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pivotTables/pivotTable1.xml" ContentType="application/vnd.openxmlformats-officedocument.spreadsheetml.pivotTab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slicers/slicer3.xml" ContentType="application/vnd.ms-excel.slicer+xml"/>
  <Override PartName="/xl/slicerCaches/slicerCache1.xml" ContentType="application/vnd.ms-excel.slicerCach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Options" sheetId="8" state="visible" r:id="rId1"/>
    <sheet name="Data Dictionary" sheetId="9" state="visible" r:id="rId2"/>
    <sheet name="Summary" sheetId="13" state="visible" r:id="rId3"/>
    <sheet name="CompoundAlert" sheetId="1" state="visible" r:id="rId4"/>
    <sheet name="Health" sheetId="2" state="visible" r:id="rId5"/>
    <sheet name="Food Security" sheetId="3" state="visible" r:id="rId6"/>
    <sheet name="Conflict and Fragility" sheetId="4" state="visible" r:id="rId7"/>
    <sheet name="Macro Fiscal" sheetId="5" state="visible" r:id="rId8"/>
    <sheet name="Natural Hazard" sheetId="6" state="visible" r:id="rId9"/>
    <sheet name="Socioeconomic Vulnerability" sheetId="7" state="visible" r:id="rId10"/>
  </sheets>
  <definedNames>
    <definedName name="_xlnm._FilterDatabase" localSheetId="3" hidden="1">CompoundAlert!$B$5:$AH$5</definedName>
    <definedName name="_xlnm._FilterDatabase" localSheetId="2" hidden="1">Summary!$B$50:$P$240</definedName>
    <definedName name="_xlchart.v5.0" hidden="1">CompoundAlert!$B$5</definedName>
    <definedName name="_xlchart.v5.1" hidden="1">CompoundAlert!$B$6:$B$195</definedName>
    <definedName name="_xlchart.v5.10" hidden="1">CompoundAlert!$J$5</definedName>
    <definedName name="_xlchart.v5.11" hidden="1">CompoundAlert!$J$6:$J$195</definedName>
    <definedName name="_xlchart.v5.12" hidden="1">CompoundAlert!$B$5</definedName>
    <definedName name="_xlchart.v5.13" hidden="1">CompoundAlert!$B$6:$B$195</definedName>
    <definedName name="_xlchart.v5.14" hidden="1">CompoundAlert!$H$5</definedName>
    <definedName name="_xlchart.v5.15" hidden="1">CompoundAlert!$H$6:$H$195</definedName>
    <definedName name="_xlchart.v5.16" hidden="1">CompoundAlert!$B$5</definedName>
    <definedName name="_xlchart.v5.17" hidden="1">CompoundAlert!$B$6:$B$195</definedName>
    <definedName name="_xlchart.v5.18" hidden="1">CompoundAlert!$H$5</definedName>
    <definedName name="_xlchart.v5.19" hidden="1">CompoundAlert!$H$6:$H$195</definedName>
    <definedName name="_xlchart.v5.2" hidden="1">CompoundAlert!$H$5</definedName>
    <definedName name="_xlchart.v5.20" hidden="1">CompoundAlert!$B$5</definedName>
    <definedName name="_xlchart.v5.21" hidden="1">CompoundAlert!$B$6:$B$195</definedName>
    <definedName name="_xlchart.v5.22" hidden="1">CompoundAlert!$H$5</definedName>
    <definedName name="_xlchart.v5.23" hidden="1">CompoundAlert!$H$6:$H$195</definedName>
    <definedName name="_xlchart.v5.3" hidden="1">CompoundAlert!$H$6:$H$195</definedName>
    <definedName name="_xlchart.v5.4" hidden="1">CompoundAlert!$B$5</definedName>
    <definedName name="_xlchart.v5.5" hidden="1">CompoundAlert!$B$6:$B$195</definedName>
    <definedName name="_xlchart.v5.6" hidden="1">CompoundAlert!$F$5</definedName>
    <definedName name="_xlchart.v5.7" hidden="1">CompoundAlert!$F$6:$F$195</definedName>
    <definedName name="_xlchart.v5.8" hidden="1">CompoundAlert!$B$5</definedName>
    <definedName name="_xlchart.v5.9" hidden="1">CompoundAlert!$B$6:$B$195</definedName>
    <definedName name="Slicer_Country_Name">#N/A</definedName>
  </definedNames>
  <calcPr calcId="191029"/>
  <pivotCaches>
    <pivotCache cacheId="31" r:id="rId20001"/>
  </pivotCaches>
  <extLst>
    <ext xmlns:x14="http://schemas.microsoft.com/office/spreadsheetml/2009/9/main" uri="{BBE1A952-AA13-448e-AADC-164F8A28A991}">
      <x14:slicerCaches>
        <x14:slicerCache r:id="rId100001"/>
      </x14:slicerCaches>
    </ext>
  </extLst>
</workbook>
</file>

<file path=xl/sharedStrings.xml><?xml version="1.0" encoding="utf-8"?>
<sst xmlns="http://schemas.openxmlformats.org/spreadsheetml/2006/main" count="2196" uniqueCount="2196">
  <si>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</si>
  <si>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</si>
  <si>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</si>
  <si>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</si>
  <si>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</si>
  <si>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</si>
  <si>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</si>
  <si>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</si>
  <si>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</si>
  <si>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</si>
  <si>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</si>
  <si>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</si>
  <si>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</si>
  <si>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</si>
  <si>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</si>
  <si>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</si>
  <si>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</si>
  <si>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</si>
  <si>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</si>
  <si>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</si>
  <si>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</si>
  <si>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</si>
  <si>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</si>
  <si>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</si>
  <si>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</si>
  <si>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</si>
  <si>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</si>
  <si>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</si>
  <si>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</si>
  <si>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</si>
  <si>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</si>
  <si>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</si>
  <si>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</si>
  <si>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</si>
  <si>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</si>
  <si>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</si>
  <si>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</si>
  <si>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</si>
  <si>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</si>
  <si>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</si>
  <si>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</si>
  <si>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</si>
  <si>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</si>
  <si>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</si>
  <si>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</si>
  <si>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</si>
  <si>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</si>
  <si>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</si>
  <si>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</si>
  <si>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</si>
  <si>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</si>
  <si>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</si>
  <si>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</si>
  <si>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</si>
  <si>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</si>
  <si>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</si>
  <si>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</si>
  <si>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</si>
  <si>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</si>
  <si>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</si>
  <si>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</si>
  <si>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</si>
  <si>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</si>
  <si>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</si>
  <si>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</si>
  <si>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</si>
  <si>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Côte d'Ivoire</t>
  </si>
  <si>
    <t>CIV</t>
  </si>
  <si>
    <t>Cameroon</t>
  </si>
  <si>
    <t>CMR</t>
  </si>
  <si>
    <t>Congo DR</t>
  </si>
  <si>
    <t>COD</t>
  </si>
  <si>
    <t>Congo</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</si>
  <si>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</si>
  <si>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</si>
  <si>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</si>
  <si>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</si>
  <si>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</si>
  <si>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</si>
  <si>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</si>
  <si>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</si>
  <si>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</si>
  <si>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</si>
  <si>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</si>
  <si>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</si>
  <si>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</si>
  <si>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</si>
  <si>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</si>
  <si>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</si>
  <si>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</si>
  <si>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</si>
  <si>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</si>
  <si>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</si>
  <si>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</si>
  <si>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</si>
  <si>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</si>
  <si>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</si>
  <si>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</si>
  <si>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</si>
  <si>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</si>
  <si>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</si>
  <si>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</si>
  <si>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t>
  </si>
  <si>
    <t>EGY</t>
  </si>
  <si>
    <t>Eritrea</t>
  </si>
  <si>
    <t>ERI</t>
  </si>
  <si>
    <t>Spain</t>
  </si>
  <si>
    <t>ESP</t>
  </si>
  <si>
    <t>Estonia</t>
  </si>
  <si>
    <t>EST</t>
  </si>
  <si>
    <t>Ethiopia</t>
  </si>
  <si>
    <t>ETH</t>
  </si>
  <si>
    <t>Finland</t>
  </si>
  <si>
    <t>FIN</t>
  </si>
  <si>
    <t>Fiji</t>
  </si>
  <si>
    <t>FJI</t>
  </si>
  <si>
    <t>France</t>
  </si>
  <si>
    <t>FRA</t>
  </si>
  <si>
    <t>Micronesia</t>
  </si>
  <si>
    <t>FSM</t>
  </si>
  <si>
    <t>Gabon</t>
  </si>
  <si>
    <t>GAB</t>
  </si>
  <si>
    <t>United Kingdom</t>
  </si>
  <si>
    <t>GBR</t>
  </si>
  <si>
    <t>Georgia</t>
  </si>
  <si>
    <t>GEO</t>
  </si>
  <si>
    <t>Ghana</t>
  </si>
  <si>
    <t>GHA</t>
  </si>
  <si>
    <t>Guinea</t>
  </si>
  <si>
    <t>GIN</t>
  </si>
  <si>
    <t>Gambia</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</si>
  <si>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</si>
  <si>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</si>
  <si>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</si>
  <si>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</si>
  <si>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</si>
  <si>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</si>
  <si>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</si>
  <si>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</si>
  <si>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</si>
  <si>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</si>
  <si>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</si>
  <si>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</si>
  <si>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</si>
  <si>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</si>
  <si>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</si>
  <si>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</si>
  <si>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</si>
  <si>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</si>
  <si>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</si>
  <si>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</si>
  <si>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</si>
  <si>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</si>
  <si>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</si>
  <si>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</si>
  <si>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</si>
  <si>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</si>
  <si>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</si>
  <si>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Iran</t>
  </si>
  <si>
    <t>IRN</t>
  </si>
  <si>
    <t>Iraq</t>
  </si>
  <si>
    <t>IRQ</t>
  </si>
  <si>
    <t>Iceland</t>
  </si>
  <si>
    <t>ISL</t>
  </si>
  <si>
    <t>Israel</t>
  </si>
  <si>
    <t>ISR</t>
  </si>
  <si>
    <t>Italy</t>
  </si>
  <si>
    <t>ITA</t>
  </si>
  <si>
    <t>Jamaica</t>
  </si>
  <si>
    <t>JAM</t>
  </si>
  <si>
    <t>Jordan</t>
  </si>
  <si>
    <t>JOR</t>
  </si>
  <si>
    <t>Japan</t>
  </si>
  <si>
    <t>JPN</t>
  </si>
  <si>
    <t>Kazakhstan</t>
  </si>
  <si>
    <t>KAZ</t>
  </si>
  <si>
    <t>Kenya</t>
  </si>
  <si>
    <t>KEN</t>
  </si>
  <si>
    <t>Kyrgyzstan</t>
  </si>
  <si>
    <t>KGZ</t>
  </si>
  <si>
    <t>Cambodia</t>
  </si>
  <si>
    <t>KHM</t>
  </si>
  <si>
    <t>Kiribati</t>
  </si>
  <si>
    <t>KIR</t>
  </si>
  <si>
    <t>Saint Kitts and Nevis</t>
  </si>
  <si>
    <t>KNA</t>
  </si>
  <si>
    <t>Korea Republic of</t>
  </si>
  <si>
    <t>KOR</t>
  </si>
  <si>
    <t>Kuwait</t>
  </si>
  <si>
    <t>KWT</t>
  </si>
  <si>
    <t>Lao PDR</t>
  </si>
  <si>
    <t>LAO</t>
  </si>
  <si>
    <t>Lebanon</t>
  </si>
  <si>
    <t>LBN</t>
  </si>
  <si>
    <t>Liberia</t>
  </si>
  <si>
    <t>LBR</t>
  </si>
  <si>
    <t>Libya</t>
  </si>
  <si>
    <t>LBY</t>
  </si>
  <si>
    <t>Saint Lucia</t>
  </si>
  <si>
    <t>LCA</t>
  </si>
  <si>
    <t>Liechtenstein</t>
  </si>
  <si>
    <t>LIE</t>
  </si>
  <si>
    <t>Sri Lanka</t>
  </si>
  <si>
    <t>LKA</t>
  </si>
  <si>
    <t>Lesotho</t>
  </si>
  <si>
    <t>LSO</t>
  </si>
  <si>
    <t>Lithuania</t>
  </si>
  <si>
    <t>LTU</t>
  </si>
  <si>
    <t>Luxembourg</t>
  </si>
  <si>
    <t>LUX</t>
  </si>
  <si>
    <t>Latvia</t>
  </si>
  <si>
    <t>LVA</t>
  </si>
  <si>
    <t>Morocco</t>
  </si>
  <si>
    <t>MAR</t>
  </si>
  <si>
    <t>Moldova Republic of</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</si>
  <si>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</si>
  <si>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</si>
  <si>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</si>
  <si>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</si>
  <si>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</si>
  <si>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</si>
  <si>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</si>
  <si>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</si>
  <si>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</si>
  <si>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</si>
  <si>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</si>
  <si>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</si>
  <si>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</si>
  <si>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</si>
  <si>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</si>
  <si>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</si>
  <si>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</si>
  <si>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</si>
  <si>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</si>
  <si>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</si>
  <si>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</si>
  <si>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</si>
  <si>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</si>
  <si>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</si>
  <si>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</si>
  <si>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</si>
  <si>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</si>
  <si>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</si>
  <si>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</si>
  <si>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</si>
  <si>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</si>
  <si>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</si>
  <si>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</si>
  <si>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</si>
  <si>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</si>
  <si>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</si>
  <si>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</si>
  <si>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</si>
  <si>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</si>
  <si>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</si>
  <si>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</si>
  <si>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</si>
  <si>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</si>
  <si>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</si>
  <si>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</si>
  <si>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</si>
  <si>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</si>
  <si>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</si>
  <si>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</si>
  <si>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</si>
  <si>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</si>
  <si>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</si>
  <si>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</si>
  <si>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</si>
  <si>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</si>
  <si>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</si>
  <si>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</si>
  <si>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</si>
  <si>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</si>
  <si>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</si>
  <si>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</si>
  <si>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</si>
  <si>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</si>
  <si>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</si>
  <si>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</si>
  <si>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Korea DPR</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</si>
  <si>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</si>
  <si>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</si>
  <si>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</si>
  <si>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</si>
  <si>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</si>
  <si>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</si>
  <si>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</si>
  <si>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</si>
  <si>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</si>
  <si>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</si>
  <si>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</si>
  <si>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</si>
  <si>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</si>
  <si>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</si>
  <si>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</si>
  <si>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</si>
  <si>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</si>
  <si>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</si>
  <si>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</si>
  <si>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</si>
  <si>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</si>
  <si>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</si>
  <si>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</si>
  <si>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</si>
  <si>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</si>
  <si>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</si>
  <si>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</si>
  <si>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</si>
  <si>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</si>
  <si>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</si>
  <si>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</si>
  <si>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</si>
  <si>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</si>
  <si>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Sao Tome and Principe</t>
  </si>
  <si>
    <t>STP</t>
  </si>
  <si>
    <t>Suriname</t>
  </si>
  <si>
    <t>SUR</t>
  </si>
  <si>
    <t>Slovakia</t>
  </si>
  <si>
    <t>SVK</t>
  </si>
  <si>
    <t>Slovenia</t>
  </si>
  <si>
    <t>SVN</t>
  </si>
  <si>
    <t>Sweden</t>
  </si>
  <si>
    <t>SWE</t>
  </si>
  <si>
    <t>Eswatini</t>
  </si>
  <si>
    <t>SWZ</t>
  </si>
  <si>
    <t>Seychelles</t>
  </si>
  <si>
    <t>SYC</t>
  </si>
  <si>
    <t>Syria</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</si>
  <si>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</si>
  <si>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</si>
  <si>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</si>
  <si>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</si>
  <si>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</si>
  <si>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</si>
  <si>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</si>
  <si>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</si>
  <si>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</si>
  <si>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</si>
  <si>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</si>
  <si>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</si>
  <si>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</si>
  <si>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</si>
  <si>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</si>
  <si>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</si>
  <si>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</si>
  <si>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</si>
  <si>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</si>
  <si>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</si>
  <si>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</si>
  <si>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</si>
  <si>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</si>
  <si>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</si>
  <si>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</si>
  <si>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</si>
  <si>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</si>
  <si>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</si>
  <si>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</si>
  <si>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</si>
  <si>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</si>
  <si>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 of America</t>
  </si>
  <si>
    <t>USA</t>
  </si>
  <si>
    <t>Uzbekistan</t>
  </si>
  <si>
    <t>UZB</t>
  </si>
  <si>
    <t>Saint Vincent and the Grenadines</t>
  </si>
  <si>
    <t>VCT</t>
  </si>
  <si>
    <t>Venezuela</t>
  </si>
  <si>
    <t>VEN</t>
  </si>
  <si>
    <t>Viet Nam</t>
  </si>
  <si>
    <t>VNM</t>
  </si>
  <si>
    <t>Vanuatu</t>
  </si>
  <si>
    <t>VUT</t>
  </si>
  <si>
    <t>Samoa</t>
  </si>
  <si>
    <t>WSM</t>
  </si>
  <si>
    <t>Yemen</t>
  </si>
  <si>
    <t>YEM</t>
  </si>
  <si>
    <t>South Africa</t>
  </si>
  <si>
    <t>ZAF</t>
  </si>
  <si>
    <t>Zambia</t>
  </si>
  <si>
    <t>ZMB</t>
  </si>
  <si>
    <t>Zimbabwe</t>
  </si>
  <si>
    <t>ZWE</t>
  </si>
  <si>
    <t>CHANGE COLORS</t>
  </si>
  <si>
    <t>SUMMARY SHEET</t>
  </si>
  <si>
    <t>High Alert Flags</t>
  </si>
  <si>
    <t>Overall Alert Dimensions</t>
  </si>
  <si>
    <t>Underlying Vulnerability Dimensions</t>
  </si>
  <si>
    <t>Upcoming Threat Dimensions</t>
  </si>
  <si>
    <t>Reliability Score</t>
  </si>
  <si>
    <t>Change methods in Options Sheet</t>
  </si>
  <si>
    <t>Count medium alerts as half flags. TK marks lack of reliability in underlying data.</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</si>
  <si>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</si>
  <si>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</si>
  <si>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</si>
  <si>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</si>
  <si>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</si>
  <si>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</si>
  <si>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</si>
  <si>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</si>
  <si>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</si>
  <si>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</si>
  <si>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</si>
  <si>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</si>
  <si>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</si>
  <si>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 xml:space="preserve">Count medium alerts as half flags?  </t>
  </si>
  <si>
    <t>The overall alert counts how many of a country's dimensions have a score of 10. By selecting this option, scores between 7 and 9.9 will also be counted with a value of 0.5. Selecting TRUE will …</t>
  </si>
  <si>
    <t>– Geometric mean √(a×b)</t>
  </si>
  <si>
    <t>– Arithmetic mean (a+b)/2</t>
  </si>
  <si>
    <t>Dimensional Scores</t>
  </si>
  <si>
    <t>How to aggregate individual indicators into dimensional scores?</t>
  </si>
  <si>
    <t>By default the CRM calculates the dimensional score by taking the value of the highest indicator score in that dimension's category.</t>
  </si>
  <si>
    <t>The overall alert is found by averaging the alerts for the underlying vulnerabilities and the upcoming threats. This average could be an arithmetic mean or a geometric mean. The CRM defaults to a geometric mean.</t>
  </si>
  <si>
    <t>Conflict and Fragility</t>
  </si>
  <si>
    <t>How to calculate Overall Alert?</t>
  </si>
  <si>
    <t>Indicators</t>
  </si>
  <si>
    <t>Indicator Selection</t>
  </si>
  <si>
    <t>High Risk Threshold</t>
  </si>
  <si>
    <t>Medium Risk Threshold</t>
  </si>
  <si>
    <t>Risk Level Thresholds</t>
  </si>
  <si>
    <t>≥</t>
  </si>
  <si>
    <t>Upcoming &amp; Emerging</t>
  </si>
  <si>
    <t>ADD IN EXPLANATIONS! LANGUAGE FROM TECHNICAL NOTE</t>
  </si>
  <si>
    <t>Indicator Normalization</t>
  </si>
  <si>
    <t>To select indicators, use the [Data Dictionary] sheet.</t>
  </si>
  <si>
    <t>To set normalization bounds, use the [Data Dictionary] sheet.</t>
  </si>
  <si>
    <t>This options sheet is an opportunity to explain what's happening, and let people change things at the same time. The options should explain the story.</t>
  </si>
  <si>
    <t>Go high level down, broadest strokes first: How do you calculate country profiles? Then dimensional scores, then indicators</t>
  </si>
  <si>
    <t>Take value of maximum indicator</t>
  </si>
  <si>
    <t>Geometric mean</t>
  </si>
  <si>
    <t>Arithmetic mean</t>
  </si>
  <si>
    <t>underlying</t>
  </si>
  <si>
    <t>F_Proteus_Score_norm</t>
  </si>
  <si>
    <t>Fragility and Conflict</t>
  </si>
  <si>
    <t>Fr_FCV_normalised</t>
  </si>
  <si>
    <t>H_HIS_Score_norm</t>
  </si>
  <si>
    <t>HIS Score</t>
  </si>
  <si>
    <t>H_INFORM_rating.Value_norm</t>
  </si>
  <si>
    <t>INFORM Rating</t>
  </si>
  <si>
    <t>M_EIU_Score_12m_norm</t>
  </si>
  <si>
    <t>Natural Hazard</t>
  </si>
  <si>
    <t>NH_Hazard_Score_norm</t>
  </si>
  <si>
    <t>NH_multihazard_risk_norm</t>
  </si>
  <si>
    <t>Socioeconomic Vulnerability</t>
  </si>
  <si>
    <t>S_INFORM_vul_norm</t>
  </si>
  <si>
    <t>upcoming</t>
  </si>
  <si>
    <t>F_Fewsnet_Score_norm</t>
  </si>
  <si>
    <t>F_fao_wfp_warning</t>
  </si>
  <si>
    <t>F_fpv_rating</t>
  </si>
  <si>
    <t>Fr_fatal_z_norm</t>
  </si>
  <si>
    <t>Fr_REIGN_Normalised</t>
  </si>
  <si>
    <t>Fr_Displaced_UNHCR_Normalised</t>
  </si>
  <si>
    <t>H_Oxrollback_score_norm</t>
  </si>
  <si>
    <t>Oxford Lockdown Rollback Index</t>
  </si>
  <si>
    <t>H_Covidgrowth_casesnorm</t>
  </si>
  <si>
    <t>Covid Growth, Cases (biweekly)</t>
  </si>
  <si>
    <t>H_Covidgrowth_deathsnorm</t>
  </si>
  <si>
    <t>Covid Growth, Deaths (biweekly)</t>
  </si>
  <si>
    <t>H_new_cases_smoothed_per_million_norm</t>
  </si>
  <si>
    <t>New Covid Cases, per 1M</t>
  </si>
  <si>
    <t>H_new_deaths_smoothed_per_million_norm</t>
  </si>
  <si>
    <t>New Covid Deaths, per 1M</t>
  </si>
  <si>
    <t>H_GovernmentResponseIndexForDisplay_norm</t>
  </si>
  <si>
    <t>Oxford Gov Response Index</t>
  </si>
  <si>
    <t>H_health_acaps</t>
  </si>
  <si>
    <t>ACAPS</t>
  </si>
  <si>
    <t>H_wmo_don_alert</t>
  </si>
  <si>
    <t>WMO Diseas Outbreak News</t>
  </si>
  <si>
    <t>M_EIU_12m_change_norm</t>
  </si>
  <si>
    <t>NH_seasonal_risk_norm</t>
  </si>
  <si>
    <t>NH_INFORM_Crisis_Norm</t>
  </si>
  <si>
    <t>NH_GDAC_Hazard_Score_Norm</t>
  </si>
  <si>
    <t>NH_locust_norm</t>
  </si>
  <si>
    <t>S_unemployment.Rating_norm</t>
  </si>
  <si>
    <t>S_income_support.Rating_norm</t>
  </si>
  <si>
    <t>S_pov_prop_19_20_norm</t>
  </si>
  <si>
    <t>S_phone_average_index_norm</t>
  </si>
  <si>
    <t>Natual Hazards</t>
  </si>
  <si>
    <t>Aggregation</t>
  </si>
  <si>
    <t>Indicators → Dimensions</t>
  </si>
  <si>
    <t>Underyling + Emerging → Overall</t>
  </si>
  <si>
    <t>Dimensions → Flags</t>
  </si>
  <si>
    <t>Method</t>
  </si>
  <si>
    <t>Max value</t>
  </si>
  <si>
    <t>Max value (default)</t>
  </si>
  <si>
    <t>Geometric mean (default)</t>
  </si>
  <si>
    <t>done in excel on health</t>
  </si>
  <si>
    <t>Count high (1)  &amp; med. (0.5) risks  (default)</t>
  </si>
  <si>
    <t>Count only high risks</t>
  </si>
  <si>
    <t>done in excel on compound</t>
  </si>
  <si>
    <t>Blank1</t>
  </si>
  <si>
    <t>Blank2</t>
  </si>
  <si>
    <t>Blank3</t>
  </si>
  <si>
    <t>Blank4</t>
  </si>
  <si>
    <t>Blank6</t>
  </si>
  <si>
    <t>Blank7</t>
  </si>
  <si>
    <t>B2</t>
  </si>
  <si>
    <t>B1</t>
  </si>
  <si>
    <t>B3</t>
  </si>
  <si>
    <t>Row Labels</t>
  </si>
  <si>
    <t>Grand Total</t>
  </si>
  <si>
    <t>Column1</t>
  </si>
  <si>
    <t>Indicator</t>
  </si>
  <si>
    <t>Dimension</t>
  </si>
  <si>
    <t>Timeframe</t>
  </si>
  <si>
    <t>Name in CSV</t>
  </si>
  <si>
    <t>Description</t>
  </si>
  <si>
    <t>Socioecon. Vuln.</t>
  </si>
  <si>
    <t>Include indicator in …</t>
  </si>
  <si>
    <t>Health2</t>
  </si>
  <si>
    <t>Food Security3</t>
  </si>
  <si>
    <t>Macro Fiscal4</t>
  </si>
  <si>
    <t>Socio-Econ Vulnerability5</t>
  </si>
  <si>
    <t>Natural Hazards6</t>
  </si>
  <si>
    <t>Health7</t>
  </si>
  <si>
    <t>Food Security8</t>
  </si>
  <si>
    <t>Socio-Econ Vulnerability9</t>
  </si>
  <si>
    <t>Macro Fiscal10</t>
  </si>
  <si>
    <t>Natural Hazards11</t>
  </si>
  <si>
    <t>Underlying Vulnerability12</t>
  </si>
  <si>
    <t>Upcoming Threats13</t>
  </si>
  <si>
    <t>Most Upcoming Threat Alerts (top 10, with ties)</t>
  </si>
  <si>
    <t>Most Underlying Vulnerability Alerts (top 10, with ties)</t>
  </si>
  <si>
    <t>Most Overall Alerts (top 10, with ties)</t>
  </si>
  <si>
    <t>Sum of Food Security</t>
  </si>
  <si>
    <t>Sum of Health</t>
  </si>
  <si>
    <t xml:space="preserve">X</t>
  </si>
  <si>
    <t xml:space="preserve">Countryname</t>
  </si>
  <si>
    <t xml:space="preserve">Country</t>
  </si>
  <si>
    <t xml:space="preserve"> </t>
  </si>
  <si>
    <t xml:space="preserve">Overall Alert</t>
  </si>
  <si>
    <t xml:space="preserve">Underlying Vulnerability</t>
  </si>
  <si>
    <t xml:space="preserve">Upcoming Threat</t>
  </si>
  <si>
    <t xml:space="preserve">  </t>
  </si>
  <si>
    <t xml:space="preserve">His Score</t>
  </si>
  <si>
    <t xml:space="preserve">His Score Norm</t>
  </si>
  <si>
    <t xml:space="preserve">Cases Controlled</t>
  </si>
  <si>
    <t xml:space="preserve">Test And Trace</t>
  </si>
  <si>
    <t xml:space="preserve">High Vulnerability</t>
  </si>
  <si>
    <t xml:space="preserve">Workplace Prevention</t>
  </si>
  <si>
    <t xml:space="preserve">Manage Imported Cases</t>
  </si>
  <si>
    <t xml:space="preserve">Community Understanding</t>
  </si>
  <si>
    <t xml:space="preserve">Oxrollback Score</t>
  </si>
  <si>
    <t xml:space="preserve">Oxrollback Score Norm</t>
  </si>
  <si>
    <t xml:space="preserve">Covidgrowth Biweeklydeaths</t>
  </si>
  <si>
    <t xml:space="preserve">Covidgrowth Biweeklycases</t>
  </si>
  <si>
    <t xml:space="preserve">Covidgrowth Deathsnorm</t>
  </si>
  <si>
    <t xml:space="preserve">Covidgrowth Casesnorm</t>
  </si>
  <si>
    <t xml:space="preserve">New Cases Smoothed Per Million</t>
  </si>
  <si>
    <t xml:space="preserve">New Deaths Smoothed Per Million</t>
  </si>
  <si>
    <t xml:space="preserve">New Cases Smoothed Per Million Norm</t>
  </si>
  <si>
    <t xml:space="preserve">New Deaths Smoothed Per Million Norm</t>
  </si>
  <si>
    <t xml:space="preserve">Date</t>
  </si>
  <si>
    <t xml:space="preserve">Governmentresponseindex</t>
  </si>
  <si>
    <t xml:space="preserve">Governmentresponseindexfordisplay</t>
  </si>
  <si>
    <t xml:space="preserve">Economicsupportindex</t>
  </si>
  <si>
    <t xml:space="preserve">Economicsupportindexfordisplay</t>
  </si>
  <si>
    <t xml:space="preserve">Containmenthealthindex</t>
  </si>
  <si>
    <t xml:space="preserve">Containmenthealthindexfordisplay</t>
  </si>
  <si>
    <t xml:space="preserve">E1 Income.support</t>
  </si>
  <si>
    <t xml:space="preserve">E1 Flag</t>
  </si>
  <si>
    <t xml:space="preserve">Governmentresponseindexfordisplay Norm</t>
  </si>
  <si>
    <t xml:space="preserve">Economicsupportindexfordisplay Norm</t>
  </si>
  <si>
    <t xml:space="preserve">W8forecast</t>
  </si>
  <si>
    <t xml:space="preserve">W7forecast</t>
  </si>
  <si>
    <t xml:space="preserve">Population</t>
  </si>
  <si>
    <t xml:space="preserve">Current</t>
  </si>
  <si>
    <t xml:space="preserve">Week Increase</t>
  </si>
  <si>
    <t xml:space="preserve">New Death Per M</t>
  </si>
  <si>
    <t xml:space="preserve">Add Death Prec Current</t>
  </si>
  <si>
    <t xml:space="preserve">Add Death Prec Current Norm</t>
  </si>
  <si>
    <t xml:space="preserve">Inform Rating.value</t>
  </si>
  <si>
    <t xml:space="preserve">Inform Rating.rating</t>
  </si>
  <si>
    <t xml:space="preserve">Covid Case Rate.value</t>
  </si>
  <si>
    <t xml:space="preserve">Covid Case Rate.rating</t>
  </si>
  <si>
    <t xml:space="preserve">Legal Stringency.value</t>
  </si>
  <si>
    <t xml:space="preserve">Legal Stringency.rating</t>
  </si>
  <si>
    <t xml:space="preserve">International Travel.value</t>
  </si>
  <si>
    <t xml:space="preserve">International Travel.rating</t>
  </si>
  <si>
    <t xml:space="preserve">Internal Movement.value</t>
  </si>
  <si>
    <t xml:space="preserve">Internal Movement.rating</t>
  </si>
  <si>
    <t xml:space="preserve">Stay Home.value</t>
  </si>
  <si>
    <t xml:space="preserve">Stay Home.rating</t>
  </si>
  <si>
    <t xml:space="preserve">Income Support.value</t>
  </si>
  <si>
    <t xml:space="preserve">Income Support.rating</t>
  </si>
  <si>
    <t xml:space="preserve">Debt Relief.value</t>
  </si>
  <si>
    <t xml:space="preserve">Debt Relief.rating</t>
  </si>
  <si>
    <t xml:space="preserve">Gdp Change.value</t>
  </si>
  <si>
    <t xml:space="preserve">Gdp Change.rating</t>
  </si>
  <si>
    <t xml:space="preserve">Unemployment.value</t>
  </si>
  <si>
    <t xml:space="preserve">Unemployment.rating</t>
  </si>
  <si>
    <t xml:space="preserve">Inflation.value</t>
  </si>
  <si>
    <t xml:space="preserve">Inflation.rating</t>
  </si>
  <si>
    <t xml:space="preserve">School Close.value</t>
  </si>
  <si>
    <t xml:space="preserve">School Close.rating</t>
  </si>
  <si>
    <t xml:space="preserve">Ipc 3 Plus.value</t>
  </si>
  <si>
    <t xml:space="preserve">Ipc 3 Plus.rating</t>
  </si>
  <si>
    <t xml:space="preserve">Growth Events.value</t>
  </si>
  <si>
    <t xml:space="preserve">Growth Events.rating</t>
  </si>
  <si>
    <t xml:space="preserve">Public Info.value</t>
  </si>
  <si>
    <t xml:space="preserve">Public Info.rating</t>
  </si>
  <si>
    <t xml:space="preserve">Testing Policy.value</t>
  </si>
  <si>
    <t xml:space="preserve">Testing Policy.rating</t>
  </si>
  <si>
    <t xml:space="preserve">Contact Trace.value</t>
  </si>
  <si>
    <t xml:space="preserve">Contact Trace.rating</t>
  </si>
  <si>
    <t xml:space="preserve">Growth Conflict.value</t>
  </si>
  <si>
    <t xml:space="preserve">Growth Conflict.rating</t>
  </si>
  <si>
    <t xml:space="preserve">Seasonal Flood.value</t>
  </si>
  <si>
    <t xml:space="preserve">Seasonal Flood.rating</t>
  </si>
  <si>
    <t xml:space="preserve">Seasonal Cyclone.value</t>
  </si>
  <si>
    <t xml:space="preserve">Seasonal Cyclone.rating</t>
  </si>
  <si>
    <t xml:space="preserve">Seasonal Exposure.value</t>
  </si>
  <si>
    <t xml:space="preserve">Seasonal Exposure.rating</t>
  </si>
  <si>
    <t xml:space="preserve">Asap Hotspot.value</t>
  </si>
  <si>
    <t xml:space="preserve">Asap Hotspot.rating</t>
  </si>
  <si>
    <t xml:space="preserve">Inform Severity.value</t>
  </si>
  <si>
    <t xml:space="preserve">Inform Severity.rating</t>
  </si>
  <si>
    <t xml:space="preserve">Inform Rating.value Norm</t>
  </si>
  <si>
    <t xml:space="preserve">Wmo Don Alert</t>
  </si>
  <si>
    <t xml:space="preserve">Afghanistan</t>
  </si>
  <si>
    <t xml:space="preserve">AFG</t>
  </si>
  <si>
    <t xml:space="preserve">1.3</t>
  </si>
  <si>
    <t xml:space="preserve">Low</t>
  </si>
  <si>
    <t xml:space="preserve">8</t>
  </si>
  <si>
    <t xml:space="preserve">High</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</si>
  <si>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</si>
  <si>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</si>
  <si>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</si>
  <si>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</si>
  <si>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</si>
  <si>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</si>
  <si>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</si>
  <si>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</si>
  <si>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Academic break</t>
  </si>
  <si>
    <t xml:space="preserve">13,154,519</t>
  </si>
  <si>
    <t xml:space="preserve">Public officials urging caution about COVID-19</t>
  </si>
  <si>
    <t xml:space="preserve">Open public testing (eg “drive through” testing available to asymptomatic p ...</t>
  </si>
  <si>
    <t xml:space="preserve">204.83%</t>
  </si>
  <si>
    <t xml:space="preserve">No hotspot</t>
  </si>
  <si>
    <t xml:space="preserve">Very High</t>
  </si>
  <si>
    <t xml:space="preserve">Angola</t>
  </si>
  <si>
    <t xml:space="preserve">AGO</t>
  </si>
  <si>
    <t xml:space="preserve">2.2</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</si>
  <si>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</si>
  <si>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</si>
  <si>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</si>
  <si>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</si>
  <si>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</si>
  <si>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</si>
  <si>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</si>
  <si>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Fully open</t>
  </si>
  <si>
    <t xml:space="preserve">Coordinated public information campaign (e.g. across traditional and social ...</t>
  </si>
  <si>
    <t xml:space="preserve">Testing of anyone showing COVID-19 symptoms</t>
  </si>
  <si>
    <t xml:space="preserve">Limited contact tracing - not done for all cases</t>
  </si>
  <si>
    <t xml:space="preserve">0.00%</t>
  </si>
  <si>
    <t xml:space="preserve">Hotspot</t>
  </si>
  <si>
    <t xml:space="preserve">NO CRISIS</t>
  </si>
  <si>
    <t xml:space="preserve">Albania</t>
  </si>
  <si>
    <t xml:space="preserve">ALB</t>
  </si>
  <si>
    <t xml:space="preserve">456.3</t>
  </si>
  <si>
    <t xml:space="preserve">55</t>
  </si>
  <si>
    <t xml:space="preserve">Ban on high-risk regions</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</si>
  <si>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</si>
  <si>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</si>
  <si>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</si>
  <si>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</si>
  <si>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</si>
  <si>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</si>
  <si>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United Arab Emirates</t>
  </si>
  <si>
    <t xml:space="preserve">ARE</t>
  </si>
  <si>
    <t xml:space="preserve">496.8</t>
  </si>
  <si>
    <t xml:space="preserve">45</t>
  </si>
  <si>
    <t xml:space="preserve">Recommend closing (or significantly reduce volume/route ...</t>
  </si>
  <si>
    <t xml:space="preserve">2</t>
  </si>
  <si>
    <t xml:space="preserve">-6.6 %</t>
  </si>
  <si>
    <t xml:space="preserve">-1.5 %</t>
  </si>
  <si>
    <t xml:space="preserve">Argentina</t>
  </si>
  <si>
    <t xml:space="preserve">ARG</t>
  </si>
  <si>
    <t xml:space="preserve">247.2</t>
  </si>
  <si>
    <t xml:space="preserve">79</t>
  </si>
  <si>
    <t xml:space="preserve">-11.8 %</t>
  </si>
  <si>
    <t xml:space="preserve">11.0 %</t>
  </si>
  <si>
    <t xml:space="preserve">0.0 %</t>
  </si>
  <si>
    <t xml:space="preserve">-71.43%</t>
  </si>
  <si>
    <t xml:space="preserve">Armenia</t>
  </si>
  <si>
    <t xml:space="preserve">ARM</t>
  </si>
  <si>
    <t xml:space="preserve">70.4</t>
  </si>
  <si>
    <t xml:space="preserve">-4.5 %</t>
  </si>
  <si>
    <t xml:space="preserve">22.3 %</t>
  </si>
  <si>
    <t xml:space="preserve">0.9 %</t>
  </si>
  <si>
    <t xml:space="preserve">Antigua and Barbuda</t>
  </si>
  <si>
    <t xml:space="preserve">ATG</t>
  </si>
  <si>
    <t xml:space="preserve">118.4</t>
  </si>
  <si>
    <t xml:space="preserve">-17.3 %</t>
  </si>
  <si>
    <t xml:space="preserve">1.0 %</t>
  </si>
  <si>
    <t xml:space="preserve">Partially open</t>
  </si>
  <si>
    <t xml:space="preserve">Australia</t>
  </si>
  <si>
    <t xml:space="preserve">AUS</t>
  </si>
  <si>
    <t xml:space="preserve">0.3</t>
  </si>
  <si>
    <t xml:space="preserve">52</t>
  </si>
  <si>
    <t xml:space="preserve">Total border closure</t>
  </si>
  <si>
    <t xml:space="preserve">Require not leaving house with minimal exceptions (e.g. allowed to leave on ...</t>
  </si>
  <si>
    <t xml:space="preserve">-4.2 %</t>
  </si>
  <si>
    <t xml:space="preserve">6.9 %</t>
  </si>
  <si>
    <t xml:space="preserve">0.7 %</t>
  </si>
  <si>
    <t xml:space="preserve">Austria</t>
  </si>
  <si>
    <t xml:space="preserve">AUT</t>
  </si>
  <si>
    <t xml:space="preserve">224.8</t>
  </si>
  <si>
    <t xml:space="preserve">60</t>
  </si>
  <si>
    <t xml:space="preserve">Government is replacing more than 50% of lost salary (or if a flat sum, it  ...</t>
  </si>
  <si>
    <t xml:space="preserve">-6.7 %</t>
  </si>
  <si>
    <t xml:space="preserve">5.8 %</t>
  </si>
  <si>
    <t xml:space="preserve">1.2 %</t>
  </si>
  <si>
    <t xml:space="preserve">Azerbaijan</t>
  </si>
  <si>
    <t xml:space="preserve">AZE</t>
  </si>
  <si>
    <t xml:space="preserve">21.1</t>
  </si>
  <si>
    <t xml:space="preserve">80</t>
  </si>
  <si>
    <t xml:space="preserve">6.5 %</t>
  </si>
  <si>
    <t xml:space="preserve">3.0 %</t>
  </si>
  <si>
    <t xml:space="preserve">150.00%</t>
  </si>
  <si>
    <t xml:space="preserve">Burundi</t>
  </si>
  <si>
    <t xml:space="preserve">BDI</t>
  </si>
  <si>
    <t xml:space="preserve">15</t>
  </si>
  <si>
    <t xml:space="preserve">-3.2 %</t>
  </si>
  <si>
    <t xml:space="preserve">7.6 %</t>
  </si>
  <si>
    <t xml:space="preserve">1,334,629</t>
  </si>
  <si>
    <t xml:space="preserve">Only those who both (a) have symptoms AND (b) meet specific criteria (eg ke ...</t>
  </si>
  <si>
    <t xml:space="preserve">288.89%</t>
  </si>
  <si>
    <t xml:space="preserve">Belgium</t>
  </si>
  <si>
    <t xml:space="preserve">BEL</t>
  </si>
  <si>
    <t xml:space="preserve">277.0</t>
  </si>
  <si>
    <t xml:space="preserve">-8.3 %</t>
  </si>
  <si>
    <t xml:space="preserve">6.1 %</t>
  </si>
  <si>
    <t xml:space="preserve">0.6 %</t>
  </si>
  <si>
    <t xml:space="preserve">Benin</t>
  </si>
  <si>
    <t xml:space="preserve">BEN</t>
  </si>
  <si>
    <t xml:space="preserve">4.7</t>
  </si>
  <si>
    <t xml:space="preserve">41</t>
  </si>
  <si>
    <t xml:space="preserve">2.0 %</t>
  </si>
  <si>
    <t xml:space="preserve">2.5 %</t>
  </si>
  <si>
    <t xml:space="preserve">281,637</t>
  </si>
  <si>
    <t xml:space="preserve">Burkina Faso</t>
  </si>
  <si>
    <t xml:space="preserve">BFA</t>
  </si>
  <si>
    <t xml:space="preserve">5.8</t>
  </si>
  <si>
    <t xml:space="preserve">14</t>
  </si>
  <si>
    <t xml:space="preserve">-2.0 %</t>
  </si>
  <si>
    <t xml:space="preserve">2,726,899</t>
  </si>
  <si>
    <t xml:space="preserve">780.00%</t>
  </si>
  <si>
    <t xml:space="preserve">Bangladesh</t>
  </si>
  <si>
    <t xml:space="preserve">BGD</t>
  </si>
  <si>
    <t xml:space="preserve">3.8</t>
  </si>
  <si>
    <t xml:space="preserve">3.8 %</t>
  </si>
  <si>
    <t xml:space="preserve">5.6 %</t>
  </si>
  <si>
    <t xml:space="preserve">Closed due to COVID-19</t>
  </si>
  <si>
    <t xml:space="preserve">85.71%</t>
  </si>
  <si>
    <t xml:space="preserve">Bulgaria</t>
  </si>
  <si>
    <t xml:space="preserve">BGR</t>
  </si>
  <si>
    <t xml:space="preserve">127.4</t>
  </si>
  <si>
    <t xml:space="preserve">57</t>
  </si>
  <si>
    <t xml:space="preserve">Bahrain</t>
  </si>
  <si>
    <t xml:space="preserve">BHR</t>
  </si>
  <si>
    <t xml:space="preserve">456.5</t>
  </si>
  <si>
    <t xml:space="preserve">51</t>
  </si>
  <si>
    <t xml:space="preserve">-4.9 %</t>
  </si>
  <si>
    <t xml:space="preserve">4.9 %</t>
  </si>
  <si>
    <t xml:space="preserve">Bahamas</t>
  </si>
  <si>
    <t xml:space="preserve">BHS</t>
  </si>
  <si>
    <t xml:space="preserve">40.1</t>
  </si>
  <si>
    <t xml:space="preserve">61</t>
  </si>
  <si>
    <t xml:space="preserve">-14.8 %</t>
  </si>
  <si>
    <t xml:space="preserve">25.4 %</t>
  </si>
  <si>
    <t xml:space="preserve">1.8 %</t>
  </si>
  <si>
    <t xml:space="preserve">Bosnia and Herzegovina</t>
  </si>
  <si>
    <t xml:space="preserve">BIH</t>
  </si>
  <si>
    <t xml:space="preserve">115.2</t>
  </si>
  <si>
    <t xml:space="preserve">32</t>
  </si>
  <si>
    <t xml:space="preserve">-6.5 %</t>
  </si>
  <si>
    <t xml:space="preserve">19.0 %</t>
  </si>
  <si>
    <t xml:space="preserve">-0.8 %</t>
  </si>
  <si>
    <t xml:space="preserve">No contact tracing</t>
  </si>
  <si>
    <t xml:space="preserve">Belarus</t>
  </si>
  <si>
    <t xml:space="preserve">BLR</t>
  </si>
  <si>
    <t xml:space="preserve">-68.3</t>
  </si>
  <si>
    <t xml:space="preserve">28</t>
  </si>
  <si>
    <t xml:space="preserve">-3.0 %</t>
  </si>
  <si>
    <t xml:space="preserve">5.1 %</t>
  </si>
  <si>
    <t xml:space="preserve">Belize</t>
  </si>
  <si>
    <t xml:space="preserve">BLZ</t>
  </si>
  <si>
    <t xml:space="preserve">76.9</t>
  </si>
  <si>
    <t xml:space="preserve">72</t>
  </si>
  <si>
    <t xml:space="preserve">-16.0 %</t>
  </si>
  <si>
    <t xml:space="preserve">25.1 %</t>
  </si>
  <si>
    <t xml:space="preserve">0.8 %</t>
  </si>
  <si>
    <t xml:space="preserve">Bolivia</t>
  </si>
  <si>
    <t xml:space="preserve">BOL</t>
  </si>
  <si>
    <t xml:space="preserve">218.4</t>
  </si>
  <si>
    <t xml:space="preserve">53</t>
  </si>
  <si>
    <t xml:space="preserve">-7.9 %</t>
  </si>
  <si>
    <t xml:space="preserve">8.0 %</t>
  </si>
  <si>
    <t xml:space="preserve">1.7 %</t>
  </si>
  <si>
    <t xml:space="preserve">560.00%</t>
  </si>
  <si>
    <t xml:space="preserve">Brazil</t>
  </si>
  <si>
    <t xml:space="preserve">BRA</t>
  </si>
  <si>
    <t xml:space="preserve">320.6</t>
  </si>
  <si>
    <t xml:space="preserve">-5.8 %</t>
  </si>
  <si>
    <t xml:space="preserve">13.4 %</t>
  </si>
  <si>
    <t xml:space="preserve">2.7 %</t>
  </si>
  <si>
    <t xml:space="preserve">137.50%</t>
  </si>
  <si>
    <t xml:space="preserve">194.69%</t>
  </si>
  <si>
    <t xml:space="preserve">Barbados</t>
  </si>
  <si>
    <t xml:space="preserve">BRB</t>
  </si>
  <si>
    <t xml:space="preserve">115.3</t>
  </si>
  <si>
    <t xml:space="preserve">-11.6 %</t>
  </si>
  <si>
    <t xml:space="preserve">14.9 %</t>
  </si>
  <si>
    <t xml:space="preserve">2.9 %</t>
  </si>
  <si>
    <t xml:space="preserve">Brunei Darussalam</t>
  </si>
  <si>
    <t xml:space="preserve">BRN</t>
  </si>
  <si>
    <t xml:space="preserve">1.4</t>
  </si>
  <si>
    <t xml:space="preserve">35</t>
  </si>
  <si>
    <t xml:space="preserve">0.1 %</t>
  </si>
  <si>
    <t xml:space="preserve">6.8 %</t>
  </si>
  <si>
    <t xml:space="preserve">0.3 %</t>
  </si>
  <si>
    <t xml:space="preserve">Bhutan</t>
  </si>
  <si>
    <t xml:space="preserve">BTN</t>
  </si>
  <si>
    <t xml:space="preserve">0.8</t>
  </si>
  <si>
    <t xml:space="preserve">82</t>
  </si>
  <si>
    <t xml:space="preserve">3.6 %</t>
  </si>
  <si>
    <t xml:space="preserve">Botswana</t>
  </si>
  <si>
    <t xml:space="preserve">BWA</t>
  </si>
  <si>
    <t xml:space="preserve">207.5</t>
  </si>
  <si>
    <t xml:space="preserve">47</t>
  </si>
  <si>
    <t xml:space="preserve">-9.6 %</t>
  </si>
  <si>
    <t xml:space="preserve">1.6 %</t>
  </si>
  <si>
    <t xml:space="preserve">Central African Republic</t>
  </si>
  <si>
    <t xml:space="preserve">CAF</t>
  </si>
  <si>
    <t xml:space="preserve">0.2</t>
  </si>
  <si>
    <t xml:space="preserve">24</t>
  </si>
  <si>
    <t xml:space="preserve">-1.0 %</t>
  </si>
  <si>
    <t xml:space="preserve">2,314,676</t>
  </si>
  <si>
    <t xml:space="preserve">337.50%</t>
  </si>
  <si>
    <t xml:space="preserve">Canada</t>
  </si>
  <si>
    <t xml:space="preserve">CAN</t>
  </si>
  <si>
    <t xml:space="preserve">147.3</t>
  </si>
  <si>
    <t xml:space="preserve">75</t>
  </si>
  <si>
    <t xml:space="preserve">-7.1 %</t>
  </si>
  <si>
    <t xml:space="preserve">9.7 %</t>
  </si>
  <si>
    <t xml:space="preserve">Switzerland</t>
  </si>
  <si>
    <t xml:space="preserve">CHE</t>
  </si>
  <si>
    <t xml:space="preserve">251.4</t>
  </si>
  <si>
    <t xml:space="preserve">-5.3 %</t>
  </si>
  <si>
    <t xml:space="preserve">3.2 %</t>
  </si>
  <si>
    <t xml:space="preserve">Chile</t>
  </si>
  <si>
    <t xml:space="preserve">CHL</t>
  </si>
  <si>
    <t xml:space="preserve">275.3</t>
  </si>
  <si>
    <t xml:space="preserve">-6.0 %</t>
  </si>
  <si>
    <t xml:space="preserve">11.4 %</t>
  </si>
  <si>
    <t xml:space="preserve">225.00%</t>
  </si>
  <si>
    <t xml:space="preserve">China</t>
  </si>
  <si>
    <t xml:space="preserve">CHN</t>
  </si>
  <si>
    <t xml:space="preserve">0.1</t>
  </si>
  <si>
    <t xml:space="preserve">67</t>
  </si>
  <si>
    <t xml:space="preserve">1.9 %</t>
  </si>
  <si>
    <t xml:space="preserve">166.67%</t>
  </si>
  <si>
    <t xml:space="preserve">Côte d'Ivoire</t>
  </si>
  <si>
    <t xml:space="preserve">CIV</t>
  </si>
  <si>
    <t xml:space="preserve">10.6</t>
  </si>
  <si>
    <t xml:space="preserve">25</t>
  </si>
  <si>
    <t xml:space="preserve">186,671</t>
  </si>
  <si>
    <t xml:space="preserve">-100.00%</t>
  </si>
  <si>
    <t xml:space="preserve">Cameroon</t>
  </si>
  <si>
    <t xml:space="preserve">CMR</t>
  </si>
  <si>
    <t xml:space="preserve">6.9</t>
  </si>
  <si>
    <t xml:space="preserve">20</t>
  </si>
  <si>
    <t xml:space="preserve">-2.8 %</t>
  </si>
  <si>
    <t xml:space="preserve">2.8 %</t>
  </si>
  <si>
    <t xml:space="preserve">2,281,634</t>
  </si>
  <si>
    <t xml:space="preserve">No COVID-19 public information campaign</t>
  </si>
  <si>
    <t xml:space="preserve">145.00%</t>
  </si>
  <si>
    <t xml:space="preserve">Congo DR</t>
  </si>
  <si>
    <t xml:space="preserve">COD</t>
  </si>
  <si>
    <t xml:space="preserve">1.9</t>
  </si>
  <si>
    <t xml:space="preserve">23</t>
  </si>
  <si>
    <t xml:space="preserve">-2.2 %</t>
  </si>
  <si>
    <t xml:space="preserve">11.5 %</t>
  </si>
  <si>
    <t xml:space="preserve">21,834,710</t>
  </si>
  <si>
    <t xml:space="preserve">725.93%</t>
  </si>
  <si>
    <t xml:space="preserve">Congo</t>
  </si>
  <si>
    <t xml:space="preserve">COG</t>
  </si>
  <si>
    <t xml:space="preserve">4.9</t>
  </si>
  <si>
    <t xml:space="preserve">44</t>
  </si>
  <si>
    <t xml:space="preserve">-7.0 %</t>
  </si>
  <si>
    <t xml:space="preserve">Colombia</t>
  </si>
  <si>
    <t xml:space="preserve">COL</t>
  </si>
  <si>
    <t xml:space="preserve">265.6</t>
  </si>
  <si>
    <t xml:space="preserve">66</t>
  </si>
  <si>
    <t xml:space="preserve">-8.2 %</t>
  </si>
  <si>
    <t xml:space="preserve">17.3 %</t>
  </si>
  <si>
    <t xml:space="preserve">2.4 %</t>
  </si>
  <si>
    <t xml:space="preserve">181.48%</t>
  </si>
  <si>
    <t xml:space="preserve">Comoros</t>
  </si>
  <si>
    <t xml:space="preserve">COM</t>
  </si>
  <si>
    <t xml:space="preserve">96.4</t>
  </si>
  <si>
    <t xml:space="preserve">-1.8 %</t>
  </si>
  <si>
    <t xml:space="preserve">Cabo Verde</t>
  </si>
  <si>
    <t xml:space="preserve">CPV</t>
  </si>
  <si>
    <t xml:space="preserve">174.9</t>
  </si>
  <si>
    <t xml:space="preserve">71</t>
  </si>
  <si>
    <t xml:space="preserve">-6.8 %</t>
  </si>
  <si>
    <t xml:space="preserve">8.5 %</t>
  </si>
  <si>
    <t xml:space="preserve">Costa Rica</t>
  </si>
  <si>
    <t xml:space="preserve">CRI</t>
  </si>
  <si>
    <t xml:space="preserve">132.5</t>
  </si>
  <si>
    <t xml:space="preserve">64</t>
  </si>
  <si>
    <t xml:space="preserve">-5.5 %</t>
  </si>
  <si>
    <t xml:space="preserve">22.0 %</t>
  </si>
  <si>
    <t xml:space="preserve">Very Low</t>
  </si>
  <si>
    <t xml:space="preserve">Cuba</t>
  </si>
  <si>
    <t xml:space="preserve">CUB</t>
  </si>
  <si>
    <t xml:space="preserve">102.9</t>
  </si>
  <si>
    <t xml:space="preserve">200.00%</t>
  </si>
  <si>
    <t xml:space="preserve">Cyprus</t>
  </si>
  <si>
    <t xml:space="preserve">CYP</t>
  </si>
  <si>
    <t xml:space="preserve">198.9</t>
  </si>
  <si>
    <t xml:space="preserve">69</t>
  </si>
  <si>
    <t xml:space="preserve">-6.4 %</t>
  </si>
  <si>
    <t xml:space="preserve">-0.6 %</t>
  </si>
  <si>
    <t xml:space="preserve">100.00%</t>
  </si>
  <si>
    <t xml:space="preserve">Czech Republic</t>
  </si>
  <si>
    <t xml:space="preserve">CZE</t>
  </si>
  <si>
    <t xml:space="preserve">914.6</t>
  </si>
  <si>
    <t xml:space="preserve">3.1 %</t>
  </si>
  <si>
    <t xml:space="preserve">3.3 %</t>
  </si>
  <si>
    <t xml:space="preserve">Germany</t>
  </si>
  <si>
    <t xml:space="preserve">DEU</t>
  </si>
  <si>
    <t xml:space="preserve">176.9</t>
  </si>
  <si>
    <t xml:space="preserve">83</t>
  </si>
  <si>
    <t xml:space="preserve">4.3 %</t>
  </si>
  <si>
    <t xml:space="preserve">0.5 %</t>
  </si>
  <si>
    <t xml:space="preserve">Djibouti</t>
  </si>
  <si>
    <t xml:space="preserve">DJI</t>
  </si>
  <si>
    <t xml:space="preserve">2.9</t>
  </si>
  <si>
    <t xml:space="preserve">38</t>
  </si>
  <si>
    <t xml:space="preserve">Dominica</t>
  </si>
  <si>
    <t xml:space="preserve">DMA</t>
  </si>
  <si>
    <t xml:space="preserve">11.1</t>
  </si>
  <si>
    <t xml:space="preserve">34</t>
  </si>
  <si>
    <t xml:space="preserve">-8.8 %</t>
  </si>
  <si>
    <t xml:space="preserve">Denmark</t>
  </si>
  <si>
    <t xml:space="preserve">DNK</t>
  </si>
  <si>
    <t xml:space="preserve">108.9</t>
  </si>
  <si>
    <t xml:space="preserve">70</t>
  </si>
  <si>
    <t xml:space="preserve">6.2 %</t>
  </si>
  <si>
    <t xml:space="preserve">0.4 %</t>
  </si>
  <si>
    <t xml:space="preserve">Dominican Republic</t>
  </si>
  <si>
    <t xml:space="preserve">DOM</t>
  </si>
  <si>
    <t xml:space="preserve">176.5</t>
  </si>
  <si>
    <t xml:space="preserve">65</t>
  </si>
  <si>
    <t xml:space="preserve">16.0 %</t>
  </si>
  <si>
    <t xml:space="preserve">Algeria</t>
  </si>
  <si>
    <t xml:space="preserve">DZA</t>
  </si>
  <si>
    <t xml:space="preserve">8.1</t>
  </si>
  <si>
    <t xml:space="preserve">14.1 %</t>
  </si>
  <si>
    <t xml:space="preserve">3.5 %</t>
  </si>
  <si>
    <t xml:space="preserve">-42.86%</t>
  </si>
  <si>
    <t xml:space="preserve">Ecuador</t>
  </si>
  <si>
    <t xml:space="preserve">ECU</t>
  </si>
  <si>
    <t xml:space="preserve">98.1</t>
  </si>
  <si>
    <t xml:space="preserve">-11.0 %</t>
  </si>
  <si>
    <t xml:space="preserve">8.1 %</t>
  </si>
  <si>
    <t xml:space="preserve">Egypt</t>
  </si>
  <si>
    <t xml:space="preserve">EGY</t>
  </si>
  <si>
    <t xml:space="preserve">7.8</t>
  </si>
  <si>
    <t xml:space="preserve">8.3 %</t>
  </si>
  <si>
    <t xml:space="preserve">5.7 %</t>
  </si>
  <si>
    <t xml:space="preserve">175.00%</t>
  </si>
  <si>
    <t xml:space="preserve">Eritrea</t>
  </si>
  <si>
    <t xml:space="preserve">ERI</t>
  </si>
  <si>
    <t xml:space="preserve">10.8</t>
  </si>
  <si>
    <t xml:space="preserve">4.7 %</t>
  </si>
  <si>
    <t xml:space="preserve">Spain</t>
  </si>
  <si>
    <t xml:space="preserve">ESP</t>
  </si>
  <si>
    <t xml:space="preserve">843.1</t>
  </si>
  <si>
    <t xml:space="preserve">-12.8 %</t>
  </si>
  <si>
    <t xml:space="preserve">16.8 %</t>
  </si>
  <si>
    <t xml:space="preserve">-0.2 %</t>
  </si>
  <si>
    <t xml:space="preserve">Estonia</t>
  </si>
  <si>
    <t xml:space="preserve">EST</t>
  </si>
  <si>
    <t xml:space="preserve">570.0</t>
  </si>
  <si>
    <t xml:space="preserve">-5.2 %</t>
  </si>
  <si>
    <t xml:space="preserve">7.8 %</t>
  </si>
  <si>
    <t xml:space="preserve">0.2 %</t>
  </si>
  <si>
    <t xml:space="preserve">Ethiopia</t>
  </si>
  <si>
    <t xml:space="preserve">ETH</t>
  </si>
  <si>
    <t xml:space="preserve">7.7</t>
  </si>
  <si>
    <t xml:space="preserve">20.2 %</t>
  </si>
  <si>
    <t xml:space="preserve">12,871,469</t>
  </si>
  <si>
    <t xml:space="preserve">154.55%</t>
  </si>
  <si>
    <t xml:space="preserve">Finland</t>
  </si>
  <si>
    <t xml:space="preserve">FIN</t>
  </si>
  <si>
    <t xml:space="preserve">97.7</t>
  </si>
  <si>
    <t xml:space="preserve">50</t>
  </si>
  <si>
    <t xml:space="preserve">8.4 %</t>
  </si>
  <si>
    <t xml:space="preserve">Fiji</t>
  </si>
  <si>
    <t xml:space="preserve">FJI</t>
  </si>
  <si>
    <t xml:space="preserve">42</t>
  </si>
  <si>
    <t xml:space="preserve">-21.0 %</t>
  </si>
  <si>
    <t xml:space="preserve">-1.3 %</t>
  </si>
  <si>
    <t xml:space="preserve">France</t>
  </si>
  <si>
    <t xml:space="preserve">FRA</t>
  </si>
  <si>
    <t xml:space="preserve">423.0</t>
  </si>
  <si>
    <t xml:space="preserve">-9.8 %</t>
  </si>
  <si>
    <t xml:space="preserve">8.9 %</t>
  </si>
  <si>
    <t xml:space="preserve">Micronesia</t>
  </si>
  <si>
    <t xml:space="preserve">FSM</t>
  </si>
  <si>
    <t xml:space="preserve">Gabon</t>
  </si>
  <si>
    <t xml:space="preserve">GAB</t>
  </si>
  <si>
    <t xml:space="preserve">48.2</t>
  </si>
  <si>
    <t xml:space="preserve">-2.7 %</t>
  </si>
  <si>
    <t xml:space="preserve">United Kingdom</t>
  </si>
  <si>
    <t xml:space="preserve">GBR</t>
  </si>
  <si>
    <t xml:space="preserve">468.6</t>
  </si>
  <si>
    <t xml:space="preserve">Georgia</t>
  </si>
  <si>
    <t xml:space="preserve">GEO</t>
  </si>
  <si>
    <t xml:space="preserve">13.4</t>
  </si>
  <si>
    <t xml:space="preserve">84</t>
  </si>
  <si>
    <t xml:space="preserve">5.3 %</t>
  </si>
  <si>
    <t xml:space="preserve">-83.33%</t>
  </si>
  <si>
    <t xml:space="preserve">Ghana</t>
  </si>
  <si>
    <t xml:space="preserve">GHA</t>
  </si>
  <si>
    <t xml:space="preserve">33.5</t>
  </si>
  <si>
    <t xml:space="preserve">39</t>
  </si>
  <si>
    <t xml:space="preserve">10.6 %</t>
  </si>
  <si>
    <t xml:space="preserve">163,819</t>
  </si>
  <si>
    <t xml:space="preserve">Guinea</t>
  </si>
  <si>
    <t xml:space="preserve">GIN</t>
  </si>
  <si>
    <t xml:space="preserve">3.0</t>
  </si>
  <si>
    <t xml:space="preserve">37</t>
  </si>
  <si>
    <t xml:space="preserve">9.1 %</t>
  </si>
  <si>
    <t xml:space="preserve">Gambia</t>
  </si>
  <si>
    <t xml:space="preserve">GMB</t>
  </si>
  <si>
    <t xml:space="preserve">9.8</t>
  </si>
  <si>
    <t xml:space="preserve">36</t>
  </si>
  <si>
    <t xml:space="preserve">115,411</t>
  </si>
  <si>
    <t xml:space="preserve">Guinea-Bissau</t>
  </si>
  <si>
    <t xml:space="preserve">GNB</t>
  </si>
  <si>
    <t xml:space="preserve">12.5</t>
  </si>
  <si>
    <t xml:space="preserve">-2.9 %</t>
  </si>
  <si>
    <t xml:space="preserve">95,898</t>
  </si>
  <si>
    <t xml:space="preserve">Equatorial Guinea</t>
  </si>
  <si>
    <t xml:space="preserve">GNQ</t>
  </si>
  <si>
    <t xml:space="preserve">11.8</t>
  </si>
  <si>
    <t xml:space="preserve">Greece</t>
  </si>
  <si>
    <t xml:space="preserve">GRC</t>
  </si>
  <si>
    <t xml:space="preserve">111.6</t>
  </si>
  <si>
    <t xml:space="preserve">-9.5 %</t>
  </si>
  <si>
    <t xml:space="preserve">19.9 %</t>
  </si>
  <si>
    <t xml:space="preserve">-41.67%</t>
  </si>
  <si>
    <t xml:space="preserve">Grenada</t>
  </si>
  <si>
    <t xml:space="preserve">GRD</t>
  </si>
  <si>
    <t xml:space="preserve">0.0</t>
  </si>
  <si>
    <t xml:space="preserve">Guatemala</t>
  </si>
  <si>
    <t xml:space="preserve">GTM</t>
  </si>
  <si>
    <t xml:space="preserve">50.2</t>
  </si>
  <si>
    <t xml:space="preserve">2.1 %</t>
  </si>
  <si>
    <t xml:space="preserve">2,636,062</t>
  </si>
  <si>
    <t xml:space="preserve">Guyana</t>
  </si>
  <si>
    <t xml:space="preserve">GUY</t>
  </si>
  <si>
    <t xml:space="preserve">85.0</t>
  </si>
  <si>
    <t xml:space="preserve">26.2 %</t>
  </si>
  <si>
    <t xml:space="preserve">Honduras</t>
  </si>
  <si>
    <t xml:space="preserve">HND</t>
  </si>
  <si>
    <t xml:space="preserve">129.1</t>
  </si>
  <si>
    <t xml:space="preserve">87</t>
  </si>
  <si>
    <t xml:space="preserve">1,648,160</t>
  </si>
  <si>
    <t xml:space="preserve">271.43%</t>
  </si>
  <si>
    <t xml:space="preserve">Croatia</t>
  </si>
  <si>
    <t xml:space="preserve">HRV</t>
  </si>
  <si>
    <t xml:space="preserve">157.5</t>
  </si>
  <si>
    <t xml:space="preserve">-9.0 %</t>
  </si>
  <si>
    <t xml:space="preserve">9.3 %</t>
  </si>
  <si>
    <t xml:space="preserve">-75.00%</t>
  </si>
  <si>
    <t xml:space="preserve">Haiti</t>
  </si>
  <si>
    <t xml:space="preserve">HTI</t>
  </si>
  <si>
    <t xml:space="preserve">6.1</t>
  </si>
  <si>
    <t xml:space="preserve">29</t>
  </si>
  <si>
    <t xml:space="preserve">22.4 %</t>
  </si>
  <si>
    <t xml:space="preserve">4,355,735</t>
  </si>
  <si>
    <t xml:space="preserve">111.11%</t>
  </si>
  <si>
    <t xml:space="preserve">Hungary</t>
  </si>
  <si>
    <t xml:space="preserve">HUN</t>
  </si>
  <si>
    <t xml:space="preserve">176.4</t>
  </si>
  <si>
    <t xml:space="preserve">-6.1 %</t>
  </si>
  <si>
    <t xml:space="preserve">3.7 %</t>
  </si>
  <si>
    <t xml:space="preserve">Indonesia</t>
  </si>
  <si>
    <t xml:space="preserve">IDN</t>
  </si>
  <si>
    <t xml:space="preserve">62.3</t>
  </si>
  <si>
    <t xml:space="preserve">550.00%</t>
  </si>
  <si>
    <t xml:space="preserve">India</t>
  </si>
  <si>
    <t xml:space="preserve">IND</t>
  </si>
  <si>
    <t xml:space="preserve">62</t>
  </si>
  <si>
    <t xml:space="preserve">-10.3 %</t>
  </si>
  <si>
    <t xml:space="preserve">90.00%</t>
  </si>
  <si>
    <t xml:space="preserve">96.49%</t>
  </si>
  <si>
    <t xml:space="preserve">Ireland</t>
  </si>
  <si>
    <t xml:space="preserve">IRL</t>
  </si>
  <si>
    <t xml:space="preserve">326.5</t>
  </si>
  <si>
    <t xml:space="preserve">88</t>
  </si>
  <si>
    <t xml:space="preserve">Iran</t>
  </si>
  <si>
    <t xml:space="preserve">IRN</t>
  </si>
  <si>
    <t xml:space="preserve">112.7</t>
  </si>
  <si>
    <t xml:space="preserve">12.2 %</t>
  </si>
  <si>
    <t xml:space="preserve">30.5 %</t>
  </si>
  <si>
    <t xml:space="preserve">50.00%</t>
  </si>
  <si>
    <t xml:space="preserve">133.33%</t>
  </si>
  <si>
    <t xml:space="preserve">Iraq</t>
  </si>
  <si>
    <t xml:space="preserve">IRQ</t>
  </si>
  <si>
    <t xml:space="preserve">37.6</t>
  </si>
  <si>
    <t xml:space="preserve">-12.1 %</t>
  </si>
  <si>
    <t xml:space="preserve">95.83%</t>
  </si>
  <si>
    <t xml:space="preserve">Iceland</t>
  </si>
  <si>
    <t xml:space="preserve">ISL</t>
  </si>
  <si>
    <t xml:space="preserve">8.4</t>
  </si>
  <si>
    <t xml:space="preserve">-7.2 %</t>
  </si>
  <si>
    <t xml:space="preserve">7.2 %</t>
  </si>
  <si>
    <t xml:space="preserve">Israel</t>
  </si>
  <si>
    <t xml:space="preserve">ISR</t>
  </si>
  <si>
    <t xml:space="preserve">1,166.9</t>
  </si>
  <si>
    <t xml:space="preserve">77</t>
  </si>
  <si>
    <t xml:space="preserve">-5.9 %</t>
  </si>
  <si>
    <t xml:space="preserve">6.0 %</t>
  </si>
  <si>
    <t xml:space="preserve">-0.5 %</t>
  </si>
  <si>
    <t xml:space="preserve">Italy</t>
  </si>
  <si>
    <t xml:space="preserve">ITA</t>
  </si>
  <si>
    <t xml:space="preserve">281.5</t>
  </si>
  <si>
    <t xml:space="preserve">-10.6 %</t>
  </si>
  <si>
    <t xml:space="preserve">Jamaica</t>
  </si>
  <si>
    <t xml:space="preserve">JAM</t>
  </si>
  <si>
    <t xml:space="preserve">77.5</t>
  </si>
  <si>
    <t xml:space="preserve">-8.6 %</t>
  </si>
  <si>
    <t xml:space="preserve">350.00%</t>
  </si>
  <si>
    <t xml:space="preserve">Jordan</t>
  </si>
  <si>
    <t xml:space="preserve">JOR</t>
  </si>
  <si>
    <t xml:space="preserve">145.5</t>
  </si>
  <si>
    <t xml:space="preserve">81</t>
  </si>
  <si>
    <t xml:space="preserve">-0.3 %</t>
  </si>
  <si>
    <t xml:space="preserve">Japan</t>
  </si>
  <si>
    <t xml:space="preserve">JPN</t>
  </si>
  <si>
    <t xml:space="preserve">34.9</t>
  </si>
  <si>
    <t xml:space="preserve">-0.1 %</t>
  </si>
  <si>
    <t xml:space="preserve">Kazakhstan</t>
  </si>
  <si>
    <t xml:space="preserve">KAZ</t>
  </si>
  <si>
    <t xml:space="preserve">99.9</t>
  </si>
  <si>
    <t xml:space="preserve">Kenya</t>
  </si>
  <si>
    <t xml:space="preserve">KEN</t>
  </si>
  <si>
    <t xml:space="preserve">3.6</t>
  </si>
  <si>
    <t xml:space="preserve">1,883,258</t>
  </si>
  <si>
    <t xml:space="preserve">325.00%</t>
  </si>
  <si>
    <t xml:space="preserve">Kyrgyzstan</t>
  </si>
  <si>
    <t xml:space="preserve">KGZ</t>
  </si>
  <si>
    <t xml:space="preserve">17.8</t>
  </si>
  <si>
    <t xml:space="preserve">49</t>
  </si>
  <si>
    <t xml:space="preserve">-12.0 %</t>
  </si>
  <si>
    <t xml:space="preserve">6.6 %</t>
  </si>
  <si>
    <t xml:space="preserve">Cambodia</t>
  </si>
  <si>
    <t xml:space="preserve">KHM</t>
  </si>
  <si>
    <t xml:space="preserve">43</t>
  </si>
  <si>
    <t xml:space="preserve">Kiribati</t>
  </si>
  <si>
    <t xml:space="preserve">KIR</t>
  </si>
  <si>
    <t xml:space="preserve">-1.1 %</t>
  </si>
  <si>
    <t xml:space="preserve">1.5 %</t>
  </si>
  <si>
    <t xml:space="preserve">Saint Kitts and Nevis</t>
  </si>
  <si>
    <t xml:space="preserve">KNA</t>
  </si>
  <si>
    <t xml:space="preserve">9.5</t>
  </si>
  <si>
    <t xml:space="preserve">-18.7 %</t>
  </si>
  <si>
    <t xml:space="preserve">Korea Republic of</t>
  </si>
  <si>
    <t xml:space="preserve">KOR</t>
  </si>
  <si>
    <t xml:space="preserve">-1.9 %</t>
  </si>
  <si>
    <t xml:space="preserve">4.1 %</t>
  </si>
  <si>
    <t xml:space="preserve">155.56%</t>
  </si>
  <si>
    <t xml:space="preserve">Kuwait</t>
  </si>
  <si>
    <t xml:space="preserve">KWT</t>
  </si>
  <si>
    <t xml:space="preserve">230.9</t>
  </si>
  <si>
    <t xml:space="preserve">63</t>
  </si>
  <si>
    <t xml:space="preserve">-8.1 %</t>
  </si>
  <si>
    <t xml:space="preserve">Lao PDR</t>
  </si>
  <si>
    <t xml:space="preserve">LAO</t>
  </si>
  <si>
    <t xml:space="preserve">30</t>
  </si>
  <si>
    <t xml:space="preserve">Lebanon</t>
  </si>
  <si>
    <t xml:space="preserve">LBN</t>
  </si>
  <si>
    <t xml:space="preserve">588.1</t>
  </si>
  <si>
    <t xml:space="preserve">-25.0 %</t>
  </si>
  <si>
    <t xml:space="preserve">85.5 %</t>
  </si>
  <si>
    <t xml:space="preserve">1,300.00%</t>
  </si>
  <si>
    <t xml:space="preserve">Liberia</t>
  </si>
  <si>
    <t xml:space="preserve">LBR</t>
  </si>
  <si>
    <t xml:space="preserve">0.9</t>
  </si>
  <si>
    <t xml:space="preserve">11.9 %</t>
  </si>
  <si>
    <t xml:space="preserve">554,036</t>
  </si>
  <si>
    <t xml:space="preserve">Libya</t>
  </si>
  <si>
    <t xml:space="preserve">LBY</t>
  </si>
  <si>
    <t xml:space="preserve">128.8</t>
  </si>
  <si>
    <t xml:space="preserve">-66.7 %</t>
  </si>
  <si>
    <t xml:space="preserve">Saint Lucia</t>
  </si>
  <si>
    <t xml:space="preserve">LCA</t>
  </si>
  <si>
    <t xml:space="preserve">605.1</t>
  </si>
  <si>
    <t xml:space="preserve">-16.9 %</t>
  </si>
  <si>
    <t xml:space="preserve">Liechtenstein</t>
  </si>
  <si>
    <t xml:space="preserve">LIE</t>
  </si>
  <si>
    <t xml:space="preserve">187.6</t>
  </si>
  <si>
    <t xml:space="preserve">Sri Lanka</t>
  </si>
  <si>
    <t xml:space="preserve">LKA</t>
  </si>
  <si>
    <t xml:space="preserve">51.2</t>
  </si>
  <si>
    <t xml:space="preserve">-4.6 %</t>
  </si>
  <si>
    <t xml:space="preserve">25.00%</t>
  </si>
  <si>
    <t xml:space="preserve">Lesotho</t>
  </si>
  <si>
    <t xml:space="preserve">LSO</t>
  </si>
  <si>
    <t xml:space="preserve">81.1</t>
  </si>
  <si>
    <t xml:space="preserve">-4.8 %</t>
  </si>
  <si>
    <t xml:space="preserve">582,172</t>
  </si>
  <si>
    <t xml:space="preserve">Lithuania</t>
  </si>
  <si>
    <t xml:space="preserve">LTU</t>
  </si>
  <si>
    <t xml:space="preserve">353.3</t>
  </si>
  <si>
    <t xml:space="preserve">8.2 %</t>
  </si>
  <si>
    <t xml:space="preserve">1.3 %</t>
  </si>
  <si>
    <t xml:space="preserve">Luxembourg</t>
  </si>
  <si>
    <t xml:space="preserve">LUX</t>
  </si>
  <si>
    <t xml:space="preserve">349.3</t>
  </si>
  <si>
    <t xml:space="preserve">56</t>
  </si>
  <si>
    <t xml:space="preserve">Latvia</t>
  </si>
  <si>
    <t xml:space="preserve">LVA</t>
  </si>
  <si>
    <t xml:space="preserve">272.6</t>
  </si>
  <si>
    <t xml:space="preserve">9.0 %</t>
  </si>
  <si>
    <t xml:space="preserve">Morocco</t>
  </si>
  <si>
    <t xml:space="preserve">MAR</t>
  </si>
  <si>
    <t xml:space="preserve">24.9</t>
  </si>
  <si>
    <t xml:space="preserve">12.5 %</t>
  </si>
  <si>
    <t xml:space="preserve">-25.00%</t>
  </si>
  <si>
    <t xml:space="preserve">-50.00%</t>
  </si>
  <si>
    <t xml:space="preserve">Moldova Republic of</t>
  </si>
  <si>
    <t xml:space="preserve">MDA</t>
  </si>
  <si>
    <t xml:space="preserve">206.9</t>
  </si>
  <si>
    <t xml:space="preserve">48</t>
  </si>
  <si>
    <t xml:space="preserve">Madagascar</t>
  </si>
  <si>
    <t xml:space="preserve">MDG</t>
  </si>
  <si>
    <t xml:space="preserve">2.3</t>
  </si>
  <si>
    <t xml:space="preserve">554,511</t>
  </si>
  <si>
    <t xml:space="preserve">-16.67%</t>
  </si>
  <si>
    <t xml:space="preserve">Maldives</t>
  </si>
  <si>
    <t xml:space="preserve">MDV</t>
  </si>
  <si>
    <t xml:space="preserve">337.1</t>
  </si>
  <si>
    <t xml:space="preserve">-18.6 %</t>
  </si>
  <si>
    <t xml:space="preserve">Mexico</t>
  </si>
  <si>
    <t xml:space="preserve">MEX</t>
  </si>
  <si>
    <t xml:space="preserve">5.2 %</t>
  </si>
  <si>
    <t xml:space="preserve">3.4 %</t>
  </si>
  <si>
    <t xml:space="preserve">9.68%</t>
  </si>
  <si>
    <t xml:space="preserve">197.01%</t>
  </si>
  <si>
    <t xml:space="preserve">Marshall Islands</t>
  </si>
  <si>
    <t xml:space="preserve">MHL</t>
  </si>
  <si>
    <t xml:space="preserve">North Macedonia</t>
  </si>
  <si>
    <t xml:space="preserve">MKD</t>
  </si>
  <si>
    <t xml:space="preserve">199.5</t>
  </si>
  <si>
    <t xml:space="preserve">-5.4 %</t>
  </si>
  <si>
    <t xml:space="preserve">Mali</t>
  </si>
  <si>
    <t xml:space="preserve">MLI</t>
  </si>
  <si>
    <t xml:space="preserve">1.0</t>
  </si>
  <si>
    <t xml:space="preserve">954,938</t>
  </si>
  <si>
    <t xml:space="preserve">252.17%</t>
  </si>
  <si>
    <t xml:space="preserve">Malta</t>
  </si>
  <si>
    <t xml:space="preserve">MLT</t>
  </si>
  <si>
    <t xml:space="preserve">397.7</t>
  </si>
  <si>
    <t xml:space="preserve">4.2 %</t>
  </si>
  <si>
    <t xml:space="preserve">Myanmar</t>
  </si>
  <si>
    <t xml:space="preserve">MMR</t>
  </si>
  <si>
    <t xml:space="preserve">7.1</t>
  </si>
  <si>
    <t xml:space="preserve">4.0 %</t>
  </si>
  <si>
    <t xml:space="preserve">600.00%</t>
  </si>
  <si>
    <t xml:space="preserve">Montenegro</t>
  </si>
  <si>
    <t xml:space="preserve">MNE</t>
  </si>
  <si>
    <t xml:space="preserve">1,110.8</t>
  </si>
  <si>
    <t xml:space="preserve">Mongolia</t>
  </si>
  <si>
    <t xml:space="preserve">MNG</t>
  </si>
  <si>
    <t xml:space="preserve">13.3</t>
  </si>
  <si>
    <t xml:space="preserve">12.0 %</t>
  </si>
  <si>
    <t xml:space="preserve">5.0 %</t>
  </si>
  <si>
    <t xml:space="preserve">Mozambique</t>
  </si>
  <si>
    <t xml:space="preserve">MOZ</t>
  </si>
  <si>
    <t xml:space="preserve">38.9</t>
  </si>
  <si>
    <t xml:space="preserve">364,389</t>
  </si>
  <si>
    <t xml:space="preserve">172.73%</t>
  </si>
  <si>
    <t xml:space="preserve">Mauritania</t>
  </si>
  <si>
    <t xml:space="preserve">MRT</t>
  </si>
  <si>
    <t xml:space="preserve">3.9 %</t>
  </si>
  <si>
    <t xml:space="preserve">409,942</t>
  </si>
  <si>
    <t xml:space="preserve">Mauritius</t>
  </si>
  <si>
    <t xml:space="preserve">MUS</t>
  </si>
  <si>
    <t xml:space="preserve">2.0</t>
  </si>
  <si>
    <t xml:space="preserve">17</t>
  </si>
  <si>
    <t xml:space="preserve">-14.2 %</t>
  </si>
  <si>
    <t xml:space="preserve">2.6 %</t>
  </si>
  <si>
    <t xml:space="preserve">Malawi</t>
  </si>
  <si>
    <t xml:space="preserve">MWI</t>
  </si>
  <si>
    <t xml:space="preserve">39.9</t>
  </si>
  <si>
    <t xml:space="preserve">2,617,986</t>
  </si>
  <si>
    <t xml:space="preserve">Malaysia</t>
  </si>
  <si>
    <t xml:space="preserve">MYS</t>
  </si>
  <si>
    <t xml:space="preserve">183.6</t>
  </si>
  <si>
    <t xml:space="preserve">Namibia</t>
  </si>
  <si>
    <t xml:space="preserve">NAM</t>
  </si>
  <si>
    <t xml:space="preserve">69.9</t>
  </si>
  <si>
    <t xml:space="preserve">2.3 %</t>
  </si>
  <si>
    <t xml:space="preserve">440,610</t>
  </si>
  <si>
    <t xml:space="preserve">Niger</t>
  </si>
  <si>
    <t xml:space="preserve">NER</t>
  </si>
  <si>
    <t xml:space="preserve">1.1</t>
  </si>
  <si>
    <t xml:space="preserve">31</t>
  </si>
  <si>
    <t xml:space="preserve">4.4 %</t>
  </si>
  <si>
    <t xml:space="preserve">1,731,302</t>
  </si>
  <si>
    <t xml:space="preserve">73.33%</t>
  </si>
  <si>
    <t xml:space="preserve">Nigeria</t>
  </si>
  <si>
    <t xml:space="preserve">NGA</t>
  </si>
  <si>
    <t xml:space="preserve">8.3</t>
  </si>
  <si>
    <t xml:space="preserve">58</t>
  </si>
  <si>
    <t xml:space="preserve">-4.3 %</t>
  </si>
  <si>
    <t xml:space="preserve">12.9 %</t>
  </si>
  <si>
    <t xml:space="preserve">12,972,102</t>
  </si>
  <si>
    <t xml:space="preserve">257.81%</t>
  </si>
  <si>
    <t xml:space="preserve">Nicaragua</t>
  </si>
  <si>
    <t xml:space="preserve">NIC</t>
  </si>
  <si>
    <t xml:space="preserve">1.5</t>
  </si>
  <si>
    <t xml:space="preserve">66.67%</t>
  </si>
  <si>
    <t xml:space="preserve">Netherlands</t>
  </si>
  <si>
    <t xml:space="preserve">NLD</t>
  </si>
  <si>
    <t xml:space="preserve">317.9</t>
  </si>
  <si>
    <t xml:space="preserve">94</t>
  </si>
  <si>
    <t xml:space="preserve">5.5 %</t>
  </si>
  <si>
    <t xml:space="preserve">Norway</t>
  </si>
  <si>
    <t xml:space="preserve">NOR</t>
  </si>
  <si>
    <t xml:space="preserve">69.3</t>
  </si>
  <si>
    <t xml:space="preserve">4.5 %</t>
  </si>
  <si>
    <t xml:space="preserve">Nepal</t>
  </si>
  <si>
    <t xml:space="preserve">NPL</t>
  </si>
  <si>
    <t xml:space="preserve">8.7</t>
  </si>
  <si>
    <t xml:space="preserve">6.4 %</t>
  </si>
  <si>
    <t xml:space="preserve">-33.33%</t>
  </si>
  <si>
    <t xml:space="preserve">Nauru</t>
  </si>
  <si>
    <t xml:space="preserve">NRU</t>
  </si>
  <si>
    <t xml:space="preserve">New Zealand</t>
  </si>
  <si>
    <t xml:space="preserve">NZL</t>
  </si>
  <si>
    <t xml:space="preserve">0.7</t>
  </si>
  <si>
    <t xml:space="preserve">22</t>
  </si>
  <si>
    <t xml:space="preserve">Oman</t>
  </si>
  <si>
    <t xml:space="preserve">OMN</t>
  </si>
  <si>
    <t xml:space="preserve">52.9</t>
  </si>
  <si>
    <t xml:space="preserve">-10.0 %</t>
  </si>
  <si>
    <t xml:space="preserve">Pakistan</t>
  </si>
  <si>
    <t xml:space="preserve">PAK</t>
  </si>
  <si>
    <t xml:space="preserve">9.9</t>
  </si>
  <si>
    <t xml:space="preserve">-0.4 %</t>
  </si>
  <si>
    <t xml:space="preserve">10.7 %</t>
  </si>
  <si>
    <t xml:space="preserve">1,236,107</t>
  </si>
  <si>
    <t xml:space="preserve">72.22%</t>
  </si>
  <si>
    <t xml:space="preserve">Panama</t>
  </si>
  <si>
    <t xml:space="preserve">PAN</t>
  </si>
  <si>
    <t xml:space="preserve">351.7</t>
  </si>
  <si>
    <t xml:space="preserve">10.9 %</t>
  </si>
  <si>
    <t xml:space="preserve">Peru</t>
  </si>
  <si>
    <t xml:space="preserve">PER</t>
  </si>
  <si>
    <t xml:space="preserve">269.7</t>
  </si>
  <si>
    <t xml:space="preserve">-13.9 %</t>
  </si>
  <si>
    <t xml:space="preserve">Philippines</t>
  </si>
  <si>
    <t xml:space="preserve">PHL</t>
  </si>
  <si>
    <t xml:space="preserve">21.9</t>
  </si>
  <si>
    <t xml:space="preserve">10.4 %</t>
  </si>
  <si>
    <t xml:space="preserve">258.82%</t>
  </si>
  <si>
    <t xml:space="preserve">Palau</t>
  </si>
  <si>
    <t xml:space="preserve">PLW</t>
  </si>
  <si>
    <t xml:space="preserve">-11.4 %</t>
  </si>
  <si>
    <t xml:space="preserve">Papua New Guinea</t>
  </si>
  <si>
    <t xml:space="preserve">PNG</t>
  </si>
  <si>
    <t xml:space="preserve">0.5</t>
  </si>
  <si>
    <t xml:space="preserve">-3.3 %</t>
  </si>
  <si>
    <t xml:space="preserve">Poland</t>
  </si>
  <si>
    <t xml:space="preserve">POL</t>
  </si>
  <si>
    <t xml:space="preserve">196.4</t>
  </si>
  <si>
    <t xml:space="preserve">-3.6 %</t>
  </si>
  <si>
    <t xml:space="preserve">Korea DPR</t>
  </si>
  <si>
    <t xml:space="preserve">PRK</t>
  </si>
  <si>
    <t xml:space="preserve">Portugal</t>
  </si>
  <si>
    <t xml:space="preserve">PRT</t>
  </si>
  <si>
    <t xml:space="preserve">1,214.5</t>
  </si>
  <si>
    <t xml:space="preserve">Paraguay</t>
  </si>
  <si>
    <t xml:space="preserve">PRY</t>
  </si>
  <si>
    <t xml:space="preserve">138.4</t>
  </si>
  <si>
    <t xml:space="preserve">7.0 %</t>
  </si>
  <si>
    <t xml:space="preserve">-92.86%</t>
  </si>
  <si>
    <t xml:space="preserve">Qatar</t>
  </si>
  <si>
    <t xml:space="preserve">QAT</t>
  </si>
  <si>
    <t xml:space="preserve">179.3</t>
  </si>
  <si>
    <t xml:space="preserve">Romania</t>
  </si>
  <si>
    <t xml:space="preserve">ROU</t>
  </si>
  <si>
    <t xml:space="preserve">175.5</t>
  </si>
  <si>
    <t xml:space="preserve">7.9 %</t>
  </si>
  <si>
    <t xml:space="preserve">Russian Federation</t>
  </si>
  <si>
    <t xml:space="preserve">RUS</t>
  </si>
  <si>
    <t xml:space="preserve">167.6</t>
  </si>
  <si>
    <t xml:space="preserve">-4.1 %</t>
  </si>
  <si>
    <t xml:space="preserve">Rwanda</t>
  </si>
  <si>
    <t xml:space="preserve">RWA</t>
  </si>
  <si>
    <t xml:space="preserve">27.5</t>
  </si>
  <si>
    <t xml:space="preserve">Saudi Arabia</t>
  </si>
  <si>
    <t xml:space="preserve">SAU</t>
  </si>
  <si>
    <t xml:space="preserve">11.4</t>
  </si>
  <si>
    <t xml:space="preserve">Sudan</t>
  </si>
  <si>
    <t xml:space="preserve">SDN</t>
  </si>
  <si>
    <t xml:space="preserve">2.6</t>
  </si>
  <si>
    <t xml:space="preserve">-8.4 %</t>
  </si>
  <si>
    <t xml:space="preserve">25.0 %</t>
  </si>
  <si>
    <t xml:space="preserve">141.6 %</t>
  </si>
  <si>
    <t xml:space="preserve">6,380,766</t>
  </si>
  <si>
    <t xml:space="preserve">Senegal</t>
  </si>
  <si>
    <t xml:space="preserve">SEN</t>
  </si>
  <si>
    <t xml:space="preserve">23.1</t>
  </si>
  <si>
    <t xml:space="preserve">-0.7 %</t>
  </si>
  <si>
    <t xml:space="preserve">849,698</t>
  </si>
  <si>
    <t xml:space="preserve">Singapore</t>
  </si>
  <si>
    <t xml:space="preserve">SGP</t>
  </si>
  <si>
    <t xml:space="preserve">6.7</t>
  </si>
  <si>
    <t xml:space="preserve">Solomon Islands</t>
  </si>
  <si>
    <t xml:space="preserve">SLB</t>
  </si>
  <si>
    <t xml:space="preserve">No testing policy</t>
  </si>
  <si>
    <t xml:space="preserve">Sierra Leone</t>
  </si>
  <si>
    <t xml:space="preserve">SLE</t>
  </si>
  <si>
    <t xml:space="preserve">-3.1 %</t>
  </si>
  <si>
    <t xml:space="preserve">15.7 %</t>
  </si>
  <si>
    <t xml:space="preserve">1,359,363</t>
  </si>
  <si>
    <t xml:space="preserve">El Salvador</t>
  </si>
  <si>
    <t xml:space="preserve">SLV</t>
  </si>
  <si>
    <t xml:space="preserve">49.2</t>
  </si>
  <si>
    <t xml:space="preserve">9.4 %</t>
  </si>
  <si>
    <t xml:space="preserve">514.29%</t>
  </si>
  <si>
    <t xml:space="preserve">Somalia</t>
  </si>
  <si>
    <t xml:space="preserve">SOM</t>
  </si>
  <si>
    <t xml:space="preserve">2,105,000</t>
  </si>
  <si>
    <t xml:space="preserve">139.80%</t>
  </si>
  <si>
    <t xml:space="preserve">Serbia</t>
  </si>
  <si>
    <t xml:space="preserve">SRB</t>
  </si>
  <si>
    <t xml:space="preserve">348.6</t>
  </si>
  <si>
    <t xml:space="preserve">-2.5 %</t>
  </si>
  <si>
    <t xml:space="preserve">South Sudan</t>
  </si>
  <si>
    <t xml:space="preserve">SSD</t>
  </si>
  <si>
    <t xml:space="preserve">7.4</t>
  </si>
  <si>
    <t xml:space="preserve">27.1 %</t>
  </si>
  <si>
    <t xml:space="preserve">6,480,000</t>
  </si>
  <si>
    <t xml:space="preserve">109.68%</t>
  </si>
  <si>
    <t xml:space="preserve">Major hotspot</t>
  </si>
  <si>
    <t xml:space="preserve">Sao Tome and Principe</t>
  </si>
  <si>
    <t xml:space="preserve">STP</t>
  </si>
  <si>
    <t xml:space="preserve">69.8</t>
  </si>
  <si>
    <t xml:space="preserve">Suriname</t>
  </si>
  <si>
    <t xml:space="preserve">SUR</t>
  </si>
  <si>
    <t xml:space="preserve">99.4</t>
  </si>
  <si>
    <t xml:space="preserve">-13.1 %</t>
  </si>
  <si>
    <t xml:space="preserve">11.2 %</t>
  </si>
  <si>
    <t xml:space="preserve">49.8 %</t>
  </si>
  <si>
    <t xml:space="preserve">Slovakia</t>
  </si>
  <si>
    <t xml:space="preserve">SVK</t>
  </si>
  <si>
    <t xml:space="preserve">496.4</t>
  </si>
  <si>
    <t xml:space="preserve">46</t>
  </si>
  <si>
    <t xml:space="preserve">Slovenia</t>
  </si>
  <si>
    <t xml:space="preserve">SVN</t>
  </si>
  <si>
    <t xml:space="preserve">762.2</t>
  </si>
  <si>
    <t xml:space="preserve">Sweden</t>
  </si>
  <si>
    <t xml:space="preserve">SWE</t>
  </si>
  <si>
    <t xml:space="preserve">394.1</t>
  </si>
  <si>
    <t xml:space="preserve">-4.7 %</t>
  </si>
  <si>
    <t xml:space="preserve">8.7 %</t>
  </si>
  <si>
    <t xml:space="preserve">Eswatini</t>
  </si>
  <si>
    <t xml:space="preserve">SWZ</t>
  </si>
  <si>
    <t xml:space="preserve">283.9</t>
  </si>
  <si>
    <t xml:space="preserve">-3.5 %</t>
  </si>
  <si>
    <t xml:space="preserve">366,260</t>
  </si>
  <si>
    <t xml:space="preserve">Seychelles</t>
  </si>
  <si>
    <t xml:space="preserve">SYC</t>
  </si>
  <si>
    <t xml:space="preserve">454.3</t>
  </si>
  <si>
    <t xml:space="preserve">-13.8 %</t>
  </si>
  <si>
    <t xml:space="preserve">Syria</t>
  </si>
  <si>
    <t xml:space="preserve">SYR</t>
  </si>
  <si>
    <t xml:space="preserve">5.0</t>
  </si>
  <si>
    <t xml:space="preserve">54</t>
  </si>
  <si>
    <t xml:space="preserve">164.95%</t>
  </si>
  <si>
    <t xml:space="preserve">Chad</t>
  </si>
  <si>
    <t xml:space="preserve">TCD</t>
  </si>
  <si>
    <t xml:space="preserve">2.1</t>
  </si>
  <si>
    <t xml:space="preserve">1,148,996</t>
  </si>
  <si>
    <t xml:space="preserve">Togo</t>
  </si>
  <si>
    <t xml:space="preserve">TGO</t>
  </si>
  <si>
    <t xml:space="preserve">10.2</t>
  </si>
  <si>
    <t xml:space="preserve">74,251</t>
  </si>
  <si>
    <t xml:space="preserve">Thailand</t>
  </si>
  <si>
    <t xml:space="preserve">THA</t>
  </si>
  <si>
    <t xml:space="preserve">14.2</t>
  </si>
  <si>
    <t xml:space="preserve">300.00%</t>
  </si>
  <si>
    <t xml:space="preserve">14.29%</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</si>
  <si>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</si>
  <si>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</si>
  <si>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</si>
  <si>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</si>
  <si>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</si>
  <si>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</si>
  <si>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</si>
  <si>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</si>
  <si>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</si>
  <si>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</si>
  <si>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9.0</t>
  </si>
  <si>
    <t xml:space="preserve">-5.6 %</t>
  </si>
  <si>
    <t xml:space="preserve">333.33%</t>
  </si>
  <si>
    <t xml:space="preserve">Tunisia</t>
  </si>
  <si>
    <t xml:space="preserve">TUN</t>
  </si>
  <si>
    <t xml:space="preserve">157.8</t>
  </si>
  <si>
    <t xml:space="preserve">-66.67%</t>
  </si>
  <si>
    <t xml:space="preserve">Turkey</t>
  </si>
  <si>
    <t xml:space="preserve">TUR</t>
  </si>
  <si>
    <t xml:space="preserve">124.2</t>
  </si>
  <si>
    <t xml:space="preserve">14.6 %</t>
  </si>
  <si>
    <t xml:space="preserve">-41.18%</t>
  </si>
  <si>
    <t xml:space="preserve">78.95%</t>
  </si>
  <si>
    <t xml:space="preserve">Tuvalu</t>
  </si>
  <si>
    <t xml:space="preserve">TUV</t>
  </si>
  <si>
    <t xml:space="preserve">Tanzania</t>
  </si>
  <si>
    <t xml:space="preserve">TZA</t>
  </si>
  <si>
    <t xml:space="preserve">6</t>
  </si>
  <si>
    <t xml:space="preserve">488,661</t>
  </si>
  <si>
    <t xml:space="preserve">Uganda</t>
  </si>
  <si>
    <t xml:space="preserve">UGA</t>
  </si>
  <si>
    <t xml:space="preserve">2,002,737</t>
  </si>
  <si>
    <t xml:space="preserve">39.13%</t>
  </si>
  <si>
    <t xml:space="preserve">Ukraine</t>
  </si>
  <si>
    <t xml:space="preserve">UKR</t>
  </si>
  <si>
    <t xml:space="preserve">119.7</t>
  </si>
  <si>
    <t xml:space="preserve">206.30%</t>
  </si>
  <si>
    <t xml:space="preserve">Uruguay</t>
  </si>
  <si>
    <t xml:space="preserve">URY</t>
  </si>
  <si>
    <t xml:space="preserve">219.8</t>
  </si>
  <si>
    <t xml:space="preserve">10.0 %</t>
  </si>
  <si>
    <t xml:space="preserve">United States of America</t>
  </si>
  <si>
    <t xml:space="preserve">USA</t>
  </si>
  <si>
    <t xml:space="preserve">520.1</t>
  </si>
  <si>
    <t xml:space="preserve">Uzbekistan</t>
  </si>
  <si>
    <t xml:space="preserve">UZB</t>
  </si>
  <si>
    <t xml:space="preserve">40</t>
  </si>
  <si>
    <t xml:space="preserve">13.0 %</t>
  </si>
  <si>
    <t xml:space="preserve">Saint Vincent and the Grenadines</t>
  </si>
  <si>
    <t xml:space="preserve">VCT</t>
  </si>
  <si>
    <t xml:space="preserve">485.6</t>
  </si>
  <si>
    <t xml:space="preserve">Venezuela</t>
  </si>
  <si>
    <t xml:space="preserve">VEN</t>
  </si>
  <si>
    <t xml:space="preserve">22.5</t>
  </si>
  <si>
    <t xml:space="preserve">6,500.0 %</t>
  </si>
  <si>
    <t xml:space="preserve">Viet Nam</t>
  </si>
  <si>
    <t xml:space="preserve">VNM</t>
  </si>
  <si>
    <t xml:space="preserve">Vanuatu</t>
  </si>
  <si>
    <t xml:space="preserve">VUT</t>
  </si>
  <si>
    <t xml:space="preserve">Samoa</t>
  </si>
  <si>
    <t xml:space="preserve">WSM</t>
  </si>
  <si>
    <t xml:space="preserve">Yemen</t>
  </si>
  <si>
    <t xml:space="preserve">YEM</t>
  </si>
  <si>
    <t xml:space="preserve">26.4 %</t>
  </si>
  <si>
    <t xml:space="preserve">13,479,500</t>
  </si>
  <si>
    <t xml:space="preserve">South Africa</t>
  </si>
  <si>
    <t xml:space="preserve">ZAF</t>
  </si>
  <si>
    <t xml:space="preserve">107.8</t>
  </si>
  <si>
    <t xml:space="preserve">-8.0 %</t>
  </si>
  <si>
    <t xml:space="preserve">37.0 %</t>
  </si>
  <si>
    <t xml:space="preserve">700.00%</t>
  </si>
  <si>
    <t xml:space="preserve">Zambia</t>
  </si>
  <si>
    <t xml:space="preserve">ZMB</t>
  </si>
  <si>
    <t xml:space="preserve">92.3</t>
  </si>
  <si>
    <t xml:space="preserve">14.5 %</t>
  </si>
  <si>
    <t xml:space="preserve">Zimbabwe</t>
  </si>
  <si>
    <t xml:space="preserve">ZWE</t>
  </si>
  <si>
    <t xml:space="preserve">22.1</t>
  </si>
  <si>
    <t xml:space="preserve">-10.4 %</t>
  </si>
  <si>
    <t xml:space="preserve">622.8 %</t>
  </si>
  <si>
    <t xml:space="preserve">3,380,232</t>
  </si>
  <si>
    <t xml:space="preserve">Proteus Score</t>
  </si>
  <si>
    <t xml:space="preserve">Proteus Score Norm</t>
  </si>
  <si>
    <t xml:space="preserve">Admin Code</t>
  </si>
  <si>
    <t xml:space="preserve">Year Month</t>
  </si>
  <si>
    <t xml:space="preserve">Year</t>
  </si>
  <si>
    <t xml:space="preserve">Month</t>
  </si>
  <si>
    <t xml:space="preserve">Pop Source</t>
  </si>
  <si>
    <t xml:space="preserve">Countrypop</t>
  </si>
  <si>
    <t xml:space="preserve">Totalipc3plusabsfor</t>
  </si>
  <si>
    <t xml:space="preserve">Totalipc3pluspercfor</t>
  </si>
  <si>
    <t xml:space="preserve">Totalipc4plusabsfor</t>
  </si>
  <si>
    <t xml:space="preserve">Totalipc4pluspercfor</t>
  </si>
  <si>
    <t xml:space="preserve">Totalipc3plusabsnow</t>
  </si>
  <si>
    <t xml:space="preserve">Totalipc3pluspercnow</t>
  </si>
  <si>
    <t xml:space="preserve">Totalipc4plusabsnow</t>
  </si>
  <si>
    <t xml:space="preserve">Totalipc4pluspercnow</t>
  </si>
  <si>
    <t xml:space="preserve">Pctchangeipc3for</t>
  </si>
  <si>
    <t xml:space="preserve">Pctchangeipc4for</t>
  </si>
  <si>
    <t xml:space="preserve">Pctchangeipc3now</t>
  </si>
  <si>
    <t xml:space="preserve">Pctchangeipc4now</t>
  </si>
  <si>
    <t xml:space="preserve">Diffactfor</t>
  </si>
  <si>
    <t xml:space="preserve">Fshighrisk</t>
  </si>
  <si>
    <t xml:space="preserve">Max Ipc</t>
  </si>
  <si>
    <t xml:space="preserve">Fews Crm Norm</t>
  </si>
  <si>
    <t xml:space="preserve">Fpv Alt</t>
  </si>
  <si>
    <t xml:space="preserve">Artemis Score</t>
  </si>
  <si>
    <t xml:space="preserve">Artemis Score Norm</t>
  </si>
  <si>
    <t xml:space="preserve">Apr</t>
  </si>
  <si>
    <t xml:space="preserve">May</t>
  </si>
  <si>
    <t xml:space="preserve">June</t>
  </si>
  <si>
    <t xml:space="preserve">Fpv</t>
  </si>
  <si>
    <t xml:space="preserve">Fpv Rating</t>
  </si>
  <si>
    <t xml:space="preserve">Fao Wfp Warning</t>
  </si>
  <si>
    <t xml:space="preserve">2020_10</t>
  </si>
  <si>
    <t xml:space="preserve">GPW Version 4 Revision 11 (2018)</t>
  </si>
  <si>
    <t xml:space="preserve">Not high risk</t>
  </si>
  <si>
    <t xml:space="preserve">Democratic Republic of Congo</t>
  </si>
  <si>
    <t xml:space="preserve">High risk</t>
  </si>
  <si>
    <t xml:space="preserve">Fcs Normalised</t>
  </si>
  <si>
    <t xml:space="preserve">Reign Normalised</t>
  </si>
  <si>
    <t xml:space="preserve">Displaced Unhcr Normalised</t>
  </si>
  <si>
    <t xml:space="preserve">Brd Normalised</t>
  </si>
  <si>
    <t xml:space="preserve">Overall Conflict Risk Score</t>
  </si>
  <si>
    <t xml:space="preserve">Fuel Imports Perc</t>
  </si>
  <si>
    <t xml:space="preserve">Food Imports Perc</t>
  </si>
  <si>
    <t xml:space="preserve">Travel Tourism Perc</t>
  </si>
  <si>
    <t xml:space="preserve">Remittance Perc</t>
  </si>
  <si>
    <t xml:space="preserve">Reserves</t>
  </si>
  <si>
    <t xml:space="preserve">Oda Perc</t>
  </si>
  <si>
    <t xml:space="preserve">Gsavings Perc</t>
  </si>
  <si>
    <t xml:space="preserve">Economic Dependence Score</t>
  </si>
  <si>
    <t xml:space="preserve">Financial Resilience Score</t>
  </si>
  <si>
    <t xml:space="preserve">Economic And Financial Score</t>
  </si>
  <si>
    <t xml:space="preserve">Economic And Financial Score Norm</t>
  </si>
  <si>
    <t xml:space="preserve">Gdp Wb 2017</t>
  </si>
  <si>
    <t xml:space="preserve">Gdp Wb 2018</t>
  </si>
  <si>
    <t xml:space="preserve">Gdp Wb 2019</t>
  </si>
  <si>
    <t xml:space="preserve">Gdp Wb 2020</t>
  </si>
  <si>
    <t xml:space="preserve">Gdp Wb 2021</t>
  </si>
  <si>
    <t xml:space="preserve">Gdp Wb 2019minus2020</t>
  </si>
  <si>
    <t xml:space="preserve">Gdp Imf 2019</t>
  </si>
  <si>
    <t xml:space="preserve">Gdp Imf 2020</t>
  </si>
  <si>
    <t xml:space="preserve">Gdp Imf 2021</t>
  </si>
  <si>
    <t xml:space="preserve">Gdp Imf 2019minus2020</t>
  </si>
  <si>
    <t xml:space="preserve">Gdp Wb 2019minus2020 Norm</t>
  </si>
  <si>
    <t xml:space="preserve">Gdp Imf 2019minus2020 Norm</t>
  </si>
  <si>
    <t xml:space="preserve">Wb Gdp 20 21 Norm</t>
  </si>
  <si>
    <t xml:space="preserve">Imf Gdp Diff Norm</t>
  </si>
  <si>
    <t xml:space="preserve">Spillover.risks.from.the.external.environment.outside.the.region</t>
  </si>
  <si>
    <t xml:space="preserve">Macroeconomic.risks</t>
  </si>
  <si>
    <t xml:space="preserve">Banking.risks</t>
  </si>
  <si>
    <t xml:space="preserve">Public.sector.risks</t>
  </si>
  <si>
    <t xml:space="preserve">Corporate.sector.risks</t>
  </si>
  <si>
    <t xml:space="preserve">Household.risks</t>
  </si>
  <si>
    <t xml:space="preserve">Market.and.liquidity.risks</t>
  </si>
  <si>
    <t xml:space="preserve">Monetary.and.financial.conditions</t>
  </si>
  <si>
    <t xml:space="preserve">Risk.appetite</t>
  </si>
  <si>
    <t xml:space="preserve">Macrofin Risk</t>
  </si>
  <si>
    <t xml:space="preserve">Macrofin Risk Norm</t>
  </si>
  <si>
    <t xml:space="preserve">Eiu Score</t>
  </si>
  <si>
    <t xml:space="preserve">Overall.evaluation 3</t>
  </si>
  <si>
    <t xml:space="preserve">Eiu Score 12m</t>
  </si>
  <si>
    <t xml:space="preserve">Eiu 3m Change</t>
  </si>
  <si>
    <t xml:space="preserve">Eiu 12m Change</t>
  </si>
  <si>
    <t xml:space="preserve">Eiu Score Norm</t>
  </si>
  <si>
    <t xml:space="preserve">Eiu 12m Change Norm</t>
  </si>
  <si>
    <t xml:space="preserve">Eiu Score 12m Norm</t>
  </si>
  <si>
    <t xml:space="preserve">Cvi Risk</t>
  </si>
  <si>
    <t xml:space="preserve">Cvi Risk Norm</t>
  </si>
  <si>
    <t xml:space="preserve">3</t>
  </si>
  <si>
    <t xml:space="preserve">-3</t>
  </si>
  <si>
    <t xml:space="preserve">4.5</t>
  </si>
  <si>
    <t xml:space="preserve">-1.5</t>
  </si>
  <si>
    <t xml:space="preserve">-1.4</t>
  </si>
  <si>
    <t xml:space="preserve">-5</t>
  </si>
  <si>
    <t xml:space="preserve">-3.5</t>
  </si>
  <si>
    <t xml:space="preserve">3.3</t>
  </si>
  <si>
    <t xml:space="preserve">-2.2</t>
  </si>
  <si>
    <t xml:space="preserve">-5.7</t>
  </si>
  <si>
    <t xml:space="preserve">4.4</t>
  </si>
  <si>
    <t xml:space="preserve">7.6</t>
  </si>
  <si>
    <t xml:space="preserve">4.8</t>
  </si>
  <si>
    <t xml:space="preserve">5.3</t>
  </si>
  <si>
    <t xml:space="preserve">-10</t>
  </si>
  <si>
    <t xml:space="preserve">1.8</t>
  </si>
  <si>
    <t xml:space="preserve">-6.7</t>
  </si>
  <si>
    <t xml:space="preserve">1.6</t>
  </si>
  <si>
    <t xml:space="preserve">-7</t>
  </si>
  <si>
    <t xml:space="preserve">-5.5</t>
  </si>
  <si>
    <t xml:space="preserve">4.2</t>
  </si>
  <si>
    <t xml:space="preserve">-6.9</t>
  </si>
  <si>
    <t xml:space="preserve">4.6</t>
  </si>
  <si>
    <t xml:space="preserve">6.4</t>
  </si>
  <si>
    <t xml:space="preserve">5.7</t>
  </si>
  <si>
    <t xml:space="preserve">7.9</t>
  </si>
  <si>
    <t xml:space="preserve">3.4</t>
  </si>
  <si>
    <t xml:space="preserve">-4</t>
  </si>
  <si>
    <t xml:space="preserve">-3.6</t>
  </si>
  <si>
    <t xml:space="preserve">-8.3</t>
  </si>
  <si>
    <t xml:space="preserve">2.7</t>
  </si>
  <si>
    <t xml:space="preserve">3.5</t>
  </si>
  <si>
    <t xml:space="preserve">1.2</t>
  </si>
  <si>
    <t xml:space="preserve">-6</t>
  </si>
  <si>
    <t xml:space="preserve">-12</t>
  </si>
  <si>
    <t xml:space="preserve">2.8</t>
  </si>
  <si>
    <t xml:space="preserve">-2.9</t>
  </si>
  <si>
    <t xml:space="preserve">-5.3</t>
  </si>
  <si>
    <t xml:space="preserve">-0.1</t>
  </si>
  <si>
    <t xml:space="preserve">-7.6</t>
  </si>
  <si>
    <t xml:space="preserve">3.9</t>
  </si>
  <si>
    <t xml:space="preserve">-5.4</t>
  </si>
  <si>
    <t xml:space="preserve">6.8</t>
  </si>
  <si>
    <t xml:space="preserve">4</t>
  </si>
  <si>
    <t xml:space="preserve">-6.2</t>
  </si>
  <si>
    <t xml:space="preserve">-4.5</t>
  </si>
  <si>
    <t xml:space="preserve">9.2</t>
  </si>
  <si>
    <t xml:space="preserve">3.7</t>
  </si>
  <si>
    <t xml:space="preserve">-1.2</t>
  </si>
  <si>
    <t xml:space="preserve">4.1</t>
  </si>
  <si>
    <t xml:space="preserve">-0.9</t>
  </si>
  <si>
    <t xml:space="preserve">-2.3</t>
  </si>
  <si>
    <t xml:space="preserve">-2.4</t>
  </si>
  <si>
    <t xml:space="preserve">3.1</t>
  </si>
  <si>
    <t xml:space="preserve">5.5</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</si>
  <si>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</si>
  <si>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</si>
  <si>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</si>
  <si>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</si>
  <si>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</si>
  <si>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</si>
  <si>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</si>
  <si>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</si>
  <si>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</si>
  <si>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</si>
  <si>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5.1</t>
  </si>
  <si>
    <t xml:space="preserve">-1</t>
  </si>
  <si>
    <t xml:space="preserve">-5.2</t>
  </si>
  <si>
    <t xml:space="preserve">6.2</t>
  </si>
  <si>
    <t xml:space="preserve">-6.3</t>
  </si>
  <si>
    <t xml:space="preserve">5.9</t>
  </si>
  <si>
    <t xml:space="preserve">-8</t>
  </si>
  <si>
    <t xml:space="preserve">4.3</t>
  </si>
  <si>
    <t xml:space="preserve">-7.5</t>
  </si>
  <si>
    <t xml:space="preserve">9</t>
  </si>
  <si>
    <t xml:space="preserve">-5.8</t>
  </si>
  <si>
    <t xml:space="preserve">7</t>
  </si>
  <si>
    <t xml:space="preserve">-7.2</t>
  </si>
  <si>
    <t xml:space="preserve">2.5</t>
  </si>
  <si>
    <t xml:space="preserve">6.5</t>
  </si>
  <si>
    <t xml:space="preserve">-6.1</t>
  </si>
  <si>
    <t xml:space="preserve">-2</t>
  </si>
  <si>
    <t xml:space="preserve">52.8</t>
  </si>
  <si>
    <t xml:space="preserve">6.3</t>
  </si>
  <si>
    <t xml:space="preserve">-9</t>
  </si>
  <si>
    <t xml:space="preserve">-3.1</t>
  </si>
  <si>
    <t xml:space="preserve">5</t>
  </si>
  <si>
    <t xml:space="preserve">8.2</t>
  </si>
  <si>
    <t xml:space="preserve">-6.8</t>
  </si>
  <si>
    <t xml:space="preserve">7.2</t>
  </si>
  <si>
    <t xml:space="preserve">-9.1</t>
  </si>
  <si>
    <t xml:space="preserve">-5.6</t>
  </si>
  <si>
    <t xml:space="preserve">-3.7</t>
  </si>
  <si>
    <t xml:space="preserve">-2.5</t>
  </si>
  <si>
    <t xml:space="preserve">-1.6</t>
  </si>
  <si>
    <t xml:space="preserve">-8.1</t>
  </si>
  <si>
    <t xml:space="preserve">-1.1</t>
  </si>
  <si>
    <t xml:space="preserve">no data</t>
  </si>
  <si>
    <t xml:space="preserve">-58.7</t>
  </si>
  <si>
    <t xml:space="preserve">80.7</t>
  </si>
  <si>
    <t xml:space="preserve">1.7</t>
  </si>
  <si>
    <t xml:space="preserve">-8.5</t>
  </si>
  <si>
    <t xml:space="preserve">-0.5</t>
  </si>
  <si>
    <t xml:space="preserve">-4.9</t>
  </si>
  <si>
    <t xml:space="preserve">-8.6</t>
  </si>
  <si>
    <t xml:space="preserve">0.4</t>
  </si>
  <si>
    <t xml:space="preserve">13.2</t>
  </si>
  <si>
    <t xml:space="preserve">-6.6</t>
  </si>
  <si>
    <t xml:space="preserve">-0.2</t>
  </si>
  <si>
    <t xml:space="preserve">-2.8</t>
  </si>
  <si>
    <t xml:space="preserve">-1.7</t>
  </si>
  <si>
    <t xml:space="preserve">-3.4</t>
  </si>
  <si>
    <t xml:space="preserve">-3.9</t>
  </si>
  <si>
    <t xml:space="preserve">-11.9</t>
  </si>
  <si>
    <t xml:space="preserve">14.4</t>
  </si>
  <si>
    <t xml:space="preserve">-4.6</t>
  </si>
  <si>
    <t xml:space="preserve">-4.3</t>
  </si>
  <si>
    <t xml:space="preserve">10.1</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</si>
  <si>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</si>
  <si>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</si>
  <si>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</si>
  <si>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</si>
  <si>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</si>
  <si>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</si>
  <si>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</si>
  <si>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</si>
  <si>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</si>
  <si>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Ukmo Total.risk.next.12.Months</t>
  </si>
  <si>
    <t xml:space="preserve">Ukmo Total.risk.next.6.Months</t>
  </si>
  <si>
    <t xml:space="preserve">Ukmo Temperature</t>
  </si>
  <si>
    <t xml:space="preserve">Ukmo Rainfall</t>
  </si>
  <si>
    <t xml:space="preserve">Ukmo Tropical.cyclone</t>
  </si>
  <si>
    <t xml:space="preserve">Ukmo Temperature..1.Warmer..5.Near.normal.</t>
  </si>
  <si>
    <t xml:space="preserve">Ukmo Rainfall..2.Wetter..3.Drier..5.Near.normal.</t>
  </si>
  <si>
    <t xml:space="preserve">Ukmo Tropical.cyclone..5.Tc.forecast.</t>
  </si>
  <si>
    <t xml:space="preserve">Ukmo Inform Risk Flood</t>
  </si>
  <si>
    <t xml:space="preserve">Ukmo Inform Risk Tropical.cyclone.1</t>
  </si>
  <si>
    <t xml:space="preserve">Ukmo Inform Risk Drought</t>
  </si>
  <si>
    <t xml:space="preserve">Ukmo Inform Risk Locust..Based.on.fao.forecasts.</t>
  </si>
  <si>
    <t xml:space="preserve">Inform Risk Ukmo Vuln</t>
  </si>
  <si>
    <t xml:space="preserve">Ukmo Inform Occurencexrisk12m Flood</t>
  </si>
  <si>
    <t xml:space="preserve">Ukmo Inform Occurencexrisk12m Tropical.cyclone</t>
  </si>
  <si>
    <t xml:space="preserve">Ukmo Inform Occurencexrisk12m Drought</t>
  </si>
  <si>
    <t xml:space="preserve">Ukmo Inform Occurencexrisk12m Locust</t>
  </si>
  <si>
    <t xml:space="preserve">Ukmo X</t>
  </si>
  <si>
    <t xml:space="preserve">Ukmo Inform Occurencexrisk6m Flood</t>
  </si>
  <si>
    <t xml:space="preserve">Ukmo Inform Occurencexrisk6m Tropical.cyclone</t>
  </si>
  <si>
    <t xml:space="preserve">Ukmo Inform Occurencexrisk6m Drought</t>
  </si>
  <si>
    <t xml:space="preserve">Ukmo Inform Occurencexrisk6m Locust</t>
  </si>
  <si>
    <t xml:space="preserve">Ukmo Inform Occurencexrisk6mplusclimate Flood</t>
  </si>
  <si>
    <t xml:space="preserve">Ukmo Occurencexrisk6mplusclimate Tropical.cyclone</t>
  </si>
  <si>
    <t xml:space="preserve">Ukmo Occurencexrisk6mplusclimate Drought</t>
  </si>
  <si>
    <t xml:space="preserve">Ukmo Occurencexrisk6mplusclimate Locust</t>
  </si>
  <si>
    <t xml:space="preserve">Ukmo Total.risk.next.6.Months Norm</t>
  </si>
  <si>
    <t xml:space="preserve">Ukmo Total.risk.next.12.Months Norm</t>
  </si>
  <si>
    <t xml:space="preserve">Gdac Date</t>
  </si>
  <si>
    <t xml:space="preserve">Gdac Hazard Status</t>
  </si>
  <si>
    <t xml:space="preserve">Gdac Hazard Severity</t>
  </si>
  <si>
    <t xml:space="preserve">Gdac Hazard Type</t>
  </si>
  <si>
    <t xml:space="preserve">Gdac Hazard Score Norm</t>
  </si>
  <si>
    <t xml:space="preserve">Inform Crisis Name</t>
  </si>
  <si>
    <t xml:space="preserve">Inform Crisis Id</t>
  </si>
  <si>
    <t xml:space="preserve">Inform Crisis Type</t>
  </si>
  <si>
    <t xml:space="preserve">Inform Crisis Severity Score</t>
  </si>
  <si>
    <t xml:space="preserve">Inform Crisis Type Number</t>
  </si>
  <si>
    <t xml:space="preserve">Inform Crisis Norm</t>
  </si>
  <si>
    <t xml:space="preserve">Hazard Score</t>
  </si>
  <si>
    <t xml:space="preserve">Hazard Score Norm</t>
  </si>
  <si>
    <t xml:space="preserve">Hot</t>
  </si>
  <si>
    <t xml:space="preserve">Wet</t>
  </si>
  <si>
    <t xml:space="preserve">Complex crisis in Afghanistan</t>
  </si>
  <si>
    <t xml:space="preserve">AFG001</t>
  </si>
  <si>
    <t xml:space="preserve">Complex crisis</t>
  </si>
  <si>
    <t xml:space="preserve">x</t>
  </si>
  <si>
    <t xml:space="preserve">2019</t>
  </si>
  <si>
    <t xml:space="preserve">past</t>
  </si>
  <si>
    <t xml:space="preserve">green</t>
  </si>
  <si>
    <t xml:space="preserve">drought</t>
  </si>
  <si>
    <t xml:space="preserve">Dry</t>
  </si>
  <si>
    <t xml:space="preserve">TC risk</t>
  </si>
  <si>
    <t xml:space="preserve">2020</t>
  </si>
  <si>
    <t xml:space="preserve">active</t>
  </si>
  <si>
    <t xml:space="preserve">Conflict in Burkina Faso</t>
  </si>
  <si>
    <t xml:space="preserve">BFA002</t>
  </si>
  <si>
    <t xml:space="preserve">Conflict</t>
  </si>
  <si>
    <t xml:space="preserve">Rohingya Regional Crisis</t>
  </si>
  <si>
    <t xml:space="preserve">REG011</t>
  </si>
  <si>
    <t xml:space="preserve">Regional crisis</t>
  </si>
  <si>
    <t xml:space="preserve">orange</t>
  </si>
  <si>
    <t xml:space="preserve">Venezuela Regional Crisis</t>
  </si>
  <si>
    <t xml:space="preserve">REG002</t>
  </si>
  <si>
    <t xml:space="preserve">Complex crisis in CAR</t>
  </si>
  <si>
    <t xml:space="preserve">CAF001</t>
  </si>
  <si>
    <t xml:space="preserve">2020-10-10</t>
  </si>
  <si>
    <t xml:space="preserve">earthquake</t>
  </si>
  <si>
    <t xml:space="preserve">Regional Boko Haram Crisis</t>
  </si>
  <si>
    <t xml:space="preserve">REG001</t>
  </si>
  <si>
    <t xml:space="preserve">2020-10-03</t>
  </si>
  <si>
    <t xml:space="preserve">flood</t>
  </si>
  <si>
    <t xml:space="preserve">Complex crisis in DRC</t>
  </si>
  <si>
    <t xml:space="preserve">COD001</t>
  </si>
  <si>
    <t xml:space="preserve">2020-10-06</t>
  </si>
  <si>
    <t xml:space="preserve">volcano</t>
  </si>
  <si>
    <t xml:space="preserve">Near-normal</t>
  </si>
  <si>
    <t xml:space="preserve">Syrian Regional Crisis</t>
  </si>
  <si>
    <t xml:space="preserve">REG004</t>
  </si>
  <si>
    <t xml:space="preserve">Complex crisis in Eritrea</t>
  </si>
  <si>
    <t xml:space="preserve">ERI001</t>
  </si>
  <si>
    <t xml:space="preserve">Complex crisis in Ethiopia</t>
  </si>
  <si>
    <t xml:space="preserve">ETH001</t>
  </si>
  <si>
    <t xml:space="preserve">2020-09-28</t>
  </si>
  <si>
    <t xml:space="preserve">2020-07-29</t>
  </si>
  <si>
    <t xml:space="preserve">Complex crisis in Guatemala</t>
  </si>
  <si>
    <t xml:space="preserve">GTM001</t>
  </si>
  <si>
    <t xml:space="preserve">Complex crisis in Honduras</t>
  </si>
  <si>
    <t xml:space="preserve">HND001</t>
  </si>
  <si>
    <t xml:space="preserve">Complex crisis in Haiti</t>
  </si>
  <si>
    <t xml:space="preserve">HTI001</t>
  </si>
  <si>
    <t xml:space="preserve">2020-10-07</t>
  </si>
  <si>
    <t xml:space="preserve">Afghan Refugees in Iran</t>
  </si>
  <si>
    <t xml:space="preserve">IRN004</t>
  </si>
  <si>
    <t xml:space="preserve">International displacement</t>
  </si>
  <si>
    <t xml:space="preserve">2020-05-15</t>
  </si>
  <si>
    <t xml:space="preserve">Multiple crisis in Kenya</t>
  </si>
  <si>
    <t xml:space="preserve">KEN001</t>
  </si>
  <si>
    <t xml:space="preserve">Multiple crises country</t>
  </si>
  <si>
    <t xml:space="preserve">Complex crisis in Libya</t>
  </si>
  <si>
    <t xml:space="preserve">LBY001</t>
  </si>
  <si>
    <t xml:space="preserve">Southern Africa Regional Food Security Crisis</t>
  </si>
  <si>
    <t xml:space="preserve">REG012</t>
  </si>
  <si>
    <t xml:space="preserve">2020-10-12</t>
  </si>
  <si>
    <t xml:space="preserve">Complex crisis in Mali</t>
  </si>
  <si>
    <t xml:space="preserve">MLI001</t>
  </si>
  <si>
    <t xml:space="preserve">Complex crisis in Nigeria</t>
  </si>
  <si>
    <t xml:space="preserve">NGA001</t>
  </si>
  <si>
    <t xml:space="preserve">Complex crisis in Pakistan</t>
  </si>
  <si>
    <t xml:space="preserve">PAK001</t>
  </si>
  <si>
    <t xml:space="preserve">2020-06-29</t>
  </si>
  <si>
    <t xml:space="preserve">2020-10-04</t>
  </si>
  <si>
    <t xml:space="preserve">2020-10-08</t>
  </si>
  <si>
    <t xml:space="preserve">Complex crisis in DPRK</t>
  </si>
  <si>
    <t xml:space="preserve">PRK001</t>
  </si>
  <si>
    <t xml:space="preserve">Complex crisis in Sudan</t>
  </si>
  <si>
    <t xml:space="preserve">SDN001</t>
  </si>
  <si>
    <t xml:space="preserve">Complex crisis in Somalia</t>
  </si>
  <si>
    <t xml:space="preserve">SOM001</t>
  </si>
  <si>
    <t xml:space="preserve">Complex crisis in South Sudan</t>
  </si>
  <si>
    <t xml:space="preserve">SSD001</t>
  </si>
  <si>
    <t xml:space="preserve">Complex crisis in Chad</t>
  </si>
  <si>
    <t xml:space="preserve">TCD001</t>
  </si>
  <si>
    <t xml:space="preserve">Conflict in Ukraine</t>
  </si>
  <si>
    <t xml:space="preserve">UKR002</t>
  </si>
  <si>
    <t xml:space="preserve">Complex crisis in Venezuela</t>
  </si>
  <si>
    <t xml:space="preserve">VEN001</t>
  </si>
  <si>
    <t xml:space="preserve">Conflict in Yemen</t>
  </si>
  <si>
    <t xml:space="preserve">YEM001</t>
  </si>
  <si>
    <t xml:space="preserve">Ocha Added.social.protection.coverage</t>
  </si>
  <si>
    <t xml:space="preserve">Ocha Added.sp.adequacy</t>
  </si>
  <si>
    <t xml:space="preserve">Ocha Added.social.protection.coverage.1</t>
  </si>
  <si>
    <t xml:space="preserve">Ocha Added.sp.adequacy.1</t>
  </si>
  <si>
    <t xml:space="preserve">Ocha Sp.index</t>
  </si>
  <si>
    <t xml:space="preserve">Ocha Population.density</t>
  </si>
  <si>
    <t xml:space="preserve">Ocha Population.living.in.urban.areas</t>
  </si>
  <si>
    <t xml:space="preserve">Ocha Population.living.in.slums....Of.urban.population.</t>
  </si>
  <si>
    <t xml:space="preserve">Ocha Household.size</t>
  </si>
  <si>
    <t xml:space="preserve">Ocha Idp..Refugees.and.returnees...Percentage.of.population.</t>
  </si>
  <si>
    <t xml:space="preserve">Ocha Displaced.population</t>
  </si>
  <si>
    <t xml:space="preserve">Ocha Density.index</t>
  </si>
  <si>
    <t xml:space="preserve">Ocha Access.to.cities</t>
  </si>
  <si>
    <t xml:space="preserve">Ocha Internal.connectedness..Road.density.</t>
  </si>
  <si>
    <t xml:space="preserve">Ocha Movement</t>
  </si>
  <si>
    <t xml:space="preserve">Ocha Transmission</t>
  </si>
  <si>
    <t xml:space="preserve">Ocha Human.development.index</t>
  </si>
  <si>
    <t xml:space="preserve">Ocha Multidimensional.poverty.index</t>
  </si>
  <si>
    <t xml:space="preserve">Ocha Poverty</t>
  </si>
  <si>
    <t xml:space="preserve">Ocha Poverty.index</t>
  </si>
  <si>
    <t xml:space="preserve">Ocha Food.insecurity.as.percenatge.of.population</t>
  </si>
  <si>
    <t xml:space="preserve">Ocha Food.insecurity.score</t>
  </si>
  <si>
    <t xml:space="preserve">Ocha Population.age.65.....</t>
  </si>
  <si>
    <t xml:space="preserve">Ocha Demography</t>
  </si>
  <si>
    <t xml:space="preserve">Ocha Probability.....Of.dying.between.30.70.From.cardiovasular.disease..Cancer..Diabetes.or.chronic.respiratory.disease</t>
  </si>
  <si>
    <t xml:space="preserve">Ocha Known.co.mortality.risk.factors</t>
  </si>
  <si>
    <t xml:space="preserve">Ocha Diabetes.prevalance</t>
  </si>
  <si>
    <t xml:space="preserve">Ocha Diabetes.prevalence</t>
  </si>
  <si>
    <t xml:space="preserve">Ocha Age.standardized.prevalence.of.cvd</t>
  </si>
  <si>
    <t xml:space="preserve">Ocha Incidence.of.tuberculosis</t>
  </si>
  <si>
    <t xml:space="preserve">Ocha Comorbidities</t>
  </si>
  <si>
    <t xml:space="preserve">Ocha Risk.factors</t>
  </si>
  <si>
    <t xml:space="preserve">Ocha Covid.vulnerability.index</t>
  </si>
  <si>
    <t xml:space="preserve">Ocha Covid.vulnerability.index Norm</t>
  </si>
  <si>
    <t xml:space="preserve">Inform Vul</t>
  </si>
  <si>
    <t xml:space="preserve">Inform Vul Norm</t>
  </si>
  <si>
    <t xml:space="preserve">Gdp Change.rating Norm</t>
  </si>
  <si>
    <t xml:space="preserve">Unemployment.rating Norm</t>
  </si>
  <si>
    <t xml:space="preserve">Income Support.rating Crm Norm</t>
  </si>
  <si>
    <t xml:space="preserve">Indicator</t>
  </si>
  <si>
    <t xml:space="preserve">Label</t>
  </si>
  <si>
    <t xml:space="preserve">Y2017</t>
  </si>
  <si>
    <t xml:space="preserve">Y2018</t>
  </si>
  <si>
    <t xml:space="preserve">Y2019</t>
  </si>
  <si>
    <t xml:space="preserve">Y2020</t>
  </si>
  <si>
    <t xml:space="preserve">Y2021</t>
  </si>
  <si>
    <t xml:space="preserve">Y2022</t>
  </si>
  <si>
    <t xml:space="preserve">Runtime</t>
  </si>
  <si>
    <t xml:space="preserve">Region</t>
  </si>
  <si>
    <t xml:space="preserve">Pov Prop 21 20</t>
  </si>
  <si>
    <t xml:space="preserve">Pov Prop 20 19</t>
  </si>
  <si>
    <t xml:space="preserve">Pov Prop 21 20 Norm</t>
  </si>
  <si>
    <t xml:space="preserve">Pov Prop 20 19 Norm</t>
  </si>
  <si>
    <t xml:space="preserve">Pov Comb Norm</t>
  </si>
  <si>
    <t xml:space="preserve">Subject.descriptor</t>
  </si>
  <si>
    <t xml:space="preserve">Subject.notes</t>
  </si>
  <si>
    <t xml:space="preserve">Units</t>
  </si>
  <si>
    <t xml:space="preserve">Scale</t>
  </si>
  <si>
    <t xml:space="preserve">X2017</t>
  </si>
  <si>
    <t xml:space="preserve">X2018</t>
  </si>
  <si>
    <t xml:space="preserve">X2019</t>
  </si>
  <si>
    <t xml:space="preserve">X2020</t>
  </si>
  <si>
    <t xml:space="preserve">X2021</t>
  </si>
  <si>
    <t xml:space="preserve">X2022</t>
  </si>
  <si>
    <t xml:space="preserve">X2023</t>
  </si>
  <si>
    <t xml:space="preserve">X2024</t>
  </si>
  <si>
    <t xml:space="preserve">X2025</t>
  </si>
  <si>
    <t xml:space="preserve">Change.in.unemployement.rate.2019.To.2020</t>
  </si>
  <si>
    <t xml:space="preserve">Change Unemp 21</t>
  </si>
  <si>
    <t xml:space="preserve">Change Unemp 20</t>
  </si>
  <si>
    <t xml:space="preserve">Change Unemp 21 Norm</t>
  </si>
  <si>
    <t xml:space="preserve">Change Unemp 20 Norm</t>
  </si>
  <si>
    <t xml:space="preserve">Change Unemp Norm</t>
  </si>
  <si>
    <t xml:space="preserve">..Of.respondents.currently.employed.working</t>
  </si>
  <si>
    <t xml:space="preserve">..Of.respondents.who.have.stopped.working.since.covid.19.Outbreak</t>
  </si>
  <si>
    <t xml:space="preserve">..Able.to.access..Staple.food.item..In.the.past.7.Days.when.needed....Any.staple.food</t>
  </si>
  <si>
    <t xml:space="preserve">..Of.hhs.that.saw.reduced.their.remittances</t>
  </si>
  <si>
    <t xml:space="preserve">..Of.hhs.not.able.to.perform.normal.farming.activities..Crop..Livestock..Fishing.</t>
  </si>
  <si>
    <t xml:space="preserve">..Of.hhs.able.to.pay.rent.for.the.next.month</t>
  </si>
  <si>
    <t xml:space="preserve">..Of.respondents.who.were.not.able.to.work.as.usual.last.week</t>
  </si>
  <si>
    <t xml:space="preserve">Experienced.decrease.in.wage.income....Hhs.with.wage.income.as.a.source.of.livelihood.in.the.past.12.Months.</t>
  </si>
  <si>
    <t xml:space="preserve">..Of.hhs.that.experienced.change.in.total.income...Decrease</t>
  </si>
  <si>
    <t xml:space="preserve">..Of.hhs.used.money.saved.for.emergencies.to.cover.basic.living.expenses</t>
  </si>
  <si>
    <t xml:space="preserve">..Of.respondents.received.government.assistance.when.experiencing.labor.income.job.loss</t>
  </si>
  <si>
    <t xml:space="preserve">..Of.hhs.sold.assets.such.as.property.during.the.pandemic.in.order.to.pay.for.basic.living.expenses</t>
  </si>
  <si>
    <t xml:space="preserve">In.the.last.30.Days..You.skipped.a.meal.because.there.was.not.enough.money.or.other.resources.for.food....</t>
  </si>
  <si>
    <t xml:space="preserve">In.the.last.30.Days..Your.household.worried.about.running.out.of.food.because.of.a.lack.of.money.or.other.resources....</t>
  </si>
  <si>
    <t xml:space="preserve">..Of.respondents.who.have.stopped.working.since.covid.19.Outbreak Norm</t>
  </si>
  <si>
    <t xml:space="preserve">..Able.to.access..Staple.food.item..In.the.past.7.Days.when.needed....Any.staple.food Norm</t>
  </si>
  <si>
    <t xml:space="preserve">..Of.hhs.used.money.saved.for.emergencies.to.cover.basic.living.expenses Norm</t>
  </si>
  <si>
    <t xml:space="preserve">..Of.respondents.received.government.assistance.when.experiencing.labor.income.job.loss Norm</t>
  </si>
  <si>
    <t xml:space="preserve">In.the.last.30.Days..You.skipped.a.meal.because.there.was.not.enough.money.or.other.resources.for.food.... Norm</t>
  </si>
  <si>
    <t xml:space="preserve">Phone Average Index</t>
  </si>
  <si>
    <t xml:space="preserve">Phone Average Index 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</si>
  <si>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</si>
  <si>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</si>
  <si>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</si>
  <si>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</si>
  <si>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</si>
  <si>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</si>
  <si>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</si>
  <si>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</si>
  <si>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</si>
  <si>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</si>
  <si>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</si>
  <si>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</si>
  <si>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</si>
  <si>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</si>
  <si>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</si>
  <si>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</si>
  <si>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</si>
  <si>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</si>
  <si>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</si>
  <si>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</si>
  <si>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</si>
  <si>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</si>
  <si>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</si>
  <si>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</si>
  <si>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</si>
  <si>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</si>
  <si>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</si>
  <si>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</si>
  <si>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</si>
  <si>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</si>
  <si>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</si>
  <si>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</si>
  <si>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</si>
  <si>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</si>
  <si>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</si>
  <si>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</si>
  <si>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</si>
  <si>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</si>
  <si>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</si>
  <si>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</si>
  <si>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</si>
  <si>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</si>
  <si>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</si>
  <si>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</si>
  <si>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</si>
  <si>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</si>
  <si>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</si>
  <si>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</si>
  <si>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</si>
  <si>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</si>
  <si>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</si>
  <si>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</si>
  <si>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</si>
  <si>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</si>
  <si>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</si>
  <si>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</si>
  <si>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</si>
  <si>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</si>
  <si>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</si>
  <si>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</si>
  <si>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</si>
  <si>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</si>
  <si>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</si>
  <si>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</si>
  <si>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</si>
  <si>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</si>
  <si>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</si>
  <si>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</si>
  <si>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</si>
  <si>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</si>
  <si>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</si>
  <si>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</si>
  <si>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</si>
  <si>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</si>
  <si>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</si>
  <si>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</si>
  <si>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</si>
  <si>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</si>
  <si>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</si>
  <si>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</si>
  <si>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</si>
  <si>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</si>
  <si>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</si>
  <si>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</si>
  <si>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</si>
  <si>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</si>
  <si>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</si>
  <si>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</si>
  <si>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</si>
  <si>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</si>
  <si>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</si>
  <si>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</si>
  <si>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</si>
  <si>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</si>
  <si>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</si>
  <si>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</si>
  <si>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</si>
  <si>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</si>
  <si>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</si>
  <si>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</si>
  <si>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</si>
  <si>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</si>
  <si>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</si>
  <si>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</si>
  <si>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</si>
  <si>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</si>
  <si>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</si>
  <si>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</si>
  <si>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</si>
  <si>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</si>
  <si>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</si>
  <si>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</si>
  <si>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</si>
  <si>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</si>
  <si>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</si>
  <si>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</si>
  <si>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14.3</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</si>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</sst>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21">
    <font>
      <sz val="12"/>
      <color rgb="FF000000"/>
      <name val="Arial"/>
    </font>
    <font>
      <sz val="12"/>
      <color theme="1"/>
      <name val="Arial"/>
      <family val="2"/>
      <b/>
    </font>
    <font>
      <sz val="12"/>
      <color theme="1"/>
      <name val="Arial"/>
      <family val="2"/>
    </font>
    <font>
      <sz val="12"/>
      <color rgb="FF000000"/>
      <name val="Arial"/>
      <family val="2"/>
    </font>
    <font>
      <sz val="12"/>
      <color theme="1"/>
      <name val="Arial"/>
      <family val="2"/>
      <i/>
    </font>
    <font>
      <sz val="12"/>
      <color rgb="FF000000"/>
      <name val="Arial"/>
      <family val="2"/>
      <i/>
    </font>
    <font>
      <sz val="12"/>
      <color rgb="FF000000"/>
      <name val="Arial"/>
      <family val="2"/>
      <b/>
    </font>
    <font>
      <sz val="12"/>
      <color rgb="FF000000"/>
      <name val="Calibri"/>
      <family val="2"/>
    </font>
    <font>
      <sz val="12"/>
      <color rgb="FF000000"/>
      <name val="Calibri"/>
      <family val="2"/>
      <i/>
    </font>
    <font>
      <sz val="12"/>
      <color theme="0"/>
      <name val="Arial"/>
      <family val="2"/>
      <b/>
    </font>
    <font>
      <sz val="12"/>
      <color theme="0"/>
      <name val="Arial"/>
      <family val="2"/>
    </font>
    <font>
      <sz val="12"/>
      <color theme="0"/>
      <name val="Arial"/>
      <family val="2"/>
      <b/>
      <i/>
    </font>
    <font>
      <sz val="16"/>
      <color theme="1"/>
      <name val="Arial"/>
      <family val="2"/>
    </font>
    <font>
      <sz val="10"/>
      <color theme="1"/>
      <name val="Arial"/>
      <family val="2"/>
    </font>
    <font>
      <sz val="10"/>
      <color theme="1"/>
      <name val="Arial"/>
      <family val="2"/>
      <b/>
    </font>
    <font>
      <sz val="10"/>
      <color theme="0"/>
      <name val="Arial"/>
      <family val="2"/>
    </font>
    <font>
      <sz val="12"/>
      <color theme="0"/>
      <name val="Arial"/>
      <family val="2"/>
      <i/>
    </font>
    <font>
      <sz val="10"/>
      <color theme="1"/>
      <name val="Arial"/>
      <family val="2"/>
      <i/>
    </font>
    <font>
      <sz val="10"/>
      <color theme="0"/>
      <name val="Arial"/>
      <family val="2"/>
      <b/>
    </font>
    <font>
      <sz val="10"/>
      <color rgb="FF000000"/>
      <name val="Arial"/>
      <family val="2"/>
    </font>
    <font>
      <sz val="10"/>
      <color rgb="FF000000"/>
      <name val="Arial"/>
    </font>
  </fonts>
  <fills count="6">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FFFF"/>
      </patternFill>
    </fill>
    <fill>
      <patternFill patternType="solid">
        <fgColor rgb="FFFFFFFF"/>
      </patternFill>
    </fill>
  </fills>
  <borders count="20">
    <border>
      <left/>
      <right/>
      <top/>
      <bottom/>
      <diagonal/>
    </border>
    <border>
      <bottom style="thin">
        <color indexed="64"/>
      </bottom>
    </border>
    <border>
      <top style="thin">
        <color rgb="FFFFFFFF"/>
      </top>
    </border>
    <border>
      <top style="thin">
        <color theme="4" tint="0.39997558519241921"/>
      </top>
    </border>
    <border>
      <left style="thin">
        <color theme="0"/>
      </left>
      <top style="thin">
        <color theme="0"/>
      </top>
    </border>
    <border>
      <top style="thin">
        <color theme="0"/>
      </top>
    </border>
    <border>
      <left style="thin">
        <color theme="0"/>
      </left>
      <right style="thin">
        <color theme="0"/>
      </right>
      <top style="thin">
        <color theme="0"/>
      </top>
      <bottom style="thin">
        <color theme="0"/>
      </bottom>
    </border>
    <border>
      <left style="thick">
        <color theme="0"/>
      </left>
      <right style="thick">
        <color theme="0"/>
      </right>
      <bottom style="thin">
        <color indexed="64"/>
      </bottom>
    </border>
    <border>
      <right style="thick">
        <color theme="0"/>
      </right>
      <bottom style="thin">
        <color indexed="64"/>
      </bottom>
    </border>
    <border>
      <top style="thin">
        <color rgb="FFFFFFFF"/>
      </top>
      <bottom style="thin">
        <color rgb="FFFFFFFF"/>
      </bottom>
    </border>
    <border>
      <right style="thin">
        <color theme="0"/>
      </right>
      <top style="thin">
        <color theme="0"/>
      </top>
      <bottom style="thin">
        <color theme="0"/>
      </bottom>
    </border>
    <border>
      <left style="thin">
        <color theme="0"/>
      </left>
      <top style="thin">
        <color theme="0"/>
      </top>
      <bottom style="thin">
        <color theme="0"/>
      </bottom>
    </border>
    <border>
      <top style="thin">
        <color indexed="64"/>
      </top>
    </border>
    <border>
      <left style="thin">
        <color theme="0"/>
      </left>
      <top style="thin">
        <color indexed="64"/>
      </top>
    </border>
    <border>
      <right style="thin">
        <color theme="0"/>
      </right>
      <top style="thin">
        <color indexed="64"/>
      </top>
    </border>
    <border>
      <left style="thin">
        <color theme="0"/>
      </left>
      <bottom style="thin">
        <color indexed="64"/>
      </bottom>
    </border>
    <border>
      <left style="thin">
        <color theme="0"/>
      </left>
      <right style="thin">
        <color theme="0"/>
      </right>
    </border>
    <border>
      <right style="thin">
        <color theme="0"/>
      </right>
    </border>
    <border>
      <left style="thin">
        <color rgb="FFFFFFFF"/>
      </left>
      <right style="thin">
        <color rgb="FFFFFFFF"/>
      </right>
      <top style="thin">
        <color rgb="FFFFFFFF"/>
      </top>
      <bottom style="thin">
        <color rgb="FFFFFFFF"/>
      </bottom>
    </border>
    <border>
      <left style="thick">
        <color rgb="FFFFFFFF"/>
      </left>
      <right style="thick">
        <color rgb="FFFFFFFF"/>
      </right>
      <top style="thin">
        <color rgb="FFFFFFFF"/>
      </top>
      <bottom style="thin">
        <color rgb="FF000000"/>
      </bottom>
    </border>
  </borders>
  <cellStyleXfs count="1">
    <xf numFmtId="0" fontId="0" fillId="0" borderId="0"/>
  </cellStyleXfs>
  <cellXfs count="121">
    <xf numFmtId="0" fontId="0" fillId="0" borderId="0" xfId="0"/>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3" fillId="2" borderId="0" xfId="0" applyFont="1" applyFill="1" applyAlignment="1">
      <alignment vertical="top"/>
    </xf>
    <xf numFmtId="0" fontId="3" fillId="2" borderId="0" xfId="0" applyFont="1" applyFill="1" applyAlignment="1">
      <alignment vertical="top" wrapText="1"/>
    </xf>
    <xf numFmtId="0" fontId="3" fillId="2" borderId="0" xfId="0" applyFont="1" applyFill="1" applyAlignment="1">
      <alignment horizontal="left" vertical="top"/>
    </xf>
    <xf numFmtId="0" fontId="0" fillId="2" borderId="0" xfId="0" applyFont="1" applyFill="1"/>
    <xf numFmtId="0" fontId="4" fillId="2" borderId="0" xfId="0" applyFont="1" applyFill="1" applyAlignment="1">
      <alignment horizontal="left" vertical="top" wrapText="1"/>
    </xf>
    <xf numFmtId="0" fontId="2" fillId="2" borderId="0" xfId="0" applyFont="1" applyFill="1" applyAlignment="1">
      <alignment horizontal="left" vertical="top" wrapText="1"/>
    </xf>
    <xf numFmtId="0" fontId="3" fillId="2" borderId="0" xfId="0" applyFont="1" applyFill="1"/>
    <xf numFmtId="0" fontId="5" fillId="2" borderId="0" xfId="0" applyFont="1" applyFill="1" applyAlignment="1">
      <alignment vertical="top" wrapText="1"/>
    </xf>
    <xf numFmtId="0" fontId="6" fillId="2" borderId="0" xfId="0" applyFont="1" applyFill="1"/>
    <xf numFmtId="0" fontId="6" fillId="2" borderId="0" xfId="0" applyFont="1" applyFill="1" applyAlignment="1">
      <alignment vertical="top" wrapText="1"/>
    </xf>
    <xf numFmtId="0" fontId="1" fillId="2" borderId="0" xfId="0" applyFont="1" applyFill="1" applyAlignment="1">
      <alignment horizontal="left" vertical="top" wrapText="1"/>
    </xf>
    <xf numFmtId="0" fontId="2" fillId="2" borderId="0" xfId="0" applyFont="1" applyFill="1" applyAlignment="1">
      <alignment horizontal="left" vertical="top" indent="1" wrapText="1"/>
    </xf>
    <xf numFmtId="0" fontId="3" fillId="3" borderId="0" xfId="0" applyFont="1" applyFill="1" applyAlignment="1">
      <alignment vertical="top"/>
    </xf>
    <xf numFmtId="1" fontId="2" fillId="2" borderId="0" xfId="0" applyFont="1" applyNumberFormat="1" applyFill="1" applyAlignment="1">
      <alignment horizontal="right" vertical="top" wrapText="1"/>
    </xf>
    <xf numFmtId="1" fontId="0" fillId="2" borderId="0" xfId="0" applyFont="1" applyNumberFormat="1" applyFill="1" applyAlignment="1">
      <alignment horizontal="right"/>
    </xf>
    <xf numFmtId="0" fontId="3" fillId="2" borderId="0" xfId="0" applyFont="1" applyFill="1" applyAlignment="1">
      <alignment horizontal="left" indent="1"/>
    </xf>
    <xf numFmtId="0" fontId="2" fillId="2" borderId="0" xfId="0" applyFont="1" applyFill="1" applyAlignment="1">
      <alignment horizontal="right" vertical="top" wrapText="1"/>
    </xf>
    <xf numFmtId="0" fontId="7" fillId="0" borderId="0" xfId="0" applyFont="1"/>
    <xf numFmtId="0" fontId="7" fillId="0" borderId="0" xfId="0" applyFont="1" applyAlignment="1">
      <alignment textRotation="45"/>
    </xf>
    <xf numFmtId="0" fontId="0" fillId="0" borderId="0" xfId="0" applyFont="1" applyAlignment="1">
      <alignment textRotation="45"/>
    </xf>
    <xf numFmtId="0" fontId="8" fillId="0" borderId="0" xfId="0" applyFont="1" applyAlignment="1">
      <alignment textRotation="45"/>
    </xf>
    <xf numFmtId="0" fontId="9" fillId="2" borderId="2" xfId="0" applyFont="1" applyFill="1" applyBorder="1" applyAlignment="1">
      <alignment horizontal="center"/>
    </xf>
    <xf numFmtId="0" fontId="9" fillId="2" borderId="3" xfId="0" applyFont="1" applyFill="1" applyBorder="1" applyAlignment="1">
      <alignment horizontal="center"/>
    </xf>
    <xf numFmtId="0" fontId="9" fillId="4" borderId="3" xfId="0" applyFont="1" applyFill="1" applyBorder="1" applyAlignment="1">
      <alignment horizontal="center"/>
    </xf>
    <xf numFmtId="164" fontId="9" fillId="4" borderId="3" xfId="0" applyFont="1" applyNumberFormat="1" applyFill="1" applyBorder="1" applyAlignment="1">
      <alignment horizontal="center"/>
    </xf>
    <xf numFmtId="0" fontId="2" fillId="4" borderId="4" xfId="0" applyFont="1" applyFill="1" applyBorder="1" applyAlignment="1">
      <alignment horizontal="left"/>
    </xf>
    <xf numFmtId="0" fontId="10" fillId="4" borderId="4" xfId="0" applyFont="1" applyFill="1" applyBorder="1" applyAlignment="1">
      <alignment horizontal="center"/>
    </xf>
    <xf numFmtId="0" fontId="2" fillId="4" borderId="4" xfId="0" applyFont="1" applyFill="1" applyBorder="1" applyAlignment="1">
      <alignment horizontal="center"/>
    </xf>
    <xf numFmtId="1" fontId="2" fillId="4" borderId="4" xfId="0" applyFont="1" applyNumberFormat="1" applyFill="1" applyBorder="1" applyAlignment="1">
      <alignment horizontal="left"/>
    </xf>
    <xf numFmtId="0" fontId="2" fillId="4" borderId="4" xfId="0" applyFont="1" applyFill="1" applyBorder="1" applyAlignment="1">
      <alignment horizontal="right" indent="2"/>
    </xf>
    <xf numFmtId="1" fontId="2" fillId="4" borderId="4" xfId="0" applyFont="1" applyNumberFormat="1" applyFill="1" applyBorder="1" applyAlignment="1">
      <alignment horizontal="center"/>
    </xf>
    <xf numFmtId="0" fontId="11" fillId="4" borderId="2" xfId="0" applyFont="1" applyFill="1" applyBorder="1" applyAlignment="1">
      <alignment horizontal="left"/>
    </xf>
    <xf numFmtId="0" fontId="2" fillId="4" borderId="5" xfId="0" applyFont="1" applyFill="1" applyBorder="1" applyAlignment="1">
      <alignment horizontal="left"/>
    </xf>
    <xf numFmtId="0" fontId="12" fillId="0" borderId="6" xfId="0" applyFont="1" applyBorder="1" applyAlignment="1">
      <alignment horizontal="left"/>
    </xf>
    <xf numFmtId="0" fontId="13" fillId="2" borderId="7" xfId="0" applyFont="1" applyFill="1" applyBorder="1" applyAlignment="1">
      <alignment horizontal="center" wrapText="1"/>
    </xf>
    <xf numFmtId="0" fontId="14" fillId="2" borderId="7" xfId="0" applyFont="1" applyFill="1" applyBorder="1" applyAlignment="1">
      <alignment horizontal="center" wrapText="1"/>
    </xf>
    <xf numFmtId="0" fontId="14" fillId="2" borderId="8" xfId="0" applyFont="1" applyFill="1" applyBorder="1" applyAlignment="1">
      <alignment horizontal="left" wrapText="1"/>
    </xf>
    <xf numFmtId="0" fontId="14" fillId="2" borderId="1" xfId="0" applyFont="1" applyFill="1" applyBorder="1" applyAlignment="1">
      <alignment horizontal="left" wrapText="1"/>
    </xf>
    <xf numFmtId="0" fontId="13" fillId="2" borderId="9" xfId="0" applyFont="1" applyFill="1" applyBorder="1" applyAlignment="1">
      <alignment horizontal="center" wrapText="1"/>
    </xf>
    <xf numFmtId="164" fontId="13" fillId="2" borderId="8" xfId="0" applyFont="1" applyNumberFormat="1" applyFill="1" applyBorder="1" applyAlignment="1">
      <alignment horizontal="center" wrapText="1"/>
    </xf>
    <xf numFmtId="164" fontId="13" fillId="2" borderId="1" xfId="0" applyFont="1" applyNumberFormat="1" applyFill="1" applyBorder="1" applyAlignment="1">
      <alignment horizontal="center" wrapText="1"/>
    </xf>
    <xf numFmtId="0" fontId="13" fillId="2" borderId="8" xfId="0" applyFont="1" applyFill="1" applyBorder="1" applyAlignment="1">
      <alignment horizontal="center" wrapText="1"/>
    </xf>
    <xf numFmtId="0" fontId="13" fillId="2" borderId="1" xfId="0" applyFont="1" applyFill="1" applyBorder="1" applyAlignment="1">
      <alignment horizontal="center" wrapText="1"/>
    </xf>
    <xf numFmtId="0" fontId="2" fillId="4" borderId="2" xfId="0" applyFont="1" applyFill="1" applyBorder="1" applyAlignment="1">
      <alignment horizontal="center"/>
    </xf>
    <xf numFmtId="0" fontId="2" fillId="4" borderId="6" xfId="0" applyFont="1" applyFill="1" applyBorder="1" applyAlignment="1">
      <alignment horizontal="left"/>
    </xf>
    <xf numFmtId="0" fontId="2" fillId="4" borderId="6" xfId="0" applyFont="1" applyFill="1" applyBorder="1" applyAlignment="1">
      <alignment horizontal="center"/>
    </xf>
    <xf numFmtId="1" fontId="2" fillId="4" borderId="6" xfId="0" applyFont="1" applyNumberFormat="1" applyFill="1" applyBorder="1" applyAlignment="1">
      <alignment horizontal="center"/>
    </xf>
    <xf numFmtId="164" fontId="2" fillId="4" borderId="6" xfId="0" applyFont="1" applyNumberFormat="1" applyFill="1" applyBorder="1" applyAlignment="1">
      <alignment horizontal="left"/>
    </xf>
    <xf numFmtId="164" fontId="2" fillId="4" borderId="6" xfId="0" applyFont="1" applyNumberFormat="1" applyFill="1" applyBorder="1" applyAlignment="1">
      <alignment horizontal="right" indent="2"/>
    </xf>
    <xf numFmtId="0" fontId="2" fillId="4" borderId="6" xfId="0" applyFont="1" applyFill="1" applyBorder="1" applyAlignment="1">
      <alignment horizontal="right" indent="2"/>
    </xf>
    <xf numFmtId="0" fontId="2" fillId="0" borderId="6" xfId="0" applyFont="1" applyBorder="1"/>
    <xf numFmtId="1" fontId="2" fillId="0" borderId="6" xfId="0" applyFont="1" applyNumberFormat="1" applyBorder="1"/>
    <xf numFmtId="164" fontId="2" fillId="0" borderId="6" xfId="0" applyFont="1" applyNumberFormat="1" applyBorder="1"/>
    <xf numFmtId="0" fontId="0" fillId="0" borderId="0" xfId="0" applyFont="1"/>
    <xf numFmtId="0" fontId="10" fillId="2" borderId="0" xfId="0" applyFont="1" applyFill="1"/>
    <xf numFmtId="0" fontId="15" fillId="2" borderId="0" xfId="0" applyFont="1" applyFill="1" applyAlignment="1">
      <alignment horizontal="center" wrapText="1"/>
    </xf>
    <xf numFmtId="0" fontId="10" fillId="4" borderId="0" xfId="0" applyFont="1" applyFill="1" applyAlignment="1">
      <alignment horizontal="center"/>
    </xf>
    <xf numFmtId="0" fontId="10" fillId="4" borderId="6" xfId="0" applyFont="1" applyFill="1" applyBorder="1" applyAlignment="1">
      <alignment horizontal="center"/>
    </xf>
    <xf numFmtId="0" fontId="10" fillId="0" borderId="6" xfId="0" applyFont="1" applyBorder="1"/>
    <xf numFmtId="1" fontId="10" fillId="0" borderId="6" xfId="0" applyFont="1" applyNumberFormat="1" applyBorder="1"/>
    <xf numFmtId="0" fontId="15" fillId="2" borderId="9" xfId="0" applyFont="1" applyFill="1" applyBorder="1" applyAlignment="1">
      <alignment horizontal="center" wrapText="1"/>
    </xf>
    <xf numFmtId="0" fontId="10" fillId="2" borderId="2" xfId="0" applyFont="1" applyFill="1" applyBorder="1" applyAlignment="1">
      <alignment horizontal="center"/>
    </xf>
    <xf numFmtId="0" fontId="3" fillId="2" borderId="6" xfId="0" applyFont="1" applyFill="1" applyBorder="1"/>
    <xf numFmtId="0" fontId="16" fillId="4" borderId="2" xfId="0" applyFont="1" applyFill="1" applyBorder="1" applyAlignment="1">
      <alignment horizontal="left"/>
    </xf>
    <xf numFmtId="0" fontId="10" fillId="4" borderId="2" xfId="0" applyFont="1" applyFill="1" applyBorder="1" applyAlignment="1">
      <alignment horizontal="left"/>
    </xf>
    <xf numFmtId="0" fontId="10" fillId="2" borderId="0" xfId="0" applyFont="1" applyFill="1" applyAlignment="1">
      <alignment horizontal="center"/>
    </xf>
    <xf numFmtId="164" fontId="10" fillId="4" borderId="0" xfId="0" applyFont="1" applyNumberFormat="1" applyFill="1" applyAlignment="1">
      <alignment horizontal="center"/>
    </xf>
    <xf numFmtId="0" fontId="0" fillId="0" borderId="0" xfId="0" applyFont="1" applyAlignment="1">
      <alignment horizontal="left"/>
    </xf>
    <xf numFmtId="0" fontId="2" fillId="0" borderId="10" xfId="0" applyFont="1" applyBorder="1"/>
    <xf numFmtId="164" fontId="2" fillId="4" borderId="4" xfId="0" applyFont="1" applyNumberFormat="1" applyFill="1" applyBorder="1" applyAlignment="1">
      <alignment horizontal="right" indent="2"/>
    </xf>
    <xf numFmtId="0" fontId="3" fillId="2" borderId="11" xfId="0" applyFont="1" applyFill="1" applyBorder="1"/>
    <xf numFmtId="0" fontId="9" fillId="4" borderId="2" xfId="0" applyFont="1" applyFill="1" applyBorder="1" applyAlignment="1">
      <alignment horizontal="left"/>
    </xf>
    <xf numFmtId="0" fontId="14" fillId="2" borderId="0" xfId="0" applyFont="1" applyFill="1" applyAlignment="1">
      <alignment horizontal="left" vertical="top"/>
    </xf>
    <xf numFmtId="0" fontId="14" fillId="2" borderId="1" xfId="0" applyFont="1" applyFill="1" applyBorder="1" applyAlignment="1">
      <alignment horizontal="center" vertical="top" wrapText="1"/>
    </xf>
    <xf numFmtId="0" fontId="14" fillId="2" borderId="8" xfId="0" applyFont="1" applyFill="1" applyBorder="1" applyAlignment="1">
      <alignment horizontal="center" vertical="top" wrapText="1"/>
    </xf>
    <xf numFmtId="0" fontId="17" fillId="2" borderId="12" xfId="0" applyFont="1" applyFill="1" applyBorder="1" applyAlignment="1">
      <alignment horizontal="left" vertical="top" wrapText="1"/>
    </xf>
    <xf numFmtId="164" fontId="17" fillId="2" borderId="13" xfId="0" applyFont="1" applyNumberFormat="1" applyFill="1" applyBorder="1" applyAlignment="1">
      <alignment horizontal="left" vertical="top" wrapText="1"/>
    </xf>
    <xf numFmtId="164" fontId="17" fillId="2" borderId="12" xfId="0" applyFont="1" applyNumberFormat="1" applyFill="1" applyBorder="1" applyAlignment="1">
      <alignment horizontal="left" vertical="top" wrapText="1"/>
    </xf>
    <xf numFmtId="164" fontId="17" fillId="2" borderId="14" xfId="0" applyFont="1" applyNumberFormat="1" applyFill="1" applyBorder="1" applyAlignment="1">
      <alignment horizontal="left" vertical="top" wrapText="1"/>
    </xf>
    <xf numFmtId="164" fontId="14" fillId="2" borderId="15" xfId="0" applyFont="1" applyNumberFormat="1" applyFill="1" applyBorder="1" applyAlignment="1">
      <alignment horizontal="center" vertical="top" wrapText="1"/>
    </xf>
    <xf numFmtId="164" fontId="14" fillId="2" borderId="1" xfId="0" applyFont="1" applyNumberFormat="1" applyFill="1" applyBorder="1" applyAlignment="1">
      <alignment horizontal="center" vertical="top" wrapText="1"/>
    </xf>
    <xf numFmtId="164" fontId="14" fillId="2" borderId="8" xfId="0" applyFont="1" applyNumberFormat="1" applyFill="1" applyBorder="1" applyAlignment="1">
      <alignment horizontal="center" vertical="top" wrapText="1"/>
    </xf>
    <xf numFmtId="0" fontId="14" fillId="2" borderId="15" xfId="0" applyFont="1" applyFill="1" applyBorder="1" applyAlignment="1">
      <alignment horizontal="center" vertical="top" wrapText="1"/>
    </xf>
    <xf numFmtId="0" fontId="14" fillId="2" borderId="7" xfId="0" applyFont="1" applyFill="1" applyBorder="1" applyAlignment="1">
      <alignment horizontal="center" vertical="top" wrapText="1"/>
    </xf>
    <xf numFmtId="0" fontId="17" fillId="2" borderId="0" xfId="0" applyFont="1" applyFill="1" applyAlignment="1">
      <alignment horizontal="left" vertical="top" wrapText="1"/>
    </xf>
    <xf numFmtId="1" fontId="13" fillId="2" borderId="0" xfId="0" applyFont="1" applyNumberFormat="1" applyFill="1" applyAlignment="1">
      <alignment horizontal="left" vertical="top" wrapText="1"/>
    </xf>
    <xf numFmtId="0" fontId="13" fillId="2" borderId="16" xfId="0" applyFont="1" applyFill="1" applyBorder="1" applyAlignment="1">
      <alignment horizontal="center" vertical="top" wrapText="1"/>
    </xf>
    <xf numFmtId="1" fontId="2" fillId="4" borderId="6" xfId="0" applyFont="1" applyNumberFormat="1" applyFill="1" applyBorder="1" applyAlignment="1">
      <alignment horizontal="left"/>
    </xf>
    <xf numFmtId="164" fontId="2" fillId="4" borderId="11" xfId="0" applyFont="1" applyNumberFormat="1" applyFill="1" applyBorder="1" applyAlignment="1">
      <alignment horizontal="right" indent="2"/>
    </xf>
    <xf numFmtId="0" fontId="2" fillId="2" borderId="0" xfId="0" applyFont="1" applyFill="1" applyAlignment="1">
      <alignment horizontal="left"/>
    </xf>
    <xf numFmtId="164" fontId="2" fillId="2" borderId="0" xfId="0" applyFont="1" applyNumberFormat="1" applyFill="1" applyAlignment="1">
      <alignment horizontal="left"/>
    </xf>
    <xf numFmtId="0" fontId="18" fillId="2" borderId="16" xfId="0" applyFont="1" applyFill="1" applyBorder="1" applyAlignment="1">
      <alignment vertical="top"/>
    </xf>
    <xf numFmtId="1" fontId="2" fillId="3" borderId="0" xfId="0" applyFont="1" applyNumberFormat="1" applyFill="1"/>
    <xf numFmtId="0" fontId="15" fillId="2" borderId="16" xfId="0" applyFont="1" applyFill="1" applyBorder="1" applyAlignment="1">
      <alignment vertical="top" wrapText="1"/>
    </xf>
    <xf numFmtId="1" fontId="10" fillId="4" borderId="6" xfId="0" applyFont="1" applyNumberFormat="1" applyFill="1" applyBorder="1" applyAlignment="1">
      <alignment horizontal="center"/>
    </xf>
    <xf numFmtId="1" fontId="10" fillId="2" borderId="0" xfId="0" applyFont="1" applyNumberFormat="1" applyFill="1"/>
    <xf numFmtId="0" fontId="18" fillId="2" borderId="16" xfId="0" applyFont="1" applyFill="1" applyBorder="1" applyAlignment="1">
      <alignment horizontal="center" vertical="top"/>
    </xf>
    <xf numFmtId="0" fontId="15" fillId="2" borderId="16" xfId="0" applyFont="1" applyFill="1" applyBorder="1" applyAlignment="1">
      <alignment horizontal="center" vertical="top" wrapText="1"/>
    </xf>
    <xf numFmtId="164" fontId="2" fillId="2" borderId="0" xfId="0" applyFont="1" applyNumberFormat="1" applyFill="1"/>
    <xf numFmtId="0" fontId="18" fillId="2" borderId="17" xfId="0" applyFont="1" applyFill="1" applyBorder="1" applyAlignment="1">
      <alignment vertical="top"/>
    </xf>
    <xf numFmtId="0" fontId="15" fillId="2" borderId="17" xfId="0" applyFont="1" applyFill="1" applyBorder="1" applyAlignment="1">
      <alignment vertical="top" wrapText="1"/>
    </xf>
    <xf numFmtId="0" fontId="18" fillId="2" borderId="0" xfId="0" applyFont="1" applyFill="1" applyAlignment="1">
      <alignment vertical="top"/>
    </xf>
    <xf numFmtId="0" fontId="15" fillId="2" borderId="0" xfId="0" applyFont="1" applyFill="1" applyAlignment="1">
      <alignment vertical="top" wrapText="1"/>
    </xf>
    <xf numFmtId="0" fontId="10" fillId="2" borderId="6" xfId="0" applyFont="1" applyFill="1" applyBorder="1"/>
    <xf numFmtId="1" fontId="2" fillId="2" borderId="0" xfId="0" applyFont="1" applyNumberFormat="1" applyFill="1"/>
    <xf numFmtId="0" fontId="10" fillId="2" borderId="17" xfId="0" applyFont="1" applyFill="1" applyBorder="1" applyAlignment="1">
      <alignment horizontal="center"/>
    </xf>
    <xf numFmtId="0" fontId="0" fillId="4" borderId="18" xfId="0" applyFont="1" applyFill="1" applyBorder="1" applyAlignment="1">
      <alignment horizontal="right"/>
    </xf>
    <xf numFmtId="2" fontId="0" fillId="4" borderId="18" xfId="0" applyFont="1" applyNumberFormat="1" applyFill="1" applyBorder="1" applyAlignment="1">
      <alignment horizontal="right"/>
    </xf>
    <xf numFmtId="165" fontId="0" fillId="4" borderId="18" xfId="0" applyFont="1" applyNumberFormat="1" applyFill="1" applyBorder="1" applyAlignment="1">
      <alignment horizontal="right"/>
    </xf>
    <xf numFmtId="0" fontId="19" fillId="4" borderId="19" xfId="0" applyFont="1" applyFill="1" applyBorder="1" applyAlignment="1">
      <alignment horizontal="right" wrapText="1"/>
    </xf>
    <xf numFmtId="0" fontId="0" fillId="4" borderId="18" xfId="0" applyFont="1" applyFill="1" applyBorder="1" applyAlignment="1">
      <alignment horizontal="left"/>
    </xf>
    <xf numFmtId="0" fontId="19" fillId="4" borderId="19" xfId="0" applyFont="1" applyFill="1" applyBorder="1" applyAlignment="1">
      <alignment horizontal="left" wrapText="1"/>
    </xf>
    <xf numFmtId="0" fontId="0" fillId="5" borderId="18" xfId="0" applyFont="1" applyFill="1" applyBorder="1" applyAlignment="1">
      <alignment horizontal="right"/>
    </xf>
    <xf numFmtId="2" fontId="19" fillId="4" borderId="19" xfId="0" applyFont="1" applyNumberFormat="1" applyFill="1" applyBorder="1" applyAlignment="1">
      <alignment horizontal="right" wrapText="1"/>
    </xf>
    <xf numFmtId="0" fontId="20" fillId="5" borderId="19" xfId="0" applyFont="1" applyFill="1" applyBorder="1" applyAlignment="1">
      <alignment horizontal="right" wrapText="1"/>
    </xf>
    <xf numFmtId="165" fontId="0" fillId="4" borderId="18" xfId="0" applyFont="1" applyNumberFormat="1" applyFill="1" applyBorder="1" applyAlignment="1">
      <alignment horizontal="left"/>
    </xf>
    <xf numFmtId="0" fontId="0" fillId="5" borderId="18" xfId="0" applyFont="1" applyFill="1" applyBorder="1" applyAlignment="1">
      <alignment horizontal="left"/>
    </xf>
    <xf numFmtId="0" fontId="20" fillId="5" borderId="19" xfId="0" applyFont="1" applyFill="1" applyBorder="1" applyAlignment="1">
      <alignment horizontal="left" wrapText="1"/>
    </xf>
  </cellXfs>
  <cellStyles count="1">
    <cellStyle name="Normal" xfId="0" builtinId="0"/>
  </cellStyles>
  <dxfs count="162">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theme="9" tint="-0.24994659260841701"/>
        </patternFill>
      </fill>
    </dxf>
    <dxf>
      <font>
        <sz val="12"/>
        <color theme="1"/>
        <name val="Arial (Body)"/>
      </font>
      <fill>
        <patternFill patternType="solid">
          <bgColor theme="9" tint="0.39994506668294322"/>
        </patternFill>
      </fill>
    </dxf>
    <dxf>
      <font>
        <sz val="12"/>
        <color theme="1"/>
        <name val="Arial (Body)"/>
      </font>
      <fill>
        <patternFill patternType="solid">
          <bgColor theme="9" tint="0.59996337778862885"/>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 formatCode="0"/>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right/>
        <top style="thin">
          <color theme="0"/>
        </top>
        <bottom/>
        <vertical/>
        <horizontal/>
      </border>
    </dxf>
    <dxf>
      <border outline="0">
        <left style="thin">
          <color theme="0"/>
        </left>
        <right style="thin">
          <color theme="0"/>
        </right>
        <bottom style="thin">
          <color theme="0"/>
        </bottom>
      </border>
    </dxf>
    <dxf>
      <font>
        <b/>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64" formatCode="0.0"/>
      <fill>
        <patternFill patternType="solid">
          <fgColor indexed="64"/>
          <bgColor rgb="FFFFFFFF"/>
        </patternFill>
      </fill>
      <alignment horizontal="right" vertical="bottom" textRotation="0" wrapText="0" indent="2"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 formatCode="0"/>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numFmt numFmtId="1" formatCode="0"/>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Arial"/>
        <family val="2"/>
        <scheme val="none"/>
      </font>
      <fill>
        <patternFill patternType="solid">
          <fgColor indexed="64"/>
          <bgColor rgb="FFFFFFFF"/>
        </patternFill>
      </fill>
      <alignment horizontal="left" vertical="bottom" textRotation="0" wrapText="0" indent="0" justifyLastLine="0" shrinkToFit="0" readingOrder="0"/>
      <border diagonalUp="0" diagonalDown="0">
        <left/>
        <right/>
        <top style="thin">
          <color theme="0"/>
        </top>
        <bottom/>
        <vertical/>
        <horizontal/>
      </border>
    </dxf>
    <dxf>
      <border outline="0">
        <left style="thin">
          <color theme="0"/>
        </left>
        <right style="thin">
          <color theme="0"/>
        </right>
        <bottom style="thin">
          <color theme="0"/>
        </bottom>
      </border>
    </dxf>
    <dxf>
      <font>
        <b/>
        <i val="0"/>
        <strike val="0"/>
        <condense val="0"/>
        <extend val="0"/>
        <outline val="0"/>
        <shadow val="0"/>
        <u val="none"/>
        <vertAlign val="baseline"/>
        <sz val="12"/>
        <color theme="0"/>
        <name val="Arial"/>
        <family val="2"/>
        <scheme val="none"/>
      </font>
      <fill>
        <patternFill patternType="solid">
          <fgColor indexed="64"/>
          <bgColor rgb="FFFFFFFF"/>
        </patternFill>
      </fill>
      <alignment horizontal="center" vertical="bottom" textRotation="0" wrapText="0" indent="0" justifyLastLine="0" shrinkToFit="0" readingOrder="0"/>
    </dxf>
    <dxf>
      <font>
        <sz val="12"/>
        <color rgb="FF9C0006"/>
        <name val="Arial"/>
      </font>
      <fill>
        <patternFill patternType="solid">
          <bgColor theme="9" tint="-0.24994659260841701"/>
        </patternFill>
      </fill>
    </dxf>
    <dxf>
      <font>
        <sz val="12"/>
        <color theme="1"/>
        <name val="Arial (Body)"/>
      </font>
      <fill>
        <patternFill patternType="solid">
          <bgColor theme="9" tint="0.39994506668294322"/>
        </patternFill>
      </fill>
    </dxf>
    <dxf>
      <font>
        <sz val="12"/>
        <color theme="1"/>
        <name val="Arial (Body)"/>
      </font>
      <fill>
        <patternFill patternType="solid">
          <bgColor theme="9" tint="0.59996337778862885"/>
        </patternFill>
      </fill>
    </dxf>
    <dxf>
      <font>
        <sz val="12"/>
        <color rgb="FFFFFFFF"/>
        <name val="Arial"/>
      </font>
      <fill>
        <patternFill patternType="solid">
          <bgColor rgb="FFFFFFF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alignment horizontal="general" vertical="bottom" textRotation="45" wrapText="0" indent="0" justifyLastLine="0" shrinkToFit="0" readingOrder="0"/>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dxf>
    <dxf>
      <font>
        <b val="0"/>
        <i val="0"/>
        <strike val="0"/>
        <condense val="0"/>
        <extend val="0"/>
        <outline val="0"/>
        <shadow val="0"/>
        <u val="none"/>
        <vertAlign val="baseline"/>
        <sz val="12"/>
        <color rgb="FF000000"/>
        <name val="Calibri"/>
        <family val="2"/>
        <scheme val="none"/>
      </font>
      <alignment horizontal="general" vertical="bottom" textRotation="45" wrapText="0" indent="0" justifyLastLine="0" shrinkToFit="0" readingOrder="0"/>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FFFFFF"/>
        <name val="Arial"/>
      </font>
      <fill>
        <patternFill patternType="solid">
          <bgColor rgb="FFFFFFF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20001" Type="http://schemas.openxmlformats.org/officeDocument/2006/relationships/pivotCacheDefinition" Target="pivotCache/pivotCacheDefinition1.xml"/><Relationship Id="rId100001"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1" Type="http://schemas.openxmlformats.org/officeDocument/2006/relationships/image" Target="../media/image1.png"/></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[crm-template.xlsx]Summary!PivotTable6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Summary!$C$642</c:f>
              <c:strCache>
                <c:ptCount val="1"/>
                <c:pt idx="0">
                  <c:v>Sum of Health</c:v>
                </c:pt>
              </c:strCache>
            </c:strRef>
          </c:tx>
          <c:spPr>
            <a:solidFill>
              <a:schemeClr val="accent1"/>
            </a:solidFill>
            <a:ln>
              <a:noFill/>
            </a:ln>
            <a:effectLst/>
          </c:spPr>
          <c:invertIfNegative val="0"/>
          <c:cat>
            <c:strRef>
              <c:f>Summary!$B$643:$B$833</c:f>
              <c:strCache>
                <c:ptCount val="190"/>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c:v>
                </c:pt>
                <c:pt idx="20">
                  <c:v>Bosnia and Herzegovina</c:v>
                </c:pt>
                <c:pt idx="21">
                  <c:v>Botswana</c:v>
                </c:pt>
                <c:pt idx="22">
                  <c:v>Brazil</c:v>
                </c:pt>
                <c:pt idx="23">
                  <c:v>Brunei Darussalam</c:v>
                </c:pt>
                <c:pt idx="24">
                  <c:v>Bulgaria</c:v>
                </c:pt>
                <c:pt idx="25">
                  <c:v>Burkina Faso</c:v>
                </c:pt>
                <c:pt idx="26">
                  <c:v>Burundi</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Congo DR</c:v>
                </c:pt>
                <c:pt idx="39">
                  <c:v>Costa Rica</c:v>
                </c:pt>
                <c:pt idx="40">
                  <c:v>Côte d'Ivoire</c:v>
                </c:pt>
                <c:pt idx="41">
                  <c:v>Croatia</c:v>
                </c:pt>
                <c:pt idx="42">
                  <c:v>Cuba</c:v>
                </c:pt>
                <c:pt idx="43">
                  <c:v>Cyprus</c:v>
                </c:pt>
                <c:pt idx="44">
                  <c:v>Czech Republic</c:v>
                </c:pt>
                <c:pt idx="45">
                  <c:v>Denmark</c:v>
                </c:pt>
                <c:pt idx="46">
                  <c:v>Djibouti</c:v>
                </c:pt>
                <c:pt idx="47">
                  <c:v>Dominica</c:v>
                </c:pt>
                <c:pt idx="48">
                  <c:v>Dominican Republic</c:v>
                </c:pt>
                <c:pt idx="49">
                  <c:v>Ecuador</c:v>
                </c:pt>
                <c:pt idx="50">
                  <c:v>Egypt</c:v>
                </c:pt>
                <c:pt idx="51">
                  <c:v>El Salvador</c:v>
                </c:pt>
                <c:pt idx="52">
                  <c:v>Equatorial Guinea</c:v>
                </c:pt>
                <c:pt idx="53">
                  <c:v>Eritrea</c:v>
                </c:pt>
                <c:pt idx="54">
                  <c:v>Estonia</c:v>
                </c:pt>
                <c:pt idx="55">
                  <c:v>Eswatini</c:v>
                </c:pt>
                <c:pt idx="56">
                  <c:v>Ethiopia</c:v>
                </c:pt>
                <c:pt idx="57">
                  <c:v>Fiji</c:v>
                </c:pt>
                <c:pt idx="58">
                  <c:v>Finland</c:v>
                </c:pt>
                <c:pt idx="59">
                  <c:v>France</c:v>
                </c:pt>
                <c:pt idx="60">
                  <c:v>Gabon</c:v>
                </c:pt>
                <c:pt idx="61">
                  <c:v>Gambia</c:v>
                </c:pt>
                <c:pt idx="62">
                  <c:v>Georgia</c:v>
                </c:pt>
                <c:pt idx="63">
                  <c:v>Germany</c:v>
                </c:pt>
                <c:pt idx="64">
                  <c:v>Ghana</c:v>
                </c:pt>
                <c:pt idx="65">
                  <c:v>Greece</c:v>
                </c:pt>
                <c:pt idx="66">
                  <c:v>Grenada</c:v>
                </c:pt>
                <c:pt idx="67">
                  <c:v>Guatemala</c:v>
                </c:pt>
                <c:pt idx="68">
                  <c:v>Guinea</c:v>
                </c:pt>
                <c:pt idx="69">
                  <c:v>Guinea-Bissau</c:v>
                </c:pt>
                <c:pt idx="70">
                  <c:v>Guyana</c:v>
                </c:pt>
                <c:pt idx="71">
                  <c:v>Haiti</c:v>
                </c:pt>
                <c:pt idx="72">
                  <c:v>Honduras</c:v>
                </c:pt>
                <c:pt idx="73">
                  <c:v>Hungary</c:v>
                </c:pt>
                <c:pt idx="74">
                  <c:v>Iceland</c:v>
                </c:pt>
                <c:pt idx="75">
                  <c:v>India</c:v>
                </c:pt>
                <c:pt idx="76">
                  <c:v>Indonesia</c:v>
                </c:pt>
                <c:pt idx="77">
                  <c:v>Iran</c:v>
                </c:pt>
                <c:pt idx="78">
                  <c:v>Iraq</c:v>
                </c:pt>
                <c:pt idx="79">
                  <c:v>Ireland</c:v>
                </c:pt>
                <c:pt idx="80">
                  <c:v>Israel</c:v>
                </c:pt>
                <c:pt idx="81">
                  <c:v>Italy</c:v>
                </c:pt>
                <c:pt idx="82">
                  <c:v>Jamaica</c:v>
                </c:pt>
                <c:pt idx="83">
                  <c:v>Japan</c:v>
                </c:pt>
                <c:pt idx="84">
                  <c:v>Jordan</c:v>
                </c:pt>
                <c:pt idx="85">
                  <c:v>Kazakhstan</c:v>
                </c:pt>
                <c:pt idx="86">
                  <c:v>Kenya</c:v>
                </c:pt>
                <c:pt idx="87">
                  <c:v>Kiribati</c:v>
                </c:pt>
                <c:pt idx="88">
                  <c:v>Korea DPR</c:v>
                </c:pt>
                <c:pt idx="89">
                  <c:v>Korea Republic of</c:v>
                </c:pt>
                <c:pt idx="90">
                  <c:v>Kuwait</c:v>
                </c:pt>
                <c:pt idx="91">
                  <c:v>Kyrgyzstan</c:v>
                </c:pt>
                <c:pt idx="92">
                  <c:v>Lao PDR</c:v>
                </c:pt>
                <c:pt idx="93">
                  <c:v>Latvia</c:v>
                </c:pt>
                <c:pt idx="94">
                  <c:v>Lebanon</c:v>
                </c:pt>
                <c:pt idx="95">
                  <c:v>Lesotho</c:v>
                </c:pt>
                <c:pt idx="96">
                  <c:v>Liberia</c:v>
                </c:pt>
                <c:pt idx="97">
                  <c:v>Libya</c:v>
                </c:pt>
                <c:pt idx="98">
                  <c:v>Liechtenstein</c:v>
                </c:pt>
                <c:pt idx="99">
                  <c:v>Lithuania</c:v>
                </c:pt>
                <c:pt idx="100">
                  <c:v>Luxembourg</c:v>
                </c:pt>
                <c:pt idx="101">
                  <c:v>Madagascar</c:v>
                </c:pt>
                <c:pt idx="102">
                  <c:v>Malawi</c:v>
                </c:pt>
                <c:pt idx="103">
                  <c:v>Malaysia</c:v>
                </c:pt>
                <c:pt idx="104">
                  <c:v>Maldives</c:v>
                </c:pt>
                <c:pt idx="105">
                  <c:v>Mali</c:v>
                </c:pt>
                <c:pt idx="106">
                  <c:v>Malta</c:v>
                </c:pt>
                <c:pt idx="107">
                  <c:v>Marshall Islands</c:v>
                </c:pt>
                <c:pt idx="108">
                  <c:v>Mauritania</c:v>
                </c:pt>
                <c:pt idx="109">
                  <c:v>Mauritius</c:v>
                </c:pt>
                <c:pt idx="110">
                  <c:v>Mexico</c:v>
                </c:pt>
                <c:pt idx="111">
                  <c:v>Micronesia</c:v>
                </c:pt>
                <c:pt idx="112">
                  <c:v>Moldova Republic of</c:v>
                </c:pt>
                <c:pt idx="113">
                  <c:v>Mongolia</c:v>
                </c:pt>
                <c:pt idx="114">
                  <c:v>Montenegro</c:v>
                </c:pt>
                <c:pt idx="115">
                  <c:v>Morocco</c:v>
                </c:pt>
                <c:pt idx="116">
                  <c:v>Mozambique</c:v>
                </c:pt>
                <c:pt idx="117">
                  <c:v>Myanmar</c:v>
                </c:pt>
                <c:pt idx="118">
                  <c:v>Namibia</c:v>
                </c:pt>
                <c:pt idx="119">
                  <c:v>Nauru</c:v>
                </c:pt>
                <c:pt idx="120">
                  <c:v>Nepal</c:v>
                </c:pt>
                <c:pt idx="121">
                  <c:v>Netherlands</c:v>
                </c:pt>
                <c:pt idx="122">
                  <c:v>New Zealand</c:v>
                </c:pt>
                <c:pt idx="123">
                  <c:v>Nicaragua</c:v>
                </c:pt>
                <c:pt idx="124">
                  <c:v>Niger</c:v>
                </c:pt>
                <c:pt idx="125">
                  <c:v>Nigeria</c:v>
                </c:pt>
                <c:pt idx="126">
                  <c:v>North Macedonia</c:v>
                </c:pt>
                <c:pt idx="127">
                  <c:v>Norway</c:v>
                </c:pt>
                <c:pt idx="128">
                  <c:v>Oman</c:v>
                </c:pt>
                <c:pt idx="129">
                  <c:v>Pakistan</c:v>
                </c:pt>
                <c:pt idx="130">
                  <c:v>Palau</c:v>
                </c:pt>
                <c:pt idx="131">
                  <c:v>Panama</c:v>
                </c:pt>
                <c:pt idx="132">
                  <c:v>Papua New Guinea</c:v>
                </c:pt>
                <c:pt idx="133">
                  <c:v>Paraguay</c:v>
                </c:pt>
                <c:pt idx="134">
                  <c:v>Peru</c:v>
                </c:pt>
                <c:pt idx="135">
                  <c:v>Philippines</c:v>
                </c:pt>
                <c:pt idx="136">
                  <c:v>Poland</c:v>
                </c:pt>
                <c:pt idx="137">
                  <c:v>Portugal</c:v>
                </c:pt>
                <c:pt idx="138">
                  <c:v>Qatar</c:v>
                </c:pt>
                <c:pt idx="139">
                  <c:v>Romania</c:v>
                </c:pt>
                <c:pt idx="140">
                  <c:v>Russian Federation</c:v>
                </c:pt>
                <c:pt idx="141">
                  <c:v>Rwanda</c:v>
                </c:pt>
                <c:pt idx="142">
                  <c:v>Saint Kitts and Nevis</c:v>
                </c:pt>
                <c:pt idx="143">
                  <c:v>Saint Lucia</c:v>
                </c:pt>
                <c:pt idx="144">
                  <c:v>Saint Vincent and the Grenadines</c:v>
                </c:pt>
                <c:pt idx="145">
                  <c:v>Samoa</c:v>
                </c:pt>
                <c:pt idx="146">
                  <c:v>Sao Tome and Principe</c:v>
                </c:pt>
                <c:pt idx="147">
                  <c:v>Saudi Arabia</c:v>
                </c:pt>
                <c:pt idx="148">
                  <c:v>Senegal</c:v>
                </c:pt>
                <c:pt idx="149">
                  <c:v>Serbia</c:v>
                </c:pt>
                <c:pt idx="150">
                  <c:v>Seychelles</c:v>
                </c:pt>
                <c:pt idx="151">
                  <c:v>Sierra Leone</c:v>
                </c:pt>
                <c:pt idx="152">
                  <c:v>Singapore</c:v>
                </c:pt>
                <c:pt idx="153">
                  <c:v>Slovakia</c:v>
                </c:pt>
                <c:pt idx="154">
                  <c:v>Slovenia</c:v>
                </c:pt>
                <c:pt idx="155">
                  <c:v>Solomon Islands</c:v>
                </c:pt>
                <c:pt idx="156">
                  <c:v>Somalia</c:v>
                </c:pt>
                <c:pt idx="157">
                  <c:v>South Africa</c:v>
                </c:pt>
                <c:pt idx="158">
                  <c:v>South Sudan</c:v>
                </c:pt>
                <c:pt idx="159">
                  <c:v>Spain</c:v>
                </c:pt>
                <c:pt idx="160">
                  <c:v>Sri Lanka</c:v>
                </c:pt>
                <c:pt idx="161">
                  <c:v>Sudan</c:v>
                </c:pt>
                <c:pt idx="162">
                  <c:v>Suriname</c:v>
                </c:pt>
                <c:pt idx="163">
                  <c:v>Sweden</c:v>
                </c:pt>
                <c:pt idx="164">
                  <c:v>Switzerland</c:v>
                </c:pt>
                <c:pt idx="165">
                  <c:v>Syria</c:v>
                </c:pt>
                <c:pt idx="166">
                  <c:v>Tajikistan</c:v>
                </c:pt>
                <c:pt idx="167">
                  <c:v>Tanzania</c:v>
                </c:pt>
                <c:pt idx="168">
                  <c:v>Thailand</c:v>
                </c:pt>
                <c:pt idx="169">
                  <c:v>Timor-Leste</c:v>
                </c:pt>
                <c:pt idx="170">
                  <c:v>Togo</c:v>
                </c:pt>
                <c:pt idx="171">
                  <c:v>Tonga</c:v>
                </c:pt>
                <c:pt idx="172">
                  <c:v>Trinidad and Tobago</c:v>
                </c:pt>
                <c:pt idx="173">
                  <c:v>Tunisia</c:v>
                </c:pt>
                <c:pt idx="174">
                  <c:v>Turkey</c:v>
                </c:pt>
                <c:pt idx="175">
                  <c:v>Turkmenistan</c:v>
                </c:pt>
                <c:pt idx="176">
                  <c:v>Tuvalu</c:v>
                </c:pt>
                <c:pt idx="177">
                  <c:v>Uganda</c:v>
                </c:pt>
                <c:pt idx="178">
                  <c:v>Ukraine</c:v>
                </c:pt>
                <c:pt idx="179">
                  <c:v>United Arab Emirates</c:v>
                </c:pt>
                <c:pt idx="180">
                  <c:v>United Kingdom</c:v>
                </c:pt>
                <c:pt idx="181">
                  <c:v>United States of America</c:v>
                </c:pt>
                <c:pt idx="182">
                  <c:v>Uruguay</c:v>
                </c:pt>
                <c:pt idx="183">
                  <c:v>Uzbekistan</c:v>
                </c:pt>
                <c:pt idx="184">
                  <c:v>Vanuatu</c:v>
                </c:pt>
                <c:pt idx="185">
                  <c:v>Venezuela</c:v>
                </c:pt>
                <c:pt idx="186">
                  <c:v>Viet Nam</c:v>
                </c:pt>
                <c:pt idx="187">
                  <c:v>Yemen</c:v>
                </c:pt>
                <c:pt idx="188">
                  <c:v>Zambia</c:v>
                </c:pt>
                <c:pt idx="189">
                  <c:v>Zimbabwe</c:v>
                </c:pt>
              </c:strCache>
            </c:strRef>
          </c:cat>
          <c:val>
            <c:numRef>
              <c:f>Summary!$C$643:$C$833</c:f>
              <c:numCache>
                <c:formatCode>General</c:formatCode>
                <c:ptCount val="190"/>
                <c:pt idx="0">
                  <c:v>9.6961530833307599</c:v>
                </c:pt>
                <c:pt idx="1">
                  <c:v>7.416198487095663</c:v>
                </c:pt>
                <c:pt idx="2">
                  <c:v>5.2682386488786221</c:v>
                </c:pt>
                <c:pt idx="3">
                  <c:v>7.1191539484110393</c:v>
                </c:pt>
                <c:pt idx="4">
                  <c:v>9.0553851381374173</c:v>
                </c:pt>
                <c:pt idx="5">
                  <c:v>4.9999999999999885</c:v>
                </c:pt>
                <c:pt idx="6">
                  <c:v>3.0864607562708457</c:v>
                </c:pt>
                <c:pt idx="7">
                  <c:v>1.336306209562119</c:v>
                </c:pt>
                <c:pt idx="8">
                  <c:v>4.3422114181601064</c:v>
                </c:pt>
                <c:pt idx="9">
                  <c:v>7.1514234347335996</c:v>
                </c:pt>
                <c:pt idx="10">
                  <c:v>8.8769364084688593</c:v>
                </c:pt>
                <c:pt idx="11">
                  <c:v>7.8230428862431785</c:v>
                </c:pt>
                <c:pt idx="12">
                  <c:v>4.3643578047198375</c:v>
                </c:pt>
                <c:pt idx="13">
                  <c:v>8.7292611371180779</c:v>
                </c:pt>
                <c:pt idx="14">
                  <c:v>6.8929172120596167</c:v>
                </c:pt>
                <c:pt idx="15">
                  <c:v>3.9524473431027518</c:v>
                </c:pt>
                <c:pt idx="16">
                  <c:v>8.7407093533648617</c:v>
                </c:pt>
                <c:pt idx="17">
                  <c:v>9.516442642846286</c:v>
                </c:pt>
                <c:pt idx="18">
                  <c:v>7.7071395471990778</c:v>
                </c:pt>
                <c:pt idx="19">
                  <c:v>7.2234127881280834</c:v>
                </c:pt>
                <c:pt idx="20">
                  <c:v>6.8135864271321909</c:v>
                </c:pt>
                <c:pt idx="21">
                  <c:v>8.6078590889510824</c:v>
                </c:pt>
                <c:pt idx="22">
                  <c:v>6.1237243569579451</c:v>
                </c:pt>
                <c:pt idx="23">
                  <c:v>6.3969800567262869</c:v>
                </c:pt>
                <c:pt idx="24">
                  <c:v>6.7937500689972401</c:v>
                </c:pt>
                <c:pt idx="25">
                  <c:v>10</c:v>
                </c:pt>
                <c:pt idx="26">
                  <c:v>10</c:v>
                </c:pt>
                <c:pt idx="27">
                  <c:v>5.0679042611320115</c:v>
                </c:pt>
                <c:pt idx="28">
                  <c:v>7.1962291712892279</c:v>
                </c:pt>
                <c:pt idx="29">
                  <c:v>9.6176920308356717</c:v>
                </c:pt>
                <c:pt idx="30">
                  <c:v>4.7619047619047397</c:v>
                </c:pt>
                <c:pt idx="31">
                  <c:v>10</c:v>
                </c:pt>
                <c:pt idx="32">
                  <c:v>10</c:v>
                </c:pt>
                <c:pt idx="33">
                  <c:v>5</c:v>
                </c:pt>
                <c:pt idx="34">
                  <c:v>6.6030296076876711</c:v>
                </c:pt>
                <c:pt idx="35">
                  <c:v>6.4086994446165431</c:v>
                </c:pt>
                <c:pt idx="36">
                  <c:v>6.7823299831252681</c:v>
                </c:pt>
                <c:pt idx="37">
                  <c:v>9.633275663033837</c:v>
                </c:pt>
                <c:pt idx="38">
                  <c:v>10</c:v>
                </c:pt>
                <c:pt idx="39">
                  <c:v>4.8697315854455061</c:v>
                </c:pt>
                <c:pt idx="40">
                  <c:v>7.4420840753525042</c:v>
                </c:pt>
                <c:pt idx="41">
                  <c:v>5.3826108906366246</c:v>
                </c:pt>
                <c:pt idx="42">
                  <c:v>5.7569833370313823</c:v>
                </c:pt>
                <c:pt idx="43">
                  <c:v>7.3484692283495345</c:v>
                </c:pt>
                <c:pt idx="44">
                  <c:v>6</c:v>
                </c:pt>
                <c:pt idx="45">
                  <c:v>1.5811388300841898</c:v>
                </c:pt>
                <c:pt idx="46">
                  <c:v>9.674709297958259</c:v>
                </c:pt>
                <c:pt idx="47">
                  <c:v>9.3605046668994945</c:v>
                </c:pt>
                <c:pt idx="48">
                  <c:v>4.5974541450007509</c:v>
                </c:pt>
                <c:pt idx="49">
                  <c:v>4.7559486560566979</c:v>
                </c:pt>
                <c:pt idx="50">
                  <c:v>4.0954421194598973</c:v>
                </c:pt>
                <c:pt idx="51">
                  <c:v>6.2678317052800727</c:v>
                </c:pt>
                <c:pt idx="52">
                  <c:v>8.7705801930702911</c:v>
                </c:pt>
                <c:pt idx="53">
                  <c:v>9.6362411165942934</c:v>
                </c:pt>
                <c:pt idx="54">
                  <c:v>5.0990195135927845</c:v>
                </c:pt>
                <c:pt idx="55">
                  <c:v>6.2678317052800718</c:v>
                </c:pt>
                <c:pt idx="56">
                  <c:v>9.8742088290657488</c:v>
                </c:pt>
                <c:pt idx="57">
                  <c:v>9.4127573006000738</c:v>
                </c:pt>
                <c:pt idx="58">
                  <c:v>1.5735915849388826</c:v>
                </c:pt>
                <c:pt idx="59">
                  <c:v>5</c:v>
                </c:pt>
                <c:pt idx="60">
                  <c:v>10</c:v>
                </c:pt>
                <c:pt idx="61">
                  <c:v>9.3859063544890375</c:v>
                </c:pt>
                <c:pt idx="62">
                  <c:v>6.9006555934235259</c:v>
                </c:pt>
                <c:pt idx="63">
                  <c:v>2.7830918058878313</c:v>
                </c:pt>
                <c:pt idx="64">
                  <c:v>6.2391197604001301</c:v>
                </c:pt>
                <c:pt idx="65">
                  <c:v>3.9339789623472066</c:v>
                </c:pt>
                <c:pt idx="66">
                  <c:v>7.5277265270954075E-2</c:v>
                </c:pt>
                <c:pt idx="67">
                  <c:v>6.1597652302914696</c:v>
                </c:pt>
                <c:pt idx="68">
                  <c:v>10</c:v>
                </c:pt>
                <c:pt idx="69">
                  <c:v>5.505761628769184</c:v>
                </c:pt>
                <c:pt idx="70">
                  <c:v>8.7521425948164264</c:v>
                </c:pt>
                <c:pt idx="71">
                  <c:v>7.735035179672372</c:v>
                </c:pt>
                <c:pt idx="72">
                  <c:v>7.7827648410721171</c:v>
                </c:pt>
                <c:pt idx="73">
                  <c:v>5.9160797830996161</c:v>
                </c:pt>
                <c:pt idx="74">
                  <c:v>5.8186891012617874</c:v>
                </c:pt>
                <c:pt idx="75">
                  <c:v>6.8138514386924536</c:v>
                </c:pt>
                <c:pt idx="76">
                  <c:v>5.3452248382484751</c:v>
                </c:pt>
                <c:pt idx="77">
                  <c:v>4.9498716751043155</c:v>
                </c:pt>
                <c:pt idx="78">
                  <c:v>9.4021274188345263</c:v>
                </c:pt>
                <c:pt idx="79">
                  <c:v>5</c:v>
                </c:pt>
                <c:pt idx="80">
                  <c:v>6.7379522111692065</c:v>
                </c:pt>
                <c:pt idx="81">
                  <c:v>5.4772255750516612</c:v>
                </c:pt>
                <c:pt idx="82">
                  <c:v>7.6531972777021959</c:v>
                </c:pt>
                <c:pt idx="83">
                  <c:v>2.865894946810482</c:v>
                </c:pt>
                <c:pt idx="84">
                  <c:v>7.5828754440515498</c:v>
                </c:pt>
                <c:pt idx="85">
                  <c:v>6.4697096424138438</c:v>
                </c:pt>
                <c:pt idx="86">
                  <c:v>6.4450338663548994</c:v>
                </c:pt>
                <c:pt idx="87">
                  <c:v>9.9568298940205615</c:v>
                </c:pt>
                <c:pt idx="88">
                  <c:v>6.75</c:v>
                </c:pt>
                <c:pt idx="89">
                  <c:v>5.3908754819174316</c:v>
                </c:pt>
                <c:pt idx="90">
                  <c:v>6.9137544069774419</c:v>
                </c:pt>
                <c:pt idx="91">
                  <c:v>5.5467246052200805</c:v>
                </c:pt>
                <c:pt idx="92">
                  <c:v>8.0622577482985491</c:v>
                </c:pt>
                <c:pt idx="93">
                  <c:v>5.9160797830996161</c:v>
                </c:pt>
                <c:pt idx="94">
                  <c:v>8.6602540378443873</c:v>
                </c:pt>
                <c:pt idx="95">
                  <c:v>9.0985331928156814</c:v>
                </c:pt>
                <c:pt idx="96">
                  <c:v>7.5671354197964833</c:v>
                </c:pt>
                <c:pt idx="97">
                  <c:v>6.0293665951293347</c:v>
                </c:pt>
                <c:pt idx="98">
                  <c:v>7.2801098892805181</c:v>
                </c:pt>
                <c:pt idx="99">
                  <c:v>5.4772255750516612</c:v>
                </c:pt>
                <c:pt idx="100">
                  <c:v>7.2387844283415435</c:v>
                </c:pt>
                <c:pt idx="101">
                  <c:v>8.8083962362345503</c:v>
                </c:pt>
                <c:pt idx="102">
                  <c:v>6.8299679017153156</c:v>
                </c:pt>
                <c:pt idx="103">
                  <c:v>5.3452248382484751</c:v>
                </c:pt>
                <c:pt idx="104">
                  <c:v>8.4865306928096356</c:v>
                </c:pt>
                <c:pt idx="105">
                  <c:v>9.6176920308356717</c:v>
                </c:pt>
                <c:pt idx="106">
                  <c:v>8.0870266476622916</c:v>
                </c:pt>
                <c:pt idx="107">
                  <c:v>10</c:v>
                </c:pt>
                <c:pt idx="108">
                  <c:v>9.7467943448089631</c:v>
                </c:pt>
                <c:pt idx="109">
                  <c:v>8.3785440262613644</c:v>
                </c:pt>
                <c:pt idx="110">
                  <c:v>6.5192024052026483</c:v>
                </c:pt>
                <c:pt idx="111">
                  <c:v>7.44</c:v>
                </c:pt>
                <c:pt idx="112">
                  <c:v>7.4703574211680133</c:v>
                </c:pt>
                <c:pt idx="113">
                  <c:v>6.5192024052026483</c:v>
                </c:pt>
                <c:pt idx="114">
                  <c:v>7.2525857457874974</c:v>
                </c:pt>
                <c:pt idx="115">
                  <c:v>6.4086994446165431</c:v>
                </c:pt>
                <c:pt idx="116">
                  <c:v>6.2017367294604258</c:v>
                </c:pt>
                <c:pt idx="117">
                  <c:v>8.3666002653407556</c:v>
                </c:pt>
                <c:pt idx="118">
                  <c:v>6.3566742635050648</c:v>
                </c:pt>
                <c:pt idx="119">
                  <c:v>9.84</c:v>
                </c:pt>
                <c:pt idx="120">
                  <c:v>6.0749289629395449</c:v>
                </c:pt>
                <c:pt idx="121">
                  <c:v>3.3969913158558409</c:v>
                </c:pt>
                <c:pt idx="122">
                  <c:v>5.6568542494923797</c:v>
                </c:pt>
                <c:pt idx="123">
                  <c:v>8.0622577482985491</c:v>
                </c:pt>
                <c:pt idx="124">
                  <c:v>9.7590007294853081</c:v>
                </c:pt>
                <c:pt idx="125">
                  <c:v>9.8742088290657488</c:v>
                </c:pt>
                <c:pt idx="126">
                  <c:v>7.8612976028134183</c:v>
                </c:pt>
                <c:pt idx="127">
                  <c:v>3.2071349029490852</c:v>
                </c:pt>
                <c:pt idx="128">
                  <c:v>5.0615262143989241</c:v>
                </c:pt>
                <c:pt idx="129">
                  <c:v>5.1145719423863953</c:v>
                </c:pt>
                <c:pt idx="130">
                  <c:v>9.6199999999999992</c:v>
                </c:pt>
                <c:pt idx="131">
                  <c:v>6.1295537008356815</c:v>
                </c:pt>
                <c:pt idx="132">
                  <c:v>8.1284333405292966</c:v>
                </c:pt>
                <c:pt idx="133">
                  <c:v>6.4951370116418641</c:v>
                </c:pt>
                <c:pt idx="134">
                  <c:v>7.5828754440515498</c:v>
                </c:pt>
                <c:pt idx="135">
                  <c:v>6.9436507482941208</c:v>
                </c:pt>
                <c:pt idx="136">
                  <c:v>5.4037024344425184</c:v>
                </c:pt>
                <c:pt idx="137">
                  <c:v>4.4721359549995796</c:v>
                </c:pt>
                <c:pt idx="138">
                  <c:v>7.5894663844041101</c:v>
                </c:pt>
                <c:pt idx="139">
                  <c:v>5.8802176830454158</c:v>
                </c:pt>
                <c:pt idx="140">
                  <c:v>5.5865982493821766</c:v>
                </c:pt>
                <c:pt idx="141">
                  <c:v>8.4515425472851451</c:v>
                </c:pt>
                <c:pt idx="142">
                  <c:v>8.76</c:v>
                </c:pt>
                <c:pt idx="143">
                  <c:v>8.3306662398634117</c:v>
                </c:pt>
                <c:pt idx="144">
                  <c:v>5.6917758213056846</c:v>
                </c:pt>
                <c:pt idx="145">
                  <c:v>0.50113471242770991</c:v>
                </c:pt>
                <c:pt idx="146">
                  <c:v>10</c:v>
                </c:pt>
                <c:pt idx="147">
                  <c:v>6.4342831768581652</c:v>
                </c:pt>
                <c:pt idx="148">
                  <c:v>8.8034084308295046</c:v>
                </c:pt>
                <c:pt idx="149">
                  <c:v>6.5192024052026483</c:v>
                </c:pt>
                <c:pt idx="150">
                  <c:v>8.7292611371180779</c:v>
                </c:pt>
                <c:pt idx="151">
                  <c:v>10</c:v>
                </c:pt>
                <c:pt idx="152">
                  <c:v>2.3196879921559184</c:v>
                </c:pt>
                <c:pt idx="153">
                  <c:v>6.6483080554378651</c:v>
                </c:pt>
                <c:pt idx="154">
                  <c:v>4.1833001326703778</c:v>
                </c:pt>
                <c:pt idx="155">
                  <c:v>8.8051086569978469</c:v>
                </c:pt>
                <c:pt idx="156">
                  <c:v>10</c:v>
                </c:pt>
                <c:pt idx="157">
                  <c:v>6.9436507482941208</c:v>
                </c:pt>
                <c:pt idx="158">
                  <c:v>10</c:v>
                </c:pt>
                <c:pt idx="159">
                  <c:v>4.4721359549995796</c:v>
                </c:pt>
                <c:pt idx="160">
                  <c:v>8.4970583144992009</c:v>
                </c:pt>
                <c:pt idx="161">
                  <c:v>9.7467943448089631</c:v>
                </c:pt>
                <c:pt idx="162">
                  <c:v>4.1452289534985933</c:v>
                </c:pt>
                <c:pt idx="163">
                  <c:v>2.2360679774997898</c:v>
                </c:pt>
                <c:pt idx="164">
                  <c:v>1.6709613999132371</c:v>
                </c:pt>
                <c:pt idx="165">
                  <c:v>8.7951035328668077</c:v>
                </c:pt>
                <c:pt idx="166">
                  <c:v>8.4579666587188687</c:v>
                </c:pt>
                <c:pt idx="167">
                  <c:v>9.4868329805051381</c:v>
                </c:pt>
                <c:pt idx="168">
                  <c:v>6.7082039324993685</c:v>
                </c:pt>
                <c:pt idx="169">
                  <c:v>9.1547541643412487</c:v>
                </c:pt>
                <c:pt idx="170">
                  <c:v>9.8742088290657488</c:v>
                </c:pt>
                <c:pt idx="171">
                  <c:v>7.9813995302539791</c:v>
                </c:pt>
                <c:pt idx="172">
                  <c:v>8.1731266966810203</c:v>
                </c:pt>
                <c:pt idx="173">
                  <c:v>8.3152184062029786</c:v>
                </c:pt>
                <c:pt idx="174">
                  <c:v>4.1002621867387941</c:v>
                </c:pt>
                <c:pt idx="175">
                  <c:v>7.0444828384728444</c:v>
                </c:pt>
                <c:pt idx="176">
                  <c:v>9.68</c:v>
                </c:pt>
                <c:pt idx="177">
                  <c:v>10</c:v>
                </c:pt>
                <c:pt idx="178">
                  <c:v>5.9232423553320865</c:v>
                </c:pt>
                <c:pt idx="179">
                  <c:v>6.8264192663504053</c:v>
                </c:pt>
                <c:pt idx="180">
                  <c:v>3.872983346207417</c:v>
                </c:pt>
                <c:pt idx="181">
                  <c:v>3.5355339059327378</c:v>
                </c:pt>
                <c:pt idx="182">
                  <c:v>6.4031242374328343</c:v>
                </c:pt>
                <c:pt idx="183">
                  <c:v>7.2020381730558611</c:v>
                </c:pt>
                <c:pt idx="184">
                  <c:v>9.1443451170134225</c:v>
                </c:pt>
                <c:pt idx="185">
                  <c:v>6.6904338246413104</c:v>
                </c:pt>
                <c:pt idx="186">
                  <c:v>2.9086079144497972</c:v>
                </c:pt>
                <c:pt idx="187">
                  <c:v>9.2910213067819889</c:v>
                </c:pt>
                <c:pt idx="188">
                  <c:v>8.5736627124988001</c:v>
                </c:pt>
                <c:pt idx="189">
                  <c:v>6.2678317052800718</c:v>
                </c:pt>
              </c:numCache>
            </c:numRef>
          </c:val>
          <c:extLst>
            <c:ext xmlns:c16="http://schemas.microsoft.com/office/drawing/2014/chart" uri="{C3380CC4-5D6E-409C-BE32-E72D297353CC}">
              <c16:uniqueId val="{000000BF-A88F-CE4D-832D-BAECA4CF4C29}"/>
            </c:ext>
          </c:extLst>
        </c:ser>
        <c:ser>
          <c:idx val="1"/>
          <c:order val="1"/>
          <c:tx>
            <c:strRef>
              <c:f>Summary!$D$642</c:f>
              <c:strCache>
                <c:ptCount val="1"/>
                <c:pt idx="0">
                  <c:v>Sum of Food Security</c:v>
                </c:pt>
              </c:strCache>
            </c:strRef>
          </c:tx>
          <c:spPr>
            <a:solidFill>
              <a:schemeClr val="accent2"/>
            </a:solidFill>
            <a:ln>
              <a:noFill/>
            </a:ln>
            <a:effectLst/>
          </c:spPr>
          <c:invertIfNegative val="0"/>
          <c:cat>
            <c:strRef>
              <c:f>Summary!$B$643:$B$833</c:f>
              <c:strCache>
                <c:ptCount val="190"/>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c:v>
                </c:pt>
                <c:pt idx="20">
                  <c:v>Bosnia and Herzegovina</c:v>
                </c:pt>
                <c:pt idx="21">
                  <c:v>Botswana</c:v>
                </c:pt>
                <c:pt idx="22">
                  <c:v>Brazil</c:v>
                </c:pt>
                <c:pt idx="23">
                  <c:v>Brunei Darussalam</c:v>
                </c:pt>
                <c:pt idx="24">
                  <c:v>Bulgaria</c:v>
                </c:pt>
                <c:pt idx="25">
                  <c:v>Burkina Faso</c:v>
                </c:pt>
                <c:pt idx="26">
                  <c:v>Burundi</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Congo DR</c:v>
                </c:pt>
                <c:pt idx="39">
                  <c:v>Costa Rica</c:v>
                </c:pt>
                <c:pt idx="40">
                  <c:v>Côte d'Ivoire</c:v>
                </c:pt>
                <c:pt idx="41">
                  <c:v>Croatia</c:v>
                </c:pt>
                <c:pt idx="42">
                  <c:v>Cuba</c:v>
                </c:pt>
                <c:pt idx="43">
                  <c:v>Cyprus</c:v>
                </c:pt>
                <c:pt idx="44">
                  <c:v>Czech Republic</c:v>
                </c:pt>
                <c:pt idx="45">
                  <c:v>Denmark</c:v>
                </c:pt>
                <c:pt idx="46">
                  <c:v>Djibouti</c:v>
                </c:pt>
                <c:pt idx="47">
                  <c:v>Dominica</c:v>
                </c:pt>
                <c:pt idx="48">
                  <c:v>Dominican Republic</c:v>
                </c:pt>
                <c:pt idx="49">
                  <c:v>Ecuador</c:v>
                </c:pt>
                <c:pt idx="50">
                  <c:v>Egypt</c:v>
                </c:pt>
                <c:pt idx="51">
                  <c:v>El Salvador</c:v>
                </c:pt>
                <c:pt idx="52">
                  <c:v>Equatorial Guinea</c:v>
                </c:pt>
                <c:pt idx="53">
                  <c:v>Eritrea</c:v>
                </c:pt>
                <c:pt idx="54">
                  <c:v>Estonia</c:v>
                </c:pt>
                <c:pt idx="55">
                  <c:v>Eswatini</c:v>
                </c:pt>
                <c:pt idx="56">
                  <c:v>Ethiopia</c:v>
                </c:pt>
                <c:pt idx="57">
                  <c:v>Fiji</c:v>
                </c:pt>
                <c:pt idx="58">
                  <c:v>Finland</c:v>
                </c:pt>
                <c:pt idx="59">
                  <c:v>France</c:v>
                </c:pt>
                <c:pt idx="60">
                  <c:v>Gabon</c:v>
                </c:pt>
                <c:pt idx="61">
                  <c:v>Gambia</c:v>
                </c:pt>
                <c:pt idx="62">
                  <c:v>Georgia</c:v>
                </c:pt>
                <c:pt idx="63">
                  <c:v>Germany</c:v>
                </c:pt>
                <c:pt idx="64">
                  <c:v>Ghana</c:v>
                </c:pt>
                <c:pt idx="65">
                  <c:v>Greece</c:v>
                </c:pt>
                <c:pt idx="66">
                  <c:v>Grenada</c:v>
                </c:pt>
                <c:pt idx="67">
                  <c:v>Guatemala</c:v>
                </c:pt>
                <c:pt idx="68">
                  <c:v>Guinea</c:v>
                </c:pt>
                <c:pt idx="69">
                  <c:v>Guinea-Bissau</c:v>
                </c:pt>
                <c:pt idx="70">
                  <c:v>Guyana</c:v>
                </c:pt>
                <c:pt idx="71">
                  <c:v>Haiti</c:v>
                </c:pt>
                <c:pt idx="72">
                  <c:v>Honduras</c:v>
                </c:pt>
                <c:pt idx="73">
                  <c:v>Hungary</c:v>
                </c:pt>
                <c:pt idx="74">
                  <c:v>Iceland</c:v>
                </c:pt>
                <c:pt idx="75">
                  <c:v>India</c:v>
                </c:pt>
                <c:pt idx="76">
                  <c:v>Indonesia</c:v>
                </c:pt>
                <c:pt idx="77">
                  <c:v>Iran</c:v>
                </c:pt>
                <c:pt idx="78">
                  <c:v>Iraq</c:v>
                </c:pt>
                <c:pt idx="79">
                  <c:v>Ireland</c:v>
                </c:pt>
                <c:pt idx="80">
                  <c:v>Israel</c:v>
                </c:pt>
                <c:pt idx="81">
                  <c:v>Italy</c:v>
                </c:pt>
                <c:pt idx="82">
                  <c:v>Jamaica</c:v>
                </c:pt>
                <c:pt idx="83">
                  <c:v>Japan</c:v>
                </c:pt>
                <c:pt idx="84">
                  <c:v>Jordan</c:v>
                </c:pt>
                <c:pt idx="85">
                  <c:v>Kazakhstan</c:v>
                </c:pt>
                <c:pt idx="86">
                  <c:v>Kenya</c:v>
                </c:pt>
                <c:pt idx="87">
                  <c:v>Kiribati</c:v>
                </c:pt>
                <c:pt idx="88">
                  <c:v>Korea DPR</c:v>
                </c:pt>
                <c:pt idx="89">
                  <c:v>Korea Republic of</c:v>
                </c:pt>
                <c:pt idx="90">
                  <c:v>Kuwait</c:v>
                </c:pt>
                <c:pt idx="91">
                  <c:v>Kyrgyzstan</c:v>
                </c:pt>
                <c:pt idx="92">
                  <c:v>Lao PDR</c:v>
                </c:pt>
                <c:pt idx="93">
                  <c:v>Latvia</c:v>
                </c:pt>
                <c:pt idx="94">
                  <c:v>Lebanon</c:v>
                </c:pt>
                <c:pt idx="95">
                  <c:v>Lesotho</c:v>
                </c:pt>
                <c:pt idx="96">
                  <c:v>Liberia</c:v>
                </c:pt>
                <c:pt idx="97">
                  <c:v>Libya</c:v>
                </c:pt>
                <c:pt idx="98">
                  <c:v>Liechtenstein</c:v>
                </c:pt>
                <c:pt idx="99">
                  <c:v>Lithuania</c:v>
                </c:pt>
                <c:pt idx="100">
                  <c:v>Luxembourg</c:v>
                </c:pt>
                <c:pt idx="101">
                  <c:v>Madagascar</c:v>
                </c:pt>
                <c:pt idx="102">
                  <c:v>Malawi</c:v>
                </c:pt>
                <c:pt idx="103">
                  <c:v>Malaysia</c:v>
                </c:pt>
                <c:pt idx="104">
                  <c:v>Maldives</c:v>
                </c:pt>
                <c:pt idx="105">
                  <c:v>Mali</c:v>
                </c:pt>
                <c:pt idx="106">
                  <c:v>Malta</c:v>
                </c:pt>
                <c:pt idx="107">
                  <c:v>Marshall Islands</c:v>
                </c:pt>
                <c:pt idx="108">
                  <c:v>Mauritania</c:v>
                </c:pt>
                <c:pt idx="109">
                  <c:v>Mauritius</c:v>
                </c:pt>
                <c:pt idx="110">
                  <c:v>Mexico</c:v>
                </c:pt>
                <c:pt idx="111">
                  <c:v>Micronesia</c:v>
                </c:pt>
                <c:pt idx="112">
                  <c:v>Moldova Republic of</c:v>
                </c:pt>
                <c:pt idx="113">
                  <c:v>Mongolia</c:v>
                </c:pt>
                <c:pt idx="114">
                  <c:v>Montenegro</c:v>
                </c:pt>
                <c:pt idx="115">
                  <c:v>Morocco</c:v>
                </c:pt>
                <c:pt idx="116">
                  <c:v>Mozambique</c:v>
                </c:pt>
                <c:pt idx="117">
                  <c:v>Myanmar</c:v>
                </c:pt>
                <c:pt idx="118">
                  <c:v>Namibia</c:v>
                </c:pt>
                <c:pt idx="119">
                  <c:v>Nauru</c:v>
                </c:pt>
                <c:pt idx="120">
                  <c:v>Nepal</c:v>
                </c:pt>
                <c:pt idx="121">
                  <c:v>Netherlands</c:v>
                </c:pt>
                <c:pt idx="122">
                  <c:v>New Zealand</c:v>
                </c:pt>
                <c:pt idx="123">
                  <c:v>Nicaragua</c:v>
                </c:pt>
                <c:pt idx="124">
                  <c:v>Niger</c:v>
                </c:pt>
                <c:pt idx="125">
                  <c:v>Nigeria</c:v>
                </c:pt>
                <c:pt idx="126">
                  <c:v>North Macedonia</c:v>
                </c:pt>
                <c:pt idx="127">
                  <c:v>Norway</c:v>
                </c:pt>
                <c:pt idx="128">
                  <c:v>Oman</c:v>
                </c:pt>
                <c:pt idx="129">
                  <c:v>Pakistan</c:v>
                </c:pt>
                <c:pt idx="130">
                  <c:v>Palau</c:v>
                </c:pt>
                <c:pt idx="131">
                  <c:v>Panama</c:v>
                </c:pt>
                <c:pt idx="132">
                  <c:v>Papua New Guinea</c:v>
                </c:pt>
                <c:pt idx="133">
                  <c:v>Paraguay</c:v>
                </c:pt>
                <c:pt idx="134">
                  <c:v>Peru</c:v>
                </c:pt>
                <c:pt idx="135">
                  <c:v>Philippines</c:v>
                </c:pt>
                <c:pt idx="136">
                  <c:v>Poland</c:v>
                </c:pt>
                <c:pt idx="137">
                  <c:v>Portugal</c:v>
                </c:pt>
                <c:pt idx="138">
                  <c:v>Qatar</c:v>
                </c:pt>
                <c:pt idx="139">
                  <c:v>Romania</c:v>
                </c:pt>
                <c:pt idx="140">
                  <c:v>Russian Federation</c:v>
                </c:pt>
                <c:pt idx="141">
                  <c:v>Rwanda</c:v>
                </c:pt>
                <c:pt idx="142">
                  <c:v>Saint Kitts and Nevis</c:v>
                </c:pt>
                <c:pt idx="143">
                  <c:v>Saint Lucia</c:v>
                </c:pt>
                <c:pt idx="144">
                  <c:v>Saint Vincent and the Grenadines</c:v>
                </c:pt>
                <c:pt idx="145">
                  <c:v>Samoa</c:v>
                </c:pt>
                <c:pt idx="146">
                  <c:v>Sao Tome and Principe</c:v>
                </c:pt>
                <c:pt idx="147">
                  <c:v>Saudi Arabia</c:v>
                </c:pt>
                <c:pt idx="148">
                  <c:v>Senegal</c:v>
                </c:pt>
                <c:pt idx="149">
                  <c:v>Serbia</c:v>
                </c:pt>
                <c:pt idx="150">
                  <c:v>Seychelles</c:v>
                </c:pt>
                <c:pt idx="151">
                  <c:v>Sierra Leone</c:v>
                </c:pt>
                <c:pt idx="152">
                  <c:v>Singapore</c:v>
                </c:pt>
                <c:pt idx="153">
                  <c:v>Slovakia</c:v>
                </c:pt>
                <c:pt idx="154">
                  <c:v>Slovenia</c:v>
                </c:pt>
                <c:pt idx="155">
                  <c:v>Solomon Islands</c:v>
                </c:pt>
                <c:pt idx="156">
                  <c:v>Somalia</c:v>
                </c:pt>
                <c:pt idx="157">
                  <c:v>South Africa</c:v>
                </c:pt>
                <c:pt idx="158">
                  <c:v>South Sudan</c:v>
                </c:pt>
                <c:pt idx="159">
                  <c:v>Spain</c:v>
                </c:pt>
                <c:pt idx="160">
                  <c:v>Sri Lanka</c:v>
                </c:pt>
                <c:pt idx="161">
                  <c:v>Sudan</c:v>
                </c:pt>
                <c:pt idx="162">
                  <c:v>Suriname</c:v>
                </c:pt>
                <c:pt idx="163">
                  <c:v>Sweden</c:v>
                </c:pt>
                <c:pt idx="164">
                  <c:v>Switzerland</c:v>
                </c:pt>
                <c:pt idx="165">
                  <c:v>Syria</c:v>
                </c:pt>
                <c:pt idx="166">
                  <c:v>Tajikistan</c:v>
                </c:pt>
                <c:pt idx="167">
                  <c:v>Tanzania</c:v>
                </c:pt>
                <c:pt idx="168">
                  <c:v>Thailand</c:v>
                </c:pt>
                <c:pt idx="169">
                  <c:v>Timor-Leste</c:v>
                </c:pt>
                <c:pt idx="170">
                  <c:v>Togo</c:v>
                </c:pt>
                <c:pt idx="171">
                  <c:v>Tonga</c:v>
                </c:pt>
                <c:pt idx="172">
                  <c:v>Trinidad and Tobago</c:v>
                </c:pt>
                <c:pt idx="173">
                  <c:v>Tunisia</c:v>
                </c:pt>
                <c:pt idx="174">
                  <c:v>Turkey</c:v>
                </c:pt>
                <c:pt idx="175">
                  <c:v>Turkmenistan</c:v>
                </c:pt>
                <c:pt idx="176">
                  <c:v>Tuvalu</c:v>
                </c:pt>
                <c:pt idx="177">
                  <c:v>Uganda</c:v>
                </c:pt>
                <c:pt idx="178">
                  <c:v>Ukraine</c:v>
                </c:pt>
                <c:pt idx="179">
                  <c:v>United Arab Emirates</c:v>
                </c:pt>
                <c:pt idx="180">
                  <c:v>United Kingdom</c:v>
                </c:pt>
                <c:pt idx="181">
                  <c:v>United States of America</c:v>
                </c:pt>
                <c:pt idx="182">
                  <c:v>Uruguay</c:v>
                </c:pt>
                <c:pt idx="183">
                  <c:v>Uzbekistan</c:v>
                </c:pt>
                <c:pt idx="184">
                  <c:v>Vanuatu</c:v>
                </c:pt>
                <c:pt idx="185">
                  <c:v>Venezuela</c:v>
                </c:pt>
                <c:pt idx="186">
                  <c:v>Viet Nam</c:v>
                </c:pt>
                <c:pt idx="187">
                  <c:v>Yemen</c:v>
                </c:pt>
                <c:pt idx="188">
                  <c:v>Zambia</c:v>
                </c:pt>
                <c:pt idx="189">
                  <c:v>Zimbabwe</c:v>
                </c:pt>
              </c:strCache>
            </c:strRef>
          </c:cat>
          <c:val>
            <c:numRef>
              <c:f>Summary!$D$643:$D$833</c:f>
              <c:numCache>
                <c:formatCode>General</c:formatCode>
                <c:ptCount val="190"/>
                <c:pt idx="0">
                  <c:v>10</c:v>
                </c:pt>
                <c:pt idx="1">
                  <c:v>3.1923952699828089</c:v>
                </c:pt>
                <c:pt idx="2">
                  <c:v>1.7223551251218461</c:v>
                </c:pt>
                <c:pt idx="3">
                  <c:v>9.8325358851674594</c:v>
                </c:pt>
                <c:pt idx="4">
                  <c:v>0</c:v>
                </c:pt>
                <c:pt idx="5">
                  <c:v>3.9886201760873257</c:v>
                </c:pt>
                <c:pt idx="6">
                  <c:v>1.6441865107999913</c:v>
                </c:pt>
                <c:pt idx="7">
                  <c:v>0.88516746411483305</c:v>
                </c:pt>
                <c:pt idx="8">
                  <c:v>3</c:v>
                </c:pt>
                <c:pt idx="9">
                  <c:v>3.5641758209011867</c:v>
                </c:pt>
                <c:pt idx="10">
                  <c:v>3.58851674641148</c:v>
                </c:pt>
                <c:pt idx="11">
                  <c:v>1.2565617248750851</c:v>
                </c:pt>
                <c:pt idx="12">
                  <c:v>4.9106855464268087</c:v>
                </c:pt>
                <c:pt idx="13">
                  <c:v>1.8181818181818199</c:v>
                </c:pt>
                <c:pt idx="14">
                  <c:v>1.756736861887366</c:v>
                </c:pt>
                <c:pt idx="15">
                  <c:v>3</c:v>
                </c:pt>
                <c:pt idx="16">
                  <c:v>2.1598777211534292</c:v>
                </c:pt>
                <c:pt idx="17">
                  <c:v>5.0830424525241451</c:v>
                </c:pt>
                <c:pt idx="18">
                  <c:v>5.9100109699620518</c:v>
                </c:pt>
                <c:pt idx="19">
                  <c:v>2.8436111551887469</c:v>
                </c:pt>
                <c:pt idx="20">
                  <c:v>1.79712689361946</c:v>
                </c:pt>
                <c:pt idx="21">
                  <c:v>4.562170221417281</c:v>
                </c:pt>
                <c:pt idx="22">
                  <c:v>4.3197554423068558</c:v>
                </c:pt>
                <c:pt idx="23">
                  <c:v>2.3354968324845702</c:v>
                </c:pt>
                <c:pt idx="24">
                  <c:v>3.4758221635921838</c:v>
                </c:pt>
                <c:pt idx="25">
                  <c:v>9.3573398256363536</c:v>
                </c:pt>
                <c:pt idx="26">
                  <c:v>7.0456474738209014</c:v>
                </c:pt>
                <c:pt idx="27">
                  <c:v>4.3693144875265135</c:v>
                </c:pt>
                <c:pt idx="28">
                  <c:v>9.3301435406698605</c:v>
                </c:pt>
                <c:pt idx="29">
                  <c:v>9.0188531930983498</c:v>
                </c:pt>
                <c:pt idx="30">
                  <c:v>1.5849169449810403</c:v>
                </c:pt>
                <c:pt idx="31">
                  <c:v>10</c:v>
                </c:pt>
                <c:pt idx="32">
                  <c:v>7.0710678118654755</c:v>
                </c:pt>
                <c:pt idx="33">
                  <c:v>4.135850959342557</c:v>
                </c:pt>
                <c:pt idx="34">
                  <c:v>3.8201179871054638</c:v>
                </c:pt>
                <c:pt idx="35">
                  <c:v>5.0357573089497825</c:v>
                </c:pt>
                <c:pt idx="36">
                  <c:v>8.2296650717703397</c:v>
                </c:pt>
                <c:pt idx="37">
                  <c:v>10</c:v>
                </c:pt>
                <c:pt idx="38">
                  <c:v>10</c:v>
                </c:pt>
                <c:pt idx="39">
                  <c:v>1.8431302684842628</c:v>
                </c:pt>
                <c:pt idx="40">
                  <c:v>4.6786699128181768</c:v>
                </c:pt>
                <c:pt idx="41">
                  <c:v>1.9131876754097334</c:v>
                </c:pt>
                <c:pt idx="42">
                  <c:v>4.3301435406698596</c:v>
                </c:pt>
                <c:pt idx="43">
                  <c:v>1.4591732600588629</c:v>
                </c:pt>
                <c:pt idx="44">
                  <c:v>3</c:v>
                </c:pt>
                <c:pt idx="45">
                  <c:v>1</c:v>
                </c:pt>
                <c:pt idx="46">
                  <c:v>4.9760190464104159</c:v>
                </c:pt>
                <c:pt idx="47">
                  <c:v>5.5023923444976104</c:v>
                </c:pt>
                <c:pt idx="48">
                  <c:v>3.7121293493384764</c:v>
                </c:pt>
                <c:pt idx="49">
                  <c:v>3.9281830417598136</c:v>
                </c:pt>
                <c:pt idx="50">
                  <c:v>1.3394992994420489</c:v>
                </c:pt>
                <c:pt idx="51">
                  <c:v>3.8637067260691205</c:v>
                </c:pt>
                <c:pt idx="52">
                  <c:v>5.4066985645932997</c:v>
                </c:pt>
                <c:pt idx="53">
                  <c:v>10</c:v>
                </c:pt>
                <c:pt idx="54">
                  <c:v>2.5973855091714055</c:v>
                </c:pt>
                <c:pt idx="55">
                  <c:v>7.9186602870813401</c:v>
                </c:pt>
                <c:pt idx="56">
                  <c:v>10</c:v>
                </c:pt>
                <c:pt idx="57">
                  <c:v>2.2145668244818646</c:v>
                </c:pt>
                <c:pt idx="58">
                  <c:v>0.94083338807401651</c:v>
                </c:pt>
                <c:pt idx="59">
                  <c:v>1</c:v>
                </c:pt>
                <c:pt idx="60">
                  <c:v>6.6028708133971303</c:v>
                </c:pt>
                <c:pt idx="61">
                  <c:v>6.1286057641555152</c:v>
                </c:pt>
                <c:pt idx="62">
                  <c:v>4.9639851254167606</c:v>
                </c:pt>
                <c:pt idx="63">
                  <c:v>3</c:v>
                </c:pt>
                <c:pt idx="64">
                  <c:v>5.9904229787315399</c:v>
                </c:pt>
                <c:pt idx="65">
                  <c:v>0.59904229787315433</c:v>
                </c:pt>
                <c:pt idx="66">
                  <c:v>0</c:v>
                </c:pt>
                <c:pt idx="67">
                  <c:v>5.7040235945746316</c:v>
                </c:pt>
                <c:pt idx="68">
                  <c:v>6.6437004734455964</c:v>
                </c:pt>
                <c:pt idx="69">
                  <c:v>8.6602870813397104</c:v>
                </c:pt>
                <c:pt idx="70">
                  <c:v>4.6650717703349303</c:v>
                </c:pt>
                <c:pt idx="71">
                  <c:v>10</c:v>
                </c:pt>
                <c:pt idx="72">
                  <c:v>4.2947614691103633</c:v>
                </c:pt>
                <c:pt idx="73">
                  <c:v>2.1598777211534288</c:v>
                </c:pt>
                <c:pt idx="74">
                  <c:v>1.6586730154701377</c:v>
                </c:pt>
                <c:pt idx="75">
                  <c:v>5.9904229787315399</c:v>
                </c:pt>
                <c:pt idx="76">
                  <c:v>3.9645558829813852</c:v>
                </c:pt>
                <c:pt idx="77">
                  <c:v>3.8513031411676035</c:v>
                </c:pt>
                <c:pt idx="78">
                  <c:v>5.9090909090909101</c:v>
                </c:pt>
                <c:pt idx="79">
                  <c:v>1</c:v>
                </c:pt>
                <c:pt idx="80">
                  <c:v>1</c:v>
                </c:pt>
                <c:pt idx="81">
                  <c:v>3</c:v>
                </c:pt>
                <c:pt idx="82">
                  <c:v>4.2105263157894699</c:v>
                </c:pt>
                <c:pt idx="83">
                  <c:v>1.4754773779434811</c:v>
                </c:pt>
                <c:pt idx="84">
                  <c:v>1.5924462840121516</c:v>
                </c:pt>
                <c:pt idx="85">
                  <c:v>2.5178786544748935</c:v>
                </c:pt>
                <c:pt idx="86">
                  <c:v>7.0710678118654755</c:v>
                </c:pt>
                <c:pt idx="87">
                  <c:v>5.7655502392344502</c:v>
                </c:pt>
                <c:pt idx="88">
                  <c:v>8.6363636363636402</c:v>
                </c:pt>
                <c:pt idx="89">
                  <c:v>0.69171446386607383</c:v>
                </c:pt>
                <c:pt idx="90">
                  <c:v>0.8036995796652292</c:v>
                </c:pt>
                <c:pt idx="91">
                  <c:v>4.3197554423068558</c:v>
                </c:pt>
                <c:pt idx="92">
                  <c:v>6.5803826185639505</c:v>
                </c:pt>
                <c:pt idx="93">
                  <c:v>0.96592668151728056</c:v>
                </c:pt>
                <c:pt idx="94">
                  <c:v>5.8079305622801565</c:v>
                </c:pt>
                <c:pt idx="95">
                  <c:v>6.616638444574412</c:v>
                </c:pt>
                <c:pt idx="96">
                  <c:v>6.9774071492436063</c:v>
                </c:pt>
                <c:pt idx="97">
                  <c:v>3.42105263157895</c:v>
                </c:pt>
                <c:pt idx="98">
                  <c:v>0</c:v>
                </c:pt>
                <c:pt idx="99">
                  <c:v>2.6111648393354661</c:v>
                </c:pt>
                <c:pt idx="100">
                  <c:v>3</c:v>
                </c:pt>
                <c:pt idx="101">
                  <c:v>7.0710678118654755</c:v>
                </c:pt>
                <c:pt idx="102">
                  <c:v>7.0710678118654755</c:v>
                </c:pt>
                <c:pt idx="103">
                  <c:v>3.4238119163116276</c:v>
                </c:pt>
                <c:pt idx="104">
                  <c:v>1.7084087002474964</c:v>
                </c:pt>
                <c:pt idx="105">
                  <c:v>9.0717501463446073</c:v>
                </c:pt>
                <c:pt idx="106">
                  <c:v>1</c:v>
                </c:pt>
                <c:pt idx="107">
                  <c:v>0</c:v>
                </c:pt>
                <c:pt idx="108">
                  <c:v>4.9398293366874615</c:v>
                </c:pt>
                <c:pt idx="109">
                  <c:v>2.3200808433365463</c:v>
                </c:pt>
                <c:pt idx="110">
                  <c:v>3.1127150873973335</c:v>
                </c:pt>
                <c:pt idx="111">
                  <c:v>0</c:v>
                </c:pt>
                <c:pt idx="112">
                  <c:v>4.7923383829852311</c:v>
                </c:pt>
                <c:pt idx="113">
                  <c:v>6.0003987108354062</c:v>
                </c:pt>
                <c:pt idx="114">
                  <c:v>1.8752990192188685</c:v>
                </c:pt>
                <c:pt idx="115">
                  <c:v>1.8689095661661053</c:v>
                </c:pt>
                <c:pt idx="116">
                  <c:v>10</c:v>
                </c:pt>
                <c:pt idx="117">
                  <c:v>5.9503528100939782</c:v>
                </c:pt>
                <c:pt idx="118">
                  <c:v>5.2770152503241006</c:v>
                </c:pt>
                <c:pt idx="119">
                  <c:v>0</c:v>
                </c:pt>
                <c:pt idx="120">
                  <c:v>5.2085685752297461</c:v>
                </c:pt>
                <c:pt idx="121">
                  <c:v>3</c:v>
                </c:pt>
                <c:pt idx="122">
                  <c:v>2.3508117299081333</c:v>
                </c:pt>
                <c:pt idx="123">
                  <c:v>4.5147286872654062</c:v>
                </c:pt>
                <c:pt idx="124">
                  <c:v>10</c:v>
                </c:pt>
                <c:pt idx="125">
                  <c:v>9.2156513424213156</c:v>
                </c:pt>
                <c:pt idx="126">
                  <c:v>4.249964818317653</c:v>
                </c:pt>
                <c:pt idx="127">
                  <c:v>3</c:v>
                </c:pt>
                <c:pt idx="128">
                  <c:v>3.1127150873973335</c:v>
                </c:pt>
                <c:pt idx="129">
                  <c:v>5.7562115398815958</c:v>
                </c:pt>
                <c:pt idx="130">
                  <c:v>0</c:v>
                </c:pt>
                <c:pt idx="131">
                  <c:v>5.0956937799043098</c:v>
                </c:pt>
                <c:pt idx="132">
                  <c:v>10</c:v>
                </c:pt>
                <c:pt idx="133">
                  <c:v>2.2993654210918542</c:v>
                </c:pt>
                <c:pt idx="134">
                  <c:v>2.5788985446017998</c:v>
                </c:pt>
                <c:pt idx="135">
                  <c:v>4.6478888555339957</c:v>
                </c:pt>
                <c:pt idx="136">
                  <c:v>1.9867985355975655</c:v>
                </c:pt>
                <c:pt idx="137">
                  <c:v>3</c:v>
                </c:pt>
                <c:pt idx="138">
                  <c:v>1</c:v>
                </c:pt>
                <c:pt idx="139">
                  <c:v>2.7188866283108735</c:v>
                </c:pt>
                <c:pt idx="140">
                  <c:v>2.784097012003858</c:v>
                </c:pt>
                <c:pt idx="141">
                  <c:v>6.7331217299010051</c:v>
                </c:pt>
                <c:pt idx="142">
                  <c:v>4.01913875598086</c:v>
                </c:pt>
                <c:pt idx="143">
                  <c:v>0</c:v>
                </c:pt>
                <c:pt idx="144">
                  <c:v>4.4736842105263204</c:v>
                </c:pt>
                <c:pt idx="145">
                  <c:v>3.1011650843485867</c:v>
                </c:pt>
                <c:pt idx="146">
                  <c:v>8.2057416267942607</c:v>
                </c:pt>
                <c:pt idx="147">
                  <c:v>3.4585723193303766</c:v>
                </c:pt>
                <c:pt idx="148">
                  <c:v>2.7188866283108717</c:v>
                </c:pt>
                <c:pt idx="149">
                  <c:v>3.4203164463688798</c:v>
                </c:pt>
                <c:pt idx="150">
                  <c:v>2.5696051862877924</c:v>
                </c:pt>
                <c:pt idx="151">
                  <c:v>9.8189349347874035</c:v>
                </c:pt>
                <c:pt idx="152">
                  <c:v>1</c:v>
                </c:pt>
                <c:pt idx="153">
                  <c:v>1.6073991593304595</c:v>
                </c:pt>
                <c:pt idx="154">
                  <c:v>0.80369957966523164</c:v>
                </c:pt>
                <c:pt idx="155">
                  <c:v>9.1387559808612497</c:v>
                </c:pt>
                <c:pt idx="156">
                  <c:v>10</c:v>
                </c:pt>
                <c:pt idx="157">
                  <c:v>4.0363183755382996</c:v>
                </c:pt>
                <c:pt idx="158">
                  <c:v>10</c:v>
                </c:pt>
                <c:pt idx="159">
                  <c:v>3</c:v>
                </c:pt>
                <c:pt idx="160">
                  <c:v>5.3244044076920662</c:v>
                </c:pt>
                <c:pt idx="161">
                  <c:v>10</c:v>
                </c:pt>
                <c:pt idx="162">
                  <c:v>6.219663216470467</c:v>
                </c:pt>
                <c:pt idx="163">
                  <c:v>2.1598777211534244</c:v>
                </c:pt>
                <c:pt idx="164">
                  <c:v>1</c:v>
                </c:pt>
                <c:pt idx="165">
                  <c:v>7.8563660835196254</c:v>
                </c:pt>
                <c:pt idx="166">
                  <c:v>5.4355730650460901</c:v>
                </c:pt>
                <c:pt idx="167">
                  <c:v>5.3980326027971746</c:v>
                </c:pt>
                <c:pt idx="168">
                  <c:v>1.888013056479062</c:v>
                </c:pt>
                <c:pt idx="169">
                  <c:v>3.0506097907949123</c:v>
                </c:pt>
                <c:pt idx="170">
                  <c:v>2.9468984587725093</c:v>
                </c:pt>
                <c:pt idx="171">
                  <c:v>4.5215311004784704</c:v>
                </c:pt>
                <c:pt idx="172">
                  <c:v>2.8947368421052602</c:v>
                </c:pt>
                <c:pt idx="173">
                  <c:v>2.4844010956018634</c:v>
                </c:pt>
                <c:pt idx="174">
                  <c:v>1.5075567228888156</c:v>
                </c:pt>
                <c:pt idx="175">
                  <c:v>3.2775119617224902</c:v>
                </c:pt>
                <c:pt idx="176">
                  <c:v>0</c:v>
                </c:pt>
                <c:pt idx="177">
                  <c:v>3.1622776601683795</c:v>
                </c:pt>
                <c:pt idx="178">
                  <c:v>2.6248718355588432</c:v>
                </c:pt>
                <c:pt idx="179">
                  <c:v>2.3200808433365419</c:v>
                </c:pt>
                <c:pt idx="180">
                  <c:v>1</c:v>
                </c:pt>
                <c:pt idx="181">
                  <c:v>0.75773523042408353</c:v>
                </c:pt>
                <c:pt idx="182">
                  <c:v>3.9585169520074239</c:v>
                </c:pt>
                <c:pt idx="183">
                  <c:v>3.2535885167464098</c:v>
                </c:pt>
                <c:pt idx="184">
                  <c:v>8.2296650717703397</c:v>
                </c:pt>
                <c:pt idx="185">
                  <c:v>7.1216362831362217</c:v>
                </c:pt>
                <c:pt idx="186">
                  <c:v>4.0717253552297752</c:v>
                </c:pt>
                <c:pt idx="187">
                  <c:v>10</c:v>
                </c:pt>
                <c:pt idx="188">
                  <c:v>6.5985354326895411</c:v>
                </c:pt>
                <c:pt idx="189">
                  <c:v>10</c:v>
                </c:pt>
              </c:numCache>
            </c:numRef>
          </c:val>
          <c:extLst>
            <c:ext xmlns:c16="http://schemas.microsoft.com/office/drawing/2014/chart" uri="{C3380CC4-5D6E-409C-BE32-E72D297353CC}">
              <c16:uniqueId val="{0000017D-A88F-CE4D-832D-BAECA4CF4C29}"/>
            </c:ext>
          </c:extLst>
        </c:ser>
        <c:dLbls>
          <c:showLegendKey val="0"/>
          <c:showVal val="0"/>
          <c:showCatName val="0"/>
          <c:showSerName val="0"/>
          <c:showPercent val="0"/>
          <c:showBubbleSize val="0"/>
        </c:dLbls>
        <c:gapWidth val="219"/>
        <c:overlap val="-27"/>
        <c:axId val="1016309632"/>
        <c:axId val="1016347456"/>
      </c:barChart>
      <c:catAx>
        <c:axId val="101630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47456"/>
        <c:crosses val="autoZero"/>
        <c:auto val="1"/>
        <c:lblAlgn val="ctr"/>
        <c:lblOffset val="100"/>
        <c:noMultiLvlLbl val="0"/>
      </c:catAx>
      <c:valAx>
        <c:axId val="101634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0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Summary!$B$51</c:f>
              <c:strCache>
                <c:ptCount val="1"/>
                <c:pt idx="0">
                  <c:v>Somalia</c:v>
                </c:pt>
              </c:strCache>
            </c:strRef>
          </c:tx>
          <c:spPr>
            <a:ln w="28575" cap="rnd">
              <a:solidFill>
                <a:srgbClr val="E35A3A"/>
              </a:solidFill>
              <a:round/>
            </a:ln>
            <a:effectLst/>
          </c:spPr>
          <c:marker>
            <c:symbol val="none"/>
          </c:marker>
          <c:cat>
            <c:strRef>
              <c:f>Summary!$H$49:$M$49</c:f>
              <c:strCache>
                <c:ptCount val="6"/>
                <c:pt idx="0">
                  <c:v>Health</c:v>
                </c:pt>
                <c:pt idx="1">
                  <c:v>Food Security</c:v>
                </c:pt>
                <c:pt idx="2">
                  <c:v>Macro Fiscal</c:v>
                </c:pt>
                <c:pt idx="3">
                  <c:v>Socio-Econ Vulnerability</c:v>
                </c:pt>
                <c:pt idx="4">
                  <c:v>Natural Hazards</c:v>
                </c:pt>
                <c:pt idx="5">
                  <c:v>Conflict Fragility</c:v>
                </c:pt>
              </c:strCache>
            </c:strRef>
          </c:cat>
          <c:val>
            <c:numRef>
              <c:f>Summary!$H$51:$M$51</c:f>
              <c:numCache>
                <c:formatCode>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5CD4-674D-9DC2-EEF20B5B8AD0}"/>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Summary!$B$52</c:f>
              <c:strCache>
                <c:ptCount val="1"/>
                <c:pt idx="0">
                  <c:v>Ethiopia</c:v>
                </c:pt>
              </c:strCache>
            </c:strRef>
          </c:tx>
          <c:spPr>
            <a:ln w="28575" cap="rnd">
              <a:solidFill>
                <a:srgbClr val="E35A3A"/>
              </a:solidFill>
              <a:round/>
            </a:ln>
            <a:effectLst/>
          </c:spPr>
          <c:marker>
            <c:symbol val="none"/>
          </c:marker>
          <c:cat>
            <c:strRef>
              <c:f>Summary!$H$49:$M$49</c:f>
              <c:strCache>
                <c:ptCount val="6"/>
                <c:pt idx="0">
                  <c:v>Health</c:v>
                </c:pt>
                <c:pt idx="1">
                  <c:v>Food Security</c:v>
                </c:pt>
                <c:pt idx="2">
                  <c:v>Macro Fiscal</c:v>
                </c:pt>
                <c:pt idx="3">
                  <c:v>Socio-Econ Vulnerability</c:v>
                </c:pt>
                <c:pt idx="4">
                  <c:v>Natural Hazards</c:v>
                </c:pt>
                <c:pt idx="5">
                  <c:v>Conflict Fragility</c:v>
                </c:pt>
              </c:strCache>
            </c:strRef>
          </c:cat>
          <c:val>
            <c:numRef>
              <c:f>Summary!$H$52:$M$52</c:f>
              <c:numCache>
                <c:formatCode>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688D-9441-9EE5-7CB9AE7D9847}"/>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Summary!$B$53</c:f>
              <c:strCache>
                <c:ptCount val="1"/>
                <c:pt idx="0">
                  <c:v>Yemen</c:v>
                </c:pt>
              </c:strCache>
            </c:strRef>
          </c:tx>
          <c:spPr>
            <a:ln w="28575" cap="rnd">
              <a:solidFill>
                <a:srgbClr val="E35A3A"/>
              </a:solidFill>
              <a:round/>
            </a:ln>
            <a:effectLst/>
          </c:spPr>
          <c:marker>
            <c:symbol val="none"/>
          </c:marker>
          <c:cat>
            <c:strRef>
              <c:f>Summary!$H$49:$M$49</c:f>
              <c:strCache>
                <c:ptCount val="6"/>
                <c:pt idx="0">
                  <c:v>Health</c:v>
                </c:pt>
                <c:pt idx="1">
                  <c:v>Food Security</c:v>
                </c:pt>
                <c:pt idx="2">
                  <c:v>Macro Fiscal</c:v>
                </c:pt>
                <c:pt idx="3">
                  <c:v>Socio-Econ Vulnerability</c:v>
                </c:pt>
                <c:pt idx="4">
                  <c:v>Natural Hazards</c:v>
                </c:pt>
                <c:pt idx="5">
                  <c:v>Conflict Fragility</c:v>
                </c:pt>
              </c:strCache>
            </c:strRef>
          </c:cat>
          <c:val>
            <c:numRef>
              <c:f>Summary!$H$53:$M$53</c:f>
              <c:numCache>
                <c:formatCode>0.0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7F4B-574D-9529-75D3AB5B712D}"/>
            </c:ext>
          </c:extLst>
        </c:ser>
        <c:dLbls>
          <c:showLegendKey val="0"/>
          <c:showVal val="0"/>
          <c:showCatName val="0"/>
          <c:showSerName val="0"/>
          <c:showPercent val="0"/>
          <c:showBubbleSize val="0"/>
        </c:dLbls>
        <c:axId val="1080010272"/>
        <c:axId val="1080011920"/>
      </c:radarChart>
      <c:catAx>
        <c:axId val="108001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1920"/>
        <c:crosses val="autoZero"/>
        <c:auto val="1"/>
        <c:lblAlgn val="ctr"/>
        <c:lblOffset val="100"/>
        <c:noMultiLvlLbl val="0"/>
      </c:catAx>
      <c:valAx>
        <c:axId val="10800119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[crm-template.xlsx]Summary!PivotTable6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Summary!$C$642</c:f>
              <c:strCache>
                <c:ptCount val="1"/>
                <c:pt idx="0">
                  <c:v>Sum of Health</c:v>
                </c:pt>
              </c:strCache>
            </c:strRef>
          </c:tx>
          <c:spPr>
            <a:solidFill>
              <a:schemeClr val="accent1"/>
            </a:solidFill>
            <a:ln>
              <a:noFill/>
            </a:ln>
            <a:effectLst/>
          </c:spPr>
          <c:invertIfNegative val="0"/>
          <c:cat>
            <c:strRef>
              <c:f>Summary!$B$643:$B$833</c:f>
              <c:strCache>
                <c:ptCount val="190"/>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c:v>
                </c:pt>
                <c:pt idx="20">
                  <c:v>Bosnia and Herzegovina</c:v>
                </c:pt>
                <c:pt idx="21">
                  <c:v>Botswana</c:v>
                </c:pt>
                <c:pt idx="22">
                  <c:v>Brazil</c:v>
                </c:pt>
                <c:pt idx="23">
                  <c:v>Brunei Darussalam</c:v>
                </c:pt>
                <c:pt idx="24">
                  <c:v>Bulgaria</c:v>
                </c:pt>
                <c:pt idx="25">
                  <c:v>Burkina Faso</c:v>
                </c:pt>
                <c:pt idx="26">
                  <c:v>Burundi</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Congo DR</c:v>
                </c:pt>
                <c:pt idx="39">
                  <c:v>Costa Rica</c:v>
                </c:pt>
                <c:pt idx="40">
                  <c:v>Côte d'Ivoire</c:v>
                </c:pt>
                <c:pt idx="41">
                  <c:v>Croatia</c:v>
                </c:pt>
                <c:pt idx="42">
                  <c:v>Cuba</c:v>
                </c:pt>
                <c:pt idx="43">
                  <c:v>Cyprus</c:v>
                </c:pt>
                <c:pt idx="44">
                  <c:v>Czech Republic</c:v>
                </c:pt>
                <c:pt idx="45">
                  <c:v>Denmark</c:v>
                </c:pt>
                <c:pt idx="46">
                  <c:v>Djibouti</c:v>
                </c:pt>
                <c:pt idx="47">
                  <c:v>Dominica</c:v>
                </c:pt>
                <c:pt idx="48">
                  <c:v>Dominican Republic</c:v>
                </c:pt>
                <c:pt idx="49">
                  <c:v>Ecuador</c:v>
                </c:pt>
                <c:pt idx="50">
                  <c:v>Egypt</c:v>
                </c:pt>
                <c:pt idx="51">
                  <c:v>El Salvador</c:v>
                </c:pt>
                <c:pt idx="52">
                  <c:v>Equatorial Guinea</c:v>
                </c:pt>
                <c:pt idx="53">
                  <c:v>Eritrea</c:v>
                </c:pt>
                <c:pt idx="54">
                  <c:v>Estonia</c:v>
                </c:pt>
                <c:pt idx="55">
                  <c:v>Eswatini</c:v>
                </c:pt>
                <c:pt idx="56">
                  <c:v>Ethiopia</c:v>
                </c:pt>
                <c:pt idx="57">
                  <c:v>Fiji</c:v>
                </c:pt>
                <c:pt idx="58">
                  <c:v>Finland</c:v>
                </c:pt>
                <c:pt idx="59">
                  <c:v>France</c:v>
                </c:pt>
                <c:pt idx="60">
                  <c:v>Gabon</c:v>
                </c:pt>
                <c:pt idx="61">
                  <c:v>Gambia</c:v>
                </c:pt>
                <c:pt idx="62">
                  <c:v>Georgia</c:v>
                </c:pt>
                <c:pt idx="63">
                  <c:v>Germany</c:v>
                </c:pt>
                <c:pt idx="64">
                  <c:v>Ghana</c:v>
                </c:pt>
                <c:pt idx="65">
                  <c:v>Greece</c:v>
                </c:pt>
                <c:pt idx="66">
                  <c:v>Grenada</c:v>
                </c:pt>
                <c:pt idx="67">
                  <c:v>Guatemala</c:v>
                </c:pt>
                <c:pt idx="68">
                  <c:v>Guinea</c:v>
                </c:pt>
                <c:pt idx="69">
                  <c:v>Guinea-Bissau</c:v>
                </c:pt>
                <c:pt idx="70">
                  <c:v>Guyana</c:v>
                </c:pt>
                <c:pt idx="71">
                  <c:v>Haiti</c:v>
                </c:pt>
                <c:pt idx="72">
                  <c:v>Honduras</c:v>
                </c:pt>
                <c:pt idx="73">
                  <c:v>Hungary</c:v>
                </c:pt>
                <c:pt idx="74">
                  <c:v>Iceland</c:v>
                </c:pt>
                <c:pt idx="75">
                  <c:v>India</c:v>
                </c:pt>
                <c:pt idx="76">
                  <c:v>Indonesia</c:v>
                </c:pt>
                <c:pt idx="77">
                  <c:v>Iran</c:v>
                </c:pt>
                <c:pt idx="78">
                  <c:v>Iraq</c:v>
                </c:pt>
                <c:pt idx="79">
                  <c:v>Ireland</c:v>
                </c:pt>
                <c:pt idx="80">
                  <c:v>Israel</c:v>
                </c:pt>
                <c:pt idx="81">
                  <c:v>Italy</c:v>
                </c:pt>
                <c:pt idx="82">
                  <c:v>Jamaica</c:v>
                </c:pt>
                <c:pt idx="83">
                  <c:v>Japan</c:v>
                </c:pt>
                <c:pt idx="84">
                  <c:v>Jordan</c:v>
                </c:pt>
                <c:pt idx="85">
                  <c:v>Kazakhstan</c:v>
                </c:pt>
                <c:pt idx="86">
                  <c:v>Kenya</c:v>
                </c:pt>
                <c:pt idx="87">
                  <c:v>Kiribati</c:v>
                </c:pt>
                <c:pt idx="88">
                  <c:v>Korea DPR</c:v>
                </c:pt>
                <c:pt idx="89">
                  <c:v>Korea Republic of</c:v>
                </c:pt>
                <c:pt idx="90">
                  <c:v>Kuwait</c:v>
                </c:pt>
                <c:pt idx="91">
                  <c:v>Kyrgyzstan</c:v>
                </c:pt>
                <c:pt idx="92">
                  <c:v>Lao PDR</c:v>
                </c:pt>
                <c:pt idx="93">
                  <c:v>Latvia</c:v>
                </c:pt>
                <c:pt idx="94">
                  <c:v>Lebanon</c:v>
                </c:pt>
                <c:pt idx="95">
                  <c:v>Lesotho</c:v>
                </c:pt>
                <c:pt idx="96">
                  <c:v>Liberia</c:v>
                </c:pt>
                <c:pt idx="97">
                  <c:v>Libya</c:v>
                </c:pt>
                <c:pt idx="98">
                  <c:v>Liechtenstein</c:v>
                </c:pt>
                <c:pt idx="99">
                  <c:v>Lithuania</c:v>
                </c:pt>
                <c:pt idx="100">
                  <c:v>Luxembourg</c:v>
                </c:pt>
                <c:pt idx="101">
                  <c:v>Madagascar</c:v>
                </c:pt>
                <c:pt idx="102">
                  <c:v>Malawi</c:v>
                </c:pt>
                <c:pt idx="103">
                  <c:v>Malaysia</c:v>
                </c:pt>
                <c:pt idx="104">
                  <c:v>Maldives</c:v>
                </c:pt>
                <c:pt idx="105">
                  <c:v>Mali</c:v>
                </c:pt>
                <c:pt idx="106">
                  <c:v>Malta</c:v>
                </c:pt>
                <c:pt idx="107">
                  <c:v>Marshall Islands</c:v>
                </c:pt>
                <c:pt idx="108">
                  <c:v>Mauritania</c:v>
                </c:pt>
                <c:pt idx="109">
                  <c:v>Mauritius</c:v>
                </c:pt>
                <c:pt idx="110">
                  <c:v>Mexico</c:v>
                </c:pt>
                <c:pt idx="111">
                  <c:v>Micronesia</c:v>
                </c:pt>
                <c:pt idx="112">
                  <c:v>Moldova Republic of</c:v>
                </c:pt>
                <c:pt idx="113">
                  <c:v>Mongolia</c:v>
                </c:pt>
                <c:pt idx="114">
                  <c:v>Montenegro</c:v>
                </c:pt>
                <c:pt idx="115">
                  <c:v>Morocco</c:v>
                </c:pt>
                <c:pt idx="116">
                  <c:v>Mozambique</c:v>
                </c:pt>
                <c:pt idx="117">
                  <c:v>Myanmar</c:v>
                </c:pt>
                <c:pt idx="118">
                  <c:v>Namibia</c:v>
                </c:pt>
                <c:pt idx="119">
                  <c:v>Nauru</c:v>
                </c:pt>
                <c:pt idx="120">
                  <c:v>Nepal</c:v>
                </c:pt>
                <c:pt idx="121">
                  <c:v>Netherlands</c:v>
                </c:pt>
                <c:pt idx="122">
                  <c:v>New Zealand</c:v>
                </c:pt>
                <c:pt idx="123">
                  <c:v>Nicaragua</c:v>
                </c:pt>
                <c:pt idx="124">
                  <c:v>Niger</c:v>
                </c:pt>
                <c:pt idx="125">
                  <c:v>Nigeria</c:v>
                </c:pt>
                <c:pt idx="126">
                  <c:v>North Macedonia</c:v>
                </c:pt>
                <c:pt idx="127">
                  <c:v>Norway</c:v>
                </c:pt>
                <c:pt idx="128">
                  <c:v>Oman</c:v>
                </c:pt>
                <c:pt idx="129">
                  <c:v>Pakistan</c:v>
                </c:pt>
                <c:pt idx="130">
                  <c:v>Palau</c:v>
                </c:pt>
                <c:pt idx="131">
                  <c:v>Panama</c:v>
                </c:pt>
                <c:pt idx="132">
                  <c:v>Papua New Guinea</c:v>
                </c:pt>
                <c:pt idx="133">
                  <c:v>Paraguay</c:v>
                </c:pt>
                <c:pt idx="134">
                  <c:v>Peru</c:v>
                </c:pt>
                <c:pt idx="135">
                  <c:v>Philippines</c:v>
                </c:pt>
                <c:pt idx="136">
                  <c:v>Poland</c:v>
                </c:pt>
                <c:pt idx="137">
                  <c:v>Portugal</c:v>
                </c:pt>
                <c:pt idx="138">
                  <c:v>Qatar</c:v>
                </c:pt>
                <c:pt idx="139">
                  <c:v>Romania</c:v>
                </c:pt>
                <c:pt idx="140">
                  <c:v>Russian Federation</c:v>
                </c:pt>
                <c:pt idx="141">
                  <c:v>Rwanda</c:v>
                </c:pt>
                <c:pt idx="142">
                  <c:v>Saint Kitts and Nevis</c:v>
                </c:pt>
                <c:pt idx="143">
                  <c:v>Saint Lucia</c:v>
                </c:pt>
                <c:pt idx="144">
                  <c:v>Saint Vincent and the Grenadines</c:v>
                </c:pt>
                <c:pt idx="145">
                  <c:v>Samoa</c:v>
                </c:pt>
                <c:pt idx="146">
                  <c:v>Sao Tome and Principe</c:v>
                </c:pt>
                <c:pt idx="147">
                  <c:v>Saudi Arabia</c:v>
                </c:pt>
                <c:pt idx="148">
                  <c:v>Senegal</c:v>
                </c:pt>
                <c:pt idx="149">
                  <c:v>Serbia</c:v>
                </c:pt>
                <c:pt idx="150">
                  <c:v>Seychelles</c:v>
                </c:pt>
                <c:pt idx="151">
                  <c:v>Sierra Leone</c:v>
                </c:pt>
                <c:pt idx="152">
                  <c:v>Singapore</c:v>
                </c:pt>
                <c:pt idx="153">
                  <c:v>Slovakia</c:v>
                </c:pt>
                <c:pt idx="154">
                  <c:v>Slovenia</c:v>
                </c:pt>
                <c:pt idx="155">
                  <c:v>Solomon Islands</c:v>
                </c:pt>
                <c:pt idx="156">
                  <c:v>Somalia</c:v>
                </c:pt>
                <c:pt idx="157">
                  <c:v>South Africa</c:v>
                </c:pt>
                <c:pt idx="158">
                  <c:v>South Sudan</c:v>
                </c:pt>
                <c:pt idx="159">
                  <c:v>Spain</c:v>
                </c:pt>
                <c:pt idx="160">
                  <c:v>Sri Lanka</c:v>
                </c:pt>
                <c:pt idx="161">
                  <c:v>Sudan</c:v>
                </c:pt>
                <c:pt idx="162">
                  <c:v>Suriname</c:v>
                </c:pt>
                <c:pt idx="163">
                  <c:v>Sweden</c:v>
                </c:pt>
                <c:pt idx="164">
                  <c:v>Switzerland</c:v>
                </c:pt>
                <c:pt idx="165">
                  <c:v>Syria</c:v>
                </c:pt>
                <c:pt idx="166">
                  <c:v>Tajikistan</c:v>
                </c:pt>
                <c:pt idx="167">
                  <c:v>Tanzania</c:v>
                </c:pt>
                <c:pt idx="168">
                  <c:v>Thailand</c:v>
                </c:pt>
                <c:pt idx="169">
                  <c:v>Timor-Leste</c:v>
                </c:pt>
                <c:pt idx="170">
                  <c:v>Togo</c:v>
                </c:pt>
                <c:pt idx="171">
                  <c:v>Tonga</c:v>
                </c:pt>
                <c:pt idx="172">
                  <c:v>Trinidad and Tobago</c:v>
                </c:pt>
                <c:pt idx="173">
                  <c:v>Tunisia</c:v>
                </c:pt>
                <c:pt idx="174">
                  <c:v>Turkey</c:v>
                </c:pt>
                <c:pt idx="175">
                  <c:v>Turkmenistan</c:v>
                </c:pt>
                <c:pt idx="176">
                  <c:v>Tuvalu</c:v>
                </c:pt>
                <c:pt idx="177">
                  <c:v>Uganda</c:v>
                </c:pt>
                <c:pt idx="178">
                  <c:v>Ukraine</c:v>
                </c:pt>
                <c:pt idx="179">
                  <c:v>United Arab Emirates</c:v>
                </c:pt>
                <c:pt idx="180">
                  <c:v>United Kingdom</c:v>
                </c:pt>
                <c:pt idx="181">
                  <c:v>United States of America</c:v>
                </c:pt>
                <c:pt idx="182">
                  <c:v>Uruguay</c:v>
                </c:pt>
                <c:pt idx="183">
                  <c:v>Uzbekistan</c:v>
                </c:pt>
                <c:pt idx="184">
                  <c:v>Vanuatu</c:v>
                </c:pt>
                <c:pt idx="185">
                  <c:v>Venezuela</c:v>
                </c:pt>
                <c:pt idx="186">
                  <c:v>Viet Nam</c:v>
                </c:pt>
                <c:pt idx="187">
                  <c:v>Yemen</c:v>
                </c:pt>
                <c:pt idx="188">
                  <c:v>Zambia</c:v>
                </c:pt>
                <c:pt idx="189">
                  <c:v>Zimbabwe</c:v>
                </c:pt>
              </c:strCache>
            </c:strRef>
          </c:cat>
          <c:val>
            <c:numRef>
              <c:f>Summary!$C$643:$C$833</c:f>
              <c:numCache>
                <c:formatCode>General</c:formatCode>
                <c:ptCount val="190"/>
                <c:pt idx="0">
                  <c:v>9.6961530833307599</c:v>
                </c:pt>
                <c:pt idx="1">
                  <c:v>7.416198487095663</c:v>
                </c:pt>
                <c:pt idx="2">
                  <c:v>5.2682386488786221</c:v>
                </c:pt>
                <c:pt idx="3">
                  <c:v>7.1191539484110393</c:v>
                </c:pt>
                <c:pt idx="4">
                  <c:v>9.0553851381374173</c:v>
                </c:pt>
                <c:pt idx="5">
                  <c:v>4.9999999999999885</c:v>
                </c:pt>
                <c:pt idx="6">
                  <c:v>3.0864607562708457</c:v>
                </c:pt>
                <c:pt idx="7">
                  <c:v>1.336306209562119</c:v>
                </c:pt>
                <c:pt idx="8">
                  <c:v>4.3422114181601064</c:v>
                </c:pt>
                <c:pt idx="9">
                  <c:v>7.1514234347335996</c:v>
                </c:pt>
                <c:pt idx="10">
                  <c:v>8.8769364084688593</c:v>
                </c:pt>
                <c:pt idx="11">
                  <c:v>7.8230428862431785</c:v>
                </c:pt>
                <c:pt idx="12">
                  <c:v>4.3643578047198375</c:v>
                </c:pt>
                <c:pt idx="13">
                  <c:v>8.7292611371180779</c:v>
                </c:pt>
                <c:pt idx="14">
                  <c:v>6.8929172120596167</c:v>
                </c:pt>
                <c:pt idx="15">
                  <c:v>3.9524473431027518</c:v>
                </c:pt>
                <c:pt idx="16">
                  <c:v>8.7407093533648617</c:v>
                </c:pt>
                <c:pt idx="17">
                  <c:v>9.516442642846286</c:v>
                </c:pt>
                <c:pt idx="18">
                  <c:v>7.7071395471990778</c:v>
                </c:pt>
                <c:pt idx="19">
                  <c:v>7.2234127881280834</c:v>
                </c:pt>
                <c:pt idx="20">
                  <c:v>6.8135864271321909</c:v>
                </c:pt>
                <c:pt idx="21">
                  <c:v>8.6078590889510824</c:v>
                </c:pt>
                <c:pt idx="22">
                  <c:v>6.1237243569579451</c:v>
                </c:pt>
                <c:pt idx="23">
                  <c:v>6.3969800567262869</c:v>
                </c:pt>
                <c:pt idx="24">
                  <c:v>6.7937500689972401</c:v>
                </c:pt>
                <c:pt idx="25">
                  <c:v>10</c:v>
                </c:pt>
                <c:pt idx="26">
                  <c:v>10</c:v>
                </c:pt>
                <c:pt idx="27">
                  <c:v>5.0679042611320115</c:v>
                </c:pt>
                <c:pt idx="28">
                  <c:v>7.1962291712892279</c:v>
                </c:pt>
                <c:pt idx="29">
                  <c:v>9.6176920308356717</c:v>
                </c:pt>
                <c:pt idx="30">
                  <c:v>4.7619047619047397</c:v>
                </c:pt>
                <c:pt idx="31">
                  <c:v>10</c:v>
                </c:pt>
                <c:pt idx="32">
                  <c:v>10</c:v>
                </c:pt>
                <c:pt idx="33">
                  <c:v>5</c:v>
                </c:pt>
                <c:pt idx="34">
                  <c:v>6.6030296076876711</c:v>
                </c:pt>
                <c:pt idx="35">
                  <c:v>6.4086994446165431</c:v>
                </c:pt>
                <c:pt idx="36">
                  <c:v>6.7823299831252681</c:v>
                </c:pt>
                <c:pt idx="37">
                  <c:v>9.633275663033837</c:v>
                </c:pt>
                <c:pt idx="38">
                  <c:v>10</c:v>
                </c:pt>
                <c:pt idx="39">
                  <c:v>4.8697315854455061</c:v>
                </c:pt>
                <c:pt idx="40">
                  <c:v>7.4420840753525042</c:v>
                </c:pt>
                <c:pt idx="41">
                  <c:v>5.3826108906366246</c:v>
                </c:pt>
                <c:pt idx="42">
                  <c:v>5.7569833370313823</c:v>
                </c:pt>
                <c:pt idx="43">
                  <c:v>7.3484692283495345</c:v>
                </c:pt>
                <c:pt idx="44">
                  <c:v>6</c:v>
                </c:pt>
                <c:pt idx="45">
                  <c:v>1.5811388300841898</c:v>
                </c:pt>
                <c:pt idx="46">
                  <c:v>9.674709297958259</c:v>
                </c:pt>
                <c:pt idx="47">
                  <c:v>9.3605046668994945</c:v>
                </c:pt>
                <c:pt idx="48">
                  <c:v>4.5974541450007509</c:v>
                </c:pt>
                <c:pt idx="49">
                  <c:v>4.7559486560566979</c:v>
                </c:pt>
                <c:pt idx="50">
                  <c:v>4.0954421194598973</c:v>
                </c:pt>
                <c:pt idx="51">
                  <c:v>6.2678317052800727</c:v>
                </c:pt>
                <c:pt idx="52">
                  <c:v>8.7705801930702911</c:v>
                </c:pt>
                <c:pt idx="53">
                  <c:v>9.6362411165942934</c:v>
                </c:pt>
                <c:pt idx="54">
                  <c:v>5.0990195135927845</c:v>
                </c:pt>
                <c:pt idx="55">
                  <c:v>6.2678317052800718</c:v>
                </c:pt>
                <c:pt idx="56">
                  <c:v>9.8742088290657488</c:v>
                </c:pt>
                <c:pt idx="57">
                  <c:v>9.4127573006000738</c:v>
                </c:pt>
                <c:pt idx="58">
                  <c:v>1.5735915849388826</c:v>
                </c:pt>
                <c:pt idx="59">
                  <c:v>5</c:v>
                </c:pt>
                <c:pt idx="60">
                  <c:v>10</c:v>
                </c:pt>
                <c:pt idx="61">
                  <c:v>9.3859063544890375</c:v>
                </c:pt>
                <c:pt idx="62">
                  <c:v>6.9006555934235259</c:v>
                </c:pt>
                <c:pt idx="63">
                  <c:v>2.7830918058878313</c:v>
                </c:pt>
                <c:pt idx="64">
                  <c:v>6.2391197604001301</c:v>
                </c:pt>
                <c:pt idx="65">
                  <c:v>3.9339789623472066</c:v>
                </c:pt>
                <c:pt idx="66">
                  <c:v>7.5277265270954075E-2</c:v>
                </c:pt>
                <c:pt idx="67">
                  <c:v>6.1597652302914696</c:v>
                </c:pt>
                <c:pt idx="68">
                  <c:v>10</c:v>
                </c:pt>
                <c:pt idx="69">
                  <c:v>5.505761628769184</c:v>
                </c:pt>
                <c:pt idx="70">
                  <c:v>8.7521425948164264</c:v>
                </c:pt>
                <c:pt idx="71">
                  <c:v>7.735035179672372</c:v>
                </c:pt>
                <c:pt idx="72">
                  <c:v>7.7827648410721171</c:v>
                </c:pt>
                <c:pt idx="73">
                  <c:v>5.9160797830996161</c:v>
                </c:pt>
                <c:pt idx="74">
                  <c:v>5.8186891012617874</c:v>
                </c:pt>
                <c:pt idx="75">
                  <c:v>6.8138514386924536</c:v>
                </c:pt>
                <c:pt idx="76">
                  <c:v>5.3452248382484751</c:v>
                </c:pt>
                <c:pt idx="77">
                  <c:v>4.9498716751043155</c:v>
                </c:pt>
                <c:pt idx="78">
                  <c:v>9.4021274188345263</c:v>
                </c:pt>
                <c:pt idx="79">
                  <c:v>5</c:v>
                </c:pt>
                <c:pt idx="80">
                  <c:v>6.7379522111692065</c:v>
                </c:pt>
                <c:pt idx="81">
                  <c:v>5.4772255750516612</c:v>
                </c:pt>
                <c:pt idx="82">
                  <c:v>7.6531972777021959</c:v>
                </c:pt>
                <c:pt idx="83">
                  <c:v>2.865894946810482</c:v>
                </c:pt>
                <c:pt idx="84">
                  <c:v>7.5828754440515498</c:v>
                </c:pt>
                <c:pt idx="85">
                  <c:v>6.4697096424138438</c:v>
                </c:pt>
                <c:pt idx="86">
                  <c:v>6.4450338663548994</c:v>
                </c:pt>
                <c:pt idx="87">
                  <c:v>9.9568298940205615</c:v>
                </c:pt>
                <c:pt idx="88">
                  <c:v>6.75</c:v>
                </c:pt>
                <c:pt idx="89">
                  <c:v>5.3908754819174316</c:v>
                </c:pt>
                <c:pt idx="90">
                  <c:v>6.9137544069774419</c:v>
                </c:pt>
                <c:pt idx="91">
                  <c:v>5.5467246052200805</c:v>
                </c:pt>
                <c:pt idx="92">
                  <c:v>8.0622577482985491</c:v>
                </c:pt>
                <c:pt idx="93">
                  <c:v>5.9160797830996161</c:v>
                </c:pt>
                <c:pt idx="94">
                  <c:v>8.6602540378443873</c:v>
                </c:pt>
                <c:pt idx="95">
                  <c:v>9.0985331928156814</c:v>
                </c:pt>
                <c:pt idx="96">
                  <c:v>7.5671354197964833</c:v>
                </c:pt>
                <c:pt idx="97">
                  <c:v>6.0293665951293347</c:v>
                </c:pt>
                <c:pt idx="98">
                  <c:v>7.2801098892805181</c:v>
                </c:pt>
                <c:pt idx="99">
                  <c:v>5.4772255750516612</c:v>
                </c:pt>
                <c:pt idx="100">
                  <c:v>7.2387844283415435</c:v>
                </c:pt>
                <c:pt idx="101">
                  <c:v>8.8083962362345503</c:v>
                </c:pt>
                <c:pt idx="102">
                  <c:v>6.8299679017153156</c:v>
                </c:pt>
                <c:pt idx="103">
                  <c:v>5.3452248382484751</c:v>
                </c:pt>
                <c:pt idx="104">
                  <c:v>8.4865306928096356</c:v>
                </c:pt>
                <c:pt idx="105">
                  <c:v>9.6176920308356717</c:v>
                </c:pt>
                <c:pt idx="106">
                  <c:v>8.0870266476622916</c:v>
                </c:pt>
                <c:pt idx="107">
                  <c:v>10</c:v>
                </c:pt>
                <c:pt idx="108">
                  <c:v>9.7467943448089631</c:v>
                </c:pt>
                <c:pt idx="109">
                  <c:v>8.3785440262613644</c:v>
                </c:pt>
                <c:pt idx="110">
                  <c:v>6.5192024052026483</c:v>
                </c:pt>
                <c:pt idx="111">
                  <c:v>7.44</c:v>
                </c:pt>
                <c:pt idx="112">
                  <c:v>7.4703574211680133</c:v>
                </c:pt>
                <c:pt idx="113">
                  <c:v>6.5192024052026483</c:v>
                </c:pt>
                <c:pt idx="114">
                  <c:v>7.2525857457874974</c:v>
                </c:pt>
                <c:pt idx="115">
                  <c:v>6.4086994446165431</c:v>
                </c:pt>
                <c:pt idx="116">
                  <c:v>6.2017367294604258</c:v>
                </c:pt>
                <c:pt idx="117">
                  <c:v>8.3666002653407556</c:v>
                </c:pt>
                <c:pt idx="118">
                  <c:v>6.3566742635050648</c:v>
                </c:pt>
                <c:pt idx="119">
                  <c:v>9.84</c:v>
                </c:pt>
                <c:pt idx="120">
                  <c:v>6.0749289629395449</c:v>
                </c:pt>
                <c:pt idx="121">
                  <c:v>3.3969913158558409</c:v>
                </c:pt>
                <c:pt idx="122">
                  <c:v>5.6568542494923797</c:v>
                </c:pt>
                <c:pt idx="123">
                  <c:v>8.0622577482985491</c:v>
                </c:pt>
                <c:pt idx="124">
                  <c:v>9.7590007294853081</c:v>
                </c:pt>
                <c:pt idx="125">
                  <c:v>9.8742088290657488</c:v>
                </c:pt>
                <c:pt idx="126">
                  <c:v>7.8612976028134183</c:v>
                </c:pt>
                <c:pt idx="127">
                  <c:v>3.2071349029490852</c:v>
                </c:pt>
                <c:pt idx="128">
                  <c:v>5.0615262143989241</c:v>
                </c:pt>
                <c:pt idx="129">
                  <c:v>5.1145719423863953</c:v>
                </c:pt>
                <c:pt idx="130">
                  <c:v>9.6199999999999992</c:v>
                </c:pt>
                <c:pt idx="131">
                  <c:v>6.1295537008356815</c:v>
                </c:pt>
                <c:pt idx="132">
                  <c:v>8.1284333405292966</c:v>
                </c:pt>
                <c:pt idx="133">
                  <c:v>6.4951370116418641</c:v>
                </c:pt>
                <c:pt idx="134">
                  <c:v>7.5828754440515498</c:v>
                </c:pt>
                <c:pt idx="135">
                  <c:v>6.9436507482941208</c:v>
                </c:pt>
                <c:pt idx="136">
                  <c:v>5.4037024344425184</c:v>
                </c:pt>
                <c:pt idx="137">
                  <c:v>4.4721359549995796</c:v>
                </c:pt>
                <c:pt idx="138">
                  <c:v>7.5894663844041101</c:v>
                </c:pt>
                <c:pt idx="139">
                  <c:v>5.8802176830454158</c:v>
                </c:pt>
                <c:pt idx="140">
                  <c:v>5.5865982493821766</c:v>
                </c:pt>
                <c:pt idx="141">
                  <c:v>8.4515425472851451</c:v>
                </c:pt>
                <c:pt idx="142">
                  <c:v>8.76</c:v>
                </c:pt>
                <c:pt idx="143">
                  <c:v>8.3306662398634117</c:v>
                </c:pt>
                <c:pt idx="144">
                  <c:v>5.6917758213056846</c:v>
                </c:pt>
                <c:pt idx="145">
                  <c:v>0.50113471242770991</c:v>
                </c:pt>
                <c:pt idx="146">
                  <c:v>10</c:v>
                </c:pt>
                <c:pt idx="147">
                  <c:v>6.4342831768581652</c:v>
                </c:pt>
                <c:pt idx="148">
                  <c:v>8.8034084308295046</c:v>
                </c:pt>
                <c:pt idx="149">
                  <c:v>6.5192024052026483</c:v>
                </c:pt>
                <c:pt idx="150">
                  <c:v>8.7292611371180779</c:v>
                </c:pt>
                <c:pt idx="151">
                  <c:v>10</c:v>
                </c:pt>
                <c:pt idx="152">
                  <c:v>2.3196879921559184</c:v>
                </c:pt>
                <c:pt idx="153">
                  <c:v>6.6483080554378651</c:v>
                </c:pt>
                <c:pt idx="154">
                  <c:v>4.1833001326703778</c:v>
                </c:pt>
                <c:pt idx="155">
                  <c:v>8.8051086569978469</c:v>
                </c:pt>
                <c:pt idx="156">
                  <c:v>10</c:v>
                </c:pt>
                <c:pt idx="157">
                  <c:v>6.9436507482941208</c:v>
                </c:pt>
                <c:pt idx="158">
                  <c:v>10</c:v>
                </c:pt>
                <c:pt idx="159">
                  <c:v>4.4721359549995796</c:v>
                </c:pt>
                <c:pt idx="160">
                  <c:v>8.4970583144992009</c:v>
                </c:pt>
                <c:pt idx="161">
                  <c:v>9.7467943448089631</c:v>
                </c:pt>
                <c:pt idx="162">
                  <c:v>4.1452289534985933</c:v>
                </c:pt>
                <c:pt idx="163">
                  <c:v>2.2360679774997898</c:v>
                </c:pt>
                <c:pt idx="164">
                  <c:v>1.6709613999132371</c:v>
                </c:pt>
                <c:pt idx="165">
                  <c:v>8.7951035328668077</c:v>
                </c:pt>
                <c:pt idx="166">
                  <c:v>8.4579666587188687</c:v>
                </c:pt>
                <c:pt idx="167">
                  <c:v>9.4868329805051381</c:v>
                </c:pt>
                <c:pt idx="168">
                  <c:v>6.7082039324993685</c:v>
                </c:pt>
                <c:pt idx="169">
                  <c:v>9.1547541643412487</c:v>
                </c:pt>
                <c:pt idx="170">
                  <c:v>9.8742088290657488</c:v>
                </c:pt>
                <c:pt idx="171">
                  <c:v>7.9813995302539791</c:v>
                </c:pt>
                <c:pt idx="172">
                  <c:v>8.1731266966810203</c:v>
                </c:pt>
                <c:pt idx="173">
                  <c:v>8.3152184062029786</c:v>
                </c:pt>
                <c:pt idx="174">
                  <c:v>4.1002621867387941</c:v>
                </c:pt>
                <c:pt idx="175">
                  <c:v>7.0444828384728444</c:v>
                </c:pt>
                <c:pt idx="176">
                  <c:v>9.68</c:v>
                </c:pt>
                <c:pt idx="177">
                  <c:v>10</c:v>
                </c:pt>
                <c:pt idx="178">
                  <c:v>5.9232423553320865</c:v>
                </c:pt>
                <c:pt idx="179">
                  <c:v>6.8264192663504053</c:v>
                </c:pt>
                <c:pt idx="180">
                  <c:v>3.872983346207417</c:v>
                </c:pt>
                <c:pt idx="181">
                  <c:v>3.5355339059327378</c:v>
                </c:pt>
                <c:pt idx="182">
                  <c:v>6.4031242374328343</c:v>
                </c:pt>
                <c:pt idx="183">
                  <c:v>7.2020381730558611</c:v>
                </c:pt>
                <c:pt idx="184">
                  <c:v>9.1443451170134225</c:v>
                </c:pt>
                <c:pt idx="185">
                  <c:v>6.6904338246413104</c:v>
                </c:pt>
                <c:pt idx="186">
                  <c:v>2.9086079144497972</c:v>
                </c:pt>
                <c:pt idx="187">
                  <c:v>9.2910213067819889</c:v>
                </c:pt>
                <c:pt idx="188">
                  <c:v>8.5736627124988001</c:v>
                </c:pt>
                <c:pt idx="189">
                  <c:v>6.2678317052800718</c:v>
                </c:pt>
              </c:numCache>
            </c:numRef>
          </c:val>
          <c:extLst>
            <c:ext xmlns:c16="http://schemas.microsoft.com/office/drawing/2014/chart" uri="{C3380CC4-5D6E-409C-BE32-E72D297353CC}">
              <c16:uniqueId val="{00000000-DC77-544C-BC84-6D87B6AE6FCF}"/>
            </c:ext>
          </c:extLst>
        </c:ser>
        <c:ser>
          <c:idx val="1"/>
          <c:order val="1"/>
          <c:tx>
            <c:strRef>
              <c:f>Summary!$D$642</c:f>
              <c:strCache>
                <c:ptCount val="1"/>
                <c:pt idx="0">
                  <c:v>Sum of Food Security</c:v>
                </c:pt>
              </c:strCache>
            </c:strRef>
          </c:tx>
          <c:spPr>
            <a:solidFill>
              <a:schemeClr val="accent2"/>
            </a:solidFill>
            <a:ln>
              <a:noFill/>
            </a:ln>
            <a:effectLst/>
          </c:spPr>
          <c:invertIfNegative val="0"/>
          <c:cat>
            <c:strRef>
              <c:f>Summary!$B$643:$B$833</c:f>
              <c:strCache>
                <c:ptCount val="190"/>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c:v>
                </c:pt>
                <c:pt idx="20">
                  <c:v>Bosnia and Herzegovina</c:v>
                </c:pt>
                <c:pt idx="21">
                  <c:v>Botswana</c:v>
                </c:pt>
                <c:pt idx="22">
                  <c:v>Brazil</c:v>
                </c:pt>
                <c:pt idx="23">
                  <c:v>Brunei Darussalam</c:v>
                </c:pt>
                <c:pt idx="24">
                  <c:v>Bulgaria</c:v>
                </c:pt>
                <c:pt idx="25">
                  <c:v>Burkina Faso</c:v>
                </c:pt>
                <c:pt idx="26">
                  <c:v>Burundi</c:v>
                </c:pt>
                <c:pt idx="27">
                  <c:v>Cabo Verde</c:v>
                </c:pt>
                <c:pt idx="28">
                  <c:v>Cambodia</c:v>
                </c:pt>
                <c:pt idx="29">
                  <c:v>Cameroon</c:v>
                </c:pt>
                <c:pt idx="30">
                  <c:v>Canada</c:v>
                </c:pt>
                <c:pt idx="31">
                  <c:v>Central African Republic</c:v>
                </c:pt>
                <c:pt idx="32">
                  <c:v>Chad</c:v>
                </c:pt>
                <c:pt idx="33">
                  <c:v>Chile</c:v>
                </c:pt>
                <c:pt idx="34">
                  <c:v>China</c:v>
                </c:pt>
                <c:pt idx="35">
                  <c:v>Colombia</c:v>
                </c:pt>
                <c:pt idx="36">
                  <c:v>Comoros</c:v>
                </c:pt>
                <c:pt idx="37">
                  <c:v>Congo</c:v>
                </c:pt>
                <c:pt idx="38">
                  <c:v>Congo DR</c:v>
                </c:pt>
                <c:pt idx="39">
                  <c:v>Costa Rica</c:v>
                </c:pt>
                <c:pt idx="40">
                  <c:v>Côte d'Ivoire</c:v>
                </c:pt>
                <c:pt idx="41">
                  <c:v>Croatia</c:v>
                </c:pt>
                <c:pt idx="42">
                  <c:v>Cuba</c:v>
                </c:pt>
                <c:pt idx="43">
                  <c:v>Cyprus</c:v>
                </c:pt>
                <c:pt idx="44">
                  <c:v>Czech Republic</c:v>
                </c:pt>
                <c:pt idx="45">
                  <c:v>Denmark</c:v>
                </c:pt>
                <c:pt idx="46">
                  <c:v>Djibouti</c:v>
                </c:pt>
                <c:pt idx="47">
                  <c:v>Dominica</c:v>
                </c:pt>
                <c:pt idx="48">
                  <c:v>Dominican Republic</c:v>
                </c:pt>
                <c:pt idx="49">
                  <c:v>Ecuador</c:v>
                </c:pt>
                <c:pt idx="50">
                  <c:v>Egypt</c:v>
                </c:pt>
                <c:pt idx="51">
                  <c:v>El Salvador</c:v>
                </c:pt>
                <c:pt idx="52">
                  <c:v>Equatorial Guinea</c:v>
                </c:pt>
                <c:pt idx="53">
                  <c:v>Eritrea</c:v>
                </c:pt>
                <c:pt idx="54">
                  <c:v>Estonia</c:v>
                </c:pt>
                <c:pt idx="55">
                  <c:v>Eswatini</c:v>
                </c:pt>
                <c:pt idx="56">
                  <c:v>Ethiopia</c:v>
                </c:pt>
                <c:pt idx="57">
                  <c:v>Fiji</c:v>
                </c:pt>
                <c:pt idx="58">
                  <c:v>Finland</c:v>
                </c:pt>
                <c:pt idx="59">
                  <c:v>France</c:v>
                </c:pt>
                <c:pt idx="60">
                  <c:v>Gabon</c:v>
                </c:pt>
                <c:pt idx="61">
                  <c:v>Gambia</c:v>
                </c:pt>
                <c:pt idx="62">
                  <c:v>Georgia</c:v>
                </c:pt>
                <c:pt idx="63">
                  <c:v>Germany</c:v>
                </c:pt>
                <c:pt idx="64">
                  <c:v>Ghana</c:v>
                </c:pt>
                <c:pt idx="65">
                  <c:v>Greece</c:v>
                </c:pt>
                <c:pt idx="66">
                  <c:v>Grenada</c:v>
                </c:pt>
                <c:pt idx="67">
                  <c:v>Guatemala</c:v>
                </c:pt>
                <c:pt idx="68">
                  <c:v>Guinea</c:v>
                </c:pt>
                <c:pt idx="69">
                  <c:v>Guinea-Bissau</c:v>
                </c:pt>
                <c:pt idx="70">
                  <c:v>Guyana</c:v>
                </c:pt>
                <c:pt idx="71">
                  <c:v>Haiti</c:v>
                </c:pt>
                <c:pt idx="72">
                  <c:v>Honduras</c:v>
                </c:pt>
                <c:pt idx="73">
                  <c:v>Hungary</c:v>
                </c:pt>
                <c:pt idx="74">
                  <c:v>Iceland</c:v>
                </c:pt>
                <c:pt idx="75">
                  <c:v>India</c:v>
                </c:pt>
                <c:pt idx="76">
                  <c:v>Indonesia</c:v>
                </c:pt>
                <c:pt idx="77">
                  <c:v>Iran</c:v>
                </c:pt>
                <c:pt idx="78">
                  <c:v>Iraq</c:v>
                </c:pt>
                <c:pt idx="79">
                  <c:v>Ireland</c:v>
                </c:pt>
                <c:pt idx="80">
                  <c:v>Israel</c:v>
                </c:pt>
                <c:pt idx="81">
                  <c:v>Italy</c:v>
                </c:pt>
                <c:pt idx="82">
                  <c:v>Jamaica</c:v>
                </c:pt>
                <c:pt idx="83">
                  <c:v>Japan</c:v>
                </c:pt>
                <c:pt idx="84">
                  <c:v>Jordan</c:v>
                </c:pt>
                <c:pt idx="85">
                  <c:v>Kazakhstan</c:v>
                </c:pt>
                <c:pt idx="86">
                  <c:v>Kenya</c:v>
                </c:pt>
                <c:pt idx="87">
                  <c:v>Kiribati</c:v>
                </c:pt>
                <c:pt idx="88">
                  <c:v>Korea DPR</c:v>
                </c:pt>
                <c:pt idx="89">
                  <c:v>Korea Republic of</c:v>
                </c:pt>
                <c:pt idx="90">
                  <c:v>Kuwait</c:v>
                </c:pt>
                <c:pt idx="91">
                  <c:v>Kyrgyzstan</c:v>
                </c:pt>
                <c:pt idx="92">
                  <c:v>Lao PDR</c:v>
                </c:pt>
                <c:pt idx="93">
                  <c:v>Latvia</c:v>
                </c:pt>
                <c:pt idx="94">
                  <c:v>Lebanon</c:v>
                </c:pt>
                <c:pt idx="95">
                  <c:v>Lesotho</c:v>
                </c:pt>
                <c:pt idx="96">
                  <c:v>Liberia</c:v>
                </c:pt>
                <c:pt idx="97">
                  <c:v>Libya</c:v>
                </c:pt>
                <c:pt idx="98">
                  <c:v>Liechtenstein</c:v>
                </c:pt>
                <c:pt idx="99">
                  <c:v>Lithuania</c:v>
                </c:pt>
                <c:pt idx="100">
                  <c:v>Luxembourg</c:v>
                </c:pt>
                <c:pt idx="101">
                  <c:v>Madagascar</c:v>
                </c:pt>
                <c:pt idx="102">
                  <c:v>Malawi</c:v>
                </c:pt>
                <c:pt idx="103">
                  <c:v>Malaysia</c:v>
                </c:pt>
                <c:pt idx="104">
                  <c:v>Maldives</c:v>
                </c:pt>
                <c:pt idx="105">
                  <c:v>Mali</c:v>
                </c:pt>
                <c:pt idx="106">
                  <c:v>Malta</c:v>
                </c:pt>
                <c:pt idx="107">
                  <c:v>Marshall Islands</c:v>
                </c:pt>
                <c:pt idx="108">
                  <c:v>Mauritania</c:v>
                </c:pt>
                <c:pt idx="109">
                  <c:v>Mauritius</c:v>
                </c:pt>
                <c:pt idx="110">
                  <c:v>Mexico</c:v>
                </c:pt>
                <c:pt idx="111">
                  <c:v>Micronesia</c:v>
                </c:pt>
                <c:pt idx="112">
                  <c:v>Moldova Republic of</c:v>
                </c:pt>
                <c:pt idx="113">
                  <c:v>Mongolia</c:v>
                </c:pt>
                <c:pt idx="114">
                  <c:v>Montenegro</c:v>
                </c:pt>
                <c:pt idx="115">
                  <c:v>Morocco</c:v>
                </c:pt>
                <c:pt idx="116">
                  <c:v>Mozambique</c:v>
                </c:pt>
                <c:pt idx="117">
                  <c:v>Myanmar</c:v>
                </c:pt>
                <c:pt idx="118">
                  <c:v>Namibia</c:v>
                </c:pt>
                <c:pt idx="119">
                  <c:v>Nauru</c:v>
                </c:pt>
                <c:pt idx="120">
                  <c:v>Nepal</c:v>
                </c:pt>
                <c:pt idx="121">
                  <c:v>Netherlands</c:v>
                </c:pt>
                <c:pt idx="122">
                  <c:v>New Zealand</c:v>
                </c:pt>
                <c:pt idx="123">
                  <c:v>Nicaragua</c:v>
                </c:pt>
                <c:pt idx="124">
                  <c:v>Niger</c:v>
                </c:pt>
                <c:pt idx="125">
                  <c:v>Nigeria</c:v>
                </c:pt>
                <c:pt idx="126">
                  <c:v>North Macedonia</c:v>
                </c:pt>
                <c:pt idx="127">
                  <c:v>Norway</c:v>
                </c:pt>
                <c:pt idx="128">
                  <c:v>Oman</c:v>
                </c:pt>
                <c:pt idx="129">
                  <c:v>Pakistan</c:v>
                </c:pt>
                <c:pt idx="130">
                  <c:v>Palau</c:v>
                </c:pt>
                <c:pt idx="131">
                  <c:v>Panama</c:v>
                </c:pt>
                <c:pt idx="132">
                  <c:v>Papua New Guinea</c:v>
                </c:pt>
                <c:pt idx="133">
                  <c:v>Paraguay</c:v>
                </c:pt>
                <c:pt idx="134">
                  <c:v>Peru</c:v>
                </c:pt>
                <c:pt idx="135">
                  <c:v>Philippines</c:v>
                </c:pt>
                <c:pt idx="136">
                  <c:v>Poland</c:v>
                </c:pt>
                <c:pt idx="137">
                  <c:v>Portugal</c:v>
                </c:pt>
                <c:pt idx="138">
                  <c:v>Qatar</c:v>
                </c:pt>
                <c:pt idx="139">
                  <c:v>Romania</c:v>
                </c:pt>
                <c:pt idx="140">
                  <c:v>Russian Federation</c:v>
                </c:pt>
                <c:pt idx="141">
                  <c:v>Rwanda</c:v>
                </c:pt>
                <c:pt idx="142">
                  <c:v>Saint Kitts and Nevis</c:v>
                </c:pt>
                <c:pt idx="143">
                  <c:v>Saint Lucia</c:v>
                </c:pt>
                <c:pt idx="144">
                  <c:v>Saint Vincent and the Grenadines</c:v>
                </c:pt>
                <c:pt idx="145">
                  <c:v>Samoa</c:v>
                </c:pt>
                <c:pt idx="146">
                  <c:v>Sao Tome and Principe</c:v>
                </c:pt>
                <c:pt idx="147">
                  <c:v>Saudi Arabia</c:v>
                </c:pt>
                <c:pt idx="148">
                  <c:v>Senegal</c:v>
                </c:pt>
                <c:pt idx="149">
                  <c:v>Serbia</c:v>
                </c:pt>
                <c:pt idx="150">
                  <c:v>Seychelles</c:v>
                </c:pt>
                <c:pt idx="151">
                  <c:v>Sierra Leone</c:v>
                </c:pt>
                <c:pt idx="152">
                  <c:v>Singapore</c:v>
                </c:pt>
                <c:pt idx="153">
                  <c:v>Slovakia</c:v>
                </c:pt>
                <c:pt idx="154">
                  <c:v>Slovenia</c:v>
                </c:pt>
                <c:pt idx="155">
                  <c:v>Solomon Islands</c:v>
                </c:pt>
                <c:pt idx="156">
                  <c:v>Somalia</c:v>
                </c:pt>
                <c:pt idx="157">
                  <c:v>South Africa</c:v>
                </c:pt>
                <c:pt idx="158">
                  <c:v>South Sudan</c:v>
                </c:pt>
                <c:pt idx="159">
                  <c:v>Spain</c:v>
                </c:pt>
                <c:pt idx="160">
                  <c:v>Sri Lanka</c:v>
                </c:pt>
                <c:pt idx="161">
                  <c:v>Sudan</c:v>
                </c:pt>
                <c:pt idx="162">
                  <c:v>Suriname</c:v>
                </c:pt>
                <c:pt idx="163">
                  <c:v>Sweden</c:v>
                </c:pt>
                <c:pt idx="164">
                  <c:v>Switzerland</c:v>
                </c:pt>
                <c:pt idx="165">
                  <c:v>Syria</c:v>
                </c:pt>
                <c:pt idx="166">
                  <c:v>Tajikistan</c:v>
                </c:pt>
                <c:pt idx="167">
                  <c:v>Tanzania</c:v>
                </c:pt>
                <c:pt idx="168">
                  <c:v>Thailand</c:v>
                </c:pt>
                <c:pt idx="169">
                  <c:v>Timor-Leste</c:v>
                </c:pt>
                <c:pt idx="170">
                  <c:v>Togo</c:v>
                </c:pt>
                <c:pt idx="171">
                  <c:v>Tonga</c:v>
                </c:pt>
                <c:pt idx="172">
                  <c:v>Trinidad and Tobago</c:v>
                </c:pt>
                <c:pt idx="173">
                  <c:v>Tunisia</c:v>
                </c:pt>
                <c:pt idx="174">
                  <c:v>Turkey</c:v>
                </c:pt>
                <c:pt idx="175">
                  <c:v>Turkmenistan</c:v>
                </c:pt>
                <c:pt idx="176">
                  <c:v>Tuvalu</c:v>
                </c:pt>
                <c:pt idx="177">
                  <c:v>Uganda</c:v>
                </c:pt>
                <c:pt idx="178">
                  <c:v>Ukraine</c:v>
                </c:pt>
                <c:pt idx="179">
                  <c:v>United Arab Emirates</c:v>
                </c:pt>
                <c:pt idx="180">
                  <c:v>United Kingdom</c:v>
                </c:pt>
                <c:pt idx="181">
                  <c:v>United States of America</c:v>
                </c:pt>
                <c:pt idx="182">
                  <c:v>Uruguay</c:v>
                </c:pt>
                <c:pt idx="183">
                  <c:v>Uzbekistan</c:v>
                </c:pt>
                <c:pt idx="184">
                  <c:v>Vanuatu</c:v>
                </c:pt>
                <c:pt idx="185">
                  <c:v>Venezuela</c:v>
                </c:pt>
                <c:pt idx="186">
                  <c:v>Viet Nam</c:v>
                </c:pt>
                <c:pt idx="187">
                  <c:v>Yemen</c:v>
                </c:pt>
                <c:pt idx="188">
                  <c:v>Zambia</c:v>
                </c:pt>
                <c:pt idx="189">
                  <c:v>Zimbabwe</c:v>
                </c:pt>
              </c:strCache>
            </c:strRef>
          </c:cat>
          <c:val>
            <c:numRef>
              <c:f>Summary!$D$643:$D$833</c:f>
              <c:numCache>
                <c:formatCode>General</c:formatCode>
                <c:ptCount val="190"/>
                <c:pt idx="0">
                  <c:v>10</c:v>
                </c:pt>
                <c:pt idx="1">
                  <c:v>3.1923952699828089</c:v>
                </c:pt>
                <c:pt idx="2">
                  <c:v>1.7223551251218461</c:v>
                </c:pt>
                <c:pt idx="3">
                  <c:v>9.8325358851674594</c:v>
                </c:pt>
                <c:pt idx="4">
                  <c:v>0</c:v>
                </c:pt>
                <c:pt idx="5">
                  <c:v>3.9886201760873257</c:v>
                </c:pt>
                <c:pt idx="6">
                  <c:v>1.6441865107999913</c:v>
                </c:pt>
                <c:pt idx="7">
                  <c:v>0.88516746411483305</c:v>
                </c:pt>
                <c:pt idx="8">
                  <c:v>3</c:v>
                </c:pt>
                <c:pt idx="9">
                  <c:v>3.5641758209011867</c:v>
                </c:pt>
                <c:pt idx="10">
                  <c:v>3.58851674641148</c:v>
                </c:pt>
                <c:pt idx="11">
                  <c:v>1.2565617248750851</c:v>
                </c:pt>
                <c:pt idx="12">
                  <c:v>4.9106855464268087</c:v>
                </c:pt>
                <c:pt idx="13">
                  <c:v>1.8181818181818199</c:v>
                </c:pt>
                <c:pt idx="14">
                  <c:v>1.756736861887366</c:v>
                </c:pt>
                <c:pt idx="15">
                  <c:v>3</c:v>
                </c:pt>
                <c:pt idx="16">
                  <c:v>2.1598777211534292</c:v>
                </c:pt>
                <c:pt idx="17">
                  <c:v>5.0830424525241451</c:v>
                </c:pt>
                <c:pt idx="18">
                  <c:v>5.9100109699620518</c:v>
                </c:pt>
                <c:pt idx="19">
                  <c:v>2.8436111551887469</c:v>
                </c:pt>
                <c:pt idx="20">
                  <c:v>1.79712689361946</c:v>
                </c:pt>
                <c:pt idx="21">
                  <c:v>4.562170221417281</c:v>
                </c:pt>
                <c:pt idx="22">
                  <c:v>4.3197554423068558</c:v>
                </c:pt>
                <c:pt idx="23">
                  <c:v>2.3354968324845702</c:v>
                </c:pt>
                <c:pt idx="24">
                  <c:v>3.4758221635921838</c:v>
                </c:pt>
                <c:pt idx="25">
                  <c:v>9.3573398256363536</c:v>
                </c:pt>
                <c:pt idx="26">
                  <c:v>7.0456474738209014</c:v>
                </c:pt>
                <c:pt idx="27">
                  <c:v>4.3693144875265135</c:v>
                </c:pt>
                <c:pt idx="28">
                  <c:v>9.3301435406698605</c:v>
                </c:pt>
                <c:pt idx="29">
                  <c:v>9.0188531930983498</c:v>
                </c:pt>
                <c:pt idx="30">
                  <c:v>1.5849169449810403</c:v>
                </c:pt>
                <c:pt idx="31">
                  <c:v>10</c:v>
                </c:pt>
                <c:pt idx="32">
                  <c:v>7.0710678118654755</c:v>
                </c:pt>
                <c:pt idx="33">
                  <c:v>4.135850959342557</c:v>
                </c:pt>
                <c:pt idx="34">
                  <c:v>3.8201179871054638</c:v>
                </c:pt>
                <c:pt idx="35">
                  <c:v>5.0357573089497825</c:v>
                </c:pt>
                <c:pt idx="36">
                  <c:v>8.2296650717703397</c:v>
                </c:pt>
                <c:pt idx="37">
                  <c:v>10</c:v>
                </c:pt>
                <c:pt idx="38">
                  <c:v>10</c:v>
                </c:pt>
                <c:pt idx="39">
                  <c:v>1.8431302684842628</c:v>
                </c:pt>
                <c:pt idx="40">
                  <c:v>4.6786699128181768</c:v>
                </c:pt>
                <c:pt idx="41">
                  <c:v>1.9131876754097334</c:v>
                </c:pt>
                <c:pt idx="42">
                  <c:v>4.3301435406698596</c:v>
                </c:pt>
                <c:pt idx="43">
                  <c:v>1.4591732600588629</c:v>
                </c:pt>
                <c:pt idx="44">
                  <c:v>3</c:v>
                </c:pt>
                <c:pt idx="45">
                  <c:v>1</c:v>
                </c:pt>
                <c:pt idx="46">
                  <c:v>4.9760190464104159</c:v>
                </c:pt>
                <c:pt idx="47">
                  <c:v>5.5023923444976104</c:v>
                </c:pt>
                <c:pt idx="48">
                  <c:v>3.7121293493384764</c:v>
                </c:pt>
                <c:pt idx="49">
                  <c:v>3.9281830417598136</c:v>
                </c:pt>
                <c:pt idx="50">
                  <c:v>1.3394992994420489</c:v>
                </c:pt>
                <c:pt idx="51">
                  <c:v>3.8637067260691205</c:v>
                </c:pt>
                <c:pt idx="52">
                  <c:v>5.4066985645932997</c:v>
                </c:pt>
                <c:pt idx="53">
                  <c:v>10</c:v>
                </c:pt>
                <c:pt idx="54">
                  <c:v>2.5973855091714055</c:v>
                </c:pt>
                <c:pt idx="55">
                  <c:v>7.9186602870813401</c:v>
                </c:pt>
                <c:pt idx="56">
                  <c:v>10</c:v>
                </c:pt>
                <c:pt idx="57">
                  <c:v>2.2145668244818646</c:v>
                </c:pt>
                <c:pt idx="58">
                  <c:v>0.94083338807401651</c:v>
                </c:pt>
                <c:pt idx="59">
                  <c:v>1</c:v>
                </c:pt>
                <c:pt idx="60">
                  <c:v>6.6028708133971303</c:v>
                </c:pt>
                <c:pt idx="61">
                  <c:v>6.1286057641555152</c:v>
                </c:pt>
                <c:pt idx="62">
                  <c:v>4.9639851254167606</c:v>
                </c:pt>
                <c:pt idx="63">
                  <c:v>3</c:v>
                </c:pt>
                <c:pt idx="64">
                  <c:v>5.9904229787315399</c:v>
                </c:pt>
                <c:pt idx="65">
                  <c:v>0.59904229787315433</c:v>
                </c:pt>
                <c:pt idx="66">
                  <c:v>0</c:v>
                </c:pt>
                <c:pt idx="67">
                  <c:v>5.7040235945746316</c:v>
                </c:pt>
                <c:pt idx="68">
                  <c:v>6.6437004734455964</c:v>
                </c:pt>
                <c:pt idx="69">
                  <c:v>8.6602870813397104</c:v>
                </c:pt>
                <c:pt idx="70">
                  <c:v>4.6650717703349303</c:v>
                </c:pt>
                <c:pt idx="71">
                  <c:v>10</c:v>
                </c:pt>
                <c:pt idx="72">
                  <c:v>4.2947614691103633</c:v>
                </c:pt>
                <c:pt idx="73">
                  <c:v>2.1598777211534288</c:v>
                </c:pt>
                <c:pt idx="74">
                  <c:v>1.6586730154701377</c:v>
                </c:pt>
                <c:pt idx="75">
                  <c:v>5.9904229787315399</c:v>
                </c:pt>
                <c:pt idx="76">
                  <c:v>3.9645558829813852</c:v>
                </c:pt>
                <c:pt idx="77">
                  <c:v>3.8513031411676035</c:v>
                </c:pt>
                <c:pt idx="78">
                  <c:v>5.9090909090909101</c:v>
                </c:pt>
                <c:pt idx="79">
                  <c:v>1</c:v>
                </c:pt>
                <c:pt idx="80">
                  <c:v>1</c:v>
                </c:pt>
                <c:pt idx="81">
                  <c:v>3</c:v>
                </c:pt>
                <c:pt idx="82">
                  <c:v>4.2105263157894699</c:v>
                </c:pt>
                <c:pt idx="83">
                  <c:v>1.4754773779434811</c:v>
                </c:pt>
                <c:pt idx="84">
                  <c:v>1.5924462840121516</c:v>
                </c:pt>
                <c:pt idx="85">
                  <c:v>2.5178786544748935</c:v>
                </c:pt>
                <c:pt idx="86">
                  <c:v>7.0710678118654755</c:v>
                </c:pt>
                <c:pt idx="87">
                  <c:v>5.7655502392344502</c:v>
                </c:pt>
                <c:pt idx="88">
                  <c:v>8.6363636363636402</c:v>
                </c:pt>
                <c:pt idx="89">
                  <c:v>0.69171446386607383</c:v>
                </c:pt>
                <c:pt idx="90">
                  <c:v>0.8036995796652292</c:v>
                </c:pt>
                <c:pt idx="91">
                  <c:v>4.3197554423068558</c:v>
                </c:pt>
                <c:pt idx="92">
                  <c:v>6.5803826185639505</c:v>
                </c:pt>
                <c:pt idx="93">
                  <c:v>0.96592668151728056</c:v>
                </c:pt>
                <c:pt idx="94">
                  <c:v>5.8079305622801565</c:v>
                </c:pt>
                <c:pt idx="95">
                  <c:v>6.616638444574412</c:v>
                </c:pt>
                <c:pt idx="96">
                  <c:v>6.9774071492436063</c:v>
                </c:pt>
                <c:pt idx="97">
                  <c:v>3.42105263157895</c:v>
                </c:pt>
                <c:pt idx="98">
                  <c:v>0</c:v>
                </c:pt>
                <c:pt idx="99">
                  <c:v>2.6111648393354661</c:v>
                </c:pt>
                <c:pt idx="100">
                  <c:v>3</c:v>
                </c:pt>
                <c:pt idx="101">
                  <c:v>7.0710678118654755</c:v>
                </c:pt>
                <c:pt idx="102">
                  <c:v>7.0710678118654755</c:v>
                </c:pt>
                <c:pt idx="103">
                  <c:v>3.4238119163116276</c:v>
                </c:pt>
                <c:pt idx="104">
                  <c:v>1.7084087002474964</c:v>
                </c:pt>
                <c:pt idx="105">
                  <c:v>9.0717501463446073</c:v>
                </c:pt>
                <c:pt idx="106">
                  <c:v>1</c:v>
                </c:pt>
                <c:pt idx="107">
                  <c:v>0</c:v>
                </c:pt>
                <c:pt idx="108">
                  <c:v>4.9398293366874615</c:v>
                </c:pt>
                <c:pt idx="109">
                  <c:v>2.3200808433365463</c:v>
                </c:pt>
                <c:pt idx="110">
                  <c:v>3.1127150873973335</c:v>
                </c:pt>
                <c:pt idx="111">
                  <c:v>0</c:v>
                </c:pt>
                <c:pt idx="112">
                  <c:v>4.7923383829852311</c:v>
                </c:pt>
                <c:pt idx="113">
                  <c:v>6.0003987108354062</c:v>
                </c:pt>
                <c:pt idx="114">
                  <c:v>1.8752990192188685</c:v>
                </c:pt>
                <c:pt idx="115">
                  <c:v>1.8689095661661053</c:v>
                </c:pt>
                <c:pt idx="116">
                  <c:v>10</c:v>
                </c:pt>
                <c:pt idx="117">
                  <c:v>5.9503528100939782</c:v>
                </c:pt>
                <c:pt idx="118">
                  <c:v>5.2770152503241006</c:v>
                </c:pt>
                <c:pt idx="119">
                  <c:v>0</c:v>
                </c:pt>
                <c:pt idx="120">
                  <c:v>5.2085685752297461</c:v>
                </c:pt>
                <c:pt idx="121">
                  <c:v>3</c:v>
                </c:pt>
                <c:pt idx="122">
                  <c:v>2.3508117299081333</c:v>
                </c:pt>
                <c:pt idx="123">
                  <c:v>4.5147286872654062</c:v>
                </c:pt>
                <c:pt idx="124">
                  <c:v>10</c:v>
                </c:pt>
                <c:pt idx="125">
                  <c:v>9.2156513424213156</c:v>
                </c:pt>
                <c:pt idx="126">
                  <c:v>4.249964818317653</c:v>
                </c:pt>
                <c:pt idx="127">
                  <c:v>3</c:v>
                </c:pt>
                <c:pt idx="128">
                  <c:v>3.1127150873973335</c:v>
                </c:pt>
                <c:pt idx="129">
                  <c:v>5.7562115398815958</c:v>
                </c:pt>
                <c:pt idx="130">
                  <c:v>0</c:v>
                </c:pt>
                <c:pt idx="131">
                  <c:v>5.0956937799043098</c:v>
                </c:pt>
                <c:pt idx="132">
                  <c:v>10</c:v>
                </c:pt>
                <c:pt idx="133">
                  <c:v>2.2993654210918542</c:v>
                </c:pt>
                <c:pt idx="134">
                  <c:v>2.5788985446017998</c:v>
                </c:pt>
                <c:pt idx="135">
                  <c:v>4.6478888555339957</c:v>
                </c:pt>
                <c:pt idx="136">
                  <c:v>1.9867985355975655</c:v>
                </c:pt>
                <c:pt idx="137">
                  <c:v>3</c:v>
                </c:pt>
                <c:pt idx="138">
                  <c:v>1</c:v>
                </c:pt>
                <c:pt idx="139">
                  <c:v>2.7188866283108735</c:v>
                </c:pt>
                <c:pt idx="140">
                  <c:v>2.784097012003858</c:v>
                </c:pt>
                <c:pt idx="141">
                  <c:v>6.7331217299010051</c:v>
                </c:pt>
                <c:pt idx="142">
                  <c:v>4.01913875598086</c:v>
                </c:pt>
                <c:pt idx="143">
                  <c:v>0</c:v>
                </c:pt>
                <c:pt idx="144">
                  <c:v>4.4736842105263204</c:v>
                </c:pt>
                <c:pt idx="145">
                  <c:v>3.1011650843485867</c:v>
                </c:pt>
                <c:pt idx="146">
                  <c:v>8.2057416267942607</c:v>
                </c:pt>
                <c:pt idx="147">
                  <c:v>3.4585723193303766</c:v>
                </c:pt>
                <c:pt idx="148">
                  <c:v>2.7188866283108717</c:v>
                </c:pt>
                <c:pt idx="149">
                  <c:v>3.4203164463688798</c:v>
                </c:pt>
                <c:pt idx="150">
                  <c:v>2.5696051862877924</c:v>
                </c:pt>
                <c:pt idx="151">
                  <c:v>9.8189349347874035</c:v>
                </c:pt>
                <c:pt idx="152">
                  <c:v>1</c:v>
                </c:pt>
                <c:pt idx="153">
                  <c:v>1.6073991593304595</c:v>
                </c:pt>
                <c:pt idx="154">
                  <c:v>0.80369957966523164</c:v>
                </c:pt>
                <c:pt idx="155">
                  <c:v>9.1387559808612497</c:v>
                </c:pt>
                <c:pt idx="156">
                  <c:v>10</c:v>
                </c:pt>
                <c:pt idx="157">
                  <c:v>4.0363183755382996</c:v>
                </c:pt>
                <c:pt idx="158">
                  <c:v>10</c:v>
                </c:pt>
                <c:pt idx="159">
                  <c:v>3</c:v>
                </c:pt>
                <c:pt idx="160">
                  <c:v>5.3244044076920662</c:v>
                </c:pt>
                <c:pt idx="161">
                  <c:v>10</c:v>
                </c:pt>
                <c:pt idx="162">
                  <c:v>6.219663216470467</c:v>
                </c:pt>
                <c:pt idx="163">
                  <c:v>2.1598777211534244</c:v>
                </c:pt>
                <c:pt idx="164">
                  <c:v>1</c:v>
                </c:pt>
                <c:pt idx="165">
                  <c:v>7.8563660835196254</c:v>
                </c:pt>
                <c:pt idx="166">
                  <c:v>5.4355730650460901</c:v>
                </c:pt>
                <c:pt idx="167">
                  <c:v>5.3980326027971746</c:v>
                </c:pt>
                <c:pt idx="168">
                  <c:v>1.888013056479062</c:v>
                </c:pt>
                <c:pt idx="169">
                  <c:v>3.0506097907949123</c:v>
                </c:pt>
                <c:pt idx="170">
                  <c:v>2.9468984587725093</c:v>
                </c:pt>
                <c:pt idx="171">
                  <c:v>4.5215311004784704</c:v>
                </c:pt>
                <c:pt idx="172">
                  <c:v>2.8947368421052602</c:v>
                </c:pt>
                <c:pt idx="173">
                  <c:v>2.4844010956018634</c:v>
                </c:pt>
                <c:pt idx="174">
                  <c:v>1.5075567228888156</c:v>
                </c:pt>
                <c:pt idx="175">
                  <c:v>3.2775119617224902</c:v>
                </c:pt>
                <c:pt idx="176">
                  <c:v>0</c:v>
                </c:pt>
                <c:pt idx="177">
                  <c:v>3.1622776601683795</c:v>
                </c:pt>
                <c:pt idx="178">
                  <c:v>2.6248718355588432</c:v>
                </c:pt>
                <c:pt idx="179">
                  <c:v>2.3200808433365419</c:v>
                </c:pt>
                <c:pt idx="180">
                  <c:v>1</c:v>
                </c:pt>
                <c:pt idx="181">
                  <c:v>0.75773523042408353</c:v>
                </c:pt>
                <c:pt idx="182">
                  <c:v>3.9585169520074239</c:v>
                </c:pt>
                <c:pt idx="183">
                  <c:v>3.2535885167464098</c:v>
                </c:pt>
                <c:pt idx="184">
                  <c:v>8.2296650717703397</c:v>
                </c:pt>
                <c:pt idx="185">
                  <c:v>7.1216362831362217</c:v>
                </c:pt>
                <c:pt idx="186">
                  <c:v>4.0717253552297752</c:v>
                </c:pt>
                <c:pt idx="187">
                  <c:v>10</c:v>
                </c:pt>
                <c:pt idx="188">
                  <c:v>6.5985354326895411</c:v>
                </c:pt>
                <c:pt idx="189">
                  <c:v>10</c:v>
                </c:pt>
              </c:numCache>
            </c:numRef>
          </c:val>
          <c:extLst>
            <c:ext xmlns:c16="http://schemas.microsoft.com/office/drawing/2014/chart" uri="{C3380CC4-5D6E-409C-BE32-E72D297353CC}">
              <c16:uniqueId val="{00000001-DC77-544C-BC84-6D87B6AE6FCF}"/>
            </c:ext>
          </c:extLst>
        </c:ser>
        <c:dLbls>
          <c:showLegendKey val="0"/>
          <c:showVal val="0"/>
          <c:showCatName val="0"/>
          <c:showSerName val="0"/>
          <c:showPercent val="0"/>
          <c:showBubbleSize val="0"/>
        </c:dLbls>
        <c:gapWidth val="219"/>
        <c:overlap val="-27"/>
        <c:axId val="1107982224"/>
        <c:axId val="1300190048"/>
      </c:barChart>
      <c:catAx>
        <c:axId val="11079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190048"/>
        <c:crosses val="autoZero"/>
        <c:auto val="1"/>
        <c:lblAlgn val="ctr"/>
        <c:lblOffset val="100"/>
        <c:noMultiLvlLbl val="0"/>
      </c:catAx>
      <c:valAx>
        <c:axId val="1300190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98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7"/>
          <c:order val="0"/>
          <c:spPr>
            <a:ln w="28575">
              <a:noFill/>
            </a:ln>
          </c:spPr>
          <c:xVal>
            <c:numRef>
              <c:f>CompoundAlert!$AP$8</c:f>
              <c:numCache>
                <c:formatCode>0</c:formatCode>
                <c:ptCount val="1"/>
                <c:pt idx="0">
                  <c:v>5</c:v>
                </c:pt>
              </c:numCache>
            </c:numRef>
          </c:xVal>
          <c:yVal>
            <c:numRef>
              <c:f>CompoundAlert!$AQ$8</c:f>
              <c:numCache>
                <c:formatCode>General</c:formatCode>
                <c:ptCount val="1"/>
                <c:pt idx="0">
                  <c:v>4.5</c:v>
                </c:pt>
              </c:numCache>
            </c:numRef>
          </c:yVal>
          <c:smooth val="0"/>
          <c:extLst>
            <c:ext xmlns:c16="http://schemas.microsoft.com/office/drawing/2014/chart" uri="{C3380CC4-5D6E-409C-BE32-E72D297353CC}">
              <c16:uniqueId val="{00000016-5CBB-CD47-87C0-52F4202A51BD}"/>
            </c:ext>
          </c:extLst>
        </c:ser>
        <c:ser>
          <c:idx val="8"/>
          <c:order val="1"/>
          <c:spPr>
            <a:ln w="25400">
              <a:noFill/>
            </a:ln>
          </c:spPr>
          <c:xVal>
            <c:numRef>
              <c:f>CompoundAlert!$AP$7:$AQ$7</c:f>
              <c:numCache>
                <c:formatCode>General</c:formatCode>
                <c:ptCount val="2"/>
                <c:pt idx="0" formatCode="0">
                  <c:v>5.5</c:v>
                </c:pt>
                <c:pt idx="1">
                  <c:v>4.5</c:v>
                </c:pt>
              </c:numCache>
            </c:numRef>
          </c:xVal>
          <c:yVal>
            <c:numLit>
              <c:formatCode>General</c:formatCode>
              <c:ptCount val="1"/>
              <c:pt idx="0">
                <c:v>1</c:v>
              </c:pt>
            </c:numLit>
          </c:yVal>
          <c:smooth val="0"/>
          <c:extLst>
            <c:ext xmlns:c16="http://schemas.microsoft.com/office/drawing/2014/chart" uri="{C3380CC4-5D6E-409C-BE32-E72D297353CC}">
              <c16:uniqueId val="{00000017-5CBB-CD47-87C0-52F4202A51BD}"/>
            </c:ext>
          </c:extLst>
        </c:ser>
        <c:ser>
          <c:idx val="9"/>
          <c:order val="2"/>
          <c:spPr>
            <a:ln w="25400">
              <a:noFill/>
            </a:ln>
          </c:spPr>
          <c:yVal>
            <c:numLit>
              <c:formatCode>General</c:formatCode>
              <c:ptCount val="1"/>
              <c:pt idx="0">
                <c:v>1</c:v>
              </c:pt>
            </c:numLit>
          </c:yVal>
          <c:smooth val="0"/>
          <c:extLst>
            <c:ext xmlns:c16="http://schemas.microsoft.com/office/drawing/2014/chart" uri="{C3380CC4-5D6E-409C-BE32-E72D297353CC}">
              <c16:uniqueId val="{00000018-5CBB-CD47-87C0-52F4202A51BD}"/>
            </c:ext>
          </c:extLst>
        </c:ser>
        <c:ser>
          <c:idx val="10"/>
          <c:order val="3"/>
          <c:spPr>
            <a:ln w="25400">
              <a:noFill/>
            </a:ln>
          </c:spPr>
          <c:yVal>
            <c:numLit>
              <c:formatCode>General</c:formatCode>
              <c:ptCount val="1"/>
              <c:pt idx="0">
                <c:v>1</c:v>
              </c:pt>
            </c:numLit>
          </c:yVal>
          <c:smooth val="0"/>
          <c:extLst>
            <c:ext xmlns:c16="http://schemas.microsoft.com/office/drawing/2014/chart" uri="{C3380CC4-5D6E-409C-BE32-E72D297353CC}">
              <c16:uniqueId val="{00000019-5CBB-CD47-87C0-52F4202A51BD}"/>
            </c:ext>
          </c:extLst>
        </c:ser>
        <c:ser>
          <c:idx val="11"/>
          <c:order val="4"/>
          <c:spPr>
            <a:ln w="25400">
              <a:noFill/>
            </a:ln>
          </c:spPr>
          <c:yVal>
            <c:numLit>
              <c:formatCode>General</c:formatCode>
              <c:ptCount val="1"/>
              <c:pt idx="0">
                <c:v>1</c:v>
              </c:pt>
            </c:numLit>
          </c:yVal>
          <c:smooth val="0"/>
          <c:extLst>
            <c:ext xmlns:c16="http://schemas.microsoft.com/office/drawing/2014/chart" uri="{C3380CC4-5D6E-409C-BE32-E72D297353CC}">
              <c16:uniqueId val="{0000001A-5CBB-CD47-87C0-52F4202A51BD}"/>
            </c:ext>
          </c:extLst>
        </c:ser>
        <c:ser>
          <c:idx val="12"/>
          <c:order val="5"/>
          <c:spPr>
            <a:ln w="25400">
              <a:noFill/>
            </a:ln>
          </c:spPr>
          <c:yVal>
            <c:numLit>
              <c:formatCode>General</c:formatCode>
              <c:ptCount val="1"/>
              <c:pt idx="0">
                <c:v>1</c:v>
              </c:pt>
            </c:numLit>
          </c:yVal>
          <c:smooth val="0"/>
          <c:extLst>
            <c:ext xmlns:c16="http://schemas.microsoft.com/office/drawing/2014/chart" uri="{C3380CC4-5D6E-409C-BE32-E72D297353CC}">
              <c16:uniqueId val="{0000001B-5CBB-CD47-87C0-52F4202A51BD}"/>
            </c:ext>
          </c:extLst>
        </c:ser>
        <c:ser>
          <c:idx val="13"/>
          <c:order val="6"/>
          <c:spPr>
            <a:ln w="25400">
              <a:noFill/>
            </a:ln>
          </c:spPr>
          <c:yVal>
            <c:numLit>
              <c:formatCode>General</c:formatCode>
              <c:ptCount val="1"/>
              <c:pt idx="0">
                <c:v>1</c:v>
              </c:pt>
            </c:numLit>
          </c:yVal>
          <c:smooth val="0"/>
          <c:extLst>
            <c:ext xmlns:c16="http://schemas.microsoft.com/office/drawing/2014/chart" uri="{C3380CC4-5D6E-409C-BE32-E72D297353CC}">
              <c16:uniqueId val="{0000001C-5CBB-CD47-87C0-52F4202A51BD}"/>
            </c:ext>
          </c:extLst>
        </c:ser>
        <c:ser>
          <c:idx val="0"/>
          <c:order val="7"/>
          <c:spPr>
            <a:ln w="28575" cap="rnd">
              <a:noFill/>
              <a:round/>
            </a:ln>
            <a:effectLst/>
          </c:spPr>
          <c:marker>
            <c:symbol val="circle"/>
            <c:size val="5"/>
            <c:spPr>
              <a:solidFill>
                <a:schemeClr val="accent1"/>
              </a:solidFill>
              <a:ln w="9525">
                <a:solidFill>
                  <a:schemeClr val="accent1"/>
                </a:solidFill>
              </a:ln>
              <a:effectLst/>
            </c:spPr>
          </c:marker>
          <c:xVal>
            <c:numRef>
              <c:f>CompoundAlert!$AP$7</c:f>
              <c:numCache>
                <c:formatCode>0</c:formatCode>
                <c:ptCount val="1"/>
                <c:pt idx="0">
                  <c:v>5.5</c:v>
                </c:pt>
              </c:numCache>
            </c:numRef>
          </c:xVal>
          <c:yVal>
            <c:numRef>
              <c:f>CompoundAlert!$AQ$7</c:f>
              <c:numCache>
                <c:formatCode>General</c:formatCode>
                <c:ptCount val="1"/>
                <c:pt idx="0">
                  <c:v>4.5</c:v>
                </c:pt>
              </c:numCache>
            </c:numRef>
          </c:yVal>
          <c:smooth val="0"/>
          <c:extLst>
            <c:ext xmlns:c16="http://schemas.microsoft.com/office/drawing/2014/chart" uri="{C3380CC4-5D6E-409C-BE32-E72D297353CC}">
              <c16:uniqueId val="{00000009-5CBB-CD47-87C0-52F4202A51BD}"/>
            </c:ext>
          </c:extLst>
        </c:ser>
        <c:ser>
          <c:idx val="1"/>
          <c:order val="8"/>
          <c:spPr>
            <a:ln w="25400" cap="rnd">
              <a:noFill/>
              <a:round/>
            </a:ln>
            <a:effectLst/>
          </c:spPr>
          <c:marker>
            <c:symbol val="circle"/>
            <c:size val="5"/>
            <c:spPr>
              <a:solidFill>
                <a:schemeClr val="accent2"/>
              </a:solidFill>
              <a:ln w="9525">
                <a:solidFill>
                  <a:schemeClr val="accent2"/>
                </a:solidFill>
              </a:ln>
              <a:effectLst/>
            </c:spPr>
          </c:marker>
          <c:xVal>
            <c:numRef>
              <c:f>CompoundAlert!$AP$7:$AQ$7</c:f>
              <c:numCache>
                <c:formatCode>General</c:formatCode>
                <c:ptCount val="2"/>
                <c:pt idx="0" formatCode="0">
                  <c:v>5.5</c:v>
                </c:pt>
                <c:pt idx="1">
                  <c:v>4.5</c:v>
                </c:pt>
              </c:numCache>
            </c:numRef>
          </c:xVal>
          <c:yVal>
            <c:numLit>
              <c:formatCode>General</c:formatCode>
              <c:ptCount val="1"/>
              <c:pt idx="0">
                <c:v>1</c:v>
              </c:pt>
            </c:numLit>
          </c:yVal>
          <c:smooth val="0"/>
          <c:extLst>
            <c:ext xmlns:c16="http://schemas.microsoft.com/office/drawing/2014/chart" uri="{C3380CC4-5D6E-409C-BE32-E72D297353CC}">
              <c16:uniqueId val="{0000000B-5CBB-CD47-87C0-52F4202A51BD}"/>
            </c:ext>
          </c:extLst>
        </c:ser>
        <c:ser>
          <c:idx val="2"/>
          <c:order val="9"/>
          <c:spPr>
            <a:ln w="25400" cap="rnd">
              <a:noFill/>
              <a:round/>
            </a:ln>
            <a:effectLst/>
          </c:spPr>
          <c:marker>
            <c:symbol val="circle"/>
            <c:size val="5"/>
            <c:spPr>
              <a:solidFill>
                <a:schemeClr val="accent3"/>
              </a:solidFill>
              <a:ln w="9525">
                <a:solidFill>
                  <a:schemeClr val="accent3"/>
                </a:solidFill>
              </a:ln>
              <a:effectLst/>
            </c:spPr>
          </c:marker>
          <c:yVal>
            <c:numLit>
              <c:formatCode>General</c:formatCode>
              <c:ptCount val="1"/>
              <c:pt idx="0">
                <c:v>1</c:v>
              </c:pt>
            </c:numLit>
          </c:yVal>
          <c:smooth val="0"/>
          <c:extLst>
            <c:ext xmlns:c16="http://schemas.microsoft.com/office/drawing/2014/chart" uri="{C3380CC4-5D6E-409C-BE32-E72D297353CC}">
              <c16:uniqueId val="{0000000D-5CBB-CD47-87C0-52F4202A51BD}"/>
            </c:ext>
          </c:extLst>
        </c:ser>
        <c:ser>
          <c:idx val="3"/>
          <c:order val="10"/>
          <c:spPr>
            <a:ln w="25400" cap="rnd">
              <a:noFill/>
              <a:round/>
            </a:ln>
            <a:effectLst/>
          </c:spPr>
          <c:marker>
            <c:symbol val="circle"/>
            <c:size val="5"/>
            <c:spPr>
              <a:solidFill>
                <a:schemeClr val="accent4"/>
              </a:solidFill>
              <a:ln w="9525">
                <a:solidFill>
                  <a:schemeClr val="accent4"/>
                </a:solidFill>
              </a:ln>
              <a:effectLst/>
            </c:spPr>
          </c:marker>
          <c:yVal>
            <c:numLit>
              <c:formatCode>General</c:formatCode>
              <c:ptCount val="1"/>
              <c:pt idx="0">
                <c:v>1</c:v>
              </c:pt>
            </c:numLit>
          </c:yVal>
          <c:smooth val="0"/>
          <c:extLst>
            <c:ext xmlns:c16="http://schemas.microsoft.com/office/drawing/2014/chart" uri="{C3380CC4-5D6E-409C-BE32-E72D297353CC}">
              <c16:uniqueId val="{0000000F-5CBB-CD47-87C0-52F4202A51BD}"/>
            </c:ext>
          </c:extLst>
        </c:ser>
        <c:ser>
          <c:idx val="4"/>
          <c:order val="11"/>
          <c:spPr>
            <a:ln w="25400" cap="rnd">
              <a:noFill/>
              <a:round/>
            </a:ln>
            <a:effectLst/>
          </c:spPr>
          <c:marker>
            <c:symbol val="circle"/>
            <c:size val="5"/>
            <c:spPr>
              <a:solidFill>
                <a:schemeClr val="accent5"/>
              </a:solidFill>
              <a:ln w="9525">
                <a:solidFill>
                  <a:schemeClr val="accent5"/>
                </a:solidFill>
              </a:ln>
              <a:effectLst/>
            </c:spPr>
          </c:marker>
          <c:yVal>
            <c:numLit>
              <c:formatCode>General</c:formatCode>
              <c:ptCount val="1"/>
              <c:pt idx="0">
                <c:v>1</c:v>
              </c:pt>
            </c:numLit>
          </c:yVal>
          <c:smooth val="0"/>
          <c:extLst>
            <c:ext xmlns:c16="http://schemas.microsoft.com/office/drawing/2014/chart" uri="{C3380CC4-5D6E-409C-BE32-E72D297353CC}">
              <c16:uniqueId val="{00000011-5CBB-CD47-87C0-52F4202A51BD}"/>
            </c:ext>
          </c:extLst>
        </c:ser>
        <c:ser>
          <c:idx val="5"/>
          <c:order val="12"/>
          <c:spPr>
            <a:ln w="25400" cap="rnd">
              <a:noFill/>
              <a:round/>
            </a:ln>
            <a:effectLst/>
          </c:spPr>
          <c:marker>
            <c:symbol val="circle"/>
            <c:size val="5"/>
            <c:spPr>
              <a:solidFill>
                <a:schemeClr val="accent6"/>
              </a:solidFill>
              <a:ln w="9525">
                <a:solidFill>
                  <a:schemeClr val="accent6"/>
                </a:solidFill>
              </a:ln>
              <a:effectLst/>
            </c:spPr>
          </c:marker>
          <c:yVal>
            <c:numLit>
              <c:formatCode>General</c:formatCode>
              <c:ptCount val="1"/>
              <c:pt idx="0">
                <c:v>1</c:v>
              </c:pt>
            </c:numLit>
          </c:yVal>
          <c:smooth val="0"/>
          <c:extLst>
            <c:ext xmlns:c16="http://schemas.microsoft.com/office/drawing/2014/chart" uri="{C3380CC4-5D6E-409C-BE32-E72D297353CC}">
              <c16:uniqueId val="{00000013-5CBB-CD47-87C0-52F4202A51BD}"/>
            </c:ext>
          </c:extLst>
        </c:ser>
        <c:ser>
          <c:idx val="6"/>
          <c:order val="13"/>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yVal>
            <c:numLit>
              <c:formatCode>General</c:formatCode>
              <c:ptCount val="1"/>
              <c:pt idx="0">
                <c:v>1</c:v>
              </c:pt>
            </c:numLit>
          </c:yVal>
          <c:smooth val="0"/>
          <c:extLst>
            <c:ext xmlns:c16="http://schemas.microsoft.com/office/drawing/2014/chart" uri="{C3380CC4-5D6E-409C-BE32-E72D297353CC}">
              <c16:uniqueId val="{00000015-5CBB-CD47-87C0-52F4202A51BD}"/>
            </c:ext>
          </c:extLst>
        </c:ser>
        <c:dLbls>
          <c:showLegendKey val="0"/>
          <c:showVal val="0"/>
          <c:showCatName val="0"/>
          <c:showSerName val="0"/>
          <c:showPercent val="0"/>
          <c:showBubbleSize val="0"/>
        </c:dLbls>
        <c:axId val="1081740208"/>
        <c:axId val="599451360"/>
      </c:scatterChart>
      <c:valAx>
        <c:axId val="10817402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451360"/>
        <c:crosses val="autoZero"/>
        <c:crossBetween val="midCat"/>
      </c:valAx>
      <c:valAx>
        <c:axId val="599451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740208"/>
        <c:crosses val="autoZero"/>
        <c:crossBetween val="midCat"/>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CompoundAlert!$AN$6</c:f>
              <c:strCache>
                <c:ptCount val="1"/>
                <c:pt idx="0">
                  <c:v>Ethiopia</c:v>
                </c:pt>
              </c:strCache>
            </c:strRef>
          </c:tx>
          <c:spPr>
            <a:ln w="28575">
              <a:noFill/>
            </a:ln>
          </c:spPr>
          <c:xVal>
            <c:numRef>
              <c:f>CompoundAlert!$AP$6</c:f>
              <c:numCache>
                <c:formatCode>0</c:formatCode>
                <c:ptCount val="1"/>
                <c:pt idx="0">
                  <c:v>3.5</c:v>
                </c:pt>
              </c:numCache>
            </c:numRef>
          </c:xVal>
          <c:yVal>
            <c:numRef>
              <c:f>CompoundAlert!$AQ$6</c:f>
              <c:numCache>
                <c:formatCode>General</c:formatCode>
                <c:ptCount val="1"/>
                <c:pt idx="0">
                  <c:v>5</c:v>
                </c:pt>
              </c:numCache>
            </c:numRef>
          </c:yVal>
          <c:smooth val="0"/>
          <c:extLst>
            <c:ext xmlns:c16="http://schemas.microsoft.com/office/drawing/2014/chart" uri="{C3380CC4-5D6E-409C-BE32-E72D297353CC}">
              <c16:uniqueId val="{0000002E-70CB-6E42-85A6-7D07A20B796F}"/>
            </c:ext>
          </c:extLst>
        </c:ser>
        <c:ser>
          <c:idx val="2"/>
          <c:order val="1"/>
          <c:tx>
            <c:strRef>
              <c:f>CompoundAlert!$AN$6</c:f>
              <c:strCache>
                <c:ptCount val="1"/>
                <c:pt idx="0">
                  <c:v>Ethiopia</c:v>
                </c:pt>
              </c:strCache>
            </c:strRef>
          </c:tx>
          <c:spPr>
            <a:ln w="28575" cap="rnd">
              <a:noFill/>
              <a:round/>
            </a:ln>
            <a:effectLst/>
          </c:spPr>
          <c:xVal>
            <c:numRef>
              <c:f>CompoundAlert!$AP$6</c:f>
              <c:numCache>
                <c:formatCode>0</c:formatCode>
                <c:ptCount val="1"/>
                <c:pt idx="0">
                  <c:v>3.5</c:v>
                </c:pt>
              </c:numCache>
            </c:numRef>
          </c:xVal>
          <c:yVal>
            <c:numRef>
              <c:f>CompoundAlert!$AQ$6</c:f>
              <c:numCache>
                <c:formatCode>General</c:formatCode>
                <c:ptCount val="1"/>
                <c:pt idx="0">
                  <c:v>5</c:v>
                </c:pt>
              </c:numCache>
            </c:numRef>
          </c:yVal>
          <c:smooth val="0"/>
          <c:extLst>
            <c:ext xmlns:c16="http://schemas.microsoft.com/office/drawing/2014/chart" uri="{C3380CC4-5D6E-409C-BE32-E72D297353CC}">
              <c16:uniqueId val="{0000002F-70CB-6E42-85A6-7D07A20B796F}"/>
            </c:ext>
          </c:extLst>
        </c:ser>
        <c:ser>
          <c:idx val="3"/>
          <c:order val="2"/>
          <c:tx>
            <c:strRef>
              <c:f>CompoundAlert!$AN$6</c:f>
              <c:strCache>
                <c:ptCount val="1"/>
                <c:pt idx="0">
                  <c:v>Ethiopia</c:v>
                </c:pt>
              </c:strCache>
            </c:strRef>
          </c:tx>
          <c:spPr>
            <a:ln w="28575" cap="rnd">
              <a:noFill/>
              <a:round/>
            </a:ln>
            <a:effectLst/>
          </c:spPr>
          <c:xVal>
            <c:numRef>
              <c:f>CompoundAlert!$AP$6</c:f>
              <c:numCache>
                <c:formatCode>0</c:formatCode>
                <c:ptCount val="1"/>
                <c:pt idx="0">
                  <c:v>3.5</c:v>
                </c:pt>
              </c:numCache>
            </c:numRef>
          </c:xVal>
          <c:yVal>
            <c:numRef>
              <c:f>CompoundAlert!$AQ$6</c:f>
              <c:numCache>
                <c:formatCode>General</c:formatCode>
                <c:ptCount val="1"/>
                <c:pt idx="0">
                  <c:v>5</c:v>
                </c:pt>
              </c:numCache>
            </c:numRef>
          </c:yVal>
          <c:smooth val="0"/>
          <c:extLst>
            <c:ext xmlns:c16="http://schemas.microsoft.com/office/drawing/2014/chart" uri="{C3380CC4-5D6E-409C-BE32-E72D297353CC}">
              <c16:uniqueId val="{00000030-70CB-6E42-85A6-7D07A20B796F}"/>
            </c:ext>
          </c:extLst>
        </c:ser>
        <c:ser>
          <c:idx val="4"/>
          <c:order val="3"/>
          <c:tx>
            <c:strRef>
              <c:f>CompoundAlert!$AN$12</c:f>
              <c:strCache>
                <c:ptCount val="1"/>
                <c:pt idx="0">
                  <c:v>Myanmar</c:v>
                </c:pt>
              </c:strCache>
            </c:strRef>
          </c:tx>
          <c:spPr>
            <a:ln w="28575" cap="rnd">
              <a:noFill/>
              <a:round/>
            </a:ln>
            <a:effectLst/>
          </c:spPr>
          <c:marker>
            <c:symbol val="circle"/>
            <c:size val="7"/>
          </c:marker>
          <c:xVal>
            <c:numRef>
              <c:f>CompoundAlert!$AP$12</c:f>
              <c:numCache>
                <c:formatCode>0</c:formatCode>
                <c:ptCount val="1"/>
                <c:pt idx="0">
                  <c:v>4</c:v>
                </c:pt>
              </c:numCache>
            </c:numRef>
          </c:xVal>
          <c:yVal>
            <c:numRef>
              <c:f>CompoundAlert!$AQ$12</c:f>
              <c:numCache>
                <c:formatCode>General</c:formatCode>
                <c:ptCount val="1"/>
                <c:pt idx="0">
                  <c:v>3</c:v>
                </c:pt>
              </c:numCache>
            </c:numRef>
          </c:yVal>
          <c:smooth val="0"/>
          <c:extLst>
            <c:ext xmlns:c16="http://schemas.microsoft.com/office/drawing/2014/chart" uri="{C3380CC4-5D6E-409C-BE32-E72D297353CC}">
              <c16:uniqueId val="{00000031-70CB-6E42-85A6-7D07A20B796F}"/>
            </c:ext>
          </c:extLst>
        </c:ser>
        <c:ser>
          <c:idx val="5"/>
          <c:order val="4"/>
          <c:tx>
            <c:strRef>
              <c:f>CompoundAlert!$AN$11</c:f>
              <c:strCache>
                <c:ptCount val="1"/>
                <c:pt idx="0">
                  <c:v>Congo DR</c:v>
                </c:pt>
              </c:strCache>
            </c:strRef>
          </c:tx>
          <c:spPr>
            <a:ln w="28575" cap="rnd">
              <a:noFill/>
              <a:round/>
            </a:ln>
            <a:effectLst/>
          </c:spPr>
          <c:xVal>
            <c:numRef>
              <c:f>CompoundAlert!$AP$11</c:f>
              <c:numCache>
                <c:formatCode>0</c:formatCode>
                <c:ptCount val="1"/>
                <c:pt idx="0">
                  <c:v>4.5</c:v>
                </c:pt>
              </c:numCache>
            </c:numRef>
          </c:xVal>
          <c:yVal>
            <c:numRef>
              <c:f>CompoundAlert!$AQ$11</c:f>
              <c:numCache>
                <c:formatCode>General</c:formatCode>
                <c:ptCount val="1"/>
                <c:pt idx="0">
                  <c:v>3</c:v>
                </c:pt>
              </c:numCache>
            </c:numRef>
          </c:yVal>
          <c:smooth val="0"/>
          <c:extLst>
            <c:ext xmlns:c16="http://schemas.microsoft.com/office/drawing/2014/chart" uri="{C3380CC4-5D6E-409C-BE32-E72D297353CC}">
              <c16:uniqueId val="{00000032-70CB-6E42-85A6-7D07A20B796F}"/>
            </c:ext>
          </c:extLst>
        </c:ser>
        <c:ser>
          <c:idx val="6"/>
          <c:order val="5"/>
          <c:tx>
            <c:strRef>
              <c:f>CompoundAlert!$AN$10</c:f>
              <c:strCache>
                <c:ptCount val="1"/>
                <c:pt idx="0">
                  <c:v>Sudan</c:v>
                </c:pt>
              </c:strCache>
            </c:strRef>
          </c:tx>
          <c:spPr>
            <a:ln w="28575" cap="rnd">
              <a:noFill/>
              <a:round/>
            </a:ln>
            <a:effectLst/>
          </c:spPr>
          <c:xVal>
            <c:numRef>
              <c:f>CompoundAlert!$AP$10</c:f>
              <c:numCache>
                <c:formatCode>0</c:formatCode>
                <c:ptCount val="1"/>
                <c:pt idx="0">
                  <c:v>4</c:v>
                </c:pt>
              </c:numCache>
            </c:numRef>
          </c:xVal>
          <c:yVal>
            <c:numRef>
              <c:f>CompoundAlert!$AQ$10</c:f>
              <c:numCache>
                <c:formatCode>General</c:formatCode>
                <c:ptCount val="1"/>
                <c:pt idx="0">
                  <c:v>3.5</c:v>
                </c:pt>
              </c:numCache>
            </c:numRef>
          </c:yVal>
          <c:smooth val="0"/>
          <c:extLst>
            <c:ext xmlns:c16="http://schemas.microsoft.com/office/drawing/2014/chart" uri="{C3380CC4-5D6E-409C-BE32-E72D297353CC}">
              <c16:uniqueId val="{00000033-70CB-6E42-85A6-7D07A20B796F}"/>
            </c:ext>
          </c:extLst>
        </c:ser>
        <c:ser>
          <c:idx val="7"/>
          <c:order val="6"/>
          <c:tx>
            <c:strRef>
              <c:f>CompoundAlert!$AN$9</c:f>
              <c:strCache>
                <c:ptCount val="1"/>
                <c:pt idx="0">
                  <c:v>Papua New Guinea</c:v>
                </c:pt>
              </c:strCache>
            </c:strRef>
          </c:tx>
          <c:spPr>
            <a:ln w="28575" cap="rnd">
              <a:noFill/>
              <a:round/>
            </a:ln>
            <a:effectLst/>
          </c:spPr>
          <c:xVal>
            <c:numRef>
              <c:f>CompoundAlert!$AP$9</c:f>
              <c:numCache>
                <c:formatCode>0</c:formatCode>
                <c:ptCount val="1"/>
                <c:pt idx="0">
                  <c:v>4</c:v>
                </c:pt>
              </c:numCache>
            </c:numRef>
          </c:xVal>
          <c:yVal>
            <c:numRef>
              <c:f>CompoundAlert!$AQ$9</c:f>
              <c:numCache>
                <c:formatCode>General</c:formatCode>
                <c:ptCount val="1"/>
                <c:pt idx="0">
                  <c:v>1</c:v>
                </c:pt>
              </c:numCache>
            </c:numRef>
          </c:yVal>
          <c:smooth val="0"/>
          <c:extLst>
            <c:ext xmlns:c16="http://schemas.microsoft.com/office/drawing/2014/chart" uri="{C3380CC4-5D6E-409C-BE32-E72D297353CC}">
              <c16:uniqueId val="{00000034-70CB-6E42-85A6-7D07A20B796F}"/>
            </c:ext>
          </c:extLst>
        </c:ser>
        <c:ser>
          <c:idx val="8"/>
          <c:order val="7"/>
          <c:tx>
            <c:strRef>
              <c:f>CompoundAlert!$AN$8</c:f>
              <c:strCache>
                <c:ptCount val="1"/>
                <c:pt idx="0">
                  <c:v>Yemen</c:v>
                </c:pt>
              </c:strCache>
            </c:strRef>
          </c:tx>
          <c:spPr>
            <a:ln w="28575" cap="rnd">
              <a:noFill/>
              <a:round/>
            </a:ln>
            <a:effectLst/>
          </c:spPr>
          <c:xVal>
            <c:numRef>
              <c:f>CompoundAlert!$AP$8</c:f>
              <c:numCache>
                <c:formatCode>0</c:formatCode>
                <c:ptCount val="1"/>
                <c:pt idx="0">
                  <c:v>5</c:v>
                </c:pt>
              </c:numCache>
            </c:numRef>
          </c:xVal>
          <c:yVal>
            <c:numRef>
              <c:f>CompoundAlert!$AQ$8</c:f>
              <c:numCache>
                <c:formatCode>General</c:formatCode>
                <c:ptCount val="1"/>
                <c:pt idx="0">
                  <c:v>4.5</c:v>
                </c:pt>
              </c:numCache>
            </c:numRef>
          </c:yVal>
          <c:smooth val="0"/>
          <c:extLst>
            <c:ext xmlns:c16="http://schemas.microsoft.com/office/drawing/2014/chart" uri="{C3380CC4-5D6E-409C-BE32-E72D297353CC}">
              <c16:uniqueId val="{00000035-70CB-6E42-85A6-7D07A20B796F}"/>
            </c:ext>
          </c:extLst>
        </c:ser>
        <c:ser>
          <c:idx val="0"/>
          <c:order val="8"/>
          <c:tx>
            <c:strRef>
              <c:f>CompoundAlert!$AN$7</c:f>
              <c:strCache>
                <c:ptCount val="1"/>
                <c:pt idx="0">
                  <c:v>Somalia</c:v>
                </c:pt>
              </c:strCache>
            </c:strRef>
          </c:tx>
          <c:spPr>
            <a:ln w="28575" cap="rnd">
              <a:noFill/>
              <a:round/>
            </a:ln>
            <a:effectLst/>
          </c:spPr>
          <c:marker>
            <c:symbol val="circle"/>
            <c:size val="5"/>
            <c:spPr>
              <a:solidFill>
                <a:schemeClr val="accent1"/>
              </a:solidFill>
              <a:ln w="9525">
                <a:solidFill>
                  <a:schemeClr val="accent1"/>
                </a:solidFill>
              </a:ln>
              <a:effectLst/>
            </c:spPr>
          </c:marker>
          <c:xVal>
            <c:numRef>
              <c:f>CompoundAlert!$AP$7</c:f>
              <c:numCache>
                <c:formatCode>0</c:formatCode>
                <c:ptCount val="1"/>
                <c:pt idx="0">
                  <c:v>5.5</c:v>
                </c:pt>
              </c:numCache>
            </c:numRef>
          </c:xVal>
          <c:yVal>
            <c:numRef>
              <c:f>CompoundAlert!$AQ$7</c:f>
              <c:numCache>
                <c:formatCode>General</c:formatCode>
                <c:ptCount val="1"/>
                <c:pt idx="0">
                  <c:v>4.5</c:v>
                </c:pt>
              </c:numCache>
            </c:numRef>
          </c:yVal>
          <c:smooth val="0"/>
          <c:extLst>
            <c:ext xmlns:c16="http://schemas.microsoft.com/office/drawing/2014/chart" uri="{C3380CC4-5D6E-409C-BE32-E72D297353CC}">
              <c16:uniqueId val="{0000002D-70CB-6E42-85A6-7D07A20B796F}"/>
            </c:ext>
          </c:extLst>
        </c:ser>
        <c:dLbls>
          <c:showLegendKey val="0"/>
          <c:showVal val="0"/>
          <c:showCatName val="0"/>
          <c:showSerName val="0"/>
          <c:showPercent val="0"/>
          <c:showBubbleSize val="0"/>
        </c:dLbls>
        <c:axId val="175723215"/>
        <c:axId val="1020947296"/>
      </c:scatterChart>
      <c:valAx>
        <c:axId val="1757232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947296"/>
        <c:crosses val="autoZero"/>
        <c:crossBetween val="midCat"/>
      </c:valAx>
      <c:valAx>
        <c:axId val="1020947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23215"/>
        <c:crosses val="autoZero"/>
        <c:crossBetween val="midCat"/>
      </c:valAx>
      <c:spPr>
        <a:blipFill>
          <a:blip xmlns:r="http://schemas.openxmlformats.org/officeDocument/2006/relationships" r:embed="rId1"/>
          <a:stretch>
            <a:fillRect/>
          </a:stretch>
        </a:blipFill>
      </c:spPr>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1">
      <cx:tx>
        <cx:txData>
          <cx:v>Overall Alert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Overall Alert</a:t>
          </a:r>
        </a:p>
      </cx:txPr>
    </cx:title>
    <cx:plotArea>
      <cx:plotAreaRegion>
        <cx:series layoutId="regionMap" uniqueId="{4D8F2A46-714B-ED4D-8734-A9FDEAA014B2}">
          <cx:dataId val="0"/>
          <cx:layoutPr>
            <cx:geography cultureLanguage="en-US" cultureRegion="US" attribution="Powered by Bing">
              <cx:geoCache provider="{E9337A44-BEBE-4D9F-B70C-5C5E7DAFC167}">
                <cx:binary>7J3bciPXcqZfhdE3MxMxoOp8cFiOaICHpngQRbBbW7phoEk0UCSAAgsASdAxEX4NX/vKF77zG+hN
/CTzLRQKqEosCtWb5UFNhLwd2ltrYRGJzHXI45//ePvyD7eDbifZexkORpN/uH358UN/Oh3/ww8/
TG773WFnsj+MbpN4En+b7t/Gwx/ib9+i2+4Pd0nnORr1frAM0/nhtt9Jpt2XD//0j/y1Xjc+i287
0yge/TLrJvOr7mQ2mE7+ZE47tXcbz0ZTtbzHX/rxw1knnnzY646m0XR+PR93f/xQ+MCHvR/kn9n4
yr0BVE1nd6w1g30ndBzDDG3T9ywvdD/sDeJRL5s27H3fC23bCgLXdywzzL76ojNk+TZiFqR07u6S
7mSyt/zvbFWB7GwwmsSt9Pe2YkXf2cfFD/qhyM9/+kcxwE8UIzmWS35sm5Icb3XG3b0v3eSum/34
Cvju7huB7QSmHwSe7VquU+B7w7L3PctxzMByA8/zwtDKvjtlfDma9OzPrxVCyE9JUbS+7F4UF3Ey
7e+dxkm3k/Hj/bJwjH3TMWG0ZYe+4xlhURam5e+bXuD5gRXYXshHs69ORVGSJr0sCouFMApzUhqn
l7uXRjOZjbpRxo0KBMFd5JlWGAYhm9+wbCEI0+FQhIHvmoFtGq7jZ1+dCmI7OXoZZOsE+7Nhyfnm
xe45/3kUTbt3e+1pZ9qt8DWww33XsF3XdGCw61ghHM69Bo0w3DfgvWGFpu8EhuOJ56A0WXpBiOVC
HmJWiuVze/diue539447w69RhbeTae87vBNmaPJOmLYZFA9Fw3T3HYv/BLzdtm+7Ni94qh2kp6Ic
TXqB5NcKaeSnpCiOz3cvitYf/znt7t3917/868lTHCUVPt0+l5DvBZZlhOh8QWh5xUPi7ruuawWG
ZQRu4HuOJwTyPZTpxbL5F4RwNj8gRdQ62b2IzuPBXfxU4VFx/H3LsCzTN2G+a/gBL3Xu+rLQdT3X
MOzQ863ANV0Elz8pJejRy2O1UIhhNS65f36we+63//i3eO86Hv7x73ud0d3eZfLHf4xuo3GFB8XY
R6EyXTvkUTf4h+UUT4q373GADMcMDcOzHd8T8vh7KNQL6O2/JCT29gelCNvXuxch1tfe5cFVtovf
r4D9ZQ1umu3SGmxP906j6RRzllNz0X2KKtS/TH/fdgzP5aRgjRi2idWXu8AanoU17mGH+4ZShDFI
Mtmnb/330fbGWdH8PnlKNB+R5+O0Blryl6g7HXWGGY8qOB/oYpYZ4CfhmbHtICjqx6YR7Fuu74e+
hT3JnYeqln9gStCjl8lqoRDEalxy/0sNuP9TZ9iJbit83rmdLNsz+D/eE3Rh9X7nT4fP6fF4bQLH
tNG9QlucjhIE6dm/WijYvxqX7P+pDgrwa/e2X6Uh4oT7vh1adsA/DdNGhyqwHzvExjoxsAqNAOPR
Lu791nZy9MxfLRTMX41L5rd+3/3L3I5n1fupbG/fsbE7As/wTd/3pXsEP1WAo9Y3sN5tToG4fUrS
pJdCYbGQRGFOSuMU9QSPtPDObgz8tzpwr2aTSZUnwTP3eYUN2zEdrHJ8s8WToLwkeKnQbX0/M0Py
z8B2cvQyyNYJ9mfDkvNXn3fP+fZzNH3tJgN0pew6eP8r7Hj7gYG/1nB4a72Ni0i9EhiAvof+RGxj
w19bkia9DAqLhSAKc1IarU+7l8aneHQ3SzpVKqzOPheS7XoW/lqeZheHYP5JDrx9N/Sx73gyPEs4
QsqQo5fCeqUQwXpC8v9TDTQiHPrPnXl1BwFzgN1tLwJzeMULrA+Vce3ZNk9FEGpOwXZa9KzP1gnG
Z8OS7Rc/737bf5xNpkmV9z9+Jjx7Bg8t7qTAD8Kin4kwBW4NzDPbCQkX4U7PRJ5aaSXo0fN+tVAw
fzUuuf+xBk6K9iB+6o4qZb+3jzscfxHqpo2aL3Y+7FfOWcNh2rJ92xDXThmC9PxfrxQCWE9ICbRr
4GddBk4+Jp2ve4fDKKk2ZkSkOjS4goiNwuvQLZrEroNVEIbKHAsDYhOm8PF9L216wej/ihCS/kNS
YB8Pd39hXUS9bqUXFmG9wPKUJzbEQPBMG+Ms90wH6KsOlrOPx9z2LUPEVUuQoxfLaqGQxGpcMv/i
ePfMP+zNx9Pswn6/smqhARnkd3h49bDO0EkLrLfCfWJEJtw30w9k35w+FVuJ0TN+uUywfTkqmX5Y
A6af3HartRE8Zz8M2NGB5ROjc+Qb0cCX5PJwh0ZoE80LF5HuvI1WgiA961cLBfNX45L9J+3d7/mF
L2XvqjuefR1Et9kWfP/m/8tltMj5W+wUmQ4o4wonScVHwLX38RLhLMJbbRjhIryWu/QbAVoqWX0e
VoJhOSHpNpng07unBEFvHIHsl8gjkI1vHIEavLmpF2W0d9S966IhkWqZceP9x+AvfxGJr6UOwVHS
Gd12q+M8riIPG4DcGGuR3Cpf332sM9cNCCign/r4i7KvTo/AdnL0JyBbJw5ANiz3/1ENfKSHk2lc
qZXmBvseNgFRf2UCbyZjuDirVajM9JZO1CLrS9Cj5/1qoWD+alxy/7AGt8/Cgu8MqrSSG5a7T5oL
kTLPJoXblcFk03ZItySdD9OMFGQ+WRRAKZL0IsgtFULIzUgxfPy8ez3oPB5Nu6NuL4kzXrz/8neI
2QceSj4JxA7/EDmVZkjImCCC75LwujAQsq9Or6ByJOnlkF8rBJGfkpI4r8GBaHeikSbLIFXR3y+U
vxItCkUpi+0jFdS0XkU7JXXXs+jrvJPt2/dLh0Am3juyW0LPIc2CWGbBZsZ2I7zDq27g5/Pxaoib
ays1+tOyXCYOynJUnpGz32pwW3UGnXmlgU2KTjAF0IcMleZNir1bZDyuVZzevBoeVoNKcMlkvryr
ShCk5/35aqVg/3pCSuC8BhL4/JBwT3UzLrx/52MwGyaua8IHadSs6C2yzX2SV0OcRWboGkq9yr46
FUAJevT8Xy0U7F+NS+5//rj7/d+KB3G1ufbKle0RU8ahTSgzQHEt7P+Gb6uqLTQmMyTPYjPBqwxF
egGsVwoJrCekCFo1CK21Ol/jv0rjPtShNO7TbNTrJPPsQqjgLlJlbzitSWTBjWpZKj075z9CcVVJ
jjiQvCB0UvMi70EtQY/+KKwWipOwGpcH4dPn3d9FV/GwU6n57Cj7GKed77gepW5eUNSBLOXfZsol
C0xnvZWgR8/91ULB/dW45P5VDa6h9uyuU6G/zvRQMLnoLfxCSIBAQWHnE7MJ0ZGCEA0V34VlCv1z
KzV6zi+XCb4vRyXX2we73/OpjfYlwmOHrabS4aeq/i3pjjp3aEWT6q4iauAwkqk4JK8LfZ9UooJA
GjhYyXIxqZe2HddSAZ/su1O9iLz4v4/MNyT1539OSvDPPy0l+6W1e8k24wmX2UKkn7rJa7cXP0Wj
TsbTCp4WMmS8QEVF1UHa8A1inau4haEyaJS65YmA9PeTp5fjW39HCPCtj0nJNWugE3P6ulU60KkI
dnyOFccO95UpvVeWpTILFkb4Zn7fdlr0YsnWCTFkw5LtxzXwnp9Mkk53UN0BsQ18twZGBoaGaXMA
ihcerluMEFVmSs7NItc7++r0vttOjp7z2TrB+WxYcv7kbPdX1XE3TnpV+s3x11LFgJ/Wtkw8UPKt
cWzyOTy8IwQ24P5CN8irvSXo0fN+tVAwfzUuuX98uHvut7tzwHEGgyof+wYoDz5hIQxw1zSWoDM5
w8Ol4N2jAILHwfHJalLKQF4C5WjSCyG/VsghPyVF0a7Bm70ARVnlcOzF3zKuvP+5/qvwZBPHabF/
egLiSfrF292kUiwIx6G2gbIHEosX9YWqwi13MixeDcCccFtRBr8sjCiejG3kvHUq0nUbJyIdlqfh
qr37iykFb9k76CTU/uBcrrAIVIVN/0Kp0SGcye3fnAEQdBdVdxE1bCo8yWki6RvEANslFFE8AGRT
UmziktHnOqaxgfBQgiD9CVgtFEdgNS7PQPNk92dgmfCcggTxIOx9HJJWXGVF7l94QUVcuu9FlsOk
wVdSoWFtoryqkiDCRzZFuKFZfCCUo4SoEfgnbmgA6rfIRs6/ECUI0h+Q1UJxQFbj8oAc18GBNSZ6
V93tBI6cqozG/0QyGTBy4nXm8nIpiyYHH+2VtGNK2LPvXnqptpGjZ307XSYYvxyVbD+swdt8GVeb
6+2y6cG/ohTIw0O44a4lUKGYDgKNSvBTkYoi27eTo+d7tk4wPhuWnL+sgbGsQLuanT7ADJOMB++3
DghFgI6IIewrw5hdXfRVNHzSNUBdcj3KdQmcbvC/JFF6IRQWC0kU5qQ4mjU4CH+JYoHxWgdR/Ez4
rsIjYezjljBJEQidAD+Rgs3N2Wku8aXAB+UyoDp34WPKvjp9CLYRoz8K6SpxBtJBufl/rgE+STOe
Tp47VUYVGnijFc95Acg3tuF78SaiUpGUDkJ62AXE7hbTeeWnDEV61q9XCvavJ6QImr/u3kD4CDTD
1050X+XWV0oQb0HmoBC1uVROey66J3mwYCSlULt5EZSjSC+E/FohhvyUFMTHOsDFRN0k6eyddeMq
k8kocfPIzKAGnQRjkxiOMAZMkzAbDzJYiCoPH4TR4jXULkmVXhzF1UIgxUkpknYdVKVZ8tCdZwx5
v5ZkByRsqHJD0lbdTSXVxqmNQQayGzWLCtpKOLWvt5Kjl0K2TvA/G5acv77a/a10FgFcRRr+ZNqt
1DojnYmEpQwcSVaEUiLNQeDRJqLmYiLLFILSVOnlIJYLcYhZKZWzGjiT2p1hXKGjokFKh0eleUDl
uU5Fapi+Be6xur+ABwWJWkJNb6VHL4flMsH/5ajk+681sBFOO6+dh/5kWukbTeln4DkmxVmg86QR
tJx66ikcvRDoKkA0FvaauIvKkaTnf36tEEJ+SkritAaPdDPpvEYVxvgbJuEaF6QSG3ieRd6SyDam
gBckPYLRrg/YVVrAm1eWthOkl0G2TvA/G5a8b9bgTbgkhDOr7jH2CeGQWAGOXqr3qJYOuQOgSuNI
rcRrtEB3o0Qu++rUPttKjZ7vy2WC7ctRyfXLGtgHFF/cRU+VxvaNfVxEvuPDfv6fvjMC4lZl2IdE
bkh5WSRXqOn8ni9Dkp7765VCAOsJKYPzL7vXhtIky7PZbZU5Ljy+OB8orlJ7nDfYIsEut/8bnrGP
k9pRCIdIwl004shLoSRRekEUFgtZFOakOM5auxfHWXcST/sVloc2yCZG37R9lXEMy2XTE0DrMZQJ
FhBYMDCrPWGklSBIL4bVQiGC1fgG+2ugDbXmYwL62ZVQgVVGGyZXgdDb5HNvQonZ5B2DnuEG4Tqi
kz8H28nR8z5bJ1ifDUvOt37b/cZvzgaUl1R5CanCaDcAfWSZsi3CZZSvAyxJGdY6kplnfRl69Mxf
rxTsX09IATSPayCATl8VG1a390GmIihDGQOvMEWfpll8BFx82HiuTYoRKTfcfAMIXmyj5w3+Zwsl
+7PxDe5/2j33qZfvxZXiMygUW/K4KKvC0Fr4QgtvMIG0fbJQQc4gEZK8a2n/liFIz//1SiGA9YSU
wPnF7iXQ6keDbnW7v4HHzcSm0mNINnxzn72/aLxHSEEE6reSomf8cpng+nJUsrxVAx9oe5ZQ9jGs
kOvUffDSYs/aeHXAppWFPOT2hlw2RGeoPfc8MIUziS9TJEpQpGf++rcI/q8npAjaNTB8Pw6+VlxX
SKkUSj9hgbSyRoQmSSHlwkEw1LYZ9Hmzi/wvQY6e/auFgvurccn8jzXY/8czoFKHuB4yJrxf4aRL
AjVPoUEClqUQ/IXS0wgX4bNs80vE7FIE6QWQWypEkJuRQji+3v29D7I0rRTOO7fdu2oBqhxy4UhL
ISfLVM4gCaBtER2j3tABJZIam80itO+gSy+RjT8g5LIxL6Vzfrp76Vz3O1G12VycELocEkEmVc4A
uE1hsuV8E/iGFj0oCeKnHZLE21yGIL081iuFINYTUgLXNdBMvwBY9ToDO7K6S4pIGQUEJr45x6Gv
tSj8b3jgbwP4TAEOZYGahK5SFOllkFsqhJCbkVL4crj7c3DQHQ07yUN1MlA5QlS/4gyl0wU4nSJ4
T04jGhQxHFwX5iKZJfvqVFEqQY9eAquFgv+rccn9gxrcQofTfhSPq3ROAF6okLJXsG3F1Any3plW
7UdoebTsk5t3TpShR8/+9UrB//WEFMBhDR7pawyF6K5ztygZv46/dnoVukiJk+GIICnC8bh0AHTm
ys+9CCqp3QK/nGJAgvfkAEtz7TuJ0wtG+0eEjLSfkeK6roO4ZqOoWuAwDDvTAkUbX6nqzK28FTkR
4eJe6FCqCygAYqA4FG+r6+30vCGVbKGURDa+wf0aeDLaCrcqHu2dTJTmVKE3u8G1RDeeANwEWhCq
w1B06RHw5OUmA5viKaD1NB3CShOmF8fGLxNi2ZiX4mk3a/CUx0Mus9vOaFVMm23WCsy/QAXeCH+S
hrpwLnEQcuek4XPVgTtGXHpRvSbtv4PvIk0vI93fEGLSfURK6qAGsD/H3YS07QqT9FxsC9UhA/5z
jpQGUBAPDxHeKwtYBkLXCpZJ2B4l6NHLZLVQCGI1vsH9Gqi8n0fRtHtHM9xR7y6usL6WtBfV0wff
YEhmzAZucQPIEVRfU4kBWHtVxpadz1T1LU+XXhhyvZCJnJaiOa7BFXYUjao1ymmnAdMBvSBlgJxh
dS/lri0iSZZCa81MEeVTzKvDJcjRi2K1UMhgNS6Zf3RSn/cj40EFr4ZKDqbWGdWW/krELIrPulKA
iZSiH2Ou+AqXDJdJnv/ZfZ6N6ijSC2C9UkhgPSFFcFCD2hLVF3mP2+DPfrDqSlqs3qUHaXFgb0Aj
iOnsrvvjBzJm/ur8XLaLw8kIV223UgOjgea6MB4UMrGHb9C2iiYGZc/7PAeqn4A2ZakUTfpDkFsq
TkFuRh6Dk4Pd30SHt7POXZxUdwoaJjnZZCmRs0qAjnbnHjdN7iFQtZ40G0jvoEWGff4aKkGOXgCr
hYL9q3HJ/MPW7pl/0Z320863FVp4lDpboBMDAc0+XzQ5L/Cf4BLngEwy2yHABBKiUFBL0qSXQmGx
kERhTkrjogahvIsOWCQVHgSSYyibopQNU8ADhwT4yYIksO7QYh0Q6lGKpBm3lZg3BJD+Bsn6dHSD
6Ve7PwLncRLf3lboCQT/nF5uyjQmZ2/pwMhfP+ihaEgePiiSCPwUsjh/A5UgSM/61ULB/NW4ZP/5
x92z//dOtejoqmYHn7fKGKOpD7iDBrmoOfbTtgHuM6EKPDUxie306JmfrRO8z4Yl63+vgQJ6Ht0m
VatA5IuB+KwQUdnfy6BDjvvEQ4vgYMIIWDY2w2JfAwKVI1MvlW1/T0hr28elFI9qIMXTedKbv1Zc
e4UK5dGPEil6oToqRQ3Kx9BW9XCBpfcAliNJL7H8WiGd/JSUxGkNkl8PB3vtzuCpWm2W6wyUAA8/
LO3h6IyrehPnDlQjwFkL8qrqkLjqYJZ/TUoSpRdGYbGQRmFOiqNdg6KUFrgNVcJW0che5QTi8nOJ
ItFYnbSzvCRCmugqjRc8q9QjKPTa7fTohZCtE/zPhiXrWzV41I9n80pBM+joQzYavUxISVtAPBdd
3g1eFfpCI5GsUFd4W7fTo2d9tk6wPhuWrD/+bff61DHNTirMv8eloZIwafUTLKDa0hzv3LZf4DNw
GlTHH1AzaHmVGTCpo3srPW9wPv0ZkvHp6Abfa7DlL8n8jsbjilsKkGmskM2531UlKNu7cOWA4qYc
flQhesCZ8L+Yzt/9JWnSS6CwWMihMCelcVmDfLPfo+HXztfnbsYPnTP5+3yrDRDa6DhGH9aAaI9D
NXRRJ1r0SLfAdlskhEtjugw9ejGsVwoZrCekAH7/dffX0HVn9FptTngDuxneYtSlb8Gif0buIlJw
89SjUKOIsuRSr47dlz8MZSjSi2C9UohgPSFFcF0DKIAT2hRnLHj//reV9kOtD/7UhV0nkmdcZ9+m
JRx4YQE9TjzyMbOvTp+BbcToOZ+uElxPByXHT+rgSsLLFU2jKms/G9Q60HEVTBjsMCqxQKMqPAGu
j1hMJRIUJHxJruD7eRmS9MzPLRUSyM1IMZx/3v3dc95JJv3OYFB97hItP331zgK2sMB1FthtgLbt
k44BLgn+bcyE4hH4HrLekoj8YRuCkR/YkE8NHucWiWVJXGHAoYESqnp4k5FB2ZaDew/9P/c00A4D
ceHzIxuG2PQGoHAJgvQCWS0UcliNS/af1sBhdEmtyqzXqRAkRmUa02BHNRuhLgscJBH69wFqCFBe
yQywyUwCO6x4MspQpBfAeqWQwHpCiuDyevc31MfRNOrN0t5VzU7ylc5wGUfe/1LTmIpbCouBBEr6
82z4KUjEULCelExnjorsu9On+juJ0wtG+0eEjLSfkeL6WAPH3qcOr3rGpAoEhLeCzABic1o8hwag
YsqPtLLqJLLPVnL0IlkuE0JYjkq2f6rBKWl2Rr1B56476VfHe+BVMd08g9TWZZZY4aWgspGCCoq2
yH3FoUQ+U/bV6dkoR5Ke//m1Qgj5KSmJ5sHu76sWhlTSGex9/KZaM/x35BzjO6VqAjR6A2xuh38U
1Vy04EUHUYPHnUd8kbqfN+7+HgL1Unr7LwmZvf1BKcHW0e4l+Hc3l/w+LwnRir96YBbz80jY+6E4
sq0Bx1V3UjaJrd2Z3UV7H5NOpR2cAMs30eZUJi0Yr5j0xUgHDZ4I/9m8YUrVxugRbseyROkPYHG1
OHTFSXnQ2jXwAx/PcAF3Gs2Ijk6z7PGoQGew9lHYgDwIqWVdoE4U3q0GiYVUA4DTzrNlewAWiYer
NFl6oYjlQipiVorluAb+SJxGj9VJA8gtELmweXCIgeVO1KkgDexN8p8DV2VCk2Olc4b9KTF6GaQ/
QbA+HZQcP/ll9y/Ocb/SEKCyIR0fw8W1YTtqgggBUl6Jca+SPlWJpU1H8kzcyzjUNnL0TF/+CsH1
5ahk+3EdnCv9Spsg01WR/EF71SNCdHhXAFCEZHFM0vFPIVSIwCu4QX/ePEHP9eUywfXlqOR6qwbV
kh+TYZdm1NmWe/99T4cCbBCbTFkaNS0Ajos3DNc954ACSjpJkOMp3e0l6NFzfrVQ8H41Lrn/sQYe
revZU2dQ4WPbAHoXBwoIRHRqyloX5/yJAH9goZMySyGr8q9I/Nft9OiZn60TvM+GJeuva5BkAy7t
tMJtD94ZAST86z6gQ4vq38K2R8tBCQIGJwRuwgcZWWg5W6nR8325TLB9OSq5fn69+7f1Ais86eBB
rO7CoSmfQrMhgQM1UiEUFA3wRgAIKSAeGdD9Bn5BKZL07M8tFSLIzUgxXJzsXgzXEYGMBli00251
gmgEyj1rscENLLBFZn7xDIA5SsMm8kGY89KGKXlXSEmi9KIoLBbCKMxJcVzXoHziOq4S0IPGNCBq
kQJrqSYEaZvW3BsA+DSZgAqCyPGCQPnZsy2Q6pvbiHmD/4ufIBm/GNzgeA0c400QnSqFOqasWiGd
qUD3AoJDZLuCM40H0KHmHYaTGaUgwfN7vwQ9er6vFgrWr8Yl95u/7f76OY9fVfHE46zK24foERve
BjZLeck3HLE80Iv+oIAik++hqqyLEihHk14I+bVCDvkpKYrzGuTafO4BklLla0yNEMBOWFSUUlBU
7ZuFN4BkHHDnaBPqG5hcm+r/dnL0EsjWCe5nw5Lzn2twBaW+p2wTvt/wUjhOANP4xBiWmdwFzqt+
KDQDsimPoIrL9B3cEPkbaDs5es5n6wTns2HJ+eMa2LzteAbmZRoSypjwfv43uOOpocaLA4MzT2bu
3UX7oQUBubCYAOaihjf77vTdLUuVXgzF1UIYxUkpkt8/7v5F+JzMMArmGUcqkAY3DU5MSrpQ/sG4
t4LiRdRQCIDcUpTb4RAF7USlfuTPQwmK9JJYLRRCWI1L/n+uwYvcBuay0swaDF6qrygnUa4ekgBN
wX5lEPs8w7ZFctMioF1kfwmC9OxfLRTsX41L9rdrcCNd4nEedjIOvH/3YwKAvk6dm0PWt2fZBj7l
3FXUCMChJh2cZBuf3b+pDG2nR8/8bJ3gfTYsWX9Zg5vnovu893sXFOrRXXX8bxBIweHPrYMrTmVl
iJIr7n/SAmg6Bqif0lQlEHtJovRCKCwWkijMSXFc1EAfVUll1CFWmGNJZJ9IL7YuSTFUpGzcRK7q
Tem5puMjqzDtEJR/CMpQpBfEeqWQwnpCiqDZ3P1bfN59iaqEFVCZS9hktF7SX0bgVe4rTPwVIBmX
VV4A2+nRsz9bJ5ifDUvWn/9t96xvx8NOpW1Q8EoQ7OWqoRaafj9uSJZ97iFw8MjRLFqD6lqCEj3X
VwsF21fjku/tGkAdXnYeomoL0amqUlc/aLouqSiuU0xE8ah9phQLcyCwVMd0mShZhh49+9crBf/X
E1IAlzWAmG6pBkB7//PgqvW/ssP/fi0ILMOA2luQlIBaXyR4F6XAxYRk6D5GAp9SRtUjnb94ShKl
F0RhsZBFYQ6gNJFmtTHw35uJ9dy961ZYb0W1Ob1P8DT4lPaTEyk8oaa3T4iM654kLIdULVnt1t5K
jp7f2TrB6mxYbvr24e5v+8s0FFal1cuWxtoKHBqP0YMm9TPn7ntVb076GzGwJRCA9IKWIUnP//VK
IYH1hJTBZQ0M39Yf/znt7t39j5OnOEoqdEf7YEWrNj94+wFTUjBWhYe3obzR5NGrtpRkW3mOJ5Se
JV3/9S//up0yvUA2/4IQzOYHpIBaJ7s/JM3+bFplOSgwSkTFSHBTHYiB6hYYe+TR4yP1ubmwBxRE
MX6L/JuwnRy9NLJ1QgbZsOR8swax+l86006S/fr3v8aq4yQOf0rQAXRb1CgUTgTg0CYAJGmVlUn2
rjgQW6nR8325TLB9OSq5/ksN/BHXs+RBpWRVq45S6GaSY6hyPnXhSWxgitMJ3HBjkYq74Y8oS5Re
BsXVQhTFSSmR6xokaX1UvSkrdM41yFjB6Ynzjf1OEyzy4AongUAmnjleBEpCbZ/0ROGZ3k6PXgzZ
OiGAbFiy/mMN7LLDR3rExfTFHexlAaX0Mn7/dWRiGXu8y/QDwEeNbVxMy1XRNMBJVB0iQbWQTqLZ
TZhGa76LMr08NH9CiEbzCSml4192/0TDkajSMo6GZalOliBhkDPhu/hJOQI5NVaF+tGsyDFdwFDy
WBSFU4IgvUhWC4UgVuOS/Rc1eDFSUINqMUsUeANIuC4aEFEyQ7gvVCyZOlBCCyT6YsSR8FUUQDmS
9DLIrxViyE9JSZxf7f4gXHYrRcFVjzLF6ao5oupkTOZK4RQ0QDME5hBbGpwrG1h61e0yr6tuI0fP
/3SV4Hw6KHl+WQMjuk2DjM44rtJ2U3j/NMc1cI2ChW6hMxX4rkoHqH9GT8pAJotsL0WRnve5pUIA
uRkphXYNklk+Jj218/68ZOL7KjLTFtLELolRUpJEVgWXTO4RaHi0sqQamqQWl6qazSBmKZr0csgt
FXLIzUg5fKzBDXRwH30luyXKdmQFehKgC6pKBhHo0MMcha5EmQ1vgGr3Grhh9tW8mXR2KEOQXgbr
lUIE6wkpgYOfdv8GXOPJrtJYACnPJKeLO36NT5U/BUxi2nFIyKhTIEvyEdhKj577y2WC9ctRyffr
GpgKJLxGrxU68NAxaclD0aoVeuSVAodevH2AryWJS3W4J+Nd7XtR0bGdHj3js3WC89mwZH2zBjH7
nzrjKj10VO4pLB56s4JHtYwQ5HY8JZIqg50kRxv9n6iyYPxWavR8Xy4TbF+OSq7/dLn7i+Ys+trF
Ms6u2/ff9J7qPuKRLufapObS4ULseNUUl1JVQjt4T+kRoJAu8upmCYL0rF8tFMxfjUv2n9XgpT1F
5ezsHVxCSlUuCUonTRJUSBfC5UAIRxRnm7iu8VxTuK0ADrCNUUvz/E87mi/oyiZ0m0Ivg8JiIYfC
nJTFaQ2OwlF0X6HG0+Dqh8FkqS8vGPWk5i8gf1HSHVrARqYt9DJ2pyrPNmr0AkhXCc6ng5LlRzVQ
c9pJtHfWGT1UeP+okBmhS4IvgUsQ0wu5X3JsJ2fRN1Q8jagmaJEyPlCKID3rc0sF/3MzUghndcia
QMVO4ipRs2lxxJOr4PpBKqLXrWzRSVI14WWy5TC5VCtiEaRplSBIL4P1SiGC9YSUQKsGsYHW7GuF
JwBdn3o9LFo7ICnI5qovnADV/4trH3P4DaDObdS8wfrFb5BsXwxusPzz7vWe09kzqHbZlat74b7P
z6AytZRiQ6YWcBAbKRPOIhpDJwvasQFXS0ll9tXpbb+dHD3Xs3WC79mw5Pzpr7vn/LYmM1XpQX+1
4olH/49zwBYVUW3QPCtMBCNIowKcDoUGJJ7Sq61wmdkqhKAKpXyHKy8tUchrs+1yJOkPV2GxOGGF
OXnM2u3dHzPgGzrPleqzJIWRd6HKoQL+S/qzwZ+n1xgpwkzz5Gwko26nRy+EbJ3gfzYsWX9egxvu
pzip9AjQUQ+oOewI8oloOy9d2Hg6yLkgQZUjEgYq26j4tmwnR8/5bJ3gfDYsOf9TDdx39Hqt0pdB
AJnMU3o1U5JPHdqiWWrOlvB58xVMYNbIUILPb6VGz/flMsH25ajk+kkN6s4+fuuBLlZ1rhHhMeKR
xIVVfmMKRZvjPa07DSCKUHTVgeCBEDZESZr0EigsFnIozElpfKwB1GkrJulr7wqInOwaeL92G+Ir
pXO88mNT7UqSe+ERbgQAZiooTDDmF314ZCFCOZL0ssivFaLIT0lJtGrg3GuSgFehJgTKvEsLGCoN
gEZbYJcXpKDSwRRoDimpq2KRvCq0lRo9/5fLBOuXo5LrzRr4lK6eq8WioJ82FX2kwrP/0UGp8yiy
nbOhnK1sf3K0lZKaHbvUsttOjp7v2TrB+GxYcv6qBnrP4eS5Q/S+SqXTUk0FyWM0Ke8jkWjRXi33
CqAZAQ6i6hB4ngniq6ZU+T1fhiI9+9crhQDWE1IE7RoE0b50RuQ6zjIuvP/mb5gkXKtwApF7C7cq
3rzC9lc9tIF/ws9N8xENGHIJgvQCWC0U/F+NS/Z/qYFXKS3JOtgazRGlWhUiYl92xjTWUAXaVae6
0oDMQxGjIy5JAuQtkUpQ3AngYtN1g8xwFfnbbMX0PZTpt8TmXxB7Y/MDcpNcHu/eMv+tS2Z+dSeU
A7poYo8i7LuIJ+AOzF2RyvOID5h21ATDMWVkoHsrNXpZLJcJASxHJdd/O9w9148rbrSu+qw7QHXS
7Q0b0SbkVGC7ujdp1kfRtBfSs9V2baEXXPe7e9tp0jM/v1ZIID8lxXBcg1DHRdTrJhVuflWHhRiU
5yntPFmQQrhPAiYAzQTC0Q1cV6Fm5/WDrdTo+b9cJli/HJVcv6jB5l+8S9lPr0Ap+P+2JLrYiWJv
gL46nd2RYUij34DTCo4KoGa0r1OdugpbSelBqvUmTyARHGfhiM5vpavuePZ1EN3uxd/2ppztrSzX
b603/ozYam98Sm69Vg1eu7PO9KlKnxyIW4HqkEPhUxrEL5bE0rsjJNWXlHd1Nas2hNm2T82x7eTo
5ZKtE4LIhiXnz77s/sVrJTHbu0IvEDgfcBR/HKjrgEJJdyg1+aS5m6T5gkeh6v9EjLMEPXrerxYK
5q/GJfc/oYDvGhDhNEqir/A/237vv3VNbigFBkILKNVkkIqOwgWFxuHjrnaoBF+UcUiPaBmC9Pxf
rxQCWE9ICZye7F4CF91xlV0eAWbEzFX9Z5aoo8X3IVD4RB5t1VL0p8XhyL8PW6nR8365TDB+OSq5
flGDLLr2IH4CB6fKa0flSPs0P8H0TGs0CvuexuRcRsCgEQMgSrxRa1+GID3v1ysF+9cTUgLteuRz
fY0rjYNRaowHDmRqygTQkijAL0rA4NFlijo+0hmVjZldeumbS/LVVoL0ElivFBJYT0gJnH7a/c1z
3bmPqoaCskFjxAtHcpEB9AEGT1HvofUyoTCqXd/o8VuOJL0U8muFHPJTUhLXNQgGnEw7g3m2G9//
BAPIiBCUHbk4BQBMFA8CBcfULyEHW3VzlFVMW4nRs3+5THB+OSqZfnK9++3/+fVrt+rt75DUCPof
PugQj0vaaSnn5fJocU1hGTop6BNW2pEs//qWI0nP//xaIYT8lJTE5xqEA1r9zl11ux8T2PYBlDAN
IvMkXFlFIDSTrkAopRaQXJqA/DZS9LxPVwmup4OS39cHu9/51Ff1otmwOpa7xj65oqA/LVGGFMRr
bts7cNykxNgn9Uf5IG2m89u+BD16vq8WCtavxiX3mzXwcjUBvaF4eO+oM4kzPrz/zkf5QeFRRdwE
Il2cC8X4L+FhHEYmAWKAnmxaWkuPQ1mq3hBE4TdJaRQmN0RytPsDcR4P7rAH9nIOq+okQ2iD/jN4
5QgOpwDUhcOBwabgbzg63qJHnEzPWtL2Z/ToZbJaKMSxGpeSOK/B1XTeuev0OhMaZ/3ZD/6+pPcG
thcvLmV8PLvgMS7aruavJ0KGqpM4IRIA6tL8ufz1VI6mN4SQ+z1SDrmpDVHUwSUaTfuzapFWXJ5m
kqBJEApSODp8bzlBKPBkOgfZAEIp5/ZG2dNZGYr0csgtFWLIzUgpnNVASyWDuErnHL43upHRIo7r
BkR2r/hQN5ThQCJjqFqb8Y8NOK5t1OiZn64SfE8HJcvPa9ChrD2vtNSYZkz0iEMBgqVA2yxSznOb
XlnM9IczkIVvLVAYs5svdUtspUbP8+UywfTlqOR6+7fdv8HtTrx3HQ+7e+TF7V0m0eg2GnczVrxf
PwLjicRQ1S0USfAPGsIV7h6VNsKdQ1szw1B9bdTJyD8C7T/+bUHfH/++JPCP/9hK4RuSefMvSWG9
+cEN+dXgojrrfu2MqizPpH23UmPtjQgOBwqsQKXtIjBwExSkYF5UJSjRS2a1UAhiNS75ftbc/blp
xoOo0tBlQ6FWq37GdKvR4ip72HMuB8REMqRXbbiyS1Ck5/9qoeD/alzyv1mDYo6z2UsXx/Es6WW7
8P2XlRPu+wpQ2WR308eDeI64q2gox22mLiz8TIsuH4UDUIokvQzyP0eIIT8lJXH2efcn4eOApJ0q
QzqYZgp0ERFkhfgFMVj7FO8D+a5Sqg0gAqUjtQQ9ehmsFgoBrMYl9w9q4MQ7TKIpKCHVHQLlx6Pw
HmsBxwUevbAYzkFvQknlDqKOAIhrJvNHoAQ1et6vFgrer8Yl7w+vdr/zT7ujeYWcN8BrBznZx2UH
a0Gb84p2GqBEJGgyizaVGmpF5m8lR8/65TLB+OWoZPvp4e7Zfj7vjIZVeioW+Gekx3oGHiGlhRad
eCFlBkQV6Om6TF0Wik8JevScXy0UvF+NS+6fV5Kj+XZ+OU1A0hy4A3DZDwFbnM5z2ed/PvvG0uX1
oH2c05vj5O7HD9z2eLG5c1QthxKAEgFJOmtqCtfMP18dtg+vvhwe/J+9X1WD8WS0V7DX3vyT3c5k
+uMHNFmAvfg+MO3SLuIf9p75O4sZH7wvBdrMMSSbgyDGKE6mfaZI6SWpjAjTooHXIoVjogrImVKQ
JTi4UApUNQoJBx8y0i/jwbwXj1asW/773mg2vIyj0XTy4wfLcD7sjdPPvUn4+LZzBQopHzf/dzKd
2clgmJit3vDGbSau+6lnev3Dh8g1fnkO7F/H4U3UCq3hZ3fQ+OXeefpyM/MOZj3zZOI69z8Zdv+h
mcxGx4PEvZg9PTR9++FgFk4uHh4ng9+D4OWm9dRw7pvDuXfTtKyedfz04v3asyKz+RCPx25zZN68
HN1Hr9/mL3bUfIyekvbrxHhqNgY3z83Ry7xlDIZXz2N/3Bw+9G9+mU3nDy3/KXZOHszk4uVlemF7
g0/zQfxl/jw6eA7D/k0zCaNZv/kUJ49XidX3mv0X86kZzaKX4/nz8Lk58M2Xljm6P4pf/MNkNDuf
DAPnKHwa/fpw3x9fOpE9b7nBNGo2Zk+Hk+TFbvaT6OLxcd4yx96x0fefmq6RtOzHoN9ixUVs+xev
cfRlGka/3DfMM7o1n/cj6zhx56+Hw4fJ7Mx9CpLWk2s/HwT349eWa93PDhI/PL658YYH/Unca9rj
4Tfj5v6mlfTuzZbzYp0NZ69n81fj5cB2+ObhUzBrPhtGd9IfdCZBIznoBY0Gc42HVvCSuEfD4U3U
xCvXbw7G7uzQ9Oe9s9HYfTk0n+at/uTh9Nl8DFtR8txujL2vM6v3ejycxi/dZPL4bT4zm0Fyk7TG
c7bBY290+vI8vwrG/u3D0Bk3ybI7fL7xfx5Fg2+zefLa7N94n6Lk5r7pjYZxs28+35y+PEafvNf4
qDcbGE7z/n7gH9h943nYmvSmk5Phgzdp3nvGS9ONjNnxiIYBrfilf385ewlej+OJ6befza+e17u5
fr0ZOPNmMBryvf7D9NAYvLzeNydRDw7OvJvDsSo8bE6T5+fLSexaB144NI975ig+H475Ff7gdmr1
/KPew/D16MH3+78ljy+jU/v1+fUn0xk1/Ve3f/Tkun2n9TCdHE3tX+J7ozm2Bp9Cf/hz4CZXk6B3
NPKfD+cv/aNXwzhwI6/1MkyOR42+0zT64dXw/uHUmARs5m+NZ7t5b48OgqR3PH19vRhY3sn90+R8
HEZHnn1/nvQnp7MX69Cx581n6/FiHAx/fgkGx6PZ4NQbPR4/zILmwBs358Y9W992H5sPD/P2zI+j
5sCaH90Yk6YT9wp5PoUr4DZGYlGvP01vhNW//tN5dJvEk/jbdNGpaT1e/FdWLW9vdUMX/mXjus6u
IO1d/sZkuduaJIc/u53VlbzXBLgrU0/UrbZYs7p+6TqgCoWV+1+5GlbXr7MfUDxE/rQCyVEIXOvr
FxBYV+UPgUpHqB9n0oe97PoFTJn2rsAbEOMHQRbYruznFXjf68aa65fSzI3rlz+PKkauAL5welYw
n7t+X3rBYxL2g6eWd3//+HU6891Ps+nMcprj18Q/jiZO1DuMgt70uPfSf23HXvRwMjH6jY4feY1P
M+PBP3gae8nZ7HHunpvPD42z+Pl1dDydNHrnYwoV3Z9mj7P5z6PxwAoOBze+PThIvMmr2/Qee4nR
HD4+HPRZ9fKTOTMGcXM0Mvqtl9fn24ebedd9MkYHr/Pha2uYJFGTyp7PQzeym2YcJgcNe9AJSb6b
P8263nz0W2PQO234L4eTuXkaPgbnD553lAT3V5NRfGk7L+2Hh6hrvQZNb9D79DIbN+8fR2cP4+DT
7KZxev88+/wyvr82BrNRs993z57ns4PpyG7deLODx9fxeRz3voDgdfI0Nc6f5r2LeBI+NeNx43cO
/bDZ75m/m2Z85vEOtaZJcB4w2rp/Nn8NAufwOQhPbH/ydOA50+P5bPqz6XLVWffjzth5/jxzvGMr
mB6Fz8GR2/cPLdd5aN7c+1fD0fjMfH26atxbn+aN6GdrEJ35xvxvUf/lahRMTz0rPnqZPB5ZT5PD
m+fR18FsfDgY3h81ZvOz1+j+033vadB8iOwTa2jFzVkwHTeNG2vO22WcRJ7TfXidHs8GD7848+mx
gxfS7gTe3/r9xsHTQ3AysBsH3vPsE3rM8etz7+Th2Tiw7PtPr0OzPXMeDozYa7Prm/aze/3yND02
7h9+ebkJj15HPDZRcmL0o4vheGLx1hmjFs/s13ngnfnJ9DC6vznlkX1suU/TVjR3DyKHr3hyDt3Z
09GNEx3H9/bnl5f+2chuvDQ9+4FL8PUT9+3Bgz8/mT34n6Jo+LfgfnDVD8Lr6H52Mhm+fh3PJ+zK
+5/+L3Pn0a08sqzp/9Jz1sKbSQ8y5SUkJGE1YcHGgxDe/fr7BF/dc786p7qqe9bbbyGlCfPGG5Ep
0dme7Hr75T73b6+xPxjVY2m23ZfH501uTLfV+LVt6MO97j5abXPb2rnX+n24vU+N2ie398U7auUl
6z0928/G2r2vC1jA9XpS1XslYGe/d88/hLd9p6PWu/3OOD1Ld7t82HmbW3lQBsMVyx0fdSu2azW9
bSebU9m5t2t28zKND9XrTrVuFa/R3nin53SqTq/GT6nSTsqPh7cpfTrqWVrHrc52r0rVhvNplCa8
k0n/8nr66+LcLZUId+XXtaOaj/dN7W/HvWof1uNG+WA9TmX/3W7M78V7o8vNwjofSslxU3cqPGNX
P6jjfKaNMH+0kuun2X028sn7Vndu20t/dz6v1f1QTCrHlnU/HyK2tHuvSivL26+62jw6k3vz5a4P
05i1/pvaVItgvb541/vVXl8Kd1rsV699vrhU3kiqvt/oZmudXVr38NW+NNS7eXwaHx5npBvFLr7n
h97mcjRbreKgto1NW+fP2qI2LezO6zqrFm+/Mt3Gree5oZ6dV3+//rzVa31r6mnnFPBOp717vXZV
1+LhHz/tgzq2q3vVaJwHn+M53H+O7qV1cD6nI35x6NXe1ZPe1d8788LbZVuf/X7aPZWnG6ON68XN
2ucadzaVo1t9NPfxfXrfxScg3LtUOkd9qR8P0fTxeQf78sVvnI5tp/yqHONrbf3Qx+L1MTutY241
X5tbOG3Uz876dDzUVHPXzMPzq9GKrtd1YVQ256QonnuwqhntpphFcWzeg2dzO1t/at7pUt6ZzXu7
pOunz1Gt60TcxuNcMTabaU2fbrm9zu+Frlyqu2jXvt7U89zZG7u8fVLF5RLzdlDnbrHOf2pFJerA
AdU2v/x8Ws+j4iF4RwXWr/XlWJus343RupRf1K12nO+qn41xaD3Avu16tq/sShYJul89lOfA2F69
SrdZ53hcq3ZpfTfzUvumuNUsvrdee12uP12ecNit3ncNwKSFcjr52ysepYpZrqxn5c45K151+3Kr
+Yfm2yodavN9vk4fndzZtNfJa9dJYa7xtnYb7z+lXNVhm2rXuuPjn91Fvzrlp1Grve66OL0O+lwH
fOGrR69au53VawN5/+yODeexvSV5/nF2hzwgWwnru/qw+Xo5zw1xo3bp7PWmuvkBh3eMslzoTu2z
V7fKuldqQs+KU76x80/po5+QVNX+PCa39Xpv5tePDw+rfNT5eaqMnrVroYr6yWk/ayXzvCm11GeT
793mu4hqp+pLvQ8NncN/zc3pvA3v68vZPE/rVunT7LeK0rl7OTznPAv7oQj9J2fb3F+Cxr3xmD92
5XP3+pw2jc6xKJvnd7Gxb+XS8HgAPDrt/Ta7Tj/psz1931UDq1HbdqWtd49DbjdrxVs/19Wnfemc
9sb7Xl586qfCePOMkrCdfy7+o9bCXo+PpnvkAUlWXq6d1X17PurzibThfd5HHfKl3b1A7tNCb2/F
3Wpc3k6zvl2VSgfzua5Mnq1SuL2XTwYPrAwb5VLS2jf27uFT9RrTIry0th/1LOCKr83+51x8Xqrz
uBwUD5VeG5XiFTb301WtOOa9/PWwbtVm/H4e3Grn4+zp1dq1HxsTqQXTao2crdgPTo28WFzvx7i9
rlT9R74pBsV7nc/2nXPh1zuNstluPGv6kh/aB+Pc3BZWddo4Lmq7yrt/uBDWDjiHPf1U397udX6v
bud33lDn1rZ4gRStuzEtdgSBfF8xp9Nza/ipFkc1beHSv9d9/kSr/sVV/68pLVn9vy763yw+8vVn
mvuL2P7rnP8/WC/v8fp3rDedkc5DeykWLA/L/P07+f1e+ov8lnjvUjbF8E6w3CT/34/2/VV8kJd4
DxaILPcOf7dJcg/PH9UHnhfMbaplHp7235so/0V/5VHCcGkKtdz3Jtsrq/8v9BfK/Cf6y3PmuR2c
G1lg0izJshgF0f6d/j5r69PmeJtWjXGhom6W9fuJ6gV25Cb9lmqpqzoYV/1R7lpFhZonbhZ9VPJR
3a1yzYnd70dbldt20Et6Baf1k5dKerbHr62Sf5e8NllOjZZ5cm7e09qFL7OqLvZT7a2TXXIP9jba
mCddVs7WeKqGsUi9YRyMAi8dDp00zVWuYme403F6V8YYWFCZHFvkavgyCrXqLpw0dpx06Me/jPpX
kekvUgMKOn8vmzoW8btsavnt+D4+NjXDL9RZ+eOH8dYFneeMoqXK3njsL7rjhTHuZpGfVfVVub0k
G0fWWs2t5KCCUHvh5KZKesv5P0v3ZnSTXuJuVTTuxrExdu2XipL+sndUk/CoRi2duP2z6iv756yy
sZ+ruUrKejysKf+j1uay11RNdTMfyu712sZN9Xq9ZeLOo8Q+qJe2g0FZeXyksQzRj82mGp2Nn7Ve
rXx/vDqpcNJWs4qeqrUeeP5Gpelir/whoo0XYbhRG/VUcdu8M8Xh2lJOfEEpCz/+lQL/n0Urq8en
/yl6/WF27ILhLSjkrVZkL+vvoq1TWClVjp2q0S1UR2VZtjAYRZzq1cLf6WGuunz7qHWnN1tVtcfZ
8K7Lupt9jK1aq2RsjMd7dVcn92k21Ersw1nlWMheMXesI+t20FlDOUZHYbKiAPIKPYxXB+13oyPN
9NdKUZdSGHFJ9Zcbq6R7quf2kySxl1hwR9s5mkuSrQ69pkp+XqrXNOpq69aNlz6qQt/UVr/01Vj3
H+ZLv62Lmbtl45C8TPituqjBwIvj1dpwFijTfyp0HAQcnqrZPxnr9+FCfyFS3siAdUvZ3CWe/lsi
2yp9qtRhEGnVLjPstZUrpiqWWqia9VBV3eGvcSs4q7J+GS01jFz3rOqY9Md4GNm8b/ci6+J2cHpk
5vvZXo3PCHGPY0d1ba/5G12dlbvXyTyK+rkHFiRrdXEQZdZQQEgXlIgHT5XGcYQh085WzTv6Fa8V
ho32hn440G+1KFB6VY99I8sAnuSjPzpwaWuZ4N9DHxfq1tQ4W6ur9VPonfECTqAnOrqqtzmPmvos
k9kasDG0XNZlc75W5kV9dK+kW7qtwgCYqjBgmWyyRFH8V8WGjrjhjesaelHj5YpVsTr8fmEoH+tp
PoyrCbPm1GTrzeEJapxjOh3jrd4KVq1QZoGIKkyINr8jfhnDk17EGfg4Ho63tDkWFWRPs2njXwZV
Kn3QV3O1YbRnFT0ZxkOGoBa41+Si0lU8fNL+k0kVym+bBVfUFB35bxXfFaLaqsVBt/Xw6olvDweL
tVXWi+G4qqNsEXsXNa7aN+OsdsbO+OC/W+PtPNWVlm5GxxhsVE2dzZtV9jIElTPhfr+krnqt9ig2
qmEmDSbZNqXfnEFYNwOWqg9Ivrc8WDVn70VlXWLCE9IQTCbKmUpVk14Ej+BjlM1t2IpeVj7b9MoH
deoXIb7Tb9BUVW/08qqedlMfDVHm2n44bZcqLw1Bt41pUHapWhobkXZLJgzgancumijbi/jFjJbu
vIQFrM2XuqHlip7Z/flZTr+bJa7tl8y2Mbp0T3q0s/oHo28f/XLv2TupCXRTBzf1s9Xmxjqot1W2
HnrUjG5qBJSgj6U9ZZqjRDwBaGAgxt4+mQ+zrpYl3ReBjhjow/np6EJb8ySwt7j/1Ogtc/1QSV0F
uXYlMto39Ta88KGocjIJ+cysJAgA55KeXdTM+8n1zFyrbXwwllddc6bGw9/bP3u9PH/lHolNjad6
aq78GFvaRCX9cDZG7+hMXRn+4KgXU313ptojsnDpz926GhQxrRaaHC3XIiWVVNTGjnf4/Nv8MLmb
ulv2/KmHixZuqF5qQ/g4cxmS7ZHYqTt/O3FqHlVd9Ui4aO3EQXtjJAWTfik3mORf/Rc66QkuRP2m
mkTRGZTsJVdNIs54rAhUhYyrqUFVPdkYxKoO8+0XemO1jYeWI3suye0CkYxyWs5VW9fDNkB+x+xZ
INAXqwR8Yf7jyE56vZ+s23+ojtk0goca3UBmZtkw7jrHbG/GU98F6AgaSXK1lqDTC2C3z0YfXEIU
iW33Qi/0gtCcvHTbQB8PvQ3I0rqCFJvwZr4tbxo+1ayprsbP1cqDVvewakdNY8/4Crwk6wJJdh+j
vxnzXt24mZSOVTh4W83ooRuIzTzQl0wnejB1ZoVlHL6fRxVlySdsdetq7c4ooWgZsx+ftB5djZa2
H9/rknnWxjWmzsmccNaUMGy2iDFrbLfqXq0tQ3/gLXavrYDQDeEyXRs7vSeMexN79LFHTfUTHBVs
4ojCHzpY7dUiXS3uCPauFiddM59Gx65BxKZq9NHhyGNRSA1Oyq0QCCVkhScVSPBatuEIa93bGEHu
XnghpZWdBq9O9s6bdewdYJiG9LjxZwdzo476roaLFOyPd0poxkqv8FWRxEMtR3YqeiUGGqwMIfSn
0bLbaqpuem8c9VqiP4jFKS1gZ8jXW/mEi7e+gMcNem5rISctY2ss3rrbB1BtPIDk1shOxvhqgo5i
Ak99du6IZOeKZZzcfXhzbwGhjMUs5hMcVAO7/pg7RS6G/RDj/CHYWwNGnkrEKXFGdE6sWawNPFHw
dtw9aDyHgAEhGlaJmRUr8ocstxmLJ8hOddMTdNw7QPXbHN/Nh/UwXsbRPbin4OmxwOIVTgGyt4wy
Qc2JN8ppqTFKhOUd9HiewISGw5gW+XzTgZ9CayB+d5VW1d5IVzfDbyPk7nhtoXfkLKLaIbvF0DRD
D8d5Kp/5lCz/NL5ZRx1s9UG1zCD01gYRPk5HA+/A+T6GEzOAjd3WLWQmDOEbTkW+IicQBgPTA6B4
Ygbewj9olHS0PXu0Uf5ia+RR3W/6+t67uyV723sbZQurI7dUFZAZjk+5AoRVJojUC9vY00yMC37n
TSYBaABdwhM5PnmYk5peMZsY1uCVLYEx4adv9/Q18rK6aC720p2a5Ua6UWG6Otpr66nKamAS1/HC
2U75/tDB6ohzq5NuaBoOfg5kMhhuTLfhVJl7Tv0ReGM0NBP07DCsWjVdtShx0uPdYCRTFT4DPKNC
E1eXhrFsE1p9MNPBIGzTLQZMyoEMn7wmI//6Vqy3iOigO27sj31vsFgRpHWYYjbxUU9mSB2jxgnb
eM3gpFdTs9rtpBgu1OtgO85Oww5mkMW7/l//s1j+V3lMi0TyP5mh7EenXE2V/rsE8hszPBZF5fnh
8cXG2B93x7C0zE2ijD99qH0cL3xnMcT6xhzKWqoL7ELzvkyOl40hjG8OqrvLJHHB3aTvkuIFIzUT
YLWTZYKT95QdAK9B8mXPcpzET5JGl5TS6i8FgkdhECT2KJCskWa4QKNOTDFNV2XIDxQ+XQFlAmz8
cLyZpHYruNEqjqc6duDS8d/LhocC/INsJFH5TTb7DZW6axvZDMdZN0Y2/S7jiIf+ONsqa5zGC8YX
kz2Nx1nED8gqLJfMT0zAJ1i7876IqiuSjP3U51R/HHvhgOSFJrM+UnAzrs8wgG4O3PiEzmgV+10E
K+JKEEZG4hf1MzoYiya62RgtZFwu9Bg3hI3DhftJj/DiozGfxkh/ydgZsXSBbuxkPI76/T4RE82g
iV+pjCtdvJT9Zdd2YCd2X3rsJf25i1oIhj2+gyX98hW5drCkBV4Iw9Ac9aOsH82zrr/IMmlc+uon
pJ/RckJbzP87fvrjGjL/IMAIaDYwJ6E5M8PQG9COHoh74ytpTILHJON04JnhLNThJPT4a+BhCjEq
BsJif+hPsKYwjQeUE5JAvD/lMDJ2uAZT6mFGAedMuDpNx/4qntHNTq0AzTRNnZ2iU2+wQnerIdEE
dEBgkruDj8OJDIsTwsC2J6aJqWLPAEY4CUwuHmaxl/qQ57+3NVYX/jLrZTNdmYpPjTRN1iJ/M7bi
2WmyHF6tGr7kgySqGYqkuNCNUDXWxfzFULCZBVQsjodiD7/U0sUWmIKPvsUwxIRQCL+yOb/9MdlH
P8K8/DRFbrQ5jjEeTK9P02J136hKc/IS6ZIWw5KEkBczMhzGQ+7MoPx4GC+wf4yVM/kl19CuCI6a
AsLk0J4f/Bpi8UMuFMFmnJ5luE4WxZ6mBOFnHSAF5oZ8kyTLUF4sbUWMvFALZ5aiYQdHi+TSiLM5
FyPmw8XehgJJGfAxXiEV5sKl/jCDb6p5H2eR0WFGvCQ+ia/yEn6I34oj+4acyDniuRlCiqTfhESW
GY/xUoQckUtmXc7qclKXeAhFHGjETstcwnCxeIt+Ga5VKIAQh+5n5LEiRGZBi4wEQdF+t4/3xl18
mDS3H3H+F2mZPP2cGV1/jvswfzQvKozx3gzHkgFEkSiZXJnWaZbBcMG8OyeDjOZ0Q5PMf55FXVpK
vhPjOi4RK6Ha4zn89FLM2pTKz9ckxFlpi+5om1bdObUqGTEv4O79jNZxWpvuEAnDkkpeP/KNWOTu
8k/0/RYTYZq/vjAnVA46ieWBBZxEBSESOFkG9kQF9ghfikiE5lS4MBq0S5hZK3AfRJBEc8xkXFBD
AAbD+ElcGRPYF3WXySAJ38oJPECpBzJ+IYvTRvh5YJow04BeTHox+Rkko59R0FYmYR8oMEeTWUDh
MJiEdJP0RWvA8xLXnsAGuJrxCagE9nwu2IhzRHO+mT4TBmZoEYqfEJtefDIniVIAnghs4g0Ycdj/
DjvphXYE3I1AQJqkUc8cgYlBuFfwm0kvCNSIMydi3mGARxIX5cRJODOBrEBMTX5A1L2UqDkSDEV2
B+p6YBKz7IlwRjYh9ajszLWZIEAHEHpSGgWYacDzZKpYGD8YacJUl8whYYrAOReTBQjKCc4xRjkP
f4wShDeivz8Kb4iCi+mNGC1j8szZJHGxGcYREgp6wcSMF4RhbwY3CskPGDYZSxIwNNTioZZQDiGj
iQ3onxRWuAp7JgOmPYnvnicDpRuqJSoBsyUaxCsnnIwYlE3lM5DLgiUBjnGDxZMJHY9QNTJDGvRB
9VJEMwkHBJgXeRX4H6YepecAPZgzlIBr4NJoTSTCmauUAaEOrEeUBOansThvSqVz5k1mHB7g8p43
mw28FWEfAwonMy92KKdQfI4dxD4KBiiQzgcr0IEMfiahioQHl1tBU8LZBb5JOZVGiWIg4oA6axAi
Aj4GZhL03SWiRBAwv5VD4Als7CrCvgEcLxhwCInRXzpE7DTkCCvifGIRNEF820NnmJ8DQ5Ie5GNF
qAI/ZVLoJqUpQDeNDX/sjKEteL0lWIfDMeGVMR76WeqZAGmchh4oKcE2DSc0Bw8EJ7nYkYDkEUF8
wBoQF3Ader8iMuFH0JbhyMjicRSn9AT4SmjlIJVbDva7dDckqsG5w1DO/6cYWpf9OP9ROWYdnveG
rvH0++a/LVh0SnnneeWZc0wU6FnFBAYhQxLdkd4XR8cUhQRnouq3SvjlUMQiIhsR9ovcyO9LtCQK
iIdLyAULmQ3wh4/Id9YXcmVlfhYFpkTRX8d/ETMBbGBTQFj6/PacSbd8/wG6YH1ZyxGi669ThckB
h1Bsqb+N3zr7hgIJz13+MyQME+XGxGBnhaZRWeZ3Y4fBImHU7r1V6sBNRD+cxWH4ggx1HK9EXXDM
lU49rvUlloLQwHuGPhkgoWqM+mLQFlLaR38p+vuGkTPjg1/IDzS34mKLeCpCkXOJPPhVRBT+Ckvw
kuHKOIdkkoRk/oaqCG1wVliWzJa2MAR+Yx2QVUwNfyFKOSuCs0iNSSJsFm2+oRe+tRBmQZu+GBJi
oWnhCwz4G+Jg/l93IFBlkQAWyyxf7kxkkrDmdg3MUrifBMQBpkgERiuYvxBiOC+DyZEeuOMIJfiy
EV6jEfnqDmOHoC//Mr+vsX9jFxPvJ9Gcl1w5HrF202ddi1oQNMX+IZUlQiMm6BvZk2QAUDtExtzp
8CvYvj0RAkQk6fdBJ3TGYgxjBqP6Q2lewDdYCheHNAt5BshtELZnuyMTQiUyMHvSBPFB5hKEEHQ4
rEkW9gd7p+pDoAvtyQggJWRSpUXYDgAG7HkmcCPBGvojo5DBYw7Ed6IeYktlma4XeCFpoSgn6w4h
MklPzhT/AFfFm1x35PV/Td3zSDfoROLWN1RS+pyAxhhJKr+BNOLDRAemjJZolYo9r9KBZuhcQw4J
kXJdLpJAmDoT242o0TlMNSaikDwgsIj+bbARwwFchUMwnu4YcQOehGI0AoWBTHy1sZSY/2VXvM4R
Yo1NcAwnXhwSU4B2hhGGExso/horlk4UnQi3WRInJIQ49sgD7lMiHTBHecHtQza+MxgQA2ABkiRI
HLI/zpLgR4YzWUKGyMKEQEwICKtBiLbgERwRhkucQ38jYphJosPlsggE4Asxky/KZWQ4EizkVdPt
uz0CS7BMRiOhzWRATGbERVAdUfjKX1DX9WNCF0PiMmFH0sJbhZiDKWwHpYvUPLIlYtLMY+Fp0qMM
54pG5/MvMxLdwlUlud9oERjckkSeUiU8Vzi9HGMa80IjYFH2WUk5VSoBkvUT6z10JESCWaAFYU2w
opmJclgfhov0RqwL92zzJuFaxGOu0kVMoXSEvalv+Qd5YKvmAPvDctMBwYlQDKB41JEI/2hBvpgE
0oAp0IZJkWcyEX9KpICEaUAamfIED2F+JOQRPipGAf+ZpIAm5oeRzcKZ5wwmiGoGNZiFaSocbUVi
tHBo8suoZoR3WmLQNrSBRtEfRU2sMqUUlrJwFftlKk80h6FAHgaSgg7QJthDJ6LQcY18fQI9meiZ
t5N6/WqVHilmLTAOQagV9YwFzrCi7jL+hwjJQ97+MkDWeSO8hrzjeePfKhqsuD7LJ55dbLDMCZDN
XXhkKDU3vJhQSY0AnBMcQEsSQgAvyQvwAo4KGAohJHZAkftAMFhMDACdyG+kvCETBA4RNQ1SQCKO
shcAQ4FBil+ASjaFB8KnoLnkk2AirIJ/xmPr2wNJHfhH3BUsC4Qast0AZk9xX9rAkaB1MmrqP4SG
OARnODWxTaErxAVQhQO8shhCa22QTrrHet0AhgVfpK6AQvFNqpfiVCGYIjSKTmYm/gkhtwUgYWe4
jaCANC0ZOckX0RRSiCnGYooQM+mTvCdmtnAdCWhDYkkGk9Jyhe+zB8HzYt8ZOv+gTW6J+QdtcovK
7yWDzfa5uV+vaHNMToOkEGk6lFjNej6pGBEM30QakBVJo4QVUCaDHkD4RNm4sYRwdD4nUEfRErIj
12AaAq9U9BC1+OY3P6EmmnxrShLAudZgqjQ59uEsRABkkAHcfwQvru5/Qwrmgy1gEEtqhFJmynWy
BA76jGUMfeq7hMxsTAEat4H5eyFl7gzKAqmh1vD96I7nLiGq72Zz6yyL8q4gPXMjJf7yjy8ayQoO
RSmbV0lAmfYvMsAUJISZonSYBCqDl6N+AW72W9g9LLrvBia/KE+R3oiVfy1KLP0L52QWQCcNAbGQ
bRCVP8VAKRITsyT0yBdw1qNe9jXXbxUJSCbCwTqCFFymKiy0hbqwx0KIT+2SQMjQCFJmqFcTnB/G
RB1rAZMT9o8OWXMT5CKxxRMQ3q9PqdFRxiOBBVShMJxKS/gJZIKgxNaSMLVDSJWO/RVDlviRroB9
Qwsz7w4h9CvAazweeIyEzEJshiUaqBvFFaE/ECsqBuREDrVwBXPr3iVBJCJAAxcYNXLENUIWIvmQ
kWMCmTVehWmH/RmkMt8PEkPxDL5hgOzWoTopMuB0yQiiyBBSwEi+qcs/bHvgPtT/8I8m7zXT4MFP
He7U5rasP/vHe1ff3nmnGtBOuPpYnNXHV7Butw83xlSJoUkfNgv0ZEgQpxlTZsIUqroLBx1TleE4
HoFh8wr2ShEKjpGQb4aJjQPBKqRCRxNRIjVuEDII5F9qO+IENseTZMT+hWVPiuN0IMZF+LMZA4CC
e1JixFKonEqdIIgBKbwO0a88DDKEuxFwyIJJ87C8HtUNbJe+xAol6cXqJ6ZQE/AQRkRiyEyxNki1
1Kt++b3vSSfQAsCI8A/VFcURSyWhDEI/BQf9WC++rNpfISfxcVjrOA7JM1Lvq68YMQhu+77jr9hZ
EOCizGJMjknAEwte/X1Sx3Ml/kqJ3NFR43nWPLuu82+7gRqPy6k9vT8BOSCHkEIWic8LjeZHCdpN
nYy84tcnvJzioMAc0CT1ZHEhSYwky+HrVxoxFCCUFTEyh9U3jf5iOIAkJTX+XqRinLTC9LmO7zF8
shuxwjsckzyQqoF6nGNIhsf8BU8lGPqCW57zrY9KEbX7ZkORnCFw61P5h3aFjo+LfANrn7bGXag4
66HMYTyWwl83Y0wC0sxAKpZUGn4pbTWM2drE65QTvynnXKBVIrNYsNiOifkIDxID+masohs0RiDq
sibp2st+tz+XiyRIEsbBUi4HtsUtv+wDh1wwE8K2hP1ojqzlDODNhKDDtUKuo1NMjyKU4BsoNsf6
JfcijSBvkPYlY5ZS7q8UkZTxyy4hFrRJpZNpUvngatwFTptQAZUhyYFvrCZcfMFcjBzsw8i/H7Qv
iRatU7SRWIUgJOMThIenw9iQb2BCnpgNlCChetJboyxhFHIaxOGL3xL9bTbYcS3eSZ+QbrlUOpsI
v4MafOtClI8oIskiCFya8eF2lPJMqflw5uxbz/tRVJmoikv9A7yGVwg7BHWZwoi8RWpxhKpvYXKC
/k1KXJgCXIOT8BxzRMUOD14wAqGqO4IgkqbYw0/OcISPQjqkHMUoWTzCZYF4j1j+995Wb/01ZrZr
7PvkiW0V7mH9M2Z+GofN/njA3dg4ZZ/1mtVuFpNVXNV+x22oUloaJ5eo5WysnZGHspJe6b/N3eQx
2oeP9Nq9m9e4rs8HxRZutjKsWaUndG/s4/hjVNSLMMGmHpV7JTYflcMS9d+dUbHe9k47mWVtu1mj
F3NrhfOyuJEBDd4HTV1h+xW3frBtpMMqe4Wl86u9d2rWls09ubksdNW8GB9GvPN8yjrdJm1+rFP/
HR65yZHdVOxoG1WsXVDpX7uF9za33COhD2bTLPuHwY4xH4ySbGZlxfzibs2quTbv9s7a+i2LUU8V
e5amuflq21Vuwn2ODlVVrCrReaM/k7dqsElh8GAnMBsLdKUXPvTNPJrTpGE8R4X/Mp62bF+YVFk/
PztlVe9WvZpqsx2tbuVsc/iY++jILteNTebAd5Nl8vTsX9SbFX2HjSTJK8vZCZEW1iFmT4RdZjvL
nR0K7H5cFs4haLYUt814zflBn+zOpGXnBrsxzP2GTRibkJHc1GVQKtHlOimrFx2zh+asWi472qhB
cVeHMUVTZaT48j9btWUDksfv3OE2FaeF0m/u0Sop/6iztdO4qXmdnQJF1AGsDjdWi+KDt7VYPXOu
2c05hw2kVjNyb68jtig9hx/VHL67r2Bvrp13+HJPtFZs2UqxN1tR8TYvP8+14v7NQ3x3bmzxKDAP
g/s+jXTtsnnA2Vsdt61X9fg6KrPrLCucp9dx2K3fZeNGNz+rK43nDjedtbgPbsjtxOVuzbkNm9bH
nBrP5D1ke1l3+jLKw82J3flmXe96jWDPTo3qzMrNHAJas5OaUQsqVcU2/BObkS+qfFGNm9066Ffd
3HWiy8U9nroYTvFW94baI20Eap39Q/Zko5n1MipRqV86cZurOsafk/VZ1vTbf5k3e2shJdxos8yN
l1131vowYwdDXC2rdcSNXezbaOgOa/vlZO1DOs8f9jixExHJb+xa1E5Qxnn1Mupeza2cVGlxfLHv
oO6f3SabsC4odqe2k9NgyxpA0auPudfAOrDVPzraRVoybnaeNvTFnob1DBMxDoPHYG3dr3oX3+5G
yS3767Saq5Jb6j8w2Z1ZH5WDcnDUuVFsVLetD96R7TPPkln1muin45zEzU5BXde9y7hitbEgHAWQ
v1jPA7uXqmaTVakte3LiWsRN4maro25WCZ+8q4txD6dG1sapb+yT8x9GDceN9uZ4bbCR8btRCpdl
I3PNF7v7sFelYUTcGkLr2dase7kfNd29xw0c7L2ppJsq223uq/Ow6V31nj2Y9tp7+Gct/W4MfF2t
7Sd7y6a4eIntRiWzqdmB078ZHxcOdzQq/dzk5hl1YKvny811Hd//+ahp7ByAlSe713K77O3Nu2af
Gds2G+xlm9f8mtVG/h3bxm3Yk0NH+moX+mM1NXN1gbv+S0cPZ+sejZ37Nv3FWe+DtXlJG+oABkRs
NgS/qENsdXSnz6ld6Z+zk3UOd5O1ySFutdaXILeKEfsO88GcvU17dYKxt4wD23iv6hTc1R6kpeMP
QLU2O3rqyTbAh3ew2ju2RnPTjAf6WlHL4DZKPI57P4zcvCpyjMrknpzcOyPPvVyfRvmge/X9Q3Tx
j0g21+9h5Yftr6PaVt1zY131qm/VitZnvenvuFssfl3NetHbcCt0DNx/uDuJnZ3sZP24t4rxOBvn
3Gxmb6IDW8t4seq9c3PKzj6zJptiHraDxTggFerbmleHHbZsNOJOK9mQyF38zr5tbEDxqlFi95bx
ij4/51m5+zIwlf2w0b+ala3qfHoV7tRaGyejdeTWHa+GWd3s2sVs9Rs77rszjnVup/ov6s5sOXL0
yNKv0i8AGYBAYLnFHvvCYHC5gTGZJHYgsC9PPx9KrVZWqbo0PTYXMyZTlZTJYAD/4n7c/fhx0xgs
jmOc0pkEjytyitSjiW99H/BFsiuKPEXrBU9YHfOpdSdTtut7snQRwMuWnCU/g+jCfaubT719LzaT
T58YL1ETFYG3ngbrscG0LwxdyX4FXAc/vuENv9wXv9I541mysMPWZMfu5PDL6k3uirvXhSmLcXlO
4AuKy697lr1V5Eglx3T21NfV4ZBjMmBJZ+Z1cAZIf0ptPlxOwX7xhmDQ2RRCaLNkWt1byAUo9tOx
PFZW561e1n4OUW1cvA7MSsVeHgY7KXBGT5p1UkYr3QpmYTeZM264sfqX+NyeZ3+2E5dmsXEvf5VH
yfwS3avAm/1MzrEvHgby26/FJvYlX7cPrS1/iM+fFSZAdNpTaamQpQprZRUnzW0gPFaeYD5OdPyC
XBNXvGc0U1/g763czFIPEq5KtE6x17krL7igcZFYsdv5OEjvqjicK8m8vKrbBSUE1utt7fqp+WP3
ntnpXcDSJHDSxW27Dw60P73sJr56N9Da60j2AD+Yc2hfR8stbtM29NPrDC19dHBIVn5suF+lGWzn
W+KudwY05MDT4U8LULWqzVZyHt5OxBzpW8WSPaiyB9n6+b1jvyAIN7hpuOFw+pzQzm3OEeYr8O4/
sIRmZElsEcVx/n0r4RUkNwn2a3m8g0EgZmd2sIUWp/uFeWt/Jq7mcHuh4aO74EkQ5SDlmp/hYSCD
/R4fA6/canBmW/iJtgy5NvRvKfe9seYNxuOanfNt5YmuG50FulBkek+oXhfumc5wKNVY/D1d4z4c
34+UF86giUr829i/ltYPrNl+wCFW5jcbyGmBkO0M/ujtcqLedvP64Py8a6fN18Ov99fUel+Zw/YH
aQhPspcugvj02DSW9Hqa97Gz2m5keHQnTqzhXvXPyC6PrZ2dN1BqB3tyT7JuyfeVLW8WOuTsltvW
vKXHxK3AZJeZk30+AoL8LwFmseYV5+4uOlfggCX5052NLC1ohK5iDQWsYSNkpW5eBW1Tw4odzvFz
dpKsdCND9oZ/H+7fhn0pmh/x2bC0izFb8dmTHHk3QzBMLcX8aL2k4evizWAXXn83arf/iI7prdnQ
z8tBzi19cpMPtbOEh5Wj+/DdfRYfKziyj3vOVT9CA39p8SefAqTlCVRYmMY5cRg2YW6NwQE7uLHd
Pakxuzp/FM6w28qGuaZfj0aKt0l0i8BS3lYghtht0s+6gBpvQOi8BvfkHBw4SPvAW5GMoMnZhC+a
NuyuArFV/9a98kr76Fv9pt7lO90Lz7HfYwIfpvaSXgpbkDDsOGLdWdnlJd4arblrsCu5X9KNIZhf
yQnT9BW8FfeEu9KY6UH+GTrh12iJpxCnKdPabY41rORYhpHbbpOjciquouqtoDJiTE+yPx/UXXxS
rgmHhQ5vt3C6vSKb+U30+aGP5J6eC48G2zuY2OrvEma08PKb034La0igoZO/88jvg61IpiJ43bhd
qdtR2MXAJ0iWtffAoZ84/77mFt12HZvBZMk4m434cLFY4oqOVVPJQBXGAo0G/yNwxlN5D97Ll9pu
9xJ2Mt1Oh/WPpjKLwA5ughWurHKvcbMDWzl9BMf0NfhRHFE9WdduYBzW76vjuJsUs9+tHRppP+nH
t5KrrHupbAefvTXurgHbPN7X9+aGFApnSHGPqWd4gz/c8GxXg/DCqW653X7oncliCvf6pd8NMLvf
5HP+WtHunlhCYlWTl0VmeZhKS/uhfk2ORByzslabyhEUZ/UJc5iuB41rPGLJ5K9gi28IDQsvEK/d
lh/e617uF40dXw0cV12awmd+RADCfO3g0KfOQ4RofwMpn4SjQZ8dHPun2Em9yKWvLLPDXewYx4gm
AljQgtM6z3sAvnhormvdrM/vgcX6LkGQqpisYHcQnXovO8ni1vxdjtsVL5wl0BVWVLWSJ/ksXObt
yhJ9xW2h/LJUnZntnz5EgEfkQqb1keZ40s7h5+rD4DwcZSA+PRH9TnxbeRrWVY+QELB1W8KXRHZB
xKLhH0t3Huw4MHU3+xA4lT+To1SbwrO6j5YvxoXsK+skgMJiR90nx+Cp3OPurY4w86xhEJ/S3XRn
EZ0eS0VTE5Fj9RVsAPQePHsv5BIfix9y76eYSSDIU37tn7p7ZA2HNV67sNNj7iSUw3p7Lsx+I/G1
k6XgTCuuFdCHIuVsadsXIbJXwEn1tSGwzdzkzGXEXTyuD3O9pxPGxLO/0enyprk/8o28tOztbrE/
3iS3sr50c2WZMfZegc1P38sxk73eqT+KxvRmmhuO8p5mj5NMSLBJuHU0NUT2Z31EjoSmhenzcZc3
miduRHf9PfiT/SUsRbhN7WTH0j5fq/1adZXYmfDvoK0V8hjuUJi6aGv3btMfWqu9DoFZto5AdEvn
zafwXH/Ux3wjAfxGO9NtbUtreWcVq0vOW87H8S58Z1ct33IbVGfqtvrnKtkIF+U0ZVZfm2ltc+vT
yF5HHFx/DRP/VfgIPfHcJU7fuVpjtsnTAyP4Ixi9unebYVNa/cNPEpyi7Gm2PpmNk23qfeU0qhkc
hm2Hg5CI17OTYd2QKQB4R5gkToxu7/FZQPbKu3b7FZ06qE74/X005dC5qsQ/Bk2p1xIP0E7mF8ik
zkzhokvmx1J9eDEsCbObmbxb6HV2c5bt+Xu2VI7t5Co/y4Pk0xa1V80C+JPS6HAMgC6iK9o6XDeq
eKI/rB18gboTLo/vXDZXIAuAiJnjZmKvuBtwo1rrjbXD9+jmGr8W4fAfqllftcrMaKVDU6A11+HW
+Gm8KTRrHOqrSl9UZSkrSyMUqzeTZK+krfjZhbb4MNXzANm9MPND6qR+u8QbmYmYih8+G5a5WXqy
Pj+2jT1fBzfyRdj91FOziuXKvpXOKXYPrIBkPh5ODlwevWBliomn43lGb134Zkj7Eb63MNeNNXDc
UWV4WEZjdaOpp07zHtZmNaMfZQYER7ZEX0N2fm3BhMJrjf0CEz2swdGBgr29m2jZ6A7Fz37fOA8a
vTrvanB7Uuf6eIqeKuv8SrxypbvoRJcmblp6aawgM6ttRsKh/u02VZYQgwibI1G3yV8vTbRcdra6
4a4BWQmB6CTBrGR2yxrnNCDFWL7WWdN41rENSNiY2wBUxFl3Fbq/xNfOLfgl4U3vrPlYfI+XhDal
wY/fNZA9rRc/NGVT0ZrwslY2HHbyDkgNPK9FU65ALkngDofHA3Q2b9QZHAUMjT+4u2/GJnSxVC6R
vHU5ZPYriQqM4kxskR+RujKBhcgIXWMfHL/R3PqWHmhjWjqx6EDcrQ+k4ciycYs7/iBbbBHsLVAh
xs4pt7gOs3wf4Vou2HJx7dcGL6C5NCgZB3qtWFn6g0hrNR5pkR0F9+UjJ/lnbIHFCYB6E+4JPaBu
an8HoNCwpFhPBGK9ZeZHCehytpydbmNYJavO1Yjsiphjn4ANglPKq67M+EulES1iw/qdi9PZSOYn
W0dc8kMz3NyPL0vYAjp0l87ACKw80C4AmsSpvK93OQZTBi0Bx+zrbQKIps+lRdSaOpsVBg7xD/67
uMNwS+h7Ah66DaA8BUHyuR+K9W39/HGPtpnX8Horesq5pfynuy6rIvkA63qDsI5Dmw/g3b6FPvks
kR6ax7JQjSc4k3V5HWkgC2nWSbyGpQT3caWWQ6VvQifwE97vkvH7CMFNyTfAmjRlOfHWKT1eCkiO
LJnb+NFl8l5jJ/akXf1jddwCqB30MKz36DStzDVheu3pfoNNKK3P/BB6hL9RZT6BKXsi0ILmF2w9
Kjv2R7wPzzFb0HCOqUYXmJ21R2SwvvCn+xm/s409wjP6llZeZm2NJeSibptgCB/W18BORUu7+RJV
h/vJ/pSsmGZk0iCH0Bq37W7czpa3giShHCLDWn9FO3pHafeT/cQXbHSX7tJ34xpevpkvEl/ZYnQU
U7sMZ5rj7tlkYuZP2QKHJwLRz0C0O8RD8n2kvEt0D13pkmZpChauJNeibvEqdkqN2ud4nziGV80P
L+HE/kQniQ7OPaCHLUxNxZFegEirl92SINtMCVBF5bojisJ9Np4nu7bUz+2XxGIWx9aa72srfBvQ
DzDecrJiETxN1RS2HVHgRCxo2I8truua3R+A03wTe58ZzfKfoY1FzTKzA5gvy8a7sWYAk2UrAtCF
YRnXhlPw6r7TOLcYmyX5BK58X+KSJdAjYWpeqS9/ll80zYKlM/PWb6LTKxzjw4lNaHcEK0vklei0
zWqOQJREk6KPN9npm2rLPb50x25h1RC0mkRSpLZu+eGgvL1yB8ybeibf8eNMRT11xKULjazh++xP
TnbqrHbXcaEfPwoiuA2aQMsiuT2t3JAgRxNgx+t7JK5mu2LxyaM5+WUgNcU34eQ4yniH7cu8pSON
pH7nnhac5q1dAYuxj2yRZuGH9SY474nNhxIMQ+IeQFSLjWAr1P3DRSUqN1eXZzDYZ8/vu1pP+8/Q
6S2Jteh9GXMQgQf5i9h5uJ83mVVUOeaYFPJM5Ue2F/m8eSKQTs3Zp9gguCeCfMxp7hjcuMUErlzu
AcsdOUQytO3z2ZH8AQErJQZnJ1/npY+q8bg7rzrt54Z5WzrDR7pD+U1k/5z3kmCt8uhcNlf07ZZe
7CkY0dQqdvG2oFRBBzGLQFrAOoDarBMpF8h27CIpPQ6nTGLyFNj75HJU+M3Gkr27PTa9rx0KSyCb
l9JFrVrC80m5YLtNcUPAwYOSDmGhwe3Wg5Q0keVOpRs7ohP8SPLOincNfu4Ka6zjSqfk93vM9SvG
Gxd40u3Gzogla/gOaDBiq1ZHECt1Bh2PcKy9lx4oMm9TT75JXgdRpneWht3eqkgIy7cRE6iTzt0r
NlTsaYGLWK1N84YEDM/1PZlvq/dxiyoHb6fw1gARFuiJCKkle2231sOqbpwUWkzLzXNnh8hLdPtm
/zRvwzNZHBKOnBfgIf+DblBHsVdeI5vfstnt+UsrunAbL0C0feFFXyjLcWl4vYAEzEBBiQPJfdsR
2CK/QIhkfmhkgmX48hGJF4WSjCecSb1dKoc1PRn7goTcQSP94tf2MeKuBOaFFPLsk96OtomX8vIr
c4vYAmhP2Xbb/IUaxltxWFaRxnJ7wAUSkH81mwm0LaBewEqQx3ZWtHUfQVSk1CXa/eXQHHapS4Ju
G1r50/g1f6Vv014Yrc7w05WdkF6JrQT3zpeprzmNjSQ4aKtnr1pTOzx2M4S+jt+H0BF5wsgOqSoV
HMTGvr7Xi1v2iHbql2OInZEA/YiJspCG9YKcABUadji3vrZ7bDpLtB/9hrP4VrBPk03gYn0+7XUi
pNDG1/AfHNxErzINlhfVkeEEUk1yQTuWNuEW4s36qrCHgWvYH9nBkd4ne9Mvjm3T4CsSjvAVl+6N
lmCPbGLDJuEr6BIn88Hhjy38/Np7fjO4JhMHvaT7VeMvApdOSJqeSSLDfctB1gEqG6wt9tP0S2d0
H5vdkxibIvlP45ZgObYt+i50ZHJLLoafkaDPrMNE7o0f2YSWsglAjdSbdHqSeRqb2qNyRQKxp2RA
5q5bvnf7KVqh/5RtaHO1vj+eKJ65K+4DVRnRk9yNYo2fhl3RVtxaGWgNT0Aiwy2OEdmzaPP0OJJm
XNGaSchOay+Ner7k3klNplzkify/gTGtSpu4qXgmgiaJ6i3rG7qPvWFTGWjNXPFLt7j0FK+c0Rk/
uCg+J/VTokuVqg8pxLW1E60d8M+evLU9cSxaIEi5ScyGW6AsJ++lMOtjtNX9jOLFaPVOawkbQj66
mmWTa6ZTNYltlnhL6ypL2x8FD7xg7jPrecmBFp7AgSdR8i1Z1HqoJaVP0imzjmtPO79+PCWesUkO
sgc0PC91pm1uC4mJgXojAjSeJFfb5C/xk+A3fu/q3vhWeJO1mwtL5bqAK76pEt6+dQw+sCiathP6
qWQTN18tuAKYLpEMOo64EODJOzkG3tzgAk+7Fpz0ftFZ2tglaDGD9yUSYBesgGhgZ0j4Espedub3
hzAyfwqU+xJyOJWzzZ+o7VmpmxH5x1bFlSef5FBx3JFNtp7rQ/TMLfc6P3ImWroBEhRLvOhC93bF
nsLtcC4Fe3bx0QJe2qca81J4yUEyqXK0LiQlfCU+49SxDz+JMM1g1zsfOvZDPRYbkKG/ciau5oEy
aufH2E1ShK9cTVM99ti0+oARomiK+bQuoyv6P0WEBtArAnM0G+Vl8mrvlfZfdqT/Eu2ShyUpYlb0
/CIfcig3lCyeeUP7Pvmv1Bes3bSryB7CCRWtJ4E89OQMl9m9aPsQMEONjgcO/eCMgCc28xRtFMDt
iwjvTLaG3bDV6d1eowsAOAVv6ljPJW8ImDsIFOs0RFEy1Ft2yb6ZaBgXLX8pc4wujzhRqs/Z3NaW
wErnxrxXuwQ9kEU5YVFdWr/lvVvy0gqnOOSOc2wmamNNTyqNmsXwJKNVistEvIA0fM+ZKG8QWklT
xvaOlNUm8c/HwqOCt0tt9ThhjZEWOiaL+XiYByBK6cuUOjmVOZeeNnN/tJ4WdaHEG6jdwDGInyon
OM6ao2hmqpvF4RmhxxExovXGeLjZVh9dRbCG1pFPJGmRaNlVdo+AxhIeKeabIxl7iq328lKJU9Ye
8pp2/c4ltXs2KjuoXhRa3Gz+ybWmwutnz5NInlUGoZAp+CIkL+63/Wq8YCkxQsNg1VQqptJ8EHhV
98SVq4N0rTOisPJOCkk7KfJu36qH9AOxwjXF5JIyzD2mHpohC813ALwTu10sq0r4nDqJelXBlU5K
sCVhpxWroCvdJiNFXbS4kiqmTZ7NEtzhNbqSN6HEuxHRfxC2lJd4GFKpx/oofXVPNKFNfpvaGUol
v4UU8SnZKo2lespLDQ7Zdi+Zk9r6b/akvrSX/PSTEp/LdkTbYgv/R6Mcn2LkOBjPrQeLTCRqDzjB
IpebHn6oB1SOFLS6cvdl8NdkLLflrbUQhYJuFaMZExzQIAC7I0QTOYh5+ZiF/bZ5iba+EG7jU+Yp
u9gNLfHHEbRyuN9nN2FzsGukcLLtAJST3GJPrXOjUaXMNmh6/BghSlQI56D05CBr6XKyfRbcVC/h
XYUsgDTKw6l2DYLpkalfh3ITYaFXHwhHqp+jY5xn3Fi1odrkwC8Qcarh60BHMMXB5hQWZvNDsJ8l
ND8GyuK1G5OE9jBkz5LTnfKTNphUDbtd4ySlS4YmC635K0eQhkq3nXhwLk7Djn8+6dccyzJj9ZLn
9nkBMjggGn72oYtNe1YOoh+YBQIg2wi1ApX6/eA/p66GPSRV6DwoRA+INAn77LkTzWIbbZVddpEu
pJWw7iK3tKAuH+257qb0PdfkSDuKXy2xZwIeyg5LdQznUd9r7BtJZk9/iX8q+/xULdIfs2Nm/mJ0
Vu5imRehipRLF58lR4Kauj7p2+5qLEwGsndA59HhT0XMiuqt3+qviP36qi8D5Ucg2du0m997Krm3
mRybXe3ne4nPri/GmXDZbhCaWFyecMZKUL/0njGe+0tu/4TdAFItdgLeX91pZIImzkDxvHBwZpyS
yM9vAqqFnc/O4PuulFFluzgilyH8FPzQ7j/BAwKIZ4lCzO3DbnbR4v3hFqiAgp+Udbet/RRYgq9f
AkewKcp3X7tu94xBB+DjcB2K6h3BhnAqcdQZ2RjQnF2J/6a/W//X7m6oqDqifBqke8ioC1X1l+7u
UGrqSYlbpAQkWqNfe5eUF96jAFM8bBgtbAaBo7faFWQksx2givikwgoYuCkILr5xVJB56chUP0gN
x9b6SgJ/wRG5S9AUu5SmNRTzAMJUV7lumNGFs2hwLjPrJTPRlDBs4kfU1H760OTA2n/NHWOCOe/w
++6737/jH5iak6qnipLxjlAriFLyEPuGKtBR+hGcax0XvJCMRIfC5Ut3GGDBLIkd4rLqqjwv/SGz
HxNuSUgsYb5J3VPC409TClhLFYSUm7eAWA+2LAw9Dx4uDHdUj1qyeBpr9kXKhJZe3TxPCYF7586W
4AlbUu36ebAbLFDrNU+5DZxnmxeDib6/w3V1i8PgB8cAj75/gewFVBkgJiCChsH+jpwOZCRfowOS
MgLLaUBqe0Yvhg9zezY5gERxZVdxRZM6JwlnFWswkbrBvi48rdxeW884Z5sUz1TaJcqxp/yHfv1t
+f9T4/3893X+g67mH/7vf68cj/jef0lo/v8js8ld+eUILuL1vxv9YXX1x+fHf01w/k1afvnEP9Q1
GTO+MuhyUf4+CF6iGfQf6prG3yT179Lxvw3v+Ieypvy3ZXz2okfPkFQ+CPfxP4XlJQnRTfiQ6HHK
mrKM/fifKGsibf2Hq6IyA1pmwAymgEGIorooj/xiDopRHRM10GTbiNrXLKUqp85XIRJKq4NI1IZU
tILrKiSHHBbajSlxGmrwXtr3B8pGU+zVj/ZVHnTCsxGvDc/9OiJDs6Kw2M1kIZWVuh/HubaG9GEj
Mfzx6IL6wBw/lHSzpDODjBx3qyKXl05whpSht7SiJyugU45MJsTFJxVwqqvnUddvYqIeW3X5mTH9
KTfDu67ZDXiwE7/L+kVZj/cxoSQ2irAxpIfhMmXk4bQvfbPLJEFxY7WJ/Zi6QmIYLjNHnrN6SEw0
R0dnWnW12dfzLp8RE84p/8Rj/bATKXtY3Zy+z1H5lCYdAeekEldIKt6/CnI3HrcI8fpJ14/H8QED
bNL60JoKQu/EaN24CSkDGiXhl7plMsbDEXtUTKl6PZq3MGIl87R6fVQCueg8i80+0ys3WIcjScBH
ZKKlLZtpAcKUduV67D1Z7AqEt2cVCeTkex1HG2FsG0eehMSuhoiqlPZ4fwjJU9i2kdlqSWOPYtXu
ylC+reWPWjrUbd1vmIFMcatElzhLyLHkSmkn/fA+KZKV1R08qCL4nOeZdZ4QtkpK5KaE6GGlkXhX
E6ptNWBYG2vdS2R8wAz+UItjIyezuxqoiwvK+pA3EckYtTsow3xv5JQi7JpNHzNq6+HpoZabLkh+
Vpri6/rj6dEH2zzIQUpTTbZzOXWyvmWUDM62mLZ9sn4v02y/auDLxYCk1do9UJVPOCjGSCtvMFpZ
FDFZIB4sXb4ISrHPegbSNGvpXItQEOOqee27WEPZvqBIkpXnbnCNVr4Za6g9a+WBWCbzFKxwjZai
Fu71uPhmdGhKBmIoNAG5eOGmSfIx6FehLbeBXxjFu2g4gWR8DGy8ORQ1R0npDpOGMnapfeZSuHv0
9WvViLFfF2tIsoqy7AkHrdXQ4Yq7H0kT3MaUXy9HUAc46feyLs+VSGoi6l4fjXpLigJpJ3l91Nvs
x6w0hEOZRo3kwSiGMvexHq4Ui3e56g9To7nIl1MxbS+rRijMVarfcgNeWy+AtRrFr4f0pyZAbYpk
bpeuSZTjCo7RpG7CdbZPalI486GNDUCOlO/jcr4YI/hvCuOb0c71pmvj9ziQRztQ5q0R6ptakB7O
uq2o/bcVGZNR+ChjEG6cEsMZXJm6aaw2CXdJk7/PyuoS69HTFMs9PJMVuo/4JSZTVOYwal+CWr5X
kkqC6CF/llHmBvK8iwdlH6X9pYfpOlOGLYrAnVLtda0Yvt5FTvlI36dHIdo51eS44jSX1ezVUUU+
Tad626mviVA9rQaOrxZXT3GbU2hBcV4pkBd/mbJU+jcAS/oj+FgsqoKsDtBKVRV6fn5vUVe9ogxo
8gI+KgJtKdzOkw4xO4HQQhwfa8GtkVKm7pTOOpDG/4OxLX+uXv07z/vfTnb53/upBQv8lxv/f0MJ
W9YAuv/9dC7SqB9x/fWrAPZvn/ini8aj0tnDmC8GA6Mx/U8XrS8zthCz1pjLzITZxXv/4qYlWWV6
NtOElqld//TSMoOel0NAqxcucf0/kr/+TXDpVzi7nCjEvZDAVphu+Bsa+NVHj6PcVeMMobRs5buq
tj8nod/KTInIsB9Z3XynRgrXaZ1/ylL2o5hHay31T7lMs0DWUH8XDKWBr5S5j6y2CmO+tg+RKUU1
FTAd2/jLuv4n+vt1VJi0/pMLoCy6Uaoq8tRMwPn9BeiGMFittVyydS31gzomTSQFmtX1Bn4vig9h
/mIULaZ7mPellFjBGqZBvooIlKRSMVdZ5Ihpo5vtWqD+sZ48PWhIoIsdNVljPtVyhZvNSaoqD8EJ
suRUyQeEmteWjsa8rRZBZUlwh6pSh7w+J4aVM07LTOX0o2lCO4tGby1N+6yB9qit3kVl1k2pa14q
0lLSfK+Y52VWa53ikZx1rlBb1YBccZcqJUNJvmQDsm+9YuKJykJGbR6anKmMjPTk6O36XWP0mNkM
8ktkrG7zoGVOWKZnhpRQg5Y1P62VyKqTZrSnqHZHoVozuIPafzRqfsPPpKvWzdKYgiIooy3Jovai
KbQDtNZSecrFqLIekF+CyHCUqd7PYx7bsdaj+JiRtKvm6FsVk7MoiZ+CzJCyLgENIBlZCf6gjg/o
0yp1sFEJrWZlG+L82TFINc/hMOQDlc6atEJNrWFiY03hkQymUcfkeFPCcPGtqJLOSWFS68bTNIeX
x/ochq1k9YN4i0GWzqNpPuVYjPGKFK8ZGLF/1L0/BKGbVatPcV0yXGLOHT0Nv9KchGrdkbEVKxrm
BCm0jHTz24QrJiTc+im69rP2PAwrIvXhOyvwy3Kfzu5I4k7oqJU0KewaJTtGj942moncQNRTGpJF
igyJmQ1hZKVaBX1Af0CFjYjy/udhzv81S+vBX/7Iv5r/D0YOyBizvzC0z0//cY/rMC7+Y9NkzG9v
fmdyl8/+w+Qqf1vjHlcML9ER9Ge61j9N7vpvor5WmHK1IjBh+BY5in+YXKyxxLzjZRyBvpax1f+0
udrfVA1TzfDdfwzq+h+M3PqXiQPMHGCq6W8TZVc8zR+8uMDA2SEsZBq90t6V48mb9MD5ZWH+xFL+
Sz/pH77iD6EXBl8yVgNfMUbKQS9hD4Z2jEnrKQnG0fBvOur+RULyt29TmRTJDDND/s3J/BLotUKf
hq0oBnY9IXBdnEol35flZEOHC8vkJpTd5q9fT/qzb5SW6FWVREJVZQk9f/lGY13WlThPga33MFjN
Usx2JWNvUkm0q2DyKpLK8arfMUvEU6J0G+fTsZ0UfwpX/rLYU09D2INql6A+/fWT/emDoUDPXJxl
aLNBqP7rg0mJImWMRQnoKhKuj1XmYx2cVOp24bLXtf4cZuPxr79S4qD/PiXF8ku/fOcfdO8VmcBR
FIeA9e6dea1C9vvQQgZbTvajmL1HG1tjAZexW+i4MDJGY//XT/BnB/rXB/hD3q/VU3WNrGNgPzKy
22K0jZTU/+uvkJaF+xWo6LwkQ2llro6mr5iI9/uFTbSpLxlCx44H5XkWi/dCV3yB70qTo9FPGzVX
Dr1K2rpF8rstz6FkzVrh/ZunWN7kj0+hiWs0ZEFsIlDj909RK+tOTtMaekP/3g6QfMbJntvcnprM
Twtj/6gIm3FyYbxN1gYHoLO76V7l+nPUtH8fMw/+/fPJfavllf/lYRSVNlbCQ0Dkci5+vQTBpIer
PoeWMuyKAL7HSOMLDiot4capFFcrtKphBUui/lw8ZnsZSyZ2VPwnZcsIK7OtkJUPx6Mux1s9yuxO
IjtYdQSq7CJ3VkyyffdodylB29TPS/Gpf5A5T2IYrZP9b5b2zw4RV1mX18w7/3te6te3qepHoSpR
GditMttYb6ttkLgWQkeRkTmveu8RlXaaQmkIOodxLgeZ2zUZb1Gztv76URbj8cd11UUJ+RhG1ihA
zd+vax5oXOABIr1W2eI4ufEweUadnx9l76yS3F7JMQTTv/5O5c8uMXPI5ZUGuMcN/eFkrUJdCuoW
NmYq3pgkZoMSnXmItxVhdzUPLskjul1fpSqxxGS9TXplW4WUAZi3uFi0pIwcYxL28mTsuzi3444K
Ppd/nqmIx+jfa+FFTQcnME7lfKw7kmor9Wk1TZ44jZ4OvUMoGUH6qE6PECL8PFH5z225gqVjZPZ6
Bp2Jt2kd/ZsLtdL/7EYxz4c5WEsUJP7xXs+RrqdCqxm2GqS+pMC2N7Zzlvv66l0e+12Wt5t+PqtN
YGdMzerWFIDawAknwSmmjhwZfG7KthM5hZYiZEN7YE7X7Ioybhm/LRmGTGFm65oy/XiqONijAD9p
6l0lWFtzZew1iebUZHC0mhYDjYRfvcJmq/48J9epTv2edoM5FRwtpTz3CK26Y+YDk+ZG+X+Rd17L
dSPZmn6V8wI4AZcwt9ze0ohSlXiDkFQlJLxL2KefL9k9pyWSTUbPxcRETEcrKkolcWMDicy1freG
zeTgR+ziXcnMKf289A03k3TVpVh1FEq9Dm2NgQbKz270cEK/GzdTI/atEoxV3VaBsZfheHWkcfVu
AC6q5naIx6sZTHvva/zYyvo028bW81G6K9Sy0ti4wBDT7BxFyOaT2hfP6U/ZANYfF+fQHzYRb0OV
8DWceTcF8UZfGjDsis5pN4a8zzMx3+WZQ/yYKixTvG5e/rWZ1clpFzC37sDEs23XTbsmQfov0+My
2UcjwpLENLhxvjMde6/vvJrHm8rJ13M8bm03OU5tvMnFzJDIYdso92jwo9iUbkK7ZaDkRVj2JUAB
OXhyFyiMXiE6qw5NTBE/zm31jQNsM4FImuBsN3U7Xe2RL+YGXworeWAM763fxQ/RNa7cx6ZmPIEH
VrzIY1cP2yVFe1Xmd3Hm3/idXIVuvDFiGI1Y3QaBcfDYr7wp2zf+XaDpyIqBvzEe3HpgTTN+wgjX
of1ZOO6eYVRfUn1CCq57Djce9dN846HgFzvhXDL4nYE9Uu+XlfdT8nT1IaSfOJMTAdnXDo7l5mkW
tM6y3dfwnElJ68kSkZk8TrG7dzwuru23Vs5+vEywsoWHqT/hDTYfTQZE6434JkRoqIsGYxxPeWJs
29I464+rhmUXLx0T/+TRlxCjbb52Q5Q/wacsBlv2yzv9YT6N7ZIPm9wDJuZODDF3isMgA7ZkIOmq
6bE2hnoZnz2hDpOxHORwsdr+oGLkwJWJdiZZ1eG0K+3wnJbevp6wNvkTU12pIRJzl0Xi1IKH5nJn
842aVOzjjHa1R3raIU8ti71pxEwOhc/+WXTYL4zsXqYbO1V0cBRijNlkGtw2Gxhr/En/jhh43jyS
qesPThhtg4DbIrzPHS37pFqaLcM/FSOW35zYeUrZFDWu7TPchUuqgfAKRiYXVnfoGm9lchqWLM5p
SVZ0uIxIXfZdtvIEl1ocrRi3BH/LqZBudhDqPAsGpq7yATB3ntd+HW44F1ZitEDw+f7pao5J9Eel
V/f5Wt/RgDVWufPambEXNQg6RmqteNgEOcelgymRX7XHLuPNu5IpolmGlMKONqNJeoLdbysTUaDB
xfGr7ziO+XmSL5bA76cc3blYdsagDqM7bqwm25sxOhTGNU4DBW2M8FX6cI1hvLFs1pa5m0z/2MY/
6YaO2YzovuOjJrnTi1l5yVGwGY1FAV5tb3usF1xJLjll7fiTJ8kKACQxXda//RhYuJit9CiscRPz
dHUNkcUZgyiTrx01g8v48gSw3Y1OEZvCUBT7kWQDlc07m59sAJW04uv7Z+NbR0To2YHwIJP88GXR
tbSNlwfKDtdOQChHoFZxOe16YX9wBDsvwSVdYhLB44LDASlY3osyNo3cvG6CEDldIY5FKneSb9h6
+EDB9PXeVtkcvoNgai1SfnteW220qaJs3bAqKrUOKD0jXr+lW3bhFG0Gkwcnoj+cIXuKrUdlIS6p
29uIjSVQf4DlnyNTrFJKyPfvl4YNXxUwId+FSpmxrMJ50YQoJ5VlEQVwuEn6NRpvRSM3nRArawof
qSMumUuAgXD3qe0cJ/5pZPE2Lr9aXv99cewLZNeuTGFPLMXo2fSD6sp6q9BjJqX9XERb3nMl9EvZ
aot8zJ3cC9fzyG5hqENXqRWY+fdJLTuFF3wJ+41ji5UfYPUem2+Jr1aazSldY/P+nXpzZf1yKS9u
1DQURtExanAtnOnqNzH6w6r+lnb+4/ufA3P66on4CCJ0vJNvscJeVHdD3iSGrZxwvYz5VxBSaEqy
YVp3H1nlegwy7jUN2hAxHHde9+xNBVEDmT2c5vbWDbHVsMmGUXswzGHbhuE5rm6rZtgWPVuE7D9o
5603bgu1GPCz7/Eq2M+92C9PyIvnNveZhbvuK17pedjIFq0D006Lzzy5mxmuicn3N3r5M5l07fes
lSW715tiQb3x/r3Tt+ZFNQ5VbYF0g4Qz7vzFrTNS35HNZIbrwnqaOmgZsz/pLiah4s3Lj5CFN/p3
3wwcHajmUo47Lz+tdn3YwAZtZ3ooemfjpfY6jbCZ2PPOqSlr1NP7X88x36j8+cgwpApmb2No9u/t
Ru61U6ESPrJ2qUg4FHte1aCNtwnZMaG9SnP3MkZUoI2x0X9EgxrJQriJXZzjWhyjMdvrJdNl+ao4
uo04zs64maFhi8XeizmnrsnPYyjXaUa0kFQHaF9OjGizJKiWK3PXF8OmGQewXKI9nNXEX2d+64aS
a9fG8SXwivPghbvle9xwzBXGpylDU9J0t9acroYgPCeZcwmkOEIAr5JYHLMuOXYF1Wqb3hdAvf4g
9jbzbs0oY0xzf+rJ2giUfGD/MfPm3MJqhv06azYBy0tN1POp3KgaJxdnY1AJCDeQZj5U4xf6QNfv
hK7Ae36v7PqT3uHqnFahjC+Gg/epXlm9unVnVqhmGRf3aJnLLqCT029eH3IMd+2tQU1l1EytJgki
zN29rnk59zoSHqiZzSU/x66xNir6YoU8XmY/B95VBxjH7acH4zvI4m1DmTRwA0Wy7LJ02Ho1TUPS
HSxrgJJIj1YzriJzqwZkYEO+jyjiJXN1QarhCuKdGuOjMUYb5dtH11YnL9qLOj3p42Zu3WNkPyVN
9JC7aL6wIRqnjjHQucntrsJzpzhChuDspPEhny5Tl6/zhbm7Kbb9njlaFBc5kFANImZ29ITd4+yn
e+C01cwppivFaFErXUPL4ZuRffLyYRvTozS0S36FVEuF59lH993K4+iolX4Sg2puzSJ+COdpFUP7
1HQL/IBkwVlYnDTO5ISfRA9EMDmXsXtyRL4XNJ6FH+/CglYik7uJxyGH7+lYb4vgsR04WROxckO6
CiD2hLrHztD++0z683545RP/Tym0xIJZtaxvFALUVs0Mr89R8+Ybwz901FSuOll4zRP2K5ISGQEt
KeCdS2cw2DD2P0d0x1FII1GSz8Rlhpy9bkYRlLKMeH4x2UrhQgHapivhTVdR3EKSO30FeU2L1z15
loCvKe40jhpEFL5i3Fk1o8SK4VDP8ujMGDDALmSS3S9zgsMQWAbIpRJEFQDDaLRXqCON5YWZqpvW
FHuj5THwo/pmwUhpRMmNO2dfqftdXILGvNZgoV633jQzbx0/9zhs9TunC5AixNnhZ+eZasM1i33j
jcAi6uBxgqiI1ydwb2x6uiSgxiCxqIWs8Qrw2dg/mR1yyIrbbPC4Eh4Q7ZHVUmiPj7O8Lqa6e3+T
e43eeaaAaQyJWwuJrPdfQCqhZaY994dOKzY+6a6lcKe17fanhUZALzVdbyRZ/Mn3uWJ33nVICVon
fHj/OrQ477ezhMsA84c8FEwODkxdmvxysFVmY7amM4WkwbC66XWi2IUGBEcifOz9j0L0+PrD/MBD
DanHGAfs7r9/GJNIjbI0YjTOIj0aS0gOwKzINOjkQzHf5EDlvd1804ha52b3hpCbhkNGOvNVGn+N
NJ69ULdNIx/mKnjMBnYuxz6i35h6Nhg5bhv4VWMav3suYE7YH6THmHcrGE/T0qxSPq7oPztV+jQP
A4kJnnFOs+Q4zt1BINSuZhSFASyu7sR8gIO65uVKxN6aaQiTClH4uBsJBdFo8eJBWY7BvPPnZTeO
LnbiAvo16k8hDUflO5cqA5IAiuh8RFpD/NDxeiLluYbesrNLkPZqnNZSjTd2Zz6FGer37BNKsH2V
xwyiJYakK/xl1cv4jzRYsBfguC+t+ToqNuikGE41Uq8su5oi/GQvgC8le/tSnN0W6fmYP3ZiWzrJ
vZFVd6otcPpTfQtl/fAcRD4p74uRbbviqDqWfAmsYUcPk03yFx3cVD+ZGUb3kWCIieGClXFc4rVG
N3I608QKPqmherILyY6NbyJd9h4b+mzme9dV341W/j1PnoNeH9ho/qSM8Bh4YFJsIAYQXRcbD0J1
3wpKuXos9sZAZINHJe40ZGY0xrnI4j+UM2ySECAh26eyQ+/TRH9FDbM3s+U4fhlruuckPUZBeadE
hPWFE17DCXZZ3Y1gXw7XoYG7Lo4fGmVuOYOcjDJBBWfDDj9lXAaY9b0VMfuUE60x6RHbZjvP+NpB
i3Ij3Oi3sEOc5pTufrLogFlpM6CX41GZJvZ6ir8yvX6rajL40nGbtfGDPkH82v9sjeWNr3rSBMqz
DKeVyqwV5Pn6+aPCdB8XhA2WhOkBOfoKbKXJ9/osCWWxzgR0M54br8vxedCg6yJgJqcADMTzwy/R
SFOe8fW7/OyPf5nSPGQpGq2U89JYHoox+G7w8ubl8L2PjS83ITq1m9H1HisjP5dYGuLgZ4SPuAzH
XRi5+65mbbkR2ImPeDX5rJwY0326dYJ5rVvkVjzmgfspNc+Wim+Ttr86eX7/jB2FxVFiu6f1Tzme
dMMn2va2NtV3F+BCjv1n18ONUSZ/egl1j+yIYQ2Lbwk6ds+ud/Wc3yvlf2kcZF9Tsu/s4MEVOHlV
uknG6Ots2wygVf6jFxR3rsrXpTduh+Cq8SWNDYws4qgL/pp8MAMNH3Gc2xOCc4/0kwhzBVrHvhLA
fCQQ1GyvFfhozbno+bvKco5h/+Ql4UZ3V3N12xrqe1Kn925GlhjhDbqU1n8KxvCou3pwz3PX2fiD
vfYS/9BlStK03wKrvW1740tAeIKwrKMs7pwgBRbARGfbO2O2cKOAj8dl+W2x221aOORrCqpXF8MF
zVu6jB80cG/ssQFT4OFzaQzMVzygAsAu5s7E20QSUTWLlS6PNCbaIdPTcNL7m/orARaiEyhHOkKt
w4KLesE7moknJ0eV4XpAYBrb2UYXnJIHZHq6sDK2+r31qv1s2B+cJ9brs8uFjwiQ5wYeNIn3ggBD
GQFB5o7+uiYpZJmbVQ7QA/qw1yhOtpg7UNJVYmVPjvlNivRMV3lOJKEEXc9dIfSItft8N/6vqbF/
VXr9e1n3/4uCMK1LekcQ1iaKU/xdsQI/4F9iBZsG93+0Cg4t6f+WcLv/HQjTFj6eCmb9WII18S+x
AmSZA01lwTK7iDH/JVYI/ttBZcbqdFiodMz/kULMeotlDJ5/EKyrS9n0exnjeoMyKk1MzTTgXV79
PY3+IfPcY5o4qDKtH05lX6ay5GyrvyRd80HJ9uoNB5QDxYLk5DvaqAt+//gwEqER9hkxVln8OSo8
Sn3nWAbIY9vgMFbRB6Tqs4LstxJRg4AkcNso4pzgFfYhladSf9SQUO4+dNaxT3GZtOGx7NoH2wTp
dcu/mxbjNJExaWGdu7KjLIoAQMRlGZyTadlnmYfX2o4ekwD36OCs48U+hXW7GT3rklfyoP6YM++A
pOvatueuxZ3voTFq3LWf+4egKNdLlKBVwDlUhsfYas8xvlkogtE29j2HQ0LSWXY7+cuPKCfyFiOt
iO+7s3DS42inFBGYZPjjKKM56cxtXahdONJc2/lRlMduSPfAxoc0V7vebB586zyq+FBZHFGLcStS
eok6ol9vN9HAIQ3jYfdqBwJ3hIDsMhxmhnnSP7Tz7ZO7uFdzDn6iOftgs33ryYcuB58XaAzzJfBj
BaLvSukCxZTXmnZh0Gb07hwZzo3XWh9sr29/GOgcWkusFMGLVW4MZVZ5Aw1KNmP3CttdBRCStqck
a9aIx9e/7Ad3/1hOvwoZX8kun6FmD0ybxW1b9ES/r2o/TYToRxC21PR3SzAc+P6r0as+19HRcEIQ
iyLaDvZmiS/QnvvCN0+KPs2Ilj9iNWE586yzCOcfTLW9zG6xGsLwZ29+9DK8OnL0u+B7IoQDxysS
6v/+S7skI1mJEiKMmiHYFiyXvPUfSyGvYik+wPhRnPLDXr14gQl/KLRQ9iX67jrKjfycD8u94k43
vHUn9uEIsQMUqvGABj4l5pgv0+SYQZP25s7JuluHl3Kex52mk0xFkjVlsSP56/W48cb02HXnpgvW
wiVslSYqQjAU82swnbVb/Z018XaC5g2BNnSDX03TKsTUpeuJfuGPdUAeUMBlgEYCPkQLExyyg5Z+
WdsFWgkL1IAOPkDzP5c0+8BoIkKDDsOouSVJFHOjNOcHpgfLruzmxsz+7GEPxEjFNU/btkmOGqww
p2+N+1UTuDUdQmZMu5ofprE6Z5GINmCSLCJ8LbrVkkLHBuwZgTjq8RRoXtsu9i13KIfD1mD5kiFU
qMH6EG9IoA4/puOlqY6TP0Ljnq5HMzypeoooC7R0SoN90dWrqSHguTSelmq4xcYV0U3bjOQSaFRj
WdZBTyhD0t70TvRgl3IXVRHp3P0hteEAKdj114nbhFoTDUEN3uCEWGDi7dgwNZvUE+vU23LfqfjP
eA4fNDkrIbbmJUWEiU9QN0k9P4l7lU7GBv4AswFSCNCdBGQjG7/ZvcWw5FzaV8vtm32S2uO188Zz
ZKcQu6oBpMFB3yj/MPn53TLbpBmOjbyxZhOPssBxWxjyVFd+u5qKYtgZmPdxQz3msKN1053sQqxM
SYgoHUvN/TAGNChTup8QROhGqQCr0k8g5fcRj94E+HCYwUGXA9Xb96ehksewLc+WMV7zDHkN9Xie
Vqsw6NYh0hwGhNvxUUOHKo/OGuGMKRpFjZs+dG9iIBy9x/cVCxDqTjc3Lc/N6/EHBgQWcbvpmzZ9
tNVKjWoIPtdKHWrZrzTfpBVu/cL9C36Gcb7XnKQkrzhA5av7iB60oY8BKfvp2sSnKAFrAt2cXKAt
mrWOZ5ct3qelHK9FUt7Bt9kWUG7tfxpHvjUPoUO7MCeEVvfxc6cR5CbUwAQLGu38iAQRpA9yvvoI
NKQp91ZyV6GK0KAwdPM6rQG1uB9J7xzbxN3rptTldZJAbO9vseLldqIrdVqDAAca5ZEW0P+6d1XG
5DbFkodrEFSNhTsTlh07/4AzFK+oNv0xCPFR0QcWZMmLhsAK+3Q0aK3WGu41fFJb4dN6STwOLC7f
6kEUyVHxuQLitBvjbdWQYwSHuRjl3TxBTXNXwhKHfWqux96lZQVnRbwnRuDB2PscyxK9yk+/JyiA
av65BU/kztWJ0PKrm37p3ejLDJBflfSdE+Hb2G2mLNpIsO54dI9AFeeZzg0U80HjnF0C682H1oIY
NPijKulXmgzQfzYHpG2QteklrhfnVFV3Ghc0SAU1jOY/PXP1vdMuFv7HCR+8AMhsv/b8zuDemfVw
agGCGhvAPRMrBy2Mfh/eXxGWVgT/fsR4Wl7Fp9k+AkJLa39/XROjNNJCdAW8VjucNJ2ihVVmnR5x
/tjNvFWJe5kXsndGUCvEEZK9USO7dqFu0yn47BBDkBb3Xa1uw5wJDeSetlRIGsfUkITeFIQkZ2vC
f9vwbvo+qRGIbtnstfZF/96E7T1utrpXe/627Lp5BhLYAbQgK9FKGg0utH20ccX33CXsrmluESsf
8/oZsbuJIL+Bzs4FOcOhBvBgCeyMpGGbrrPftll92BhAZnoDEUQFdNlFE6vSlSAZw6rI2kMOttf2
uON5hzXtUefjLqhJGZmgZmCSBPZCFz2Tp2JSxpedRhY0JiNRJ0hwm5B8WppQEy0aVDIoNrqyyD5W
ABGm6A5TAFyDrCp22h3QVoiaqpsAXehTDdu99BL9R8m/T/laH97PyABvzhICZEeEB4FGaAGD/tHl
DKjN0Uzxv11KZ58b/nqxye/KL8JP7xPug4blkkw+hNW0jYHkJW6ISeyFDz1Ihwydt09LfvFTrVlc
DHYaV6awBSQZozPCorpXNliIE/5Rxe03CYaIxYV0Ggdgxx++ViUh0PoSiumaQr8CrcAIDNc49z56
H17VW/qFwDnvQkm7LFBdpP5Sby2Bz6lmGrCNwvyRdvaPsG2/9WN+r0VWGiX1OQS0jGQxm1uNOniA
sz4MvcbupkwcS4Pj1gV1bb5VFs7XshFYAykOrH4j/H6jlYDDbB9lkH11qZ1qC0EQZ3pk/kygF4IM
UziwWLVcDCQ5rdkdDNgDhaNHk29aG+p0BZw10gGKg8EH/C1Oek/XKHYMwjYZ5WoayCYon5QgrUdO
p8n4KWFMtNxBi2o0zqwJ/5ytJ4N6y9QdOD2qYVSzUuxl1pJK+kzOROPwXTNFUWD9MANAX1BpvWb0
Dmqh3Ht/d7Df2By4+ZTiFhQ9BgDn95svu1nmaK2CZzi6TjkYpwV7/7aK1OfQ5+hHSWnXSKCM/M7C
R+IEOaGGPlpLDcRTO65bLJQJWHfmmDdtS/4FzMzkxA/vX+hbJ45v+fpIs30L7e7v11llcTzNKfI5
DRNb1Ck2kFsQe3v9eNAc3eS0DykKj/c/9jm84bf6nMVpo0vFNfGWCmdwZ2+xYgVN3ZAsvaDQnItz
ZqdEWTP5g6jnsUjw3wA21fya0JGthpTAXqoiLVHTukB8Sxd97HTpfMVX9hTJ4uyjP+rTZLsM16bo
D74ar1rv4bMZolfcV4V8ZlaH3NnY9aGCOPNiFnQKRWRBieCRMrE0q2y5Zgg9bZNTFz5c4/N6zbx/
D54d66/ugTBNF2UN3u2XymBbjeZYljXwnyRozHkWeIYI1SpAcd9UmFNZDRF8g0k1lnEShESfsMVn
DhZdWhldLg4+AtBBy1j/1EdQZnLWxeIyzWK/+JTK6FN74H4c4ath4EfP/BNCV6GDm/N+45d/J5a1
jrSdoP+HRqZinEI9jRsDlm8cjG0NrRHHGYFOVOOUjl25rNVnGxuwQVOhrHxt2mpVkomb8NZp9Vtj
YNxtCXlwTiNZiHhny6TfxjPdP2o+DcOP7bSzkQ64sTpobUBOufL+zX2DL2OBIbP0PV/rv+0XpVTu
R6nZ+FWI+LC8q9FSdckIYQpFbpGHjBMrIA7IXNZhU+xJ4bjXZFQ64TTB14CK5YIIEj/YjQBJj/sa
1RZrUd/8AEa7jxHAsX/AJOstRH/v96/+rXLT0UEMAi2+h3bk97eyXiqZiCAFrEgQwTSI7APSSNVH
BKaGIV4uQN5BAEFactAD/d9/OSHaJl6mzqKqtSYqglzsozD9QJDyBtBsu64ZIEaBK/XD8AXQbIRN
m01lhuCmlQ8py1ArOZvZAYmghYZDrDhVAur7lneTBICDrjwDraRAnOG67kVhF3z/7r5CZ9h7fr0k
vXf/8rXLmovtIy6pj/qDJs7HGBOI5501GRhA2r//cW/Q1XyeY1vMkAVVx0v2++cJr4kjZcbheqzk
gzvAeCGBHBQ7VRZv9GHa1OWdQ5VkDgOZ/R44BZKt2f2gIPg314FaQfsQHCa+/34dIFUW0hLkRyEw
wmAwJgUBlC4AkoajBxVrzrHogjagdc2wSoQj6gjj8P7dsPWnvFx0RIK4AtKcKI+XPpPKaAcZD5w4
mj/Vik8ZTVctoQ4Rr+vFMCOnMFF+zrQLrsVpkPbY49OVPpG0+QvxRIf8RRcIevN22+yDG/XWmfjr
Fb44u9uurgMr4QoZYJa62e2MTLbq/pxrZkVpaXBOfCQ99vv35bXvilUJbMSWBTgPhv9iw5JzY/g4
X2kxHYSKDEnQeI3bnHrdKqPM0E8kYtePFME/DfiDuLx/BfazkvPlo/Hx/oCLm9BfL3WFo7AHFxdD
sH4GaQRgjYXUE6uB7tpmt1/JNH7Q72+vWWRBHDvRCBXZjLGz6eW+UXKNVTvbLJV9p4vMsCi+alW/
h6TP84tzG/LEWXe9E9yMdbKOEW09V9UBx8x4UjHKmCD/ahnyaAziEswHdzYPOftfACccd6QF8kuD
Z7rAM6gDVaYOMas5o2rU0kLdK+NbOzRMwwgZENNqGTvWDBM1Cos9BTcbC6pWCsxp2Id2tU1dyi1d
NdDEafzMBRjVkiddhmkBuK5JHFZhjcodH7NDIxPRgrRqgsCmCOF0iZTxeRLZkxb6PuOHCAJ0ua+b
dYPqQ7ssdGNOkzMiDtCUrzZPafiT3gHVyLC7ttJdFV3BsXKN+ie9EVRMjEjIYcb8ZfP5uMNtkW6F
YR0H9GCxx5AiTmmNk2lpd4slRXbMH+HLQrlrbCWbeXdIrRi7ja7aM9pQPFjrskfkc4iY6kLmkxYh
6tLde5SEo2ixmTcG54D9x4aCtAwMjgONX0+lhZpkoBQNWoZIAVOpx5oNu5cTKBBAW8vIQWO4kYLG
tZl2sY8+jZIgC7l6gEsv+yufmOdjoKRYll0nh23K+tIMcg+yB4SxbQbyxJ2fpmes9d/y2IeXiqlP
LrNxyHGHN9B6At05xBhsBmxbsZvi2td+BvKIUdsTLgOtNG7aeKEdxjODgp6iQ/Px+lDRfhyhjfKm
/xi0xj1Cm31mbbUAsk1GkkrcvVbctUTW6TY2gtjQjykG7myUsYaw0OKmfgkf+77+GreftEHQTmgM
SSyZKueSIiXUErjS+kpGDrYnvhwLbQ4Rq2AESO7ymfhGCgbBGSAHmiWuLjcvfsmwm4Xk16LbfvBK
v1VIQGgLi5gDEg5eOlutyImdIvTZbAcMSdD/A6Kc3CITHk1LmpRr6bIgKSmxrmjtYNM5R2+ERuom
5spQ+crub6rP6FtiDX/rt0jS34VmvNM7r4biNPD0/jXr2ubVJoQwH5AUkbPzXFD8cjp3QWMoBN90
TvbTMqGgFI/NzMoCf9TIoPaUvP+BzltlEMp2/DjChR16ue11VtWEMmbbazsihxHsTZJga5k/uWDq
2gGaB85Fr/LedI8EDuw7DkqNxWap8cXRRmEg/9zJ9hVvAUp50o7pRGg5kLvvqw55j1prnap2zDlm
Q5txn/uMDClWTsOwhUgSr/B3jCXw+Xv9R4T6/5e+f13r/3s+/bFvs+6/MPz/1+pb8qPq3rT/6x/x
T0bdt/D4WwFqcVTc/4xV+Sej7tv/7QY2bb4OPXFMVws4/smo26SfIXeH/PUFrnJO9P9h1PlPVkBQ
W6ipeA0b/gfm/1fieqEjXaitIfxBIcEjf6/pJrNN86GbSTQTNjHwfbmLcxR8ttN86j3OnZlzCQPq
F8+dDguZvnF8ckTM7Cs7up0i5z5D1vPL3bz7x5v6Kxv5EnbSV4TMQBdQNPivEAU/MGdlky22DROx
8xQRaYExfPFn7D6NM35Qs7wyuv7j00SAi5tGhnvw+/dvQmNo1Wjx/WNLbdK+JZ40xvhXhgwq69Zl
VztIwLEIymB5cKtkLWP3PhnoXoNx+kL+kUd6i/u5kfJxNsJDgjN0ad2fGGEnqCqSjKe5+Ll0DM4B
0W3m6Ai1VhvOH51I0cgajD4wW6ZdQkDe+BxJQdn+MHpCgIWD93QOpl2OXNMexh+CqZ1TchvLFg2+
U32wab5901EauI6PE0ZHVPza0thDPiRDg4y/wtvMhk5Sl2OmP1t1G4GOvf+AX7ZPz7ecCBhhcrAA
LL5Yco2MVDNMLLmo3KiuJbx8dhj6IZlvo7qGKMjpx/sf+Iyk/3ok8Ik4NqFxTchcatMX7XCb5b0j
TD7RTOpL2OFzperqhplgWHKFzEKuMPPDBgXk7hgCKeUynxKZ39aFm2i+7yLt7lKYzV0qklOfjQ9N
e5FxtZ3iaR+QyrxPDLdZ6Xfj/Qt/ZU56eeHsD78+lrEL5yHT7grRi6sMxi8E2PyVLj3DvyIdl6aS
UxTbh2p09mmDB08ONeM0ion5Vo3YWogN/08uSG9KgWU+5x/8fkFRU1Tm0ObxdoirRzaK8WYZiJwz
jqos/ipLagNMYDftPH2xpwlCh+T+PtzljfGAVO/x/Yt55uBfPlbqkoDKhC1DBC8eazVPSez2gumy
Tf3Zt41bY5HnsLQuc5MzANcd/pgSl0o8wslbyyTc9WqbZeTEqVT9WXnjpfejh0idXWur+qZdDUX+
HbTtT0XIo6148aO82ah8HLGAFp8qnyRR30uJm1tZYfozbeYvcO/M8IyIl+tLXuOFqKUb0f41dd4V
FeN3ayTJ0VB/Wjamy6jInjCUbOI+uPZ+9jOP2t1Yqoeqt5+MkomC+HMN85orq1xFkP5bEcJyzwyc
iPHWOikBjs1c/lFDMzKsTf7s/eGL14qdkuLPoPc2ArZmZUX5R+qQl/WUXoOO9QzwIvHCMvb7I2+i
PlnMHEgfmf9Tb3TuWqXLF9sWmGBtlhuZLvfKNOYPdolX4sbnz0Vu45paS2m+VBj6fe+AzPK5RDum
S/u574PphoLv3kn8/Rh6RzDglUSeNHNn3l9ZWq72Ww3JZ/vsgzpix3dZ6i9ApyFZ6qZ0E7mdJ5Gf
OjL++jSgvWgGhLbE3ZdZf6EVyA+W6Pd+9+h7QXWOpm9zz4SuyLWyrV0RUr6k1bnu8IfUbUZMn1tf
C23gYtK7M93mIHLLQpp7yhmSp5SBRlcQP5yZtwnCtRtpka3eL6c07rINUv1qTbDIF8ggfhf/zwdf
2XJelvoiRO4CFWmhrHnW2fz+nGXXjjacYbwllojRXx0TJWHH3IGR6YwNqB3/4Kn2T9/iLHRquAUE
Pt8HY9cEOtVxEQcXlsXwCA5N2vYTivJPjv+9jtpw2081Q04y/L6u2DVm/jRnqHqNhGHh/Bsz0dJ1
6bd7x4m/N5l/LUY1HZzA3ynFCFUZpkj2NeE1JntZeddQZRM0mr2dW+NouOYXoysZ3EaL6DMqcbFx
W+F4Mczm2IzJXy0YdpZHEQ6dFp6Z8SuwWL7aZAoRjmN4AT2rT4Bj8lVIJqYMfs7wNf9n7oqIXpuA
11BkmA08FBojD3RIYwIPTJ8Y/9x5GJRzzWO+SzIQLZDX7mO3zBizxXSgbINSRfTNBPsFtMH45kDt
YanYDuEckQWDxE7O/NXCdva2sQTgdvJoWmSHCwIri+HO7/KnvoiOZhzd2QjJYaIvaW8fmWsR1eSr
K0VPxoDV8kF2TgaTm4fbaeJQkOE6Ccrwpp14X1rPf2zJDctnZ7qxJAeckQBKEWorG8TbwnD3vjth
oB5g9FHsrQv2cAgQZMvQ+o7n/VAZQxxFzCmXmd8zMgiyOpCr2CweCpV9Z9/AT+WeMqh8SjXSvb3/
xd6Z9UZupOn6rwzmnga34AKcORe5SymllNpVN0SqJHELrsH9189DVRtdpbJd7TMYoC8O0G5bZSsX
khHxfe/3LtbxrxfjfMb9uMtT5CL+ZCFaOBl9pn3Zuh1IaViI3hwysFUIAuJUmFxaRfrCFvEkg/cg
GcBqqFf+7juz7dBJ6gy4BHrZT6cvRjfctJHZrwDkxkXgaLXtRV3xHCh3WKEPPWtde2v0nBR//cY/
YZwCnBvXFSFmXy48zD+NXvnTvsGywmeIIvKFqen6qmuD9zQpDy72eBtBYGLfkyao9BaBdHVsG0Ld
MmxlYYR3S4z+8KZV92Zhr8tmIhWmuu7T8NU0p4e//qT2ZzSWT2pZDEiwNRMQfD9rmAJrMDqWjbtW
BRuTnxYXqgzk0nBqgrBwCQgEfuuZY63dchVGOka7IYatQasdpBB3VGtESnmU9oHu7NzOOZMqv53P
WNfgqdQzdj0HOkrjaW9mXx0bK1ia0XCp47iK0coltQiR6224xPIJleG09BTcXI2vrvph4Y4V0cmZ
f64lFrw9PpGfyV/MJ34uZr8xgS36FQZFn/snxRNQ6YFw1zjr3k5lsVAJ54TJlKo/02z5i7Hwz2uB
58KZezXDpt4xP5XpZRwitOwmf10P5gsb2d4txFbG+W2tpeta2EeHImQgTPSv7/LPR8OPbzv/++8g
FcQzORcaC5LID7RvTptWJK9RYHS/eif9Dy4oVIPZ+O7DlO5zuWEYzaBq1N7rEGiwr5tnTdyIkbzf
fNzUrXcWawTM4o87RBOpbV3y7Kct5MVhM5nkYkYGW1xQkf9bYcw9oGHEnsF4jmW2gTf5GEXEPoz1
7SQJuJdd6CMI4fR1ap4WiEqdOctN8M7eWqHxELZptogs8TxpioCvciiXoe+iSU50AtLq6cqs4mkJ
UnmZOMVI7KpxC/Y9UDEKMqNC0MBt0TdECpjRe1jaxzBqL6fQ27itdTZEhYRYh0EKCaPOWB1x4MSC
RuswjIndrdu+p7jmkQjEB/LtbSJUSxHkP+uVr6PGMcyFh21wPZeM6XUwpqTWKvBP3+VMFD2p5hH2
Dp2dvTbJCyaG2FeZbo8eYyBv0FhaYq1H9rYMfVQ9NklXyNWwYaF0FH1+pY+VB8EGUaYuam0ZTMpZ
5XF1JvV+HzcyX6ftqC/mrgSH8Uh1d8PsCF3X+RfstYnJssgkDfNHmY4P+cBdqMISCCwcjy1LJA10
8uT65KWL0lfbWWuNQ9AHwqNFfCltv9xGJq3UxKwg1Tj9fLrdIhkJGJEjeeAhFtZVbeOs6fc3XRRc
jwFHZlfigD6JuXFVNq8+lfuaOOG2z6+dPig5ThFVabtyGgbck8MXFY7YiNgJ6QDavhslF6aN31Nv
rcfyKW6digtC5qaToN/ztXOB4JD1bF9GDV+tlpwFahh3gdSxdPH0c19Z1zLNL7yyv+zN7AtO1Csv
VrdV68DUncwrMl794kYL0COgdQxFcJ309sor/bso48qVTsAtUHqK6RX+pFCVMMHFdrxvCKiR1XXu
l/aZnb2ovhi3foSVqOV9MTWiHuOBG6GwP43tDLhk2PrNwNhNmLdpod2EZXnt8bKr3m9fWiwb3DTd
NnBYll3UqKVLXJhko9QJVRwKtbIHrox1SBvfOSgfWrs2CCo7uwVz9qudBlVpnRttu+im7KqJOAX9
3j1UMwmUcgJJBiEjokW+letXiiFNbrjnthH2OPdQiLRue+8o/l6zr8cN7KEoYvfwKkJ/szI9K9Po
shyMo5JojyMj+5Jo9oMU/nmQUnJ1TvUEeHNHXXxpIlVl/Z53mk9J03h3oaDqGXILFnKevoZO/F66
ib8ts/E87DH+9uyjHxkhNTQcJDuhdHW6t9wYvoZRAxXW28Wz9/0gACHqiNghczZuaoi5UdQbNr61
zAXwlomcjVd667H39IWAgZhns8HtpAFdhFjQSKxBnOYy6qunZC7f24m6WOuR+xejdmM20MaFzYWI
8FVbivYZFfqi70xjkU4acZFJcInv12WgJa/KwjfbK7HtS14KSNxdNJJC0stxnUl976bV1TB4qyQU
r40Kmh0d26GTiOsHPKR4R967b52BJ/Y1kSmlXakD5UFOQWUore6htMsnheqaJoe0dHwaWRcLpbD7
ITRho1eKqFT6Y3NqLlv/2rGm26zFBd8Q166D47+jOdnSvkpy4AZbkNdkWDXAoVmXm8gNr6PRpgAf
GE7d6UI8ocOMFm7UnMdBfqaJ/FbDzQT+2kPjFpeWKUHa3MuJiFOlq7XmcIPCinBCzZkWiW8d82KK
t+kkkKDPIE1lL2kXuyWtymXmCfK2on4tu7xcyqRfMWG7zjQ09146WXB8IfJ6V03Sv9PtwHOOzYfG
DE6Bm19YEh/j+ARiwofW4cOD0F5bEvt9qe2q1HsuUFzSa97DoPE3fdhgQdXEt6Iiy7Jl6YgpObgl
s0u78qvzthKssRx3vtJ/KLPwsnP7x6whpbFhTXgNIGCWYU6tBJs5m+yLPcm1MQXhKoTuvlKmICKu
Q7tnH8cJrl/rSGeRulkMCeZKhKSF1mW4ygVTLttbmB4bhTPGt4Mf7JyIV+kHeRgLPsIo90Phnpx2
4nbF0d7Tqgo/f3lUmBzgXciXoIkCURHL2UR+tPDGx3LmpCS5pG6ydHAEhYzKsrQNViEjdJq7EeE7
svSBSMX0FkZguvHtr45mTTssv7xF2hhbVfrLqpx2RYHvcTGhMJ+7pBhIgMX+BcPnTYlgtczKg14O
2gKz62XY4ysdiuppMPJbFTo5xJ/2GbvA27a33/1Se4ulYj0lEYeV2pppcd4KI4BLGb/kdf8SkmCg
pnbXDdOrL+NXaGK0csKkE9TqM0TYfDO8GLDupuUO7kTEM4KDGJu6T/ZUc19Bi1/MuLafJDd+ZJ5a
NIsMJeWLKDsLe7w8pcjGuiP3QEFHo1oE2vSLWsexfupsfFSbtLKI6uBTfDZGygNrYhxb++seP6+w
9DZDrt/IVH8oUpqwSZ6afim+SjNucMl1t45xSsdgOMtc9xHIOTPlO733OGOX8WKCsPxRdCced1NG
3gks9CGqItKA5mXVD4BUfect07TjH1T0IjMyvvTorPOup46FWVjbQqNHEPVTq6unqXLepOFy1Sii
O4fVrudsc1nZXTo2fyQsLpi0pgs7757jKPIRDM+Ff5Lf5r7DKxOM2TH1jJvDMBKs6A5fRE5K+0TS
SeDZlEbFbeTlCe3sjTuWvyjLzZ8RHJ/pAWItUA0GKJ8NLO3Cyoo2L/x1NlLgqfdioIfKLR4QCWlQ
7zk7zAGwgdphOVSSIXp97ULWWNkJm11XovDT3ack5FTRrf5hyBOw/bFc9IZ9qCfrmvSVY+BFRzOe
7EVH3gbORPr6r8vunyzAaK5M3gY6P5aUMyrzY92dTAnmhBkO6JXu4IlXXNQZm1qmETA3JdcqqZ/K
urqWjUuGqYFUpL42Q2crQ2pguibKoRSdSN6fAp2dZ2pmpmh1yxz/zIwgNjNEcCtuWYtjiakXt6Ko
bhXa6DhDOm6Rh1hS9v71N/rJC+yjXUQ8B3rswFj8DOpVcC7jADh3PY3+uHZy/bay1KEQtcI/UkdP
aGxTFT1NXorN6GCiBQpj+IHRwyiYyNcGG0uaFdayDu+SJDW2jhW/W3H9K/bfH/RZSCgskzmUC/L4
WQvg9ryJX/Ax47C8riae9AlEz4mWupmd2Lbc5VjPtHPWyl9foD96Y+44tky6R0Hz2VwOGngdxz6h
iw0F88LPU3tlZ8lD0qXnNpT/MCdDOSMEBMvu7BeA6x80Xoh6kbYy62ey+HnFTCLRki5p3HU3+Ozr
jjjWrXM2YRgsBkXOi5H/4vH+Scs7PwwMP9kDEV0I5wMF+a6tLKKksqWl3LWs2K9zn3/qunAXy0ID
7oueJ5sA6Jk4/rH9tNK/c5L/lyH3v5YR8mfO9T/oxv94Xv5vKBo3BE38nw+5L4u8UW/w+ZvvXe0/
ful3obj5m2Hbho63+DxRA//5p1Dc/A3XYBMCBoNEl/k2m/PvQnHnt9lUGNNq5t1wUz0WAFakTfRf
/2k4s6s9Ek9wpA99ufO3Bts/na6zD7VvkWQyu+szQTB/3DyVI6NyygGLuwDdWIQv4lCtyyJGrkI6
eNnM/iGbAWl1NemroH1oDG2pcTBxdsJkXOblVY6zjDQ2aB2BpmbtzaPt+2QLqaus6A82/FIly32P
SK8MMd+cHNi+L5MECnDVWZEUlx3LVZPVYZZsatI7c22SupEPxl6PHbq3JiQ8H1+lqLcqsTaGGh5H
Jc5ljYtsg1WC89zMUdWeOovN+iya8ovZ5GZ2GVeThiGPEe3mgweuUSqqhT5gQp3111ForhGmYJmz
x83khjieW2y330v3MkJDAMkpfCq1JZPMVcJ/pRFVKzD2AyKYaWAN/pIixOdvaRT+h1GZU06HWQNk
JVejDesNODQyJwxcizM0Pnpf7yP8A3O1gg62FBIQW4vOjN4iCWPfJ/jDoIfsjGJtMVnH+mefTq+Z
RpAw0oAaav4EEX82/DD0DE/Z/jAo9z7NtMe41/d5S+BsjuWJ79z6g3bXm/49yWrbcpoWse1exVxO
wjEwjMREkhE5bcuxqdkxOSTd3r+w3XcPOpcT2udOhTxHpl9EBjxkOvXCMp8smy6NZn7AUmb29NUG
/6bWkiNkrY2X1Sczz45jMeB6AptM0bSRraJ8f+t0uArVdbgos/gZi9GVUakHN9Lu7IoUjmy8ML3+
9mPx/X8qzt1Yvv3Xf36lFGvq8eYtjIv8+w1nBvv/fJPa1G/510jbtqfXN1m05dvnX/19q4KBg6U3
bZ7QZwH595lHxm84tujmLHEyTAPS6vdbFbYx7FAIzuHH4LPyz61K/EZxwMaC7QqTHAI6/s5WZX+u
VekC+FQMOIRp+JAv2Jm/h1fTqe8cPQ7UqsYRtWuqSwY8E7lhszNcfq3rNaE1WRQtNX0l0vpFYztd
pWbmIkuxrkx70nbCIik6GL6MiY1cDkzJMSK5xnyKMckI5iQKa4X/3ntSZ2d+2DIF9xb+7GZV2UWz
zkNF5J3vrUnSSc/L6iGavJIVIq660qWjyghDpZpelHF+0VfyCsR7z7zmtZYwmkcrWtoZlWJRirM2
Er+Ik7A/eMvfz3+4Oh9MKChSGG+wl/94dUiDQm3jQ4HTWr1ZY/5B9G5wLgdr70IDXwZt920GjYvm
S6qsNaNqUlozZvi5CcvXL+PHVFHu90Fz402gNYM4FrU4tjFS7OzkmAQVx3xX8Kh+r5JsOwLTbLM+
3vQSn6PQKx+9PKyXfm5fFUZ2xmjmyQwc2jAwxpIxJZrRpeyfcumhnTHzi9oCjLEwELNi59borGNU
ckdii7jBRsilxfw/sbUnZFMMHM1jlwJ+BhYwmEMuYjLOI2N0fdnXsB8vYz266qIrYUEkJbUOK8GY
BDhsm23VkjQbZMB0c3tnNuLcrbWdlmAKHGrMin0IwR9oNRJPsCls1yf4IZTLg20fUkscA0FUsm4/
F5N8D0oyhvSueFay3nadj3eWi3eZf6eVLaB//+w2xUUaqSdf0frN7IcZVROD2FotjhT4bM+nUxKB
ZhE9p7r+2Ap10U20Hd7A/TGKgQh013+MfT6sYn9G0l8ucR9VmAf1WDp0177EHjzpHuHZcD1KBkMR
GMsCFgZRgRzH8z+rbmuE9rgoVDEHdGtf4qjZyREcQu/CdwTqr1G8aAvFZxyddMXcyVgozbnPGiYG
k5Hdz2QF7OMvGsNeiyiDvCutBZQWc2n05s5J0nutKhdyqvngGCphDKhb5F9aa8ONHgo6rkXrTCme
9QdAaZrgEWQp14uYoMz468d7tjJ4LcrgIpFjuhaAGU28SEn8I6mrk6AIrCMqjdtxDF6CiIhFz0kQ
SNs52Q4pn9GONsIsnwChs1XQxBunEUdowd3g6js35ykZKgvrTcryTTEZDw4nc561HVBuwUwdqB5D
L2xy06LD8yCFo+6UCKncL4YBAi5yfF3BnbUzt+aB6sJ6lzW6sQfnv44qiOx8eR2OCzvLkGkHKK07
0ywUNrCoTmuLSYE51sEmh/2GQw4IUJcz1SBbfbAYp9v1IaWNXoasJsQWOYqcvNw4JjnuTkx+e4OT
e6xS3BHSeNM0007zk6tuSKwVVjt7vfau8nDKFjLrrjpPP9JurQYNLA6ZWVppDHyidyetbrQ6Pdcy
7SnqwSRy17x3uUQw320P9Aq3S3mWAKjVsosWFoVCMFMSpnzmReWGvajdcS9CpjiF6pZ5NHaXoTKP
QhzKjIgN5MrtypFXMsuGcz3XgfKGx7ioDQbkkKpyDPuNtobo7s/MvSh8D0LrZFfRlTMQ1yU792BP
k7esNH/Z2l9lQ8cYeCTTV1n0lojkwUrercrPNw7U79VkeHtD1xZuEr5rXm+iVtZj9MfDle3ZaLll
QF6niauXX2RnCoSwj9KDyMk4bdEXhKJ9iuFi9LiLLOss3s0U+qnrbmYGm6X3ITK6st1yPRh0Tfsy
qu5HI3qnOvVak/UyMmJAKQOwhQBmAXtqQNgvtKXKTl6KK+GUuW/T4BIUeu/Vnb4nwvHojDXkk8wC
0ydStUQNB0TJYHdClr4tg/3Qc5mzOH5nAcybjTovnbhaJW12VinFkeZY1cpSDYMlZsOHqGJWyrbr
f5i+oh97rboGvkjobaVXq0Xi8cQATK68iKSdoKwoKjF/I4dh1gk7r8FEfJyLaN4yw3zZKcYodk4s
+fjqY2jkZ+7zEEH9j7T4JeLDLJydYHK1DvBUXcxOHokx8LQy7+NCsFNhio05ycRTJVx2uTzk0LAm
+KffkmLj28kK3uYhK+PJ4zBUT5F/gQWkvYxwgyWGtIZF5h01aTCWSMEnYwO3Fp7AQcYlvv+KDRQP
5WqUNWCnli4JVmXiAMSMtweX1O2aOwXnjofFZFeM6xWhxFc0yHIp9OgXzMKfeK/zqUo5hMIRAS1V
x4wGfNd7N+XQFYLk8FVavJpOcZAd7BZfbsxyvBoz686w2l0cAceHLg35dNVk+XYibVhj2+LQqapu
1wT5bVXelzipqADbFghNCfoQlfTLKVppPeLTwXnWapv2xVjo7E+RsM9Kda3nxl0RWFdKvOlJfhnb
+l3IwSR0Jnhovq4yXX+1A+2Am8bX7+rDP+AW/5TU9fG1yaimN/QMyKefEDVjaKsUZmezopZZJNhV
KucO0caq1wMGYs7StcZNkqiNqdxVVbprl6msx1DWw0uyxMI+nfVJdY2UJF/99Uf7qGM+1zkg+M4M
vxCo+tnrG4vnmoDEhI82oMXxnd1s4iP6p7a6TutXb5KwY/MVnptwsgnf8Xs+tFyCp2HfsGuqGvLU
cIV/4iGzWlaafM7qjpmxvU6SYc//TFle0gqv0bXuGOZ2za5j5mLTf8lIvxqoEuuqODd1SjqbIOqk
YAj+4Jlqq6zxItHldR2XZ1FinXeeA8lJMTpLNkaUn4dJidBlW+njkpTljTv0K1KG12av31TwVIR3
SDliNPROe8XacFvE0ujYnWONPjmf5E3ketuK2AhPi9c9FVzOmMwrjZU9aq+t6n51oT9byPlcYUcH
dyKkCkRjhiC+f/SJS/ZVmDHxJERX4hIzLWs19rtaG1rCVcVeVi059U4AjG53z0oXDLwH/JNCPIwC
I3pqWnKBkuyLrY/xuuIgyb+6Zdug9puKtVGRTBWqZp3Zj0NjNlwhWTAo65ZOzpE8GRZcl+6Igz7S
nUmy19BYF7hiVAHlI4HgJHAY0UvBhD/pYgKcw8pfDgDqEFvu9Ao5UJET/lhSQrWWwf6h2SdLPdiZ
8azhB7GMEY0ty8XUB09uUb71OtOM0BqfKncehDeUB4G47PEe2XQOtklRTU6MWbYXOm8sZbBJNWah
ktnCwjZrqh04i3lfw9DjsSE5rvzFPvQT0+ljQaLVMWm9YK7O+e/f34wEd1Gc/EKq+05coM8hmwR2
BC4fHU5RVecR6douMnHIMXeo43P8Prbw7Vd5SN031IestVdd5uwspNY4mCyV0ez+el3+BFnzuOCD
YSM0pQWceWg/fkJTjp0hgNdXgE3HLONQKK38PdVJH+EcMc0cszwZPFb6QDJTsOCm30fjLOoJBN9m
Gl5lPy7GIdrITnJUmBdWWZw+PuPfggf+NRDzj/HJHyDMP32hf0MU0+Zm/Dk+sDyN2ekP4znn3/td
nuP/RvgHHqYYV+K24bl03/+Q53gGEZy4PaK+sfk/yID/BAf4LUABxATMMeAIm6CLv+OY/m8mWDYB
xibqMwwE3L8DDoAE8Hx9fy6AlPoOXCiAhrkR/jwl7PsumfTBszaYO+Fm1QcDnhI9DsVikwbORdVM
rzCL612l1wwuadyrVOqLsCu2lc15iu1vq497vRiCBaSHdBE2434q9Af0u1vfD26bKD/JqgkWbkpb
34M1YA3Pi0CXs0SXsg+Ux9aol4017MYiWkpqFSuqz/UE9kdXvtrlLX4XjAL7pTkq0gMgIEi/AEy9
sjnpkQtVl1ISCJ6O9GWEZ/DR64lWI6QxGYkhbpzDKMd9Gg83E1bJ+FFBPXL6bibtEhdYExNhyPGh
TGsybsbmBngN3lvJ3phM+zxXDGo7vI5f8XLGFZsr05RtSpvfXfiZtuwb7D4YZ8nl1Li7okFyCQkC
59xTGjsHdDpXvnuLyHFcqRrSR6PnpEPJcyhfa08ON61LdZyP0z5QwSIa5MmyeOd2LhEcdiXeXcl2
lfEf9KK+GIP7Mfmi0PZG+bQPEUzBe7kxrfJCGA9ZbD96xXhvws9zqulB95/Hxt9jzg2HedybKj5p
FQpLo7spuC5i0h+MiDZB9tQglULgOuw1sp2zqiV2yto5Nh1oH8WneuZYmPluvjDNiOGXjRykQKXC
9UkLcQit/qYwe4IvcvMhjfSHvtsWQ35KiI3+eJSqtlsVvLqXUyaYw751qN28s/lHB+JZODiHCA58
MYlDpbjAdlrQ+/avcTQdmMCdXHS+Id9w/oWJx2LoTir3D63tHHAmfMi19ibS2xtyuE751N84irpD
4oXYk5tmufCYUsCtwv+SxvLUtUm2hOjyxRTxWasgOKGn36ZtESxMcIexHG6sUBwmTAhTBQjOs13P
/BiY8nbqHTSIW2k+PTN0X+N4eQHk9xzpyULo8jSGw4PLhZ9v42jnB8d7F2Q5rXSRU+63krSBmzwY
vn0Nbdy7xqXuDJfzzRkZ+yaRvtf7CQuzejm/3VA6B9Em73TIAaHjGPx1Ygkn71wrywvONCbvXnLK
Ia7IljGBHb+rPj5JvqOe6ctS9djxNBsxJPzc3biac0gRuskalXeHhHiYLuebO98kbST12R54LqyX
SfMX8zvnyXXr0LKPDjgYgD6a04PUnE1L5ahP1uFjHUaCdW3rw41R87U0eRpKVqceT/gMJsmD0Z0l
dfLuxd1NWEDKoOsePB4qVdm/gPE+JqY/7mLkz6Ji5JwH4eRI/fEUjXopChlHxmb+NGmRnlDjk0Ja
ojRM3304D3EzPmAj/FBpxVnnF7u5jR0zoCltuHHq9KT1zqFMvZfZ6KrKXa5V+p75ADdKsSATL4D0
wKPpy/FJBM2i7SaiwXr/So+JKZBTuuiC6H1+88kRZ7VfY+Qk32ulP5T8BeF+1XX9jVtn7xadfOdn
ONCyU817xLB0A89BzG9AU+qK1TgUK4j+2fKDBEewy6tGZMTHpiPmrauonFsv96DCNzfzNjBvXrXU
3uouYZozOqsRMETGpzxt2Kbolud124uJdPeHpuPP5g2q0QAi8E/HHpIxU0hbhewsi62dhtbLwdXv
u4PxDxojb0ZRP98fD5Nhj+4DY4cPrdV3/aAbxWGhtErfzMcDuEWGQWR3Ezj60XPqMy/iAvZsVIVx
rkn/vvCsM290l71B2+jx5M4HSq+NL7Kl35g3fxFDj5oK7shQP1VxcJI2ViH1Y28PN8IdgWMBt+Qw
QO/iYUjiRehod/P9dzo3WyMD+NqOxbokettHgT/xOm7BOcVkHnel7B2WD9mYrKzReJvvEUanDwkv
ZPbJZtLTxyIfdlkqHub9spzSk+NHJ4AXzp8MFr3egUDwgx2KMyJqLrXmHk0d7F3+DFiUjPsJMSzk
ur3m+jDFFDV1k/bbb68Ck6KBvjiTyj/YhCYrXS/jd0/G7wF/fdzXQje3Icx1A80JzfLN3y/4/iel
3A8F358Ntv8N6z0xK7X+vOBbxPV/3J36WH4/CPr4nW/FnmX/pruYOWFXhtUxEABat2+1nmX9huzV
ofrDMwn3lFnj/7sS25ynR9gbIcM2ZwuEf5Z6KLGZG7FoPJaNwO/e+Dul3id/HRerAo9QQdg+mAsB
AXzuNJJUZvakjzyknVt6LzXusHG7MPrJBpd3GjpzfJ2eLb8aiU0dWl6wxI1EH4Cf24IhZq27deIu
0WQQKlUX8ej97zx2j3Eal2+v8en//PAI/d8ff1Tffg7fitWpOf3wwxrhagMf/G2eCapWNr8r3Of/
8l/9l//x9vEqv5gwGrOz3p8/UZensWiaHwaLH7/x7XmyBd728OhmhZBu82TwaHx7nvg3ECOsmc5g
kSX8PQVCM8zfIOjryOwg+DDxm5Ggf/QOmmHND5tlzgDV328ePmn6YFrQr9Iy+NDgAI+Rjvx46hqu
VlRFBH0dMtNGVI8CPgR0N2zd8aFsOur80h9vul4+JDaeQAHuimlFLY8Gb2k+Y6GXLehwF3jKwnJV
GwvDF5xDR8oWs5sZxR6pG5gBAHrA37ln5QGNsztHY3KknbmwVbKPvfJYuMfYaX+B5c1JBN8dWfOX
Y0lyDencSKBgFf745WAbGl4S9AhkjREs6xqhGKQ9aARxcgxya4PP/XJaJRIVP2Yjff1lDKfbSKvu
srQ8p3e/13p3N7TBKovkFqrLhYoXTXBtDObK8/qlkSbbWtz65t7VDPxnsbzMN1aEdlOXVyggr5nA
nVPArypmQG7xHhe/cuD8kQz2jy84z6yBZw38I3i6vsdGqloLaSEY24FTY9QTQ65GhInMcbT88zxG
wEES6Ifm77tH/A+KgU+gzLc3FrAnmUv7s9D7EygTdLZRqtkb1rAecCHdGk2+r1Wwh82+ojZBDoQt
N5ywYtx4k2IQR2EM7xkj623k4aPT1+emNBg0HHq7I0jv9q8/34ex4T+LlX98PgwbsOJk8f3kVjD4
jF4mhAqLAhdRoYanClvyTD/vm+hSjOPF4Fr7gcwjHUftJSpetv1LV6VbvX41O2OLH9e6GJrzpH2S
FnyzUeIp6xA13T6lTfUkwvjIt5oCDXxMD3YlXWhikT9vLxhIYibjH0zKo8lgby6bZ7PN09XYDudV
pD0aXcIMGcmq0lZRhiICP+3OdPeD2a/di8kdNvqhKK0by/DwLQ+jjaM7JzPOHussu0qEtzUCd9Nk
oG/YdftMovT4+a8vnu1ylP20bjzDRmAFDWveFn58rHQv0+BF9T5CmeogGvfoRqz7yCUMr700jWLf
2C+tzpy0i+9NP/+aRMEXf7Sfwr67MkJ0l+Vdpkf3Qt8IMZ1NxN1MEaVxar40YbQzm3i2eVzpmKzX
jv0lVcY2VjSsOCKVEwmALVPnch16YjPHWoXOuLdBVyVmS5Sdd7qxyiwNB2Ic7OpwVfrTXeR0pySN
7jsj29tipQbkglmvkM36qzDxxaKX051TJGe5ZOvStWev9TZh8eIzgagN97IgTZosybWuCbw+y8OQ
yXPlxLcpjyrWW1txoTPkcPTywrfzoy6jsyx81rBRF8pkolleB7zHjVE4r4IR2xx1Tv9FqjoGC7aL
/Y5x0Pv2rCq6Mx9DXOrFVhdXnl6gQ0iJ6OrQTXvniWO8NL3k54KidWCWqy8x192WCjS2vYqVs4vq
eIPMBR8xFRHHnkSXnaG2hI5dqkknyojphOcwAEiWXlBccLzvc83fNqG9tqdis0l8DNGMcuHI6jwy
UKDp1Wpg0JnF/q7CGNeLx6vEBFmX03nYYgDfGGdvU19eWkl9wGV/20fmwiY6edFU7aUWeyezCk5E
dOb5ZeMSZxaZF9j6P2K+tkfFriv8pqOiOB9wg9J646KovD0eXWsrSLddTsRiSI9FAJSUiqSI4iru
w3u8HFfEvg9de57ByMuSCu9EwoBsa/OWtcV1oguoby4ci+khccL3vHXRWd3YpdhQB3l3ZldcB6K+
TQabsMjyFhn1OrLsrduhV+iEfgzcdJmSdqWho5nlpBH7j+una0Zgd41jP9bG/SzFy4ROcrm3TYfo
1WnFdhyNDTXjMsdkbqrm/AHERlUlDglR3243XNBDvGpu9TRhe4XQ8G6cldYuIqrJPevU44x02AGe
AGjgZz1WgRmtP4QHU1+mBdkmT+XaMHhGtIzmDkhb7BM0cIukYaTesuJdTGwLg6KtKm4dAsXBv6Gt
HxKmkjbBcoZ2P4uuZ7GTXccvH4M3JONuLbYEMjxIxcCQy7uxWwLki2yNsSodKuJFIKQZECqq7EVz
dQAUNEwSCviHDUX0YtrVMSP3zmS2MPjxSxLomDdmax/VoJ44h8rMK3DsUxh4d6XTXlp4bYjRONaz
BtoX6hBCoWidetcRiCrSQC1LQikyr7itPevQh8H59N/knclu5EibZV/lfwEWaMZ56/R5kOThmkIb
IqSQOBtH4/T0fTwL3ei/FgXUuhJIAcpAhlzuJO0b7j3XzV+GP6PmelRjjSrA20xkYuGCQS/fPJhE
fS/Bj9s036Wsbo0aGRahth6RsIQl56o/Zdy3z7WR/xrhXxmfd5YbK0X2r8VZF+OlS7wHp21uXWm/
tt8ucarAFqRYjafYf4D0++anwTVnq4ZS5G4oRjl/N2up5r1Kk79JRXWjovwlc4gx88phH3mMahxM
ZXelDPlo6woKRxx5e9MmdRt2a5sKrFPFR5UQV89wDZtOlzNRUNUNhQ8+fWm+YtN4LgO5M4t6V3k1
RmDWiJ7NDLS+lxI2dVa2yBR+hvnjA//aJp36jFpsRJQt6dKodeTOMkwK/0SC5bDyGuATjVLkw1ks
xNmMDBjP4Vo2K3NZ8nUiNqZf3Nqu3ZO0WGIJtK9gGh9ICGeriqmrdp8nICh97Xwy2DyMuTwYvRdK
IOaYBAwGJMZRAigIGRFUYboWHVoF19lpf9xXimlyNa4Mi9HJvMq8Bc9UHlYR8WptfSvst85DwrK0
l6k2TmMFz9dzjxGpzEPav9qi3DvxcCC44a0ylsdBB2BZCXPLcWomk//G6v3HRiTQe821DcSlA9ue
XSZR/WL1BUGZcRgirTtUcTBI+K2e8Q7jFGtPhoWwaAZ0PfrpQ2tBjcQXXQ5ya4JWSlE89ff41SS9
mkQMTORcd8l+6rnHJJbNcQ7hBfxKnWG/oElwneIqh+AkbN5aocOmI9CmxJGY+vuBlOBU7qIC5WeQ
HXS97IxoepaF+xRpUhw5B/77E/ofsPp/LW9oHMQ9kce1aVX//YAuCTXMVDGg28pMiPmvPgPgaHhU
FklrcNHlxIo2M1Ei4VEbLBxmm7G/2ubniAS1S8I6pp+h5fkfrZf+N04b7P+2Nfz1XevPIv36V/Xz
rz75/he4wrj6/wcP9//9P/tE4f/HvUWxApu8LWCK90/8P/tEAcstQI9gwoaDOUPR/f/mDtZ/kMPG
uIIGkn+AtHEZ/N82ke4S4xjoI+apvuR//R9B4GyapX+vCe98ZdTywmbTBWQDaee/X3ICQ3CWJvXW
kOlIipBpXKPBpf4fO/dryl6U3fNwtWqElbXVPuvFmrbprLOtyZ7ZMhzzsbYKSoqKBiWq7g+rwdqq
/Jw1AcQKBHC8OQ9TPhgPYzb6D2ySyfN8CIJUoo8qrX0AhV8/1dlwnH2rXsXAbJ8CG6iMn3hmaJrT
T5IvQ7ik9k80AWMp/A65gp3DRC1wwJrVepCJyyuxXzqd7jNFQgMJxiNiFLVF2dZuGTHXO1ZJYOBj
dzl1gZ+/oKQ7lGBSfjeuOd5TRnc1fuTN4mFhrFPr3bOYNsYl6cd+SyFl6cI+Bl5+GKfqbz3F+qAN
9RuUcLovfXPL/ic/+x7ZJu69iCKZcQHHNN0kQalTWxw6L35OtVk8JFjJc4H8TGCoH4JGorM3zY1W
0FwaifJXVqTXtHVQbUtlECpddW+9irCs67beLXJeVjYH6Ibh9Q5AyXRMUhY6wtX3FfiQorHLPkk9
eLOMfl412h/WzhTtg7lw4LS7gF1seVv8j2TWCBQTha8WM5Vk7F4yHiAuZMHz76ViKzBhiS4xw8pC
GOSILZqF7sQmHx5sYbz2Sdb/SCSiU3Mz6iY+pG67bKs0++Sgu4vimaO2I2gw7QbkeY7Xxi1w++HS
JX2OL8ihk1VquhD2tTobhWd9liUHQzziUrAzzz7pLgwygrGieVyuRryvJIuWVnXLs0e40DpqzWjl
cHqTN7DS0Fgv5NhNL5zr69g+aJUkHKNJeYwVqWakSPDcLuP3zm12ZBH9bdV8MxRif8vdoPD7aFT8
QTLJNsbhS6rFRA3YOjXx7vU+rsuDz7FAZrY+gtyKcTmyjvKs4mwkyHCNgdGcW5ndk9AUNOaU4kLl
faUKJ1mnh7lgZCc79tjh9NSprkDDS8gJaHvzTvTt6KnSv9LiR0aDAvfb3Wk2S3Krxq8mNr56tCne
1FwjibDHHGgL1XyqZgtq1Fi9zeDXmed/28b8ZKnxPSYFEHaWWgnGFF4zH6s+OTTOeGNsmONCya9x
h4xxrHFCjMAcjLK75vPwPg/ljzH8TrriEQLka+Skv8A6vLCXODud+5o6ML37P6aZfYISehIDOQOF
WeHVr/xLLqen2Y2+GD/+CZLuGlSITrPjUrivFbpBhkxWhZSWHysX98pjo4VUNvW/h9I8lw5eUEeG
o2Gv9q52qYfbMKOQIsuaApar0mt3S9HXKGXzR29wHt3gMg7pq5NYL4Wr/rI/vrqNNa1plf2uu6Wq
15gb5dl3keSZVULqofNQRJ3G2dIeNT8zM/GrjH31XU8j72I3dceO0nYe3Ve7UHIlaQw9Z15VlZnt
AOytLL24SBglGmYoC+ZiPrWU1qwvtjYO7FUDMsE15MCiZlwoINp5yy3DXEzKvcKFtHHzJN7UPHhW
s+FUAGqQhBQJRM04A0mQStAWbf+SIv4OS0yFWE6djQIRskmG3RhjB5QRArQoLRUuVKDGo11CAFDd
W0ebyG4T3vIopqcgdngIG9Nb3JIw5sPOYkKSaq4P/8+YmZQG8E90LvYdj0etNvhWf2pzqVeBJp5Y
2eNBzMt16oflnMFk6DT4gILhDy68/muagRA4gGzRpLlRlZHd1tCT1PxxCzGrcX6qIpMbOm7i1PLn
zIUEEAz1UQ9iWTkByHp2pwsOWwq3z7KZntyMN2vWDTHhtfwby4yHGNC89jz67nRURYUzt+je7O5r
0un8IljF9mOHNE2bcrUoMMgKJ+ggm8/c8VuUUhpBchxtXGh7G9tubtwGzraWxW1ZZr3zJzp5lq62
Hj/8qn+CjvICjCjaJUQzrPq4249mjjjdRD88VFvt1/bKgMK7V672Ie6hOLcSe52SRhnyxtWnDqD6
0joTMW8zlJY7KyVNMvZ/fnNfcQ1rotA/isqmsahq/K2BeDL47GarjcNgnsTayAnpqLSYNmldtTtd
Kr0al+Gni0wmAU1lh8AJVe6IH5an7wpV8Iq2J9gtdaRvIm9/+6MO+4r4NRu6Icd2/WdOAuhUMn+x
ym7duQ621ag0dl3K02uYjnUL51Ik9ndvDT1NbvlnyabpyGI/+TVEx8Q1sG2VL8NQh9AomjV0o2sa
OB+qozkdnf6vgsQUdpFln6sAuclklFfPuyM8O/u2aCN6sucW1gL9feUlS5gpg6DCISKUCmwP2T4r
w+9vzkhoH0OREfWru52M9GlESY4wkFPUEPo6taJhfOBgp5jbhp7njvuZkK8PlX0faeBC98XRK/vx
whUIJwiVajqFZtPy16bMr1WN0dxi5VvXxzkdN6wZyTw07E8yoO8tk7usuxRqVJl4T27pvqGVnVYs
6h8MZ7in+UQPspurT2U03koonF6pYyyhGwcsjIvpoeji98k3MMNFfXHRn6Uh2M0KwgdnezMBmiu9
0QpHPDGj/62bd7P87d/ZombhLOEwdycn4crvzObgaWfe10n9NPdixdZmQBTubcbC39cS1A2l40c3
Nd0uH/hORfOGq+lkxsAtB5cwrcdA8EztEgAeqe//id3JJnyyNzd4m3fWTIBh72bGvp/Lw2JH27kj
JqxafAFtqytXS1m9BuAh1raMaYPq9LvABxJm6RAc7AAJ8pDLfZDMn51U21gFX2mg/GO7HmaNASYZ
175ljeulD3YGUZAbgu+8Vccn+mRX3lNWIH6pld1tpp2yuuS0WHV7iAHhTtyU86DrUHvLUaaKUI/s
Rn3IUlywZ4URxgfmBe9WA+fRIwPcRbZ4dLEaIIAZ9mXUH6dUNLtmFgeb1EDT8JJ1qaPmHO/9diCB
SOTB1p0QQOrS3eQeA/S+sD+s2cZxEgyPTZqSTIMfM5SRAIgz7HoNMqjxTG7zFD1ILWJ6Uz4NRocu
8y2OumYMyKEtqxu/82WsZU6Q1WKvm8RbqwEiXWOoHPk7owkn2ExzceZ8IEl+elzuYmO3jdBG+2Wx
oSDpuEwS1PnF0V9a4ykxjsjLxNYwA6xW7gLfr0wAu3VsaXCC34rsIytMGbKXYYATZwxkwBWiN2np
/HLuwabkret5QpOo61r8KYgeYc2M4Gf9nDHGSxIMRgTOU3yZKLpHdvdee/cHJFa10Txlhtk8TYvS
+wTKfQJLqs4JMpkzmHuVbIwLd3NtZ5chcz2qvWKTlbrdxLPx0SJj3gZG/AhppIeVXAG5HCOGmso5
jH7GEx+7a5/8VrPCCNplNA5zu22EvQZZSJWZmcHeaYHIamJkCGjk3FTRY0dJwBXaRKs4QP4jvQy0
h0kgQeO22N8nve91mRL8gCht7N3iZOU5qYSCmMmOpx8unSxsSpUSZOioi5NxQBWZ82ImGRARLKU2
xFUIJ/7bMtzfjh4+RO7j5WpKyKr8rQCrCB9KoWrtugkH6p1yG8lu3CvUPoSWMdEtgMov1pkuI0Ie
fheHtPWvVrrGvnTtP3YwvHOmgLEi9ygE//OdpjyAENotJx8vk6Gzh8ECJtG6mphFNiUe183FqCEQ
+YmSmymKBghdbbJOMYGcUFV/BrmXbzA4NUTeWdcldd2dRLmyUpPcDVbTX0Y0jGF9mHOPHqGroq0N
hOlU4HNq7596E2ORaGAObDwPyZuQfwXPgHWhxHkgiGHXzlzzLMcPvpbmCaTeSyt6WBAUL9nU7eKh
kLdaqOXAzyHDwZjXzPF2RhHNTJmQ2vBiUyA4mY+KiPCrRFiXGG3ZL91a5xIN9b53hl+5QTQ1GbR/
Btg1krsApqyygff0NnZHb9jJYSQ6YGZi2sfq7DWBszUDI1mJrNX0kXJrDFoebbcow9mn6+hbCBHI
5NtKpnSH8dfcgfkYs/to2kZk2Hrqx0ybiju9fiY2RVFV5tl6IoEFPaQ+Ta1xm5ZJPC5ZUO8RvOQS
hF9bq+nGdflqZ0l2cqvpWkwZ+Xy1So+GGbeHqsnz0LbnPcOw7FkaUEuTVlyWZdotZeHd/vmS+V9I
Hw+O7fp4lox6k1pmFzbD8jbH7BimAHFzXEbLeVayXmUwSue0GXDUcCAzELjV1LyPPJQ6clFZ9Pcs
bNDvAWjyzCc4dDas8J7R3717ScxDEpRY1qygeogctOONiWp60PPLmOlfhefla8etouMw0AoPLukr
Ra0uA5hJTO79bfZlfFnKsBE9DKTIexxiJ33k+u+F6FdwsV8w3I3X0Y8fnDI/2JXDiLZeLPIuqtDH
r3CMpqxGtmA0u6RXU2hDr1wXDm8zA65+V9VieoTX+lz587DjuOLIiJpLXUh5drIkWSW9jveENRWP
CTBp0G80oqXhvg6WQJa2BBeLGourgBy5jD0GQnSOLYsMOGwm7bDr5uzW8Nse//lisXCIqsE+dmn6
MNbMaXG286gQ2aFPldjgxt9aanYPohjBVuK6S2LESDD30fT1YTkwnjcAS/Xo6i7K6sG3G/3Vddtt
pf2ErZWMQsvl89RVfYj9NF73dtFxFTOOGGLMJITo6qd/voxTeStM/2Wsqu8i6GAH0uGu66zxcZm5
iCfvX8ayXHaBhhFgKX6ZWGAUXZZxPBtLP66dDEphAQL/CIF4OFoux3fmsKOe7Sw9C11qwFdoApPI
9I+gmtFF5WggUaLdgfLDIz15vSTZm3bxZinLr0kANtO3ey1mZ5mF6H8ub/IYM49pZ939Mm2DtIlB
gkbU1Bi9H6WvaeUccTrthVn3DPPTlIQ98lc5B6oDpFwCQmXW3oyISGKTFQati7kgdy9RzBpu9KEc
dyNwLVh5lP/UECv7DOpU0OZtmKST3lkW537Fw+FgtTNgX1fmJ+YCLJmH4qGBOH3tHQ4QlXaMrIsK
4lb7GhEO+25229ZO3ffC7FLCdV7TcWQS5EXRC3Yrd+d7dEn/fAuHnqRkc4HJf//Ttq/VNsrHcBDU
pjZY3BdZQn3k1y4JKB6g4s1OiaNubtf/fJtZJCpPS7nwkvCyOcP8KFRdnRvIA7Vtb/OGV2NHVLx0
ez3UU/bOQdoGL5HLMb7kI+4hUknWhTbqg0clStlOQHhioMZUjBYuEWXrWhWG2mveBwYDgr7UEv2z
78/JGkgNwulA3yZEuZyHd4jqfO2WJN0b1nfZ1SXoJrffeJ1Z7IbIfSp1bp9zPKHrOmFwZCrmUQ6T
K51k4og+iP5/TKrdTFvVDTSdYmQKZd0zWnvVUHGTRrQqKj87SN3QqneVcdCufJ0SKKumoaBbECAc
GsWiT2lk/5ns5TF1JuJfoJjdta6FdVYtPAy/XTjcnMgOOzx1G2Wz0hFzGx+6KL1Vg84/rN54ZAVQ
EGjpN+vANi5iTmwgQMzH5hjuZ9OKXWaaw0vaIWvvLeV99OVyrQPx4Pfk780lH63JJJ486MJ/Tv6x
yGQEFBURD4WgHumTy8+mpdSwwXUKZC6DGWyhx1HjWYv3aDntLziFx37xrhZWnbzIv+36aRyb4cdb
+nf3x7BmdryTDIemTcnRwsA4BLpblSx1L4YV362lyTOYAPUTe1CXTKvb+W6TH3tv/Ctcp36ei+kJ
Htq8RWUThFXRzTupTRPWSHa1nMJAoeIH+yFGluvibyeQaHjQc/4aZYY8G21rhuilVvihFI0tT8nI
tDY+WHiWNkZ9yd1FH6Ou30dlDCg4MXCdRsEh11FyKfgvVTHam86PQE4TwniKHO3tZh+TN6lpwCEV
+YxeCKMHSn7gFAey5oz1JDMeLHncXRp7jHH4Ww7W1Grfl36zl82vQoiEBNWoO0zOtB2EnE9FZB7L
qKjP9qiqfd5A9yA2WXII98OZQ9JlRokwoMphGuZclmeXsvE5hsB4cxzjkTmZeyYpZ70AocKtD+AU
VKbcJDEclsiepnMT+xv116zM6jo4BQluYtEblNgJvgTmpBXgfaExwFoKUnvpAGafH0wTykHJEO6r
dgAVLOXGLa3XuSWmVwS4bA0j+WNSp30WkvrbUt0fkqHGi2kTCBawut5OgqO/Xrp65fT+JYsrdXLt
WK5z5ThrZBZfhD1CRYwqYzcY7V8dsb7HXMePYvCFPjQ9jWlEaoSbP7WR4IbNH7uIcQXjhx9I4kyV
ZiLY+9xYJRBmAYeSJSY6+yw5CD+TzH6tl3PqTczCrNq5DnaFv5XIhUx6T5OikzMyRLKoYRlKmUfi
wEx2rhvZAvmic9XUO2vZFw816YgrKDmAT3TNRL2B7NSxvKcnKcO4HG41DUPlVl+YpAkkS8CTK8EI
aPFac+M0cAc9c9pPEyNZYGKhHZmMPfPmFKG9D5nCJXuL4eNqaUbQx4v3ZrVk+RoBTre+k/osdXdo
cwCUs4WTO/EkJnL/Tmw2Zj+shGOGZF+x6EsAbFb9hLzettfxAqJ1KONdmbvAoyEahg1cwRz7oltH
vzPuFizlVOpxccU3OZxJmSMaLCP41YsTrBGIAs6eGs54YUJgP6d68K1n3k0/eU/xIewYMEz1nJ05
WPZWTBliCY0du+OokrRMvdeyT22qVTXazVbfRZdontGZkZbCWMlzVlb3LPqI1y1TEK9LsI29drlG
fbzNBWZM7uKd1fd2yFblzWkdtQHFlo72NmhGi46d33/G1u1M3lUl/JeiiS+8xpZ+MfG29gLWT+l0
l/p98mTjjcAZLR/TewEbCeKtRPKR+5naBROQRC8vT0E2r0sYj4f6jiNeSObQGSWityg21zLZYqxh
YKeopNAMMieLTSzUPGctXbLO1+qa/OM8TuJyC7ArWxcFLUqMSXNRjvlgsX5UndmtqjRq9wmZ0H0n
qh0hYCczF9T9HbmLsmk2dtvb22iKt2zX9SkHmZEJudMqvntZ4JQ4KD7X7oDcInAHuMyRA3si7ZmB
ziTuRAAlheU8TAb16jSoi5fon2nqfpy6iUB6IIkIUAShxosgYhgX9A5Adkfz2ei58tgEMO1XO8uI
HlmotKtcktkQDHANjTvjBKKzIReUjrQwa1FCpjSF3i4JsArG2rtpSk5Vl6rjP1+aKuMWDkio9Yfi
anKK7xzyyg4Bj9u57OI16XUdCd8SHYkHLlRUe/Ab8M5bynidTk8wN3Htsifb8eKhldbxV6L0ZajS
ZieJuA4Tn2HWZWrrdC9SekWElPVKTm4c6hE6CfNqup7iLI+s1+etB2U4nB0cAl1ZvDFRava0nmma
wS7Jx6vP7qcy+3bdidZbuchKWmghG0IlAGWPlrHuFcjWcuKZTy0r+9r4yIs3GF7O2tLpS5lTucEz
fXcqii2gX4gUIDXwwalpo/LlyRzajvQS7zVXDJ0Fi4O1WxWEkSwRShofbQAOWlw6xAyvM4Qh6Ri1
K9jWbliNtOTTrE1csYu7ddI8erCd+xRjcRGC5O0XLvyYkYr1zRhjFqMMNdER27atzsAkgS5bNEve
/RyBM0HqcYWCxINPVcSvLN9c2980flCHbQJwi9AsH6YhQI28rC+OhOkEhiL2ls9G1RffV2M4cdiF
o+/9zBy3h6nQH5WKAHVzeLuRISDviqeZesUvHWM7TVG91mV/hWBVMnfJzKdRgv+1rVNpBV9LVn4m
ucBTVyS/B2q+jVRRuiIBuBs6uR2xvK4KFzMEdyjOFeQZa7NANFIg3sidsn1JE5OCT8iGbeGfyKr/
dHPCFN/Mq409Z4g/zN7aGlanwi6331rO+ovhxX+HemqOg6p+7v8uUW0chP/VsmTkDfAU6sWrLyN5
MSC3rQo+q41q/XanQGjzbZCtO6/i41heSi9z1oFX4CqqmpNRSbGzl+GhZzn5DKRjrfrbkiGJyJZm
nTqpuM9aH/yFh7FMKImodun67YPLyCTqBrzFxUy9GoOzuYtcLA7KOkpYdrjXIktQ4Ix2sil1mSPT
qXiOpfdqQZ/8zh4OVZRHIbjYS8CAJhnjZlshvd4AvH/553WBUjtk9x4wWYxz1Fksj0kvC1O/WQ75
FFWbKUUZUQfdYwZzZBGQegVv4524/Uz59tQv7a25W6yEWtUyMY9+PBD3OcDgRcEjyJPkF122I8br
lZPJk3GnxnTIIFdtKvet1K9Ikk14zonCts1Au642LWzs1Xw/JLRY3xEf+dxwS1bPLvlR5WRcnAFT
M9E1b4kTEMV9sRUz4zaon5zUnRmBJWBIJAkmi6fD4p4Vk7XM6j0SFe1greRxsNxghzjrb1Us70bg
7iqcRlttBx/6zlYmH5k6tik/CigilU2xTP7Ccx75wHtdVIodKdycn8lTCVZ9crm4J8P5lrG+jYFD
Cmwrf5ngmF0D5YvTUy1H3qEvUuR8HmRRyDIIHdlRzTYHvqmRUwXtQ2Q43nbqhl+oRCM4UnOxBU0u
QruOPixjcDlHvWIjZftgdDVb09l/7kbdAWVntOrXOyiXZ6Nf5IbWTrHrKw/g9WKWGAFu+gF4+ujN
Wyg2mJ8g1CSW8eqY/X19FLn7wp1fAWK9SDR2BbcSdtKt7pqdsOOtZzfesbrjhCy63iQrNpwAUCcQ
eq49Q/7Miv2DwaHgWJ0V5uWWhMp6PZmgNgrPWA7JXAte+w7vmMsTjFErusKc+sJVp1769cojArxk
mTimw7sWQbsxDWbDiQlw79FvU7Jql3K7VP1J8K+XiXPsxGqbFeRTKLyIY5M/VUAlJlyEAJWh/omc
cmkYl3DKRBjNC0Mburw+XdRalmWxB475Ect6YAVfHabR3mFF+Zs4I5R6UEsW/L7GcMms6tTOtMDC
+qY+A7ZvQi/JGGgyZ2UGc7KjflpPQ0LiO9PLE8qiYms3CJCDhUD4xn1p5gYn5Th76Ir8bJPuQHMa
l5KynyaxC9pi2wRJHtKE46f1X33wJif6YGTYz40Q0ZnBKAU74bd9LrhjRi4s6ZrJ1liQlXXpD2ge
LwRsnBzbJffOv+NgeXTdAcIDTtLNKNiz57KinPbcBC2hqk/8Eh8sw5/L2XrsjfJjgMe6tYuW7fFA
FUmXh7R6SdnBR19LxQ0zT3O1mvOsO9peJreW5kp3DWasNpR2nzmHk9l/0wK9GxPJJ2b2mB3MZzOh
LI5hr226xD/MgTkf3CF4NVrlHuKGxm6wI8hAAC/qeUQlRw2f6sepB8GU1m267lOGx1HsRfvBZuPS
fqZeuQewXMF2CA5F/Wr1o8Fk4g6WGbqCTYgwWQvSUWQ5nZOpsrNhvNG9XPOAm7DAuzqW22yK019O
TbKqR/tkNNN7MHTv2Rx9ZWmKn5PVc+bqA7Clk5bB92z43KrN9NB17YlaMlZWCAiqCp3BZLRmNrTg
nCtsZlmxozcjPUHcloAFThBnLKRWqOa8R3NSnJoduoE5usg2sTbYflk4WNGqnmR1aKIpgXcJOhGt
MM9zx1gvM38HlKGNLYksrKtovCg5H5Qq87CxEEAMBNcwu3IJPUuB1rL7XpPFwOCoQkMxWneWEBME
X7e/jMrCc15P3RYakaCHJdumndMb8QntWn7xlGO/1zM3UbbbPMQER5TLYn0K4t1mrJRm1PweEfEc
OEtjqgXxUZLsuNeswpBeWidHpvedA2SaIrIcZAXxuM7NFLBUSflYLIs4WNl8mHyKxWJCjVDlsb/y
cxHDc7jPlBpnDrMIDpgkjDm0JOdL7lnZpkiMkIcU6RlpPW7iYTkgA2DRkhd33tnSHmc323JZ6aPh
MmepIf6ey4xWRwn5i2kMn4FYUBKLBKkJBdZWtoR9LPkv7kCSp48FyUavtlv+EgJRa1BgErh/GG7E
4Kgu8mATNIwRNHuwo+j0Y3CvvUxVCgwpPcOxZUxP/3wpyH04mtHWZcKL8gFBDFukMKqYVU7YXIBM
c2ijGcAVfARstxaKZZgz1dmGv8zZYETDzsHx/NKl5A7XFo+Fke7Sc0t4UnbwgvKreNIdWQlsD9md
xH/pXnissfg6gHJ7FAXhzg9Q+bK3PgbnIaOXAXbQTDDBY9ID5EN/tHaWdoI/VVNLS1+99priLLaL
IPznW6nltOvNEXfo/U99sRAKFk9/FYl5G+25tGnxhKd7/LwvATj+AYnMtm28TJJIXpe8v7XRju82
RZwlPe+QeMHXZOq3mfAy1kEqOhgwFqFBvJpY7nYEizAd8KkAImzqF2mo4VXr/MQdPF9VJobXbtlG
aU1JI8S4yaexp4PP0yc1lxuvR2PBzTd48S4JEBR5rBN2ZHe+knr+q6nH57qzv+o0eU4Mskfdefzs
rfJIUpPdVM/dC3sBYPB1wBJu+RZCPPmtv4KbdhqqjDsnv48Ng/wJZNAtGorNZFFVjortcuN0j32r
tnDu7INh6rBrZb+JSnYheTfkYRw3Y6jCQM5/ouZIfLAXqkmwzeTzXeh7jJhAK8XJh6ONB8Akt3Ie
UJH170os5xZ8AkIHMYeNxkim7UNOPoLLepaqbVWAOtt3LQ9zeiNoBMEYRrUfg1Pw7rtryhSgBNB2
eUKW+fuSpfti0ip0fdROGmJOD3uO7r7cGQPc2CpvfjOf/DDy8hjcxdKLySJ+rDyasQzzmlE9Z8a3
op9hcR4QmzO3JJ7YB3+M4fgF57nyicHp498piQVCIyW2CitkWlhDP2TnJAkra+MbAOCSuJncIxSl
eTcGK93xGCXrO1gA8Wa3LhP0gN19OxNzPDM/RcSe2MQqpEZYoJyrLfs7xw2+IqYMn0FarnqZHSiS
m3CM4ShQ6ICWkv1aNtVJxv6n7MWnKfsEcYvYtLW10Ybexn77zNOGRPMNERbBJpJIDzubOr2cSIvI
inqbKfeSTWMT6lafOr/7rmeE4Jj5vjHBWKGWabaWPm9zoJdrVtfN2khihIDkecTqtVEOcKjUBN8B
r8JsPUayBsqJxqeXC4zu4Dj2b94Y+pQO3mggQOgOarnQuAVjBHwnLWH4xqzt0YwXl06Mj+NCSEw1
6XcGcn8oFtAm1JDPeix/auM6PCcKkoK4q0K4H8Jr9jG6t3agY3Bm39gGcWOfGLDCvGTkQT39YDnT
uK3LO3uxuGtW3HFrkhLMzWmFKrdY2mKA35r/h70z2Y0cSbf0u9w9EySNNJKL2wufJ42ueUMoFBLn
yTgYyae/HyOr+1Y10EDXrhcNFITMyIiSh8tp9g/fOaevu71oXXIx0JTz1kMJImBgA9lZG3uJ9iHI
dtM00xJEAcAx+8mMzKj+mOvyY7Qb8jszg8io+M6W5W034mQXG6LYdW4TPkjyJLWoFI7Kw/2kvWXf
G79GY/VUiUifMPu57V1FIIWNRd5ocIba6OgAA81v1RX22qz6Jagm3xp9eDQHeWsPvISRXTIrner3
QKWRGt0j1cQ1MMKbGbc4LNWC6UkVYtfH87H0IrFho1xuYEiakxrDx7SiCosZ89UaZj5txa6q7eGW
cUOM+yof/S7kk5tQKfSxRehCm78EXs3Q35CbhBhheAgWtQ9TATPp1MOHoh1c1Wb7GR2w0uOZoobc
4J1kowJYZcg+Zifa6lT8iiGaQIUjPvoCuy/DfXL9331ZG5u+C+We1LOr2zmX3GvSfQ7ltZbpLT38
sy3cR22S4KWgJNm2Jfy/d58EPrI0zvVj7v+2Qve2NqMLDmAEYBoletLaO5EdQ+7g3Dur/azqiNuy
NLe+QRnCZB9dkyRSpYgeDc1LygdjzSpW3mor5vk0WUqL7moFy8CYsW7KPneVGj4dIKWnNuVZW/zE
Ypm/cSYH5K3oDxpRNVoQLFp7FPFBvgkq8y0M835l9y7AQhb9oivjQXXLE2mgN4U+JIlEUyZehkrv
B1yynqOMTrS+4nAH0RE94qKRau1i3eA620gfmsWWMy0YWkW4/530QCHluyAmwmsvQZccpgx/kDTt
v4YJzhjmhVl3ab1i4aM5vdCu1uWLy/yiyNiR16YGNPXme296JKziyet1djONxSJErA8j093EmyMk
YVBy0HwaD9MGyqH64W9BtZ9W9akhQnMW5kWHts20ruTe76w3bBHH7eQuCvORIUE7bkftSja42XPe
Rc2hy4kgKena3OJuUEawbcfkWI0x2GZIBV/FJZOewcIAS70xuQjY06d3InVZQ2JxWuQJswCnYOEK
xei2DMEboBwcQK5gWICEsMN2s/c6VF2DP71JJFB9mYDEWi/MZL44/m+cakr2aT2tkip8Jk8scYgS
DNojMcyP4Y+K+NsQYvZj+v155rO76YTxZhRBcely7ykX8mYOhnPqMEeHsNssfxfLhuqlXBIRYCTN
Nqs+Ys1HCEqKrl1MoPuuAqqyOVJWqpHRRdIA5gHOMgnTBk11O/bscltYWWO+zwZ1ZlLmrCz2I4zT
qodAPBfw86tAzx5DkAuf4XzdZEwNpX7MOmQ73hyfuoGJuT8i9LTbXV2z1ufhfhXerq3Mfj/qhMW8
sb3YNduJPCrqY9cmWBFP4j70sU1P0JCuMgWpHYnIeKxDz6EJa6+p0byJsjjK3v7yIxLOAnJEtw1X
nMkoaLAc9xCH8VM/GMuE46G302xnVXjTkSgWbdrBOwucLje9SVhVQxDHIY6pV8bi5BiJ2OPqV1qg
RyQUv0FnpdtqwumoC8gNE3dZwI/GsrFfVU7NCbZ8gQWMcFs18StwmbZMfnhSfdsffRWsZOS4yMjD
eVPYGLe4g1Of/nzhDRgB3rCOBTikdEndaCN0fY5xzNPCIuLPIC6N/rU6hTVfpDUnCGermr0jKZgs
W8tdxwdrh8XzeWq76mSqvJ3Xf/4xdZdIodKcVxISZ9Oahn0i6pTSsy87FEyQhlTyVzY5jzrpmxNh
v//4Mi3/Wsy8rNpHetOlxrj3ovw2A6xZY7OEw/PUMA2DSyuPwA0bhtJb14SbsAxhnQJrZGDt04+l
/vR7DCZ7G8bLIrukP9cEZidMMztBf1v2u7SuznJ+jKZvYAOyqBN9jYL4JEgVrAsmpmPS3s/SvEsZ
s8xORThivgOTObtQIypzezxIV4X1ZZTujR83N3DZt3M7XzrJ7NWbqmMd2i+Ro1Y69bBqLaCoIChW
Qykvnn6PpbyJxgDXQPWrD5MfQ7L6JpAFx+mcXJ/qYM9xtTXeHad7A1vi8yw4SDMC0clp2ZHfxCgb
icU6H4OHwa4402l7q/BY4PS8L+hoAz6kUog3PtIwN7ximR0w6r2grXzig+cwdUqem2YxF0ujF/Cs
vWOTRq9qg28buRxJKSEEpWh2CL+x54MVC9FEYZwkTHxpJH2y0MvWyOFzsXSIBCsEDIethOwDcPCR
HzwDv5syL8ttqt0vn0Z6zOe1Y956WNXzncz7tunOnYHyRVM6riLfOYiB/E2TA0dk1Rpwk729vua5
eS+6HD/ZyjrmIXUUaooPUekDURM4Kor8CMtCOwO0NoqncoSQ7ylXGaW9OtyZaGGOXelEq094ppco
5BWnFl2y7fhf5mDulbNnIo2qnWGcWcd3RswFVygeAMvWTBdERiTRU1eM923NG8/UHDzVqFGPKIlu
jZbdYyVsB2h87Tg/sof5CrKSQ9OC1zUT7IxlXt7Chb5lKYKdlIEITuKSaIk85yfnXWx3HxcoNlTh
HZoJuiTUyzePmXU7Ov8OfATTYaauWFP+4qN5N4blIVThAwAb+0tBQ8rQi6HZU1fLb4R+L4iuMTHQ
1UqzN5mD+g2RzLKGe64KCtlMnRwRPmkGlctvLtzprhDeKkiiU1ETdh4vk1JS6/BV3whbXzy35SL3
YaiOmaieCSy92r33jdHwy5z5m3JkF0FHx0eypw2w2uyeBKJL6lZsSooSvhFv13C4thxxeW2zd6wv
06AcRHacz15+b2Tdbu79rznnhvMYCcT4ZxKbV0PO4c4M0l1XYFyZ6HdYLV+DFhwr7U6ofxsuFzw6
lf9VaoqBWQLyx1SkLTuBwh4vnon4ti83/Zg8ByBWXH3t2mnHA8PcS1ESLzUZy2S6O6o0iteyZuxA
KOG0gPc9+F7dOd9BlX+QgPZQ8mtFkv/qmdWIgET6IuSfp/seZFZQ52u2n5P6nRiGZP2XIOx0yhOm
vbDs55qcC4Se3saQWpFHCTRot/N93Bkv8nXIy98j4oEmDx4mo75IhgKV0heaZxjRNQfhbVvF0aU2
xS4rOQv81pq3OrQ432V39XN1acPhl2cn54TjBKtOgAWEMaZHU8r+z0l43HvRXwM+gUVRX5vUZ2tl
J8/M+vbT6LwwO0oSijtKXFVAzI9A+5OarqS0RmsPNy5tGQ/pkJ5ywWHY8XMc5RzQ4rG2nZL0sWgF
8nP0rxPuFbGNt1cN0x6apN2NyaIm8rEemKQX7lozlKs5/PBqlpXxQBBsSCkUVPiJCTB18pq/0i4/
YuWrwUUz6v1NQiVYQwzFCaW0JwOGxv4az0HMsTBP3aJBOMFlQh9O9TMxL94qy9+ymETWgDvCG/hb
xNACi5++byCBIUxvAtTubq2oesh9yONG3mgHP/oBBT0/NMZXUW5eGkudu9CjKEqxLW7LIzkbyPf8
YeYaUzt6sdeqGG/d3IJtKqqTS6orf+3vVlk/w8x8w9Fgk4Z4YKp+ZZZxtNFmtfa08vTwQlzKXTnO
l7k1X4xpuLDkXfUci/ueom0FpJusJFJq2tundEYogtadeS9QQoQVm2XvisA/sfz9mCYyFrr7BjdZ
t3RS4uDzAx85RovFxmPMjO39wfbKA8Zc/NBaRzOklIa7dVw9cKlxGMGUAas57f3QAJUO6patP805
ZS1QSucYhMu10ZaDm2/CJeo2/neo6ldvECd/5FFNTAvz9Kb/DLPyzQka9OfNYxazPlPe5yT5NsYk
CF9HhkPUH7trWgZsn/KNvXzjMfYfDDVwzzZH3fMLgFyIPML5u+OJNQD3O6m7o+VcVAuNIHR3DUL8
BMFcXYNX37szCRuc7Gof9TNatZYPUh0+DPVnRIom4nIwq0UQYIjsDmd6NjRxykAmXHMqQ502HCvc
ELwDRfRRWkjgGIHDr+LSzgDfuTE5kVojfU4C8+joz6RXyEb4bz7Z2szEliPHS368jDNnTPmIVM3n
RCoSvnIZVbSGFfNuSslv61qT6Aj8gTJos8E9WJZ6lA1LqzkfAaqtQ2O5u9A1zk0JatwH0wsZByYF
V3BKq3zfgODaS/SkK+W5j2DPeg8PoSh86F2OCC8IX4xs7G+NIr1pApDHsupvs2KSO8yK2d4rpN/9
o2PwThluQ3pB85BF5iUSDAWRG107X35lffFhTThgtP57V9CuRNp5D81flWRo4PjM1esgB+blkkyj
CQ4Vfh8dEseZOUBtF0Ru9uVpLII39pUezoimXrXTrzAyjSO2hc+sIu5sLLUJJcwIQkjGb5ySbxM/
pbEfmm2l/R9vskzS9ojg0FialCEZQVYUbSir3zCgZxeI4eTU54w3IuhSm9SAoL8hhsiiGWvf8q5D
MfCd1h+5TZ87B/4nSQyaCV0GXOLgfV1yKma4zzkZes5uMAz23TUu/HE37z2frsEBemV3A/lOUQv/
bFUDoY6MjGISkcbpwTOL62C102rAaN4Pc0qAFkeKgR937jC/yxL7rc4MRJAWDpfWex5wq6SI6Y9x
I/YulQsSgncL29STkzo7Rt9o5ssQk9NRdmvRwRbglr4N0vKghYh+9ERmFula0m4/pspajrRnPAy+
Td2++V35jNbNXBXCfJV8ZDHKme49ZZ3HSZqPzoBxp0tcxTw+4LdtUUxnPwJvn7UeneCgxqPR5Eh5
Kth0x3Kv5VoHDfIaQdGBN6a7GgmW2Lo1jZXkSuPEpdAfse0xew8aBFMHkKL8twdDu+8UBmlo+4zM
vosrC2d1ir4i0hIINNropr2TPXQi6Rnhtk6Gs1MYXJ8OIJSReLxrKW6F2bTu5YD8NdhKlkEM0rnD
+4Gr3skwrJinbW82xgPg1CYY1RXoAl7cDS/zMJxHh1s1KiA4ZidR96zSnpkNPQSgj9olZbpLoUcl
WLGfP7fuY+r2n0AU1l06dKRpBN0utJzkHM78tAlnmY+J+Sgrb19GlvXaZacqNcyDbYmPHunyIUvK
GwQU8ZreA7KPTdJUjvIm78Lf8bydOT82qoH8YcJubut6vO/l/OxlNAVosy6aPIKVLpfQMtRoKvsJ
k8q4KE9s27Z3H3Abu88micGl6nxU1t+hm5V8cFEJNi4u+dUtCeK4XNR0Xq1zg4lBDL6obhKIH51M
yUnhWx8vOocW/pbFIbY9M+5ZxzRZOz3FZp/9NGP3Yyy4c98Hp8yx0l0bo0tTVrMpsf5hGH9bcdQ3
Et0bdrtXk9q41ryD6Gu7/DWZzf7MbcODvwicVYvTP1Ykrw3HceaSAGeyMLVJiCkJ003jjrk1IVCc
7O7dPOKwj2rSP46LErPJhsuQYDBsl1FJ8ciMZbAht0rjKoSBMosCoABaZ4y+UW73S3jJVxVjf7+8
qiaj3I5Z28dhy1olnjdVCEGnwoJmFcdW685jo6PtkqfX8rGkKOTedIpby7zj/TU2cCLxLoW4EQqx
TVBjpm/Jm9hM2MTZ8PpWfua5vnMSDggXV/qDXaXcEw01I3uy4iw4K2yTmrAdgnfIsq8QDQ+U/6Nv
W/lVR5cADRBEmIVdTA31Jt2Q+VQW40dCfkZslPsp1N9x6JyJbMNGTVnFkn0M3GU/B1Dkizkp9Y5P
7oYODzSgj1FekvbS5Lh+tQ+DQYFoDQO0QmgeyG/czlOSHxvSfNfplNebOKzqc8gQzdz5YUPfVIoX
yEX54AYCdAu8l8f0OfA1PJJZ5xezbGrk7clnkU/fbsaPlwLiVJn1xMKTkrqaq002ygrVmqE2Zs3z
30ftTyFV8GgRYgkh/DmQ97TJW/aYACZ0xwP1wwDCJQ0/4QwlB89kYIEoiFsnxVHEQQn4SN5rb0f4
EnD9I4lQO2bKz5lFf2ANrbc3K/LO01h2hyKNxwvuREScwCytFTIEKv5yAHXwkzsf+IMRwQJZx7TE
O3/gtY4B8ztnSK1NVz1Uungwh/DeD6zu9OcLfspPrrLMg/WduJxqLRgAqE4Ml1QoGPHB2Qt4JDJ6
RlxvmjbbCtZD60z4ZL0wz3Od9iRnDIYzP1s27IRC2LekmzUnEtWeCjckgyEkwSfzH4iLTU/ZiAJq
yH2gYDwXqA5DRf5Kc9vA+R9wIldHYync22n8EFY5PdP4Hmf9x8dnuIx5EzyEiRsdZo9njWXXk2im
15xYikseXy13FBxcHWiUKBmGQrj17CXBPpgJWA+BKuSudaJkmzAyi9m0nSN4K67UftjXgxhJarLq
G0STJj08wY4OSKFMTRv0LbPPg0x/6YaVrUk7hDCbcDAXVGSfh/EyHuPJre3EWE3FHO4gHOegvZnw
OSTqWZ2n5Yus8wiLBPhW3Vr+rR6agKMsPvpj253//FLQ+bNgsJDAOCET2AzdxHwOEQzDxBETmnO4
IK9OWL93ZBxNadTvubDMVUJG7zZbdumThZpsCGYqChekqw44b+slXG0ZcXQt5jpefyHErgFO8raT
wdRuwk+ALCoW+BOBYPgYHEM5tjcEFa9cp6tYdeALjyLrHOTDpwcMRXsTtCe/au9ai7GhL/H0UFZM
o5wnO5WJ1xg56i2koMkYpXoZhq5gMp49waUNm7YvP1FJuqvkXjKQ2GjmvQd31oy5PX/t9e14RBw7
3wZCvI6Te5e1wXRL/ITi5MeNmSXtThiLW3BY1htRAXpFRfziBjJj/LQDR3nXfkusTzkEu0GvpIKo
aqwk3/ul+RoSueTHCv+8Srpr+swaR5SVws2XSwtNBUPcUxiy0zB1V5L0hsvP2Njy0JCRVuuuOauG
OdvoZNuSKCWCUFgq1fVLZ4U2um9ARLDTTQOwtI6QXgZ19OzWA7K5ijlZVjrL9ZHOyOK97B158Xst
jfoh9pjbjKp6B3F0KeL2sp5YG1Hf6qT098lo3MH3ii8pykfFPC2oS3JSbCwGQ9q+WSa7pMGVdU7F
BCqn8hERA780Twdjgn70Y5jjYowQU1eonoK6StH/1a9S6YKOImU2V7w7yvuVRJir9FN5tOx5uhHJ
vHUqoqUmSyCtCpsdnmv1qpLJbdTiPRd0IZ04w2yTc+GNG2PiYs3nvdka05s3QpB3S1iGwHKMP6Ya
82o31o2sva+6MbqXkgw2A/7hDsqGZtvBcluqbRZX3aHOlXODcpr2j3z5F7je/ByPCLEzd663rpe7
IDwNhtX09lThPO2i69dS++ZR+KW3ES7Pi1nYm6qhU+QteKZlYtlJAMwUheKQd8UdKVpMxe9blPcb
zAT9O0MwXWosckgSh7ztMTn7pMAHju7v45EdvekdlDHPLM2Sr5byg6scWX26pKYHOjt7y1IxJSjL
CmmDa0NfMwuEg/YFlVQw3pAN+MwNhyAotZ1dMkbbPIu/ufTM1za8Wj3PbIlwe1cGi4u+XeFmNqKZ
IF8gwtIC/wRlfoEyqQcaIaRYU3Bu1zbo8clhv3nT+eWumavmeQ76l6AIm6uLCwSy1QQzJ/ts0ag+
D4ATy+x0PsBim0PR3BttypCm17ChpT5GhhFSiUJB9WF4aAkAa8ViwVlnIz5wYAdZop8TLBJ8KWBt
rSG5bZ1vFTG2r3z70ApM+vyqhLiYLk0Oda/ZE6IjjcOd3iwM6G5S6oSPK4+VZ1KTdn84dHcgRgiZ
wByOCH1Zx0XtzBhDjeiUUFgZwMc7loHRdoh7+6YffP9gZQOgRW7jjdB2H27CQCxwk73VM8Jo05h0
Vg+UpuNQ9OfonCl3TQ4RIQO5pl1FzjS71kNN2Dntl/XREgVmdzi4teltP9jLj2GxRG4ZNyWjjy6D
WY8/uZrqbiZTKsVVgksP6cnRKG1kmzHSxPyR1Aj7Mi9f2g5wzreHcu+lT5ZdrUfGGxvDU8WOu91j
W7gvnbhA9RWBCWs4r6FPlikgIwFHkfozWtgUMa+2UhTSw7i3Z4+GvWdilDXit3Y9MsMKdvQBvJhq
8GsMXFtt89Z7tEemW3DO52TCOqAMrWlrFyB7zVgdQ1O/eLK7tCn1guHVSymqrFVlZzcEXgYr2wbJ
wLjDWhcdgp6yb+1j1NUnm8i5tadTAxByRZ4tH3mCBXemiUsBzrErVHI1vhAuzUAz7okstO4IO7/V
BndHJfvwHh+L7CD8Do8brfaScckmMKSz4tbGudGA4fUNsvWShoCnbiolM9ZFp2giZMFPA5g+fQ80
qvESDmBlF1bD9UXzwMdO7DGJX4+eU52KnGDLZLDODYahF4123yC/nvYOhmSoySVy5/5dD7l1xYDg
ge+qryFa9g30BkMx7uzNIlsUIXMyJNuLqwCSYtRldhiy56SAJFLZEinL6kFDLzvNGa3le6LjFjFZ
9lMqbC0cXJ0IE8ZllGX/TgplgscsaaBgx13TEz3kHFs9/aDdCdbONLF8tuSpczihk8bdOwbTXitt
GR0xB4J6XgKZJgd5iSwPQTeTPcH6U8MT7T38GDahHR81WuINxswvjlLiQPhE/9C3dQbcZIZHT1Oh
dlnFnA9bvJ0bG79lpOJtn+E4GRqDfzKqRQwY4zcZZT80MNwNrnQvusWKoouS6xQW7nvRXUPXhoAQ
GYOGsP6WLEQPSpbiLtfzl4eaB9QQXHfWeBH1vvHbY7e0CUMKzyws2L12yanpwfYdipoz8//hNHfu
Zyy8lI81nLoxDsskqoW2ZxUlq6MoSqxbx9DetF3yxLyAc8mPTlRy4drXvHuBzZtGuup47wbV7z6b
P6Ip3g1RgJsR2Is51fFxaLoHnlAAfHzEmncyOrHlhc8mK9Biyt+06mQsX5xoZsb/599Vk+HgKLzy
2s4+2dlJSQnlFghT+RJ5HTtQ14QutvGVZIgU32lTHaxhHk4+5cWp6wqSlwCckaitGM0ex+kyVxy6
VRmErINo56cuMpCH1HIXAEAzrs0E0xrwCXM7eZTBRUJuoO+mH2ALgPjodDIoTvb9BfGk2x6i6SzZ
iOfCeRDjwrVWyUEW7MfNMXNO1IFnVVIZ2XP+e/aRj8xj8zooiD9GJgTVugbdqv9dQbMPpQUcO0PJ
CmfciDCOd5FxGqHo16nhqhsdLWKcYCw3iJZzlODlZ2WEKSaAzQ2z4AvijuWTWvS0lNw0cc+QbWgn
LB+IQtEEEzLiCJyXzLB3OQ5IVgqw7lpkkhCLHtaKFzDkL3UQm5sZYyDbL4pzE+PgZfdEjstO7+F4
Nwwg2U1M/jeWRKeMZYVdOQLbTQb4PkGHbc+oMgFjX88qZYGce++D1yMuM4sfVYffiF+7dViyh6OW
e+5K5fEk1iZ7KJLRGzvcO2YX3SgX248W04gqZWGXRcNJQZqsqEVZl8cZRVg8BzfDpDcs6wyOjO7G
AxTf6sycT51tTOvMxFUFx4DdZHaswO35xTAsfLlGiMSmWGwqBzzXZjvIV4ryA/lADwz10AmQzwkd
IJRXz7pNwMxwYw5TbB5Ni0t01hArqn6Wfmuc/BYE2ulPCRQKO8zk90SuexahxSG+DFu1ZKPywt3B
0BzLtFuVpS735VICGw5YQdcS5+rKCMrhtdd9cJ4eEaSY96Gy/PsmNb/yQsUIe50tvtHzOVXOCdI8
ecLKTaLIxLNGV3gnjzF9QDu1t6jQ7JU5XrKhDA6RiqqnzCMso3UHcPPYZaXPuXZtRBJfEwfYerKR
gqSRJFfOi+9kRUJ9O/p7/AcJ2mRRnbkfjVncZ7m4q6BT12yDdmNOZqsW03WkeIvRdF5tRPdPIJAb
qdvkgnfsNnAqBVZibeo5RSYYI2UKBI58Dmcw1C03t0NuaVdzdwUT5pZ+H+/Z1Z7IQLirtLJOra2+
I47KTebE3XoE9JxHnKeYs+PX6zOI7QA4EIkl+9EfTVT9VYD0K6oPHaTaasC/fhu4dfHcDemLHcWY
i5mev5ua1nvBcA6ze+eT2YBC8gobMZhb+ksPlwwmAl1dv7o/SZ9kLJQoybtGITiNG/OEKlI3wfzL
sf3xK1RowsMYXSKu2u3OEkhC8DegXCZOu2FKvMMWatpZBWhnz323Mf1DFk8hxIBcd3jdXqo0fYWE
Y6MOcUp7QREi6vBWZq55Tqf4y5miz6ZP8xufgd0m0zW6a4bsivOgLZ6COHIekdkY51iC3o9mlD1N
ra7ANlEtZdxcbS68ZxJmUD5Xyc7up7dWRjx4da02s6N3XmeTyNSJQ2nKcddbgr5JleIprCN2Zg6m
Kwv53+OWgyMVUwsoSpxgsj0HbnqrGHmwpQhxAMe8tpdc+INNERLxJjnuq4icF2mN7mGcknsCn59k
H2SvkV1Mh3Epv0OBONnMygMHLUt+p73GbvE44kuioOUI4pbBWoie2o08njwe7gqdymMuY7WeTd+4
xRwSfwAsG5zqR9Ad0MfQQjkO7ksJWbSEANP0On8ku8JDFJFNz07Zj3dhgs1AbBd3wmqMDXcbLAeO
gxvC/XYpSCv0nr6pDePE6VuuFTGNG+j38aakHRETMgaXDmTrRv1vXY/zIR1jD1GwZ2/AbkfA3cbd
4S4Sw7AO4g2vylM6BA/ayb2bwWRBV6TZmxlg+NsZh1Gw3gn6etjWgl5ZOS4OE7Wwztb0DiVvM7PC
By2fE16Bewx1Wl2zgk8h3gqWBGV3HKg6r2aMl1UUJtaU0F/m6R2KtB4rPfp2YArAneycH/BLGW6H
CAdiv+R2Mesbc0Ae5Xm43Ni1tn6J1HygmJ+f2zFcLDrird307TYJguktlu1j1bPQJ/DIBX/FgMPQ
ZnRmE1ztlGfqZz90sX40mm1vl/MW09qIPc/wW3CJQm6Nd20kUDoHuXpMpz3mGgizWRw+TkLw48Jz
7RRaA8miStk8cp24L0LirRC/zjdRitGUUT9naaK//Qb8TxS59aJVi62SPdZ3yO6mA04BjKNbF0Fz
2Hl3aYRAjDFA9ZniKFXAeX6HevyoGIy+5AQLRwGz49Eay7uqc4Y9oQDy7FRzgV8/dvB9VQ0X4V8I
A+1PurADolT19IFy5WRliXruQIpXfq3dcys8uXe9CvlErxtSNqTY97Ht0A+34xOsQLIeWa2fyxAd
HKM2hi4OnImReuyStS2PtbxqWWBCLHWyr1VHpW0QH5xp76bNMEcD2xNcH/3w1BbEXHncR+9e1r43
c/7imQJXdad+b6m2rxbp58QPu5A5SFZsFfWfWbzisXU+1VixneDWOIXSGa9hYLwhcYif/r9T8P9V
ioxpmZIkij/vFuFK/wi1+UcEze1n8f2f/3H5rLv481+iiaz/9cf+9gn2zb9s17Yl420uGoSqRDP8
7RPsBX8FS5qMBxz6J7ron3yCzb9831vSZ4h7s6WQmAszFevi//wPYf6F2FNiD8x/sGxh/ls2wZb7
r1GUhm05nuOSt7K4B/9TOFiLRzEOdI2xty2rWYuliRn97ERZcyxrJiL1GL9rCjkD4tOZrHdLUvX4
xmNf6EszLswiOHKSfoUcXeteVO+WFZ3bYnxXDN3Xvv2ROFdBo71P+wdbeTh0WMUPcbpPhs3BMyNE
tZBVMzXdzEjdcFElfyFqkxawPL6twug4GqRpqDTeBUCIveZkwad3j8fRgNkANErN7GaEHKBMlZe5
VshvFpI9/wl4xVGVXOgtP9CRHGqHNflsPdntcvVYDMalbx4kK7guHTBEJSjPUm+sR77GznmfzOS7
D+LzhE0KsIr9mg7zoVcmfLT/K28QfoopBegdWRH0nEg+U7EGMV8dX8eGV9H6ktUMho0F5l6Opx6r
3HpibwyI4qpvACFA8ebUovs+6SjxoVPLnkt9jnb4BmB8gG3SKgIh0JgfU9UMt+aiI/ILCmQMx34n
CfZ0DU7GqB7Rf8yzsQmxXwDGXpUFJ4GLB+1qkN2DP1fBKpO3gZFZR5mJvWF68XOGHzFn5DsDOBbU
yI9yT92WiUlhU2YZWgMWRRN2g4eKKiCCKViPZvcE0U8ge2BjgUFIsdg33tzuqaPGC4VncmBBsWe8
1W+mAHOiOVLub1RXS8DKF0NEH9WIg8U9I6JoFMYhYNi7SQZkW7V5H7Tw6DX5Iii2IsW6vIHaW94b
Bq3NwWF4FpMNJ7GKrrZDSkrLv3+23SRfCqurn+5fo6z+xFN9VXhkJOzh/8dTVfC///23/EsW1v8j
4Vd/nz88zv/nBKzzZ5+oJPtnY/N/HFv8sb+PLc//y/O9JU3ecSzHlIt7+D+OLf8vx5Wm4/2J23ap
1/7b3tz+i1hlwaHJiRf8nZ31P48t6y+UngEnHX/QIaDb/7di1WwOwH8KvPnvY2v59X86tkIvBdRr
KbaZLd60cmYpZ7D0jof8Vzbk+8iWezZ/K5DXdZLgtsispJfFCa3aMfZjE/NdHPAiu7IOXm4nm5I8
F4JErRI7Ytg4ioIzWwAa/sLeIs8HZe2vKvYvHkPErDGe0J0VNxb6GgrPO22UE7m9CMwc9rz+o+3G
v0eJLsBF9+07LbVN+YWV4zEKmHJDAFUX3rhbabWXLiVnuvBVw/gxBSOKm10kvHPac77M2HFv6NzS
DeZW+IUy2I3znAAP5vdt1H4b+BIGud6HbOr9OkNfXWNIo7vXIZrvwv8i78x241aydP0qhb6nm/Nw
0TecmYOUGi37hpAsi/PMZJL59Oej7b3LVlsWqoBz0AeNwkZJspQkgxErVqz1Dwudk/QZnJBDaVf2
RBHpOnQQxvwBr8zjUAXn2nw4pfAhjTn7mEmXnaLB9jxOj1hsSmBi7npVftZy5K00zLEl8ewtdJst
JBhvi8qUOb0X4mYGu7nQb/GwsUTYoEZX11zGz1I2iVE2NpK3yKf7qsXTFQDxRte19sFYAO/MFYrA
Y9X3nyeQAZwrFhSo+97wjKxhQ9E1vXbiBDYtm5Hs5TFHZDiMyC1I58E8nKkzXhz1jl+UBiy/TjCD
gbNk3anbHs8kgwuAt7uK1s2d3lCNlBpxV55KDH1Oxyb4Xx86aEGqmsZyfjtyoOT03PzjP3FkLL4O
aVZhav7dki96/q//+PvvfzgkKOuaVyTLUjG9wGn7byc9bPA+IBIoySLepFh+qYSdH86MikEIUQxU
Kb9bNq4OcX+FEP6JvFsFtCnKmrJad//lIfjDAI0I/D1R+/H9P+pjdWgQBx/+6z+k1Wntn44cBkZ+
qHfJhCLRgLyEW8KvkUQWLZyptbK5SqqXXL1bmTY9gAjDMGDx1SBhYb+lrWOAuEohZNSAjX8aud/d
Ad4Rf7yDV6ZdKZA+AL3cAfLTlE5me6gTF4U297RfIpwHcIi+yo6fKyBaow5TWHj+fzuFf3EcfXMb
/R+4R1rk4bLxRyeQm6918Vgc/xEN5WP9PPynmz02y3F8zP5xdayfH38xBfn7437Me1n9oOmyJEI5
llQTs5e/tk7SdfZOQ1F0VV5PAuum+pcjqfbBknFvsyhtG3ggKtzdj3kvax8MFpEpyiwV3cQZ8V+Z
9xwifpl2f2+dr/1A6PerRjblyj6Psi0p6AVN7lCxW7QrbXMvb9Zv1QvzQvdgGk4+RljhspFu4ARJ
l/FVdjH5sVfvl49LGHuzX3kwdoJsIzsURDf5rngsI7xxFRpbi91GanDc5l7izr7uSH7skFu6tD43
U1R4U6g6R76eXdw53OIayTuvC+Zt6kBCDrstTuKO4E1bxU0jIQQH5EphFqKy7o0+fJFNFxRB7i6e
4Dehvmlvkg3ppVtckJMiy7KnNBm1futrfnWRXCAeTV3RHUPIP3uYCUBYzF2xh/BwIW+MSz3oLpZ9
6uqR6sIOvsiiKYSZFw4BcBMPuYGNuWmu4oNwUd4UG+ui2YPc3oxh76GhyHOiVe4hCBNg0QpNmbqL
Xe3TS6iNMTiI3C7u6McBv5yfcBWKoLZ6OR+r+IP9NfIQxvJv4eU6UgCr04M09KI7jKvfhvq321A9
KeQT3C5AQS9U7SYafI8S8m7eoOcRFB667TzZMajd1D/5XXT2lADOmisFfah/6reDiyCKo7vKptgZ
HoXBAMZScDrU4cRfna6rq9RHp/TqCO0hMv30CssUpwiqDThWHN8cUIrB4k4OjXq8H9JNvjF95UXa
FIfiWf5ifeacwH0MLpisWwcSu4sAvYP62WbYnXz9EiVRH7aoVwRtKPp0YMPjzriKL5cdbQtX9EUX
ErBNleQyv8Y14vl8j2RlM9nJ5MhrDuf0F7CLPe1CubD2Q1TctHe110Xzi+hDOI4o7vEh2SHdojIc
IsgVUdP1JA/4317da24ZxEqUInmo2tmNcTCinqtZThZQWPPPxaHeZK7m5kHmih/VkM7r9vRRiCoX
IBA3C2PrS8bXCDmF6jXAu+gYYr6AJg4mZNfSgZkYxB6G117HOhH52fNxW95Jh+yJ9cNv5ldGtOCT
aOsbNaAndlnc5Psc4S9MxvbN1rzO93Sign4HSndTb9TtsP3zBqMYb2TJMvvrz1nyCTVshP8AfwBP
oY3PKhxdOoTOEKLvYLfcQ+++vIxB5husyjJqI4jVHi0xZ3SFWyXCLt6rHtMDhzRHtFEZ808eRGin
sO/xovFp7zgwTT1kqLJQcvuIFeYXITk1ysJfkOrzmEVO6lK7dBXf8AvP5H0rzPIRz5RNFYBN43+Q
vRzTrYI5bK60rRQKnu4mQRJkQfYVxERpbDTKAV/PT6BEw3FbBMWdSWIYZsFy2YZUdKmPOtP2WnAM
R7hX3Z6fIZj5KfUpKG8RMnBit7kzPyV7OZIukmxnMpf2+iUTMkoi+fZ8rV0b3uBPG2MPAyqJpk2y
K7fnC/givnqpBUpzMPltRMsduoR7pOIciek9r+vBnxxMXPn5Czgv5/FTaX+piQr0rOzFxtHSEzej
q9jPLzl/f3JZk/wu3VQndxAXdPkkD4L+5rTLwylAkmNvXsDJ9WdX80G1Q7p3Tx4KXU7mrx250GI+
CtvkIzPObZ1H3SbPdgAX2+vNPRPDd2rAS9kL23p39if36ME19o5b61A6Gt8VF2d/9E3PvFZRdQgs
poMcyAEiSm7mFm7pIazkaHYdId26Wa9b7pen5BLqHRBZPDsdCKE+rezQiroQFbMgCUVvdmHcOGCw
L0YM5gBse717clRH2hYe7pZ25hf+ycYSwl+CI1vN4NGct4/2S8KOAGbRA+rl1hFaZQATbSvK+a0u
FK+7EDncW+NT4mKbYmcPPZ+OoF0ksANR7+DuGg/cmhtfG9HRVmw5EMKWD0k37R1cXOfPy4jj7rpe
/pkr/nPLXDO4n06bJyMrZEUxxX3nwTZmK2ucIRDs0e1CAOIC74SGiw+Y0uEJGMqjY+xS3kTNXjUz
FJYruDc4LvlHT+PLjNG472xwOV5lP9eIdhztxkbZNaALZBtuG5SbJTxucQBhyU3+umThPbmz+9kM
ONj6bM22YOd+4uFlyxxDGPpkr9Nm3ST5BxeEmjOwuU78Ndqsfh+ZG7quAehWQnnslSxh8fNxA9WJ
DxxCnTkG9eFi9inxOzjtup038L8jNPqtGRw9xaZJ9O0HxeM6n4cQtVe+F50+Kq5VPggKRWgxJUDj
BXkEwoaHXT+886QoZ7KM7vcHyUkUsK0iGKSu6SIOzKyEJROoe4BLDqpX90eeTmb66DwMU+uCQWMT
V3yiF0/O2vCp+9/y+YwrErQOcpeeGMDhYzyxmPXAmHooOLjyhs9juJlTwqG8iz2qW9zS8sJrcVqX
BfgkQpO7weUnvRu2HXNHDc4uymoODRBHjxAZcaBAEjtnv+Z1oqPnWn7KmnVVAp8ZjLzbZZ3oruhN
7sLCWRxgBtz99zFDUYWXmfhwSEKEktgYNSYyLAwCp8ZUNqKaLWidyo1n8XdYeHCRmmeo0CjYUZZz
YzeO1sdZU6XRP26XkEjA21uYLQwQvyHY69RrwnXw6uj8YO5PG5owPvYcvsm7J58I4qDdpdGAiDMT
1QXcdbm+acNdQjRGmbCml/h9ALvXucHGlGeADWHXzgsMCZvyoZ0SFZBt/zYWmp1z0yWjsg7yyM3D
sGP2UGQgo2nx72HCcjuhvB0DPaSLza5Mj8uzQmFLDNoKh1M4hAvzeL0WFrd8DNQ2N/fSbxNTYqvA
jJMXBAMTbFtUEi7ZeDyDlbdOiXpHbArLdSYTXUSmWErwiL0+QLHQJe9waKs5g3d+OD+kUePRRksD
wlVI8bhnq8sDaqfELvRJSmaeyK7cPVkRTp++zJqVgzQ4hShhfJupKCIG8mbyhbD3Q+DDWysawjRY
l8PIr0A4tNHkYjtYSENSUl1CtCOEaTR+UQnD1m6NVbhQM6QyU3p91KNNxYkRhYnBJdAQIQTqzuIx
ogFL6gpR+Sv1gpjGu65caV+563i3LBs6TyHpr8un2XBUeCMKmwk5ko/eul0HENRtBKX5nYXnR9KZ
GXDivZwuEN4ilpgsZMAO0ZGVEBOLFO5qYqNgXZBGi4G5177oLF/xaglMtpjeWdz2UQgawhoKosSD
5v7EcqxIAyAWsLngWMyU7hlvpFJsw6dmRiJB/uqQtoWxW7utb/GcCdfGgcKz3MYlmXNKBhlpkM3k
ihvlW2yDd/ZtcUtErHXnWVcrqM41DIm8alaqo5B/IgPJI8A51ZgkCA4zph1CZ7GLwoMn+WPKMJLu
rLsetzLtKMu58EBtUMDX6XNzsQ51t9G40ZJhIHry7yj8kpKbQX4bk2K3l1XQkaigH0F86oLz9qzv
60vYYF/ncE0UUGP3gCWEfUjkYKnHAQohgXVhYUG75VTiIVgdFPtkg0lC7ksh325qv9oUm2TTBOWy
A1qaXs7bbj/sh68p2fLi40BqFw5JEISqO0QXgyzkXnzBbhzVFv1Vyy11TwFCj3a251RklzbASrLu
1s9CegL8FtmIC5nGzuzK6cmK1rRL4HzSOfjVOfSebfFZcBLODJbTemve0nq8IH/ZHy/mHfAj33RH
7+xZAX4z7hy26FLx8VRAOZXEkRI71kUbKsHZ60jZC0eM2q12Ed/Ssx35Qrwx7hAcXHoPiQEObqmP
flMV4I7raAHwAU4BdsawmC4Uq9uJYBKN2zhq7hhfJorqypfI9Qb1Vj6cMEtp7exOjWQyOOWz+ow7
8iELGB5+N79JuB39U/bVugDZf6gCML2oqIBIsjGcTpzkSvAgtoVVwBZJmrnmofRNNC8JsK/kOSsy
xYQfx5yXKgd7aefoxvaXMaQnZGsBP7Cx6bEP5KaP9SOe0yO+FLtsl9BRd46+EqBl5JHmhVQN1C5E
ISWLrM8a6nP82YN8E4uuxjzhi+aWXybnW1+vsB76SMNgqzOTTcawidZzmPXtvVl84ODnj+q8FT6T
njIBhWEHHthFTuUWtKocZX10DlK/cWo3/yQxH77MvMT4y8k9+bP3iGQQQQGgCQq/qIxyzHMMD8at
DeiNw1nL3B35DpE40tCJtBsrHhYVHGouAb+qAmbHmYvjpehagexLUsBPF8SXxxf4EOBkHIQYgfIm
t/KXKsqi3ksvzuAhXha/92Iut2a38Pdmjl8dV0CZwZa5AtLE613YVpCYoXAl+7rf+ett4G4LPM9O
nsvr8mJJAtVv2NzWtI4kiLAGyMxpQw6ie8NjthPWEx/tPBfIG9cSfYnfwXk6YM/hxTF3ncfRQd3Q
4eadddHAIuW/9QXkZKFrsr1ObrzqnLuXPFjz2XW41iMI7Btuh94VWzSa1R8FYpRuTxtsx2z4ROx5
3wKKnROAcPW0cwIS2TkHAZQv+H/Atew+BbuL5eIuSCa9ZnXCFrovObXkrTpILi4dbKPm+hwMOsfQ
oPZGbhb1bG4EYzaC/JoO4iZBqpt7pt/dQnvy0ZsM5qDn9s+eEKy/yfbrzJcaD6CG1oZ5dNtFjBeb
0skb7s9+QXpNH429N/emAM8xThtspMFafxmDdA3D3jrKHAEIyqQFMOHs5gX9GF/wWy6Ueyf2FhIX
mz/ghkmk/DQSN9lFHq05tmkwoLLNCUR1Zx4GMpzXfuWozQ6zHhcFsoo/59+qvKbZv0u/1xLuT+k3
MlFZtWA0sydJJdMEllVTWGJf957JUzydghF7CNKYHAB4AQaZFXB/akFUjohpKFaSPgFyJT9b09yz
m4TlYc235oiOAhUOzJjYFWjNksVpNt2Tu3gf7/udddlHsoepdiBR4bDIWAeHGhNJ9WmjUTMa7svb
xUvCMYrJkU+OTsQWif4UakL47vvSn7Z9WPMfVLp109iPWz1aI+LRN2+m9djGHU4f54+zfTDYhKpg
uMPj7nLYI0/3dd0GpNt1f6so3uDoGkp2wxYwXBnb2f6CEyKRHp03QpVlQ45n6yfOs9uhYUd00ELk
J5G+ZuvICMFY6zm5i6TYeqhc9xX4F1uBaCi55kZ/kUh8qR+57UjQzv2awaOwRJFu3VLOHCxPpKhc
36Fy4iw+XEzOGZBqOdWsmxIanj6evFwcqShytPhq9tfsRqPQQNZsy/cQItiQ1/Kd7LX+QCBbB4K9
NBAC3W9cSC/cYUryKa9mAAtvZGAbUdmdkYLZ1MrVoLPcbRx+yLb4S4xO2DIp0+NFGBwpEA2+fsOj
EwZiG6rPvXB1ZqEp3uwpm4yjvsauPYVszMFCvFQ8FgfnrMyHc87mP5P/9P6aRyLOTIa45ticFngG
AI2ONl5aB1BVH/Orqg1Ru0u9fH9iea9BBOpx4jgVSVjrZDXZneH27jonkQNwUXUQt8s28e9yMsVj
RB+BML3Y5dWMatmmXwNIuB5tOVyzZmF+cQQkwHgYOJFUHcl/1hRP8ToRdKXdbkoP5VVnTQxnBu4Y
sbUSS1qixprSIXi0VnJI6lpltx5KwBAQUolgaxzbxV/Ki+Rwcmdi0lpygNxIpIKi9d5pWXtrtb5q
Z1RFqxVlahr7+Kt0iatyY1OGWPO9O/H6fKMDkt7D2HXXRNYkNK6ppeTXB+HyRJV5/KRF2Y12aLZU
1a7OXzB4ujy9FBeGD3uItNPcmKQk6WVM/XjNHuJDsqlvpm27lQJlc35pqG9iPeacPZkq5+JnkU5i
OO44QJPGcDSOJlJiDnF+Hy6XJbmGfui3xt15Q33PHSI2TQ/UAVMk21W7gSPm/hObI7mkK14UBLyz
59UUXeSD/GncVDt2IRJamb0s9o8UOTtKE3o4RNYVbpwnlN/sLup8oJZb6xL7lfVEw3m1pvKmXMoX
w9aIOHp76wE/D6zwW8D8l7zd32zH/NK0+f8G1aDKeFH9tG24j+PjL0isoKFP84/w6wrWGH5uSv74
y++tGUX7YFq6KoJAkHQdg3bQUN9RDfyLRnMFqShRMSTRWps2f7UklQ+KopmSBRRCAb6g80d/tSTl
DzogCVk0NABZytrQedWC/GNLUuciP210hqxjLGNZGvgJekCqIa1L66cNz1qAG0J/R3VlgotUa1mg
LwrCNb2m21D6oYnXXtbTR+9HGhPHsnSo9O4h1Mfo+qWXvTioDr47bmPId2Z1vo9nc3XNUzjOC2CH
pPSqWfTRbk/yTplYMBMp9AjKUT+eL9IjoIqaE0qtqORWOXz3QjduRsYbgSFYI2qMTLtlIKlWB4g0
XyYzLSRTRA5h3C5TuW8s6n0QrTEMlcmMkvoK3uNetOIHU+5k3zploDib8Wqcp12JkrHRiZAQrTbV
/H7QzhsBisu2UFo013V0eMvSaHYYpmCNdTbjcduecV0E2hQjmYa0KkT5+YwCltaNXq+pUNQTTUs+
tmPR3RQNui92hirNVT7rpj8m4xBViDX0SC9qsWCf1GPl63X11VDRDp1zMok4RfOkKEmFx0wZeQHn
zMma/raHAeEAUFeifjn1TpOMOGd0o7rJZZTlW7Udt7OlzJc5emtBnS2jXRyl53Ll+VntFWIwdNHE
hbSrNDCbQiPQPkJ1CVUxp0U2ZNTg1frWqBfO7glWrUD8pxpkHdyer2V2Ck9tdwPp5CGeoYyZQMkG
1BTt2UokxDuBSaMzfoNnVYWK05mjutReYqD8qcdjvndgJonBeVkw9E42epaicNPrFkfmEce8pSkC
XR8e1QS1JmjvTz2KmjbUmq1gYdM0yDIAlxN0YvmMj/HpCNPQTo5zmA4JW2WuowZRoC2s55Q+UD4L
ukSsHLwFUQA45jnEjLjdWmpVs3kbxxvomcOtlE/uarzRwiTRO0Q6Ux3PD9Qzps4kirZQmhuRAhnC
+BfquJwPvS4rSORY1MA64el/fZBUJF1i030bvXHT9o9jufzV1P45TP742x8dbEn/oBrUtUVgq5Jh
rRCv72ESXeoPlqQYKj9b0RMyKfmPMMm/gPMARyGKkgmPX6O5/SNM6h9ohYOlhdkkWqT3pvIvhck1
kXh9HDAMQGm/RscCZxBTKZQusgTDbpTbCnCXwtJahd7OCRV4xenQXZZy5U7k259G6vD943/Gi/yu
a75elKf6OSTn4hEmj9Y20Uk3A/QL3EoaD8dFAqFtuRJ+wXNePJ367PDny0kr/OR3D/mqdXfU5LLs
C1WIEn3ZnhAPaZCnnc9KkPK9jO5ArLImBsnVtPg7pOlNSMxbj/hq16nSIyLNgkXrc5m2yVnb5idi
k84yj89Q+I2taHEeKc13LrfOzd8+4qtjHTLPiSYgExppRUz4E11ZQ1bg9BAnppvKw+G0IGrRPnQg
bIXk/t8c11fZaadUAsodrQWFM38yC91FQWTTQdrlmU0FVkRGY6P5mGWd/ecrvjWqr/BFJVSso4bU
TYQl6mM80bJRtW0makGBu1hTQRxE3gHR5PdG9dcc4nuvyjAUa72Pn3OHTFJBPIlWNB+PDdWYcEBQ
f4EGg5gG6ltoIlKQxP2ClZEfSZ5N9WpOHmDJfz4q+SGZOGn0GLTF6jsL543XDHbl1xsqkY/uT+pi
RgOyloXxYLbUtuL7QTb81TVZOpmuXuNK2BaHrlHfG4Z1nfz39aNYxq9Xlafzkp5HJle3XEonBW/Z
6k5MrW1Zcgw4UkR5GToTjggCA+qgoD2gY95hYsmqvPPe33zuV2Gqrsd+VJSzGRW5FFSy6uYLgjxo
TeoIf3UaaETs0GTIV8hp+PDv3hvv9fN/9+SvIlUD9tWAiofBc6fDUUbxvR2ujuaEYNi0XcbLGR1D
k1XcsoF3g3VXoWiXyDPsEpT8FosAI70zBG9NxVcxbOpqyVJKWYtQiHDXGHY+XizEk/wUY8sUB3L3
7uv+fbhEl/3X143XtS5AijGivDIuoaBulY64dSwOcd4cGtSU1xg2nbTDucnfCyXrZ/9uoF/Fr+KM
tgmu9EaENm6wSLLb1ea2aa3HSj1u007+FlOUheI0I2uhxAkH1RZU7Z3R/XYa+N31X4UyDOBGU+cI
E5GF3ekn1UXGx2+1Z5lprpm3VUYbjmmmpv1B0JYtGlVbjan374Q1UJi/DnhfCJYoIRITSQ3lElFx
TfOwri2DBmDJ+z2lFCm07zj9N3emtx7VfBXUjBY43Xgqdaxq1G28pA9KEqxxZMSZSnVRvtrWY3Iv
i8q2mbc6fnjnEdrGn5/0rYVsvgpg+lmY07OEDqRaSsEkHkZet9YnYTYgiIjLUzscoGFtV0WI99fO
77cNxXwVv0wLk0QRwkVUyBSaT/heiTPaCjShEW9XZ1q68IAxnHwvXr4xmc1X0UpMpFNaismCtez1
iXQGOSvE6wDiJAiAzE+xCZ0kk7c9YpXnrHdGsOAq2ql/HuI3Qpb5KmRVTY0HPYKK0ZmJ1E00HxDb
s3Giu8+W9unP13hzDr2KRtlyEq3uNM/fMjgUguEf4lsdy7aWZIdSA+FAiNhVE1rv+MkDmat678+X
fiMOkvb+siVj7YuiSqvnm8m0tp0quyIihIMlMF2Wbcv3R9bQny/15lO+CkpYQE2DovX5po5ay9qU
Q4+OaRrO2RGyYeIVwn7qy4MmMWd1eXtONlb0zpXfCMErwe3nxOOszAhlJQKdObU51Ej41jQQ15CQ
trT88narnreTdlU31+9c8K0p+yoEqb05Z7pYxVFXB0QdDaGWViN94ZXaTXOdUnwbsusU/7NznoQA
uv/NMTZeRaNcVaxSBawdkV3l3YNlJU+mgMENY7yGP2QYR729Xsy9CTUcipXNUn7n2m+EBeNVLDqm
iTghyRhHUtw9rccQ5OZdtIsPpxgEV2JsG7K8sVfeCQtvzNxvwMKfkklBSuVxOCPsXiOutZ6vJI4A
S3+ZWPO3SZsW76aJb0wf41UA6tOTgk/Gkd203wxa/SVGJQbXgDvkMgJSdhwIm411ujy+e6J7xQD4
O1M2XkWdUq+gVKPuGYn5KUDNzC1jVP6xU5JgqRvtQaRZSwyCeEZTYq52dRW+M3N/f/LhGP3rUpk0
cTG70TSj9gF/ka8U26DZlHSDPvb7uGK6/ptb14p1/3lNKpaQWXWHBZBgqoHZoJSaRRpqNkmybI8i
s6YztgaHoF5YneHfvewabH6TmRivghDWx72KQfCR5Bsv6jk0V+81Aax0SobN+fn8UuUx3jYCx8vz
BnzWO+P61nVfhSAEn5A3UCwpmigUCngDxadr0wKYk9ItkKRtRmobL8ZlzGhoOYCLBYHtd6791vx9
FY2oWJUm7ppy1CziIcUv3dRuMZRbVSrv8Pxh1yERp+yHRP8728obNQJlLc/8/HYLtUs6zeyaaJk9
6/J4UV6OH/E5q+9Jed8bU/mNvflbrfqnEHBO8cmcUBiOFKxRERGPy00p39biJwYVdSc4AzNAPwRu
pgQw73IYLA1qKX0RXbCxUzvOkVgjt0XrGzWUdsxcS1Z2BMaLqtO9qxTTlHdewLpsfzPpVq70z6Mh
oBjYFbMoR8c1JyMMwqZAt5WuuPx5tTJoEDsa+s8Zpl/fDgNje6gyGRlUJA/ePfK8lSyuTYKf70I6
VVZSCoscqZZoG6PlntBBMbBxsvUpPxiN6UrwXiuO2SZfZ+KP+fe/uekjGZBJf5oE/63pQ0b2CAut
/1HQ/Lme+eNvf9QzVf2DZom0fnRRpwqiEB9+1DNV7QOlEqg6moVBoKISkX/UM1VYPBJcHcPg3w0Y
/LzRH/VMVfmg8yGSCU1HW1n68r9Sz6S988vMNSD+KNZ6YFNFKLcQh16FLwxYdFmQ8v5Om/JrpY9E
S3sYZYQo08QAqJCXX3QtfxKseXAt5ONTNUvdpTCQghaBIGEh1gRiiqkAAhVqbt0MKRmRKsA9UFBG
r+NxIy0T1i7a7JxU8+yVtWraKF/cjF199pN8etRK6zOXEd0JdMQZZ+haqDvY5R2AoAnF1rTbyUMV
0R8DFtPhXknOh6rH3DuC1EVHGlZHOlKhUGJIcZKWL1WVLAGePHdSj3KgNWCeKo2GXw51izQAzDYF
2HayJLtaP14JCSKgGNE46Axb3PNnCr2lmwzq1WLmuAtJxeP6X0t36FTD1s2VYbLbVed3wI6y0i3w
GclFNfG7ld6m7ky51kGgmmLHx1pShqAyUIQWh2o3xclin/oWgeoz7PkcrRUp766xnLmtredUqukf
N+n2PHSwU9qPkqX7GF891ucvVlJ/7gaoKUcT7ESKM9HEp7TGuQwNs3ySFgXC/adkyAM8eX0rjVc3
IZxje04XdbWzYhTj0g5TgqHyzeaMzsf5Cdls7L+7m6NFs1s0Bxs/SdE7olSoz6gBTULz2UDCyj72
Jfby46qqrT73TaEhWQ1KTm8xvh+o4inVADG4U7E9qvCFNIsXGS8m7ELODnqwbpWrE8zC5lmoOnwT
tOJJVbBohu2LPmdzkxjTfm6HDiPkkaOXnF1WKiQCKPP0j/KnGH195G0fudhTViHHc2wpI7ak1b1x
bUw6CLrCCOvhSmqK1Um1VQNxxIXxpOFoYpxiR8JYOeqBsamJ5KfZJIW4vGK4qClnuJX5S5mK91iS
pmaPzOMEyYRDxKRO9+g+PyVyjl/VefkoS3WFkg+zr5vY4TS9UnHzAtRhQfgqOuaaPh/a7rM48oOh
XD0Bzc+FnO6RVkRBrvoi9Chr9w85tblv/46ruYdcW3Ra+pt6SdBgH1tM3vnrdJSfk+l6ucfCETug
SfgiZRI+pnN/jZohE2rciyNOZ9Zghuc2fT5KAmJbdq7Bd8bYFO1X/XY1OhNQk6cTWn5GfA5thlVi
U0PU0V/kAa1GQfQGTLmWETnyfDw9a3p59mtBvc9UTLMsmr7YNmH9gdUAWr0Lbo/mhTEoOPfESGVm
A6i6vnhGU+tK7bArrjBm7NCxcZL2cDzjYj4lzQ6r5Ht5vm77CcuUIn+JVWFTLMxIlEpvBP3Ssgp4
b7pIe3l5qMTmUKwOkZX8qZSxqdJXYTqjTMOTrD7NbJau3qDSPgE97XkzErqiirSLSzkP23tpRtvz
rCkT7UsDXrwMbxV/5FkZ9rS7AaqjDIRqxYSCamtxNMK3E/XmBu6bmgyBNnATcq2AlFqQcNTUkudE
D9HAaQzxze1waj8j4ZQHen1aQrFTtrNkHT116JFjygc3Ox8fUO0J5Awtp7OlhImGk12x+K2kg+FI
LDznB3c2k9RNihZc0Vx/HmJefNMCuRHvkC+7GRigvBseajTRMnUB3pggfz95pl4B8cDv6Ih7r5PL
1RN6O9cFNP22ij8iifGsqiUwMlUh6zFArQ4m2sfyLNoYuTd1ByKPapGY4u6glzDD6mRbpcIqMndT
6adPaNBhK8DJYxnvkmy6GmuIdY12KxnSVdzguCteocqUOFrVFH6BxFCxWs+0honhJWjEoTqi8XqK
1Eq+wUBlcBtZK1FjOYZDg0m8UJ8BbNFxzvJ6V5e0z40+BkHUGxgtyRnmaX68mhwU+LcKEmKfvRaO
s4AlW1Lf9AsBVQB5k8uRMQCiXKQrzBw/JQosw+l4KU18nkqD2MzqF60l6zuzJfGUU6DKFWjSYYZA
KORPSibuVKWOFLS67LgSiHr5jJtCddpzuro0hxNy6vjECkndhCimXnbn6TrrSh2VPgrlszo71jF+
OFbcadzg4SGc8yBtcwJi7yYZP7VWP2ezq2EN9WCx80W90c8aBXerBL+rV4e5y9EbI6jO2jr/V+dd
IUd2NKlgN5VpvM/UUdrlFfYmK5Cg7Ak/DGQ3nargExGhwSmxvrIKBq/V8KWpDEJulpe459LLKSZg
VohIOvGgj261k5LiacAuOadLj4VOTRxQhkuKQX6NWV8814eCoHdKTvdnTY8U9QrHJqcV4yGIh/zz
bNGC6koz6kZD44EAVGhic3FUrmPx66LFWLAyQZ1YyF7W44wVQ4RM251kHN26PX9U5jxCdyzJL89I
0mKT8aQU/RQhy4yIKgSEvr7GMK8OChQ87PT6aOJHiYUt/BR2IFk8Y8EpnO9LbGRLg94q2exerHBN
lxG84bWJq0kNarXxjARqFqAjgS/RkOKCetpP0+mQtqhcSZXqUgmZQGtYJdaLEIzVZPHigeirdjGi
N1UFFBpAHAISVorPUz6CKSk1Svftp1of79kZoFfI/UNhJk9i0Xwubk1xWgX1xCtGKnHlAotCqYIW
3DLghU4JFldKifYHvh3kBwXnUNIBJKLLEdpBZXyiQKI7ZrZodlxY901mAgozqc+0i9Zt1Db+OAr4
PUxzBXRd7BEAVsetko2a1x3vtBL3i8LEPkiruf1i1UuWpcEtlGZ2cTfnIfHbdktDcyUcASMxu23R
4qVy2oEhDMfO2Cl6P7iLXII8LrhJqhPo/EApg1o4JbzO80brJCygFuOLKDG7Ck1DbBG3BcHEa0VX
CyDHJ/1FU4/7bynz/4WDw5uYsvVaf0vl/A+RwVlBWX86O0Qjnsrt704O3//yr5ODCWIMHr9G75TE
/J+AMQxWPpga0hb6P4Uq/jo5gCWDxY+ul6ioP+ATf50c1A8qml704RRgXmvS/6+cHCRJXg+3/zz0
8jkakhhcDNQF0jqs2V+Pne1SkaoJpX7Xa9IzGih7LddudRGbuNJgFcYZX506AE2qme5lPX9JO4qI
IvqViWjYx3KDhGTpxymmqmIDY3NONkmxQab17DcIHIK8FdxFAgL/f6g7k924lW3bfhEfWBed12DW
UmaqSsmyOoQkW6zrml//BnXOfUfmFjNxDdzGhYHd2LAZyWAUK1bMNYeQDodiOBpOJm3cTl76XKbb
XSXf6SW2wvKY1IJfCNsaj8JCS1lPNJw/+0HYxKppggyO83WaUPBRxsS2vcS1pIicEsRU521Lzzgm
Srbp3LLf8777LAxP6oAQs8Hszog4+JRBfYNjGh5kSD8xL7yOBM4DmrKKROXOyDAh71v1TszuY09C
r5mGb5qj4LaZbBRA36Zv3YJpcBedwPy1THbf3t2VgflTahTsD9V7VFugpvUyW3lSvS3ikIi1927r
NrvVYuXOjYK3GiIffjZXeMve9qZPpVLk7ZSSUkjiC5uJT6Vs4LxrZYZJN5tN4nuHFhKaU7krcaAK
AEczXU/w7EalmruPAkxjJXhOSaraRmbu5Fh49SRjp9bRR1A+43K/qp3kIRDVo48/mCxwNERHldvS
TpHLH32ReVzuK0i3Vf3KkdNDmiJiiPPwzZfMU9mr29gTj1jkP4gyv7Yr9eMYA0ouakKj0n4qSYa3
Q8jRTtrkgvaau+WLgAUqS6n/YXXeh5h4L7Hf3xjpjS+xZ3gyF+rCUHBI4fUCCWP0rhO5q6F4VRpe
otg51SCdMeth49CNDwQdPz1fec6T6MOR2eJ9MzoVDfu/95IGOaVvTQmQSa/eY+mAGSWWSJlIQQV+
7q0a/HL9kbAGrlikZ8Xcz24khm1n3VQcRhyDu+VCS26BGYh2XxFtF0EHqxq1dJWax6ARyR3XiNYU
UbQBHm9SV+FMq6NjCzL2ukDvSTiTr8+dY+03zq73BFBuiQA7MxypDWYfYDIc2rkTW9DlOscWIREk
LXmuWo7uRC8BxoxFktWpdykQ7CU54xfkecdcMcRtJlBsgfv1znJFoEsREnv85KoqXOGkBzrZ5zv2
VeotcTaF6EcQjINmg+VEWZCXEiV3IZQ4yDWyfxUXQKoNCFqOXnEnWGUYqGL1ixf/Uhc5aUTqnWUI
V25/zwVFYhv49iyE1PtIBO+jyLGz2/ooPolcRjtXrOr6DsvTz0OjK99HXbJzDSDkYMX4cl5jAlrM
MfZNbrEQo56wGt5ajc2KmeOPAr8RLZrvTT/6ILFxp60N2JC493LadEXrppXcXT8QZNVFYFHTm2IO
etU5AQpUr9vGkrZmyUIH3zQHkqa97cFXXmLCfiMiOwpgEcj9U2N6QKNT+KVGhlfgCXNCD1wZMCwX
ahtMkZBtM3EWhnePLdWya/nrEecqLOqjl7gxTsDrQfTiv+8I0WhpIA6E/kKe3CGKUUn7BV2CjhLr
Cs3/FfkGS6F+bMBa77zxUBdQjJB5+q1hvuouo+EzF5KZBcbqmXqHDKxcZJm8EwnRwzT41VDOVjl3
AQLIbVvq91zeGltB7GOWB3gYxpNM56/6QdwHarmpKkuwdSPMQDZtlCE56Xojr4o+v06CrlwZOs1k
fnrrYdxelwdf6/GTjpJbLMcGu8gkTJpbhnpe+EeD4rSsl55gM0c2hMaTkwdvYUsRQlNukvH8lQZ8
CFKPhQ1EkgMbA0aE4R4U6hNb3Z0AsMXOYT3bQe5dtyE3H21zYMdZKCGFc+Oxt+q0n06lH5zAoZKy
TXaOJUNxSlh5yoo1QANvaSUkrbDFgBJwpWLAhZ0aq3Fa1b9LHROZIqbKMjZ3opneaim/ChP826ZL
2xU5bLzGOSZ66T5Xm+cBTr3MwLWLPnveKtz720KjY7iYatu0Sh86fHPtpkqQ7wwp6ZgBvoK1JvV7
7EX5CTclCuHaBIcLpLJ6U1CvUiV7TaMFU/eoTkk5krFR+XDLyfvAvRJcWA5jrj4rQw7R5qLwU8o/
1fgRXgH1HVQWIR3hgo+kzML9UWp1f1VBcjUFHfqJ0GGZCRpENTWwClShiAd5qNn9xPrgmhGelETV
xNCnUs5uJakb0xaPMQbDiKiPJIA4FrZoc7WK2kxkhoCVe3zZU1mylQ7OTk2ZuFzBAWy0RVikt0JW
H0DPl0tFJmGWd3JDkgstc1VwooIxefR6DoppgyMAEU66VCKi7cJIg2VakiKQY6DALQfkXpWwbvP1
RSEywySOcOmToPcyfnnZsvd06oiK4dEvJUCR+F+FUMQ1tzvmEYQo5GUaduTgKbKfRWzupfaolt6q
7KqXmAwOqXbjIW8XmP5CoIoTFZsMB8NQ7r01ImatuE0lAUsHQQTRohQfoinvYoFTjlQYp7xF1ZmN
KmWx7tutCzvdyUc5W/BQyUW3yzIg2UbGisK/LqMUJIbD6boiwcmQiS0ocUZePAM/fkaz8a7LkGNq
fitJUCZtgmi6Tx4+j1PeALvCVZsbgxzSwmo6pg+pwrinhLbHVEbT15pIglPwYxNuOjajYrU2GvXB
bKh/C/WT0xAqiQPbn5EUz3mFgSdD18ucVzzYPxwNvlWqwloJpDuvSd+MrKlWHp5nHDU1cM/6Th6H
tThou6Y2Tk44uKteo/iLzBVni/BtzJtIAdtWrNI5svVauqQeZcvY6AOP9VoGctUqm8Trnxw/+BgK
76VJ+0fNeM46pyPB2z9ZTXvo4EZJAZ74Lbwmu8W+D7jmOvWiPUNtn8c8lAjzSDB7HQrcn/NPh4IT
mwDyCAERrL3n2pJLwEPmtZvFW2DqT+PpMCt16jPHTJxISnfhD8dQEk+co5xth+OP5JY3UH727MDG
ToCkaUe6XG8ckbFoktNd5iKpHzPgBFcO5Zo4GQ91H2pzLOrmVgvxjw9aaYfXIcyVMtvlGkndzoy2
atZA/hoAQlqeLZHMXWElx7qkikfLW8s9OctE79ByelR8iRybWrZP7MtNiFEEiYG2DbFYF93swYqT
FxzikMetgpyUWkr+lIMjwKPcwsgDze/CVZ3fqkwJacu+pw1ceIeRfhQdCScPo9qyido+eR1y8HwJ
RGccFahwq0iayIKwEmViq0TWHnIX+0fZtz1d+Qij8KOts51bFJtMihQ7ryt5YWkFgBif2nXk7leZ
E71kH0rLGdeVVThNmbBNATwv9TxYamRqlpIhawvdepQ8Fz3OoN6F2q9STb2NDwZvqwQQ5Mr7mjXC
bVirEoEmWqVCea+fSNE2RX2jsq93EedzGWJhiWs7weO2gjU/NMkDyL/bTgtfMkkBOTiWJSDjCDT/
ze15XDGCnshyBHn/JFQ6YVZzCLq8Xwbbrum4YFDwACLMQ2GjyuFSNN4K/RlgKfnwiAV5tL2sTOG3
mBcI/fMQ11e8MKzoRWuL5ya4w9vzzVCNkxVb747g/eLQ8wuLcbacqOX4XEbvrVxdp37Ltw08i5wk
3sGWT45kTKtEYf/Uy92mNoN1FYWLShQJcJt6WJW9YthKQgZeK8k9WrrwW0sDHLuUG+cmjuRfgihU
6zxOOK7H8QuTd9ECRchBqC7SU+u5vwSXBZeve3IE40XLvDElJFNJ0pXP2NJzXo+fq9h5kfj2g8Yg
EF2diWT0T10Y3bo0gbq4vkolMmOmHDxrZfrLDMRul5T3QujquBe71wKcRlvViveGUbLRteZWJgFh
swqCeCbtrYW/os796Dt3XVUkB4uY18PWwZHu5Ig1Ia+Cj9hzQGcV9bby6JVcF7XF7ge6sdtxXjmc
NBwd+VPrexabQyZwMzDk9jY1nLdm6DCT0QxWgpzBG/VXWZu8ieB4l81vx+LOKRKCj8/OFqJmV5ou
Be0tYWnmL5LaeMRe3dZF9Se6tQDeLVTIWGP5Aqh1gu5HeC6WT74YXA/a+Bl0wo46YFmSKAdZuHHL
0sQmkfQcFkW9yAm2ulPbJ4+f3KgCZAHZJDCetQKAQeyr2E6eIlkdtllNHkpug1UgbpsEYROUQA6d
UvCS79shbJcp0nYiHHKmZUfKiXC76+FbcNNj+0YWYmTsxdswECjFI2G6cTzIYEioHgARWeV1U2F3
zSVIJUS3BAQqERS0cqVosPgi2FaE7in00RwOYNBrQzpmCZLawjJOYDOvTe+l8rXSZq4dSOvCcI1+
RZX6ruYQD5XVkBvKhpCJ+lwxtqGsmEu3IsDW1PAOM3oKq0WIA52rvpd526/G3Z9Lme5Jg9BV9RyG
UhOETRpm+6Ih042F7XOc5M+GR2BsBk8uVBJfKwgZ8/yjx2PG5EhXO+mCoICelja1+5rJ7HGEy2gi
UuvU1uT8fZJiIsWxAW4Mgd+gwx8HsuiuqEzYj7d/Wo3WAfBk0KQvQeecegsSCPmOTRgq3P8TazcJ
1WYh2fSOeM/UKQVVBCpY8+4+l8FtAokzWVqoEks1EDVaX4QrubzzXR1fq9RQ1pqfPfVOh4hCJ3rz
GwIbAdCcHTT8Jxd1MCO2obJvBwAYVkaTxRvBeshInYLL5LoFoc2dGBhrRzeeO63FVMMIX9q0f9bA
DemJQ/U45/oGATYgSiymo+KhBduMcGTwuUqJS3YV3xv3aMV/G4zo2RWSfRSXwAUqrjM8p1sghsTz
tiL77Eo6X9jwHvDz/Yh9g+I44WdfsBBUKtbcQ/lLHiM2XXF/gXZ7qUts2Srld2GhHBZ1OFdxQeED
NrV3hst4UfxskcKwIUpV+KQHL8HL1+mIojzHPA1GRdF3Zj25Om6Lqq/sYPUVC63ZDG8EjYVfUuwr
E4BoOgr31sqqlc5Ww0VhtRyMvkROhbWa0FaMcchXkaMSWY07eeKmeBOk3qPryFexp30A+YBxIeHm
Uss5WnlYY1X/pCYKufOUgLLtiAyiGni16YJrHwR1ETf8Rbf4mbJBLjjJ4bDeuz8s2MZrKgsJ9jMQ
TFx9GTVbvAeqzi0eOA9dWb1xkiLpphrCrSoRyIV4Hvq6uvTlLmXdlBY4vj9mhttdk0jvNFjdGNlY
xEM+pjkw6RvwC/+Sk/wPpEW/L6L9mhL9v/+bMqd47J7Lm55eue1NvkotPv/Bv9Olsvx/cJTWREOh
NkwyR2ndfxWOjQan3MWrCn9fwT78/wstZMrDTAo1xj+KrsijgPTf6VIZ2AFJVl1UTJOiMtKt/510
6Z+50n/p/SjjnYoZY1GpJN2Po0N7BzOUzaJYdq/xw5deuP1XyvVrfdifGo7/PHyi++l88LA+Ac6h
i9YeR6+KKskN/DT/PWsvSMxGdeB/cr3/aWKiV1STlvvXhN8vAFgTflTNv24A5tX130nXxo4ZG/wi
8SrGgr1A4bcPpEeURYQEg5uJbmUUazhfLSDT5F+z6r/f1ESQGOW+q6IhiA4RDp9Yipd2k9jemyJt
SBhYxL9/VX4zvtSoEfzyUl3uU1zW8lIUwHSn5hZ/IIyK9JvqpbxpXsq385997ptMJDsyEhW1inmf
nntYJTkK+aWSh/F3fve1J3pCAhf8qrOE0foBq1mCo3PNRqncy+oq8hfFlUc+7/w7fKcppqemMsIO
3CpHPFpiJ6FcqT7qP+VTAfr5Vft5voVvVeljE+Os+fIxsMxnWgc04b5278l7+KF+lHfCvc/OIG3M
9+ogXWhp7l3Guf+lISFtOzj0NBQi8HgqTsK9eIPVLw5mN+dfZeaDT/V9WiqRPhrfhCtP3PTvWvHC
AjLbR5Pp7VhlqkdlGh14cHpUYPCSxE8XNQjfj/6k4u3FtegP98J7fCfrHL/IZM5TWxIPwdCEhwFC
CuKsJsWOiKnSDvfnO+o7OebYwGSmE/xojeP70UHErWDjNmkKFMwVr/RIKBd/18RkisdeqTiG6tGE
iw+k9RIb3JQ6f/nwycy28pTLNrB2B8O6CZ19GSJlKC56v88sufpkdpdiq6ulzk9P3oWI1ISNVXT0
Q37HFvl50C+8wsyGNzpnfJ0MXqAIFjRH1vX35iS9ZR/Os/WXm5E2mdGVUjURVYbRoep1bC+b7kfU
Rxc2pJk5pk0msRj5nCAqnh1Z7+FwlJ3T+fEyM+bHS9yv/aGA1RBQ0USHoIXJ3VuCZCMWRf7QxZU9
dPH6fDMzocBYAP+1GaumfMF0GTmk0KQTi7ZAgpCk6AhXvvBl55qYzF70REIstHxZrB/K9DpZg9BJ
rrPX6sIX+MQ/fbP7fJr7fFlHG7DpnjjO3lqz42P5mt0K96ViKy/Kwv1pbvGwUWP7fHfNLNnaZBZX
QpG4xudC8cG111Hfax/ZARO1zfnHz02CyTyunP96fM3jMQ980vE3P//ouXE6mcROrEJh7JjEuaS+
ZxlbdRFcGEMzQ/XTvP9L/5OY71tJo/8LNmVNOJVqtDahPqeQbv7qx6uTCSxXcSX1rhQe8rK0PVO1
S2l1/slzO9kY43+dAF7ryH1kDOHBE0IcALXY3eq5BQq4TKyV1ufYPcWDttIrZKmRGqFtTIr62q/l
+CqNqvRKSqC8XvgtMwutNHlNnSL4qGiH4GCCiz2KjwPeoflCuOseWQH+bohJk/fN2yIpvag19kmn
ruSwgHI8VD0o7XIVutWDUkTBhdeZGczSZAWzKtXPCrk39o5VbeocN+8Q070u2qBq2w5acmFgzywv
6qQZVS9TUNLj2OBeipz1s/uIa2WI9eql0Teuhd+sL+r4/7+M75pPjO2LhRsoypAyKnZ58OqBZTj/
1ed+/2R5rCO1ELKEp3cZgITutVZuHeGjNF+HDoEYauTzzXxb7EGMoyp/vkXJVZuZR0T/GY7fXOvg
EIR/OXqad+cZ19AO11bzwpefWxAmq6TheFmdCFJ8SANP2sWRD07cT5YJ12wDLv9/2XGTxTIJ2lKR
W1pRDy5mieaqJqN9K2KWnC7P99nMmqlO1ky1qpsGBHZ8qKsnj/Rr2+3PP3juYyiTaCfRW0erVZ7c
3wWyHSOD/x3jXovxXWT7mNIL6HMufPiZ0TuahH0dvRqXgQ63CARWMuR141XQryvzwnvMdNCYhfn6
7CHIhTww2Eyqlmxy/GH0V+c7aGYEKZNJbUi9h5wpxks1TtFnH+QCHgn+fM3p757/jyntDY2eR3xZ
Lnfy4arA9Zuat1K+tGbMvcDYY1/WDOoy1EL36/BQdR6ruITnYYnRbx4dtUR+Ov8S0jifvlmYlMmU
ViQWWDPww4NcFdzKh5nX36Poqu9JyqJ7SWOKVFyItKUFObpma0GbVQ2bkNusreQ27QV2x8wokCfT
JI9R86hFHBx03wwfgdU1+/Goszv/ljPjV5pMlcz3TQzQcGUbchdP47hy/GUugUEPWDDdC2vJTFyn
TFasRCjaYPDy8BCA/IHQoi071x6zJN0SATJslL96l7Gm6+uo0LhZ99ox2KjkJzffG5B71AsfYaab
lMlHGKIGv7JWCA5ujNEpmGflV1o/nP/ZMzv5VLDpUSzaD2qSHiqHdGFdSepGrZCZu4L1Uwy0aJUZ
xSVPzpn3kCfLVRWivekoHTiIEBPfEviHrAGVe6O1sXphRfy2FpWt8FOg+mVy9qZUNX3EgA1SG3+9
AHWfBbyb0kq7Fq4cDEAv+XHMjKvPQtUvLWlK0PjuQEsNBIBmU/zqykWAH7Rjd6AEf5//PHNdNv7/
L41kuehlsRwx/zxwKgq1Y91Sqy/kXubeYLKQhX5FCYc+Tm5oHBCVEN9QRluuesfmMsm78ApzrUxW
stZAUYQAJzjET5q2SrgK6peOtHSTBQkGANV/11GTWR4lFYD7pCC+do5RfVshi1UvpUBnYnd5MrUd
WZWiwK2CgzbqCMq7yH+iDEjoAfeUz645LHMlXCjphY135pNLk0/uxdDRG7SIe1XGMFmBfdaiMu4/
/qqfPg/aXwcUKHQ5MpRhL7flscklvrT8hHb1wmeYiXg/j2JfHm8ahZYVaKj3VGSFUAtRLePMrF3j
fKQPy797hcmnLsrWdbmdgPZbnqrywTfeB/fCWJ37+ZMvrat15wYCj7aqRSwCBF2Zkp3cm7BXxAs9
NLOjfi5cX3qoawxzQFXX7ZvwJcp2YXdpPZp5MFL+P5YKMe46JeW2fw+GHq+Ih6o/ne/vmXhHnCzb
NUYNsTN2ih4tRWXNzb3u2El3oT/mnj6JMwVo4+hOXGAU+SEMqa8ivwCl7O+2zqlHIyK6zrUcOsVR
7pzyxq2viuD9fLfMzNOpE6OS9EpTdXq3741yIYb9dVjG2yxuLoTJc48fP/OXcRIjI0Qu3vD4ei8Q
Y4bCT6t7/rufPlmSG6kNhSGsOyqVXkRSgnm1pfrr7549mZ1l46hpp/C7TQSeOTo+/GdcrVief/pM
uDItTTccaoU7rWP2tJSio/98qYx4I2XWjTZkayVMf5xvZy6OECcxl1Kk3iAPIoO+R25Qw1W3FV2/
cdGF6xgBN4pydPycjLMDOEwtvAvxy/fvR9L3z69uIhEdVNnr92JhING4cnx0fi5Ouc6jEMoXGplJ
jI3w6z/Gll9oepfWtOIpoY8GHN/jpteb5VAQXgxegmf6YAp7qtfDIy5n1MUbNSb0vqMuUvKYi6AO
uwvD/PNY/M+Djjk1SDSM2Ex1r+73A4VDuyGkhsLW/a57y3NTPbSJ278UZBZWHSWUK9Hwg58J+vkV
F+g+pW5ysITrm6/zCkV1Zsr9MupdXIGjgTC/GQDJoNX92eZqu5a9QLvBLGRYOmGGZl5FV6Rjz7Yb
tBZEDtHoNetnt1ZSazi4eOj9VOVc721XyOIfvqK7FPZaxt7Erce1ey2u7vs+xt3dUeN7Iw/SCxv0
91uQ+Qmf+DLvkd9Tsh+78t6VT37wVjavirmOmnDl6Bn63vsL4/v73cKUJ9O0SqweibIg7a0HAZpM
anPdCiTRKmz9eQTCuLfhzd9d7JrT+ClECxmEOErslRyRuL8xcRyVyuu4A85ZXo+Vqm0iXdhOvl82
sdj4c2grYk+9dpQNeyPVNoP4qqAkN4cLS/7Mqdy0xla/fBxh6ENRb4dhn0vdQm3xt+gf4xDICZKi
SPwp9vka23KJXoxi2a67C2vqTE7JRHfyR7t9J1eZgLk5QukbX/ZXmvoMFHphobasw7sMPKvwywyx
wusvBKGfmdzvpuVki8hERF1ZR4vcxcbH5GTesQo5e+uuWTh76UqAGBPfCCfnUow9RljftTcZj4Kp
4drm0J577J+C2/QJn6+tAkfwNbzJNucH/TgGvmtjEt05bBVW3TfgXrmMXGhqa9hur2VrNw2dVR7L
d+eb+RzX37Uz2TvyOu69us7FvfHg3geZHZzaD/Wpu8uX2tH37dwD0yrd9lfJoV1GESCk5HDprDKz
ekwNKgeqsSiKpuluX99Ha3cHBOL2UjA1symaUwdKnO0q0e0Ccd9L2VXblnfhAF1Jg8emoglEP4/h
0p0jdL/jvn0435lzLzRulF9mHBKOXLMEa9hjLSNf+9Vb0JraJsvlZql72nDtthlKobKz/m79mPpP
uklDcUtRDftKDtYUHtxQe7SPu0v+ljPL09Rh0hTrpA7KkN0OYUXSHKn2WDjKpetYdWYWmZN1QqKW
T5KQne9HlF14fQNFad9D29GO4aHZaWsqShbxrl6mEHAobrNHpFu3OOZAo6y7fA10cUSFPkBsOoJ3
YQW7Ftbnv+Pci0/Wk0SglGxQA+aeSLl+3byZgXss+/iv4nzTnCwfuuGLTlKAtDMb7Mnl+KNyymPh
ZxeilLlfP1k5CitQtaqnX9t633owc4SjSpnG+a6ZG+KT5aLszNYLPHfYp55FMS41pvlDjL7cx/1I
lG8S9ef5dmZeYmoXWVZlygYmcNKiHkCxXkq3XVnt7vzD5xa9qSOkRQVmVQ+8hbnxr5EOiYcIhnJ4
XaPGv5W20JBezXfWpUf9R3VoH+R9uT3f8syqPpVTdj2urZQ4sEKU74NULVOqEOruOfW6C0vQ3LI3
tYTsGbleKfNqJSXBtSwuDXVr4tmh6h9ufmryXeg8Bt3p/OuMkf43m8fUDTJ1KGM2qdTdN3hfILFe
N81rG1zr1g7lPlSsXxrVROebmuu5yWrhUyeeUqM27Ad8YFaJ2VWc7AN9lwVZdyWFSb88385n6uq7
d5pM/rZk2KFkH/ZOcd+m11GeL7L6VWCot6vQ2mOd6gBtp3whUq/kvS8ma091F+cb/7yq+K7xydLQ
uBoUKIuIUAeQWT8lO5idAHWzrfNgPUKehyEP8W7lHQCk7oILrc5FbMZkxWBBShPq8thHukhdU+YL
qDnA7DcKYqCStaVfN14NirDM3I3lR86PzBdBQUZZe3/hvcfO/ea9p1c3ak3NBWW30t4/Yhl9BX/+
lO3NK8pM+ROfqGPYqLZxRaC/c09Y61yPAN7zbc/NmOnFjuwWFLy2Y8QPh11c/TY2DcRDATru+QaU
mbVsKqdwCqOVrZAGuBtzj/6Tss7vIY5dJZsefDJ8ynX8Gt1K19AYn4SDfptu/Mdu0TxZV47tHV1Q
we3aPRgbTK0eLl1vzMzcqfxCjxsrLgZ+k2TCQDZu4vSDSh27qm/l8k0vnnXcf86//tzbjxP6S1Ak
MrSMrNKkvcs9lsRdvxH/LoxLhu6fNxjfjJxpBtoxtCQWA13a508GFj3H+ug85YfgJsSQbVmfwI3u
B0B20EY/yq28za7ktbupl9WjtxEv7OdzfTlZmrquLVCh8hNSFDxLrSg/zT2ehwTpmmW6m6TFXS/g
HJl1l3z0x0f/862pGPizUyMhFDsVksy+b80foZeu/Ki5cCL4HPf/fLZpTLZ43+KAmzSsQfUCUD1z
rV1luwRu+ghUTHfe64jvLBYjde/CDJk7qk7V1GUtxJBiaNLcuFtvgYEQkEIczZfKlQtb8/xAnDsm
TgXVVMHW3IazhfRX7RFjs4W2GpeXgv1eWn0Iv/y1d5VcWlPH3vqmF6fOqjgaIJ0MTILntegvhNd6
TbHSUv6hs3BfeJ+5JiYzS2+yyhIdo9+X8s82ODX6S6AhnKyuZQmsZXwXZQ9Nq14I/D6H1ncvNM7v
L/M4MRKLOjKt3xfrDvZ5sNBgFI7YRQN2ZQUpu7ThjgPnhIW5cHfUiu305Sbc4Qu5yK7YtewKoOH5
V5e/H//w3v78MbKlD0Pc6CQF9+Wq2rf35SHfjH6518Ey2VoH/Tm/DbbJKlvgDbDhMm8Jr4Nz7Pnm
Z/ti3Ma+9IXVNkhiEz5uvMI4cWX+fIeCuASMqj+BrDauA1CfLAIrc5vYtyPpW16+S4sKQGb9Fr5h
tfbr/A+ZycDqk2UgaATB6HBp2Mf165Du0kBfNNpNzUVylF+SJMwEXvokOAip/gxdT+n3OmFA9ztN
biT/kDm/z7/B3NMni02fmMA9NFJBFfanrn7qq4AT8q0wXJI6zAU3U0F3Kjmm5Ej8/jgYrro6usHC
ZxkVsWNzeF5pTXxtikhuYrl4Gnq8DwTt785hU7W3pg9e3I0TJsq4xxdiDtFNKmNbiNnD+c6b2Vqn
mu/cakzHtCQ6z9/H3p2MIXkpOxcePrOrTYXfCYXTkREJ3EaJjbPGlwdLttpU9mUhuiiUnKY7+gZG
g45GBrFp/OTC3P5+RBhTbUrsaJxfKW3d53UX231a76oyXFdZS4k5CanzPff9xNGniXzNwZs1NAZp
r19x8bMY7rpDeuGI96lG+edCqU+zupaP1CmMSgleqfuSbvSrYY2ZR7+wHlyQ7f3PcAM8/tDYEJ0a
7msB7hZ2YCOwv4bou60XQX5RzvCZIf/ut0wWbSfAekPKxt+CXdCt+9AvopvwCrDyc/za/JCfuU/D
smrhHqQFFgOjV8DSjezauNDNnyHud+1P1ulCUkPTw5xvHx+tZxxzQtQme1p8okh1EV3ne2etrbC9
wA0nXVxK/c193Mnq7EtZRNKGlw6DdiHlV35zGDJSmeZ9FlwI+eYilmm9QtFaehiCjdo7B+Eh2b0F
y9v+vYFsnqwumrN//x6mNuk8rFlDzHpoo12om2qJJRSgaoIwG23molxD6Vx7j+fnw9yONq1dEDwJ
xyyR84BGVi21vc2TtHa3NWxvGbx0uPDgCA/2b4nUGwf7lWlDrVxVy8dulW2kRbnz7Ifzv2RmyJBK
/3NvzXIspXtlPJncDPCz9Y26yG7yhbTsbHlXArRvd8Zdfpsdgkt1GzM5LW2yw0mWmEH/oEUMn+/7
D7jdW5zslrdYei3yZb0E90wY4S6LSw2OD/7nrMDq8M9X9HPHaxrK+/YWmOVT92Bsmx/Cbx1U+CGk
HPzCNcVcMmFaD2EUQucWDc0EUJjsbk8yA2B3s1OWmGOpdrQGeG4tOFXv+ltpFXWL+O38N/wUyX3z
gtM6CZNCNj3uaLmBhx5fWWt5lW7gbEFIB2SxBBuHfWq/q67VZb6vFt6h4jCm3fabFzR8F4b0zP41
LaiQsc1hEeY3DMpvv77p9L0gWyjeboxg0/TbVKgvhPozu/BU+J9aha52441h5j/qNdff7XUjDpdW
0JmxMhX9u3CEw051GCvWq1j+NoEhYqu1ModbRzvE1psUE3vjo6gpwqUmZ84Vo6//1+i2Epyolcdk
DAYvj5hpvUrb/mcKmu14qSTj82D33QCZLNFyL+XpULC0DWsLSnl4lcMbJz6yvbWzEeyTySahLvQr
tmeWHvh6ri0skmW21q/w3V5iI7t07HJJznY7jP+KZTGx8Rta+AuMd+xXhci/2kQLdt2blhkVbdja
9o7tuCxt5sraRZt6W197K66rV5fK+2Z2WyxF/+y4IQqhj45DrmDtbPb1qt7gsbIKNyIXGM7SOhRH
/1Z9LhZUwm508PH++vyEmzvaft6xfDmQUDNEkmFM57hP6Wt7P+zaj25vbPUH8T09USyyHp7qh+j3
+dZm1stpOQKGR1gWqjRGBt228vu6ShdJtnbSt1jxsLy4iIeZaWhaneALmK9ijk0oiP2hAgz0gFuP
UTwE0jpsRpugTYEqWmyovY+OvQu2Zp0qO6naido2Dy591rkE4bRyQRZFTBHH5brEVA8zqYV1nz0p
mEmtgoO/PN+n30e95rSCIYvA/ATjhDBicYutz4uPnLlMoT001vP5JmbCiWktg2R1uOGMr9HG2L08
6cJDj7tr6Vx7/aWMxMya+5kB/TIMldhJtEajiXqhraObfCOtSZqv6kd39YNj8KbbqGtxLV2V15fG
4uev/2YlUaaLVY8RrT5mb6t1ganLZlibnLbxkV8Vu3gV30dL7MjW5UpfaFtljYR0FbALsbcXr9hK
rTEmvdEO3TVXi52dLi8hxz7zqN/9rMkC18riv3cfnLHscc8rNyxbJ6zfbJFliizoUlj/8lZ/92kn
C09gyeZgFXRCaKtjms6uVpeiiNnRP4mOvNofdCkbn20dU+OIi6YTFNjV7MJet8v/x9l3LEeuM80+
ESJoAXJL2822arnRbBgazQy9NyD59H9S9y40/MRmxNlooQXRMFUoVGVlKoC03hKwJd6fyNoBWkRG
PSnTKZ9DFuqpx+mA8qgd76YT20KKrNzVyw6CTO5FPJnxfc2VrcmCFIcTIdUoe4ASXRIr90J7M+2/
MpdlB4EiR1Mb/78gSLBBJHXsXsDq7oFM81juox0aR2xIRaNdxm5eRFxiw9/i6F86JzsOduvu0I61
lyzmSg5KuDbfhfvAYRuGuvbTZhfxxU4lLnRUQiv3UXsQrafBUC4+xtiqLazl5JfdBoHfjFo9XxCA
M+H9+3SbcDsPxk3Bn8kSnUtiAp1ogssesXVjvwSWb271/K10YWvSvPVf5ibIJVITsw8qULDLzolX
mHv1wZas1H7cWr/PbpZvzPszL/llEKoFfk3npxkEP5EIjV3JFR4GK7JBG1bvuBWZzKbIB1aYMfj8
ccT+vD0HVuKAYeNAM6Pa3beXlWvjEzT55Xfog5rSSNew0vQxbc4tcBD+70iPNvzKirl8vn6/fH6a
4jwaZHx+Au2rJEF2mTxzcas3be3rC8+iDm0DoRImHol60yAyJlwr8ObcX5iVLIz26c6+/PSA5Wj2
7/Fx9SO6SWfQfjsSNmofR4Zv50+yZNAn9aRdFCN4Rj4QwWSJ59C5gh3a7alwiEu8eCMTuBaeLeHu
chRPE+mwjvwv+EhOeI3JP+IriOQmF7R6oKz0ylt9Dh/o7f7s1x7RSxg864M0Eod54z7Ij+lJBcge
NZvfsVO+90DSXMrMAifyuJcfIYDyq3q9P+wn7vMbs5hVBL7aHsC46RRpWPRL/1jc2rkI1zynF25l
++mv7gWPuduDTvdQ2AlaTVEArS7l81bibS3Tu8TPtyROGKSlseXQt8Iwp+BWOslJeRR+oH1dfLk/
yZVTK8z//3Kw1L5AXadVxCNjv0TwfybsA217G8d27eOLaKaIp2AYGT4OWIqdPEUbG/MZDX23MYtw
JB0bBXya+G7nlZ9nQRJ2UYTm/hBtOwf9BgFfVzxI4DAip+hKLOWh/mgO4c/yAZfQTMDqqKoj/Gi9
7FRfBts/gF3+/nJ+vhq++2nSv+uZ5jQAEwp+Gg7MMYyPoKUMfcA4o5fgIF2znyCXRdHf5Bfh1X9l
Xov2r/IFipw3zsFZaYBSb4KaGJh/zOg0/JVfUvB9etqvUrX4K21x2MKHLeDWmttfIvrVvuFtLMvi
Md/rP1KnR9pSMibfha6YqELSCkpA5pxZ2RFiqOUtRwhfGsFbAILOzh4Pst1UVtWi7D+iO4WZUJ+9
yNf767gWcS6bACadgL+/QRV6tKMdNScjNAUzdVTXR6b5j2w2lxnKuXXxrECooPP377aRMWq0ocRw
zIjsCO/byQkdMBs61LqWBsi/7dgAx6zXW3C3p62c6EpOiy27ASquV+1QYFjqSl67j2ykjY258jih
6hi+v78Lu8mGTB8CpnLjafa9TYJo79+Z1lJRqTzFAW2ztxyUQ1EVOulmuPL9Dc6W1QLGY4gic2TI
q9IUHajs7HGBg/H/pp/zg/4gWf2pdzOrbjdm8xka/K+9sSUsvKShIHYc2XHxQ1GMsrTIrwCd4Y+t
B57p7EPwzYnbm60p30eabAkGH3iRpc2I0WqntyAotYvhkdtd/4vYyv4jvs2Z49SVDuQJrJoblrC2
YUtnB1qRqWRYUpB5PgWB9FJ28p+KAUjUV49VmJ9V3riiFp4VXtlBOt2g52AHdXuKk/EWM2WjY3Vt
ZxeOjZK2K7qoRU5mkqGyiM4l3EugbDQo+nv/41QXIZSS8RBUPZ14VNzRbs7DQTzEjwFyZKJHndaN
QUt62CrMrZr84nEWKUWLbkYM1juFN+zqS+ZVXmwBenzuD/2htQuLX7QdBAk9EB3xAwpZG9Ocd+6b
M/s/SPGW0NgvsKNoALkU75XHn4MHZqfv2o/ppf+ZbFyTKwdnCRmfwiDnoMrFs0jiNkilraRAAF9s
YWdnh/HdLBaOZOglIlUEPK4E+C7ACkn8qOkvuuT1kC/ZWKm1KcyH8Ut00pOBZmKIMeqrjEYpQFvx
9Ax+slu+GzzpQ37XWsNXNqGDa8PN//8yHO3SVB2qAt4reFAlsEVCq1gWtyx5jnq+W7BFNEQnqSc0
nA2ZnDWkbvt+C82yEiAzbeEjxDoaYlXFOnGTXKBTY08WOrGcFFUmaB+6kfXGTCge2Vv5ve9TmWyJ
+S553EQVwULphnwk52gPJuCrf7u/62sfX3gBvQPxlT8TBIM2f68bT61RHbdagFfyP0xbWL2ikU5N
BXwcJMjWeIYggQG+elvC7X7/16+NsMR6KwHUCMb551c23gtG4MaOtAeWx9U21mclMQ91sX+PKQAe
TZXNu624QNof031ophb0Lk0dcQoFcglPMRTkDeFQPkNA0xJetwKW1cktjH5E6J2IojBPzn9IdrOj
jJBvGk789f7yrWz+EvANUiiAcwYR+yNKgLPzNDOA/q8McIFDBYTmzYWrmfoD4s767v6IKw8tEA//
u5wK6SdxLHoEYQ/JTX5FzcYoT5A7fpCM3/eHWPEry0Ty2OasFxqMMJsl6hcbv3zlgQrN6n9/ucQq
6Jf1+K7ovPQOJnBqnyo3vkUn9ReQLvviGO6Kfebg/qpdyAuexc2s2ApkAOrY/47dpJVUpCHigaSE
FBNEzc5xGzxDMshtofzBfRw/qJyrBInJBgWVqT76uIrur+fqMVw4ahYxzisfgBeovunFU+ECw5Or
RnkYYi88hBuJjpVtW5IiD7k8FSVEsI8yL+2y0r0C0mwlGDvuz2LVjhdLWCXSkPgSjCndI3HKH9p9
5kGSYAcRmWNtt7tyN1ogdPfS9xwPAMFlT1sZv5XnFaTG/929qgbFUTXbcfEyHZOfstVGqKCzE0QP
HkuoYuyhi0PPrRu9bVFirpnZEpafCKUWTvOe9UNl8RGSx+B7JtMsl/cgVcciuYU65M9iU56e7y/w
mi9Z+PqE6E3ABkR43ZgZYQihEJnYSXwTq9zqgSjUs3QjpFs5KUvEr8+VnmfzSETHRkIpLKU/RdT0
7s9jNudvAocl0lfK2jjpfHydkV99/xIzeePDa8eALtx5WvE00QqOY2BPjd3/YBfJS24t8NHJfnoA
rumxPTeRUb4Xzv2prMCx2ZI8eQgGFgcdRhwc4aV76c6BJ5+Rt7RUuzjGHrHkDwoQTn4TrC0u2ZUc
OkQj/z3shTpVVcLjef1O4i/1xNFdBwm3ffjgQzfd0Rz9iI7rDSzVyqFbYnlHtUclScBgUOkAjaWh
2irQKn+2cqFrZ2HhM4qYNRqJU6TUdN+JasEJ9XTjhbd2iBc+ASzKSVc0AT4tF0aqd4aevMrDw/2N
X3k5L3G3Pg0GQUuIcOw7EyIgLSIUr9i3kVlct1Z+7fcvzF33K66B/Bmd2n6JoOFlhMhmBDWZ+xOY
TeIbI1wCb0Vp6qGggtVBX82zcq1P0Olz73967TpbYmuZnkSETPO3j+zmH/vX4lg4wq/g71Zv8krK
ni2xtWIgjBABwvJPl+Hiv/d7Di7uK33mtwDdxIboQsEOFJIg0aK/7k9qbb0WUZXQJ4pQiZgT6hT8
b/rYe5DM3tIrWPv4wqKhLCIMYYKP04fuHL4gT0fe7v/sFfNdohRZEE+dIODL7X6OOp9FN9110G3b
OEUr5rsEJvqqWJRppgtHKX/05Y+02KJQXjn86sJ4Y01MQ1Lidzf28Cs9hJtPy/nV9d25X7zGKPjv
wIgYiUfhBfqbuxbRyWBDVhv8+sZmy958KL4bZGG6YzNVYQ2yIyDskMIH4B8sIf5v4Qox3cmbQATy
gVaQ5pV73KNbg67s9BJPWDS0Yw1Y944KTUor82Mr6avT1PBHuWxutd+atAc/xv1jtWaASwwhbSAB
zeZs0wxEBSmXxxywRxwi5LNbk7wJh/ahdTcpj1fsY4kWTKEoFKs5bolwr9jVMztA/GifeFJp0ArV
QXDNhYfqkvKdhjTE1tlecfFL5CD03icoWCGzTDRi0q51eog59RwyadArbVVjyJnR9k/3F3TlxCyB
hFCUrJRuRO1CKaHZ6/TNWynIRtMP1v3vf1b3vzmSS9ggSlcaR+85gkeAbcCu7klugiSv/1QeuiNq
q+Zoh07rhWe647tuR6zIgtQxUHBbihkrrkJZ3PR5FugZqIjg49ra7HvJ3CTX/2w++G5uC2dRZJBE
5Qk+LXklkNAqunwir33Kr+wAkJOnPgCbeGmAvCkM4NLQ7USdyAoBxwF65UU7NDbIO/dbNYO1eS4c
DCNyo5fpiFdQWhgaTmOibgQ0K31VbAntawlIqwo2ADJ8RDewA6aK4sYcHeDF+sCdwSifEOwga0Kv
w9/gbXiPLk1s1i/N9f4ZWrHCJeCvrDqfNQ0Xjz63UJQYdbPtbkFsoPn6/gArS7eE8nVC1apthqVL
2meINkLV7uP+h9d++fz/L4nQkVBS6wQLp9UfQLBDZPhJU3Z82uvp7v4Ia/a1ZFbNyqCdpFqFQ7SU
52kvPQuJkbn+VX6dSW5QIkLP8ghsmbKLsVFePOcv3J854pOtBPbKlblET3EfyaZ4LtXKUWYU9Nim
ryTfuo9XbpclXCoZ+6mgOT7OiGaPrHgHlRWU3SQ31zSLRvVh0sX/BsBn0mK3+kDUiDDgMV+iywDs
b9dsJ13RnkwP7fNmu+nsG77xGZ/7+OVIdLmmhu2crKC5/qBCNBhqizumD3+EOjmnYSAZSQA9uSCp
oc0+QkU+crJB/2+WtERBgektHgSOwUGxXj9CyNKH2PKvjm3Y0dpJmO3ry9wikJRJRAMDEol/yj2E
r1CQ6Tb6FtaC+yWr2ERjSc0VfJzHe9W3sufekz3RRig+IGl+35pWbsPPDNOXCZCcsUDSEVZmY2C3
EAetmOKAOW4/6MoWBmltkRZ+Os5FIROUBIHgLI6bvbEaor98K6M332rfHa9FBOjXTaVOMSoKgKDZ
EK09Zac/rYHebEvb9adwy1RWhvlMS3xZqG5IY8JAPo+iX+8wIzHKvbjL9rHjO8hz6NfUvL8haxWZ
z/9/GUjS6jaEEi8yK+AjM3HzKC8QAT1GaCGes2wQwHUnO7Sh8qq/sY23y8p18Jnl+TImqxiPGgmp
h1YOjKE9a+x2fzYrW/8Z1H75cAfOLh9EjwLULXK70X8TJAhCdcNA1n71POiXj3OpJBQKMMjlDq+E
/MjDx/s/eg0asOTbHUcB7/UcxXruDRfNS07Q+FQgYpPiWAmv+nXcWJ2VuHeJWkybSVfLuStRMOtH
6v3pvdzr3di9P421tZ/98ZflqUNKIqjDo+7eUzfLVFvTumPIt2oIq6u0MGsIIZNWp/j1AJW75RH9
Jwf53JtAkM99Jbhz70/j01V/Y+Cf7vHLPGY1e53N+IF8L9mNm3jEDmxw7L8pFgA2rhAb9UHaMzd4
TN34mV3JPtSNEY8ifX//F6z4yCVqMUtTPZokTFQS0kMbj2YzIOvZ6Y8soxtDrBVFlkBFrgjSXJ2b
AdmKBy+JSSrGEdJzwOarW4OsGMwSllhPaqKxAStJdo3hfw6Umb0H6DW4CUYrufzXvNQSggjYCXAK
83Q6NCw2ZmXOPU0gqDS37q05QvnmUCzRh/2kqOHYTjCdKLJF7TxA/FiCCAHX7Q7Izvsbv2KfwuJ2
nwj0xmUJg7SNPb8XjQkF6+haP2Sv9wdYMVFhvmy+HG21KHqSjBigSL0UCce++hNWz/e/vWafwsL+
Qz1rq1HEx6vy0GaXQgQ+jXzEyrMPiBENzlLhldJTNu4YuvSa5Mf9YddqU0tsoF4EjQDPhp2BtPdF
7AwUiBQ8nLJdvQc67oDKlN0hGNvlLwDfeu1L7SZPWwjjtQVdBAOFPIQjDxDupeWpnX7rxWjQ+On+
zL7/NmRo/92sqpaUKCowsV76q9K/HQPifdgyzXlT/vc80yWeb/SjICs5Pj499hY5FGfJjh5c0VVV
A4Bo+7/NYHEi8kjLejZXXku2UyCmnZIrtIE2jOX7dws4C/9dnhSCgTyMZi+JVofqDJM3NaTrN8Ki
702R6ouNJTqV2kzD13une1eAcpxB6sJxi2V0JeqiS2RVN4VTAZpk/HpuaaoT7UR0xhqpYECCb0AW
Q9rVsUVB8+cmVzLvybjxnF3J79El2KpI4hAvJIyc7ns0fTZuf4yfokNma5bqag50t7WP8cg24v2V
wh3VZof6xeU0U/D/gyYtMULJ4C+5oz1SC520UBKxJq812RO6gtEqsvVgX6mi0SU958CI4I8z+UH7
I3upAMoDWfQHtWTL37e2cEicLQKqFWQeXTJ1SnkrRIWEtRw+QNOR1paIYnRoSnbgKpfUIWb8gi5r
zEw/JU8JOp5wLdlbl973tytd8njmUyoM+Qw5gy6k0XJI1JdbOcW1Ty/uibhRmjqGBvtRKH7TQIJq
11aWfiXTRZeArASyg0Os4PmUH6V35Jpw9l/bD9nJBKM89tfqFD1j4WxIoV2Lo1TvoB+ceuqbdBw3
yp7f3+RUW/gNUill1GlwSj2lRjY+dUwxSfoYofGEMeu+41uBENAleCsI8ZqVIOENmBt0z5z+MD00
jmyWbuNtNft/HyXSJXprBKYmLCiG0C8hqNWao7xhsiuOdQnaIiqt+rgtlGM45WZfBOcyLc0YIEMp
D06qKh+16XZ/mVZuuCUrp5RPjRAPE74YSX9JC0CHNoIJtMw/7n9/bYnm/3/xPRAXkAKRgei4kGUH
jD2mhp6KIWyNtBU3kDfiSiRNl1ycnKsM+cEGT8609nepT0FUiZy/WwR9bukqLwFnDUPqST1edV0R
fTAtYLuq8Jtd2ga5VXesNqcBCbdUHpMzDadjqKnUruRKMDqxr4xcDHsr6LTc7iMRfXykD52mTKhR
NkluBizULWSj0RahhrqXDmFltkkEPpuUMFehaufGvGC7OpERuU5j6USJKD+AqN9/TXpf2ocwyJ9x
6E8mMBb+8zBWlcFz+MzpYSJ67Ey1DtbLaAjMrIpTK2hTkHxLgrYXBF/ZkQI6oi3PVRd8DKOR8TJG
2bxTTWGUAreMeW36YZvtuT8Ejlb09SkrUPWWpGZ8TgeeHKjCykc962UjGuriR1hOrYufOYCZpmv+
dEgU2H6sZG6NCx8w7hBwGOCF5R3R8gayBINkC4SVYMkquK2UuEsFWhDTn+rM5nEdOlKNPnUsCmiL
Ez1zhLwNdlHZZ2D910FEF0T8MKRpfyC5qhlMBYP50CaCOfkdtQst0Ay9xG9LxwLq8kTmJ2ichU6V
dPFFCKV0p7S1tKcKKex2KIddXHbDk4IitqlXcWSKE6L4FswOXptxAMzimG0cvDXbmV33l7PddumQ
qHMlXmKlGdR/Rg6q93iLAmDNcpYXwJjjaM1F2q79iANqKPku0d2ebBjmSqqRLlFdfSmLUzXM379B
BBvr7g54yOcnHHlpI4O2tkALP58oMbjGZhhEp5/T+K2tP/T4P3rIRXDYKQXrOujRHpUTWn4sgSMt
IFnJf4T+0iVIC3pboGUVcUcG76CNIXZvDqoRmM/iVgF0xcUvcVosZnUwShggri6DYgrDE5ggjZDk
Zu2fafxw3/2uxNBLzJbod71fD4jDSgmaBI2pVpdaKc2kfEtl0ZDZIW/7jcfA2oFaorUCTSibHI74
OESdIZK3cdxPzVWqz6UamQJpnCHQLCb9p0wgXeK0fJ5FdZMO4Eniia37R1ncJIFZsbwlKisS5Kga
EtAgk4PvSX/zJxT+PGaOTnqud+JD8ZQnxmP8fH+HVuI8ujDzKSNUawPMg5ZIX+OQtUD73//0ivkt
KRJ5TXRNT5rpmFJQZnWKlQcPWfrj/sdXcg10CdIiEauSVgURpIBMoGiRm7jLwUXTv1T7EFVuspHs
X5vEwtCDPE1FucYwWnvL+GUsAjNFp/nGJFbsYwnUGqmsF2kzT+KBevGb5iKfeBL3opV4/SG9ZCc8
FwiIv7LfymEr+l3Z8SWAqxcbdUxRTjwqrShYPGOyVcfok7o/pZX1WoK3NFkX8nTEeYoC7WnMcK9r
ghVlysZ2rP34ZTzHknZiModuiyz3ZxVaHc7gc3/jZbz24xcXhs+Rd2WJXpySSe4N3kgHVW5/E6Hb
SL6tPX2W3HUJhBfKRq+g2lPUym95qCO7xPGy2n4WVqz13omUpnUhGKYZeCVJHgtl0fPBtbMPe8Dg
KoHWhoIqtyk2mWhoUwIiOpknTpQ1aPssJslAY2hrRypN7bDW8pvCBwFirBp6ZzcO7Yp7WqLOdBDN
hAVJ5WMmc24G4Yz2aIP6hGiE7Ipe2WqXXHmlLeFnSgbFH8GvZCQTS/KTaiM30yEOnCCv28cmJZlb
ZvrW7bG289K/sVSnjb04Ra18pFWV7TJwLBlCojADipSVe98y1tZt4Uk6UYpjISf5iXa021GwtLlx
xIkpRaNil5qwJZW14lOWWLG6lelEGVOPSgzpcKawao8XSvZDaCGn2YeFlhtVI6q3IQkAC2rT+Pf9
+a2NO0caX8LRPM/5yDoGdFhQ0kdWJ81ljJQYEp4hTR76Rg+eo0pvjpo+jqhmtu1moXQ2z28ymUsE
WaWEwpjKkngQBI4ee0GW6tMIHa/AiNQivIocymFQB9eRhFZr8JMYoaxUf7QJUHuzEnEBmvdXYKVF
mi5RZQKZwIECwb9Di+GNtiweSwq5gqKRf+t1v+9mVCn2pGhyr6jBV9dloChLgt9RljoZHoJdoWeI
vxBM5tMLr4QPORSyXaw3WyCj+Vb/bqXm4/9lj3gINxGElXxAUY74VjfpQm83dcBaA9SpdEclJWZ2
o4aChn9QqFmmidyi7UGo2yOVFeEZlW/+wCFAsA8LbKehMEXedyRp37NE9zWI2gYASlNG2jclGscE
0gUp1FuLnsZ23mnNFkfuijUtIW9DraVSMpXjsZsy2hlDEo+2pA7lox9G5NLJ9Va66pMH7Ls1W0RI
fZkA+QoxOcCRw+PFyjx/lgkwflkvzS5pDcEFZ7pgvBITiLDfrDY8bjx24MmL3MgM3L+B+YGQ4YRi
0RYIbS30WZLdJUE+ZUzn4FU2BPPX9DqAd29mhn/gBugOrPuHWV2xqiVgK9SI1BAWyMdiKgna9DJ6
UKImgeyMntyKiUALa8ARSirZRM0HjhNBcKZbRVcdp0K1Al39SYRYttJwhCJdq4EqIJ6ZjGnCrLio
nkV5LtC3eKmLtepBpw+sBUKBHinaANkdS49+3j+orG8haxeBsCgJD0mf/NCzGELtsiUHozt0gV36
3d8sZZFR62MFz9YnlhrxyAiyGt3lbbYjdFQNuQ9icyr1kwyiHlJN8amc6N/Qr5hZ5dIWNkdUP8kD
vjstixCi0ZRAa1sJnN1Q9jAntO/sdTXuBYNNlf4rV2uaGwEyBhZN+hjlvTDQalOOpfg2hZC/zLsB
2u3TmF3LRNeMCtUNBamYWO29vpWGyR2j3AdElXU0s7sQrFrIUITIquf60JtR3OmtIcsJmipFqcEs
/VzvS7ujnH+QrIJE7ei3TtYE4CNmuOjGMITgBMmHa1fF0mAlEvIqBiODJCE/gwvk5qcj2en41Bu0
+WYpzVD/0SeT4BaTKrloUISXRTxQ/1HToIJOkCR8BLUO3HWJA4DoAMTRVi7DKzpk4qVg16k43MIE
EpFQMkE7ZgzW9GFMdOZGYdO9AiWoSHYMkfRdi99CzFLOuz+4Oklil1MQQUkTVbBXCBb0x1aBYHel
KvXVb8TDQAqctUjUDU1vkl0xSOoum/LUUME8BlQgV3KwLWtNaVUQej8LImMPQQ1JR5Ljh8O+pYdQ
IHVmTGJRHGspT91SVAQXNNggkKtTdNYX6gBVz7yCP8x0yIkAZOQEdZ7dyiLobiNeTp2hcr87KyQF
3gsUS0jdcTUPz7WuIGkl50NnxFCqeKvSdDh0sRjYZKw4FDyHzuIx0w46xHnfZNlHC/TEKKjLfRV9
4yWQNxxnSIGWmYnD9Cb4wJ3zQq+Q9gOnuTLW16hWLnozQLxeSxVjTJTaDBT52CvQa5/yFmSNKQXo
mMW5SaikGTLXT2nhc1OOevVIEy6BOD9OtI+ZNQJ0YUSoD10vgBaKkkx5YzoJwPYJWc+bXrPfilr+
jKQMnUl5rRs+yUdz8BPdyPLqnTS07tGQAwGsiKPKo5fFVdGb8TDQMLfAIBIavZQBa1Tp+b5DEmI3
QA+lMlgfDY7CYs2M4+Z3khPdi6iqQ/8MZNJyEMquiDvGrtCeYwxdk7kCdvLN7xLlKhABDFlikhmB
D9RfKJ95ywDS4Y9N1aUmUfVTydPfjcrOUjyM17ApoXeWZIrXd8Jbnk+SqcwVDjWKh93Yqr9HOUDw
x6qLKPRQqoCym0HUWLzVVSiafdzPbpD8lKla7qtRYFZN9Qcxgtk1GUvMbox/pUl5DaJKsMZWFvYF
B6g8p2njKKlYOsqMM5dpcy4raIWDGRK93Y34UVVxZ/sF7stUH0+FoP8QqmLA3hfKvu/EByiZ/M5j
2YtSuLoynP6qGgd9nJztBpVNhlD6+Y6U9AUwAnk/tBV4aNJWMKYAPRBtHYLdnLHETrFkqEPJL82E
noW+CSOrD7pr4BdnkUQl3CT8SVz67xWvRkMWstrRY6E0w9iv8Iaf3vJ6KC2dlLtA7B/klmkOEs3A
CldK27uyzs+lXz+SsH9RZGUwNZ5cfZqCZ6+L43ewt6E/VU+ujIovI/MfExI90ngsTe7LoZ1iN82x
l0c3iZTwVKpZZhO11/ZpMXiIS2SjBGBsP0oiOGql2tOnVnFSX1X2Ix6dO5oUxJ7kgJuZBobNOhi6
DwbI6WUkCYiWRBG9qxnuztdc7AXTl4L31K+qAxvl8NQl2nsaoVO8C2UPwurJuUiYesqjhphJwBJH
lYXQKSX1xmgQPfZ+CE9eJr6VRNohDLtfoZ++pJP/Q4dilSW24ZUpjX8e9LA6KLyH1ifW51DF8/kQ
qt6tOlWAfGAdXKYhYK+lHx7qke/yED5dicj4DIErpJlFgndPTZ5oWr5J/ogytB/95JrwGmXF9CKK
U/Kry6JhJ9blsSVNCcmPUYOJKS0OW1qXsh3TCO32Wnor9EAwiqln3uAL6DCdOK7jCAqvhix1oTFO
mtPWkL/KEI5GMm+vGteSfUxyKLR30mtA6uIwjaL6HuUBI0YNgQojigHaFFh2SDqZ4XIHOYgEebpw
tKoJRJsFfQ/6tDcrBo77eHzs1HZXNwL4TxPTr4A2TnxTHsTRyVExMVRfhxtg8fQoxn5nNZ0+2oKg
BU5WDY8zNNXMe8VTpv4QK70jcTk2OS9KO2U4p0rzDI6U1s1ZU5ulnuMo5sweYpA+MH4KlGBXpIKl
VlPg0bqhH1rKBwCDJfjsOobill+ZWVR0pVHkLW6nlriUZzVmOfzN1aKGhttU2vWoXhhLHwSqxbhi
RysOqcX7ymoa1PXyxsyj0ZSb9hJNGko8dAL7Iio4nlIDRUsnU0niSxoWx6AdjhEshIl4mjCF/4g6
5BEHUu0SDnWCKFDQ9skr9IrU5Y+ajD7kQCMUgwZQz5e1UaTSGYD05qXv2cwaFLS7xvfl10QjJ6kc
wX4oU7sDS+80oicpBooQGuFOWDA7yQaDD7BK3MBJGJ8w5UOdylD9kbkRpcEZJ+OtGAQQ8/nlDn7h
KSFgBouhA5FQ8VBU+YEEjddX8Jha/jIHcykNHF9XBjvkQu5mgo8OqEhEaMh8ux5YgdJL4lRILRZ1
79ZyC8PSFHqNBz7ZiI8OWBfZTePaiUhpS6nukT7dQU/TBibV1rroihqOV+DgRE1uj1T11AAszlNw
rnN+HiNQxwaCJQyRbAdht4tr9NiD/dOoI5FbsiCdSpkP4CUOqVG0ZDB61giG38QJaBv86lwOPhif
ID1nIo+0TzXgXXXxIiGvYZBgcvsqAqUOhXJ7uMsasGWXNTQTmr1fagbYid2mqj+rT47W6+dRT1or
Zr6TaXBBPI2mnRIOl4AHjS132VWh07WCHMlkFHJSGuOgvqDVVzWrrvk1TlV+TnqOJqeOloERCyQw
deDIe0NTtKPQxZWJKCJEbQqNUFGa1kbXieNBTVrgNSSC8ow2PuZNUf8fdd+1JDeSZfkrbfW8qHEB
uTbVZgMdERkyIyPFCywltHSH/Po9weJOk9lFcnp2H3bbyrqLncwQgMP93nOPsJNRWhjTaqp75Vk/
WJMK81tu4syvsywgU7RS0sQbzLkNplEtXULZplLyEDkEs2vkeYHLw0EAx2z52r61bmIp2CPxyGeL
4IHR6kcq2cmwIrcpKxjdaMu6NerE768y1mjoH4x2fkQzniKcsuudaky3JYyV66HwMERM73CmwE4u
wxvFnVhstRlz+FsOxzTObxelypGWPUaGzakaLjrUnuA5CJ/keFQNacGQrplRyiFFbRtpBYzIOyGf
WaFbflIhsyDFfsBiuOuziDkKzVG2ZKW4Qxz7dNcuS1BEkx8rpHhUVKUPNABLTtIS6iCUDcZAgwqC
xoDdkNdde8gpyEox016FQHQa1wNjGFZirO4j1dimShx284IvMUCzr1lZEiYGhpFYbl7ZCL+NImWd
VtUKTQwNcpNOu0jS22RMdrzSQd2vs3bVqFGEhjtTHVPp8KQYGI6gVWKd9ArB6DpTeuNNY1DD9YyL
sI+W1VCZqMnikJblYZmywS6bEvwgHNP6jNTASCbYvWdPTfRLHfG9qU+lY4E/mpvNZdZ1Z2rUV15q
r/GIiX6TzJXTU9SB3VgBBTCjzNaN5Jgly1mtCn9mmYfEJ7HSpIDEKrYGVNQof8y0elqwBvMqVoJE
E3Bu4WT0JiYmr9PH2NU4Lb16LLlbzWnmZdTA8PQeTLnXYVm2ZBh33dC7VV76hdWC+5H3ryTJ1sUc
7ZSo2SxFvaX4spagnsimU0SRFIS+4VZTrNRJZpwJS4KDtHOI1D7mmrfbWFfdKIlmd465RGIynDym
dAVfSmVFIqtYAQJVVxw6jypDALfoS+LGKKG3vC9iV9LuTZugpeyZm2WaX2cx8xSineZG8WohZ9vo
qua2NoV2UKzGjXRtlzQoDWPA9dCQIE8XIolqdAakH+PwZe0mlwKT+xHnYzw0V8TlwBflrC5JEJHR
mfvGWzrdi+bBM2eBEqtNbaaPKPtq1Z07KCyFvjY77awqMlslnX5WC3aDa1Rg4+mDvLLcZMrc0ii9
lFv+0iLZYR49WUtHytJHtzXZlI8CbEgQ7ywjRkysNtnE0h2aZ8Ei8WFxF0/AmrGBkAGl4PjSNZUR
ppir24aI+NoAUAi6BOR1JazTdqi392rdOF0qNrzMj50y3lgVl069VMFCrdeUyY9BEYGRMlvrjTU6
1g+zKt+xBSFdOGsflrqQQTIrBzoZdz0BsT0ea9+Sg4scSrfsuVPFsQN9hasJpCNairNI6vEBOcRx
8hZb0Rb8WCevcm7r/WSXwoADvVh2TdK85GUBED2bEWoMxoM2dEczl7kdc7V3IwZTmQZelXmjvtdJ
iYgwcLU6ndMN2udQ5WZpW7081aII4Q1zOxjFjialY8DhUhOdWyjZa26M6MDaLbO6J7Vv9xl6sHmB
L8cAFKEQkJiYFjbDDIpSS49S+L5Ww6ESAx4iqEV8Orfc7nhxHpb+xUQC995M9Bc+sQmsOLAodAZI
pLZOalczpC6oqjslySEny84wtS3V6XaUsPuPK91XeSW9iKLBsjS6bkAm4UrX2E2hHlgeY8iZof7E
OVmzp0Ybt8qUb0veHMehwgCOONX80mFJlJIfk+G95GBjg5fJ+ZNMX6FBOFb0WYvelWhY7Aadk0WU
FWuhRaze+8HcV0p0qbvyLSsajAByRN5l6T7WaQHi4AxfjKTGrkKQ2yrYaWjb2WVNFGF1aGh2zRwj
WFOZQVQzQuzxTlqIwunqzFW5AdOvMWmcmlkbSD6R3KcubL1UIASIReWHyVyWfQ/U5KRej/e2fMrR
NFa09dqKegshQaIA/CjIEfQadPVIeJImcu91aqPu3RnFG6DMS9qQrTlP7sTTN7aIY1oCoGmEKyfM
Ebv5ralAXa6lV6b6QcsNjFKmPMjRskUWEqlnKtcjJ2u4NoBYXuphNRB3igrXkK2PdeFMMvaAegPJ
RadH8r3a8nASbaBWBnxwZyvQ8wS9DCq7lGCX40WuBdMsRzCiscTZuF6GzM6zxV5MIZ2h64K6uhgj
OELxaVziapuZeHYJ8DUsk31K6m2S515MIp/DuMlGQK8zm+hca5iP0qm2o7YKqgZ1kHKHQjaUVMvd
hp9gowvyPc29vJ/faDSh1NK9QUuf5i56HmN0yRO8RvgSaMWbgf+pFO5oBX/EGYc2Ni6feNS/lb32
2C39Rbf4Bdx7hyvsXIGG7WZdv9Yj4FZ1e4SFzRg3jhol+zibD7WMbEXviUMlKq4kAS5fYUtpLzqO
6Zp/dGp2xxLzlpSJncnKzZrLEJ+ycvhQuwfR34mGgUB8P1oHLUvRGT7Mw1uuSXvqEM3Lzl2HxFYT
imAwMZr52MOAMr3L4sRua9Np0PPPiYWnEeRW2b8nC3+NU3M7Vs9wTlrPaKzN4Q3q3h1tOlebk63B
iuca7Rzy6oybfK52E1RfEKGbLwtkkn48jhsV92uc4Sao7vKYla6BVr4FDiS6TaobIVUZYifVl5h/
LHpYDPJc53dpxR46o8Z0AqgYa/GCzJUmXNCE5Wr4fUJO3DpeQQGt33c0d7Bvr3QJf7waSizsVuxd
0dcG1zyEjIPu1SNHrwbyTvd153MaVGTYpb1eraZlduNBcm/IwbmFq+KQxF697Or5JNh2hJVAB1U4
bkKcgGcs1whed1p4dosPJTrX7Bg1lQujFTeGy25Wb8SoruoBn7EA50ycjVR1eCm9nL3r+RLGo2Lj
9WMsvsSOOlRt2uH6LQdrq6CLn8ktwk3doTDDrvswhg5OrigvTQTEaoPqjNOwN9EM9kxuTBBok+ZZ
zdrOhkHxipn6KtZndzRkwHNETACNKZvXVuSOxrSPTtcDOJqHqcUCjd+ryK5LIonSdHIXdfTQr2oN
FDtZ4RQzPDPH/GiZw7orNZyKdAaBDAh0tkoxuCzL2mcGFrAOGxxsY2DSoaUtkBqpAU3LeCDMcSM6
cdvPwu6SCf6+kxJGTK6YYTwPwPywpfjTaOwGDcu5WGwFDVszIQETMMyoPtICpsUjeDDGQ5q+1mrk
Ea6da5j8NN0b2hE8vKMTFfpadNG9DomxXCDCBqg/KTeRQh+oRJfZXabyuTbSLUNQSTLrruR3UYNl
FOHikwSVd1rftgYieEoLxSi2z0LexC27zOn81OQ+RwRr0/qwRfSkulba+iGLWO9z9OuxjIBBa1h4
Go+csqdBGYOxGh0HCed0MpkEx25yUUDrR8NdHlN9z6fmNPQ91Peq5swxxuVluauzwnAqRcN0k+pe
NUgsiUQfbhZc0TUGCBiOTYPdzZ3bkxkGO/1aJu+sh6JZi5NLhcUTwZDbtiYJ03s+rHQ8UVm/uIkp
nGWJ7B4QIPgFOgCpocStMHq7LcBiigokNdDdWF5jmlJPHQsg6q3NBbx70tojAL9NpXUZEqjYUrsT
7m8C/aGpH3QGUiHq4aW/Okf7WmnCrcjkuP2Vr5sRwNbxqCgNBAw3QBezqvbmCF7yfQmco7drDSU7
J0GeG2EVPyNpPjCm3Ku1g1E2ThERh9D3iWdb3UqDtmpC5Efe6VWAfMXtmE4ecGdXzW80MjhRH4iY
bZUIq6STjjq8Zrp1sIp1nl4m7RktLkCEaqspHcrfpCqgCCmddBRu0iKAFTmUWqk3flbCpcrAJoiN
UKSgZ8akDViUbmu2TvK3JtpmEBssVRqHQh4Mk4K6vmoM4ZqscGh5EMk+wkMvQPGEF3LT27BhsM16
AcUN59coXq00e52q+Q6HwWMz4sYZ1gfpmtuJQCE39DaXePJz1DBm95xz2FbhcmM06FgUnbHsyB26
qdIFfwepa7zcGMAFcUfT3mW0AaofP1oqd9K6u+Sqn11RmSx5U6oUGAV4D1l7Ufp9X8FWv4s0mLBl
O1CxthMIR04i0QfGq9QqYOz3RjW0r7S9NIR6slB0O44VTyrzOlYnBF9x1PV53W2UKBfh0Lyl2bxG
foyX82qH4EInjdJjqebIzkD4alTxW/BOH5MCQ2yC6M0611wd3CZhIqJL04cty/WbphrjVdXBV20Y
VTNUKXnU1KX18rq6N8tYwSj01M/3sPD2VC332p7ogCNG5CwN1wzhGt0QBsaJk5EjNfpn0pPXqK4f
W9T6tqlV52kc1RMjFtQhh6FdDyrOl94MjHw1o99ui3UEyD66xjoAnmxD1kyOoZ/ZcrvgeSfMM6G0
VqIqiCXMoeKK2POo+1jldxQRApON2hEFk5FT4ueWYA9xqVl1aPaqwvx8WTRtNTB0sI6FaFVYx6Wp
+VE2vS5vUGsP+1YY42FOB7BUjEQr7s28TZ5TVQHiklaS20ygU4lypfHNRbJHayKHNlaUe4Mn/K4i
M5G2aaRRDXgaoHosKub9Ypr5g8H3J/IF+kPZWJgP30zduR22pDum5vHnL/0DStJn5wwil5xouuA3
sRavK7mcQVy5/Pylf8BK+RxN1Ys4KxAkCuUDgBsEK6CBWLLFcsqaVH+Oef/tdfqf8TuEEsUc15X4
+7/jz691M3dpnMhPf/z7uS7xz79ff+c//873v/H34L3ePZfv4vNf+u538Lpf39d9ls/f/cGrZCpR
eL138+ld9IX88vr4hNe/+V/94d/ev7zKeW7e//jtte4reX21GAPV377+aPX2x2+cGlcR6L99+w5f
f3z9Cn/8div/tn3uZPpXv/X+LOQfv6Hn+t0yiMENVYNVhcavErPx/c8f8d+pxjlEeTiidVW98pOq
Gkr5P36j5u+UaZRbjOuqRujV6F3U/dcfEY1xbuEANTkHeP3b//58392jf9yzv1UABms8HeKP375f
F5pm6pphqpTj38Ac0z9LUinqQiNvQeCTAHALDRbKFXbe/hdskS8r+B+z7K9vY+qEcdXQTf5ZqZY2
XHQjJRxNpeGOFbbM5RjjKKUUA6YF3Z4O5UFd2bKGcXBqOQ3OqLwMF7lqZeGoXAk6zF55f3vdwzKE
nA6vSwY6Se7nEm4zsEOta5RYsadjKtiUtTO3aExRQy+qF9MuZFzxjclwRnBpWEtCQK02UfVfsHb+
4mIiHROiZwCjxNC/kHq+4cYoHdIe55lx1wTJYeRbWNja0fT+zQr7ege/vWPsE43ky8U0qUY0i6s6
Y8Zne5AYiCIjqYaLydLSHTAWVBcyoPckQwhYLUsbuyu01ksGegFo/tL2+j5t1QrHJDT7Ec6OEwy5
78zScGBMOOnvff2RmXejFiOwDv2HOTlXSp7K71uAoA1gxiT1WY1QOIBN1ggFUhdtevmytOfBQJ2F
0ilVX5bxKHXV7y3MDXF1xx6cRIYquzMds4fiA2eChkMJGKwrFMDPuRL0abkWEdsB53VxMFwr8mEA
fqOCvTHDOLHZsrJ3rqPsuR/dhtwSwIUU7hKmXjoa1B0S+EVt6S40kEGZr/JFcyRzdCIdwmJHTT/y
FKgbQpGNBhOqsg8Fg1qjPLazxIiwgcU6ot8V6QBh8SoI8BWMyXXyTlEYVRIDdF6sl7x0kQYABB04
2wxdEZqH8njFPQWK3KRED4zfNzD9UPDTBNVkf7cIkHqUKhDWu+jyEICgUzDuZ3HstwP8AettkeCg
bTFoHLbq8o4WwE1rjLMzeeRJs4HLkUePbQLIX0SeNUSrER8WjiRuYwBnxL0ZEooenwUAHp0RHKoR
EN6UGcdGlYGpK/6I2qWymk3N3vOsd6BUw4T9ZRnMzRAvYPTB/RTQTIJIRESw0AyFSFl5+nwxXzDc
c+vWm7Mu5FmK7aAINZOsShUGcVO7TdKHK15ldE8GbjBddLcS3Fswxeg0OxHKusUDziwYgMNaQTdt
04w3S1rd8PmEIZ2vwWUwW4aVqoAXksybYWZ2oUsnQ/akPqJG7F9TLJRa9LgPT2UCdBhi7NS8z/uj
RidHw9ujXRnxFUHMcKja+YDf7X7h60lHYU/uNID9LeyZeVc9VNCfZbXui3Z2YGy85zwGaoO591wD
51g8K40Adib2mCkeAP5VGvUwLsflWKHfkqm1HQQFd2BB2QTah1OkTwODpsmcaO9ZFPSLCKranz/d
f7mFmKqlcUbg6v1P6v2yaxo6zhzD8cIR6UeDzbE2fiVI/iSk/bqFwA7exCnDYMX3iWMEZJqmVo2d
iojYY+kthiNZ6ZuwQTZV1cZ4wp6yhxQtkwSuKpVNlyaOqMHVs87Z6CX69Iud83vG5z9/nk/kWYzI
0olVOB/yeTuNIGLUH6UFAwCYE5VW0FgUGTx/7qP/t8uVbfra1aL+kJ/rle9KnP+Pihp6pef9uKTZ
Pr8+13+7/Y/Tt4XQl9/5s6ChlP+uE9QdFpDt62mOAunPeub6E5QzBpjB5FqxXP33vpYzjP0OOgUx
TFQ61DLZlW/4tZzBjyhG3SqhqISgUrLYv1LOfCI0fnkDTacqonhgYMXMLyLrb47gOJ9MWJe3w8YY
sGFbu7zmdxPfjnEq7RGpyx4bo/t+8MeNrBCKyR+/uVZ/cTh/imD/+v74jrgKqqX+04OFaF0hmaiR
FDD7S78u6C0Z610V39HEDAlG3ntNds9R0UCXj+wCYwqNeq0Qr1dPrQzhMg++jenoyzuBRUxfVJ4F
Xkut78eiAfpjwoKsDsz8sUd0WRVvehU5cNPLz7/DJzuBL98BimYUmBTfgQOt+p7iy2YEwY2J2W/o
nqyjNchAqzZI9vlWvzH38GeHhYEesntzx8//h+/8aRvIpg4E4dzqNxXyNttdd5hu66fkNg40L9t1
u/IR42mv25q7+hc67k9GBv/8nT9RdCedlok08c7KbXGIEI1Dw2TPd9qWr4HZ7qp1taWHX0WR0c+C
36/vC50r6ny0CeSza9NQjD2dqNZv+B6hMnAd4aktwA68t3bpGpDtujgDgweToLzMa7pqQx1ZXXmo
+eq68/s1/j+/c/lKrKsbCwL4AdExcg917qY6ICJOK/xCIJFtKy17oraSugsizdwWLMzRZ7mDAWWc
O1DsgRiSzw7OmbYECO4iw60uIKK0MDN+oZUzHtPJBfBoASSb3T5zMo96ur0YDjhQN7vaPxoCnsqY
3mPI62gPDfw0YsT4TjdyOF4HrK3fSAzKQyrW8c4aN5G4wVljQBLb2vPHXLkKvvYln/EHYFGAw7La
1j/0Gvg+bBLLI9nCL1HD0fvcntqdtTmLAL45oE9pYC3XzjWVSgAtKuz+oYvt+TBjiO1jkp1qTo+3
XOEN9kttY47jgQRhuo0WYJyIwDecduV19hL2EBazoC3XfftuRTh0mw/rIRev4ExJfmHVR0xWnRGa
iE95BfC9UR5zxdEwJVPdLCh1jNDCHinJ7+Ql2/JV+iFQlRdu9xq/LI8jaE2ZOyl2+TIdyPGStk5c
b6b8Ce7gMbwfOfiUIf4F1LIOMedFSJBwjFgO6WFBiA/U18trurtGw8Vhe+Ht0VK93pu4g5tkhQK6
rhwB6vf6iZzIEfkoZ/4AAMqGsAfLttjWYe90eKCk+9bBYU73czfeWwdcfTquwbmwpBO3DoaMBXOb
yLYwd1yBCOvnQRVq284DvcJZfHYcZxvzXo8jcAcEnBYJdTBb8Cff2pOP5LCJXUDkTuriRiG89WqX
bKyKBzB69xjwoNJMbcDiHLY6oFJ55srw4Ohum2t8xQa5N3CYFVj8LnnPEru5n/d0Fz+JPJDWMYb/
2nyBf5UdnyuMGWo4pxLdmasX8m5t2lPz2D1iEbT4B561WdAtbidCKPVVD8tT88DIBY/4A9LgyoMx
xEZXFHBtVibA0zM805xkT8FSrO80w8av4gV08BlGm54IpjKFz48ENDYbSijN9PmJrJRj95zttGP7
QI/z3rxB8QhbWX7DvNbJYUkl7cxd7LPugC92Uh4MX7u5XkzFSZxo/SRXFv525rdfTB0SJKoZTmM/
Uvi19Odr7lfizWHrP07O64SE+/kmf8uEnT7K5/RQ7KLb/mHAkPAKc9v6AWyi2L6+mmrT9QKJZ+Qm
Dgb2KhDTAHFOoOqiJWGTIzDFeKHSrmCaAtG/qm8GC203dEOYy5EW3FWwXWx9hhO0Pc2nJPUqgOFY
XrblX60n8LSpgErt+oFYqJ0xYBlREA4OVIAOEjRQY982Wz1yB9Au8ci6MAG7wZO4BOVNmXhNgv7o
Bq3XLj6myqV+Mnx5M8BGoXdK+IR+jC3odqsZCx+w9RAI7pPJSTksbH1meppw8if08aG6RhOFeF6E
897Tex6qnlypGhK6C7Gifr9bVv2u3enr8qJslsN4HF4ZuAddiLazA78OYPRsJ1jJV5KOnb1m8ME+
siugayu1XSVBa7pxsUrRJKPnGNzUAiS5Afg/gkg4HTUO3uFmkQcGDI04LQMvQrONwmXLIZp30+wh
EJZ647Ru7qvbfBNv5A3oXnVzYfSxMV6s/EkHTvkQL/mjIKD2IcwrJeiI4WR7jucPBU0TWC53xbGY
5FlUxYuBGYGMnRrSBcho8DnCbAv8I33B9GPSQX1EuDREhoUNYPthOA8H634omtKp2/apZgL2ob6O
flXJMVVMLdx4tEbv5bv5aJzYgRzmfblMcJOwQf+KXuVz/ChPwzF+aMdDMcqA6IPHphZkHxfd5qz1
XjXexqnTwpoW5Kn4ubsdFHfZwAY1IzaSQAaoi08VOGfy1nyXb6puQ1yXdk4+3PS7el3hVCLlWr3g
iPE1rweYDyLQGtnEK1zR6EYi+nHwUie6UYUJmrm37CTYQFt6Mfd4aN9KfJwLsdzsLcIME04MJwxc
YC1DNkMV6pnd3JoXMrzk4m2mKwWuPfJBPRIsRbTcbS3suVhDp2W9sN4Fz7TGhcOzX5fAmoBxXJbe
j/AJG5uCINfV1C+K1ZVxSLBK12Q15Q+Z+Sj6rdmHY79SGS4LZlUuFBpmD8/vFeaC2CRAfZL3qmts
NSAaIK9jZ8c+DHpeGujWqaQgqW64PLTUb/i+h1sM5AwbDAeAF+k3apjv29vIB2EsuWiYzYA0AkYp
2G8zGLkYU0EP5oFMNY+g2TuT7saxpw4bkvsVbCpUbxrulhKLEFr1RxyA+JK4lK51jF7jt0SAo4qX
barDXD7qBNBF7xdoi+fVoPoaoAsDDiPeGAeEOyqE9dhDuF2+lzBcEoFGT4t11OTGECBjo1+2s48B
IN4BGdrHGcuzCZPumfNNEd2U6osF2AsFrrYS5hq1K+3u0q5ymhLD2hGCJ4gwAfW42eRENabVG57B
POOFJqCNQUEAWQpo7k6SX8oJgp/pLY3OOFkN1DjSV/bzBdvnEWozgY1B2fB+p/W7/Kh66Sl/1vbN
A6+figf4atf36W29x1xzwTxZXjKYHq+EO53o0wHblied5i69Ih1Nq0B+UjjJhCcxrCASwQEWOxDZ
zMJF7JY5gpyE9VmN4G7c91m1iSm1yQDTyNWMgxHGpvmhwyADwbAvcX1kt5rllUPuXFksY3UGZolX
A4B0T7fk3B7gHgOG9TJ7dQJ6jgO3jek4vnLgVMjvaKDX8YZitaRO5/Q+lmb+WnvaDTAc9d44m744
FNBvBHXkRhj1Ipv8Vj6ZkZ0S0AACAD6Geu7gs686GC4BE0K2kgizECPGF6RiFXcGDvBNf1sdi3cF
rNot1jrMSWqUauASvqQf2c30mOQ2iNT6HRzQ76MdQFmF25Pm0DgErLO8tfcWyjaQRJpr7cNY2BrQ
DzgtTng8OD454TabxGHE+R/pbLZZHYE3n0YYQSvYr0jPQxCfj8qD7qh3iQmCvZ2/65lrwXSR7DKx
RWigHa072JYJcYGgSEMh5IPaCUyygu7KBVgIqFOxVeWRts/IMPTGvtwWKiI0r9P4h7HrvKn++Hln
wj9FkX8t1AHpfkHdCUDe75siw+qHEjSQYZOnqwlFivYCOIhyT53hGlo9apPfNq8V/TCm3fBK9TCJ
3WU8ENxea9pZ82EEtQeMMOURu/d8KGcIGpdwYTeU3WwlYLPy1sjvcmyYXekzvh5gFBM7FdCZaV0/
tR+5CqI46IurOhRhta2e8GUzW/WJ2/odMokjT3MbF1b1HigLLlY0rE2hYIPpqIkDEx5ibu5Ve8V+
MWyEAHkocBPYxLPZkapXR/eapeL891lxNnHk3hgX/o5nDu+53NaG2+sbDpjoY36et0DYojvYDN1F
JxTWodgmOEXzjdr4ADFRMDSHzIcmZAGhBh+ifbY6D645qCcW7Pe+5GGsO9hFYAdDQ4DHk2nnz9bi
xkE9rap+0zZ+f9elNkHbyTRQLXwTdKPWnXW8Kq4XGPMIdGjflheJrerUBeV5BK/bCglZxQtm/hHG
yAG/6R8S8Qq1Gn8wj8Z8gG9HF90pUBctK3z3XrwMIhx35dGyfORQy466VMDkO/Kzbq22N2O5U+Wl
rdb5HHItpE2oJyG4xBPMxfo9yGG0Dciw4sObXoOeptj9EIL5keOfubE1FFBQ1ViZgy2gDAnE2S+J
C+oRDzTkfi1bbVugg7NL1SvAhTmBpxhjbOHhSJEXRd3qV7HNDH7W3oJwpvMxs4CXJ8idLSbO6aPF
z0q9OWmlPTxbx8omrz3gygxbOPyWTBwmmWJTnA6omgGRnjD2iCJpN62jv9bR3nxB9NEjwOkJvYW+
UqZwvE0fJib91qL3I547Eu9EFMziLMoW+sPKzsfWjVTsRVhhyhYTdlpvSjBt5vRZxx2JnS4oNBcX
K/EmKDbA9NFx+rgJOPjwZ6lcflnwXxbOLr90Z22Vzpd+RqsLoyp9La2LGHxw3/zBEyvuwVT0zgrZ
WvMtHz5MHnKoI4eoQf5SpX86r/xLEOB/Dd/bPQ9p9VF/xgD/H5xZaj+fWP5HJZ+7V7Awn7/F9778
0ld8z8Rg++uAkl7//SuEp+jkd41qV7SYM2Dq/Oo08hXDU0zrdwv/wSySGqZBCZKi/4WZ5F/bNVDz
Oh7/BrsbQXQDPZj3wcAutQWlvXpX46Ch4NyS+RfuH98DzgrQSEM1KTU/4zwaxqFGjfegoPBnr+il
W6gfy/kWhDazD+JfmstcaQH/mHz+440+nRdqJqomHdU+4HPrGCiUh9EIR1a7FfN7YwXbLUwIT7xc
7J+fVH/NIaDmJ9Cua8DonhjeryK3mTDQWv3KSepHt+UT8SGr2dymBEKHCBVoNeym/j3G9es9nr/9
/LN/P/z4z2v12YUwmQcdZoHxEFBoeFPMfCBBZpH/8xf/wYX57EQ4drIzSIMXn+Eih5ULph77xfTi
Ry99vWLfLFgS6yLVwQQLxt5Knq18UO9FS/pfvPpf+2uBivD9qyOysc1nlgJYiypDX1VRz5At33Bj
bpgDjktHQEUc9Iac50xvF1dg747yXzjD/cCVlH5OptUKs4KAGZetTx4StiFdmFTPFtRXPYRLhy7T
3AHKNAzaGHPK7MW8jgsDUzkKueH6Y6fe6rS2lV/5qf9gDRrXlfPNlRb6MgJBxacRHShztHV644Ka
N11Wso/cny+UH73H9S5/8x4WwHQu+qbFE1RaNgYGGKmKzjxBN6E8CEUtV1L0w69MIX60dj5tRANp
STEWYws90PzA6QiifKqZv9gMfvRAfdp8MtlbatRL1CjzMoLs2u81KJU2oi6q/+ZT9Wm7MUHtB7+T
t1CvQdug9tpTtKiG9/M7gVHSX+2dn63r1DJP+gWaiaCe2+ZIIgb6eEyMM2UdPBu5MdbRf8uDjX72
sEvNllcZ5DaB0v0vzs5sN25d26JfJEAN1b1W5yo3cezETpwXId1WS1ESRYrS199h4OLiXOM4AfbL
BrKRuFxVIrm41pxjohHaN05jBgZN1Kh/91Alb7aItp8DHS71q5mkKq5g2yDw1cNwLEtb7xdG4ke/
H9xfPrd3nuDX0dx/PsGIoGsdjcN0hcqRtoPXGEzss/8hl210wYBcHAkbz67+/CW9sz29xdeV3pgE
Ue9NV5tLfyxuFbcmJK0ujFxxjOYo2yOPTJ+VFH/jgr33gm/Wp13batCS9Rn5Y1VSjZICox/LZJmL
c6jbdLh0VnBzDcYmD56iMc9XiqD/m4T+l+neO2v1Le8MwgbkDPLrAa6ScXLBRdFVnwh7zBb17xZs
8mY3yGFA9+Tz6ivpARdarKOvPm0/yw1lxb96D8mbLSHKtBrqLlnPnp3UZRz64nrNkujTn3/6e9/N
m+2gW5MpDMMpPNPpXZ+bxitC7xJviZ80lzWotTmWWWzHpy3BHu52ydzL8fznl35vs3hzTM7VHC1Z
rLinlfno7oPMLQHGRpG9WulR0n7d+KbCj39+sfeehNey8j/OCOTHVTyjbz3jl4mKQyky86GOY/Aw
/+7nv9kugnpWZav95Jwi/PtZk+DcH2U7ROovNcV7v/+bHULzZNUarSmI2bo9h2EcX4dNpP8yTX3n
2Ilf//9/fDpJw1y+L5hlKV+Wpxxa/824WkvzPM1//PkDemeLi99sAjAqqlGMurv4OgYpHszBfitV
96XyqO6W0f6ounX9WzrAG7nM/xWm8ZtluWnh2jnIhwsfWq/GnYvmfDlh7tqShzIZVUWj0xi3Rbuo
WRajd9K1U/NNFXEhkNFnq1G3NpuNlPgMq0x+WAInKqzfqAfaBItekMldU6qt/R4s6Nz/3an2Ni0y
yJdJRatdLyIbpmafxJrZmN28ZfzLY/reF/1mM9k8Vw4wv/Sl9VrYEDsPREz3W8xmjYNdMmEB+bev
9GZjCUTj52Fl3EXG9XxU0jlII818FAKF6J8fqffWxJsNRCxxF66Zdhcd50ysLA4Klcm/RWO981G9
Zeltc7dNg5pobkXY1QJBR2jsW5R8lR7/8gbee4nXTfk/lp2aU1Ph93cXXH7fYmmZaqxiPKrS0395
hXc+IvFmW/JHncdrVLuLygzj8yIPT5Amh7/s4O/9/m82pToKs7ysN3OR9TjI75g2lSx2QZvhAGod
lffDv/qi3wLfuPvFUZ3hBRJpi2tlw10HOFOUI6bZ459f4r238mbDAEoxqW1p+KCKjR6ZLWn8bbZ7
lCotHv/8Eu99F2/W3lhZ6h6OhEsyzBkGc1rX7jpTOR6zP79A8N6beLPmtt56nhoNndJUTtF4Loe0
Ln9nWN7KEQCGm9DpTQpqxI8tAZH+vRvHBM/OWA3R9qVsvFmf060Y628uxiYt73IaMdPj0M/tcO9q
522nP/+i7/ye0ZuzIEpJIclmUPlZWg1dhGo0TnI0AE1EzjQ0iVL85dR/p8R4K7jOWy+Theraiwy6
bFj2Y7pphi5rKrC8F1wa6e03kuHV33Sa77ygeLMlpWs9V/mQi4u39YNivG0nmMr5VJXjYzj0eQSA
c4CW9pfz4p2Xe+s/EbmRVTjX4UXmRWePuakx+k5xWy64UdzoPxVFGf/LIuEtFDDtK9eCECXwzBSF
a/ZYDouW+V7fJCWrETtQ8e3Pz8c7K+WtFlCCP/ewE7H12lg8iLIl/r11fwvzCv/rp/aqpP3/225Q
GyADrY4/mLYUXftz5akQ+sbGeshRlKB39LgIZYHtrsMUoN0lGkqU5PuwAyRiD1xeFMoD6XoV3yt/
jho0Oqwavz3TGHBb808TMWWcDxB6W2gKUhlve1zUPA123/lqmtKrdoo395DQqzHqI7i80q1XufHK
DsFPy5+/tAP82+RrHOsUQ8CfP9b33veb7WERHpbZmO7mThQlFRHoGJHXZgeTNRTDUYywuQIkAnj9
/pZ09F+vF3zUb9aDDmo1V5FhwFjnQe93V2Kcl5SsAudyTx6nqsUuYKjDkw9tn8FOAvMb5n8Lt30j
jPzfMtDHmPf/v2lkmL3vnF7vYP6Y+quGe4EYYPO9vIJSFkoMhmMcmSF9GAVWSya8ulZcVFO16RTA
XWh74e6WiqyL6lr73sLAR8wcbejr44piEHlfmiWj2Xcw81J1u+VRPAE489algZD35+/tv7NleRtv
6gRrRK5ePzfcqpOpl+UZNKSrikO2RWv9IoUfMY81UIT4vQjDk92rzRulL1kkSz/15Umrfuv787BY
XW+PUSvzoL4t8Vb4+qDrzK+rVzLXLH/UdRyK4NCLuPC8D4MUYgHyM+u6dP2zJs4ptn95GJEQ/9dl
ztt6U5ysKlBeP1UYPEvlm7ClYidqpoOtHxJuH3rxwNta/WEENBWytdaQcJpt2xp9JYLeAdZZYEIw
Awd0IRzgEbgfHpP/IX01fWtZxWuD2G6KluBi7ejssq9j+M7TwfqAuYKdgvRSqX2B17RDPZARBgJi
RNKlrccsJs6jKtfA7LXIwx7N5UCS+3Ral9mZH8wothEPPXNLJJipyWJMrHPBX2eC3lGVYkKBoCKC
SzfHzF9gHMFCpY3TGv0QkCmQBtfVFFSEiywynuNlz5eQzZijiUXIrqyMdfGCiDss8cfnwRK+OFNN
iHjimFyFI/Ft0q3M9lhB50G2GZeoBMAKA1ihilnW56jn2WBi7FfjClg191cnUTK6BiFkuWyMZ/ws
avJ/ILws/naCRw7mTqaEphyVl0XFsNcyiVAiRDzpa33yTR0XUCnzqmr0KQ623N0DROQOfSezia7o
3ex046/XSdwpgcNHhf54E0ZZr75ZV8XpvVqgwOAVqvK4u2gRwh3sIKb015HnUngAC9bXOLiQs2q8
B5fALpjRL9U9oo01SG23PnTLNg/BBVzaSkqZX7C37GvrzeWz6EekDFgvrLUflIZyhvBD1eX6JZSV
TNqDirxu+JSPXlZeojh1Jj7rRqyoJt1W0QXwzNws34t1KHUD/ylJnc+n27SwBlsXZNWdV4Yr0oBs
SphKe2HZIkAtJRTEYL+0XZneVvze3Q0VxVw89+soa+zZnT/XYMD8pgTYLoglE5jfQSGDLunH9KlL
nBG3EIbMkJwKM8EzIVKMInofUYe5wzJjmW730qs0P0cFEv8WQr1ikPK2qNpXfUveDomHhotG9HEb
Ox/TU6kXE9rLxMe0HScsZz3W4mDwM3zIwoQ/hO5QqpKaU5ffmmHI8s/F2Pgg0kRbe/49jiTfwjmK
0pQrYaOy4T6hB9U+CklOz30R8M0+ZvHg0u9sCsurr1r3VfHTvgIpp9M222Etib3xhoUZsxEcqC2W
cFKNHty41v56xRkJHHw3uXXqmysttUIPnIXMCrJL45s8FTd5UXnNdyPXtXdnl6tWQjL3VO4frAfN
ASJnDQzqoqupWWi2xbrUP2UdjyAXsmqs7amDqFtvEJK6zcPstQzop6VZNC5DN+ghGw8q9Or6zs3h
4INKCCZIDHsZpAP4O0robLwxbc2COnXMb5oH7v8L1XMXWZKHTmmqgUbt7Jx00TOkghShYiJZ9vMp
HoOlwhEWjIO4kvEqsWUOoF4U9L6M+3V3aHMvG4BrUVUg0E6LGqmETj3R7gF+acTGydb26yFr2bIA
ci9N38fQVLd8u5s7CFEfdBv2PKVZXizT51Z0AuBQomVXfhQSFO5pqLOFTc5vhKjBha3rCpazKYsE
m5bUhozBpPbF+uRpeG3xrii1Wa8GV0ZokqY5wTVlWar0ab3V9E9izeR6SiK3mGNj2D0xsXnm1c+f
usBmn4NVdzRu+qzFbEdymK6GU2jCPPyVVksLfyVZIyxnSOBSiyMfmhRQjH+AYpjR7kuMEylepVCB
xx2HBXjTOph41IchrIQhnthrGCNc0wKvM7pGmRW/ZgyAw0sSl6Yvd320GPT3TeS67SMdxSF91Rev
nMz7MG2C6RrccI38SZZhMc/7YNSRf47C1Ssf8ioU4308ubCrjrQSyv7X4GKQZuT/1gAAxmQwCGcL
f16nR1ZoMW1oTddkjg/VMmfxlzWvuvTDkoxyuDRgkvFbuhT/51cdwzd+CBvppfEOMKvoD2WfetND
XndTjmpXGR6ytSaOmRyHdWwRq9f++NSYpkUHk8eVi34lTd3j81PZGPbfQagVFdwOYPewYjrIyOeu
S8Lg4NedTJ9GUAjrKfbLNT9hU1ZIgJMiTxeUwPU01TnzMM6WMwddAKsmBSCSXXmRX2TfNqyukkTx
qfO973MYycKHfamyhvQySJ/4CYC8+37FV88BiuJ8DIOfess0LoDSNhqoWL2hcC2CVhlkPOs0RWeZ
Wd23uCGh/9+1JHVEX+waJz7K8czxVe20ECOICWGDpZxQnAwOurI3RevNYKihv/ClGvVb+fXKuZyt
ElDbMICFUlFd+88DfNkCGV7m0uWyKXI1cKmGcztfDSqfAh8mqcfJBj63jL/WNFgWJMuU+g9No0T+
iTI3QvkcTUWIYi4VyCYQcaZrgobL2dHSbBsiA3LcUyruz75iMX0iFrpen2agHdqi1zFpi4lymQfW
YZzMVdPs65bHNzzEYTZh7pHLmr9GBbN2URvPTdqhVbbhltZ7nvvoshnpRcdU61U/laVrUK5DMB1g
5gzxLMonzlDiixI2+cCBdACVVl4X/RYvAQDhJEyuxoaXuyZGVHnpwd+W7mEbfN5W30Gt3dF5Q0Ef
Fip0zz0wd8SEUc8l2Oe4W/s4Os6xhPe744jAd3mwYp2q9KTgDLb5jYeUruUC2RkeVtl2Ww3kWKdB
/6sOGU4+c7LMdXcMXn/6DRG1TJFBAEMr2DWRlCMG1jacDVLfdpCszTBSAYLmevOj9HFrwaCVu6WO
u/afUg26ul6FYXTiJT3l+V53eUiTTUrThi8BjzXPu5j0ZG7mYJxic3Idp/MxHTnvf7l6o8c02AxC
4K7pMN5fgtHm0OQSdHoRZG8M7TdG97X43I2xN/5e09g057kJZZ6c5OyRT5zH2oxXi8tx44Zdu5a3
hq8F8gv7tH4Zh3gsP9rNtGjQUjBWEdwx/J9Ieam61XQ3cSXWN6y2fxY9efFHAugboIYkRrfND4hq
6y0IZti+yTKB/FbzAOBFO8fzG8Re1d/UacONY78WkVTzYYUuZE5yEKBQHgpWEQ+E4TsePuRC98t2
notYI0GM/D4KEGCnUDeDfVkM0fwY+bVA7c8VVegXGZQg9yaTBYTDZFWwwsdbRd6rbh9Vsgh+hdZJ
+Dyyoj5FRdqv80Bq37JaZH5R4hEweEz8OlKQcgKd25+JC1P1G+ZxNSZXTdM2LfxR0274m0M4zl59
lMLCYL+TsQeQ4goovSixS1cxxcbAGYZtecYbt41XQaArF56nADzjeC9MtibjoSlnNfSwp5234iea
LKIFzNppdjAwjZG/LtPqJcNR6gLFCdGI7pVPLhe2Z26XpYj7BtSYr9KR45T/Rr/zzYrGXC95JggG
27zU/7xB30fiRuEb6sfG9vW8PDYB53JFz18Cjz97VRH4z5XbRnOjJMVGdzRju0TBpdBtHqhjDfCl
To5LqiT9sGWdIvdr8dsVPN8YDa6bPxli58r5LDh3m2JfBqvyt48zd7NEXLK56+LhMR/FNPKv7QBb
h/o9Cvxr4zVjiNa2k77OztKLlX+y+ex4XEHT0D3XUd1ahiZ+b6jVbBWDkJK8a2YoWzhF32C+zXBW
BLNOPHAKSSwZu6EnlvVYSISS6S7f6tE9KfIcQh+GWNfL+jSLBEY/aHbuP2TlDpXFVLA0axyVe4Nq
Ik+OWZJID4Vjumaxl+4GO+e5O4hMRjPLLlv8zLvNlk3IGFAACVAYQ3zZozmSOR7z9SQb4XlIToop
nMuLof/RI3EeFlnexE3EFOswr2uNvX0ZOH4PnWhcP8BqpWgLd20RS3/GD+91urydVLLSJVCtMNPL
iiFdwwGkvEon3rltIb7GNyt31+VcCNUl38ooK+cPWSix7+9diEUz33H7hTj0lWukiavPbG8htaFP
EKd9mCFzzslBqRSE9n3NugU9VnQhWZoXpdc2BaOwpX5sXprc2uIEOGI1z27GPXpdNX2+PCQpubzH
bCyp/HeVEEFKL6ncBhhdNWwzgIIxJ07xjaim7VVFW1RD75+CiKYIjN7KlPn2KZ/MYGEjMNboSDOA
VhqEOxlQbeDEok0b/oCtkZQ/PSro5Hvbszf5CNVjLa5HSJxbvWuEs9VHmcVVfHYDXOUnbs08Kbum
iBfSsnU8is9UMli0efdsQXsleITZq8vKxTjcmtJbrgHNglE2ukavBEJnXqPfqKRSivuaTNMZapga
w4+xqVSZfejCka/5ZrAhA6bHyYkAMNIIQE2/AuNgRsu7Ki2g3CV+kI04HczQB/VhyMlSVHfbMKfe
P4Px1xVzwDL5B3jJoR53U78tm3+12MKqB8lOZFjlQ+KP/GIlZwnS304IdMn0ZkTHfdOIkRZAUG73
0aSt+TLGacuHb7SOAWAYqrH0C1VQazhXkq0T8amAw0coT0gwMGwnN5u7pN9sdavDzO+x2fBIpP65
99iTWU+DDAhV8KLI1oclrYfxl4pzN90NwjlSuvKmXAH0+9rNxe/O5A6rjLY1Zi/05hEgT/ox0/qT
R9THLkdqDidXshbE+pnZurE7hmPWo0SjXaWyFXRGLKfrlC3Mzjg+fUpYkCyVS/DGJb3CACPBiPvn
IdiyDSL6TOvuRzmsqT6RrzvaD7QeFpJ4Ip1RfXMRojwCszEF2t1OS9UQuMvZAejpvvGjpR8/LyHN
iABLn5zG9p5zviSpg+pbJf3RBAFcsWuppt4zpyAM+fR2bWblK3rYqnWjc9Tlla1yTEc26zRWF0ke
AqSPWUT11bxkFWJibzOmaA8mNNFIRT2FhpLRTFbwBnhP9Gv2ulHx+isP5iJvn/rB94ZUACotRBTe
symVRXPHcNEJjIUN954bj4cgxExROSmzg5rXIQgPWyhd+kn5TZMc6i5X3q/NNxkbmQlVJ4+2Acb9
WXnFmtAECBdW6S42vnDdniRam5MduXqF2S9yFMvNYmy6vHhTsD3HvaB16ZUcnZjPqCLNFTkBKnpc
y34hSKLUTMVgXgW5/zKGXa1fYn+Fn+wGr4a7287Qb8J9uc7wTW9JAm6GxwqM1Hyxc5pMz2HqEVbz
UVMxzi9IHm3HtbMArjkcspQt6NgH0pfdFbxdJm/0Voe4Om8myckHUGHiCbpSQ6waQomCmWvswp3G
J96lAkgfXaslwxNjNayvbl/XiQnPvQkLcXGj6sbrckEOwpVtmpsZC+dapFDF4LSOavyYrJ5NP9VN
JhH6b/5M8Qz2sBhfYqOcWHcTLupUgHdZCLfIgM3DeCYTMChPnj/G64+oHzlK92oO5pJrK1m5IOLE
MI3uoCf2PPp4DYByKs8M18gpLWtLv2sIcZ/8zlKeOmQD0xLTMKbFmLzW07kLZHrehsDghdm2sF1+
VNzfCSK2KvCBOUaBl21cMKYi0EDN81L0BQCVpVM9lwEWDZYmvy9Yt+FMt8gHMS+WhPFZOuNWGLbJ
hBKuY5P2knwJWCcYZF1TDS9+NaTsRKy2Kf6xZCklzy73CtqF+CWnPJSkO4SNV34zQa765lLKduy2
70tTBJt8zhVpINvZr4cyspDdk4KdLknlGM0nAgGivLqaSj9rcXsEuiSBghSUEBeO8e7dGOsuuBrL
2OrnupQRyaqq67pUHfI17QXaoGVZSaFJwvi7F7aFpTaKYFADYe/tV/Jh0OS5tfKZtHXl0oUb/y4I
g2OLNGrSB24sxn3KoxaXDn1YKy0gF5FNN02/dNYcPSs3fA4qSxS8TCTlMFALuM0Jxtt5xKLtdfTy
vkYOaDQxJ2Bg1WON6LD7rQu56pfMRXn7uWvqkKhv4L9Y5jM0xNvniv5zjn23dHJ4rlpPGbkblpGa
ZM1dulGienFVtYd+KuV0mfMQEuK19Tip9XGlTs7jkxdk8zafSvCwYXClCDCX6DesK0XQPY2D7Tx1
Zt9FN3Pl8DcF7qhtY5T4PI05TLrj5PIcGH88sCGffLb19Cmkzo3a/bbN0I5HP26y+sQxF9T/qM5F
5UNBKen2UxwBxAOWl8uHsitDkDt9nQbh99X5r3E4ZDo0xS4zfU3yQtK2OkJaw02ZH2YRdK18R2s1
CHsX2SKT30QmaF9xPwiz6La3/H0crq1Z4qtSkAIB6jcNmtxcpTlCdU2je82b1xssQrudFXwJdGs5
f+x6fH3c8g+jX9TdtagDYJskXNRThRsxZ0k9GW25GBwctyGSpbaKSwENPrQtnx3RFd4d4UZBiTNx
jofyrlSm9mImHdy3YI7HAWY/k9l2QEZdUqqkx4WuIEdggNSHuPAGpQdORJB4PmbxuTCgKbnpTV9i
puDdbQEDFuBmlHS0wg4hap0w/cQT0Rc/FguUcNu3vukLstOKhD79aRWZ8i2BNv6KQRVVMX7VrisF
/pyOaxX5ACbp8quRIDKeyao3ryxBlNdddb/mUQaEVYkSgN7ajq9zm6QlXP1qWIzKLvAI++2r0jpH
ZS6rfl3v8qZPuF94rWtjaJMouS8gQXP4PvXAR4PJi8AS+8KRCS8R31AwxeKos2kjaDC3Ku+vxdq8
JhwbHyTfL7yp2oOPUCVkuJ+3jXbWfJqKYoQGb5KSXII9kxbwnSd6lSjfz/XGDQPG+CDNKCFDRUFG
BANDBzft+nGZXiNOXB5i/49aMpuKfaJdvzWXKbNjsH2M+bwV5Oh57EXwYqd6AAvNvGMI/OFcB2Z9
bQWswzyXLYbzWDxWY9TE7mqeE7/F1d9sySQvZQcUxftYp3lg28eax24SN6V1hSGUx0UQ3g8yTuLc
3uRdsKa22UdUG1GIfymZpq28JZI+XBoB1SxP8w2S/GsIEazd0Zs2tVfQ5+nOEpmTdASJ2jAEazE6
qoX2BHYmGJKvDXskKfS7uVXbNtFKlzbfwFxuoYfPmflqm12Faxin3a0dMW4MR79emInvyIaJacDS
KhkXRl1FtqXV3aoh8pMXbN2cjB+KcCEX8+vUg+CvP9cRkisABv5YRM3BJHYELZ1WGwXF0a9o8f7T
2UQWAr5wGXS/uD3zGOP7lh2GzclqRVZPYj3ySnZtWZb1fVB4CscyZPo0xj7pwmK7sRNC2PKqtFOi
79IpM6K4WT0HMRSW02tn43qNZ59stS2ijNqtXG9fC4ol60ru/KlQuO/qpfRwvRZkO+Dk3VzA6bCf
toaEgMOYp0yZD1mzEmR1cWnfgRlLpSzGhYKxFaxlZniTtbdtEYS4k21YcHvhFQJL+2YikuPVUl7R
piOEJpa597mY5jiESV0UOCIZuJTeq5iigYwRClmO2d3W+LZob4pxJnuNvrx0U7sf+n6QP5m/mOTL
LHQZTyesDliKZ6ZK7HfpvCwaK/BKYi1pGYlOcKq1G20BYIYBTQ1MNkMf95dh7TTBitzsxpi/wSYR
6A+R5/N1IkaNdPsFWWekhivOCMKf9rUY8wTvqQpIKhyqLopmmmSTjX9vXpcpdwhWohrcTgTwgofr
tvH09tkn9geLX5URPnZLDIjizroZVLfgvdFiZ2cbWeer41YHS/0px1xlgDDLqYNZbXqL11NYr0/S
63SudLH+nFv4+u1X38hqCa91VUZDcDeXHf2sR7kwDNpWnpw69NtvEyj4SX0MvWS2y11YrhQ/H+ec
+rW9xzYRaRrobp7o8WUVo1J1obdS9HRCucNZsddVQ6nGxosyjbBtzSiu+EiKaKrNb/R9E8CkrBR0
bY7cRKXiztT3CckhZTPcrZFo4/JRISb1D4iEqrp5YjsMzC03Bjpne+N6Tw3snkssqk/+ROMJY9c0
g/HYR2IwoPKXIexNuXNjKOLpyDHs/AxecOkg8TTTNOOSChkEeuNT5gsV9jcTox9syFVVoqm47dE7
LtWBNDQv+kC/jUvDgflltDkI6lW2fdW9nOqnklkBI4aSTKW8O/ecOX51vcwA4cWjx51kiG9shnJS
e0cZg70nP9uLaaEPdtwAAo0Jb/HOpMQyftrG0dWSJrmOIpgwdgaWvIVlUn+MDNnKkGYyfs/oDA+6
45Sc+pX+7ORqmkt+FcTD8mn0tjF8SYw1cB6Mqk29o9VeT0/LEnG2HlXeiBqTeZoDD0YnMlPHhjAp
iHQuxKON5rnrv/EUrq7+3be5kN7zludmYZrXMUTJRg405pAO4F4rEtNvl9SL9TYfaj35a/FAD3l6
9dJ68cojuO1L02hE1JjjqnT5XPhLppHoZLTFmYHkQeeWGkw9VfmQH5dZlrN30F3Tt0RhMX8QDMRS
1fb+dD8X4ettdTDT5i7Ok1WNkzuzPWK+rp+ifjktxjNN/hFZNqvHP1I1lXX3Ql4D3DnIA7NJmial
3hwFuH3LLGucfWiUuo0IyamqjZ7hVU1qG6OcV2dDm+3DxbVdeJLkidXd7zp2ucGeThxd1Iy3CrI/
aVUp/1JdVWr1xvaU89Ie7nUvaopq4UqK+iH5mDDSLRSog8Gb0zPD/TApngbVgrakayoG+7Ey6dLN
JzHbSOmzY7UN3MmXSqSMVCjd6shX1+WWUOjtKzmakBa+F9FvboJKC/NI2FafpXcp9MVmPEfJmLv+
MaANEzQ3Ab3DJfs5+Zxy6+fKo3kQfaiooEVOPgPCJfp5qSVRtTl1s+dLopdlE3OzkEtfeWQw+WGF
57fyrZ/+tmhzNDlEhQSMfGzSuvJChEqcLIxiGNy77wWjPH53SnkqtIUHJ285UREgXfRs8ULXmpor
ISSjW1L/QweTFyJmUtf1Fp3jVCLWeko56iZQhdUGBhoCdayiC+PtpBp5Mr2IMCRCj7Bwsgrp2PZ7
OoopfYCqZ4z8PUIq41UXyx3JhzONxqFU5xDa/dBeV8uoxHjiKt8PuCCC2TBNlG4L6o+biV6h6pme
7DQz7U76jp7dnLihXT7FKR1cdCCs+u2eXKy5fcYBNaPAGlgbzHMLquoMblIVtN5yHG0/quVbtaxV
1L+EU7WBQJ3iVbWOhiv3NLaY1z8t25e6VLSNQdaH2wz6JpZBDWVU0sGXRJRlNTKvKwIm4wYE7RQn
yvtWDgUjyqdBL2VPvKHRiUnHXUfzQq6XmnQKlDfzMnC4HCYLRfs5mkLmYQciVrwwv19LPQr2xMD0
LL6fgSkSnWZnYrqmPryNaDMydjjq1xuMoblui9pLW5Cp2zSFv7qU8VH7JKKoRl/R0iUtb/oY7fo+
QlgDU6teCfOKr4LC5syIVWT9cP08BibX8MBB5GXBborrvNhtq0W1xOgo5fC6w87BrvY4pV0m0rPG
Y/YqGCLdPr/OnSTs8LmJ1qYtIR0kOcdatVXUPLvW1VSnV4yhGJhcdJK1mAbbhAvpZ0aE85oeolKH
Cj4TKp6W5k+75LfcsNYOuqkh2L7mSGz6qD/6bLvr9czxxKBXrEHCM7aMkpM4ymWcfYn7DAMz4pAg
Dz5Q24wAcoMNwP8nnxvWUD83zm/ymwrnGgO+muic9I4xvu/FB0UxxSWQajJ3Zy802VAiatIl8hwn
Mlu5k2WCbx9Dq8o028VNjzBoF7M+Q9LUuk0U/gWtCGXrVSfZWMzO00Nvf6aCsi46tmlQjWBkZEdA
TedvkzpzPo2r3I66MEhoYTdYf4P172j9/g9n59XbuM514V9EgOrSrVtip2eSaTfClIwkiupdv/57
PMAH5Ogdx4AvDg4QYCSrkCL3XutZ/lMa1igsSH2IxZjdVPQidH09REFqyvs0aZ2w/xSybWY5sG7C
Jhb9k2WZJXYU3oy+5nwmhe7yepgLWm7QKPLBJL8kEAb5LplL8fmhbynjyiOct6kpbpDfYrxkuEoN
vZk1D6o4oAex4RvloUt3jmp+ZvX+vcBIFN0zG2QG6CjVJpkVbwjB0lb+HU2EVvI2hBzJB5ykgk6y
wptDGiDmk0P2sn9L1cnrH+bEYjb/TjPjKGyILYm8g0woY5bRt0Sj0vbXPZWo9JNGluMX/LpyEt3G
nV3DCAhUVOb0qtAuVdCX2GWMJvoPFvcHpXy/+WHmtrJ+drqupt9V7dV67452mOob0Ypa2KtkNKyI
0M8UqTmALJkE8NMMykuAUFk5sxkuqL3pz54rvOaWPpxoiEwjtPB7TNJt+rkeQSp7K4PlYQsSZRKJ
dTdQ/SivCjOUrOedZKhsqtJ8LpptmReqvI/n2oAFJAsrUF9to8TpQ66ULtRtUQUhmjJduV14bact
ieQN7u360FdkRuHjM+zO+kbGgGuLrdcNcgxWKk1KW1wR/MD9RW9edeM6R2Z49NxSfrC2BH6p7o04
3Kh6U9nIi3mV2ibdadQmIeGcqKSEk60N1vLqVWAXZC2py6J0HyqHRMUZLk1pSkKYk1plN4Y5qpwg
pT72vxploO1PzeDT7L2KqIfO5jadM8t6ZhudDP42Hvu6Rw7XsF5/1aObWs9jomfjmh6w7T8EWFEB
+6iw8cof/ZG0Mq7iICKEiLopcvICFlmGR6wkCS96DPoEJf26EnoYNnSDhPI2mAQC51jB7mW0pREB
wxjfHGs0IqJyE0JwQkXpF+VlqpPrIK2Jll+hO+vsm5SuWIAXTSV1dvC9sA52BVvi6ZZ2axs8sZaw
M4NOq4H6gT1A6RvbWMS2VPuS/kf8ZxTUt3yUfATcvsUinBMsqkdx0Vqwa7SAiilvcj4VI5W2fecQ
/laumczL/KC0lUoycaM+hilse1XQ3LpTBc0zDs2A5FvK9hkpp3aXlKG3KROGFXkeTduBzUCxN+1Z
6qj8rsn6cX7RugNhgLF0HCGk+/RyD5SrXGBUyivbY1ZrP7rBV09bVfQ8FrNltofMDqu+J0QwpQFB
PaZp75G+TEQg0athpXpc7HTkXE1EvaSeOYOFm4yWx1FmdUsKNVlek/0riul9e6Ru+G76c4ATWj6y
ehG8VwOhpClmXRFCB26Oi9ibJk6Lodk24xCQn92Vts7fMEIM/XdtsqjesBvz/GxnWwGFb76CtZlR
6jYrYobJ46XHTBs/c9AOukQRvLYYUPqdYM5uM/jxoxx3jUjqRNCIDVBKrzAARhpFBoueYVhZyM3s
B4/Of1ZvkpFtJXvCTpYp5DvVwIus2vRgzEViD4RVKMdlpRgqIR8DUdHkzCppHnFh1H6H1yCd7eAV
zX8eQgYHZk+diG4uanng2WE3PfVHdRPircqiErdiuERdsKKRQSm0ZarEfTV5iOT2RUz2oKKzTGkH
uLIxpXrgVOQTP5ADVh0/JH6d+NGmNFiv7M2Qquu4i9XY4hSmgWyQSVYnmq/2aq5pk+/y1kG9yxxk
Dfoh5ktGRGDXOzhyi5yPOS6ase4fqYxW8jfxgw23yfVJEZZAZYcyM7fMJ0Owq2jAk0XnszpNX/kX
PVBJy2UZvBIz1ZIdmymKCxYftgShnsha19loX4iRENCpM3KWnV5mi3s7pkgGKpp6YX4XCBmz+Ewz
Svberqu6afxiuBR8vFXcVhYAmTzQZAHSYfUTpBsRKS3fqXL6oLh0bifqWtoOTUfTjct2X6Q+W7Ut
Md04U1gFjfCzSpJGJ+e6sByzfTFNmk1bIXRb+Sx8G+E+89FLJoJpEFHAPmRxac93Y2Dr8CXMwrR6
JQfVbvZTy6hvV2j3qvC6PX7qiVOpOwSFu8gj/jraEAXdIJcN4DG0h+K4B+tWIe4YWGxeZeRfZECP
9FNcxYXeBSahrxZsuH5kfeZ0A8LkyUcEcB0MFKUgmpYIhRx4+PUnL1aShCpL6jyt9lXQ1faXqIxB
++VN4mn8e6gx9uj+I+2t/LRIZXTNRJlZLl0FcsLv6qQQNFrMXpkRfZY0j38aOMCdal3lntVsVe6Q
y5RPZifBnNPahCim0zTl7fTnkN44nHZF9wHcN60ydm1UwaY7VEcRaU61nvSDSdB6TcKh1VRfHL+Z
4nt/0tl07aCeBeeYTHl6b2aNa34pEuJtfhxXW/MjKfBee2OHKKjvdNdG1k9deoO8BvTRy5delOTy
sit27C9Dlw/uzzFUBRdFvzh0d/nguxPwOlX5NHqk2yjYtRXxXu4f05gcZ2e5eRA8dtYcp99FqJg2
Vi4r+Agb5qAzFKx9kA3QTUc/JqWrnp3gxYldTwWbJEynjAjohjxF5AVYol+GeUqCp2GuA/UyeZYi
rHO2POXJVW7qengbh7ZLyZmx0u5TmFXtdJ1U7LvyTWU5I3S0rKNw0ON3mAd5/EwIa1rPuSqKvZlY
cfUrmesJop/rJmbmIBBMUyRVw5yljruzilHUj0g7Aj9fuzbOZTofKKjhwk5CmOO97smazzYFi6uG
aiThdPLzrEVnPLSVY27ZfphfHEQPxatbJmwH0WWZhQ/AVZgOPaSSUEoKcj19gGyT02T7mnohwfQg
VI1ZvxV9ls+/3Nhz6U9OE/3tMc8EWA2WkID90QmPP8ouHDZF0nZXsi3bTwqJvPm1FtPYPnSD+ygH
7Y8HAonHLIdCF4q349Zm2M1WPRkbl2ZRQARmb/ZkUg+moiXlhDHfa1XahcHqwmschFIBrraVk7Ht
+F0Vsw+ZNNRIXdkMuWyYgdHV8xTumeSL3NmOvuWah7K1nOZTDr8eSzt17bnZ5HNERZlmou8+BMcm
zjdvMKhqbxBRmFGx9hvDGtt1xy3JH2srNgYCzljvAQhEYYjqBklklX2JmGQ/l51v/axjEt7ueiqR
Q30d9S1Bmo3uKNKSvGEQTrmB9q3ilzqZkhr6LWM6pAtiVf74WMuR0utO9mymnRvV1RRJNq0Tedmz
nbNo61Z0eLAHbNo5wSOxHnLUnvUaafo8/CoamqRrE+/II0pYUIBJfuX5vq5/o7JE3pU5it37Orao
yRxFVxGGceRChERd6TQJs9/+FAv52qomdr/mFG8yFPd9hmqRLm1qoBfWZV7tqcd3xTdWzLoBWhul
yNN2Vkzx9rExIiHDzz4N7mEk6C8wMTKjTzTqclcSPUIufJoYOi23bT4W1udeJnRktqE1DembNyTs
QkG+JXRUWNdQR2nXqTZCPjo5KugIJaOZucZ1G7XsZA6G6Wu3fLL1TPFtbaD10HcGLh/5wFUGM6jG
3OnlY18kzXSjPCcjE3vQgg8vWKgxQI4cpZiz7XXYgvnUD6hjXfOPsK0YzQCKzQR5bFOmnorvUtbD
Ft1BMwt79RC6qOxrUHU6yB+DWtGrXpuob+J7zAoiJdoO3UK59VOJpHQ1Un8Cwk47x1NXTjk77r1k
uEBvzZGSic9mQMnuxhFNK3/46Ug23rfInZ1w2psu40w8T52NQI00knK8czuU0c1rjzfCDz73Jk0B
TAGadhQ9ZInGb00HneXrpiPRsHsisC5TMGmpDcLCSybRkmuMkqkiRReTUJu+BUMqNQxCI4EanU2G
Fc7XJZpwu6SHxW7OepwqZ2g3rS0FMKrA6Qziw+PUmsvP7IxbgLiyrWPigucKEdbGFlOQ/S5pHTab
rB5HWa1w1tSEDnpJPn/ybNuJzLXTpkNf/UiKUNOWc3wlMtjLYSTK+4E6g763rBimM+od0DlrnIvZ
lyYGLfZtSrywvNWiDMY3thIt/N4Mw2ax8VD9x7dZhXTyV+LzdQOd7bjR8GjQ0mMouMiMQRRHXRTl
YlPXOsJUb/tmLH9PrJwtIlxxFeY177t0uI6jY4WvWBpQj6CnEoWmNdpXGJpTRLZRErhz9ilEQcEa
xw/R33/VhqiDYjU7wJbi2zlVzfBq+5yWeGo/wCyQumHqFhsX00Ja3baUrVT7K0f7YwAe71RUIdEg
Ut76Y+Y1WuVNoErHim+FF/v952ZqCYJeU4usFTrJnFZq8ktQiSUTs2zr5LeVlLmGo3mcZxGBUqB6
Qh7VyfzQ9cpwp7XT5D5TLdnJzdBcsYys9DdNRo8+omrR3pS3lTkj60R9gurxu1Wwya3uVW1Zjboa
Yh2gcWiQF1G3pj2vJ/E6GmP66qtYx8812DTrixhadmAs2NVAAN3KjqnfV0+A2SiebNC70HvHA07j
EyOAVWUQihta+0xpdum60Z+ABQz2g4FdpR3d0sQi+2YrUTBbd7bWoulumHl709qjP/Ioi1tynJ8o
XIUd6MlAi58yqJzkp1/HVXg7Osbkf09rChxy3dvc0W8ATBJzazSU8BAwxuz+GgKmTbM9Ug87MX53
nNJyNpmBBsPfhF1xHPK1a0zE8vrNXEwruwlIaBhBVZjpJoEPBlN1xsrpmlQ2u6z7ooJ6Avyb8dMK
JFd9Rn8E+IPbyusmHpyZzzkCg+IBF2Th3U3lrI0XwxiTirBapC7GmoYDe2h2RnTCcCQjdcYqE3Rx
lG6UjAS849RVAyFG1TjeV9FxZdChlUozeiCiNb5lA8mNd0UdFVR5CWMaX5knCvRuZkSb73XIjgaP
okNRdXQEJWNyQLzWQracBOPjgd8ihyMrOJjd76PNKgHivC6yVt1Kk0YyTCi0TQnanprqaUHDbywx
9udpGSRvqZuXTKoxcPCZIg477mLf+9Iamw0LhVRd2x6zHPfDiWY97XAVJWiGeAX89qqfncTZVt7I
Ltimb+NUbLNL3GN3XdtECWs+1w5QlLeFz2CmmEU792pCe2u3V0rjX1Fr3U8NDmF6v1RXh01jhGF9
FIf0Ddfqlp5SL8LXIDhN3FdKPoAD6Szv0EVZFqUw11HrmvHXgGE257sZIzW5QOgn5pGWek5T9gjf
zcqYKkxiJ8ek6Em6ztG3O2kf+Q0LJz8erpNMHLd/wD2IjoXz0uVuuMWQNiNHE7MzyzcqoypNryYX
DeZPmUImytZCUGj/LIuYvjJTD+YrFnI15UlgAxPpZSjMSZrq4yJr3koTvZ9mohnN6EXatcDug3ee
DhXthcSLCfxUeh7dldSNM2/Yko3D9ew5roC0bYysOVd8bmvI+nklVLv3wVl7W6lti++AH0V+NOzo
phWs/Mx6DIeXhKAuNj42MacvMkQ3SI+F+5kRe6Qmctgityjpyw+FC3zdMYeGERBnI6K7VZZnnmq2
OJET+rZ5OGm+LpMZUnGm5l9nDxi4qvLWqWcOf2xZJQXKsyLH/aSwf0y4TEgb+Zk2SGd3rgim5EtK
/Qm1t0VaJfI6PltWfN1WXV58iTIazn8yy3Hs6ZP09BjQVbDjhM54HKmIwq8sEHOzRhSOJq6+q3Uc
im1dW8fw5Lw3vXDVxDRX9TMiJMo/v0ejGlK1Z0PjS773JSpgWNoZNTa1MnLDGYer2ne1oAtGSz36
3aLMGw/cqG7OvyTZZBXzVdoGFHeeuaPhLLcqaH1Ky2Np5/N4h6c26A5RhLbGZDFazW7xJCi2mIeO
UBz5o8UBKq1bCsC5dQucRczAeU2H0m0dQX66totCl1ehMxfmazrRjuhXplOL+nugUZvSGMwCiXb3
WHKNyxUaw8ajeVEwPXXIgYpG7vEOEb65kiKYLRbIM9YBTNhFe5V0kzmzsZp80/wRlmnmzzdBiw1k
S8cMoZTfdzXtSpHWERGrXYKDCAtolbruuEdv6xbDamIe50GPmTdSkC4wT6X6l9YU7BGoai8OUjLY
xSi+1XTT9H05G6VmcxUZAnGIUSRZ9clyiqYuVgW+0Jx6lZrhwxTkzJGQTUKYLIP+gDvWMmC+0qif
g+shFzGaaRdvZg5BNoaos3ZmXCa7UlUdKnqbhTHjrR2z2N3EGIDqDi1wq6ZvtRm0xdckC8wgWBkT
I9GjxY9Dv3iIXdv3bnFtehbfJ3SGiMPSikoVTW7b6kYEjbgZWypREynlNIHJhG7WiKA7PupJU9WF
d4WJtWXM4HX3w6tAN3lEsEmCz/JKAXsWAWIiN271lmh63bS3Dms5hww72jXcZmhCDG8Km1kU3GhK
hSzf3Rp1wLVqdC6JO4FCN7a/irar8/Elrj2zbrZ8hMRkI3w0czwW3cA9de5bQEcq3JRFjy/nPpxZ
tOGwLn2w4AMlh8lAwE6Lol87MQr5krT0Adr/fYfezRz+2FRHsuKu7DMkFNuqLRNxzCjvBpb6O/eo
nQnRgIWNeSvDSdrdZhr6qI/EIytyq+4IZBAU8q3PaSl0MNxZnvaq8QZjp9N5a7thuxdsaAezbbwZ
AireyZoXb7aeRkuE/KZhKtNcH4Qh6zHfZRSmRXLV13VnYZ6snWoG1s7UlxEEPPklClG+hGzfH9FC
TpX9Gs3S94d8TeYuNfFuG2ND1L6/artI+eXzyLbaop+OPpYe4dHBS9kec65lxl7kYIIUsidaeRhw
HvxRA/0jVM/XuBhl7aBKTwepkm8AmiaPZD+ny+3vAYvJyMOkhLCBgOdkmCg5kKit8xtDleDhNoYz
0F5UwrdT0oEtaYp8hyjVr0t3rahzxrm3pa1LCxFGc5KHDbvluaN7fEV+YMSaYIWgXRC6ug7ZQE4v
FK3jQ4hueYgPJnNF+CgmwyNtGS8tjcS3Oqj85q2rcs0G59PHgIB/gh0Mw1oY6WPBlNnNltpXpsHW
csN/mf+YRaHdN+vY8yfrFelrakybj893it9y/B3vuEW0xXo6RHRnOPSRiNSltbnpA2m3N1ltDfIM
z+bUaY5/f3cakkebxna9bp/2sWeiRZCQw7yBcss2skMxnSERLKKkxP+jha0F+wc1zoT8pQyuM1nS
CYjjnVIGjs0Agzso/yo4tELfRTbF3e5YeZ6IsmqD6zlr2SjWG+o8T51tnuG3nkKX/Q0qe3fVdhcL
n94tYPSm+G2xeOm8ZOc6YlvK7kln4/VYZH86/KVl7lNhQOeBQAjBBq1vusJrO6JNOImvQdL++Php
/xPTwNu1wIaMpsK2YlrBdW/KV7zjeLCm8RyJ1zj1kBeEELppTovRU++1kQxtu6IegChw0zaSSFbW
VUkVEGQ4m4a6DxjF04tM2mTcKcsO1BPSqTlAkJuFzlcpaym6gxcnXlVvqob5784owBueAVAbRzzM
P8DQf4MG3j2YMQ8oYTCo0DpM85qF19eYYiNC/uJ5iqEOeDO1HHOH2PhnZBQPwqJkb/ptf2Y0nHgM
5gICkmvHOva9sv0s6+G3LEWO3s+RjX1mUJ+YRMzFJNK7JRKAqSKFKo3nawJk55s4HpJrwz2yr7s2
ODPcTl3HcvLoUMxqmAT7NLBaJOod8da2bowzSKRThz/+/d1TSg2LroapjX1Jey4B9VQa7VUVSnpJ
Hw+HEy+suZgtbJFWLV/EbD/EmTTWvGz+vOuG3KbSElaiMO4uO8+CUuQIFZtWr6q9W7hHQ7FGpLIt
kzFONk56LCh8fJpT92sx/ohrZ9nTzfW+phB+G4YxpTK2bl1+Bl5z4vjGAsETFTRyRinqvT/lRLS6
fl5hiAppUF30+/+if94976Ts2rSudL3v5DSE9yTBGu7zSANEnJmQT13AYlwMVtXWLLbqfVDn1Onj
GqYT3Tu2kpe9UH8/S++uACZEoVyG9r6xiJUxsMesdCzZoKVk+Vx2k47v8rtTWJRK0BUYxBGXsfFS
Obb+NUci2l129OOde3f0KlaRTlTc7hGsOp9VUJa/mffk88dH/8uK+se8+zc59N3hncBsj97bbt9U
UG6cylWPGZwzcqOicPqZG8yweihSqhJVRshcOB6RLGhXL7x35n+vDtjAUXnUwlJyne7Nz5VMH4UT
Jc1F4xyW4X+PX6UVpUe6hoc8IW312sFelt4WRt6sod9n3z6+iade4sU3XJoVDhOn9/ZYUQTMBkQ3
P0BVqDNvwIlvxxLzlYrKx5vf9vRwFDaDtMOnbxn6oXQpUBblOcjucc74x5uwxHml9djIsWMohk1m
Y7IJ2W90v31qMED0fcfH7NQhgtlKymxgUIpBW/eQUnqWRB/fxlM/YPENBvNjkPuZYQZ2XZwW+GCT
LL3qkXZhze0SGkTZCkmEKB/oC/jz6wRQWX5qo6wt9h//ghMPcsnMKhxnoKpENZvNt9fs86GX+fNU
RaTIXHICuUS4W9TscA+7xcFHP1gD0OmyCOkPLY4zV3CcN//1EBff/yZDVDgMcbg3wrjeeo0Rb5wA
t2JvAYkpPKSL1KbP4blP3a7FxFcKFC6aTuge+VayKgDCIPwzNx/fqn/C7QxDHk/6bmJqe9hj8dCE
eztDaBQkNUaXwvLg6TXNbRtgxLAjm4JLcC4q5MTSQy6WHnB82nLGf3iotBr9XxCLyeghG0Clj9MA
puQMDfrUTVvMeAg9OjTzdnwo69rz8SCJ6rrWw2icuW+nLmMxGeWZX6K+r+KDUeJP4Pf7V+gb1Aao
W3318aM5dQmLVQ2dQdRStiLuKcNwtNcsa+orcHe2PHOCf1+DDI4zxLtnH88CYxX9xz1mADoNQduY
T6NTkrpni0p+ueQq0KL89yTKRyrcT/24Dwl4P3Q89GfkEMVFK2UZHAfo+0tAYjDTcqvI1VLRy1zb
zps5DPLl499+6gYthrkz5FSOs3LcazO2TCrQFMFLUEYjWV2q/vnxSf793ZHB8eTvLsEMG5ohQ5Ic
5gDbcOSA3iPsuPWLn5UIHj8+x6kLWQy6gM211OmQHTIn72vyje3xE6u/oMLn56hvH5/k3+8rZOz/
Xgjl0LbRWP33Ooa98tmkv6q/0HmrxLmN9qnLWAw6zgDzwDCzQ1GE2CgBBdc/ndieflvat85cxb9B
lcd0+P9eBgRHVbAlJ9QaaQRhk5jCpP5Krx5q4K3rB7q6E1ZRlQP5mBrRF0XcJjIfFAqM8sFDWCa3
ANjH+VMNvc3YuTWOoz/1nDrt7yBH6VQTegjC/a1F9anjQ5cyeXwOsLzWxhVdMSO+aM0vg8X0gUhN
VcwZ6lCk4JTWIkI4CMFUZZcd31/MHlmHac0tZXSo1Yj/tnRKEjG9FrXLRVMsRdX/PgjDMyuaDC4v
bcX2GggdttzUex3QmK0uemP9xeyBs1BFENSyA9yYut9kpjcOWxtq7WV7FukvJpARUlvVAEQ7IByU
90MeUPsDILf9+OefmDn8xcyhUXUiIObn5/6MMwD2kzWD9Edj9SBt68xT+Fs7+d+1jlwGo4GPlDIf
xgHvcDJ7j13uKD3sojSe8ruwkMd+PJ4oIiSx5TmNu8mkyPo9xmKYyisaikOEYZ0q+x3I/lbvVY2k
4hcK3ngmxzQUntgNnul2z4YoEvcHnTwpXhjnbu0ijBon+ZAfOb9f4CiM9kOpQvoEdJ3xnN169HKe
TCk849VwSRk4s5k5MY8tU9ogVUYVtNgevSyepZ2c+sq6JhCFPMOPn9uJKpz0FzNljrw97RUjMRgq
IwzWXuLR8d34lanMF5OukvUm5qH3rQ1ieN3/6elV9I9zE3j4rzG7GvFeodrvUgS7LUa+j3/WidnV
X8yuU1nnCLB7dYC3hVujgwdZwIG4pl/SnXljT93axZxUVklAVX9Sh0iRxRvTgzRgTJy5rScOvgxy
E07XKR1X6UHm9bB3M2z8bhFXl31Cl0luGGm0lH1JABl1djxVjolGZ+uNRVjZkKq8FvDXx8/hxHUs
43hoetMfwJG+rzM72AFSMHYVyoqvHx/9xFP2FnPebJjAqEwwXpiFTP2MJGggDheZhHocqWiBX/j4
PCeuYhnhFqjKDZBi6YOXWvY670DIxwAIz7xIp67i+Pd3iyaPfbEzwcw6gMOJXhj8fkJWMj7ae9rg
/efLLuF4ae9OYoxOY+k8gqCOQOgOZXHwnYinTJ+5Q6euYbEos/DQIlGJ0wPoCqcicLLv/wjIat9D
KB/n5ppTj2Ex1cAjUHYJPPgQoNCFlu5Xhl5p/Cwvl92jxaSBCa9GaF2UB1ZNJMjpInVeTBqeZxoW
p+7RYsLA50qKhTvkhzHkf1e1NebNph6Asdxy5tHeXnQVy6A0c8aSq8qpPMg5bsUap11WHVrtyXPf
lBPXsQxHG8URVzFnzaFp3KY/xDjY7WYDNcRLgDBy67L6zFt14oEvk9Ea2F1J6xbhnkgI9bMF5Pg8
2XJ6+PhGnbqOxZCALuIgl0osDD1J/qJtrz4WLr300XCs2bhsIl+mhdVxSBQB6s+9NGf9w+1w+67H
OXfmC4+/eGeDEBEQ3v3m4LuErpeJfcQxgTq9LF1RuouX1i4GQGCAKveolwxkdghV46sgQRR12et6
DMN9PzEJU1FAjIv+gD2EpJcxKPFZxIPC7P7xYz7xEi0z5yyLOMgARfyesom68So7/u65hr6sJOAs
PkF9rMDsubbLWrCJRvYk0AXQJWD02lz28xfLbgFbHDer4P5M1dyswV6XX6RBJtWZ458YBc7x7+8+
DCH6cQcwyXBIvNz4qbESf57YEP4G9++9fXwJp06xGGiIKkc/1xYZKFVZoJ4r5GcDG+GDYbfnYvNO
PeTF90cBHBjVEE8HlOWyWuN+BHOIbql/+vgSTh1/8elRo03URD7Ph9rE78ESYGoPQLsQuXx8/FO3
aDGMMdOXI84Lb5+nSWPfehHmr5wA8LDtr1Frj86FCzJnMZ5ZFavZQH+MKC/JH8jdgVyA9SM8dyEn
btQypSuQVA/bthsPI6qsew9qwoOIvbMJIqcOv9hHx1AqcsQ742EABZms7XQmLyUQUbz/+DmcOv5i
OFtNAX23TuxDmxrmEwQ6HJSQZcCWXXb8xWhOAlyb0EWsQ+DmslxbSRzLlZ9FWJ0+PsHxh/5jh2sv
hrPESt2D3syecHnl9X2dagcCfe1OYx6vK6dPqydZU9AfrlI6XWBALjvt8X6+m0UQehh2icX0YOJL
2bp5P2yNuDFRsDXTWiurftFSZ7uPT3ZisNiLwY5PkywlBV3VaKkNABBIq7cQl99jbpfxZYs1ezHg
Wc1U8N6Vc/CwARk7D6kbmvFGteMroBPSLD6+lFPv22LcwwKBpGPH86ERmPU3mZWI4EoIJ78sXph6
+uLBmNA6dVjLQ9wOqUBqV6EnwPeq9eaiK1hGXoVoFZSUrXVILbJPDkhWgI9G0NmL68tOsBjyliW9
UntKHooZpgnmmsx4rT3CSM6MmONx/jFilmK9oE1Kr8VS/hgAC3BAXgxIkYddAO3SqlfuEeEZrtmP
x2VxjRM1AV/nC3U2GvPEy2wtZgRINWNbYHc+NFYp3mL8u8nKh4OD46fFs/PxPTx1ksWs4BKgQA6q
4R60ExUPloccdoW1pdy1yAZ/XXaOxRSQtaNw8B8VD741ee4nK6PG5WMVzOJiP+H1IpTg4xOdGDP/
Iw8M9NDa3uweIItk0TaIoGHjRyWt+bLjL4a+4XmhWbTCepxHOKsP8TSq8lACbijOzF8nFBRyqeCr
p8xPrFkHB4iLXS3X2usz8aWwXfiOqzqD8LOdSrcYd/noJ+OtLwKy3mhjphgFN+y57O5M3fvUe7GY
HeBGakBqjn1oXMS3az/Gd3plgYnxd3ig0vSyIbxU6qUFlAalTe9AnEVDqINbuc9oSPPPFz2wpRIv
KksFTVdbh2G2oHgYQ1bU0Eyq4u3j45+4S0slHrMOSniDbwFOyWZLxinalkxb49Xc4N+47K3+G473
7gvalSSRdIQtH+bZafWB/BX1tW90Gj9+fBEnRo25mALitPMrt6pZ2TSj+lT4bUDQXG4ASrjs+Ivh
H2ZsfLIi9A5oMDQW4gJy2JZee+RuLjvB4qs/jB0qI3Dnj5GAO7pplB/pbdw13plhf+opL4Z9OQ5k
9tRo42EEFC+mLTEOGabw1VpGiCLO3KYT67NllOJAj64aTCN4TDFCGUgrpnY9p/4UbsIoB282EJMB
Fzf8edlNWwxw3JwWTLEA8XldGRY8rzg19iPusMtyWuVSTtgMQxS2RAUexJiwxc4640/TWuC2WkBn
7pmbdvwW/uMTvdQU4ujuBBHRwSN8B54EYOfbagoa1pS1vJJzOl3WLfkrAX83ButS9LMFkfuxx0wE
uqIgO+NKYrJKzrzDJ57+UloIlCFOLG+KH+e+cOxXBeoK5HVFbvXwFc9ABG4qSNEuHGmbcwTI56K3
4K/W+9110Q0pWV/GKQkaR2RzivbsHjIdsNrLjr8Y+36KE9oThbrJ5wIXT+PNTv+dlSctrY9PcOoF
WIz93iBrI3Ct7itaxnJDBOJLiofs9xwqzK9RkZ8bnSfmgL9Nrnc3ynKppZEYOB9QcTW4jMJpvCLA
wQOuKj3z5bKLWaz5iYCcHIjyyc0QGhH5YzCT6+reP8K6stXUO4W/1XB62zOtsOND+NfgWUwBZMnX
c1MWzrMsZu9GYttsVjrri3NpmCfu2VIEmJE24IrCDg+Fh99+DcbN/xG3U6LWHckh557MiTdgGbkZ
5XUA+XVIbzyL6IEuHWx1N/gjcK9k0CMc8R5N9sfP58QNW0r6gAQibOzgSKqcwWmT130jzKT+etnR
jxf47hWzM2q/chIAersAm3Hnj5o6gKumcx/iU3dq8aH3q84pdevaz/gtiRCC3+zeYCdDEIklDT1k
P+R5t/n4Yk6d63gL313MUdadKUQfj1mB9zQENe9dF65jtC9gp2roPFAys+7cTu3U2RazgJkGsNBn
y3muBit+jQY3uXYsu90ncRJv4qwLLtv7S/O/VwXiIBvpLTm/h5oG7+dCWfBPVyIka/Kr3ad2e6Eq
RC5mgoQycepDuznUA+LFVWomgBBBW2fQau0GcMDHT+lYSv/HDCAXM8BQ1Qap25P3m5Z4cJXNZbhV
bV7Yq3Gw27f/4+zMmuPWsS39VyrOO6tBEgSIjnvqgcxBUmqWJdl+YdiSzHkCCHD49b3SVd1X5hWT
HYqoqIgjS4kECGyAG3utT1g59K7QfnwDrMSFbaPqVpJpH0YGlOQdv8+72WGM7VoVPH+u4YcmzBfY
HfXyW00sZg4TzJzXMuS/Uw3/o39oZ5YhKIAXRbY0zh6dFLUO9tEpxRM3IDaJ8cZz4YX3grqtKj3L
hFWwjUwS23dQuJR7MI9HZhcSUwUTqW0L8iAMhYCEHDcCEQA+m0J6au/0RxXv3lM2tJ4ghfYABCVe
408BHBzscUuJsXERCV/UBHopBwzM/qKWsLMIURXF6rMUsGNyDiJXp4B1MqS7aDI4kwFZZZPxgZae
MdeDbiz9AKtIMLBgiRCZ9LLlI08zSCBhsnIO+8+03uoS5hsalmZZqt9Oz40Psx+oaJxNQU8zmJ6g
wv0C5Yb9E0xm31r448aAu3TqZzTxF6cY1W0yttEnJ8XxaPRuUpC8HxpQAdV1BWAXFGWo9YH5IhiM
DUu/wIpicF5O9+zDaIFZcfz5u4YGbvK4NMB6lJwDJZPasF67OVoqDmpf0omCFzt1LazbV1bZh9sG
2pvFXXiYgtFAs+LQ2L39pcD8eOrg6fXrdG+WPn0WaUFlMXUkPUAckTlWG8EjDe4hdL4rNcZLozWL
rZBblmDW5+kb7N686Bw4zbzZaYj61MsArufwBXVP3Dx/rjOzADulA2MMsu4DqJTlSwP+LA/HVjU/
T3/8x/kVPIrZpKZ9ko4l6etDMsL7iQc6hgytDGBwgbetcoJgd8/hxm1tYhFlIcw3rOpHVbnUvoHx
zfCZcl58iVnUjSuopzNLtgdolmGHq+BDB75abMm1F+KlpTsLr8yHQfgkfYATLABUt4XBeRLYBD1S
FSTwW+3YTlhW597mvMrr7qwgTE8rQ7wwHef1jF2Gl2Rauda5bMdYXMGGfMJFD2THa/dUS52bhYl8
TMEFSaEBdoExDt0xOjLQgNszjQfWRwcKZc54/kVOIv3c85rXNzpdBwuQseVncDVMfjq9AVUQdkJ+
d3Z6Vi4N2Sw+YK+Hm6nx4gvsMF6/qdoORz7S9uJTyjuE8lmISPyyrJykaw9tZAb/xgNiY7hJp6qp
VkL3Ug9mMYJTHyhs25MHDT8HGMs4uMy69iMrc36cHqKPiwnRhVlgsErYXTpH2ClujMAi82EYEVa4
o4TXtW6meyuBozQc7pQHS0EXOCbRwiDfljq6EXVJwF5pQc0KTn+Zpd7O1q8C/bWJVOScxXGdoeoL
rq/1Bs4/w+5Tnz8v8QN2Dg+IJupQaiWbJ6Sdgei1I9Un4ecaOC6tdxsgXJvgGV2O3UE4Ey5OasP6
nQu4m/O5AZpX3ylA6WvTRMNZ0Y0S6rhcIpUNp7xkZUEubEnzqjtSphY8FEx3YBSiC5DdWLt3Go8+
ZEoOO+Ay12RsC0+az1amyfXU2SptD6LIbFeFbZbDDR9+3onUt597FrO12WU4Io6IKYcCWPONxplv
A7eZz6StoBuZr0srpyiYafpDG0e4PeoFGOwG6biVo8HS8MwW5WABg4l8hDnA5hHkczha9nC7gf/S
yjw67lcfHN/5bLeGz7kHC4HYeWvzroRD30jEnYM6F1gYaiy3H3B6FwCadtFQ3uCGrqTXA94s+q+n
n8yHKTkM3myZ0zaGHYtIhzPAygsn20XU9p98p3BxUcGlxqxo8FoGeGgaCSpWunycWR90eS7q8+Az
72P5RBek6Sr5rXeRnbMDIMsFObNGnEnfTnduqZ1ZCADUIpoa6doHyoV7X2cTeYQPVHefwR/j6XQT
C7NjXm6YFnBDLSc42wpcxjc/fdCVy8sitkW/Od3AUh+O4eFdGKs9mPr7cTkcwLlQ0H5AgnOWZK5t
hxQIwJXN2TlO5o+eyLH1d60gI1ePMFecDtEIcjrgcWWLY3zQGjebvqkqIc5j0jVedwVqbNs+g3hf
we4alq2qa/elRxp2EArUFpiJqs4eHhF57UIGwJf2LVyjUHFNYQeIrd+Fda8Gz2CHOzGn8wATrIHG
gqesSUHvKHNbe+cAAcbG354ev6XTMJvFHtnnTVOnRXeAPej0K06AHhu2np2N+iL1PNkHNnUrICx4
ROV5DE/wblceFfYlPNTBnJcrz3FposyiFMqy4BySuu0BhuAJwB86F+2mBPJ2LW+3NFFmccoHi0CD
2TIe7LJDGKzjVr+QAaBROCjC/emTS3cWrSiAaRNIX9PBk9I0gVf05msVeeAF5Agla31ZGqxZVCpk
BURt2yQHo0CrxWExmjrkNermUwIDCPXmLw+QsoPRHLWHCMnI6IxlrTd9lyrVamVFLTyNednlALBd
knZEHZq8YEg+JnmRjlcTgbHl1hS2Y1ausBdGal6AOVYpyVuD2X2ESMNLysph0ai7Vr6eXj5Lnz8L
P5RbDWxwchvPux6/DpNXJjCCHdTnNtd5+WVMYlH4R6A2jMfi7rysTd8cwFkibOUUuPQcjv16F9jA
eCZH/o17aLktvjAkhWElPFn6rpduurIHHMfig+DpzZY2JHkwnO5M8rM6+tpv8r7t6A384Bpvn+kM
MAWgbcq19+qlDs2WOdg4AK0M03gAiMpkQWv7ONx2sCu/R+Y51yvLfOmxz5a5stuGTqqqL3s/Tuw9
9mR0RlA7f/zctJotcAbhWOTFhhwq0eK1VoqcvZRgPa9pJRYeybwOs09bVpY8NjdDrRP7WwHCa7EZ
8AP/zU9TWj5o2PF0K/mchRMcnR0zirwY0ih1nD0MeCsXd9hO8phbQl7C6RD2ODZkM/cT8Mw3Y+JT
hOeE7U6P4sJcoLMsga9NLmHYNxymhNu3yER4U5Cn2uxTA2TrylRYauQ4xO9WkIQlIXyLY4KrJ4s8
we4TuBfm2OoClW4AR5/uycJ8m9dtRp1KQBom9DDVsklDGCtKsVEctt4rvVhqYBYHei+BnGKKQeZr
4DcO2Qwbs9ACmazdn+7BwkF6XpXJYdk5tkmK5wt3+S1MkjXIbbUP6kqEiyD4RXd3YNI4r6dbW3oo
syjQMywblRIbgoHcfUNVMIBtTDf8PtKD339yzGZBoDzChaKqbC/t3pUPMPOUXkAnDmfGz3ViFgQy
C6UTYHqqy6b0wVtRutJh01jxD86Tbnu6jeMa/CA2z+szy74jADQO3aWlvb65bMBXgTs706C6XPlj
nQzX3AM0IglHty3I1wkGxXW8MiU+dvLDHdIsMPhABKpJc7LHMfNJRQ1/Axg+CXRRwQrMsWvyMy1s
XHfXPbvMBtn4IDPk2fMwRDYLhiJ1zwl86nGAI365b5xySjesc0t3JXwsxK156WdS+oAYVahZ4pGQ
9R0lUwQzno7BSB1kH7dRbRFAFaFGEUrIVot2A6lHSuFC6mbgGK7MsoWpPK8AjRucxcrG54fJZLQC
w6tFNYAn8P4Jh2r6cHoaLDVy/Pm7IAbGVI7bCU4vwFSgOQ04BKCZG0AsDvZRkJHK+Gtb51IWz52F
Gso80JQm6l8ap3MMzK57UMn5Bq6FI1he0QAfJSew47inMHxVeNm5Fm5a4TWpaDpH3kxsnAofdJ4Y
ljc7FCpEqbuyGJZGYXZQybo+5dACm0sWawB0Q1yMEnF+tD6tAXbQoDaupGSWGpqFJ28SCW8Qoy65
Q00cYJLVPyEhSX+AtO1+cmOal5ECMaRVNbbykjPlvyhQm9Jd4trlN5DaImdlDS/sG+4sRuVAqmpb
s+mypqgjCtwBG2HuV6sFcQufP68NnRrewO3Ym96ypihxUswaCSaG4H618syXGpjFIFam1ExW1l9q
MBT8axIDBeUAlAbgIN98anHNC0ThyRQhf8X6y7Q5+qD1wHS/elHkDWB9gXm/EieWOjI7h3C8pQMA
4Ce/XA1U1o1M0yr9KW0XRuif68ZxMr+LEQwVZ7AhSPMY/JkW92WWHidzRkg6nHfToNj555o59u9d
M6jedrIC7gqQg0mYf4OzqmIwuxMb/nGwBID3ax+vPJilDWhuDpnU1pF66+ZXEQ4hpHhqbMAW2jPg
Cy2xYRq8XLNt3T4BBqzsDBxFwjj3ozc2dCP4QALUxesI7MnuV0QhydoV0kCdHdQqt2ka+r7PAb8u
43i1VGMhbvxOT70bG5gbCkUauPDHHlDdSdjhzc3mYZ5RD2gkXw8t/ZRyFA43s8PN5GrY/+QDu/Qz
CNBDrWCVcG1GFq8956X5OoscpQCjwqOtdQtSBT2TjSwTuMnkZfm56TovPfUVcFio1YhQPdPG2a0B
iyC5lfD+6kTQxxio/nPHtHn5aQz2LmqNpbxkVYQSPXvovFt46qUcPNZkzYZtYbTmtae9EzcFihjQ
CAetHtNQxv4GRAi5eqO6cNqZF5/2oxdXkSjl3TC2PiXPBqCm+iyesiYqt6CZtuYMVN+q/lH1md/u
obYG2Q1A0mbKDKgUANU3W5KDdRyURDKn3ftkBGTxEkMzpknQ4M3ISgCcl039bNGcsBy4gxE1W5cj
AzPVx+HJcuP00i5S8MI2cswE2I48t/IeoSb2dQVWcDPhUBJJNsGQ3ykcGM9VTeMzB36rpYnc0Bcd
LMdxzYRLj60DBzZeB75tA1YROLgg8C7cofWyK9Y1DF/USnPZf08F7DYvnKht+RZ1w4mFy7AIVVZJ
2AMdVV3mnXcEi/UxoSj6LI9HpYuMycEKlZ8iJuLMD8LFl7iAY5LeN9QpqN77RV0TvQcgqJRn1FHE
ArlXWOM3+BFU46VIlbqt4SWP22ueOF36qgc5dm1IImw9r4kx7XDNXFSgyJDUHcoXA1fB6A10ebiV
FI+AFUc+JhitKnVZs9RLzgAZc5IzA8YN7iHSiPn2EEYRcdmFhGdvdeWMBidXMC3gXMUm+OfIqHmB
4dOR2wHtqh5xicaUB4hmiIKktvxmlQyVc6Gm9ZABCQvzPBCl8CwtID3hOGtemEK5sgrS0ajEOycq
A3PxIcf1RLRWEG3/3uc/eD+ZF3aKVHhQPtT2ZcFgI//zaAWDUlVa+niVB9U8NhZwg17JgWZMTOMi
e0F9a4vzcTV+h07Lx+uEBAYH55E6B8BkixvDCQaXYFalgoYD5hD/7rqwJnhy4A1InzsgT/wggl+L
i0mFuQ+b1AYngxQFXBAYgHGYp2b40cqmceF+3Xe28wRZwDRc6MbLyh+AnEDkvRldL2miPXwbvCEF
QFmjtH7TgQKL9FrTcA7W3GB6WAkFbTvFQGtmihj3nEFHVn7tUpy2VSAiz5X5VgLJysatG3l5F52V
5aRSNxhspSx74+sI4tZwHFoQJEKA+uDVCHWdW/W/sIqz4UFSXRLA56NRtf2Zo2QKOBNY7ENyXShS
wdER3A5KyWYsf79eWg543HdydA19zaxmGMCHwQ0YK6/6InJg1WGQ7PDAV21heEJDC88eGZwejGkN
WZ+wQeoMAfbCH2xqQLrHH7Erpqk+78siHcYwygiqHDCiTt1/yeKOtWUISl3TiI0Pzg9IjEpB7BCd
D0BRWiBwpRI2bluwCzHFdgDUpskdjRFkqosSOJfsnrUDEZeljVQPvy7aaqBu6PYSt6ih4wHYAPb0
CPjXI4iTLO93QLua+jJKSKsf4eYksRxje/K8MHYULMuhzweNFKB3hoiOCzf0JrZ3dgK8N0zeNAdE
IZBDiivObebn0/QEXmVVDiFLCm73W4kbEt3vOryex28Uwr2ebHzZq+ZyIhOvHRBeQb/Y9c5UkbcI
zrTVg9MkHr9tBdgsmBg5g3XCWd5qSoEfBSzIeWaU2PntoIYq9zAFLUgMQ5hWJj7ZJgooI3/jdDYU
qFGXdGC3xwA3UXDHW0AGVLS1LWeiuGaC/6nwIIXzBpFsoSQv0h5fBjl+9+tnDm3+vLoNr7varYg2
t9XAjgQyBqZLUGRCvQ7a9Cs3/h/vgf7celfgGhsp3Mm+jYqmHza6lQaxKu/as890QtizA64o4YcW
Q+N5i/Qox6OR5NGJY+tyjMe1wqiFLJh97Nq7Axz0Aw4Rk2G3IDmy2wIRcMNIqR9bcFh3ke+Vr4JE
zsp4LZwW507M09hVI6JRfoBij8pdWSfcQn3b6Ns/U4GpsZImWWpm9jLrDL2b9V5OoFmKqy82kwpc
94JTG7xfoBKLl9NP5/hC9sFOYM8OpGZCCSVEKfyOdrnuvjQu+Bzb0c8Mdj3svRls76dSUH8HFEiR
y20To2ZDfvIwOTusAoUT1zboIXeC9iBFXk+u5YxlkDJznN5Zx0iyMpofT3Ix10sM7ijJWE3jXSd4
5py7Bew9JjBichtQoNMjufDA5goGgas221G9d4vqAgIGe1eQLa0d9QTS8Sfv98jsbbSnfV1yZbxb
E4nUB0+TMpReIwEP3uOQo3ZqTWOw1Jnjz9+tqNHWkT9wWtxhK7foLs1dp0BFJ6Sk5yV8nFeuERfW
7dw7OB+aEgwZ7uASoYiQK+X8FRUo9JElLd1NOKpiGJ0hX7EeWkqRzZ2DK1zzI8+fkBvhc+vCd+A3
hMBEoMCdvG+RqIGQRhKyBMtbeU0edrXdwJuyLm9gcdt81QrhdyWGLHV8trgNqv9JXLfAWlat/T0F
JnmHooVyCwPD4nasgd7yGmzNpyfm0tyfLXGNrbrA2WF8jgswhQMHNp45tvOY/Tr9+UtzZbaKC9EO
ueVG1d1RqP/FQsIZFaoxuMihdhzSfkYfAlbl8QXr3YyMwB0An4vpW1birQXsTGP/HC1tkm0q4fK0
soiPC+l/hkMY8f3ZCjZ048F6wtwyh0JI34+VOU9A2X0c/CP3OuPJpwTv6M9xarzrDy/ZEPPBGZ7J
YFHw2BnA35tjcuBTrt9oYBYrDEhMEjYK023NE55sKuC/Iatw8GayMlYfzytfzPO6OQc/TBj3tpUT
7zcZBq/bayf31KdSAP7cDxi5Bs9yvYrcUtQiPakMazdQEdWPkLo6309P3o/3P39etc5LpykAkx1v
C8HSXzifGuTGuEEBGso/LhPYVz6jxEVca7d1Vg5EC3HInxep0x7UWQKi722aemz44fJ87OLAraze
iwOUEKKgaSs8oHvO3d4gQRvAGjjTjyMnmTpQbMC0CMEMjLwHHN3k4+mBWHiaczdew7IBRb+1fWtJ
vHbbKJFwQ+EAor0yWxZW1rx4naWRCzjuON5GsAa7i02bC1CDNAzpy9ZYNyVuL9YK/Za6MltayKMA
3jpm5S1YfakbWhTpf6RDRm+tuuvjiAer2T/XrqoimU65orde5nFg+uIUWYOKZLraUlD6iv3nHsls
E4YF2QCcoEdudabVF0io2DfIZD+XYPPnlessEk0pKoRtYLId0DgnKTq4KwhX92DCgozobU534/dZ
8oOgOvfDJV2uphF2ebdTBEmT2KI4LnFgjHQ8475BmV2i5q9waWEXm8ZtcR94Bi/eIc12ZowtIDoY
KieRMXFtXKavzMbfbx8ffSfnz0eIkEhQe5hm14CIDUl+2VQj8uBD5uVmYww0Z3wL8JrkfZCm8N8F
TRI3S+MBx1VQywMoMBtz0/YAXzrb1OQ49gdU5zrRIe7hclaGKVgs9dqEXppvsx2cZsQ33lC3z8qt
XbD2ZNw8uxbzXkYrblaOJEttzHZxkbFG+UzFV00D65U4aGxXuj88C5gn0EsG21k5hS0sznkFfj/x
knrOlF4P3kjxvuyNsbP3dAyJ/OnpthBo5j67tg+iq6N1dE9q3IOeQ35JPB4gq2mpYqOroUN9H6jy
rlkpJltqbxZtHG1FdYsk5JVx8rbOAAnuvZ4DBFklfRHGnhzldyfJUQmwMncXntTcJUtlSFl2JSl/
jiIHJRWZW1eNP/Ma6+hWeeAfrzypha1xLgVoo7gwWT3Jq8JPkuIX6hkHYm+yyWXyxvdwGPaCxM+R
dYLzX+pkV4USrbVyXbU0S2ahzxlQrluDbHRPhPG/OyQdfxC3tr6eniILI8iPrb47eyFHi0SjqKd7
DR34RVHkvAs4t+tzvKnpNSXI0ryYHY/Stomo6hJyX9KW3kVVXT+wZGy2ia2T3ahGdnu6M0uPaRbJ
UAmuxjGZCDKQbjpWL8Be8+LBR+WB9y31u7G7dkrjFyLEmzZl3yltRnfl/e1j1AHx5yoCu7P8EsoB
cwVrMLv4ahntFnfAsroodqpgvt9/RzpWdV6gk5Z7RRgZv/RB7DOZj6tI/DIMyYM2E6PXhNBGV3zX
umkedYEuC8vdwW4m7XVoFzj7YYsoO5b9zKp69KdtGqdQpT+LgiEfsRI5Foq24Yv957xQseRtLBsY
qfSp9wOg2AHXHPpLBz2CpvJCt9YdisrjDWvNvYysh9MPcGE2zt3iLBfGoi2bcASEhpIaXMYmWXXT
u30Pb5fKVdPudDtLa2oW4SvjScamVsQBlEN5fQGdZmp98WntFSvzYWHKzxUWYCYaDqZr/txAcvmz
1YV3h4SpktBxWcIPITmx+PZTnZlDNsjRHdx0k3ufdL2vzvMk8n55iUv1ymAtPJS5wgI0N9kXXVI9
jERHj/6U5b+YlP1DAj7H2iFkqY3jML4LQyX4uGMSD/S+SVMkdlEq1N7X8eDc2Tlqhk6P01Ibx5+/
awMKF69GurJ5IKKd7A142XUVNEVCe/iCGfMpbiYwFbOIOuoGlZRJ7YJZXk7nIBGqZ+BDxJntN/a2
6XX2uX1hbm1PJfcmhUv0h4xauJBTTpQ0gYlYsbKZu0vjNYumcAZVVePQ8tnBbh4doO2q8UYIPryV
tKEN3FG8wVGsbPJNOfqEHIBRZoCaT7Ky0w3SWZTukc2hdgZOB0AwbthZg598E71KchYaiWPItylT
cDwPUUcb6y+pPmICd5GxLP6KRV8M3iYhRDsUd4si6XQgOQy5ZaAN6iq8YKiMcN+iEfKKaw4zFu+6
cUwXTWFGe1wdh6N0ifE3FYHCKvneDJEjm9CkUI92AT7Wa1sg7FmEK8vTE+x4zPngID0vdXRU0ZZI
/9CfEA6T/BoojmRKQhTxdVG2iaZYtl2QloPys00J+c609lax0C6bxWooT5mvZeLeE7vvvvVtO27G
IokuM79nN35ex9uoLNcSlQuhc27IrUcgsVOANu6TtB/ulRiIH5YNi9f8uBcC51wYkvVSJl2Si3vc
Nk1DYPnEvnUUxVl/rJ1+lyhRvZ5+XAs9mStEGBtrW4gx/9bXdtpt+hZlqr+8lJDpkw3MjsOtiphu
sym6dwc4BwUtAaUazHIxriRsljZpbxY1o5wIeEL33qNIa4/7e6g2cCAIGl6mLhDmmuvkTNg0L3CR
nw+Q4N0Br47lsh90qiMSOlbr9NZKLmchXMyVJBCnVSSSlnUPBzPna+XhQuPcdeG2ccOmoV45iDtL
D+3483dBXNd21CRF6z5VlLUOucUdVNnRLa68POneNnB4cboLSNthaMp1Vx8FGk0sdXfgTtV9w42O
3wyh07a4pt2M0zDyAsCi0cuaS1Cc06p54EVJEhnqSFNr3MO1lI8XHvR/sgoF41N/TRiKouIASCXW
P6Niw1GbyID0rgOudG/BQfP09Py4XMafV+SjDI44HoLH14rhO4SFkWaQYapQ/nBPBYgs9jklZT3R
Tay60X9AiKWTPOt9HJ/uTn+FpQlGZ6OdWKXn5SBS/EC9WvcyCU/uq8SiBZQBvvWdWEn1SyDGQXsW
2+MB2qfYC1QnVvMlC097XtOPWmsuc2VJDHdSsfqrZ7EkP+Na6M+Vl/pz6dBYufUA+Ba/L1QCYzKO
7cMEkzFrDqdL4Wy2iQo/5igAFOxRRlBxkbDq8qa+kLwAJHQDRBYukFCrkq/R4he2Am+2FWhfOUOB
ctl7maCgu04qZGikdP2bCny1KyjhLBW4Y0NXluPC85m7uY8wGMkGw717SoET3vm251MUtcB1fSXv
vdDAXEZkWzGpoaTx7lHOXDSbwScoQ+SlVF9Oz/Clzz++Sb4LJ6i7KTI+9t69zFP66tawnQntuNdm
ZREvPP65QMiVBG73YyS/VYgZqGdhDo9RhHWs2oHYoEFdc7OzR0iWf57uz+KKnW0JsgJBrh5p/A0p
bMvPAz6JrHpEaoLypwku/+OFKdzGz+6cuOwbaDr9HmCkpus6fgnjNm4396e/ycLIzqUX0ESyrI9Q
bRbYsLqpDix3SvE02sSV3063sDDX5+oJr49iMdh189IPecqeHSNpdoGaYQu6Xj8vYpRfkSRt3IuC
5ygi/txbxFwtQcqpdlAM278IMon6apzSqX/Lxzjd4B4CNxIrE39h4vw+lL+bmDHrBZjMZHyB06DJ
t3mDx/SmAX0iIiAWdq8DPOGQUNicHsul5o5P8V1zuG2ZAFgZ2UvstWW2h8YstuyAlDTmNwxJan5Z
oPRpevlca+6fraGwLFH2MHUvSHyS9ktqppzGG8tB0ubo6jLA1QMe5AIop5VluDRVnD8bTIqxhAxR
ylfFXWolYVKm5bHWrIduMNvCD6x3RtgflHn+w4lsi66p6pbanYVjAVyE7aWjeKncKDftvqrgoHbf
ARDmD2dlXulYhCZG749K/WFwo0/2d5bfiLpxSqZJooISlg5C7WRVu6iXhRLB9rbGxiyCd0Dedvnr
QPCz/enHutDbuZRiYCncfrSMXxsolgZrAzZGyq+pldqAAvWufxRiYcBVuYMKxsvWhP0LB8+5/baD
YgZG0sl9yQpcnZ0b2CTGOWSYajKbwcLt4prx+1JDx36/WyQjdXHCIxDKwqAO2W0KyhHdyRS1c0El
vXFNyLiQxZw7cUN8DbnIlBavE1MOapO7suK4EHcEiu/FLiYutM6XbZTmxZXrcIqypKOwabQeTz/F
hVAwN+ouOhP1yKnLt1xYTDwAoKdTFvjE98gjrrUNtq2sFJm/MlUX9onfB/13g8qV33TcH9LXbIi7
KqB8QKUT2AcggJ/uz9JTmwUbPykt6iJ1+MLTUcY7T7hOFygv6Zxd3vlWutKPpWGbhZhclcVgw7Tj
BfqRtEYlkk29+jzGkYJ9zUvUMuxT3sEId6W5pWGbRRbs7jFMP6r8bUpRRHslvMQGFKTiBW3WXJuX
Bm4WREQmrcrJ4uKNxbiHf857a0qCXCRaX7Gm7aLt6eezEDXmMoo8U60xTVa8lsKtfALTYx/U1ZAQ
QDf6zVj5xXdaFwR0EomS1zXp5VKrs4MfKWgJAS83r5mRABsErMKuLg7GHq3M2qXAN9IWRXGqi60d
GJi2/fV0bxee21xmIXtb4jKEFW84pPX9naxZraDBb8q10L90ApzLLMwwoiRXtdGLLyqZFPs6ilKI
GoGrZ/kGfipUeVcxiw2HPCJDxeZzyyfSXeLd3SPehiZWxM3K0lvq7HFmvVvb8ehUIkpV/no8CZa3
lOQwSQuijHXxyo3PUgvHn79rwbKlNTol7155w0e9T3ri9HhXdgsZk5WVtpRymFe5ItuQ8boHyjbg
SU6s6Wjn2DJy1SVjnH8dSsfxvKtUuCIbriHZwpYH9ifPLijXTFtb2aLoftwBapZ1Eq6qx9PGNhnw
UpMEpoDY6glagZJ2QQ/hB483yE5qaFEb1il7K/04rnQwNTiqDGHSj3aBKo660xnbCCgh2n0tEDH/
nVD6Xy/D/47f6tt/5yrVv/4L//1SNyOUrEk3+89/XaUvslb1r+6/jn/2/37tzz/615e6xP/mv/LH
X+CD/9Pw5kf344//2FYdCEN3+k2O929KF93vT8dXPP7m/+8//uPt96d8GZu3v/96qXXVHT8tTuvq
r//80/nr33/BhJNCHvNukR7b+M8vXP8o8bcHdNfUH/7R2w/V/f2XY/+TC+oK4TAbUmV2LJ3t337/
C/knobYLhbnH0Ao9phGqWnbJ339R958O8wnn2B/h4Alfz7/+oWr9+5/+/Xn4N9wXUuJAqPx/B+CP
Z/Tfz+wfuDO4rdOqU3//ZfPfKaH/Tjxzx/Y5c1xbeD4+kvrzd5POND4tKS1Dt/TfXMYhXIDRrR5J
86idO5NN7etU9j3K/K9o2sgL1xfjHYyIyb6HOz/2XnamCn83dCTbEcvwDWnVlfQbK8wGwHqg91R7
JaefJQLYE6eXGRb0RkfFecuve0fhorO+8oqcfS9L58rghB84KF/ZxSzRwY7RAa/WkMu0poTnE3n2
yqi4zHoRn/Np/IoB0rsOtdaw4sWvO727tQqZnAG+0AbUd7Lr3/8HPRUUcHa+V4k17gYXVythN5WP
agtNpbkcxS14CQxXDRZyRsK5IxMu6kWbJRsnsRmaTfSe+v2WZWdTARMXy44eqJ0kN7Yv4i102Khw
7cQmq785Jn+ssXQDgYNtMAmCP4JDVsv5dsRWvq0Lk+xxWNuXXZZBkuwdnNqIG8c251Mn6a4hfDr3
U08GwogtIIfNedxnMb5txK+KfjsBr9CZPj2Pu4gDGhNP8KA1xZk70behUVtbMHsPBbobRL5m28nN
v6pasi2GL+jD3IHXPe9siTFNn5B2ZGHRQ1GeFe156QiyTVkvAUKzgpHrg6WLHbwSn5RmVzloBTHj
5gzaFzuECOR6cvxLOCXw82zo4XqA6eNV3dlowyOhgKJjy5hrhQ6HWZgPkU2IpKMO+qrR2KNJhxvU
Y1mepfXWr/MQBBzId0tX7qMyY2HUyg01fhUQWqfhFOmg6esHVz04vE+hRzHlxra777QFX7pzt8yF
J0DJi7uxju5cTb/CODYJs47DjaGluPaGvUZ/AYaPF1icPlJYYW9r2kJJk9SbSCbDxk7gbVr6/4e9
71pyHcey/ZX7A+ihJ/FKK1FeSqV7QVQeQwMCdKD9+lnMqo7p7ntjoudxIu5D6ZyTqpQoCmZjL+d+
mFkzJXAA0kJAQWugLcHiTjdV3FvkfhsZ29G6CjFEw8bII81EDIKYY45TkiRFaI/k2FvVHhqufdGs
PqLqPmFC/OCFSBHLtu/r+kqqUz00l67tLtRuDjnzQnDt/H7RsOV6O2iN0rYez17nJesgU53A29y2
LrA/C6vqRdNg23ZbbZmOhdi1Xh1p2Rqi5RxWa5+4qo7H6phrJIQoypf9Cxu/uqUNM0slxpRFg/MO
jdGhtjwfFeYO7e7IdNedlpVHuCWGndJ9R69PU5ffkXN08lR70dYycWpYCVH+Zs8ysmuE5pbGT09O
MSvK42zTtCgxkaclZjWMxEW5HcKTjFkhXw3gfyIqR4b+0QSMuQFBxPM1Nj81U6R2Tc8ZNw5A5GLN
lmEDhQasgfe1WSbw5kmssTwqfCbHGPxaw/u1TTjmn7OY4PduI2ZqDR2qJYvmIYxw2VEOL8xljIpi
h1bcbvuRyGAHPWjXEfakeguiYd/s0LEP4UAdON3rwuzYc+wYb7prhiUozPwMA70j4qtu289hbXTR
SXHbkmQbRmLP+BiMJTYrEhmDGXVwpNj+FH0TV+jPwugvMRy8el78odPFbxRLCmQX1PgZVPuGCxxx
pCEi5qES1bZk+QCzKYH7DNjLvkvHaK5icmkK2ENBJGnTPZlYkhWgsRoSeT5rWM9ZPOX1Lt5uR8nW
cKjcHTWbiHP76qRodu5oIU9cw5eBtBTF/uh1jD0XcnG8WZ2d4KYcWDM82ftyX/JPuynwzeoHvtrv
21U63vhYhz7JcUT1lnZnwVrf0gpsunvS0l+2hiUtLxI6i5Np71uoXmlL03x29+bXaClwm3jqSvEG
J4RHmfdhsWRRC50IAnljis4aDNReiwlu9mTdme4cjlU8iPLo6bgiJfa1mKNZWJGLvoolnCOZx0iR
LrFw6nfXFkzCNURNEuo2pvdMv2+T0dRBv56kM0arKLD00X1WrQHoPAj1cI7tuq/wlDKLm1Ooj20o
b/fcBEg8NVfXus8L9e0pjyoZlzJutT7g+QNIZWJ6XVKW5oXrzUVa7q7rvXNTi1M+st1qXSxkh6wk
v2UpQObDUmMUIQJ1HcV1KfjNdo0LHEgTeAftstz13eWrRkWGqK9gIImzZOfMY4nWVntrJFEml1CA
XAcYOkL+ZaAcLH8kclsRscrbQccUm20WqXkBPZyc8F9QW9GYrgN2NUZPLRYLzOW+GGMBPqXjrQkr
CKRG69sym+G2EG//Hoo+sLFbEwT2YCDs66wKa8zHbLViWVcnbKjxYhzpOgcu3KLckn8/rXN0oJsJ
U187GZwklSquHZseGUA6KWEWwXeGdI595RxB/wwhSN3bpus3fWCMmg936pRoFMGd8w/PQ5+8L872
ZFxyPXs1S3GiHEdPqALufRbMDLNhInHPS38bVPnCooGCaGMMz6qmKePOkSJu1sP9sp0iGusZGBLi
hd02GU2s09xLoexqfGZ/6QT2BrMDl2/NOZow4RW42VXz1sLud1oIVIfiyur+2PfzC5isJ0dAu60d
Ri9ucdUe/yJtHjSq+SDufF3P3mC8QVmTcq+MOLtLbn2gH3mrc35VovnILJlME+qOqrj3a1H4S2/F
WOtSKwTtNSJ8Pa1Qp2vz+KrV3j3XlnCq2xDnquOqdyEawQFd7h2SBah1wt+AukYQZ0feSiJLx1eX
/yQKi6znO1CgUNFEs/YTXuZBW1uBieXW4rG2RL21hF6PGmjII/SD/MmOZ6OJoMHe25W208YuLJci
GZncQyibTqVx6dZpPzn+hBM1CG5YqD2I8UBuyOrmYHpryPMVO88UqUtvVCHBpG6QLOLbcMgRhRNz
3YRWdw0gbPXovlu8HULnTm6LhahiKSDSpBu8fa+bMWJPKDTB2RRvK3NGFpCawFPDR6o9HL6MJ24K
ZKzIVlCeLzdTFXfejYIH03iD5j/syhb5DsJ3vMqfMysoW+QbdTIC0yi2KA1m8CS2n+dOGYwq24Md
FJDlZJqJN4MRgFGg978G2fhQpyY1YdE2crwjoz+bwQq2b8G19W1qBnYv08Whv7aLqbzmUGZu6H0s
w0WzHlMud+28nHpSJPAzucuFiJBT/t595ZW4crO8IfHa8OGI8QKJeIgTpj/V6gG8+Wnk5GbJ/OiO
P2wHAnEsBrlOkwJpfNrUB7M7+NmvbXwLya8Qdl3WIX9jNkSZTTJZJBrL5eYOxZ3T/l569hekNM7I
YfWBAOmRHuB44BelSHWaHUckf6zu3mV5AnOXuNVZALI23Im0FHyTFJrmXUbbi2M6qMRFQOxfohQh
FNS6iT0eaIGjZU8IYHxpIyMEQ6/OZADu9lEur6tTYSHnUEFnkW4s+x5FybBO0ZCNDzvDHuxkR6Uv
vr1aQVfE5QVdP2G/6cV4RzptoKafJLdh3oQvXzs0qEV0e4iy0j7mtTpCO7xrj4YZVGfsslxWaW+Y
F+TNJQsueemOpF1PdWUfO85DKatrKdURszFY+jltrTn0O9sItgVilTKYxLwnyjpapUool1E3rDsP
E2g10RhtdsSpfDgYY2EujdKH6UGqtWgFL/XOA4IOCvvOlVg+F82f9OzO6sBGi641vcTk3pEbPZQR
I5Slpr/dZyBId1ld1DRepOn+ghPD62LJr6VoXhwDdRkR/lzqP2f53qr6arkYiXkjTsTuIPO2LgYp
eqxX2WtTuEkxNBCl9z96KhAlgApjKm/tyvcgFAV0XGKtzo9MyoMlpz0ApRektBwlKnyCtdQkWQKr
zGQxVOQK7IymHQ/jfALAlSCrDzwPX7VToGYJ2yVyHxceIs0l1ln2irbq5E99djVEFg5N/8Pq5JdT
RqbR3g3L+bCzHFT2p77QhyNjGGOEUBxmPu2GZ+94OwlaLpbQCk8jK6BEUTuet41Q9P2ThbOB+zet
BzDLn53Cb8zOR9s7H2auvXGLv0PQ/9JM/YN52dmGO0Rl3Fwl381aXEf7EyDEEeayd/B0f2bTS+4Y
qUMnTAX2apvZqyHkl0WtSOl6BGkxkmCG4bE9MU/DE6cP9DxRfqZZP99ZtTwlvZSTdzSK6qqV4h2t
lEcrmpNqltuEA0MvTuXonXG3nuUkrro1nK01v0tvfixIJ5DG76UmT/A81u7Wvpkm/0TYzhcofLAf
sYO5E6dRw5Th2cu2c23XuX0KQH+BTex0u6ypXlIn+zXiZEHU+NKW0w0V791G4362RLL9GnTrz+3X
+MKeCr1Gm/SnpcR3OWkJfJk/KsqvGQYRG52P3F7fzEndUTG/I5Lz4ZXsIKfV70gW1O20Z+1w7nr1
dGf1LHJ5HawVFWuBYU5uzqQeI6+utal/aYt6UHY18vkAr6xzLhO3Hl7mYn0zkNgxN9UVHmcfPQfo
W+7gDP8mGHsYKCPAU0Al/UPhBMjH+nNBxZkr17ftdygOIyQkJAiFfbj2mCLx+ota/ZVWEcwabm1n
f+Do/JA9eSIW1zCH6zYokGbxLD3vY/saiRhe1nm+gfqHU8wVbmxX23BxcfNtuwTbJc/RqE5N9we3
2E6nw2McnDNm89PwhrvD5lsxyzTXGhzthwetOHbV3u+r8Y7siavbZXdzwcBqjEtWTfe2K6+q/9EY
zmlSco98oUfuOB+CdJ9rzuAhsGSvoEu+TyMK/KI4juYM35jpOfcw2zWzu1snjLWnnPXnYiAoBL0H
XNnPxqC/ETc/ZeREDHgeGEa4XfggyKOEf5teZK/bh6ryNu30z7zJYOF6F0t57UT2WiqRTsXwyOAy
o+sHyI4e36/f0fMMrz/DePb4IrcveXVZ0HnTVcfIntcebMIfpDRP21uxFUzHTL+uRfbWzORpyeGs
07d8xLyf1NnVsLFo2b3r0UtS2V1M9qkDY6mTfw6b1mMP5fRnayY3uEfcCT7B3MfluTpnsoecrj9r
bruXLSh3zP7Y/tcsX6/EJk+NKN9RMzJc83sj8qtmIMuvn44Ljx307CtnXqPe69K5qENDlydHPmkP
SXPkeeq00Mv2wfQOy+R1K03N5aL94E33xCYxVTEMiFIk57xO7MLVe22EOWYZm0J0eh7bFzDn2bNq
g8ZVdwB+Phd2UmU43um4RphzDDq5uRV9GEMf5zmuy3TOLtatOV/eOGYkKZ1jXqHUllm4ZtrVdIbT
WkYg0b0JTNBJw2jACtrB3p/wAFYot0yuzwmVQav3D1htwU6wghEZiisMvm1EaW127mz1Wk75fZtR
g8Wu9KTL+oOZHNVg2iz+5LAH1TBhqupqjNPbdvXLApt/rUNLR79sz+er98iE/jZb9dmWV7gQPt0m
i7TeDj01vUlvfaOG5rtZdeY5fZq6dl2UenjWulOaGwlzflhIuB84xhhZ3jxTRXS2o7bAXdA5+Vy0
Zfb7NoTBa2TBEGWbpauxvC3aeC9ZFgihHYil7up3V9Hb2uTvKsp0dlXWFDa5Cs2af8FP6BNWnsm2
O5jzl66zk8RLGGi96Hwvy6zwe5xXMxgnAjs5rJ52Ja16bteUu+6HxXEURWfGc9unY7DH9hm3kT0U
6DbRJd3mqi2R2gomlOxdfM7p2S/YMmEMWtfkIT3nLA169JCOUbUHOGJdYZYAYiW/9jPUjUqcrM4M
FZpSerGNAf1tu7u5O11tKt6bengq2n0CckHTiH//G02bFaxpyDO69q3oupNerbucv69o7GDTQ/qm
w07anBjkZ1+2kY3avJA4YLvZGZzaa1FX2C+X5keH8gd+4gcXfgp+WzcXNE53zezuTDQV4X/DOgaT
fRSFygoVWObbiipdEXzPAJ4nFgR9Gh/jesmPmvFacwxr1IPboFmzPBE48/LWDLhNXywPdbWxHGz2
1qELoYazq8inGLAtZFqy/Yk4xxCqg5ALEsnR9Mccy7e77AB3RVIi+seBpdPie6a7n+s6Uka9L+xp
R9Yq3JbOOssjUl4bpwxpefDG34MQp0bC1HhdfEXso+q7Q2FdFkhTfE3JlCjsWw6OOKKgaavjsgeG
urAP6lmdHRglEOQv41tBTyQ79zyPFtiQIGg+WSu5K0YnHmV9oCXKXhAi1nE/aMYFJme77eUw/UKV
WaE1FefNrgClZ9IUIK/m2nXSZFo076ZEB8IJQYwMPdYkFtpOTvORWy+zhmN9Hmz3uW3h6JMfRFck
OtTE5oR2FkadjXbjdreQGhGqak0VlUhq645MpzF2KZ4H6yT2bJr2NWcBCKBY6AC7KyPyXPqy/SbW
qaydd3h/8B184MwwLep9pxl95NGESHKJFpOEvVYkkwE9e5bFvLIisHZ2MM1E4Xne7gmMhBMkhe2c
uvUdm0W9K1MwHrc0rZhzls60CQx+1CospiSdbfKbyfaa1dWvquBzxHWRgP0PQUk/vsG7Rz/Wovis
XGc+5e6x5GNaKoam1AAbDtiLfhkl+KmlNRyqwYLLogeHKXTii3mOBqMBiKU0H2MRjXx+EE2j+R3w
X7+jLoJhYXQOi6smKq36xWb0l77mLWyWeydExy+obPtmN2W7K0v6GJrs0bMYoo4+YD1iDlHxJHbG
h4jVdQhboilsbZ4FrWm/IHDo0vPh9wAH71BGyoP/EBeT4TcWjrlL7YXTUGnB2kw/a2PAXzTjqwCt
16iLz4U6j6wvd7UeIZrpVNVoEekKHm2OFYymftYa96ymUgZNRQZfEm8HTyXiE8k4XhU0IMv8CUHV
7wxHhGzeW1XVH+xrXhIZuCsaeT0+LogVsNEU2pu7Du/tyN8Kze4jW30ghwOmVZShuLAfJSda0OiC
xF3p+plL+E54HvqqphatHZqGkqrLhMhzyeHeDHch5psCa7TVRtbskbilrgwW5UBVC4APIW3hgujv
EKA+4A1T8w6QvYdmWQXtjNRuRNdhQaj5u73KR9FPi0+MdvGZiY5GPv+wZFP5dk4q32h5Avah5Y9I
9AgAsot4KrsW50BkVXXowAsCUzYwkPRAeOO+HXoCb6r5N1K1dx01mlCgobDmzSapwLe3chF1jvpj
gvEA96bEYj3OlziG+vrTmeomEOx7450DbsIBjtruC20gACUGHdGlheMlDLkDsIJYUC8PA2nHfg2z
Yb1ffioX9ntW2yS9XaA0M9EjFFb1E6MStrwLi1vsX4aTqcBBhkinL08CHYXffkgdHoHItzN90yPp
MA4qhCsL9We0//pJO9kjPxW2nfkeA6j6DQ/+j2DS/zcA+k+I6b+HpCa/6g2G7P8XYKnGBm/+x9+h
yv8LR339QxU//pD/JwC2+49o6vev/Ymk6sbfLFCBEcmqeZYFpjxYNH8iqdszlu0iCti2HaCZQEv/
DqTqf6Oaa8EexHUcXTc3ntd/AalU04wN/fR01/Tw1N+v7t8AUr9Vhv8Eo9rUMlzbM3Hgd0Gu3yg+
/0AqUA1M6sA0AYcHStJuuBXQrKo/cBbwXRX2cgeEx50fGmJ16O6CPu2dFhfDhMomx1HAROiwaGIz
g6EzbX2ve5Htq9m82ssTNY22nvP2iniQsExoK/1yThw0dLybU//w3HM2H112t/XH/x+o/w7oDwuX
/26gPsY/qq8/tiCWX9+vtvEEvn/lz0Fqan9Dd9szqQe7OQMNNIzFvwaphkEKth/1NMfWPXvTuvw1
Sr3tKXDhUPOYoJK5eOavQepaf8M/TQfRDOAJ4In/wRD9jsX9ryGKFwfFGBWnZ2ISgTL9r0JZbQv8
gdZ+jCe1+ivyn9LvB6DMq/C1TEgYl+XIV9J3ei+weIcLAmPPQkz1hSPjaQ9rcApBFSR6lTmAIpBV
b4bguwZtsRP8rt7zvKl3wmTaaVxwfPCrwbH3IBLcIDmcg1HOPpKUWKrDoSLNxtyMMTfBQ3SmF7ha
wwBnpDjaT4RGFeRJPrbCRvpO0ZF9Sz5dQ9RnXS7uAfBFrOk2vSFiC53uMo90kbnxCOH+C+wIU3TX
pIsAzNpSpwwN36QQo57mGTfhh48NwWQlv0Kh48JOu0Oyaj7TPUPme8ALE5ilbuzzupUHGIV1QWfY
azDm3Ewdt//roc70kMgh3wN6KQ8G08rDYFTwIIVoCx8Q/TXiqixuXdUdsAF2BwgZq1BD1zykhpfd
/2Hw/bUO/SOBw/wX7bhD4VGGoWMZFjqBuu58P/8PC4/XCRs6JgXw3puZ34PcvvdcLXIHT3/Ofqas
tIbt6jvyn+YEBqRtMFMNTYoZZHCoVtp5zJ99s06n3sO5/A67Lu1Ww6ngZnNSRIsaZeTl+oG1VvYo
qLMGjpzzFIWSEyw5O1tQc949ONvuVwkfSqenPervMUCZOF+1ORCmOX4x1cQdUJbN7TT1mnyyAtvc
kqiBDWSl1zRYMCc3Vpr5yqGu6n3WO2zfuEAyJAnQ3C6PutvVZ4T52hEnEKFNcHa8sf5SDoN15dMS
GWJg13GWRkQF4J0JKlR/hEH/1daHp+d01gWoZZI3bn5ZKe9QTVdZE4CV/9n21WWQ5XSchxIBCqNp
PAYe4azaJNKrh0izFpEYvU39CtLQo46uro88KLuPJ7caDq0GCoAzPVXuDilTptw1po7QmsEKK0u5
N72tGojAbPlos+ILSRJlAi6EHkBIqBKMezMdVi8HSDexg9H5PVHFWUGgEBcTWsNUQAO4TLOWmhIC
2p7adqg3JhC57UbnGpp5fYtC27E4Urd1D98oEvqc0wiP1GsHmVCdDcfBmya8AU4+Ag1eJBp8mB7c
ygs2lOGkLQBTgYCeT75ARHfYImspbjsHaCXtp2Td7vtcLm6QlVSEEPh/kEaf97TPRKjs3ksR8g0T
0A5CDTSEQBuBjy30gv3ZHUqCVPDciGb3pXKZeW6JoY6LsQTahtUrq3Djyh7hE7BliVtmiw9PYLE8
j6eict3DxjVEsAeiDMffqyBeMsDjzZ9mNsZsS4OxacFiHExFoinv18or86wD3tQbNFbAFfhYKRuR
uivrG8JEIix+IO1XRn1GbH0bVmTtI+4tywUeVXBhrseXqmOngudw40W827EB+qYAinDs6/esHead
MZnmVoeCdoRYAWAt7AYTJjf8flFD0/tgNKiTcF0NexhuGMAzx1uGqIDjNBXsykz9vaXmK0xpZ7Qp
M/PpGnUWMuzkTusdLK1iJ5CBwRsZAQPPtXb5fnCGSQB6QctyXlkdtWi9fhbMDajCWXBt+hcoG0XM
SD7suPTyAO7iejI2tDiPOLbEOXM7HDO7SGIUfPSKBMgnPjRzp+62mEHuQLDSOXcQdpKZ7GhM0y+H
mcAD3W5IZiR7HG0Jbk42tkXKZ9jEoadio+WdP8oymcw1v0G8qWOBZyhvRsscgqIEXcmE3vDgNcgj
5Wii2E0e1Y04ktyaj3R74HUJKJiBOkol1Y7OiJRpTGC/IfvRsoebZpL+3o24mwbgHLHCMoD1VX1y
m7E+zQwOaevsllG+5DXajhihhA7pDNRiskwH7BpL3CmZ7ms17iZuDA98JH2HREwSwhMbqHdT6bHJ
qv4iG3eOqFuoQBUHm3T2iXu5fXK3v7W7MRunwzxJ3R/nyXlAcgeP5oLXJ03t4c79m6BVZMNYH/RO
Cwq6BPcadBy0qkJjWGHuXq9GiuSaM4Dp9dBtDww2mrHVV3/krW4fPCh9sUtyHPL7mvsDzivx9w0B
nwonb3M6KDiYxf/9joGYp3/mL2PLsB0bKegaahHbpsa/Uv5MIT2YxzYsshhIdcR0T2POmigjRQOG
QCf2ExrEJbg8N7On5a102Bu2ShiLQnQWVoatnWjbLKd83xs1lt9qtSOcjquwMPnvVpZg0xgGO9s2
qNjjCuH6LPP5xNDKch2TBshWawJQtMmpyxcCWrgB3+/B0aLJUUPc9LxPByAHEywKYm8oxxSH2jmB
R7QRbYT1hFnN0TUN48SaCqNyzJ2gMT07WIbu3eu1QPHavu1zUXW7KsOMQGRc/sB84smmkACprEsJ
Z17Ka91L58rdG4wYlxJWM0eiFfALEOUQo0hwkrKVXWj+AKwmTwts6A8Y/IGjL/gKkXsXmrChD5UQ
ML5XbvaCEIL+Xkzo+dg/gJ4xrHdmccW28+xMW99PpflBFS3eZ612fY0CKuoyE62T1qoibCo8Ntyx
ejEWdDby8gL8D93RJbfifHXKa0YYKEHTb1fl+UnvZxXqsMPfu8jv9AdpNCk0eRxOnLCRt8X0SlRb
IlLbNGINjHXg6dWwg7IckEivzvDT6UEIwCuWTvaFa2A4pJfFgWTDmRt5eZBEzohOgfEBgB2f1IVx
AIP1CrjdfCKobMWPJtcHdJjH1Va0jY4p4sqAta5TLOBm0OHVKBvY5Lf2kRVwWDWMZcaWavW7mdUg
OaGmk8NUpoXA9F7B1D/ZHRqPvYThvuYWPNFSsATNl8ybdLCRBrDzuMOO4zj9HNkIl3AyXgRUsaA/
N9bVEjCcZktJDggK1NIsM08QpglInGv5dAi/tR7BbtIWX8w09zMHK8WY7ZOkmXfX3QJUgAXsL9Bx
I5dLss/mmiV5yV9MwvmJqjKAg6U6lLSNQaBc9q3osyN+zdgvDkd54OkHd1r1AwGxAOOt3a1Koyls
uWZfVxKf1taLS6aDUgr3iz70xKolLS2Fb1orP9nbw9ruS7WCx1FqWqLgw/KiwDhtwRIYkIeeAg8G
7due+qhC6X5ZmoanWGsq36seXc3mR9+AHcssMocCLL7IRvymXxEX3RtB7DNIQEjjgFXi1fCmDq2Z
ZU6zlXUxWfS3vK4ouLQlFgPwDnyrmpCFqCr7oa3NPe/KPi0riqwjb33paujZy6LLcPyc+6DIaXZB
z1Wh1qW+azXwfwKV7gV5JGLoENGllwfhAp5wAPuP6/jmAK/7HChSEipA9r6FyuvajiouWjt20cuH
vrX7CQGH3x0nV7knB9b9pwWHAb8BSrl3tLGBzwcDoKjjwCIlFwe3rsyktqV3XvTVi4iloZRCtCJE
IeW5MCS290LSHYO1fDBZLY7aemtECE3uw4zP4A+VQ/shhE0SuC71J95XPIDuDd1ZU+NH1Hv8iMSF
ToOViSnxBr1TNr7MhuIIAV5xXFvZouc4g2k7GejE2+hK+QKMjMjRPXGAwbpA1pti4QSPBYw6nGEM
NgZEJ80RbnHPmQ1GKmDnfavGdk8Xl4ByVSNcQS/7G+wL6RVGu6tCemdjdu4Xd7w3UrvmwUaUiz92
Da6zXjdCBJq6s+hvRlmc2oUBosgG8jIKVLgOxcqkQGtphxZBxGveX4joXhVMLIDHeypYNASTtxIJ
MRKWLT4DB+7JivXcj81voylr9PSoFoh56eKZSB4gURrkHMbR5keLNYOHPiB/cavZkN82yqOtN/0h
W/ddp7LAaUthIG+2AANMVNNmx2EdKcaB367Lj1L1aG42n47luCldaI2KrDQhVd2yyyZWh56z2jtn
Bf8KZvS4EZhXk3xFF1c/AqS24fDiOYGuYJWLwwrWrar/ygvNBcW7048DVp7jWKJVyevK13qYO7de
5qRalqNNXvafmdEgVmQgO3z66VQqEJkbrxiitnfV4fsBKOWMjeTKEInkKxzQE32C8/+q5+qoE/EK
1bfnF7NhnljGnZDUTPvCGuJDf5tfFP2q3WErf7SoVXpiV6Po/BZu9/H3wFJxk1t2quNbSJepcvw/
bxYMS3fMRGAVRX11WIRzKhnIhmIYxkM72hdEbbjHmo4PJXUKUGsme6AHIwXRDrZRRtptD0gdUXgr
s0YrWjZIDivUzvTkkQ3USumqWano2j6qB8uDaTMFNxud+Rx5QhXLw9lyoSwqc8y5bz2AJCXSrUYc
/uFtb1wGoUej0/0yc6F25bzwBWyxbsbAc8Dc0pF7BgbshMzrnIajNjQHHD/B1PX0EyiSkz8sjh1i
S4t4vc7HYnvo9NYfwL0+yxbMU1G6BpAkRKDAH/LU4GBxGgV9p6EOPn0yIa/lMCj06nHwwkFhAOmY
V008wxrz0MP3pSMwl6mmXD/VnntHRvkawfkMuSZEs2I+NyoAOAHvGaScLcXRm6WMDWpVhk+mftnn
lekdvh8WEM0cJ58uci4OIxgep1J6aQPfZwgO16FNwNbByZVnxr5aQIqE57/YaaUCJxLoN+oEBB+h
e+4Zx++HSVIPnJkW/rBGMA3ODJhVNBQMPqcJKuiv0IJBbg7W9QTRNBQq1KI6Ny50tpIuJFWF+7qg
77TLEOeojdV40kZd/CdX57XjOLJl0S8iQAb9q7xEmVS6Mi9EVVcXvYmg59fPIvPOXGBeAlI1WplJ
kRHn7LPNo5ymY4iLCTpkmzCQuNZ2pvIx3Jic5ia6T4ex2q3mLMNFjrT4Oj9qOJmeTc3X8ThJWvim
lb4pY+hlxsIlgUprW5V70zztGw7a1akzLXPczFJvt3XTTNsha/eyGsZba6EjN4w+3v23Cod0fMSn
D+L8XDknUzOLt7JurkqTh7Rty3vlps2prRvxGo0csbFMP4pqeCiVaYFUA1YNS8cx2eyXGSf13E9e
IKf6PndefPL6f1COdPf46GHz/UPGP/IQgijE9nGP8jP6cCYG4fkdyl35hKcnb2ZV/cg1/ZAvx5nZ
+cVbOzGjNiIiRBkczEsPFmfMHtNp+pUJDw89zzmU6RRzy2bcBsLZV4blfaKEenG8yXxBiryUskZl
jDdCh7ZxouyLU8/dVbcAZg1KhxOyv+QJYpIVPdRKEyJUPfTlW6UZ8qSDr8HdjQ56FE1n12ybwPNM
62S52clSY37TmbbcoOH8zmo5HbOxlxvMPq098T96YKrS2kvlg6NVtgZRSU5y26ZxcvCF+ubBPjis
G5yqZXLu2T593faudqU5JzvmsIpGPFioAjeITN1L6zbxJk3AF6AGaRsjVd09T5n0E2uSI3VBqjOS
OLHpsIb42jjXD6/KHKlczDlXCypBr2V44w9U6clk6Po2V9Jg3Gab9zjfFFEcPTThXIGGEBgxk0Jh
HWW31q+zG2X5HxPzm0Mr2p7as/XwAWODH7EnP/nyd6MkvV4XVbeSig4u+fLxjVPQgxeO8QK0L4Cn
zGJXt7l5yjN8+Sq95EBJ8be5hrrbBHmRYPYa92ct5cnFTOtWSne4Ql5CqwFLe1ksAnHsyJtvjLaL
ndOV6kClJ3f8t/Za1IO9U6XTHK06ee2dQQvwLIHYPmb215YmhAOZriXZIXQWDRWbwCGe9PjeQJ7p
DEt/y7Wx2zHcZSqfGr96aDnsqjbUuGXRwpLuge21NmZajdCdxAbTC/2u9bBhOvBD2O7+z9ZI5yN/
SHRTU1PtHC1EhFOZbC3Lsr7q/T7dJxV+kJYdQj7uQEhSI4lvpRsJCP/8B9tzsseibYdBPcTAPcnN
9HhGsbBKHiiUsrHhYa2Qc8hsGu+lkzz07znioO/tvFi19f4AxPEeSS5/20f6k75J32jt5O+mxPk2
mVX8FtYieWS9DUe+8ba1LhnPF3N9I+PH2Zh+dU+pyh56o8oHZWnQqPGiLHO4lXajniYq8l1L0LKN
V/eL76XGET7H7y4u+38FHeqF8ek/iSxOwsv9o9bE72U7Gi8L7UQjJgUzCC3byVBHqVZTL9LBXvKS
D1d560GaE1DMqLekrsEXkSOmxPbvqQ/poCqb/dvMeUoLaNnK7c1veTZaG5tTadMnY7e1l3LDqHPn
NmvucKjzcqItULCYUvc44PL67BWROMUgkWGMxrMjhOjEnYhuxyu0B1TaTmXtjYEBCFfF7D33B/3g
VXy+5FcRsDnISnJc4hTw/yqqDUqvOJAxk9aIa7rrOsnxXOtwy825lwehTxG07/6vNZju1Rwc+NgG
8ndCnay7WBbHrbxDxsm0CV1/n2hRdaHgoSET9RTUVQ0dNXWA9ljyMO1Poxv/lRUz3lICFxXowqYN
R7tT8cTE8Nmva+025909IYD5NIuS9LA87+DDz2GQi2+4vHFOTQkA51B95mFdBeui2b6Lg14Cr0OJ
4zxY6rouYZi9wPxXfJEkmW5NvbtmedmgK6msG+Jf88YzcdLFfNcgER0SoylvMQmtQJhiPgyaO1Pi
VfKYGtHCoTG1A9nqJiz+HomPU4XTLqrKrN7ZurYdk/Y7BunFMcST/boU/BujwzMApXH6Us16ccCx
yti4vZYQZtu04WYyJ7k31JA+9MH7O4SGfukaofa5OU/7zp28V9ytz6qe66Cc0/ESonbqavcVlUb0
BDTrQX5ym5IwTn545q/l286ywvv09e6nwzO1c6MQAkqT9camENaprEPaCcNcCLv/it4RH1OpzJuY
XzzZjPbWUMmW8BgIMnrcEirlzVvAfO9QVwjyOLgpQVMYJEma98f1m4Ij+30p/vCQHKtDXDPzETVE
ybAH5hY+0EWY2yOU1FmcR216n3RR0Wvr8RumaNfF0+rcDfJuJb5Yqrz4nBfTD3fssp9dS9Jj4h10
+CBHOqAsqOpvIT6GN2ndqrDRbtbo+8e4G7/VwjAv5bKknTIOwhLv2myFgTZ53r5M235pkWEEGdot
ibX+roMg3wzzdVR0SDRT8pp4lbyWQmUBMX6btkqdAJaF2rhm3++Jo7eDnBI/VhwrZm0l97C8Z5qd
vYSZ4pHQnIKBAW/bpnXvif+NZqy/hlE1XHOCz7YlqOumr8pj3XbZR5LH0XM82HN6i1sFUT0Zl7pu
bI8aFS2sl0xiZusNr0K1G5vtC+cE7Zzg1XJFDABqG4fmJtJb554si0YhIP05vhhKHiaoWmg56ZbG
nvAjfVSKXq+uDgC68V4QnnJNlP/EI2MIhjkaAk+rzovpzUOk/nbg1r6QYpVzlLJEUVZc5WhSyaIH
O6x/1DBoDhq5DgsO/5eRmdlRGPF0tcO64E+o5UF1lfkU1qC28+KRmBfFol1SLx4JwsCr8BbtaHhA
GHxrAXhfTJE1h1DMwy6KmVn3Qv5jtVH6kG7lnudU/xjIEH2xVTQfK6cVkI2hCyUQwo7ALt2tKvkm
7XKEL2lgPFLaQRxr+0aq5pHFMdMHNbhH+g9xAHTzDn3cmp9ahxTSji4yc8Y/Zk7wsFM4rxMWqHFk
FXSDDrr3FpKH0M/ULOOrjSD5lBvcy5xYDz2R6atL6b8xx8RnykB9lxplem5M89eMcfKH3pfhFkET
t/YkbFip/m83KeSNRJdNOYAybDRT+jCImmyLvMkzGv/oTTmiPdv615VjedX9+GCXtLmQLePvzC6X
aMFt5hj10bP9bJ9KNaGuNJtzarcHVfVhQD7cvJceN1pjp8YLSY/GS45BYF5036rWTc7cxNXbbBnh
nie431Zlah4nW76gRbSDdSk7WisnEQ6slVmR2GvB0gNZ3GMSJzezw5iqSU0ZrIOVr2U49kVYfB12
67FXOoK+UL9AvuuCslbZFeElM8BOPw2h9ltrKvMwFH20FcWo75gbJVdCtwe299FFw+gUj7HP8VWW
aXS1/PEYGeUHh7n76+wwSrt6gC3HKEa6VnXadwu93iElZQ9aOP11XdmfRjbemetlz8lRYeD7+d8e
X7ar1Z3qHPGbyS2+9WM/D0B1BfmYPRy4Srlvled118Gsu6uNz8TOEnSs2qDBr07UjtARvkaSA05s
uTjBIGP4XkRDfJmTKn61wpbpyuyog92m0QMFfIPIJdd2PWjK1ivq+TZp5smzpH9bl7wnqylxIf6h
Obz1YQSnXp9q2KbxsCMitDxqkT3ci44rFGP8xCwucwOp+dwTnvdMQ4+xeNsfeWq8p1+0ZKG0nXks
XSu6keAd3dww/5tWldhEdhlu1gsa50PxAOzsAgY2F5lSbKrKobp3c8PdjAzztw14EVJ0S3pbj9tn
0zT6jGqQ1tqg9Q0a9sgAqQqR9Nx3JCvgdptE7EyCRCZGj1jIKa/9Zk+FfvBJMA8Iax2wAmsjOFgj
OYacmcoKiHRga1z2x/WVv2ySWdLBWayNEOImtXk/KP/idTMgoh0P+17rFMEgI+O0STL+Wt4KR/2K
vLJCC0Hrqzs+sia7B6YJUf+gMU79a4Tj39WCUPz1Kk4ceZZOFiTpbmI4s9TpueVHNy7dz9a00TIo
Lz93Wj5tR6s+zpnUTsx3CZkdLGDUFBjpKtJy2HpJ499I//xXb4BCwX/8N82oHpHWZz/NagzChqNi
HB39Qa5pfmrDLrnUpZ/fSq0NiJd8jTX3GmtqDFowYAox2gY1gU0lmY57sV2/GQrjgrz03wmDduio
qDw4wJ1FqRS9OkwGm9oG4suCOstbci4TB9ixc44R8+I3/LPwMo4Ra1f270EcvGYC57e8dkekMfwH
Hq39OtItHU1gFYAOX0QVuDx2Hec8xn1rmU3NJUKXHD4p5LU5udniTM2nB/xBerC+ih2TV0b1F+lU
eTDm0A7mZUmWkZPqUwjGVXHEAci8jKljXsJ4ni7ja+W1GnbLDrLPOQLrQSjN1NcUhjxao6vTzCjr
JY2B92cfSMVwK5RDBqXFSIDfqbOoCf3BseEQJv6TGnk6ST/EOHIZL1W9/W8et/ZxfeeCuTZx6m58
LATPSZ6VJ19M84tTzlfflek58yx8J5fFd+v4ZCXxd07r5lYuS9tAevVrsMzJJdvXnux3ovfEISUH
d8/pnCIFsfUrcPebHdvsGj1XamyzH2I+ORnNTJX5zGiK/DOyneyem1T+sQ6HF6ub+/pPFOTv8Chs
B35AGEI/1cNr4ZbatSSr3nUadYmTMLxaVp0inrdeTaArhtd1NAXrYncqAViGE8xG0TTHMk1eHK2r
T/UpSscaOVomr+urNlaPOp6TE/O/+OoRGnNdX+UzHjyTI37jjq3OnWW8M4se7+vmAw7dbOJ4DA+V
yNG3qsHnOLau6zsDLAKHBzvZ5ct23+rCKSiOOD0qNKo7xWw60FMsHTft8tLKYviQy34/LfBZvlby
y+LUfhgURndD5/w5TGZ8GAyNrLBBDZzcxocgWDkwFEoUMfbqqNM37AqXXLQu6asNJrrFNZfofJDi
Fs5ZTEwunNYLymWxZxvdbkIUQaEtw6vECszQMoMBvic4m3mOtYZf0MUpBdVB1+/SNgK5XAp3Lfft
HQFpEbUvc+N1CadZv2bTb4y7vWDdN9al9ofunHXqLfY7ar1yeo5jk38aYCnEBVymtFUH380c3KJ8
/85dvmnxjTiul8D3nHpvMt3ezo7hYatTGoQ6xkoDuY+wAXcc95iKoXnYpOZesygajUOiR/re6yP/
Cz1cIUR2TNIGRcABX4MtjIhjEo8iIRzTnWvUdbAuVHvs4XUe7uM++1s1aCj/uzT92G1CB+2kzhSs
KrLhdV0grsInR2dtuIPxtFGHTlb/RFaTIO9rJHG3fv27DMdTIhNj1+S1ebB5Jt9dG7EtOOCrt2TB
I0q0YmcoEfKl/R4HIqjoZeteSPh1L65PhEQx1t91fuLds8b0a1FjcUQ381NX8U9LC9WvVjEGdaPx
A7XosBciZfZP3DQ5xp4Df2JGf19P1lO6NDxO3GvPnuMsciBzzJ2t/7ALuBJuE8VXMiv2eupMxi4q
E341U9oXWtOcfFu32NddbZ+nFSFcFphh1VVjRNbgRcAOqTO1hjTR5mopaIx+w59b7BMdukjThfX7
FFrNxYKWmbTugaG3ccnnWiwWG8bXMsh6iyt+GIR4WozsNBGBSXclmA0iumwPjcbMe8ZXIY6H4VX3
9PCQekxxUeeIYzUw7fClmzxzw0qOY6VMuCfI6ddjsAwjA/9Ir4DvoJdn4qEIVf7fw0XCsDvlSCOT
j7VQivLSeZGoRWyyNNBL2rg+LiMiq/i39KRz1KC5HqMJ0wLHaKMLn6MCK+7OYCHhvV/MBnoDhpSn
9HtSpv6DLOX0HKYiYtQSiQPJeeVxHTBVdlWc8EtjGt1L7WFQWSRL/1ckFuPQuGQoVqrwJDXVHOYU
f4JpUn+S7ndro+32cwb+JXjctoAzFZgVT3AlYbpLGGNTPyUv62i4rsNzVP4yCUd+K5wZfN1+c71c
x7tyQXdF5/2x5ezdswIBPsr56Snwntx1uv/smmG+pOS/b2CL/8VM6NY7rheoMaL+UFOpb1PK8t3X
lM9J3wynby5gxjQCoRKAgTPKkaSTl1GZ6QU5IiHOyH29cOkgeFA3LmEbcBrgkKwsp4y86K3X1jVK
G+q1dTF9MHyqJRDw2dt5sZhaNtEQtHYK35JCz5JdOMQFWcsxpjJT5J570f4mngXjsn4ZW/tactGY
eNoIlxdAEKOdpsmfqgh/O00LxDEwi6o6zIMgDwe1XEAnJtm/0l6CcpXOo2v5v8WCQxBk69w849t/
7xwu/HTRK7h1GwS3xXdQByrSMYh1mPBGPvXfusIHoHe4MXLmeUeYM68uQNrGNsOCg9AR+/LPOjm0
wiREIpBysTEWDsrCZrQRV815JFdz14qpPysnFlurbRr0/aDGuavhbwLKgwFAM7zrGHHI2UGDS0Io
ac6j/dZM1e9JT7STx8jtGGda9VUNCGNCqMnQZVfo1Q81YPNhawS8p7HbXM28aDZ1VI2PMR7v8Puy
JwLcf8Yk6y5gS9nT78jPLUqUvhkyaT7eeyXPCc1gDVlJQOzJJn3eQIeIHr5wtXuhJ/Tc8NnwGN9n
FKTYsIxlu7EK/S82QhgaSHwYGMaL6Ewc478DVg9m4kVBtwD5di6hJjlMwAGkLjoI/GV9BXUHLXak
+YT8ncPlMFqXiDooSBNIepGfPxsdv2YMcu1vQB37ec6GwKKsx//ES0m2aoeg6tw+6FHZ7tHukpWm
iRqniEjejGVB3nCIvbI8yywaAyMUQwB39tPvB4csDPb6fbictOviKFViBURVtocBHB4rT6kXvdfb
fWLVctGYv7ZWOF2KuOxOX5w9Cf33EgI2ovkZDqTBOHfH7OK3psPtSbcyeWyVXj9rDX6lkVfNSWY9
D10ZLuSkJCdh3aGDIAGedmaRspCunX8oslKDma1vM6NX6SExYAtBCb3etXW+CG0mZ96XGffF3EHm
3eIlRix7inYLUaBtk7OeD3Q1i0r9iw1KHd/smox5C+StDXv5HDhL96BCxH2+5BkBgTni6W8yAc5t
mKgQFReShoNzFxG4Sg4bWI3ukUaN/UWD+mVku5yUw1PUms1n+dmzO5Q4zj5xGGaqVWfJFz1sDpvs
mE416K2gD0va1tvnYT+9QHkyDpGEKSeweDHrqaOajMHFXHPcq55RUuwa3jYqmIXrqO/qjZ/Cvasy
jcg2qZvXVvTadgprOrosUxdR0yjtvbBCU1YM1teNls5MjpsQU7JUsMWKpUiSQyIY/MSvnWt3u852
uze4kPVrh9aWoJrLtBB50gjgtok872ayTT9MSFF5gamXP9Y/0srTrtKYLx0hXm+lKObdmOMBkZdd
+xoa7tkXghpCWfHNySy05lNNfQlV5T5xF+6M9B+/s/wXyxLOsadEwICA4rudOV5SAx4LLoNoETuk
18pOTD7IOel4D7KPJe0r6cAbKDb4lYUIzHBGa9/qnqDenHjkfTMrA2oTcK9Q+qOs7PQAz6hbWJU9
vJRleF5IJhU2yVFdZHuPvIrZ5gSn5zqCdNsk33I2mV+8QL97H6bB+B5awBeC3dFrTcKhNP8bs7r2
pUhXwa5RvQ15WKGpWMISoj8EyxRb5ej6y1ygfK1h+YhYFx+Rik6WqxvPQfbdK/PIo50Q+NDqmBHM
3tERyjh1feuBZoXOi0ICubNH6rCayJb9vDQpGWMDi2b46y+hBZd3e3naYEU+7bhvb77mmltTpiVm
SEJyC3flv7Zo/wCP4MPBeKRJXO+lgXzR2QQuRgPclKn4z6um0fC7YbaDK5/5x+yqkpMoNB7rkjl8
clH23Vbq8Z95qoz3pDad19rAy11ZxQaBsv3mCAxZ6E+8j8ShUtOVcVEtqa0QzJtvhhw5vebmo63Y
hNzZvmtmHWiyaqC5dSQhtCDTchx3mey8HQ2V+CC1Bh1a1/ycHB1RbhXXH7rhv6JDm38PvvZS6d6f
sZjYeZZfVJkdH2JUeIoKiNEz92zEF/MKMHoyfXBHmKBiT4sh9w7qvFufqYe1UDg7HU6ojMS21pjJ
YFUoditRDepSydhhUpArxEdfiviQ6Vg5uHZ7GifYgOlC5Q2N7g2aqLUzRxjtFRgDHWyJ9wg/1bCq
PT4B00+NGY8bWwm8aM7/Gk3+E22gd/ahVDkjZJ+paL9hG1eeDT/ud5IQeCB1VIv0w/gwjcJHLZrh
wpfb7k4bBvcp9Czf9Kk86B5sPemVt3wQw2vLDO3iaSP50t1h5rF5KZcfVvV7Giz3wHbRXsY2hZsa
xTE8lVE+a1H/6QGnleXEb6aLQfkQSqYbwiwCv2wpWqCknSVI7Llzih8GzN6tXWjhAYqU94RAXgR5
q/2qE8u5hAXtgz+U5btWFH9FYw7sU1Z8Kal4to6GWiLpHeviDI3/CUbwmVtZ+EgVfHs7Y0mRk7oh
c+MJOftbSAuyTV2ou4nuIP+Y4vh9NGTy1LxwN3Vu9SBF8jTmXPiNjdzwWA9euslcPdq7ouNwTRKm
35UnoEOtPQF3JYT2LgeViI3he1yidIBw3b3YsmEmJOf6NHXtm2622nHdK20HboanxWcrgw2gGziQ
yNjOf5phgplYhmWvHbkc0JClX0kAfAKV1G+N1h3+O3r2qaI3ZZ4qMCzY5OtjWAnbOeoTFDtIdAMa
SBubLXvsUZfGHg45GSihSP6UyVTsytCBspTl6YEn9Zx0Q7P7+oxae6SjjcfVQnSL4+7b8vCc7ClM
KPanv2Wrhw+ptPDBWArP+S43D+u/1QwIIW6Im6g954HcdZPCLmCckPvvLrMnitqq+GAANG8HJ3d/
pPLTk8+pe+FQmn/FZlfu9KSur/WYvWJb/NPvfAeuVSE+4SLvknbOL3mvZwFW2g/PK/H2Sofpqi9L
H2POMyXmGz8MT5wp8zok4/R+UToXR6A1dvRlQ3My1z12nL3bcXRtpPTVZlgkNOtiLzoaSXTp0VLq
WoKqUGizMOnUbviJfvoc89U41cd0uTJjUWsL9SjauDkccX9ZdH+8+PCeLiY4+yESur0BJdLvFdly
70VUFTj0GfOeKrA+DTPWC5Zu2C+9nv9gcKRf0ADZL+uSTtatzPXu5Kir0fZ9u/GAIPw2T751ZoGR
RdYlgdPV4tglIg58dyqxuItDjNunlvJ4Efd0xXhsskSdV1AnRTvebuLOPeW5chBMjfIce+3VWpik
7ZLVGE7N2V1KSbkOxTJZniw+Is99EUC0FMH6Sht0RIM5aFpaHG2lq47ZuT5d14VTE6+0HLrM2rsy
MPlPF2uO4OOR19KJ46dhBT1Fy23sy/kGnKfPETyq0HqaQCzHFaeaeybBwMBvk9+KM+ZhxbWbknOL
9BJ/tnxjSsouKurbQgXfDJ75T+63Y7AuWWr+51WxvCqlCy5q9ntXg+G3he1rdTCm8kwcOvxKXloe
tJd2CY2lj3rzMx6WlulRD5Pj6WJsdVQzGDPkkZ0mI/vKf0wf67QJsMuivtJ/WM7EIKfSLj1+Idds
4Xisy/pWr/5B0NwENbIjjBUq1V9Na3rqI+05sPkfR01D0I/uEBhdPJ7cvj7JPJq5F2igpkY0xWZ9
XxtvUAyaS+3p5OKNUZ8y18UkqiqbZgPZJLk6Y1ksAw+OEHfeRMlYZYcy8o0NDrBu0C8LLCc3SAmP
3xTzoA61KbWLKeaHn2biEcL4xGjGdnaOAyFxjgxxzH1Jd7JMxnQzM++mc2pNb2LM3ggIGg+nnqZ7
nGBmWlqfc9r6DJVFe7Lt/hOhoX1CD0tOpAXK47NNOQnWCW32vXB1XGab6leuCNOz3Kj+VvpMflvs
fq9Yr3XnZIigNttThQUCw+F1DrHOeRpLPek/zaPTSUYO8YCJNJOgSwPnpoV+EHZMLgtaZ7LwpmWc
ry/Liv4nYekepzFBnFemMEb+d1F9CIluyhOEEjpNzTJqGGzYtaGgUuaNeIMTogXTSoxzyuo7jrPh
sVxZCK2IkNTXUb7tSly+kOccUazol3WpIAVeOlHiQYYPdtKW+zwaGMJY+nVdRqvTr+1CBRUjYI6p
brL1yrtlGPFWOKkHNZO3eW1Zm3aAGOqbrUUYdWSj+eJ29Xvpnb0UnPj/YNH1FZIR6BGtle7/36Pb
wdrcMqOFRb3MMFbW0bqkU/Y3qiMLsnWevfpMyE7C5AGbB4xJc6/7NeQwBQCV3+BffUYaQHFSFtjd
KudVa7T+VPfL9yvbCfhXp0sSvkmIIgXgf+vBOJ1PdO3GeT2KMB6SuxAr2r1S1u8wtpP7SiwQmvPb
061bP/jZpSvdeaf8UuBISFHkdUy11roUy1a2AIVpqz2oepcYRbFvCxv7Yj3FSmvwzVMWuib0qDbf
mk5rHaKhhMHmhTRKIxa6lhLzGUjkCabU3rXOSQ+QEKJt2E3u3bFxDiNrSJ2OMLu6PznYcY2oAsed
ykH7qRB/cQExaun86xT+rSwdGiIWSh8iskeeERB+TuD1wElqxEjwPaJd7Jofs96J3+uLLNF3OQnt
FFkpF41Z67AbezwChUb+hVFHuJINw2hv8vEK5Iz9RRMTirlWlRYjSd300WVnDiam5RSh3XHVaXSm
C9PibN9ONtpVj30696bsixHiRSreTU2YH2ev8F7bwt0Dw1anyZ2SnZPV0fGrdceMp92sQH8ZzuWl
gvUFw6gb8MaGNrAuaCFBs0fcZpmmGNibYmg48CW1lLfoVhdejk/zm3NCaSRIxxkcOmRU9JTLj8lH
qTMtSjWMhbTh3YzVYUq3q+prlVZZLULJGii4RXe89WzMLfBFNN3gmeLhel4fnPWZKRWza0fhTedW
dRSQ6hbBuWcZZBQFUS7zQzPDgfcHFeHx7CanWfo6+q20vhmpixoPc7VLVf2zEhhHNufU4Ir1xBlm
AAXbCV75xreqATUBZp3rMkZmtCORwsfvtmwOlddXtK+Tdx+M0Hv3xuzjdpa+nb6uCz71cI3djL5c
9TtRMXMG057lxZwtTFthcq9LVCHhyFz/Xod0Gtusscpg0PX+Pv3fkht5METdTmvjf+BXFLSN/D6P
sGnmreeNOHEyWHpYVaFd/B70IgNJvWbASJhphqe4zfJtChMDrhEo1bqIuA63nQE7OScLd6PrKRBg
rI8vnTT8m6yyP+DX2KfbMnyiw9OeaKtPTylr2JnoYW5DZ5u3LLKKcwEH7bzi0cliNhPehMR5XHoZ
pHdENJsxsYijmBsPoFYifAstcSRGcVxo9ODfK3ixDCwy6WG+qcvyYCMUYbYVl/4FHwzCD9D4Lsyc
xGD762TD1dd9Y+8iAP6CHxAa0MXwd+OJhrHpsuhglOMfCjX9Tc2y3kODtO5TjR95FZb4QHvulX/X
b6oFH9PKD8k9fg47eWWYEF/TZea1LuHyNqETQl6Y9FCIbSwXK204DeWc76nrlm3A/seM7JeaAJ2N
j3vIe61Vd2kO9avrpv5mgL4Afdf0GOY5RCCAymnO5F4quqFNuqJ+mhVzLMfmqdbNX4PUbIzMDHnL
/PS6vsv4zQLdiP6WBvY8Xd6bqA9b80NmBW+xZD26JnIZRg/Fgg+v5Mo2w2Uv7g4TtEwu4jT+Huv7
xI+o1dILem+Me4yz27FXRFV8sKYKBDoZOM50dRwZDr2Tf3kpU8t9rO+kbBatjEI857j79btsYaa9
tHMP2m1MR7NEpYBTWuNusdlJLuiJoVAtteswN9OZLfQUQx8/hqr6PWckm29G9K4Hr4Y1bA7xZGwm
J2drhj8ULv82TcI7rBXGWnNUiWJUCN8cQ84x8DhnTrmLl7UzsQ3PSnMPeF7i7jJ6GNK4PrD6YEta
oMQlTRM41gLJ2HS5FT7pAhC2Tu1jNAZza1Smh7yrT/54EQLO5Tko+uRk507GJ9bEU+AFVtIzJJg/
YZ/bxfDxjch+0+zq1e3C8IcJ+4JL3W4MVJkv6wIs6yNFij46LzmpFdzHhFNqnoVQ1FL3dAE95F+t
0orTyi5bfK9Eq73CKIk3jQqLN9MnddSFQjX2CAMsheQajTw++97MZLDWzHRT9Xgo656MLsBn8W2G
3LSPq3/ntHOCqsXyb6h6osezXv1qKvfZ59mnHefWKZvm8bWknaVJWo7JhQokTKEOQ02Vm3PP2vT9
T3pp+4TL+KO1y/IUp6G/s2tz+q47xa4y/6KfcH70aB8PTt4b/8PXeS3JbbTL9okQgYLHbTfa2zEc
irpBiA7eFDzw9GcVRvvn2fuYm4qeESUNp9FA1ZeZK48p3HSrFcsLseYfVgRPjpPMAqpfz566SuEV
hTNvK8zLz/V7rpddJjYdxwqWkNzEtpmfpxbvPx2JQZ/NVZDXDWS1KmyuVeL+0pcOPZQxYY/ojaqU
D0zUOJEbFJLcDPSWWzdNGa5vY9q7sq2vnL3r67LMuCb9YdqbMWpB5UURJ/ymvRXeG4Vh7bNXbuHE
ZJZVzya76wjKbJjo2z/hOWlYyaaqeLTuuH7laZHzLbSy+RmXAMHMgcsSy2t2lq7h4aZetKORCbS/
/4juXuzB5BLDuPVFS+49ma/rrVY4YXYlnnfFdN4HSds10JS5BWf9lliNfuszUwVRCxjZM/sDtsfh
tkhmjfxGHl6wZefE2g3aF9X7Jwryh7aNmqZESTrEeDL08y/8vLdPQ0TeKhWhBF7A9LULNIdBRgbV
P6gQFTIHOzdZKLFrGW7Tu8RdJPu0aPNKtwAS+G6Ol00dDddDYqGPr2jYYq+N/hP5sYL4W/mQLMeZ
UvgVYeDNDW2QShpIlKAQt4pCoRUqWh9mh5grmIxY2x0mxotH4B04XTkI7ZekzI+Fw4NXqvi9bupF
YM3NFKxf9kMjD2PfNJs47WaydclMMjRHwoWRUaaMXTvUNhB0Pj+HIVGWYpkXhyKGGkWiyLty/HGu
IJlcg/m3WtasQ9Wh8ixG+kIzrgVaSw3bzATrS07onHBv9y40OdzmZBF7l4KMABqIdLeJluWHsu4+
ip7Ji6/h+WkWEgbDqNtsWLk9laOdVfxCqjjQUsM6kaw5FXDp+JT7X6IWclvSmdXGcZ38S4ZlHvGn
wrXKlGuH0SENBi+bL1bSzxc37satacIrmZU3JlYumTxMrHPT5t/8LNRB+XLGC8Mck1VlLRyLgTMT
zp8EVK2hLt/wjFN8UeTs1TrDeJszcwi8FIp+28tfWj9Yr4Oe6scpYTo6E3h5nXU0LsP8OxFGcgIv
f67MLjlEfv+TcJQDgI5Hi6xJPUm9k9d0hqImuCRs5SJZl8J5yeGpnD1KtssNsSARjK4GUU7t0fK+
187wcR/2OkGnKyY6pNDup2bWP6iYf+JsyU8VF9SLS1skPXJkhhWhxeNDdiqp4swiDbWp4Jn4OWYX
nOnxydF83N6N9ZGCUQBD1sgjqs5JLSxkwbeadm0GYQQm4YK91PL8o2hDjCpU+xTc857RNJymvP3o
PVRbc/QwnKrFyq3hLEnN1Qa76pDGgGDCUftMfIahjiH/4caVQnsMv2gWKeJZWRI5ubK4xqkb8vky
hvMXPMvDwU9r/I2h1l/YbpfbMiXVsWZ1BmUmLML0BxUzbxWnj8tQuleb7TUMsfpeq70lxiZu3LVG
V98Y/yjmBJGsk81FkJom7WYBJrbwNQ5TYJbkzcZWhJdY8sxz27Y6iAX7YxU7GM+JPJ0MeBq3hoxO
J3sHmDgRUMOg3wWkBnb+AigPAI++vPRjZe6mbv4dVkBUd1ZShFse+By/lyQFDGEBKAeMdU6UDyzP
UjxpVlsEhYPVp9FJNdRqKSX4s4IhNISP1sQfp0IPxIhzhCkONF1sW2dbVki9Qh8wHPv2ntiPfWbU
bZ85Z8FlrDMaWNdDk5vS8DF4v7DzGuccQ8N5fSU4IJ/mlXozOa9DazZ7xE496JpsCNB8IelPOO4X
33khNP5LNERYpRbOp8oJl23cwcGpcQXYrfk0QIRsQpg0oP+w+KwL2qjc2qke7xi1bdN8Xq5tUg8G
hj/N27qwPAJigMat2xeL211N+/sao2bHmt0GsnlnQ7OenHTwseL043puo3vopJx3zD4/ctI7plbn
voTjbJ+YIjfsMvZDLc19Wztf/J6EmCkT0G9xoxcXelYujb1tW/u7ISJY7FEhh43uzl/0okfXVj5M
AmW0uayvwn1nSvOqKwF3Vovvp0TMsIRuIX/Uzs7MpwMkXn4OflK2yTh46NFQBYb4M3CNVNxOtMH7
YE5wFB2SE1gU8cJwL9s5jv0blZWSOSXe+VBJH9KzT14dPaU29vdCPcz1mASe1eh8Qgt/hwrH7Y+O
54PbMDn/HKWbdTOdGJAWYI6mg5tX1hc4pHW1KWo7vVJo9JfruuMrVLXxtU3tc7LAdYmcizTc5DGM
kN3jGR2y4Hh1/bPETk8athmwaLmFdfmz0DbhbGSEHUfzlwIUOctAaP8aJ3J6wMV6j0YtIhmYmi+W
xyWhkcNrJ2xpjZpFDgzDz3ignlOMQRyqrfaKc5ApSIhWRwrl1q3THjXjadWitflPDVP7Cf9R+do4
Azq060y7iBTWxWRrjuJuzacej/j6w9dh1iMms6TLvOz1QvyKF59wEkLtpZpiexOqSJwgvnGVmBkY
WpDIf+2GDGN+W5Rc9UTVfEJVu1G2DVK12770nXnNOjuDCOv4x8+ttz6xF+mkvuWZtVxWKkgcI0fN
eXxG9uLprR7hdknypzIcPixJp52qAkp/pVqk1i9JHHfnRfQuN47WPlZGsjxWKoCwhlcCONqYtrfU
tD6cGZjwn6VrPXEuUiUluuVNw/6P50GMX8CVRVT0UEyhpsGV1P/CijtiePfyawIW4N6IdkAbrX8h
BXkXXFQNWp4X7gfEv28zh0Xd790zecs84PJjPpvhJKFbWX4Rf4cqwrwuTj97JyLd2ymm7xX7JRYF
bPkbOhWZvg2D/JCyvMY47/Z5UqGyW32yczC1v42cUdmkpPNfzCBpTYA7lHc44e3Wz7yNltbJfazj
LZNQqnRc55JB22GQmmOYUa/QDjfImaHL7VRoh0yFaXOt1s6imKiY6qO+oPgCXWZ1DYrKR0vL5jK+
WQ4NF16LU5B9QB/HYMIhj9URgSVdeE/b9IHCdhUBRC7vls3TMgc+6i9hHDu+e2pZX4nqvW0jwgQU
qHH/5NAw292z4uc4slmErVPCq+iNAdMaM9b1qzIzDDjhFAFVsXZ21pyyWkjj42JiY7+VWfhzJBH2
rmJh7xCPnAjnkBbH5tkEr/s+dFRXeb39kSfNU9Y9n+yyus9OEhH9spcg0am1MQ7r0DlK+uZelU+K
p8ILk6gTCkh2dEzJVKsciT5WaJqr1dJdYT0Z4wkLWaZBC9okqMovhLsTQKM15DYHg2c2pPWRc9Dd
U+njdZky+ZYNUG0Mqot2rrQAqTIcp7drov3DzBcKy4AjffVbnLResmi3f4UyJ25i7lRWv2H6jQQe
jyByoKAS/fS/VJpVvepWUd8lXHkQiowGdJ1ZVhRGx6HlOmwiPP4UeshzpyAyoUGfXFPa87FIy38c
Ouf/sZrTPNbZYTRSe8OBL+GB5PoAei2yzIzsMV/xTh8ba77ns2Yf+94E7d+6m55hxp6MBbdsp5D5
kYKDgiOu6/kblMrvw0xamr0DljI12Ul7A1wUOhkfeBxfEWYw7AZY2GfN7QDQstdV2pkU4Plmp3t6
Ekj0eqRFiaEcThjP1RA9WACzXa0vbl0zGRvKJFWPmr2QGo3Kh6eWStfNW1v8XDr8p2VV4NWrib6D
XCpeGldUF1AESlIoYhtSQUl+h3PofEcJnO5T00ZsS8gVY17gOQSHKw6kS5Lda6kfMufsazlFxgwN
OZ7pv2gouCkWE9dHclnUiS/lLqNl3nQaM/nv9NuOhHWZ/Z9CnQNMtQAbb+FiUM4GvJViI20E9jxy
J7j+l7th/FZr2JD/mBxWf8PnoLR18F13FY0fBIFg7WtQX0ihLu9Qv/gMdLZ10dTzZ10Qq2ibIw3Y
7LykY0zMaP4KDLC4JtrypYD9ejBrOBaVjWDzMDp7UAal9q1fjOTCbbrkeSO0iz3V7+V/svyrp3MZ
CCACFsTKZVGn974kTCfT4R8oBdOmKnmDczAK90K5MruFzeyQOth1C/pwRReL731X/v17cZYrNWP6
bV3SgiSZ69OaxgPyz9K0BlVnnI0yrGurNSQeOUh5MdkMwLvdtbFKcA+eL94YDOC64YouHIhGk4NH
hriImJpzMpSvvVLh1oXrNL+2TXpnm+I8bSWQarGTPSdA23k8ccekNTqHFXkv5yYUDKtdnnLUBK7i
8GRpHyb7RJhi4tGzW78PGNm91eXspiVD66j6+ZkfIGAuThGnd0shwRrNyi6OVi4VrIL8w4nYfcQq
lFppmnV1Ugc7q+vsmU6z28VbHejIzwS+q/HrWKb65zmX96c/cNE9EwMetT9XE0H36YsEwbK3xiG/
pCplh08lIbtUNiinYVLRmurtogkQPaC4f3MzIxOFEyAqyI+kBy0F4omaZCSAyrafkBhjYiph3zhN
n2bPwldnTgTNh2G+FVL7GWUpBX0OVIuanZcTlXgQYrM+AwYcrIGsMSgpPy7ulTagHeJGZ29EYeMz
O3SugAaXM3vGgoZxciKuOvgtrEbobz0K6pttQ0Iv3IjGTbkjKJfeMq0YH/wA42MhoL3vNPIf6/cm
fDCfdj4GQXj9/8OvWL3oOGjkJlI5S67+ZrOe2TIm2neOBu29WW40dxO/NHM2olk1fBOt3cPiQS2V
ZN8vIy6AaRCUoMEeiolH3sMmqw96kchbvziPyvKzd576zDSXBEkjZZu/0Et8700A9uxEor2m+j43
SV90O/YA3baRhnwbiuWnpff5hmkSVjslTtLmfSe5qL/0nM52ZSHy3eKSejcUVT/zJ+0qagKiq63R
rFM2thRyerXJe5YM2UVE+d5I8GTarou+gH+bfUkB+Wf0v44GDRM9x9LNn+Mf2CKiOykBtcEnOFfz
gN8C5AfxrqBDvkqEQUjZy0o6waJ3w53Euhlwj/K2SzJBXFzPQnIgtFZ4abTLFODQKvJ9E5NuM5kL
bnujkLtI5fXWJa/95uro4Q/YU+ZBdkl6t3MVWJUJ1tAIsKUNpMgn+P+yLnlqn9Khny5BkQET41Y1
3Fwv2uBwxgSN6njhLOldaBQFr26QvUwnrH9ybPH/qVfr4ikKFfWaSyCUmd5Ui891csyyzMWYVuZU
NdY8c21M6KfPbw7m9LkZWrdBSZRPl0GNq5SqPouYjBgkps9XCD6w/3n7HZeoT6oEzz8JjMVvrY2X
uvny4ZVI2etfQ2/77TzY4XVFxJHAArKN8+C4PrlyDyq4MYYEQ7Mp5U0xL10Zjvd1sepBP+EgeE2o
qN7OtMIiv43RdV30ieH3AG28VEodfpHo4iiZylJL4zX9OTOOkRKN/ajVz54LsmjjYh0JmB+Rf4Nm
fpk620XTBrxuorLyg1DxQhOseXVqj85Gp+HGxp2P9BFgJgI0DOJOqXQDf57ii6sW0GQk91utdeEu
Ju9mB72SZhHM2LZ6iZNHKEHZ2Dr427a5OpdjwTYgliE8V433lji6QeMGRZp//uH6yu2cYv+5jY0n
48i/1WHRIchJb0Z38duM9pOmOzDxYMw1TlZ+YaLpbqwxLAJTJQ1stYxVBptLMpK2atwSXT3duCCX
0wC35J6ZJF2KJgaHE9F96pgxbAdJENZhfvYF2cHdOliK3rQmMoKlQftfXL/ffcr+BfUdgtOlMgLE
pvUPdqRmbxBt5u/PIvqEeN8Q0fhSxj/SUUwhIWTs0CmYOwIEkuYXZZ5yoCRfu7jATLVM2ddxSDgl
qwxxyYbYToEDdGu2OKWb4fOhPiXxc1Zh8XXJCdRcY5UYl/DODtWcvCy0RgxExrS6Xy5Vmi/QqqIX
V6P6ck0zuoostb5aE47a6GRHQksUcZjO2QNh/LlYRJaJTIV4Afirmqb+74I3AZjuIt5VyPDz+bY+
5NbHnbY0W6L1zlm4CTSVtGnPFOru1q8ShVRYIgNeKxvATE1WVidPuRBKcXAW2bUcj6s7W7cd9enS
nN8TwI3jQIPQXhjMpGf2509QAANT8m5+RP4Do5jcGtBrdpZI4+tg98xobHhZZ4gem/9hiJCzySWC
sBX80UllBTTUj52/B6CHJ9+ev8brVKJh7kjhgGMdDHjIO+mAhx5d03yaSWo9IQHHSCgVE00XejQK
4KnDmsDMXSz7mrfcUmmnajKrz2VQkSe8APWFC5Y7KHvZAL7xfF2XplmW49Q1d+5bKTOtjkdg5V6K
KkEzYToTrF+Okp50nZP3hk4bSCanTPCQqPqiwe0t8+qs4QRT4M96Y6V1d8EdyicF0NLZSEFqRQCX
sJezwrX9zn5eM22cMOOYMdRkESr0VNHxyLSyjV7bpFWQtPEW0Q4LB2uu98uMwVH6MtunSMHvg9XQ
k9LGxXmwGfhjojepQuLTmXNMoexNfVq5V/eBt7Bt+TPjX1/pDYayhfq08FuR0xxdmtl04eE2XUbl
WnLsUpwIRxO/0HOe++0jBXaAzaIg5k8Y8aUlIHLAIzyhpEnFjgIv1MARJC1D/Izf13H9KnLNlymq
TWTb1Lr1SmOOa5P+CoGZX70dlTX/m0pLy/LB3baj1Mj8O4peo6QGzOwzDzxmMsa5B7csaDLPOAzt
QPrYO+O9d15lyjwwz6sfPLJlIOv076ziFx9UEg3M9Li5spHrXyn41r35DWbAcMsTuoiqIdW3JSOj
o94zO9UE9jai/PIphNuhtCwt9KqwuBXMT1ehY5U8FjU08VOCEqRejCSswE3im5ndj7JHALEWEYTd
FgsrvXaFGKsDuELrBPzpVKmZ/qKO9uoQcya6o2/9njtoEYIeV2TrXD11Qzeii3ZO5H718HRWPF+9
Zhe5nLgWQ7b7qDW6e9vBg4I9qO3LfhZXfDDxcf7adxMVfBx6H75aBJM6Qtt2Sl1L+OR5mX4tG6pg
Kg+qTp3E+9i3l8cYtg34RMQ3yMHxgwkNSw2KrDYKHbJm+6iU8buBh83DDUSEyyPq7iPsBkvRfqlt
TfDf7u1ws+QT5W/pJXdqQvQQjHd1bS3XxOrsizC+jhlaME0h1qfLYPUbTG3/O04SeaIuU+DYXQAD
dvCcYUJSAT5izHHFfiB2ixLSvbezW776cQLoM9bJZrTduU0F/Hj2ggD7PDpNXc3+1FZWgWWgdhOR
l9wwKgDcQ3WnW2l167aq4NTPaZg0XrwC29XSmWZ/nDxm6YsDD6RGvApLiw06X1Gw5Z5KzScKI0IO
WhywxcPWUDT19Es1NNY3vPS0b3JavONr7Y7dgNckyfMBndF0fvbJN+Do74tQOXR80E9XQGLLKuw+
s4pLc7lphGwwPceS4HQ6Gz/wfuqHWkbUjPmL/vAbq4KE2NIZrCZN2P6Sz5lTbkf1JqEsYh9NtAjH
Vn5eFj/BEeNwc7LIs4J9Voi41czl6naJU29519Vffv2F1MrTWQIUOs8UbC4evCArg9ZWGYLQ+8qd
A1cqL31W7zO3e3xu3ABYpHu4KEyn3QiLEpoc1liFJl0Xq585cEeU4eWhlEcbG/Me6eEF/MZ0IoUA
jC/K6xN2wr9jdPMHg1y5Y+emH4XFWKvJFvaJEE7EdkJ53646X1RJnDbSO4hO+50kuNeH0G9e7Dl2
g6HQp8CGqhs5ov8ash1ZSXa5msCtrwo1hpMuiMsaTZTT6nBcIRVG7NNdG45AktTuiA/HXiZjflkP
LusRBunTPjVG9pKPLpPIWBNscj3N3MQaA+JM58jJtKncAA8Q27pDRpmTDmPQNFgjlkcXVzxNnlEb
vRSwFZ6uw8afOavLjjK2z/Gy2GcGuRRxzgo6toRkmmGtmIU9v3Nvu3ggULacl723ObbSF60dAyAG
9LExPiD76LpbW+WnVzDSuiTutyRKUPay4SscYO8I5ZqmSe6Yw92h+LpSg/zM+iY9UgWrcB9xwqeO
oaWJ10kB3zbxrteWZJcApvuoaSS083bZpa7g71Fm4ydNDOXKuyo1yWywirXegpmN6fFxYr/uUCn9
WBerpoDHb2S6J73pBqNpcYlb0PzgLmKtHw2oGGhut/VVlUmYf6O91TXB02RxlxPRJ+hvPYVMDNNb
MtHw+A49RbFei8yld0X90HX/2aW0bzGK0j+fm01dEpCNlmXvWJ6x010iWD6TtefHOKqWlGqsz9MK
nqzN5puSPO7LKMR96OhMr8eNDZ1s66oBJDnslvsq5tUVz7Qu3tSPR85P8Ybu45+1Hjn7z+d97BTn
/z8/26EyhmLVGViU6vr4pGfbhkX8wzYERwbrvze9pCZ+33EWPrVkHIiTMsofpPTfi3CZe2LNWPtW
JPkqltKqgf8EfwmHFu/Mdlp1P8qfBSycs6/nHU+7+NXADHKfBMzM0XK4hh0c8z638FvbGve592zc
YGV97nsCeDlIdX8U2zWJODfEEVFHEI1ciNAYMavLumhA2AO3auLtWn6xtIWAtcwNVdzHMhxua0kH
6lDLHo6Gi5VF0LJtQYyataCsQBeYlf5Xq+TEBWzQ2YU9eZgWXP954z5169Q5mn6G6kzScqJebb1F
GqP8x+DUy0TNca6S/O2Zt6rbwvMKeNPzXakPxWn9QAjx2VZDJ1L0q/q/9GDY/wfTHG+Xa3K6t4Rt
ubw///1dWbzB0gwg0Tuzxqye05eH479Da2cpJU3YEU1XAUCGf78nIIPy0RmpvFZ/xG/j/qH+rTwH
VFdkNHJ3rWa/5x192s0w5ftBfdlxmzmmgyY+/6npUiMbFZT66SriRe2XfoNt/5qY6K/B6iyOwhSn
DX4l6Ojqm2uRyfpNLPP/+SbRtI1hg2Y0w4YPHGdtTNl1+7Lq8n++t95cO3WHXb9nNkND8hzpfv3D
f/7c+r31D6/fi3Wn/qyx+n/+vg0+kP/jc2D7ti9MwXTSF7pnqGql/73xyDKSnv2hGR00gL2HzAZp
tC6eZFMd21q0Wx/k6TRhmAGYFXtkgk2iOms8Sw+/Ju04vqpvxGYEX8Gj194MjQb8VYLhLmmzALfQ
8hRYhmAKA7HsdUzabi5vzkyguCziH4v6BDS4FE6jN/07mWGf+muhbn3/hx82MqfYNA4DwpZj5dQA
WHLspTiVVv6DWfT8augJbeCkDa+83zE0g+HVj8IOSKWlvcakQ6BJrmfmSAP4L43qvO4RSiVsmkkB
vCXWIRfRSn3uYUkZyPfTpq5Xu4r5V0UrGZWzPfDP3jYQpRUjDcaFH+gzA6Ux7KZ7UZ0ZwQCrmRG4
MMrQA0ctZxLF+aPpXYih4DZ37BIWpqGVBLmF0JkB115Zf3pUEj8nK7XR1aeVLW15Shxju27FgNu4
O29MqAZJjOUs1BKRgoeOZnOHoD6kPHpj1R8aHx6EUyzOOXVgpUSZ0wfEUmuYbrth0V3it6TvhOZY
D+GJ7D6wmZnidngwdKAVzsuNI//T4bEQNzx5uvi9kNA8kHnTsCwn88Pg2brmHxIIMlCr6MksJPMp
xokjJY0ZAgxudXB4eM1qmw+HX8C5lQok5paJtodnRb+14/rXfsmh5fW6fwJ/fMCKF126Lg5SNdQ0
lds8ycTBA+FymGQ47ZdyoKnTb3aGEPNdurI4lPH3UpOUiFR2+wA/km5CRgmPNr7RsrM107b/BcXw
h1nWyYb+YJC5VMw9QBMh+eL3bC0BidYU8hlSxcXB9utc6+nBU3NDIFqMIGsh/e2QGf9UFb3mzM+7
ay0h29aZKtdukB5Nq9LPVd3Zr1G1rDpxCFVRu8W8X3jCZfUATfawoUKfHLPVrj2OrmvqjzkHfLa7
8YSRPS1GKj/GGLz3iCl87lqmsBjs0UFCjig0Xi6HUTTAyTJm8G2UIG/Z/amLuvGtj5UjIXQ/0P/3
0i2jK4MYSvsSPgA+B4i1okHzrTlgjyQCXTHJmzbsD31d/VwKZojef2F6st+fj26QhuCk45niiJJ6
TQkL1OMguPEcSkfQwKfjPLXnRvGq1mW1TZBC/+YvlrN3pjy9StPnE204m1BF4MyH4L15jtzWKTb6
aGT4G7n06TTOgt5QM41w+DXEU/Lu+KRttdIzKOmMzIPHX33Dfb+AkJ1/y5S/pcAQdFiEL38w2hm3
K0ypcyjwSMhY7jAlVnSQQIPG2Zxu0N+su8PBfU+HlIZXD6m4NeV1fXKui+sM06lCzwCFFZ7/LBK8
SFxV83GdfOVuNhwEpmBD+Q6oKCEyljJw1pxvimTXc2zvckM+AC5MQZQ080EwMN2GWO63OPLj/aCG
vGEPZ9mNVcDVbimaMYoEDr1F0uUcjz/HrDJeqaKvBgzHgMWMm4jFm0VpzwbPkuTqQVkEBZkH/kj7
CWaJu1uFw+sgoNdgxbvxFGOpyKeNBT3AQqQWBRja766h3+fPImPxpdLNee8MgmDcfxZs3yb4P68k
zhTW5m7xvG+pTrD76FuaH3gGwA/yVVS0ZM1oHnVU1gWRExP65OU4l+G3fqRx2+8N3GTndVlsHgZj
yjlgqskZJ8pZk3huzAmTftEVg9lwW+EMC9tMfTkslF9ZxC0DUvllRcxoIoFazRjqEu8xS/NIVkJe
q7byNy1n7GPvhN4rKLHNnBY+vIv0wl2JebPyfCA6mxfF9Suh2Z5a+B8cQszh3KtX0sM4RH79qGOW
4BYME5u8+j1O46+F5feHQQGNLJXV71EhOY8Z38be/7AKUEt1zHgWJ2JxTRk7HsB06O99Ur+Y6byz
Z+075GC5C+f3yI/6g2p3R0BPLrY9myeD+3ejHFqaQrg78WbkOr/4gpqBNK4tphFLGAjSauCCpi7h
QZdXG5oiEuahS7JvVMGMcAX9D3hJHOJ5ObjlupmvLvcIGKHt7Q8kLNctPCmiPCxU2ofje5NYpFRa
HuuDrjUnrzHElY4QjIQZeZ5yFH/lIvwxo2RhjadvSCvNFHs6kyAt925eVszbsBuhLTRWd6kqeHw6
N/BdqdHG2cHNXJYR4Dw3XorAGlClpfvomrR7On2PEu4c8ySGtQ2DeJ+g1jwhIuONx3EVgDIckeVy
j9hgYr/0FhlSxxIXS4Km7wQx36j8hilszrbUinysSnFjjel+FY7tXn6tY3wwS1Y2145fVsCw8V8J
xugSbsIIh3X1sMZefIsq8bcs/SukN3YJBQM2P1sOpH0DiP3xaT05TnUHBzviA6tH/jNcmANCkILq
1pAm6URBDGfkJkLd1Ha936zLkHUfoenXYVBV72ueTnMdd19V4gdOLPfkFO2ByO/8kGVhXpPcYn8q
MthwI9ECLyGhP4cTxL+R7gsJfG1LcHYKXMbtWwQx58yeKglszckPY2vMIDns/GJBcPfp9HuMiQWu
HeVsHyna0SjUSFgnaNC1YMZSw0w/6YW1qpCK0vxkK6Pigqa/HdUjeuUrM++akEG9r0mJdXvNT+Wu
0W8IUFnssTrvsHA72Q6RbKApVznN01ZgR23xnGfCZ7oBpGxc8u+yI4+3sqd8JsVywoFnzrH99Eb3
Z9shQUlj/tvXzXtKMBlszXCmj4MPwpA94WqHx3KgitrIlz0jmvpYMQHfppCzX6oiXs5ZVz6KaZlO
i2FEl0ktMedOQ1/K65o11qX36viOOAgKEU/k3YI/3Mx2kD8gQhPPdYkPNBlY7Um17fWUZ7D3Dzeu
ZvAZVY2AFcSCfTV6fztONl1DNVeRRonaLgKXOKnfiRszrOa+4JoPqhy//GpmLgDRHZnnK3D7wfIB
gdT0oAM3xKPcl+wrzXTUCIHCzViPhF4O8SpLq82qaZh68rNhCrqPOlTzXpIWbOyUlj/bfqHeNg5s
INN73K3xVtOI5XlLFV09fT4U4Pi/aqaLhzqpsi9tXP6EUUkpECUfTemGhGXackf+jJm/MsfUDolJ
7FJfC+ajG6+Pzpo9jycDiZ8AAYl3tu1u4Eym/jKHQgsYIx+SNlaULvqsNh7BhMLtihctBxJURBNO
oio7rpwqTAiwEQ1jQxgxwVo+6ndL/0bwACHAqGwccvcUpIIy77Z4WYg6TJBeF+QVbTDBsSOWbutQ
oOExBj9mzDH2NtxPSvaSgbEU+gc1wdkBxoOCIqAl53X0Q8O2s23YmbNDwjuTORDELakTkaH2I089
+yMR4WtchKdWSa5JuSwNSqt588soO/pR+ReeWnOfUgh5qM3lDSII3Ps0trcT8k0umUu3Ct5TOuZ+
9jmsrJg+vfJ0helZIB8UGWQXrhsLXDJ5eXtfq7k9oh0Q91L7x4Rvg9lxPupOZl8Lp3nahW0cdTVP
HPFWn11Cd5YhhmkzaX+ZfGL3fmN/XxsN9Q4nYQLzUlN9IpnqEMDRGnHqaNONLoYcolXzsjBdunZp
keL3o8lskpN9GGb94NuTd0srEwQsc4cdfu21ta6FYzIaGSg0yo2CnHqZfih/gz/LYMO+xO6Q/NXK
/oxgluy0zBqOfatN27JYYI1Mjs4jrUwAvBtB5faCIzN+Qrul5LsWgjb64sIdzL1ZlfyFwMCRBcPB
tmhIfhSD9TstTesqh4xjujG8kVNmEMW0eSfH2vzi4ceaOR1ercLXd6nZ/0gmLdoKsGs8reBkGhVT
Q3Ji+7bSq1tk88A0NHArSeQfK8UuqvQIo/sEnNQHxoQBLtkWSFWXch4p0s778mrCjccMCSBhXQjg
BX0sLD4ECJx5RnmQYh3B5iHmM/TthiDeAvqmepgOJqPQpowQTe3QoVe8woLfD2bT7yWmlZ3mtXLX
1/yP/EXM2wJOD9p0MVxrxb9NTZzaehidqE9KQFl8IbELqouJMf8zWOQLLC6RDsux0Uv9zFB0OdOX
lQ//mFgJj6MDikxWU/qGlWv4hXZHKQW9REfiG/QVqVi+7U9fBmyub8WIj5/cWlHaf8XWO7nAJwiO
YPU3UPNHZIfCcK9GhRvK+h8bBwRu5GS5aYxCA2vwQI2Hw3Ix3B6fd2S+J6BWbnQPzcBysuHYFU6P
CBzmOwaYmEwIKBTO8GbPzKIqIGpAnvvvDUiXrdcAaxiTOH9LJckofS6H7RZVLb31aslayvLStG1x
w+vRhoeXdsz9AQzRJO3v6WLxczGkvw6t0R/WsbI7gNx2NHCglopOdKqxI07NZB96C05OvVp22WLZ
90Eh8d3JoVaDrqs954egqZ322trccdVlsupSNK2lF5wBD9P9Jgcj5nqCH2qrIBEBDAITEWnCTi0R
mbODqdvfkbSZz09Eb5eBkvtoTjJ3M1NAiIPEQDDIooynFMP7DKk78PDSQ+0sEF1SuzzrLW1VdiHl
m+UmPwy6747FMJhXux++/C/yzqvJcSW9tn9lYp4vjuASJkKjBxL0LJLl2r0gqh289/j1WolqnTaa
6dHoTXFPnEAQdMUmgUTm9+29dqKQHsRnbHmR69KFtj4OhavfR0G+rVPUvCrI2Xsf5wGZtTch3Hg7
GDRrVUGYBCN08WTMgeNFpf6gSGxV3JKA1rTmHSYU7dSGsS1z23ZdCMUjk60b5u5v+ILdbSMbszQW
Ym9uZxLcbWmJXTYhSroxrVqv4wVn6hz1mbApE4efV2gVw6O+VywmwoqTNeceQaF0gy4bokembRUG
SImkonDZBAbxWoGx5hBW+pYO0qwPt6DFYLzMPbhaBbT+UHnNVQZHmU1J6Z+rJ9kUjnuE8o5AOyrK
u8pBwNHbkbuhrERuTpTo/iGTCQFynYEXnmmxZdYvo9VK4qGiEaELAOGoyqXJcit1b/wDy5uSZxid
sRIESjKscyYGNGwx32VM6Ff4Uoxtp9OjJyiOcqQToXHL03sVSv6exR3sgZpMN7ADnytZZF1mGork
71bzfDLNsDp2mXoSUAauaecC5nf1p9nGlCXbwUtjWDNJ/YpLAw6DVI33ER5zxXCeVAcxaYWUxust
Mn/sJFYPALJRmuJNni1pqLaT94ldfgiLMTkXRh29NZ3o+AUBdnspnYrFQg3u2jGZaBlKtJ0zH+qC
aN4u15RcgS7MzMp5MGkMzk5zgmaZHOEplA9Immz8rQQ65qe+Tto7x36DvUQcwnquM07H8UbCNDkN
KS4nLnD+UdP7fD1omLy+I0/1ImnR91m30BQsDsU8vIoZkhhNmSKzwZZJJzRJ2mrLct6MfeI1aGb7
sTkeoDpelwVaW5TvkzkEFlmP3Y7QpLuWiUUmdViqXH06pP9OYCcXmJzoYElODV6BROt7JqzB88Ji
rhPEgD3cZ+K5SHkZGlYIlKXyTU1S71brEudWFCQ4WuR4ekgUUg9lE6UyF2N/xAXBl1GTQrM6gM4s
MXbQJ5vNLOuJ0Mtc/nnNeHCdZ6Iv6ceklPeXyQB4RtQkdXnXIfDBPeAUkJlr1dPdAFUuMn6Ma00u
ok2JFJhUQA7/yLCk9APMXW+Y9Z2vUE5ry4Evux1vDsjGTcgH49f6EA3jx0prJxaF2ONx07y0DQk7
HMIxqXq8trF09TI6GPwCJ1E2YdvgrYOEXCrjOyvKDmU42ofoK0Ub/yTgdULHhJMJRetT7BKi4zgU
trpB5R8ErASJxXxnu/2nyugOoVS95Jq1wtpfHuPESLeB+RXqQX0eizxXNlWmhPetmnysBwbRgSvS
ara14CIw9lTAoxLHik7mHDO2GT3o/+maG/SB8fpoAHvyiXOtBr2hivC+yaUHj0bwNkmTg+Ur5IaA
jK1KMnvbrC+81uJrq8hlrPO53rHy771ZiY/dJAigjMaPfBR9y9p045ojGShD2NypdeEQ2JztSBAt
wHW1mJzVllyKqDVX4cGS56upus2OHAumWEsxlurgMQH2hfSoIfvxFFdUKaJkgjutAsyIm6sDDo3Z
UZeeR+Y8Z7WmLBH5WcRSmNcOIeTAwaSryGq7P+WFyZJuv9g4TJbDBybP87oSEOywVvQb51WLSJvq
Drbys2iC6c7Qh3e+G1KlqWZ948h026LrHhW9Tff63EWHKvBPyyKIVObPbjEoB61WVY+eB6nlBHen
U6K8D5GAgZTnmzJRRqq83RwiKIsa6mVNizsrd8oZaWrj7EjmulV+7++qBL0obLLnRqc2gpvz6+Qo
zVtRdG+pqFIMEWLezrK06BvztUA0ctAT5gKGhPditJqPbqHhVw7p3dMSdXcR2oHLssn5BWfoHqRG
ZOswrozr2Kg6uByQVKlKR3nQpi8wbuKjklbGhXX5GmdQcQfGRtsUI6dahnhgFZRDT+mbKYVaqdtJ
kmsHBU+MS1d4XYdSW27BYRRSnpTowZ2jqOMeQHdxTkPT2AyTiT5VoqBqVAA7R3XfJEY73Clzvo90
ZlYEwBBGX/cZfAUtecgyk4ViEBJZo+JxTnHQbKm0WqykH+wGWJliTGRAjLV43JPw9xD4mCX5+olj
yqhwT+CT8bwQf2lp0iofoxXiVq6fRrsbLkvuMJ3uA95/DbFcr+5YKNB70Pmhkz57wvJHJx+bZBzn
1toOS+lIRgFRaeWBaOMnKG/Bpt5STguR7knVXn7x3Qz9WZ6Vt9Qq7hzyaKSkiPhR3YbvpGqG5yc6
K7wiHu4DJ3t2MMRv85kfdpTSzrrtXhblGTqona/SmJGhO0DTSRJS4BVT8miPOsrJtRtDRZDC/o2j
u09qH5q7CEoFJhFE+8hucST5mOcKcOcEiSPcPC4Q4XYpkRKPtVMnViACPc8EZhUJWrG2XdM014Fi
oxa1AEygRuaKNaCeWTYoYup9AvLkezlmuaVaNRFMPhr32iY2caCJtU/rmaTD+CF1VfFu4siJWV56
/fBNjwZQm5jrjEYeklLzGDsOjQfCflTCMo6uKQ4dLov1UDCNdVuYXMumiokjLXvEx4uuQXdT8mYC
m56pGjNHr5UEH1A9bNPxuFQyxKyNe4zq7Qp/9AjOp2eRa+W4DOjSLFxRxNBEQDTxbsppQTGw3o1R
1lypSoqdaWo3nIDwgR3nUhqje7GdSOEXfa864I0FJSTk+KZ5JxT9o5JgVMmzzAc3pZiPxIutcwDP
HrILvAaVBFTKhW0il7j96D8ZvTqJtZk65XZSh+DiEjOwzXMI013wiNiYiZVQ7hOBtCYL5jeSJLgz
goR/iBQKxvEzlgNoFa6SnBvm/1t38vOz4w/AGMz+PonBVPYZp8bsEh7Pr1ht06z4UEp/C0hN/7jc
GvuTusgTZIsE+tfI2I5tCPbkoWFGciU8NQWTOVcnEmz6R4ryfMs5bTqkQAM5ryRWj36E1rzD29ek
sACMVh/OA+fesYztjUAA25uuuuts3a/JvfRtOnPqu3oKs1P752bG48k5nJa4sBK8Ua+WUSNHAqFM
ikvBznhDypRxI3zVeqjjdNWgbZyNor44jV9dllutJlZdgTvahb9YIcIywxViCLH1LbOE3DEm9qZ2
KYCbYK1YyfvNjqgZn5OKBsqflsYZ+zgRrtnNBQO81wkwG3UTOgv09O5QGGRPOpqFkGiiNheFQ7Ib
o+FpwP53XDbNQOJHYo5vckAl20C6C5ZNaFG3rdIUfYq8z5Xg+5ipaRjH1LXlwLGMHppU/7oiuzg5
NWU0FQL9kxnEW9OHuI9LnYUAE7z1Io1eRNITfCZWtJhy8YsLFB+9g/rHfFSgCvINqx0lxC5LvITl
OPE2fhztF59mJQv3SNLI+TWSwoPZ+82Q27aps2OKemHCafLXwyq7C9P2pU6HBtNRJUDs5u5lctHD
dWI4tqohOKCxEqFWCdccCMN6wUwGZqFtrQFOyLLbcQTWzdwf89IhgHVZ9fRrXPbimGhns0+yY1T6
hok+hl5rG6Hs0OW07/tGGxOYRFMKPoYe1Si/835xR2q4DQeh2zvFtKeOH53Ku+kyixTpfnDb8MHE
EkITb3ZY3rUvJhkLu7Eh8RPgoO3RXoHAJ43xlKiyS92956feaEQ/X+O8rR5onn/Nm8Tc1VxHjjQM
NkXQYkMa+demJNh4sZvm4F1ah7AUFjkeTo3p6Dag8rpqgOgfKTQRlpCeWotwlqf4tpJw9EYqmhuu
Xv1RC5t0t9hIQhztTLaTw8iMiCoDHeMiUol46N3juDTO0ljhFNQaIpyc6FzIjdWVGwuS40FI4W4g
0U2dRswt03v8OtSa1dhE12VAJAqlhdIP0OUVxB+WaFsaaP93VKnXatwNp1eHWGZoVMATrqsyxoNF
Pn+76Q6jimK4yx0XS6FZkwg3zjd7iIxTpKvXxokcD3wpMXIqEOVaarRmmBgeYllnvbCSFkQIOdt0
UlI0SaGeCYfAHbs8AaBUDqM+9NletnGWFWknhwcWt1y3Q96Get9wXDZxZg1Hax4eKjBPPzTBmDi6
ayxhqHjk/EKRir/YoDKnFeG7Iatbsi10sUYFMmPlVcxL72bj1kfuvSkFIDNYh3RTOPK2QYkZqZG4
bKQWNJHlJtXt3jOxhXDalztbzgnnHMK8ZVCrW5XG8AbTrb+FoHm0tDS4OXIDpw74RjCr+3ymhJfi
f/VI0XGucWI1a3rbuDNHw7520HwNm3IB+PRwE7UoHxa7swNilq7nYn8O7GGXWNODpefmOc5mseUT
hSt7xLyZKfpDwIrs5CYDG3u06Qm/XaI+FieqAEhN0mflbgRC1j1rh1VoB/GZ8Cljl4bG4wRfvl9N
8gce5MYfEdfAYsg2JDNQMaZjtrhyNFllqQd9oF0E7h2RwDGZY+Xgp2COJRO3p/FwbSrfpaNu59vc
4Fyk+5E/IPYL93k25Gs/tN72en0Pzb4mo+Cs0y87Lc5yEtzhZ3SkWjqF/y5SHG07Vwgh7QBXOlZF
3wHwCSpPyF7qstFMPmteOLRXZvSjurRLLgCVyEBC8npJqXUyRMoK1x8jqNNupqAiPLiP8LoNs6/t
fG24Lby17zHSpjN9TmV3hYJZB/ANrLYIOA2WDYIZxq9xwJnbcaXY0FrAOZMShZ7YaM7xVJCErBgG
xgXDPQ10M08GKVP0sDdL6vJ3sWPgxJTY/Dla+4vwnjmW5fkFddyQE4QLuDWDOTDTd0CE6MgIJEOs
gaTOsoWe7SOrSvz6g8+1YVtK/xkgoYGiTLEfG4PIN0YNqmMOjkeCQpQutTa6jozSrsr2LsB2QzoH
CblWbxJN4TDUQKahCmg7RDNSVX4mMdLeZiXUjbXZIcRv4RXlJCum4acUGQvojci6DEWkv8rZwgrZ
b9JgWq4GI9hr0uigKLvIiB5Se+6vgykoSA36s86S8txbHBiFrwdXDtvn1q/e1YGpPVhCzyHmqBbo
YbzyLdqItRNExk7M+edp4mjtSdpFiV2hJZ4q6eWqg52mMDYsxum0U0nhUzlLl4lIFAbjOQgdjNOD
bnqz22HtpjW9mUvcSDO4MiS6dolBvB8hIak55SGzqOe9b0fb0kTcv2wsOUaJOn+jdSgcsiaU/8iM
p81Rs6EL554bADYHPwoPyx4/0n1sghszfIjbkS5JclRK2hnLQ5ty0qdKV940pfOvDpFPqBSRVFMu
L4leXDOBGinrYknRY+oCsngLDjXbk6R5v5BmWn0iU1stNjboikvVIZQNyhi4OJTxugdwD00xBMZC
52KW8wkT1cTJroxTQP1/vyBwDFnRHbXx9Hutpyn+m8bN0C3TMCBFqPA0NetnjRsSMD5uXaW7EjPg
QC9gbxNBtO7IWuimsrmlpvo5D+on5tk9Oc8B/44ZUJIXOimJ1VV1Qv00HZsCdn3XU1GueoBnqZpw
YuOmCBNzPYzU21nB+FtWmHylJssyP8SuwqFuaePBGJh32ZyiKwsNM2Z0UOQIkjzFgcFM7QZ/etCn
xyTeF9IukrgqfdfQItmbfN3jaLMGWIwdY9hsXHo+oBoZlv/J1+T+8jVZEA+oYAsXgJmjub+KL+NW
BVUtWJqpJBCtYIF6vZTpLZtM9N9uLbtMMydy+Y4Mq2QRym7FsrEKvWVI6u/jVtarm7C8it409xR2
GN3VCK8TPQEuEKXs9uUpPG6z5HBEdELfnnyGGFFNlUE5b8D8BDnCsUwZashSXKxpZHZ3k4pIzSWR
Y7OsEBtpADnHmhK/b5kz9cqxaeITvSrxBOcZ9y1lbg5flwIeE5R2KX0rtr/+/Tenq7+qKC3V0FQh
vzzdYjT/VU1ssr7URZz1OxM9KhLD6WLJTcli8TJbDBnYCtTt8kBh2+/dhumipdjNcdm0WtK+3lp2
zT8fSJ2Z+gY1ak/D6v2aK46qFEsF6SzLXeafeePfd5dbiM2ENxZZs152l80s36SJ9yqt8aMgL8Va
R8EYnZZNatI/AfLKJVV64kcJaP6++X6fdm107KPLQ1qcYgzQkJ4YavPAWaFcIVnYniapL8tuBIPS
RgydHjMDRONy37Jx28w5jFr5AfrOyoqpl6eNwlFPl047dw1qGOpWOB9IK6g2ihsFtBXOfgMUQdSY
hwycj0vE8HLXkjO8bOoaEridaG9/uT+E1v0aR6xrhBxC8kTP8ed9y0uXV8xxzTySCvJmQRKHKMeP
ppsiwuvQ1o9Sgr3ctzz6fRc7FrbtZf/15i+PL7vLJpshHS+3Xt+nGopDqqZr1oHxnUMGqKxu1LOn
4gdY02CkUSY3k04ByltuBrpUB6X0znv5mu/P0SWf/PsursxDLyirBrVMq5F8hI4W1xmwFz1dXwUQ
KndthruGqW+K+tDHSpsW83imFjOeNWTwa3h2pKzI+74/8H03lg+EQu9hRurpMVac8KKn9UUvci66
dXjNEQVxbU+Z3Got61Jh9rJLoFav2aSBnO4p0bwnPjM6zJLN/ZpZKm8tuywecsCFDql71mcG+eo2
UTBDx8jqMXehBiAeblCbTjH4E7mZ2pSliN+GW0CVJ5Dy5j4AgHFamlzCZdIuCYVm6Pl761KhJtz4
QWx4KfmHt0zmNJASCWFGyriX+6iF9dffjxfWrxckS3PJZBe20Gym8MLWf74gafCbNJGxeNPS+pYB
bvqqXGfAgo9McINXjQDWZp8VPye9VAwsG9icgCMz7OZkH+m+R6jct0fKvsIQRUZivKUXTk0rsfI9
C1qUCZOq3Yam1G4g+eerqj8uOzr+/LuhCDeaLG4vm0Z2sAJZqv6HuwPO4VVkcIJXydPoWOmX0EAU
iDNfCvDosoata10I6Pq2KUOUvi0swOUumOff7jeQtVH1paeTldbVksS+xVpGeUjH/EHRLWBNIU4p
VJasEGg+ZrkudquUm8xdxn9y5TP+zu9hmgiUHNs0HKYIv/wek9nGdGeE2EVMNi+Z4+j3wYBxMIGj
kqK5uV/uCoEDnXJRv/1+V1z42j4aUU4m8kWNagOeYObP1Z02ZS8VCkvX0ueIO4xzc9TzLBnJquaB
KjPHzovhXq8ak+niDw9xhW62RDGMO5EN8aYC10TvHjjlKpRZcG7tbn5/RJrSWPGjHYYj0gLdomuG
axmuo/3yDbgJFy7Vqc1dDqyzTj+rPRypZVOZaSIjE6dv+8uddhISFoE2a+WwutjSAwgRxanpMyJH
e4cuHX7cshsVygEcOrFgzKdVn2a7TCYsgohWZrZsneUOaxwwawdbuSJEVF2TXLg88MNzljt/eNzP
XB/4Xe5sWiOPdhWKtZ2ZtcP7NEswvoTGc2rq4mTf/slXJb+KX74qeGWaqaHfU3VzcRZ9ennAItT8
7a/a//PFlGhub4kdV8j4wMovfQQlQUK0mn4OwlorQGjzxXQCC2uc10gkctqT8FWY8wMA4BJnK0x4
bTiv+GlemAcyqctp0bqpgfHXKolRHgNvHAlH4NwQF0dujCkWTCriiz6y3mxGhPytKKQISj6q3YeR
M//wTPkOLonagin7NU/j5zCMrUOYDSkByty1bDRkC6vffzuOnEv/+O3YuqZSb9BtVyVVlnjVn4e2
skWn3Ac+OvA2jzffL8zLxXZifx0qFNz53YKZvHKu58tzwjDM6Db079VYIDu3MfwG0wfC41C7xHP/
RCgtZNkobs7LrkAY5plhme2W3VKrHWAYqHiXXa2c5ot8I0yK/dNyVxu8LG+GX+Tvv1kaDz++GQi5
b29GLNh8oat6v7zPSEawbNf67UGnhxs5UfMUAcvfDS6ribHqmydV7RAHVtrbpLIGxBLTpRBW/bg8
tWucZJXUFanc8qlBjJF40gMksfKNMixbiPqkXlo+avYQbqtB372+Ua67e0t389vyXKdEnRumo3ZY
dudxIjde7Xxv2dWUHoQD/qfXdzIUW3+kA748ptJz3v3+V3d/HT4YOWxbM0zVNrDSqcYvv7r8c/Y4
BhVxTDlcZAfBybKJpXi6UaL3LUsDalRojhFrJoh7SYd/KJHBXooG2wQHE3wlqy2e+9BnaV3H7xzC
xY6YX611rsx7Fy6wpQN2R7xM3vgiYlhu9VZDV5eECj1GjZf46SN6if66bGD+DFfameY611II+PIB
pp39tZabtik/RXblRbhSD5WMv6o5rC5DZR5dyn8gqLmr1IuIybcZ72x5HzFJ+V2kuBBN7OGcqHSU
TSkQ/b5bIRv0urgs15W0/7769RQswcuuJm+pzft2rnZ8YzFr0Kp8M/UCebTWlF5bzo8EthTnvqjM
C7ojVhOtX79lQVgjnqImmI5EflVm/xZR8U6i2N9T7HG2He2hXVOTZtbnyBZtmXbsyo2ThxSpnArI
cTSQkxih4VlFOqnzs5u3FAzA6hxJ9/m2ySME7svB8W8/ucya//h39j8V5QSqHynBz7v/cRd9qlHl
f23/Xb7sz6f9r571VGT8/+sb/fS+/PlvH897aV9+2tnkdPGn++5LPT18abq0XT4D9kT5zP/pg3/5
srzL01R++dtfPxVd3sp3C6Ii/+u3h6TJVNc4Tf7tx/f/9uDlJeN1jy/5X+5e6igv/tuLvrw0LdcS
/Q+BBctxTUPVDYsOzl//Mnz59oipmkLlP/rXGGyZ0LDua8O//dU0/nBdE8eAwyoexaiDoa8pEAcv
Dzkub8VSlMxM22AS8F8f7ps38/Vn+/teTfvnkZ5x3gR2KCzNMrFqGrYrvZw/XAcJMMt1i/LZymWy
j4YDLn8iDrb1cRakZdmNhiJOReWizms36UEef1GIpqMVxKBkheo2a+FK9WIHCWGlIULFUV9un+rA
uPZRtkfneM7qL3albjq3fIvR4lNlj7LNuwbevzeyCFc86j1PrV1vhKOeBS+DhSvIrQJ6mo9T45gr
HaXNmkTCc4unlABmpMYOWOVRQ6IiCKbOiTvNSOXy9IxUOsUGxznvSwkb4fr61ZauMarxe62MYGo6
fOxpmwhArISIgAXM+g+RQl76EwS0uzFov1oV7fS0UXcVEeNTQ9pod9Jri96uvsnoKXuWKO8tHzgQ
mSb/+kn290+Mn863/9l5uPtSyEO0+T9wjmmC4/sfn2N3Rf7y6afza3nB6/ll/2EKzXBcYI6CGa8r
T5XX84tHOL1YmUEqZaWGKufH88u2DEO4KjxMeYJRRft+ftk6VlpOLqaFKi/8V84vXfw80aSKxIlK
YK3gRHaZU/16go2KM8VxOfUrrGVgw3MwqQ5x1L5XW6PXPwJxmpBkk3Fe7bKBjMMLUq4V0G7QMZ29
s4K3uvpVDyC7c5DzrO6+L1+C9M6u3+HCMJvHxLrXLPC0B7VaA80Yq5Kl1zOhbuJTTpHbOejxIf3k
jqdYbOJk3Wj7ZCq98BEdxT19dpQSCNhzuKtrXaN+92zbxxhtBWtEYz7E9bZ1LgXqUtXZdHRMZG9y
U0/Bym1OnUm3n+xSsk9wlXSrZL6zSi/hldXmpOjM4r5E8G/ILbDstUYgKOW/7IOSUht5Coz36bAV
73LlGN1DhwDwp04r8RavN0QeDcp6QEIrahNQBkZF+sZzGLPO3KXvHXHCATm8FLvojCvqq/84MJ2A
UOOs8nDn1gfiCOK9+aGbzviDwy2WGo81bbEaO1x8XrF7AG2xqtc2DtfibH1FiquhSMwv2kCHbFVi
PV4FlPo2cGT3TOcficUFJPaCAOkQsJ67lid1jwHMUfYIAfpdSRLcitKvIEceNIJarhCLmWh5aTq6
dz2fBydw/Wx/tFJm/e8FrqT00fdvQ/sQ6U+mOOHoJQIS9ESLxTdZmx9J5hLKKt3ADoliJK8rjXzs
Dnsv+r0dHielX2WyFeSRzaNR/3mhsTVhn03ORKjk80X3N521NbI1kUXTMa0PyAsbHdCa18ocNDD5
RFquxWP52fwK9V/7lN0BVL0hzDj35hWhNsVdM/jiNE0u6dH3foEEJG5MgWHWeDN1x7DzxBx/dctm
2Kgiey30/0szjf8vB0GHoeMfD4KX6NNL/RJ0Lz/OMzT5mtdxUHH0P4B82SjfNQYadA+Maa8DoeLY
f1AV0U2VQqdwhBzT/mumoYk/VGYSqmvqhkPDQGcS8m0k1NQ/bNUGniyEgxicGcK/NBL+PBAK/rMc
xluD6YZLJ0eOxj/ONOyUko2ZwmlSS2tnlrXX4wIffXtd4e7sIuIPs48BRcEwc1d9Ut00bTwPDmJM
FFKEIw3vI5sgXXAwdPZO6I3I9gHOgU3lycfd8cNX+22a9BfyFW5FlLcs+H9uoiyfFeWYqZkWlQGo
CrJT8MOsqLAM4OsR3LzBLg4YGO9jsMQGXGYzwFmDemu+tbay//0f1fgVflh1y7/Kb6dxOYKt57IW
kgWuH/4qXTVnGiL8KugzN4oGPknp1oVxDvppTWYtfZpuozcfWg2fY3LUu7skNR4dPMXJGivKplWt
YqVZmFH+yedS/97n4oBS6Yq4muX88rn6uhH11PG5LM3fTl2wyQLlkkergaL+2DM6R/1BESYDi3n3
+z+9HBTfCxGvX4nu2JalcSSyNX7+SkRZ1HFOrgp67HBVlu1BhQlm9dG1cyi3T1j6Vj6q66n0N1Yx
ceVB0+1FLPTECP/UHcIvzjSKjaISZ1s3985UXeNhIFJiejTU+T3ZQaJ7ZvV5F6OaNoLoljUUnjEK
P9ELWdWTs1ZG3LGU0N0m2uSqdrJ0juAYw0bWbeAQ7FT3OdJqKofhWuqwfJ+Wx2w/O5PYteiEnR5F
qFVdQdqeDNXeZZO1K5XKawrxzMsfSB33kcA1NRRuAAifRVMeJjjTK1hk+woK6WwXvIM6nCervmpB
98CHe2O27cHCLSGI38HRP32CfUZBsqy26DnIBOrxuJYhl9H2w+9/EKA6vx4MloXk3LU5Sm2bQ0Ke
Oj8cpLGu6hpOMyAs1sOUHNLQ04KHuj+JYKNFO6VGp+MlBaYwXIygc1YNRav19Iaec+FujPZoEiYN
GAGF+LM2ezMyVyRntC5eancFZMMh3W4F41opVrW2CaI9yWhYDfXOc7k2HZNwn2b32XjA75sSKmUi
uu1xxwZVtYkp6ujldszIGb9EESCYYVNjIZmuWrTJrLUSMY2KHpPoLtXXvbiq2acG5QEt31L+RaSd
iLsbHavfAVEvep3KPpj2wXePbosu+KxT5VFROu60eq0Qp50xO9vkqBTjfVjcoEWNMfHGW0W9r6N1
GR46YpXx4ePeGzcwr13EAxUDn2f6KLZXlr3SnaeS2DBjp9dHlIu0P4DJbphsFdWx7BEYrxE+McJt
sBWCEVyVwX4yQSqvFf9Bs3d+dI+wQG/WarWroisHXQTbAHeg+1DP77LxzRg+BvRj+JZIxYo08kYi
35tL5P36WkFI0quAV6OjNtyr7jaBgVxDEqB4i6hm3XwOyzXJBv/k8FlK0D+d0PLwIbeeS5HJJUqV
V4kfDp8xCDu8f06yVRF0uG/t4ZGl3poO6YoeRGQoJOfNnEyIYKY7kcFu1EGngMHCovxALvF11pNd
XymeNTHujHS7TBrO7bPFIlUZH3OFCWelb7V2g9N+0xKXoA1vLU0HX/al6sVaN9S9290wu8FeKEDM
qRhNDNapxBdg5wU3vTE4Xsf0i4osaaK/6KYsX9tVRl7iTB4nTiY3HHYTFTBkfRAZvbTZKhDF9V1W
PwkffbhHs0rJw1Ue0EH/OBc7Vb3o+f2YPSr2zU23o4P28y5JCDBA5LNGveugDGCe16VXeKuorryQ
lh2yOuIJPD3XcYjNnuHeDPfS+zen2Rdin6X3c/WstsAk3ppI4kgFF/rAYvqtEX1qcUaObuwNdrkR
+XwssKO06gZf/j5UGlKM341UsEvywH//8xo/VxAZrlGrsKACk6dRmqAn9vOvSxgOdls7y7aVMr+M
WVOTEq/bmyg3NII7hDj5ZZUezYhWRJmpV5VhD5EvBzHcGVxg01kPgeC1GOI796PtEzqOkv+rL3SC
oY0Onrf/CX3xWehFjdYuY8VjfxqiXmZUzNA7wsbZOMZeksfJGJqCXZdrHxVH8TLU/Jff/1uZJP16
vWZOZVB84J/tIEsx9V+O5Zih2YwiqgROC+rVbTLy9hQ3hb+By7sxB0KJu8+Zjlgs6lnd2MgtSYvp
tqNt1ZLDcuzHOPPmgqG/FJ+dFosSBcOPSqjdqdRDXd/+OA4pS5VsHuH/th3ZG3hTlOQQBvZNMQcY
9pjisCYf3NgCcW7MsHtQxga+u2kSZzvp79EH2DthFe0myS+VhQih0ZVsncayn5vtq1jbiKo5W5c0
ZaqVky0F71jZ926xV+3gaW7CyHOAD/bljDHPiM21a5JYzhmVtE261XpKOWrBmK36ALGDLMOcM/F7
ZGT+Edhg2P2TmiVQsROf/FzHBzA1bvOKp7SQKcAIoH8uyiFCK/IcOfWpmJF/2CQJriAiQdEwXOVS
k+CHlOBjAWDJU5rS8TII3itXS8JH0Hf3uqKyvCkz+COuInHz2gRjXRNPUzTymTolP9n6R9L4xI3l
evwAV9wrpjo8S5gjYXf6zU+FfhM63q8A5nDlshRK877fwGNqVuiyEA3HqblqlJrLtUnMQKwIvlYx
HFpVsY4MQltrNp37GIrODZHBm04zznTNCbQQtBVTa25pQQbupjTUa2BUcHY5O+7tunlrZBjAR6O7
tNjpt2VVtA/2XCFspg27qyrYWkmcXENdfQ4wAH/0p0ac+YVWNN1xdiegFYz64Jd4ScDaNt5ya+zw
gFARD89K3DAvaaMv+Rh3W6Xw1Y9tEk+H1O+At8wi2uqJhuTTqVnM5sGXPu7idVJGiFUDK1vbcOTO
la+9cfgxtnGHbtAuwpfJmYy7KbPybdqF06YVlkKdwKzIa8Ah7mZYom1ySQHhkplVQ3iq3c9+1dsH
ty6KLYN/AzV+p/nqo5VoRzMj3DwLGyyIDRlg6a5O9Jpz3NBXYASPgdXgR55Srr74dlMTRkgW7402
fDbVafJCjYlePuUPAi86oD2QcYldu0SuEmlTiOAgMF+sNY1LQuYW92mJfLRN3Yshgo+0v9pNMMA5
iAegfVwP3Z0CV2Arp5J9mHtRysQj90dKif69OVKZ0LkORGb3tvHdQ64KLIZu/2YIHPCcigGnQVhg
uNtT6GjnIeX66Sd0TRMaYSGqfs8XV6WwyzVdSDyAs+tuuyIkLSX+YmOZB5kQV14+wDAov1RdRlqq
5OfoMuQIgIqnp9rXSe21Xdx35y6T04oUnH5TGNom5WA7RoWoj+mo3/SU2DrS1DLwskZ2Eg0y9BpE
FFf/JJDxpo4XAnvwfF0wk1ezjzW/08kN5/GYJmQkJL6SPRbFDhRZe3FxIDF7DjklzQxSajR9HrFt
H7LRRmg3K4C0IRoUs7b5T/bOZLl1JcuyX4QwRw9MCbATKYmkKKqZwNSi71vH1+fCjcyyVy8jM6zm
NXiy+3R1RRJwAMfP2XvttHMV+jhAeUrllmsjiWqguH2zN7wh4eEJ7xBCN7gjYDf2GqpHbVP2WOVG
6jECl3neMg6WYJ54ZEDT2kW6lmyyoO02sUyiFSpQavImnbZ6aqwbmBy7Mh/IPA3rF8dUgjtHNw7c
r1UU9vjgEPL4ECF5bOrXhMSBKqhfhlRQGZMYW/4YaWSu8aa84W4QuxJtMy2TnoRfT5n70LMa/YZc
1qSYnqItV6ncmGmfbOnbpHFqbedC6lxZ0Ec78L5bm69eGABlywD5kkVFyrXZUAEyRPJVZWPOXXVX
FwNI9yCjOdTHqwqeLyr/cfBJ91byNLuLAC83eIY3U1WFK4M9hZ/UNAUyYa2qWmaepfEqI+u51qt5
a7RlSf54A4K/7gTFdkfnqD3MQV75Wi0HXzjQ26WLoT1qDDIvrPbbSXjAht3VHZRsBc/Z5D5ONQoN
d1/a4c5wlTc5dCnNeEr0BnGp4PKKAQsn8Z/fQPhtj3+YvPJkxXP8uYiep2qJih0nZ01G2Qu3bTpW
UdEg78KOxtZuow2d3CmQOlakc21TCD2xTKNtOPXPlCSdJ5YeoWLQ7Aq6qvQtnX6kOfdriLamNxjw
u8bCPujoZ0ONbKF5htfbS+3sOomvQLQEAsItOXfrPbMzbmuMTYBcak9TP75mUpo721XWFVKQvZKG
a8G1wN2/2Lc6eEBA9lDvO/UaDPjnlCFibX6bMlT81kYTa2G1ZS+UY/ps3iRxMhsclxAJLuQ7fc2i
2AIXdFDGjewoFLaQ4JM57HmE046mZzLg6IDSyc4xzsUqTJH556XG5D+/T7FDAIQeNgIMCJU2qZRV
2KIv5aHhjowX8PAi1SZcBrBnjmEFJcMxboIlarp+MHEtKApgMqThg1flqbnuyTnBkbIfcqPZ6E61
LcJuyTQClB8Ng3Ufxf+c1BvQNzHvq6ZvTy1ZP6Heby2ev2w8jSS0jmpezpv+j0xFcQQcveAdPzfu
aTG6Ox3UoRb9CDVTnhKFzQPOnQA0gkKog2U/ZuZgP1qQew4yiw8J2mg8/hPhkkQRBQ0haHkyqyQB
k3VKhG506JxvVxrpMUxJGOq+LWoQ9ORlf/zzJ+rsZI6UE6wYlXXe2dz1iexzxX2AhuLOrIhTGkSF
vNaSDEKVSxAEDaZccY1SDT5E2dgPf76klKsPYT00G1VtIVtnJd4Ol2TrRutIb1q+/PnTny91Iq+T
EFzz8602WsgsRSl/LTkQz5408LoI39EOI84L362d3MNWq24QzkLYLe2dqAJnH8iE5nTzNrqT8aDF
LSqHQiLyKBGttpUmNrblcjuTuKaiic1vOhDyOQf1vNbqPN3jk1xbcVreV43tbkgwphGOmIK+OY/c
+2j5kol2q6VheYzyRlsRsjFsrXFhbFuA48XAjtQtHS8Mk+aRD/oYJO6wG8LO9ZTGxdZomPPOlgoS
tDw5k+/WrOPSdp+KLlTu7YoZoIL9T5TpR+/CVKxaLLITjakdcRExjKSCVv6YXYu0pZvs1sObE1Zn
Va/WDkSNUxkWzmF0s8UyEBorUY/vIhyacxiZ7UqtRvV+iFO4kFYbrvRKWadSJOeSmudasXb5BMV4
p/f2J3rh9L6q3WA9Kdyq3RESFHHVd3khEeEM5vdEBNnORVL/aOdE+nRaGa60lt68SLHnpHrguYRy
US3hd5zMDCV9wCZTUWhwT3aBrGYuxodZKkd2dPORnOrAj7KCSrmZ0RwbDZAJbSKLJMU/pTb4Jd2j
U9uUX6PymYt83vXwxe5xeNr3Kei2XZLojB3ezNnpYraWLBKSFjhIxqWBAHAp1AlD1/KIbPv+MTWN
5gqQgzUezJvYrHs/l9Xw1Nf6tS0Mz8qyem13dEx6EF0b9AhJHAHImWP3odCbi6xn4o1piVH2B5aH
maTFzhffdHuccGa7IJ0x7a4kg86pZ9c7Ldr1ALkO3tSbivhjZ0TvaVqH+7mJd4p8VBzajBPkH/Ks
mYum2hYkyVHL7OfQBd1RT+KD4M9jJuTLPKGI6vuVIsaT2+nuTgQSt4YarvXgMBqYtWZH3+BkAAyu
bwoDeyYuig3p40TMjIxIKD9HvIMWNKTSs8Lovg0FKIZ42SW1jJngJW7Gjnj1wMp/sKGV62INEPPc
qqcI86TfJEZGJerAMZ8RjiQttKHyKOv6DbApw6PRBOA2M1u29Zd5aCvaUXUD/DgmafrNcYdzUE34
trNCUkxWNKCk+jAhzR2JwCBuXqnWLajzVWB0v9OwgfNIaNbgbNvO+dQb+WZrr6Ek5Th0eipuLYYH
xI5TDe2fYcQDWjOvU4g10wZcQFCa/SKSu1bnR8gQOIqu3c0yGtaRM9x12fBakarUssP0tHS8Vapl
8vPdKeRYNZWMuUf1nxSoDXQOU3RvlHx3LBRnNYthyQ+3V8lLVqR33Kslo3Ltq+i7W6jJYwHVISr0
T1HBBZhMpP4hBm+rRk/l0vOaxBHBX+jxHGJTscnLRltrJCH7pPo+9djH+7F+mtWSsiENfuIWb1Y1
8gjWDbK8BqTjy0vbwH99O8eyVpFyoAD5U4vlHSUZxIW0eKNSPqrk5GGKr35nhKZqhhfQZRNL+BGs
xuOcm4y+UBVj9+9Zwa2SnS2d3Mc8ew7n6TWRxosVJjkx55hrIu6NDnAck3oqUX56fWK7kX9Q/z4Y
qvM8FvlDkmieGwTPmmnuHDy/GliodJxKwB3zVVdxfjnZVzdDhAhmAHem8hN0hAtkczh6yfyFHMxn
xvLZjMbTZFbQYYtl7tjcdDM9V7BDvNxkdpqVwEuG8dMQxbGvCuB3Qb5XKPxXSfyNv+ccqDoGvXhH
uiv4JGdmlGd8GYQOeXFKlqwVtS8xLDZUt+CFMEL+mBomV90qvZr4KTbdu6kIP0UaXNBg0PoEowT0
sjXZhCv5sLdq3sjTlKZnkjRw6CMmJMrtXLpMWW3REZaUsBunY7Gb6/kzk2Xg9eqT65bQvFadS8mS
obHcMFE/tPArIyPfO077OM+XTDHpcPF6OB8eHYdSTUOzBNyT3ZP1VebK2SxvNSgHj7SyRwgwNgsG
lFIzHrHesgI799m0YjDsxskMoys2KKa7M3Kl2SZHoZ+IPQAaSJZRkRvPfctlWBVOtGpFdMiyKV6L
UnsqeHpHORCrIhmuTRSfsXkWnm7hubHsB7XB+Fhp2a2yqo2GKSHS+PUDewri9axDheVFV1Paghnl
TWRYN+RnX4bTYQPXmLH26WMMfMKfwZMJTQlXuRg/9M7yOxn6VqSRviLmFUbWYlgD8jnj2X/9kz6Y
tJ/kXEBuwg+yki1qaagRm9RiUMDzdEtty1TVlJzHfuJj4PpMCVLCGzveubkZr4Acbd20fAJrfuWx
Vm4gMZJbrl2A7ix2GPs45NELYdw3yvlfLOf49QaIn1EXrsdx3BMg9Twx8lnFbbJJ+S9RRih9Mj2h
EmKXbxQb3EYPFr4fL2/TY97lpEY2yYctlB9Q060fKjQxhNtbXshYQoHAFyQdi7Do131EuZlEObGg
UX6MTRX4ZolcYCY5wC39cOrAtwXCs4kPZ62FOX0V7WGcQaQrE6mwUOi23BJxIWr0aQJmM1nqoNGP
tmkLmSV3bnkRNFtMB59/Dnqg1/ukrU4O8tdVn4b3rTRVhil7ds5LclwZbuLQconDbg/soQxPhFPq
y1A+CG0WnkU8MYB8HIVKlmwBoqOZwG8+m2LyzNi8KwRIwBl307qom0eJ/IJs9R/ZGh85t6bCwVyQ
KRsLZEqq2K/WKN8J0PpWBHQwV7wXRvxuDg+sepJRxJNR2gnmsPe4EE9JAQChiB9xgx+twfkwCwIv
1BSWK8MddZDbMK1rpEUOC96i5Naz7CFFY4qK4asHsWMSQeKVSXsHxe0Fy03TWvehwYKmVctmlei/
OfruNDbWcNg8xa1ufRD/JPjisepymeCfaauO9mEQ/TpF+cplCoe7/hhmPmM0Fq9a1HgiIqupMd6t
VvnVu+pkjlG/sgdQV804dxubjHi3qn9ydZNo0Z0yu++tw+nfFHFDo4hLQkfU6Yfu9DlM3YOZ06LQ
dJQH09C63lQSoVS32r1e0zNbBjBQ1Wj/CRhaUQSwKn+BiU63QOuidd2DOaXl/xxW7XdiZ8+JWpNK
05DMCxoIP1DA08aeKlaatJByKcOLMiqYFa82oRq+YbAjZv+1I3PZWc/C+rAGHmcpcJ0NDUeA6Wuy
sd7bjAZLgWiBLan+OVYRFs2MLqeLYMO06/cYdVkzadWjUYvDNObr2JwraAk1sSZDsIZlBbZ1jQD4
1sR88JQGrNaRU5ZQSI9pRU/G5LYQM6lxEv2EJv4iczaIRnztxuA4FRGhg5VFq9Elllh3cht8yj5v
221ZDZhNXca3DpVXUw8HFHZLf2/aDCY4pSBxdoHzachc9SK9N9ZtM++tfv4dneIxs5bo1WpXWHHs
zRhSfcumrqGNSGGCUxE8Azvtdn4yNPu+y0xkcZipto5tnpJYfrpVsWu0co//X64sFz1yrJiZBwv6
XrAcSOy+THL6RvzHFa6HlwCZ+jZfkqKM28JXfTTY8vgqzHEyNF7SzJK+GstnrWdEgabQM+AuW0Om
AJVW0UAnmYe056PtNWvtdhnxY6STeWZzmBQ7ou3d7gYDk0EdTz9FAjZBdPvlfjIoabzqIAZ5VoFS
Zgb6DVhwwVg91PVdq0nCVgyczkqXsb8KboSFKSvBbNyxx2uKpYLqbCStwyYZixWAmJr/gxOGnDAI
CbOphpPZdh2XO/Am2jpEhhJCXY+3sm9fbGHAJwqU0NemYkv0bcmtrTGhf8TjulTQKTbj41CJkw6S
kPzEJvTCl4oAEHCP0UtpAlRm/82MYniy5/JlOWHBQLOwLQAexso6NDfJpH7ZdrJu6FXkYXGJg1Fw
nmxaiVW6MaZldAnaRAX1ZxbJhztWv3Jwhm0imCMHQ4fjjgrexYBFMnjyFoRf8Afux7Yx/Rol5gae
YTe15boOtchjYMvIA4wXKQhGHF4Kuwm5Q+JQHBAdI9jG1FqlimfPCjlEgNp6PVrPJb2xFtjTZKe/
A+j9Vd3ouW/mQ78iuXgw0C1v89KhlyNoXE8anNk0uiZl+SnqXZzkTxYe0MZKodXWuNiTymNh8hzJ
XBpHeerFYCbhSBGGmGlI1owfpZWR55AK79mtfNYn8DojjXWbWkCxnPgMhfIb+CJwnsp9qgOKG7eS
zxiN6rTcQ8DcNSO4NtdGi666LHvB9JsZst+MVADxYWqBagTjWqbth2mGR6KlFS8pvnNdnsAkwf/C
vFP14PmHun9sGptwWas8GnZ77bP+d7YK35iSa1/pn9HQDMvhRIxm0weT1jHr9efOJGCWNOYtrHZK
OUKLgFrc6Q59vvZNEs+ro3TZRDDxyZiIqeCZB8MQ2WfjQEtb0T+VvLt3YRaTzfOhsAHxR+R3AaTb
2QXYYam/WPCGPYRpyx49IgS8aSqgYyU+pnw5Z+tmrtSVrb0FcaPfE2i8GbN4nxlduiqC8Cya2iZM
gQcDUFrTK6zu4jjOMVXFAc7p96AGbCTUd3MaEkZV1TVyGTbDzXbWCGHZPE+gWXJhfRKYdRwi88Ns
knHbBTTeRay/Ukw8J67acD80VS/U2u0Q0USHX0gcKv3ImuYpmgxn3rayOaW9fCJcbDGPxjAp0/zL
ceC7dclvTwoRw82h8d3Y2reduCfyAkuk7g5rPeTSl3TyFQ0WjwJ6jrgojkTYpiuEk+TX9hZ6wLk2
vgcjPEPxM0yMGwEcdL+kKly5U8ElT/KXLufYR555J4V9mAknWRuV5sfDPEK8wzE/g93bxCziVQwM
ZDAnkgp0MTIiHZ7GNHizKBA9V50usm2++4knsGl0LxNEFY7gHOcdCz+I4OeG942D2TBgebk6/eSx
gPqoNyY4VPboGzpTDEXnXF8TWIBSX6hb3mx/SqRA3GfnsLx0QhO0JDybzsirwGnXRrhpMb9UtOYJ
SpvyEDras9WoPBIgS0Ua90tI1e9mkDw1SYCWEuVgX5LKzq2LJ2wWbRykqcvUhzBv3jrQUFIXBn1f
hcH9nPJUsUor8KGC9zuFq2bNDVspAViYdOA3OOI5yWN0hyXrw2qqt3DGCGPbw0NXKw/cYp8LdzxP
Ed2dFJ1MnD7rcXUSJF76rhmzqRASSWZVnSI1fGmIygCdbQHImF9rgYRbKup339HvkQ4nOlDT+DAi
IzWrO8qsdV0nLt7T6glAZ7hhjINFDZJxElR3Vt9me1uL2q3ECFllYDHyEj+NUp/CWVZrO53OiZ4f
RVZBQUFD20U8gKyWB3rYZHLdGoFgbhpvxGjH93h3gEhnyZcqmg3dCue+CHkMaIy28Ff4IhLnFi87
9LmSswxgpAsFXXJq/rqTa23BKxT2Wx5HZCe75kGmiCk696PVg9ZnlLkBSf1ZSIZduRpuJrQVnZv5
NmMiCOTUCUXERajC0SNxMgm9sTEd38o+OxBhqy7Qhc/2KV8zhtsCwL+rK+qJEvCjGHWKDfsVBh9c
CQjFypoQsF9TJeEbWiN7WC3+TuPk2epDRKBAxVmn4Tnuy8RvZ4LZhgHBBI1aFiVu9QMpwBYPGa4x
MVfrKk7SLX2Lb8N0fx2yxU3GIBI2IVCNcVyFcg7XjrOTqnpPDZXteTqm66kpOEkNj9s5exAKqohA
PeX1o7TJgCojkV/M2NiWhu4jAOGyGdTLqCmvZBrMXq9FZ7cbfWmRcRWqJrc6zB+TuEcy0G7SsNZP
TdU0d1OpXMpIfiQkE6UmWBh1HpYNSwg9j7UPHz3Y9EnoAOCkZTRX6F1pCmJiZ5tCilEQLrAUrsr4
yVY7mq2TLlcJFH42i/k4kvSrov0JlY+kmWLfJs8Q/V9DtR4sxWL7XoJFWc/6dDXdTniaWer3Wuoc
bdDfPB+IscsNbBFzSx2aq65fGtMH9LRHCIkDabDQG4Ur72T5mE1WTOlKQasaH22d/MLt+lQSkPJN
3GufczK9Mr5K8yo59ZgiaB2AohvMGKtYlbypEOAReyNq6LQPiUTCIV2Kreao7oKCdmTcnFpO4NHI
9LNICjbq1FSjGD4dmyxI1wqBKEHjA6j2oYbYOqxp4sVkcGjCmmL1U5cluEQxzPDRNML6aEyYteZL
U2m95sdNpuduTEi/s23CiOJrqzhrVUetUBiE07SvZW7SrPqebftalBCTVat7ThNSRacS1GiQskmz
bETvziek5Vddr3d2hJADycS8QtKGUhz45Ra2LEm9aP3wOEXMgK6zRec3mKaNo8zPEXEIlbwsfA1l
duL1RBrxPA9bjQz3SCQK88tf2+guXRi3W0NJmFzK4MLQd4hkibhG7oxmKHd1bp/FRAAHsWN0niDv
OGH3aNNQ11W5TzOz2MQEY6wn7Our2YHGOC6MBxWBPqs2u+tMYZB93ExrbkmQpbRuOFQVPOh//jFu
ekIpsvKxSgh8WGiHq7ZNu7dK3A958B0CGHusnKHdgjX5rcjo4TS7WyBaqDiJxI5sBP4un3ThWyaF
/Z7MTbv/Y/yWLUUzGkB6xyUpQogl3FqfcA501p4Y73EbOJ227ur8l13t9NCnhl+m1bBDr6L6aUGz
IHCm9ih5hjpNpFw7HnJspMODUwS3IcMIMPZh6ulOHN51OTN9AyaEG5YjmUfuh0Oo6i6MUCu4rTiS
dZSxONMbMHLt8hznc35widhb22WGk7Drftqxzr96NXuepwq8XZVWqDNC4y4IIybAZCq9WWMuFyRx
vIHL5KCDS91ri2RFFkXzShYC7bkCMlNm5heQJ96sFZ1v9ea8xkSl+aaxG0R012EDWQOrn1eGahb7
HHb4rjb2jJwpOEaTe178m1jI/Zzs4lo+WQl3IVznQEbdarLFTtWzvRoJvO6oKsZOGpsqtuK1IbkK
LLNRd31uvnSJRkysy13BqVRSMLDknWAyUoKCYc0r43luu3jnTtdxqqe1xWN5b2cM/NuqWZAH+moa
9W+gAeSS5fjqGUqItZ4IFPkirHZD7cyU9Vl2A32PyCTvrmVSmbsJaOYVQehT2bT1tqh1505SJBQo
2p4ZCVJZl9qrYybigRv0vTPj88AmQT8fOV1QspMv6s8C2z0QKamsMYIt8sb6nUHrRc6cjoII9Kiy
X8reMggIZzTYFhVHzZofqgCeuRbTzDKqYrU0+4/JTBrcYIwHFhe9XoaLHhB+zaSAskaY6aUz3Jw4
1/ZpYzL2s/B2oPSZhp1kd3elcZagnwY/MA/uOskF5CfRRFvbSTVSr0w/RRYp1UF5h6zI9D1xkkcF
lZ2pUsUsk211dqtPBHSM5adb06b3w0wuQthpkCPnanjpFJcSv+0dP2PA68+t7l5apTuruTK89XUI
O0txwy1oT18TQnuWQ3wpHXbhQ41LpFc7FFmjRB8yjQ+4R6lq28TXIiXbRTzBrkkACpHA1ksGF2Zd
22r9XPR9s4uYJuDIQCpkcNYPhMGcwfQVm0BqUP2UWByzBFmontSerk/NozEqOfZ6/ZfwKuNWTOwi
k3Br1zpdrgh2kU065C1RCq80+/7dpkaljWpdCb7OnpUYzl1u1eojWTspIO7+SehuA7YFvTLl9mM5
GNRbZf6A+mPZ7slyM1lmsqoNiPetU5W72eYOQbMj3rERtljgXUgq+i2azPwrXewjs/4tJy19J7fu
sZWs9XnK5nNcICOdlDa+6Kzh1kT+MPM0udhT/xsoVnw3hNWxy2JzP5O1xgMhI95pmF0uTEjQcftq
RdPrWPe6D7Nj2EVBRjesmVjBQC0PSv5HTmuuARW1vtry2WTJtTrw6FqFU6QfZ7RqI50Nr26KeF+B
XhgIC3+0wF9uWt6akpeSG4tD5UwNDI69+sJWHtz9jp2zBto07/KcL7BynorJ+VIMVEeip7wcbAR0
Tt88phijDzIQCdk9c7AeDZ4YMArsB1YUejA+lDvow6kXCWkzB8JblAekAyQWEuzhN52wH4pwH8dY
y7FiBCQjLgLwGvUUedRYJQ1FIAEqvl3D+YR8PVwra4z2zMdX6WipoOOEuskitV0HCOJsk050rvXJ
szABqChQ7RiVYOHJqiZ4kiWRajNIScaHrhh9XbjZHpjK4GmYw49ZpxNNSmWoqLRLSLTcdG3XowGk
YVlEsfo2BugHUGptOV2uJ1X51jo9LZg+/NZFf2a89qi4c36PLB0knHRfiPPZmfAMMNZBTiP2/IGW
2U6LO+FHdOrYheq0GcHs9JEOjDdOLkbeJxcZlAhiVXZbf76XZwXI7CD7USqrvDPcuLpD7/Ci2mW3
tZz6OqWu8jyrdvowNuk3eRrBXFwHO2yf2C85KoDpFHDuvh5+bMmICgeJH4zGg2JhiDBkeDStYNgO
mvwpWji76DQqTyGs9lyPs3ueLaA1c0WrvEsLuXXmoPXMVHHPTo54xi2CHot3HZwzF92FbUwPGUus
LbqBpgaCMA/47D7QU0z6qYbmVw1eujYgJzYIwvs//xs+qJn1AlOwO8nYre61qXoBsbHtM0d/tRIF
TGY3Wng2dOPVJRZsCgtgTsC2TCNH9Jb0JViYYq2X+q4BqOozNoR/nTfOSzswt26CQD+IBkZ1mRdi
IwotO2fa0YXJuYlkk3lzTcTHAIU8I1zIi9Ko2S7RsCfhXEtaRJAEMnvPhuhLd2S1H9XKOApVszby
EBV8I4cJBsVC0L2pPpRiQHdyRzgGWwyRH3uVgD+yyH7dED0NyXR3hUXXs+9DKnYjp2Su+rtWne+M
5doj9WjTuyi3XE6Wrp/HerwUJgtMtWjc5FF+I2eAoVsizkZqEx2JDYS2bYduZem00M6u+xqfhUL3
TkvmXRRrSx6lyvAwk6onbXfbi/pWJo+0Uc/keYeU3nFMcMvLONFocaaUjmhK1Sr6cGfGh2i2My8J
kw4PPYIao+1PcWrcVwvvLUU6ND4G+fyIEeQaZaCJAxF+1cFzlrfUEtNTbNkftWAnV6klcS8XIcOP
MIBe2mIWqGX9gmR3Nyrmmczzl9QIclpt5W3smnXHdNnTU+cVC+tVydDij1by1Zk0vRVl2hhyBG6a
pED4IOLb9vOQM6CBmHbO9B+ZPEreS9W+07hSD4HWVZ5qdmhYyuBjBEktk7REJqgVnju03zzQvgOj
QMc2ufuQOUiGJrEg3Mmj/6CtJid9UlqXiBqSczFAreoY2mAT8sAUTusldYxUE3bPSJKWToecfcSu
nrhH0ZPwq2j4TUrlahoZUjE7gC1YY1Op9d9+EJ81EWErwWrq1OZBoSHetSSdgmZlGGwwDqdY9WrC
a5gKd3Tbkyf6exBzspvZafcztYtnCZTIcf5PSfr/dxP+G2zBQj/6n82EW8gJRfsj/+olXP7Ff1oJ
tX+oJpABUq8cnGiLM/D/WAm1f1i24dhw+fEyC8v+i5XQcBcDItYgcAaGagkV1sB/mardf+D7c13w
InSyVf76/8lKuBjO/mIiMWy83IaqQvDTdN0mY/D/thmAKSldtiXTKkLAkJA7Z2tfy8Qqdk8zs7ZC
ZQJn3dLx2OsnOKgrNzhp5ucw4El2G6J3z0mDelGeyAVY5vsWc9hG3GL51ZGY+Jfj+i+chH/zCPz9
rf6xU/3F7wIKFV5hlU2Y1t7b5tjO74OJSoBGkII0AkPA//5y2uKc/+/HZoE6LOnorib+ZtbLJDWy
zKIJSWdCwFezM2zlz58z7gKzdiyOIt8NKIoRdBjFV1Odp47iY0AEdWyzl648y/orRxkZ29xP1RVv
Ok8YFiu+hHx+G+OXcVRWrkbGD74Gfkmh3bSu8Tj2Sh2tp+kmldqT0YsdH/PxK+UnVPNrbL7oP9VK
4gcxujnu5Lwcu2mq69pbfktf3RhgzPmxzl5i3B1Ozz0JMOn0NeXI6g8ENFH/4luvuw2pIrP1BRcc
ffqX1iNOD9cWwhfrNE43brbL7yYOg0hxatUAW1fwxbtLp68Q23Xzhd7Xi8hXiUvaDPccg0y/5f1R
T48zAjW9ZUgURSQBfKk0RgS/JzMqL1aJMCJWaMaZXd4s54bqx8mUNfs05phfSnjs+R4EsZEUz4fg
1+xupXVS5iN/mdXsswGvJtUt6ie/s9h0sq+PvxxB77G62ZayIj+GJ2xW1KCGTrQsiGK4hct0KDwW
nAzdZmqEiycIj119bJguI6heqcpNaTc9TbxRZS8JQ935VInZW34ynxRE4Vg6Dhl5IvJrrIBtt+jB
2ByZhzDiibi2aWO6za3JXpZ/YTBdi3YKR0YHUkPnDHR6urZVeZgM2vBcUVI9BYo/IAJLaYbmqJZa
Yg0OBfAzFdiHdVqO2AJHrkpGOmONYiDZ6o3mTfnkm/Q/bP5DfuYgHq6cQ9N9kQ2zXIHL+2fiUJDq
xxWtuCfB2+QFa/XWTTzsSIdSkzMvb5Jat6w/U/9qjNNy+Vf8SHnm3Df91/LSERCE1LjFrP7lffFT
Y8ivrDln5AbFR949n4GVycLpKph8jOVPcaauwFQu8xm+nQYHXCWoooknWvHLk/ZKKcVx4VrgrPEd
beR/DkVMFUEyyb+5hP9movpzy3CAb6kClpul/Z3ipitIlOy2myiUyHDM6cE9QwsPtHcFcjhpG0lc
cH1xt0uOHUUrPUtwQUzt8neSoVZaE+x0keNK5C7DqiiOgfOeZu9La/J/f6N/M0n/eZ+IZC04NdoC
yuD58VcrH4j1ZOgGbm3QdFcl7dH2feouy60NwQe3OyMy/80rWuq/uvMj8TIMg2cTsI/FnfqX22nX
1fE4sppWjrhTEXMGzMWEzD1aYQFSSDPJd67GMelMVFt06/GwmHDrFOfSmReVXWQu/xwJ8gzo4aHJ
oamtq4xNune7hcJPo0wyCcf50m7jFnbhjoRM789P05EnY5Iy66KMgA+7zB8JDJ3pHulS95ffXTNS
lEAn7J5gevYpuUsrtDZXRfse60wb4ZO32dOMjImSnUxZj+AvRD2IbN4nf7IVPCJo/4JL172rbe7x
z/iBLHhH9L68LUXwOR2BnIwPaNGVZXyea+TtuAxRKMGdAV8tguQp/Fg+0nI8Qp0eKG+wWFrqT7yO
rV6a7IMss9UAwGJ506Z5NFkaCSI9tVZxd/AZxPtQqR5LbS7Z7kQ0cQXPrOnCGV6ObjP/Od8cyoSP
5XCARI9qgmwOSnVOPH8RIWsjcGX5xvK2OP70ganej6Z94a8bhQ+u+aq4xM07546Tsxwwp3ova1Aa
vB+BInB525Qim6AJ90PDmYy+2dj3zBMks9JK8sF4X2pq75fZRDwx8pMXftsw/znVhXHhLFrtdjka
lutVob9cBGnKaIWDwtvjoNZ8Fn7KtbCEQMOfcu+fV1zpmCuTBZxli4dxQQj9B3vnsRw5sqXpJ0IZ
tNgiAqE1NTcwMpkJrTWefj6PrO6blfd2lfViFmM2Zpk0kkEyAIe7n+NHfH+2CBJGocgXoR/d7yok
LdIFiK8wopgCZIaQCHgX464hXA9dyFXXHJVdce1czH2C4nSnMmncur0/IGL4i0ZixXBB4vvi67GS
vDZFKXF6L0f7MUTJQvpwCvre52/kv4iV5V8D4tQ8Z/HUaoU/NxyqkJY8PB5JXonxE3fC8xbvI6bg
QIsGvSTG/adnJksIfEHMUzEFGtKYYQzAZUCU+71mI+QzBpGnFqF7i+aDS/mdAuFNvKBwoizexdgI
90XUNsmstjgHk899Mkt4CKP5bqYw0c0bC0tMjixm7nJJiVAo4jiE5JarCWO+qU9+/I7p66t1Wa41
UkNZz88QcAyOI3NE/OH7FsdDfdGbd3HBfSMeDjUsMjWx1g1NczRI3mfaNBxFdwvNcEeWJpuRuEIu
tmWEexqx+CGVa+U74rID55ar6jLkyXLkvT8OArEyt0meT2xeYqaBGL/f59hVXkERnxT4nhKCZdFu
xBdIK64NOgTExiveq8zI/zAXu4jHyqjaYCDFihIzp6YdiYtN4ckwsJRYgBA4SAO/wOOYUmY/1lSr
gtWQQRKs3yX7PVB5YGwq4q7oo1uKIgzWusxOwXORdB81Q9oJb4k/uQUCreAEuADxN0s53Yi/RyGb
r+Kn8eTJH7nkqDcd/mdYM/yJgr5RuhwZtpzF1xu6+HEGh5UhbiIVC4UUA+YmoQtfrAJxLx1TVbyc
pUxhHiW/Q0O8KZkca/G9xb6nMvcYcklhH5xuhU6AnXy82K/84DNtqZmkt5nBFFfL5YsXavloqz/I
G95fEHaNaaTJuth25uyBq0IsBjVlMrFUJWDuxA7F5GrICEo4FTwA5pEYSkl9d6izxQZ1/AjlFqim
8Szn28imYffoBnKZwkrllrxIWHNidH2H5gUrW4qxF4+GnUhlCw7KB3Gr4nmxKhzsgngHYWmz+xQS
zxxyHyWHPF+8+0S0TFaeTGVhR2E4nR2HwUpoWzJwi1hC2BCjWjMLuLlS112b8gnb+YilS6TVHu1j
S3FR4he7YZ2yRsS7xxGlNxQMIQFrSN6gKsIyONyIGGthwPSAQgbDcGUYaOImZwxihf4zQ5vaKkQm
VhD2QswxYT9UPENeErsiyo40PVA4QGnZvIKARu8b8g2vSErBQZIBEqr3XU8MEY9AXM3EG4lN0GFb
FyMf+fTkNTcxO2zGuRCxWfr27+sn0RCyatfCfPKG98fBQAmDgJWo9Z/7sDBdP41Gh7sqjLIx8lCw
M/f9le8JUzmO2FjWrrBGYU1l41rYa7Y+flWC5zAYDLoiTKdfZsuQNcFSZvObmoPYA2VGX/xpXgjG
dz4yLy0WhFgU4vulwWv1+8QqDzQuEQ1GMMnwu4m6D8nimelj8EYFOEaWpPQu3lm4CcTDoeqypWCi
xY2IfS3pQLCzjwkbzpuJp8MDUxlusXH8vQ/2n4579p35a8tkGzWB7/nVIRpBlg+OHoxU/rSUIbMB
YxKEI8I9yljHJsFB6u5mW7hpYk5hbMWnjB93nHESnoKHWT8I8yXW831tT6kwzqyvn+bUIepG09D9
17V+fhcLV+wdVfBB0UOGUDfL1B6gDXCzbGtiFortHiELT9hbw2TVYGkhtruU7xDtfzdwZMebGBXx
zYrlxSwKWqYqg1TP6U+03l/wlb8SfbS/wv3JaemWDUAGSpxFd4sii3PzL56jGiJtIwcWpU0AisX9
Y+CYO8LotnG07uu3ji4h892Y6bITvqywomIfMjHZYv6Lz2W8vfvexACz2zoRQC1wbsKEiAUpNj3h
YjCu1qwumTR//7SVO5b4t8gHd0Ek1DINSAu/I4LUfgTMa1KgJSYWT5tLJZKf22vLuvttPPWwW4sR
xeEQdymJLcd6n9h/hduCayesPj+Gp1J+SdatC3BQ+EE8Q2Hv6HS679/CoeHswNvQdO9y+BArxGi0
++YyBw95E640ctf4GGK7H0x6iXAzSP6LySf+ix1T+H+8kTrqS5QcFsIy4UEIR0i8Iiwk80tsqTQU
3P0MtkaduSK+JezMfQ9m80yTR0vxRvlT/IUcK1hYErwXhKcmDFIjr3Kf/c28CV/0ftf8mHAm8WaY
dXyGe8MBofbEJBTmRthGYUPvI/VzcQo3RUXbg/6wBXudcHA080SzptjchcEUE1cYyTbLlsKjEHZE
GABhNwhJuW3yVSshpuidjUgcGzASEWMu/PWW+xNbmhTjDPPfsaDaZLQ+M/g0uHGoEH+Z/UU4Jr58
EDs8O43Yti2IOVyPIg4BNAJaF7FOtJuwgWL/LTE/vIyzU8Q6jaIHsYvz64hwe7J8wyqJezQYfb4p
RQ/3yjie5WAnG3FXwnLy9myc4vGLvZJf+ftp+x9CUrYMP4o5qyLg4vzGFU7IC4G9ICTFlsNexD9h
4YTF4F2F5/v3b3eXOPl9kdDAZui2Dn+Rk/Rfl7qOYLVNsfv9/cQ8C4i/MOOZauIRcKwRPmRLkbEG
vahqdtqEKCh7N0NvF+ROhRskjnqMMk9ywvwj0vYPIKX/NCaWbBokeiyZXem3awz9TtMTX6OEQL8J
Px2MqnB+hAfB42dc7mPy/8Pg/xQGJ0DwN2Hw6LP+EPqCf4mD8yt/xsGNP3g6RMJZYpahKfdg959I
PV4yTQ3ePk+QSWbJkMn+hPdqJuFzkDAy6hCAtCn8+u84uHgJXB0YPgLsJlbjfxUHR/SImfzLTCf8
rgtTxgUy2wnC/DaL/DkIYxhpPwhOhtt5Wz5mN+WVTjmnXdjUOC9N7yvZ0WS8mA/Ur1QuRId1srH2
zn76bhz6r3ZbXppT/phupXP6FX8hzbdJH+fQA6vz3Ppu9dF48iLfQlH3nI26KLcgAjxnP2/7r5Aa
aNWtFsEOP+Ba7cyP8KL/oJ7gaBzUD0f0UW4oJ1af68f20OykFaJHZwo5VvkSccNt8qxey8Pg+dd4
q62Km7pQvfQyedUVfkDRLe1H2jQ2pI6cVX4ursPTAKKLBpjrfLDX44Hg3ba6SWftm7qj6n9FDOFg
rpOTsarW/rLdJJ68o4Z1Yf6IL8WOqzxpe2vjP2c3idLxb/YPAGMBFIx+EWzoQ6WdtEIqpFnau4r6
AWRh3fpM7/UG7Mp4BsflXD67Y7TL+LPBKbwgwnienhnCA/fwQ/Wo89jObrQzF2Sx9vmZ1ki3XAH6
fFS3xZoLXDSLRw4HHmLhB3mnHcIlVTOr8GQ/+rt8BRxtoS+xlevhe+6v6s4LX41NsVNWzopgwKY7
+tc6Llxp779bm2StP+AgjVf6coRLvMKuoPhHXhNFSBk89qYLj+TmOGspexKAwx7F2wUI9tW4pxK0
HA8THWIL+619mKhZgVZhusYraNdNdC33gtDgxttqYyxpK+a+iEwwLPE23CLZtinWwZ5GvkeMySk7
2hfe4cVZ0Vkge+GWFlSbYU/W0ZoC15u2qThqfQU0Mr0ke2Ta1vaP6YiJ6V+cW+COL9q+fajPNgGm
kMJkVxdwLmpRXGkjn1B09+Rlue4Wyqr7oOJp1+aLpWN6QE3O0gPzs1/QEX0GM22tFLc48vvLaKG6
wcqED+nSZc8TWRMoesNOu9W1v9CfKsJ1JwaNkl5zOW4IIiDlrjyO/ipEvjpbIW8FBnWFak/mZp+I
Ly2rdQj9ZxEcL9nCpVrlFq8owFhZm/Rr1T4ieWk+oysXxEfSuPbuvfBEI45Hw+Wi8VRPWvQWV1G9
Z8d5T9XBmR51mucS/sRXzDSSF+ARLErWqGEJ3CQ/JMTv3LpbKeZrRzbKaX9IKn27zg/C+AYeAyqt
2mbUjq17+dasLA5GXr6plvqSgmOqUrWn/jo9GE/YcjvngL3newYpjGlRYF2+dUtKAJ5SD1HDTU2J
7EibDkcouCd7A0OHr6hJaLfkF+VDar5GmIhIeaYRhfQavAk3usivg7lJurUWbwnOkKSX32zlofPp
wlD2zkfwVvjLJlrNzVlClsLuVlSCx57MsdcdzrDRKJZAgjV6ilV6yhQOlS4dIq30PQDVAkzmPdJl
T4BvgPZ6ef0CCca4RTrFu3vHsw+U3+5Nik1W/nhBwTn/JBUQmfA9Fmnku/QakZN4g33mZt5wA0e0
DBRaOvcafO/ZIwTGgKIwZkKXU14mWDYJYQXBLSdyRh/QNz9KVzRwPXSUCYWXUXHbfqd6ybPJz7zp
QKSO+VOVbbOX7iWaDRoMXHtD9zhZnGEt0wBgLt7pwMG5aJ6TcGWaz22ycuQXOAfFhno9GdRJBOKZ
Y+VypqcUAMG6MBfJdnI+Sms5PWigGzfDw/BgPfNMFjmT49TeQDs1JZ0xbr1rr8nywdoq8E9olVoU
IL6Gr9A+BM4VYsnw0rzIV44rNMepXietSACuO2mx0YAYPUkX+9ZsvujkR7RFXlLxWh4l/cM6ylBG
u9fq3FFJQL8cFYQQHfOVdqZdaiR6zYnhqUOvO6qstWrGi6KHBPaNBq81tck0Lm6jZbrgmd5oufFM
f1pYxxhtITd85O+8povwGloiIL6CYawspXAHO4DCGOdofmYuf3YZez3UtHDLsnMDGvlMGHbEp9aV
2XsKYbfJpbjbPg6ZvmR7YHaAUZGeqUvM3gh9mxwTsmP0KuevyrkmdB5srZYJfWjofRzdqvxm1E/O
2Uj23S5zDrq8XlZe50Zng+KxcfHUe97wLWs8M6YtYEGhYuXqL8H81R8VHGfqeZcB+4yHEBD9hmtq
UVGtRqVunfDCtVtREepOPafsKJIvbPjUhnxr6M6382c90gkEZS/SMhyOebdMHvwY8B3utie6zdx4
122pq1hUn/bNPllkJJftsaIVMnfVTz60x3Q3HfyzsaBO9hO49Ja34qGWC9NLDzb1d3AVNuXWZHPW
3wFOfpassn33qV2Gjb7nQDEgGwwP61IArlhWr4NxUTbmsluCunGVARzByhrXfBLS27MhC+uHTDSk
wmGCt4syWkTUcw0bg8K3ZF0JBtDOn5ddsWmNF4g3wVe39Wu0hike9mCZsCEk4wpFi10I6ogAo9sf
kQonAt5touWHvcElV4qVaa8Gc+e3F7kAH7MAvPUl07Oqr/+vuLz/L2HyBTH4f/Zmt+1H+peKDkot
/suVVew/yNTBs7Nt5CZ028Zd/enJmn+Yyr1cQMPD1R1dyF38lwqF9YfsGDi3qERohqEL1uufBR2a
8QcZOBoWTAiwAqT/v1Kh+I18zAHI1Az40jL6XbKhUtvx1xNbYWTVTP02xYcFNPXEeJvUwgcSO1Bj
GcwUDubZoba0Rx2jjgYtwKMGjQaTvbbTX2wZgGQ3PNT6vJ6H4DsFxuE/5GR/v0CwgI7KcdJWZUc1
oUKLnO0v0aN4CKD7o1dIEr4HsI986sZCk2YTQ0La8Qn9h6pkc4IHbEiv6y4s4m9NnnYPUZVN0PmT
CvhKGCwzf9J3mT77i4A/si3K5scvj/w/1JsYPMhfjgQcRQAFwFc1DYWjC5hVcfD85UoBA8FsM6iC
B1ZVvhWB9TaH03gsoOgR7+u6bRzU16mkELFobfNlRi0QrXY6MPTBTld2UKgbquAjb+70LY8lvxpp
ClGTrsOiK8ncBcNGLd/8ZlSvnPebW6uVj0GJTrvS2b2oWW+idetMn5VGHCzt/G1DZspc+2GEqyk1
Haq0r7Jumo9jFdOKLidHS5/svd/BEKy0AHXZjOY11ZIMsKGiA6tPi10zWj+k1u4uaLpDqMyRWCT9
MQ8PUkzUrkpnajyc+tp2cef9/XiK6f/7eFIHhYYXK0cl4fDbk58ltVQoo5mwBNJ56GKbBGI5kVOg
dC+xxaYNCTCucJOnXCF0aDxOCBltYgWMgR+b0xWy3+s/XNO/P2OFk6Wm2YDCNbF0/vqMq6RWkJgG
/axV+khJizQCm5yfy3FuT0MrS8d8XAYp2bc+AbtSJdaiTvvpPStkSvwV2f37y1HFlPrXKVRMOYqx
OIQaMnh3hMN+i0FTid10fRY3ZN2gcVltGB4zMx5WgyLEsNvirR0BpmttJoNBGSh2KfWsXUdjjpqe
X5VvKpDsvZbE0BbQnikMXMphcF71GDRW3xUkPXVzD7BGQVOK1EI2Y3IVNcHgAYcDIzhZ7lA26T7X
kmj19/em/PtQU4oBO59FdSfb/jbUVG6rCegjONZIPOl2rS5LhYBoHwafBRyKUaOvAWW46Yl2Kkr6
k/2gWirS5KSfMmiMy7+/HMHP/etI2wqxCFSBbMG0sH+bjM7km8heKry/A06DuLPiqazRy5TI2UVX
4oszBvr279/z3/Y+BZ6vpVqKKlYAmkSiDuSXHWXq5zhmsykALuFFGgmbCWnKRd5Tsey2UzfzFPV2
G1L0Tp9/DsJqRn41UzXaedJXIw2oa0IX5VrpyquqhODolBmojmnr/7BLq+JKfh0erlRlQagatgk1
I+c3/HA+KeRjdABQk6G9BEnEqW9UtKOi9G9NrnASkUvwx9VQak869MsxcPybiRbLLu66N0mmajpv
dByoWX2x0VelDTdNZi+xWVFNpu26si9Oclbf7L4b2eKbXd06yXksx2dnlBtAGUECM1opXia9+idN
PiFJ89ebQzfBxA6hnqCg3Gr9dnN2iQC8iqSem5StvRjKCPl2J+AMrACRLmWkxfSQQz9l+8Ee7YLm
ZHWryl6HBZAcp3AOvaVALLMJWrMXkPaeEPiG7FCQf4/sn77X/5htIbsiFsavz0JFVoI6HSyRQ74C
YYm/zhpVz5Jah+tE21UBB5bIMCqvsCZQcUJFU8o7vVn1okPuLkpJJdDChCq7bctg2h+b0eg+JWDR
z3M3j+5AM8yizjL9NIRwqwbrVY51aTE1yEW1cu6BVFFGBaVj2vWBdQDHsgK4k8GUtXs7k6OtAVOB
5LfZLu9fpmr/5wt6MygrWWmfO3Bqu6RTsq0Z+upB7yqQtk6mn0HLcQRu1eQBwHNFnVP6WI4WxzQ0
kh/hECDETNe0TFxFo832qIgPfWtP3mhZieeY1Grn8VCdaGTpL2pGb/Gg++UDjQTvkdV9941EbMqD
taBfs7pqUwj6e7BXs9QWx399iLIYf2iSq3WPMtpNc2bKGjtHarckrtHF0LvJ+uYIjMA4dSstaRO4
9SQOGsvWnypqKa0khU3T52TFKwovDMmG2kbzF5GICIY0cu0aZZhABJzgmHNHUdA515mW4I1vNkCM
rE55LMCqriV/uihhoblSP1RvziAjjNOnaF+a2UeWILd6/yBpYYPE3kDhCTkGmTT0+l/DkzbWh11R
mmqqyHgYVXioCmvYov5LHaozvRs2Kpd00FpXM5gWWkhIpS2bRydMxovOCYoDHUduS/WLa9Eb415F
TpVyWo7jBZaFoKOpPkWqjcbYeMyyOtqXLZX0ZTdf6Hj8lgyUBXa6mp4tZwRPxL5wrIz8VJgCmBhR
QZoV4SIgYBH1sX2dR9k8kT66Fpk9evQeZUulsuuDb9GQbNXjxtAOfapL701v6Z6VJv6Sin4q0+AZ
ohfuPOdG9AoktNzK6MWuypymDwBstC3H/gjHqHrp6tE6hoPFvKGomUp8y9pKGXLKsdPkPx8XmqSO
mXt04jfnLOkmQE+TTHcVzWThUA7HxifYUogGo7CQ9Qd6qyDy1E5ysjt5Xef2cKQPECYqSivgJIqV
FsrqU26gAzDHfrcVHXUjnENIWhBfwV/5tMIQm9BpfoU1nCC4sJjpnlpL9NUAQOnWDtVSnM378cQn
CDNmxre+1DrXcN5+7pwTzbm4tw4ClgM935wuZNUtUis6x+I9ohTMt5RZR7JF3x0zHV5kGKR5kWx/
mpVkwLkrbfN1jkbcrlD5Qd2MTG6rdrbUwW0kBFSA/xGXB3/iDPskkKVNLT5rKbne0AjiC4QhvBY5
s/c9uD26OePk5NT2plOqxFOludnLRg/VV2oNgdBBO4vs/bQkFXQFHK69GG39BEd52siDYqzhCz8k
ki+9yKP/aiXSgxNm83ttaPsxSqInf4BkHUWGgWydDFbdzh8LPQZ9Rj7+jEJqfpEo7nOa+mnGyfku
2yVFmyCPKF+j6KKN7O+KKdG45R/Vwowu49g4jxJsDHKLMn2/sze0QbcapDjclSHYzagAotPFsr0x
YjqvQdNuOa5ljw2+tScZQOTUeiLSrTnKzqTRaJPYOpgc21eYdFO7BMyeLTUfeH2S9IQTSuQnm7jK
6TuDN6ukIETSrtcw9XSA1MYDRVmEBnKJ+L/emLuiJdBl6FHPMmQNpzWqGZ9pZng8h+k1gfyP6snw
HCfiHFcPo+zS4XLpQD14jYZkT2dVymbOyNr6pVhsyXRxZmO8yJLTrh3H30tR/FGOdXuD/NQc5ty4
1Qk1cQ1AB7eTRZfwPKtEXxoY/V4j8s1tXRXHhjV2vH8WqeqxQkRhp4lFo6EKcSq0bYD9WMwJJPZ2
IsTXzVZwgaFtrAo1o2NSfBlpAJHKIu+3SkIeImknjOjQPupinsgShJAgo2iGk16/rG0HQZLJri5T
yZkukadtWFt07WrG51TBuDTtxr/KTetVhkRdEDSHZUtr7bambrVHQd0FNFuhihCtDWfcyLkTn6Ku
43xVJ6+F2QbHIhgi+BedBoU1o9R58AAwli9qWEFupyORXlP7FGaRtRwNfYRiTC1LGT/FiZU93j/Y
YMSCiihf04bH3mr6xzDI6JuPsmrfqM6LpkjpdhqKZHJNTW9Bl2VLSFrgwzsccdCJXlf54fOohJXX
WgiIdBEMYMPupaWlD8QRoTxXrk/H106FcFk7DnRYQ+nXI0iRa5fOBXIlZb4qO7k4BcWD2kjlUUc/
YNDC6ZZPQbwLJaRJgBLu0kK0funhSAl4ENyU6aX2VX1XSwOEJruNzkAADoiYTCjx2ASxx2Rwk2j0
NzZQxbMSSvSM9toOFpG+RPOApW6DxDdnw1o1MMIWZV0kN0tSLK8IKkrYg4zaLGOSTr0gr1k6DmBc
huopnbv2oPuoAyQS5c12OwP0GGBWOM1bTXnGajbtH2NhJBCe5HIfGwUQ5Lgwv+hXMTB7Vgdlui0e
cUdlNwG3VUavGOF8qfh6uGsg+r/qhrrSYSdlcu3vE/G0RgCnHNonfyHLdrDsYChdqqHvFjENYNLY
QVU3MwCnkL5god6qYqTOCc4ja6I1dqK88W4eumzSvCg2uRUfYSQJLib9J7GXJxKsh6z5pEHPrF3V
lKqV1hDAH8TJWU9QGUyjagd0decIBV2sUnu2235dOYF5lNTuOc4ZmjZqisU8KOo5M+hSlkf2FgDe
2QTEnI6CUZ6QSSDEQN8f/mWVqhj4GcVafXDUZW8Mzm5Sw4f+voIH/Bm3yLpoid2t10WGguD9M1x3
0T/YGvswbPdggPUX5BJWFWIDK6vxYwQuMucYziZdtq1hVChqaNpFt6J1qQb9USVtCwyBHkjEe0+T
k7yiIKo94ZTNWysPX7Tcv5axatL9mtSoFunxNRJPwJLaZBE4xlM/tNKycoz4dv/QAFjQdFm53L9q
K5rkR1qZKzm0loVSh94wxa1JlxEN3tNgKKufX+dxQeu0SpnxULd4Ds0LxsBH9gdAzEGuCGXpvXQu
NFM63z+rKhoTgMkNy66kyNefE+QZDc14GJBVoLTGmfe12IqndG5QCZBeiz4PFvStSrBXdfRyTNBj
guoji7tVg7y4BQ5VOsLWs47SQwvE0aVKalmWg838Zl+8f7hbZHMC8FhgoRzqLsWvVH7sNeM43ZS0
yS7qlMKLKC6D5muHpFP9q+X71kWpHroceaJgJOU8id2lVhKHQo8wQ3mwmTey6LeEeVPsVIS63PsI
5oOJiFIJtDuhKVsp/O9tKlHnyGoeJ4nCvGJOTooUrKYgM5sV8hLunE7Ur5tdiR56Ly/1ZrY3Sg7J
SmsoEA/qyLhaTmtcR/pWXWt09G0eIsOd9GWwauh8zAo/XI9RVW3myNBPelaiKBY73iBX1Cp2NFJq
raHCoIhfof4113a06PI38UhlKzcetK7YwRtkF5v78g1pmfd40mgGER9g7O7jtmu8ZIamJgeBuW5U
bdE7VnUddBq4zcDQj/0LXdjls2L7y6rNh3PQpGtT62DJZh29OBNwl26enXOlO/a5ciTCnbazUBsf
Ukxr5ydDmNlEB99KeC9aBXT87u8f1LKoN5o67cx0nnbQPuiqBX4NCoHAmN86HHsQY3E7FcW96MnU
rXZn2MihmWXFNpC0OUoKvAbxyDjpFpr2XavLh1Hv5EPfWu0h/DE2VrfvxqTfm5VkAx4wPkkVmfta
MfS9AG+XaiZfeyXdBNJNpd93HSnOrlIGY3//0MTqhzHYJbulmk27ogKGInzA+9wDyNO56iSRXjZt
dpKCyUQgJvSUBq4H5/LBLSWjumV2pG6svjI8LTEXIHWm0wyO8HT/zC6pmMZv8gzRhXrfDO4fFLNT
vMZqCtoz+o/YDqvj0PXDCTrEm4Ngw0OFscK9aW80Jq2qykrOKUq/Vpn4uymIvqyxykNyGrkELRjv
ZFazzEvGbF42beFAc7Hgv6ploEBXIpGcoxA29s7gxU3QPyalFu47lRSUnH8QEtRfhWu16AjXLbQ2
grESy6TS7TheTzWNxH0+vkJSAlthlhDNUT1fh1o27Bsk73bRBHWiDzmY+bXFgVeALnwJIn1hz+ru
/mVjj/ugqcNVWoJXIPY8Ur+JXNiswsAOEmmLjFay1CqCUkGvd/sqbV/yMJ0eEWsfSU9q5doyMu2Z
kOqhlVFnjRGEOQIkVnqcCugUqyAJwu/mED+VEFCoQCaU0EZaDO4loJoeO7pvDagIVRRrT39+aQ8/
v0y6EHp/RRZJw9/Vo856c+qEfm4rgryN1s51HvpPvwW4knHWg0ua5JeyzsKV0+na4v4l1TYPkW6U
x0om1z3R/L1W8Icf+zhgVvXKTAVeXq50BLxIISN+psbRPtCTmSOmEz6UwC/WCbTZPu6ahY+E+m1M
M/2mZNYrGrz0SYlvNZQeLvtcz92oE8WM4l5qY6j2tOb9+SWtIdVeFCBODipfOuh20pDQhftZig8W
fLWnUB69IHPKN+6As1kTrguCJa4Wj4hVtq15xbiSWecrcDnJY0Nb6ji5HciideiQOtfTsjkHefTN
IXJDDIsJ2pSgCYZZhVc/761GNb8QA/CEso+k5P3NhOdDZrTx90VW7yatoLdCjjeNQyZ7nL5PSR0T
fRFOXqQMoL5wO9gXW2WtyuwL9407mDE/OZuNO1lY9rvJpG/AOODUkMwzWu0pnXsDSsgjnhbbNZqd
r1ValV4xhPpmSIfpddSH9WSU9Ymeu0ckGIOjyQGc4v5aestMGnSmburPRQ0ZEAUZUtCIdK2KgVNF
VIWZl05YjFZWo9eAqpt0kpKNMgCdw6FzDgpphIXjAHU0jf4Ak20CH93lNIJAg+jVenF3ZDrhzeB5
5+esZ1wbUtSlPbW7+15LyJFTq5G2XtcuMysjWPHfHzR6I2gm/DC6VsKAWzw8jaIURc6e6rQbDqMD
9Gc0IulqWvxR6AerEtv9FeCOYdlW0ZArbzPxqWVoWsNObhvzEUqrm1K4WjO1QtdywBjqc/lDC+tH
OTabBzVpLmYHoMLvy/AaVXq/KbNKI6sUaRdIqTekFkKvAbjzcwWkYlU0QVcddSLdnRas20rrjzOV
ahczzPRLpAThIsmRHZrCbKtjY18LxGKcudr+tKURmSq6RYpjN3AUcht6eheq1nxrR5tO6g5M26JQ
CE5ISjhu/eAlqpzkYLZVchhDZFiLogJ7babKIZvIs1ea/zpyTIZblqcXIxqK1eC35zYYi5MZpce0
bYprVprVktzSNczKdm1JVb03KonjpQg1pVMfQMHpyBxVAD7b2KT3UgHCjwulbe9hY6uja1hTCRnP
eTltLYdGBZ3alsoYne/Htpl00dVRrczYsg6yfLZgqt+kul9knYL4WFjKt7AuNgHwxON9Y54sgO9D
jvqZZnYLMg3y4e6sAk2hQmywrwQfB3dSo+yIoEL5wnjB9KdSl0SQc2EqotMMomr/M1IhN3ZyHcTu
M2KPtsUk3EjjgVxsvakHiBtTnO2DzDro+lQdObr7VzVQ8os2UPtpSXSgj+hwlBW6X5pFRpHi6GtW
lMSeo4HixTjaFl2ag+6LkY3S+6cpKburNmPRpQ7RGTPTFkQD9QvI3k3WQf+Ie0e7aKiUGug2ndTW
eM07e9hL40wI3s+ta64C6DQA8po5mQRHfL83CTwMYbm9/9T9W/FEjVISAGXGbHUIQ4ycfkdFv7XO
GX0546HRDdB8aXWqNUx+MEDhq3O9vt79p8gsThBCKKwpob+qda49DYD/qeXQpMXPQ7tFfzAIcpyx
qdNPYluEdoZo4WzN5XLOJvnFUo23OQb/ZShJfQJKCSB6rotjVmiIRQwxuR8Rbe1iqDR+gSQ6zpIC
3RzyoAZPnHTcWFXjwUDayuhlVM1zrN+CX0FxCVmqLMUr5XydHMK+DdE2id/9BjG1aQLP14aav62I
d8HRJPBitCl+ohl9m+jNvvm5ZB/IwCECXCu7sa6GYz0AMyMKvGJkP/KUgsy4SdE3FUnYtoTINEwM
jQwEZ1D0YmM4OMPkesCZ5wZt3VEW7HB7tlZvdldORz/CpHDWfsLxTlXLb3OiKOcgTD9ricCMVSrh
J4oy1yLANiah/Jzjey5y38p2eULuL09ZH4pRY04iQrxE7pzZrZDPPBLV9k0CLx9F1/ennIQCOgZI
qhiwOi3js0cjbxUnyk0fIiJ7IcjJ1jyjoxAeiBDBsvL7jeOEhH/Qls1teVx3vVqt8mCOUbcJXyn2
SNBplW16blEjXM6aHK8KTlkrIvgXBxUhgxi8ya5dog2pFoO1yTjd03tWGt4sIdl551TrWAp/cKaH
XmDOSmmcyB+UqL1nJeBBWN+Olq1HI0kBhkVEpIA+L4CBzis6mTikRR9hWRrr2TeutVnPSzWxTGp0
qGH5P0Sd15KkSNdsnwgzVCBuM0ldWbJL3mClBq0CCAie/l/UZ8fOTduInunuTMQO3+7LbaqZoia1
3xlJ1UrJmUUqL7HS7dbBg3MaqqHYDYPxxj5jTwbZPmZsLU8Es+BqjRmVO+EQ4WDYe6EBygR3qmMY
fLTMlPOk+p2kriW262YH/OjclxJNsS5/rJb5aimeJX0OkYMADBiFut7U+k6nTgNlsI9iFutF2cWA
xOlG8AKI/PgJO7Od75GbtvYyPLuT+ybn+iObocPg7oftAnYqIYA0qO8+/q3D+SHOxu/EmfALDXXH
YRLIumVV56S/88y42cel0aAAh/VpWGGfc2yEHK/Eb2pMO4/vsNM0V8nujE5S31YZNRHl2zBhjhwy
BJIko2ConwuByIofYDH0f2Bg2wt0LCh8QY6kDVB/lOZ88YzHJSdMoWD0b2tADDxnA9o8jSrf9mE5
MTjSL+Ym42Ng++PVTzkJ0tpDMY9kyTLrKuNVX8WXXoRQGoIQr3GXPa86+41XFfRysCVIkIHY3F9q
g3oiqOtcKSE6rwpxoS4ZuaZxWqqDzXWGOXDndXh6B8VTxpxs0EHtxnIKm0bCxzmowshx0geVufIw
m9+NG3zXhtRR5TArqXRlZzOHQZj0o8zgfGDSgBb77PwdzJeV4V0slt9cQLLP+8iQAETNipwy/rkq
9j8bD+Maepu9DQBkmCMD19Trn7D3BI15rrVJFl4us0KvSvt8iHKXYj4/KQ5JZq57usA/e/NxEeFF
DmFKNsovTomPi5OuouPsMcU2vBoA8rQhePvahga6oN8l1USmiz6fstS/MfWbukRv7KoFaLNA3DSW
HZrlyvvjZYy9HIsa7NO53ISU1+65bBryZGq8j8V4ClKA003l/KuUi78vhay8GFkYmTmBl8Qo6Glo
vCe4puVNmNeHwRg7Ric2MzY9hONCbgUipLm1GGWiIYlaDxC9V7TXwgb6OlBKyuRXnLpa8OjM6aXr
jCfd4qwOs1NGQKNPeDy1nWg3+FAeB/7ALDx5MtgdfHP0yKPhjndmE45npzq1i4uIzoI5x/HSDx6F
EKLdBz/UE2ETNKiMEWZFeXDHJzZ5rt5bKFOLSfV2kPb7KpmAZCBn8qRykBg9BUWNnoidYXTHIvaf
mABxEZvtd+N5RVROsj/bnry3xpfYtFKCuYQdB4PSBy/8CMxJHPAy3o+VBfmkxiCXGmxSrPJ+uW0s
zIuhT4rO6tBel+qHOrFl7waPNUU3G3dJq+M44UAeV77t1enH7jKujYGev9V12p2q2al2ouJErlyT
1HNOjnJInkgo0yKR5y+6x+esEnBN0usy4MZUTIzSf/WmzL8TfOdLR1vTKIobvvH64LU5FFJV7nwv
Cxh45j1TWUjhDkvtvKPmPe0OUzwBb8xNnt+z01yc0b/xCueJLgGkKguVooU84eXVuA1FD3l2JLrq
pKOD2eML0ee6lPR/+qk3bewEy7HJiMGLoT0agQRVQYMsQGR4qJrbdQkf0xTBzpzOOjPllVV8t0H8
vOOZZR5cviDbXqyNuUw/9iw0Z7a+gNtu/9IQSmq8wOjdGPXVFuZwQpQm25dawz5pIEx5MdDXofuK
fdoGOfug4o1A9Rr2rhuXinjwqyE1iyuNgaNpxV6kXilZeHxLVC5AuyKqPIf7DWbqxla9TVmMUoQE
/bWPGvN+TKQUBiuGbttEjU3qhQRvO9yWAzcBfC4epdSgkg9ke+DR58OrhEO9nqi+KjuUzyQ/ygBC
pooF++gCcGGjoriqukMQE1Gvssy7Akjpkv+MfpqvsWZsT3ggRd1k0/3Xsg9P42BflcvO7cKVHP9m
gt1ZpE3FSoXnXdfsszM5vDu2fec73psQyYsQYXsXBhV2MC4c5uXISvGoefODaaTvJovfDbvAL8cQ
NMgljK8u2DRqYsVDrj4VD6tINvKzskrwx9R/pAtiTZup73qy2612Zt6x47r2sJZ/GeS0bR5mOxHU
j5XGoyw9Gi1y0nITqXo39mIK56R99GT/4gMichy8dnN8R/+rBpDNTtn1SFh69bhskODxEA9Dvcvd
H0cxYDAjU+W2DBeL8oQIThlN6gKLsTOSMxgT2pZkQPgitm6bIKMvgYphjsHHSsiS1u4X/tgX1wZM
2uYcXRZEUVS7kc4ucqsSMHiX2QTFx3BrWe8et+ieEBpvaCwAdsfKhJmDOhTI+wm7U75a1ggwb8lp
OCmZwI73m+5RQqjUOVVY14if5l9Gkxa71shu5jj8HHt7vmoPNl4YynNH5QtdDN2hL5OtuwDvYIgL
PJ9ase47oJqDK/+J7X65s0qmChj39mmcTPdelkNkZ8xpFe611M29AySHj4kJ6xBwkkSX5DWKh8lR
U7wF5XzvBaBc47alLDypakzZ2tnQcspXGVfWbb6EYDC6f+2SIAoZ9W52xD3NNxdH23QB1j2FRiAF
bB189vawS+mYBc/xkw4pVzWnGAM6BJfYk1vjRxvoZDiDA6a2p85uLK+0mcRXomhBVZo5AsBL+5IQ
U0+OwcgZ90XQouc3S5RXc3Fj1Cwph3wVtunALtv2FGj/R8nm3ZxmtSMCfjTkOO1sc8FiHoz2cUJZ
JPM33CiCCxqRLw6912HkRU75yhQF4XhV+UQisDNehXqx3YbaLcd8mARoIHfNU3lcDz5DQdowQ9h+
94L1yYtkBhZXdUPOReJwTk3VtAc8+Gbxws3y5qw1s5Y70u2TluDi88dW4Sovhcmq3uHcFxtckYZE
VYVXf2voU9ZTcus25SnwYp6LzH5p1jW70Sa/4Q0BECcdHDNWpuuN4PI2rzJ6fZ0+fHCTmvddaR/Y
En+smhDdst+tH5AnhQug7ATVeGHhKvJl00/M4qZhcIyOsWkHU3eVFTmdmD6T3QwOvzQrcN2WQXJC
4teeTIiToqCHzksfXGcGd0X7U8X6eKmR/EDVI+RX/ZkTU8jcpehYaP3PuO4FYgYPU6HpeCZYW2W1
fJB28lLWXneyje+03Rkq6lRJ2GetTUmxg/ueexyUem07mR+QwRm9qLChvGnYYzkgi9LJJ1ptSxqi
sKhLXt9umNZ0Ca4XS+CdvWmdqMuwvzADGy6UsanmrZ4nHOv5pjQwyw7/btxGbj7807UyD5ZvHV3H
NPblyjSeuRxwQBzlMs+0fMNzTyn2YdlWnLzhIJbsZxDaP3aWf3A7SnJSW2GyWriXrML0jt0wnGIf
AoTOeRQ0i4cp09o1WciElF9UTY0BRaBDjh+Yd/BtPycZ6oXYhwNtiXMNcHZw7QubBITPIosqgRAl
TUIadVEeZ9xeSzz8mGn4aDae3pcNzV4U1ZycuHsb4gkhzKEzbnX00X9Ji2lcH3wKpwLDF5EVBrSI
+jcFPquNruTwNAgepk7tEDJwhg+4p8bjzA4tw+Hm+V911Yfvpo+JacjI/I9i4OxCEX1cSXFwy8Tf
2kJKxiTMrj6aWsb6JYnprKhEDGkjs+woLnMD/gdljn1tFofCuHhDHp8LJwvhrqzdSqjia6je8xb6
I4lzZLNFssakrIOqNJYDNQozFiW3UoeJr9gBfkc2KCBhQ+5oq4L+PDZZuQlk0xNlM+6hU2Z3HRmD
LHQXRrQGckp87NX8mqQu/RwV5YsVT9YUY+CuaufPsIdISuOEPGThL4NWSg+Sf4/kD2qUgpKs0YQ1
sqre54F13/NQPgRs0hGHwaAKdebjvqYFVS1ijB+CuXnNSkJleCIFsNfdgvtkE8RTik98wSDURYEF
dSIYnZ82QLvQgQsJquEsioUJcS1HTwRD3uGnpohD4pIDM7tb1soIPJOKb+VUFCbQtuwo8dAS1iqc
7eC1HG7axxEkTI8JJQkRODKL8h13crB9mFxThfxw0jCIWIjeubYVHKyu7s6uhXsD+d4OuB9V9ZV0
/Wutp3bPQQWHTY7gp5gz1z5rQ8M2d+NxqwYOqmMAUNDiL6bOnD9TEQ0WCg4QBA/OCNvvkxvjw58n
65ZvcDkq3eFTCJ8Fk98JxEo0+fGX34+nFtfsjo2x2E4mZ8g+sVn5lE3Ks5g8mhnwtwDB6svAVhBf
xo8CnRuhgCd7ezzYU20fpGdHYNQo6VlmDvuaKDciNtLvte+TCwb8YWcabn3f6ZvOMMJt79J1Yw4F
ZTFiafcJFRo3Q19D3ZXtbzPQozgUwPI5G+V+jS/UyQ9ttrw3PFv4zLyNl3sOBH2+NrvnnZGQYM/k
oyHsJco4zvEq5BlIOT3SZ3rANs15nyDvzq6KvUOX2Tg29XUAX75fzfLwpqyLXiYe6Rf8h8HRGw3C
ej4keGgCZPZmiY79WdgWsZ8BaZYHxIBq4t1myzBtB9pyLwl1aLk5PcV2EN6kmX5xFqF30niwjPRD
+86DX6sFETIFXNznwHoWPqPMqaxoce2twGhysKHjhZ37XdhiemgN7xl7n3MxFvVkguB3k1usbMDe
gdEC4FGs0I14HzCHRV2W8oodww0mrTXBWTWUT7qCR4LLwl7fzqNR3Qqa87B3dueRdoctJp10F7oO
Gln+KmXq7ph80wPF9SsJ0KFDzmUQdM30SFwCAnM67YaK06+f2JtpdudD0mbiYNl8lfRUXxL6U0Fj
9/d44jB8VZQQCbs4x6nyISfTIhf284esm6eQ3/lmynA6Kac/SQHJJn0rs0rvkmOz7fvMZi8w/DMt
dlJkJo5sKzPsfelz1mLBEO5Al61lUsSLZ7Rznd3YOvvOhk3ZdjP5Je+xQY3eddPXgiV2R5eiJmZa
X/puPE7juNzZhAdEKJiFXfnI+mfTl2AoqLHmFpNBxiU1gfNvvZ1vzMNuhnq1zyDYm1bFi8V31rkW
10Nnx+Qukyc9VM6FcHveFj5QLlKMsaRScj71M7bBsA67HVrA7ZKaVtSK5OzRsrJN6j4yvTY5Z2Bi
SmbazZR37+3Yv7iy3OvS5u6o8nEf9PLOTyg26GJ94pnaHvpsfItVah0bo/hikZuc0ZidjZNgs1QT
3Dxpk84UY/Y0+t4Zmy1pgJBOwMW/ZN37ONbDeXTVtyjz37F0uGPCkQPDDFuEop1t1v8L60bsytkt
d2Fp/paT/YjMSxWXa8+cpfy7esi/PFWN+6ojJHgoXfSkJengaRITkEm6bLsJJWNxc3UWY/Hc5ChC
Tdl0kVWg8+fSiKNsGbkFsFWZWXlooVld/E5TZENlFYOTOAKFuM9Twr+rbOVR7LK3EyF2+TwImo/w
JQEYPFju5B9SAajfZiZ03XG5mtV4dAJB52iIFh4rpCYOoKx7zDGPZOs3h3jWK7MToadrx4NUS3Oy
B/sNW92I/tOZO8v5zlRmHJ3sSfuQq/18fsHe99O68HA6gWcJrnOUDSSbPfsx8CbA1Rb5+4XqQD0s
2D91qG+1/Jd3t07PFzviZKEOj+9IZDYqtVPTazJ9zUt/O7BZA8RCp/RgMP7VmGo7n5enitfXcKmP
A8vdjbSGhxh7BONzEImcOiVE4bYW5sX0609bllRmly4mXus6KvFfn5YFrofizhu7taMDyDxqHKB3
ouFaINexibPS7GOG8drjQuRMqSTn27RH+PI5dKRFV6MGxXukt4EuBzaaIqshBpbXCQZ1nZFwnehD
VDH7NbE2qvJKeKdjI72KCsOHNZYMFNyfQc5Zb9q1IOp5cGAgG6Xxqx37RaWGvef8fbQ8GqiClgWv
ZXOScPjVsddcOUPGGIm5RrisP9JYHpOVBA5lq29OuY2413UGLVTtKsxSMqPRhoKhvDEt/TmarXke
g/oTMcbclB1qcW1p+ZDWt1jqnqn8cqCM5B+2QwcT09WXEnC60X+5C/rxZawN7yZYaanlPs/jYVfP
Y4B6vFzCfrDxnaSvKI02kSpC/3EG+k0izx+IpvyX6u5+YQ3bWXNxgVpu0adKP4RXUvJndurVoIPB
pNx8Oxmq3nku3F5ZOUT+7Ud8VhQKj8nnZE6Q/OvE3bS8X7e1NBTbPRNBG3BQV5qUn6t43xcOW0xd
flB3dWePOBI0JxdFu0cSE/XJfa7Frrbu87EuMWVSK6ud/goB+W40mm8XUz7nOKbIQOARrPTPFJsy
aiteoZqV1mvqD/ldt6lZxiS2tA+xCCn6nXMKHUWto1Govewhk0ulKMfDO4ZT5an0K703JueVjJ2G
CDfNvHa2IyUCBw46iCTj9Crp5TMoyQZq7qiN1kiAU1k9JQa3qbLma22dW0Lr0yKGvatsvHye89Mv
S0J/X/kQxLiGpJNFswyXSDl2QXAbhY7QMs/QlkOgJatxJ+uaQK+ZvSonu+iiVEdhZwx8uWHxjFvV
7kJl90EGyM3HkQQeK7nEUtwO/mjyqY2K87ws0Hy6lFU9VZMBQR86y+PPNI8VVADuXzc2svO8eI9T
kxv7iiKXvWqb2z63lkebKiBJsJsLPn8oKIsZfHS4Ub9oNbZPrefvGz2+k2RobvCUvngyGmYrvs51
fK3k/JQ0eIu8Ln5ivcHBz/7MZvT3gvCuoz67nup5HVu0Xb8py+Qwb3ONpxmnAfrQaBTR88bP6Bxu
FMHvQRV5ZK74wJTTLs9r/dvFVmTauXMz4s4Ws/ywQo123vMTq5zAPKWEP7WEuDrlfFIh4cNdIdka
UG9W3lhlXPzvBz5iUEpZskt0vBzGKvlugnyd+dIfpw7Lg5uloPNsoBkwzLE6MCNDVC5wrHOcY5U5
CXlcWpokjKI6FA5nfqyAxDe/pIN3DwaQQMXc+LF579mwJevG/sjH3xkRAEKVaV37UfMy9UFDYTb+
mh31X1Zx4AEAe5b1j04oubQmhM/S9d7ykAN3YZHIdjg+qNL5qFMHXkATn6yONZOo4UBIdNhWMwUW
+QGak3UITJhi2BvFFcvGLpvc9GhjtnAXOkSxtY7bgBIYqUBCjBTmbBJ6kVSCBJyofO+Mc48OPJnH
tmSUWqwkMnEFbCDYcSNCZHZ5z+GnMSK4UXbAuRhTdgDNwYnaZVjLZ53fgW1DaDlfM0fLzWJSfjVZ
5d2IRsq6QjHjL7BYWxOpCzMQRy4n3aJUodKTM5cS8mYwC0zo9YvjJC+uwUMt715J8tEmZqtxY6rq
OTYWXviGw2mPdmCglhaHe5ojfDP/HWiEOVPn98nJ7iVY/IySWJfyZtU/9mHQHSRCdgabfuvMFMFb
LsKQ+tSuIjbBE12U8/Ok8SjZv6kYfvjMLZoVkMPzLOk+WrzM9hzTOtr0kp5IqK9zTl+DWwMloENl
JEy1tAdWSuTr+iDZ8Rv9oImax4YIX0MeVzJbj9tYtGzjv3zGgzO0Z5I7I8+BdaXg9RJarv0etIjM
wuZcPHZ6p2YuPJNDmIkamIrR3fseMxKPytKvo6Jzr45gLHBLeIML4tCeM+5HrIdL0QwfWZ3MO9yB
SCCCls545nzNePcHTAv27H950xjnvp/0jiRiE9HIw6uD4thoMtybIqcRVXd2FtE1H7kBIonSnKzC
FIBMqMpzYM2vY5Bmu6RozuhpkHwqTBwdlZ4b39v3sfaukuXWBaknUpi1dvD9ccrB8TKn9qohuaR4
5JcUN7VP3dKh6xe5VRbPGpGWzxldF2nQQbhZpxYTYoM513dWLAhkgRpfOMRvTeZdex45rebwt0IF
abagJwpw53AyJFd93/BCMjJEgtDxEMJY5G79qbm11j54ZqJ5O9jptSDns3PUl+2E7uqgg0tRWEWU
UJeM1VFzErLSx86zD2x2473qSC4MjIyZuZZgB7TE0Vu3LeyCzb94bdOJbDY+b8fB2Gwq68Teg9zE
ko4AaJ5q6TZbEZQniow3A4MiwTuKRcTviCc+pAOY0wUp7epkVd6TnTZwhBSVBAPDBz3eIE+Var86
jvg6extMOe26QEu2uFyICY8TUzGcqgA7hzFpKruwxKUuL4CQY3oML7GNqbyLBfq8HzCXjg3K+rRY
JdlaUBm4LOAI+S6/HE8DNmnATtjLbYcqQxYYUv6PASe2XjsPKCM47Tzw6M34WmGfbERcPMqmPE5i
GHeGhE2t2+A0IwBwkKebnTYDNoOI12P50S5clXlsvyfCqc7hqg2uMoonNcmOqYMlkgcOG1LiV61t
Iug1VxBxRCJIbkYBVFQOu13kW6y5+dxPAQzeyG1Vtk1pAVC9gDZF3esop57fO3WoDU1K7AlRCIuS
eoCEF1LD/8n3+QwIkAANtMSjMVKtJHnHBvNt7SVYg0yE8gFnS5YvHuPz/F3F5XwMq7Hdug3b/N59
xXiBZ9MfiyviTb6VTsNNVnXNdmAxVw3o5JNHvWwo6u/cWbBuB+ZJTfqQu3hax4wvP1i3RjgE6is+
8qhzdMfPLmpUOzOhCQkJ3ajEwxhmr9PqT3aJldlGQwjugDvqIUzc+MErHTbZ5XL1qJTsZ2PbmKK5
eAK2Zlx3/5UhPZmCPxLTAw17FWwj6qSRhEPjMyFaceiUxwoqpGWtr5CeVbZcRBI/mjYUaotKwll3
BvO/TxVxEPNyEDQGVS3N5/Br98r0z+w1AYclzmYJC7gkmna6FA1NJgFm5qUGRFh9zd4Q7mK4DByE
zJ4cLBhgI0bXJHJSYXWnkvU8CuZkbeWSrGXBXabs4GaMW3YXPleRkP8w4FwsL/GiZZnCTa6Uf2z0
suW6AfI09j2nOtoA8+ah7VJ6+mpG7WSwPzy7RA99DEbD2DPiiD1PuY1U3u840pM6z+2yXy1wgQ6e
eR83J2JSG+l0Dmu6UF4Wngg0+9G0nYiZfq7ioLT+5ShXAsHlquV0Yhj9TI2lvlS15e06pXeu5Ayi
lOh3Fe/ggVTUmU7027Bvu32h6n9O510dJ1hu5USXaxJCikWDPFV5CrzAgMLLYAJ7Ft0jGZzHMaUS
kEVQsccZMACuvnRuqmGrVzuvdtwz2UVuhbmId8E0H101fZljhRGzbRo8TN4dkiPzJppBVMHR2bHP
Xqi5oPWoqJw9YzDeiYH73Mud4/Jc1ubHRCLoiSYzeGnFVxqW1Z3y5K0svudyukeqAF7mISGBoyAk
NUO/DBB1Mnc+N0Tc953woS8n6VsuF4yb9fvUsAYlvavZo7ToG7b3Hws1geCR3rlijg/eQAVaKK1n
Iw+vRV5dLSducXCaRoSvGUJRe83yTF7cCq0U8OqLmiBx6mLeUrD1O2Z9tccaQpkiBKylf08pNuZe
wk+t5EddsOnpeUYvHpdwVnJIDwlaJ9xLx251NXqLg2EBsXqkDd3u9L8+MAHvDiv/puYcELeQiAgx
2JXAjaPWjgoCXEkimmPlLP8oozRvdNhGumRlZVI31aJIBkR23AR5BsfefjLLLW+gjONzQoKg/HXr
0N/i5IIL3AxRvFh7URshB+LkH8lZnOUlDHSE0TYz1Y6UlwRnMYHC3SfYU4OURYPl9+ZBZAQG4uDM
4m1fruZ9zaJjSKcHq4HFBcwW40gS+meneZQxAe/hUPiY0PBefISFMjbB0rlkF82oVjjTYd+uTuD8
JmeiCjxwVvN/ZYH+a49PZiJZCHM5z53kUGU6yUNBoUay3JVGrg9IcTcmxpeNFRptlGGI3Vf9YxvU
GvUPIpMVQxqaunhPaIKKb6s+NpbYk0nxji6VwCxo3MipTAQAR+/E+u72xkrdBCan/dkzdk1OkB4q
foufcAJPpSuj2tmGX0Tp7NMNi+aF8DEt6ssX1hqQHZpdqMm1MHAeSMFNEMJcnZ2zcrhwvfH1qAUQ
29k3zP7SCfPFQmYUNbcEW8AUFoHt3pBkewk9JiMeIfswbBZkDfRmqRp6b9R1kjZ2dsaHFhEKC3B6
reI0jBJO7bndImPMd9TnZntjDZEg6MOGoqjhaCjrg4JcK6Mk3IESzsweYjgKmorCHMVhpWfKKmdD
3SZojufZbB9BmxwUSVIeeDK8zM1wb1kUtncOMFxD+e+M0x3uk5uuILPhlUVz41ltQJebxDal1a3R
juKcuC7JbG+4tmTf9n5+bxv3lkjHS2Giszl9cHSYnTZLS6HrnAQmETfsjWJuNf+PINyXVl/fN+aE
VUumyT0hX9i6DXzEASAt5WkATDRTU4orDmtSKWjXY2s+Lxr0oo17U9CP23eyv6sLxburZPeJghd2
ZPaHJvcuvuEYCDEGByDMvU7ne8fAqZJNLXx14PCEy9LHylmx7Ed0+ffnC7VqHl1WbrgHU1f4UtKQ
pjYD4B4OcRb4SHp/P43psLjgAg42f/nuVbvqTFAzOWW0zdKTqMuwPuNVe8aehEJct6ee8BSiILQH
PkUmsyzfEarKeT6Hyb9GBuvkor5mKpJdIziYzLkPvLf6BzzYNiJbyvuyAm3/90E4YkJyXbACYn1d
mCCyrsDW7I3ztchocsYgdZI4Xp/7mpjd0rqbWRgea3VilkkK3SDFyvucTrDO5sV8VKp+DOmOuLMN
OJDrL2oJUMJS9uombvKAN0dBLJPKwX8q/MTNzOA5N/3hjzrA3JxFaU/GN+U/scj/MDWznulC51U2
icTraBO5zuER/X1jXtbMZ9gZ92Ke9M2fJTVNKN5kSkyuExYIcDtOsifrWG20NSB84/O9863OvSPO
LilsQOnfEI7G6Wjhp1R2Dq2zE99FPmQprdeD+89jZF6lXCYdpnmSxYTLEEtH+gJDn6xYh6Us2P9l
fP9+qBdEnnRwDtYo7xd2KU9zeOhnls5TXhtHL6hOJrigx4Yl8BakDDtMg1iwV/vXv/9+LLEIhI7/
ImYyiwk+JMcoDz4zjkJi34Ut6SPKbkHKNTQ0tTRx/v1plVjiAwZNfhl7JnyoVf5MmFPuyrTAZPpH
FzIVQcwYJf2IrEtnSFuKKEf+OjJP/dYNM0Qd413Dk6MPiQGBJqG+7mZS5T/KmSdCrGFPwo4gTuET
8uPmcXiBgaEfZUf7rfvu9qZ5EjMmKmwg4b++Psk1Zjfm7OjW9EIFhGlXjEnMgJQAdFint7byNebp
4mqZ/Ry5hB8ubuMDw9NzvM0Gno8TfjhDNeJnLh2Sbui7o5f+0xVvpZKgcGRZ9e9SL8mlXXONBHDg
RtA5j0c0na9zCRyqb7NbXIq4T9OpOHpLWTxOLoTB3Iov5eI/WX8hyr7q7mr+rpe4cpu4Nh/wYW19
U8ivMUYjxq2QPtTW7GCz4qvLPdYtczYsb3POxFdN91Tet8+65pNt2zm5FvUbsvB0nVa4SmnXMTbY
8X6e/HfTcTnBjHNLneH/GCK9Vd20sdb3eceYLZeE0E2lL8Td+wfpMizq1W5tpd6IVa/BWUvn2d6t
MVvx6PEu1fJj8M93mrQkAV2uLiwcTz4kgChNw+bFbpoopi/63rZBISZmxQtpUD6lX/kacSeniseO
NbbbBkfDSLDMrptue03GqGnS920NJygmVw9qwOHwi53KS3MwgrkCqp7mwAV4+2YX7GryxmazsKVV
xlhLYz9Rm6qzTp0ZTFL7XFtyvXoz98SqxL2Vcbfw7vLvDQFFEDxMedG93MY14o3WKfbHPncJhk0W
kqkyUcPf5ThzfszH93JFMEw4EzeZLqZ9WfY3LTm4c+HHzm0ThuXetQICuG4qt24S5mdRMxIPPIDv
HfbFawb670PFmrBr23zhD+hj+STX8BdLlBT9YKvC0dNwAx4DPakjTtyKY/LqFHQrfdOjVaVrGDgB
YGo5/t20hnV1Gqf72CHtPPmGvTPLlIP2+pXEaU9gvUCV5+eRDWFxe2sYKRRge+Sv8siavfZakxTf
jzJmk6ync+MKaxNQIfyPwS6kg2SqH41c+vu6x5f3///rxDS/wB34d3Jk7cHhuaR0M/3Ean4qiL1n
M1XhLirkbm5o4OX42dzyD/ZF2F04pvaP3ZrSqDMEm6o+ZaZ4adJhD6epfZcuDvvy741ZVTgjhmV9
bqTQ1u2V4Uqr+PpAJFAJ+qIu914PXr9tOf7MSnFIbgI0KwKe05xERRMLUly7rlLmzd/LtsncbzGm
CpJHPt0M6w+jSQZqcoR1zPs7ViM3vKTX5/v/+6EK3n27Me/aqXmc0BKYl/hXrhd/t5Nbnv/+bnFy
CqynadyPR04E+s2JA0namg4Gv+UiENp1Ho2633WDVB/1wIyLmdC5Jk2V3eBh4F8oBA2BaY2552Ww
sCAEs34T9sVTaXiq/TGmL6XK38oRQiuAN04WkpJjsGDAlEr1reLAec/87kaZb3MXZ78QbfBxWEjU
/6MG9Y1oTmn8m5gpYQuPBAAcqhfDoN8cK8o7Gq/yO1I13ZzsLYCctovV8I8hM2AQ2Fgo647XjTf2
GmgW2nopqsq5ygy2NQ/aOA7LC6bfN1/mJu2nfng3tzG/iTq5z/tWPNpgLKbC3Skn5aU/dfUVU9mD
NbRG5DoJfzirp3jYij8mIiBnApAUG5fJsvtDJ6hkup/XkFueU6yrDT99rnX4qIM6vNWdlT2PGa0a
vp+Ly9+/dNY8nOCNPsz/x9mZLTeOZNn2V9ryuVHt7pjNuuqBFGdKoqaIkF5gCoWEeZ7x9b0ApXVl
RHVn3ttmabRQUgNBAo7j5+y9dkmpPrFwN6YWnQgJTK/zIS7oveHqn+q+2mmdGDeFJ1HU2n13bJJq
2PVRH9/VBYtxbdDRHbnTHaLRvB9qSoVV1EMA8P0Zr5LskIhkSGJoEYRldxtWWOU1id5gtu9M5HB/
3vBLp3NRtjOswuinNbyUQRe4ouX288PBL0VKoOSzJs4JAm9GZLPMEdNk7VNE0xGV26CdhgDHCtrf
+uwbU3UOiaydF2nNz4a9FtlkCMeuOGhUIauUC2VPEA1BjKM7HehTsHFoGTHacRl+B2dAJrXrnktM
g2DlKucgRFxu+t6GjoLtfOOTJA73+mOpcFLua2xf4T6pvgFJncj49Hl/z2N7vORO8aUzTJf+LatR
YGAMRPBRbvRI3hdFmN84KjLuI2avk1UUa1cYI2Wpr2jWtAfLrZjWNLqHl2G06T2O3oGTslq3rpes
QwwmVwyPjwJF1W3j5czF50NmluTcfb4ERIUwdLWu2Ou2X3wdEQfOYjuwLnVRHLWoRzCIyvVoBcYX
T/OSnQyZO6IN8PcuXCHyRK29W1fRnlssjSdgRryX8w85pbxkIFPYoud3loYRLY09hCUs//iI0VJV
6ZsBjaCp2/zRJ3QJCaBFD8jiKwr4tYYz/jHr2VtpZOFZaVGfIysrb3G9sWfgcmAtGb/h8c4/bws2
rqq209isYXff0i2Q5yK3rnolqvPCjWnN4nekT7bcAHUViZXR++k66VExM+FnfGOWdPaKW4RXxlvN
SIDLatPNJsKYiZDe6MYdsfJgC1LzgMznJkqCYr1gZGQXGReCuVG9ovRD6/4BUISrg3/0ZrDDNQ2m
ojJvl5ciabIXuw7fGsuqp22CFmMu7STUZ7UYn9uA2W1as0qXnvng9k+QDnZTEgWvfpJ3ZEpK+pOh
5W5jwTwFfs1ugRe2XZhu21i/LHhMG7w35Ed5LjFgk94UzXb537cs2GfA8SLtPNv2YB+i3EX2P6/6
ZkCtXPpwnVEi4aUMQfHMm6waheDGrCknl31b0SkF55ph/IJgQUzlA5MOYfpb7h7zQ/hBvg3yDN/b
DiklLRo/fY8LGWX7bD7rvN44RH2HH8q2kB+WzbDpCCC56hbugIySQx+zUqA5A1JtuERvS0pka/Ya
QxpgoFEO32uBqCWL1TprG6jYhA7lj5//1HCG0H+prmReml90h8RoNwrNPQoH80vnBMxdVfaS1XZ8
zkBYsRq1+arNLJ2gISe6NzEsnbywfBsMvE/OXL6PFToWMTZkCOSO/TDWjXtVVR8QVLGkqoSHQjEm
DAxWPNX2DHE6tLQY/bZOakQHzfMeTYhDtxVrTzkzsJCj8q0dfZe8Fy4BNTMT0y0o0RGDzCVbZJvG
lrj6DXItKp3eQ0m0bAkKYggPMrzRpgaJaT/IewJn6KTG5feiHDXG8HA5TAHvrOKWs6yVy6rJ6llk
rWIkfAKjlq/ZCMJp7CkEnZzGwfKqEhmcEPX6V01htnvThpXUa7oL60rthfQ/OtrG22RMGa7Om/mR
gNlgIOYSOc9udK1zWDThY9qcqeiLb42RUv9UVvgIEMT+XHcMToD5J5vZ6hFOfr11ctdYc9na28qp
s2OhEUwJZ/TBAIdSNmpV20H1hivzLAWz8hAj923vOR+YzhSNOOsji73pUlvd1yk0INUPAa0Bz/Ae
c4C8XWDtJoQsa5TR7W3eaPsBjN5+GpiEMjvC6ZmExo3y2ZClgYdUuwUlNxfwWlOjQJoXSl843C3M
5opLd7rx1cQgkZWstzm7uwDseElRNVqYns2Ajm+WWYcOgczZcIcXHzTlyTYn58QaCazbZOaVsMY+
FKxn5Lv3j7Vik+okxheWrehHmLR3Rpo6aEP8I5O18aqgq78fC2LMHU5bEnEYnQ15a18td/t5yE2b
bTwvr3lsHjJnKC6yKulNS+qCIgrqs64N0WFqxGG5mZmzfboyBJfxposJS/rn/x1L/1mDWXQdhG7P
G2I7m9Cv7nPZKz5lxz2aSX9nJGpfzlbzslB3da9hArC6Y6jwgjvTGWQJaREzvmb0xglQBBVUwvbP
nOEiEI6IqF1OYYiL97ItoiMXDLqoqaVG18Noa4quuvvnE3HimXuIsbQly+DizS2FMfE+kIuZWwzX
b7RX9W3V52Zy08jQvzZx6q7t1HGObClfO+Q2jMZZuzQ9tjdh4aH2m6uKIHOOVgh2oZf2nZ5FD/jh
GngzvjObxVhOaiu4ylpYAdT7Iw3krgJ/nxyCoc7PGKC969ZFXlQ6cXFpfEayiptGsx4KEqlwf35D
W6l/jbFsr029/JgQIBwStIHct3yHnRwQj8jJv6auxvTX87XDFGGN5P7o70yjMq6LrKPMYZqBJUFe
G4UXIJcbtiIfxr1WWsFmZrXdBlV6W5C5cg2axN22QXxKrWmPF4seUEVrEM4PSqYZigxth4yTfGJj
DeqKqUqU70VZPlnxGNGEoyOiyejIGwONosXLuvyv0WufTOg0azOVJRh1dsi1G76UXbZL0uRry4jz
RqvNl9iiL1hErPuZfEAb2D+ZHYC4vFVQ+paFhJb1TdrQFRa5aT3GkbgOA4nnMjMjYLV9evh3Sljl
9wMSTEs+ON59MDBzurHM75NDs2YdI7mD4I5htqy4+Vxi78Z1nqT2ZBPnon+pjUcUKqtKWSsb570B
6d2l5lG6dsV6mxT362Mm9+C8dRArza7J9k5z1dbkq2ovY31Xt3dzo/ffhQoym1YT8Xm1cZubuNy1
5CgFrpDC8L8MhIAVdLRLKq4BH2MIfxTxdvkBZSicwgPCmj3N7hfhzoLZytiX9QhssySPTafN0Yc9
04P6C1RY5qAB5kHE6Ze6MR7QbW5wZ3HnidRDP7jfC2Vtshyu0JQX2jr2zUtdNGcFSIQePq/CiPYJ
XlE/70Dj2Wa6YnL5hkLpqR45SLcBY+dk5kG3oxm0Y6DXjXty2Ij5EtzyI696YFMJ+4ipMe7oxs0f
axwX4Mhi/CMNTZdxo2HVRu7cezGu9kBHplWdpcNks9SZYE3TyjdSufElonaUm5ouBGNrPj54v/us
+gvqsT7HKP8R3gogy3YNKV3TIS1P2b+wZtGfGF0T5RUSGgZbpBtQSlMJD3l30m2rOyF/ukeHqjNQ
9bunAeJTMoGZaWMyqeMMV4ZNX2ZV2jrQMjZP6JmY7XONDge3Mdydo5k4DBEtHOn6/OgZ/DxQeFkH
rfPCbVAL87mywes4lbYCmIDbiYjjv+J6/+shwj8lu1oYrqmUdH5Bzvcs0UMaO3yg8/59GgxBFooG
oRqzMSqDPGvWy55ds+sS6SVaY1N40em3fwL6L5/v6B9TCeWvdHHpugamJ8sx+TM2It6fKbkBY2zW
H4a5QQUyoGXdY15IzNGCHv0kNy21EOYrtdJA5BOggj/bZC4ZkNn+Y8J7BUgwzP4C4Psv3Ov5hVkW
laChu4D3l+f/AH2GQ6e0jOUNZW0KOSyV53zuv+COJUvJDx9ymby1kpmAloXYYKuIXhWq+Vl5gLrW
xhz65++UZcwU8T+ek0oow+LqcvDh8Knpv56TQZ5Ztccyhg7TIRN0t4BsYyBZY1NcMQ/qYU619c6n
v/rcOMWbcO3uocaGfUAalm0ZaKe5T4dOcBNsVJIctaDGPuhSdU0D2lITzAa9FXntlh0pH2ZbIdBG
CzcJ90uQJdCBmR75Wj1dgKm+h7UVH8vBeVhK9Sall7+w9K2XZeeyVPef/XFTY2mi2YSFRlo3EbGD
++XKWBo9cBTrFYPaeeodEPoxU6o/CaohLZZdGGrVnd24z7y390kD3z2XXn/raicnaziUMDQecRrf
LvwQ5rTJnXK+EUG13PKBxxBgohXy0e/pFyRN3x+EB+9/kOZ32rfMYObeZZgREFJM9cHLQKF4ToeS
pNyKuVZT80OuxnotFrq/0QX6AS0mGed1hGFxaCDhVwN856rGc9SG+DZRGg5vRvZR63bz3kNZWIG1
ZPjupuEJj19z22GlW1ls+sEs5ocxMtOvvOkGTr0wFs39cihwQBlqeOpoKdYLaRIbFAb4WkLdLE5O
4zJP6zwikepmy5g4P2Qa9wZILuW9SIgVqTvTgpZrA8MyJFPMIXouJ614b8jlxmvLcHDEWGdEKt8M
Tp9eV251byXl+GqM9DPjsHW/egPDdL9Kh8ce4Q1dx6y5I1NXHzx9r5MDsNH9avzmjyzwjEvirZiQ
ebHFz+5G/Fws1/r4Ip2MDrz5w9ench/Ewnyoub4VTeCtNrYMHeaipLWRkOV2f9ZHt7k2audELGF5
sv37NtWGi90kw9y/aj5puk1DuiyXHPwoma/duee50COhj36eNgxDt3LmrcxA/XNpoTcR1oAmOnBf
4jw81qZ8cwtZcLnOnLe8T1cTnIMjXiJuu3x4B4PWTTaXOcIa+4NRRTeZWVd3IaPAykV8pY+mcYVe
nFMl0LeuaqhwcqdSeMartxLDzlPHnOHmv79qUgx0Ew01qJ6ue0F3oBNMM9hfnLrlwiBhk6Ejhcn8
R8QsLI36vOFEHe/iWvSbPsnfLTQjcItCUqoG/X7Zd/elHx7Z+1VnC948AkYGypVIDAT59KDUlF2F
DBV3nt4hughEfwjKCWhsa05sCFFGfi6uE32njS2oHXUsRqNDCBE0qjPyaOrYoE+4AJlEc32i1jMn
kzrQ676aBbiP2KguXsTssI/Uj1QJ5yHAO7gvGoM9u+/ulmZw2nncvVz5o4zMR2+G3fgRDyIPv0IF
BE2DRWGUo7j3tA6IlWzBk8jKRzxShOcpTq6ZDwyXqgewgIgFfrtkpuPoTX2ys2YEYWGr+hR685wx
no4LtG8y7N8RzHZptzfofNx1HpQOR0IorIqd01LCEthV6YV5zt2+PQhNXDeRk14AXqeECWAZk8Cg
tvQyfVh9U71uRdLcB37drTULSdNk9HdD6+fXy0M9k3f9hgt4chN1EFYaPljZOk2t7mEYI2L4DNRz
0oY1r6Xo33R6qzsGQB9pa2N0phQ9SGdrykgySteMB2eCbrXclpEbiUM/ODurY5QntKjeLq8+nQQ+
hzzdL19lzk3sueuIV0+5cYgQLuwAOg9fHOUdwUEQSzT31KfeA9JYwa2aPE8/dnafAHJNCP20bhJ9
oL+nCbmtTIgOSxGfAohoWodqbq5jMCajAIAgdAkappR4tHefewHH0XYunzajfMRhukh34DxO4YI/
DRziuCLjaBm42Cq3ifbFiE5UI8kEeszEsgUtItOra2S/FSZIHP4DKR1X7miNO26O4CSN+MbAurjW
ffMVkqp6ivBO34yT/TrhSDlVAoPCqCL7WnGNXOsSPokSMDTGEbpDwhjzZFZQEKOBnnDiFbTTjSrb
N2Zco3fAs69qvzgHsUl6XNaO+yQZQFhj+EfyQJuC8zq6z3IbtI2TgJFc9udp0H8JE127RI0+4Ryj
fips1rSpanEADkNGU93fxebAlVA2GAcxm26gS+kPQupHELjlrrTNDOuhfhrbfHwhmRlCwNDSxBzE
Bi88qOkufqWf4mzYk2u7pIi/mL2nNk7swjZEtrwrffSy2aSpE3tUEEU0jJiuy32oSrWvsfsaGHLP
MHNIS+Qeu/WLwrnT2QATB9u/6XRVwCfJZgNbDnl1grbMA65wp2Q/bbskLc8uJJLP6TWalvjKZcYF
6Tl508YKP3M+0Iqd/2gN3+IKt5U4u0X7TVk9SAsTxEsT6d3XTnzDoXTz2YLHXOlwFr0nw+PYdY8o
V5tXLZpukCxmxSTWosyqzULEoolBko4RZvVzM44UI7Nso7LrnZnR0zALEraTabDWOmrXb1ar34/7
qBy8e1WkxbrwAT3ux9K6XV5Vy3HTxSeOzU/ibeVr1ZniNj8hb+GQe/FmG4lzrPXePdFvvMrx7m+d
tmtPXQie0u6Y6Hqk8NVWNVvOiJzmHjCBQPUf0X/jIE3vjFHvdjndtLXjerMoNcB31+1bMwy/p2OP
nb9Wd+OyEUZ0jcZpHkmqpGt2adm36GGevdgMvwq9PoxobYm1l/KkGfQyewIx8H4wvEwjozvKHOCS
KPvXiaUQFgGeQYUdKVlP4OPqEV1aKRFSzGNqIwsOiQO+igHgXizgQ528qHVTgdWSbnmVxr3xkXTx
daMm7vPklsxqSLwz+IHWsAyR38yt2RqYySFUgi0ol0P6CRPHseiy2edQOnyYV6GP0AOZKRNOQVs8
aLMnjWIVvtMQ3I6JU2FdMxgizzP6CXMwo8tzz4U5W11xuVpjjG3X/TokcfdMmy+gv2MHj2rmo+n5
8GSKHlfKTLDMcQreldZO0z58KRCdZxSkpK7YzBr19jiJvN/LJiw+589R8gWOI3qImWUIUBIIbiaz
Y7MQ09M0vyrNMbggZUBJV836fNa7QzfTaDN56kFJrKf5nUzzAW9HmwB7mxeTdn5prdvsLJl81XDr
HVsTBElAK6iytfxRmUS9zskQKTi/ZewhdXqb1mQBaCM4AZVk1wPnnYfhse3ruxiUxNYQ8fMsTthS
pTEAq0B1LfDyouXMEm35F4HUSIp/2UxIXQrTspVhGuwCpfFLSlbYq3CIGbWvkip2DyRs7vpGry4A
C4GYhh6cgNF+9FKVPdRa7p8RRuKlyIp3JErqbn5uYEb0gCVHgwSaB1e+jhecJQ65etWUF4qXq8/t
SY4+leX5bHeTfRVIb9qmCMK0sHPuWrNyNq6Wf/PcPNtrVvQCXqd+7Bx7N8XDyUvE8OQKhIfRuRoc
NKj26O6NlhuopbAmea4wj6VtZw8po3xvTOx97SmyHRSrZmfGxHuL8nn5CGLLHzjjr7XUo5vm+xye
EctD12YQnczr5YpJ0Fl3Qg+uAXKLz954NadKZBNonFqiCClqRo0YD7nYihzVl0JVvTS+6YI8OlqG
vEygT3bnnqEQJb1OjD1LNU8/cbqNvII2jqVwwEQulp0SQuDMhLfVeDZibsOMwsV2Gmt740dDtY/M
gU50H/jXPhMGZlRMywV//KAM2DvA4FulaBn0jn9dqHtXNvp1KwiXwjJbbFmOaL3rngFGg/ZdaxnR
TdeFkApCQji6WWsyzA/mxNnvxPVjo+xuNXkWItAFOi0NrTg2lab2hgbyagKscCpG9U0D/HNSaaCd
MBSJbQnEGAVI5d4uD+U0sCP2gEss5ODIHa4GVCHvuQmZj31A7L/kqoGJ6QqH5qFXrVCR9cDu4PB1
pZN9UVXLGMwXB0eRpqRMpV8HnkdMQNGQRGC8552OmdZBFpRNjX/O0UZHItdOfpEgWZ3/lbNZi7M2
v2ui57p308dazYPBbg5rQlUZrN3Qru6y0SbgN6/pOJmwOhgbfvMdBqZWVk13DYIuPvISV1KRqWMT
ujpgQtVv7QZbrIZCdpkUO4xFiTNBk0agTJIbKdvSak9pdVBT2T0bBglwugs6whd1eYrarjiX4fh9
oaamWblJYu16uRAc0/Hva38f5HkM7jiZdgOnMHoC5+r3bacNsUrzbUg7Wm8yBJBP2C3IKcAUh/DE
AYMVwfPxvcvERwjTPw7741LzxT0JbQ7axE0NAmpRDFqZQ3NdoLGF8hsfVOVUewA/05rgPxKi5v3x
8qNL1ac5bPeAqlqHMrKtk2YVX0K3i85tYVrbvPRg6ojpmx9U07ECw7dDSEXbW4T+cSrNdqO7PtES
pf1cYIE9WZhK5kEMjDHmOIEeb4cqss7wuuC2GObD8rdFY1nnVHV0gCvgaVpSE5GawxFBVDttvXh4
Xyrj2PGtNWqIZl07WfWEroZwWbPGwzH/1CIgivTcOvZu887IsL+i653jJ0NklueaQKraePtlIwUC
CiXaZBsPHRV8Sv2zM0wrRlmAwKtSABIMRM9rmYasKLKGOVoFx0Zv08cYX8jDEN76CIdI++zM03IE
ftuSldRul9yZVKOrHlrCvszNQWwH+LoydkLEJchho6v2LeJuh2i2qndLFE9RTqc2M6vzpHABtQYN
Ht9PnINnjEhyJGQHLbjTbRIzkKN/93PT+OoW4zO7wYNRV+OlpTFxZq/fXXXcgRATBZsyn/qjE0w3
rieSmynP6J16EHvCUET3fjNs49bN97XWT3s9HbyT27CR8958JkiHIizs28ki3LQArgfK5AXDAuRE
iXer66PhljEbzlEIO94wOFvb74Mzk3Z2uINJJ8GX/fPyr3oums2x+ybDQyLs6XqRTxnIoH7ft6Pg
tPaE18hNYCM4hgfXPdq+CzRLj58KEXb3XH3PtjmO21I1M1ZO+tvIhr5pmA7TBTOwkLR33qmaH2yZ
j/SWKas908Lf0YCAgll0EfrwnRHDjFBgoxUM3sboDPfAZWOiBZHmSS+APTdLGyr2j+zptKNtqmw3
gindaEkbr4tocK/1EMVCDV9yhxoGLGZBZymMP6ALFkc/whcGQyFknwuoO/ab+1jrvghh00KPenX0
Y0yJ4Mr9ezohPvAIvfoCL+e7V7OUNxVAAZPAkE5HwhtAcka6XwUPUrM3YhiOiLK6R2uora15rCbT
PIGJlOwwabeE2u3Q9jde3l4q9NpnNsfBzqaxi0V5Gk45A9PPWVjAzO287PFcyycK2KfKDO3+UifG
hl1ofaMEwwO/Q1/XNQ4EpDZ+jlPtZh60G5Ge3QryF3eFpt8s07OAO+qVPdrIDJPRPRuMrgXIloJY
pSvX65C9zhsFrx8Y/Ul9uHJTlxjfIxdEewnppl0mixIPRsue2CCXygpBXomO/ViEjEQbxzv6Nv6R
ws21q8SHWTNGeb9rHQJrmmIf2GAJYkTnywOasNlOwUQixyq+g1g/7HW3CM5SL+K1HeWnyRmi6wR7
LqzW0N2gj+ivjzjZEAbOD6awUVfZw7BdJG+0MjDzNXsmhalWBVc1/XzCxVFAprp3Gy0CYBctRGxg
xGNT5T/Bd5/cHpVGNq44Dd3bPqq7W14gISxNMT3AALittG7fzVKJXLnfe4qn9bKBqweLyccsAApm
7nTFzszXg+lUEtRyb+IJDoGCPJg92KqJacoBxQoS2B5TWuGk171JlEDMHf0RyyG6iyrBSj/PZMM5
pkEEVnSIhTos6ktROtW58s23IKtSJpnaatJb46Huc2Sps1pi0vynMrPrdeGmKIIau9/EqYz3qZXN
hqyW9LoR+C/2S0DzsdmsIj3OT2r+tRbuhXUESWTXDzXmTJOfKFKPuJ0Bk0HNKrse2FOdlpEkF/TW
Aj9474XiEW1Pelt5hcTFW8+rTeTfpaHOeYA4wYl7uWG2NjDXvpuE/dD66CyXyWGX4MVXPh4mwD39
pa/5E1QxRDUXNCrboZy+pFLtopDUTeyXHeHWDtVUbh+pbSh4fexXaVagCZsPXc/8+2Wfj1SM24Dj
Uf6U1g1UhezWmzro7124CdCmQDF264vSb/08oaGpgH5bNfc7c0wRpzUhdlb8VsE4nMEE9VuSQ70V
4RXN/VR7GtcfkMTImL45UfnDsdkFqMql+93lTbTDqGSQ54nWvCRbjiSvYLfI/lHe1zAdwqdhaL/p
g3u/qD4XLVAdsHttVs4cYFKJwD+ho2FYILCemoanDq3Px/XnQwn1L0Mki0agMGxXd2zTsuQvIYeu
RRasLjHmyzA8islRu7QdmnsSM4OrRBte9HooaSs5x7IMENo4dfyZ4bZEX/iJvWmAizEPrb4vb3gQ
Kv1YQkc9KER+UTL9RXDsv0RIWrZBhq0tLV2xav+aDawgNSVAZqCGDMn46dFQUwgaK7Xr6zz0bgxM
hDexQ7smN8bh8hfv1q9ZqkqYbLsklktDWlL+GlubVWXhNkNU4pXJr3p2njfj/BA7l7hGRFgaY4El
jgdbFjxY9u9fLv/Pb9itCRdzfQVd6xpPyFH3S9DpWpYwiNEFQEPT1O8+Hwo0c3mPmHI5hP/4Kdiy
/sd/8vVbXoxViAXhly//8b8Fhv/xZ/7xmKf895/zL/7vX/Tzr/3HdfiGGTD/aP5v3/XTr+Y1/n4M
V6/N609fbDKuqPGufa/G+/e6TZrlZfjv+fyd/69P/tv78lsex+L977+95W1GvXD/7od5RsD48tTh
x99/m2eo/3s8+fa1yt//7VAnr9mP+tcfe3+tm7//pll/U6ZpMbyez1BGQAanUP++PGX/zSLtglkk
sa6Ospct++855Zb6GzF2Nk8q1tbPrNE6b5vg779Zcn7KYb4KtEDw+P+VU279fAabyMgNLhsmtuD7
dWzBv0ThWp0RW5aBdaYuJ0GDp6FwtlwUA81XLTfNtVBUwm2IjNRu7lSI7QLhCPxImhp5oUAQegaO
VtLMuAkhsE4hPTsZKFhYNgKeDgkJl4IqftUGw2s0ELim/GLjG4LmMvggm6RZxhttBPOOnbLl33ge
hKb2fTSKu7GOPwJindCPYQpy02s0Ani3qPkIAyF7hB1EU7mPTOvEisTkcRUO3YH14IXIpGMqjK/U
wAelSGiW+q50sB3bJvQAJ5q2gx08NwIjvednL4TivcgR9PH828LxTa+r6z+cFv/DUBw020/dmeVt
tpTr2I7JasFH+mvochXqCbZDnfsOx4Dy56w7PeCmQsAntTCouR4Bl/bIiD4wrLU9SeSM2YeB8Z61
3sVlE39ELm9uSAm4ortyFKX6msEkJvfOGlFqbShuHnELbfTKvG5GZPy+O/LGFP5TnabnYP65Npzm
iVe8ntKARAK9DBka3VYlUsM+4ONn17ryUo+px/wqCy15S6avlmc/dmXwEXXeYxvaT9LZjbP4QdIl
nvLmm2r8J6+kdKsmFN3oXTaxmT3F5qUVNHrhYycEEhUYucFLZSPaTRe9njQpMOXEEpcGjKN0zN3b
zINaW7BFa311Lc2XKk8vhMRC8nOcVxdjpR8HLsBkDsRIIVoMbXoiL3bcKXR1hrEPBudLXKAe0Fzn
sWr5YCfUU/M/jAz9cF/2V9jB4oM+WP2+dtKvbdsi6caGt6osKOGx2e4kTBWS0ZIX5QhO7n46emV+
38xoLDdunnvTeWlzMoRUfksdfzF5b0AIvOuZg2gUQciAEKbnfOSMYP6dawnDWV5Rn/L+OHayMXRE
NXxzraE8mEBnD7zx2y6n/YY0UwtC5tYcnwzSl9IJdpE2vPl0yqUVfYgSOWKBzNGCcNS66Fd9lePT
D1E7G/6HhXN05aIiXWVEQDlac9bdAdURZ9l8XmcVJiDyL9ey4YK2EHsn/XcTVDRZChA0awfEgZF/
WDXDl1j4H2OW77GhP1Xz0bQxK4E7rkOn+oqsEp6Mb++sAr1o7N2ndfxCu8W5cqo56A/lh0YA41rL
w2+jifSg5q3Fs/pRyvjcmuTBxeF9J4JvpI/WFhGVUSo+5gOAvg7uOurFCgDPR1eJdW9ExYYNuFiN
tf9RFhP2xaZ9SHzF3iQBl81gdItm/ISEWG1G4qwoaNcFRrRVrGlwJLr+uiSgcTn3kRqzeJR4KIZ8
O+rM3AP5uhzdYMYvf369Oz9XUfPlbiLPBJCH5MRUrv5LFQUlpqnDNqc2RrZn9zhKMz97hURNma/p
T0POVi60LsxOtqMQe9UTJRsNjA7CzLlgvfZX4RS92rqLIxDJEOSRDDcxAl5Ujicx5vfmvVCcJ0Uc
H0ClcXWLc2UCDYg6dlVhstFJorKlfG8w1rEQO5f5u2IbDWGmz8gtOSuun03Xe0tpJ/QVmtK+wBRL
jO/tUEGVsnYtjkuEH2cylWgOpa8BGDFkWtZV5GhHK05fsxjrGN0b4iefpkQ9kuB5ZYbIUcaGjVCD
DoSQR/KkJInLnHUrG4ZOiW99ol8BSzti6OFcMDVhpoWKM/8Z1c+wsvoH8RfZqrLluJbW8MNxSii6
9Xz0Vtd+1j8/lT8/6ZXEzyqcz89Kt3XpQsWX3Ovm5/+gC+JtA2qFNIVJrXpyOa75bWo0ZP9eHmxs
56kPkn2by5fEoPNXROkWJIxaxfl4LYrhcf5ud+JDGvQ4W7lJACgFE0ylXsKeWUViq6epZIGS4h1f
+KuFIFZqxqufzeia0FCrIZ63jZXYsN++q+PyVc+NJzXjf2MW9rDMvg9ag8BbYy3PXxGOlJzd7Bnt
5NW2GM9IO31tdPsgKvs5sTiH3JJ3b2BZYqLDron+bY7zslbc7myPN5BCw2MWd+gz3lLlMQSWSj3V
KGtyu7sQcndRDke6PAMR5c7M6sukq/OMH9w00TJRgrJoVS6IOY7Zj0e6bPAHfM7CLJeXgXXNd51N
aRLZM0cGawHf1vbWRY3jgSw40k2ZCNQx4NH5CERkj2svsq8sv463QflU+wkxUyRerERcAOzmRMhM
9d3uOeUjpvfbUsSYN1wv3k+oNE2jbTdxET9XSXzz51eyPY9N/qnR+jw7yNR1pdRdB87dL2eHaDWG
YSU0dBp0AADDc2k6l7R36MvyHllt/t3ROb8FdqHGhybRkTKwXHTE/h18brkFLXGAgk8JC0Aei/Py
pAy5CjF6tysrf2oAM9GjOIs4f52/s82QnxAY8qol/AldcI4oY0efCel2m7yix3gKR/LAe/eiV/YF
LhFN3qC+RHKOG4x5s1qNz3p+AfkonzolzuRzaSu75gIeMiJJcl3bYv6aSVi8jO4pxg+3YlTPBYuq
OVVf+LlxXUghrgij3Wcg5kQTHmxweqvchbwQjNGh7+1DpjrIRVwNjeSh83jI6nYDg2+7LAKaDn4C
7ypi6YvFgjey+MlGPv35h+T+Tx8SLQg5ax91W6pZk/iHS3jMCA2QqFfx5nYO0wqgYLqkB5JdOriO
tZ2/wusBfjPCECJwdy0NzsdQnVIA9Cs+Py5rPXmdV+b5++VE16URjE/LpNz9F3tnstw4tqTpV7lW
e1zDPGw5SKRESZRIKZTcwEIhEfM84+n7c0R2V2ZkVaaVWS960ZtrNxWUSAI457j//g9GyvEYDe6H
jzHZrFCxWCobbc4vBOV8CCLlTg2+NYX24vmk0suyhC3C4y73AC/K34pqfJF7JRs+qigWpPVS+taR
UKKD3Tc7P7du5OoWEb9V2MNrQl4r3DQMqjXz2Pr5jEktM8/bqWofIrve0b6zBcmZ0iU7JpMbnQ0j
HNgwCnk0+LN5xT+Sauiym2kWqxxx6QarbR0bYvbsqRm+8gaKcZaa1coa1hXWaGtf4e7mUX9RTE9b
KUFP6nQTblHOFZuIaSYjZ/yqMLrh/jW5fZQNG5PnYm1i8ty56iuBivuxYDsvUn6l1ftD6lqvpEwU
6+eq5wH8+7tuOn8tqi3L9VijMDtNRiq/EF65gMHgYYOFU21xnNviolbZpZnLo5kVRxqX1zrEMLRX
Cqo5ZNa9srXLVwtvGIDYg9+VSHbLIxLRhzjeWCpVw1gveQbtqx/tdS+9lnqGpjxCo9W1J2qWbJ1n
ATQWqIdBeFeoWNVW+UGx0yPnPBWY9xKr2LUG18L2mlVKGVURD7t2i/ia18HVHGOqaCzuxp5N08QI
FmK3T8RKEUckzEK/SlzXwdsJJEsJEQanWV5Ak4GL3hXnKQ4kgiPaqa4/rn/WZXr5luAyoDflk+Kk
z21gJjwaT0ZLN2TiaRir21xz3eUkAaEBXMsZe5Jgi5tzib/m1F10qzhEkJG5zNTVHlehHOp+he3p
1rZaF0Nph6FDS/BRSHnfUlSgVD2DsRQov9ASJ8ErooMfnfJttK1dqFg7sy6w5LY5s6aO8JTCxhWU
yAgHX8QU7WI+HnK/s+8mbyB+0oFHM0q56OQHW1VeQ6xkrfxIncFWX0XnILEPS0VNpFW/NnKAkXL8
QWw7o11MBSZs6MyRrwJxr143dXDrOzHx88SOrkyKZo6ykrIvXII9KZCrgr+NSEed/bOjUZkWbnjF
Zb/cLn1FmRFk1mMmP3HSTAr/Y6TFSYFpoM4weAhslcdGniSy+nhedJ45nj23zC/2SI2M+7m2ao1x
51vJFVcMJqmJRgoIM/DAuYu74EFT4l2ilIcsojmb4vvCTS6EcV20LLu2o3QhqXZXJ+E3NP8MkIPm
PQM86ySCaIp+KG228kxaIk9S0CAZHnC/vkQ9byRtyNJpz4nLZ59o+Wzndrp6k8KAKanxWCL+ZzVt
o2b6DeLDfjDDp7jOrnbkpLTf2p2exy/0YSk+H7Tyaqg9JC1PymwgCTEUG82ffKQitM5j82HH5G4N
SC82cc030XEQXlGKc7cZkQ72Jc2yS207Z2bNO6nufe6vGDpMkfKQR58w3Y42V00x00MawpLgksb4
Ray97kqgwbWQy6Nq73GbfSP4BYct3hql141VYgvXdZgGBfMRw/YLyQiwe5kr4d/Dah6yN7RUxtoK
E/JrveG+bXHjSRUWcmSRnRpccu44jBV73WXWC7TXb8xn6NDkZrcIy9JJe5eWZnnepPUe4+I0TslH
LS+T3m0yKjzfSBdwC2hm0SVt3DNn71lPuTLWTafnLwRwI1t0t65gExZOVEiIwhdgpzUx2yr1Lldz
URC05ZujEikwZHCPVPujb7SrQZAhfAFJtqJ/ld3FaXm99N+hiRgWaDsQknzkEawT2fdGQ+RE3t4g
UHpDTXyGOXmoafmXLWJ2kplg6PwyyhccbQB1x6bg51Abje4UOQzHAi+45gEOw+kUHeAmSX/Id02i
5NSCSXFfvTMOfhc346fk0zIaLZhZTz/KpnnTcJdQIPgpg/OtAKLOm3d5u9ScjwiRISPP/Zq2+Rzk
xIIFmMplCgul5h4P/Omgw+eg0Gd96znjLvbpWBVY6goQzsoNoG2MKqQ8a3iyYVbgv82PU9YwC+Pq
Tsq5hjGr1Yq4ifikgsQuB7hyEgyoou2v3IrpxvS6fH2Pp9wZOYtUI7snhIItkJkeoYwopBAHV3J3
6zm8CiKUqCAtXfTkQbpa29NLQmj3ClVjuZGg5Ip90JzyC3yZY1dXR2u6M5vs2CBeTbELJRT12PTA
ThXkbp5YeSyVGmVblF6VksUIurdzUuy3m5J34m/wFCdzcNSc9FVAnJZ50irM1W99ZSUbTcGlHhzo
GOrp97FE6gkXAr/OXrla9vSUykdF18Nd7JtPckvk0yH+hboWOTu8LLg5rb79HM2IPh5HjY2buo9Y
i1EtKHTf+EGS7+pApafiYwYDTFGTF+cYD0Oj6lsMQjyybHvf23iwLO/bwVrbpaAG3FJfFqU8HBgt
AvQ9xDjNLnsHMQ2XoUOk1JfmztO5vF3kneWZnDgj5Ilp8mbAc7h0VwNwTXLRP6yhjBcgY7nJujZj
DWkH/yAD0v+rZs+zqBItUE+d/vzPlWJulLU/qy0jf8/nDIcFmVQYaiTJNiFWlrHizXJ0T0ACaKIv
BFQxsMOlwRpmd7Msyq5wbiu/e6uZ+ZIJ1kbbkqQwOTwtg0RXhce0nbGODKrbKQRq/PuiR1f/PPFY
GhIULFS6jms4umH9IhqZLR2Ttpp2VdXng03866pp8htI5q9mS52LrHYFw4LEnvpcjc+zRo9hzfSC
weCS3IJUFLtJfibVaGGr24q8EqlE/cw7+ur3uGO2PONNsWLqk2wZMp+loEztWF33UC4xoOKrQQ9c
seA2S904k/4JD945GrCaffjZ6vSAXTlxncPgrU1YlnwgGpmcelHwmcpqn60KWKLMTeayBVeSnluj
Sl06YemnIyi8K5+oC2xuK4wpWPWjbrwmrfYGXQSNQEYuQEnFHlGJWzHFq4suuehNXP3a6qS64QlZ
T7jVMTm3RucSEu65TsT90n3EeWkPBAUKSH2O0nTfp+o1KLUTfpCtEhA2ZnRXDCXGDtWvDV48KfX7
1NMwWLYerx0H2wBDPv7QknAP+G2q7jF0CJ8ZFfNV4AEiRU+K8Saoy4LZaBZOzFr3ycrkW9m87dJy
uO54M1sOqm2pvouWn4+F+wjBgCpPLzauU9x5ORzUBqvbbVHFr7n1oLcvxOLey0Vy2nZrZfaxx6Pe
Yo6tG9nn0rFApcCBcu8zRFmPcedCiKAsJYYoYm8C8Q2snbSZLZjOpGU30kPK06CMCGcC7TXqHoIp
fw0K/7fKfWqocdZlKa2BVm5wEANShsO+HrThIR3HM17H3XawlU87OTPU/m7pxfeoTW4bh7xq7rhi
BPuC/IqmKm7kv6G+P0IJwMICTCdlzrh0DH3yWFrfisz6tsibqQyL9Zxb5KvWp5CgpqrngjdxekiK
+nnBLXB54GKSfkCZzb2pSvWVafEhoY+n2pXG2sCgRfCVpTUd+zPxJGSo2FxrZt3E1eF2OGCKlOfF
0aRpK5YOUdrYyNK2U2/ewlu/H3jsUmTZYc+hs6yL2LT2ZjWs/35dL1qvX3AGW2U+4JjMXh3t1zmM
agwB8DkuZALWLkVmOuGSSPjKgh2DB33WWCzo1LTLXKY3hwe3t9GSq0/EGfyskYchSzaIGcuGml+P
0sOylwpBl7Nu7py7hESIWGpbxqJr+KJXkxcZqP/XGQxJOTVkg87a8VCQBrNGl4HW3bzIAfoP39eV
icevX1iH0OnZmBwjfxMI9Q89e2H0GQaBtthIUf4l8WcfOjdwOPu1xWHqyHG/gP916J97PnYzmTuY
PBdC2q9SXcvRKk3VDCFp5W0H/dS7FP1S2FcczHKhJs2/Qyu5r9PqSFdwrAIYEMDlMg/xInJilY3u
pJtAu8W2ZZ1Pd1KJLkMgKTQtqP7dgxdQb6aZfzZiSj7y2HBz5G1gO77BWv8RWOlBuknDkiseupvY
q15SOzui4domuPWOc32LlrDcTq5/RltjQFXFzg2ktQCe13vzIW6tJ3uKhw2tFKpTmsai5P/EH4Gp
0IXm/c+pWmpb932sX5Z/VFwmGWVOJ8fZOqmpmCDcyNfi0CChqGZUbAPNVFbPET5y6LPHPIaofZcS
x4yIq6wx8+2CEfllwz5moUEKpEeoy2YDly3MKRB1In9R8t7Kcb4U5EHH2zUpO7AjhMFi76pg9v5M
H5t7hDmRQLX0ahld+9oMm+0w4d2Iw/+1AaxbhTo+VA5ur43eU93Ozm2ZekA11NQMkTzkJkzDkDCA
KZXlCcLOQ2xS1nUaxbpCNJOlhHfIc/eBODri4kHetK7dy2KR2ljaBi+8CafyQafCCMIe4u+HnOTS
f1v6eER+vxo9CoulkckCjhX5bHPLn5MxUczgYaXhPvuMAMvmKCfxIqrTPTbtu1RKwCBhHKfJrS4c
8h7sDAQ0N++r2brG9jP8EMyqZdzj6TyrdDQ6Y5xllGabfFg1bn/LzOwAAkG7RqM8efEzwNMOjH7Y
zJW8gZT9UgNilkSc97ge/PCHL0Mdu8cC0lfw8VTOS5e+NKDeS4l6EHOknTwALvkYGKu/kvlNn6bH
Vx76x7iBBhpfG0Ky5ekNe97G14fXrN/959/RMvNg2/VvvuvuYOj97HMMXKtl2TiO9YW7jd5huVj2
Z2vEKss5G6zLnx0yt8+hleMpeQf1mGWctAyx+qo85kF6lPsr3Sk214yVrHWOkMMwKsTBkpAJOQiF
Jf7L9mDtSxt2UcD+JLViC5LTpeFTkecP6RxemE8dcXX9OemSsjMkKOhmqUbRfCN6cgvzJvWMxzRl
ZKQa44OeOz/ilrzAGJNptDSrbiL8wyqqW6LowMHkki9dEirpm9lwP6UdlbeWgMZVJJeqS6oQ/HZU
tjImJgtqXYwG5yrbpOwUpc0Lm7A/wg4hioivjsfLO655qJr57YwNaumalg5CuQGP2ugVCGSPAerP
WfCyHdtjPeOIwhefpy5aVwl5bYLbCLgQU8ObVfvoR9om6+KP3vnwwOrdAGYyTXXOffYF7ngG+uU3
0vwg87uEplSu0YBcBTTjIj14W9C6FeyhGBo+aXMKZ451YkTXhA0rn/KPvMxOha6pq0Z9qSNCURkc
RLtlNi49FYLWA0eiTCOWxknL9N/MjnJK2jLsRe7nNHyQQaO0Q4pbfHcgPy2XskNYubVgEy/fFlUV
xbSsU2M4UQh8mT6plfJd1bk5eflLFdHULIBKTlTDrKcFti7BQ95atAhOeYP9LatBKWuEbKtGIIvl
VlohvWYcq/f95B+ll0MDvMN9Z12yNfz9+bVAyn86vkzLUWF1MOdD6U7R/efjq6vlp5iprtWc+bFs
vbYzvWD3eSv4wjwY7L6m9kriV2TjAV0/BwMqW0yoXSVg7sNHXiAD2fbkNtVZ/OQH82p0tmSmPIRF
cvWy9B8OXeu/OnPRZrqe9A2MA385czOGGWqQTdo6zFjnYXrUZvbXSOMbWJrCoLD64XTKOsd/KKqv
tpcdxrOwOGqHUCQBSO0FwfTPtTIHq7RriYOoaEU53TiDFoxGztdlM5efBK6yxzX8sVT5vqba3dtp
Rya2s7Or7CC70nJ+tV58UHT6K1jdM7YUEbo97UmWG5kmm9qpnlKdaS6epGfZApbm3JFPk1XOrZIZ
+6X7WpZZbDh3UEaeSYT9Iv4o/SfI+c/mBkvz5UDaMSGd2Rpt5C/ToMhMh7lrWOqtbr5a9daBxrzq
ChoVGQn5fvruZb+5lk1DFFOTAYjbMnGzdRx9Q7JGZBorHI0yaG9U6bIm/TTZyqkP5lelZhiTDSpN
T5cB5cv4QMamMmmwmYstPZOMF2RORAGKm+mnzA0iMs/I1COohVCdXYXR+apN9FcmkIiYk8RcYcm+
Rr/cQSSk+P37dWD8pR2FOW8bsJDEWYO5tzxyfyjj5qGrIwfz6LWPXmdvWLfRTAYRXQCaPLZGRhhr
jqWzn0ywXfruVDojjj/cPF+gMW3KRY1ykCOC3quDOR4CNKC2c21EbpyDU8TW4qIJmaGQVNGB4eYj
h9HCExhIMiMG+FS3/eMcWeGqkwowxO9nPWDtXSGjkyE5trhMOTCj+Puvrv0FS5AtgG/M5/F0hv2/
bAGRWltw0j0M34f4Q1OqMzNQgJ1ik3amucopinqH0YuFQLwbb9M+fEkCzgQr9CM838MbKMD/cDc0
7y/EAz4TOTfU1SqsMqDDP98OOLpgKtgEiQ/rxcNyeyk/BFF3DdjMDV2yIKtCQMo4Spcyb8GpRzt4
8oKXvmzfC7y/HYFZi8k+E/xwjHBKJxDvIIiIgJ2zbj8V5Pa6bB65ARhUYVSsY420/Vktp9FV61GQ
4Rsdz+FeHRfKy3LD5dcnF3Kf/bEUYUsVsxCbegVdDlbMfqmcpXZq6Tk8ARxl85EfuMQwMJQmgy5u
2LCW8s2Gy5QWnNDEh53bFmBRc5sHT3EeswEoa0zAPbP8MHY3GNTSx0pflMbDdyYXQBbs0fKVpN5a
dqgo6vYtc0IT7HKBXJcypstlqzEafbu85TJPkSqMdOhAI+BESkjyey5INpnmgJz3gkorRDA4rvp9
oQ6lSnucC+83GTYEM92CjFlqK36mRHrKZVakEbISw2ZJqMCY1hEBqXDMDfYu1sP3rlb2JcTj3Bt3
qJw5Xt2tEflbactsuVELeJlTWgqVJZ7SYxiq+4CcKFtgtGngRO9G42Ijx6CL0lrbIcoOtyhpsnQo
f51vAiXLRINxokC8CIMpCYohvRpBcbVwWQvpAdBGE3vWr1uYX8tDE8rgAb/Ztyls7gXOTxJwlCZ5
CNTsmuvDC0rqjSxjXXBWU01v87R6LMGoZdyzVDiTkXyZkfkTrB5SNPa+l6/sNuNCmSTWh9fFWlFR
4+8/nWeX2lbOk8r3H0I8kXgSKtLkQLeWBjab9UunAuTP0htpwharphRC4r4Pf6fBOfQDoUwMqrnd
wUb7h3G0qf5Zi8kxwUhSxWxIN2zCHDXtF4wOpDQ1TUDxteyDcWz9bOp5e6nSpTmRNkBmLxbaZwWf
VYYkOpJbSzHOaZgfpjQ5hjwnY57DEcoPMsnq2u9V4D1bAM+ktkF/ZMussH8dscOoZXAkQwuBk2Wt
yGBKmuRSJWB+JeNQmTHBYcbsn7TUEWMaAiyeyQPEx5c/1GLcUX7JkzMwp+rmkwC3thFeZXAqn8Bt
9DOMTtlOl3Wbs1BZ2/Lnrj/7bjv86GpUfCH0csGrm1UYMx3ySe1FQEyZlmfZFmLv9yQ2mS0wHvIl
9ckj+KNs5x3PRG4xHBfOYg+Qs/yfYHpStOC3KaovJhjAuhwFGcgv8hRnJgS9gCZWm5q7pXWWXgUd
FuMh8gzkJeXSA1OQoMhdeX71srjSLHdel6rNLk8eI+oVqRbu5u0LBJjyXeYE0u/LEncN7LXYO6cU
itUUkx3MbxFUd5HNKQiLGwve5bJJyV3rcoDQyNka1UNVdWfNjnbpnD73zqRvpVtSeACXJwIR7w6/
0JNGQh59w1kd8L2Q2drSWi5b4oTmOXYxVCy89IJ3MbVRfEoa2bHkhdgt3PU5YhJAK5frx/MM69wj
IKB2H2OWqhTTy2aMLHpn4A+aSQkFckbnkuyxyt95J8Z1TFqYTEiPrGfxd5dwDumVPYZayygRbVqz
csL0pNecYw4jC5kLyZcnltdc1cChfBXfwV9neb2tmk+mwS4mbbvjBhdYz/zTfaM0Twopi2CIbG9J
BbrCwsgDyKQkb8u1ixUZSLCtcZ3k2Flox9qkPUUFI8/fOZF88WW8II1kHCtfWm8B8VYrv5J5IM+F
PMq96r/UHhm/mJLy4TAQOjo57xoSVA4o/OYynpElYkBJtEcVN0sNB2m+m5AHWoZ05YS1YXBaCMMJ
oitC9LCvSnF2XqXyvVReOxT3P1tcHeigClLlRT40rryvhGMA7Vi/ma56mThm4Q1xQFoR47bCfBGU
QR1WYab++M8iyHG7jesrP35iIFbgrLwH+fipJ4+8kKetdKvBsrhZui4YYQfxSMsm6wzVeqFZJ3P8
0Jq4di4TQ+YpMm9J3PTZrHskkkRbqxlFO7WV2B1Db51d5b4a73MBW5YnSmOYPtN5yGBWJlitnHrL
5LJt4pWmxvuyooGRMbA0ycKO8DuSXktkr0JOXno622ififisnTtpouVAkDGRvF4tqQmo6GfO2yE+
175EwEIIjUHF9NFcL8PQ5UCQh1nGiy43L8/97QKmDSBcTFhLu7wIKrH07EEbX+SozQWbn6LbOX5M
SBKYo7DkUKOhlZXT5Ccz6x6mfn6lWtrGWfuk1YxKW+jC/FHp2+QPxzVv2hariL1azi6ZXNv4I8GK
H4khZtXLhfPlEV46zWU+2hn6naHzWwuLe9TLd7s6ueYnKNL3vEhuAsymPy2rIoVNhnT5bOx6B514
RqyPJkz6ISarY+QPtybcCNb2mNvnkj9YTCzAkvmSbQOU8WxgwcynjHINhSYCaVCMdev5+bod2GIF
i4idkLXjPmcLI1xGtGUffo7xCv+j83KyNxRHci1l9WWJedYUd7cUxP8jKcn/NZXIf6dJ+X9QJKKr
ND3/vUrk9D3K238do6+6/voXSpF/PUQIGNI/C02Wv/G7ZMSy/626pmm4YnbimIDj/0cywj+Zqu3a
Kj74jJvoSH4XjJjOvzXxfcDlEKGJiizkP/71u2DEtP/tQB804RSo0FtVW/+P/y2Y+V268FMPhIDm
9//+I19Wt39pexBPe5al2ipNBpUNWMKfWwxT6YwwyjEmjosc2kwxPDpD9I33hXkEYBi1JAoZs9S3
woAPISmH3QO543gs9JHYa+JIiBIE8mwz35h2em9r03lWmJ4rJc7I1sCLOswWzNyFnhpl93OkP+JU
C3pXpJdMsL0Ccto4DpwGxiYYJTBUpSKKxvizi/X94JlvbgjWbZhkiursrj66fVhJT144v3kaIUiF
OZ20aYPkPtngEUNw3hh8tGV564Wqt7Xmz1RlZGqbrghtnQ/e/StLPGUbzOmjH4+YC8Nd9S2dAUIS
KbRTHRu09sylecR165KMxG7onzW0bBCd4iH2MdtorIiaCJbSMLk/RqM5pflcQJsgk3hUEx/kb553
MfrEekS1b+s+8y2nPUZwvLLus3BhCZLLjaGxsQqs6j0tafDGPVHI65w5R9tRcQ2xT5ybc6OFyrjN
WiLS7PTTd4Jnyw++8NSAa5UEqEcZR7Jr2bxo7sarY2A2/IVV0Drt8xIyWvDqoTsuDTiubrLt3eIy
TPbjgCo3DJRr00afQsmpDCakNkMl8qI3s8pXppNhLDro6EPyLbotvL0pgzd9WmGkxsmpmGxkGCHQ
kjvdptSsw2g6qMypGgv4NRgOAh1h0OHbdKA4FjHtCj4c03p2ewJBMRaLxLZzysKPYXb2sxuX68on
sDopU6zRiL4eGDT49mMzZ1vQj63Rtj4AfXpUvPnbPDQYK1o8Fk6JbzPj3K57loaYDnmbqFWzjie+
vT+Qg5w1w2PfYWDERf4qR8adRdUizu2tTYuy4kbJMXudsSCogwew2nyL+fbE50jCTU0EpzNIylkK
9d0ooo/WD8MtGMy4cpW03M7Gc6k75LCE3ritm+oSFsATTY3PEU8lsbhfBLTe1Cr9TKQpxh1P4qvR
5p9tCj0U6n396Nv93owN3B5GQ19TXuuYJ6f+9NCiJN84TW1uktAeCYXBICMf4aBn8UmD0T/NeB0k
OR+1i+qjZfBPeu1tOtwnNlnVjZvcx4Rl4hrnldFsD0GCGLGe0heQwOfGNsFo73PTv0uD5EPX020w
mrdhXD8WY3nTw3xfxWl5ota/iRTv2SONq1YheLRwTMnAA6mZlbtyZFcISuqLLyP29hrPAfnEl7mE
xppjQGHgbwYoQflOGnNcHxecD+/Zt3FybvQq+QdE9BdA1KBMtVUI1FiWwv3/C3pl5yoGTJ0T3Lop
D4VTWLdTbO+sKMHBm6rlD9v+f7F1agK+/AEz/vluhmtboIdAx94vWFnfaRrJLX5w67jIelXvKPQy
g8tqIkbuoh/z0D80avIUO8VzlDT/IJX9VYP28+09R7VhygJYW79s3HmmGUVh6cEtqOBHXjs4F7UH
f7TWgKgTW8JyL7JmTeLDwc0ZgszOzd9fgV/64uUTQBpHA8e5gW3iL/gzrBwzqywNJ7W+f2Akdlhs
SCoyWc0Uv/XkHy74rzIceT9HRxesajpV+V9A+txQm7pn/7s1Zg4VQspv6+QJ3gNOgQO292pewxOc
92ZSIbSxhjen0Z5zo9tUenjXuRg7m7cWJv7FW4dzjOtal6y7r+L+zS1caH7JzigrknxMSLDERFVp
u3EmMk0EU887A0ca2o4Zlnxlxh+NFt0F5aWYgw/Lgeam4ceAd7K7ReB6GVNoYciuD1NV1Otomh+Z
xLwKSMfcBPZtOHyvDO+84E8N/sork1u4pYQkbwkL8kxn3IGYsqrfMZLN2UOM5rbstGdahE1dpw+m
Nq5SQmRv0wC3uGKa3/QKRp6rvyVidCR5PtZ5Ymy+IiLxUbdchDeJs2/wdlI4wtKupg9lPGAa6U/E
8v/XjP8gLHaMP6wc0S3/Ljp+/J6hR962YVSU0fc/aorlN34WiNR6wN+ogykCl5KOfeanpNjQ/y16
Yh521dN1JlDsML8XiJr5byY/FIgmYh6DWpGy7vcC0aCm1MHvXVVIcYTD/I8UxdZSuv5hn3Moqzys
RrBZRr1jw2j5ZZmPtQVaHGBJG3bpfGO4r1UdHq2oqtY1We70aiXxD/Dj9L5q95YdP5rwZI9IBN6T
rqI4hL5zy6n7zm4lQC4wA6Hhr5b1aYx68kPDv8QOC+VamchTwE14H/Pa2WT4rcw7dLRuzJT/VR0w
VSCxzV8rnMvPAX6Yq1gnBJrekKMzHbXzDMl9r5U2XMk50c7RWCkPuld+W/6rLY3+kbyPfUDj7XW5
99G54CV+lt+EGaNqx3/Fkgyzjh5b0bllzTqj9Vsb9+5rSl1nMxy4zwdSsNIIVupQpA+KDkxhyn8a
NaGIBh6IK/md5Ze9LrHv1QJy8PIKGODUAqbj32BIeF9dg6HqNnmR+ftMT527UYdQhxmAtqqG3DuG
Uf+MUex6cLv2Vs+yzUBew4Oaaltf09unou+cBwsBdZTq2stYVNqLE+Xf+si/5lXD4YeH00k1kWIr
TUE2dU05RdWH6iDL7vqiBQVk1DdY1bjOmpq6tbVL1E7RlQxhvDYspzvZVdfu4jmHv6EY41MRtbta
fp7lX1VUByho5UV0FBs9j7Qbh3B2x8d0lpBtosSN4VbtvSe/tulb9d7YJt78ZcwoI+bAAxr1ePvS
Utb4Rxi36RC7j1FqHvrav3gxidrRgGVT6urkw2jTTYbQaMtJG69iB/2D4eYljPSdExrjHWro6Bb7
9hPF58PQi/uLg++i0+gpIVvtVleyl8JNIzQ2FhnYpfIjI+v+Dq/pfTzsqNcReEWPGTzpe8SP78RM
NVvm87CfY8wr8UXd5J5Hbz7gnhTn/V0gbpQ4RK9gVZ/8igq0j++1cY7uvNl9ctwh3ZPmYFvw1bAU
RlrsPKRJlq/zL5cc4JURv5lOk97XHjgP8QbNetQ9rJPJVZ1n8wkHFuUWuwsG42O5S3r9eYy6YR3Y
0YtlgFmRhrHKUuU7/M6Z+Xz+GUzhvlXsjKoQ8/DpaCq42/X5lkU5JrjpJSGyfb89JlGLwiQom22H
Ew5hAeE37PPfWena1ugmCusYobdHpGjYdjeNxfQee8gS21lUCQMccyBBYp7hgK9obxEONNkab4pt
63QaUA9sDGVQrjq+sYicCabUn4hkOuazp94VzdU2Izw07QZacfraWMNpDIo70vwQkFbVNsvUeRPR
EWFosNNi56j3/amayf5wW045ZJL4rSXQBE64uxwQK1/nkDwjza7vYhKBjUxR1v7c3gUZd98xlBPR
Hl5e340uWTdmSY7gmDJcqEqo6Ia7pxaE44gbTu1ZfBvfuMFijAz55pJkBaGEhKzBQnLP8pv5rBLn
maJ2zXdQqhL7XBQD7aSufwVVsUk6mheDFkJx0KkDrv1wLHenWT/w4nHXKkEiN1Wt8BBkGX1Nlm/d
3jtB2NRsMOqkgnmOnG6VuwxJQN2QmmXqa6NW760CYadN1TeboFRykt116saEgGdKJ+3vCgeuS9Dj
aV/UcDJrq13nfYE6uFSfcKA9hp6zz9I6uskt8hgmoktqp99iunLQ6IbXtUK8cRz7GyfCRJll6m1J
oS9XRdxuFTV46BER4V3Yvw/EkKy0OXmqe4y+MY0dvAHk3Hlo6cvL2ID5QOuLeWlHVHlZu1/VbJ70
tLyfkvZey6tbd/I+AvXBbju4HQQ4pjnAoxYl63hwf0DEfqnz6LV1ppOu9PekhP7oM4ZtcO6ycc7l
2dvOJe/cQimL0IIPIcy74KMZ5w878I69DVcEhs5HpCBnbP3XUhk3RZlemU29DU0P69aYYPyGyY0y
VDfk0t8rTLJKHIkTbCFVd9hOOLbWhWPf5gS/wZi0L6F1LWfrHJPwdJrGAQ7UvsgqguVVM7jNCXsy
s7BDsN+iwagC/0kv5WUnHrUtdTI66yKq1gGuFGvF1Wsm5XN747nTBZdQ1ohejl/u8DoOysZJWX/e
mG5nB3Nhos6AoJV4G8PS3PRWC/0ealfrDWsMLqN1iuFVZLHHxgTokLs+r0uzRfwzTKzmwffbTWsb
+X1q1uVdWb3P6pzdd3OV3bsZeh/sXnd5GfLHDTrTqScFMU4N5hp2MmLGwa6MuaO7CY21XanWrR37
7+VcN4cCRanVtny0OfZZwAQDxz2+vYVureo8YxIYu3eN1lQb30xxiLSr99j1QqBNHae/qPtmhFyx
vo2+BSVlKiiT/tIOlY7TczNuCdIimtd9KcMXpeGHql8Fm1ptMZcIOQvNBNG/Gp1Ge3zsih+VWyg3
/Uj86ljh7I59G2utvNNTlTA6srS2bVLpXIqt7xNvFedDQxZKtreCEnDftijCI7XBl6dUth0aGBRc
WJwMWjlufJC9XTBhpe+Usf+YF/kjEt9oq8dZhXskgEkzRDWfDFNRrZvTrVdTdARWqO0Fwnei7NPL
hhbPclJV3Wgi6x0uZ6t7rwO+tU2ROitDQbsE35Ce4sVuFLqBzq7vwyS9Tfycfa4GoTLeE/z/kA/z
ep/5S9/oM28VI0xPsDLV0/pWJ8jOL+YrfroA37Nx5wJUb6aoKrZqaMV3SgvJAgeLemMDRlumQ2Ql
zK29aqr7pKHj0Q2j/laWpMQRbuPsa8tt7vGnxpm4mD9dPw0fU6XwXvEO+6aHkfJYGk1zyKWs0XsI
gq5pPzJKL18LUf2702gflv90/eE5K51Hzy4zqOPRD82q3GdMg0HrUG/uTB1podEbTwzly+cZecwe
MAGnbozGo6bMHlk0yjFtNAWWbfBFu4tlb5QkR969w9ztKVOIzGuHFAG8Z6BLW35oq9gpj5bwur3c
fSrNrWHq/qNu1t0TOZqHqetZEVHhoOAZ9O5p0ImHSpX/xdh5LTeuRFf0i1CFHF5JMItJWfOC0oxG
CI0cGg18vRd0q3xtl6vsF96hxEtJJNh9+py914aqt9wjmjg5KTE9BIoBdo3hpemJIc4KsgZ90rhQ
NnHz86+fm5rUPh4vkhNbYQYfT1sAr2ZyGhKNm6xPgPJy14FDgiWL3mFbEAvzz0OW7/487t+7pTah
2P6f/9/P99vlef595D/P+O/9n38ZvYdPsu/r//IUP0/2z68DbkrrKTgxXPlXAYh7A6IvIx+hDMI5
LvvHvorqEN2T9dS3pr2uCzN7oQ6t1i3M+dfcVwyWBzd+l6nVUxRk6kMGKKNK5iqfVZX8qoVp/i6l
di/yuP9SUX+qcN59K5h8ObTnmEy+fE26qgFelzQyr8VkoRLKWKfiH8z9UNQMGOT0akOEnfEdu9Zh
9JroKw0YEZLr8ke25Rt4Q/0zNZvvNAoopgRbM0K78X3UyPDSzSx+Wy6TdcKf+kI1O691bcyfa6XY
GsfCfawnzwwLJ1c0HP2GhoRW3VQtmZdkaXYtbdfaun4cnUvVjDs7yL2HRpuavdvWSLPrvjjkwnWO
tuSz1bWOe8gnKz01QkR7eyyzh44++V6U6C47/ohdkQbVhatjBOmXDle/i91NIVz9FnWmAIgog3vk
sODoZlQ8jYPQGK230/NgQQikOtVextjF1kMm3duYz9CPSIB9B6uH/yee5a9YzH9S5aS/2bGf80BZ
VBv2GZPx8Fd3SkjvNt732eCkgrmDQXL/OyMdJ1sFqJaWl9/V3ppu4RVKV1vnwll83crd+Z0N712U
Z06a/p9qzp994lFpchq/aUPrvyj6GMADf/nI6k7BmpDTm1lNYPJUl722kAZALacWw8kZDKpuNU/J
KGUY6dkijwrSTT/gei873wL346jrpFNhTo3oLpo9FkTCmtV5cnIsab2EGW923t6bVH7y3N4+iEwW
x2ABcsLpqw5ZYJgnBfprn+FzfGBjnXaOpCKB2OJsvbHXLoY7kM80+/kNznG3SUYyUbRqskOr8MzH
yo3y0IHe/8zH31gHTTK8NEuKiqYR9pGwRq0M7IrvsJjZy8fU/wDjCWWDROZPf0zYsFndspI4eLIx
vjqQyQaEgu+uMQjUyGsEaxNs/TwhiSoniePndU/FASkUnOkU3XJqooCB2pHT+we8FmjBkdGQ+hqS
mlq/9n9nWv4ROEALHMOCKd9K44NPEeqoLs3ffViyK2w0xmsi2Vk1YOkvFoTstc3A+8nRqEnttFbI
bXMvNAbyVe3YkhsiezEjoivaNg0OE3vIgwXjYZ65YswdkRAzTBhv3EeZo06QpPoDPJnpaJRjc/Ta
Sj9QY9YnJ4UzrHtBg+138MEIt/2ZyIZsN0ca5764xWnVe+Z17GKDZT0KbqlGOChJhAX22bgP44DS
X8OdtDYkXaq2Jo22jZvmVZfEnvQ1mFyyJCRckbL+SBQF8TyX3i+gBSAyKsk8IX+K8iH7Ktr+gcrK
/Zt15U5hmuTMI3EB+QJHVJ8+CsKs6Ip9WrODxgN5NrAyDY79zCEuQVj2vXQcQAcXfwmtuThxNP4R
nvYSj8QDQs39ysa2/sVFfYzNgtL5KaGP7Y6q2I5jStSE9MztrDXJ0mcP9lh0OKXIANCTTUBfAGen
wWtA+Yt4wb+bM+pVNjmKJZo1m5+7EtTX0W+73520MTf53a41CXvNhE5nJDI7LFCZ3x0yZbok3Yn+
HJCn5Qn7o+eIofoS4dpEpDgYWLKTcg2rH6keKHMdqZtXkOHlzpdwBnqnie74GnZG5BH1J9S7Y/eg
wjLXIDGQE6ojzmNrOtdO/Na1KLn32uAfMo8sg75p0nsCAoUZlrdDm8koaokepgtcbEwZS+L2/nIa
RTuvNxcpKueO8yfYjraMVpKTFotkD0wChUZdARklHztytIPwdQL00HSnRZFeodZX9ylhRhLQOtl2
FF/gyomUAIIVsCFrCsQEjnRmMLb46wTNXqVt9DCoZWKCKr7rhUZYHjde27Ncjua47/1hOrFfvSKb
BQpQTn2Ycz6lYrBDzRDpntEuNZhh1I9woleG3XymLrlSnjYAo5KtelDAoPnp9in1K+MeLzd+O25Q
J1mXqc7cg4jaPxoiHFEXwTmbRxYfV52VdK9eQwyAg94IUReE4NqPLgkxwxe9i4hvaMdt3RNpggcr
YxKEVrim8xHSPFjHduBemmJs7sJTQ0hWKO8C0BWnvkM2aZj2jVjmHN6An7uVGutrQznqzTLfjNnM
BHB5bALgHLjOQJ7FUnWRCUV28LiAY/Tu3vgoOJU5kSUr6/Q4VRhhMSx3dy3W1Nps+nHnWYa7pla+
D/7oroOfl6SlFj3qtvoibM282F4TEvXThlq3fAh6fdzBAhXrzoLcOxLwscuHQdx1K20PSb3IIvI8
v2sctOkx+mfDjAXmBU6/kjh3PbmXgkQkN6oJhWx4682nOamwcfUoBXXl2/efG7fjXcx6lWxbmvHE
e916WZd3wzJlOGp0MH7u5pbVnTxlveDnZCi3vGLO4F4VnuAHn2pjq0eYeHU0IuUITMMd3UVVgh2c
R2T3xLKye9kSJtzX6ldD7bpx/vPja6JKXWmuudZMMEexbcobAJPoPPpBqGI6VOWyGhia8O+TZzxH
ml8eCQfwu2hXWeptqNpzV7lIONiWLGIYq3pXwGEgeF3eOQTIuxFL/2B642OV6yHtST6uLWvkUUUU
1fa5xezaQx+7ZTBaV41Tu5eqlPtcup9OWrXvScrpXWULwVFcqsSFLxLfq7yp+e+4SYuUQBmrdx9y
VqaV545nhwywrcuOdegUvSxJWfPe0UFb9XE0vyY1XihahTQzrTl50HyNZKnRS54HMaAjjcI+Ue9a
kdaXfmDM3ZVp9UqaTcOIIUherILActsjKa3x/CdemCKMnHK+qQn3uCQdi4Ak6hXaJaL9JONC7npS
I3jZLULi4zYKG0nw00CDyb351WA9ETcpGfXU5j4hoGI3gaGJfO2JLZVB+URSh2IEdkwG+8Pz66+s
reerZ2uQUYJtatram1GYAIATxDh9xBlJ3hiMiqeiNY1Na9lGyAlh0UFmx1k0bAbExYHbwkI/RIcu
wDzNEbK7JNG4U7zGy+XBYcYA5ItqwEMtYJjbIMs3bpp9liPBttOgfQsv0HcW8uE6N+h1i0nfJJjU
L1NXm2EfFP56yqmP65nQItY7++wuNz//KvWU05zghD3EMGQmP2g3FdqRNZfqZ13YFeF1c3dOjGKn
m2SlFoMwXnuPHCjCj6ZTpqrsnKYNhi+sgiiFF6QfSNuQaDHWNbJnqsL/6hqEFONEMjX24KLo9naP
+IKa9q/ASY3TFsCAnii5M0d8bLl4svQ/eFydRxHVzmMag0JZ8sONoVnpit/t58vJNGd7bdbI6Igj
+1FbHl9byZu9/K4B+XYrUisx4cGOZ5m+x1lHOK5v0sSbi6Oi4PTthyIbxp1b9vElPg6ewmHQdOlj
nPZM7u1Ge0uVxWEjzXdSlc2+VSgzZutLkNvFLHmoVwVfPg29gHwgrfrCIhWv7DSIDmJETRHEbv/4
c9O706HFULfWCDwPdWturxrNzXCMCYsmgQSNA6FEe/gw5iMduV1dFxjb7BTj+UR4dlv3VzevaRkN
c8RY3nxIZHSNm/YwdaW1kwRFuIzWSByacsA5FzPqWL+J2QO2gqCEC/E+lHWoEw1F66RpMeDD4Xen
Pbar1M31XUsqh89leGhTyH5TROzFjEUcIliAEMEpig9NT4MwjnJnn3t/ilbEz6NOpTq2Ub6ehoa+
DIcWglBTmDR6vGvH2aE5JrM912Czy4kOPDgtfaSqonpCkIa0HBvcg0mvsUcvMHDaIWTe39AdG5Fh
OP2JNQrPXG8PV5kjDc7NE9dq+SF+GB9R+W1lkXaMoM6dOXr26zh1GErQLORswcsfEX1CgEUksElC
0iqPVUK+GMYJpS3qE+ezn6zXbCmDukTc5OBY5xoXAk3VOtSc+qKKzib6Y57psfRI4HlrN3FRc86T
TDv1IjrnjTB3dUGE+aTRX0vZW6Oa4APf+019SXbG5MRhhgjR8Z1T1mXxIcriW1r8TjM32WEzQP3R
MHIaJnqtskd8KvPXfl5KKPAwlQmQQCzMDT0gXbfw/c1YtTTkTGr9eCoQJwnSCaWkZ1o4FRxQfxpv
iuar1RGAjeutsQP/mmjyF+bQYZdG6Z33KvTjIvpj1XR+tN4iFIfg9LXI0babtU+NeDC4wFdNTTGs
4Oftm7naZq3F6byt3kSka3Slk27LYRI8/AJ69evql0d+J+ntOm8ZEyNWvT9lQuGRLl02gkJ2Noyi
1di4KRMsqXAmMbpLpr4HUc18wZYjRu253xG/ubWSPqNi/IC5BcBAq7K1m0raAEiuyPTzaYj1u1kW
3sqlnb6uhrtFLhmxx2mzqtvt0KM+UG79UC2IdHIGxyEu9gjeElBTxbXpkcvDd+l2ZKwwNghmZz3j
piFLwAmTJPuKJkDChVXvapaIsWp0Qri9muTbh9HMwjKGXWJoyG9rWsDrwghepu1g+HKjF328HoPy
ZZCQ/svAWsmZZANOngRQ5NhIRRORtjaGfffN8cI/tt13oYL0osPpvYLtnw4ijh/BUvj7NIm2lS0f
aoOTu2j2pr/IKuJGQOx6VWNOU3FIriPzfs22OW0k6bnN/ffAAaSP8hRpMEMQz5uMkwoU5BwV0GYd
J/TGinGStOBTEUfXrKA2qVMKkZFdn1AhOUzHwIjEoSbPYtI86rFR57xk2sMRq+twdFjUZ70mqGnu
vIeictEIRe7JbzpzR18LW5pSF95pduNMG67TcgMH4EAyZLc1++kq3LTeUO2SoIJ+B4JO8eHRAeXC
SRkuRf6DrdVrnyPmbYp7/1BY8Zsg9oMUzv7gDhkbfJzHh2EYnNCCcbFxl5R2N4UPliJcJrn+1ew0
pobs8KKso3By5IpPDFLxoK5vYmy3OZZCGkE5HQTgF3Zwxi181yyUHaXzx9Kz+dmLirMreyzx7kSY
jSvVQ5voey5WG7Wxa+3qaeZ6MHQSK8oqOhXmjiXX3IIldkO3Hy9GUKMV8U029px2rW9BTAjIYWwj
entp8GSCwcdgBheDBLLRs5sj0kCP4Agv37qZR6Sr0uIwGdPhFMQmyMXR36tieqrENNxE7v51Z7o3
WV7sZ5E92uX47ZgFD0tISyrpZWxsKsCVyfRu5YKkDKvo0uuzdxUVMDrpvlGPZh90jz8cv0iZAmkO
H29SF3vyFKlfEbbMg1se64Qrafb68sBRx1hZLXkNY9wFu8z3x0cNnz1rY4NRk1PBijwuDuUsVmws
ThSVBxMzEuFA8Scaoa3PmZZeD8wqSRHApeSdpZenl1zH+zox6wsZvFSE2tahB+dN78ad0Kp5h6k+
gepF2gsf9yycKhdm0TSj6FIEpMRFUH8MTeuERp8gAwv05MN644TffARDNqNHBBTcLneTSX7Zhmff
EtbPf/7nn6+Xbu6E8PSDg5+UyQcGhmoIXsti+ADJDw+3V5efm6Ky1YVoHHXR89gNc0/SR1u++/MN
nQHCoS56Kqc0PRleZt3o5csXt9XvqF8kI2nuUfd9CJI+LjKX8gX+KEPS1hPnn7uVi9+RiyTBUOfJ
F9qaNJwTIz79fBfvUI1rorfAE/v5KgaYfWntKCOpSdNvjZH5YZCBq+EPdtYJtc+Lt5jIyTnq34FJ
4fvP3ObThOWYTMw8WxXtxSxInzUK9Gqty26SVYd6RguAztbexH5v/rVY3Rn3bjV36r5xF6wdPrY0
8oZLCsMJj8ecc7Zm9lwB5mIsKWHWBjHjCOU3r8gnou1Yt/ZmnOv2NXPtBQOkGygy+K6OMGUddJw/
HICbr4XF0DSjLfbw893UVW+kj9TXgUwEPKfTuEno3ezMzigY+8XNMzCXT9gKxZ84ad61dvaeGdP5
O0vz/x8PcDinPieu9mlN7f/6DOPyIyAZ/fsA0y4gdP/n78Bi9s/v8N+f4f98wM8vGU2i/Pev6G0i
J7vMLeji+Lh5FbmJphV38Gr0/NEyXn7u/Nx4jsReouj1/Nx1dEIaB2f85xH4J7unsaTyLNLOOv08
QstLbe9FdF/05Rn/+b/8KEy0VnI44UuGpK2Tdppc3psW+UXgkvUThz/P9vOINIV1xsgZ08byiDYi
BNgHcfDzzZ+b2QjeytpkKkPwzqqV/nDqXZhyaEBoAg2eYKDGe5dSYPlmHxFiW+VhMnnzzl3uWrOa
joOl6MfEbkQ+VhI92UPoeIs3L/bHU0zGz9oqbI7XeaXoYQzGHoYwodoIyuC9DUzKxmdPA0Zr4H7Y
aKJ5boL+yYjZNhPtty6j17GYezQTZIXZf0VBskwFV/bg3XvpfxjQ3DhuFD3YDIZ/NsBczJ9lMn/0
Maq1pIuxdvFJhMhZDzCSqPmDacNU/DZ5uKyboHmRwJSrHMUG6IXHruodzIQem35cjKcyTUKnGeuN
0GjZzUaU732D17QXzmqK6MQNmmEg9Os404pXi2jSrR8jtID8fRvmIWxNdU8RXXMslp+NdCAqmBah
mQDvhlw/pOwyImVgyRclQcsMXwhg9VuyEv28Qhao04Qm8JPdciTOyinALLD36LTr6oqDEXbPZ212
p40adCLwCOc58Em+ZJr4q9uD2khDwPtSOzlTpHIyIfCcNcLvx2TttbN1qOoRRC4N72Oee5efe17h
Nyeweni3GJhYff031gQmGyvd5JGpHTXS6yCVQJC1i378UI5BO6njfdZ+J0tl2KJuYFrDJTQT6eih
ZHno2sRkHuzi0gUnnrW8s7qOJMtbjNoeYBpyfpuV8uVnUhX63cAS7cRZ9AiDZai2pd78pZBGyZJv
8QV867N4jZzqo043hdtAxhoPCzgRiB3Zo3WKlF3r9oWSL9gzZZjZjB3oILailqQ20q8oaYqbCBew
LU4tYQQmjpwZvWvFZgn7GNkILGZzFQQAVjFDYlUUt14sqaUIM1aDtSp12N5dazLkyjEk+C0kkIgw
aYhssGTG4VK7BnWWGxxoZgJxtbxXXTCdVVxfpKqa/OUOL70Zll7wh4/NtOqQijsa/kgy6e1D3wBI
jNi/huCbAiXatB85+XCMTYbf8zKbzr0M8wH2s9Ti4eTSmpt+JvNYNDUZ6r1/coKZuNnZA3TcEwVP
1NMWld1ZYz62GhP1oY+qucssvtLkZU5bdd66Hpi1FFG7TiBGrAROJ1Q7covaoEX6mRCtmdET14qE
2MDxw6uoHiJgSUWq7UaExpuYdG+5DDIaD9s2B8YNw5MIwhYIuMTtKT8IJ5/jYUsp85zAqqwTK1SZ
SLaV7zJtKcY14iyGTG0KTQO6NBId2h72yMveXBkZ70g6RNxhZH8gfsxBoIf+3L4ga/HQTiTY1I4F
CWAP/VS895lw7pBYdNRbKWfBsUnE2pVYTqaKt3rIIZaRaw+4W9/lpImZPpnjhBem/JH6o2dlkK6r
aA1jmn7LqHPwoC3/VAeXcUZxW5UxH6zCP0YloRUGuPF1l3h3m/rBQkpztDTQrHPWwngk9dcPskfi
clgfiXtD/F+wYfNHpT2UL6FBgWj94HOQ/i+ohPGaFc3FJ2hg4vOI6lVetiFyBb++n/+eFMMdr9TE
rnScrcqYXnSZV+8byRFN9aByTC4jZXY33YB6ABx6XGkOwAeXntnQnPJ2cQE02SEjU/gup+yILdoJ
pV1jckmzaEPgULHJuBZmJw+Zmh27opnoMVA361V8a9zhnHYuogSr+RDmhEMNIK0tOZ0pO7i1mrF3
rPTsAcdm9M6Z16u4+Esr5srFFtANxVMXDSWJiwRkWaX51y7YNhIFFCng8yYdWG5O4hc7QgMO7RiT
M6BbuyEJ6OSJ1qayYX0c8t9F2nvhoM8PUYWaJU0WRU/fWCsMsVmrkEzE62bWv2mwIRbD+0LM5MD0
wyTvDdfcLBdPD8fQMO/cGwUc+WGzfJP1sfUVXQHEDST8pTMxBlgYgfXoYiIn2FvbYPJWGZ7oadh5
ZGBF5IRJ3N0ssRosvxKTUAtozk1490dJoxzQvwV1yRofsukBM+xJ69N6O1rRa4L2G6W4wFGS3HLM
gq4TfesPcmCngy3qosEsZqwiVfLoYJ4KTdM4t33E6gAkwFeOuiB5v9GfSC8Bbd7gQs9GnPwRDBf5
V7rUtU0S05H2uuV6sPw9SwTrb36NB+yEZUJZnWvNW5e3OPuJ1XPZUtM03hCmBgrJCmDm9tpDp2Vv
WgQerXYzM1ysEexBc0gI6L1Q4wfgK5Z4Qk0tT/9Nkfk+OwenLA+GEZwIgpn3Zix/RXO9SnzxNypb
f53Qhqm/yqjdRUX9O8r/TEVDg006/tq11L61FjKw6r6svN3I4VYYaYa+SAe+OCmxkgbMPd8Mic3Q
aJkX4yNtf7lvBy9dl1GHbcg1RoLRJt88BLEnHzUUWzfWtvU0CzzXi/wZ7yyy1n/u62L+VWu0dX4e
bAKwPLu+D5V6eSplmhXuIXyzP9/9+XFTg44jFoKxJc+urFGCFZ7/jMuv8vOlYLSJPHD7GI/N8hMN
HfmbKozbz0O8Gp0zKlGU9D8/ovOKaOVM9JZ+nt1KjekOL5Ztwz9PS+CNExfgQRCUTH6MaDpzv0pP
ftVR8JRCBshQ0wSkMdfTV+ePM4M7D5CuxsczBn8TMKUm7hKDSaXbwc5LA0I6CpPxXRzjNPXKx7gU
b1GZfsRuW4ICcC0mnWuBMTdzvQfD4B2vC+034F8IVYRqo4gWQBz67IRRbhXRTr32hCU5Zf7BDP89
jdUjZ4wwcg9MQAh510FsZSJI11KRBqCHvYd+Q2dS81oTf2bPgfZia0j74MrcfWur99WXhU66rJ0+
rPTinTDle5r1j3WaPgfCfxmmQg+tOP5QXQ3CLD8uAUnxHBjbOmuJkJwe+yRHbtmOn333VsEyVPw6
rSUPcnacVWcseikNKaou3AO0q0Mwjv06KSMK5hGzWUr0uZsN66nsi83yD68X2TbQmRG6GoOHppN7
j+EBBIyPGDktHT1eN6sD8xb1PchvYnuxcTLjSpF5zdsqrRCU1/4jzfhfZme++UgE1pLOb6dAI9Bt
/WMP7QP8ri8t5rTvlO2vOVo8cqVPd3gkZYkH7wKaz26OYtJ0X10yMxtdrbs5u3UzubYeE4iwG0zO
94S9VCptdkMpX2rH/605lIn8X2SLujWhhk577fFraRq4wS5oMauO0Q7dYUTrDiArtFPSKzhVOPET
SQTaoS2NX1nu8KmT1IuRX1urqiOnxnYnGnYgRT0rlejKs1Br5o9aaV/EgFLk6rrF4upDOFiEXMCv
mcxrfATJrkHvndgfaAihc/GZrkDkYTx0qbMyAE5WA2WOYVTuGNe2KLPN0h1NYpSQXkGTgG2ZRg40
ZVWv9MJJNxPMwDXyoTwcCgJW1CzGE4mwlClMGNadbVxml6xcIIHj1tJrUvgihZRWh/k7pVcuZm/F
M+AZPVm0BTcpa1BaLL3e8ZcfcHIWiXgejHZG1ls+2+AUUcKzL+ehm2e0x9u2DAs9esvajjQuzXkD
7nSnIwT2l20KZ4dzcs5OXz86XX0wiwFFUZbeaVaeZmJvS3PX1Wgma5D4lpHvZpWf9Q6jz2B2n9gT
mps2jtvBcsrzggMrPHAvkZzqx8U067jpzeerBKu3N5lCyaDufaC1S7Ks5l09pyyeEHnkXPz9jtxW
Rdiw/Z1xnrp7NIR0kV/LUvBZ5Kck3rDXxuqv79p9OI0z8bVDIZ59VvnOXevAzqNV82SW2XyKZywN
HDQCN9XWXoy60Mq4/IySCV0Mga/08SYEk/9E4mGiI32OiSu306Lb5BxNDnZ7F73Stgr2H43P4HWs
ofLV2Z+MFK2T42P96EYwEXhXIFPgG7nZhgzWgVvJrcTJjnueGOLC9JszO+qh6sR7NZcYAmJtWxCr
e0onedfw0T8YTr7E8YiL40NjYiDNJuJ6wU6lBH/IprF3ojsbIn/J2qmFmNiERXeOUj+491YZ3TNf
lafWij6X8CbihD0j1EyGGKyE7FWoHCHQImnKXcPaV5F6Gko/3fZAZliDrKVnPYXwb9ywxo28Zp6K
KjduGMTE/rXCEIDtruk5EkTVpRCfLbB7zBtWtq+dyLwZk/PpYPFk9FEO+3qECE5PugsQ4fR5pmjG
Z+nWax2bU0bRXgQLRCVZZ1pb1/ZjmXfPKcRlEleRhE5lvo4oPMF9wJ9G4ePuazGdAM/bCJdSOxyd
V+anNAYy8VETBHH85wav0dYYurtH22jd5hh6nbbVw0K1xZqfFWaIxzBXc6LtGyPeF5NM1xjSae9b
zNvciVMo0b9L7rBCj4yjsIntldOSgqWUJtZVKjiGOQ0bW/UYpAy0EGgrmpYXPc1PJjEnSBBWqWRo
4Cu2DotonDmnQSnZM1Y4hjnOuj6XEyhqRZgJExpx6GF3bpqAwBcv4aFonb4pgzmBOOjoRknvNwnu
M/iNdZkxPkEJTF2aiZPbqHNhtsXBxRaO3BjmIIHjGzPmcDOawRGue3WG+c1hS5bZdgI4yOzI7VDr
TDUfD7tFORuc5zQTa6x5/tqS88lUlru2I6J3hSN2GARnzBTkpgZectExtBTu+DC07VtaeMBlx+Gt
T63zHI/HPDAWm7QLZ6pjDgJ24xp03kvDChSWhRa8K+xKhM7HiEA6CYUerKvZJMEbFLzT2Oj6eogi
c68c9GGqoJzjwMZ1m1bmjnRHqIJkUB5j/S2mvQw3yU4eqqD6tQwu7oqi5Zr32K4MUV8IjS8eXUf5
G1laqJ/y6drJoHtuXOsU1R8S7cpblTMDYI4MQasdvVAQTIR0E6++02ptmMw2QvkoJosnCCDeedVX
JPn8lLZzFTN+R/vZ0toKgUzBOLWNsfm7/VZMUr1HI+EAaTu/cph1H+YNp3qLF8TyXjpR5js7oCZP
x/SWWqR/pNbA2k8EC93MtjthbaXZ8TRpxOJgEoMWJqZzlLOszA5us7aNKa7xvgOvLzmJk5MVMk56
FYlvXsssZwhqFK/G2KMp8tzfMePOfiS4aqzpOMh08XjM1XtqBLT8QBeohA+v8nUdibmHpFYi/EFb
aGuM+QIRb41AklbYeDrnS09sAhw7u7Eb/9CiuEXCUI9UygQql1G2b3rQAhnaf6dpol3iMOYyHXdZ
NaLjGL9kMlebzor4q+LlIi6NicOaBx6UrGpp6d/dKLrQteZu5/riy00GTPr19NbFfIKO5P8ITpnN
EhI2vHlisoAEe+7RVP64ZqNXoSg17VjN2bNRqpS6zHjQi4wmkB3t/HTQjpZoE86adrfrjZwJ98jC
H6F9WutT0jzY5XwvNKG/EgXHVLFz4HwXnGD6/ns0k9ByIGmXCm/OQPv8HNnBi721aTm+zRSWh27w
8K0AvjSbet9qIwNqFzaVRU9cq6fkFRkiLcjI+c0DqfuRaxVK12Cs2fZG652t8Jg8d+ju2jE601yj
H2NpzU4boLQ4HLagKnfRNaD+O3qFu+q94qrTC1kbik0L3xjGgCiCxzrqxSNp9LsEptlxzPMDVcZL
QgAhbayE9NASuGHQ/nbVfA962kUOIb/NfU78+eALfVhHbftI1ASFuqadCm2uz73DkMpLpxdnkA4z
viqiVuVjmRS2h1ReI3Ro+NubvMVVidYroXnTDBkiJvSX4GnH3TxrMvT8zqeQXBh+nhd62hvM4Pge
Vemu4hQiKMkciwu9AJph8oNCS5M1yYaIy2aDABSv1W4GMdxuTqhJRqAa0A6Y6/RwgzgASxbdezUU
e6OI5rDsipAt9Lsoyj9D67Uvra2+p9F0z5ZuRQChT1aU2e+AjbClQDjsW2nfsqR5mcginJXvrWGv
wfKCGibsxNz4c9avx6Z/bkyypLzecZ9laTz5EI1/TiuFM9dhLKZu6+Zx9pa0+cV3uwQ5603jXVh1
akrOQhn8eTlJ3F2RHq2m+kB87tzI4bi0Jg59hwg2gMrGWhSSxGlnvuUW7SYGTO4mNoin6YbEfABz
ATdhHC9+nb5CPLauVmfPr2bhrzoSndAVBebTgifKBwzelV9+o95Ij0XJ/IpmwamN9UusB+772p2m
h9TtD34byJ01Bc6Jc12IYai465BAYDtBGTZ8puBLXTpY/c2K62/brc9tMVGe1n5zkIyZAhshTG2X
FKTJ+N4ZzbmakUD3EeNWYLPmmr273kBX2Wp1ViOywvfgN+U6d5glOd7k7EqXQPN8pvOJly7dYha6
KmQJCAbVo27/BJaZAsZCTxij37fVXq+W6BnXT6gUCeGt/oO9M1luHGmz7Lv0Hr9hdACL3pAEZ4qa
pw1MIUVgnhzumJ6+DzO7Lf9uK6u22tdGFpkRoaBIwOF+v3vPHa1w5bXJ0cnA+RXS2DsSRBpPlHyH
PZZjop3/ZEurotwI7uEBMMwxRRoVxeRALaqGU2YOGuoKCcxkMo9UfDxaII1PylQ8Cq3LoJGrbc8/
lkGZ3+FL01sIG+6qkou16ruZsUVv6FNuox5bPtupD83bt+Oj5dzcD9mxH+s31x/xXTs0Di+6o4dk
ptQC0mdWjcbO6ixYHbeN8RJUya4yeQbOCZZa38FDzvIRbJAjMeck8s5NLHVOYp7shUqNHendp8Vz
hrPHBf5Y0ToSe2JNz1N1QSHqoywdl41L6mVVGiLbqcfeqcqzq+L2TKihPfvhkpDhY49U10F1+vsL
IHUSmoKquZvO1kVdVxLraMr679/Hgtlvl7l8i1uskiMDwLUd2MvJt9RycijdoBdo8NcpmwH8db57
4rxLwypmh+PQoQu6WM03ZhAka8B1dHIR4uG7CLkZ7Co5D/1SrKvEYSmZBkkDKiet44hcQIdOxwEG
DZRdNMbqEwAWCs1mrqppaHQkJTIaN4F3BHthb5YQ092o9XDEYTsc//o2TqH6zSwnf1UtU8ds198t
M/HBhHtkkoMASM7RooJkwZ2d949KZnv8+R/KSY2oXmY8vrDIdXfxpqH+mBcSbd2FDXV16tL0I6+d
Zx60ITsUQGQjXsV1zxNtDfvq0LvfQWZTe9fWz3llfZK53PVZOMPOMr+duHNvpBpWopOd8li2muxz
okC4nouHaoAk6FLSgaTMJ2xOIpooB0y0G2mHRiwgouy6vXqdrANRvXJ82euOV+g334ngB7FU+DV3
+qHg8yexOc4ATutj3ICwb4i7uFmM7Qdaxei4f+bGiNdZat/loQPkl2BEkcmH2tMHwyKIyI58ravy
O/dH5vAUj+FL6hHlUsI2hCxUs8DpIds0QYdFJxDbMWyQr6oHmxftyUeMAc+t89xmAenaFDRYmHkP
Yx78IlD8UDc2+kWF/hjWinQfLGY/wHY+Dzt2Pd+hG2L/CxnFLKKUm+qWEvXhgS6d9RTrMRJWbNFu
Yl5d0N8tza3o9shG9sg8LXBQtpP7Rsq7ycnULpdNFvkmOOLQufZUGmKpK7aFh49aEkYUJhahIXet
vWP3D+WQHInM+px/oBGKB13S61r0aFaOxwyly7nJA4sUjPoka8FKZDe/KcgWq1VCGp/P9zY9sm/+
D51vx2Tat8QoIwPjkouHa4V60mwc+WrrdTP4xXbEt73Ke/F4cxatcfwXO6y2pyCuURAoh1DmEADj
Hl8xnO4ogX2d2exFbngdiqXbFzp7qZkr4E670ub13Hc627Ctv8i5fTA1A73GwcTo8MJqv+RSt/VT
4lqcjt2lWQ2A882St6IuUyfCEP1usDcOMFTQEwLWxPoOFnvXJcYDuektKEBgIPFL4Ide1AcDPRyx
uMe2lB3TzlBrIwH6XyPMt81L4c7nPjfUBV3c2k3WV74sz3Dq903jfycuW61CFzvP69yNqPzvxswp
JXPTgxPb3cas2OewPdwX5fhV5mz0WIfZgAV3SVHie9Er9g742blGVzm0qc51WZyN7Kn02G4MOups
90BpM/o8Hwab+oWJF9Oqph4PWc9HwWrUhBWzDLpoUKYJlAxPM1sgdhgshHHtNGuIPa8xabnCcNz1
jBNOavT+xaMN01dPgiB0YJcv0gDuP3qPgbeI21Mu50KhJaNMOYJ67L4m6V7LlhvDdnGr6+HmCLVf
jTI8ZCbWb5aNbdMH76NXmBu3gsfg2MD3Mfs8YdE+BpZ46yAXe2FK/kCfNMBs7AvxNlXGqzEj1IiS
IHVnHsSMgiyr+1xkH4ZrBtvc718YWq7x2b+CcqrXuQL6NIeFxXSA/g63lb/AzlBVhoE95HDKNAV/
pPNt5LpjNz+0qIrjK6gIajMZ7dISIIvTAJ6qpZ4pJjBs6DtdJGChTBLz0vBhndvLUz60Flku6upG
5kEGp03Dws+p9YhpRxFLkX29Ka26voXg2U61JsGmnpmf8dvGxt9P8fH2HrPlGhl+YqgbjTgiRc0B
3M/vBjOL4pAIXwwXmQzFNp2Sl2XR2QnL9roQnF39iYMyYjm4ZOujykkieTi8SRerZy84a2c8SVMQ
2zDuhoHddUahA2W8JOnFnezyp35mvh3QGYnV/V4E2I8gIW2Sxlqlt5Ft2s2/0EDGa1F1zpapgBXZ
brnPZqO6lL2zg7T9xvOedllWNabMK7PjE7ZeCLV+NAnl7ZAV13HbQErzWRKpymsWDt/4XF0XF6Fh
+N8qmPkApocmY/bUJvU+yLs/YZz+2CZFXrFBbVfCDIhO5HYJnzvTuobSgwPSP3vecD8axquWONZx
aGxgKy7vszSR1NjXc6uUPzzhccgjZNlnG2uyU6sDHAdvb0qDvB2+Sz+4JBjDuEQvpJ4Zw8wkdOLA
ucTwWTX1h2WTvwDf/xW7/QkH8asOg2NTXLhkxFothPZDJgEU0hEHTbOO0SyQWa/URyubDlrdyoCJ
K4GnxzRLai9riEsEEyF9gyz/SIYVZ4hlc61ndK+konh0ikgvvMuYyjKDfZnsSRgN7PtuR4AOSSOL
LxyVPsOW4/iwqKs5Z4/ZjGVjCILLYs/r1C4+gWX8qqjCUhAbWuG8g6MgWeWc5SAv5BfRSHV5NQ3s
b15rw4YNUCyxCFHg52xCZb4MeJjqNrwQXbvr63hlJdB+83wfy+Esp+bg3oYq6UDZsLEXhXUf2v1n
pT5Jue1VKl+8LnnMbPGbTrzXOUxBnDUszSz2j76PAXd00PTjYH7zmHRhUZvcGForr2Oykh9jrv8U
lvHqdT4GBvvFmo18N8Sts46jsSb43Tx1HmftwL3gff8MSnUqSqYpnj4qiAIo9ldL040Sb5aUDxQy
MMJPfbQpTwK+5nK80MWdA/4erzraac00XzTdtRPTfbV8N0kO9gNUc2fP9Rq2DEM9aqBr/uhNQRtk
9jyq4r6AEbNxXF7UXNi0crETz8NmPbgVVVx9up4lHXw0u62n8WaD5Aqdx5SBVLwpVXi53cZJTiFv
PJ7yct4mJU/xKv+B+HWY9c2123EzJLm3QeLeeOzSzdR9S3DZQ4rZqh6RiOfKxUkB4402WQ4zXt4U
SBDyaj2RciT51vzIh/6UW9jXoafUjUeHspk9CtPfANc7xQ3X6ZInj36yaRFRDIjQ6OJ5RMTpz5Bd
qlt3sizs24bI+DCl7a8kMaeVvYCzC6295gkMOYUsQhv2zWZs7tPZYUSnHufFe8UETEOUPmbC5U00
poeJS27qu4OyAQkl9SPr2bjxvRRDXOJ/JP64I5HjrBEt681sGQ8inZ5K5f62Qv1ZjzUekhT5OmfY
Nhb60kln45rLI8Nmk+oyZENSMLZK77Su/oQDSXwAWyNbtjW2zLNh0v4zZbSI0axS+s4X1DYOF0m7
u9XK9LMX3/M4WRvtsA9ivVswizNWoGZw5ubpBzEQqGfvVYBQ4CFHIGFZB34H9rwh4z/HD+HQHLDC
1JvEwCezwLLZVWxY2R65a4w26D3kWErN5V3ekj/h3h8VHqoZB2Ni7Wa9bIahL7fhUuP1x/Dq/w54
Cll2IY5tc2tOLxx3+0Kiur4Yt+1oWPw0RcsQsPTgedzPSLC5x9w0C++aCrwHlsNsi2S4MRKsgiwX
NjYtySN3KzIm8wE+m37EE4jgdl7U8OkAMrjtlayezoEZ+JiUGgw794P2gj8O3+3mX4Rz3DGWzxuM
IviLIs+Jp/NQFOa6FclOLNQNplP4XlwDOqNWxFN/lAFBDTMxF+2+TKmzZuz6PtP8HImJ+9+z3qas
uMO78ZOEVh7ZNinSmhtlJugJA7JFl51RLJ2vKvZHcvvmfpHABly7wynGfGpdtWYUTAFU0Z9RuQiU
XnNwppLHwH1Q9H8WAzSMz0rk9eFmJPsx0m+x8hxC8yB5ujyDG1ERd4PBuq5mYC2K5PNmMprnaWDa
bgfsIMZ8ZsfHdUZX8GmwA1jiLTCMcBOn/u84tZ5s2lhRE5mU1tcsrP40Mn2RcXJHyI5oIUJ6hylt
N7tLsk7ot8H4vhor0zuaJL/NPlmODcvJWvcE4Ly5Hh9c2142vttYEaOTYmPMxhy1cckoDIeJO5pR
C2s8GEJxaLqxjNyh4sDeZSevbEhtd/I6DLwBmqsPXWTVZKTR+uFqwOxaDeHyrrCOchoqEQ8DZkLz
e9yMW+I719wM37VVHJfeXDDi597Oaf/ksXdF1pOHmEMIwth2TM2XUjPELl4D239MUUF5klHtO82n
MXMjVYdfLiQTqspOScaOW7v+1esIA9kZ3qcmeZmlfRuRnav0PBuIoWhH55mFoewnIPrttVXjhqDc
m06GTdvgLQZQ6md/pJW/6sLxorJAO3VvkZnwD4/prZOxMnROu6zy3DKgh+VfzNR/AR3hwjTMU8Wg
vR1miPY8z5laX3RoML7AZlioeB8zyJduEJlKWqeyZRWh3wrjTNAh+RtCbpuY+H4dzKt4Amvgw0ed
fNKQjV2FkSSrRSuqvbaLGGE7mwJaHGKS2qhLTkblmhC/UwCclC5GQ/OIctf9aTwyz8t8GUbLILxi
8rPT6B5U/oWtKg4sP4TACdOiqn8s04adQX4E2WseTJ5SKXpLYj8bedYf4zkpo9au4e0EzD2SVPeb
IQWoU/VP4zAy9fMANbjaerLCeuNbhwUKNiY+/V7nbALzEbgE8G0yy90RJ+Vr2Z0H6iULRWOnNJlI
4u0sNvQI8/liD2qA5YOPi6M0JOIu8+HJ0+anwwBwjQYStqe6metNgdfaUzOM2S9RcrqjNO8e92K7
KxEAERDL7cg/x7FQcY6GYxRgPOMITZFOnb6a5J6pyZnwbNkg+b0XR7IqB5yQ1rldrauieU8Es4kR
JY3pqHdWljhwkmk5SruP49gv/NvsMssy/g7hZqqw8B/aNW9McGhuknQmz+Oy7CwXtZYAzpej7WdR
OFcrc6jFa/0Hf0LZFaBvkqpB1Yz11m67bTNU+wHbySHpa7Xz3PqXQ+UexS3fFn4+JyT4pU1tcKvi
WewJ9gNCzyCuGc5TcuubuTFNzIRyVSBNJgkbMe6oWr7V/qxMySqXLvmwS/DXWbkL8UCGF3apW3SJ
T4dIieiWkyrF2fJp08o9Nk+TqX5PWJQXv/6Rqj0IK92oqknvhta753R1McJh22oVRjrpNvWwnBNp
bayRNYzB+8Eejb0RBz7EDh9r6DvFE9fUZfvovNaZeF8ya9kNSdLvuuDGOv21iJt5Ls1x0LactNVT
mDgvNfruOq6WT98uD7ZpwdmPs/6j8NjmOmGpsEiJLAr6utjxhmLDMuVHQmnArhJFTFiXP+snyWGe
cvs5gM5MG5VxG9454r2jXaE2eH6bzLzjxfA2NIZ8lNkxG2mf58d4L4fOvWvT5q6ftf6ER8/QftTO
UTj8XUCH6clLzM8cazzIK1sex6mTa7Nxw3OAM+TARfqY9mqbSn4wpe3sIWjETxjAWqrdbVe91LXx
mCY0HGip1lkZ+7dx+QoEyXFy1NsStKBOOnPvJi40vaIlGxymO5gBrJuTzdy3ld6p8zOYWO7NKDFU
T8qmvzLtW2fjyWIv8/s6sMUmNbCMxoHYmNhRZ7u5E5kcb4AhFiysst407ow5tqKSMkVjwZeWeDFJ
0QRaNTn9Xs67WHIcbhvnaTEFXt7a79adCvytNsWjCMtHmaensVR7fBX11s3dX9if+k2aG0ghI8s4
NjN0UMN/cHrEcvd2CTXXoI17ov/kg4yJytzKqiOSQ4+DsJkR4yKABEWzg52BCqe6gCBpxfMw45nk
Pts9C4+dmBQFq+G9WB7rVGJY80xowU+AUh7AqHK6Isu2jo0wYqd8yVpT7EcAVSKe2FJNvxDLq006
mVeRXKoeeWJga1CySQeVm20d5Ebg4k0U6oEzqjO4ayWNTQ8KWZbLkxQNMJGcjSGLHwTdFnn2sKga
e17+oqz62+vEIcw5i1RmOEbFsqH6mIFJfe2q9NFnJ3dK48d48Ku93SZ7u5JXpxSv04DTIpssnwQe
S1Lf7A16avGZBAN9EkiLJq0wA3exHOkQ7Q0W8KWfb7k0pvpQ2VQg+w0Jyltjr732HKwOwrIx3X7E
1JlvZV1+huUoQCkka0rKkGvM7piZkA1RY/R6XyUcWyuG+gkVCusJe22v0GwWm46WunAOfaGxHzCl
iaTrUPOJllpVzkNOWJZAPPmTtBu5PgrnhfY2DghWU8B9yO9wtdlHqzLfsaCLKGNiCmxakYCUGQ2z
tajeK4/2X+xpKMd1tylt1lfHiUFHsDIeB0N0xwr2AHcOjagsUc5xVgYlS2nLeCMPbeAv8xKZOnee
xrAnt4O51bA/80leQOvQSqe6Fz3SXCP85ItTUfHOANtdw/QhU3+K8/R7bttPcCY1hhRShKYqy72w
UCBqbGoTbF1jwJ8toAsRlTV+eynJaxKoj1jxS5ZL71Zrzc2Fd+U9T5tkncKJeDGhuRJB/G2yD3hA
MocukUEbKOd7WYXvdGNQlsFyKQy/P2Kg4QDHpGreKFxMzJFDKlBsRfssXwTHuLA8ldM7tLHuRKNl
51a4H2/mCoaBlLsTNfJRCeW06blxQX6xB7Sc/jgbmi9doo5//ec/XwDG/kgiG9E//8u8/bG//ixD
4H3f2ybJg9rDADt6p79+hSO22Kc2h5YK2Pm6HJM0Yn74jey7HCtT9RWbaX8+Jp1ajhCUlmM9yjc+
m3z7139lCyAboClsNSlZSXL7IZxJyDjMmLZBxx5Z51580cN8MChv3SPFopRk7n0WlwwCspyZazb8
pPZpVHDJPREenVtVj68fSq9/nNSQEAy1uBmLeT+4+h1fLiSY3+wQ472y42KbuYI3HIxeW0qOOI34
MpoX0qYOB1k2tuTv4jfGMBjeuibc0RyJ/JZjjONEQtNNeJjYF7GADEczpLkPlEi+TRyaO2XiuDhX
L2Y1+C/ATqMc78NnZrj8ioT5odaBfjPJjvCswXCAaaCU+9q1RNRXMEXlUCOi+e2dkYfGU49gc55v
buG4KtLPnEcyKvM43we1LbZzTs7D8IhYhXJOP2MnLtY+NjwhIBgQ7Y5avtnBRZRFNPUPoT/tDROL
cJeUv2H6QX8sulfbNwAt9ajrnUuAq4hR+BrLeXe7dD7Y9fDTeOSAZcIwsexkGWl7inxtUoxNR9Mm
TkzI/7RFr3Q22p9xiQsvyRN973EX3BVjj2XfAOsBH6PbTbdDcyGC8gE1crhUM0/Jv/6a4aQ/fu1g
sZoBwntibiK8Z9bfv6lE+z6kDfmYUMD+yuBzitZu78pFww34Qj/CiFmCTgUKtfNTsg79krJDxvM5
FKW5TdPbUAKCBMuD2rqp7rbUVD2V7bkIGRuQiHfBxQ7X3J7SNzG6bElvrYh1LMgmxjm5bD++elVA
06IeKV0Cr5lJWHEKOMdKoZLbCY+YaYLXTWDxt987V33j/zcT2ot/HnCanEQGR8YdOXOaSn+lSORp
36TAEs2oZNeAdeomoxIujJl6+nk7nP761T9f7Ea/kPdot17r+ZQdDmfT846pKaN8dE5dgH7c8p6e
HWlcZQ5p3MSPQWDQd5h4pjKqZ6yHbkDJQyI3ahGsL4xlFvc2zLFjmrsqVonMB/XKYWPDOZZA8Jix
7XZIbJC7kHQgbLNp2qCZ7eA0ttcxb57mdPgpbBZ6SyMHLynCA1090M83ccxMIuEEw+LM1lrhWBmt
s1iq4cgcH3hVPWAqN609yysL1Q1V2A36mQcnTFSwKVmSxNhZu2NgDzOfqjDfPGNPETid8AwtLX1k
KyY3ZdCHDEra8eiECbwGmAo0xAXxpakYZOkqe6RZHDzOzGGp+eEptSmySe+dLrSexn5yj7Pnq1Wd
yK2J++1g6rI7JMYbg42dF9r3aSEkW1fAfQkHcszWEQFPHbk6/O4qlJ2F0QgXFLhME9zLcotykF27
1Y9svPzTdMIfo11AwdfHQKeXwLD9ozUTeDJn77eM5bXP9E7QGYJYvqeyy1rlqVFtlynzDgQycYfV
QzSG6XNe+9NFjMv8sjSoLbmzscX4lGRTuZMaQbhETqtLujJxf5m7Kps+s3iJT8gt3T4ssGTNo3ek
R11v1M3iMcys5D2zS1u0J4u2j9GDcV3pqOjmSMb0M6TeR5OaH2OJcS7H49f0cbyN69wk2cIXiDcu
lA4drHuLh84i13OcHxAyk43LmOPowDpYmcZSbAe/u186FmZDk+PCdVOvAVkPq3opGIZWxLacbN6m
XsOLWNpv/9bXhzQHPOLyFyD9v0Hy/x+QvG0H/xlJ/vkrz4qsV1/1v7Pk//pLf8Pkfe9flgep3bKY
hd3KgeDC/w2TF/6/HNdiZPm/efEOmPn/0zZk/ctENnJ9n3oFCwstRQ895u/0f/4PR/xL+Lbl+Tjb
EHaFJ/4rbUP/d2GEYVuu7/K6HNj3/94qayRZCilyFoSFnC/VWZyfq2NiTUejib8L6X7823vyHzRz
2Lfv908zxz//zv9TiUFy2WFLN4U7KiToSMRMe/IZH70wXRmSs2G74r1UaiIaPSxpcabhhelWZXbp
uUvGYJvGJo31c+xZL6SNkp3luNOzQ0hqO3py+srbjkSgdPUlzTVT4CKbr3wUrb2KS07v//nPwPe6
vdr/6Ke49Y78WwevpM0Zk4hl7Swr+e22gYmrRgGLjpDG6kNXjik5e1gK85aYnnPs8NW/9cjQLOee
f98x1YfOUHb6TTpJ7Uahm+X5d1XlBiSNIC/GVZxKoIeZz3bozq9nQAAzBdBM3ZG+SNWJPLDPoW2m
d8uQhu3t/Bf2+6mxAN8KVdTbqvJvjeXgfa5jMzDtrOzMvMfunq5Nyhd/t6acH11XtR4nIMHbryo/
gj4p7G0feC5OrTEsr4YHE+Lg+X1iUAIUzJ+66qplhdXRnyNq5418n4q+u9gNdjZsPMtfyTT3NKHB
J1vVLtOTkmP2OrNZWMvAQloymWS8VgziK8T+4AbP9Uv9Ci5ifMoVkuM6ZTNOCsKYZbkOQUdCfIbw
5oo+/KgtVxGWhtrwbMncvYScy8/4+QUBXh+v+VIh8t8e5cYmTCXIYao58CguCQ53AJt4HBwI9ti6
sLIwRpYTA3pBPquvFwZ1tp3cNT3M/sU2mmIVF6RMzWq0T14jsy+rLnrIqV54ncuxO/P98eVkU5j8
cpR58+WbyliueaWI+jn4Fz7Kik2wcob4DL0DFLlpJocAofxUI8ZdElb2V8U4649IFPG3xkYNcmov
+x6ZQMMbmpf5vmkbO2HWm/S4ebsRf6Jp5J+dmMiccAU+oD3CPTREcxV10KAAuTxEYmF6TDDIPZKV
t+SlbboWs4bnYCGG3nhmdwP7uhXqUiam+5lhtsQVk+bdt41Z9kHwxuKUMXrvKJowhXlVOR+DUsWz
00tru8RkF1U5edfGU1TYaqMecDEZ07vlLdmpmg1x9oR0vr08pXcoHui+a+AtHB0Zxmul8/lXINqe
MSlX+WFqZ4RG6RGWI2733sR5xVnItLdm0KfbwGQX0Qihzsx5CDaHqbiYMZcHHWWazUi55MEjjEVx
8gmdb+RMvY0xVN69M1G4yNMy6O5bY7S+ZYJrjdRyU5/RHWYyqpz6yRvrFAqxTgP3wVpmRbhP90nw
JAfdEAbqY2WthaqN78ZK1AnEkXfGLWrTPQ1fZiynmIJSS/wqE2msVQ5hzO7NMQr4n0QUbQ95e7Jy
2hMrS16zVFYfpjnXKefqrv2WGRL0tgQC/4QQlgAAAVwDsg9UhI2V+6pdTX4iG3nzOt8iQ5BSoVmF
fE/LxPFuBcXI6IEQPoDl3GcPCdHuJ9R6vjd8n+GUOwPYXZLmBbCqtbfrgCmyl5HhBlizY1Wvrl6o
l90sa+fiw0yNrIKpJKvOgM2GTqmRgBVMo5OIoVLVhsq3Fb7kqMsLZzeFEMxa2+g+kVbEgxrdBXF7
GbKzNQrMz0vf/MxmN93NetKvCQSjnzh2x22cW/p1CorpMyFs+ImTsD1wZxhcPk18MEVgPflVUeIo
YCyfISNZuEo6rCVT0NP5mSsQfl4LNZ+53TBFeLw6irOVw0lyVpGZxXTxNG29i9UQvg+OUwB4SXCK
E2JM8v3AqTiyrIbIwjTom0PLFsU+8Of+NXRSkFQuZ4E14/KFaUKVaQZ8XrOXPlfb4uuGwxnLXZSm
qtx5rcpewEPd2M5gMp8bt6v9qOWIV+L6bpezASdYIDbOU7h2Zsr2VlU4oTsoqgIuhq+JIsVLKX4m
SD07XWGfIXbkkfCcKnRN2GzmH2RM9skje3DSLx0FRW59NmF2kO+raNDMO2otCZCTlA2Npowc1Y/P
FFyor1RXzrU1ghDjAsMxh3T38xj7SOBTCHmZJZsiggzKNIVy30zl3d9A/82dby5ehMLB/n2Qwa6u
yv5jCcxi57u62c1dPeF3cszHosbwz3uX8ACHGv4uhJ/dJ3mWHeOkx2grHRZcGaQGW9Ops06Va6k9
QFzEMrPCa9IbyWvjT85ODrN5iKtcfoJk0FzMU461owg8PoquVua+HmRxOyWDcxt7kxKBSThffuzI
p94d+/ehHh0CMd0MZqoP45Ftb+ieqUn0/xRD1Z2Q/GiM8UV7iGviCDhVbQqqjTz5uB0u1y6//Rz2
HU/KgWV2pUUZHEYFu2gNZFcx1nH9U9fAdloZ/QR+EiPZLm3N4EqusjqNpq+O3mjdDnSuGz9S7GuF
OA3qOVL+tPzhsWEboLCN9Dr4VsMjdMgbwB4ejtsyG4744tiyZ/ht41VsMmUAwQN8QZhcUkBw7pqm
qcpNU3Gy6RHoNqlNSx37xvZQCq41nwAK7EKX8WvF2ABfSVu9jXKo3m3GrSwMhrsJ6pIZ9+JiX2lq
8OCAweF5u2FKc3zDcSNdM+bAvJ05JXYr25lO0i4ha9SBP23tFDJ+Ojcp2hln8soT09kBbnlsQo4Z
NU2Jv6ZeDK8L6bONM8XzIXY5XmKUwA+11MFvuyUhMBbuTafw0nO6eP1XlfeaDvik/5X3Cxmqtp1o
ITaAR1qDox87Cbu3zF2O+E1FzRbMloHQZ+Zd/IUZBK0B5QqQZv1NYj43eUQN6lQPJi/M8TOi9F7A
P3gLkHs1P6KjvHCTme0tq+kzPmTi/K0oZ3h3vNj9BU+ziHJFs0wva5ODvugfRULzF/Ko3UeBX6OX
9C35ed6Ss2oALK3axs22GVxf8Hjaf3QaFQ26VWdpDWPE1izcJeFk7cWo67vc1Qg2Brj2uNfdQTRL
+OiKoriQVJXv9QCStPflcMxs3zyEdDIes1I0kC9aoqdeQBIwCeIUp05aT+A5bNzbNwzXCsaj9V0w
kvocsO/t6njEF2xPmmbnziHEhjTNkV2qM2SNbNeWA6WZtiNTZ0XeL7wTKtaf2u0J0uvZ2RgZGEOk
H5JZaTxPWyv2wm2BX9NdC71U80p2jMDxHgmo/dQQPgxM6xmGJBnooxKrhd0s/skdLDCAY9u5+34u
YHVyxojfXeqqz2AE3a+5pOi4Zda/s0dfHDqVLRh5KiSktKavG+sYMAFpqzfL65GHk7AqXl3fkh85
D7BHKXDDqJYtHtKIexfLeeHoTwoqpvacnnFFPY872czJ26JPv2jRKzgje0FyVALd+5Iye/QiM4H2
Bmjecq+uqqb2TyUD8cu1g/5tYfWKJrZ3FaNOz/tIhqX+KrqU6Vpc1s0uUQZ4awoC3hn4+Qx8IM8y
gdds6vV0tloPcO1ccQrvp2He4AFMnyf8sisG4/mBSQ82EWvocdLlRcTFDxYjw08nmGSyaif9Nqhj
1LZMC1QWsF3e3PgPlnKY4Adm6N8yse1AaNhtPksGbOe8yjn6u+Qa83YG+0MXyFXzkfssbsTJJtG5
70OuLEgVg17VBow2MZXwNRZCq76B+pSHC2bsDneCtDscypSYLYDCmyX+wtHuwp/GZvVtF41NzcYE
DrlalkeDG89fD2TXQJUYvbrz4ffXIEpkftebltkcyoB23a1slulFVO0tdGCTZ94SAhhfJq/CZwtX
q7xrNVopV+OQ3AFZb79LJfHGMm/vHwfX9B6b2EJ9bB1bfNzsSy/mIqeoY8j81RpQfKktkKjhsR+8
o/jW645HrYkVMqujFukZSnkaKH2wvdGlXWectnTI/i/yzqs5bmQNz//F18Ya3Y1YZftiMvMwiZRu
UFRCDo0M/Ho/0K7riCMW6XX5znVqz5ZWEnuA6fD19yaWceKYGQGgVpS/uDXO5YDiaUPsDKQzCFxh
edaKpHyo8ULeoP/yL2qooATjhsZw3mhkHuPo63vXgNiJbD+mEW7YX+lC9rdcirC78JHG90owCdWc
RfG2gin0bIp5Af0gdxpnXB7Cy3CK5YFOG2B3aXto5bvAXIl6CWyflmi59TgvIU6E6RKXo0bUUi3M
CXzSRVndBL2PEihoPUq+YQ4wpxZEGD60jsqht6UTSUE1RmbWqsQXDCORZHSDA18iIUR0Bk0ks3Xf
9muD9LEYh5O5T1ddG1j7utDtuNPkANzlujMPQjTqUcZZ+zAlKW68VLwPqGCqc1xmIcMTIFcsQtEM
mf5cWThv4G6/j0S57U3aowMGhFuJxuECtU20bUVH37XFm99NBu8yxqNyj7O4c53aETawYxeRodO0
3RXqEPfc8nK5t9U4PUemsg69E5Zk6kQ5YSxeexlXlnoadOncukbeq3XrT8G53w4YSJhcuzYKAPzg
5CBE6w4b9V1pYPNUdAHZZwp/j3vYf+4OV4KRFMYCOeYYdZcQfuiZkhf/2TUtfYYiDAsCwwU6mR1i
kgfUQgBQlnrRhV3am7kVw1WRyeBKVzYaQApp7ByixrgPZInXhIpMybtrCcLxyY350ip7yq+BPZLs
inY/jXy/cOvzIMaT3x1pG6tYIpMzceVoOdqaEZzDFGF323LJ0fhqeXraj1SBuOeYSdfB7kr8r2ET
kZHDnTR86MKkBKEJm+TGTAdqN8vsbjRdIjrHFH2IKKzqZxehvzbryHAxBIM3LzibHkHcACarBOzY
I3vsNspIvIdLgpAoqtGE9DqSz0H1lUvtoyr8/Edd9yAUZpZDbAeBNtcz9e5tolvrZxPSnlo5+CpO
XNxc6pom7K/xILrJvcTd2HatvjMnOmRjeCiduaIqP7PBGse58ywYZ3NQHrEb6m/hCzWA1b1Lf7mV
7kJba64bR0ExN3DcarQb3hDI12yEHWfX1NjOiy7r5KqbIDnindM0jzoasesxJwgL+ZCppzx0IEdB
euOKzrUUFAKxbniXZKa4FUka38JEGdl1s4bSOmkC4SzcjOCzVjV+LpE34dUBUBPT1J8tizsj9XaN
wS/k3TpHWrTmFEiJOWxCXHWwfvSea25BR5FkRrTVlmOzDwLHQf3l3X5mKQApx8hnUaIbiSRXfpY6
wVU4treORZJXboUXZUp6Woy2M8Husa8oTEIawIHydhx+FNo22DvViBq+pMYw7/IMhgAkYlyAwqqD
2efRxfmca2ORVKIJL0HZ21Ve5TgXaoxScUeM3fmRTUvd0zFqLozQ7y5mDWm98DGJYs259k5kqXHj
5bU4ZAZuBFRWw62bc/2HRhQS1ISZS3KXNKQSrOrZI2MbiZLJpROTRYx4CH79LNiq0Y9m+VWaGdbO
U5n9xMUDoyCUTNhb5aVqnhoj5hPPobsQp+owfiBoxOeEWVgRKCKTayMubG9VzkD6JUbUYoW1fkd0
YIY3/x7oqDwbsdk+qCizDkkVduxKY3ETThmxMIYXfjNtz7rhBJzI0QvUuCvZWLMzB33h3qx09FUU
/jI16L0224orJvrWVDswG9tpOqbFkF6FOFhuOwvAdgzz7s4B3tvgMQXE43tjWq2Ze3zYLrOxD88x
JWpTl4PAYK2BxqryzvHieUM5wXzD9IKjnp2QTWM+i/qi+GTjRLeZ59jdzk3UXOV10YhNXw0dZvRZ
m11NdA25x6b9LjXpsPAVB+0NwFR4B+WoOUvRaJ/bYUMNFc2uxacnKvqaaIz40FWh/2NQbddiTiNK
XLMlOxDbpvmlpX2xnZHu8pNbggJNjIQxKlKXTtO33z3cH7D9HYOkh/fv+l8ygfO129CIQLNm7A1O
zAfXgBL7RUj+B4m28NbSlj7ClxSwQ3dYsi9nQQWNQLtY/BpzWSXYyWY++hY5e3oTW10szmudByDD
mTOee1BOMHU03BmaiAVbhCoL2SKKYMETJAuKi4DatIMV0jh3y9XM3w+mGTuYz2QEOIZxB2fZ1+ol
xe7kvsUgmm4p/mF4Nik6bshTE3fbNnX0ZOF2sCWxr/LWXMDCq8RvqptyCHEgwcW692lwzlA2MlMq
qLYulOs1ywnnPHwvHuY4KNlQGnk9jyNRcNyhDtoLehAnt2WdWPZuAgXM1y5D39Tabr9MKIZvkmic
8HGI/fi5VZ29s0Q2vnD2T3uEKzM311/4DRuIo3zxaFkFFkOp+9kgWeVgFXj4xo7szroJ9xmDguAc
9S03O3NerAGz9sotXZmyqWRRtcmyvERLTBtiz5rBG1tq4GymhqFgv+TtfGk6zbJPeo5xk+fYqKWW
5SM7g6yxyrAGuZrBQjGK0uP45MRlh8nyNM0POhM4AXtd/tjYGhvVyjC2Y5MFd0No5wed+dkGJ3iY
v3ZmObsZN7YdOh0EXmVs7z2nH452EJm7sja6czN2+xEDnhEObWxqrPC5kRiorkhPXg0YRWysAi9E
mItLqt1YkOSYYm8q0eSFGI+NTI3lEBUO51Hg8roLXGGfzSAHAWsy39/UBupyLkMDwBkm4Rw0vDrj
zFJTcObTMz2fpl7t53oJkmtE8tMYzbFa525RPSXdbB5iGBfsNkWsz4IacSH7tDxvk7o6TBSyFw0G
rfBs2vi73XJsxxmk+JI0gu+WSy4BNVj2vdV1+pAhtr0nQjC5tyOZP0ZZiPNGP02wmWYssijTzhu3
Ut/DOhTPbahgZgZmiBe+G3b93jZIJlpNdjJdoq1IYCIRlgUVJiYsITPZeyed2Q/kn7kQ163iW2Sb
1aYPIb/xnFD5h8h5dAbamY0VNYdu9uiL9ggorhrXVNtsHEK9KiURhRBQ8UN1IlF/i9lsIQ0WQLtD
JJGrKgvDQ0ZCGjjKIQ22dlBnt3w8/4cRcxEilax8cIghuax8PDz8YkiY9zHERyuk5soCi8zUVBIq
k4zDOg2L+RGw1X0oB2ukz6cDTsOpbqhvardtruMwcb+Wrl9dhS7yaxxGm8fIpCksUZFeWOFQhbwR
M1xsUnxKmqi4yA27uR5iLY4FvjKbWU3y3I0XdidRCFh34QN5dMa2XssqyYF6aceuwf7lthFG/s0k
b2WPA2uzsQhIuaUAhQ+T4lCRR7WmIKPU6ypf7WPSRhHKtj2eDswoetgYzVw4Y+KQEYlt0Io5jQ08
kuJ0I2KtttqvcvRHfXAumAufsmlwvzf+6J+7mRiuYQM4e7KNzAfTl+nNmPdiZ3c+OYwUxvWzPevu
2WtR4XDiuvmZYROa0KNvxw4KdWFhZ85dkJA526XFeNnWXnqJZY191xDAt5ldPP07CWEjaKP5U97K
8tCOZFN4ojXvMDTAqwLYrcWvfR6HK2O0Qfx64QWkCwzB+EQMUBFv6YdJ9jvtPJqFMXzjkt6D2ZN1
xs9RCxtdkPiU4RnuetetXyoP5y6bNPTa6JsvY0d0FWFydbyZRxxItzaQVoDNVEyU6dTnJBdIyqq4
yvttSuDCCxUtjbiQO8OzAkwDt9I96b5FoD83KmvO51pne47okj+p1GVTRO6D9vzqEQ+u6GKGKnxM
BhNbKRqaOV5mKQy/sUIqTQyL/aRrx6qJUJ5wi5I1i2fdV2A4O5qv5l1BfQB1SXpY5//CCP9fg+T7
H+WSQ9789+UHfytJ5o3DqP2fr3/Z/P3r8Ee5xJe/+sW2aON2uu1+gNr9IL+ev8oP+udP/p/+5j+B
6B/B38L/DSb9I0j9vvt+gnwvf/5v5Ft5f3mW4yn8Qi2XCy1I9T/ItxR/eUDkwNpYXS4g9n9i1KX8
CysBFIumy5xy1IK+/4N8e3/xS+UQwG4L4Qrg73+DfFuvsFyXn+QKZUsTiFn4lnAZ53dM18qN3ITR
57Mj9Yck9XZeHtz+9ireQL15it/g4r+HsHzfdYXlW5Zpngxh43amJPxEFLv5UIAQG42xqisJitLg
B7keLAhVH6DUrwH9X2NKBjQ96AaWSY/49WN1WYRTbuN5qyTu4RuZGF7Qt0FbXoz2luSdf/2E0vWE
whMTrxm5fI+vXuJc5ZYf46e+OEUDYlOOPzVufpVo+4PneuNdMpIFkuaavnLU8nX+BsHrIZ4nhFHe
atZXc3vRxOkuBB2WFG7vP9IbL1DBqvcs34bAaNnm64FmJ6J4xR54BcxzXyj3KyfxWuKcltagFLr/
m1bz93J8Y44sc+A/lAK+L8tm9vnWYt9nWso7eYNzjZS1M5HqDZJssXHnZhHWUD5QtLnm+rbz44v3
nw+6ycmAjqmE77CIXB7TPJkgVEVwxJICviFeMoH7BJVqE384Df98LKQlLH3TsyibPXHyFkHH+BAV
0bm++9iJbuXkYOyxU1/6fXvM2kc//PH+Y/3xtXG59tg42DVQ1run895klwxwxMPcAIK3p25rHV4k
MAoXNp4wnA8myR+bh+Usz2e6vmUyS07nfSPbRg+TC0GbEsFKkFUCpbz/QMu+efpFoewU7Jtqmfin
M96LJN0827dXDsnIUVqS78R1CvrmUzaDbw8dAh6CW2ij7kHclhYgxctDFIxww/RNZpW33QSHAK/k
qSF9Int+//P9sSCXV+B5zCNoSuB+JwvSGJHKRgTDrMIaWVqHvg/+G7vaQSqxfX+oN75bR3Bzd9n3
iWIXJ/tom9Z+DIfUhniHYy7GBewUq7Qu7+g84WRi7N8f7q0vV7DJCP6PL9k7WSGEZPcsVyh3IZ4N
DWIDQTH7/hB/vjzWHjaGwlMwq315MkRldKk05gjMQYob+mmXSdw9QEA88xvzg6f5tdRe7zDLWJZL
41KZnvRPxtJZTUZ5GwPUGNO0M+zsB7eeiKQtpBZNOtDK7cfHPiYsPZLFD6ewzd37DysWetTpJ3Dp
IknbkZbF98/v/7Z3w/XgvlTRa4NI+2lu5LcQSP9M6VSc2XnygxTC8zms7zkUv0BU8bdFUmZ373+G
P/cj2qAOh71nLqtWnUyh0hJWimDThceNt46j5UU9eo9RY16nGdbf2RxsuG9/en/QP7da6Hu+Asfw
JTv86bdcx7YcIDEBqcXmoxsaP6m4r3s9VKv3x/lzfcATNH3BCnEUvi0nm60V+XbQtSxFCyoGQHSG
MTfQZy4XkXf1wWJ869ukbLMVJZivfKVO5pOIOrpxWP3SqoGv69jozYBE1xa+kqu+SX40AbFfZvKM
qfSzD+HE88Th3z8vb9RkU/B8+ccR5pDePtYjrfReZ9wz9FcpI3y4OhNrf8t5Kpq23Lw/4hvrlUkj
6a7h1kzxefKGXaGl4QgOzUBgM4TlD/FE4sXsBnxWsZN+f7C33rAHir3UBa7tUR+8Xi8FGn/QXzSI
eO9wrbc86OZxre5lQDomXWlLkB+eWJj+4RsbyYf3h39j1nq40Vg2uV8sl9MCodDAS2x/zNroa4Vf
oCru2VU+2ADfHMQWCnc6wflxuh5VaAo4SK6D+tKC9vMSUoUUEFj+/aOw6Dk24N+yEk++NkMMczuY
AV+bf5y8Czv/gVHg+0O8sb1iH8NlxuGFuUqJky8LYRptSoMCzhXppewwhXGIPSAK1LCvGiddWaIb
ERfXOx/LlvfH/nNTY2iLnCp6hJbw/JPHKyPq1LaIQUEncrYMcNT5e0dUQqS/V3O37saf74/3Z0XC
eA6SMAjLrjT9k03Um3qrafEwX6UUVoMxbXoV7HvxtcG8y4unrXbETrv67v1R31gObNlcBOE8c6Ph
TH69HACe6ELpHk6sSeAulj9ycq660FnPhocBFbyFoPwKJeA8mNMLujEfbHh/TlWGZ19Vvr3Ueqfr
IejgSRtcS6DePbZoqpvw6yLDef8h33q17OFwiC2bA/J0PWCaGtr4drp4vJ4PMtwQHkVQ5HcJWAXg
Q7hLvJbkub8/6Bvzh/GWyw5vVjmndVUGr2LAVs9dVYV3pVS7dmZ6VQTpJcN1gHoCmOKDEd9YLb7D
u+QAdhQC19Myvcky7FSXorYFvNcNph500evBv0iDbAtn+8Ziq0EPvLRrP9jDl4X4ugrxF848GyvP
6/Hgr6eRRrRmpx2CrxjOKJAUOrXcbT54wDcH8UGHfDj1vNqTueoQ89LVy+0qzvFZiOf8haTH6/e/
tj8nJLdtVAF43kuWvXkyRg7viMOZAzi2Yud8rBIYFMgKjW3QqfhflzDLWEwRBF7Cs9VyMP5euhkE
i+nlpfUDJhoFOuLbRYhyG7YxUr33n+vPMoYn4mKKgZjnMyVPnstPwkKJsMaUy45v7dm6M0PomLG/
EJ+6n1CUxg8W3a8Jfjolfh/xpDBtx6ACx8R4bsSlbJuy7+lVU7nBWYjfwbqFbkq9PGdbeAUzYW9u
/ILxZXsQGTL8SPaIBe1RnRWTaK9mHcCzjj310GMB/jDoXnx7//W8tXaQewjbptTjTDstJ8swtLEa
1tj6x+F3rw13I/LRxVP0GygTHEMYJCgKo5UTVsfAzZ7eH16eqB9YOOz6MLH4gmzmg/Vrn/5tLiDR
clUxmQ/T4n0Tr4PM9QrUq9Sj3VmexkaIVyNpoR03QqRNn03KbX/fo5yyLpwSj70b1BOlh+MuzSvr
yNlYcGB6Kup+zlotcvusAYca0MK5BtGhQnU1Fuaxs+RJuVEHFI9IcBy9cct3OjjxGoPwUKb3CUQy
KOZTQc4eAvmkx/D6C8T8bJq2XkG4xWc0BxYqOTfTqvwkRD3O1/2Aj4w+w67fzvWzjBoN0dUlcc0q
95CUaoInSoW9ogOTRvhAS2GV4fqLuXmWVsWWqyGANhrYNLF/aLedoINgsZnpXR1Vk+o3kwFDDi8U
GaNHWPWkZkz9TlSLcz/MnG6aDqhGBBpmWDCEMWOuIfD2wY5sUHDbiVqcYYSVFKM4GQF+fsbCobK+
tfGQuLeWGaUwhf0kFsS66FpO800KiqW+trIgSRyBdSmG1QRGNByrZOxJ2MSSxIH5X0epJb72g9nj
bmNA4oCAjUVZE3/v6TiN12CVSIJdM9T8hlawAjcJVydqi2CctTzDCdcnCanviSkoMG4Mxu7ebdrK
3oPBT1Cqo3zGCB6T6UbKlTEbVit2Se86801Q0poE3K6mgFzjMvDEmXKMOPs0KBvntR2sLpUBTcHF
M8gnSqvGfpIZnSTsXAhKr+5116X+fI0InaSQlVuhnvqiHOK00Ft2MkEiMIqgWfxMuPBquaqF3Y5f
4SGPOVH2CCc24CvVBMhY4pf7zRl0UD90fV3hw9K2PhOCgCMAt2uwWCfDdmhKwxxuGILUizIjRPiq
9WLifPq0y8PFxlw1V13BOybm0cyFXs8Q9WNCAsay9D/pqg7mowfzEueEUBvyphcJcX/aSsYGYDpp
kUgmgcpROimEEPgHpMYR1Sa4x1nljeXwMvFBmitnDvsQ9ze6QYcJct4qM5WbagQPQWn/UMSggUX1
dt3OPzMbL9ccOWbn7zrq4U2AdVn5gz58HDz3smuyr2Yx5/wR08IIFFshhI/jD6PLkZ5CTze9dW/j
nbudmKEVOoswgeXQlZa666D0u6osoguvFA7evQayLaJLPDHhDzhHoUXsrALU2bQqnrcawqG59k0B
k3AFfyFKYGyaNrIIo9R21E1bKNl+iEo4b+l9oHLNC2QuDThkeDbAAVGxl69gymKBo9e+9ptmunc0
4R++dWE2GLTIDfTUUEfrnEMJo0+D0Da2wxw3nepJIwWLbzsf3ueXrG/q1ANYbB2MJWxE8lhWd1gm
QrIkBRjDk7xvEeo6nj5n1w59QoOGLt450WCHu8rgjvapqr3xniCLqDnr7LSNj1ZgSJRqUD3BoNYR
IVqY2riZE2EtL3DF4RYOOV3MTzXyHO8nte2EW0mNA1ONCYfTCPHT6KUe2RNp4tlr1PUpt3ZEbTFM
Rpzi6G3buTKjBzmweo0kkcMdvjgt8TiisnwoVr7R4WicT5493PZZLMsnGoVksG1CQibjB5FhAVFe
IbJxZHCg0vPyH04CgTbaWmkU92cDHvTDXR8qu74mtkzEt5HnEDvHY2clWp6xEd0lTEqDoDA9G/1N
nhGrdN7UeuCiHSmNU8gqMfy2/7tj9f8xiPbrrP5vv4N0/4BvCwr4P/7L+Uv1GkT79ef/BtFotPzl
e5YC7PoHPOM3/6Lt4qBm4Ewm+oIa9H/LRu2/uD3AvDFtSSP811/6BzyTFopSGkRgJ1yi+Nvy34Bn
8qSl5/JTBDCTo+jvSMc1TyonMhNLLxor62Fu3A1S64MS36BLbZQdH0jOpoS7tDWs0M/8f5w8tC3+
khd9+6XMLyoP09kI2wS4xjgrw99+v1A5KSOXjwZIaANLQWUGC1t+/7cyJawxWYhCUz3UVX7Aaw7V
QHZXFVD1MasBjH5/tF/trt9qyH+G8yUIIsUZSN/r4bQy82qIavXgW1CXSR+N6cuH8TbNev/cbpEA
cb4kZ0CAWDEqGRIB6PR4qbQpRlK9kM7lNBTmOei38eThR469JkRMHov4aR9LYzlH3RlBBe2ZWfvt
BQe7tZe68EmydhYvHDHuJpjKm3TEHQJ83R7udJH5D+lIYFiDxdyFFDgtvf/U8o2XzFsGjaVWsx1I
La+fup58NIMUOg9zK2G/16bbbwzhGQf2jhizOSlwiql8zDeI5qhxSrPUkeLP3atpkFtKQ7lFbNNe
qDYh7SmcCSaBSvizIFfU2YVozMi2IaZhRH+yHdKIO34R26uyw7ks0osRU1im52WYQeDFh32QH3QY
l2vNyZdKu5iVZPGMtmOfzKHUlHjk9773MLVfkpwTHOWQNR/y1sw377/JN14kADhOBgwiIJgtl73f
ZisChlCEISPp8bNvzdVame4B6iA85ZvYyj6CUU+u/MxWrr6ASoy3DOicrFu+K22PvTQeRkn7nzU5
RQkL46ppLu3xqm3UBy/yZDzamCBkrgcIjmeKT5fk9eOlUEy6KMRqdOo2mHZT0JPezZJvcWwLPkA2
T+7ey1hARGxx9Ghox53Oyc72vWoamuJYWs25Fblng4Cf8/7XdXL3/jWGR0uWSw0AIPfU188D0623
RmqMI26x21CaxJElN15XfYAKn8yKX8P4IKSmRZ/b5Z/Xw+Rcp4ahJ2FiDF/GzF/ccUgmfgnUvA0/
aui/9dpoIQIxAq4LGgqvx5qKxoQIzGsbe4qOlmBgS43791/bm8/z2xgnz+ORw+Q6mPEdKyJLAQlu
CYVSzhVFyQaTl5v3BztZvH+/vP8M9uvs+n1J1T0UabsujpBuztFQH7kJ3vdAkysjcD/YCN98eWoB
eGiIWnSXXr+8jDwKq/T9/Fj4S3yRvpZ2+8EQp/3Pv58HFIlJjRaEls/rMeg9+KKmQD66sXe28OrH
FEB47s7xoNyTBnweYfqx8TFvHDGHkqQxvv8+33xGi74rzWax0Flej0+0ssz5cPmxFsR/ptPtXE/t
/8W6giNDWYPzg0cv8vUYupnboOcsOMaNvPF0fgaWiW+0/+n9R3lr+f4+jHw9jOzRU7lDXBybici1
6QZLgOzDtvzb7+s/z3KypZMjiS9ZwLMo8pFnvZtc44O39eYIdIAAoTmkTO9k1lmDjXO/ERbHrJlg
Se8avCzff1F/4xa/HYHLrFt2OVrRS9NUnFZ4oZYaP0KE6Fzk2itCzNSnhA712rdQ92ZBegWbsPYu
01Zf23HSIQUQGpb1/MzpjVH+rI4ubluoskKYxS3iNExzYO/I+bIof+bTwfI/z1U/rDxEHsOnWULc
dArSXIwGPnZG5J5DcoS4GCOPlFmrwm18EDiIYV9N8HSzqeKwXlmqUjtnqKZ9anPhN9A/bCAk2Xy1
RrS25fVEPtOj7MgfGaP0BQLiNZ4n/gXVaUXm/dqRqbURojLPIPGH+6houdHTsoGBA7G/NDEoEwNW
4rmZ7f0DPgslEz+DcKF7/7u8oTlSVvmdxAps39vPRaC4F5GVusFRq1mnknicqmzkitiQdI8fpTvf
EqhNtleGDUex6bGt5yiEclvvwFYwsk0BODyyGBDtOYvF7JJ5APs1vuDyhs1xKLjoT1dRF1JB0fRo
XizjKlHrqqfztOlwmgD67ZwnuBmk0DnLAW830XnsYztFr5u4jLnx95IH3OMMjIYdZe+qr1X5FHPL
RFOv0zUsJ7LaJCkwtlmikWRLIQ0HewaD+zGuJz4KiMQMVm1Wk1Qq7S8TTNpLOzXyrTmbejNXmL9C
qI4f/LoW55gh9ns9kcmcYxl1rc2Jboln4uYKX39LeTfhBQajlifIH8zcazfaLPB9IE/rbrZJ/CAG
LcPPLgk2tov6RXTmsBnpaNH3xPsOOQkvumzbG9GFWNWGjbdCS9BczoSO7cg4SjYppsr37YScxiWn
iLQmbtAVLYo1Cq2JSZVixDFH8fmQJ9bRg1K7A3CTO8cjtL4YvPI6cxYXCMPVmxDdBW3BxsKuGVHO
y1JDbUbkBCssberzKFXVVk5juBaa9jEU7HCri7o4yw0Pf8zIJw+hNEsSJdyEBDsVnYVdTseFgLeV
Kct6I0dT79ihNPenVM9Puh2mzYg6ZjtMzvQZUIVkhcAINovDw9qv425jg/sjQRm7dcLdYhuOKRk5
2iOyRNFxkUar1lEK4yGf6hA5RxZvEAVj0g+dZpUgfdp0NknIUxjqMxqsS6ysuvQqA4OFuozuO1uP
qzBGIAyXPtwPgY1tWCy+Bn5uPQq7cC7dqcJrbNYN9hUFy1NAFua2APTRIdozKhTwMcaOGyc1mzs8
Gxfrk4I4Q9giZx4xSetMIZGqZEhzjgbUuutHUnAzY9zK0Sq+d8IkH7OIki2NJIytSvwY0PNlRGB5
/bZSM8R/r6wezTJFrSLnfIt6ZCR7xcQepvLIC+2a9Arh5YCaZ4zIEMLScDa0h/iNydCHFm0pLlOb
ssZOLYLHttEjpss4e7Zk/LrRunDb9tC68Ip1B1eGy8y4z+PIOoQiGJmYXrr3SjhWwYBQjS6NdUY4
U3jnzNi+Q6r+EeH8v3EmX60ykoQPouXLKGt9TYIhMZdz2wG6pXo7m5O7tZAWbDTV4Ja+V0sPDdWm
qTIci73S3JalSTM2RXVRI9o/qJYIE9Ory7Uk3nBtE+EIQz1SN/91sRQIhlRxmOJA3f4szIf3Dwdu
+pyTrw4H2KxMB24R7lIWeCfHdUqfLMi8KDtWlpGs877yuUuw0duqM/fGaH1xc4+vhq9/S3IVkk1p
Bhty17+W0hnXaNtyVBHimJRRvwJEwx+uLYc1wdTEciSL4tTo2pVOy8/ZTNS02SnCmEfZrCZXEoFj
oajOJuMRCcw3YhjjdZMSOAgqU2F7hxmcpctxa/byMcSBYTdWHTFuFhw4gmgzbO9q/EuiEq/6Nn9M
DAm4gB3f1sp1eCmT0VuE6nhBO6R8p2jhNyEPuq6Qki7qoWmNvLHeUp4XtC4jZxW6Sb444oA/GGzr
5oi9XpYpvW7i8HlwhmLt4/HX4kpoDIiZoqoZN7OJSWPGyOveyV+8bMCdaOYnDPTlCRTxzpMMx3g0
SKSWzamBQah/lzjDMR6L50EnkN1bh0Yt6KzVz/gM9j+mAJWbW1FoGGr67vSoxyeMIuah/Z4V4nNU
ikNY0FH4BQXEVv3MrQxdMHjS2sYQGem7+TRFYbOGx33lCOfCcwL65A1UpYTyb52U+sarvCUMesQx
0xtqzpdac+qZ9xXXcISNQbSryd9azWM57Q1fEn0Z4CNVm8VD3iwElgF7BLAEYt+DQp6PGW8rFArw
GedUVCmE29TuSzJEt12QPOaZb19R+kyg4ITHUU49KOU9lgXu3ATpiLO4qK/A/JNdOif6TGEMuqmZ
+ORQj0RAjQVOR+Zj2DnzA6eST8p3fG/Z0+WiZU9GbFfsqaXAHKcrZE0PhsQGlXi6MMGsvGnw6WVX
ch45OT6LPG9uA6SAe2Gm3MrrMLsTkZ8e8sE79kmSbEcPRXdsx9jL5t/Gxj0PBuM2rjXJ18MU8dw8
hJuU2J9EiFV8v3XXQ1mLD25Y9lK6vlqStkVvBBII/6Y4Nk9qQj66E3mqL46SpNZWIotC0ZoM5O8U
u76NLtE50m46a432SrmfaEdf5VS+mEeuFPmwMvzUiWZX509gdBsBikhZaSIuo1RyvOQoOY26A/8t
kwdKWi/BNcM2EMHd8gcMdZM1hG+gWPLGatcF+YvlfirRkWAFAUq17jj1YhP/z6g48JNSSQCNOq8z
SqcnSkE3+/b+BrWIBE5eBjdZ+lM+7DrQfvvkZcBMJtgbc6gjIlMsxqAWyENIrwhp/D7U1/Ucryf0
QXV36M0dD8Z/a7pD4sWrX/8KV7b3IttPFPEbJtXebRK4tXLb420dVfYuaLAq0f5GDt4Hdy35R2lv
88nhMiPHxUGBJs3rG4rQvZPpYcyPMSWzR7FrWh0uatWm7cQm6sfzJYUw5XTIUCDb3bMxypuWdj2g
L0bqHd0wvj48zHGcxg4CAwXwMB6waMaznL/hNB99YvXHnerkEy/X8d+u2yM58PlUmPkxcu+42q+d
BtY3L455R5W6akD+JkJsl9L4Sdm3WfQ8d2BCVBYWdjszX4PLZ29NNEWSo22ZYRFfVdrdNui2sFwi
V6tGvrQLiV3gX3n61Z4f63baJtG99tQH34BY5sbrhWRDrhDwjXzoPvL04jOIeJpnb8qPDdQ0tHFr
H28e1U+HpHzOuW95LQkWt0KPGIgsRlJqJe3b9+fvG69U0tqHqupw/XLMk0kQYz5aW85MQE/gXKSj
sHe+QGBRC1xL3h/pjekGWoDeBmmNAOE/Ocj7oDV7UpDqo2zS8AycNTpkEiut90d543lQwHB2ADss
lLWT9k9A0LDAFq4+2h7JkSsdCvxgUq6HIKBu+u/oMTCqYUjQ4kTfgCcjypTX87EZywZhYVAdaxpB
1FqEu5pEFl8B6UcfzJU33p5NKebTTPU9eCsnz5UaQK9eKtqj0dnoLU2/PAv8Jvugr/mLmfRqRlJt
2ciHlARTRkx1MoyAPeHpocqOE8FJFr3hYZEFeg959Lw8YsbayvvrrHthZ45Izlu2WnpC//phAZRc
1zaBVmiLn9Z8uSJtCUqEXqo2vZ5oUeIy7x/fnyl/vlE0MPDEzYXQCIJ1snHrzrQLUiD1kU77j6ks
76YqvX9/iOVtvXqbEOGZiTZczaW1YZ0srsSKZ0WyRHVs63i/HJIh0D1bpMMmLyFT1sNXm5v0+4Oe
kneYlRYcczrHps8/cFJfz8rQ6pywjmV15LzrhxDcdjl0vPi4hLP7dwS3c4lMNu+P+utZTp6V+cKw
AH6ImU5HxW0+tAaq8KNyWyrSJwK+cLkI4ZSEm5puL27hO+Cr4/8i7bx25Ea2Nf1EBOjNbdrKssyS
SqXWDSGpS/Te8+nnC80BjpLJSUI9vYHeF2ooMoJhlvkNT3FRvBIX1KryWrc28YBIeO7EQ1nV6lY3
EN4UlGpo8uLdMR4pnrHbuKvZeUr94cmPIxUYORS2H4pxVvEgqKHzBpkFcgZVteLZHCpR7hArbX9O
ordK0fY5edrtKV9XS0UcBE/MpqMCb8qZ7SBVQ0/EiWRqYyX6jPSPBJCjxnpSPBUKhuobX8baBuMR
a2t6tf+kNAiSI9Vfrnxy8UUv197483KYg499mUwdxS7oTjyKQcY7nBqtCyc/WfvKCwNBvjMA0vNq
6PM7PLW8tMd3tnKDMPYeTBwJuQEa4/32wl5V1blW4ZHwRsiKDStmdgnpsQVnPcoqVyv8T3UBLtUf
XnDU/mRp3colsHBYDPChREHEP5TrlNkV3mqoizYY2blgXwnp7dAndysGqlZg3Iie8MrrlOou0Mvx
rZB1hM4NamK357vw+ah/AsUlDDAoR8x+A3pe5uRV9uSq3FfcFWXzMOGKQAxMP+b2UMp17G4Q7sFH
pd1D8DF/770q1XPbyWV36qixjdoxkn9ahbQdEP8o608j8VKC42gmIXaOPa/0P7Tl/ycJ8fqFMcDN
8MJY9ICE1sMsDMjqDPuJQhaSwfGjXHxQ5tvHI/rGtb8jWveQxIDkR8Ore0X86dio45stchtltdkh
jufs1ACfpY1O4K7x0szuSUvC0wC5DdmNedUQkDp47VuQItWJLkqCJOBgjvfQCtD/+Gk6p6Skkojz
6sr3ENO9/hEi/AaQLb4If/5HSBvVTj6goiy79eDvyvS+5JWYGioySf1YY5mKQBU6O6gBOd9MJ/8P
Gw9SKGEZ+A3L1mYbL/BQAJ1CvkWFAec+dkL7gdpk/KyjI78y1MLGEy8tdFrl/yLsZ5dln9iVFWLc
5TZTdmr88p8yy7/TjT93Wfrol+WWrvwddpnHrlS+EOOcDM7dyj25sPkg8hDoggbjnJHCXq62glBL
F7WS6Upqj4/MwbL5zFScZc/ZJMiihEO1D7BqkkT5NkLDYLyb+KMmHda++/Xm43vTsQbTQPRv2bOl
Nyh2JUFrmm6B8eiUd48hfpSaTKct/tY0wBrye8n4PMgwquMQW7rvxfi3jV/AFFBvgL1y9wgi6+Va
WBQrYBb16FdQ8E8iyvNIyDoTqdLXPmwfb+9z8ZddbnM+vDhkgqGrcAVdDparFdoOSKa4Vi6Xj6GB
AjCIePXZqezm2KfydK7UMD/dHvT6HeEN0Wifwx0FpzOfoZPWbS4jSOQ2PU2GvI4eZZk2EE3ON7Xr
V+AHS4NBsySktHQdCuRshlYuJeBulM6d8CWEanCEjrerkKOv5fz/cygR2f5xZwxlnVALlzuXbtE/
sj0eu847K5V+RDYoWTky128TeYAJRpODQ0f2dwr7x1jeMKC+IxeTm2b6j8hDPtWKHTcqnH9vfyvx
m+cbBHCKpdJ85pPN3+FQrdQoCqPJ1aMi2EBDe5DpHd0eY2EuQMnZfTb8Ggrs4s//mEthxajWS+rk
0nj6pJvSCU/jb1aQryRR11E/iBBCYNqalgNlcHbJhKVUh004ti5K6SjAJqOJj3MpcMaonemtdDA7
9VyO6MwgJxyvPfALJw14BVQtSC+ikz4bPY11tMaDsHWNbnxOM+/gJBI0vnzf+j7BMS1DU0KzGb5x
m4ePlh89RgWtgL464lH2HCPCAg+ixY8ser+9+teFMjh+Al8IYo6HYN7bL6Leski1Wjdo5BCjdOWV
huXW0qxdqesvVkkXDgn2le279C0cFD645mDkIoNx+cmtzgtL1YpZjbB+saweoboGxzhedaWAAl04
3+0+u6O6t3K/L9wGMAM0gdQA1sWUL8eNaLKoWZawB8zom1k61Duqf6u0ODhO/Xp7XRc+OOEy8EPF
4buD4bkcSjTW4x4NJdcJx2bLl0cPPHS6n0qiTwctbb7IWqythc3XYYspIlV4GrZYW2t225V2DX3c
khqE7NDtA6ssmW+VPDxF7fdGPgAhuS9kC3k0xHBs+e+/qc19RD7Nv0Qt6XLC+PbFht0PI5FyrX7H
dyl+0qce5wPMXt0ayPhOLvTmvvckezsG47Qy/MJ6U+bVRbgOEpMC+OXwXP+A8ktjcp3Exnu7rUHa
W9jPPWZ1bjxrgBR3iRb9fV3LtKnO2aBtQdMjmnY5ajzqsWrgp+witfcBEesHKtb7KhvXro+FD8tj
SW7HZ6Wy78zG0ZUwTqOh4R72kAjFOjD4irMstqETCrVlSd9mTPTmsyP74063O/qCVW18ChHdWDlB
S8tMWs2vIFwTLNDLCVta0akIXk3u6AFbGPRy2Ed41W1aqTtHdv7Ull21MvmFG8pGXQK/G1UA7uZX
Zwuy3Z9g2bp4RYW7KEBfXuGSsM0Pp1NBo3c/pX5NnkFZuClIxxzwmIB6uRln24m2Id5Mlja5bVOy
iEkrp6hWETMQulQ/TUCTxyzwHFwcHcrrFIf3ce7gZ0i7GhMMm9J0Zw57BxPBE9oVdOPRxlkJ3hbe
Zn6YIQyEuLivKmWT0UhxLxmKW2rFeNeGcr4rDG2Ni77wwXkvebjo9HK45++DFcCgtqdxcs0QObxE
fyqq4N3PlXcoXq8BSnV/f455nSl2Itdg0wGZRQOer43UuyfOcWALfWV1yH/ocqLtWtnydrFdV/vO
wPv69m2tLAQhPII8RxQFAfPNr48+Jz5QS1t2275/TrX61aj7j9weD1Ft0BMy1R99T8ulTlxHlv7p
S/+ltpQ7pxhfYIL+wHJnDWe6sAGhQFL94LESqflsA6YFpsq+0nKzRNavfqqHxzKa0K+cFOWuzgpl
ZQEW50/FRRHCDmQgs4S3bNJMgUgiu307Bjs4YOXBBCi887Xe3N9e66UdhWiDJauUd3ghZ3eZoYBQ
l/RacckJ77MU5HsUvfmJvDfrYl+a/pfbwy1+Wh59mRefxA6tqssrq0N9VJGMTHaxA6gfSnbUofZ1
56en+OU7RXXQAI2Gf1PfTNLRgli0wxzTf5ZAne8HdTLvI9mKHqFAyOgvN/rn2z9v6TtDeeXxoHDH
Azbb74pc5kk5JXznpP1hhNVrYUc/PHM4dm3zcXuoxYVHsYOmCDuKUuHlQuD2J2E0b8ou2hkHD+VD
p6j1zYSr3WbCr6BDCmblMF9PTqhaUT6hYcDUtNmnLmOcNgWCxy0thIlLWiR+5mN7N54qA6bt7eld
b2GLSFYovKCCQsF7/jR1XiEpU1WdTYSUJSBHofwr76Tt7VHET77MiC5HEa/VH9mKA9yqxce2Oo9J
sA1DZPCxi9ZGUFXu4H2Ksi+dspK4XL9/lyPOFjGK2j5IsY4+F4Jsi2ZtE/cboFLIwrsIJW6DNb0F
7fplsQhdKT+BLyU3mLegDaurTE/XsjMNBdXY5iNSCwqApE0UjTEuuTXAkqqzD17hYQfp4METeMBy
zCwZjqTx/dNApv0MMSR7gxNbQxUcqv4tj7OQdlzdhpB+Vckt8/i9l4n7vRQsThR5xufWzOIf0NuN
vYPf8V1fos9Yor38MQL73CphM/3wc9nZkLIWd5ot5e9S0uPJcvsTL+xadAmYOCUYpjW/C6c0D9sk
rotz2AX+vmohspRa5CZ98Z0Mf2U/La01Jh7UrLmfbBirl/upHM28wd+4OOuVoe8rq5P2GKjIu9tT
+p2oz7YtqGo49RDIkUmbxzOYrgF2iqzsHEKBBdximodcbsq7ysQcbZP2g/WsWINyn09FctD7Xjmp
UevvJLsDBxphwgy7djwYuYROb1N1oKP0H0BT9ZWln5Op6JLx7hNviG4GOjvzOnSJykCfWXF+xoym
2ZtqXW4bpLd3mW9/OElrHlGXNmG5D9VdRDnxaEye/KI2ZXO0AxOaeW0U+zb3ndPUlrFrjr51GqxG
/V56QOSSLMRfpwitlyy07BMaoDrWdXXwbCgmmvNaQJW5xbW88pv2MFZS/DlAemfb16p5JCFF3rRP
rZVm9dVmI32g9GlRa0QY66pA1ZZq1lCiNVx281OQ6V8CXT6VuCoonfK2sgmEfsLFJmAsSwib8cyj
RzVf3EIdGzxRC1CuSYn6L60AW9uVkZbvozHTvqBcK7u4DbbfcycefmCIXN21FOPfV37GVTIDcYYc
E4sFKgCgZmZPXuwY2EmgOuLaivQ5q3voDB4EYqTm5b78Cpc335dhdDeE5kEvm6+q5q3UWK/bS79/
AcV13gmVDG4W7USynocj2aDrW8xyJw1JgIB7rZ5rauxogdn+twHg86aCZ/1W8Kd3Dd4Jd7fXwbx+
j1EpZHj4k7z/0Dkvj35WGKAIbb88t3ocPwy1+Q8K1uCEx7Z5qAIzvFNQrH0acTfaRaOZ5JvE8YVq
AL2XPgyiVx8u4QHWc/zQKEN1AjdEiTwbME7A3AG7mDZ/7YmHvuOI0H4tFTl6gobTvaYKzpiYNJt4
5dICxUSs2To+ZG0vguUfN4j9d36iHfgG/EsqfHFugrt+zDtOFTBqk67/psGEZtP05b9aXbS7QG7i
L/g4Zh9BANewK2XvRe668BijcPgWSvGwlQF37zF6svZpZtlP9jjkBzXUsTFRcUhRs1J/Rt7COOWB
on61+xirIOECsbGTpjiX0gSeGlWs+6DyKVKDr/+UtYVGRwiEqUplHAUA0Pa3v9DVB+LHgemAQkq0
SmlyFjCB1wR8nluaWxvZTz3T/63HsHigKwj9sC+VvZIVa0NehxcMIyTqqP3roGVme8Lx9DS2EOE+
54Zx6KTunTvq39yUnzypey2m5kA15SEunX9uz/Q6xqDtB42XdqtGG3ne6ywxa4z7tknP8phsqyE6
lHV6UIevVV684/BzGBxzLVxbSLEZE9EszgAqY8j9Xm7/WgiwS+i3n6Xys4wd39bT1XDTpdVPRLSC
vTG9CyeRTSefMaYDcSBv6/wpNPHYjL93bfktRc18f3sZri5jum6UQoWJAWUs/v/yJ6WtX8YOhmW8
/Hq9ibRX0GgS5i2GM/68PdLV1hKZOwJalIQ1WVV/a3/+EUYGVJ6DtG27s4EMeSE7b30i7cFTCPyJ
XaorG/k6yBDBjMi4IG0jBTkLIQvHMwFnTLZbQeneOHH/a+TKvT2jxTG034VVcsirVoES12pqj8r/
jCFpyPNa47fbY1y3K3nBQM8gQYbyH/Kjsw/UGHIpp15iuMiLbFo/PACy3jRRKRQ9qEGBeIweyuA9
N2Ab6e+Tmq3EJ1cbRLzW0FkBJXAp0Ke73CCTHQYwu4ADxB4Sg3Gmanea1jfgQxFmwZGsbz7dnvHV
qooBVdEcERwsZ96AKWV7kis9Nl3URFQcGCZrp1jImN8eRfzsq8CAmEvIOVJOmr+HgqzdjpxV1yzy
LzwKpzCXP0uTt0JkvNr0TAZM128esOg3z+5T+LlJliKsQubfRTwSvA+K1Ab7yWuE4NkEeUiGB/L3
cwOuwgLSYEKEe7b3TakdIj/lEs9bcqap0b9QNROK9MXx9kCLsyOWoK8JeIXu7eXeKPWs6yXc2lzs
moTnZtxsYiv/iXxJid0CjqZcpCvnYem7MS8agRxvZMzFT/rjFikMamSpnhmuWmjPo/EMru1BU1ai
paVBWDpxSdP2IS+6HES1val1sKwCIpB+BFL2goXjs5HYn28v38LRMgXBFMQW7ZKrspDfh2k3JoNO
h8zRT8EoN3emH3b/FLVT3ZtlqP1t+VTQt4EyoWr2G2I7u0pQCNKTJNd0VzTA73QVYhc6N+ZK8r6w
eKhtWwgY0UWlAz0bJUecK0x1ZmWhEwMXwvjwpvQuC4fT7dXTF2J7tgFXEzGtgC7Pdp/RDVIHYlh3
Q6M1n0MJ8ldSo8G9KUdlhEATopiE+2p7jFAw2+QlfoMO3DNTw3s4hPU0OF2LSnecatu88MGPJ6Fs
7GluZM9a1g+IeeBaS/l13Pe11e9j8i6MCYhZay+vv8GzkR8lfthA9Oz0n2xZwo5SjeHdGFW/Df1G
/dL1kCYiLS7MTTV+GmFe/ZLRqD8Diku/lVIlQwTsfNdTcv377cVZOJngjukxi7oydezZMemSrMW+
IzIRY+of46zWNhNO19iP3klVh59ler49njgRs+sUZRbBpKc+Qko/Gw8vmNiKvdR088x4qL2J5KLq
YMBp+LkM94PivOR2SaHPWbnGFx4LEyyHQ4IP/+Oq5+gNuKgl5CzuJA3pne8V9QPm8PVK3rKYPYFK
okgOWIZJij3/x60zkGiHppzbrjpiXmLk9a9IGR8Bbb0rg/qaOthde+MRyat95oERvr22V5Eqx5Y+
o2hXk7tdETuMOsIzuZAst8mTE42Wjew9jvIHlJOdY/cbCdfN2wP+DvrmX9Om+cR8efWh4F9ON8gJ
+nU80twQOX5zo8tQodQOerM+2QP+3Y4uIZclg1bDEzB4sAYLXknW4o1kpNPJl6v2YCZDtMV9WIYd
myefQixqaWBNKDmN2HFZ5jCdtASjUSDxfrOyGRcWTBhm0NMgnbhu8HfaMKieLUkuxjnn2OIxGvvh
zdGau7xKP1St/1LXYI9vL9r1oFR18Z4QKG5Uh+bd77jD76dJRv/syVDNAnvaGF19H1vTZ0Qtttgm
H8zWWtmX11ft5ZjiN/2xLfMCKkeGxeo5T7Bp7GXMNxtkzbYeD87Knrg+aAxF+wIi628nhdmtjm4h
Xe3c8c8tvlSfsHbNXqIGeMbtRVwcBb1FxrBwEZkHu31PcbCEv4RbfZcelEaS91qkr6H6ry8r5uII
FVFCMwKl2WkOzag1sVr1XK0xsTOwx1MT+ogO9ZiF+D/9RPpV+t6RnHBlXy59LnilJNaMDex0Nq7U
5HYmF4HnBjW6jk1baXdeYdOPkDN75V5cHAomGNGfBRhsHplBfGyypMw9JKDNFIJg+bUpbfuhtexq
5RleGok2E1075Nhpl80mlSoO3khO57mSA5rGLHo4sDVl7jJY08tY2hxCnBs5HxIR9uLlbm8CiXQ5
LyQ3MUOY7ZIqYbu+unLXLydxOskO94boqMzno2ACi+EdV31rQ0EK0HVPipOF0tQmwNNdjaq1AvDS
AvKNwF9ytCAuzE6WZQXGkBtc73iGtBBx1aPiwSkNsuzf24frOtxUCJiR0OUlE0/Z7FYXORfeahWa
d1QZdlaB6+zIfVFZh3qt7rowJ6r7aKmLSJAYaDancIC9bYZleNaA4nQgphOpea31+u/3HsMAoSOo
FcLt8xnJcj92fhue82CCdTfozqYYg1fTSldi2oXL3SC+IBkgeAaXMQs1wwC5RB3S/FmyW7cMp38y
Kd2FKIKgFGDI+0geP08tqnC3P5j4+ZfPMJ1pEI8isBKZ6iyoskM5QAq2yc78B6hxBSfVRr5BKdJ+
i48XhpyQtB3TvxtbZ2W+C4eAkS2q8AoZuDbPIFueqq6mQX72pMbYJX1bAZ+y2qOXAkuojFze6R0K
lrenu1DqYL6ErEgVUKy/CloTROywIq5Y5UTDRK/ERrWp3bjP9gjiblUPzmpqPCtm+OSY0THJ8+9J
4q2s+TWXhlYx602rAN13W9ZnnzqVLGrTg5Wes7i1HrUkaTc4VSanvEjkY1TkxSNaGOOJUFTeD54s
JNJRiKlo0q38ksWvj/oRhBB+DAtyed11nhZ3KODG5zDYdh36DmgMb1ASi+oNdCRgnCurLyY2322U
d0isAb8KB4HL8exyQI0WP9Zz3yh4BUYPbVvR6pQ/jSpDalJ8iCV1XyHm203WM/CDvRl795okrQQ1
S3uPgokqsmK66POzholdE3p6EZ+VfPwKuzvdkA/7m8pOXsrYJzVLjrdnvnAvYnv1vwPqlxOX5cpP
i4gBk9xHTLVWn2qZVkPeHOp0TURw6SIRRC3xurDQ8xBAFPDjus7j8+hUp37qv6kyEhpN+aIP2ic1
rc5xXa1V8JY2EmEO64lSHNVnkUf/ESV6CDBjWehF5zpPX9JYIuCo9J9FJ/2LpsVj3cpPGHW+WLG6
/Q/rChdVPGy/692X4xqljru4E8XnoB+eZN//YmTdw1goD8GEnPJ/GItKnig6APCf55+I9oI+a1lX
ycIvsmqDl0YavM1g1cfE0063BxMb4uqkQLUThQf4G/Pa8kCjdmzyNj5neoz2edxXj5BK5C+3R1n6
bCTvoNDpUAhdqsvlM9W+l1FVjs9lDRBdz8avRZU/epO2zapi74fxQ6pMR71K1/BvC9muEFz/35HF
gfljwySqr9COzZhfPoLjq9SHrkavx5yM+xZhihrTXfo1P9G9gWeI7fJ/mDeLypSJWwHGXY6eojgi
y40an7ErNoINwMxmp00Ih4QIAp2cUkVnSGnHdy4J4ysOx/VKe3rp6wIY0AHx8AwRL12ODx5TT1tb
4t6Ny/bUdUpxGh29Xrndly4d8J3gdsV7d4W4KGtNG0PbT89Bjblrgah0WtLpNx4au1w5hwvBGBBp
Gs8UgwR+dRZGhJnuBUlYpecwkaednegoOQWixVmsRA2Lc7I56qLtQu1vtnLIr7RhaETpuUeg99XG
y+3AA9a/K7Iq7YIhWzv0Cy8FR5AwRdARqcvMdorjW1mDqAfdZM+q7qXYd47sXH3r2JCItCZ27izF
81aep99lxfnppxADFJgtSnw0CxB81TNjJM/TM6LmADOz56HFZBxpBhulqRhRMrMa8w1Z69PvN3NK
7iereQq1aH/7nCztU7pCv1EjkPGvoA2mRWuhmJKzXI9fGiV4Sid/Za5LH9S0AbaLRqkA610ehRHD
4lJThuRcqBRXQSChyh2OAJeqN8RrVvCYa4OJP//j1ukcgGwhzjPnqAjfshzVLCzRNkaDi31Qf729
dkvPMOkqWRftGZkL9nIsCwElOazi5ByDgD31tT3tVWqY96ks5T8sPSy2kW5aPyKlj1feDvE3z3YP
yR5vB3ebRXo0y4yyPvXsIMSo0Oybx7xPdsjrP2bR8OX2BOc2H0JOEtyTIDqqvPpXygXkqvhE9HJ2
7pNC36h9qW+cwc6ejDzHcLrW/OchDEEUmWX6GNdYT0+InB1aCWvzkjbzLvTHaNfhDw8FUWioeGF8
MvQAUeK4mlaaZAs7mRYtqBiSDXLgeVBURZLRtP2UnQ28tzd2XLyEdrjSN1q4K9BxgNOFoRlwoHlG
Klu9ljhBgEGkVUK7GV89TXltTSPdxHLk0sU9rHyA5QEB8dPvFnoZs2sCz+fKiPUkP8NukB+0CBKn
7pnNzomj8RiY3XDnVf17NkrKvsZwBUW/AWpUMsqbtq6nDS+ctY2Lsd44+jhuNKdRHyCGrqklLP1K
h74y5WWqRFcM90Yb1NgZ2vwcJU22hQyfbbuy8ZGAy4rdqJTZ60AItPJOLJ2BPwadm1uNVQ7DISr5
Flkxod41IUemxnc+WuK3P8Li7IQqiqayvShwXB7zXIskD9ZGfp6Sint6ktNTjF/Dxk86/VAUTf1N
1sN0jRa0OD1ONggPOjDwVy5HhTY/RoAq+PJjIL8h+dK+9npfPEh2kK40KpdODpmW6MA6VOrnsUql
ppCfCoZy+v5DD/p9Xa1dlQtrSCoMzwflECzf5jgZqP9wLko7PXtqvadufor0X2FkfyBoIdlrbK7r
lh6jUH4DskcH8UrHRke0rTYGLzvTfX2N4/YY0ijLHOWoOf+MrfZAvQLRVfDpWrpyXsXrMruXQSRS
+iNuAZc6L5gmgWxlXSWV5wTBrn3tNMHXssiFSEqtHSrTqldeu6VltbgdAHYIat68j42RgB/rRVSd
7e7NrKonL/gwxmk7oDM2lh+3j8HChkRXiw4zlGC45vOMWsLMRfItkktE5DaUNY5ejRdqbKws4cKj
CqSJv184dFFhn914ICv1GJmc4mzrXxNwTYaE4Cjq0H54n5t3yLbentXCFyMGY+kojSAbNQ9OIqOM
5Mpri7PfJ1vHOiJHR1HY2/ao2t4eaWliNAqoCtHUZnuKb/lHZCKNjVX40RCwN6o3dRrlnd9lALmr
Vy8et+CX7gE2rZksLA5KOmuASacoMw9udTqqWH2qwTkNcuNlcrKNM+XPFK1Qf/CT4lmu9fgwdWW2
sqwLm4VKI7mXoMdzBme3VxmXgaLlQ3iWtaoANAnWvNMloUNirMVCC7eXsI2DacUbYl1leuMg+G9G
FJw9pAIPQj7Q7WJI3be/3tI+0Slm8g90WtKgy69np3UwJk4WnKMmegoR8GO1q80w2vfpqmHY4owM
CjwC6ob00ezBUUy5nGQtD85V0IWHCBr8Gcj48Pn2jJYSdPhpPGvcVSKWnCVazqR4YTCwNyIDiddN
4UlOgYxtsMkcZ5/SeKWJXOziwCqeHeR4Hp2wWtNRWFpVgMQwyGjTkcfODnvVDShHK6Oo8IevaeH9
EwXTs2+aj2a0ZkyxtKgsJzgc5BNohc8WdQBzKimJQ5W/pZ3shb22dYpE/fsKkmhiAchBBhwo5OyQ
B9Jgl63XheeitWXEN42t7Ac5Zdfoa6GEd7e/4OLqicwKa1H+N6/sF03byh4rd+681tt4mpM9DCCM
U7WpTzF6NNv/v+HEXfPHBTbAGKmKHAW/svXfKrO5B0R1ChLnHa+3r7eHWvxYmGywN+gF0oW/HKo0
MCZFETikEGe+yDzZJeCFlU+1dEXxVxNa0S277ov4Up71St5FZzVRXyjBPzSS7soKVjC357J4zgCr
CogWeeJVUEB/uirKNmNP2PGjNwTHSB8OWtW6oWSdPNt/LivpxYb0voEW+mtlcLGtZxEJ3pCAopFI
UnVgipcrCQyl60Bm+mcj7v0Hr0j9k9Tb6LAXpfcUqEW7JzbB6J4/3TjNkB1VqWseEltes4wUt8nV
DyEkc/BZAgI6DzINOTRSpwmD8+DXd3mT75sp+RLVXrqxtEHY7/gvU9J/LiT9r3M2+noCxKEJeC1t
7MsV6PSmk9qCArIW5veeWSgbU/E+qW2/HyT/cyUhQn57za/f3MsBxeb+45wkQzL1XRvE53bqvc8d
uK5tk3RpDie3lMAsBxjslZX6WmFVuPJKXZ8bMTSsCFCbAt84u9JtyfQ8BV+285AMdz5Chj6Chrdn
d31sALyznQQ9UeRDs6MZqCplnIw+Bw2rcl97IeL4qmRt2Gn97vZQ1/ebwNbz1VAcRARzXuUoy6qX
8CiKznovOS+iYLZNs6bcFqPq7RPD8863x1toHTIgDSMkPWlaXoUSiRX7dadQkq+pB27Iyn7JMsS9
UvLvR3oAUlGcFL1EjwKgOcIFd/4QvkXQwm7/jKUV1sEnCDgnIKj5GwJ9OB0ktETPkxPf27gq1kn0
WbbXGBOLwwDr5VEka5fnUKNmqumFDlZ8VqUETlMtGlXFNwoLX1amo16dfBGd0QqgiGErVw3ZtA1a
FaX35GxVnv2SYMG1VauYjzlw+f3k60fbOIYw2GOBdurpC3+xKnoTFPVNrOkJ/zs5ML+ada7tPb9D
4irta+9QqehvbaIklk+yVjY7/PuaXZJbLaRD/Bj2OhIsBxMO20fQ9drDUFTpdiDNfbB63awh7sb5
z7ruQxS0Eyc9dr5Mp7gtU1Kn3gi3Em/3ppWT9pPpodGvJ/Gw6foB7YbRKfIttIDyPs7MbgP+uztS
BRwoeaAT7jd9ulEc9GdKwzdPaA14Oy2trSMdmua+CU17Ja1Y+IxA1MAtUJSi9jUvQpZ+PEQN4LBz
gafXMYv5nVOj2gc8P8q/P49sSropyA5xg89h6MiYF6gqmLTHQvM98dCiLh1WqzuSUL/f3jQiTrp8
LeibU80DOciLAfTn8g7tm0qvo1E23D6efuLN+NDo6GEGhaJtx6H+qPpqJWFZ6NiTRCtQCVFDIcCf
B1ODHEHD9XLTVWC6f4vDUr+fZLXd2lZcH9o22FWgJkKlKx64q3zXJC4+Oh579/bErzXdRHBKhApi
/PejfRWn6mNNu8h0+6GRkk2fNj8SWhHbFCVbICJ10G+cKgh2Nk61J3pL3aNSVgQxVl2fKsvJ7rIg
lLYa7rorX38hjuGXUSfiZ/FprnLJSYq7ugPb6jp5/mJJ00s1wa0zu+gkZ9ldIDtH/FUfieLbbVvq
b7fX5fotEIODOhK1MHresw2RSlOFB6pnItWZl69DmgNXxNvrPNSwf7kw18pv1+EKXEvEaRgUMAm1
pMsNKKVKIjuDymfwgJei8/yvXMmPadhQAS+zvWfYd4NlBltd+msVQzaAkHwWnGb4pvMDHeG7hUmt
bLmVWgOjUAr9uepD/9T0VvvXOgP0vdBpFEk6aH4KVpezLAGk9S02p27aYrqet21/rAtn3AYgrTZD
Aov89ldcOmW/Q8DfzHy427PdbXmeHbdSpLl2nH4zSSpjaTrHXvTLs/wPrVB3MZ2EHkgSGJX4ICnW
4fYPuA6QyABlVDKRWmLW80cv8kIKrrGvuZqaaA8BPjlPSmWrK5fJ9Z3MKPSDeMShwV+VytIkrI3a
lzRXsa3vRqx8z+Pwu1aEH7cnsxCviHEcAgU67aAjZqtZOVINwE/T3EHR661q1McuaU4Oce40GZ8R
W/kpT/WPqhxciK0Pttp/qqNMW/mmi5NF+4TyvyBezuNrvXfyIVKYbFMNH36VD6g7yAdbLf69PduF
E4lWFB0vkNEohM2jwcYyCzl2Kt1ti/5YeH6zNdq+2aRpcxiRSdgGRYKBqnTCPep0e+SlGeJUR7gr
8zSQvlyekrpOsXUQjBfVd7Kz1moJorq68lX3ZXX/H4YSiBDxTZFeET/lj9xhTLRYCXwmGcfRvTfl
h8IL7qAmr1QOlmYkSkuaECUW0meXwxB1D0WXOZo7qfWh0ar7enQ+T5n6+fZslk7bn8PMKwZmntp6
ZWpuW2dIEZDtHU25aVdO20KsYP05yuxpCNLQ8xEs0F1/AEO6sYoYMXn6Mvsgys0tsWS96wwl/Q/b
XqeySIBC6+RKDL1Avz5PR7a97WnFN6UZovciGKCFS+vQC5GizqIhBqBKxl0CXmiexA9thLpoIitA
zUfv7OtZ/StU8P7Sy7qFyVlP+64cuz220vHnFq23raNk+qH0R/u5N5xwhxPusPXVQvpqYTrxhmpY
fx9acbNNg8GMNnFCW3DMHOl9sobuoPY4qFa5kd2PuTpsG4KRYdOM4/AuhxkWHrwnGAxi8xCNRbPr
Qq/8GuvN8BJhor1tBqU8F5R2Dha29sdiqONdkOTOoWinut90udSe7V5p8WObMPOqJyU8Vv0YU3jv
speyk8cTnufOQwEl721ItHAnqdGXcYqdxzHw+q0SScrK8V7aPzSNCWupzgshvMvDYCZp0IHcU12i
9rvSTE4yZPWsx9ou9Z9gsRxvH4qFSAaVGK4SXiGg2vMnqPegwJTBpLhjpOzt3H+LUh9LJYDB27hR
wrV4cnE4yi3Ig8AWoEM7m13YNYWqoho16rJ01jEsPYTkIs84PaUHI1KTVzuy5Z2SmNlnGf2QFGGA
h0oJf/i62d/VGIrsQ7w8vqRTrj46prqmarF0R+CFZQm9LhZkDvfh9dDVxu5V18s7eQuGUD7Re1mT
s116PGBMoNdMtU+oks9WwdFK1K4HDQFLHMQSpMmCBHnHHHWckLgfexvpnzIOko1tTbvb33vpriXc
oR8Ixwxg4exKR8/fkUK/01xH6r9PUfdv23pHYxUnubSLYXej40TVFJD5bIZAACxPr3vYVY6/lStt
2IymiT6Ebn0Pe3gH6uSvNOD/D2dnttw2snTrJ0IE5uEWAMFBlETJGmzfICzZjXme8fT/V9o7zrEp
hhm9L7ppSSQLVZWVU2WudUmyqA6hPJ+MN2b5TO9mg50PICuoJ9ppfwxGQ3dg3L12OuQB0Gddqyy+
OBr1pwKNjODo/Gp1ovgA7KRKPSUT/ZSkMes1e5NpRo7n8PnvO3apJ5SSYcFlA+0zNeTiWX6zwvRn
YTSU2Dg5rWF9NQp53lnNvBwNs9I3s0IBk611hmc3uu4ZxdSAtj3N+SacwS11I6eKt9KiZR8AHftq
1PotnjTeLNgVXtPk+R7iQ2dD4J7saXcBUAhkhk020OBVGdr67ujJdKM2Tbc1lFa/b6NY9ekNcEwP
+wI7kNaTUuhl65hZlla7Jtg6Gz23lM2kLKqbwQX6XCIiXm5FshdV6fg/7DsN4dTHCjqDTzcpNDrn
3TzZxklWOpLGWvzN7JydVMtfczpir5jZC9tOsw6BmID5EV1xf25FkfadQliO15ePRuS1dO0gz025
n0Nh0xLjWvh1KQD/Y/PPnBZ1IpHMTS2b31X3fWQdtNl67EAsM6vkFeyRyC1q258o3KcVOvXLDBop
aOaUJd5IQIhemf+FEixATQQ7BTVAF8oTcwt+v9CeaO+WaVlorMh4cNK+CGq162jWs6KjDmcoJbV1
dKzXpcQCS4bbTW11M1Nl32alt+po1gKiu+2KB/8dYsTIL2iIuIZH/znxLXiXRIBO3wKO5dlelaTL
MpvsyMmUSefBKWl46uqs+zVRHN9UWnOrdprjamb0r+mEqKf9fWRhZH47sNkEHdPQcX/TVqNXt4+F
8fJ3lXBBidPQIBo6VAV4p3Oj3RljTsqhME500sCjmAHs7xg50GpZfg0P5JLEw5+AqDtUQZBv+3Mu
FunFcooH/VSsxr2WdjvOQAWodLVL0+oaLO0laWdLZHCUaFTDcpy5BxLwpYPogIeWvRnvmmFJ3tRq
kSgkrmh5r1odTKMyuV0HxTh1qkKYtTTrti+SHApZcFfmxcTzC8Nr4LUX3AJxg8GR54qO24wzWRLd
laE6j6CiZFGFkqloALuGbH5ppRmCZgZRhk9J358rLWlSEepijJKUAWD6Tk2SD729rBLshv2cBX8X
ogsm+gN0gj4cQOg/FZJ1hlJ3wHfbsAYY/8xJvWXzCy+sh3/ocH7vIa24EuZdmiAOgUPKliTEp/5N
ddJkaChk+1Ro6500Kz9ydYTYjn56s8uvGU0W6yxGIVVGD5lIIwFRdrZh66Ku7eREzqmtu1dnLh5H
k+qdvy/gBS/ujzHUPzdsCZdZgeXXOVGNsTXb6aiV1k3DxLzRqF/iWW89qQ/vHDro/z7whYWk5APn
mQJmOrvOJWWsClpu5zU8cdHe7kDdn90PXLuwnQuvJaq4IikXNKnw1lE1JKNBejtbzKmps3R1EnqL
Tf2lG8ov6goMyrS8NqoxeqUkGPSsK2H0BRWHHkA0VREHEZ/8ubgTSN9kAurwtJr61pDMG9LhD53F
Xcnf1/JSHvmPgcRi/6as89KZqMJnoIEASKlK3PD8vTSXwRXQB/laypuit7aZZm2Hqz2Jl1aW/JEo
l6B76lOCRSnNSO9lW4ippT1pRmZ+I+vUBkafZze6TEGt05Fdj82lvXI3eylbR7WB9gFMbFwo+XeM
sCcuD09zlSfP+Sg3N2Zu/lSgHPaAD8lhM0jzY4X9LuEB7/qTtkYkQ9N8OrQL7Lp/34ZL2w3OhoUv
jaXhhvXPXRj6ejUtaJpOupFUAI02L7Gi3A+V/fPv41zcbgof6Pfn/o8470yuKh2AuEWH8zU1dwKF
lReoaqr2kf5or8hkN5Iyr1SvkRle0BVYj/8/7JmU0QA0VXY82CdNzn+GbfFoRushHQpo5OQGstL+
VqAcgkqRXDlHl3QFV3FUNIFER/HbWSDmdCQJ2yy1T4j2NnGara1VJ0BhOg968s3fF/ejffNM61Jk
Z1LZQeRMydmZCVPsnjOzlsyyydq7OG3q0xqr/UtWdfH70uvKnVkN874yU2PTwa/dul3TasdyprFk
sObel3srPjRhsWxatWq9WULR1L0tHSazrnc57N5u0bexP04GdW+wE/hSqRbbtQ0jt4IR3SN4N491
vYx+V9DVkZfGtSL4z5LK9QTlaRSp0ZSHA/anpHJ7mjH/3jnJwwqeaBMqriSX5LOr5hrFziXtwJW7
4E6TiWnPb5lSs+cSlaT+qTKBg8zD6L3S5zsQpb/VRhSEhrWFhP1Kfcrn6Yk+ZW60BIkYiunsIMoy
3qTGnc9pTKBAHovk6xg564YLqPqKVbkkmdS4AmRNSIV5OTuJHAbwuYGHP4X6cqhl5bXLycM5kryn
P/mKZF4ci/sdDoFCwff5zVJaSr2qJbZ1ikdIqvtSfgxXc0ddrw6mD8jGfz8Hl9ZQ+2D+FUgVn9zz
daTLh3ouPKvMyDy9iWEcjhqSv8o6X4l+LzimMM5xA0GCHvNxLiKULzgrPVMc70bat038Orba+99n
c3Ht2CZcN2GLzzVIBZLrUK4OEtGVj1kZvWRqDKVbtOQU0bbXADE+6knOdQghLa1ZXIjhq5yJxVQY
auXkOQo6VvN8q1Da8OBkRrIDT1F5o3LJfKslZ/pVa3J3A4ZBd5PEqnU7h0J3p02+rdtwvUuMfvbn
UZNcvcj1A0UJy5WWykuhsMPlL/ejAsgQs/GnIrBBrE6cunVO/azRQGr0y32lF7I3LfXybpBn2Y2S
sdzFamm6a1o4/6iTQZzWwj7eylCyZUupPySSlLyAsCURjNLJIUeSEnmNlvf/gxlARAREpeiY/FTB
MJlcz0WLcyqX1bnJKU87KpPp/KptI/4+LJ1zBZbtM/81JUvginMTAi6H9QkHLo9sKr8knGMbfJZ9
mKQ0Ja0rqKQUbdyFWtf5QJlNvqwXxTNlTfJ+BD/f5y4Kkvg4j49Z3aYBZMajXzRVvDOGytyPoGBt
Kt0imldn05eWVNvM5A0yTcm9aVoKNx/ta4Tsly6JmQm379RAUDv+WSMmejpqEzMZx5shaVJ3WevD
oo13nRHfNU72JS6U2kPtbKg6+NHAkf73A3hJnfz+AGfpBPBcQRceZec0LpjsZIYrkTKQcBs3Q/0/
6EkBZUqfHVgFnw7fYqiFZIeOQ6oRuqNSThKffbBeS2mlL7Qx/oc6dlFZ/v+gA4Tu+c35nkiDy3ZE
P3is2MdcW1/AnncnWNIHWXr7+yp+BqoVEvnb3M7GEqiVC2D14Skv9Qh3QRmknaTE9uM4xf/ovR67
VeXMt63Z5gejUqZ7Lc6nLyTndT8Ek8WdAMw/mFpfTG4RJ+FN1WXF178/44WQHDxvaibpMxYooefO
Whp1xhJF4alNIPIbIV/aKVZoUqtpttCWpk2nuNPc6VeW5uKwRJQfMSXsKWcqt9InJeOewjmpYxQG
Q1Wkd0oV0sY5tPkx09of4QTL+9+neslwGQRW9IvTifsJu9sgoZNoIJadyiacA2qbMg+EyDb4+yiX
ZiZutugTQg0BAPKnfK2WGqKYVUaZG2/o302lgYYymKSHvLhG9XIxtPh9sLNzKsEAwN2KDspSdQqj
4mbEUlmWnw+HQnkppqeeJhulWK40XV3SDtRnkTkS+Abo+D+nSNclV7UdbWvZsr7VaXQ/zfJLpmTX
inMuLSX1ORriQVXap2pUbErdtUKhD3p9TIbwbrDhs3QGvfT0eCjczuqv2JCLmvf3Ic9O7KTRImFx
/XrKo1hzKWW8sVODJi/FM9J+v0rOg+LUP5yqfBoX50ErmmuO3CUHnFycuFUQjVLnta+FlRplO8US
NFn161qF+97o76o6wIVeXHBAfsBi9j9oYKpWhEbk5vpT1jqnOaDu01U6OWvQKB2YGJVnlel+na6V
aorVO3e0sGgC8QPn5ZOnHy+cy2EBUZAQuOe+3pBuO+de7tsrM7okoCTiuDUgq4mEnvlJlPc76mRF
0UPSm5YHI+u0scyxcmNpvdatd3ko6jOh0QZr6dwlMxNyLFObSSczpcGBQjP7YLVFvp9KXb6iWS4O
RQoOeBZqzz/hNKxpP05144Qn04rjxwFSuq2mZcmDkkzq9u9K7FLugDt6WkhFrPQpUdvGeTfaUiGd
6L/l6rTKHGnT5ynVDVVR7enHHgMmabxSHb/uRjlbr4x/aaocAeCEQJUXbd9/apgocpYOrzF6IB+1
BG2dLCIwN3YmqJBXrMIlmfxtKEv00v7mD4z6YuXzEEYPczrSrDfeaYXxU1JGtwPl9e+renEowbxG
qRo3q+cJRgMYLrNuleghl8tN3Vm3yiRt5cw8SLF5ZahLto6bU1AtuN8WuuTPWQ1RqEptLUWUmoSj
WxrR99q8hqx1aTpcHnAvKTD4ceD+HMO2pDFeNSOifyiS9vPatUFmqO1jbnfvXSlXV2Tiom4mwS5a
m4moP+WEqdRsmrCyEAo9Blqr6X92NmkbKtOIMbqyDWgZ1Lx6DN+zQR52a5KNni0Z9TWre0lFs4dY
P6YNPOrZvLMhH9RO9FvSKXFc7OrVMae3pu6/1+26aVvzpe3b/yFF4lBnIFo86b08Pw/zBBNgocfR
Q6Gl0GFCNPSomuZImapxTUg/H33S+xz5/8JcnSfUrHZRp5YK1Yd+Mg9rJXtVWX7L1uXQWLGf6PK3
ZFAmt9SuMSj8Jz773ToQ10L2hakXJBbQuJ+tK10JRaKSmr5vHUvdW0qBFzPrFY2mpXyE/6N/jtNs
8e3MGe9Ms0l9mq3sbTMO1maKQyz0Uq5e2vYDnD8KZKVDZN6s1aLcqjbkS72Thhu5rfutFs4jSHPp
+A8+tbpToGwMVrTp86jABOpWVpg+0xtcuCbQcRuniQDvMFpnm2bOdmxjqnNopNBpftXSJIFbSg/U
fMl8K5ejXZ9rNbURNhf1MXgMi6xOnk5Hh5unK+Bz7UinWd8t27VZ7WO4SNlWtadkX2ZjcayjpPQa
fVj3VReCLpYZoDH29DYzKtQoSa/nD+xNdEw6iSzSNEiOG9E+HZjFpG2awpmIBrN1Q5Atv0S9E+5S
y4i9Ia/Gw7jMyUaawvJmkZbhpuiz4lTHZnsIB71w2y5Kb2o6zGEvr3K/lMrVraZOctV56m71UG83
uhnnO2dNnhqHjhFZlrQgLyyCBS71NvGwloFOMYC7arS1aEOy+hzU5hj18MTkkUyyIge0OM3l3K/C
NYQsZqHBBZUbKJFaBokNhItDL6cPLeZwq9iRtBsULaZhRRm3K1sZ6OHSbZvBsbxJkux91purLzeZ
7SdDX7llZTjukNbSMQJcNVgKswmyybbcosokNynS0KOKxNpr4bpuC8fg9kzrVtPV5HT0lhqgxESr
4bWhJuXwd6V/rol1AityjQJGRuQkzpW+UjUkN+FCp32riJ7ksJpeR2csr0Xs58dWHB66RXCVyQLS
aCks6m9mTJSQMEhq3U9ts9OX6WSNmeFOPSAkzbo8NHL6irH/lpjFv2UU/xiZsg+FEhVgEc6dLaow
gK9H5O/nbjjEYfw6a9MXIHm6f5mT+BhHuHO4JbT6noeMWZ3EhKqZfR87rgrHCt0w13yBT7cJH2Nw
n8BG0WnxCTijXfuJ02Na92OzG/pQujWjtL4xogHZJYsG9vSUeIkSOhuw/9ApHO27virlh1zP5J1T
WMOLGQ7O25Jky9dGd0ahmdaBHql2fo0ala4VmB0OGA3rrqTydNMDHFu4jRlLLnRN1t2ojTIYmfTZ
lVEF3/wI3t/f5fHcap9PUVi33wTFDKuIp7GnUzMACx1Zcu2NQxv6s1RPPuh//zaiEuNZ1ORRyCBu
/c9Ld1uj1/sIBKn7sE82mt6+tHiLUJoHjHpf1GoAWM7WTvovhhzts/Hflq5/DM920vUu3JRz/mNr
iqIB+k7rX0iNsEvndourEnhlAD4RUFF/rugYxe2sp415n6jyaYad3FXH6cm2i1cp8vRRudaZc+4c
f0yJQ0B7FLd7in5mJ/UyKu1Zb/pTNcYKF4ijtINzUSMwjq41Y3G7JJ7+0+zgBoD1Uyftf26VSW+C
sEKh12mcJlorZBJ0XJYOyrs0TNEINKSc3A1NnfuWZEJI1NX9T6cO6wOX9tKtXA21RyJfO+YEYPRy
Ff1TtpjqTZPApaCuknqnN8n7GKWvVaiMtw5n3G31xbnV5HIsPclR3bGHP1LJ5mabpRUD9sXs93Vf
u0o3KJSx9u38News6WbQlXZD2bbq0/QrG24V6b+oUOQjhVN4EMcmm0aqlK8y0W7jh1xdPqdxkh0p
udV2lb6021GWpl0eO8sGWAj5MPJGV7MWcwOuW3OzdCk2tLGToF6k/A6Y1/5Zzpb8CCz+uA1VBaiK
PCv3gzl3VA7FhV82SbgpLan2ajOOAriblhJGyDzCB6kiH4Ok3kU1bFFz1wsQYmhMAhokE4ID48cC
AtLewp84AnpVbHOjTe+jOku8qgKud9XSaAOSbLpJmiJ142hoBIiyspEbEIWzMe29KJVlksb9dC+t
q49HvQEUVjsuNDj6GlVMbr1AM6CBarHvnYyC78HYEC6kj8XiFD7msfWLciQlHqnJQxRp+sHqGuUe
igjj0E7G6GoL2eBxDeutKRhG+znJfaO1TTcmi3GbyFNxTMNGcaNSa/0wypJgjbrlkZRpuqeAZuGB
m3nXFarpWmFkb6JpcXwKlS23bKZ1F5pr4Rl21XnlXFZPZjou28EojY22RFnuSwWFsv6qh8WPLpW8
DBVa1JPX9r6xHOsBho5sVPZKnetf0rSfAykfvipqrH7LqDDwSvI3oIQ3mtetnR2kaTHOUFWO8b6o
LRXhSZavA93kMDKQGN2GJRzSoWzkb01lQPzX9iHYP6Wl4XSsy/2Q10sQqu10mkd9CmJlMWA6pTPo
aeXS8bs8SPqzUWr1uknwMMYvcpdGuyFTdDaSw7XRjFmmjXwItce8BuKwNwC6MtNo8gDNgF8PZjG2
QW+CEua9rZkW5q4ekcsu1/XU5f4UVu1iJWEkdypgQUAVuUOZpl8LJ9NhYozINOtlIu/TaU22c6pK
Xtg53TYc66Xy9W6pnsqCXKarwN7mF7IDCrgTzq5G6emhajm5oBJ1viVH+U2bNtvSzBCe2A+n5Eg0
5KYj6CkAJsxN5faU6BW0hBdtDShfF+g1UDFg89nbeKm5Sn8oYCKcA8XJD6WE0w5tmfjDrOyxuWZs
7cfwIcvetOiFn+flpz5byInlcmUbNCW+ZjP5Y5hupOUH36Qae9KULm+12M8RsL1cJurrgzRrXI1E
IX8px7te+VnEXyPpnWteIyyDLAtKaDeshHvu5yJ7o6hqA36FJ6+6O0pVMCjPhfls0OGujN/0xvKU
Wt7Udbkx6Q3k/f1YHfIuvXUK4zja7yA6eJFO7Xwf8EyOdq9mleckz6r+oBS7VVN9gw6HNX4LB82N
FhP396V3fkxZ6jro7ILrOsCl/F6DVqcg387vB+WHNoJpTKJMd+BczimN7mgTD6LwZmqUym3ryM+5
MQnBagrrbFOmEo4yuBZRRK7kQQmBq7ECpp+kC/5Svm27+QYP0V3gxFPmwg2rxafe1q1aZbM2Of8F
hp1uslBlfTXpWHLhoJqHSe08hY+bEVwp2RAAJV26Gaj3oZpuEYKdQVjuwTT2RVF6+RSlyW0dlZUr
G8uwCXtbdUM0peuQ/XBD2ivh1LovIAaEd0B3aVGXcXza45jVd42m3Ha0h+eh81O2GrcN89Rv5q52
LUe6g7KAJv283iXqcItV2lVMWJHa56kqNvGkvAI7cUzUDmTvyXmEBHiTgc5SQ59JwJDfNdAQjIrx
hR630qX95E4aNaiJCBPDxJO14ahLjW/WMGLq3Y2zWO8QDAaKMfggWZF/hSqSNdAs6cmaCl/Vonet
1rdyuuzhuXCJRqk276P7to+O9lreyQ2aUElOJY/Auf0eZuaXzFQ8akg2i9IFja4GSxM4PK2hvWVA
yIZj9gyWmWvY7WagKNJy9s2wQ6DkuDr2dF4bwNKN0gO/YU+rvidKY4kaeZcokjuYryRSi+aRj8l1
tEm1IainOED61PV1UH6G8lErYtdoKlSoCRzbDoLCeblfjHlD8YtP2L8jBe+ibrx54RDI6d60fxjz
dFdxsGl03sRZH1TV4lrR4ivGvk1Mr28BQ8uLLeSg7morQWn+nIaXDuHS4mhbLhZ7SalM2gNbu3jR
+KwotxzF1k79op+8ctIOBrA2K5SRBbdwPJUQVugUhIym2RsdWq4QfVCmXGu0t0NNB9UgG1+F4tEm
857VIHf3Mbae1s+KtNW1xpuHxLOKJXDk8WQVFo2R0yZRHgcp8hf+ZC/Fd8mYPBrGPdRMqc0+35OB
yoCm0NRvmGGfY5yW/U7RBV7Ygzz9yuTWi7t2w/z0UfcXKFHXB/Qai8Ri9PawS1dwVvVm9Wx2tc3Q
1blSUnUOkMZCIIo1FG/xBXBmDhZ/t4KVgM4oysgFJV4mhDfn1jVaYuBW+2Y0MlhGVCvxtrFb3AY+
mohuAylGZIyj1v+s7XCHKMhGvzXLdATNPnxBsdoolF6+Gwic3Yz6IPa5TJ1vVj0JaepI4oxls+ty
TEusBm0yOS5apZJ0vyz6fYe7wY+qk/6UBuXQsVN6/Ys9w2gGqo2TQVmLn2rcRfAta15T8r8ES1oR
adtK6CphHQg9KUuLc2Ro0Gx8beke0LuSobqd3D/IcrdJRxohQWkmmgQeU91A3L0VoiekQVrexKS5
AneXwXhcV+tohdWW41LYY+4yxXCWd2sf7ajk8dgdiRcsxtB3G+R9kC2v6Bavm95ohD0Y0JLFLHM1
fCWu88o46khtfJyYUi19IxQc3cNOkLHz4bKViMaG3UTdIV8ZTjaCarihtC+MCB56TiTyJF5M60vI
zR5Pk46DUPy9FD23lbnVRth/i1fdCN2WR4DbAgQMCM9jIVNw/3izAuEUSQlNv6tlHE/zubNf6y51
81Byp+Vn1e9nXXOxMsS3yNO2ZdZreLSoiqTqbMf2TNYCJZvuxuENP4nZorwl7Z4fAOB3Lfup5UTG
qfHAV7TJi7M86PKNmX3PphtYryhhuZFSnB5R5VanfofvWTvUg9BeL2zPiNwhY9ge3jxHBIj2O5JG
DbpPZzmLIwzRWzU95ZyZxpxhtB/uhbVZkXOxKjwHa8QzsaT8e2HGfOBjScrya7z6QvfB+yasKSeQ
u45AM/aQLwUsJMd/tiTO/P0afZ2SLTXVt0P4YDU/gQJ29fWVyL9WUrFdUvl1VH7wkI6e+0Wk+7Z6
SKr5wy4yeomWzZUXOU52raP6vG+Vwt2yym5NS6zQn1UGTXD2S/gn87KxODr23LlN9Brlr7Z2Lx6M
C2k3ZZ5CHoso8cXKUn23GSHH42lpgfVBZ8yUFxTRXp3lwISKQDOmvaRSwpsFFoeag+BIaTBSZ4oQ
FOWLUIn8Mtdttx1/QdbsybF0P2Z8rRbuWLu8fOH/ItPoZL/g1EQElb1E6434u9ATFQi32QBL1jEy
Fm/Bxehn8+u6UsKr3qqp+YAPEFu48jspjVyqwh55liiTbwnm7phvlqz0YxlPQ1TtFqofioZ28mRn
GSUI9Xz/QnljUWq3FT4an6xSeIWhadEBA8LxYO1XciLYI83ehfIXBadvTp6E/6fl7Tejig/Vso+l
oNQCp4hA4yA+VCJqm2Pefiwsf1y6e2laPIRMTEXTB7FKQgcgGyGLZTbOsa/qbTVoPwYEknMizl12
x+HiH0JFdI39KORVYVdjY3Z1bb5BJMQ5BvfaKWRUXSbEcGTPhDlMVNULc0CqF+3ByW3fqeTS5e9r
lp0wobHe/0cRmI4fZz/D7JcpCTXP/NGoBW6k+UZ7xCaULMC71EAYOtQMa4wQC1+Xr5rlX3qj3dvl
zRoaT9Uabfiz8BOY6IdnawTMUzEexLMMRfaEDIFwscUNGFXN151FuJAWkKk9VPKVke7n9m2Yybhz
LJrUK/Wtsr6INRWnla+iHcnN2uxOHEeUGCTayC+w9PNmtQLhiAPj/KEQhWdZyuYx0cCWoIQ0sqnh
70VhAv//OPLaW03RBd8Zop5oywsl1bf4FNmioMm7Zyn68uFT4V2npXCy5+FlzhUhyShtquaDtSPV
LYSekwQGq8aG8JNcESzyaob5rVhLdkP8VGu5EC3wTf8Rbt9/14mXnvAF1mFXzFCEFzYGmeWL8A34
qy19uLXtXGMrOuOt1isA5YZNB/Vk31gBWFyAm1UuGweSKqTo6ZMJwTeYZ/cjnHnsEQ4idpwkNA/K
wRC7EPfD6Cpjf5rsjPTcfKOMNHFYz+DJKpxlRhe+TlPBVbkOd/xh7Ik8ku67OYcBkfp2dgYXo4zw
8n+xi00soYK76ntuNVtY/A5CaTs46yPeKKrZ7exSyLoKrpbQycgeL0KEOZ3iTLOqkSpveoq7xJaQ
qxeu6prrv3huKGsPEHW8aMkxj4a71MwecwI2zpaNJUFZs/pL+4b8clZ4P+sWjT2Abw8Z9rOpA87O
XjaEjzfi4Dd9suuSVyGBKEwNLOcyTd4so0WOCshGHqd8PfAdleS882Il6ps6F8e4N7asRWuUT2if
V/6SyAWFp8MX/jmG9qaPRk8p491/LUqSLz/WOfsQsaV4rvvmsVkKqu/oOyqFyWAFhP1AQ/aR4iPo
mA0hgcq43jidL859deJNZPKb9jtvwxaYpIIy56dSC/WL52XcCJumWy8sLtPDQkuFtuH700Q6pspj
GSo7R35f8tVd9Q6Px2aSgSrfOFR+I9EcdY5nWL2Z8lcMLAqFYy8kCRfwRhATiAXoh60wDKA369AX
8AYgRIVwhnLti6PcCP+aXy8xzXLKMz+gK4XbxO9GtDozCRf964JjW8U6PsE+cqZbszM2ApvZiX/x
XdlwECYzJMwx9ii1paCMIRMe6ojS69XIZ67sLV+J2/CfyFqY8nB542zyBUKs4mWDisJrTcbB4yVE
7VnZd6ZHA8KKaujy2J0m8fZq+latmvCh+ITdfrfXgfuXX8LgkeD/iBsZSigZ5iL8dctcRTjKMHya
IVGt0GGIPaFj1I3H56L7IhwgZtfrvmrn23HhcgvvCx+HOfZr5uWkEpbwi67YYnfFWGLV8PVQA/Kd
iYtO2msiJBdOnGP2ntAeQk7ZI5L1P4a59gi4E0Ul+4Ca5rAYN3xe6I1BLBNaVAc0nt/GWev2Q0R4
ZXoJnnivzdCqxoEQF2G/IXmOiY+tQigb5iFKtpgl69H0OERVu8UHQSKEAqWszy0JnNNJ2YxT6gqf
V0gfiyrmwNNzihf1ieUR8VnFra14NhZJuH5GfRAGr7EjsX9CPNFKeG0lSwMll/AOVvSf2FvyOcJA
cWgmsBM532ha1lMFeGqobuW48DSSDP8RCbH5Az4Eo0cO1HSY8d5Itmr21PfPEwoKZMstz8VC13IS
NITlQpAxMDxXxgqa1bpPlIagRfcKgBN5AGYvdpyP8BhyJR/4/NClHgcJlpJjH6fEDoo3LCR81w3m
/j8bl+Je8KVdFp1YeXYm1fGtPqyNcGf5NLnVLcdC07jg1d5mfTvosSemS1FQtrZC0tli3iGC5NzQ
3Nh5m43qJh8frXHcJ7P6no13aVp/WPDBwJtrFOXI/pRr/wx37uOQPtrYSfrm/akhlHtYwhyffDjY
I/XQXFiSeoqM9Du+DQdAOD30uG7FqjDvFNhDEUsaCVTw8wCKv2TdEucEYtZyQzg/B8ZkbMzEvGN6
yIq2vhIDAG1pvuKz4bAb9tOk5gELJpxEBpwNknPxl3XE1/+oCGRBZNQ/q8EiVWEBW5tzm5gSrjZ3
xygoPqRIxQZ5jsEDxn+w6toVCkx4pKyEZOLEEP7wcb5YGoil89rlYTiT+vg+z+adkDe8JvRhaIRU
mlhbbBpl4cKFFwpJEod2DsQJF+clpA1LxLpG9h34JLFM5OVdACMgYLb/0YmmQmW4FcGHcBJY4ny8
E9rd5F3iO2LEhkNgzuXPcTSDrNL2VIQ9polGVukBUeMbaWhdPbNOX4TAonjV0fEtbLyqtnjm80d2
juMvnoYximH1+965b/Uvcvg2x+lGnFSaDoKobW4jYnuR2WCJ/itiJAs9eI9codhFasO2nkWM2tp4
Bf0RxTdqneD+rcmnkeF7lEiesQAicCoTIGV0GX37IXjavU48irKDh1ZobHZyjLO9yEiKD1tD7Iqz
AZyFGH6WwjfhpFUdZecVeWwAxIYXtljg5qX9F/EyZSqFRZn5rLX3DV5VN+9rMxJ+1Kg+mNwgjrht
pe0KvRdWq8guLFOzNbhr5IuERLDNYrqzVjwShZAI+oKwsQ2zOj8LS1gvpZ9k0YYnycFiqEhByAAH
DllISsk+9FRLuANKAfTC1BUzIc6q2h+xanvDqO1EHl/I1oASY8R8bbdYWaj6flJA7FVCD1qRl4YA
QhLmKBbeHjnIJSmE9jZJURlhvgFy/SmJEtAk++TNkIx3dt4UbVVEbUidVRqo5cIVehevu4Zzt2xH
1yjNXeio5F5/dpV0E4bm05IRrJvPUqgc2QUrpD6RUshyVtC37bGaVW/EK+va5ak0n+nDctWielGQ
Ik7AWN0S2clVt+EGFpgZ6Zekh3u4W8jv9AerjH8Ir7ws0sDhBIyDfAsgpq/Eb2Jrgdk8EebuSid7
mD48vVOP2sIaCn0Vll9rVEgV/SMWQOLEiFgS3czk0ElO+pF1+z/Kzmy3bWRr21dEgDOLpyIlWZJl
eUycnBAZOZPFebj6/6n8B19HMWxs7IPeQKdDkVW1ag3vkI7pgSigvmSmxbvJIoZrcMo5fuxmFYOp
SNS5qHQueV0cXH0I1bf//yVF6gtVHC0OaQ9sg43SIzecaMvkQeVHQrODjrvPIClI1uShi7736WcG
X3hJz7RA22kTIdugz39Wxk+mW5UfLnOzmem2UZsEfjbfl6Y2bJSx8jCogENbTrO3ox1t4+RHnFX0
W9OHxZCbuHmN0aaL8vUAbB2Ci7EZCSEaHQHBX+2X9E/X+EzXSwXzgYTEs+8q4FCGWZ1Hkpx+mXY9
YWIlMVduk6vjbNUNTgDo1wjsDIh3qCqq0GMpVzltBOeno2PX9KiCUCCjapUFEW07vfAu9ANi6vxq
OeToxMKO7zdVb+5Leq4bLkOv/ZoY/n6in0psTsCM8E1jmmE1AdGbE2AgxRY8LGV33waqCwE29k9T
QYUybjCMoDdkSkGHiog0++1ojntjNL//+X3Ouh2WOIw9T6XYK5mAt+RHdXJ8ujyjn6qEUejdWdWC
RR42VXenQqOKFSqYdlGmRhejbxqB1WvU2t23qZ82ylZCXVjqbf0MO8FO8BkohUtNC2cn3vay3HDa
OZcqIGD84kXpD7VdVeCepnvF62zi3zROCcqZZR7rEa2jfN5rjXFU/1Svwt4xOCkEQHWi6Ro7eMYU
TO74piY9yt54sRFV4TmoIv1SAY1CX/T3rBYJB15Wx9WG9pQ8JarR8qdNoYseBUwwPr1AJzaZgt5J
Tl1HiQkgJRCy56JBn7Z97KvmILPu7I1W4AD2IeyqvwV7nw0TvRNbh+8SeV1oD89T3T147CtWrmKO
J8xluyZcB3lrvLh1cYoaJ6Sjt0s028CYfLg3NFvFQjdWMFGWt0StKf81F5k6a0g4kEL/4ECVPigl
/55rqGTH9JF98ci68Rk4oOrJUEOeVArrqk5D5tTHnHSI8Dz0+NHjrHqIEm9jSieEKkazE7r9Ykwb
FdGqeFAtI32gU8IGsn6rP1W4zjFPjyMnTHXAjTT6EjnuLcrfoLRqR31lggmjLXq7/U1U+rs5F78t
LieL+4VKyGLCv3jVfWWZ3KHrbgKpkfdjspE+7kZdoyBXs1BdB3UpevG3EiCAZ1Y35Vj/adOqO0EY
3mvOLVojYaHGRQUJ20gi7Ih5r8xvu/QTkyp1oO08UWVYLSOsi7hMskvuLXt1m+Zeu0nw2lLpUTUY
Z6MbgV+Bxs9/qaAjSvs0U9eoVY9MN5xySX5CCylujsno/ebX7Uzru1lkAcTZLXGxssQOLuaxL9rQ
IKaYBRGCE2DK5NYhvqgbS2lO830Iq5X+yS3WPW7YdwTDM3OEgqhpzOYFjYz72Y2P3vS1Tu/xkzwv
g7b3+Xkd7TY7vVWhddaTTdNZR3XtcwZoZACsoO5wggh7Ze4pNZPjDRGCO7L2kV0+ycR6rBNxsUS1
MTNxu44eTDIZOLUWqCRnsG3wbH5geClhIGXIXQQ44wQ+i5kz57Ky8aL77X079g/xkB8zg3NaVmEv
xO+x+sppQO11o7Hf0oZcU2fU5HFHxgUXN7MRlZlAEyCBpz4mascuc4CRxc+/S315ljTmKyYHUpv2
XHbZ0n2tk1d1ol0ijlj1vWqB2X3/HAlgglEzgEwttzmNS1yqrJ57P25DLRpCfYJ8X3d7lftUaDUL
fXkx0uYFWHuyUQYHGdlgVUeb3iqZiBdfaAVsBH0WRpr3TbJ8rxoXnMAn9d+rdbD5sBUtQqsq482y
JEFqxnuVchVZc5d59o2pD3t3JZPIreGu88iw8qJrN4XBqJIOcJTIm8li8CdIatTNhIaf5chd1iHj
p/lhnKQPA7qtoco2otS8EfbKjLR46RfD3SxyQL6h+Sy5uJOGZEsYyefMH2MFNvw+GF6Yx/oBYFY4
l9bdRJrloicxk+naZvp7ytx9QiAbKEzT/Kdo8q0uyxOif3cNS190jAMQ5lbX0gRkMEl9QIb5JWIK
PLB1DSYblYH+NhT4Q2+NYcNJCwV9SIvatyrs85pVTKfnxOZSYBQgnfWY8nnhdhyitTio5yZ5so1d
cIyteShkuzN67S6Z15tqcGgdgybcWP4XxVkTy/qEYFJNyq/fdGP/It32Z7745NMVVyFDgQx1rjIZ
Dhr2OkPpbzFI/9ZYrRd2SQuFpvGeEVkAHJK/eBlj16U8llCUWLPtiq1uIYk/Rbk+Yht0UEkO/GWu
IFwaWwu3lEI2P+PMMTc2lNpNMxmbeXI5eM54dGFZquAFDD50uNkxCuFHJoGw8crN7G/qEiwcQwvi
1b/NxPLZbId7B4UbA+U2n/GiynV6x2S0WYSsx5+tK/R+33n8R3jpgM8hOypTcVeZ2UsZdfd6J7as
rhNknc9fzuhuFn58Kuf+K7CmYC69u1U2OXGpqDaOQQItS7Y7E1Q1jm7WZiOc+jHz6pdyGC8oYAS5
962aMkzO6DrGGoeTW2IC67eZ8/XnXHQHSXLrEfYMbsvVxMyoc7iy9Z25EsWF/2cTqbPhMtuqSYWk
Wy6kjvHP2RqeLTc6gm/dxw3sMDk1IXF47wgFFOq/d+XncVg33kypQxRGKg8sUxyIPCPMiOpgtAnY
DCP73ifTXu1pQNOfHTPd2hRSXRntU6F/Sdz0KZnTu5IRh144X8wkf5Wivy1VCCAnzQ0XTIGrP6uN
p/X2Tv1BolJh5FFYjSgeRbcqM8yqT0hdB+qe8GhxlwaddULcQDqc21Qihpx2Q/IpgxJCSKdPPeKM
6KjvQiE1kDe5TOt80Z/0dr1T/x/RiP1a/fHiXZmac+yHZoCfS23OzeAveLiKlWH08kLQrybxrCK9
S63O2/7KtPkTUCS29xj4rIhKiTTlKILZ0gaa7n7U1v3UmjGe58veWbpDajKXoi/hxhoCoTXoNUDS
9dfSHrtjqhVOaOeVFaxW7N/bWnfuKFrnpP6myjhDyt/x6L/miM7FHEFV6BUCBMISnyYQTuZqhjap
n4Zqy6Jr+4kCwq/4RZhFqkJn4UKMIufYldVTq8/PWdGes6Te5+RLFbEc5AqopPrFLZxTxm+f4UwM
trPL/EygMhH/5Nce1F/KUugkzl43f3G18qyb9lZFVqeftouMn8Y1MbjTzMuC4IbGHeAPBeMBC8Hj
ZZvb823F2Fw3q1PU50c79phia7hxNEx4STT7R0BmnN4sDr0BuDBJ45HT+ghewQz6ymroPLnf/Kr4
lJb2LffmkbxoWzPRbSz7IFa575zhqEI1DM5dnDFFUJzHCM4cTdwtsEk66gPA99Xyx6DT6w1g2NNs
Ri2AdCJpbgzVzSiHYt/YPRvLHIzb2DCqUAMZz8STvGCY43LDMWcbVkN9WOZICzx7bs4cEXk0Cs37
MZSadTI8yrLVn8EGuo31dcGyag5yx81fB1m5YaeZZciIwtibiG6Gnj2NjMoGdz940xxYBk4KeY5c
nJ6M9oZFZgDtFtOpsXoR2tXa8jXwT9ZGz2e2qlLqtIL+SEkyuFZzLkEVBqa0X/y40pnRRb8yuNnr
1A1f9LYtzoUzDydRJtNDBDTmxq7K9jgDZLxFdwi2RU8nynXhEWhZNofGoDOzba0qiPMxAneBhmID
Yfh2Wj0BrDud+BeFuc2w8duOaRlv9SluGQ9SigcAseu7PO3KIpwXTuPQow5teSl5Proth0bon6Ve
gAlEs1HuTUeuQJnHKi02BmJj29qa19si4UBneTxcrDjzjs08ZccEmO+hzbs2rOao4MzZ4mT3EZnz
spTOjd+P7jeXXbVJ3CjfNmlif27npmXm5qTRi6iW8VEHgfkg3Dgnj6q0x7ROPFbEckOzdOZbI5qz
gyiqISzSJXlhF8gtmlfZJjVK7WYhO6Ov72qhG8kMBDb18mT20UPiNM2tmEf4HVXirXTM9flxELUT
7ToNFBEwJSEfXX0e6MJZyYsD/rWmKEoT5hVxeddSndYH117pS1h9ds9ayHDM+27TGZG501vhcZcu
1RHdq+YuLSiMDVxfg0TgpUN154fC0GIoho5DTxBcRFQijjh5wxB4YBA2+uxYQT7V5sEes+wRM+Ux
jKhrXzM2VAAOioGa1uT3S22Yt13q+VstWaZgXVJHAh2fPknHQ4nWKOIKfJg/0yuZZ5y74g69r8HM
zYV2nT/d5w16l4VZwGMozSzsgUOHw1CsYasnyQP9tO4+8gD3mHBMdhJ/2tt4EOJlGRPYJLJM64O/
yhJ9NDMyfk3QJnHqq+W9QWvsVCR2tdUy4zXtiubBkpGzlev0Kbd68Iheom0N+CPb2FgFGAt6UMMI
3LDtx4atIxnveHm9w7umRDUhtpcvmZGNlKQkBpaTMFH1a/o7jdvuMi9tQ3221w0Xv/NsLWZyV1TE
tIIDct9kpnEsnWQOcTQsngxOL0aFlUMqZsuwcrwZMF2kH60hZjiT0VFOhxSI7FK3cFH05Xb1G7ll
kt2ffXfIzj1Kda9glOcdigDfqx6xFBft5kAOMg9tVjCYx1nf47nSHzu9mU/6yh2w6vW47xJQmYzh
zRQl53oqz+ni90EjYOZYcozPc4cwiJNzqIg/wCIhy4XrGlvHLmG8JgFxAw0QxatAyP2la9GxjleH
uXNiU6B5+hJOce9uWk86+xaRpR13u/Y4W/gApTqeUaPRJCrX9/lzGr4YGC0HYzlSgTXFN2lbwwGP
PhTAvXEN8RHxqIe7cTcVItv39dqgaaHroRiWX4OpTWEdW+Y5sovhcchj9osFOnOcO+NHxHX+i+lF
vJN+K486ot8bgYVBaIzpi574L3nDKXZLXDcy6W69pBjOcpFyNyK7RI3UcO5ssQRjlIxgX9eGqoze
SVPFuC52FeMcpzLPyTSnYdRBZcrdwUFwkW+wmmRofcwOx42G6qMtxa3hDMW2WaU4WUXUM+HtbS6d
USHS7Ywmy+RP4aql/k2M6NeNa7OXx4WWqtPXdhBlWAH37HBGuZbLuSVSOEXdhyKiqx13Aye9d+k/
jJq2XVPKIiD4+rZefQVhiqrQaJr6t6vTjCmLrsIoEHC3XpUChGwCVrAsXbKZmmZWvmSc6jIPl7oT
J/rC+WatnJRybG1OvTkzzBKgn13Kx23ZEAxyMROMMyMOh3KOD3GnMf4XfrorCkDw8WT0YWzJ5BEm
3LrFgqdS0nSIvzqmPBTLDP67RAsKiPjgwFiplucINXhSEU5rPGe7KROf6tjtX03PzV4IRsDKdAR1
cicxg6nh0NQlG1P3x+6m6EwKnTkjO6mYWnAtzxtNAG9LaKNtsO/pEerVDVqDplVfBgiLQeRS6I/g
5I+D0y7hKr3+JvH68caDCXop+4rAIdf1RrqU++CxvmWZOT5w7sFWF63/HBWFToYe609WihwD9+68
XxY5htnKHZSKdfmcEmq/rORgwEDtOJQK0Dz5IyiXJmnv41TTH5LMZrjPtYXMjSVJMNr619i0VSiK
8Wldhb/LDPoVUe+AW8lbf6P3dYr6HqgxzCnGbTEICOntrAVLUeIHlc1W+7n2MhDytplvW8b4geZa
JsmVPxyqOk7jTZJPAHRkAkvAZiSJOQo98QUweuQ0Bhy/sXvO0Lo75Y3lPsiyk9uyjb1glIX/GBsV
tUzB2lXkkccxcQvgQsPR0orfGjIcYAXM+s7zMhnWjWcf6ngcwjki4x4mq91BQR32E4ioWxhtYEbm
anjsM1ffmiU3Tl+Y9a0eT/NT4pj0rd2FcaVmotCckmbEpp+8CMyVj40+gr2enP5LMtRZqHc9UJyk
0pmuS/egDajnVKVh3/cYc+/6fOiO1royUF0T7SZNxgVkEWyvANnj5QKAnEb+sNRB7Y3FjT4gV1o0
acqM1CoeKh/uRoyIWOBPwBlnqa8bjGycMx6U49lZx/zpfZ7TP9oYtiIe/Ye4ckV0smJ03rzKdy9r
6s4M+tqTSoulX5zdQjzXGJPYSXmMLYMw2o/hB09/kzaDxgHMN6h/9rXeulFk0SDg7lw630tI07Rs
n6fME21d/DRbOz36k1d+qtEOwEoAk/CCZgW69LBCZN6bZ61xrZf3f5L5Fk8JAg8anuTcFjJJf/OU
oL4MQ52X3gUpI5+rIEt2UCgGKtp+AkfeFXQ3IxON5NmjH4l+0qMmluIuzspka/lLu+s4yjQeaXjL
1IpClUPS8poZDVfC3S+Dl+21stS2Zirp4/Sp3FilX3xqO+EfaK18Q70K/Cjylh+Z/L7FaRMm2niQ
sT3nHxsYjzaL0DBJu+dggUgx/YLXMUCCd2LZT1mnf37/U75FtkTxQUebwLFNRH7+/pI1DllLvujD
fd4u4qu06vqglanF/L7JL+WM0RqfVWzmsZq+lGuVfEApfXMh/+/xf3b+fyh8zVgs45gN/gVmXbwp
puUEpQmQEMNUO3228o+UJP+hsHKSwMlDcqJmV0pNf7+uMQteDk/q+6Ef8tvJSihc4tb7QIjBUPvv
mmkGQ9CD/G3Yxj9OndDJ4tSKh+iS6KCC6R0VXNMyf6z8AcDs3UQXFCc6hT1kPv/+gr79hv/3aPXv
//NFK9vNl7iwhvuSISO6MuKr0Rgf6Q+9tUtxD/PQVkRYETXHvx8SD7WJbx8PIVl/1moYznn+mFva
D9hqH2ivvUERhIlH58110ZnAbvTvR+FsWPsGN9olIQdsPPlVX4b9mq4fkTuVOMbVkvEcYZtKCwEh
iCvW8Vy7ayQsZWoIIABjOQZYNn01vwtw/QWVaz5zzWebeW3uWoBe7y/aG98TkUqUq23yFkxorr6n
cKKshecX33fVvl7ImpfiIWvm55rpwf/+JAMNTh1vLELMtZQd9DGq4XyN74vFCIDenVoAIWkGJ4JG
4/uPeitKoxyFkoyDDgKCmFexpeqXWU6dGaN8LJN+49UrieNKD92UvgshH0OaCk7YVisgWLWQvLa+
JBXRI0/bWlRpQW4aHchW0b1KfRqCPscuohpK62YovepE3dRdijRrtn690ltsmTVUs5ZD0ISn3NHl
BMswQWvTnY90j9/alP95M/9KaYXMlhc3O+1/oOK+tSUsNj4CEq5yO1G38n/O8ZpPldfofQLxhvlK
Yd+2enSxtfFimc0HC/VGEOYY/9+jrkJGGUfuoNS3LsBONoU3h1FUbR1fweeALLy/KYy3Pp2l4zEC
Nd12vWtBwNpOE691Ot7L/ZmWzXbNaFj3uxXBdj2dgNUoHBmDOwNUWQmOaAHo50RA4pKPdAZspV92
feT/+1Ou3tumedWIbhUXETnFg7ukheJoakE5ZiB7YJLDr1njvWjpAcZR1YEdAAiLEiSwT19H65pW
3waFF23bjm50toHzgmaJIeT6tQGz1iS5RjspkJE5AQ1nVDI6sR94TobfqJRUfdAZT3E+xDdOlTg7
zW7Nh9aexfeoqaCjmD46tZG7hH42kTCn2P34TduEMqOv3Sy1t23Xut7VnT0FTV7DICkg872/Xm9c
J77FSqE8RU7yr6ZhidGXOVnepZVts6lA+bjNR2rlb+QgPj4M8OoZn8Cwvwq9Xeb0S40+66Wp9pOk
vpfNfpUVgJAbnc7+MpanNRbh+y/2VlL911Ovkuqso7NEM8m5mJCZD/3IBAXiZQUMHgBRo+OCID09
CxOY8ocqaigQjJKB4/u/4q2jh0GoY9tIfNGnuAqRcsD+WKIVfj/WODVp4wvD7a1Tmq/9mCV0xvXv
7z/vrcwEEwaTrNnj4v5HKrzUhjrqhJHda3YM6ry0nQTyhRT73mjnc9eiJNjCB/b6XARJOwEVxhg3
dEfETz74JW9duD4OfMpzjUhw7cSX5Hopi85xLhGQelDGUj5mE92AIWwYDjFiZJaoowRQfPDgtwIQ
NH2sQHm2Tr/pKrD61WxyBcb3ceXHTCD7aIu4TP+SZQZk4fdf8o9Wyd8hBh0FAd3wj5Yr6frfD2M0
OuXVMP+h96XlzxRKA3AN3DYg9rcH9YKoZmyJf/Sjjy4DZFvrDy3jZqghQ/QDINbgpWFfPwBZ5Rvx
B9Gh3TOYZQqjb9//sf/eOOq3eko4wXP+FV62oywu9WHO7kW9XKapOpgehZLbnFrbf3z/Uf9GFUMn
C2EPGr6JKvLV5WYbNaaaOf1p+FT9xpmE8p6tPkjpnH/jiqnkOlwqeqXbe73D9Mo32tZwo4tV52Lb
gDkI0qQvjsIbYCDFUR+ME9HVrZKBCaBYzRtUyGM6E4Bri0ZBoUvh3lXlZO/jqRGBWX/ppmcX8Bbt
L/vUS3vceQNDd3ex1m2T5y1tuNZn6ldjszKKDgEIkTGlMO0KiAN8l3YZ7GDpdLmfzNS+0fQMnI80
wnIa2kBMXXbrjd25dUT0IxHVjzoCUpXCjL2lBvdpFzb5bijHwNY+aSKGnjmAxNE1hwtTB5WWWmO2
5U7zA2mBOS69FWStboMj9/z2SxI3mKPRj3QBYMo6zCXM2/91WRFdRN+dE02GjFHd37udiToNyMRd
L7Yz24zpaMjgUffj/YeouPzXkfLwXeA2sHwTSy/+z98PKRrddztGN5e0MuQxrer6c7uA2ECZJT/3
/tjup6R1N7XM/Q9O879Xhnq0gTCQ0pikI3L1fnWk572wWnnBMofSZ0LiSSC2y+hd8aCOk76GCfOg
ua4/KIL+OS8ellEk0uAPcHiwrw3T6tYfsrqr5KW1OmZ0Mq7DFOvbDwIA9dTVt3X4drqPYSlOcNz6
1992pidRtw3Tf0zNYkCZxh506K+yNwIS3kezRTN0IFefa3Nvpd1LPtY/3XZiiIOTCpL3W8QgQi8V
GrQD1w/ccXzNHP6iRmuHsPTGo+4t7cktJXSvUYPck0Und47dTZqv50LqSIDPj/pS9tt47jBis7uv
KGpAmh91EZpVvUelL+WDxxg3K0gwJEYQTI48yXkG0xbnEVaATWhM+e+qgENlNstXf1yNXZtDkIij
HMujyS1hVmu0tVukl2SPHnYz6w34NrnVsftE24rfO4KjT9EiSawIpnkHRCXuvdDKjLvJHM7tpGw5
nWPhOd/BXxoHe4HC0vl2AvWBka2lxc/emP/UCv27P9qPlliPS0RenTpbx2tfYh9xjr4bmSEvOQT5
aYCMmVu7aa0v7OyvVdrKTVfkz53euUGsZyvksR6mQp95IUiTPXiwA2PgOyHNQ6SMzZ2lBEA1PrQm
vIs0W/eYBUO31XwIuMVJd7VvmbDB/1Y/vCa6wRD9XGnjN2aH62ayxFkXa8RIuA4Ao1yKQt6DiroD
f/BKeE03U5k/edF83+DkMi/ejUitE1Qf7EKbZ6Yqd44oHmtnDfyqukVXhMF/cYpFTIfQNfZCJyZV
Av6SeB4t62BN6ZMTLz/wW8dMTBw4a3Aq/ZdMW8eta/jpHpWelSa8CeJe3mBHdSfceT8xFy5H91kW
SOhUOi4WesaANZK3vZZ/mTykFdhgQxhlYkBIr3cZfPVIv6XLvHcmjdF8BtTa9/OwtOvzUMHWTaN2
/35o+qOP9N/YxPlBNxX7DhdhWPGPuWuBs73vJsi+2RFweONXnNH8nrSgdb9Z9Vfsa0G/+EGtrvCy
CR07VngAxYnDFV7R2we/fUBRa4PQzq4dcST3nXAGblSnIC1gd0fVfTYnQSVrvpkGPb9HuX3vAn7g
H3rV3qRaunOq6odoBeQ1i374N31dg2p5QMzkG1zeTbVaHyRU19fsn5dWvSBkqTDauI6KHHA9jT04
X5OzEwPzhl6/9XDrXTI8DrQOhJz/hb75B0/9Jxj/eSzKlWRxyMWZ1z0Tm5ll1cz5dEbDUqK955SH
ZWCszBgqOpUGHVyjqtAsMgoF0WiTV9F09e79Bb++i/gNIE5VMk17CjHLq7sIEcdqUT3Ac1v42UO3
tMk5caz0E+yC8XZcW+cW5Ed9HOK1+vT+k6+TNfVk2zHZZnhb0ie+uoqUzjqQmn4+28ihQK/E5qgM
k49U5K7Lk6unOFd9Dq9o4hn5uwl/mRp5jO6hGronOxpQmxd7159e338p9bmujw+2FYwYTKoq1vbv
qx07CKJSgWEbwIsRXNf0sS7e9U2qdg00KTx0MaHR/+nM6sjXm/GapE9ZX8x7q+2HCxI8H4n+um9c
pGQJeNwovzb+p37Gf7o30WoMqDbn89ksc/9xQYTmZCx9CgOsQA+7ba3AmGL3QPU3AoQ352EPCim+
m4SwjoAUuORSQF+Rr9EFKUwnOkwyBmc6tmZ707nWktKkkNYjYPHvrRD9k1dpEp6yMPLTCqToWavk
HFr9OP9AVzZ6taq++l5kjPiiigdtECfS8AjP1osXFcNdYyT+Nid1DRNpa7uUWTX4mQRerjcybV6H
8btmAxCJ7ak4Ls6wQMjjuopLTbSbuTLWDe1g8gPUIC+zlTQvTr92R36nfbE0bwyXKC13yVDBq+z7
7m70xXgzgpSuAB/ZOMwWLupyaO88v7+d3jqd/12Eq+2UdtWaFmY0gfBevoJpurXTXsMfxCsCKHK/
uiTPN2khPhC4fWOH/bX0V/Vljso6zWQxnuU0/aS+f3YWff4g+L15LrHOZWPRMmGO8ff2qt3K8zB2
ms6abjPuTU62VzxqK1Jz3h2oyG/vf8c3AjzK2dTodCqEoV+3xhFH7mYYYuMZmj05U0Svtd9YwFra
DYwBXAjff9wbUUAZHTJtVNrS+vV9IqXepobVrPd6A/J/widwJyMdwiVyi4f3H/XGWilzKFWL+oie
X7dfGvBiha3J8dx2hnjKtBQ5mTwzP1itN2K1r2PoRSpDc9/0rnZEbWpGHfdoAnaIcl9aAAU7UCPl
T0R1zKMv/ezX+29lWP/GUdSscafjUqZ3fN14F30P/MBN+jPjrhZsiYXkmA1GYroXmo5wkAc2J2qA
yHbfVlM7UUpuGIqcNM0J3/8l/ywlZTc9FmbXWH96/9yPACMBMuuDc1+KRD+VdiyezdTwdkhMrh85
Cv0TctWzfJh/f6Z7nIq/z0RltNS6eemeR5lcsOLAp42ZfyaBVJm1hxrf3DxXCxLio8k+ZoD9v7pJ
OexVsp8/1rIGcmNXy0znJEvpH5vnufWX+xXU604WWvbj/U9qmNeLqx6D6wvdWMulyr6Oan4Nd7dP
nfOoJRMlUPx7Wvv9CFjdpOs8mRieuMY8hnE5HXK/1MJeo0KVE5y993/JP4fH1JmVgflmXzMHvPZy
q30YKnMRJRd/ST+Naf/QCvODRTWvjg5ap5TbTP5YWcOksXD1TT2UllxawdbT0kv9ZgTn8t03uiGH
maM1ADyMsXmd9c46xM2idMhADq5OeRM59nzRpAXTxDe7+WQNeXfbOlO+L1c6FOgexLTZIADdFlLL
z6ObtpcsbqhS0j65schPfjgeFiuIwdXGQ1522v79b4dF5PUykrliSOCrA0r79zr0ANSkrou0/s6I
jKei0w5phvrfOgCH1RZoAcgg3/mm3GS6u9EcWu8a+uFNFr2mQ3difnJByAxV62rYLa5xMYYRXUvj
3oFyhc2wNMxvbQcgp5DmbV11KUDIhHwYokf/OUmQEnHyfVd7X1au7Tlrz3aJD7o73qVr9Lgsn7oE
5BRdQHMaXpKk/WF7y9Yd2W2i3k05UG/kvAdLPi5O+VSJ+rbTo60lHSXT0LnTfTakVagkzOlfOkpL
CiBmYzw4S7ZDlvrBaOPTCMkT6UO8nm+MKg5S3j13kcdEadvNnYfMdKBO8HuMGZWRn/6c7o06WdAj
p+rPk/2SRj8GHcw6CnFOb914AqmDpIeC6YMlApW4Uu6JCqKR9tNdH8YopqWdHNrIRhMS+bAhgl7x
yUSvHIIW013j82Tar3qWqoR9kwoDCSvnYQTmHKWakjmKDPyO2vYEB1hRvgoHlzLPLbcO3ODIsfau
qwCa0DW7bZdg5r18MiZ0yLQMthZIbjdKP1ci3rvpsuOjAhpytw0fOR/BpOmQeyP56K/9cSgNBGwA
GtnOTaNJ8I6fnbX5JM3iJqrNICEx6/lkOkK5M29o2JIZkP9UQWVY2stkWZAegZx561cbVsCmz4zP
ff9LatWBQmXfF9XOsX7K0ZqUDBdGobCOl89VBEG+gy5Tapsq6Z5bFGJX1wtFBp+KRUnZhsD1As3I
t5D76Ey0oY/a48aP3FNql4c4WdEji74OCST+LB/x+IJabLa7yEpu9BZyF+5zjwB6HspBHuMyOseF
EawI9lXlhQ8fDFEXmvVXHy7W2usvZl0wbKu937jyQDatvjRSKRI5G1vWZB6OeQfz995Y6YvErv0z
md2dXmVPtEPjjSsZ+9bGERrsblEIYUF/tmv3GkQ3p5svvRifV6pta54OU+QglOC8JIV7B9ro3hfr
o9Yr44VxK7wFhtrw4rT2ZWoimBPtq00fV9d79EDwY3M9OMhksLASux6eCMwSw++PIm2ejMgLZpP5
TQsAhMdOLZM/eaeTBWe90qaQp5okWmuruzrrftvyz3+RiQ7OgXkDu3fnFNrBz024NHwJHar35v9x
dl67lSPLtv0iAnRJ87q805K3L4SkKtGTyaRL8uvPYJ+X3dUXu3Eu0A2hqiQtR2ZGRsw5prL9j17F
4CerkIWQTofPFm4YDt6k5Jr73jVKimox3r2znCL8zw75eJkJvsEGA0Zdi5XfTDvXNn+58IOUjVt0
Ymtc2GW6szZF5KIVNctdsIyFZgAY1q0O4sPgNLdzUD1Fln/JjOQqrQmBLAZNMwHGOXFVxNYaXdQa
7wK+a35HS4pf690jKASS3T7JADoNbwYhJLc1PxhYcDRZsXuVrrtmWPU03Tyc+FFn/YVc4E3dxBLe
j38MpH9BxYv8UyBQ5EDYDNyEySn1221TeIfKxcmRgCxX+mr3iVg7if223PWmYxx8iz2wxxrZf4hF
Vu7djFm6F7Xj7V36iQA69KOKskNleOD4vJduAJnYNM89p26muiUy5QCehJLmxlT2u4eyNpPTtk4i
YniQaYfL2mbQ/+0ZoelGIjmXLe5fgZBb5z06V8/b50mPjzwUX3VlgVVgrO05px5Qv8Z8VtpELfTx
evbAwBv+JS5QInkFejSts6sXKvjseu11ab/JCxMEUSbN1RBZd1E3r0WF06u1xecMT8DEywOQlm6e
21LhuKH85YVts4lFjdJ5at4SH5Hisk6VbXYQdbYt4uZMoQEzA19eYB6pVADDlfLYSXVsO/SdTllR
6JfyUqrhOLOD0ilMZxbY5rOoEu7v3Pgd5+En84m3VtdfcGjuVG8+N9K77WzEx2FN+18YECMMFwP7
6DLwTubpKcbItxrENCwfOeXoKPJzaM7GOgTIeNL+OKJbqsr6PAjh7THRcsdpr2zxsUQeTB1u3k64
zpOZOWJj1lXGasmlz6LTyR3RHv3GoAPXusFjXAPoS4xgfssshYJ+Cp0gXzHyN+lMdUH5U9dNcSap
I31yU1imvcA9ZLYyRs3qS+KNTQGigAtDYcUZsmf2tX7bjULCxI6Cc0539sJDDBvbEeoiFAwlHwSC
onNu6nhvdWbz4hZNduMbxryZQfSdRhq5z17ejr9q8lOtVSry/MSZI0KFXGrO2hX2O4B8kIRrTDCF
mPtP9Er6YLiO3jlDP52TCNINKC+wqlpD2emS/GkebBIzp1gn0NXq51FhXc9bl7ZyavyY2rfpUFmG
RfCo6S1WW2960IkZnKfUCYFymv4hG2Js6YNwEbP2jTwnmkVzlHXzisZZPtTbrInMfTag4g7UXH7T
v0nx9Fn7kItxTLF66fyMj+YKk5ShVTM9Ur6COK1TgiXDcTe18qrt8G6ssjW32Ek29nmw4MeQD7qZ
bHffifaah+1vwx+RZJtYZSzL/pFB/9KGMDkrm4hI00pOynO/0H+xDVlMfnTwU2UMYthz8yoDY1sc
PUvd9wtrFwn7ulmSYwNvE1XuJ41EQpzDRyOGU4LiCssyEqS0HDB9Aj0C+n+0FUaDrngoZB1sDT/9
6hzYWEnWv7saGEtaor+dxvm2X1xgRHg8pGkCtSdXH8gn4C7XtzVJLqvaGbGgMZxc9SGc9Br5Wpek
+3kmOQRb/UseeqeCvXIaxrVW4KDQCR7LRJ8ZC24UpAZiseK7apB3vNrDiOXbsNu7eI6eLX/2zq0R
wj2f04MV1wZI6ehJ9QE2ia4oEO2YxsaSAXXa0oCvtlMld0ZPd2hsTeMSQnDvtHVpUvseS9kqZ3Fh
T9jq2AUuSwG67PO6dNeYxLZdo7Ylx+9SahBPtU/X2t1nHcweCfl1MvbtWO9mZyqQsUM1mkhdKHgt
OSb/iMg5dPxZXz87c0nTSG/jmNsV8d40hq9hfIt8PFmltOat1t8WLjSg5TfOpXpToP2wiu1N197W
U0mlI/Z+GO2Wv6ddsJQu5TQch7iDMvQum36tcndLlMUnacFYOYOlQpsXQmVPUKpfM1WPho8UxNfy
8dZBhJCnPQxBvY+H34DpzpNIjzJ9Woqxlt3I6Kt92+n9YMIF6eKbQeVgr9IV+jV+1VjdKRMPbIYX
1wj2Zk2tMwbqdfbFKrd/lzKBAw+ZySPlTtEiLXr1E43hHh31b7+Cxu0Mdzy/pa4fbWMjJFDw7tXg
O8owXdsxSGq2udpyFwY87J37gYnNUo1U/W+TYVoeok0HwIxYn1IzxNtJH8Y0G1p09Un64T1z7p1j
vFASbKqm3trCfbEn9jur/nFrfcdk724pilJjPkcjUIDuaI8fvUtyO65NmgLZSrA+Mnoik83fOfxo
oYGig3FwSuwbPuEATDlRbZXRuXEbsKfeTwXL3p/bDX6ilfRHXFuwCJL2JdPuzhoYc3jIxOuFCDXv
8rZ7wgp5DoL2q5nUextXhxbrzFg/FR2SDFxoe+xW5OwG51A5nIQuS5kvjewrNxlHYc/wgYMAOVIc
E9ihXWAKEfwPZzW3wBN9ZxuO4qBl/ygGsThOo7A8CmvcazE/2kLdGiEGOAelM2+6ZsTCMXIReG3b
9l4mlBYj7ntKR2HWG2wdnBbDejXMwaM22vM8sYP18W9ctdjSZ5uwCmy5Y5/feg0ORJbvFIuXHhOK
CZwdXXcs+jRcCVljjpH2dgzKvT/Om9QQq8LzrvHcgXSBHo8RdCmJaKPsp/zTiry9b3BpQmeW0SYJ
nJ0RAcEhEsfAoJeULDLe8OMOM9CyaGs42LoDTd3XVfdF/B7UCNi5ZggXPpuWvi5Hv5gqKqVydahV
VhlXERaQA1X7MEPGZitaTpld3N2akzpV5rQrcFEXTXdaTqGpMew1mWWYh2/DGsoUS6vklnBZh9GQ
byp7wbmn164qDsVgP9WWvk9gXK/GWd9OnvHrX47Pfz880xb4q1tHJYY1QgTOHz2QNh9FLAZHPQKr
sqp54wbqDjxO1CYrHymoxOBS4Sj+7w/6Rzt5eVDHMV3PI63Eov3yx4NGCWGB3Tiox8pIjY1To82A
nBaP5T6fjQcPgD7LtvMvTZY/e3nLowpORotIhhgfdGK8Ff8xSeiMBLGrH/31UoWHIVX0z1N0cBkt
eEdec2dwUDMxj3lHiddXyen/1sP7xxNYWjT/8QSyejaHNknbR9WInrm7BP+eP44df/jv7+8fbeZ/
PNAfvR6n9KU2Fa+0zE51vrADOXYiriyLcSX7GzNzt3X9b3roP8eI//uodNAhONhWgHDl7y+vVHZV
zKCLHnMUQPDExMqqOZMnJQuJeZmaUwVOteOvc7pt/x8veFFWYhJY2vh/vGAfjECJ1Ec9JuHeCfv1
BPiok/mlrC+11101fxS6+JeP8//5LgualIwrXS6oP15v2KdxVtT/+6AZMoSoLz6qwVjjY6sSZ+tG
6YdVtf+iIv1nG4/gTWtpXDIQ4y7645VWKoXBQ0T5E+r75GtyrOoooLUcUT16MCQb2GP/p7eW5UE4
tsPD+YQr0pNd3oX/uGhHckSdFoM05RgBcGnQfeFrzx46PXPESmql0M8Uxc5tqBB6vJH/8iYvr+dv
g8zl4yRIhHkJzho0Q39/eLtJNUwKY7jxp+TTB9sbm91voGGoh8fi2hXTvyWK/eNT9ckwRpEuMC6Q
DeX98QZ7i1yqbsb8CX/wPmfDHbrpbjBPfdvfu6bel/bPEPzLtPafj+nyoTLd5j+sWH/2f424sggP
6oJH04/WpvoOanjbNR0YgXVb48qmSTga/xLY/Kd+nM30749q//2tzaVXmR2Ht8cGtU/HetAjx6qh
/b044LD86NrQu0l+BrIAXYmJvX2wUvupGfW/fMT/XDj+eCJ/3EilT7ZxHsFizEcapTFV+smBRWO7
DwIeR1edjBD1cP/+3y/sZZP5jyuL5cqiaewFNmM4Fq0/J39zGjeZQBNOHaPpU0CFiU5DkMe/c9ca
n/77Y/3zriVxFTOay43E/fTnGAmMUELCQWg+2rED+ISk8JUOM49sjCCHhYYU678/Hp6zP7rivDwb
awBScDx9JiK7P/ZYUwydOwrPeVQkRs2+dQ07uNvFSHsnX5XkIG0azolsC/LV64tXMg8PUd6cwhaQ
rSGyXU6CwfIXMuIZxkx+saGOtc/ZMPq14K6YU5G3GO/NmM4Trv+jIX2kz9bFkN45LOuThX3bAGdW
+eOpSKCFVdiEtU7eYye8Xf7B0i4cchO0nthGmT5w9L+GIv2hZ/9X+yrxkp1srXUSgVuegvQyRuWx
AwcTzxyE/aXlDfqc2rEyvrxePqU6zSAX6+1oVunOU/ONKwEI185TibJp1U3ZvZMDtbfezfJ7Igix
GIeLmcljmprmyhfM8vxfNOZ+wJdcarIsiYi++h7qIn460XAKdfjgQQYJZX6IZAoRnTcxIGjGJZ7D
V2vb+SDR8iZxum02m6ei/FwoaJHjb6V+t5j3esCGSYEBCQjnoE7WNMuOpvVDCg4N1vBgdTOhnynq
R/exZglIUwuIvHrBvbtt5WeJGqG33EM3wPYP/J3M26fCqc4d/OlVXJa39dhsO56HPz/HufFsB/GN
BW8uL8pdSzkFj35GU1ShJV7n2Sm1a3MD4Zz2unmV3eOct2tGKZsuFvHe4GjHjacSdaNsWDOt3VzM
is+LZ2/19GmVsdLU4Tz7EMjILqyC6CwUTmCDw7uXQEgmOanrn2Isj8KC+UYrnqD2ee0U7mLcgLmV
74aQI1KI/eKvd7+awMUlcsvK0/pyRyYPk4iQ/ZSKOUqH2yyFkAEYK2gWoJnRrTmincZhOmPluJl1
dw459reBvcm194Fm/+RY38BG1+WI3MPyt4kqd2nZAyzmCA4Q3bXb7dgYVzkVZFhnJiIRJJW5ffLa
7rnT6jmddQE9lN5lVnkQbwIb3B2n6YZbYhTmpgpDgKz9nj7vDmhHDmUSABKUuTt7eljeJR9wY1+F
r0scDU+mqMEhyfjbBXm+ytvhrQNlUgXuDiKtvQ6i46Toc0Bh/jHow23GwUgPUyP9O79v2nuiLKif
ej9QN37pvI5z2xAFwFtLt3s75uGhnquTPebPgTO6d0OhmkubhSF6Lmgvo2i+FqoC0LsqP2H5jU6i
FcNr0kECUil+52GMzJchDksQ+JE55Y+O2ahzPQfRg2G4wWYkrO7VHSS6y6yHF9FOzrYnCg2lXcYU
iakGXD3TeMuLFOBPYQ/bOnWcbTKq6a5EZShXbmGYD8Rq682QoEA1vJiuVoMa9MacmHzvkXoAQsu4
eJKN0P7w5C1JM2Xm8Oiumflv1eAzM1GVhqYEKefZGwlr7VKT90A6c3g0hW5II1bOJfBrPnQi8Uz0
P8InliWcg2fl2cxmUtnm5yknsNaT7qGh9QQPInp04nY1ywGOG9WpMoGFl4oJmUBaAw8SiEdvqZMK
s0e8RKc4ia9NQz6W9LNv35b1AZf9L6Sjr65R7iuZn2xi3Zrc3ho93arY7pjgCPTjS3teK/+ht/L3
OgyvM8Hi67SzXwPtVRduei5AE7QEbqSNX9vwtYuFykk83I6Y84OIrlXsMOowV+NYrNv+yQNJpYZp
J8BaGIKA4OUGLaiOrIdMe5++Vaz5+QpVG18K4SLu1SAtIKgzwOIfi768A0lwcdUpHh8qI3yFA/Ym
5+yWcQ7TpN957+z5R9OtbrucgBKbkKnYWLm86ZyZKhqjDaolN35Rg1gZsDYWVr1I+12j3x11sgz/
1siIYERZJ92Tqf9Khkim/ruv9W+7dlLAPZ4gMca4a4oBcDUCJkZ2CUf1mJDlhXKdBM/YNWqhfxHG
/C68jqv7qSgabo5dzHm1r/T3kEkoDPbC1bE2nbxdXiISA+wGDyViDMeX34gK1xRyte7ujOY7b/w7
XhfvRm+eRjIgQMya0UNYVvvlsWdL7e1Yhxv0genySiO1qG/bdQ2wr3EfVJWexBhRAosSKPiUwMAu
G4791YlnRQWTTvI5DtqDz/Szau1s16LZQCZ3KqU9nGTss8yfLOt7altiZ7pm4TNSZwFiHooNFLid
U8wHwTXHjwRwI1d8u8iZRPJ1GYUtv4lKTZ1mwqIQ5b77ZXHkj4lVpQ98T+Sb+Tom8KqmxeYNIV0m
IKN14fOXBF+ASaGndqI7f+CHqryAvekh/O32/CrbVY80tHKj6dGInwYl9nyxu3E3Wv3Kmh6W7yXf
fXkuaNBf+Me4kUf+1Lflh+3Q5YCTJPSZN7ivkqcsSDbLIzMrX1ew1WGmrPlmObvLM01S85Yv8Rjb
G56LqbP3ZvzKKb/54rTRvqhooE6U/L0Jddhm2KWtFyMjmLKOt0arYK0FbwGtISVDOHHOrnGMrS+a
5TEI27jwxRjUF0L2oztn5p1UVtJAa5LRHajogPkfh6hA7ssuPadiRiCv7bOMhpe4tD5F74KQFuWl
rzGtpHRlI0jWFkWU1QN80bMN8lMCIRvjz6IJOxhts7Oxe7RdhZGfzEykYEMWgTy56as06r7pd2bQ
Qtu1QYqjl8/vAzvxKg5ZQS1BuzCYHxFxRDdeIyCQTtPc7nXZ3DZpjExjaHssdZwQYbMVJXezr+3t
zMFr1bCPr/04OfUubMCwmHgfGkHBZhT5frCV5zBdzY0zw7Tq5BrTMJFNklbNughcbfNpdfWmEfWU
wr5h4JVOLoCMEuvmoKNrFprqQaeG++RBrVmHqOlWKX+3zvr2Pg3g4GZucXVF+1Wm6WfFXHZt26DP
dJd/lvb0jhDNX42SUJ+xjIhxi+3nolpQXXq8RZhTfaRh/hpMht5jqJGrWgdgbuPRX8vcrsFvYsLx
BpPYWIfmKhGc/XHyU2tfhQ7Ti4FV3RJVtMvTCeluCWiPHRYsdp7oRysRuHpKhdcozsf5qVH6PUjd
J3xmIMR6yziH1EyE2GgWeTdpPtCY/DLc6mu00i/KjegjCGVHkLXjlNMWlBUx7qEyCABAvw6JjJyT
jfMX76kwXnMfG0vlzcamqJXJ9HdQb3UbvrdtEbz1EYgmz4ypKD1Gu+BsupuA1FOTZvixFkz61gXY
s7tI290ZN3d2clXygoSFhqMhn8u0tDcQwezL2IZkTZvLsMZEq+Nms/+uxtg/DxWUoL3ME+c2C+R4
5kQPhtwysV/EpnOcHKN/sUx5YWIzvuGxCD8b0ZME5WXCOwbMlw6F4SRb34a+ZDPaaO2IZcIRcCdB
EPONgwAqu87iGM6wDTFxbSXsy25vtcSmKvDtrk+bYOWKPgH/C+RvrX1Bdzm2aBEkTYVnoBvSXTWU
OV3S3kKa3MUpDZvC9pM7VmZSxGo70h/EPWogKOzS+woSws5ttb6J48LD+mFb6pLNhC6KYmZ6nA/J
S5hl8M2MlClgh0A89pV8lYEaboZmFhtsX83vvsxmTQcMSBSlVk8GFH1inzSegoovh2le3aRO1r/W
uDq9tR2q9DvJpuJgDE12Bqb+OY7Jj9UEv2qbOTbjq+Y1msugW6UtV4BNV/pXWrQUjI7XRGw9IgL+
ZQCvSmZIC2Ok90XZ+l88H1gIgwAYnS9qXxvMUQPBa+WWYHbmKjfB8M8+45IyCTg7deY98ccVA/is
64E9+mR0Jj77UCbWs5WyN2E/JSs5ZQzIydK1mRzLDuJ+zJCs8TtGdyERQwOrVBR2yBc78iAZP5+D
ZXxlTbtgETLaDeipoQSoGAbKJIzAwJ6iIMEg7mEeiFpjX5vDXi3RWI1p4GNy1yiZ9mNHoqagOLLL
1SSmJVyNqZUCDVMPB4Sia8dpSebrScOozyCRzkOt1qWad0lOtBjsVfBk/TXpnOR3CG5XwqN2GEL0
Qc6uT1aZAJdreXBbC8Hc2wZaWlb9Si7WsLwqzzCP7ovICvkm68Ors6/IWQw+3rghjPnLi0dUQMN1
bMJDVxcLoXLvB9VzJXu6OP4V3yBiDQMqslFf5yD5agBHkRaVPeoQJ5bqwq+WwKusKj+gdOz5/Skj
VncGkjtIFhtD2hp3jXtJAusNcAMTawpXBsxoBbaZwBg5z0+yFqCGo2PMnyEUrOGgrQdnfqn8Yuug
gloQlEVh3I9jfXCL4FgxGw3IV44bgYOZAbiqpUnylQ+6K2INJRRhbRcjMwOfecXQfknlBCurmzZd
A0HPZcC2vE6q+X3a5t8E/FwwuR1JAS/Wjp7Sve+0w4WPg4GlCKCyj+HVc5IIYGp3XJ5cCOe0TzQi
V2IVooPfy+mtDoYfLySW2cjd+rNkz1z5ypzA4jk7CYx+hdadfIWRiwCsvw0U0/wL70dhE9fY2fB/
tYyycrO4LWPAn56zhro5MNfyHfhrdsJ0tgKb7YzCfTSm9FV4w8OMJGQVO12NF4sp/BcvetySnLmv
5/JpsKC/F/qyuHOIVjiWABYTnDVrszWe45LT4tAMgImiAXmUH4p55eQw5LLfUxe+GmbUDqC+5CC2
xgCAtzPnPQoKxOyujYm2ZAqkhmszcvtkxGIVgba+s6lK8FDnsDPaX8uk3mH3g+p2MCEIK0OfoiK+
Gj1oW5A7bmA/m/O4rxEkObO6N33/KQ1RWyTN09Au6RPsta3/Q9byjUBPtMQ9y1BOq1n9JQ67dbz5
zhUNBV18yKERI8a45ElNoQhKr2DqJ+W1Msvn1FG/ZtExXpIzMr/pkkfjMZnLo1v7J4UFN0ygh80m
o1gGW9umC5juDpChQyDu9SZKAhKq0w8kvHozcasRrm6ZaxrBcO8aFjc9yb0MnE8n7pJNygDjdp7L
aFc0KjnaGTCnambq12TNDhIK8HvgofixkfxEwHzX84g0xSKCoo/Ln55kpn0043qb7Mre4rzOgTBA
0O6quNs6SWAcszLf5Vm+yMHGAyqNW7d0p5s2CjOWBnPnNCLaFGMKJc/m7I43dVvyjPJFnSlSnG5T
7u5a1b8xK32CwdczutLtKZZEicnK3UllE2s5PkQlJGZv7IrTaBAroOVrWrgW3NHefk4aWP7ZHFnb
sWbia5MkBFpfXZCT0nVQlTx4ZiF3qMKROhFEQhQ7B1vJWovB3xVENSY7epk7H0ZxZ7PtzEgPyRNh
Xl2seoUQpW84hDVdg44BflGJRCdzDMaIcrK22FE5HlqHxLPvaf4SAqvzS7wII2KrORJysUFJDBaY
2XDTZxsmZVcn8fbsXlglm6kj29Cvd6aPKc8zCWfVc9dslRjuWms4ZdVyXEa2sowS1xGSqWFqvlNl
vod4kpJu2T0D95L6+rGvi6NKo3ZVJu3FL1N3xQKyDphqVHB1itQ7udK7psn0yyvqNx8Sdu6M55m8
Ztkmb7Xq6f3Y5AMu98wIGXw99+LR7cROt8WLEclz0NkByc/Bt81Ag8YB715bZddwcLZDF93WVfna
ZfHzmMifPiuj56hqLKKBWQCnnkWaVRDIamPAricxjmQ+jnrOyoJ05xPqPgK+aojExLr9MTGkzi2X
JOyAVlw3nppcUaxkzj60AB3SH75xyWOg6LyEXtqsQY6WI163gboyz9EW9NdURV+qTS4YO94mxSh3
8REOMUwxnr/vx4TQZaQFwP3s2jMlwE2TLP1z8MrSAkBkp/fGXGMpl0/Lex6kJLH45CiivBM+7fZB
vNRDiIgWBGFUHYGEbUtu5ikx2D3RHqXZ41w2e7TZX3MF6Y+u4IbRN78EPKQJPdwVv0ceffmBGLMq
MrfHJnVeZi86zP5Ad1Lvyp5cyQlEL7+455nb2BfLiXeeUg73/a2Oxw971Jxeu0tuvmjPO6jkNZcW
WgysrBzyTSIuR4bqKKBR7SXppalvYuwXOqalSK4vjlv7xhq6c2KBcnETNGCT45/60H3qnepBT8aR
NvVVIrlNfRMilDoHpvWUFvO1jSk+lkuwWSog9lfEwlftufDlxbGYKJIiiEVzu1s+25IcjYBVK5hQ
LYg5Q3ZaVq+W6rc2a2iElLQkEiJN6tu4du5AGR56wwRl2aGqNO877W8nh3bf8kksnwrP7xBOwTmL
068+1Y9V2xJ/7dv7geudfN437X61HcAcPWf1dpxhXE5jevAmtES28eH2xmmuVcVUHzWA3ayn2Lqf
jRHHZgnikOQVGgsdjRECB/ze35dBTqqSjXiAs0s1U1ZrcOdMAnzovigB+6bYKZ3fpXxmfWU/Znbz
DW0O9ZqhPk1FdWkZ+dar5NWJZbHudXCHmAr1Yn3TxP97bYH7JubSGrcGgOJIRtvIn48o1vKNB3JB
VIiwwlgdYgexvkutx3wY9UWBliIoSViwag6l1kTyO6CchJ/ql/AZyn20UcyjcP6CqXYGvqe3T/5g
3fSpeW8YtHAHEQVoXeRZlf532lUGtka4sOG90jhIQj3tPZFdunI82EO+nbqcILgKRq25pnh/qtEl
ZxFSizz46sHVyJFwXjvmWpoqFJkIiiJOuNG6dKpNYkGh5raq0mbf2Pk9AeQUmzSj9Q/ZkvdxCPRG
2bTjrG/HIHqHtEmPvN0ou8ftRYgkyctBs/dYtUdMHbDRLxHvlR8UrCmd3sJ3XouG/Gljeu4scRWz
9a4Yj7VGfZ4WYu3yXGYTSwNxsw5NwCjQ79K4F1yeKVAtoBB+smaWMPbpuSjZQQcgt3tmpeVxwT1u
6KyKU2MxKoZb3W6VjTIcifI7V+gbsq55zS2o3GYzcxERFHgPdHmddyFtqKjldXjmU0isA/1o+eRy
4ZcTFHO2x5FOy6KaiUimiNDeN2RoNQaNSjKHpRoPivq5rKZ0NQ3exsBC6c7RjzCcdQO6Y+w+mqW+
jkA1z942K/k4UnXlRLaa7PJiZfk5DYJTEbdXC+5xb5S3VhFekkHvaZl9paFFP52TZWF+5gxiVhBx
L7PWl7bARg3xQ3IHjpKc9cTdtz3XEhBTRI9kN/r0mXde/isJ0dGbtcdukJ8EhkikWHnFhUEqQO9D
LS+rY44ee2lD2Y3/XmbLWUIUX3NCypgYDrEqKUCMbaTL25l23aopgDvUDJfy30Y8PEZ9/uHwHEOv
PkYpy0scHMsiPyEYeAy98RxZ3DVi0u2GbXNda5BRLnfc8ozByG5EFm7cVNzVKaFEQ7szyMwoUaVV
Tn+FmXzuOKd7CC4VSr5RJAcaSOu2IjE5CWhIhOkY7HwX772vCfCAfw1SfqgoMDOqY0vH29QOlxX3
4HQUQnF8S6Of0IIeXlc96PVkCuZF5ovFflO7ZC1UDDh65IytKXZ0fl6WCxE/MStPxKBsvMmj7CjH
6KYn4cXK0h8EfU9FNB177W56OusrT9WbVnoPomn2oWftatkcSrO8yBjmKFkXFc1NN7f2vT0fLXfe
hIV/IhsQRXHp3KQ5s6aZuIEpnB/z6qVmHJN0NCNNJKumkC8uRRcKLQPddnmqEZAPTfkQhzB9E/Eu
I5SEeUMqbJFSb3hIapn6tvlNrYqAN9v45XjZJhjsQzA6N858P7XdY5Z7p7ALdxiOfvp8fhNTdGb5
tjGnmDso3WeKzIumTbBcZlVufNaj9b28kFS4uJHG75IybG7VhRz7lZm8poFmqMw64DOqy9qjzqqD
NpoTZ5xNZsl7ag96H7XcJg1tgsxKdnRqDyVRSRQGiMx6FGLD+yzUnj2SwBU69gmLmWiM3Tx0L5g1
cC7gfolZvj1Zf1gt72WT98dcVT9S6R/V0Bcy3v2USX/ROFc9yF3ikUKs4juMaWsEqrvEYaOJ8yez
58TgyvY2aI1HPVYHNpuDOVXI2HwiOZU5bl2v+1iCqKfOwqJjsmhy7vw9IBNfIjpksBxpfQRAAc9F
j84z8bkG01HG/lF37liqljUkYqrby5EOnZFtmyze44dBcgdUpAzLl1aObPaYhqKRD5A377FvMvJn
YIi3TU2neqTRmt4xk0UYGrovQHfYku1TLzruNPE0sqlaZvqtwGatoG9A0+6i13nhKngyDlhprL/k
dGoITt1yeOmIlF5We0/nn7GyjuMMrTmIaSZ1bk4+xFJ0Z/VjEzsppaD1GnIHs3sApDUbCOyNvXZ6
eaqLGKfJbL50nrue/fQ+HnJapQHc+bAnkJDXXk7uPcQiPEGcbMBvuBczycnP87fLOrWspv5IuFeT
B2h72M/dLoMrmxAlp7Raa4fsw3EmhbLO6vwADT8m/4dJmt26R4CvzqpQtKeNgfZuxicsCqwYftpz
1uw6Y8cbT3GDJG6rl9hYpqLDGtnSCRnXc2LWpJ8vFUVOlWSDfNt0eZhu0q5pNqJt35ZVL05Qr7fk
GQ0DZbBMiAd0uV5GXIwu7vyVQQ+DUgN/TRlhEUB2T/tYdNSGHizcuFJi7QLqRabd19ROxcVX+bms
waiEwzu5jkR+1liP+sY5LNIQ2dCSNSQu1OS3IGcCsXtgbW1VUMFhBGer+mirinK2aM6tzVo/Odo5
1inbvZDOvUGgjkkOAQxSdUyq6NaINbMsOz37Houk1aS0bYi3CAL+77wX26nkqRHjRgNRC4pFFhly
vM/WQlbnQRPDWSpHsXUjBzAMo9h05f9wdl67jSvp2r4iAgzFdCqJirZlObtPiHZ7mTlnXv1+qvfB
35YNC/sHZtCzerxcZLHCF96Qvw6oINZldXIzmCQDxgML1Rksou/Ui9z5LjEL2l7ZR1aY94mDUiK4
YhTAmz+RTieWFH4nwgShVOc6LBWO+/wpmfwblK5uKMUerAFMg5hz7ljSyhmajZEVt/JCwOhl8LQq
Z9J1MWfkTJnWPeDHUj1UtgFyGqT0VO51rpwmM/fIXa30IV25itjp/fg8wrtdR0R8IK2GEOqV1fgP
oshfjXK6425GnVAjyoTNQTCQzu61EquoKpvDyBeKHtx6NCGCRbd+Ue1E1OxRTAO0M6UbJ6GL12Ob
ECbo3SAkMLIVY4EyHYaxCApuheg2FOjgC9GezcVrGw8eCJNtTErd6pisFEDXge/7B0hV173e/UlU
JKxL9UWLsxe4p9d+SWkO5me/0uwRw8gw0hdYvj8ImPCbMVFNMkGrwE4I4OOSAjjGh9SR3wy1Ne+6
HhaHkJQRdWxfUyuH8jAPKxoCvysrYp132yoIMcWZy24fJvM+zyp6HHVXrMH3Pym6z3Epi/B0l0+q
9Xe1gETgWKoxGFBvoCMi9pBnXurDdOlSIE2p77PztCTeKkaP30gaosFe2TlVAsDKHa2pwiqc51LK
U6tzGh0dSwDmLp2YVzIAg1Ec93cyEb2mt5zelL2W70PRgajWqc1TTjVoLlyJvOTy8EeOVb25HX1I
joZG38gHudx4/dxkeHKCcC9AYM3Rpk7bcTXTFHpxAxNBDT3JTmRc1hqmoNiMnUOHyxpn5782mntr
YdlF/JhHIXGzZrBDJZJuFZlWjAKmVr4y8wXu5Na0p7JJP6yG04TwLun2QQcz5Blukt5VVBChNwXV
/WzTlQhdV922TlO/dmrU4AZHWceva//RMpR6EwcKWYWfjdtRdRHMDAd1kybpeELF0/hFYYdSpduz
45GUWUVh16Ay67/1AXCVWgH+FE/trh8VlPqzuoCY6lA+cUd8wmbMFh9iFkNOS4vaNCeVje7UrKc0
iCtBYqhH85EYaTg0dpQdnN64dcpMrFTdnu8KvSmvci1+N0xmIQ+j9GS7s+o1giL6ROBLnbN/qgeF
AnRqrajAfKC+nnDI45UIaMzezWhq4talxg9+GShsIFemsaiTcdx1RovZXTSsA02kcBr06b2IW2tr
lKk09hBm5HgRe/CEcci0j1Wc0O6Rk2jbGwq0hr/O4R4tB0UjrI6pR3VcsCsLXDf3cfFBPyK7LvBI
uXdo3UI/xJAG3Gxz18yh/ZGmdQt11W7ehrkLBRzCuVwLe8bwI+NGBtfQDB3kMhU0pL60XL1NPRhT
2WEawdP3ThgdLLXGy8Mfx3cT7VoN+95QCVeJGxi7yhrdfi3c6bkzjJietTO3h1nHEClBfHUzG3WC
2giLNCAYQ4as7+2XycgtzHT07no0Bqp0kkDjYJhIX8IO8scRY66dKYYKh0m/U04t9ikLjFwQLLFb
q9+ZObJLC9Y1fhQ2IDAaFe1jhnqrJ+jz3JkBvcvY1XwEiKV5oJM09ymHq7WM63ncR6CoThmGudhc
lSZYfNOOlnHVm/d51upvs1PmcHeCbtXwZveGjyUEZcHUr9NDNZjToe/6Vzzb8S4lju6WCmprRKRT
USX3ETXckk0LgseWPEGKklhZa6LFLWtU9Ldi1pq3JAYsu8CQG8CCreaPidn/p9mhWNMuMolHEmvV
tS6khzBqQcbW6Ma8zGP9ZxYlDRNUOtdQzixYf5TpVWWgmZrNGGqiZJUVhCS9RkSRYb69GTAC2CYY
uh8xKAZ81wfjo6bT+EC9NxkPFVSYeZGqmbVtMRMrlkylfVuodID7jmO0bNtoRXEzxDaSGvVaQxn0
FCeJUFaRPxuob9vGGEW3LDRl20wCVTpRl3d+OIvpMFCUcFdlhvePlxh+8aEMOXaatkUBgyBDIx4M
OrhrOX6zTdQbLwHgFxwIC54DiSh6IuiCekiOKQKl9iTemZQovNgoxj8qkoMLmPFPZg/m02vHqG5o
HimkF07gALsYXcTwzK5HiToE85K1DdQ4vZ53XaVk66KC4xmquPUgpInnyNhi21gm2VsOFcna6Gpk
eLZWjxQfm8QrbL/c0fwmNJO+Nm7l26emAUc6NYPxhtibi4+tEgfWItFa+txcEI3YTFbmYDIK8Xgx
FLkPS2nqAYcWDwoqlE+BoXfPGVatB6vLqpOoSGAzYWVPCp1fAAmhH96rut88VMLqvUmjhDj4OiCM
mOvyjmwarL/IUWULnOSV3Uk6nyEq4pqVVNIh4RhaV1nQZvydw2/lENRAxCbirgmwVhsdnFSUxsXg
uTTeGtjupyYfK5ViSNcQZCgEs0guZn9GHGvpnWDUsBnLON0UFHeXVTxdRRZ097RsLTpGsM5TzFSg
68R4mnEBAzd4TVz3A4kPGqAJrD5sY4rrJJnFFQyRP6rT4tFhxdg8ivhElf+/TEQBzhBduKxH0juF
oxie9OxvOdz9I3gHCffAzFop1eSgKrN7gJEEZCYcUQgE2EC/kwqnrcO/j5w6W0V1CAjLb9xfgv7g
XdhKhTqwrSuuAh/HGmSPckerF7aSqwe68pTVOahAMhJhF2LuQQs5dHTbCUjdQNtzUOhXBlEbe/lg
mmAJFNh3hZI7u1hmoAZkF0CdGkZjApAjMr6TN86iwZidN43L6qNL/ceRVeSU4Vpr9fsxAupmKZ6i
g9EC6WXGybVFCaYWGs3R5oCs0xMOzROu99mJhm5Jp6LeskLtQ4zy8UJTQ9SnkxUVo2cqYasK+UJi
oeht7OKj5gOYNcfd1M/34KpkP8O5sdWxIqpR6cxa8VWSUZtCbvEKOZE7G+6V2XZPdP4fYox3qLqS
gOfWQW3jF4sEmhYMdk55foupuif/AubuTaHqf8LBuApzxzN782APAPkySbOjqBem86GN0xujNp4G
hy1UtS9dO27ZlfTIxa7vaXmKvCDErR7s2uqopOnt3sjn5q8oPaD88u8jdB1gAPyS9q1Srmsa3dWQ
YuCHMHETAUqdLLQbwp6mI6hQLf1f+HnVGMcxU64y65G44q0tuIFd2/xQuoaQN8piL2GrDxrICWHe
BzlCG1MV60QSUe6BHqI9R7dMYnGCtrizJvMPiM/FCInUmFzUNKKtSTCRAXWiWnvLovkV+xQhdX2Q
mJtlrFCUaycUvtSnGfmiVplPEKYf0a89Rehpd+Q4WtT/7kT93kXKc9CM8yZ1MZWes+VQV3sCHFyB
O/WdQ2YbjdldVirbKp7BGNrg9yH0S1R7aEZrBZ7ZQCsuGseDHEbtECyQx19Jt2hESs2TD5TMVIW7
4IUo5785LE7cqmLbjfYv+VPOrK46A4fuXsmBdhnhCU0E2rLUK5K89xBEWfa5ckI2w3MbSq+Ze5OY
+TqeKUxV/lqk/YMiRvDXOBBnJU2QrtpzfWClHYSPbdVejW59g0MQmWbjP+Ndts+hLToKmYLD6UF5
vwhweWrqZwzcrtFP2uAMdegd99fYkfk59ltD3XEhakIRB93GoCz2ujPty3x8ktW8aCAlK8mvqqnB
J6xW1xwIy6YpPKUgw6PjIEwfEdLBOOFActDq9tk1YT2GBIyJAORsYBKopfNuTtpjXU8tTpKhvrHr
8XaWtQ/dUI9a3Hr6WL3WbvYMgFAUIalwWT7hzljSaEhemkjdJlZxY3YB21s7Bka+r+QzofiJLMeh
BeRbudbaTWjySyh3g7uDLNMX1rrvEJzJcMy0C/9ZVbV7EAAvrtYpyzEwKLHBLluUvpWuqRu4160A
r9FjpTYk2JD3ufMcwNBEJK59sifkHVzUqleBUI6I7lSLWZnfQgMnWX2stwMkwrbtdykeeAaEkNl0
jkPTc0Sncb8Dyvsr7Aa0GkL9KtYtsJ5Wink1O92s7Y+gJKBuM/9FNybsIK0CKVB7VfkF+ala6gtU
Wd+xoBdbLRy2NHu3ReQ/BeDq8KmZaG9ykF+LPsw2oyjTbSLaHFqldSxa66Yw3SuAf+6A6WFV651E
JDqhcsiriJOn3Kj0Miz/Oc2M1UzJPeCA0kxnzU96JrhCF6hontcr3GCBDaFRIDeH3WDih+YK4s+c
lg78YzCOAibrwKErXUSLTl7kOm2AaMd97gES34wxkhnJPQRLtsu8nlRgs6Gxl8tboZkbYcQ85hXJ
seSFtd6UNKumpnNtm16svaKot4oLzXMgeyfCOMwczxBdpcKFtFONswFu80ymiI4D6EwHfCryyEv0
Bu8px7ppyIV1V4BBAfoOUvGJyuLEF1MccylnQq+C66bB/Vo1HlyaHuBTk11rhgdNca/yHoIucMrB
PI5J8FxD5TXddEVAiS+Lu0FV5m7ER4hHTUnYKNSPz2bsrxV8P0fzWOjG0R7Mt46XEW1BW0VHtMp/
HhzA6mpEYI9bdEvdPaBIDzVmYdKnbYdml7u4RMDltdHqZtLkq2VNxQ31FBBgSDNhOEASTIwA4Urt
y43ZPo3OSx1B/te6bZs5a8nz9Se87JPizU/9gSSrWk+UtwxwyPIX8lYJ2H2nq+nQAZCawvxW1Y29
hgHoqnDCfehkO7I1z0Vuq7OVe/i3K+pcB2RvpYL4bgzze1OPsSY+cpfgxo3pW7hqxCvP1hbX8uFF
ryBhVHsIky/k3E3RvOvLoy4N+sLiUPUa6sngwCUgq1ZepSUwJifrSri/jEZ/bLPy99SYNyA3SWz5
ciwMppWR5AqTcGmuEmOuNAKFUlk7ANO3acTygGtRLAzVh+kR3s30uSXrmPJ/ilzO8KoW/oetquuG
bmZK9XAppyTNUN/vR1xSnUyHcz/eV8r8igHLyZiyzUAqD5KBMnDdHWPgLHg4QMVFcGvZ9Mr1NAA2
sB6VzloV8YR+rXNVK6WH4dqwnTt1G3JDpXq8sUEKIJjg77TZusO2hi+EaZfEZP/FFbNNsPjdKrSI
HVySKxdwq4EvQIUxu2RYuUnzOrE6K8g8XZR4be9e+w2RBzOOIlzhGVO+ljWB/q/9/Iy1QF38Vl3c
x+l67zI2zzg6a5UKElfyiVz3rjMtjbZ4RE2tNA66LF2xh/qo3469e4pVB4bXvAIjDikczRv+TTOk
HheuNPpQVf6UkZ5oxrxHQ3+f05DBjsFTrGTtV3gripPvQp43y+oqxVlJTrZnw6geexW9LN+Jdk7F
1Sx3cQB9ZQjDddwpa5K7DQsIbzVu69E+SD5UU4dXmEesCAYPZCY3PdFL1+hwAJx1axjbFKvegd+D
mepSji2fS/7dGGi/Ctj7FLNpMBsgNrHGzeOdz/waYbIspplqZLzir00pOy/zE1tdyWnXmUw3Cmi7
wPEfy7tAtW+tvJo9Ff7GQn6DRCTHlPMOAMR1rMe7jgUV8QKKmt4FDo2phJM85jcxrRkg77nU1u2A
qokxv0hHaJuAbuBTzeF7Gc9/zaHlTLtKutfEHVXpZpHMwxFUGeQoGrigeznuJqr10Z1lVNi2+WuL
J9V0gVdz6IGZQy4p+Q+rw00OCCFJzCebCSZ7owFNCB8ie+JGO0lBkJGXHFv+XptulYrnH+IeDY3E
eilAWhGuXWWwErIMHJxOHYCCB+Fukr0bGNKn0Qi4e94SyiPMBIIr/EDrRspV+Gm+T7Ankoee7uBo
PK6VIfydDOEOmgrAiJfKdjz5w5J03/JTAV6v4PuJQINjypFk5YGUIYuQKx/4vCT0ns/O0kjK2rD1
1CS6dTWEnn1AfBC7IAOBwRCcvdHCBMsdpPjJ2NTfbqoUUL/O2Z7ZWbIo6wzwOZ9EDCEqNeGBVHFv
J22GdBnHNuZ+ik/ED7Eese7yoYzQeygL5VDP+jMKSJ7Nwa620xZQIqVCfAryqGf6YFLzMmzz9AqQ
BlYAeE4s5gpoztwNUD+Qeunm8DEx0ts+AqerUKsZTO1W4RWGKflAZ2cTx8E+bYOJbCmZdjHiEQWF
Cy+mWrKcMuOqGM17GkHbAB6iPsX5TWcWjxWqQ4t6HF5RZfdLzkHnVAFAyxBAt8r6VPU+oEq6iAFT
bPN26BohedGLXdypNO1LsTFS6c/eBSdjhl1WR54BNyyu+w0RIxJENNT6PHvx7UosQmW4S/r8ZA7B
jcnsUxlLEAjLm2fXxjG2JOxy9cHzoe0sVTOioUYst+2L5ml255cMKkiHrTdRgX7dD8Vrhe5LSWJY
6vNzFGCpWTk0b6ymmF7NuLkvbZCKsEOpOrb1obdLtHuVTTvqj9KozPCxzmMJ49nxHjoBuiIRdDYa
JcfMHA46UQroqHc3SLaWqF5EJG6I82/rlqS6CqF0JMFjMCerWDGObt7u8AnbEHB6AnkwlPC3Vp7Q
YBohTzt+dSNjlyAAr1rTBQaBTRplN82aSl19rOFr0Ht/76f0yc/T61aPjgidrjUreEiVbjdEQG8y
Hx03RdGvpbqXlLcRJTfEwKntdN267LRqjWUF5ULBFkBmXbtS2Uy0dHayiKjw67Kpu42nbtq17ZDD
pUvLVWsNGym6NySc1jE6bEgqmXS2qfMsEqWpFnGKlfIwAMFB6OrFzLnKBWXIFvbjAAypt0Be58ED
unv3ej4A1k2QPOy0Nt+QD1XLOdNQvRLOVVRS+ckr9T6F++cMqK/bFpagWdpJXIm/LNxkF5r2M+zK
Q9Bm6C9Np3Ik2TRlbt3R/afYqzlAbcDaDG19tOfxCo/Jpa20AFxd0AR6a3HO+VguFVF7naJoLf2Z
3SV9NS+q8+tSVbcNVsocM9fkP+tUVVqwUd2tIVAcpGN91WX6ban0tyXKKursUs00tllsrnTbRSSj
x/BAK9YiVHfKKHXXKGiljkc3faMguksY0es24kOyEB1npxY4tWbl15PNteNyesqlFtnpNkfZiNO0
QyqLh05Kr9TCD3tWF5X16DbFc9JoRF/9PmuTJ5HUjwVCUbST1mOSXIfReCiR/ZKGohq3Uc4nBwkL
nqt0VyQ4TzRxr6YO/kRNGKgJfTfwhXKXfpysf9qk5gVif5nbbDqrBMOccU6xDEDaL1Q3vx9i6x1p
6ZWiDtGSQv0uBDNulckmj82tayl4F+tInAnoKnoAprjRr6IYWPjPpOYvLHnifZ1KnWGr1L5s/Ywm
rgWDVfWhO93HITTCdVv9CfDCYzXcy7cKfVCAdfn/Maal2iin/q/4gXymf9QPKrosITyX4X4EuDZl
LPoACnz82kXWIQs5GyD/zN0F9va5MK1U0lANR6pKoHMMSuqMuz0OvcRez53U73C1u8p84X0paQPd
Eh9jHa75R1xmy1XnU0t++nmav3LV5eB05QRqDyaaC59f2UEOLQ0yo7sfzeBewDSJk+OQmw9dPHk/
jyT4TZ8Z+Eg5qxgOCBMDRc09GwlTEic03ba7JwRpb8kQ5kPTNhdkDr6+DpR7IVwD/XIN45ezubTc
GU9bvTcfKuqIQTs+IdgEQ59Y278wcV9f5/NI8kn+WSuFhdVKZQ3mQ9gX1Taushsl1rILVkzfvA6a
OZbOdeFoOnKqnwcJKSyaWVBCNmiGajdpym/HRP3Usjoqib2hQwf9+SN9sxjZbwY+QZRMBD4jZ1uA
esWs0jGeHqDIcDvdqbl5yNRoXZlODIhCXUZMZjItS0taOPvJM3zgC7tQfqPPC8XGZUDX2YcGPbRz
g4rAcLLBHEMKU+oatZNikSTHauYK+vlVv86t4yJ3iN8Ik2syzZ/n1hmhU1lVVT5ggQHznFYFhFDf
mIZlI7oLr/RVAsnhlYThWjg3kraczao/aRwr5E4PUO8ceLV+V21hTZEt/DLilKwsubDZvp6eckDb
QQmebqBpn+maVLT9UMMI6wc6245TAnn6BUByMQAycoIbAZ21KLY/z+fXDcGQLvub01PY7rnaPfYw
nQ9LvX7Qw/cgLp4BoQYXPtnXIXAeFMjKUDuw0bY+293VmFk0xhF/KO303ZeKjPp09399C2ycEDUC
fuDYSFadbWthzHlTi7J60EYwkyRYwaYF7fbzIF9X+OdB5HL55+xop16olZVVD+WYX81WLNa9SKGh
6Pb9zwN9N2HSaRgxeRy/QHB8HggNeQLihIGGOEyhw0UpeILh/edBvqw1NPMRV0EpB9UTqPtnG8nq
ihL8RpQ+msM9MkwEpbToKIjX6FCFzjM1IP4MkoefR/0yhy4EH1PjlHLRNcHb6/OrVW0D5srJ60e3
ajbKrO7reH6mbvXzKF8OCTy2iZNNwfFrGOLcWcXS5lTru0EDVafcK2JPgXldWNZiNi8otmtfPtXZ
SGdrooTtPer9pD1UVkk7Y6eP4BpnQbALxqDb5q2yj0CzaAVATFywgztMXhdDE338/MJymE+Hr2vy
qngLqoZG0GWfOdfkwsaeWpRIoTrP2K/c9/US+fe1DnIXtB2F15+H+2Z+Pw2nf/6KsWEFc18idlnA
5Aph1nrYhxmePqeUmVUnvnCAfF2qvB2oOQc5LXbFX5GkfzaeP1oBoKawfCwxXIum5iYAnt+3hodE
QDk/9j6XDQp9P7/j1zuVOSXTkMaZlkUyd7ZB8gYZUbut80chpUTs58j/CKqRCU0fkZdYKHjMKOWI
8s1Hbz8HNEN+Ht/+ulVMhz2KFzgkTGk19XmSC+TNJ62288cqbeATQhWHVEqhrqX0bXiapJ1oSrj0
0+iuVH1yjPdWiYqlsHt0JIRDkR1oehmUA7kMeruog651F8J72NBSQNdWs8Z3BS4GauvZohmseRdl
A/IErYAOGFAXysGjW2VKq6633xP1XRmealDokuU1qtPVoA8bHdkGIAfUbUKkZXvrRaMXaANZWWpB
QB25gHmbHyDHyXyHyLzVg49Gn+7Zm3/gQyTC2koOgxRqkRBS2X+IU6pRFCCUtNljUf7a+1DuUqg+
AY57Pr0yytSw01tfe02qDsR8Y6QbIGK/YIRQjyr/VKV/muD454l/Ybef6ZxJ12jazfAAVRcvCuN8
RSBoliOq51v3nT9tIKiil0FJYZGx4BMhLqy/s5PFMYjlLKwvXFvgD6Ofy1GZWZbNekY2WmvBe6XG
d2l6ydf+bIWdD+GenRq9YlvYBYJeg21Du5Aa8dzHu9CoLxwX349jGxzF4O9Y0Z9XMjz/IdWmLDtZ
kXrTqajFT0eUwJ9/3jBnh5J8G4FMGL427FuNuPvzKEEqRFvVUXnqBYRNE9zYW6rooAkvTdvZcfR3
ILpgxISQ7PHuOtuYcNunNjSL/ESXSgq/oI22qCb6yzhlo6O91EZUHMtLPkFnR/z/jkr0p2pknDih
nd2cWmhhsWLH+UnXX3VU4HR7B4T1OBb0ThpQymViehcmVB7j/9wqf4ckEsW0FkMPyzpfgpMChFxH
+O5EfKcR7qpwhHqtQD7Vjguc+trKvNajRHkHWNW+ACCrfgERbB9mxYrh3EtxPmcAijKk1GVtx3eO
7ghiNMWeCyQZFSIcZ/tNMcTDIo+7+Zg2Nu1kt0IIgfKpDktBt6QArL8BIJCw0ao2R4QrQslCha5w
UzXqXK/DqFf8ReNjdkELXBJUyxew2wWYsBBKyJxW2lapJDYa9gB+mZS8ETsHQAW61laxRwnhzq1R
SWflhLFx8svRdpYTjRtkyDpzW3UhrUH0dA6WGMo7QxHxLWJkOui+kJIUGr3rmJ7Sipok6Dtnsk6K
FvQfAdijFYGocuFc+Gb1mS5SloTTSCByIn1e5oVddVNZuckJ7DCgCEFHyw4mYGzOeqZ2OtnmTlbt
wPpcSNK/2cWWLOwQuNkEp+rZfagrBdpbDgByin6YRWi+D7iBb5MPWnNh5Z2rDcqV92msswCDJq4T
6E2V8kXyG5BuB3Br+8oBu9Go2pui+U+am+5QkEZkojj8vOw1+SJny96wTBu7H5PQ0RRn4bdutXHc
5TUnb6iReEUm6lNzifXQwnApYdZqXyw7mxJeN/SjR0JaXBvj0K7D2kcD8sLDnM+6rIoQnAt5F9BV
Ok+rTfINAIe6QFMqv24dytJgn0Du7lH/MgPKsAFOoWqzonewb7BTXnQjq8LSwhUdnK3aJhfCEnF+
L/FAtspJTkJMbI0F1ef1N1hRrjAD9XWWDVd5AnNj7j8as/HyIt6mTu+JXDyIocVSJ+iDRVDq2jJK
MuOmAgoXJjVWpD68h0kEG9opL4L+7O+4dJ46JbnPJ+V9CsS15vqbrFK9NM6MRVBD2mp1fKNthRNl
dGDn+X11chFvWROA/04Qqhsj81cUjUu91CFkKyO1XfrJEX0hwmG8INIQx3Mbslep/SbCyC58pu8n
5a8blkv8ff6V2qBQ8WxoRyA6b352N9Pj/XkdfDMATquEo2x8lDDP1UdhBRgF4jL99RxhzxDg6udV
vbC3P49yvtjkFWrAT+EeFarc5J+/bY1KLBWbOgfO3ugHRB6QJaeTeI1CRH9pHX3dZELoXCpEUhqr
6GwZNUPuD83oFydANVK+wMQJpqmmp//zC0m3KZ1UmlDKPFfiVfzIdQpriE+dPz4ihXR0FP1Wzdz1
z8Ocfx3mjSY5Ur8U4LDAPJ8330ioBsccV9JmE066YSz0PLlw8H83iEsdRRYEMJ89rwrMUzGCBIZK
i3zBR9AAoowm7cKLfHu5oEqK1wAQMVLozwugmhvKvRKzimn1O0YcL8RBHrIrm8IYV0XtvBh9+Yqf
8XRheZ/n0dSxOVNkJR3zesPBr/TzwPlcuBAQQv+o98ZOkCk4JliDTsqITTgRJBuUKGMpygTolimG
fBy3xwR6ys8fUj+PsuRzsPrxNNY5b78sGHQNtIIb3j2mBgj65CbpJEmB8ASL0Gxb45uRTVs9cWCI
Dlf0M7e1BUytAu5zrLNnfprn7Pw/ZAY5bWLEM/7+/dwDQ0/WZdFtI+3uwiOfOwH+fWTiXZ1TQf0a
jkbwlgP48+5xKv4A8eAxAacuRVFL9c4mHm6czF6m0oGqWncggPhjgMEp/+ie7PRPXwFfQ8dAXMiW
/qZD/96jfx+Mj0qsQNDK833+pv3oQJQuav/Y4PeCaNLGiIMVgTkD0q9cjI7LJGnLqQAQD2wiz91f
LT8pJVDR4myIqNM6kD7R8eCvI8y31avcbehtQWFCZIJ/BFbIOwZw+wvrvVQUr4eQ+PP0yoX35SWE
rslrzwSxe7YjRDm2bZtjIUVH9xDNLu5PRqLt2IwAcrIIQQv/QvfgfA/+nbZ/RpTnwD/VDhN54ooW
hX+0fLtcTAE+HiEC3vhN+XmDXbmNAP/4Owny3c9v+u24FvV7mhYcMedbEKnAATuI3j+ObXiwlPkq
gc+HZkYI16x6MPtpqzTTMbfwuf554PPETb6wTZUOFhCVQY6dzy+s9WlIazNXjo7ZVUsn6uolsqOS
GuikG2GCWPl5PP27HSPNQg2BLZrQnbOFmSLMS3KCWDdI7WTjGDlFjbD5z4cSXQoXRT0k8v9g2ezv
Wz/vANMS8Fnkq+A0oXPNgYFOZGHdizYd3hq767066OBjh5p1k2YtThq5U1+4mb/5ONzIFGpp85gq
9ajPcwTCUAsLtVOOhB+n3FeuK6BjUU0fvgBcqnXWI2kNSLru+ue5+m5cnEZ13N11k6Uh//9/FmNZ
mUGZWZFyjGrbvRVOhrSsL+KNbjfGVUmOsqqqGcB0Gg2ILqYY1f88/ncXA/e3TAdMuTzOC8Z4noHn
VkPlKPzql97Nb/1YXY2Tv5OboeccK4P4PS30Vc/RhjGf18EkyJoef8TwwoF2fgGzTmUoYWF3L7+C
drZORwtyCfBr/yiG+DVzlCslNC7cv98tTcFNqNEO5W0pz3+e73gY8QvSDP+YhNaAOq+OUCrY7JUW
JdWmcZDGRnKgWJcD9U5LSTQ0nOJoqeSa+8fJwmDbQUlclLTQwCv0KkDeHhhXp8dbffShVZS962EI
Li7sqG928N9Lk0enV/alF960fV7MhuOzg9EbrZGZgGTPZRiK9IK1wjfHsVDpfVOUlZv3HF/QwcOf
3GbmG5jGpvaDtQJ+qsEv0nUA3XXdhRf7kgv+/eaEAQJ/ZsKi8xLImNbwKCe+h1rWqFvYKyvwf1Ox
e85bvKB8Y4NQgTfn/b1ZOPsq0i9se/m5z24fQn7OKspZdCLPO8kqMgQmdRnCohiAjBh+jbAxcKSM
L6y776aVF5T/UckyzhsmMdpDWpB0wW2PCoDeOs9odV3XSvsAnvW/dlAvTOu3w1HaNAQ22yS2Z5cq
Jky1GpMd3ha5e19ChUhj69bJnF2vuP8h/3GhcvE3mTifRi4YCUrRWT3np1hXzaBk9Cm4xcGzVYrC
XBd5G2S7aGgmzx5q4LkaJnS4w8cryHEpYCO0L6mtBAcq5dZec4eOfLfH3Um30t9BBYAmDhX/WIky
3yIPCPW8naPbBoElZO7Ceu1MA4g5a0gRxY1AFCJXf0IqHN31FNC5GYzWMs1HZ4U2fLkYocYfpsZS
NkSWyHZT+9oHRaJvpizJ8M7EwT0cAmJSRHhgIczoMsNWR3RECN9TM4R/VC11jnOUFbucw/pXQMng
qjQ7G40/xUZcTU/XacwhqYwNakFO42Ju306buqEzYBHVePPgI45sdGiIt7OOE56oHhC2nJ4LO54O
HS51+0yjmmo02rQy8gotTOj5S9NNyl02CkkO4uCJxlJZ5SnsgVIggE9jAfzs0MVrNzWa9ws3g1wk
Zx+VhhBZAxkrSJjzo9I20k5z0DI8dj0Q86rdhCj7LvoORjFlEuSOvCibpXPPTqgDRqhQq8r8fiyj
/35+kG9Shk/PIQ/Hf67IKqz8UmlZzJT+/Ku2ThEcCjkZItXsVkHqSAFWS7vG1kj58/PI3xy7jCzz
Z24L/itPj39G7rA6rd1wcI6l6VcbBMpUD8YOumohBHBVUezbn8f7ZtvCsOboBd7B/ziPhRPdmRFk
giJfZj1U0hqhOpSIcNUS3aonbvp5tG+uW76rLHUDK5HN6s9vVymhGBLbUI4NJoPXUeUkeIuN6e7n
Ub45YTnzVBoGLr5RX7A6lAFR8ChH/9g7lunVSaRdGZFAJsZS4wuxzLdD0dPXwWvRjDovoNYxXD/E
f8Pbxgr2dS3pi+gCdr396+dX+iZmwyPs/42jf544twtClh7nRcEZQfpkRCdyKmC2U6vKPNqguvbz
iN9uAZslIXNnQAtn5zmmoKjB1op7DEV1O3cImWQ6quq18pLV4g4CwFUfFBfG/HY2YblyBACZISj4
/JZqmlkD8N/+NkUcyWvJXfYguQbEvNPmwi38NQqQPTiNd3OIyVyqcJ/HGtJQJZ+OU4xvOO4mfz2r
YPQzqfAOgUoUytGy+v/h7Lx6G0e6NPyLCDCHW0mWLFu2JbvtDjeEOwxzzvz1+5QH2LEoQkR/g8Vg
d3tmSlWsOnXqnDd8ybvgpjDqW8tyFo6CcnHSyQB4f9oGEzZBHoqT+emka36jIkJTpE9VHtKJyRwT
+FGvGBhmjGRzflZ73yLedPvcGY07p4wse9dGTnybFQYo4xi4qi/77XNp4HerNAM9gl7xT9d3wdSs
yCZlFehP1eYlZzp0jc5/pQV03ZT0ODh6MKWj1PjpNQZuxnDp/PApV5xd7SBtKLWvvQ2DPy5Bmsv1
HQq6O8mpvoyozV3/QZfb8t9aJtk0nfyLax8RKq0NYnd8UoxqG+XjLgqgFdTBjTmWD3EIjUctF87e
xYfiAU35yBb1Iw769FIq9CKR0tCXnwb86lI3/24iu60MwbYNg4ULcGko8eef9oTuJJ0flqn8RHms
OgSjl9+D/kNEdgxxYhoDfSH6X8RjsQf5SyYTBbkzPeSVZwTtaBYBz58EjDIG3EuPvYsjTYWFUIwm
O7Vn5Ggm+8duZNkFgB48YTec0zWsn0xVdWAkIkVyfWdc3GRiJLpnHGZDJX+YBKwiCkM/UazoSSp7
G9+eLENZAN6Vr3v73DSwkta68vn6mDPrxzXNjaYD0eGHT4NIlNiwQZv46HXqgJm2Fm35J4uFS2YK
WxGHUOCAHFCgVFQAEZ5vC2SQ6W3VVXyMzBBpRyU40Jw6aFr8FagSreJ4FznhNkc+QJG0Y1ZVuy6S
Fg7e3IcEpkMB1aZPznjnv0G3OhfhPz0+Bt2waZV3GbpE2SxE5YvTLepxnwYRf/5p/8MUQFYlYxCu
OB0ZGi/4oyjRT9SE16pN19haKg4vzWqyPYFL2KBZ1PjYmF8RO0JY1R1+Xt8jc/vy05xMUbn6NKc4
tdvSkIz4SJk0oMbZ2Qi9N7fIz6xbx1/4Shd5wscCcnfy6qOpNM1HAhIfF2B8fKxVVHY0m7JqAuhP
ohveJAi7++qDroWPY5TdXJ+lOXcUDMPkXU13BmDX5PiVXdDqrs80ixgdmDHBnSXS1PhJq3L0DbAV
wiIKro0XlcHWcWLzKW9ba4WSzD+Q2B1k3gp426XWv7iFgnFxrFGVgpRySOrCeU59SrNRhEw9NM74
axC4zQHhLRQYAXDejyluDIrXIK6oF2P8xvPE3+JPYm7QujA3aCchktOiy2T5CRE8GfynzurrNQYU
yPHq9m851tsjZhcBtM9+2PsyJRU5oAgYSZDFe0QAEJaApM0ztgBn5aQPPdBDBdEBdxA4KXmTdI4L
+62v0evnYsafIN9ojvc6DvDAVNfUN7oEoRd/JHNjhVDQYHkhvZiX3mbsNGmXOVn79foXmd13DjGd
jUAXc1r7LbWk6yJMco510uH+jGx/kur33PY7RwdqjVbd9fEu7i62Hp1M3DFlwyESTzaAISch4gt2
cIRYBv8nziXjEaWKYc9OHfeRsYjmm9txNn6nAiRMicOanF1fl5tcV73waJvlVo7VL1Y5/rk+p7n0
R7wkRHWQC+ziwQKs3u3aDtFBPtB37MCMY+X4yt7TkNhDwwlIJmZaN605hIfMjpQ/Y58lPhxmyzoU
itZsgybS96NrlXRtGnWhqzDzhWkciE6rxsmjc38eWTIJShj1mPjIY9Q/IdMy3KMSHG792ELupI8L
UH6UBa4vycyq0wxF31PRFdAq0wdjiZuThpR1eMSqXULIFMvoPnOzhbrsTFz+sOUkntB/vaiNB2Q9
lu4F0THxs1u7Hr9VZvVjkJY6QTN7lrKjQMCoAjQ9DZdZosMds+PkaLkmlZ4cmE2w74wBI5sc0Yrr
KzcTm6kCOxo1K+px2Jyefy5bakIT4k18zOryxR4B3USi7WVWX6Kge5M89WTr+YsUFwuh+QJ5Q/pA
EOBZJdIEKrmTfWJkSCsFnUuWokfOTVLm33QTUVczRKqn5Gm3GqK+36KGRdqJEJ1S2gtp5kcZ/ayu
I34Bh9S0+BEQSiZ5Uph4VqJKSXLUBvvBqYqjB2c8lizI3PYXiok/TK25Gwxvq1PyFW8/jy5ha3db
GzsXOIU3DRReJej317/I3OeHAmXrWAkTtaY1xJzMV7PVJD66YaXcSD6uCaUb5chs9NB0eYotvabE
PKfrQMdBIJ6BTF4AQHMQZ7kFx/bYqsmbhQtllSg3Dgo7hhs+uWWEoEX2pKGrT00SD/WlHG7u7AL0
IsHGsplDNdkIWIemGaIL0XF0pWodJdBlE3X0F8LS3MuWsqxM55/QTtVCxK1PGY8dxmOUFmF0VOui
uHeH0l6brRtvDRiLe6tW/XfZxdpTGf363U8ddY/+XX+PpOOwzxJ0I4Yhr99tp3A2XhvW3xW56ZY2
pEi6ph/C4jxQY6DY5siTn5h66qArrh8fdfR8kwE5GiO4TTRv0+NzqnsoxCNMurfV4n/cdTyHCDhE
UZtO3PnyNHDGMlkchgwvmRvZHFx8qVR7IymImuQeUirXd/lMqQNiHZtOtcDrAjufXJR6kuRUwd3k
iPXRFum3GztW4dwjuzzqO7VEO3tsEcXogxNW0JDJYXwt5AZzNxU1JGhXpAg8BCdTRslfV1LHS45e
1R30uHiWWlzOosz7JTvtT+QcF7oDH8nG5PvS17Pgz4FPto3payUMKwfSt+MfxzKmDs9z8YheRPkw
jLr6Akum2PGT8O7RzeJRw/HmrpETVA9dW/4Z6Vht2Mxj4fDPrAG9NAuEFMQsAUY8/+xo0LVoMvvB
EUmkGP0M2/hqJNmLJr0ZPejX699cLOh0/oBHiLckACB/JgtujnVjp4HkH9sq32Vp9NCDH4lR07s+
zExAYTpcKSYsFeY1GcbppBE6TBwehaIM9j7+xori8Ob6IHMLR1pJrY4LhDmJKP4pnKRK1kV9Qsah
IuiXR+j0QIdPXQS9o+UX6OyMPg02eYHqYRsWiF+FR1Q14YSrEOYZ5vqEZq4dIHkQQGQweWBBJzuh
zNFJg94YHEvDXDf4LYxQfXu72dNrX+j1z519ngAq5AahUEET+nzx7Np2Lb8ukCYmP1wNI6JGDY8U
Il3kGwdx5eJ8dWuDNgVpv9Zaa2GuM0nP2fhivT99PLmpAZP3VYDJ3PgQoX2XNNmeK3KTIwExyAny
Wo26QuF3oak8Py50ddJjKOTTatBgRaXdqU1wxMD6vuxpCeK1m8btXZXVmx4tEjDpBoLS7cJmnalg
6KIXQFHZBFAwrZdW2Ha4MQaRxy5HFafwdlVj36EkvK0j3D9r68kcrYX7dnaq/w2pTQoMWBaXLSaZ
wTH14w2VOHQNkLvOW+sts9S7RDbvUx5+gSV9u76NF6Y6pc6oZhaDGGeqfkhMDarTGFT3io7JsxKs
HS/GcMbeXB9ybqqCgG1BoaT4O/2qJp3PkRTbP/Z2djs0yb6pwkexi6zU3kIhvkkpQFdh8n592LkD
C7ESMB6gRljKk0OkxQP9dbQoj0pu0rctyBMxmZF3XWom6koq+mGpmCkC5zR+m6SmpAkwxiAMnR8b
8DEJ0lXE78I0H8dB/QGi/C7hwly4J+beBvgsOWLLUlG/qJrWTVcSUrmVur55d73i4AsLUOr4L1qW
3lFSfMvK4qmxlCNm2Qtfc36S/409iQ0Iw8HdzzxiU+vtDS35p0vVnx0J2PWvNzsMLRaV2oZACoik
/FMIKnLdgWrLWuZ5+qCP2bMcFBSFqoUn69xxAChD3QedeA3jq/NhYr90+CPEfeMKw2ptPAaO7qzc
PEWXzsD9HbDt+JciCx/dGe54HldkO3RxJ2N2ZNUeEuMICqNB19fpXeOpuwiZ+SiTl24SdW5L/jfW
9LhXpTx4qL4GR7msj2ApNkGIHl2UbWqEMQrEoppmeEY3+t3E2MPFjK8si4WIM3ubfZqvJn7jp0/Z
pWio1xprjBzug5op90kCddKy0Oc3IVI6UBWEOVAOBMSulK95gy3m9c00V4snBvz/kmuTTdtr/mhi
0xAckxHPBJxb/W/Ah/m7pxYrU8sEWDcuzUMOw1T47i4MP/NwIaEl+tEA43qZPlmhQINM6XU2s3gy
oJ4f3tTWiEcTSg0rLUA9hkGR/UNXdN8WQ3zqAojS13/E3IHifUcjgIDIb5kcqNQBY1kJGWv0ldYx
YmoCOLCJOgr21weai7vAtEwbJAiYgWmPVk28vs4Vmo+xlN5VtbJL8o7pRqc+1BaGmt1an8dSz7dW
nEaD70QpiUppb0rDQqbHvRcJWppVj6VX/dOBB5XBEeF6fs8NtxA9xLb5FPBprCKiQNLwETvAwU1O
cqm6IRUgFMX8yKsPjpVamyFWjYVUYW4U+Bn8DyGKvvPkywUZQu4GsJnXvA3TB3eQBjpF6T/Xv9ok
X2cqxDna6nSqEKEA6nG+kqNrIBWe1cVrYGlfS0TotNLBkQXZKP3OKLPv10ebwvvFcCoNP/5Oj1rh
wXM+XKcUpSNj8v0qmMapYd+G/TYPf+Y9ilFCmNuxNnmEkDfIJl66mMRTwF2hbtlifW4gmo5XObAN
x7UePTwhoH4h6veGJwD0wy+ozXF6UFNA7u76z56coX9/tWB/UQjk/TQ9x4XWO9hiVtkrmaq+LwdD
iH+G0S4enCUmy+QUMZRovcJ8J2BQKZ+qQqTqiNllaTovcu5hiFf/kDsLBxQ09WIkgK9Pa24sMIAQ
/aA3w2qdbjC7lNLAGRzo1GBWEx+ewHggOqx7o3i5PtTkvhXTAhCqmkBnTUUoqJ1/d1VXSjxHdeel
w1IaZzjbFbyCEm1DOTLQG47+fmpwNKmewG4iCZye0MhvPNrJtftCY+gRsvAKkfabETyYqUc/r09N
FcHmPBowkBDTgLBowhOczC2LRt+wiRUvWfGaOPoKj501XwwD7T2ukVaG1BtSzPxfMD5a5VSF37v6
Vfzv6h4H4rUqHBGzkc5VK6ghQzcsRcu5HwiDUZZp+FA9NScZsRM1mjUUqvYSOe0h0ey1HO1xv8Vz
Cy1p4ya3VJiU96b3lU7RC45GzdIPECswXSFLoZoC4Yzaw/TrKyrYpCg3tBf2B2+cWICi8lLa4Ad7
7+E571DgHJX6N7L4+IYpC8Nfnl6eH0KoC4Ud+vIXR8prtTRNNfvFhPIMHAZxQqnEKA5B/HFzfS9M
h6L9BHMJFhB3INFi2uSJq8GE74BAwThGv/i+sVwd2s7b/f0oPANAI9NUpWQmfsWnxKoqLSvJU996
cSUXFVbpyc3sdaloSzf63GwE2gn4My01IG3n4/Q0HlTKztYLoAWMzkqiMq4N0sozcMW6PqXpNSQW
jnyc8ArNB3jV5AzVkaQlg8WU4PEfMOdEaN/9UlXhP4lpHQZq/Qt7Yhr6PsaDzGHQfCdGTN+mUhk3
hTKIqdVbJI5/xd2b1rervE9+XZ/Y9M0mNCvo9nFrABCFPzLdEoYntVHZ1uZLiXnWgFd4+oB77Rbf
MNNVVxz4stWflOB0fdjL9UQwQGxAkgd4kdPGHwZmnlP5FZKlVrXx+uFBNw6ocd5gsi7p0sLHm6bZ
whEHOgb1UmqL6NRNO0aY6yQZir/qSxBFmK7l+15FG2Hb+l/4u9aeOAmR9NNo351hYZ7THOnfkdE7
IxWTKfNO8onUFcphWa++pDW6ipmC8aAcLL6mLkZRqE6LEhExZAZ5FVVtbGYCkFTo1WMbyK9Zr93a
rrfhbP5pNPW9VsIfTq4eYxdHvdDWHkfs3bPe3Q2Zu3CTThkq3J3ME7iIYMGIRuFkynpfYbM9uPkz
WCnIR+jg5ptBLlYaXZqgklfs6EL/BTgmbfaDqa7SolwZbDcZJzbZMLaei9tjk4h/ztH7Be6+GPxz
pOfHsc0VehfchtR+JufY8rKsRqsie07T+hsylCs0kF878ytivJuWro3Wuc89nhTXd/tFoKJ1ALRL
RlqQoS9Oc166+NZqSvKMHTDWgKa90Zr4pMTdwm77eLKeT48zJcTUTAEzgCZ7HhGN3ARgm0MwVyWn
/ap6WrnLw0H7RRMFz5NRxrN5VM212yIRP+ZB+dJjjLLRQ8+/G5sWB+UxHFGW1/ChJRF+JZK7N9g3
9jee45TPbWylm34I+11g5uFD76TR3pBy/z5zsR+p4Y4/O/joYBJGM9LuDW0Niia6d2XcsgMpTRC2
gp2z0J25iCQqywohEZE6AS+dkgP7ssFRWfHkk4TjdyD96XLqwV6DqFHY95seY/u//JZiPECOxEpR
CZ52n+SuTvvB6uQTj5AQzFGFcePCdpmZkkW+hooLU6KpKP780/3Z51WZKdqgnqLC/9Z15p9CVQ82
KrqabzypwdIVMDOcTYYId5VXFjjmyTU6APkluS6VE00uhEyQFazDW2zC77Tm3bS/XF++i4uNxg76
dDweeIUTIyY7VNEyOchNtTopiPpvquArqZYc+w651vb6SJdHnZfvx21NTgNtdDKtzotDJbJM3FUr
rFVoRK48/DURHMfQBLGopY82MxwURJC9aE4CWdK1849mlbKRVrARn0e9p4qVvGfOE0JYdec+1mG5
wg+Au+b6DGfCCkqenHITuoB8wYkXmgi+4rvxM0Q+swF6kWM7FYP6XdiP0wYoIV2nbiwD7xXP8Itu
I5xB0QlGb94fonUpQ99Lv1T+11T9o+Mb0rntJui3NpJhFr1HKQo3wpb4+lynDzQNEC9DAz2jTCRw
q+fLm0ksgpYG8Ysmt9irlV37QJHKwUAKBdHWkhRYUZh/dJm/lGVeZg8kKEg3wKsmxlgX4H7HHJpe
DWzsLE2aTeNqCDCoMG9wGCoG8Upskz+2sx+VYmfQCbs+bZ1pnQd0nqN09ngXWdRYpnlSmzuVW1qS
94Ihz9HySqhgS3iay10khgBFRDtUQYVzurJ1L2UjDn4vobPTx+otKvaBtUQ5uUwzFUbBupAcBXAM
+/X8+42pBGlGD93neMC8Ef8ZX39I9RRzA70zGmE95uJyBezYQTmz/hLK2fP1lbzcQKg/88wlxHEx
EufOf0DpKF3NI9h/GZI/eF3zLfH/3pTDPoieBtNeqI056uWHoxdLswW4JACZqXxJjfVkCUkOk9oc
xhDxXL+xLNhQfjjoqFN52ZNRefKuUGL9H88vpQCuoZwKnwcz+y7xWtx6OKA9jo0V/OpGVMNWeo9u
+TaKrW4rpXgblaY8ODunNwOqB5ZewjbFwMlplBb33zGGZgdjz7AH/FJH7OgVLalWnY4Xs94E3SMh
ZcA3oMi+atjXR/eU2CLrpq5Dqsy9Vpq7PC/bbS+bxpMRg3BoMzXZKSayXpVHN3tVWnr0nhWS/rtw
SqFhXQzfmAcvVi9ztrH6ag3ZTUldATn5cT2GcYtHp69Fj3RLk3XgV+ZL4ZbNW+dXpH++X7+oeAZv
jGTAIFpuqptB5QJEYb/6bUWhfycpQf41jppuy2XRr3VPKV/4nthjKlK2kmivI3iAowttQugblY2j
daGaByntrHBlqg3870rzX/Ohzl4SRx6iladJ0nawnHpvpohf5J3w11NCzfkCbdg4jSjH70cJ68nS
CNstCQjubX4SLfBBLq6Nj/uQlwmqLTyDpteG11XVUA9GdcpYeBlEN++vork1HMzhEaYDLkBD4PpJ
mFLmAQ0KLAefjpcz1bVpXa0sLAdlCrs62VplvKGjNtxLY2zj0OtS34nUcsO/Nz4VrYY6PYaeNzRJ
XHSlCvToG1N9MkbZvUnyvFvqCs0mB59+mIiGnxIf247Z6B3JgTRo0jOg67umM996rbsB4nQz5DA3
M5/vLmdrXq2HYsR10eD32WZ8Y7m49Khle2iccOEwXwavjwUDZAXbkNfNFACTSaNnWGVe0/9oFV4v
5b6UR+50uTkIy75W69NH2/SqVdy8Sv2365/rMj0TX+u/wcWifVoUJ4ae3/txfTJlrnjfvdcl3ArU
W8Q/fnnwEq+PdnHhTKY6jdORXMdZm9Qn4RGuenDDit31ES4DMTw1nRyaaCtC4yQQ67E/yFVWVs/E
nbWRnaz2m1v+VCIdv5HyVUq/Xh/uYvm4dqhTU9biiYwy3SQNTJQyQGPG757LwPqpaO2KOseTK2F4
GtOatrSFJ9jl+pFJi0IDgDFBPZ6kgYFR+UGCufOpVuTvnm8/eHa9uT6jy1MieIZkInBbBOd/MiML
5BfveF4gFDoOlYS9tWFWK+TVk7WXmD+vD3YZn+hyg81GTIFODyt5vvsCJxuwYyp5XpWFh/lYfZOp
9XvmK28ZDkK6Vx6G0N4nib6kmHaRlkDEp/rFX+BbyT4ns+xMq1PQiRxOdmR2sMeNQwOtaaXlxu/r
M7wciPNlU6ExRXUc0tf5DEdP9k2t62rxoFOMEw+6pFzIPT4qkWdpHKeK/JkGAyUv8fHOx8DeVnYG
Pa1Peh19xX9edqLHtB2f26747aTJgaeBbSbbuhfmHkMo/gYaRXuqosTZAJJf9+VPV4pvxzylMcsd
jqfzOxqWT3WfvYRtuq/99zpwD5rR3gUuscHAOTDxwCjpR7myHwdPe0pVaxuUJjbDMXyS62v4oZ8+
mSCcNYfUXPBg2ZfnEzSjwkaIoq9O8l3YJm+ur1BPQZdlhd/a97wIvtM1aldN6ddruza2uGL/TEYH
0pLrHhGU9GA6Wz/oVPyjj1K26VSoLFxdeIUiCpXA9GlCfMpxuS8K4xGjlEcLhdXVwhwm3XBxLfJQ
FDVXAJmQlSc7Di3huqgKuz55lffNqos/Rnrb+v8YrwbWpFIJyGtQwpu+LulK+MKglnIpcGPsO2PM
EwLafwrI/7UBBx1fitj/rVS5tvAUuwwvqugW/avFD/h1Ur/qAmuookGrTkPpyRs3sGFamvpCkexy
EIGrp/xAUZ1a3jR3jXPTA7eIIEVcNMZeMscUXnA53lxf74vAjEyADU2CwjrFZ+ZyvmVSLdaUgkrU
qR4GhFD5wF3m3jsIfI19cli8di6P+flwk2t0rDBJMJuxPJm1+aMuwNH11mZxlLmlQ83MFvUbOh+K
uPw+XdZd4WQdx6A8jeT+6yKWsjUyZNcXbm4mn8b46Pd9GqPU1SrEMIcxFJTRzGo0vtXlIH/vEzwA
rw91Gf0BwP03namajqqMSZprZXmKo/Qd/7U/KVKiR13ub0o1adYZdj5rXfN3rbRwjc7PEbcGBeMe
MMGTfY5FFAvcKuWpkQeIdKagHykFL5YAZM7/Msf/hlLPP5kFlbEyW5k5OpV0H3b1Phj0HcTHYGX2
w7tvWwcly76bKIkswErnToAoJFK3pBJNY+58ZC9AvMNurPKk5QKx76UtAIPBve+Blh7UxkwQiNGW
AGwX6ZdQ5/hvUGMC8MxUpTXc3C5Phhgp0LdZ27jrXK7UjYrIOxQFYQPTOu//wypTYgCFCM3s0uMj
VFUkHqLq1A7e7SCb4pEj5BlJZH1FIin76TvG7vqYM+urKgqPb8HJElWH8/UtRofSRpbnWDOPFBrx
dv/l4bnXpdW6RLjU0JfIUTPHRRX9a3DydFcvagwSDDBZLeX8BAHYGJGE5PmmVn+43cmPBMI8iJ2F
WD1zULi2GFRGd55BxZ9/CgZFruF9G6rZyXGDemXV+P2FQ3DrmUW2cE7mVhOyHpGNwi06XpPVrBsa
lb1Nwp6OxXeKhPFqtMNHO8dTTtWlX6PZ317/fJd5LgQTEicDKiid+SlsNTKgnCpVleHBXm8iS3hZ
apuWF/rKUlJv4WKd+XTgrNF/InEX2oZi9p/W0YksiwQtyE6od8ubUe4flLD4g3AY8uPsnbq9tcPq
prWWMPUzkxSUElHcFHyEaV2sr/DbbWKtO2EP9+Tj+NZH2a3cmluzdxaC+exQVL4og5GgXdQSnTYh
3ChddwoUiP9m2j6Ofbf32vrHYFXfrn+7meWECcUViOwtj6ApJarAn7XAvKI7Rb269sZT0L2Qnpq1
vfIqhAWsfdssoTjmhuSuosNGk5csbrI/oV+GGVu3O1GSTZzf1MSTtLmhzziijNmk3zDJ+PsTQUH6
vxFFMvBpzyBM7UZIb3cnXamfnRALitjU7rqhPQCOehgNiFHXV3XmCAqEkoDECT7AB8H404BSklVp
3Flslky+V4emWNUR9W7JknaGXhfYDwfH6yPO3Ba0hugpskmp3E5fYaSbhB1UWk9Onu6buPhHcYpi
JaV2tsqr4FDZzc4z/tasCTAqjyVeZEhhsL7TM5GEvAj9Rm1PdWuvE73/6QXlkmXMTNwUAVNEM1BD
F2QjvY9Vp/SU9pQB+QlCZGT97HdUJv9cX7+ZL4ZgMU3njwc79cjzLcJE2sZPVe2URcN9G2HUHWm+
vqqcSl8hKTrgIv+XbGdBCYYKKP5CdVqld3E+ZNGZYVjornay7falzwr8ewdefbISPl+f28zeAMMm
LlaUr5QL5c2orBIDqA9VWhsDqsC91auHxHsfe0y3VSxwl9DSc+OB0kNEijYUqhSTiXWW5nbu6OAY
nfDfLrKj4/9CI6C5c6SiODa1Z627lIz4+iwvwwpUsQ97iw9q77Q9UnEx6Sbl+1NnSN3OUeO3DOoE
goQxGWn1GErSbZ/60SrtjYWRL+M1bUuabpRoAQ+ASjj/kJ0FQUWVO+XU9vpDqWJ+mpreUcRQGW+R
67O8PA6070QXEe0DvufUNKKhNeHq1aid+vQUkRcR2m54UyzEr7kZCfwNOCoeRxf5kSf5auU0uXFK
s+aurpNHu7EPkRJvM1v/68uOjpmgoNBHB1Q37TPbZlDZStnrJ6XQt2OTfMlxjrRBY8txsxAj59aO
GCJIuCDeuPbOv5PRVaGPjQntetxt1lLSH4rCltZIMP6+/pEuDwBgMHBMIKHJFcjBzgeqwHFrmpuo
p6FWbuNCe9fy5i0xvXVtJXf56D+gPra7PuQUyU40EWOSEEEtFlXUySbEBTMdnCBWT3nSKLe9qiRf
EMXybzBysPZuC24TfRLJ2Qx2O+5iWQ8PshfTjAkCdeGLGmKo8xoTewaCPcgdNtCl31VSa0oXjcOp
7pxNqLyJrQr1DtFpGsDuDqHVVRk/m15BeMW9ito1YagIg5VuvxvmWxHIazXqV3GIOZSp4O1crECd
jZa0IkH3m0qEFEBH/EtS/th18TqnFtGGD6i88/8T/3l//Mk/Gqm3/HvIFZHQF85TapWrFhkexPbX
cdeuBtO7Ueo38S+b+R1KLQuHaKYbgSYqGB967iCVaQufbwOrQ29/DFF4yPDgMkkyuui3RgdLxsti
/C2mZXq5+OHXt8LM7qMPIYAAmGqS1022ed4bQQdbTT5pfblKCH92jpI11jwCsJVb0ZqluT7izMEC
HUfAF0bBzgVsqs46uQSjJZ96XHvEJ5MCbJOxfb4+zHRB/5WlE51aNjgd22mgpfkSFAiKRUcK4PIq
NqxDGNQPhX8XW5sWVrtu9C9qJ62jqlmyJhYp4qc9/TG0ANOjbUDWeqE0XhXcJbJWREfbr+8UtXmt
7HoJwDBZRjEGPjXUZcEr8ZyavqPw1IpVC1v4o183t44mIO3ZXsOV+PoyzkyFREARnQLrA45yvi1H
bmcpybUMOQobFrKel+tSct2FUSZXiJgMIuMkAKBQSEynYPagMSWzM/38aMq9vh7SzsDvvZNR2urQ
GQ0b4/X6rGYWT9DE2fEA58lIxZ9/SrmRZwImh9zQscey8mGk1/S70xMXe2CnXXjKz0wNHgJkFzI3
ei3T74QXWT44MR291De/crftawhDUpA8OFK7ZBY2yUvFMkKVRDOEhyA6y9PHklrqHZVk3ztGSnin
wEMtUjXAMd28qaP8C6IFC23FKYToY0BxdYnmB1Jh04Je7KqN1VWydOJd6P+InKE7Jr2TYXmZWtKL
LWHhsImx+HnqdXl4rDzNIao6Rfp1bHrjFdFaPeVSaZbk6+fWgWeqwcWJVjgYo/PP22P75btVGBzr
MVqPsnEk8D2mWXsf1dXWQOn4L4M36yC48yQktIFoR05rfmEWe5VcQblztXwd2vouDl/b4S611R+9
bd7SaX9qzOLeCMqFYDpzPB0agoQZcnWCwSR5sDI/D6OxxgUEWN5PKejKberrxv6vj8vZKJPj0keo
Yde5gPybtG6sBscDza3tXQhEc+G4TBLzf3fUpwmJ4/T5ZIJL9WUkVo96EtzaLeirJnhzEzycmtR+
DxyJ8tvYbwM1WXj3zN0XZ5MUN+WnkTMlKZPCVtHppQ9UdeFTjSpdUnQbW8L7BY/VJDwhGrIt8uTr
9eWd+4jkzWLDIiMKn+d8ZHw63dbOZftJLzL5NpMja42pXLjwEadJ38fSsk0Ex0uAtqatmaACmOXZ
KIYDvTl2bhmume6WOvlWde1H4fYh2/1d3xsPkVJs+lRfCPJzpxL8Mt168QLiQjmfpitHRdO7aX8c
gGmhbn5AHewFYPWT3/XBpsj7hVM5N97nKDAZLxpDmeePYT/Vba7euHr5RYc/uZYc93bU1I1fLnXY
Lgc8iwLTIrwTyICsxd7F6gb+zVrPgx3JYqiHgnHxt3sG+xQFWroJ1xcBi8nkfENLpS5OvKOcq9rt
SIPzACshXf/9KLxJAJ5TXkQKafJOcP0+0dPIxoYjKKuVH2fBRs77pQ81szOBB3FDCsoIjUNncvQq
wGM9Lov2UwzYUw2lbZAG285ttlFdfAGEdp/i7MF6PFMI3JrG+OX6LC+zgc/DcwLPN6YXB23lBqV/
DIzsEQLwQXXSYG3SHV3YkZfBTeCy6JegS2xzNU2Ws+u6Kibhtp/UJMCVA7UPdgidRPYLNlJ2IN4e
16cmwuV5JkpehWkfl5LB03ma6LhN6NJPzHsE5by7TKsOEgaRKlYinansrg81E0DJEwUWgv0I+336
Yob7WMZ6oXZHKXTTaDU4wGntiK7i6EX1n77TtV0k8dxsS8t+gexQ7uqAVGHhV8x8TOFcKvRNYR9e
5EBFbOYUxarq6CYviFJD3t2yu9ad/Y0G6zqzj20kr5toOHj6U68ND+UHoLtFnOD6D5k8rERKQNZM
emlD2sC3TeyFT9eJV+MiWQdhdbQyW31UE11/DIccqEsd0VoZ7GwTj3Dn8jhbft3PfHW83IQWpRBU
vtD1bKIEtdKxMzBeVfITUmU8WtMKfGVVABbVgZMrRvbFbyJrJSVt/BZI7VCvsqJWj0NIB3GFr4G2
7trY2NueXG9Dt6JX4428RuWGlM2Vnd9ybcTrKsdpMi6GbOPJbXjvQ8a/h//mI8SaPGeNPWzUtor3
mSUBbvETvjiyITviorMqI/5DQZNX38whhSHreuVR6Qf7vcmM+GQDyqQ4ATC91mxa7mlN+Akia6e0
Rf5gZSXVpaFUN7pfYPkcRPbGIlatpUFVnvM4abfdmDf6isCWb0y/1m8HAyC7UQXaA5ZzGHvLWFMK
1de73KzaQxsX7o8arOgGo49gTbb7o6qLcVO10e8oLip2iSTVqzQJ5HtYn+aBImH4EowU7VnK9JCG
BXsrTfRNpIaAfKKu2xNR8d8ZizelcYObxKvDA4vk3rZSVK8roHSn3jLyV15Y7l2G7w0oTMou3qjC
MJc8f+80evZTCi2M5qSqfsy7JthAiinB67rdKgTZfipVj6kEEq47EENvPCVPoEna/W4IioCGs8L3
Nl0/elH8wNzmsRwjStNQ2kwa2FgO7bYUD4SdbTTDiwe2rwHvIuGdy3/sFU88eSEBmDma8GEpZCO6
xqt4eiQ0FZvE1s+xdqgtDxupYNjXyO6jnq80C3Fv5iqGZEMVhS4qL/1pTwUaCgmqWYZHrxFF8i9D
Xz1EmYHU0i2G4rfXj/rcvCApqTxcEf24EGbolN6LqxhZ29hAdt/TfH8lOf5Dqi5ZmM28t3hbiFGo
TMJ0m/ZQOriqWjSU5lM5lDdlDXFAea9RE0ns7l5DkTByx7WALEXSDou/rBvuO/x6r892/kcQXvmW
EDfkqVhO6g+WywWG2JpFqcyVWNH+/yg7z93GkXVdXxEB5vCXVLRsS7bb7vCH6MhiMedw9edhn429
25JgYdYCZjBrYbpUxQpfeMOuHpvVnHhbLf1co4gYstcPY//Jk82dZ90ynvi7U86eNThAACwoIPGV
z6tWWqvXPKP8hKnRcj/XMeQVZcL8OX7+4mcaSGT0Nu6om/4gISGEjpmvXPCpbwOOYqsQM6l1JfP+
ZGD/dldnfDI3jsyHBE2WNaTSeAf0PVq1eekGprBsn5gZE1pdGx7zQRSPSMcQIbTIACqxam9yFN1v
5NaXsYJD0Qp7PBXrz+Uaf/9+GPWcla1JgBdGvQJKbSzNdZk1SE+So/itLuN9g97SRo+c2e8R87tx
WM8JMssDttToAIpp5JYX7qYQAnVHCQ1xsvHlLLL+Uch5ZTZiab4SsOTdF8v9nmnxKq3VIL0pvHrl
BFMQ5u1azhUR6Nn8s86axzkOcblRqdHaUW0EsZbSnqFYuUL1JdyG5k3Lj4tHmxx+wSYRKEHqvNCm
6LH3nGQmVMTlpy/zVJ/cxvkl9XaXqfqLMdh3nihuxAlX3mqQfxrlA0o2VCyWdfgnTtCHqO/iGeGw
UXWrVWEWRuD2knKe0gVjr9Q3hrvMNblBFngxggE0Ac5FRbDioLutKgjzyCzcq2Wa38d1Nqw/viOu
3YiEYKimIv4DgPfs44Vp03pGoscnvZie517ss2R6iTXzRkp7axj9/dopdoLA21jKkz14ne1j2V6+
eFovT02Vl98+ntKVhaNmTSmZjUFMd/54KZAERWVV4oTNausD9X0wUey/cbdeHnoeEBYMwWnekYvG
vFfbkCVGBLScrJBPSalFAVYfMXVXb1hHST+uHH0ag7Aah3XTRLcAv1fW8y8eAA2TRbXj/Frthsqt
cnsSJ9kVZZCIaRun1r2aRbfEQa4c7n8Hcs4yLiUVpYFbWXzqpf6YpumDmJX7yIseBE0QH0JSeyMt
uPb1FqTD/8zsXOkhbitN7Rex07qtDqLonzhnt/qg2rWvR1uZDIgOLipyy/L+c5RtK8k9Eh5x4kE8
0UlqVCdY/oac5PRdTdV7w34wsp0zxuuhg9VM4UX5lqKtyd+W3tL4jQ7Ux7v26k+iyUcHkzLBRaPP
jNk0RuhGp4b0tjCmfGV60vLHKd2nXrYZrXbbS9T8yjzdfjzylXttyTh5P4AHsu5nV4COY204j53z
FAoHGzqP68ywFPenIlzrMaG3ceMuuOIu8TfF/d8Bzy4Dki0bIhz1O6ty8ISYMMjMxkQExeD2O8vA
L6mf8tTvKj16IG8c99UssK3PKmBLTT9vHMUgCCgyx290Nw3GjowGagT4el2vMz1IoOysiiyyt2Cg
8sfETrttmg7xg6K4HWrwjVr6pVaWG+id032jVaqvV5npyygpAiNWyrXdqeOj3Y/11o606UXPYxW5
Vch3Xu9Oh1op6WryCsggbwqKLAsc8UtjFdXPsMWM0celHTMBtYsCfWyybV3PkCvd3He7GS4cwYtO
KrADCtdulS7RHzq7M15rfXpsNQyqEXff/lU6Hqzyfh6mNTpbQ+wLs83WTj80/KbMef54D1w5Ebzg
uDAthjsEMufgjlJCDqwSaz71odgPXb1BJCuTL33VY5f+p3E0fvjXJEPou/5hGRtC61VSfXImJ0js
HSGWH7tmUE43ep5XQht+FggekPb/H7bw/qAq2KSFeCapJx6Q9rkJy3GfJpmy8uxPA6znnGwVdtFj
17V/ZDyJu2TWq6PnhfWN6/7iViLcQExDW/w3wCieZynFomzuToQbWVt+N52SdFwbP9/4BstBO4uV
yU24zw1KMosq4PvJyqQooszruJUcJBSGat014W84ggddoyrDBRANYEyzpAocof6qzfyGbN21R4Wb
gB9Arxef4rPxs34uVKcRNtUW/bsYe3utopMV9KaR/vekD8wlSDoU262lnPh+poUz4KdS9LQpzOqP
45TcsuMOu4I4NDCOvXGz/kXJn68rOEiqlRZ/odD8frQyh9k6j6l1zPAp98R4SIdyZ3pfkzLxKfeO
tUZA0t6p4f0oK1/t+8dJvNla7atqu57kg608ODHOGDVFoP4nGZM+a/ex9fbx57/YYlTiaCsgB0Rd
DoWGs18ZhVIrnT6zj6nb1WspNX3l1Kp7Y+Wv5YQMg63PErsAmDkfpqbTXY1efLLT4WVWS8RIqvUs
qq9amnh+bzmPQst3cWVjm2f6ri63fdUe3Um/0T66Pt3/+x3L///PE0y+kHONSqxHbMX1uyaXBEvF
y8drenVHQy4DmU1rHNbs+0GQD01Us+elUUr1Tu/U+yppIGYbNz7dtbfb9YD68fVIR87pZZ41pUPj
hPGp6sINspKntMVEqL8bqmilpc4fx8xo5ZjJjVDpyrALgZMOEfUMvNLOzitiLrXaZ9V4MkCbH2yt
Ge8mvct+pEkbrzyhwoqKUjs8OI6M1oPo5Y374nJ8OGdglsn5uLUu7PvgLSfY9gzDqemnr/VSDhPV
uCugiWiy31L88HZTrNzP3DjBf/2uS7kI04XFf0Mnajr7rpEJfrmvx5OZYLvMq1ROO3lTl87mT3l/
b6Avg6U4QDb69fzt/SjgEvLU6+PhZETGb1uLNo2btkEX1RjpFlZyY05XR2MpFiUd2n7nFaOJUnnS
1NFwip3iqWP3YLoEQa+2kLS8lSJdngtmBqKHTbtkludjZYWTDVNi96dGqMNBR4eW8Nc2/LkYbwmH
XCYQDp3BpZBIz+jSlbDs6Twb0RydZuF+KdEw91D3DkFXjMW4bkV4Y09eixgWHgY+SuiqXZolzO1s
meGk4cidxfMLANmV0X+tbFMei7IaUG2Q6apJNcimtec9ViA+/FIButVgtbz6eJdeccpZFN1AHdMr
g+x/3vpLEdwQqWi8o9GKtT4Xml9Y4R3yDYE3u7tacx48b/CpT3VBavmwvWa/9cSx8hykugJt3lr5
LZT+lV3moh/KHQUU4VJKxh4F7dUhxk6XThYKm8OqHGiw3riZLi935r0MQE0IsZHzm8lO4MRKS3eO
2ey8apghqNK8ERpem8hih4Z0MlW3i7WVHl6hbU9POrXmjVYbfwAlr91RbqzplnTJla4n0/lnrLO3
KlPKyFTSuD1VnvyhoY6ZOHHm66V6LxKDhGJ2HirFvRuS+pdW23gdGbeu+qsLutxCAK+X1utyFf/z
WjqyA6Oc4+xsIsU/mk6Q3oSpXXH6YRUpNZF8UzehdP1+DC+SXmT3IA6gbEVBZk+7WY+flaxeVaLe
gd558EDFTJG7jXr7rqKi2oYOeEtTeey17lmRYx40XXLjEF25P9DFAqxDnQX83PkTbitG57lpaB+L
KS62NS4IQaigzqk6olq7XpeCYJqTGyXdK1+c7i8xAw86AaN7Xjk3osYKRWktDZBqvOu8afa7WeuD
0lXML/TClJ3j5j3SkGl7785mvCprfk7Z6+mNV+Hypl66+dQAucuodZ7nBBpJH0aEgNLiTn30auUO
lc3daMQ3ashXh0EJF+kELisILu+/vaORE6cZwwC2zSL5Snt7qqtbCc5SLHr/oDKZf0Y5S/yVKdS0
XvfC49h0j0LPviqx8pky4EqfkvXcGfvSVA7W4H627eHTx3fx5QFiaCB3oEzhnVyAxAc7nOymacJj
ZVEYriyXMzzcql1d3knLIID48WajYXn+rBpszs4tihB0BIaSqoacTDw2WxD2b313k4t+bTQQA5Si
QWMv0k7vv5lZpZOi6AOjVeJer5p715b7ui43tX7L7uja9kDWEG4XaAh++1kc7XSo3+VCD4/ZNKT+
lHbrTld/qKWz//grXUyJt4kKOyoQHDwEBc+uuR6UnJ2EvX4S0Ay3odKhWUAFonUJ8Uxkcz8ejZTn
yobEUgY9ehoXAFrPIrzJTCcN+1GCBQxk8D/ohi1giMyfO0/4WoHUsD0Sxk/qIYqmX7Eo07tGbaWf
Ke3vTDbfS9li2Qu5TZbhJxtnTq+x+m0/DJ+TyHqoSTbioQlp4i9uoTCcO2/TmOauhfpug6MWs/OI
o/IrSrNLeBDUTRn71dzaPn/uQUtUMv1GPje9fZSd2KWp8SJk3/i5sPa9ITfNKFaeVH/2Gs6QNf8w
hsOxb+M3I7KRuUD007XVwBlQ81Qn67djI+9cVMdes77USnNoPf3z3BeI4Cu71G2eweFuR76tAvXF
79wy9wmK6BWW92oxT/7oZm7QTNOm14e91aSvaBesndiju5U899r8NKbKPVHdTtGiRzn3zxmuuF4U
/6gxafWbKTu6Yf42Y24xae3JGCW9yCQ3V2npASqAwmDor8vw7hRtStN4adoQSW5l8kWU3le0P3pz
fOjdzKA8WZaAGdIe0SkdBrxnHwbH2qZWspYeOhZThwGsfjfF9sqs8JSZ62/57OyzWtvRKjoatVhl
McivKD2wnMjKy6UEoIzrIRZrdU5tX1WsP66V3bVF/b1TLCS8mqMLdLvorRdHm+MVju8PqZ3cua25
rScyrUri7B3idKjr5b7VUUbScwtBvup5mZsetXtPtmvPKzYtdhpq0a7zoRe4+xi2X5twGPIRCkQO
sGKd6nKnKqi39l2yt5XoM4JhkHC7H8BwNX/Se+Tsq3KSfmlOyhpCbb5CHTtaNTVnxegruR7q3N2O
rjQ3ec37HabatOpUezEQ5ukgUteRi1e+lHHarEvbUlAfV0I0QpYaJdAg9GAn/WSGvfo7nRAE8Z3M
MAItQyBMhpBN6nGeEXVMUU3LJ+gfgFJM6oRu0o3+3MTqPSIagpbsUPrUdHO/wuQ9gMg/P458ijn2
3EcUakXmG1ZkbhJrgYwAaVspXqbfR3EfTaupSpuHgtAP+cg5WyupMvo6T9cnw5LGBkD2l5zGvW7O
h0YMb3bi7FNbXfWTug2ncBuJ+c2yy12Yp8dWyx8GXey6TGz1UgmmWoN372zkwgevh2NIaaeQ412Z
tI4fetEXfVSCdNZWy2ZAJ+1UV/q9Y0Ajj8YH0brH2Ghfx8w5xjxk0TQ8IBTnJ1N1VzTy5/Jt205b
RYRpvd685Xn/XRQJPsr6Fm2Kwm+c+VfCuwCvU/hZ5hWBrJY7JDILv6ri0m8KRRLX9FvNTY5ysg/u
MCZ+a+pPMdamnUmxxBkJdU2cW33bboPME9+jUQCU8X6DONB8Q8Uj3erx9l5gBy6CfqV252oKJpja
t1yd36aw41DZ3sbCzxii0AF8/Z2MtJWem6fFALl11E/CQNIRaKQ1GcfJTF7bQnv0uoRtbcq1ChfK
b5vpq4ZFs19H5UOnUzJL3cchUnN+QXaP0uEDIuh/XG+meZHsgCD0/tjqd6Yjv4RivjfD9ifSa4lv
06mGA3UKFylJFO7Wo27fpUp70nvrENr5VnPixXRS3ON9mPrLD4wqjbK/9g3zv92Qqjsvqr8NEl2b
olgbMFY3iiMBJE2q/Yl6KngyDUHd/ocAI7VpMjuAhnLoKvubVXXAkTLEkavhVUxylUzuftkQBhVw
DJ1/JmySLm4+CU17UpPus8i1vWzxEklsiuLDYxp6b5EePXasRRaOD2jgPZfZGCMeHxZBqw6Z3wGq
MFP3YQTCFAp7COxw3jthf8hi/e+/05XDXhj2JyNNd7yMz3RIaYg0zjE0nL3OV0QtAVhUg9ZHL5QE
/cDQWbPx1rgFb+ZeOaTmfDQVsY1KAFxZB8R/ClQ73OV9GnFRRZ9dQqxl2erBgZw1zXu8oVLf4IC0
mvjSK3nOunPM+7yTPGHiqWvMyo9bSw0UMtwgBE3h52jABUa+mDsBe/74Jb4SXyDWpZJ5kLpDAzp7
99u2oH0ga/cIev1gJPk3R+nWYHRv1ByvDgMSBtFv6sFQqd5HTJqgGpE3rnMk+68MkHY+uLqPZ3IR
wSyZ4v8N4Z31Sx1V0qehxHOExRUUSnkvbHVv5u5OpbT88VB/xYbOwmlYDETsVODItM/rU8iChbIv
OjYKW/5XlWbAWxRpHdC+sYN+zGlomk2MhlIhNrqa99jzJePeSqzka1LgeKa1OVoAXc2DXBe4LlDs
n3/pRli8pGGT/MooRB0maec71aZmIzA6fGjjVNl2kygOZVzgpl718U6b9OSEsIeFx0ACag691m2Z
l9WNFOUS8UFgiGLdEqvBoDhvwWhz4uKeoc4ntdoocLhT662b7kpZIwXl+PktYMRFaLjEoYgIEexS
+8Nz8f1eacO+k7KdZrLhaFWLz84tH7qLxPZsgOUH/JPSW0maF1rOAP2QIh3s5H8ivC58x+EM5oRC
9ZjI7cc75uqcHJV3ctHauihodl2sh6nCkBEqBisXVNShtKr6xim7mNhyBIDH0ExctJHPU1bXHUvM
sOf5CMoyAT+Zh6tYJUqYvRYshEHhwnTbW6qGV6aGTbHHfyhuIVl0llqaFL4tkc32aXJKLwi7+lnN
xe+Pl+/ibCOJwBjMi/gFkvbZ9dHaaITmYBNPmap8spSHMnU+tdbBLG/s9L8/9t3Bfj/QX/z2P1sj
6i1XOFVunXI78ZPO8FNetOR3VtYbM482oYmjsVL7KY7juSb9qvReE+sNs1Mfg6NReYoMVrt4bSZe
6ipaNwmOJrdkiy8WnK9sQSFf6CnIh523qwylGcMwtuCEFKrf884hqffxcl/bRxaiYbhbL8I65xiX
KDbnsQXns9zWLf5DPmVKwo6bZmHXZrLQumG6cKuQSb8/iLYXj6rRhtHJMYb5sXdG61CUTVYEuWdu
SvpH6zwMHb+MzQRdf5AfA9rFXuH5WemEd95sEEO4ef768ewvC9nLJqDhvNSw6dWd/6wyTQoUhdlt
C3TRAA5Bf8VLFOq1YtvM+Z5PnWtvuagJCHQKrf+98IZYMy0C4D8qtJVzRZ5MS7WYolB0Kl37FLvq
1jCaOSjM+JR083qM9bePJ3zlcQaQjUAVoiMOUcDZZ6ANqelhaShH0PjGjrw82ooSQEgPnONGuPH3
rXh3wOjo/DPWOaqpMDMeSlVGpxim8XGK4vYOLcxso9Zm+Y0+cg3Mxi4DT6CxORR2s3V0lOT0SRl/
uDZW5rZbdJsadaSDcNT2RvHxxkKcI6Cc2KmSsWLhDSj0hHP6/FnP/jMQmgUA90dLlELvhXe9JlHI
SZBtPzpOCnLNTr81lbL3zGb18Ue9givh/Or2wuCluc3L8/5w4eQzRkLJsDhsBDoBYRoYjvyc1eGv
EbHrLc1UJDdl5flJ35tBIufSz0l2/KgQclXanuULOVgro7FbvzayPIh73TmA1ag2Ra3eWPkrNw4N
cZjNxiJNcyEIN6EXq1algF6E8UOpqgdNtveyNFcCRoyOP8rHi3Pl4vl3uHMWmlF6Q53UgPjS2MKs
vreiYI67m2yfpQ54vtlpvIFShLWNps8y639ek3rMwOu1zEpOiKvOOstMPSqO4p2D66+vkjPVGnJQ
YTrRxtBBBOjD9/8+00UVx9EgwV+aZMvRnY2qoOu0ZJgLyON2BftayZ6gYzFt5drCk/2sHJpVaHnr
VuQcVTXS1nblDivshjAy7uJuFRbOtO2MdniQHbbYaZq8Gpjf3Ecj+MyP53plE4FKJg6BjX9FPWlw
RrWdQ1s50rjYIPd3Z/cUg5JaXdm58qRNWXvrNruyj2jcwI6no8uJOMduVTV1k7metOOY0aGA5GJS
kaKUkXxTDfGZ5sqvOLF2zuxsLKkGaom7m9beq124WvLlj2d/9bfgwAGXjf48dvLvN5uWdHkv8lSc
TNp+vjajHdylzvbjQS5vSG9JAEB0kEUBWj4bJMZbxCznGvjQYL7IItr2QkOz/FYv+cowSFPRYaR9
y8/1zoaJcC+mEGZjO55o6qOWiHEfNYZ5F862+/vjGZlLfPr+kFLApwb9d/fqyG28X7ehS8IwySvr
OLZGtkozo4H+2oa+aXbzg6FgOBxDBaKUprfqo5qU3vdebcaDSMN872D34fcN7WUAbAm1C0/7RsSG
uiPyReFOU2l0JEQ5dCTa39LM5cNcjxi2gcfG9qUC7hhO82PjzeDYczfd6pMoV24SZ7sYIlcgoJze
d6lKoddt5QNaYAod42be2MiTraPInv8kRSphFsTy0dDL+JNWevGmJh7df7xKyyK8WyRSJkRXFhkN
sKoXCHxQc20dOsZ0quoumLPwBe3MoEA0UKO+2XruybDEC2zUG5HJxZ5ehsWVkjYgdEkCovffpuzq
stFDbaaoHAVp/4gC940jfC23/XeE5Rf8e0V7gG7rQZ9PXaV1vqMAPtZ8ZSbYrYRfz8UP/F0+XsqL
vb3MCeKExjoCrTzPZQar0iXtshnOiPBDbGO03th0t1LBKxkTgCiXXQ2MBr2Qs13d1modWs44n6aa
0l6SbdVWrBxIP3GtrT6e0LWPRLhMewrgB8TWs1euQ/upLDuGcjLXb8Puh5iG6MaDfe0zOdxti2Ef
hJ/zYKaHmijTJBxPjWfsKMBu5qjDoRsx6hou3nRsihsgh3OriAWNveBB8briMVli4/cbA/ZWphet
Mp5co/qT5m2yNr0iW9Wppx+6JFUOPLrtUQ54egyeQv1amxD+BsG+K5B73bZl7B5mkcw3IJVXFhsZ
EVRgILZDPjKW3fXPfvWI/mE6DiP16ER7KMIuOWmZ+I+Kp8AdFlou1BT6qZSLz89d3jE4ThnaUYSV
t+nSIX+Ypu4wR+4mcuNtVw3Ff6WOQBdZSoM8Xch7gTh+P69MIbyoKgwK0tLo0JULh804FqePd+rl
LcYgC24PkCci3+fNVOkUsRzUEp2ZSEjEI7eW/eBx1pu4/AYGFhmn/x7uMy8ufPJ07s6F6vx+XrMD
o2fRBIA37+m+NXkj1V9jl4TDl4/ndhH8ANPgroTKzkVtgLh8PxC+W2kedX18CmWyKhV3VbQaHBVz
K1psbefIvnEiL9eS82GQywGaI1k9x2kIc+yNpo6nU5dp31SPtqJlrDSTkkQmZvCIUZv6GrXJba3K
Hx9P9dplwJjYGS1IWpL091PNFHOY2LMcTRWuapv0m9oM17yGJ1WlhaYK+TqJ/EaccO3aBq5H3MN/
wQmera/ZFWmee8N00vrhsxDyoZtz6ctSvYUTu9QI4Ob5d6Rl+v8ccXt2awlXcDpZ7uysPHMIn0YA
uruWjO3gVbq6RWhSX8mRVrEwA73sbnFHr86Vi48MFWsIHqv3v6DpVeSlymk6jXO1tzLzYbKnwjea
8kbWd+VDIuZHykiGhCzQeb7tOVXZR6KZT9Kbcr83rNeyTJEgDr9OjWv6s1NBIkeY4OPtc2V2COkB
pqCMRnHnvEqazZk2IFc9n2KIHxhHuNVT5HjibmqdW2onVw4Jp2S5LNmvVEeXn/LPp6TV2Gt9WE4n
bxptiq/OqbPMF8OKf5rJYlGF6LItn0TfrD+e4pVX4t24S3Twz7i1KgA21N10mvP+V91ou3bZrP95
DEjF6BLSGVjutrNN0ufYZFWt45xkRZGTHrDvtVRuPh7kyg55V1w+GyQaBAEHwP1T2Zuv0nlGQ9Z3
hXLMXegv4wbvjBsDXombAGgSz5JH8Qqd18JkW4YizlHE08k84OHEq2SAc1pKhBFr++nj2V2rNNoL
kBIvCGDcMD/efydcC6fEyC3nmCfJIbM+mV72xW7ajWN0R9OE39QD9BkK7cGuokBG1qcoN25Eb1dO
g73QhxEEWWKK88jKjAY8glxwLkNNE1jM4Rd16NB47P77ODwS2NChw7eYGZ5NVW2Tid6I4RyHtBSr
ptOnbaP1rk+zcNh+vKxXpgQSTF/EeZkUNaX3q2pUsZG4bmkdzblzf+lKMjy3dWys3PimLM+VoaDr
6KT+CJMSKZ3tT03vohRXluHUxeYUxE29DSP1m9sNt4Lsy33JQVskBhG8Z3+e25+0NFmyfFDCUz1U
gTsBGA/pcpoepPsbxf/Lu4ORwLUBhEfg+KK3OZUgPcvR805T6u1qGa+14vXj73N5KzKCi50YMDP3
UqcZA/FiAl7nnUqS69Dq/TmvdkZEcaTaeMYpNzZhrvznc82Yf+N4VpCI9mz7ZXFLx6TNQ/IhXpr8
W699V2LwMzdNNZY/6H2mTKkPIhHPGRBsSpnvN1/XhWWdZ2n8pFmNs6smLB4SMD07E8vBVRR2kS9Q
Odx8vKJ/3VXORwVFh0EO+npcKGcxQzmYXV6JPnpK6Ey5SLkmPxwSWdv93jqN7xHELy574OEz3Mbn
aZMi4eCi25BEb6bTr1zpHblOP/5Rf1+Ayx9l6mShXOJspvdLMVvxrNbWGD1h5Gd4X8G9W9Y9OnwY
YACAR5KDvRtqlQ/9i39o53QdFj/UJtt0qnfPB8ryN/53NgWyIfy6sP7WFQ/FtKvKMhCxE8zQvPMU
Eih/RqRGvtYVpGGV34XILCNgi7BhM9KPqzZ/+3DZLfruoh54+bmRqaJVg+j4cq+dvxfABkFoxrVz
bGCQrIowU4O2yqftrLbRtkzMcFXLqFrNs2I8DJneBMKU5bacQCgJBD1XDQ2mfQaazC/V3tyOXf1W
5oMBTE15rETMWrkbI3I+O/YMjsu8L+y69/MUAIXTuL8Hp17pbdmtpNn+qSEM31lzk68HI2k3hqjF
jmZ6s6+n8iWH8r9WhF3588BfGopH4B3jTUf6G2S91q6Kua/QDZw8n8xvJ3n5n6eo/M7zh8sm2j1+
TQs2QK0pXbfl/DrW0fflx3WD9RzheZWnrfugJe0LkKOEz9D0gejmnVHEd2akfy2k/dD2U7fv23wG
rge+tG4Kx7d02nmdiCx6qqgnN7JN7unz7Aul/ZHWzc7IS9VHCxdQqA23i6fK9B03emlD87lyWt2X
uodyib21++7zaIvvTeWAu+g3JV5mcYcm4tD1T3PeHYccyF3rTd46apNjPHV30YJyHXX5aiX2t5DG
Q9NYG6wgV7Qe93TSVyDAAy3pH826PKLHhMozZ7jXvNdpsJxAay3QuMNQ+4Vq/ugy70iNODCU8MWc
Ket0cfVpjOWXTqWwZLbF5xKUpG8WYwwkxD4gZyJ9QEtr3RzmlTG2Lh1j+T2WifNLaBXCeO0xJHVr
DOObUOe9Gomt06PBHLvAuqYRVFA+4iJGtdCf20JFlK1JnuEOdGuZaHdTXe9zVQuDtkQgakrHV7rr
B4EqTGBnI6JP5X7spi9ORGDPHx3IuHij0P0d/sivAcmvITS2c2Ue+lq8lDkct3reJ166RfC9Dwpv
cAK7ErhLjFPtJ4P30vbJLhdZkOnIp2sEaYpzX2hAS3tzX5XRPTKmgcTkIx3EpiizY10mn4gfN7Na
7Hv9M4JziFcaa6Wo8eWQq87JNprirDJdfE7l/DjMydrTyoNaxodEzQ6L8jJBd1Aq6b4CxGhH5Cdg
5mTxgxtnhVKAVsv1Mhh6n37d5oHaG2sjH/aV0JDU2heWs1bT6CDMpabprpPO3kcyX1uD8ugk5WqK
jbWZGwRe5U9pFV+RZ1vXhdgJkZlIbQH2y2pHrmr9zxxba280tm1iruZRW9dlcY9+iD849rNW51ge
gDfxZ7s+aFm4djL7W2Eqr2hTBYY7Uii2c/AEctgBPkO7DxynKFB865XmuRriL3GEeTxlEy0IYYms
XUr7KAHvPTGPVBPqX1jC3nVm93VS0i92UvuKGb6NafFSs2260QDFbPiouAlwpxU68ACIg0qNBh/N
I9+TMphHh3ugD9yh20SoPreiFOBNp1+p+DIAqZwr7dltujc6gAxYjz9iWTfYv8H+A1W7twXW4kZV
/W5SJ8CEZC+d5mVo57sWx1+aqavRQF2APemFum9W1lOkVE+ta69Eqh47gLsTN5ia2StZGSGtmuZO
JfJEVmwDRKr3wzoGWZgHSdYiQ/5Ew/NQSHmvhdUiTGYGKBJuvb4hXq4wJsXOmGJDgMo/rnr6HBhJ
ejQk/twg9MdRfJbswdDRP08azhA0t329e1MTEaJgACK2KMN05SHnZo1TYBXw7hESH8OfQwRSdDgM
gBfhsa3bxt3XZoulBaJcTNBrf5XZsApNAJ0eqA/ZgvjwWOSafV6tde6/PCrXRuN+sYeR9dZeUKAF
XBLK1Hcm61527g5BNb/QrGddZ6MV/iSG+2Tk/nF/1rK7c9J4XTaA1MdxDnLd9tMJBLujtaDEs/tS
hIgWyLXVfcHqjYMMpFB5W/4YqwFT6HEDVjaOU+wFVskZ4k+p1gYjhSh1/hxq9C/kgxk/LbeCQQNk
UZFHARBnh6BD+6FV5a6M8lerM9Zul67UAlPc7m2pY6XYF/Rxd9fnU1BI696Q6g9y3W0/xwCyB9cv
CxXHBuI8wkwA42q80UAEe551Z/PL7PYXh2KXg/3s7HZlMnbOerZVeie17OtYd0Bn60Mr+h8Gj5Ke
mi9hZv3K7XFVKIAoWzt7CKv4XqAC4zr5IcbFu+qzVSLmYDmtsnIQao+CEophpqoPw6JUH5W+Z/UH
hMefSiSZZmAnmTWD7ijf8uillBHBaBoelBYt+TAbNtHwnOkl+/1nZVa7kIdxluMDfF8XSioAOHXp
MIYWiruWLAywZPOz5aFQkbZfprjMVroW3YeNE0ygN3wLWHpnO296ph26oVf+H0nnsRypEkTRLyIC
b7ZA007dklpeG0JmBm8KD1//Ts1baTSSaCiq0ty8edOnpSMw0dOkgPReDAb1hnZfOf1Rrdy3xnAJ
ImpUQfS9Q6PXJrrdOKCy5E738kik2bQ3e+teL9nAy1zdT012A2Ldm/Drjcx4NHSl9Ku+CPG6C3Wt
2vWzqouW9KpqXyvnRG7LrqdCK8qdis/WeXgre0yat7wpTnZsfBXZdNwGfW9MVK239ZwjPDN52vuU
e1Gy5DIQWR86jb4D+E66WTzi1F7KWUQFY6zjKvuuFHVfdI6faksoVjqMyhI8sN2tUP+RctmylJme
8F3jbt/YCoxI9TQVxr5mHLi12oHctBn7WRqTGYs/CejJtOr6Zj8MyAD2J6Ni/olbXytzDGmkopUz
FX7u1PtRUW45QWA9Pjpbvqs9hto18IvY6fLuF7O48+rxbLQ49Nzd2wYtbqMC7cNelp9ea++9Qbm4
eon8zHCmSBemaXpWQOHkeAR5z7mKMEqz3nvV9DGuDjxxz0+yNlJc7bCyhSDT76mKHxVvvM8X9bub
4mEnpyVUXbKvhUkY0xWBU0+rX2XpUbD4jJet1fjsEpNFJTxrOiXeYrtZzs6YZaHpTqetFRfglkix
2vnf8WZUF9rlle+k/aUvxU7RU8N3Yy304jWM1SzYes/x4fhq+3ahytjX24mBFUGuQW1vFv2zpW58
HCYXwUl8liUlnQ38kVJHg9H2h7RcTnE2L3flZLR3RoNQQU4ChT7KvNPpGBkQCbZ5jmZ8lF9gzz86
Shl0Q3KNKyVQ8Xiq8ifV0GDMh/KlEd47zI63JS2ea0t8YKg25NqyFPrlAo3VnNIPYbWRh8K9dFfK
NjwVAgzbHt8Xq7qtmftqkD1tZnxBnziYWXRjbKLa6++ZqPngqMwr1S1s6eaX/J2tJrvYKcPUme5k
rDWrDTw+mxioVXUlLOz23tDGZw0nUenFS4qU2uKUreZ33ETuccCt2Rn8XFl/+xFV7ST+KgnfC714
mwW9BNVC/xCrFwy2nj9naXIyDW59RrAkmHTQDQ8B0XvC0sNij6nmOzQ1GX7Tbc9qrN3pQ/rjzca9
U6qrn0A2LPSW9hOccZx9ubH7u6jqG/PKWReMc98p2c6Ie2peS7afewrFnpUFcTWaj1SxrlmfXQEP
zmW8nvQyu6OiEmhs75H2yDU20HZHBmFIMWygyVettqrQYW48NchO5C+oJpZBWmiR6SIkkKX7JUPu
p1HvpxnILdWJsaYVndjO6YEfhr2eaYzjGe28DXQAOWm6IKpD6fCK+BlniPpXV0lW0VdWqa8isY9d
M96p3vzEgKbdMC5Rv/Q7N3eUaCgtm9kj4g4ZFHLlOvRo82dnVEwvyxhtPkx/FVUEKXakQV5hrU36
p+pjZk7srzU0xncPL5YKzR+18sG0HmNdCmSRpwhaEZidctdpb3Y7BPFghiNCQ9gEq9fCpi4Pipte
vE45VqtxctAhlc5eaDbGSRwL9Ydp3p+pkZzJ/t4gRT6n8RQpilkwkI/oZONIxLQYKXFBMKVrCCqi
ErV5v6atn1y1Phhx4vcQpicmDOj2+OUmIGuOEiRDFXVxsXc4Lj1kEBhhUbakp021T3hjuXxVYdEC
tRAnjWE1JEf5FuVG0ytjQq7R2jXIrCdi+JlyRB88PZRuJ0+huaCLZ03iypyUoFaa/VzF0UKju7ot
+9rOg8TqQzVFQK+o94230R9V0Kri0DaRcX5L/ckhlPYWGy1pB6Iddip2+9DtUXbEZ8gVlVeXn2Zp
9YtI9JNjCSsQaxyU46NcS0N7A3wOWu/X0Eh4qK+1g3eUHqdX6xAp15B5lJHCOxsxh8L7LcQUrh4T
HzxCT7s9r5QXmRE2FIE2rZdUpbPEZrXiTY0ysbCc+fg0N0M0eJ9FkbyseI2utx7TDuFXrM8zS8+z
1+bR9uZQNY2DUTTXRI1vFR7PYpRUOMVG7TPp93sRNrDgeoDr/2JnNH4h27H4eWHxBqrt0LjxFX8o
VZHlevboQBXuei22LAmWJD6Jjbx4dKdzrpp4xfG2IqY5xFso9C5EaGvnEfgQOe6KxoR6Nx/0EtI8
rM6q7qNqsgMaj07yq9OTM2O4hsKgZyc5OPmwr40tMsz8LUtlb4BL8IQGFLsaTkyUre79lpk36UgT
M71u6EjM1mOZWEfpVlCNJ18GPna6/Wq033U2RWO/smIEYy4CZ7O3j2fn1nUWrNYldNlxDJj13fyZ
ySW+R+eYug6hA2Fp1paHtKneZg3vYqM9xfO3sRY1Cs2OZXnT243N2t8vrE9asIWS+n5MbbiExV5r
rL+cx8QuXvJ0vaUDIQ/wxKStfFJD2voaa/qOFCByOfJx/Ub98BGuK1V97YBoVijdy1TeVHc9Ar/e
UZAM+9g+8iuhpRhvuVLf6qXH1jChCPMwxsOXOTpfntoHglr1RlRTw65IaA7v2jXCYx3zcb5r6QLN
XP2xGy7sUs3NrnJYY22L05bqUTKZ3wViZlrcHyZ3QCCC7kF7+4gVKVobq2NAixPK1Osp0XuyZ15J
OdqRUscnbVyOTp2BbCdHIytuqgAQ0N6YXXC30SCXi/6h3phObuqNGk3VkJ6GShDPk4z2SnoVsMgS
5E3kOspFGjz6+FpLh/zEwVmZcOpl6cPsjEeg7L9lnDuBmjFG1htQL0Y8jmZ+BtrGBkLUcP23IneD
ZVlv0qDRmfO2WDGTfYlpsBloULjtXqOeEORxG+GdDqZbhm2lvRR5YUcIlZxkSrCw5CwTo9qviZ3v
JmUGhuqPa1mETdsdOC1h18b9Tl6kZHuFtLmdVkRvO0u8Tub6mXsKDd+QQnrv4MFFASkkMdfiFxfA
EudNJC/K9OR22We6LJ+dsC3OfvEwbsljiVXO+jbS6wZbZf56mbqT75mDv7bFt0qb6OzkL1K7vOI1
Y04DjHPgCLqxdCNM6PK0CVu3eTlotLpZPA/bUSlFtOZ1xPihIC5HIOdqb/VwcLUtVLXuiMg+6X9/
yTn1ovhutZqk00NQbozaTTw0bn6aYnFz1ubbQ5WmM9Da3sJ27S9rlezaNj1N4/rtFU2IZ8RZ9wlH
MznId1gZc2DYr1qu7CYM2Gx9yQOt9TNta0Zx8Jxpt7lM8OLosiA5FcMy5DzTBjQeN7MJ3K04Lv8w
v3VXENpnM3Aj0aFvdP3dkLo7004erTE9toVL0/T6YhG5M8RhJ6NVqOaBQhg8K2As6DwXZnd0Z06W
Q5dCSj+rzJ6UmmzHm07qop2kq2IBaHi9ZRuENU74zI+0hrwn4QRO0wfGUVTbPs7KaIyb62wXu8JI
aHlL32Najx1zeZEPqmbjvXyoopqvM0LkNY13/KlLwpxQMxkBbakbhZmxPNpSjLoYYDAWss9WuB/m
0q6hO4IBY92UTQn6jIRl9MJ5IKMscx5EPGix3gXe6D5u9H/2LfzLJnAGJ+oZnjXZiKsayw4SeUC/
qm+qRdQDjXV6817ozL3K3pOk2htruisS+5Q5+3QVwajEp2FY0AFcDoM5PFAnLxFAdv9aazYHcR+f
sol0zEyet754pWzyhMj4tTHLt9WoPr0x+TITa/XtVfxFZ/1Yl5lNE3D1Vxsq5Pxy4kuOjCb0yKgG
2tcV7Gg5aHdpaz9N43TvjPVZE/1tUMqLzkNW5nawldgENjUvk5l/jvQeDMZ4k95TOij2ybtde1fL
nb+NWn2tPCUN84xxZSC7D5yRq7nNX2vtHItlee1LYz9uy0e+Vod1Nq4dV5oT9yxQKAvWPLV89upd
Yug3cKxDurWHbBkvyrx+NlsVSgMlaLytB+d1y9dfjYGeflmANOpZezHQaWnW5YGYoPJrhwxz2gAF
2/utao6mJe4To2AtjBykwtID4KNjrzFVhaZKeUQnW7nWZL+FyG522+p+gb6JbzlSJJ+rmhOOylQJ
RAxBiOsiUoInyY8Vg3Dybjp0isE+RKe9gC8ZeE15t9KSrbB/BD/RnI70oe0elynrHyrCB0SkiXE0
osi+a1DC3ARtrxgZkKyTXTqvg7Xumnn41JX2IZvq9z5bQ87eb74ZH/qw7ty5OI9e/lAu2mWz1cf/
QyTlq20JtaeUKK/qj9uIesNCW4A/Ki36AuPeqtaj0pE9zKIOU1G/MCjq3vKm66wNT14yftRWfKDX
5Saq+FIO5c/IjkX1OCLl26dpSROMSF4HU7lDHvHYqGkaphbTSPNGJ8yfkksl+qtrpp/A9mFjq4cq
my+2utKDX42+DhTVu5nmt4n+O3rT4iuF/jWuwxsb+R3Kgu2nKVeb8vlPOXFmkJqGpx7331bnxKA7
zk0GjxWlHEh0T9sMgLaZ6WO1lddMo8Oz6M2DG8d7aaNzrfu7uNNzjcEVxLBCIdqpVTWyE+9tyPRo
iamBGMNNbAzCKAcoNuvFbquD0QkihcYAoNc/PKu+Kq1nEb6rF0o/p34zTwmjIsAXldRnsDu+OKfp
22B2Af6RDniVQfKDh0Rml9b7rohRKhKh0ydPVm6+W0tzp+EpkIAJVBaYjtSMJn433c1ajq0o/2pF
CSMfJ5LOthEOsb1XCxrOF4Nx1WRsowIa0jCPkkagxpke6dKt8C/xc+lRZx4H/Yh+9MkU3anMuicI
zX1gJOqzmsTPayleJkAr32G6V6AU9tmBE5I5boQW0K9eJGgEimi0zRRLGz8LcCc4d5du9Z50sSDN
oaRPec5cFKEXoalNUcIwBLecEsCALcpJQn10kp6adDy3tCSXJonbbOyWpowwNvu+50EVhnpz0vrG
3JE2H2iE8NBT6i9jUdzki+klKLB0TyUtGP5KIpm4Dr561Pfr2qMxR1hs9S/Iu5zNqkojbyuBmwaL
Qg3Kc3ruHLbF228VoVkr6lMnFNsfnVXzLVG+0Yzs0FHWtb6y6EdOGZhjXXzK+EfRhufGoCu+IXR2
SvIPfXb/2H1ikrduEULqrG1vJjtlpPTniHXdeXVaB55Zqj4qjm8Cr6VX9MqWFrThTfXJxvc5GW2s
OYFDb8IMqcPM1ptVly/z2Nwvmrd37XGXTNPBUXF5g/tAI+K7WTgf9OJfG6+L2qI5g4BflpV0xqjt
l1Yzw8weX7y2fWjMgUyAelGnzi1pilOH86hFMs6AcPikqkC3mwUegwD8yH5AKYIXkGcupsG9KL14
mhDpGsb6Qt5ByNLTAu702UXk1WVcjWPfG8jRsdA6mrW+rhHgZxh8HakBv8VrAVmiHGB4p7gyiCt2
jlUbvoKBnBrYVI74qAdtz+QSi1kdrW+OybGw032ukDts/SpCmOcg3E0cxMV8mNSMEnXreX69Wd8x
lWF/a3uXCiNYakYEL1+S8Nqdi20CkL/LEzvoO7xrXB6EY+QM7nM4e8X0MZnTHCR6DfNd+7SL8bS5
1TEFBHVVMJRseNR7kCtUMiY6J6vNu1v0QdClxPK1IoLDFVWj+74k9Wfe5gcO0F3tNfdT33+OA9q+
VflU58MrphAmBALcQM1ukCu8LbrXHjuZJyzlfTrpp05dD1rV/sodSW3uUHnJBwk28IH9BY/iwvCA
Z7haZ61MPpJJfVW6ftcjX9Ku40s7U0DiRN8NtoqeQ/6IVtyVGWFDkJvbyXSrq60MHY68JBPsu+ce
e5ZVymXs6genJ1RqxmS3kQfMeXPXj8scarbuo7CSBa3eHIfV+LvqykGhGRjtDBxR/cfVu52RkKXl
PbAcULBFQWJJI7cQfxUR9+idg/3XRXVA+z4UZbHPigrZ5eksGJS0KfpB1cWtUb2vps7Tg2taL31c
ztSUzN1S60+4+HMifapot2/d1g7xvzeWj98EoKDPI5VHGICIJhPxCKuODCbFMgSFMkXyUgrnz6IX
CCZ7x8Scj3M94x2q+rfoK8awLMzX0vn1YRkf42y9d6zmjwwcB4c8rZy1c+vMuc8grSGcDNEHRLg/
XrGFuTsdJ0d7rEdAc4VTIPL+1Gdj7a+2c9/2A4BUHKV4kswbH7RtZgxFdrZWJikp1c5WlLtqKC/0
w183Impq9ZHclxpAR1UbB23EwyVVDKCkcASqpAzhmt9kcjQ6SFQv7S978KHNtYtYyr/tpJ5zIdQd
sU0b9Bumzu4k/Fy/5Wt6lkuht8WpYgYGSKGIyNUQryGY39xgbVNKUnWo62MeKpAZ7Gz7LjoESBK7
exocSn9tzgS5OlpQUwYUfSj4PlHdc60hXU3jq+pMFxUBHTrG925enfVSFjPqF2YEHDRDC2Su3NFA
kojmdeyHn2pKn2mjOSyie+nz5Jy39Es4nh6gKPc1Jy29JYZ6VhXvb5tpd3O7dD52YAnXJL63FPgp
it48tRMRVNf+rURO6Dl/Dypvc2C2bYWbX3U8owKarqME59eWIaE++ynNrL+dZ/+kQ/XVVi2QQ6tE
wkwQEuo9K3SH+lxt5rOrqAbcwCRyHWr5Y854uYGBOnn/W3jt+5D3FwalPG4FhXT4hHvmSzypmbof
c+0ldu3vra9mZJehVzW6/u5UWfkPcS7U4ibP6Ua9IZhyiy6U9tkERUcPaaEKL36XWJazxuxH3ogo
3HOibxLjz4MRXflABl9knr9ZosNZ0J5sxqimzRzmqz4F1jwAw65MxbRfUwHlgt/+rWLVN6r2aaDg
1Tb9U1yI94SUdBDz42gCqE9gJI3SnRrRnNZ0OsFUfuSMfLZx095Jp2tmC7QIp42IWEKt1ZqwZwpU
4BrN7zx139tiXuEmnt1hCZJ8ZZBH0/rdjKvJxx9PJe0vYxcgNG7gEaRjmDKwLMEky6g5tdQZ0am0
CkVusUHGmBhrjL8LpUSYZf2D6tBPnzABWq0JeNaNyZFdd6py/WhZ2a3um8cJV6PgTRpLe84Gpl27
cQQeBdjX/9Fm5qvkefK2xYa107v8dYYHMLfpo91qz726bV9FPV00t6Pw3f/K+y4EMaHkvna0clpZ
cTLz5jTk1n1atjsJgRPIgN5bE5EjqtuQhPd1O607M5GB/lQ92Lb4ZBgqoir6wXCrfa2io6FaXQB/
avKTpDvm7swY1+pH3q3a2GfFZH7XWtxNin6SJreb2os6zH8zq0KPpy3L16Hmul78RjjO3YuI+4EH
Zfy6tUoBsaKQj1bOYBBPJB51+Vyl1Jn1V41wec5T41j19KRn+S5OXF8OSQMopferVG8IJp0ybTo3
KI/lQ72vJmZpDatytfvpU0f+FF3Dz0Ivb467gQ9oAOnu4Bs4XIVQSMUs+9JMIhEZJvXqhvpCDYym
w7t1QwQM6KFRs12toDoEAtpT+3F/heU9MBQFyLN4mkEesoLBRuT5fd0EuBEAWAOLTTl6ar6SdgOI
dPKnslQfipJSz+YR4sdGJC1JZ3DcTO+3TOwqdBOCtEyYHy6Dfv0Z00Ysstv0mGJnt+9qXn+qRKUK
gYfMQlnHdxeM2gBRCWrXNoLETX/qicXrGQOgzPrduHEE2Vc0zD8olXtfpO2ZVgkarPPcd5MqD5kv
fy8UsWPqQzQMEBe0mdSp6L9IDA5ZB4CbqR/l3MhIlogG1g8gSuG4+xmTSUsSjvdXHxHV0nYlvcLM
k6i4PdqNQ5mPjOVNrrPckxJ+ValoARKBWQIgVPvMBuqGLbWIZwmaSRMOBO9Sdyid5FAgK0eQxE4Y
XxzvQ4sRJNPWfdr3+xLmg+5+UY2bFnR7EGvig5p58j0KoNtshM04oPWVX9XU+xAT2AER2YqO5Nbc
D1l3RqaVhppxTznMwHakCBBDVLlIdEUCb3IYO5O3DVTiNBwApZcszg5lBUGkiIXwrSHSbCVkMuWx
LLFmkBa81rvr2htqbif5VIk5viZLD3iYBkk8n+L2WgnlvKzGRW41xtqwC8YpmHpqifaFrc44QAZ2
+7MOSK2ISDeYB6VJOCVcqErxiS6+Nh7Iku1/Y9ZZjtBc9LDSbmPnHFHYpwTx3uE1LIazc00ZOBQp
Q1upy1Wmfui07apv052WgS8UN68unilN3pJmavzFMXdbfYfsEx0s8sM8pqyPs80ia9RnxwACyDY4
FGYptrcOhQv4IdzLrHZhSQGVPMfQL0PdhQxfqscan6k82nl63IyNCJM8IY8PXTK0lPOqLBjgBFU6
CP+DkZmftSFCleC6Nmh2Hw8Sq8JtOw4Usi9RnRDXGUihRhwE1po5My1qUDXoRgbY1bZHfmIu6z1T
4m919iIZA8roBZUTOakWmkOU2OTjfDdX+56N0s/PmLCbXCgnM1c0tNVdm1n7yq0PK1uCldMtJpY5
kcqGk/fFndbWH0lc4aPkxnJIztfKeZrL4QoVL8hBC8Z+3rtquZ87PT/WRhE6CMzLoFJu/WEuH53W
2InN8Uv1p9Y5I8WFc+Q4S2gCRgwUY/p6DjvxnegOerL/VqHp/yIjNqWuL08H87jl0VupDUgMfgDn
N2zYnOOBW2bHEq6zVPYwPDA075d2wx0/ovT+wpfUvNcVrYCAUJG6bGw93IDhnng0WXIu2je5K3M2
LqeATx/BCWMMul7fy+PP/9AK8/9fKp+UDgq2k3odVY6BDhfpqZazvPGxtugiTHyEwFkgEwy5ANBI
5Sut4TaVcl2sPBIzvEEwoWQ71YryLH17U0MIruNzAXOkzqvQA3rmY6VPHMrbBEmFe2m8nyQ3/Sq2
d5gNllFCyOwsCpacf3itmWwL2p5ktUbyG5z+T1tZfg+iwhmW9l1+a/fruaqOiqiPhvGXTbiijKi4
z0afRzPUs8lN9qTFoGZv6fYtw9qytx/BvbkflwdMlnc+nVWVKylTvcyDWsrmZDXN7KdWvhBqCuyc
Eb78wCOUGKRQDBUoWR7asDExLFC9dXYbcwXZ4by8QhGhV2lXu43pHL/V7VGs82OS/QhP3bl2+3fq
z9nwBjt0R4PwhU7qkMfnjAhok/J//y3xcus4lNS+jhxhHMvDLAehYS9YIOEw2hxyW6skrzQQ75ir
6ZsOi8Mi12/8Av9opD2tI3bkQSLc+QbIDoFXwA1lR/K0q/JJyZdvuL40nMZqBtJP8OR0EO9o39ix
B7lRh81aU1uznBfEhUJvzs6cqH5N/uHrHV//37ScbHl/2mLvXdw6FszOi3PRpN/lts/Gl1qW3M17
c3xXvM0XTLiRX/8ZZfJrc/qQUaNlL5eRd+zWT9wab3py/+AaZNlZ1fadrkVrL3wtTSmwf1EDCTsF
/fHNPKQLApisC5wSZDRXSM2vJXKUGI2VKgGXkDdcOc2b1yYHaYYnEFyr76TtMV8lrl/Uia/Y1HBY
DzjV3jHL1j3fVIQkrKZhPdaAwHo2QsBcA8d5VeCFaMzxlEe4xwbJ8pmFNV1HJyqcSNTjThjyOLNc
k736vGK5PYoIZUDQzgjFUt/2PjgTWvZYjC9yD8o/koaKUyl9r4oGXzUAo805X9GdGt8lyUsaormH
CYrZFPmv/ANpDuQWVz5TwifWTtp0+ZxYATl3trxR//SVMjnU3o+RXzgryfSCm8Ng/P/+uFebKFwz
GL3AUV232dd5orhX/wEgLYH6qoXWaAZNzAtlvcv2rXHHvfwtlzNE7ZlXAX+VKyWz+TzFnN6RbalT
vocgxe2JJt4ZEyBgek23LZBFbdY651oIchfgHQpkT9z0/6YrNsReZnBK7sEP3Hy1yJEKendB0RPx
bJXJyV4gZpQ3PlDxIIHzEnTojLxtFtoah1Aupy41AQnUH4YNRoxKeoVJYYGwepwKzsCcI7JYndGQ
3FVAcysGVWjmaU3UY5rtGZvjm8qrriC8wX7CIZdUsQq2AKeW7ZFjpwYVxIHN3NvGheO0JOJT5vsz
VT7Wdljv5f77/6RZjwU8o3z80gjFTWWfp9+Yz3FRoqISO9Gi6l9TMYYinkLAo4+2of6vvPI8Oflb
sagnlOlhZl+zot/Juqhc3XwFFOA3xlMxFyGrEePzKyYhDLpx6ReS9/ZDWn25Y+l6xYre5ri69vQy
eASl/eAeq+TLS6IEK9eTlsmTxJ2vmwdzh52auKGYNkTxxp2lvMoBGQQHS7Xsre7LMqhptX/+X43/
n3Joh6tH6IcNkB9XzGdkFzj70BzulJTxBZa3lzZHhnky6SrsQkZHXII8kTSpkyEv8rvrwYmvwJYp
OrzW8Mtq/zug8TXPtxeMg7yGTvuFirkv7BvEiV58WNbjGN+1tRn8+4iKdJGwKWM7b/kUMpBNRkA1
5idJvFCe2cL+zXX7Dn0fGR9wPj0J1q2v7XIj1pN5xYbEAJN9z4ncqI170gXYteI+DZu341W6sDXk
UZObi/1Z4Bpl6V8eYDanquZnmhv3iv2itNeWlbW3iHDtMkLliAcXsn5G+5EczeVctvpR3vWoo2vD
6jWcffmh9XLTBzlY3iMQxGwwcvnDTVia9Gwk+h5DXWIKTKZ8sP20saAqrP4LV7TNhsUdv2v6ez42
OwvCqLymYdRPRi9QfVYfDN5fW50YAnuuoKNojXcuAThqJWGCt/1NEQsi5rJgKCeECZRaeUV276lQ
np25Y4ivfd/N9gsblbnq/pS9qhRrdS+NVlBE9qT0k7S18Jo2X7qHAfzclMk/mSM7TEYaQr3KoEha
FsIQadt4CBuF6KUXNJXTxj4qNC/QopyOftlob5SmbrN+WZg1PRG3MZs0Mup73nsMYNRX2g9bo4cr
pJaVPJvDIcejm1tMzZlkuxqvmJd/96IScZyTKfkAbQBCL97oCookaoaY4W4UsP7VaNXfjAlxI5Bi
+n7+nSDOsFjfstqAyWgeeqc6SdPXiwXzLS0PZ4MzzRhw9oYgPk4Tc1/NK1TSxoe36gybE7SshTy+
seX9nZzsXqe+Sm4CS7PVl4BJ3ZHIgUNa1FAIg1N9fpQxsANUnRjWQR3k7hws8yoKSLAi30tn4rKZ
CCu1UdzJaw3rpzW+SxOgJtY+n5CVfpIOxcKZdogyc7P6QEZPGM1fychDuo5y/PKoQrb1AcP5rc8X
tauv0Npea/AT0pqdJ+LjKOkMWvq4qsYXa8T+447wWUISBokOB0ao4ph4d9xIYvb7uH2GMCSjbj4V
V8obzr1br0YOlBmDmPIf/D0epMmc5uVxa06L+96O6T1+PmveLHqS5MW5Ygngnwn9zLVUp9nHVnLh
Fmi2rn2N1h/Cn4W42mIosIlFb5f0bq4mSkSmA24sPx6U94Kyty8T+7Vx7wqG3HI/MsrHwmjLepQm
msvz3T8Twub4ZxB5rR4DwulmydC8lqZjGH/tRaXd83t0OxJhTcWI9X6cYM3XO7RtcFoKuIUuI1wj
G37kiuQyLF+JT2IqnwvlIj6Hch0oaUJNbwjlHqNX4IkiulwwBelpvuCwS7Kq3BZfbFr57qSO6Vds
s0sH4tD/l0Ga26VvDmlSvwumI7PukgmDTcVSV00TyQdh+8PEJ7hOzHuZfRXOsEeEPQZkyKWlzfH8
ik6ESJWiLaNiYLDiD+5S5insbZVsFDNHMkBY1BTfbPSE9SCqRp8zaGv5rLz2evmkrPcwV+2B583h
OPvu2rwSDNXFN28sbgHmuuo94wl64sbqoJj6y2BWQQs90cVdxa11aGjQ4GFzfkneF3sMAuFv364v
ldtcrLreabCNl5EN7l3lozKyPMz6z872dtAH66XbLR7GCQOzAdGPanG3kpezGgxnlFjCoSVdwRIB
lvxIi8zi/gvmSjYcWPa/GzWZEaJHHh6etyk/s7eZbK4S2ZO/ymCpylXcrhvK+DoDKZRmjXpHSolY
JUeCKZvR8iQDj3/rr15rqVZbP5nj42iD/uj2sdWnP5DFE1BdsSu2eYQ9KBpIyOODq+ffagWPv6xO
GwCLtUJYHeiLScnyWqHJyWcnD90zOjQCJHGgV6mr6SPrDJdTcgUgE4gMmE0FwpX9Vtd8cHDhupkc
eruj0qCOT7riXKeF3mmjVsgFrYfcpFdia2Git5CaUqhVK4L6DacYYcWRFSREgYBoVep3XYuXrqYA
rzYudRkLRIhAhk60HrvQQsrJzHQHsfgAo/BxddtwWJs7Y+DcpU6OSFO9LuGWVe1xFd1xK9I/yEQo
O4hj5rlXKXLLUcI0Pnjf6Vw9bNkCY3CglcdJ3cespR5XQv2G3qloNHKBnKax+sk4aTrzwLt3A8yT
J/pT/tRuI3lsnrNj+NX0oAMQBjB/mBKT9X+YA9v7DQ/2H0/vsd240jTtXhHWgjdTeidKlG31BEtm
N1Dw3l39/yTf75zJ1m4ZEgSqsjIjIyJfqgx43QHGwdZ/XiUTTUFMScJV5Ifz2afjtMYbFuAI0gK+
9ybpTT4wfHVyDv0S3hblM9hwfKzRQMCMyT+ddplOWD0BPTGcpFBq6y3Wv6IO/V1eRJ9xVM60/JF/
ORPZsO7OCWQz7WaGKEeAuE8Q7gxAYNxy5uIUqBBNVR/+deYcsrDdT+sEl8u12+jO1p6Xv2VoUFpn
zbqvI/j9OgoZbS7QeXoYsRZjMl9Gk/HI3vSu1xMFTRKfYocJQEDrqOvK5rMMQeknyzkxmBRxQVQ/
DXPdn/MwqlDC0Nk7KK3zntK4ODHFPNlPkPdhxS2oKAxXEQEThFL65FMRoPcHsFer2URoqmvhR+4j
d4qq6J+bEbysEY83aYXVNt28VDn0VINx3zfpVSmNgTRLevVH/b3jcztV8GTajA2o6tJ/xEn8VoCM
XDW7eAVCPvZzcxzhbu6cfjzZuXW1aYlsfMc+GvV01dGsXYFTzW3HR1mP7ryzO2IJsIK3ASd8qjtX
svkxekEhuJyW2ZgvjQOkZ5RMAUDDj78+WxNVJ9KBVjWreSotCtEOPvocudsg9sZLbw7F2UQhuaHp
EQGy1PVZbwO6ZO3I0CHPMHZ5NARr1ddfmqp+ZCTQpjK9N2UPQCgpgdsKyl9j4exf4UgdMdl+CP+b
0YJsdOWl3crA7+crtbPyD5da7QZrIC0dm7zdD00RneecBhJSSDveFZD092bs09n1XOsalIl+VDyP
Y+h61o6NagvKnRwmZsq+aB1RRNzm58rY1CHsvN69MLHXxfB9sY5d0B7qDs84LzjooLplnl3ngsQK
GtBJN+Eu0qbZWX3fMXlW/2YO60cNadDFrl9POGycKWlZdIDAtE7Sm+nAqfXtxgGW9XeTNfcbyCiI
qLyBfewQNpIiuKQWfeiEtkOX6qRu0DO2TAZJXk3otLvayF+zdICCXBQHX0c7lkV/y7plVk2avuQp
53PYE+9Tc7b2LbuucfLPoWrFmz+FntkWazuk8K+Q3eb+/NQPHkgP5Ou4hs67OKTITv80G8mTq9nO
KgHTTMsQoJnSP4yHSxa7/xTiSpumgE1WPk/ey+JqWzyhH7BKhHsKQQRKpgMQWPZXIJSE5nxdWMgN
GySEcL7g8gEebejNP9fKfU+i7slRw8ZpCVfmeAFKJdUAq2zto58n27Rydknps01T/cGdDfjV8/SQ
TxPsgpBzlcbpUa6koSHiDeHVhlrPYlkzJ+29tHXIrMl0E9FtZNIzG50DN+sPth1wgIie+lRqay+o
v3pkACa+pEaZP5pq0ZD06LCRo4gRl+1TmjLVN7DTbVQC6lnKR8kWVvh5CeO+CI7NEh+G0jwDuT6i
gtj6S/aUuPY/ZwhEMcbI4qXInkwM/TZlmrgQzRI8iXFw1XT8Uc3ShKjPUCXP2PX0sSpKRMCUCImt
8wk1/mqOJeLmPP5Qif/S1DFiX3CYA/nvQ+p79cbyvH04ZTsm4mwN7p9dNM+zn99KQ53axHthkKvG
LwT0783yW9PzDGACw1x8jzDqtyh0aekYRrjjsNo5THSNOMMt6AQDVCtzdG+5Mj6xb/E2XuZxpsdO
sOss2B4IsaZtE6T5yrfyf/h730y93qtm0FH8uYDymruOtOpTFcbnoLvfGYM+GRez/NfSYKjGlnkO
y2ddaY9danxYDaimX3QHCCVQY3tKqtK7ZmMHBAVDMwAay7oI/a/Zo4XMdxgrwn0wvoe040gK4RHk
7iVxuy2eHh9mMm1dK/tYtIImnha9hMN89uohkoKepoA7UY/UNKitzrrO4XShrfrOwfFde8xd0OcU
oZMz/EDR3oVjzGrS3sYsgWZGFjHEVo3Eto5JWaHbqsV9NabxYljIsd2wezZi40tf6gfLTh9CbP5X
Q1VieQjGMLT+s1f4H4M2taspYlU7WTscpiXINtj2bw1H7ZlU/plM1kJTDgmQm+rNqp/sv1bZHhzV
rWEzGis7T1/Tih561xT6oZ2EO5gE8banTOhV8eWGRk65OG2svH0aHNIIO7N7COzTIZvDl2lWgAdl
665yTYYzmSPqPXr0LTxRLZBRItGz6YdPnjm/c1i/1ql3LjqKW9tZHh29pG5tkjc6WMzIZhAQeiNu
QM6WJ80pphyQJWAu9mLvDWvZtgYYNHLOTE+eGV97ciRBTCOszFC0A1S07otZBCcGzHzBa0/X1dS2
K6+iDBli/eTH2U0nwDRxtoML+zAly6X2/Z+JYRZU5dMhMrQjnJj20ozxsaumdGto0Vvfje9zaeTb
BMcc6F8jC1O3V/WQnOjB7sJZO0AyUDRKrY0n/obeVEENqUnh062MPsrQF60Qj14mx7vVeQFnYRnH
9UIWtooJ4/pMWWL2O/L2YwNxXBuqz35kFnJHodKj7W6GhQaX0e4W1/utRzJQQ0dfZHTqOa+ri9It
gMtCeygtJOnMyPYNuipdAsfGm5Nl7Zj1xkm8d5zQVkNXH2tGheE+oBAykskNvJNWGM8prSK7NxjZ
GlfrHGQEjWMIy44o11jPJm+0RePKs/bC7Yzd2SoevDek2fugmGSoEKoE9FeIgfNn2CmXym3eiRsH
JCNbWJ1PNvCxx/iR2EhO+WQyrjttKN3KU4g1A1YRtCb0alOiK4rT9lo4wXfhTd9BXUGmZ5NCLrsu
qf/WxAlACVhA5u6ryoP0V6BA8d+00lwvXf3M8EEbLgXuG0g5CgNylWYdMNJ+zgYE405Czloxg8o2
zpqDLSIUbHT7z/EMvCPxvEB/00pCKnvUY2XPGamfO+sffjr/MhTmOa5GRu8ZT45Z7WsK1Khx3o0i
Pqb+8Fxm4yVcptfW599pcLGDgeU9juUmXJoHNTUM/MJZ2y48+otqOsucNhbmT868qiIZr41nnrRs
eKnhFuGIs6lHk/SLFHiXzJhLRmFBRybfxbp/Kgr1DV6x7j3W7qBHtLaJLGTufSpuJJoQhiDIQPFj
TsEeNuoGRtmR5uePPBAT6qJvKnOF3Bll8ZRBGB//MmH80bGGHTv+EphZCIkD00hNp5PQbR2jhqIR
nenGksPTk1GWB6HIf7RQTJJK07AwzlacMvjH38dJeB1At3Wj+vH66aEgAZ8KBh2pVPvsDO8UUPsg
l0+2yxCe2jE+G6MHRBQc5YdD7zEIyYv3FaAFarPd4kQ7DyJ9EyXQhBA2lBWPzjrJojMS76mO5928
xA+5b/41kFIwiupVbhbTUICZ2YF17MKXKqajNTKQyJ62WQqsAfBgduERLnqMxir4g1nybQFHSZxx
g/Rs5afpk+uBFC/GySTN8GrnBCjwBpRPRDJga8YHvaqId87r5JjPCWRZFDqI6+j8DoLoAwlmWfNm
ZfluIIR1brYTrXlBNB0gOoDFNmm/Y7YUrUGUsyJyB2xwSEHwbtya3btX2XtlcvpiA79aDKSGFJLd
1MEBhGcHnfuQATVTjxzkZMGAcBOGcIj0EXSG2MF7ZGn616vNo0mm7nH0m0zFaJT7grhhoNaefpUX
nBif2u6mYTlg67SZmpgENz1levucwbIKhlKE+WAJRn7FawKFHehpMx5Jn8+z7251n3VXt8iXC2NP
hbuR9zUMqaHj80R1hhpyYEAaYgxXra3e2tduHa2sEg1WoA5mH790dRSiOKOvaoXHKhE9fdY3zLYa
i1WRDJB0gh2GdsBPOg0EDBWGUNu0QnqNc+pNn0l5NoKWiaEYBk9k5sl4aEuY2/xa9OURpfqbRJCa
DdZbNHO5y/UcXbx2QTecbpiQtncA7pZMvcwglBYFlOtaf52Fu6aPxXVA4B3qw76hSDT8aj2pZttW
EG6AZD0mMNlU51kBOYBlIrtlHMi2zH4fNCF7V6dJQg8XZ84VQ0s4aaPx0lY+SqmC9NoDIjF5wxau
bEqquqpD51a583Huund8Lxwbaa/Euc5ari4hVC7Ca6QXmh3xxLksZfyuOoxykuzNJ/31IQQyo3w9
eQoIp/msa44cn2loSecwQkThJQFYDThloatEMjxhocBTy7WMIcCJpVZ+1dCwGmeOAZ6/gx0I4tLh
d2oMH85KerVV38hB+EY7aCu3JWAQRBYvj9QVp9gu3BO+grBiOCnYyu8WdfhQZW+VAPQzXFaqk7jX
Pyo4RQqQXfdo/vZa/kgF+5Et3B/C8ljyQRznP2xfV3rfnDMn1IlhyZ7BQyRMw62JtAjyIbcBMnRS
N4AxMMY1ZNOx/YbQecDBpdzFzELqMYxY0B/wdPQt2p+1hISFkOUhQU+G5qEutQOadgwseEwILHCD
wpwCSwcH/Y/LI3KMS8QKbE3rXDsuBTwXbNlBBPEJB4F5vHTcSb0lq1reoiC+Degjx6y8OPSfmNrQ
Ug2GWK/4CWPXmnUEh637ZXcjVzD9ZosOLl7R+GBRW3tstU60qAdLSh3IB6Dh3USy7Tq7NjaOvtX/
nXx1TtDbioWEv9xcGCid/V/ozidvzL6tjjbmPLunye4+umw5wevDiKpy3yRMllOH8MSAmzJdzBRn
fKaaOJz6fu2cE1IgXdUbOUam6rPsjT+Mdlm5o0K8BE2z6b2txWKN4xd9Mk8O1ZFPNIF08tRRxfQC
BHY7O2pOHaPOegjTdqNeRjd/SmF9uzlEG4gPBFg+d8kcPGrqp6lCu1n2Dy4vNrofAdGx6mlhkcDK
o5NRalh0DYwId9r51CThqtVIJIbqJDBiS6UlX6l6XjxTHVRmPnXKpd9wtbrfsjQ3qgp2mJBvY6jZ
S5I+FooLt8qjYX5KGoGaXfJWFNzV28S8Qlyd1iTUtBW+FMISy30Y5scOHinPrOW2eOOwlUdTJiMN
4H7T980fCaBI8jdR+1fCp/w4xQO1xTZr5ICSgzztb0qP/lhz8y/qPmgNkDmvU5A1QzSnJHgg2rST
TOZuuqN97o2KlGh66TL1teCmvLT+ixUnLyrHl4w7neLo3gC31qiUUYRA5Bm2fIiE1ErGjU6QQ6MS
OJ24IRPjJjY87NP9lCRwZZjxSDdk0ZYbsYWWdgp9pHM/YmbZGeoqZ9uk50fUULvaqd+qxvq0fIQV
GOfo9bzFj2KTtzDIomgzj/iP+MbWxqac9uyUne3eOoRTdbDpMEdQwMI+vw1N+7SwgZN52OHWdZ45
zBuqq0iVL4HHv3NvQ1tsNyX2yV3eRuMLdG/Nl8DuYKvn26zCr825tTwWM4KNUB4LM3wP/AGtUzCt
gxDJopkHosY/u0yMDLPlQP/2NOsDJQ4Is0duOM3xyfDDi1/mxUpKUqMJTnbQDzQkP1SImxm2pIws
BphPCYfRR1pDjS+b/dLlNKzwUsGiTrZ9oawHC9mhPP3Kw7lofsyWiDOQjBuJsAb5MC3CHZnWMSXl
tDgQXE4iedi2MQN0/LY0SE1hBznnDPgj4ycWVXSMkUQE9jUtssN+kjm5Ggq3fyieln3rGPU9VuUm
h80XkS/IuEUnvnFfOEM4aMP9JDPD2FyMXxpoMMDlOchx2HKNs4jqaQiw9pSPd9DQvhqEP8WiZS3a
vHnIrL+w5xNDfxgwrrLYUCMW/8G0l0uNw3GLNlDWCQ4zFJGIuhzb32Yd2l5k9l1AMYXrXUH45DFZ
/ImlbvXSPLaJtpcwG/DiGTnfEscPzNoF+0U3A6DHx1vlwa88Nzl0C29+Ngwfzpyzk48c5HxsjNh4
8JIlBYBTMdkYdhVQ9KMVV89P5PHxJfXTA+bEhpA1+NA6bge9/d/Qi04vex14hu6CUWWvYbJGT8FE
FGyrrXLGdZ4gOzYP8mDGrOGjPLTsLPIh7F48juzjkIQbgR/lGO8J5nXAcCD3v6qZ1xwup3ruVn5t
g3O+zYF3b9MggCLYVYtaz9gC+lRgScf8KpJtiJmk6BUdjmz8yaDdRf+6gWIx/+iIbhWpv2xxqCyT
8SX1WDsonCjnbU7IaCzmy/LZ3Mp+hNsV2/Qi4gh2b7UxaVeEmD7INokBAqc+Y8hsfGUgGpwdiHrC
KWJ5sAAlf4tHmwrg254gS/CCWlDveu5QuVhrWSm2c4np5UmK00LvK0C1QyfFoUSt79lXDbGnBIJA
9rN8YOtYgmwCVSJztzccbHx0fxGVswgPPsOSip1nroEXAesZ89NQ4EHIfvdT+2A7jPANfnvgRtO5
9f5PW5b3XMrm8Bz8H044BgERtMOtDRh6900q55uRJpscCzKTbGwkc52bbzConZUw6dKwd6NFf6dK
z1qGsr+NGJsmgKKPfUf3ILfbAlrn7dqewmgI9sN8Yh1btr+3MnruTrfX2Cj5bOwlwZcU1giGY0sw
TfCnLElk2F+rjn5bEFPDsULhO3DkLNXwX4ZDhCzQooZaXR9khff4PrY8XTyp1lMiIONvNmiPi+xL
zQXqwyQRRGgkq9Q7DaJ+t+cvY854bmaQqn0TzglNW+xjqvlF05IvSTgbH7VuWZyUDeag0Y6JrFNK
EkQffNNg/6TDpNU5PliWEUINTCnWhOoCt7+oGDBiMM8SmRgsxdMuKLwpNLfVwqxbFr1kz8viQMrr
3rtR35aU0vJUC+9Az7PLZgZevVUTBlG5jtZnXHcKxL5Bxq3t6ya6+egzI5UcGUMgVmDEqTwf/thu
t3f8L6lVcjk9GU9AOrepGtrGdG2kZqjcvFl3HIB+wUCzxX0oKfo8xLQxjjQjw98QDNyjh0W3fzQR
ZHnVAYnnS0ZFIlfdkRP4Hql4vRxqUgmHCaIqCg5Ullus/j4069F0m0ur0YavrW1cVGf5M3liLjYY
evwNL/6RabUoiCmQuS+uvYgZf4TTkATZjJSpgSoofyEQTxEFO6NglhCh1Ln4Y7s243HrkFHLeUHZ
e6Xb2hNUC+QOM/Lge8T2p0dOO9mVIUy/gLQ4qd3/Glq2chA46Xzpw50sLMJA4f6is1wzqJjGGeWj
M9+Uj38BmYMV5I/yzHu7XFek7gUeg4Z9U7iISTlZihoUod9THDApRaOvKSsSs51VO6Y/eBXtU8Jo
UeXHtpz2sYnNBOET2ZZiq+ToVSVE6hHdWNaYvE8zHTmcUtfb9vmJGN9yI5aKOceoIUr3zSKdVVVK
QgONpvsVUIL9O5HLS6jG0LA0kqMLqUeiCCsv4qHS1Taid46wlcNzGNzvGACGS7u/HzlKRd4lkZOR
WHeP1d74Im2KMLehlbBiOZkOsi9MhwpKtIvclCy+vzv3AdHjVlLMIoRB3dtPAeZbclzI27Phy/5H
EuwcaTRtgfvyYY7FRj7wRAPOZSpwAMhl91dJGaLyHZkqie21ooCXs0+LkC/I3Seiy1MlrZfCtEvL
PcGFM4lvsKBMMCkySoiCA2fK/3f8SSTWEFFn2ADwwXH6XitUMq457sQjlihojv81rODUeA6z4FFS
Ol5PatiBvLKEqcRJxUWV0JJnOLRyFMg5K5ctu4VzlTNcllTJOAmOmgJJRprq+4otZRofA2GR2C0H
qyxPNoa1IDgi6uBSAyVpXOtQXGRj+tgXStSc+f6UQ/9jd4QtriYVLioQ30B/A5KsPP2WI4Z4I0V+
C2dAdlZc0rMynvMieFvo3MuZxpqWw1aSIsmEQWK2dvwp7yRrg6e7kE14pJpcHgYmayKPR10kOTI5
DMtOchRWFB/PcBnG7j/xWQUOMClP5E0invFIReWxXbhnvj3vXN1+QNT+MXhI04eeYfXaccJqwvD+
UD16K5YQdYmC/r8Y2yldrsWgvYYjcmnoNZD5VhpAJb6NMLq+ozqDWrJsSxr3rUk2niJQZT1xuIxy
egb6uuF2tSas1qj7BXMM1kGtv3lOfw64b8wC3ioObwcnQRRj6OURMiwFzz3AsLNgrF18ryOoqenC
j1uP+x+QduMxYEGd1rfTANXX+rY83oR6x6D1OZO1++6wg6hEvBwehbZrBOm+GPStbJaMJZ+Y2YcM
E5RkbRJOVnrDMfWp10uop7l2lqzQit6XQT1EbcSRPx2cxjslFsJvHqzsQElnvJADAUoARs5wLgyp
p6G2uUeTo9wuHsmoadOS3nQvZeWeZYOwRYu6v1cPUtwYDFF06npLMLL6dC/D0j1SJJaFpeKDXKlD
RjvSCw1Dez0AgQMYIZ2kW+r8Qk+UAkhCgsp/CxOWvuntJ556KZTQfN4REzCTlF3dqmTvWeXGX5wX
FpHsWZYUMpQ9LhMPUmjY3V53bk0DkYaulx6jxVHRglQMyzVHr89DWTFZim4NnJyGfY0zKB0LcuGi
MB9j+KGj1xzK2rrgHQRboYV7UMxsweYgB23uKGz7kv2s4cYMOqxaoK3Wmta6J10cFGScL77jPrcc
BFHoPYLpCDWtWvdDdynT7Klu1aPkdK5MKtctDJDca4WT7RhUn5PZPDezBrSqHql6PmP2g98aZ7fW
3lwoblIAy13wrO4rDMt9m5D51XN61SBXWdVP0HkfXYVG3h3rL7BmD5sfBrunbuNs48qINgUuMk3D
kW67LSTH/pFhxWcIjytjHMEkrUsxthcW76nAEdWw9VsCOs4MgYuXqhOH4RLiJNoDU8sakFZkAOIt
C9bEkkfqNBvwLUvUR9rXFH/aBZssHOO0Ayrnk15G9/JdEt+ZQlUyffaMosqNYh0ISSkRwG08b77G
yn8qbOdPPwevZYOSne4WJnHvzM/cSN0us877MvhpM840e8biNEzMlTs4uK76yMLDQpexkuGx8Itb
qC8/FrmjWaiNTpkoRyKCiKMxOCfJBxIwtRYsTmPBOKSkiNge8YnhlSZqQeCrpYZxgfKNEEdfZ0ut
c9LwlJEL7uL5n5GZr3yCz2zWoYQ22UtnBCdcDOx7sim3AEMFluzNCNSeOQUAJrVDfjPvvJmtwaYp
aGJKAtPTsPZzLGSmlpYQpwtqMayUeF8OF7hj8N14CpJFwH3GhmozEvIhNT8GZrHnWMmhg/XgFZPl
wwjH4hGxgTBu4z+mpAYp5PtBmgWv2nzz/u+cao3gpaSfwJaGryfVIfY5ogzAFp0MoKRO5j3lPJIc
iusQ2E9OZcwP9tDeuEDaelIdGTGO6HAVpXitjBPpAK8CqwfQguIWrqG8CBfhaTTxdJqQ/W1ERQOA
STJXgdylzy0QBW9RJL8a7ojMrwcQbje8qAR+Sa54xdJFSMJOTylBCNCkwHfBiVwcMU3zok1fymGE
Xpe2ZAGuLkcmnyGoiwuAloAU93Sa4Ihi4sFcsCiHyxhyP4WfN9C2jtEQ0lNxOpij2jsfUZoNMBv/
QoVaU5GPxOwQg44qCjFOa9ddHf6EpY9zCaSQ/Qj1k98r1VvZHRuCYTJe5GkJBMsRHyx/JIfhfAnb
5oP7zuvLB5JHTUVSJb8wvOUuQwjMZGVwTJbTuBaCAzdcheduSTnep1c5NuRRyC/z1/LwWCJ6RH8T
8wXxoaJArQx4Dr9ZcMUmE6LQvKGG38iN5xcUVfNI87kXuQgpqWG8coeI24JJdOWNldPw7pLX8Pqc
1fJfWPUD2KCU/Hn/xavwTQaQ2l5/EliKlcBTkmJFKtCRI1lOW5tr49xEmw+zG/IitxXKDp6KkmTH
nGdYo6wccCaDNFwSEBMWDz+q1du9FZLzSVkOjYDq6S61AG0hExtpc4Kk6JJp8N0BH12YxjMtDEAp
24r+mu6DotyigD4aYX9GWPRJ3pSRN42zQwbADaFIsvUzWYOQNeTAFLChlH1CFWdjiI2jyMaGFNIV
zlVuZu8vaFFCub8tthuGY25HJ3/VPEZ8sVm4DpdKN2nqvQQc7hkyHqiJGFeUb9JKViH1qQ08V7Hc
1XYy/UeYlTeJLpI3Jqx2RVhgTMxLggcJt1MSaDklURyw9p3oWITlsZkwZcfkyxDIhE9uF8VK02hE
Frd7konn43h23eXYpuFayogsmx4i3QaNqoIPbisytVPWv6E33EhXu3eDP9kQHHPfQFslcDZLiT6f
wcBssAlCFAfdExeX+pkoElkn1EH8N3eHB5QTTeyJLIg/5Tq5aAFoUAvxm8InMQv7ZHPQYC8CG95F
3diiHfSBPXcuJf40+i9hDfJBA15l2UebUN86nOgsbmkEuZP/KPUPd0GSgiouLncUDppOsVQ3EvKt
xyhfnr6yaDMxNY9b4wKEOWN9UTZObDSSwG9GtVcenAPHXWexv5YrYD2YLDm5xxpimgTSj9FLe/4N
Sq7ZRM8uqlC9xyLYf3Tta5U+80KFbQOWZbsx/Olp2uG2uXUJcJFrXkuav/GgXSaYtljW0RRmrLQK
ZVsMLt0jr/ssRyBiglmuqhM2P3/kfV366cLw1B70NNrAmkYHjX6T1iEPVCCzoAVUotvAnmCXSvHg
2ubL5GFu0zYVDh8zwxLSBev1HybdHUHaVpVNprZ8mPhIZK694ZlrBuGEzVVTMTQG0dV77nBiRV79
QthtZiwimoAponjrQqwY9GCvqm+uvDeOJnPn2Rlev9xjOUk7z94ysVzRFFENy2IyeZ6wsXx0NLQw
BJJSEcuatUAsZDLECoU8KCYZEoWN1P0t5bbgpawb5NsHgdgllreQO+QVeZyidWFza2GNH20HAE/e
f26T55SqBo8EORbgTuwH4yh/0EpnBcyeP5RgMYyAHPaNagdEypadJKt6NKWuy9CBdZp3T0H80L6q
UMLlg/LeonY+SbE0ka66gfZvCKOzJO6BNRxqAq1n/iB8SlRw0nPrG+egDXkHoLyGpkxtevQdvLyQ
BhtgRHtC8IznnrSJJXGZQR5VHB6FJ8Lo1lOVuCcLNeYARohpPFZf7s72oAWl9UoKHmnYSCNGApNA
nPWEGAw/pSkJQN5vVg9Ca36hzNkARMo2DgLrXs5FuPXL8h7FQtm8JnhgL8brYt8G3L0lQLiJ8y+H
ajx1DR1GnKURDkfgjIHzYicK0xpmdqSKHP4tYmvAPMb8CXIibQPjFYIz1PFHiLEb2UrEf+zJqGyk
HAU3kUhlaZTAsp6InH0o0hOvtzdyzo/GG4PFicnjvUyVDhS/3xMUBAzxFVrXhyRvNypEgsst44f/
CzeEOvk0M2ivIB8sWAFpOaWk+hc4Tvb8/9IdrogV17HS+T9iDL8ri7cYL1L1DU1NJgrvg7yERSHn
ixSZco/JPGJA6bT8pnjkYKwYAMo6r9mt5BqIvu6Ij4AMBAIui4ujOhmNIxYre4EseD/G0BBX2+if
dDBLLzoaFPL8Vjsd6wEj8eRZRyrQ6KGEzbh8l32kbpTUPeIcOi80HeXK2egJqwSIiyJiJXuTc5mf
CeuGdw4hBDTQQaOc4R2IgXGDSr8F0Aap4NCJB6wYvUAiptTwDrCxNQF+V83Z1/+AOhInpAvfoM2Y
fGz6OdjHfFMxAKcyqFxxpghfygi3Pm63pOzRwrkid1VqcamPk8FHNZ6c+UvZFllUyd2wccrlh7Lf
BEbn9//vC0eUgW5uNphDHDJggEXFveemgiVyxwTLkM0yZCc0j5YDOFtuqTwlPPAi1CytYW2X+fd/
a0E3PkagN44j6XbKThNVinO7RxOWkURMna3Eq7LnZTu7rHE77NYEWa64W0zZR1tuvzXKN+rxuwpK
vFverYqimx/zTVnnwvxyAf4GtKaAM1wLPyAvGn33UJftVTYd3+H7gXriUbblU0DNZlKWY7S9LtP7
Y/XSdANezsUj/wzKb4PSW1JjaSNT9ZJSkqDFIJLcE+4ihgKUNWAQGkYQLzVtgnZhfQNRkFXfm410
aeZbbv1baIsAAWARbnxMoTwiriGfEjkLBfiVTB+bT5MlmCpjD8NwJ9wqYUzwyiQuUL3AQCPYoSwT
/pzEbMKIWABI5cRbWWKSXtZ9uhnNVy5UAKOGpq3sosWQu9FPHvAZZ030zkaTvJCtKskir84X0lhS
4Wb8DrFPIrwbxoNPuruArDgK2ZO6WVB3Ip6RXJkaw50kjfR8R6l/eJCRY66Y8POcAKlF4FMSTMEl
5IMiGI3eiVGZ9j1QpsWG2nNBcnTKloeMwzKvfO/BZxyGYK6Tz8AO/lwS5Kj6lm/ldAalzEvozBnA
613cnnr33qPipYSTw11JoCdLwq5fYng28pghPfDBkGBsGHu3GrkZcj2g4DOhBP4mhBNAGll/0TsP
tcWoEPof4S0HXZelxs5k0bCCJ2YnQKBaSxTOjf/ygeYpSRyhb2lvLjoCQcfgcO+4YNQ066qP1j3g
Py/MfWVVcZnS9e3NDNX6b0oivTCGw/3NUmdjTI8zYYA9Bc7Fm0kwlx0pkRzEbWhQTyeNnB5sxZFG
o9w7tNdpgsiDnknGKgs+aJdHNKF6OqIeuYx0Qdmi2BHDGeL/Lh0B0Umbo4qwP0AKdU+j6zsmZjsD
ZLZ5nZIQC7QuqV1Ouz2CZgMjSz5qMqX/+D+BDzkn8gzHxP4d4FbifufQwc9TRldxGlOcE3ZNw4ap
TXXAAC9TcLr+Xrex5m3sN0xsX0jeHHAoQAZZurKaBILhESw9QE/jbpl5csjQYzmgwznt3RhpKzFf
SCRpZ26WiT4ond/G/ZLzr77y6AkjYf4VeJaglwQbvIqBo9zDvT8pqDmQkCx9STx6Dk8B4iWM6x2W
Qpwi3BaTZIg/vh9XUEXu64L9UQNmF556jgbsMahfWDN8kbKU3uh24pkQ+JnA9ilJAviRfDzqM2mi
QzTI3QWHNVKkBRtSUAn2meQhZPsrF9JZWOp7+ZTctzl+16oRf0XMReiEybHnZDH9j+w4xe+yqVhI
wqvM2BEFWBNbKAYnl11AN0/YbmlHlxCQr2QAR1JRxbcbyXR0gA3ukjQ8a6oNOdI5SJl+wliwO16k
J/mV2rhSbInFQx7SPN27WUjOBHuWQqwc+7NAS2wq6cOzOzRonwho8RlbRYjHsHJLF5o6C2Jc8GO+
EAPkRnEb6HJJZiWVMrsQYH4p7rVDw5khbyQ1uu7OAgrLP3mWrH2OWvk8hG3Zn6SOcpT8//nt/3re
snfGiaw2F+SFhLYhdZWy2st+PJB92fv2Alld0WsjPBW0MBNMpLzyP9Bz3kf2Jh1uPzwRr6X9LOWY
/NWkg/PCMhAMjN8jCtLdJiHwKXnIBYA1Z/I/srKM8Ql9/yLnjLwD60i6+rJ/MXUBZKwJ6OIn3G0w
Oz3E9VUKJTk9/y87uqeeZHY1LWqyBFbNnY/CmmB7udIhIHQT9e+N7bR+5oolVyK0SmDKCCxFG92b
/Nxs4tdE5SwAvMrsPa8g7QYeVqbqPUHEBQWWVSj0Ktd0D17/p2EaA807Wfk8G2s25ayU0oTTXbIi
UhZ5a81zDhwYTMuA4izEp6WqoIrlAJJwUyJ8DAY3OGq2dnSnZKew4AvDAiJMi6Fe4+w89SAUDt6B
Uxd1ADq7/ottKuQ6vjBoesecplBHgdTvl7F4ggjyaKblk+kZ1G/agwd1NPUC2i5G9hw1WF6y3pes
WhUGvClI1ZW+vMXl8BNjM5kMJj0vp/20Zwr5YImYUKE9ZXbz2EwJXPxwH+J9fU+RWkhwCSBW1VfP
ec/ZEBIgILM/QMl+kaa83P44t87KDxGlql3aRj9A43igQtRvm3oHgpRvulE9urF3Kpr6cR6aA8MP
HurKfWjaZicUqawNqayn6J0W5nsUt8/SIO+K6Tz2KGN5/9Gz3qUX0WW4UoXtq5cFX1KBMJLrzACs
sx/Ml0gcAXBOaRqiQOgIR7m3kGz23bHs8mvSmBcW+wsmwIykGiL2tkUcC7SvBPOvVdLrt/9H03ks
N640S/iJEAHfwFYiRVIkRSOvDUIazcB7j6e/X/E/d6UYIxKmu7oqKytzCCLp9W1U022nDj5bjDxi
ylHm6BG5cwT84PUhPTAzfZS6sBv8b05/qvd8LaCLTa+/ADuTXoGXLXT7MmMNeQkzHNSo8GDBd3gv
HIigrl9T0obIjiFNUwTHWr3xjZCqkU3iux5TOXV5Qf1/a5n+nnNRWLSWq5GbgCx5DSSq0Kmce59V
atrLvoD14/fvmCI9I9G+1kbm2XjOcgxHMWOGg31gnuZ8I8vWdDAW2/wnsS+yPJg7aCLAYWs7Z6en
5c5BOL3JfKwGq904JvtJ9QcX4sddjUQuEMhjtrSvveHc1e2vMCgHisdbWwXyQwsLoBcdKUHNjMQ+
WzTtBvddclxm14XZvKF4Zc75C9nYn9nG5yS0MFMsLjS431DfPFUhmqUZ51fbmqd4dOFxZo8ancQ8
mnBi8IzHCA6wZDYdATOC2+KCOyTLIq04BmHQL+AcF7hXequGiC0q95fBxGQTLSWTqOXuxvodyXls
B5EprG8IPy5PwWCQc/EaKhAAu2TpvltNpwjS25eiy6MVCOWbNETtFB148siKkcy2nm4x2oH36DvL
j0PeJJVlukwPt2ObLE4lag2SITWG9DJJTq4dBagQ7Af7bw2EnS1VhyXRJBZw735gr5k+3U1LBilg
eBtilLDBYvVJuxeskcPQ8L11Pl1T+Ayz+aLac0MQZZVIbBQOSuyWG84RicEEOUmK+qw7SA/UY65B
IBUh3kc2h2ZFrkiLkyJMcFlB67m0mJaWRaOBk9WkSMe3505+ZgDN0vciindkzcRaYVMJfkhJZiXD
VXIzghgOq3IwStnmuG9BXG1amEQSK40yPJdx+kH64OWpFNZdO97bNGASLiYsvjtZhNb4TEbFAc5n
cf3Ci6H7TP4nnWEuj9/maFFpfRB4hcAuycFMX4G9OPfxPz5Hss6oaXcSquFMRW30QghvwnJLZOUg
gTCC0IIc0oIcl0BTutn9SOrnY9TDCCTiO0wRKVtaRtT4xCO6cU8NoikKTGz2L3KvdC04UwBUpIDg
iKXGoHjgb7lW3vhcfDf6QfyfwBF4WqKm4Q50NbX5oaHv5onAPs9Uzjshw6Ay2O+kVuHuYzbcRFYg
52Eg+TUPlOzo9pKqaxaTZuZv8EGbghFIE62FIHjUe/9JkCTHR3cAw1K6FXxDPb4w568heSMQOzuP
1ydRSlhHN/ed8tNIx51Noz5PoVn3l0EUOI1jAl21oN/MW0g5+wUU46zkU00SI046UjTkGSUjIS3M
doM//WHK8E7nX7u4vLIegVBnWb19gclhdnA8xFxofjn0Ty1mswpANelXaxveqELSVepquUAQ+xGF
Jpnu4XKkvqS9jnJBQ3QUJlaGaBNjRecpzx97/ceovbsQaWSB6GugBsYn3zpa3qwMQZEkDQyiCFYJ
Y8zBkySItih9ZTRdgO/Va1p8CJAkjWnprRhADcQS2CWh90LRlPE2uWtWYu7+yoKC2Mf6q6or7CPd
hd9OnkcpIitGng444i17aVE5QlPbCEBUviWlBZVpIOGRHdlVtG+mL+mpUAxshZ4qpym/Lf0rroqP
lFPFY33PTLCSbTReuuPx860CPgmEKltxgRnigEHzaknKpEvGZYId9Ip8iQAve93kflh91CpV/Pq/
LeWR6cjRDcu5iVF3A5bugfNHUlsqY/pecHrhRYNz99Y5Vj3Srf/4CDyVkkLHFucH0sLaTau1NHBE
JYl/7BiDW9Cq1aG2QXkpTiZAmY9SJYWI1BLgTC1ZXMX8sJT34NoS1SjcuKrMvIUTqWDRpJLTgqUj
RIIsCNaS1VNE6GW5DtUrqL7HqUc5zjsKCGeMioF9SheF98RebLvqCCYjfXzBwlFm35sm80IxzCx6
3fxVZ/xSeEupC2FWroUSXZY+cKs1o1gI5M//RkXjPnEWHJepuEkmFbJgQLUSgzoK2IQ1KH0Fm6YA
b4t3Ju9fqDly+RLoWdRcEeOBbPBHS3+pQS3YAFA9JIuSDc1alxd5I16hPlTfdqk0DfnAAvxSNZAz
q6vsUmJWbY9X0n4umKcB+5W6TvAOFE8EXxOSjbK9R8yhI9RlhB8tiwgDaSFOuvNyo0bHlxLhsmI6
RANynTAQWg71BtIhGbM5GduRYKd7Kf0K6A0z2mVJ/t/dSTdjdCD6u+9c9ggxuHL+Lq3xwBvkNhM2
Mj+4TN5My5pqshG0lG3brXQXdQ1tPEpbyYCW0efDvWRqTpR/6Vm1ai1jJzhPx1w3Djrejb4UQB9h
WCN8cdCUbHCmQLEXUth0zX2kUXIF74ZJo1Glu56e7dI0z/LR8mRHv3/qamDBPur2taF/Nso7hSaz
Gx2SUD3aStLq8IFfx4yeU6/038aBJ9qCo0iPrEVka5p/9bTGC7Qp4od8cf7MdjqvxrI8xvD0uma8
hp5OpWCjKalq2r1miO570+IFExd8Xhpip9rSQzaRiG3wtCpOfjV/FDnNcVvJiUK6bRceok7DTkCc
shxQHmrZO9alb0N0xlBUwzwV4vjRVP2bQL5V4ANzhHWwCWFLGyYAazBan0tqAz/CDUVPdP5EOuXS
q+XX1sqXcnHRBtW1rUTgAQsFQXzg8zxYAZOEhZGEwJMR0nBI0/tueTArRODr4DS42a9hm4cUYZBs
Xlaj1f5B/QP1lCWFgEVgYu/bmyHG27tHOgWP6s/KTkk8E4cZDDO/yxtjDWtMKkjBS3SFqn13sYZ5
g6gQVqNS6VbwJSJ1Nesfx9nlRCPUNMvyD1F7oEPND8G0bwwiwQD1/uQVewKcnIbgFg8hzZyGvEJ4
R4xUSSQkZkmzQ4h8EhQlgASwcwnPuvQaBfhtx2pXaBnNY7rL8wVhEAwDFMfwTwCngHJ8ZuHIBxC1
5DKkhhY4kU43y1u2teRIgtRWDA8vmv//HGTBpnCWRmtT2o8CPOOpSRFDFIKPKc9DYjEXwkWOVHhl
bD7eMqT0S7I6oQOzs3le3Pgt9qoHeWtcBvFRSDYzqnkCn1eFe4Pg0hKVKKvZlwwhyA5iV05R/SmR
q9r5EtJC6K4JzOThmjAWwtE3gkbYJspQyxZem+QSeEaQ+XxOGjsQDAW2XJO/wSd55lpq+O+ENS5m
5vekxyGltQZlLMbiw5c2DOmFPJJF6x/JKpjEpJOFWt6vnOf9B83+AN00eY1u9Sjnbjulj4LTyYf5
LeMu04oDBgk1ADnuVDoVPCHC2wxL047h6eD5Br+Qv7RaG/LhB3cpMIWw3SMzYmgS3tIQ7yFxH60A
7owlqEpQT3gwV8arbTJ8SmRiUhHIrDnj6/BEAU9SIWMBXOjEuZ313UbCMF+Lw9C688gigXfdimnl
mqakiQ7LoPAi5UAwGWWbVbElOWX1jPCw5FsdsKrZqJi8aR9QfXtsyLSDNn3rCNwTAmeYY67N5jdz
4Lp2Yfcv7PlaWQqcFJIWS+7jgkqgRIQ20ZCYIteApYx9L59EgE2iEMduRoGR76EHtpf5cy6BtwNy
FVdJtebxJz46NjmsOqqlEC63jREdaUAgc1EJ3CMH6MGjftFCdMUDFaMi7GZ4VPjbnCodHg86Cam2
62BoM0RFjKZfI12dwuu2QuGgUlm1gKuUNjHelJVp/XaUHzKWKTcik6JD2G2V5+6EV5DU9B807Vlq
BJsaVbqeU1WtJH0hpZO2i4CAVPlcz0aIGRKZEDm6ly/T4+DT6YvfcsngmReMMPdfTqeYNYnWls7Q
eYkrELgeiUVNzRBk3k74CbX7zUnGKSRXIg0lReqN8+A9YA2PSOtQBmJoBSdNyLztOL7bMxIlbbaN
pDIl3GGUtok7HiE36luAOZ6WIgoMjgCpOJ+ZPW7sp2V6G1GRkezOpoyfoMSx53WMBnFQvgMDXksL
CVnzO6kkMndeS5dcShRB4Igj9MVKiERsMkalEJ46aE0te41EkRuTtm+8TeHf8oAko5CaBy02bSMg
H51Mlri0oZzM+UMzR76HRS19fCy/7gOKGp/UzIX60cOYAeF2SEn5wZ8kxhAPSyD8ZOh3bsR0Au0a
ShbBBUX2Q4hQTcrZSMoTqeI5zSvo5XWyVZxUo7/s/QHqHdy9vHDPumo/+Cmf6jsdLCdgIuWtnPTL
DGxGB36oj+8S9duyPnyfSJFEyWOAgD0Ox5RlCRM1YGpn6eojdDlRC3ZUGTPuuU1O/zje87IkVkCQ
pFw9G+g8pXAhCTK3FEyYq+zuOblwkfcpI9xa5MGgZ8QHaix0DMLpDUSfTzzcsny3p+lDOo0pWDHL
ts9urZ2BgVqF+jhI8DEJtHXrMGMIEMddjSA4IzakDjCptxAnaCTIRJPsbIkLyNwwHpkIDpugCUMB
EhbP5vQrfUzgHGXTlZ0gFpP3mZj5sOszR0osUD0H2b4UTxLGzch59rMqjyP9d3dAb47y7L/NBxFf
1GtjAzV0Z3wcmVUz0GXqfqXBnnUn/s0kfSta3CDrGAqVauUY5IWyhKrm7HhoE8pzEE5aTJN0GAbE
HiH1o7taPbpAIFpUxzx+ELH/OHsyGeJ4HlKU7rZgMSfUokTnPKqkYVaxIwVG5VuYaUeF6lX05gpU
9Yn3McP4NYZCwjsScDVcfjjpQYDkSFV9uOnwboSEYFI2pT53DpQAQ0CeRWuJ4OsDTu7fQmmWHlXK
zkFLNo7/Jh3qWeGN5CKtqaTMNlIsFHl0EuIUuSadB/oIAMsNkCextcZoD3PyL7U8jFH2RsJfiG0B
bHWmRa4G3QwZJpIgldnhUct2Mf0KoSTiE7KuoZf0DvXZtBIUh4XA3Ta4aEWo+UiZKeCZnIZyDxxf
JBc806Jk0ISNSnSjB+RgwxcGe/6+lxlp903W0C3q5QXwHmLfbwYPWk7ggCmdRL02HVpDiKbDgJH+
8MB2UDRxcY7m/eoP/I4UaxWFIBiQxadolbXhNTtpenAbjuEJshSTA2iOykkqBx1pfNLvpsJ4w+fs
XgdYjASOYB5TXeU8GOgVy8lj6PAexV6xPEEootH9LccT2IuV7UQ4R3jLDqT1vP8Dl2bkBGwNJLt7
knjHeWTy/AAx6jy12G+kDHBgfprY7j4wf9L5SyQOhegth4SJaFqrCn09GhbR7tKEzmvrlhQagPys
MbOB8ysRTOCVuQN+6UQUmxEHB47RXM0ChqJrqAiE8itsZt4sqxJS85MkGlNhneiNdRPSg+5rAbpS
zBElAQgBQZ9H0k3zWjaJsONEOqJ2IqA20Vxhw5PaBUX7yOt/QJ/jmpDm8Q0SAITOyfuR56ohpelh
W6GYO1Zlved1C89QLnRkwjBfupPHRKvNKUUk25mt9tYMw08ce3v5FJfCo4ZWLMvIna1tTvohy0Ju
shvNndbhUIVeqZxgRTshv4bCKTFbHmFRuJe2W54WihhRUgl18wDr5kk+p5valfy9BAaJ/wJ0ycEH
KBaNwymYnCtHNniCdhNv9EglW9pWUJ5k0kOyX/oU081UXp7DUnRPFTBkjWJAPB5Q0wbLIRkxUQnl
pBF9555pQDn1Q2zbRcgR3eWS04oVHzdkIAbVxACRzEiC7z7W9wtmX6QrWa49AiMzG2XcuIKTTwMN
rqNi6YdG/lovDMJWMjGZkjxLfJf3GqKKYrOjNMTc4jTaS4mZJOM/ty1XAy1/EaxeWLXuuywJagyK
I5lkFSCMtOtR8dRNLTzFNEccNIGiHpd2xjVCzOQlx2hQYO4r58XBUyQCPh0ctGzaUN16gjJtxcq8
lyNZSACmNpxMxiN6e5JsV5JHCiMaPx6DEC0cPguR9h73qxaRBvuuMv7kZg2oBLDJkPZuoWKkm9ff
u7AWwDs6nI7JQX7IbTsphTVnL1RR+mk9JARPm59q7laG8r2BNqKzqf0MB1JY5/QPbLbbwGxHbXg7
4SuBwUiPFpI8iBAErDLD8oRlN+n6AZ3Ez0FbTgaxQ2gLw5CEO98K/5IcCOgnkFCt2du0ijAy7MJ2
S2v3j4x3Ce2R96pB1WZOGO6PerVL6qY4S7V7J7eZAYBbQv9xJX030CJplTn+Z6gRJYgQQrES+BHu
6LtVRJ9RXpz7WdwYmY9hFxa5tUJFGryBI5KbxgHhLh/si0AGZDv2GPzMnL84LY37nu3Y9zSovT9R
RbxikprTXfa1pArOXB+9YbmxGWRxSucwp9YicqEV+SAnl6x1CAUp09OZGTwzFbMTZFEzTJQX8edC
Tcosc9AsRhd7DSHs8tYoSYEsZOJzIE7KySe58YT9jIVKrEmhEiFZMNnBU9y0TEKBHo8HCVNe3DyU
2bzrVAc5rTy2eF57pf6bjwaTv/QohLMrn1mh/JAmUKlhjpA/SF/Zpn0i/0Vge5d693b1zkGP8PeC
DEMtbRPEKRBuM0rgINztTlejcIDQdHtzFdAfH52VqLFBjJOqF3IciiZkXKSOLF554rdQRJFd6f77
xBFYcYJ75nAIqSKl3SuVrKsTezkJELIUwKtm2IYjirmdqN81nrFXnCKyTC3HOUvow0PlKXNKGUDW
kLsz0XeWrxJBT04vD4VwN4Zhm9Fzkx50BcuAo1OCtKB1CogPcAXvXQaHKCbSALs6GP5JR8+LT6D4
ZMGpRF8PWcFAvUn/iLGwtn8UlyE78FcA6nJA96l/FAxa7j5ir09FDcnvtQ9Qjiyj7ZjNL2bWAqhk
B2O0jrdhB4bhm0C/oMIFcFMZ67yKnhzTOLd+8+yW3qUrjaeknwk4WmKhFxC+mZ7JiBvhykR3I13a
XaZyEn9C55RUG9ClBMk9bdxoTfxaYDv1gLsH2vaBc7GC/FiV5k+SMedCbQ0E3YQkRHbm71OnyL8S
ktzctNZ9kEMZnaeNHtUfs4tY/V3sFVDEI++NPa3dcXV/Rnf6CWcyPWQXIH3qyLf2RWXt5rTq18hs
rXITZ82QG9Oi9MXu7E+Vmi8Oc7sYNfasaltt3chP0N9e/NWEmsjGCmwPDFrDDldHA93IbwZJRUo6
gPkgMvBNTU6stMak1cpLLBrEkmoavimPHV29dr63NE1ntIPFU5WkwDiiAhjnJPdwZo80ahPYbu7B
9gYKkXAksZrQbENC+FSbnN39ZIIBAx7EaXntUOdFe07fJka/1yoz+ilsDMbdrqeDA0BKgdE+LwWk
oKoJcE9tq/fGz5ALypJgBw7IQ7f68ah1xWdGOmsUcbEyluGpsvJjM3YffZntkmn+QyX/OwcJvo/w
BzYLuJ/P/LGXu2BZWX2ZUN+6czS3ZjWmMDTQFktGx3jyUnP61pEyw8rBuRgkia6ev9CWEw0CclOW
1GOp5nxtqRwyh96sx2L6cUnYUmsw7t0oQ423Cr6nhey30ykF7LFEussJ8NBFjY0Y8NlbuCbLDKlG
2sU0ZZSRfjivpdOxSUdth/iw+J/T86hV/0oDJCJXM/7qAQyvEBEJRvZesT4+dbmeHBw3v+C4nJ0c
m2GkNuL1tFZkooTrUBer/qhLsuqgEOdEuiVqYW/L2B1qH/Z2G67yxkENFLV+4l3LUVb9afWJUQiY
53FmUZLlzVbrYGGzxTzPhRKT5u8Wb5WuWva3rquvpVgOphH8wHdnErJFQ6sfLwjXfiL4ux66ElbB
ck3yEKARQcA2zzfabL07OOEWtvuFTdCLVbHeq9EKDk5dPXWgI7WbHkpGZ5zBbmDqOdk69yxUyVV8
nxv9Z5hRIBqC24vGrF3WP0M90Rnwp2ejSGEF4+s1etM78s427gn2m1Pin4p0DEZEEdNn+h6ZaQR8
2gViQQ83P8suUVq6u8Aa7Nd08HdLGRxSGhw9B3s5YupgZbG58wVRCtVgrcu2y2F1d/AcmpXe+uWu
btCc6c1x12BdiTgTUo1+++XBGdMSMqG8DKmQBa91+3w3GczRhTZeo6MUdUtnrWqdeWvNjXEf0ZI3
OZ3iWHr+6ffo+MdUd6+Nr84OiwkG7IuBo04DYVsLIDsZQ7pNuuknNYSpSfcRd9j7BIvtIlA4YTRn
l5ceTjB2lAXESUoZwU1Hzgqaja0/h5QNaNgFJ3KD6wRvQAuYWJT/NregVjbjm4lPaeDgf24Umnc3
IXa1njy8/cYJkoaRcypkaQghyyCPsoIBFgSZJVQLdg0wEA1caM+LW8N9xkODwYABy0bEdA8FLvb7
pSvBw+VXYQ7QW7Nt876A397ieyioi+rgteCXlPfRu4GtXVPTywUZ2uDxde9wdXnpwRex3E97yPxP
Ndro3i0RUi+z8xqX4SaxLHQGlmhezVaYfmFAuOfkB+9K9AUDuRlY3i1Yz26KmWQVMI1HY6BE1nEm
fiONZpwbB95jVJ+DmaiZmo9esjw5OVVEY+FeG7te8tQt81GvHHS9E3hRnjGZ96VvzpD58pPbLqc5
1ut7024VJWX0asCStKJ+hmajARvDnvXjCE7+wG7MIy6pMKhTqqIYYWkhEdWOiwYFwA6fkrG7jspk
5iA71G627hcgByRZ95i1H7U+pAZCvnmlB9BR0c+hEF/VFRa3wej2j7Q8GD/IMSRThluuVJlwHRWA
ej3j5u5oqC66CrniEHaW7kMH5fV2ADKmFmBbEtHMNrKdnpNtNeqfwSkPFIxpEV0Ou42YICifQEaG
OmWyI4IxnTE7qnBd13aG7m/lncIYtHt6ByBQ5MqkCz0oZUW3xCN6AIaE2NAs9Ikzt734frpPaIQJ
EkcZdid4jz5AJAc445xlGrPfVONyLBIoLJOOrhZuS+OEu3tEVlEDHcp6iivzIQy69zS3vyayS4FZ
O2mAJZW9ojDbajpZcVSdq6xHaqZhRnAGcWdpBbAfFr7PCG4qJCZLT+AXA/1Ww0KNqjjpRrgtm+Fk
TKkYMdzEJ3UzYjYwuRWJYGXbNIzRkflTi+G09iYtjxAxQA2pHh6VlHd97nwKYayjXp5IjKmp5cmq
gJZKY277QkPAN3uw2K3Sn5TYZjK8AqJhmzGcT1ZM6NivEyBgSwGbG5j38v4yZJkyLcUvYiQ79Gi4
9Aj7R6eUBsyAr2PV+fdh6r444n1e5j3mBfVZeAEpib50Vilg3kpjggxevtUOIBJwipTwU8jkKECt
IkWTB53yRTXmO7XKd33Q3ejaJvMhpG8Yt+Pa2x9ja34m0RSYc6pRRnb41dCqHw0kQXMgW3nSLuAk
mGJKcmIG0U7WYitUKk4aRTuCu9DyZrXQiekXfy3LLQar9xbmM6d4HcbT1i2qTRZN54yo44Q9sqvV
DiF0USnx6CU5mVoVRv2ezjWU1g42/NKF69aGOO5xijPCpteH21xAV65jitWp4oQuoo0JKncn4fMG
45A7h3m0oz/Sd0gAaNWhzxKEdaktI/WAR/Gvk5QcXpDIWkTOWsriETJYywgjCdNNC4JryhjTMvie
hpQgoqAlxxZEtxyWvUyTiSq0rIdu2vmDtZcuQfFtjGjgCvejAngWrmpuuzTlWTpjDApCEB5LlnEK
DG2uzSm9R44at17/WWa3bHTDMnT1Yqd7ystklwLpNF40SAdbMAdTqRU8JiDiY0TC2+fJpcVIOEtp
XBLKq0m/BDmUi3T5NiyZDhvX0mWV+3Z6ax0bSI4j5ZwgpGpmGWrc4UF+P65Ia+3iiXeQk963Q3eM
2AK0OTeO+5EwRBJAvNSa/iGjv9FTBbt078o6/EAa/yFT076I+1/p2POE/Nl38OQh4OgRbBbYVpCp
t3GP7xuc7BRVF3cp/9LZo3tJtZG5wBWUur2NgqIPeYOmxEiSIyOFJa9R4XsqsLbYdwpwLWsMLbBw
hS4MRAEzOYBCpFa7aySxZohZ+7JBbBxuBdpWprxzV4OJGpU+04ghXWtU+Ztk3Y+g37Bun/0Mp2zi
GxDKzirTD/KyJ8uMHkj2dqWpMbIErV/TUkQreYwRRBdPl5qfa8FWUPKDC6n5B32Ozo5OJQX2kNqo
rqpb73NReJljHYE6h1vuZ93/204RbkNpg+ZtdG7H8ktUkIJo+fgfw4FByiV+qFk8UWl8NToUpbo4
y0/WVwEoT7l8Z9bOQboz6FpcQsqCeDKFKi63AROMXgfV42M8FxuJMUXps95s6QCWtajAsJkEHhdW
DCqyV9rk2wGNEqFHCCens3QCGP9JkougTmRhIye406L4JESZkTs3bAKaDa4zWMbKcQAX1LwJMBRy
c0yOtfeybrYhIasC8YjURFsAP7wQEJo3abCIddd6pYMHq6O9n510my8IcnaWCXY09rcZlsj+TY34
NfKGR0joj058MZr41x9n7U55iHAq9Qkt3iVGCVYgQStVzlsMglRw9goLVvoFSsB/0CSoU3Wl31uc
DjfqyPDnFk5suAb2tOlQjKb39FN7BdO78dnU+jcfTR/kue9qDhzWVN91IH0XaV0RhOIxwZ3I3btJ
/Ep9LCGQx8/ulyhRMn8rsyIyhpcN3mrxYeEGNZHuJwWLrIXf1Z2E4k2/yYd+YeTL3oWLpeuvslUc
qiqzbx59TV/pln7q6uwpiPPdrIIb3zFoyUZx06VnrmE7hY9R6c1yh0ojDJqfUWb/m1vtZLVYlGV/
RGVCrn6IREsz34DjSwsaFYYj/lQYxKUrqzcJ3w/D0OKUy1ATJq6LRfej0O7Ery+qX5AQ/PbGIV1J
o81t8qOElDgMn6e0e2oAryU0BgS3ZrF+ugAVbj0+ONP0SVvhxiLj6hhMQtQdYLx4lvCgO9ODlYXH
mATBmxnsM6ob6YfBVWBxoQxy9Aqjj+dNpXffGYoueKm9ux22ERU5AoIpQJGC19U88iLGSzzpNp6u
XUoXPBcEovJdiKVtjg4DpqwBOszCDZytvyOkTxk4ifTgQdMx8ER1z43qlcrzGTp7dm/HyC1RRy3l
rR/LC+Myljxew+N+SyUvmPB/H7R1Ek07UbLzPWclhDsJ+UglMNiVslcZsKRxo7c4oqAUm/TGiVHi
mTfByNVohAe8dORps8Nibfh2o08JBrqWbIwW8V/lKxJrr3524n4DDYdBJ3W0Ous62GF2Vw5IAzv9
dWiHX1njfWndzVHw4NBN9F3UgJvsVJcR6snGpwukS+kCnXo6TU71uKQM4zsJ1VgQv/ddea00bysN
VYGUygkkzCrgqtQOw3LNTo99YjNPcgIfMae91RgbawpXy/goR0xDsBJwjdQRqBR6I6IO3vLJrjGh
v8qal0es+uw+SBKC+7tCnosHfBMADPRzpD491eHxzYA55iUuyklWFV5YynhHH1uGR+U0kvA4NVhc
FtFjrxyar6r4m+YDksesWZq28tVTcNvYUTFs5fCe0+hE5BCgw9KKTYiJ2MAQRisuhLA2u/EFUtNH
4udnczy2IYI12g8Ukm1a2xyGb0Vq/1t0Mnieot4xkpIx4Sp360QZ8gwWKoIoMZN1HySHnTTvG2vX
59Z2P1r2IkQAuv28fvEuknUn/U/XTWjNS82dMm2iM+nK3YaOtR8tHEe6cSJPF+W5nCmIpXqNDHOj
vOjQxO06Tspr2DXrEMtjiM2HNPNuUhlWHlEIlcaOrrDleeteZ37H2phYK7RhDDU33ev+xXKN/ajD
90nMeztPfuxZNEYDjICyD31yxEYP3FNM4jFI0kbQTr3kOaB3C21PyL24gepsItdLn4kVMYx2EUnW
KwNaNSWBne2Nqb9PQ4Z/RkonR/+1CUAhqFHrYi0QBxikToZ3QV39k5e/5NAV3PFMj3lyGI1y0/oy
t0jFEf00g+xC955YAWFQPshrk9MuxxZxZNCdab3kF48KJGBLrmfZtDoO1MBCcZtghqPhD928SFOc
N+WO4SGaE/2aW2qNxQZURAvRtFHtvQR9hdStuotKoFx1k4m+VdazuJLlaIX9SzZDgK/y/KfTmAup
0Ouwk+vQpJ91Me4XBVaY6kGiEKfM/tnD8G7MxjXprAN0pneUsV6LntZdpLlomA+sTidALlby0xDI
lfYNU3E05ZsXwjz4Pmu3ddGYSyiLC9d77gckSxY8BdH6Dh7ctG83OGQezLhe9p0bfEOfvrapeaSE
ld8OGGNtsrM+su4zROD9JjwPVf1hdD7OWmHyV7517kSQxg8wuV9e3d67Tp3HcFL27s+qfkgr/7td
0A/w/Pcq6k9F5ENqmUwYBVaKp2RT/ljAWgkJ0IQmknxg3pVvTlNTAifOu9sWf/Oo4fTWW1Rwq/oy
zOMfN0/ocRklIIbGiH0KJ2Gs449cVaigLYJqwfeTTGVqnOuYDm+WzpBViZsAs93zZ6u6LRNxOBYU
rg/JxGWd+qENzyl7Dm21a/R+E2hkw0H6laEbLDFkwUu4iJuN3ozHsSIHmAbGmdO/Q2Eib+BfUWvf
RfVE7yab9lXnPY9l/J1o2A2NbbCJW++immE7hBTpWRtum45WqaT6zOVw1xniYpr3pQztbFguB3L8
XExxAh5vcpgW5blEzD8gcI6+863wu1nJ78aV+963yQ+uPhfkzi96NnKY8Q+aB+NImD5lvMHABEIl
VgXDDAVkmZEzaiqsTWCFxaW71+AJ3xQe5k7t9KZ6R1cQ8bRqPETtvzj5suoEyfpPjirVyEy9eTag
Kme9s01tOkMQo0mP5ZHrxCMRLikFoZFJhBaQFRNIOm/yv5oeMktIKsF/CdX0MHLAWrW9ExtKhYCF
ZOd9ItW/voqK79t4HCyOygSK12daiIt1jMxkJZ1POc7Y7EZLHdMM+HHCG6C3RrXd6t1963S7CakB
uXlNWfeF0P8ZgpYsK+YToN1KtmxyG6YPjUSOVs6mCFGSiJhAQmUnmEpETJ/xm1Qvt5MoXziUMQvn
SByZv/QYDtWtvzRvLJyzJKelOVqCWLawGeIlfJQmy6KplcVRpoe0XWH5JlyRzZ9j/+xQk91Ku/1M
hdC2CIYxLzCQaguP1AGR8RuaKWxDiU8ytGvCIJOKOKr8NROstGbSw4jEl0malTGFOVJakjXCHKXH
tuyxcLtmQ/gstZXvRCs58JKaHLmZDmnNeFNPetpRTs+KyQ5ibll4n4PPi0zG4Yw++9UBv3Fr3F4M
BYexHp7LFBkgeVzybHx0QiDBy1YgGwt6dY7tGvF1qG81oFVuja/S76Iknb3sKaQFhgP63xudz5sP
zhD9kWSM5FYqjZakdtSLB1E0geX6zTF2sjvjK2e8CQEVhM0LivhUa0CZUdRMjLUT4YiC1AETOsJg
nwJmQ8Btkti+9qQ0MWeK0GznWFs5Jqr/IIxwctzsL+Yc9x3Va0JspLu6dRiPEYMvtL4ke7hdIHlh
oIZ/qHcc5YpMgpnnT6TKiJLya2m/bDwKSPm3uQngyTGXzZ/t6VfOX5UkVyhWa6nK5eVpBIWl++Rt
14wtyc7phmHTOmptu8d2ACzj7gd0H0OGI0IGwMgt7LQ/QKAafHpeCL3EPwGcLfk1obFYWn0/2kxZ
JMfAdOg24e/hfpctU4T02zOIhxQvhxZkTQU9toQbR+mvzTJdG76IEYUNX6BZzOi1aDGrDpsxTGVI
3hcGhvhjWxvb0iITDOgHzeqMjkDanYdgYl5gYM4C4o6FwopyoeA6gA30fH39ihv9PR0v4a3Is1jS
9KQZAJ1LeHUn+hbxD04sq8yEOtPD7YkNky46dNNmvKsActCq6YlQ1j21hWHMfyc1Me4V6+ppyWSd
sEg6P1uPeqrvxlIhlqenJykXFi7etdqHhtvtWv8YhAlWk9ZhKkSdgmRLe2GIkOFTMpPsJtFlY9RE
+7yb9Zc2yJhX6facZVg1dOYmEtiEUjii8iMf6Wp7PSoiVGcVlHwNw3dNHjwsnXkg3SYvKa3HpEWF
Rp6K7lZPCb83ZvHDwObCAwwK05+em8RfACb2Wvg69pDcz121d7PqsoT+V9GdBpmhiJw3B+7PnR/j
9Z4QZYQ7kTQY6LAv21j9wwLpkPszGhXm82B0X5XpvOXlIgbFjdU92tZ0CF2NmWTnSETWY++idfZB
orCtQV/2h9fIr0/wv7YxllvCRbWT4VGbcZqunH2nmk1j45I2FLrBfFD6Qj22jqJo6/0fZ+fVG7eS
9vmvMpjrJZZFFsniYt+9kNRqtUJLLcvxhnA6zDnz0++vNIuFmxK64Rc4M8bxsVUsssIT/qFc7iIu
2Vz4jzXnOkZO1mtK/Q1ETcWuwZ0P1I8Fd29SyKSzYjgKdbCl6b8VMe9AGZPzmR5+TmmoLj/H7kBt
sLq3wvqzotazTPHnwucWrpbug0psauikOCMhuc72VTV/gnpNy4U2uvGpFy4tKtwQ2ul3604ISR2w
5EReAZrbkn/qp2lr2yX89AcKPxT6R2e8SY20vHZRTBtHdB2d4Kru8PJpcXuw3E2ShhinWBvb6m6W
QgI+YSp55tDfl7jylNF11ca/G2f4rWs2ttOinCReyOAnQBF86kGhKuh0W6vRFdiCkgzFfC5fDBRN
9qzh7QLHKl4MBQ09x7ySqioIFst8qUCWIWGF8BAGLrG5q0y5c3vna5MpAkcKBsXww0mHAYcXpAFr
da+Pf2cYPhgt6jmNzA8A+a8SXT/qMKMJxWPrhAfJ6dDI5LZewsvUcu6UGHeh1d3lgOYm+gVT2X8O
g+lGn2IejggCrZklx99C5i8YoT2gx89SB7ZShepbYHTfS0Id4Oj5bUmB6wJLrg+FQRF6GuSu49Qa
evGhgBUYReZeH0dagEJprK8Y7mst41MNT3Vi3851PG2tJIyu6jBrtn0QtNcJbACEMu+ypE7AomWb
LHnlK+w5xEiT/e6TDKEVdIjkwzqgTQgpKPkHwArI0V5QSxb3ZubiCAZX0QPkOvvPoWt+jmZMoOIW
U5A+XZB7oFNKpNERGusTJk/9G/LOB1n63UVE7FBkJX/STG4iKi41BT/9WZPGdOABh9c5NW5vdoGt
1gCChtgE2tM+lEX4NHYUUrG0uGs8tD5bAhxRlbfwxK+i2rizBFBp/iKQ3ugnZh33WUazZspuOnt+
yNvhrousJ5rEP6wx2oYpfcJwQviAN6sPn4DrNUdL1vKtDX6jcJ6n+AabzavELqgMFEDPB2RZk866
cVOxnSjFWHbwADdZ00XVfWNFW30QCQDu9WLchSXCWO1804UKTUBxn2G82Jf1w2AN6CbHGGW27c4i
lIEFg25WYKCfrVIS9uwlRwT0IkeW08aw2xbwd4bFQwMkyrLLZchb2hP0mMICbFmYkSvBe/JvII1/
goJAgX0Y/sH3Awepwnh26/i+RoWjKxpAu3UFJ3ZUGY2b4QMyluS4Mda0pqzuahuWe9jnP5Ny/oI+
MYHekg43ZYn6Hixh5LPzoLnqbJaLJ2wqMn6N24b/rfHzj3Ec8L/sgvRlpoHsI4WdzGQVCHlNUL8M
JNwumnB6xuLV3YRq2NGTjhChsh/HJoOp178sSxVuigKEUzI5eFO2zT+chOqyd1ryxtrCfQuOJG1z
rRhb5KgiZz3SuGSqWysef+H6jhtwhJ5TPyNUuQxUQKN4XxnDjS5chcudztmRqKaEUZJ/0LanTnPl
007mv+tKHmZx3wbZHnov+h7ztSZj3Otfh8D5brRweaMvUZXl+oqKiru57b8MznKvVcb7OoLBAkmK
15mThXQsa0Lr23CoQBO3T1UPcJ9iNwNpzks2tvu6GzdZyMneTca1iylViJcidDGbSxaUDpWEwaUm
7uXXOExeEjvoijWhEpRE7ShOxG1wYy74MCN2kC5bfexTTgGsQ7hMld8lHNA8Cw2gHuvwVlc3qLDZ
YP90c2rI3UvtYUxhh+oJVR7WEKEJtXo8dnTvD8NBXYjRVwLQ9qsCNPaEhKfxY9IVL7rLuN2hi7/T
iTntvbxob2Ik6DDzQZGlu6wV1grUnZlL30PMe9bQXv5lMfJdmac3r7cUFXCHt9LQ4600WYLSgQLk
hKcNco3knckDNzn/z5102RLXzfxmD9JL/2DIjrwHnhB+oRsDvjZfBhqRA1eNLuoSiJKXN7zRmtU9
y3DLDWo7Oy/6WmEtKZKa0ud3fkI2YjKDNxg1GjhPCPZpPzvPOZSALvQfQmKMPNTAD2gayMsRxON3
TJgZ30yoTvw+vTJBhqW3OVAlrT8kje41dOKj0QypOCh0fUAfdQbyyBf8HZi3W73owIBy0nJKbNsB
sN+Uavmo3H3uCazDtvhe85ljgmizSTY6/dLdgBoWvdVqgSxm/oo2K8J7bWHCD9RpXGeOX2QDII0d
79GBbzpg3ykv9LFM610k6UdeA4DSXwaaNbwNYRKQLNXVFJM2foeyBl0GLWi0ujQWDH5ii80hHA2d
bukFyBR64mDqUDpF4wXl2T9GEF2hPYlVOTL5QQHm+SPVnaz5po/8sEM+PbrlifFbcMy7Dsw1cblO
XXUnKCdwMSNuCGikw08nrq674YW3rNMxveYoAQDU1qRi1m0NHEkzSnWZkLCNLSCMb0iIXnjYgoI8
0PGb/vkMo/u18UHnJei46m6S9VW3FxKytojKt1F+M+mGEu/DqtCRN4E4T8W8o6UHVpYRFXzhnepy
YI5WQMnIXNqGooo9ewRD8sEsrDvdlfC5gO1e/JzbYMP7GFMQPzK/arVKEPLULCP9FGn8kCKYIzD7
0zudpaHim9ecHeES7B+quL3MJIpgEMrGH5b5EaZD3tto/soNrlXwmnh7ZB3a1aZG1BB06oYap54c
mCVCddOSgFHoadN60wk+pXctssoc+NYJS67FEpRXooGWvAx9SujtQsxWAqgHGhqi2JdhHlcsWmAJ
cvpFXn8aKnSPPBgpTxlLjipYTnIIykr/dT2P3O03Yb08j5F9W5Gi9L3iWGFb683klB/1ehlR5NKN
3pJUTMeoOgUjm2Xk17iSvTcK6PvQN+lFjmxjXTnMIEG64bjLX1c6h9De9cdLZuOar9kaFQV2GBtm
kB+cML/Qv92JEBle9RwjuM6fJMbArgTjnxha6bVdfmTpADuCsrpHjWGjtyWfNAfj3NAYyYsvUO1v
R1wtgFZpreBngkevhYWB1FRc7URHOJR/ZiGT49Dw4WeyXFjobTLdUl5g0Q6VuqMGhQ4x4VMeommg
etQf4F8ERTMBUC8RRSh3nRHgb2RhjEVuJx+B7VwAvuOG/hxar4x4ndro1SoaB5nJsuX4uNZhFEME
Ir5C7jqmNp/+KjnM9PKb3Pi3pRca6Y8dW1cgrQDwocTAB9MAVlNbTVJ/47vkhrrS+87ufaI/xGjh
lIrCf+jycKOfWHB86zWb9cVNTW3FpNFkExBBRjW8CAJDtGOfeDTuLJO+BgAtnSPoahH93ge9F7vk
FfZa4O8O0IU6JIe1BRqr9v0tJ7oenF3LO5x7pLxUfOtG2lrhRVDydIHjdY2DzBTSWtm0Gyk1S92T
YZKwCfX65bUbYDVCTAKlwB2ehaXvR/+QGBTCNOqili/JgMJ5bAJtjw+z0z5GvvgkYud2UOBjPEk4
pXBENRvzsXQ9WJTFbTaGkM+i9oczdtmlZ8j4ak6x+Ji7J5z/lu/IhX+OXG8bKo+D3CEHxqikyeER
l2jM+VAZ6+VzMlcUeqkSkZ22NK2bMKOCP7ruyxyFSFVXixwex7RBAtuJhmZLhBPcDxJvrWgI1C6x
/EWD9HF8+/e//uf/+d8/p/8V/tZ1yBmU77+KPkcKpOja//q38+9/AQzVv7v79V//9pRULpBHE/Ay
+hWW63v895/fn+Mi5A+L/2Euvhdizw6OvSyeyzDYDQOei1k+3Pz1OK4pXc8B4SUtVJaOx6mSvEnd
tFge7WSGfDqNlFsySUqdPJ4eSL2dkCLINF3f9ITjOqsJUT8LVe/58nHIQgM1ElM8GhX4B9nTn0+I
Dy+7XtFtoprvnHmX7tuhfdu1pKuE5XqWsI/naGZGGBVBaD2mTsKKxGCe6Dy1NXGUMDq7d1O1fDo9
27efzzNt4bmuUrxZR6xmG9I0jPp+QFEspGBq2DWaQ+nkHpaKjXt6KP2FjleKZzmWKSxlKsuTpjie
HQA8g4qZMT7SZbLuWlWE9qUccLyVc5FtBuSXUXCPq0fZEr6MoUVcf/oBpPn2Caiw29K2pLRNst/j
J1ClW7WziCxMfFIg537YbJFARABgmAvElQZnbAj5kCFYZDTv6Kt2d4mX48qxdALlZ1Oi3LlENdQI
BC2Xnw04pNtmzCToJ2FAeOsctRmt+KOsy/wQKo49GDEOFOoWuf7O7Z/nMapJSQlVuyUXdymK6Zg6
OG2jqU2KtncA4+OydCwaE0MjHifMm1+cIO9uQz9frhdhsCxaAgdqyWaCkrQE2336JYn1inBMxzWF
soWpbM8ETHT8khJOpEbQATjwGbXyzNLtZWa9WmMmqO61A7XxETv5vT5tY6AN19k3gUbv6cd49ymk
4/nKBa9k+6utMMSTH/q27e6DEXc0yPyPUXNmCHu93Zip50jPFr7wQaKa+hn+OLoqSi4jXY/yUBCZ
21mNd7QHUIQ2X/Z9qTCI8h4nFofbLHvIpJsxJksff/iNcV9V24WruK0OwZLAOEegnYgWRB4sMfUV
qBf90Q00Rh6b4NPO0DH3AWqCEgl0pGrRek92mS3v4to9Myu9Yf/cZRzFtsBiz1LSd01O5eNJgV/N
XEo92aECAlwG8lVa4qWIrAG/o/kZV/bd6S/1eir9OaJUngShzXHpcTaL9b4G4WjG7ewNj7mZhVtL
DPld0+b9dTNKWl5dY0cHpzZRLOlCajzfJreuvlhxGGyroc1BjWXSvT39SOvFo59IulLhmetJ213f
FdJEiiFL8NULvbi9mYcajAvnwU1ei+b+9FDrNaSHcllHSKSbwoUBevy6Bdydzh3b/hFCHXc7dkwX
CFd5L3mrXUdlLzanx3PeOUX5wK7yfOFZ0pSrAVOraxsVetj8zTOcy6qIsh+VZ1UforqGLhEQ29aq
xcYk3+Wat583kH1s2w7/QWo32ngeNEOnyZp9TnfwwYmosS1d5O6ikNJMsET9rzotks1YiuWKOac9
+VwzbQGFye1i0fYNnMy+gfplm1e1F0ePoYNaYjjAVgxU6RAmTT2I1T7/ELh2ukdGwLoKw7EHHSTL
714txgc/zwJoLA0+VUVQl9dJPcIbarpRfQWzB7RomsA6zQPUBkt13xCf/mGGsrmfUcDr7rt5trS9
S/p1dLKHaMasNSQ43XJ7Ohg1Iyb9qxVy/lGMqrs68/JXe4uPzf0sHX5xHX5d7S0/XdyK68N7BJVz
NWatwOJ2ASNnFpenB3rnI/t0cVhatu9wMa8GKkVjqcR00LWKcFv37EylF2kOVNxKLYQCnKW+C7JE
HGw1oFfKO9ufHl+8DYJQB1W+6Zsmogx0a46XNQZ/Tp303EBJCdhMJVW76y22eNUPDVRNL8MpzXa9
54VK2E01SPxrcBtA5w5ax2QVzQa0GDrxw1wl4Ho6FPCWpKBB4qm7yI/Ej9OP+/Zpfa50i1CU+qlU
5uppo6FuUgMy+aMqfQF6I64o9hi5HMFwKvsLiUCaXkSmWtDToIdwevD1gYtnl22z+X3PIakRzuqm
Sh3HbzOOGyB4Fl2HKqXlFGb17zRd6quyWfJbpzbKMyec0Lfwn4cu/G4CROUpoaTpo8V//IFwzOuH
IFjsvZul1Y0/Df6TbHzzRfCEOyQJYc3lfAEpswDKO5p0bhTMW5i84p/T0xfroEpfOIT9nrAIXXn/
q3ghiDpXVkPY7PseVk4fTRjgNMOHxU7QlG2hGXm9/ZHQy74OlYHgRhJuTz/B+rTXD6CkIx3fsj2L
BOH4VTi+Z+bKkqgGl/ScQhvA5zh/HxZHnvnSwnrz0o9HkscjCWWW1E2jaW9ECfTSrpuwjwY8LCBO
UlrJrZt5QdLLWrYZ3aJD7cqI6n0441pV52cuHksPtl4BXFpCwO8wPRKV44ep+hR3DH9ATTCf/afC
Sdun2SmcO1C1+A7KGetS7EZH5wkT859O0YMEaLPuNq06+mGxGzovtRuWHzpvcm7DycvuabCjjmaG
tG8NOc0PBiVExD4AOM5hu0BFM6MN9E/3zKG6vkH1SrZZyq4g8BSmvZpH4iQ2fcgF78Ri/DzWWOIs
tndtewRdYNY2f7tWGMwmwCVnBX5srg/WOVsSb0zNvcwRxnJl+rHBAzMI4ZafHmh9KrzOyvZNNidJ
j/JWi5K+XzPjkmq+SuvE/dcsCH8OMV5KsXqJvfD69GivF8J6Mbi2dGydITPgahOakPxK1OPMvR06
GnRfRcDGzJ99N33kMHiOVXvdZ/AwS+dFYnoMZgnQ6DAGCfRitRd5hfWxvCxMj1qLh7edr/KLxZ3u
C2lcWNqNzPFQ2hMCKFEUPioxf/Oy5FYs5S/TllTv3ZmGfuCNmyWdf1SLA3RYFF8apEFQ9Ri0DBFX
fXxm479dOVyPpq24KHnJ5jp+V72L62pc4KkWi5ukQGvLBKwbpVeuQ+Xm9Bt+Z+9zvejlKUgeGXW1
ckZaZwZEpOixkzB0xxKruKFp/G2vAoXuip3oL43Osukk6t7l36E7ZA0Kd76/t8eyP7NrhLeOEche
LL60VDwSGcy6WODWZUwXl3unCsNiEwzOczM75ifA8uLCSOTwM0h7mkU6kwVj2V2JJii/O5krvqA5
NcMekfJmCeJgP5no5EOwKK/HFta667qIIqdNtZmX2nrMQ3e4AtkdTpf1PGIECJdU8xnk5yAwDejk
fUy/eU4+ZnM0fA37IqPGO/nkQvg2IfoypZNG+RsDLO16+hAgN31ZOQovVHCITyFf8GFIAfz7Y+U8
FIM9XkWCHj1OJOFdC/P7WjQlssITQLOLRRnudTTGLsSiflEbqwyAeHdpjJ58uYwEreOCECyBJbVK
U/6ykxhejjSK+7KluEjEAz7MXsrbyhEFqX3d7chWbES+zeXKkvECWYaK4+iPyRMUcNxb0hovqGxq
romRUPpKgkpbTCao8LTjpw4d40sEyf0P/SQX3epAqTgMaObWJtoM4Nh+G7BEow7ivjk9Cgv/4sC0
sD/WepTJ8rT4SO13paRn01qABZaZ12L7YN18LA7rsE/vagoQh3IY6w9ZPqrP9AqWL3altC1RjKta
bCNvIPgEmdt7/1A0SZ67rDc2TpfHtDa99qpBzO42BboWwZ2YiqdxaJB3aymduU7VbEVG1R1kJt7W
WZdcz20GhKzpEHRxWhoYJWAt3ChBr5PX3VQgEoHnddNjiOj5ZSltD5fSgTrqjEya39jljYRPDHtD
LvMBCQnzORJi+qLqLr6bszJ8UJWndl0O6h4uNE0pSiibAGTnRUG79dZRMrqrVDJe9bBlt3OdGjg6
lt0llJYO1c1aa7Gj7VE2nG84ECK7Og/WrSub5LMbpZC3kbh7LMZ8uErg7t5h42xufK/BqwuOztUI
/enSb9z8SibkpxWF0m0t6dK3pTHu0l4hd9zzVNCWQViX0kBxN2s2XbDgtufnMx34DvFcQwMR3UUA
QHWeTp8y751oBLEca8LUecbqLkRUe54HVdX7wcNkBSB+/3FKkBfvgV6fHum1sHd8YxDL+FTjSI+p
c9qrCyoVaSvo0077EUA2e+TSFx+iEO3UyrgiirmwG4jc/j6DxCcFnD6sQsr8ESqR9Or7YMFmoRnO
nGl6dutHIuGQuKkTDrjrR5KWWy9Fo+r9MvQLXSjKS8MA4R6p8dOTfy2CHI/E2embFveGJYVYFwKX
tpr7bKQvOYp5+ZKFjYHIG+VcktzlwY8yCxhllQHs7MKtmjL1i3u+vxsb0d3hQk6Do7ma8wbyipAm
Hh3bjuKRiT4SrKJqkzYjGNj8Jrdt5Fg6u7oe68n+6aoKYECd14iQVDjxhl11X9WptxELgdWcIprg
0se4HPwlf/BH4wNIXvu+SlW3TSNIqkNYhDR2w+k2nfyAnBpQTN/I4Bo9CPsyqXKYagFMp7kM8Bsa
nPlj2yTetT8jIzhXo7trG5Tv2wb5narrRpQfEH0Pwsm9WjzgtaSXNZLnRnGToK7wdegkvQcvNC8M
jt4rYcyUortUAFvUOAwQ73jt+dP8ZeYTb1pVVp/MuCTrMixjZ1V0ECVVN8zYjGqX9ShWx3ZVfWzl
Elye/pbvbRmf8pNH0Z6a8joIcI1mxvVlbveirL3nKHTlparL+a4y0mRvgvE7U8V+Z5G+lgwpvTDi
m9rSGOQWjI9x2tdBLndLhiYM3NxtFXRid3pm4m2ET2vFFhZdFRIssszjCD93ksqYfbvdp96M3++A
IeESlfRt/ZLLuKjpD7sJ3IAIDxbkG6AsZCA6MzQ2LgN/gp1sxf5NE6niTBD99pVTRHeU7xN5mYpw
8/i5nNIMZ9+C6JcE7hPiGKC5ff+l1lQ3wzmceQlvE10d4/i6EWO6rrPO7TO6wOMwG1B0av86gYrZ
1tZwkbjBD5VX91OPImQ0Jh+Liro5UL9Lu4+qM8fF20/OHG2CTOrQfIt1cB0liWW0vYhoy4obI5s/
9F4D8VX4Z5byexEdEbxFNY6ZWuucflGZEZV9FT02YQ5e2LPTB4LmAOOBMbgJkOaC8WTW6YUhmu6l
nfHyOP2u3643RndIiqRNWZz64vF35UDwCEOm9pBOsrm1awD40Mqz7387CnMjB+NVEgazcY9HoSZZ
dZXXtvuwAk+2RKrZEbyey4jWJSGKAq70KEw7wudClauSUJhPdNkNY9lTia9o13haWCm+S5bpwc2h
LKqMwtpiEeOdnp1++uOb5WhcR1dL/ugpmN7IG5zyeb8gB+YCMspuOKkxHWuvhXuug/FOFeh4tNUJ
UfkJ8DO3mPeZG4uDI2OPy+UBF3YLE0KnXO5jPxafqrp0Hp3cb25my3NBNA80q05P+73X7ZD8I/5g
KvqXqyMhALIpMidb9qMVZttKKfnJ60TxWIQa9mE6wYNZa0ycZzrnSpVvdw0ZCXVwSfVJkRGt3kHv
mq7I43Sh1GzeNtULyoxui+hOcyNmpD6qV60GPoEGGZshCSzQHn6X2F+76qEyAHegumrgEZx+JW9P
DdeleCt5LTbLfP1cLpXHzluWeV+QdcAcnGOwjuO5ds/bPet6JnUv2zFt+gLrdoDrNUknrGLah0l4
Dz7x62IbN389Ecpqnk+YaOqhVhu2oeKtktzq98ngI8noxY4ueLUA2byfp0d6bzIWhRlPX3iSJXO8
eViWyDj2bbcHTKid+LThC95MX0+P8vb64tzhUuV8oNH5JvjLK5RBDXhr+2GpclRSfmbUui9Ho34C
wHZ6qPcmhCkQktPUKDwC7eMJNc7sWS0alPvY6GvYinLDbZn+/d6jpuUjpkP5G4rj6q0lSVUbJnID
+6RQO1/SKshD8Lg9LRwg1fGms9FkUFNxpgD57twc4gAiAJpt62XRVWgdqaZu910GIgmI0HwJdaI9
8wbf+1iS7qwubuEPtI7U7ahwjUJ04z6gMnnbdRF22vaMk2Jj/uph7GxOf7A3jQ/uDV1Ao6hkCTqI
67qdvQyerL0GIe/eGn/1uE79bJu5vBZW6mBsRCpvtIH87rRRf1mU6INcpaZj7gyn7q+NqSi+4puQ
f8EBCbNysQQ7lSl6nAYREz5MMGjPXQHvnH60eoGrCN2GVNI6XmFTHAvVeu24t7z0MwK+Wk48Q+oH
0oP27WmSZTPVZ77JO4c98ADHdak7EZmtb/DF8UYjsqx6X6kRzLhVP5edccfZvOs1NTB0NT7y3EJ4
Z7kp+ixKkhkz3zfHqWvEwvQo9s3kq/aEBDxUduvvtxKDaMSBSUMbuMrx2zQLY6HMZ4/7xmy3GVpg
2nNih9aQT/O6ek4nWE4sP3Fm2HeuCr6cxbnHuqNpvRp2Qo5JJX7f7TPk6NAWbe+cCToKtdwzX+6d
l0h/xOFeErY+0FfnkeXzfcap6feZneADgTcWvML46vQeemc2Hg1x4ju6Lqa9PvSqRMK7rMNu34XN
AQOyx9Z4lvnw/N8YRXHpkcST+63bH3Zpwa/vsmFfAybmPs+KT2l45qZ4dyacBLb0iIvleiZWP0Zo
yoXtHsD2jDjOPG9kMlJsnTz3TBjz3jnnmiZTcSXgtnXDla6hrKqZ07TtBCzv0fmWhejsWSCTVays
M7HJe+uAip3DwaqoNanVlTFY1uIU0GH3vh932CAg+f1bDGV5Zph3JkV/iksJkITlqPXNRD+ig4hW
j3uDMAUm4y3qsSGSjdqZ6fRqeGdCjOQrDgfKOm8a5oEbRRDu7QHLyk9Q85Cu/Pul8HrK6j4V+1Su
3lgfx60hgTHsI7v5rEtTnlmhNOqdibXefWNsHqp/gKoBGhwfQHywJo7Aye7pnFKrHtHZC4b296Jh
5AI53NNv7b3R/rw8VpOqw5HG0aTGfeeUwW2EgINB6zDuiKNxhDxT29SPvsqMiBSAEgjmp4iKjqc2
ApSpoqRp91QXk4+qbbIXLzbyfYDI3YUYMgxJe8yeTs9QvDdFXiONG0GT/k1F1bM9eCvj0O5VWNh7
6VXpJvD78rB0yUiffMw2kf+7FjWZaIc4SwSJ7yGtluZHhsbXtdFO2rrOtDdI6hsXUdwnX04/4HvP
59lc4Y4Pno52/vFbmVCyhGRM+WqoHaA2wtuqGlugBn/e6Fy/7O0X8BxiUQ3ts4EBeNbxWEnhBarD
DHKvLcXMadgGIUhaL9iSXH0e1HAmQHx7ejIcm0Yopqec11Drj1TYzi2jqAPAc0M4IIDnhdUt/VKx
iazwXIryDgjhaKz14prmtu1kY0xY7sUfMSOgC+TYhwkJOTGE14mLtKZZoZzvibt4Ns5cRa/Z7fHS
9lzKdAKNVyJUd12jmuNwirs5h8A5CGjPY/lBuDHqhjSBr4KapimVdkzdGmDzSyFgsXUIbqkUYr97
b7nFvkHj5KKxEhx6oy2MF3j2Uf1rgJS2MXhXYey0GLtRpDXb9jHrKvzsc6yEpYfcrVF6j8i0fO3F
BK2vz5+L1tnasFvbAuPtIVdfc8e785ANjRewcJYBgzy4n4EjajCxm+VUs+pPJnrb17R2D1nnXjlz
guC3YXwZanlnFeWLN3fmJcCBDJMOBCNDol7Y+19s17jTMmpuZ300iV5oON5knQ11z5u28ZA/GGOJ
zl340TXDmzlzKVDUNhLa7YvL4pOR3HaFeacUwlSOm92StdGYppt5+SoWF2aHDCBwrtD3woiHiPI3
/NQHrWclJnl3ehu+E/dzqJM/8w+hNJin473h9F1cIBqcHbx2eJrD7qYK5t1Sw5kL3R1E6E08DvSd
IPo1c/hPWgHx7J2XYJruqyY6QK6mX95XNVz6GOua6Exi/Dbi1k9HA5rzymH7rgLEtC5yk5tv3od8
g7D68Z+qxlyqbQhTokF96PTreHsqHY+n//sfWxcuQdSC95j3vdJuUN7wjaoKjienR3l7aRO2WSbg
c5ItixTmeJTWprND7Xra+3NxafT5hWNfnx7hnSMIUKpJr4ceuUdofzwC2krN0vXWsJfUjNFu0zWY
GUjS6VHeOX18ByNgm+CN7yPW1S9MoJoKULt4cuxfyjHQjEFGc99jLwkviYr0j7EzNoN9Lm3Qa/L4
2DkedvWVRDqgk4GuxpNRpqOHeSqOdGiqONeFOaUPSzDgg1719hdFC+cJLd+zCOq3r9fnKgfzRZ0L
Ssb63EudDEK55fQPiPYC0uY0OjuE9XYpkqZQlFYUuCz3TWSXO5Nd2LXqUVv6xMl1Qb4CH01naAMU
6zl6eGX6IUhJdM35WO6IMaOxu/Kr4c5Hj0qq6Tbpkh0ytti8batkP8zg2rEntAIsBVr7xixrLeL7
d0tPAxKpPEN0oOpD2LMOGIvEixrgG9ZhUpCX1eh89aLim7CGc0Hc6mz4z0AAjxW9KBdeyupskHTA
ZJqE1iGijSglevX52HwD/ZNemHTeLovG/Ob0y5m4ZRVL/GdUPjo1V/oyBFfHO2uYVN3kc2odcEPr
Pnf5PF03GKlod84wuYKiU6IcIL0zCcW7o/o+w9KKeYu1BFKII2AfYzAA+R55plvNv7VGiP8kUFdm
0pwhQ6wW+Cuq1IT6yNHBCfUGbN0Zrju4SW4f0KzCNTzqY4SaVAPKA4Lf6UPknaFoKdpA+cB1e2/g
PNS0GuQysJRx/OYxLIOHdEHXY86SM+tydejqKZFgkvYRkilW5uqiU32b4yzPOEnd/SPy4Dukt7+f
iaCSAU6ISsMbaGrTNYmokRQ4pHL6CD3/xqrEz7p3N38/DCmsJKgHKkFB43gFxk7p9rUv3EPqQKUp
ETvc+QoJgB5x/d1fDwXaCiSbR3lQvdliiFfINot87zAb4F+SGmUhkKZLL+0zN8k76/toIH0Y/nHv
Fsrvkcz2vENUmRdybK5t5Og9XKpLH/c8uJ6n57XuMOvFwMVlKgWDQQPb9fP8MZ6R1n6dpuFy8OEu
w/RFYeQGz7QUEH6KVK2B/d4Eb2OeLpsZe2zrhsUSV59PP4W1QhDrp4D0BurFlHRw3uA+UmE5Ahnh
+cDQXgV7F/OkBtMqnCn0kLgvIBt2IeZ2mxra1unBkuhUKyQ4Xh8osfBxCqsLlv2G5z/9cO+crrA6
CFI4AUjKX6+nP95Q0IxRlYyzeRDecuO4eNTcaL0FCwdDVM7m5twx8M72PBpv9UUaR1DgEIN5SLMl
eOgiDGDswAjOLOhzo6wOActwksJBEPEAhXJLX23nG+Lr6Rf3/hDsS2lRZXpDjBmRjAZbxYtz++5q
WeQTIJhvp4fQu+GP+Od13fCD//8Qq92irLlHPJ5ZBF542zvebQQ+7aJNzR8xS+f0WOtW638GA2EO
PEty7KyPG8/t4jwaa3GouuLJa3HDIQe7yBf3Kcvn61AWuzATj36O7AogyjAvrTPn3btPoCl5DqBX
bkB/9dFcSC4GC04cPH429KZDos01/UuWJOrWJm41WuMCG3oqIX9/OekGFiUDk9uew+L4nOj63q/H
rjXJqLFddY0NDt+fgmnJzrzldxaNB6QdVAnEQyh5+pL8Y7eB6qgw7JnMQxYVkPLFS+udQ9W8XTRM
AsCQztMBDa9rulyM2ejasfOM1whEgQ5Rhm9VNF6DlTtzrq0hwywZTS/UR6yCyEh5/3g2VZijFx+r
4TkaxH3d+vdoXm60gg2EabSWgJyGmFo2ErEPRA2wLrqoVXymrvz2jR4/gz7f/nijxdSjqt35w7OI
e/9CUta7cO1zFJh1AvT/ZgokyKG4xDJZzXRIh5R7JhieW5VBtymuS9/+udj9jV0X/YXvNvew1Xd1
7Hx05uXD6Z35zgfVaBWbOpMJ10auToG2hQQxDWJ4DofmW4JtAerLFQSx5rYoUbb9bwxGUK/p7lik
rk+BxIgKs5AenxSPvas8zt3tNA7+BoN199oC23Jm4+k9fXzEkfvA8GAlEYS+6e3mLRIuzpiPz7yA
2yGb0cxBw2qe41uzLK49C2/envZb0p+59s6Nq5fVH8umwc9a1rIYn9tBabzhvfTMu9YIPnToKsWF
hNMq7mR0jsrz3mqFu2oCsldghNZ1DlYqCK8K9Ws3wVhdLJin9eVwrpX4zkmquVqS05yqA4DT1ezc
ZTH7SU3DM6rf7QfDbQOYhsu461PPfmx9VAKXrMIqKh8IPRJUxIa0dAiDunF7ejm9Dfp5EP7hRNdl
inVTs6yWEjMZu392BzO+durZ3+Uj6Pegqrwz14fegquVRHGCnhxECVsQmh9/UWtK7ArV6ua5Ue4P
swQnSsX9/3J2XrttbEsafqIGOodbNqOoSNqS7JuGZW93zrmffr7SmcGMKEHCngMce1uBK9WqtKr+
Hxy1H+MEQVGSLV+9pX6wNtuCR5hCL9416ct7OyDR7jI7bdOfsiCdSH6SjWxKEEOihoeGf72Nb4a6
WFswZK6aJVXPA20Ct6gRmsDmxmBpN/Cz/PuheJ1B21A5rJKPeLuqBczM2ovz/lQNUU57g5VZQJIE
cEcCDTF8obw/2kKyyWgbHqPF6L8dDFQNq9UoCj91IZoGjB4b5G0QRX45qWF8IYrvHV3ycBpV19hG
kckLFV6kadWbAEydmiJoQO/yAIWqtHJrwboHVIIaAXuhpA9zNVh//x9b6lHxjptPQvDyzUupHIUn
d607JW1/qyX2vrK9+1ZzvojlP7ATVOHQDUgxCRVZ+uXJIf6B2U3diZ5dKEJxA8D7z++9DnSBpfr9
+Zo+HIxdJJvs8Phxmf3RzBjY7ISTc7MGxBtt0CFqbaGRoh4OAM9/V5Ms5tem/oeB6P+SB9e3chIH
2phVOPQnqwekfLTVgiYY9RGL7/4/xP/1TlNT6dio6Lcj2elsA62htyfSiT0gyLqzghtt2kwmLGn/
egvF3WQgCe9p2Hs7lFUHyVwOQXeCRKv4oRS6dgII5dYuFvjTyyjxPx/uvcWjWgH4AofXKpLF1oW6
CiFESINuik7Tcj/BqWvFP4p5X0dPvXfXljdh6/zrQ3s74IXfUtFaZEFkFp3IUhsAaSghpURJDktj
/FXw8l6P0CSsU+ommpjm9Qv9WLVhBaxFT5NDDcjjEJNQKPQB0O0GCrjPt/HVA3prZyh55PUawiJs
Ky9ib4+tb+J0nsFJPkXTMc3TlQVyFtTK+1LNbtzmlKmPTgZ4t14BkpzsgVm/WmCV+3wS720dDjfP
cVwKKqN48nw7hwR92oGGVp7KKPgFp9S+qIYXmtJA1QabYRWqzRfC84Grj5XjHlLuQuGLfhlV4BPj
aMdGgp/WVKuu1W7AfYoAOtjVg6Ks7gunLTfA2ddPdjLRF+2AlFpVXxrCdwkdLh+K1JPKaoveHvVC
qHj+tUHfKqqHbFZ03gwb+qTSWPOLwZygE+lynq0WEw6DGNwdSFDUvWWFBQyDrgL4TtWDojsZPhfc
+eI2f5DkoZWB5JYp5fySGHx7JnVr01yYtjHOahtummVSIME1gIPUpZOkfww0c9s16U6easE9Kg/G
NA3rGFBOvwC96C4Gd/u5nZT4WrHhKG5IKRyXEFYECAvMTRDm3eZzIXp/aXhdIdFMmEjJAsgmbycs
TKdAk4zNid6zYNMVwbLWeu8+D3rvXz4+IjdSW0sTJ9kdguvL8ClRi2mK9K44dfQ6+B5VCmvNC2YI
FxMCRBgmwcSkIXI1Ub7+t5wV2KLSLCgGH7DL9LZIqumbrRnFzjYV+y4LB3pPNa95KHK6mbq6KL4K
0z/YGipOyYiTfeWh8NLetNY05vlEik4J4+gezA4Hyq5pugpTpzx8fgrv3RK6LnhUB12MQPpdANQ5
fTmrTZGdsmnblpAuQRY/3aCZqWocguiLM3+vOBhN8pACrqLRPfD2zNWqT8ZQzbOTo9V/xEHWwCkM
lXBvWvM/Uc8z1+eruwRbkpN3yatQYcZrkUqe4O2AddtDi+nhTpbIGfw+cKB5rt96d5kFQYEOCP4j
a+0cbcU/luC6HeFcDc+fz+Ldqgk9iD/wIfgPUpwXkj4GacULbZpSxlluJst50IK0WKkwYzWNznNS
vXxRCvQ+AGMgEpl4tigCdPWFgi51U3FK0FqholFry6eZqNhYU+LdlKWnXHe5E2/Krupg9BiW5RvA
ivkaWpmWVmV4sr46g3fpZ86blBMPFTxZaMblGTjTNJmmWKzWm6rv4dAZCviTRn0KHYCTaYSslmql
tkW76xpputOn2X6smib4Qg28E3XiXRxw3O/X6PRSQy6DWhih0iSnuoRRt+8ByiD8V2HjaN2dY4/O
2XCLfAdcEmCxn0vAe/tFKoMqSmJh3EcyfRciUNvOEhmJrZ1TLd6oibYLYTosveVQgew5OeMN4Geb
0ATQExKXHibEsBy+8M/fOWBMgUIhOssA/aKW7+Iq8MSipB5phTNVzGPo+F4Ob6xp7WTEUT9QMlhp
6hf3/b23IjYJN5O8lS41vxeCSAdINpZWPZ7nMTbXZDiBYzVT1bfdfNhkGb3GoTHyjA+B+q5U5vC+
AQPtqUMh7T0nGNehM3/prX10GFQzEV0SZBq8EV+YykVHyqAsr87d0qzK/oBiUPQ/OjFmrp2lozzG
IvBaswq1ehPDA/y5MMhGv/HgJIX3v8MbF1GnS5f4oLR1dYZ1/lgDQmRyRaNk/qL646Nh6NsRxDDe
B94lJFJTDWYybNV5hlZQtaM7B8SsYKm+uFXvIjFBN9RN+vNdNC1gCW81bDSAEjYFRnUOnAxA3vhb
q8N3UzVbKuS/CNc/HIo0JC0RNNC9c3E6fYbYsWirM4j4T6WqHxdX27pNB059pn/7/JAkHLk8JBsw
Q/o5QBh552aDRNhZua5WZxgHuhtQFpaVVQ3F6fNRProfryED3Y9kdjH5b3cPz8SjdsBmGGAkws7c
UIR6yMxoQ7HGXncaWFLpOGU36x6kbKOFH9fcNE3x8vk8Pl4t3Rj/PQ397TSWKBi1qXarc6JSID/S
u+PW9Rfy+N4K/qf+/n/GuFAFQ0/zahp51bkK21MI4CuUFj6dnvcDRKmB/hWQ24fDISRSysBzx6W2
Jz050qJsIizSGEenIu6vVeh7JyMhEcezvsqbLNp9vo8fn+f/jupc3O24tevcLfXqbKc0Qw7FUenV
u9GGdrfIoNAlhLxTk+KpAtE3b4AmD4JdnixQ2Fn94+dT+fBI/89MLiRLS2lMzhTW3zvD2TbI1nvq
F0ns988SXEag2kj38Md76Q3A+6zj3inPZhJ263mKbtXgXsxLPX5L3PmpdaCx1q0txW2fL+5dHCav
EfJqjDdPfRSt0m8Fdohx42wL5TbklQ9shRn8sYNbOBVWWvwQ5Qct28Cm2WzsnHIkGNrryP98Bh9o
VwqPmAQlaTyMXEIg5prb2RlwJec6yX5aZXdl9eo6nCEZ+Hyc93EdH0+Fk7zhg99E+untSnNA+XKo
42voCdIWeKMluvaCzDj2Fpmu0HBbkA6mRAgvwDdQbA2odqc6hBOwxnPedsfJiU1fARKJrgoI5amQ
pm6pt2BwSuZg25qNsXbh7fjisn8gfZ5U7NGwyjsj7sbbWWcTnXm4xB0ghaHtG0q5K0L9q1zxe3vA
My0m7LVJCni6CyGIYU92oXBp0Sj6NvXKF/BqIrhwkoe6Sr9Y0HvnkdyDzv9olKMM7NKRUeteD9sp
6TgGOJ0DpaZIKQXKtLfTaUP4CXhDZEc3ph4t688l4AOdQmUUMHQ0TvFSpV4+c2pB08OjUnRnNYa6
zAW5P7+lSKOYgI0IHw2OV+uBC+kPSvniao9DpHwh668jvDWGUpsl6HPEUyA3X9j4pkipz57K7lz2
+qmfwoclrg/AEG7m3NrZoN+HHo5SoWzSuvwVLMtRiYCr6lI/Sc191mb7sgCpQ2v+tevBtLh+JGIk
P3tZ39oUfeKULtOKF8ddxTpgWHYJnoyrHLNS/ULlvJdoHRQMSoQlXyGN728lumwVN6mJSs5F0UPe
NqjWN7q96qfPD/sDMdPog2KbKZN+H7g5TWQOTqo3Z70pZ2iE7Hm5y+D+2tlzLIQ7c3kY6LndhuDG
fHHKHw1t81RGMt3Dv7rcTScI9HIMm/acjG23zaqp39pZm96Enhv8iIcivAWLD4rjGhqzL5Tce2VK
cEz1KU6qwQPzpTY34Yfoh1rNzhrYpzAhhck+c7t079Di8MUq3+sMhkKb4m6RHuZZ8O0x5qOW9v04
Zmddg2k+ugqSYl/M2JA+Pn1+lO8dEBkBKG6Pln3in4tLM1fgSIMkD6FsteymilyD/XNp1fVYwoHi
6ofPR3t/ejIafZVIzWtd4Nt1LVkOJZbdQsjp5P7s2CeAOO9JlsKmEkJeMKyDVPmqauX9CskYASWE
zMjD0uVjBVCMUQucUXCaM+/BnLRq1ai3dDDkK69zj33jfnF2H6Q13g4od/T/vJp3qZIYih7R7mg4
/RYKhnmdLEqP9U9vgPbwCcDXfRI/ocKJqpM42ZZFaX6hj99LENV0JBPBkOfhiUzW20mY1dQBwmN5
J91LfOivf+Hw9B31ikLo/fmhvr8XDEWDJ8dK+8G72mxzmbLBisbglIT5S0QgSmvrP/DdfjHMB34c
49C3KrD/lHFfWms09ujZrRucFCBwWvObEBW63nJN283WiBacqlrIqAEnUL9ohBAT/dayyMj0y9o0
rlF8dWHC7UyrpkpEyDaKNdUkbm76UC0foh7qdu/XECXXkfIVBPuH20qWlz50fMh3VVAzCQhH7RAj
b4AJL+n7vaenD44AVH1+fu9WRyUbR4fLwHsNj2wXKqDKa9uO5sU+1c4TLILhyqoLELvzeQNu7SpR
3StoeiEQaYfmi5HfLZGRad7FT7HJ9FiXUDdj1ZLzzjL7ZNTtKeo986yFzbymeuer+P+98ACoQ8k4
r6OCw/BOeJxqhExr7I2TVsCgp2VyjCakhup8RB1UmvXPDLOVXtVfaIN3Go+8OLV6Np4RwCggtL69
h9bYqo3iFMapzqrvhluu9Sa91/vsuS7M73ORP1Xj8vL5eb5LJ/P8AwAritblmkgP9tsxQ0ch0QkV
zIOV/rQ7czUI35YLXaepHSF4MWLYIyvIzKBZzdMX1c6gpr0em5eK6t7Pp3LpjshMBMlOnnDpXLq0
LoMRuUFZAVGoG8k6ypdd0Fjnz4d4p25fx8CHJ8bTpHz5QtPZbg3gZuYWD+HwPZgfBuUhliKT7ITG
A8FzR85q5S4Pkin7YmT9Qi38Z2QWB4Qe+dJLhZRmpQU5NftcQ8jYkfzYW/2z0Ol6xc1i6b7ahXuL
fJ2ejGDYfQVf98HeotmFr8MgW61flvJ4NO3ZujTXD0G662Pzoa3qx89XyFvOJVsGVbuUJWGtNZwu
nJ/L3M9oL1kyt3BvZlG4BozUH2BIK3kah/HluvCiQ0rha17CTuR0xyYN17pGX2A1/mkW884q55e4
ya8LLd1n3p+Sv3oDYnjolxYDVy1v/1p6taviYJt3yaMZR4dWL+50IAm0KihWydRcA+tz39YG5MTe
dG8q1T9eWsNd663aCMDPZoRPKia1Vl5Tj7Mx5mLzOiESQ1psbgO3f1ri3p+LiPdnzz5x4b+Fre17
kI2we3sgK+l8B17Pz/mVQsl+hE31B+jce8OazpQvPaYLuNmOUa4bd0xv1CFzdrYQ9lIGfJ7DfDeZ
87lVve0Quc9JGnw3l3ENKso2idp13pqHYu42rt7D+NNt0irYt5XqK3V5apLsJavGjRVFma/oxQ34
nj8HvXnKtOigcymrrLqLnHnX5tpmJOGGlbiN8SiWoq7WUVbeOWn+A3LFe8g6IJk2hdy9uo2zYvS1
NLzHez966nSugvxbUQbHRu/hMY/jO6N0TjE5j2Exd0J9ZI/Nk2FHNKzF1sBOwqaYune8tGwtgX5U
smLlmNPGsrtmY+bLj05Przu6Wx0DACkgE675DuxggXM7NyOUjxBzFsM+tI1DZY/fR626jp22WxVm
s8vjDhTY4WdC1TZU7667a6GR0xMVuz3fTsuwgYvqMU1mSiE44dAiVzPl2zEG866vEAfvKYWBc90u
w0PrQb/jRQ96YD2rkXal26C8Qr4KCuGNMsAKCxGaVU5PS1cegYRLYOUy15bT7tQuBdKzP7rp/Ket
INelEiEa+kOT0F7meUczb++nAt4uivEaQOyTFnK1ytpaaBeN9mE5NMUGKTtwjkPUHxFss9M3Tgn/
eAQuXG5ngd+PDsCjpj/BIVuWkB8IQeXk9o+x0/0oMu3G8bIrx6k2GKxm5RZWAOW6sR1d0Cjn/vds
Vn9IGvy0nWJdB/rzVOd/tSLdR6PzZ+ndu5nc0opShkPSDS5EZ/Fh0M2biudRK3LWbRJ886zpPqUR
RjOm7z1IcaULw+QCR6QVIQo1bHfhrhmrQ1l2W6d1n2u2s+wo1RjG5nvaB5sppgIMtiO/J03hLh4A
4IowimUHaehVGvveg3x9TVXuPqvHH1DWO9mKeW/txE1800Xpm+5m0PLrsra/8Qh9O8QJXFkhdY3G
jmbsYT06ybiB3bSzQIwMtXOZQD2rxdHeKL2fqHNhkusGKn0yb05oCikGeAlroKije2VWh70ae7Dz
jpDY9hM0gf0PVS9vZJFNDglopfsp35NOEaoJhB06Wl5GZTpMpLIhoMzoHNShyK1v65obnjFhJ9hk
qbUBZHBdRu46oe0FtFfyc9kqwrGE8PIgbMkTdZmo+iicfVqgjob10AI/ghxUdIXp1T/z4vrdEDw0
TssQwU2d/YLTfBekt4YCoVPu0iR9K7rU4Jrrw7JRxsjXp3ozAb9dBe1RJhs6w5rn2pVlP9ZNDXXM
cOiQVpGIzg6Plvej1cy17SRCYQnFy6v8pP0D+aEdU1HResI6r876mn4dUxlWlVL9pnngunPjdWql
G6dLvqkFZQSvSAC6el8Ce1DbcLDbzimFlyMPqm3WmtsoeFZ67bmJir2W7+c62afl/JAm5qqnM6Xt
9wEDJWV601XTVm/+FBaEQfOfJYuvXFosR6PeZ+MAdAXt5ulWdlW3HiDGKUhIQR23cgJI3ubAN5Zk
nQ0TRZTk24HqLZW/ws4s28kaUwsK+Lbe2BrQP9yXsC8JiKH6dFYuXTj26K6FnJ5Dlls60LakCh8P
2QDHCL93RXeT28GxjcBf7sGw116o6cXXtHipiLYTYzThX3ACiB9Yq/C8s4vyFwiswBaj83S6W8OZ
/6OBbIhLFSrAyyLZxRghK3bEmZLpSg9G1D2NabG17PHgwH3OV4KJlFiQbwvoZRs9PScmeSAyGPxO
99Sq3cakc7VkQ5QEvmMHsj76JvXucYQ4NXROJkU6bJqcqvDHs25FydfebG/YGTxPv6NdSg2VB0sJ
bkWH1wPay6O7wHrAEm/CSNmGFu7R7MDFEWm7qtN2sketYosAC4en0f6Tw9lqqAYdV+raxpC1GUjS
lm+F5TrIfoN9zqLDa9uofJEZxZ1PdGuRk1zJcug3Xs0OlO9F0dxg29dO3TyGGii1y4sSw0E4p+bv
sQVWuaVPs23H+ySqDyakxfIhA3C53VanIYITlK6vZjaO1eQchaqeVrQF+tdWyXyeO9mX6jeXck06
oRd6Cb+DxN0Y9Wu7prYKDSi304HsQE3dq4a7mWb5wW35RYgcFwdTZ11nyvCQKcoVaAArC9kpJ8sP
l3It5NGU9W9f76YoDuWRCb1qeJYsZqkXjti5W4taETwJWm+EZ7PXvuspHWrspInXx2LKdlil/fCt
hkUZuG6/6PvVnDyEXFbOXW5ya5j7AbIIZ4qOIq20tvrYgWMVTKsaRyErULtT/k2p4fruNahWKQoK
Ot+QddRbADYPSZk8pEP2qiyLsAcXFh0qKBdLIjMDrL6kL/bkRb9HeEXtopFWIbndmtPDaRatqW0X
SWytfJ3DhFs3OlAg16LzurDfma6y1ThY2It/MxNYIu+8kVfx/pdw98pclHZeacxHtsRIjd+8n1+J
9sy9P7lW7lI3O2T2H8eGk56Pt6d679G6NPDTOXde00Lc9ORKZzZBaMEkTY4iq35r7AbZhrVIpB2M
Gy1ufklXU/hoc6nkp4rZvjbGf1rQMmwFFsy6so9a5j4w+a5uDhW4XUP4azYpY+gfTJFgKv5XdpL6
VkopRw+DGSVk3eDcdTagskic7UIi3d2oCIg6Yh7zcc3yCUohiWDQBfvHVRm7xo9nTVTS0s0HPWm2
0NoIqEd0mHPjYMTpf1xcWWrTOs+D9r0u7LUe1dcaN61Wd1oT3k1L+KKzGuaTaScRUAPa0rHaQHcM
k5Yvo1dOdi/E6KLjjAEKSBWu5q49yuZw0f1aVwCYBiSe7bC15KYxdd+c3JXS9z7g7q+yLZe2LbGh
k+7nhf2N7VHq8LBE4LzrAyj1XnwH4OwenKhviWdvzTLahKpCmizWVnFS/qMuTygWtjxfAzDq57xU
me4vuR4xFuC/+zM1gkobLWwu1krUjmPh3tCO2YExrcKZSTwmKXY6M418/C7rsTocF6P4Kz9ZufNf
S4uOgLlRs5w/9319DbTxvjYZIM1205wD2iprzjdh793U3h1R310EWfqSR0fLCO4tpw/pZujv9ch8
AtRKW2dtcDN7/bQOSgvIDO9vNZQKejF8rsrxSey40o1PvGsjGaV5lnsUA5q9GGTIDI69YlNxVrdq
ksIInoy3MzIxpN1tHmpHqmd2GkGtYjsbyq33oCsmawxcjnGeN4kb3jZKftcrsPlClQDl8eK3kgUI
+l/A+sOv0abA/9cR2FvjXeclj2M23NMvtRny+kpGd/Nks+jFfqziW6tdNiVxigFp0mo0oGadhnyD
Yx/5Lm3J+MXhn8BWbh11PtVR9Hqc6oJboTWY43EvWya2x+77l2iyfkDydTVW/GLvhd8Kb77r1OnG
cgiZFkg+Eqvf91TDYI2GB7WJ4KtX2m+UIz0ggqeioWtNXb63Yz1s4Pu6pwh1L4oOfCViBGML+D7p
zewYVtNNMwRPI9BCobf86QJzV2pwRwQZgdGSL6tRnX9AS7rBTOxbLwQzp5qPc13cqWF3gAd2V7T5
Xm5EGTjbrsjO7li9jE5+1XNf8yq6DYJ6p7XGQ5JgrYzouUVfjfTKjzWZVTZxqxjOIdW932MZ3IUE
m3McnXi9PMC9sGvN4Gc68gTkaRAsUDlhqxXUzYgUblC2gkftTh+Hc2RN/2Qh7AuGtgO2vmTqja9F
2XlIavFTcQe64VGr3GpF8eItXIIA0wC+qZg/ysQ822FNL0V6+7o7c3y04cwyUuVRsYajDkqrrwbG
rQHnQmGWz/QXbWxSFp1j7iBeGP0+t6/hz+Attd4thr0tl+VWbawrDffHU+uz2Craxf/WYX0kvbX2
lGRtRvRQmFj5RpvviLZDP0jCHyJK2axuIkRlCssrO0+OcL1DdLbq1XltQou9oG1bUkB1q/settIt
3Y3cATP9WVu5Ly4uVH30ZcxnesVRrVV10iNtDdN03v+u637F7YayXZQE8Lpre7bX6mhtROEY+LPG
vKPqmN/PtpUSrQQFrnvKMmvb0BhZEkQL/ZsCgzUFJhjPkYfkDF1TzLAoMx1RlPhSKkleSDj4UNHD
Ynq7G1ElYkvAIdxZcEmks/srMbStw8mqg30T5MqR95Rbr3d2yTjRyKL5auRsYliNAohNWgeKV1wv
+ZmZCPCV5RvLjBchxpE0modABSpeLtXufoR2HpDqftEOahXtPKXfq7TgomNWcoSyS5bzKEpZ6V4Z
YVZpF++99FYmKB+echKsIIjvbcKnIPqtTcT4Y7Kq4PRWDRik9Zexdr/huM9LAsRS9upVipXOThAb
izwoZXJm+YQH4tDU4XSjkGxhRZwCHTwbcYkWXdnUmb6TK8eXZ2Jop1JQ0HeMLhs6ERxp1Vr0cRPq
a3HcLHPw+zBaN9PBImigqZj3vRd3iFdCb8luhxX1/FPr21zbPP7OpMK6OIo9zSdhMEUoYM3EfVgg
Aac+SFwVNhsadlqVARTQED8cW8UYNmrzp6IIA3JV3qeI3l1eh2u/4sQxgqb3Qyxvzb9kA8SXYZMD
c3w1d0YYXynNz8j8KzJaBT/btpI2vSOshtiovZH+pGJ4BQfYq2vfye4UTupDMV6QB53aasfkhOGd
Le0RJZ6UfQvVLzEhdDe+jv4Q50PFyyPYEg8PlrUt7ymriZiQFTCjRQu27BDkINf1VCDCJ7kmGifI
650v+7ek2laSgGrm7SRT5TiE49WhgAVURxL09p+mOsnNTEJ1h9g3s32VKc2KtvkHrkifdGvoeQ9K
J0zecIL3pKzmvQmcvwctThY9xx34DDgvurJLMuLaKFsXcg5sm7jNctXM/llUZOZSXZRQcc/KGrW+
GQNqfURug6P8JAcp95RCmu3EM5VMfmBfZlrocipg5d8MxxKRnWZJfZKGa3Uer3AGTBwq0UlDca1U
t6yJP1tiQQMpUHT34NrJXYk/lqU6EE/fESL2zsZBlTsfaJ0/B7BlKGqwxr9C6Kty2uk19AboHYnt
UhsVpTzWgQtFRoJXYq4U444LJcIhMVfbZxsjdPfyWYLMMDQv9RDtJBTTWaFEkC3/ZvdeQ8XE2cse
ibKXf3sTvPEsPVnOodnfzIaxH2JGJCrAwZYPkTspyhaRkeGqgifmthIXsK4DP7EJaaClj7sn8VLw
NTciapxmF6n70bKO6Ej5CGtUfYPkQgqBbxc/6nq0bZboJsMvlliYOI+E8nfbGndy7myE3CqR74b1
EcJv46U8BP10ZcBNFBSPxD+QhAw8RpPaEqMFtQ0Gfss040qh79pbv8qSdZwHE7KS6MYgTo3oZRVl
o3QPTQchUJVsX/14+2TxWpDgL1Yo81x56V2SrbcGXH4tFkmcUrnIsvtlOvtu1q9l1qMdXcn3aBL2
m3j8JcqGqQep56eetkuC64W0sBy/QVg1e9nDQEdaQYQDU+gtd5gHGFxrYjWuJINn8bxFfuRO8FfC
GYle6ev0qON/iIaUn5JTlr/litbV+MoBP5LuqiAx0fdixzJ1grCsvlJphANBReZk29UW4cMZRdhZ
Xc8TdBMGPnpItFpJfAZ0Gyt6QqglzPF6z0dbDqV2y6ca6rQtMV98hZpMP0BkhiVdjxHaQnSe/Yjc
Uc+3C/rvaGnZOFbAaETdgJHqYPVVG9vJNxjPcDxxB5LkewTpHj9lY8PQnSYeFdEw14BMmT+F6E2s
iuhBpXh01WdVaW97sz9IGoFZyx201fbA84OkR3RKbOTzI8PaVy4NVhI8VVS1TKQw9T3DoH5g0hJg
FUSSi5oSerCLcvAVHKpoRxF3MV2iQPrK2CTlr4rTrit8bfLy2ETmbfDQwa+xpQpARQIPA4SbL0YF
KdTr0Bf9L58UdxEb6DyLniGM5hd0sgWp5vi9lx1fx0qBU3KemYsBuZLNhke4pzypGM5wI1Zax5jl
04lfZWCGkJG4eObQ7cIafigcR5mvyC16mpwGlEzZVhI1dUzkQrTCl1r0nUFUjPqqVH0jQX+mvFAN
JakaNdHPFfpdjP1UWA887GzS1N57mXMM3IF2qL+93RF1BOdBiW4TjHkzqrjd3cp1Ji7Q9yjO1hCW
YcIgFOBMlMjxa2chb2/4Rdfu4/EsV0Y0HAmZWW/2qFJROXB372LT8w08FhdXKDstZbmBVO1aUZVV
wmOSUkybmOgQxDpxixqjvzZQMHKRxW+sOouMQXctqB9O39+WykDVXK7c6vZ8pbrzzuT9JWExpVnd
d1EPIFeUryoYGORmycZxLL2X/JD7Jt+ncmo9U35n2Synu9G05U7ycoqNbBrbJVU3nATHA9/zhrUw
pdZkqxZyIxxM2P4U4B6r/YcbJptvd+QgW9TdfFcVGUCXr4qQTV9Cyx/a6FpcvjwId8Zckjia144S
7VLSHvR7HPSou8+ILYoi9+NAv/Gq7tUScvzsVE1Xwix+rb4f3WedhLYX3y+SyAL1rQWby85ZTva7
xIIZ0EIU04ldFx+ZjLOPURSfTzSFmDYlco8immqz7F3gh6oeNjoW5eAliWZTrGVVY/USdPXr5YcF
akSP6cGzmI/MTA9y+0jQXaV4rZGarmuyesxUpEoOP5/PVHCvhsAGKN5eZ/gYIFYcDDdaWfhfeuNd
hSYuIAPjGHI9RUi70di48b0a2/BZFGtKq9Yt+4vLWFXOFsZVDOFfVy5NOl/Jzsdm+oBuIZdn61dQ
mq+8lBgfO9rYv/6jyXHispMsQayquO1is1o8vozIlRMVD6foA3+Jix0qpgYQGmA80WRKd8/FF52f
JzhkxUCObl6x9xZZpdR0/TS4hjBvzVBgkOLMZ6u4cdeyhpKgQq7mFDcHPol60RvyCpPZP6hqL/4a
5j1EfkStN1q5ih1rJSdl6RkkR1tHMjMIir1U36CFuAZGcqNCqq52jy1+KxRmODs2j4sYBXwhL/HE
U61IH3hjsQ/YAtUgsmGxr1uvvARK8X2p0/sJzjtR6wobyxS8uj7ijwGleIOoGGnrt9O4k8/BG+Ur
ID7JOQXknLzst0RIKP2KFJK4fXMVbwt45cSl0HjTwObuxB0DyHTjEjuIimctkrknKQ08wwltROnS
RhbZmbTaj/si7TYliU9JWg6kzaNnEJS44O2NZJxl65kl55dEzwVOkjinBZEPnjXrxdWBxmQSRYvd
LpA7bie1njfi8dGE8argCLqQHhx//iTKh7rynwUsH0vj+cx+4ReoBMjHv2qn7TuXW4yII9fij0iI
lQXB+dUND4GVbd0VMWCa5zszcbcSI4mTU1Gch0evJt1rRPSqYlA1gTVueoJ3JicCJ3Bi5P724i3I
PQNtNcVZnbet/ktcB/ZbEtDiFLhddHK4knAtbU1Sz6b9CAbXwrOdSIz47Ph1UY3GtUq/ZNV1yKMB
0Pk4FqQ95XIt5gP+Vp5wMNoLh8gmiC/IdRTvSnxaPFidfS3de75N9NGWsTh/7I6p39Q4d5LhphWU
HPFD0xNDv8jyl4hnFcqpE2/eDqxKJiUelwoqhORFlRSn2eQhu/9F/5jfJDicbBMDyvVvcJFbg7Ii
NlnMqeRcE+2RS4dKi/HjQBzZYfok8GIhr9E+7gkgtUeRsyVzNman+MRUsgq1cq7kikmOeO6tXYr/
g7lEe3S1uU8CphEQXRHOy3jcPhGXFkb43j1qiXktQYTYLuKZhocB5Mkgum9f3aVQ3jXwRSVSRn4l
kLSr+CGMuhUZDtDCH83cuC3Ap5NJevMivoB4oXwml3uAsENUBiKHA5KMZMk4fiyErpi+Opo3k1Lt
e3ZcjF5vjhIeaIEmKV0008/BoHAWEZL8ry00899sID1QcV7rbjhkTqzt7WtbVdZl/F3E9dUZAAmO
fVfmhwRzkg5UB5TRt9aw7kdevl3Au2RaGhFMLd41HmKI0rYCZVcofyUalFUaXbZrU+dW3AlxXwXm
azHH7TA5G8r7fBFlCQct6mqsB94KmJWyNFB+R1ulrq4cHiPEI0eOKnF0ECTNSeRdJY3Sm7L6kRvl
lWXBZRZ4u6pWwdTCZYbYUmwOPyWFALJX5QB9aECUlRvo1eY2EuSd1y0WI1uE1qY3tAMOZFY9ZeVf
e/b8EsW9kP4RdcSlswi3TCM7LohJOoQ88s2b16gAv0LNISnn4nDp5MvOUh/ktBcyMWQiKoIExUQA
eEqU+0ESeoFdtBkNhLx3r9W8uKMbaC9uwkQxwWRb/8XSeSzHrcRQ9ItYxRy2EzhJo5yeNyxbtpkz
m+nr38HIG48lDclmB4SLC+BO5quh4zRSRauARwrwWL3/zfIsxDgFBUPSiC/Phy/bRXtHPbMjUOGc
PqNzjuJ85hOOJwHQeCLM45nbmZVTjR9K5bGRF660+KCArTBnsVwZbmL/ld0tI8ebo+XUxnLpodH/
0d1sW/XghagyI8d+Yr3/bV0LuJGtVQ4AM7ilQyh/FzMIHRwNj4yL//goIwG5uSubs1pepPgo/+OY
pMb7kD30M1DjrSwgv0XFMSD+o0Zvu/Qxe3bG+0j2bf0oApG/TOwgB6yuwaiQcxRNViiG3Q1FMp7h
QO4Yihi74Chmiofq1bcyiLrK97mDQZw9yA7lVnxvyejnenOrW+IGoidEjXMw5Ee5rSgkTja/8cTW
x4sSh51LxFJn4CgmwbW4Vd2/8MQxyTddNrGxAfYlOqQ2g5EdFOneQ40zMT5z7QD/xbPRlXgysCuw
a2U4vHyTVxfHHLYeR1KLeTkQUIyUkkjX1B1RGgUYzDChP1wNYsYrq84AEHXoNf4V0IQbcZxYWVGZ
iHCV57TOqkJZBNk0zI+BySembU5FVjEccLtkEZH02vhsV26oMwdi9MiUo8xumAzvozj3HEgMF7k9
fys9ouHBScwznd7C5GfwDkhiqXeJUhDzOwm67Vo/MHT8bpdQjPrpIPmwLrCFmSBxMiQizRh8SnSm
06XFjmBnx3BSWgS9177mzFHgZbTp/BBIRv1UdvBg2dF2rD6JoqvbjmH3i9TkZwlR3Hwo3CtMLyz7
sxgONseMDWmP/5XwAgTHWON7BsGkNKQnx/XHgB7Ln0upNl9/SS7GhJSSCfJ4efYlYJB8jGskyyVm
tBieVnxHk7qtT/dI2Rq8E9tCdqXpzUek7O255mtOQ8BmSo7cILWCo8KcFZk/KxNSrnuEJX9YwWjL
TtEkN9vR/3jLXA9mdAc8InFN0WZSDbnNtCPvIYoPSSaiPliKK2MXmwKcRS9IRwM0UDVkjac28Hb0
WG7Zkggz0VE44TM7GeEkqpkrGFFkJYc4rc6slKYdZD/K/mWVK/8RwyJef/gIdjFPBNBM1JN4ybRl
kwMjkkHgDuRJG+gbL6ZbnC4RKzad6PFlkgnR1/nApE2uh+zTbu4DlgRfEYUiZ64e2201/SXva0dr
dcyZmDGEoiticBcpUSqOV82yaeoJ6doB0KXRRaxoTiIfzAlHgNPFzjO4oUwQP8m6sIf5K7//t+Fk
t0vglB/ZlR4HzjZ6Mf/4vn1z7sUpFQup8Ow7kc+sI2OlhNRuSH9930iGw40lkMdzHVpp8n5iyGFc
y+BkC9iRFbqULrJIEkgItqDVXO99gkWm8ucWZyGDMMDOJd3mKIdGJ5rfAFGwizkrPEclCX333l3L
vfs+4owiwPTTg6c+gTCoH3UaYAfELTPIxyth1H82vNVZGzfHXhneyQbZyy4WyE02LcMUJZLfQxnk
PC3Gup1gkjTsFOZVDiSTJZaATB2TIkAXwlzsMtEymMwgIRxLcapWtBL3w7REwrXQEwz0n1lVEkIX
4wq4UXY5akJW8SZswN1G85WdyD1FpvKWCfy2cTlnc3rKPWLNFH0xmj8oMO7iNPj0bKO2NEj/u8kw
Qjj3o/thEZrDLwYiYSv+yUesh5jwfxUyRAYqNhfU10NXIy45P2sZ7Unv2Yt0ZsHENYyADrJ4OYv/
PmQX7JwDSBTnoSV6JieQtx9dcCG0CWctNZU48TH6u4HKghnGBN6q2o6mvxPdKefyplfE7pe7dkQT
tMAiZOj2/zHr4lwUWHSJ8d7isK4IDAEEOHSCbbrMPW8kRV9lkRNfP0hIQXxzEUHBwJqi26BjoWHd
N5FqsiqiBjEE6tnbjRCLbjXdIxXyuJg4VbECOOHBrXV5t5I0kWAf0xiedfKiV7251rgnqDfU40bc
Q3QNQtxGevCqGJ78ixzSjV86vfd4ukDHYs/jrJpwM0S6kay2xfvheaxXHLCWCe3lg+HRpp0xfCV+
i4CQe7H7hCajlS+irrkbe0AcRjEuGFBWTttpoFTMoI6lmW6n6kl2gF9KsWIWIMLMZjwiHyOFk8Ek
A8RJtBtzG3uZ48v0Q1uQaeeLXMWKBGYTCjogt6r7vSh/uSQggsXREzRJoE7skGKucNTKf2pdDLsb
Lq7JNpyLRzkkNyO0So9iAkHm2oi5iWFHcT6WJ33sILKBInjItO/dyyuyG2/iiEngPEXWw0otZiGs
iBPKy7suZ49JFZU1zCdSKaG1JhuGJtsOI7BpT+Qyk594c3xEVsrfBXru6BrMC7OcIoFWtWmMbGvo
w9YpXHGjRfAhR3iLi8jzyKi2bl5TkiA6SegZO4E3E1mAQSlgpId6kZhOVGPE6PfIX0VAgAlH+Fdg
BTJMtAygm6BcbJP6nxXOa9JleSs2QfsdLOIc4SoxLERDBW+Qp1D7E3bCTXzxIfeakCzCH5rd4Y5b
yNbkY6ru2Nws92S8iReifvKCmKICNcpm/afiv19cvEexT2xMHTefjoI8817IHS6SGWYPrVZ2kO99
bwfHQqUUZnjz/6d8J5qGXSIDxpwHiJMZFg0BW4JT1cDfSPUv8ekEXBAfTdzBGUyXdxIIDN0jlX1Z
cJw0gsNtChtIHVlAuYNzJ2deuYuAlFBVqnTd96gHeRsGxDQLNya70lNTbshbiRlQJfaOFxcrlHMj
XgEgA0vJKP/NncRSBDtqXP1SZZ/isQTkmhuceBGzYj2KycHVDIHL+JfHCWbDK7LgW5FVGIF8EAJT
brUTDZLwJLF+hfn4Tg2f28FhTOggR2tvyCRHFuHNvUS+L95r1plbfsHuR05woawLyrZxtoYWPMUZ
DEv33SeCXEswfKFf2lWHFRIs32eeroGHzCjkrAoyBgqycBDm7PtAMDE8LzarLb6yT511K24OKjBE
MovZyF7gK8DEuSGm4D8fQTS3x7HiTWQx5dzdwnIIdnbd9+jlTIrMYcSCH1g95qq43uzq0a63GnaO
PTZHeDI3pE60IqYfeowuhkP9G4Em0+leeVf+I6eH/MozEihyo63b/ST+3Dkn2TayYJwADgK4+5Ee
ZRKTuJF8wK64XA5+wjT1oi9HyhACxKGcfYGmMMEyISpxqCaKjJZ2FpLPcVGmheQ9WH37IIwrPV0f
b+EMb3ioBn1TwdGLrfFDVNhAFwt23reAlGGKZpEDhSNH3FFIRkteH9H8Im4EjGIS6Im0kSgYG1IQ
pAWFjH18k6rDBGXVId98OnDNoPRNg89OGIKbUVYjhBODVPwj3nPu0Ty6+RDDlTMt3rqarXdM7KDI
zjyFiUFA8a+OLw0eGw/zK6fGRZIgBuTYyCYBDt0GGfYcVnV+r5YHpluWggPN4RGbXwaMJQxsjMQS
w5aDwpdYZ/6COJaIVmuexJbjYaOpP9jIAP4rAYCA9+O/sT6fxHy3/BkzdrwXP4m3F0hNbF3GI2Je
xB5iDRtRrDV2A/+znH5nYT4yBUGW3KkI+qF5FK4ET9ed4uD59rU24/MMG0ykngAMPPEWW3Mu3zqL
4l2iQlvArjEA3UPRCbDfZXVIvGUdh1OFYhJIPCmx4lAKAbTS9bBG9WMR94d1DTYku5zEtpDjL/ix
mFMmNhJmzV7OE0sBRiurLIis8wTnBK+LCUdKZ+oku6DurJAdabcFEsgJZQj8kcAaDpFWE61KRoLd
D4INONjCawdkRHSI/VWNDUkJR8RfbgyIC1hX/xxIS01nOlTd9BvrhkxkMkX9i38vR57ZEsvx3/Ed
lffcEmdgv8mZ5bs+wirCJMEbby26z3BvUdjQjmVhVVVcAj+7ekV5jOt4swJYDB6dphA1eHe3zZeS
CqzeJqu7xBXp4+przSKqKPL9D9ll4sEAMHDWxPEVt+2fWetD+lApsTyM4YKaTWuT36nK+dPZy2dr
wliZi3PvWgfxEJhB2ZKBt/wwkVF5Z4QCFzkwDqTkngRTbOD+xPstzoEIKraHGRnIhZ7u2y4hUfy7
RfsTZfpFzjyuq7+mEG3eemIDtZ7cjI5+OUyAD9FR4NGbBR2KoyOvyQuxmCJNxKx219DK2lsIguUx
iQtIiHaguDdtdCnG/8BZ8YjrNs4fkTgOyKDoNNonbm0LE8BMN4H/iu8py0OARICNXPvFT8QyeqS7
5g5i2bGkiZ7c1ybJNN2vTB83tg4zGmIbgxejgGNIT/UQz5615AIRzjKhyDg0HDX5twKxCwR3uxkR
ZI61aO6Y7BmGIm0pOC5yyQ3MNE5i6fBlbowqw4MRod5a6rccArkQ1ZVgqou5I0qHr9bZ7wpeHAeZ
4SJAXwKMWeFcMRwCEVx/c5D4/Jbrsh9Ry3w5HzK4ZuJ8/tTW9cSMW/g6lrnPYYV4IBa3hyPIwL0y
rAnRN/C2owas+TbBIly+PV3eQ4bUTq8SAcfOZk+KdOK1O2ursJnj9IvfCZxpttNZmByCYSIhRDXD
QMJARj6wTxhYysOEFyEOggT6xRVnBwtoynobWPM3OaPbO9UH28ClsnvxNbv2O732jo31ZcHSkA2p
5fSu635O0Qvqm9gXYvzGZpO5QBmIJySypm93E1E3gfdkiwi60HrFsQfJklPiEkY1oLA3Af7el1o6
AfUwqWfjDZKbznHj7lpw86hiA0fXXgVWE1HP/NhOdidEIQZ+k+csNb/lDuQPkJVzw/0Q/KJTKGS0
nciCYAYlDDlr03aApcvdBamTXSG+BFA+d8/1W1ygojZfHUOe++IFJPTBvfliOlQnvEyeIoaMPJr4
tHiFEpNkzs3Bu+OMzOYHfTmJh32KxSZAuyAoy/Aoy0nFM/E0SZo0poPmYDuNJJyR6dacxUbnLrp3
0ruFsVrtzSLn2Q1UJWsYhdKUsMUFdxX5GBAVk3WWyZMd+W0/sjRtef4XwJL9Lx4HVwo8RZUJ8Udv
k0iulERyJYZK25WdnPc1cEXGfJ86Bk0fQF5bwLQu6siZoWip9otb5fMvIVmw82N/fLEJqgn2JlPJ
XvbSRwws1DRXy2nuXBVGwb1YBQNcHwlbYmKK1qw0oG5OHyd5sg/BUB04B+zvcYAYA6ahr+5OpC1C
lyu4nbityox+CEert4CDscMrYUl0XiU4Y7saR/xkbUl2ontpkEBgiT9jb8sluTccMhSAzIS8Mqee
YDlTzldqALC5fogIPjONDUALe0YUksB+cgHzIs6ovJGoxla/FyHLZAq3sKNEOF1xblSXW3oD0pm7
B4W2HS37juWWyFs2/yjTg5/8nrXgIIi5mlei0y88nvuUZPuJjSdqEpOSm3kAq3yQMbqhysDOd3/V
RfXoYClqwc7OqzsUGuLFZP/KLdiT/4Ykt/m+hcRsM8/Zy8nzcV+RXTWzbgr0Vt0MJtM52SYvznxU
BVg+4m+KtXumjHsC1SJeerCAgCQYBC1iRJ4h5/wmaPT7GjKLmLyyrXAGSeggTJNtxVQgEcJ48Bvj
aZmHF4s0gY2pc/LFaTPd9dMrh7uuC+4jO/pV5TGxQ/iKvioeifw/rp7BWy0amB5JcOPg/sh7Tq7V
ZC9mGn2Qn0xoeg5ne7qK4qyt4GQv6ydkp1BEXhYbREjIw6T25dUJpsOapae6yLgvpeii6cXOl4e2
XehlDcYl7ICWNij46yaGpPMy4NL6pbGVKbPt/jStXr4ZbHdXc/8yUIem938VXv7R5sUnpekP2lie
Y2P+LzKiV1Prik1ZoA4tvX+wqvWoj/r9mC/BZqa25EZBc4UVQIJBV6cwP9Z2P9VIx9xP9rCNTtis
AlRJzIwl6IfyicNkdL9nfbyzl6Egy8q59G16wCmYF8TasKiwmEsdA9zaNzDUxvE9SkVyZb/YzFwd
ZeaDqENxhov5eXANmKg+ggSnDQCJU0sK2WGmEsHa1DtxcrS80nEekiNfFzkpq04BY+qUxt5p0u3H
sUz2N2WNCyxoouA/WYTDBvSzfiA8dIT7WsLxGpxTbf5tNSpQ4R76E1lzJThyqvnPhMEmZ3rym+W/
wMb00KGtzebOq7rPlKyNzhxfiJvKug0EtHFwJvLO3DL9CbDvT85/OeWKs4qUCdCbUUFdWMiERPow
b51TewfRS0gZCe22BbYBL6uhUDmyaxuEcZa8xgk5lJztcenO8p4SFUwn4z85If2kYTv+FQe+BGOK
8589OW1lL0xs9DuSl+U6Yyk4dD8ZTcKm/UUwXAj5r1YaYHaRHYpXGJMGXFtv5TpeOH9CE4MgxV5Y
n1rSm8ViF1tCsCmRXO3sHGtJ7+Ss6dMoMEeSr6HEN8cufS6Ji9aYJRM9GKSiwmp4d6aZ/XWr/uQZ
zU8hJq+jQ3MbPd9nZNO2WF5+CQ/Kc79iYRY2LD782kgV2iuSKWeRxyR501IXXpt2FSknYaAh885Q
4MU1F0HpFtbGKrUmLGENCk9DNTCyGFzZLFeGWi3jKa9ItQCJ40chtQlmJiC9sC54cUrq6rYPTtvs
Ey1LSEQsqYk9blM2QwCeJNoSu0fWLCduIilrQpQRdxTVzEgl5i4HUNJDZDdPRESmebkUaXE/NBNW
jMOw7Je8nR91sFWB8MSsEx92JS4qukQjJQTBhIbMTSr9wglop2AvuAzCVg6CB6OFqJw+NTfCA3tO
IrIi7AjHD8ChwTqeeUEP2S5LkziXoYDVgU52sYinvv3QqVQqCJO3lr9NY4aaXFS/fPr1CP0GXsc5
Riv/C6XUdrCXcCBaCGOY+sc7WS/CJ57XvRcTKeGKCEE4UkM+G58byD2o2rCLoX2sH4QiRkhoCc0c
3HXaSbw2Gtxd5NIDOY4w3pfKTTkPbAZKJmAXwEluIRIJbJWukcCYdkrH82YnzCrZhIvkxpKjzxQx
omFsvgTCkomTT1lUalA8iB6e7JRtCiI31D/hZB77Lrng6LFjj11+C6ng2QlPwR90d+NV6SDHTPXx
m+v5Z0WuI5MR+TT36+tXJlLP80d/UH8185dKWbi5HUMoX4LBq4hTroJnZn0N0hByZlXgQ0THFXG6
4zPxhhPxY5kDnuHA1BAwqy/PgmLLM3wj+jDq6s7voj92S9H/simpaZ6fxGCRTUm5DNINouPEFkvc
o5ANuJPwd/mQn+Qp+nriQ36Smc4pI71as1hL7E2ZDlHCWCBcIavPh94Z+q4ynMPtMaW5X6bXmLZ/
kkGCp1kEHUknjTrbmb1VRkMtr1CHdkC3ODHMJR/U6qdTH5VkHgVEGpdLn9lh7ZwpFSC4tfRGSyN1
iix4NRzZyF8ucoWmk6s+uSOpmb+R/vbgHmSrRus19vpbvqVcBRZ0kFyErIQ9ly7yiuIP5Y0Og6p+
F/KRTM04Jd3ZintZpCRyjxZICCLWjJrdt+kkL+eAX8vf9YFc1RIgh6mwdaGuJ9ecprxCFYFYQ66y
GyM7ZaaZIpVilSTqi53wb8ZdQxMASObUQsE199gRYnoIO0PW1M1/LV0J8AXteqAOg5PEO/p4viDZ
QxH0LAGc0p3kygtRJWv6575tko3nTI8TVB1xHuHpMHDB4ukGvy/r9Xpz6TkTjNoYvSenb66knl0l
eik7qJibvZ33oTalBxSMiTPlqn3juB+aD8jfjKc4MsGlu/wSjdVeAiwpc9n3pwGZTs0s0eMSRJJT
SE0qcX8k+CT6zP9kOKJ4dCJVYjqib8vAQbePH447HyAx7q2Zp/XBPnbUgzgrUQN8D9zszxqstmqn
3CSURWD47KDBcU4uucDcHfKn7EncSZZZPEmGhSgV1osAffw0qlz2NJchnZkVoSNi+BIW3Cr2+Y2Z
jR00tuWNlmVHateDU/lG9iJW+oQLehMS+n3V/8V0R676rfdDTLDvZcSbsTRN8EToXCtCDhwO2huj
lwCtWab7geew3gxXr7MHBsMPUd5SO+j5O5Zg6LaOI38KWH9vDe0czvFIYr2aCB/E+7x3o42eXSXA
whbL3X7fNwRVvttrym9lDTH0mY3erW95r1PbeuISMxR59dy9+Rpptu4DguFp3YRMmu5GX6gtRpR2
y7NkTBp9cEqbct7OfQ+rryJfEGIxkKhjiL0+MUv1VB8UW7tDU6wdAerMP+Er/JMpjhP/N+sfvBez
YdNNAc+BVZB0CGD0tvkauTRqLCbWeOrbCBL4fMCZrpps3ynwQ8QTF7OGcjIljM2a4YZ9Wy6AwREO
HLBf5pY/bY6MRFJlfkW0V5IpDFqXD4ois6WIKYiyTZzu0vwTIj4bb2pq4Lu1P7cGud+CzDWkpxCl
6POXGYNJDsHa4CmZcACzwnuCq5x7yTuNvPpzUKkLasMF4eCtJGVT3EkhzgodPKXiO54vsx6QNts0
MezygBYsk/XcxM0jCpg2nJ/UIydZocE1HKtXozGhFk30YYghUKXp74biFHC8JjxCLd2TQslgnU6c
JYq2eHWDTpziBl9HK7AG0Xq17ZBZsHjPOsme4CWUxmgsOxTv3UYgaK2mHYtBS7YRdT3knI45gF9p
y2aGg/WUFN6JdX93kW5yJHQqnAwsskC1xhTcScTALgFdurE+xXZ/Vl5AHK62zrFJ2kZqfMUl77ZG
FFexHvvBCzbp4ADUxQGhmMw3ztXkXH3g9SVZ6lcab8N/S6dfcpg7Z4Y6FmfjVYYspXYcXEyS6sio
ZmNWC808zBivsowWbCmzTXcD/ScokkMaEjW4yYe33tq6whKwJqAWyO6Drp6MNN3bi6GuU5z8yagx
+xM40jnaEVTg2hp2hJHgRkTuuSNS5PTGDxctIY6zaabawZvVsDVmoJu1na/UJ30QUGsqcpzbFA0a
u8G0Dbpor+P1JC22ybxGL+uY/VXKC9O2CBHEe4P0g3nWfqug9jYeolqu8FCTa0xhltUkJlbqFC6q
nHfH7J8XvaTuAElMWyOYL3rhPUylD8FZL14tzT/hikH0AaLKkvw8ALruIj0mk2oK/mZmc3fDyTlV
/pyHeWXCSh9hvbfHifRVul5TcV7zAzyn5Kyv1UFLIyo6VNmWkPhT3Khm2yTjS0DT7U3lmCHO/KEY
RrjeZpwDly/XJKfxd2Hkb1TuPixOGdow7rLR5ixiKF/JLT3RoNnapqlHIj0xV2B7ZDIZ8gJM9C2o
i3S2RfqVnNs2HwPwcYjvRIGpToHhCnG7pUoP9oBOEhPI9g1NE8N+QVkDQosx544UyJsC764dCEjn
tiQLpNymcc0P5Jfwp+SKrqHFy7iE3mjeS3SPkKGK4nCFgiJSQiftXujjwjvzMMwF1LdX8wFZKMCY
cuPQDU7UQN5JDRFltx+0nj4LLUbDXueRWW9Q+NZFno8kuyF7crJ+yQwSaWoP60XcHdOaHwkqdFF9
twpjg25dqDRhH69uqMjiAAkzumDTr0aY1OPN8Ksc5yCBTX327rJS7VYgOeH991Nws1oFH5d4upNQ
EdcgOZAlgHyNdVzdKfxUbCC8GCbiBvW5lFTHNuOMyQeGid3818HXzOcFeAiqPc4kkOfWbuIjoNMM
O1+CVrxDFGFKUDQRvjtz6/cPvHO0JodsNI1N2ThPfXap+ZOwZYPq3e6NPRS5hoSeHkOAISBzKwe6
S98TSXR23N0O5vuORRNcqk9/pbg1goxiHWbwaNMm/pHGmOjk+vk/G/QYc4bIF79aQCnxglYSLK1v
Y4yCSCE4axiD9ILd8rQbmg0TR2X7urWumZQ7yWABfXOPhClMkDESmk/yhHUS4eoULLWBtyQ8XtlD
uA/4vH+FwiM6VXYtqanpF9hQUlQXTMwADMLlXQVG8dzxdwKhw7B13uvqeeMfzKeLOI2i7CsiWS4K
wI3mgyglFIaA1hU225qXUsuYNgt4F+Kkclrwb7W4fMy1+pwsdHoSKZKrr8hmm5C9wlhEVPJFSEv8
wAw3BiUhEg2/nmQM5DxR37aeXkb4v/1fsS7FBRYXV06Z4HuMoMimGwaA3ybx3GVdr6sL4WFZ9k1i
P/CrPKiOSaGotuS2oLpYLmrRLkEcSzbuh4NHmDvmLuisH1rRNaGv1GUpzffOVgcHnVm6lBvQ49dM
j38hlt8Fhxh6tVsm1W0ns4sBQ6w4dMji31nIt1FvP1Jz+eFwZnqYi4Gjc/r1v+gzSPPube/0At5O
hvkyIKjXdHqLhuGs4vRal+Rwy7i1vnhL8+nJ8EjUNarqPla0hxx67wID7J2zQz2ivvzPK0YqpVqh
p9LfYueNKZVio5JMo8g80FA31CIAfTN+jJ3+bzLXFG8bqV2ZIjB6L9U3k9OeHGsMJ8v3H4UA1pek
Sbsmu6mhDIRZUw/QBxUxyRfHcr3OfvRZLEa5SduZqvdWqJmUaWkMM5wtAw63Vw0DXBX9AXnuv+Vy
IPG2lrpnD/hufhgBTJ5jy3zPNGqbVemkbxI78vaDhBD89Rl3k3o+0Hj93Pjj9RT9qmMHVivjXbTM
3lRTe+dVXrmrcrbB4OfgBhrqhzY0ug8naTXvRe4u2bhrfOc8KNKcuvaFyhUfN0jQiUJrdUnKKCGm
L8urR8XrDT0V251aTQS+1HnLEGHW3dTWBxrXhhQusTeJs8wUhbHnczSV+pnOaDGAKvRWIuC2mZ1G
Uta2luOFdRMz0hq2tx5xun1Sk6qYzAu/3vtgE7VFZHtQMUWVgoPba2czN+/8oL7WffFp4h63nkvi
s5NuRsM5AXNt13x67HIfELmcYbz210TZJ/ms6gF4Ek/Xj+78er5YQxVszYkWwiI2xhmyqxmd5wDu
fmqdco5xV1HbwsXTxWIdqbLSYOW6BbFGtMYK6qEKl6Yf/tFbWmLkanxbhgW4xj86AE7kbV99P/5w
R53COV1b7q2sPURe8psY631nRKe+Gu4WGr/TW4CgV7Bfh+6cDIp5ik8WxpsG7IyB8kBHm2OfmCN8
EQ02WofQ9ZJNbi2X0qVOkWO8xL558Sj+ltC4Yt8nFK2xR7WdffoJiVSWhUwCeOV6vO6QOwsogvar
JnJld9A6lT2fkn4NZzB6jWNlEKygGdA1ot7cgAtRkh5NvIw0FWDoWlVnyyCESpp9b1MMfYzemuIO
Hmdfght4uItW9wyifG1tRRxgPKVFTSyK8i+baFBnx3SecbeNmMYlNg0erfZaE3A2dPbqOLWXWEK7
S6J+9ElLfWMSejGrbMqKUk2roUBkdDKyh1EckjY6dvG8XePhE8ZhTTlS6vQs8DXHotsAMp2DRDtq
U3HvuNlfFDtRVVJiJTBjFPqhJM1Nr5e7yKDPeDVUf7oppo4oM+WVmUAD0ZuyzXZn2mS1Wkm/jVp6
Z1Wj+pOX46NszWbOn4LGjX8IC1oCVTMx1m2eti9GkyJ0YF0O5hf1s85ZlB0o40cqp4uhivslm6iY
U+NYuuRv9bFuo+CNP6rU31qUv6WK15UA51D7rz2CM42oqDGQoUrKVt404DJmmV80fX6NtQxwnhpR
mHyGBRsHuqmYZhnVvQo0WrSklKm3dpUaiJkbmGmG2ldaA5UNi6fQrH7XxManAP+qJA8iStxxa1rF
70m3ilCeXY5GvK0sV94sT/YmrxalkOsnaAW1V5jbXsXjR9ORNWsNJeUlyv44es6d4dbwEz27C916
vlKVJoxbUKwA4wtImfpsq6UOSd70e+U6FxGvOd3uJdZ0W1ziM1T62hZTB/MEp8qJivOcd8u+S6Mk
DMAcIrs7KyrX7S1c/c1sUslnGY6r7TmXeaTsiLdEX+JL+HNh7KPeVGFtjm+xXbxpMCU2U6cBGE4s
SD3Z6B0gg2SxtvMUn0Y8U3ul5Ms8faXKf6xrOLddTqO7YK30raiUWvevsuyd7pB0H32k+fpL+rVu
xnE5pn4OB0i50zYdDbLBWnOAYBKtv6POogAlaKgyyzc59ZNXPeI7Uflh9B9ouBHsA0v9pTNpS+EQ
c/II6mvxPqVs4h+x5VzTn0+lBel/0rOLk7ahP4ynkRY9wziwgPlOsknmnqM2gWzegA/TI9CXvjV6
jbUCDrg3iwFIqu+CWd8GGsWuj743GlSU7OxWApEUOqYFVBs/eCs1VAoUkt65J6LoYBzMbthpfUjz
C4iovjGDag7mLs/Kt6Hzyx0OlmyFMNW4yeqr9JdjWtp/4JB6ty9timX6o0/yDuKrNXyoFeBwXRtR
ImYll8MeyZTgmWy7Q4Vw0nnlCZKmtyT+xl5QvBSWgo3Spq9zEgC4U/EtSa37ohufjFHbr13zSM7P
m0YzxTm2Nn47vrfKgrZq7ROn0jYahbi2NDD8E2dA5BIOL0nE+6z7v3DHqQEeDjCQiGcvRGkRAhuD
dOW0z3+6HgWEsF7zyYeCSjaAlqcSTWJ3VpJ70nsZpQWgnpkc+qy3/hoNWhqTrC4pH6GSFygx8jJF
+lZkgAKqonnJDBYyiZdkq1A5hKEq2oT05ikt26sWN7s0sc5Etx7ciLpZlGUiNTGpYR8Z0YMVfExT
fe9oA4R0iDGOdVz9+px1cOU1dxtxtOsI2AHLvmaDEpd9cgKNc0/pQoZhYQ43nX5WunTeii6VapOH
QbOtt6q34GSnc9gWFom4lPQMulonDz+k1XbIxzoRl5G5zgk8dlW9LSmTTC16n3a9hRHvqd/62pXE
P/sAPn0P2tH7REm1ZqHuw0SDp8xK9q52jboC/wUrqbNPPVU/C+slt3KkKEHDFte/oETYPL3wjXZl
V/JZaNXjbHy6q/piHDW90zhEWztVDy5TSRZP+WDQ9rTTc8qcWFs/iPZNo3atCz28xWmPrS/PeqwT
Y7s0zWPZBwdaH3asZ2Xm+JuIxtEs7hwNzwffxOwfi2Y5lAE+aPU58iRn/egXyl7x7i0FKrLeu65U
FXW7EQOIXhW2cawmE6hGkx1woFcIHRaoZKVRcDCjTONabpvueS2zoyf+x3JtAyxpjxpj4dR8ycvz
MTv3QaY/DCNmk7aSpUbNFaCpAZ+zdN4DfTpmDn3GtIrcg5JOTo4OVr7Yf5YWG7KmZBQycZnqizXO
e1V72854m5FUvdPdLcGCcEvC2B33GvmssWZQ54ZCu+Z6oWd12CTDtpoX+nwNLrWYKQNLdUHrmKen
eezOOa0cZIB9kNp7Xav3hDMfg949IJxvU8MIO+hOUie0NZDUBRxe7a1BqTvpY1ROL3TeHuqr09n7
AVPQyLVjGku21LJRAOjJhHkEboMWhJHl7oLGYAekp8m3F9xB700fNcIb2W8FZ49Whk+N0YaKEn2b
wnpeolkDAfN+0/cEmg/2nE5JN0x8r2senETbR7yvTg4W2nbTRvF2aalGZ+5tJLpJOFr2ybAuBxal
GTOS5wgtBBQHUBzAQX2kkG8bM6O07DHWFf67uwUFxOZfSWzJKfYKHVnPY2rNdsaXOYpj86P0MVqC
EggnsQ/N2L1hdP/A6yErb6VPzH0aRK9V5lHXsPoZjzGQqxSL7LbsSS0YwzUqOPMEVTLKLIN4azX1
IqitN3vI2hcfELNqUVPkDhHYYFrbPDkMAziOaz0UzVyxkfrmGGVE8AfjiYjEj3mZij1dKj8HMdO8
yrkkGol1a0QmdPw05wlJ3h7YODrLrE92Yj+VWf5f7Xn7nIJ+jjWdS1Xv+8p+XKfq0KiK9s4L1V6D
Mw0+X83K3S9dus3pJaIzox0tRb1af0kG/RA3/akwhBY5HhylrrkeP+c9dmcOEWPTjWkc5r7FJpei
FC2eKAzFGRXTg7L1VFvSdIOY0EI/3yyHMwdfw+tOq+5fSt+g1BlJboT12LYkiOPHb+ekOhXtcmdF
don3u5IqPH34iR+2bCcnh50kVXWMwNOOHfivjxvb6QkwTttfYrJUBjqKHhrD/WgWCt0MeAPBqF8H
wnb7eGq/aGpQh0bl/0/SeWzFjURh+Il0jnLYdlJnaGjiRgewUc6pVE8/X3k2w9gG0ZKqbt3wB5CW
+XWOTersPOzTGFTpWDMopR1plsDvskkGK48++MhbgvK1sdzuXdAwQ3X7a8E/qXP1DQqdb3Fb3vrY
mNcOLu61zecb2n3mOj8IO3/Z3BWj+W1mtMdgxDuTdaH1xhcK2Z8YSmznJN7p7J3V4muX0sFflZcQ
MG23cy208/LaZx6KjPShAhwntTxmIpSupVHj2WHefH9AcLSCW8yrT0X+UmrG385xj6mSRW9d45HW
MZsqCrsou2o94c0plve4NbN15CLiWlrFqi56xUr/7byvxNCh6HiLeWhBxNrVfDb9+CwjDkUxJFAm
+i7tNoh0to8ASGp6WzSjcIqOo4pczAwEAa2Y4pdRM+DuO74WmgKFBcMG4kq1BWAk25jCv9s9iJNB
708dQATPVs0S3qBtlgBaJxcGFGY6b0aez9TC6AN/+KN0nmg7Z8fB0VugC8FtaKurlXR+WFjm1bTk
l4wXdJSTDYskzW3G+3vOIRkMNFYhSPcPpaa9o3oObvJVThpU7R/mcDu+W91Ekn+bDDR848kgyqi/
kcJF02j4znlxoiD9yL/Zpoam9PhY1p1B1guYGQRV85N5T4NHv56TIrOe+Db1wzEFjQYujqBTKHqb
t5U6LbsdYw6growkUKdZ8i+1oDlOA5GrQ1pDa8jqjXBALwNa9mFCMJDrce7MY7Eb7HxfcprwY6Vo
FVQSSdGLzlwramAC1hyifAR3ZNKGeI/1NLUmfdxDqb/GHTBikrdM7Ag/nNcjepmBTz/Le9FGBpuY
+mAurEJuQ4sbPghPkRwvBYDI2AI5HWbBzpUP+v+nmThtXWpIHjGc9rXxr8F05FHwzzO5ygxSOcoY
9PkHXfDx+C2lYPGDPo/OLYM9l2kh7j5TGz2mouKEYnQkre3Cg+MSRe+tZZvR7IqzFy+y/1TUBIGm
H4RbhIPffIyjflyi7mZzNhip8dw51UNnWgcax69uqXP9aPk0GBEKl+3CyOSsfosb6zfZyEud97fA
Ll+8EXgAx5RBQb3KevOhm3iOPQmI1mY/DGzTtd9qNAD1sTokkmcUTxKWRDG8Ymelr4I22ScVgDBD
A16Bauag1drKM8S9ilIHDploNq2VwXTUSJb8SmyWlJcTzVCEePZqR3MD5yjqP1tZcrdRGsoOSQJt
YkxczopqkP9qRumfmsZqmClFvyXCarDG2Bl5rd8dC/Fko0gfoBEQsrr2SciUTEuss0Q7BlH6YQh1
1sfp3ZuLx95yv5hO7yhFeX86ECElIaTVwAqcW1ZTqwd1j3y8xTSoH5OrCnEY1H2lfXWewI661GiW
HP8WGUISUcaAGdQyzX454B7fSECGzW5MopPVmBt17qufT1MblTR0tWcZbfER3hQzI4sUcEEyRC8o
o9y6pdkGjn009W5PV2FbSw8RekiSbhmWHWiaIADYKpZN2hr7LtB+VfSNaDsMtnv1mOIgmxm2Uhx5
hhv0JT/lXCLX0wN9aZlCLPTT7fgcae62ypSWrncv42iDZOchLmmWua2H4OX44TfjrW6S08RElmKF
rmVpPrVd9KiWDFqlR6zqkDobDrQxNmobppEfNp5DSshCFukmjrW1Td5WlKCczOz1/2dZVXsz7cG7
LaSwIK1j/RzLLiym+o8KVx4gK6kn64UiQieXoG1398cZH0Q7z3bZDBXD6m9G4firRBvfI5l+ucn4
4dWAsQaXgf18HsZoxfpAjaGlsDB3WTEj0haDr42NXc+HpYwqmKq1t6xxb3iYI1ghln0lU4bBVkk0
bihMyJ5kioyENaAU7IK5dCIrdLPmI7cbpKnqCB0IcfRa48Wv9a2lE5ADgGqLedIakhJdu80lxhw8
9qch628eu9ntUUmN6l8wT5uoKS9emh6XYKDfPZ4jNkBNYqJedAdi0ZLauum5gDXSXeVFgXXqGR8B
8UojZJGmbVTVz2RboBwoNRb75BB/zBxUsaWdp7x/krO2TafokDcwVSfzT6xHTzqMEZis5ZUB/AXo
EhCn5X3J+1Dr3KMWW48pHYckaVTPT7UEIEw75dngkG4aNqgZobYEbM5cYiSU/EvBYdDZ2i0atL+a
2d5Gq7gnhvWprjJyghEUrhYyBguqrysw/EpxQOk79QmyfdOebvA+WwIqBP8FxD1wAubdK7U6lopx
qfTekwJBDbe9NQvBRh1zWjMci2U8gFoFpA6PrxL11iEbrw2mJOlwn8buNcggvFo00nTtol5Qs/gO
TbAh7JL6a6m9ZiWz6Sai+RJUxmeUDFRc8jhFzmo2sMAIcPzwk7VGJ4oMba8JOKlCQsf03yIS1b7y
WcHtfsQhI8srTsl0TrZ5sTzpFLyFNx7Lanxyus5bG1l7y3U64QTbJUIL1WRCOXRoBYBHd719XGp/
nXgmofF+Uga1a8PUWW21PP57WDb1g1rUnmPTpTVfTAw7jNl5GUr6MjV2IW2rVISYgsJ68D8nTCYC
UqR6EeHY6crxQobqWZe69mIVxbwJqvbDBZvZpODGRUp6C6qLA9nRLuQHGZOJEcgfrjExkWWh/Ops
KgUfchZrSzfeZ6oySg0HRD5V3EadWA6foJNiwylX6K9ieQiMJ7nUx5hMjqQt3nJhLog+r6p+9ALU
SnpQyQq/Nmeck0ARWGE6RVxVCrZ7cOUXrBZAlERbGVNKP7QU3pSskgVIRhCw8uvpCcPxXRplx0DG
SANiFzqif6b/ql00Bg98VMYBIFh8UDR3DvmeehfLj4IswdbSbx1AihBsuA65Aw4g/F+m4ZmDVu2h
AS+KebCu3GhZRCuO+ckiQpAOuanYUISuNGms1X5QP66/8t+U+if/JoXiZ7gvN6Cnhk5jRQ08UA+2
ubvjnOf6A4GHm+Tbmrp64At/oA+05mTWFOoK5SqSBtlXF4Ec+Di+8tlb8pie8kMluh7VEH0K64ny
fl/nv5P90DsfQj5yHb90H6QoN3yAcTCwNCkPzMn+8LgdenzqKaofRd6OrqpDOO/AW5D8BLaxGbBF
WIyDS6FrU3+oj5JO7iZrEOimwsutU04qvpDTcgk+YNIOWwvJCH/5TgAoDMZLNqLg6INHm4ztZI4H
unNrkrsSWe9uANMidpHxVRgPY0H3QP6hjFeLovmpcow6rPa5TTkI9V9RglPi80PQT9+4d1aVuvUm
/22BJvMvMC43aWOueh6K6k6Mcc688Zlv4GFOTFH54pJC8kYmiqiRaN9o1gdlxhqHrXUyoEtYwoS4
oxVAGENeQvssLQC6IxuCiXwXRoJfywsvaVVM4ysvjUU9Ecxm+689veXVK9Oq9ciLdGkE5a23rYYb
uS/fyEsQHGmuMnC5IzO38QfkpNz9Ej0T6VUKSWT99/qrdd99kJEyIcIgoAfRAqki/ulpHpN26tEZ
cO8hzdpPLTBVIsrFixYP1hoAoP0MbmGt1uC/W9YvEiKsBgCNpNMAGNKOCpY7hF6OAJLxwhDhGHs1
EsWXbHFPSTs/aQJgPZ+jsZ07jRFGgPOHNv3kpPnqEc6oBXVP/y9O3oEzskFd49hrv6UfkgsPJuxV
/8QbspMELZwAK6R0z3cK+4f/5hZUZ7VnOatU9dAD1WzcaNMhe52pTZb+a4kFvnjtCkbZVNopp21A
Rd5Uzr6vo3Og8Cis1F6sfXgkozpsk3eWS27Tq+zlG6uSz6cSJRtSnDODsqUWaM3xpGJRgJ4LavCg
H+2NKc3N2CpBUcx9+frvTbKTGvcP7w13jDpAjNSzTtEYAPmAZJLrNMv6tZy7QzvoKt6prF8FVDoz
6se5i5HTJQgOS33hXfWTdy0EJXgfbMqyufGiE7068cXWC2QhL7zAf2sWmyQtaH/aPLj5EYMnPfqa
KHM1sZx9bd66Ub5XN2ha5kYby9vMx1Rbl1KLD8FYEdQTiaQlS9okVAR20J+qWH9B/Njuv2SEpOgj
i1igEhYgS2yDXA9M2h/ULSpisIT8KlSdI+Ca7A/1f90CpHd85d8EORcLiVVRE9k6mJcqQPI3Krvj
qurDqJinIum/hiYQSLGDCLz5F7iSX3BRTJn/1Zsabb2BipZPrfYiV1e1EiRHB3aO+na13AOoin35
JhEvZ1e6TX3gsmpL8ScenZczL3EhBhkAd+JLO+SXscqhN3Qk9p70RsaE9mjpNB9n5q3MejwXPm3b
0LDMTxLxdi0KIEuZpMRx9VHMyfKQ1+Udo12IeN41ILkGSfzbxPljiuxTiIz8Wd1gU1asnrIjPDjz
RXOzjvERylN5Gwyh0ER7SFwebm+bUJgQXyDDfJyt4DbFiBDSRFhVHfraJpACPxE709D4vrhIz7KD
XVO4XNzU0x93mZWvaw0Fc1INRAT1AwvTtDL76IbhgVHKBiEYxbyDr4/Kayb0G4nIPp+qEFXuULOX
XTYs29iETzLE8rJAyS7BZ7V1u4kqgMdtxKR+PnUWGaKIaWsmR8zNOMMeWSlMp46N0F6jwqQKPY/E
uwUUWp0I8EpAZKJzU/Rh22tfg0VrH4vh0CnSzciy4K3jy73vXM4VIzpqkApnFqOl44Qmg50qfTva
AHbi0/Q7CwiiFtN+JEvaqxx8WiPducnh8NDgy+lLcPI5tLBn/a8O7LVm88bPYmS+R3AfCPIgLDbN
2DCpdxDZ/akMEP4240D716iDjRbFF6OfQsN7NRL1mxL55TPPtSf/wJ8KK9tWwIWGzA0HtqxDcUS1
HdJV3tqsxyrIzhrkm66xroYLbL+lUqYPtMS4CLAwAb9tS37jgNcOq7OntcE5WNFZBdm/KQKd+oxk
Mjrz8YvpmixuqPaJLd9GUk9qIkIPWJh/j8FJ84sHhYh0gWyGrSHJ8At8Q9GvgEg2HmndM4M/e0tK
Pj2zwszbUIM6ogWQkBd0XgBAEGZ+q8o4QAHRwcnSdR28CZIqbpaf7etH9XF7JKstzzyPsthJX3WQ
sRcJYITUjxYFQpX/JhyhxOYjq8GB85EWDWWDFy7a+E3DDW0CEwxMQMWZAhMD+xCU+ykAUFb6NGgL
dfBQ4+81BgmVdnR4NXUpQgFNpOQMKUjJOSbRYIBwwBCetGEmbAbLd5+i7J386DzqumBOGbzFmGjh
dNUSVTyGDuLf0cPyU2+K32LzboMBWfLlwu2ph8mz9edzWnO4F/E4h+MQ9ECIYxuVkQhR19FYHnEd
a9aJZedhRY92n5oJ7sJNHmbialf6Jm+qJwBU2265CDLNom82Xv5JqmEs/nrKQdvSBF32tIlaywL9
OX0H7fKbuMGWBcg9q2wJY+3jOCYXMtkbWxT8AE0zjRGeNs8HnMzIwhOglvXiAdplvXhx/4f7UWvW
sO94Xqxcu0Vvy5itVdLMaBYXF3U9ddT0ncW0MNiT6qoTv6FX7mZiqwnraElnY6MXpttNqDYV646r
eh6HRxyj4WE+Bb33DPjyqHCbXYnMlL/1qvxsKmlNb9iSh/TQ8dnLMzyzliVX9YLxaJ4zQ/HOtWO/
c/ZLcHm6UjjMP2KKAnvMjz1bwIymIwQTEj1/XXAegWnx7ip2DJRLpaVvlvqF18QFRgm8wZchZl/r
1GGWwVA26bpzQbYNgvUoF3h5Avw/t2tadHd5LerNpvqmJEBbMLbUNbsZ1TwLeWEcfNS6SzERtwDl
2p6KWh1wnRLeSzr45zKw730s/W05N+8sKN4mj05ni1ELeByUmZXeOe0DmntacJIsVZVrDnV88jwQ
EhSfHEGwywDY1ZYGVD/6EqQLjG32Y/MyNUis8VyMd87yiTxe5Q0On5N2oLkwgyHjsBDuAXF5mKzh
ai644eiWCj7ouTtoZVf8XgtxvPk36VQC5OFjoP+OURcOS7NP0iNj5bMc0nPBDhog8Bk8EopbhOLt
13po0QGdVG6oDhWPEAVIdNfh8Qbg9MOEr5m1TwUlh2Efe0NlBJ2rkqSEIqCZpre0mA9m+WNb7/yT
gLms4qiKJiqie9lwUG+R96LeBeaB/C/CKyTVpAncNkuMMO3n0ZHR15KyVUvvMEEPLPRyq4Otbrr5
ge/mUfvTiDAofiy1d68HmiYO3jIGXkk9nlnWsoFB+E/Lgn/6d2HnX0tDBQOdw4EkBDk/cSZyHlUB
ZRY+Iovuwa7f1CdLxIlNOSDM9k+JU7tOC6dZH2D0SbvAV7zr+pLV4zVNXYAi02fhUg+17QwBzYne
zdL7HsnSC6yLcv2YEHrcbv5mRJmaw2lssmZdBujO0B8B+gZsrRpUVpUwLqj76GwPQ8iqm30KUIaq
tg0TlKeWsA0DJpcCmmRgWEdsi7cykddgXmjngoLW9ZBu/g2m54YfT1o3VPcygD6w/XsOncRmgK4T
GLzhDe8zG7RUByy9rQ9LC87I8mkC5aX/tkztvR/9W9ZmG4tf7kdy50svJG6Cg4owam7Li5ta0Mh+
LBM+co8mkP6skY7TVA/nFoJdA5aRgaDNgE9lMTEOSXE2nvHhWqmwAjdgPdCa1SFbRyLnSHEf4ymn
tfxsgA1N+x9fgtxkTkYlNJKaMbM4OF6+Uw+CNC8zk2s+XRvXF2vKVSBVxiMVss5I1Y3teAvRb+PF
Xeh3n2p7s4tEZ6xVXDJZfJywcY6AgHMdEmwKcu+3bqbPjgI6rzLQUFKcKrZmQOXDQJJFWSzdk00P
KR6eW+Dzk/gL5AN0/ISxBqO57lOVIXyfRWJNSCOykphQdaUSd8GmD1XU033zmCmEYxI9k1TYZKiq
YAF5Q93hio98PLqVC6g2AjGZ48WI6yVIk2c7AjBB6aIOKkkDt+OHctoFRfWaUuXMRKymAzuh6Tov
xr3ZMGJUBLdn77fv3F3Xdn/YkTAJVbmXRMFWT4LLmILB7/QzR0oh+nBm8si/Gma8SSpcL5Jn3EXX
qhUxR9O+qjNJtlxt1etdMDZQ1X+ZTBcKG499WC2HqUcxeBZlaCmAHS9NpQdB/UolhGa+uZ9lGhoM
YFLv/zywgWEK5Ag8ZTV6PxoDVVUNTI75wnG6l6SIHIxql5KaG0t2d7W/s/EnKOy31HryGDETodR8
aeE9qExbbepYH+BxEcUxeYMuRcphQhsripJ+NSYa7ZOuhQ7jUuJBZ2lHdyAff7I850ErAlgaHUid
GjR2fqjqX9loa8+MQ7q4zPZZf1Tx3K1m9ycvx40VixBKDV5AA6aHLwFzH4QAZ0J9hHCnUf6oI8ZJ
5q1lvZMrkrRpSCZPFdqx3LSqfrVp+OAuVFKVlO+MSbe1F29691sFf/iSI3rCbqNaheh1cdOcHrwt
Vxh7Ehw4VYzZu6eeyKzZ6IWV45bNU2qUhCxEvK1WOmeb2hCx/24E+brUMvitzt0ll4sgQjiU+ewz
7iYEibflrbJLTB1MIQh7KLsPvS4eFnmGxfAc0J9RYYjtZPTOVR26dGQCLd7FvUn3X4YjAnZu/BZp
NibGaRjT1BF0UnOG/GoDsgJI1NQSVn0dbFo0fdmpMxqP2UsPl2jGDBD/BHJF0lwCvSbcUK3itvTi
rd38TTXtY0IKpyjMP5NhvViyOg6mfG6t8qWliOdRcGUJ9q0cGsBEdIgBvTMJHFED0eJnqTQzIjqz
aa4IbrCTTJwxmQ+X09MQu3JlzrhR0OsrLfmRyk9gtduR64/GdB3Tu6W2+iS/wJQ2q5lga9G98kt0
a2KiW9rpKE4yWbSWQwZRRCXbkWOuEDa9z9n8pgvnbwTukgD2zKf0yq+hHp/jOEV+oO7eVMIrnfRB
JSRLPt7V6p8LIwT4+QwYod9qgdiyKFQKOzXIA424DiCUr5IrvTbvKgyP8QOnPGKX66KF48DxSdfA
0ezrPNNh4jzsOdUrHAACHqpKq0zHfPTq+kZLcsR8lNkYXeZuHhktNgNBuvk7pfgkysc6rQ4Rfp4+
R483vsux/gQlhFI/9jseNKt+Qgq7Bg7uB9bRDyr6S+B/YmZ0slrXvg1jBDrIbAriSeme9CW9kheU
oRx04Hni0JbjUa+VSpbzHdhQaZPp4NFNIB0B7kV5XSPwsJHguQe2Z1vV5yQGe9TGbOtU3vRgfiNT
wLUMr2Nr8catX5XUASUxDpPZlUqoVHQekkxsPDS7jzXHFzP6psColYHb1jDYZF3K+A3yBvkNwHwa
jQsTHx6Gk1JHG6VxNXX5rukpv3gBfz7TjJ67+bPLUWOZHQat2dCuVXlq5+Cehp7FkAZQriihESmP
dsxDUJnGhyHopjBK6d1Es44Od6lo9nBc/bwlh3OXrV4XVJtdDApuKH/nBRNychZTQMmYxc6Qo7FJ
mvIekf0bmfie3eZFFVIN3kJTAHzfikZIpXToSRXnkHEGylIIMzjA4NrMPpmNfKk9Eww4mO0CqZAY
Q3GsGesNeLLkoqVSrFSWr+YP3eTsVfo4DzZQ1+nmOeAohM3hZ/efRiW+MUf8qc36Me6iTVrzEPMc
MY0pBttuHfNoog3qIO1YjFSGNnRzVRP2dPiZKqHdYNVgsZYlPc5tpkSaC0QtCKZDF2By57CNRKt9
tNr83HUdrYCgIg91+itm0gjZajIK7c5nfwNSQVMdspP/j8wDhZr5LaJE+bYGDj1bVb1aUhBhSdE9
eoHYDV7zNOaBv+qEHE+Wlm7aXiDZUD1LW89A6iXBY9QqTQ4J8bcyenu9lEgmaEP70jOupUlnblMr
uehxdmKJXawO3S2ZnJd0+u305TNIl5NaruBxduMcAfpKOEDm1IeCJIIHQ0S/SQSFMDY9b1XY1sYV
ExAdLO2ZhaGvgVO4DpZ6yHBYGTMUtgHO7Zy0lisUWBkCuSYgiqX66CaXCd7ib9FjAJck9c/WJcOf
Nfll6QVAChtIUTE7/sb1GWG3VfLg+dFXU+CTrmtPDgeJSU5TB5gjNF5wWUqOWw/3+WDBr9gDlwhX
MJw5GKaIyw2+DemVWXSlWydMdDY+W1HX5/OYwh6K6QUbtgy2hsY8PfbrZl87AC0SMh8m8e8q/Hiy
e65pksTaxHs1Eb0EqLkqHGBdtcEjdR9ipKqBuqPJNrPT3HnAURCoVew+qu6C33UHs8/PRqadXU5D
tafy2gO0RA0b+9mLoy8PTokyixWL9JTXbn8Cpu09ImSNWhqVrczM+Ba4DhR2EOTxvECLbnvwBJnC
bhYqEQNTSMOOQSkg2Ql1AWdcDHqRgNK6eFo3E92kiQnZKLHllH70RGVwhtyykXLEdN14ihV6cfB3
9GXedQ8Puia9x0v6ZtnFb02kXRVN3/yRWhWgze49isg2to3HLaunUqWEOhIo6wh29AyTGwhQsQls
pl4kFmCO7rY6UYvsPZjZM3hUo4U23LWpzwFM9wx+icHa4CJj0v9hGHc0Mvmda/OrQC1gv8Q6Ulk5
kgF1DRoFTFgRt0dPGWa4DLsG6r8+GxVypdjoM0m6UvvXeSGcz9JuTgXLWMMUsG6Gt0C4r4VLwe2m
jNmTotgyzbr1FRhOP0dgfvBeMwv9cfVAy7xlV2vHKoowVSiMsz6Ob/h3uVd9qcDMG9D9teZdaNOn
kzlvkd8+RTPeN0H9FZDW2CRR3VSx8XT05+bOuLb99JvYpg/XZ6r+Rd0sn945cBZyNkKv60T4VnSi
2Tl0K9desPxoeV+EqvnjAzo2MJy0/AZCQLfrXZxgSqvfJ0Fzdn2J/XobWpQodTU/QEAJERJ6WAL9
PNJZEAZJopr9FM4BE6gPQasgyOIj7IIzKJVNx/BRL8BkNJbJkTPQVi71k2si7OSPlzowj96At9zQ
fDgeVkG+OR9VtKh8BzMxIN8tTXrPB+s/ti8a8girkUsEcvjuM+mtS0wu0DQoV0xVsJubSWjmEY1Y
uH2qqw54pQTsKON02/v+3cXweVsh4wCuT6DHVsNhsomDKR7XrTFRkaNO1JeBmkmAgkR3XQcq7Az0
elLcgWTaobi45OiSqtFKMKH6q0ME8zuOozjN3ooc7wFJmqRTRa5ky6nZ9VBZOmtrjtraAJPHkOjZ
9eF5QU2l53ETSG0VcbSP4+qxyi3vGtFp/nZFdppt4zbNfgfFu5oOIFSTtQnKCOPr94xUOG+z+zIt
2R5eoXnCs7o/Fh6EpV54DypXWHRoSMUEnn6xFnDjU3PvM6YSfgWArrHq02LpJ22IjyPw/NOYiQvn
5m5gmBQLyRwiOsF0Zt5YbIu+3NqyIhJNu6UwBjgHdCipRQs7OoP5JMku1qbOhgTqTIsZDd14Ns+G
6BgNmMbHDFsYbX8ACCSe8dlylucKvuLKTdB0bIMkDYfeUcV2F80P7WSDSzFhFlQzhNQ2USMokfu3
UTXCpBBXsyR9FcnUv/VW34XJ6P86dfFRlRatAh/tBOQPkxff6EHOGDpQmJGNuXHg2ABuhlz8uzQx
ZuHjJMLFcuuLO9n9C/Bn2vgcvMsgOq4QxDtgJhmGmLr8q4FhCRMvLq/pEqUPneF3ZJm2MIatVyzy
GqVQGuCtEZ59yFKVKVE8a7RlY7Tzsp8iH0H4AWOGwMzuwkuz9TLYYOWTGGm2yIq345yM+6bwvVPJ
Gz16NMRAMuXNLajhS9kNsHG7TP+kVmb+EG3rnZvBzxddj+57a2mPVlyZO22o/E2MlTl41aI4xtU1
be1ulQIX3yQTc2oDMo9jjjT5YpjZFUSndS1isPkBIoc2oIYiYa5a5xYea62zmlrzeQzmmti1vGDm
+DLDxAP4YHyWObvQ89vD3GcHxhvuyq2r97Ee3kh39x7CHwzf+x3gqPfKydBeAAOEw7jtnrSA1VNC
tD0CYnnK7IDMNts0ATY+Hal01DWnZHJvHt1vkTRbgH33IQW6YUD5ROZq3xUt4Ap6/C7dMD1/bkZv
868sTKB/q8CjepfalGHHw0Yulv5WVhIlzkZT7aLhLhzrk1V8ciDSILrlm+a9M7vxe57FoRYYf3SJ
tWnHrK6YxYrQB7+k9xrSjg3Q9t7L74HFgN5QvYE8u9buNCMajC9K7V1R50MX0cuqYe+V9q4Xxcko
tSlYax2clwlZ0pFDB/30/uh6YwKtMaD8hrpstPUmiLyzxy9bCBCjp4/AVRHMJglI4x44IqyYHShg
7dEJJIHYtUHUAccNvWDMq+1cAnIzMgomLzNAzyZ5tJubOGHaOqMCVPbxXxYeBIfJl8fSrL2LUcKZ
1iO6giKxM9jOTTl4P2XiMSxoskJHA6tpcig3XupcZl8koK0w/XL1LAG61S3s1VxBPKzZ0U55P6U8
fBFErMZB34sUNVY5EadHf2dnPVh4+G8+lbXhIzzTZdvJS0HGF982UcpPSAEzpMJyB6J4J6Aaoh7e
M3YhYQDMzzXUH6YG0rKYnU0VMFUeEbnKpoSjpdssjMZ+aB3MTOW1cqbxIcKhVlbm2jkXxWcGttxC
EyOp05unWzcHMYJo7k5pq/UPltam+wRadC21rXCwBw5gV1oZVZZZltdqMfSV8n2I8/g4BfppboYP
D2LzQNeZpIa2c1lHiOq37sa2wGrrXn3zc48UYaBu98r0NYcFF3Dotn5waaPsr7S750i3gbeRS+iO
u5qLFv53myV7OSTfU2zcZ8IQumsOJmBufyjprtrI72ke4vtQ2KzJAX5Y9uGoD4+oFzzMQ/CaNtFT
XGMkM8twQtZombq3ZZAeWX4b0Gour/CP3jMBg6SZhnVaLMB8IRpF2Z9httbcxKZAN0Vrq1cdcRmA
sEBpAwtH5BiIz5xGX/McPxoagM0a7k02dz/t4DyMjrj6dolAT3lxLPuNhgsBpzSmY2YWL5aP6uUo
vmq0zZpMaQHnzy6dOp1OZKKF0VAi/cIv5WmQg4dFZGzV13LC5qpa9BfXBCLl40i2WMEFSCm+j9ZM
UmnmEfNAKttBn+Bdo8co7ZXeQi4b4mplJ/VzGdsh+jDbZGzCYDZ+eiurQhd37hMU270miU11Cv/W
9fdaHsHXzg/2nFlIci4gV4qANknJZJnBJuamzJR4ryKFHYMLZ45MNZpvq5riEeWpjGGF8OVaUhKa
zrhJWG0yleupa/ad2W+AlIMzQxyz18nsp1XUI4HBEWX02VeRYZATDNHKh1MbuxS1o3PrKJfTOd4C
Yg9NfChS2zzYXv5ktMs20X8NtAmqAtTPIiBlUYrwtpFjxq9n6WmkQ7H39MdOujxZPowxnxlkPpVV
8V4WlFELvCD0CYcYLhE6WEvWbssUI7CAGUVXXDRTfBcOeOXCmmC8FJLMRMhtUQNEnDV9K1oJV9rZ
0UW/m3hF14DoGO3ThumufsvhAvBZ+UKuiXi7KLMZoNnj56QZ11mkT128HGgGnYqp37vlQmoQTTC0
I2a46qJlQHtQ7casPmV6bkA7S9+XilGUiKOVydDJjzOYCQXNitZ4dvQMTe2WilTTL4x+703avDd+
AvjDP8asb6dHcjlxQqqHnXoDdmU8droDhN++2Lr5ZHGy5TL/SBK5l8J/6FAB1nyxHwN3WxTZAetH
HDIRBzDp0dXGj8THEYTnwvArtzi80w7COfIJRUpTahGPfo+Pkjf1a7Cuu2JiiUyD3M1TcrWj5M9s
RaSCDHY2uiU+ii7beOmMGIp+SmJ3k8bznhkJ2i71/Erb/iR0WW6lRNS4Q9BwTfihGVi224mm483F
DuSQONrZMiB4j841ksWjrMczRmdoKvUkVulUhLZpooxi09ZocUtvHGZ51WYAfK43894mBC9pjc6I
keIv0oPP7UdI0LA4H5wePZ//aDqvpsaVbg3/IlUph1uccMIYTJi5UcEAyrkVf/33LPY5N5vaDLZl
qXv1Cm8wAuKCW1ovWszRodsq3/Q6pHPV5x/2PF0Ny3mLfGet69FL43n/ZkffBcjpHeh9PEW19aSV
mb+Nkv3siCrP3qJSRD5QAwJekgyFb6XP1AaRXnEV0ClqjFcntdYmYGFgkTs7wcM1mTdOa60za/nu
5nhZOfYFR3ljVTX1ykzt/VT1+ywO9kWPjJnpfETBk9PFSLno+bVVNuMw0MnlH3QUviqlHbmKZcDa
vHHR/mH58v8F0PHJQF+GMdIy9WvNGBEZxs6z1u/NCawyxVyW0r+JM9xEfq9QNpkfQTj2x1tdPfqk
5k3TrpzC3mhoV1tOia3xV5RSTqN48avcNhecbOaj0gq4rUOBSEC/IWsiUfVRbPE74CZR/bN4GJFr
sj+bralpx2ZSezsznzOU+Gb/dVYYrqdvKqU1bpZf9WIcK7A5CKc0OX475k7XQPwNc7nmeyXVyHTB
BSHbHn3U0CN0X2mKGik81X5oN3yX3klxf0g7cULdRTj9IsC2LWYbRDyKqlgDBsa4MtV3zyqu63LT
FBT3DvPobLZQgdNjCGrQbeVmJhZgprRBqqd944eeUhuFapdnKbz34sEY6fmNoWLJR80qSunoJskM
E1+4q2w9dOlaeTemuEvrAturYIKgF+7E2MNb2Jh8ldpnGzKIG0NU+3Vrj+ZQRThNun3iRjs/rdXa
ipvmbCvYfcnynSzqGCHwKU9ZLdZzpbynuGjsY5zO55SxmleF6apgGflJ9eK09PVU2TxmuU/HZkoZ
JGUprWuntjFVHJ6Tyvq0wSGWnYuhe4E3Yj1O3tXGaJmhMSAGs7ERdlvWKDCtB3QHzabbMZldj3b0
1WkgQS2QL+SJQ02fuMHkLlwgtHtrO/VPkZFyTBozls5DEawTVAEchvn2ENBEUjoQ/fzgl8aTVsdM
NBkRNqq71pOzbsf4JU/a1yi1vxptIAs1TOxJwErrU/jYOfplCIOc522fhkE6uv3H4gM0oBMBQQ7q
gscRTIEwFQ6Dj2Gi3vXPKZ37OPT2KgQv1TnavYrgKWsVzQv7Ofc8ePIWaYEdDNPdNEJSdOyK3YSi
V2LRnnA1iH6BDVnPevGb+qEpyjXHdcG9rjZuwYsKwIYUhuRkrgZlqoEP53gkQKmWQLFX1qaNge8O
eIgtICfrnnIiZ+CVaPbJzMqriQtv0+rA0/HI1mzUT/x8M3dI/BVltnWQEFX4WcP9N4032srxLcra
6jUMmp9eU7fKyAFPulxGSsjoXOccR52/RbXw3HaDwXRp5EhW5WFEPRgEyztcnaMfLX8Au6EPnIxf
FBz7apmveReNK71P3+x0+a487nMQ+49tX4kqvZHesiLRwdoaTfdHs/3wFVmQmzPhs1vnz5aWP/pm
AjCs3WUI0pxSai+zdjaVzgA49ndAei5uv1CDLB1C8QzzAoRCGPR4S39tva4H5NvRfppctkPdLQAJ
/V0PrIoxOBQmZ1E/CRCWBvkU1IhyO4Y03uE5UQWbLm1+wra3dg45RB4i/Km12tpqnFVGVsLD3uW6
B7lj9OGkLPaxyNKD7kRXRZG+2O4/XxVrKwTQqSO3O4bryAM7508TM4U234L4gAbNaD1tuM9zam0g
rL4YVG4oOs+Ys5hr22iPQ1BcM6vYOiDQJetz4GymfrYLMv0suBormFa/h6cFJmmI3wwNUR8Lduyy
oFQ1ppdyad5ME0jbbCnysxAJecys5pzlwfSNeTKw2Ley7w5OHD7aKPR0QYWodKZ+Gr+/96fusXLA
Rfv0LFacrw2rMr+PffOPmH1Q/HHgjeQ8TboHsNF4z7R7icorUUuKmyum541JPTlla4F6MJY2vwC9
EPkc58RfF9qnb7wu6HYR6Uy32sSmaHmhT5JFRFnGYIOz4Zy+8Ap5f3+koskwmfoqZqh9xb4oAKAh
hRG7FtUXwv/zfpz9tc7hoLunid8ALZyJL/HibRJDQ4wF8bSHRn+Qu6ccj5v0WTsYhmNwav2+a5Nd
JRiCAhi7s/wTXyJyHvlv0e9l2/iGKC//yEVkR7sRpEpXMaYYxIePa+KtRuNaQG4rAXx8ma5/DKtP
o0A7E4Fq641fZyYajw5qps7JHaP1BHNt5AliftI70GrrS8Ldzfwan088iphT87ZcAOMm6l40x5p9
5b5Y4RemWlR3z2C9+BU3VuOgymyM2+a9y6CGAyeLf5DS51HIEJP+gjg+TBunf+fCwyjbKO3dDR8S
tzqoCeOScltNKPBkW2WCcFQ0cpEPxwqZHkYq+DfZd/zRf5825yBZuds1v5THouwzIm/Ncv79lPMw
Yi461q8yyOX6gcoAW95VZB3SCOCSOB6Y8Motk0fHlfK2cibwAyGru5x/LrvhxcloNlb/Qfb4YlOO
dL3XfGMe9ygHdjDMn8oPsfydsNp94cXyQn6I/aGsH1mSWbIqwksVLAy4vjQ6Qgr4x4A6+QSun6dA
8+jYlAFUbv0gy5GMoyGxln3tOhHTym2cQK4F0TPLg+DdbXhbLA6+6tiRfJkH3lhknVM6eZIjJQ31
HQlQGtFaRNKal8T8b+P95ykp71O+yx2QF2kDaJjpe+DQdhbySyTEYzyOUt6HRVcHzUE2Bp+1UJ3x
+RKF5IeTXEEh12j1FVQerHjDvo4MNFkjTeSzhiGyZ1ubv04rYgA5jdwbbaZlANqEX/fMVeJFgJtf
Qz4D1upXRvgo95BLjlI2V+jLDeE3ojYr35EHzf8BkJC1INbsmv3o+X+LHnFnhbyMFYpoV0A2mG3L
fi/chZxzjoSMW8azhpnMKVX8vt/IadDO7YqM98Ei+PCSgq2RYf4Rklvx5LhPdv+ep6+DZgHop3Fq
YC4SOLTYkrUX0DOX8RMhXpZCxuWnbUobxDnUznjjxUXvHPkB4/haxTp8U8xCuPRewgkcTNkQXEuH
0aEKP6rCfOq09/8ecIwNXR2TcvPyiK8k+ClZHry8t991cz6288Co6HUyMmzSied1raA78TBYUO0M
Q6zFwKRugSkB9Yjim1f6SHm3I/KLbMNZAgUzKQsNNeM89sD5+foWp7UbfDTJ4xBeM5/pzWz+023S
HUOvHhXRIRqfJsBIdW69pVBX9QoAu6vN+7nu8RTh8Q6gskrUL9EMLBDuXFnGKQlQkTQHBrrD+EeF
BkglgoX5JU+5Gb5gYHz6CBMWZkySO3oXw+z9u0wB/c7dCuwLzH067yZ6zCXFdDtVjPTj76aqnulw
0f8s5ktTM1Etm5exYxw+xWa1a6r8rZ6sv4oEsIv7i+emxwEnLIYHyO7U7d6ZzVVRF/gcRvvZb/fy
DWdjhpATGO9NQw/aNYejScrhaoA4i7J9zFzkLRJEhGQYnvndGU2FtT+Ou6rwXmTb9VZ4Nu0M0d4a
Xdhoup9SfZ+M9r8+dP4q+p0yr1+nQ3MSZXBFzEhifVx19fgaFdGTPqV/mzbf+zDeSCwTfM3yXGKq
s9JLi+7GBOo8s8ZjHBgPiW4eSLafA9O9ZYt2kcdt0Ijo/Ra/ES080I3eSwVThsNFktw6HNa0edcS
0aJUP6jGR8OoOzKMeO619MmuEYXg7xA7ekLp7ByFzX031nsvTm+R8J8KE6VB04mvouiy6OOLW+u3
bmSulZfjGQmHgyTFfki0K4vX2k0u1NqKUXR3XwTRWwm+H3iM262SPn6icWmCH6NA8632U9nxlx3T
K6Oip4nLBlIYdVT+OQvmlyZCgb8YbiF9KSNHj46R6Mc4GeSzXIyqhpPW2ZuRcUsZNXj+WBfH1t4M
c/lMkxxIBYQAh4MOjbNANOguMHNQ+2l5aubTXGePMUFS+ck5ZxKGxBGU/Eb/MJzlJ3Cah9H1wR2O
3XXm+Ms6+95kj8xz9o5Y3MpBhi1oo5Pj1Rvfaw+Lt6x8JPGqkpJ0ts5lZ79KdA0nAE81XZh2gBCR
JbSAmR4d+nR8jmt73yJkBMcJSHVif1rGeHCj+QQU5tvo81c9NIDsY9PcN/jS2aeooRyaYpqY8aJf
THo/elmeerc+uJhwwO+27+uIna+HSDyS5iVqDxDrvYz1a1jqKIW1SFxMB8oMcjxrl9fZW7jU//q6
v4SdBnV6JIqaDTggVIEHsMPcJWWj7OjQ+vNHAS48jdhIoPR/bHL8L9N6I/dEb7BWX/KzM1pvo4nt
W6PdV1N4CAYyMc7yIVreFi3YWUF4ze3moqXq2M34iCFrVShSwrxF+8TY+eFwnDif21nDk4+buFgB
bJAgopqJQ8YM8W7ho+y6fw+SBuZvsmCfHtEx7DfyHPCzovmwIi6uJ2/CzLpDuJWfemMBRBD3t+Xe
dTv0W7KIzhQ7Sm6R4WgfzHV6LAgB9joq+Vsv436q+zelB0iZeuUHQ7DTrM97STnrwji4oKgStiam
GTtk7DY22TFeGtSq3rIZS2evAtreHRiHaKjfkOG/GXa8TZzqM5i1reQGbZxvK5de4sBtsY23mWgR
BUwnJJDqSQXdLDsLYXHs56OLMCeqftqa8fLBz7pbYU/PvuM8tbb5Wk/BAT4XemdYVtYNRnBade5s
G/srbk3iDtTufXY/afAldc8+TJG3qisLv6nFAjfLsg4atUemFmklrXxx0ECZ0njv6tmjNyYvQKTu
CdE/zFBh/aA55y2U9GWyjYfySD9gF8SddmfFM/9KGe86007P4gswYeQF5MyHurPWTAs1q8LdRxaP
ibiHNAs6J+BIf6IMhYCsxVGeJro19ltZUJ6RHMSeu+j8h9y1UXpgUsMdDPk8+DzsPAeBkRAeahAS
OVIgpXZ9Gvv2EvT2D9DqnT3kZ9ufjlaktkHA46/jTU3DV55e1dJPm4Lo6lYMKRxHBHFwwOFGqzig
Go2mXSby6bmmf9rMIJHa047uZOFIX5sPepDsGjshnMcgtU3AkW07Hqje3iVtkZQ046hdOX33p1uW
C5KUoPfr9urXwTZvy0uHHrvl9Tu/1+/bacJ7Ok8mWTQPqWfDYGQzOqXauBkwmhAFwJHgg9ztvqGT
nDrFIW2658pfttC8vDvfyV+RSLiHQfHp6yFcs9ZABa3XIbFzJakX0yYvi/dS8z6nmH58bRmEleYv
AlZ70/APxphuUhMsPuk2+djGtTz0ohKE5wQoOFMbzFP6UQEZ4zouno7el0Hfl4MzbHWZuW1VgKMH
eWNSMd+LM3Q+5PQwqomhdw0wZ0JLyDD2ASpkkMkBwKYoqfNaYOggQXX1qdLkr8a26KZwFw7F1vDV
F+C6vVXTPidxhv8N/D9+sf0BpgoWbHH4PoZoNXpQy3NgGZ7Xf5dkP409oFs4qk9Y3NSXOAzJQeDZ
JqPTdCd/2Vb5a8hRUNYsfUAPj2GPIbAFdqxp6XBQfkFvssMP2izgmfRbhhK8rBgJLgvnqnjgxTba
HfQcaWDtgNs8dq3aLIN6qk2iR5tlhz5CICQFx11El2GMT+CCHuaRAiqr7wJODd8H1WujiJXRGDMS
vHGi8G/ZThiPp3uVZfcSozW7P5Zav41oCMRk9nVPWl2o9NV30mttFo+e1n00viWqosgVWevKGD+8
SP0Yg4VmvPM5xFjjwdKMfbVOCzLfoCvQl1m8+zTLd/hZYfM+fJdZeBx8QpBIMhEKgEJhAhZuNE//
zINlm/QwNhOsQytIiWnZbRYiYNdoB43udVx4f4YgfgdUiLdtiU32/NTyECPbfpw9wyVHTZ7RU9vX
Yf3OLPKFp7qZxnkzdfVhIeDD9lvWM0ZZNA2v8QzndhrIWOvgzVv8hNElGUFCKjpOCJAm2pkMYMuY
IoDFO2x81pBmoEJQevsOPcyaAsed071HNJsWVluyGP9qF+A+2TpE1PZz8RBGdNtdE8V7LCu3Y6oO
noDHGqd6siVQaLTC2BTIbD7LimS5bNuavqDuXZRW791sPlXCacvQyEIOueWNAs79frT3YaVwYtHp
c2DmclcGIy3m4l4Oid8nlNZ/lglElpssuyhtqMoHemu1QVpd8JRTMpo6T/Z+4n5oPbJ3ufrGPoBG
14IslvFa9712F/YFyDc6eN2yoSX/r9SMCmm7AWNqBBitLqQqdLynMpZ6FMZvOiOVYcTdK1rER90v
QAwaWKmUxrPRTMcl9XEqW7BGQlDen8ZX16Yr7RtYgbdeREu7A6HELCr2mn+55jyaeFdwc978FAmo
esxQFEGzIvft7Wzq2156SoVbsV2ZRcid1SwKtqzU3oHZHNywfHbE1keDsRiO2RET2PuAKKLpZPju
XOBgqJe0EUD3T84bbJInfcx/THP40iwNy231aacioVHIEsUggJc3g3G0LftvNmWbDoWx1kHgOBVj
IXZkTX2AwVMTobbufdOtea3q9Kh72i6p1KrvSKnHrniSXbKM/tPS5T9JML2GY3ejSgXYN1/Lxjzo
MwqJ9NdcGlhW6FzkImVXGbBMLdq/XVlvaVjTnCJhpiIAfr82CBR+xPXp6T+9CT4GbD5JHrDhtteR
7WxGCsqZjEQyZo4PFm8LG2uE0MtWD3CQnXFWYCXaflnf5UX5UIU4Ky7G09w2mLq4tLFhzGfl/axn
9NzCS0l3SnbAbOYHV+tR4XU5XeKnxrM3HhBgpwS1rFng31pI0umx67K3QZ+YJHW338iNG6QEhSnv
OfKLS2Bnf8ZmBheP5mBIk10XpLunWlic1I85FHAjeqD4pyTMdyab0oqTp5RBbo80uEd2U1Fr+E35
XAMkRGly5xjTXnPr82QMl4z1iQSDtyuacS2lWZaXX0XkrogStNW7o3z/bETwhmrHpDZvLOesAott
HN17ncKbZIlxicRttfBP0zL8KWzrz2Cj4AHBOkyG8+A1X3UKrzrXu3e9RbnICvry3ja1V5ssNuya
CyORL2CJL1SZuy5icIYy+gMDk2UdB/GGRXRDi+8L+aSbPJkYReHSS1+anh4KcYLgDMdx3tle/dpy
JOh989ZhJga7GvItaQ7ds+usjV/IPZ9JqrdBZhwblkeVWOeh03Edcd8qi6+jkUxXOUxzJNX98VB2
3TGc4rPLCs7M9F7v7d0cjw8jmrpRBluuBQvK7UHijPEwMOjY1L5Qmq9I2dUF6vQuaJudXY1bZ1yO
sVXuwRFfi954bydOvIZk01MO2kHFdMwZ0wG4BhDEWkWVYaMiqHmhdjK8cpcZ2SYI5hNF5L4s24N8
MNosm4G7IRrRNX6gKV0lJevWsE82IHwYfKR0kb6X9VchyialslSV8o3kxJxC/yExEucuymsM2Zyb
6sxtvvhbjuZzT4yfLONsTejduVCqcy0WYq7zL8NJLUVgR9ZAinAvuHTvYkV5i71l+LHM3s8yxvuS
gW8SuT+DMDjqAE8lPFJIe25SDS2Z9VjHaDwNJrJSSXimcdnTN5LzfLbntVicDgoN8nxMfoYxqTYS
UWtt2gRm+wWp8iY9cDmHYzYtyit3jfY8A/YrpMHGOTm4LFS3lpqLU8CE9F+radeFougWwcdOGMQz
A1Dw7ee9mI0MZOEm0PvO4jzCmUQt+DCYtHk/HfpJcTleq0R7S73pIuFk6WKUx717W4XwvruTWmDo
sS6kppdt44/CdWy3BqeDcsBfFd8Wkt90uRcuEp+5eyervmqyNN8EytsAxqelLe3WmYAlD9S1qkOW
Z7hj9H8yBE9rZZxnW12Bv+M1CAeVbjE3cKcV+t9cXy7QFimVWiimsNpn+qRl/Ft31Q08GVOjHM42
TDFXbReQrKdbJjWQ4w2kGD1kb2+/VY4H344r0esUJBfOzbjEFEt2Z0avPQAXCasCiaJFDH/sMRHi
hsScgTaYdmoGdMSFumDu5eNqGnSmepWrXDyKKJaLnAJZnDwUU7pzxxEV3SumXn6mMLdp1jYqW1W2
rCbOroZn3Y/6izRrZVtPFVhKJmgkPQcUuIgp9GmQgsImEcFouqP5RN8/XumJfqZTOI31nZWxj4jZ
Fg2Wqv8u/C8X/goq1aCB07t6MlZR+K3V12y6gbZbo7wIeHdh/NpDnIPm64QP3BU5EeSGObRPB8vE
4OaffBMbOQSiwQqQ11naASaJMb1D8Xj4DYN5jPQVvSIwfWMGRJObNrcmXwUbKxZGFGvbop1uFjmR
/F3b/OlVc3QpiOcaLf9oPjCRvJMTxIxCXKtpuYCd5xHwl52JIQ0HOanQqoProfCSzXM0TbK9ND/H
AiC2Xa6xwFx1S/ubmDlRgOcYYjlYXuX2H9k1uj+vKzrrbVgee6S7ZZVgDh5G3bFM270dIF9CakJ3
UvaWlvNahkXLM4Kkr9nyMQzWpUitlderPdI/4HURHwxgLg/JUY3RCj07+tTfslLq4k9dd2tZQG06
byo6YzLnB7N1J7eO3Sdi1Zlh8F1Rs+PaRBpZdfO93FWDJYkutBvBV8PshYkEi0rumWxrItYdKiTf
cvRKkiMzkADZF3tG6KlCF4LJEgmu6rAcCb/k0+qy/sd3kpyNnqgZDfcNN1k+PKo/JWwgjrUx2d9B
Oe5r2yQ4h+gQIMFfe2deWMztxsAXtyK3mtJzaH6VrYFTXLxmZjFGxv3Qa6jTjuSIk3qQTDUPir2i
UDVDQN60QQJ1U6zcJFe/iWyobrIVeg7LPp+AM+ASXYb7fiEDZDnyDVj3xIIY5Y52Z9LpBtxtGUzc
+xZmXovpHtWro8pbpJ77toJ4NeJg9SxPreJ2AHPcypyFJijCr4D1AfTJsiAe9ezwIh22udbx/74m
o5+VPCZpGsoa4UxdKIY8vJgTRfsTaVs2t0RDizkb9aCsAGv4iG119lvj0gGLdrB2CYsNCya2URYG
MNBIeu4xHOyA5RXFUwyCW/1pw4l8xNpkOlKoSlsD932QkOMrb8WTkfWUGdZedo+EEEZWNU+yhoKD
Fe5KAlPvDQAmPuQZthTAI2BX6MZnIgpEiFtXfMvzHknIvJKTKvxg5Mh/fZ+pPBoQ/jvrKKLXKHsU
/ox8nQgDqIZ7M1cfYlbTuIwY0nPQApdcEIFIICGR48ji1QkhctDodA2Y3YTkpzwF2aAMSOZEMcNm
js0GZabgUYHYSQdh+QvK2V3qTAAgqSsJP3mk3RnBLdUiwLAuIAEmnMxI5B5kycG3ESkVwweqWCmU
ZNNzIDUYP+XWB9psR/lAaoS1xbLAjUaWfEWdLEFrGS2JhHKIyK5wI3TndN07ELfpRt1w4oINRH+H
r+3QYJBtpurLyNlT68v9OAd7IgQsBU7gjt3Gl4yjaCdRwgIvoefjQ1PZJ2ZFv+G7Yj5G4SerMU9n
0p7uzMpNKlaAnoAbABgX0mEmVGWL/yilAutPHnfaKUhZEKU5fOXYl1tgGO+EjqgEjM+XKNAmHWMw
jei4Wh8JN78pcE6Q+MVWYtdVVDhySMX9zO6n2eghXzgwzpXIT8t+K5ZwXePD0t2yXydIcRI7ZPjH
k1M3iTayx+IBSjfrlN9KPFik7MWnTz1LtDF5rxiGAu/RkMuyfADYHQKOrmL6HER9HadwB64CsWFg
zcpCyTmAczAsUQl5TKsYG2ZYLL7DTLpkJNf2cLUL/ppnqCx77zOJExzJ/60aiX/sA5deujw/w0HI
MXyQYBKCY27j+OIMsClBHvm0GqSl4PrtHZTek044BohwcDvrTxYCoFg+2l62hZF3r8SsYvZOXH9o
AYRd4J2Vl7DwH/yx+vo9UYwaDty75rqrwEEj04H8BpHdj83zb0hwTmA87+3/gqulYpFcmNYZPnRI
Cq/o8tBaYrv500OWXSSZ4+w1otcAyBY6U0fZ6vE8vqkwPRrqleDPhSF4snFR1s7jfodH5e8Hy+6W
Y5x/ljsk+3GosntW1WLVOw+kLYIGv3GAvBOpWAMNd6S+NeCG/I0sRn5k0NokNQj0GFQ8uCja0V6a
PjK8JZDx1nEAlRDLhLnLLy128y73EovAg2yzlKZafZUtKoN6Mz4RbHgJGwjWCMK9eCcSkWDcYX1s
0Q36HvAPcIE/S745X3mthBUJyewSlmqelFe7BNzASi4JnLD1N1qB/GFU3wcBLSQ+3+EZhoO7l2pN
LsBZqhXbga4GhHAeHR2nYah2/EpuCt/QNN5DvmtNTBQTZglonv0TAFshRe8W91HOgIngQVyWFeYE
7zZMOd7rd1WrVzHrnTt1lKgeTe1Dz+FdcVw7hBQiHvVjsJEg3LIJtOBbG570vLvZeLJAwXzwWSLy
CaGurTgdJQ7JeSqfJF9RY8/r9N3yxNs12rwNg7fZQZKnNQBR3VIQRQ6lKctcfG0SH4svIrAzj79G
aQkWUDOQ/2iOHuYZEUQHUc+JsaMIgrEbCZrLQH6F87YXbGd9kBKi0Jidzlr0kMoWZuMTIGanPYi5
kHw6UnysOd+M/6Evx6QqQ5ae90r1f7xPZnOjJMJIEiKvsJVx6uz4AnQSm5WgREUGI1h6U5Tewi7d
gDrdTCxpH4JOO40gHglULDoD9kWturU12y8dSYDitOWByTp0GOb3XfEgYVQrUa+svuSw9xzKoHjZ
VdTysu6TyLsUITq+rH9QXOSd/QRmsOzIiyOG5PreyrKTlyLEyX6QUJr0zoFTQ3atnUfAKchk/EAJ
LONOYmTgYDaNZRlvKqEOhJScbrAGf5OZsbUvcsDoRbVVhPOYfFgiSmrEpC9CDTvLUpE4WJNOyNkq
4YKYJB8oMYfn85u82hkjZeCsksUSFRla3ss0KqZrmPf0asp02yCwYbntWjZSjYnJRI9TVoNE43QA
c96ulQ03OnP2stI0hnF+Yh6XHlJtVPwmRugiryJ2b8CBkem3BjqIT94B8oZ8U7JXia0FgKOKf5HH
wp6XACYfi44GXHM0CLhyCbmsCGmsTODguUF6u9xyp9oGur1tGhR9WXTSWyX0DzX7JtAPXlpjgRaA
82nIUhC2Ku1V3TM5q9pLkWjglyvUAUhu0ulvFwIgChHeZJtk4fJGhcfZtwSg6otvObHl/FnqYluT
jRseXiecmpJbEDJ+12L4PdFfEGRTST8VY1Yne/e8J7lagCinyvMfU7IzJn0HSVN8mnMx1hWe5a0b
7yqL1SbBbBasGAsNYoS6NhoaPKyO2CheeD+Bb0rqrWHEIolNRIiTBQVObCu3iY3dUZ1IVJCU0eJw
lzXImpa01GMAoubqKkugIYR5VrGTPEdOPSaUa4yoJDRQLF7/e2bD81LDvyBN4/hufJDDUI499SKx
mB0sX1KPXn8vZpyY0cIaJbpE8afqrf3vp5j9WVKXPnL2pDh5lf0pyAfdgbE7K/X/Y5PknE5s7wzl
3UswmqjYFQuux8NLHneo4RA/hWu4uThhWCKJj7qd84L2OhXboI66xh2UW9UguRk7v7et8ubtpNcA
kUMyQA5HOQeCclnLJ7Rko3xoKyTV4vs3ENJ45iyQhG5p7JcwqhCJxGEPVRecDKbwRXKUIEgO2RLc
RyYxu3XIQqLX1tL2EtBNleKDPR8pRYEzPEE52UvmLAs7muimcN6idcsu0s1NmI7XrFMiiHll+CLY
xEcvezetbiNxtdD9o2SXefMWetqP7+uI/WrDfcdHzaKk6kdHSb+kFTS1it2CehbQY+iKjAVF8+o5
aYkjrY5TT54gXuNX2m3RHKaKRX/pg+gVVasLNJBitQAVWSFICGUjguTZOlENVEKdwk79Q2mMGDJz
vvfh6Nz1GAXBhch4c7j4enlqknxBdm9GiDvMtLfA4DmN9Ywoa6Dch75dgNCXNXm1B245d1HYjkrU
3BbLKCis/U/aTzqVqk8MmyF2lVGRkUjWb6PRXos4OuWORVM/RB5XjH8KXBWQEYsLjD/TjxqXPZQj
l/YhaYvuFDtQolK/Pib+BIOhRIhr3jlw8RgvlgmfqWs8PZwKg8C8r6vF2eeyYcoJRczOCygfvG65
zoIDWzqnXempiUb+SJQ20dKnvhLDXnGVqf8WhZYDoK+2tv/DaX7PSLywjgXxZzShhg/RQYX/IIup
FWmGDr6u+VNp5XEi4FQgrTT0DFZ1ujzVGkraYwVwvflpMZcGoEUKX9MJRCBBoSjrUgDNbvVp2RBz
PG0GzGnHrrtzunwHqBqzpUbjvdJsfspbni249McgBPjbO+D38ubaRMByJGPtPew50e17xcAbaKTp
vrYGaPdm5JyoXPPHGaGg1C1eek0RuDvXmMZtsGgfaY1KszZ2CkFZNFRtKCGAkk+Lz5aL589R0Vaa
kgm7DDcF25ZUO9cHBsFkKkKjAT0Qn0F4kwM3W/Rlutd0ZHZGjZDeqVtRty99UL4suGmsEV08jSEP
2Wl1CnEVPEVCTcroqKML57xD57kZmftRVNWfcgyLtdOWHqqr9EqreVep+A1JIjxos8mgW5ZaOx/6
GXSul6Qv9pmV/p0t/yMR4dc8oDviJulwSJCJo5ZE6hs/wlvUo6wVGdpjb6KCmiWF2s4cYjBS6R6a
IPZthGPWRl3/aZbsFeWbv4wsHnD4o6Oi1x+aX7zqU2TC95muWZM/VhnDi6L7CGbkCA2dpqYTJC9j
jkZHrCdU0aYZX2OtYAxd8iSzwVZ3CsR7BFgVFczpnBX6NR84NRKj5mgckV9HTcaegpx1NqEK1qKg
1elPw0KaUFf5c1gHJ4ywkJXRiydd4WQXt3V9ME3j2tppRI4Ilmfoq/agHLwNi6a75IPxXCWQfDMz
oyBCZHvprdXi2xmpnn8ODfOx0Ir4uFhg1lKFACzqtItCytylUd/GCk9DMPdv6EwYr+FEh3bM6O3R
OPosffdoRh2eXhMqBFpt/yC/QbVlDj08GsUsM3SMQ1IyD8saBySKj9BW6q8xW2NuuVgWwRR9gpjn
58V6eFcuoKAGtOVpij+1Gp1sT5tuk+WPZHnLteqXt7nQaB3D/7tzSmqATmGJ2UT1dgjmryLwjslc
QkkJQHjHQDB8fzkFvWNAoNJpCw4ouAXxZ5Spqzm616ZfQIOKx1llNYDnEkD3i4Ex9BSnIPfKPKJx
UOiHsnaZlfV9UFxGG2c2r4LEU9ic0/j20EYbkWCumwB7IpjLz1Nc6URy3zv0c3HRgO6gFjtTlgDX
esSYvF1N6DWAFDGcNaQT/LPrxNnFC4SAsgjzbQ4UDEA36zYLdHhqjvc/ls5rO1Il26JfxBhEAAG8
Kn1KKSnlSy+MI1N4T+C+/s6ovi9dXadkSAjC7L3WXD9NR7qCJUkyCZcF9SfKyq1uo3RvN/5sGBfq
1tHgg7itwNeAm7GT+81berYdnL8h9u6FZX+Qh5iDurLQw08/sopf8aufEyeBz0vjvU1szug2me29
E57Ay4Swy6tzW/eEkfjOpY/nilI6h3pgC+BztPzsFByQDLP3Df4XMmkKpA1WQll2LVZq6WS92YDz
tl3bA7UPRY4If83OS+O5poywYqARml44rCXcGuGNIxZ9LDPr0Z9hviFPLETNYJ5t0jtt1lFWE6u+
gbKCOT3xbo2ctHRJf5zriMUet7zy2amX9kRt0ll9ltKxdBycx+Hw0fnEGMl0JAF9oLwWZiBPEu0u
15IuO9ZUZ/iysCFve51zNKxrS+xjf5zeujXU7LhsCHTp9CJbJz34LhMeRwow3ROIgMPSq6piwtDs
KInKsu8WfBZ0erHTjMFsvHd1crKsOaeZ5DvLZkmd/KHsa+In3EhFwFjwYqOcd1haiZ6bX1ZSf0C6
jjDVBNgdd201pgwECYj5A264lSFg6DvSk1MnPXtVNh+V54WIVFOEMlD4yAbYhEFMa9pd+pKKXZtl
dyHIbpgEeD+2jSs+804CZe5D79DB4qWop1eKfpZ9dnU6056Tyctg18MptW3nIJJ6hXqTeduiIn81
pTR6WhuzVc+s8E5qOUUbr694F8KSnRQVre7On7KmQQkxJbdJlBOO3pb1kUYkzbVCVrBdVR29JL7I
WNcKibGBPIZzlzstcpDW/ir9Rj01Xh9/jK5av0LHVtu1AGdVSY9TYT6mR7mMaIuaStlfqcrj/xqQ
NEeF9ZGEAauSX4C2QQxlC6BoVWAPmgmrgcLk2CQVoe11ejmAVXTJYIpW1Fb7Fnc1e6U4zB9LbwGL
MY3GnOcVzURm4OIgAa3KOo5IPQ3osMel/FtLoGNlVraPrjfx1OaItJyWIX3B6dQ+jYOL2cMNs/k6
ogdFoZSqt1lb/cdCtfihlikVf205/w0jS2vrYEwPZjQjIgY5PilUWuyExn0o+/IaLHr9rocYBFbU
R4pdqRefiO5jZ6kXzRLg0hLkhiHTg/2RHB0BV0jN1U87C1ociwPtqEAR7C4O/PVuzJ5Ej6ffgoCz
SRN04+O03pM40/8l8SoHtu1Zsd4Mk4XHbFD4rb0kmORuTqVP8mi+sOPzBIOdvCuQt1NtH6tS6B29
YrQuauTcr9A/wy9vFzTYrWbeyluLmLQowmg+jDp/WGb5Kwms3BAKmD6NjcIeMlfOL+GhM303TUl6
LoutDKS/k1P66cKwMZwwUC65YaGgl2BXbROREBSDTz1p1OwPGpSNNHCjkYxo8m+K5KB9Iie5ac2N
n2dyO7u1BUk0XO6n/s/UqXcx/OWh4BV80hPSmX4yHEkPhxzL8m3b/y4FcMQpefJ1Fz9Izl3k2XKg
JDCcGuw8E15uNEV4AskrJJsLMf8ly7wrMK3t3JXDjbRoZLPHa0T+LpQGejqHVNc++L3Yw997QQUt
dB8rFvadcO3TQM8ERnYG9ooh+FN6zy3++uOSqC0n9Xlkkuc6GS43AUt+JpeTVVh7F+mYAJ3CT6VK
AL31Ne4qWH3L2aU33XnNyR6IVxv9u2b5dZBR9FQrQkCJIy87JcoPv1vfYr3sApecByC2ZfU2sm+k
ezEaXAoRNS13z/OI7O3JMAEQEMM+oLx7M6b4z2oCdtbcaMtvSH34x+kCtVpzOMzeJAjuIEIe5IIj
9jeWSxm2pmnkYwL8k+KqBJI6pwTTcOjW8HhzxwFiSe1YtbsF1iN7+HhfZgbtXvuvWf4g4uWNh+TD
GkJEGextOe6ka59nnzRjhhqpXQdzZcJJnxMiE9z41UBguIbAIlfMzf1rDQ/Qs4hEqUENOMNfWdGe
avz/jMGHQ+lbJZYdIeh3q0o5bEcbfgQKBPoP426M1YdS3RMRRfBEnTukcRvDqhTFgHg9hWU1/XB1
M+VC/ugkOUseMxcpKBCzbtYk2fUq25k7aP7+T36NFwH6acdfHYpFdvJlfmYESaLCR+WBgO7oYlvj
e6/XvY4ocIJT0UjJOOyy3Dq7MnY+KhiWGXduHF5nB5OkAwUiXPYWBhQ3hWvBFn3ikhJIQKLEOLTa
WAfCq5W3WzKGt25Mr6PELme/FUV8GyYQjT2XuGOUmssZyCsdWWCOHFScF5cFspgWYmnYjzbtcZnS
F1l7p9ILXkp7fPHRilZF+LHElENBeJPlHHSAgfsWAHX8nEmgHm7YUJd0eX27qT3HCfytdv6W9frK
JqDYp10WbiDOHHwR7UPoE0V2hkdDjADgNT0itMNAoR8smB7jGNzhOrmAL6H6S6UU6p2r3yri4OuB
NxqYIWv/G17dI1jNLzfR98O6ENAwtiSDwIzQUbQteTzmq9P8YWJOZJa+JZh35xKuk6MNn5N410/t
jx1k0K1mtNArln+JmmXgzr2yi9kk7IRHFXwP6oWo4UdfF9fM0y+S+B1utdTuTnj5S1uXPxx4N71Y
r2y1YUULOGfwhc0jkfUhTE0DpP2q0wY1x4LoEe4gxrsyO1du80Tw58FTGH7sAF1TdZgD2kXqNHfO
t3lEGS+TpCwZoUqfbP+oHbShK2eg4UpFgfW//0DsuGHPcXFJcJH5R9eAf8wbkjkkTSR2iFNNgChp
uNwXQ441JEhG6uQPj4yMhugXRudKpWw0JdPUeeXz1VDjBHzwuP0qPWgH7MM4rdx4DSgTa6DtB7iS
a+5G5+gxckJuh/m7SXhtCDeawBUQnItbBXIMr2mo4We2OY9jQAmAynn4sp3mD964wVnuwe1/WPkC
pwfHX3SKRf/BEsGblhOTMNNpHvbgcm+5X2YGUDXwbywH/96nurrLkycK6PtBOLt4yA9cvELOzB+M
TSqEZ06j/b07iov5IPznZeh2/OF3PqGAKyMVKmODtnggQ9x69tKOsnofw8iYUHF1zitQZNiy3QPY
IpArMLIATe58DbAldIt3J/pjPrTjcAzwdWoCc4iJmCcCI/klFpvCK39Og2V+Zx95sFSp/PoZxW7+
g4vk472K7I/KaTHvS5pPogRfeouAu3lQWAB+y7j7zkgF8Yu/7jofGJld1hf4zV5zoKx8y+KXb4X9
YgymCD+ewmw9T7l1zPzmP/4V39KJfzXmqgKQqzMgGpLjlXftQiEZKDk7U7u840uM1dYlya/qoLV5
j4XjbXuWRvOapP18VljDbIY+BG6+p/JIvsvDTe4tn0nCz6Tsuop0uRvnftcvQCwIKUKSzR8jJ+1N
PdKlzar5DqhqkM8bHzyTSQs2P2vI/ngcUxlA624oh5Nk7cWmTS82uqjmK8HL6/oXxkpnl2gZ+0cf
HO02qqdHXEH36ajJQWr3Uxy+em4DEZh8x6GTMwKxzoQn2JGZujmXnuU8vSZLfu5oQ1D7fkcfE0Z8
YW4RvW3swOatXtA5dNmfsfw1kWxAZDcB/7VbIDH1r1POvFlOr3b3kXK/uSEm0mwWNugXmEZAKA1b
lrGr2pe0xdyIJoH9eubZu84h0oEv5ql3jBC75DiofwN8IwNrBC9ivuC2i+wjUG23IwB2ZCku/jIh
mocy2o151pmUm6D4y8JiLrOg9IfBeUewEuuA2OUxc312NnNLpJHeUypbWTZk2OCC/XWKrxCiW8Ti
4GX9xlxPv1DuhNDKNek424/IR6rhj1a+ca3K3t8mfEi3LQnFuKsFICEKsVZ5Vf0vQDYWSMAuLqGA
bnDvz9NnCE+O+YXe6SM3cOaCpiA/5RBxI6ffmieuxUAkLPYBPjE3DADOTeh/JCO3kEQdZBntRFOw
R0zM9Mko9TpwLt6vil+nVhG1gVqKxob4y//aqJVMPEmcWwAzz+YrQ7nCHANny3ZhLsUO7DZ+Urm+
+0C3aaaYx/XvCfO4zDvLrZrF1SzzsvjiAvzw181IDWq/p9wkoOc7voLNLz/EvGrm8ZKjxBH/X/CH
x1Ppbd7VK+vLyAJeqtcgto+BeJKSNnO1D/jEHRAgzxkuqyIegfvFdg8DA0TuD/OJo+YR+/25oOji
w0XLAfNKM9TS3gJBhQZhWY/IzG+kjanNFbSlifvCFk1Q595M9jobN2YcmkvjPo0JCQZ5vOcSUvKo
uEt8gBKiSQGa1Hxic2tHRrUCLLomdLxBc6Yem4RIHEX6+29McTtY4+k4UxVm6HKZzrrSZUK0r8kA
jIctOzxBKDqvFneGW7BGqD7DA39U6nXwrC2jnl8cmp0+lifzLSqkwD2i4gnbficYRQk7WaQRXCIP
5X8PqqDSz+o1w3vFCbbTGW3jxIhhASD60X3pvCNqT8gbrfGZOkNw5qX3yCiO7Pi0tghJA2SXrPr2
S8kMq4uXWni8k/AppElfxyfuyuSQiODOzccdirc3JifzkR2LmXO4luzO+zx98RDf4i69RZgP2zl9
tGHwT46D+pSuLXsHMz1FsiRmjupsqy7pCmaDGYUbyLIm6DOGbv1vMmgmG3McT51Jz0wD07BSmO7B
MJmyK3Eka/4Yt0RHLjX+dlZUjUc/Wy8Z062dRdZ+YSuA/VDTxMTBRCwiSSvJtnW6297qLs4IdY0w
NQO86BneQ0oLK4seDZ6du8pQs3MPk+0zJ6cH8yQ4D3m8CkjU4B5zrggGM8J5oRMfUWju30VU9s2M
HAzOdWwmlqp905b4JiMUCTbftJ8QHK9L9pgoMya+6FndgsPYULU78OqHzOwjNzYUUb0JS9A1jguu
ePpkOhnVegwj5ZiZso/i925ZuF8eQbjN8tDoNNzalbUZhX+uEtx6wOXeopGwyWZK6rehadN7vcz1
fyvkMWLC/Z6eGsQIiunR+0TxCMv0IV6T29BJnyJ3/DETwog5hDPbK6V45GPLHs/VnzD2KTd2ksJ9
OZBMNQ3k/CZnlSdMIy6tlGS8I86elWMGONe7zUXm/a8bOt0usGuSLGleUXeTlHe8YBfUA5oEH5xc
OfLQLWsBMtOin3TZRgxxfiuQixcqA9fZ+3QUfLIrEG7eyGA80bd+A5/5H+UeDklI2KhOZpQmTLBq
+e6jaLaWFLgwtIyNS3b5D3s4muM+h6WAgmcBIsiq7ijFvpsNH6qKd8dyThXNY/P9c4ZVvsbWB6Sd
ItaxowB/mh128iLWX1KEZ6Gci53IxzocSKyH6wWgVbA3yrvkgUS4aFNkIYnINo572xE3c18GoD6c
E4HrBAAzwSLhDGiAeQ8y+tEhBjTlPy2LqcrR0EL3BvB3W5nSADY2J4CSJKBNlYqMWYAgxH4E1Yuo
021RJ1d+gs2vTkPNQ8q25j4JInVHwFfDdDsF9psmo4Hngliq2AfsArEzAPaAPS5n3HzxduwWnKyp
MWJw+k4pbT21JXiuwrJe4ep8t6VAd9BXt9RysJeWKT39+UgN61BoUiCKpn3RKnlXbQaFILylbf9Z
VC3gIH1KmlGD9i9fw4L/Q53hT+VTQBJjd4l8sFl9/0iG12vrrI8ZZpRmFA+VhswAat7nCA/EBhs3
wR+BfqDY86goZ4W1m6wMqLzcttJ58Odi22mX2BrPAcO5Ks5pRLSfFlT8N2aCJ0aIRCaX4CMAHX5O
AW9AR1Sj6k1rb9ugLypGcpRmRZuXUQ8qQf/M/tAw45d/Rh1e7SFBGANg0ShtwRLryXuCeJlgasxy
F9xd3ER/MVlFd+DyXx0AJtOg6LOEZPFFV4x/59weLtPQ7Dzsc4GzAC7QpxBCWuB70a0tvRfTxWki
pvc6PjZRhmi8cZ9q7lamxxrbTf8Qdgwo1O+UPBPiDGuHUqv/X+VHH4Eq/1vs8pFS397gTtMGGxqi
MyY7O3qf9fI09EYGk+v7qGYrVLchudBKDsjXCa6R+PJboa6jTS0mXgekKW7Pmb9/sGZ8tbmwYtbH
hJ0cEKqhOomquSpOiqJvYdxUvKJVcauTab6NrPSpaP2/Kh8PZWhgA9FMpRUav51Gr6unT2nhHzJC
pmiJhWdZ2K+xM5MD7n8uYfkOfv7OH0pwH0j8reQ49ThkR9fm3JuUXJsVkJ+DlqizBDRn3Fy6PNPo
2qkuuA+JaGJ5KqYbsbqXAHf2Sqtf16DG6CRwanmLEKnRQNp7XXo0/y7G4DauiZexfIGAHk1TMVYZ
MOrlJGx92yfyCxP/b+B43ZUz4qmUKEzDTr+7pXtRgltc2ziEZqQdLYxjG+IwD1n74oCt6SFV3jnl
FU4b+HALNIYydx7SoefAQI7N/UzF497r/IZdSDDiL0b25Nji1YX9fzM7k4VwjW2m3avvPid2xA/k
dxiUjzr2yaoZBTX7Tr8lqLHgTPYH33PvfQdstden9hWFynSLRsCnuiSuAGX+65fmMSKrzwoYoh7B
KoVPj6kOLxS5Lo6/vAV1vAxUzCl9JU7wt3TdfN5RpLQ+Zyf2iQKP8uA9gWdkyXUTKXXbwp9KqZtk
bJoIZKFaxCuWj4wt6nEq9Zk90eHMyWFiLBMO8OC7Jk+GF9mr35Yh3Lnjup10KxF/Eu9jmICVu8Xp
fgi5m6UN3LhKiMkRaPAafcqCFbkqm+1BQm1sPcnVDeEz5ddX4ToEi+jww1GGxchDNkCGuK0fVykv
lND3Nb4m1yXirZCw/AK2HbewsAhA6I0aeR7Jwh7aHvNQH79WNICgc+j7uY0GImTDvADplfzkTsXR
YkF+QL/JDtL9vAwSoHoEEBLWe4qQsyM4ME5CpLALm1qiSISDhogTXWVTn3TbAFU/ZyyH+0FraLzB
JegFyJ57DCysa1+DY1NjmU2Gg10JFNTIxTah5RDR29AdId4AXgWsRKQJ8TScqsXHeRg1yyGox0ht
2jW2N2NQ5vmh6Ojqv8R9uyCnbf50lgaJ7aH809YysynIxpVw8dJqaBT5Pu6NXgXqGhWFfcFgtc4X
IuXhIFsrKtd25FDgoQhJMKPabBWt1GvbXdhktuCsD/OixFjd7BtXz+U+yrMBQW3XHyddOQcfes07
CvLmP2FaNtvUXdk1DYvYUcDYhayCSA0EcAeg+69KBFhwesdFUU3GAW8b7kQ0DLpZvine+XeJjKZ9
j/z1BDNtvYmHRF1k0v/2hfelXRpq/YIzZrSgx0CKM60oNplTjcBTifnNKTt1aUKEQPQPxu0EXw9m
aFAzaJOciMMdjqdua4O2PEVBPKEZWFP5FepQ9OA9VbhHPRM8+IGDgNUWpCYFY4SRz0/HbdmRv8Mb
TSzb2LFHQxcNk43ZMQlyTIo51rIoDCKgayq5yzi47dypLrcK4OfWRh16XcYMQEAe0zghg/ltWTRv
WJ3Jx4pWKQt+8gtanwzTaWlhwMYl6puk2nUgq+EhsB+jBAu9dkJ0PdOlt+LI265tSFJxshUlnrDB
kwk1G2KL/IBMmCVNh61nOahMp9h9aH0432lEAUEEMRW/LA3+LLNCM+BY2R2KGXThoY5Y1EaTtos2
O0oJquVswqY+SC3GXhvLLRDX9mZskl+iqem6uAFWywk4TjdV4keOZfNcG3HNTI321ootHCfolhzs
i+QHF2pgrvQJ8FMpr8YQqnDTeInz665FiLiHNRAiOl15O+xOcRsgvwNusakqmPesWZpkkUK4b1z+
yvrCjF+vWfnYRMQXkcoRvJCBFmyn1pGgqyYcZtaQ3teun1HGqZIWjYuEzezL8LPN2/GZEY3Ndc36
ow4Kn8FU+4S5+WtPadMpf5wQClRH+vENlU9EnnSZ/GS/InQwzaaxRVzvDkAak7H7kOi1Hgu3kxrM
+rA+O4uYd9V4v9pX+neUcXw3B5EwkD+0TMGnBexMgpEEYOOQ1F7w+Q6OXWInLmv5mDWKPkgNKoc6
gHoPoph3x5v7iB5D19I2GFNWJIEw4CaPf5DzcPZrkYAQHod1CWltu/W5qzeLW2TP3rrMnxKC+ndY
JLyvCYF6XqQHfHwW4Z4ynzEWzSI99WNdnLI0nY+t51Y7kU5owq2o/y9vKVB2DpKjfOJYn3Zp+hD3
dAQ7ljj4Md5wty5Jjka0zhb3Wah4gIA6w5SeTNHFbrP02bbEcFszsKFArOulSQvFZhnaUhv03xKG
jz+XDZlqY1JPWNqU8Q1RR2VPKJ86j5767PnheB+mSTIeikw11SZueljPc2fTDOEz/7VqkUbbyA9I
P5pBTu7hiYZPluiC37rPyld7GY6RXCmfrwkVejnsorKADZ9YWb2129EGfdFmGviNTeGBY/2ln5Fs
sWcywEHySnDT6i581Xg/JKrGXlKOnrQm2IJF+tsap+VTDzoCXS0kaLuc0EI6LLu6HBvEhFg4vVh4
B6at+YFULude9D7tEJKZOFVoSjnuCp1BdZ9dEk3HxVkFnrWGlmTqxbeFEDZ1JDGT+YPBa1P083iX
JBXagyU0y8K4uNGuapEpA7T3jzTAoXc3Ac+2zOneLxk2dRX7NmfBDBnF5HN2TxRa+A70jbeG821C
x+lhnjS+n64atgOwg4Pn05xzddvgEMAAq/XsPVSQH/ZjNeM98gS5rR7xV3Wuu28yPWg31wVK5JLk
n5SMK4ouhnY/htVhGiQ1G05m22lSLrtj9YNWdsCo3rnYPFoXA0v5bwsYXAsrp9eTU3IQtjvRKYlV
i/+0aW7//Q7i4VFoN1CAlRVWt3VWphwTCofKdw/zAo3d3kr4HQRVpFfHXbKfjOcCN7sam4/WK8ej
3aXj2Q/N/EkW7709pf8Nrl/TJ1R46dekfrCYSaidyZTzpp8sJ3oE6X0zrP4lFf3ylHWS+s/K0Xa3
Ur2AKtD04g3pHA3GsoKjo73pFcR0dguLdTmDa0yAS88WzVME7MoZ1wcZegl1l5L9VejQPBVkldK5
c8XFX8H4WIOjDnm2BI9hbWUXWffiIGnzbyXv14ZoJMy8KyrJOGWzo+wYTWlAzHioEYbGruxJ+kWp
xwYpon9aFtYpLxx83i2+09FCWjSv0Ob+kYOIz66pVxnZro26h/ENRcZlRc7bZiDHpaA/+48fZLZK
vsP5f3QLtRepW+5V2QCOThO/hPtKkz4E8EFDg36aUB5qkhySYCLilFw20vJCOw6OHWGG9PeW9bbX
RNTUPQIsigV6O0wUCxDuQSDq4cdnHPGOiefBJXZZWVfXJc6CHAUEQh7EjNlJILSL7tjbgrSdSP1H
KDrVvgYiQpBBtQ0k5Dh2QKCfi7EkVQ1VQxvm4751qIp3PPzbqfXnS5/HgopgsDyx8S33fjDGewLU
0bebf4iMZGpVdv2B2tE7emOHk4gXaTN5q/zglVVbW4bpyWpn+76e0n6fkOa8naQbkGCJ5MypazoV
PilySDFGpDxLVnRfSd7nL7kc4z9RT0qbF2N3DrLEYcoQ4W3Spe2b8pA3WpmE8EbJDnCMtI45zt9N
SOsXg/BCcr1lSloMz/nZHv3xdvC7AJsRk9VRiAWeFxVA2v86T3fady3o0kFdPSOwQiVU1exYm2I8
pFr9MThgpCeHmCZpSiKx0wT3yh8+FraxNysMmNrt8NK74Jfm+hpW/lEZLZ9j/Td2ippZykJTz256
H2Y62SWZ+8eO8s+6BTMjdPURCCB6CNZerBX6Uj5Q7M8KKCr2HfX8p8LL34fW/4Rjfu7d6jKI9IEU
9LeKc3LHn5Ni/fbyYSvk9MxT5ZtqUmBIEtJpees7iASjMX+spDryUc+c32nKJrSt0v6wjjaRBGFz
mN34scxYuQO3xbquX/sw48S2gBtKkug1X4is6CDEZ/H85tbJlyqCF7EOXwYjLdbkMIwOYkwfV5k+
IaF5UFP1VNEGBtAEzTF/Xe34zhRKohgeOmoz1AzXaA0/in66QOW+W9uIwTzfKN3eG7N47VZG5K73
iJHIwh3j9zzuziYpoIN9gVmXCAQobKrrnqusvY+j+i7og7slijDC9rj7yXEJa9hV6I5vpM/mwiMp
eEhOi0TUzo9Bk7UdBI0OsjajMTmmMa46dBibzKYqbC3Prdf85l79wmYCg1I431mVc5VdQ18/upi7
NMflo2C+wKusIU8Mt4rUiaVvL7Qhj5HufvqAxLMxb85pJGFW476Bo1mSXqwpeM+Zh/az0RdeyweE
S//NTERJY7OmJE9MWjHt3uQrG+tb3QS8Uy4LSLgeDfy+yORT0VsnMbgnT64o8kgNcLNnKD+HeSI4
VasJkY9+tsEQDC42dAO2JP0VdCQM7QXMQ48a0dLhQ9n4Z4JQrtFCMQZuEz53XuyEwpaQmK9JIwcV
NF/tLP72pLFJth9DE5/CbDiKAUR3HWDPq4D9dby/acPp1FPJ40BiojdED72nNlaboYYJ9l2bnOda
2NB+YVik3mtSO2C1x3fYOmRaj5fQyAO1eqgd+YxqGgYiNXJmnJzCfXENyGQxKSVexe4TdahpAjuY
MACO2hufUCp6z49Okr0N1fSZmYCwOr7OZfI5DcODo/w/WIXOXYfBsBavQ673lvTOoCzZLDYvGQG3
DYHjrHqERuqd+TBMKgdN/AECwC808ru4yw5BjB/bti4Dqvwpnq5r7eycujsEqBFnRx+jQdx3ncfZ
YaS6WILy2yxS/Znb4omh956zUYLfx6tJpoZUh5XjUtx5lyktDsGynJIxfLAjWsfx9Bip5XGqgUzx
9a4sSadBfQHf3UIp4s58SsLqIBCziPfubyCzlyUk13hKnMcCWTQrKTKBiovISK9zF0hNJkXNbt1j
W1k05lGam5vA9FJs2zp5FmhMQVM6O5OQK2xge0n5Y+Nv8nERqfqzHRP2+/pPV4u/yDT+uu3AXV4e
yBtCrFZTUyoBLEOydJ6DhmNlZUIMM5uWlHXUkvA4kmSrjmHbtu807h6GtGHtcXeymr7w1uxZSvob
buf0nPGOn9qy+lq5oXVuH9LO/3dVoygJhifFTDHk8XMh/sp9fP/Ug/3a+tQWljvSREfCdejW7xO1
HAefg7CoSNoR8rXzBdYMEN3V+pWiNbzBfbtbAhs3sD+wSIh7Oqvo//JfRuCEXNqAMBwSSvzi2TZx
lH17UGoi3pCHwXW51QwWXx1K2RHhgQ2k1uRLOK4fwE2AFTzY+FxQcDWnsYO+pRDKEHQR0I1hcGzX
fnmLslRcRTcF+BmpPxjsddE8BI5/WJp5fI2K+j2V4k1WNq4q7AgdckXR8CoBg1BLes2NgCFoUakH
RXA3VDToop7C7FTqjwDdXu/Lyjk6dVn/uGrxr2uAAoEDoSSQWLTXpLf7F2lRcNq5UaRmRBfp9FsS
wrXnV5boZ9BuJE6I9Vpx1qm6eHqp6b7APc4gf3atVHfl4Ne7qXbgTbT2uiM+siFMaBFHP1jkySeJ
iTIIHcWwQ+eZukF7bFOnPdRuIw+qi6H29J5/opYSH8mKjo8LCoRDHPkK3aBHv9fOsxPhWOU+U8qs
9lOO1rCmCYQO+y0O+ukwpGz3Z92WEGFmstB7qXY+LeDnpAv7TRjmuelKlXuZDtFhyV0kN1nbmWTv
70DRJnBzDz8UsJaDqQg+u6E17jI9ZMzF6Q/7UOx0yZi9CI8sg5sWdwAQMAfNdccO7dPuKGZZXqu3
vu+w+1Z0jFOfSDjOtiORHm5QOlsaBjGa9SqW770qIEOxThykb27cwtNqR1xzuRgtuBHWskmM2q0v
SC+Mm8k/Y0QnATGWHGTm0upuhxKuwCbvIsD1UZgU3jG1Ave4FHiaBxn05znHzTBFq9zrQBrasjWc
FzcvXuAldajwOxRO/tSJNwdKFYHjGO3o1fmUW5v8NePj2diPkmi+sfU7ccWS9bR3W5NurZ0c3+Sx
adxNtRwz+p68L+1ySSNNGTCEUk6ZuvlGibGSY0W3FMdAtQaYHqxjOET/RG9grPrsj54Qb2T0mdpT
pPIzskOE/4TnKZCr3VOXvGfWeo+NiiHyuQTzwSN+lY3mplkuCP1vTKmw9Ckl06aPn1U1by1MP50m
SRulSAK4zZIbLpi/+Q562nk31I/zgOeemHs4OqX3JkjZnqmKD+W7mxJreUtuYRZxoHPJFCS2OJvA
pxHNXH73y/Pqfk98dkXKG8ENG7gOOxuf5oRh0iI7lV+TqWNJrEPLJXCNRBpp6KUD8YPcJa2+wuTa
CsJ+LhzXcZuz7hPDTaqv1f6oFJHMv//gre8dt6fl9so1Q0v0zl0u7DeK1oQyncP2w2kTCkvf5nMv
K/Ivav/crkVAkvuXkt7y7VX5bOrDbvpIZ9v8PD5YJ8VhHtwb8yGqtLhvqXwHMtx3cQ5SwttzE/mx
CCDMJ6SzqoZH0YcnfNAnwtaR57yV9l9uWtg0QOKfUN3d1Bgm6/6O7wRQt0knteczBsQN8oHNWLAh
86N6UNaFD1FaqA/HeCu0+Ujccp5Nx8GnrUczKNL0xNcp54G7wr3kH0OjTcRFAPl9QY7Bx8YyGlNo
tQk8Wp7Nk2Z4ces8cGCWoDirD3NLEUR8MOaMsIWRabQKSf7FGWPLl5Vs9PnDJoPIdEPcptswhBgQ
oPR4NhD2Nzy2fv5dEgwNaN/Nj+DWpvlXxhZEF+yV2dVQsGFOIRcrQ474YK1co+bV4evU0VwM2zax
/lkJErUD0lkAHolXlBQuYZFkNNsEmBI0KCf0SnZ45BGbR8YEfTBPsMQyphCzhswRKxxUviGLeeUi
+O8r2G7OPQl7Dc7MXRNiruGHkAz1vzuqkuXDPGZ3gTPsg1Sw/3Kfq2RBGeixHbmPAqZna50ZmdAT
cRylvOIMEa6bT8lkZYrP2/8NXul/R0xe/BNPkxHGEDJ3l2djfikfltHFV/JuMTRyoXgMWEnVDEoF
IAjfhYtj1G+rRAaxZ5eJkBCRmX6z5vKOt+3/fxxWhptOhlSRr5gvzmbc86qI7m8W5VcHHG5fPwx5
ST2FvRy1pSXbmXlFa/dsbkcHitVrWGPaQxP8H0nntRwpskXRLyICb15V3huV7Ash08JDQuK//q6c
+zYx06NWUZAcs/fa/UmdSj7FD8GI/Jt0zF6gU296m/Zu+uY3j3pGPfxvsvG3bv/GApD27O6E1ub/
d526tOr54EPz8Uvzkz+kh/5KffDIMBAcYhsiQpCsVKOvV+r+n/VDpnmKiby2S/M3arZT2dQ3jVno
1uZcnHoCVTUtXE5GiBab5pD0vO67m2fcMk77x0ZzV8pgk2vVTp0cusD5pBIUEewYLAShhjR7tR9S
f1BP2y865TWm2BX/ceUlAfqNGYJsd8wTvNF1fe3ymGeZLWtXsUMvj6Lt3sKIypoDLWg1Mn6QkvgE
OKaR3NRC+/SS9jaJ4DXw5KEJ25XdBi+zXR/KUDtrROem8/A3cg/MZYF3rQruvuQG161223C5565b
SvJOkCozr5L9WbYjcc3dV4e4h3U/ubyN+ApL893R2Mj21Sv2nh8ZBES0Wu1S3ebGPDDwnAjIybYE
KK4aSa/PJzacFgtacYxc89pb4qxhhCDK7GTRrA1ivjZ2cM1qcyV7G5K3fhmluIX0p0/kPx6I7Fyh
UMYLxjL5vzuAZADbGvbq+pkEDFfEBNVN91LZLCvBCGygcHhq8IopJqyWSeK6T1E/F6z62eKRcsMK
HNSGRhJdTe4ds4ovP7EuUex9J778xLy2Epwf+OVOUYT+2Aat8iQL/H7M6O6xHTORFXuLzZuRp+hh
iqOZ50SCyLWO44Onk73DHFo2mmm+qQFosSPdDQmrGyeNN3psKZQLUjnpPbw2Ir2Jm8WoxJH91qVP
/b1snBW5x2zScEZZlTx0dcUYJGDPzLdfDMEaqyTmZxC7wt9YBfZWwFkZCQMMsl8Dae0Kn/VPG0Rk
L8OOCc1HGCCkqjOaEVRavDziq8gsNo6ieYQNEEg7hzjquXlFuKvDhZyeA6n9SzErLYnY5ryu1dAy
JhmaGjJJx4MYm82Uolcubf8rzEltHYbiR8M3pP7YRNIGNdgq0WqGzMVa0v+1oEeiwTxD1tm2PoK/
KddvKbUGowVt2UzaEUg9cU/WWwnBpNbsRyrRTQ8s1FhD6vjc0CbtjB6ljzO9e4Qr//fJ3X6ZCv2K
UHvTquezjo4RaaNYcPul+utDAzA5+Ks6T1+8BEnoJB9GnEL65e5IXJa9aXoJEQd3tfZLmBX5C2hb
O+vd6sN11ckd2DMMb8SU6o2LTQjXR80LDiCvhOhoOcVj8rW3sChWsa9+jWA/YdsCWhRvnLDejJKC
IORxUx8oM7WL3aZnw4s2CN/OHltOJ4Dx6ZXXOa22GKVOlu+dZ2fcORAe/c4/0j9dhV8pIM2njLW9
Ds/XIxE0pvUWkbPSWefMsdh2otzmrvVl59oLKoPfWneWLOZUL7tnS7d1s+5ku68zvLsIi0Dpsm2D
tuH07nrMk7UY8wI7WrcwLdDd1bwTXvNHubsSFItNizhVAs4WKlCCez1sqdP88qQ2M4v/vvB4APOQ
1NuKRTh4MOd7CMq92ZOOJBg9O23yMZjIjWEWMnHUlxp1du7zDu8l/mjG+N+uxnGBgtBI4fsF2Beh
NNt6z+ZsMDeOrp9BxTCsC/XDWLhskCB8x704mAHtpKeSzZAHqt/dpy4MB23RlT59CBFsQA2P4D6Z
k/QIo4xLhWLgSZfz0ranmxOgJovqAWGIl8JVqMWj0Ji8FTbZyIQ9MjSctO5a2vFWNMHZzASHC6Oz
Gl07pJMeOyOGgjhg1uiMwYUR1nZkMBmQE0KIj3ivXACiuPA2md0iV4CIGjPM7Yto5WnWtdIQ73Dn
OAniOyk3zE7B941nZ0o/RJk/EoNxpcwuTl4RAmHlpK/61n++82bR6dU2T2a28FynjoijCb2xyNHP
nvKyReNff44p+5DZQUfoBB/YwphCYibri3vU3ZrAYCIFkzydgPoX9s635S7HOVn29aIRd5lC1eSv
t7r3QjOXuRQ733+QAoyT60lyelbTdWowgaK5c/X6LOIUTazYqLuk0R3WHOkBhNxEJSGDT/VlhNDF
al0e1e2iEU3T8vhoYFp9nEBp5b7NBd+EhT3ejVe6j4/M646EamPrI1GAx61v2T0MAaLkP5lql7wa
nuVEyJf74oVirS5jRbhFN9M12C1e6AxLp+MQrhmtcrzn1ZyzaSeICL157+qXlDe1MKK97Z6KqjsL
gh1qRkJWy6xEcX4CFgJ5QxoCv6KeNm+o81ZdpUMxAJtjoHgP43xZukx/+vbENPzoieEQijPu0UPI
8tNqhqNKe6OenRDHMDb36accTa70mP1ae+KBO/ugNXMvWWkjyAMOq2SG2UUy1JNussTiZREF7dnn
iBM1PI0I3bVgcoV8ocnvRewDjCk+RYm4V1E1w/lZQTATzlhTVkfDKPYswz/Mfr7683CP0NGMQtF6
jO+CIimcnD1brQPvtUWWduhlOngZAQk5GXq5k8rGnvT8RMTuMZLmOTbxzbJCSYTGS4q3kFpgEAJm
k5gm6ue0Hd/Bcr71rf7OEAgVA9oQ7XWKSEaf0NZAnHM4UDVwXgO6Kitor31bnEP1OLADWlV5divH
u5OxCpT1kyVIQUoduA/+EzEjTLExuRTxCi87ipF/aUdPi2Vq7vzbNGKlqdXt3Bf+i+wZPGG0jFG9
ooBlHBRgsarZr6ZknTlhuIqQt9pTlSCHh6aBbFFd+Ib6hAE1xB+TWQt3WxambNy/2hggtRUDe7XP
QV+uXJKy+wGMjKY/k6C7kUKFY89U3nhKw2HfxPZrBV906m3owHfPNEHOVesuv1twAAOIKSaT+gIW
LumLD2i71wRnWWBq6yoo1yg/mISTVJp4EDBUV4Jbnq8nxDsBx/O5t0ymbglt9Bd33a5sm/hJPTYx
iIMxnc6ZgJHFSzMsX0fzDQYZbcdubskRm+YNaVKPrtXW+oh+sDBIT0RRyOdWlYZG3dXx9mwIAhj/
W8t6XwiQnsLR2kiWuDanQBGwqCtOvFOXbfPtk74BKQ6QFr56fsV4/hYFjhkeo5LSIDeDrfokuhM+
DdNrlDmbGtkPskDqFPh/brU1LUYtobXlPfIfuY+s9Lszzvu0L9B5G/seEDU1+XBSYix1nQdqGaPN
Vj23XYCg6IntNSFTBZocPEyJt875+FjcmHXyEyuTISX7ihphBQ7SkeqU+7HkM3P3gk7e/Xdx+3gj
QJ1USOwd2g1Mivoymr+LOvgEM+GjCmMRj0O1sh+JZ6zTonoXKAE6pD4mpx36EGLLSNYQ8Ftn5LL+
15TV1ImxRDfWvnFHS97DzKT36n1skp9hxsZSHTY5Z26mrLkTRb0JTcZnvGpUeLBcPaPIhHCMMsvg
sIzH6Gah7KCEGF7YHCqH75P6diySUs3hFKX2kwtUvEKjldT+1Q0xcpCanbujirYj0CDDFIvMH/Fz
wdYf1wtUFB0FeT7rP17prrEt+ECdWP+VmktMxaDMj7mKxig3dDak3lpspbWQSpYAoReTJQOj2W2s
aa/QwH/lWP6ldpmQ/+HKDfDz1TTnPFoM29OARzeAbOfvBvBZuZX/61rQln5ewO4erpbt/iNPj5ZS
99FQ1CutBL1Kn5b4/Tff0j2KIQX1Bc1tZONsG3MmZIYhmUJZ1Q5Z4Qk/8srH6gdnRUMOB5QpNhFg
DaNkqIiTI4h+oxLJRMJVAuuwy7Xi23ZhVfhOuPUkW2/69WkDUgjBengJCDdamkH1Xc941G3CKqBe
6IyT23seDJcQUvyqViun2rmTNL718uGQpaSMO1oSEhmOiiiPaHCkt8XV/OZE6THDHwSKkEGlM4kN
0/cP2H+vg97YHFt6zctk+s364aYNHnIf+SCdHUQOKGoWX94Wt+OykvpLHSJibPr8MGgZ4RfJybX1
hzpO2Sx8lF20Mmp7jdaSi9EfrCx6w9S1FyQFe1FxageAMC2bZiMhP7pqPqxGfrCp3yRptpVG5y5y
VovCbQmqoECm1ggPipPm0QbZDSVtVd5EHS7M2oRYyQa8kjRRfWudcURCGZoNyEXBYU44/PFjIV+G
6BduRVbvmHSz0zCoK5K1a2SEmfvb3o/OZul+9MrlUyGFfarhQi91x+ixZMAWyU0CAZRKL7BWvZ/B
sKPBNMPOR8rVzHAeHACrUXl2sV70YQ/Pyx/cRUNnFNfAqTq+D9uBiEg9qRXmR5LoSMrdgHW5dJ9n
KNeZ0XJsGCTNB053rGMfpk4AJNFa5JP3MHFXG4P/VxLg2gYd2YzOj+jmnTaZZwcVUmpE746Z37M8
KMGQWD95DDmn0euTFcYrh57OHvwlMPfXuJaUKGNpQ2fLf2EZyKORzd9+SJudNQFawLQmV9crD9TA
CzMoXh1fI2gV0l2eEfuIdJgmm8FXov/pOq5I9CF8iOifTg7SEHT1AqzEXbC/kgnMdDABgcstSOrM
G0mvH7Njjdu4JKMuGZxvSx/XccRckzl5v6wFAPqawpi9gFwaTeY/DdK++whGlvPosdeLDtyjINjM
G9scIMuJOOhtzSnCbPxY6kCBetH+JGbtb2Ia3NljDN+yifPgfjEyr0dtDRpmFYx1f5hdbalGCOz7
F4Nivpitcw5KuR+K+dQ107PNye4E9cUX6B56GiQkiou4QYMbQLQY9Op5iHz1WpQOJq6MCHUn+eyC
7hP+7NYGaKLxcoUVBJ+2z86dbR4c2FxMGMnPS+Snk2Fx7Mh/IASqIzLVl+2v2RLCRouV864PDG/T
Buk2wuCZJAXgJnDRbWT5S8sARzDDU/K1lxaPAkqIuNq0Skw+EvvwJMsGeIIvjyXVc4cZOajcs85c
FZXtPguTQ8p5V/lEngbh8BaSsJp37aFpir/KwYSbMmanRDYuQ8XykmpapOKlaHiqBtzugp3aVFXb
kEnzirzHlDzNEQgLD9eUTMQ6Jc21zB3M4piD3fgrE/kt4Utl4E0LZuBAcoaWvZY+vtkeKN+Ih5QX
LCUXkeeuHUH9IYZtbuLjwA7iWJms9Kz4V6OATfPsZI649WlG9Zz3G3KiPatMcoVFR6lqS8DFhiRP
wW0tNCfjszvmtxCzop1JZA8mHGd7RotOoKK6un2Z/7Z29C+23NeEkomKoeYtpRWc+kKLPToYlnJl
ezH69oE9GahchyFuephZfkkq9xS5OCUpfOvSIcbJfigG6ph6r+oTOIyyDTBiVo0zHeKewsCi5WJE
bm9I7Di4kL9o9Jd4DKj3wkPiNF+qhIncfC+AZxaoB6zCRQeXbVVxyV+N03mDt2NVdOEqFuZCNcfq
uQjVdAddYFy5W+I+VjZAZSPpFiPmQH6f/ECe2aGP/ZONyFrpfjHvaaDN+74ARIL8Qo6EGOtkp2Zs
oPw2NhaZyRk68Zi7JdxYDoK4o1+iZ5hxNOCWumuxCdudfbGM31WJbGk2tmmXV92EEj1HuoDpCfqx
+j3MAQBc66DVI0NTkBsYsHxTNb5Mz5b2WkXE7eEf3BYgrZSjwi+LUw096TBU7l2v85LmuAZeOV6o
XvxhYHaEit20flNqCyxGD+BQR+pGJ6pW4WCtobsvTNDTTmFvS8Y5Jk3snNXDb0AXPkDLmgbeL36d
bLuY4l+0K735jbsa+lfHXjnYhkmwM+xhDZwi95HPDRZGY5d2Q0id/tNe1IbYTz5I8vZNVbgU77C5
VFUVw8/LbsYQfbihtbb49yX8SytsFzMN2qDTs7ImcTV4U2UacZLh+1D9YJT7Kzvtd6Wpr8qh/ghM
jGZ0Km0wXaoOtgc/vXFKynY00nOPOsdaGIH4tROodqqPanzqMjWHSChWc1wG3O7R7+gntzb4VDWm
SXlWYzBg7g6O4g2jEX+CT0JvNdKhsom9e/hnogZdb1UfybL/478RFWBys/W1AJpsAUHROTlyF2JT
CI6FBxjkFLWX2SYrUTnLgr9I/UQOmf3Eid4zEkh1Nn0GXUvBqdOL4iz1gPuqvyDCKRaJRF2iyBmh
GbLMHksPt4f9GpB09qQphqo/AwutKO98DeevIF4LuZ6w7HU5G9tWk8cpGpZZhEme7oxeJdnOo2Br
rIzGfrwb2+TEnPOBhwjeofyvK1ctGybw80S7FAne5SLl/56ts6P3R2JFlrAgzoz7P90UXwC9YmO8
zXAvPA/UqpGt1X1djHeTW7upfPQ3+k5OI/Md52Zk4bWDMsJcSzfE0o2NTWqO2RM8pLPEPuH1/dnp
QSPEqGBj5kQDym51R7GTf9IBXQKxoDDWOcgpTjripgwwBEXAHoA9QkEB05XfTmodhe+8OmOywWi2
y03vxlyUojhx72mbnUDvvQAHWjl18doCJixiuZMAxNQ50of5Fg7eb1HJm56VzzxLvNRDYsAGbZ3q
9Q98r2/X5LngY8F3WfCiXfLfFogtViUCcwC3CB3/DYm1ktLZp2gd6Hu9FhNNywciUEVSXHTk9xAK
veeRYLjfIhCKbAbSeMPVqdIj0F13zn85pd199nmyGu6sVLcuWEcZxvEAqonMbIpNy8kQudqxiu0L
cxUqAbm1i+GjbfuPIemOvFTf1YRG4wpKW65yilvbDfaWNxzQH/zFOXe+oWWH0oEJApJ2PcvUJegz
WzQztnk+e+fjTy08518yCnSOTfETm+zAnZjE83DuAJPaZrJiP4w7rr6FvkZDD0a0TpLfrmOCFugc
UQS+oHEiW4BTsaJiyfkmZw5fPSczEgofYawrWXLrAM369qiLMBfj/yTQvrOXjVH9w6LGMwl8t5fJ
0beKI/KklHKQFRzdDn1ZOIL98OS/1KacsZW+EuQcNqao65ed4zJ8AlFbvkW6wJvL6oOxcc+35Eky
bDw/WJRSmWp6F/UQNUXs9WuDjtfnReekySYsgl3DpzI4FdyyOXgGoB/bB8wcAsji7hkk1MTSak55
kv7ELsZ8rzd/MZFsIo5Gs2P+OETf6Aa2Q2adKMoXfAUsWYiS4OjWavEuZYfYERsHlXc+9gy4w7Vr
t2sG8jt12QJUxk9laKx1w/7XlwEFgWMTvYQ30u6vLNcuasylXnsZzWfJyZvIcBXmqANcFlMJjh6d
315dB33ATNc65NzYCFmFqxgr+Tqop3sQV4dcOJi6mZVG7cbJgquhPKR+Aj3W6o6xJQENTy5lY3ka
9A6enraJrR5Vjb0ojCpcIkSl+UznhSjZJg094QxQfgE0hrrzptnNl5rSZ4lHr2sszGI8+XGe8xZJ
f5o6wZIHgYiDsgqbb7coHsTDe09zC3reHFaT4b9nDAStEMmbh06XFQN8LX73XusXbZ3+qLes1jkf
3PdLZBZPc4kvkudUrQ+s3t50nYcgpQc01CKDC2p9YakXzDgf9F57T4kG8+LsSP0I1BPcrxG7DJ+h
Bg414C4CDjcqh6MUiCipHnXGdjltzWiEe3tEEcDr1VB9ANN1vDYe/gH4bt8QtJkuM7SUrbn1JpcR
QQ+srjUHDOcU3EnpAMJmVVD72crq6j8PgQxvyTuunpX69exwQi6loe0CDL2oq3LXTcmvVqHb4jUp
6+yrt5iGGSNXxWz0d02658ifD3kjmP0hI838c83TzxSCha9l2huBBUJNOBymGzkBBk9yMD50Ov6U
QRBCngMZb6x8y9sYI1rBebGMR3C6IgYoJoFTm2TnrisfN5aR1gQGjWuZDs+Yxj7UMNESpqbeAa2t
73VNv0alt66amjID3Y5U07ohWw55sAms4W7grU/b6ctv05+g6r/Uvg2ixs2dhr3v9c9g1XYpXu4q
yDc4v0YAH2KL9lpJ0wFhBBgt/FU1Q0WLeZ0G3cFKs4Mc8jVOnwTmIb5bf9fozRvisS0Bdxg1TZJ/
rEa7lWV7TRvnrg6fgNcKT8Sht4JV3vqQynVijnL6xMwe/+hIH15hQo1jkciJqZ5Jl8PFi/SLPQhs
/yVojdx0k6U2T/u6/ZotwHrjfSAUl4tLfe2aL4PP6ZR+pRFgh3hgH6nVAaZL5BqcgIarao0BXLEO
DRVS8SRuhqeiTIYYuYU1olnEG4MP7FBr5k1dAbNtd4Mcn9VdUCvxncDaQrnvvGTB3fOiXcpxklZ/
sncfJFyuQMOxBA/C1Uy54IbpTjbF1Q7yt1ovvWXrB/dp7vdtKy4TCZC0VAPT1Ok0Js1u7E2DLiRY
WiG1KzlI0xMZ0OdGVu+G8ePL+RQP+cfMTKMEK5WxETd9kOfGu5ixQbjRvqzojELvA1cxKOmSEsy1
bNQfBqmsHWxMtYGmVgmxC7v5uMVAwm64PAH/f+mzfjt16PZYB4T1dBuEfwxFf0MlMBNcIOdh1/WB
swQv9tR0lE9egdbIqM7plJ3iCAhs823ysqibexi5yOl6/VQRsRH6ySqvjYPbhc9T42xGN6Rhkqs+
dDaDPlzpJHZcTEwi3dUyx7e6yTa9qJeRmW8F5nvHGT58Z17hSr2a+vhnTfrNxkQtZuoX24r+iIIr
kUOQxGgH53Fg29aE5GwGyyj1Dvw2A6HZqB0mbnakEX7C7BzRjGztTY/9J+IkDMrxSzfqEj179VGz
Vmz14U3q2r9s5HDr8/jYIt8RmBeeJuZZyOnPpclpw1TsRU+LY9rKiwMWAWMInDiQFb5l7HUuWikQ
jPXJOffqUzhX6yb371NsPRDbIaOYfqcqv0URhMSw3jVpQFVn/8NjD2fBpnWyS2NFrCPlrWOdgrba
oyu9Rc70klp4z6gXgw6qlSVeJxu2HM0+WiRbpiPxAkm8UoKrBu0R0U0Mf/kSLAQ5mabtS7M/OkXA
NEBG96nLVFaHLC4yc8193pGTIFGoNRSWTtU8JFrqIiR13PP+i/441SHhg6hAOjt79VMNQtk8LT0t
LhaVPx68iRy4uUC/q34AJ+uhcgtFGqiPjHQn/q96KyaEwb6DcG6f6MO2bhKSG/JwlWod1E9kA3K8
+GELKaZFHgeGszbhMmJbHrDaj8myaizlUQ9eHHP8yqLuMU/d2WuS166T18Lyr8CigydhT8dyaM6j
cnPEcMfjfDPENYxE5sVlBq1xiD/x2prMV0JOl+TNT8a7aP1/QnTLWKrxcYar2oxspqJ8q8sqQ34/
kjYg2pKVXsobJk/9z3Kc1nGOQhaItSySg53PTCHxs4n5koZEd6nId9/7tOFIWbZYU61tqhnEuKlr
Kiqh3BLTsRlZ2S70Yj5zcxE3gngLcdDI7ZbSLpVqYOza6AujrTaWB0Ob90bOBEHr5LqPUmuVT0FF
OG23oflYe6Oz4uYZnirdOsrBjI6cbu+eUWJtH+nVtOESATXWouaA+Xlp1Pq+QVuWaqohDzPKkSI6
GzNPlLpwWOIX6unCLaCAYq/St45FjJ+THz7YqKt7+dy4wcMv5dWS9j5KvBd6sehqF+kMmFCsndB9
NnAU4lI/9F30MzXtzzw4LkIL/7k0sNiZ1rc9klvhar/sRg8pgFkuT3Ka4/BQDA54UiAs6khtUTic
6xBabGLgDXdIZcNoXn+087y3pqxbzq0k7MyXZ8gwa1M3duAbxGYu3a3Bi6mbUY33wJNygDuCY76z
jj66mblKknXdTG/5mL4Mdkbm5jTv7VBbhKDDHwVTv8XcMu0H+GnAYrY3kSUDFh/AjqAK/45UyLzr
qKsQAcbW/DmV3r80h6Qc2/pvA/LCEd4l0OxLy8kWZFAXw/QDZfe9KtCkCARnoAiwIvTk9rILQ9sS
vspZngIz2ae5RdTmIK5FTYhyrbWvadLtG7RJ6kHtHOeQZM5fK2DQR04MyjLtMBM4ezkh9MfwjjsY
AnnBTWb3qmsnjitIKLiU6CrqlJjRhjPlN9rWRdZTNs5hcoONKRGmNHq3MCprWwLxMQZOHQAG27Sd
KbexZi/wvO07xk9llL96JXmGtsF6CNFZ67bHtvdUdlf3EGn1mlsVtN7pObX6WxrkRwguLSrLLMCE
Z+i7Cdgz1l3c1Bpavzx/zz133Un5CFMELG73HLVTsVWCj9HMj5Lb8qlz3X9DNP+EbXGtfGPrGO1j
4CBwQziXUl9hHH31u+HgBtpDFh75aMNROg5hM9aXn2ZoJTAdNwAEIm8j3ZYYBfdFx+WpyGNHwqLJ
KGIz06KAj8TrqHuvmuEBSy5+o7jc9vg47X5ccbgsJI/OBOGRSbD7N3Lb1G28NzKyCIG+LAvRT2hs
XSiMNgxyZF3OoqoT9EhonoqY1a4JSglVTKQU6CV9ycBxPcb6X+dGy1JzSII24XlUGuiVRIOaUItv
q+scqKzGlf0unJPcXtiDYVNJ2I/So90IBNFt2PkKOzGg6lovpRussozJCxYZNEAmNJ7yllQ2CyBO
qJjcOHcCdR8b8jrpvr0ITGuDr3A3TcqcG+o0ksByyAA9lrH3xu6BfJUUx5HVvtatu60jBrNhXKFG
9a+yGUx0pc56kg3s4EGwonCf+ylgpi57AJEdRO7yiH90XlmMYppuRI5jrEdDRzs5vk19/pjNIHjq
UYNLk/gRdTMYtbbTzPRG0fivDfL9KNJPzwDArAdY2YxLXiTHvmQy5k8XGbK5mutboXkrvxmOo+l8
gHfeNaK+WS7dS+cANsi+hlDrmPpbz6gZuBnc/tus3L/ID86IS8mcz9KDb+RLC7f0htnyTQTluSNw
lFdIeW2UjD43GdrgqeA5geGQJ6dkxCRK9URdPq29AQ2zkBF6ZdGDI/P9dYx1mIHCT4Enwresuxx6
bwldfM3NcW/qceNlaB6IqYsy4xOqxgG4rwSJWu68oLhl/vBmoPtz+3RnZcjhMGYBqJn2RlCvhVND
Vq/jeyJGPlaCYs5kUSNMynixH0z8R0rJUbUPLUMcO9Gj9C5bzDSgx/akPINEOMZBfnOKap92+S5J
yr36POrSV+h5kHX+4hI7G1n0HDbtC5HsDNzIReS3Qw23jQf/F22NgRygOuEP+PMotRKtvBAA/K1+
AFObvSGK/djJXzyAxBkw7AKqRTVt5eUtC8zNVJQXJVdlxf6CDvZRk2nBUpisWT523da09YTmsZsv
hA/RpVTX32SYIyEnTHrL5ebvUdezFh75NSNbs87NA2hDvIrGaWsjxayz/NgTMQF04pqlxR7j2SEx
3MdMm2QW7s4PxNXJs/doZPRmWL6xREkAymDsbIi3jZJM7bWZ5RgjeJ6BcA43BHZsC6ww6H9HhnCJ
h6MAJl/JDK2QnzN8IIar3zwPqw7bMzm4lD1jtonT+Sgc66D+mdfmv8ntiF0VqyyXC8xhvyjWLgGi
0D5ozllq/UU5IS6W7iUvddnLDcfaHXrdtGwj401AHPwwfOEQ+ub0yyjr3+cgUY6OC9kmuGG9UJJA
jagRaJsfavsC2ULG15sN8jRQTmGLt39zYnzU8CNJxNbLiGDGc2tpxWYUVMths8lifoFJP2U9/bKE
paVnBzOB0G32J7ssrqaVY52vNvzgddDOWMLjjd/XV003trqCreFvXLYeTlbA/UBQR9TpSXboS9bw
TmS+U9T8EfgAHQLSa+1ewDuQUjBiMUCbyrRi+rYkRTyn0ZdZMicjl8VCCpBdNMP/QPH4ZwteuhEb
nEIbFyZ3KjLX4zj4myKOP2dN2xqMFcM02vtZfhrT6hBhw2RntFZ/a4ps3XCcVScRufvlLo2msz96
p3QYv1u4BrBh05X6AYWXXYUxsO3If0xuf6tOIIkWhAyX5o2trDKGsr3VC3xB5cvY8ayFZYOaAWnS
U096zBNW9CenCdZjl9wm6R9y3geJ3SmyL8M0v/vLBkd+lEZ31Tpz1zJJxQoNKs5EEAmjg6VH7v8Y
WYlHc9prec2tF4N8s930ng1zsFZfXoEdpSMHrc8yXvmx+WwxWChi2NX1uAeCkmwGt/wnUqAqwGE7
I7+106xv3TH9HnnMGBwveP7Xc2avu6RLTporHQLKxBclLKFkLUCDxmP5ZFYABNPPMQLF46XtDu3I
Tse8zNumSu8TKg6+wWKJi3+Zeg4gKl4FiPLuQeJ8zRH9vuEZv1UzbyM0euxYGA7Owi7wwALhKlks
+DgAgUuAmkCkOJQQxVpmAE8lIj09CrZmDhGhi7R9xJodQf1wrKzqQQdobPIqJX9ZfX71cwS+9AVL
wyuDQP6OSD6C2DuOLMSJcg6a1VBD3ZGCTPNmPruYkQk9/wfNK9xoMTshZsTp2oamusgL0mVMvfrJ
RwuOc9OcmoQsvsxZtDNj3AzQCnM95GtN4oXIffqa+AhYZKGGWXhW2+IiwN9FLY/qF2oH5klEmqKY
5L4qiRvLqZ14oTbxGoEdrKqMOXTS9Oyz9T5tyDaMgPA3BeVM3abkZ0/md+iR9wARqHvuQptE9sql
t6dAlG9JViv8e8qOskH9vfR1cySMiFcrsjopihu63nxlBNY7Vl4aSW+2PqSjMzMxdVB0+tRcJVOs
jW9lA37wNFgR6cTrLExHiBh18kxaSXMo55K3mBMEazuCPea1HVL0PiKNjE5l0+vYGTtdjw60+8Ox
nLUQ+VTF7MfB/lkNTJ3hqqTbfiitQwxCkOKoMtdhbLO2KqnPmEhntn0vBq8oCLUd6kdreu0iNGBP
Z0b0WbWauWoqJi9BnZ19zAh3t4gZZJeOm+HkR2Y1OOPVG7Vuow8NuHjDy9d0c0AjpgjhxQCQcWa3
RKzTJElJ152Vm/XAILi4yB/8dMkNQcQ3S89LE5k8dBR0SH+RyZFUASyg9LOTW7vholSh0oz+rGUS
wWX+H2fn1Ry3kuX5r9Jxnwc7ABJ2Y7ofyPJFsgyt+IIgKQreJvyn319Sd3avqBvS9kR3tJqsIkza
k+f8zTyn3SbGGmmRRT6y7jpUAz8SVFZJF5xkUeCTaBgcApIhOTtZ5KI9OJY7ZNtiVAnyYTNbLYRW
I7Bum5aqdZrH9RmnPYHSCigJfYYx2wYU9MU89Mc2LbxL0grV5aQj8sC2Q7HbNKtVMrbB0RVds0qM
Kb9tjd4/21r+DemX98CkGfLCp31DWeFGDdAgRJto1ZVmDh+xRTzCjAOqgxhYoYoLhaDNB0oJfdtv
zDy29mbVhZvZT5297M3kash1H5aTk1yGXWEsckwlV+04xFexB6mwnIrooYXOu2kKF7qA04G0ruCb
WRNB7tgn3Rs53+kqsWxzSwhLFCkGZOUMi+qQNSZLZBPQsPXiYeOCbrzIpqm5zmX/ZAfkPcAAFlvK
UpzTqwKmYYGPiM7eshB6DUAYkuwWs5xkXQ9hi9ivhH9b4U/SilpHqyPMYMxJfW93gXnr23P6wKkN
6gZVPgQq9J6KSAGs35DQV8oSELUPhRhdyAZZ4S6yAdbPyAy0VJpHTdP2ZSiJA4sxObRwTC/CEs9x
HbHqhySoxX1W6nUCStJPUOhjOWXdKHaoY3Ek6SDHnuoBN55LAcDxSeqRvOQUdCHtGcw9YGrOFTVm
Z2Mh5aYfpx1MwkNUlmD8cXxKLQQZ23plAYjM8gS8gslOmlooJZOPeTSN8ZjlNdzshNSxMa8nTGG1
itJMr9s3IeplqGO6b07urrUQsBfOrCkBT281mCMWBNLYIFvYEw9xsmGbOLW1/zS32Ze6R9VhLskj
tC7oG5AWiAY2xZvfVt9iZwbqiAFy6o1QIMBvkb6ixsG2q3k4UtX6F5EFvIqNue9MAkBW/TWWRmuL
nDGntXPSTV9cSKgOq6kfNmfPKJemne36Gtq/TUN2brBqwUB5EWRQrCa9qvvWxtEpadIrfUjvEeh6
agP3CYE/mCtusEauF9qSdTIklsSDleOQOC2R6Loyq+mEdtS9ZZPNytJV49e7UXfuprHdOHn4GIH4
d816URrdQz0i+z2QCXQL/RxR7KKZI21ZGqrogyxnb5unQrqc3Ee2xIJM4gXkU3zyajh4cVJ/iSdi
HR1ko99py9yuAVigcPKOth5g/gxmr+EZmCqlMMfCLgKogY6zKUEd2RQuglo7t7Vz61flg5f5+7qA
L6nr/fNUw6UZwufeoDRpUW8fYXVj1omVaGHv5zCgrJgBMWzQDboYB5sYvK0vzbJBlFvh7f3HuO7P
Xqjdy8S4n8oeR8TkWrTN0WkRVOsqUp3oY0E+xGN0MqBJQA/FX8KnkAMepBlQ+8MCBptOfenNLyKd
t04zs7OZt1lkrhAyAb/DdpNHZLnS/Bp3LSw/gRnavrjnRd8I2O5nVYyLNLhxXnV0aDHqSMZdQeFo
iSpThrZusJs1aAiNSuDAS8aNKcMumAfiyBqbS5LdJAyd+4xMr+PikaFLDsLildOPuSlb4y7obMm6
k9wVKQrfI2TkhTWOi6kokgX5FqQ1KnGoqNzG5USej+QSVTl4ur15LqDAoNwVNNifoJo7kqXRUDzC
auxbM+UrL+B4beQm4DlunpWxfiFrJIHVEdxMPXIJ5LckYUU9jldKRUEpeqw7B0xyDmS1imBRRvdl
yrqj3BjZry5rF/tzs4DlUt5HcXlE1jO9MF3ji2OxF6FsAXO+CcVCqZ1XFeW+dGS0FXV1bL38vo8Q
Vs4caDhpiXZl4NrQJZwXQy8wYKghDOjQwpTcigvcAMjoMjbAPpPhILlxM7oah0tIoIG5HVz/kgH4
pBLj0WTd2INFNDRGexO4RRuDw83GuYfshaaPJqJqndoaIPeQFazQMSZDXH/0eBVhwYzNzZdZvnTJ
NOz1wZKPKSdKYQ9rpXamUq9EVTeDPoJDzedzFqbx5QRPbxmxFMYOROMWxdPYdGCeaqiZtWa24Kxn
kBaLnWU+yg51XJPDWzp8cTwJoywF3zc47fMsUZJNLZjFvbIGS8mVNbK7rVnJQVxy5LO4WnD2upBY
IWgg6LFGmQCogKc/G5pvgSGjMAeD7saMJopKnp0vc3AmczKioQj2ACQ2on5M0HDr9h68MjXcrSH4
Qm6CyL49gjzc5SQutmGK9rFqYcuYLgWVi0Jv9mgvHeqixeQ4Xcl2Wo6GuHKz7gtoNBaPAcZL0DjI
IH2NkHKRMWZRYnhNo45qY76nax6lFiKfTlhkAjdvPWQTZa7qBN2XIJ6+YRwXsZt6B1bLoz3pG8yO
v9UpAjctHFw8Z74WwIuLTkOiuRtn6lbgxBKOL7XmP4Za+DpF1SLSzdu0mfBF0Q7ULW7dod0l5tSR
/Y+HRWUhIELOcWHl4tInBVvW2Z0VDWfylWD/yodAkTXK7GaS4d72nFdk/RYmYDPgf/WTk+n7BP0X
L5/IIKH1NHu3aAxcS2oGbuqvEQk+dxJDcHISC7U39PDXzKwhreHmzaZuCRSDxvjS2fC9id+3xGWA
c2CbLV0FPIpm/SasmhxnZL7dJJsqquRC9RGh+QMI67MmpoVhzA8axf6xQ4dsFPYhVjhq25BXYVDc
hXN99t3oqevFnT12+8LNr3LSbN6csrRDq2G9KDA7hR66ITY+Rra3N1vtck5nKA9shzVcJGb1MmgD
XlZt3q1/VPOPRQ9ABpvkFD1R0jk3oa3Ui/0TqKRHS+C5TGIXjTJ91fagpdr+CHnrve42qaO91mw7
oV1QWGVqFGjivCDtz2f4LnmoKregnXjG7/+0PqJM5QMcyXM5T+epomo6B013WTgJkAAOf3sbpIGa
b1yhzLGg5rRcgDwW3luNaF6mY1xLAWoCYtQwlTqDUiK7N2ow0a36ZZxU+147jRnW6rwZDrxj84oJ
hguzHTPO2L5pkTdM35VjCbfwUGvlHyQy1E9iaK/USBuBabeg3XhqSKSrFHpU37yGebdQMjZWEe6t
wr/IJ9DVZ8N/ibV06U8n3rwI2PG8lz8vTjvYZHU4mJBeBLn8+mdjUJ0HO0DImJ65Bo4EWvEAM09p
Z6MQvVJzM2ofTVU7TEkRnBqiG66akv/nnxHVw6T4ykcWAmKySpaZMdzyfjMyA9AsGnJ1fM1jXecf
EsoMkBUxfjWB8e42fItuEWAnmM0JHcbv1JULEs15gbjhK49NLEoql+cOMv+axyyr6QupehQeb2b/
KFI8icxN65WgFjeqcUeEyAP9ip906b+7ARCuSkMY4uhaqL3wIvSDJg7sVJQXT8P0tS7L/x4X/MJB
BIhnLUS4CJrn0Gs5YCOp4UF2e+JGDnHYn0/JJekU6R+wOE2NB7fCHtYjREdi4nuHQhvIna98W/38
vetp+Mid1uofxjm3G6EkMWLyqb6YijPtOQ/IlyZ3ql+4fwOJ0Hjo7ORJtQtfHFmNBWUL3pSax9Lu
7+kll7wgLSV4ObXlKwJToVplLKGhspX000H9OR0c1mrMfW8pNRfoge8/ME616ob/3zn1XvW6ASGk
8W5b21zzW40EvehenK5XsOlN2h7s+V7d1naSHXcagtOAlAjf5PK8Ko+hhpuahOp37T335l40LP/L
23fOI1+ZgDrQ8xooT741kEvq3PGWb1D9SqlDNiWZ9XTljOMtLxSF/tpIBvXqMTr0Jer3/LaYna16
OS6gdv+YnC5/TaFYvRgaXmt1W5YNdZNGmhx1V2lmrvr2VKH46mOPABVIzVvVbHzYi3jhYAhLpzLw
3cRCspmOL6A/AgDL3mpWZUZQXg+P9D73YKy1wNwt7ZqnqbqvEjUQD9mSaxFfmb6SrcSNeMDvh56m
R2Mug2XapWTlsO0rN70pRurEPMBcHhA7XqRzgMi9vf54kLA/hlBFyvhZJvHOYAWNh9uwRjic8BDq
Z/A2DSvhPrhY0NG4DAIal9w290ZSH44Ufj3ug0m+MpVqUMRzs+yV1KF7H7POqB6kOXkL/pLxzPuT
BN2p/QtcHINF7aD8me+lG8GAcG2CBZYddXu1vvCHvAD/S2sNTBMxsOW3q8JOt5n/tR+vte6ea6pu
4CpG/r1vOkpqCHHQ+s1z6by0k7/pwem6DxGlFTVsVH9GnJcT4xwCzobAhIF3jCIjv1evpDX9VhVI
/3wCLbgURQoaG09AbKDs6bIM0BopbkGHjyE6icaDAyJFXZHPATkt/Cneq6+rFQk1pZHQme2OMYpm
rRq94F7SAiz8maduB7HtdGb+TLYX8lw3iIMLHkjUM/ZdCG6tCosCe0nk6MGcS284Vw1J+bFgdw+k
MC7YrDnLIvHBEBTgih3vDs/sCyzGY54V0jmgelAQSlyGQgYzgC7pMizrS0ZOs49Nyv9GvsA8byGT
DdxDVGcT8uWvrX6TlBYm0GTjmf50kPrHLDZpkK+dsblgzPCoam50+Udv+VSG5Cg/Jv33SaN2HXqe
1Y1vhdOAO523UsueWjhyHNU9whHmahpTWEUehe5Ucxn1prpCTZo8T9Zh7oXGYlSrkHtcp8OVakk6
Rw17TxyYISoQCji4838ZoFzDljtGbpT5l5a+1xPqwdPtxDGch2AuqCHFooExgJo1TBN+ZlfLCMx6
HDErAYpMHHhZn//l9AZ3U726NlOErm9iC5VMRrUlj6MCaNU3PA+/GCbxmCEjqXMWQkl77SmvRZle
2sWLbb+nFYQLBAFY+/iu2r9HkBxsz1icLibHUq9tWifXvZfDa4NCJzfUayD7+htPx0BxZ3iGxYq9
SVK64ncF3elycGWJ6zMqJwBHmXo9YEN1H/v7WhSjdAgKWrY3sXH23O6Nz7ByvggEwPNYYsy80oeZ
4An9ZmAkobHhSLppIdQIfmXpLRK+t+o1eY6ZHBYtDAOGv8rZiLTytawBv6SAJUiMYVgNMv56NLag
HsmoN/BNCGLzZpmZ4c7X1nlrbPzu7vs1YqNGaV0/ovt35SvFU+ItNcZ9RozaIcz2QU1Go4zSpXpF
S8OSrLtVl6665MWvnbuaW7KgRcOysajNDYV5w1hTj6OhF8RywMuyexgBOEccnWTGuR570bonH0Nm
R6BpONTtQ6xI2wlCg5qJSYSzpaWSolXtRveMHgtJ9G6bJaUiC0MX7x4BhEUx4AvNEjcE6U2CPuLc
y5uqd8kH4+EbNdP+ozuZMXhjsvrwAgywbiAUgQVEtWUalnShJV4ZmAQ0YL1WwszQsHnsMlRc/cOU
XIMbXKow0pYwFPNi0/ktNkMrD0eiTOI0QKSVdid04/dcR60JXHukctdJAiEGHz9yDyaX4UrEbqmP
0a1ZDYFCvvPZxBCBes2jWUQ5PJTUN5W/C7Qv0nsksmD18UsT1s09Ligf63JLAoIlTgVwagCnwTPm
WxdsTbysckTJ01e1ohlfeUq/pka2DTOmKBw54nVnRk2ZbYLpBtxbjdHWURs1TKSLsHr1bdYG80Wd
E2UWURO/ZcXmY2gGkExANzqvKg/xZ7PiFbLpG6Xti8IPIY5/UEueDVGFbNHzXKptgb9osnadEYeg
94bmDYm+D8LJDHUw2fFephkPO5f0RYxz04B+jitO8UgB0GbNGEih4B7UM9/oA+6gbo3Kln+wHfwH
mQUMi54JQzup6dNMMSy77qQ2qUKAjgc4ZtM8tH+FRh8DT21rasmjqVW39jxApaPOuw41PB+wgUH2
yu/RCGsSRHTGazVcpgLKKDiTixLQ2ijnI6075AAmuw1cVRX26Sh0WrRtpOfL2GxWqYNmftW0z72+
4iFnPvbdewjgS+gs4DsFSumUvAGqqOUCl4W72eq2pVEe5g7cqzqADOEOezB1mPoezQGYxC5BXkYh
2mDug82JgBvzRkSYdKeAUxW2j+MIsAKEBE0liCQ8h7pFFq/VsAaDjE3KlWqDBnQHQSZtYHjexdSS
6uA9WkIn1cxigkjdEpJxjmJAcX0lDqB2xBgCSfOxACLJaqB273X1NaNYxR/xaWCPqhF3I6bghFFT
6hk9A3eBlGRye4uirVqyGE00Gw9hjTgP9EBeq1TuW8zZGS3qpVUAgKgvanskoEDV8jcjyhTq1wSw
wSgvGJN819WKPYbVMJb3DDWGvDriCGDCDJEmMpcuFCMQfDFSC+zJOlpk/Dl/R3cwgphdklqnh8TD
R2aNtU71hGF+CWNryaRWCQJFm0FDhtIVcuJiSysTqkTuWc0NFZPZpxDtCGOUEK9xVftYldUdtFPT
jvc6xFCXUxGvyy/VJIyJfdTTESZ99BkDlXbmcxE+KEFSlklcAHDKcJcGRAw5bisKUnqlBDnYwtJn
iVXV3D2Y5hfRqhOZih9VqzNQVBzNCcb+fnbhsipUILr96KUWlOC8KcDS8CSszkyoHbfFdXxjj+3K
iKHgEPLV40fnmBxUAFIRGmTONjBKqK31Ho3s13ZqF5OQ+3FAbExtorGJ9IuIvDc5V9C/PcXGI4tX
JxMOmehDkRlI6nrX9ilCT1lL+b7x0RFJhk3rl3u9th6GJLmrWvHNm4fHsIWVqnqlwqNCJdE58V2l
CBd97JyRh5A0k9En3wu+GG96t/sWSnFFlVnSeexknqFTYoWEjq4pEZi5t6Zi2QYR4dVwRzYa0p8L
DTwV1Z4zY3ZhsgK1zbSuoLmC46+V6QlutBGEpVT5wy40Pb0zenOTVdYtWeVD0VP5D/ovlHG2Tae1
lx8nKIinZdTcD1XJsXFcYYx1RHCZtDlauuhlPyLiStjSbEXW7HONpwABtFXTQ40O3dU3XRLsHWsk
r0yaWG2Z5XA3EdB31q0KDDlvA8Jyj52gWqSlOfQEgZV5m9+rVEzeA+PifNMAKaYYu3F0jRoG7gFG
woEDsOa512dF6V2iyX4o7Kq/9If6CZ3ZU4Xfn69OzA1H7jykeQz3qDoAcDfZTWkunDLaSUbJ4Msr
jZIbVHpYOZi6OlNw4Yrkim37Qs+S59ZCHbYYtrJAeB1sCEuhiZVFkrMGMaR7ObhUqONLFdCgN3ce
XQctFudoqCINnLI8CL80yloWOWNFZ4k5CPQA0JGVnKbsK65GuNVUT2iQwvp0q4dBc96aEuYGJZXT
LL07f3TWaqypxzcK+PsfW/IUvsXEn5MOsp395xsiErDvnEXAzlw0SOGA0fGB7Ntd+Aj++l7Fr2UN
LhASX1I3Es1eZ99h2wD+98rSYDXaXoJwDsozY3Efz8Zd6U/HVpUufB/+hAKa9dCCwr47Yr5FzUFa
YOoDBDwqD4KtpHwXTT3b/ghJMFvq6NjgHYSlVS+uZnLSF3WGq4TeR9fY2o1HahrdunbsW3UknZWl
skgpGudzrTxlV0gzIKGScqzOD7YIj50i0bFu2qyjbeatK1QtOE2Fd5iUcEYRTFKnntf2GFWXFcmM
IbIfXT9+c8nrLglnLj2vWRckyYy0fQ20MCc5aV50sIlinMeFMFhL53AxTsw4kq6gwlhjJLGDlgT3
UFqec4kKUjoZq49zG7qORT+uXLNfqd1raId9TmDtW0j36lV/LHHM2wSzjkxjEW08d97MIn+2goje
NwdAakML1YsizLrIO29RC2qcriShkDUB2sXiSw/8GGDUZpwRKEhaazc12LyE40to+LCLfQ2J7LjG
N1ZUJ0T5v9p9+6VkDvd9ugdouyGWIgPEilR3BxRawLBgR+2E2Y2ZvCCys2vZR6RjH9Wu6OmSHEJ4
pwrlhkbWtep3BRp+F6PuX/kB4SW8TBmiyADqOVbOnehzXYRuyCacLyWpqIq1L2jlXq0FLut0g1CJ
yh7UIB8TU7v3uvSbAZHKQYwDa7lDhArbkFPT8apt5LpLnBpWkad/i0lX5oaPzlG2C0I0K3T3ORXT
OdPkc5BMpPX1V0ApZOUw+KlGLEKDfQtiCHjANzVC0lTeCb09ZIV1EgUEymq8oo5/0CXS/iaZF4CV
qZbvHciBnhlvojTkMOKtddd8MNlVMiXyaqOqCyUaQYUje9Gs1+uBqpnA0jsC+npJsffGaor30YYx
YMCsqpGVwrluqX2cRbvdKL1tRfyshqsOVwXDzP3guxuX8TmWxcd+CQz2MMzJqZPU3ByE8Ak+igYO
d83IcsF9zcQXbZEghtxu1AWTKnyTPZZcUXidKCCtXynwGdormmpDtOKrYQoup0Gn+mY86h0RTQYt
RjD8JTPMy/urPJ5XHAW3amybiXkVZ/Y58dy7gt9T0rpWGaialcypIpaN6K2I66fRq9aRHa8oUK1V
sMiRSrucLLJ8JF98Y0ayuWGf184jZArXptxboRLt5yixj0AJ5FoNYjfDYtERx3Aor4Ca7DPA9xdk
xsEdCfcEiBEkN8fP2INkGtb6QXWLTPyFZusrOxTrHlTAgHberJePJiJclkB2tyX93gQrXAAgG4Ey
zeqlCMaPamWUz+uokVvVZ2pwj+zsmTPc90N46TIXSwskeF/sXVa8BCSvisI9egcPwWXH5Jedpohf
F3kzbEccs6LC3H00jJWuVYBh1N4buiYLLYme1dpigp3OU2MJzWthOPM2jewrHz/IhFHhpWJHdv5L
xNINDMUhkWOv2jY7xmmE6GN3bbr2vnDggNnR9QBxbNJyNJERA2YUEI17znCHvRN552JlAu/q4IcG
KPYwBbauoPhuVwuXLVB9piLfbhY3ggOZ7knWY0UEa3Z4qDFH0+Bdvag+hHtUHq4Ht711wviqlPhb
csZlD3UXVTzdqUymj+loH5ZrJ7KuJokJr3oVuyKdYyckO4qdU82vReDfxGG0zabwiIPlRe+b2ypi
95vbB5H6eOIGGzXjm4kzh470MOAQCqbUgJ1dHxGujCkCICq9jMJAeEEAsccoaScgbaS6hcQRPyRh
vvLFyMZpLtQz6HFNnRQjKCNFWapfN4hBgAj50iAYnxT12gASPHbiBXOE+1ziOTiH71mvHcIJyJu0
okccBzYoSNy2qHKajpdzZOoPWR8+pYBd+ia9Q39+x3qxSTwLmg1GY3gNjHNxBw/72nDtbUlhSK2e
VZC95iJ+snP7qqqmXQI5ZWCDVLkqR8l4xZxK67mhQohORcUIKVUVsttTbAeD6i8A5B67GeOvxlxn
oqhwr3KXVoWciBqjansyw+5ojKAyWMz9hAovS1YMVDPKq2tHyWJXmCRJPnQZ5KWI3wYMLRDeXCCL
j/p0vUdTC6IHlXo8ttwaqjh6iwjKAFVq3lUtJCJ0H+NxPecKfjFeDd2gDvQRMHgvQ01TDruMDVkG
2kEto2gPkANt7Ie2CY6qFzqybU3vr0NsUT46UjATLRhrgHnOrk0VpHTNXT/4uxxxh6ZFKw6Vv5hV
usDyXq38lRuApyERlYnoSmb6W0JnlZG7Ng1qx6g95J64L6PoKSFxGFpuT9AU7SD7bYQ9vDmFe9aN
HvvtcZ95zV6w1FrsPzHvFeZiLxECMi1gOqzto22eIaTbyygLtikGA5TKghuVC41aE95+sYtYvkJL
HtTuYBe4ylsGn78gsHnvuNH6P+Q05G7HjnkbVz6r87yFao26xnT5H1GSmSmEmfm2nirqql8j6v9/
/OM///Vfb+P/Dt/LY8kkKYt/FB20h7ho5T//MPQ//kFYqH69/frPPxDjt4Rv6L7juMJm39BtPn97
OcdFqL79HwC94ODNaXWKPLDHfXDq0uoutoeFFeXMRyQbYlJhElGlJjj8+t7q0j/c2tY92wdLqJsu
eHfP/3TrXqtkNhVQ8WTfrHRMsq5ML46vpzBNVr++lfj5XgZUSc/Wdd9wPOGLH++lN8jdmAM2slZf
jZdTjLhICYQ8IucEcjlFJ2ivC1iYwpm+VWJ+g6pTkEItioOpU2LMo9S6am0jvokl/vRRGVbbcDIR
YMHT6l5z3WGjJ2Rg037WVkFnCXav7pnTNUx6ONGXEgulOw19k4NHWfwumQ3CnAqeb2Gg5SPVeaSq
jQHMJPFMjCnjb97f/dTUtmE6tmHppm8YluFYxo+vTzLOo1Q0ylMC8CeLqPd00cKK8Q7TqxNpSPc3
w+pzc3+/n2s5dLGn68an5vaDCioPliCAndK9hzfFaEOiicub33Sr83fv5dg265IJMNj5NHrtpHJj
PY2DG6uLq/wS9ybSPHPk+1dNhNhRwfCCB45qLvhhq30y48g5FyNK20Qs/YIeiKl3R/0xwiZoVceR
v5SaHmyQk/a3vpk5J1NTwj9QBJFJ8FCuHaooP8y2bd66TV9cByHJmCrPviGUNB8xyTQ3wgATJsIY
PFvjBNVD6FrWY2vPDvDDaqCQ09X2NTvgePvrtvjcFJZt2K7h0cm6YVuG+akp6gzl2UgP62MhBgox
8qwl+Y2Riwek4X7T7D/dygHOapgWE8pzTP3zxDU7s7bJpzkH9hVksytvfnbCObmTWY5AQUdc9OtX
s/6ml5myJDUZwJ7rfBq9U1YYgEhz9wbaqHhGPUVHeXpKHv7duwjTtDzHYU1kPRKfxqwz2nlSpX51
cvroKXTZJCOx/PUt1Ir21xXPNriFbRq6TfvRcp9eBH3NzvAxljqFIrFeoWJgpxpjZl0lGiyVwp3f
whp7OcPusP822+Hy17f/m3YEPUwD6iC2LevzrBySXoKWZlZK10sP0xxSIDR6b/Pru3xc5se3BGZm
EnqbFiPSsNRi9JctxUnirMkGtzk1jb0uhIWcg22c26G5VdKTgBG2oqK+rCsM0by0bUgaNf7R8+z+
ZtwY3t+0t+HQ0I7u2oyeT+1tgBR2BkQ8bqam5yzcTl6AdYLjS2SQshywXzYbA0pEY7FBn32YIG2b
IetVHV8lHOmxZyOpRc2sQhMKIEFjZzWgYb14nn3I4X4d4Avxm8Yz/+aRTZf/sGJbLNSfRqHtNl3t
DG11GlibbLHWyP2luyZpljkHqdHHGtLHdgJ/zxh5DXdc/fr+fzdCLVP4umWwYTJQPvWdn1tNXuDz
3SLzcVnNdow/2bjWZxOqV/8MC4EaIMmDItYXv76z8Xdvbgm1sOhs1e7nW2uh42EtPFQnqTfyWlop
XIDaCPcTmaKN5iFkkZvACU1hdnAboPs1mjstu6YQi1oHQ/Obx/mbsUMDGGwtPBEhuPr8L6N45PBs
QpuvTnoUpfsgtShVTVTASwbKNjV1Rkdoutd1mlu3uWMHi86UxiZ2Q3RyLX3eVQW6+yEPupPOZKJ/
3BC4I0Ky89hhpt8Mm88rMmu/QEnC9i3HEcIUnx42sGubzHDe3Ygsq+45rxdrOZO5ZwLUcOGwuv3N
DX8eJz/c0FJh5V9aZ8AZtA/BMJxCzzNWg1YhVZEXwHGKANoVfP6QslCiv/hOsv11x6gR+OPqIn7o
F/Vkf7kzvmyVcBCKPmlteRhS61iO3ouMpPZvv+EP9/lp0/Es3U1g0p9ycJ6tSb4QjSYT/fIGn9x3
PXqV5m/i4Z9icbYH4RgczQ0WLN//vAMFaYUNYehhp9i1W0rJhf0EiKQo3p3+lh8t5IvJX/y6OY2f
h47lExR7hjDI3LrOp/ZExWNEAVYPD3FPErYO+2QzWqNJQcLSARy41bZFfmU5FQM0YwlMPeqUDJ+X
lxDCZLxM9SQlLwsoqMpQz/QminG/fsSfe9wmrccjcj7xgDF/WsULjkezPuLuRQICHI+HCnz6m842
fg6QuYfJf4mRYXHqn1rBwxwBLK2TncoiImPXz9txyBADSbojKfRNPMsNjvALZetH1WepCKeThYzG
7DzozgCArV+oFGWSjQ//g5f/fw/2MWb+MtxBeYZG1KQTZOO5PNkEP8hv+PaKKZ9c//pWP4cHP7SB
8amdA3tubU7T+ak3ykXZWKdwNE//g1uoBcrwLRYQ/1No0GuumWiBlp1UJMBsqmr5b4dYvISlG7rw
oOn9NIc4L2eJTZB+kvnjjGYIolpMVEqIkcQXtdcXtvmbwPujXX5ckbilLTwVNXrC+rxxpWPb5SMa
kadyjM6ZkQEsj2t05ZKDDuMS7ABCggEYEzfE/JBSnR/Uv9usVNf88AiMTUPd3iGEFZ79qV0xEPfm
PLSMYwJDuDNAuGUgZBGCzNbuBLpHQxAkxCxGlZ8aNDd/3as/z55Pt/+0/UgCPh2uk33tCvSLsDIH
c4ra86IhknhLq2QEVZADEXFnF4wc2AAl/mbU42Uy2tpCBkF2nAzNPTYCTb9hwmehsuLq6ddP+dPw
5iEt+Iy2wURnln9qI9TjS1fPa/Pa7Ek4iWK+l4lX/Watot7/U1cI2yKvwYHF8syfDiv6GLcZBuK4
0Aj3y5CZSr8WenvTyJcwwEgCygGPAlekXMrO3WpeuymN8bFy6y1+P8ek7q+CEpyiHlYr0WMjFWlC
u+DBFwPGAuBPq43VVNfNDL+ZzFDfGayKtoNi2bjximK+wJtwWXbG0+g4NnWhfuXhbyHb9IV88Lnp
k3OUOCASLRTy8MKgrlwqZyPMPFdgqi/jbN5rrv7VyMJ1XpO+d6Cr2vQqhOTHORbPw4QCRe1Bkcii
XIFLq0d0iHdoDCy8JPRQBpBn3whA9CRQnDi3w4stN13sEVJGVOKi224EXm5lxaXH2QNf5ps5ilZF
J2+RhrxGWQXdPnzYURKUz+YA58dCc5k35PskuZ1c8blQq9MM/UlvkkcxyBhUnXOOBmY4ajWr0Aju
JguxbAfF61DGtznUOLDRjzMu5qAaxINMCaAdB5eVKYiR+9PI04xx8lU5qtqtfnRC2LqSnDDJGbfM
tjCO3tB8e+pT91Ersmg5z+06hik8ZdZ+1pONrFGfbTnyAyLZDqTcICF0iIMnlLBGTAc9K/3CmQkI
V94v43lEF1C4BTgPdFJcLd47DYaXhqOTU7WMhYU1AibY6zICIOb3JppDAmVFv6Juz8VEAZy/r+cW
0a/8qrRjwLDacFaCl6BxFqPH5QMPe5Y2sZZj17QXhQ/4J0Y4zfBxFOifzENvaPWyzWMUtQnG1zFF
DSrQLT5JcdtR9U7qcy07JFxruxw4+BTRMk5MdytQkQK+Mnlr5NobgDoFBRWnBkZqDY757sXZeHA1
FkTKz8mIk66V7Yax2AU1lVWABDMA10jHhDkDCFMClEyTb2TcryHfQEv3ku5cZsht/Hrmfw4gHIOw
2LNt0n+mCuk/nak009dsTBWH6zmM0oNvp9Wz6/rzNRmx8TfR6Y9xBCERKU3u45JIdRBHsT/FxX4Z
RlNbTC0i7UWybELPWU9NF92Ps+c/DUk6r9K6Dd8/3u8/f8jiyo+s7htQ/obyR/vpx3+t38ubl/xd
/pf6q//7rR//5l93Zc5/P3/lh7/gun/ed/HSvvzwwxI+Ygvg772Zzu84sbf/nWdW3/z//fAf7x9X
uZuq93/+gboKUqtcLYzL4o8/P1J5abJYf+lidf0/P1Tv+M8/rl5a7KF/+oP3F9n+8w/T+1+kp1yy
2Y5LuOiwQP8fts6jN26lTaN/ZfDt+YGpGBaz6ZzVypI3hGxZLOZUDMVfP4d3MMBgMBsD174OanWz
qt56nnPGv//8gvnvkF4fa7XPe8DhmPmv/yirVsn//JcI/m0GtmOG6EZC02Qk/q//6OAYL78k/s2f
wbdUMKiDM8sv/c/Xff/vJfi/vxX//7ydM8T/mbib1O9E6LNfsELP4Z+ybMj/144Ov6vSFqT9zeBy
oVj29bk1cjoy8MFhxiqQ8iKLzwYoJV3Upzl81A4sSLzMXClbreZKnCzNEVbhk6JeEGFCE2VGSL0L
jLU30EmsOvp/BEs4jBEMIJy3WMW9rdXjCO3zJa0RGt7JlC9FXXDhkltvhWc/uLFmGpR9zF1p8wRy
YmbExIcA2mpjKwVx8Kg3uzMTuHekSrRwY3nooB9iIl01WiD1K0tyPMTjckedm5T9TmY8W5NHvnhG
Cv5PPDgTFqbK8TJkHeS4kBgPrpTelNcSsmPAUmNNlbsLW+fD94xuJ/TCfjX7rWoXvz30uSr8XSaw
LYqvOXW+Y1itC2Qd6x7Xt8lOGcOr19ZHd9QEyKWDEQXTshlDfHedm+eB9Y3yv4X1OQHvIF8wL4sY
JqaKfFaXR1+xrM9e/VuWw6o3ottocx4wgJ7I+ai6fNPV774PhsHsVgYd8sznMOA6+7JFf2LpvYeP
zJmNa+VWW8ZFhAkKkGsWNTkKW9sS8axbxSQvo33ovRqNP20bHXjsx2iXdqRxBPq8aPjdxbs8Y5bt
cSeSkI+hR70PzeKN/t9beglS82/iVyhU1bmVLtehSzBTbJTUp550TGlNC0FlCyyd4A/Masf7PZjy
0Pj5IR3P/uBe3cQgBbcwtyb/PTfCo3BMpMK0kx1nrVz72BIpHVKcN3LGY028pVq637zrXFbmABo5
gX3HmyEE8j8FPVqCoFRrKAIXws1MpmbxlL2H5WtjQTzo+XvSe06uIw6Kc5wQarP5g3LPOCZZecRK
tZLltK/cj5g+PxmWWW8H7nZTmD1GUn7l/kwaT0xouMIXL2/tc+0Yu8KmFpIoQtFVa50H130dhuQE
Nzyrb0VGBqdTf8ww2Pik/XT7lZnmMZuG7/YVSfpZddNLzfixaoL0ROliY4BuWA2O2aF0SB+E2f8g
G966Gb3NZYW2vQqhbmcrOm1kQ2XwGCmBUyxG2SRjMmWlDImdmdmHnGDqtZb7q2NiszUGyJjxTM5x
wuTlslqsE5HUqBD8eqeq8tzVJLxHCJfleirLDb52s68hwgMqF8TZhi9H/CqjzRD9TroR7WaeHgfp
Qw0QVAu5dTmOIRKAoh/0Y9mE7dEsVc2usskJbEXkOaEBm5N9NTt62bknww0ik/bm58mr6RbuS0GC
8LmvbspHtxDK4VEZODnbdj3A+SW+XFtPkFkn/M0Nvz/7NVuXzqvOkgb01E+YgbOXvge5M8g/Q/Uk
zatKG0TJKPPC7JyRNqAzYwZUCNmVZtb0GncYKhkgaoAmWv00/tJOz1ceGwXZU7YfXkVY0nZhD2tB
djNqfCX2TfG99ywHrvAaKNBohVttnywM6bHeF775PAzTJme/KcRXZLa0RGxYP3/KsjqSvljVvb0y
bTj8bkTgElSrycMRecXsRfehu3o1Ofwq2QdgWDIPRF6LF694tpZUTdntB7/d5H667ezHqfzwRkAr
+S8ws7aixjA3m2h4UfOZEAT1n2oLDyuKzftcPjJix2xo5hKvX0CT99UAw2Tj2GxvjrB2Q1JAKyFt
y1aosIxzwhVh5TwA31obDnrc7lMSFJlp+PBtWicq2zT8+5LYUczTD7NFz5ULWzO4V8jHZ2stE+R6
c6FXMi46HgXlO6WTl8oz14IJ8UTytVXOBsbjroaWKDiUOtyfbFTovukUc2QZnCam8NTcE9ibUazf
CuswNFgcvJ/OhXAVsicnUNOkNQB7uU1hFHblR4V3W7c4s68BIcyUX5h2pZHuwKGR0c5vAaBRiP/7
UcdvdO/v2RQec3omzinJ/jTBVvlU4FGYwa6hyGGsIOiTuJaIWsL10KJowjuVoHYmw7ZNYI3HwHhV
BYgPaUgGbixeN8X7GCTPSpPcpO3N9P6z6L84t6xkYR898AyrAMK5OdQ0BC9x+NEQPxmSYVcU/ta0
fsXyp9H+etY/HSzkhgCoJhc5Jo+J5b8wWV6richkaD+2AzgBynGDTZKK5Uxgnud50o0FFj6igjxN
3OIH6QUrgNgbpW7WVttjmeuuEvpuYKbHpqse09HYTBJqGH5GQA9q8TTY4U8q8s9/fi6c12YT6V2f
NndvsHbujZxxskpN9u+mRl2H46haFW4AWtfBNJRVOUWDiVdKvg2zc2rD9qAp3tIyDQ7EjzlFZs8i
h1lU0Jwnwjt5vyLrM7IepoKLj/I3upbFAQqYpqUNDsK9/90lb6UK1vNIc93mSSogdYE3tZd4Xk7b
pFGKMDOp5Oeh7OFXiktrP3HPsinyNy/94BOEzYg7dTVfzXqXTEcrkseYU11vVXTSlxQEbeMQdodP
8it5A9p4qZJpOyY27IlyzyXNZRCffjGtC5OXNqGED1Q5wI8ENKUtH0h68KaXSIPIqYHjXAEAP2i/
OLWTcwLbDvKLhTQjHNntUWntCk89mNrd+JoQKVAa4zvk6Soblizxt+SRVyUQ7cF8Ta1iK6E/ClBT
rU1DATlSyGeai3muJsh+TKScYb+azYHlfd+n1V5PNeBkwNxVxpYN2G9VHwubu+5oQXu02W/4dUMz
fApFkX/2m3WFLSAGt1ORdmggQZIjXsczeT9Wz7QSK1WEP7GrD1H0nJZyUwlz4xX209UgvLCuXQ84
d/gl9fjilenvsecNLi3C/VhopGOH14IyPElzWlDlcx7wRgUPBoaghNVTFJRMjoqNJMgzNHAdyHqH
kS9EvmFbwVrPILiufQPIQxXHJ78ZQCF8k3T9zkM3RlIsXpvYvUdhs5l4BwSmPhQMBChcilM+TJee
kjh5huEpJh7PUEJq/IZxfKHLAvS5Dj6MRerGCOvQBsBGKV4ko8GbInnug3LJkuvvfOiA7vfLbo7A
XBi+2mlDpa05xKV+8mFxunn4PFkkgXA+tOG4y5L03PN0nIdbY56VY//gI/pW5bD1O6wQrT61o/Hd
Ummc62zNtJHnR8PjoGfoMQEkDD7ccWSLQzLypOabqL0tcqiSTDLiwvQPYgtC+fkO7BPc++bdy75p
9x+chquACKQclw46oBc78Af007bHR1DlpOi58ey7NRA2vjwwUcXDpH8bSQ2U8zFHcBaV9bl380tN
2Lc36ofQXWJkBUt5hBkCyLRlmmQrxWcU/lRhdanzlgZgsqXbKEx1hAyGpYf3hm/xSGzJx2ILss8j
PzV7PLLq+sBDmk8BgnX8sWFG9ovx40guoOALIFc9kUVqUhLC1bMdOofKmN589ocRzJykxGlJm6Qi
n0aNBRXRGqwNbIYh/IbmsU+x2BJZoqJhnmLzV5MyeQoZThgvNsWVqclpQOhdpfQBFD5/f7HWw8BK
nL94PDc07zlAb1XpPsvqOLs8Xa3I27D35kIWBMc8YbV9xrFMNWMGqq0DikAL5GQAsYHofcD70SbV
C3XGE79xl1feo8fHfxW5YHp9TcuOewhTcWlbf4zMFqP4Dx/Tk1EaQMuRV4zmwWAbLx3FJQv7h8g9
llYtjk1Rk/RBo5Xa2d8Ma2MaTE+FQ4oeaPwqKRi9wFRcCb2EXw1gy8awqNL87LFPyKcnHoO6auZx
mQrXPXm58TEQzwx8CQfEMu6Ndp5Tr95EkWA+ak28FfPXpSwUMbOa/6ilVzo/xExmaxzxTFJ2rkrw
WS+kAX+TRG9Oz1aUvXUlv71pXi2ZezY54USJozfXy2vHo3OtnUeBhyMesYgZ32X2qnxMWGgp5iYF
3SePZnB0efNmrF62cCU1ny+ueNhpcFWpwaXRCmuesokGirNd2K8RGeXM1VfhXogusGCcwyqAhndv
zAxiAtVkgU51rp5G6i+GH+HBYOuScXnCtMfsr7zbt1XJJwW+DMHwVZXaFI3HdbS0NzVnNoyxU/Ta
TMNuDtHmpP464IhrE4+Sc/ngd/06oRI2J+paXAP1wGLJwsI6FCUH04vPk/muvGXzexhn9ZVpbFIR
DnA9PcXCuoj6J06B0Uangd1GxaKGZGUzlD/518xnM+ELJLUyRfGBiB8ATsxiFaTBMrh1dcR0CDs0
R057OOSWOlgBH6eUYl2Mgdkz1iWblGI++aNzzu03GssHhoMWh6U8+l2E0Vplw8GqxKtp8lYdQXxU
P/jCdgmIE1nGCJmf4CN36EmDplrXzh/wZys7/CotbO4QKldJzr5/x7zIeQlMcU/pEfbp0Uwyzpv3
fnir2YPRsMrgcSSt2kbiY+DOFecB/1uGvoNXlbpx71JOBXxa4JcyyA+ol4Fts5kSieZR0RnPAn8h
mZBVXts7C3TNAIc87wA35e9zk7EoBxtGwat4+jSMnOPpg+b7k/rxbjb9vRuFO1XTB+hGTkvxrpXD
vsZu2AZXoG+/B+Liae4DUILYXx6Wfo2t4VXEa896EbqD2H9FH+RlQBesb0dgOKGz7nRct7VLE+3I
peNu9nHbh/G1tYmPKuAI1VMy9iSvt6LqT7OAhm5Ts2Igywdj7c1fPlt4KJDrbqLwzQbLL4uDTHAb
BPVaKU49XXfxoFMiNMz1JSifRGIcMqdckXbENnFvW3+DnvFmCTbVRn4LZfjZQ++coowlGcIc2w6N
3Ajg0M3WdBf5HvZVj8ax3zk5if+fFuq7Bq/jZO2+lqD/XGaoNkzifozo6FVqq6qUKkP7kFaSdnQT
bZzB+I305jE3IMZFPCVHQ2wi4SoGEQbwgyJ41nYKJ8bY4wp89wXPgoZXMMcBXsMQAiY9PrY+cRU7
De3NqIwH3Q87E39SAdeg9A14ICEgMlqUlPICA8ekMl+jXG+I1+0tTi9TX5wi56cdqxUb013n99C5
1R2iJ9egwW5Os73R6sNIsRqu5sPkXRT+y5nqXM3Dz+VaNk44340hS4txaLx+GRs8alafdiSPTIAy
xm7CvGyl/3SUgpm7ANDNO7Up0mplUFDvK7wWAlVAlgNwZ3NYkrLkFVqFE250m+RygKSax5Q4W2AH
5/kPCPbtLAro7PB9nK+J9waKlaguCVNXmziaNjUy7tZxbqZRvPNMwDR3tGXwt6q6/eg2G4Hpt0kh
vdYoHYd+XXfFWcaABxXmQFptyk4XgsAJcOkt0h/eAn4dZrEpyw9T5Zx5aCth5xncdBf7Yhs7+mUu
gqN0Wi5kqPiJlzzo936Ia238DN2/dLO0me4jjVRUiMcOKOVkpjvRE1a010NMJt6mmDg2d59pUFxm
G6sKMAr3X37obbn7o9Wp1XZ8yk3/gTYnhp5qgdaOXyOn15a6vOU3J0OJA9dukBnNYjeOYb6GzTzj
C91GxvjDPVi8yVUDyNH0hrWweqoBlnm+gkNJfwY0GPCxX7zmNfW/Td1A5GTb2dq8KoYXAS/j4Crt
uTjK0DpQktAQGbOLDJq/jvvXSQmCuGjJOGpPatpVjt4mccTpgXP/otwIM//u6XbdsEcv0vFXUhlv
IgXSQuk04+MNyo1Yv8OJf9+PxyrvThOI8gzfmzcea1AUDS2wCZMZRlqjNyG+MaP0hh8ZU21tqaHY
pwolZkyG2mQYOhb3pHGfG65NbDqJZQX6/zvNxL4VhwU4ZATRhsHMNhg+PRdmG2acMHzMu+TJ43Mw
uSzy9bSJY1yQoN5uBIL5d3DN5JkvESDNPGZLm4cBhL14E0Ync7CBi1Qnlc7fHNepWZYbcwxf2mjd
QC70aQj2F6N5J/i8iowfr+wuRfRhG3LHEfuflRII5LvRQXh1OXCa+UGUmJxcdhDit51gF84XlPjf
ZII83vnsEmmaL8q63v2ZhqtnUOa3RhTkjkWnpAfcsQxkOaL580fE6Xlgm2/ZxabsqiPHISS1T3aO
msfeLpV13g13VWfM1OT0FWbNKx3viQcXf1dg+K9t1r45affVZuPfhlslp+VkRmeTCbYDaFQUv+x5
Oxp7xoP04GJuAusdnE7w4wC4+HqxVSV0oLO5OI1Cn0tEpDYbD8aw61q07/hRrq6uz/x2muzZ28iR
EcaIPYUHD0t1qi6+ZkSNFr4Qe23ZbGiTTdNW9CiSRzd6LkRyFuyBKfHCe1qVbKcbHwhnkV/b8Q2/
mdt9U1G8De3LIksWnGkLxGUgbtfZRIZrvNocthwgKja0w1UGKm/t2cNaR0gvwloe7HigdWdlr53Z
cxgUd9lSBKDp48Jtgy37O9Qhvd9wEzbVyzDl3zUTH8OunksYz24Sb7sruqweP5nF9Aza8M6CY8Pu
y6bkiKVgGHxwf3Dx6pAwmT67ImCTB1oAhppls4H1CKJ79TpNH/GtAB4hpyI3dvNGswF8YvMyVSOf
jT+F+NVBfqjzT16Os+IGqgTp9ZoJPqkpUnP/q6hIhWUsW6m3siXtd9Pc2nK4wglbjeF05JQcjf0z
yPpNXrlgBoJ1njWIMm08F3N4CyIUbeGv1HssIEwG7Z+UoUc65zzCFRKY5q8ouMXMT5o76dEWKw8/
RtcGF0EPzOJbZFMwaXvAn+OrM+wNgjVmHm8Um5NMYFTytjllaY0KRqe/4uxt5swhxa+QMCJ5useI
elyX/i3hjaQ5FMlFQxlzIxJIyJfmNyTGo6f69giEbtqWlqD448HBLRYTFn4Hq2Rmnb3JfKJCZV/Z
o9PhJRuRxz7awIiPvVN7J5yBHHJt4vx5bizoEV4qq8utXZlhEdQQKwbLuaaBcWvi4EXO3EJwEOfT
V7gPbc5ezSiv1dD1DPMC/9IbcX1MvfDdSlV1S1KeDEn5gRLnTfXzyPOlvLv09jXkfO3rr5FGJ5fV
JxZN/dgR+kR9nrz7ygJ9DRg5p1NxLHLfYTWbYBWway6kotrHXxA0/2wnadLymGJBvRsVT+Re7hJ9
HGV3yluyr4ucJIFlxUDERPhXYotaTfGw595qHwfoCiug+iZABSZOBszeznc4gPrvTFu7dvZWhRqB
lUermJmen35om36OsrmTL3PGFe38XtNjnqQhz//8wDQ1AgxgXtIofEwcys6ufRFtmx1iZ9iEXrI3
2IzGMJitaL4isaZHIXeN8wddTcA1jSS0Uu97mYodXZKH0KtfPJ4q7YnQBJXjMvjtUdcta1gHnEPW
jo5/0oFPfkY0v/xoE+NPBjOxJtmUMcG1GYnCLKSjReOJzdP0SqrrPZA9zI6BLaC2qaHW0FJChk6q
O/SB2Jnbjq7IBEu46dmRsrA6Et7AqeWie4J8IT0eQRRLOnjWvPAXnTXbJPkouXFbmP0SuLVDuwvB
z7Zh+GzzbmnMfp8t8J6BLjrCwBzNpOCemr0rYPJE84FgxHNtyfkSEunFCsSsW3NYdjKKjBrCJpGI
eG+L4dFqUD1CZmbYzfplyCi6+FGFbU6FCNrN/NzTjlUGUPXIUkAbMtgnlvWCG2wjJg+wHJ1NQh7X
3A3aFxQAjJIypsIWal8FFVYY8XwcB4MZ9RQy4vIiPhn5COG1cJ7SuKt2dgHPUTMwnH3+AYk05S6+
TCKatiIjPSxalnrtPc0xBLLM/+NYXI7BBPBv2VE1kXsKohIHyA4fpr5A4iyaJnqo5uhz6lq4TFgW
nAb61ti6539+MCs+7kbDoc/M1ZOZmOEZEtWrm73GtZ8/m/4RdWC9EbF4dKSb7q1wE3jWFWflcJDB
8AMwPlgp0R8LK3c2pHCQIDTwR0aKasrg+9OETIw8kbNQhkN7mrsQqXvCVYXmYmNostM46GgLIX1r
mXN0yiogAb5fKKDMDsVmTPJDgEmhsWW8LyNWAZ/XAuoZL2HGu33y61chCfyEQ3PJnDi6EGrm0+u7
e2NqBHGe/q1Xvb01U7GtnQD7m29daE+mK97QfKxzTrXES0TABnz05mAbZ7j+Wj0zO0g0FywNAusZ
gtu5Kvpj7k+YJmFGVJO97asO+GiN7Tieqi+f2820KOvNMI9gcpzxQRQqOEW5kRxVhB0w5A3Z0+vY
VAPwHM3b/hzU7kdBJ/0SLkOonA2fwpK05Xg2M8TEQc1eiR4UXMV+vsN/ro6S4XkECHjrj+ZbXpGO
aQmBbyafq2kI99AbJQBeX/Kds8N9WHOr5485DdzlUwruyHP7U52CNMgdv2LiHIZ7tSgIZLhKy3k+
3505kreUfi5uX/uaxAhjpxDvcuN8D/YX34rwDdD0ciltr4O4LC9u/J3HRvhMWXhUKDP7ooXyln8M
jn31F0ZHhjBoMNx9KNPPZLB6Glxet7Fd/kFZOiheTv6hTeLck5bnrJu62SELuLkk25TsUeBx9CwY
YoSp/5YUgwEz/Dz43HN5jjUslp63vuL3RaYxrrtAJtsua88YKOaDG1kb4trfVVfgycF0xXN5ohYf
3eNQfhkWV5LhRIwmMBjMNbwLG6QfHKQl9XQuzjA73MNiHtdiIhwwVfJ1cAAUQu+7ctMS3VWIXAMp
VH5wejYAcubCLY6Lmc1keY9izKxh2HwlftD/6tpyVYuaW2o/rg/KNj4cXxlMpNlSenZ2mdL+vfSz
nd0Dosw6WPXN7D1nAWpqiV59LMFaxmT103LsIExx+d4WuMXp8hZb0ftLTpB0VKH1D5z0ncs7/5jX
pLY0TxbZOz8uV+TsRMd77AAkrzvQag39Tm4x+KYtPzjSN3nBG2a47n20Jveslllnn5R/cAr+wLmS
zjMFW7lKZHRq24Zt6ZGzgzw4cuLojhiQdZvphLIJTqiZp9dUbPA+PkLLYPmgbMCfrq6Dt+lxXQG/
cet1V5T3NAi6dZL61aXg9tWKINvmI8dYOpuFAYIhrZbqeNZ2W+X628grja050qLk68mmNDk7hXGq
piY6GF71t8OYzlCubOAQGMwfG+M0mzHvNRkZO9MjWSUz9ea0UcPMiCaImfM56wHMcNeaBXCiDBJa
G486woirbtYmynAXRGGeQFwikcdGpUduVkK+Mbx0XxnzayWGB6eKQtaTxqYhbZ6H9pwbWQnsJ4Nf
PmmYpao4DX1zAIj2iUUWTWQQg6bCsMIyouyi2MbaRRDpxF9FjTY3Cpp7JK1ia/aSC7W5RR0gKrZL
HKRthxl6ngWYiLijcgjpbKY5Ax0zemofdUCoizpYU1/ghV68Xm0HzCLL6aTTo/swVL0pMqM9tm3w
Do9/JNQYkChkJSuiPnqwSKnYjCE2GPqe47GjbVswmqvHY0xpevYdVI5hRiRj9LxdWDmUxwqQU3mb
clqcMkwiXKUffHvH65zcgkwdTambc5J0WB/aYPnsOtaL50TbNhpxEMQDuE7XfzaM8i9sQxJrvsB6
qDNekiq2eV38cFeQKH9Gk2A9CQ4w60ZxPTDaPXqsyt6HpQDW2oRHXkFjrwETgrQfbjLoXo2UPGjZ
FhorqXAOeWgXh4mnLXGdQgAu9AyczRL/UumHjyninQY4yYqRg/XSkoriHJg9NKg6tgal5I9SoCqP
pk877MShcEjqDHX1J4K48jmnxS+j+vaHSl713OiXvMkJFPZ8B8Eavqmh9V8czTM7GiTBmuU/a42U
ONe92hpu8pwUDk+YgsBul3T1YbCEwUiM67m6kx98mtp9q+sAg7dXviRNtGdTzBWa1dUnL8v40hHS
riyzae71VIM0FWTaY8dqUB8rjD+ss5XtJldJLPMqCrxGkSHxFeiyYfbCQCM0pAVQgB/wTVonHHbQ
oeVNCNTsJjnPcmUNjAUjiR+4MH8XdiUdYHvcuUCMM3TQ39x5gonoRhDUKki4KWxY5s6nGFU7OpU5
2SaNJc6pjAfAq5uM/YdfXucgbq7W8gMsQeDkqZkcopTVFmi5cfO6BPGchOnhhiAPXOI1wvtyIDq8
RC6ZXirv/japif4WqPUwBoAotbzKOpFISFculJv9KNoZLkFzJ6Hp3wTXJgCnotwmX9oyFiBMSOYW
DcGjJe19o8pvI2xamGKgOmKOmr6dwT8zAA3hgiEyg1u9R/HucrrbO032OTNei7Rd3AurI66FTOw+
19NPAe96E+c263RSlm9zXFU47EfwIlwTHGMZ9NvCJo48M+nzY3dr11MLet/9JMbMwY1A6lGxjLyB
vpVrL1XW0ZPcWONteWqNND2HiukQcLWnIBvKJy5l1/kYpuvWJUOaisl/IczP9LQXC8mlZPgIbuqI
UWNTtzYQh1SSxXXSfpcnrXPwmMLuqrpGR+l51qlx8p/ZTeU5Ra1iuuVDhyoZzNO8CNj0jrpnc2K7
9liMI4S1jtWnNmuu2qpB3oLlB29wfs2TrbeSa6muNaKHuW6MB2v5IZsqAYDJfU05GqzhKk73TprT
3U49Zk/cJJH1He///Hzgaw6vg5h3pUbeUHeZT3DWZ+ZlZi72pCwMOOKL4kpq7cz3Ynr0vGF6FEE8
nm3DfcMCH24dk0Ukq0OFQWvqrzUt3GlVFMk+9SABhgY4P89nGlJX4cXM+oVMiCvFDkSHKg51z2pg
o71rZ+HcQg8cGzsEe+eVJvf2SttvrROFzMeKQ1mn/t3Rxl+fC1NWrZyC0xR6xPTQCzpD9Uszgm76
lrNhqi9yCtUFJy7nAaaeXLIV1cHMZuRzZtffLHTC2yGP37lh6HajrY1PxWk2naFLumxlx5G+JZMX
bu7JBzRR3ANogEcydWn80reCEJEWXO/N+ZWmGv3tMWaopkW6MbBMZkFnH62abbbX1xHhO+dDIY17
qALmXHGREbCOSyxCgjuNGpSs3BCA9FGKNfMNiA6WWdeHmpGOD12d2KTKVfLg9NEmq/1uI+di/pJz
teXBHb3PsUkeJyNzyOf3NyFctmlj9ZBF3vgGyfTgsQIdqPmjdyyEf9eh8u+QjAKcD/B2G3on3B+Y
xUvsTOIZgmCVWR0SGHc+w6cJXsrUPWT2htSbeRUdJDyPgNga+AFn3z5nM1G5IHXMCYCoETQBWbQh
2xHWt5kJq+auhxGKVQQ0t5aYCHmOVSdnXCBfy6Es5Lp7Ikg5F4m+I/xi75JX436ij3UtgHF0XRej
2G2tfeu0v2TkOFeDG7otfTYG3GFavEYJlV225C9xYtRnRW5tV0egiayyRUhAhmwV9YytdRQ9JNiD
45yZydSUCYyXtDiMJYxeO6IPiFhQ9AH3vG7mfiSJvU9LZvBaIIB0a0AHpo1BodHDt9/k/kccjld8
4w8B/euVxBdEMiDJDmpaDKgZjKC8STk4YhCf9TUgGJ9N5rCTmB/bHEWRUOmumXOPPCK6TJb0VTWJ
+xjO7wVd7pUX+/V2HFB3IK5rN+3EvY0iQbFSrIs7OeoPimXJK78RsLb5UCeJ++Ba/rsdVcDizc+k
12+8QMk6jSOTcbxz0QHBkLjiaqzKx1tp1uErlYSNDEf3lx6sZclh0ZxKpuUA6cNHmsnb2TH8TV8t
iroOQ7dt1ai65wv7EbkbgoSr7WH4tKt+PrUR7o42Fy8Uyrq1UYwWV2UezrmEncFcrzLAbvvciLl4
tZDVZmykGpMsWTd6nIsYXhQ8DcyewpEaOX7UpTuvVWuSa8OGdhYiz7HSkvzKpOSs0LvjrnOq4uIO
odrX7GddrtCi2OB+RcgNZ/cWwI9TbKasHve0rI+6GG9dMIz8dJAds+g9DJV4lPEXUdq3ztfRoe6D
izar4TnswbdLVk6YbKRbTEi/47lNU+g7GRkd3IjyPtnPVVwVB0QYu8RXPkJWbsr0XKljHRQkdPvE
gbyJ2IIhorO4RBi9tC2j8phW9zZTl6DgWRFE7z7H07WJMHOnbSrcHffx29xkwl0MkOIoVgpGh+XI
Dq111nbEzFc0zdnBCLepgZOZJaJYImZXQsNPsumAfM0c1vsyH7ep9MstbcglCuK0PFi4MgjkS9tG
FdJApCtNWoitbY4kymRvknkhw1n7dBRFzttZWwkU1jh96IObwjW8dxkNr6aexjC12XBVhXN5TLiv
FDnjGkHJs56DYDvN/pl7ih3ebeeSWF+6cspbVhtfaFq6ndI+wEE69jQQdbDLZfJ7wk97KpSGMj7t
a3pHN1Ve/DEcON8trnL6RPvKLItjGA8nZ3gcJgBe9GA8nM/Haqq/Zo8UaDD9qpbYTNZYf6F5CXJH
zDDTlAykSpTN//hgZnl9NiJuEQInL9Y2d2IX6EPLhE+lWyOf2lM4tRdzgD5bmX+VadTbSHORrxhY
Tjq85dRLyYGyMBKPE9jFuWKSzD48Bjkr5eKmKmTwCgEPcrNH3GpgJJIpRf9HTc42SCxeNEsbz4ye
EJZqgPulm5MRqJbMATwO5meKHDDT3BGdFe89tt9MRlw/4WZttuDFlj2VHWTTLC7zresQd1AVgnYb
WruZYzQuPsfb/RdzZ7YcN46t6yfiDhIcQN4qM5XUYFuyJU83DLvK5jzPfPrzZZ3e1RJKTEbl1Y7o
6IhWdRGJYS0AC/9QO+1zM82/UXKZcPaypnvt9F+e0K6rygl8fPe4inC8v66SGRMa1AZR1ERkPUNN
KnfMp8Es7zkuN0dr5j4z5hXbZ1+L94shFtzcvloe4rcWzmqTnn7kzQBdmmGePzRjR50gOfF/Wq87
JAj8Yq7sYyoh3oVGdReEQQtFF7JRnbTNvrLm31amycfFrt1HDfu8a2OcwOto0/seKxgceqC78cZl
HXAxdo8UMm7ydDRuZIUjKcXNW/Mp1Bf93s76Q2n138RA4alwjauk+kUiR5jCbUHy2NOPxOVpHQ+k
P23UnPAeueJtE602dOS6r9GI2KNI3XwftxxImtg4ZDMGYM6AaFWvI4OFzh+wRK7Hkw6sAqEWKuJs
4XXVviedXwH9nW5m3tBTh/PJEvzhZmV5UyHh6RgGQhW5oe90UbeU9blvV0H02bS+6DagCTHwktY7
16KDbmBRwosd4OM9EucOCIgFMyZyBoAojTJHYyMOVowaEm0m/jrUIKlvNKjp54uNGhp4wzghBWp1
fjdaMMBqy0DatEgC6ptccIysprB70uSuRWkBFUjek7vGfZzz3B1o6LPVxq2RO59EMbnHruqY28y9
9sYIboZZ5fd13n7i+TM4zFai4XLK9c+My/vODZ4qB0VV+CDOtQsGy+EcqUWRvjMQR3vo/uita+rp
Aj7e/EjRdudKOR01bZluage3L0pKx1GA0DSxAbQAfzMap02ag3uxgKQsA5QXu8ye7rHvfh4666NI
4g6r++HOnMJ35P7vol1+xvoS35xMhacsuW9P7AQDs7nr9PTGnZYaOoccFp3gGqJffG0Vf5JmNay/
YFtkg1P5XOrvS4oKtwMHFmDPPLohekg5aQ9nAKtRMQBIBBENFie5A6yd+zjbHdoG8zZiYNjPsYNj
WPFnA7xv8Zq9mQNlsWK2d2NAELXrj33lDDd2Fn7MxobNy8ip/7ew0D1OihjVYM80l7zgx+UxXO6n
JZp+y+Fb0RvcjJO8e+eFv8LyZIDZzJz0Ih0jIQQcxwwSAupe6c7j/Hm6ZCJbO4Lrh5CJ/IRd71v3
McozXMWK6Lnp8b5Fe3Xanf41UiT+hO29N6S8j5nBr1jk9t4Zr9ndDZA5yXU1YritL8gmdkH75xhG
IDYEHmnSQm4TeK+Gd+9NnPRHt4tBKhlLszdiLdkXXWkcRslbI9RlA3nEZebQV+MuGou7xAb/cBIr
hMuws5KnGtnOnSdDD00QntNah8mfZrmAVEnk9dgOT0bNDwzlHGHmXX1vOhgPIFFsDMKnj7gnUh6q
mhROS1/u0Sz9NcB0yCiI3Fq6cYBYCxjBq5p3bfNpdFnwFLWj67y3P+iOkx1GHWyQw31wFzngL9zu
OQhApXL4Gq70AQfguqDONLJtuH8O6AiSjiK8u4Y/qlRrEY4FeMFLB3fv2DPu9SUcryYjPoFKv+Bq
iO4lSQC7VZ0bwOk+S7E4SqDgR+W1fluOYGriZX6Ky8WjlkpJGfDFiFbISdodXHxbdbuaVAx1kmJf
Xs8H01i+BIPDHFMl4P72TYvM6ggrr4Ujfa9pBsDnzEUBTR9uRDz87AynOr3y6P78UZQCEU+nHNF3
o9zrZrwu2lzAQ96e5DiUt/048FjalhwJI/27LvIOf3UTt47gse5qnCCR36MQwXR7Q4DoadLn7wO3
ux+jtEWdsf6hixZaUYVzrOgXIn8unyyNXEHZgAEaWtTjTpp19h/gED7HXtZ8Q6PvnZVLG2Mf7QYd
OS8p24epDSSmBfbPkUR1H8IaQNDgUWqh5WdhfivSAPG6eEw/RfX40MMC2Ms+co4Twn8+VbEQlk7x
M0vFUz/F82NncwYqnl2ECJ6cgFcHj7dbJN/tjzJuyvui7/eUU8qfKNXuZPIwJcbi2yGz355e0N0O
4/eAq+BusbBT45AZMSWU7bwcMoTpaDqVI8fwRZN9ToPKvTMczT6iERPtRLOAvDQYkn9PmYQKyX9U
NuQr+uS7GFXktvzdnf1/rXEv/w8SKwWE1b/1Af/Bq3w3/yjyH81LYuXpX/j/vEr0Zf7HkM5JHMgw
HaTG/iZWeoJ/gDQHlHdUaGzrpCHyH2IlZEzbku5Jn811TOl4cHP/Q6z0/sfRubyg9KOjWgBr1vk3
xMrX7H5NIDMF3R6RsNdsymUppsas+8pvHK7QS5nmXyuzsOLdi3H4D4/zpU7iawrxfz+vkDULFHJr
DpVw7kGS3mujN6KfN2ceXsCFZ3QbROXX7OH/tnJq/QUlNBKlHKpWVr4t6poGWpcDVV7aQNZbIahh
1PZiP3SxhmLX+X6tDdvp7y9aFBO8e6StSz/SvMDajdxJ76KsL5YtPYTXyhT/7ZLCucaKGnZiNpf+
lDYe5iy94bS+bS3VN23QuuDWCO3xl2mI8Enj7eQrQirU890KR/Eb3RLN58u6KV53U8sszbIsnjGG
qkeu2k5wHTwg65P3GzO3tj5O3X8xjtHQ2fh1yNI3gTJ8KkbXAOVbAywGGFdOFzaikMon3j6dyIkq
v44Lm3fqKHM/pLw7ih1awlvCVysrQigKOF3Xu5MNUMEPIHJ+cOtqfLCXQmxIsq2MkzipZrwYpzKu
uqFrtNJ3mxgo0pwvOXUhjD8hA3IfOl403afc9bIV/N8jnvaD0s+0DkR5zQuSnhXxx8u+ruSCBJE+
I5ZJ5ZcknMea+vC4j2TjNIfz3zfWBun09xeDZIBgsTBfrnwnnafxA1zZWb9ptDAwDxhY1tHNjGfC
HZeOouHpBFPTHcjByLllp4xxqc5bFIkCLBjBwix5NV11WudCDtRTJ9z4iafF8F+9mb+jWihpY47L
seTmUaFC72Ln0Jd6GwFP5MXtOkw1j7JxxPvYIYXhYt47skunA0ouYnk8P0KnkX6reSWpwFjgdJWG
te+UjXuLNLn1uLiAhysEQe60ovd+nm9nLRbE64nos6VKcWCHd1SGxcdcw6wRmlXJI+Vl31eyRoh9
VGqUHtQxO6uAAUDUfZYUPTay3to6UvJFNzr9ZFIA98em13bpYCeftKhJ/hjnOr8+34OVJgwlW/RG
2IBATmsf3GoLm5sL87XeLNQ5KJfJy8L5L3nHF/GQLY30isit/CQWMUV820T/OM1LaKGX9ULJF2y2
AEcCtgeLu217WMa8rvZ93jaYnsR68uWyVpS8IXTdmjNpV35U260Lsr833LuWpZy9n9o+iDd2idcC
RH/H5l9Z5cVo9d7cyQBxSljX4zQB67bS7pM0pkm+K2ZejnaBmIrmGjyg0B+HjCrrhWtBSQpDpNeG
WQWkrSEunmRsgKqV3YTgC+JlUbLRvdNovRH7qjCmSU2A8t9Y+iHV3JAHBTT7NeDGMgcekBkxJjyG
083fz8/ZSgb4S6zyxWAOrlaJYAJihi8ZMK+gaq3gsPRR8XzZ95UMMFUSEcxScGwFzICdRdWWf1qZ
Hrobo7X2+5UUoCVTpRV1jHKd5+E4dpLWGJ0su2wbUNXy4LCKvNGT0h8NhoQbd2hA4BWoQMjnbLEW
x09BT/BgyXHOvQO872J/E1BS2dgHVrKPrpwmCpDY6JcyO5iKeF+D3BR/jvoyATnvXG2jjZUR1JXc
4GiadGogDL7dlDg8JMto3Y6BlL/PL4CVnVRXkkKRDakuzbzGhReDuZ3Vt5Z3CLEkAVVbxhhmmW0M
nDgIXMoRPcqj32TgmH+cb3wlllTFOkAV6VxbHDT04MQGsJw2iqBnGfP0iMbYqH2SUVeWH883tjaQ
p7+/CKVKE2Egi4ylaOXLz4Qb1bPeTEuwkcNP8/FGXtDN1593aoFlzdTVWK7M2n6AEZjDey+x2dkX
dfmcgbc834+1RSdeN5RDAejn06bt2kOK1eQ09HLnlAB6rmJgoP9O9fLvNK4rmWG289qxmoHh0kFq
9rJ+7nAZwpkl21/WDyU1mFmQoGHP5Hdex/u0oxsTknzekEfHZezSn+dbeXtaXE85IADBsMu45F4+
AqMtntHSHiJe3zBe2AGxDeT1MgYmZbXC0rWNjr290FxPyQq5G4vSNDif64lRfDSTzOj3+mDCqDjf
pbcXgKuKV3pVl8gWKUW/mk9aikNqyPHgVkKHbtlOlv1wvpm1biiZIczMCiE2o/KBYbg7r0X4zuzh
opz/+lonTn9/EY1l3uQVlPYKM9rCxKO+KffVUnRPeMvHF931XO/UsRdNBE4Xp7rLdRV8Oq+UCUpz
djd+0gBHXZ/vxNoQKTEfGZZba6Kr/GpC+aORlg6JMjQ2vr42REqgD0R0PoQNE9Ca5p0gm2QZFUuz
zLZOz2u/X4nxSBO1l2usVOx66h+5rg1gGRE7+nzZ8CgRDqG45dY7cW7O5/JDaWvzofbE5klsJbRd
JbSdRTMq+H/8+nn8vQQJXIai3WfxRN28C94VWvTvhJH/NxdiEfJ6Jc1FmnmyLJjnInlYRPzVRRtF
uM1Di6FyNeS3VSR+s4mmOwmt6Oqi0XNP3X6xfIGQB9RbPCpXWEV7ifZzCdKP5z+9srKoeL76dGe1
yEagFOTz3N2DYSgRyqh4VWu0WNuI79On/rkdolv3uol+GjK8hfrSb/FoRcwRO1SzdW6E8PYVDMdv
5zuysoBdJcS7UuN9SGeM3EjHk3mCWBuXSJSe//paH5Twlt4AzK/iqF/W8V0Cank/w8PdM9k803lL
cHO+mbXZUOK8cMIBR2VmIwQAizSpNVYfam4YLSomOsTc862sDZUS69pgZ60x2xBPcW4WI4/gDqf/
C2dbifTarKCvQfbz3fBDZQAcBfJnGNVVItqNuVj5+VIJ9ggV+8FD+MrP3QYRrnwJpuGuyJ1m9M+P
jyKj/HeQSyXIefNKqhEeJ3Si5aTuIfrbptJ5L6wLHu0ykX00hYw+uG0GgqGCYtCYiOnAmJ6+nP8F
a11UAt6eZttoipKQwSaVpA8ptp8Rmzn/9ZVsKZWYN+TUD0DF0AwD9v8hTPquvUI6FgXFHnk41DO6
0vpWLRMY4vMNrnVHyQBz1HuLGek0mBo1hFlgloimd0Tr9fkGVuJGnhp+kSBtZAYW45RiPKeDPhTY
wCfjDrmNxB2P55tY64OSAaKijTHU4nkC0LC1n5vcu8IKNNwI/LUpUQK/s6uUp0sqJR5yf5/yWV4H
GAVnRt0fi7n4mTawKs73YyWTSSX4q2qS+qi1zAWSTUd7hJgTS3O870IrfJ44UBzOt3OKlTeyvlTy
QGnpkZeN6CybOLz5XQMzm7vK18I6CdB5j+D7Ox/hWfvL+eZWVoDqGZADWY2GoGIfi8ER7+bJwKkZ
xMuIrCUgh8sWwUnI9eU6WyBXDCd6oT9p4Jn0KrRuXB4bN/LOyhJzTovjxSrusO3TczT1fWJfguhC
wcPrgvSyGHGUqNebYDC9gsR8Qvbu+xPanxtRhK4Rzo+XTYIS5wJD2940SCwYERj3Du8DD2Xl6aCy
itLYn29jbZBOf38xSEJ2iWHOXua3rQmaiGvuYZJFu9ED5KveXreOEueVK5zWRAvWF5lXPA52SEtJ
n/o5hi73Anz7sbfR1PMWIJV1kaE2WiAJpE8y/jFpUJ6pbOEpu6+RGIuu0sYEcuPmpvWxxVMVIDs+
pGimdMH4NCwNLAs3hWFpJylEmqp/RsbWgYI3THdxZkHClq2And82z0MzhvbVbJkCfZOOczniV4kO
ViMIeJHNtOFdLCIbScxqkfY+D4cZNzcORLdFD1oGoFRc3YLFX25F4JYfDKuFrzPH/delkFmIe2uX
f63zyfwQjcGCCI2j/c7GOkDKqcqdR8jUNmo6FRooMNKXzwMUtM894ApxsEPhfEjHJXsOZ/t7k0z6
zzKN51vaTr7nc+R+ER3Ea721Qz8qqUvYxVTt6CCHQNsLjgB3dT9KG6Ry0lm/Qx8yheqfuTZX8rm4
NpdFfJSR5f7ZgHh5dhLh1VexNo3UqLwefBtCPaDzc6w0AVNK+QScH26/ky5ARMGwgNdsZef8DqpG
3oo8gcCaaS6ifWYSOA+jVQJUtcvoMQyiEzY4Nl2Eh816voHIeVK+w6jsV9nF0VY9YCVL/cPBp7Us
d7Gq3O94d95rJzO+vvLCg6m13cb5a+3wYitZpPBSbRlbdDrC2NQgaHVuGsN+kxnqn+Fk8DjWWa55
g+JtExwTN2hCFGy0cfKjGdNuqnyBu5gbP+Z0JHtjE3CUba1qEYeHmFf4Vbh0T10h4vcUMH8EY7Nc
JdjkhTCcob6Bwq+990FTgQo+nyVWBvofVjmUDoo4DkuYObl+lDzQXZexDhkyydqNbL3WhLLB2QWM
TyTwSn9pO7jgMhTz3uSl85vbRoD+L+qHrZx120Z3Uf5HqSpG5eMgkFj+M/Ty4m7xNPgM59tYyai2
sjFkRmprg7Ayf3F6Xew6U6LfJnu3+nbZ95VdoSuXeLBCeF+W7qZH3XJRuYwAv57/+soSs5X9YA6G
EZU9kfpeYH8JRFTuuhE9yM4NAYJnJXXsTO+v29P/zBKka8+3ujZmyi4RWFrcjW2a+ZU+hNfJMDdo
iHrOxi50CtU3wsYWr/e4flw0pzZ60Cm5XCZofkmHhkhtPEa1aR0bZ0QEqO4RON0Yw5WlbCtnQi2o
UR8XGApZE95Ju6yqBySC4xRPlB6J58+XjZkSMIYNts+iCu6nZW7fBeiEPRieW/08//XTan1jzCwl
UiIg/LbrRZ1f2aFjIoXSnBQ+UlNcpX0ii11ZJU2/Mft/WR291ZhyDixsx4Z/nWnI1p20yEzoBOhg
XC1Z9APVjOcWmakpRne157Q7Wt3j+S6uLDrVxXAx+qSNyingSpAhTx5q2rGO3WajUyuLwFLSQGq3
XhwUuEbr+tTmACFdJOIxUvYs2MlBUG40szp2ajqoEMTw4qrxLc/p78YBaY0fY2qic+/qUga346kC
fI2uT1pQwYPDcDPVS5Q89NHULBs/4jRPb8yfqSz4yilgJXVQtotGa7/Hy5KhelRHcJcXqty52dWH
1HG664S67paf4drsKYlK49yqxzxr+WFdW2CfATVn3lZsra1+83XGCMrY5DpXI6o/OXKXlgGsL9eM
Dz0P7rHmfTm/ANeWiJKX7DbucYM0Qz9diLedSRr/ltX5iDdMkFu3lzWizI3b9diV1rN3tOKSNurM
ROlpQsM/t8r9+SbWpkLNRGM+53WHycwUFMNn7Au1d8HkyY39bmUuTCUTTXkgANKnwTGQBhKYJaAj
zv3Y8e7HsqyHa5MC65bJ08qMqC6LXu0MKe6N7hHWo7PHwd6+goFhgow3h+vzg7WyGalwVsMEytBV
Y+hPemDHv+TA4/ktyCNcAjS9wOYeHx00NaaRs8llLSqZqM1x267Boh+RATd2RWtjv1O1A6gBxFDY
k3SEG1LeBx3EBs63uLIg/vLqfnGpHCY3wnUjgfeQAujZde4AHzw39dbY2GHXGjj9/UUDUTMF+pSS
sJtCd03uKl2a7vOphv9zvgdrC0FJAIlYRINnL0YeAQ4kKYo0fhj1052boOh8vom1PijRX9uiTKY5
Z5Dqsti1w2wgSSy2ABxrX1di0rZiTII9rfDdKfsyDAkbnIM4wkU/XUWSLgO8AmHNmLbqc//BnkfE
33Jvy2J85aerSNKU1x4nDSgZaDJp7gZP93CpNIyNtbmCwcTA7fXa8UJ8gfUgF8c+dPKvndSsnYDr
g24laOyo5iw442B8j7NPhGCsIe7KJfNuZYJtZufGjR9PqXttecOXJpw3lsIpEt/YP4USoWZt62ZY
uHCsl9EjONGo+9mJOHxMjdT5NYQxHPjzM7eyrsXp7y8Cx81mpJIaijCVVSMhHQbuO4mC440exMFl
j8MqgrRAdUkDRkOJB/rjFY//3X026uIpDJf292W9UKKTogxgAzIntGIKMZ10CqDAGeyd3us3pmRt
ESrRGYhRdyE8JCfa+9BfF9mEy3Uoi1BsZJi1OVf25bzp7bqaaEBvZf/ZHhzT1zgu7eBo2R8gRm6B
WtY6oiSCJF4ESSaYjl2KL9uVXYqx3uO4tMiNkVpZUipQtBRQf52oTfxhcZw/00i37vtMGlRyc2hE
F024ihOlvlXBQkMSPJgTtCB1JO/22jgjXVaWjvPjskaUxCCbUFLSC5gRo0QO30OcL94LOWPlYoau
Kffnm1mZEOO0IF6EoFUDMRH6lKDPVVkHa0SSftQxmjr/9bXZUAI8dawsLKGy+babuPfdsJRoOaTG
Y5bUztfzTax14PT3Fx0QgzelY0ETUyN+YBwQX4W19a+cav9+KlQxoFk4do6QeeIXbVs9uJMLvdAq
28tSk4r5HCeQi22DWm0Y1QgERKXVyCtkfZDd8xIDG4DLBkgJ7SS0lrpCdMB3dBRGYNS6YbgrNNPd
erJdyR1/3QVfzAAFWxklthv5QWj98FoIdFiMIe0wvR+HSWxsFSuVIBUCWsnIdWdIKfTChNE+/hoL
3J6MoN/XrvGl1YREFeWTpS1P50dtZeWqkM8qHbi8Rmbs9xCNsffpDfNOt8Luuz5DuDzfxsrSVSGf
UrdF1mi80kzI4u2WYJFHA6+Sm8u+rkT2hJzCZCBt4wsUtH2j4GbHw7O5MT5r86FEdqhJA5kHPPlw
J/KyQzk5nXUbR70FfRWI8fscxu1jPUXe9xkmfY3RkUux/rLqrK7EfJdqYzU43FoGQ0w3ohm0x24Y
4rsiTOTz+dFbKSKoME/DbAY7BVoEdKY7NK78VUwQqcO5++FZM6KtCdVsa56Ky4JUF6+zmOMUgFoo
yvi8hIwHzRj7L96cbmL111aakgPKTDN1mbECkL337uzQ5IUGz5kN3NTKJfKv17YXCWAKajusscfy
89R4aKb8wUar7CpEOSla5JeitTbaeTsmpYrxrJAms7qIOkiJkOG+7RokvwLqINOIpvT5aV9r4rQc
XnQl73GMcXWd6z2GbuWV4+XB+6jWLEgzZd+aF7ai7O0Nlp0D8mqUWjBM8OVctukh8TCK2PVz1m4c
IN6ec+T6X3cFg5JqMJ1ZO9om1idLW9+b43wZahgD+Ncflzxnx7LotSOvUFgh1PGHLLcSBOCCjfhb
+/VKiEPRH5wEhcoj2sXRHruA5qadpvp4fprXvq4c2ZusGgcj0bxjFNfxvTkt+k2tFVvA3bWvK8Gc
T2G2QN7ycAPLnWvUGh0AH02+v+y3K7GM9IfNS1GBiUxXorGbYaLmIDtz2ceV87lIBghWWqsdCyeL
jhXqfFdSH+KNm/pKdKlITrNujKIPFu/YtCYKcblE73Sv5RF32y6S+dbD5Mr4qzBOHgeXERYNtQzH
FP4wjOEBGc/+okOhVPGa2DvVJpIH3lEmSYIghhcex1wUFxVIYbK/DizDnTq8dAISUFNzKLCHBJdX
6daDQKuFbWFjntdmQonfcEHFJurIc84sf4cDWvWiMpD/07Ze7tbm4PT3F4mUmW15l41Dv0lShDe7
ER504F5GpJOuEr9xkQy1VvFY0jjG+DW1eryvbQ/XtcjsHi6KBFcJYrl0boZwfnDE6Yb69FB9aefO
uHD4lRguKxtq3MLHayN8NtzqzsqDzyj0/Dz/29dmV4nioMdgOPSy0EfGML1pwTTecQZb/GmYt7DS
K02oOE1vLrtFFiI4mv3yGM3FLc4t6CljV3O+CyvrR0Vpdkh/OGYco3qNi/l9WeV4bZkNln4Xfl/Z
gmszHKClsDsijGl/xpvQ/tjV2Epd9uuVKC4sC1uLyGF/aZbwXuZz7Uc9kOLzXz995Z8FOimV4M3d
eZynib1RKxC1BSDEo1Alp11S3RahUW5korUZUCJYFMIajbhijSJjAPK9SjBNxOpMv3AGlBgWaAuC
HmnY4YsUEag4fTfiPXp92RCJ1+knnhhtEbAFGLF5EuBqwVcFzuNARtohrbFRe1gLAiWMReUmWgI/
gUWkd9/Kysjad+h/C/fe5uqzxThbmwglmpOsMoexj4NjRrbYjXaPwUMop41pfvvwjmLK65FyvGG2
4PwwUnZn3dhFYz7WsVbs8Ko+FLmbPteGG2wc4N++VEkVYWnnlkA/D2RSlMQxQogp0n3gmG4kVfCD
YxQjckIYOCUZJkQXrQMVdTkXpEKrwwLdsp2PtslbU5eF1zryprFnbaFuVyZIBV8ypnrq5bwJChdt
wbg34n1m91vl+LWvK9FuxhzFEgsjtqGb8YlsPbk3s87cOJKtff309xf7dDkGNTLLHV9vKnkMHIhf
Q2Zm788P/9rXlRgH4NJUbs3Tm1mEiE1TUS5GHJACmWwUOVYAB8gFvf79+E9bkQxYUmYwfOtL70vn
LfXB05a7bJx9K0e/uxrF0zwnt3ow/T7frbWYUeK+HmtUNNHLP8LbKhsgqtB2brswRUY/ySN8Lmdb
ovseI7AtNjq6kmocJQl0nmZ3BQa2WKEN3YPnDaOv41jw0cibLX7KyraiwtHMLjYXSpDeETMYhELt
TuQ4uAat803QnfcYLDQb47fy6iVVqGTtBuTnhdMD3sZO9LGeMUQ6gPHP54dKr/OHQLMq46ZMi2pB
BEni790Kp56u3Bji/xH/iMw7zOgaY/7bx1a3xzA61vfgTDZRUysrV4XjBJhZjwjte8ci7BAINSZE
mJtli1C4MpsqHGeau8bmUZGLkIk/Wxfd6TGmeEN42RVFRYk2KCm6c2ixPgH+o72HaSditV35+fzy
f7v2h/fj65jzjDI0DLx50LDTD9Zi/WykxgNF8pQseYBScPDYFXP1XouHiyrl0lZSIDLO3FYsRP1b
s/iEyOJ7x6vfjzXOcec7tDLZKszQ5B09r/LOO4YePCNhLxlSl1678fWVybaVJFgDLm8xagSQgm9m
PLiP2PU+crPeKvCvfV9JgSh22eMsB+8Y1NlHDBVutKG4toN6I1jXPq8kuzHugLi7Kee0AA8gF0dK
RI4QzZ3q6jKEhrSV5OaMQzx1JT1wjfaPWLCQnGbjeLPy61XkYDeYtt73ZBotcM2DrMvAH1ANPMSz
F26sztOyf+M4bik1w3LgFh+g6Hxsxkg+2SMWDabUvAfZTHjNYmh9fpGubDrWqYcvdmoMVLK2qEAD
hXpoHHBlReuoHsqdKeLugLoqLrQhjr3nG1uJCOv09xeNuVEU1FZTUTxE/P2bMGX+s44DuXHoWJsU
JSKSoOWdTsAQsKFS7/USFXBqieVxcbKtg99aB5SgQJq0AMONs3FlYd9mBY74oFMVOp4fnrW5UGIC
fdJixGyNKV9qxDqqvvD8KcSAJ0Hteo9IM87a9Yyp4Pnm1jqjxEeuiT7NB0IwdJz52EwVGTCzysP5
r//1bv3GAlYxbfHAI/AYZuRzvWx/2Tju2jeWHk+/lpQ3g+sknB+EXh0cpMUfPKzRwhvMgmYc97xZ
REdIbX/I3kub+6QqbWzDDNzOcjy0uj22PPZT3LautfFTVxaOiohLssnuqyl3jzyTxl/GOvE+AWXF
7sFpp8I/PxxrbZzm/MXSnyatR8hVBsc8tvprz+oRUbWK4VBrm5iitSaUDTQz6zAZl4FQHuMYm43w
fTPK3yJMNo7dKxlJRbylrlUt9mxw62nCw5BF4xUFlAWXtOER57ELC9GmkiNSpIMDF5NJHDg1iTL5
VB702K430t3KmjeVHDF0MjGM3A6OlDo4S+Sh/inQZf3x/CSvBLCppgcUO2RQ9d4xxQfa1hqIR6Ej
rya5zCjfnlw7w8/nW1rrh5IqpBuacT6RtiUSpz/0OOyuRRUFny77upIZepy+NcRQ6UfofrbtavrQ
40v6dP7jK8tIBdZVg5XqucG27ETiDm/0e9MUdz28szGwtqCNK8OjwutaRys1F9+5owbP41oif/Vu
Wnr7+XwP1r6uxDIaMELoCUcvD5PoY55EGHBWgXc4//WVMFaBctMyaLZV9UBZg6H7YqI3+UMsvXZX
NxrunZe1cWr7RTbSkJl22tFzj1PWYFGUF8vVZJco5zPZG5G21o3T4L1oIsXtqigL26VWlt3aVnGw
jOybzOuNUVqbAyWQR8uwq7GrvGO2OPIuzLrsJqhSfeOgsrZGlUB2oYLUTsrhSyapdTuhiPpuRKEJ
q80ZsAuFJO942UQocTwmPKPiIkRJN2x/5GP+VdP1e8guWyDilUuVUCM5A4blGCnZtKqKcrdgqFhc
xTVC2McCaxm0xicztm+YH73BabK22qu6qKg1nO/eyiypb/hOsCCVPUXyWApOl14+a/d5hXHOJV93
1Jf7OvDMNIkseTyhMPd1qJn7RUuNjR17ZQ2omD/PCSgnNCPbqYY7S95KrikTWuu2Mz1NlBcv6QPJ
+nWYaL3TGIG2uEdqWs2PsZsXX1+GeeOestYHJVPlkzHhgkkQWlp2EyYTtmZS8z18Va5CK7oM5ilV
tN88aCK3Ul5VRFhg/OE9e3n9vgpQXc8A/l02TmrGipzBw4+Dw0fu4bRSB86x8Zpm42izsk4NJVkt
pbMY+GeQrOpw4gk8FwfMkD9f9tOVVAWBZ3Ry0cnjMOZtioV3jE1eUCLQeVmUqZC/EB/ffLB69xgN
U3CI4rY+RnnaPV3285UUVWlZMyyido/93GJ4nS7FwRmMy9RRpQrzo7o5hakE1TBGZXydxAM+DO2U
X7ZqVHzfEjRt7znM68mn++i0lTie9F03Hh5WoktF87UF6uONG7rHUroPZmZgFNB47yyZ9rvZ8b5d
NPwqnC+3Wk4bmK4e66BNvhhVhLFrX1UbSW5ll1YFHBuT2kWVOA5cem16lCJq9ho4yDuko5qNLW4l
tlSZRqH3+ljpERmudc32Ki+n6LOTx8AfLxsgJXb1lrtja5nO0R2nPjxMTROP2MlGzcb6XxsiJXxN
/GClFVImLPAv/7ZYpeXPqRveVNMSPp7vwloTynGjC7sa5/mYrYa991NvxcEB2leyj4ZqC3m6NgtK
FJfS8mLX5MIQiLK+Ssa2vQoHnH3Od+DtrzuqaOFQkNna0w5ghvLAxeG7sPV5Y37fjjKcFl7vkBb+
rVkycXMe8w67qMYT0U1sDP0Rg6ydMXmZvZEs3p4FR4W2DWGfLnpFJyhyY00vD3NVf/Ny8+dlY3Rq
9uWBOJjyrEsXrp4Ih37OCzdJrjt8+LKNvf50YvhnvQVD0Nffbxds3rSE2pQjxV7TrPvRnf7AVfAb
b9Z+5s7H2jMuPHgpIWEkYQOs1JEUDc00vzK1JsObrYh0/cKpUAJCagGMhJL7ST0ZWD9H+XE2cJML
nIuSquMp0WBNZjH2syQa/h9nZ9Ycp8514V9EFWhguAV6cDu2Yzt2knNDJU4CYhIgCZB+/bf6XJ2X
L+2u8lWqklR3g6atvddez4p8DLiHGqooGPyyj5EpUKr938EwzRS3eooReEVzn46DH2VVYq6ZY12Y
qVvFW0OhkolLLGYUu6vMxM036/OvEVrHr7z/C2tuq3VT1NTDuCL2pRF7Wns173s49Esd0hvP+lfO
ngubxlbyNjYaPhIa+SrtPDRRTWhS8wtAJ95fbv9Gn39ZD1vNW7HYsO2KBYXHJqlK2ONxeDqtYEcN
YLHBsec2DsBagWgZ+Ia2j+Eu0Y9t+DoMiTf9QXsD+VYuA6xfCxaD8QYlzBtjUxLsACntPtYnAxzN
/04T9P0uOgbh4RB7izslHYvBe1+B+L3yEi684q2jlm1Y6CZac6SJGiRXYt/y76YNOn/3/ku+NBE3
exq4VnTuHCBxYD13Lo8wfibVvA9NOkYgilw5Ai48xtaokcMUcEVLF9IV/axeCkrm751bwtePPQT9
30GIJ+R+y5JgrY7VPaYMEnZUgL6mn97//Eu/frOZKWu9cFB9fPBbG8LzI+xeFYy1rmz7lz59M4Vi
wGcCH3qhQ0VHlmRJUpcAmy4ROGIf+/mbrUyYkLQDzHYOSD8lvxEY2i9xT+eX9z/9wgzaKv7aOloc
fCWTw2DjASTg0d/NdQd5YRGHH7pih1vRXwGbHfQnVEjXFU2p0dADYXY6gg8ff2x6RpsIxRLU5BL0
7B8kHFEO0QqyQ98B0/mxN3Teo/8TN5QjUHiFgahWNkDblxSXDIBxq2vmm+cf+Zdtciv7S/yWmMgH
kDeQ7iYskiGrWnKIpvFUdarMq2F5/NhznCfwf56DVv1aAhYH8m/Fl0PnofjRMOY/KO7GD06mzUru
ltpzop1wrC/t/MJnL2hScEyBusYG4n17/zmSCy9ss5xb5SJaVUt0AKiS3yyWst9ET8rPhjnaeYlG
L/XyjM6uIl1kV+/f/9ILq3yrpwPDAVqUGF/qRyuKs3TUGfWGa+XsC4+0VdCNbATM9iw108Fr0TpY
ReljUiG1PbMdrM3zCFfbKbiq0byw5rfyudaS2iqJr2MMhId01gssRb0p6uCWGrEru/qlN7ZZNs5M
YOysaMZgsp33IlbTkQ9k+ef98fg3t/KXZROen+0/sxkU5oXNcRwepDWp4f7eLl2m2h+21elcqDQ2
7FaT4cZNYHsCyIiy1sdk6mG4WUidwzVuqaPzV9sAVQKapCBYwMRKTcUHp9tmIYVWtMMUsxB4x25A
qpD+KprkY65B4VZcJzQdJdUBO5iuHXdwxVTZNBdtikPlyv3k0nzenInDCga9huPSgfIiHct2X1B/
SCWvjzXxwd5Z7xMX54JeS0FcnA2bMxKBo56qCTlJ5K+aEMhRv5e72ohhSKnz1joTpPEK4JzrxMFs
fzpTkguHfrnQ7+TL0pAaTWeLX9gPSbXCreiuxWW/Q6c9Uo4hxH11DWNoXD2veXZeWFpbnR1HywVU
cuBsjsu0x0H32jB1JaV26aM3RynaipPZceRK23C1O5gdzZlSyzX9NjlPgL+s2q3GLPT7EQRahGLo
YQNUOLZNV36H5x8MXGK4/46pEV7wOSzF5KVFxIriBjCgaEn9avKj1APj08vA6gp4LpwiwX6qEvjT
NYJwfZqcXX/6NI5yj4SfeaFdmTpEqTJbYDEZ7t7feC7snVvR2iQgKPNEzA9yGo9BAXgqEPSpJPza
XL40ApvdRcjID5Oanb/AvAUY5hQ5kY81CIVb0VpzTtWVLuTwOVLwJ4zfOlc+J0H89v7LufTbt0dz
pKmfTLjWzzFX6NudltwDLfxKIHY+Of42eTa7CrKAJIimKTwAC6EfkBxqqnSFpWwuYbG2s12ZfGz3
3QrXuFB15HiESGlm5OeI6qOfNbTEnHz/Nf1bwvrLk2zla+gThSYWVhaHkgBxufN4b9osgKLzSwC3
lPtubS27bTvd66/eJOpy1zrS39chdq4c1BBYq3CIdCyISTb2Ml2aqU/Bi5xrzJWqi2GVipA4B1tJ
hQCM2OVag9OFEdhq4kAOL4Ga5/ygtXg9T/7z9IlK8Lirev7YfWor0V3LwjnRk+jQoDHIgfcUEpMx
4ulrbIMLk3Sr0pV0TiDcRL5aaQYjX0Q8N21F6JWj79Knb+KSpJlLQFx8fnBILcKWLulP8NutP1bQ
DbcKPgtvPxx159umX5dvgG0jp4Vcsn/N9eHC9sY2gUeEqaTnZeU4s1iULuNZP9BGSRoU/sdqQiHb
bBIwl0a/UajDQ1EhDkkXuBJ9r4ai+VApMWSbXcJGIO81SmMAunK8oRXXWRTq/ooq9NLwbgKNAUwl
f9WKo4GN6pNbdXvEgH9MexVuJXsgz7U9dMXsMASsygsvAQXd+R+8yG5ldrECk0b3mDsUdn0VnKrr
rkyJ7EV5argJ/7y/uV2YQVvvOYjgHTruUC8zZJyfWRn5TxGx4g1Gd2W/e/87LqTa6Xl/+k/wDydI
iLkbbNDTFP1AMNfCMdSX8Ap2XcMQ2VX8t0lK8c1ESzBf+c4LI79V30EMhzI7zubDklTVmHUBHMAR
Mk/s9/vPdGFv3eruvHnscddHJRDMwzFOJ6M4zZhzya8wkuyLhUjh9f1vujRCmzWOtlrclaoJSclG
6HuBiOafEErap6IJ+48twq0Qr+FhVIwDQU3QC80NR04PpbWgOXzsATZLvI8HZTuf4AGWnk9ZNS/F
PczN4n9ixPpXzuhLU2yz0NF+IkJQQzmGu47QyB6W7k8lCWMpd4ONbkpXtsXdMuGHpA7SpGso6AvT
YKvOa+OaYmJZbF8lewgHea/bKHc4FBEP1+WVSOrCXN7K84AHjBPRL8g5hUHyQDvD9kPLr8l5L336
5g6RMNZhJiOCdSaoPsWsDI6m4s2VdXghX7aV51WqW+e+D+jB9pHJDHxGTyFLgj3w2WY36aTYJ3FR
f2ypbK3sKAtr28OUHdKRobVZVQm55vAhFTDYhSzjGqroworc2tnBZczAvL6khxiL8ey78Uybts3E
Gn9sPZLNkm9ZyV1dzvQwcWFvhloMgOCwa+5slwZ8c6IXbbEGJujZwZfNsG9miMijxR/376/2S5++
We0DfPfB6m3Z4dwyOaZEzMGXFbDja408lz5/s9KbAWavXonPr+gTc1F3z1wsP5YH2GrYoIJQQVXW
CDOnOYTyiP1WZ9Dxh17MVrqGhDccgCZEOotw9W3QCIFeehle+ekX1lmwWcWzXNegn5GX9pXsXFYX
jYuhXpMOi4Exy/eRr5Ov1Uz0z/cf50LDQriVsRVFKIwLYnpojJAxdO0GzgxIsnpzes5X3RkZd8AP
ECAaVT5QAwQGXFmBC8qlMGxOGWgEakcq3JXSZCGhzeoQhuUIDCagZIvah9MTukbpKe50deXUvjB5
tp5Vnph6pDKAnkeTkN7Zwud5240fszwJtzDmqobTEnit9LBEKPSl69A3Og1lbT94ndjq7lSLMlXn
L9h4dD3lY6BY5vX9mr8/ohdeztZoj9TMk45jwriFzEc0RXaPvGs+BsfBO/7fILBd4gi+UT45wNtm
zAHn0KfeoXzStPU1s7ULQcC/vI7/xJnLgEv/KBlBGq95sIZBZEbEXTipL0UPDWHHZrIfrtbjL5wC
WykeNZAhhVFPDzDUoTeL8Ui2Fqw7xniqw/sjciG62Orx5hqVkwmO8RAfJ12Usb4ZviZ+IceM9jUM
BJkfqmuH2qXvOr/U/7w8BQsdZToaHHremjz2O575HbF3FBiEn/FM7ZVZduG1bQV6YamLei0iclDO
aZQw4Cyi0zhRFc0G3ar5Y7vtVqkHYLye1Xm6LSjxHsHeKPIK2pIrD3FhqWxFep3x0YClqH/wujjO
KhZGOcbmmnj30lBsj3+1lipECf8A/FUPQxH7qPx5yUGLQKH0mgn8pUfYrkevjRSwPgQX75W9oHtf
ZlFB5cv7M/fSp2+iABtXDeukHxzCqZ5fBtbWd83aXSPFXTjstjr5uY+b1UkVHOJkEqkbNLKMWnmF
ST1V+l/8apxnNKh7xZVWyb8/Dd8q5wUl3Nbzgu9bFkgSmOkylJn1lYL734ebb9WAC2egUNY6ODRa
tDsWstux5fuFVzaNIkhAPzIifKsLtLqM43YdgsPoleOzBdf4gavlWo7076uab8WAk4xIEnV4Btta
cbcKL771ZWC7FF1FH1P/8K3dnUPXxQqqDUHYXbKnctLt3RAS8uNj7+c89v/Z/yoTzwPiFv8ARHu7
75DryoOqucZDuPR+Nkua4tAOYMXiH1bVu32bJK1K58kWJ8BG0CTxsUfYLmkbw5ssMP5haYMiD8FP
u3Vs/hg7j29FgBGfSgV1QIBOQzZ8LT3Xv6Bd72qq9NIb2sT18SK5nGWBNcaXCWwyrvIFMDg0Adb+
lWvV3+ucYNX87xBHvMbFtl8wxN4QvUjEpNk6j2Uaest86wnaA7nmNyc1zM2Lofaa0vTCk23VgZHX
loPosBcKcDxIOo0j/5nYQFfZCnjdunt/8C/sIlt5YMWUV8L+C0eSpfYmCBax89C9sl9cOe36WZsr
Cf+/7718qxN0og5wnfD8Q9AA0Xh0HUC3aBzvTbMrTNSPO/gS1ASGwOcQ9f1Hu7D9bvHGDZzx5qHv
/YMAUROpI7h5aVNN+499+mbhuyiaY788m/+vqnyQygteW2uXK3Pu0m/fLHwjuhI+cIIcgshMu5FX
P4HldFdezKUx3yx4Po5Eof8Xa0ZGw2H1veTY9Y1DX2IU38NE6mOG8TzenOZjj04E0pXkMHUM+bPR
yrMV+rVEN+X/Wgb+/wobjzeL34t7v4OPLzmstCz/+GzhyKnG2tatgdlFq5oHMSKdcMPXZl7TdbIW
V9zRE+656FU757YqJv+BL1FCMjv13byDh+sKeR9uxEUGRxRQI2rFR/U1Qd+mn4a2ZnPue6ZOV1gr
6KryMxajl2Cpv6vJ3hZR0d0uCS0eY2rsI1hKKuunaM7kXK3pFI8NDrYhSL14WFK05JxWob4Ho7+m
fVI2WVPNYxZy+zY0HhCKE1tOoUskJPnyDnmdNU9QxsqLpjguzFSp13hjGnayAE4tIrs+AcVR2jaT
UOPOqv8que/tm2b4NdNlhdV9g55Er3wUi/vdj8UZjBe8cjv9BuXyK9f+iyZLmDXEuHT29ZIFPgsz
qZdPvSKwYQtYt/fQAM0J+LeQ+fZZWfPTLL3PYUWnvJ/DzyCu6nSqp3szBk9NwF/aAV4jnCAIbYeQ
Z1M0AsYc+ktWSvvTlet48vz1W4wWyV2UANapg/4lbpvXKmkeZvz7DrjVKV/JOh8G3SfZ2Frap401
ANV5jUypWOxrqRU5lAwnSl2au7Xgz4VYvZsKXsbI4dOUhP5jnZg2hUn3Sw8UaiZdXKKqOo55HHEv
VfPk7WVp36SBO7RgvkyNH2ooWMqTSVaRiggGcYr+rHmxwN6d/JYFe/RZx+89aU6IkAScySjEH4L+
9ok3wmOlbQ96Tm6LYT21JjmB7P3GW/fLU+xmajp6WJmOUxG2IHwXjuQrAtMUvU0SjyjnbKqaH1Md
B7mZmU3HAi514BbVN10E33Qk9vkRQJbuVK2qygMh1h2lzfdIVJ9Ur+I01AFPOQeGg5Hqz1KxJq1J
Wz6acniCOVQNDSLv0kZHYypRhE6jevwFhyab66Gdd1HrvwzRvGYYthWgzcakNpHrcVWmQIFQxTk1
bZsHuNqlutavhJvnsZgeuBdA0quRo8U6ilHLhWDCxNVzCcYjytOqybmDJ7YPc+BD6fRzAFuxVE5w
q5OVG9MhCvQnZqc7LKrf0eAfozKKs+nc4j8D25T6NCE7T/VzSnr9pWUd7k/B8GY4/4HeLaSFDJcZ
zFDhN0wwiqaMv899p3a93wS7ASmKTLBKpmxp/hlJAl6sZ5BpGV2qgk5j0fW/mcQ9Dyri+4kFj3Mb
A7g5uxtbzn2WRM0nzpI9zGKaWzeRMuMUmcli9m5t1brj5NRDo6on57EnF2LZoPDfH6SHDc8f+19B
aSgkw/20lypGbCt5xiOd7L2wMnng1S5bWqiXhqH0srB1b5rMTeqdDfMBP/msR/9FRMnjQKzedeBO
phW2p8z4EI0sCupvVWq2Dwv5S01LDc3qBG3MIDi4aWzOWricpM70ZUYsOndjYsmRDqLKpWXVXltj
swCIgZsxCCeQP62feR2778KqStswepM2fNVjge4TGHVjphiTzjCXOQQMprBJvIpnpJP4aTCeEunk
o3VkoIn/NYB69utU1KCWBkUA/5FpnMRjAuojy/igyDfB21pBLaXDO6vi6SQMrfcKUpKnacRuY3zd
zVnEkMPOIjg+V+nsheUey7+0GfVn77WegeOOSjqVGAYyHdpgZccBzrInf5T+UQFVsp9pzXDihPgV
hTPu1KxnVnwRYANdIaG4QeFdP3PbTFOWFOg1I5BIIvM2WPnJHybkGkXJBUvpAo1SCnfa5N43ffPH
VRW/1QM0G6mSkTxIACZzhq8VqQlpdcsNEcdZk8ikAa7knz3Kgu9dNatb6Pa7P0k1lo9TPPDnoIxr
BxZ2EDyWibL3PUU0m8V86B5ZXHq/mF3mL2W/RBjd2HvgTjSHBRiWEmccr2+VhYQ77Yfe3kVTo+Td
ACAXUDw87LxUE0o/JZFejoqKtd2XnqLHxGl7JEa5L3OcmBcN/PEnz6IpPgX0sQ7TrlyLfCJnlsVg
uet2E4nH3xGczk1aiXWAd76FyeBqimfv3P+KHeK+WvjbqCFB6UbVZUGb1OmghzdbjMtTM6xoCaHK
pMT3p88DWG4n+ATdodPSppSshzgkX4uWPseYQCnM/yYcXngmkNL6fDDjq0cEyWFxg5y3wvzjcf/N
Vd6bw0S6ZaV6NHUP5RRMnb80foFJEkbiBAZHkQKFQ3aDH/hpZ9EsgW38iTfRqeDkFZ2XZh93cEsW
trcnoaIhHRdeZ2oEXrcdUZNHM/eKbVdMn6GfZjmHxjXDkfdD1eKh8ZC1DqdoyCAUDm4tm4D8jEOX
US4fawmgZSdHiOB7FKvK0b/nIZE4y7FYR3Aub2TU3mtgSdHLUXxZNe8ArCY7hhR/rs3AcYDPU0ac
sClR/ZsqE7S72rDOjJ1nbOqdxvmPS0jrqUNHpchkOHopQKr3rdNlVjStl6Fk7qUuQX9aJ+mLaK3K
nI/wQpq1u5HV+AOVYQCpShQ8O0QnqaX6sIQI/MdYuUxwHmcLAGg59MpfBove8rp18A3z2x+xmIGM
lrrcDXXwChPYJq2CoIW2uGf5wpceydJkzjpv+kcXwS9YB5SpaqzNk8k7hnyIQZpv6lzXUALCl/C1
gzdSKlvy5AdUntBYAfmo5vYu7NoYJy2tLcyC+q9lpDs82hTtq5Uu+0EOzTODvjV1ej10Ze/vZ5xv
0JgUdzNUqb/XxU0pDnn/CGFCtffIEO7HqeXHoiIecvjoaUnCuGuzWA3RvvQ1mIwg6ZQ5GNuixi5v
6+FRNh7WxSgWlOg6sASaOy5pPx1j9K3vhTsvF9wLz6RzW/LPdPXHAT0DcJPMeKOiJ0yyOSdExTc0
Cc5Xd9H/mt1Y34RV745QotqdXcrphx9WQxbJ2HyOZ0ZPpBDx0Qonb8aEu2efEvagyCqfCnB665Ro
7v0shJJPa8CKe/hyhnsvGatvPXplj6BlFk+g7upcI9/xUCRV/xteB9Wuq0Z3FydU38JysYSj0Ihy
c190Q1b4ddKmE1mwQwyxe5aUwckt7rvb2c6LwrEMjPji/OTWLwv/AGOfZbfAfPnRWrHkJmkdw844
mjvMdfJNlY36Ug6Ib4a2RiRe0wWteXbAEg6r1zqY6mftWrLrZhujO5a2GUYFcV/dIys2KUlvY8/x
vW54gClr17tSDUVuaNi/zIGIT63klUhjXqGHBSf5J1mKQewdlU1e1mWc0aggGRo06xweYuUeZlAc
JW9idsQ19KZLyLATlf4xFF7x1pt1fWuXEu+ppGQXAk77MwmX5CFBRhAzwzQvGryap6lrpn2cFHLX
JH11ELoZ8vM43/VAeCGyiHoIRAvvqNZqPLajQRcbm2CzQ8PlhA7mFsGOg4QVRfJdBbxphpBnzaeh
Y6/Ud+HtjLWbx4rK+2HWYy48vaAO0QWfNZT6mTob0plmiaATDEluotB7TCIeHluNKlTq+gRbZlkU
5FUJnYxHGPKA+q5DvewA9W0FSKbR0KRJpfyvoYabUerQQHpX15F36vy6Rdfh4C8pKebyc+0W/ogK
svnFVu2/LgGnt+0aFD9WUgRfifCT4FXwUiLha1sCAoCywvsnavAy92Ngiz7zPKXJP3UStDYXa1L9
rAI5D3ciGIZhJy26BOFMDFe/TFTc+wbMa9HiflI2XwVtPPRBlEjanIKZe+1OlKYvUgTrlOW0Kc16
wjRvxxONAR/NyNRX3E8HWtR/GMQ52Mq9Bh2HbRUJewR+0mepSvhU5cqi4x5xKhnG3RIk6IBoZFVm
hpmRHEEvgE+HAdO5/00asM9v1Wzr4tgWc+ClYhbzPxF4pw9NpDl6xce5Dm9LZkO3n1YvqFOBuK9K
J8uG+XF2jJjvGrnxNYOiBHGS7JWub+JeJkG6eFGnINUkOLN6QNQAmhTnxr0xjhr0IpYlrkjgzQ9+
btdixfRrMARPHo4hONRWE+gKaItP+kOgquhXC0P1JUMzZSA/WQIdRF6wKulOzDRxf5Kejoe077xA
Z8ngRnfPioA2aP+UyScZjAgMxToZ9shaik5WUH5wZXAJ1zg1Iy38budNqkYxtvXcczL2HTgJnKKu
HVPmzF54NGD7OVzXJ7Tse/QnVKkoSRM+gocNPC+rdx3Cd7kf2Oo1j7U3oo7Sr3VR5HIKQgHU/ViP
2UzmcDrIYKDyp18b7SPCpDTA1cMJ3zzBNI/Wp2YaBMo7IxxiTrEJAoRxC4xtn23TrvFp8sqgO4xW
jRiEuhP1etMnLQtuinbQ8T3SAJEI0lYtJMmWZPFUaiiGLYWOKASo0daywvWzm35VQ2T7O8u5dvck
7IEQT51fVfYn7WldZYUXY0Pw+imIT03ZmzhNuFmhEAKpboQfDrb3HVk1bgY+bDCatPGq9jiSooQw
HWECMI9LZ7B3wXm42LXEg2oUJyFWZSlmnMPzgsrfsyup7307Y7Lp3pAAwbTf1BTXXjuwz6YwFP7I
KF+kfPHi4o5aRtq86rFvHKVyy5yiKN41mO31gkklyiTc2alWHrIdvJc3MaTI/s8CmJc73nS+Simo
wAicYq4rPNMAPyLXBond+6BCEVz6g15gertknNNwNMmC1TvAawM7/zzsVaD1HyX4/FNPcFLOF1jW
Fse6hyz8PpQeiU+EwN0vg5p/nVOEcXT9BP6XC3JPDVV/J+aOazhIxG130+uiC3ZmnWkPiNo0mNeo
tgF9IYpiD8NpvthsVmXsA6XZRuUJYnfYGzMPf+wKmJ+TT2Xly0fVJKhr4rpZqD1OZdz7KDVNfVd7
1otOBgFXDUuDBiRwLMFovkGXnPlSqDb86olyrpCpIYpns1+gGJGB4VGqPW7Sg31zc0XZPYqn1fAb
oJDA/IbpOn6eBDdtR2IvEW/Etf2PgON+mKMRStOUr9bN96OP/rGHboXaL1NhHHufgf+dVB4XwgiE
VH6PYjk6ky0OA8JwLkD9jQzTKmv0GC2qL3OLWAZbgRGV+Ax/jGb6VvowcTmJvhx+rnUixCPryQiK
IZ90t5N93+ostoW0JxfrJsBATU2LRk9haWrJQt29K4bFHuaut96pDW3zdSyFLh/nZZppasyyDDeY
O3RIrRNJlYNnwtdd4Ba5HMjYBH/oUPm/1Rzj/3UBgsQD7nYq+jRFKmhx+16wF7nOGH43zujTuDFc
S/80ULe6GzY107z3WeH1d5gxAX9CycEgd4VecZYZHi5sF5JRmLxZfNzlKZb6PyDNKvvb9yH3/VJB
1ORSpI8bdohpmMATMTJwap/bNvQhdPIV/Iubqptume5jlweBjsQuXNZBfeKhcSKjIfPim5Z0oQ9b
PBmTwxDMuAwkSN7g5uGpxe0rYP1+hapdZM4GOTGcQaZqP6HGrelJrYPGGnY4r3LjtQ3fFZGrkp3W
UpoDEnMGW33BG8x62L1WaTWole3iekrWHVo+RlwSYOrgpago+FNqWqRhbxEZsOpT2eBKkdXTMrvc
Nx5jO4gQvft5bIU4JCXaUVIpXIVKJWSIKlW9H9a3iJoHfcS1kKnDTGVl8xY7Pm5i0VqKW9Ez1+Se
WIlDtqwv/vjU85ZdWI+kz4Vs2u8tr8tXNOvKIKusJH+iCgq1tJtNrfOxiuiYV2ahj+hhGH+f/xJx
L/iS5Y5XldfkIZPltwjOskHqwpB/18xvppuVVOGQT3acsfdWrRcMGW8V/YOu/oXvZtTgJlzjC2TV
CK0QHSEvWPa3K2wKun2kTV0flOKDOMFjKcSgADdqSGYKqcVeRkkVurTGMqp2s4JRz9OZ01HdTCXc
k7DlhuX0aBLAmzIUhYLwzq0SXUWlVasH0cPqUzRQ6K6dyQkXYR7lU4Tn3SvY2SIEj7sJ9ycB5yVM
QOBRYCU9utdhrivA2nHjD1NPsJX/MzXodPxMYUW47hlsappnaFSDqESqDN4H2SS0eYpqCRkS5/Au
+tLWvJ6ObYlWqN2ctG19M41wsPwV8DIOTglMhtH4FHRN/Q2o67bbY38OkXKcegIreixIufPK2md5
vRhZPuAAAza69rxY9insVOErjwAEBf9PBWSrS2aBtcDCSOpkfOslDeXRrZFY0dginbyFieJKzzuh
rbosxPE1pTjUB5EmiDZxcNeyXh5x3ST4h6JGcWbfIZn4gIhOlvsJKSadGr1Km48h9PE3FaLF4MS8
PhpPEplVduqICI7gT6tPLaxo+xvZ9th7DKEO188RnZw72gcAC40Dpyg6SF70Rz2pJoIeWvLnxboB
cXormxAJFq6R7mjmokjrmjQ6DwPGkWpd2mn6pbnxvRxvUxSPINchVdhLxp8lWvIljhBkOXfQWZTB
HoVTjV0RvWN1Dv8xoU5LPBTfBI7T6q4B0ZbhcirGKIVDskvueSJGiL9tMJh0SOI5pyVZbsHTWLpU
y0UeR5UEv5AR9z8juR19I52VIQ7PZdytzTjDzb4d3eM5yJWprXoIlUSIrHTU6+SxGu0i02KIkDwW
rAGYlFdPCQ8pDF58+xb1cfkNx8p8W4OJ96XwAh8hrujHw+DciHiyVq7ABRo2hnUXlHviVdEuhA/W
nb/IQqfYlbB6GfZ8EMu0dzsFS+2f849NtZvaov5ZjwtyJI3V0adKwvElE8bjSB8Wq7/rCt8onLGJ
v0MDtHntAtIbXIom/toq5C6KGaLPXT3V3i7Sajo1GFcUH+LJx+QpElTsVQ0GLYxko/3I1wV3a0B6
0POkzIOlZHwpms7tOXIU/akpShi1B8Ygs8Q88i0pjev3auz+j6Pz2G0c2cLwExFgDlsmSVZw9ri9
IewOzJksFuvp76e7GQww6GlbIqvO+WMD81DMvslSIMGFTd9cdyYefz+6ilXsebDb8cExMvbiXq/e
tD6jeUQrq6esW7ST1Ewew8Dvrnm9OZSFuD6WxnnzBGdeZ97sEgYhF4b+TSvUetgEluv7kf1eVdKJ
FeT32VF9dTH5ezlrhuLVG6X1TNdI9qVP/b9u8ItIbLZcw4Bc+OO4C90KuQA38N8t4JDQPBKULS4p
OLT3WtlwxIXursR8jeKiKtP7mdyJA6cenDTI7fmnWbr5ax27/GGxi+VP4/kg8dI3F5ysbECh9Dt5
9VhSvgnSNTkz5TY16T63+JCJFM2tyPSWYY9zhU2LoXVc7XAXjqnCcTeK4rSWfuMn3ZTJ7dTTc7+l
rPO/K1W+V6U9JfjsrJvhqsaPDLxYyYCwnkmQfS31hn7RE4UF0gt530zw4X179VVef0rLauJgIYIq
90XxSmZ092+Ag/ntq8X80zWK4VU2es2V5EyxPs4NO1IjplOx6S+Lr0HyltZvk4v6ingMzrm09/+s
upwifQpmchHsNW4sa6B1qQ0iY9Oyd8sr7+239a6SaV9JDSyIo4I1EqHSQJa8xh2OTWMFAAtU7/Lj
2qlkUUuCLvsa9D2DDNz8VOqqBDwqm5T7d/nEjMT8gqb/lqvs6ElHT3RJLYGjqToU7Yo5v/HEl17n
2kXwsdWLvp0bfd+O69pNa4JjQIMpog3v710i+GMSKp7MWAqTeabTbPF7J3U1TR9Dp/O937iF3YDu
0alPOWPsZNLs9bJSnnMavT5Il3JEOdJ5dgQPyZ/OmvqhLl3twV39+QT7Zhz3liguyaRFyo50Y7Px
s3d3CNZToBsur6XDUo5J+Tcd2p0Xcveqz1qzFM1wVHPwh9Ufq+OwMjqWFw+CIwyIsA6hIBUTw6LF
imnioBcsp4s1zE+ubleneVUzBTCSt1Gr7ceOYqkGns0fDhSIybAlWbNFCNGrF0Z4J+74iZN1E0XB
1q5pT904irMf5NbnWqzruWDJimSrVeFWLyzQZtXJ38pX27Gjt+aimdpPa1TehxCZfOvm/Nm39RVT
P9RXX8qSHYguqJKf6VVvnPy0O8MY+VM7psM4Dp+g+/7T7hT9J6TPbMe+cLhXKNCM3Wlx22R0xKy/
9VXLs6SLqTn4nuUnxG8UMRLujtROx58Shik7EdpovSyNE8RYN7uHoloVM2dQhlXnGSTM3PGMbB6h
cmwZD8q0bsuQr3HbbPUNULI7FEZnxEYgv3OmgivN9cWTqoUV4zNYj8VkyqTtWG06Qwsibyx+st26
FfPIDmPUVlT3so4aiqPuodz5wTazNp6Wql5pLfdAirsMYBFMfYfZ0M2AhU7b+Bpj2y6c39uoFdeg
qc2HJXM3E9j5DvpvZpaaSIvjEkKOH63M3EisU/VncgsVutZSf2yTybkEw3SyvCX7W1TGfCbMYXgY
izsDh+PD/vB2acETCVb5yBtyMpmzzVBXeW/wdWSDboS180XvLPvTcbxhZZfEsh95Fs0TsjTfjKp/
bR2G5sgHLQLkLkdBcVQF7+JJjpdw6IibDXOLMK/QGMaVSIyG+Od9zac/VDWosymqOh5l764wfTM1
9AAvp8m3MpqrlZkWojn5+rq8aq4efBh7Pv+UFVzbyHga+0QmHTbVahj7yunar7yMuBS7c2tr3qld
q4KHZIHgqIFkXu3AavgJNXouG/7XaDymMckaF3rP7+ckN/NXcpmCdNOkvUME+t5DVwQBYIRWWYlP
/OtXbxvknlHOFTkglURUeNqNF30KPaD838rW9Nexs9yjrXEQTtsWPAh6INKFRf6sLM27AvvN136f
IZnM+khhax4R26a+QeeKRF9F9aRbzXvbGs2DrMYarnzevqaxecYnD8s1TJRlobU59J0mTkxkexXm
hnLTStnvPedCWFljdpxWDqw1EOavommN973eNALbh/rTtavm0DWGwWQMq4EAbf/OdN36p7v+34Xo
ZpiLcfTie7YCrE4Atx5Ubbp2+nxtDGdLHTqqosBprdvKCc/t1Of6sarmJkYwg92pCdzh4N+bdDq9
6s+KPLcTEpH8KwDkehalS07zuNZf0lrEoRPO/upv7vCgjEVLqq4cHoNh1uK91zEq10Fcz6VKvL5E
ZhRUn3QNZSFCjzL2NV5Ws5QAwwVztWlV3iMSQ5lmxZZfmyz48Vyre/b6O8gUmON21nLPPddrDfEH
bvNsl8OWikqA8Ze61UY9I3dS5APfrNs4ZLXanINgdCBqmK7mhGiD+Q+eKPOmBYGWrm7ZxFUgkSwz
ET8EjuFSTOCpDwN2jm2u8i8Fke0fQ+H3tPFqiUX7WdyaQXsxDdIO+Eus/Hfn+wqruPUtqqG79Vvz
3Oq7/ViZdNNMYE0X6AInmdqtONpO5nzQsRR8OWrObnsNOdmWY3/CRamuVFYXDygvjUTXuwSJifdU
MQsmmtaLg9FxO4bmhBVY76BV+jX71VLofOmF7P/0E0CLtCswl66egBJFkSi7M5Jtgv7rimVN2Yuz
Cxund5xBGFPeC+5+gKjTWGz7XzmuhCdOyjlvLTR21XGf67mNKGBc3ZPT7B2MSZmKcW/SqZ2s1Ea0
9VnOC8BT5X/Ybh0csR3JG0r6IFb1VIXjiu4GlQKsDamYfipQHDI37uIKENnfaquaj5qf12dwiiKc
12ZgjR4a3gfS1HrUzNEcCBgHV+VxS+XZr3GCGpnKvonNjAGIQAIj2nYwhYLb5eIawXtDtjcCnHm6
aBAJr7mgtDMEClwvZhFUFzmob28qNAJdsn/ebiT9ZDUvhmUoIrfgOjRTd8JWGW2K+gOUXjGHFcWc
yjKTx8kV3+MQjMB5sxnBWW0HpQb3hstCAwerRXNUva0lk3J/89JUZBHL4RLM+npk/9oYJermALps
v2rQUSec8NAHjfdZO9R8ZnjXWR2oUhQmnuNd36eT0dyJjR3aRMqtA9Nw1jBj1X9rW3MOXUbTU8Aa
G61gBz9gR9DFdCF8erVff+x3b3qhE8eS1bN2ZuXwTw4z8fMmcuM0cTCldHOiptFYNK9iCarnBrvr
pyfX8qkp6cCc7oqrLB+7E3R4cy2n8dEIBH6nUf03MggkIJx51E6Odlyy4Da7e5Ailfm9lt4W63lT
fGhMHY818WZpPcFlSq8RDxKK4FgW9mdu8Opn8ypMYmDqNob0HmLft7iHiqX5i/BqOhQOHJXmL8tx
1zauCQyNecaAi2BA/Vn7xrWIPqi8h9IPunBTVfVXDXBgRl90yWYTROaaS5Ma0JlMIlXF6c5mgN8v
P+kWCqgGIKZiiS26x821gKZzV0Sot2ZwOsuLSqMbLl3mTJeparLTLoU86MInO74r8NjhEL5gtBtC
36bF3nBNGYlcMw5sIvqT8ikQ2hzXHUIPEOFzq6CjvabTYll0/6ndrH97uiQUJxB2ftbHzQcbmZ9R
tXih22Rl7GXOX0sSpeSanjrMeSnjauGYa/yGobRb5lTpckrtLPg1+CiSpirYIo1dCyhrWB/X+28q
y+4/v+z11CcA6sVvs+A6K3eK3GWBcCuV8xDs+i+HVQlsdAZgyNqTjv85mrXyRn4kE6YxLLHVbgCj
dSaZzrrP1mecXdX0NoE5xnIDxUK8r+KsK9tvMgT7R3/Is1D5Qn5UNeH3hmWVD/Wu9afGr/+arsgZ
vN33KnDMxLOkhQbFH2NrAMmZzV5PzAElXkfszUVm61Ejffu5o4UuJpO54sriVdv0fEfCwWEiBAEz
bhFY/DqsGbCrdeQOojgGtWlwu5j1xdIkMIvBPa7rBrFlTvV3NjQROZWfvxg65yeBVWjrMumtqcJH
Fs/9BEdKzVuskCadWnQMEVCrG3ZN2z/M98SpeZDo+eBcQpDm7tRtzXroKtoj5mnAaNOR71LoxQt5
bBq6kW46S8fWL4sU+ZdpBvxRMQK3TYSJd3aepVvtZh9ri1smywqSMJ1leV65xh9yrf0aA7jdZVH4
LsqGN0vpTTyMjgsB4zfnRjN/XOn8Z7mwPTJ3jNAwUaYiOEiCIEOyhvyZu0IbyGXqDPGg25b7iHve
uwqnNq8UwhdRuejPc+WKk43KMC6DoI/3ye7Oiw5QYa+yCjGVrtTdC3COHC26Xbcm92TjhgE0GgIJ
vTuB7aIUMogYtAxW1NybRaLbqAo6mkLdrfvKKnQIaN30MEd6EuYoJEKBPSLS8L8zSLb5dS7X4FJx
CT5Wbu0cC5ltn3pPTBFsh9E/3ltgw3Vqhcvh1AJkDs6q3j29ZEPLhZmAgujTBeFd8IR4DBGGYU4E
BmbbUfF6P0Dg7U8kaRQoJ/UULcN07fLsn6iM/A0pjhN7K5ehMI3qXFC7BNFIzly+yOmlJPYxmgeS
tZdCkynYZnaBtDRC24FXKw3tJ58B/MTWs9XLvOuJJOpki1yKdFWEGD8rv+wLNNp4Kta8jJxieS4n
vrBKb9/rbbEPVYlKnqOguefqfcNfVJHrame/ZZuC/sdqb+Oqkl/lXbqxumI5FGPRRHxqDbSvYyP6
rH7ujGtE1bzFVe9++dv4Y8O13ny3ahlAhzMJrLd1Ip3JGWTY1MP7bqlnRRZZbG5IXCx/Sj1t+W/2
9PdRF2RyScaMXWlPw64wLjUdRHbQrTceKQtmwLIip3f/dtNYHiZfMyLbAginF3EJO2SRh2ourq0s
//M2ViMlhjH0bLf/q1NkeGH2pQcTHcbN8seW5RdR76ePyfWtk82io3QNWM9qjP2CO+0/Y17mgz+K
8eg0ZZDAqDhHOQV+VGuIMBBsIimPVK3KP305kJmsik2LbPjGg7YAkaopX42bvsCWTmw8/6DVh+vY
MhV0uuXWYaZtQxz8Xy5moa4qFjFRLFhPUE62GyMbM8E/nBxMdfCWr0D34YOXlfVg78SLjorwm3y7
5nvKp/tVL9zzlIO6IQDMtIe9by2Gmx1tpjBm+29A88i/Pu/p/upRBXOBueLDaDFgcMholNFr82rq
MWd9n2ZBZkPrC2IWLK2T34JKq6NPZxi5cd5+sguBTsdVs3xeBneEqN/GdLPr+pCpXI+YK5sLUKd5
reRWHvdtahmx6xlVM1UkXWpYmfsPhUN5WmqIrsodpncRlOux0jxkKB1H61QH1nPPKP8gZxye29xv
sa1a8eZu+g5Eyd8V+w6vqoaq/2Ny9uIP7CJRIFUb6ACZhMT/B2XTvVMyOXzohRMk1mpX8dpr21nX
9WEJ+61W4ZAP8x8RqGEK3UXfjdTaSyRjFMIqlcyoVAkeq8uxDfMu8454O+bftG6A2vJ11izRLGNM
EsWV1Uw7a/RAXsAkGwRr1WIi61aB+b0HRA0jV602Qpzq8jFzoRS5dQZkFgyct8JfzENLju9LPs66
FztEI4MoVeAcbLtm6Bdd84Eaaezg5r2FZXwn7u6yq14PIiCePkCuUXfbESKt/5a53nz0gb5eS5QG
LHcKaSypkqCpETQkemx3bL0taZ09gApxvPFstwtbC+SdkYf6uBSwOoUeNElRNfkSje1o7x/6xswb
BtLIvWgHtEnqvWUoLHjVlsgeagtQ16ns1DA3sbKc1P1vlK3eeI9tNlkDBm8tIn3bVgqJ8sXt47pb
ykQxBwL9NAubAkPxehzttX/KZsdLYBqtW9/CYZ0y5QVeNCBMcK+rDjDNaErIX9q7nR6E0xzUD0GX
8wBLC1YgcTsBGGZRSVgxMG/w1ryw2q8KALB9qbMC1HTq+FKiGdxHxGMzOH2MbVH46UZ56JreJ72n
2ejtIBkna3pC6B6cljn3+riTk2ojlC9aEFeGBkVsirKxGCeX8tumGMUJBwbwLtkbX26IW9SOhaBy
5+DklaXrkQWNcZUPpBmyMeN4mwLrN9LSpX4ugcf2EBmPaZ93v3fNCImZLRJa2bI2El4FvrX0S7XC
8k0t8jegX3Ur17qfjkjsGxkCqPE5ZZzjMnbd3srel96cs1fZ+Xv/q6haYbWIFLamSt0O1vATjlWu
B69kGFpont/H6tCp2vTjTHTlR5U341NPrM9b2RVeE2qg9rdJK/kpOVcZlRy/8Nq4NXpgbWuU0wc8
kVXGoJ6TOgnaRIao3Zfic64MM4tGOl7Ew7gV0x7rrfSgtoNtrn5D89r2s2d4+vBoZXrWHDZ0YETQ
z1oDf+C6SDYplbwTJZvpc5lm8i7n3pnaacsc1Lstd/1n6+vyUGijHRvmaJI+u7zUbcFvkuvVMQu6
NiZmZ3nzkIfGizE+s3DLs0vESzLZcmbgmJ+rus8Qpvu5xBjgdKlcKz3s0LrGtBuDwvKDRuDH/U1J
g4Gibnfa/igefZTOYOwhExuYM7xxAqMtfzm7eOZCrI+lKay32Xbkgy1y/3GmTAHz3oiiSWXjIR8c
jtzVWt4VEBuEtPxadQRgeY0wuSu2IvahX5FlSi0sfLM61AQ33WdEMt/qvn+Fh2LctEX9LA1tiNEj
iNT3ChXLpteumz2g1HAwY28CO6UmkZ0wTfSpXlUZpa+ezezqTeZ+W9gvHvNg2bYkGD3jF1Slzgnb
Q2OZ2TB+LtUuTgNqEIIhtXG8oJPUpqhDWW1GDOh9XK2zn2g+GwFOGA67sBmz/AuJ53Qpa7Y+FEXG
dgvsfUR4L9fpb6kDmRsoK41oDfzSwOzSYChoykki4jEk10Qwb6k1O+ZjAJsBTskDBT8rXnNnXhLR
01mDb8ZG+99Ub+Y65qfJ3dvTtA/On7o3GQrNbnjs9mK4ZGixXl1Hd89mIbg1NrOZudRYWEJD2EOR
9qU9kKhnipS2bxY2ZHSUVRPizvgPD/clPbNmrfJ7dZ6kUF/2BKQVOvseyJBgziyuoPFOXIZzwq7y
4ZhuNsaTu1JRR+fez1QjyRmGxXi1mTzZj1YvNqRDXq2HktrJdf/DA5U/mCUFdPtSvmSB9kX8SQ0l
VxcpWbq3tmf+ULvyTjahtikn48lD9hYT55glOsglW17Pl9c/elN1sUSnJ5WOgLDqNgRsermc2SSw
RRiew8Zqffdliay/N5tDL+YhrOz5KbD7NVZDVcWuWAm8Wf2r6piYxyBvHirfc6NxcfdYW2YPE89w
81fzinAoGRqrO6qlPk7FFlcewr9+mq0bOSVPXYeYmiKvj6ZobYJ6e+M/6ta+d7j+0BaDH2miQCHl
OW/wnFuiEaiZ0L3+jbDo6s7q4Kydd3K04bI47ruPsJXUJTlB9RRXnvcdDLrDSzTlZrhnxnS0wJiy
dc1j36oSZ2veVq3+mQqd6QxChLYy8NLiZDrFJZsRXOFFu8I/e2E+GvrJH3a6xjjqlhCO0IvJJbEh
ruwks8qFUU97uutQ0b3ziuFLtsbxtA5F8Va6/c1SyxpRhFtHhpVXzCf9cyYxe/V5AR/KNx9KsFbo
kblow2q0y8QekfWN3HDQWrmVzvP99HFqvbwy4Xy3dgluxq2SwN4JVGizBxLNnmbVg8ZtBfxuZ+Kh
m+zr0G/fvlEOcR7svwJUggXEKdx0bp3KQIHybZ6TdsWEgWMcwC3scox2WOETJLyVKL9ok3XBjGVt
g/cn6CC2PIn3h9he60za1fBM0cDy5uYVaJeQZUz+yxoXm72jUg2uVb8rXnY7Dz7WwPkYrIZSCZam
NUU9cxG6MbxrXnP19zaP0FgFdDW7+q/d3Yafws83prLOuEJfN9UF7wRnIZT0xesdkGGNUXHP9io1
M8T9CzaAfW7+m4NRPuH7gTxGuxBJN3cepCWMoxVY+9fG6f8GiZbH1QhuH5Tm44qrChps08PF9kZo
6dJEYDngIBqLbwZsjGD5XJQvk6YbONKQ/M+dV8ho65A1n4EUYAun9WdBs/hgY+dbhO2nWWUisJrW
5wrpBdec/87silxEQ4jelLzrHkx/7u7r0d7G+U83meo4mPkJn9vVZm85GmbR3CoEJejBflV9/a5n
w6+6z88dEqFDgKr4SjrzGoNHi9hf+/0XH55xUAzUsdYud7/OsGgPY732a6jvjnntTUyLRc1b6rU7
Aj40D8UFvziv5DJibVxsRNmeZcZ7EzjHWtucy+h7/QVmmym/WJff3qDnJ212+3/K4flwTd+9eZxI
EZYpI0V6XUS10GzwyHW4NNuq/pbeXE3EYAPnQVK6SByCrHjw7ar8Eh2ZE91KbVPbWf1nW3Egul4N
a+b8w7uQn3dPmv+g/uVDX2TNsWNbRDZJZrdFGOJxkUUdOdTE3GboSf5K3zmVGrZFjBl5E86UdV48
kbHs6GVrfwlTMXMU1L4esmX2q2uLi6WJ6CLX/7XKA22z221cX2Q9GQhHqiD4kO3svHuU95bh2A/7
tddacQxgGstDPYIHQZ/r5ZNpB90PD07enL3e8l5yL5cuSkMHI11GTtvqblg27vkp50yO7oUQMuNZ
R7nfR10rJcFEpb7FTtCNGAhc7ad3qdeVGCh29q3cqclustqnsmmLr4Wd+iiEUH9ntY2XOqirNWZj
9/8TpRr0Q1XsOyBDhSZW6N6TyUM7h1u1go8JrAnMw4b9hgIscKK+UwayNOg/ZrVidMALpvFmorJ7
qzWAF2semgs+hfkEVoN6DO/UdcxM7apq2memohwzzG5TJ1MjK9x40LV54jP3zBeGTlfSaBKUvxyU
0+fG1udT2Tn7wSTpGmXO4ltXRLzts7X6XeyPG+aGpbeu2uQZF0ZUdAklIQmoVxDHbHglsecH81vH
gBsXxh3V03V/eBrQK9bRNgg3nteliZRpQi4sJYS9s/+yTfa/WY7LR1n4Wurs1d03tfnPFZsvK44F
WbJhl0+7Rv6r3LF8bgLMu1CK2fC3MgamiRk1PdM82Ri5Pl4N0y4fnKKRD844OcQK2bjqsl5eLVNp
Kc9InTiuj0xZKSteCJz5qJqdNkfu/0eI6FfHmMsjSl6FLKecjWOt2wL3KjA8quzfut0BshSsY8pp
tsgXYHojRozQaNxXHfN+OIgRv98G+jJaZv6GsMc51bkyXwlsEck8ooA3NrFEojEgjwobfwLjEO7k
YU/Qylksa3wOE/DCXakAnDfym7GVsz9wXL8JS2/joqeEdMlRsjOb94w8bn4yoFg5NABULdM0T1QB
AyS4+xJliFWfJsORe4jQxPjDNSTTuaE9wlknQEyNJZ12bcle0TyB+fopixmZ+3BAaAc3RBeBeyln
QLexKILf9M7dUbFMXoKpEKFnZjCzNCmn5KwwpbtQ34Vab63aS8S8LsMD0T4xjT8Ve3kAwVoa2SN6
jS3imy8Oa6Ff8mp6hHCugENRYFXzzMjv+tarfSf0mrb8J1hvwk7WBJqLwuB1nMvDLlor1DGtRIuO
tAmltJHkGBD5R+beht5skUwG3m2rjfcgEF7Uo7J62vj4vtB+/LPuFpUuZ7UzSv1JOF2Reh5SP3Ah
oE82ltAYSY2ehciTCtEmC4OvgZR4+6NLImZfKTS0GDPHu1ljNjYV0pTshJPOY283YHNNJa7ME204
5RsRvNvRlUjRcgd5njEGx0nW/DGLRdR27iX10r7S5lRGg8DoaY9Eh2b2wPUxeP84CCh2amX7t3V8
cbCV+4d5eHocrZKPUwG04LZYziLH3TzV+hNVLf5x6f3xVJZZHfpDP7LumjNXPXIv30J6g92JgQgW
p9OajMfLmY1bgwbwUKHnjWq5w+Dd+8nLjRwjqYbPem3vHUuMkG1nvy2sgDwgbnXYgjKAwEGHq1iR
H2iT+yShMIi43M5A0Cu/ed7FiBPaxDNokMH+1zLwW5D4tEfdKkSP38WqeSVTyuKcLW8bX4ho1B65
mvdjOa0TG+64oGLMHQ6DDflWhzB4YVc/4N179tELnTXHb0DqG5vht2T9A3k9tZvoXiTyqjXXHbYk
zohgAZFdlW1FLl6IkPmoJJ/LQZ6Aj+7g+YXG2xvo1n+uvrcRXAdvetdL2HpsA8Ogd0BwyvsSwV4f
N5qIbgrB8otsxBprVELdXOl1KQmzdJOyqAElNDP/Kl2B16pF250Ve0RhR32TuswZ3KouNn2pyExZ
rCMJRq+rmo1Yl8E9n6B3rjaGuQhFM7ixiY+Ntb54GMv2inbq0amHJi3nPD80mfFYt+NVQ80WWQbO
OF/2XIyAM6dZR961l/7yn4k1DqKhnZGDtdVR2qUXCi/bH6usr3B9doyF2xqWKDg52XSRcGpft+4O
/qOsnSeEM11be+dFeebbUrA2NIJS36UcoIb2u2G67oG2pw5AudLWAyjVcphQZT11BEizkywirIz1
EXXxf9qm6cncZFqIFG2+WnzusWe3D71V/IfqfY50ifp6cBhHpn25Abqp19n3hstMxuNgzl/SDca0
xtwL7EaFi5xBP3ObrvjMZPrIODQchU4MX8iL5AiN9Eq+U23545Tc4m4hhxTZi0i6uhUHqymumW1b
yeo7r06+CjaP4OjWdpOoOtBTPe9zvo7x3fb47wMdxkHb/TfVqDI3x9yTCazA8TDMjdQKJBaqlKO3
1yUa27o9ZXMxv3vC+lSTqtEzwD109oL4UgR/DPqRGeWMLrI9Hrxd1fjb8ffiDm84IoJ8OA52AB5W
lq+WlNN3ZXcPrlnu3xi16nNWm/mDYVZ+jJuQHNt++h6M2mRxcybY1t16pFdC/Eyyr1PFivmraixx
7vA8pD3GxNdmwjHnTIiyc01HJWM5Jm4M+5GcACjuAOYPEj602NO4qXAL2qsRma71yG7RkrsASigo
vMabdHQz+4nYU+YdeRh08znXlpST8QFZ+Mc0Fxej4o5DO1dG84Ds2ONTR1q3JPjbf+eyq7lE2/tN
JULfqOeYe/WGNRfVqV7dTMIuWOQ4WIdMxyQrtWumRDzkSxIUAqfJqt1oLneSVcyAsouJeTI/uKpC
ides/1xuYII4PJnszJqx5L0PqYc348Cv/uCcYrFviKPFdkg+SFMbfWIse/1UlsulaX2eAJunKtf4
IPCqfo3KfOcs/HJgUtNsDfDwFZodz+6KEov1FslpW6bc4wq+s86TPA/Cah6sW2AVEIFG/o7Zgpek
WdXZr91Xa9i3Q77vzwZKOwIdelQ9Cs5R1XXDyo79fBiN7szsNt7tNU0P5JiJj3KlOGA2EREYpkK1
Lcdffjn/I04EnywSTF9bUTg0WX5RGQZQ1EkqwvyI92ek9dajC/dod66M1rzVoQIZYNoGY4qheuRN
CIVCq9dLuK35vchVBZKnbqxh99FJVFGGFj1xcE6H+mxdmiWfwqKGw3R3bYg6jBAhqPVb31tGuGTm
E0XsSE8aMMfasXHhANFFeVv8ymHfSxDtWqJVH7WoZO9K/Nr3UwTqXeS07d+sVx8qcJuUMpE74dM8
2qU5IggdkNrV6FhLBxNpkI3QuKZKDVvJx6De3ahgbPqYLLVGgyYy3q49j60Ruteb/kfdmTXHjWXX
+q84+h1lHMy44e4HADknk0mKg6gXBEmRmKeDGb/+flCX7+2SrS7bb3Y4GF2SOGUCB3uvvda3M2cL
A6U+MVnTPHL41raWBOgZ8hIhdLXTHEn7hLNgZFAWJ1sVXyCn0vjWjGNI0GzKd7rRPQ1Zfm2QE70B
UWxN4yd7TWteK0d9jOOeSOIYLz5QzpyrmlH2rK7cjPbR6Wy5sY2BqM9q1K81+uqioEgqlidnBABB
h8cWiFBhQm+qcrfgtGKlZorEbAwFNZqsF2OXFy0eYPKBrh4oM9WCN2ULN4ki8uQ2tlXexFi38ndS
l+03lKxSMnI3I8Cps30iM8QJSD5SvCec6UMgdUMWO6VvFBHM6FPVTmtUbD/RoECccaTbMbsyyzQ8
jFHcg5LNEjvGozM1vI+KLt2dafaVezHGyJxOQsjhaQy5fB8ya8BuouVhZ3mVpYf9ljl50jJxcBdu
NfRzC71ZxfSF+yP5M+b3L9BKP+/CC3tT6JpNc20pDTZx11XnN4cc1ec/50L9Atv18x68WVmmaVJN
stJiKfBHTcMZ3Y6tRHE1+//8W4gV1PSfcI9+XoUX5dpAbheXW6IaqthTVKeCqw6Ry58x8IHtqRLJ
Dr7SSl4p9ut32TWzhaYXasXNIvqi3oFrme7++Y/zC5yUvf75PyDwWO3ALY32tAurivrLbXiwmeN7
YQ0viz7/CWfvF/ywnxfoKZQUmcMYfteURkH5GIZPGmJN4uWRQTa3TjPucdHgPf/nv9SvrpL1z//h
l4rixs6woi47Ym6IF0q+BL0htS//s6/+E95LqPrIeFYuu7JvrICWx9irapX8Cd/rV5fgT3wvqgE1
0lKL12pgQIbnVCVPhNhp2+Gf8dl/9fL8hPbKpVupDsaSXSXcgt1l5FA0asI0/hMu9a+uqZ/JXqUo
CcSRVYybu1jr95lRBzPl2Kj82UbPX1xQP+/6Y4iSw+cqFvht+nsTMhMUF+VJ17ZNIqv/2UX088Y/
7Ms9PgiWQsvMQoOYTWWjMRXY//OL6Fe/wfrn/3CJTrA5zFpNF4qzddRtttVuBlSxwzExB6YUIWiR
pv4TTuCvvtlPN3mGXzIxO96QdjDZYKiSdekhIxznKEq2Tl2USFdD9Hf63b++T/8n+qiufz/K2r/9
G//9juYmkyjufvrPv90k77Jqq8/u39ZP+3//7I+f9LeHquD/f/4nf/gMvvDv3zh47V7/8B8bps/d
fNd/yPn+AwW4+/HV+RHXf/lf/ct/+fjxVR7m+uOvf4EVVnbrV+PsK//y+18dvv/1L8LgFf3Xf/z6
v//l5bXg88799FG8Mb6J/sMnfby23V//Yv1maqwEVAkV2uQTzHVDyfix/o35m63jA3L5P01nRclK
Fy4r2cX8lfqbcAzXsF3LNtGFV4prW/XrXxnub4Zh8bVc2zVcTYCZ/Pcf7g/vz/9/v/6l7ItrlWD9
4wubf7w+bFUY/AymTtHMLMshovbHi5JhXBzRFJCbbTumIDziA60DzAmmxcPyd2JFX7VPK7LdGfox
02QOb/cZVbzYpzJsN0WdoI3Ew8aQCzn80Ci3me6+K6F8jkUBDAzZcdOGsJf6NmdBixteADfQS8Bk
rxihYcJImaVreKHs9o6YSUBEqPQXMSLLokyQdnuhq9mRL/ge1dAzZIw9ujvJsdvGjW5vHTP5LFV5
IjG8d7KOap9Jsrdm2FEb3qBZkc0SSGdjeFfnRmBhDw/MaJQbPWkfoQ5hYqOgZJgx+WZYb4yegHce
XkkwX8IhXy0p2q1lMLqxk0uSYxToy12qm8jmw81UWkdMJOUtyQ0kKtL3Wjmovgijl77F4jYXox+W
m6mEvWYsKJ9FwgbEpGwb0sv3LgN+z8U5g60rQ7ZCvhiwpG5gYBLnnG2fJDQDysr+jgLDlCMS7Bxd
0BvCznhjI5nmqaHqMiqo3vqRBKijZ7rnyrH1I7O6jzITItpnzqAK1P4Djs43ovHjTnbjIdOyO9gK
oS96f2xwNfcufrvBZoGGErP9aWnx+WKp+J4DyyQox3RfHSdMUkRujWJ+NJgd5emlyViq7JbG19xy
qfbjyyABtDlRmwZG/Gnb6tvaLcUKwo+szvh0HmygettSjA/tZD2pRZQRxgEBwxaftbPK/VTjFx2h
Ym/HvjtnYvkOF/2WiM+eng7AARW+Fm0s3eYFLCCKWJbzKsUm/O721UgrGteBbT9Yk/5dqSYV5hrG
J6E6z6TnMPrQ0rh2fcVrSNgI1CEyKdd8oS3jTSkLknSNY9w7KiYc2YNow4NDdWT257DTWqwfeBMT
+uRotB9LNaeztUyvmUi4VkxUtsyQ6XHwFdaamvo4lhqPMFXhLbj2rVagqWZ3qvJNZGRQZbldOsIE
jq7sWXImAuydW2kcImKJ8AaOCWDSoDXr+34CDVhN3hr6Dmp2ZCN1DTvNRX2CNbxbQHR40dD1njQe
mwmbDgP9J53Vy1zUMcCj97Ke72xt3Cdu8wieKfdmMH85ESpf7c0nq68e1CF0/EIP8X64ZwftK4+H
J02vNs5o0KLKh7E+O2SqjezdHFvhD7gRt8t0ToQBqzFMGs/QrJuhbJ+dQffsonlyNWK18SyAvKD2
rVwN5nJEK8XwbCq8TapibAyt+dIKxhhzO9ww+uroOHHdQZjMRPtW1oRv7H7Z1qVO+I8fO3XyVxoR
bJp94SNgvGC3hSJ6btbl5GgWIWFlL82zd71YLJqhtPWE032LANTw8qA/UFhripe1HkpRyNg+YEFA
5BTHvtMHjKczEzJXvMkBqcwpQPxnBjnu8tGMWpwt4RiwTg8vavpaZX3p55P5XpKW9wqX9b9sH5Cb
2ba47xb31sjkV6mVRAuzFUE1aCcxtoeOlKZvsJrG6uav0WhCX5jgIcGps1p06GnKX1ORLN6Sxs9x
O2HDdNJ248qeoaN6JF1KqhPvUjFcI4PRqtIMe/Y4e9Zgq9teQWpy5+UMZeQImxFwgptEm0ShkTVG
40YxovhWKDLbp3Y9eA3XnzdVJwYPVgCAhWZ/MrmPc8JTVhzI6TAuFnP0qfiq4FJTMZhOQngNicMh
Hj+7EXSEOxrCc60GPNQ0B2wEJQGaHGQdHRnw3BSAHLbdNB2KIb3CrlF86UyQxUZLu8ii26NK7HTZ
Mh6v7npLHAxCnQFhbQei5efcTXswNraPOQtmCPbHZHC+tar5kkXRG8+dc2gnd9WExaYblwc8Xi0v
5syjpg1ry0t0Y0uU194wE+iRK2rGPhmMNWlkPirx4lWtfVLqavHMxkKTzcr07CsShWdjycHBh9uB
l7PULyXxz2BI6tYPKwCJUkfmji4dfgmdzCNZErKurd0CDBr8wVWvVsrmMQf2DemK8L6LOZDF8jqn
04MQaEldIpiG9ziGyjQHpzjmzI7xOJCR3XIChVsnHHZW1syb9eTyDL3eVqazkOMK5x0bu9Guk6q/
cCgre7NJzkbWt4HCGDiM06Cem4WxF5RULE0Gm1oQS6GWbJs6LzzgOp7GgNTTJpKRhNYuemE7R13H
q81au71TOIzanEr60P1Ia5YddJ4xv0X+JmZNdRIIMZ+IcWOrx06EznEj1R50gdMcex2TpgYkJogi
XHB3oZNcE3dMj3Fcv6iu9ZzGVhI0REN3LBw+aLX7yaPgosLV9NPqIWRTpYd9LfenHPyRIJbra+5r
VLa3QCCzW8IY6VOVh6de6dkdG35fUueuy7SNu/Q77Nw1DzBiY7jWeCwg3rKp5tHOsU7N9YG4BYOl
zPIihyepHaeeWesoJIZgw0K5QdAkMGD294tqkerplhOjINQL9KbJ3mGOijayLT8rrJJkwCS0w8Ql
tikTc6fZ4TtZYjNosmGFa71WPUw90cFOTONPM4q+kgII0sF6Qk1Bh9SHm9AtNprbnasZutW0dmCV
2764IXn5EljKJrXG+7zX/r7H4L9Vjv/nhfYfKvP/WsW++6jWkrf931Cz2/Tnv67ZL0n0If9Qrq//
/u/lujB/c1eEg+uogpId1t+/l+uU5JaFnQB9yaBaZpxMb/17va7pVPlMUQG44HdEQGSryu/1uhC/
WZwUNqkVpkSmir7036nXdfFHkcCmmUAish0L/B/QHPB+fyzYF0gpUQ9lBLdFUCu4Y6qon4nQOs/G
sirSssivlvZSqgZEJ2HXlw4yCfbc4sMsqvvKKc3tZGrKIY+UW5zH7XK/oE6y0zCUF+B92orlyvBY
Q12cN4Ql7hKejKPpx0mPspykB0WGy1442nKi/MY9pkMvZbiW+N1ZA0rZ8/BFUBqDLiZVSStgOe2m
y0KcjXO6QY/+tKs6uhst+Jg8p8BqSFO9ZO0jfoJKVRvCXXnqi0mR1xSkUxDH9sA8tVACURHCSxUc
8iRvGm5eOC3ZON3KIv3a2OF0wO0Y3pShAqNIR+e2y5Np87tbnLabwnmOWugnoeRDNuanJknNvQlU
b8/I/RJCENuTd9yKeG5OrdItm0YAVeurp6oCsqBl8bhJ7MJcyagaZscSZLOVw9YZ0IbhBiI6s8iD
zMFkKsoHgxUcoBwe166Q174g/1Au4QviyyFsqvQYId8zIMd8DJdUZwHFdlCtLwR30h02avwgkHWC
HNzNDSwIYlV5/DC4mf5BYnszmrG8DSnRvcYo4BTV37PJJKJYMAmfJ5otyUmdaS85KAZkBc04Nr2O
Dl04X21yAds0SmzyUoLyFwTm5BSMbxg5xoMh711tfNCBn+xZGNoTrTc30HkYr1H0bceoj1+WPL6l
MtgvJaAKBPwyqDLKRNAzb4ZKXkNpte8Oq/L8OrWNS1V/qEiKGz4dTnXu7qy5kps0jphpw8cJdDn0
D8qQPhhWbsF4HWOUwSHlGDaMoMKzjAVL9dgGYO8AaTzPqmkG89DJwC3neVMKYnm9nOybmLSMoa8X
B6HxNFXdo10RcnYLa4/McuPOdbjNc6c8hgTbmQDgkzFSBv+qI/OA25pFpcIhvCW7Q+0ms5/ksvbV
xZiOdCbTsR6maFOaNAClHu2NbNR4UqNtwXgYMDRR+R/HbI4Pcy58q1TWQq00tnN5afJXVR2Hm5LA
W6BkoLJAcHxX4/yzGZSPlmD9BchZjVJp67cArvQNm8CPTPXzQ+q8NaLTbnj1AW4du7SidB0X7alE
RvXkFAc84I033VT8yQzjT6i8D5GF3dXA0brtTIY2eD9xOMYiZgPX9AGzJtrzAO73C9lmyC6whGRa
bdQhv9Sms2lZObbFrjczBJLZJSvCrzNkn30EGY5OjcGOjFq8nGh7uCC3YSRXrG6yxRja7Mw4fbBB
cGWmzAIGAxPrjNzupiVwuU2x8WCBS+ujunoB8ya/6NayB3KOqWhnTfGlaKz7obS0g6ZWT1rEV69d
vnGSxxcXEv9lcTEkdWlTBTbbStulj3eCehuMLaRQSdsP/+A9pEJgIYVZ9slGt6OaCKINIDLCHlsY
JwG2CyewjTWSe2rJGQ3HKV12Rx3oKs2RZouQLGkLGGajvZDsBC9iRBYhEFyVrO4uMfKUULlzBdB4
FFsEMJsJDDoYUihb7+kqOiCjLF6iRU+5/m7lXbgVI0JCtMxHaQNuTuYa8XKu96yie2EXAMEQexp3
c0G40ejDc4HX2Mb+fe+MVDaKKy7kk+HEq3UajJhCgX5c6zo/YpyvKL610GEANGDqg4CzpZzDsuzE
x3Dmj7Sd2rnvMPnuJhJQ5B9ToDcD8431V6j6Uds0ALV9wxJKgM7UbOZ+2phtN14ddAgYMeGOCY7t
sfU23SspPtI8M24WqW5LR+0OEfPzFXjufJmNzvkSu+t927rX0l3sqxPXm45b1YfU7QZuKK9LQ1vp
hl14lclTkt0JxaiuI86Nu7u6K4u7sTpGPO0OY1zcNBLgUN9ndzHhV29MWL7l4BJZDNnd/fgAdan2
xAw/gicDhmBm4tjUglIfdIgxuGjTKLahsGyjjNTeqDcIPIXNyI49xxEC62PZq76dYnWqsAaR44N9
4jiSx8Rof+sXbDupCcuE7z3X+rF2Xzm8JOTebaxiurZHDU61wYQuyuQXJet49iW5eaAF86XWf4Mq
4ptWBzzT7jEST/reYpOzp4R2MBvLg1jiL5J7f1+TUvBDt+Ik1plVJ1bmPNEP07DV03QjeasfdCKT
1K0vRPZ6huwH4nJ0yVqmbm1S2966UG87L1C9hUI6MrfJllpNJ4KWuJ+XZJV+GHrDOYRz0Z40I2v3
jFDzG9o33EshqaRkaY5TllaBtUKwnR5QXOWSVIAnRufZKO11cUDAldklz2Ltqmigu6Hu3BP0X6U7
Xd/qSV+TuEy+uAMBRy74b8S/5J0qp69DdAB03R+IHy8BtMfPSh2S3dggm1QKpPQ003bE4F2vFG5I
gJtFtFndX/NUFw8dDgxmffcNuY47Yjn6lfUUnSYx+7Ezq9HbB9NNn8eRn3puShQtbTsNZvrQWTws
zFhYb1o/bCI5up882I6VTNRzHvLTQ4Y6hoM90vU5ZMBhTOyw3u7ZiUEHMCcisGMt8iaSToSl5dHU
WIeeavyvxQi5BSdyrUl50VtDORgzUIvVBDMa1ur4cXbz7NQ+ZwLZKDoJfxK4cRNND6K2OJsOHmuI
nzA6bQ2Amci/W1BRDDObPbZ5fIWMJClItGoTsidv10rZsZWKTSdJfJsva+a+zTgb2paVBuN07Ez3
mLIYWAeLKthZEC/qi5HyGJ7yFwh0Klgv60O1uv609HfQkaMzKxaAFYz0zCzpbrbcUTkNTQvnDhhL
qPW8GpUKTCE5GFWxerWzL8OUOdg8j4BMyn0zO8mGMH4RlzTG8mMMRX3MbO0pornhzUc+ngyTKPaF
ti3lmCY/sOjcLzMevX7SHsnDTxdeL3lbuipn8lxt9NB0gdouPk+JexEnJTs6lUMGxMt35T5NqIU6
pCSoecnWXaajW2H9tiYko88QuCUx5hwX+nKT19NRRM0OWW9XgugPosb6hvn6tnVBtI5pbGw1KmOC
NurBBCGKl2kYTnqmcEPg9m8kz4g8g18/JkcyulfXdB/qsC/OjM+NOWTdt801QulxTz78UV/3nihd
czPm+O5EEW8jYybMW551SagfTt4VLexxAk2NToek4iST6cVSvFWjy8utIsyk9Utb73K7+N6pUmyX
rGy3BcA2L6na/ibr1oFwioPWqHfoHy6kAFVssOPtqbIvdcO3KcORAlf/UiqHSEWHNotxDywJMHh+
1KeU0q2IVm0ZuCT78YxtqUa+wwP6FovUtU2Jq/f1hpVFDSAHPA/dYpxGAQaTShV79YgGlig3kwH8
LHStNFgh1F7olAgj8U6Zo11kJ84uEZytde3Ot1OqOPuK84QTnPwEcnHfO+Ox5QEKt75TeUuQQ3VV
B35doNa5yTUGrqXWcOVLCqZgmEMAYQte9szdxn2SPqZ9vqPBJ1zAGpyq7qvLFJZsTLCekrWHJhAI
G7ZC2kjs18lBilwjNCnhUp7LXXGvvChl9603CKBPYnjqgOgeJ6vRWOinNYGtzXep4VL8xNad6uoR
jDfYZ/0EloT0oB3Q5r2UIj8zosluo1RBfqvcLqgcnLiLOtf+oJS7qehm30I5WNTsvhMhFKlZgqNf
7bWuK8SmTCcyaOb6/gt5Wop4PXQBOWiZ/bUW0TVTnQQokvWVM00EjWKHXg3ONxxq6pr5Pop40SAs
AmWuN5HO22PZ05POQJ0Ylrl1Omg1MeLSIdSZqzfGTsr5tU7xOFs6gkUD7QxvHBfUZPixhQhM6PEr
nOn9MmQ/vEBsIyDHRYKeK09KJgx2qng6iTiyP1ZytPsOW1BfyyAhWxeTldm4BTtZCjkBuEgKbwWx
U5ehac0s36Zp0Z7UKTaC3Kn27OPkdu0pT8vkopn1I3amZouupEDnwnWZKRAkMM8jEmP5mwAhB9pi
7Ofcvu8yQGhLSRleG/o+LJedFWUH02ruyN9WgRbXO2mNt611VK360FZMSnI5PMaW0R+dUWChsatP
w6pPamlRrxVmULsLr0X9XJcj8TY2cmzrTjO8yCYlr+XxtbX0jdKZmH/NBlJ36uDOdBXTjxh/EEZR
qaWL8nPUsBrPerGXDjZVLL8d5yRasxqT+OHlQ0Te9zpOX1Xm3RqebW+yxOQ5UUc7OdTfJjVvtqQB
GvIN28Yx7/Ab977dlQ124vmckzjfxD0g0rk4AX/HHtxaI9piQ2i26dBPo745zbK+4Z7tNth2DR9H
6aGb5+lhlOF30Sc7IUrODasd9qmBJQ8c1J6zrHwwSZKTmKraL73eygAuistzX0RB54izlQL/UCLT
zyu9BX423Zc5bkrd4Rkpc6+JwpjTCpTDSJFrqAqpXCMzcUNp1bZlicyePD6bivQPBdj7lxwfsE3D
UbvGrhln9dJUCwuj29s4MuydyZRpW6T1o6rXz6k0xVOTp1hBGo3Cqc2ptFLtpOARjb3AbsNPo+AV
M5zJZ/8ZRQ47M+oOv51mQ81kADRUPKdjzQUoUNz2zRIdmK2NqyVd2P3OZTbGXhJD7Ay7PxjJuONB
MlwNC6aFAw7fb81ViCTbQIW23EZR/KCwSeyIkY/ErT7DylABuuu2EnSYa79Yve0L0jwBj5bcB3aT
sNRFV/2S/V5rvg82IiKhJXWmWaQHluauZlQTjCpQ90Y1DhZbUyZghp46tmbApofiFAvAjmC7WJFL
fMrHxIKcTOW7tAP0h6G9p/UIICHYqyV0lTlpWzmO1cOY1NcsHxAkRgsAnpp395Geqz7YQ4BBkqi3
eEt//AorYzzniUWNveyJtd2bikpObNAVEBvalWjpM8kT5UQ2KLywCzhIiqHYTAk6xKIvA1u7MzZe
EafLrbDYx5qk1cshuZgt9RWTDLZK2H6R6tOpkdWu79iXYZi55hchLDHNXdStdIrnfIlfZdWA01RD
0iaqs0tN7CgxU+MkMwwaGky2QzTvyVVUp6RaJq7SHiyodlGbqDuKpu+2rXKHnfYRHfpaFFG8U5fh
Mx1hmpqmctUZc/5oxn98yBZo0v0o6OuW+gxwBYy7VV5Lhk1k7hzk4DRh7UVdHVNscknzydcu7Hbe
/PhuPz7E6z2hpzoRjLBj0w2fpPaxGRT4h/2GhCmhkUw/6tA2uCCrfpNFcbZpdBLnc9zVN61KrAOe
DulkfdqrDuSTsWh40ePbSXueaeF8VtN9jUfnOxAq7ZwP4THSxrtY3qt0H1u9cfCEz84N5r/ai2dn
OLVCBXOEd3Cb+vPAcW334WOxrI8lVngTC2Uc1Ba2pzScsUUICK7FFkthofhdqN8Jp2RcNi+7POYg
Ty0n3k96GDEdd5/bGmxprH/qsE29RShXyd3vF+06Qkif4oxB5yTwe7NlZSrmcNPM7JyBUc8xWaLd
12N/+fGBxpaBIit1plYFf/nq2soB0MbCgBKMwfp0VTVtgqFjn/gGn2Y61tcCHLdcquFdJikqmp6R
jpUTJOK5OdquEh1Su//UBx6gEdegR9Wfb7Djbouo7w/cTqH6JcnotcdQni3aLUnlIljEsEuUyjg3
5HcH5n3FGOJal+6jrSlf3GT5WgKVd+L7ojWe08j91tsdE0zW00hZMr2UIy74TUFTF2PTNebmlrMx
xjbMqnfmOeZGg4zBnCy61wBpqdGr045Q6+oZbGg8DyBN+z3K3HHIl29Ax9ghoeZ3hFCpjnxAKI2X
N86boeisLp8upZO8SvKpxQCJNRyX4+SAnTdnlg8pe/aD2wS99afSnj9AfxA5GHPXAxfuptFnH5Gg
lKFyNcX8BSX6UjBNZzmSFwMmM6HNFtZ5jrUTaxMqr+wgTYyEL4wpQs0hHJoIm3n33SDFYxXa1A2g
PzxYdx4t9zFzxL4unbchkp+Zm1zi4q1ZlpNVmCcVkUo3J19kIxN6Xrm4TF6y0DxNgqo9Rin08ond
MS2EpWp5HBKdIWnCV+EpydSnc9fyROKbCJOzYy/P1tjeSnbAUT/CzYzZwWPJF1ZGXjLVFCw9cirf
JF0FDP4bz+3Yx99LI6E0+3oFu5tN/G678pnAMOpij+oZjeEFePKtgwOidt8sdQLyUOY0KcjLRXNw
DPNRRNMWzdn1igzQdIQ0ATO2dWhhpma4LWC9MQ0OtzJ/jWKo9+wvRKKrzeMwuBgZycPrU0ndiH/X
U8tuY2vFKys7HualWZEH0Ifv4hXysjQb3awJopYbdsgQ10nNUxPOMyghIq+6QxNNUyQsk6MJShXz
t/iUWgrethGVHOraDisaaSVX3GshV37XHI1KfxsGtfddlOIssvyiM15nACdGWXVgxfsr3mEfBs2O
+drDPPHijSFU8h7eZRQ7DueSr/UJQbvlLa1JnqWsP5QFeyez6TqywQ2h7FjZDipGN+sBOYDjrLNY
oiXhEbXiinflYZaPNLz3JEkDC3bFoJP4zpBEfE7cmwohwzN1ToslAzxlo9UsNbHgpVBvrd76pg36
Iar1bxHN+YKtYg0QQna+1VPG5hn6hpWR0dZuu2omGjwoT8q66SJ1T/Wsn0K3pc8R5nmc2ptmTFZ4
yTz5pBnf9Hligm4HYVOcq4qpZLJiM+EIHbKqf65yCEkkrjg83xBXgNuSHa/UDmwVIQOf9Xk8Y+Pk
Mjhs2wKafRIGias5PGPQpNmp2IusNeguLHrxUux0HKyZVxMQ80OWfjE42jEZuYKzB9hhFMis6qkl
dtpqJOUE3WZoqVvD/RJK5gMLNgz8TYx8bTneNnH2PMYRROrs4DjVxeEpYD6pin6CjntJyX5gifLa
tn4cMZOPJuxDjTEQWNZr3IVOkJJfiGmcqwVdgCCeyIxvEMsDNAVLO0Vy3ou43UNw0z1SnN9HPbur
5TpWdtN3vd/oFbaXNBl2dCCbNmahA6ISWtF2sLvPDMHEnxD+UtajlKxaYsBKi4jUoeeEYrB6Tta3
hUO7VlBDZ/GNPAZOIcKUG53kZ0Nhq875hUzYTdLUn7A47iJpXFMoal3knkEfUzGsEm837noK/3zU
XpraeViJbQ4rYzGQTNOGcv4mryQwi0bZzzQfLJHS7vu5f6XCISKhC/jrSDVoSstEdtOWmK7SF9HJ
o015EOYPSTNfSSrEfup6erTumLRqkETmi8t7PwzZTdxou36D9nUX9SDmXaF/qRCoVz61WtU7wjfP
WV7fZ0p4HFXnWGclJn0WYZgjW0tqeavp02FmvhjkHfiesE6YT1i3lsv4IAdCAV2DoQrMpgEcVkgs
EIKZmmtn3A2Dh8mY9CRiIdShh9RVznrsQk9uQIop1Td7sNgr3ML+7QtOfR6fiXbEZBZ6hqjv8FTT
F3X3fTYcbJi5nIaGb1ClENO4tqrxTHSCfj15ZxzPxI7R4JBopPft88gaBNBuPPeM6Gvl0Gl2XK8s
sv4wG/37SM/vcMk25c4BHJRVxpUdP5+gygZu0VC4N4ZSXRR1AQsjwpuMkzUhdN3Vzl4uEUpCyeZO
95QPCr88erOgPuVI7kqb6gKsJ/LVCX7RKqZ/QOEZ9uujCyd35WFDwxLH44lEEgdmYz+YtoU6TQyg
YksNBpHzelbbuYKxzH200pCKNv9UUvOz1mHl1mR1aMZ2olWPQzbep215yBz8BelMMZ8T1ohVDuBc
LW648h9qqgfq37uRi5nVUJtEv8tLDellXhNK4mqOrHk12oXKjhtP11yS3LMXd+r7usctO6vEjAi+
n7tkyoKkntiO9Wyq1gvYsIp6fSEEpN5QwG3HAl2oxA5lxz3puSJ6n+XwYQ+7fPoyTc3BzSDOyFS9
F+yemUOKhblntlbNGBtIhKwktzGnCMkdcq0TCF6UXXT6WcPe225dB1BWMz9M+n3fauAJM2L6MPE8
p22e3aRizR5ZW0/SLtd92QTYhM8Y077gvbuUkD76UB0pU6wzactvfdwkBHKy6phEWoXRsWb3bFSU
ZCDdW+D/gXu2Ru22rRe2VVGBVu7yLBX5uvT4SGZ2CkKfes+Xkume+W3M2TeVdn7cZgfRDVQJTXGX
gkfyWS7EziDnm/s2TwJ0A+2xZxd32tR2xxyqV8K2jsuPD3CGG78z0hMBVhfTIBqyYJMIGhQA1anM
GzLhCXHsCLmC3TPGqR84j0lyCPfy4wOp6X3FlH+nSeeaDGJe0RqpL9lr4D2MQ2ht4RiUAetXSch0
fah7utUW2K180bW0KIzcwO2TFNWST/QM+4ZwCif1SoqInMtQPABpcm4au3EukWskQWFEMhjjQ10X
/XHNG/Y6VXShzMzPym5XtxLr16A2m7q2v3ZD8SyiEnYdDkxgB4SznORtHhztlNaUB4VSsatSsOpr
tuYtAClxrjIVS0ltAGvlJpnNgfA66x+8uaS+oSpJyP9AX53z9a2dsOTHLSx3lYAemBTmAEMmoJ1W
sHe1/tZIHYSMGZNuplVvjprVe4DNawoKYCwDuxTWXz8R97Fn5tJaRD8pIf05JutBZNhB6mf40jbh
OvlU7h35EcXLR+oCM/+/TJ3ZcpzKtkW/iAh6ktei+lJJKvXyC2HLMm3SJiTw9Xegc+Oe+1JRlr21
pQIyV64155iZuZB+zVw3YHhReGF59jh9bubMwbGf0ux3IAi0QncbMkvAl095e0xjw7jIhLZSPwW0
hRp2JkjlMVwcZHbkzCTfoyBlY+4XsH9rd1xX79BgdwJX/KE8sX3+0wF+1bbHqD6V9InzzCEphN8W
ZBLJjLDjfDX/LeyeVExJazBP6AmVRIemjNz2cDPJukweiBwTFP/M1GElU/t46gBM+AtgxlcoOR9W
btq8KK3KB0awV2q1z64p6POQAEBprexL7LhfRdo+5YN3shbqWxHKbCcIykNKnBEa9xRS0GMC+R0U
BrI3Ow52Yd4bxzKXlM7cjFebJgUBtjvIynugvtmj2dwjFXvNoKqZte4PgNXGY+1ll6Z4NarGfmny
sdyIAkKLTqx3Rxgu7UoCXJGrIuPCGT0BXiVRXKLuKu4kh7Fzhept54SnpnJ/wf75zsrW2blOe6Tc
JMtlPrRq0A/5RBUj+l789sI190ZamNfLICPF9KNuIceFtYLiUrk0YAoNErt7DptstaHy4c2TuBDx
9QtJw7jUBUmFdblfKd0nTwMobUzzqUziF/Jj0weiBIqIJR0jvtm3j4QLpRfNXSMMbuuSTPcDBaa3
bzkNJJDA0/TTKJAcePNkMHftw6OXoKFDq3PywuLgKTJoUsiiysDI1tMN4xGbjpD8YJ95wr/U5AFH
aRVz5ZYH2wrDyJ+WK3f4baB221fouqlXMPamfgypNF7y21TlEb3g+F33XVQwR4hk88hk0njhUbaI
LlmuKR3pe0J9FZxN/9kqBKVgbFwK+CKgQWT4RF+O/tD6ridKZYuI4SER8XyShn01EMoyR5o24dAY
N2YeHMR18tVKUE5LDa4RqzjYJCeuHuemm3fLxF7lmAod8QiyfjGMParQ8ZSlq7itOHSE3B5javS+
tEueoBpym6YuhUAl9pOUw3FujfAc54K5Z+rAFNd0+aiep/M4q+ICObs+4uD3rvPCZ2gYAIH9xXms
7dba4nEwnvMeSDAT7nybmGl2VOQjkOsMIHfu/tTKaW9BMSJOoqGdpn+txTwTnsZeZq63cQpjaMOp
Kq49SFKsaSnbsE3R+ZV5I45MZyxeQ3Vu7YBRDX7SJzoxQBB9fvu4FeTRQKEqyphzAUz6Q9ia9h1Q
NAtCg11cWohU59jM7JNcU0EYcv1SYsYpPPvZtZ2Bkga+du4NH9GkNYrhEdAhiURwy5/Kel5ho8Vd
2wfVS6z7MSLFfoanCfjfIPhkE1p58pn9nOs8IsMgL+IkJTeH4/yhdVr1D5/0sVK5/43Tl59ici40
vJ4Xi+Bxx3lLrXZK0Vgtezg2tJliaT+2I03pdFj+LFPy15ky8ZkUVD1TaDXvRTLKaEYOsRWxGx+o
I1LUl7WJkpGAUz3AXyJ1buM4tToLJ6kulddUl9AqeNNDGPRm+r/oa5Rc0201+v4u1qfOm9alAJ0S
AExKxHo5az2t8If6H679kH5gs1x+Xnzr2AJnjAJPvihIiJt2bFwUCU3FmaYGSUBtQtfYdLnRc8e8
WMipQzPFR17d52TeXujq/P+X/36t9b3fZkO27c+/UPO0HOy6uYZoGhiUk59yxkxb0JGK+oTmE4h4
fWmk0pdqfakTvzvJxiev2GQC7lg4K1KnvgSwXi8Wuo1ms0gqysovbcB1V5zHFuB+RgM+zsTTAHhr
8jyJlsf7AoczbO02OP58eFUV7pJaiiNY0OqyQIaLGFmbkS4Szz0antejc1eHzAEskawvwPDICjOf
F0eGHFSx/P+8o5gMzz3r4R7D0G/LduTl5wr9vPv53jkz7Zl/9N+/i9dLmBshDTzTzSNyCImKA/tz
GRZwHCZnK5rno8cBe2D467m0uNPv3u/aPc182gi2lV5+3nVQhyIBbzzq1AtCqeROr0ZDdr2NVl9i
zBnDVTF4WA9wKbKn4E66VNli8IaDbfmvsWldStDLOAGcVzMIHeB8bc6p3kGRV+VYJNqCo1BCotnd
z4tcG4v5FESwVrFGZAXTC5Oeuyjqi88oXXj51XTIp/GMwNmT3bkmY2Hm6GH71SDXLA6hdQ3zNiAK
EqN3oqhvKX99UY8bzQDtQD7pvyxI/LuhoWb9eZcRMD+ONg1p4j6jLDE+4gq9llWJtSkF0+rsMwNi
YpgyyMuyrWPi66m4kJuFwJa9P6kbrTgmSmLhViMVQfHwZ8iVdHy1ZJBswTCV29JIvqAS33tqzA8E
Be5gEUpIyOAy4lHdgbunceTG4lAgymQMY/hPgVrZFy1Dld4fL2natVGFXYmqbfkzJ1ZJ06Mrr3iu
99XQJ2caEMOdYlINjTJ+X9BaS86EuyQT/5Ladk7owMlqsYiJ9fmZ0qZk2mV2B9dqvX3APvxJiNUF
RlPyQurVdJ1SOlaDxnBs1HXFX5BMmMFnc3I3u8y+bD/m4Q/Cbe8twJd4DQLlckqoelQxwrv4LZlk
UjfMtxcriBiw6g+VjJzvjPYFobN/PzQ20kfbHT8IFFkIopLFMQB3vf7Lvscw4o34QBIKNtOv4+98
SN9D3xo+FZFwkSMGNAz19AAwfzkCtSv3dCdXv7f9UIwMhQN6Sqsc9o4MeuMRBSYNyqX+3eU+Tai5
u9B3ttGnTZ+EwTV7uLj9mVApIp+ygBH+aL+78Rs0CPsPQU60vLTOTkLTtjVj7yx8ycEWFOWmpJK+
I5i1OIrcLTYV6Wk7WRDw0UP6i4A1Dl/u8mF3/hsRGe5bLhkLd/IDY37PquVROBASZ/UDPTTR5eit
xmI7GjnFmBIj8oBDhYGh79OCpgdwlVZz0CHAxDlVAMbMJSKPjCAxMbDtKSm2CFGv3WBOT0DjCEBC
lPs2sX1a1OWzWe/mxfxHOvj4SBiPdSHzQOBbQ5aU6OxX+WAFQv8pFFiFpCgTxrVL+qgmfEFlZ4U3
RE+YHATsAJjRz8sIkFavmouJT34hYsPPO+ZL4hIk5FhmAg9F0/U3BgMI3pxGR0NdaMiZSuyzLgQj
nRIMEtZS/SE2fevBufnU5NjueQKsE+KkmupPcQTuyu8Agu8ff+WHJ9MS7+YOWOGouHrzDD1ksO1m
G3sCgkZszwctZ9iajsZNhS5Jp+aJLaR+zU3SMnUDDydoB/lrGKxXEXe3zJ/LUzIYB6JduOH66rdO
38USKzQ/i/0zkmdDXP/sBAV9K+/nlZ6qOrNXtJx0kw+X7Li4ZwMq20kTAcyLbLNrmWDTlQYRTcRw
IR/+v3c/XwO49TGmi4gGNb0ySQkhudIS4DaOJrsi4359+fn6z7vRBU2Kw6LfZxnuqZLYucPPX4TE
TF7hnBWzk99x+IwKMoG2bEs9fhuRQLTZtDSduU/TaV8Di7h0Zbqb/aS/nwdBtgrtP8R95SX2Wvec
usxlbUIXGRQiunI8F1wu+mAo7ZW8L7XacbGexjFXh58vl+vfeTUBEaj+0OFB+Ds1nNt+vp4FAf/N
+i+K9V3VdO/LODwWK5rLbfrs/udlgSxOTSmKmXWbki7n3NwO2xb6T1h373UVjvceTJh7ojH/952A
Nr1trHCIRPpRtOnNDExNjeSNR4IF70ezp41DybxPUx4JZRuHYo1Y6FSZHJasNZ4rkKQwH+WOMDva
I/8Yn7in1hoeZ1KoEE1YW4yC9zRD50gHZH449nij1oofwYkfBhnTloUadslcxERqtFE9eGZ+8Kxm
3E6kyD3nRZ7fr+HLWFsfFU1Bd+zCfR4ykSaLUr8oTJkw9cybWYfTcwMTv7Z+xUylwwYS18AsGVXx
M7pbsdN5TWRuOR19vUz3sOUvdDN/JXZf7WrQVxRQmfVS6s69ebO9dYwmRmOZJyf4i+IB4AVH2/zR
6PwnMqaac0XQHgnliFinjokTqLoU2o0z7TsI0i8exvKLRTQGomF7OQSGxqIjpvxlkybjCDAKRc6m
amRzSXKiDpwOvtDC4xOmf2F/umfg7NmuNCKTiPNAgPGR8RDQDGeWOODAS4yJk5Phvjfo5bckk4K6
jk3/5Hamyzk939NVRmfbTrQcqmK+zxw0RYUN5khZ8Bcx7mIltu8Wj+dXWcbvsJru+d7DbTAd+iLS
vlF7iF2BjgxdIU18i3HXqAyxFV3bvcEMRQOWYORFqrx3RvwLhJB4efOvFURmoiwVr0WPy0cHwXSt
Km9klME00NW30ija51xlvzIjw8eWFAuyA2kdMMOKbh6/CSTs4NpMxUWOLmmWErSgQifFbN05j31b
3caGPLqauv7c9bmz7Wn5RH4ceud69lrCMZtN0QCUkV6rjuTaESxJupXXXDCn4oLCHrirjXZ69pxT
M0waj581kOTq2LeyU8MpcyikLKZAB/KF/hnt8DmLlJp1xpGZlMXeHRlNOmVtHmrsnoKE4zu7lsW9
5TDDnAkX1CroH0pfYc1mvhhJqdn4DX/C8RTcek83Z0933aZdBqaQXv48weI9yMHQRDXDB56HugcL
2bhM3WN3VWq794zB5vvynTBrTKF2ekHx0JRGtutMGHZW89zrYb5quzPvtTX6x9heAL3yp7xoHOQn
5m/p2/CG1i+NninQs8mOOR5fQz1h360NrLyZ1FHPFSq5SA1WGKkJbcyM4Hgc3txVZD0XrOEMxUJG
uAL+Uu4EQUQ58OmVILcD0Y3bGCQ4iLeZ2Q8/kJs5f520ZgY9h9hU5LEGWsVSDjsszexup3SJ7rjq
yGybFLE2Uq2wN8WDydnd9wh+auJTZlfzQxZT5nJ4Kjal08lNvSQWd/SQnKbJ/7CoS32633hTYBAZ
SHyIM2vvA6dp73HW2XtiaF6LTu/8mFFAUvsvfU802oA0YGJ4WVt99Vj3TOspjvyD6dTdfbA0ilMT
vVBsJxdidi5223A6B5OfjdO3WJgZD4X/Hmp3a+T0pFOCW+5iD19nqdFfLXQUhxpz+VAumAORm/HY
gK3rwYrvxhLt4YR+E0ZRV9578boVepIYjBWq6vqzvpv7HUCu9v2zm3zstYPdIqquwsdY6Rczo1lg
T8TUkExWbXzD48nDfr6fFP7nwSzCkxVrCsDCfBfNi8ya9g2jh98VD3llfmujnN4n0ZZHx1gsNIkG
zks9vvsCIShSYPfM4bpFGbvoUxPP57kKliejks4TNw22GW+6G0y8Dake5LmpGNSSIDdtmp7Vb1H+
gKuQld6NMfg4xuw8LkPw5nGnG0tVvSauOz+oof6Ll2t64xnkm5MsPnYBrqVCvBOYBNW9F+mVZlPN
ftG7FyeNVKvUe0hH5GpOaKrCwUxfNBZ10yGLYUHgczCSLv8wcjreAvGNNU1DZKFUfTZJQBnwnOz6
WeAb7Ghu4gMFfqxz62yZMog0NEfomXI5d8SWf9B6j4ycFm+pXXGpGRzcjxo9v2eJ8qPQ+ITEwqwg
TDn9swkL1J/mZ+463SOhsd6znmx0+2vcc9K+pi37HUnYF+GSGYAbiGN91suLkzSXPlNMAdw8J+mY
lE/TfeuA0K/XRkI9J3tKELFYEqTj1N4lIbIBivygtxR7cuPSCiMbkmGqnLq7HH7SOpe3Dv3Ujbe2
bZ7nycteZo+GkxDDkdxRA9IZlybu5HCHWuCfiLHHVOvVCrNYPjmBf5eEMOMytoO7fuz9I87YN0mS
+8b3l+IjmSuxGdeZ/SxQPrdZ+T7aLwtWoQ/C1jyEiuNlaDFqJ+Q1vPsBWzkf/4mKAfk7GRMfksA9
1yB+tU8q++CkcOJ8fz37VukHYxWLMFY6KcsSOGdXdeS6Z+azR0ALDNvZ3wnLrzgWAUlyXxcs+/zo
uUCjDNkhrIs3vy1J77LM9GM9MUCXdOXdz3dO7bMtBcpFcIvbEEj7ei3R7ga+2tkDvbggEA3Zi313
EDaPW4KASnZvhkzKm9Ob/rGUKA9xaV8txVNtMeU42SwoeOHsfUPM/S4fh/pjKBYYAUUfTQb6Amsh
oBAh62cBePzR9r4SQPYPrZt/WEyXr0RQokPpmwA6B/+wIe+dAWYD1d6Z24+maB7N1hVobdV+XJhk
O73xSzeO9dEsjd46nrfHnKQOCREnHx7D0z5QFwRd840T0bDpA7AgmIt/Jf2xwpFxW+zhu6wTTFYF
RibPCr8KbHBZKfxjVmT/JkM/BgwanoZ6/WFH+7cLYuJKXyTchAXReMFQVoe16P3g7PRadjyDCjV2
kCXjzaIh2EGp/gg9rskylNiJOxRV0sO5ZDsPxKW7T4E3XrvKVRdl57Bf+Km78ffAvr0j7ds+9MJ8
SRZzuNXzdC0CFp15ve0FVL3HaVFfftPMH6iRRzPTO88FjZZllfGRqQliazFuF8R2B+mGMzsfsXVN
7vQfaTMu2A21QXcw3gTt4vHhMX3vl/qlDjn4uYSJHyz2X8Z2/Pi5530L0jA2NJankxmwimdDq+8L
blq7NW5jMNoPVRy65EXgtq5NFgDtF/2+4yC8dalhT+yi1t716vpAT4JO+/yeiTS80PyCer+4rAI6
eXWInY9SgH93CFfkIYwBdvoMf6SvjfcuqXSkITdFi8l9bzB1ZioDnTMgJ5GgLUQjNYbRmqStOyZt
j5gdn/KpsT7gI6QHKhT0yG5gfiCPfWWxR9nCGfm45HO9Oj3fjDyZProaDHHepY801MFi+rP9Eafl
Mxjn+PazhciYTSAd67+WxKzIKA5fFEqqiM2B3Qp63Uo5YPZTOdxLXXY0NWp/CoXkMCuFSo5NlGNR
iYeGq+YtjOFNYXSn2cQISdhqyX7tbumYta+ekv414US5qWhtfwiezh2GEnZ0e8lOJaHJO/IutkGW
zVBIk/wyktG6rZSz9+mtPE/VtwtjMCID8lfvgWD4+WU2VQIBph+Eec/pszt5NQckPBA/P05hTuzH
896sUsDuGU1up//DKkZbw/2ojSA/Ib5eSGd5dCjZPucUTDFWtbxwk5vMu0evCNvLlIvPJXwmEked
vIwDUUPzYofB1jvmpvcQVJV89C31rFwbdq9ykR10xRsNGv1qjPTNIQASh4JOlSvq38JlXDZ52LyQ
Llm+0VPY2iRP/XLSdlUTVvHdvF/Zi3crImhnExT+kS/Mb6Y8PY5iSU9LLB7J+Z3Opuy+sgFgUImt
deqNb1Vg+vQI11szhM+Az6eDehMU8zRgzQndQzCeRJys4jeCkq2y/YiN+JmeWPcPYSKjJBSdIpfx
84L7ZlNMgXwtQ67J7Ov03u/t+dQ5PJxL0+DBXygjNcGO8PUwZnTGY4nBA6BAelCZG750wfgsIMb8
E8WvLgCzWC8qfB7K8jlziFopXNYiW9Ljz/0STYFVMjcrGe8yuGZSlwlERCP05FE3EZhEMnWHprlx
fl0ihUfyJkT4lrbl42AK+Y88+t3cBtUf6ABJZIawvNusz05Ow6DGZ1R6rVMRHgOOkdhSADVA3n3Q
CfFjbdud22DOX+yge7JdBxmIVz5TAyOUG+qvmgdoo6V1FYwmb9C64WXY+fwwIKxg/kMsyhIkZzr7
xVV7HDV7BX53tuxmP+V5jpBiLH7hXHzEa+HQHyV/Yl5jgTqrp7i/sQJMn5ZjIAz0p+TZ7Qx/h0Rs
uDYEbZwGA40vPXRwtkXiXol0IUmeeN+nzAX82YRsHm0sMBlqhRTK7SuGFoj4OEUbxC7TV23+0mkf
v73O/LZFK99boYj1tOzXpZX6TJxKfEBXJ8/KlfIqVxdsgFXimdkBIX1Ln57LkLSUZcI5oGzm3PzX
S9Kvv8fQPpSTkf5uLWZyxco27wPXPJll7W210Ssk50F48CbLOrceZWU6U9a1snb33VxO7E4ZkhuH
TSFYit+OB9hE2xOET5Yl0qxpKu06G1fXf/5ctbo4jJNVYxYO4yuZLgkpi8mB5Z4/zYG/bHhiga8k
ACrIsM3uCyt+JOFllN2pGpdkBTT/5SkPrz8v3EcgfrHW7gQOd46rCxNxFSKXSmfjWgUVDpwxq+lK
kJFsZbglAhVcS1fjWZ3tPKB0y4nEzd1zv0Jq1NhR1xu1vCfDGvx6hz+8LcTCmolvV1lqtVXzc//n
i7n1UtC3vQOsn+M8EAxfS/+ahmxXEMWrigMeK0tqpD0wckj2P78PU/7sfpBldh2HVwAKOAONlFxn
m07FaNJlsvrCxyGaIsRCR1DeAwDjSOOjBB07yEhJwa6FRhKFUDLV9z/vSs0HMyTqn8vQdkc6XIc4
yyju//Pt13dxj8spDs0rKhRrP9chDuWUBspo1v/7UmV84rJjA1am/Yn0LNktC+bttpGvPVdtP2Rp
e15QkhFu4AVbYykZYQ0+Uose0qfbeJTwXX7Oa4XkRFkP9UKEj+ZUdK76rPrPC57PGf8jLNqFOC4I
RebOyimhOAdyjMzQkdPGcpgNGoiUacucf14s7by5ojV22fold8bWwH2D31YoTKBOHNWNkVzsPD44
Xhcf3EG0R+Dju7x0WnMnRuMxKWsmg6mvz75XgY4N5Iks5TbBrAJSYOMBPXarlDjw9ihXi3tmtPjc
Y4RgP2J56LsdDpzJhXQVW3LYlq3PyIieHQNKpwwpYdt3RsXz2Rv9fo849qX32z0RKylDZuwvvVDQ
jyobHLD2XqWa/npiHiI3wyWZS44JCRdbg/uduXbnqWn+lj7NRdToHcbYA3IjGIo4rLG+2cec5jFL
U3sO++QtTtKEeqBNKDdMZ2PhcyzStD0RaI1XuzGKrVx0d+aTCrYNVwXA7z4xWrhvtPgkH0Zsx7h1
7GJkgZOAD3pUMqYlq/PPu3rGnYPucb3yDJndFGLP4E97oxLLPtH5DeVlexZg9/ajELdedzjUUbzj
ZfeP3O8bFnl5QtmuVvSDS/oeDdMEMp1FLBLCv4gBMEbR9fL3mUGww5QsWzBD9bnK6GgZDBdZ0efz
lGYNlqCpiOg4XEoSTfZE977+XCfdB3vSUwE0BsVj5eZAEJgKH6AFHh0H5nxhZ7+nGiPweJsDIz+r
adcE0IhNd400c5JLomJ9Bnuw8mkwE+eJjI8sHqtRMUCDoXyL9pXXZy/kAjhREOju2CtKKs+wbKjq
pntM+hXfnDGzF8LzOQ0v7jVE47aY+VnbQHR0uKK+wdSe840gLPI842bgQSrF00wXY1eIENpDO5+t
wOHgFqPQAwl+9tZO+8+71rAY6I7xIQ8U4ccq+aZLX23dduZMJTZtQi60w3fGwlcaG69GB/nz3wHo
IAl6khaMb56NMqXKt0hbm4KGZmAWn7pgQvDQ4MhAfzsmNlZxZzlVKzhsvb5Tgn4tz9RrSejc2fam
j9q1CSkvVNRIgDxKDC+ExDwXMKBYBAiS9hJF/1pOxS4ggTdUr4b0OZSZ3Zs/9ajydb3nLsEN5jBg
t4G2RSyGJNEEjopAWZSHwTFuNGfruwEI4maxmZgxD+yiIOuaG+K0SzHVJq4w6BVlCSG5SGqOKARf
lT5aKB5uiheOfG2Iat8si63dE+wSVz4gj9Z4cfLxGTe3uTMJdMyzI0UMFp2ZMqtk6+U+ITosLoJr
YiQP9jCzsaRxEjkd8AbPDuSuxFQUrTmgG60ddTRg/UUmJStLXnAxTaK9iiF58MrmWuHhOHN77/KQ
h5U8iw59VlxeG4BRG0ImYwIzWeGwJnGO6a+JWyNIUmNUjn15XBUSDmdSzl8jOk4Y0l3H4cyxorn8
5erp4CRYtoV0n9i8AI2BL4gGooKRpKQu1x+TspbeefatcKNNd2IsnbmXSV6G0VJH33JfkQPfD2SR
77DSYIHxhx2qlDGSQamfjBSlMBnx9IbN4OgE4ZcFlaYoxvZbL/plDkl2CNy2OBclwok+QxTVgsvY
eB2qLE1cMhwIWx3X/4XHOR+7OjksntskUZujNeE6fXb694TigO0ODQBkracCARQehqvNoe5AbFG3
dHDj20PsBF95Ar3EJ7mDnYKAQHp3HcIaLqJaPvNhyQ+DuXBqrcfq/N+XRbBNLX7GRCPFGpM51a3s
3YMBqO0YM1t2/e63nciahD1UMJsapkzk0PSM1MhyhCmu2Go//NmFydUI5DPiIp4v78aQGdbs6DbI
fNgTVRkGm4CAiSj3iLHkeEpYuVNrhDkbTznGmaI4PSqW1KbnT9X60lrilCddexDdA/xSbJaCXy7I
HbUVeTNyIw0UoX1+6PrwJIfMOMSZ5OLNeNnXPNlxRI86o5fDpx0cmGUlNLXtr2km3FAlRMgh2jYZ
lgh+ryEYL0jNfW9uLpTg/ooo62Ci8f3QBpfcx5A8dL6a7ipYJpx91KVcygyGZBBjxOe+kWGHOkux
+GdzBvO4d/+GNYC0tLRfrXn+UgMNLLrHnwtl757Z5W1oSWQk1tO4rElrDADBsa/fyUbMiBqxzXZo
y1/mPMVgmGb9XRlKBPGEmex1QWu3Df1b7CPfDHL1GuakglTYMTiqTf7eDvXvvqcHkHtK7/Jm8Y99
oU+BwCjsjWiPl5k6YMOBN774mKR0bmcYZIwvHdf0DLr5RVUo5QqcHxDE0lfaXExl1pekMuN9XgQv
ptPnu9hbOkqyFyGz/pzWXzG63j3CHhyXqxM7s+cZsisvLZMELgZFqCphP/nw8Wv1S0vyf/rK+6zV
+MrAqzqMoDpZWM1TlePzk6ECDG924VmjZ8kE8hpk8SRwId7OgQEEZop6mwbCaSZurnGKidy0CVHn
3J/tHisSgeL2Dtca+VeOcdeTz7OPg+TYIwodS+zEafJYFmfDmN4ETB7fbMXRMKGzlALCvp6MamO3
lNodaYmIAsMtW69/oObR54lzR2rh1eA3f0eVjDaIeWmkkdFxc5oPECjaUz1nqLtSZjmVljvuXGSc
A+djWdPcDn1cpGb9YGs5cW0pLemP/ZN2QXOmd2k/1BxuG6sXcOKn8rIEMyGUIdlcC4GGof1SBMi5
ilx46EGc7qEBFxsn5Ne01scych7KGzd9E4koKFlZpkYCKYlLJ4sgkR5SDqgXW9RNhKTqu6ZfyJRD
b5X6Um+GAiOnr8Qvf+iKi5X6fFoFZlSGvFFZ4UvOSBLjbPhl8oHu52l6htAAdygWN7/Uf22DbaQz
vI0M0uKuqpvfM9Fe52QaP7/gfuTRkDQLKCgbxmdW8b/LRrkJwstSesbBksVfjqZsu9bK9IX7CpPg
kZ7Mp7T77pgk36JVDItJLzt0kmg4FjxueW6D3BqzrRap2BgAFhHLTe1DkXrQhf1P1wdJs2Smd9SB
We2TkUZzGdsvgwyyU6ZgpuikfVjKfw70kCP60L8LERZ3s0Up3qDb3c3hP8Od68M4u+AWDW+OWAZY
xtGrhTtFBUXUZcDG0DCpKEoGKoV4QAJQn2lmGaimafE02ZUNmH4DEpYd6WvjpWhsBDpsZ5du/FUl
JavqTPil8GsU/+YQIKzCTF2SgU10ra33Tfuo3belNpb7hoDLavJhx3LltRcAwh2ZmROAyc3A05bP
vxmK/XEzPN99XYpTmSKilOJvrIJwj/sDgYxfttCWK0ykrG44CzAYSQwFu4TjKh2c1d3mF2soFbYJ
owG54cSAxKaGo9qYnYGk9w/zDNTBH+U1kYRtOqmAkzV7z47jtRzdubYqrTGEOcCYEaBAMC3tFz8Y
1YuWaBOIi+7/WKk6INpBf9F3JwXgl1JaPhaj+VWqejhW67KdZKzWg/oOaaRsmcN3Ry/fwhaIvCII
sYtJtpXY+Vul4cAs2XrjgHAd8qW45+ASmWTR0vbvXgEB9Ksfv4ZLG9vPwZqg2JEr5+Ec2c3mdI4n
iglMhcm+97q/refWB7odW2PKHdi4inA13zwkrSqphm0/GmX1lWQ2cGBMmNGSj962EGYaLVV9xUpQ
XIF40a7hh0sJsd7B7yzwaYXAPlIxw2YovzM3Jn8qcb7ceKmgtfR3WHfpwZDG2xvLZTh65LXTks83
9kBfnhFRvdCgLxLM4n3G1i74iMG40VGVZQhWGheH2b9MurFpsZEHNs7joW/RxUBo8rCEwLIgPR3D
kfswJt/kUTQPfLb8r3ECKCvvDooFzRisJx4mmkau3GOq7djQFIhpkpEgRDnbqRE3nRlfBN/xBOeY
xV1y4qM07+9XbGWkeut1VuSD2DTu0VyYyPopXlOjflbj+M8dhzMSp00bp1XkjxAq2sTajhS6XRoi
4Jid9mbI+Gqnlkt9DhUMbkZEWy7eL6XzZ85FSwHjborMdznHzodiImgzbl1nS8Y5M0pwUFsSFeuz
Yma2N3V6c0hlP7nVfWWry8h0dDM6Q7Dzwu42C8ldmWNbEEnKPDxJqiiM66ubK1TaPOxREJsg2UA2
YCHxbj0e9KPyvX+Ba2x7maFx1GEKERav5PgJRTjYIrE5YJQWh4GhC/ihLT8nYI4K84lgOHaYpf4O
xRhfndB7TVrIzElVfai6uG9mBbTBwVY1YhbMuS23QxDT4w+cDYNyJ4KKzqTfXbYcDRGwdM0J+RXR
LlYbOTXAb9nrZZ9xbOuU/4/MnLt8zFB9+/9GTIUPmQVXIyWKmhCbe618sr6gOw/L/ElRAiqvu/0P
e2e2I6fSdukr4hcEwXSa85w1ZZWrTlDZ3maGAILx6vvB++v+pZZarT7vk9ROl7drgiBivWs9C78R
YW4bs0AJ3xWhcgw3rEtrD5PyupUDzi/O1kVhaNYSHJZT3JLGYbS29RVCIgWEgIVH19oQi6iE4hlJ
BDMDSdU5RnHVUbJhDQai64HMtty55R4mEpERbiY6/JEk7bdS2uHiY9tEBWC+bcriDVIHZMUIY+sw
HAuznPHCYSqLA3L7ZcQehZ5irrYfUwoRMEgXvCmtNZEH87AgcjZ649p2U3td+TAJFawa/5w17bvT
RIcC8WkTLvnrzGzqDTO0u8+xwfeGY49Uu/JLJk/9YCzT6uci8L+yeP7yhIlJdK6A2oYptx91Uet4
Q5Msx3AJ65vdJuCZ+tWAxLBDIq7W4dRthlrf53qsyERgCaCOpIWt1xv4X9lmGQHQZgHr4cQMflmQ
6B4PSCxVlBEeSsOqTo3hMUIgObXJRQWmOnDyfaFjZ//f4hGhrh8xhBYSH2yTwbobxAwG89SUzj8x
CgzZfOIY0uxQCsT8TBzP2JhxdC9nxa1HtA4FBsyJFwfYX2ejZxdYvxbVvHHnQJ1140PaDE0wcaLj
+dIl/3idjwWO7K+UYkPBpnXyi/wfy1YHuyIsk5OM2niEt7Opa7d20+Ls9P0/uJrCGy4KFvCkT76U
bfDAO7XgG96DPPrROfm3q73j0DvTc5g9s5hyo/00x5p6YLmqCuUcsL2QhVsWhCnOwSbFSbNGa2Iz
FNTqJdppgHKDCj4DPM/vimWGzK9eOd0gX8g9/OLwFq74WHxWrWmhbvL87wgl3Snt+rbc6s1uacfA
veSTfm8o2J27ndnXxCACw7pPlXxj5PhTNcGPoIABSl6RU10YB/l51CHN7J3xMg80Nvsxh+XJibYT
yeaVkY5LgZGiznPJuAXMeU3k342bRvCyO7YhtguGmnMTCcnhbs04cglrXz3VRPuUGIUma6ys4tPK
YF0XJQKKeUQQaK+092DGonJ+Xwun+OFHmFnZ5mc2KZrEdMmFBU9xZfxh1n0IMhmslMvt3HfpU9At
p2ctvVVZ8Rcji0hXIgJrbfjH2Z/B35A+dgZ+0B6xGGgMWHxIVC2HoIDoQ9OdSdzoPZwHHkzNflJQ
lpHA7hry8Doa7Idmj6DTkEYsEwiKlWQfmDDGF2iISC0DnIcoppQ8aAVPiAZ9g055KgwXzg6Zj8rL
EU4jB9PNEFjHNgB/xbir4BSXU1+GtNHSSseudGkN7gmQ9Oy9TY4da6eKjkllN4dAdbuuY/szE6yu
s+KEKZ1O1bsWA2VmeF53Kustcrz4yuycAojClqsCL9oawwa6DrP7uEj3bWbBehwIKS1XctaS9EkU
z/lm4+Fv5yALEgVRi6+T9TPPArlF7Tv0toWFqJ65eM+18VLkQ3aMrO45Yku+6lL/MGEOJxrnfYnw
V00537b3gHDZhPhj7TFbXxZHi3DSyHxpC/LxbmXz79FU46YmIhebM7d5Uf1pYclZtBYgYG3DaMKw
5yToQoysQpIyJec7iISVPe9E7D1ZjRpXs9+fbMzhlQ7+2C6DXOc5meSLg/6x8WHHj3P509Qk471L
E/+jEyy/BRaWfdNF8VH71UsXeXzbZeviR8jKw1+uRADcwDIxVhnqCGph08V9v3ZTTx3xAvxWETE4
fpc3PHcOTr8ofYN2jS+5N+JNXbXxzcZf3UaB+DDxau+mBG91lwXOUwW+k0wit7cxtOU57MgDzNWL
PTny52z6WMtJ399zNWVnPGsBuJBBbYVNC7yTE9JpqL0PEzZvc44XrORTBnZZ30tmj1ZnmocqCjYY
9+SOoTKUG/vFhFFU6eoV2zjTyCZ/Jup9GdH1bH7DvSQ8VKUophiVqzWXuQOgDCLbq0NEMGQfYQbN
qwgRvCilw367xLcWW3XaoqdgJnPpAy6j4UFMFT+nIb7NbaLFQwYj62RPZrInD8PYfBvF2OFl/kJl
qc9pDKkkkvh1srljgzySHSe1jRRcv8+uj+LSOtwWxBU4tqFNh3RI6uUL7InF77zims/JU+r0Ht8M
1XkOgNRdNTaMF+T8Gc0tdbymEWCGpgVizjv36DvZNWMou1ZuMrHhjK2L0vU6L2R9iKb2bFrhxVOc
KTwX4kvfVzCYkxkqooqnFaVbyFwTcgNkQJSPxJcHn+DzKjIGbAASqSOC46Sj65hZn62qoUYx/vS9
B35ZznaK7GTyM7IacjUeDpg8aX5O/utgFV9e7vxBRWWb60ynhOLcXe5kX6FFxFCKXSYsnuf24rhZ
DrtDOOcbrve9TMxgVbU/Y9WdCuO1ZouJYj1OB7f1vvDmn6Mg1/zmIm64iTUO1zy+bkCusZLdlrSr
PiZSfApV3GVDgp5U3RahYlgVNccYGhQeNMleILcdfW98KTx1+uoMy8TyOoxcuiyorYWHLajbYZES
BqwWL3YUMCecqSLF2r6K7PDasDvchhlhs1Dm5TFuglurHZe8ENZfFL9460wFgRieGZE4u1x060Ap
kNERxMNaHrmj1SGUw96H0kA41XvOht9VwG4Fdx0CSNVE57GcKGFxzd88DVPUtaDZAoFq9mauxHoB
eG0KuN+XzjJ/zi5FE4ndGHv0XlhX+IpYbuwIqj15hKE0LqYns43Z8QNhABvs1eTvI4sTlxfgHzWz
FDZVMJ49O0UNoK4njsJsozuIPSmtI3V2L+z2C8Qk5DO2hueG24rqhva1ZSpDj5u9rWKnYFvU75qe
KE1LpBTiG6aVRMPFKM+JcxHhc+i0P2anrODpFMFZRp9ooUxz2TZXRRCdPd3+8nW/xVusjuNUd7t1
aPIsLzxTf4Q9sDOoZ5Uel7M3QF+rBuvgZdjqWDvmEuwo9dDiRcTyfTA1h2xEUCmaB6Wmw7EckkNd
Dfemkz/8oq4OVmU563oOD6llyU1J1+uaZJknp3GTwsbJI4h3WYMvFCWwKML2iAmAaIeTVgen6eXa
AZc+TEzNdDldYz2emIBRSu8dzQw4YmPshgQJ2w7ktNE25UWGqWGMhoSW4Cpwy4ojAUV0bo4RplbO
swU4Qzp76MAA37KemccQvgmiwbvU665sv34M46+m56Gr8py6sIF2DqZUJiiUNRYMFx+2PM84DLAx
qoNLdtyloYlosiAVn5SgBGt9G+PAYP+Qac4SYBUJXyWYGeZsfpP9PmSStcOO95PrS6yCNPtTo8iC
sg2fcsMlJ0dClZ9hmDIF/ep0oe4QcZOVVbb/1pP9/4qC/0utmBCU/P2fKwpe6VajaPHfhrKlhuzv
3/+3okCK/+KRZjIu9W1hsln5X41iNpViFk2YhJqdIHDN4L8bCmzvv2wLXInneFByhUVt2P9sKLD5
9yzT9U3bD6Qpl7Kx/4eGAiG8pa7wv1suPUHfgUPxEl+EFUg8jP9bpVjhpm1qoiCzNNzVXNvHGttQ
l9NZ3NiNedbGFF9L3FY8kNqrxN33apfec5NZVzeyXR7wSMLprIvFh7oluO2/p5acdgW0KGIv0n9n
1iPWTlfv6PzwGbKk3ruo5C80TP8WG4P3HqBmVqzqbxkWjBd3TPFbV3djbqPntlx8vEmA+CFi513O
qju6GQylv2/NgYQ94VZCYll3ZwdsvytrhgbJA/aUpa79PhXmP6lT4YdfPmjogL2mNeycBMMNXpv2
zeNzq0Ja75AK+rszVuz8G+u9MKU6w78C27a8+LVZnY1kDvYULiBY0v/63tAOTDZgINQ3pua76ahq
TRTRP9G4unJNuHs4XH4jVU34M7vpPVjmFTJ2Xgwxz49IA7S2gxsore8EQ9czHU5XCSzxXXWCsKuD
leQ/b6fs5Bkd4N0u9vbN3x2uOeu9DisiWPweqAeO393l65oleaq/33fQQEMhYmOfK8Xe1waLcB6E
/1pbWUaybBLvTvBtUXX9aAhvv6SO2rtNLt5zEHRhMCe09iwdcGIw32mrwSwhfdb25ftsDJ3uRUvs
rc30cFet9THqzKRCah6gz/vTe53jg5Ux9Oe/3/ckxfuQOPO97Oz2gF4tNn/3vf0QQsQYvnxpxY8u
eFU2OHkoANGLX0MxW97pFHSOsfB4FhiUnqLyvUpR8pWD67KbdfmO8mWfGF8QMV7eeo7/ZUYY8wYg
2SSC2vx9LDiB5U3ebrFUF++kCoIt4VaxSwYnf1+clWmGkc+JeMTM/GLqNCu28FozFXm75cz5wDg3
bYFp2RuT6EAeOtPDxkewm4RV/fs3/Hw57bnuUwB3eKsYSbMV5cQTNLLcFiiLDznZch9HDBD+vi1I
fEB+gc5RjvijlON0j7SOyZN4MCHdqQD4om3cLY2d/vvWDaqHNHHO4qMh8mUW+tGO0rtMHYJzp2f9
EHJQN5Hpz7/v5qrcG7K1LqbybtiR2kduj+K5LggB1lH7aMiWkLwW6P/OL7/Bbt+qd89sg9dCpXhH
1PSKUFI8ggaUcxHPT/++S9tvqwg1yuyG+Ev2KA260mguoCJ7eQvWk+R3ikdvSr3soUjxbAcjlttp
mLGEe8lDhxmXWgnRrGCr8sDAZh2DkCTc34/il24v2htfPWRg1+TCiFRu3z2d3maj4jLJGJME9u9/
PxSQ/m0m/LKotpzV2xe7EcbbQgy0M1vf/r5TQwSXEAAFgdycIqo42MM8qjHYc6t4Thq+UQEx7cD8
6W3S8WAPKn4NhUScE/A7niMYYVXmhhdb4ukTQeC/hVjZnxWf11Cj/1ZTnPsmrc9q4M4S87RDSHCR
55NXxfTzFi/vppQ7Im7GcekIdt90xDqkA64qts8oZ47zpvLGRe8kq6X4GCzv/A1ifHpjr/PaL+/+
/pGm9ko3Q/IMqzR7c2fgL3boZUdhiOxtSnJvm/D9peZkrCEZ9fBt5I5kh3HyWDv9mQnfustOaVeY
r2EeY6fQQcRu1B8ubtu8FnVe33q75GDJ6rpvGq/YWYmCfErPGiOr/rkp07dEhz+aEudx0oOcqFL5
mMwv5QwLQZJkahcH8pH1L7Yfzm8GCfNHyfYRc/pbp2RNKnRCG9tORsLl7ArnIQB3NOOhH8YlcVf7
u1alOAdjMo06J9DcmyYlaZb9kIqpj6qD4k/yMpalfhkNBAC24/vQzfG+BKa6/H3BDJgQ2RjSf/EA
1WKdGhdzmOdji1ZOdiIER7YddDlTOf4LBi+Z5OW/OhWJo2nRU7W882t3OGIw3niCwU5egjw28hja
bJ9dsiq5dsR0j2Ung6tAh+5UYnLmHOKLlJ/m0GyMasEilWl7lqP36AZrwBx2TJOpfC7y0FoPRiJh
kyrr/Pelqx1o2D5VLOZiTfSi+rlr2R43Mkr3IDGzRxpOX5HHmaZgdgMipb2nk1d9ZKYIt13GjzkH
wXDCaeOv4rq01cprDX12lpehQrOXk8Mf/n1fL9+a0c97h4TZNrL85ADRXH+oakxxpgzjrYqq7N4J
/Q+MzCAdso+QnpZbn8OC5IDVITObJYu5xlCUhN1Hh3U1K/q1NdU9ujt8sUUr74v80jcYfXXUQ4AM
KzUwApJQOvMYM9EwJZRU+Mm1yTroRQUNY8sfpan0ccDk06YKe3n67xe/b0xyNAjwck6aBXVksAV3
zfvogrmKDWzsJLO/ocSFBDjs5GywfL+UVfxP2ov529ZAWIqwmfYRvPdVnYJuNCpsiDxdi6vt1iDD
BybFF3O8Z74srgkPgjChCgRyGm0IYzdjvwOza5Vefq2HcBcI1XLRVBgVhJ1VR7cWD2z4Awtua+8E
xtZNHzAoB5JyzklFbWbo1D/qAWyQTM1vfzJM7Jv9eIZZ7F4C0mNOo3IgSzUZtO4l43eJr9XtHgNz
MXBsOB8QOt/g3gzMkuPhqzX1OyYykAzS+D3vfPguzDe1PKdx+wFkGkeHJGpVLlg0/A3TJ45xfMRM
US6cNbFIwx9ZK1xL92qQ86GX6SGpKKTheWQ+uUzPYK9N9RthsQzThTN8kL7u4vlX3TYQhQDf+7Ld
mkFffM8sFOuycEhsicE9JplN08UEX7qcdM/EK7F/LTdYFn33EdaiOV6gjrbDEK38iSeQ0TGy6kw/
EukPgILd1UWi8eforcF7CG4AhSBEvwWctdAUEcYxGGB7HVSybdxUL2aIfRSQhq7qUOwJI6Yoknih
04vRVArEZUUwKvmZ21O5E4NHg0IPEt0K2qWz1jmmUhMZb4cNaSlva+SQVyxMkIZmO5TnP0Q+vtC9
AA82XaWeTYdURymiWxfE4Yw/4L6hEvX5ixT2V95GAPfGx4QyqDv3w23Mcg8DBVCbV9wnEGJlkd9b
2eyoUbw47nOZwc8Dsfs6xd6vOOUvGmqK1kGfX30cYCe/LLBolEvHzOx/oOgzDcL5XFtyZzoD+IgK
w1g3N8kmBoKxT+MC43SuDhIGkOeRDkF9x27t0A8heoZBBM6AdIvnHrRhPI7Tzh8kgdwup4QPg6xo
xfcwsA9gA9Icu4II3QzZjAIejIeOL1L2GHF2M5eXv/81Bgx23VRMKxwx/HgWEzDQ8v94glukFHId
vc1olw5Jr+CBFwH5S2XDTmQCAtxMw5klZNeP4Y7Oxha2T76xJVU3GHHMTZ2m1rMchg+eBByVO7IG
MuXuiqsW6Dd4OSS15aVUH0zCOZMvgwHoBP95+fs2KjOxYhUmyrdMNIEnocLIxX4bhYfJglxE7wzK
vGMzRZrndAv9kIDzfChmHA8eqb1dNTBdnXJ/NZq/Zg95RvXlD/JSQMcav3lpOMETqFvVoqPNoXfn
k5o2XUfPg+k6lyGzjSuQx+hWF263wpwqtr4u+g1rRQFIguqCxn1uup3XyQn4xwy5z60we6qakogp
iHe9Z/LvzjxyMb7KcxYmbzYC59ErsHEp8FWI24s8yhhM2MkpQCHfjqnB+BdTGhRTPNKCYly1pHbt
/ESzihRufRUtJSdDRRmrq5f4ztgcxoompDmRv+IC4d0gpUZH0S2NnW9mp94pyIZbS2XYi5e1Z8c5
h1Y2baOatAyGFXkHPcrDRpfHKAW3G0Ix8ceYkSjPenQjzPiQV5KVO1GOHRGDsFWz0wwJeVRZ1kXC
lNtIOaUbgSMLrzEHu2Igal/NWIhydI3jIHlomZ0+ypmUEJMNNiAN0+gAVa1tsCGxFCdTII+s62Kh
a0ES0QlIGzd7In194t/l8TuXL2B2s6vVzwP7srjl8c8TAcTkLjLDgQKEEqZf7OH2xV23EvRYEhTB
7mMLgA6w0K5eb5X3ujXjHWFKFN1cnKLZKxh4gAKgt+2SRN6vzu4teiRmZ9snBn1gheCgVTQPHZjW
yaVgCfIffN+mI0fLsyk90x737rS9tbNn6p6cfMLW6kGNtZbNtM2u2iEHEBPoM+fo03Wy18RonINF
XmPFrExuTQ8rjFILMI/ExBmfB3f/ZACMNujOCQk+EEh2zp0vL1PItgCLnEI+x0qYtZ04qarZWLrT
2zDsLHA3LX6TeFoi08lhUhXk1yR0QHrjIraIcB38pKd4zOWpVJqLPa7BmIElFHrfuE78iNAQXofi
nhVzcP77Eo40MXl0C+1UxNk3RixZq4zvUqM0bhAZaOQ24tPfcENYBDPlJeqnT6TU7/rsCAqHu7ij
S9TUkXM3g/gzMcLkqEuuSREzWSotqwXK2t+SQPSHjKzb5e+LUQ+HOLPDvdEQt3aJDYCHate1ZYbr
wIitUykrY0dJwk13ghlvaWOGDpKDR2wM42mLouAzcQgifzcR/D1iQ7hxHCiPLj//q5wZQPGwL9eZ
ovfZAtWgi6x8KYzwjTYXYxuM0XgMscVLGdUg71p3XVYiPrDM1zsiLG9GTOFLClXyiYcraQEmJcNC
SrclzNvG/9nXxU35IUeXeBGNdYEPmI4u1xh3iQvW2Cu9K1vE+UnVKcVERnUh27DtAh0jqUwnP6Db
gucijsdF9676bWxLaKN9Ry4207eZDcxe1vZ05irVOR3NhgkOoO4zmoSqnTtEbCNH0W+swi05aHNH
WPByS26cPZbPrS9G51izKVoDEvwzLGumr54zSwUXJ6jgdRHcYvteX+NkZjcsoleOUenrTD38YPNY
ilsS2PaMZlNxokTHUEI/imESKwKlJrDS/DYO1B356fIlpMeaszkOI5z5fUwzsNmjSCTjxKxz0s1W
Do67857TxLXujpKvwhfume6Wr9GYM6anxK8EuQVqYKqrlbXuE4T94NIusm94sjoOvhHdyQMerhOc
vouahDrEeVMR/YVVT0923s/ZkWkZFDjFs8J/DafMXbsZO0ODZNsuTsvFA1YA+/TJxGUUrBkLp5Mf
PsMCq6RgC44JHtn4bNl4NNJUPTF3iZ5SNvzXosZBs8SleNpjiKAB+KbGlEUcy//o9OYldnama85b
unFJPWmsw2jWFxEH9i5pR5jTcR9d06Ql2O7h8WEsEdLNfNBZqQ70P5w6HTS3yMSZoqXf7QK+2nNb
3HGx08PYkQeoZPHc5IZ8go10zaGvrU2LyoQwcg8aDeGKt4bAo/jWObpemGPB9qLhj18xd7EBUfoG
FvDZpvsrddaCYcs6QvQihkZpB5mHlqlGa+YNkML+A5SjdfAs55eVdnu7xMQGL+2zGM2nsmgpkyhS
DSKpsm5eGV2LdGhu88TFLbxntvyco42ffYwQjl00eu4GJqq0ZtcWtfKjKgxUe+MbK5W/brijagok
uPRj/7XRmCsyalhWNFi556LBbOzM4CmAhC7Z9+SGe//3mEz+jcKd/7y8uPTcMKJ1M5qUC/9F4lR5
buXTaLLkoMTU28xLi5s2FXdIG6VH25dPeNUYQmOrTyO4tW4bPwyxhMKzi0Vvt6t++IA5WXaw2oMP
rlIwy9CNvyH+hfjj3ms7hOdkQGII9k1pTXSjuI8SHpcFppQFfjcCP9w4XkvOZ1arzh/8naaKXXpL
A2ronuzI93adz8h5m2ph/NDl1hjdZI/B560FQF7YJOfpoYEzjFN3Lcz2T1qJ977gq1TWAUWUmVoT
QIylarsAsnjAhrRPIrxopmeF65op/s7BN7oFkH7hOhoWAJsbYBdlSar2U/sKZsdcmx0uO7QsflMu
OyaKQh5KTMRkhugrCO3hYDCkNwzzYDsVoWBXfM2hk+IBAHo7CaadNKEZAodY2uPEjObhHOMF6esu
37ZF327zuksBclQIGtpi7bQvyq5BMwAcjdL4oTM4fUyTAe+ymG8Tm0gJD6KeSB/EnJ5KlAV15Zav
bUibaEr3xPJ1rkTh4V7usZ1x+mux8NH0M3wWUUtBdc+CCjpDyGc3GK5GOp2RRLtjALJPJI95rJGA
MwyonGLCzSDRoIir5ivlyQ2xrvJUT9JdcdH5J8NT66yz2AsY/LQHMO5qLt2PwnhhBPZOoYvHWFH/
iHD0rRu5tHuRZZ0FOL1RIKxOFaPa/tOO019MpGhXF+Z9xnUAFfGCBJyGobUzCjgVyG341Aj4R767
I7pwdgxHHEhDv9Z+jZk3GKGvqq9W4RwzSutkWMEr3VX/EJBjQqv7bC3TYCO6GaeRzyHV5/9OLPFP
6qKM28MljqHKhrkPkbOZTm7jO8clctnaNFtgtt0PZtntaEAnsZBYP8xQw1Z3MUM6cLcsrInk0Vkk
MAdMUITXREowIiWQH+mX0VtYPF+ARn53GoNA04zQ7gjIebX+lB38y0jkADIpO7arJKKmivW3ZkK4
mpr6OpmKvSnoWh78HaVlNpwPt3yOLYtKPAsJqYXRXVqHBhbOpilpjvGs6gMTbL9B8P+VESwxO8Tv
rLamdTx0O100eDVSJ4UpAZ48xpEThJzj4/xJF2SSCXmfZobXLUBy0FaxyWnaV9xHYifchqcMbMiG
MYZl+/PRlYcgH/FvRGwdcaThop23Xg8kkuZjQPMTJKOm+NinI95RNzsH+UANkFfa16aPj2ZS04Nb
sqI2Qd2tuTI/RomExL4u2iNfvpqF6I8u5Ws3VIR+BbeC9iJjyDdjHj5n0Prj+MpVnqygL3b7oihJ
6VpWx1YoWyHFp1tQlS//MpYs8hs+W80VTbyH2Mba4SYDDNKmEGursi9h3lsbDG/RNhT5XUXNN0EP
+7CcpLqaMXOu0ufO8P/RteMttY50x5BA0nkI6sivgcBMO4qu7c3kTIsdATfj5Cv8tKDa6Psh9tLy
N1tMDRtqjH0+00teuvGmyDJua4XBTsz5row0HXRIlCuzhTjsZzy7hAI8FLTf0mveR8HHtdFRTWHT
TwFca+NUuKBhy7db7sZ4HxS4LBzvu4TruuoDRWDBbj7i0H1o2iy2HuL5WmagMnJ8nH1bHXs3ClY1
zsxtcm9Ln0zzTAVBOXm3auL3OEGR8krzt5/pgJ1Uue9iok8GB3Nm4sRPvCxb51mYrTFyhqtMskbW
/NK2tNVZO37yT0aaVChRIn+KjZc4CP6ppow1QlQshNN0Meq2fU9+p+3ELVYaxcZ1O2PNSYqf6KzV
WsxueZATFK1E5IfaA54YTdXnVHVEPhrtXH2ejfhsmcEjV6EeOMQ2BCnExsT/AbBvb8JG3w+kildF
VRCl9ANEzOVe03A0lYjO/qE3/PEU5ebI6biNd1nxxuG9mmwYggP0tdBW+6gFCdaAvJj0FJyDAQMq
IFscuaNbXXKj21pV5xKicMNd96qG5hW92WRuBQg48N1ji4t2W4TmtQNLRuXM+OSLJ0ySwHOiOtj5
fgv4pytcqI7G0uLQFZCEEXEmMNkHlAXo5o3a8dDZjXM13zBlEE0efDrlrHxvBnh/8FaMGJ6BNQrS
9PhEawr99oRe2M1oDliaLOAZvM0vmsXwICMM2ZELxzhajCx598J+scHf0n41pfnklYbxyGnXvpHZ
+Kx1ZnDbeAL7me2ccG0rwxxey2pw95OxOC0pzmoN337NczmSRspxxU0f00jNLQG0YlOTxR8WPANg
+lXHJeL5wttaNlYWNOMSJeFGnnTbTVaNbM+gtVoYXZTrceFDZpUheVotRohS3LWl/5F8p4wlMTB5
wBQ0F7qQzY8Kr/+6bANgrjo+R6pgKBZO2G1CxcDMo9GYAPBaz/0lHLG4m7E8kPb0cB9u7C7/jJZ5
WZ2Ez1Aep2tpBhz/WyNfk2n/NvqYwhPKeGjBwwfvg4TJOnvnDdHVksFOJr6/6noBTRyrsR36WIYy
h9nDdGKfOW5ppYl3djH9JoqGyBEPF82mzreHK5gAbyMyyJ9hm7xEoG7XU1e/OLCfcRiOxE5S/RFX
FqSeFmAVDSEkHBlVxzXfT+upi7bJq6HJEH2gJjLP9N7phb5mGe0MWZi3XMYMkrEGMlkynyqoEpPx
u1Tys2qmC7N79Am3xAFL6x17UGr5PDz1eeN8WV76p8QGQhGjeIGMPO+cTF8cPtV6pFrgpfTC9jAs
0l4H1J8D7WeWJmxe+xwRXbRQT4mT2jpbe+2A4NQ/rBzac574RDllhSMeb5rP4aGMDmbiaB7vuE5L
SsOIodTb5T46lE51KXsXLkbinvo4OTS6Xzan2DpNhQEPXHC6wcVlU17dVhtHWQ+yzek56dF9qvmS
J3RP4NalOofi+JJH3jakUcHQFJL1jsFqhb88R4D12Xfk7mdjI2xHQOkUBkRo3nxBrGnsbfGyr/xw
o6LAPcsOH6IO40PAlnhlxx5xwRlfYetmUMM7809OccUqzERE7hRwLBlxRyZHw6d5yeE3PzdtzhQH
1oTHPcrsmAEENs4Wu8QmEBixEqeBTonBfVtEhErsvtnEPWYpiU8+AN6WsSoZDkNGwH1tJK+ZD8si
qDkNNdDAeTh5h1rUlJgjoXZAEvyoCk9bU3iaBw8Jpa6Bet+4w8HO08+GDeValGw1OEXEyB+YSe06
xJoEzmJfMm1fd1JyYLFqiDjez9GsD3KAKznNuP5iWka40gPBKJ0HbjGGb5l1lkHtPud9chvq6mWo
caLRN0inYh5tLNZY9mK4fuBDZlU+s5BUzyZDwlvdRjRrABT0F3QThnmCZtEtpntkk4MzWQez6C/5
3yqSKX9r8BG9tWG2lxYVAI6jvkBPDkC9NgFnQnRzS8O3rNCtxDpjRnsXvjGvBEdqOKzRbajs4IBD
G9gLV8N+tA3KqyPv4NWGSUnP/Fa0dQeyybuPGKI7ajU4ycO/afLo0ZGLwpSsinUDaQ217VjpNLok
8J126PVwEmZ1Vdr4ESuesERAaCTNkPIl/MRKdCD26aYrgKHvDN+gEayoNnHtfHdsBNehDt6cTHK7
z0RUKCDaTUZzGmZ5L3MiVqJQm9KKw42L4h813Pl2zw5GBzU1TuM9Qh9sYwB2Pd1UwxRld4SLVeRT
CYlgfkPFeiPoS0plyD8gQ5g7q44odlQW9FW+J3dy9tNE1I2KXnrlIe1tlb1kGJovLNXLXRKQbxlw
msMR3UaieDfDvkLHhgrRzOXJnDns1qaXbdo6fctMit/QpvR9pEtyYu9O2c+1noun7gO++RUvrnMY
O/UV51GwjaPxJQBWdZqGcBulLrEIJwZFPJHji7zCPUnG1q44jTmVmDn86p3hfth64m4W/US0DLKK
y20k4ZVFM1F0/IskKFIDHKxHE1wX+8eYWmaEZaQa43+wd17NdSPZlv4rHf08qIBLmIjb83Acjqen
JL4gKJfw3v/6+QDV3JaousXp9+nqqCiFJBLEATJz773Wt0AEIDDfDS0d0tCJPkam8dijRKH4GQb0
26NGXeWaQBiDWx0w6m3Lfks3CUy9/1kTaASMKVM8iyYciwjVagAWzokLRKqmpgLiKk6OlR0cNR9f
Ivjdufycgja69KV6Y0d9sMssZ1gZgHDOrmw5JqhRyUmCqAsXyfK+YXi31Rzlk+XahOywwBHjZm50
i6S8luZbUtnizEx/j79XRxzAOaCr+4zfUw5jKLBgl5j1Wlf9Yjv1sxSU9HjvB7KPSVHOdJpIzHo5
Ek2fGDjI46AlRG61Bj3n4mGwh9mSju5jLOoPLUkGEHYR8SmVpJVXf5Rt/FAA/yF2+DwKmpr26CJv
BA2iOw1viCW+IQr7blBIEn8Izx+OOY1t2OLt06QicZRDA+IuNs521Rpn+GvK0TJTT6K3dsFpPVUk
FTPhf0g0+TiZWbttCpMhRBk/qG7/ITBVxj9mNh2qLtK8kdAhfKMJrAdaxV3kBvMgjRU8VNyPCtUA
R8o97Wn1ezuaUFrAA6sJ/xG0wFzH+hm34cqt2gQq7z06UarPbZYi60YcjrVM58aJSmxYKE6oiFHy
TiNDQTfdQbU5FsJ5hZVgbvp4mDFP2cZ33Vdb0EqhGX/nOhfIOF9x8b0g/U1oMm4zy+ZMTigQAKPv
dYYXz47HV8fOHtK4udBW3eVp+dkcLAaOWm96wxMmtJ2RWPpWD4DOFrjgg0odvNyn+KwdgHbAWiZH
Xhsf8eZUHXwLdixHYyJA6TU7UeyeQrAXGBOL4t5EaurnVvpJuv2OTYtDfmdhtS4Mj/CpT4Wtjlul
yyW4Xf0l1Se8a0QVZpymMX+rd1XUg/TQQnBtAc3nNoq0dWll2aHvs52hh2hUp+lRJPHJb3jJiEeY
drES3BYBI8981siROfeQDnlyaMosfIwK9yPGlBsaz919GYp8N5mOunHIObKYxTAb5pGy2yvLCoFN
DYndMpLOrXCmbmtlMUS5Rj222BzOgflgplh08BOtaLTKUzeW/gmfo84K1HPEDtQvfRwNjFUBftpy
F7SVYBqpCM+O6m1m0v5V6dicln/FOGp//FczhNbBlzmVa7gPcHV5OU8ZIEDjKBT9IKrMfOCohi0G
MUJQNhf3ARFVegMe1bxQUtBU7x9qV6bU0lN1XRSa/1/K+p6UVbX/Vsra/OMUNk39j9fs6z+u33A2
/qJrnf/yD12rYul/CETSPEMamev2f8ta599wLHNWmrqmi3Z1/q0sr5rgX//U7D9MzbZ0VzcRm2Jg
dv9b18pvoYBFoOfCntQt/uM/0bXyN36RtdJSsSzb1PhCmutoGl+W3//yylxP1lzH/xo7TPmDL9VN
5+u3ktggUgppKL/k9rVAMifxIM3eXvrxa6t8Ioi3ip5sfuGa9zkWXg03HPbXjZpxOnd3tgC4TIO/
Ydxqf6phd40SyHDBcMM5F/jXpFJQmXgdbT11REk+uyeDbiMrUA0Ya1U0Yv1VpqTpho+SeW2Yfs9f
fSKknYIhWUOvilTUwv6EZaCPieRUi40KJl366g5W4GYEaayzzhpk99jqB0Fd+RDT2IIEvsKZzUk2
3bYJxOPNpF218UOHkK26V9PP1ZxqgDMsxpOCq2Dl2o/QHzeUcludrEwnll7bBFs9HkE8YmMLs41C
cvwI5omJBsrEmrYSx/sh3di+cdFhFhTctpSVgAzlFe4er3JqkiahvJElg4mTNmCff6YE8mn9h9G5
4rtT50Ghpq3RFB9bAg+cFvr+SxfcNFZ5H0OENGV3AgIE1wGtZ0fGG4orQ4bIbVkwxGvA0JmojQZt
iGyMfcImnjoQWRkLK470+hmcbuTrqqtuNHXyGrJEelKKRN2fHAzxpKZiEdOyF1Dy5LUjMfWH+ky1
uBrz/LYS7U6rT2Vb3ExDeD811Q2ufxIlgozVVN53FadA7kHetYdSZ1Tv+xebo8ZY3dTkXshR2eYt
+Rlgw/RW4EWtD5nrPsy3dAwEKbrE85nn+/liJ3J4xqE9sazucAXspeXe13b8Ml9GwWR7vvVZoHtj
/yliAwOX41GhbnzuDG34rV7S+TFo40QvWV/dtJNx1AinhMAUqfoGTup6xILH4Xzb1uaxawlbdENA
ZPEZrTkKJ3eLsdWcEFSyC8HDeokEMgFs1xxfoDAHx9BtGJXhs6ZqHJzRswOfION2V9GgKeBlCaQZ
IS4lsm3QUwyeXaZn6PieWkYk0vtEu4FxUb4zZeZAorM7OGgJ/b1jZOuoWheXHq583yhbpfo6d//U
NNj2aLVA2edqeMkmQp+n9DGeE34t1NR0rMbok8Jcgb687rzQO9whHdsaw5Oa9BuleckTKpUSA3FO
KQezYdd24sGi6Sm6T37vExvvnjCw3yu+tSbXjlPEnkbbwTSNy0BsTIockxbj9LHFvJXSSY5yg6t2
uRyfSWi8ItZurVW0ckgUgXQCpftVmB/IsiVTpiH6T56sDO4wQblpojHYewwYC1bBx1b9ppEW0ytw
JQWROk3nDfhhzPbbpMeHUujrsaSySdq1LcBUwHUFOrHJHJradNor40M10gDFZDiAQpiN9ZrzLerv
GHQa4fduerKhaBvhF2GclKFZlwU9MeZl0s7I/4BC1L746oesuCRDBIOypGf0mAeXiXbpWO1ovXup
Q+C7+mT094F+Y4SZ55rfSgDJlGVzsE/DaaAHmANgYl3n2jric+g8NQgIM48PHWeV2e7iN9lRZPEe
aMa2rDj4U6ylyV2HOdbqXlq6BzVoJn/8rHJMrFtWKvWzxXRcj+JDRM3s0jEuyLjpqumjHCb4PShi
CQx0sUQHo1cQ+Eg9se3phxVds8MAtFUDYBa63FYs2PivVz1LmklpqiWpZyuE6nV8lyK9zKfESSdz
l7W7zgoEiKQVormi4Q/ivtymHWgzZqRh+lFtsZORymNV1Chz4qRZnaU6nbowXCXis3DF5qcNFeHK
KPPsH1mb3uZh1sybjcmm+ZPl4sfeJExDx8LhMA1bLBk/7U26VHgJw4H3KUr3aLj2eaU8mWngMRq6
DRUa2n2wHXSE4Xy4WRfQ6sMSnHUnB2QP3RzIE0S3js2hQf4B7vtUuKSk4sPQTQbFldzZDnWyZV5C
EqcV5aXQy40B/y2Qz/gLNyFad0yaq2aiFjKDbYEAzWrZvFBWtnKeIzB9VhJG7BGlEGU1Ve+kchUR
qxMrCPMsT9f7bTDSmpzamxKAg1Tl/Sj7naFyFY51ibB7d7Sj28Baa5kLweUh1trTvG8UvXIuW1T4
FQzx+QKrhr7ZLhJgnFjoxjmftUP+w1rY9oAwWPigp/JHJeTi4tilHwGmX4i2cFKDzcu5ZxzFQAMn
XaLcjalyxwayS10gn/F5Xmz9VN0iqllpVbKfF7K6ZsGqWbSBYcd1eMz44vNiByiFwV78DKkLYfPK
t62jpSp3qDvuIxVN52Q/hfHg1bgRrbY5+UG679oYLTauaIeJ4sB6TtJLk63tItmrOuvD2ACSiVCb
0N+1DPRG+W2EjJzUC4+Mym3fkSDEtYIpKtlEoUAfU2NvKDPf28QUCjI8C9d2kt82RX5bs/JpqgKz
ZLhK1vP//Dx8Cb8wBcy/N/81H6O/5AW+Jhk0i7/o3796zFP+/7d/5H/8Qr983fp/L19Efss3r83r
L7/YZk3YjHftt2q8/1a3yY9r+PNP/r/+5p+GrHcOxLb20+s7X8iff+36mn771z+3jKGqb7+Yu+a/
8Ke3y/iDoA4LBYk7n1tNA5tW/61u/vVPw/qDX9GC5AysYdQSxr/PwM4fKudSy8HxBROPYNF/n4Hx
drGeWCgZdQf+omP8J2fg2Vn20zJD99m1TI2aWGOpwUv09ggM8Yy3MeBF75CkbMFAEd6BQjaw3dIr
bQNnqylSZgjxRsu6rwlatO3YACqhXEOX5DAAHdATJo7brcewCo9iqhkquV5rWf3aKlzOOWONrwRj
vJ6SHWOk+a34v55DHjA+zr9YLnVu1dsfw9KoNCzDUF1b198Y1CpVpj1BYczL/Zh0jxi6C2i2Sc8P
Zo3FuyzU/BDUGbEbQvXQe2lIl4AuJGTFaG5lgFZhaNy7Tyap0IeW6F9Ckmz74JZfyZHLtqZlw7nK
YZvwJUPvp4flLy5e+6uL51YalEOzl0/M7ruflnq3cQZXJ3ZjNYwqMpaCbPLIjV5CrdaZI54ik7Z3
ZqC7GvEK7sy+fuXmhl6XWnsE99np7y/HeGP2mx8JR7VVGgEW/6jGXDX9dDmBoVhTEKCEMEoidAck
QeQoj0foKF/Qhx8cwi0PxtASwzutrNK275IIgSGepb1W1gpxrGsZ2/XDCOiJTrBy7UUHHHoeqPqO
6e65uzqt07ajc8wPWAwhGGUV54QiWYRx8U5tfg0x5R2lnp0ZInA6s8T2739I7dfSb3nuGdBhbHRx
V7q2+ab0aygBIyOGc2KTJEHnqXspYFrBA1e+T2pPPwooOBPz6RQSW77q7OZeDIjaChKk7lXwcFU9
5AellzWJkeXndy5uflp/slsun4A7F7q2sBwNV+ivn4BNTJ8EOCBw9yUMnhWBHoJbtTwQcUiMa+xg
kKqDg+5GAMPD5r0n8i8eAVc1XdswmK2ZrjYfTn56BMpcDXy8YoBThHUOculsDBqvhQOT3SoGJuOg
HzhNknXvwH788eF2aWpvmfKt37kZOFzf3gxXaHxWQrjavFz9ei1waIqmx6C+Qg4jTgijELyWzEwK
KzuLfG85TX4gVpkMQzfZMoikKI6ifLe88iQh+bt+DN67P7+/sTaLOn5YLsfCavvm6Sk4IuhGGZIv
Zk+JB1GLiky7BpbymqpzKVsY4uSEPl4GxjK9QkdgaCgvQ8DYiLTE7p1btHy/Xx8YW3NMy6KHIXQu
6c0D4+SYkvI+nU/3QCgx3G8rkxFyaw79lQq0bna5yQUWM7+n4fC35hEsABfPccoaOqRhXuQqI2VR
cXjQlA5neJjEAcqI3gt9H5djmZACTnlcyosYOLMEca4cSBhBngnoHqh7jCN9yg9pxgqK7WZlCYrE
FDtbFzl3w1jlB1BOCanXAn5hRLUSjOI02JhsTIiNlemTE2jEFLOj+kElnsyGsZEPaAS1mt5mOTRP
y6NXTpG2RyAI4UrP+LHwzvtafW8m+SvH5W0DKSBLIxWJM0t+r4LVa5Csr/0cdzL6rGaHIyjcQOcB
ZMQiOgbVVRXfp7wUIHYs0PIOQU/jl0yrEEFnSPbqovDsPFI2WPzA5iVyq6E5O4xj+MEANeiVTGrC
IMnuq4FcZAUT81oOkJCwLn+xfG7p8toaJrACOEeWGyDHgxCAs4X6qmom+BMFnDeDVj4JxDurA+tb
NiXbUK3zkmUo+YO03OMjerFzRvWNoJWUzNPW1Hp+50H6q+faBRbHYUCojrtsDT+990hvcx3w1587
UV/V+JrQ9CLgzL0WWVygOek26G1yCVQYJml1W8eUg0xv7zqjuHnnan5fo+fGHGuzatsuE8Y3q5Bd
OgCfOilW1gBL0+idez6C71EqaEFP1COuAcbS5n0jN23+JCGWA39ft4/YJ8w8I4wNrn5PjOa779tv
SxLoMcLQOdYZqtCd+VD1021iYmDg86DpX8c25FzfRSrUIyNS1Z7IF/dF87GUuVa6VQFoiDHLD39/
Z+bl5c3rrrM+O5SFdEhJ2fj1+zeK2v04METzucqHUSIM1AOxjB60IiUaXWNugBNOXy9P6N9/8784
rrAvsDPN0AFV1fU3i1+QynCsdRabQWPyPlWIe4XlfzeBs6+LTEMmI7E6mk65ie3UxmtmP6OUVKPu
cx7p0TunFc3+fX/g3KqBT+DQwufxtlB2iU1XxpKCeDmuwPYKPRrNoRdX/mdk4QNK7nlwjc+CgNIs
vMlTgCvpankrOxP5EwMd8PJs5+C5r4o2KNtSsMksB2LZ1+dcBz6U525zraU4xLEy7Yv5GxgDiPve
V0w0jiyaLVHLiLXnrCYTVXucM+xIbJ+hHQGe61AJ3G2h0KiboJUgwwnGtT1SXHNCKj45QRx6MK2e
Qxa9LPLTW7dR02ObQg3Hp0mzxwBByVyKY3rg7ILMwFan2f0WJQtzcVwnqTM+wkXWP3WMbWyV3sSy
EFtt9J1YoAQPjJPQvcXPZtVwi2Sbj9DAOdnkhjzGtvCaToYXRBmXas6JbGzq9Ug5OWkRQIbjiuNa
cCAq5R6kNx+9XxafJEMnNVM/6Byl7nxgZQHbN4I0wxvaATwy+jn4yTyhk28xe3Xgkqhyeh5ql+1D
7g2d7SJOkKNXPGfn0JpjgdjMFf1YuRH0o3SXVh25fOrKHqIRtmCJ11d75OwZAO4hnRXK1XHs0n5j
2Vm8dci985ZlH86Peh2YE+MFCYLmiWgzAs0YcRkNWdLLF3VmOr1T9OLUwO6CpoWLYk4jJC/iKefb
5CldTWMIdkNQYKSrDC866Pcyqulc29E5b2vt6qO/zkOKGmsgUdFgtcbBcslxU5JIAKpFsulsCEId
mJuTdt4mEerWIWs3UdmC0tWjF5KJT7oqQeuzfcNAciFstBn+hBidSeOTKlFF9dOURe0l778uD3iO
I3o7Kd8KYgy93k+ybdL56jEmorsINfdYtHh5IOhTbzXts2pXRHMgAKpKXfsxHfsfiy7t91Mi0St0
rjRhmAajlHn9/mkZTAa/R1qom+hTJnUtWkJFSBHNDyiY+JyaVa5V1iayApiMxBNTGFACxFFqEEgv
tPfWZCrit2siwjjHQNhPIQuk5NeLcVvy14IpYOACtdOiL3+DIlfdy6YJN1qOAPXHezfvqXlhoQhr
29dK18V769Ff3RTHtW1qJ+qK34o5OoVOGzUU1MunVen43AIX260WYSyEnJ0O1mYq5DiXb3fLLQFw
ubYU9E3vrNN/sX2ydXI+ZUOfS/s3h0L0LUNVzqDddr7xhQu9AL/UsF6KcZoCB6PGquoPkwtgFyOj
RPECiGE8ThVOuUZUgEeo8rJRkDfyXn/z99uE7soBJ2O7KlupePPsmICx+3ZCN78cPUmiCr3lA5Jx
EK0DB9lYrxScpCreQPimy1lIJWebsJjpnUdnfjJ+3U3pyqjCFBbtGccx3jw5yOIbf8y4FBLjnM3g
huDZeihbVQewuc3ZRZeP6Z1P5/dta55i0uCxhDn3cd7s4TboDsMNGtTL5RjvFTCjF474BdGPqbEz
hXPPTOBrlNahB/X/i67HBvK6hh299K8RoNYeN/btO9f0+xPjciPoLKlUNgxu33wopRgIbTUhXOn9
y2AQ2BACZRsTdqkYW1UVuuhXQj30UA+BmqkJSuq/gq3BueVPxUaWPZ4C+BHLsvr3l/YXTQnX5Cyv
m/bc4/mtwTOU0P761DRWxlDX52jI7mv1oGlaSnPAFpveLpNtOLb6Vh3cC00oue7mV93MGOiqE63t
kIhkmUaf7TaE0TiDYrXBPBPSIdmvMQzbGXXQFPaQhEsyqbPkwWnc8KMNIDaKmhALVpausjhJ9yNm
yBV4PIZPebb++5/zLw5X/Jwu/9NYzCzLffNYBDxqlIsOGOyi+EAowVc7xdxKkwLlRJERi+pL7Fst
02HgLHCKY/FclV3goS5VadTb77wbf3nfOVXRiZzbhDQqf11W47Zrzc7oue+dc+4wje+X1STvIChO
oa+AhteeZ4DZhINrOxXTQXUFyhRsH1R4xGAkAUr72HGAEXOWYoSTYaMIUEblxgYJ/wE+v3qKQU+M
lQ2laPZxlevBVhV4kfHHJGk/Nwo5p8ub0PqCNhwIuneWyt/P03QOLfocS7MFosCvPyQZE3XqKrYB
zQ67smXbj2ZWeXaYk5JFBsRSC6bgFcgdFI9//4HPi/Cviw/NDeQRjkW/l07wm887d+3KR9RLH2qu
Rt354VzKiOV72jH4D9VimNNwcvX+/jtrb7+1QcOUBwxdBkAvg1bYrz81CEKqrsAC9as3dA4Gf90z
BtkQMPHN99nGl3JbjSls7LmUiFJSBpNSuysiYa70uTc4BrgXpD0BUVfLV6cjRKYvJvudC505ar/c
I5pQumaZ4NHoTDINe/MMamQP1b5h0m0pVcppw669ymb22feD8KZxqC9NraFsZlry47LIHVnVYRKc
/PqGuRbjGOT4VTLc+HQfbipM0YU9Nl7pqJBgUSfEGxph7x2PdDQuv124cKniVYt1nq3ubZsIvwUQ
owoJQaDr6TarL7GSODi4SQvJCFrYGYxQm7gDE/WMUjY7G5Hwhj4gscNCz89WjUBMWxdmFu20GdjD
/gBmW40ec50R6eRWoGFr8WBqFZpp0LG2miMP5IyOoxfTUmpsK7/GSYMW23QUqJPTjXAYlbviqz/w
eTdB8K0kHLd3jWKTRuNT25Heg7XlkUjZLOFMPDrDoQooD+pheEJHkGywwn+XPREoY30v9MILIqIt
q/yCSQHpGnpy3FoRFlVZ7+qaxLKuFIfKwL+h1x/GxsC23MIxsZwR41tFD2WKWMvGGqpw2zcQUml5
a8eKE+Umzwtn14kY6kVfvII1Hs/WZPYPXVdoNB8iLFK5eV/TI90TbIOMprlxIlmcxwReq1NxMs6t
2hvLMNyWLBkx7oObyAyGL8DjNxXv1hplkHnbcjye5Z73cHOq9dJfxKobTkZ+1RJUML2kzAosFLdu
dYpi5UuuYwPIgRxv7LlXU8REKWVG6cKOBPMeA1DYKkg9b7PyaTEHLeeaXOR8GVs+/OgGxYFz5yk5
LCfM9N8QeD4vb72Oin6r0Nklz3y4LH8RBRXer1J90nOcjp3twprKeU4m3boJbPVrXhrOMeUpW8FC
+N5E3VNoleOqn8c59A/ifUPwqynwMiIsD4ncCrtNTSJmlCpnZZx9WnPxmsb9MTNw302+ygrYmuDy
gCTtyYYVdpBvoQIlH+fL7O0cXNmME1EZB6+WX5ohgNQoxls/H+PqGn/clIrOa+SsDuwjcZS49q3S
eEC33jxJUZlbuOUw3gRQVTlInrmwI6ugby68x3Vidh+SwiWoqYh3DP79qzR1qEXTFxDj1ZlobnxN
GinHfqA+UP9Xh86Vu6WSHGa6qnD1vVEP2d2ygi033MJ7vzI13wIRTti2kg2npTVSNAZm+87dZhF7
bgyod73UzbHKjIoAIrC86HsPoz+cdOxIaK3PFeLITQBtarLvWKVVMiAth+kzD1EP+QhFE9pVXZvI
atCI1BmmXQlp55zP/yo1TKgOtC2P4C65rurWgX9Ykt8cNMGOOat2HnGPzbgOojF6hUAZRb9GLNPb
hp78eZD0DA263xzU7G0MxHdbaniS6kzjhDLWRkvc7WfVLRFtu5p4lkzqZDGspx6KfNC5JykJmRuM
+s7JwvSclFiV0uYGnoZ7xbL4ybLjWfvt37kuDY5QvR0MSQwFeNIQzXRIyIGXVeRnE0l9s5xGw7Gs
yOvDktkSY0T8Nn8iMhzyoA2TNYt+2Aj5WXel8aSrdOMYY4Dq0K3xIAkn3MlYqa641PKSur/WsfhB
pf8qp/msJjl55VZO/0zPTpObeoKIi7nsNrKOlGqlNreFG5N85Jg3blynu8SvImK6CWdA92Jzy+B/
uDvDyj7iogq9ZipfEz+DY2EO++U1n+zxQCtXkolbfhGOCrdoIn1Osa2NbcoWrUD2hRD2Zjupdf7j
p7GUwDkFLu1pDCk4TzB8exgDQ295ajBXrSvSnDw9E+SoKXG9z3VxySFb7Wug9EAPTVh68afUNxoP
ajVd4sLF89cmnm9at74THIBmRfedmT9jPGFxycvveoDxY1kLBhPXl8ixdenlWYmMzHM4lC6/5UoG
m5GLEqjnZdggb3i2/ao8GKC14Fn2Jf0iBaEOhDyAuFO8g/me7+iiAFCwjn1ThVfkDXIosovE8Nlr
M5Lb1wm45Loj9AuHIWymfXBj2ZV5kythAg182lXMCa92Eu3YUNMTCe0UCwqkkMA+O6N50t2wu1XE
DWD4+JyrA/R6FS4TuQopwEvmSPOvokytbwMzbDcD+rxeZOFDVJC+AcvXnNoeDzP6Hd9yCCGseJ6Y
8zISeOh1Ga5RFWHh7JN+J624X2diUlbJMBKuKhUeoQFvp/UtLN34XLnzogEx8+AQvIImJsUDWk47
v6+mg1maiVflUeKFbT6tw5bqoAS5dItQFQSTIb2OgAh6MTJFETXLAp32hb7NOs+K8KEPIcuYUYog
HMqaQ/zeeiQs6WxM9N3SMUEf7jxPgpyACLRCEHPimqK4JmHRyg/EbTTtgIbJNMEslNp1KoNjNGrO
LYkZuVgHZIBAKEcvbwI+uxjZxw46DtATllbZM6aZSkRGtY97dl7H58nDIZcUCjOicIw0gVdmRM8C
riI0kI2NBQnG2Ip3UZHvuzIX+6W4xYV0hnreb0aQEkyCQA7BVZnOhq/eahovdSL8W9OFodwldTG/
50TDFiZ4BJMFdzmskoB9IdOpJ5uCjwnJ2aWqsMVkeRLzEU936hTGG+hXtOOa+EGCjzkgue1XPe/W
aAb1g6H0EW8zI9+s/jwZTx2oLyMq2kcCKGivSjc7tDZ2fGlMMfqkwkSOxf4JN2NlC9rOQ1NoOwoo
PEK2+Las/bIKcWJUk/YgEcBm0ScmdEWDvmia94k8xNLVafH35Q2q/WDjw+tEGcAX66PT8hVMtqFe
nT4ngghXAZz2gWL+5NYqkVwKOdtRpp8D7Cq3LdH283GgKjXkt4oakHUG+8JVxEn4EdfqQECYxzoh
J1fkrPWNxgYMOmm7dECW0f9yHb1NMTWkNEERMKHEQclQwxJRtQ8+kPLT0nruOucoEhMefIJtXg4Q
O+fVshBbqgVUqPmgrWCosdbXEbFUbSZ2gcolsMpqncKnXKbKqrBGZPWquw8LxV6D7e5XSY6eiM7M
esq/AiWz79C0FKtxrD5PGobfwCf2KRpop6dWneGjDc+MFOO9FkHxWR4COfPBZYGQeLnOmHu0F0Xj
e1XUYn0HwqbB3cWHMypX3aiuYrqvKKd/TJV1k25HlpCD2kI6ImqVGLim7/dLJ345TIzx4K6T2pjd
0eMzewWDPRzyyx+YIv1g+ZzF4igntWYQ04+vKovoeWhN+8fnGbRdcOIYeq2CbtgblP/zEdWjxT8A
bWq063IOoyXD+MicMIZkGESVTWE1UD+4/cueVsQmgVvddJjybpemJoouVcsOzQQqwDLHE661aO/Q
DVk+2jqqD6oVWRuTB38zOY1yFDXJEg6Oldpqeg/SjbVJA/MV65UX45m5Eh39iFWLuMksxOQ4YE+i
AEiJhVWuc7otiL78wF5OsrOANjOZf/bR51vpk2oXmQxaXCaqNfIiYlsc5dmuho2dl18TYWqbZiB9
rDDwNU/t9DzmoG4kXCuIlV4QsmkvXfuOw/9aKcRHUxuqw5zktipdqr62MunbO+ZLVNv39dSpAIaG
1+WvxDrm6HhCsbYMo12W6MQIEReJoEaz1qXH5dRFxTitmgJnGCfgz47uM5UupOaFepzddvFEKUnB
uXxFzWnSU2bLA9ffXKDoKGjmCU4E1kVlRBLWKk2NykMkEHrLx+JEBOFEh6nn2KNm43DQAsYco6wz
lLH+ZlCeXT2E3BYYpz7oYLMbhLy4NPAr7YbCJb5E5GJS8fpnZ266LPOEoQechsEIZX4fJAhFWXzL
KZFrXRk4ZEcVSiglAHEVX+o+3g9unF0Dw24YNZReV+j9EVfWfGIg5KkJX0xCW452BM+iYzAGtoEU
6hKt5DSA3NBxBJNlU7prZ5Qf+jJ6oP0iDmaIx+/HMU9pZb+PsShOjn1eBDhBq61pMtc36pNPAefn
oHMmAWWT000LZD/hqBjpWKJ8HFdFNe91ZXLI6u6+K7r82pn1R6skfYsS6T7FI/fQFFFxTV3h+Wq7
ydgSrkvpPflDT/AtY+xKUyxyZ/FbZp19kM7QH4Xvn5c9iKICBCdi2x6E6KogOAvnTig2y5S20Kbq
pATVfsy6j0VDlrVf4oMg+6smMp4YDAuE+I8Xt8Mb5Jl+Q0qKBVIi98tdPc5z784Sm3LALw6YCksG
6oZUf8wHukR5VCYbxa67W7vhsCuGL7wkHQJV+gZKLwLom1CXeFTiAW9CWUEHZKYIbx9NCyNUOptA
dji+iJ5IMjzbHXEXUa3fdpisl7Nnkbc9LGPc1YNFtwPZw+dBiO5RFu5FDpgskyi7BVxJLhq/GmoJ
dKuM2d8VfasBmSIXBXkEuHdoijifTsKKybHXNZTE7g5VjYpQRAMgyGIMj7LHmTdfuhO0yiHoGx72
JvNBMhPBKYxeeU57fgQ9qjZtmca7GCAnx/Pk2NsKYbuje/GVOL/GsXEFMVocOQN0WlkcKwHLkzD3
Yx9K6I1d96jPIm6CAMH0usShwsyiely29oIzKYZ+Mm9mbZoDXBDCOa29+m4ZsnZ5e1fwfMnRsb1l
YZAiJ/1AV+L1UmuDObIuYUJex1yQ4zr92MPrzmON0LB5HVn2JFlx/kr7pMJ7ECPcVnh0mcjeL21P
Oit/Lkj1lN70yviF4irjMMhnNgt8eXW8gorZAk+3VpI2Xs8GjOW+cWz1cDiI3fKteLtqSvY63mld
pOxyJywAu0RHPbHOamS5QAnxnKdO8CVm5dv0deAwGy7qnV4b1napdHNSabzAaD/VqrinOaddl7tg
hPq3VuVA4zAkW8Wqj84jpbhQeRMYY+qf8qYkOkPgUbfxEBTY78JJK4EcMYWxp6zYuPhvMU0YazKe
nUsWMHTO5D3+CHXt6uQaSs6ZxIQYtxWpDxxj0wP9MKLpTUrEeT281CW5pcO0z6xaIHwwMcrPT844
yxVDneZh/GRW9dNoo0wSeYByW0/li4Dwuvc5EFd6hoA+L3HZuERyxbkGRTyWZEuXen2y405sI00Z
VkE03gIEJJR0aMN9EeP118ye5NkGPYDaRUxGkWOjF4keI7wvE4lhp6zTXqdqjG+SBseE6oyvRtdo
VFHSumZkSDWRmMhuYW3quzDapGVVP/rFa2LRoXHRwJ6RpTBU0FLjCDZlBVtDP2kcpSDAlPe53ZZE
3iTdruxrcqNmy7BPUUE5YX+KR9CYlQHPZkBYVOpBsU+1bu1YBKETIKatYzF91EOqZkeRcx4tn4Rq
cLTVZdRjm4k/lYXd3skh8UyhfwhnJVMw2SGLKwwXys19mA7QmGc1wEwHSM0dpWv54wxBuGR/hkRP
K1LjUPTjqGcNjMxL85UDWH7gw5iObd9eFWija5qI9SNHMtWF9i7rRt79H/bOZL1tZNvST4QstAHE
lAR7iaJ6yxN8siWj7wI9nr5+yOfWsXXyOuvOalATZ0qiJAokInbsvda/Ygldey5cca3rTbWXdg4m
mz7FUZf04ZV1BPUBeXsydjU4N97j6RmpJZkLLtIk9IsPuR1VDwmuMyurxzt7qqyLbtRYpcPkyvQD
vTiVbq/TAYunxxSphlLTSjVpdNc07rfeZSASVeCF0/ohSpsWS78HL2vMrhru4iqxsKsrQChRcBgU
hOYsyjiGJQ9CL7n5o9hYhyb+nsFlAOuBsdeN6UdixDdanQ0EqSOB6szn1L2a0S1cl5Z1zIVCMRYW
wcFpJ3xlRUjX1m59y+innQzDdafl37mvSKBB2MX0fzPgfue+iWl9xpLAsS71NrZKOKXMlOOTGV8Z
wzdh8Sy1diQoSp8IdJ+Gd4e/kpdFnokV/27GBd4E2xrXcKfZpgvM5gFEaAKOtfCU1I2zq/T5aY5J
2Rrq4BEWSm6q6JBl7mPFIXJVxj3nfhmBvea2B+3BQmpDhvDCfTLD6XYM+zIL5VEOWDpxz9GtMMBM
dwcMHCkrNRvTKgGYads0QLIqsrdRHnQb0wwuiWKS7HDW2VUI4NeRkOMmiQ+m6q1NkihOuyW4xaS1
mBlGBDEJm94njZAONrCzyDzUoW7I39NxOS3dzVoHv6Hy8gpl0peSV2ztpgDVPY1TZlLWX6C26rQi
4geZtMSYjeDGZjO7Hux1bYcKLHux9hDXMr4J7pVGXC8+nib0LMJq7bdE1x6mUHOPiSy8Y7T88/Eh
oRLDutRcbT1OvB9nZZ6sOdfv0MVsFuzvzcdHSUezMm0hyjUkNFn9afKuHTLuVrqCwGBxAOVI03/B
csTJ3i1KX+RY/JRWsWi2KCxw4DmtIBsHBJHPCN5eBdbCAYrZ74gh7NLmAXgfHk/AARasaiCSksqA
b3fSb2b4YqnmVrFLEhoHAaYlo50o9R04tQ6fIAjWzLL6TYoNk1bnTIR4gxl+yQUV5hO12Zumfx1z
gs/slp6BQ/hZp6AMyZZiMhZDvgXdsLUbfN5ukD4OcQeAJMu8DT7uk+fM4QZjW7M2UjrmTnLnDspG
QMm4E8LAchq86/WQAnfJQi3s6pxBulmlRZHe6MNaj4OCeNYQeiB09TFozTuD/IJVQ7b1PoF3CZgY
DKRmj9FVx7swdfrW10PrIpu22uQp2pKprQ9Y4NtTN56tNNZOuioeYnckG1UQEZdMb0OfxBsL6XEN
V3gL+emtT8JncL/PFgsN2ULgMPEWJtZcri3DZZnuxmSdEt0ETXut23hTazIr1mmvHzPTBBlBRigq
YnWw8xQr0ah7p5l4L6nn1XVM3TdKy3drhhTUd+D8dHvDWQ0dFQeGLEH5NL8OhoXixkYm7VYs9K7u
eItrZgSuH197AprcIFbAKPDaZDWF73yP1/cyB4CC6AXu8vrYBWK6Rv/9hMEF2yu5aL7DEliHhbFp
bEY2mvcl5m9cE31N6VG5DMZSuQL7+NDCt0DuY94P0vgu3UxsB4tMF+mV76ZWA0xpF3S1Zx5yS55U
nTwlTdX4WVM+mXb4FmCqpIXNkAOd4XSD/F/bRYUGGtLzdmrmRjZq2v48o9M4thiE7AVe5lg3g/AY
mwaBwnm6D5kVX5eR8d2LviEpTa+m+SSiNLowTnX3MPC7VQBIrg/17ngUU6JgUw2n2ZrVjRfWL+BQ
3INT2ryTxmAFSeUGwm1Dg7Hq9w55bp7Rk4Bcat9k0AXXteqftQeI3OF6SI0lvop5aeqNgE8yXirG
d+WN1JtrMu70nTfVW9MtGCPJV0ImN1ZZvjvOACcipuNNYBlHQnVWNGn9oWst5FbOGuc3840a9vwE
+kCbD1PmtGTGoTFUUf2Q5Rwh60RXK1Jf6NOBF4wrGBUDGXXbfJyIycJRgBv2MEnnXFaBe6K+r2+F
PdJzjZJ4PUtIF73UJj8pDOvSxQ4MAuJpouWjOKyti02FcmodSkLOuoN6GcwOCIfOCboIGs7qbO+m
4/rsUx3yXjfw9bw2tp7cRdKoHntdC/0BjtfWSjBtNRNfC7p6YM/tGenVwY8GFPBKYc2TUfdIi/rQ
aiiJU6cpfDip9pPSyccOxKhtYcFqt1WtdtzW1pHN9tYdmmwP8dBCmF1HD33TND46pOtOvFc2h74q
6cXFmDMX6tmgrofQ2318KtURebtQBdc2MUzrkTXf9zS1MScnPtlYGHv4cfloXMYl7E/Nlbk1YGpr
ET5q4kspyTvWYAsx3ZUEEnRfhbBXMm2fNPZCDAPzWYYkuIVh3t3nPTZMEXiAfwZV+hoCIxznLHUB
/7tzwwiNna9xYry2S3jzdIG+JlOW7qrgGQhUvREdbCrCpHiz6k9iNl8thGLXCfDVTaHi5gQhn4RZ
2y0PVgWCtdNbUiUr+5F9uj+6xuBnrZiv5q4ZIECCcwHkNn0La5GwVwd+njcm6HLrOfXM+VRvPXhn
x49/Mm2MDmgOfeR9aus0brcy4rq5dl3oa7Lsv+iE3TDa++Bj/vz/BPnvBqdsRZ6qFl3Jrm4I/AZD
KSiTT6Iu41UzLY7Lis5BZo6nAfFmmA2SujEN/YVw6KeD4G0iDpK0T8Alibsq07C5tpZf3feFHzc0
nwjEEnRt6wOWQ6K1r+wembPHPI4xVyYOPT042XvefX4Tzwtg0NJt+ATpNdFy9cYaYwic2V2h6X46
ix3GLAyXjxq+liKJb628M30p6kM7qDvjJgKCDAuebgGTcc5wxe2kvOdejSk8/uhL3UGUqhMiVrIU
j3fKH9zR1JbUmWU/QzZIH1ypaas++DolAYxNAGzmYCab7pRKIAs4mN3V3JH8nDpoB0I6/2YbrW2y
ZbY9DWVfn61zbaMesQUJB8OcDqc2L7TVMLIaTXkE6S53ID9TQxdiqdJz807k1Yuk3U4PitGNbBI8
sdaNSGBgB1Z9BcXW3U1QA6H7IxDSif8gyXYtIvvFjjIDziNiz0LzkJW0PDty3SnE8USt5DAuUfTa
W1DPLxLxnkBBtCm6RUSKULVoomkrF/gk/cR4VRBovept62tnReGRqce91PtLQgTUnhTVK5cIQjAI
wMX1vntNRpI7nZl9jFi1G86vG7K23E0o0EjWjveNRtujrVd0jsB3beBqHBhOmj5ZFs69PmaXyCVl
oW62g0NKWkwGr+zvaEYGSAeCh2GMtU1f1hyr7ParO4oR63/7ZgOWIwLju54R2dkxNiTPRK2ZGDyP
nvyqt8EdtrIeQgWMixZeNQxat3PyZTtk9wnAeqZDsS6zClWrkTInxKnfsE1oRYVjmwaWAKC7dUAE
jKAGN8v/yJja0NMpdKnoL94w4OA148OMi8LG24zo11ObjlMxQez9oRW9P9D0a5pnWw2vDY2UdSmn
hbPBGc80tpl01onLuS0q92YYvrQ4xHwv9R4JZQNX0d5lZXRbFukXcqtbn2Pue2plby51sRC3llYA
kpul9ghV7DTPEeM1V9BO0f1uJA0glTHeYbjE5GaDb0uOJHz6CzCLTuUXu8heQM/RY7HTmxjNMxz9
5GTIikQSyGJtG/XrMte+6UayRNCDchigNaDGQrTCGIbrJgFWa3n6HDnZnaSIQ8gxdSDPoeYW2LB2
TVG2NANqsmZM9wiHoOPQQA1FEjgy4Gp68yY/nolMzdJLGcj73O3f6kS81TnIcLtlHQ9zdJJJgEUQ
kSMlDctfON/W5jTcIQ8G7uQsLh844zTsXAsZ+YAzHCHDcMe5x7hEFSBP7F1wuG0s1GNL2TC6+XD3
8ZAoMb+j5exx6/CpAJDFuZbx6eOnf3wK0Xy/MUavBP+0/IpYD65yS7OvP74qy5yN1jC+/vwNTgFb
tuwksVMfv7GLwOnmTXX5+dNlah1IhxtW//7xxbhU0gRFQd3jGRuctO4aD1pkJAiMGJEgWdzYmUHz
oOsuJm2kcWzeamuAHGyNe69nIRop2FmIv3fcd+T77IBZv4W+LBS9FS99lwAFjRAToEdKpm7Ikw10
aUK50g5fTFf/hghyVyeIbpCrv8xxeFsMcvbTisMfsSZ+ENBbU1ryXLf41i06uJkBOzCKaWal5H0x
FCYbp/yRavVzHjkQxNs0X/dzduNGyG+AAOwrt4ngmI9fPUdoGxZId5DgHV2Avt7Zow85eXN8dqV7
cUdnPAMOblZkyqwM07g2xjbyw/YuSAB4Tv20xYs3cy2emnOts3uPs/tm5xehlZKjUwBe2QqekqBE
62gH0KuuDEGvgpQwKrEe7YAT8U6in8Bs2GKU2Bl03ck8phcV7gkU+EpMS7eL760JRYqGMbDNwFgP
ytW2KLBrPzcYJgNL8UYS+KojkSTPtZua+G7FxWGQ6089PtFCr1aZ6QK3Q7UpIsEak2TwCWf4jiJc
Bwm0CJDeDeoIUPyYt0qgpmg5YU4SI99m38oIXGyYclJqITGv5sDeaV7CreP1B0Ye+a5zoJM5ixBR
R3ltUSSuzMJ818kL2Snkb2sFA61Os4h5LNj+GXsV8o2FCEmSr23F19T4+8GWl4GQDPgL5S7lhWDg
0L5EDfdoJbrruQwvjT0Am85R3XiGCSoAKmrhreegYjtuKtZaq6Ulmk+EpsXZEeDDdOtY6cGpGcWG
lDVp270GHAiqBc1PX5AJg9FdnHmBSyQlVf1gblI7xgOmE1zpkhGJPSFbtjWOWT0cHXdKfGd0E+BA
CK0mT9tVdchea7Vcx1D72vfhtwQiH6D5ZPEEcRzXx2JVla1a2ZITTxrmd2xCG03rPHREcbtSlhMc
Q5Kk00Te6hilWcR4tTFrLbkYADdUnW5kccPG7t1nrQU7h0weLIDEygEbo4Y377QeACnvyWo1Mtgj
LmpXANmDmTI+CDHDM4BKTsUfpQxqkprzo1qP2CJ65xbo2pegwmfRXlH2EtiUCRdKbPuoS0maeL/u
6/y7TjjZJowNuPfI/Fo5rDNN8xvllLDpknUf0HDABjmsw8C7HZI02tJghWpUoVacHzRahkkF0yPq
ZLvSCgrLnI5+1JGfBwAy3MYx7BA7QyDomJss1naymI6WPusrjmQvMxe5Jh97lXYRRpKRdy57Br5t
TI/JaEKHJ2wQJJINVm4EIpMTG98l4c08jPVtH40vQa+gCQI0G2RubJkDolsZZpcqHSpp3Ho0nhjf
zYt6I4IKHFmTfcCac6p0jZWjSknSqt32W9W5q/TLHIDcCDv5Q5JSUU/wfk0ebmt8UWnRKlpIvmoM
32zXV5VzoEuN+M9xGw4wy/Q8Dp40rP28FtpBRlBMTRIlADvC7KttGncZmohsiUy3HLZIHXQ8unXG
JxoGOJQlSZJe4il79SRLC+4icxXwfpmA4XtBuUrsNTk/1h7UlyLLLscXEmdf6poZMeZBZATFLXpv
js45e67pjI+96vbYan6YFuCWPufUoAa6E8gqDGCfKn9J6/jJsLR3nFqmA0sn1+v3FhFBeksOXgDR
it5gmeu34AleicVB9+EScB64LaXP4ATr3lT7Cj8+Z09S1jTCKwgByq8Km2Z2SrKGplxAWDn4nCjU
vo3NaXIY1Tp5O7wIAuCz0Z+pQj2NzETw50M6J6SlN+9Y07BDJ5IlMVOn0BbG2QnleQT0SKI8H/X8
TpLaB+pYasYgNiH8zWayKsYdSyyCTnomm1hL35OuP3td2x6GDkFPMItpk9sAN8pSrADeFruBUnFy
8oNZDvJgAtT3VadTsmXlxlVMYuh2hvtuWR8JOzqB4r6PPPPcZvqhnB1jVcemxXDLuQN9+4oj1Waz
HW/bufObJr64RIuTYlnIrUqfcqS3HMkMA8sX7agGPy0HLXYjI8j2CQfHFXcYXaQY8BEMhlMWMgFR
JYLi0WzuigyrV8I2MGXtY2yhtc+D4YJfbN6ocFfkHA1paIQrmfJzHc76K2JEXwIPpWxdvQ4UKsVY
MaQzQNBWWvCiIfsxluEzcZx5+SNhcjiwyq11ET5bkUYbr6Z/ONwrRghjImkIYH7bptb0QJG86WId
a1VFjIboTWO/BA0sGvaKVHJATXGejScbPzfp2jC9ouDeC0Vw31rLtjGPEx6tNrgPJ3cJgS0z310+
RHaXXhLd2+l0L1dNzWBqXN5ChZ71J6vzMsaNpriaDPkMn6e5//gHqMdbHWjhlTnr6j7pRmsfxVzT
jy+abtPcA8H1GQELwkJ5RNRo/UbvC0aIy88INdVfbGDJHx/Ny6cIikqZugDi/PhcFjfWiccTRrr8
tI/PtQ4Js3qfXv/8rlGKnXBQ3X58+PGPaTySYpbd/esBeLeizlsGrAJ6lV0QjqeL15ZGyYNEHoEq
Q5HUrGb3QQvrL+ak8u/LA8qhqR+Mxsj3gLr/Lx5g2PkvP0Hm8rVffoWpeaBz/uZXoOCx9bn6uwfA
Kvr5HD6e5N/8hN8f8O8n2RXTsCG5uAaRTTB6JMbncvRqDldRd5WhS0I6aqonryHiBK+DwaCAr/La
IFkQdrrp50o99dUia/WSYPvxVQ8mpc+NHBFe71CsekPGqC87RLYqolXXnW0QWTFoQLojYmp+lAah
g5yeNbc130vicMsZJfgKwZogvJC1N69XyZzSdKEpug+nvHszhuTRSUT9mloO87xStF9EgV4pxOv/
2DmOw3zUi+4r5DnwXGGT1zbx70jHCKJzeGuKHtOZpRMu0mV9/9hGRnjqO9oQmeb2jwaq06sCY9rq
46sSxfQ1WyL21uXBdGWrc23ZL1LF/aMK5v7GUfrtx0dkGFmXMY5PZd4yP1B6e8hKGyCR247n1GXw
g3YCZ6BNbhBrM5/8+KfCNZvn3QuUf/nEkhoV0YvjVvKQC3TYhHXUL2JchhpDqS70mO0Ls/23j8/z
x2o+vrv5UC4PM591lJAvOnXhoa2hy2qZrH5+szHN6jKWFKFdDtp8jHwklPKOv3rYdBBhz1U75nsv
CGgvyEU4V5iPaU90C0qTphp9bW4RHjdFz6+Lv+Rg/e/nOlB+4qLWWo4hgUllFcbZJutZHCdnyE/J
O4kr8ZqUu/6hIDPddABCVFmZgUrGgJDzo0M0vVJP9yQiTHeji1J2gXOLuuLKIXlCAVdwN5bPoWlR
NUCX3gi8oobL5CrwQmsXquplDoP/zz99/4BG/QPuycABh9kJG9D/+uBa/Ysp9Rv06f61CH/Fnv77
e35yn1z5l607jo0BU1i650gMgD+5T673F3pEhHUe5nmb//KVf7FPLeMvTG5IzHRhUEwRrv5/uE98
SfdceDWe1A1rQZb+T7hPBqjUX001molv13Zg33xiFwwBsmLRxgFvmdTc92FL6p8i0SsNoyXFt3YQ
ykTZLqV4IvwDkHQXxmrHH0EwTphlV0lPLACtxqfWc5JNKqKv+Aagx7nlA/K55LnsTUg1GD6xvAeE
Qzv0RCmBKES9RqCV70ix43bUkXFN5a7OXLXNQrM6d/3A2DtoyFdzRusHTf6FK8GsqapTaCIuOP1v
0/CBI04AyHuevpHpHO1Uh8pygFJwrN3hYSL/DaK9Xfstget3Xg4Tf6WXSeGDI6FJPsB6alzmn6Nb
iifqoG7dphOJlu4oyXQRclvJZRZfzONBahKXA7PJlZbI9p41meMBGvWnWFISzHE0vWO7JR1Nubhh
PI747Ppi7bKfIyaS+X4AvL3X+pqRPy/EigSgCH72VP5g6o4jB171xBi7c4iITyfNRRbd9fsgavN1
K1D1k2RNhqjhxt3aVOFdZjsRx4Diepg7zv5jzRaLEizbayaBSbKdw7esrfKvWRK6d14RTLDTh/m6
sDgxjZjmroq4GbapS4qh5/Vg4AkvLIT5xaNg2Rj0M9eOzWi1ajmXy8DOEOXaJfG2Cp1Nrk3Rthvd
L8YwPkR1svMAupD1kpIlK1i123yG4k2lzhhI7Hsru+blHA8EoKML1dPrwIAdEJZQIYJ5a+NeXGkx
R4mGSTTdSM5OnWWAQiDN8j6PB3WFmSC9FUTPrLWmoX/GJPZrYzEoKqvOOqJSRxE+E36K87166t2h
uu97olKjsGPqk3rCYlq79EZmztLZMA5+MsbqqeuajtptaDa2JvK9JDDn+WMJ+B8Bo/9brt1vuLy/
B+T9P4i+MxYX8H+/DO5wJL6/ahg3mtfut/Vw+b5/YaAN6y9hLQ44uDIsrNgd/2st1AzxF4NZfH3c
XAuD2cQA+V8gaPOvBUTmfZCwoLqJfy+Ghv4X1C4b76LBGuZgCvyfLIb2YrL8twkT5prwWIgtVzd4
jo74DGDr4CYEcVHfIBrcYpx6s9JkulH0HbDmv/UjPSVZW8ER0b83medApPVV1unDrkFRxJvOjoFe
wI7viBJg6EZv2nBrJvKNIHAqFtdl1R+ZgomNSGmvOHRL1iCJEJiXnrXt8gkwVE/+9KzH8R4JiHUT
GTAC+lE/REHo7OdQ7qvcvsunja51xqWmW6S8/sbVLB8WULS2HPJ1CGjLD7+8kpefF+BXCOmnPeLj
uuBw8EyHq0OF6y0e9l8AD6lyCmJfopuG0mqLkx0RRA6R1FDNN81wdiY5jyPxWLWdl3vUdLd9QbSJ
V9h+QomzTZgKrfPYM7ZlAQtnkJPhM51KDrY3bt1qJtm60t+qGuNjNQWvZe8Q6uKa9lHzjFMGpogG
UY+jxwZaEs1WdMh3avIQBEzm5DuRC+xjmvYp6A/4KPWIe+abkEyFBRtUziu+xjxCVnU842Uz6ReX
UAC2nT1sK6+pbmTABMeSPexpnXiQiNmDK98ZBJrHRJF2prv1c1XQdPA6C8GDtvrztbV/94b+vLYM
910bsJnt/QdFx2SZmnuhnYM5LHeM3xovL8/hrO2YqRoHtsB5Ey2Tt7h+ajpSkWCsPGtCf3AbZPpE
RtxD/fWrYdR8I2MojAo13RUJxSmiMQt3nwHzxSCi2Jzafhur5NrWLbU3qnn0VchALInhl7oqLrZF
7GXbJsk51DPr9TNyNuyRqQjeoGYnuT8vAbnBpJnQfrWbJ5ubZf3ni2Eub6RPNyAzas91dWgVoAc/
vdEA0eGhsrVzNiQbtxZIm0XtARf/YbfMHO1IWStnwBfgTbfhxLx3CLYJjZY8GSe/XOKBh41ZENsW
ozRdx3H+DYxFyQk9qZjYZz/qhOyicZnWJQGMsD8/+U+W/Z+vpO1agAkoqhjHLfblX+6SfjY0WGby
nOR1cGN09VYSxBcNUwXvmUGdHtP5g87MnlavaIGfkGjJleRBRB813//8ZD6Wqk9X0gFYzCUULGbi
8y0ralofthvfmLVJqJOTI63pS8DbQtJ8m1GVFZDlN6PMSmaJ9HPGrrmps/p1TIieFCAuOfeJS+G4
uyjQCM8VJEW0yzy8mYfbjvCHuNHElXS082WFSrZ+COrpS+yZ8cbNKqTJILkggwfj0aLl3mO6bOZa
x7aESJBKgdxRzfiGrjsgFcqrDuBJsJE4nmKIya2m1YW3Herpkg8miX6Ee53pT5D9ifmBNqcb61dd
9uCgKY1gX/75yn1gLT9dOdzwgDggsTrLtvP7y5hOpdbbyj43JHht6zzc28lM1KHyHKwc1qYe4rXu
jDYiRHTGY0Ozu0jOuYbC38FKshYDqd9kUqQpUPl5ovyakwrycrdkXV0JbsBZLMO9nKGL61pHl3nv
yszicT/BRRrR5HL01zx0djpkcoHp6J4sGjRtikkRi2q9QqlT+n/+o43fqTkf712XwwbSKLZSD9jj
7380AgNseoZ+zlCj74zeUKg0MXCOpMsapOm5UVxtJ7EP3PrY3BS9Lv5hGfzEEPrXE2C8BOvWsSDV
LFvzLzdPMyK/JePvzMoCMhBalQXSUcP5OFn5baH3A7U9UQeJ/sCVOzo1KxoL9z9dB+tvFiDWHs5c
tmNQo3xmnuohyaty0M8wYndWy6m8td+DPPRu4yRiOtCpa7Op0+uhEnd6GXzJ4AcSx44+tdJDdx0U
4C1ipJr7ztULgnt5b3gkZ83Jc9IgFyUkidh3NZu0+AHGayWh9Job+vM8IdbojCUMB0u2kOFrHaCA
5Ix27iAXcWixMLi28Eb+/Lp/gqb9vOyGKV3OIdRX/0F6iSzNnLVMP9fxeBmMvmIwVhaP9GQrx5uQ
F9IZpcTwUUR7tzXpWEQTY4chCXOALqeyY63VpF0F3NAfK22ls+yNTENThHKrbsrO0uyRR2VvTdvQ
HEVaaXwgtCfte1qncldY4YSlObSPHzr+gBBXMj3pztrVrgA4tTcj+6s+2XdJHk0bQ1WXSq/FuiW4
nEg7O/cVBPVTRtzCypqYFhZk0246IZ+wrJTWfEhdDE5tfYrI70CENbR+Gs30gXRgR2YVFvB00c1y
tI1Pw5xkPmCObR9IdRu7t0NEzoDXnN0H6d2IcAqPVSDPTYvpQ+V9dfCK3QSVdJvFWD7tEcPBn1+c
peT9vBvi6reX4tfi5hNL6fDLPRG1QxLGWnduYP7uCUnsV61Rfi3cvj5CtGXbmAktzsk3R3eurzF0
+i4ee68omE9CaurqqtqWon9K4iw/BBwxB6LitrZqi11JemqmWSzjWDnWjcx+EsL/WybYJ17MzzcW
KCVHX0pqgyLt9+eeYIRCL9GeHTN6pfJQV/2sb/qejIPAJasNteODB71hwAsqm244dtOqb/hamxK7
ZER+XfLGKG3zeYnLqMc63wki5MHejDdamyTnkBAjNP3GPlEkvIYFB082JMY1aiz9JnHl3hwyztpg
O31kXst3RsPxzy8Q547/eH0k4lvqFQM0pbF8/ZfXx8aWMQWqOk8DOwGmvkPIVrmem+mVXsXdn3/X
3y1MnI4Mzr+sT8ZniFeVeQH0ueKcAs/eBlr8Q5PUOX/+Hf9RNEC94tQDPE16pgGO69MiTIiTPkjT
PJOHjHAOYzPyN27S0Y6PZopUhyANgmxLjKCR7ZctI8OU2iFtZrVzzCsNR/CNPcWb3GzDDcq+nU3q
ky4B54WDjpEfB1ZqRfahTJivkA8JMEqbA7DBnX2vKfE10PBHVFN8mZKuXCxKJKkuFruP+k3xRlvp
8qaLkfUHE5qFOecBY1M94jwIV9CfMIcp6WFllDXUNZ0S0sqvlINSq3fGuyrCoHwd9A2HCge84j9c
O5qCv70ZuHZA5zjS8o7ABPL57DhXRqjqvD6TgfmAZZ+wjwCz9mQo1FSNtmsgGfkSm866IkJjDUyP
vaGYnxiSP00iM64ypBbgefR9VZqHqOEepTWf+SRr6eijgX4zNbUqzn5zMgKNLdRWs3lt3CCWPgER
WL6F91y5ZJeYtLg2Qou1LeM92BqtdqrADGQ6klqjNXV8P9Vt2cTYMaoA0bxWC0iZRrQ1UsLKmjlL
942esMf1+ka5LfGl1I0BMZ1DWoSgnSivI18kL5yi3dNoem99FdWkVNZ3ifi/4Ogtpcev9dhyYRcE
Ne1Oj7PJ53qsbNQ8u6Y6u8DGUO2Zxt0ce6TjVHuVe8ZlEDWY+nL8uRdbDjDyIDUMgDjFba+jpsg4
TvsqyWJ40LZD5meA2hmCN+YpRggO8d8uCdu4GUDYdMm1agBcR4CD5kWkHy4CrUJk9abXq/icOP21
adXmom96bqRtHHLG9lfJ0l2M7a8RvgyUIPByzFkZ5J+4CRHPMRaWmFX6A6lM/myPre8b9j/cnsQq
+gMqnnQ6ms1AMw+677pDEHbFxMnY1l75irZcYIcQ755baZQU+QUsxi5aTP51h36zZ5MyZg1BT9tk
lyx1SIbxKL23latCv0sng9uZPycEYVMhTenaGAFB2ilfj0buPSeufYTuZ9Px4qsoKb9Py5Er9ooz
AqL44pTxXTkVknuZJPrBoLWH+PiqbN3v3lztugS15DiH+tE4RoWwjo0+fqFdg67Eereh8PgOg5fV
xNaqRDkeERURDOpdNQixSQOOHgKu8pkwGFDUOnROFqWDVYBm6Qk8WJc1bULXzsetw1SXkAtHHopS
9y2ElDdOXv2oTG1fhIV5jQNqE4auc5oaslSHEfJv1ZxF/6YsxnQflWKYduE/lM1LG/4/3pvS5rAK
dHYhUn3aoWcoeTOMlrOWJsPea1g1gyked3reyJXpBNnaGRywxSn1u6eQpGeW8xDoiGB6hdy+Yujn
48CWuypEHlzpZ5IFZqJuiG6ylrNum5ORKjN4RpORkk9abeiOvXHqdY9DzYlOc4JzlGOpMFpoiIgK
csSUV57INtjbx4OLqTHPiUk2zSra5HrW+pJj4WZY2N5T4t4Hgkxhs5svqcb5A3wFEtq+oC+SKFSs
8bto2+togcjUeQEhnICgzoDyO5Mw5kM1IGLH9kpeDYy0f15NPxGz6IZ4BGGYDoW4wXwRNdHvW2vc
aZFjKe267YxuzSwyX9d9DzB7Srw1sac7WmlkMDzqU3vtgCf/h9/++0zk5293aHi5NCMs+pHLZvzL
xq56ZDSa412PCuNZpB6FkZ0MATjEjNjpuwTmUJkIhFfNxoqEBXaelxT0WOHL+H2Q9JgmxMfdDIVr
yMjdStU/PcO/2W0W6DOCVy4Tb79P18cN0b50Ul4POA7Wo/XmpXifZIn9vuWpLKKXMCzXBKa/TB05
uXKiW2RNSLUdlp0plM427JDnnGVAetc/XD0whZ9vC1ie+gdH07QlrdxPhZFwdXT2bnntNgR2Oxi2
6mTuHxytv9H1AMd/ntAPQNF4DKJgOkTgw2daJCiB2VuUpsgZRxgyzcCvSg8FaxNeI4z1ntLxNfYq
ZgYRpoIkIdVLBbmfSVL1ZrJsIcJEDAaUeOoMOe7kQGBZNtjiCXDm4MOqF3t0lQXH9co5SkW2x4SB
45TMZf6UJdyAnuq1K0LtjEq37qIW20ZXternh4zS5V7XKKL/N2Vn1hs5kl7R/+J3DkgGV8D2Q5K5
b9qXeiFUUon7GsH11/ukZjCYhm3Afmm0uloqZSYZjLjfvedGxRAu9mLez6ofn/yG3mL/uTSq5nEx
hhs5FY3Umzz7HeonvinR/F5gWqXUMMMES5MNfYcUvi6k+PqimQ5GqXG4L/1N4qD2VguVP4VJisWY
3IOhzmxmoEn7c0mWhqTDonYm33FMNGvmKdatu5mooo7H9SC1hIp5x9n1yqFh2L+4vU/wwTv7rRbd
ybEZQ8+ii7qX7a4agQslhIIDPDgGpbBJ81LpBES7fk7O0Aial0aNT9qQnSe292+KZKI104flDymA
JSsHEVSlyXYuqJPF3/hAVu7P0DnQegxMIj6eFI8CjxE0QqKXViha2dOAFlqdS2B2pGlXWeHcVfPJ
is2H3MtTRPXlYCRdEw6CUJZZaePOmkpju9Bw9NMn3iZ4Yo3sj6hHExh2BOokyu9n5+hb8XLHo/To
MYEjVnMDAoz0o2h6dJgkrtA+24nJvDMnys5Tu1sLDZmaKdjDONlrd8mHMBPNo55y0rAz8yshZ+5D
3AvYGFAdYJtXZdEl3fQREmNqfQOLo0+vdHfa2H9nNpY15dZX1jI9iDp1X3jdg08WEp95+UpLwTNb
VfPGz+UgbDmftXAfvXH+qhd11Ra+eYRrBfdrPEyJTxxK8J7xCH7QdReZf6CGGTeyjH5Vec/6U1rr
eBk/nbFdDUMuVlg6noijIMz0V81z/dCK3FNU0A5gRO+D7RwqmppHAAwroye1q0Z6vsd+HzUAdzJV
nIFWvBJ4+c1D/TXJnFPBVr+ipDDucMWPETL6JJfHAjHejrvfU0rQY+waol+V9otpLnsjTIMXp2QY
yoUUpDOHVOrDVyBwtIPl4eAj0H2YBfH0rveoq9a6R9BZEhx0LVcm6cp14nqYCSGB7LFkQvruqrPV
lcvW1PpXbUr1FSvgss5Tb1w7pKNW9m1kosm4CXKCp7Ano50rJ/uCTc0n7QFlHYOMcE/MWiPMk315
aYavUbOHi7J5J7HueL2hEeUzQr8QYWqNYuPVS7xxaTZg1E37i1jkY525gZGI7yrxXFaVyljNUQJP
zIA0LhRYd21eGWw+wyG/Go2pn+Ax4gqPUeyoqSsbh8F3hkGetPWxJTZaa8Qocqz1axJzVXAzzPk3
Rg7a9ZHwzmqe4reh7LF5psm7iy5LSLe8VmgX0L6WgB6SGh2pX9k+e32SKidVOzeCeOOGWV0QcvVg
N+LCGtZkcjd4Ef/odgOyoaAVbJyma99NLw7t0NRsYKJG5HdZQeY4pbtyvJlvv7TWs8LE7M89UIR0
1H9rBeUOfvzqAepj4JPh0VlWS4KpV2bRcoJ4z955VgXrmH3UhPqwFVQg138z8wcqGRsEeKAjGiXd
C6Zoqtv075G8jb/40HESasFjm91vnz+nS0O3YVPA614Y8ZPIvxlxqWyQ/rxDs3yMvTmjG5DniC6K
wIzrT1+LAKk3xANwEb+y0r9GTTZu9IFLKZ6xUvnyHQPkV2ayfy+pTtXoFFqi9H6QxXLQ6qeBd1m3
8OX7wKvSPCe+SvLa1SZcxTVTBUfXSOq8OQYAoj7peAqY9a6SJq4qVxrrMp7MqwERc1X5ckMwhgS0
5vBVXY8rVznWLp32LF/aA8b13whKDE6s5HNJwU2J2k5XguhKqijBIyH+XSMR78tFbSTcC9A0w5cl
uvMEgSPwcoN7l60ths+p25Iqe7HyMjsYzrWzhuScYl9folby6nLzWVeFvVlsYtjy4+YaAvUSl9s8
7471aJSHqCvUQjXKxPw/ax8Zhfqcfm4+9bKcOMHoLU8MFmScyNCNO+wQcLfwbIJ3UcZ477e+f1sd
jvnSvqMYW4S5M7r3TOwB//wHG/D60MewNEtOGoGFVezgp3zI7scsJ4ydBQMPQXKmIF6ATyoHpRz+
fJNsvJTG1dv3//y4XE2vyJPuOrPz+vDzDwzocgmItGzAo3rbMY3AtP38iVV41UEWH11dAr/qmjd4
SDBTI2qsOYtoPu3kCak/0a+h+lmt85jM3bdy7ucefr+RP+bsh5CV+fsXMe3LgWt0LJtiXaoZK3/l
mofZs1/0vFObyTTfe1u5HAktDnWk/miNhDNrvJpTsmsXQmSitC4/77hfTuUBt9p2NPkGMGtPU8dB
1Mb9QLRzZWhjuiZiqD2at5t8Toi1dqyd4eKl1nuKF0JW3pmS3/SAX/zITmt5wEO6wKdpgwX/yQ09
3ayZSTGtROkcJsjleubqZ3YEr4WJyunTibCR5EHooLCxFnuSvUGD9NYwZnXHwboY0Yj7b34iit3t
/S19ti++6oluYFz3ALQGnphC23WeHU6dpG796tRq7ltRsuVM3OahV22JwzD61rqqema2vVwnYVzh
i3Ub9Ni7xltoL59rDObCfrNdnZ27br6UhUjuMnlyrdY/Y0oPCdDhOO8XPI6WKNdLl6Hxcqg9s9ut
8dc79Zqk48aRsHZgCoQ6IfhpNHymvs29kRcvAPqik648bV+67SYtB3Y2cFkCT4/1wI3j8diWNs0e
INpavHLMzd8dEuzgWaLkHnUtIvNr3BGuSO6bOT51i7hxYuzfbXqXxZl1Qq0sdpTBfA5dNHHN9lFY
wDHVqcXYWp/GUDyNlco3mhp3SeRSAB+7r7qzcPbD1ROO4ot6lCWMUzPbFXbm79TMjKzhRENOwH4e
Snnso2rgfHGa+5szKD/EqYsYRgcxUM1Lz2dupF5/7nqJJso1yco/XgipBARxCB/NXRR0jNTgmObH
ZCyL48+/YSQtg8VCHuYal9vM40FVL9GrVxlHW+bWuqiXCQ1j67pkLmm1/EgFyHTgKHi8h4SEzgK1
hkJgcjlVIDA2EO6rbw7j5VClurZXotxXc99sYzE9+nO1K+dabmuO/6uFkXWdNoQUIvEnS/Ti6HA/
Taw3V7e1/oihsMil+8jypCkB6KEVJhieLH18bqDArwSkxm/VWs257fODrDtW8Ll91CsILcacDW/j
kj6k9VQcjFpRE7oQxyHGDbhSp5N7ydNTDLmTAprWDD0b6DKNacwr1euI3nFIRHkmieBsSc1hD/3d
aR/9kGcXnQ5pvgb9Bc3FnfT3LO3Hc9m4DObN5oDd7GFsSbjECFAXC/Xf8QnWji6RkrFuh30PjUma
cXMVqtQHnj+z3C7K3SySqMBsTzuiTimUStPeux2vV7Nz/0G56ScT0WYzEppFTm6KkwHEYSfcMJlh
c0RF2V34FOsVyDdI4cQxBz1YHPnSJzNIWsmDLh3lDsFwCotFHMwxcy/mYF4LzgenqsKPV+psqz12
2Yxjb3gpXb/Ihv9uS0lxah+lQHhQLXRHuzpq0neazX3W3eBfbE2ukeHWa260fA/N5jcOH3A/Mb5+
wV6R3YSiJH0BUOell6KkPABrsrudbJjmWa8Ne4wh9LOkzvNgztC0HDSGnLZp2h30FVLyiYB6xqMz
faSuut8XcUvZnWIBr/GHxJL0SbWY286y3lIq8Q5wUn61fiwPbu+utXley1g6D4nWH1PHu8s8Lbqm
lntK3IR56ijyy9yyLWOZFC324op1VNmkrn1Z2Lscb0YA6dJq2/7g2VG1AnIgQ+XSYlMMt6CniV4s
etNY12DT7hx1U9eYxC6O3b6V+HynSFPHG8o7HBguBoxaFauSMW+pA0uMOn3Ox3EHXRYeTgt4J+O6
AccGhIw0Vr6lJAfOt09WaU685GjjGP55DNxTPqPf3eB5puq8DyQHUlR8PGkk+ksylAnBfO+h4WS5
E6V87Yw4vZ2GJ4CMrPfaEMXvCbkarb8HOtB9LPpdNlb9YRgIpcd9/p1DH0Vtiv1jpTVzoCftl8Gr
3+rCZMHuySFag/uZAtfMx3k6yjyejrY9Pw98lNy+5MU8I77atV5z/qh3llGbr7E6Wy1EgcHl4NVw
anJALLOTmTeQBAKzNGaSv6x7XcJ+KkUWZFm3zxZRmzVF4jtqhNQF5X+b5hybarN+m6FgX91aFqvY
qa+l22drHTbeqZ6oAzak/iv1fhmz1Z1AAaWHwp3W2uIfUOl1WKUJcUutJqcjZXMoWmTQabbgDHA0
5ogX1cdEbzfO1MdbZVePOUfcdYNMUBcAnFOoD2slu2gHA9hENBmro5LEU2xrfCpu4rCY7AHIGI/r
lJUkyCqft941FqSH+J04i36cyuxS6PWbAK+0ix33iUK8dsNVKtlzqvRi4nEJZKP5VxRuqt+riyTu
9+pJQA6CF2+i/Wyt26LAuCC19OQRkmmYAFXdR8PUccJIqkNBuk9+52z9HqeuOnrOPFAaHykOTlF2
n/n5HgzYHBrKY4JaxtCzWIpKsprHxFPONrWMO1iSy6mh56l2s6uATRfmcCgP+TQGKBg34oGklZtO
1RMLIbI55YsbX++pDCDSvEYmM7nwdS5shZ8/LwzqITNy3rlatJ2rLfMx7xFDqiJ5R5wuTr3ev8Zj
Nq7tBqTxOGj5yYOZGdgeZB2ro3xPGewfcxldeiRd10VSTfz7W9opZ8maFzPZW+PJsNv0otWQzKY8
OstI94+8l+uhShFKyY+G1uAf/IVIoaZlf8qJskF2+jQy4455MudqrTqZrnLDqY6i697cOUn3ItOG
Y02qvkvze2kX6U4v5nHTtQnR/zLbKafur3lLb5M1YyZa2O6FllVhcKsiQoeJS9BtgnSJXDlu53F6
SIflEnsxEbXB40Q/4+pFRtrhFO/oLRH3Fomf0JtsqD59urVmKF+MEx5y130dMnHEuoYEpvFHygEj
nHUOl0J8TOV8GhmErkHZ8FxJ7LvGbT44MFDLpxf6dnE1QiwwBIALb4H7NXkKZiW9Sju+FaPH9jGy
fw/gmMO4MKsgsbZ5k7DTbgi2+Znzy+c62/Yqe9X7ThyrOg1ZjJOTXb0AEvJPaDSXGCMuiB0HYgHx
uN1PYY/QFnt3e/PzGbO0q61BWgSu0MWZQSyHPvQ9FwkuRE7mYeBgIE9jubcK8fZTwljbEpujP6ZY
vcKIMGUAaLTZ6DQ5tUVkHDCyrY2+jLc9MLxfUOmk4HfXSuNcZvWTlSfxyarKL0WR6c4c3tjX+ycd
+wbhaOKLTd+AjZb5d++Y312MvRmEwcG2OzBW9US7V61vVRJ5zDv9PdTlKLQrCP96fYj7hrmn43/F
RDeZpKDYF4Xi5LyQF0NXj9ZN/jZB8N8kgGf3pLaeXSpSCC3K/Jwb8ZdRzC9YHlfY3nUuW/PJUgsN
KvCZOc124CKdbpOZrhcqc7noTfxpVG0fFgnPihj9887A5tQbjJXH5iqjwJ/N8o4Txc4ea/MJKWqV
gVs8UGZTBk0R+asUE9ZeZ1egj5N+hvwWrxHZMp5//Pc0iYuQadvJbY3+Oe+ejYZtndYeZVVZu1JP
rY09ad0WPpR7jck2wJbOoZcsdCFJ2x5W2qJZoQXZNajZvh780XyMIgM9UVowSI46T/L7jFJc4BOS
ndwRyn7B4zDxIcEoHrTpeJyJs6EdKgytCNKjcNTaUO0Quh30K5Po/iXtuxcXEAwoOc0KWHjv5xzC
wzjXJ/NU4JI8tyxKu0X15O2q4U4b5Lg34AyuGJ5OAUMSQOH9fGrMuqOWcfq9cLoKCZMDR1P6euyz
fo+l9E6WmlrLMbnlfgl+RfpoHMUB2EIdRo1sNpjnH/oebY8YLK/Xi9dytp60Ds4yd1u+6oaJBFjC
aHvgLyN8SX0cC3slPnwmVDv6355Hi1i0LkpSg8MI/G0BH9HyfEw6l/5BlSdbTVkPsAnlKhv1+eB5
EGyqnCFrVzJGgHMc5Evx0PqafPSky/koUvo1TevPrKeYoTbMZ+5uXCiH3Oz0333recCPWZ0tngye
yOa1s3ByG6I0uc4887l9jkVOdAlPfXsr5dvwHGnW6TBPFOcmtDDQ8YeEMn4tlTC5TOsUlCFr3NQY
MFYJnKIZcYiC/1gFLQ+tvHHFEYQKb4mjN7tZavtIEvAAvo5oToB6Rc0ywW6ajjEJp5doSg5YfYvA
J70ryNuvZoow9rLF0qFZHvk3BLEY6kWQSuosaeXa0N45h1YNYhTFCTOuPWYMOh18lZlz9NiI3/e2
OLcZ7XnMrJ+WArPMRIPK1MGhQFtjS+dpGx4PRmD2g7OypJWHntdinTbnO4IcaktgmRzo7OPLS0lJ
GD5vdEkJg3LY2lqxNl6NcnigIuENQC3rX/KYVZMDfhnC4c9sd9FscSgr/h7THl4TwGaDrNtjZVrH
wRtassYkIyoXpIXqbWYRyY1FAlMFQwDEUsnoT48B2BjTNu0YBs76orHDIV/fs+TDNbUJLzfDvFKp
+wweWgBQS/HTjDDVf9DsFpR33y9sECIhqM7qwVBhVCfRUerPEljuBcvtirlCT0vgkgUdI0NPMadI
R+QxCMgm9oWe24SeM/IrHRG7NDbbe9NvJRUr3cs0MvHVS/zwcRqZ6zTy2PnmGuhil3YkWUbshjhP
nvrGfJhhIKFJKu+B8sRT3hR3o2aQMjS0bB3nqlopTlJ35VC94h1ywl53zIdbWrgbYYHVpZuuajOb
t0zY/IhKXuVWIdaNZTWVjAk0z8ZgKzaR19Qnw4dGFHWnpMRvWeT3GieaEIhjPw3DptLKGX1MvWi3
qaul8k+enCVlFDeBF4a1V5KVnwCGmloV7ZgiAeMYn/EbZX+fiv2/EiH/c9bjL3GQ/1toZPunvnyU
f+S//yUn8p9//VL+/et/ZNb+8sX6J/x23//p5oc/EmDkv6bb/q9/+I8U3NPc/PmPf/us+0rdflqc
1tVf4h86JqL/PTay+0hV+t/+/3/ERVzjb44hqOHCY4UZl0rHf8ZFXOtv5NYsqrpsjFeWd3OK/yMu
YuoE5PCQejZXjuljbvxnds7w/qbTXmbr/FA8vsL+f2Xnfgpu/8WZYlPq5GMT9W7ePEtgtP7rmFgX
jDsA/LtrD1TXypjN22HIXCsNtz6Kzs7255RWECYLy9HOAEyN2ipa7OmuzJ2XGvnDJXe/JTYIkmdM
6IasGrll3gTDDTv+UvRXOWT2xhsGDADLsm6xCAagPURIxen6x4yVpaPY/8sHcPf33/9f0x4Ggttf
57e8MFQ4com0LjMAx3L21xfW5V4NXWKx1+Y8nCvKTEqHHoRpWTqYiEBIBvFg6H19XErU0Gz27xS/
OEsQtIvKeTPrBhiojpZK8A3Qrz/QKe6z5qJILbt29NcZyS9SI2ThmoiSjslt/6SpF506C01S6ANs
u1wYFFE4eyhOnM392r3PLfVVLtXKn63y3lXb2F7EvsHWx2RBQgIDbTHaA7tF3P6BlcfPhV9g+WTO
kHjWeXB/KYempLoBetSIK9iGelV5e1HIj5STaTEZl1LUf4C7UssttmZkrF2WKa/4FY36MUvcPYLb
pZaPMo03Qywf7Ng+p3P226i1ayvUgz2RcZ77i9kV955RrQa7PY6mS0kjYkoFCDR13L10ypfBaB58
Ayv9MAJcxYNa4/gap8es9Z4ahz+rxkc/ZkRkJCfrZFvprhsMdvztw5JTr6zfRzlP2tJQnwwog0nL
b2YX+74Aaxf08gsgb9BFPqnn5qXjszOW25Fnqn+rvoSl1ZeY6rBSeGPHnpa1MzYapmbLjb0f8VtR
WcO6n5v3daROtROdG8//lo16Z2T9UCDYDFnynvSHIrPPZWVyfk/3bCRPiEO7bHBfYw+XshAWrgft
MCgfyMIs45VK+jJ0RmVsru0UiFgD9qAE+MQhv+8SegXjOPqwUvvoq9mGn5v8dp3pmLbeeu4AN3uQ
2piZTReXuQSeaTBNRdyT8TCiN1Bp+c0YpGN206aD432b2ZKsvMX6jKRznhLjTLnOkxVbr1GkP6I1
vSO9nSQ2OkHUPVDUVm3nClchGOhNRO0mTbWuDgYZak/oWPW05nC3axlXBSVn4Ztrv2v1G7ZGrDF9
1IG16F9+LT+ZNq67m3G18fDMkaPfTzHRkx9HFdCOapVEDrRdsKAZRZpBm7v32kA2iZqwIIP+dPBv
mzXFkD0whbqr6HELW4NihyEqMRbG+jqpszI0jVZj0Cts2BBq3+p9s+mzZou2464gfrC1aIpn2IxQ
geNyDrvO8UOJtP2kuWQwhto6jLq0j0MSW/tB3NKrsLNwn7M6lWBNNU1MuA1u/0fDrKYU3rRLdAVy
upI7XzqPzaS5K+bmzdmy+DBSwUh1KnZmvuz4KO3dWHkggax+12T1B+iXYTuyGYLK02nM0paHQSlm
bsX0a0oBkv/kKCyD9K61NCcXqYEXj3PGX5x1CoU9/HmBXt+mQZt0/IpSEGjBIDonnIrZDh/SaH4a
RsY/CcCSrjReyNyEAoUWYEge4M3yt3kRc4Dqym3V6+9o4e06m6MqMCMwbxUmufVPtmgxhI+1HRPn
5HY7r3R/kWWlXAlGht5qgkDanzxaomPD9OBnrREdXrnRepw8cPUJPdahBjUd2OEToMTmyjAUMPNN
ly5QKfOBVqKxh+zaOFEdIqbSN+ho8ZrieABWlM+GzAHZlUo6t+2Gg7pT9E1o5gPkW+yMLWcIwVOl
tt6yqM02ZsdcRS/+zD3PmoHjWdi2VUbFSFeu2H1Lji42BOPJgk2TJslmmLnYGd9Mm8aapzvPxGwz
lubGi61PpSptXw/JpbELSUMDwLAIXw3RIsJVhK2MMll7ptecdN88dp5hH/uY7Zs5nHsqxbal5cOx
bboYCCouPseyjV0eNTzktrpqxcWak9cSjMWtce2lUla00dijZkRL7sgUEotSx7Jhxpu3RXZMDjVS
I/I+ZtKhjkMnYRZbZJnYZGVnhRpUXM1CgCmme7uBvW61+qfb1ipMkemasutP8IQYs9IAhqG023SU
StwS33ezicGG328TL7AtShwE5N9gLBlr24As18qCMTZcW926LSrxyY9vs+FtPIhPp8VWCrQfuU94
wdzf5rvo/mWZXdMeTnghqEegwE9CIetiRAK7aW41Oa+ei6WFafxzLtP3Rqni6pVTtzIn29qOHWA3
zbtD1HS4SzUWwWTc9VPcv+j972YU0Ss3oLGSFptm/Kecl5ZZex2MKF43LcEjDvyPhEzYvU7onoy3
mWOSzXqQw/7nC0eObI3N/OB72puNP37Vg7CvC786ZnRYIYtUyKdlcqyn1mU3be+pyNLuEsdWz5aT
3esxtCt9yU9dk3w4CThYtZCy9GN+Ab+PHmkkOOLMtF7SpsTCURBgeSJwzgTPgFKiicG/tiadcPCn
tnWeZaGIWyrR7Vd3FgY1xswIWFyAiso7DH2XItciCDMCPnm1AE25GzN0Abyzu6HF+6tjoaDPIfuV
JyaBtSlQVY94yCNsmChEHnplbCOMcatu7k5xF3V0c6DXTmZxTdjR3wtAW7j6PrzW2eBgglorTC8Q
FX+frfhxugcYSnSK0231zmZUwEfiAqCnDU+m3e61EjdaLnt+JDauiTK0k93WFN0m8EAinvhJDlLX
Y2QTmWm+tWI6CLSrmifJ0EQ+9Yk5bNzU/DTHAe8WoforsNJuPCG1BgjYmFyz4r036RiAoL3RjPa3
n5QvdO6apC9vqJhID/SYfkmv+il2Q0rJ6ovLJJpwh3W1hMzCmYUmhA5DaybTy9WIgYnZBDQ9WwYC
tC7OmJjymdm+W7jTEGDaNUJAj86GOHNbLgbRXzltfqRp9jTEN1af/BIuW1bbvJv7WTD2XPYm4U2M
kcRl7YYjIDEPp7C6sGll2FVUM8xu8QAxYmp2pjWvbS09TyNDfUL+jul/ju38LMfx3tObe8+rsSES
uTaaEubN4O2mFli4OdhvpCMhVjnfVQXPu7E5jQ+LPYSVfKsq3jEH/ZQ2nz7ok/EPsNPdfKsc68El
qGYoyNA99zK9nVHZ7yzteWxvAEMPmaPskgc7UX9Q/Ne/THN+mRtv3Ntz94x96GVunXstVlv4Du9j
nB+cCt8cLlB3okDacRicdrytasGqO+w1ippWvdY8eKOzc+YneM7dSmOIEGv+78KnRJD47c2d7hzq
ONvmFi4it9AeFz++anpxiG3QC51vhDezsleWsNFzxlp4+9ZVbp/62vrMixF6YBUuFibSZEoJ/Q7L
zkjM19HTQex1d0063M+jvcHQjr1tAQMBzLda1FucF9+ahQ0sLv1AV9qfIZVwa0wmuxYEZtHdd0Id
KLAsp+diaTc20x66NPEhJLUfOmIzwYheMf37ZH0Wx3h6SuN0IwoP8/yk0ehWqaBNHXpysAEG3QCP
1GzHNaOgGzw8DSuqwgJ0NSsHKGal8xTYA5dinu5cPd5xDH/UmUpFrncqoeasbKeAnONuWpHvvEV7
0bPsWTOQKw1mowk9EM4CcyJKsWmqLxP5Y8d0Zec33brBOn4xqAtYxb62b9DaWy9emFy4hKLNL6dp
btBhrgZl2O9VV3Gljj53v/K2pmWWwHbTISDgUiLm4fGKTLvY2DcXVdNxUVrM9TBY20B8FvqASkIc
F8efz6kmnyNIGxeznoH+sgGqJ2RSg4l4YDXDvujNCYa7uG+s8QB3Pkl48cLptp5qvg2bqVrvVy+9
5G0ddxT3PbdeUTHRj7IA0n40vtVIyaya6OZtC9F+hv8T09RJMTMQeH6/TV+vlWnnwTANAF9BaaYl
FhD0fx5V7XfbLOuCvSPTxPdmou2jliQO/OmjNOloSRq2+fngrQZKtehy0z/tlhgjjVEbfZbPk1Df
ZiM+cy/bSpFiRaeRYsrKtQFNHhuhC+mXsSo88L46ZV35JAeXTsqIc/DAKM/TaZDlyJTp8ZvG7V7S
9gKic/rFZgjI9A6pPjSxLWad0a3AwAMnzlHs4Ck9eiV9aa6cN6pJLtDTbmMscmpLXghY0TPRBsm4
MVWv8fDu2N4SVrcSWpLd2YqED7f47Kxsq8PN6+YcSpZrp3zuIpIP0pC/s3a0A+nDuSc4GNqioILD
f3GXs+l27/yQR4CaLxOrQ6zpxI2chESZ3waC/kO6uZ56Q3GP1vpX7wMabwkAVil4foPOCYjdK5Fw
B8HbXiFCYHMtSTCkC0/t8TS79nczlS0nA0R+ImvsqIePMQMBls+WWOmab7HVIGMKkqZF4hWty/AR
TT7Ow3bxHzuBkYlk5Wls6dhzBjIok4UQVxuvfdmXm57XsSIYh6m5peZEV2pY5ZrzGWdldTK5YjY4
X/8Y0VTQT4VqS/gPOKrA48mdRxUKqcd0OMZG9oF9JTAnzuZZrZs3rU4PyIVtEy26NSrV4GT8ednJ
zn8SHnOyQroU/vDzm8KnABoQlQ5/ms1gDOMKx2dn0ojr5RqpHd9bSYdtx1I38AlxHgdFPhHBZNK6
XjxGFwNinVkMd36Gw0vlho6bE3dA6trddo4wNTUTYw0FLrHRKLQ03OfMHKt1X9K51xZvvdU3AXr/
vIUFvR8TWk0af3mlSem3k2EUw1j4KOMWDXNSHL9Z0echdi/iduvITuL683CjVxF3YQ9q0boZJblH
zU2hKOjwG/C0tfbtFIwC6zIHqbNMyNQG5kveUmtlPwi3F1spscW6/fBYIkQfKjkGFgPR+9J36fp7
nicedm38SJ/uxC2giBpXKBTaWGzNZKTRpS5vK3wEPnbR9przHnV8gOCGHgYSPEnc8a20qTHmms7C
zcFEmsmZEwC3RRCzRWAJjRFDMqvYz+WUb4q2aoPWoQbDruC/N11+SjixlkXvHTktt6Fh24oKuA30
lS9WqPzUb6IEfUBOFlYl+0P3lg+n8E9RWpZH4TzFQo1nGEQBYk10YuZzcQ34aEtCS6FOJHYUpX1o
4xtGqLW1QBudJmS8j41kcXfEgoewJIhMWQReIISV0bRg1NP8s40d7830Necg6sSAqgbi1tHyeY8j
vcVwFNVbQ2fI68a7Opq8pzmKHoeRuymvS05Us0csLdLT0BfDoe9rbd1ETbdKLKKn46geCesXTJCw
mkTdHnL6q493Y3P7EJxuqU4l7E2749QpljkFEk3rnkDYHhfuJQzTHsK7PoCGBEfQKDgKxIajA+bb
qx3TplvM3bA2b/gN1s4Pv5i4nskVh7MNgjUzql2nuRaok3T383fYmAegRFNB43ve3hZQ/SaFo9aw
6LvCruvpLYSnwdol0nL3qcsSJrLTBCMmr5MrZw4nMGBn02K0rJe5zAkJ5JfFnaLQnCGSSloernXl
nm0vcne31De+N+yhVUU5aY73N9P0dVTl+hZ48WfHMzaciGVAU4f8mzbiXGPCIB9ifGMe5sEjsmXj
mA6tCM9xmT5Zg0gfGGOB0bhkyj7/F3Nnshs5lmbpVyn0ngFOl8OiN2akzTIzyTS4tCE0cp7Jy+Hp
+6Nnd3VEIAuJRG1q4/BEpNxdMvLefzjnO79/MiZTmpVUERCZYWbua9KH8AZpx4qphT8o6AhYVQX3
mYGQXu+ucmkBuyqu92ng8DRqjbqbU1J6qxTksK6PO9cyx20FVqe0ZvceIMJORW98LVBMrsppHLdj
LdkRxtMvqak7CyeulwxmAV0qKp4SksoZkjwUeaA8FdbAQCub7tkBO4+JHe3koG7oaOMTmIeSDXpA
Bvh8DabqoZ0clyOPpyqKeMvVyERGTk5pRMgeLV1RnBxZnGI3m0DQ8DscIzvhtKBUohwbPCs3HUJs
xC5n2zNfXeUKT45Rxn4IFOOwONpCdVq3uZUzRsrdLYvBD2hB1ikONI/YSsPrGch48UhkmuHWu7lZ
zFex1E8CLaJpw9/WzaQH3osrNqr5x8n8FOb5cijTfCTD9FhSLGDt1p+5vokcc+ra79kxE9vWvio6
SceDMtwlpcZiJQ5xE0wBVl+bWBujpXopDEk5l6cPE7tWmSSsnDWC4+b6RSu4B/UK/r3dcjrTyT0O
AcOoDqcHN3f20xv9DDaerlB1q4PZdW9t7pBSULRwYJ2NMUrzUIFSxv+PQ1sHehsoKDhdnRafjfKw
tuSob/MpaMnvMvNNrKav7JdxucfFU5brSJ2t4Sjck8BE61jJdC4kCyMeDYlWhyi6TjXCtcKwipm2
dVnyGkRgZBvOh58Bp+s6rmXjmQ44TA05JcbE7huJzxPRNXSojXGX9Nq8+/00z7AcusbYDYZ914qR
DL2SB3q0i2kr4mZdTPGpnBX1vogVbW9wJlPcUSDF+a8Q29o+G4tnQzbikBj9YjgOkdZ4ZQXGnLnj
0eEMY4DBZLwey5umd91DaaUApCFhp6MeHlSlvoxpGh27cX4Tip0SA4tEuiMqupVjsKlNK7qhzU00
297WWHdgyLE0RXrBAdeDFqmJaxLmvOMc8dLadjd9oC2RTHm+nSfJdRASW/v7jtUc5TBK5pquOSeI
27CjTFOtr6KFu8KWslk37siFtGilI9dmGNpTejIGPVWVDA79Kxu19GBqoIS1NODqy072EBiHWtfY
oeNzFn1q3dAkZb116LSCfFqO4EhL43s2zg2u8uBQ5wCuwzLpt/MCsKsY2SB9dewrATHf+KefcJLX
xJ0o7cZR4/DifAYwjlGWNu0dNrNfStbUXPg16iNDTdbqlDLgScoreoPDDNkUknxibqxcdDte46vW
JNWhbGwvTK3wEA3dIZ5oO1tUU2stc3jh+8zLEueMXMo6U3Hph1Ja4aV0Y9CCdXPS4LEzXpkarAMM
4CTdQSBUnQgh45BKaW4RJ0TYFROgxVhDuUfrI+aB6CHnexqiYDMN6OgAz5Fzo5BD5hazuxM9wxBy
JmVVOceYYPchAxoGHQMTRaQfHPoH9NvGecKbU1Mt3JdzdiFCY51Ayt2JwrB3SGpezSBrL6qVhptR
RdRh2b3LQwzVm1kmcIgeH1CcAHtXUN1hF0TXWaLiZ31r3xmZJDnaaljfD3N9DPLu14T1sbA6BOzM
BRTUvk4eXjuWdV43FSUypfgcR48peP+jepiTU18z8Qgx5Kxyd1IOuRj8qpHRobOaQ5kp4uYEE3VA
HM8bRPYP6BbDUwm8nhFFXb3i/svQgAejbw7IjyW8+iASDEHFF0/A6GcdKYpzs83cMiCeHDdGSbiM
i/WbhbjLLAzBoBXEE6ockge4OWInMnY57llVycSpdMZjMUeD18/m5FnuCNfg9187NMVOITgEZQKj
Ov75n2ZsOTd9b1COnpi4TicHS3wcDeZOCRCYdoRxqHZxTx1oncRojZsBt8t2GB7bmMyJEk3eXlV0
4CZWF1JC0AKPMsvOlhVtYjOyl9V1vBGdWVCRIgIElPaTEz69cZq8IS+2QBUTq+fGWLoFjegnui9y
ArxxPQSB5cUa3aFLRL3FXocGxwsQh3osHOCswDVa6aGBInaY8GcbCeqkvFhB80RmpxExUYgkOkiX
CJ10RCTIgZc18ifS44QVUV6tk7h+V3TivqRbbhI6nQ3eDWfVDbAxZy40dymDRua2u07vnozMmndx
ilRvCdRLGueZtWvFQN14ZNMAApNZgT+SNuER82iRa7/IbJkpaG5K+qitVK+B0JrN1L2UVbjLW6zs
hsUujC71gIKJMXaLVaZ33tIqdD2SjCAZFHKXIfX1JgePH1byZS5t22tDpP1+VLQbompSPaqYpBDG
FX4xpXI38jognhcdMDU3C56qmjlDX2ByHsNtzHxp2TgUTAXEj9mm/WFUmoOSTHBvwiFE2+E6pHaQ
hq6j7lpEBNGGymxRemA/glz6WGQfU1+Ee0UljF7pDMg9hfGLiiW719xwfhpS0hKcxeyCevoUFC4K
eAdxaUpzV1rw2+LcfRUlgcd11/lqPTknlW4/17gfezLZRxkXW2IVGAMZm8xkbifjra6C1Ubq9vyb
BNJEP2olPxGMtmA65LTLdT1a2SERJ9D4dAy0xb8wvxt/c0kvW2LMvawALNAnaIL/hnjRSyvE3WqZ
fjDV7laj9TCn3Aus7JiNcCq0uiy9NO65PROWdwPgw41suoOTKHwHRHdkDcIPXLxstrJpNRrjPW+K
S2jrrrLybGWq/dvABm5jqJhbHPVmGICFErLrvcwZX/ogwEA2bMXE7BeaF5tDnoUsZH6RkTWFCqe4
BflunOrg6Ebav0K//M3iLCz8l2TOCoFszxbiN8nuTxbx1mGMb/ME+CSB0hNM9jYbcIVnEaKcIt1F
tDgaiNH1iPOrcKKfPjjXlZBXrkC9abKNYym7LKoJCUq0jkAf+eGyO99icHsn2Sg5uyUvBPAoEnY4
llOXRB6dY92ZSXsLO+MaNM2xDgYaXzbbevCNRBNNlRNahyr/mplZfCZZdNUvDW6wc5eCVApDkjFS
EE6e0BKGIIExH+2JCmpAde5buLXAp5TFHbypg+R/nuO8f7UpJ0lXQlTWpB2KO6Fs0R7Odyjnflt1
rkGommer++H0pCox05ECL5nHjYY162SY0cZC7X0S7g+W6eu/ECr8fsL+LMCwVF49w7ZoBvR/IsAg
6tyNZcxPWK3Nj9Ytn2B6UWsbVLlh1FNvZbABooWcvskqoHw6mFjyycIPc6bDbZz8RxqSQKeJbSLV
vW9KJ/PIQk7RTh7SpRwkIQTLJQOqLb5uXJApjrFaiR/dUbICSdHFVjBXGALYtxa/BUoQSPktMTPe
pFbjKa1R8iHS94eF/T6W6acW1hiJzO6dpc6tb9XonMnhoPRLUviA7g8o6afCntwnagEuJfWvOtYB
H0imYBV3/H7gjYgQ+3op6wSrLJyHMBRv+aQPawjihgcbnrijYE62maG/5lEnto3F2qwS2jFnVUtQ
Ge63gJ06622EhciSj85oDZ5iPlIQHKhu/CJYnA8dFA32PSFAcqai6LXA1pSKdnQC8aktcjw2YPNJ
j+qPMLHMvTHNby3P71ERHR2TrfV7PW2wzRZzudVBPAH1o/NIPA0VwBPByph7iskfEtR9Vm8YayYe
DJVLvfKVhAD4tBymQ5fIQ1po/SvQEtSwwdFJK74hY77vYj06KnpxbiL8zFKzNmPfUsiqs+PX+Tj4
IaYd8pMF+crLE9uDGBn77qUb0+vvNsaJtPe+sLN/YCD/LaHXf0/F9RdB2D/XjP1F9/U/ROglNB2d
0H8t9dq32fd/lD//cff+V4HYP77u/0q+zD9AqVgOmBebi9oyTC6df9DSFfMPh+W0BgwEa5apszf8
T8mXQA2Gm5OOmgKHmYnOV7Vl30X/+3/xn3AL8ofyRaqwwNf+O4Tgv/FeTFRRAIgNAxCXjopMXa7E
P536jdErDljARVhRAO55cZB6Adpgglr9C8LH8rP7M1pm+as0FTiGvujfuF4XAsif/qpeJxqMThvF
gJIdjQE/SMYqeHKXtAPepzg/xmWybehf3DF8TmqT9CVSRsjCmbFja3a9G8Lmy63V71SbWE1OL7Op
7GqYeE2aHu0quVZKsgTRXixFefjTB/tPJGRgmf7Jv15zfzNchSqcv0vj5ion9ygj5t2pZec7inZh
rQ31c2aHHKGeZygJ8PhkXkho+sR35UH6YBocXw38fIN+rKvsRa2MEx7S85LY5LyZ/Yg+JQ73Ro9n
ROkgralOtYvseS+WbcQw7TgiTaN6gLqEM0iVfqIrEIDJjeEABJIxFUwU1emI8PZtKGo4Iguawq6i
4wAc0J5YN2bJFdbWyimstylAHVpHD1PuHtFLHSM8hKuRCCi7IsRRq+HgpIq8qxCk40FvYBwAS8gU
2LgaTlc0s1jvjW+yK5Cnq9HRjpSb22jfTPSOUzncNVNEp9KXAFrbhhlmRDuvl17j2u/4UJC5wNnn
Qbu3yHDB/D/eheW0AR10SFW2ykb4as0oe8gHZytZH6vUvgIQ3pMpvklasHfh4KsyIT6YeQ2BuXi+
gvtBKb0iIDhknOFWMTUxg2rV24DbjOTKuAs0o7JzCxI9dW4loiWWhwMHxE6jScT1MHl8zuXKhPvh
Nim5MoM/tcF7iuIbromf99CcRgPhLtrgsn2TKCP5Carfy4q3xMTYJQ9Nlm1hs2xixC2wALaEOuGS
12+5O6OTwwwmlEf2BR7d5xUUwFlTCQIjGHZG45CBzK0JyB4q650IjfsqLB/I8hOMYAoj3SZ6fK3Q
nNCrhCiPy/AhcBnwWgNRjeyvAjbERa2/BaN7SvE0D+TYhrBN2DBwww3zdFcPr4OBpi2LWUk0cAAS
IN1WyH4wApHIwJ+gtL5Rafi1l0mSfiqtJdexnz9EhC/Lsh5ScyDfPG9cuv+Mps2Jn5ypOSPUQq5X
8MDyzocbHcWf6apIrDqCtaKBGUKYYwedIVeJAOpXP7W0bEkVYIKzcxyQkoGEXpYbAeRQyaF+dJyd
e1YamyboCFGpEee14WcpvsJk/mkqHNHhcGuV2Nya80sNt4JHaUAhwU7b6pyd5kIDihMVpns6biym
++RPZX6xvKFujAy9rqHBNQyMyOM2TnpWvHTFoszT3nKJ8M0Nq3Pe6dTsbENr+ldUrgkPxCgRaXQK
BBRkCRM8v9D1ZwugbdqPLOV0VvE6cZ59mR6xZ/wqI34S6lD9ssx6p+ruY8kn3eUZhGqESqXOa45b
7NZa0XMTJB56pc9o2ipz+1o6wTWx80s/oWGIB58cBX/SRgqS6izSXVmJfagyfErF+1ilzw3eMSeK
n7H7eLKvdyIavdBpf7lGDQhjYqeLvL7sgh322PvADH4yXfmR9ew7Mjv0FaKA2XkQdnq1E/FumczE
te60wChgFpE8+g4exo9dm0Rtk+Y5/pyK7NBqzncz1LuxEu/M/im7oZDppyRPrwgzvyZ8UZWt3wcs
QbUQC3pqHzNaQuRXL3V1nwlrl8mUuQ0EOadLL6byBi3o5rjaniTWbTibm6no78ij8uxA27e8fzOT
vYVil1Wo4LDqHUsZ7vG3XtK03llBe+2nSzd0JcMfnjvWRpu6C/dlGG5ARjFkI3WDGI0Joa87KFd7
6H5xsL/33bJ/XOMa8BT+rY7WHoo0vbaEWdZzejXb6MGyGhZVyimPlRFrQ3tmQ8GoBYAr7sfKmN9o
Y31AmTuUKF5th0+Iug4O+hsYZnu2vPeKm7y0H5nBDo2akyo76O4yrT/YTYqlXHwXHWn3c0M8o9v5
EDKgjuQDkhW8i6TMu/NI8F5s3Te9M65EXJ2bujozKSHZLGQvShU7VsAnQLT8vuX+rUrvn5dnf6ng
/nvF4P/ASk+3ENv/13XeG1j194/h+8+q/t9f8o8SzzD+oA6jdLJNyzBsntj/V+Hp4g/dQIyu8q7r
ruXY/7/AI0XgD5o9BxouaFJXQ8X/nxWeoutUf4hu4e85mgWNT/93SrzFKPCX4gXGqoHB2WalRf0F
18/6W5VXuiQEBPWgckFii7dM8JANiKozGgWV5LvdVAT5cSzSyYtgBiFFQ9/MGiVhPDhBUMY7EuD1
9tGp4JnXbVYQaltfkMWXqMaM/BL0QBqKtH3pZFMTSwtRVVIbDXayIRKaA28kGyfIx3WYZC95N5or
A2ioL5IJHHeX7BMxyLU6XxiWxg+O1DSvRXx3l1XGPVxjkB99m+xDtuprRrScbihBjdbyO7IqfGNx
+0jxNQ1V8kT4LJ7Egn2ySzt6ApGC/huKwSWd85Mp8oPSRfmqsigasSDZ/qRXL0WGd2ZMm8/e0J+q
VKn2vdWzt0m0jRCLngEUGjrnXD9XWKF9nOvrcSyOc79c7z1uROJ9xjwIiXStQxgm4/hK2vqTHbzT
jjt58F4rU/KGbhYgdEz8qLYGGNE1EMeqtpUHUxS7UBsbUg37fodq4ClIgfaURWoep9H+GaywfGP3
t/yzAQqzTnJh38wOGgWMBIac+r0oXHXNyi6YxE2g1PYqqSUPJqwHv+uVct2nksT4Mms3+tjUR1Go
ftyo3Jb6EN+lLppBq1e/Iz6Ow6zl36wuKv7veb/T3Sw/9QawZhD/2lZV06e6NM1t3WFX6B2M03hZ
ig0d/HepD+q+YYjvF4OT7AOSjjEGKhgg4UzfXFgizHlzcTNm6DK1i02QFvlxsEfQRl1lP9k4wI2+
+ahxMb0QSozdlsEJcxDW5ARV+DmhZiQ5kxVNntObak4vTFFYYdUtuCh0kLJJH4mV/xW1ruqnLjIX
9isvQsX3Xmjc0S3Vph2/hvT7tymMc78KWxx15lzjYya526CHh0x5H5rNEXQNaGfeGq9EtJJTfmHw
iN/KRjVJtM6BASW2RzDqOSZslrkIo9kuSt7wJCqEs0p95TqMUOox25P7M271bCRVqS9D9rwqhdxU
nnK9glUTs151BqD8ub5ld0y8tMFHNroNAaKK+B71SSDoLcvnhGRdPJLmVzHLYjeOPW9bxsAXVFWE
WOAKmJoNHCnIrJot1Zs19HVdVzsXoC3nMo/urSprz7w/FLRld8/gH6U6Zu8+H9jUzya0AAadjUXT
N00sUnM7fUzmGTFarB74FvJzkwHJD17qQGMYYZkpHQIq7LRktJYHwoCWwQ5w1Mn0xTVPvVLskrhS
762o8aI4Snw8qQhvmwPjYGSABDvy0gXrIOBgMDFqI9oSJwS4x9DiaRTke67nqvsZlmSW7jRquXpK
ZkfcSdAwlnAJkTOaBzeO5BZrebNFQnSM9ViuaHavkxIjryxZP9h59z6G7MvMGLtc3m8mMF/g1khW
rRWufSSYLGqtgqee3sVhJIkUoliWKsmLaeWXfHRz6GVErWN3Bi+rABcOBiQ9LZ9lHKbmq2QVVmfN
NrYL89HqsnPAGTMP5HxIRpd7CzgV2drnzJQfYR18UOVo5Gu1D0BJHtU87s9DEF8SS/s0e9AnDXmv
pxrPw6g6p5nkHgwVFSKUicWBbdAJhC7pDTLWCBfuDXMdmPpLZZYgU9Jy607sE5pkY6fNA+KSx27u
MAF18wwTKWGCN02w+GkrbERsSX/kK4j2OORq+Fh2CgjEyc63okovrRsBtIyc5MpQtQUrmN2lHORr
WBleMo2HSOqftVXws2y+F312Yl8laAqkBC6LdvKlR4XE67Kvf7BEY/vgIfe0ERo6oON43SrIn5wc
YI9Sl5u4rp6UUt7Hs2txzdAI4MFmU43gBBKEafKumztNq7ZMzUADKuFNRWnp6ay3Oce3LnaTCHNp
gpBJmYs9UEk0YkPjAaUgxCskccG10wBla1CtbWLX6DkKD3Hnyq5ketSy/iZDbdgZ6MoOvRtsMOiV
l5AjyquWZDUkrEn4POMzDSWsx9EsPbXu6itzPG/oWj9QtXGTqKyio/iVtB+HlhG9Zl4NsD1Gdm9T
ZQJwQMriBIjkZNrumskmzBvBi2/XhIqX+77h7TGD9B1dLWW/sS14cMfBsdjpJPexSxwsf5IfBMGS
ZYsOrVlsrOkwvEZT+k4TZvkWfqA4LNi8uJdBVaNNqiErTqdxxdAEAQabA5bQ1smpLN2D8/Zchrwg
eaxhdAfoXbPimavhW8spLEOLVFaU+VtjwN5EWGTk//6daxAHZ+N50WL5LBUUcIBbZvTazo8smGgU
en2qOuTRHFVriGeXyEG3HgvTxQuBONEYLESEcSB9t0R0nGfVl1RYhamJwRCkV4pVHCxJtQvhig0V
tcLCXmTFFmhHHW9Umimlnw40XJXqnhtMBpvcxX+Uq3O+CQVCY4SdH4k2HgrtRkQdBuy8/Bb9src2
V5WRaL5DtB7ywgFKTPWkDtTaYcGCWVGvzpLvprXAn5u5ZyCdn2RXHO2+wwcmjV8Rkk7XxPof1IaP
uYBEZ4F50URy18sQULtbEVSgAinomUWQrbFQIIhhS9q+uVR12Xj9GGWepeqdNxmmssbsWK9TSx5x
qqveVE6XgTaU1Aj92oysD7uPOaDlH6YY+udof9u2TunkoBovOHxgc2JYioZ9DZqLlSM9E2Jt22p+
mfZWSrdhRIXrp2uTgzrI5GD2pEXEjbOP3HCty9Lr6vYsAPZsguEQxXzUE7NmN2j4r126C5IvOZW1
D0/lV1mKiOILzVdsFK8sObkR2kG5y77McXqFHwDGsdTfgwojtFaqFzOS9Ypo6OysdvZrYQN3jdVw
G8mzGAokOF10Z7uLJLQDZ9uyKF8FBi95m3ZXodRfse3hXUCs4SSDh5P7GKfUb0RGTLugQFNmD0QW
Bi75gtg3JcOmceMkKM9qN5g20xYgAajCtFx+ADRusajZmsH1x9ttYwMovvl02GWT/8T+0FfiJww8
gHh1T0VqvXYr6A4AdSDTuMo6DXTDbyKClagVPLCZ7ipRHNhZed766HaYUjlFsFc59WeV1wb20R47
WXwqblkFxyefh+nNLuQnV7FYR9UNh2ztQ8J8rzqO/wFF+5BWJ2jt8MPHeys27wkM+GJkUmyD+ru4
Kk3AejabZ4TyEtA546TQME6luNmdcD1dRUI8YC4NHfc9AZIJ/afy+7n6ckL5FTxNiUnZDaVMZWYk
lOA+Ep/VHIK21CPjLn+fMn5szKqsikjxISaXfNauOc1BAYrtWDDqRNHTbnj/yYnP4XQz5LFWU+lX
FFuezW4TAaH+qLdq72uBfSm1pLncASJmr+zq7KRjRlYI8dAB+oqDWk92i3hVKS5KYnbcVM4nqzdf
AG2pcolgzoq7Te2cMN9LlrxmuDHLZj6ofJEEz+ZKR3hq2MiVaAq0gkjKeSDijQqrxkUKwP0cbAeR
bWsLEv6IOtQPMmamEFU0egqIvglBW3BBLb3/SJVarvA/v6p8xpBKqUBjjemmjFP0s8BnRgz1VowS
1rGtlQ0n2Y+0M5256zmzaFddgaQTAuqtRkG6MVE+rWGD5qkD3U0tEj7Y+OZK5iFGNZt+CzkGA/fT
mAjAS2ber+ah7+EGXM0o7SD2DJ9zgTiZGCYmdsIicVwDTsnwJiuNa2XVd52mPiul8oqQGPC8gt+3
a9PXNqbw14KLJV7oJRabZ34h9YWkOUYb21AnBXvm7UFVwCvpGAQBm7DqdNZ3rqqfAj17E2X7hUp4
XhspuluckujarGFvp92GLHKMUkJ9CessRhmpIJ80Wh9Z9VUV5cYskucl3gnrRWXwR0Yhko4Z7XSN
0Ua0LqZj5VzY3VoRyg11Dz/KPCoZ5qQB/Mz2rAFrWxWBxV8UVhocqfkLdYyxQ591FVP+DRWSbyhr
0dGF/RkqMd1Ow2RktrIn0eBJZRYfbsGm4rCpeHh1aK9xSScwaGjv5uU2iZmkRln+DldPXdTVS6Ig
QrmxHUwwNM4u65Rpa0flQ6Xy4XU89Xtp589Drwww5fOPMRX7RPaQsRWehl4nMSIWP1HugmAQ/YIQ
7A9IGw1v4Hww3FC7ScJMwCXFaw1EJ96AAuhP+KsHorq3Y7fdw9fbgsqD3Sfa7l724XumPTWNhRcW
BE3QV3BACWw2aUVXo52ZqOp51pMOcBv93s0Vw7SNsLkf3ZhjsCoisdFVjQrOLrcWi84VFU68i4XN
+DVUTILNMvTWBExXcyDvDVawj73sXuoasF/Z8693WCbgv0A22ZNpDhgoL41hnQ02aL7UaXeWXe1Q
xnS/IokTJXf6Xyylxh3345pC61DU7HG08Xm00K/rApuoOeFSThL7HfIfClcXMUmPMV1CYkFf7ckc
eosxhq9lS0YKAWMqLsPcKyGceixe3ofe/ACM8GGMzg45FfYxNxookwdSj8xxHbkP5MNn2JNoAuFl
zkfIQM/t6BynkLKOnc2txHgy1sa0rwKgA1lIElWQGIAkuUrv5Lj4mBYkh7RQnznGkmiPyrLBz8uJ
xk/MwfGsEsNaNJTAVhBcu4JBiD6BWgrbwVjjq4uFFq8yxZKnYqgPGUEffl5KxK+RxG5e7mr86TBl
yD0LsVWats530oAmHlXq11C9ZU2zdhfZIDkwXu+aI+eXvjdN4g3RV5vHwNI/C7MmBYhcxLVpAfsk
/3bAm9YToHsIFgR7owYEvRbD3VSG0hscbHF59xT0AUsZ4m75BGaG4e0r1Z+2YwzyWjl4IjJCXrZq
g3jHaY0IE2LWAgzF0Rqi6WTfk29KLTvpJMTPsr0VkF/9lpJlM1EkXiymr9BkVMoWfB/NKD5FQAEc
G7eOZNr7BA9lRv4Ck/7+2OR4DCNnDM6FGCippXIpEhVKVMvgQCTjodKqT7iLmTYAEuWD3KqvFO3t
DklMtypk23uiNc8ufEyKOKRHmepsyfNd4ivtdW7W1zCQk98s0pDOym+JzNVN2jnaASVip7oHRmDc
c0gEIBy5hG7+/gXOsg9p4htDFFa6Ql0XXVCDOOZlsYcHmNjuysEyzHxmnP2hTQe8abCBFGGzyKrs
6OJYtVgjh9uzbDH3lpNQvLTJTVHlJ0IXd3G9fAdDcyxaFRbenFN7bIDml7u8QUYxuc+SNTCwL0jJ
80xZWpXXJuuvdpj/UNWxhWmdmK0Fh1mfPEY6Pqe8N6+9Jc9zoy2NEe4OKXtWNinJKxnXJKOLyUof
NDhyUYpug4Zx1aruKa7tFMOp6Und2s2yOug8VDnG/ZtLsxiPcCFz7NpxXgLS1mJctzG9mxK3YGQ6
0R6iOp+hBuKkhXaE+413Tivr5KRO+meb1dkGtvJjlyOsntRIrJlfZRULS7TTJlTdEgZGIxYwnypB
hdGrAhciilug/+wtjPtRiS9NM9SzsA3AykQLEWUKnKDPUdp0VeGVaZSywXjolfRANaN5glOKcddH
WaXVmltLWaktVZ6KbpALd+82XOFVJ7/w7qEno48F01fs4vqJbO/nZTa67wPsxEPFdTjTfyZlOm4z
FimcuuS/JZMBygN2URUlzpatPMsqZUbWP+jhqs0hTk5Diilvcn7cPD+rWjXt836vKI3YUCAfDXP+
cchcVdBlAQ3EUUmChehnv8ixEpG+xxRUv7hDwHapKz7aMt1UxviGJefL0nquA5chy6j9chMscM2Y
fNOKT/cT4G0/y45OmfP7ItiQp/MoqeuOiLhRTooaQVnSccbkUKErUl5bFaOcjpdpI4bwMJn4qYeJ
DmgQAsFmPX+GGXFHWmnSQ2QV+dQy7bbV8EwqYHOKLUDuTjt5BVSzyEJEVNPKeVUuEMSbrYe05quS
dXfUmAiYs98307HVAtUvEtwIA/y7w+9fihmNvhxzKPKms9Jl9Yxxqt2wT63RT/NLo5Wsk3//Vtcr
ztDl6/EwOai1vzvQGn4vgBgWSs8L3dQnRUzZ1nW17tDTkmzqiSKoze21qKwvxs5YsYb6rjWD+DkN
zHWtDtmxigkgcOvJXRVWmPoLU13MbO6VkUwNJbmKuI+2RVPhUCCyTQMjsAIwzJC7sXaY/dB6ReUN
8yLfcK8/BQ4z8ACpA4p/NOWq655LLaI3YSrTJHPDRavbK61XFB/yIXHhdc5jLcTWxLQRT462HyTZ
NoFmNtitHuc4Kz12AiYYAIAO4TBaMMp0dT/kr8Tflj5AQxTMOZccpEsHget8arQiJB2MbaTplowV
FOTzXG7HOHDfeiKWD5WtFkc9AeXflQ8CqAZS3LDBtiUG+9Qj6i2kb7nI6IPMKreELeNuF2W/6UgD
7o19x8PaiqnH3VkRWdwF+3GJt5ACUmKe7+emx+wD0T1g7rtWe/XZ1GP9LqwdsS1YN8B74WYvTV8U
4E2UqI2uNWX5RmkWc2FVUIKQOLpuqlzFjmv12+CKkyokIg/HDukyvM7tOpoZMAlmEHyyxqlqnZcM
+KZf82EyJyRhxChS7dAV5WfLZNuDgD55YQDq3URBy51rErEscWyD1hQhrowS6+ammC4jvsRnVOoo
9yUqkjVgNH3V1ERWumvb0XZ2IsXa6HqEVj1xCFaF98MY8GeaKjEauvI0F/1jUgQMixl8rqv2tLI7
EMfQXMIz+DyDDSwc8lQnSRlo2joaHOUuHxkX5OhDo6zAEUGWE6rOJUmTrYdSKSGMGnyziW28RKXm
4wWpn00TH3OFaKRM5vsUl8sudaVfKIGODlR/jscFuUcA7ZtKCgou1YuoJ+vSGRhDi1Ez1jEdx0pX
cDnP5MkiRqng8jtIJWX5SjVFvCvDS8VpfWlTLdWastP/D3tnthw3zmXdJ2IHB5Agb3MeJaUsyZJv
GLYkcx5BEiSfvhddf0RXub6/Kvq+L0rhKA9KZYIAzjl7r02Pf9VOgC4CTz0QKNKsc8h4mOmzz0wZ
b3Hmm1Bis505k8kA3TRb9535IlP9auNuQcEHeQid2sFzUgi9vIVtQe5BkVF5ZQ1m7NlRl6QrH5JB
oZbxkH1iWDrE1nQwqrLccjX7VIme6AbFL2lI30qoY7oUFX1cfC8mecuTINmiFliJ5r4uMAxF5swn
mJ5ZGgBJHbIlynjeJv74qYk5PcbocsilGBf8qMk/Vbmr53lpwno1a7+w25Nym3axS8EY5Bi144QI
E6u7S3W/6XynX+cWKvHWrFZApOZVrsHRFR9jEYMJyOI3AFOc5x49+N6ttyj7iENWLx4Jqge4T9/p
Tj/hQgcZMHWbPKnwdDSa5JvGRywi1XtXlu8RBQFwLEINZnprfS7vuTQTWt3Vxa62r6qaMSVxMdgk
AQN/PqG9a9E0TrKBsA0ySovJwrWpIFPdzQ6M3trNcEpMIZWcf/QiQ9/VZviYKex/TQ9rq8gu3YyJ
2YhNrB05u3MIauUopvCtNa+eN2evGu/fOcBfwTBBOvct9HcKQR4hGnflFkk3H6ddpLdCtNapJieF
oo3nvS6y9orA7fDrN5PlT/RELDzY8vjHH/j1/wk23UxjTgTj8gfaeEpvhqhutD3gzuKJqosUwGHi
3n59CaoXLowHC7nGawgrjFtR7z4Czmt2WB2bi4pwKbohFBaIUckNPZlAnJ+Xx9DR0zax8g9zVOqS
x/J5YC8+VNolAUzU20ElxjYP7vwwDdhEFB7cjoSzMc7ctXG1A7N4gsYd32emuKa860+xx9jFNPWd
CGl5Y6HMwPYdfR1Qf3kOurSIn5RcXEsGxTmzuv4pHjP6V/benI1+7+YBsQSV+nR/sgD1U6HKh9wl
6km3uoXmz7RwHHg8DKdPl5DT7nuTJUcciJ9Ni4gEW/gxSuE5zCP3TKx91lpjLtz7lXxf0CH3FWIX
XDP2PWl51GaDzXMnjfBa+iAxdUl/dgDddQpcx9/OWBPjMT0W8JQuTR0fSgGTVLYURjCW8YROgiXV
BM1VatmvoyoUmJydHZ1O7zRnjYHrb4LbWkkiHGMIM+3c5fvRIP+3GIidiOxNK4pi3WYMaM151gdz
l1emPMwyUs9eGdxB4gXi4eWPNLu3cUtzXkGeXPWF80o9Jq+GCH5Egpq/7C3rREIfA4gpuutsToOB
Ft975+6sNtDf7Lwi1AOtlXhlCtatvbyvgDLn/kMW5iiLK755n7XxQdCJspgeW3a89vNB3rUV2mB7
TCAGB3N8LmhsWjUkCmdKdq00m0ennJ5tEU53XIesdW9GH7nRcXK5cINNYSU01I17ci7ic2ulP8hg
1DvPGOZ9Qal+15lEqIyo2JDP6IHg+jpZUx2AZx48fmLwRzJqkMpxjUO2/YG4ieur7fdfPGPucF6a
Oc179CBMMZl78rwzqSlINO+Q68DRpuMXgD1rp23fDDQxw1avle/cz6jpZ+dm5eW4DdyQftps28eO
PA3mRfN3ii3Ey5DKA6vmCOOkiHOUQg9gkourgqsSyvbT7/kkzIG7e9RV34xKRoyeNMkeXMcZZBFc
43Aues5Qbc0su7pEPJP/J7uTF80/zV3X1keG8ltjKlkBORECdvczjYJohcytxnVaoK8Hp0MEj+GB
IVNCP1aY4IByMVJJ7Ivp1vZR1rQzw7R01r7No+Fk7QCG1HhoG8J2JN0+uzbqk8MR6jqMhYhZz3dl
U160onKJRVisBCyjTaOpmcvv/tRZB8iZOcgCHONV+MkrnBk/oB1MWTVhSS8W5R1zm9pYlyhtUhO4
N77xlSzd+DhLOoXC39az8b2S6rF0awN+Siv3GCfIZClr5k9RcMzamjoOLpI5aEi3tv0Nr5Wfedna
HKDimPYDlfZhIA/+PqqNnxSa/oobw4bIunCHMORhmuKPYDGImVZzV/jPtY9WjcxYfCUhEyO7M8F/
dcm5Nb1LhqcV1Zt4k1P/ArkQpVrx1eh8kg+q8cnW8bDubHRv4WRRBOHTslOX0q7r6LvRIl0TREzS
VvlTsuI3tBXdfRUdLW4KIX39lWs1n1GZk25JuaEqMW7TBFYLQvP7ScebnIsWMIyAloGE7656UtO1
hVLLCe50ofYaPP2uML51/QIQcC5mHJPvU9HCRq/YrYfEu3QBvgsR7AeruKCGJrlMSAL90jTY5Frl
0MepRLmCcTeJJv711ezW/dZ2JgLDCSNSRBGAsnh3O8zHIklgyZSrUFv2vqIbgywUuzSyfL8l9q4U
8xVDwbAxXWgbsep3Uv2Emj1vpWPt4bpEK0fJR0T100a1WU/Nwyy1BkLAiRYN9U+z6kekevULTaDo
KAr/0x6+4hmipKYlsko4B4OOuLtBwjpkpm/Z+iAb/egw6l7MQQDQDKg9DLSIiAgtI14PMZvaPDCX
Kktyr8yZyJiZbY2UO5N5V+FCZiDXQHODi7jC5CzFKB1x1kQPkwfXbSgJHWQcPgDroImqgkuUDOU6
od1ZJakNQYAO0mAlV+n7P5Es8ltmAukkgAmPA/BBhdaVuLLXUstHvlnC9aKDsKJw0Qm8IjMsDkw4
P6wp49Hvbz3N4F2DIliLz5Horo1PVi0fkeEe5wkImYYm0Lb7skNM6rgnl4qQsEP7amtZ7MDU3OF3
bgCAT4ysaFvCQmZ47OdqJWR8tFN719gey7R37VNr39rEvBS1/cVTliZVwX9GbMR9FrKCLXr7aDRf
zcRgPN4wSp4WXk6s6IWMjN6CDESvT/yMLaKGUabq1shNPtnnSWGJiTCplzocaySW8FFezW4Qax+z
LoG1cDdK6EVzXB9HL6IzIB5xh32De8dVdx8SG89UtwFaOcTkPVAzSB/ZQ+GBXOuNQ2WqD5Ja6Ms4
mlbo3L/kZAQCSO+D967S5c7ECbnSdppuCXrPN7UDqqvG1CwjHjIfTtHKHUqUIgKn2AB3HrKgubGG
oYCFnl+HPPgRdL7c1/XIy/PXYT/J19pjToAHa9OJSfAjP3PO2CC3Rk6+LhkONQcWTtWl5Rtp/KFt
tiPe2X7spbzkY7iuHJiQNGGxVreMk2UwAZVMnkazVA+94g1rHGIsiBloOhT2g9vNaJ/CdxmSzaKN
SNA7Gj7YxQ9Jnc0vJWrU7VhF38pSqgU36q6RNOa4Wjq5pyQhqhAhxogDOiQbY2XrCrFTnXJitN65
wJsbEZ3ISDt583KkJp2PTiKUZ2gjL5ZoJmS1/EqPUUhrKi/WeVoWmwZ/NZ+USRtrZo9us1G9GoYB
Bb8x4s0cUFo0kGVJowRh0BXLaD1S420uABrlHqdLiD0mXxpyGIjsGvMXpbkF3C3aKGKDA4fgnlEw
F5uabtiEeUPWrXtvBowTyyb29rJ3xc4usA8nlZsfC5B863DunY2d9xcCDUsiNDIGioh0srDaeki+
Vk4xfbhjdsfCxmacmk992Hwv05Ydjvq5A7bGbmRhZ4PqDDZ8HmH2O19HhxXftNTKBQEQZKOsK/K0
Q6f4AffC3zRZ9wXVK/bBlm9m0+ok9WfXm364El6dcKVs+x15syvTNwtQLfbZGWxk9K71YuVsXeAq
CK3Iq22fZjWXln48uAsS31PEDcGkWNf0XtZW5r1kUqsTa1+v+myJ+Zv5LHXvDsypSkQMDCBAfaBa
UJB8/eqnFdEvk2EPitXe6cT7ATOh3/cu6JvCG39WEzOKTgXXyDe+N5gqdkFXUUsEKUJE3jGQhBAw
v1Abobma3epOMaeenxtCo0bKTzr0qD3ab8pD9MdYl7FZUsKXIxacPp0LQKtCKTY80lVhJ+B8XpEw
cINfX22VbNPtErzY5iLfz10BsGlUcCn74S4aiUSMXDqHvZm9V1C4QEz3m7ruuSd4xaPhsKHKHjKP
CsCVpzaXciq2p0LO82lurEeDPQ078WM4gkNIMouBIJzOvrpx2HDSgQ4qrAomqyDlaZr0eWzd+Grl
pChr2+uusuIMGOeTnsd5R8LrSrZjhtkM2wRCtjqcjTNgxDhEK0HCCRaQDieY6eDWTcZ+75hVdqWO
zq50N92VbcZfA3qniL0fiMm173E83pI2haHW+jev+Rqp8pvsuLHoruWRIjWT+hp0kIQL69HQWjvi
qy5FtitpphKb0y07lEMDpVUMnsfknhSn5ATescDQaXwAlWZAlbxyWW2+5H23QwWgdpIe2nEwHv3S
uY/EDybK6Oxi81WV6L64YG16ii6q1+EObdpusuhEha39YrKLwj+4umRx7pADloijNiRefHMqZNIM
6h9kVd0CHgegP6j+7Cm/9/x473QqPHpeuyZ4e8u9gztHGLZ3KOEwX5sXM/duIs6Z7cvAgFGaeqsY
h9LOmFpj7WX4pbnhY2BYm0RW6IiBZe9JY6cz48NKOS6gvzWnCPq8Fs3XHjHtZnAsdE3d6J3YebBO
+Nuxd5uLh+Qf3mn+mXdMgoquB075q2XhHY2hfg0SJH2E4f4KkvUd+6mczGJdhCn0Xz/+oVNvWsc9
YwhidMqdC7bPs/FF+Wa8dvOHwlLJzhgaoB+NHZ4Kjo7ZZNow9j3tQfMzLRIUEU2DP8EyW2R2yQO9
KyknBlnene8FX3MnxyRSGfABPlPScWOFJSJ2vUdaVDdX+ftstnZ43xmijoAHfG6gK1cxJ6CGvU6E
otbjWUKoQ9VZgXOgT5Kq2lnHmWrWUyjvALw1jDlwdYXkNflsJnn2AzpXEpvvAijD0Wz1gjlwtjhH
XChatNUrAxjsIDG3xuPn5MTOuq4NdmfikkE/xZhZR35EAw5gnhM2Vphw+ujICoXWpHDMbD90Plrk
yAOQXBjrEaFymNLY87qVXxv0+jJnom3SDjsr+lnaxltXt9ceuMVG5fX3LlgmcqSkrFWdkNmhpu8x
DGIau9zcfMgQifkI/tu/and+q+wxI/7H2BBYxd3a47CYJkZ4IbZ27sPIsWCOVNSo04BowyrLgy8q
/YxGBjlmnrINMm90IEUPXTufA9dlVwLfxoOxHvWozxRTp6Gn7e4IFrcVYuMfwu4c+f2ODDXIRZB0
iXfQYid0e5uM0D2gxwX17w57s4vfUvJ9V5Gogm3jDO+xg5hhTK4kYy15LraDn/Zku67c+6N1TWvi
P7KEPq+X0CNqoj0ELzRR3rYtQWNn5TGBJZoV83FCxoZ4wutPNe77NaPCg2eH7zhgEeeU5Ye0Z+Sk
+MNMwwLZ4xI+lfvBXW/Z/coXSU2VXrw2ZeSuTMcgpidSG4uGsuoHvS45jLcfOmXaaJjtWxV1V3OY
pvty4TcCoZfkuqEXmnN7ITKfnRxzmjeb8amoshcX48a2d4bP1owZURbVtVbqncn6YyuctSnovZV5
SW04MdGB2W4IWxG4JdcpjEIO9/oogqcgz+iJVaB8h9QqkIvEdxMDlh0KXKTDpGwlcp/EGYOB8Ee5
BHXSanpXBK+iFb1apeTJTemXw/NI8KOx7Yw4tFN5sBz5UuQL/MzcNlFbHh1VE9XIxLan97EGgjWZ
lGW4vNJVX960y93MtssdiBUkn/bI4wVyllBQEka87GMCQYoAylkZEQxmJ4dAiRPpa94hSmSRfK3r
DrCgmwGjk+FuSBgx9nn8PVJQXbwBvcvcHJUz8LccB7sRd5FcwPSz7fQpq1S78xxEPHP03rI1ut4M
RaLKTfjmOIIYiz6aEBv2qjZJBgyN17iNXvyYG7dhivZYZvUPy5iulozo3VM5qWQQ3LXPDhYiel4E
A9dEjBcjnXzuhs+DOZpba6reyoDENcKRXJ5x81xSNB+VPb/lJvOtwG/ClQR03bZFdahS/Ry0zpEH
kANu4I4eSh0goCdxaYR2vW6m5mRF3Kk8gfyuSR2W3jQyh3YQ3FSTd4u70WGgQr00oKXZjMN0ZZvf
8j6xwHu9uNy2NI22qkFeErjyCw1iQkLs8taPodyxHZACo8dD0SRPyfAgSX08EOmbnOSoEE/o/nHQ
3AMcbRwsNjMGOAxXExU82ir7AlF89es/ONv3YKDhBi+A9OwupibYCPoLB2HHJxsyKLlgaqOs5iUz
nPCglrtlZG+BjAQvs84ejPQlm21vN3FjYnFUj6G6URuW67rJX2vHCA+UcNcgng4VOXxuQ7UKvgFI
oPUEp5S7S6IIcYvVkTn+k22VVCw6/cml/3Wu+y8EDPPpdc2z7jAetdNz5vLUlwCsgiaFCKmMQ+ID
ILLNAV1WiNag90jcWp5OrlBPMiwuXlrrZcjzmJpbG7/cSS/h0PCSEdlMXKBKi6WVoAGE+PpUSfg9
DE1+zoJGfNMITo4Ec+UUz/Uum7KdQ0l7lnJYcs6YNzd+/zHm3l07SO8s7GPq2Qyd0oiqEFnXjPK+
I0b7QE2BwXBI5w33HcZ0h1YonFgprVzBqEbXxifo+fXQFhnGTGNNsxIg3wJc0pYsLqmXLP68Yi0L
mACkHT52cL+YuZeIgCb8Mb5cibEbnqOqeBBpe5i82LzMlfohRpvPLCoeatHHR6t7k1kCHzaKX+A1
w35EA7jLXHDKucHsPpzu04DwaVFCZQqafcEsWkfE50QOGaUpMd53GMvW9dJpBim6NjNBU6nbF0P6
hra76BlOTNp+Fi2/OUb2YlQFyMfsA9tl+dnTK/Izmj1xaKitm/FuMvPbMwXc1Z7xgG6Njt700du2
dRzy6qHkSpEzBTym1rCD4iTjAUgn3S8n6s7S1S/YIUeIs1hMeyASJGEF+toZDfPescNBaPQIcdmb
Cg574uzJAAka5CuZU9nr2O1f20ggmxrSn9Bu8HS3tAbm4t2KjWrnUaM6UCBAbW28rn9OPf0I/Qvo
YOwVGy3ZNwL30rZRgPZAHLHevDcBWuCxZJScZXqHvE8jD5Y0f7NTbsQ7mYc7ppHbXpC0O/I57kCO
bDwbEWNdBhJ6zHMJbqF3imAbcJXf+XVIII/brvtouZfO9VcMGxH9+SeEaWofpukNEKQC83ixQ7ww
Se7ZK9DVaPhoSswWoUceH53T10cuWZiAk+zEz9gdRr6BTgGOm9nWNbjrwPSSqFg7SEWDh0PTpcNl
et+rKjMQG0bxYcoUNOOy3ssxgjvnwwOPLUVNHc13MsuKNYZdiilfXjxJ38I2wdPm/rwOaKxliFo6
zrDVzB5b5M1nIxPEHH7zAIggvAZflMidR2rkE/nhu6YOaJ8nXYhLgTYWS3PjOSI8BLNFCmoWMKfv
k3bv2vmFW0206pP+wRG0XEP8WdtyMBnWW/FIq+HmqKLf5x2BoKVEvhHGRoMAtCVPejJ3A0ngs0cM
kkbTE9InGs3uS9AgIBEIjZlD8J+/BYqFUsoNmGdUMxkc6hS0+MQtsiGKGPNtZqDgl/J5jNNpnc5E
9xas99QdP0Yfepbm2r0i6FADGFCchXO5RYYIYzc/oL7SDJnJtRQF7WOVfPV9nrfc504P7kfl5Evm
/noeIMWGOvsYiE1qtQ44appTLKB/wDZcUBwPttUyvHUY5PjKqraa9v7q15cMyi91DS8qyednIsQH
pp1GzBItXhBQ0N8E247OnhuNDmpiDpcKkdnKKSyBvgvuozC+2njtoHXEq6T5hVFdgnacgWoaGaNN
WosWDq0YSWVrcK8Nu+mc0jPf4Fdn/pxbLCr0GYlf30VdsvNqfbEhAG6rYf6e+DB88fd1m3R4A4y7
5wbN2F1A5SLl7OT5Lk3HJrxNph2xD+ld11fJ2QvOjgrCUzVjLVbIfpe9G4LUoQIuvIZvzPk6WXes
1y8FAIStguxkJju7on6yjAwRHIaK3Vj2RyT8HMjDeCGFA0mlZe6rwaLZGRJ6lnRGjfNpidjEqI3O
i3RdGR5qltwqKF3rGE/6Bd5fS6nKu82lHbGS4fFuq7dCdeS6dTR+My7kAx4aQ5lwFwpqrMHKix0I
S9QDjYsAS6gzUHrkr7g7egoMIUrc3Zl7Mx2a1n7a3+PEzLcIRJt1FYSwqe3w2rpw7+ej72i5DQoX
tY6kF+WTAXsaJfPFNh/PjHsvGLeGLSHCyTYW2VFE04sta7gLpm6pnUCJzhFSKZrTe6p5qn7k6KhY
mnat8vY+hl5JnvSjNtDq9qnx4QT039HHrwlsv+O2yFjJrPTG9PPrnCxpSW7briq3uxkyPIeo3fyc
cYQOip0RBXeISQAbf0fSmh3xFOBHgfBuKBZIAVgTun3JmwDvXmD8oQwXKNTIbfB7uQ7d+jKFSwd3
Go5dZ/1ow6y/8PCw92U3FdP2UCLK4B1fh8h51b0KjuhzHuICyl4U72rt4AaMkm+MW3Zak37nNSUT
LLC5WLA5rRKeNqLT8D8hsMv76TttUoBynaI20xSg0UOWy+QUjTXD9xAZFcyCx2J+LBnqRkswInjQ
ANVWtY/QAjr2cM/AfG9PBF2aXg/0svCPWeV9577TcRegUO0b+c1tvWqV53RPohobwaRy0P/LlzAh
163tjHWHMHHlbV2JNyXv8PAgPC2Rk+GmKoqD75NWgHob7Xm+MbyI8I242jUVfnXqSo7dAK2mYyKg
isN2JSq4jqOD4YMUwUMIQYGqjesv7KZNLSUzDY9V71d/0Mv+z7z9L3lsDAr+ybz99ll8/gXP8+vP
/+HcBqXjOotz2/Z9Vwrbgon2B5tH2P9lOQFENNfzCVVz5P84t63gv/Bzcx750vZ801u84+oPNI/F
36Jr5QYysFxPBOJ/heaxzL+4toHy4FaEe+HjIbcEsrIFqPMnYA5ooMmB9StX3mQsY2H0PXL2or1h
MOdBs0eZSc7GyH2bsbW79NLs7Z/eqv+AvbH+yuz54yWw45rIOHwLMtxCxfnTSwiV/n8vgSVMZonh
bejv9ttmkNmjA8kxcQxjNRczzNG8hJAPqwCIXLJxwg6kT1kaTML8Y2AOSwqkPPzzq1tc6/8DS/v7
i+OD+POLa8qqGQcSujglQO3PKspPAYSFHWBT0IcpjBNDuv2Nafb9P39j668woOU7s4ocF1O9DQo2
MBeW3p/eFg6GMRJBiuNrIDDVphtw7yVDtqeTgse+0w+ktQWrapzufskqEv+DyVnyFXoz8zY1h/+G
Vvqrv/+P1+OQ7BAEvsl1Xfz2esIGQGsxcF8hLIZ4zjp9nKKIEJglVkQYdrfVFALnOYrOWTO3UO9Q
QkH/2UyN+RO+RPM1x+KPfFSDundtbpsY4vph4dcKuN2uawJUlg6yFehQTpUipeU1PYhc/AGggB5B
aON/Wm9LwOBfP9LlmSLrkLc3cLzfQQWWrCGUTHmw4ns+aZ92GjnPw7Gdm2Jnw7Y/BBb3uwHM9xFu
or+htRgVnvgj2vL//zKIYfz7y/BMx7Ikt2fX/e3JM3gDBp+4FuCN3bkz8eEA2qOk7+Qhd9y7znFR
9Kf5EZtEQkzoDqR9tC4XGsu/LLT/8ELYZVy2Ic9xIEUsW8SfFlpOmk7hFUsQQu19UaRQX2foOZu0
jtXOYPh5pWd16XNQWCkOHKEIGNVppIB2V8GXf34t9t+3I+BdlmRf81xBIffbm9IbiFyY85MYZPPM
N+jUKp9Tsx7H5r6UuAcDPXwtk9bZlYpaUM+puSsBRGX0RNY0MriXj4wVpzYq9trjutdk/GMSxeKP
GdU3Io9/fsHu358K4dEAIEPMZiu1g+Up/tOb19ce2uQO02eXynkVsc2dhePe67lOGXjo8dI0Az2T
rj4L167PTEs6Alnmxji6QW3cojEadj1yeQJpPBLc4VpvMJUydBDDoxvTSpxiWFgaf2dCt3+fEqlI
3DFKITkjSGoidTekY01IDmlsdJDr6zgDk6oR026roJEMlbvLZHYLjZcc2FAXFqr7gdHxrD9R0smL
KqzLuOgBUtHn+9j2N6m2h1Pj2g+irZJD45IU3OjPGZ3eiTczvQc4ZoBkzxUdF+1hYWjyf3lXxd/e
VaT58AtYjL4QnHS/L4PcwkjroQKDt42VJXMuomYKzfCTS78WwyICzWmAT4q3fDAukG0uZmtLYhYj
/0LR/VwG9skUBTmgnqRpr0xjExckbdnhMN6m6a7BRL1PMDUe45pMq57WYEFMRec8hdZgbqI+ULt4
Ml5o3b/1uIjZKNKzaRdfCyMmCg7+Tzh0M53uQh1nq9gkH27rV8/uSD5wBPV548d5dBIax3KqXv55
0VnLofOXHcxyLNv3BDQ/KnCoen9ddEbc2TTrlkAL7d7HA/Ag1fFW9KVVr3ExOk9TO78HioGlVyW8
idgit5YjujPZHLeqFnLpEv1bAupvZFs2Y4vjweMEtzxg9bgs/vqqaruX7aAZzAyije/lEGyaaLE6
12VI3DCK0rFIst1cv2W4bb632J+3CI53EQF7V1Bzb76cytNgsaBdBtn+RBy3Cc6l4Zd0svWwBQ+N
ttts/YsU6UCDkCAMNZ59OLL3th7eItTl3OjRI+NSGdeK6NHFio5aPMFhPLTzrdHtc2HhHsbEEbjt
+Z8/l+VS+OfPRXBkc3s3sXWC9iVp97edlDSdSjfBkozm2JQ0dr53MpEeUg/9lDYpjjvzY8AqdIZ4
t1edkxy01l8TGZ9jcURL6Z2dVFPXJn3P80jo2EE0YnyoJju+hhjuN650rh0wqG1FsucBp++8sZzO
3rlWfQfV7j4E0nKZCQL59feYBH+zCuGfUmV+88rkoUsTnO7a+izs2drjD46PJDtwrTHVi9sHaEPs
MiDAb842CBjDU8tkjtmqOg8DIh7iZdZZL0oIVLi95zRC3CSGU85SWNWCbMQm7/uVaur+XDAMadLS
PNTQsRB55DjpB+P1n99u67e3+9eC81ATSJQBFpPF3x4DU5WodUbHZZcoPtIkqE4hWPy1k0DrSJOQ
vlcSiPvEQy9LtqXaw/HKDlho53+5I/6H55EjgL2KSxFXI2n/dklMWI4JxmBWfnw2R5Gd8Yq/Jm7Q
XyY8xcRo+PkxKUcMY01Nr9zMDl7s/JzdyX1yndY8ytj+lx30N8ivXJYiTB0bzLTDagx+X4oIm3p8
Z1UHSpko9wEDfcEBggurHZFm0nfOe2HuhZhoM8O5B5eGMk4prjut5YpzggGlrVClWq7tHAcuMCtP
05ruCApCX1Une4Pp/arFfLRvxvCGlYQGOeV7Fel49c+fsy3Est//dcMDG02RwsOFotH+dV786ZQN
3Xww2wYAwxR45c0XPpQeNR2dxJ5PIxOg9UTM2abNUS9OdR7tG/Ij90mPtHZi+LwfO80ClMOrG5NY
UeGj3zn6nMuLRKeBYbyXj5QPuwH+w31nzPKGV9K4EI+xgVaDcDvv73JmM0VKUHIdg5eM6Uq1QX+T
iYvtrsrqx8QlQ2ry+7PqQevPRhU/zynxek1QXpC+o4vI824D0428nfrDCTHJUfCj+Okrd+P76XBJ
owEWiMsZ7xKb5cXae521eJxEn/5EV0GW5IQp5R1ZfsL+0hon6RrXvonLp8mm9d6X4SkzsqtgGzmx
zIgDTiP4kmbVXmljB2sugEcjMEiLWX5eOmUsnKMw7eYQZyJcJcVEWNlQeQiCHHVt5avdQoKLGrpA
6J7vdIpctgnqeeNNQfFQCZRxri+ArVjxPX5flCwdsjWXPEXMY/egSD9xWDQb4KUcQ7jL2RpXcTQ+
dn4wvMY4cHKSEGjCxGuCPPKjqhn862pa9REk6SazvqAE3Qb2RthFe41FiRDPprXW1ghxs0rUJ6Q7
tFnS8snzKsJarScrFOmDlFV7KD0ctFFveRepwKMnxECvnGBmgjFA0HOU++ErX4F/oMndDv6POhyx
xVYbhtkoXKcifkgt5hl5kY9Hr+o2Ha899FCe1xYNlmo8VEP5TjaC2rceAOwcxEkP939XkWx2ywkw
v/kpPtMUdpBThOLgO3WF7AT9OilM7onEgWPklcUDpyVcgdHUx2po1WaebWuX6J7EA1ObVwI0Pru0
BS+KBIQefDQ8FkndP9K1Cxht5d2+QieVxMZwN1YCQAo3H5EAm+CLnF0c5X7wUQUpjbEpqI4huc7b
pMsfWktEn00ZXumcegymFMAE1z4wAqHZKeRLDwXIyZPwBYZ0compvNemhdbUkvFbbhTPhNmnT8CW
ApbPMXC0QLLMCE+bYXmRSefsasctz1nhv/mFs/xdGf/oLSSP3cUIXBqNmqhmcGHv+H+rszREu7Rs
t3NdJ5clKw1Dfoayrj06aSeOqZkRdKfp3c9egIxi5Pn02YUQL4MMJasUlqEpTuiXnqY01mcC7yXE
2hZEVVuKE8KBm0HFeY7b8eSarbdTS6hzZHrumaRW/9K0xRY9bnPGTzvsdIfQRlRwFAeKhmNa6qcO
McsdY19KbzFwmuWsjEKDQPGCOdlNIwAKkLcGPz+icV+TW+Ngt8MVkTIf4JU5cGVI4kODMHXkorTM
nZRsYszpJlInSC53ghhE4CnTKYDGtTJrXKxj77unOviwO57SHEr4SppWBiBi+UaxvwuGKDjbfY+2
rYKj0c3+Ny2gtVIayDscNuSwj5i95PIC4KgwTo2gwY6ORLOgXbH5hRUP0JaXMCFuEyHAj3FzmxPv
awq0gFCtKPkC3Lc6Wu2hbSDZem5bk13kdMSLltdw7J4RFc7v0m3ePJT4zxmgHiusHjSbs+qM8ZEr
OgPYrBj3URk516Bu+EIJa8b/zd6ZLDeuZVn2V9JyjjAAF+0gB8W+JyWqn8Bccjn6Hrhovr4W4GHh
L59FWlrNa0IT2ECkBALnnrP32rgOVcdHkAU06IxbB9YL8XyHMk5uhkq8ZNticWvAkmyqmEQ0CnL9
Mt+ohJwtlAg3j4b8C99OkRAy20AqaEdy0lxh9Ke+aC/F5ICuQs6RoaEG99jOL6JizE9/bjkijj8x
3TzERhteTPFdmBF8YBob67Qe03eMxOu4Ec6nruBvVAlFPkV2tWsgG+OahmzH91zdEzDZ7Tv9IbTb
4FQSaLlhHu8+4t/COQFJLsAM+al17c5x705Vyl+RszPIl2JmJr1t6XBRajR+r1UFN3xm7h3bgnU0
R+dUxNVn1eaC9OgtaI/q1GeFu6YtMUmpi3PiJlR4+neKIXCf08On3+4Pj+i1PvUgi06dykWv9dUf
ITkYL7VHNrAuQIrVQSlXeFiS02hqgOlwfB6jvnWXmTPcigZOo82Id+9XfYK8oc1AnRFEI1AX4EBP
8rNnDDVZZ9bPBOrwkTFTvHAD6W6GgYCj1lKTRx0bHddZfNyJoZzzwonOpM2dOxkzXlPijUl64gI1
Bj5XTC+og401Sz/zSBAWHh++jsyExUeiYotVa3qREsfd2tR7ZHOe5SxGMItHU7E2mRs5m7rQbgVt
+XU+ff0wExLS0tZfg+N/jAkYr6o71vZTnjJ8yJ17UcTaqp/OI53USO7O7w7ojRVwiZ3TeiRwhj+s
MiShN1MQVWTOA+ltwxoEv3qPx2urGog+gXVtLHhT61Z1jA2owniRdwkuegHfNSAOQTVtIImQ4BTT
SkFSIm7HcplxPaNa9lEfLTOZjVAtAs6NvUZmkxjbTa1DanMiY4dAsbJE9jMxo480AsvDQfBYT84t
PDyvwB7do2ZoX5yyvglDCKcYnnjrlOMrQHegYlkIUINxaNlXCAjaBDaboj6l3r0yI/veWqGLOYJh
V4hGMrfAUIkQX5FVxsPGmWLhcwNiRzFOCiiIKHwRqBw7gHXFJKWkuMo4KZvpr5ZpDO6K/GQ7Mt+Z
jeIuOeKQ4WmF/lQBxFFMA01g+hRWrN5lgCgsJ/plxzUGAwpjKUZrTXmNsVqvCsWzl3kLvjGXUflq
B+5HpTcVzi8bILHqO6sUdBXxxv5k8yAyORw6lBiBjR1gxJ8A19ZedjI7+A3/IEPIcK0KTHtpX2ya
HK9uWnxziJvbOhwwa9lRtdGDOl4RmL0uAzG8VRWL4z7ISiZwRHJaevWYqu7e75r0wUg7extrfH1c
C1BmEPlPUYxxNhr1ehvHWEBR90ZQZWz95turUNr+ky/Byg1J+BjGO6Pwi2supb7MAIODHgJCWNAN
fI+IiEcUW8KhKRG5T+cnpaM8qb1uajWiJItrT8VcyY2NnqzD+wyOi9AqTTFTfREbuMpsperX6MIS
VL2YqjQFEXvCgaHXAUjsltN2JX5axCcR5uH291zp+rsTBNtgxOsRRSYSzNChqKqds42eqYwZPrOS
tPVzF6f72vPtLVwqf6GZnXNQ9PQcjIY4qH1FGaQXKMOT+gySrn5wYvchxz22EjbXZt1ux0e3bz3O
NIzFmqKPzqbABz4iUN2kdLEOc5iVBvlMkdh+rBibnooq5j0RIDDUrkYwL8yNobThc4WNHo2zBvGo
ByqlN7rzMBwYRYg9eZbuyehtFvrOh+8X8t4Gg70OCAzbytF8V2BDPTaefGxHRohaMD6Elk6m9oiL
m+YJvCBo24A/Bn0/WPmzQuDzIQJNb3IeWhSMyIF22pjrc+sMpaHfJ7qpnjWy+LZWa/zUFEHy13TT
MRTYFqr9BrTME75Kiod/NNxEP/QjBQ6OoRr5pVmA0hx7EkrRPnF5L/H41UGwUUKVmHoytMIikFcI
lf+8SRtvWGmTCd+LDlpQRde/3CReu41y7HSlija1b1SAJG1Vn7NGq8/oWgfBv8VSrGdY0M5Rg+J0
HLzy4/c8kh+cgdDyrIgxZIsseFIyr9i7yrRGHF2FilFYXGyKgXSTgDOkPUG6OVpXZRUbJ8JuaiTN
D9ZANjS6SPTIpek+0FV6MbiCrscozpZ5D7IVvCXelgrKHyI6K12TLkQNMkou1XFofZRMzClqJqJB
9CabQT+VkW7uQWRtU8ylyARIO8zDny6O7Rdyyxowm9kiLof2JBNrArE6IWEoEDVUo760AsC+VJPm
sRywSTnhI398xEIOTBcOouJmTGFHbRBf5q1eNf2VLTuff5ml7cKcBUWDcMRCn45wgHOI3Dn+TnXE
j4joXOR9pJArHpGQvY7Toq3TPW5Q816POmcbB0uHBb7hmNoUJ6rPn8fU/DumLgSvffbLMc3+ENbD
8KC26drG23Fpm2J8SJQ2Ivix6GkXuuvMRWiJ9cCVTPJ9scoceW0SP70qNQa7GgzuPrBQ5yDtvla9
OiFkVOumdAoNXGCxje1mV48juLXM9qyYEREL7qAfsesf4iQPN5HfZHB/HXnC7Xgedeiklay0c1+s
KoEfqheEe+K9wMFHFpHrtqgsuZIc3YyAQrMxX1Km2xA6GwKRhppVTAQMmHpj5cb04glrbGkIhD+K
Vs0vlUG0UNaUN4q8g1mN5pVCOX/ocAjnrvtFqac+s6BaRZbp7btejQg6RE+pajQZetLCiSwH/2tX
EOgMPPy7nmENqV5FsKJ89E+aBLtUlcZ4qFDBLFI0musG19uJkwSBwyP5DRUXp43Qq/KejaYFut3M
PxWKe11r7Y3Ic3HMQw8tcC8QGNNeJ1bSfx3y71x24Qrtrn/yEMbcKNXEInTJfqNlWq0kBNyNpg7J
eoit8Q5qVLkGRrEd0l8qPrJbKTrrQc+bYQ94BKtmjB8gQa4lFUO99k6j75ySvkFp5PGDmvK00QHs
gRuj3SDVdqaP3d3jBEWqZM9lD8inN6zLvOAJaD0flBBWliU+0MDCMQ4QiuWStZ9Rio3tNuZDYsHS
KLTozVFUEAI5/Z6xRdBqVLhyrSYbz46X8hWx6nTtljgHbaXFhxWm6WNV5t5N6b8xJVpPw3TjIgn3
Nfc+b/i6/6gyXL1oWmA91TRBF3phDYd50250F0DxEG3nzVYbpuuLV6/mnVmq2R6jHA7yvKfCtpyr
4yYnhkDW0/wCwMoVY8HfG3rjXdo+Z+4xvxObwcQY1/7x99tocw2UDSKweXP+yfQjjdAwdvb7edMr
/LLLDwhGO5oHlXXihBSQZqWD6tb15eCibnOlAYaYwc2yMmgeq7r9MRBYtaI/JBYt8VlLpzilWqI8
iWJQnhowH3GAy2e+CyL/jyKW43neoo8y2byT7DBv2hMNDR9btZ03PacOtpU+0ImZ9hbCYufsIYhZ
mPbbknp25sv0a35QdVLlFg7xbn5svstVp67HiLOHF/epdWBcUuLRYEst6MkO9jD8fp92wFhEt1WM
/9OjKYzOdZf48MWnX1S6XPTrAAjZ/GgReVyiig4Z9vRoTcD5xUqH1/nDQpmJHzGHrqTWcD4yULN4
Vlnd51d6mXqLaABc5y2L9Q+VizciwWY/5DIyGRIZCubpPcRMLDch0qv1/GiXCx7A/s6XmUf1uleP
fq7Cj5leyyIou4qy/f3hzFTWuP5RxEyP/X7+0K260oke57tI8H5VGze+zI8FKsALjkp8/fPnSVy5
KrGb//4f2BUUJwUv6e/30WZJvef/J3+/D7jJhEjn+Ojn1/reiBS2w3I2/xlLT32yWXrp5KpEVi4A
COn6+c+NAgH47CGLpWptTn+7f97sRVRgFPfegmkZPD//b0+rlZHUHM9kjVJaQK7+9hxPyQA2S2s/
3z/v5c8O+h7ErlfjUP7X+3KmlfafzXrws7XD0nwJ1IG9/9nBvL9Kp5FXVCXx79Me/vKcRETVWQ7L
+f4/7ynuWgeBV4shajTQx/75TX+eY7lNuYdRgQWmRjRp9RfX1dOTknWgLb22QUQ63yQRwYvzQ4Ef
8zjSLWCEBakf/3rO/NN8Mz9lfvKfzfmnqgkuVmDSyJx2Mt/1919nzb9JiMjYV625np/zl7fwZ9d/
eYuRBdg4nFJOft/57371n/c+79IYgh96GCqbf7vv+Sl/frXM/Po4urf5nn/7Dv7yKboyYXWVslD4
y67/8rjm9C0Z3JGx1Or8J8Vad/ZUK33GToGPNKQfF3hN+pz2hrZUchVZwfRoTrWEdDuutvNmo3TV
xk9w+8xPjkdWKMCuamCVWfZsxcLbZ5N+dn6y6MzoVIIoWcyP6o0mL3mjvswvjbqJwRI2u/mxIU+I
nZfP8+vmm36kiItzeZ+3ujghU1hqt997GuW7IZvoMu+pcYElaXVkHH/vSnDdEq5U//kB0JLjYaEF
iYoqfRbCVvBetqCCpk0uweoWQpL2+wOUGopDxeOcNj8qAV+TsEC7PpXlmTC/GnA9YpYaGudD0Ass
ryMooay21Jvoq3pJ8ZV/9qzNFfqW3+agfMOkq5+7jtwfRYdVlglchWopPRiu0nr1CvEwP9Woq0PU
ifHdovew6rJJz+pnzUEbExcKQ2qCCO8hCgOF+Q7bQ96a6U9A+6h44yZ+dCnkt3hm8z3ZwPHNNYJx
iWl0+KEN1mrevya9H4Wf+C+2L411ohf+ya8j52SJgO50W6WvoeI+zbunGbkjOjn/cDs6siD9kmsi
R/9gxUCBK8VL7zkF4WLerfcVTbXaWDQPosjELk7xEtVqGufLeqivVCnGuQb4ew8T19l5DolJtDRw
K4+Zectjg75PAU4dlny4j+kFLeYnM1EI7o6XPWbaUJ5T6XWPQIKgROIfQjb6likKkHIG1zvUO3i6
lPZhMCilKk0VD3buPsx3W0btE8nU6et5s/MZ/ZZVF1x8B5yWFKR/TK/WRWsfisG3GDJkJrUwuc5P
Rv0xuoWxtwniwuaJijPWjOwLifCRuNjutfeidoMi3tm3WNgfYI3BgSYZ+gvH+MH1Xf21B9S4yazU
PyR+Pz74cOt/70MPrT2OF/cVuXS24SKDUyBEQxuqBnD6aR8J043aV8tt74Kji2vTKVYt0R6b2Kt/
2Vqi+3c4+iP1VaIxvTEJgU8VG3eSnd3MqGiOf264sDRHYNt0wOY7FZYz//yRzmG+zyeG85gmhwJ7
G2ug7uRJOKwE+5TTrVV3p4CJDK6SBuJqU13m58w3LLa70/zT/DQ9ZTIMfly8pGM0budXzQ/83tWf
7fklUWbkm4Bk5MVff9+fXTZ1VuxEKn8G6shQ3x7uauYX9yIbN/iO/FdJYvnZy3J403YUvJpki+8y
JNXrpiz81yjEdk/KAOnjug0VabBHhYbBuMzVsXjAE8C0penO5bTVdxGppOB5Wc+rlr1gQOATf+ne
kGx7VzQiv2CSxOHWze1LKBgS+Jj/oTbRIZhvwGgsLDy1j00j6fInbripDHiCg92UCRgDKLWx08lt
2sCglzbdRgClMLODER63xcAsKltzmQS1e6wgjHEp7gjnM1B4jSHdlcRS36MKG1nXZwiuEirhZCif
isGyDyEc/hXuTA9EpLswUlBqOPCSmGxUN5IeSNXklDqN9dlZ0S5PswuYsfqTNsdOMss84C3vloUs
ES32rFGRtQ+vkD02g9+q+0Llqp7k3bKp261e9U9FWwN4k8q6wDey0byjIX3U/YPRLEbT07EogHDK
2hB3p4UruoGOSW8UZ5TCMM2IqcmDaBUHL1mT5MckGGs6H/SnwWcAJcqVt45cd6wjwt9zBkN4x/p8
amQt+s6HUNBW5t7OHNDwLR2hVj3EfYEP1Vahn2SgNAcNh6Mjmd0rRvkEzlzdZbGab010cZBezorH
7sAt+rtqKL6coX3zDa96ECya1pz4vuE8UX6bQXqzwW4vm8qCtBOpLfCyZejjpxxV/GC1fIdAM6zE
AL4oJqB6rxfNdwWVLStaue/zg7SJWoO650/INSg2WZEvUf4C7K2aao2Ec8Ps0UXQ2PzsArkJZBW9
+ThNAqlBUGy7u+iL7yGXt1o3/EdfTdZjagxEEIbPrql8CzdtNungkgSmGLuKAeFSdHq5elbDXllq
DssMen/PwiRIAx3lwiLGp/XSrehzTq30swP+omCJDq6auXtbrGhehG8Ch5Nu4NZTvHXQ4LXPOhV2
J6cjIC/XKObcFA13g397TE8Wv9YTHQI4KL0AyGLzX3AEpwqVDJTyrpnkUvdpd4CnxIoSDMUySx0i
HBJ1R6fm0gGDowETHfRASzZG2J61qAFxpLOy8GkSqh5AQs250OM2l8YI/pZ+50qvo55TOXlpcc5h
FlRghajd8eo3a9PM+Tq5DlVi4dG3UjBPmRbW8XiMcJjZvwyNYSVAK6dAojzyldsR+gaG+GGoWWpr
A8PraFilAK5Phd286xjpYq4Sg6BusfmcOI1SiGfeq+6X7zFH2joaiBVUtPJ9LEgUbKT1jRWK7vm/
bpgfPgcFLo7IV4DD6zbqzOitbtMfIMui7VCYtPp0Mu1heKdL2ENbJvEWSYwj+KAWEV7IGScuYPXU
tXc3hAt8LaCkptPrLVho7Wjo65DxsXgnZKmgr4NjZ1gKS0ZYM5n0D1VHu8pHiwdPIknBe75o114x
9l5iKpTTwXoAOWqwjGV34bJQMIOjWtGWgY35uOoni5xmRstSJaHZrlVMDioROWGx1tKLCAd3l/jO
Wo8p+cLqAkEmZz6j/jRL/7F3nE9Co8S2R/25LhzrVGXOpgy7J1PRHryOtON9FFoqUwHjiQL63gQM
rsyxcIjzMrHWYvB1DfWSo8oaSc/cwd/rF23LMqAtR+inub1TNWdnStJgciChi8h6KLnaLih9SSgB
IgfGmaQHGxwINIOlZebuvh6Kt1I1vt30TZrVFkoJaThk0SiiRAYWeO8cl/WRZd+BMMhjI6iP+G5s
wtFKF6VHKK1H/wl93DbIS/9UV2Ra2tlRr/R2V9jGm5cVEgR68yuRybmngbEINNyHSRptYWF+VYKD
Er0NaFv9J8Ckeoer76cV8jT45GfTyC99CrPU8BTcfDqHPcApQOaQUHs7WsRFm+9w8TkrfPrKpsjU
76wfnvkmdnvFJnpb8zN733T06eOQ725Ygs4jqhoDppmT1Yk7C3JT90vqB7tNxEXX+VH1z3Uy7iMf
PmE72m9S5cSm9tamGOpLL+MfiNa/Ul9/D5MIqjK5FWk2RGe7jeFFQrrUnV1Yhj98Qm6B4BwSJtIU
pxCyoFE8pW64DJvU3bbMxE0F6h8n9Ke6wnCbREG5yszExsw2ilMr9J+WMLujDlTluaooy6zI+hx9
1SGbpzjGmc2hmXU6Z05mjt6nEEeUcvo5GoDpEIMB6y8oCdQWQfSkMOnw4jS8eH160XLdom89zQlb
c+Ci8MuuNyK5oBANjzq0fWUUPvVnZ2IHRcFtEa3mxAGDSbP2uGJguxIh05zQoIddgPJK8TebY4TD
k9J27MTJp4zACqmDg9Otc9GUOTNpMGpO28MprAnPbAMIS2rsvFUGQ8bcNX45XrEtk1hACzWBtJAL
grEvvw7gZzPE1+fSz+u98EmeUnJhHs30XlKQvq5FxMJULfOVVWnVQ+z2H0GOPN40QrFTIoKMdHtA
rlAr90KDXZIl5rI0aBmOuv3auR0T36a55HHS3GWb5QvdGq7S0JubMg6sRRLKdM00mVjh4srrxD3l
k1yvY0hyYUAJQjh5ycLWhd4bv1cGSvxAB7QUyTzclqmmEGhqcsaMxKnuku9Ri8SGs/EUaDAua35Y
2SH8AgRLHy18FpaIKrZstclXhoyGmwltGoKOYxycCBaNC67EK509vKPhAUC9Du+VmHID5zWz3/AY
EsRbxCzjDA9MG+BpKH5cQA61C8tx1Lqb5SBhyzrYImNPVpJfUttm6rUNESpXgQVNPfafRaD/0rvo
ydTxSJoGkUa9UVzt2MmvGMFoX4R9dc9VR26YTKyrXHpHFRPGuiy1ciX4kxNq0AIha7BlciraGqpS
EqmUfamvghLokuPHwAjRaKghcLCSm9rsg5BZtV6Gw7lyjAiVdrFOCYHZMronCywjxh2JcnIGCpX4
5MQB0b72ovUYnNfe1knSX7Z0rvR2i9c4ZXkx1mSFjQ74MPKcYoRMBf6vkZOo0Y+MrTmXuC163xEz
eUH/eNX3Oh4zZAHHMFTfi/i7xze4lvFXrfbjl2GkR1eXG0Vm2jvZqIch1k6dU2pPnVt251gimRZH
Y0ocAbqzUJLYP+aGhF8ifK7yoEZ3YtQfFfJLHlHvBDrNBg8vdp9d8SjBiOE/cizR3WTtym6YpQvn
KW8bmCop9CLD/jnKLjv5UeEjEZtKijr6gi/vXCCo3gzNWEcO6CjOB/jjZc+IpPFOlc3QoZb4VLVW
+K+xQV1ZIPfgaSPFyQjiHUYKEYNm3+4qMvW6vHdpTH5VmO6PmgRhYutgKSCIp1vshsPKdl11P2Zh
tAINXTJfTnKyWztGLYO6DwfCHA2lvvj22ajr4jG3MH4DlOYqa/ob2gj4QXLrFhTYmAcmGPvYhzyf
Jlq9rSH9Ljs3dPk9RJtotimAo/s7eO4XEfXpUzwtP4w0vHYIp9dJEwKSjCDT2BJUSJU3HSlLbXRk
qo9wTQGj3KJ62QARkzcJ1YwsGERHZn2vqFw+GFBa+DOlsaod+QTHKtg3Vf7gtt1wwRTFSQkNHwzk
aKL+WFfZN1dHa+v7gHM6LmVxFpryoqS5OIx93zPWQrwYjjBAs6655oG6yHzXPeQ6+AfHJ2/I07pu
3+sYRm3DEQeD63YYM7eMYp0xkNNXa4VgmzVgZiITpPMFhyDc+bKdGvMVTtkugt0JVLdzxoMnLXNX
C/NrLMn5aFy1fkRGiN8G3JLRMUeqLVjgsXJvVN9dm655RuSkrccBRQJ0V+0Er/LLp+xmMsrwJbUD
QgUhzNzTgmPXhwWQGe19voGMZi/h4GvuBMgr6wOuyyUJhjoxEQXYA0PfFWLrId5a1G0nMD8ENxKt
YFBY8RXlkU5LGR15axjlbb6x6nFKygZnJHhk2Q7Twlq0unVIBYnhLbFaZPiRqlxo2RJQC2FJrcbf
S4iHKGIotBiUBL8pHBDb3LHuaBjDb0iT3speqY7NdDPEKZjt2PHXVWp6D6V17XVyFxqDYJdu0Npn
zyzBlFM7rU00i1Ep/GdDNcBeA5h4rmw4ElG6HsJRe5FcCcsqIkGDkJ5tner687zpIwmkDon7pUWs
0DuV0DKtymcWHea5EYp1yyIgmViwEeoweclimT8pCj5niW2eXsVL1lX+T1i1EWQ1ojS9Y17Xb3gx
lrJx651U82PvBiwjK+3WkF1wjfxFZDJKD2mPXroBoodmd/lWicSLVJqveuzCbcPQKKTHeTDDz6YD
Rtn1SHG6BOnEQJsURMCzjWqGxaVln/veald0xaBs6VLAyB76Xd23kGBrRj6Ya7aqwoW/tkN9OyJq
Wfi+i1YAvOGlrwmX1RAOYm7ZcIB8Rkkgdr3Rkw8PMwpW4uCj1SUd2h2xP4E1BqFEhURD5W5Fjo3/
G1okaWzpCdIZ5nE/1Hd1AgBCsNi+uSGkiVLLlKXdU8E0RYVWqVf2fUzuWJjEYC1EW2xJdHePPmFD
/5tS+m+SeGTfls2KQ7dVjDMGXIH/7sHI/FJkDXqI5SxyjLPmJSXYYpMYrn/WJywBHJ6EHEM+ljMk
x0GM+RG5jnbRjbdy6uZPoL2NO7bFUXfBlTMXPM83hJmW9hieNaaNpyHsF2TVeld4ivyZJz1l5ZXu
Dh2utR0l2jCKXvuspXQFhoC2gta6zaPEMVTjoh+Kof+E8zFw3YZSFQ7kEXaAUfPMVB9QK2060r9x
cvdvrGJ68tBgwERXrCDAf7GiTVhRIqL8Kly5qvhwR93buy21YRjC8U18KNUFB/di6CEU8x+W+1n9
lEzfZyMC0JyZE5IF9wWqydFlwq4tEsMT57qsIDf9mpLlO+MN1hf6TdGGW1PEr7Qb7N9a+K4Bv8Bp
Lb+0Zf9UDUa0l9IASJDQ8LOTpr/5BTWHH6sfeS6NHzkzd80pAGP1Ua2/Fd6kOp4S36tmoTtG8V5j
4e8rI3ykgVBtuqG3Ju2XfVAAqOZ1GqIHR6iOwGvf0n8Ai0JF0JpR8wEjFMcliw0ooWKELJGmx9Li
stQ0XUbGKrJrV4Vw6FqEzTSujoax+SzMNDpkdb5t6YidEkM7xoQF50BEdzpyerJyKLjItTc3sY+R
JcD+gfLgQ6acyycrQAIPv+TrcQBMr68iRtIEj4FZwR8h6GuOt8xwP/mAxcoYyoCJuzTXpUPeXm+k
pI0J8UKR901TqToUekYcel1Y66JUv2TIidyoY3WTJx1CGmSiFHfJG1/i/hEewVaCTx9ss3urK3BQ
UUKuVBl407d2qfu8J4U3Wqz1LBmOLs1EkMbbOpcXO43Luy9dCJjo+Opb0tLJr+JqO7/jFN3+yYmi
ZcWxNLUkvAfVlNEpVMw7RAx0o8KE0SrLdGsF/c+5bi6ThuRbBW2GfO7Z22Y2SgSUzcJt1aVpjj17
0t5ztW9xsuIGyBViGYg5df3yxACFalelXVkFr1Uihw8Zcbx4/bCvess4tKoevumlMsm4TkpQtbc6
9LRzoCtrhiBPyKmCu933iOYMxIqdgmGwq5INi4TiIdkm5HYz4bPFM+fjL/UYjUQEyo7ru5hMG3FV
F+8TIOGYDW546ZHhh5l4dBSR4bgyAzo5CQkjmpscexaYsTd6Rz1RfniuIn+7Ov4/SuBpKL7/6z+/
WK821fD47TMM/2uo++Qg/Z9j4JffvOpH8h//51cVfv3I/uPxu2g/k/Dr73v4zRbQ7X8Y+Hs0x0VF
AWTX+RdbQDP+Yegqfn5KN0PHO4M3CuF7E/zXf2oabAEE+S5+PZVv5eTH/ydbQP+HrqumpqrgBUwV
PIf9/5IJzzVH/M23o2k6NiRThVSgqViR7P9+OSJ2RlqiTKZkrV0EK6fJZXiLXaqmWLc7WkzQdDDj
4ObvXhALjA9YRo6EossXXYvRJtpIvb1QThoDMW5rRSe5gayhuPP2YYfxC2n+a9L7zDtjZ58jLsNT
9QbJgB453+JlKZiJKX4j9lQ66tLqxk9Msf0l7elPkKC0NsT4s5bsaDZoBK2erkGGwuic/Bod5h0M
H0Qgzptq0BC0FHeUb0A3KD/shxJZ43Ucqme9eum7jgjfrohfP6h+pzSg+Nqo6bCXQzpOrbaffD6w
Ira1B8SV3OKQt1ZV5Dy7uOaYPW0dqsEla3/vubHIYhhr24TqKid7Opr61ChWzHcPAusAiyLIsm3d
o0vLVwnlDDpAwPFag24QJlVijQcxmOFxvlEsKpnaASeEzz1cIfu4wj7yD+gW1S2DencdZvhbJBIB
OojpFSABFkmItGnUjy8Z8zOytWNaPI+i2rLiqTaOxtnU0yZrX0CKKnKtR08lTR3EsnOqIpEvi8pu
DwS6bYjTrcBv4+tBBMMp21P3Q4hUMIhYRZqEBie2mJC5rEyEEVlgmHvBWhAQErDnfEVwF4J6P56y
hD2dBgzBB+MwYp62tX1cVMwFkAKtGyfpWFfamCdSxhpJmhurTiR4eiRDNAIj91T7H43UsPqGbrdX
m+a9FPEPAgWZUYXGZ27bBKeStk78AAidVlL2/6rMSfWlx6yIi5JFIFlOgy3qzSgs0gz65jGtMHzl
ZrtWcmJvOVghvCmof4JMXcUOHeJWoU8PlpsqNkvJG9OHfQ449ow9lCqFxFPg/B2DExPaJ0lh9RSs
G9oqBfL0z2hZM5GPYi0EU4h1UfsXL+oyBKRM4Gv3esbD5Ucoyl32YWt30xDEOUwteEF9uob6piEG
INEnm8QfXQBf236o6go+Q3/pCUy9Idz6Bid0FLQac09/yfwUI9jgfTmyfvPKnq8SNVNhWMjG/fAx
6lKOLTTFrvnCxf1xbN6SsI9OcmjAGwIaj2JbXblyTLZWF4JtdQ1lX+gvQaQQc0kUPNLt3Wh9RqG5
Jd5e2fUOZZ+VIbpLCgsQpiKvJCrgd+0OJM4DCVX9q5FPobwG8hfLUl4sEFn7uHf3uZt7a8dFcun5
4qnykwUApluUZIIOo4FwlKs5R1iY6dN4IOJjsN7cWGZVH4ZJLqpoBFdZwvsq6xFSe1DSzpLdigG+
9dCmubuplfRDl+Y11YunOk8/bK8r4IaH4Q4ImTl13wugQmVOiIWmrXJLu7LTsrVPvYqXxdA6SEdJ
8mtMg2PKIhUkn4P/DTvwQnpDvwHztCj4L59wAT616d7W4vYonRfGEXCxXehmlctlXQT5FgFKxp/w
HGz7yInwWKCbLQZ0fEphPTss7QQxYotYuskmVkLcdxKec15giMRCnx2BP1oBTfbI4PDEhXSqFaJ6
VH3MCG91IRpGjAmo/HxKK+E4PzvEFMw990j6EZTVNhbiNNnVtIEhOrV3ot+mdFkNCV03LisNAlfX
VttO7UjWK+y1LONbxPn+FE7CGcPPNhb4CDVvkPA1KCSI0rar8J2TY8+qXnHGVaMhVZOhfNN9m1V5
v4ElWGCAjPIj868JSgOjVPdNWtDulhmZRsIIFhx0wCCCvaJYqUS/Qd5cRiWyyx7gFkv8X5wzzFWK
ZoSMg2StY8vPhg46H2Llg0r07//l6LyaI0XSKPqLiMCb16K8UZVMqUt6IVotCU8CCYn59XOYl53d
iZ1pqQoyP3PvuZ1sdnNDckc1FYQv3+Sc38fceI/H0ttjQyJsMk3/EAe8H/C0rrzBm7YVaFMrAUKr
5YTcaUN1mHW/WthgyBA6k7wnn/mvWLdAq+iv/LdI1j0LsfbJNGDCm5riXa6jT0U4CY7bqdh2OtbL
QaqXgBBIVJzQpPvuzwh8nti3TK7yslfEW8jbyGT43OfHzuoHoE8+ZK/Ze0+U/SLKAKBXMbx2tv/D
qIVtLTywPivSm97Bym3II+PAdsmwi+8xg4Fd7ae/nSs+Z8Hal3ZmUbsHn1VX99socNmrzI9gLr49
LIC7TDvq1bJ5OyibNyaBB4/okCAgswJ/h8GRvRE8aYyhNzrP4pJcYifAJ+yPf2wF0T5qkqc0Kq+N
aN70nG2ck73XDIYm9PdVnrSroifbmRVGNWHUpJLRGU307w1ddcuwceWxW6M9s06YUSBgt8a8HRm9
+zMySjpAriUcjKrRj+jNV3SW7wzcX/PRviHpf9N1+nKw30h3uF+4duV1oGHJRiDwCd4ZUh0ZdQTS
MsN4xvBLevHC4z9EwjR2vprvlRfom3iIGwRdvCEjTMcI5wmJUOpgkXR0CjBIki27Lgiz4K2AZJNn
CS9jQtxLHSVM1QAPMq1nrKtWqpjWfXGCgcm0i51cVXf6PoqiZK+hnsdWrTcMJ/NrH+RvAGHyNbCl
W1TzDs+MsFYucX1b350VGnhCGAccWGlpbwu4Tutgaqq17FMEBDgCmF18jzTJm0CRKezqyANVj/ox
Ycd4HN2IgzVFLYN20+fUAJnQ/Y5Ws7WlRt6i6UoeVzPE6YCIIeWExkXWoF3OronUAiTaFsD6SFS4
UhhCF6JAtzdTp4mKaFpFKI5psxEksm3CyLfT9e6d/fgHyr+APMT52cFGg41A9ftKPYyUEKog0ggI
LzWfwVcHJdG5D7MxsRwHMWki3uYFgGYrhvEdLSyhk/e89cdbYkQcgz85KfakC4/FpjWG5SyCDRxA
euAqWOd9dx2rRr7UDpMbpEBEhA4zP0UW0PIK5quip9Ur+1BvtXZtAiRczcVbPyvjzjzjr+XBaC4n
CdadaX8dY27w2urM/9BLWYemWzoHHSbGBkDpYUgMFWbjxBCclyGGLO5m3PmV1awQZICFmw3krOZw
tTKc4J3kKyg9PK6F9w1NeySg5sgudjxiQD3bwUT0dOY8g34edoGboDvJJ0SUWLq0jlGJI+JtrVhU
8XT1SNxj3/72KTSu8dzhKLZ/suUgiDKpDir7C7zYOgMC+CG+ofAn90INSZYMtn9oxFVom2Rh1kPt
cdRWFXSM/iHpSY+JNeBhdsW1SrxmH9VPFlXDVaNGx/mdPlupkbNlXNVK9w/FTRmtuelbPSOGCgIE
ZGri4JCZSCo7nrW1KwErInn8G/9Nllg0T6VRiHBkpvjNV5XTGUdMx15YuJj1DUf2T4lRG1tFwW+R
YbMehqjdggCwKDso0GIu/r7bqWTn2L3Nbmx6X6YOhoKJzImlFhjgYoIFI2JWmbHVa/1Vk3aLUbMe
yMi0Ae7Pottn3/1MnZ+UbrEQYpiQtVMSxokyd4U0D0Va3T34VEs8EIKpitmMy0rX7J70GN0La1ni
mkfueob+Q8cMnJXRqo0zRrFtzFGqiI89+wnmyxbT6S7VrKe6ie3boD016SWNADEn+aDvU1k3q9oF
DTrBBa1TCUIQWUVoPxMrj3yupZ7Q9Quec5YzjuK5CXApaRnEzFrHmsVAeJuxVWZw37x1EGCZd72W
VRWFU+OVJGGoVVs7jMJ4fi0pku3ovOTM7AOVQE/IbEIwy59uWnyzGdD83Dae5+IvVnIThUDyDQEJ
gH7NL5gcmhRRVeIYXzUWQl6C2dnkBZ7egKDpZba3YcBVrWrMtdUEZ98diUWRJtjaTjCa6AaCieAl
5YNB9kPi8SYwrOudYFyzmzZAWNs9pEsj2dl5+mhaMrUs1Td7Buk+KhFMIBWqJDSXM0HGebJzjUyD
TYc6qN12gTXuLL9YpOouDG4kV/XYPvVzukQQlflLmbRvaI52WjDuOb9HYiSmei2rSR7Neg3o9NeQ
MXPxJduh0XM+TgmgvVAxuFjak53MCotG4OpoywIsCpB20H1oUJZxokM/LfBkkOej71kFfc9QwSeW
Bcy4iDMrMpvk2N7Kt5Fn9qv+NI0VrgTypfEZQ8qtDYQJQ7Xr+Xa2vVRvnTGKfcAkPNVNEmHz6Fmi
H1wnmUWtl77U7tyyxWqv5qQ90hoyqun20w6LINnh4KSh6g2hk03OviYmJ4LrkGM3+7S08Utk6l9s
JCQ/+jlZAjmNYcqHYsWBu23r9uANjf1kFdZXQNsEv7YCl73+H14yniCdvOjct5vA2CZNnIZBTpZi
R8BH6Kj0JzH1HdtgfeciR93A9fvMaj4XU3b6WjP6KLQ8Epc4jqhqRNrvO7f/9So2YngV510D3Ysp
mQl1fCAZA9LOVeZZsTbymdNW9++cCiSkjmmoSvLi+giYK37KcTU6bHGtusbEgNtQm13Wx6rdi8Cz
DwKUJhIWoPRctH1gYrylC5YTPqfZMrJz4tzGgqSizh/erVRvwvI0pyO+Vs/HkCD052lf+jn9pMtD
EcfNzKeV3Y2seR08/a9nl2yxWBo8B5K6PGWriNxVnF2+r6TuQFY57PIcKBf4EWiQwN85fuaDgKew
UvlvngEKiwf1iBaBfHI2SJsp4VATjjRzytKw+pyWC8Q3JKb1xNqX2Awv+WlTV+4nH8CwTmxUzE21
slI0TcMgNiIjKHAesbP5MvsijGQ4phaxgePo7M2A5gdaBJjHmEkziWdB6BM7PDXFFOJvvsWzfTNs
myKNDGsi1hbOCWsBu+FJMaMv3NHFarSWsIOUQXTdYxBvqiQBdp98t5r1nJbkvcxAJbZVFF9iHvKj
V4iD7xOrTQAeOzWHbY9hocV7Nhvi2qO5eWlOzFBPWSsHtFT2ewQHBPEi2hebR0AXPu4yrceN7ztN
6BXuGWUfr2Vsc88YzZlQx3C0BTgMQba0zGd2YLLbtPYfX2j/dOJjzOEc62WEt9sKdpPRHLPJfZ9y
mgPXHVvCiLAdR8LgkCHZRZJGurHS/BPprLkdaLdX9njXBJ+n5tZi7ayYS5FkiMsWvVWM+s949cv+
Ns5NvGGa0bCn5G9b8tPJvZqPDqWoy6iGM5qXealps3zeRw1dhZT6F+mBOoJSf91nPlx44u+iOE7O
eqT/9eVTatxnvSBtU3zlNVjCzpyvebwwchlrcP/o9EfkMaih6faudS0XJu1owJqyhJXvY+x8T5XH
Q6U7VHNtY+7GmXa+7Epnp9o1fjrCLy3/h+xi8ohw3irAaDiuyu6oiflQqr+8vk3oV8FwVkKxfym/
GrjlRmt5yO3Y48R7C/smIbf1zq30hz+jvl7M8ambWlAmtM+BQQjPQhcAkDIPFaDDdYK7dh0wrILY
0IfCSZ9gVn8aOh9SE2CoJYR6r+FxR92Gj65nW0GKFEZsjeVeSw0dy3lXBPMSCZS3a+GbYelbe18g
+SokAibnIVI4lR1ZEQRaEb06uA/hp0RW+PIHZyZqfHe4z4Yi9y79JiixWON+9TeFX8abQJIixYBm
rWfy0bMqgcmI9XNJwO67aNEmGsxVqI5515CJAzkpapiWLVkvy1XUEjGPLmdWCAnH+qhxOjVgqMJo
Y7mivDNx4sYnORViURgFBQGfEm5A0H4ozbho4/I1wuPmQizp8ksjRgdDBTkr+VUxx8d6Dj2s9DWu
SNYzma+ho6s/E8uagYoFJ0O26OYz9ykhKzisdWoE33STrRSD4lqISr4t62TyQY/e+JhMpPY54XWD
GoqtG0zvXcs/Nnok1cDA3xddstWBFI3R30ynEzfaNFj7adasdc1GXnz21Cg3dbf0Fu24ryLBv16/
V0m59SflXVDPEF9ErLbuPDsea1LVbXyX8RaMomgdDfbe5Yo4yIE7xy+AO5OREY/ApArCQEesQm7R
v6d99s8zot9qSksgD5BhDf4z5ChgWyufkXgeCwVnwM4CjoF0lQxgDsqEQVk+D9D3Sncz5+awFdAR
KuyPISvydCAYwKyMzZCfSptzxjPkDIy+A4yhkUncsqZkPPpDfmE6pKgg6HRX4zxu6bhM0OwFEcza
D05gj0a2TlaemUSbQU47HCI0CXP25WgsqPhp9Ji52DTrD5AMf81SnfpavpIaQQ1f8yfxwaDJ/IDJ
53DuRx7T2YoHpi/e/WH8lb2NPV7yZ3cTAckQ5tcdNoGNmDHDknXTr6ceKJsCDh9q1njBztkvPsUz
9xGNP4nRscdK0aGg9ZsCWahBD+15nr3uidWilQ+1kqgqoyuLNbZ9JPCi3OpCdXsGJ8z5YueCo/ve
IhkmvtLgbnYZQCtM3oQfKy50XkjDfTFyh3E1uSd7/N33kvGkSVifl/IiIFFh8r48zi2weyLfCK8w
DhDk4ew/aLwo8AgHaFOgSrFDuvrMx2fVIDE7DUPFBChrBhmRYX82/uVNphD/sp+sq+kVoQUxmK3p
IQ78q3QH6HphwJJK299lDbepHTzOrrEzypwDuya9LjXUo+P/DFTitZIjc6gRH46kdsdRfTHirgXJ
Lo9+jmEt/SbObckIOIxeKvZZfZZ6Z20sTMkvjGBwIhvAqXoRkJPQr6lFpCCNPUvxgdgA4Iikdd/6
Kv6tveyPNBHiVA5ZFRBnCE/VFGZueJEx84yyb7c8Qc6OxDQU0hsGukRVczhrhDGuFViePawD0mXM
5wG/5xomoL/Gz2d4mkeWCXGrwifTIqOCSh2LYfYc+SfRzetSw7pAL/zQ49rZA4H4Nrn++KXrwmlO
Zp9xfOWcYxpdn5svES1VEvCscdipix7lH4kr7a0VpT9pvUjdhoLgdh/rc1dfFF71nT0InUF7szG0
RAun2C63QrovugtmIx2nNiQjh4TDyiPtFeuIbS8XsmIMbfFEeLeSNjTk5//lPkBPn3ArEN+7ibPp
Q4eDsQTxlWLiA/FHyv5Ynr3MG1dGJUgz0smLUuOfbCTFl+rO2WiSsoqrgXTJ3Dq2gklSIsTVb+kY
XQxdnOZPdUBM6wx8YFV4JM9GnJMyL36VGi2YYkrb2ZJWFDMvPLxFOqxX9O6yZZhok4EKJEhsLPtl
7IhS1g3SAWiatRdleiQ8tEhsUIuEHhz/PJkxW6X6zfDv1iDoX5v+NeWN8Vpv2PETAUCYwIWJAcwx
b+BL7OHZKYE/rMfUjw8axCGSDHj645lOynKPvivic+8y8HD619owz62B44PxToj395bBH7LH4VyK
VIa2DoS/S8t+b3RHH6kxYQ647iPvIyjH4gASucCrj0TmRQwZ+5l5T9o7plh6w6gw1q4ak7UWdUfV
a6AKtPQyJojqiuKvMxevclnWVdLmnNRR7VaC2qYt6nxTkekYW8NrJvJhTYYa8LDcWTgOwZPbUQ3E
UU2LBOJwMt6g/4ZWweA2L/LkKIccoHAe/5ESoAqR66zJQcOErtcNm54Kz8yYNpKAeu6yaYtwKHQi
y1urfGLs2DYvgc3cGtxGEybS3IiCzpcY9iqxsM83Rrr1WH6ktg+cChikQhT/McUXPcFT00zo6dOM
cRb/CsxyPsyJbn6T44vtMvIlN/m90aft2McXYYGMwyWuh3Hq3+q0fGaJIEJs3nNo835jBtGeI4cH
iGyh2wzsJ2KHRE4qH5KeuZuu7fndOE620k6v4KB68c44yDJ4niNbe0/QkqC4SJ7I694ZfZ3uPQzq
vaNXB9cjYyQtDm3ALmSsdjUW5gJLES82Rylpi1xKGUwKdGex13eniLK6VYTC0RivhAwwBcaEX83+
Y5ijhzUhxNIbd4du6UuMxc2xoL2z2de3qDQoI7t2B+EG85670lv1anv5j2Dpu3b75J7EVn5njlHt
8CowR3Q/xxoLvUviygoeI2J9fKGVgRiMkwBRHK/gon3bw55ifujYTJpIK0BAvatrTvBxYQ0v6sGs
k18z0rSb3iDg7rKCZmaJhanh9eaAn/2Y7r6qN8pKf9zW1Z6DszVm9iUV+dEyKIyMmDfKHSn3xD8z
fyZZApZeyg6sMY0NToWXIjGCpy7w/43NcEv75jY3Xrt3WodsvcxYQXevNnUfrI0Cf5zpP2kVy2GP
UQX/QXQstpKsZf8YMPLcwZF7N6CROLD39K76VCMR3BasxQSfVRMDgwlK7XpKOec5sjXghbONbcx+
k/I0zNBz5oBiA9WMpPQHkyI8qCionZlWJfJtKonQgCWyjbN2FRviTsOwt8A9aqRdz/mA9hARo9Xa
Pw1i8JKpmWkRyTM1jNhSjZWAGQ7S1pZhPAvBJP0FXPkYCx0IY9SAQ+IIPU0vvQ8Nppgi7oo+NKK0
2dXwPezcOjtktq9NjfZaKnNNZ0SmEp5hQ7BWSc1jazFq71i/DMS18ltxHLg6MddTyR89FGD9FvYc
E1OL9SluIvdhsZddUfCiyR7S0KsL5Jha/EsX9Ul/xd6DuxrOUejiUiBF1Nu5hYj2RJChCibY0urz
NRIpOJO2cQbW9eoiRcYJ0B+IgXwH5ffDgBM910CIXG8cHFtj/I3fava74ZikyQc5zsau1Zl+z04Q
dgv1RC/qwxDPF0HWeJDN5ylOftOScTq9b74eLXLVDYUFqr1MCwoNHOALtDK2XuZrXIPOcPUHtKHB
nn/GwQ+ANYIfEt920mtnQdnuWXQQ8wTEw8X7sC1T7zfCU0szJw6yyv/y26ZbQyODfvnSk2AqTyaR
ITU9PhSSvlmb6APQ+jN0hxW0tVuKIl7Oez2WrJ7g34VUOSiadXIcR7IQBC6cyFE3Nukvld49UehG
cHJMucV3wBq5mG4VnquR7SVWLnYls2Kfogn1vO2TFLe/F2xRJV/SwOwumathiWA7uo7j+L1IZzow
drPzaJyTBnKGH+uvDWkpgA8Lnj958HP3h9rxqiqNQGooz3P/U0bTuQtGnohueLCUvFYMyUnWvrFS
Wxsu+/umaa6NQ52DVYbzp9ZeZ24gvV1JDSqERosVUJxkBXgT3RtCOTr/MGhzxVp7Dt6rpi/wmikN
LgzzYsLTGMX7x6W05q+boSXikE/r3nUOZb0yaFPwY4mWIppKblWzUmb+80WQCsN186mjYiIUSj5K
l5R6Ozcw+OhEPHpiW8r2M+vLW66Mo3KTeueg3/NqnG9p816r4I4G4TU3vBeVFWgOaCnSLP3UepVv
jFrfMof48OkmGCRhZlOmhYAyfQGvM+9y/R4xim+UOhUzljck5LiXMWd0RBAYPV8h5NG9mADgzMGb
oxPLbvqY0YSW4zvyWBTnYJ9sXBEtj/nKujO/a+HJ+u/Kjd4Mp/hKYppCn4HVnMpdYp8p0ztaqnSL
3+2NrQCMw5hHw7ZecWA8STJf1/GwSGDfIMDbaBDm18JgPkRe9BfBb8VyYpUw2Mjwyt9MruaoK7BI
W/e2jOgNlpW0Y1A+DcURueRLVhAp1dMEEGyLftMeb72iDY8pK9It7Nt2a+TfKT6MmHQvN536jQ2j
e4UH/5tieWe4PiFLr/+X8E7WHAzpXQJRmmwM53B57nHU7sRY/1FxbRyqjgrLGrgV8d/RyUUdyIqB
ELXoODUugRjFkkHabUGNbEeoSba7TmpJhjh6pZWhLdfhkmJ2SEtmMxhF2hgeYbdJqfh3SDeeEP6c
2gAI3RTia1y2lcxCmVF2qiS5W2fb2fr1XvPdy1ymX5Og4TMlD1h3SxKERiKf3mx5D4rpVXLTHWtW
b8b8mhUUAa0//77GrYPkskl/STN4Al/EGFs9RyaVkd4T4ua5P2hA3ktW3StKmw3DHX7LNmP7ZfLf
+uFcxTllXcH+YnbedUrRVdINJxeacxiDcvEc7blh0NB6vG5N4yB3xQvo60x7Gkfcp5adK3HtLMSs
AzGUz0ynbnE/0DPG6tRVMcLpdN6XWMzDvPhTI7MKB59hGgJSGpJA/52D5NtvCxZsYCNtG2In2P2M
/c8gQ5+M6KJoJGEIHMHgbr8HVnGeGT+lw3dpuj82/DU1tS52iDfyt46zS9FmFtkrwtlHXrB3aoJ3
yr5X8KBZCEv+c5nbMAb99hTnRHIT3tjzozZXYyYkKubbJ9qXKNb64UzMzeNHWS2PFu/oOk+bfSFw
DSaKCMUmuCBO21suLoLO5B8T21qv8DDz/mGteRep/jpPlO5YPS4pJxltEuU1W3+qgEpWF5T7fBNN
e7T6/lX1xBM74jJmhBbTxtwiMbwPQ1nv/v+ajDJ7Z7W8jAJuRX6etw5bn1VHDDix8g2aNgiLdtmC
la7lB7CzvW+EiAAYDOE/FvM5XgyM1m/j5MRrEuODx7z5E+n5PYoWAh/PxoQIwWuJvciDd2OUGGLw
D5UNM2EuhT9WWq/9oQEarc4+IlLqmfSr5Mbc6Jn2F/8LXQRTLjxLDBP4pazdUHEkZ5bzYDT8Mxmk
+6Y0ohj3gsL/l1q8RBrbOhjjn65iNbx8Q1wfOipdVWXvxbhWXkOF46LzZvl9Wt4iN8eQirMESt7e
yIML7M176pl7pwSbWrv11eJdXYMFOc3YNXDuav/yklM8Jb0uqEA1+aF0ykPQdfjFP/RZnfxWHmsv
/ranJdQYQkYQcRIthLKC8YCV5Jsu4rjQqse0iF6jkuHU9MAAOYRqNP4wqyYnO2KyR0jxVsTeT+3z
QwzfbcHUk/EvCWHtZwymYPzfvtGZj9Gl5HHnir1LdrVtfVlCN5wlXLBQt67ER96bPtpqRrNDhwju
bxJ7r+WEankhGvDObnZzI/1MJAgEqvZkuV1CIjj/nlHru3DS5NYEULHMw4OaDWnjBhd/Ar+pYPFm
0T+RgHTT2EeY2BAFSQ/Tp3gwczmaLQmmQ8kXGid3e9GY55mxsaoJ5/6SoBR0KPViximakEdTg+44
RmWo9w07TY61clKnRrVMSIA3LQBl82KpUyvjF7F1AvkvcDBeufRxCEo4a728WqN0+jtbUbxJVPAE
v5JkxHJ4zF3F0NZsL13FKsI1XoWZA4VqzzP3aeXkL5IgU4PVcFpQ2qlEvkSp9kMGCJekx+iub3nL
ItzRmYNqXAQA2a4tPqqlQvtCw5wQuISUu1pnQM4wyJ4VV0vS+QeybZadEB+TxkHnCmPjM7rh3MJY
iDcUZN0qpXhBGXpj3H2hviig1K1cemqWGQUSPAOebEX5Q3AravGi37vMFSZDex71ZmdX4zkoGQZG
GlaYyKbuNm6SHNAV397G6YsfBLjviv0Dmp/BB2anm0xkdGd+RetJJs3ScE43qy6+ERliCM2JPdYt
VFUVbhozeekcVFpW2p8ajdY6MsVeH/xL5vUPgnj/ueMmpt7aKjJhxBjfm5rLQY/ocdAbOh0TNhpU
VKZNyS3nAm4dnBfR6n8QeHxIExV6dUislpRce7RWBovC5hKL6cORxrsnnQtZsmxhhViDRSZPznoe
HMKOO3kSUbvjPHJDnfDCMhqAcEQ/AVxpPupppZowHf/Jhhhjci0fkVZQEaBbgob8wL33F/ns2dL2
iZZsWlnxEbOQMhPtZXTEdcB4nqQ6uo3+YbBAXndEKyLLex1kR/nY2ztAs0DP9BvJmwcbbR1KRm0g
e/yjaScQE9wWakzvqSxehnzkb4wnDAa4JMX0ylK/4BpmCsyQ+wTvIrEpYTCgvQawMgIxsEpJkZnV
QZCts/grXTTFDsUZkis+CaVWWTExGxdoARpudK0fL0mC+WS0O1Bxy/dh/PL8sDxCf9xoUbZp1LS3
Ym0/O9CGq9YMVpNu3uNxci7oDtEjJsiigqMjpHGOsdB7FpGgQzlfCBNnEhtIdLA6PuDUTIFmlvZJ
xEBCSvJCmAYSATDKs8lyOayzm6V0Khc/vs413+ZEYhLilanbd1kM6rnQls1PMW8yD0RmiylPG3ap
GHAsDEdNRv1R08t/rex/o4G3Lur0fxAKCIZlkAPbjeqznypmnvOjloyPslm+YG1blKFLv5wlYmV0
WnrQUm0KLYu8XrsMFiSKtfJ16t22Ha+q4xEOjMdyLVSobECfmNgPjQ/pYLvWHPMPC5NQeigVGdSA
1aVgYQTvrYtmvsaD/qxng7+j8yGZVJI1lUz5v6SAezmM5h9EEPE2U63aymz8yHojeve8C1pCSGyQ
SWrPvVY5UVWZCNTV7eXeAM35EldDT6+obWP9UZQen2PQRtAE9F0taP3YalHb1ccpYq05a2NwGTxa
fxTkG6CoNrfeW4ChY+tQiw45/AXEla9gmTmL3GI8umwEGTcFu4ag0E2KXXATTwwxqtj7qxMrahs7
1orpIXP8y1Ww1T7WTrJrPPIn+Ko3+eyIJx2FU56YznYSO2Mq/Cf51OK33wzLA4jP7l+JhX8pqf1t
lnQLK4GgoshNNrFNjEA3eet8JNpJ0bmvNNiUFvZdSJ4mN9yI+7sVHDqgGHbXFiRCxN4cQeFXEbO9
IlIcDLmvbfLgni0cTgSjDxlDkWdLgO7DBOPieRLbOwuEutXQGgQ5dz9tX1z+NUzPYSLufs8mAoVm
QPfgobfTkZag/y4+2US+DMITMIXjKDTMmM+VC1Jm59wHwQHHP18lSX+uXUvtKPNWk6sY9eWCibpX
XWGqnmfs6YyLO9KnX5k2+ajXaDf6yt0bcAmoEPJv/koeAphYjfmSG6FZlmUV5mxP1pFILoP7pFlU
JbGJ8MqKRpApvl9tEnZ4HmKfcBJAOQeNsYdm71LD29aBAVEtra9jwaYJueALiptDIPJPkKcoLmN5
zLSep0POj6InprXOOVPyYOMRrbKqGCcvgSDDuvWcf6Ys7F2cOpsSnc5KiwzivLpg2/jNdBPKQ8PX
std2GNQLtB6oR7/TXB4bSrTYJAzM8Nt7JewiTBI/NBrcngjbJpx6HL6GHXazfoCj/WyMECwANe1b
wAWcrhtz4iV7MfsPH2U2Ryt5oIqtVlQEX0ntiqPTJ3+7uBjZwQtG0qqC6uNjMG/kh+kSdj225WlA
WF5yjBao+9CL8nhNUI8sP91IBqrrQPzxyKJG40iXvlC5MfETy4EeLp70D4u5P4Wd5oTCiENS0h0Y
gD7nBOq5xJnYnjgmYk57iUYxnR8GOdXK78QhKNnrtKLTtp1DflnWs+qU3s88U/c0NtDkWN7cxGU5
xrYrtCo+mQhsTJ9VX12R4lsM1F/HxaGMavgNxUwQwieFjczKBbrvNwKAdOp6IpaIQ5jA5aw6pJ1N
HEtsHQNSfxVcaBu/Jmdt8z1IloZunlRntnREN5/4hX3gDzR9KenaYYMEkR5BQXZp5kfuLANDlIhR
enS6athWkFqZP0yoQodmZkuFzNysTtNE1ysWuB0IcM6OQotCe7p6CZKPNprBJc2gy62J/jmubNTg
zVPJPvVaNzRVPWIKDD42eTj2FeAg3QQFJKrr38HSDioHnqLsZWOTG88by0yeCHsHi4ofblUVpBaU
04AOA1lIklhhVymsjf4lzud2r8yK/PGmPnbTpG2i2xxEKIcyJg4EKOfQzlbMcrowTVGK2M69BFO3
z50R06v1GiCPDwfX/57nWr8NM+ogzR31EEVqf3CN2qe5mbesPFEuks5RVs3iAHhiYcvnm1pIFcv0
DbSavcrkh4sKiXlCCYooSp/ddvYZGkvBWDW/D5pPnLUakqM2niMXeLqa1lMnkPhST9htTbXT7tyS
jVbp5oeqjJ1VX/svIlglW0cV726APLWgkir9BGg0f8jE71gYljwiS7Y5RHie7hIVRcvQ1s3Mj6mI
73OkIX2faeCNfICflOhuiLH3F6cp1Sra26qouWuM81Srh2f4SL0M/yMoqPNmwZYhDz7IJvlssxq6
LfDAgjEh45eravB2Rgzn4BBvRNy7pwYWTcz9s8n0aCcyJme1AfHHjH7muPluKwYGaYVu2+xcZjRW
f4o3XdDFlA3ItTTaplQ420KZwXaYHRoiVP9WU9FBdcUdY4C7hvcUtopCFQzEyWkIlTR75WzTxALX
x/CuhmjCN+TSfEY9t5D2x0Sh0Wuspr156bigb7P2czsWZE3vPtkieOjBeCJeB3LXDOUIxABMPIZi
llYLzjUhz/pkP1p6NLD25EZQWU2JwegcW5CdoMtUPjHbecVqhBtJaDrQG3tAWIdLF+EdP/OAfn/m
BV0FaCVOxszeEMhxWFS6s57F5GylCSqFb/xmLng2ord+xESDHUsWhdThNw+r+XZWMWLiTG0cYzyk
BDJFDb8ERgQkWkTI2x7Glth1sAzUNdcob7pM6mOZiXrFwnYcTyR5O2fPRYlUVz9OR8WjpgBUVdMi
Hs1db1N5aIqghpgbfYhf8Y3smRE/q169ceUwL08MjCZttp/wLsBVBICb6l+4wyyiHyuEQ/Nig5f+
JuErJbLR/RnEK5yERybjfK8X8juBfkNXj/AgWuaaMmdrrskY7SjqJddAz5QhLVhct3XHJao1zUvG
P7dKmk0kULSzuvuMhoe7yI0Ve7TYq+6+j3PJEn9sjXW9X6AjcKeTGzk/diycVdzG08YMHl7HPEP0
eZgsblemlUzlSL2BAnqydGAWIJdd0dthLK+sCk62f8JGglKoCNbFVNZrVdA4s9JgMv3j6326FRnT
Fnuc1Natz6aDcBlaD8MiXCv/cXQey60jWRD9IkQABVPAlp4USUmU1wYhPUnwrmALX98HvZiJ6ejp
fhIJVF2TebJO/Y/S96GDDCz5Ha4VxVagrVLyB+IS3VLGHHJum5PZOVBLi3bdR8wUirHYlAKkiQd7
nz5+WkW/UZL8ZEJ91h5m7fivXeo328g//RRhstF/N5zAWoyI2QeGsKV+cHLTo3YBI5Qhj5zpsFZ+
ol5zsKVeyLnQO6DPYScxqTLnvW/EP66FiDnv9zJGVWbUxq+jfXebwG9rCMJV7NDDsvjGrI0uxeGJ
6MdH+mBE0a/hgNiXyaWwkZsQQ4LoKHtMaWRXhVW+AOioViZHfNXQ2Qb0GbDXvv2CbVCv7Ikfi+lW
Us3vLiEiOkCu72ThLxk1jJUBmeIFG+H0ivs4853bhGvLPRkDU4/JyfHOz6iXW/wFLQ8spZ0SnPY0
v4zrDK/YUG+ymiRTg+n6e8UiZ2uE5afnv9tTTB68BBGH8p7tKyaFlc75kAqMQ1HY7h2LaQGCJeyK
xmqILgkn9Cpuw1ui8q20yk+DVpPYs5+QvPOdLxH3NZ7LkPetHYH9zU5PqgFrraXHL2oP44kmFzHk
DOpwVa0akd4Ij9kkUfkTQkTMFw9KO01PqF759Kv2kxeJeJREbBrt3BNp8qe69FvN5rkqovdZa2K9
pleZyHdHJQ5e9bBFkMOI1zVJhm/OXWarJ1vKw2xQSSKV3wYd3XnuyEsRBQxim/6Kan5bZAIczphv
oomAKlZiW7TKYkU2BlA3WRL45r5iL+cdDUvk2AaCZPCCWztn/uGxJAT4bxCF1UZQFLoc8VO6H+1S
0r+0b/AW94OLibDBMNjOh7HBdZmVrN0mfBcKEOuatrlcFTSIKczGDpsqtik4M0HDYsFrjyGYmGZa
ngSPw2Ga240dze9pjIappaSqi6LcKU1GQxA6Fx//fa7Ge7xNKJe8pFwXyWkQ3H9cWh+ODcilb82j
hMm/Lhzvxhj22wvig+D7iP9/FZzwo1YsxFT+gxDm1mekPE/XvDEBGSyved8mTBSNMD/kGaeUVeP6
yMhRo1Q9UyHzDTgEwmh8RQwq6yS/2loxYTYhRvGoP1ktc6fQt2Dmsx1luO0H2t769UsSV+UuAZjD
ltJl9KfteKM0C/kIG2dVM19rIcU4PaEZ1JXuuigZM5GqMS9fqVehJuU6QTOvmcmstTOTNiBrsjib
Nlhj3Tg29eKtL60vGyISk20XkbmzhzFhM9xnZl8g3gr8CFIEcDfWRsEBXQTJ3FW+AVDmLCrF53Rw
jZNdy0tLuxCPxbjvYv0oDf9EVpqHVK2nxFYJdkIelsyww3Ne9LgDB/1t4pMpMCJt/Jo1N0HyxsEZ
uzd07FSM2Fl3DaFaVR2sjK45Af/FS5XWdzgcJMrc1rkvEfhBcxxPTs1WJTPPiD34+zmnTh0sjoOC
vSkLFH5rgkoNXdabUUZMARzaYiNMtpno6JZZ+wNkYHjadPY6JkR08ipJCA/7j5Fx89CGPCkg1FdG
4LWo0JzfMqmNnZH4GWIZL8ETJJ4MNAA+kO7IIY2Dw33PNuExyDjydV3YW5mylAQMSjPCTYOXiTag
Khu2pXnyHTvgX0L7XzzFp2HgDcin7DEuw5jQh34zGsYxNrt05xjxr0cqxD6SXE22EV7woP2IGh12
bKqnJIqulgrSJ9PXf3ZiA0REn7xJByzTU5jwIQbjVnOGrRqD/sJ0WGK20EHrAocRdrXZgYWGOmlq
3PHqpsw2afPJXcNX22ILWNsKpFke8oJV07F0uaiZ+D4So1FsvcyjtIYLWMHG21ajP5H5wMlH75aQ
WFSR1DvfmmEEr5b1ITJgVtmlsnegaBlUWVfZVs49ATOpTMAAZsFbOiv4S46HnKbWh1rM6tTNrF+P
Yx30P5xmXflkt6iKxiB76Zl5Et1+Yn5cV9TLVloKljCRtXXz+bGkzjgyaPf37Kh20Jb6na3H4+Dq
o0ASWmQIM8IoRSyWL5shLpw15slnp/DRLsADdAR0wFLMx37qkFmqYt20+iVvGV9glonuMeL0q09S
qr7qUff7BErLYIlPyFrM6yxOVNe16QJiXl+7nbap5zGSxBsPuxtq9LEMYH4Okv9fvnykfJkXw68I
60jQXLeBeQv64C0XEu0eiTEGaYHLaDFbz6b6q7LJuObZvKsSO93N0nwiCIv9niFBDGbfTSWbh4DU
oz5296QH73U5wqKrzXhj1dvObqbHqZ1fI3vx6iU4KfhITMX2XkcEqRndlJ8Z1LPt9B61xleNKFKl
xmcRL6eQTLytEyffEiTxGXYagBJQcZum2/QCJ6VEU7WvuBJtn5j1EKdEm2kXRXkicDSN33Kczb1l
MvU3sCCyvjolRXBW5ldY6u4OZXu0tpQR7uwu44iJPebIA+ZCgQc28EskZRyr6zIgmAj87Mq1Cj4x
tCB7w0FllTkQv+XQrQO3wQbbIN9sOoJGbXhmOjUtjLm92NHYODtzAHRnJ/Nes2NIDO9mK4q7EP1O
ONSP/ShOXS6+WWkG6K0ygfnC2UxjEazqVDzxYWesQGwU7rX1GBRVeKeld+kTa6ei4Qz4/UFEVUrs
n/3B2/lqhnYNeXtehi8LCZyesyVOBFNlkG/U5B8bvzYPstcPjVM4a/iP7j62j2VrlwB7CvGKcBDW
o88qPXbSi/WHXg/EjJz2fdOgcx2aVarbI8ibt3oCnxJBC15NMn8Bid7tcoxOsyjvp8BBEV1TBC2L
DbZXBBJ5kmkNS99xgN+S+DMC/l5Uu7xiXl1IVgMmfrYt3xUlrTuhyTGPDQOVuzrTmzH3XxWTvP1Q
cW+nbL86dAnKYcvgAwOwqlFvsGVi0ZamgIFHSe+g4grKYDcXo3eoxu7WYsjgW6xwZojY3JrWvrIK
FE4V7xbqJmRXiQrv4zn9lAM6Uc8KbwzXcSuaHDptToGHn9naGPLQmfAkjcJ8jZYwvYEPd2KhMRvv
tTA/OhuJjlK7//8x17tExHHe7JqntiUbqmJinKHH6ETz4DB5PqglIV0Y8OJiCOLNQbgyg5nZ18es
bS85Du+297pj0euXNlPLc2z5a19QzAxl8cfEkoeDyXmAYR0FFEVWbj5xyByH5tQRh/Ngz79mldxJ
1RF9aZWSz8UsNjU/hyponEF9bVQ2TTshTtFcfufIPODj87Na7WQiGdmYygdVOBr9RlmMahAqcN1A
gTpHxUGYQARTnbAuJTKK4C3vFin9Uj/TjbovLE95G5yVgGm7KfwxOPcIsOFu87+SYaJBzc3j/39l
EnU6rMBzBWd3+S9ueG5w6rRIx2gPUdV84BDuusR5pQqCNeDmMBPGHutcLj64jB/xy9e3tDkB6Cuv
CYLHpZPtH9NYvfGy90h/k+IksM69D+j0lJ+9G5Mk3KsL0ezJxlnbmfbxwrg35Ec74mmeBE7Kgwp8
eRPl+NjTmH1I8KtwicPpgBhMHHpQYqs6Ny4o5Im8bZvnOKgsOHkxsZE+++M46ifc4+13U+ufYXCe
60lYhKn19kNiVV/Ko1VPEj2tpc9aPejgnpF7T4syZYc2DSmLEUu0CKzPSPpTL9PXNHZD+MTl3mbr
e58WivclHWE0MvjsYzrtTpA+rtoUWKO17aiZT30IzVFg+Ksc9lBVXm/AOqQUKdo6N7o9Yxl6x0Ma
rNhqmvdeTPRQWN0yHdXnIRpRW+qfGo04fjNe2sw/9Wg3gT5NbNK9ZoQY0Pm7KZuZkMYjg14cGcwz
7WmiHaHijLohOqYibWlIZ+PWwVbxXXYEiPzOfjGTtR40asOKasesIbqz+uZFBA39S+e898bERUt3
uUavlNyXhhWSRgAtTAeKKDMKKxob1hvAzL6DRVcpbbTBk0flgRUNxb8MSMjI4D+3fr7xmKqR4zZf
GHqeOskdnqMIpVnG7tMHDoL8wIf2GrxTw+R7lbEuN0lWRahRptdGkN1HPPcmbDQDc03HRrDZ2QlN
0MyDe7Nbr93GTXhkdO4tWrF0VzLLY4HPjrSLaAMcaydLezu1fcsvZ0arKG9iYjgMCCsTVyd3zYa5
4mBi+bcabzNa6tniWziNnX9DCUtDKPQOl8Q5IXJxQvrWE0Xnhsa1U4XHP8pAaVZFAMgkWdNlkbYc
kqhopu5RRYz0JkrMfRMg1wOJkivZbYu4QKfZQxqf2ISo9MEvlqxFhwraxv4smEGRvsVidMFul+hf
aRlEu/fTzwqpFguC7IFGLGJjxgEOxGgxp+WYKmdzI2JuL0/n3aGCXhI1F6MSzKXT+oE9uwVATH9k
1P6gb9FqxjhJRO3bR5aW40LSZAFuJv9UziGO3uF12JKZPe+DFhMOSJ54nU3IoZNKPpJDyoDJtTa9
N2cn0/IeWpOw8Coha10AVcRA3kGG7q32RjSVd0hL46vS1U2YUwzSpPoDSw+8nmiBEG9XXE8TqiD+
SpXMLgeMwyq61FmE/agEKcTW9lhEMG9TduGRk5grMmkfGXrDPT9MrfPPwF+/fFA3v+NALcbmyiTJ
WcmOwPSw5UaLSxYQor71XUFeSUQ0vFmSXBF01BXtXgY9Oj1BNY00Y3Srv+V58/oRuDdGAcdPSiIV
O0bIYszWYmh2FrJS0ZTPcIWLQ6jKbeaNd8DGLmXvzoev2Od3n81sNxWLXBCz+raIcEJG/mu1rDax
7FUbmRlYcEdcsT3yCpgvpU/vOXTBpi1gJHQ5O38wo++ZYvtYfTYgLDZ68PTGqewHVPZQB8acPO2q
epmKHOGlgeoiCg6Ys9K12zhvg+0/DTgJ8ABd7J72WjT6D/lMtUYv4tguGKqhUmtzlP+qAVkFoTMk
pnv/HJ+HCe0QHtnKfzVuReD/mI4/7rmFLrYdX0vHMg4EUbxWnOq7yvlOfWzUXm8Csqy6n37yeNvi
zOSp3AjPottsyR5Afw0JWciNHPpvJ2q9fV9H17yrxMES6ZeU6aZ0zOAJBXgV3XtY/Q41Y8KN28gP
Yr7CUvwzMr3vkYSvR8ikRJ5uzOXzSHE3490vs60K5W5KUoCD5AnVQ2Of0FecwkDnB8fCRzI19oVv
DP/gvNjF2vEQ++2wTgq5Mwr7avIG7FWud7Hkw3XoojWTS6Sn84/vQr3Pc9r96NLPdKDC1X9p1w0H
9N//dPseWTwNy7uP1pdBgFe/6jn+YsTyhCbxLmw6i+raetDilSPhK2CyBYaVOqpJf7I5fisNLFJO
dMFKScI8Qhcfs9ryNycVvg8BrMbAEzsjdUdcR/PRlAXfQsjuuCVhgG9JG/j2yqE4BbPe1ywCNikH
L166bhXy3sK3Z9gWuq/RiLmRsBP48AV2QaZP7uhfs4G7OBimT4DGgEdcjadRki5eJqe4RnpQgBFq
fjOzvQd+jhbMYMjClCDAGZPs6qZ7GBF8tBHuSYPs8rOF0p+RwGPfD7dYM8KpY3mQc4UDWRKIzEvL
ay+RpLnOv6QmpEbmwQWnwZ2bX7lMGONGw7CFDLZebPy9rRCJ/fj28NLYMXZtycggC06pNE6q68Vq
sNyvKaIwzmRDFlp4XD6zDPvd1msu81KQUi4/zPaIOUWqrT24dx4UhThC748wUWzALKPILtt1NgJh
mNwaLWh3w9F2T1B1x3aj+GmEC16XBwBfys9o+LSvI3WTHPIXIoX4mXISydvgu2nq+05a25iicEoj
TvDSQZoafTm+mPa6xd9lGr+dHT3SLn6X0fACwTt0HuqoebA7e1qWBWy1eCmo6QibiFTxHc2oXIfh
bC7e1xY9bGB1Z5GF4QrR9lvQEjpe8/MK/JerpnNf1QwBtM/9r2JMqHKyzxDTsT0Un0rBQEsoHqee
Qnt6HFARlj2K+gpyOKZOaMwhXPU5Ma+TL3HBj9+oLoqbWXNhGOKDrNvyvg5R8lnz/KNoypfDF0dx
Ie9MZ8kkmDvqnLrFoTA3K4VAPCwTMhZ9mR6j6kPPDB08eGF2YFyXTKtUZ48dHyxf6UlZtbPv2/49
NZYVznzTQUG0c0/yLfCfh16n11zr11zOS+yEdQ1JW4v7ID5L3R/zMn+MbFS+TBdZw9CHT+G/MEh8
nBuKZ725TZI8ekeLGebKX421C73sFB2cVj/alWCKnI7vce/ofTJnezk67SYD2dM2w0MbiE8hsu9U
wh0pPABJMeKJOfpzMsIvmgDZcciY4eT/c3R1P2jjShgvWu2APB8Vr0XV/ul4/qQNDzLv00sabFUz
Lz5MHu2/4ol+9q1mHSj5YlFIR7F4p7ikVCzCI4cjALS+OllpSuRJ/zzWrIX8ZO73QfpONPOvmvMb
C8RT04+AZE2j3oPvARZnNBemATRsU4xZLmfvFublR2sHvwJtieslqO1t943Ry5m93UzeZHAlku+j
dRow2TiAkhEDXJNf+2Lx+1KDrhLVX5dYnsavxn0xy3uL0EQDBoZv3kYn++lbprxJfjabC/827Dvd
WC3sAgjD7fTSeOUfAefcADJlLhEeobS+8R+XV7kFN5D0two97iquY7Hp7fDQWQxtXAe0oDA8f+25
XneYOwtASFRiC7K+u6IxAblWSw8aDhQ0aCTYKvaVKLBA90u8G2vz7Hkui8+p56FFKfWsSutJknNX
MeixEQKvWzHc3MgmxYh9iTn5XzH4c6jb01k7MdSIZfPsSoJutYEjxin/ZoUFaJQ142/E6itIigtu
VzNSD/3fvuqwK7NcX0SAa+lkb1X4MobjW25UtykoX3BuXYu8JVYHRSaiKCqe4kXmQ3gyMve9YMjC
8kTU+CnhpAlMBIQjrZKp281W/lKQszN4LcyN8ML0H01AyirNAabmT+8zYtVDUyR/0XKw8+zWMat1
0TQfUcsiNxPzvFWMeXHr7ydWYcyM8Y0o49NosAASomGsErN+59OiUuabS1C9kWLELMmeDkkSfsSa
4NHZfxbkIW2W0RfaBCrPZkgoeCMV7lFGacpAE/iLj7F6WgLS0bEbTfdhQFfb9oDIXNEwA402Vank
gRRhqCf6ZAmv33nYKXXGTL8EuHRCEPM7e0TsVODjeUUMZ9l0Vag5aAfKqWl3SXiI1VSclD4WsYMd
s5g2doroQzbs5GL6mxzFGGYhsp8sdC+WwN46OmyhbatcgkGTs5eexxbCnZUx8LYFfmdqC1YX1oNC
xc7PUxNsFrAwCsjLkLO4bzwU5qbB7U8o+Yp9B9eA1fzGuxrP6ODG+TaEbEwVmWyx/vI8AaWF6F6v
FQkQCHPq3YTqtI7n1xnOiuE/KZfIv0AG/yYMN0VPTachf5Ek9wrg4I5V10MT7syK3VCAvHslw+Ek
rNE7hS5563Hcafj6EKi6fi1qPp1JEW6Zdf4ntFB3xXr8QBThdwACk3Y+f2qNqFw10j/bsfUelP10
HfH6uN5Q76oZhI1GYq8FOk5zgItJR5AWNAmWtzBMuCByrMYbf3Gste60NbmBgxKljHku846H1Hcv
fGtsVuPxfm5w1Q0DiyKyh/8FTBgBH1FOosNLRfKUF3h/I2xqYLifA3JmYsEsgWcKoQXW+zKeD0RH
BSu8308j/hLQLPoGISGjSVBMoNPknPZCHGy/e04Se1WUrDQ4o51FNsWRJYtd6oXTmuUv1X4wRdus
qu68dKzuAqbLiOlgTVi/N2bjz+VY/ehSLZ2Zd/Ei4psSEIfubLfbNuSetyFkRgkzUae3v0wzu3EW
A0UKHyMEFhnQmiy23ljFn8a0WFl2hJlXy1cnmg7ZcmwZMRNyvqTAZQnQ4rRydfPu2/PABtgDrdYJ
ICVl8usHzqfpmAerv6bjSzubYu1AWUsDfTNjfXJnZa9GhSXOFfd9AbnNG+lkcgtde5jfMier9/2C
kvt15fjErI9YlnTYWfPUEwgbLYmMJJf5xcX34l97nk9FwygAQ99uquhOusR8m9s7yaG7lqO6nydE
eVaZXFmo//ENUICNqcJiec2NFCit92EwBuPl2TJv0LvcRmYvkv6KlJkyiSCnQqhn2RvRZkTCt7YC
SD7I6uH6nFILB1viZufArc8OZwE6VZPeaXhQWXKz8QPT5Tyb0j22E2Mm4FwrETBLXKKhQS79RtH0
PFs15A2PrD59oiDDii7p/YlgwvoSrRUW3X3k6T+J6AKyzfgR1hYqJpO7c9S8PE1AcFL2HqUcXNP8
lXrI5dMI1aQxLN1YfNcTirQhlAitsBLfzEp4LQYqaTl+j0b82m3B6XIWjSn78eJ5VPZPXwc3Rg8n
2+C3qzrgiiwPfpDt2QKAih7mDcSshpUwxOxG3cmBjarwX/m8foh/Pk6c9mw0zqB0X6qeXpjuWrcI
+gAOAUSlE2yleHCImJNF/wP19tmMh9dUaX5bJzqCnOTbB+cWD4c+48cNVHZlC1G111SZu9KJeQgW
/5vJztMs/Tdd+lu+68d4bogECYbnIFaYqS0XD4yHO7cmv5tV0lNr+SATJxzfZvCGdNFijl9Aoc22
TQ7sLEzv4i67uIBefDeYD9rDxCYze+FKHEQH26Cfy/SYDb+2VOPOaqbTJGJMQxyxABKeK0ovbspY
npeqtiPzJ5x0iQBomeB57r70054QuAgLe/odsRcDzjCTBx/N19Ai7LxK3iFrPRBCJNdBTUBzxc50
mROg2Vh1/XQvEYK7ZvCPqOsLnkaOhTj/yy0kwOG/qXmA+HrDXYSKs6PcqcfsLRU8ren4Vym4SyzV
D73uIOsX58pjcO2yPbJwtKxkiT/cNcli75bYjRS7VO7w77FsjaLZIZHJIuIm9ZG39nSOc4izJzez
Xz22+yaJ6Hz1V8wyk50Far7AO/g+35pfVacYeHISynOh/rfGzB/xrHJYCvoxqss7qBeUHIX7jFVB
24odUI5Wzekw0rE08ozmxxWPAnXymbiFT62cm844zeB8YRdgmxdEUKwVER71v4qiGqrbHf7b7z6n
zXKStzkWdzyia3sciQkL2U2bmj9ukSjgXbRRVpoTNmSHo8H8jc0Ps3QhsrbiyaIip2GJiYmImWSW
jIvop3XIH6Wak6txqJvlY+QiXpqaQ8zwc51X9bEseV7KiOiB0Xtzki9ND4Zp8FhyezRFdm5Ywcb8
rDabX/LAu+vI2aYbtELFLaJ6B8CR8Gri1PMRm8A4OXPyoe2uFu9tq2+e4OcBgNe3ON07Qh+hW6m1
ZoWHgm3M0Df+/wX0PW+a34ntbA50TjRWhqg5XAsACWRXaqJP16PFalwJOPl+/BIEuTgU+U3YOcNq
d8NwyQB4TduPCLorAOHhCgbc2rKgRXFMl1DKHH2L8WhGCQwfZvs9rSjQhR7Ta2lTKEAf4GO59WHw
zIHm7SeuLjRTJCmN9a/ndn/h/5IxlBKGIIU9ZQC0BvWLBo7gULRDHxloRKZix3ygQ0cyuzgxkKxT
eVfTE8cdwsXS+acNpo4jfnrFpz7GQb3xnBBoERwOSXDa3krz56nFqRksQA+mZaz4xk9SSuMtwKlf
vHQMLcV8oi4Ia30WoKqZ8UFVCzBNks1ynw5AKMCByxrZRQg4o9cmtbjM1JNnQOcMJ/MZ5QWAI7vH
Kk3AQFPUIwgtWCReLP8JY0H0zs6b4SIFDCNpbwfDYXknNDnFJr1WYDrQZEnkSipuQCNKvwm7yO5E
p25W5TNJ64CF6sI1T73TEmbYJYgvM4ixBdi/DRQgWmvxOJv6MMjMAkrFT85nSbreu9OwS6kdAxh4
U8AymHGrVvGLdCQ+rmUz42tQFSAkPAMrvfhMZRByrY5rOwV4QWUIQ7TGVIWJ1I5AprAqp+HxYX0G
+B+DmQwgZ9OV4cVS0Vs/OJdgRALcTiQV9SWqXfouNdgv3Yh8hHnrfTG6oGnglhvRx6ALJgDlSxGj
93Jd+IvIkrsNG6YX02T8P7mQ1qQAQI9/eIh79FT+kYFUskbKCovcM7BexVwk/q/v+AfBBTQGsbMH
rJftvenJTOM7RQK0YLk2uyPDUe6Cdj43ITVObULPG8cXxMgPiGleZ8CW66wz3oKY0poqEROgq86a
b6VEvx0I7xBGydaS/atkKNV2xlHNgXU1dXnMGRN5MbINC37geZIsDnRrP2UpwkrTLV96q3msQbiQ
QgoKm3fU9o1nb8JoPkYofHh42fpl4kxu7EWZl34Dh/ueW7YA2jqWfJklz5OweMNr7p5gNn4TdzrX
SQ04fn4vjPSG/7JBhQfsUYxHjOu7Bn5H7cSbwVafpkw+7Sm/UFKsZHDnKVhCAzizQq0NiXk4t50H
VSKfcPAe1hbUUjcMvn11zyCQ2ayLRCdJm3afKpA56LitK/KWG2yXY2LRAbHxbCv3Aw8S0gGsABDA
XxSKBXzkyV/FvIu7ZSn1UOM21j/tc5GlPDD+svQfMhuL7HcSmndzXRwZYN0csCa5iEnmGo1nUD0/
paE3UwddYFS8nk37Xc/EDs8+N0pYPbdKowCxjGd/Wb02iHR98GBD0F5nE8NEJjjmO9FSS6XDi7Cr
e6/pmCE7DvJl/UDA4W/KUOvUhW9dWzV7GAccEklxgHPrbScvPmRRjKywDl/x8v8qcH5ijllMbDUY
ioMhjOe8OiFLBsiSmQsfdVoCWMSlXyDSbv3dFJJ7xOgetSGOs2YfSkRYlFmXBXBLconsm3dB1jlU
We5sdisePHZgGzYbgJJY3hjpqzUl96TtoF/AQTL03mUw41sYphdMKBZbnvhGq6nhsBjcTEvmWN1h
YArAHA1BsCVY5QibgzhYNBlqGrPDJHfF4H3Uw1CRuRUf86q5R3MFSUUad+BEAWVjg4Bk7G+WP9pB
k1q33HrtEF2pBu/JsLjruuCr7YqHynEmQgrVZ+wVMDcqBNPWhpr1amA0k3V1ZwwGgst4esJb/iDy
+D63T5WFm68009+R304mCpFdh0Oxlk94mi+G+nbU4o40xgicXHZvJ/KlCS9sXGCBzjMGl/ArR3w+
lbbNs0ISuIGcrRmYbCY1pJ1e/nr9XK8RHwJLOAeL8lQI/16wkbX8qNuRFnZ1J48BDzrmLja6fc/g
jult5e2KxHhVA0CwIWMEwZVsp/KdRRYJC0H9PSbNpzaZtZU52OjWTv/Az710JCYPcYTDS6SgxzEX
RwkGS3TolMgxWlYzgMdLFAZD9C5mdFUnO79lRkeFB4XSNe+aqT4yLGp2/NFH00Ud644NJ81wH2lf
HRhedsxqCnc35tPRQGa8MruF7R9dvdEdNkVAGrFNh++Z8ELJniKk1cYcnUFcG9ixu9kSeuRepQlz
KC2pKRN46/970xN4pKOXvbRh/ZviGUZ/Pb5RpUIHksmb65mv2ppekWm8Z8Szkk0AvsJW3q4vkPmK
1Lxrm/xUTuGm0z4jtYX1hZaE9qpDK5oR7TTmPWIBN8USnX6njLBwDqn7RLDVnIBmxTWrinpsSF+d
Hz3ewU0gAUDMvvHra0RrcEg9nfz5NaUG44+18KLmjmvhrkrJ9DSMr5x926pH0OWn3T5IZqxVNvoT
Cx9y4FGuDtzsCSynZzzu28b1qf2Y7mYqvouEPAKzKWZNyFkpHqIqszcCOoBZp5+hUx6LhvsL2/Po
TvxCBAtup8jcTuRvCAZ3qzIR937Y48oojZ5NYvQPRPojYEyEKt8kWL8aPmM8VZHRpZPvvKl/sA/x
gejxJ8jGu7kjeW0xiPRu/DMWxQFQiL+WgN7zPz8z3KNf+O6ezJKerpj4C7ztq5DnxUbywy1JQEQI
D5fZkfteM57euqQpJ+N0yqx+2MGhkAT8QriIWOS3Y3+Qpbxh3sqWjgNV8eRtE4Lt2ZGS9wCLQO9o
jGpWeQOK7q0ft8SMhYcxYUzS1k6wduvxMBSjcyoSIFNBmRxyx39okgx5Zk830bqrQf3fHaB3CVJD
sYDyEFHXLmi88b7LyBlcNqxT994Ag4X4yrzNrpiAlCY7OMiZHMQAadkUHCoXyL0PlQeWwqWD6MeF
jL0ng8sNVw+s2Btqt+C8eJTa0fL3Z8G8Gh8XsQ61a91LpGNEO6srKqWiNP09qMsL9Qjo3uluTO1f
5Y4PQGNeRR88k850igVO8jhhXBAYxQYDebLu1IQRQ6JGWYA9gH93GF/mlSDABScVsob/LZr/wrT5
NBCB9TmK6xhLKzSjo5mbgiCHZDsmeC8B/07roWGDyRgi9NoF+BjOp24p6qZ+/goY0WxEI0/ooJ8N
iQXT75CmD+kBf05AVX3yQZnfac9MD4i6T8mM5nHwQ4DPrnwIscw9xYpTxs7qXyWsYTf34IhHzE++
390JD+OlxQZy+QCjJXR1+uizZlP3WNyDcTGR+/3ZXLzOvs+8wNj2wiuJUvFgxCT1YxRmKyd4kQp/
cWth789kxsiMt5zHqoeAjPDiIcjqh4VftEr9JqCx95iq9c4f2KizU4019lkPXNarWVkEs3nMoSQU
Jp/eP1zGAqw66gNa62OGDLOuftFM/MudBCy3/40sVm6qWlA3J2CmbN8/1rlmk1OmD6gPDsKGL+LB
CkJ1mu+I4YEyAGcxaw/0QebdkIs7Clx6lrm5hHN6GZrxXemZQFPr3ppqcGBtTVKFLB9cQt5FhY9g
qDOkJfk9vTgmF5+FVYLzCRZKYxX5fmIv3TshgRYEvizalPBA+4ygfGVLwmV6J9P3oA2Nfadnpvbj
f+ydyY7jSJtl36XXzQJJo3FY9MY1z3LJ5w0RHh7BeTTOT1+HysL/FxroBnrfCaTSJYVn+CAZze53
77nmCrOsvc0a7xyb7iZgnOTJ7GKywhQuV2h9wHWKyXdLUeQ1U0W6GmS8kYn75jNbohHk02G5ZxKH
18mHCd7UuM5dUb0aZnEtqeO0IIOfUqMPjwVNGXxycBj06iKmeFfxA4oaDWhuRPGSAW/Zk/zwaxsM
C4Ch9zjDYcfrp5rF8mrpzE0QdsFx3RuTNy9Jn2OXQxcDZbGgV5wWy/Y26kKdRi2/WfGNfePSsNOQ
6xUtLJKgjkZSe90Qb1qCrs0K7VKbGOcMitJJGrBtt7gwjSr+mpqOfH8xbItC0oNshMhXRnDnu54Y
crcvA92wgm0Z43NmnRlMy8R0Ka1nA4g1kyojmyooShv5fiEprYXW452mkUSY6SvYopl5Ftz7Ns5e
e7RhNtpHf0y9Pbas9h7o9Ld1JbgNLlUU3glsg1oW36FKtOASuYhmAWMxpmdgjKZDN4FfZ6y/ZkRO
Zs3Qgrc2n4PTCsxFFCKz0waF1SCeMTA9Rk9/MtlTNAnlAxIqAtNfPnUt2+wDgxt+kwSMCSr/ZarL
q1X41bqqtXw7ShV+cVKDi3HlbQK/AeGgwj667DzOkZ6jG3vereiFDa55s0w2Pgygmy2H7EZAbldE
2mrOF2ybHCrg/KZRXqOvHUM21yg+cqgB/8mUJhXVB5Uy2IgqdOSkctg61is7l8dRlM0iLPmuy97e
xDj+nXStGSTfqrB/qyz73rjquREhWKZYe4/PMf3eC3M+wIRJ9uUnvOl7sOXEGQikxhxiAhOnkAtL
yXXbdTZQgmEom9w4JRY4xmW7aW6wVs5ZyfFHsTvczjv53IsOQ7BwS+QPfIomO/ICNr6kzFjTP4wB
DwCnBbXpW7qsgzl3hKp4tDLAKNj82RVx9dV0C5waIKQBhRY7CQldN1qaBVEszuk3I8IfClkXZTQI
DiS20gMuNmzKEjnIarzL/G9XMO/l2AEn2lLsoqAalorD+pAP0GsCcYHpeo0IGO9z9Kened6DKTai
vEm+oGENa386to7fXJSj/8Y+SiwTBWNvsJdFRyROHesWGjGYk6SP4dJHTHhdlmTsJuUmr2r8tRX7
b53dqqCRHSZ6t7EmAiuOARo0goTd60D1B7hcTA/SnT6pS5TPOWSDNSwiHJQ3U8QSrT/H1fCaTW7G
KQbsXf4dmkm88TEDbJIu44egwOhEjn+smJ0Hs611zuG0pfjQ9HiT/w1dlkuLEX+J/dcitULi4DnV
3XSTyeybNYMWOKKuXk4a0dL/DLoGy4ST3lBTTi3J4tYETmdE0w5R56nM3CsHdJhFQP3x8bH9bb2K
PZGkbkTkyVMtOYi7aQSRClN8hbbh+8WlMtCJeA/D9BjvWIwiXrzJIUhpehpZHku3v6oIwpiZMzm2
0Rg75sxVjOzIFvGaOaXE8wjyUMuGW5UR0JugtmpUpXGR9KuFeYKXlVPdiDZfh8UVf983llD2W7H9
S5fpe+++jG0m0a4IYFh5/0vjTU/Xdungvs9sF7sUoQGRRAzYAZ0HxrdmwWRypdIxKePpyiNn3E86
5PXK+ebo+xp0bbZGscbNhzoTRh8dAnXsfsXUUi7SILuMRrgeAzz8eiP53WNYXrbMxQkQYeDwJlBp
w0ekng2bXbmFnSCoNhyIyGsm1ldPC+uTHEDpB++ThNTBRpHoq83sEUrzTnftX4ArzB2Q0jaE0FbB
PTItZBZAtodRjz6GtninIlzsakxMGTbDTOuHs8UbiytRuFVuxWraf2g1+7fQFZu+8uNFSL0CQgZh
GFZ9AY7mQgwhQEH4NVRnJ/G/h0l+Na1aDQw9n4yAP2V78wgjbk9ROWyz0PdAW6gPx+rlKp78P2G4
JxfN6yECKOx46s0M2C4L9lD49l6dUu3TirdPWKXbMbDZNOW6timfdRlqmyyxf7fGTQ/4engHMV9K
AShP2ZeADRaLccaP/I7WlpHA8yY7oahFXBce5VmJ4ivThniOQfUnhR8WzAb30BoyyCz2wsBjj5Ub
PCtRriUiDBlov/xNIgo3NOvcgBv3SS+kWMaAVzwCRWbYYNuHktWO+aUq5cU0maGG8hJULWNxr78z
VIW4E8P/hbe3Zymne8TtgZw3WJNaN/gb2dggkDyegr7hZZSSVg0qtmwqqZ6qGRXlhgXzKLe7Don6
3fmEZKz2w7I5EPQxUql3Iu4758WHq8u3axb6h5WZNIZo/d0OvTUcvG/8id0+DLC7GON3zMmBNU6f
dvGcNrdd5lPsOD3ln3TpnIRPK1rum2s+hxUx/c1hDwM8lCIRDoxqnaULm6nMI0iR/KVPNmeVlPSt
n+FjjMvGWPud9l1E5gxQoTrWdQAntizNCS27Ia3SajVJMq5esS8BHrMlAJ4xIhTSbK4xxkiKW2ju
fIKaWvShQvtTub+hWcUcP5zQ/tvbw5HTMFltEb4q7+uxeU1n6hQOVH3QfrPYrE3bvNRNvlUGHEg9
Tm5p1N2rCa9n3JvwW7J8x7e76Di7U5h09IIMR+e8T5ZS+5N14U5mw2s+aSBnUOHyxv7LOzPciNK4
OdpfIsgwjGPjJ4PpjrPpphHWJ6MjcXua9to2e/QY8F1EWNkSa95aq3F4WvMwBteWnULdibKlwtsI
4oK0lnpD9M0Y675SIjRp4j0oYOxgECYXW5q3AiEXVv2LZmyEntbzJpIEZphV+0l0JzoLkCUtXoLR
BKlBDpc2uLFTt1acrSZc48FizAs2KSlR+ghLZTMFKxhyAXntZxPFBJhn3mwGZbtL0vdvk5H/OHBJ
Lpk7Rcuymys92gKbjYUqlDgpjcNT6S6lXh/kiBg/aeVX6thvkJRe6x4nPnQKGNibJPbeYhp8rphP
sifiVvZFpGnyXJXVtz4RxiXDVp4d5oFdz4pK472xJAr5GiRF8unFv/3xt2UJ/cx5+xh3pkGAj5PG
2IivsKTYWffzZpFP6SV14MuwJkM/9VDEmEzN5DaPGI6648LsnvNsRmokVnuyaU7e9rqBEtMQIQ41
eqYB229RwosdXmoiOgVx+UmE4wzkulmGEzEsh8ikja594Op9iId9nejVekq0+hyX1nOd4PFzXGxl
bVisTAgPC7izcr4ccHwnv/VXhKR6E7b1R2X1+0rTml+6aB02KbXJG3S0Vrk+CMo+nWDVZVQetTQ+
LotQMktkIrHRSPWtkjo7pSkXdclo0SXkiAmRlr2xW/rm2P6lB/uSmB54zcA5OWUNoBx8qUHybXz3
XNXSDBT1+9ZOrVWqC3dvlJJWI59YUJ/8rk0Nlmbc6gjnfLYqrk7/yQ7iu8KUuTW6+bpVLGTeQcrF
6YTnhhEookhXDT0r26SeUl5/gIrlH53JpvQtziSY2wNhYicN90QA8IYPASv3S1/wlpvJi0aSMAvP
TGJIiVr2TMaUyY8tyoQNICDd2kz7blQ9PUdFx2fBxem9jWg0+lTDjNQKocym417LUmrH8AV7RmpL
aip6D5NhBnbZRc7vHfKGttnhM7jUOJmeBqmT6vZIOpSWWKG37YAcQLm+mr5JXWQO3EkawSXiekm9
ubbNrfi1yrTvlPwHY3uy61ED1L0mg76G9bUdbGA6ucZ8ejSaXaFMsjotpOfasDZS5MQPR36ZkR+v
jcC/kKOKd/y1Fpl4zytpeKHUYPRh47bp2qT0ckU6jpOlglRBt9J9EKTuGYG1DlnucLZt5MCJ4aEV
QtyUIOULkK+AAiCz8juasD0Fk8X5p3ztaRKxfJSu2l1JKiMD7cC5YofT+1eSQR3xshtztqTnTeSE
Wb+MKoM+8+Rn7JwTdlZnKfx7C1thGTj1MQOc9WS2o7vKymjn0J1AqwNQVcdJd3kF0ZzrsrluB8D4
eoSjQs/Ppq85eHlJS4YulECch2XMRQr4cLhJs/Q9kRplZIswKTldUW+yMAdyLiP0FvwK2M7LJaVw
f+05N2XIz3EYwXZO7PxSExCM5byDPf9WUebi+Yk+qUNIChZQqoOWtL+IY+oFBtsvWrUp8dVGSEm9
1f3YDfKU5sbL1DLVM0yXZ5fa3Rbw6JWVAFJcAp6B49KSGoPfhq6vEzPHemV2L8UAHyNU+hrfC9zh
dKD7VZ/eHYBLhWAgbUwSulUr4KfE+lPfWwToDNbcoT88qqr/f6X3y/+90tvU6d3+P3d634u2Cf+r
0fu/93g/Pu2fIm/h0smNVO7QfoIl3DKp6+7/qIa2bvs/LCml4TqmKeeq73/1eGum+R84+gDMurpp
WvzX+leRt2bZ/0Guy5MONkFHMO4y/5+avIVLS3lZpGNQ5Luf//U/XIOstACzrQtqxg0p7Pn5379u
UR4ovsj/CTxPurIzSTMbWKHoIabbzvfvTRYFc5jpTkdzcymCRh6l99Rrw8Vyw/xl6OviMMVpi4PR
HOHHDBe7r4YtaS/9Sdda4zrpQ70PMPQ+7vVh7DN9nzeMjDq2VZn8wY/jb3oFOFdlHLuNbuYzTTTo
pITgd3md6UgEdrAfU/wy/eNpmpW41siFCgznsyugkmaZP50H36MlIueP6XUuXjXKnTStdQ9gE14i
IEz3lLJkeqwK6GtWEN1zrsUXKslWmDI/Gq1Pu3NCJQUydOjTZ1UEL0nQ+BtEMBp7R1e7t1gjsdn0
QCYUnqcexfOXOzgLWQNDg4VqT6HNySCWNHzKCHvjmLHfGvPrlOT51U2z+JiSg4nzCbBz954JhGO7
HvtDx3T3EGlmtfexuTUtri86aZNjjglu7fXkndiXlTB8sFgcJBt2pTT5UofNe9Vo4XmSo3yJIW8s
unn4UGu1/ULA52/nd9nJ0222p6h+CBj+za3zHLzSdPQrKc91/aGqWl1ECCqJxKhPmkaJNeIQnWyt
tNeR6vsbWbKVlIWzqfOZZgcplyomSa3oWNLzlxoqv2aT/WFXcb5vq4JRfGT+8mZ1mVB4dejtoCwx
PzvVIQwDubINpGXdOmUs2ffHjWsaSJflcK7Z+u3RwYmadOlV6/Hl+G0TXXoV/5TTTyhTmgX6OtqP
E33OKd/yqg6saOs31ER2oe9+tnQDel22Sh1GKl1AfezSHZmO0F/VM8IXDhNS76LFYXJxILQtMRxF
WxP55a0s9FfcMTfVrdp+7G61ZYf3pDVAhIWnQlcdTjqGNglS+wfdnuu0ZD6fBWb1FhmjR9eMDuVv
vktOFBSAYZMJrCMcDDnZM1IRzp6Zt7NXDvXDGhd2bVsaffTMAQCdt7U3fMXjOztygPGBaBamaH/1
aUTmq6jyw+OG3TJYsSzMDwgKRC8n9gzz2oCOxeWwM7SO2Wgv/EXbdxQq/Ps+sbQSe0pS72Xf3qdm
qK+PGxAHi8iBxu9WWX1NuxUOaPtUYyPHVd7fRqZyB/1fN0BIe5LOwcAwl48eT/z7sbaMwU7i7Ibx
tSPdu40Arx+S+aasCKuNjgsT2aeqZQm5ZJNCECfzITkphxlGAc3on3pqYk9dHv1qsUmeaIoAn2IV
z0VUobXMNzIdsmvt7x+PdJbvX2NlaNdRDDvOVPqKBZmhZJxUR6XEqxFaw6aawA49HnrcVCh5/9zl
VYhddqo/J5cpJC3zXrh2EuoM2mAANfp4D8oS0uha18KvaAwS1i1OvGZv4qFXVkZXe5udIXD+10cy
DcLVMMA7rFTOWezxNBPP7NxCUVnnJXCyx2Np44tVHUMhiS1Rzr4+GhK8gZaKWNOotRRdJ05WdS+Q
IiWi0DM055Df2lSt0xZskj4aGeco5vnOv56ltua/ngU85lKuXvzYJbQCRojeyYx2feQ9p5r74TGP
WIVjWKCP+uxSytTkQ0fDfqTpTLKoKjlnw/QyRZwpsOzhrUjDc2U71cpMctZ1sBv4EN1vKxgRsUPj
Ey4JScSxD174aRnrWHr2HjdccKar2FlUxlcvbFYJKkHTdci2hl6VodrYRae2yNkj5QYiXhoG8RA2
8252rQAVhhUFZ24Uzk2IfryEMQq1yCHjBh6E8SbUuLnkOtA2sElWg0OXZlTL7kV65i7QyuT6eKg0
IY0FGBr3gZNEW7AE9N5hJz+1bR6ftA5you4pMhTz3X8/gXptbMlJnH1sGhy44uhgZGyAn/7bh1kx
GQsZsHG20lJdAKZykHCddxfw4jKCMnc22uZsQw24YqZtX4Wk7X1MMJFZo+Ec7BnyCUxppU2F+sw7
b9mTs/vWZ4kTQl1z6VxM95VFIXqjyuYX2LRiXBluVMbosMZ4DJ3xmsUYFRd9Yxrb2kRBBlY3Lcle
QHaeUxJN1zjztM/y91aVGpLJAx8amrg5vc0Yi9ayk+25xikccNoVhrlHIs7G5eMxOxrMU4EpbcWq
iWQw/7nHTZKPZLnool7HPZontRaWhZpPp3CIE/AEHIFjJlZFi8s2NchULDCYvXV62twiwZa2oZ0W
Z0RqcKXSwr89rq7D41kIH/A2DJ/TWVh/ObS7vmDLnm4D3QRcT+XL4yEjgYkACnSTwvR4ely52Pqr
i1U5+VpQP7t4PAZuoeGa3jroSow8I+xp996T4wamabarRZQ9w5Ahc6VIWsOHPRlOlT5bGTp2SJJo
97j7uMmGOFm0xEE3j7vRlBGUzCBSZ/VbOaQEUZhCraOybDePu1OQnzIm+vfAJn+rBSnoIOvHNNz0
I7C4SOQ5hceYj9OPGAoxZ86wuUTYRV70LvrncSOrgn2VI2I/PstDI1pUFOIeKvrrgUMxv1R4eoa4
rN5GX8S8yjTi5XQtf1AeHWLkaIeN13jRR2N0n5PptFfomcPdSDQGv/W4D5DKlzajPgTGzDxznEz3
mO85SrikuF06lZk6ON1Pa+5xp7X7wCWhl2vKO7emvkvGkrXH6DnsFYGpbR7bqrGJvHPPs0CIwrus
QLoEAcO7iIwhp51CHLKgYADlKo7vAuegm9rpIfC4iPIlU/YSDP6LHTVX34r1X7aOnO2QgT7Xg+We
o2Qut5ufSMr2xQuA6oe5Pp0F26CVYla2qW3lvdTFdHVM8SVzXbym/FBWhhzU2uhs8zVLOm3V57Va
P/aF/75rztvExx9+PFvh1ruxToBKAYE14lG9gqL1t5XjxaBh6uCm63wLaau6H4tXaobhuBsxCpgO
07pA9v4hJrF4axHl8B8Z5a8xJXaZNHK6aH4tdvRUH5OO5j7QIvID8Ni1xRf3d2BWFtpR+q2IRy0i
N0huddhXm7Qw1D5XW8Lz/r7H20p0X/R7Eo1qL1rghsGUNQe7KfQtnRb90exJBsLfn05oahAiaII7
m4J5Gziid9+BEY3rPrrQR49RJ58kpJ74hhepgGAQuzvK4bNlTJj7mWBHSpNGbJ5gUOkM0MZ2HwVy
OEiVm/RyOItYd4u9YA5z6Eo8HtLNohs7+GQ0xTKolNo3WSPedFNnG1llH6llL4Sah6CWNX7otoGZ
Kx2Yxgb1+EFEjspl18LQj76RNeWKpUh+uuWbjP3sl974+apROxLv4rnRoQwY9Sh+mxMNZlkffFVF
oMEVGeqjk8XJORqNYMmqhQHWpHWosKf+0PoAVge4Vic2i6A2BSUIFa1keTYosCXTd0nwFlp+W7yW
M4/V0QLtjwaUqjOrr64vvgzxM8V6d+d/1N2prMLjAN1r+7g7krw4ABOYKyj4I1HqISsTresde2J4
t7Nb/oLEbOOlkKlzSojyHN00/Zvo2FqMXHXPvCK6VQLt+ZJYvEiF55RnLyvVpnVS5whGvtvmfdYd
ctOH4OkPuP1qUoVYgc+Pm2n+SE94O/FCBLJvj19C78o/gBoIgEOnQNuPVrT91D8sg39G+KHvQC/G
BdFfdZO66684SY0np6Oazu1Ye/JYomA1AWAEd3IOssWs2Pmtc6YTAdYYTK8beo6/0CNBS06QGYgx
XfBlClZEHTKVcJONJecwJOleCUT7qRXjmlYE4wcr/Xtqw45RgtWBq3W4TLxRPycyiA+iL+K1n8bl
m2fob1Achx/mQic4BwXx/j5bUXHVHTvXSE40fEiAaXr2mff9rraq4Qdo4LccWvXa6f6wDidFCCwl
F6I62tnTCVEutrriq8ee8igKPhV11z9D+P4phrD4MlPcaSxXxdHv7P5u1OI50bziqzNtHZOANPes
3PqrCvrt4/EKXwEIz/6nD1ns4sYnwehk+yIWyS/pgf7saMhj6TOqG4mwn38eVyaYdcuWZyu2MC32
MNzikQI+gmOEHkCT9k6+DZXg7OfHXxYG2jc6RKIDxFnKUTPbeKunRt80RQ1vYX52Lt5dWhpL0eNZ
ldXsmm3NPDzuhrp88Q2lUdLEp9qYcJHXwmeMX8euzRva22xxIEuW8TLNnD3VkcGeQIm2m+LQ3fOq
SHeVNK2DE1pqq+uVeWznyi1S3sapkNRgkEChXuhNTR12Mj2PDkzQ2Sx1Vc0wAKTequ7i4oaQoe/C
KiAUq/zm2Ibo/6PpcB7xW309jGAwiej87pXT/wg/2Um6Lz4L+MfkH/Ps5A8ekGiQ+Styj/mHZsQn
gKxyWVMqexy8rEN7U5wRgsY8BEEzg9rjlDf1BTXW/7KSSqwgp+Z7XrcecXXx5/E8vYLs9nEB3uzQ
YNOKDGh5GB7CWG8PYR6bB60AE647nfFcdbTeJLb0PySnad8tADqiTIbAJp/qKXq3k4kJtiCMFnay
fg7NItxA7GgPEWy5Q8EvlOBh8F5rsj5jEYs3dpD2pyxRYtPojXG0tEBtHdq68B/q4U4bRHTwasyW
vkPQOMKEvA8tMe2oks8PbpF42wQSBTWwWbFVdQz3UBBOLZImvZOltjZDoVn/3H08Bpyf7iBLXeNM
pnfXCanh9gCABb9y6fn3yMmnc+v111o0+YvwqHgxRoyUnIeuLSjWFzF52tPo4pI0/EuOd23TB7Zx
ILkKGKxPk602dfLcKtZu2tjGO6IPXqAySD4N2X0m/CT+ZMD5PafocHh1hGVr3/7JMzL7eWUwb8a0
h4Sa3fE4d6tqYmVMrN7Z5AW9nfrAmViWhdxH7lhtmTpQJ93F/spTmf3s93WwlKXHUN/gBOgw7li6
HK97+IwoxY6HO4a+RbGZStY0SEAey374nQ50SMZT2L8YoH0fD7dJIPf+LHoPXLXtJu2+Sk//lOjl
Ny0W7nHs2bjDqU2+1K0kVLGHfLEBl8HcOIxMEmW29+wNrkfkyG5fbMOaNoSJMfMofqzHx01AUrW3
62TPLzfcGjXeQr1LuksjZHsx549sE43aFgLoyPzYv59gPaWRayQ3+b89UYEOX1WNw3IMSIBte3AV
vZ7d8pH048gXtn7cfdyM5XjBsBCeQIfkN9NDNQuluVGyYEWfH0oMdlR46/iNc31Q1XBjqD7c6J8N
n2D0afvHY1im2zMNtLvHPRw74w2TVEcCZSox3vEJj5sizg4akffz456GM9k3PJoNHdc/KsiNtQf3
f/L/ucmreKyXZSq0FbmO7KCU3AKSKBbRpBOxNztGdqKBYBD/MVrbWHmJ7+61ngni0Fj1kr+02csB
1onCUsGAx2NCjUvjibUUe4GnQ37W6Mnq/JdE97I1b3Br2QX4P3Qyt8yyuDFREMn9PT5sGpgIRYpZ
dJzyfaeifG8AkltM/GSemtAhnp1ly7Az3a3nmXBy6pREAJ5SWSRksCbSGradZJtaWXisoCROZvAW
6p6BCXLQn0ET1IsIp+0TuQ7CJvYPdVI5lMkA2C4+K8+m3W+0EjYTumwXoEYQ3qIXrk6KZHq5twOJ
yEQ8zMOh+KTpPSPWmcVdrGicITFBmSWd8V2yR57DVhYWcGJzk7OXLxYsMVi3kdt0YNXF5L/VKB6n
jJYgugYL55c7A6E0wCvs2C9gXWlAY31R49qynZPVtc8NzT+7mMKQmhTioSoUWoF8hhUht1XSbRjv
gEIofQsAsCugd3XFwgKVYSICG1ir6ooLueYYOypDB/ZfHRvU3D5MHKGXIPVg9Z1I3orZjq3th+iu
8JHs4xAjJQcKwsHltxfAAcXBCH6sdbaDGhiOp/alGrwYFEHH5otigifpSNxEFTjQBFFvsgmP+EP7
jOv6+fFq4b1EwMLN4/cizsN1OoXIP25EDN3pCvqj3FDuHcW36SLDMq/Or1ql6v0/N7pX7/OuWc4a
O7ZpiFUCJPkAz383JECdTLADMph1E1XWVKzYH/PMrgKvEKU2DlCtxY4BDPop0+l5Yj4drCtPfEi9
HfeW63yj0ytq2AiepOUFnC7DK+OXIki3JjyBf0P7q/v4zAINfrzfpTubBDIVYX33LMCxi6g1j2N7
MhDHV6PVv5IGMp7C2tlpZgCLoJm6lZW6z8iQwTYE4iAH3Lx49dInQ5FwtWHQ+Alma17GLjnw58cN
/UlyLTPvN9IOGdo16t+4siyrWpXoWUjgIfVFxbJHdNpOHa1zdnyWEYPhfMAB3DgtOInmUrkVhyiI
efeashgKrBzYSIBBUHY5NqWuDrywVUsgYR+1RP8z2CK2PjzOKbYwaTaQJgavzw40Wj458QiXwInL
Z6Po6Nzwx+5StiH7QWPtpWhKkDth9464Z6opOloS2biwBrqEba6hGk1bFJEtHE6s+Egw5aEdLxI/
+tbtxNhS1BdzZIyCrWkMCQoLUPEoRWWfxgTmByN1jUYQQjDVmjF4c9HJp6VQTDyp7klCV6VbmZ8W
VE9sqHHCa9UplnqVfsgkQmu0UYBxi3FoiFcTmQrSctWwLgqfnA4XtUVji42NFEzPZoc3wXNPjjad
erdP0Jrau8jaeO9QYH0inx7GgqZDt/aw8wfbqplpmbRLHnJxzVXl793ow3dFyk5PLrkYd1tWWIzW
802Gmp/ESbNuooRjRpccfPpZcvxKE4iWdW+5cC468gEAt4+l3vd74YY9jcpz+1b1kimnYeDAxQKu
sr2uSw1FfnivQr7hgTPmUpH2rRTqg8QfvCT8TPtZb14Mo/mbu/nOKNNuSaNmSCCGNOzQsrm14xlS
Nk9XWfveHUAKrVvejB4jGdqsOJSk/ESD+t4CC7oT5cHL7Yybqcjc9xAKjk51XTwcYjUkV5Bk2Jvi
6SVkw7NAW/YS3MJ+WzmvIPfWjZIwNkFvLci2QR3DAIAb36n+erDPN1SE6EtJDHUlmpoXvXhzMRku
I2yVWJk4ThiRIEGpxJN03T/YB6nXqOmY7LDkkgl9BblandL4BpKMil47gDVCPe7K1WO1GGijCvQM
Ha88Ta1zNSraZB38NbQYbRM6+7YYLj4s6ly2hbB3dd9g4lF+9FMbc3tVbv0iTJgsHSegP6iZ4oVn
+RzhYImkmJ8Wfcl2aaicHeet+gL9ZlXmsPQwuWWH2LT9JSeDZUDqu7Wx/hbkFUmIiucU+O0yzUyX
kbz73sNWf7LQoBetHu9hN609jYCHI5pT6U2vdU2PHgbtJ9py6QYR+6RrpjOQIHDyQ/cZMxVfdzEO
HEgqba54kwTdS2X1Gw36GtdFn6AGByEBb2Rkos61H7ExNYpb09Ei5OUbj1P9CsJsuysGPEyGB9to
8G33qHMowM3wW6H3uxyVlyrPbtIFA1s5DnRjlQbz0kXcorc/LQjXVjKot4gKo31Uuq96R7VE4NXV
h4rSP7aJjMOL/TQCcaY0TB/WDrxphKCc9eUg7bLF1EegcP6/FtP4hGBso4wWK6/s00+u0U8cxMol
sB5jlaPudMO9UgykmHh+9wnu97CMDaKa0FlTkPGYCKaNiFW6IzFDr1tr0oJkJ2snZtjj+dXddptf
UxnoT1o7FcvGw3dBwTyZDESthuFXoTNe0KRTwnOGMTxYvc3aWTjrosR8qQQebGOyqkvqNoveSd40
L/5q+Wdt6MOGEzusVHQFn7cJ23HgLWDI9n3grmy4I6tOAQYcEOaT1EqfCfiddJE6RA7gyhK0uJut
UW96Xe711rX2cTScXKvGIC4C8xCF771okYBNtOdEgpooBQ4YOOZwVfD3Ej8vjUVVWRkgrnAlmQEt
k6ZHsqjST3KsPbY8cEHegvMhlT3VZ+KRNEwsYjRaM3deRfWn7XkXp2SnWFXBa1dhD6ZFiL2F/9f2
8d4Uqf4hkvAY2fz2JIamBV3pnB744bA8bM2QuEoswbXla+pXpp3Qxh2v/r1RSZh83puL/rTA1klO
N1fxogqdaGP15ZuZ+sRchwwOOXWpYb2zc8DXRYLZtS63sUFzSmBhSreEOpal88GxVW3ldhgkehWL
DGmlAeJCPa29wCWW4v/JOMFHGSjgJo3hKE39Yui8ehnX+ka1DuD0kqGzypZ1o6AE4Mx1YHnzWyMM
EJSE2inOvDmDM64m39j57HQqvQek3DLpjTWL96At7hF0+Vx4hIt8Yy0Tzd6NcJgRAdlLpWSHYvC7
Bz8s1yme7e3Q1U/Z2JkrEUPcy0GjWGxJFpjUKVbs1aqRQbB2lH5B+Y23hR4fcZ2YB6fCIF/XzU7P
i7nz28GRVhQvesWcGhGGuqv+OyEPQb6EJFYjvKWAIbIMXKLXOiQ7w2EgFEcbrwvkzuovsevJ2RcF
LSwoNokqwNmVydmPXJvCvdpdVE4N2riD4xCGclk6vnUs/5Ok89ptHNmi6BcRYA6vEpUlW7KcXwin
JotkMRfT19/FucDAwAx62t0yWXXC3msHXr2VnX0tLX0LYN1YK2OB1mZQTLqKGLysugkjOHeVfAOh
VT7kTZPu0sS+zNBoWe42/K5IVyuhyZUHArJ3vehRWDw+ykjOHZ/vBSfeswKEvMlLst/0Iw7+gl2i
AfNKxyKN89I/lS2bDruNoPa8eA5xdphDvZBeMt2JyedOdUkAGiNc0X0fXaNu2jG4Dg41Wn8DpezR
/9BkCSpAb0kvj7nSjeKDMAjzwL8wPYw3bulgPBNzxeNrfBCsRCm1dL96GlEGuGwTLDwseIFgB2XF
SbUYUH241o9pWm9j03GfOoYGK6PGk1j50EQz4QfhqNkxFhMG2Zl5FHktT/99aYsfpfGWm0QWsGHz
+cVCXgbhvtQAQGkPzlNhEs1DxCgmHZNo0bEKszzotiQvvpeGD0kXfuF+yDTxwM7c24gmfjcbTvWk
M3yC3NpkPSu3XblDah4N2zvUqpxOWLc2fpcmD1WvzrVu+FRLoENlVZ1IWP1AE6i2acpSWZXsqPA3
KvxZ3G6moniuH3pnwYFjY8AyVm+cczMzl5IM98EpTtz5OK/2qKhCTXPhpk/PJkstLVdyT7Ali7K7
Ydh6mMdDE86Y1q48INVkoWSpCxfe3hKV17onLcLz2HqZYrNgHVQdxDhF7Zkeyf8ZtW+012pTVP2T
ELEPCXzY63Pxi4/VONq9r27j5Cvec/1zlsYZjYs49eDzVNDXVL9kHJY9euJuSknUTHjPVW7dhjGF
5mdP3L9jcIqs5mLVOLyrwkeuJqafanRpz8faRjQ6/VAEjrcmaMcbes4KA0mGpLCzx1sp5aYK2nir
A2QigWGGtOMV47Z6bOIEy8js3xj8+re0JTNGJZnYoD9n80zivCCddSESr2UQRKHr+GqDpLc+Wdb8
qn1TcqS8g6ypWiCZZWjxQw25j/kc0jwLg1YAMMZS5WWVtw9GMuXgdzLPBnBMWPvyZ0KED6ZhJaqg
uxjg3VGXE0mL6gTz5B45VII9A0NrWQuUKcMz7jft4C5EI48MFTIl6r7UoODNT4JpJ0Y+vpQ1e3LJ
UIHfx13mkt6noiELu3gh5JXuF4IL/2BgKramcpmrzjvP6UiodInNgGEN1nmVdCoDzdqeC2CLRqqe
ZGSsk5HJQw6L/Oi28dWMh9s4dyycOlylavpSKbQLX6ZPro8mMhoA+fcm5AmvLo7jwInpiHnL6vWz
xqK4TRK6urTae+5wRWgVYOnnGmNIYtN6U3Yskktx0011K6i3z6xcvpO07g/CzbcyK8+eInK7TrKw
N+09AkiNYADPW095ETJkm1aNzY/ajIDhVAxiVQ2FzX1XE5DeJvceYofCLo+Dg8YFFvsINpzuhuWU
dAxRWiHbS0RE5RAOA4402acPTHnc9YxFqE+131Eb0KYS/JMS3tTlzSO8wYa7DLN0Tezgqq3yHYnF
zto1Abj4WP7xHeQYtsz+tatTbK04u5omUhsejjMUfaTDBK22qTbgOU4klTLVWDvU3mZoDhYBOokZ
UX9GAZl88CmgsefA49AvORgZs9TiCYcbWcOqWQzshKq1PKp9yxtbOxvSzhZEjdxKaU7ruNP99dDr
axIO1xrBnruCGeZaJ6F7MsmfqalF3IVxx8i5CRt/enWn0sAWt0I+quZo37go5jyoWJaBfKMjQs+K
eOqrHjkLQsAdeJs+BBh7tuYlQalg2cmKZmtqmcmshsQjQ2w7tKpFXtQbAFf3wJwfdB1AacV4nIuc
ZYNvxLuoRTA9t+9MHKMjtA008eJUuISd6Wa8q+ro5vmOsVIaCExb6A/lhP90iARerI8ym7pQAAoH
dDJ8WcSpbsiCO8dVsk1J59MCzDk5lu1cr4BMwncNI2c4ldOC2IiSZzOdGLwCRIGplB0gvc9rm+9z
7soJtZ3yV4UBvbNcZiFsZwgQt8iKLYn+GYOKePaKZt8ZTbLr9TlHdpy+xh4cdJRSSwLv/KJ7iwxe
DkTZ23zQ/33x0ehtSsFaybTlMt29FgbzdxpLWjfCvBGloUGEHqQN2a8Ox2bt1HDEx+5U9qiwYPwf
WSLvMuO1VEgjfLdioJYBfxHRTjguwl+Wh/ZcdSzOywE3IQYj9H3/BR3+FpHYI/ZHu56kIJI870VG
rgTtyXK5jkKOv/FSZEe2v+KgsRGgsg1I5LGIh3IcPaRWoe9HT9NU0IT0S4VKkATZhIme99Fo8S5O
px4P2WSH+Zs/w3v2ta7Z1y9+q/+L4CuZEHxWs7R4MBrxACfTIi6yvFpeey1VvCuYxNuNv+sXZF89
6K/AViy4OsR/eLo3723T2SlaNoZW1bRWgqttVqii0dFvLf0i0rh868i6zxG1rhmcfAC9h2/QvQ4G
FWrnEBnexP52urPnEHXpbprJeSePGvdfqUCKTWzCtcXk5DE22EzMCEL0MXy+TkDqU8RLmmefSZkD
2QlwjbvOXw7bJ4nggPDH1ncjHTN94DZ2iDg2peGGOVJzhr9Uo34DSF2PTi4+A9Bu8cEfnRbOZRqd
q8TYI6e/ASgAmEgK7G6Y3uLWEptII1Wt1ckr43mLr4t2sBYvo0OAqe/o9cl1y8+m4mkEjkT7Va/B
mJRrZWGBi4oYzu8MC5bJQV9a3tEh7svUMDsoMLTIrj4h5EkFTmyow8l+GQgGWA0Ep8FcOunAfla2
lcTboZ7Lq/ImUJIc4H5tMLCFdXbA4oFUZWIs0kOyOoPHxHKcL4k5gJTJQv8edGvYjTrTYwvd51gR
VrgEbCVxQnRb4d9ntOWFH/xGqU8uKqIjlpUTGISUk5YhIyNsM/QGhkXKjARHfXVwaoZIjSEfU+Jm
D0w/HsrZBhRVFnxIMcRhQFFwpmWQY0XB2mbR1W7S+AMH3Feuj8GW7b57hG3xHx3KMolwzWCsQqHS
A4q5PgTv9ddWihTDjkhbnxUgE1aO+iR0A1096VzDnmMQsFc+tmiO1qg8qPFcMjykA/Qh6Zp7N2TT
dlygYdlckMDXkmib+2UUzj3eX+QjpGLN44puXVuBBqOViYY2bLv3RECCd5rppVfaSZZ1f0ZxAj1K
J7ET0225ajIcgHSIVdgxqXpCRnMI8JrjZDXCxEqzHfIVQjWn9KnFIhVGnV9u9QTdp25kD3NXhTD6
bWV+wespQ6mhNZC5eldEmaXFtNcr+SOHh86wvjutxUmgq7cuNuWhFqrZjFRDfUmz7jBbPybz9Ey8
pneYMH6QJuAc+7gPbsU0PSOxPUEZPFMUmOuxUa8ooPdTTdslrGchze/C9IKjJRb6qtbsyF48wDhZ
HAxfKTfjmsueCROJUQ50q23s2YdesfYYvO69MFzOQe71TdRjerQ8fUXxJtZ9FcHTIyp62xDOzmKi
/uGjJ1Sx7ZKw9ZvnOHXth0ndwFKqrak7e4fcpbVznPlC2NMGkPd72Vw8fuZ2S4iyp5OYh/rwJ4Lf
yZQbcMGk76vlRsvnn3TsLyJTn2xidNJWS6hOE0qQTpxNxishCeFEHDFm5HR/8UsP/L+FCZtcgUvc
FrvI7NM1MiCqby5+fzoh1uVKVhe9RVtRuwHKoqx7h3/HwoUijLgpE6NcVa1haO6R8pLeRy4uXVkE
5nye3tLGvw+j/jHOBrxhXEahG4uDSc5zbHtMz0fuHguXWN8IykClQ2XLGMJXNoWTGN8nR92Q59O7
NL8gyF5bUJCqfHc1fGiVZe3zxZ/aVuXRhgRRIbNDtwH8xLKDA4JVzOx6+1bGhNfVafU5tC6mD4f1
aObpHxSSB7vBaoVE4dYZB3aZ86WwfLLfOJ1hlHNzDIyjWqQPlYPCPCjkoVMz1B6G6OtW098SC9X4
JBS5MlG5xpsZbxTCK749gsqqBj3vPFtjWR8cVvorbRB7f+4/Yifb1YAEfZddz+jDJQoS8tx77S3p
Amdf2uWPoz3OGM5JmmARpWk/PohVmtQR7YTkd4r4tQUCge3oU5qkNTqS7Cseko1W9t5OpAH0CPOx
19t73cRkox6NhcKWpcQe9DON/FSL0Kq3uo1Cr/GCBPKAd01KhmTLNj50m/kzMHmbB1xTVvnbt22/
N2YSrGPyWOtDis5ra8cWrCdyPHrXEEfAMfdgMl8yO/6xev5X3enuLRIsHkk2JlUSgWptIcynnc2m
P/nSQRysDd/+ibpNliRnKPOfg1s/s5uBRlf1v0En78pDXgCI56vgb7uqG/1VOXhrGb91xAKod8OW
O5Gbzyi3v+ZmJgmBmRMuuw8tcH6yPruiSreYg+i/Xem8F7H69rrpSZh044Otwrr36N6iRDGwWIt4
fmxa7YRMY/5qHc5AcyDvJIFwZ3cGrXUXzoPU1q2TYQEYCh+q9pbd7XvV6wiv0+IcX0flfkrLfEda
8DiKhjo9hwHbY7ByPPVY1AlAfy+++tIkydRZ7lK93+gztl+3RUDqGl95kmEN602UkwmCd7BUV6uy
FqVu2+8qDUd1DzacB8wGmFLHYSaqZ6ON9qnowQeQOSII+QO0Id+WSytbcn4E9S/AeZZEz2SK7Mmw
U9RgybO0BoGUgDXM5N7TOpegpl/EhESwhpjTWUV046y6pLhJ2E9YFwfDbxkk+ZFm47ORzq8jjGug
XIIbOnG0pumDFgaViCieKkyhds08wlDtLdV4ZabmANTEe8Bnse/9d77laRLbfnKfdaWxnhEEANF/
btOKgX4zkUJO4ARK8MACfKMnn5roufmYPPq+fmSR9D3kHcHcEmyi4QM36or4zTHZrzZO+q25w1nU
QbLWHPGRMjhQBiF6WZe9lxUVVkBes/TUmpEYPB+zadGtcBsvAzRgZtEafIyzisAhG+U/JJ2ILxKZ
X2NoNlHjbQvNxpU/6PfER6mAtBoXm109ZFAXCaJmGlESxsTmkgGSAdIhjRtjnSbpnSBOcMoIiWlp
Wf3OHpvixhyD9WwIY8XMKQLTb32mDmZh2UbP+B0oNILsomfeVzsREYTWmr9Kru90pqOHRlkP4K+u
EGGMjW5Yp+VsJfSEdEeHJG8sPipEhA8wLuO/aVVgbpA5EuZB7T/3Hsen649rhk7kVPZHoAzeIbP7
m1l9emCJuc0rlOL+9A9NFBQAntwg8SyWnPesZzETBcAYWY4WPcMFR9M3Fjw4bmqeLUJKys0IaIF9
1hkGIXZfkhJTmt3Qrj7w8+xprOr1ZI6nKe7YfNh71yZp2pdyrZEyw3WDwJjJi7ZWOcG2acPZZuPj
aA3xohBMsINNtiweCEC0zW3b3to47nce/Ptoav5grzCgB1pYWNnL7KJ54bnbmS1nLVuu7ZgIjojW
RZc3B9Y+rp89B3WS1g9A4Kx0zyNzQtVV41QdGZl7xQ5vYPOE+7jaSwlLrVHtqTMBZZj6D/Uig5kM
EjfSZJ4GIjz4Avcuz4IdAUYKZhXnIwAOM2tePN/6AKe/jhpcuaoRuyiqgedPqjqh2wrb1ErOtawR
3iwaotk9ep3DTJGXS9SA3QmuIAJGb7JTZUxvbPygwULZGZbvH0kLc74UnbVHTfKvGlG3kfxG2HiI
dJkuHt3i6ObGg4Bd8mC34wVLAzU4dyQEb4rQyh02Xeo9FF5JhEp2psE2dkOSWccmGBluCnRDTJpW
FNS08bUVapbxryiGnQnP61ZlbHFMyebLcAaWbSkZP2mxqwzJUnQUW6W7wGP+4yWTBaBXPn3b2UOK
F/p70GgLkXrixw6MjrjPYAfdd9xPZDBZRXuuu44pkDKfG2IOdoG9zOAa4mwTkLGnjESTCG5wQkfF
U83iTnBvrGqvulO83qBKeutuQs9TS2x0CfncV5PAEkNHrrt2yNDUCrbXuW3sgZQvd1pXhHOV6reh
3zlEuzDBmm/z6PvHOChRD6j2b+jSmvUm4pyxyon7oK6zajSWACteGv+9crx0a5nVW2kgN8/m3rh0
Cc1tVvzF0i0ulshKjlK+4Fli+lctW8x5PGqm7tFbElaod84uc9P2sVvyiAYLbV3ZX50+gh6W+9Ti
SfWexFmxm4Ya4kAPtBebPSYoa1w7CUhoDXHOS2Sa5m6c5uD//4qIQaA0Mha5FasD9J47mx5FTSBn
Fx3sOmHmc+rcLnqtKNq1BBfUqIYzytZ8x4vXoSXASCbQarx3E8QPamG2LMFOmyM8z7pyQyyxJ7LR
zykxTuFkuZtOi5e+E3qR9NpHM9eGB4gF0CGhq1xmeBo7kRjRWtYssXkt0YegcJhoh9d57nabaWhw
SDbtrm384hSV0O/tASrY7D6n0JaOCQk5foRFECJ73uMsCqor7VwMH0sHzJ30RwhE56EnL6yIXJws
tffXuQh2rFbXz96oXuXQLAa562yBa3Mn+mP0CAKR/D7grVqN5SvhrVQaMOtDjeKwMTzUEIF5zbED
TiN7d6hAPFUjIRecvIB4ikc7iY5jrn/FMLnxxdcfFckHjJjkO1ZquZmt5VFgqagHN7ePm9UU+4we
F/0ncXRgX4grXQqMpF1iSL1r047QHaTjrrVmsWN0lrdlJ/fJKf43xvMAohTTQCab/ji2/rMLZEgu
FHiYHWi2+b/G4FtxoyDHgdoFOHKbaoW7HU0HJEUpHqxx4PNFRVPWIE3stIxWwWBKLjgIySpLsq0S
yX7h8AYeCvWh6u7p2PHLYZlIv2n21fwtneKmJdzoRoGtTrDIFoDqhj7YxomMdiQAN/sk6OAwWpxh
vnHw4iQk43ku+/lm6rJ8slszOzomWP7o1wnGblPN/JKuXad99juYOJ74OTNV8uiomH8wMAxHg0Y6
Cdbt3BERJxpthWbjtWTtZRlAqHxv53Iu0IHwJ6+7c9/WT66b4JiUB8l83IaxviZuUWKUTdmIsssJ
04g9eBAZV4189s/Z+G47cpGL90JH7lAv/Nw+6JkYgeRw9LOF6GmB0aNLIvzKIKCpxhE5pMEDQkkI
G970NzlXvGs7ogYu8eiHeYLgmErx1yTathTZG9/+SRvVU84pVZN+FTqzfk6YuK4dSzLGT9K95QA3
19tsPyTiCd1mvCljsDUq8g+RTXRq2akDZqyWMX+KayCx6dwpFYxa49+mQwY6jy6OEHqojlxC2VYD
PWYCX1J5cm664K3t4eF5tTo7BEatqjq+cDuda214iYYEH/9kfdoOKDxkwFt0uNjp5WIikUtfDmOk
jjDPthlKQY9gsXXfnZu8fqSmRoj0RJIH+UwwJKqakewsqx+/Z6nq9u+pg3FNxs1DrOoLmbwA4FNC
yfwOWdby8brv2PKJkoSpIAaa7VKyJiBhVRISBTHms7Gdaxwb//LRIR3L/42Lig/NMO6+mT92gVts
TZYIvkV4Qtt4b3hMjdVItl0ZgNJzg++SRdKIXxxn7FBuDGYjKf1/2gZYOQtt8UtIRe6I/o+Pi/wP
NDtGYDFoZncYTIEXNnSeA+Q+QWKvm/4OIi/20vDuFAMgo4ujN1C3JCxxSTVCogFWKi6NrWHDy3Fp
wOE37OL4HyJ/yjPTRHk0apuCc4I8QKCZGc5M0VzT2roiiow38zsSyH+VMu4EhoFsLMd1gZ42RYI2
oElHy79KdJbmZQekxzFPNY4FOn7OPQe9mZVq3zGrKxYmAGFMQgNTV/ueyNnCO80Gzy9uGSuS/eSO
ZMTm5HvWrfMwF2NxjLaN3+IACFyEnclPqpMFJBPUYBHXbSPl1VfTb+3H9OdO/GQi/mjMW2ExuMBT
vR0idgKOkV+Bv0V5fPfK6pr7dbtBtAsTEF5m4/6WS4EYsRINC51Pl+L6C+UoJaeLn7G4mOTZrYrK
+y6qxwnzVDsahLIG73iDiZatTJ5U4ttKnSx5aezQ3m/V7Lzg1WUAVkShBTinEsWBcLN/E2psal20
FggW0PQkdNStt6uae+YQI1N6G1jlPjafBRWKw8v3EHAl2p+ViGILQaCDoc1Cd2yzY9+pa4mlJuyr
ipYLshaS6cpg1fSce8tNVuQzpSVlAYPiP6RlF3IezrNnfkIaIGvWCqn38Rv2LXIcEw9odAwS44xK
SBwqcBQN84kVYCJATJXR71G6M+ykAottpkUdpSCyNIWrESoGur8d+v9XkMLkt7DssKGNrCzNdwH+
3x2I6xfSSwfOS8BFpdHTpJBUOMybRiAuoz/4aILkWRswDjp4hCaMUTuA70uj6r10pvqSdvBaj1G/
IR3qZLY1h+XymoAW7QEGjDpEvhjfSOWfyz4Hu8K8G4cMND4NuY1Ts5/yfPs3qvSPFrHAmpql3ses
2zTNOtPx0Rw5VhfCEgHPhV8WWjQN2AzVzr7FNn8i5lTkf8uJ0aYx35MGlX+U/WU9H8CUx7x+ldyw
KD1Erhi21TI2jFX0ZzYvuIjvEpA/AXNvgjmCy5GpJ8Ur3mX2+fZnmk3t46Rl3A1A7MCT/AAmeCKR
Fc14BjSOAGCyLV/5/acdyj5o39t2QrFNNV+h691pqY8ju8OONNeIKAV7Wq2eNilaF1TCQqJwMI9Q
7Otwaf32NcZytGP63Y2VcZz8n7bS3izX9lBFjczNLYf5fsrgKVjac/BjadLf42p4sjFMMIpNmWbL
9FHyrDEhJQNV6EOoSUaRftUzhi3YcbqvgNUqvRk2QY4RJBDRN5dXgH2XDJbS9v/YCO/ISiTUoSYH
s6qaHWjg8uD22Npduq6i7j5GWnvTiZHeeGO0da2EH33VY/VKCTgotTf7UbrNH60r6vDG3OmRuiZu
fKtIM96KiemXSkAOM+4L4fIC5AnodozeszAfZ1uneQmq+BMqI9eT2JBn/IJWEmYM3V7Mh7FLSG+f
HZxYHflHQznuCNz+VQYzPXQv2aZVRENi2pWkW8OKHC2ggwUgSFPJg104L4q2Zp0CUy45MXsnwFad
tM81ZvQUt7ceoWSze7Qe0xhl65gnEumI/Ocl0H44YOwXQ0d03YpDVg8/dk3mW4Ai2bVReJJWCx60
G5+STqcXo5UOI5tmtLPvmsNyg2G9Wce/ZGg8UWAZ5pJtoFzWE+CmBMFa0pCkKnNdrkykRHKZisES
e87t9GO00QYt/F2gM9PJxZiM5ojIBjVkx6JTbMtIQDDhRYsEmTmb9bXNJoYRm+ltawuwPQ8O/RAR
pug0TwkK/MEi+SYbs3ffJ2N0IpQiI+GyjLTHSkdoRJ37rkMCoY6QGsOkodgyFyaIzfsZo4Lm1FuC
CQx2HogXh5Ub9X3o61xepR6fzDp711vjOZ2AkCIGqLIlGE1n0g7Og2KQYmlqedf67q5mRbz3ELz7
od3wfgD1ZcnZbGZg8GyVnieCJ4+G9J+rgRrJdow18YhdhYvKJCvwMvU6xDM+KGfs39rCLrbSAiQi
ES708Lr1mJgrm0IMIWIxETTqaGaItf5DaTMD5e5nAHm8JmcXAZxGlVIl5H61jKqbhjNa6dolUyPh
KdiFDUceZT6YxyguaU4pmqJsAfGmBfmyA6EpFt49SH7IW6TajMK5MSSChV7lh5J52zzHb9MoH5B7
orZM0Sun/AzJNCYNzqYFLiUMyqLztnY14HX0FFQyMxnXSUNvjIoGlQgCgBQXmXBCVlzuWi+GTZEv
J0kJ5Dl3MS1pNKDE/q38mTOOX6OOVif2TCpDVxoXZCQtIjIjCgPlbUY2keEwCQ+t37RLO2M/2o0V
eirrNuSTHpOWdzAdq62qElIm5CItAw8Va/fEDm74OroNElwJ6Q9WakWgKGZGKr7cddhJUAGc6IZZ
+5jOc0GiYWLyzJSihU9SLtNp6xwQxhKaDJ13RQOQ0jfji+uyse5gaOQMURLQ9JflW+WzH0qXwtnR
O8RlS0K95tNPjZC513FUu7tpCqgdrTkKVaOJEIxBWOfDz8yg7+xFZbVCpyrCtnfoYeVfsXgsJm+M
Q/ZW5CVW/IF7w9ppnszAV0EAh1lis6byFkA3Qq/coOvQiiDdOkX8NUkbPECBKEFRCsSBaHkqSZZC
qnlOy/uE6HRlWhFT85RXVg2nOmBq2GrVjZMFjWvsLUhZf2UK1OWt2zibltS3dcIogbb+nMn0vWh1
B5+IQcwKwwDny6t1HS1ozDvtPCdJ9cr7TW/VcNFKFowpeqpGTON9dCsYi9q1Z62x4W6rQ+2TfAoy
u4zplnsEGWtBgOcgR4UaWSFd0yccArYlGYRF15n9U8zYf4Xg9jHe5HnLdLA0F8K52R31mVmbZufA
TZ9c3KTsZeWfIfRviMHm1pg02BXy7kXViQnI9zz7/6LZg/LMg7xxNpZfGEdsINnaH81ghyxhCW3+
8RauOxLMt6ALxpV0erQIBMnwZFvhbI9I/ZDr+OKVPf41qY1/SdLgui4R3zMEUWw+3idRkeDckiOA
PECNI6Hqs7j407uXa961Nf6JQNUPvotBwwaeRiIU8ZdtA8y+WxIYNVvctSguHhMX9a5lzMy6FgV1
TsoPmYZhhynIt68Or/JtiILm1pBeerTT7Kl1BvS9Kdl5yuOD778qJz9Z0yPjoF0xqZ/RRNhu4aU7
1Wx2GG6nX/jOEd74GrkAvaavTZNBZWZErzoR0ZRjGBKSwvskmXyPM+kzpfDayhQHjBHV5Ok501st
B4pXlO08CN2/PriPsZbtyLb4bBstegwYk+ro6LATUbz1/De44QR+oU+NTDjNpm/8BtWvkDOo3gHp
NOnguMYAYPIoS7SLTfCaF8jNhVb/wKjbF66zHuKSZ9IcrxbtKRg7lBOm3dKIofpLECWF/dAuaVkR
+SKaTQqNd6ysZvekCbjL0iz+s/LsCzitjJWrHyIq61US7BXUpl2QA0/M9Q7htUj9EMeK6yhQNLQH
+GCTECNlCII8Jb9xzre6+W6bFuY9nd3RFMdf3mhczBTc3xQNl9RqJNZ2XIxdZzxjuYPz6PATbiT7
y9kIthU9lMEOy/NonSzSfVimMPVjsovC1/2pa/XUdRVBmDrZY167ISqRv6ve22ttDhgjuqTRdd1G
tz380aax00GR4hnxvRXOri106yP7F0a5wvmX2PO/AdbnEa71hmp5PkkzZQuWJ36YehRmheUyp/Sy
s81ODGdsY0LiZ5X97ectMxVsm2sWV2zg+qC+sS5HO6ENEZf8DJeWYQ5LUIItF7h31XXbnL5mXTUW
EcnDzOTX3MUZk0oDbg00ZVLPPDIZNojc+dhkdxaOeASj4YZj7V/0Wv+LWEA1pB4Pse2sG+ZpbDWB
XQbVfawcoJb264RDTCuIJfEGP9vSC5srez6iI/iaAvgIWfOsIqCECch3fjLRpiO1Nw14Gkv8DmjM
VEl6zhzIsPT/SyVnm+XhGkon+c/QSzwDBu9RX3OIAxVCtETj1hrds9YHD1EiQ3P2Xlnoz7tSYyjP
enU7yRShzggAm+oBuuev1fVIFvIDK4G3zvQZPrvuBjX5RaVMMzoP/RJean8Dq3kI/Ta5mCjyd3k0
fcbQpNYVpLFc58qoXexDiYVgalg6TGkwnCZGjZCZg+nzvqKrWbuSGEpwSQd9LP/GTgIe1sXB0eat
tvDLBNqxmhDVlaymt9LH6RqLKvT8AsNmX5GOWkO0LFFaO8NwgdB8gfXgrRIpnom7NgrzJcdJ+iSa
G3kDeG/wz1AbOz/ItRBvOaRq7hzCRmKScpDs7+uKnZvmqAe0v9ixs2zjY21bczKQa1u+NJ0kJB5N
mMHRzgXcUwhL3WKjKBykAu1Vwsu0+yF5KZx8H2g1u6E2tld4i7GsxGTtWjxqE1ptMHiM83q2Lp2x
YUDpn2ZcARFZLv2CBBqiW9GNBfWlOpezeQ1yckBQvP9OlvbP0RJek7lfBiv2flKCjsTy7yxp+q3y
wp4Lbj03wWdZex/KzNyVaVjmvcHMLOhu15jrxZlVXLPtVEJYBDsiQ3x0nv6GIfzks6zDu7X2ivyI
sAo0LsOyMJPluGk6ImQ6NkhptmwJOOKH2thF2fRE3b73U3ERbflgsU+YAVijZKqfe6K9cOSxU68F
uHKXn37uR3994K2V02v0nDE2Rfq6GcbK7Cjg6eDZi7Z9sxXhl8Gc71sazxBz8K/20NQ49iY+uXIy
jhVKsMMwXqIseYim1NizQWZ/KeeGYAtOlcEPVtVU4ySP9mrGwqAhWZENcm27AuU6OUO7CnRQ0UQ0
7dvSueZN8uFa/QOZJpEh2Hdw+q5stgxLgN8nwSJPmfij2kGeao6LrBPgRl04N9HYjDIt5y82IJq2
8dHHyIb8Cfq6roEVm62QIJR3QZjpyjibwBExsY+vrUWT7AP9bIOQBK/HohMXCqcXXUp27Agf47l/
KNL6ITNNvFx8JKliEJgnG8tNKKA9th2N0hARIh2fdetfmzS88szmE1BNucFYYBrNv2Fwn5eUXkCg
26FvtXU+oBUHRvqTN9kZtSsWdyYiE7ANo/V5Fp0Q5ayL8q84m73brltO99B06dCQzPGhFBiobBsW
c2DB5OHcT9uXFAF9mBRzw+KSWo0RP1GFHX2YKWtskJpOqglPwZF8sbAbY4KnLBUi3hiAFMUglxx1
yvt+2g2sszmNg42Ljm3F9PNR1QhIZRZtI7s8Lhs0r/xZ/rFGzkY/gIbMzKlGnG6MJBe0kwQsm+lv
ua2+UR5W0H06UBdU9FMEUMbD2FUY8ybviRlzMlz/6YLrihPYUk5jIzYxF3qIw4R3ira+4CfWDhCI
Y8N5yoe2PpD8dRyro0BIe50a3diwaEMzN+zzHpOCC4Bs5fEU+k76b1Y8W+TAiI1sjSdTsp8mIQbg
LO74ubKcTdT8j7DzWm5dybbsr9yo54toIJFwHX37gd6LFGW29IKQ2/Au4fH1PchTdU/V6YruF4Yo
URINkMi11pxjFhEDGc6CREMnnd9M171FXTTU1S2MQVs1MoFVP/gvIXEay/vPQtCa2E5uD7vfeD+R
24Y7HGUsbKlAD+OOpF/S8L79xSBdcS5cw5upm21IvotvX/1516mqR2FOj2iEyV7672dxf2jV7VNg
EFu/sIvdFHsPdRyMK3V7SlI1xS5J3Xx3v1v7KcGgMuN5FUfymPE/3f8CEP1+NiLUWdCBwUFep3+/
CWBAmMZN6Fv2NyO5ZvMDXWAqFqw899+9vxv3mz+f1l++98dr/nePub/KPx/97x5y/55C+Y8T9fbG
/+Ux9+fwl//8T4/+41//5ef3P/Hnv/6nh/+7//DvvsdcgedjG429rjRJUOi/PjE8xtnm/k0UFcjq
/vy5iF08Uvf79ycFolufWEb/8fv3rzJwzX9/tXhn4xoE5z8Ou3/6/T9+9S8v7X5Xv/+TP/5+P0zZ
5v77f7zM0VxCGgFNbwPS6PoNfbUHvTcIxWwo37M4eiYUo11nAkG61aB+F1HSgbo7u9rYrnEtvDA5
T6kz3U1buhoQpvcWE9VcoRhiRI2Kwvid0AGlgEd1NBH8uouprSbp1qR9TPPQiLCVT0wyUThbJpzx
vHfxjGOyZcKyd0jXAVToIFfUkcZQK25M4qzoqC28hoDIRDZyU+SMHpAqIxMYBiR0/CWiVBmeJh/9
EP02YcHQ2nd+wmZITswQXtlQnwxFoKfsQzVrADgrsoIJPkiWWdN/J0IzDk5vb4tgalCtx8Yq+K7H
xlzRrakXZlq7S4GveS09lzRn03mFPEX5r6sdVxmTqEn/9wD/e/cR3FAzqUfQoGd8Uaa2HYnTsDsW
1Vg8KE/W27DL47WH4RCLQ/HVMQ822zHcAJRkBNN11cky+hUCGGsJ8n0HaeyMo7qEB8osKnH7AM48
UtaiqT9txUnbYNolIq3tIbI0R1UCnHPVtrXRQnb5TXbRBS36d2tj1DdVRNjjCbYcuWwcHIyGhTOM
/z5Ttl2uqhg9bVfbw824j4/RYd+VKPTb/eS90lUbAW2IzyBJQZoWTBhgns08QfvdHuJ+HqTvXsmA
qhVMNhjT0BllXz038CYuyKS7FkDQFDjWlZuaP8MkyS9ziuvUpqc07H8zD4ieU+QpixFsGps/48s3
UfU3fYfbQX9R40Pg2eTFhFhBfZJPPLM8w9jGkJfQjmU8Gs/96NxCFZvHAMkP0UDQbxyFSGQYHUcO
0+QW82dnUKnmhw5i/0rXvXc8jN+V1H5ndikWQOb2ZIAiBHUGRgRmD/jaN8ihQe+YkFS4SSyxqpCH
623A0K1iO9zAH1q0dkFcJ+bLmSF0BC5D9KUzc9yVMfDbJFloDmpLy6Ih3ydMkhG0G8gwBpLNaeJx
XJ0GrewwN8pPsHHAyH2SZBkqlBIFdxh9GoUlNirWvDkJZfx62VLX03WdWlq4nnsldMld9Cgslz5d
ScuhFIxSgLjVBLoT/4oLQDy56V8rsagaSu4iVtoGli71ZeqJvZbwV5tY1XNruk1eWspELdnoffZC
AfzagMLaOv4r40xwRSgzZj45jHXppIvcB3Cia+YlCtm4yCnHezdouJNxkgFfX2chg/5igHtRNrF3
0Mrs0eubcAXBDfcOjIlAveMZGzCNteuibY0Hy46+ZW01GyyOwHJtmCYOIYCraWSgE/LmQgv6CmzW
Xqd3ngJDFswuJ4ighDzJLPdIBEsx+B0mm+qnosu0zAr14gy0ugZdvOAJ4p1XX7hgQXFE6ES0DdgA
NIQ+IViOGjfklWo78mV3E3uVeTr65HSiq9fgkL2KbXJLJxwhFC8jdGBNixCAuVK7YWIwixJO2SGQ
vw232aBKaGeYafI9Hyfvh+as/BpdQNrQRmFeETvGr1ZO9cKhal9QbxzHoJ0QXGLtSPGikQYzq4Ts
t2QaolBT2RNz6Fcu37d4VFY3hLD8bsTkN/r2aM5lCTT32CS6qNabBbmc4Xyk10MmRoQdMihp7fW0
fWWxzZAyERfFQawP+6B4E4X+3CKKIxSHtjnCZuGzBU8ibQ0U+SFpw+9OUXlbhAUtk3Y8jJ3HO0BT
XbetZ5TkS9rTFaKusJkpt32ohHqta4+h+wiIQGfyvYYZXsxjREqZ0Nfm0G0pAIejNYws5kvWCH8e
puCGPcA1/QrQrLWe2uxDa9LiQEH6bNvWY9sTJ4ENnz3fEhEMiYwDJ7wVIHFy64RLTmJdOrtEUTNs
zDBhvKLj/2A65O2RTy4VfeO1ZUkSSD/0wN9ZJe35G7DULCYYtFr0pMp+BQvEWhLEFSAcojOUptOc
1v2189IX4TeE94C4W1cJ0pWsQR2qO88dLQ4kXajh+rb7iCoRbAZDPedperDJhmotZqLT0H9I5xzb
YkIMyjxmAsdoZ1k66zQLn1VL74ig8vmQKmNptCaBOGXsLUNdIQ0gMUVjjF/rdLxzNAvkrxCglg27
CoENhzoqbUsjRUPiu8n7H8ewH1CIB6OHPj1iiM0H8VIa4JZk7MZzDnMb+TYT3XqLjZHsUyixe+qP
i+/JM8cDZDSpXRW5amSVjEE9nAipKDBaNxEpjQMmQ+j/WnbTBFMqVy5e+bpKuGxKbalprkMy6IsW
RK/AGvp16DSzfOGM8iUXRFiUitIA4Al9f3IhBtuyNr6yVnkoRzBxOMFoZC0qg0L7UQk932tBs89y
7TczLAsRF0+jcMz3t7DF02NnLfM9t5zmbienZYCFSBjJFn12dWKge2bYSKxX+daq1CVD88axZsfS
kINth8Oz53ABw9IO6yP/Ra/im69J7xm4kGaIQ6gZfZr0+EQY3jrbciTXidZ2VQiGHimEgzTXEOAw
jRB2CwWxWQSMUhlfenMXk3EXbMkqplSuEISA+kJNTvzLhQGZaZnPvfAYF8STtSW+0127JZ0OO2CK
W2JKofdHHzbVHeshTxGuEkeORGukGZzOHWHZ2zIi78ofBE8hfYSR+GWbrPN2+D0w0N/IPntGGjnM
4qkixCKqn0ZDhMtmo0bX3TtdDytXAwchfUQyMvtxwuqgRvsRa6KxCsdRsR88KEyuRzliNNbrKFkF
JroDuEmzeipLBiWzarBQwU3kVSG1sQL0LCVYYZNACo4ttlam2Fk5Dohep33xlTHVDvLxyrSFwUJk
f04RLSE10QWWpkEYpz5ekig9pPIptJHOuCTg2qY+7xmZq8hnUgFhFeOI+6EV7QMH5BU2wu0iQ5Vv
32J4zGYdDVjGtaEhiTxNt+09v7swXjEvWipiPiRrA4sPI1ZNS3at1T8gVTBnns8QeFDQ8k0bdAr9
lJxH+azuifcbahCRsYYPodQwA440Lp9dSq+u7Kg/wXmQCXTT4rIdSXSIUgQ+xlZerUauvxzQjJfq
MtoUtkQfwrw1sFqx8UT4S8iXzo5fRHNFhk0rrS/OIQmac2jw9KgM681X4YGMwTP51nSArIGt+tQu
A+8TOqGapV7U72OCa+YBWp9orN5CIum11oSXPU4h/DUEfFmxsHzESVU0rsIhJyGg1+ZT77w3QrxV
RfemT9iQbIssuSjSNky/UV9V7DA5wFdJRWNKlthw9RsmSywEISR4cxGagO220Lbgx8y115tZ1h64
CuvpCBrbIzrRUs3aEcOFZpNFVZ0CMU+Tl5RANCYbAKknBt9mG8N7SUyiDMr8aKdoikVtYZYCYh9F
BDd7l45A7zZ155MvfJIecFt1n0RBxJj/7G1Gos7OtjvaVoNbPSSwjJj7tvJpAviJ6aa2dm3ohUv0
ID+hUdvIF1y17LwIobwc8j25udgFAwbFPVu8FQf+Lqno9859egocu421U0ZQrvIWgR6yoZCFJ/Av
rfLcfUfe1ML1kvoj1eq154baS2b167KxTFQufXetGZM8sAfZlsLtrhhXo7NrRkeDy23hR2yyi65H
n6HXPyVMRqaz1VtwY6BlUGfWtUhJFzVpr91vaIHoG2AlO92W9MBjlM8EUYhnGeEJcmSjsRTE5nNR
Fn+/24ZGtwfdR7Md+yums1g/arbsXiuXA8V2X8thCI65PVD5JczoA52cM2TAJWEvHiPlztGwGHOX
Zlt5AZBUYkCJgP7cvlfebpAqCCLaYpNil7v3mwb13wLVEk3z//4eKMsRu5oxMu37x+NUVtUYAPSz
wQm36uDzXusk1tG4dJ8GHQ3MW9a4HVQ1Pkitsa6mHTkLEYUfyugMwjOrHtmc3j/cv/KG/I2PSt/+
5fttae9IWEAwSxb9BEbvBeqCXI7MPVY+GOMX1RpykaOe3Bi3n9ZR785LS6ffGDjVArcHlbFjhqcC
Ecy+vTncbveGwmF25WvPgh4gV3MqSbzuzqVMq/dSRv5bjwwdmCzxUewsg5e8b/DPaz54DKNeBWpI
NveHEf7dR6p6mxgRb7ygsjEMktbE/yIbCmjUwS8lYCa2cSMejq1nVM4xoH251MB6XFups+0il+D9
Foug6BK8AIN+IvZqnJPdY64s3yOH4HYTNZlcmhMb+BZnR9c79dXKw+Dq13/csfW8uZaIvfC/JBl2
yZuqqHDkvvf9dN8HCF/apNTPphbGizysL5YRyU3lGNVzUMkXMnvHU327FyV40ypSAA/3HwIiBnig
aJ5xDZKbJgsIRYoGBuqD7u5TNXQEUxNvX3VatXQ6aT+qFDVyVDMJBBdE5RgxTUwicXY8e3jMsa9R
3To2Hv7SpuR3UaVU07fCaVMN0+/BdvZlg9PPpPKEvlu90+kngasyK/w9OGlHoHNcAdlwTFXpXZqY
pjIGxo5GZeIgHsvRmpt2s2ElzPamXaFyMJxq62tDcpgSakUSxhjY971zwWriXIAjLKTFVbDLOeUr
5XQvBZHJZtQ6b+DQnZXjinF9v5uTAMr8Pd1lGHjQQIn6sU0YQ5BqEO/ud9G9eut27L6LUL0GaQJ8
2jQZjRQatUM6GE9pmJZUHQg8a5/pQsLxYuQ6KwhhyvTtn3Skpjzh+je+WX8/BXJcj475CDbX30eq
bRdBg82a5UoRRclNZofqNLk9rHcHl8v9B3bPtRHNDD+BRLGXIbPavhvWcErGRQJmY+kH5nDoOpN8
mGHZgFE5ZMbEtqXLLyJ1sWGWWSVB9vBl1IcPqsSVS4zCKS6q8hKG3U9hQSUFU+6ytTS1PQjJWwHm
FsB8xXNr3obDZIrhJR5Yr2jRbwsVn1Ooektqe5K0i3I8ETEYLDx8mexpvZxxVOQvq0Lmy6CNMC5w
nURsBwlllkZcvzNDDx+LrMv46Lzyk0r5Q0RGcxbmLWwzHbkqVhAk3Cwxz653yVSRPN5vBjO2tr7L
ULaOkX96Ubm73zBBKHeEBZU7l2EAbY8Vhbd9yx4KT/Vo5jSGo+7oaybFDdOxQ0yCj0Mq6HYEGXio
eUGAcd2ZDerzKNzSR0yTrSJ4XSMuOeKENdoDCw2D5bPP/J0xGPVEuOywHD8MKQEVlcmk0m6+bES+
L0ZKqBC7KcYObGt04M5rwwvMZ6vLDY5Oy0D5KikPhmZaa0UK4yoexEEO5a/knunh1e6LOyCrL3Ak
njOO7dQGMgcZBIlANLK9B6p0nDQv3NCaEvte6jotFuVvbXhye1+atzkLrqS2ntZGwDqYO8iT+SCL
TyOR6NJL/4cXf80j8NiK6bjpT+HD/QYq3RtnPFVma2sX5CzWrPMz+7t/LcdhwEmJOLMCGHMZC9wI
bPTndJqdrfSs5oinj+pIDfZVhzY4M4fEAEjXVKQ3c8Ov75tBvLpVGTyXnuutLG1EEBf22hO2z5PD
3nRG2Jv/5oXRqjT19EV5pdyFytirMf+qO42A5xwm7QKL+MBmgW1LMA0nTS/7Cwuk2CRVY2J1Dfq3
LK0uA/TyBQM2oGCRVu9dGqITFvsjRnR9BWO5302dCE6NF1/13Aie6jpdM3VvH6AO5TN2C9bLGBVb
Skx/L0KYFGLCxMV8mSLedtAOZAxpYVNru6yw1YG1oFgBP9Ee2QXhko+QX9Rd8haPZXvNIqY3aRyn
e5lHPTE0NhxYTWlPuWZYG/x5kMV0qT2VKFTSOrgaA+9zQLQgZjZEIFlw635B5rfqnfJsGDqTbu1h
mFLCZ5xUDcrbE4hESb6B0S/qqyrkcArjBr3n7UbvzfGExf6ai3zYeuU7QbSLDM1WmpVgQ6H+buqe
QExZcHqhZUGjyqH7yPtJw6Br8RIRrWRiCZmhOHRPSurZBU3bd0/G9xzHZoAvOKMEC5xdkidY7G43
BaIhV9fjy9hnoBBootaawWE2BtED/fRiX5hYXG7fut9gsIaznyUGUu3ePtxv0om1LzLsaXm/GwbK
W2XoxVFOJvou8Mvne4AUzfD8fL8xQyQafeENGwVpem/p1rS8ErTukm1Of48OQLwu0J2vSSwG0kFI
daBCNuRYaoh2sZujCV4G3klMrHSMAUmSkrN0CXNCKUKSwP0rujrseAO80L0bHIeKE9j2TJJSm5aS
0sZZtDTTxF0apj09OowjR41iUUyZ/phVZbttB2B29x+OCSoJe+gw5TLR2Qsx0ZK/fzndVqOijRso
9RLUttTtU+/IZFsPlbmxlY3pC5FfDf7UgzkcknbrxuXSgBNwTqcUBWMAZMwyy542du4Ceziwe+TU
TXxjD2TffzU6hDeQH56dLvFpuQtiwgKlrjEUgBl4iX4b+WWyH1HVz9LKyUjcYkzOxWP4NTRWuUDG
CwjR/MVCDhuyfR1ioUHhTZt5IqtTMOabuPfNY9EluNUrMlXAQchjPRV/v0lqPWNjJUaKgyk/ag1x
hzXWpW3uUw5oFBIRCpmNQnq0GPFo7dkMURe3bPCnrn72PDf+0aZx2dL8R6bOJFdSAKKaLQ5DEjmX
QVbxKjIjbOMd8a1tWIJVBZBsAhY/9xX8F1FKCQ5l7I2102HW625NC/astCRVseJyBN+N9WhEiga9
QB8pyk3JfDxPthJLJW9X6e2QyWrrHkXZKUjEhm3SZx9kFSzSii7mf0aqGQOLHCJYhvTZ+5DNLYoZ
iwow2HMcf2emgb5oijdMjz84q9QMtrtYqMand3ILdXSjtTPaahuPGOX7mjwx8H8U+tjKWrM9Tnq9
Nd1MrXpvtGd5hz6VvaSBYvJEe5eJRm4zzGjXrsGZWUz1QZHrGJvI4xmOLWrFkisDi9g5L15gHwDt
aQ4ZHS6OUNMen2uyUA/Ur185Q/iVTOVuGIti6+qjcxgFHpEc+vP6xvmtbQKs2KZeB0Mb5j0Wy3lD
8OdUk//cMEwyg9zeGVb5xYH5nhXja6JNYOWzOj4U7cJOPpNS+VfpSm9f0ISl7FUrt7/1ik2h7waa
k21cPsV4H9PIo+suUa1N5N9E3ja3GncWhu4hyLJ4yfwGNXPufYUtG7x0tL7avAXqQHxAF1dyX4ju
FJrucx2VLGH7uj9OpqPtOWHTZQfQ08RQ2Pgxvha9IfYurEjiDXepjqQFZBITcDKY2qTbJA4wfjSf
K6PyzTXZLt9JvwlH87FKQ5TEiIDnTWCDD6npaE1k7i5jxwmPjSPc1TCgh4oN83VyMgSIbQO62Ab0
EQp2v8q9iFyumwDCUJO5TCGa+Dtv+o/IO+ATBYycMNsi0HdZWfZaCTSl2GDPWLac0PmlbMNB2eax
wkhEYbSyD64V0LByKIAKScGfBBCEMiOZy7I8SXTfaxys30yHHhMbqY8Gyq5Q3tZp+ORADn0Cntn0
fflkB/WW7RAQiIS+e7DX7PbZtVx6osSXtlnzEVnukvfbhiwX4WjAVkmbCm3RpJMpSuIX1sWH/pgE
cOCQlKk5LczuXBE57EcPblUUS4q+xhyxMNu0jAfb5fCR4biN82HY5jz/Q19Mh6rWuQizaQ012iaF
xOaCXmQwkTs4DBlnXtzuAWav2HvnZ7dgYxSjA2wcYNEl7RnLyMYn6aTlUcj8M9SqQ9P37R4BBG02
LXmK+rSf5za6rjpyilkVAFLpvUlbm6128GK9XHlD1i+jJJ2OsUTaTZurXMbgMmQhjpondiAlCmg6
AZHRsDkCHQKMky+LEKxTpnk/FbGcM+DbmGRii2wkYZC5BVTVcY01IjN5HsL0s0O0PnU2xF30f6gs
VvlYBFvRBb88/RFXep+xuQgadWWVOTk5WsBG0DVIHiKjHsHda29F0Xzhm0RtHUlC2eD4V+btdwAX
2bXzjDqjmItWP8ohtiEKtLsC2z1QHVJ2190w/u6G+Nir7N1F/Lp1VfOGfihkShF9Db+ouBl+iG5a
ByZTKd/mPUrQ2NHJZsxmMHfK9E8ngphYWQmGc6W9DmhnZkENYjAL34UcnzBP0No14EDDh4vdz1KT
IEQkLauiob3rDOLaatfRT5yZ5ymu1yXK+zhELTzVhDaXwxrNUm6ITc+WqSdNa2k141lGIlqRgYEL
Ng6ejUw5TBt4l/qOPPqK8ZOhT2dHB20umxt0J+eKBtkp1KtmRUvwje1bwDnP2n4bzDgNtgGPYf6K
NL0YewpWma6Do1RjcO/8BBkXLmJNP3e+ccqs8D2+cadrggAWzLrIn2dnX4zfZT1OLLfTJSe1Le+4
bGu+jJaD95g6RbDM/AI9dakDPNfTk4hwTtnsyu5lMK0P5yMjpc1LDzKp3ybEwaSnDe9sMnYt7hhy
N5YCKmRU/uRtneBmB2rHBX3f3aBvWdC/+0ZmbOwOgEaEuswmP+2Eroaw6eJT78Zv5Mlf8Wiwzrrp
R7ga4xJgict5VIzuflCdu+/D9juOsOvRto4WVmMRoBHJWSjz355OxhSrxheCu5dGpAZGaXbHTD0d
qJxGnsy4pKGjSdp63ii1TBUWnIqZku7BDM90KthKeyVa8rfQcWQVzTnuqRubW+KGkZfvQVFc2MS/
ih5HsBmDiKj9Q6CXB3HrPhp4/6vK+gnxLkOOb4++fxpkjAa53Ew9dRzRuIsx1OslkzDE9wx0rYrx
+5h89Zn1IVw6EVqtzwkPw8EXo06vtOpXE2ln2kZHx1XUae4udGLSES5x6yH2VuKR/Yi1UUO1guW2
QzgXshVsnmovPrg0edjHG2FwDCvrafQDEqQh+MYe1hHSEHaZypCENoCN4bDzepi31NElclyOE3DV
zirjSsbxH+P1Gut+Fo4ZUrDuRE0EZSMlOtP5rYUsH5WXewt3zQq1jRwUyxEOWOT7lo0JGC1ZfuMl
HEkVeDTQOrYuUnnH4lIUDtq4jETwEai+25T9UwIbBUK/hHvU4VykV5Kbch+TfVPFIKwSRMmoOJ9l
x7C2cIqb+BnLKmDKDdPKk8tpxggUT6L+6KHQJWKm3zmZ945+qZrbPshil/E1Ezv8U31xMAGdgQiG
Ni6K77QRCSnA/iGXAW31oeVMDEkFl3F1kbX3lrbVtYpxUGcNM5cck2SXo7cFFD2b9HJTT+lHG5ms
e1GGpi6wHwI1r/3bpVZFjPsc2GeO1yInJjgvcBn+UXFaVHBrSxkcziA2dPBnqpW/sW0bS42LEhG2
y85Il4GLrd5sQKYTKTjPUflskWGXgd2hNzfYaZEHpqYQgYiTfhNhPA8dsRQ+LDrVbC0TSSsz3rUK
szdcu4g4VLVNo/e29D/SsjeXY9B9FNoYz3OhIbFLrZzQAII72mqLiwPkVeV91wX5z+wl22Z8Gu30
vbSSdqFKdIpx7O8N40VL0K1YLns+XQfZ1HCWjsCqucbIISHOsEe5MOnqR466v6gFkYmR7PBgxwea
AHs9gJqrMfXNyENkMdUKrGCEERVmthUmsEr0fDqXrm0wkYfc0wvhsqqD+1VM+AjdKZal4f4gpCwB
MAgg1AXblEaQCeOKFwIeQVIGk4Wmsls6eWYeUPklNmFFTqiWomLwlHx2puxXCdNmbHFoLoZS32pm
/FqjFfehZ2loB2567VrD4lFrxXkqTUlmwFPR4xcTRn/FZAGrG8RgGGEYiCrtKkbBCGEsfune1Ss0
cs4pfMyhxYcDu3Jl8X8ze7pGUwUIsnFBeQbpEnRFC2fEYhY40PI0DCpFXZKwQ9M8TL+6Er51SDTz
jMyH4ORXFUC5OsG78Oxm2rG0a4OBHJxTDocgSO/NR3XbbEH2D8tTyuGr/aqEMyuK3IP0vZ9yAxyk
Z0HXqb0PVbE8hjZ+Wq8Ubwq/yKIICfTT4q8IAc1Oc7WAFtnI9F3lnyNbhB6mAO/ppxdSTlvJJzuE
7gFFL5fnfgksAJE1/WutoTdYbBEVZ4TYNu26G5NjVtvFCglFPRPCfNS1sCY0BN7o1Jvf6dGuSNmw
iPGZ5xKZal9HJy4WMzvhQ27YNALk6ZZumEYbk87uHMxa9qsgQqkquwejdS9O1/3orGfMNG/7uwbz
M3Il2bQv9oAqyY+dtW5RjZUgbyIX8GkWMpFravzmUBbOThkrdomuxjRn3CjaVwsTB8YiaLtFTZj3
uTa9MxMruN30Frls6N/IQVZssckXaKZF47vDIghDLNwRnV83bi+iMIaDK0E/OIH7id/ipvpNtgV2
P3xe2cacomKhEuO1d4cLliOEPAPNpSmFDuE4h+G2cW9K2axxxyGbEtm8jsk9IJcFIEAy6Gsop3jr
JYAs8ooXluv92NRsLHHVbprkngi7PduWQx1oX37c7LFFLi0ywfyi+0bTUG6lHb0j4NF3BF5wkCTh
HANvuCU9l7Z2V20mHXu426driwkZUmE2mojLjgQ/vSLgQVJMhlc5lbOYWoaQArrQDawo5QWcshOf
MlHBKCCgZuTWarCuQZK92HgfUv1aInhYV3H2pkVUS5V0N4D9dw2Q8M1Aik2dvwYZwnHDVwQrmOAX
29DEYa5AysmxXENjronDwLKsyCfImq+cPDEKAQRFTiee6aapOVmbJGmAL21zjAAJ9NlUjcQUWPDo
a+fUGxUBI+MTDq+rYfYoNNmx0SJOA7IGX/AGOmGzc1IR7jTNeE8TZ5vWN6ahcJD0uB0ZlEwE5lEz
vYy0O7N+eqwEncNkQn5sAcnKb8TOvrmlmLr5rLUnlO7ipnBIjXhJjvmzUTEaNvTmewIXy2B/q0fN
w6gme6E7wQZs5bjHif7GcriqQdcm2jixXjEycGP36MkWi9iId7pIipXtjQwialCVouhW5mQ+FYn1
ZjccSF00UHf6nreoXG8XGKjdBx+46ECjYW6O+hwCqLEWI5OVkEyfHCJBSqgIYXcaFDXFiavVpzyA
0Gg74PimqaZuM4Ivr6IfEPo+nyssLluwg1EAAOKyp1BWDGGAsVB8678dMqgRkPnbsrN/m4mGxhiB
gJviGCjo7pG5coKD+Nr7iugSQrP0SCa8rSMuEJshaN+h3Og5+5NbnkskmiVS/n1O+s/cNl0mxlGN
LQRwweSb54q4Pv5qSJE46Q2o95anQD5Vk2FS14FWhgQVQBRxD73f7G+08tovdPiDng/EyqDn/OUY
RXhEwsyJ/jKQFkme6WdTeh7MKcSSgy8/ZMkFn4404pmb5YkP2YhPmbL8XYuOoUtatRcjYFTRYB+L
gGbjrmsXAMzshVVby8RLkdHrsc4Ena4+trahYD3odabcTusjeoUQOfZXtpYCag4DBn8p7E+LDNoV
kajBXA1ka6FbKTaILGf44fpFXLkIMKzi2Wa0ua31G5aX83oLEGOZNrMwCcu1ojjF7kVN5/GJLwOx
iIr8NTSadqNc+DZhmAKRlowIx1ff0mBZIldhLLowYY52mXfx/CQ7JOBGM8M+D4rWUE2ZZ/Vtckkw
1zLm2zLZf+yIzilrcvBM/zxqxQ0+pD7DYAp2NonPonTaQ92lZP9gme6I6VqZvERSpQpzZlhk1ub6
O3MaMG2CMM22Q0holLc9gjDrRViWVGZOxNh52o6lz5ihU48ZaRMpnEnaLShyjRBJJ3vbioQ9wbGv
hzA7Wo+EXoYXWLDsVZ376QbH5TU0PRLjUnOua/x3kXs7LYrINoAOOnfemCMQ3JGjTxTNNnBpPXE4
01mqJxyKDeAh9AY1VwQNikLUz6TmmJwjer4qc8ehBhireWXJYxlAGsfW6eL0al8ND9KbSrZdPICH
Lm9NiIIxUWvHD0rriJ43xeH+j/uMDa2yJfUpAhAGPeWWuoUzEReui+ihBCYHJIHFF5b441jG2irX
2bSYpvwQFbGULbsiFgSfaMNtaMVvtIXPoDDAMIqGCHg9UrPIERACJqinSLx4eEwb7W//8T/+9//6
Gv5n8FOcb+FgRf4feZudiyhv6v/6m7D+9h/lH9/efv/X31zDNXXdFZTRusS7JBybn399QJ0KeLTx
nygm+sRBTzFPwqraewA5TjFAUs+i9c+IdziGABV9YFzLsLMOvkbjTUwGTV2TWDVT0cz0AP5GPRrI
XsGORrprbknDe3TGzdDG6qFLXOfc2JIXqXI89uZNJtH5D/+f1+H86+uQPH3DdAxpmYZuweR3//I6
3LGPyywH9Q68ZaWXXb3B1t3NRJh1Z9i1MTBaWSwEU/hLFSevECSQGWf10ROOdqpc39sMZvlZJYN2
Ct2VpYrgkNrRNXbdcUecQQ4mQq+WGN+wnmAAdY1euzp27p+MMYeBGDbO4v/9kizv/35JwvNMYQpq
L8e05b++pJ7rAVYQL1oCNot5Y5m0Z1QYzHCifeCn+qseyHXP9pU4oNBcwP6cqLjqCwzJ9Cfqq7XR
OSwNWXKiKjAHQz78eUPqL22BKH6unPRqp413uN9MYCgOtOtrXHrp8H8YO7PdyJEs2/5KId9Z10ga
J6CrH3ye3TUPL4RCIXGeJyO/vhdV1V1ZdRsXF0g4QiGFlHKSZnbO2Xtt2V9BHtIERmn/OJdOy6oo
Lcj8wJr6ngSiIcNjphrV7IqyWdZN1t5qMQYLyQl+fprSJ2SqlFmOMx0Y5aXPpcP9QwOCaXSk9q3R
lbSa4+jS6Zyd0pCsqZ8PnZxFf7JShCBpdrUy091ngXz8+Si1umD/807/n395Cpqfp+Kz4LePgrD9
tw//87HI+O8/5n/zP1/zr//iP8/RZ100xXf7//yq7Vdx+ci+mn//on/5zvz0f/zfrT7aj3/5ADod
m+dd91WP918N05D/fprnr/z//eRfvn6+y+NYfv3tj0/A6e383QI2jD/+8an56Tek/qdbcv7+//jk
/Av87Y+npP6I8q//6198fTTt3/6Q4q8GD50hTB48rNfzykLJyWcM46/zo4iPy2VBcQC1/vGXnOS9
8G9/WMZfTfqojhDoHE3Jc/rHXxpI8HxKyr+aOFANh+9o2p7O/9t//+b/WMf+fsn+93VtXrb+uaw5
cEGwDwuP58eWnmnq83Lxp2Wt6mvUjg0noMDHxKEZn1UBbQrKbG0an396U/6XJVTHZ8f79ucfZ1iC
8YjDXF73bN0W4t8eVanrVZpaBJDYedQAh9PWBi7eOyeMPJRZQbOjbgeqzLNB1EQ6OVt2pWdvkj4h
lGMH45juVZ1L/Pnmbyul9aNBytvxMIc3f35JMf8yeer2Q+ljsJlawllS7WpEg0DVSpQJUTDGrqNy
fMZwB5eEYMHBq2kuGvI0/s+L57b485xhZ5ao6MscBSK+k30+ONOKeA2X1IGx2IZJTMqp5X+0sfZW
h3aM3qv9dia4EdNQJ1ubBu6OES0ok0E8SYeM4MEPseh2ojx3iUM/wGIgEkMJ2Ug7PVpVrz+GtWkf
fQ9lSTgO2DidSa16TW93arTSZV9UzJIbX9w77bYvUSTWsm/2Qo+bO0Jaz+QoTCeO4TB+k3jYVbJI
7oSUNx2d0RHSn1g1AfHN+TQYt8ZmLfGsERhfQkjr5KbjAdfleAh7NRwY9qWwLExtb/ppc5X4UfcG
g20ANhQ8nNqABQPC8ZMTUwkYxob2QLCIPOV65+1qK39SHaeAJLZYr2YZfj2mW30wHnOViIesRjQK
vU83tCcUI/pDt9a1tjjq2RPzUlyKcLdPNjTPfWw1zg7aIOZte9Pr1F75RNKdMxuXNCEeCTCu9mJd
dV5w0pWDAEUIc2mZEH+ptJkBZdGOyIXpVho1wjNpDDtX6c1jTHBGafdAIYhZ6RhBxgOsPLsS3XPT
5G+xZ/bHpKMK04VW0iW0d0MPyb4hwOp+iHt7pyGnaPLy0FX+uJQ8aHvhwGa3EnlqIoHTorOcS1Va
h0pMJQRTGyQPYU2PJfGVN13SX86Pg1dlV1h5zrWNR+daJuBbbWsIN3gPxTFgIwWu4uPDwQD698p9
Lt+hYNCwzsfTP/8q6k19hSZG4rhJqSKMfHwihEFbWE4ZvfITVg4t+52fJp+qiE7Mj5uLG9Q7t233
mYVOQIPCt9BDIAVR8SkTl5gMosjWtl54V6vVGar2HY8e2PBVZ5rOpbOsbtNP7rvlaGdEYuOrX2lf
GN/SXczgauUQPEHlnRVYj3L0wV7NTK6Q1qlPkzOdTs4FjbKPbfdIXyw6DS0kPNmRGUb8zlPo+g8a
uU/PUWwsfAkFit5buyIEhwxnYxzNDc8HBr7CgtRuUOyYrjfeRc043mXhtC4cRq4ogoxzXTG1DQAA
de0gDoRYJ0zDaaGGbq8Oc/CXPVTq4BPjNWeZbdwJEsloxnuw8A95OMz+APttjGCh+5wgLPRudADQ
pIccldXI5FLI5Lum7pCUwrBBk/YWeCLZhLM+oUGUHgDEUTpUmNYin8UlZQYBaxP7/irrjGMdNr/g
a0frIhkeBFBD7GWBtu3daVMk41NhR+pN1wKe+h5ukYIvcjOr5jFz4LXTd+KAkWnqYaog3dpN/JpA
VjI9Dflf0B4i3Wz+9PLzd3ENKYYtHwylJsU+F6TGipm5iSXpTjPbkVyxLj3ljj9PkqMvft87/MjJ
se+tiNJs2NhVMoESh3bekyCzKYexRhgaHOvcjPZolB5iLQwf25BWGdKOrZk0/QpVqXlD5nIiw2vb
lKgDQhbHZc5Y7eQkenMaSO4+yalA30jkHvmJxzzT7L+/mMTZNlNDarOfx2tc38bTzElQnXzhXBXv
lGe9gmmKjwn/ZC161/nI3VGtKyQdS3eYvURuWe3Lobp3mc9dHM5tjAX8YBPW6XhPIxMgfdWvQ7/H
OuMM1YMu4yvOJSYzGjFvad2dhtHxlnGjPuSUWdu8NwihqjyxJkIK+fwg61Oatc+dWwwEeID/sMyq
P7Y0QleV7bQIPskqCWMjfCr6dm+Sf/rG4JaNb5IbIlOLXUGPiNCgbjdIE+90n9doY2nHt84AR09N
Zzphd75uh3vg2dM5iBiIhB0dTdSwNw+Y6zJBcbkt5jUdvI1xmwie2GL732QEkPaT9Ul8a/9sdUN2
7BWpCrozDc9Zq4qdMQrib1Lypr0Ec00oNAzwRvoYBXW7kzw0WzMQ3ZNhFY/gt6NPN6N9i1areGDC
SZOUQrPzfXWqjBbitoyzR7wXVJCRlJ+qxciOX/U7IlawikFmJkJ91kzc2NesxxR0FdzhSd9leh49
iKDEqAdFwPNTJHuxBFFWpowtxylBPetpF3iY7Ka5Iw9l0+hYjDHKy8x4mxvvLz1jRVBmDaFzSo9f
KqZuqYXpHw5cd/TdMN/jr4o3bToWH0NHzHOmv/dMyFcwd06hwacKq+ieMgwEJJpF1frnQ1HY7naI
bZCgo7vugNbd/bwMZoG6WTgk0LkpXRGjpKHfdRXCHl4mmeCkwmK8wtQHcxJwyGicDQvCOtKVs5L4
k5AFlGeb5S3Tu+Rdp9piWQjspa2PnwgMnbNu76xZ5eN5mXX++VPUq/RsRHvBApOYPUK6sZOXaiZ+
JgWd5QEwAQFOjX7IKu69yaNXU+lAZzxSL4WTIzPH7dgo3VxHUoQP09DpZ9L7boihL6ryons7Fcne
8uoXqqHkd+lPB19P7OcspGfVaK8DAYjwOtPiDAsNsl6UiF2gsJuxTyLibsy9kvDD/aSPNqmiUerm
dg8Mo2FczcoZqaw/FEVE+JQO89SxynqVqqa8FhAD4K978CasejnybhtEn4YFYVlagjw1a/ZWZFS0
iuJmb1d2uJNqZsREKWiUvtEfGL42m7LRxdGsq/ZkDAQi1BpkQ99FAFRpYwGFLrG+ir2JhUrUQXbt
QqFuPy9MWZ97k3l0pOtM5afAO/ed4Z5bVTdETR4jn+2x1st6NmJULyls/lxm5htRWe+Fk79GsOW5
D61kww1ZEG4WxTdvfom6vF5LeHpsWQmNkbgjRcCp0jukPR16YPvz56NMJndTrPyTwq9KT1h33o1I
3ZoQR2M+WM9djk+sGDNExl7iHaxKL1Ygnw5p6XUPsqMDKcnY+JWKfO3jTfru5HDyUWVsodBbW0Ar
LnDdrHrU9BxgsBeCwHIh0leu4x48F/MqU9RoVTDAuauwji94i8xfTTlc4jimmqyraDnhaLxMQf5h
1ggVRI8qm/kj+q1GmGcnpenrmDrCyEksmsEMn1sAIwcbRAtY0mS4191kb+uiXxWWY16lmWuc3LL2
MCU26GRB9I/WIHtGKPLaNfZ55ESLDo5/GAMrXoPDxeBZmmA0KnpfDeFQ09wvi+2weGjqXzRo0mta
GcVWpdxlJu/wdX5jr6oi08glsZTDIcRVLZRgV+vxnae43E5osvdyck5pQEMmytWwHuZ9asBH4sjR
3as8VOefl/EH6IEAcR1WyY6AtIMWesNVBy96V9PuaWeUWi6t5FmO3KSYOg8BcJyNN9kajzdyOm+0
6nPJfrX287w/Cy8Mj15qABt2gnc86dAikaJfk8q6EKI8Agr05NWCw0GaRXngYkb7DL+wPh/o3dpm
7GnWe6m3v3oXEJnCPxVNlvdgtPc57OND3cDOpK157NC1f/MlGw+44C+959Z1e8OBkB6KTdjDlwyt
3kTmmjUrMqhqHo+mP3iRPsI+zJDrdt64zgJPEXRCuzZMq+ylNBpzE2R+TSs8i85m2H7LXs+vFESg
e9me3ATKWmlX+TWfXzJLXQ1Fa+iffxV6KRJfgxkT0pkDMW/0I2vm+eh3l6ZR2xxPeSlhOq410yd4
E9//kTBFJgRpGrzmNkKDNP4dALe8B9x0A20SvdIdspZtyNUhm00LDfNcxwHEUOzoIEECWqVGuSEO
D3tFz/mgrUPrHhbahgw0fN1S6g9lNUJoGavh6zVqpl912OLSrfzwkNGCXWGJq19L9PlMlyeYnbMp
ygYHu2yk4O/Act8HXLJNVFbo3Xy8tFJVzXOtyWVXmOlbgTuDAJ3W2OX1Li+j8er2prqy13iMmLx4
NxTVxKGSSOphfgBC1fT3dfnIgdbFD+2xIDbENSQd03gTdOS2a8qJTEW6wVAilBjsczmE+DdE7U/Y
J6p4bfc/qkWOAkIlj6NLiwsKjb2MjFLfM5nslv3oe3Bru1+9w/hoLp19FjLGqQdbN8RXBvlAl+nw
i0gOsbD6cqLnHzGltcJo5frIs0N8m6uyMqa7gfTbNSMwXIuJL8WucwWZLrTCro4BTLYY+wm7Yz7t
CHDsLshkgG1xDFnXjU6Alw9ZyR3veKYgykKZknHpnEw/nnZmJF/LAdJWNPIkW70eHZtY17apFx48
AsCPnYGm3Rkf0oacBjGh/0NaaB4cRLh4uOVNDE1xT1tAbrWEkVEMBNXAE0VYARgyB4FxyqjvEnU0
/xnKsUU4eOyh7Du3LsJe12Ilxcsccjb13wjAyz4m7PEsbr/ZrPiebkc2l1R7A44neeI65yrAhkkR
ldvQDYGa6BUQLqxBwPA56pRRtw2wYV7qgKQV0lWqJ+naO6rb+G7owHKWZYoQNxw1JjLh+FQNCREV
aT7tdSdLidhlwmBLfNKFMlb29DGQz7TMhfXcOPIhr221okZn8JvOyj0dPXNPTjPWTyK/ixSyVaC9
9laLEF+IpTO6BoUfDLRW0zFnfCuzxlJg06lMqCQLs1vGnQios4LfWtfdUcLIZNaGWMVFs05Z07gH
eW4TCAtRExbLwXPUsqfTSUApujMj7ugO6+eoZHyII0Nfl4Z8oTF9MGkBbWVIYVPbBoIaVmoyDL2n
0lfOMZVXwxZQTXGhtzbndzh3oOUnaFL8wW6dJzsyScXGkrkVrX7nu8NJn+D7Zwkec1Ct28LWrz5r
FQ7Tx0kHolEMJ0v3wEHGPee0cHzrLqSDPhZVes4ca5253tVLxi+Iuzi20wB1j66tAgSpYD2DYVVX
gUOg10c0I+8rIcOlaiUBZqk4mGbor30juUDkRP+OYACEy7IazWxRZqJGkgIVCuVbWGfASblUCM5g
rg9QW802ZqNP8FNp026sfzUWNmBvBsTpIxmHNvrbigz1ckqRWRCn0gQgYMyZ4OQw4WiaS5um3tHo
jKutCkUecnfCRYsOJyRxVMfHupA54+t0gHqVcrrD680FLOl5LMR8LQDulE0JaS0x4pR3GZTSz4tk
iHUoGFHsrXrtTJZaGAnZRVppZOvGKZnle0+jSFmCe+djKO171zPetI6LiVl4AyH8lEzB7OquDxms
qnVr+bdIGc9G72GsYfybIX5IfNEdoHRjDTCqHlR3tYlyRKrz9GdZrDvZ/q7b6EOMxKJMEAbiaLi6
ynn0ku5h0PGkS696UGRMLcAODsaHbY10FJ0IgAUoyXqy9kphHJKYtskUMfdxwFDSbHXG+aTJUB8t
agvngZO4rw7tlEWQfmNPzzlbwxpTD4iuNrTI9qUa7oeqep8i9wrg5C4cywcSl0nNa+VpCGKWB+2Y
EFdIWsGpQHaA4kZ7sDB5qMb5sMrhtzEZzzINFliDIAgGXzl3zAJvw8XQx3qJR3rX+cF6oEBZuhYC
ltgEm+mDXwZwLtd1XTzaBStW6Fp4ZnwRHwWOCaY25lPY29PBG5x6rQsuoJ1CvgDYOXc4DEo6dNpC
xcfANK5pGRGWwaogxhoGAlpBPupQYCExT8ZfDhIDPKdotdmLeIDHkEwryVubmdMDU6+1HZc+s1o/
X/pNPa3SHEuPrH7FriAfq3a+Cy08exWDUNd7pEeBHExDqxaSTYavvR5Ri8ZyNeXUUOaHR+Qv0ZXh
J8lj/aHLg+9B2XKZZ2GL/mwxxaCKmorgpzChQ1OnbwRlsLKE4Ysr0jtsj2TrigQkiwIjEmCfDr2P
xPe6TdM49dIktnUck28x4ZRAFgLwJXJfp8l+mKLuHGoFBs9Rvg8dVBt8Hl0JojWJ9Q/YxsVlyOWj
JqRxgvRlLFMUpxpwnFXYWOBjYywaI0pMsNUV+299g8ovuDUjE7WIfHDm2M8hInLbiAhknMcqKIHb
aG2k8q2XAE3zjDQhYHQL20F2ms/+ERvjeF02OyaW3ZkVgQB62HW1DUy5R5jYRbs0x7jWIa5watTL
Qd3d+3pzrjBuLXrcbkvLfrKGqUZQZX0lZvlVmzfSpk6JUt4OWbk1Gr9Lx8loJZDnQSzqrhsz8s5a
BrZd1d2JhhGUNdpiLZ2RRaOGM64IQ4v7acB6QjMuImNCQyol6AYS5qi128xsgJYoh4k8Uz64VePO
zoK7VKEwS8MuX8VkXdNFJlbE9QnG8f29ISrjmPWEPRgV8oNgRHpHI7TrYeJPjCcWRR5rWybvnHSp
gIxD4fXnonHQl81Ep5aMYfRk5bsnwVvraOFJAQzZ0nmjHFSz8Cs8e4Z8uHscaWZITJemgaotgXkt
5UypLlQNs+tMR4oizoI5W1SCWHHkSG4GI8jr0YFqQ09OCY22VaFcenm+CPAupZRNiBeTPpwWajRQ
ZGXPfVB5Gx9rAfpRHH14rnFfD80GwY0gMgyQV9B/inQyToS/WLc6ejGZ4+x5iAikAkeF+mo6elG4
ShuiVpXlz8kjtX8o5PDmm4ISnd96ifKGKJAMI2lLWWB2AB1U2PTXWpDv3FvgMlI6ZlvNmzZ6YOVr
EnWzdRskF+ARm9J1miWBCte+3mRxeohQwNoSBGdPTIxu1t+t0T8mrXYJHHYWTvlfYTp8uXOAAZsL
REKMch280LLG5SOcmnzmhiYAh+GNnrYZjGKQXTZPdY3JbCsbbVxMxkftt/6pGu5HT3x5rfy2XXlX
on83IoK+NNtBHWW2p9op9ZMFZRt60+ivYqVNiApqe4VB82jXGTypprtrtGhfWURGDprjXzIaX/jf
CLdrLfmh0jDfYHFcEU6kFmrKp20IgyvPaSgrW9M3THvIwcI749ZluSXo012ZoP0X4KaNJdqPLfqK
E312nRh7Vjw9ANUdABVHfGRC7QBbTQI4WXkmGU0GlNwui+GdGnGJbCUHBC8/fOhAMLPDD5/zMD7c
Ziebzju0Hq6jkuZwCIyWC0czt40NuLD9cNc7MNEHIisQWFm7WTy+gmsFiyFODFZzhTQ+D0FL+rrz
yK1o61z6IsicFUBulhxQXDiEsh03tY+fv73mfoJXx+mK+GYOgOxDiRDn738ZZGAzDSQQNR2SyeP4
YeQgNnMC2JspU1jLzGZrkNd8rSQEsjwJj5TyzHN8I1gHTnNqlU3eXZ0d9Bhxkz8Q0WAbw0sfDPqt
MkFquMlWIAl5KTPE/KNB2zLQu/pFo5C5TsSxhzZC6VENyOmndjx7o9irLijOnGEJDSCuDaFdfU1d
o1xmRvOLSY2/MvJ2Iywbrq0f/opTEidVTHKOiJ7bMScecDhgmq7fhsz8LNLM2XvzRaf9tZgaA5d3
8hB6Y7gfG0XDA77/ne3H60joz1ZcOSfJqWhtDd+6eEkMtA80ZuHQUGH35F31ygYoNW6nlq542/op
FhOBSBhpalcZFwKlpgUB3veRVaIE05tipRoLzkdPh5MuFCGM889qRqRpWnhKTL89MOVtDzJdu1aE
uNSZCRQpweSwKDi/Oxlq4IE1sc6OYWXFnM0xgBfohBYksq2oW41FZ5D76UbGFXvbGb1i9AV4COvD
OJI/lCY7kx4vmX2RmFGYbDYmSbbDNDSPzYC/echvDqA/Usa97GjlameNcthqOQFuLaXX0u6Q8nAk
Prd+CDfGCQF/xjRVNInjW0r1HIcUbalfFkeZNbANhYsaLyBYm8qIgjXx84OLHK3KwvOkV4oxm1et
u2LeE4ltsJEN8XXk/EF6vzZ0uQGFUFwmikvSYK5W+lNXTj098IF11CcOoA9NxjrEJjWMPz4cnTY1
AZLmQYwU0UYabvzM+8CSgUNwhrGHLQ6M2nR+S0K/CKPiUoLhEVfdcLaGlTUPjjc2D+bIqHCMFDFj
84eFbgaovoc3h1NTiY9pPtpzflPuHTXcxhm1j4hh5l0j5GtCMwjp/xIoSXrG1oqhzwBDx2jI17dm
b57dtMOFJwbIPpNTryj/LNHBosKgiuozNVeNyy6qGSLdWwTuloW+nhIjhws4TufBYTxG65gBBSwC
7C9tUQ17uOz1ssIevWoK1FOfU+h0lwodbevSeRWW2a5loMLnvJe4U1ztlEbZOXDL7EBWX7hwPFc/
WzRqw3RCVk/wOYiXMr8zc0KsiJqaWQNwmywMWVqMzlfmEMm8CgirSTyrYerxwZVixv8xmSR4zEko
IjIkZssoii5S9tTXfSVZANHx0HN1j6JCyR7HJV06hutbyxteO0Bw9xP82a2YnSZBEm014FfH0ogm
JE5DeXE5hTPUu8vLPD3G3TCTFaGvuQLCWU3SFPMF/J5s5+FNKRXe9KB59XoUmUYJkJdxGG5g1b85
4XgjamtiGa6dg64ZS40HYSOcW5ijI+yG5xZeJxQk4xpl6Tvo6QLPiu9crCrR9hlaf7zU/N+3l1Zj
IC14DuzPuCC/qhvq8TFsyKroYIcsNTueroOTMP0W0EBsk2IyDJbtrJxqQ9qa6mCpJl2OqM+G5upx
7c/OhIUrN0ttI2qQeEPlYQYk29YM2azK0nrwgEmvMptApKnwdyJJGdS47wR1aJ5DgAIzlIwftcQL
KZbYSxNAjvW0iZT/WKEaPiIDGvY8yayqI81YvFqHvvCvdQSGstbRM6ggATvXNqvc1Upk0k9AiBhD
QnQ7Kea998Kz9jn0ytDOinMkoCBHKh/Xqu3hTs4o4MkaN5WdxBfU3OlG5lrLiTTfe1Nxmbxxk+jO
rz7QTGZsSuLK3qiJsbU7dN9BlWdIOXp/V5g28lPlZRfTxaNRmzLappzYQF4yIU7pMwzT2B65W1cj
KrONTQW/RBI6p2N51MFN816M7Gx03ojMiIvxUoxQizj6WPQtCZosYYHNI7goTu4qrQ4uPdLwzpjs
heXuPOVTVPa/AEEf7LF/18CqZUJzL9Lxiit8mTWuXNwVAJ7aURs2oYsphxhUnA7XsnTdrWNSLmfJ
h1dyi2LigajcGJecHhC4J4qher7GOJ+SVRx7oNs6H5NLpjgT5+06XAyMOy8Bmsj1lEruLbs3D7ij
CMpy3GaTRPYLO1+86Bs2JbceIbtSGfaJ9tuKw3qZ9J61sqPkiGP5ySnLlYka/JqziNuuF2zDUZIO
ZahdNaBTcOZOYu+F6trS6mYStYymoN+0BgCrRkIlLJKXKb0WNL6RIjNYSGLtgPdTrEhN3PdsN9+B
Z2yygdliL3HTipFMmnrl4dK+yXiEcj1z5CeKhTJDSoJaQmQUuoXdcw7T7OVQccSqEeQTIjSQG5BD
CuUciQMjCW4EZfO2EpD6OEIYuDMn5jqOT++EUdJiQsJ8sQkwWMYluQ6hoI2sIRX5XdBomlKWqpHB
3QlRQ7FyrdE9xxADT+XgZ2u4svo6DhnnTyW8ftqRuDrdT78MXkNDUDOwaSERtYtVqY8Q82uGdHZl
feguyuvBkKQoKI6x1tgQwJiHK2g4HMb6/OB5FRed+jA1ot/uIFHu+OEeccQTXaVpj8NoMSpL3qRj
c+4z8rk+JaHu54V0Hx1rV90TaU1o1ZgCVgu73tgw4TtjrtM3ThV+2Tw6NH7CfOd4LelXWB3dRGHU
Go8QU4gSpT+61jx9vMUFbhvKAX9Q3XkgYgWnuLWIZ4eo28xdMiw4CJ0JM++xAWo2YIauqW2OnYiN
grDAn9yE2QLW3zYqvfbOwpMLC5kjGgZe4bHwAlyY5E3LtPcqMNuDWSJ/sHN1aD5DZTjHgMPdGqaG
uTD9yAWjkp/ykdgmvzFhaWe9jg2Vlzzw800xdu+V4zGuosBdMBjvDvHcdqCXscdnd5okEm48H9l6
9Frnxhbyc9xN9pE3R2tXfm+sZMfMp1Y4+0JCYrdMUjQgIpTZbudYS+aiSFaQ23QWO3Epb4WZf5Pc
/iizzHoF/zoOVn1ntzY1cQHzEwRGtVZG2q1FHOgL2lXJicKKM5g9GZhS64VZDD2zFPVWtuXabAoM
X1p3i3HPoBPCQEFGn4VVYDEMDVls+D5OlqXszeeWbs535CTHqpHj0fLNTUfD9tFrk9naJ6tjzV35
oL8jmx93BczR0e/GZzPXt+xKwz38k3dBGurJq8jK7hx7kxQEOMeTYW1CCE+Eo5bv8RAuJ9s2b/r8
wtCmXlo6IdujATVV48i1rsfJviQNvbAsLbZa19vrbNrmZYX5rBPvNQ0k/NMthts4ZYGdy4E8gQPY
9bArU0a7cr6KWg+0qsjEXSqI3zMh84Dxahcqt/WTXdQAN0F3kCvtBcu40vQVpwQS/pglLAudeJXG
7TOEbfqD1TNG7XnSVwOZj3hSGJ/+/KljfrrJPO0XZkL70HU7cED4o/2+YyDFwuqnkvTWVkEa4qSc
cTAyRu2XZdabMWzDucu2ajMIxtQ+0bM7+uW692D/uW2AXyW3rHuvRdCf1Thc3OnLdAAsDI6/heYb
nETF1FhqxIXX1UzinSNH3LVr0yX1Dcv8lLa77LTm3uSdRkjokRAUTUAfXjyF8DwCObPE+wulVKfD
2qEdoHSLERAk0aYSQ3wFvLOKslG7tGLEn3Lsh8J8HS0E8DqDAEzA+G/10H7Mg2BEyOMdbUqODT6U
cHafVctcYVUgGRm5RR0vnZ7GG314Fn4iELDABCncmM5CDjHo2KQKl9ztVNWPAWTiRVd5O+Fwl4hW
pCvkWCfH6NRRwhyCBiHYtmZjLjNwppbdJu0U9j4cgBu3K/Z2GC+srAiocfJxr/fh21jY2a5OSnH2
Av255xi9KZ34QdMGgKTOfE+ilFqKAp20NF4y3TAeIPEkGXyKEnZdYSb8gdiunRqcrx8ajodHo9dI
n3MGbZcXw/OIk+cA9Dlm5lVU+xoM17J1mn18TeNpuLN6UXMdEXGTs7mP0qOTNuxjkrBfv/SzFUNN
bV/z1C0Gu/jE619zT3MW483ETCbagrvPFHtga+f+06OwZhh1QLKUr82Sxkzr8uvCMO7IRRt5cxQA
H8N0ALglXrlFh8sCEJcHm5mfBTGiLw65GyS7CZRHaXgZJQPMTv2AgVRtSR1P2iq/0JhdsB5e4wii
jypBLhgqXkUjTKMOMIqQTrF2Y3AvRqhoNZgkjHXxnLwJ0/0SVcktILlyg4mB6woYWholHrUSx6cT
4GSlgbFhNv3BdnXIcobgoUfksE0WzjSC31FZ+G2V7E0WB/6wEfXFlM4XyNDkKp5slnnIxWyyOcEO
y5b5+oxsiHZxAQR/G/SRSZFPt0jZzXCaSACdoC3u9GznR5F7kjX+NiBIzhAcXJMHuSmXQVLXxwYC
uJrQJ06wr0+s0FQjUGHfRqmLR96ibT6xpAUYZU69yk4yR/Zl69kHaZrukfY3aF9NPxqCNboWQ8BQ
bQAm74NJjqb6EmPknfpanclqJEm1lzQF/E5HO8AJP2Wuvs4DSXSxMrUdVpk1ijdvA0sq7tN03aGZ
XmpJjEgXzizQ/GmlB+F9ORXWpprsW95KAs+Z+xlE8S1rXZZsGD1XBYSHp7vhuiLzj4XO7zf2jMHp
e3JJw6eOYWofMHSMFfMZO1Tpqkyde9cvqPvc4Tlt6DMxnGnuSxL61viWWZs89+y26VuEBXZtuO66
HPPkpWt5Z5suXhdpcBPGSwI+ZR9pNSd+xHOZN9xnLWrDuHACYtPFivrH2Sucw6Sh5S2Xbe5Dt83V
1QsQAD3GXBSI/YvS1UdUgP3w0R2v8UCtNJ4nqBj8QLRztUqB8HpqC7yOBq3FRqYKl+RVcfMdoQ5m
TByl7E0wK0Pz0MXxs03Uy4ppdb8Fyr7AYluQiM0MhtDr58DvXy0OsiuK34YGa4LQOUm0Zd55m368
6KhQORUCD+y16crcjhad8z00bbfw9KFaweQEIVvZ2cXt7WeCRF+0ASzbPEQr2R4A/3trS5oFqtxm
kUWTe0TM9QL8M6gCbL8J4bCtQrgV29s0k//F0XksuW5kQfSLKgLebAkCJMGmaW82iDZ68Ch49/Vz
MJuJ0JNG6iZhbt3MPBlf8xIkiJHFrHNIndRAbzQTmk5ptDgcXfyJhdBh8A8plUBGe1p6hmtIRAEz
lkT4jJcdMn7GIhWf1f//hxvVvCTS+U+fe3oqzakNW/tk7rSuza89EC1J8vLKSKTi8zHe7E72flWY
V23IqQ2BEIxhTA9xk/SnHPKggvwfyqx/jawsu8JNCYesvtaJc6RFU/OtipBehi2GM2FdmTzUuk+3
svy628p8NXw+7tL7Vl73BzdzpccMy5ODl1BK86+QdKeY/9KGgsIOsPxVk93f4LR3s9FGFmqouHGW
87jLsIYBuktx9Q4lpriZ0/mjucwLqHyY3RBW6eFp8tvcZYEVoTHnqlyhMRSJN2nskpNsZYKNy0tW
ju9gN5go04RlWpKe8Rc6Hk0y4IkeLVecgPl0PJi0r9WlzdJepkvTA5ZFRuNZ4qTjBYKTnQKQGOHy
7sqGoU3wZAjGOH42QXcFbbYKDFXTAR5SzpJNi8KUTLxZfaiFZtwcXT7JTF4jlOM4G/5A03nEOrCc
01O6tNBLcwoFVpVvBVfq18JLFi5D9J/ZtUfplPqN00ZgQAL1M7ch+KmUB7tK74remRelqNCf7c0G
kgkeYQOj79KJXdFWpHeK7mh3617phXukQwCJpOJatXmn0yGnkNFPpp1aavo5eRbd/D6nVCFXQuxP
RVSCFxRrSrknY0dWOsu9W+xw6OgNT+yy81GUqp21QIBTsqbz8l6ydQYbxL8PDJQZawwuyOy18she
OD10PQgKzhD4ZVZD9xsqa3XW/2tJ5xkxiOxY59phqTmPocSBcBQCqpRdJFRkSKAPZOgV24zDUdcB
NfWsC2KeK61VZA8VpDEPgFPE8xBCE7hsdpi4qd2YSEVEhJHNjQxR4J5WR3nUBhpx4QYixfUJj3MM
Bf6wgZbZU77iWbmZGT5/UncQU/TyU2Og9EaViCYg9BxaDz4AnzGi3isl20wzsUhdiKVkS9Cdc2VU
fF4g5zmO3ZOWKQwFkXgycIqHHM87f6JVyxv09JYYCDPOTPE9/MXioFFpgNSJvBjL7F1V+waGBWJA
v/10fXlyXP5WYSQHZy6hy1AyxJMq/nZXAtatSug8i0YgAYP8K1HivY4Q19l2pr3ScABJczF5EWjL
Bwc/l7eqg8rHH7s8XDgHtrZrXktjQebveG6DlS63MuZqVm+dhozlWg3aq7Lta91RDQpJYIOtS2KL
rw5jFrpZz3M0ST7sKL9bjvo8ClykWvSlWBT1Reqo7qcm0V/qavWYjKiJ2M74ZZqCEW/dX6Ek6oEI
Ghhr0tWa/sBHV99TpnL8aZl6yVPOz7hNFHduQwgL+rO9VsoRTBfrpi1hXMSQfe2OBfqyflj6xLTE
hirreAxWzE8dexcPS+ueEdcGHdceKMd7r1rD8dC7aEmr79p8HjHMs6fsiahp2qfVUOFgiLb0RTXV
e9OU7Hqn4ru3+pFPofoVWw9olBDPBk5IjazGSoSx2OZu2hNhuacJ3jfwrR/zwpATE1fdssGoK+2c
8J5R8eDbmZ/MNWc8tZLPmYv+0sLX15ocWNVqx3ebTtlVpZ+j6wxf5db2Srus/Zk146xSTBNp2WMa
VREnnuorR8yDPExvKSbm7Bhr1SuB4+6yAhAeCROEmOYxRPanVWx5ZiV7skAuwQXZGymKaPHVwvw/
atbE4MifYkJJHE7tvHZ6ez5lk/3GJeGw8k+iQ9PgPRiwUx0FVW87F+QeD1bt36rBjhgpnwO5z+pb
NuDHaEUHdAGsW8EEHiyz81GRdNfS4mAtEUtYVutZYXWQu2jaoQaIc/Rd9Wg9fiZzoAfdAAm0bDBu
CZMykMz4gFrMV4TBfDcbL3Ofxp61mA8aTxICGij8K+jZJsPgPdOP0JDsIIruFrTOgHq34vWe2R1e
QYXBp8Wt3gE2aTCLH4axfAOU+so4Gh9dXD5evhj/4oodeaGNWxpmv+pLfMhWwt8Uo3yvCOHBChhP
FjXArKS4LDS5XfS1NsEBqNU+SttXNtREZse6Aa6U60fIAc+zS3A7hS8eMBoBFSnW7Jok4GYU/dE0
u+o2iOm+rvJL1pCz0oJ1DEUSE1l2NnJSw5tu431kgXroz2pnPickl0LCPtohkoQUcGNC4U16k/0+
Ep40aRxXeybqJYsfkqoORhDKN/ZEMmT/96gyJqtuh914QCoveKDzjsbLuWa4h5m9QvoO+gfMSqcB
LuZRSyZxJhZIqYdJHBwDk0l/cGWdC236gKVo7l0z97N1NUNTmj9r35R7u3JeKSOcXqih2sXk0JnJ
hzP1xQp5LuM9miHmr4Z5Xe2VGVN1b4MJyYrDDzCe1IzZUdoL1LJRv8GDV6znjJIC9nrtdGha9UVl
jRqMGwSgQvJ0Wv1xpn0Z+EMsPTcVpTfpVbfdYo9GP6sPdUX1zgjypGsXDDtWKu9mQnDbZrFPxtbA
3+LVGYEOVYaMfQw4K3UvuuEG6aCQp9ny021f+jYU1bApTP2h+TBVjAJpYdtn4le/E9z2wBqoO8RJ
nQSGED+tyr+klewIclpb/N6ijMll71EhwgoYlGBR6P+Uy5vqAG9oWZFQXtAeSZYNjzXxIY5DSWAS
CQZLyMtDjCbvbyuSfEKEhFoHVConeU9JemJuVfqij8mwK4z4dWk30p8T/4Fb77Jf+jokXJTquxpg
YQz0eGsLUw/Fwx95Yn6qqklUyoH7kwxU8ORs9xaOKPmGtncTZ9eX0vVqaLTeJJEi+u7QQ3X2Smwf
D31Lt4LTxPuk4XE5NLCS5YQyYiV3V2PnkajZj2bwD0YA02AxiGs0TD8w4bYuSNtX+vjXSk37oGJ4
3a29m+yllZm79WrPNnQBcAhlzHyIz1rWG8fRjcyw2CwSgBYsJeX7AEkkMveOtjTtmMFHT9P7c7aY
jGBtE4KD7I+OrX272ezbOukdZqNS6C/TMnE2YQm2K8uVQWl+0RWqK/oqcrm8nfNgVE+4CN8bpUh2
ukVdBpHpfv+9zC37asV9weyPz5tWpooTjn/vm3o+I/QCvsMSJWq9oTEJC3bzYDZl5I9JPwVFex9R
Pjcz4B335E2ZSRtqQ/9PmQufCiynlEBgSw4k2A6mf9H4pmma4lOeK5vhS9AIuRuMNKQyjl0IAVME
IvufmkXHsZbvFjsLk/tyt+IrJh+owKqi702gl1v/5bRpDCsvLxVtPltCBK/aJ28UTrkOfCJG5kVF
PFSN7TPoPNRc8wHRtzcbHvdcTGEFE2nhw8Xdoh9bCIGeBuPD6yRkE1315xVEWjHX/opxwc9SPlXa
dkdrG5urH5IJ99rMXq2s/euSutnPGj6+CRQKhs06OhhzekBvo0SrkyfKLWnWeczt8U8bLBrv0KK0
+Atr7K1ZoCF1TcWqo+wbHLjYb8B/vCU8BXQ3Q89Ru3d7ZMNBu4NvOSmugAzT10RMkazNht0CoBpj
CeHGckp8d73mr7P9bHZSegzd9r4E8A7TlcPioIai/On1tuduEz+cblmU9/RTlLjhMR6w5NoUFN0Z
oY095Si3e0pA7rYjnrdvZE1W+7zq43P/byjbPuCgzvpiwZNLDRLHau1cZIyPZpeqh9zMzzPCGiwr
hq5q4nuKqkdbWdkrToSI8hXhLZrx8OcO94H5hCQ5+5/WOmJtb+S5jwval8ZfFuzsHBZTHsvlECdt
FJA5oIS11pAN03O0sFUxcw0KBqoLdrcwgWmIx3fcx+oCCXnl/IIa9U+3Ovo713THyvqBhTZOFBvp
BO3w4q4VN7l5Gaf4Ta4M/C5LjHl6LylpD4rY8G0DtlQ04mdQ0QyaGTVcN64OSk5s9oe+E7Ra8ELW
MxhDTTeygcuTfxz82IjgoaF9F9zC1kmuVOXz0KvGK3pKvYtOOuVPL+Qm7znKBM3SMFCzNQXn2tef
S3beMfjzhc7aimMu38s+tQGLYi1LEI11s41ASZp/ug1Wx51zfHbrZPBHFAjYmLn3Kjl4r1LTZynt
GylwCmc0rlGOmD+1zkZqcGmHbbRnAqNAqEkPDzyqjdox9kmyErbLoIUwrECvsrAA68OUnQ0Jezcb
kwsewOqIiTkoLUpw4PZNVvxcRatztBBmg0TUbGa4gJcRx0GDSYzWDemVy/zH8W86uhk72LyaTqvF
yNXoHDyKUvIM06c3XWiUa7fqcmwEt7zDHZkOsX6TZfpZDc6y05SkOHGdqBwOK/iapWSLW150kFmI
WgPAJKXnXLeo+4bqxJuiz8+9yY+L6/aLHOzJlgwA0IR9RLHooik1LLCYx7BWsuzLLAwk8wBH0GbD
v8M51BDsTA+op69sWT91ehBCyZleKTHDxZgmtM6Gq6VRytpzvTUsnAklJsbe1rW3jlYmDywNPs5q
+DeaVhq2vaMjABjmkVnISc9SEeahq6a/tIk07AvuCQAV5h6l9+3c4FJtX+C47kfDHDAD46zPcxdi
fGky29jOiX2v4emuEYfR8jgjyT1UafzprFQRrFOd3olUcr6Sp4yIzn1yRYZtBriSYsWTn8eBO+QO
5JTki2Wc54Kcvs25ftYLbaNG53xEAjdUAzmPGBm/t0h4QUUpbV28ASryfbixn1jy4GzL+zWILfHK
HAr8h+WomEecmIr4pPbHZcyKztmcXpKoyR40ab1oFi4GixUtd0d3tpSYcB6YTOw/3or75FKs6x/s
QdNWt+RRZV2K4l1r52/AHPpXEsMUKxsbKbhS1b01CCrTB8wChAKJznaXSWWtZdndgY5PseVqYMMt
djDl5MgjthB+i2a8m7P8dXHEgKvGvrpIZNdRicNFx/4uauNZdspb4vbaQUxlEypUhaBWkdPiZERA
df50iq+GT+KjiUwOP3ZLgrulALCpjVeluOWxReVCwamf4XLrXJuNm9H6oE40z54jFx6JlcDDTptd
0QMUJeif+pWtnsy+ApOkMr30kvJgU32oVhwOomgEm3Za2cTciL0zsCoE2CsPacZQxbQUahHf2Bz3
p5478wk7A9kd2HLzMDhURbFlsExA1D3WJD0m3DeyEWisqQ3yeTnGI2cCcEIfk9b96LVxVfKV/UDN
iSNZ25jXlAU60iqCzMnecHBsH97SH01Fiw+N6COIPPn0gAv1qSQYRjeiejRWPJp6QgvKFuVjuLF3
nP2UU2moP8BuZMA6n56tLU5spOpFIvkJzOY7aO47EwwmUf1DX+fmhY73l2lg+Zbm072jLu06sBxY
cwopmDV+I7SCXevatc9HCDKLPPZOm2PzWBSY87QkhmzR/PEaIo5a2MiySQpPF06IN5muhQiCfd2p
4c9ViAezsRx1hw9UIx7RutA2CXHbvq3y524kuKxx28/FOp1b82NxLBZNObd9pAAc13LNOdBnk0CI
YCMR2+9Q8f8zHCtm3KhxmZEyH+xM9zs8sGwsGTXWa1ybGudhlB2t6o7qurj7mqa7oF+bf5Swf+mT
JCOkrt9A/Jd9tF09rs0qXRvjT5YsIrSEJSBh41l1SLbvQY5X+9bh2SXs+hq17P9MWflDbRuX4asE
SRyybyYDHdcNF+VoH4iUJV5ncB5O20ieZsJTvoUkTvsBh3D+DwcWHI9FJR3fnI3Qlu67S/QzhVNZ
TglFGKU9InJNKEXLjYJP0KtEDC5uH7ts0jgIl87nmIJGNRzKeHKgeSxyWqFzMn3CJQYTEfFzcx1S
roL18JqSgshy/tPOzGo7z0kkEPfe11lyTGi5BR1kuUE52wDZlXEXN8oYzrZJCtel/BG8gd/TVrun
qa6jnB5fgG728FAbkz2KvLoqgVowGnjFTMWvzSVksuaaGEqGi1mcW53DudtGfo7rfr9BlLCToIPP
Oj2uE7oPrFHjvsbaMWq+8rkwHm2xPBVYoPd40EdSO/skN5+LKPlSepa+nQUXMZ6Y0Go1dBTjt1HX
P9dQvXV2nZ35gzPAYYsIYNUBzx5jmjxFW3ed4WzPdwDl4EaHRj8XJd60eUPRZyPmcJYAx1XHoCNd
GqRWs2asYXNIEmqvzTl622rfh7qx2FdLJ6yKf/93fhqzVl3YqP9xBdie3lBuMGXg7ZwWT6I7DN+2
Jc/Acdh74F6G356iEhiSAB1XncEZl5g+p+UsusB+PFQuPkXmjvmi58oB++urIXsLThMnJEuZ/4Q7
IUEJNaWmV3mdW+6lUeUOknm2jymTe8hDdnEzrmQYLE7dnkpttX2rEB+FaRghky4B6oY3kaKbdBVC
O0R0bwRJLPEXOZUg86MPeK7BmpvummLUHsedipHJyFUWnlaF0Doc81E5tgWNz7ox/MG9sfw5td9W
LC7mmEDFE/oTxlx2qih2+wIncgNl5VWjxaSL+2YnEYX8bmRr3xL135NNmXcTZbtEp3CDsmzi6PfS
VLnCky6jLkmK6d2yk5v7f+svXdCByVGLsFEW6Hn+RgPZC8Y87DmStlQHPd0rMyInM0B+kFIq+JbY
OUfS+WWaxlC71hzwyo4bqSWt0DrFPRMp3T7pT8WKb1/hytw3caVdcPCj0GanSGt+M3wzN5YfAwtP
Du02loFBzeedrZXyykXMrJUO+FdG1m9p00J4hhVSQkIVRtS+t3INzBS05KKq4IwXPHJaQ/MmnYYy
ULBt2EP8jf6neKtREUdZZ5Y/A4u7JMblNjvKNyqWvQeqpVDxo9BuGxuXVhLwqHsfEjXvKqcYD/bM
5Ewh0smqXtk/GA9xPSv7SWxN82V9I4oOvbvpXgms6wdLNLFPX+ELjxdjN3AA3Vf2p6MhqW4tnUdo
YfiloivWnlXO0Mk1Ji6X7KqxOpWnuTPIDS4l6LkbMSU90R1gMjNx8MOeq1eY89viVDty9unZhMmO
0M4KeKIrNokw7+hnlVjhjkhTE0zSOA+i8hFEo2MHKGRY6LTe2gZZqy577DSYtfXorUJFPk525aUj
1u5UsSkeFnkeUHMG959zAEF8igpYtukaa48SQnq1QgXIC+lb1DPtgLwRwiBqifMljFsSB3Fa/jdP
GSHdxT0uRlpdoI59AbgsD25ST6GGgLQo9fxQqNEvEFmMj/c6WuyLAncx4yV8pPjN3kM8R45YxX1U
k/U0y/oTyWhhvftvTnAjl2aBBYTcOKBr0xs7eVgorziBQF2haJyV4VFtAOC4JAsowwU5aGdRBeaX
kHQ6dhidcQyueRmsFjtgGbPZbppTF4EW5P1EmXY6GD5jPKUWxgwaaDCzM4cEVuI1J/Q3a1rVM07X
UtESFmjI2mhMtHtUuP+bPHbClpadWzNpBy7t4bQIvt+CUeg+tNNpiWbzDHt02OnVW+6o1pmBAuxx
ZR3LftEAK3UAwwdMmFT8zA8VYBQUu60bZXyEGiHCqtNFCNcGgVlGcq8PmP/aNWu49tjtRO0CEbXN
TiuFPJ4mTDeYR5g4CSvRM5vQ+0KK5TgvyeCt2todu9phZZFQ3tMtbNC245k/Ih15/aCU2PJ0DNVy
+McIvoKmR8wnZfKTq1ketCtWIjjzK+4DFlF7pW3FGb0JBdsFNQER58vqa5v+KRew8mJyMDNrb+lX
56BbcqseJerV9StgrYyMoWpE5g26evhNmB1aJKHqvuDUrat1cxhVchYK22C/LgcLj7Ax3whhkp9N
ovi3sScUFfQ2p3iZy1J/So32mGlp/L5UsfYAsBog/PaXUas6B7pgJIoDf2ly1GSiygtgy1zfTiHk
JalHc0diZTynuhUmOONoznQuQiQ4HiTnglLCmJeRvh8JFV/WSnyLRP8H/yINevOkq9Ea1JH8mDGO
0YTSfafCSPcsBnn5jtay3Ba6Gmjv00Kt5diirUMfqPUBLKzyaqN00jKlh1HHgxSjHLl++twNeS5i
s9v3Ko6sZVlGr2aAIvimUrlr08xSGhjQhlQuOAit/TjGyiMc7+qmDMkeQKE405f0kkskkN4gATXQ
j+TNA8e1XFwIedmckM7rWPRvjo2Yj9RmIYHICeNR6UblpXFHbTsuQUxcWi3sOGMvc0X/OAlWp97y
ZmYVXzWlxSjw1Tdtd1OkiHAWWq958546n0sSB6XzErOXWNmN2BUTgiSAx0HRsB7jtqQnyblQs3A0
VFrI5OcMKVoZYYgr5Zl55BBjyW2cF3oYsTyk5O0oeW5IUnXMg1DneSCBk7mjnB3KmSLAEroV5oip
c3cEo15rTADUou6tBE+IFvY8exXVfVGR+LoBasDcnOaWxJZOlGduSX+jEczvlHrshq73HCd+g5xr
jlim4pNYbZzaaagWV7Wf9j2Cq90QiyxRLOZeP3cjiQKsAiygHioybJK+tJLfSKPxw2neXTZgDQAO
jOZhg4l7nvdsl/QMv1N9ndIfpzf8RhPHpuIIiPwpQFqpy6egcKqmjnZk+p7NhTifDNgfHydlZVHY
fiZbae2S1D5IxtLSEIjRJQaOUJjnFDgqA7yLqu0eatc9c/QglvEtGuuJ755uCdsfjXdlXkMKObxi
GshPLXcEeyB2/atKw3lvxPzON/EWZxSExK+mWVF0OPvQWiPxU0PdOxI9qNJ3bfmIwfvY8cR+lGOE
4LzQoPVzptKbh7lBJpS1H/X/SqKauJzBIHhLS+tKPu+prMUdLDFr/tjOc9EAayCYA0d/hN/lildb
xb2VXwAdFBlR/OyLSmRS5rSS9XgbVsfjeB/jqcJ77DY0zMs6WFmHFA7HiyHkO/b6sebIPZ+ztt2D
pPFQIN4BB+5G7NtCaQ89AOO2uqPmkNi+Yq8NcrLxTECz8knOzTM2OxiTnus+18Qn6vKsskqDL4Ge
xOo9wfcx7agr8hv9gdDXYGL6ho9KWDeIej+Vt9IoL/P6NUwBLkTYxZjcZ8qS+RipzhFlfcpsM5zZ
hdkRozLBVBZgFwyWB5pRsXHZ3toUHt3WEasWl9fwWD0XBl8PtsASt58R0TPUfuHg8EmVBckcvdba
eBhBefXTTkQcOA0rAFq2qt8G0nPNPjRf/0uldaarAIL3BUVf0GU8IPtpI+FSupGQ0mvQVc8DCpBD
q6lRbys7D1Q3TG3N16voIYGFlkGsxYZ1yi0jqJOwTs+kzI4WhdXr/IHr/Bgz/QPPYNbRTxLLxmj9
xM1zrn735nroyyeFJW/uvmj9f52Z/ulcs1X2axJkUuoQ2JvJEc3qv2vlLKYCP1F7HPiorGcOv3tQ
GF5xmXGUSAAzELtgY8c7FEa0hVPLBadE16oBi/CQci3lFqUXanaYCLbFmS/ImGru49ANnwV9HDNL
AuTs4zItJz1964tfHN87Er4KgnBa35TyUvcjTz4CERqqfnqlzxdQCDe6+dVVLyWeFWH2kLpuRfsG
PuyI6+OqmKGCRTXaupHqg1osSC2XRoTcIF6ePxCB8EZt9soXo0ZbXyhmTqUX0ezSWSenoOHvWG2L
0Zk2nuFjk8Hj/EGgUG6Nkealiw4oyVhew3zOQbjTheHyvutYg/GzJYSlGyKW6YjF9Bsbapr2lwkL
QjkFI5L2uCqeKmh4Kg5VBb9+wDzLrq951wrhFYcSmwNE3lLl+zg62D4zHouCoPGgEVvvjlnr0vTy
u8mB/fjZ9MNbTwLJnZa9yl7UHvbkHo90kO8wb+4JdAaIm/s+WY9m9k4WuTHomGFnPg/NYQKgTdUc
4UuwHu1/KWqEy1I2dq8DNHlHAiGc8j0VjIJ4dQ1Tb857Img0Jtk7nZNzh2bB5oGVMWFQyy8mwpwY
n/Mr8JLQHm5txE1XJBe7OYFG70nTassNLg9ZBbpSmCBHisygIZlt2BcsE4Hzyl7zpJsGQ4kiHHMc
74IBiCapSh7wQTcarC3AXuR+9R8TkGehBlDiseP1jsTD990FdNafmXEgb20OG6hbEUQJgCNYFpup
f6oS+ZiC/eNN7U0pTgId+1V+G2aeJBHlNYA8XRIxMcXggk1mgrC6FMnpcV6yR9LMB4XDDRYEjPot
xLNbjbEVM8nexK8UgzmuCEJH1ucy6x7h112MWg8paScT2l05z46Rb2AzzbBma8xXBCbQG3qvTf9T
55cNPZHhy0ZcQwEJKmB6Xcv0Z/tcaTRl+jWW0kL9VSL+O9V7o1KYVQOn70iN9AR+GzRQcutZBKU8
fwTqs7N0iKY8t6rkEYYBh5L9GkdB0dGEiJ1EqTYPDPuLhZ09VUh4yzpDhZsiwGL9bdkEguEXqXcn
B7dzn6snWrb8SX1XSMms2nmMn4WdeaKtSeJbF9eh/5OuIe7zpy0cbi33tuLdoItXSBKoUrxEYKar
JCAJhm6+rDApTT8zkku7qVqbzWqYjjNeHyx7E9A9CfGc6fIIhGTHiv7QAuzKc6PcIZjExRByRqag
61ISO+BIzFd80++mvCibdJ+BaQhQMjiCm48jj/GZm3rpQkTboezIRBV7oUlcKiNzKwc0Db9Zlm4q
9LsiPjBr2UShh+rQLKeiQh8DHIv+zwbsJe6vQ/Mbdb/69J627O9e7Vl5xqwWJDHaC8f2PokojiQM
nyw/xkIFanJs3X/miJmc21SOLVGq6aW1fiYFi6Nk96E8FfyOBndq0rFPP2urfFbNezWFU8fG2SzP
nX7DM7fRqKjSurd19uhQbyhpWKZnAeIX9dj1Qx5RP4IvpEqPtal8pNZfahle70XOo9NdLQxJle3i
XgNdTf+bozVhpnLXILFsldA0c/v10Bz1ngV17gGyC2v5qvVnXJVH2PSY6lmZwdh0fo3qolbDyYa+
Qh9roA4VTKWEOYC+QvNIWUhXE0FNM4iwvR9zu8Fnv2s87pPSvkIM+0w06By5S3zlZyjYQ29U0wXT
zaVk4UwUXThJkOfLY2dooWCBY85hO58iNsO1jrcqunZGjlH7n1h1D22JTu8PrfuPgrBDzH5zTATm
jY9Cq4JZnx7vJXkqoLC2lrMI3/K+JITl1aSKYyUkuvAa755o+t4DGz/pZuzbDgsRLAA81Z0pOSzm
QdFyjj8fTcvchP2ABVt/6wz2GtQdmPN7nPOcwg+2qZPQQy4cNn3V4SFcdqXfZIQR20D2rcp7TJ5k
ZvhcT79uC44h1umsMANl+cdR/FwN8lFrUs4gbh9U0xYqcblDjHPOzWlG/xzlNWXz1GR62K4fk/VS
GH9ThElRANuBewfuTcJQtWlhq5xHOpx2syP8OBJ/9E+dyxVtVbziUX+ZWIUgrPwJgbHLLNn9YAKe
WKgBTni1CDa6xIEN1AgiWJxzeEcul1LYPYtOI7BS9aFJxAUiVOFsfV3G18ppjIkJPhHPdUt5kFIj
aThR7o33K2XEZ+4i9Jcn7c3J4vO85B+4qZhOIXYazPyG/WI8LVgWl4V5B7Qf9hGRvXFX7DWneZD4
oXSrfVyTmOVnga2bTUKk7umm2kVN9xytOWsh+QwKF1soxTglZj1NeGJK6MZZw8ZqDyQyTfOhNZOT
nJcTsZ9eJwKxCu79Bw4qh0WqRwGxkJKEpAiKYwNddanNBzimPp2b8Lto6Ugz5WazKUCiOgEfPbTG
R+9e3YQ2Td5LNqd9yYjh1oJ3IBLO6JhB0cvDwD9p5ke3x8TnNscegbKhRjCJN3W6A3AnftfNKJWx
Mx4Q5s5qHe0LPTmYy3E1O7/W2Apvg4Xo0NvlG62RHg1X66oG0VZb1Qd6eSxGHRLnjyAFXRvaS1FV
z6BOfYXDX0n/TcnlrkA1skbQZVo4GydFuvg9+VmyPD3SdUDx0M4Wg++CuNLtl2wcXyKgQNt5U4H+
2nlSoayxgXJiYFpjm7yBQIeToSU3FvkMgdN+qm6jrQe0Vu96jNV98ZFtP2p/B2eGrJxA72uAvdGj
Yw6vukK8orU55Vq3dXjaHCHq+G3Z+tnctMX4a9E5fQ7zvrYfzZWs9kJWDZ/zR0U329ItnsMGL7Uw
gXBc6i41Udsos0I9ZSBdT2t/LcA85tZ9XCDVIu274r2GlUG8JuDxQzWzK+RBc9r3DiHKIMnXAWsi
alDV5YmVux8pJiVcKOg8hxdBFfn4PM3VU0qTsMYY5axVYIDLTRq6A+wpGGIyU2yx0+irJUZil9RM
aLjnbb5r4Bt/LRRgCDn7Cax316Qh1UteNx1WOmBV4j9O+gmw8iFmv9etp2FCVjTuXffUto8b/gXC
sDDutn5dOSDhWiigsM+MyYnlZzPkuJgkEEJ/o4ibJWGsO34VcQIGyJRvwFYNIQoXtpKtb66B/2bA
klWANVZw6SqGBEmEgS6znSNPaH9mmmCMq5ik66in5B1SHFpeyu+mqadyUXcJ90DNs4FlUKBp8X7K
3qRq0pSJGT95jSghEyqEkUdO6l57yKz3kfacuLrYPVBWUvvOQ86o4taPRFin4Zv3aLZlC0g8ku2M
8aE2POX4PHvcOvHwX0uZsMKswW9LwPNPETPBLhCgnNVVFtHD7Md5ULW/JX7ncUh2al77Xf2I/fbk
6JuGiqttAomwA1q8K6AmYMyaspATI/0t9XGQt7SvgbXhgKdYlG7glL66uG3vqnJEroRKHxJrOTe8
ybq0DBhxgNJ5qDAfDPz4lVUdr1kAofRkRQ/plntVpisWA6ARTsjklW5dEkiLAAH2nfFpsRxWxFUl
sTDHkpHQvaPsIgmrEmvWWRfKeaRtr6JaUlmfYjXUIU4pKDkpixXWhEGf3BHejB1Vph1YYy0Re5vf
DPcaQnMVtNFxggYcA65c+ieOCVpjAfY6LZq1S5XFa+v8RYvvQCLyFrXlKsFERNYX2Q1sgpAuivp9
mHGAPA0yPlsoUEg9XtWcO4fo4f84Oo/l1q0tiH4RqpDDlCBBMFOkKEqaoBSukDMO0td7wYPn54Gv
LZHACb27V5Oqz1KvjslCPAOt47JO/ajRevlykKGYkpexwf6ad/kXiNjPUT+Y3OiyIvBVkj9WrftD
CNkb6bMqra+Zq15fFL7DHNYqoYihs5T7kuRUhZYGe6czr7SSrXneIiciWMOLMhXs3WdL/quk0Jdy
QKE7PDBFrnitwzGJNdc2b2F7T3OS2BXisuUxg0zyf6YEDOUnjT5LZzc05QWYCpWAIRI+AtWAyiMu
vcKiv6nsr1CRd8CFVjlQz4ymOHVdhutUEi7NOczHKO9hxp1ru7Q5dh3dekeF42QPVrAsRxyvwOCY
Z0JZiUw/YkjAaMozelq9WwXEfL+thQ3G1fnK4ul1pkdOkLmr0kCc0qI/6hJnMNNojiUQT3fQeyBK
Qr5rza/R9wlNffk+UOFGacNYbxxZ6b2+grzhDEZ7BrVAqTPkjXSRWYx9DFSCwgTnkRq6AD/LuBia
HuJMkIY7oxr8nnop/MUatfR2BFaxJS8htEReV0skK7ei9AjPCnX/3DstPsVIS7djqN/Tqo53NZHo
GAPGZkryYhWntu63kXofm3agZoy8MH6uEA0StlWih6yoeDgx8gz4OFZOUcqbNs9/4Sr0rOX5V1yX
KEMaEovGBC1hehtgV7iEdXK2teQc9qO+VQQKXd7b6JEaHp2B5rak9gWG1d3MuEmnaIXy8emZ8Que
kO3e2sVPkDcUfUrxPmUQwxB/uQuSqK6d+keU2HhiUtd6OEUnCFhvBTVhXmfX4iAliMawXemwaz1r
5tpnZbH9SFApt0JPQAGV7do0uTM4HZWXpLDG2Bx9cDJk1vu+8GOeHKN1CDc4T+YNt74A6iMr8gM5
/43CCaxQtEFA1hIlJtEuf1VMruN83eVsE2YY8b4VVvdd1QPqW1DBybce3BLEBki1VyGBbuKYqt6q
DcathY1Gl/ut2sXisqQZqowmKQFZHS6CeWMhv6VjD+y5BB4sZNbEfND/FEzpZ6DxmhnAxmftD4BF
dNY8nRnkK8kMOnYY/+H/Fnv8i5FbBJrYjvSjM3BVtBck7u8gal4606p+MhDOELZ2hlDyXZ9xtumT
iHmSEW0m9vDytwSo6w8OF9t8Sq42MK9B0dRVG3w0BsCi7VTzUzUDKne5jGvMIPRNkPGrdj3F0T/F
khhMzcRp1WimJJCGjEH6pwSkHgp+U1C52AHUfO8gv5YQEvVLYkBNnqWC22sCwacRCSKtWrhmHCbr
r0jj8DLoXM+tHsArDSezWV7zFM/tDNbip0xbx1d66R9Wb+6nTGtWVhC8V0PCngR3BuC6+S4bExsk
QS6WhhfTCFl0tBg5BjPZoMqDW1GNtWrT9l8UOcvBp2dbGadNJavSmhEP858p9lKbku9W63mEJFCS
893Gy7Y8F3Xv6P6sA6jLFafeNmbwGCRYXEaY7e3IPMShBKoaWUIx4jc84dZeJ9MrYobLcx3/WOq7
MnLkdws2Iak5KZM5brU5U2mV/9V6/JxgqYFiNulOL5Ggg+VEPALm0gzzVXeG/Dwp1imr2r3qpKx+
5HHLSkE3XDqZ+hhXDihEjLpdKrykUmby+OybY2QqSA4p/b4FwT+cCEMXfYEDZ8EaachVu/cegnig
Dd+ZVvt2zM5XqyE7u3TAe7rS0mY3Iyo6LeVjs3aS6nqrARPRKFOaxIxHGMKaiQVWu2hRjWj6kqft
mujdvowfXWLvFQrmU0yvYZ95jUUHffXdmBqkSQVTU7JRsG3BDrDoJavVfwbA2Uat9nZBrJSrW3Iu
4Mu4UQmikA3aJ3a04bzu6Qi+SXhHuiElPXkV+1qdTfjv2bbLB8ERDwM5KFwKZhiLS3JxM+JbGTvf
3I9zMCWmTKns/D3qP7Q/oKJ+Fot6wYPlJAO5mm2KT3uuiC98WfZFabCuOnsaHhhK5KuwEE8zSreQ
pMj11Gurf4bz5KstyOTgBzXtNQ1Kv46tQ6NQHLKZmtolSOTFbcBHy2QLJmiakr8ytUMcyTRbpl5P
SYDpXM2u26rqo57/UvVrxO85gKWquEQG6McBgrVSTy6B57PykVecHs6SY2805U0nNDOCe18+pgKd
pbLfWplDmTg1W4MQpLaVxVeK7gKNERmceWtKLUPau7BBrjMigxZxswA5mDSbiMVvJvwva3+gIbCj
szuNWLm4X8Rc/OIG33Ha7hX9NY0A4WCnGvi4id2R8HPoAkQ4T5kOYhIXxbiCtrnXkpVqf1ILWyQ7
09hkjhsHL1rzNtpHk4cqWrDbv4U97ypIYnTZcFlJjhlqlcTFLc43IaeGAnqjHY/XTDnO4gKSxQ2r
wq0ofZ40IPXiRdWN66A9bGcd26//q76WDysDLYYRc8Nhc/FT2MJ06c7ryakYqYajAzPpNJ7SfF7H
YeBa5t0uz2peY4qY93oH9SYtTgW4e9rKd4BjIA7chV8gMaZRDRwK452GcbpQdzXmDq5mWTAQQ2MG
x2sgJycu2lx5AMPzXiKi4CGjbyiKETkst4qk3ezgvsEGpmsWTzv2c2kHzOMylbNPPIbJU75Oda4m
HPHzn0R/Ui3CXRDMWQf/xDMHB4vEhpdJGC01lJ8JPqVMe5KW32pcMVpMyqtGkhn9aFDWgYyiL/bd
tmR6MU/kOmkghnUf5FxulOMoyhWH7E2oH8WEomErtzm1PWcQ/you8QVmpoxkwF7A7O3Rk6BwuiOz
5hSD5Hho8w8YC/OAI8neY7kgVLc49LDBu2hThETcssRQB/3TEYjfnp6R6Ky+gNUs0pG4KeJS4vYc
OuAk1LsMOLySam0zuMuzE64n2yBfEPGOhGu99OfgGsW0PSQ8yM0qaAdmRVs6V6D4IvKcS/slNumI
IIVFpcCKTysOt5yhrfGkSKgu8/3MfOBW1k+ruqnYLIFQupL20YD3ajTiTxjM7AAT9U5K2iPgeya/
bwmTOkBVG0bVEIN/ExbQsYUgHfNGYXaVvyROeJno2Cg/JfxOXcbGiX1z7EnmM8xwcLKXytlUvurs
M+cVkYMtNiNXVUuqTxS3BvJBA4s08LOfRPZRK4bncH4ZS5AiiEKJiqurBjqTceKyf+SQrAuahJxG
G8a3qyBroBHzOhkEYaBFNMlSYqHcU1vmyym5hTSHOmov86RzHXBOXWKdO+5Ls0yjb36H++exz6A7
gzCKyctVMv7WR6/2v0pdX4EFR226j63xtcmULY3gy+1i1XTBe58UrpGOZ7OKfns1elrJ0jaDvsOH
SJUjIxgNP9Fkib8RHHGc01gEliQ4WCMg3sCiuLTUlJU5tmu6g14CArbyfO1bbSMK/ROy+Uu3UDE5
0UVnOpU9S9kwOL/ZggQdFfVFq2JSIW2XrEz0+Z4iwMlJOOsMxf+jor6RyCOxDdoVZ1NyBFn3EJgb
Ab08U4w5ivrVK+V3Dxc567JzkXNDZE/NQ7Ew5pkvxftI+1SVp1mFV/NL6V4awmdB+5tJh0CLvvVW
3lPaTOTY/hik0VPnZalMP5KRsh8+GRbwj1YgNnGmtXial5gv45AeqHyQN5jf0mtBipv5LaJ/w4Wm
j2xiQuU+jOO1CDHsOIjpVeXwCJu70NG3AtinI9MN2jCR0ZdByYesZDiMp+eQpa+iLW/SYPkyb12h
fbXQKAxVcGOxD/P4pQhQPRrUqHLYxXC3C/AEpj1zYlnJq/J3OLYmnF4326i9K4Ic421FpbrNbDne
zREo6+rWEM9TGxz8IrrkTsSf6HZVBCqqPkhLdo7srZqMr3jy9k4l3Pr4OujcHbnkyL10NZWZvJzm
VvKGj0CyqA275AwMmWkRuDjQBvkaTMyIpm8Ohgr343UHcshGVIcvxwhcp1TZYcJqN2faU6lKijmw
diueIbhz0UJmrHAO8T+d9dzED6+w28ukW0L9Hy6Cgig9DjxlvkSOqwWbsD5pyV5uPzLHfpHjrTPd
sIBzno2pTW9MeLqKnwDjL48RXoKIZXYuf668b94UPegdWuMkPgjT2kr5X1co/vJS9PEzqu4GiZ0C
qFWYayz3F4yq8C2MaQPYyICieMrzS1N7DECwsVmKb6WQn2ke35k1WSc4kYK9kya9TiZqQ/+3S5TI
YiPRPJZGkKiMs0iz0lugAaB5Sd5YvEmsS0DWicIYaJc4INnFXEvecnItcAvTVXBnMGweeQQo1Zbe
1F+n9oAbbCiCkIWrcs5L7w4m0FV8xHDCRFrdYYdo/hJNfWSqAWgL0V+FO+IQhLfBkgiFuXJ1TczC
N9ntrAZQXpMzpGytly7X3Z+MSWBkyztV4ZshdLshty7XOzuqXNoDdllJmEoMiKDs9SLb5Sl2Skiv
hhKuFaQSh8EPOwpCwVD51PtlXbyOyaP7fB7KiasCntDxkeKeX+MmzRo3CFb5Vfsrvib8+JcSNyaA
EWkf76Zd+zo+CJzO6drmKFyt6w9UAQc7c+9+hO/lK6/b4ji+Orv6Cnp3RaRlIqR4w05MJlvPXkN8
CwM7Od/jJYMz0OdYiPqJ1rcM7YTMEtNEzpLUcpuj8h0HJdK51f9J/Vr7HBje1uvZdfYYBcSrflTY
hVQizxSduc4/LhwOhHYspigfDEeAkPzmVyx1hOe4+BXSE/Y5o11l2uj1ybyXBGHsLV9bl+7Hip11
1WwqIqIky3EHzKcRO/AEtH1V/E3vUAnwKZO74Bg6E4cvNo72QUu0lfrovniHwxVp3MK2Mb/x7HII
WnFW4LnnR6OJWydz8o8fhcy5mL2aEWG2p6Ouy/iZcB0SvPOCai2VdzI12APIcA703MobR/G5km6G
fq+HB8k+5NGB3a+adhyKww7d2JeqAy4hfDACvtG+hFbHFwgZnm3zvfS6EyEJNVi11i8hX+sffXA4
ZksoY4PP5AQZhfkeJLx6PiuM08NTbX03NsrpeDAFPKJ1DQ9nh9tVMc6T9mCqHGavcnvXKs+oHw17
F5fR8F59lrpv2EdhXNJyF6aXtuZHoEQ6hJkjLkHL7nF6GCFvwlNOvNzwO1wBgDE4tQX8ouZd8Hel
eqPYOIdWb2IDVn6CzJP+qs5TZWB8mzZcRTdWIgzSyGwE+DgMxi6OdVxsTFvSHwWnIhAge/PAWdDq
Dy4DHcq0deLgh+OkNViwtgZU5S3TAzs/6fjxySBDa5pd8jc6MhhWTWUbpBQickP10swjvV2rR4Mp
Z/xQgk2S+ng69W5bZ57a7qDaDDUF6DAEmaQQ5Gb0TlYP//OqDL/BZAcRDh4ee9pUvEJ7tYXbJTtL
2U73IXen+TA8VST5CGfK2ZA2g05jU48Re+18pqy1ZA3IoGmvPCJFdeDbbTv+8Cnot00Jx5JhFyut
b1anmdclDE4GDupt3ux4iHGhIYe/ZM8Id0Kya5rlV9JoQHzOVN3ZrrGtDVbV6MuQT+Z4sMpD2/qy
tLepRM32rOqK7SZrzj7T4m1cdImCNpbpzi8kR1zjzjO9WTmQfX1bhz+z5Solm0X1MltruyKdtTYn
Qi9blXqgdFeUf5m219Q9mJ0Aiul8qbuNDrLkj4+C75B9st5QxD4aa808w23h6+l24xnvb4UjKdrq
DiczcLDRFg2xUC+Deh3PrgzWoFlz/WKMKxVbZd5UzS9KtgVBrts1IWDITQIKg1UoYRSw6Ql645Q7
ceRkIBsQ6y9cje+LyUH7pPAj4RgKAgWzXsk00q36e8txxvnlOKi3jN0Yaa+B5Tr1SuY0lJKMWtUX
gofhJYOP3Z+IbzHw5gkIfvrPmf6PFAqWS2OWKFYVLj0VUhqDCwy6pOLchXGkw/JEV9n3GNUpU1M8
UG8N1yHMDEZBhRcx7Et6J1eltgf+XIDZkgP9qjHRU9a4b8yn9Bezo8w7UBEc4DcUlAf027Ajlnfe
Gn51emn6Lbp+ATc04xt8qzQv+Vwwfu8aJDlnj11P5pTSufjtcv4G+mVCNTpjiQ3gQT5dem4asrBM
rHAqvHaDueuQ8FjsaPkyatxN93HkXihz7UYVAqCvviyGkl66WRRC4B8ixwJbYGv1vtqcakxHhI9k
HMyPQt0ycovF3mYN5gXJ4BRQu0lz5bpRThNSWiyfOxYZfbrrDDONzYgkrxO68ZNy27QsH2vAB+l1
WH9o3ApXaXgI+bDe89FjIVaDXR6uMyyG4xXMGdOUWgYH8DIzlWFq1ezRE53aRR+gvtRRt6YJXxvK
QcTbfaRolvdwwoY7rq15U+ckxBAmVsNxyWzNGwXgLnVOpQydlRXbIzuXRS8RVwiAOFhs1iqOqX4b
f4yOOzmnIeaE52PlDGjp1Nc4VTrZ1SrSn+vQ8kHyVOBHKLBIPVWswlf0tfpHobruwTvGAY5PFoRi
bbOSrrXmqEWXlgcHYTu/OV/F5IoKiwxpuQudUumyHrhmg8RPu52PW01K/AhbvHPuQC4TCKxckGJ1
+EWVo0nRmbqvZJ9frYw2qb4pYREwy/83KGt+vgkGHKOazxCb5F1qzvrVID4GDoVBJTWTBnv7uvlK
Y0YTO65QmFlJ8ejvVM9wXmLPBBfU6e9F+SPX6765UTXT8480m+G3pfOG88mG14nXgq+t3fHwUEWS
fUXnGfsZkwi6/tpltYVrIg+HlK96vkKLmHREKFoIV+IopXeTX1O4DFYYx5XNLg32DDJM7hA8+oF9
0Z09UHl0226TWz4LtUFxgfREsB9znLdewgS/WnXkZVfM6sYzq8GI6CKIdd+ACzIEJdp1VLEMdHsD
spQUPCfLx4inT16r/ZtpK4iJdF/6P3J50AN+ymZtd9vJ+bKtXQuaXYfw0PhtTTHScNeKQ9QdkbES
GeUShBLWMj/FUNBYd5Q37cFyMVzYmXNyH7FfXrS30vjJre+p8QcSwW2FxM2/VID+wv4BxAUiqr0r
cXRZeO+9BjZO45vBvra3PQNuzuo4NeYTcUyGngPbQp65OvZx4hsrFTljwzvEFku8rIXGQJwJX/i8
4i5Q8q7ggDGWU6I6H8hjsaThT62Br7BEEn3lfKy66TtHanGpztbLgoHcme/avqNWKRncbMYYCaPh
Jlk88BtIYNygOJdYALyuoc35A//fOpMvHFBFj/5DJHyFVlxU/ziUxNYP0Qp2Hd58KV/TdZY6u7S6
zC3oWy4MnmXSOQVWZTMwQwy+iN66gk6OC1UXTM/ZvlKEdjrGPfZtTvSYGzvnniYPGFCRq75DgjMH
VMEDeI+G/U45EVcIEUz6dZOtjWLfYF4ohqNOlwZGDurUhu5URRdlvEkJvt+KdZ0aEVKjFmck9Zjg
SXmdscHPMHtDy+Mx41xVcoUEwlyOB6I91NjyXrDc8dJVZx4/a+Bm6YMOA1CDTwzu1TZsTpFMR+XC
k+Chsx48WftyLBgFQJNajq88VlGx5UDLCSC+mqj/77qz6vfpkeZIFg7+itzCUYaXXNUYpT2GYU+X
BgOZnUlYkOS2tdGW8SH6squR4QmhMNG3y+pzhCkK1EdJNyUDgfjHEWvwArQihb/jmd2hvs75fRpg
zspXqaIuAVsNHFout4yYZWkV08nUBOMucuRdWMV7MQs/hE47VpQqcznFG4jFFt9IvTEZq5qdfFva
PCbjH5v2kAxYFSiFEe+0hHMqs6gLf41tPFjDRRqw4WU7HdkFlURTfHdRtMF0cpWMT9BWFlAawpaE
JEoHHnIYdsKR3l2euVKuV7MuYat+bSvqMQwSwU6xli1KuyU82twQRH+F8bmur1N9mUbBPeNUlN8U
0rC847OLXhpW9rL41Jp5U0xfGfFtvJ7FZ8vKO9E/ldDyICk27hcMMsqn0XbgrCvPLvmce2UjYy8Y
dgaiWAUqIRUJX33GOQP2GvGj1GJZ4WWpzzOrv96/d1YHmUjftdRHGTWzrEE5jdlEnAXjhvESUguY
zChNGqnHxrjaGdQgHgRrRHPOrNUgKDCcjxmKDyPepkfJlgCih57QccCt9foSC2ZZv3zIXcpaPj9i
9adoaJ0IKbeuv3QILm2Vunk/oH1B4+Mcx3fXon2G11Z+aipRrO9HkV11A1gBA8afVj+h2Af9Z18Z
q85B2ruOwKay+l3WPunGwu9+m6M3TB8ehYi3DNcxxEnTH/tnptfInaEBDGSpCde57kScUEVH+dhE
l4JRzsZO1DRIGTYVCvpwE8pobhm4NQqJH1t3OO+Tpe8j4YU6FwM1YXVW7MIPHSYu0tjmzL6Ggn6z
kXOgzZrYCawsI2l22VlL6cgyQ6wP0xVN9cxaNnXN5K5BoGX2+NcWzIa6XvWtnFXJnMFccfbA5ZZK
TKfgfGg1pICaEWXthkrDMS6wkcVwv1PIPUsJ21UgcRmfGI5SoO2mxjYys3QvQURl9F8dR5NHLzzG
tniLobqEjhHgAjFegom8ghHcabgIMQJLTOdNOGs17m7TsfFXqdaz/Z/Bc5uwJEn/Al07lWbqBzbf
QSgPhBy5QsTts8RKUYqckaytwNJSrnrRETTUNsGIvNWZ/SaPq4fBqkR9EjnmnSj1D1JvPbeh3jM0
Z5dNzbkS+k8jhS80wW4cM9gqHYJBPHP7WQJW86RFG0AoRD3eyo40elB2B9kOX3MlTVz9xkFbr6Hg
zhI9vK2FMDbJzlU4+Z/ZWt89naZJoXn9lB0IY++UuvvXBQZhcq4RFaOvorDcYYqIJ6hcNdV9myUf
lRxqjF6WUsHyGPQaLpvKpsh3PKoKJIHmd2TNNKpyximUQp1Und86l76TCuG+pMUL/wb5HqcrwXWF
uF1sk7K/stsHdNcyX1hq2m6jNR0NErvr7FSM6U0OhoQBeHIAs0Hms+XQ0NEwoFYIfiDTda+3JE9I
wMMUQzfRWxFsKILGG7+chUZW50wTDRAp8uF1tHi8t03aHFLIaQVnV7L2jCHJ666xOMr4zyfqzHRa
rvp+BBLE56ior7IevWSl9UxHKIKCHAHIh4PI85smi8PiDuaQXNsKDepJSMS9OTgy44ha8ccw+sWT
DqscQCASIYS1hsobkjVHJoBnukkIW7O4gBWlHdnW+l00nAxEtpoaKiPg0y8tk6c/P0iFeVYd8c9s
eP8t6X0MbvW0nHO7q5qAFQ+R+uGcz0ayp6V+n9lYt0fB75dtDGTQIjH/xsY4dHB+JWt4aaE4r+yR
VaXoDwqNGyl24pQvTzC6LZB25/lSMRxKFG3bNtY3QEEiLBTWQOrC4VSmxGmQ9dMg+xZW8ExZdVcR
Bi5+RA+K6yvg/JMyS7w3ZrGDCMD8sNxrbegZSryrHFpaIpC0CIPhzRDYWMUfkucp0MeTmOw7OVKt
614Ap9N1IYF4C7hbqtzxeYz8jcaFjqOHbzPdlIHfasjMWrbm+jE7F2i2d1tBvm70bdOxxS7qWEy/
QYXO2N1Eta9LpppWfmoiY5v2h2bq/TRvL5pGktJwHrESnOrkXVtQkMvYX8NtTPgr72I/1l4bjRh2
h0KRc13rEcqSY4pt0oYWN3EYMykkX0puE/xngsZHuqJKjjMvfZ6jOWY4hN7H5DsdPuekhzd+LLQf
uJtwouZVy8gXypM/dBQlzehaTAjJaeFILRin56OxqTiAxC2mUU7iPXEptRopJ7LJlwRuQiCtXmwJ
bCl6/VXhHWv5XJRYWldjRGaJ6U7GmBEQGjWZ+LQS9PG5NV0hJ24gFa487RXa3OJfK/xoWmJP3JRZ
zDwJqxnUQaYyLSAT7NVK6QqW2TAtN+Pw3tifmv0J+oyq8Y0d3av0g9IDpJ6BexaOzD4/tm2M0VBf
tyI8NjELTJftMvDaYXdRl1pLHThR0G6T3PAKEGSlQKuUaTJrTIixkAFodlB6h1EwLW0Ut1KK5qlQ
rHWgPbwAXQUHZfqBybUyHq3ozqUWerHxWRS4kVsH6fcPDCadO9EWruGGqhM8nNpGDSpeNYzsoLFG
AEHtdKzGd9l2TkrGcDlzSQ4fkznYp9q8V8eeWhRB21vBrY6ZnLrXh+BLAS7NCOJYdjOz04K6sAnf
hgxiThqZUwIyjwLqlJUj45RtQo1sSJZwEAzihwEZCayh0Ix3nbMYQQIaWfSxucuswMyG10M4kaAA
O1BYGy6RCC0gUNzQaV2V825JPtBNMtRVQ17X/Gkqv6p8OveBDibHuqoM2ruOaPaADDK03DUENvRA
7Fg1r5iQ/DCNtlVRMJHgJgtq6qojbsY2/3a05akYr3F9NgDMrZxY3oaC+EcgnxvKtFmjr+pMD6Uh
HWrGH0Zu/6uxBEmzfeMAEhDcl1ULyBfYtROJaIr6Sh/DcVYFf5I5PCkjOiizejejeU8E9WjhtKTu
BKo7LS0SAHhLuRYwSNUSsrA9+qH83UanoA69IZDOxdbp2YVLH2LpizrmZyfXtuncXGYTSZuZjaM4
tylu4J/C++7NY0TYfxyB9EDyfBQEV0KsOTE2ZY2mG8BqOwuadsGld3QI+5dHbU5BvxRnMTR4kO/O
DFWiG76J+qFiKHy2RBtIFKZdtNMGG135V6DqmoPHfPisRt1OKvS1EZR/codtOA5fpy7zOJVeuON1
3EQ6CZ8+Op1pyQ/NVMC76D7/TQQp+U9u7fMUT25Xa0DUZN8AUGKAWkta9dkM1bsQ7dkY6gN9mJQE
v48pHmZVPUK7pFB9YIsUr6ZhUWcFMivCWY39q5n7dwZFHM23pnVrI82PR4n2ifQ0M4GG7AOGzrrn
DCfrPrg16LJGjmvJIn3sVO9V/9H102lO63vRz++yGp8EbUzk72Ftpj9ivHY0nIbjm8Q1LqlRkcjy
g2POT+rME5TcEz7cMeSUnsdrK6pu8MwY44Q986P2CPcKiC598l26yYCQtcoL76uHG+okSDtkvIZG
pP3YY4DkWMGLib/lrl3VceuFYfzSqQ69tDQ9GuZwyTCvM0bmMjQQe6NP+KFSxYBT8DxK2b2bnbdC
Du8GMriCUAftZ5cr1p8syJBaKaeqAogwEhJ07oqIsgwxyLnnQntVQSvBEoai0Z3bkkF/Qhcic/ky
M4Hkx6ceW3EeiB8r5pGH47pmxGNxn+C/uohCgAaM8TYuRub5Dm35NjTWm9PEz8auvSrUfpsWZ05S
lu8RlgHKyb2xaU4QLuknNp2z4TTXyVDdmBm8XOGtsuZDvQwRLPbwoPnABCHLlm8YykfU2RcuYazo
9rEpy6OlLz6LJiSE111s3euIJOeZ6awMQb4GM8kuYnxBmVdKuqAr2zfosm9sXtuMwIY+PmBAPStq
6UqRPaTjODRnu04fbaX4eTnwlOIma5SfKnOjaPTTUscM0rX3KrgFgfjlgISjsd/oy9dNizrh6RFv
W3nH2fQ96SdMidehrPeGkr6rfEhgWjESbuvlxgadyg/m4JBOPGyT/As+1pfCGH//eaB1pAbslPbM
0JL4oC4tEQZO2apXuBZE9zpTzqVQ3HQQ26EZz1Hb/ZtEcdEzySvM+n8rJdYx9NGwQ3vORo02pbUZ
cP1vrC8ILldt0RYcyqiN8UOx2kuhFCd9wrwJx2+acK6XH1TNXVSQDt6ckp2y8yPnilDVnuZcUXtl
o1lK/dYul1NHcChDcYSPBAciczvnSLuiV6JsDhILEESGMFP8BudLwzy1itMlRsSbt8Sb0s88gQuk
/pXE/aDwwMP6Fb3XSoeBU0RbPcHNA418SzOUGlJxIVaMFsMAr6ySfVO+QFk3BIhtxy64sJZzMORc
AFdD1XoN8RoZOTXHxdDGTKjstxplSiJON2k9URsYJjBLzGwdLviWDkpj+0cxLEeFL3tEg+UQNgU9
eDCYBx1OCAO0ZQVBk7gjuoQExCWdRvrFsJHJkT+AWIoo7xsJmJOt8SuYkaqCH6HEovuMUywL/HB2
+AFVkH7ZaZsnFU1GoS/636qZ1gNqeQWIrMOf1TvUztdMA5k2aY7tzlMGQZ9mSP2aXoKEU+PQHMB6
7IY25E4WwHariZgwbrYK/G36ZsYcU+OgUzA8WPTBpaW1k8oXQRQr7R9jeZGg8jQJQFvp00LVa/DH
Gq2BM4os6VISMhLZnrptwvYykfztdMzgjJWxmAUaGGIYAsQm+1HGnkop/NJbCuHKjsmacUGUize9
tVyJ4Vitdmu6KpgGjjg57Y0Zhpck6X2pRkIbuj3H3k1wFng9U5aV5Q0IYCG3cFJlgpRsI+vZzH+1
8IFOhTVvw+l8nJh/o+sm1YvV36tq3NMP4nWNzxrHvYoPoUdlXCyKFAs0RPwTem2rFnlY7TZmjakM
bkTMXMOC5an8m0jnzpRcsSTqxgt2Cc0xmZcY24oZDgGyhmMu/zeIN63exap5DPV+j69b/SDZ5unl
7/KfGRa5lFhJg4E/v4wwgVQwiAECLgXcqwgdqsCWA++w+WFLXA3tEX/jKifW3HxPGJ7kEPHY+BEF
B70+YwLyEuQ8IM/UuePWmKsT6AMIj+NuQbuq6b43f1rp2okt/6SWPCD/O/1TL3y1/0dcpFa+ycem
8YcgBpcmF/py1RbQ1w04E2uiV1b01LHD5W18oqzsFBGqIM7Z7JyQUWQtzqk9PgA4YWOpTojHqIuh
pRzoS8a1g0XhJkutD9acM+xXW/62mJPyvYUuZoinLS6zPf9/7M6yL95xXeTvExZaRb/VcQ9w3cHy
ZZFK2FjCNeeLySvp4PM0sR+gQHKYHjBQFPG0lrHsN9OzZf7EWYFh0aNcaN7ZH+h0hkKPCkgUxlpa
ZdHGuatiWYagAMmUw42CFmrUPsAU5FcFU7Z2hn+XwklTF0eUcNYCKxnpTkyVfp/hlK3eHAJ2sfEu
4don9sz4HWINW0mDJymdjxEJk5kkv4Dg1hK5biMFNAYPDZkAuC78o8Y6jGxvWVCoWd1o+Dxqedja
mEvQVwWkAU2+RIGDOsrUjwUtasiUD5bPNZwuoob76DHApNgPwb4HzS5QsEsifjM0BQHcx8ARKkUT
xy2c5uqRm48um7u2RkBA7m4B4dnj6MooTQIP3lwy9QmhWtakr7B5TqqfwYQxcef8x9F5LLeNRFH0
i7oKGY2tmDMpURLlDUoROaORvn4OZmHX2GNbFAmgX7j3XIuvlxOgVbDv6KtkL2GhSQXwAjtswGQU
VNaiCDHjYEr2xVuFLHRgSX1zYL5GIw0kLlqej4zBALUl60ljKYooV0dA4XFWh4wJkdsi51yHITCF
iLEgpgiivQp4BiOYrA5XihOjy00Ay5WsB4JXK8H/60NBbyImbd42apgaJNumITKqJ+IkQkHQ6x+j
TE+cGCuaxk2OscS38rVxYIDGmoxmZF2yjJmCaQnonRjhEj6udRbk1sKsMPHdjCO0PkA1fZjs0sTc
lHwLic1uDPESh9aNFNATKV0VWwg/hE6W9stZUxqV8QFa09r25t+bCZ5wtEpz02Ob8nrrMDt2Sb/e
tzpmxIAoiyIjN6SHgqKRnYU8FkkxTExiatm1wZPE1LKaQE7r2xyNq9K7JTnnSwttA/qILeEpeK2r
J/6QPWqrNqxgjIol7eQGfOgzZJB12KIv4qQP+2gHK3te9cbuW6N+04SdQXdzZykwz1DL+dcwY+bO
L9J7g6Wrzmb884L5H6L+cWll+N+jPwUms6/UWmi/VUL35d5HxkaAAdf5dw0jh5usJc3Azj+66gbK
8H/nEeoYB9ClZtGHU4sSQ448H5sMfGf8LyJnF/uIGdahk26bf4IeK5zugbhpE2JfTmAES4cRw1CQ
3HL5lrRXW/wEPhBTJDC2Sz7Zm8r4c8BHBLvylt3ehNvUuGXNWxTd+vBh1L9Ehqf1h9s+SvNtYmBr
snatBVFK0TsoSKl9FPTkHZqqgZVKhvy7V1dbnfRoM1BPedHXiEYbeKPl4uHYaMMl8K9gxzGQP0Xo
oR3UhsYToPf+BWGVmV419TIZjzT+dSyo4RnsPBilN0XnN9zDkHTZNUnFo/6qEybbwyZxkZ6WkB90
Nrad/KVps7JtkBVY4dqFF3MFIYyNut822POU21ok4hHHxin8iPXsx6baz3AAtyyNJLwPt7tHHRSZ
sVqbo4EAAABemm18cjlG9g0jwoJs4sjDGhaCgnETzCNmefKuA7kutgDo40GU5lIKCgcRcUIJ1i9e
Nb9eYCFcax4r24RNIpMOOmnFx+AxYjSSmzV9zQphgOFgHLivDPupjt668dE1AO1gsmR0cy4Wzrxj
0p3eM0kje5mYhemvGOakOHjF2qlWVf8XOf8YKHcNi9q5vnOZ3kiEvYhmQGYjxURdjuhwUiW6U7XI
CqqPzkb6ai9ns3WcnCfQRb2xAhApp3WiMW+nOMkIIeLI8IlU7U9ANXkxxzy4D+UXR65w3klw41L/
lwZAIJ716GcyXzQU8Vb3a5uQ4a0XPk5zumfNrSv+yhGi+EXKXSqXDeMX/3XognViYybm6G22fCPp
eFP1MZjjU0MPzAygfmYV4lGwQmu0exy+FasgfpHtZ4Y4BkBRj3mz7ROQUFQXe9e1+KBOpbMt9Teb
xX1b3HJqkpQS1FPvBfVAaC4KMaJd+ZIssR2k2AQYPTn2jduxb65EfaKjAIkTvyTASCbtrSgotVEw
4f4JetTc3rXo//U6e+zs4NUXu7hNKNpkAP+DWXiTUXIabHFxKIANCYpZyshdck0cVtUVQhvnw0Yc
XngdubTIJO0vIukXwCJa7t00ZR4Z3mXzyQvCGO74j1xsvOyzQoVWm++D9xOBoihYiYTRNxOpZRtf
rfZcz91jcVTqqtxbYO088xzGV35OwnVQ7BPrgjZ/EAhwBKBwZIUWXTqGay4eNPHubIuyShZ7VI0x
Us942GEEYsY3rRpt3FnKv0hFK9r22xitqdvjmizEeTb5Tc1ucLPX+ZdCJYcprNhxo56kE6VX3/Zh
zVN3PAFhAJJO9kT43JfcpBOWV0hLejwejUjujRhthuXsh+QYDMTOjf8cQ99UICEIxlqrnlZLN4kZ
1UlO1I8gnoH/aYQT6GDAwLQAVLd1EIqJtZG+YlNMt1NI5JnxFWr+GVD4d4AG1A+ZdLvtcxTpN3Y9
n1Zab4bZkoUfVrXOmhO2TNUuYrapMXCSCtibVxyic1NbkJeii9uTwhE2KEaHD6PWn5Hq44IY3rXA
ILNkXMP/3XbJa2QarCkhChUxA858Y/bxM1Gd+7EXe3MOFw2GQ0JZlctulcyA9ro4juncrPG4mfNi
BvlRcKg5EaY7NR5dVZGrhF2jjx+NFdxJN7115Ff32MwaB52Y4W/I+NxmjK9S41sgZOtJ44WLMM/X
9Mneun6P28rZ5wCz/DjbTIm98ylxHJiTADLQo7t7wPcilLu4bncmU0vXCLeBT4oL2MGQks8gaqRg
qA0ix2xxWAqL1VM/bWPpv9gOTjwzezWMQTwZdudifd4FLQvSvO9fp4rNZMDWnxSxW2fyJY3ceHVm
HmxYMrjzuQIQHrHvZIc7i7l4OA6rfjH2CqlIjcyWyCbqMv2nJInTNuYepXo0PZQs41aYbXeYc10z
n6lKGlQvprCOjmo3elSxhROQUcwzL3IXo5QpWBkuOg0G+1ScrKz8bLRuO4FNnx2X2bwwmvlavU07
PHpfCqLeSJTUU9AQVWw614Ra1yXjgUNgutQmhYUPr5EWHKj+EmT6EXvjrdd72FR/XdKdE5M14xBq
fx2UOkreEmymJrJ/U85FaslPQekmfhxwHhP5URWgj8EgiXi2EmFw7IcvWR2St0yKu404z0e9Vtfl
BS/TZ4ZtpMhI7yb/ilUgawGcEnajfw8epC6n40VXEYsFZhH+cK51/Wzx2uH6nHu3vzaOdg3ZE3Yx
dJHyxVDTV6XCK4aPz/LhRiO1KOv+fFZJgPR0/PYOdf848BwzM+iidNbsew6WHJ8bKPuu/drLaOu3
vwm0sFKK90aTV6tKn236QJQCK8dJD7aHxdLZ2BNz+qK7TY55gSt5dMz4OLL8a+DANoqsUG1fMeXP
o+no19Om6LJnqDwOYbgZAeeaCBjW6MNLFIcPX7I2VQqTvcHMOAfXntHKubmxwo2yKod6ZRJ74bkb
E8Z0iogmjeWpRcsbiWAzkKZL5DCQcZ/oCYjUfcFaFJcBD3YQG1etJQqUXHrFwUOmFrDw9qnU/vRk
7THfxKE9md+5D/gpZzKlWBgUeruNAwph967AjdTJV9SNuwmVTmyB5YyclVm067k3DIG+yOnVYcpq
s83lC9mjftTC8mrm+rtMpsUUvzqd2Mds1yVkqzFAjG8+LRPtZrqfMZAwMODkBkS4nNiHgukEQbF1
Mu+CiMl9KT0LZzMDcAK/MR4t7QiqiMV0AcCQk516c97HPSmYD7LhAu//+c64B7aLDlJfha3aTg0q
QktnevhpTZcB/SihRMizQxinjdffbD+6wQk9g1XZEnGpIUbqJh8NKwLoNiIOMsSSkam1FJRRFBJD
94hTD2kImX9xioEGqKdJpRWDZkfwnGcMmeChOJAW6y2ntrHNIYOG3PSlNK4xP0zHufq2vKYt6n3Q
W0YiELCzQH44bnALKHFhT+6B1v2Lyblry2iXsWFQytoaojyO0ASMGf0q8l1q0p6547TzI/dYVD8t
Ut6mtLFrpPvG8/AiYCXXnJMczKP9CK9OUJ4NfoBku5GWAL3dvMkQp0RpfFaomgtwf0Nqv02j/h5p
4l8wpNegmVYg5NxHMSZnu0k2qUIBSSqX7TCgw1ie6cE+t+t3GkkrhFm0i5B70fR3EMHcu1Gs6Ib4
Xf4DkAqAMrJmcAkhWMqvk7ub5KfPAykPNlb7TAJwYZzwnnwVJAxWx6bf6vU+igCmcTkerf4+5Ty0
tyBMo2SuinweKaAJ/Oegeo/j7xCQms2PNpun8RHyMRQu4zHcF7QInnU1sl2N1JX2NVsVzTOoqIlY
P+tbYX8s77r5N5bRU1Rf4/izHl4YvQ4PPb9M2QcrkIHi3npu3S2zN3q+snu43ibTd0rfCbkX7a4A
1VN5C9c/aeO/Hv8m61U3/2gYN8j2zTTeVQ3mkAIPn0grfsA08Tj7wXCF7PUnIfKgn1/uSOSO9ZtW
322J+OzDAPRUGD/Seta5bFGgz9ayNbL1CrlGdptiYFb3Wn1QZVvRnbRu3GUUV7gLXe0XCQLr0q5J
V9M8skA5mOBF7FPKyvKNb76LjpDoOM3QJO0tcXDzZ8fFf3lqSczLr0mFtRbTTU23VHg+Nqc/vBKr
qd7BkD8TKLcwoYQnDXcuP1BjU/ZCwWsfNrRIkV8McYSx0UxfqjnU3Yfb7wMKv4ZHBIM/wQq7P6T+
fhjPoDMqhFxsIpNTixUWT6rxNyjequnFSN9BTU9ICaOj256K9qx7AdbY6MmUv5GU+xQ3E/WvD4LH
t2w2qzPLdUGGIet50nuQpVcwUYfwGdLL/PFyeRfGLgzQk4KOTNBilRn0+yP1nYZx1fq2Jfvud73e
8cp676DqQwl42gVN8hbkP638nCATd/27xiyvzYkce1jiWCt2A1ck0fEvvQUszXY4uf0289aCHHoy
s9UuNJ8DeaagT7Fw2y6wh2+3+KfT9oGzsJqvBMKwfvWrszWtsG2WIckmPMHvRcnIu/215Z+p7mX2
TKZTWLwysNf9n9R4aamiWS9yD0gmr67/nAqWSsZnZp8C2ubaB+c3fhXWaWgvzIZTG2bLAgZpbWPK
fOWmmWLcG3ddnRoDyj2m3pl999yPSNz3/vQvtI+ZPCC8ylumquTmXBzGtvKd7iXQP2MszTV33MCA
PU8R6Fw80FfMuRjzXCz1ObKbz4ZkJTEVtCCJWJs86UOysLLfud+enxO8eCCbDCnGq1ecRp71UN2j
Djz+V9Z8RZBi5sPtLHj8+W8eKmKSg1DLRKsuO6XDOnR+huHdM35j489xXxSX18DI3ZDk12DPLsnc
jGiRv7oecFe5dGpEXuW74R8FtBlnGaHDxvEuZkU0VsbwKi3QLdvWv3TtTtXndDq4za3Vz9I5O/Vr
ll7d5j1GkOXZ5pOL9UT37k1yBfgu7IufbPiPlAejjjMj//MDsAPyIaGORNCHdUbpMJwA/5xC57dK
92S0a0hItWsirqNxB/JMi8C2esAZ98pHr2E4gX+g85EY5Vtl3K3gVGOz1tM1pq2xQRd0cnqER29h
8OeZLwxQHIyDihyj/Mtg2mRhqLSYuWnsKJkqwc39bZrrEGA/KN4yBqUcAtJ7Gb1zGf9rppMJt0Z/
T6t/8w2Gx1SbvW868FT9j4lij8FidO4Jw+4gf1LpS2DuLeNUVeupO7NpGzCZGy8RpgHpP3vFPkuu
3oiwZ1mrd6JAwIMjjDvoLDot4+BStOs73b+w+PCZ1ypcBsO5m8EFmChbhfh7mEpwKNB6Ur9wlokI
HGKc7TcS7R+BRKWMkOE6TtjqRv8R0hAERoTmkmijOXeZNpXQ6cZ9zoTzmufhl0iq7zFNVopiRx+b
X5dKc+l1jwT331NpMMOQLBcbcn8nAuRY0mvXwaE8HlTz1mU9uvtAgzgSgBmXrlwSIkKOdkboleeQ
pV3G7iojpLNqs5NulKCodEDteoAIFqA2n0glEhYIZbyEfG+h1p3Ra6L/TaoSERG8btcM7VVhNQjS
fWwUbFn+oHywDQvTGXVAbjwOJAdt/mBudZeRj7IKxrgWHozYimnlYlssufmyjdMWOwp9/5AyQUav
vhGqujqmWsa9ufx/4UncBirAumL1Ga6nDAGu24YhEw6HC22Cj4ebFbL4pNZ1p+1TYlQY7TpXTZas
o0qgM9NIb1UOm9aW4xmOq6VB7LdjBsbtiDo/FejX0Y7zZthLX4XGmojm5VBE7bpVPBCNiAaqnLzf
TG+NdQLVrDBY4sZiJ0c9AsfSLFWUQYHQHCyTVjhyDz8PnXnItJCAxrRhXi3E0aKIYlmaUQ3SpZOX
ycHAJsOlDyNfrbr4obeRuSSnpCHJUjLU7apqJvsEHwqLdzuOn4XAz1LPbFw7zweqjeIgE7SSRcAj
ZP68ofTvJOHcCJc4L/qKpHHvx2VYruUA5GzQchUAXN73aNfHQJdEw6vt2V8vXFq2oYW87A4j5wP0
ChJNxNOoY4Jha3+IKmvctrX1V0uZE/n0Y2XpTOkoxUJ1WribiD5fp32J6rtmxE5iG+DaqDbWTDpz
7c3SwXZO6BCUbRxCvXiu+rp81rnAWSuDi8Xd1dvltw3bhiif5sCWpNl3BUe8RdPZFQlsAwG6FyXr
ImxxRVROes9RBTX1Y8IQFJq2viEbkaembi5D9KWLsSmqDbFGqzF3CfXq4zXLSIngZJ76zec6GdHM
4d1cWzeO/lcaTBiUW+FHZCzAV5YNvuARo7LRiRdbeBcwLDmGRXLXci8/y6yqSMjsNn753k6IKl0J
cjTKrHynyOMaOylOEUwBXzP6fRxR+oQ4gCH7HxsTr1jqxgjJQ47aVB30ejwls/ZB63z0pmW9sQQd
vFeS8p4x8sb7wm4GIj1RUFVorPwmhoczYMoeIu5Yi+lOUaGZMGsgd/zD1AehcxwzGV+Umj5kk+br
SUYbTVjmsgVQiC/eTHde7jmbUBFMlcmAdBe0nE9jwR9xmoGaaDJBLQODs0ZqdiPLrtuI6MhV6Wv4
ot3gMWT4oIAZuahqYu3WNRNS+ul5YGq3SUuWybYSH1biXyi8/MNQ9EBYWtwjWSRYY7Q6Ez4wZ717
GV0ABFMBWsvwXJe6yt27ZGJRgwRXOGwI85viwFWtLUSUQOdPZm+1Y93Il8EbkKSnLnPYZcTYCMLu
Wc/jZWqxYrKd2FhHNSb0BCm5YWFaKX0Lw6xGrEtB+9T6T+XQt8teh4eBHndZe4y7emtSC3NwEBsb
xWdt9ulTXhAqYYka9wwqf8j5wYLEFsRGHVkcOaMwSUQuclMGvBo75ywV27iiTbI7D4oLW6MkRlHv
qBqsWuWvDcZ1SKX5GKw0Z53ARlmVDjuysBsWDWEcxCBGq7qzcVF4l0EhkW/kCCYfaRUg7W7XjTk6
2nh6RCEZXQJM+prJykucOa9caRtKtj8mzwBXJ4vxaNe/Ad83sSAUF4BXDztuWB9LRSWg//gQZuwC
XwYZPDu0VbfE5zOO47HhBgp3qSF6pkTBX2Vg4GpGtpIDEgTQU2ph0flqqr2lGRbiOOuhx3k3L4Pp
JnwsWMwteLgjUEzJlF6pyn2L2/Dom+LA3E24PKW9onx0vXUHKfSsMNE1ib/sDd0AnF+RK8qb6yjw
eY3mfaewfTeWiveFyeJLMJtALRRcmoxTRDeukdHtR1afgC1eY57ZCwcTUOCYq6JlIyDH4Gj0IcOk
EW0LIfK8ZTX2RlZpaZvcofiTRuJM39LUPkmp+Mz0754xUjw6RNdDdiBluF4Z9fA336d9N1b8ooLC
LE+NE5m7yIQooAhxKcmiW0jXvroBp7qbdoRHp/DhHeC2NSRIHB+sI3icPJkW4uAmNrVNPeVvM3Qe
wjJab00bVokgmiPojKUXzesp9GZTyGTcntiUItF4saFNe4NNuWsbPxHcZwQ+UNJndl6cWY90qtNr
ixRzsM79lO69ZPwOC2UQ18J8r/PnbWrqkbuQBfYaaiqPXsxCyeiSRLSneqeS41LkWeVzSL+aRJ2V
1pxJxR2/rr0Kfx29Yln9Zh1z2iAsnXXfHNjgouJuJBt5pI9O5d9Gw822CNldTkiyLbPV2LgtD0PW
3l1awe/Lr06lsYUkudSLYErFTnOJUPXC5jq1lg14XmvvfgsbKYT2hdxWHT1WMK2JFWTmcIJ+9nu2
j82jw3rCop1Z5wkB06Wl43LdiT6X+8vkkOkpC71663d07iTRmcs8A286IXcd4z8aMs7Ogz+x/fRN
3k1hmC+Rq4VHvV+1+NoNF1eS25IpVlp401hKQpJs8MtVV2vgfTTa1nyyB/9NTPqiM3mYqpAgQOUg
si4KPH/2yDk14qF2uY990/qQ2nQrhGXQG7fH0SgeFfkf8dChGQlx44qb9FSwBjbPW8ZWd2QPLpX7
HejeugA/uytjLUUPeu/8dG+3WJn6MJPcPJwJqHb5dPwabhh6F5E5lKWYt4IYfyrEG9b+EuMA0XTo
p7i7cvGS5cALrKb+qZoZstPV12x0+qVO2RgLB5kRVLOCrK8kszeprHuGN9BnBwz7qfuIXAPUEXYY
5LJ3b4px6zJm8JmzLhsvvkeZJGcrKh8NuvFl8z9apMZNrC+1IvsesXEFfQw6PWQL00v9VwnvrnnJ
xiioOQ2X4sByNjHPXYAu4Wej4mdL47L0PPTdyl62hooxT734opeLyn31YuCg5Lz8jm4V7MYWjBzr
8ZnP7OOLShiN2mxBeJNEfHESb07BAzQ/uIQDsAeJbRsPRpcSzOoZHjks5jHvms+uVec0fmW2+xsG
3TYS3Y70t62NqkZqL3qFYWZoe5bHdoXvWP3a8Z+XmAy+FCulAo92Mk8NPFJBlZs+Msd5RULBlcFn
EZs4HdOi4FaN8YsnwGeNjPysDthWh4cHLIO2V4JlbaKZsL3HNaYEAM2sirpw3AeUv42iIa8MPg1T
1qfBRq0SB+2rTRw8EQSMbjDWbVuKPIgyvY7vhHUAO8hdN6cQp9BUxhJKoStMpsnetzv/tbynCZgS
WvveWhajY+OiwRIrUZgtszS52D6TyzjTTP5nKxaZbZwmq0OzoxHyZyWojEoO8jimyWfdS+oNubrW
+At2CotEYEaE29BxIiPxraomxSXQN1T74JVMk+R5j92oCWGranByaOQoGhaWejm+WVb1nJYbjv2V
Vve/bgpXOzi3EyCWzkGH2XZqa+T2wZ5ICq+Sdvn/nyjmf2Yq4qsfj29uX9A1tRWHt4l3PkNyMPjg
9kGMs7XRHv3kfQYG52zFVPyJOe3k5RwVFcbcsW92yF+4YO3ulAIu1kmvkSU6h9jHRi2E8dLk2GjM
Maf+uiqB9i5oVLPQtfI1LCntotIgsTQt71UDJkjHnVMqwgcdEZPOY+CAEgn0DJfYzyzDVFa08d2h
bUWH85WNtNvhn2e7/bo2AR6GdJMN2U6zAQtWTe7sHbcaoETlck0O+K4RathbZYh1vUPVXTvMMj1k
GFF/hNCNxaDs79rEpTC1DjjYqUeabgEhcXDvFWMHdFeb1jSfE01F/+0zng9CVEsVj4JQIPeDOZzj
/FLBs+90kglqvG5kFqNlT9hMRx0iWIAarvPaJtqbN+C4ycloatzs0s/BNn6q3hueUXzbaF6UwQdp
je+Ipqlw2IsCALj2mvZtBbOCvXGOiRa+xiGzwSGoEE4XmPkh/bDj7cXapPt8GjvEOH7wYiXiXfg4
xKPAQhCnsyWuLPfbDqimEGEgRWoBaw4+7BOGFIsmDeKNxIApWvsQQH9kAIG6spae9zQmsyPHyLda
M8FOK++kLC80c/osGppRMmuY6Th7mauNHHqghYnSlwpKNAp1lKYS5Q36xhwSQCKwxUH/vusFMZzs
IlrOooc+I9KIF0OgbJCc4Ls3TcR8lImHPT4I1zEkYNRerrfqivFQNirfZ2XFQ5hnxdAcQVTCVzAi
/NhjmB3woRAAW+8sLuIxZgJRJ+BZSadSmCjscNtN6c9gUhEHDvaDMd9Haf+bE1u58CqDNOnkkpTp
i27U5jIx39BafbRReW9fswtVyUyrgb0/hsiaXBKnGFauexdptekRIEiH94wY6y8ZwgB/f/3aVgxu
U2tpNC6w6TiZGdCcAsyU4dt95Xb+ZNTueozt1xL91hSLH7dGPm2rYpMbKC0mjRO/JHIgi3hCl/2H
XjBtJfwdbEQt+m3TOsSUKARZ2khlYZG8LgWZFxnVdAefllG3YL1metUqMM5ODg22162j1QztYh/X
4Z12HfxpEIWHwLTWbhkbcIOxEQQmW5FojVEQYhbpYUwyiuraWTpOmt6WK/hrI28P6TBm9uYppuUS
soSoCLJUMkDs0i0hsD40p1Brfw5KrHEYTik1h6lelRkeOeS1AKlC57JstGqrRUgLmigdZ6GazWhG
5ZJYB7jCg9Zsow6Zmwe5vs58Y6unIRyrlsQnH8zwLI7DS4qxp901DgJXAcWkpWvpiwinjt0+T6K5
lMj6hEnoAZUbw63sJ5YdM9/q2Kngt2+1r4ysJb11sATAP4nT6a5L/Q48lpYhD7EU6Wi+7PpcdaDO
nAhjfIqjqhlgCwp7IjrWmG4qpaomopRlVOhtTa4TSmWxEwRlawMs4YR6Lq+iLxWE73RzfA9RS4fB
Odpqxa6yUMcInYDkMOHs62eaS7EOdFJOxoCv1aNoYwHBRc/IT8jhJW2rcyym6yzEa4KB10AzEKsk
3EXiUpVk5uW5vY8Dda897vdKquxIUvaikCZbbNdFMDMM2lNeIrtNk4hKwwMSaeeIGip94NskY6pK
3C0n47tH1l0rrNs0x7tKI3zBYYh1gGO9MmuHR0KOh80gFcE12obKnhuLspZkshTBx4uRhRGa/vAa
zVoDrEbJqPcLd/5KHt62uCPNz5di90taGUykrO1WvfdctTwj2soixEF7dwOOINv8JJUI13N1sIL4
kA3qi0cMjrUEUwazgy1uyC2Cum/f745F4AYLt+mufBahEu8eQeA2xmGWpJAYsU8CusnmwSElfBAP
dElBijKjuQSlsR7nWI2sfB27/NY2GEwizcS6qj/8UKP1kryYNinXVTXcXcKMmGvzdBm5WMqi+Yfh
s1qSgfmN8vJet7B7xxyLQ2QQbTYZVDmxZLKd9u5KdGWwbH/LoriaQu5sVyDeKYh9gdZ3k2htZndA
s9B8C/UcmRh96tJt9vW7FRnTvjWwCec9SAawrlAhtIgxdH9r3XRrlxXGwoqKXGWzJ3bAkk2og43i
eilM/8uzGBB5Q/AszO0YGXeUFH8EX8jV2MOrdxtyAi102CHZJk82gxMR0OL63gCdqXxVePbv0/Dt
yoCdncZoOJmDQwY2s10bPmIrwthUZhMDZkbdrT6Q30ycGNCThKlMF1w5q8BeZC50Dg35VlUa4yJX
3kc4tlRiEczbVJPrYGWSFIx4kFKiJEbFHIGh9qCwmAiTuhFDF7Di7850rCej1b/6Lq6Rk81GQUbv
lWO/6UFwY6p1IjT4kEUW5zXPGIbMyxaM0mByLNmq+qs7Y8H0+V9jZwRE8ITX2XinNayuuYdErY3S
45MmhGG3te9zwvow4ERPjux2Y4lMqGlYj+gOz2Aq1HmGuADwAGlSgp30UfwsNOFDHiQJiuA2vAV0
M2kaX0Jh9fs6ndk33WKyxy8R5w+bOZG07J2UyAUnvK8danSGpvqbEamvRHPfnChcwA8c0DxxA8oK
qE+Eppp8h25+iw3AGfCjPzVic/EWD0fkRktmqp8pMocGwVOLxdGwEmJnK49SmsplUkG+9CWPYa10
XnoxXWxCBGigQVI781lnbijkOpgmkbXO0eQ0NnEINbEDoPD3fhv/M2j8kbLqBEz1bKc8x5ArSVhY
lyFxzfwkI+Us+h2M5NVtnD/pcw/StTc5hv68eFVKYjWn+jY6wDOqhQtRpR5ZGvNPpJnAr8jnnSje
P7b7kEZ1BwOHbWz0Ms1WXmne8cPiSUAXlk8wD/BuxQZBTlFv7mM+6fXggJMMsSjKeGYVkqw4Rpjf
Whue5qyRIc3tb5hwmiF+8CbY7JqPrK30tGJNruk8eJbGytD+hky9OX72nJMsb3TGDRRxfDZ7Yk+E
C9+1GEGiJvX0bIY+855gnr7Dnw3308gRBVjWW1aZ/24N2bsfIyQdfUaAM2gvCxIomWH9qAh0Sl3g
H7idefwKr8FXQYUZx0g+piH+BPhu+urfNKU1On/2MSTDzhQyUDUmYc+XjpuSjJH3eP7cPOmT6QIZ
0dxnTd6+muxn7AIqeNcWiFhLkn8q5kgrq07GpVeyP8ktap7Shuleq6KeX+DXODrvDaEeuL4CNj84
LYi5rjeJC1LbnCY2xMmHXTEUdKV77YoSjYUIjGWobzsFuTPziuBcNbJ5ogo3toWJXiuJcdPnyJLR
TyK8Jpcs2nYEjPFRcn36ZmXumpwR5YjCGvYm+0lnlIAuLSz0yF/hIJFIPFKqivxJS2BUpcNoIm3d
dwh+GVqiXY6xKjI45a2tl50EFV50hvfkl23NxizhRI/WVcF22es8CHYGO2Ez46+bFpQK0kgGDaZH
RUQu2nhNX2OQHMJUQY8af0oEn3kxfhlzNlcvQPtNzgv3yk83OhpK3tRYpqxJM8IDt3E53gsD96Ua
UKh5Kcy53HKZgJRMILeV5F+wijxcoRGa6t9eansb4KoesDzRXaDeMdAakctx70JSco2kXftZ+/Cd
LF2lFguEXBAgP3GB1mHxAaPgURQdmCrFnIB3pRQhBawKZi/dVRJRwIQNa1RWg3KpDdzPE/uGRUao
b2DLrdeZACklwEJlP5tN6qwtl+WoAPqecoYu9BR/nXbua1Nfl5IIHocK06nrN0T8BNG0d5HgZKim
LSPkj9R1wIXhN3OHEh6czkpUz398v9+bdi4oKtmId5M6N7QIfULr2IqBXD8XBFQKUwVSBmaQaEnI
XLWIhcJA2RrzZrkjmftmKee9CpiB6QKwnT86ZADr1b7uhp1yQAHDd82Xw18WRO4CUb9PQadj2mLF
KF5FObWnhkxsrKLDpjHFlsHcVYxts6iZIWK7Jx+QyLKFJYB2m5jOuRP1leH2z65nQuny0QO7o742
o6ndmxnSyYLV1lrOoo1c4RaZLOYWdlyz05MkmYMcdhF+zQBMM23gNWGCajqSRmuvIN/SqTQm3INY
1qyPD3rLaKdAlVBV+2YkMTMdurm95e7M0H1EcU/9YGf/UXdevbEjW5b+K4V6HlYHgy5i0Pc+SOmd
vH0hdHR06L3nr5+Pqmt7gMb04wCFLKVMHilJBmPvvda3CKseIGFooqayqqALATXLMhmijN4lFRYm
eZsM8CAUj1nOZVqyiUw91WORTe7qwrfv3Ha8cgLyR90EpTS9UMJyPBS/BHeRSEo1w3wvh5fkeu66
zJJ8ZdV+sh5SPAsDIBfDkv2tg+N8im6HyZE7R5Ky6NBkpJfkip1JTDF7XY1qs3WMu9gsdwoK2oBV
/RBO+bPZZv0+dYuT6wOesQyHpB7TIqpiFGsCNAgbmRhrBZXxQSfvV5NBLVRu+cMINRipyn9SQGfo
CPBmJzVZuC2nQjROMEulB6k9+tnZ4F1C4X72niD8Gl1nOWCkQWIweT7A+i6a1k487wYKYcKa5HCd
Y0CItEBBDW/UWow+KZhbRN9YPliqV0iaDQLyUlu+UpG/l/E8gulEnz5XTHmygWjZj2bkPiFfbURw
xG3RY6NAVOP8mjhA60LnY4xP48Rt0gqHGzi+jAeCm66xYbhqgYOsDwBb9cw151dnqjxioapnApjd
a1R594Wd3g0GWTIiNN8bt7wjt4ouBW8Yt2z6scxofToOkIeABetkGXL7y9szlz8iZ7oPG6TrrZ3f
T6P94ExzT/sLFs3gmk+dk+7ZwDO37nFUViiL+Wdj/0xlDmEf3QgBKbi65ruq0w91/2KQaem684lk
EnlF6w6mBYCzTtHdbb2532UMW0OHCM/axX5SQoyU5nSg0xQwpSc3mO4i1ShZPJ1LkkhAV2wx1I0S
CMU8Ihkut/0MT09etUzbLL/njknkNlm53ThtCwBpMfJtcp85IABhagwS6bBvuChnkIxm9hYyPPLT
r0DX+7yLLxVLcfMr0dy/vY5eR89sqjYOsu9aGm8pXKm6WCUMy7fs2hq2SSg2CmMtEucuirJ3Pwte
mALC/eiZ7Wq0Tv4moKDv1cy8jC4Z8rCAf8I9+0ToFfpWG5L1E0udJdcuOs2afeqYn+biaSzxQgqY
03Xx1AyujUoZjqommsQiOtpXxJYwJm+t4j3Fu1OwB3LaAb3ieI5h7mfIlUyURwF9mARAay75vwJH
HFdXTvZRR7dp19Ogw8yKAaZjz05O6yrC8kOmHn3bT7O1dkTWh1zgyIDmDiJ0FJrXclmYKkXvEgUQ
rz8X04pmy5UAxb/0Ai3I5w1F3UBpWlNZB5F9jYnVWke0ijOtQQ0wEC6jXU6sLUxeWuVuR1lJ24oZ
FLNvmKgoCe0BUiT7QvsHCTHXPaNAQQGN2WlVFea1jdYlS66diilROYefrUMbONfbcZ67qymllUdO
Q3/NnuZ2iLF9JSSWswOENRkSIotYITUqh/wmBwCZsXjut7XW3LTdXWW8lphkm97D4hFtSkLJUsB2
SUeBXiaXJZFdI5QdBcWTSg8dPjnWthMFS8sxDs4B8oM+/xDeo0N3NF0yU1VGMFHEfQ6dtMAxYn4F
uYB3rKoX1XYW25dCb1yrwC4Kz9PvTeprH5WMDpL1kqu6hPu5uH4F4JbJQKQLDzimgQk0IKOyT/sJ
10x+oveMs7o6KecdAVrmKJdUWLSRAUtbTBCJ1eCH1wnR1Lh5lyUbnwPQB2SSU/Nqlu2b9FkWE8e7
ka31WsQaar5JZQTcpJRSXIcWrdW0jJh1G+lTZ1sb18hXbd4+tIIaxprAAtr+opzfOhLUJDbCinxc
vSrjwnmShKHJugnf7AKTqNuBRGCYa9w3GbKdMe3n0+ygFO5dt0O1ZLeHjAxRcC/weEj7poTU3IZ7
y/gI4q5/tHpAM81AjTO+cLMR3fTkznFw9/2AMnw69uzkfM94StMxvAhvwEaDtP8mUOAs+2w8MSWp
jrMJjcnL/fxUDMy6JtUnt0yP9VXjBWKrjNohdgAKx+zhXlbxs13Ww73RKmvVW5O3D/qeJM/RuURO
qVAjlSUBDxwFmjHpoSzR/nChHHD/TO/ak4pDaw0HL+iKp+XzhFUMFmJc11/8wmHy059mcWLa3+89
Yj6tWBWvdhPeG41l3xVthsWN7/7+9Jy4LkknlVpHfcf0qy0rCs843GUOgvKG9sHTgkpp8ox8SKvz
DoHgCrHcOXl17YK8pcq72LUxbZh3Fy/hnN9bpqdumXZVTwM8z+9P07Ghz1/i+skbr7q2ZKjevvv6
8ejnu6HAoDt6bNCbEYE8pnANX3XZj025s6auhmfVG3JTom56KAr44o3ltZz563AM7Z9yLGnWqlbd
RxqRST7SYWubKLjxWoDqQ2fVV0IP9amdkfvUhMU9RUPiXCucGA9ei+LAbcz3obHjC+02Qgrsyf2S
9OjaW6EdcaeSWt/ETX3rSBBp/MsvdQTsWviqPbX4tep0oFAL6uk1KufP0gmrW7p//X2VTTeaO67t
MZ6eg20DFwRy12SdZkPBGjO7+5T8q5UynNeyQvCb5Vjj5rJOtspCr2OhXqAQMpojdJmrCATFbkJU
/mCQlejBIwvNstg3sh05d+AeFUlbbmM3eFgGHDvPDvV5Crs3z2qbY4W1FR7TeADSFjoBX2mlcelY
yROai+cpSVviLcfD1KQSVVSEQygz3tN54JnLPQM2GOqZIL2pNXy5uiOKpQOecJNkgMob9r8kKwD8
/n7IPCRCc5KpLbXv2RWc8sKXw9GN+3kTzAo0PmfQ7WjLzwBY28eI5A9IoH2xYoIL6aIypPN86xLh
sRq5WulHNf3a9cuU80Tap6IskYG4YqMEQYVpXb2NPpkBcoSKPsMAnbhXhQVg3joaCQMQEn7JMG8A
YcAzNocfrrm1c3aHV3PkbWZG3Gthu+126Dmco6fBp8XbcBowQ0Xthx11XP4qmY6hCwMZPkp8PUN1
E1duWTd7C86btwzbQ1pYc1BctIlOna02MBwDSkDNrHxj2ktit2SrSs9oV+oQkVDXRx5KNnSugzAR
yMyyXrMvv2+HPDiPLlhslbIFzurpwF3DPXgJALbQa6c3VH745coI8ncjNYix+UO0sn7MS0xITQvw
11UpLUchrwd61adp4j5eDG11tOBGqsyf2RYKShVpIBArwFZwP9tXo6TgmsyjB2cNb9SN5uNeSQR2
bgJvieSmtvDUAYhE/kJzjF1A0r51YOgR6NKPBupp1OH91MF+ajqvWIfMLRkJi/Y6FibkcmS+5ZiZ
D9JCOBhwPnwKmd+kTrwyJuTStmMM5xjaCmNYxNrNZIy0sypENBQ5G142PlT2xipd90R5jwnXkN66
4nDsUzvat2poXqUFe0NgsnBYIWAIOelZLYAad7G2wy7IPerpoG/ZnzhRtaOpgszEEvHWnWK1q0ab
aW0v6vIyheCTTCBn4D5qJrvfD7gpIELNOcq7d+Y1CPuZTd9ggeKWmk4QxtoUydby0LRM1I0ZZTnK
F3WwJoDWhPidixRJZ9T1R2Zm1JFlXBPs2IuzLaK7rhzsXex1yRnWZ3sVVnWx+X5qG0lyvpptiFAW
F8nVDHBy0WnSsGjpDuaeJLbQaB6xEFa3ysH2Z6oU/xhn661nm7dEdeNf8tr62C4PokohQQm5i6rM
OShl+nskKPFPSAFYuep0updoDrZDY/1shfOZ1Fl11NptMZJoQcpOnrAnafYhO9kVMKL2kZD3YSvL
tmXIB6XbLtzg7KJUuGpcw7zR0oI3lRKG0ul4umSjBHOhNs3oqK/cRzSayMlY1xoKatD6JFfN1ryR
z6iZIprgn5IycjAa9+jKrLgMHfWsHi322gMuLoAbzqmFjRnVFDudiU4uGXP6U7ohhNgVT3pYpIEu
FOmCQvtQu1G3jsIC846BHDE3EAMawPm6Wh8LJ7CfS/Kc+pwzMPcn6DAxPo3Zp7sVSuBV3YAztqiR
NQWNuOv8RTNC2K0wNoWb0WFyYhNtHOlQoZkcW5xQx6TSmy73h2VZu8qF5zKxtpNjYPTJUfQpr5tR
9kjkPs+jQ8zOnJnFjtPpRwsL5jJKuqtuk4HYT7jxKbsgfF53+6RQ3YMuzfLWdxWFYMg+PgkOFAHh
0U0ZNBXboGzEpaQse8jKnB8lvArV4nSlBk8eW+mPR2WQJNdC9Pp+YIRAqgrdWkU7/hTQiy2BZByg
cQK4JuXLfJVj69+1nXl07Lh/WKBHXWh1KLwsf9fGx45F9lzSK2E+2OcPqiLNJI+GWxbc44x58mza
lcRtRyeHXK5Uu+5x9g1wUssDfw86lTCfVsRLW9yEYko5Fhm5iiyGb0UlrFO2PLRR/DThS9p2IvQ7
+NJ87vur8ZAB7Ir9O6q8fHG4PtJwA9oPDeDy/fD9+e+PWjm/Tx277//y+e+nllhCiGRHwLaufQa/
VRWT9MjWPksmdWkg0OJujXeFNNdjP/SwhlkBipyChuRdiQVFoqDwuXyUKm9nN8DSP/vhZcwN5Ohz
YqZrlS4JCo0ILybcwcv3R7wB+mg2DfgfFo+YLdixtrQ4MBd26KdHqPpq5lGb3jag2IX9xRC0zJxm
uXq+4U7LA2PleaMCPBJRn3fnlH5sFbDtqbsagmoe65s56fRN7qCYjrXHGimrRxsX2y7oX2rXHA5G
nQwH+uYC5FPqvPVCsQvstA/TI/bOXuq/uibv81CKFtxEeIdqjK3wcgS/P2qXp98f1ZJWDtMaUIX8
neVihyy6YC9kOYOq5iFNEnzDM369CP1F4CQVr9OKm+8HkKF4bBv7OAmxtwK/3GEcdYD8B+0B0mCZ
OtapXh7iqq63QjLacpz8l47tcd84ZQwyR/6y47I9/vOhxOW6U7FJinOterEwTpHaQR8g+IRljTKG
MXLX6E8tGnIsuKFgE/01RoF89miQcRNY5ouatFqN2TUs8W+EjeqQ5Gg8QmZlPEUztssoBHScDfXD
orDpKGRHw++O/SSc8/cD45Vobc8VVJU5yH7AK3YJS+iYYksIhzlButyXVqhKJsxkE90OZBLF7La/
UmquusEQ5Co/33ioJg6oYNSJ4e1BZdS/si5uyrq/xJgJuKZZTZMR39M0TDRpnBtUxvDYDNQVdhr6
DxMqzmvZ0h2wUvbjwnDS5fJRj4nOGQWRggi546Oiv3ofuKCIMrsBSdRxSwO2YRSEhMy4Wi/0Swj1
Eg7EU8N6nftJHes01SjgqdRwWII/811S17ygfImFVXLdsM+pIRhmSBA2jO0PrYJvP2IJNyiyVmYO
7dcD4bUiIohS0VLmXlyELsjrtRPxOCQoPHoaTf70XqGGucbXEV1cEBnHqBb3/OBL3KtpLydI+j6D
HBQp69TLID81tKVqSK1rH2bmOm9OzEYJ7Q5pepQwK7PIBaToCRwXoXlPp2Rllt7PWFfUNL22bseE
3CY/aVJCNwKHMD6Lbkto6bu4IOohG2vKKmGd6X2SAbScFJB9ciagASbSnkPmm/LTjmkoDcxw4370
d9ZYyXOeqoc4eoi+/Nk21jpvxw2YpuhZ8Gus81mQzk1e2rpsY83K4aBj8g+F81NotaTmLaa3PHwM
EvnaOznT7VQ+Fgr6VEg06mFcYoNdWRzaDnNRJsWNF1G12Tk5Iuzqwm2cUDJkMwbciZGaRMKy7psK
oIciIzLWdn1WGkF2EykBOaujGM76RyFx0YuavEQAkjkWMNohoe2aFz9L5aWSiPJm39/Ey5Ikadpp
FOGIWjEG4SGCvSTz9zS0QpxiWq16txvPaFEK9qToSedwhztArIfQKPcjCCAjspbAhHZ6TQ2xMYzK
fAj8fqFDFRQqOJIvCAvvQGJmu8LsIMN0QfQ49B5KjCraDb6i3d2n7WYwvejJMt+E28uHvC7iJzDA
xwrq8FXZknKNoHN6DCcbKXow/JotqP2o1uSBSRwSGw2+nyPPLq/zu63uwmllpbDNtC7oXUSh9ThT
TQNsYixUDkI+ZiEq0byiVe0UzNeNX0N5tkPZ3LSpgXcuXRYTdmfbKBLxvRoKGpehSLGJQIlB4T4e
wqgbt8iwYroBOniWPuwHIM/Bphm8m5Hxxj20izffNPpPKZailnrdWdoFsy9fdNPRDmUfuG6N1Nn0
aHDAxhOTqkujwLXfk+7Sj18EiPZ/3lu/b6GlgZ1uGPDepsotbpo8aUhI8I3199NsSsub7MUECbgO
iMZj52fStTRuyZbIQTk4wWtO2pCafbygnbtt7KzZlwobN94rAgrYgVBgwDCUgYovYnlAEzJtzJpS
Dwsj0F0bOkfN9PE+zgznvvDuFDI3et8jjgy7YlIiK7nTGQmFECIRoaCGRFDWFHeinp/TwRgeWbe+
xAgGpHfCYJcLK3jwjKuZsGmufDv/0uWTZ+HrGuzWOiSjwcZv2XSOC4dSX80G/C6I0satXwSoJEfc
k15ovmSFz0Q3b2+9CnZUkQtjZxQoU2pLoAfO0HCabWlue3+6i6fOOyn1GgZIl+VE9o/XJGScuiMR
KhTE9AXJ8bGmH1U8fKBD9B7mPttoWK8b07P9TdqEyQtL+pEsQ+fHWBMm4jmAKSamJehYKoRfSANf
CtfLcFETUBwM+XQfGM0e6Xi+iightzU5g49hjZIrGIZmg6OZ1XlusFoNI/VZdPWhBPBHGwbzhRYv
s9bII4QzjHAkmb3Yta6DsS4i+hUqKDoE7HkK8qnRDNiLQTZce52YXsEURZNVn/I4bEDMIbis4hgN
SwTTFiiuBGAi9adoWnuv6rFZe6mq1kYAjmQB1p91hv8ni97JGttqGxgCNiBqdNjikR2fEc6SSz3K
ceUUzwWSPbghRDhUTQNBSFnD2jN6vQtcqo55wq81uknNdQ5tyeYDmnH2689mqLJPBKAlbaKIVr8u
bgXnwF6rxVZYu/eiRK6APrPZhUYoz2MGdd8NQvsGzYhcOY6NUKWNnyh9DWBxdnU2Cq52WTsEHjVF
eBp0/JlnDPTHEhwunV8wQg0FqafSB97g4uLZTbX+/bf/+Ot//sfn+L+Dr+KWIhEXQvPX/+T5J+99
HQVh+1+e/vWxyPjv+2f+8T3//hN/PUefddEUv9r/9ru2X8XlI/tq/us3Lb/NP16Zf/1vv93qo/34
tyfrnObHdNd91dP9V9Ol7fdvwd+xfOf/6xd/+/p+lcep/PrL758kFLTLqwVRkf/+ty/tf/7ld1OJ
7zfqz/dpef2/fXH5A/7y++Wjq7v/6/u/PpqWH3XdP7SjMNMqx7OlqdTvvw1f//gKAGpHKOG4ri3c
33/LCxJR/vK7If5whHRtylpJk0S4Wujff2uK7u9fdGwTyakSwhLC0cr8/e9/+78dw38e09/yLrvF
BNg2f/nd428p/zzUy9+mlNSal6EharrS8vg/X//8uKeXxneb/8u2aNUPYQ4RjMkdKgEUzCapghZR
QKk6UGduCtJmYFmbTGGCZIAp9syW5jiOD2bWs4Qa6340ULKh2mMPxf5z5+YWOS/BloE9I1ucZoWx
R42zVQTPKAmJOTiM1P1F6m8iJS9mbd0nTybM054NXWGHN20UbCh9JFW8Cb/DN+wl5nKYIJ+KErWO
xQaQCEW7fKlNZ62C/pQWzKpI18axepstm+lWna0BTcSC/C97FEWMUCdjA6hpmu/9oPrsDPCKPiY2
vTJM7+h09uvI2PB/fsn8f3SmQyL57870x65OvqZ/PdW/f+DPU922/1CWrZXHuWwpoRzO2T9Pden8
4XqWx67Q1ZayPfefp7ot/zCF41g0gmwHSSTn8t9PdMv5QxHxIDWdO+d/coY7vPy/nOGetC2PK8jm
ekGmpkzL+vczvKyxAniWS4IoEjYgMhjfp9Y7UByw9YFdBx2/TMAPOUuadKpLb9VS6iJj9UEJ+CLY
4GPpH2wrKG8YHAFMe6JyDu25PiGuoKHtlMB5auSiB4Gt78oUyQ/GQ5Blsw71VjscKyP8WWMTRbfV
DARQZz0jwNEvHwS+I4x8Ic5HfP1e2o5EfgbTOewipGiZGW6sXo/bsHXuvr/oN3hIspmQzaL6NbAB
vIsMcHVVm+3MIoqPUyL73cSCtO5TQPNBLc46ogNjxD42cyF+5ENy/pcz4G/ryb+uH1LY/76CLO+v
cm2lhematnaFyxr3rytIAr2mzUGTkmbI7MIFEckws/EvtZT+xVJltTbJ/lkb3cAsPgA01rvyKeyH
Hy2a9hbf7oNsTRPqTxTelqrJt7IC2RDG+JCa3GRA1yRpdprl6fsH8262H6vgLOvcehrlsyozEP7M
cNaljqwXOxxJu6iru3KKmDyPWGd4s+T++2e/n2Y6h27QbBpbjXfzTDRMWozLR4LD4AuH9kB0cE1d
Iap7Htwl+iDt4p1pB9GDXSbZPmg07EunuXGACJNtPeblS2b7CYBZH1aBj9iqkWZBxgAbGt1Suckx
H59pw5LWS290Y0+d+1Rka7Ci4Sl0UnRklndxHYjxJPuyAuNeQ9HRJ+5GoMxUQR2/tnGGwcZZXrbV
0WvExE12pCU5OLf9JIZjylYl2TKZKrINw+rpWzcw0w97cSyECIMlo8P308Ifb9DLj3dWiBTLtkbC
UUoBn8yZY7Q22fze62bjLKiLNGvC3eJL3c9WQV8v337/sYxW5AXpzD5X7THovJDjyhjdaZrwkPc2
53lc9RooSrQeSGd+i+262nELdxk5BeGbIYiuD2PAnM5k0LuSPaXrYG8GZ8JWnpWbzDN509wx3zWz
MzDac/xbwfi07Gz7nCGSLa2xP1lmhlRsRgVJK8FpNsLTJjN33B6554nD96GcmausPJKSEOERyDcl
T/hu93hjxl3EaO5sGaTYjzCsJKD3res7zvH7YRY9yjmsGyvTG9mtxsm+ravirEFfn4Zu8z0tymDw
0f9NV1YJ239oU1g3CFbODM0Q2RQV+fBdE3yMBiHAoaX2YaS9c2uQUxK1I8zPMbbvbVttxsFbIrN4
ZqQ9Qju1jI/CptnaPkBzMZAtUjmYIGaSB96cbiBMucoAcaXWJTD026yKGk1k2mAM9h76yUgvvfDM
K2TijIrGT2sp/Yp0Rh8AJrPBvhoPdXXuzCajoNGkoNEHYrtO18CzO/sUhM5PphDWsXDTl3nIxNnq
OuAlcXmq7P4BXhIhcElJ/FX9U5a63UaUUdcpDY2bKajulUo+KtRUt4bil0C42L8Hnnpw4FH1TlGd
v+eM0tRqPxO4lU9f3ty8ItMOH+yZMXvMDebU9/qp93T9HDdetHGw+B7rgZZBFusHtBfhg6zLJ7Mc
7n00s37ZF2e1PASzNR3tCI/p0q0vtUGbGPfSvlF9ureodGmiFd6ti/TtdnRwaJNhwnDcHncy9OYD
s2TvLA2Jcnt2ScVpRx+uSG1ekLCUy5OI9Mt0gcfXru/ddiZDF5P9N+mYvGBcJyj+AsPb1Cwg12kY
TnuRm8Fj6fBG5xgTyFkT3WksxnclAn3bA6YgxnRUW6M21S03Gn3bFkzhpnKcV//8XJBSbjSSauj7
W6ycygGLkX3s/QoBnZVbWz3k+aPRV9Xen+EWJkQgPWqTP9UGXPz9xXRiCFTAfyNipkPsD7DvfQ7R
+H5/9OfnwDhez7MlLg7UUDqBzS8wHOB+PO/NKFrzus4ra/fniqybho59zcRzHGT3lqXFenDVsNW1
nDbA7qwnB2vSPibcamUwYr6KR+gOSeIUhFgwCmsdomCKwExWBcslNiT1QkeCADeECoQB9Swhox1L
aP6aqPbloRvyN4X79zBGuLg7Q26txrgHZ0IPJsUqYT8ZLYl0UlVP0MWgBZN0Vc6vTaHuEOOfM19f
u4uk1WwPiCqPDfKk0J62YfVcmWwbe8ieCHNmj0817nYOG5JJZ/KtBPGfhBLj28TayqArQZT93vZk
W4v0pdA5zQ1NZFbMhMOtdx1DTB0AVCdXaAIKayCPyvSHZNLW+uZmeSnJsDW3WVjwPiy0ZKcnvQfZ
rSrddULvW5Dgild0JQ3IXIEHsEJuZApgunFI1WaFL1CTcRsQAzQwGFo+lqGeGX8WofPMof63hr6r
o2TvO3rVIyMdnBuW041Vw4DCfO91JJQ59pl9zn0a2IT1AJPtAfnbm3kI6CUu4QXkhxEVYoLAlfQm
RqRyCaKwOLzuSf6xfG9dE8BDR2jndySM0ufCVwi+OUGQNJx6erDLm7i8EbNnEMOA4aTLdp0fHDsE
ldFcrBocjd5aMsDV/HnjK/0uUM3PaDcZm8CtlP418jMQUtDKzJJWD8lBMOg6Fq40U5s0MenWbGbf
WgbqJ9sg1xgbUhvb2wgy4jCTZJbyNeKxLIJdStISPQujNCrpzhhXmbbPM9g+YuX2Df0BUSXPbsCI
JC3OzYzjHtdAGxLW5+f7wMdTjLLLhGrrd4L7BnEdU/pcF+rSxxXyY4xaEwLOpseOSwInTGJtFRuI
5VferYwsIlVCGmlXM3Iw1wqPCgdJB/uqYPLJ6ZLl0UkXPi5ZlyCxmiCk7I6+4xouLWse/qRssxjC
GvyW6QCEkYG4aVbrNp23VeDdiaAB6gN/eQqIL9TqHT3KWnBuCQ/DQkVwtoc0XdJDqRj/MDa9zjDZ
gClrNOckBETL4MXZAwSeRvVdY74ejhahLlLla4yta4UhSvXqvqr3zCE3KX/YR4gjI4Z24BKQoTSg
G13+yAI21iHQ5+Xf1C0qasvbJYBZRgKrrdImr2nFCfarTZv3CAQoMAnCNuoV9/M1An433AnP+Kxw
46sc5JxEtg7eVJTl1iDYO+KvCqXawHy5jQLnmYC08/Iq0WM9x3S/OoCeFH8N7zJvpbesesFd1yBz
0A6S7XHXBjkTVQzMzLC6hJz7Hhw5OBA/MB76ErO72oV9vakq+uwZTJ0m2i7nM8Ovc962z3TXj340
36YyRqISrqqUmVwDfiE7RD7EOm6j/tBs+8LdLp/XtUcCfXGqMBNmLlKVQpxDXR/ijtYuFzTT9itb
gFlwJ/JM8H2M7WH5P2ONUzTiaPaWQuWc5Wpv2QywayC/gIEJarvubQKXOZTLMW6ci0AjUC5oEkTy
ZnNaDrIfpfs+K7kBEgCFYdBK212C96WKnO9fbpD2ClnloVwSWcvseVkLMz1dCgqL5jUEt2GxU0UI
ftV52V2SdbtOireJViPZHGQohBKWlse+1CQStttM5ueynqVH7m53NurYemYKLTPoXhg+Obs4rqB1
nEc2bdetPXCFJLdIOVfCnTejVW4Gad06Dm34BB+/Mx+sMT4C92jG11oHqGKT83IUWsO5gyGEYtzZ
0hdfYbM+a8xdaZ0zfkjZXLADHfixwr41mIFfAVT65Ea7HfLxrSFBK8dFjqr/ya+KdWYKvHoDhEw8
TRbXREbrMmy5mLlwgobhhbUxpxrmQH8DOGUf5B+WF/D+u/coB4BwW/4l9NGq9/65i43HIoH6gyIl
IgJu2Bbc9XA87dPYvq6n4FA6vFPddI7pnJewt4LRWvmFJGy94FZuz8+O6PeJSfSEHHZytnZB7rw5
vXtGacmcDOvssEJ1SURcRhMQB+dLDE2MaNDofe5sIrYROraDWg/T9KStpyZJ7nD/HUHhUeryZg6E
oXogfq8sW+1cS14UxgBnidUo3Ne4BvQ1Jt0pCsa3lvPXFeVrPmGJwx9clsbBa9RD00WnIffgXEJN
v/MD/dICK1cqhKZXnevKPaZmcQjBYk46B14FKDHMgrfMyJ+EYayiBue2qPutY5T8tP1RmMGr3dvn
pMOcDxjDXtmMQW370ZAhK2JPiEOyC7zd5OA5dycprmblPcEyJTrW3oYJ4v868LwV/XxOUgnQPFph
Z4QCFOgv9vonPx1+ard/dzpAe1NfMp8Y1o3kKjRm9KQbS/AuW/SXRju5+5KVPgEa/eHmYK4sv/yk
MjoxtNyUU7tFAnFnRxZROPl8hGwL60pwd7mTCT0oyA6EQsP6G0b/oRkvo13egZd8tLsGn715z6Q/
atzHQIVPOrQR95P/RzsXmU//6tYLnq0q72u8qBmK7tibT8GUfyGaeC/m12k2n0VJqkxf1+945khr
Ex8RBhfXHp4tj/F47BdnuGyPratgwsSbJCp3lNnMaumAO2I3FdZH4QUfFocvH4utBZqPtvp2zgHa
Es3ASXWdGdax90iZ5SSE1oFcSV5Q/zyMkX5zXWxXlYE//GdVhEfazBusstRhK11TZhfWc5Jzvdv6
Xg7xxSgujUQlNKXnVqe4SOKffTIfutr/JYj51FDiGsgLDrNDOuqHiPUQHspdA9gPIyObFPMwikdH
NBgmJkjs2Q3Rk/fw084D9BZJlhdXZzSLJ/a4K5vQUG22P62IUiozn3WZoKZpUTdYl6aULw0Kg5bN
A3m+o8mxLpw38hoCL9/LeHyJ4vKVwQJzLPHcFuWbabAfR2BTFenPeSwvNtmy9BBR9nLh59zh+xwV
vp2MN5QRu6hEdhMfpf9uTu57p91DPRc/h8Yo6RnNl8ScnOtKIctkCkgGFKZzaA/2zTKe4ngbP5Fs
0ln62TIwve4S04BnQQ8/FQSfAzj127RE/qpXNkcqBdhvINyfyvDUYvbBXHjuAmvLxnE0DwQzSVpH
+U0U6zMpp8x3tLGL8AkYw5LpaP2IPLKfZuJb3JqTtfc2BHsxnoMOD8jpMEtmjkXH7D77P4SdaW/j
zJWFfxEB7kV+lUTtkuW97S9Eu7vNnSxWcf/186gzwEySwQQIjLeDIK/bFll1zz3nOS5vWgawnRSS
LqaRfCiGAimmbNUHlBctHeXRXAlWJuRn7e7vTQRBEL4vebg3ecVklbdnlzlsFnP6qkyfcB1Xz2aJ
uiL4mB3AfTaBY0pDC0v8DA19a1y8jF2yYYlPgCI4aKg/1EQuQ39qeOsPVLtj4oZPPAE57F4T1zoP
U/tO3dyjUe/m0rlZtLhn8adIaBaIS+7Sl6odatDLDQdXA4fGVJdsgoaaoDn3Fh5/5L89SJlhN03y
hEvF5btlqyXNcqIBlNWcoK99cvmvRDvzIsjRJnh3bv2kfeZkv0NIKiyOk/+LPEVKspU6LjgH0Wjb
FCM62H6pz6qkyWjv86ClAxV6iQ/nKxmgvDsXW4pHVe+aOb8tanqc8K+hlPWfU/3sDt4Opf+hMYO9
UwFTAGWEzaH/tRTLqUkhIi4eqeb6cWJ439U09FGK/TpY+iuoeBDimsQt4QEl+lMRZJwyT/Ysj0li
XBcYN/llkA3WBn5ZROwjy8i/8eICrizqz5gokcO077bj2i0RfnhXdEZB6kw8QmjA8RqeoDw89dnw
cOdFKq1OKe2tSZ9tSctwIzAPlU2MqH8bYPBguTqHo9jJSpBRqyOGcBoK8X/ar0Qjjx1EL6/wonut
GYeQOctLVrImcKlsDpl4YvBlHdfilc3GXY7ZwXWgdVaRHiEKyq+SKCGtbhFkn1VdgKxMhx1GTehE
hB19eACs1CdwUbS5Vj9IOa2NjrHK1Nib4nonpH2vt8MlmFVA+ZY46vC8SN7tNO24DwNiDE2s1gdD
7DOkAGIQIb/CtkYQMJLtPIunu33aolkHJNcZcz7kz5a7m96N52LqoWem3mswWSsNH6cY6LNc7HJl
Spuj5glljWOWjIyRPFhxtW0D/zkxmgfE3W2edbu0Ci9iKHHTtRxB3y7nfjX/hk6zNtrlyKPbrdu6
vpqWC3GcfXw97u+d7TjFH11IXI1UUc4FEF/bdy3jrSposVj3poIRGbxNFkzDKj62jf4zwlcwB2ft
QzyBn845RheBEvYKlXib5TRT1ffpyzTOWPZBrBUHWqs2eGdeREoHBIG10L4Yk1o7qXOWMvtl4N5N
DCuqyJCBf1j7FSyjDPN7yN3UdLqj7OEylubOy7JtFpdv8lFnX/f+v+mPwNCYEpzvPIdMq9wT3CeB
BP0W2MseMwOOJIqUzOUyk8UYA5/JkBA9gFgDcX5Q4Q7H0VNmm8fatwnfeUh9o0i+/CoFGd+De9Pd
t7LipxmHzcoJ3uuh4M/ygMM8cjzrZhTsaAnt7howEDa6wxrAEXaLAIyL3k9muAvb4LuQF/9+GkGb
FRLEpPkGW4sujeBkYunORyJPkBvxPUWF8yQxINjZ/CezvKtD5RoObPTghiW3SSLUu+W+cYpLezs0
lAGJ4pXkEWGX6UbgnQGJBw7U2GLyZiQKxij0oxt+ZX12SKd4uwDkNYENDT02Mx3Q4lt84cHeKLeK
hqXdq0BEi5scS1letKUiX8RIGLy1LZlFVWO/G3a1poNqt4TynJbBQCFF84VDI+oGTBWuwrRcbuN8
3LDdBDzuE+jNk7LZlOghpUfgKDGteoPrb+1S1BBTjqd0eMozSBjUcD44g7sueWRK57O3y1/TnRzs
C6I9FMC4zZ1Au0t4l83eb8I76zSZCXrGp6UZNnRO8u73v/kt8kMmBgSi5lCr+mv0foqJonLK/4T7
O8Bmrzsq3HHhoApvK3cGGJg/azB6+CTp8SlZFcIvyhLMqx6SWYB/ECQWZK/3RoebBPDIagoRLGaH
/Oi0NhLKzRd/WzjVi+EKfH7s1JWFiOXAS+NcoW+gs3C8phntz453kTW9tIpmCix8Y+LcRv5fBeIy
TyoBUlTvikkGoz2mzda+9SHjQPkS+z9r+8h/WvxuU+LukwVKwOgNbx4NII0zbZsxPEJNqWfytFV6
mE2XJH22m3ODIl1AAq6lIZItj0DwNgqcR2Ysx6yLT6T/QN/FEXrhZzsEcKAcwM1mOK+49p7ARa4S
Y3kjOQ/JAqmRI/pIhAjyDwyTJjz2w/0qDfnDKxlsyZZzFaFiCaiPTWEFnY7ccWOCoCni6ehL0E7q
uSMrnAWYt3mGgJXxCkqP2kz2WbgA9WZJLABrDPHR9MpHt7GgE9dg3MH0YXVf17O3teo4krnTHAo4
KSqg26wJr/RMr0q1nRUp+A4+MFeb253NJyx9tYhaKtbG7M9wg35NrYiKEJpPPb1U92ubCOefbT+R
9XaeliA9IWO/jMufllHZzdMP7Lck+eMIwZUhXx+qFnW3zK01i7i97QJd8nZjC0+brIKaQIqFL0lH
eZYrf9ZjDDrVwF697Ib5y8XiSVq29I1VbyxPCtcMkX1SkTSTFX/6EbdjnEQiZx43gO9KBl3UHncI
Xtkvg+dy9hWQZWcYt/TVY4CDqGz+ybVDdtAOOJ8Ju5KfxE4OOwX4zRBEYjB+urSpEfWsN35andUQ
fmYVZe/lweqoVisp+yHF6wiWl4OLym6G7UWrB70Eh1Hxr2jJLjnBc4EcmLEpikhxrzQF5gN8A5hJ
O1Aeh3zmL+Sx58+bnR+cXPOQNqQVMQKkKAIegqZUWzIJfgYfb8pODBbkkIK1M9JUFHr7hQSn6Ank
BSDNyy68GTxaFkwulCYoUPCwfNIw6IUudvl+NG65zSW1ZnnmyYstcLk1Bh/UJjIIsQbyGbzaxgeI
NOH6FP2TqaKCSEauf4VxE2n4I2nWrQvMP6L7LOcjBux1d2ccLJcKQ4D4VTS//Z7Rg5jf+Hjv3FoI
IYQmJRYWYJEDdFsaAj4M68XMX83i58BfXfyO7fC2hOkm5CgYsF+PGZ5IaiWg1u2Cg08QhlfxYnZI
jVBeFTsp2ICm+DkutDo7IvLbgV+DixRHggvrmQ8Yut7J5DlPrWgkF8gQ6GcnHb9VOXzpWlwG7lu2
NaD9Lexo95SrZ0DjaXAf+2OAIzptSY2Cj6mWtVNTIiR+sK4kT8wNoaOSKEUo7exbUn92xrvbHsL4
lLvuVQ0LfMo/Y3UH19SUDs2CyOAhtGjaK76znBJOV/8QAX1HpzsKUXjOwaXYrio+vSHeLNK4ouba
wj+CsvxRVpS/Zuj2NHmiIFE8qOxjIPYgZg53IB0F7jBy3pXrnJnFuAFUpDFN4yuQy41OGaS3Xr3X
M2JVbABM867FkrNwN3eADnc5NK6M7BYBwO1YU61qgh4rjce0zA8BoBqcZgbKkHenttgd3jyGvIJf
/2xBqUaymy3uLnABKZpd20BoMhncJT84s8l8dsyEKOmEuNR0RzvZDjFK3Th44X7WCwip1pTbZDT4
bBfOrXGiwmqtc4oB9+xoUE6Y7tZ5b8eP6f2LQve2PVyoOHypNZPhppahOivuDFxMVVLyUZzFQ9VP
HWs8deyJBPcVdFzCD2jdrFnOkyIiYQc5yUXaCmG8+5eCxQqJDQLW7aS8Z9NKKXYqmGi1a1yhMZtn
waaEtQjWF9BdhKTG+I+GRInUSQonmfcAkN2r6aYWBF39zdpyPhnWPDOrJzMpD/6IU5CodKUltz7+
+PdLG5Kq7b13X1nqMR+96iaMN4h3X2zxvFM92ZsWq8fD3y/ZmAroxmAha0t5p94ldlsm1ntpFWDa
mPAfepyIfk9ynzKvc+ja9+avgr39nNCclOvYfLJa4v65pGo0wIn+JHHA1bRU7jOSAev6nijVCyaK
ZeGz4UFeWMl4SS7lzKHhNRReY02FMiBVecUS7D33NTEWWrg+xPA6zehzhsDj4zHjqrXf8ZqyWKxT
WMcsr/WDgddxbUyZ+gqL339jXpmegJgvRIoDSBvHv/9UI+vuErviNiXYBazG+46bwpogt6sX2dGW
W8wuzY8jlfWtiV9QSnInvfcSJD0alqrVKaNfvjan7IeRTJv/ZLP4NxML7hnfwYvmkb0IPPufTRZt
Tb9xOdAWiKX/XnKUceZ6Yfkm8s7Yui74iU5P3wks7i9EoZoI55msWnJedrgBd03ssWC0y1s1LFyK
QDpHeacttNvUfsG1Fm7/w7d7d439j6vs7gkJKQ6gN9bD9Oay7vrnb7cAjekk5miuWyep0s24UMUi
l6vREShN5iQyjbm+eWMWX4v+vtr2FV1aDqvx8u7cBhzAtA5aivc8aMBieaznMoEA7La/VTPwPwio
48acQCwfL9qKnXOU3jMmf78sefensl7//7+R9e8uotC9m/GEKfDe8Tf8579RUtsBttTUXDO1B2eN
HeBBEbTbNLTtTRbbBKcxuP+LBq2VcOTR8IRax/5Ir2iFFiF8oDIhMXJ3nm4OYbbdf/j+7i6mf/mJ
uzaIEQ9DH4b3v9////LxDUnoEVBWgHn5ZaP9AsOrHX7aTk4/OeBv9I/MQjcXrhGc0+FlMecW1BLh
hL9fkiH+h130Hy7I/8sZhHfrn78jflSm47qe5XiBZ3n/4iy0QIT24V0f9TTo5B67+Kan8w0plnh8
Lfcs9vqXnCJW5rxj4xv2AWJLsamSsuDSMspD7R6VU14Tv5guHstdkEw85WFrvnltixKRj+Lp//8p
+pb5r981ZkyBY8x2cUOKwDH/xc3UtLXm2s9Cbky96h2Bep0u1kLmk/o24r0RPm3MyVVK6ocMpbu3
nQCDtqQ3yiNMV5r2oZkc2AuwnTNNtywJR9YhWh1D1C9yYwJ1pbp5bWFtarOk7UcBy6FzXVeKLBTe
krzlcNMJ68fCW66La/1qUhgTgdXQEU0J51BZMA6xBAD51TZyXCljeVz8+rFZnL/hmjVetGbjU6O4
8nN9aSfqgrsOP89S1gnVFDmbPIic4xzSeeANH2S3+ZhYLjd9cA/T3P6msP2zTMDbFr5iW6UlWWWu
xOz2OF9DF3XJSdZ+WYKkIOhlgXegscH5oapxIuHR91sTgnznQFCVfXISKvAONvenakZ6D3MjW6t+
Pg8kgv3O+6Mrd19kfbl2+sWAS8PR2g1QeAZMTbJ2/8RW+JwZtXVEf34CBPUJw2ArgxbMgDCfXQP+
jghGjB8BYZnpj23BrcNxj2vcYsy2Cb1gKZlBzChCKHNdsUdnOK3q+WOkaK1MvbfZtmihC2hFdH3i
wMHsrIuFhqzEQcha4rfSeKKT238f+vA84f5eBRqTmzLbtTUWIXMYwkTcDPWRGRSgB9JEM4AC9mvG
1pa/+MoYaK1HK3iFgenonkJG8twiHC+27T66MNmJzFXeKNa+NX90IQuzmPljoG7LIcwOvq1HTyLy
rYcaTKAhnwdV/rHkAPa7l3I9jtxmkg7ArKGiuIph3YbUJKV5+powb3UD6997rRtrDAs2RPtStZhA
umrQkYIdHpUpmdRlPBUDfgY0CoLD1K3azHxVYaHhxB4wON/+dD00xiSx9vdHNI6ZV8cx+eT4hmEb
9q98m3BMeGRXVq9N/HjQeRb9HNSCqSIj2zUZZJ2a4uS05bnE4B+1RNgJYgHBnIlZYzKgkwythOk2
PCSiSPezMdOqF+6VjEuip/Ybl5lvGUjooD0Dee1k5nOXkSrPqxc1pflOgvFviuSDLvjSIjbOh8JO
anF0e0LNd5sEbsZtb7JN8IV+nRmxsNrMCL32qWniP23vvzqzP2/qKd5l7Y1auXjVK798A+zieFUP
sCO8ZbLbJB52s8CIfwr5gyqAg1MBQqRDQ+j0tUj8fG0JSqNQ9CIV+Delk/ygTVaQMMmrq0Jljsjd
A91ybxhLrccpqIIn755H8bpi2T/WUx0w3/JlzMh+uqwNYp1BHo+NjbuQZLVLEO5ybMQpyECjth0B
t3pIg2fodSzDWvfMbT1Yjy4QKVkZkbRSuelUsSe1/TRYE+tx+rVXOjG+MDm+pJb3aATVuYcCThFl
fB6n0LymAlJN3jUehDnzttTZhw14cmfm/c63vF9u4Ft7LFbvyuTKi+9pG8eN4IwThP28pyoBTp3F
PG9B4p0KPImi1n+0JAbH4vu7L8KMj9Vir1vT/Qkp6UM7iLdh4u8XizsVZEp7XdTLxdCtd3Pd5tFw
S3snG4RMNjEBYOMTJk4KvYlM8YILFS1bNAcWnC1hsMx7xOSdSZCGCj69VemQXFI9jVjKQ2c7EFU/
mx03DO3CEgj9Bamaeh/PPFdVseksMH1Nb41XhW1zY7Ja6SHtAcez9cVx0vTmpOomyfusrGnGT1RA
pjUoSRlBHB8Epte1YVQyAiv8EoeDee5y3r/CgB8+xyHM9VZyoXwTiUfLE/ZNnKqiOCBUYXFLaEEm
fd/MtuTzr8+N8IpjwsDnkXR5buuTuTgHzKLhGVief3M0Zr6ibU+TTUi3LFy41KXxCTlenMrBf6b2
wH4wnkcWpttmYMffCigiGnLjLie8RFdXnaPkM7xD7cBLStYFQPxmEtXVgAW46yvb5hU/vCIiRcn0
qpqUw8yzegxcY3Crc70m2VU8u372HJaBPo3U1l/mWm47oiorIMXhWVuPiWPzJknFt6xFiZlq8g6I
Y+gbjd7ZJa96hR1haKmqdyd7AFObdCcmaUhDQ7GPTfOq7wFfIL7QEWcEiAxIVtZfAX4Ea8DN5OkH
dkCCxngQ/FsR+vqSF4zsd1CrGRLcpaWKuHZ+kmaw3Hym75TgztEzEB7bqXgaOqoJgL1CFI2JeLfV
NVXBV0fHDq9X3tg2TxSeoGsmpbiBwEWFtaeXBsvjFmUVcgDcqbXjJu01NGiWnpLpUBqkKksjftEg
5J5MDEHEgpuNhW6wdhZQVN4dyUP1Ji6jurtOqk8PXh1utaKQOi9J9/suzo8JYber++Pk1y4nSyKu
C361LaYmEEW4rddEevV6GO0OnrW3CZG6dsTT9n+DQn+/pCG+cCwX18rilQNrnF14XYzXFDj6Acnj
Y+lI6XL89ru4AdwkelyTArxOPMuveCiQ7jvsCPGQY6sFnuYZtKJZsVNHlhawquY0BsfsD1BI+CXq
KQhP//3l4c4hyiW0OxubBWsattmVxv7lMw9WiEQiG0AFWDSQLz4oU5FSCZvN4VkGFHABEP2h7i5y
WELWOtVY9a2S7Uvl2EdZ5TW+mgyJJJf9qV84413fO0mQUBcHLWHs8wAKTFdtSMkTQuN6Dko9GU+1
vbh4LzwWc4I+5iyunoss/9Bg9nZd9rpIrEB+Xb7m9tBEWOTwdFlduu4KG+phY75Jep5PA1Pq0S/Y
4LXhFN+zuNZxmBb12kn3SZBdQjr1vKgyXOuUEUbLgaKdEZ03DKCczI5z7JL7tAqFajuUSfOAZ/2C
nk+peRNzkRQyiMxKI3OHKUfYqJx7t8p0DT1MM+TsOWJbsDy4VVFlVHGxLUmJEQtCHc9Hzy7LW3gv
W6Ge+w13pw3LswRY6LBYg3x5y1P2I26V6hN5xZFl6aYA7QAhc9l5Uy8Po4v9zJ5K6uEk9ZPxzOZn
dJnG3QxjVp0ZCCWLBzJQsq9LPHJAWXwTE7YPi/c0mM3cOQSGVo8V09mYzvGq0VZ9KOzyRI2H9zAW
iDu9084RxdODi6hvteqJZ/Fqkc48suj/2YdXUTT1sQsoRhlc/1dXmvG2CSGhY1SNknLBNqXoKXXN
Ql3cmpy7w0Wqkx2NtfaZoMKDlVKMNubGJUgsSp4dqtlSTP5eIdjKhS3tLBQYLIYdH8CrvWjPdE8Z
JEwcJSZJwTmkCIBw6sr3G5fydFwAPiLupSVQ7D+y8CrPWiI8Cu5RG8dCppEV9zS3TSESFA6NND54
kJ48FDbydPCXo7T7HiFQ4cvrrjWo0afZ5sbExfHHLNh7jCZVrrjAErp+DAe+kG3zzuR2sDdUfl0U
Z0XYY6oWC/7YVngux8vBKYP6OFZMTay/igb3lEgoemHTCD6gOU6amvG/X/7+kboxIp+zei9FWpz/
fiGm0K1G7rw0F1NVnWd0xFAn/e6bvfUosDxulk4YIMIqEBK8rImKM5OP22ES4ymbE+B2KsD1qs0j
KJ6N4S4adqfprHVD0X0RGsVVmFZxZzOU1yUDBMDVYYbMXLOu0aq4mvcvf/8J2aa4VnMwUciR5lFv
ouqUC0UGDWm5597AOAQlpFw6bJs+NankcQnIU7FcjaH9eO8L6ccKmZVjKTGgeDghT7+bVKeu6uA4
hNWG0E+9q+YRC1eVZxRLAphNChSmDLAWM9nDkhjvUHRp2DEktMnWGo5U612AJiS857DtzU74yxbL
c1UUDbaKxzjrz3ppGdvyh2zCHmAUD7i1x5WPH2KXZu67X/X0IU2vhU6+k8ZHsK6fvLaL15M0vr22
woa+NLtM0GzF8lUWmHqtcnoKy/JHYeC7Ntsj7v47JNsUUYkXLHO7aqdi72Diw155A+sA3MR0uwCp
3hpe9hUucDxykHE2bIPzwBavZhNi3G0KgUdCKfd3LdaeTTOyF4xxiq4HD8uQo1CtQzZFyVKDwgw1
8PglefEWsDVh8d4uqbvhcm0Ti/7WQ0tS3qcoZUjK56xxf9lUgew6uTBcwhrFMUbmI7k4aIibkFhU
CFFpLcYEo8CMMMLwvZ74btNrMcB5pcHvmhXPhPOob/DrYYtGisvIwqV9f3K0l+0V2gw2izjyGAjp
aLW5mGf4gKfCTTe5yZo4jpFx22lvYL5bJ/O4dcmWrfyOcgCIAl05H8ZRYrwuS4pXqq8WC1XkmPGO
6wEdZAs3vhFxmGfps69aahdIFm2b5LEbQACbDvapgTXV36ZMG3HXgk2HwkFOfQKYLRzA46z+TAKT
9EmENoF9ZyEP1HVsdLJpzbGkwNksPJxB+eHQOuprHGGOgQbArfk2BA4dCcq8G83nzwptZd/E3TbR
7nM2zpTZ7f2GTHLRYj8sTSxFvR6+6kwvB1pWdtk4fedNcRv7pNmZ4y8mvaexQOAUlX5NtP/w97VU
TIIQMZdhp2Fz5WYtJpSiuJUUAEZ8ZK8hJ2Ya6zrSrdXQObbUO04C/s/Mc5Pm7cropXEoQbLkFo2C
Cq+UUsapMWgmmgSwq0yfJsrpiAHQx2g345l78HHqASY5GY1ppUxVJE11TSChRmFAaTBMk577Cil0
xamo/WtXIIY7Yw+KUfc/sIzyOjZrxcguNOSyt/F+rFUcjBvX1vf+9ulJeVKdqiG7NCr7lHSeRCUl
8yKYc47GS0NuC1tg+xIHotibPu6zsqfKjr8qNIiFxFDy08YMHtUelKle6x8UGOp9JeNu5xuYMeYg
tE5J2D32edWcmsyjpZkowbqO7Shk+86Hpp/2pkXVgjuPz4aMG1x8BevVGtMuLwrYQnG1k2A77JKb
fpAmJCPs5MMLqwbKRo/JIaaqw7SCFUf1tIdRdbGABNEYkIstPPlD58kfc4bBda7bZQ3EjUJMHY/p
vqro6/Prl5riKDvoHsRQkQLwJ/CQ7fSHQqPXGoxuxGK8SuJHN4HhEITxGQ6FOMF7oacMVMfWL36M
MhhZVezMIrNe44VysCZ4heGSnQYVj+QZ5J8xwBTIOcPnU53TnjEDSe+VgMXJVK2OGlFSsNFQOiJ6
5ILGat7c+kaL2WsBrY9jtkuw7yMkVa2y1saMo5nmgzXNQGqbhQPhHv02m9rZhGisTaYmpAPQNKoZ
q31p1S9VsfxC+7/TXl33kcAbW5x1ntJmyrmONmLA7ci/ynpM9sQCNrCHln2wdI/1MOvNnLdU+Hh+
ipeKtu6O4o+YDBxhRSxotfIZsnmscEYwtqWEZObaguzoQ8AWFn0dpgQUAOQTuKbf3FpMcX//wWhr
sgSpvYOsgA9vSQDO+tlr7w/OnoD3T7CK2Rl68a+G95iXwbyb/DRdz5KxKKVr3HfBwuZ5ApKLPe1Y
trAgceklsjmD6rs2lCqBguSz45runcj4Vil1s/kwQL3tv42WHx9twQeZgjus7v7k0gFKa6f9Y+gz
YtCIVeyMkU8oS52n9qV1IZcnDvgcWsquRZsYuB6cZJdwdISZdq+tZfwOiuKA5+dYVf7PhuIp3J3Z
T/6ekItcXBmMJpFts5wrcV6MhICUUZx94I1vip2lcFmZYcYJ7eoK9gw4oVFdsN5sNfg14xUeuuS7
aj+s+32aBhCKG937ZhINsUjs/jrj2PR02R3HcrlYjfsNnSE+1ewmDSgdN9k4dDMTcNx4mn0Q4/0z
Yx5VLWN+WGh3ZSnOsrKKI65Ae1lj46fOJWCHS1GSrj7B/ee3LFt+OeBNeBR/l1brH7M7aHjul4dq
gOHJKFNtq4HeoTTwzk3cU4pdNbDFKPJ1BBR3CbYE0ubRBuWwsyvx5ObiIvmY7Mp82AuqPS6+1z1N
PF3cjicuZVYoNkg3bM38Xq3tStHNqfXZrnheeNxWzbI8mwqPugoeMbZTr4riF1TzF44yhjg/jHe0
HeDhSWlX8tJbEhRbid6wwdKNFuRR2S4xlubZ0J2MDvQLGdYIssCdAcXFP06DFwKJ/Ot5Z3kaZnNs
pdWhJy4khXMx4sp7GfNdmyfyWN0/+xnn65sVxhtXdpTL2UK9jknyQtpKyeAqWmPgPbwQdu2d3USa
EDTvwTTbBZvf8tbnBf3IHcHeccLQ0JLecO8I74wIi8iWD/Tq4jL7xan2jfEg/w4m0548w2ss7073
mRJViF10MCvQkiihP02HzT+d17VRhueCH4uFaQ0flkJ28HRy4MdBeclMKdyiLwFeg4gYdcHIQu3V
cH9TWfOwb5pJM6NxhQcAgqPcSy7N5KutW58LZVa7qjGqrV0nLVvdjVIFrti2P8A+eukc49GUJ1ET
h+jGkMG9DIpDgxBk+JtyGA9Uug+XarbBvFJj6qAgRU0Wcg/Gl0KfWE9LWv7m9GOxN3RHZ9LYfvkx
nZuZUXym/nQL3SaOQo/fzcxDZtOJQPvZssvjO0NFS7WJpYu7x37LSivY5d9pSIRk8sQBR9UJJFK2
t3LF7E4b65gsz8DvrZ7KZGMq0FyXbG1nP1RoPNKQdAmtksYOq4g0GxS3Qo8axGfnjJTXI+CsbI+m
snjGThIw9Cj8KpM94bp1HuMB9SkhDi31RPYAA6TQ2GdGCEaR9C0uN3QEcMmxMHXEw3zjFbbRcfvm
2kzFHKtfvXTGg2Mep7DVxw48Dbd/BajhmTw8ChokBmehzXJufHtbpldjwYeg8rjdZplzcXjFsvD2
KFf2f1d+W0YsJK5xPjDFY0BZd01JgaTOXPiI88F1Wxd2ZvqQVVZ1YElD10Oe2095SqeoiQhBzmai
bRT/Uod1WLQWtEHRYkZWNyps4HGRQVhBadrWbvMwGcGfJZf1kej4hyUfK/e+FzlPHmXNnS4+aQQ4
9AjJmZV5DwEFaJRijU/egktuSXlHCaJ/a8fs74lxbpzpRWfWj+muip5FrZ7IaJ5ApoqVRBq8YrRm
aqTInC7sDdmJJmoHYOZGmGG2LuXrwJVjnc25tSMq/WIOtEejd3EFix9yIoIb2nKcna2W33mmrCcz
I5AEWmuvSQgivGHz7WqL+0RSIOfxKy4CWa7GOkx2TtZCbB9hZjYYa628Mze2a/k4bWAEpRyT7WG0
3kA7HrTB3goEQL7xpxDMuci8Laa8hq1P/BEqTkaiqBs8v2NXbetScpS69vso0189fJRV0BtcyKlV
2/Tu+CZLNz2qbvrs+Piz5A0wkybN0K9SDhwae2GTYcr2wmyI2rbeN6H5HTjBRzJ0Z6fnR9GCobz3
7eQHFYf9zc5tGqgSh9vVXGACSKZwa8f0LRFhpaesyC5ZOpngwLeO7VSnZGLpE973AgmvKghRAOIG
gattcs8VALg166vXDIKaWb01Mb57PfTvgYbiRKK+8Ve0F8HbAuln9g+pzlKa4tlzKBC/HtBjxWUR
n2b5PAJDIRaMBT8lmdxSEbThsOnbOj9buPXR7cjR46I4SbpqYZpgmrKJSmxdT5I1ZK8/Im3huEBo
McGkbwZNewvtfja/MCKO3PjQe40wPkJVXBfVAFBZbodMvVPQkQO/IxuW1x6b12DeehzuCDFopdNw
s1tra00Ky10dudUv3JP7rE94KIdmLdNi1zqoak4PD7frTMzpfDBmEKSUJG416W0SwQvnF+5xVZnb
0GOoWrBNU6Z4kmG4JhWLHtumG3MWHz4f5lPDTMSm3q+p4BrwMy5/7cd0NfnpY6hldSYKYG4axqFU
EpP2PNBK8zzvKOTNNgh7iW96O31EcndXGD3GaEGeKgIwaW5X31rRUNlIt0XN+91oVWR1FBzAiFsT
BZb7Qoua2zNF5ZZPMWVdzZhazSdz6WvQVnVzhK47RL0fHOyApJacPXnUnDTEleHXL2WLitZ2u76g
uZOWE5RpzLKzk+2ZQqq1MVBwK8303U6cSLjjqS+Hw2R7L62Ub4sXC37vhb/RBfqOfDDZZa7L0Lrb
kPSGq921cSmiSlKniRLIe+uuJKobB/3Gx6uW5HF/LgcQXNzD0xI3v/BIbKUtNlgHKvfMPgrclw/b
PjRNsXWn4q00ERIaH1Tukrw3Kvw1027fUdqxIR9I73c8cM+d5yKqCxaWpULLZ9MZVsNFmcGOTLtk
59eRQJmDNz99kY6BaDB617SifNr0+Bz3dFVMGT/APGxX8ZR1UHnqb1/b1Q7i/AS9B3VEwTlkQyFv
4u6nVjxpUmIJxrGDeJwKeIsq3urgEY3oaiXIFgqdKeSqOw1gu+N7eQyssw0Lq+6/iDqP5ciNLYh+
ESLgCmbb3rLp3QYxFq7gCqYAfP076HkR2nSIkkYi2Y2qazJPbnXjo1nJudmJH1yj1Gh2FMAusG1n
Xpv3vBOvD/F8T18ClUDuCX0dtHqtCDdn8SsZG87xp1UaX5UpspOOiXDoLnroX5teYimJv+p2z5zs
Ok0VhUnOvFGMZOoWwWvf+AlKDsvi5mKyMU6+80oySM8sxvuwbfJsnEHZ+IrwjLg5eXD+BIwuY2nI
wLX8YH9y80bsVvZ8mxhinPBm6lXh50+lZRtvSYGXImNCqk0wl63Ue5+Yu4cQo8yaJJAJGaKQFLVs
+yrbO1rwX3VnNOs5UTSCYXOAlfvqZCxsSytbdzxJYD/Zow6Fl+HdwXjsyYic6zrItlbs/RXwzoJG
N+tosst9WfnNozQyj0V9+866LzqAOY9uuqx9Urka0Obxoc/8vSMjMLyin/aNOIrcaA5hqyMWetOf
sVPpqb9aAv5bMQARKCpSElHPxUJ9tZUipqxl6Q5V+7P2Wzh8rPadrzAEw+2i9uVzaaCX5PmMaO+T
FlaJKxmKpZO5qQPGKqSlrUWU3cgqQ3oQbEfkm+tFMJRFxdHQNPIj3knUm5ew458EOcZNI0veJ+mv
ItulDX2lotoELtTIcmT0WGVcsn0efyZZNd4yI8c9O9prn2ytPZwe0H9gd8GtrjnQSLZc67m7TZbo
T0NMO+MJcnrcLxIR30dEdVZCPm5AQ7MqJvfTQxPXdER60NHOnDCSzTdmSn8AeoByDjUcT+bcMtTz
uuGVSnfr22xMU0M9xZn5RIUYbTr221udl7/8yR8wltwXqPzy+baIHzkP1ckNMnbsOst4s8y/UW/J
c1ja41oM7DpHRy2QR9gOVu67Zzs1j23gNF8G0HfO7B5J4ZODfHzlaYIzfD5BoSZHtKNKxsEk37uI
M5/FBvG9yr+VkH/Waac98jrCZ2FlZIwYVAvC78grt+HFwl44ZiMjGrYeuwrNLHu1p8gVX63bvVTQ
Jvd9x1vp6z9KEKzilsBSbLt/nDDqS2ZQm2QyH0AgIizpStyRwiKTGeeQsXQpI8vZGm322imIwpkj
iBGhAU69s1Bgjm7Sbxr2PGurg+XQyf41r1y9p0QE5UN7NTpI0r0bvp1hLgHbYp/ElU7tIQl+uY1t
7hNb8dmO9YDyA6A4xrQzZ13C9D3tsYv9DXLe16TLylM1RS/2mPygR3izhS0oy62TDgzWaiHvR7Jl
02LupiH8A9x7P1XlxOitZlTn1kRg1beSvdmug7AmZ7yRMil3C5a9y4ffcwPAQiZMf+xg/D3GmP8Q
RdkpLil7ZEAFwQxCWrlqQx2CEIlvs82zWRHNDJApB0zJWmsOMGCXVDEQJhDwRn+LOf9hc5aANCFi
YFQJ/WFM52XPD2YHd6XX0zvDuS2xxwem8+Gm4XcqMbd6ZrLkHciMabBHJ8x5HQ7GT8TfBhJD5Vmr
Mk22lqmPHmsPlidbq7doRvLkKySAms+nRW5l56u9YRmAMxgRwB8gqOKrBnE1IoOZe/NDxz4jqYeS
2zIeT073WdvNEcPN7OurQ2WKmm2lxEC6r+UBTLDWKAK//dz5O2n1FVbmR1Prz7D49jvrB0us2vWZ
plgqW1dR+Dy4GUMd7zq32Krcvig2lkHNBPoj/QhTxMfgzLUjtqEjvFVR0r6UXy5qoy2RuYA4Yzyv
HsZsGRBEXSoTA49DjaiZ3KJqYQzQ7+qefHmD0zYyLrYWZ3uI6Bg1LSSaBaDS1ZX0wXIbZZRa1X5y
529fOmBbebgJfMU9YfxCjNkgFjUCMoDTnbLKR1z8D4QQLeeMgHPUWD2GH0sjrekIOYioehLiXabU
rA9c0N06mSjQY4uEYnRyY2s8Gar7W8qm2FZdD9A8zV46Jzq53skJb1XM9MZK7UuUGPnObCk+hYUP
1yMoy6HkNKWgB0NHiVJQMtI0+TzUFkuRyJv2s0/vG8I0ldYZtdUOOPmSh/mM9vnSSLqXEgv3xqtx
Ewv3d496BlMbNas7uvshT/4UQfbH1sZ3p1gKJX5Fcj1iCHPEL6XH+WcpB24/+9usimpjSjJTm/m3
nJHXuZH7G/X9IXIJ/aqcV79GR9ZW54WYkM1/ZqN9Seb3RIuP2pnITrcKVuZ/cdJV+NBRg87tH7oH
Wi+HBV1u7wOf96lILfleOemfvi2KB6wuVu06a+V7Jsaj7tVkTbKem77dBAmZcFOcsX0AsLSEJtqT
tR0yF/4HK4epdpHudb65dpX1SN+C3Q4yWJPTwHi6+K5sHx23jX6KbuamHEXpIACykN1g8CDkJ1nR
ioxOUu/jQQnsEs1jVOBMijtarDiNz3huheIbydTwOzER7pZYYImu0M9VEn82AsdR3YqfZjnAMCQG
gZ0wVAW3QoQvh99daQKDH/tPQlkhJcv2FzT3Rz1jBPa7Xm0goX92fXciPH7vTlxZsar+LCb6DfV9
5rN44SEAGfpkau+hoc/2Kj6/LQpHUpUgNRgajwK/PgS8uG9VxtORYFRGs3SGS/tUEHeAKLC79nXD
wVRmB9IAUbBF1P0FHSbOjAlHVXabdXRTVdiTj818JpvCj6qoeYPt0uDp9A55oYCOuAHPNjJikFvo
EaaV73Dj0AadGtSwnBW93iUx+nI7zEGdwOG7uUtKZGqhIRJeZO1FUH45yl7DgT5yLxegJL+jQU47
q+mJpRR8Mka7Lo5Z1pP0p1T8RU2AMwiInIfJj3ERUYgmSQosMBNfu0yFzeI4YqaIVRFcgv4VVjl+
7g4h0IymsMFBxtao+xnF9Z8yRarUiM/elBoPLLcWH+vjXAbXEp/uyjeDg81zpBDO2JZ37V3n4ITy
R9Z8OFPEsWkslxl2kqBh1xcjUikGFv+ZBBpQ2mCkfEpMy/3G6kwWJEiNJij6dcaGGQ6Voo9SmvmN
R9RKk5qPTURSQxgN+1LO8iUgPllYB+j0Z0RT0Spkdcnqr9nmhnkrZrwzPuyKLTi9RSsab7NhR+FI
WJrP9xNL45OZR9OazsbMh4EnNtvm0fgBg/obd0IXmmya+RfZ2zfbCpAWZSRbbC62VZ5MP7FQ/4qq
6DubPEC+BTJYAoyAsW0npelB0pQniHBA1pDjzZrS33aOsALlA3O0GGumTS2JBK0lwXrrL6cj+ZBf
wgp/RqP3mFWHvCH0hRoCyFfAU1Hr+ncv1jQ9a7IJhqOn5Yc98SY3Ldc8fCZUsU9MpXuiVvUjIGs2
NhWJBhPYBHcuV00Q85N0ndjwk5At7sePPvKzPp9uOmNU2DHoJdhlVeOOW3cdfXk8pBslsHIBPHjw
WnOE/usSuO1jEcKD+QzE+UfMgJdbq7Koi1yPtY+AMAkNlYs3piigwlvb0a8wTo6m6FLAP8ZvWsvf
OoCD5cbY7GPJf62PDFxBC/KsrH9FbWisWo7oVWiEP8aweyWFLQba4Kxyl7ILhpi3DUE4ZZZz1HML
/Uexa6ir4BRp+asbfSaq3SfewE+7jT5iiui3pgj/ENitMJv4N6sNP1O/xDszk46ocziwVrSb6uDq
R2raM8cnS1zXh6yKfrOd+C4beUWNvmGzMK9IQj56DIPMpi6ZaCNiTcvPAiNY6jpkn1gJf9YbT7RY
T2l/qkZ/r2txUIx0TNq2Tb78uAWZULWbuucut/YN+CUoLBO2Iv8FydQpGtbcbOyHC3MEH3eKXQW3
02IGr2LOERmipdzkqPROyd+otO3t7DZLHiDqVQjgdiSokbMb1PYLvKGYuccxAve1SruKWiGgswkE
ARgIEde+EW+iNPjVh6zFl+aMXVOx8IvC9i9JBTEwowXmBm+JuqHeBVXDmDhAeN9j0jiYE0nNUN3y
/QwR020ubE9/ZIlxHdz4R8ttvGGezrTOaz4dJdRyrn2HZLvWzvC3WVzy8cUsOT9q+acfj4VB8aEs
TE62w8QnK+TOtYgkjb35aYyBO+puWiun/zHatrqldYnANfvOKSgo2zS5w+YkjjlF9SpiXvbopovR
t9p0/W8q5EOYqx9acxVn7ylClqNbouXy3JbBR8zCYQ70JjHpxfKiJkeiSfcynt4sFKZcUZ9DGGNo
ZlS/QbC2SVnCMWUMwCclL6KLukMoGrlpxbYWJjibCN1WaTnbURBL0XaQ4c02obg2TvVk/U0xNXtW
B/Y08x6oOea14cYXP2UaPDFz76uKKNbS/SLWBKqaYa0t9F6rRAQ7VSYfpkgYjQzMFQ0BFI2MJYgG
jlzPrvzk3dklVTTtUtACjanfsmz+ks0MJF//tbBNFxqBbILfahn0uqglNrElv1jjQrWJZMP0DrqP
Pc8ERJLWbY9vwORhhJKnJF3m5ejJBdshjvCQB4gbLmJB3BPSQxBZScoJ0YrBCF+goVjlqBzpujam
iS92RMISlql8yM1ZvCxfuaQVr/gEjqe2dNUTWJCXAC3bAAsI+Z4j1bVuyxdtRN7vJIFlg3pnjYla
7+OQFJ37S2Jcqkw7xBy1+8rvrVetlbz1ZvcypGK0DjpO2tvdrhVYwIWIIjfXIfoIYHPjl2jz9z4O
qr+p+K0a/L4FH6kB6eRTyUmLjA56iIEAe+qs8JoZRUCIOgXuCoWacf3vxYMBVOcc5XZYPOAeR3vo
CvlzCMt4l1By/mwDg/LvhuGqYsaIkb9IosU43WQ/hjY4NWMyfaBzuFotujSvafutb5qYCqvaYpmS
pm9NONycOanO6FCCGwOnccuzXG0A0fHRtFDSxl2ew8utCDocHQbIebSy67RAQKMfujJnIO7Y8VNs
eiyWFwNduzjrqABJtsI/gRNEneJQySevKFj5zdAMRTn8tME8tHUYvdVY3TeMEz1M67QMwLbnAvZC
cbUS5sfLNzAbnvU6eVWEy/UtC8PpsybskCEZZ9v8nOZcwSLQ4yPh7KaJ9cs7xxmmPwJI5+M/X5QQ
sAXmaCjhYNv0yvZbGw3+s0z9P5HyU6j6A9feAJQt6wbzp/S86JkMvx5oEH5blwoMghLvnZHJR+AR
Dm2m/2fCz7jK3MK5Rnkn+JOjvZ8L7nJ05eFNpK9VW2KdHnOzYNozGm8Wrohd4dkwX0jihe4dwWFk
Nu5CSq7Hqd2XYcg4u7OM95kDajVniphPp7o6dhqA9UN+abYNsSkqHrdGPWgWTJXdcIpXvFUGbIyg
IaSvgXvFdRe9YitnLzMXrzR8VPSKTOl4dsN1khgFndTrPTcoWzCvwPL0SuripCAubu7ewvuLby5D
DMR/BCDAzKeO69cjx+bdRgdtEo+DF5/COrVeU7PhmsCFu/OmbFe2QUvuhKsupvNsk6n0okA4lqPp
AiJag0ZRL0601bQIz/cvyJmZN8ygf+d2r3Dmx+8S3TI803ct9fS5ZPq1gSXOQTLwFnt2hCuCC/7U
+vaf+9vDfo9IeeBP+WHKgmUwVhUXOX0D9rPxlnfvDrnphZmgkgqdvdMnzTPW2aah2kwQegEuING4
9kIASrFFShw001LwkRKqPLWGCeyup0AicWMM8TnSPlWZOE8tv26TlafhZTdb6exGi9Dt/33mnLGt
tpYuzoUbXpy5Dx8dt3/2wuqvnEDRA8JBqtegjf8ocvOR8c70VKY+ukUjDN6WkLNhxKk5esbD/V1N
LRitVLavg9GrS98PAbJ+hlRtk+uLmqJm1ZVHSo8f9VTOb3PHvjUvWzAGY/hZhT8pX4e3vhzPWqCS
TKBrs1dDT65AhrmhWbxOo5g39w9KYlFCThbrmaTEfNZie6pR3KjE3uI9CfcRnScBLmztBx91SFIP
PztNnIOfiI84tLeqGTNyvV17X9Ut1Y1ubxNur40YO7JYa38+DGYRotnISj73MQEpoys/wpEYrbYE
HkAr4+0GxszPmW5RfXSvge3WL409c/glAVytO0LZbBjD4RUJVpYMCdsdHGvjsC8uutRAgJV0V8dy
7Y1v9PJgS/Atjnb8s8qsHxUp3Rc14idGpgkwQY3Q9F3kqRFw4vsLe8Dk0Arjw/Lt9hw45HM6y19F
9vTQ5sjRIzjNEDNHzcxZhrAyA5b5vG6agE5fq6S5SKqngCPnoMugPgxDQQk7+YSrCWqRaXyNkbjB
QQQ8kxmmRbPNERK75tMg2YtDybveXzqBsXpwGLndM8I8lvzXRofbOUam4uikfmORXSNgUntIjhob
l3WaMngVvlfOL2OezkfFloSBhY81ImlRzjjlHw1xjJPwmTGWPAfYkFe546O3c9SPKQffUQiiVEiQ
e8Al0l4yqV6boMZZ4LXGlwxjxl7++DhM6kc2kTKSed2ShRjHiCwEA7BEzLAkqxRtalJX1xxM81rM
fnkw7IHOys99AI1KQGc1mi1pRCAYVJ09cguaT3z/73Y/WUzr+nRf0wI/0V0sjn8wvpAFwdraBhxC
4U4HGWIDkJ0UL0GaAgiUoOC8fEBHkqFTtbIWNiNVO2Ot5hCo0F47Gau8vogIFSfX8YpTLTqrRtPB
WexSdNhhXKhR8BqU8athbopzj9yFoLO5OOfMGHdR2xnVOovxbRWLM/T+kvd4/ZyehVmhcjgLy7Mg
a/JWZ8pTAXPg/m8ZZPteC8YYDbnLp9lCT2A5Rvt8f0lnOmNI3Dz2yHATAlEJSGLAyibmUDS0t331
LhTFW+wn1THzQCV5ad6cpEnlZruTuXPjnjCqCN4qRsXwaUKCUOok3RveXMMq55sb4DCdGGW9ZHUw
XYRdnsyy0U85mTN35HRUAhyxkhIyUxdynffRO3JGxMJpi0YrTY6xI62fSI3AEaXvjucfYhES/Rvl
/cEbsvEYe/1j0wUlYVTqh7UAJbweSEEdHZ1xPk1x+scI7PhYm7U+oXodSUAFY5LO/JyFH3xOA/pI
CzBAItx/L8FYPjmSpNPCTN09LeGX9hE4eegNv1oN0MAypp8z6TsrgeZQ+YPz4RQztXFV60uhwGMP
xqU13MtggiEVwCEf/OUl1sVbkgbJnv1XePKbMDzd/8rszPBEcKM8TFF/6OK+Od9jo+8v5aiAZuUy
+RuQ8vMQMPbU/sEKzW9n7Odtq6CfS4T/Z5t+Gb60d7m/qEl7FyZXt38240LO8+G/Q4US2N94ElMb
M6rBXRmGfvBhUZ3+XSYAUomglwcSYQnZDSKVnf2YHKYwnozshK7H3uLBcADtuc6ZFaZzvn8Zyyzd
s9JjNlLWF7G8YKQlG9xOkV4mBcxFNh9XkGfsjZeGD0FUcLHJAwZJOgSXDCfYkm4GF9gbySRJSmPc
a7fZmL2/k9U8csrU48Xzg/FSTqHsVz6Y6QbBICYXe9oOHNdbY0Lz64n2mYLWR1m5vX/BfKd7Toah
PTQxIQ81mYB16HeA0yk+G5O8vcxhe8Hj3PJkFyXpjtTD1cAvt+6eUyyDLyHjJz9qsw9E4RKAXTHQ
0njZRxVIAGPUyXtLsiJy2gdG9d1DHbfdw/1LI4ogCrfFre74JnOHtcj9XaOnrK7/vfz7e4Qledhv
2YaZ+4bV7rkHiXCY5/QmXd2xRl/Kppn+4MrhRvXabN1+cFlNuMJZFw6SfHOpPFDCoVYoMtbZhCoI
ruW3atS/76CIyugfgQo3+66oPSJjYDHLBUsQ+x4rhR77rAz5kVFlz0Qi7RibpoRDx1TBlWbOmhEj
HrRR+ps/Dlo1YHm3iKI3comWKBbHUd5SFxrE2W9HB0hTo9pbHkzcTG7ykIGoAx0Sm+TViZHF4HMz
oxEzIls9VsEio2yke7Pc3f2LiJOAosj4bsqKJYTZ8xlkZ/VV+fllbupd1kUFMTUETmCx4Myxgye2
icUpW8JcB2HBo+nIJ8boSsCvM4eH2gj0rrXLaEci3/hieuyNfS9LjkmM9kFk0OY0QCY/7m5g2LjD
Aomlw8lYwuRe/5p6/d4oAxs5N0sda1D1/t/JYw186sZN0CXJNY9NBPVNlx5whLtkeDNNEY0if0Bb
xtXwNYxlqX51LV0KEYXssacm3Lqk815swQqkTAXnkEm9kSfxyU31ryoi5XnKnu4VZ+VIuWeyA/fd
pn0eeefuN7bvOLDABvR0JXtKkNb8SAvE5plJ0DZocB8zFdDrQoBZ39jMAbdzE4XyaLZxfLCEOKco
vNl4yOowAv3OpG9dysW4nkk33pUap069fMm9h2Jtdt4ipc6678NDKO0AkCuJHCuEYiFhwENxxlkt
KpQP9sIWLoqtPYxw5LPIQ1gyw6FjY9yxagiR48fO+NNrF2X5NKCJXSp+p5vNY+TK33bpxDfU99yu
yxufmd2v0hQ3222Ns5km1NjexkfNz6A8uUeubfIc8ajrVfwKximAQXr/gUWHCOB+tGKq///5akfO
52BGLnhwSnw2D+I8xy1JE0EAwzrBH2bFD8TSzJd7PeBjCUFfR8Nw56kEuE62BOuEKw/L5kTGmdI7
I00fzbo/WI4H7rNdaPD0Ioik/rIAjA/I1jG3Wbm7j+Oi4N1LrOpStuN2qnpvTzzK3/9qQTRjxrXr
+veMMIhDyWTwQqLoqidLFrNaZ/e7CoHbSi3YDWIil1hFE6Me8FrgQwPy/KTO+aZiWmo6rH3Lx/k0
ukGwEW658XMYHyuA4IHoWHxnbBQSd2BhqdtoNWCz2qfwY+gx+0dL1nByCt6GZE7iq495TqQwSpMp
+dZKszMuUlg1eIjCsSILngt404/Bp1/4MM7a8cG1ePjGUnbfjtFshkCeqLGt14GJ5lNW91tGwV0U
qicWa1jYYjUfs3naEtzifREAHm8V6ZQJSohjz8zlCS0jmPOGW6lR+HI6ULASv36QsyezwtgB/6JQ
uYVpuK8W3qtgHLtCkvirZTYmUqQtqwoFC6RJmyfiTv0wKLizQvCgp1QkK8fCDMzI0zuyCzwH97EF
m1Qm1da1wE7iww3pjm6ge5TwiX12c6yEfYcjrKgbnNaMepbbn54h6d6I+b0JvI7//1NMJT7HvCwf
24Z/hucXkfG6J3Hy0CSVub5/21bAWj3uhYvNHNYEQTtXzehy/a+9g9uQHu4P/OyM8SKwP6YtJ6hw
U2/z72OPW3vjTIM45W4Y01hA7MllS/OZFcf7ndLxi9lWRBLELho7nHQ1JpNHlSLxstPhMytawYUV
hScSkOanwX5qZYDelckgrfiIoGAJRMKPRNr80vgDByHQnU0SjVcWEQQ5+UconUA4XPQySZs8+k4A
ly2SD2h0qgcLD7p7cNuwJso4Ga8ejkzgjUuJq+b8I43V27/HOdapPhI1gmCvdg9RZPtvQw2VBivX
vzu+tyqxHjNz2Bu2QXwrxJTtEPnuzmJmRi6Gak+MTS6eCKoD+ZPomJfLEevDLDVcxeGJG009pXQj
GDtYybZ1+zQV7peRhcmldMm9ZAgprhIjFJCfnpGtyzMep+ro65m9jIWHLyZe5J55FNjDC9An1gQD
H6Wgyk+a522d+5HzQEuIdDdp7VNMIvCHKBkah9OxLmVxtStcm1YPGwDd4VlwjxKoxHBr6vjDzBQY
OjNGGYixOd+bC6OILv/uJS+ipCfsZjs2Q/881Wa77Njle+uOH9OQMbDwdPCkQ4kEhnv5/hIOHgao
iQSJUPrv/5Uf9uSy/5lBTJDOaF7IV0aQjmpw++90n7GkkYFOxmnicxIlnvWZJP3w4sn88d9bZ2v8
Wnlz/q9+nV3smkiiK3URNWNTtzcv/fIfv78ogknIuieezoMjc1F9T1UHLoIlXY0Ha/l7kds6hySV
jznnMmmcApRqp+r1fRTh9AHJLQwduMEjvrnQxL/pIsrBzUuuVOFTfxi1b+7dNNU7EDU3VeLgs6uY
9GKEsS29ciCH8t30KC+ToutwRQ0U017rHxkQnaF6f5RA+k4+WKtgZThBd/QnFjbAa/U1LS/FBFrC
HeP4/K/IzpCuxRMfWSWMVwN45cmsGvnOoQ+ZbPGdG43NrkTBRYlidqzt7H5Fg1lKSFuRqda6yI9e
3rN4bbpr1rBgkJNyLkXtW9uQ1dECQntG3v+THJvupm0rgq1rFd8twDWAYS3vcj6/VgQpZSI0rq0b
fpcL3yzo6YXuA0aKRNKaosY6A5y93Dv73gBruBQ5bFX0NnW9eG+hADrMzHbWfEw5L4vcYGATU3l7
YnggQarci8pQ+G/50lxCAghpfohFPyBMIWFDpa3zMHqCRK6yDfdjVbFZcxxx7oyM7F4mJ01chdcy
sOxnz2xeahuPkxIU74x/EJ8KUz+0g/ULOsR0Icv0OU0JxE2M8Kpm0LaVOQCFiVo86sumoG1s+OoY
LRJoW/4qJeNo1TsU+WrumABtqkZDWgExQmWQtaekJlFu+RBSuZIvoIXJsQGdBWIxOw0enGT4E9eG
i18s1uwv0wD8dDhiaWcFSOgT1/ns9YDQsgUJt6DmUqpqPNuRt71/Lm0RYo/x8hMKu+igYIGtq2Kk
ZIm8swclZG+ECpFOAFGcLFBra9MAX4yJ8Fy3Cdn6uQS2VS5lUSnm+Hh/nt1JVeD0IkorKeVRZGo/
Ayc4ZVqbF0zcCuoOdVAlVH7se2w+bp3gAF6m0paP6K6yWpgGcmQV7ybfWe3IdzsGY41T0GYxD7fs
fklEAYEkE1HbpgzMS5hkiMIyGZ5YVsy7fkkKp+TziN+wiaqf/PFTUD+uS9JNNZiCrTP17oMRV7/s
Zmq4CvjVWCgW51I0e1Q3am/Rj58fche3JsMYzqP40THF9OyKhC26gkA1sKLGPZJR9t4P0VLP+dbQ
cP0ZUY+Pov2VGE556CarxxqBJVUNhjhVQBeMrpluxHLgb7hnBFomAV4IivJrNhTfNPPFc2CYX3k+
GjtR+Oo0K9oHP4muXieOiE6LVxDVOKP7F7aqz6XjNGue1HDj6KB9Jr0AikhiDNdEDfqBbfDzABFo
393/X0Vkdhs26sEexoGDgXocD1oCgCp0RGE4ZwV4+UVNNC8DnX6Z79z/ipBsShPbe4zHHMOdTBsM
9dBxEHzYEJIJ+gXQQowDbThLB+bT3Lsccb5THOD2hxuiDYZNu7RXXTb+uI9J7GmJU47OxlIQzh0/
krQvo7bxni5zKWYVenX/F4X05aMkeGQqjW9/UDwzmtFQnCFA/XeBqZoHQjdMOdwqWeKIvMpk5F/U
67Rv3jpHMLN0sflXtU0MTJPcGKKSUlOk0yPeMQcrKyFpPnPmTe0CkDcCdxMt4MQssc3t4DQC/RZd
h10R2wA/yUU8UVYQFSZEPYkZ2pd0wt6rrFd3yUkTwon2dizJ+zWuCaXMXxlUP6OOwoKCM9iP5BiV
DpbmDvLFIcK+cgxNQuYF3x6+/YqNI8PRrXZDtcf7yEFtxifLTJpzDfPgGDowTLTLU5Nx9KAvM6QP
/nZJoZvxFeEwD3MwQ454iWz4xMi4psD/HSAGpL7CGlzyEO9NP+lObMQQbccNcL3QZ4G3FBhZNBUX
p/z/L9bsIvMPaD6sbKV1HjhX6GQcxFpAB47G0L4buph/GlmhnpvKQW2xNERItcxTG+6qQSxrZJE9
OYtshOziEDI2YBRKlh/NpAFRNONxYHywK0bE5QHjmQ2VeEV8XS/eZU4xr0L6QN+tQYUwxd96EeI/
NizDPqgZOPgqWtAHWfM8pdHLMBb0AiP7iiBCJCcHWCkJbquwKQ4Ei42PMvTqhz4qhxctnL2HR/Zg
Lbce+uv+2PrilBECemGA5jzWumcRZFP1Y7vaiJQsGSt9G1QT7kvtryrlLiR2Oa0K8CFHh9uO9ax9
cQMSaKsyTW++AbO4IlpOLAMe5ePp4IKMjkH8g6MXwNTyn2qRO538FGc3ou5siYICBVh92zPoMjPn
f1xyY59S2wke27QewBX5n0x65Ztis2KIDL1UoukWCOqhdJ0BL2Pjvq9CRh8lS1Il/cHAG2qYCtzg
suTFdUyItSHODSntD5NX/LZKbzo4Q4FnfvmV4t9v2Ih7f3HY4hHiEOItAa6eqt7cJaJsr2GH44Dt
0IBpI6vPYdV+WQaT76AxR9JMPc5Th964ntNjWXvMy4R9dMpi5BGUJ5ShztEq0fJia5vf+glBP9z8
cyRc72Z5IUhPwNJG1gJm9hoQucv3VJWdh2aCDoDOw7n6OKA383K7OYrty1j5zgbBMsjVojxjIpnP
QRjXW4IWLg26bExdGH6pdj+6qv2lYy1O0iF+wgBtCShFjdcJM+zCNiS1tS/gc8JO67C12DCPSSU/
ZC7SqkTjS7rvTOPOyfddTKNot4vwnRi3ZTp2n4n5kdAHU7/k3vA89Qk4/4HR6Xn50mqfs7ly0PuO
I2qtvkcarmpgOUMrj17NtSJ0/94wzl4EJCHSWMm9bFmgtAuBMJzP9KlpqxByvhkdG4M5y9LaaBC9
12EmNNVoiHzgkbbxa3fs/AcgrII8rTi3jaNrJzD4bNZ4wAX4BzLmMOFxdxzzoTZStb5vKWqKfdgK
VXsCsf5EPVasUSFEV1JsA9zBwr1WM9hp/IUXr3Jc3FTcdGPFjILN0nlwYvssQKJt47qQh7wj27Dq
Z0hvcdXfWqqLd9vnYOtE3q69PiHUBKkv4YcAWs0geYEVzjmzg+ST/a4bbNSVGLM9tQ/2oaCVe6y2
3F1tUK5mh2PUUjMDgmTs1+SmFsQPGKchC4rHYZGplIb7C6QXLaU5fwS2IQG6RNASZQSxIhjzwxjk
z0j+kR8G/EvWYpTMuuKR9NuDzmv52fRij54zJrDK+B9p57Uct5Zl21/pOO+oC7+BiK56SG9pkk48
LwiSkuDdhsfX34HU6TpSipe80RXR1RUqUUQCubHNWnOO+YDye644jtgHyPgPzBtU0oPXiiMvhKz+
wPYBOZ/X7MYoR7INUiny1Xo/KEG38E1pzobaOIncc9ZZOq4RYSZH+GIkmCnXHhUyCmbRXaY5watw
5pmpgiWIR+Wo0yRBUv51kqesAdXHBwyZd1D91R0Aw5Ob4o5R8wcwAvkNwZvVRuhtvOizyfPlQ2ME
9zrDx9hTQNUBuqLHAADtldTB2BMrsJ3iADlpVOS0jKe3rMz7YGNPrYw67XdZ6qpsM9RhGZQW5xQL
i58b5ApO943WGu0+Mzlz11TgZM/7452qqadT5RprqKofgII5i2H6mqJI/f43V7XU643ZomOIZfmM
YxBLdCe0+aiZ1LL03uTb1411mTWc19miORhUt31Dg3notT8TBzU45eLhizUEzbJ2BAyyaVgVRaZe
oZagGsqtDqW4PyONkVrtRgtJkJOWHn2htNgbU3PUElG3Y1NM205ctTAVCHfuqMO1u7Z1goPaFs/2
GKQ71GcCuAeF0bou7WXUFNXxvLlrE72+aQDxmY7v3eUx2aY9O49VOJQmnnOWFDOGP+ILD91Eob/w
iJYlMoGm7LU7DWv/tuMMi41BceeAIsplNUKkgMUVHaTdg8/24pFKKapzR0UuzoEkmcukHUjVrSPE
o5w+KkVsmhygZa3aNzG1CaLKkZedHwD2PHEHAqeZO36/8qi/fYErMaUNC5Frm/NJz0RidHATWdM5
ZX+jd4+mB/3PTkM4171D2Zd9taIOziJFNjCvlbraeVX1FFnEdOpu9adv0ctkkiFSKTGco592zdrC
BG4p8NXkeac3BDhlKUNhiKbyS13c/tE9T0KZ7FgFp033t44PJnmj8d2dH0rXdUytMh+6XaMHt+oY
rDtVV69G4bXHKMz3P4oUY7TAcKOsi4mFC7u6eu5c/1Ed3qSMnrUensX57MBU7u3SpBk3FKeQi4yD
tTaUrx04yqs+Wqijw+Yno/bP4Ri/gVFHdFyS4rZL4L45CA7oruCfrCcFQdSP/j4Yeyq4kzBQCav4
3szGp0AhmRr9hCTIouPY3+mcb86Ta0O63Igk2CJt1CuNJxfYyDRCVcmpkXbvHl+/ivZzoyRe+oKI
D1FoSzHdzl9A+CypzIqZW5bXcoqHntQhmiB18vz9SQz+wtDJnCYse22OJzg+zI4s0BwPmUIasm8c
gFA3FSawExVAfi0muHVu4TVBFTbuO6ql63jsAOUSfLXEa2bNqiSEZz4inoUGzYZ/On6pGvt3Ss8U
NROvpBba3/k1jAl3mjQUM3ZJAkFNYAjATRjlDCoBozE5Tt0b4ae0hnLFmLW1vqMZli8H4RXbBMwP
mkBJC27aV8cOdP9oIPFAMbxsZ49vvmLg4T9XA8tygf1XuQ9gA871Fv96KdpTCuTgOgjtXU4MTzyL
XmXmdEfsYOFslGjGKPiwS0MXPfeLIV3BCcUO0ziwygr2ZNga+5sSKVmrasG9rrOjQzR0DCwgXQi4
ANInqjsrS+YXx0wBbKLaBO7n9ofKb1+LCgWGSQd/H7WRsjfUbUPo3opmlro8z6RTFVDp6+QmIK7E
D4GpmM0inGQAbcNxPA+6ZB1Omo+OrJOxifpXx8ZWODj3AzBH5O3WdejRe1JVRW6KruV7pY6waPss
WGG2w688ve+IMzaIGxNCWuOJCoTuwGqctT3CEGw6dVh5TqqhBr3Xm4TycawDs8JaGFIEcGyY0xy6
Z2c8POUfvFjnQ6zvkMtma7l7nQns551B3cpndPupS8tiUq4HOC/3naQURtWWKqjmi3Zl+fKR2Idx
o3QtoH36+QCAvX0YNOvIzHct0iFzM0kYK50x3o6je632oH2amDCgEOC75YP28TUU8S4Wm02uxFPs
MLiF6W0xi/am07p+DyO2Xal4HGeSXEE7iPpVRSk6nT/5KWYQq076W99OaqRygOOTUt3BNn3VOj+5
Di2+MoVW0TSimzIPyaOixyuL7EuOimMj8umpVZ07HVwRyPSEhwPD2AJi6+4xefgLWbV/CmaARRb3
j1k4KutBx7Gb1LA6lcwGXToN5fNC5sNVXbWcIM6LRUwVEMstxam6bMAAO8/j2PGFGKjEHhNawdOm
RW1R29JPMH5oWHInGg+GPuy1YnQfC+9JIB1byUFtFlMn81wgo7r4dC42ji45iikpDcSkEupFN6hY
UhBixm2JvcW+qxKVDi81jkH4FgET7bkplMWIm5ye1Mo+ciOyLPCXRwElaxz7+co+2+fA96qzFC+P
nw9/uhODz5Wr89FFGaY8hZJ957nsw4lFXJtCnGoBaQP68TxS5ZVA/7LFNykP+MUW/dToKDugrJlq
PHBeRMh3PgXVDEq3a/r9+euuDD1ZlIzuO+VrlFhIdrOIorRNrcEMg5VQK2+j2wrOSLKlntj6cj5z
q2hb6yTgJaFrrYVVk6qnADzoE3vh6Y27V40/DfDWVNwBFoH9y3YuSB/P1Af23RWgsjNiXgx+jGRs
qkeohJW4Ecr4gRhJCnDlukyEtyrTEKQWXQrFdTlci9A9+gbhKAOFQFoabbYnjUHOGhCU2ZC5P46p
liP0G8oZmBJ9Nt99DziLJVpBkLih8ascpYtkmfpxr8o1ivL4pgglbBY48Fvey4FkM/+O5a+cNhHh
vrbGl87Ig7sRHOXt0MMKNEgL2v4oe2SNtIFFdyUBKHm2IqGpeDSmWHEsSjN6vuHBxBn9o0ETm2Rx
KFnHl+X0gMXhChSjQ9XYMkqAe2V5V0ltarEW6LU4r2rwIK6REMHSIQPw0HrD97zLmiU4ifIEqfnB
Skf1aSQVPW4Ro4O6Zv5NvBeLjV3b2+2xAJl7DGMDtIuGAkaxtKuEHN2uvW9Qd34ZWwiGPWKt2Vn8
wjdx7/bIdDppUUfqDXYemvbgNJQcaLlh+HJR90WhBZxv6spRgbjCEoz4UKXSNq3AdPjWbhJ1112F
rasaeu+e4gEK9g5jOqeN9Fz5szR/14WN+2MzQV/RPUIURFB01/E+LDKv+PIjI+C82RD6tBU2ZH2C
fT0jwdOdR2S0z5pKsQ6a7kaLcDSseUu1fRWbwPWSQdS7vEgkaV8smSgMQZoDFNhKVYUDllOu2Nky
NJ44STUsFvGWm0bCEPrFuOnqvriyHPcxVLovCJmXqAKSWyihzt47/1SZlyaLHBucMS7vAqd78H1J
nBSvMuyLZJ5MJ9u+SWwgBlW/7XGvG21Lv5wNCOISdk89qrhNVmnonxoLJwT+/JBgy20+EgZPLUfd
OljP54T4rlFxx9dFFQXHhMAakEFL2ffDadDKAyRSf281qLeKuiP5dtoFZ5jiCqShK35VtxvzF5JR
SFEhIk8NU3BxjdPu2MMkHGC3CprpYRrVNeil1lwR9Fifqki/IkvX3pYmlS8bCzSNHla1OrFBzPhX
IS3aa8pPCKanlUL6AX2WzlhOHY3rDG/eAjkyxjble2JrCoywsbpueVPL2vZ2bYJex1DN17y0CAqr
UUwbkep/KdKGEgV5C4rlPpZmMO484DLELYB2OgsnBXvMBYfKr4mD4LOiGnyfGcr3jiYv9AL7qysO
eXJb6WP+lDekvQdV9SBd+NLxqBtPTeGg2+9rnHpE2RD4y4p03jac50fFpaE85kG6tAJHeYwrg0q+
HpBpMdU0jbxcnyHUeErgaXsTd33q7JQGmz/Xx57PehtvHBOJ3/moU2kF5qzU0ZDTc3+J7kkwmbi0
Quxm5Egts0bEi8FTmfGno5+mpy+Se9hmKIQyXk8tjocFeSTls4tednakYJOfEJUjSrLybvlj25An
ikvDoIOQo9VbKUnP9LsWcLLnrkYHFkrGzmx1HmxSilvXb9GJAfS+77QynWFrvq4BWCOqYR3Sccmu
xqk7nof21/PTsSXl5QTJzMnswCPWFpvAsz6W0g5UuKkSZE9wNmSPYnGer6uo1DnVTYXa3A1pXFi1
8YCKHRA5AYWUXLSrylfEFjleS4ER3xSevOnMgsqOPIM8pAbldO5KJS5xZusJwTt9Rk5DFWTXyIGH
pYr0ch8XN1IJrFMc0EUXtXOl6TVMQvEmp/RDODHBPJXYdzubJKrQneJIcMLqaX0b0nbYnDuxCNa2
srx1lf6mmk54MiwftT47sOMqnvWC9ENMI8i2y5STGsBdacXeA55D2vu9t6N+iBOrE82uGmDmhEMO
ux/nzgaeCQlDVvrFwzOmkixUu6hwylZgk8BLifu4GP4UBklgCKiJ8OxnEf7AdTe2YJ4iypf5RO6x
QL4bnkPXsw1WY+or80aT5k0nW/x6RUkril2Uf1vcu7oHOkVCTWptKDptOTliijsDptabMcXlIWyh
GNSl7MJEGu3OQ2FswmJvG7TmtbFPrnvKBbM+Dw9lVZl/jfduDJQdFUmoPx6AYJvD/l9LNUrPdD7y
tZZgdzD0nbcOrN8pchgDDVBBSxmqIW+FKeg8uAPV8S7qd6rfIKsOC+CeFgip8xCh+JhvA3DUddAW
cMLtL/aYxKfCtaJT4/a3Uw2d2In8kMjS29ZOwHPItLtWNdonX53VQxrceNGt4qfhdTPi6EviURxC
s96MRWEAPkROA5W6vcMhUtGAwqGWAFGYnUf5j+mNBjAKZiQzLCL3I8nB5I/32y42I3Iu5dLQuuD6
/P9CFJW1gF4ORc8EDd0Hqxo97qofa/K+RJFvO8JJFy7uI0STw+F8zshLb5PlSnmkW8aZS4U/Z6W+
uTUlfcO2aoMHDagTUSp8CFI/zjs2S1dcCGY1lYshyxeh6SVr/I6GLusvUUmQVzCYCAhapV23Ctpz
Iqph0QmIrlk3GU/SIE6fgiy/cZsgfnKyahVqqOaLMDIeiLAGO0Ga+LzS0BdhVX3CRZAuSpMOTuo6
t6FLg+dcUTJdl56tj+IIZRYHA+jThu+p24GVmd9IaHXWYvlkkwh+FZtlDiw/I9bWFGO1yUIkMXPE
pOnwIFtfh3tn3eAJUc/SfURIV4oHtlqrjFOP5GJD6zXaTIZ3QmQ0su3VcckhoIbvrzgnP6mPNbh5
JF6YKmH7gSoYTCo4jRGQCp/a7mNl+8tmsNVNJYoH23W0o5UbxoRfEWLXxf2t1iThlWzka62Q3Wg5
QX7qdcp8rguIXNJNpkLzOoQ9Fhoxns4zG86ogLBtssMHsway31EpCkIX9HxoFMe/jm1C6Luhch5d
t/OfyMPrscc7LKsV/NJhCsTS6oqjJo6qbcrkzXECAbF0ab8Bp43KTYXYa6/F2jE3oKWXZGP7Xttu
4BV8pwSn7kPcCEuJc2chpy5CxGkqFni5LN2h4Dn6BoX99p4ZU5lQq1Z7UN1CzpHRUGF3hxB4b7/l
pWNn2QdJszBTfTj8ePfOMqJNndARcJsigC2HIDPjPDinPD8eYigalCFU9dRHXrDLmuyJNIdg65XR
K3cT3CElqmdtpOn70hbFo6DevOyVHl17y15AbepkqeoRedTOYN3Z1U0y7fiK3m12ihOsrE6GJycd
YY7YX61WJfAir6pbEaRyqaThVwfH6omVn+6goSZryCSsq1lOZGYIoSBTO/o01gACo03JyxsqsYiq
ctwjL4S1MQbAYcb0zXTzVz8k8gywJ0ruQW37WV+lct+UsXmIanWvdSTLYuqTrw6t3jRIvhtxKZ5A
D3NWiuxvYlAfp47DqheAA9OwuCVcCBTdESFSy7mKB5WhNF9okpUApzWADPAbc23qCWKtiY/wj5FN
gBiiKFujTFUTw733ylTfwGYXaMNie49wC36GTJwncGIIlk0/+FNtlHTnatCB2kZLl3HbTHolE/RM
HuZH6ujRIlVp4PMeRKfelffOBFZpZaotzV5vDxKTyMo2vZOQdkr9EKpFkyr+oUu+qW3IkTjoKDP8
GMSOgH6LRgRvkN8+GHTP90aBD2IMMjzAdXkMW6+9TqoQIlmmjH9tPaSCRPTcssP3RJW0CbI1flbI
pVSatgkfc9Po6EEbVQ+/6J1DKSpJ4yOhzOMTvALKnOycOZ4v2sn90fnNwa4Li7Y51pA4pluGaOdO
FdhDcoSk946rZlBMqXfVrW8iYMnFVebjSJn+1KZpdshi3AgcTa3HHBXpwjbpMoKDCjdiRBMEdvrV
dAQRRed6ix2Yh3Ounx4i5gStqiYxB5YsvFPDxrkzfYyuAWeiTMZfFCvuj8EE99fxdBgBnWbfoM5v
NE2+SQNnXMrMU4DM8EKcj09RlfmYYHLiYFKSlHtV748tnS9ASCnKkHMRwkte4rOcsLZganRusjeb
1NjkkWz2hrNWh4aYh6n6yPxs0CsG0TRt7Ikv7WQBFKXq2d62zSY0GvXaMt3HkRYqDCiylDS8B3iY
wVYoTXMfozYikb4cn/zYBcHAz4K/4ezY+wqKzwrxjetnSDYrY0U3X3uOQ8qxTaoeBr9+HicdYmfA
J/Mtxdj1omrvcbC81Mgzl0CDMeNbjfLYd2Ln03A/tU0xR2aPvUrW+i0rPQztPKG7nlYhoK525+HC
Ypw3JA/IXF96/NLWbnpUO+k2Pm+1NTcUi1zm8UkXbnTtphLPS5R8qb5Sb+uPCYKMH3UYiKDYWtLc
OlIcgMpY58pWoyG3gJJI7CV645U7uf8CYeXwQFpWpFjqSz/w/RMLwyvbMYz8FenNRElskjg5NtQy
99ZUhYv0+Dt8V5OZp9MWfTKczo3KsQ7dqyTJn2m9dAelEzTLxyXsg3HLHtKEBd7aW3LM+y0+9H6W
jRuKBDQlCrrnsk3b9bmEDIl/2TYqncAE4Gpd9+1aJKKf53kczMM+y9+6sEBHE6SPXlN9KWjYzqxW
j28iRwmPmN/s+cTCMl99IkUylrecXiOxJaVRAvJKqsdIVjeBWqHLnf6UqBB8jT7ZmYNeLpkUExZp
AhuVXL3z+lx7QA5EeAb9PLh26Yq+uthKLfDnFC6zB5Hs4oToepKS0ccZt1OaAdpKepC+fIEKeD0o
ODKaUeUxYWcp0KVwDxgeXcvKEUhRP5AUsiIN6lVTJlBDWutkUrtZUhyZwLcwGKak2zp16jVWOPDM
6OOjAHWMd2spXbKgvSZxaDREl8jcvhpTvSU9t7nTSNvB+gEZV5HiqXShAMiMGKORQzR+XdYqAb7R
gdgCUCDeh3292J8T5/7PLzF51b/+mz+/5cUgQz+oL/74r/s85f/+e/o3//6ZX//Fv47hGyev/Hv9
4U+tv+VXL+m36vKHfvnNXP2vT7d4qV9++cMyI5hkuG2+yeH0rWqS+vwp/G/59JP/v3/5X9/Ov+V+
KL7984+3vMnq6bf5YZ798ddfbb/+8w/NtX6K5pt+/19/Od3AP/+4eUlemt9+/huSOf6pYf5D6JrB
f2OqsXV+Ufftf/6CmUkYpq25KF1tQjIzZongn384/8D3aqmuLRAF6Tr/7I//qnJgLP/8w/4H0EmT
bo0wNJV8Tdv+439u+6+Uwx/fF4/hrz//V9akNzkm1op//ccvoYeurplCUy3btHVhapY2xQv+FMMo
aVd3Ta11hzzON0bYzrGLH2G/LsO6mv30RN65lHYR+fjbtS4yQUVlI9mx9O5glSXufu0Otzoxu/kq
dbutXh7LEQy+BQ9MP9IgX4BAujGU7LOYx3fvWHfZEqsuUj+Hr+PnOzaVISpkL4YDqjM6FcVCdYwt
ca4b0oqWrq9ct+yiET9sXTPa2+Sb21pAodBa9pwTBNKA6M40pjKYXLZsTIhWB6rDRADfr0v2ilOc
lILUPKv/8eb98uL9/E1p0wf7KTHzx+MzpmGk2qaDJvXXD56NMEtqKCnYYdKDaaRL4u0mPeHa+56p
30620Lce8ry2w045RgccEURUWJD9xOrjL9J974NYhuA8xG7EttVfP4jUJm2aPQ4HFCCLaCVi0pez
YVHzkerqkQG0oSHz8SW16Xf+evMWLUheHsMxNHIuL+JMjbLyEEUiBqE/sqL/PbOh13eTwN8w15og
dlvLZnQiCKiTn9zuRTYsz/3XS18MmNJJM9LwPDrI7ZPp3wUR+CiKEtBm5rm05x/fqD69BB/d6DR8
f3ohQbYJbBk22vC4RYcb7tWMECQDJxS6AktrjnRHF2XFZq1TMJJ5S1sxNgqR54Mz0VCiq8i354lH
vEA6Lv3O38eKdRVqxXokRObjz2pcZI+en4xpYVayNL4YYV8kpjpwTBvNq4CWIwQ29GrdVtlaTvVp
94mC5oz8BraH3rXmmw+NZl+RZEc4DzuEEb2iFV81ZKZIR5mDVc051M0kcnjJ6xVOhV25Nc2MpXEk
K8wCh5Dqj7Z8wvd/NyTtG60l97P56fcXzEL78fftXESpWlGM332o0Xp1+ktvVisRPnRqvuzjdGWW
7BwR91luMatxcAWaeVcl6cYY8ajUAL/4z8dPd7ra5UBgwdBVXjPTstWLh5trCl0FOv2cb4ddqiv7
luzpiOoZWxJMEjD7/OiTwff7i80D+OmSFw+AxnlTJUhg0JhmG7gD20aKK8Xmkp0NuU6fipcwQxC8
fXyr+rsDiYw7kxXPMVxxsTLQ2AG/0HcMJJt88cZ4qUmVNwtt54WofRxMGaJFQ7Qs0wTHlj8zw3Ww
CaMXuxu3LvkCrRevGi9femiSaYdxrvj+ySec5pffvg0+nM5qICwk+L++llpLwkk6WTY0Op5NWt/Q
o7oqdPsO7HzYu29TJidFySNee3y9Gfr/8uj7w4wG2Y5cyfn0ZVXktLYihXXI+zBGIKt17YVeS0NZ
MTpJWtkff+j3Jk3DYKEQfKl4cd2LuaRtSqdGM10T9CmuEn+t4lOLmlkDNoEINaMBhoC9UyjBJ+NI
e2fK5MIO7TsBlFKzL2ZrB30QPkAuPFjKviYhG0XRTQf9LkvuQ0+nZF/BGSRhLcvVowDB6xmPiubs
LTk+xZr6BNHHge7RfzbO3llFDJKYWLdshO6qevG5cEegymu0+lCRQ4C+a4R+ns9KG7cUWQe6BvQY
RoVXImkK5dEajAdF+UIywKrl42Loo3VYragD5uzHw6r9ZD59/7HZrsl+j3UVhMWvgywAL4eWQ60P
FphvM5bQj9AOG/aa8Doa/JwpEfhbJnwUD9dLIlZE2iMeXbaOve3zAeZSuewT/ZNv87y2Xox9wxAu
+1RLRYEmLobRIHExlszDhGDjNxEPwJTW00QUZoid6WLjl72KzHHXARWJtQ0lop2pfEeiv04MsCee
O/Oip8ShoW+ILXK7+6gOT7KtbjALPGSF/mwIb980xXNRfSF7kWNguvzidghvDdA+hnVwxuL48avx
3jJrkF+umnyhGka3i31vndo+JFW9OvS2vSSFJgeqRGDZKlfEPkbU2fcB2KJvAl288BSagxj+myc1
SB9KZTGGyYrd9AOizgdH/Bn0ydrqQY6bn6xI7ywBbPbozKmGierAvdhoZaPe2wALqkPsE3IK6KxC
RYlcGY4wbNtXQ2j/4QUvnkoSt1AHUi4o9DcdUK/Ur306Kh4EnPBrliafXO7dCernG7wY8J0SUhpS
uF4Hi6rwrm1k9Bzw2/6amDNL2QACV+23j7/6/8dFjekN06Br/bZrIXetChSHoNoBvkF9bOt7mWXz
XqdqjeC3UIjUpv9a4WL/D698sb4ilwpVuyMiN2YDqyZvKiVeCLjkQvrzihJ36j+ODULc/NMrTw/y
8hU21b/veVr5f9pVyshswha15CHrwL7SDzBJ9qrapefC0m3gf6CAI7qC/1H36EbL8ZOp7Z2dBSP5
39cXFyNZc0ZjIHy6OqQh7Twdvu+d75LetWrKTWxfI/j/ZNI6L8gf3LG4GMoITNqclg2YTnAzzJuU
qb0llvs5ahtIa/UqMT0aQPHCJt/UQREl2vI//L4v53O1ciRWK+46tlIURc2iw7PdUZcfWxPaVQDY
tl6Vg7fMk+STpe7dB66bpsrspqq6c7F7tIjqUPXRRGCtgf6DMIcSflFwbo0A1zsat26+0g/95Krv
Tlg/XfVigOdRAyUrEsh1AGYNNEUIvpr3SkvTSZth1ViIovlsDnln72gwi//7Ti+GduI5hBjn3Cm7
y5lE/cJz9cJHBpkd4LMg8ENlSgm6E+kFn1z7vW3OT5e+nJ8j2WpgbbhdCHrkzJOKbT+PAUzH4lqp
nj+ePKZF9rfx/PdtuhfjGW4PB+CRqTKsvo7WdayskUAwK398lc/u6GJCptI/uF3JwzQoOTvhZlSu
dc5zGgkwefnJ09M/u5jx66Qk3LaJ7JBXtCjFinqJpG8Vo2nCfWhk16k0D1aPpwfb/DSEoMztPFiE
OHPjqqVKnS41Wa3y3l1YlY5+lKMwsQ0YrGY61ogQJH9QclSmBkrU9erj5/TuVu3nr/5iJxnXuqm0
Bl9HDVdrer+mbU6ERKzpZ1OFgMC/OaycpSNe4EETG/6qpmJFK3bmoh5HwUvU2CcfabrkRyPE+vVx
VimVYKW0cBpwXeRnlKfwRyHj7CGQ+D3PtFsQtrcwcaeCjJj13RQEQXcVTMEnH+WzwXqxY/RQHKV2
yNNx2LgYwV4bnkJy/TQ6y8CbZ1r5WkCDJcEUsEK/bxN6PIAR8h6ra7jXi8+mJX2qpP7+bAxtqnGq
wnbdaSj+tP6hBsHfk7LdKxJiEUOFhFjdYR/3EtFe68HjF4TFk91iDO4CkPQ8IYDDdyGswxAismOZ
IfkZ2/VQPtTeG9nDSygPzCmbzPoa5fah8zpkiC8TfDfLHtk54I0mm20R+XoIhuzRS/ubvFfwE8it
YUQ3GkVOXPSDeGv17Dt4aVBinnaCAVo641PdDbvITlcA2HaDW9/4Rkj3prxSipe2rHlTCMZI5xHS
yM6zVqOuvEXG2M8UW6H71qx9WK1iKA6VXbNHh4qRV8GiyUnLGsMDXQTSAYM7Ysk9FDIgC+nVyh5e
TEcanz8vwcopcp6Gzops1lu8TVc5jT8EWNuujhainNTz8ewenvku62z8cske3RGnEgF6iExmqo2p
oT/5O8s15Yyu/KMANmhGKlbatridxuPgZVggkXHoE0d5nHut8gZPcZt7pLDKNb2RYta6/VNf6c8j
TdWhVB/K5E/slmviLOizQW0boSbnpHrrDeFg6c7UTCirFWI8f0ftF7RecKBtdpUDSEv0e9jup4xT
eAsZm4rwnV6hr/DkVgtBd5j1NrViAKMA3/iOrGbYJUGysfLkKqDpMwbDc0gcc04TPGwJTB4w1Ztx
/2SH9TZow3kd1zfwmDeZm9/qDoH2JFOl0v8K3W8uKsn5utqFBsvfnUrOlg92F2iDQVR59TiU1wjz
AEVBf0dCbIJHVjaE7WElZDiY/qMxfgMrh+M8Lq5zzMYHzTuwGycvfVbBqO0VQpT32ZSuAOG3H950
Ms+bkIDpnBV+AHZfPBvFUjTmupD6rUbqee6721IYcwisaHY3aTYegsiBSyoJrMFfQ7tqmFLEXWj0
6lfELzom54Qg42AFkbvAnoPuu4EgZ1I+6Pt7McTHSfo8FIKkJNJWQzqs4VKnLla7xst0NkpJvfCk
/hbkLy3pU7TekUmwyVdmtdvM0vw51d4y/67REHr5+yolGhlNogl4MS1uIptYrOqm642rOK03KeRz
mfXY/pRNg1cyrYnEZGr5eAJ7d/dEu2bqD2jUTy5WJtuIk04d4vogNbFATw9kL1mOFm7AyajJFr1S
MeVYnxXWpxn6txn8p8teLCpJTKR7G3HZ3OT1ecZhQZfqk43xZ9e4WCVU30s4Vkb1oaHxj0sr3SHN
/A8f38X0bygAWC3brw8eo8CmLTDVyzsvWVZ4kXqk6eQZsf/833xnjmbaKq53YV7cmNaS86VQmTuk
5bgcKKqpaF9Nsgu7ZplDmfazdm6yl/j4qucG2e/f2d+XvbjXAqSIocNxOSh6NvfY5xfR2hncuTXo
uHroTzB64IcvVbIKFJpFH1/+/YH699Uv1rWYF3Ho/aw+COompntKdZwg7ZU/2DMBxMg4gQj7ZABN
/cp3Runf17zY5Ov483xH45o5QgATRmAo2J2ZC42o4lbCMQtY2tlxVeMdu1YkrbAJ0DCjKKInjpy/
J8MWqos1I34pIsITLH3smnNHvYqYvf6z5zM9v5/W/WCIlQZGZ31olVcPWnbMYBwwHmfwsrV8zSAc
8Bb/L65JL5VasU6L5NzH++mao4LsDEVjdZ48ZIWrV70eSSNvqXHgNgIeos4SSk0fX/Xdo9dPV70Y
h+Q3xgHw0Br/CLJlIswpoLETfeKVa1kk1a77ZBxMv/C3gf/TBS+GXqePlYJlnMNtny47R5vJ/pUt
1uQ1+uRKn93axYCrslSzc6hhh05+7Vk4TSdYAN6iyEzw0Qbe/ifXe3eA/3RnF4OmasjvtagVH9zG
n/vpc1SyrbE/mSO1T56fflESEQ4pg4FkkgRVRwwN5jfMMWZCfuqXxNdnySwXQFJCQqyzTXFKiGZ2
ohMGQVF9Vqd4/5NMHWVXAPEzLu7XHzWP97asD1kTLSInmNU9NYLmaVrWPx6k705X5971+UrmxT33
QC2LuK2YrnRrkxKjVJNSMM3RpeFsOcDMpMcEymzx8WXfHUC2jmYC95NuqBc32MiB3QnoVLSAbC9Z
i1RBvh9K5sxmSkgxwljmJ6cx+72yhIWs10SzihPH0H+deXxHVok+0GroHSSfaXK0OYwa7V0w9CjV
VKxi8copbgSK2yn3vDPBxUPQdj38u3pzk3bGS580N2oltzoqCDzVxSFpFDSc6XcpvHTWGi/5Wmgu
un90C+UAIZm+Lx1KjxDchL1tbU87pu20TR0T9rXCWlN9XFdZCQ1GJaaX7Ka+4LR9pwVim6rpjXJT
o3hM0fp2ivZQqEQZQJLtg2CyAdJBErDvORQZ0VOLAIuogrmVXU8ScMs3Pnl+5/rc5fRicV5zNPpt
Gs73X58fCRueizOgRkCrPdUGlAD1CffbGtEsJob2BtU5kk4psrkTOTdBYS87pd/onb3p8ByQNnqT
UG8qw9va95kP5VwxJFnNFY2F6NWBXjW24uCPNq6U4b5ujINw5ErkxVazs+eU0B25DOICP7gzJ7Fk
jImPjrydm6iL1qNaCmCP3iyU2WGeug/dKLZlnM1Vl61hX+4CclsHf10W9rzG2NtnOsp566HpazbS
CszvapvryabiCFKn8QpEFK7nPp0h8H3Ka/MhDOSNhBgBAmxfNuUxqzmDYImREvSFq0SfzEWmNU3W
vz1tXgyNJo/j2vbFG4KWWrWHMGxIRx+IQIeHEQBno6e9wZM+MzQUBHhVJAp+0a/62FwAXF/7eEF9
Jn9Uey91EXCY7K70kuaBK2Y1ylDs3rlm7k0v2Di5f68nJDtmPpmQYhMM2QMRfCE+eZsc970d5Iu+
B0qXaMtEDZZ4DnkVqi9hN86o4m7zAndN9X+pO5Mtx42uu76KXwAymgg0Ew8I9mSyyT5rgpVZmYm+
7/H03ijJtiqlv2p9yxN7oJJUHQkSiLhx7zn7cChjBq4rFyMznsuMY8K0gD6/gRS5E03wHIWtO47s
EMOQHFUCnQtvHQzWqc3arVqLk45OJE4/AJbH4KQE2uLGK9ygOnhWz2Cq2SBR2jkExSGmbZTbBotP
WT3mcQVyv3Kz6FtI5rtKcsdEqGjhvxLRug56QiFM/VqX7dlDHFAnH2X21Ge6G9gaFth+0UOSjgOx
hF2wn2zgOJAo2DyPBXdHmfqrYOrOInm0LJPB8hx9fWfiYCVMauHjB4hoKAFDWHCn2zhy9GYVTbgB
zEKuY5xk9AJGXku0Bo4zf6nBhp2P4yOxxiWxQpXWrIxOgupAhQsf2hujHSgtfPcaHswKFW6+0JNw
rZhiN0yam9fTHg1uvAgQjn4ShnuTmlDxYPGF9LhChn4TTWOUIK+DvwmFAn/H3IUlCZ42hOYMq34D
Lq8K0/VYdstOIc7V9zuwFfUqC7Idsm1wNqPr5EtN6ucsuXIqteY5uNsWykIpYjdGipnawaGW4XoO
Zh0teZNN9f3UCOZ0xsE0D5o2bFo+mnIg/ZPdf8CFF4AyTztjiXfcncxgqyD3TazqzRnFqnegqVbZ
HXynjhMxBxCFsOXIdl4wvJ8FJhEzfbRDOIsSrUo1bQNrlnx/81FiJ0m7mjT1MW+Sz6ZO3lRtpxHf
rozhBkUvIWKfPqFls1NM4H+whmblC6jcWsE518x2frowkupUA8RYhERqwi1lzKON78pYP1seYX+p
TD47xb7PfO8egxxG/OoEOY+JONlvzhPUqWWKUG1Qzlj73zxpnjwWMD0sn5vOvq9qGhqxR3pvsYX3
3YRyGU/O0TMTZhycoUPr1rCy1SiSY5wRFhPCbOLpdaa7rq0XJZFXZh5dast69dKJgXjiXLAVPgtL
v8lNMvfqu66b/fHqWuOupW+wjuP5fjdOCZE3TUX+Tzx7CimPhKksPBivLeS+RWuzIPo8JNXblBi7
wDv2urXDEH2t8jfCF9Z292Er5glc+rXSIIiHTz4W+x4XTM/xIQ6xwrYsjPmrYjKTG+vgjT7/JsLp
g63uE6HwFv6y2/cJVhGA0SrZO55arv1geIpNBbZPp3wkqb0322xl6HyRqjCIfeGthaGxiZpuGcv8
uXU8okyzI6gwYKqKqBfd2BPCzmvsYnzclmOQH2ZcYw3NQqOocIrqZ3OgkI/9t0AJ37LxRo+yTy8n
3U6Gb12lHoei3kU2zjWS53I4F2lmFaiXuIpEEe/ElPHtPldp98wg6tIaglhueZ8E/lofdOCq+gFB
P9nCExzA9KVKiU2pCEsm+eANbPPBSqd9bIh4CcYxWsz437GOP7tSXNVW3qNTe4pRYXta/WzkGJlo
dlqWdT/JpHCr2HyR4jhFwVsZh29ScVZDZ59iDbh6mwWfbC5Xp8+2LRMjrbHvZcLjPB9aqCjuARu8
9UHwyRHjszUh903VY1VPT/zmNw8mFbl+9pvTnnVgFsCVt20502P8cUmVR4OX+6SY2LdoxoP3e/vx
5kMlfw7b8FPxSxgehn62VIwASvE82QZN8/wuMuAtGLEN+SS6quQI95L1hIezc+0+fSr056G1Qtfx
HRoz4WQtFAwNafM0QUaZSnObDPZmYlnJOwv4GrdSGIJgzpCeYVfOor0DuVVcq+COohRrhHfvFG+a
brt95qx0JKq/LkL/tVMgGeRLw9B1WzW+nND6NiHzz0zbY4uPI6HlzN6gzPHRFqs9N1BPkYL9xzWd
cBngtfzNy88F5z+2eEk3y0Bs7NhfVRxU1lNteSXh7GRWVGy8aj6TJuIVhqm1Z/gw+UpXZNmulALc
ZnjTVmL36/fw40zz9T3gXtLVWcUpqYt/LupMPZCEWzb1cdKIsik+CKheaBUICS04Tob6ktjaA+bH
rdE4p67AACIit5vBXJV38AmbTI1omxXsfob6UDWUYuHnr9/hv50ULAMuv0QupVF9/vwGC1OdZh8A
c/IYN6RX71PA3xreiiz2VhOnBkf5XdPvX/UIljAwh1q6aePI+fk1S5pZylBiFbMyup8oPChtl3bN
vwlEzLpsIclHUPBmx+lvu1f/dlP8/bW/XK9u1WNQV0p1rAi39dE1yjBZikq+Ynd4iKNqL8UzopCN
rybrSFR3ivHy6w/c/NdP3NQYzUjHVGmV/Xz1UaFPMp8KZqjVru5aF6b2HTm3NWAOu/02N+LDurpB
HHPIAg4zkfM9VmnCCjg6nU/kQeR9z+L2YtogRUu/ePVC47UiejCC2dOOT6lhfc+l+pIRHC0l3f4y
/0z1ahdp8ntvAmbVtX2sqw/zSUlq5qda5/MQ6HvhYQ62UDKroL6a0d8SychRida/SiW5nAV1c7ZC
lo8vCe3pqm9ZJ2t2p67X3ZQ0FwItSPBRVwKevc8gTnK/IisHPQNTEx8vLXag4UgA9OQtTZsHM2nJ
8cxKeIvqjtvwJTPt361A/9bYAOCl25AGkG3LL49f1ZqJaCCP05eFhclmF/VL06h2sZ6v7BofDHFh
LcrLSuSu6SnbOETgBWOYDL6HQP3NCc/+571nIUyglOBZg5hgfLnviSppx3RQy6MUyrqAA2aiNoUW
0QXDtmIBmDJrV7TbWNrn+xvcM3sdsYhemBvPZ36mQVtZDCWzGk3dlx7VXh5+pj1bZ09mQKWDGtDm
wHhHb0/qGG6r4G0ogr3osbMDOMKZelPr3m1F8JE/mKeh6w5+vdUqbxXGKF7zKD60fnzDAG8/aOqh
tMaNWWM1DsPPQJFbvYlf7QA+emU/65l8rqwtc7nN1Fg77BunPLDgNNi3sZXDwmFwABEmdMFDHQvR
bHz+UNMXH6xAn+HAhprgIIrV6rZJklM/c6GHYc55Zy3IvOCWOEI0Qn17JAIGQCRBnwBDq+AMpvUU
ybtfP5A/Pvaf12hLRRpnqZohbel8fSCTkDkWb6FA7Zfsm8TezZVpkoSf5rQ1HPOSg1btOW7kWnrU
RuOatvKqR+ZmbnYPnIPnj8D35A5PJoeYfYm4e2YjRN1jRwEFevyeDSpbaJKwqUfShSD3sP9XSRkx
A5U73tY1ivKDcy+UGBNDI9w2ptj/cZV/GYUuf17PF9/Sl//9H/9fuY9MjYXzv/8vo88//Een2Tb0
325ev3+8g3x9/dmJ9OPP/ulF0o0/2Hs1w6EO0dEEaxz0/zQj6eofAhcQZ3M8RRr7H6/3lxlJ6H+g
RdXR6DgCHrlj8Et/mZGE+odtqpQTjsXcBf2m/E/MSBRTX7YDXbMdgWKJnUA4yPN+dE3/1jxvtQig
K/5/HOroWk0U1H7fMMwgamyRkiBNyewlS3o4FwS+B1lUDyPgxzhn8WwjcNlERsmc5w0WfUzYQHtu
leCb1E9KFz3IZnruLIx3vaLsLd87NYO1Ji+5GodhGVagW2PNfLYnInncsSG0W0+THrZScJCptwFs
Vq9jHvmewBynd0jJiCNn1cWcWsxp1Vojp0VnOME3QcOuBK9VWN/3uCpXqqfla13GXIte9EtlSh+b
ASCsVEmFVSKVDSNuHjzTeTUA0y1Nps4LrTW2oMyoaYsWztzgMGjV3GDUvqMcuWFp/ySo6VrAJdun
oHBz+iWVd+sZpMeIiYkK/TOCTIwGMu9ILiape0yvQzCdBIjErvXSF+m4gJtHyxX340LetcNQL5zB
ewl7PKK4iOdc6OmqA84q+nTRB8jugeX5EQEW5nAThqBGEJFwBm9ctVI4EpcAhPRHI7EaF2EOCqVk
WTXRFZktZs3KvhgSxFUOTMhqekLNppss7EiZywEfhOCXlVBZ1SLXFlFGwq9htN9g8LyqPdpIgtQD
N2/XJKfSOKC344nyPiKvpunic6J80xrnURK4BAbed8PwqeLYWYaEDQf9frCz21TJmRj02R10k1FO
NxroHcjq/rmrW8CTylEPwKdEyaco5KE3AnYhtn7yjKHgqM69LNEUTSZ59N1jaMVQvAQHIGU4qFoX
keUjAOZD6Zq/TVXUlzTRtoEQj0qWXfsmuTa9Tm1AjgRDmFfLLFtgvuZSs6l9nTnGusFJScRg+lB0
8Z1pJTshNbhp9SYd+ksIVXrO1D62BMEviqEhFiBAHxARE9caAEECGIypufB6+07Nwm3vEsDKnG3C
vE0UceL2ugC4PkSHVDV8RlHdHSmomzTUvmVGDKOt3lc5zUwjCsLl6NxpE1TpzKNJHaYE3+ByWypd
/2T02lOpi1m/d9MjSPfqdEPj/L4FeAO45hhDnLK6l5ptehGb/qsSkBOb64wTOBZmmfaQWv5KiQYT
GlN3L/2QM73a72XXbSrfXCasblRvhD/QmOIsmZ3rwCESqISsO+O6Gzj5y0C4Zg/tKqyLS+5IN/H7
hx+/KhtwcjVxTjppPq7RO8XSM4xNO6R7zLQBABX1vUW0AkbjEIQYNkQNk5XGbkHt1Vv1i2p3n7YY
30IefyPUl7FDElPfI9bRCRgwswAxfnrxO9pwoz2cJYHTKHTIdZZKwEG4WVtSR7VschGipbpDPkAG
NDbfUSZPo0NqT0cDJMJdIPursOobaQRrKOswfuEGivRVduCCHvMJaUSgAwAaxc3k+zddYO9EQv+4
7peapz2Oou2ZrxVuKrKSgFykhvoI3NX2Q2WZ+8IdW9wLvfHUxQWAFF7cFjqX723TaX66i0bFfj7j
w2k7VgnxvoNfn3UEJ2Q3zsNy8r8Jw6lGa+N4glN2lFrYjbpV6VAtTrJ/KCSEUmUiMdyDIjR11S3e
dHMB5gXODNrLhI4sPu/H2Lc7CI0q+E+iHZzpVLfUmFOUtC55k3t/LB4AMLlemHzqg6lS7/SYLkl8
Io+XifCcuxRTFRRZBstAoIaKPkXJ4R/4+RGoFRb7VCUEW41cSCIYyAgAb+rxA2Q0GXxGdTuSol2e
0s6kKz3JcZ3n0TnTmwqqZwaXAgGJWWfZpitUsKSx7ZqG/5QVxbdJ0GgGOVuDepKb2JhCPiJPcYsX
8AC8zfIl86yPIdPoctwpQwJ6o+5e/RqtPKEsYBfzsyqmU0b4HRlw+aHzpb7whuijkXMtCk8xZA8g
NIUHTAvVxyjSDhOiEtfSPHKOIqIiS6RmQ0WW4GCSNsLMPJmVPmMObFh88yLwAkhTIii5EfyETtnZ
kPzrjsMF+DEIDXQiKeEXZl9DO1eGk1rw2IcYRD0RP2Rdckf75H20wx04Qn1BSC7b5FTCV+RaSEIM
YBnUj+lkamvZiGNcDw8k7wyLehgBjYYqJPHw1inq3i3UgYTkin9mnjHuvc7hfseENYJ8cDsiERZ8
Zfe2hIXNsvCilVeVHYAWR0iorPUcpQypc1jwpQdtXY9A+VpGcYfirmTgANVfamc2v5FpmWW6jvGG
ATxbmoOwlrXpPSQl8SuiIxe4jI8G84VFbcpV2YM19uyj3aiv9JW+t1T8avhhlefGMJ6n2Lq0RGf0
NnNqIcpvmmz4VmT6ZLX9vdTjQ22+gDx8rIr0RXOYR3ZJCCWwtmnU42RRivvCI3zN8STAe8JDLL2i
wTcQYaGTuxrDL6IoZkyi0rpnA+27Ygcv+sHy9Z61nk8krIfHCFJ+V8M9yK363RxK8KK5upSGSguS
NROhK6IRcCw+R6aFbWanzuyZQGls2JaDNA462UoW9mtQTw+RMArkrs29Kbq1pzGkGYSYQxYZLhp2
4naJuOGUBXfXxE8T1cAQSblJphSZH9IpCnX7HZj1wqZLFiYHCaYkxaGNDJD2s+2ALVQTRlyS6MZF
Rbwg3ZoGjza9ujoaGAbxnh05fGtMwDJz5TLdZ5wF6JIEhJQaN51y9ifSS/NyLvi5w9CHPzqp/kGw
eeQ6dnrrB90Ny91m8B+HWt1GtXw0SEEzTbHvCSWA/chw1gVheJ9CcFhUgbZxlPrqCfEwZ0ySeV0U
qG57szIXDUAT7PR7e9CBK2D/5hEkPk+NmrOhG9zC5H5YIbXlyBgFuqxD6HN149f5k4hLfYOPmZM7
LcfBUw59DefME7syrXaONm1sLd/5+vOPooxxdVcHZH1OretleIaKdI3YEBBf9Z4a3e2gFoy1RLD2
suF7bSd3pVo8D2X8boePMuzJcYiYJQCd74ZgWGpFdW4mfObGPA2r5I2RIuDE0UtwbvIZRXzjvm3O
a77tDmVkLCFueIvW1yQ915JJenlbtjE1pKZ0qwRPB1qTYkeV91z183RW8VZtxuQOcnTF2sBe5t+F
rX/pVRK8isRZNBlJN+h0WynVRWaLF0VEZ63xP9n5FlEFA2rSizfP0e77sTjPZWIamrtemvfDnCIy
SGems+Zg52YIhYIKJGcj56zAaH3EFYVRfkyGBxUICVMsJVlUZH0tGqGtpsB8b8L0qcM8JhiggCue
Puy53W1GRJ4G9jfdWAMwBtlxq1SUuEValWy+aB3zVt7iotgpBUAsO4ER5hXRk8XGrhEA1BC+TtDG
to5HgoWm8mMA0boKzL5dQ2NM2QD9Y94bLGJTBmCI2pdBnw7zGXXcyjY8ks7ScBVWHgtZoFpbUedn
3XjXLOLToprGeTI5zN5J/dS7LTKJZtVSzVn+FCxrQEirQjKE7DJcJ35dAprf9uS3ulMDfzpJkTkK
M1moOA7HyNN3lcWsqI6LZdmPkinhMPu243t/GOyF4enLrvGgZ/qs7M5Q3I56Bea7tSp4ZoyRhrgk
cHs4mZO6ySIAQ6D/bxxK7mVmVXCFEQSYVCIrs4ke/MD7ICTW1ScfSFUR8OxqL5D7skWMdS8bWjZS
KhTUWNF2KHzHBcJ1ZxZwUzhPxsu88RX4WNtK74ad41AEHq1Y0RmvXIna6OCiTeeuF+nWbqksNI0y
xGctp8XMswa3Ni4myYqdhsST5e8QQqF2AcSvyPegjBHjesqYuzqw3yrVIisyZoSlgLshaoPyWdl3
Bpklaq4e/Lk8RdTRuAaBGN5cAKXQ36cCkuJgB6uNavT1GpA3WobOe6ijrGMRuUTQiHMLuxWD3qGy
dQiE2nvdZgao9jZ2SYze5enILKi9ErrtjcnkWvakLi0Z9Ju2li/SmFiRKp7ZhnF1IUpt4ZNIykBW
f9AndgIFtH+a3o4lA9/GMjkg5jxurXiecu+aWck1DHxjEULkEVCjgqT61oSEZ3JbUXTUd3mPt93D
qSSIsBEl34tOVpCSsqCyWVbzZfkLaHUuojamkhVxzQhYm4VPOpprSyp+W3N62iUFAmlvVNxAGYdV
aAAfryK/2ToNG4LTLcqRGWunmEeDSUTZpox9Q7Xb2qyasSZu+iQDwpMAAGshVysLHptqleiOugqT
chcT3sSoDCBPYSgPRkjuYVzxVZL1DTBRDRJzpRoQpOzWXDmdalBNmdpmLGqkguJjKjvinMm4cYMG
c1/b9eFOBYqT9vB0POsm6CMgPHIodl7nrBxIUMSMWNNObSqxNtCIG3nnnBObWBHw+YcmILg+zQNi
ORl0k9K2CrnRMgeS1DBBc4OPDMU1Cx8y87mAkbwkVPccZMQfi5DkzopDEyjq8VDaG4DKq4ASfpNm
nFKKxvPpt3fasrDVK9BqyoukZV4/XiJL6471cqjiB63Pqzm1mHs3aJF9ZhxVfK2OTj9+mCLyOC0N
rg+xCCv8IQRjNyMxLXR611naPxud5u8SoSbHInsqyZjCgMfsrVR61+0btrbUifJ1q8HwhX5wI5LY
/JbmN53OE1VYp8ZLdt3IKTvrjpi8k8fa6AH6zdEC/lCsMx/ccT2WN3ZTWgBb22iteuba7+TMGaLZ
NjnTJqrH8eq3Po1+zuMGlO5KRuW7V151MyseyAU5ReHoHK1GfgQtAQOKjt9FeYj96D5U2aDJGUJW
X2hrRL8fZVnfRyjJUH6UNAHakmyAkIeuJw22V1VITERGtQ1z6JaSrtVJuCr8J0iG6kK2oe9WZXs7
gPALO/kQJdqzYcJ/VVMmIbgGu9JHZJG+G5ie6P7fprZ1JG7rZojqa+s53TUV7Von/Xvta/md9Il2
ZumlFbZlYEC2Y865rww3stCVjW8ra/KTm7WeQceyx2s15yFbVipXPFHL2nAoEruCyOOuuPiB+WIX
I+YCEJiM0q3brAyBOjVgP6PE3GY2ZRKgRUkfhCmJB55BYRsPO1J8jMgOifNlUhmwftP6z6jxolc7
7o19dtVHpG9MCj8VmRMQrwGVrAV6G81apZLjZenjCwxy+CqN0a07qzoZ6nhDQ/0cchAsdQO+1Zw3
wEIo8xdhFezyZCOue9t/i5tdUlaTa+jO9yZOv6F9ORH2+31Uyhetm2WoWfvpKzsUMA8xZ+ZFhVi/
VzaZvolrbFZOjD1EJ59mUcyroYOYoR77D5Ic6i2HkygLz3nHym9bCzMldcGL8nunLI4AMd47jjjE
9ZBuVCFqGtTwxQftozn1souCmUyeTat5Xkw1QKoVIM4Mv6ArQyxmhlEYCy3CCKx4a6U946z7xnGQ
YrSPrTUdNFVRVuROyyCwtjVJV2njRTR5AhpIKoQ1rbkbEvUuElq0KFtCqyuidOooBJlYojrXSBn3
GgfpkIDJnkdpSX7q7GiPCIXuj9VkvwfdSkAKN5ZBQRtmzCMUdjVlkiWCziX0QV+nmBrzkNakmVuC
SATz1QMev09BOup5Klaki3LMacb3Llamg0psOiDwah/7zn0Is3xI4I1mprGk49QtUrN89c3qc9Kt
i7CBWRNaDFKVNbsWoIEDsBac/aE2pK3XLhs0oZHkJDWme87Sid2OS0U2K36qCZh05SxlnPc8GpmI
f2k5hX3BjIMzo9SuqIuMFZFk9yR7ftPqqV3kuVejNGkp/1Sxi6u7uC6L25iYgayyJ1gt6O5ih/Vn
lBWs+7Batob5bk1Oscq86rETwaqCSbeObXMj+pzgzVAqCzmk1wQG5trq9O/eSGxvJuv7MBi+dbJP
1xqhVhTjUMcHwhITwrlW/3lz//+GUfb/IH7MQCn7X3f/7/IkT/Psv+3q5DV7r//e/Z//4J+tf0ak
f9hE8ZmQxkAp/a31r0n5xyyxRLZl63/Bxv5q/SvyD2Z0OlMBhgZIolFk/u/ev6IxF4BfpsKnYX4H
Oec/6f3/LEK2bXWWes5/j4NmlhGA+HkOLIaAwisffco0j7p6MIJllY2ha3DpS7Bh5799QH/Nf/5O
05r/uv8z5frz5Rg28x/odxxD/apEZh9TaNIEFxINz/lYJqu2pTv+6xf5t2uCN6LZoFckDuUv15Sk
sENFnAQX26iRRHboIgPdAjOa29csYUD865f74Sz4elGMUtFQgPq0NPFFMxuIFkbumIRoR1NcZUrc
rP2RfqpnIZEyU3pEcAVJFUm1BDlt7N2Mo37Si3E6+XkVLrFI3qmDIGvLii6/fmuzfvTLO6MPjtIA
OTSfhf3l4/aB4GuproWXsI+yNVb4+8hSThbIz60Zj8RWSzq9lmyv5dN/+sLStJmjmjq1Lyi9L19B
bUapJjM7uNQqPX7Qng6Y1L7bO3Wy9oaWEpv0jnna86iGnnL69Yt/kXbMdxmXip4E8AGDLeZZP9/U
baqzmhNLfPHQ0q7IRzXu0rY66BrRdFIr5uYxyRzSLNY0oMBmUTv85p745wePD0UXBPWZpmXJr9J3
haFdk3lRdBlbJKxF2lXsISE9BHMgPYdQycnO3xO1SDaZ5Kd+ff3/9uKsGLoNowZwm/NFbwAmRfdq
s44uFNbh3eQl1IseROUmLtVliq22Y36wVjpJ7lZffP/Ni88f7s/3HNNMvnYcvzYAhK9Pg2bUqshk
EZHFiXrF9/Ual6pCMF2H0LDhC7jliRQrobWkAFUVg+4WKb6z09EI0FFuqgPc/uskumVS6N2B0EvO
01kkN7WSiQW8z/o+cZqrEscbr6V/NKEXX/Y+cTtY3ZAo3Y1piqBtiHT2RqhRUbYLQrpmWmFmTx3K
2rJXSKy1osPYup290tGWGkXT3PpFYK2qtPaPcelvKkYK1GDU/SHxmknthfSQ/eJAMC208KzJVxpC
0j1MxWRJg99VBYSpaeIttkRkr63GoW2kPIRZWxz8+YdBIxpd1zDjkluOUDYe4dPjpK8B9ANlB9ZA
HQsG2FRva3t8q5HPEVib2Sunik815OszDmBXJkN30WCFL/XNndpV+l2jUZtW2bLxBjTeIjjXmaQr
LDoyJ2NGC02RbM2GxmakFOohywMC6MdqpSfIcRqgp7VU36vOfvv1bfBjaflyG1BCw7eU82hb+yrp
wjgaSbjG0YXuyiFtLKJ0wKVeTEkADlpVyO4JpocpB4ZbCRT/YrLvor4uOcnZ1b5o1Ypis8Lcqhnx
UU5zS7fz7QUImds81zW8mqp3q5XeNYDkf4dyfyAMabwRffxciDB6lAMLLaJMXCbINRfUPNUurT+K
MmwPP6KuGCuKzZiPzsLmrAMDi6CJFPkJVXq9RZx3GWzmeLXRyPuRLBmvibNLzq21J+DmiL413hHW
6Kp+6bmlH59bNVrH7BH7kR4rnSIvOPZ+cBxtOyK7nUhWvt2Fp6bDA8rtxp6HWTFneK9VTt2kboWU
FzUpYavbeb3RSs7KhB3jg0K/BUf9rDEJEhkhGUpiekuMFJzxAJ7zeeQLaD5kZTr0jyMwxL+hmen/
3E1NG1UKlQYOBU1+NQ+Zo1KVUesz+Vehi3jtJLdR154SjVDTgAy9jSp8b21ij1gGsoUOXfQ3AYmf
PHBdTvOtyl21ZF5eVMaqnNHyYe+r68YZ8eJo4z4GkOyqmdVAhAm6rUhaA28yj96IWZZCWfmzSv2v
eZ7/LEG4HtZGB9XfrPv7onwzGbw7XppFl9C/FnM2HsuxzUyr5yhSjjMevXLx0O881EHMRNVN76Ub
a0J4n9skskDJfP71ozKLP76smLakEIRrMVcsYLF+3q4CJFl63KjVJR09VjKx0QsZneLS5ByhkFRj
hcUmZyh26jXOuE64VRMyruNWfdB042Qrzp0p0g3xWcNz0zq3ccbIomHi/5s9TVP/eSugOkFwgj1b
R8jy49f/phIBYW+oSpI1F82vroaBMwLV6/e2TZKDZYEN5I0u1HQ6Ka2pkcALJSHPi8tEqCxYShwQ
cZmffvxQgywHJxJVTK+a4LbmiL+p7G2pWc2mMHXUpuRP7Ekxnm7t/pqUevjQ9rQTa9+bLp60adyq
xf7HZiG8ZlxGWQHaPFP1pa8H54oFdmWYydzPrsNDMkCTQHdBiy7xpItE+a2sFIRT+L90dSx3ucpJ
LSzKbjta6FKsUreuKMiI+LKxdJjlY0aCp6uX2neyYGNkDE9NbLbIlgtvU8dJsgS9391PaU47TtRn
ShJWvEmVh6IgsyfLfY0QWR11WizKm5yQ8orb72rYle0inyYQTwIqhC67s8ejn6TNDZHbhF7UCcA8
m9y+NIyOzHwagp4Q30d+JPBgKP3B7AgHahpuSl3NYZ9k/mOetB0EDZIk1fiYph2E7Cg2CeHsr7FZ
EozZq8YatXKxmhSC3WjI3IZRharCd+ozET7f80lYJ99pDMKeHf+iQGBb/vp2F/9yF1kcbXgV6GrW
P6ozvYtGjylIc0kZVt6U0QitdIJgCmqoWVoQSchKBU1COFdxZiLoenVOElYZJeuiqn24Ej2Tqaoq
dk2q6w9qo0k6rv66jHzjIsAj0L+JhsfWjDi/aIiDQlXeVjr7u40cAN5XTXRkQwSCIJ3FslZ24xOh
5yX6WrbedzNslT2+OmVvRuqwkHalLSMDYJjVkOY6DfnZ0+lEk5bcnqy228swEzeZIu1dGbLaK5Aa
fv1xfSFqzcWsbUlTzEswki8ewJ9XB00L1ErmaXvRTMI5+l4+0xjmS1ZbV0vL7FKfqqYbETf6iquV
n4YImxttarrfFNX6zxKxH+8DtZkDvxk4Kn7DeRX728OPXkdDsuK1FzsuGfRqVwuQG3OA2cok2k+r
8ru3KEH15hs7p2nMWyw/56COv/dT7H0bjZ5Ota0uBeInNoREOQof6euExnuKHrRhHO81X3dOeU31
8iObgYjBOzK1yqNakF0UhPlvrugHce7nEgUgJdo705lF584M+/77FeUZt39hKv3FJpxkrZqkIqR1
2mCSKZEU4Ds5iMJnLNIKqi2PTLk6aIt1gT4dS43yYA0+O5dX4A2MiABN7LwzFqop+2Om9du0WEdZ
Xb6XKvMkvdaDk1KGFzUfTLTWpEDpWn4b1QlenR8ZqB7+X63Rh7U9R2pqBf10ESo6nbXwaYgnRDbE
A5w9b5rWmdUWSz3Kmfq1dv8IRM7TLZyBpdyDeoOUEhsqrpdi7HmaLBYbbTg0OemoFseFozoirdeN
yTsRR2gwkyUmvevlRYlK7z6vkdEko3MLhFsFhBNP27Bg1FUjoT+rUZtsy0NpAJhh988u7LLdb47u
zs/+Xe4y27RUtI6z6BFLtDrfhX+7y9CMt3j3I/0SEleHVyNM94MDKakcmHwVJe84LBguYvEkrm5T
hJbiWupEiJWCLoGut9wmqXKTFqzoyIvSvR19dh2g24ViOS76l8DN+BYZXLTVoravBHyXZBvG2v+k
7LyW3EbWLvsq8wKIAJCwt/S2SJZRlXSDkAUSHki4xNP/izU3rdIf0kxfKFrR5xRZJJD4zN5r89zC
Oaeq8algpH5mnaLzEVcUSVWblschQnHAz+9/LQpr40VhuEESFKz6YNJvBaNV9ju+2uYEFUBm6HGS
3UMFB64ot/4aRqRFVXH21BPz15Uxwq6aXHgnqHfoUhAXjdlwkD4BqNJwk1UeZniDanKaTPRrHIBi
PpCc3a85N5M1fvKLcvNwj2rT/TQEzS+9obTw3u4uKVyTzefuPqPEAbtwvSb40nQlOw8RPsZDQDwz
Kb7YnEgCM8f7NqNKP1W9Yx7YLqJSYCNUtvdrIVsOFKEPyHXueU3TtHXUnbKVjYTKx5J3E7T/YoN+
/OqpybDHOJy5nDN3V8bvX31f9QHwl1pd+9x4NDhh2Fd4zk74Q32OqYqXvs9iFwzyE57N/EXX8qSJ
mV5GjJLI6aGlcYmAK2XYrWzDqXbE96aLOu3UymFzdbC7ZIfEKPhHPXkvzv57iLy/a5zj9v0QudN3
f3/XRHZ642gM6mq1LQYDv/YXtgfiy4Ed+/cnwf/2SkQQYKi3LZdP6MNMhbimqUilUNe6Sd+aad8Z
TIgbA6Pz31/nY4F8/40YGjBghNLpiHet8H9uwbxXYZRxyF0JalnZdMZkZ+C2/PuLfHya3Atwil4w
PyGeJEaPv39s8ITaHCBmdy2LtMVKWrCslHpYWfPIRtRa2f6h88rwH82MJf74tnwKWFTWrmkL7w88
ACUSYy9M0lc2osPSJpbikEUm3nXvk8uddCt4ys93239i9SeWHsXKNKZfuSmbdd/N/j8+hD+e7cxH
0AwzAUZ57XKKfHi25940OE1GfEo3JvtaSUhok9FthdHdh/fJzaFOYifpGDusrcj9OL9LYIXLUqrb
37+P+0D5w3VMKUYLwgHs2HDPP3whqNB1lLvteK1aAWX3fi2P+fe66IJbEWRfZ94O+e5snYgIvsyV
9611zHnvSqQfSR09ueh6tnqG22Sz1KoH61i4yavHxu1Klk60ayfkJVEunYepad6wNDpnJ1Xts11A
nG6tf5wl7+yM3+9KktH5XLmMGX1icfr98mozOaGHVeO1FPa4UlM6rbMKSEHpSDgQ2egcGy8sNiEB
h0geC+9gZdGtkW54yUgJl1HnngeMTwAI5k1csPlrZeJdiC58rC31ZZyhAZsh5P8y1ficWo08msxW
1+ujcz+w9x+6DXWic1FhGy7bJGnuS0XSYSfhX+ag+JFQkG7fg8rcef4Sp0LuGaOcG1IWd3//Ypn3
ffhmhXX3k9iuY1NfQXT4cK5SpXmOoebhyg5gPIwIwtZKg9ZyegCpWp5iNET13J+oaeKTYeGFK0bS
dt1wTQ7CY2jkxcGDEFRVk772VBzbMR29g9HJ9kShjfveZ2yl6uRrP96kCjEJJTrdOUMptwEabvTH
ZKC1QTKDGz7YqSWuwTQRntmIcWPn0XQjZueuClE1Z7R/MYlOWqBGlLtEkKNB7nCzSUOrQ6KjfExB
lr44EpcCWzUEVax+jbx2kWz6i5Akxwcb8w7pQstSm+6O8tPbCfT2CK7xL+RORnhaNdMwB8Y1N1Dt
j1n7MzCzfmP4hKdOQ78HB3YEjG9svEZSUYdWumRqERznRsiXNKPRlh7c4Mlmh6FQuKRBvQzzwQAQ
2L0wQZBbQtmG7exO8aUe5hjVU6Ueem0QroXEft3UCME7ZZ5zp8w+hxOhiJNTEeJXhMYmZ00hJsu5
1MhDiNHqNu0IwUpKb2e2928NGt/JYGPAV8boIhLOfGTVd2zNqjjEmbuuKusYZ0X7OEAlR6UbshGu
rQtzd7wWjF92aW0hPfXjbl2b6VE084jmxqvP738YrwV8j7PnpCFBT1zkk3LjRToNCFpzJnI63aa9
JMW5jkk5tRlzVpa1nXMxrWa+N3bppAgHkR2fgjADO4vpfiqCE65esZ7cu+he1MGZHchB2A2FXcqZ
gLWLlG7D3xme9TbFSIJ85MyryRfi2o6qWiOS6dGIbMT98U6ji8VrpXtSNivFeJAD6oAQe8kU2LrE
0/M0FcMtFg++D3BGDIWxG1vvuXbS9tlx9LA0BvIuScJam93UXlWRvoxokzdEP2HuruyQQGeif5GU
8wQoHu3RsukEc7mYQgsMB7qLrQHt4djp711ddpyEMZZe7fzCtVkew2QIlgGQDiRMETi0pswuXjbA
ouqG4W4EaRgDkxPjA1YtrPBnOqTOpmjcs6N6NADWZ56Gp9ar+/2QCiaeC+2Y2c+w7HZRkT+ltpM9
jgmbbiNoLzHjrRVg/RTJqWTXLSruZ2RwpMnK4lxmHF49eg0SVMAURtUhhkRzbfKufcnt6jmbkWCo
TLgIgIxyo/OyXqUgSg+4XUuo1EN3lkwVlobRgnYBEEHoXb81WCGduZ/1EtYaz6kRp0wUgIG1MQuV
xTB8c00k8Knb01ezIVrnOQk1hVWGT9n4a7A5Byu3D95iHd2cYf4UICBA9ZUnWwJ5p2PlcPLEeXwx
BCDFvJj1s220hMJOelFWNClw1hDYYK4YjU8lK7cLaqSFAHmPLCSMHxPuh3U8YYSTcjgGGGvXVlas
lHLJfY4JC6ROT/bz1G0Ua3EmBj7yKBznQ1mEx7aP6ue4x7GftrLZv/91yJTacjYeQTfPz8a4a8ew
wAJTM/hNxl+TlakNt/J98CqHHYrLMkBBkTg3pIbJUy2KYE9piGcg0MvSS+rXtrOPxn2eEQ+GuxpN
gpCRQU15fX2/g5MSw8XgZf7Zd3iKZFcSGdCkkY14KQu3PMsaPIlC77i2O3SMXUyhb3uJeSCuF6kv
G2Vyhzz76g+pIrHGvQg9DCu2jy3mDtJcjAISZ9xb8sEwaobpZfdDw7862fMWa4PFOsReY4LlwsiD
T0PlrxNoGmdPyZ6hUcjwE2HN0R3RjHeD+lnWpIFUkbzltiOPCD3USqb2DcAJQcA/ptoYePaLbI1r
pIF94U7X2IfPksb9HgqQdzC7HBk6OB+MRJz2BULCKDL6Y0gawVGYLFtMY83N0O/6doTiJOhwtSmY
YiXVlQKzfLR75yGNsmM+QFcK5mkPb3Vr4nJRfPIJCLpvQZZ0Syn8rzIN80uShnvVj8U/JgkfGAOw
u5jL+Cwb2Wp79y3wxwluDr7EbxN9Rbc8rCILS2pbusaq6+rp8zQxoatl/Mu2vwKkGFfsJ5oDTXD8
jxrufWDx36rn/W2EVuA4bL9N66OLzyp6HWSIf65RRgKonrDUOCx+EM/jbZYHaSH9F3M7XNvQNnZO
E2AV41sfmYIcO9jlyDXDcF2N2rzpikPWJwpgkK8Ndfq+CtDcycYuNnYLeHDIm4SHWvzgOXiGUzUT
FJ6EFt13QW5hPKdb0YJy6UeQMsoJF2kY6rcW5npsCMgSw94283nlduCMzPlTj6vuMDcv0KP1Y14i
ADJKBd1V6ps3ki6FqhVFapRATu4tlOud+BGUE/AmmylfanzXkyVfPKI0c9qN/98inU/VZ+JNl+Jb
NhiFD0W69MJ5JMFTX7tiHHdRj1z7Pbq7zp+lA20y0tcEUeoytYto1eVsKvFe5Eec8ck/es2PnZkA
a3jPwqEnA1f6x3CktPxBTIQZ3sbUCtYcQyh4/WRc/b1i/ADZ5mczLSARiH2P66JX+YhhDY0m9xHE
ZTeJ/B5DVuLDnIoM5uRArRM5rAcVivWQZ1/CtmezNZFEjjcDw71j1Iee8MdNV03FPpVps1ecPY3X
O/+o8N9bo9+uddY3Np5ajxV/QCP5oe/unSZOLP65TYUZcLexAQ2RSwPvMfUJCBz+s+pBk0fLjjvj
VMtrIrPJlHnQomofmBq17ncMhsZTIzxGC7Gzdke51nVfsYmW5o+/f6Yi/KMKt7mIaEY8/qEp+XhE
TExbUquW3hWozpcs9XeFN/Sf687zNj7mo6VlNtnCdSPxGlr2Ngzy78NYaFoquXOkbRymAqBca9oo
rplHMh0voqe+wlWRwio6aT3lOztqXpJJpmfDix7enyeZjF8z4mUXOvamg18lzdYnl37lC6PYIXA1
+WFfWcGybZKtsXFKnW06EKrbOVCSjEt0Ik5SeTRLJx6W62ZKvtL/EYqT1eUiTnx1DYuhXySOumnT
HCgSi5/wTdhdTrba+8wIwzgttkFczzxGE71oZ1isMyO+c92/lEVNmjy9y7X1naMxdv3J4fPYAXzK
EVx72FXDsGRVfpUz5baXI/gcopmDoTIwx4j4RB/avXQjOCrMupgzjz364vWUBGqtYvbxMk+TLZbc
Aj3ivGEhrZdVGye7PCAQgSjy+EEUpkKMwohUCvHkVUN6k1m8jnRCxe/pbten3NBlXfAYK6G02LV9
jkPqTUSM3R7TqvvkvkLqqx/aPBWH2BH+hjukHzoUB0PN0ZjP82OXRu+1HPCbYvBfWmnvJgk/SgzK
Wo12az7kY/bNyIhhdPNsWkYOQYijE8CEKIMIN9+YLuved3AZhuE56mp7VQPNynooZbYZpI/vf8gA
vnRdnpKkH56iBMYwKmgbLWK6ZBvYPo6MfTa1l2XHoN8CTutucCKqh/cjO5kG0sjb8Zfw8OF6rd76
RdOturAmSbmINCBZQHil9HOChuxLlnjo0ps82w3mPC4mNJvId8fuWM/FF4+N1bHH89YyTb/OnYWL
BqsSsuHnshTu3QyEGViP7bEc8ytN65uJRG5ZMJBGoK2GHZE3AaYrwtV11viLPOPtOCo+40fcOlUf
rqau9JdNKwaYXc4TuzC5Qn3fL8i+mtf5IJmN8lN7SpJlIqDfVz7eOEsVrz016rP0gkvgxrxi3UZP
jWVD13brql5x33zLEUc7an6wbL0tDLNapb1TkOTVtBvHrM2VvEeS8wRcl6lhnuNePkRJ3p3rtmg2
DzOC1mMUmUe+tvFs4LmNey/bTq4d7yhVWZ8XQLhIyiZXXobNwabJovtLdpr4vuXkCL30mjw9lr76
NsnqxevzcesFJpPfxJ7WrsIf6JDafULhT5zxi98Yzk2NHSX34P3y/H6Cn26lB+CLhzLu5MHhYmmi
FbCOYZ8yKFnzMEu3eqqOEKXqXc1Afp0k3FeAvbMljr/iiAetXcjOqK747wjM0TqJVpZN8kWQu/5O
mB2crhbwRp14n7jJKBJdSHCDOTUbxsKf657q7W4Tfa9Ehww/y5g6p1xflNXuFGMTLnthHvWIYz2d
IPTFZINi9SUHNG+z4gBEslw2yu+OYTV7+8Cvwz0NSIOM+kLS4dcmI9adkW64ptH2z1XjucccQCR1
S3trzAzXpiYqWxdOs20CzOQzCpIGrcyB8i0mYxgigNOP6XGczSuPp+ygivyGJcKGBRXHK6+CZ1gj
/FxkUz+ehhxlb9DX1fGOG7NHyL45D/hN0eOXH7EzHuth0+v5yszeKTp1zHrj2ko5PfpTWB78Ye+L
sFu2ohko/6orBiONZN3U2244myLhF87r5jUEbz72kfeZUqfeJibLadYy5akSmJ3bWYaHlBZpo5lH
AomxlxPfHRc2uIS2TtUvy60eGQEVm5m2lm3ZPG0yU19gllFxWemmcsCbYHJay7q0L1oNuKBKM9na
hutdZlU9WN30qDqmY6o2vRMvo493u2bfiOSpiOZuk6C4Xpiope6FmFyafu5eUosAAKBbYI87a1ua
MBIMIT9nUTofah97huyyVVRmxibkN1oIl712QiwlwYJu+w387aWBoL9WTFK25EBaO1GnhNpP7AkL
z8MXyG31lJdG/uQwVcNDiDdbWzyTfP/w9wf0+5z+93rCZzjGs5nimT7pI39F+2OcpZ4hrnMP8b9V
9jJKYfJ0In9Bs6T2HZnB27qd0c3F447v3XuE59Gw8IsOGYncp6GxkcU3JrHcKj0m9ay2IyyuBU31
dw/v1GIKKncLeQXIfCy9taOKecFmp9/asywWc5dcy/pqRa0FR7bUDFqaJwfjo0eMfYe9iqdmcw7D
7Ihtg8JKXOL7H8Cr2o2tFKrx/FucW/5XJq3BypLOqtYawl+XTiyqzeQfLQ+Ekf/z27xY3JWuNvoO
lnWuTcn4+4TVbIbOU0npXwdTc4W+70GDDtPq3LtYpKHuRvCiTDACl0LjHGR/i7+nTKq1XbjGG0cZ
bEoiXpFnhsHBGRprMWLk2ZYNYquyih56ZmlEmdbcnW50M9PR3ps9W7v3V+pKpljDEPZfk2Z6qy1T
rjufWNwoaOQLnv21IJcmmJAXgGTPMY+dLFkPjCKZvRljZVDBOMkZyuRmEqJ8DJRVLpWJxyKsjPFS
2xGYa22eqoLcb4436I449nt74P35BVdoMMaPd8Hf6FV35lRsHTOTpU9WyYMK4GRGug4h5BFxLLz2
q+GO/d4MAvxv3I6AODtbFesGh9zJNYLX3LXU2kyj11JaQB2jeNMO2nrMtPX17xf5H8JYvjT0eIGD
BOWuzAzuK7j/rHZanVmU7cK/mh7uvzBrWKHm1rdWC7isRmw+Z7p4COd7/0UrtpnhjP+jhfljA8Nb
cAVNFC/Otu8PeWjXIf9Igzi+FXP2kvNWl6EyX4ok/4KIotjVtax4LBoBzhZ2EBSv11DF/gIF2RN9
9envHwgjpz8uY/Yd9/4dORgSuff//p9PJAnZcoC5yG5dAJhYmOOzIad+azYt9FaAqNSGpryW5QAF
uK77TRIjC51MB7uOy7M56IWzMJFpPkrhHBMNosawmn2gxPH/7vV9R6+EhU+yHcZ6aUXBOmr1wUu8
aU/N5D9HjCTHuvvqCZzPSeWfgVcHm9DKxAlHrjjVffJLFlXKHUJUSTeq9sJcbNjj9/5iGX1zqjXV
R3Bvsbu5yD43TI/JqLHE0c2V/Smg9hsG96mtve6zAY6ErUn/0vb5JyNwr3Ta/ecgQwTjCdxvk1WP
y2T0rV0dDv2NHwda1DAvsjHNa0jC1kqyt19g0LKWRreQmApPcJXNm5jCJ2YyKzOPizPbu+cGZDwl
79e+c+Id1OB664L5mXuu82aaXbjuWl7hpLCDNz5ho+xuox0cJ0zJO7yazc71srtCiaevJuAxrFK8
krg7p4yqOLtEsHKA9Q6v+FTV0uuAgDhwGd7GkbWLr2W+ff9rIlw80TRMZWv6W0/H9Fyj1+1sP4gv
aV6tnOw+lHWK8IzWttv0bsDWRj7ilfbXiFaARitTnHXEXN65G+/uigQHdcuQeg6aYoxR6FSKo28O
I6Z60N+iDHdeFHw1bHqlwW0AQKgY3PRYnls/34CokKciKdV50P10ze1bJWL9YpGltYgaSC5i+Jqh
h1raSe2snLKYzlX0o8+D7JR005sHzmDJyl+vaxcn6UyJtKxlihUvhBls+3IX6ODHPAr9EE+tOEbp
9EJa6UKKqP42R+YPRX/x0AkLko4c7JMTFtNKV21//+nVxalta1HZTyLM+wdOM2c/q+E1UHN7vv8L
Shi458YYHhWpQGH9GQ2v2ivM7SqBANsEpX1E0SMOVWqfsV+IZev2xid6eAMVIxbXrKJiLbN8ZVVl
jfMJ/EjYmpT4otOLsc3dVVEZ1jJghHbFOw3oO/JZMkxlvkqHAfptPdWLIO9tSBd8EGbvyGU+8T+u
GUJja6tWbVKle82s1J4AwqIwLda5+KoCQ57j+8YOIpxkcJXu2piAMwlOBCB0xqxSa3cRCERUUGn2
dfLTs9nMGH12boX1CYSK/IWcfMnPab6rSiK3m+EBuF0tt+iO58WcWs4+MAZ5s53me+pkt2YY10M3
z/vSdUqsnD3hpcZovBQGkoRknu9w7pYUSB/q/NAnj2ZvbgVYnLNPe7rM5qTcToki4kmyfomRZzxO
EZuhLHedTW/on0FUhYfAgV0STH4Hf7jvmO12y4DWC+yBW64QN3dbPTi3guH2MZ366ooE9QWxQvFq
qjFBKgTYgDkxQFfLwtYMXhFVjXgaxsq86rjFBtuI/hx0fvEcoKdEdlh8Z2X32lQVaayOAR7Uj4u9
V5bV2gWleGSwVKwoeSQeV5S/SCWsI3IIBvlyJnqYz00Q9Hn2a7t5nc14WZZ2/KIz1zxKWlja8QLL
KiX8+x/mHT5X1/UvbC3jJmnS6sEpx3or4zA9N0Cfd6Hy2w0i4Qn1QAgmxx9BRgGUuIAlOPMFhjAx
HGreAXKJnLtmY8RZfqwYfS6RfhPVFLvQkaECDIU6O0nwLbNVszbMYcsHLl6ZENirPoEd7tNIpwhW
NnNgpNdaQpEqHesTp9pwjDwvv3gYffApztmJOcIbg+IIV4dxZVlUPMVeXZOVLX+irDJOVvLLY9ZT
BSK4punkIhoUyD4r2GCm31YPsrSnFeeW3hWgrXDA5w+xN3zjyreParJ+ZhY2bg2oA2Khv0+p2w+m
PyZsHJmtcLJ+N9i7rUQ+N/vesK6YOgu85ZixfddCVppaHXtR/AvUsN7j+7/FrfPMOMJ6yJKy3fCZ
CAjNsluhNZl20urltilbQOXxTyNNxGPsYMKc57d6ntKv3fjsNBR0zQDn2uyLAECWO+4tpArRbK8s
0VV73Ro/y6o0n0E1iWtsfk8ZXpzr5EcNQnydTSLaTYARjs7cm8yCnDvao1RHN1SQkssJSu/UHWY7
Xrrp3F7N3hq3taEeoTt5jGLb8EG7jX0MVdEij0/DZTfbOQ850aATK6plohygRYw6zu39jxy2rcWt
3PqmT3Dl8MWCTnRoZHDSFSSJQgFwKQzZrQ2vB1fOYvgl7D9bRjx9qhJb4Z4H5ZLWsdzrqRG7cKj1
JYfOUUWugjBaSeJMq/apIM3+ENbhW9dkV9mn44/S6Z9ijMmV8TBSaezRoNi7tmEZIFKOJ+W43XmY
jWYV5/gKWKDc/NRU6xSU0mYsfB+4CRJl/34kOVBAMLbuJzhNdhn/0kP5Zvlt8Iqh4NtcjzwMy8Le
h60q32QM5xpC+HGMp+Qh9MdioeCGPeZd/yy8Ad6mTt0NzhiQVEk8nEblHcvAr7atzwAqDpIbpGj9
5rCc3wbdQzQhpjAHc9yWgT3txjBmYZ3Yt9zDYZGUDApH31g099lHrjmVrRGkJ6lUEXDtuVn1aZ9c
R6ZiO3jhe4Vk5JFgPXvVmUa2CyBpIKF0b9BlwovrIoXhpMaJ3hRJ/RmR7JJxXbTPXIeziEJ5lU7l
BTRE/lRjotvkGtn+lDpU1Fy7OnrLUxtmkpl8i5vgxTezs7qrhY3UaLeHOnTTR8erv5mRI1b94Jgc
lWEAByVWoD8d8UijsObkOExu/ISmXp5kH618GY6wj33z0Zss7N7xcKmn3LkZxaP6Nie1fFP+EB6t
zLnFrf9TC9rxv9erfy4AAsTAbHfwCQSm+9HYhlUzk10SFLdoJg0jNbz28P8gabPvipDfe+EgCABP
3nWYtuN9VIxoIiAMFUXFTXkYIZCIKrKk2nhTNmq8J4B2596YQRcZKl8b2nDWdVAayzxNCYpzVuwN
6zWqp2TleiQa92FFh6+B6QNjZw9YutNzzCnSWMDg1Zz9ozF953l/ePMhi4EAuTgrEsf8sItzkdhq
hB7slU2xRtR7aiADnlwPAlA7Ou0OJ8IERqIK1hVrmr1mTNHP9X2jDwJg7giutbNx2L4r+XT32bLr
6cgmbAUeqIFn7qGM8GAjoVCpwJOEX8ghDNksWK/Sqr4RrhqD8iqqgxPGn0IqoGUzMM4dv/cs7S+F
nT4aqmmfgrL9h84HreGf31rIt8bwglXkHSTLf/9PKyMqgmrhmqS31MwujttKnAyOtckr6GKl2mFI
mFYGQog1ooPoUCQJNE6N5VykgDMb1e48Z6LOkAb4Vzc6NZN1sWdNvaarHT/oJYNUv1Eotz87pL2F
uAbcLBpWAWFQyZ0RBbiRo8ce2QKgGfQc2ERVgbi1Q43sWGH+nCsjXhWgWGrHZJRxzBJrpy2NUMHC
2T+H8VNtgfIInRwfgMq9o3CcX740yh2uYcgQo3NAmh2vZVEUQDVwJrQJot1BtggKOK4Rkz+hX7H2
g2lsB1VNh7aJ3hxMNe8K3tTxB9z9ItoMbfAcmXj1eSxOW7ERqgs+zc4nr80yaqj52twPiL6rOXOk
OmBMQhRdD1sJ33EdDMcU5sCOEIbHcHJ+5HpG8J516tpmjDbhQR1lnpigouZ0hTIGOkvek7k2omxM
i3Za9iouF3gzip2YAB2UI/tCliKYZK9mDJXTLx8jTDgnJzvRhNtbK2+aU6qnGRoa0mO7RTEUWlxW
bOfsdV4OEFOjsN14MVWg2XQhQns5rIrJpaqlal6NsP+YMIfUV4XVH2IP6Yabs9oLNJy3KrT9rcJy
uA6QqqwZbZ+tINP4T+5HTO6mkIbIvxpJoHiQPGvyfwd2/3nlhsggUa45TuiYfyCpE1enTLCG7NZ3
YBfD0H4r7+2Qhawoqk1QMgFgR9tASoJiAFFJ5M7gBi3sfwE5t+Ewbv9+zN4hvx8OwFAw2jJZLLLZ
R0X4+61kBh0ADNQ7tzwJRsTwbBPJCQIUMzXjJjfYjbGZLFYdcpRx4HEZBtMvmWR6pczh8+wRzhoh
CVullrI3xsSySqEXfzEgevzjjf4vE53QsbnbIfgiRUPA//s7Rdni4AUsm5tVq5nkQVOvqqj6BvGE
LETDh/zKIk6N3heRVcZbEA5P1N8byrxzZTXT0SGO9VUF9QazkXWL/dQ4FsiMsJwNetWmyc8GOMtW
iPRos1471GV068I7O2kY6u3Uq6fCn+qTwXDuiP7qi0eLtMjwRT+aub0k4SJ/QZfzosP8KdRKAbzK
u10yZtE18d18kRWluwnlFO6ZKKAszIm7FiDylND3x0b4RZvqZ8DBucF50h17HTq3WnfThuEzA7UM
mmnqIevrZb7RNkNaiDhLA8Lppz5JjgSxCoD1fbcaLUILXN298juDvhkzYIXVorKYDWZeygYKN2Wr
wokeJAwu/hSl65GvezsMa8CqsJtiwJxhebYmc+mOfn1LBH1cNDcQezWJrkY7N5ssNhiGhpaC345A
X+PInbLhWBr40zyaUGymrrfDZfYlzfM3AwvMOpgLE2WivbF79zuepIV9149NedLt2pm+vkVM2TSe
fXEmV57pswLLT3Z9Fgv22b1YVSST/+Px+T7n/u3xKWxqDM/mbPVMrqf7vfqfpwizDAFlqFe3OCrn
LacUIjpdL8pRgXg30D5AL6928dAfJ/+zKKpgZfTCXrVt9UMmPGMJtet2qV19br1XNDqXbJq3IkT6
15aEUGHpTfYUhAsPvdouzgGXe6n1L8/UH7cvA0Yf3S9jOKaNJOz9/jsYRpDEZlIOAIrKct1H7GLD
md0Yg99FHVYbLEoWm1XT3f/9dvyjPOPMwNfmcHKwRQD38fvrxpiEZDCr9qaDccRjQqL2NORvf3+R
/+WXE4GLN8bjyGSc++FsEsipE1Xo/sb8cd7MGEkWPkKcrTAPcfeQhprQeE0H9/dX/SgP5zh0+M2g
Gbi257ofXf0NQr1QNfZw66wfM+GakcJbSCbxuEpr31wUc/vt7y/ohnddze9XomBewbd3l6D4wvlg
OAtq34Bt5mA0Y0J8HM3WPg29vupwopGDfsP/y9u1rMNoRnaO16KqtfpN67fZRrMSI8WY1QhhNHuE
khHTjMlZw6RQiGJhz3nK6042Xp26aqxTHQiyOqV09nLu/aWrsnRnBOAUk9r/4o+NgKSdR4/AgYEA
NvBQR1MRzJbE+sTQWl9jiSe7SsRn1WUpTtZwCzCvPkqVPTdTzITCE+MqCd1DY2tQifhYKp5ocNaz
TSlEjBKWGZgztWcZyvTRjY6SNs6cwts0BrvBB8GYjTGQJ83J2QJFmu+EtiQJWGpLi5mxa7ALPQ6G
XcrFHhzozwwzA2WNf+5RlOAn8t2N6RKWXQ2KBQ2hHPAVkB+YQ3nfuT6M0PyoJOYnaZg/Jr9IVskw
yD1ruXWatltmmjzC6j2rEuJYLPOzSkMbHoPIT75rrhl/g62G54Ffd0XjB2USit8WStg6mTwCHAIG
+y5235Ueze+6S06uZX8azXm6eJb6Mfpps+z9YDh48a9wbuNPATbEDVa7xDLyrYp0+zpLKhUjWoUt
4r12GqerrGvw6FMYIUwfBRkmryZvirUoiyHf9MSuAyLvdcJbFfSqaKNJIKK1p44fW3PDFmTjN3Kg
qxXmNi2CL9htxdKfa3/ZqcZF3wqH4n8oO4/lyJFs2/7Ks56jDcodgNmtHoRiKDIY1MkJjKkcWuuv
vwvsGiTJMvLdQaVVVmYRQRBwP37O3mvLpSjdYt3UQ7933IxhjjntQisfDm0KFLmihakp8Wym3XfD
zeOtZfr6Qs/gvnqNhl3VEd16yNuLNICHyqhoITjjL3UZgLBW0PFGLjQ6OVM6G3omA9Xl5NNkSKfH
XiQ/OKLkBMjT3VZjy1SZ73IUjAumrunQf+pL06Ew7GIEmpJYuoboviKun7RwUybAFdGfLxCgAEOT
yZznFAQbQKKEjRlJNy/QACEmYHdBWCQLx5lWqucAnLbhKm8ROUja9UUmlkJ1GDwa+w5XqHXSmxOa
PAVwWCFBDfqz0Zce0VJ2B0Mv5R/cIFlqgZCczHLr1g4sM63+5oWEtDFDOeUiBqCu9beto+f3Y1Ds
J0Iq1o2tzylwtOtdc68AJdyh5bOXOgE8MThOMHHZs+dB6a7z0V7ldrV+fcAkghGUFim7PDIjfnia
PpcUFQjF7xOD9U2benJjyX1Rg2btlPLXpW6EF0yPzU00gfBFH64OU+9Q/GtIsCrfowWc3VujPFWR
rA9aR/8tvWSzpXZh88eusMEJ1j462CAiVVo76eUlZm/ub+k85lFxcKacs1WYHEuRro2B914a7g+G
spRi6CaDyThKI6dASO3vOj75U2P99gYtX0gfD2Dt6PVSsMxBoJAw15P43GEoufCbfLwfzWRXaWb9
jHQ3ZkQKKkMPbl63X04C3xMUMjnv4oqmfMGcP2GcZ9XZJmXqkMDi2waRM9KnU8XtqPpreIgF9E3P
30yRPIxm4BH6TiMyMmhdSFXc9L+qvkAwpPdq3brdRsXOdJ9jajRQUTOwth4NjUknXt9jgZx8QXci
xS8RYRio+3jf1/Y18cch71BV7lWNm7rNov4YaDAVovhSborIxM7Zo2fPgB42TNIKszcWzpC7GybJ
9YGpMNVX0R+tqJ0uGOCtlSfGS5mzWucFRHXNJkKsAYuxGjEIBK6BKXwC41tO5qOhmHBxkkcCr2Iw
8MQzJoPHJKou6jN8XdyRgbYwy0wxlgWT33Y0Rusk/a4Vxa8on773OfPggEdnmSd3hGecMX50syor
26boP2zPd66C1LoKR6s6mnAuYcvKhWU6mM8LhcDG605R3BMyMNFPUEh+xyA8+DVK+9hzH0bNqy7N
gWo27KG/OFPAq5+4AF39FZGFKoQ0aGwGNT4GLX9EC5vpUz3GJ0AP5moe6aPJqq6HxpwIkKC3mGSc
Xpui7I+56L+HrGk6l1iih1xpDcg+raGHyJMGyyQ0UJfEGSadJlsF1G1E2ApoKQg5WkL0LryYDAHM
Ac4aZKTHq5tkaz03NyMIK44KNq1aT//dTWN+iTwWCS/6g6xvfvFuuIfOtk8Vs/IFadz+IULne06a
Z+kipPBT9SRlv0fjpi4KbB3Yehedy0odx2G4iayUH2CoXzlW8ZgRmUH3vlcXo8hvp8p0jroCIO15
yt9CebwyxNnxg4MzKnc7WMXvuHH7q7akaRjyfJRawiw9MhapSaSdsiRECLoxY1nBflRVv/fJ4fR0
rAyTCyER4WCFtmynaSY939kVNo3lLX2JUOvrfUR4CNjWCCcF3pwRlf6Tv45s2kAxJsFtr8qfiTtp
q1ZXkrQUFIP4Jqpjm4lF5HOT2v4qEBI6Y0pgroej/yKngUy/WTsGMvGfU/Cj6NGyqfeOQfoQqbQ8
2ECE1yi3+fIJ6aMGNg6LRJMtLuyrUri8joOEnZm48+xtUWm2/qhl6OLD+BiPPJra/OiNjbiFWqBO
suB44RejvzFMGJa0aHHXegR22jgcwqj7IUKmeMpg5Yl9dRxLYokj9piBltLad/0S060NFJ4FaqlV
NcQlSSSbZuL24MhTcz4iZrUqaaunBvtmMTlEVqLqqXVOCJBubPQrmPCUIG4e3N2D2/aM4vL8KW/N
2fCjr7U6G5d4CB4t5GS7ynRPGmAnYgraH0pQYURIzCemwCCrHZxiOXbkISa/27GYFFLmU4B0C6MZ
py1K03s3xhxkR7AEMBOBHocNvtVCek26FV6lRV3wmCpjAQMdxKmN4EHQ8Pbd8Mm1EaEUzKwvAo3u
pp4/thaE9KpEP6xNHPs+L3M/yIItYekIrW0UmjTv3tuHU0p5JSKtOyfWSFSsh0/E4DSaQzLJknrj
yv6pTzP0h/IrOzFh2B8K7FmJQdMF8B9HivfCdrr+Bg2mdDhXhbXM2pKNixnbDHPeKvy4PZ14Ptag
jkaTMYDI0bzZhb/oEpWfwi6iA26VbLuJqU7wDVP87DB9LPJOOY/EDxTd9t7RSaiYKHMqRRyOQGfD
0o9qKvTNcNP2aYSQQf1I7P6OLGDx4GfMRhBRW1uDM9oa2FD9whSxiUT1nMtB31h+pSOdjaYH1VkM
gPhz3x+wMYRmfiSv956mu7FLcBevohL/ijU0wSXV5GqsxSWanPCqbSNcckPRXPSaT6/XNylkLIIy
FQLivVFnjNQa3cLqJndFhh/Q6AmNRMF37YXyrDjbX+ecy+CR31ZalPGaoWvSRCovhsJuLnOEGCQO
d7wQzpWXOOqgYYzjuKRpO7/tx6vJGtZRCMckxeG+a8yKh3YG18djNj762k+Rq/CSriFCTva3vnfO
xqS2uLWitcZSf1dyG1Y8sed4KgnBZkT12EIOX4lWqksKiW5XW86tbXc6nb1Ty5t7g5O/uunSEtD6
aMXbzAits2317VWXcIAEkXttePCp9ThiRNugvoishDCwlHyiPoBbSEb23t2BPakeadg7V6NXqoXN
wnYyOb7NiTJAm+M0/o68csFb0y9qfC8XjlEUByIEGPBEyBQZ3cu9GGSy7gW5WpyTJjcJtzEwv8fM
eVYNhwiUwY/mRL5y5BJ8MKFm83z96GYtUiC19jo3Og1Vry0z0gOWhirsI4j4kANgUtOUzZZ+jHfb
KJzuGGuzfzXUHmzCfpYOxIzJgFjsT6FGkLZKVlaXNJs0GYFeGsRjREnpnZrqR+tX2jZ1xmolS68k
PZ5fIgNSa4UiB8KPc5VrDhBkcEZ6MRtV7SHellqYn+Vcb3tNunYSfVrS73wR5U8CtqODhgLXyIzy
IuXwTN85XxJVUKJ+43DCRJngDpJDlDiRCaktUtUpIPk6rqssxftIqFRkuxO9fKS+DsEwY9OruxLy
9iIA3oyabfhu+bE4Csi4mheka52H9Hu4qn2V3+gwSfYwsHKC+Npd2Ln1lSo7qFsccJ3Q2mUanr2q
7KpF7Ntb0B7dqpLGt4TMviPEqTuQehy0hfNIXKYAFWdymPGmX0hwETFm+m0oKNi0QHO3kOnjqy6/
N1qYb5gxOUwNg9pI/KIXAKmK5evQLQqNQ4s56Ri4IcmnTPsNpPYLI0SzyErz7ZVbJOuep3EUARKS
9GrIUW8vCn2OdmG0s2lgyV928y9wXcjkKrB4VDF70ys0xiOSSHbl5ZAFAzIbxo996VyqpGzXI2Nu
NrW+xaXHMosb4giC7qIUPFCDG7svE1oj4OM/UpmPWwbD6ybhEBG5fsYxiPN6nWfu1reG/hTZU70W
dhiu3SLA4Iip9EKwi90VHKBZLoGyBbGn332+V3zABbymwMFHQaXqugbi/Lf9pUkb3c7NK3E2PaBT
WDq2ZVEl69we7sgeYSbSevqy9aqtajPKK6WWeY+1mbPk5x/E+tgNks48Y0O9Y/PPe4dQW8oRZV4s
zlquhQxgeoTRRBkdsC2FQAiDANUEHP2qMzP8mgYnvGAYD04XvriIHk8I3YtNbiVImgiCByVybIXm
oa/2rtG+MDpBRmrqVX4IUvqhtKOMTaVxfsUTuKKyVJtussV1SNII53h1cOnjMmQqj0Hkjruqsq99
tOmLyTTrTRn67ZWf2vef34GP2zYyjhlgoYPJwIkwN+n+6JJOpYFMk3DJsy3S0xAR0M1u2myVKhmR
QZhZhLJ90GyXs3taPnx+7Q8kJsuiYyLt+cKOBUd3/un8cXEumyFELuSZ+X8G+sXSlzl8wJ1I4AAB
MgDu3aPfyYbfsawJNq7DbOf7ybAfNR2mfZ5eDzimLwoj0ZdyHswmGmFRMqqQsMfP0Mb61TAYPYTG
RVljL0vq9obycs5/+22kFSOw2fb1+Tf1Dzd01qSS7K1bs8ntXcsWDKPqMGA552LQKwZYLa7NlhSd
Sii5LkBjzAlO12SUIOd3jeiL7qYxvzlve40ShIsATOzYFs/zu85tFE0qrbjT57bvhgvBRpD3PWjO
6MEK9WlfZSWFQzoxRSsiyN/5JaHgZGvn4ybBFHWrg0j8ohGPt+/DZ3IEo1zGuZaFMPV9o3fMTJQJ
nhvcDBUuAkfDwS1/52HlcM6Ek26Q2bZ4LRb7tmgWbkHoJ7asfdxaz1ZeaqvOTPp1Uk/N3nD62ynP
f5JLvq7MRF5ijlIrcAHEgtm5uvbPPnCSW1B632tH2mu9YsrNrK86V129kLMWTHOZQcqJDIggvIHh
Y98VBWPfMlv3RktGBlpizFcO7UK6FSxI2Y4OzoSGIjhQ3BvrLk2LZeN31j324FUfwkviZM97oung
VzJKzkAluKqC28ihw6GZNF9BRWvX5v2QptleoGEURXhdVt70yPRF3xGNftAaut9mPHRHgh14FYz6
heOj3MiJhLvQ6HvIAv64HLjD11FRQfQbqrXXQq7o4wgAges98tcZREntmLtOvR3qIVz3Eg1bWgnz
wJuckctSFVu/F2I9EkRA/NMhKbUXOsPBqUO7tLJLJEd9DwlfKzAw5bbaQRghUq57aafOp334vZye
crq+a6S2ybJxm2iLu61eJ8qON7DanJOH8cbzOKLpsnMOYHnaZc/MfIZCZNvayeAqFswZkzkxJc1H
sh+6FjtWV9pbXn92m7Z8dCIHzobzbVJaS5fK3gdlPWwcbp5O+sINJ6KYJMyQ6bgZPo0u2W10aZ19
NU//PBWjplX0Xqb2PoqYfBou5Z0T44lp1RxOjpwsbRHsYggoN8zk1wFWmJOu4zFAs63WY6O1y2Zm
2jbO8fWXtC5hApDypmqz3vfxbLTTXHMzkAuwzP3U29mDtTRNKz2MGAcPWsVUkNA3QxDDU/SDcXSa
+qcRreuhJm2Fcd8uK3qxSbuGwDwhFa3ogQNd3CSLIuVhq7zKBgUI5ZYjqxbIo7KLB4by4al3odQN
dm/sRZU420AKiBxxfkxq8K8RE4WF8LVo16YoiZoE9KNqAnuvt1SHYQtnY7AbvFBW6zJTZWdx82Q4
EFvd7Bw3PclqGHY6TfN1t2bTTVZD4mabsnBwekdBN0ectithR9aGuQy5mZp9NLRmRdfFhZtQiJVe
66dJUIMSQlkRbrdqNLvZ2tGE1qoqD32OKVv5kbvINBbfMGifKj+o91mOnwQYkB5ZL232Uzijfen0
CeVNGf8uFe1COV7pE+GbZuL2O+He23FzTQiJ9+SLYm9oqXmUlVGdIY1dU70+DBG+myobRnTe2bix
taFiM6/yFZJPzGFJfNMhDDhoITmEcV/x1JVkz1RAMddO3fDOxjZKdEqupmDm0Bg3ut4D3XVdAsRL
JhOIku113xJwkTHCRNYNdl6TqEOaoLss0DJmrpfuevSxa1BHVzG6KzAq5DLYUdEcXn9xo8tGpeOh
NRvyZJGRMRJCdiIcwifjujDADOj2Ht/yzaBkfas3CMUqodlXJD/kuzK+42C0CJKOuY9hPVcKGS20
j9dC1Ezli6e3zQEN3W5AvLqzIkiH6N5PWNkb0rAmksRVTHu54lVWESgJaeIBQdnhncFtGEam7/s+
7Tawl19Co7Ev1fzL6795pAZ12viFf+GjVXtGnJu6xGcF6Bze9ttSAMw4gOmxCW8sPdCf3YwJU8IH
1O0ld4Q1OM0kefZiF8S85WOgAnj0HD2ngPFt20g8Brdd66Ai0yvjqlLii139ozzBYkenUqXJgH1e
vHdVNYZbp+jWw5tw+hYAG9sgqTf2ZXZSQczMXeFCMYaMnoKNg9dKquKLjf1DWcEQmE9A/MJsE7df
99g/SiVRSsvE5D3c5BqXatuasjAl1UOL/TWn5ue4Y02tfzhxO33R2PlQUXBlxvH8Irk604m3Pxmh
tazzeTne+G29G8ZiN+qwFT8vmj6aaegbIVWFlWgCuSI9/O1Fprjw0wASNgbj6trFpLohEXiC7rc2
SifbJmF6jpG6a0FxTeRgva5a+HfooG5DxTb9+Yf5WK8IG0MPkjvUy7MCzXz7YWQvQkxvg3njDOl9
g2xUS2Fid40NJMc9MYkYHqkef7gc3RUnLcUR8BDIUDE8Fgyj/PFH62UxZz7zoVEoC3NIBwg8hHYs
poicvlp84flDy8NHelP2Cd5j9D248h3GB+9HzKk7RgD6Y5vHgwuaaz9ygiUOUm8fRPRksWEYF3o0
PrxCoaXDEViUO/x1Ff2OpFxX44SywEsN6pzUWiFjRU6lTeQ2tTjEs7bW1pqFyw8ZNvQlAqbXbaPF
zPRCfyvCmG5WUp/QudfJ1N3VbdCgXU+u6fYbDLiAUqcO0CoKno1eWdPPys6fWPboytRy3ISuiC6Z
xd0z+3cZznrjiRbd0svYpJBxD3dCmpeywLTtd367B9i0FNXwrCFRwA7cXWLcAR9V/1Q9J1sM3i6S
kpxCd6pI7rPLJYeQapelEHMz5HiGOx3tirRc39B4yEb7cTJ34WCN+zDQk8PgJtfM0wLCL4xsRREj
pwNKdCx6cvBJWmjJCtfbLU7R8ns6olVPlaJpWD3FIhqZNSMvxsqhLSdbbnQse8zJGQzU+jhsJ02d
oWayloWasc29+0EnnFIbRbwtlLYPkt7YlPN2aNVduQUsTbGamNlaywumGqW/gcDurHKKo0OsqBZF
RkYWlGV726VTsjX06CoYwmMDaOjozjOWmHyyMbwcdfoWbV5/9cx9UDUISVw7Mjf+mRNh3p00RDF2
5DEH4ibvZxrSmEQ0xccXXL6EHs4V8YyzFFk24EmYbirK0OXn7+nHJZEPQP6KCakcy+t7JceQa6YJ
QUCg5e+exs59JMiKOM8hypdJQPfEdMulJq6g2IsvVoiPb5u0uDCXlxgAefXeLhCFaiIvxWtzYxXU
3A4KMh9vfjWlp0btqtB+SZFSfP7Nzpy/ty+440oOT/CTLXqR7+19iKmBClcViu3ajrde4hHf5FBC
u9YiwCv6xa0V83r79nLujGie1dkc3dgB3n6HaZT5dejgkzAccs2sqbi0tTFdWa1yVqpwoHhr+a5w
zeehLe+dUW94fsUWvT78JYILbIf2QUo4owcLxC88l54VyoEiN9UFPcDfAUlPKCgXInG0g6ytWxiz
AAfD+wT/5Lp39eClobQkxNDVln1oTGtZCXjGYVPs/Ui/AX1BUl4+x/TVdnp2i2Y8ufVvZU/VUWQA
xsmh4pqliQiNv7/2ZcOYbch+6cDKNvi/kfz41NiT0tdD7w/HV+2lkSJQ65J6P9jxCyg9pLGe80Uh
8U83Fr6qIBSJeQlDi7c31mNxoaUzWjdylDu70Islcy7g5nV16PTgKXe/3FvN+UV8/7PkFOEahiPY
W/V321kz6LSPkZbclF63B+ujvrWlt7SBQXgqr+iQVHJfEfA9t8znYC3O5aMHfRzL1nLSjm5vPQsr
VLtMQmSJU23thq48Br1JitrEkVrlLiOwuCb0BMnD7vPn/uOr5jJV4qOzp71yH9/eL2ROvkNInnWT
RpydMh/HiQtdVdm/VYUBSe/Hs2PE288v+iEIiVcMvR0CXsRiOi/6uxc88FOy6fpe3shU9BDpMv8i
zPFY+kxi8qoIzsIojnJoJ5imRE/itxdLvwMNExcjXUyBdWmICFRuMI198dH+4YYIh2JJzt1Cl0yS
tzckAumJkY9lt5xG8Ka+fpu7JuNcvbjtYqu9gZ189KNQzMFXahPa428gVlQlgQ4zI6tXum2Mtx5n
vxBASMKUoa38+umLD/n+KbcF5CWTwCSisWiXvl8+YiXtJOkd/TxYttzzcTGPutNzzdx2Ueatg8/J
+DVxLjqJcSw2JRLETTsAGkQqeNDx1d9NE90VgD/uitYphXYKmvSrD/m+srXFnCTlUdYiQkR2/G4H
szrDjWrHdc8knHqXbRlg7myKHZLLZOuSNrUi2NLe2CgKFgoj5rYcKnE7OWvfD8QCiczZkAVn5aAP
LyqdLEpm+dPqFcXS6yEJeJY89VDnKlJGzjZPjiYt+dLCGwU84e7CGARh4kOIrIyguwOOS3Y68YBr
eCrIlajmrk0EihDmHmiWfPOzot0axmQv4dcU16ZTPB/rZvjl9YV9ObNS5rmfIhagD6k1A3uXVH1z
UVWIVQrHeu4LFP/FqE8HBtKAssfoivSy+wAT/0VtSoLfyb46jSMDwXpQ6bMb6jtTQ8HnT/t8hCMO
8/GAvQDlq60hWs+mhnUgRAlXRy+e1xvfi6g9N7opN4mHgRMgjrZ//YWi+F56RXhVMeNmAMZBmtnZ
ovYNf0f88Bo5mrXoKrv6EWcY2iZt32hlS74PcrLMSON9gzh+WRZUQqiXLgaT+avR5jFm0ZjqTl4P
kZbfWPmUbaH+B1tqkn7v6maxb0QwJ0PKK+S7yQntB1Vf4LZ7PUYWgVq7OPKS30wJ7uOy7R5GXNrM
Z7WDNo6XZil/isK0ngB55KTjumZ0dGZrHdU3pP9wRHmnuyQQElseGDWKiDg8GqL1tr378zUzo+rF
TynIr3xl0kZldxHBQ1tqxj7wh5MxlsCVclXvhes8ma2LTMFvmGtmxbEqpbG0+pAwR4dQVxiliBFo
3OxVOHwPZwpS5Gf9DuTALy/ss7XTwdWxNU9tgyF/KQu3Rhf//OraRNRETGXBgAGH8l3ihu0aqn66
RBOKnC7eVb641+28QGkDJqtnxFlo48aTi59qZi8lYZx+UVpY83bz53Zkc6KigmHzg/uGtvnd2koT
wDZiRE83zK7Mzo/uXOzNhrRoP7nxN1iyRyG0/hIydLgX2XjdBTkhm0PzYrbVZcuys6WXSJCN4nWt
mNh+I33E1cNm0WUtMbK5e60jaCFjvFC7mr+I2PdmDEO1lyxKyyArbop0MnaS7LqFheEAdU9SfpUO
+GEB5JsEoDifZdEDs1q/W6UF1q08qLSbVKKRBaQ5HIv02whkYSX0yt8mml7vU6PPaKJ29/yEw59F
GYOk9zb8x3GXtPgz/NjE6RIF9TFH+r3xCBjvTP+7wPl94VDeHlriQyMomrumAN0TiRDUw2CkmzyN
hi0hR+MixmuIDjTHLTFUGwELFN0X8ZkMUjmaEcKw773sgcSlTC2mR2300VXFyIAYhDeY00g2jPd5
LsmEb5xvnmx/tz0j2M8X4o/3CmOO8FCb072eV+S398q3p1EIztBgMaS1b7zLASRMY0WbtM2Ihcm/
Kik+zEhshx2JdgqcDIen0Z73hT96KdUIy9cxm/hWnxQgiaoj3LVv7eOQORcA2oy9DMdqlyv9wqw8
71gnx2BSYt+KNl4FNvRVHxHqF/u6fF/gzx/KMEzyO2wqQ+G8q9L6NpB9Q0Labc1kf5FQmhDZFNX7
DsMMSjrvUn8d++uIkMk7I3zI2OQBkOLAFROcBUQ30ZTrS9a7/N4hBWFUHvHWEKrochs++CsPkYFR
WP4KacXMGLWqnbLA4dcMkCEHILQdyaBmVJisqDqcfYfyei8TRWBQbt2Wuc5rZiXDsnBVfnA0ZK0R
YcG0LQMDs3K1qUgQQCFD7lDtpPaV6zfrsdXDW5FEe2b2Go7XpFqYxHksGZJV19Ho7Gfc9xJxK5YY
DFmew/cr3QLPTFOt3OfBH+ZMZCQThWcR1OVZO0xgzp0oC/uq/eIH8AF9+voDAKWPSQq3BW3It09F
Vxb0+Vsrvi0b2ujxaP/UHYxj2GwrMRxZzdTG7outViKw7fBb6oX51UPwj08m8aqcqU10mDTe336G
PgzxeeN6vC08bVGNBRl/tX6lfulhrx2MTG4iWcLN9apVMhuQGGEwHBX8yzTEBD8NX9yT9yds3BHI
qTCCuAxqGdG+eyaR5Cekv2vmraNX34fWvM6dfOu6xPOl49U4VicNQ2Eeyq/CDeYZ6Z9bBNeVDASp
DVkY5q7j29sQejMcjG7gLefOEg7XNSOna1Qqt51Je6cIANJqNr0qm1ZDM4izKFr8uN2EWsWjJo9M
TAc8uX+7cea4XvUrv/7vJ6j/8z/8/kdejFWosMG//e1/Ln7lVy/pr/p/3oT8/uftb/mf/v6iq5fm
5c1v1lkTNuO5/VWNN7/qNmlevz6Xn//m/+8f/r9fr1/lbix+/fWvH2Q7NPNXU2Ge/Rndy2Lyx0I8
f/2//7/5G/jrX4df2Qh26b9favfzr3+9/v3/Zv3axr/Zv+h9GnS46HnP5ikCj5q//mVZ/+Y0BnsU
mZ1L88PhNfk761f8m0UJ+R9/RBwR9l3W1Tpvm+Cvf2n2vykfHcCh0oNCSD6D+L9k/WJ+evOE4KHh
JDu3J0xaoQgPXxWBfyzhakgHk+Y/2XzSxNzWuKC8V1MXxU9O4/cG6AmOX1Oe2S9aAaeI8OsSQ8Ag
9LR9CDwbzEbWIAKvUD3RKQrbwi+pkxUIoUXF1fHJ6GRn6gm6jDSAxA/Od+yKhUY9Gm5sBKSCLKGi
sP3l4JUo5TD20BkpBgs6YIeVYNy1fDHJgQLdYPd75BxrHT3NRyC57OhdRxharQGcpJbDS4SEIeWT
SUvJuLRtd7QAuHvh4+havUmBjXJ/z2zmxc3h97RjluKsYLQHYr7axYVJhDcAMSfdll0BQDHzEvR0
g2s0QCOFowbAP/Xkb2yrq+F8xHFR4oF1GmVAA5S9iUgz6LsKzAc6ZWShZECN8hmFY9c9ddBR2vJF
Z0xaez/qTkrydCL844BIwwZ8PN5IptPtd11YGrBsTIj4sjHQN5GzSQqW+OsecMiwQiHZEoHgIctc
q6IbqqWVOp04BIEovXXoqxSYTeJwBBrSoimvjQIJcb1Ceu8Z6xLjkNqXOCrFY0rogG1jxEvrat9S
7ZVy6aty7ncyRazQxTIIdJqdjpi9YDKfE3mFNhvyyei2GIeBUio1hwrqJmAuUzoXeW46CvNzHp5h
+FnFKau5FKPSzLTydYuS9Kftx3yV3tfNLRxLgNK1rWsnwxuDWyuWQ7augN213sIQnUNbe2A8k121
BBfk7YaAmIDsCEikg0QF7AU43AIkT9F5MDSiSo4ZB4XxqclkhzU46EYMIsxcFvQBp/7clUlgwU3P
MKmRaz3qi6AZ0O1HiZuwE8jRFsk59EWe3GKSFfjfU9+HReswvyCNznfITtBKc/L9C0vJhDiv3Mm6
yANIrtXxSdQZB8Sw93w8NXFFTI4a+7Tf23Kyx8tSFGApzcbVs2XGw+5tpMhUgtYY6Tan3ZEDUFS3
RX+qOotmdKMjxF209qDLU45M2FzKrsi7jd5Znb6Oq6w3181Qlqhm3bI16OBpMskuNJTb2TLx7M5B
zSkcbV07wqq30s7abgOTcZ73jIwYtpykY0WqkoDKUzQO76Bpjm21iWUaj/wd3q+tzlAh/Mk+3wgk
LwNNqpEUIrlN2pGvk9MHyO2F1MBOYHpHFHYxWYK43CCuRAHecF5NWMiK6bLz89g/hrTnDFphIzJU
I8zz8NKsDHgxozX2GPKGzkD5aUTMKpA/QIFXbF6/ZVnn5ZVp6iwuBoeqcWe3MsGjIXlZlyHuCxdX
PY3yYhFTVZpnK+kkbX0sl+mPrsFvhk9fg6n1orxxtAk3810THunYORc4jeGXCwNt/qLKDc0OH9AL
kkbSkm6UTm39I05Jzy0I+ku62iWmsmAQQc1Ad3xjG5GaTmEVG9VqYkCvLyovxK4SxJ2e7SGFSf8G
fgjBkasU+tKk/YoyU6TNevJZHb79sd38vZv+GaH+ruKlp4f8b/Z7e3RCKX3fKaU8PRuISwU2KkpH
J7wacH+48IClLNPQg41Om/H28yu+3TXmBqiUlsEeZVBeGR+8nwgxo84jsnIReE6tGHP1zyY6mRkN
O81BG2b7A/iUyr848r7rM/33sjQSLYdZCfX9XGb9sVl1eVcapeCy5UQaLmZt56bXdPPm82/un26n
JcD2mxw4ce/O3/wfV1F1rFnSBGbhzjYKppCkoOnjrzH3CffLCTz6/HLvajT2XYN913QdQyAdZH1/
ezkjIWtwGhGeT8i0L/yIAwSqN2fbc7r5omf+4f5xKZuEW2l6kF8/DDfpXNSga1hYm7LgVByYP50y
8r74fuby/o+a8/X7Yc6Bh22eajH3ffv9DHxuo5wBGeZ8KkerSw7IpB7FMB2gSZyN1ngogaN+fhM/
PJCwDvi6NoyT2Rv8HoOT2aSzhgU30a+GE4gREoY5Ji6qobiJFaRGjVbj7vNL/sPPjUtSWyO2YKj/
/uemnD7MQZ8EC1sE7UM6QQVnfKrh5ulG86ub+o8XkwaFJE0djlXvSC5eUqX9SKYkyTuNuhB4Wu80
GeLvrvX44vPv6x8eEmYb0rbFfDPN97Sc2I/ThJ5ZuGh7rd66EXBhXFr/54uYDDqhFtHHRB3wfskq
3RZK7hSEC8ItrYfCQt3eIxL4Yr34+FSAo7XnFwvBx/xcvH0UfewRyp6RnT4yRwsMTJsZy9oMj5i8
CIUKtLvPb93HnxLqZ2psKLjCIcHt3fpkNVozFYFHs7Tovwmr/WaK6iGrsy/W+/ciD14xrmNx46TJ
IsUr/fb7agr2Xj2YX7HS1jZdkKh2ybAkilYF/ox60QKDQpjgl5jTHbtvn7WqT/JtnCjXu/OwvUdk
bUHBWVI8dF/EMHx4fJjJGazUPKczQPX9Gq378HF0n6RlDaXNMscnBELn++f3+f3xnneccy2wK+t/
qTuvHcexrEs/EXt46HkryttQhMLlDZGuSB56b57+/8hET1VlN6YwczdAQghKikgZmn32XutbOkJr
F7nG3z+AQFXLth84RQPt/pbD3+51EPmJAyzNJ1zN8AKfCrUhxUGNV2WhviEfPlP7HdUw+n/4zlla
c2yivudl/baPwQ8pOy1kH9PHCtcnzi0olHolXQWzQA2G/v/81v/bLmZR8fF/ARhkQfn3d163sWws
rOKrmMpVHhPyjKGboybCy06lI/7hJPcf3yZ7mjWrd3iHLjEj8xH212uh1NzOZJiycjHljmADMz3/
h1OB9pv+4deXiXlgblSI/7xgmHxUTWFjeFFr62IjEJqqzmXqlhH+4gAJ6b2x7lc9PGY53KbqqXT+
QES6tgG2aIDpwQevtDbFbZwBJkLgqzvyvnzo/1f9ikee8u/v7Yn/j1sa83H5v/7aMvlbS+Py9cfX
4Gv9/Wv1t77G/Eu/+hqm+i/khS4FEicim53wV1PD0P819/zIYaAC11TEJP+7qaEI8S/wcSjT5rBN
jArzH/t3V0Mz/0VBp6r0rlUVpgg9w3+/tr91k/7sLv21Hhb8pb+WIJz0xXz24cWhL0Tu8VsjvO+E
WzVBmXgBTn4PZ52E7yONVaI5P6ewcTnvZYzzfPfnxLTmwPphhZQf1Wntkvg3lB/GUM7OAoZUVfzN
Gv7p9PVbhTlflKiasWzwOVGz/45o0gGVgbkTscdkF1JtCsleuPVWK0h7oIH8w4rqfPY3EaWk/Zga
ps7R+I6F8i0f2mNO8KFTTNgfEOf+Q+1m/ucnR91rIBLge5qrm9/qDOAWamAO6GEIoJx21ehirmjV
U6hzfA2RuncGIkDIL5k7t90D5sOw1UqI/k5JOlkj63CvBgAmEpfwj5aMZTwixBcC+0xj7S0CQkEv
/GeZiVfsVy36WLiIjXZXshDcGUWJZ5jZKSB1klxjRNaqkXzPxMV0Mes5ZgSIowDjqYOWzFWF9kBp
R15kfRMiYDREwxxEOytBIH4rIkS0jQnellGI5bm6dPcO0z/PGhg4uION0xSVnarYZznEySqs82Tt
KPol8zPgUMPEitd5ghA8/kNF8rvDlq/eVA2cJeyZrmH/R3XlKlEPU4tdk+arvp10Rd03Li6SuuMC
xZfalKNyYylOEIDhbGLN+UZEUPcg83HNktfCBWtFp2EUn67fiJXejoln9Njf+/4CheJFL2x1r3cO
bxfkr5sGkFWzO2xDDT4ZRstyUOAKqwqywMmYjsLttVVcM+5zStyRxBqY8EsA6JQJZi3HVLatZlTX
dsoOLpfyrZ4Em0B14lPljJdW7xgzg7Jmxe5PByfLTjGdw81oB7qnJsjxjBRUgUGEOTSRs6OnxEUq
5ngFfXrqu+6Bn6Tc976Tb8ucNnh36HQ03ELTM7z2ue/Zoz94k55czRryfgVObCcJCFhpaik3oFYS
z45CVCWjpa/TiaJGr8mKI+T1PKTiOZBhfs8060npE2MVh6VYwQj5lvWETSj0FHco+r1ClaSYGNZH
RkIQKd3jUdc6xI1ABs6Gkd2yKRme/nIm/S+r9d9lRMsugEtLEDaM8o0i5u/XVKb6SUnvP/FirAF4
BhWSfCxx1ctHlSWI0xUyCMFe5ygnD/koXoNYOU1BecfSWqxd0kkIeEo3A1fN9ZSbGm0pvV6bPdQZ
WsfXhLiq2umCDVSNf9h5f7eZza98nmDgxufMRQtgPnv8pRrI6gbeMbQYDwH7OQg065C5xOspWpJt
TdSjgB10TzLbOIDDKleyUwgtjt3TBM4nH4IIz88ALV62BCLxUOS64UZqnOY69DRl2RvrOA+hDU8P
FSMrIHZab43d6ys7di9xMlUeMb7/NDX9XaPEu0IoP+sfUXSxGlnwoX95V4aCnk0DSuGRfKRHZo7+
kKTSXuZou9p+DW75HKnlZzaHh0F+bMnTnMrZkdYc8Q4kHnryf7hA6L+VRLwkroZcV21KL07Cv5+G
ecFlqYEz8iwykba6YoBsnJDwQPDk4judmfZvOU3+AOBhbQaKzx6k8LpiMDmEyuQpM6dHqC3KZdkf
ywlrlaLlzTaQ/mnSjN6zMRBvfVdf1WRI7hiMJyu9BInlcBw2YQEnG5QmNNsVwUn1P0ypf5dYz0sk
VpYIrDEqqi5rs7/vRVaLUG6ChugFsOuQIpaPGCNx0oV74uFcT9V7eJUSXqjEnWRCLUwHAoZoSX8P
KYm9mJM55uuXQJkjU/SKP1MMm384Rp3fibf0YxD5GSRSsAhG1/S78CBQe6YMBJp5VmWTeUqw5oWg
Upb4jd+uKQvso83k44jm0D46SfFVATG6We5PAiSaIF7CNxA93YEwVdoBDkO3urZDpAY5mDGER06s
QWGuDHVmGDWfaWSIVVHbxTWINOMZ+fZ9ud8PsDu2s7NXzwKyGbKfDTiV9zCWnKtkz9VY1IbXj71y
CJjHb8wBRkxUBvWrA4Nl26DA3wTzplXAbaSlrCJtmKpXRgrRYTIBliyPEmTVHf3QCr1a5MW9yutd
SK8NF5CyGkPXek6TxHomYYi8hgq56HJfhW752coIsiHV4L48o5qCaQdYFtj//OBygyPlKXW77sK4
n2+9wrKN+kReRRzGmOcJVIFscZrmreWu5cFlMxlaMLKBCrhZnb7YyYS9nle/yZPe8HExN+659DWX
wOou2bgpZ1LZ+4AsW4zRq+VH1YLC6pNJZJh1sEHSqr+Kzsbj0Y10EDtL+8vmNPjoySuV2qVpSI70
h/ZgFsX4EUN5Tp20e63AFpzq1OXzRstWT5P9ybV2ZgXozirw3eli+zE8C7X/gLiytktsg1YtxLmN
IoGYnJFFqzNFy6faInA+3SsTebFB4jI1kJy5wYlW8tQQg3xStOp76DMw0CYLFR2q9kuSNTpGO3O6
UTC1m7RRJJLKPtwwwOMI7opoXHXI3ffyhx804g2Tc3nviuAibEV964ZEOc+5TSjU2IwgLB0khPA1
iXgvGLHLczYV8m4ZOWm/lVLuEs56gWcqGQDniJhqQIIEu1oETajNXNqhM/RQmAkoH1H/MuSaeYbF
+iEmrXsZ27J7iaX4sJzUPi9bTiTUXRgFiqfPz1BTA7sjtfsGAZwiVfNluQlHgl5w+umHZVMzod0M
aKTp52XmyyBjwD/NZpBwdrBDPlPJVK+Ci4qtx9VLaIjqVfGrfdjk+X15zDbksx8bxW3ZIib0p8Lc
5rJsqaO+MStVrgMN+YYdh8pluQkUzb84ZaVcmooLXQuJT46RPa1wuHC7PMeEq0DlLsvd8uw/f9md
/4zOXFT2NdGIrrjCo+hfoloikhN8PGBZd34WEBsVaforKC5cfhMFL40j0G9mqK/MJjOuPSTha6O+
h1WiXZZ7qnz6UuSush9D2752VUFqI4btdVz58zVpTJxrFuXPQzxp22pyr11mdjDZuEwfudxe1dBs
/7JZw2q9LTfkelUdaOF4So1fN13BLh72fFVD0RsEysxztOVhP5qMYo1a615botg36Me7VSUVZ1ML
SSCGULQ7uEWAX3o4HC0ZWbMajpymWtcvvzZNbcWRVd+X5zKWKa52n+2s5TelqoGcNYH/u9GpTPFM
9oX+2s4pJSKv37uaT2zJLNHZWh4z1cRaHqvnZy6PtWr767H/8nvzY/6UE1EWhhq53cV4D7VBWSPQ
IOlh3lxuypgvo8H6AoAqmH7dp3VRQAgcuNU/74NDOTP2FGyFndy6HKrPRTyGV/pv52VrudGQlq0z
lpM7Bqj9wehqItpwYN9Jybkmajidl61mvqssqp2pdvLqlAGm2DQjTtYZtJusCHr2prM7f3R90vd3
5rfKraRWXrYQlwSXrM/PxKgMN00pVo0osBxTi8f3vvtGzWmDJYCogdHWPbStmlxSUcX3kv+hMtXp
gh2n3cLWDr2pkektkUSWYsBTsgO9wi/YDtIb1hHt3MaKlyaTfxqdRDnprUmmycgu7efqNpynlyRL
Nk96NzRP6fxTcMq6unj6896JNQMJPBH57fOTlgeUrFGOeeK+LL/y5/0MvF7TCOz+cv/yVFN06rYt
kcaCgKxWVRVVRycsnZc8ii4Do8brsjUSGrAuY7Td9CjtF2KW87Pql3/kvdlXsNMA5nJhfipQ8b7U
yYD41NaIcArLr4iSncuopPq2DuMJxZ4zJ/Lw7bl2CX8r78ZXN8q1XZqb5nrZxCSBaGAMCMOdn2yQ
1lFHkXLQUz07R1GjewSe4HouGCezXrbP2LyNY8VyAxyPcwJA3p40LKe3QSO7cGVSxhWOcV3uUh30
5vrUDaDJkPW6sjcPOv/rA75Fu21ivdzYbtg/jN7Hbz+ECJDnR3NYd3c/xHMyP4hPu3toeXEyy8m8
LXctf23Ip6c0rQhkrBBtrURlhWfD78PzNP9EOBPMOpI5UWDuI6ZUtwrI+4uWEPmspiaZrmVRvzSV
adxnZsSytTzDwQTr+SwP9x1/48WcLw1CyT+WZyx3DeGApjeKzstdwahrewtBBZIOno/44ifGgYKA
E/NuteOM2QmyZ6AiNhZgZ7tsLTcxauxdUkkqWqXKnpf7yMFlt0fsvv/zPl2jeYh+7qnME5ZOpetv
8GA7WxoW9IzDrHy01nyd6iRyXbYQP5Xkk6xlxHVpuWcIZbJKgmSnAj4kQavkTcddI17ADTE/joVz
yEOhvhRkwx+ixkJ5yPaLnG8y+VVlEaO7fX+MrKo/M5Lge1Jbv9+a8PaAIw3RFb5BcbEDwlez6Lrc
4+RWcCr05kCgiX2vgD500uRiMG+ZzaQ9RfXbstH6yq4IhXJxfL9A2qsczTKBnZCmSbE2rXHYBW5Y
eLFpjqewPBqDaXwmYiSvqxqOk+ijYxzguFVN84Lr0byImtjkkuJro/adedHmm+WnigySc8Nv+jnD
7mziiKsDId5zIg4Q1H3YbvmTNDcxQPoOg3M8pPXdUEuQawGGLov3Hnp/bpPvOOwJPC08J8rsoxQE
s7dqHLwrnOW2ZOq2W+kOwXtVDKDt3Uw7Nhwzh1EDmR8XprHSaqI6075WXgy9xFkyVySWPfkvKrm+
T4UC7EUYISgF4uJIXOhw2OTNA6Bx+JyIxqM9w5YA0Vj6isPhLVPodoPY9IUyEA9TjBdocK+u0ROB
UwqN7wnfcBPOrTBz1dp6T7zPaHuwT6BVZeI51YvxkAW6REcFTVJL+7vkVVx7ZJqbVI00bdUwiKC9
nZ80qzTeFVFttPiYJGX2NKbR+ER0RHgw3GYryNDaJLz87VKkhr25zkt5CyIxwvDLkUnwHi0vdWca
/pD1k+eO6DstqbiULsXXSiNSwAeueqir2lq3cZUeg9TEY19IeTHSadqGQ5PuSa9QHr++srrp23Ne
+smqb6Lwhvb05ofzf0eX0vICLAFrpy7u80xmL/26ufh9s8pZlXgkOHTvlqrIdeY71sEOknBbhqCC
lR45utn/SDp3/MJ6tgbfmIPsiKf+iGZ4J6ei2apI29HPF7CDkgQvvlXtXK3h40aVOWwwni6X/Sot
ilc2rHSMVt3k5sflA6M5Ml1pD7ELCfORuFryTA74etnqG1089L3dI5uqG+vuz9s+tr9V5KblOdJB
oTIPV5pD1ikeC1V5Iw34kuGTfwQ6vT80HZTBeFee3CHWN4aS0VOjYr+A6ANAXCgYgdz+y2h9BK0d
fpvgdwHK9bWTaBln+FmIlZUcH4v5I6G2kz31B0stqTnjORcai51ilFxM3ehii0Dcgt66E98GEGV8
YMpsTzCY4zOpwuGOUBk+EK3TimuqZeVGjfD7lX4urzYnuriphUVmRLlucjmu7MFJH2EwmJiLo2an
pt3z8mepINaKEgQv8iglX/FqrJwrCLppS8pp9KypPYgdNwqujZW/E0JEPhAC+bSfbM8Wvb5fXrKb
p/kG+gHMzG4iZDmuomNTjMaeM7NcDRNvpvALgHXVOEvu2m1XH+qhyMGgyO6gAtV4qDVygFz0G/gm
5p5gS7kd8e/s6rYo3oO8pi1hlNM5ZKCDio3350rJSTWnxWwycbwgud4sRc+ocAWxmvHZWoqleJrU
YyaHHy6f/xm+5V0NQvEssghhGaQ8OGhsIkFrt0FdDmtJl3rUenD/c+GWQrjcx8jLvIp1U+ZRPr9a
Is12Qljvla65N6a5LgjKtN5GUY2ae95cHvAHIQ+BW38vssIkJHD28dlxp6xDsDo7wmZML1FahT1L
b4keyMVnXwH+z3XrR5rWn5nvDidgiuXKYllx5hLtrDr+5DuVitxhyFE2qR3F76g3Js+u24FKKX/V
SnPiXD8gCFMD/JumxkkOeeTNVpurWofFS6/mh4AUoiPgLHqexE49CPu0n936XW0t+TCN3H0psQW5
yqnSgz34Ynko/Wnes7hB8TdtwpFctlaBOlx2/BED/ojHSKhFHAN9TsdhdReFWmxlGWRMAbivEDOM
053pcoEZ+Eeuj+HNtGV0E3VUepPGxVdX3PhAa+i7E2b2oddOXYaEivTY4GfCGKaz6vcwafcJ8Ldz
UVXvMMX6U48s74VQYuIxFTxgvRauG8a8zEKStZojf+qj2CMApDr7dlKfl59gXEPqCwDVkqv9medG
98RAnJq68NWNa9GELLvgYRVED3CI9CuZD/qmQZF37ls0+RyRP4ORxnefxCVw6Ey4G20ikELgKlup
agIGtAkI0MmEtR0AjUY6BJNCiPasWDV5r0L0K1U3ykMibZOgT5dT0/whNcyG5z2sY62b1du4m/wj
M9BhXvoCcmvqcIsfkhO9Fa7TtC/f5Kh+i4i7IinHHzcho9RTSrkBNKc8N4r9ZdTG9NCMfXMWYJV+
1WmxNmPxzXNdaJ1HleSxWxLfohwlSkmWjXTpVbentVIbazfB36Qns59MnST260Le0L9l26pqn0r6
/itYOQRqBXG+M3UBj5FKoO5dogAr7FaTrOmxN3AtWbEEe6wGL2k2DoQs2QPLfz7KPzfdKT9rSUTi
Y0yEOCaNS55P/Y/h3z8EBfGb8z3zQwHRc1uRAIyLVGd4qlvi3FMg9Wu1CR6VZuhPo1oLyijCOXya
6mt835anFgmXOtICWIaHeb/TfZahrpk/ulBgOzQb9Zj6RkZMR27tO0FUIn2ThxO0fwRB/MxKWj3r
DTzSotQq8odduYraXK5cTSQvtVKGd1KNVhnuiW1cFTUxYOR3lx2QN1XlAI8Bqzl+N7fzmuBkBvBH
I0XjGK6MbRl/r6sEJB6t1hPVTUGbXCvfrDIM94tda7nJkfpeFJf8vEhV63WipLvG7LWzbyb502D3
+VNTpF91LTz2jqRaFPm0gcc4eYZdJjeJtvTmsthYazBvOB0pyoa1S4NI2PIvzB7adaOmRCkrwlhb
UWbALhv1y6Q4OkMdBmg0ELokarejIbdmYKPNbtT8SAP/QvxxcoxVx/bGxmiwL5TtUUMLyH5bveai
ZWpU2G33M2YHOoterfeSnRlKNZn3VVU7RyTvRC1btPBa4ZyItIjIO3CDjWyNP6pKki6Q0/Z1ypXB
WeCM4fIPVlPjyi1pMOLjfZUkJ+5D+AyHsc9tDjAV9mcZED8RlxMHqPsRFsknaZjlKdGGq9v7AtNX
/7Okx/jBSOWC3vdWdFoEOIILjV7l6r2O3fga5cPzSH6kWdfv2dB0eNcN5NPQP2oyip5DddgUcVV+
GkUrdvxuv3VSIS4pzj6vD/11CC70Y1T5C8oE/SluxvZaNuHaGFkCIDDNyBFkuV+mxgA+dLqI3qmf
0x9TWyXP6pA+hYSiX0Sj3kHFV0fC238YdgYyVcfpn7dDfrC1JPYSQ4asI11lN8SSMRmn98NYleOT
Yb8WUXpre12uJlZSJxNi+9GnMnhabrq6vASxa39B9fdBw+WbX1oV4M2eqCgmynMEdksamg9IKcrS
Y21hXOMD1N9JgYSlPqTjgWL+EMg6PvSjGT3ybNgTkDZ8KH0x7jvgNpugYpRXdMa0B61y4GvL3lF2
pLtZq70fHYO2L/k/dH8c/WrMPa5yqsjT+4Q4nx6kSGCl2D7OOZHWkxeLKLwErpN64xA86UMVnLCu
Diz+2vxh+UQnZGacvjPf5YvBZuUxxDQzPMja1DtzF9M6IaM5hE3iEQfG+KBJ/6hy/YEit5pM88R0
bEkybJzEXIWCCN7ayLrzGKesrQpSyXo4qWQvjh9uezOiytyZSUempGKlKMEnPbhUQD69vm3dde/W
BKznpDUA/c+v5Zifbc1sT3lEMBEpmQ9tvqm18J04JJqPQSw4ION208S23Pc6/BtcXtM+jYACWL0B
MKtEf9zLcN0NXQtxHNAJ4msOHDd4FPMNn/CXYeiUc9T12f5XeegaVU0AcchiGwbWDuOFe/aL1twB
JLJOtfFWJkF4KXvKKpY+6efgKCgjM/epr1y5CzS6X1rVl2RK2N/afCxOy005dsaeYNo9/sLottyU
SXwDF9Ht8xwBOUwhF49COZL2XPW7wLZvxpC6O612Va7+nbmxW+S6KoHDcGD04Cc9fZp10anXw2yN
McW9QDd7Zi3H9UU1/SciyZKVRptuHRKGfcyzssOHbHfHRBVMf1lAepkUDn1stXqRZbGjSwXBoyaV
rqt6a9PhJGGy27ToAcLPuNbibVJBHjfAFHt0wYHQ1Wa6pZfKgtCMjlWj3owcgG3utOkKaUS3LYlg
Cq2muIYWOBg1l9vQsOyVNoToNdy68yT5s6tsLDgbWtk2GWNmhyhCVzGq+QtRMMD1pyY/T6qefOTZ
KjcAqlCvAW2K9kMni1UVMqk3C+cEuTM+jzorUtFe0WToOwlJhFl1l+8KRUfUECIS4UqU7bNIRgep
KMy/ghGomNHITerGpIsGMH1Tq14bk9Ud+9RcJUSJH9tpTtCdhQYjbNIVZhd1JQcfzuNUfrXHldWS
MB6krBFHjiJH5dwR165xqvpAeBHo5FVE1WD55UXvhbKvwN2dazXJN1YTOEe/Y1arVu7erJlL5mYp
jq4SimNXjXs08eGWpbh9zCMGIU4unjHKGMex6nXGB2hKi6i6uA4HJyudY9dOz0R43u1EBOeuG52z
apk4j8Pk4prFSxhkgKLDWuyUjJiC2TnbQREKRMiOl+TxQZgi2+jFtC7tMH8D8dKvikysEqvSqBh5
HxDVG5iOdbWVwaA81zLv76lvFR6488+s1NV1Frjv/cREpovi5wDDkeZK91KWrbypGEoRCN0Cuq20
e31iZozAEaxufAiopamxRJ5/JNIONWYPmTSP7OMUGMpJNo1yG/qqOU+53IlYGFyNKuMMIg1MiD0E
exFQiSIBDzYQhIvn1qAacaq6S/gjBekWE2nJo0r9SnzVUzQmfAYKjMNMnT5Gg3zX+Ye+zBjgSsCK
WU5bZAoK9Rkz2psbtg8b8iQKbKt/SlX9tWrDcsMkaEcwVXsi8IM4FowZHG11uR2gVj+q2oDLGzTv
WTN8cnbN0aewr5WofwAjTMkpKUKNQVVAx2R08o/Et5kxSP2hNlC8FQfJfCuIllV9lZPsWJcMCUSl
rhhM47LphMo3PhkvfSnFPmgE5kP274sZO0h47LrYZKxMyGRg3VRC6PJSvVkNedOA3xywZEUjrZ+x
cbdqk1cngzOu7FT++IC5uTM67VUICRgc3tNWEtO5V0A5sjm12zbLjC0QBn3t+l4U18r32qhJJ1EI
tzZqNCFYw+WdpnHgBWNIpLxNwEtY2evB0fHOa9a1nkgfVJ0wvqjDqR/H5k2X/neUMlyWK0J60S6I
F3Iyk+MIwxTsFyGKhkz5hkvPZne8lPH4UyMegtSGBr86A7gVRNY1CAkohU1XrAvyu1ZKrVhkGENH
rLsABUA6y1yjpFjBay23RSPL9QSeyYx7SscyzvdacTBAdq5TGJCbFuqq3QiyKYACVYPA5MNFTY3w
psfVcFWd/psbEgqTd9/Yj78NZW48Kj7fXYwd+YAQtDskfRSs8zT93vus0nCi1bflprHLgJwm6xKl
RCKn9meQDQauL3suUIrxy1RvbdIp3yqFQAgu2GdDMCMjT8d9mBGDgBYOQc2q6JFiJttmCAK9trXv
WqukX6vBJdnZkPUlm2xmBh1HXBKo1iNA5+rlY97fIIfIraym/hZGn1aQmPdMsbJjQdjL6tc6f5jZ
0k5fIH0JhpfYd1fqOF+FfehFxA0/5WNrf40qGlwsF5X3SE1Tr8qr6hErRb82bSu8typ7qWo1p2UJ
WWEW9MgaiVGpxNlTo3FazzqDKoBomngbKub3qintp5T490uNI0mGIvwYonQnfKP9xqW7BDjGmL9I
wl0RlNWRq0yw50idaK2Rp5hgw3pr5uOJxPDheywK4gXj8Ah/tPgMnUEAORj41Cb/uZ8a5azK5jOk
cqN5xpwwmacwyw3hFBqQUaIyKcSqc1JZM8BkV4v+h64E7kuYuO2eI1jFOtC8JoWR7rq6kW+t+ZP3
pL8HdjOe8cDZFMT+tNICxb/0ABx59WV61dyovhio9clrHoxvonlGkl1/7XqL0bPFt66zExnuLuO1
fnSdmZ75vhE1dQlKocCZdm1QEQmJPDvV/XFf5dH3vujyq9U2oKQ7vd/7degRVo6RslbEDvsmX2Qk
aE1UGEhbclku6rvjq/09H7C+j2Zafc5tPLVxO0ba3Q8BGNizTVxgdmqdxwFQKhI7uSaJojoPyjDy
Yirj00+wNaJnrbZuO+Asde21jMEjDq+tkOZbOVkuFjjaemEm22vdY16UU8hqdfTlTkVzv3fNvjhh
tNaQBlVeobXBffKL8rm2thw69ZMucTaiUPAaMtc+I1e9kTGvEurgk2lE6KrXmW5w6p1h/MDzxzuq
2ZXGgW6ZsC95RWfBoHrVrNgnD6YX5xh4GMUgX1xt5+y3UWl9ii5m9NxU2mc4sgZIapQpSmJ+uHg+
9Un5Drct81wyKp9o0qsHuI4EcVRZ/qhninFJIb6yNBneO1+7TInpvJHkZ9Cms9oDUKv62bdIdyxj
UR+bAYiY1cFfp9xiQhgX5VtDE3cwiuJjqCPrGJomAttGLz58IMLeFE/fsAnrO6ZF4TlH4LaN9U48
NIvQj4Sx8YuINXzC/s2poGSvjEnbucXYfncUisIJLf05DMlKcKroj6p3mp8QxojraaxvqW3EM8kX
i13oUP80IRk8YbGdMqLTYJHZd6jcDXVHZ28ao893sTIMhOXFryUxgGkrq7fSYgWSzE+1Y4i2uS8p
IarYZRAfG9fQUepDVpYIUUXV/Kr8E/lDVWzjlJpjQq0zBD8MICNwwdOPLJ4oxLW1OlXuuagFSbg1
0rSijcM3sMpceDj7twmCEK5+d6tTmekR605hUd9b03zmay5A9uTPreZMd00zfmpunhxZiDA5Q87P
rCIcm7URa73nu7OqMrMbtEgfDG6bZznWcOsIzl51nfKl7XPz1cmIO/Eh30alnj5YUsizcAqscuHw
PvbaTSfW5UKbofJKOiZ7C54TbdbJgcuPsKL2s2cYuZdmDl5OlNHdSAyE9MWNCX+TNJ4EFGgG18rB
1GJ9vTQppNpj73I2C34qyiQMKiXleFw+rBTG3i1pEvOlrA6sz5xTODe8BW04T8l0eI0sn8+jrfUb
q2iSQxL36O/Cn6GZps92Bu+yzGqbdMJAfFJQSWW4mRHCXpPKkoF0AMyyye+QYd7THD3YSOLjWm3F
ZegMcTZhCD254QdHnI84wB53RTtUK7vp/GtptOladtK5+6zkPnOqtFVOdhr82TTfQmhiuOy6Ba1z
QyVeyiSuXM0Vj19IUewYDF8M6zRYgbEe50AJO6df7CRcEgqY7fs6t5+MZgpu4+DTyMwncZ5Gq9iS
pZGuU1vJrmHb7NGVoQCYh0ljM2j3JLmgEOgesjK7x+iOL1FRv0UdV6GEltRFGdCHN12pbGi+eTUd
NWZz/ZnygQsOJ9KQFdiQbNKRLNPljXXFQHigEdJRz3P9VHROeLISHfllmOxZAzbvuPjXCEjSfdKo
8lDr6RslyfRt/iGXyrj8YM736E38tvwwP4QTRz/ZhLevrQH5qpk14ROcD+PYWJGyYYxjvNujc5JT
Ir77NaxPW0BWc3HCOLU6HM0N3ajhRz3gUBJ90z/ouLsbR3L9DvPKP4u4B/mtaH84yTCsCxZRuzFK
xIvG6Sif0vZVT7P81b2GnZFvBBdAL7foq+xjsHJHCOGrUGPmjgM3PS038RjQJVCldXXLntwqc+TK
qA3VqSr/0FImbj6qg2NXzj1V97ZUj3zeYqOjx18Dso7PLGDic24Y5//h7syW29ba7fpE2IV2LeCW
BAl2ovr2BmXJNhb6vn36M6DtZOf/UyfJuUilKjcsipJtWQIXvmbOMU3ZqqtRqdov0sqiVZZwxnJx
17TKO0AsILMGLecmjTrrWpnT1lNF/EtFb7beGa9D5t2ZpSfnLeJ1NwpJn8hi+5qggML7n0RIIGVz
z4Zl3PeDxnGaet5hqczWhygvfZ1/6J7ZHJ5GrU/JF0xlxmhfu+1pc97RaIsdAMrpUDnF+K5ZT6vi
D3lbZu56pGyXxcI+MJe5+0rdPe1imwLErJVHiFX3llpjd5cOcfxkOJyNqSEPWMKyfToJZoSJXlyL
YXJOHouHveFZzZNQOiVdnA0fQhrbkJQVBoHZBLlrnd50c3JJapeVny5uBCu3r0rrf+VaVD3ZJrnl
riTM3YpnQgacpXsHa9mGVvhOsZ8epi7v9gsDkHdtAbkesewRUTxcEbnVB1HjekxZar+7JpnM7JKi
bB+n3Ye7piDomsWbTaxPFVHI53ES3dZRTuy7oxvdoNpQNwmD+ZvvD3Ul5AH5ye0c1zfj4Nk/MqLn
ohythE2eARod4HSZo852Jx/s75mPiirj0AE5OUAX+lQjbTAi1TkHjoKMn8TdSaFdT+8oYrsbHQvB
3w9ZkvLdfr9IrGXrZIEmK8VGJ+sd9uZNddRcg4mNAQo7ZLqwWHP8OQOKQh7AbSudn0ZuTxegtgH6
SvACFAgHYXXiAcZ2fVuxnNNJfyHkqLJ1v+9L8rds6iPSD/tLhuqS0W9h7YyyJkerzhpfG4vJF054
bzuAwb4fOjPJGAHOsfIr0dwoj97dNB/+mdGte4tOGjq7jcytjrpU5i0oSYit+XT6/uj7wZUMscgJ
YyLWkre61KN6kroVPc1kjvT2+JARrnUyuPBYgZvXNLbkI3TxjjLVZGyddtp7ODXFxpmj9M6zaSEi
kPBkbslpD5jYvha9/ufZuL7GYKLzEUGgOWKpd6E+d4JSunD4+CiDwUeUAu6QetDuqwpU8ly6x6iy
xe+2Zs/Rt1nMrP4uqoVxNBihsd62nJPl9s4pmtui2Pz9dH3RG4kNQKR9sNaJdN/O9UZ3kaZ9f5iN
5vuMhP3BEMaLxXKfkMI1icNy06uwbElztqZAGtE5KTNS0r+TIWM0U7At8iYANR1dLScJvo+AcD0H
UACkfpcuXyhs5n2/5HCU20bzwa5kj5qOXFiwAnzBUzsjFMy091F0H0SDbnRtNJ4qMxMHp7NrX6vb
9qWu0Eql0lD7vtSal6YeBHG8jFjNoqs3xroOHfrCuq3MfNemhv5QWFgLi1h2QW651lGRBLnPbHPY
pXVL0604qyNwtu//9iwVZvz3a3hfSJBVUNTAThu33w+1GAR4rVKnuee1peqzXTJxQNWEZgHKCItj
b5rTS4EuEM6gNVxqot9f3Ma4SdeO1qw+G2H/LISRPipRSXjbCMcNB/XtaJOuyFr+uR1CbUM+ymZG
yno3onC5Twwhr47X7r4/qlI6RmlPWyvvasTGdXtkCXgKNeo30l2QE7t02ucunvym58pRpTccCsKZ
HzSpXIgmwfcHo8zHh0aLkIrVDgyv9QsqFpPnxSrSTc9CsN1PSxZyoQx/HgppJSfVxGN5IBLrsFju
uO/apQloZpy3ZhA3RtlpD17Ztrez/OQ/kJPXa66SBBJd1gJaEDNboOaX1B87m1ErPBAOO9h42un7
2fcx+P3s+wFigSmTcNfgtjmMlV6/VVjFvpt0Dr1q/8/rNmtXZVvzx7i+brPxpTghfZ0sNG7NqY4r
TdOZNnDatWw+vYo1P3gVZtfJK5v/36Hddr90+1fSV21EYiXypVGtigj9PYFR7Dsz2tyumeTNsD58
Pwvz4s8z5ox7LieH3WsqT3XYytMkjD/P/nmttrTkVMSP0TinN2SbpDffzwYwh4wHYxuRtjj+88nv
1//5snj9U6qYm12o8BH884lCzxOS/uhBu7adLl4fMgerZu0pUnZ2Z9oLKb5N9BwNsnwizA9huSDw
a+73ZN2GLBYTkyg/4W4rK22PwJrmwBJR/kgpinehsZ2f4fiLsXX4KYr0OOhIn/idekFrzfmt1/T1
RhWsyBkzfrKb7bYT84Er6I1fXqHbAXoILBydMj4b4lZhL2cfFu3krivc5cTawNzoI2k/Fbquy/fD
5Ol/ntUd3fbfn+B/tyuaiKGSK660u9XJyqr2NvaW9tZz+ujqsDZnxtjeduVAV1yNzhn6Sh3MaUU8
J2GFG1gwUHpS9eF6y4kt/THsbOs16fLmNLPL30Y9H1peMfgmxTgQp3Irp/4z5QfFxgQDVz6Mg+8C
77kBfTjCgbJgTvZTdDXH8k1Hi/c0haQRjiFAVs9zn7KRnX5YkkTMePQMqP/PQ5RgyeGPu5gahvl1
UmZ+0Uctv8xJpwUa+8Hvl74fHG58WGH4igip/I5kDzbrvWGd+v/+4CWtlm8ShMknOVbEDpvIG1Q3
W0eG0GTDjI1VnEMMKX+eelVfELySFefvZ5TnIFYLBCQ9I+nv7eLQOB+aqNq7yqrKR5tQ2zybiku1
BkzPNeo0AhDYqGun0CY/csjG+W2a8K+MkuAerYwgngIpCmKkE1etbNcDR/23Z3Z2m5VDcWcUEVFO
ISzcdfVelo3nQzmiezey+bFKj7WDWsJW8tzO0m/qcvBn/iZfFph16bZ/FoXifW1mLPD1IbwrahJ1
By1Pfi7Qx7V8+dT0Cbgsw9kzRM6ts07p/3mYyvlL4EcNvl+KkX4XaGuetXpR5MAyWoxGyXcWOb+5
QjdYQpFqNfqb03DhWrWDObSZ+52lS8uvvJr4Ksv9jdwH92IkQP17kfWscWweMo/Qn54UjwDRkMOY
2TxHRpP9KkrjrCVu+s8TrZxP4pyA4ICXtM6UPNI36eVZ8SS6b7qDe6Fld+kt8j/PGNK7l5SJx9HS
etQbSLHq3iYlwdMvjmUv/eb76feDXF/8fqZjvTi1fN33S4DN+DrWplgWl+aaj279KMOHSbbD0/fD
4qjHPvfaK3vD4YnTwthOY0XLOK7R5PGQnuK5iO46gqe3MdTZrw4CbmHbXz0RprL+EYvUfRk1Mnkq
bZ2Yq9l9aZXZ7TPF4nlaPwQ4smCHc0j9qUKbhooflDdy1TDbZWqLzuF/A3bw/idTGh45mB1wY3Bt
4Q3+N1d1iqgqH+Uw4Q1ObhuWq88pbLMty5l7CEfepevMca8VJP/ZxjzvES7MJ01N9b5vkSFiiFTs
Np17po/tDavc6JHfbXOc+560VCsz7iWw5NUFYDgpbwqMHbtY8w4M1fVHDDVENqr6Yc3D5e5n9K+N
iFG2GEb+kkdNvNXR+Jw4tfK942COi6WAs+gVF2WvM5BaLP4COm3XTjOmsaIhU957H2b7VAz8CuwZ
JUfUQ/8nCQ7hntnjN7EI242jXkciqOdHzzqFekUIPLeixWEQblBJF6V+LZT1RAbxGPQivk/aOEES
ohm7vCbx2S3bx9P3rriV2j3e1fPizDt3nIXvkJhxIKlzPXOKRztn9Nlk+kjgOiMGIfqr2ZmUXm6G
E2BG39xlJsGUhd0GbqrOncXo1bWQQzmNPIqlCEzIRH4i6/3/FfLBTfzVlG35u/v/hY9gSkgY/zkf
4fHH578QH7+//G8yAuzxv4CeYsM08amhP1nZo3/TEb4/RafA3goY5MrX+QePYMi/cFcToIn1XjiG
JSBttOU383H9FH8hdCj4GExRsN3+F+AI9r9CcRzHRUSI+93QV5cpSPl/s/gTpFPaufLWwHim/ePn
4pp3jTU8UMqdtCID//nm5H20LQwaUUzc2qYj/E12WO+UFmQdo0RF06KNQZelBxV/2sUrndzBZck3
6g27gZo2jixuMvlOGvtchu4nw00PMXmErHSIPiYxK7UFS5U3nYIon0kDS/RbRRKxPjWfXigwK7lB
lYF2JwvD6h8g/jEwY2b6N+/gvwT2+D+7dv/Tr1r/rf8Rcvrn3/5/ySsFEPq/unifl89fadx2P/4F
cvr9h/6+hKX1l4FpWZJWxWXsmqv9+O8r2HH+okUR4MqA7xAnsebN/oGW2s5fQndIKiCdUueLVlvv
nwvYkn8ZcMrJe+Xaw0UDsvm/cAHztlgv0X8QY9ISQpIY41BTrwwS8e/RoMQSIWAHpBeoZtwYmTae
Ute9I2NS7qwh7RmKzw6bJ1lua7emiABzwNiWkZHSdBCCQ3EoGeZvowEGRVZ1DXqzlgzNyEuQq9Gv
Z7FLI2OijaHXKVlh3U/I5NHkxq9Zo+DnpxNaFJHTZRG6EBn1q3LsKVgilvoLvDifN2C1KWwgA11R
QpU2f9RDtyaIJ8O2oPsNRxPrYV4yGU3UHb5OdKDaTJwfOdxWFPI1OF0NAekOapW+zTpB2l6Yz0Ee
peEt6VKemzoXOqrZT4tD172beoN7O4m9bWa1MiioerfQl0O/IBsWK0r4y8txg82pN5+7Mqo3ZfcV
kyz4ENVpGowWfhXDUXhHnPGDFPIoiFXXn+EKROMozvbUYtQYh1Oc6PZZaKEHMtt9LbwEDir33kXX
T+weplN4AnJ4WQV91xpY/oOGGuYUuR2xT9FnYSFAqOp1+iugzOtAubZNbDGlTlN3k7tm/WE0FtLY
kIJOWhecXeELbNNNguoCYKb6tRgEIUGv+jK6+U1y8ZLKaGTXasWi0dlPg1Zu4lwPD2LqKkbEbhIk
ZaUC8ALbhMDHN3ewxxOe+cjv8cq9mSRpIW0PyzNabDQnebYuQO8F2QWP9LomohY7O1u0HQ02/x4p
bZibyY07mO2OceiCPd+sLrrNQlTL0GnkIZZausS0a9R5/BjZuu4gt3V+Nyxi1xKZSrW3RPuq4huK
Z3UXsl59otTJzn2njb6pD+dF1BXzCxH7heZ+lEZaHXLcXwzGzHrXPlS1y4+n4jvyXO2Q4r1CuzpX
D5XdNPsaobbfIs3wUWM9Ahn/bVXTp6lnxyRigF0mcXSo8N8yDTiw+UoCRsJ3TaH81nUd6vUE7WqU
PPZoErdJP5Dow8rVWVyiR9PybjHjBaGtBSghH42H7nuc5Rh7Si9cGxWLnZZMDlpkxENL3Z9jD2cU
sWcNPX600SokPhlcDhRhp4Y8MqIVEtdPlPg5Osu8a7lj3odM3qS+xkvkrc6KOmHZu4Rix0+WvNXm
vdFJfZhJB1wo09B3OCfTbMw9ZekmkrCgLJb1GzHO0dZ0FWaO/jh5lXNlWzhsZyXZIzSV8+JQbfdR
9LEURfk1z/NNnH4V4yr8ntTnMHlDgNCazNNunwzmcOiT8Gj0KEHSVP85I1htDE6QIo3hri51YM2F
8WoKbYelAn10WMbMubN0L7DGHICBbWrLOjIsXs5jHYP1ibIscHL9pezmJ1MjuSyZnac4JYcDD9qC
awRlb+RkROSRlIv0rcVr54e9V+1HKxa+CQTEUqEdSCn2c2WZJ2/AJCTD4ZKlz7njHWMLGP88FCyy
pH1nB3gK3R1RlAtyw/zZFrV3bOOm3e5TJM4XM3otRqH5Hu6Jkx46x4Zkz1S6/cdQdvXeHdOHWppf
usnoWHe5MIR7merIeVuAIfvxc5mhuNJb8RSG5G/2oxOMZZRsWwe6SiTUD2at7A66XvilQMTSDAYh
FPX8A+3ScnDtGLfQcssJQnp66ZJ260TvVqHKGxS8tJIzR3wBw7eKcIBZ+hyEGe92MmK6wMRhsndh
qE81cOBWmBvP7Ug0qUjj1YHrDkuJ8wFJydHo4nqTJ9nCkC4xdw3efwyP6i1Nce33TohL7+eKryYw
PCbOLm43uqmRJW+OG0Qpg/UxG/l9EslfjXA05gTdq+Z4c9CTb79Fgyz6UJyVI0iAijPbB6EEZ4CB
vFLS2o5FiNB9iVvf1OxHi1xXezTD3bBoR9ZkL+SPlVvbo+VeY15shU/RLIthl6T3SyQGZOdN+Jx/
dGgzNlZruYdFIenzGm0KtFj7iGJwz/TbD1Xp2njicGAtsYkgOY3kgcSUpo6NHfB/mnFOggDedLdB
s9gfsdnnvg5vY1OaRJILSNWPuEBs0YafODD0VZdKh5mhx/SdAdHuOGdPyObPMtFajOzaTeUWRLda
07FWCUe1FhI1gdnbWmS4a2UNhLAO14jY9qeeZu5G4z6yumA/2q6665T7EefpJpswl0S1UZ3HLM+v
oZkdO7Zq4erTiiwOK09latNWxZeZpsMb9zMcr0NcBYWslkdCVi8Dg1iCwkXQT4zJGF16W2PGNaZy
7VE1h8nVmy1KqWbXl8Nu9CLlJ5UGUC5D/o6O5q12MqKC15m10O6WvjuTevuUmC6b1CUfVg8r77jG
QnKis6sjCJshJW+BnlUDa5au2dktGQcqQVxq29OJRIQXzSTHuSH5eTNUpncs2SbvZIVPHD5wxf0Y
0UBSqX3jxBjh4+zUkjZ5FiS3hC6pE0YxbHqkABTbY3aajI52dDGLAFngXS/mEymTQEfa7CmNM8mf
yXXSPak6Git5VM+sEYKMm9wDAw5fZ2EDPIMEVTKnn0ZWi/vJrQHbrGieKfk9p41x1jvduA9ndrU1
732t/Ei1mCl4aP6cFKr6aSaeOh7dJ292daSn+Rf3DraYcVb7GS4XpAHFqU9wLglv2Q06O9mefzUH
CB4MGtq9HkzlWXKYh53j7mpdXArhgNhqlwJA5RTg6TXW/3oNmjn77SnJHUpiyndQ6OcpF9SYE5jM
lDe6oDi/zBXBZUNinGTDt5HkjUaJh3sgs9JTldfAtOviFHOel45eHpp2Rq/VpA9tL7eskTFj6Cb0
HDT8F/HRiM646bUhGIEKXfhu70sJQGVqM83vWR2Z/WvFL3o/lFO6lX0BNEIj9UcgUlySEpEBGtNm
vkPs6Gfk4xyRAcwQNfJ+bwL5QIpUsPDQFegjt7W2XorlO9eqt1y5MlgmbDgGwO4zAdPw7tFAdUhR
STszf7SE6ZC2Zx8LTANbM+7tnZxIFvmdZZlLVpQ57NW8HAezAhfc90/KaT6zpLnG/SD3/Fx/Wnn4
2oxVeCgAgtWIyJaq/I0D2URsRR4UgdVbTI3ebohwUXiWHTB3PcEFJxKk0+x1BmJt63IqEeIbOaAy
O/ZrEY3HNK2/3LrATxTmK1yNzBStv7BJuUHXCoJjb0ADOIyAKzcyUQdP2AiyzLrdIXiRDIrzo8KS
s+s0Fo4ZtZDXVvFuBgpnwJt4iuVdW5j5jSc5wELMjIepTHpW6TbsifXvh7ky+16cUZaTOi68ML4j
I9PPMuto6p355qplde3JdyobyagpXW9AKO0bxlG7hRwrn/3khCY8B4HgzgHQ8mrDLDQnPx0kQptZ
T/kPPI0c3x3HhhtahBw5+p5dEdY2dsSmi2q44oiZLXdN4nZRwcvcwcDSm/teQB9mloloJAGeZMuB
vHejhrMThpuZzsCXLqZQLUXoZM/GeWDpqGEc5rZWh0czW66T8blUbrPlBsHJMHJiSEhIdkwimdeS
nK4SJM1hrb0pFk3RqL30U+5PaeiPcEjODaRdf8CBa6JESW/ruvHA0FaHurZqhtn2F9vlbhvGExSp
Nk82ZHpNh7ocjaBPnbehNRSieuKyijIjYxfcw750GGHrVEN6hGkCfSIerDw7UJvP21ovxXZMRHWT
qP6AjGi46qnpE3PwILXB3EwNmjtr6B40MC0kd2WiOiwtqThsmlFTSMgicDJ8g+Od/VKy1xK4NJRe
+bWx++UcT/a+TBLj3lBjIEYmfq2rTqPlzldbGe7FqRCF6kt1L7yBnRn+oKEZDjHs2xvGD+iEibne
oXsLt5gYpT/Ds9mSWpsfuFV3T7Uhz26Hr8LUuhIyFhZuJ2W/leuI78lNN4kYvn4/dGOyN4rpjGpD
onT9itli3SS6irCajE8Ij+4Ly6hvZYrY6ftZYxgKyE1nb2YLslLeoCsqf5bwBa/AAuYAL8tLWWg0
DsRwa/yANhWVyGaZPWffh3Wy5a0C7aczNb80MoeQNvNXL7PkAslvg6jUOvP2t85LjhgwMSekH23+
XCuiiUq7qlFCcDhwAr17xG3c1k1xq9cFq4dIXrW5MoOu1JjOxnBgkGCwv9pkbhgdXXHfWotxau0R
yEQmUGR5t1MsDkk9wpOy6rNhaUd3YiZT0NKcJI1XTpp4kLpdBXY3vMenSCTxxDqEt/KrQaIh+4Xw
vqy8nxnSpx3RWhnNMiTJBLZjUbtqq4loX2SaFqi6Mrkuy3s2xA5r6/qd/Yjf9VXjw3HCfqXoOBYz
ignJlG9uJ4xbfd4gibf8hKDynYQfkPddtBMIErlZD29pHvaXULQ66//0WsHuonRPbL9wm4Cgxw5u
xY9ZhJrvFPnPpEdyU0ROQ42NBmPQ4qvhpS1vrGzX1N3gq3E5qCI39mkL16AKDT/XUmThk+wBSB46
kCMYJsIjmrjhGFJYUUNMyTbVsRqjdYzmadi0Ey2wVz1FLHCvyEYQJ0K2M3qSkJrFAJYYpheEVL/R
rUeB0M1ThqBhkzu1t+mL+VAsBvtGPWL53rVnaj7mx/FKhCSBAoMZLsomovwM5aIFNdD/+SsT0RAg
skAWw5saAUfoHJoiPA12sat7ffTdIX5ETIDC16j3HbZgX+ZxfJuvgE3m/G9JFTnnfF7tMM6EKFWn
hZnUORFiv3hpQmRQcs+95SnR+/EaRs54jQ0aAGO2ir1nvCYZyD8u/3Q/19k+xKHfjxvUS+YVYLnc
R0Pu15jBuHFCdNPs1OH8erPj+hm8mnrtm9zXcqI33d56KMha8N2lf2hiD386iUdbNrX1JmRX6BZU
anVnA/9d9SC2p/+IssUXBvV/ZVS4PQyBAbMlGSVhXimW6Wo4tblRGhWfh+BxQ5T6fLMogZFG71xm
JlUH09K8Syzd3rjFS0eo3wbCpLZ3tYaLQa8+url5dZFTOTQLolXvuXgrW1KUyqJ/yivoiDBo8EPC
8Q/jgVHNcC/Z+T/h3do4wrs2UVvcYp7o+5FvqwbKVuXxs0Z1f+j6DIlkQpU95S99xFmbjBoTHo6B
WXtvs8dSWvhEorYBJzRxA+1kdOpyVHSECnf71OsedGhB9wVm+ZoBUD0dXMgkB02/6yzGXK1AIQ4x
grpySLe9pROzEYmfzuS1fjHjaIHMw1Ula8137aV6fhuHKj2J0ji4ZXYXxfolF3189jA+bxCJ3iUA
M3rPoFAw6i+bs525lPrRMDnZRRLFFKiUzdhlFtIK/BuVPvvxNVI93uNFG/zENR9ni003+R92P0Nh
HdmCRI3EhKu2FvipgCHNXprYSwVeP3AYOb5Q831EDcoIDQbjbFLY4diM94sYRn+KPps4Q1vTECZp
dNRVqvIuNotxs8a+Y1VJUKSUI9xD/BA6L1Ik9njSqnBCeyzwXO7p226ASzFV87Eu1dFDl3+TqXnc
IMAKcOXt8mSej4xC0KVnVBi5ZzSPrkP6m2jF1nKm+p6qUO7nZfSo6jViJnNccPV87ybGVbbWcAd7
ceu4NHlWDMGU6cDtoobHuLjRZBejv9PqXU+EZWBP9rGXWEAaC2PnVJwnZ5M20sCFRotJlKVYrEct
ZXmfOjZMuUFf1mMxkAL661Bc08lN9+a8cK9laABItT33sY0TPIs4Rq8y8t7gCmrnSIcFmYbuKQEm
jmWUZyHbYmPGIC1RDO2XpvjMtF/N+mtZCmAGXRF+pthBtmbSE3Q4zS8SsSgeIdSKXZntF6YNnHni
S5DFs02JIMRTE6LytKodrSLAVSQmUdS+mJK9/EBAbWv0uo/+kN6qgf2icSMf2vlpwH6hjJjhzkCQ
SrjcGgQIgniIBNviLEix7Ywj0U4TOIgbifpv6N8y3J5kVXlMSozpSPosEsX1al8cHFvxdJ5GNTHs
dPaDDlhDqvwI2RC9z0KNquE+IjTiGd9ct2EmMW8q0273I1GTNGQKvopdVHQG42u6WPZeQt0TnQMs
tG7xn1Hnc3bq3c6YbzUdmexspVWgzyiP58I5p8PwDPQOpMmIVH5wJiIWTK86MuGczfi1cJJ247Ef
l+jjPJ2JVUe5uitdZNogOoZomnYHXT55nvpsBxi9mXDqM17SW7t5XFIStNKYu9jQlk82/tZcVR06
KpOqbvyZC3IFq1T3PVufNrgKNdxm+XxZgyknc/SNxhA7NxuWewNJ6GUR1RtqgxMVxrCfPc31QSL/
Ni0tpmpQLqnpklvYu9naUWB5GqpsqC8RC6RtZsrYLxWmBVSft7oaraAKyiWt+OUnyWlISzQrdvGp
NPlYmrQRfbwU+yVLcqohIENtgrrDoWXlvx7AdtnbXX6euvkDrzrzSKXyPdC0cVMC8sF6F289zs5i
JlFJOYvaZWHvbmpn7E+FNh5s1z6pkoUvcYjVRophwt8Tp0E1w3cl2bnk9MPe4iULw88h+g2W3Ngm
Ikr3owdVhwOIwrO2uVTrjnzPNmoDTPYXhivMQ5L+19A5rS9mkrsLndAHp2X8nCr3PQTncE51wqX6
wrmJRfzl6aGgvjBfqtSNL0soj3xtdRP/KJx2U8rBelVemJ5Dc4YgFn3BkGJs2KxUSNTwLIKHowK3
t+8T/A9RFXubWIsA/7WkRJFiUe61lsER6gVMN8h7YwBu+9jrfypz+VU7HcenVh3HkiavIBW90F13
R8THVmvb4bZR4e/KLMdNrBhFEUlPa0UQ2caqD43Wzb41K2Jv5ggREHPI9R7sJ+PRGW4cmi+yTrUJ
EWxzi2ERmFXDGFnZzm9crF8VtSa9ZH9DzTAGmAz5rkvFGyYZXjCnVYBqbySRHJQrvt1M9DdGstwj
sipwKCy7jBDWgFI2GGfJ99zyBiuEvXWVxlhnSG9K09Kvub7mAMhPz3seU8Gi0sRi3rHGjxbbL6V6
I6qrPVpl8xp301ZZq3g5OpPnguopG42j0+yiOPnk3P8BUYh3mtMzoHVhxrWWFwwjJnG8L2FicR0S
J0O71l+Uc6+78VvB6Ne2Y4pIq3k/C28ad/o0+IIL8pKaLa788Ch1CnxAXFjgiYrx51RBumHyhKyX
+G6MHCCOSK0rHNk+WXjc9om0n8MaW1qWORfXDMXWwXgLVQezaKPF/uKOT8uonu0KYg7z+8YR9T6a
xMFd9G1jLDkdrwmhMvmYp+rHUtHKJWM++WibqAlarko53au5nI5dPWIZDeOgtRvGARFZ2pH+PFXp
cMBBeTZrdKBSPDh6YV4jGvpYn5Fhm7nJzHb86EHPmdoEwiSbSa4TLQQWaB570+Py8bwew+LyK6lW
J8b4s82g/6AfHoYYSBRnpKGpZDcUXUm6DBOVRht2NVrzAPSURfcCAKDJyW3WNIn11dXIeus+Y46K
ZplvjGnvWLw7tIqb6DSlqM6AQq0bvq1J9C6ZH6kPm4R5XkdlaZrV7xiHbCC94mmpYnnMjVkFRthQ
SbY5xPOm31JM/i5i7iLA4CTqHwIQldeAKKTDwTdFpOrYfMihOdWDyTKKGe82NZvF11hlJ2F6gr/8
7Di5vcexdpnH7hRn+muol48tvzegOvus1x/zVO1VGjKx1y4hiylGzIn0SdZ9hOJBqrzecFuduI3b
3BZabAHMVqwRsUd+BAZd0DzI9qB349ajLjwalVPvrDArcFzVjW+Xce+XNNDDAUh4DLnShc0RvZcQ
AXzYsAkqrPC9yCHtxtobbzHf8u7L0rCDpDtgCZr22AgGvw91bG1Z8o50Kiwma2+uPdSQwpfuUBvP
QJKpmD68jOxBiZUsBx+4bavklY2MvskQV1ZshmjoSR5LOsfY2vyyacJ/5iDVQfwKX4tD3nlDckzt
OcY8pD1KNb4CHzngW/1YenmMzf5MM5xepqY+JV72o1/QOgJUKreCIQ8qScuHcYUbaPal3T4qlhCm
towbxnHR4DJ0nasZ56xlUL3nlJMxGdyjFqFKVDaIIK2dcObzK8S44uGQYoqYVf0K6MruimhNcRmt
PYr2+Rh70cvcYuawGneT6U4gQ684VGIEMEbsuRa31RWOI33dQINi6w23+aYATZvT3zT9s+EisZ5C
x0RROc0XVbOya39lWsXISz3oOvcVSy+srWVaZTC1w76aY/MSR7k/6OWtka1w/cag6GwTxN1xumop
Sl/re84YnFr1uvG10d1ulUdGdYN2nnu38BedYM1lKI6myN76mnAUsHrxLrIzEmDrFOM8MbPtIp5x
Ba0nUW8yREw+7fQkc/dDeu7vInNw1Hb4ogpuy2Vh3g6YDZm3HO2FbfpQiCdhzbcCRSuiKdsHIjz8
B1nntdy4smTRL0JEwQOv9J6UbUkviFarBVuwBfv1s0DN3HPizguDlCiQAkEgK3PvtdciILvCQ8Wy
TAz6TKOUmM4j8y9RZpxBuahuNcf5M8T8w7lZXRR9jaiOalammMaNkKugzViYliLh29pm4n1sdMkH
Fif1x+TI7jmjXVRKSZcK98ka/gHHT62Vp0EYN6GVmNnfOqPOlySiIwVsyBh1q0jufEaCjKVeFNzt
te1x1IiJSYal3ogw5fMxxLjMJMnPmWSCm7vymRPHA2ddCC7YOO3ODRgrGL9p+4JCE+OHyLpiowLt
lbkVFhWcksjJGFq7Owfo0AJLk76QUZMugBsdAy8Yr7ZTvrtl9csb7K2VEDzFCBfkQQN+xolresRR
qPDRGoe8vRIasTMssi0qf6rpeJb0KsaEI75N1iGBIW5VfPmqD3BIorPDgLvX6tJfaoG95JjHSAGi
z2jRxvu/upy8Q3IEkoy+MkOB9tFzab7HoBnH5grpKV0OEAbyDJd9i9/WHjib9OXFb3DdO7XYhnqT
XCKjZLfEbbPpegKpW684Fvk7+QnTWVGrlXahn/egPbq1DqgHn2iKGNgooB9Q5EjpfeY2oysXbf3G
MUAciWntui2kaCv4HHQrXdemP1NNl5mYVf/+KkLyuTRV9KTyNlyISmAoo3doQQAYTHmkRWfcmCv4
Wg0/YKrP2G6HNfGTTCpzWCTWG8byc1kZL7OkX9WkmEA520CzmdFzi7RrDjiZH7OufnHmMX/TcBUk
lDRLaX5ZYQlrqqn5hKZ6VQ4abktU+1W1ZwGb7VrCtrWBcYQbREj9LLIyqNjFupWAF8aCZjd0EDpZ
x6JAz90jc1qrpIIzZtB8Uql/Nd3qV0t56ZX2eYzw4YqqckFvWUs9UekJpxxra86Z7qjnj8w1dlnE
6NYghZ6X8XdYlNTD7ObYhuNUrjKcuBACJHM/4pDw9S3peat94Jrago3vsi5+Tqb+j0mHe4K0yoD9
XOX10ziYrDwizNkIbPJVao478SocfHCQKVCRpNC1Kib2nWFBgMQt4Ev8IzNEx5pjYXEXJVvDwZht
lv7B8KAYDMRsLKMrmS3JOhj5eqhMLpSgXU/M2zu2xvIQJvXZgQ7BSM2I132oWtaFyaMWgtkNh9Bb
RcpERWBWfOUJcluqYIp3Tg39v8WjtXPbCpl2Wx2TCtaZSgmuxZmqyXk27GkBw1A5QqzWvzkg6Qh0
XwPKCmpzBkAynMRNG7VHCOswJa3wNLGcXJFwd5zFLYgWnpUeUJUQrDGF/iYGn3KpEGTnPrNSTktJ
p7sb1t8pItvB3lT0wJVGm6hEPkWngFAsUA9yXZgoS3CxWOmqL+Ir9PtNOoIQbCcmj6aogIxWw7b1
KKWF7R6LDrupnlfMLoIL0gEWWlXzLhX2Za+IV7LBylv7/Q3r2dkPmEXIiU/ZCrgY20aFysEczy4X
jIRL86GbcRFZo0HRN4tlMiobFWp6ayoZcNIj/EUrGbX0tMSOQQPcyAqQ1ESCSKSkqa78g7eIAvfo
2s9R+dfo6k8VTSnfdkKK2/IkG1JO2xCyZNyVy6xxOQgy0AbBOKcCTRrtwWYCQx1eoyzf9cJWFA0N
LVCnex3xZaWEG63MwtJ2nZu/gQag2YQgxImID6Ue8AthnLRUa5E9NawZpdgCT9w2ffkyJHhcaaf6
i9QOPiaDZ2uiCoCtPTrmEBwrcxgX6V8KwZxROdWuAf2nKLyN1gaoTbyDnnrvCHcKdNTdubKqdFvw
43Ulu2nVuZwLDJy7jtagTwdR5aQLK8iqhZuPuOyzc46vdmETG47Pp7uZhA7sK9+BG5keaQSS01lO
AXvbBWDLGNTRnKtdi9scibqwGhAkBmf3EAHboQR9yAVhGQ158ksfJAEN9hYhFMuebsX8xzoPvkuB
a+8jn8i4LPZBnxf5w2AXtzgz9AU65GWCmoudbhfUWpMzsoMgMkwiPpp5c4xCLA5RZ9DeGI/dSAAx
hwsYtvFNA1znYX/3E+23FyPViY1KLBoP+crotN9VU3nLoZ2e827Oyutp7RUcXzSIfbRxZbjUXMye
oQ1zsPyUisXm5NDdIWdwBiBWZy0wf3W0CE5ZYzMniLiC499QNG16U0daFoIAstQ8kU87sqQQfOvT
ewZC1o4dxFcyoTyoiRR35sb7cNbpXxPfN4u1SiI9N+gAnRUScy5xTXXEDLpMcy1+G1P3psfhby3o
DqGNJh1+nODyRWe0YWbAZIbqZSSLPO+9l7yiXeT4KL86hZauAWMZWcVKlbSZnSD1VwEoK3y0lPyo
R5b4awTq1BQQx8qlV2QgENuFDnsSOIBC2bRvIBxvJ2UuQtDsFKcaWNjc+FC+vqt7UDz51dICMM+i
TXdjN7xGwyiPSSt+QXN4F2UzrY33SMbN2sz1vxxez4YFMFLEyGNmHLtH3ZKL5r3LQb4rc7ghq1r6
dsFUEYfhiiTyb71Pf0O/eLEHPoZJZ6iXsDCecVbQA7R8AevHONtFjH3HuBEVoq+b3pZAY2ZEoSUv
oye/6u479OTIVBRWU5oVF6OCP4Gtd4j8bGe3ryDxOmJmJoOlDh9exCgX4p/xFHZB/Fq3kH76WMbn
cpq40DW+om25YGMJZC1tWjtz86io2oCmEOBAvY62dkoLUxDBTXGV3lTcQr1TTLoM68NzDA7r5oSl
hiZGD2DDx8/I+Jjoh6b25KZBMjcEQYM51mBFnPlbRyZwDNtogbNObRlzbM2wXKvalvu2m/RVFzRP
eZ62W2utN7XzRC4NzwDzmIuL7U1MCAZ4xDSbjlwYdnoVepu8x93ZD3pPLfbms1ya9YJR7DjIR7Ei
hn7J0Mlr/ZvyPpKA9pUsg3QFgQDvc2iJS6N6fwV1ivMq0M5jPdD4ymq1NlB83Fyz2Su8f7l0z4FK
hott7MIy/xaZZmyycHxh9dSucatwutGwQLv2wYNqjWsKwoWJWqREK3BFHnRsYSFvhjpjlBSgUeKO
0LtqXxk+ASCT0y9oWjJHZjlw9JgkSOZLiwrg4oIvrXlg7H3rTRqzsRqt45gqsLHwslL0jhU6rgJR
O+tDfVqGGaBS/Io0CCJ7BFvwzvQt2RGDEHq5tsCdSM9eAO+A3LZSffYqa1GzKmNNwlBqWI/gapZW
8E2QzrQcquRYhiolox6Ol5E47UI6vaBBrX+Zxhz9nrHO6mO4umVxIKHdpjunH4Np/Mayj8Vogg2Q
rISY5LEXYPQNnw4VQSGsyJOz2dblAmGVWnp58GfC0xGZKyj0JhKgs9GJfbUo6wHjWRdEy97DYsaq
ljjysDcw4uOs1JkLRJ3eLUzRsTRufL5V6PDK/kIhi7IhztUu62tny4rny/LHl3acOK0jj/Jk8h5E
MVwu70V63XzmjOvPVoB/4ArPlT2+hm5Eik6NEaYrFuag+1DXxvIpGzeainwmbxHEpIZGhwJhlun0
YPAVfrjYnum3mowGi7ZbDI4k8FVVqGscK0PYM/yJS7VTnEcXWq26LeTmc63cL0cgWCp8L9nZT8CU
2mcc+ovQ9Hdh7EQ4fKtL1wHRtdyc3ksc+3yJ0msCdJEGRPbHaJm02FyJWg1wStq7/rZ3zWol2rnS
zNGujWkDCoyM9bNs4EY1GSIbVXDBwRkKwH8cFlkXfnlt+EKxM/N0EKsGXFawDZQHlJrAWb3FUFYB
8BYwj1m00wrg7SViz5aItzirx2Ng+n/qykvXjfWDzA8Teiaq8ItV243tyk7C6+SB5B1k8DRWFhFz
TPKt5FyGzB/GDKKSELOoWULRxmu24E2I2GeI2ymxMFyT+hSBFcz7QV86+dDuYvehHEtch175ipsx
3UPObxlm4nRED+fKfFUncDlF+A6koKDV6DbIepPm4GNcbFI5D5z6L0i30TJI6uyjgzQWAcuDYaHV
rLLoLUDpy3edbVfcC8LPQZhHtrDGZGGTflds/cRylq6Zaqsmf61aKTZm4v5q/HE21cE3SCFg4Isk
1H7ZdVwjhCTzKEIM4Gm8JmPmWMswr8YT6hHKRL1Et0dtvU774t3z0bo3k0euoP9qh2VItTPyNU1I
nBxgryT4AA6Ol7RrAJ4mw9624Lwhtv4YtbB7i3gZIHDbpkwPWTvQFsoUxYjdfmlDSlIgX9c9FDV/
DctAW/jJU+4U4IRi8x2h4Zk0ifRgucOqKa4lgVYfdhe8dTrq6CEik6jqoFrYEyse6xT6OQwkiyt6
PQPORDzdkqm1H5uQsz5tcbSFKM7pvhs7F1Tb0JRI9cIO5Zw/HqwsgK2kNb/0/G852f26FzSkS6c8
Svhy66kKWTMH325v34znzKRb79Z/k8AxF2VLhV1U9UsZ2ONWIwZUKV0cR74D6xb1VhLo6VGFw0OA
q2c7TmOygDWKAFzX/1QaoVhlHwdMKfNnEi/LrSTvaaViSJ9KYwKaM+1t7NeOizGbLD7oueZPESaz
jNTBF+MoYo6EYopY/PoPZU+sb8WgdprQfLhqendyiTSaQLGF3UXgU8dm15XaJ8qa3/k0PcRTmB+7
4W8St+aCNA8Qh/NkfZLRzi+kjfLsTXOyl9GivRcjAk1D89KFWOmLmIlva4iDH5beixcw3vC6essY
DkDoaG9Aaz52DceNi85tXU/tsirHpzAf13AIqq0+AhwMaSQsIY26dA9/e5l+hs5Zrfti8Da1qr7T
0dp4qLOe02mICAXi3NL2NyNgwGAM8ay2Vee00596QoapQn1WjKCvoNSBfRrMt3QgRADa1LMzIHjB
T/dCLGl3MOp2V3ZwQYBiklGXQBjzcniT3ojrqEnBMWbu+JI5ECLlX7uEUzVp6tPS0B/34/CbqWOz
niO4tr7QP1SJ/qZSM3vJv1L/ZRiWiFTwBPrpVLB5y7sFgOofvPkmcLp1XExMKyaU1l4cYMOjphrp
Lhl2JDb9ZD+HCSg8BRmf6rNeMc/X6YfRQMUkAnVF28EXBKCoaUtynLKFrqlgG9iauUhPHeXMNuhd
uVSTewG4DAoryepXg9bw1jFA+KDLQJoGqGVpDRoJqlVRbSet+Jt68ozCABGtZNYmGRFVWn4jQ7xZ
6bG9ou/2yXCzWXcNan6fIStUMQOGvxVQh1nkQDSut9QS8t88u3v1OUev8PqMJ5ET5TZKxf9oyN9G
1KICp85Y0GWbE8fULne52oiBEa/QAsiKEIoXg0CNRdGW75qg+kwYVB4zFqiD0zxoYY2/0Y6HHcRo
kslIKR1ahBdeiWFG6thmHf1kgc7HkYHOFEPI2Ua8lvLN0nNJVl4n42Md9QUAjfIG+sHGyoIrvcsR
aTEEQGkerXG+vCIrEywWYUfPxcXkxda7qY/PTscRpZpM7lMNiW5IPVPH8qiANy4UdGIEY/JRtgVh
H2WQ4e0hbHfiEbHBlxrhy0qfr2CQKSIouXQg23olaYgcy5RkeYEcycjcr16RaxkUL7CK4cm0yzKM
PlqzwRGqODdP/ifpsjHyGIG0BHz6IdTt76bRX4X/F77NyoC6uZaoORaWxtRpFPJ3O2rnKNAEvADn
Zqgi3lmlje+UGXw69zHHCILv5Gp8f6Ls2sZQQiwCRAyvD7bUDFx7rRGhBFrPxHGDjcQfu5UdqmWn
fCpkv3JNozxoSHhWoZacRck/aQMmW2ZTaS3rPH6OvTrfDB1X3JqBWQ/ylOSeJ71hHM+zi3UfJTC0
g0VtxtbCb+OURFL3W8r0QxexTsmlnCUSNOYFwLs43cb6AtwyEzW6QcTomQfPATfY6THi2Td0kyiR
dEp8t1hVXfwCC+srTlirWGbxnSi/OdgOQAs5Yo4o3/vSg9VZ9+lawp7bdzErJmVNS8D6mmVEL6kl
Ac5GiLFloJ4yCc54hF+lMVbFj8mSMDQYahJyy9+jY8HPjIE8XdPuqx6cYrIp0FbK8J1fKCVfyCBc
0ndFaFVRlOEE0xesNpnSGCjmmaMhNVEfs90hy0p49Q3/51A/ov37Y1ZjtGNAFV2RoNLsjHFEef2h
rdyddMf31tUJosmtpzL381utbCjmsOAU82QvdFa30J30Y4beBXXasM9bog98kdIr9W2g/cCCNBBE
ywYnyHIQNK1b9WuqY05UrrclPBTLQ6reA803mJvRIs80NOdp2zxmiHLRQ/juApHWYRoAsTZh/yoj
wzjWjletR2W+GWRfEnuKj9siuciZiI9hDX/LWeQxISC1hWvUyaVRatqpcRV2+otQOr4RCfD33ik/
TeZF28GxaaGn6CZMTP6JA4fehFku7ORRTzHKZA4iEauFQmwwpVWxVoGyKdoV6c+OUmojJzSxRIFU
S91mvmMiAmUa98tMwmIrGTa3uFoJzfKZZAzEfECNNJvmD2NrQqyTFD7wqWn8vzk8tvVkJFiNGOS8
Q57tVjHtxQbf+9NQ1YA8sTKlWcn4MEYfOtiTiX0CuGRTOl8VdfrSAfuzCHOMIv2XQod/K+xTinaA
jvnftI/2ngj2KS3ROVjcczGs1CQb6S3aEqso7HOaZ08oMlalRkFKYzHbmDIdiersiQOWxHhYEixE
o6iZK2DqiUBlqVf4yrS1IosiGM1b7NH3kqgaUmV5SOEOrYsdsfFCpJJTeUwH9xeOMCbWwvJn9QkH
uR89a4WPpGfAXZDF+pOdgT0eA96j7aZondsoBUg9REvEv9XBn/obCEbv7JH745t7rcs6guRC63mY
LVvQ4iu0QQdbJfkTAgy5103WqVAz5JMFF5t1n0F6nnJ+R+4YfIwMDTGD0BthHliziFpldjaeQ5Hm
q2Dwyt8lwXFaPWZfUwf+vEDlzsIz+GyVX1+ETWqHZln7WusvIya7HbO5jn0TUmnkSbxi3cyIg9BP
EBc2tYtIAWC7+fegc9U1XO0Fkad3TSwG8WbUnZx6sJZwBOVqggDadYW/p5HhLFrXbl6cDkoAI521
H/eM2gDH4PwrAXDrWczAn5DDVK/6nW7i8gBnilJ+Ihx0oB1O60N/3JOdHsT2X1IVyLcIKpqnt95v
n+Oa7I7WSt9UYYhLH3/FDbX4B5MEqmgKXYJfiiui5UaqCxRZwo2i/JhHjo9IefzlDQrVSmFsa9lR
SsJG1lvsbZREdbRvUkXOwXgKivBFdf4xO6bE+TCH45MvCrlg7XUtmzpE8uLDwm8QYspyhcL+LTfw
smbQ4jSGF1lH+1P09Buib32IH2ucQWtfSEaRdGvLiCQ9j4X3yQ2GR4Rlnh7CQ3ecz9QYvwuve2Ws
s8Zo8ruoFZyroiPFJ6atS3HtzpL7TBblSo2VdmQ3fTI7B+Rt0bEStYdZz6XUH/KvuA3qY1ZF326Z
fbLqlVuRyENp2ph9jBNfkN9ej6zPTJNwSUbZowGostX6fYe0wSvoVpdt9xgXguSVPv323BpYXNII
EGCXIOoxJnlOd9ZeyF2pzoGMfzWN4z6gSCxogWCgmQbkMYlR6TtfTUecxD0yJ5fSt4+9HYlmuNpC
40BT1ThEQYxqkMujcZiAJo1U0Nupkfohlp1OuWn+3735Z/eHJLXKTZ57r8UEFz+Ygz4rhSyIE4Xc
FGaKLisrjVPBgHew1bjF4oTKcjBLZuMWiidl0m6ZBusXyFF9IwfHObaZco+lm7hHu86dXZo3O5NG
fJ94h1rhN24q9HU22CMUmoFIjl4A4YqWEbCLPHjxSj84AtAg/Ec07R5m+doISJ6935iBTH/u3R96
k/4ca6wJwqLK0aBLRrCUUgsWGTyMFaeU+90uAPwbAdBZCssa96RSIvzSyo3q2Y1DNFlrKjka1a1R
H9MamjSxPuZk7vwZ1KfDYwqtJMZ00GLIUVZxKt0qVgsi0atNbNLI9iNhHfyR1UGQ892ab3IiWzbY
A0qWjcXejlxJkx4qEu6sEiVbfEMjnO2AaldkBbuHnDwfcsfkqsS/iP1bJSMnkVQwJg9SZ1OjrDty
1uq8aVqbbbrVpWPv+xZFQgCFHpGJCYYf+bHhogNeQAKmUgzINEHrRhrmvDfv+/V+j5huxix6j1Fu
/qTuN9FA0kqFvcJGTswgCBwC1fAaCrzOzyRiTZcAHfxPy6Fv/aMZNh9lhh1ibPcJrNtjKT1FsdGv
GrB4+yr/4+GDwD5IyYfIns52Ig4Cm8LB35ROCj7M0B+MwIMS0v6xEiRldAX+WOh/t17Vnw0I7Jgf
hFz20/DgNzTkWDKE+JBM7COwtq2A653fJg9+3Grgk2Y7GqpHvGGEThcwW3NZreH8YkeghyiKkDEd
k8y+AkSTjcGyVblc5uCyhkHFy9HQD31Aqe9nY7WJyrpfexyODz7IKL4IgbYeUloNOJqaHQLzKghi
rJIt+QWk8gEJVDuRp/3BaMCvOn3PR140NGWCmvy3cnZPeD0TbyNkSZK1uAgaPZjmb9+3C1t+jYD7
NYtYKBa6UR36Yo7HYlRjh63P2Lc6gwej2+t1w+Hn3vzQIJlF6BOIMa06mPONnP+4NqJ+aRsktHtT
oA5lPjUHqoFIpEcks6+xJcKFKaEnu7qerjEJdfESHJI987lX/cRcf2wU4oo09VHAOTq7nkrKiDmd
u6LVH1SDM8pp/Evh188ukgiQ/DZrBp+ap2N26kH4qjvruR6KcFYfuocMQA4xol4WoLtsYGdzKRRz
UB5GRY12XuEn3lOAZqwihoa+87ihU7zxnXCosDlFr0S4PVM0KwIQUvOJCDlkWEX1JSxa3iVKcU57
NKGi1jFvU55sECX+Iup7OMNy52I+pO3GNzFyUMO5aA8tPGZuaiRL7LTJCkUDR4rp1btEc7W30X+9
G4w9q8KS6AzeFqJDQHeAODvtErFef1de2O1IUEhpgYUD8R1jsstxjACy71/TTDc2cAAudPRBj4Lj
ebTT6TEP4GgF0pJP3aw+DylDtkQuhi/jML2pQB/WdVLFBy1p6KfXNLl55znjogBhiM2Jv9TyBLSl
Bb/Q5OxvuWcGsfVWyoKLE2opvJvkSqRdiquA0XvAgrnLkYBPesJ51L7aKRBLNMP2NgOOtEkfiJbR
9yLtvBUjvD3JweWyTAq55vSE6JPujDdo17mUnNya8Qo6uMeUSEfd8A5OUq1LVf7RDSvgEo3UQNS5
dWim6Za7bbPVi+ITcNBEbnJcbYKhE/SyCV9SURLuzUxzH+waMXXIO1gqjhnTDy6x+eXicWOnZ6cm
JwO9jsdiyZcQLmg1rmWIfle4CZgIOyJWKDXoxJXkojzEjR0cSf5BaNwGq5hDAuiTvx0NopqWsiLc
x8zp3ft24u4mMWgLL/Zoc+MURHW5CYqxWqF1w2Q6rg3nk76Z8eAaJuC2UDwWUOYWjtclBzsQ5tkL
jY3jdn/Y6hrnKPi51vhto+Z39bI8utQefLGjlqYK8VhpcYgZnv7cwDUnQi0avj0c50u8cieTSdGq
MttxYSqK87osmA9b0QYn26IL+ksWm92mk711+LnxIvsQGwwuYxS+Gzd5Ayxn7E20SIuwzw2K4I+A
IcVSSPztpbFTiaUfWEZ5lNO9ynYc6odcx+7NCEJj+I2STWGbpMCMbJD6RYz83oiOtDyjY+O5f7j4
c5QEpWD0x3nZsLmezvnsjAhkaq2Nzv7+uXYbEQ3ashuMZU3VcHSi2jze71n/uReFwUPkTP3Wl+k7
A0Jrkzgmbqv5RonfWp85hzqij1GIEZaoo7kMiVcAQM1TxlKEwxoEQFbiF7L7ulz6ptp47tV0Mv1Y
t+1wMvVoPN3vDU2A7Z+jcSnIHluhXmPuqlNVyzErMA4K5NxYrOmeSz1YS73DOmEwzAnC4XcxUZCV
UYp1oXScn5vOGIy9lum7OB9tVCA+eIkEMVDX9WQqRbNIYIB7ovTmnEhae4g4Se0cgbLet2HNG5Jd
FXLlh4PPmudoIwYI6Mmwcqm8HTNYZmaRd/rnpg664jRW+xyC91khd4qlm2wDs31QFSVAaXpyVpD9
m+GpyPU4WQNQGJ15pWOQ9KWOSTz6J1DgxTazx0+/nOZIP7glrT9xzlVoqlM/bw+plcHIIIJEn8Y/
+IsWvtlo7FEDHrED7G4IvFM0byrEqlvlg3foui44xnMaQhinJ8t8LIMpPKecHlHvRftoYOLlzf8h
k9P4fH8Y7FKLhgnJaG9OZrVL3KDFNqY5j4yHAZ+vZ+tsqOQJ125D02mIoHlH5UqYlX7DxKptSPSM
Z5RJe/CLqtiRL2BedKmKdZdmzhNxzExBaCZqbja+gwB89cHCf9CrPlrMtAh7JTHHRR9R1F3ySbcS
7nFhxC9igPFR1Rpp25U2Lo0oFts0iPWjRRuzJ0EIXkrgbxM5x3pYFomhWl2fSmRkC+zUnFOQASJD
/y2TAsmpT7a43n4llVojj3T/5Bpf6UorxXWomje/1tFxVXHyoDe0nTn2X+Kg2HAtl+tkGvlIe65p
9iw362xrVxtDevWUR8vMLncoruTR9GC5uh9xa4DfX3Ch0N69Nr1UmmZ/TyWnkKQTf7T5ZN3AXn2W
A3rkcJBLrrJ8NFXh0Usk7SFtQmSddUPGgIe2meuN/6zBX14gi2q/TCpVNc7Wh6gAhBd2H4BaXCYu
JVoSwZK8KTx5LfUWVSc+jc4m2dCbTDJYDaTLmm++FqiSXnm5lIsUKys3dq1XKLH1tmM/rt1Ot18F
OkOm9rm3u/8WOQYt7cAOz/e/FUFx6Mile0xHpb/I5HZ/EpCV+Gaa03M1b18PMvxCwsLyMW9Ql+GI
6stU65/nasa0gj0ndvcNOqZkodHq5un+t5NlHAsUCA9xwoFmDNv7T0cG8jemU4/3LTigKXA0Jdri
/tCtXLJkwpyPeX65eBIWJwOGzvffIoSlh0N3/HR/OXcqz1Yf1NiDa/XKROr+pKS3zBv4tdv/vgeW
whQ37s8vwy4KdyD345/3n0BZWoW0gXf3l5s6DzUPYrrTfUu9G10dOPcYWNkTP+/Pr8D7Fd7l/qhQ
E2hRy2IJNz/DGoTcJb3OKHf+LGy3StZVP2rb+0PqENjese8d769lu/atcg3jZ6eD5si8vnmNvFA9
EECNpostgDroSCNHp3N/ODiYrO+75P6Q4XixBtpq/exXw2IYH3sdtsH5b4OaaVlZND/b13LcOlX4
WsrEfIAy9/Mcg1xrMscwA9/fv5SEMWU5Uuq2aBFAuI150o3MXpUIblikpV9xjUiReXT1KBL20jS0
r/dHsDxPpaexCveAY9JRvdrN4G4KRRvGy3LjxanCW2za/lXMdE8IL/sw+kpV7F7vv4Zj+CDr2vp5
5ITiIabrCWFOGC9Moh/NbBp/ftfwb/WT1/48crvmCSpL8/NMOblPBtecn99V/fCMUUL+PErG7EXv
JCled7woCCpbDOHP74C1voIH9i+ORBclzaKcaeJbvzOHK2aEcFWR7YKBk4dkcuPerElTLoa/2hyr
mKT+A1r8Q2aWaE0mkP3K0C46sckLDDsEw9qhujJ1Vaw7ZmuZ8FAp6XJOQaira4vj/+iE2l5YM0eF
09CyrurmOonCgwOj7Q39lVaAfo2DNlsx8ApWzszuIM3AzZmUKyeId1GFKRpU2qmQ/osWMpb3ROoj
A62QjJd2Uh4Cf3q0COlbeyyOOU17e8xGw5V5PPzT3H21x9a6ZDmYvUkmn/dH95ukd4j+rFALZ8Ic
jlYxUFn4rJUsRvVhWYiDFtoHXBfiEjauuJhJF59lfpU9Ig8TkytL37UP1IoFgY9zp+efjw1kKGXp
0sV07HlIE3tL/W61j23roiP/7PXROBGDgkc9dPJtx/B1wsHLKIKrbuQrWoE0cBZ1a8XbMEmtyxSN
Djj9ChLT/JBgR/NieVemRv05SgEPpQW5dzkGJQoc7BQA2JyLAXvwUqf61kebeeyDyt9pkfNhzm/F
iVv7cr93v7HZRZJu6F5RxdI/KyAxdTi4ClQ/9/1UO11wiCgcxfw/3H8UEvm2aEStNm7Mu0tr5FiN
ZEiYDRPRC1ZsLYXnZziosbAvCgtTAazkmHBZJ9rEI9ikro0VhmXiVbq66a+pK4NNIxJ07OFjQ7fn
7M3v8n4s3O+lHq01m6Y8sef8wgj7P8ytjN2gx+6Fefip6EW7myhqfStEpovJ/GoEAl9rOx0SOy32
vSqYg5IEQrRghWsEMzsiXAo3I7gMQwTE2Z22IEgJWSLhmmoGwMFQ1t5ppNLXH2Duqr3puu9aV0Fs
mtBVRaCzrz83s/mCwiLdCHxTVDPtlvkrJLSulEhSvb+OD4mibVnsJhHGrMxH793X0UkqspniSNuR
nkVQihatDb0Aik4ixZm1LUvpU04Fu1U+2g9XwJ6h6mM9QzzQ0GWQiuDYhLW2YDH2lKnqdydJ+RmT
bOPLV+gTC9kSesjMeRuE4pDI8EBXJFvAnTq60wOWDWLmE+sS0m9hIjdcJskwBcmTx0k+kAdBNPgB
TOXIJeQ/j2F25Yd/HoZWO5B0O+V+uiiTYfj3U435739+eN9UA2sQPeS8KbRhGOA6ZSAB/nnGf233
/gf3DXDNpaz6r1//+2V/7lt5xrb+edq/X8HgCKmP/361fzZ/v0dEHl3Zf/8X95e+/+5+8/Me//v9
/PuVxX0//fMX93/z5yXvP/zXP//zOv9vP/xs7b+f/LNFAU6EZEHEQBC9aygQe/Bl4RYKw0P7P+yd
yY7dyLmtX+XC40uDXUSQA0923+be2Us5IVJSin1PBpunvx/LB7hVNuCDMz+TAqokW6nMTcYf61/r
W6jZ5z/9Y/TvsVkua+qvoYmvY20S0J/zX0jR/amxeqokiVjGVW2dmYYCLq9wmB2pTpN9k1JV5wpW
8Lmv9txrCCvlmKxUme9o/KnOevkH/eHlOa/C30ibeier5YqZGb/j5SLW5oECkGy/Byp3zyod3LNP
LNCirPWgJic7Ybhi1/AxRJwSVZvHsDHsC/daf93WxCKHsCeTuOzc8U+foRZhQs38iwemnUIDsMB+
VbF98BNMsKaVbEvfECtPWNnlj38UTlATaqAYDfT4eE6oX11PzEAbuVw3zSIizlKQCqm8+C0dW4gT
OPGvZoN1BM/Jzm4bIHqtS3cDCGZvTvbT1CfEAPmqEQJOdcWqGMw+PkUj4Kys6dCr3kkZYy8e0/Fo
eAZij/WDAnJ1Gniv3+ZkpNmFfHUq0t3smgVVy2CyEo1N3uleYCkf7bHEn5VPRJFjvIpZ9611HfM4
VVcsAM6BAOM27epnIpYpxsWzwAW6QuLL3mhwbJBK1+7s/fTmGI2yMelRVKRyIy5zVz/GPZUsX603
pRS+2e5bIfAqUDOyt237yVVesShwr3Ve5HthsPQ1aI9VrVdtU9Mg1V6rixeCFAyYO0YR7Wvkqktv
yzfCY+3J7v1fHes1poNlp0Md7FQnm6qBmOAajrcunate7vOegTWt1hd28V6CSjIUFH4iT/8Scexs
bUjUQEYGfA1JdksATG0nD2c+Khh5NrYabPyoB/Zi/Pm6f3HnMt35COULUeTa9HjOfPHTHPSwUyRL
PS5Ap44DvF7Oycwm7TZW3fWcRE50bzVWCmX55THG/jLU/uOw9G20Cnv3QHwmWLqINKYcUn3OMSOE
GFCtQUEWjRftxInXDgWh2q+pWToqEjRiR89HplLnHs4KeXlGVguMPajJ5zAsFDWefvhKipsgq7EG
vWOd8eUgYIfdd3f5T0Ne7YiUP7j5huGojGf9BlDTxxtby72JPuoMUHeIcuirFQznImvCu01cUg1R
v7eZnDwvvWOwGYHI879wDS5yDa2xSSTo2gU8RAL1o2gSllzY7Q+xGe7+/xMe5BJ9FIBxxKvyZBDE
Dd0bWnb/okou1uyUiHqx93Fgr5NWEEeKNCgx6/GnU3Jqrytk20DSCDnbebKek9jjaDcsHjUMorQC
HGeIOUcSG+TMR558and78ossDdkYOEle8qR546ot/EMashYxpon6pDH+ygsiONSYLuo++T16h/1N
asVnQ7oXGVnbuCUbnfghpZFZ+1z1JF0k3zFM9SYuTFAFi+V7TfJ+rYyezU+TfiuainCBz27b6yhh
dQCmdq77FEuv3QcyvUe1EqsWbjT4NhRFfIZiSu09DVG6R8lLgu5YuGO283CrD6qRRIEFfnq3O1qR
iG/polqTTA48+WrWTMIdoXAEOklBw0wasCNRPjST5jkoruTh8XFm1kvTlDPVyJRr4zBmCnWinaMz
Ppil+aWb5COhWAv0Fu2/3jqBGbK2oNGZJO/3nfEYDP69afHyLlk4TVB9xcDxoyv4kxqQQ8cBloe3
aAeCb9ZsTdj2LS6KkURXTykHyGDJmuUL5kFswHb4ww8DhjQ5/axjFypZbT2BCqgvY+te47DieyoT
YnUkw/aZLH8TwWke2phigEK11N4XFa/SzqaXd/mT6EynaGtpmUsTCSpGnlHIBYgmiqs9K7hFSf0t
dfDJKyF5qVTNoctdsIdKgCtBTtxqT775bfycSsL0rg0lntDgU6GiDs6VjQpJH/qQtIQ3MEpOOWiS
sPDFBZCZDch+w2vFWXtRYxHtq1ddWziAtRWsqmr+YVe/ZgqOEZ4PYiq7dZGOO92SvCOUra5+hbBW
Tx0NZbE+mQQKtgkPA7YzgiOjMigm6KW77NsvKUBJ/AkKQqFld1sqEO8NesOBtcAW6uSa1aba+3Tf
nR1qmziOPgovoyupxFqeK/vc8rFGWQ4jFF1jE4rg1c/AqEz9TD+kvyuyyjh3oHFBiRtchbO428ei
uEr3rqnH46B1zyNcZM/BoMBqWI9RffWO6NPF0yxnEl2R3nol6D90K7Z/7szeSeCfCOzjKJOINMng
c3kff5k9TmE/UAbft/d+bppNHFKJFMdI08rOuo1OeAtiDxwem4RmQx9W4QzLHMDv3o5yfYe1kONF
mKOd1/rHtAmn4yw5dRqHXvQ+VQlukIOWTONBgznDgADND3V4LmU/HFIkO7pQlKSiz7kqTcI+Hdoe
F5R5AeqaHCSvObe27MMwI9KqEiRT2RyysLyHY1Udc9HfILOw1TfNzSDpDJBB8E02/QiW0vz0U4Dq
wUhreQl+Lo3a9lB55gXiypY2EqjAI10EYcQt0a3Q2UbV8kImaeLnPzAtlms6H511n/8kk8z51bf8
Cna4MOVWE7fs9OInHRYvXjqWe087L2MBbTVMxaZWgISrOst3SftRdEN5RuWPlpK3dVQnze9QMWw5
pnnMRxyLposdJy5VdZ+47h3F3LZs2i0WpbRGYBXNsapV1G3x6PLBghNQfHXRQvt0xxGVaPzolcK2
VaPCJhSmM7ypECZqCcRu7PFoZ/wAir4CRx+bRzuFqGGm1huRhQ8QeeE+i3iK+uHUOHTAKmDoAMd7
sloZPsrGkGs/lq84vLNzSAMUQGAKNhu/52HvkcQ6W+JxBqePifARV8wSE5kJ0SfEBymH2yH61KBO
uOeAH4J76gpa96KY3ofumjiLP9ao6fbAQuAoIFYh1Xj0LF5Ju9IRamzVUFBRzno9dEK57PrCJ/yh
30yzCB87XX6aJfGI1HmtCQkgqhoQrTD6eEEarvsYw6CLvWBdD+RsHVlW+4pNxwiE76Xqk9eOHfNa
ZBXcfkWak/DssyXaGNkUXE8usmGb8x2odVbsaGDf+YnY0sOFqYks7j5lYknjGafGlKxLEMwHDD2o
45qwaFI6aufO+jMcHLqyIPWRovbzrUNiUCTxPpiqx5ge95Vy63snaeGZihGrL1pgS/PjcUQy1DlU
9NmYD51b8RLMf03NZBxsWppmSAxgNr2lToMMTJIm7AbzA3IfCldQbd3e7E+yCqs9PJhHVmZyRan5
93mZeaXzhofoabZHbOJaQY5teEN0vnyQafuhlVXinCVYJtkKToQH6GZTz+Olm8ZpG1vei2mVzT4w
tICI3h6J7VsHQawIhjuDBNHHLyq+aiLZzUM6Of2zjr0N4PldSnb1ewsH3YLOak+a9MNAwLNczJaT
n1q7qmmzi3jxRE00UaY2xd5GvUFvKMJ+2I9uaWxcBPM4k84mNtICVxw23sWo6mqCQkZnvNqDj+Ed
V8mAjh8MvMNFawPYi/O171bGDrQeukH+M9AzPjpJC1Nd/Opmir0W35ISkcH6mhMhzqNt2bHXTXN7
WM0DyVpcXZvB6sON4eESRq55GKoR+y9s4cwuvONIV+WGR71rOS5YfNoOK3QYbCOZrK3XN+nZnLqz
Y463sq1YE2bLTGDEB1GLU5BMz8sdemcmQ72ZWvJ6eQ0j2xYWE3ZVrovihgNswTD3Ka170Fmwykzu
QE4S3BLzz5xujbyctqYDJXIKeFZgWNKOZ+LXAT/MZteinKepiiVXN+1xDeTbiu7WfVqg6hWA2W3L
xGr1bXBLtY2y/NnyWaqYDEWX0i7XDmDSMeIAUYQq1jX141fH1fd6sfRHDVlft3ePfTUfLJAiW+rB
vfMgh+cRLtUKvVGeK5NNNPjL55heJWnjqjY9/WTkIR1wWbDFkT0uqHyogDKneYZrQ9fjlo16smu6
btdShLRiBaSwen9rF0X9ylsZkCtwE9fF12HK+R4UzRWeqLPByHT1EwaAplry9C4B4LjBQK6Kn3WH
iEQAn7znUN84itrG+ZRhEq+6bhLc7gjddGre4Sj73qXmkiD4CrBLHqowBPydVCu+dtyoA0dg37uX
YIjedSqMK3URbBVz39zoamrgTb3Nhc2bTUt26E6gHkpXfVRTEm9FAP+c1d5CV5rtqwqAfujX2h/x
NGkIA70cjhzYX2PNVYPWQL1GXSW+u9De/DSvjnVK06E/5pckxxsuZvtYzZzfcrkp1QQMmjYMcM5S
BmuaBItn6fwYLJWt/DkA6EG9Ek9wt4rdjk9oh/dMaZaRlfVJCNUHOObjmW7989CRnIFCnT0VgD+y
ykxOcZqMhJc8/dhhV2qDYHjGqMJnkJOHS2Lw1CX7cUjYbPZEp3L+5kgNJowje4eE1QC94T+VYX/H
YEe0rHnWaiyPbC0lffDK+ZCcF23uiTuy9pMX9PmDS4d2TQIzNKb4pcAmsHJVFBwDYHK4jG3ImsQU
vDf0LnOrJboIPov5wqT0npiwHWJnfE3bQu5cEntO4hVHiRniXKW73FMTagfddl2QZnu7yG84+rpT
NOaPukHTsJSuTgW18iTLn2yt4ZoEaX8Z0FNWsXKcLcQtdSLikh/YRh6MwKX+rS243BdquGxqaI9n
B2+aAH8UEtopA8JaoWM8dI2RkQ7ut1qH08GevV1njQdHjfVxcGD7gGIT1Ckk38ZgHLm+aLYebsf1
2D5ZiQP3gIksik9pHCBBxM01U169g/LBQo1uYI21QpcVqJ0YH3DC5XdMMQzaQYDxiGGwZndLMTyr
+0XJH7FzqoL4sILWw//fzODD8wawj3pkg0GnMLiqD7wQbSs6mNarmyfBbgR+t2rPhjd/GKZV0QOg
XlNd/hgXp1kTYM2kHOg8gGlbS697KtX8LgoSnoIvlDTRQ5mbXymkOAMS28aIQwLjE+gnc65vCJnk
uwbnBZ8TCLVFUZyzlCVlDK8YyXzjRpwZDHrBFlYiEB64rVzq3CsPh78pJxfsA6iFIEk3leWA18S7
6/PGX2HYA0pFt+alrjkLu00BSmZH1Tu943bbHesJ+zQuKxSP1sb9gevtbEfzjkeiu1qwldd2imhU
FMwoM8RAe4b8y8aeVsF6Gzfd1QBLvzFE/FV3abUFfVUS9CAAU1Q2fKUQOjV8u11piM/cqw+lGDuK
gRoX8UX7+zzA6WmNsJvbQH5LcmZG/DibaZYJSYfEObcaUwN66daseeOq7jvp4DvtGd1LVy9YFcrA
mHxijpTBeiq8gmbD/CEvvPZCDH5e5a0DPdaTt5kGUqRnOpyXSjOFNzYNP0YBlBlrakGAbYPbw1ox
LT50JtH5rFx25jl9F5Y22GEORNOGgWhLO6JDZsEX3ozywEPxmMfBK8RdZxvM80tZCY2JEaa642Ac
NBdXvaIyMaeoG7e8TDdOn53xnrfr0LA+G7s5zrM/0htLt0Rggz/o0vDMie6CxrKGDbd+qD88goOV
78Edxk3ySKQk3q0xGU0br2+DR4zqPJl9x/I8p8BaE3kJIvwlUZqfoM2ZZw7hQxyEwVbN5THpZb6Z
muDRcJzPugdwMGP0JocAJzT64uoSnE0oSuvklCazhQG5P/ZNb+xsjNKhIfQO8GmLVX6+DWOAZ75p
Fp4CnbidUtBkW/MjxLe9m5P2u19emhC7UTE7M1b9ITtixbY2jLAADzBQ7HVYvjIB4caf2g8OwOre
2Tz1kDqugt6aXcsK62BQFb1xBCpjw5nqcvDeW0y7qwaO4qbtknLdyYsPAXrbaxoJYrdkqFfyLUur
q5PI5KHip27K0TqbRE3gYnd7qBGSzczARgDyYgcAdR1J4G6NIvhYsNuhO4vW8xn8lfLTAFvwgrwI
7F0kcQ7oyMh4Wzt30tbGLhrnEl/iipICdxcskCzXhsjXTtw0JrqiV/4Y23dCJqxE8Qi5C07s0C6d
I9JOMCwFbrDRAtEltV17G2ADglOG+12XEkuAt3QcN7fA5e5T9iFkvBwSjgvRalDEysqqfk1j1kyW
qKZTbpJ0wBe8pfsyWecTSLZE2/gqFL5whFMs7W8hE+MbM9ZBe+MPICyMxNI9JHrZ5/a1d2Y3Nb+r
nNaBNB9ecEeLe+NAnPT0/M6yiqaZDEfFH7+rqvJoYwe0ftEIM72bFnZTqJhPlWVkz5llHv74H402
djeflfb6j9/Vvs8ZXSBDLWvO33l4KxVJdJ933cle/lVjMFr1QA2vsxGOb44hLp3rdJec1TxTavI2
spD2w/Q9nD3jwTbNXyYy3nul8PtEGe+RP36R1WOy7YKlcGz5VZnj52vrrr92+JlfHQrne5/zbTCQ
CnvtvwbxwOrTM57BsvivHOZZaB7h25RPdMwPrMj4aM90QqVyfs077R0DsphcUGnHCYlbbpsWniwp
DNA+ULyA/ZKGcDFJYkEwf/iD4qWSJNDGOnWL0/l1Chr7LbEwTbZJXSB+MWcwPKVrL0zhbWWcW47m
vRSbmvqgvOp2rQBi7hU9v6Xi0cs8eJCTnVY/XWqRBSfYB3KfBb50OBlsSN5Mk1iA0awAk3/GGeZN
0Q/A5JGykyhynnLT+OSE91dRDW7J6OVDKwXvBtRehqXa3lecXzuhLr1uzQ1y5TmUdbMdS9d8d3yu
PGWheCU0wCH/mIF0yuwBnp2ullTvPHovn6Eyn6i8Mo8yJ4bqTH50KDzQZW1aG+9j8lBa/RseTOPe
wjV8mlvO88D/Mpkv2TMzEfKxqElzE+IV3DneJ/HBWFZui2JQh9BLs52OS3+PEInfrMX223P7nEeu
VgzfMeeUGLHyqUrvw5hNeuFER0wH+JUWGbgyeDF2/oO/JFdlcDf9mr1DHLA6gEkY1YB2dYQ8aw/B
rSC09M0JIlgUPkKjdKBN0YRJvrFXDC7gUJsWCFhZDdGqSezx1MgF/WulUG1L4mhjPO31EGHH1drf
ucwC70HR7y17CA/uBHcrGlISGmYybg1MHO+tZ32L0dkTki6HYXLlS4sHb9eAfNumRjNuyLFhBhM4
Y/0iX9lY+/fEnqaXXsAWD+Ts0fsSESwuVEx51+gfeUyrNSwO9uv9pY5pYvU3mKc/M1cHN3i3rBp4
MR5pMHqD30DVB/d5mFZyfuw9/VkptjNF3ZwxfJoXnE8mEhm3xEbP7j4HCElyAcsVFk99qIkfJG6Y
X1ueZz7C8JAsfXBisRUc5j/n1BKrQuNIczLUTmPE9GQa07CTiCKvcZf/lpWlflUNI6Jf+B+2B9ld
eTz5hYRLk1YAVobIA+Wj5+8DbjEjM6wfWBZ2XsNp2w2L4yhyvRc7vk2xsxnIeb61rtHdE9Pl5dvB
6KXbCyhAHt/owH0NaXR7beaxuzW4T0YxfTGAhFcaqbqXjPrf/mwURn2d/A7JwqnOIh+tCzyNuqis
mw/FjaBYff/jHzql9YKAbIjRouSFY1ImbKPmDBURpMQuqelZ8kuQijej67hXQvjQurqg2LlSUXKX
0l9rAR5CxjOhRo9322GktjzNSBYH17LrfhRwk8fqG2GeDyxFMO9FVhzH9mQBWV+3HPebMIMvGZXq
KGKq59HqokWWHgPn3oieNV8i3nWIlDo2zs1seq5C3dDvelxDQ88iXbRcg1IUBmbZ+M5OMKMmzn3R
UbY88N5w0r5LTrjahqL14NRuKwaadVGVx3ocriihOIQmipwmrBQ2r2JN1IGZCzmE1u0tnfeX0Z3y
ix9xA6z5VB4wtPN31bMH5B/KWzAPArUGRJbv27+qhFFAeNBV0sC+EfrpQVMNABiH3jwtg6cV+QLt
pRivxqgp5ysfNRB0aijEeHSsXXswsXLs5QB0t8q5S/hIkzRmOVsXO7ccXgc9ZPsMHAICOcYTL3t0
C8k4x3Ai/I6HCn0m9zEk5Va7SVP1W7BluLoW31Hl4v4g0sXrfsZYxNqTizx+YE+Z2L4bcbXZUq9J
4mIxr5u15prY5Qw0ppn+COvwUDZze6/JC0YBB+CYkENOQMY53C68x9Ir21/Ko24ECk6w8dupOIax
XnGgBOx382XZQyQ4wDSz9Sf/R9xoVtYmh5qRa/cB29TbkLCJewBp5r2yvXbm8juBQOdxrsTniPLu
TUUFDahjdYA9ZufIjvvNDFbXr9acQ/FV9dq+Sn2KKiIgOlYh1sgv5ApY1BVG46EUR2wTa1cMfCjK
Z7OWEFmF8sGqOdndGvut0UKChoYVUjNVch+X/n6OKTIIYJ+ehqzKj2jHxSUfc2ufCp0/iIBHPJty
nicV7tg4MqZJfjZuIFdOb+h1k3NDMv2KO1FLr4JU6izdmYhOhyclKFx6mkHnKKVqcDxY3RW2mVXe
Bd3VTY1jntrhWqH1rfy8r7ajnn4h0UOl1jRh4Vz/PS99TbDrgm1dLI7yhDwjNNWdpF1qVWO84/aX
vDPHw18mmbnKU0gwXHI5qFK2+dW0aSwUYe4OVx50e28E4B9auz34S4VJDdZ0qYbZJR6YJn+2QW5z
6MxCb9nevVmlnwNuQOhKKhFtmF7iQ8ykk88ZaOXS+AU9tqoINLYmK1SMt7e6s0pmj7FHxBymbQDW
BpGsLm+NuziysWgDR4BK41HisM4S39tGiV6V6OKnHI074yPONUwDy2lN++aiZ7LaFvigWsrxgCOl
ndyZE3BqgNY3YnBskjg9gH5vqRTpWIT0MEVU9ZsrMzlaQe21Mrk04Bm6d3lzTItZ4qih8MiBFkKn
TwyVdgs3Zdt06ZNHET0dBTvHBKGYQp9j70C1Up0DSnRSSCvpeIuWvQVpc/tApOQ7uFLNzxwIs5sT
78A7b+z/1JF6/2e76P8p+vxegvJp//E3i27ev5SOevSNW5aFgdQSpms5Nr/+8/MpLsLld//fNlq+
aUHBbb+meWtUSKede4HZkm24WHk7eC3TutfewR3I9nLH3vEeXaQ5Mv+Npy//zZfjin//ejDtubZl
C1dYtvT++vVU0k79nD74wwyaFEjJ8gPGw72B/nHlM/UU+La4V2ZKt3xwY6HItTSpeCMscOQexr3s
jTcw+ckpGI03Mz65dckxUVi3DjbvCu8YAochDkEz/sgCNAJ2aJs2aR9VkFyhWma8Jgm96oAKN99o
Pxpk4Lr7zYfjsyuhvGYif1X9cMtHbhdWX9wKjyc+T+DEBeZT0AzjLjHoSw3675j5e5BxRnEqTPcl
E4V5zsLm3emcCdRme3YdFGSrviFp13xaEJ4VlIO1yEMArhh7r6l4NizupDHK26YJxXczf9NhaxF9
YOpyiunuFwnSYiOcrWWjCNmV+yTZ1w0Z7gJ/yCG/5cW32uhPGN0oWCDVsSWm8jSVxVYx7dTJZDK9
IFpk2T2fZ5fQ3owMsRDTW2ArihIcoDTiIS0KJN8RhmBKZJT1jHkA9rouh/jNCeZyG5N+w3FSSuav
duslPY9mxRQjZH4QS5ojNKKPAAshHY/tT4hYt0ypEb5QY+60M2wDkUGeqTle5eQ84qk/umHLJSTH
xVMJf+Pk/t2e5LvGgLnLnPBIqbJgjWOlO+4Uz0XqHl2zAxUcpB+K5RFcVdh1S1iXMA4CmoCoLWX9
G0VJk9gpNl0hHkQ5shJyh0szZhTC0k+R5iI9jsvJCFF+xVonXP/nj7f717J5RRE2Vk7Llb6wTNvk
bvXXTzcexcAqvIh3r0fsk/UfX0UzPYED249BWx37VKhjzUs4I3y4b2jdBPrS7xoVrau8+U5+90mb
/tkwSFublX5QZnjpcUaxU7S6tRoCADSwb5ig8pXLTndtobiShIQQ6IaYsllOE89DUpvmLH5IX8bQ
sjaVFnLTL8lvabgETz3F1AAplZEswR8U/KgJzPxvA/tXgQo+vUzV1z/+9hO8YccP7iuMy7/0UVvy
Pzaw3/LPf//t/6yvFv7fPQflw7c8E1yubfIm/6/6avvvJtgvn8+WT6edXDqq/6u+2pZ/dzxhS9+S
wnR8U/J6b8t/9q/Lv9M37ds+VSEuu2Lnf9a/bi4HxT/Pl+Ovf/wNO7ZQ0iWswucax6sr/uUgaVoE
PTuWAqnUMag6yYAFBd42hHJ5omYW7PdoFqi0tXto69GGVhO/erEYb4yeaB9Gbd5Mw/3FDtD5pMZ4
P6TZIRek4ecmGYltRYgJdn42wNBvbBytaVfEj0PW9DCLr6b7vTCk+aN0MU1Xsj66iRUfw256mvuk
eQxMYBeA0twdRyjpTZ/gKH/ixqzH+WwujYg+Seyy7a8zrUOiEvABreSsWw44K7W/wjIarhCiaGyk
D5Jpv1shtsafES6ovLNxjbuahQ/tKllDZhyAgnmFZ8Bc5IClrSLtrPWA4T0mdwKOnfxtmr2ohgpA
1GNsYqMHh82n0obFzo2J0L/VxgAhyj60YfIT/WGkQCi9slVOX6coI0pfZHcHvjn3n19VRl9nHfx0
pxHffLdEPiXMTccbj1GBtkjsfB3SE9F58VMygRKtnppiKHbQtR/7mF2eJ2c4aKx/wXOi4YX9uDYr
SiebznERaPr3jMCqrIebwa1yLcLCpi9nIvsMUGVFEfhGpd+nyM4vXSXoCO9gN3S/qsmyuJezX3Mq
93df0cIM2BzG7YAuZmlm3aTuudXnrEy/BRyO66TBd12c8XNQhWPp3YzcwYhRwIdVWLmcEg6TX9Qb
L4hr/F4k6qbxwsYn2YRzHd8NhTvCoHN29tP63IZQlcPE/rDtPN+Bgm8wVGOXm6wQ66lkYmernC50
YIH1ax3U6gXG6Vp2KPeqp1EkKna69rGxsJWHhp8IiqzJYuyKNN2mo3wMYYWtSNJCT2hT6+RHVC6E
elh8uD5Ftf2vZtkb8iMlLhBu/BBPRkViahO0tPNCDXtqJCqNzcYFA1X1nWCbf+MZOnSxry+YZEFm
O+6jGYw3z8wVF5HUpykQ9AkJvpM/4u4PTPtsAxu/iaB9Yd3R7vkZcH93Ggzz3iPihXNXZGDI9vo/
+rIKL45j/SQ8l636YE5WuqMIGU55DZ9LBusIeuwmC8bmAMj/4OPa5oMVE5zcTpFk3WyW14gkiUPp
CJf4XQVTA1XEgG486MNUzhDJ7ehnGSeUjXfeaaqKZZ3ueBvDMB4KvCduVsYnzd7YGYgluWRwvokg
uGZuCQTM2PU987KTld8Ho6ILumSJ2Eo7WAvB56236FkZSTuvZg+xbl5CBUkQJruiGe91u5jxxn1J
p8raWvIwnboYVemystQO/tCl7MHbBIuCR5r52qS12IcRfZqrqKO9y2Sbbz+WDYZFVlvgzyf4pGnl
VHwE2Z2N/GmYY/2jKg136Shk+8aX2vUpTv0uo7zSkdZD2V7w5+z4Ol877dw6vLkOSjmlFb610qqy
EfNjpmmPDB6OhnX60rO2XncaTGefjV+jCh6AjFnXDMsodZb+ZU6pUAJi624BlLyEpan4jW95hOBe
D8DMjbh5igf+a6Ob3wbebLsecT4a7V4CUcCWKu6+g9APAmo/+D7rrt5/G23XPM3DQ0qxAZ0HKI6Y
drz14GCLU0FxSQq4cRF4axAH7X4E0op1M9ha0ndg5yC0hAMOG0XOh9TPPHNxKWeA9WIjJyjUYfoK
UIfqKS+BqO3a5TFS4kZBFlzKvnCeUrYKcdh8LxBpRPWhwbXySYtY100dLYwdLU4WLtpjkoNlhx2S
bJOhPxq9WV3IoW3reM7OhTtgSykH4HjdA70VkvUEMch5ABWnq6G45imrcsoMV6jogJbxtam64gNi
ZZtk8pYkTeXci/xglVa4rxuPpWaGtXXmT2sEhdEij58Dyt+v6u2PZpxW2M9o8HKXY9Y+mSgem3I0
uLOOa4G2DQQTT4hX4wayuTGd2rDxztiov2qDDRZuXXU2gvhTRrf/PEva/3Zzs4XNtc22lJKs1TwG
iz/f3KBqZkTkQrGhwgmvW03ViUjd+TQiWt/kUnLRgrnDzc01pIJufh7b3/U0Dvy4yHGnCeR/g+U9
IF/cVH/8a2OXiGlPGYTql4Gkft4kRNyT/GGedHT6z1++Y/11XnBt6ZquNKXHJsS1HbX89f508QxF
lM8uhii0HZ6hGBlCFgBg8ddBhbH9R6/sviYBOEJR+NEAI88x06AYsoissx/0un+vhpvKgGCLOtFr
pwiueR6iry6IbBMkIiAijqpqXdq6Wgkn+t5F8Zljf92F2CQTehGSR/DH3X9zo/7XG+zyF+NCzQxk
OY7PgLXccP/0F2NS6x1IrVw0TetA3vQHhQLbqF1W62WE4zxLvHVLXKEUPDpOZrJ9te2tcOOcpuHp
qbdza5OpeFs7VBcK6ZmHIhuvYd2xLXbYzBoRRSPJzGIhDrpDyfrBo0e5KiNrbXRDs84CajrskriW
tEAypJB2M0NIYKvhO6+DzIB4m4zm77ixMPyNQBhQTLg8T/m+T8ZgJ2zrJZ0mVrESS5Cjtv/5B2+Z
//qTdyxXccOHAsPr1Ic/9tdvkL/El6YsHCmSi+P75PXibUwuVvip+2aKaJ88N6qz8FSZ5X6AOCiG
EIpGx8KznH7ZEcx5i5S01zXdJWxL+54jbC9MTH7kOHkoE4On4i2pvmGs31Vr/0rKLrtF2Kmx3Pe8
2XTFA5ueArxFH6L3QFHYmP+troxe8nx689LG+2TDSnaW4fpmsDvYBE4WMx5k+dYcUtZZQQ48j7jp
aRyo904A5RglUo3dWPhH8ZsMMa62GeDejvtdeoS1sku0mi9sNjErs3jcjlZPx28H4IoshSlRtnM8
/FgIM9zZBr132gxPbYJTiWtpQxTRNR/ZgWwTHvkVnDx7X7csTI22A1KPmrM19dAAdPl/jJ3ZcqNc
mrVv5Y86pxo2c0d3H2ieLVke0johnE4n87SZufr/Qf6qnFUHHR2RoUgQwghJsPf7rvWsytk2KSyI
gbCTHY4Ad0nmgyC1hr6FV3NtFla3lAZOMa6y3SrQZLfAKoX8sof8lg+Vf7bwb/A2Yr5LOHo3ZeJO
tDBFeXVr71eFmWSFB1ZdOBHOIPKHimBrekLZkdqZlWn0i9H75//+nRHC+vcvjYBZaNmO67qOobmu
/e/TCyONRxNOFCBPMraJ6j61xFjvilhCKYqRQABJ64PN1zJoTeTABGxDMKAkWYJhKfskR7mTY5hP
lf7cy3I401icKFhqIbE+Kk/jUO4LeD5nbhXW0wi/H8FN2+994kRUbQhpUtEzkkAvk15bW9Qt13kp
hhv2STGq7a4oRMgvG7srMOz8IdjKAl2SJ9PtKFWVOEEV2macx9kW2ulz6Vc1bpWUKCtENouodfWz
nhvAsyuohqTODrMss4mP4bZ7gJUVzlRfecyblPqPbzvnqpZizydzwbpBi+W+jo+J8NSzym1w1/fq
E7//pNk6cYEu2SWSMY+sfUrg3yLJJsqwp9SMkQkZKsfiQMqK3FSK5x/q1G7nozMAwC4BAIXqQExD
GgPIcHTYvXmp6geTxE+p5s3GR60Jem4e255OCipmcbUIuahnhf9ARXGhGaPYJGavIHtAgUMuHzm2
Cn2RBlVtVpaE0tV2RTJbZG3SIdqhhIgvqWI9K6YINxbc/QMDtcVg5vHuvuRKyA+OO8bb+8fUug9h
BbDbIJFiXuqq99iSjLHIZdauMh94ZpaAsCT7lSBJ16Ff25LzR5jVT1G3mJOH0HzJuX/MrDr/wJpO
swb8zwbeM2rKoHssBYOiRIPXaZHOOURWvYYUtSuwu288k+yLnmkHaLwphX5Uyq0d0boyjSZ7yhWQ
MZ7buBc3Z0SDsf3BSIrqITUEwb9Bbi5TNFGM+LAKKMoTBEl/mztls9WoUmP1nHXa4D21mXLlMp/u
wRKni7RM1FUwKM02LEgqH1H1zCLsAAfNBMvbie4FU01aTT6uLm83rXT3ZECDBCq0/oHGwHtRtyTX
VZVyRcXCFbKywyNiEA67dJGPjS53Yy2+tF22DxRyH03dMpckvKdbOFk37APuYxkJaFCBZy56LzEo
2AX5LqlKhA4Rzs/GHAH2J+ux64I9Wla+i0TuxI68usSYA6bVJdDk4AZLJeYanATbwaVhMTh8meu+
ZFchHCiiOPIX7hxyo9VkWzVjnb24IcryQm2hrwTesTdNdWc1gTcCwUzrjSy9N8mZOX6tc01yWWHj
ba0MH/fGp4W3W6g0efaKNgz7IFffyLpR0ZTsZVzYj7aeBU+e0F/1TFRHdyjRpOT0siAS54QQSUvd
WDBQ+izoj4wb++P9f1A0VNTm8VuAUzgEXkfQSi+SI+NN49Q3gFqHUEUUo1bjMZDwVw1jadYZ1nTA
3SuJMg/3T/2D7A7rQ9PqK1yGHORFQfyMVj18benU8ZY+Cubf+OYYkfpuUYylpVBg7g2HlIDd7ga5
LboFVJN1Qmbc0Ead1afVpTNr96i6iNb8xN+SB0dppFHzk5weyl5zqfWNmCTsA1t3J7S18qqliHsy
tScB1E6KjaKROzwm2CdSEOkEIFLC1RqLkfRoBIvY8iB9DiiHN7nGvYT2R79s8ayfqMZbGwrGxjbl
xkGkqchXXl35j3VHBiJxqu4rkdi/bFUWNxuzwOi3Z4LbEA9itzrbRf1btwbxQyNvbZlVDFW70dd/
IN/blrbtPyHzH0+hiyH7vlnmIWvRDL6lZspF2xuEuQ0zVIJJXyzDcejOmu52QEB4kLhm6HyG3fb+
BPKjeluV6g+kzbhS3IxnBdcTbo7SnNW6M5ysYhhOpq8j7vYt6qqJpnP1n1a209NykCOcikFdMvgC
0wP3eqFP060qHSdUEUKIcRTnJmUiF+Y6Pzp+u7v7A/54JpIlblA8QNN/72vvy1IjbZrb4Ec+UBoZ
8sTc1NSqH1CmMkENCUriGrOPoRQVfd9ujbBEjQg4jDCPFoCi33DGYCTKENhDggFFuOBnS+SvvvAx
iEn7CIVkPFZpukf7RhM2F/FKAvclRkDW2mTkq58jbN+qjoY8FIRNog+JHiZi0alK9veFpo/6vdmE
Oy0ts3NQmdgYmfAxT2MuhhGY6J/ePlJGdo5+4PzujJB5Mp/CWnQpoRV6OL5lxntfeO2D5te3WB/8
4x2ZmA0OkO28fKSDh+B8ejDLEUCgk+7goVgvGjrGmWZBjcLQU9aISnp0uKBnvY8qROZuIKhfd8SP
7TVK3yFpT66JqRd0327IS2PdBAWCGFd7oH1Q3lyPG3dje+m1LmCsGmHCILGzmEMP8eij4Bq1rTUM
LxJ2d5l3+dVDanMdhPpJ5cFGbsJS2rndVkMkPOup3x/CzLINeJt8KZrmJKcHnarNStUIGb4v3p8w
JUiWsnHWUVfZsFZ4cGnJzWiCKcdmiejBfXY6W3uq3CtYtclCgpOyon5DzIvtr0GdkoDs1Buna7nZ
hPnPGjof4BAatVgvk9DmVlgm56bJ2me+lMGS+qk8wX8ttzIidjCNo2BW2TE2GNsJdnnd9nSPFcqv
lCo2pQs2FuXaoy3hCtNFGPb3h7aJwhWJ7/YGvqDvWsYzGnSHbE56pFMPG4ui2u67EuGLXmbIQqVf
nC3P6bZuRuCNPwCX8sqmW8GdvwGuIDKKnhGXL3tuqd4lTmrrWHJnWTlwj+ZlAGndbLc99fEXR4mX
wjflzTYN2n7MYIyCeIRWJgeqkVXcMLzGFHA0zSY7wtBrKL+K5j22YWxxMKZy8tWe3DdjfG0qf65D
MqQABBQmU+WxRCJ77FsUllGnlvNwnBiffSEehkqj/K+2P7oeHXVnyIMAQo1gtwDQihyM8Nbgqo8u
cs0opKzH4POiTU7kyo0uY2gzQk4I4dBMa+nGhzDPbT52haA7ffTfRathUA0L3Jldd+ziuMEAbTQn
u9eoS+QY+AIgab6tiAOGg3Q1yoJOTqSKS8FtYJvxm+1zNJ5qHyQvw2iKnR3JFJE15SJ0QcFWcQvC
yQKt23ZC0nZrGnenmeXWywsU98I7g17x6CArYEdd3GWNxnzV8z98t9+2TlX/zJN0qngX9rPoOaM5
Sr4Vt1QN/WxMAiL11JMqO3roZuesQBIR6+ImyqI1gu59aB5j5nq6Gp67ujJWsuu453srNyAkxBrR
M1l1653oNeGdtBXM9gZ5ISOg93PN92Dj2Zm2CXDzAkHqgPaLOLupbrVLXKOfx75rPqCSejGKpPth
wGOlziPN86gDWYn9dosoPTsw6NQ3VaFW+zCW7baONEI1qj7bQUyztjhQ/H2aquE2s4gW6jy/2jhK
0y1hLaPqSTSAOWOVvZs2E+k4658NXeLYUCWCHaht75F6BqFNsHop251p9ulja1nxquy9bqGmDBLn
A1KVWUYWxM5xA2unDvRocyzHGz0erlMvg4lZ9i5wey2TwZ0m+MqyKPP6UWmmoWhRbVJNN+egDLQ3
RqBkERfJNXCT4CA8PiLu88laotK5CNclFjrY9FEuTgRQIIcq22tVKsmCyOJynet8/Bpfrt/1qAyX
Dldv0cofeaZdOEU3j0v/TeGHQASnNF6ZEGI9FAszC0ackALQkedu8PwuG9K637TJ7jQGWfvSw0We
x1OwlTnW5gYCt7vMo9TDY2d86LZLDJAyyh3lmZcqN4OHRMfn7qCjXIzczcbELH54uBN3al48p37x
U/XU7EcUIfUnmCea6XLwD2TxUh4e22ZBwHG3VbJqWBU1E1NqxD8YxzhPVoS51bTXRdQlrxVyO6b2
yPvC4Xx/8Mdu3Bld/yjH0TncHwZcdojSzaXfm93MR1R6yGxtIUzpPvg1NQK/xu3gZNzRxt3gWe5+
6OunFMnMxdKiHBOIUswreiGLoIMkE1UEp8elY+4ySTSUo9fVngrApnJwgtHfrx7QDi/qZNw0AzZ5
rxnsE9b6bBH1hg1bDziz43cojwNsNyrFUe4FqjxYvv/E50FnJIN+ViXtcMOg9BDlXU0OHdIwAAME
mlmZ2MeNFh1SYhhD6YmFGlvZgXTEaEdyitjAjSAXFW/RTI2c8kHTQ0z6jWe9SYHl0cZTTRm4qNf0
YoAv6F7xU9HHJZZ8tQ6sR+QGyjMpw2H/Jundv+Zd6+/SBv9T0dmfRgnfmNiu+EH01bitjW1fY/am
6uVeDb9Xl8jGorkvUPxWGsrjcUrnrsbwKaCwKDSTkHVUv3vFVftD0VLOt7iik1yR5uvATJ0XqwiZ
ao16skg7+KddgCAdM5X+Gk0h3YaDlHBSbIQJQdqQSeNLjjSHzhfRW13fL6uweO0zUpa8AYW0Qpbi
Ihdafa6zQq5tLo97GZnRGr8aIbGYXoPBj87NoIXnESsxeDsq7zhJo6BwV7aBKbVqe/jXaONnGNHG
jSp6qgdwiuvSGn9kHW/dDMF1+BEqh25o16bF9wO4NvDyrB6sRabE3oxK4ZOeNNpHqz4qWavv2kIN
gOsZ7i6dHiKo+KqOPlpV0gatImpsxRYZZ4Sw1qTSJ31Fl+49iWJB1XD45TBVqlUZDkio0knYWFSX
1iwuuR5F5xJqpGmHSJDj6iHSAf6kfovkyxHRCcJ/dKIHgDwJEGPrJAS8ayqtzk5EwxxNrrEVI80M
z9L7J6wzFaAl7VhIg7DFmMYVznPSJ/kNbP0I37MtyOYUEXJgVV4rbXCv5MPwfgNS8wjivgVu5qAq
F/YuUnJ14ec49qb5BvgCQilVzw52ZjkpwVG6rXUlgTVWIMAFiKW/EFCDXoTi8DoZH/0YVXce5oiW
XULM3JZ8IdMd5Dpr/W3YKtVW5jAn+5QuY8xdaynhLBP87gNJUfDLWZbZntCkEqRVZvrWGiWG+rx6
xq7eX1Py765pYb/2IerYSikSQnEMZHZl1J+tbVcV2rmZHu7/G3t80kWih388kSplsCpb5KX3TcxB
1c6531cHmIV7O+F7JJG+bzrPlZegdaKT6eqrohvkpdFpQRsGzdnWRI9p2qJ7hFNO5SjV/TUhbclL
kYhLZfflhyxMEoUJJbti1+k3NXYd30NcbcRRfjIUFNZjH2fXnHDUOfQ25UffjW9g/7tPJHYIT83s
lYE/8EeyyMsR/GSJa2zAnHsmatnfITewmKa6wTO5qB80yuUvDKa7riisH4HhBmQ7hP2B8ShRVedY
YJa18kB/6xWFyO8uifakKOcvMkqWoHTMR2oIVPsN/9T7ZvhKVEgN8gADC9ha9VQbBJO7lQJ0uQze
q0KgJojqfB3bxsPQ6SEjQ5PWYVHXHyYY1l4Nq7ek8eqlV2PmYbLg4vYQ6XMckSeH0FGnk+wmz0ZP
Fz4moZOSTZE+94E/H1CqLzKjNghmK7KXsKKc4pvlAHo8yl+YqhJOXsNYwBqAV6nAI51DDVxiBSsw
7PodCsLgGqPaXfQ249RAJt6jS6zNIxICEgqZdihri5SHeZaTXeHpH3pAC9JXQHo0QznjDG3Cur2A
nUXcalYbUgHmMU1emv7GFP1FnmJrkpRTNnKWKvqtzn9T6EVjSW3Q7Q1sEGRrxlxUxikLCBkAUQSm
8TNQ3G2zJY3lFV0Wt7Sh+zCQDi46FMxGIV9i1b+20GR64LiLBkoY5VT/LQ3IjdFFLWaGdg3a8oC0
4MHyjXrGXOsji6/+mNK2HIxlrzM/6GNtChpuGkI5M+ABWkVznvqTTbvYccHF+M9aPbwpooWpIXH0
QvOYDaX6ovniASnhj6x6SVUCtlDGksGoOOK+RRZS6uPOi4QDaoo/Rc+ZzWzoXRP7bZHN6ymrRMfb
15syxWyHR2KgfZSG9afhfuY6KEfXskCmwz6mRcTFGMdwn+JRYhIUm8PGVOMd0dwAz2J0UY618N3k
oQI5TPMQdWULLgrccjjTC3F2OD9ECjxVmcBp62ufpnDnpuesDI2/401uMr8OD2ZoxzOapJj1Unx8
aOYQYdiLpL7aEu+6+YoygR66o070THiMTNQQxBMKCVd25M4lSIujNRrqq65PfyOD20QUdMgBXBSS
S+FoR6gCkTjXojwatf6zSC9W/GJImuxdZfXrpAOEbXbINDoIgqSRPZJ6iLChTm6wPE8UFXsQtUjN
JtmgNtrHynbIvE1bB9cwtn6iK0mJMyVw+hR0qBtmN3Oyu/e3DssqbrvyWZu0ZFAWGt4aR93SkkBA
P6AkHDAFA3l50fMzuop0aWU2bvWsPiTE7S6y0MATCCA+JBNk4crZWGBHtjt9WEb+BS4tyTe6/atM
g09YsOWsQqeDlNHiZq0QQWWtqgD8e0bdG2lbPRNKwjfPGo99aGHH5PdLn56PLvBfDR2RJDTE35So
9wLsBD1mDGlq+uTVqjEv4jGec2E65oDx4pRgmAww+MLzkJAzANSlHlO79W6kPl3R7mXrXo1PhBe4
MzQXDO0Q+Ppmf8OrsCRBU3LbRiiJEOoHbJa9q4cr1SQ3D5bxCE8wXZDgbc11VT95mQ2yF3lP1iSv
dZuEs6ziy1sgyGNEmNLyNPYePMpC9Zf0ct96Fdi6dAJoKfAC85IywBSCGYkBZGYxsyRZapXWiMXU
mOlEsBvDUaOoDeElVhgyeY1O8qXWv1A8CFdwf/vW95e1gTy9PQUV9aC8RDguCYqf2SXpt4mPQoLR
z7wBUWIbCvkMBXEMtJBgc/jw0uNTr5RygWKn6/SeqMQJFSGsaGY2mONLH5Fkh6Q0gCpCZHv5ZHfj
r7KTLw7z49pHwFF7NGEM5mezeVpUoMxqf+NXIVlNkArmiNnbGVO2Z91VbgZR7DM0F/6qIzoMZM0s
wymMvxCusFkvqsmqy7WRcAnixQwj9teDRKPoNCDoGSLOLWbSMJjwsAYBI3erQIRQIYXq6BYoGEHV
+sMAvkRxr0HTbstXDM/FDN28pHnjMg/wxmYDt4rhYLaqbOOSdFtqcpzpJE1RdEEfE4OzHOMA4nzw
Gjb678be2QEZz0QPHYEhbhvbIdSDpKa5muoVqCuEVKHtrtWmxMRkJnxoNgqYXqWIBEQkIQpyVlM7
VXTotMnQLWBVws2tG+4Rmv4bIztIIu1nOKUx2/Y4LF51QzYPiqNrSysYfoz2eCVazMbNy4NRt9Eh
9gOmX1bIoJzmMoHGMOrDCMsJzssFXi/0CEjWqJpfMSiCFy2IBi1KTp8ZZMsS5HXNAR1UPRZzA3Ae
92OaGzmTLoJI5kPNTvLco0gTZ2tp87MiaRMEFq2bfjAHjDF8SMaEhBcqWPA83xQgPwunANqnmJz7
ur7lSR6sI6EjbMUBi8J3Z7bcGVuKSHPCXy+a1W+hPCMNEwj8I9O/gDh4SSvb3ThZ/w5kFlv7dDvq
W+ux833SowWzq6a9ouv/XZaQjwzloufYiCylDJfYts3YYqJEo60zs0MMnHzZEZIyBwG4QhxmoQOY
hwMcFnzj9TIX5aFiGDaGfbzKy0lonWKYGGmXLDOYK7gKYAWhx5hr0xQjRe4HzmPBePq36AtjlbbN
0QRMuoyNeGerE7Eq4gYXmNkva6PGb7JSUUmPhQs2myZBnD7CkedqzOjRKc1irvQRnn8CVktfGKvg
sWtR5Mfd2B0sgmj5esFXMgjWFb5vrodEXRMigfvHNbkeBlhYynoT202x6wMM55YkxEDKNRilDNhQ
yM887ZcM2tDj5Fz0e4desj4SG+MzP68VtZ/7qviVJCaeoTLRFv5A0kGod3SZ1HDF5KnakQpqt9gO
fS9CnSj6NQ6jdU8amOmmYk62fLls6vRNacYprFGA88EmCVTB5AOBfTFDFUGqStzBcGxC5cEA1dJo
A7cqCqoCQ8yLbyHur7seUBKyZ0CFpHzDo2VaHhxoK9JnmXpiJph4fFYUps2FD9+RQBXlM5muNz7p
xZyrboG91YFGkgBO4w7UVpRX1Mib0zIgiDd0j0QXPcW5hluWGIBZHSevo6U6BCC0ZLn9JpWQ5GXI
RZR1lpEO2ziPLl2bYtwfQwImbIYgUIwy0UbUx3OgjfWnbTrFTAXMwNAm/51SmV+WphZBgRx/YW3l
byfuT9v0Pn0n1WaNXr5AD3/FCaVTmox/a+6yjcF4dhkSv6L9LPGZlZRO560bYbMzjb1TD+e2HxZp
bgFbHPwHnXgsPlk1XKSG8tPmAoGr2H8yy45CWkEUZk7PbmbXfOnMMDwNjl1uulx7U2KtnwNvPxWB
yte4DrsTt4ZyCJdMOsp5x1xlLoLGXPVZ/5g6Mbmqde8fa98rSeAmEQRnOaALmp8PiMjk2QAqAyeD
UmgmXP+BexuSV4eKmcM2T35nHEqn897GigFJYvTkqhmK9gO/kmeuRV34tw6rEg515Fz3RV93Ee5Y
4Ws/xHjyafQtjGoUR1+bElWd/FGEWnItfVU5YDicUsE5Jl3gUuyIeHuAUp7s9UK9JJ6Dpsip3SWj
F33DXY6wzQipKQFrGHyEfgpleoR4ar+FAdlILumkWwH66c1pV7UKbIrq8wVTrbOuZS5WbldFtwbR
kWs0ybHJ8t/O1G9rVG/dUeuDYcySqbZfq8ZQNWlC0Yu7r6r+sdV96b6evvzXC79XURlc0wm1/tjX
tJVK0eh430q0XrolGg0ccYeNTI3cI3aCmi+nRuNVgM5MkC2aikwZccbykrgxUyBF3btA3fJBHek/
mi0lrLijgkxAoXbr3RFDAUjcS4/q5tKjJI7zxPljVRUk6663awDRJPp+vyf8t+vGt+2vQ7uvn1bZ
dmcfS0/FajUdZDdt8ce5YQs8J87Xi+7rLVqX91Xfu/7nCwOPX2TmEDjbYEHnBEeBteJaEp7u58Oe
TrfPVIQxNg3g+1vu0PGqds3ol/3GZesc3cBrgrnxj8WvY9Pojt6fvR/Dfd+qipJ0OqdfW1DrpfPF
4tfrp2fvi99vZtqin1qtXy/wo/Zr8XuXHi0Bz9PdY5g45Vw2qVyjKaovhe8sFaWpT/cl1Xf9LQyp
fUFqTdA1azqG1dyVoXpOi6dUBvKC+CRdMXiMFvfFeFpHJaZYdcJEPzQtJmYlYZzC6U7NAIaDGKtg
bo5FjwWdyed9m8LVyksJ/4H+Ciba+0u+dgjvezVM9JPvfTWCtApDTRjdTvu//01+E/66StXua939
CSZG+EpJJP5jXYhXfw1VHiHRdFj3v+t5MWoNB5/g99/Iu7Rfexjv/lgXlwX1axp98/vL7hsTzWyu
mcHQt5qO5f7gjAHo1x65mxxKMOOM8sKN16bu7P66+x+OFD3Fhw/+4vt1nTIxBRvD+GOd7pLw63kG
pJ3pFN031utM3cD1UGff58kUKsTMUULb/uc5dwqbhpmNDfH7tWVE58em3/LH36ilmm67aVr8x7Fo
XrktcI7/8Tei0Wq3GWzwP/6GNrbqVnOZkH19rjF6C8K+6Bx/70sHqr8VaRX9sY7q1sR8Vel8389R
3SPagBr1+/vwVbCPO7oln9974geGB75zP75XGbThd4wtf36fC8wJzq4Z9dv3Kvi75LcH9dv37otO
pvvc8l6/95XRaNk3lAW+V5GU2cN8zZ/v+7qfR8pCYq8a3vV795U3mWBT4/F792NgI2/31K+P7P5C
EQeEJbnV+Xv3fllVh1TmD9/7ynBgHyIrP+lcReYMipml4+Lgp/yEdk550jptp7jTDQ4z95MKEXoW
G+2IJIgnc2Bs8zpLqu39WY+h1hLVnba6P1tgHFjLBHDY/VnDtrQd9yuL6y2vHWs3PgWKeL0/2YK9
fNSYAjRa7bY0SCnXEGQMT4RNRdmcySLMcCFzDPRnoOtUPW7C6cmEKC0IUHq/uT8bhFSp6P75X8eQ
6VlPFzqEcze9VoLY3VOzoDM8vTbEvAQTTT3fl1xYF1cqxbOvY4iZdamNEj+K6ZVmOrxKr09O9/10
RQdJJvLEJDBkt4ApF4UL7/X+bJv4nILWlcv7sxoqj60VGO38vki9bDiMBRrV+6LO/PTcpdbXnhxh
jE+O+tch0H7fjE6qfB1f5kW/a5HFx/sfiWo9mweAp7b33ZRiCJYuM771fdHzDYmpgLbufZHcbwD2
ukHTYTpePrfx2HnK+30pCsruUpE3dn+j91V2cagRHTDSG8lCsZSQBJHcviGGerAEaN4+Zfrau8wG
2kwwm5UCUFgKa0NIC/IzMYYKP5IdHXpoOOTm7FXbsp4MPwIDBDZz3eeN9XT/H8BRbXFfvG93f8V9
se7z6kGraYxqgfVUqmr3VJJVNC3cd2a7ySG3LefhvjXeJfjFqtnsx/uuR69a1Npgru8v6Ok4Uo0U
aPOm12uFNewkdq6v3Y2hZp8UzX+870khtetKUfa+YLb1l2r9Pz76//Q/878Mx9X//BfLHzngu9AP
6n9b/J+nPOXff02v+ec2//qK/zmGHzKv8t/1/7rV+jM/vaef1b9v9C975q//dXSL9/r9XxaWd8fe
pfmcnHoVsaL3o+B9TFv+X5/8fzT+/w++PwPB6n/8uf+/Xje9gf/+2yH8+SnD97/9tXJy1JFaw+J7
Vf/33xT773y1NBX+g2qq/F4w+H1Z/xRN+7vhmojdNNO0dCbJOEr/8v45fzdNjeYq2no06XQ+eeov
75/xd920DIMGky1cnNau87d/HNq/fITfH+mfHnJhCA7gD/MfXxXVdk1E1ZpqcaE0rX/TvCdk3Iuw
HedNUYlHRIUQ/Lo02bc9aWETGRXNJxTWFhP7vFOdD8+kJ4LIECW3gIwHFgKKnQWSJW9vTWgdeUME
EJJAuw4zQWi8mzz2rZxA970KR1zS7owFhfG8OJjS/9Rd7V0T9KBJSLxa0bgLRp3kU5JZ1p1FIboo
VbrCNvaUcumccQ/hIajD5hbpBz8k+hj/BKVKBAqqHtJ/GE05a8L25punWqfvpIcls8rBfwVKd4js
9LUJ/ZUuCNQQlBpNk5DtWlIZLYwMi34hVqNHouOAP7y1jyOqFJpzt8YKKCXUwbMrmg2g8wtOhM/e
LX/aeKhStXyAvIO9Og/cWWidqPNTlR5SSrFmf6KbASWFWnmlhFvi4QMC/YYX5KlUJ50oWRA39IqW
o9vW2oduYLlKy3br1xJP8aLXk2eRac9oxuTaQZDDWJBYHE1c80JiBggEoj55M1Vbm0lNvNMdmNNm
X/TCW/qA/xa6BkPLdX2yZuzgB+R/AzdJunFkBr8SHXSuDS8AD+eFWlKaGEBZJ+kvvcrJDQ2ZJ7V1
ua8pF0Er7UjNmUpysU0amD6sRr3cayXpIWqGnKK5KfYS/103991yje5wmNtN9VD5F6MOmXyP18QF
ryNh56GFoRp9Yy5IyXumlY42Q00A5jHaoLwRS1RRK7/H1d3V7jt+Zm9qwe8nsYUOS3EOPqKYyYng
pvlltvAhSGLKLueRqe/7zpGLEu30MpP6GcZQXjxlMUPoaVeRhgYRtECSHHoTJr4UlOiimCBKl9Ja
Su1jnrUU5d0Mchjue9Xi+0KtII/BpQSTyBsL7Mz3BSVNhA+qS3q1oSm3vjbkqtQvZTVlyHoWKHdn
UdiZvxRT0btOhkUdLgsu7Ssryz9hwpoaykoiM4oATGqvo1kIBEE6RA4LiusKTrBZMUYMO90WcSJy
Akwg0ZgT2GU4lEqy7JPcoTmh7IQiTq45yBAzvwernStnF38/U3kvWaVFSvJTvFW43S1q5xnJ0k0S
pkC2VxCvQJo+HT1ywme0cI5uQhNCknbA+HbujfZ7rpKUExDr1iSfSpjBxtdSmjNZtnXC+FdvJNWy
RoiShwQYJ/4L4WQ/rGGEbhT45SwaaJt0heOSNp7eGB35swBWN9YyBa3E0vOapYC8tSqz9mq4vKBT
SP1CGzNruhjLoW8xhDf7Jbaf54S3uSohSo1i6t0uq5bsCqDfXef/SseshwDneWCGkwXwAuTA8gHL
0caSCSRDUUHHy2LSaysPetRMFb4CXbFH589gkjjE5sUdco2MFQAGTnLmJylIATZf4lpXSS0wr3zt
dypDA1uRz2Bcdt0A9LmAV2mGUYO6iLqlJK8cL0VDPvzeiVHYu6VBCLkT0P1cF169N7PsuYa1OHP6
+Nn28msQ62dHcz6ahHJGZ7kzMfqP05NtlSYEsCKtbtv9gOEn0KofQeg/IM5mUOL55MTl9VwQKwZz
uL2aVevQM5DPvp6iTKcYV8HWtgDvAU1wDoQkQgtGhKFq+sdQyrWMsPgSkJkv0rpkgoo7UiXoluro
m2tUaHz9gGIS5BjHqJfUwxnzOQRODx2qXOYOQJfwEOioAOIXKyGnAQzLcoic13HQJTbH9mZ7jpyU
a6R56u6D7aIJwxW+LocI3iLi67EdaW1A/ZedzGiNoT+ttlnSAcft0jcDkBatw+6xQdsH+tb5oXjy
WOX9Sgr7oDOgNggEAHBO0wOQ1dVTyXpi8JaJAdP0GMBNbc7ILKcOl/jspbFJLQnNsV3aSb3mPvrm
JNEl9jBziEPYaNYiTUcMzAr88aI1nkRKBnGg9/QvhmtNmCYVGnfdZ/XecduMQNwN8/pNZRqoImg0
Kp6OTGwAaI5qqjbHjyAEcET5SjrypuTaOfX0H7ZHeb7l0mYO/KpTDLrg7n8TeoHY3vZmg2mv7MFa
0S4C3U0Sy4L0jXfPLB8ijx92C2J/1TCWXAVI1GGztScDmjKC5WJtkYwx76vgnJdPMrkoZbe32oeS
uBBoQd77MLQrpMncxrrAwDhbsq06AK3w3mqc10Wm8qsJ7Dk5gBu1sWiMafgqM+M4EEYOKG3XGfoH
vaFs0fZy3dr0G6KIRmnXksEWaGcwmHzlk+bm5kL8f/bOZDlyJMuy/9J7pAAKQKHY2jzQaMaZzg2E
dLpjnqGYvr4PGNlV1bXolt63SCaFQ0TQCANUn75377m7piwfRCzYX/unnkZfbCxY+dY7lmUp2MVC
f294ek0ahb2ZK9QzLBPQduFuQe799G0vepKFJorAWKVj8e1hntwYZvEBS+aPVU9I0wb1XNoQa38u
aFMudLDkA2HF4m3mfkNEhYwCyb4q71vuc0wIAlNRT6e/6uOPeYYUkGxowFj7yENwlOD2KHLjCc00
w9g0vnecUB0SQJaOmD79Zt43QlwoM14H0DKzbBDoqp4hVuM+iW4Z/YZXy+2fUBFdxhwxCn2GebPs
N8OeEPKWxPnSxLQr+7UweOhAQpZhfpXU29tYGDVaMetPPM9/2nbKViAwF1dbsoDcRW0+zZoI58Hi
ClsFPJNiAiFkcrbz7OakK9i3MaYmy0yvfjnd6I8eCMJc1SnTa9JZ/2axYxxIeDPXZBo86hJ0Ze68
SR/yJSdYA/YMXqBx6jf29DrbY38YZHYt8uapcVnjrQKdXXWQGPY39YQQPklOxqheW0KuK4OBKIbe
76bEPpAy6dI9rOsYC+1yz8EDwKrF3hi4rAed+eoZ3NYpKk2RkrfmJ3ipXEb7BclFphZsuk7xkjow
4QdVvFhD66z8knql7NUDK8R1jADT4BhM9321DJjKuUVGBpiPBYNoH48VlUjzvtFUW4xqKsJ+N2D5
GeeSNIETcfwOQhXvPFe8QjJmXohMr7LzNQ07bKhN+e6gp19hsjtbDud26dUulaL8IvxoXmP1eqwt
lCQ1/RLo7IMs0m0guYiTSNgKmfK6ynwvZHqIJBncptLnOLSeOyN9y03M+zzvjT9dw3hwHlFJIG8Y
X82eEkLEHX8odYCYA9wB5njmTvwtEwDiwxIhRJ9l2Tc0YYxzOD5Fzvi6vEN10y1xPObBcEZvQ1bg
e1Hi7Kn8y7DESImEkAe1IL8HlnG/yR+jwTVwduv3emEZpZ0zQVdnXACwIy+yJ6Ghp+H0uGbQKccg
PYypjRAIyaMx84Qub0mpxxOix8miHgwVUle5PC4ljX2RtN8EH+1dpB2qZzUMLNPF1McNYAziD/z7
u6Byz2X3JSr3j9dTCaWzzM+CHJUCCUBq79AX4wdEuLjqJ9tiJh+9yM7+1WsNKS3U164igcZMfgU+
O5iwg5U8OiJsXhACDnZCTEDW0YmjbdFN6aZr8h9I9AEnyCkZ+zOR849Rkk0YalHNyoS8w9ZeezMk
iyQyHj2TeY4PQ547gPvFr0bGLHfuZJyqIGKqplOOEh4c0W4R4qOevePYAR3SHc59VX81sH/HPtbA
NyW4+uSsmpC2cOO9ceJZTz6ZASFllZkhg3PZSNw6ZEprWHuTztGlCi60BqFfOBhATYTqKS2TiUfK
trlMycmqqBbCJOR+mzO5AzS5DcEdGC6vDCMFcW0s/anl/w49KNJxd6uEjceN+qodR/c0W7yvRU4M
emuhjoWgRJ7RGsTEIXd4+obe/1UZ7CJd6ler2fZOaBp60l1cFxIjC6VlRFfLse4gT3UNb3onR04V
Rf5di1PhikMPTdES4o8n9FmiTtLGbdblMe1IVS5apmdUyKCnOXJYAR2c5DHWL17sv6C8YyYuu50u
xLzOKgq/CPIqKJFVNtvECo7xm9sgL8cnQKLkahT2ez9Zb3Ph7hNScZVsj+n82xooCtiT7Lo5yQBh
texzIJPl1RyWkG0CdGx5IIZVAU6s3weDIUJ3K+eQWUaff5mlPaw1guFUea9kHBMC4bCIZDMFCaew
l+UXgXZ5N/L2JUqDaVU6z5FbvQCe//pZg3tnuolJvGiwKu6MZV3H+RFlZcF0t1crt2CnqELwak3w
mkTzTaLnnH+VYw4EvwfnMNyy3L+0PL5BHVCEljPB0WX5iDATTcAS/WbMRzO8aEWVl1FC5DVxgN6p
qyrEtkzjeXidA0cfEi6i2MHyDxIkAlrI96c7N+EZHlm+NBVe+pBq7V78lLNEbLh7H4egW5V/GyM6
1i6rZhNUGrx6QzGCgz+ZbqHj/27rinyA5knhh9km41/puEQRLSEESZlQSuEP7R3xNEs9rHTx1U3h
dw0rmWaA+pOH5mVK5kM+lOZhHNE+xXW4C0ukHimpJoYXrZTRc7aaMa6ggdyPowQKqd8tkTyaNttQ
SpUWskgl41MYozMIYZ9w+prV3o1rJha8svU8mBeTumYNPfejwFtKPkRoXKqKVYSB777sqpc+ic4d
pnnIxKBMijz/bolcWM1h0a68EQ+c4dMSPDtd+5j5m+ZTVfmXW9Wn1B2fiW3dpSgh8GRMDARCZx25
7VozjMFVaj2lrhhWfihudOyeuqhfzZrktsrV7GMEkhwS68tw3VvkszYC4HLXnOgQ58WoZ2j/RbxB
4Lo+nJabBKHv3gM+HPCY5aDRVoPdBMekCsoVq+Xeq/KA8eZ8j9Ko3LgtF4Cmptrbo/M6uLDvqmF2
10wGdqPNezxh69uW9fiScVCDt5wdinqsUc3JfdaBf5uLtt8Rlrru1PjJYWPYYqO9LFTFTvxuGN72
gTLeoUzfD3F5E2pIrq3H9rHIM4kankL+6SHRCVwTAlHQkTrQG1RyEf2R/PQKQWlussJH33UaPkOV
n85xhOIzdnHX6cF90I68FFHSH8p8ZIAyIaNowuzb77vtbLdoPpeQBtlpim1HJ1BoavglGJRw1MfM
ypeXqupLYx7syL9RG6OSHQZ5tNTaqL5z3+1BuVYvZlqV4Fo21uh8hsEMo9tCZJAL9mlgVj0Ukluc
hoBHM/Ga4jGbByyA5djA17b9XdiTNkZuWASlbscvr1a9JmSQkAwa4tnJkdOHItUYN2e0srxpgz0/
v8gll9mwuq9mDlFnwqMeTfSlEawebI6bOiX5s8zLU0gSm4WeukpuoQxe7dAYN7XpXb0+eKTu8VLX
2MVuACIHyPltjCumws0rMdzGsQ6ra5uEnJdHtqockmUa0GAyJbf7QLXDlbkKQU0U1JRScbDJEVCv
jaA/B1Be9hmePIJDI0rHAV9MWgO0EDjDzyJzsDmYzOHDx6lo/iJmchGy3zmyOc2kJUTePK6ngnMS
9mYszjYDkfCzdfxnz6pe0jp+aUAWkSODcnPZz8r80Rn0Ihcv37PWfEIBQwnIcYx4H0SL0SaQPEvY
WT7DyiKdIhCPmEdQLxguAtIZ3XtnPZh1RTKgXOQgiMUPar5NmQvocOrcTWNmiIhbQkUVRKtVHHq/
cQVHG2dmUVet+z1YB9MYhz3VhYmBIe+7u7Irb7jV16HEvjEHXK5mLHZ50l0nC8HkOA/TvlY3qcbz
nFX71piJeujr36QrsQYr0i+ruT71rmifo3ik8BPzqVri63Omgyfts110hKuB1drNLeKw5WRr+8Cb
nE+CRNxjkCafCqhoyqY761c5oQ9HgLfKLT+4DLVFeBSds8hmJImy4tUuIGYaYMo0vMxNmohX+Djd
uqkBXroBqR0xnEdsIBuzVI/Sc2D5a/dxnhfqRu1e7HB47zkoV5P7pxhahAaCTdwe9nDpfovJvmV+
xSAqn5BvNK9ZL05S2fFhzt5wVYSHwjI3DW2a5a003ZZ4vQSdsKvZF/3u1HUEZyZBRZcXODM7mp3i
oy91WexwpyRQaZhlD1m/K1U5bGmqMbWOCKmAE5yhShgPKmvJ8aHLvJ1lefVk8XdM+lu1cMlnmZCt
RzYQ3RMWyXnp38zmK5Ig6M74tzFqb2Xrz2tC4L5MjV0MXgb1j4U7GAfUEb3q3in0Fyywt0yPKTRO
xKix61lvwDGU2SSciLJxR+LJusRU/LIMqElvJOtl5Hcj+mITD607KB83Uh/OGYiNjchlsu7FbXQr
UrXt8oCMFQ2wQ6sosZpTJA2996PioQwJAVJ9u65lU++66L6drezY0p9bqUEemo5QRfpim5gKACdK
jKJ7vkNsgXiLzNWjiac2yqvg4HbgfkfKCWxaGDQK4O5mmrz27iUR1s3PxnffItoiWMDpaT/ttBT3
ZhASgSrNfU2nFUJKy7NulWfyT76qAu2nG2K/ohMTYOWyiPG2IO93Tzilfw2tRWvGiVDeAK3ca5my
9/YztyaYbYSYtrOfvfqy/N8yOOUoHLQHWduLeC2CyKRvpg+Ya+iuHchz1LOvOJbFtoahbCTizRYD
mjpuhHTiyc1JYAsM/iDOKke8v9868p6t6VwkCdtf7lV7E6jrqkElYZYF71Xwi6ftRQbkFS9p8MPO
TgJvky5dlA47lJdZ/h5yDq3see9N82PSSszdfxAX2ltSi1iznJtVE04YMABcQMK7AlkjMK4Hh9S8
lXLGc5LpauOreyvgQalqUsSKGdd83y7wbyqLSyNo51kGy09CNs4mHTHI1jkyR/2AxYF4RqYTrgWC
JBG/c2M7xeNDlHvnISPOtOC9FEZJAPjs/yJejpZ+/GEndbcdsfC2TfnK02Mcp/CE40msvaZdOBsP
Rr8sk2351sn0zm1Z5oOeKj7iZm4zb0DpZUHWzo5+ZYRI111EXbV+SiMzO0OAtQ9J01x7z64Ott+z
mvnGzSsruQtB2TkFuk+d0w7S0/hlJnc93l+WTXruc52/63YmQzYt3rAmvSb91MK5/oKwhUy0FrBo
fGyVEHMjHGwmm9BqbuPXKMj/5I7lHEzR3sejJbmzsws2fmJE/EZt4g7316LtoueE6QCl+DGsSdHq
WvOizCVFx0bHKj2NpK9zOcLIdUTW0NGkHOocDY3dnMTWmjg8FML5Mjy1ihx9rWT2QoCes9HKfexs
l9tdWOwazLlW7sRu6mA3IaYnPQ8ze5/ZVCdZWUu0HOkrjYQmZSlrH/8h/u6pz0ymFy3RBBpZq5IM
wbxvD3Q557V2RxzHey/yky75E3CsR/pjouUY9ygHYuv3N2CWF7cabh2uRZYOkD94rk1Unr0uavpI
rl6TLvJh1upSa0SiZTceREspbhs5VGT5d+ix7Hj91qqwEsuE2UQqs22RvGNLgjUXTRmz+BYnSjnj
MCrVSUxGudFp9y6m+kJqElpNEo4OVoWKvQiiiynit5Ka+DQ0/INmmp1CSFU9RSSxnxxojRDYQqK/
O/04B/qPrVmOwjkLCN7MX4simI54iZKVNFDoq+yBxtdHzsK+6g2YoAPdRq2bj6Tm8DNkpbsfOn5m
eONd6GZXyyIn3iB9tSGM3HZNfzP0FAbIjUIun1zjcvpOBoQ7puyYKRnxVrC5bZg0UVABFPXcul1j
vLiHKvxtII9d+l/5CqbVFqHjpgKf0ruo5EyHI8vSAaGJMx07Xu+68zPw6qiLo5jAK6goh1iCq5/d
m93yP80Rsxsulltcp7GEFBDJS2lVh2RU9XYY9f3Yd6DRpf0bGxx8jICWbMrDhSzIW015TmU0VYR6
eMeYbuGexvzflL2HDrMx3HXYHddxoFGbdoNA1tD9UgktxxnjMHKX4doVFP5u8RSoath2a0yHyPmn
prGOTGyo7ZcgTNpQh2n6rq34IyIoYRtV3kHKEmkltgyLriaz1JG2f/lLV9MTl40VP+xBGhLNhBfl
08/daoFps3mI5G1h6OghIVqRTbwcXPQpsn/NSRfb97nI93HQXs3w4GDYpRdR/o3mC1E46s7MlcEt
VkFNHyfSuWj+5ERtrhW7YetFECeTRr6qAeBG5zrvuUwnPPM2PXmBYrY1rmZFYPIYzd8FQDIJBXbv
6yLfRE7hHaWsQVPmIUUhp5RTVMx1dp2IQ1xVzqQgsCDRcyp6Ml1D+dcE00zSafdeMSqBnbsBO3di
Yu4w7yrMBRtNOxNrIHW2ycgpyXAtmDXlWveVS7c4QQdlMynNlcsYxyJq1gRnb/ZiiTMvf/Wte8Ie
Wr+AaEELUu24AfbRYIz3lsM5u+umVxOEKaYCKCAdRi09PU2u+hNjZ9gP9SF0KHSZUxSrDCNBbNFX
jvMeXv7yyDfVmrH/a99TYWD95WFSzmqaLKBKFcycIPycOlyPMvTEZipdoCyjAFajaE1WjnnsifUe
W/+30RjJlniDp4GkHA//a6PLQ5uUp3zpm5aCPOU8tDk7xdlfUzrFtvL69yZhdlvV2UcCGCd3OLkA
HDomtKPuqE7dftmHw+meNSPfmBjTaptniYf7vZchHRsTpYn1lUVGQ4grFH4bLV/mGMyRPHvj4//e
Ts2xSDHZG5P13pfkPbkRK1l1mubQPARGaO4oG2GZsbxna2i4dAMb42Bk+tHO8RKiLNiWsmE+TniD
7/kRmR1Dtbaa7iW3u3c634cGvKZL/AR3FemgpIkH+FcvNmQF8LbVIQynpzoYPmGUYjms9L5rczqO
3DdJ6p59l3B7R3DyEIn33cTkNjvqD0/IDI6N0Pc8ty5F7zyNeYrhscUyk4bxC9INmpchxudH0tk1
JwJECaES+xRRHhF97TkE1djDYJy99Aq2hMBHG5pN/dHbH4U0n4zS+G0vmSXUQWuYX/duRZhBAbw9
F/wXRr/93aY85lhS17zHck3A6mJcC7eEeMo/dsG23CydPgttXe1xxLHbVTxG18aWlF7tSEgcOGBk
Gu+WUWSbwJ3uKLy3U9a099xnAOneUy8NtrZWinuyLhhWmq8z5GbcsCz7ign38Hcu+yeAVsNudr2T
kZ5Lz0bNZR00nsWTPW7IAgo4msTBXpesHBz3nFqtVUbImqLQisfwe/HarscwZYg4XQybVa3K4c/3
qtzFTf/IXXMu3Mkm041vhy3T3aj4jpjP8UIK+OQOANC8ufUNqYN2kHc4xlMNZx5LVizobRb1LrP7
O1vN+tkJV0XtM9Kf1HxqQnmX9x711tyy6/Ekv/ioAGaPDrdp580fxoK+ka2MtNcnQzTmNTXlg0Pu
7F0qDFJgJsfcwPYviTof1LoWcbX30QebFd51xlNUAJWZv7TzyPxbRk9NGBUvXtbThTW54hFbLX73
9JnDZvo8Bf3nzBN7J7o0fYa0Wm5rH+iIQLP9HMv6c/ItOgpp/+31ZfP086Gs5l+t6ua7n686oyVL
3WcOVjhM0ZTpvLDA9msnG9KLZTfywUq5cJrfX5WuPtR1Q5vAtfvbYBN8lqGBJ81MiVMpEGi0Hd62
dE4KGsJ1dBf4yF/8glNE5xrBKY9q6w6SzF0+oT5Lpu7XMBTdyQmQ7ySMqw8AdsDLi847cjFwJk5D
/RS2KDrMqLgxT4JORLJH47s1zh4LirNPkgio5Wmvuwi5BfO8C+iCQ2O2fLV8q1s+A25+LEMh7zRB
nP98vyIdrDY7XJReVB5SbUSPZkwKmx2ow9wQhvjzFTUPKL2YyQ7AY71zXPObAZV1MQf3iYhLn9kG
2z+IaX8fAu0mI4CsOBYgtc1mJOZtcaSMst6SmlCOwPXHq4ZSiYDG3ti1qV97Ke5K7uflKRcItwEl
nHrh5c+ZZzJxl/OHFVYtnaO8PYsZv37thPbeVtGT36XBBzZ+Z93pIN7ZnZjWSlH20CQvd95cY3ex
7rOJa9o3qTzqMm7OWcTJKaP9z/gKwGmbqwbFT5gd7TA2925gf+Yh+THYiSpuRMwKlhOx+ZvzuWOY
vg8IRd21XQf81GqPJUyxfe8jxO8HAgaTqidWNh4I+AnjbQRh5++Uy3OLL5qODGmp1FJkhFXBQIO1
uiu0GjcGZorrhNMuT2z6LFj0X+uZ6ykyK994CzzUpHp7UtlFYNn9aHPjzg/G75FwkdvU+s2NtJ9n
4raXBA/7LVLDy2RSrGVtFmOKlPW2vfYNxCahSJRyYT0Ihd416B/g1ubXIXsPkDIxAfSbS8Fs84Sq
ao2Sy+MAQDp1sxxLg8ngXel/k83T8a+dVeaflPIpFHEMdX5M376b1ZVOibcX4AV3LeSiTVh5051U
eMR8m7CuHI7UwXOJSyx1iiZnNgDf9NG4caXhHbju2a7MmDAqonymdhJrOuWc9QBg7WGx+ltIkSP8
Sea+LO/OE8N9XtgcPYYGcohEkfVCivJSUSffHM06hGDU2GH1FLJ8g/j19zSHN71kho+JmvFYWIFt
Dk3kN4PbbCwZnVETWLCoU5xlXcQsxKCdKwxxHwaNf2vtPMd+6DobH4vBzYjr4DiLCCHSmKab1CNT
pvfa/rnnLHiA6MAQQu5djH/lGJNGlJSoa0RHqF+MBivH3Sztz1En7V8dk+RNUtiqLXBlI4GL7rXO
1BqYUL7TilhVbcbzOYr8o2N/FiLE0mLO0YPULK+x66AECsKXkVRO0NLueHO1pY95A+y+lMMTb5IP
LUGGFyQb2Wrq7ieUNs++kRhPUp4i/saq9MLPKIzddcakK6ywlxcBAdeGs5h+pi7Fe0DPtMfrBgw6
PfcRz46jyEhr6T9fdZliRTQhU5B89qAyJ74DAPmObEFeA2362JtCsTBd2ZeyyTlZQUkj06rf/nkh
Dp21qC+rPaNzojxDGHkVwa8rwtQ3oKqKnY7iD1LymsW3PGLsTIjCgqJq3Xe6puMyfTHHMM48amhj
UqbwyzWICuJQYAqv5MB4F0VD9ZDQxIqReV5HTx1D5GGroPWaYy9KlhZkwAfH4mTsEp8LLPKxckoO
xpotykvnXQAEiWxmXN/JaVK/ijkxSP5bA5RdgrVIaxMZWawogb6qiRrGnpeZW/orTTin46YOzmqu
nymrx1tKSM7m5yV2FmicH7Hr/1cF/1/TQP6PquDLp27i7rP4b8Jg+Z/CYOdfSoDFNU3fsxEIo4v9
H/+hDPb+ZcIvsZSnEPuyUMn/UAYL71+Ydkzpm6YpHBorwHbbf6eCOP/ykBITqiZh7f786P9BGbz8
+v9NF2xbIBdgUyEP9nz6yP8N9Rw6Q154kfneNcCcStopD43tPHJ0vGuFR6JHqvEP1mTLOQi1PiMr
/EYjHx6AcZFbXA8Jh3DDDe5zP/JJICSXlpbEfvKCJ9YoQcvEu49mmd7UFBhsXGW6c5pjOZivscKb
oEhpTHINHS4c5kviIuhrXFGdan0qF5RWNRhkCQ+Bg4DWV5AOczaHePpE58Lpyr0Wfc60GZvy5r9I
u/+tn/6vemkHOPt/vy7S4QBkKRt4ikMLdKEd/xdGeCmMcPLy6F4S0DEK71sgh00Zkx5dQy98ErKm
bQlWDuosiMt0lTPw2buqvzL3w9Oc8O3AEmfXZug9d5m9KcPmnVrjwq4T3xeqR6vJ1IuG6+9SyWNa
qfHUiXSNcOnbkajMONzXAnqkwtSxSdoRiEFR3ougfZCB4dwi4qiRA5FuMeZzdJHFjDqoZCovq0iv
uBN7ZNhsctJjq21Gctwx5oKqMK7kpjx7rW1eonE4W8UyM4zQqHikFuRGcegk87cZHyQD2QzWGk1a
aBQtjXBOF6HbR7u50h/a9t68pqy3bEFfwSC9rQoYmjQQiYc4ZdVNPxfW3VijXg5uOkGPCTfsMsnu
FSKGs6Wk7FdTQIJVkWzNsASZOJJM6o3fs1SveVw94vl/6BXtutRp1JYBHSQCuiP8OMOrYu2CasJG
GY0nC6wkutB+lYFlF4Ql7ENBzDfDkAMR5EQhWrTxxTDck7zKQj9b47Ho2z1Z0icyICxkvTSzEX8j
0FD0nERB2uFAnhPpajGNiV785eQ/H9QUfZgAydF702NuOZOtKxXk+3QCa8y+XjS6uU5JNl4xpuQ7
Z2JcLlLYBSVhi9X8RgJ1tk0o5Q4agC3s6nqdklKxq4QkGzpwASxmp3hS/pYtuKOXM3+ldNiLOT6F
2GZQcc/mpjQnuhjSPWjiMQfi5ZuZhhFVkQ0uc8vTEK0NB5AiN8EjVcU+vCoQsJdKO8NqHO8Feu09
xEbOaz1/bzZVySGjaDcRlWFuGBCEz0xW1CMZWQeZtRWDDpqKo50z2Or3DKdgG44ekybHpsM/badF
ILG4z82xhDBd2NahtcSL6NFNx+YYrHzX/tDdFIFQKO4IrrBKWZ41BLJd3WFstdH8nXJGdvvSCe7p
QTYHFtJ1LsNdYlmvuRHTI5YKlWTE5eyDutrOnp+vnXFCxb206WXCaVb0KdPR2AcSYffBWpYpuW2L
GkRAimFGhhR0qmDecLJDDJ8TOZhSUgXRb5IU7+z0vhyE+T6BGd5qM/9rjQS40zDYJWlUHXwPJoGe
Gfybbfyh8yzahRF1eo4QFglswlmt7v74S3a4lSfelUVqL4Wt8bxTGamWAFgjhg7G7rwrG2YFtlPc
itD/hFXaf3JyRSc2GM49TF5iEtvT7EcMFiZ9yFE2bGlAnkKGh0c9WEfTQMbREoDYCEgssc9pjng2
qZOMcSbxNdrT3jEU+XRB8g6KLDHOCLjzLfTGctuXxiOY57P28YGXcGN9KydbR3fPmPoNUmBvEGAn
eid6WsGvxgjPIUpXdrKqa+91MhdhNAB94uXIiAroyYWugSwi5ffA4KekJMUxc5abOhJ735UPZey+
t6pwni36hqWj8XcHCbMTGtT8etA7BnCzuVPHHg4jczj/tW5ZkfrCvUMqG9NHS+eryMMXDPBXrKcT
ijH31BK0vMppx005ypEuHR5rlHgrmtHnukjpdJGRWPk5aDqaB1ju51NeJWh31Ko1DWvVKUiFAP/R
b8KFAasEq6H1aDLUH6ND5MkU/dUDK2YmGJeFvs0wTV5b18TnWl3HVtokJ+2oCVDv2zkvAkg7me41
kg2SdDl7dqvWad7zyB425ULJSpkrZQpjC5TVbRzR+3eGjxqyA422ZkPlCXKqIjfFQR0nQ7vbZIbI
diyX0Cr9ldn8Tmgr196UHCNUETEUhHpQ1q4iiGUf1uotMmuDE6T1QGt+nxjNJ45qa+Pz7XWfj/Nm
SN8rp4ZEk5lqX4NxjwkRZuIeMF0LvoUBe9euEAIXMUNousH9VJ9i+6P0A3ODEw2kXwD1JaPjCWNL
3vuJvfTCe+NARunvNKfL7qu/ZLbQDMTXsmJaFFZqVXqJsxqCOH2qez3te8diHwPZEQK+uHddzj21
pzZ2MjFMajNrrwKGSa3Lyle3JBSAb0+qaV0ndXPUs6lPYrzi/SdEayGaVKOeEaYk5XZUjXEmtWZb
58bJXeY10gQR1XUg8Urb6lAeNDejz4djGuu9mVTjYRRDs5kmUa+DFEHBYELbUBUQMLKP6OHCoGJa
8Ok6stiXo+kdGP2tS9atoaRxGEZTfhI5HEnblFt3Lp6pvQev9lfKG/6KeYILBl2ia5eFFBWeQkl0
mtHCnxh6zHCpQagedF3u29qWRzv+mHgk0J4QQ+ZY4Yc/jdE5GJfTogldyRiDZ3TFS7ET78o8E6ew
D4b9PxKibvoCvGlRD/Ah8Bzr3gHvMqNoW2VjMW8tIPD3ZeyruxZuScLD15r3sdFC2eu6XTmzPGDK
KVeGL8q964TZuu1FehZN9Se3CdfoKVA4qUXvoGLvauYxHrLIv2FfH7LGRaxlgzpsUVCSeGV8RxDA
Voyg7Th0LyBBkEyE3tarua4/xBAB6/++rFOHNrFvrMmISPG4NvB6OO+inOcYCnb+qJKeYd4yMeg8
gZs9dFOw24V+bWk07YTh0YoSpvercULeFMN+zpbNB1R3i1D9ZC+f5R3C3KlSWEj4VjmG4khbZipj
zTYfXWrX3vlGDWa9ZTRzmr8ziLznMVGo4TtG3PHyG38+9G1Xnmoj2Zh+r+lXgcJEZMBPx+UHKj7o
ygGhuXxhprSTnPDPYJuKtoGFSDNkgOGX8ymFFLGsCiHbuf1W6YxM4+Xv+/mv/3xmaiS+IOa2jr2f
3QdfEeTlK/gro2+/R+j5IiwEDGRrLDNph3I0FLzC5cM/L6QK2VW88bVQ7luKF4Ag3uHBjg2iNOKk
Sw7N7F4gjac92tGSK+40bnHQRXI0B/E6kq2z64yaC758GHL9kiWxjZqV3d2R8500gnHPHtCjSOdD
W9kvYSazHYmFhAgUjBHr/vTzIfCn/gRAYdxGiuSGoqhO3hxwCfuJBwHtf7xlCk+nm8juCpzaEfoa
oaYdkK0sLLcO8SZIXtG1LJfHoqs9r4dpLmAI+/Z2qiUor//11vznFfz5niCEa9M0JVgpz0WNReDv
8q6EkSyp43wkwLImKqfn1J3RpoatX+EfiyUaCE9TKk57f4wRMi7/UpdX9krkrkGOjML48nO1hYt6
fyCxZfPzJUJhtlu7PNO9oOD4+evj1H1X+Km30xD9+4JYwh63foONqwUx2WToJtGGT0jPdoY1eiel
W7xohoUEIh98cDrLO5BXDTRwjAGIDE3SM6gv2vQU0nz65wN8zfafz4SDktl1IIY3D8K0FlxeXxHN
4VSn0P4IOlIec1vRX4MKDqatPgHOrk8J8VcHIEPbn28lSDROOXmv1AM/H7MlBMfI4ztUJKuAu4/H
iEmFp0MTQ3RzB+k6OMGewCeaEi6LdHo8/XwImsqHYk5iDfewuTfyCa3jbESs4zZCvbyCgMgUFWND
7UIxWj4bl5+2liE2OdFiKzGm3TmW7S/E6uFuIlTsJHOXtClHc8aou+zwsxr8vOP/PDisC4HpBmsK
3Eu1bBlWR2OdaTwXrTz//PLid/8/KTvTHUeVbts+ERJ989cG93b2TdUfVJW5Cwj6PuDp74Cs8+XR
1jlX95ZUCLDTdjptImKtOccsZ4IEq+kdVNWLqWTOLbNEvm/ozzLcRrHfMjj7ZUjo2ERgIc1mw+pu
aMHoVSG3pwZ4yJcb143RT8bN0WBZaFg/MjglRVdQKawoJU7gnNdNGs9/96oEfZlWfJ1GPDjikZka
n4FMv8UK4CE7Ksfteoho91aHDfDD3Bhvsd2OtyxLf+J6QRFT2qyh1hs8oZtXK7t832u9qzbHOFAx
KOx1henY963Y5vAnqBmpMVrr7PEUMHfVEq44XfpJZCTA7mguH2fa/+vp2szyvdWZ6te91Mp+XYCt
D2Zc5g9Nob6t94IlMO1K2iv70tOydyMGhbirKUFfmq6pLqOnVhenC6v/driem5Yb1j1mTJ+Gbhq7
9QfW+67n//Xz6zl18j6lVmg4PMIjXZAEYYrdkWIA1tjrKKwDzbVHK9vbnfmLUBHzoqibWkUGXAlk
p7Ny1HtxEUZ0EI6bLfAhXgXjFcYUdc53KX3PLToYpAkIFRpDvVAujcB+uxQYpwX1Jk4odqSCiRfI
7C9sHfd07RhW8yTI9elxwiuGZiasT50kb1koLwZdjkBnlTqnPaHtiUIMSHMFPRRESmYfra4vgypM
tY0qiEc0E5SwZRo+Ghk9e6RR+aXQ+Bt/b+pZeRU2BmlN4GHD4nYodBloYf7oIvzbhhMQvrzCTbGR
rhux5AH1kFjAC7tPyt/Vfo7Ku2EB2bFO2eX5fS0LVhF95BuSMbsbuquuJpdpHO91uOAIn7o0CRzd
3LPI+6cjmzM3rZ99NtGiRow/YfR0B3MIhviSzWN6Ytbi6zXAikkyT/lKGZWzB7o+D8aZdX+MojUy
ZYN8daMXZKRpVl5tk558TGH+yoAVBYWqQPADqRMYA6wG+UnBgVZnRNG9KTNa48RZGwXcHdoYl2bZ
8NbHJ8cEHG17xJtCpOXyHx6q3KuPwp31PZekZ6lkVWClrIfN5eM5jwomxGEqLpHS+jHd8VPN7HKR
a0ZM2z2Yps54SEqK4SJ5x5NKNiQkoUM7zDcnNo1L2s4b5joOxEGUOkWTPMTwtA6zggqXF9zR+Izb
y7qpujK5EBiwHoAmPBBTYQbhJB+NEc6eK0QdaDOsynrigzGXVnRqZumPo/6MccLdp3HfXFrFri9z
Pgti6EP+yEjDTA90HyOH1Mznes6JPSXLbFtS6G4Vxzt+fWX6tDqr+UehKR9qHFVBUxWBmhDNotnh
0c1sTNkFr401wcmYBJqbUFIosqPtKC3jlCxPLbB7Xurl13GRy1H4crbM3yCbKU/L/7SdogOq4dvY
e+3B6seM+lFIEmvlPQ8j4uXloFne17lo/jHldUqGmmlhiLFlblEolAMLHJsMhEZ2VycDA4ynkyTB
Ob3YXY0Vmgtm8PUovU3rjlmoE2ca1RnMgBnTE8fhTy4LjZRN7+fkglNR+aJvRot8paIy4d7rVDa0
ZaOC2uhLIlys5aqUKlUbZOFCeUkKZu/wYQQ+e0+bAfDRQcFdIv4MAHyo+MHA9zC/5dr0aUXwlOjx
7SoRbWtzEGcjTtUL+YVIawXvTvIwo1Tj95VR4KYU8JiwUHQxiEHxWr+lvR8Uy/usjtNv13Z2M/oq
fLzlW9QYrAb74Y8HvrslW882xuhUa2NgieHFzbvP5ePoieLZ0oG6CJXpfRnXYmsI9Xk2KL70pe17
KenFHjNAVh1qMAN+GkDrXOSyUds4BTuWvKa29WBnGVePxQhp6rDJliuPSnCeQT/fb7uErg5ftooC
Wmwob/GyoFDq9InW0B3znUDL40/0rukmUubf4aveqXjK9YMnSxCDZVn5QiBSgLpfbGySEepRHsre
/YGP9q410aaGZpdvQam/VLKy97k7ehfWUt6lp936tRe5Mzr7xRaw3mCVrK7BB2LemD60jujd740a
FePFtee/5+ZlplwYCjmB/3U3yhtnPU7SY51T+YoS981scs9nNtBusWfIrgsM0VChxVaCKuUtL0us
icv3Km3CYKgN6iB2oW5EnOznqYdFbYpXFCssLdUMM5HVUIGaBAVI43duDhR+M6If3fZdH+L6AK7m
PGvOhJoDK3qah4+KEqWXqjGtwCN7gGpEfYpdxdibvHNDH2FSgdKKbmSxwtjJfainCzFUtwCCQi7W
MQcOdk/C6tBQ5I1sRJezRkzytLwR2jyOFweJlDLz0BIL7kYMdOI84Zu5PcJQEvJiuXl/Sos8IJHy
TOoGiGWuSUgIzY1RtU3AZcGC2Ce9BhF0Zvxsk77aNahry4F+Yz+2FsGkQLVp14MQAQve73RzUE/8
55Em5C7dEtU6xtkBUuyT6dATVoD3LzOD3G27U87L0dPa8G0V4gAaYKK+gIAWqIqdLAvkMMiTTWTd
rglNxGf22FE2LP5oaWPsbIxlF2OsqP9Zaktxp5B0Nvk4r1dnJxOqTyLGJw64fV5BOQ4ztb3kLT5E
xWbAn7iyq728M0k2DlqDlZqKbI56ruOPVQRLMk6OJITbflZpjEDeQSMMQItUk2krBqUJfH5AHKnl
D7OWMP+jYtBJF7tOigO9VlG5mM4/EcO5lnZPrc7IMlCLDWoV56YX/SQcsw7QoCN4GwlO79Qj8AXy
sRsTka0SsbsepzmzFDKS0QuK4pxDzqhJo1mapfj7lsFLYy53mlRcHpP6M3MIo+SFcdkilTwotOQX
mYl7s2HgHbV4xv3D3wO+8VOu0V3xOurk8NdmX2hDkCOyvJA4QEqJpREEb9bo37AMi1oc5dDuzJYa
lZ1gsJwn3nSSC1W/6I3kqrTAHxTBn4QiU4/DT9oExVjmtkSC1rkuVbBEKFttmVTp03TqbbAm3cA3
mX7pryEblB35kJBvqerhYuvkZf39oeSSS0hQ2aZxk58TbTBWhzE5bcxTKkfJA12Vj6zcDrlk+Gmt
8Val/Z/YQNGp2jRVa3eeLoPB1WzIFDx0kfNMuhvpqU68H8cKrHTvEENoDwcbhI0CV2tT9fwpR6V+
kgPD8qR3cdA5pAFUkXKaqGnSEuuEH845ZmfDPLM6uUfKYm3VBIebx2Ijo7ZKqETTByyT8o02hm8u
DE1GQsM3vfQRTAFQ+xr7pds9VzHRbRX003myLqlJUlGUUb0yw8/B4A0e5/CUNbAvkrb2EwQucF7Q
z7NG8mqVnO1lwOmF+h47GDXaJn2AbazSms7GbROLazZb0ZE6BszexoRiHC1ug/pjGRot+6fON4Nq
CSyEubumZr1X+GhQstbH4JiH4YteEcNR4yXKYh2AzMgoszNrhUsO2iWgQIrXbtVFgQNxufHSH07J
AnlUmJAbNZp5Sj4+3KHWF5TSfBp1fqXVth87C1giQZOhSPtUdhQVLCpSpwxpv5Tj3dTj8lRaO+jA
mNBQ0REvuGfDYsljL29jU6kMQMbvgbQBz1i6fh0dj8FLHtUpRZYhGnFFEWXs+HR9FLV4V6OJMJgs
9EfMArgn45M9OD9qSjN8s+eLnpZYC8O3OTQph/HG6S489I2EuibGhkEvwthMh2FjlYTAV0551t2J
QCZKOpg45g/TaEMWP+O0Q1bzZ/3UTqMaBl4ftRuVJ790U1MQw1dFSCa4qsTLV3YkIunSL5v1EG5M
vquYz2D+4dwAYgngcvySKEZ4qZhR7eYcM4dmKO55wvx9zhzWnA4W9uUST+OU9KeKycXXZX8Z7L7m
/+u497W73iTj/JCqUIfWnysEoXObr7FxeRxsa/RPvKw3KGVyWVhHU7JyIAgInPKOpshzKPga5OAj
xJDZoLM7iUrJ8wocbP9VjvmuZf3r3Pdafb3L963/KuD8r/dbb/he9n8/wL/OfT/8+sjr/f7/z/2/
Ptv3w38/2/907v/+Ctaf+F/fCGmTUpfr8JuiodnTFkJQyaUuUBr1tW+oKRY26to0p6eZipvRKKR9
RGVzapbKCqCvH3KsmWnSlZmGT6syHgmIQcNJbe3JLNN7pYrnH1Fu60FHjeXQzSgsC8WAX4TVsZI/
pBsNFPjx6MS1pZ5dmGcoOMNragzF49im15Q4rTOBOShxNdv5YWcSWJilGWdh0WajjniM7WmkT5KD
isESjZmj4gJZzdpuSaqNlx+icEaGUVO8iVIrTr2umL5cso4U1X0VmAMfMZ6FV0NFArqez6fRAy+W
kshtek+el7PkaGqM7TSwzbLpfkSkzB4EGKCgVh5JiXwbFbd59JDeUGpwXlNSkMmEA4xdh7b7DvK+
3WI3zi8u3sTXEJuhSphWlrb1ew/LJGiBSSR6rFJU6ZR3oEZbDbrHq058EqO9UsH84PzEL7vNE0Kd
urmcXl3q2eZyHlIO12LbhVPDNwqWdwblrHRfpEiLR6/OxttoSTykhWweUaY/zoKcFrS9GFRNiT1F
WTzSw2KQdHTibTz72LZ9guei82vPMp8ZilE/DU1zSdWMmbmWPRawPJbfTC2iCr6aiSd1OZyJ42vS
6WFCRYfLUV28QsfOEtOtnZwnqydxYYkQauKEqbyRks+ioxCrNANXbCawpcOqj/tReUnt9jGymgTa
yNTc67X7kRqW/j4JbFRN7oZ7ZSioWY/1iZ6Z8TR2oX1Ds0ByTznPVJhRJ0HM7jvesIrsuFPiTcVB
bRqxU7BQKSp9trxrDkpBHGEMUkkqWLTAPm8F+d4MfkPyg6Rgh7qdOgW97tzTs0L0pyfvwisYpAo6
KEwx9rzEn9J1mI4NRH4YZvYrduzqvpnJ/HA961j31byzU3hw2Du97ZTS7U2ckbTguUdhGWbIqpOK
Ykd5mETC6s5YYnkIHLpEFVFPWDG9dzE6WLnifDyXram+Oc7D+l7rtEKP2YxA0RGd+z7UDH4Dba7b
kFnqE+K282SlmEA7HEhStZn7UOoP6jj5odbU3cswO0H/H34YE11haSrxbSKg57iMTNvOsf+hQb4X
zCzJ9lGc9xydzWi+K53A+WBShlvPko+CZ8CCY5O0XR2QhWG8Cu+HhQT7XYvRuaqGxC24HM5LNJe0
pNwbSXNwHap5LlndVd24z66dJ3eWlaQoSDg/ulW/4wOT7jsFcxEemIWJM/wGg50Qh+bZT1aDNpG/
8vtc5DrhYnTAF93E0bOBbVqFhf6b2hXibL4OzVzYb3XSU0hRyxcjK+WdJuxPoVbDGyuqPh9J7cXO
FliU195Uh99IwIGH3cFhOj5Paju86ibr6ox1lE8EBVYTbCUb1WntS5NYJXQwLQr4eou3jn/Mpc30
2PbGAKnZeELmHbEQj7XbvGQcdcM/prMEsqcE3Hh9Xt0pwvizPlm1KDmTpbnfzlwU1EQx36hBcHWG
j3AxJmm+Ydw047B97SRRX5Dcjj3kOZbpfHHbOCTpin7VblwEtFUhkQ3a2Fyn5TAqf7lQBppkyJ/d
RGZ3jen+6fMZJ6uZWHsNhnGwHpZxJYgTMn4lGk1UtNnqW4rMoZESr/HYLdF7tQEZTv1w88Z9Q0kz
70FrJ74xUMVTE+ctcmlskFsTXW2u2G/qEFh5mL/NZRZebVfHPhwDL2Fx455FRHnXSnV7t74BQifd
ihjy4tY0Kgv+4TiVkj6XYyo+rKYle3iR92sKUaQly7vJaE/NKCDq1/prGUsDKw9FJcw/pKfFiUfH
MYn8ymzUHEGFR0ZyRSJx2cD4J+L5BO6NZohc9AlYM8M94d47gRiOmWDmUAP72l9vX++/7v1Ph9Py
aP+6S65Qd/168H/93Hrv/3YzwWvm3tYKMlCXhrhKo2Td66jIcSljM/xnD/9DDBtqOcbz2NCySC1q
4+pwryy/RqjlxSmKap6Z9erVG2jtssqn2bRsUmSoX3vrOa8GqFfqDEb20s5sqOecUFc4gAfo0sRL
IyhUVAZ6igkHQ3UQGWvM4rmCN6d1Q/Hn7x7pGO+NMTugqLjRbvk9uqUH5MhFOKxRsRuTvj65CxYw
YpK6mZbDjB4lDmi9Pn0fJm2an8Z7u7LBjbnOQ1U4+okwZlrAfW3euVhhd/oYTyc3wo1DjzihtTFP
J6OsOSc9vNNheEHriAQ5aqtALM9hzg0jTxv9Xp/x+2m/D9eXx2q8oEl+XF9/YwLvYJCss82629QJ
Bdm8zv0QRPDJWrpf35v1XDvgBe9meY9SJyfVAi/B4JpHq5V0A9cXMup4CZQ+OXz/wj0ef5ew1b2+
NtWWDQRMQj4kiVpxhF8dFwAdTg8x8r5JGSeW5qG99DvXvWzpz6qUg7j4U0uf1kbYEF+TwUMSsmgc
1g3yfTqLAskSy1y19qGHuFvQYNZGjq6a4xLH59u3YusRFn6aLCs/rXvfGyUJ8xNj72uRkLO7ftKA
WOYntOnxvNWApfgRq/1NXnflVm34pg5tsrSf2XT/2SsJdT3iQgoZOcjzWZ4s7kmrw5RHUI/o5tBf
H9pev5vfz9JrtDiNKP21fojXTTF7CrWz5UO9blwXaIoyZcdq+SSvn2kotXi2K+zP0unl3w+1MoYf
4QwiAPYyncOJzzk1/78bJS7LYwNpIY6WtmBV9CdrDruvPUcx6RLa8aWMHfXoWtB0QOGpNsvLRPm0
7aHAVaRoSAPgpGgKwV+6OLaUeWlPd1+PAzT37956jro/CsD15L/u4y5PTZAKWFKGa98zsuG0bkjD
+bu3HrotOS5SshIvBQ1yraUpXOpm/3dvPYdxdK+aLqNu2mrB12WmlfXRE3+gKACSbnPHPtF1thGP
0NEZW/2A46Vu5M7MSwpuqt6dqiw5zIuoK7QXtMnUvBVJCGbaS6oT8w5vN3n5/WSDT/3e1B6EdFWZ
aQUS63LOQzomXlsGmpVGZ6kTQG7M7UOpRSZKwbbCKQq6QpSK5uc4pLvhvG6qSofbxit5l2PpAnxU
sKIgkjnPCOm/9tZDlG1q4C6vzigh99uKOJMfRPxpBiE+Wjbr3nqjkWTXGrf4vl1QtxpAVSpl2kYZ
oiDH8iKzh9L4B4ZWvS9m1XhgTg10PfocuxGfq4q7cvTEeACP3ftzHuOaLzus9YlKym3S0oUb0PFP
kzfxUj7lYGgXOivuMRl6a58OkXJvUjvnm7I1W+awkkC1wGwevEKJfkdQlX1SH8czS7HmgQBnyvva
SFMS+etBtKhwiXdOwXy4cIfxIe7q6WyPdXNw0P34MpHNkwmeqFC15EIhbkCiput+RynqDpCfi49B
urv1cN1MVn+bu1RB7YZWpelEcwiLYbhbN1qpzDckpKioGUJnk7HGzFRft3Myb6h7btWY+Anp6VQk
mN0Q6qM5te/15Us/xSPxdsWdQUn/YGsDzpCxmiQlbFkFcU3wtVL916Y28+yiKe0HImwKqMt5yA3o
nyrc8f+5K+UYzGNRniKlqtuLslRc1722jfp9Q0m9WJpIZiufkCSPe4slHqJDNi5O4bMhmcc4MIG2
05zaQY6xfIOm0Ybk0ZHNZRZ14qsTts+vkyEqpLMO1WapWWZL9ZKaL+55WmpbxUp2CoY/aFR0FHPn
LgKJfKy9ZKs17Q8PRBxAM+2kL0UVp9XdMxlN1LkS6qA9KGdsL2DJBjRT1AGTbOBrFioZrmhNiy9N
2cYXGCSfbae5kH5RQS2diwHgQBBrQDRsDXGTKKOfZVr/sJregHq9bLKEJgfdDhTbcMASUCV+R17i
plvqPsuoeyGj8EEyFyfhnBEz9eTXpi92luaIk91TWyOatdmwdsMoM7s7iqD4IPXS2OZ9r5w0c4RB
a7unClzt10btgBRuM1DGlPmdCKVl9wMdHe8vBfQT3WPmacueW+oXFUTffp1YmI2J1JeqlL9OMaDM
Qz75z4xjPTfqFfZSo3O+ZhxK3f73acd6KPSyJ0Hd+ihWSck65fjaJaGenKs0RUHCMO71JgnM67BO
JxY1UXxfLefX8ZvU2Pq0jt/r3rqJTTD+aUOUbwHZcIOn4kdjcYn1CoKll9mNuWwkmcFOb8ldnPaJ
BlKPB8rNDocr3xSKtRpUOmbFSGWWUX0gl0gb5vxoILH1KWgil6jiZDOTNh0YGZpXrWpI90UAx+IA
f5/WyFNua+TN2eVPWaCkiZz2n8lL5AlQjGTQYq/oRto3ybxHBs2Aqi4D99duiwPiYDWmD5ITz8A6
fJejlqPwXoZeJdq5UQhKaJkyrgO5t8wg17313Fj0B9RiuNZMkfORX25d5400Z37GGbmV66QSwRkL
opAMwMUcLcmmy9TIJ+kMf8Y6EK/zSh2RPz4kyLG8NSkTN/JmmMGyWccPfRndrW7+pYPNQoHJRlve
kfXGtLZTP4wx3dcqocCpEUNnQNozLJukWOQ/66yHGYx9TOzDOt9Rl3kQ2M32tO6t59ZDLWtgPlTj
QQ/tuDkUQ/fYxuTjFE3X0eTXdZVmO7uGg2NwIPWNNgey93gZAZfzGcleX3vruTonGNNh/sxHlRvW
TdsxdNfLZj2EcUGBGo/spu7o8gWmzDokfQ7Z1wr44qi+W6cv67u5vsFYK/U0IV5e0x8LjxS2uI+r
e61SbxPdFKoAOtELrO6iSAw3ezbeR0+C2ibFMx1R87SK+9jTdN+afQtRVSeHdkMYp+qHulcAyJie
KxemoGGEPzSdorHgyjPSKju2rqRVFoFdzKo4u64bzcsvjlnjwyRvL0ii2rivqobCH0uOeBHN5YuI
bt1TPZ4OR79On7A1b2ONdstt0YHgnBE0HrC5G+a745BLSU7mcHAJ+7yirH4D0Jgd2n4uLwKIcM/6
8s1FrUFkHNF84yUUdbkb08Y9pQhLN4Y5yO0Au49++XRQEG0zj7WcG/5FkNgNU2dXW8inyZ/CHg9D
QvUZPXV8r4sloTDqvVPKYLkZSQxWodOBdNYOrqjzvaZqLUgG8PLD2KWPpZm+pBmXWARhejBk05Pm
Qgbv+tQFNWz07qVR0r8b3ch/mnYZRLTdNjIZKUKqM7X2fnpIGWVahNVvfdhzAStoa3mF/txguntv
Jvz8pe01ZFmOzVZtFcqX/RhOeOLH4Um23q8pFv1lPUqhoO27nF6bSxqnnc7OO9CXBLyCY56MOnPe
ScfTxgfdG21fVcqNJRIufZWmHvTx3m0d5MHZ9JZFofJaVL2kqx46l/UQM8JeF57zyAdNPIu88k1j
VF6JWPM9RWlolZj6vta7Yp9A+XnoPBpBQ1cdateJtoCK4m1kuu6VbD7tIY2V30ps/YzUvHvKalgL
InWGF8uK84CJj3PNets7luoj083q7svalas06ku7klce52HGc8RSLoEtMHsEq2QWWoVJO4gsFGcs
5ellKrpbFyeP2TLXTuFLAOFRJeF0KriXjEbtWCXTT6HiZC6n+TVNaWFZo6xfyQy4QA/LH7CI1a8R
aPI51uFiuMkRdEB/LSqo5EDtQiS/nX6vgYS51/tOXKZJvZZE22gmFWs7E4GlEfmepCnOkAqc5ZQ9
MyQaLwNaLGZH5A5n4Lh2lV3o53r23LPHJ2aX9jbmz+IVyne2m4fee+W1Wnqj3U+je7TqRrmumxDS
F6m79M3CbthOoAbvRsvDWV67IULWHncG/tSg4yr8OETxIyrs0J9l4y4ZCebNBFLjUjw61sMw+cgl
5XtUOPQ3q7zzw2qAZ7RkpNFMZBEEW5veWt4Oj8Tg8NvMVnnDTTMeZWZqpEHERn/Ar0deG0ua6/RM
YudzZDf101xr6U66bX62lDqnO4oiPa/KXamJ7LennxIx5x8swZFZ52pxa0fXJulcHfxO78bnJI2f
XBcRm2NSlPZk9BJp1vPgqdNtPWIIRbkERP68HnbEKfgAd0Lf6PInCu4VOrYuvOiaSWF/whNtMJcG
7rofBgvvinETul4+fn28ZtxLQdTARgSZZJ3Hbu6Y3T8MdhZtK1wYV0lUOaXCa2Z60deG1MR/7NT0
TrX4hUECnl6iJcewaiA4ZJk4Zo6yL2IUjwUJhL+1NnoD5/wYGp36Yk72k5sIeKd2q5xN6mAQzyOM
GOCnmmksfEPtp62BFAtjt8eI0up45fCnvBYhL2yYXGT3o7w5KU19GP3u++gkmg9PVkGXzqzWXqgn
varAYQJwlirekxNiXI87+aK3tERIasqYKb+URSRfBvz9Tp8/q+KuyjH1c39xKUaMa30xJXe6PRXb
PISXkrnKw7oREDlUCnL9ZN1bkza+OKntd307PtptIl+0ojjQHukf1tvyVLu0/diflWI6D1mV3EVT
GN/pkljV2iE5fj2MrPnvDbkSmxQv1Ot6nkowfo8ewxnE5vy6bhrIq4uQa/m2NEtBW8OtxGQ+FDSt
vcLOH2Xzgp6jezKXTTcz3sCUxGI1Ou0TKCwLacPwvh5RxtODSSLhBPAF2NSz+/AkQtsmOgnh19Gl
+96bBufaCddNKq/OVI5kyC7Nb9Mc5wtsPv6G3sGJ0vGsGLNkBbHslnk3ntc94peGszbqf4wCFU8c
OllF5adCFDcL2AOl+XVEH6M6r+dja4lTtNUJgnKPCGJy2+mqMy29ysZ4zUTcHVhPTdeolJ9dZ5TH
CeXGvZ10QFegUgXr4Zwn0z12cx3cRvK2nso0uwgB1PUHW8BWoPTK4fpjchj//phuA6TXSp08MBXK
ZjclMW6hrnvSVSCtGS7XUOdoPWUufkgHseR5PafxFTzyCYq2663rOdSizKXC4X6e4u5p1pkhxEVH
hWF5kIEy1n2qm8F645BEr4Q34wsxYzRiLNFzC5616TlPrcgg3TuKsiNOzjx6vVg8Lq16NmpKVutd
ykZ3nzo66LM7jA/rqQpYBQNeWB68uHafdLJv+RralKddMIPCu9J5qNEYFMglFYECMCWXl1TC8Yh9
cKABT095kMZGHZJp66UpsKZMye8lDqZdnDRY6iTGtEJ3nCMNff1lAQMomjPvDBVQVanZ7o04dvfG
mp8ldZkPgZ5jO4yc4lyGZnSSjhHfwsqPGyxKkqro0JEnamHwwDdhsP4qZK4HlTF9EuFR891JqX2f
kj+DGDa1wTj2DkKHWqeoM19ri1fhGA+WnN6hrbubYkAC32GpIU1FMEkn0nF+9DKnBQ8mHnEBmtl0
Zi6o4G5JT/NovULZENteQWBI2KDYTLyXZTw/23p2G0KUq2GOlshQEEw5aoPcy7S1c/SYi/kDiaK1
TTQiwvuTmzqvYw2mN0MJOGcehEPz08r1XZWjfVf7PnlKK3PbzvgoCj6cc+F8WAQ3HRoXRmrkyg9T
Rt4BVUrrA9ffu6M13BkzVtmxwyia0IkN0RAiFSOuRAOzqNml31Xy02XSuagsw11lYglVmNsQHp+R
C+2kOxd8GqV+fHgK63Wuuv1ZC+1FNFs2vgu5qM2rG4go+mk2yZKA48gWdz+1An5/ZhoQo4b5IdXx
M7dzHoDIgyNlg6FX+zejoDiSQ3pFkLWz7PiotACy0kHA3ZjHK721jwkuf+GB/ogUQBlu9gSa0gPd
bt1VSUwRez5QxQsR1Zkvo1GhIieyWinHj1joT4My6H4VZbSVQEz5WUHjfHLp25RIyxML20iNsDd8
swZL4N0zzrAvWKFbe6NRCfRuit9Kl1RHlE2lb2PK7nmz932qfIznOAJEywpjn1vyaHpjs7MNJYH0
ZRC1rC2aC6wX3fQH8stx6bxpY16T+ZL9ko5J71fTPmanTi5GyAyoA6KJTMMgVdy6I8cBZZajN6zn
TDhhikPan17u5Ixmr8KXHU3tn2Qou40REe4dFtY5zQFmyVlweaTbAD5xZ9u4IhPVqYJa1++ssc23
2HAKvDLPCTTZ/djXv2TiUGazbMjEiFDSsHRufZ7fCjsjjiYyH6XLSlnG8V1edK+j0ydXPI/mWToT
xv6qRnJMBJlTiQcULegt7wZ+1X2ZVb8JWt0ProYbjE/DagYZIgLaC8NjvT9tkfzuwc5fceUAjGsF
E4/KfR5pdW8KlEeH3mofKluFzwT7rdNj0nqAo42UsIV6G41sL0Vx5K8IHFZXf4c1y0ehaqUvyvFR
jPXVBhYJ+c8dTkrr+OGAUbgo+Z44Jk7tGk0Sf39d5psRRahPR/OWNdF7DjrgaEimBL3pnZVMxpSG
BgqWbb0vrRQDvhPAxs6DZBZ87Qp+A6nvwKIgIHfTN1y/7c4Lo3OvFgcDAlihGkoA75NLiLslyTF6
Sl35Qsro4sJm+q3fqS292t6y8eR0FIGkGPE7tQUokVDb4yk+jBYARE1ihqoVJMxcIG+V/meoKuMh
MnXy3YlZ3HcWDROte3WdKdnauB9J1ugh6TPBdRolom8wnSZsgn4d/UgKgq6ijqIynlZC11SJwKFz
EUpRngJbCcet2i6JkGlAfvhvhcnHppi0f6rM+RmV7oeCsI3ai3hpRqyHLRYNB65PM3d/QIwlEAua
9yIHSNwkOHLUYTqXg43XWUfJvaCD5kY1fKuB3m6Uj5nhTU8y1c4t+kWd3KtCI7xM76gVdi+1dytz
pWV2opb32ZD8YpY+uDOjZ5icTf5SlFFHuogDlySTDhVPeDflikS9yQTKAYX0yQwt3jiDnBislJmf
rpcws0EPCHCnFulBoWi9xzomNRWj+wUWwK+yte70zvgzK+ChpFI8VG7zQZ6OMapUOlDMVfaScDwB
DHXF/ObYvC6WX3GuGL6u5NlNYNv2EiXZ1z1MU9Koj2I27nMyHfreSAO9tHFOdR7g+PnqsIa1BhXg
dxJ+zh3XL1fxB0Kk3+cZ6u0orsZU7qKaMCYL0C2CmsR1Qcrb6WMlnRcXrNVmsgkwZn7ZtCaXJlUe
RyRddIZbBkT7qpfpL0hVsZ+k/4e9M1mOG9my7a88qznugwOOxgc1CUQr9r2oCYxBiej7Hl9fy0NV
ZZl5r1VazWuitJTIYBABuB8/Z++107MH+tOMnTe/AO2vLPmjbctnOJL7csnlnVzJwCgAFCO3QO5p
rR+ylBDkXPQ6kbXrhPNWUlQtY3XdhOudQx97bWpuns5CPN3lRHvvc4u9rXaHNGgGj1QgF7g1ydnz
VhW92OSGdwotju05d/lomoaWqe2jpODpjloUISldXyvJH9r0GmQYdzl5oC6IqZ0ymPmlW5EOPPPW
FXx1gvkmbmhVMDpcaeTRMUe3mHpXZTahVbKOtCPenGpmaV7kW2szCkAY+KXwBODNQqjaJfQJ+Czy
dax2ceS+WtP15LWHPBdsJguTNYm7vHPRR/d9y/QnJwRm8szqGA/he1GlIohabwrs+JjMybPtWbhn
kIgTZfGs5jbD2ix5qoV3a5khHhx6c1TcgZkOh1JBZIQYt9DdVz2q31VdvzZivl+R5nJoIQHQtApi
D8zFx8MNmaRrWNI7RIdb2kLksuG3pg+0V0sErD/i7JP5RRCpApv7HH1mI15IZBlsYvYjfTa4kVOo
dS7xFS2HJ0SXaP7yxkGMvZ7hwT1H0UAGUXlKpmh8jlo4bX4SqDq5zkjJulPg3alEjBWkk8iQtg8k
VdTZ9DN1zrIZ7zzN46bPBChzxcLRtezqqI6GyXEwmwPmT7g4gWHKq6pBWutP9heDxgqOlbseZglG
OK3qL1qy+9WfslNSoe2HX7BGP4kKv3VWC0OOREuRGZC3aPDezzbaBMOh/d4hP1AtFRI4gL2NloZi
RO5pzYIiAb+36RweFwIQPqF2phszp2HOgZNkPrTENjVbqQJUFcfZaA714BM9Ma87GBpXrdoidqGN
Gzd6Q0q7+TBZ7k+DmJFcSCh1JkuZcJdffUIuzxQ6o+aUBH7XnseZEJa5YDRdVnoY6mdXKXr3HUla
blBmZDqmmGVNlcHHLIgvgfoJYsUuX0OZ/DBjli2fjlpIxzLIEb22+MO2xCB9Lqi+MCbemUjTiL2L
7+U6vxSu/SprNyAM1Nl0vfqyrfjHmvGeI580akinPZMJ0IQaQC1UTf5DWL4uDgtaFxc3Jb4HLNLJ
7TROYNEG+a1yrDtQbMNpxK+0A7D8k+3+vmvCn0mkBGFO+HvNrjeCuKIpELl6GI46Bl6m5QdO+GHF
nOw6PDRB5o/rTgMcbGWJ/bimD40tDoZabER62UOTEe9gIV5uhFtQ2k8Qs2xUF21mv9puem5dqIAk
aPnMgpMIRWCRJv1D37LWzqPUJgx2RB3SUwz2vLf4Nhq/AMlMAlIskjzhjvrbqWp+tU155aTTJ0om
wZww3caZavYqoaytjGZhK+8Pfp9MKIH6I/rCNhhCwMi+AdWiQSp8KIqEySMgxXaJPxKJ72Nlcjrw
iNFZX2+inh8d1eXdRF/w4IjqDTHRNjSbfVEN2548OyxgjKxyNAZZeTc0o3fduPa3ph6ioMwF9kEB
OzPrEITNIP9LGb8z3oBahujYSs3rJcnmu8ZZtvMSvk/LJoZ9rVXpQSvSr3Z2aRqmKHfS8UfVPRnu
OKCWJEXMWcX8QHQ1xdYOdiwOooZiqat4DsqIfYcUA5iyLjFWPYEOqfXiO4JfBLUaJ6PoquXRIYOE
gyjctoNruN0ulOWdIbPHAmDTdzvSmF77gCosDJhUzkHhSnxrI4bYihJ7Yx0xKRVUdTVhdCOT1AHQ
rr1iz+Bs8TIDw/uWeL+Ix+IRTCu0r5KHIU9AgzOv8TcAIKBbw1C7gYIH1BpGrjD8hyaBQW4N5Zc/
EB23Th+hNz3na/RmCrgwY29/GmomTJzsi3uUA5B6pYGj0UWnMzRFv+OOKHmTWRIMcfmchCcxwlGt
upDU6ix6Wz33Wk3mBM+hByTJES/FrpG12ApI6ohc+irtfDPHXyEmgidT35e1yqu90JXPDJfBWc3i
VjjNO+PzNCjWNtxwCJxl4r5yRQMC2sUpKlGgrUtZvJCng2shCW+H2bwZS7nFU3YIV+c1pf8TYwrY
zAy6qjphFKnSBiA+CbvJclN3y12plr0/DR3JiqTyIZI9Ndw99kJPyp21NB0MeqGzA0PvZSD88sSp
vqZF4zgMfNwrZdo/YiQbte6oEwiyA3aYXiVt94M4mQASJKwE+wq3ZjciDjTtRxtM07ZeExbywt0P
Jk1SJ0/RjgPNqZBRgKwckHom2OMZPQ0zNq0ipHFd60ISb1qZuweGDSxdjrdJspBASgunhqWTlGKz
DvKI12kcn5Iq/9ZIvwrSwNQ5XkBHPvNBERnBkfKg4m7dyWmUW9NH5j8mQGfnigSdLn9O2aJQGDgE
xHbxg1Uk5i6NYFep7lF0ig8f0QNDM0+RzkFNPil0EIt/slNqKxank8GZnLDHL1mh36OC2nuTfzZn
6R2hqKSHKruLiNcIXJCm/ZRLXCgs3W23fBdjvIM1mW8vf53Mn7RCiMKIMwPU+vQRdaVB0q2Vg/6S
y0lZPDGdy4a9rGDn62/s7hMui/KMQqnmyJhtysRf9uU8yyMH5s+BXBgv7A+Z1VvbNeZzoHhMNiX8
wMDxnQPlGGFrpjqkfvjuwZ6FQJA/Tat7s0y6qQrOPx6JYuuZTEFu7ElXA+AagRBHE8Z2aORNtFMz
m6EyYL2XVXi7JuRk+ixwJ6TNWBtGg5QxBjqDYmkdpxGHlunhf89L68aXP2JzBrMLAinrOsWQ393J
hRg7iKLcYTcDsJb7OSFMMBZYxJw6/VZVzYivFt+vx3ECbccZy23/uIDJqnlHYyhrsoeJb04MBiVd
U7Z70frnOp4XTLusWUpsnMn29t2USh06yXY9TQRKumK/tr5xV2f0E213DeIktY7W0MEAX9oHGEHB
GKEVnYvofjRluTVt+8YrQdjNU8pz7N8QT+Aj6KUADPW83cqHntKqLIPFbfJjavU7Y2zeB48ZWLTa
YFaat1G4zxCwpjdE3jddue6LzJ3f0OENVyQvEZMA3WhU1vnCtPs/guPfEBwd73KdiLL/z9j4P8W6
Bx/1r//3+qv9+euPye76e/4z2N2y/uGSp+ooYJuQEqEk/je/0XIIaVc+/wTF0bE8W/43v1HAbzRd
oUyoaZZjKfuP+EbfVBKWhGNCFyQx8X8V7C40nxGzQFSVOoLewVLle7ZpSmlKSknh/4XfWOI2qFO6
rAjWZmOT42E3OFmx0vtBt4vhlw0usa65NXz3neirzrOBWEpyUWfYpJNYIGcZDxYQWhIeTQjVLhvs
0ngnPHnWxolp1Pr2D89unY3Vz+G3yu4PU1Y/ELzzimEefj5ZexuyNxjzGsj9u4SQC3IKPMixFDQb
OyGibzJam9o6w+96XSXmR0O+0N5YpjHoyvTnVF1NVkvD0GVS3ZDvFQLm0KJz6mv1DNABcvNaHhnd
IZWuqxhl5n1ieO9JWF0p2yRYr1EL5KjlKBaKWE+63yZJLEI6hs+4iH9S+UuIcBEHupF+5wp/EsZk
v0NemG4AA6UU1oMi+9B/tnPczgXvglWpKpNzNXUvFTAB8vps/LsoQnD7GwPfxxDx1IIlK6T7XJv+
aTb853hBtjT39Y3lK3hNCK6zhT9qQCKp+DDr/FDWvY2uzX8GafsxLnylGu9TRZgph2I8ogvukWk1
g0HEZ4/LacdiDGZLdhtuJgQB7XFcAYqt69DvpDO+aOtWD3rR6vjFa+h8bN94EBO6bSGbXjD4HumZ
TNCF5BMoNOW/16ms/Q/9Ey4/WH8J7xlt5fiicrG7RKt2XPjLjxWZdypr73Vuox0Ztucljc+25Sbs
087p8lOHhjd+eXdN49xefupt9bOJbMyzfN08xeuelCEY+wsXeQBDBINw2aDp4rwxR2f0+if9ZvSr
i5j34elLPbLoE3Lm35SO8cKh+JkzwLmuO+rM8Fp5umIwr5umYJtMzpNkvIoVqRQRZ+ZZQsTMXnOr
IBqTcymxSS8xiOeyT875jE9prdCI+bHaxiaffbWOoCCM5IyggDcJ1DErOOrSMX8tiD7VV8L21Un1
S7chBG0/QdHc8OAnjNf5uFth7QmrOS42Oa5t+Y7J5pkm+d/xSIXzT4+5z+BL+sIRwtaP+V9wpA4H
9XFI7K+o/nQbTlAzGTuIwBJiq/gEnU+dKN4xCiDwhHvGGrLzXCxbxx4fFs4gvx/B0g4IHSY6EoM6
sx5ewMVqTzzesefq+8Bx3Lld92bPKyw68EE/QkVabJ26eMc+ZeMn5y8qLpvI43dFKJZ+6C9vJQn5
Z/0MYal5yN3p4XI75gXXSKX+S9VTo/vcKlHMx1vhvice8GSAqtlkfISXVURyzLbM7NjO3H2XX08B
j6152qLZe6uQwP1+VDrEMJfPJecoNVneSYXdfT6tdDt5SDDTnBkJEjyWnbOw/jGe8b+OjkPAnDjq
N0hIyq1vtjwvztUiuQgGHvOdvg8vt7F+5Vq/0zRyMXbZ8Cij8+Uv9BN5+Ya15O5ckoXlUgcRX34v
SpDbKDae5d3ix78fjSzhCc5DvHr0HvRzlgnMRxh/+5YsWx1hrh8Z/ZYut3szGjv9I6B071fPPgGG
S5eTM/EU6VehhDvrFzGq5mNMe9YJ55fBnIXvAB9tArqkDOSTmexwh0yKx12/N38ST4QN4mf5IRta
3Kn+FPVNSsvxfPn6LOYz0K+iar5JIK6VibyGpfJcFcm9x0FWOe4ttsC/u6cd6MZ/3rkY83ggjGGH
WP+CsBs1NjX3Un9ZGnAd+dkxmjxv005ce/3u1k93pl8IpGpvllDwcHNt9FJLNibVNiuKaIixoHfO
R8EeZNTes+vF55LldWUDuyzZsERvR2vpfy9rNPqMD1i+pyiLEEuBNSHMDrYh92huc7EQQF51S/UY
De5tou/TxlbPeORPsplJjra9O54P3O5TeG0UMfyNkK+pi8cl8W+LFHJN0qgrIMtQpJIeduPA36Cp
Dy7XGaURyzw31x+qlX9BKhbOP19FhZrIIz9dSdvRlcsfOcV9FZkV8J+vEBkbmAqIK+BgD77+v8Sz
2HJTav+EWZBlUzWn/PXlD9kW94ajnYn6ei8TO97fvDH9g/9UmKCQdy0BkE/An3Q8DZ7+A0C5XyNy
5wbvF0f229Jyblf9rOVp+DyPhMhx10cll29NWGeWcsJyP7NRXd6bvs37jKc0yn56pX3khP+7Fv5d
4/2rq6b++bIpai9f0fQmSoh3+ud3Z0T0KFEE/ApVfBul0zcarR1SFLZaPJvn3mCFhHHH9Mrd5/BY
dH7t7yWzmTsG1NAAPXaWywp5uTPDJj1beqsfEp52tG1Hr2kfWBGwVUj7VDrcEbnv3A453+6U2ZHB
H5Qc7ok+8U+XyqVsijMPbjC2y/XQxfeqnpyrQpcMZs4QRgzGl2gbBgXDR5Pkt3li7REZwyxaeGpc
VqNR8ocXPvYD/5WSmi6EN5lC1sNkmdNL9m9J5vvQD1dXk1HHHMqrPTosUms09aNgYFuxu9PvKjBG
2NdNyZV+6FqTl8SUfLrcKUgZ2hyrz7jqz01Xd0CCzmSYASms2RpjRexHM+aHy7NFnNRZr8rORMuG
z5WYYIao+gpzGEuCUK87OaOo7WY1XKZQ8bkKWeL1LeIsM4CW2bulsf5m+8A1y4inNbUx/2YWSImc
WFn9hYZL0Jmf35AfwyhYl13Q6z6LcHi6vFZHvpJFyApZ90fRIujT31MLQkbL+m1KCXLR66L+0dEU
soZSQ3RG2W0v63s+feYNSL5L4aOm9JywOOY+MXd9dosgiHWc306v9ql+2vHbPY6ELwHVfb38bpfa
LgZUcPkBlxpQr0u1MRu7kYQeFQ2PRu1880MWtRFpWKAj3vrau7n8eJTlPMV65Jb1JgSshtpUF5eh
AUWhqj9qeLxxK3ImQXrnL+wrFaE8t1xjZxMWEvolNiROmtulnG8JrabqHnCeNgbDlmykjSGY/el7
YkyrN3uFghlG1NyZS6elLjrOr323U1Sll6pnEWfCyJ6mxHZQvVj3ua4GdP3Elkpm6sLMOOO7Vc1h
4m8WFFP9dUVRpsOswwL17hPIePn3P6woIvSWOF67T9+vnzMRbeO8vDV6Hs7Z5n6ZCPFWUfk5qDAP
Cls5hKTlIKSsH1MNENCXxkuhj0iJUhaZpSiP5DodHc87VJa3vxwEWl1aeLr9Ui1qx0qOCTebkkMG
i6lXdrtL9WTDdKzrcHFfafkgLYfHnXgRQX3QHwsn/3LM5Kv3KrpTWkBJAPUmQ0NKePFA1Vlk5McZ
FdWp876wLFQYlQ4MLGHW2S8hyS0KzwFaWR3U44z7mPWZGMrjUEgadxoanMXudoXqCtwOx65ZJ19L
a2yHIhu3dEeAsdcubEbtyMhI48hMBDSkDHr+QjO1HtqjQG2JgCb98mLaRmX3Ynt1crCr6rPIab73
cfY1kTO+RSJpVNAyKueo6vRz7RlgXl5l6bIvN4NWnk5Pk/fuh6TZO2G1HcsWIKRNegfg05AxhfU6
86WlotdlN9NBzuNjIfCYWgjk+q4B41eb9yHMHbKWcpOWWcncmOxpd+j2f3Pj6HP4n7ciJSDJeiat
Nt2Wtv+yFTH+qKvRHM4JABAvQasj9W/d+g0sWjXX707WKLzFKXrKcUHtH6Nj4BBdEHVU+YLNarQZ
HJvvRmI9EcXusSSVp2qB3VyywZykOBRMfWn/bbtyVjtW237jEP/lcNiOZEVOfCLJSw2dgHA+lNyW
mDYdxrCmrH55hXVfSDEyKb1epbszRxCOFCZqN0/qCn7+S+dab5HDQ8qnDHE8Kd/X7qom3ZmpGlj3
KvPzoE3TB+QTCcanmkehHKqr3DDweZrRbY1Ba+uSha1QRVmk9cQiN4IuXm0c7JDrQGWK07qbytjZ
zV+MSJMDlQG/i8i63bDcd/qpWNOZTC87unHAEBy6bBxh9XNaG718ByBk2kQT4o1oKV4MgySwkpPI
5X653BcEDSis3MMdE5tpzp/iIf/Sd0ff2WfTfOxausPgGAyiDHilfG4DOqeMGfQNlGPCdwnyWcxf
ZrV+2RlBgGHVvtYKwBAB7RvyT5mThg3EhsW/YVcmZraKv3y3NoIR49xMzYEBEsAdi1swtXGB3h4A
9dIOAfkq8UYqdb/oyxZnyTvkGW7ElgMj6uVH4p9RPywQs2crupl/hQY4AjJ08QB587T5m/v0n2oS
JXzPIS3TchzHdl0dSfGH9Q1jQ96ExfoZ66NySfvSJml4dNgodc172QwuR3VLjIpmt7hpaqgt6x57
boDWBm+0cf83b4k+1V+fHN9jYXelY9omPaY/vyVSJUo5pfOn0B0GJjic/Pj4F3s5jpGFoKr+0iWt
Q8lkkZtwKcL1eTShv/E/vxP5L55hxbHYsqBbuHTd9Obwh4vD5VaLaPrPSy3EGXxF7RPK2NjUyNIp
ivp3+FpIcqr3ajHb3VKxkLItBjB5EjSJpNuykr523vyZ5cuhZSAX4KPY6iUboAFt9OLBjPpHYvvU
jljbtx48/O87fxI5icbJVy7xpqy6FONoZQSJRWtr1a+eQ9hCRkPJwi1TitbdLjTvL6sdMlkf/QpZ
YFG+vnR/U8b6/3zHWMJjVYPfZJNXogNk/nhRWtedUyhS55CRz4ij45jHI8eaNiYLAinxQQD4oSUg
BrpmOc9grLJDQqbVroO1RldI2Sfo79e2gSPxcsWYo4IcguNp2OyCWG9wS4XYWhwUQocecOimjkEW
0P4ytabsPsoqto8+Zna+dgBLxttwJb1xKWFnAnv60tdtiSSWYGndTko1sEtluzF90sKTSLdlkoL1
ysx4lRjAeR/mO1HdXhYwr4E3mNT1U2vgwYLazOWm8bLJm9dwQQ9oGnxXg8pmB60eyDEjucbZe+Sk
7VOj29F+ZyFTSUIpB5Gw7t7CWbI4+L15M2txAFRiYzc1ZK7QGU0OhYuKwMqJjE3H50nO95dHvBjI
G798pjgxydZgPUDD6mwBvhJdGYEA1wvKpO+a//mGB9/0T8+ebfl8sBbLgqDJ/JfObgLe2asX/4Mw
S0oHvYW3awSdz2YWpquNPuIn63JjoNQMLu+jSZ/zeoTp3ZhcmpDvm2pz0rorQX+43liVeCBFkJks
N8M4pDDdRpZJof+4vAALJt1cA3LErPcRXTiZRvqWkdh+QO04T/WxkuoxW+dxK6LhGq54ciCB6mlx
E8RuamDjG9jTG1LY5BJnJ2aBn32PpTLsvTwQIr2zBHSMpEYTvfTmxh8G9rF8cq4Vms0Br8mJCNl9
Gw/kqwvsSShbQAGGDaFXPEqEgtl0XTL2MLs8LC5bn9MssGMtor7L5JnsynZroJzeLV2Cczb3btKc
7S9R15Bs4Z7mLNt5XbRHerwfCH9gms0kT3ueS5Iz12Me3Z8rxqsNcaz3ly9kkipwUkwfFsr1TUNX
ctstZLw5DWExcMQx0xCxcbmP44gqvZquJkgdWnmVAlIIGnPCBmFw9zYdKg2OH4dlqhTnERSc9Wgz
JDfIWbSQuFy+atT1K1O5p3ZZjilmdo511RXIdAgtA1CydryuzU6fSPktL3vsYOjfJ5rfhLNSGS58
/yg7ojykM9A05i6pQ+s1am/Mfvh2+Y5ZX7jcqK8jGb7PecItIN8AXRKBa4zXaNV9ZCe4EROMUrri
y5o23hqJ+WCky08kvsb2srpdXktv5qBnoTHFDL4Bm2AkpM4jV6A+dPFwX07LsC2z23rU1Quz+22c
fjpDC5yKZE50hNwXZd3e0I93N0nK40b2znmyJbWiIxmUr/GX7oxTfXQPl8eAGHdiqmfx7hrc3Clj
WkKH+Fzx31Q7Jm7132zMl+bqn1oZynZMR9AloE9lm3qa88dllnxTwELC/Ji/Fz0zhJX8UkTKBLyW
5GdsOqmgUGTS2yFCeLJC8z6u0LV1ivqQO+hsZVjAf7te5iHn3qdnwxyYooq7ck2dlFF8YQLtk2+X
R7rJ2azqdGSZNflgK8u6jtfhffKb9wjRMFINtrYQ7Taj84zZ7hzkTvi5MvQ81lLdlQZJPJd1N4zl
ieFIsRnj3MNcyIquC/rLFnf56C5bWCuZrw7T57pm/Hs72Vu9yuubiKQWrqxSjD4cDpHZyq1/eZVx
Z8QomyNbfPaXc0/ML5MvnR2YBicVQSFzBZ05tj+dSKy/b0EZueehgR3YtKxWJUVx2THuvZwnzIbA
W7feG4n8zhJ9k0V8yWU5/b/p599MPyW7yv//r3y47Uf/8ZfpZ/Grraryj7NP/R2/Z5/C/YdAbSUU
5ZbtwyTm3DT96vp//zf/H0xDueOFZbm+6bo6Ha2EsRb/+78J+x+m53NQ10WjZwldxf5Xct0/XIdH
VimfpiBVrqX+N6NPqtA/txg9WwjLEwRAOC5dZJ+D3Z+fSzN287lZrP3IHN6okVA1Tr7rJBoOy17Z
8/VhbN77azHspmR4DrNpX3Zyl1cW+qEZ0Vcsz8zw6bpVV66FDw/UCfN+t9jKumiCOMvxmQDURy9G
/51tprHlL9Swz4S90iNosE7nyNzcnuagbHGkMabVIY/5U+UpkGfwdCMkBIcpbr6bMvPQBJBd1UVP
haXXX1sGayHrW9tmUwsFQQdpRrJP9N6MESxqj1HXFB3jWp7qqX4kExDKhCQrJjN+DUb1zPg1O86V
tzVNRJ4hfGeKzOLbis2S0+F7NKUFpnWzOAw1XNyBTo7nE4s9s+H6MgFIXnzHikNMSIWcpKZVPDY+
2p0k3hfwVhGUlUefoFoGmFl+VGwJXu8Spa72ozy1QzYHoSPQmlYQQskmu0687wyXFhQZpBxrHA2x
7ETLNQ60jgrepwg8ECOBxBUbwCsMreUDhQfEpCAnZSJgD8NcyKAFPBC9/T5yTogD94k1IKRSwGwQ
0sNtLvj0sDV5xb3sIIoPFTTu1s2uPCw95Pndz+n6ixmdOhr4UtoXu6ngqSOCAz5TrGdVw+fIK6qk
xPtMpuV58ufHqO1fDUm1rOqVuQrxhb1Jt48oqpaEHPgm8rRAXaX6Gui65Y6zlbBR6FQf4th683LQ
GQJxDG6/ztyDCzt41vicW2VybZkmMWbjp1xsqPdawlhgLh1bFd2rON3ZSfJQSKt7iLTFp/c08m38
Ga3IzpkvbB16tYWKSP4dYc9xpbZ51XEPomhzk/eewplPxDgPMJYTAtMC+rBIson5ccofnNA6+ind
l1GjdKlcPgcwEnONuMzW8bdZzah06y/4gea5fItLamVGaH2QLg4lPhXaRGx0ITM/GIb6Fi7vjpQu
/0oAZt1XDU4H38sRwegRP5HzOwuoTmhJwm58zojR3F9bMx26tH2ei5i6ffRu1iX7SSkVgIuaeE8l
uiITdjspBjUDuqL8QPp3miLjioF2SeKf7OqTjIHsVu3Lyth+59J07932XPf9VTFUp97Oj7VtP8rW
iDeE4uj7ffR0fZGnEante6iHT30mUYpjA96FnensQiw3ERpROzN2Nfa9TdbMwLv1gBDkcWjc0Vnf
e8ucbqH+zduoE5IZ8MA16axjsoj+VBnpw+IygUaAeKS13e7TPhPgiUeOfNhzNmxv50qmL24YnVzR
Q1glHhNdsM1JinUilPfWGj12S33KPbkb4c4Hi8MB0ZYk3HnebbL0T7MXorBGitg7SOXC1CHmYYPY
3c2uOd8cxinaDKNhYitK1B7+2DfkquYh7iYFhB1Ty/hc+v2DZ/jlI+XVMS1sss2tCYG1BZm4JS+T
J8g6WcTdGpYNEa2dKNGeyUs6pG6zbgwSw6hdr2Km+5B17VNGxiHjpF+1TYLzmK707hsqrlopFlB+
R5mkgBnL8QiDxhqrOGgJdTlOhX32p3e/q+7F5N306UCzxzLMvT1ln6CG763aKSmNbP8bxl+5kwhr
v4U+Fp/1bRD6YICjE3/KlSEjTOoWnfFqvMNqMXyJZdy6PMWY6fkXpk8BuVigY4qbqE0szh7mcKhj
h9i7hA9zKqJsi1Mw2lUm/kIvXtgFotZ6Eja5fq1h9B+9nL4Bd6iuZUw+AOOLOXsWjed87zuuG5Qr
lqAhrhAngjfKaqUlAg84d9vbLkO9m834PdqraPVd8qRC2P3CS765aAlNOyYupRJQvUSb7e26qfBs
ZkfowyXrHDOR2STfzyuxtE6ZHG6qoiv3Ub6MD2X3NMfgBBRYbc5vCeGjnJSDwgOPWK35nQh5ihIQ
GBux9PaPfM1fsxGDfRFa1460zVtj+QzTzzirsne7bV6cOBVETJjZ1k+rQ+h2PNlkkyKrac6SwJkH
cO7uXQ4KkKZ1lN3nqXptDnSjC4RzsXsUk/8CkOrVNOofDIPUzjVbaFGcFMGQx/tU9sX9OCC1achW
PJaEgm99isQ7U5Q/DWN4XTrXvwgxD/ZSrxC4HlIpEdfB6+kbfed0jRu4ZvPdRjY4CKYgI/R1jPCP
wr/jyNIgjVU4GyrWGCr+m9YaNE3BKFH9dO2hVQeUn8wVmSN28jGbydSTrZeyMkKbjG+KFsUMKyjm
5lfcZeCXvF/eqvKtGxLLRaNA834irBO+oTe5tNt1s+1uPYsxATjEEHLZJkph7ssieiynfO+k4mdO
Ngbf8CVr8QgPID7otscSF49pi9EJpfNLOcYntTAV8H1GFUlN2lK7Xk88cqQ9BNrCSy6RHbSkDiA4
GEljZ01sKKa7Hl+Ya93JMtuL2fisYnCLTl68MGr52asfsQ0ymrjI7YyE14/drwxRrBsdzfZnNvvv
rZHABkXQfwK1/tgZ5tF1lp0Z4m8qfGWemqBR2m9L/hsWNRSRjneNfQ4dkmc8WgbQ0zqxTFzwxjmr
e7E3ilXCVK8ePLTU3oJBtCm5GHhk7np6XlUZEsxYRdi0oEBE+WcsR5KViOcO23zPgBheaHTrevee
X7v7LI9mTnvi1Dxm4GrDeDr3ZYusV2LBK9yzF6t9bkxPGFlZtd35u5kyTU/H+9IjstAsEU52GcSe
9Vsnh+8TbaMF36frj+ysWNzbCTtHnzWEBXHRGfTpsX1fByWa6JSVeTP60ZfdJyXMeBZTVoswyPLu
24jwGL82n5Gtpqe4QarUxc7dEFYB2M47gE13mc0taINybdTA/lF9iMohgaGlw97gQDB8gWAmrD8b
c+X0HZLBKMz+m8bwb8bKDfqWOhK1FzO90KIBICd89/xf3jFirBUyFib25b4a/TFwRHYm+6UoIe0u
T7JIznbKk9fXL341VDRg4LKP4hEHwSciAOPQPEwk6RyWHB4utEXuWsQTft19w5r4MtpderCjlCDG
7lUlIiZ6ytb5U9+yNfzly8nZkcf4HRoA6VdiOUY+wxgflQqREcgEvAbwxNDtltX5AXjrU1FnOB8V
exlgkjBi1dggiQ8D1cL+mZswxcPgAKvN8NwtWKT95hu6+fjomJJjMyyFkkFP52GwAIVKgVW9rWby
vW3Y2yM6VUy2UQ7HxQtwRM/1rZPw3Q9raUmDrTqCC7h7TIdBwxC9uTP+1aLhD+H+wDHK6LWCuipX
nD/VdsGiXc3feTQxg+c9YAUQRlNTbkXvjAfKpX6zQA4rouIuK9m44tT/Mbm3YvweaRg74xCU32ZB
X7F8yQzFvIJQHxR2kKawuTsUFUDWWFFFJM59Y3zKLEExwHrdFq6/M2tvDZqIs/LOKacPc+pLNFgF
GzFKKSd/M1L3Y0iZ4nu1ee7i6j4zW1Iaprzcu9cdEmImIaZWNnnbFp8rQSjzY+bm4aH0auAhhnHf
phBjsPaCKHbX9wGyFV7nCVrwct+yzUIGwENl51ft6FJS1OYTFvFtq+nOg9fcuUZhbaaImzpfmIWH
E9kjDaBSOyEa2sZ9JMi30KarbeuhQ28K/544Te7T8mTH5ECqFiSIQIXWRfKz5xoFarJ/zSReQv4x
MBHoRR13ryB0rZ/th2kQ30HjUwTPCXu4uE7p5PvZYbCd7zlb4BY5C3jg5ii8zLjOMZnlI/okY67h
3NAxO5glRXyzKVef5OVmfhkG86HqyUhOw/JHKmivIMwKcftxbJiLUy5IeJ0smAUJERkwcIh9MUEi
uNN0WCsKDT8f9ganXxIEp3wLZa4+MPhkV+0r4vvwoe4Z4f7KUuxoNrAxy068I5he7qHsPzg6r+XG
kSyIfhEi4M0rCYJeJOVbL4jWqFXwtoAC8PV7sA8zsRE7o1GTQJm8mSeTOpKe/t+I1/6mLZc2AM2o
Cv+1iGV6tNwhqnP6qzKvGE5d394LYd0YwaswWBQm+rX0dSrpPSjxHGYCfgH2p9v6FxlztUvlRK6i
ivNzIcR5RkvZmClrc1mIZ2JJJEL8lGppeZtHzpxmjAekIjPHgYKQNedy5o/Fv6XXLnDQ2GEHZnVZ
rPdEq8kDCOOT2ANBZrumeWWYTa4+/CuMsueKfimYTDKlgLiiXJINtHmaXulzHveqT8V26mNtU02s
dMs4RkXqFNsMhPQmT8YQdTXdMY+MzF6TIaa+L3O1uVWqZG+9YSmmUGjMrk0wPJjxv8zd/L6YfEGe
SMtIuxWuxwbujOc2x0Tvxu6FHOuuz0zv2WngAnVNwzxefsZF/+VMvo14dBmZsd57nYtWhQpAGEjH
uugPB4HrT/by2E7cMExhVM+DqfI92HO6dAIim6h9JwaLSNWzV4VCyK3fcjGQhFPu/AxAZF+ECcg9
QAqPqra7W7K+5QTKuKm3yTbw6k+c+4tMyZuPuKzZbLbaYgbhRIFC1cD54FkEnhx2cGcJFTanssXq
BB8xebeainw5iO7I062H7p8XeN3nuOTWj++S8zi5h4jzw0tRBTxkFQGJLC/qHT2FBB0bXC0xoKIT
qbQLNeOXulDlm5csq66AMxQZ+20oDt1ocLWGexTVlEgS1e6G49KNeZSn+qX3EzqxFpM4UM/jp7iK
Gb1J46R6lRbtqrGTvqAbBSFsroIpMlCv0Vh2nMG+HFu0OGBx1vKJgwpg26K57c5ynci+AnbRzZHS
hEsWzw0bTyawX51Qjc9p2j4j5sprVyhq8+Z3Y5q4FGX8OFLpj8kv39sxoSXLIW2TAQ8OtY6JbTXT
SZd2xceoNaj99Fnt1mB/TSj0SCJm3XXnQ5cUx2Lqb7OTiXMjc3IcKxK2E841QN6HO3QPrPatkWxO
JQNDEu+CPOOUb8cl/jN0KO5j/F4kxZ4jcLGjX/5eiyzBYQFEzicMEzvFF0SFWyJdnEf+Pq61J4kE
dli5GpNus+f7sbaPp3G+2R417PRustq8IKXEh0pkFKQ0BP1oPsSMJ4u9xqJnB8i+hKpgQRIgdYub
anJebp4baDj46Ks7J3Qs5WsY2rKtWz8vl8ymy7KjLbnrYaU6deg5FmSNWD8LBaQmk5E/kWvMq2gm
yhaWSavClA+I1q970KNRM/gLjsPc0tw7rq0pvDRt99/USg2mj/gJrH+9O4eqaI6T1zeHeGrZxYR5
GsVwtiCuU4PjVdH0qQKt29VAHc7SyS/Qyn5pqx/C0RnoayjZNeGr3PPSuOOxJPt4wlJLqynnwnA9
vWoG36zdvtd8H02GUc5df1k7o5OqjLr1oNyb43meFYUpFpM9b5bbMSe4Nv1RdntT3gpFwJNiWtNN
VyOsVYfIcdeHaFhj5PkdBxritLNyALr1f71CkKYb6i8MaYLr1JpsksBDADrva8WpQGbT2ajIJMe6
/T02w6lfuihvs59Gy57lmIETSfRTLvOo79a6VGoT2D+qv+ZWOjp9zU5+H6bxkJuswzFXEcPPzYg3
lf9fd/K9EUS6lf7zsDjuneCrUzzzA2la7soQ52KfMQBHUbE0b73WknILAHQ5E8cFnSkkl85iSAyk
93AETWXUnncivZTeZqt2d1azEikgzAvEwk2dsSXOE0c5H7SB4zKPS3zzZCqyzv40HU23WA71muzV
jG1CiVJNJfdbgfGOeBqZBqUVlzGV5RVXtvmgz8F4LPbbgoWUq7HcDmn7xZCFo3XX4Xay6qdSq/41
rXlPC0qREDxXbsF/ONiznQDSirkv18+9L0KjUiF5O/0hBD1AcWsjls6uh9NfcjZpPROKrsSKopHP
X4JzDBT/rQBoevAxJoVLYFnR1GnLblHd+mix/Aij/tuUNQNHPYlD9vE6RDA+FnWaH+zePZijN22z
ZniwdzonsB/xk5u38ZPRLrfCk+HkaUnEOnrszNKgybn72w7gJTXDEQfYkeygJhcySr71DY3fibIL
XCLlTi+BsbF75XsIG3wsdFJ3rajCgkh1m8wK6gBM+9amXrBC2yxV+u06y+fkcYkW+XhuBqJ8k5f+
+h08pAy7fZs426JNP4MS0g0GzeZAFPKppJFgz6QJKmjLQbIqCOLF8b+GHmNQzSSEOT/v/CHXd7CK
AFoBVpr7QsN/Si19XhLuHK2GelQQpSxBz4lHqKbFj7qFiPBdQi9CKt16GjJhHTdMnybrQJtiKDiv
ZyU0eC+D5tgt57LAGV3qQLb0pv2qXYaifUSnmxeJuL/VcPS2SoKKsdA0mEl6JyqXYDYI6FYDEaKW
+BGDqpnurbpk/aMRDV2SX1E4Pt5M8yoMhWOTkPBGy2MPO3L65MbFLTbSnQDMOjN+PfaqufkVrdPc
a6ogJtbQ/HRAUwzUowy6QJnDdKqmTzhhxzYtufVjeIjb1T3ncanZaVwiNBHvag2QfGceZdHD4wjS
AXuB8RHMLfzt4qfgLHuyxmQjDMG3X3Ab1wmfZtI7qBTshR4bLw7nKFP4ije6TU9A3NAOagNgQkqx
ZYytssx7mlZ6kKv2ZD8kSf4+G7Y2zKJbqXEhLGLO7fzXlotUWoKEpe2D+aInVrXtKa1MkvYxN2h5
flJf9bQ8WbOF0JUrPMVOwztQ4weD9vOncrqtP9hc18o28uMhOZBSo31yTL8yraujzFJXuyP8Wk/0
QCAOHHRwT9tpgpNevtDhA0EHKotfCW0HZKd94AM/s8ZtOCCOB5iit7zMFQkF+apX2rxVENY2Ctfj
7IB2XBlQSAAzMa3kpZf9N3iPX6uV/TETFwAPn3xJQ0/do+Dasa9TcQwsuJ+ucy/4l2CHunsN5Pe+
GmgugwGVczQ9wpkYw6AgZq11IBM4jJlTmEErfeDJ4n6VP2uMcpinOyDEu5sL4d5ipV1a+5DlOUEW
TTtmAaiPqtB5bjPqv7j4Ey9vLtKxxz3sbWfrnN2u+kGa4o5ge9GclzaiIp5l36C/teWOn9jdFMbB
MJIMqL7Sll9c9zhvSF6phLT4DuuWjdnW+5qCnjo0gBqIBZMOGoJa3sYy+MrLsdwEQF62YiwjPtkn
G20uHJrx6gjCoAQGcOM135WVcTCW3lfjIEl0aTvs7GWmDwaYTMCLwvk/PqmMdWxA421MrfsvMJcd
2O7nOskAJ1WS6Q+xgM00ZefO0X64G+GvXsbIGNlDgWEEUULEzOTkr4259eIl2FVdF8sLVxPwCMPr
QE+QJ4qfTJVZxGeG0mdCqy8PGZSQyPH1caNguL24ZfGwZXF1k6I4OqVWb/EpJFsw9BhAW7L802xz
cHFKd2P7DN907cNTxsQBv6UVSvyI8ZvPvzsPRXM2uckR4ZnJKtjluKeLpnsvx+JJa3r9XFg8hUB4
PqWLyadxAKhV1kzGth8fQ1oRLJyNh1/kENcWDhE+7T1kjXDY1v0Hjw4aeoftAfyDBVIh65hS595O
NGyrMRKjdoANKkLFtHvbMTjiuM6lVebTv5E+4O2U6G9yivqBvoXGp/oZTyVSsLS2c6CeDO9tZmnM
PfXwqxV7O62NtG3JBpUj5vaBgOMyrerFYkaiaue9y1APZ+oIpVl/VWbOUL3DGhkH5UtMyxSUao+y
WJNqy6Tibasb7wI4MNQ1nvFJJE+UyT2Rx0kvjhO/c50kC0ThDq4ffJ9ZZ2/ytAJYpx7I0w0/Y/bC
ofKns1kgOcbFeLQHNtSAt33Tz+uWJtFKx3a9I+k/eMbbaGzGfT1hDKXWD99WplEll/9ga072xFr/
ERE/u3yblJMjB9Y1Yo9YCiwPYqZfobsWsl+LD01sIjOT1xFSVsaLq4KOFpx2AHPCCy6x1LdWCqFq
4nDotpSZ2cMQRz6+K/QrqgNZzLAUvcUzq8OkjR6wpH48tPPYc9kulu2a58NTq/P+bWLP/nB95iNp
psA1mcC9fk2lQ2nS6KR3gxym3sHMPeRwwwFB4N6tTodr5mjbbmxRXhb7i1LTFg0P92wa/L8JItn6
ntFsdI+/LOy1bjBTcMiEq6eoymc1m2pb/1iRCbqxI3SK/wT5/NBp/2nOiD8iyZMDyW+4LbNr8Ec3
XASjPFq0IYiscTXEmpYX2hWXdt2hOgJEyzVLtH3iln+AIYXLQgGsrNgKfaITs8M/x7j3D3h8jYNZ
W0StNvKHQaXUyTw8PBO1EdOMy5XbgeLjUGELgeRjips6rFW7Gw2/Pg7BnVyqeXDn9Bx7y1OSrlHQ
3CsjPMz0uNaATyu6t9DL1rkcTFIYJSNtX552AQ9ahNUQNCEoJccbXjz45GOVfmAHLHZ2xyfiiGqn
7GEnew7n0G+qs5/J/QhpcYsidCXPSMFbIssdnbRaaNuoGr45fVTSqY8GtqSwr+1HCvXKDPxks3gF
Gi+TpATWaBZoMVXl1FdpSjK37H7rFMB5lvNpKK8Jq9ZIr8LDh0cIJvGI3fQltm6ta7Dz+tNPqud3
ieELmQWUYB1TNTGxRRaYGAlPvsxloMJxnbp3PMkHbkN7wLpRj6sR9j1SN1EVpphDoIegxcvNFHAY
8AnHwNnyL4R4nPFReAutSaN2cd1y2HvuaFDKfDB7vTuWQwLQjGiFoJmRk1J/4LY3MRLTPkeyqoKO
d7iJS0oxDACnZUGZBHJC06ji6jQBcFOl+1qR3EvAHMJPVILPGNdbkh/8qn5DzC22MkY/aiFG+yNu
WwtatTlNoK3Kd3YZj/8WuBh/QNzUp+qn9h0VJXEDo45vkT9Dsm1WWENMDC53Ar5XO/Jxd+wM9Kyl
EvqGgVp7aF3KatEWiM8Nfnnwu3Hvyj8ZtRelGY9XrTx6Cjdwk7rkrzGPZ7k855pFxKJPkl3Q4wqN
rfw+9gu4HOrDGHAmx1YZB9jO3M3KstvHxkzZH7TPRdpLWNe0w3s9YyPG56fWcrQdRkVaPAeaQ4xP
zLviMJrriXs4Q18swq6f8sMcDJ9jEMmGP9GYelQxce6kw9zZ00v2PnbFP7eE02vYjQeVllIo1Eyl
S52Vuz7nHVs12uFnNryU9eIcmrllCisqriHgM0XbHJOmZL7LuL/Q746H3mXlkkS55tQcepEPIeym
eERcf6+jzPHNJjRHmwwaGHv9UY1RHpBLN0OmYRlJFKk7xVe3euXKr9j2XmY7OdhOSg/JrTY4pVRp
1DRDaMzdaejNE0p6qPmnAoAR+jTy5qh4Jjgqlg0AWu/L7rjQBpFbnpitebWC6oZMkALObBSTT2Sf
MLG0zzw2Vllh+TQxltcQbPHHPzN3TighUG/mYn8mLk+L4CQ9CPdKTJU9ZfivVMs3HTboMab9OrTE
wC1R/k5lEQ3Un60qaz94T3bz0xJ94m6kTkHA1AWp5wN1c9sTigxql0UbpmnsNT6DyuXM7IX3nZNG
ARNY1xCDi8f6xfSsPWj/fznVPPCNHKHCHNaxZVrC5bNLaoST4I4Yvw1mCFpZxqZVeHQxznerlIBJ
s/nEG/FuGM8dLgb3HWdGy6CbcKiVJJE+XekQfHZF/ZZK71Kl6pmyPnwfdCvX/TOHPXAJA37QoHlm
2/pNFdwq2oJeYvldi2Cb6P/E/IoSQYI+AX7Xp/ZT3p6dgKAii5ihYwDZM9XKYaQPNReB5BV9Ztia
ggIJKpRYt5EnivglE/yPtsHPm8RMVkp9IPBmjhdZ0C+n5L1qzGM/Zd8OzDFu3PBpyvilnuXeKBCW
vUnLtiD4H37+MresY5oTE2RQnHkShASta9vdMLnBOof88q0UXdo7dS0TFCvhBupDrIRtsyTUX8m4
T0PyXprn/Kdm57krtHYnHZflhitnRP/hmDos+LBrTZfHLHPLuzUn2yWnZFzI4DMpl/fU0Q6JOX2l
unHqe0R2kI5OiDt3VV/wmOe5E7WpP+zMjjLCTj9ynuXbHIovfvBXPdufeC84Wcsny5N3fUbj7u3i
Cd7RGm+HCXCereE2WlDTIXBw4R5ocFa/aGuvvHwM3gas74E6Ukj4qZXanW46Q09mVmTUxvi3TzR9
24/duZ39W+Kmz0SRv/yunDkN8kYkOYnJJeHo5ee/qa0fu+I5sTl3iqH8klhHijH50/rg5ATBzMGN
DC3pQIcqABZLwkbHedpZ60AoI9qxjeFk5Q000MmdFQZvcQ5ucLrWGZMv0TgXDN8cxWzwZQCsdlRW
btZPxPY+YXn97csFBkS57DrXpNltNK/DiBWB5BmmGd5J3cCBXpQPLN4eUzmdncD8cTlzUJdIGbxF
WZ1BHpTJNQzimPEq9zHOWDsTJW+rd0G30wI2EmPUxKYf5re+SF6NGgkcojLDVUsHOMTeusiRXlJu
gllwN6i42sl5uMi6/Mhc+ltWLm25aHeO4yHeQIcVxkk2g2RpmuI/4JbewHetc9eOpar57Sx5ZK2D
O+hwkaAjvYnje+54aOMOp5FCsB1ShSNr7b/2Wnt11MmyRX/xmP7xLm3MVuJ716pbPRvGrh/6i283
X6aDyddd/J9YSFBGGgn5hhXbI4nar9rdAt6urn9h/d0IHxyNdrgNGo25+mK8z9WIp9paQ6ApEzX2
olBaLR2HefwU1OVr7Vb9rTDnY9Kz2y0GR1O/u/OVMPqgsrxHPES7n9Gd3fGa9H29TjvPFHN9Zfwc
UApMUmQVvLPpuggoL2JQqIc1ZSoDnNzUvHCXZyoScPen+0j2y3SN2UVEHH9WXs1GrPS/gZqfaIpI
wzgvOMQATTk0k3bgNEhl7DRAJVbi3PX+TLOLT2LCoMcmySJKWN09WgJNB5Q8NQP+wP5atiBpDR8L
R0Hb2KqtT+0P6uoY9mrmde3Sb3MSjLRpUCgVJAV+X+oBEN3p0vl0rPTDGzBHFWaCG+nvssyXSYfC
nYqUagOoiALsoCvZO1wLVQWI4ZZ2zrMr5+8gToFGmvp/IiCh5LuziGLPfS07nWjOQJHSEnyRIYVc
OMh+8zqamRd11bG1l2OFYuM7+Uu1pMlRa5srbp06AleI5EvVh8EtMMDxXwq3iPrKuXklEQOBbWRj
u/Kv1XPMSTw+uvVn4V3rWmyaazysFm2/R9NlMoGEOGh2xLGZdFea+jujr7nrzVcHoXhbUop8jPGx
IezEPiuFlpcPofCE9eT/mbya/zVJ/QO4ssow/VO9wutUO1vaKf62BukWtyVVrNfPI7VWhZF3r47Z
ROWQf3Up/MtyCf76vNdGMljR2Du/RQESzW0/9Fp/c0V8miqslKSSiwt+Ak5omngLsvrFrmA+ENkh
1GNncGoL61sJcWePe7O4yrDZJpLTwRj6Md86JM0hCiChsrKvpiPBpMI6D5JTRefcYYLzNrJUmlof
BjOJJs/HZZ/hAs1rLotSS/ajkzAXtmF6ruqSliiAxvGDnrdtztYigBpEhkT/WoOtQ0lza0OtDF44
FBQMV5auYd9fCjBi+nHR9W8miN/pAnl2NnRxdtLkHXK0QU/yTN0VAwWYY61x7Y3+QBbrm1T8sgfy
KbfUEB0M4P3vHho34/LV8f40+TE0l3J4y/SauiNjTLUjrwYtbXS7du2fZk6QSQd6R2ud3ZwrUlNA
nyNO9VxUScJGb/5Ua5VlKWfz1JCC3BEH/Mm0bG+79Jz7g/jXlIq0Ujn86sS7LWAFkR2YOASJj/+/
5NHFSIN3KCOnX/E1qzDxdf/KJLgMC92uwybQ9zC+i0OJcISyTDgl9e/C9DlqrX+rPSCvQz9jinFf
JfpQjYISFfbMDji35RHI5r1jwAxaAtSk3rqnpBRHj0jOYvhYD3N48x034GxsTLDV5qfr98aBkZCQ
vrguQDCuRrPokbN2pzqdcSu7Z69lJKW522DaNoroGuaeOcwC/z8mK2+G4BDmN2GaaP61KpvgOndL
cNW78tGDm9tAYmWwhZco8SftpEn9SJuy2gFchi3ctwyOC+PAA62Du+9/O3+5m/FZIFh5XfPWollv
S8JyVfc2+vnD6/viYNvzV20ACu0od0Mn6EU0qW+gyjPPDpCEuIAVmnry4plPufA+nTS4x9kQIs+f
LEtA+ZHXtLLCElsoXiXC4BCcgABSlvjJp3BpdYIHxnCyuHdzOfz2e8JOBRBidwF0HCjtd/ZdCL/Y
B9WExVAoCMI9HX1bUzLTbERouoRZbf4GU+A30I0fLR3XdE0d87A1f/KMxG7mu9+wHbFukMCWdfzm
DxS00rQtXAYcfu35vPM0uI+6PMInINALu9PkmjTSIan1e38iMoHfIUzqzInqeOd64AMG17o+6Nt4
9DjVxWDwK/hJhF+OIwWU/7ZYrRAYtaPR7V+7eHmAPGY4q9BTGo1TSTG+tmL8WTSA4NSWQOk1UeDW
koYiewG5TIIKmXnIjhriKNRS5zcN1BUKbrfxKu+RBAGFYN6T4e9tY9cF09n2OMwbGsXxKxVPdDhf
42TE1+A/dUSCh2osdiRjPAzl3N2tOMwFvDHzNed4BgUrXiWFT9z0WByPEHrgQCTzGdKotXmHNf9G
IIujYM/4tDGC58brnzPMYYOVPmHUvA0LUdjWih9Cmp+g38FsLqOxzYAVpzET2CKez3HQUXasXadA
vsUFmhoXUhMZKn6Y7vCWEDfbVXGycWWmrf6wk9K+Y9XvMUvWYIiL/tBDu5RF95WuDYDMV2cc1CJl
8cs4ZMpA8fpwgdBa+NRT/OK4/WecFsA+wBLW8WcRm7uuIR5FRVeccyMH2VlsG8wUabMQFPU2c8zc
xva42A8Y9HbwFUNzxlhnYUb2DN50rzA+2+k8csQCGfOZrvbsetmJ4WHCGg1dnRl/y1iwbI5lpm6p
X+N0MR+O0N7QpdzTVKZPuRJbS0rEBds3dw6UyLzGrcwGofXpf75i0AlqiE2Eg3xha+SnSZ1tyyr4
tclvySb4wfifXXWqKVLK4EeNUUpTsca7808Crgclrj+kVI5ZJ1r2uEEQdtqSdWJyBuhSH9QbXVhq
i7j4pWuMxq2TZcafaSV/BY4aLAPnmiA8+r516BsX5NvYnfrEbw7aTDBIF9qftH8dBvMuwe/hR6d1
l+ce5QjdVZ9ZZLi/cewonfKbluh6ByXmSG7D3WnohBtQFHc7Nw1Gu/l5nIsr6Jxkjwf4iTq6FmL2
hiznJV44w5k9xaLkelu6iOL9aBdnPa5hi5QUWkBfcDaJDs0gcK1gTywZfYxqgE3NSDzFbH+izOzN
xHoLoIG5UFwdwf59rJzdPP6adXMOK9cm4+Dov04C5ghoghxtOCx472KvB9+Mb4b+omr9rm5A9MKU
3rd7/ZMxgLqM3RMJQ+qmnPkz0LOWg5/9rZuI47VbE9+wn52xeQ7a5qMqM/usSgc69OjyUjC12iKg
B5FKqS5oPI8Htyy5jZNjCy0T1S+OIZ+MhdxYLdffsUYGYJNRuzkzq9BPnZV4J3858mFMy4clipti
ZEf37qnlHGinpURnQAhRdFBOgsdMGDLbe/GHXmIZsOCL4BuZonKh96WLCwzMAe1oqyyjS351Cn9M
f+BWCrCMxz2jQKBcjkNdeZE/aNo56RLoxpW8JIZBSVQJbdfqklerwaAEpwmGNw6y/UCpEcqlzo01
9nZyaOaQt/LLF87edeDF6lxbBVimtf+6ulZG/gEkodmOqfr1R4NOO8PdcAsndSlRhX24aPkigay0
eB+nQLwvpe4TYGjvquwRzSQOtKSqQ8IbcGQHQDylnZ4qZP+R68U27QPFgpLRAjZ6zwofYMCM36b7
DomVlDrO22QiMGogj1EfV4OSMplFFiqUpUb5nqJSVDyIP5T7xZM/o4LfKwfjS9jqW6Wmh+YhsbCQ
K5eILpYmv3HT32QjLm5h/c0HZ9pNWIC2Oi6/KdXdU1b60Wxmn2LsfkrX+vS9miZteMlYzjGbO/eZ
vhruQ/TpwCQnvU9yavkY8wZ8K9aLofM/qxQpP0u4V6v83bEdfIFN91Y5MLMDojA9Ct/J6qqXsusp
z6AGKR+SP3y+zkb3aYb8/z+YuThJBf0b9Lmuvuca7+B66hSMtEKkrENpePAN5uWk+8szd3QTzB1M
c0e/DL7ph75uPGFFLvncO1iGQXPSWv8M37bcC5c+uXzE3qf7FGqz27W+vWvw4W26ih57Ewy784ZJ
esA+9MfLUYybqY3UhYrq/pJ7Db64BkKAMrnDGUlAHrPQdklv/xcE495yC7WJYx4Lyj/5DZPgg0a3
ncyJkMvYpYxByn1nQh/LnTd7oMLCSYx8S/ItxFsrLvB3OEdT2w4x3UE/awPukGtdYxkz43C0L6Nx
mtBCm98OVnuOp+w5p3rrUovkH8aRv3VtfQ6Bi8a3IYkhriTjXyeqCiNkb5fdub1MQcWazQOycVlT
2Yg6MXj7kdq5NfFcauO3qnA4es38QQqNAAiclh3R4S2NtsR6QNGDkiGVVRTJDszJAnrE4VZtww7H
NkkLjKREKi6eO2NBqy8IiLVBADhkwNagWhoSiJs0ECWbE5gIcamrkV8W/aHjhxaYyEKQixsuXPMF
V+VWaely6PgEDdHNB+lht1eYT/BfKQox9ex5aJCw/rjAlC92yQy/1fij24751zZBJqeI2r40wgqa
28al5WmL9sdoKlidYCwEWJRQwbJC3xTS2wyegBptewQGHOlvRd6zUMpQyzN1tmbQB96Q7zDd/ct6
cTIpaT261Z+E9NqTA31gqLIngrDOPii5b3IIMI7Gr6iNK452nl9dGY9WeB16Gxnc2Esip2djtwa2
P2UkmM+ndf7Z5dldVh4CIA6Munn4tN6TtJHPS11fB1fRvqvXezR/eayY6ctrILJ9N2rvVm+9pws9
1JrwCdqOu8Zfqp3rUlo3LWm/517Q4krv7qTS4lAb/XNFj8kuwQlYPOPaBlsY+ZVW4vY1uMMjzHRE
qVJciG72OqY9e+NMBcD0VtuWjNg3Puaz45U/HlWXGyblVRjo7oiaA5wrEWnoDjRumNSsYOpLsffE
VBg4bcLLYT+77rWrm0tTEX5k6eZ+MPCwOBOFRkbdERvkp5WWT7KNOTumrRjklM1D5hIhSPR2RiiE
eFYjSjYsjpgjELh5Y/Hi3zpwT8cqKJ4zb9ixmX7pg7EZR/pP0pSRWzfE16VW93Ievy3HfXez4Qtq
aMvQfLiP/m6hr3aw0Vcnj+ClMTU3b6APWNAv1WgxTOwKxqrdHjBHeltLdzE3j/6nlU8cKqsXA+Qf
mQv/pa0KUpoqByoNucyokq8mqEVUFvazSoqTNtY/NOS8dECPsGydNC0FYVbw6s5Y0DKB5q7Js1Jq
orUTSaNGYAsq1mlSqnwt2fconNU1qK83qCZKBedfjcuFVP1xFuwgmV9lp1ENTUiv2llzJ+PoMtXf
JLZ9z0h3sjF5r7mHQajD70aX8Gaq0P4pjCDBVzshZRR4LPsUw1c12TjL/rocSwkF5GVI0BzmDRsN
rT//WsNx96bn8lR5Y2Rb2I/hAjyZTbxyy9jsBWM6yq7r4yL8F8q2OFQW8sedENKczAz9Ets1UReH
BpXylXKGvWjbN8aa425EXaSCbgkJJ1H14hEQYrkrI6oo/mhqSZmC/xqq+QUTCbn4ZfAdbz/HC1QH
6R+MES/waCTu1quzm1z27N1Mr7JbqtQCT366Ksve5ZDdtkWiEjrOvCiXWF2gNVywwzub1fCo2u6v
W/p/myTGHx1nbybvRsmzjD7LwVuufBjLfdIt1W/9xsRVweITB2yKXBrz1FQ7E0NvF/+zh5KOOYuL
3sA32Gs3he0gsLJ9HsTzE2og2U08x7sqoKVYQ9utZM4EiZl+MPtgxpgcL2UsD5rTPLueV+/WsVXY
1PaLNxKY1Bb72+ZNj+amfBo6PEvGon/NeM1D+jGYedVn7r1fFdP+ca7XEvr1CjnZp3Qw/vooUVcK
yENliYlRoUZDM4oP/pdgSG1sV/pEc3txxRiXbuRQzJDywGcmq3M5g2enmVNNGbvY+bH5aTTyzTc6
lHDG32CTPwg8wXCAvkSvAe7sng1gaaSkgoMeb4oPbuWKJapk3+yhRjQObVPCX1+AvoJ8bOHWhgC5
bdDVCYWsQDuCjQDB6CAwXPqwvNDh6IWFmum1gzneDioqnq3JvGuCwrvct4Brxe0+T+ed3atvG2cb
U18kh6SvD1mjrTd3kLeJoo9hii0IpzqnGH07qTZ5ytOE5mjaj7eOMJ+NR9ayjmAd/67iYTfIEeAp
5nLcGJhuksvor3gCJTiwD3K/TRLeoXmZ/to1xZ9G7O+U9uC6S5dbrXymndRADpQq9gVjvmIm2e2J
7KyY3OyyMaB9YxXj+7yiw7X+BHtNabYlr41PmmvhULyVQJnTvDvNOCIJYtFsR6b2JU8vSwxGZzCA
2WSzh+KAKW4b+2sLan2Z/A7GPkeSiMsG49lHUxV32+8Jd7gw2br+qce7ixmAe5aXHZNgDjat0s+L
o1SkarOj/S2ed5Yza8RUk2NMNewmSAEEqbLYObRg3iDR19khFp62bdPJ+R9757EcObJm6VcZ6z2u
weHuEIvehFYMiiAjmdzAqBJaazx9f5E107dudU+XzX42NJZlJTMYATh+cc53iA6fuzNaewJxTQLu
IBreuWEtN0Vnfc/VZB+Cnk2KbwoYdZWzY5u+xr9nbqssYBGJtRtXyqsstXt00fgshel7qzgjJEsE
42pg5oX2R1IaYO0ED8mJhcOWujvatp2Fujj+0Ztxs7ScWx4GE1o/erVJjFzOPGeYmj21mKyzkeF1
lAc94iCs+JJNH326C2FTtz97h8dS7DeHzHPe28a50ovDPbfzXxUmCTzXapmBzURroe78rv1l51V8
7OD/5ba5J8EpZfKq1FbU9aoZuUqmZADBhWllSvqH3pj1ujEMsct6TCSi6+5z25cMhOmPeZqQ1BXP
PsoYsWrB7KEzrdY17wA62XNsVth7B+6cxJo1+SLuvtfMf1sk/CuGgTewGp/lbCJYhKXNnZKhuEAo
kPcwZKKKILvebpluBAc1qVPMrq72ST7JGbqtw7TKGC3xRQ8j0fI63Dux/u7DEoUy4qoUXvwOTHd4
pLnleZKZzkLM8lokMXtsm6fKHDTcwbN9amI9rDDIX8h2+WUzSkZMmT2X8qcaqL7GypSbQLHaz6oG
uJ2gMpyyeEmeKCxukX4FU7Wpxc1T0TbeRswoqGbHydaqUs4WjRm/68xiyPS5sxPPjTGyEUjE5qVZ
JdO4MYPh2qmQV2elyb5InQiTS4MSoNUPdm9Pmz72Pg1c4SQlIowgpVujhk0/CAgGL+cUDJp8sQlb
kj2nAZmccpW5BVu18G2rWwe3WBx85/0FaP7hF9GbPMP5v5wCqRESrY9KlWu3eraczluYigaS3v4t
GaZfyN4ZwKX4rAx63LM9AdQ13ZILL0rTpRL6Z9ClX3OI+T7PxVtFqJCbxCMDYp66Ub9IWrQ6ZTzf
iUHcm+oJNH+4KtpkXgWFtZmCSK/1gQGX2FYmVRjQs3dXVh+J4QbroUaVPtuHbpD3Y4AvBYGXXqMZ
B3evb24uab/lqbPjIj8WY5UftIKTb0QNTkurXyfDTI5wJpt15yJ4ackkhYWxtosKMhZCiHiOky2i
ApKdff/ei4zDSA7o2plJEyBQ0U0MJMwl6o8frR6RGGoD3/7M3dY4J69FES1mhIl2lH3ZQfPENBg9
SsLnNjD9CMwSidUpCQAhJI51LI3kGdXrK6m0CMjqAB9/wYCwoFtZGpySXWQS7WHcxQOWYd5tGm8I
Fras+m0oWdBoR55Hi39ziMpXs+fRPqbl5vZGtRw2NN8veuyPeQDYg7+ULGyTAMNZi2pZhqBQMRA8
1x1RCaqh2MYxvXRHPByiieoVXHkKPMyaHX7rwrWGJRYPgFFm2W3H1vssvOrLEWjyKgkYSkb9Ktf+
U+4Tqm7X/nNO+MdpABDfkkIoob1WIr2iLGBeKvQ+t8b2EKMocRJhHB0ruuSgjyaeXJ3Ienpk9wh3
YMn66GBXU8JkRYGccuw739sLcGRRMAVkaBXHyqVeJFuXxiHJ38zA+yInU7PJ6jukQGippmC+wMfH
NutnLkSDTV0G+WHG97QYkrcAwnee8hRM6vjFU9nRqRDiTB1K39llHYumgsJrbDEPmpA4aEpWc53d
mbQ+I2owUZeE6aHqCl3k8aTRZ3XGzNhtejhPw3Ywym0R4xmWdjQvxzq7r5zqy8oxNUALgt3VJ9vJ
0ebOiYpmWRFKuowNrlfS7sDchjDPqnnqAK1V6XFm+96iXXQLOW+C4a6Hbcfus9wpMeod7RXJw/3O
727ZyChN9BD8sm0svY3FB0oU1zU3oY1OY42SwyevlKFhskacjUs5FJtuiI2NzxWujOnBxoSTGIzs
R/tK4YqtTF8dr1S0s8wfe3b9hCvzBlRwIStRqXNX4b+3J7kLQB0x7LY2WT7H28C0bnwy5kudz9zV
I/NpaQ17t7SvcZg+6kPnc+XklnlKnQMnCObe8hAwS7oEbY3fMsGM0Y0V4XmkaPjZifdsU1eoBMwo
Zg7Yr+mPEdsbYQjVj2F1MPVveT/vTF+lvEUIjqzkRaKSRmW2HfoBf3A0szFPJcdUZt53re2gkvZe
uHOji2ptAwXEjP8MM1IwhSWCaPGcsZ1bAsz+aARKnuwlSDCawNheDQEu0B7WWu/pDy9kApKsHGeE
a5p+oI5apKL6FUBMXzT2eBGldxga+DdoJinDoTyQEpcvx4TDNpNYqv0IS1IUoY5GDTa0wBdcLXcZ
FkaU6sPOihwGnajREdezF4uxAFiWvVT2dG396JfO1RUOzUnGhcvuey7JxLA3s6QyVEF/NNpkNYXY
iKf2nXHGcN+Us9jlFPQmv8BDSNEJBaBDGx24kGLkqnU8cyfdR9uKmUYl5q9xdHb1TD6o4RPXVcfD
Kyi5cme29SPzAlJsi+jOnsx0F0lvRTYAXZk5nVq/2Bc++R55zd68cWeQa6PY4lekBeC5sRBZ6p15
XHorg1ApEM/q3ok5CQsG/suxgMIdvgVNvyEqqN6D3wIuJ6JNnUm5UmK+d2sUnQ1cNEzYGIORYlSo
WEBm8CDoMpvl98jJyTnXYrJaKqbWu6BiOGk1oXUs9Eeu0L9Aftg4qBIOTaXIBdb1IQrW4FKs7TQm
97cRaqYbvU0mQPnItoZpKGNmEo19ZA3j8MReqAF1Q1AGwQWLMbIhUyQ/Q6ZEpSnuvDhmeIiwUimL
se5QPpSee01FT0Ef7sd5uDDEI39laA6JcXUM+UKWFCaAX5E1IuGhYM/Tap/drNuFfU/08GFEDG80
1gMf9TuBtczjgalURIszqUoR+VceqA91S9CMP6YAXHuOnIGag17PazAoisHdGOWIjLpy4iO6H/6w
Ywkpwv7dY2jXGtwCET/Am3+HWHshwnRCzbtxAB0yZutKMXRHU3lDuLn4KNuWih7kOzS46ctO3qq2
vIx4+p9AA0nG8ZAiSHrjgmX27FdTsxkGhSnVNF91nT6kNa1gTvW+MQ3Ir7OfRStl04gWoWWscXVF
a4HZZAa/nrHAX2YeoyXHGn2UcshR6vE5Dtm4z3p7u/naMVo5CTwVLEIICXazF2ynVm2SfjoE1Pvc
x5PbDthe2VAJQEBDMz8kE51mMzA2wSE9LKys4eAnuzvtgpeZ3C2wAhNO85AzL3d7VgrmbW1l9uFm
fRnkiGyYG6OV4YjoHJ6veUu0cUoqSlM1b2UQvUpGLnkiNq25u50O+Rw+dYpPJoV+B2kO3ISbf2H7
BB0R48KJNaHDiWmP7JBwbBoIpIOGAStFN5/UrvATVrhi8o866zYZpYlJ1UPtHz5lckImz+UvhuFC
GZsvqgxzZLesBTkYAG5ylsCAscLpk/jwreMSzjpbN1v8nDwHXViifK1fXeGsML6eLfg3Y5q8RPTC
YQ9+BJfrzNuKmBaQCR7rbRuqZ2fkn+lx0o+q3RCmeczLbMuD2FhNmY0bpSOmb2D9r6GIO2H05fTF
S6zsX/VofMe3sfpIAXwsTJPjsIqbUzETVpz1LSqlwkWdayKqTaY7r6OP5URD8wO0ocqNe2QCzXrQ
VwwU+zpAwtaZfAyuJMfeoxW0ceQzrQ6AXDqig18V6mvwM3emTVSVr7NXbO2GgdHcSmPl9k35EIvW
hoXqIdDyok1BhNCjLOetKK147WiO3drwT4HR3M8ipIec2cB2NPsL5LeMMOe1tqo1YiUmxkNQ7Ew6
P03PvtD2Ual3yyl/QhdFz2owvEn6beWFP7IYaZM0kzXr7ysoW0TN1IkjpHPDAWhfvcUB4UShvMZ8
CmOkaPAYRy5p/bjDq2vM4pAhBA7+jPpuCGjLh07jgRDhM7bdteh6RSndV1tHopUbJ0RHZilWSfXY
dOahM0x/Q96zWEojbKGwtx+hLzjxkA0NzAT3tmYx0KXcQIaDDMMM7+Yc+2nvwNKdAppH0XTuVkgG
i5E9xIckrbnxGNS3HK+pzLlzEhK5OkeRitrp6MGtIyQCVCA905AlBi7S2FE2r9zKdR+KRloMsvBr
OHTtTlnRM+q6AE5lLgvlvEusbd/IFzd8xMQ8xlz7UzK+u60stlYEzU1KYlz6GCP+bcvhsP/ZDnD5
D1Y2PI3CwGZVwActOqy1fj+d0rhmvoFHiA7RhnUUoR8nQT75sKboSU0V4+kO1F3LYJGDdVM1rBVj
drxecn+rqxG1fo8hAhCbx6iIsZgRx0klCkcSlZZ7kyq2L1Gg3rQRQTdID9mQ7MIpwhfXOixbJGZc
HrKg7H6arMPZz7OsUClZEz7iAYHppKN/oUxAy1+xqGIA7F9Ki6o8MwJvX/K5NIrsSs6ZzeTn/SGx
UVf4akYHdPsmHdTqthEAVDC+jLVLUmRJv4r799G8LYT4EHfOzDyqTMPuUEbj2vJS3oeSMsmOgurQ
UPQ5NmDSifL4TMztNTciCOsxhv0DZFYMKomh1mYs79s8mhfsZ3E3q4/KMT5tv+LnFfoK1wuZeoyq
DLNUJmz3LCa2U11w34RTguq3egZEwplm82t6pDYwrveJkZwm0m9TWmCbMEIVt/gii7BG/XisLWTJ
dQEQThfsXAzt/CoV7Z9b4q+f8x92b+3rKGTE4bb9Nurjh8BnpTZkuCGVlmcaWVg8aMGQlCJURnH+
WrolPaRnZOzuxxx5C9IbnvHIoeJ9NrEny4tflkOpOkmY7Vnv3plzekuML8jnHKxFXY4Pnfo0Qxo7
Z1BbNq7sjvyWpApKst5kEACxeRmwK2eMqfv43igZCKr5pPzxkrRsVcYsPrVKpetCPJREnnLJcaqa
2rwarhkBhUejNg4vXtCvRyM8j6N9mqXON6yC0KLFF3cKEVjiYYEAjbwhKhTT9o6HGTP1ZEkPEUcI
1YyawRyBxvnixRQoSfCWmEsCxN8DKAa8PTHOMo/Y0HFACQd9gEdRVnuczRBVSpAJOd6ytT/fIkEt
hDATgvxoLpMVwxiUHSzZZn/YmuY4LMiFxe80TvFCanIT+lztNG6V7Ww5536gLXAKERGwkg+HWqpH
10D21fnyzkNCe9G10itGquOqjAAHW0Nfbpr2ttp3SrbGts+MN2Fnb6jovrUbfayQSUYWIh3lQ4GT
BNo9zhIq7hzEWKnaiaoTAiYjFmZsTv7RNLOCt1S6p5jj4jEsBnAUo/HQ1ONr72LCEwa4to6TEgWB
dfTdTJymOUSe7yPWIEKApy/U5Cg3gDfaA/Bx1fssBKIm3zpTjfQWue5P3ymQNdRFg7ApsHchyRrs
mGZ8EU21F6CLspXThb+IE0+w9iDizBWwqqkUpzKK5cvUpwDUMMgz1JL7uSUpYYpyvfQjeCDp3Jxl
MZL1W8qnENbwVZjjwrIrgMbSPtiBnd0ZsfduxDg+qOVgU9auuRC2jwhuiFtQtD3+XpH9isxhZxQY
YzsyqrcepprFrGD4Rs0YxduU2eHoOOkKBYb1oidxHapUjLfERKpCYDgXSOzpnjEzk8p250lCTwOD
0bbtt+FdHNTUnEG41o5R/gwJ1DZmwhTYPaid6vuHeugSvgl/GpBCEMciczZq/5RXXrtKmqb6KCi7
KW5F65v3CirE42jb0DmGhmxmynGWDSrpNxXuDOgjBh+JKKiVbvFdvBqOZrw5tIaM5BYAdnKgzBYH
epbnx36WR2tK7F3ckuRL2MxD6Rbuk6n85hzFam3llmCxGjFjlwSelCFS4QErzUGmxXuL3OoxRwuB
w7O6RwD7ScAI/J6wpQ93reo+4vmzRELVrwCvYZOS85oZarDHiOetWgQEe907H53hBA8hQEESmHKT
PIMStV+u1lEQCgZEfLkpe6c6PjqYoJb08d6Z2Dp+rdRjQQ9HOFjDG7Tu7F66ay8bHDCnWAVH5gGX
pOmhj483UTGoMTVdbGv4RJSNzrSKrn7dGeeSALEnNQOi0b4Lph4jnG1lxdkyeYoSCObacIzanlIj
inaYLnAWFe0uJy/sTGgCWIyo/GHKNtumfqfOhpWjgW3LH6LWl7agbJJG8zQHIbQ9i/mmGwmSkdA+
/bAa+ThO7cmo4no3pkb2MNcRfJL8bIUjEUa3T6ocMBzMsetsbRdLjva/mTx8t1NivIzKhIWCUnY9
2njuU7+an9DuPVGvTS8KcBL4plAEB+l6BEnNJqeDiUyiZUV80LBxmQoxwFGNW99nzswCV0fRR1DX
92EerCQajB9xgEslmeL5qiNuHz9s4gu5m9GaiQmk6c7Um17VZ9fOhqPjkgiMBL9+M71213tz9z3p
eutoh8syT89t1vfPyGT10iYhZKfoOppg9O79YXAePQYwxlQ9/v6PTqLDg0d8X3jZM5Dr/sKB318a
iTkN3tZ+ABvjFsmErPL/fBExdUmcHoDEDyC/QrKXUeTscKWNbJIAFVk90SW86n1oct/9vvmAi29k
rtQRVbA8Gx7s4D/ulcYhH5UzAFOjDcdnih3nbjBZpRFX92AFxXgqw3mrMHIGq5aFA677FB30muRV
B8DdzUeQ6/JkAKgjcRJ1zSQzDwbbX75lhnyMi4a0CFkyWnAX7cj2hZCWn7NBTxrLkYdhTJ1MxHX3
1NVlsigufW/AtLTnfRpniES7/D5wEdRCHue6UtbKiIeHuAHLl9087c786VGXWkgrBQ3FwtF2hT6T
/XCGQt6YmfgB3PdnFgYqD58R0J9TZt1wZVckZD0aSKxhjvAQMxl8UXxkYmtG1G39DbcOyug2iGnW
/GbtIs6rdlfOtwFUAh0VsDwCUOdjQAnJlQl1hfi5AujKIgtNAHE5qAf2BZy16W7O4UdohWodHU24
Yc9Mb4ATN43tZ5amHCBJdNN1vYf6yaITP0a98dK5mNmv2Dg2PU2eabQ/nICiH6itV55ND2KLm/uK
7ujX4EfBjzxnsFnINZdGtvObEDl0e5sv1n70osab3hbdruVYzZGHKti6INsxT+U+ASvidgOb227a
/v4bboCb82ayyw+//ztVIH8LTXwhyCIaCFUXCykGf8VQTB9wPqCacgDdhIzU56RAhNJizdEJ6MWm
LThGXQacyua5ocW4+ucf/P7ujy+/9e2p/2ZDhtjPGXQ1VRTdHn6myfxBNxMlauhUh9/ficng6Ch7
rk1ctoeuYoxjoJIgM/X2LYcR08M3LP/Ruc4CIJNseAYduVt7qrdUzuW+77tfK1crWsLQlfmBSiI/
WCxPthD7t8PodLsZ4l2p2Z1EdfU2Gtj7EyqriU4Lwcmuk90ltakSR0aEvBnJ0k/KYxFkxCFZ1bY2
BoOwDkwSrHYXhmYFhm2/6rDwwL/0N+ihtvIGUEj2QdBfEgWg5/b3mE5vsxt0MS7nn8IawN+yYRob
pD6BSf8UpldIX2wYEDg7KSkSVU+qnDUR7JplaA4kiXFlUe6chjhwVptMxbKvvAsuvXC/FcqGhPxa
VotssIK4iCB3JXcskMS+ie232u4e06ZmMsiFnNPoMv4CyIKN0+jwbdGpvufpeMDLjQ3+4vNARM7b
HpVJYEA7t7+ycb4boN+zyYZ9IsjaIn8pH8tpwbWGZsRvHxKXfYNBFHwRzNfJosoLZ7WxOkrWInmy
JoJTZluhD3rNkRsP5sgKt7IpvmjvnEy//fbs2JAeSTejmyUsrKSFnMN7wTSR2GZyOYrujFK1G7t6
RTy83pjRvKmtH4x/hwUQ6Tu3EOjuzGso22+M9/dD2mywRyAQDMUbWFmOJra72unJOKguwr4ZOYPi
EKcOsfPF3glxBwi5QjaGa5e962JGcy+BDhb6JF9ruBZ9M62Rs3QLlL4Kpnb/szLGJ9abrzqscfbG
OdNrbBdU6MFd7gCAFm5UMGXkp4ZZCMsZ+ZEb763uQQvoWC4y8kWG8gWjBp3gwXXTJ/bmj7TPTKsS
/aZsfDjBxgy7jXNj42iyX4d0/sG7fudkELXgM0bkKT0VPHBR1nRl8+ooQsocgOS+AXQ6B7drgGqN
PAYABfvuIH1I4GkLhNPZRAvhx+XxdU4YcA8EEnNhTCAXSd/C6HTCAIf9Kx4BMdrfyA4ejJ7ePsr2
N7f5EnWXFrdyonj1AkRABHAgLFioCX2LdNYNq52cMHAOYbZgMJ054Ey0SwNq3kEPD6rqn8GrQi/w
y4/Rlu02tY2VncfHZgIcHXm1XOnIuPf9k5kGPkHHboYdvu9YsiKTNA02ez2dDKIpngdm5f0aypLJ
TfxSDczcoxpoc8E+DJb3l8eJVQzQYRtKx6JAxmkF5gm34uiyTYfi4bj91jfx3Bizd+CJzZLEalju
f/Vsb+/p6j+muei3SP8LUF846jl16DAtxgZldc41Klw773HYGQNAwrZ+wqIOTX8aOxoqie8n7phF
RSUtl3ApVrS804ZHoqYikSplWl9VxQGUIFlkhd0tg66jm0Bh47od5gS35hy+AOeDAVMVLJHrdO+7
j70jrjGRgFAEGHG4TH9v+eMot9W4q/uuJ1YQ3X44P7g9SWQTmZqhH25QbRoEJwOVYZ9w7xTRC/Qq
3F1f84zSKyx5AML6ugbFZ5W6P3Q/jju0Ls1Kpa7aNLcHlhGkJ6iIg+ndmXbyUqa8Ph+03iIcIQze
EtBTx/32hQdHod1UnVEukQQyR9Mw9fHrRIO39QJI6o4XMW++FVSgsJga5Dc/6z0/6SN13XdLZPcs
8x/tofuq96BVqKST+5aE9wWrFLR3JBP7+p0ijePcr/Y6mV4VB6o7d6t5ing5oOnMZPrZTpuwMuc1
BELyJ0uucluynRAGwInK/FnW/ES7qeW20sfSInJmGPVn2bh3/Q3DpPHC5HYNWTd4m/qEyUE7HEaJ
IqXO3ipiRSZSk1EB27t+EFe/z+5vR6Ax4yEtrKeR7aQTm1h6f8vWy9dMlgdc1A/2gGi1ofQZZuPd
SI6etp9Nz/0hmhKpncvQhypMTG8EReI3LbtLlyErTnAkMJGeYTA7Av1R697JiCbIbr+T1r5rsdrD
LZrRBtRx+yAKlt953p8Cu7+zO1wMmf5s8bE1tTjn6FDNrOh5mnibMra3ZFYBfJfBE/6X7dxFL7e0
ArOTIHj2GYyZITrxnj/orNxxV5yqpnkdbqyZ2DyNOeHvkfrsqPpumrRcs62kCrWWpYlwHuuHGRW0
qw40kWlqLtI1vuVAwd5ZV3/+aQb53m9zUPnmOmnJH21biAapjaGEPc2CpujBeB50b3HvcsUgfcHn
gRy86MttUzqflvae54gLMHHB5BFSmzfefRxWB/bvX0TnBcs5gANA4M2jF5psLm5cxXwWX7Fiv+Oy
DeE4keKgzCzZT0gTojBcmXFS7OvYrSmCHFyfrgzQuNnZuYmNcVswl1pbQ8qQRlrVYUT69MeX4Paf
4dQ/sce4YOC/DfvzdjUaVI1mh6GvctH6tDlk3N8F0ngrpJABcVb//lbjORvZa28SlBlOSFZVELeA
F2HDsE/yovKgbl8iH7N5L3E+BRJpYVUdB5ZE3NfYEpTgZeVmR/uAYPXw+0tqIUdp+axY61EaJpFP
0dIAkJtc/4BTEtWTQjMFiHPJN9Xh9xfTQieWNF6P0EjfZ6VxHnCUcCvF6zopXuuGbMmblaKq5BZ0
9cGz7M9yHq1da9bwAWutVnXPCBzm8sosJFpFC7BMazy2tz1X4IfPnVB02xmtYFi9uiaaQYo7IMha
fs4YZakyX2XWXjxJVUDahPHEZiZZRAmjNX/qwnXYexIYXHzTw+EpsnBsvRopx2kTIO6Fo088KkyC
H1jhmS1yGjljet8wumIGGR7idqaWsYenEgQXxSw42PJEDJeDiJxdoCtfrC4qHk0Xa3TOsz3Gi+8Z
MzNudZ1npoPxOIRLx4n2dur9RIBuWHF48vMElw4HWIBIZ4NaBjEuvA2qu1l59YonD38H8rlpZXvb
k6dxZlyt6Jk5ao/j4N7pxnv2by6sBvjFNMRUD253jH3juwkswgK+BMpi8PykjZGSGS9DLHu5B6e5
0NE2bNWdPUyfQoorA90vTXXkdAPSlEptMSxvDWNX38LWjbq7zLmkdZPxbrTCiQkT0GGouEvFtY7v
DNgbQ85wrL2NMbavE80VHzUnIQ+htUoxQ9ZjtMcKRmyohSuE36XDl5O1QbULw/zFC9kXZs3I+q/e
wlVmPzVyUfoGozlO1lXv89tM0jyVhX2G6o9IpMMMm1vpr0bkP5yCjotHCpxvrwm4wDhcyHwZR0px
uxuSO3BNz/b0pB0+EZNqoHOBE4uG8DXzquaqwYChoBiakh9FQe/kxkjLP3zaKWKjUcXop53mVLra
XfV9sTfiMDpgcciZpVMKGv1Od5pBzjAgRYYgBb2YffaqG+vL0J5iL8pe6nHcVkJeIbZia2crGN0N
OmeXyz+gkuCjm2gHgVl1ABmRpYooW/UYYni0Ixgb8rUO5jeHsROSdsRDAl1OUbrsA7GtMYdaygpV
TFv3izJKJWqF/lKkihKT7c0c1PY56Q3wfVTrGqj/hFsJbY/LSIkNLeozc23UrN+OeMJvogq0M4LR
V2Xgw6giwNTkq57KWJ1180VW6NMsTSTtafve1fQPRsWd3pPSJqR+CpR80TH/HFO8xKnwGLfq5Gnn
0uIm2bY5psG2/WIH/WwjpVpZFi8pIFO3j+XHpAJGEzbZihQ/CK8DN2EBo1i4KQjM1XvF6GiBK/xt
zOjL/PQRaO/WnvNVovkfyw4gy6DT6wwaEcu+xfKSK1FTqYUTAl8lguHcTwqaNVacdKyYzhUFoYc0
RtjuD7Nh5CunzGjWB3MvG7XxfW96noxUbFzDvyum4YIz/CkmPxFQ8ldriAQ3NgXB3POaO5iL4I2w
W3SvwDMQM3jWd9eHjBEN9pjC4hNju9VsBSFxuQyGgzEUz34U/hgHJyZyuX9gbFDvNJi1Rle4Pw0J
zGAk6IXxzFmF93VL/PFgVTwuy/wNZfUbKeAz43ZeQlmBAexuxfptlEXUj1i5FgVIPE8NFhLmmw1v
9NyVLS1nBDIu4f2RQuKcpMytWeahiDC2RUZOh6XHAWW8cY7cemXPuFtQXKmjmlxj00fEEhghD2mn
2oGhYAJbtkAktO55m918bSasg1XHVAMZglm8w0J77Wda9VoM+GdlesfBS0BBlFGxDr48AFXPR5rG
kAJEVpiiYkl3qrT66RrNHpQn8uOeZbdrWiAMwfOuYpOcJAZs90Z2HfrGY15Hq5ogCNft+AiamMwB
KwInFLFyGyrnm5RrJjhu893W3ZGKvfr/oWvfmJZaLu7y+9//7bOg6qinp+8g+tcINeGQXvt/T127
vufde9v9OXTt99/436lrjvkPS0phe1pr21Ymoa5/pK4J2/6HVoI71HHBCBAJ+p+pa4aQxK5ZJLZi
0XCklN4/Y9eIu/yHpchjcz0OGjJbxf9T7pok2+1PmcCuq1wy1/ANK9vyOAbtvyTxenBBzbp26kvV
F8mmaxjwmUWUnYSNeifuu2BHVNx05tl2htNJ2jIIvyXYwGJvCazXoYcsc8rYePox1h/hPQMl3qSx
adO/Z9gf2fksMKl6a+bA/Y71EjBoM0oOZc7WqIOMMsQExthZ9VmnAPGqWZa7wJfXP30kD3+kO/4v
fL4PLI7a5t//7b/5NYnncoSneNMUGax/ydYdI6oD1NrNpVCCFiBGjFP8qiHyIDpgMkBKLFYOn6G6
5fWbgYHRHjgsr1Age28Jy9rwcdzVQ+wjFNv6PSyzltXn1s0hG/nxuM0ZKy88o0Iv5TlPY0PSJwrn
8Fjm04+4BVkJneZott68kYG/CYR8+Z9/QT71v36OloMY0BYCpbPFh8mf/ylReawaOwbBTn8i8M7m
oh1W1MHQbsjgqpWM11ZNfynJXrqzhkugtQlVpHTW3i0YR99U0dq/E3bbvrTMCmIYkpYYbM5Yf9z9
zUu9vdf/DOC8XXK8VE85QgvheI77lyjcvkbN1zU0cBlvPRoAU7CWNm3Mx0O64/EEYoDufNbZebBq
Wp++yDbWDIpGsd2qk2B8NILpo3TXgoyBx795cf+aQnh7cdIV3JaW49iWaVl/ie2GIZ5agS7mix9I
spSTmbqQSuEU6UfsOf7eIexlhd6MZDsutCVrPHsFgn8AiHPubg93P3oQBNroyJfH3B83f/P6/uub
J10pTce0pcU66q+x4uZkTCP4LnFRQUNIHv0xkRXeIpOqPUalfkwHoFBtUtsnI1DlSnsOKFFY7Gju
GNqxZ7jLSf8VkYxPlZH8Xbiqdfvs/vWzRb9pK3mLhiQ6xyNk8s+XYWfafZ7NqXVxksradyqV4FWc
ZBWCzvTghC2GjtEs1eSWUVr+rJxuj/GKkmgZpXAjuqrEkF25kJYLfwJN+ekGjnhktcjoyZfT9n9+
N//rTcPRiv8Rz6JSRJH/5Up0wpi+3OrlpY1d84i6IVqDaDqqzo6fSMZBCzkeRpP5Twux+28ioZ1b
nuVf3ioPOYwDit02Te3eTuY/3bF5LC1DKWldvFHWG2UOTM2rbHuLRwY3in+hHNN6IedUv4bJgHXC
g8ZQCwwHMRXFnee11b5Ejsd8cW+20VGShLHtNGoFaTe4fqXHupgMnMjXV8SI5ERm9gteZdR8vcRJ
HGtE7854l4U9S9H2M2qG10A0LR6hKj30eXVFKP6Jid25mxOGlSGys2XBAvMFJf9nmrbrKG6nc6KL
aU9s15tC8PncV+nSTAvjkauUWDvQ9Lyhn0njfP4HZeexXLfSZelX6eg5/kYmgARQUVEDHm946A5F
SRMEKQPvPZ6+P/BWdYuHarJrohCvdAWfZu+1vhUgPr9tGnNL8+IhwXq2FylqlqhlB1F6stqqBu1n
FRuUsaM1Bl3UTBapQhQC2cAjCsYywj5UA5ezzA0aWB1+0Qk3yJ1niOmWxKXrFHnPZ9/bu1fEFbSo
bMu0HC7AeH2KfzylDthegLnLfvBxHq6ibOquROMQPCMx2039Fx0xptMV1QOthX1PP33nQSJ1Iqwy
kUNrviW3RtrAkGR8bth0P+i0asG7pZ+d6LuJnPWAbhumSbQx7/LliQoqSQYfv02BCkp8G21jGwFe
YW+ir4lV6UukKgsWAPQjMshYrQHO5OOPSbz79hG6k8ppcA40oYW03r7QSu90PXB076Hv8Oj0Rpat
nAwBjXBb4CTEI9pNq1boLSnwmyS3Yfz1lp+cw7vhez4HR7nScgh3lvLyo2LolFqba8xwBUrgiCWx
wxY5YF+GtmZwr0ZCVcsIs54swRhOfZ9fUX+XSzT97mJEcLYUDpoaBYvH6qySUIxg9/E5Wizs3n74
nCONXyENJXSDqebtffKYZPOx9qyHMooxkrb2sctgo46YSsAQDEQY5NgsqMdixjRvCOuxV4ZC7J8I
7ci/hzAkpU0RWio9RiVtCp/C0F0aBcAPbVPbE1ySG0q7iUvTpJ3KxrCbomRXN/ZzpDfqZOsTo8OI
qlfFBR0yPcq+p1XxYAKUUbUm9878S/xD00uMm6CocH6W1rYLxJ0WaovC/Vp4ZgQqlK3PqDtUsmUH
b88yaOlBr2n8YuMn7IsdFDWHCo0c1uNpuik7ElmMz965+Z16M4i6wmGpjKAXtQVv32VosGuSqFV7
7kOo2ucyi5rV2Ff12kRUt0RyvC4si1J8WHFDaThctUEX8JUiO5FEcR2qrNmEpe+c3FL7ZGqx3w8c
0tF52wwXv7kFSuntU8aipvDgq/jcjqypzSot7mEJrbBfBcu+1zKyaSCS1Hq5KmMix/tAjw9W4BIR
pdm/mkQRbatF5AhpIG0LNtFruwmCa4SWXygOT7eBKg5hLb9FMs5uG89QmyQYGsyXJB725I/stLjE
uzGAocNXgAQDOS7tIWrLlhq7E3Sg7gQ4jdW4Jaatb5UPMF99sNdRvR16OkN5CVLEAt5fTRaCE2Dc
mYx+yoCGeJkgmTU1oIPwl5P1qJRx6xTdfSJc+44ZamcYUPWE7kT3Kr4p9TQ5homljmFJOBBl/3WN
7QpkSKLjmcGY1hddfgrbh1gE1UmX1c2EiXDvF94DJkj61HHTHXo7f9DIvKF2h21oFbTWdCoYU6tM
c05Zg6+/DdNrMRXVJ0OKId5/r2zB2J8ZJi8ahYL5z/+YAgw9ily4Y+7DLImKs8BcBqKWuM2sU+i5
TAoSDUQtc/OWOGFSmjWoDwUrmI7lxSqW/XFEXMQzoqxDoAR6knqOPEOlq42gYJqSSDCjaZs1prSn
2JUhuzCTTnokxDkk4hKSCw8AbzKLE9+wFrrpeGuI6j09HZyZErt67+X1A4Csde1XLfaxUO2z1rA3
ZsVqytRbPAJw8GC5Z0fmW9IKNJcuu+MCeMxfzCnd+16F+E3Ydyoc451mFhHwvf1oGd+piVkbXct2
gdGcbK8q7gtqxQ70BfY6wTDKK4lQruxVTYpWAtuHRIHrAZt84Yz45dJhryrjhew/4pnzaK/in3ki
7SMzWXCycfYmGRLC0mNl40/ZNitzCMcxOAGHnGM6KLZ+z+xbgB7XvgxmWtxANIzhwiMjjrGuL1Rv
x9vclUfBVv+uiopuH07Gy+tPYcuCsWrKuTfiaoe8M+nmQEE7hfn4FWmVdp2ky5xKIPBLkDC00gt3
SDbhMPQn9JrA3pJqJSARbkafqmWl1yUO5vFhjn12ZA76p6xDRFIT7mftJnCoWtr04RCj0kWrGbTL
0iQtip/0DBNU28LToIMz5cBXWnpWeKs3ev0CH7496MPAcsmjogRW/hAb8B77Ag93l7FYjwZ6EKBP
sYtPO9Xpcu2F8W1EaB0KCCpnaKKGNZ6TqwH+ymFeiyWjccLPE26Rd4AIpUXkDmQr1YI3ttLXQGwe
PDbeSDPDfFOqNt9OaoLuXKbuzVwXLTMMOIYZhfsAnCTJW97GdUgSkf3PAVPJo+N54dx6/gKK0Dpi
8JhII5sfh1f+RHpKnrcdN5sgNOjTZJF78/oLjjo0VFVzapsmvA7SUjukVkvKW0dddER9KTMz/zWN
zQnZEO6oVUFC0ULGZU7Mzw3FRsghre9t0cqOEvenPv+CIqeSnrinOuvfkAKz84LfreMFxyRoBkC1
+i7Tk2pLOTI5+i4I9JYesRaG4hF+lktyqVxI8uEIL4G25oZEhHZ+fIOng/et71aMJxEwllJc+/GP
InRAcw225I5qcLvTwTqiqoz3ISTCiJfkzrfpi/bOSzwInD78htXeYz01PoitEFKAcLRtm6TfUr8C
Q1M79s6vgxvsGvJA+3MmjuZYK80YsuKreC6RFlHlozFsyxq8i5XUNLw9V7slOJoWeFuRSkwrdukJ
Ulg7oahBpPRWAejWN0VVNEu/MgTLTcJVPBrJjRqMXa5ZDzDmwlNj+tHJ9BMq9n0ET7NC3FZhD9xr
w1ida/JSURzaKfd5VSu7PcZjqY4q+x44kb2X0ZzG07cK8UH6iyWeuadJbN7ho+Pco9g4lJaq8fiF
jG5Q4FeFCkm31rNjaBrldefn3c73cK/luQ5wwS1o7k5GSGsJ3nCs4ccZlARHn+rRNbLpe7crnHsx
Dvb9VNffMr+hOV21M034l2PDoHaxwOMEd7zFFA7xeijtZv/xus14P6NTiTOUstmAU0263Hr7REJz
7kp7gDddlRGmVKhmaUEKObzI1TAa5t5LGCiAev+YnEAuXYclUsx37ycog4tq45tlssKP5V2xe0+W
ZVR86+3gXtTac4doEj3zE00t/FS5QKOCs8lErLXNY9aDlR6aK9GbP2jT+LtI4G9NC5SQ+EXu8nII
WGq7oMRFLRYDHuAVJj7ZHD++A+939y53AO+zwZqLvZA536E/ZsJIr6SciTlnawxWaWxyVp2HMLpi
x+ODecz4XmtAVsvCIDI21l1r1eMHXfqKHy0XtG4VVr+JSK8t5x49CR2eES2NXt0MzeT8U6/+Mfyb
/yu//WcR+Kbm95fnNRciTENQ16TjPe8V/jjbITCUGWEVOWdVJ066bpIv3lB6VMXAR6/E8NXxx23Y
I3Loc5dFq9ceSgiGK4tcmEUdjmu+Bu9QePjUUYN9r0il2KJBRRkJIusqQQETt1sza3ZOEBebJEcO
XFUIADLMczimOajjJ8YdnSnADWC6R+UXj5qP6gZsNUxQGnNaY+r3kaF9m9Rw0LLOIwAhc64/fm72
+52ZSeGTKrOpLOLa1EWdAyMl6sugD895iXGxy19aGFO3bM4xxGDza4U6evlTQRznY13Syx4juC0o
LhuiGMMvceqlD3Xxs8ZbuC063kjU7uWtXXS4Lyd0yLZ7k1szl8DP7IVHauPeVzYo58lZVrojH7ty
+k3JAYQFRjGCIxp6GKog36FMQbU09nVJ5ZSJIvRWFXi0/UiT5HUWMcrmC3k90cYR4kTtE/hwV6F0
J25IAc3Np3yvknzPEmWWxjXyEXEJq5LCVYtAaCMZY55zzgvvd1HjXIf3HN7F7mYi7fyXx8B71S8r
018WpB6QFTQ7xOiPw9JHJOPGv4JWUltQRkd9u/mk+CP0vzwSivjS1HGH2lShLuqMBNxJmYZtca4i
Oj7uKwKX+UZqg35dNVh90gQ9RElu7Zgric/T+gl1qT9GRB0cRY2tk6GwJOIJPxB9ZKQhmG3tSh2s
pPxmBSZBoaXNXpK48nq2Xbi+cRhSSIF93ED7tPlcUz6Ea7MMb7zktg4DY0fMUnHoHffe69voznfl
kynCX6+mD6vq/jm052Kd0sf2pXLNtU6J3GjG6h5iU0TbkxVu1NIvZJpil5oYUKM1eI+MXy2oAPzf
DhLvsmu8ReXALy8KPd+FKUqNeQPA4B0f7D7dWZBK7+psJIKkHPYuiywAQ7k4vG4vxqok43reGY1I
jHuyt49gNCFRtMjlC4FuYmDhKKOoW5lESsP/3gtClG57+WLSe0yQRI000DBtN836VT6epzkgNR/g
hQ1VZCD0sEuFfyjb5prVcHog+e/pVZseTnqxchszXEahIc7oH1cpXBk5ZYfJ7fXPCjru+4qORQ+I
/o/LnPO+1BtYlWjRjeRnXZyjWdZRwHzd2foA35NcJMUa4ks6mdW15j3WidA3SQEvxx6oXKgsu7Wx
FZ/NJlyUqfgeteSDGv641+0qP8UZEikf0hJ599XjANDI4h1/Igcuu45zB3eVLyDXwOaA+UPwvTGS
F54kWrZNOlhvFEdwrNMhXvbjdN1lfnWP0OAhRUMhZ3dCleA3VMShsBuAu2uOxQ0Zplt8nA1m5c5e
5W57oB2TnvXAACEIFDJ0jIeyDNWakbdoBu/UF761BaELZc+8AcSjvgZwDjNa+XDiPXZYGZjtdPoW
IHK79bR+Z81ghBRHLKyoeGF004FWtnWLZ954JPEDMxBfdaV/QyG5zEv3OesM6wsxQLOZ8qpvYp1t
xIASjRiGQxfzRgHPfokc2mdIwFjmR9U5D4rxJcMPQVLjFgXucLDmV0xCyFmOZRfSfkblnNT0TezE
pxXkj/E5jyXIwo7RBqcweEPjoeid4KuVTfdNZZEKa0ek95Hd2UXa2QxFTdZYY9PNbtxjamcdyZqx
vw5pGx0LhAgoIXFjpcNDV4zJkQQKsARafjOHDBP1vMQaA9JSDXmLxC3GkesRtsbWsV+qpteuY8Eq
skagfjXJWt6QNj3N4I14UUzNU9hVHk4ke1glGUSBlHLdrhPWxHY37u/NjC8z0laxp/qfpryDgIhy
re1/uMGv0tbTu2YY9bVqfWItYrrzDk65feHOu4q5zdeGJCcW1fNE/2rHTGld1w1La/Qkc+0jsA5Z
ZvmrCiPoOnZpqhGPg13Y1MD+R1F/lysgMlceDn9LQBobjxkCHayhEamVXfildrLkpiXzbvJEds7D
Pr8tUvmtaK3iWp/belSZcTKNkXXTkGC0Iwy4C0aW1mmUPxOsfgo0nFgi9PaVr4ubj6ff10r+2yIV
zRBB5JaFxsjVLwsIPs9gHKKhOqOQGg8C2NlDNMKqNZCBbUyz/N4qqa1dvyW2Vv3obSWe6kxgiKJc
/o3tQntw+1A/DTqZhkDerxKs7U/Co4liEierOpyhHXCIpVGSOUoqKiPYPKA2rYMmfOJZmJ6+Ykc2
nYyh8e4wngIYHyMzOyZExxzZ4pM/xjz7SMe2OnhJoe+7wQmWpCjjYfb7Ye6KQgwIoxtLt+A5gsNl
7wwKJG3ThYnfbNEOpKESP2UsQvhgm4kAmUVpDSigmwE2d92JtQqPJqvTGsklRBA+K5+gEioc3kPb
DMfBrrszy25aDC2498aPdzoV92OmVyYe5SZiYaEZeyskb0DRr971vRqP7VTeV4wOdzQ2VxigxCke
KnlX1jVu2BZ/GmD68aDp48PHj/S1jnz5SFlIKfm6EcAy9nZtGdTemOqwrM6mbmxwBcAqb0cfnh3A
n94NHmkLPlu9Wg9AMJcVdKc1IRHibEt+o/JpXVTzTqVmY99V8mCTb0UexrUToQPpqCRQCOFxfHzO
4n2t1LKQbmFzN4UO6OTinH0f3JZFhvfZKYt5yZv/yv0iPKf7LqxQj1i8OzpAkNFtMCKrvN8puGlX
oRi+YwUR+zzqU2BA8vDxabl/OS1mN501OqcFCvhicVr4OdpCSo7nmnI4u+lNUuv9ygdJtSFUFady
PW6i0aiONaTNTFTWwS27A2v0A8Gf3UZqFaHRZnVMfepjatx1TVkR4wPpnKHcOFIgRFllV/09Bg4j
r4tD2RiSbcowLWzkdWTiAlmi54utcnBdCkIrb7D1k1sd6EbVyAnzayBUyYOmmxsPQluflfVt1jUr
1VBm8GP9ux/kdwN+0KOVElgWkRG9IlPK2/b+jn3qnv3UCJI6s5a5CogRbMj19uE1ttRvUfXoyYqS
zxRU2vXkJsuO/NvjUIH37ByPogieP5Ky2+yrZhrpbcZ3sqgLNFdBOG7c0UOSZcgT/zXY1K0iS9sw
bsmiYGhDlEoCLb5Rj7rldYlp6CqQrdgiE/2lx55EBueQkVkDOMgKSwE00tQqKArnzs0n59CBwu0j
VulOjEA/hVTzxM2x2vYJBF9z8gfvk1q+cbkkpmeMhEFYxNG5OrvBi91ly8aHrKdxOFuQb0yf0HOu
6taIrEcSQyvwJ02BLCCEEwE5+RR24dYeVXhOonBX+2a6QrAAtMLyzK8WKl1at6QNC8R8P3DOtdc2
aFgocd1j74jmHPSUy7xaPdBtBQQ/EHti9Th/8lTIGybO08cvuZx7On+OF/O1GegdLJRAJv3xi25A
TsOz1dNpgPpM0GIj402qi5ZgrN8N29QvIdVQTOCLrteOlR+AQAzd65KUVlwKpbeuSIxYD535EEIl
WIXNrKA1HETA8b2u+i1jDMsbx/2k4PGqdbg4afp4NtIlW5nyXeFb+Yxitlbq56oq17XFW5ybzlMm
0xPVtJqRfjS3+pSPK+IWusH26U7MNeWUXPBhjgyxGIRz0mUGcNNLVVpYEYEsaXVDpwr850o3iSLv
A2MhAyOHqcZPviuGlXXGdIj9z7PqT/ZdxmUtn+fACpSmkW1auny3E6YJNoZicqazaMEUOiXQPlPQ
/dNWkRGpQxz0D6hidGS9FeqKEtKublW7WCdHJetJBG3GvlzKfksaNmHfLvzhVmu1TVtWL4M/3PLg
KZ5KgMt45msYpTw3bwxeJi09xk2DTb9OvychtIIkiZfWQBBHkiGFjoP2G/zkj186MQ/oF8/PpW09
b/lJBlPGRQEkxV7jJImhnxOoCAvXyk4ijbdGQkocnJB0MH95XjqQkUp2Mt90wwo1/NKM6fcgMJ4a
PTw6gXhwxSGwQ7mV4jMty7tyEg/DncF8SNotWpP2xfkZ9P8L20nE2XEe8CGFm67ugIYQstvIn44x
LDp9Budl3feOnp6TFEvW/FUZr6Pe/Fm4VnOVVT+jpjaWYR6xZA4D+JdT+kkn791cb0k1f7qORZuR
/bq67CnXWMWaNNbPIhx+iYpNap49gzQlKIqIlzxA64bmBfKrTlMbCNFAjBdEIBSshsp/orN/GYv8
GLI9Ar81W/iHpeqLbGl8i0cltp88dPNyPuV0TTR9lLMs1pvO5enaVmTEWWHI8zjBNjVjUxwcfTr5
Y1iyKSPTrzEcBH01ouPRq3aTPqWHQWr9CnDpiC3Nzvd1RqRzF0BdLCvTPGqFTXSAGQw/UJawxVuA
fWQTikxxF4o4XTW+5W+Nl1oHOmjISG3zwGs3Pv5ydlqJee37PqITCBU0brIEab2dEM6ms57P6Gx5
dXc9R1VrXlh/1Vt9HRjPkWczy7XZKcfwsBi7Zj2YSfGjKUqGIMr6QsNm5wLzKMUh9umQNlON6bzE
N1oWc/DdFRHnX3NlPg4ttG1BSis8T6fhu9W/cGEa7tbqdkDJhA6AcCvHfIgjH1g4tmzcUuM1bS7N
unFq3ACywxkdB8FBeurHwMpJmTTw+gkBRRF6L5jQcPSxOaEji+spgMBttOxf6Glt8jLMlrjXyAwG
tAj+twkt0LTaQx7a7TIXWrkDKAYRxr4rBnhlfZg0m6iFS6M1OXmEWrXLh5YIqYYJrdSrceG7P149
6akWY1t2O7lXNtJlRivtQKrxc2b69+6cAljR7yUW83s9c6gDvz/a5HOsHCs8QLzKzq/zfGgF8lw0
BgZgGk89PbpTigwJD+Dsz7WLMxAZ/97P8MlONgTa0EnvBbsmK3Hygw+te2WbhI/asU+hjx7nXTkg
Q4qneF02CfbUeQ07GALNQOaz+NGa8ZMlA+vDyyGONE7yWghBESZTrHsxr8rUEprIrPiRAtkvDy4b
XDzEUbEg6gjwXtw1FJyqOQ2qpN1einLDgr4kxStNl05nylt/qLf+YGzzMY1+z78JfG0p/bG6jSeP
8CqluOk4jRYRoTWU9m3tgJsoWpUDKkvIistA3kcS11VZsRUtmEuSfmg3dccYz/AWnSwii3ZASZeF
38dHFpFPRQzcgubwT2ZC3iYbjVbp1F8Gq023bvQt7aV9a2WVfevLfJfZ/u9AlNoTqCP8IxQnRu7H
VTb/Y6//IrxaZM4QrRLyWklmojo7WjdiRKOUzYCbTo7+iYZ6eoUoBVO+b/vL1PHdm1QnDTQXJw/w
W22M8/N3QFyrch8Hw2YogxBQZvklly91KuXjNKPhi6Y8EGz/Pe5sxYBsDLs2mAHwSVys5IxS8Wts
hiJKvE0xdovSzupTld+bcOAeqBUUQHZctQujqv8hEASvRV7BQw1hrado19iz3PWOEa67yTXWBTSS
Csri3lIWggXybz8ZKp13iwHeHZvpHckQakrmybebuEGZvW21XfkINxR8uvJibAMgwaQK6mUV5r/7
LMLzEUIn7fnDqxYOLfj/bu+FVLms/JvdJsFxqn3SmNCbpLRhHso439RJc/+69mwyeIbxBNuQ8Uyy
R31SHZ4yUICbYJielZN44Fq821zi6nCsaLgvO/c6qt19m/v1yQtH8z5y+/bKlAa7c5Yq2EXz8Q49
r7Mwa3mfpg7Z18T9HUvbsO9CmRt38S4jsvo6nQAvk0ktr3sWB4u4LYj51UrEjaBCAyIzjzRr6d53
ctgEBWFexEYKug9D8a20qvLE09jkFbpAhEI6QCXMVHXzRVbaeogKYKcUx9PYtRmcJwLGXQh8SMCJ
a07N5jjJ9qAR1/Oza8Jf9My0LQlduO1mwIxWaOaSib1Z+V3jrMo0GJaaF5ufzdrvpkHH5ZKVYyPi
NXTLuHi4HciLhGkkf4TQtQ3caFyW0zaLSNcLdAtJOpAPL2ghYmH9ZKStHyzfqKmuAWAJpi/Ec/BR
HHo8Hnt9qKC32gAX3TlJOrO3EfLqrXLRVpp431PREq9afrZ6e/d2uvTHQBHqrnrVJF9sh1Q19drY
ht1jlaXuolXtcD0kyS7t22lpDvECwKLFSZJZlJpyNcQsh2LkUNsOgL1d94KUaev3x4sL491NdW0b
qwBNGzZoJpv9t1+MlweWTSDs8KgnTBNzWLNZ4H9OKuOrgmm6M4DSL7Uhu/VQ5Bz0jDWQnimqzsy/
cy04MOLmVxR+84NtTgbfXZh5MP9lz4Z/hNFz1t1nCBzRYWLTeWLYh5Vv1bBadEhMPTovCkcQQyMd
HETXat6KIUtf+iQc1rWgaIVSdxB2eft61f/rTSex/o9/5+cfeTFWgIiaix//Y/MrPz2nv+p/n/+v
//O3/uPtj/xP//mPLp+b5zc/rF6dJnftr9lhAluweT0cjcz5b/7//uH/YCD/3K+iWEb/v+0qK38s
mj/NKvNf/8erYqh/Oa6klgXw3HUlBcv/8qpI818YWLDKoenGzKJbvBfYPppgdlr8SyFhNmifMozy
SJiB67yd/0iKf6FvnjfyRLI55DuJ//lfV/2f7dt/7vLf27lvu7n2vKid6wJ4HPioTedST2cRJ0Mv
hMgsmDe3zYEkpyUAuKfmk3Hj7Z6Jw2DIUbpC7Yk1AWfO/FX+0TQOO8tJMWHDpaLWz1LaOArIxqE+
3BV+8kjTy72vU0bDP57BX3rVnx11/u7+OKoOcinoJ47a+65zDIsSnmPX3tVqR2MClGFm/tRSxJcf
H/Xt1/z+Wi8WT6qklO/0HLUqQYhHPs0YEBnjspWt8cmh3g5m/3ko25k3UTgs3vfiw6ImMhbpVsz4
6RPR4vXrNHe8+//+FeErcR0GTZ3V+8V9tCaTIAmzjwkGSe2XQBrdBvJhiqG6bZ8/PtTfHpktabDw
UjqSF//tI3Os3rB0QOeLfqoGMN5EUSwGmQVPWdv2q8IbhiP14+S6oNT//eND/+1m2qauYx1j2/xO
5DyFccOqskLE6mEaGALH3uPR+qz8wzjwR/Xg9ZHx/qOrFbP0nT7k2wtUNqxo/nO0mMYHaP6a+pos
5N34mXPpLy+hjQeDCgDVaUaYi901btDa6DoO46EpFYep/CLLh4/v12eHuJi1Uvx2fk1BGckmKRMK
dy0KeLOqPvmIPzvMxQ0r2sIMW5crGavTCJAldUJkd59ZbC4fPgVcHKuOolLORCxetR5/DBXRWKVS
xbTs0BF+VWCFIE9/cr/m7/7/1o0QuXIIPlPcAFJ3bOb5t09+SEaR1c4IHJOqsmh9bS0SuFJOltKM
c/NPyoyXA/vr0ajKSSQqCKat+UP744JkHLdxlLFTsWjhHoMs61dp4Xu/+zQWx4ndEJuSxNyBNoyA
+rR+ePfx2/G341vKEUrYENPe3dC0qCV6BmiioCyWI2Ze4ZDilvbjM82q/C71EU/TpK2XHx/2cvyY
L5tdK0MhOiqMvhfvfaMXAvBIQ+u1SuYkCfIhkbYozXwWKKxoWUSDtQM6gd/YxH7+8cEvX9X54AyQ
2ESYSR2m+rf33Ib2BskAlFdCxG8pAuwEpb6RjveJYuxvb9I/i9i5DIkh7O1xBO1fNx54WaVdCBRh
kVHkey2vux+1LSqcBVEchOuPr+0vN9bCWcEASc0OK+TFurmJEd1HJdBbh1wke+nHnkZNDnoAnjPc
Asghy6B0rxArhmB4iDTuVh+fwOXAyc21mHtw1HJ7Z4Pj24umEUDgrFlkC4pdNUSwIGBPnDR+SkQ3
Zsb7uk0xtOd62WeLj4/8l7HBcRwuHpsLRtDLS4/IchZtyghEuKp247djvnIlFPH//lFcx5Dsu1HD
Mxa9vT4VBaZdlIS/ATMjsuI5CH5/fIC/vJ2OywiHi4chCK772wO0uhMmYHYYrxPlrkUICylRpJzZ
UNM+uWN/eUFd3Wa5h6gTF95lCVrrRVvogxbByUYe0cD2RNkRtPUzWtQBCCVa7U+WKH8/IoMqejwX
3+F88X8Md0ADPYO4QlZCeSmXgQHJGpyyOmBDZGWbVu0nn8Nf3gkWKJihmGARIFzaDGNpV4ancYVz
lQqHjrFIK/AyHz+x96/8P0I2m7fOdXhkby9K4GUxKZtGC594mgp8M0EsEh2ZgYYBhvXHB3t/RabO
jlhhWqfoh8Ll7cHA4NJnK8C8kOn2QO/jnhjnT27a+4fEIehKoNtQgn7Rxbg1VX09tNiJFs0MxiZQ
ZpDwOvXsUKWfLf3fXw1TgFRzjcK1BM/o7dWUSMLLePTBmJsTMUgyEnB3Y+T+n1zSu2GR1YJhvi7A
0QDwfb09jj7A8MjDKFjk0KNxFwj5Enu4S7wh3vUx1nB3TzlM+/Hxs7owBbKWQHJKFVjqLCnmSu3F
nYxjJvSRtHoSK2+gTQWZsc9FfBKduR0670iO9sZR3xM5fTKri3n+fLOImQ+MmsCmbWOzYrp4JQO/
aEcC9ebEim9BfZNAG5s9U57/WPon36wWcX2XaCVRzN0n68ALL/4/1+wAGaBXxKL23duDIrDpvFn8
XSyj3UQSqlyq394+3IZXN8PVL8h0V636UV3tQcN/Mja/+xC56nlo5vMw3Vmr/fYpd2idfKZ+MiZw
mjiUs9M82Rfku0py46kYbT5+vO9e3ovDXaysCyJygmoC6toW8hDIaMP265MRWjivfco/HiVGd9Ng
K2LQtHXmSeHi1e2TwBysItAo7kAtUqWcBIUgnYjSyNQ7+2bQueNXmg4yZd0M0wR6sVCA5KCKQv8k
dJqJtqobwyL5WZATtCRd3iMvWpFrf2+V2guV1X2ZtOVK2o3/Ez0cthUfMGpFnvU1hjViQ3jPoOpG
JQBi5H2NqeKD4eClwmDxM9VGcuTVSPeleGyH4SHOoSvo4puC21mYP73pnFpwIkeqXGZ2nYwahUPG
4QK6YiHv4v6oabSzXlRN0AbALgNWxKDhB5CkZoCyx5qxsSxCYy1AYHm7sitEzBGI2scSBqeVxpvZ
qRrY+aHu6m1WaXhbHgSdgN6r9iYOUUtQ0rLJAEHBly2EDpDJEHcB7cHW1NZO45Dhq1/Hmr2sZbpU
KlhB+Vrng2GixmoIvQ/6g1mqE7klW8/+0mbTcbTo2EPdKfrwpEbbWCRWqqO5gu5vWR4gOoqpDDdn
r0m3RGbQOmCtEOH1VzZubnPjT+AA6+6U1VsYbnvLOzfqR6ihOcmiR02z1S6vhx8u3EGLmd9EuZ06
A5l0JECZcmtN2GP9qjraATV7ckoiFZGxOUtYrZ0EqoTCbSG7b3Qj0bWEOI9JhneHpd0juUcg6/XG
Br/yxgVaaUcYynRv74EeHcz+aBS/I01bhW7BgjhL1qab3vUGxlJlLnR0oSbwoHJ69IJmXxI8UToR
9pvxGq3uIuzROuwgftUQqnCCEO9gEiLkPgbQRcJ7CGppv7DKa5eMP2M7IxcjkgSw3UhWomTNtcSm
RafUW8jyeQ48dHq8R0dMmmh9cveqBuikwVChjk8+qVkuQf5eVfnGA4TaEWrS+E/wzYbkFrMfPvWC
eHi7v2pFdEastsc9t9Az/cqx401god0Pn7S4e7LBSBVldUXHgdhf4KPusfLo8AJs3sxZsTS9zN3g
76f6XNFXjUh91mGgZsfJPPtaciiwqXT111y/Gyyx5L4KE0gzjmCX8K16b/IuOKQjHqG77IwoeExR
fw/W9aTdmu62Ke49yIJS3VmEcVvVrd3eA6ptS/D8BLehlCC0OgCQSdukH64NZe2l0naGfIyG35Nq
ryJiuIV4mYpd4k3LUWzQglPoJ1C0/1KAi+++duPaIuQQGMIA2LOz12Z8bdLOMh9RuNUDaqPgZph2
XrhW6JXt1TSeZzg3dtylktepv8MefuVWTzVGOo/4Vem1e6TBN8JGmtqoejfH4kbkJ3YpeqnoKh13
SfjNg1qvA6nvSFbdO81tiFq28h4H/RA4L7Z86I1nKMk5f9+haO1k5oGxmv1n7T7l7Zrj02UfnBsx
MzGqowJdCkHxyuIn/RgUFnlEuLIXXA6g6Z2VrqN2g/oV/Bt+e+uMqS0JnjsL/Md12hCkuKc4Ncck
luBX+cLxrZk0tbXul97TeSo9m9Ao1/uBjeumtMZfWUG20P/m7sx2I0eyLftFTHAeHtud9Nlds0LS
C6FQhDjTaJyM5Nffxci+3VWFvhcooF+6kYVEQRkKp9PpZsfO2Xtt3X9lzrHpdeHuSpuUvnIY0VXD
uCUG8H6mBRW1XYOPWZ8IN8UGQDAqgQB8oacWZVPe7zvsfxLpT7kUv0ZYggi/Dgg4yXkYZ0xnlbvH
/XQYCud1WGygQvHJwVu28af4IUDTXJXyzsTGR+HlPiwmUa5pcBsxRG/MjNDh9YJdWCay906qnk/W
Yl+K1H1B08enFx+62TS25mTQg0n2es8TKbRdO7afdjPFLFcnFpTj6uPLjY/BhFtdTceuDg55d2Pq
eFcOx9JfTla+M/nkxUIo853tE165oRlGgyABu6XxnTAePZ8kqotKSTvE6I3TyWojfdyVwQtpt7o6
g5ityp3zWTi79mGasmgShB8d6vjBrFimmaz1XwbSkb4AF3StCyzsEbgZv31tiXHuD8WnyPGgvBDB
ZdA7pVMxu8XWM0+M2UirAm1XEYZzsKetZObLsFededR8ccC6Sd4SGSJDWgFptzadjgwi2efVvE8Q
gvv+u5uVP5Okf3LUeEvG38iTNsyw8UDOG7OTD8aMvD2u9iqY76xeNNsW45Oj0Bp3k7PThDfTnsje
mqojM1V/6u05RJJHM6HZOPDa2LrS8WUoLmZPLByOOb+CVi+vQr1ZxWtRvMfGQwedcfrVCGjl+2A8
9KiA1sXunuCpjMVRG+9G9TLBXiMKiliMKF4TR/0fnXMgO4ZguIp2EZM4rfg1BA/2+BWv88r8uU1P
BHdjPoQ2n+EdqQl3zOBQM3siGB73trkZUHwUquXx/EZZOvvfbrFf7IgdbYNHZUeKb5384BSA+ONR
X2DF3ZgSNkSHE52ZODtMSmRslOqbSism60208j5IcFGhYFn0TccQ0bitfMvETM5071cU6aUWRhQQ
9IwKbnyuaxz7JCjDLfWKn6Ux7DpVM3hmPInMr2rMJhw4b0hpXbH0R8b4mmQEmmTdu5s8Olx9MnhX
BFTHScvQsr0TmYVFMA774sHM54OnQ6ZcwDxLvGl3CDUKjFnA0k0kDV1vbHrx5FTQomlXM/Z5iRvt
FU7hTU3Go2ucGcWhhLfs69x7BCM4B4MsENG8SDjgQ90Afp3vApWeOkkQYJ/BxA3OeVAdSTjqe9bx
J8b6fCovgdcjAfD2zQyzSPfI0zE+VNWEWb9Ec0skVOsSF+ix0rogIz4r8wCgCa7lrZ6fJnu1VN9J
oyN5uYpGgKqIJPGRr4G3UPv9sCp/jc4ULlrKc2UxbLx2yXupHzwNlcquiXdSk2E1UBVVT7a2knez
nSc/uuVmNC/Kurr1Z1yN24xAtwzEDNaMUNdYR3Jxa43s4OLDnp2fIDMihWceTlZEKdRXbzEGKGdE
INfuS3lZ/F2uPan4PWBwg3lwAxIzFMSOzyRuzrp9hzyshGaakKNiHOdCPLjzfILXtcNztE0Bc4mO
RWjBi5Jei7gJ9dHddBaCknI60KE6GU1zyFPFeg6kpCj2mU0KkO88DV28I6oaAnVthDrixBXY9dG6
iBS1SoY+GUaqMo5gmbBKUatwxwQlQmefsJjNxsnu9bBQOCBwtGfZeY6dfSqJb2hYIGYjMuyV3Fs8
gZk+W/TJMKUBPq7f3cVrCCIbL6bjPKb2qy+ftMXA3l7sDJWjVs4uOMweW5+oWNdGq/xW8hw2Z1hG
4awFF0QCuxllgkas0oBFOxm+ROYeIZBpkwp7EpOnrvvIxUOivB9lekbm/1Ry+h7mdRPoo66NhjWd
Aeitct5ADhCyg+eHOfpmcZuHqfMjwyO4c3pJx2UntO5lTqwdyp/PWv1eSjxzJfRE7OTmp2kBC5eP
gCaijHLUAexII+ZU6je7eS7RvVlDig4mAahOCMqmYhWFTUmCqkP0ZTl+QD1eNsloPM7qc2wHkFcX
PY4sdjuwYUZYOyTH6sUyUdOsSQtEKhtYaHfNSFw70eHu8wCbnaHEsqp8l3pX2ALsRkDQaILi54mu
1Agmva2vTpHoG1fPGYTHZYB1pxIno4jnfdV7Z2BSZ7B9ZrQEgYqWAgyF51ShgxI+dikrgtZ80hcd
g0HvhnaahShLoswF0MepYWe2yStuom3ul5FZ1a8FN8NL9Tvhjce67cKq0O67vrxZWIrxbrn+q58F
6gBzmBZgt9GF2tbmZTJ4QDztjseQL2JvnrwJYHhj7sEXwDSf7iWUL/LaLjAqt0lNLOOvNXsX8Dr4
4l2fvRIVWk/XfDXnEntFPnS/kPmLMd2+BlA0AJFGE3lxZi7OJDltisb+sSYC+jhpGB+ErXU/oc9Z
iI/t05fVTI98IsxqNDPNGiohHo2yfmq7T8f5TW5EXEIBn5JIR7xDBFgwe/icKgIjket5yAbLsCma
bVwBFoWlp3fsHf69r/kh+TKbBqWLlTTbfub4AWgYD8FmDg6WS3ZvwmmxMd8Ske+RBJMpgBKzKH4A
u9ulOaQQFQQPQVDflfgJJGVJkIifLdEBmO9YvyZysfYDZGsR+9w1LFG+uBt0DW0i33Lyvx216/Lr
bABNKOLtTLNXQ9nWDmCaP7BKrEiPjdDuLQ/FfNBcc+c1ZxUdRxKihIMAlA2Yk0nM+SALnoR+ipv+
UrnuodEHFEwubsnLXLDt3U1Yaaf2HkUUswiQCKgbIb5utfarVVCfQWVnJNOoPonALaPuSI42wPEq
K/Z5greFFEmAmE/aCMS+yUGajeVpyIr2c1q0n3hU7jXsxBtO3shX5F7wt0/kvrGYYyznCYjFrpyW
+9jlM3GrBc7L/J3oJJK9BPAbi7Pp3wdzttHZIx3nUucQMrpf6FR5IjmXCvLLSMpISHxPgxNIc8FS
URTtrvGuc8IZArIA2/ycPNXlo7D1A5+DKgC9DlAVQNyzTirOr0Asyzs3ebPNtwXBT3I/Jg/gpTZ5
Nu6XIfmKy2STUf5VZIEB14URvE3b6+RQK3MYluXea9CN18dk2cOsnvOS9EzzanNEIc52Ow30FzGn
OOo6iWxbJbeiPU5wzuQDZzG7OmQ9WUBigwLWn36UTr+X6cUPtkW7xUdFmVV3F8c4muWz8rZjQH74
nW3J7UyR5+Dci8eoNw55vOxLb/qsltSICJttOC12UaGZe61649QgNHiyp9Hedz4JUyh4t7K+zh6Y
D9zsAYbC9gGaV2T63KbvBl4jGeqrl5fbbUdJ42zbZN4GQNnd9JQO9xgEc+2IiBB0BNGt/LzU3V3Q
EpZ5JrlnPcGgWIOpHs8vePWiNP1FgrI0GFbc4vht0X4Z451J4kZK4txOlaTaADcUnx4LcDeR9vdL
E1svQxuEkWD50RI7xfnTo7Sdzrhaj0F68tt7Pb71+QBXkHp8fOyHHxpFMMP4sw7dj0ngI5yYTW2S
IMwKTYeHlDZwd8rVQV8M29gm1yf7rVVPimZMGcynAiP88InytZkHUkS2iKtbcnjdfBPHDHjij9nV
DrKliYo+hfnPJiWzgBAX+gAF1todNM2khI9AtkAPiyNbXmikLEuwbQrO9tq8ZURxxdpEBhH4mnKz
yOcuYd1S23UQmD4hU1uKT4fDe7JSWYtNEecka3Y7og03OSekgJO5bbDZhkmyc9RDPt8rviekzU9u
u8VE3gPcJhWbOK2U2t05TZVJg556PifDqbJuSGvOeJq4xEfh5/pm6nSKQroCBafSFxXovCr+RZ2A
UmeOHJDomq1tpPWMV9AROonUJIPWPYJgwqaSOsyQHDoSoDXm2jK7TEm7JSA7MacIkznQP3ZjBNuz
Rc6WebbFXRucEqu5msZXEV8t2QFgozAibQdNF16ecTiS7BwVdfzVaP33FBhH4nSPml6zhLQEAS3v
E6DvtsjQN9YRUyVWbpfEguym0cHX9WFbTMVqHKWBgfm15qgPGi7wj6P+WfzxSN2GFiec/NGbDwFq
WKhMYCrlLs9+g0zt2u6eco23OEfTAuWoSJ5aMiMXV+IfQxXogMHF7h4T5EwauhdNeTFtHbKRoiwm
pngwqP+DoM12WQqQiwRUYjF1y+FNZ0tUZRAINpVOLJ5d9fTGVMxEdrJi5+cQUHtF5uzOHdFCSf9Q
Ekf/7jTMRXBSZou/Ebg0nw1/RJWYmKTlxr78UCaNNI0fAnv4VKT9/Oxb9KDbeplsFgiZ6I9NrTnA
32aiQpdupTYu8aJ9AESr2q0q1n2J91zfzySwsHvDuyHmRvE0ltaoHzuCt86Zny8uG7kmOQVJGzll
5wk6dL0VepOg3QFegDjp1ijFoctMOpFum384Qb6c/cLzzujMJuyFOmx8+Mnli5ZNbn3E6dQ8VZMr
7unOIvBXddbedbE7HIijNx915G2ngXBrsRl9x4qE7NReS1ooaoM5v9pmMdPNMq0XAgrNZ6xew1eF
i/r3QHjw8JQplpNtnKCO3mtLXfz0E5Ij2rRJH5n2xaR8aW35iZU6I8csHahrkMKqnT5o3YbYJWPf
Z3yumxlnjRuOU2FEluRTDBGSMVEug1a+u17W7ZeOvqOamUF3oq/fcOjqt87hPSVrPmVs4XdpR7j1
MPzSqBUFEWRJ6xi09xxE67Xl9A8kF5ibWtOwGnhW5r7nNFEvqWvSfOwJPro5QdcGdPzw8uhzytbF
dJNgg5EQk5QOLEuTXhMNDKtRfdVwTKaNGiw0zFWf0RkfSyVes9EegejjaBIAKNrhpPtxRsUGsqSc
pbzJuZruK8sUH35sQrH3M8n6VQbW78qxkLfHvQqGK3ZqJ981C2FJW3wjXRdOJtsocp5piCpNUBmR
4zVV2yGvx9ssILptvL6H2IQZ/ToYHoBBzUbCaUKvipp2Lh5caqfTQLAgiTRWcadrhcdXf16A0ikD
71KnIJd47KKLZnYfSW/oT7qp5KffYchM29yjzy9EQL+g1NUrRJMWFJUj8NpOvr5f6GHRZrVZmiul
D88xCRiRAoL94Sk0VbkqWTFU4U+PRMP+2QSh0mlNYf+anExuAiHVFbZlsApGhM2SORCmOW0MGCQL
NKrcq8uKti2swnBoQeXdZG3KjLQ1VPCMLdCU7W0z5aA/9AbJ4nrfLPWxL8sVeIpJHuaXk0DVKYtx
KDZjm3rNUQILJ3Xca4lBWNr1Nb08AKYWN1XzXhkj9Ddn1Kr6VBDGzMmZgt18aotUWizXFYkfAhVG
c+3oSRffNegiCcsATstFOW3XXad08ac39AiBtQFTNpCfx0zSB0lV2uLZcCsLOquOgRVw55wX7mVS
/eLthnLOp3fSXjp1LFBHNhFWBo7qPZIiNOW2DaCkqs354g0xlYRcanYhPdNNKBAF1TthoPXi7mzi
kvoD0LCmvBnAwOUumWrWTLIwyFzk3OGKvdWmLj0VKGl2dV6Q8Pp3wVimCguhYdKRU4UesEtDFLgH
WAtUgwrI9oisBq1BxMfGKYg8LZxUD85QdB9ztVY3doI+ZBNXpI1Bu6FOMc9Ss6f2MMokGDc5TY83
HHFlsQmyzDM2GYopLxyGyQJRjKagZadLOQZmwq3cm+kUpTwD/huY77XjbGw6Z3DkieSchT5W31rZ
rUM+Ku6r2YtlvilGUhU/86b2sBWOSFJp6Y1zGeYmmALsx2msH+cqdto7w+6aGMCF7oLLKjsAe0Xu
TvS8prHq36pJVwxXTKcs4g+TXwamx6K0UD8SwkMfUusb9v154pjMMUCQYGZy1qCRaZF5ptZAJLcb
X9NeAOGisWV5Jt13Z2gYHBktOBUGUkjS+i8Xjop7NETcWBqDtDrJv1SRsacJs1AKaIgL3SlallS9
lJlbXxc3no5keREDTR/FB045kCJM52ue5nOr1TI1NvVIZCxMWGs+AxQ1n/J6bmbGO0VnRc66eDzl
bj2IF0AgWpnQK/a0i60Fy5udpRXnwwQRTPuQmIDhjsIk7ftLDdJtrh7hKXHoqMCjaGJjqj6HRhFf
h5JzYv4X+B2CMyIjzX7ZahU3E/2r1bnjbwVAIDuIquKgbRST4z0sYirrvenAC8HRtyyed2mIn3E+
y2kOuo/GnMDfD5Lr3JY0KPRzIqohOOJtG4LzxIm4ekuDwXBf3X4ZcWZpsEGmrUUQsTj1MsX9Zsq5
CU5SBkP25RGBmIVV4OHLIKwinuWLmEC87WO/1PRqp8NQwu+W8dxXYZW6Rrlb2IlT4ld8umnjGmI4
boe+6p2veJB0H5Z4KIZ3A84sMBWuaqVriNTOaVOymGs/asR9HKaSVnduczxCb1DQhIyTpdc2Ibja
GGQ3JNH2sO/xO8UtQmFt/CEQkTSQRZ2kPgcZNARtwxiXsLQfQy3UYPpRQu6Ri1+P0bDev/tiSJzq
q2fSn2qhMJmySc2HLTpFblYwrt0YJVleDrnuZGznmrU3qR+sSt8ZXuv8LTn8txT9z6Lif/8s4P9n
D8D/U6J/Ju//tegfINFPBrXZP+n++Y2/df+29Re6EN31Ass0APSsEv6/Myps4y+0EwzfESn9T72/
Yf7lgb6zAqSSKNyQ/fwvvb+h/4VZBaqVx6QevwAhDP+G3v9flAysKC5Eawv9joM/2LL/ZehvVG0M
69uCNaq5N2fRRZhM/B/hWpzp1c0UzuEfbsn/QYP/Lz5fVHvrK+ILRxAJj91z/0WZZYH+o6fqmvB+
8pluoDK340D0izvk30S6EAEUEACPcbNAuahrM+e0CqItGy9NHZE8UimR3tS4t26ZEHQawE+SeTcD
adjiv/7WchrU//0lr1f0j8II4NH6KvPArEHFxSHxn9Uevq4BRxeKqwm8m1XZtySwbxNX8N+/DHLU
f3khm5vDnsHnaq74kMD65xfqiiBLzdadwfKALBmMTEXufoi1l97OmYprOqfIRMFkN3Pat5eq85pI
eYNOXSlOuM72FOc0O6zyl+bSAnbS+BQEi7NdNBbEBeDRPpspqAJd3GnzOmdIBcG+1d6m/RiRF3Sp
HGZbAf3yqqIglgOZzsOD0wYO/rOKYCBr2K/1FTFifUCkxLjxNKYEgwYddc7fGQqTv2MtO1O4/Rqg
zKmbnMyA5R/RU024HyejjSiL/JqQirBJRQYTE+VxlUIA6WI2urk1ogIvfJ0CdOlc+cHWvI7sKFLt
Iu12eazTF2jFj6xl6tksgubFwgCh6dfcXdNiFnYkpsg/UabDSkUL2sKdp4lP5DmU9PhrVR9jRX6o
et5LMM4friGCO6rW6q41LwG6vTKN1f1g9Np2GJGv5FjAQUxRk7MvQAH3oeGZJI91aUAVamc6HQ6D
NoEngTwvDBvH8nXo6w8y70pmSpxQdL9TYQoZcJ9WP4M8ua+7li6e75wz0z5Uivi8vEp1xjJflZnm
EHxo7k8ay3fVwSyQhbn39Sq+1goqn4Y9n/ReMxI+KDrwVmTGVsCoY6e52Yw0BBv4ZhjI+WzT4j4z
Y41AVOs1IbAyMMpfek1Ekl3d92uOc1BozmGwaSsswr6m1OFHN/OuGpHRPiIjrdK191Rqh9xjZJKn
ZsZJn9l/ofV406GUxXhSHa3RoMhp3l2S2rSs+oLBEIViZMVMqRgOa6QdsGEafvxaOqV7xs+3bJ31
jzkarF1QzfQVy1F/SYFd4htL3kEb9Qfc8xZXzq/nZfChQ1B8wH3o3Bf18PPPj8thoDfUtdPhz2u6
yQQFEQBJa1eMyAs6Pr3OprcG5QGBWqsMwgOl/DVn/hQFyx8AmjiYrnMTVWPRo2CNkZBDekdi2E0i
S5tFmGu0Uhb3zhkrO7IXVCbSEc/NvLwSKFsx422LVrIjM90fIYHTlvXXAoukwHVZS7m9ZoDfmXOj
ENUTOb0cIDtCp6iItq2H6iAeBcMUob+a66rGHdy1dXKpLL5+sZZ9+5NzMyYg+VnKn/Mr5A5FPZLR
Ua3Uvk0gKeDJYPt2kD3TqLZC3yhI/Gp7/vp0Ia0cShpNpuI7qWpJu5U3Smwyh52wmw3rVODSgKfQ
m+CHgOSYYCDm2iUduR2dw+ySMapPu2zhLF6Ijq+4I83tn7vVN/YTadwtLTouG6T5pyDdLR24h2bd
NzsHrjRtWvtAILzjTZiiuUiBznljVN7rn3tdZO5tKCyafYo6a8q+1/dLwwmzPI3VjFuW9CkTQu/B
EiOvzXL756UBKvEtL1UXoqzfG7AzKPqDO80LShwhDnceMZplcc8GGI1/7iL6nWob9FzSn5/n/c+m
1wBPcrV//6AZaFJ2NAhJh6xjSdt4+Ja1d9OUe8sNbpoNmmUz6XQ+ivjVhigj189dLM6fDbKDdLr6
VAn25r6104XbPoadtV5oqr+WnnFnu+MLI2sQpr4d/vkwhHwBvf7Bu/mZOIMfWmu3bAU3hCjpjwvC
tANL39c0CX/9Kl9Mi0jjRPLwNg6tBVdHaKhaP2xsnlO/Gs2tHTPVa2ztk+WHZ9llH6zXRxuRfLML
cp4Jw+Wqmeydfawnkb8+8vSYWS/SnWl4H0XSfhYQbsBJki8HCGnbu6TSZnbLHVCZYLWv7unt8tim
vKjJWDzNUnIgE/GgdGa6Yi8Ux7siH0MzHvt9UTJgE3xbKK2fJ1ZC9s+SO+LQaHcL80HVJGU3/O0E
gKe5fcAqV0KLehyouLdGZqjtWLUPgH4vELTuFuaR7NuXsQ2sUCsvAtvHoeiUFxqwXzlhWu+qAp9d
+6vyz0VtpxmnoJ4vwBWDtTXRsaKXW9foeDtT+d1AwcM8wMFFGYd+KSlGymQMBQObopHOjrb7iUWg
2eFqwOaw3uK0MX+VSh1t2lXdWI37xOexq9vxPamtS57RRtL5Gm5QaxKgSM8PXw29AWvcT9MehA2M
QqWV2/jFBgmwcTr/ZzrTQClFBh4W5ZGXZtVWWgw4XNnsllI7/llIMBDy7fTHN6HFLF7p45+/5c/L
Met6zNz+0V5XgL5wbrbBdc7dJcv8YVO7mX2yFJ8/E1dQ2o7+mjLG5iDghgtqP9LgB9LuXpp63BVg
hcJlKoK9FGpPTPhCAzcn/0UGF82WR6NNf+dNU24r8pHFPPk0wesTEO0v36Bv2fXp45+fDkMW2kLX
o3nh9E+6abLTPSbTrCbIKMWEHN9O+cyTBkBLrhl/lkmR6HrYO/ODaiUhzWSCHFSpdqoZz9NkEGWu
YxUvevWRt7AluyDZmiV3HkDpgUOTtZX60OyqWncOdo57oUkSNHR8oni6oa4y+C6SNcvccfVI1z/c
QkueNLUcAXrBtc3pAInasHZTci/bW1tPO9HDsAAq24YoWv2QamSOEsUsC57spYcYEea16aNRCnac
n0xa7YyNlUVruR4g2cfe/GpOkm8WK2FoCo9ZuOvfNR2oveGDHIEfuo6JX+rZ3gSopiz+gKHbQ8g6
wWI54xIa0BSKbsnvjIKTtJ/apyr9bbuCp0KOewosk3EGIwSNAoomNpnD/roHdOMjkebtRUEcyr01
GxS8waaJi9UZzl3/s3B56/dMGOXXFNj360LMsBcc+LoMLquBKHuJQXfGghFXCmyQ7kKrSHnhz5gG
nJE/S7wBgLYbVXAgBweCgZtF48QgyKl4+2aqPQ+jiSbM17KoaTrzJBlctrZgPGHKa6V3JkPAnlHo
CoZfd4xcr9+MxS523oDsSU7vtsU+ybUj0+KySKQm5BY50J9teTaZnwXc3mAww6KijawV5mOSafHW
KzNjL4dOPfmxPV3muPr0Fls92V3m7ywjnsOEYtQ2yMVo32nJM2EhcmU7Z2VGTTnOdN4nIjQsgkYr
s/vBIn7pR+kcYSse66Tb4bNor1ZqgvvXEms7teIaLP27MYg9aiE1EnyatOn3FMsyJKX1hXQQZ89o
+yiIWt0qRvaz81zhOKQ7NL4kzozeWLlIQeJfg9mh2ZS/esI2z2U633Fo1LakTUk6K6e2stjz51Wn
lNAmZJW2Bpd/Ge156DBoyFrfJj29OGNgWN8XM1sBNSwNrlXICp7edQdILUYYFCDncheeIhDPi3x2
KH4ZGyeh56Lc0+gJMcjxEbRl195XVUQ48i1tm3fNT+gWeOwMXsCRLVZllJpIjrOBpzmw67ASZC5Z
LFzHgsOHh2BDiHl+jHXAEFiSVZXj302ySJaI5Wm+92h3il0wpeNzb+rZtvi9AIc7VyOPbpqVEbUX
syPSYTcF0DNdxm1Yl0v5RP/mjXdKQDVN3U3PMhKrlj+jznq8vJhxN0SF8tYZYFMdzLpVED4MFfnC
9R8NH+QrGv06G9MdsNJl7+fjvlZsC44Iu7oFdd2t602SGWDXvZUXV5LMtRAkIRtUvbYvyelyd+4U
fNBZVsfANeujP3DjCeEyaesMbZfTiSu5TybN1Dqd1KOaWVaXNoPUbDbGRrPK+oiEhCa0N9UnY2Zs
nmZyCkfs6QibbWdHsAGzap7RTrey9yCzf/hD9j1ZwruzlxunJiOMwXtsEpsjlYcbLbLE5G0NK9PQ
q/XfY5Y+1i5jxRJBUtdZv1VSD/dMi5+03DsASKUT1Dr9eV7cJJSdZW2qhiYXgwDvkNRKnjTvLVjL
epPu66bD6vLEgncucFluhb5Yp3LBdFHMQBENsc+W4UaRwrTGjY0dVKrJj4NzLMcpRMzSRJLASVZ1
sqJW5K1dVdMFFDQYYnvVj1TlNS+s+TmXX3kcO8j+g4dRDME12Mdt2m9ThS2WgmsXeLG4h+sKqLdi
crbkcchztI/B7QIxLl4TWB4IXsvQrQrqBml3URUjx8iSQDs4NBk2MuuPutTSU9XFr+5c+Ee9kvW9
qhuikMlLMRk0AzMFy2Xk7xpZMmcDANPWj31B6rq6sxtFVhrpUeimh7tx/Ze1IgHdabqpAkmaJzuk
OGnsnkvhhvHSeZdZJy7FDnrKqnFAzG4PJ59ByHZCfk/frthOIAkY9pXzyWBKky1BcnL9CUotEcVy
k3ijODDiPzkILs7jhCA2GGD71Vhb0Yfo+kll6E7L2FhHWm+VTK4MuRiMNf5mnIlOV0AEpXoFJl9s
IfYN4VLIgzCmsLbHS5oSuknZxFgzeSR0YD4Cmzfuyol2pOy+mU76p6771oQKsUvFO6Ry126RBHws
DJvmmllGP7LvBPXLn27I/+3m4TX7ajl7fPf/v7QY6fn81x3G//GdpJ911vWf9T82Gfmdv3uMnv2X
D1mDycvKu0ciRjvv7x6jq/+F+9ml7YixZyUB0MT6T7aI/xeZe/xDM8422Hr4T//JFgn+slZkoM4P
beZJgfnv9Bptf3WD/e9OGrZY8ud8Spt/8UsVRoss3onjCJCS/1sfatMMDanMZG+2kxG3W2YjWXZX
ST2tUFhKs8JJOZdGZeoPTucCl9ukTu8av/JuQtsU9M0wvgjDoNZiXl+1zKbMgSBnGxNyFhpzZ3e7
OMiWXA+RuJc0Jha/t/tXsPnURk48YIsZndki+8jm0HFkaFq619KmzR6Rxo4ykjl2kyLVQ657HCob
N4OT6Y6GLFCXudWz1QpiFWPHEPOum2P9XVeTHEOUqYpkgXQZjAe/cPzyeTFKJk8TY0NIFUr48wls
9lxDSPACeb90ad8SuUjEDGLHpYrPLWaj8rlJHR9QpJfMZC5Kz4C2p0lrufg4+e4111J5VNhy9WJI
PzOivMvr4sOgXfJD82cJP18YUKxqiKxBpBWLFjyO6F9TtIYdhQlMmqV7q7IGFfNc9tbwe9Gnzn4Y
aBQvW+Ux9QhxipRIMlPXmR5zwELilJM2IsPF0SDSo6CjS+s0KjVB2MnJjfIFteIlCFJHhUOduMGl
9NxKnvOuRuNv5HIhqDRwpfkjRfrlHpiG5GqHWC7gjRqFtVihjRqH6TO/7Nfob8cRY1/rSaosp86h
UurTIl8hGpK9SQVIhNbGsPBU7OSclqhPPHvydlpqKPEDE1I9HfN4Hn2GSVpZBFfiJNvsZSwWBDFe
GTjwA1sTn5PCZ9u+DqbnNm+uiW8tHDu9si58AjkpT9MCilChhMDibo3WiPNAG1wE7JYbXwmAs9Mr
rGer4tDEoPSYtl7NXFxOdf47d3SGY67RV1nEWSTjNOSaori2srHdJ9ef0xdhN77524q5RFolei93
Ag5xxbuQA7hE8K3exV9INeaYXKCEH2LZTtc0rWdyfBdmnltJ1nv6EJQ0diN8oWufN/cTBpVL2y5W
lA5QZraDPc+ILcuObmXXVm2yrXxDLLchaPz8KzE0ZHKVZ04/pp5vGRokiVa6GDJ3IlMmhYvf5G2d
vTIuwpYEm8zUT81SaLgPas/D3hXTEA9zz1R8HXvDkKhOAzLVa4QE9VLuezsjmqVHmYvrTWCi3mSm
tNI3rc+7+FiSotRdUg1gIhR22Q/Xond1OgI6MbW4AvJWcxFgWsjVUMsOMLgYsml7HIwNI085jI7a
e91EJoXvzj7w2063v+GcdtWWr0mfUuwsoudJAkh9hLbPZunGrjZtOalLQo6JI/GIhbRGis0+1ttL
pnm47kHl9fnVVU6QPKHfBjO7ODao//9g7kx6G2e6LP1Xetm9iALnYSuJmj07bac3RNrO5EwGyWBw
+PX10PkB71eNrkXtGgkYdsqyZZEMxr33nOeEiad/MaE2TrRK0KmZlPgXYvdaFTnocXqcRszHN2Tl
YZwI6gEflteRULxJl5Z86DSW6+oSNvy1pYkh4AwbuFtOhAKE8p19FnTe0rLw1MggzIPbmZ05LZhJ
IRWyBF3z18nshvTMbrjMbyrAMmXk6rH3MFDOfr1LU4lxkgJXV7S3dVLfGsomfgxkphvXaxN8Zmxv
JsjmTrUriOiYiSlDYZy7svspe9+gubv4avSnTWI3S38pJnZcxzAwZ/vZGDus+/z4cSSXrWcKemhi
xKP3ZVY4pGNqV4bHDOBsDM7NQKGtWsHKhkqV6ZIlFaGMKK2yeh/KkIRQo4Khd9KuV5ZU1rqvqoiL
i3ajyuLY2WcyTOUVghkrNEe2Ik1XWWx/Zsel9m7BH76aKKeY76aVl9/Vvm6JaWEYqk3+f7tMHbWD
nbCYtSmqwzu69VhYCl1ZQCOX0visAmELzDsBC/ogg4atHWWL3HRLhQqptXrWe6zPK6KvzAE6UrA7
PvYY7q/U/3Kuj9kSlyYL7zrKWhVpw861Peu5TmOawJLxPwRqRQ99X1RuRt/NMZz5MutEZPs6NKav
2AV6TJvNDF6TXqhX4jw6JA1t47/WUNS9P03jUU6gCEwZ0RmI47fCBVW4C2Pfqmha2tgyJJvq4g36
6gBqw3ZEot6zZHZA44xcsBGxCKaiSeXNxq8lrAauS7TtSfmC5g+9bGeBQNn4KAzyLWFt9qtjdXgW
3KJjLQ6GpkCmoHX2pstyiTl8BkqZjuhudyeknX2YhlJWQxZZmKeRnTRDeztmtAVPhhBJ/66wwgx3
xMbY7mbg7ohfUtQwiJj2i4lU0EqOP5PSRYcQJpk7HZfaxsA1TmJSN2kL/nNrElvNJRtmQXagW5qZ
59yNJRofZFrD1Q2ECU83kHGpTlMv3JxBjZ5ErTAQuHOxU1lWe/Umd+spfu4yg0GLOcLMfbRr0r0O
xtx0w4cdUt3KTcFgxtzE7ZTgqtIGPF3UoR2kvF9QGT3xqTm1gXEE2dAGXzGhTCt6O7Xm+jZekE/s
+bSXZK+4GNUqXM0GXLGEiBR2zjImz1nU6FVsMjVDhFYQZcFad5ac7woIxgH76MSotzmOg3thzKH5
gr09657Q1ohsa05Tv+xWQFZ4O7EmZpFKg/oqQd8+ynbSpr83kwmzkq1jGPte6wTzTeooBXKsVRbw
684h0vM2mIx6eC7x6I+37AnH/GglhXQP1Wiq5KJgnMMiNVOJRMvDvJZtuAbtB0yE+nVqnBxrk9Fx
To1kCLa3rhJWuGo4S4fujx1WW3+he8F7IiU3dYwM/LmNkZGZ4U8DXQ67dc0oUGZHIiVVCFk6weJ6
p9l2h3anhazA5PhEFdx3fWzP+6woLIMpENqGY0WeKs0w0Ybjz7m2uz/WBB75gjpY+L8615nTr64P
UwygsG6AT6mMrRja/gAXzRaR0mg+82eZxmPT29b4wWwADVVaqxy7Q+GK+DDZk01GTEzOhrxVhAKP
t0tK+vfOp387rk26IrDxwuUjgqCNCiSZsOj08ll8aMS8/QdJ46m8ZStmz9Ruo+ksnyjHmOEqi97H
mQ1sO6oNRjLd3w8037uDgTgU95KRiPvKG4vFuWAjmWg2x1MKP/BMFySYkjdSru35R6iKgYyQfp6r
Vn+uQru62YdlOoz7/3nl9d+BGP8LlvH/re34L+jG/z9YjWsUzH9fVG2bOmn+1//ePW7/z78XVeuT
/kVsNP9jxYaYwH5Y321vhZz+raqQaVgG8SQh54BJNPI6sf9XVeX+B3AIdBoBmgEv8FyLh/5VVQFC
oxhzKdBgNrKi8uD/pKziVfjIQf6tsAr41dZKaXH5ZyEdM/5vDMeYTyq1QCdXqsNOIx1MJX6cYV1P
e7gGK4GW/eJJqIURcmufpwwrBIEVhLdlw3aaZnPH+PwzRK67YUpknOkdw350ZjCg66jYnBvGY0Hv
bOO4mY7ekDRnV80u2llfIbkWd2U/HIZlpu0PMR0NfNHRSQnrfpc4SRF5A24YyxhxiWfxD8jW7nmo
umVXlDW5EIUhz98f5r5sz+Gc3Mlx0JuCQnhD/+8BoJVB0Fnyi1LPixpr+W3Ncxe5ydCex/UpAEJG
toKdxvdWxsemZRCumAj4jfvnO4Q8q7n+tiUevrMtRXuuaEP//ZDVTDGH2D/qGgniNKNr7/FM+lk2
IpBbLXDAVTbmhKpiQ3Z4fW5wO/SpPuuVMN+wgmyEXGMuAPE6e4d9jrO+OaHYIVIMTt9f5Bk8ru/P
0q6465fCxC1nNue2MtKdgufIxsbUJzE8qU6DUSzUHkHdhLWr+mlUTRwx+cC57dlbmBn3VuK9sHsH
ZZP8yuc14cTq2q3J3QRKFmtanjkbu4BubrOs7cIyeR177CmaChLfzCNpyDYWFXQWhXUiYa29N7C8
TLU4xROuPCbwqMuHu0DRXDVtpzkmFD9XFvD7emBAm7pUrsLarRvw+7bI4i1/itjQcKAT1IXlOVNl
xOAIFbE7WOe5V29Iakln9MnSXchL8W/Dit5zerJBbW660cA23jGgy0tL8/pQsFbmT+hD7iHEilaN
rX8AY4O13/odE7BIzCo3wuLp2PnaeZGU1CiHJrnze2KER9Sxcuq/7MJyGKuP7kFXyVsti3utJK6z
jPooFpiz4jYGMZHgA5vpWTozTleaoahZcN+FCLfNND10scGEqU2iwS+ePOQReM+UFa1Oyr5VSOEd
G7cxOdWqD+fnoiPosUpmEhMKVK0jPjLL6zEU+Q/EUin4keYvyR57OwzHZMBuM7B525cLpXEyn8JE
MpiSbwyQP+uKJJh6zRck/gjZzniiYXDULAHIknEwjHnV7GegIJWN8RS5gpdgSu+ZCezmfrgV4Ow7
z8WKoSUe9nKa0Cb2yc7FVrrNu0tGM2RZph16oReuAgT1hbfs3SlHi+Pa296eZTRtFb1dWMB2unVI
H0z9nrCi4TZfX0TSMQILZ8qxjuqa3Q6Wnt4+jmTwxH2NE7eIm0j47Lm6cD7S2Mkx2QYd2VearqXn
PuGxup05HEGTiKOh63Zf4KYjyORddtlDnvwwjdLZZey0euS+zHOXftOVFhmhrvGRxuJLoUh5I+WK
1rB2rrHUydkPBTLkMgU4wlRd+hkmUlmIm8QJsXTkNcbjkYgrgyiv0zDHRZTkL6itflhFXF/qmRHi
6Dl36E23VtYGtz2okVovzmZ2OO5hMBXXtjRj3POrzd8J71N8LSZuNdPG/MnscN6Vsns1ZoUZgekJ
VnDORCMdV7cnZz2xq04znFgbn6xADnsb+Qpakk+/6btdlvYI+Rv847lzpYgOjoNf/wjmnLBHATlw
jsVusNMWnRSU5iANb/pAkxvWOadQVPkuy5vfXUJ2DPD43SRlwWwBFVCn3Cc3hE1HVPYmIABlV9mI
ZAKJtQJijtIm8XEelBFrOpdJi4lNqGtukvLLnN67zDP1fXOufau82iTGRbbR/zEm19gwCcebY6JI
m2SyM81sYEqKF6QcIi3J7RtdLu7RTqLYxS5WMHPBuECoo0myAb4dw7+QPXUXLgmpe3nu7Zl/ES7g
HcOquqmG4DMoRkRaddqAgk+eqRwkL9iJD3GiQMN02ZZoifdC2Z8Y/hR+cibS1qvT4Ayc7foJ+WWI
KwMhLf11Dic3nwYTXWBpdUPk8Lbk8DZSp2+MWG4Qdx2wE/iH0ZxePGNNnGJCMMYG1x2RZovIHxGP
PDN3MqOkgbjWjuUOaLy7M9BfHTNpo/LNnVfuKe2R5sE+D+skam03YsbDYMrUuM7WpIlMt4RgZLwX
9c4qMeMRusiosFkAEvwems9FB+906FGB4bvYLEqdhnJ8ylCbRY58xGGFGSqMYmc1kWTxU5cRAmpI
+5N9NTWuZczAdZzsXNb9I/772EQ/OFO64X4s6q0TmO9x2b764chiocmjKUgJpTDD/ooEX1tFih2P
WOtmzpz9egesbHEowtbYja61MxKlT3nQoLMAbkMzROykd8dvDqBN1KspP9m3AUKrcBQwOLzNNGaI
TcJvhR8y89H/nGz9OZqQD3Cj7PthNc2Or+NUvMBkQVrQ31BsNHDGkavQJzvpsHMPPjB54ZnMuUuq
dLoQNHH1T1/7ZJ8nxpGuUYxJ897IOoLx3IAIEDnMZ2t8nKncL+TVZeggiISPuYFaZRncxGfwcMYh
d8zPqrXniH0UEA2vco52Sucqlz+RHfVXjj7HOESZZFYLjMc+jxDfFNgsG0w2+fBJ6+IjV0wYW+D/
REAnFgIAG9MergpyNtEfGaF6FA2dhLyswdcP5puOpWQrhMGPJT+fbDyyk9gtbfWhwbZFzdhtTTRm
9jBc9dCCJmJvE/UevoeK8MtNGMpbc5Hxljyc12GkB1Ol7dEvC/y7bXpn60ndJ3GwWXBC4cAdw70l
HC5kR+S40pc2Uphndjk5FJYEhAQt7nlWRbBNsNDvnTGmPyCec7iIGwZmiME9LKeDV6c7JtCxIZnX
tsz706DnvoGxYDvW+g9Q0agrtNjPlvsw98m8Yq01szLO+TZzDobuTM71wIm+z7J1jccankYxKBDL
uSPRe2dINAWZkTyy02xOjaw/daeCfVwsT+QQGtuGgKum4Tac5Wp1JDGB7QP/T5XVFkI6IjhlZarI
xL3bJo15bAzow1xsAYuKLxYEH3HgsA+xn4uZnVtr3bWVNV7cDjRMxqK+ySTwlgxyyM7TTLG6LPxN
B6ikeByOY93c5KJ+5nzv1s3JwYqXt6FMxj1gl61Cv2PjxvAMCjiFeWMxCrGBXoQScPYLklwaf1f1
6t5j9syUEo7LnNvNTREGrwUygHTStFXb4DT3NPdl+RhaCQk6WrGqViTuto15yRvn3XTdI0tRdayY
pwbcbxeLTFiV0TaU9JMTHdm2f6JDgKXvnHLEcElZ+cUrP7CwpX3JSRqjn4jH8G1sQ86vcol6F0/9
MvfGruzA5zneUG/hQ7+pfC09faJstLksZEPjTgU6TwHsktk1FmzWZm/XUVdHQewOR3PiIhHod8Xo
2/uiAZCTftr0vlgoNFSsNq0IsAfR9SxKqE51aEXm1DKfEQ/0xlPOO7p0naq3tg+Txct6Ur6YP9Dw
r+r5barGMGrECOv/pH0ksXYnMGNa7S4nlRDgwhCfPfxSkW+47iYe6k3VERpM46FfTHYbcEiANUVJ
113sUX8s07JfyIvfjCvhPahzcFnsBm2QUk7J1T0SgohzrSJLXnl5VOrukzOZ8KGgBVlAvHyUT/eG
XiTV0jTszQHVjfZ+4ReJEjtVe4V5aGcgRFcMsIkwefMMBGCF69y0TjVcZ9kfUs+ptwZCDTaZ8jm1
NOd+UTubLik7soanHEYcgCzffffG4aLEQ9H+MAGKnJtF0Biyhr01Bg9aFXAlNdwVuHMk1hbGJcsn
chlrtIetaZKs1JnbsOgf+2VtdSsCLYzxcwlsZFvN8DEoS2760DB/xMaNVgT2TrrwbkPmFHRFLbkX
YbHyfzr7IOPYPLa+2239TmTnvpAEkuTBRvpxfIMOrt17LW5Ce6D1hpuQqyPHPFnt7GDyT5lK39xR
m3faK81NqlDC2UtfnTLKBzbRJc79imYd5sjqAKHG3y8eQ7usLj7BlAN6J8PdzKcPFeZvKQdxr8Oe
yCsZVps6F6+pqd2HRFWnLjgy/0fAV4dUDFOcbicZZ49JpVC7k5eA0BpRTQhoxKU9To3RP4ZF+rMq
4gj/JLsa7ZCOUl38WsioZ3y0zYusuvMFUVRahM894zrOrOErsbDIIiC8qb3gNx6FFnf8IV685a7J
9O9UmJ9h0TEB63wapt6gD35rqgNfsi9NqKW0XoFUxm/HkTSk3QQBRtqRKtLVR8dh41YNen6Yy9ux
cvOnsf4YFs0hYkrDmo5+QJY0gKe84b5dFecq+w1ndMEcGvqRi5zvalorjmbCJUXhiari+z+/P9jr
w/MYaqIcggxwyuGfx/4+q59H79qkhX/VCxLfecQ2Gdoazfv3f34//M9zlJmEF894tqqcPt73d8jA
bcN9unK0nRKB3789+e8v7jwzA7bYMNVYv/P7h02mxfMznyZqm+nq75/xzyv+/uzvD2pNGgSxH/79
FmT4PO/74X+9/IDBRugPq2CcP+T7kX9e+N+Xac3dKtpYTn9fz/fDf5/t5fjfIRSjkVzfqH/ei+8v
PeQy6GMAKoS0y5+U+EmAQxzJpX+1Wx9AEaHLDo/DnOb2je8nOxsunVdzPBIWPTKziYPbsGDykxsp
Dey825Jyajz7FaVq4oDNa4WXHzPUOVsAW3coZR+GAXu038B0WH4sk23dpWFZ3yqqoKYv5UM1GO+M
jVuoBYQ6Mo8OH74/xIBf8mQK7/zGCh/oAwc3DIFP34+Rnrhq9Uesk7i1sVg4QAQ8VeH7G/PHUT66
zsK4jNE6JhgmMk34lPTGO1iAD2K05dHW5IPGdcoeh6Tiv1/OdX3MNXe9zhDqIDF1P+siH0g+PVdU
jts+19VLYhfi0HvArURsVrshpohKRI7Do0MQzEhseQQ/gdPPfhiQdm9D5sRk2k32Q96vohhiL9ux
gl8D1YIUn+aObcTFUX1wj12722HvZuBU9MaL2wbw8ZpAX21Vw4ok8OvgENUmNJpn1Q9i3wyVCQ0N
qWWxBAyfPDiNcfy6AiqZ/p8t6Yd3gSAMh6beaje1D/NErrbt8I74gPZYPNaMqACD+WQNy40hqoFu
S3zfyj57GYpsOxjp8mesDQwRMMscxxE3vigf8mm0/oSwHvFsEvWOH/S0eN4bhdUmlY35K5vMJML9
KM4DzeUzDaE/ZKgjr/Sn9lN13V0oPWcXkv25560Ot6aciUGkS79zB1KcSaHFhp39rJo+Gh0wAbPP
TseY8+5Uxbk4LJNpYvbm9uZJZyTqzDcjNzZudZbr316iDrZhvQdUdkdpIv40JHQtBwNiBcfqoe4d
eVS98FBl4RJrF4dBwEKfzRPWu9nC52hCfmiZpfplakFeGmH7gMrvUy5hdmBCzUpe21E91Vc4A9AG
RVqdLOWw+kmrebKLMqZLB9utcbKPsRLPUmXoBfOcanFgt1p36QN++VOD5GUzW3W8W7CYXWRA15FR
1rCZ2sm6FsJ5KzBm7msLwTP0sa+CsL2o6lO8+CS2UYp87wBF6c+70bBpleFf3UlUI0yuxuAWLUJw
u4Q+01+ORafKZeemgne5DJur2XtT1JsTmwpX1hdYL1Blekm7ZS7f8AEnBwJKlgsyX8KS18/C3KeV
AFOOCTYCVYe/O60t/Px0MwyfEFqGZumtMeizyX7RXHhzDPepdYz8Bnmtx9gBP09KdRxbBvpUCrpe
Gf3OZd1oVTo9qNAcHybPSAHMTS/TwlmVCkFZT/rYOTXz7qrs9LUoGSgAf8VKmppMNFKf2z0QvYXo
ImgU/b6HaES6LMHL0k2eTK/vTnbieLhY5s/ByiVUkzZ9tDuMAK1f5IeiqcZrN7b3HZaS+1xj7Rfo
SAr6VVE/5XSmnLwhO1iTjUzXe1fO7PbBIjEAznSAj8az70dkRgxpM7ZzzMEbNda3i4t+BtEBuAW9
BJGN2fU81LkVdR7SEJeZ1JWyF2mq5b5aqNbPGQCiCieceSBOUJ4nYeqjEuarFiBCxKzSs4yH8Kkc
NRSfpRFsC+r4qclos/mpS/x2Z+3ERG0nehXuO6ufb5r0dcji7CLSOkeCg57FTygOyyR/H5I224t2
bs/LDH0uL5KDrvmGokNTXdj4saywERvijpdL7QfVgczax3CR4izWD9+fpeMKUG3tIVLSF+fa+NJO
SplIwiOGuty7GbDH77g5kE1caQO7j/AOJnUtNiuX84/4CiAu98NibD0U0GC0Qou0u58+4r7IJHbt
Ji7sT9dhXFoGJfGtMspj2pCMt9rHomD9NA0yRYUYXUB0GNdZDo69sjg1apSLxly0YN6qHwQp/Ama
j7DtzZsSx487LWnUFuqL6m68JSkYJNug810+gZcbyLe6DmUJY9NcHlLpLed8/VDh8KTpFMNbpJOL
n9Hf25kuL0PulJc5HJMzx2/T1Yt1sRbYnXWqf1ao6G/WT4zOdNaN8gFOdH+17Y/ZNccbzkY0EH51
67OxikyRIvFn+nqTv6F9Ds4y7DUOlvrn0NfHsPU+AyVPIsFUish2m2VwI0BEpfex0Ux0O4YQgwbQ
ljy762zequKH6YLH9SE1xam1N0TMktzfwGVTCBj0D/RD1Clu9WzkDaR9n8aN4bbvqMvOJfXN7Fuf
i8uJNWrDIqwUt1s6uMd8bndtq2+k0Ke0RLvjhg/ob5yGRNusAggQJwNDC1hLVVD8qFZIbRwOF0kJ
ps13BE3Atj1rltvGVXchXXvKinRvS/c0Bmi7rAWUb8CABPzSya+64zI0SHSjOnT+uEiQvPwlSDX8
dT3dl8VyP9FHXoydrSltGfYTXYrABHcjUD/ClONifFt/e0FKq9fM7TbvKzw26bYuINNl2a2aw3vA
MxhvCto+/uCykMxUBECckB3S7fHxXObGfUhFQ+eJ27MXj1G3OPk27IHQZG+ejei/1caKKOlOhsIo
ZOr4ZLkx45WS3c5sMEqxMSaZMjkpWH6u7p+8vH2nTHiC/XdZgELQ/g8hmUzuybJw/th5e7KCWSHa
4n3CvtWte0oK8phRDn3+UtcPvldHBp3l29gfLs16100c5vvY0V7oLXYElTx7g3mlGzxcEftu+syG
GeM7v8eaLNmkBHRrhJQrCQMLlF0t3Uo3fKb51keY+jBpWcjqrT84dc5TJ1ic65OxoLXNpvzFRbuw
ffawRN/ptg4jXCWxN82Ps1vf2HlHHQ2JZA7oPrVecF2QZovZvilLyLw2c2m8vr0lsGIjMtqMU/Ma
GpkXOfGCFCapHoq0GY9jkNOwkwar8ogxC7WB1Y3bjhn5jusNk8J0xcMzX9EswIBS717lb8dhxPo0
Tt1jWXTHBFfapi5cLJ9efYcEDPvZyDuZQKbIBEWZGQ9RRsjGpmScZ7Ma9S3nr22zg0Osk07GZ8st
2mL5uTZ6ufJqsaAGvCrkX0gc6j0DSTpMjYtqDUUMOZQQyvBa1vow8HLObTJFXQ1CD944zV06DWVo
PQQLx3l6dTDHHk266zRqnI9WOU+rzkmkkIQ97zRSnu1cU5vbQo4IznyamlxXCLFzCLb9EH+us6io
epT2WB1i7iXSK+jWBBpHC0PfDTX6Usur2fjlzlIxTTJt/Fyc5MkIhjTy5Uid6iPXj/l52yJhIEqo
MHtv+9zlQfiawzbrUWcd4P040ULmyGvqwvrGKKNBHwe0AG3hnBaZHie+b1dM2NjLCZUrnMZ0y4KU
nJCHfIoiG+45daxTHzu/GeuF+KZRBVq0tB4Xw/4jMu5SmUHjClRlrOF5SYjuDMwy2g7sKS/KRnZm
MX3CRicveMfNbYwhYa99PeK3pugv80VtywlDBOvucoMaGKsnIdKAsJfs4I6out3uJohLziPThPnW
BtzTZaX27BYmijTT2HHLCMY5JAOz9wEV1pe+MvF9le/w6YrlZxmPX07mYFHPsKwk3U9vpKPaDZbY
VE6nYE2m2KeE5LInMHrgmOD1NH2uMhTBc9+2e01cku/J7DiUWr1qvUFPeCKFIX4YKvvFqfLkXHvt
aazS1Zu97MMEJVJI5CmHhFlyPzM8DYRUmM1aeiF+qc/KsTqmVwFnkB3i/ClVdpeMHQRpF4N4gOnu
iK/tbLNqM4rcrCiVnULsuAnae5MyfCMNEw/2gmMcP2q+r4RwsVukMRP0XRrjnPVaLqqcm9imo/OO
7D//UmnzWIrAuitaDGlL5/4xvPyX8tQmh0IL8pZ3spXyedXpmGn1q3fDN4v8+jYPaAE2OU2wuNjb
7XCD4DDfd2X96LegDDHc4aHPsidOCoZmbgHOLc8+m9R6EeXdQqRskbIxYVgV4PD01iCSKdxkNgzF
OnMX4D7hDcYf0hLsnyFNiNSw32hoY1PMGO12BFDvVbty/JlMnRW7ktydgpNVjeV15oTHaYcsl118
sXEGEZ7KQVHRrgg3m5no2RCQ3F13OJS1fGq0eszpLS5TUJ8rVf6qOhvw4wwN1MLXZwz34xh0+yFU
dHoNqoSwLKPStdJt1ZveMV0wUXoamTUK0Y4bKxvtwgwfmsKuQSDUexUrZipO/bU0zNgUQoQO6dnO
CyTs9V7ct0ZhbBe6jWHnvAjVfsBBHzZoNxnd9eKENChi7ATgceSYoQ//TN1546aribMpzrnQvBg2
1kAG+6bAptGfpok128pq8NCAYFBXDE92bTa0E7PqirCRlAeApmukW2U1UTUzWvDtNUJ8dvcUlfiz
w+xXYhuHYpgPyIVOg08Odq4T3u+g+Yk9p0N3u8y4xAhhHWFfTA3AeTqJ7KXSP3EGNm5mX0gLlaFY
FuBuherV/aC7OB1Rz3OzbSqIt0tR3I6dl99262esagJxtYtBDC2DxUXIf5IUx9leQjj4/sbvD98P
WGXfbxGALpjzFoKYZ0FCgs7xP+chO8c8fEIKMxzrGkmsgQesYvhuhPMvt0BKZdEbVmlf7KcYCLGY
9YcNPIyNtqk3VX/PEXUuApBsONk71dHxRcH9Gs4XXUw+iz70zzo2dtB8ESSPH1blztupMlxwYDTy
BwePloHElqAleCEp8j2N0JrPSGKpK+6wOAycumgQfSb80rH9pAJZuIml7K0yciAat0svuERfIIA1
d3mdJAdKRJIK9dboq3fBbnKTZXOHk7YCYbB4GlRjN9/SrtSg0uxrIQ3jdpVu1SYxB6mwj2VH+SBm
cWdnk3PIswHTe993j0jNvtMZNgzp623v2OldTlu6qubgN3y8t6obl0cVODdyQR9n9JiXE3bsI2kl
CC5gRsf2k1Nx6YY5CKJ+fq6bJISAzxYaZ247NP0da9OeIXgMUDq8enn4UTdWjmfWYYnrmnvT+yra
dbwjmVUzs764sdtEqJnY0NkzW7shveSy+qwYhVGe3vdW/zJ2AVijuAYwLwFYx+UOsOyPXrVvk8Gm
ve3K9KxsrO499ICWSi4HapRM1bvT95H0zL0TK3rjSCl6mvymB6Pr2jXNW8qQKpXTIZbQMFsR/LTy
Nz+276zc+lPZdFjjaolcj4uxKZwn8ZT1HrEzyDQ5NFYP96V/GjMGJXVc7lVgvxd5hd2ZO+SDIjNk
aed3RhB0ZNzfoqkfexN4lCQxhokLk4HJ27U6P41Oelt5ZrEPpoyRaNtvdJv9gKrLPltn+zaEFz7O
L7NjH7Nx+d0PgG8RDuII+UrtYQ/K6Qrbyd2gaD74oAxYAWgrhGwL6J8o03jxfNngzvcID0jhNov4
sSzt3znX3G5wnU8PUO6uc7YMUWIG707Hzdu6r3rvmuM7gb9c3RZ5+MtZlo9esciifp82TIH3TaMU
AoipiBCGNfu6ixr4ptfxQITk7y6wmHxioom4ALfJXEI/cL+oFNHud7I/lct4skYom+Nk7eX6Izl8
dzR63jIN081aUYeu55SHkvoK/2C7U8EfFLAjExb6AR5/zVwPeNbzZNlhkIAtN9hcfcBqjsVMKrVV
Odcs7qrHmV2sdOGIsv8bDujnd7GDxjKMvVeo9NgSJQ1DIUG8NTMOs4pW/Zj7PzCJgPZlubLOmQFi
txog5JNJ8LMBFv17BoFCkB/3qaqY74A7oNunnX9njkZwyuyarsRgZIhoKrFBASc2bpJaVwMsLzyM
5R4yzfIllf8Q66V+DYS/REQzp1HaAWdoy6K/hmYe0zf2h2e8S0hFFkZhpnpGdBzvMQj5JxJIVuPk
Um1RLcgvvfNnp/ry7bLZrvhhoMQLrkaSBESpxEU7NeElmfurkvjvZ6efbpilXlzfjb/6qXtCVtW8
5mbZR1y96qrm1L2GqGy6EWNlN+np4sVsQpNVZZ/O9pc/sls13DJ/SsozGJu104IERznBA5nswDPG
k0YL99Xr+MtZPPc57QWtki7xTrYTDPftyMGypSm/qDodY3plIPGAUh1zedGbL3O80A41KuoY0wF6
4vbJfTOnzt51hmzrNi7hnFOj92lgp7sCQuBQfZSNwVyJFfR2UlBgupkpCoCU5U2Y1PwDCuk7pi9e
NAU9oXvtNJ57Y1tRv+EFkLejDclRL7B8BG3892AA2ksy6VvVJ/6xtmlvCmu5DB0ZUCJDC5cn1TEB
bXjupnLaTvAOAYPy2jI5nJM2789dmx1No3gQaj7G8YCasRW/lj4/ZcstO7qLCt38bOE1hyL5n0Sd
R3PrxrpFfxGqEBpoYEowB4kSJR4eTVBHCTk34q9/C76DN/G1Xde2RAId9rf32sMOT5C2EX1zKWok
AOSgVe027X5s8qcGX+QQxKT6IVDyQ3HXL0L2MDvcKiNYKUCRxMvrq4nedhFyzs+hbIaNmcY8r7H5
lqbFX1oc4pNRuScvhP6vpfgle4jBbt6+KSOhEkS054w8UDkNFo7Ecgc4ePTjutrrFplaJ8QsFryN
k635o+y9i9sShtY984uwG5iUwnyDnI5JeR6YR1qhdh6TdjmfztjwOEWevTlYOou8j7Jps8UZtSuw
wj3XEIKKVoLhta+9M//AfjvOY/VvJnhi1B9dL475iJ2gwzSTtZQxIDdRsYPS45GTto2I39oTt97C
AWGj62/aRcvpUFJpD4ENkHO+hNnVDj4m6gciqoevjAxJcsKJSsaqCI01YEvEzFm+RKpwr//9wVW5
syXs0FGLVJ1EI+qX2WDEILKNG/cDnlJmabMwd9gMp2OAVzqrc3TQ0Ntk8Vg/OdYb7Ex939jJU9kz
TNY6qNsV7D5/mv9lphGdmmkMNjKHgV6M9p82dIA8UWuPOH0J4hjbYNJzpzUb48UIqr8JKjY0ak4Z
Kb6YoRU0cHXghp1qKxhCrkUFdIBAx/ek/npksTYG40n/1VEAgEoegy40jEuZXS3SDQcntVvIi6vI
tGF1x8O7PmccctLC4K2I7U0Ty+k5cofmUjqjz7RdnvAdrg2unGvXKUYyAlZAs2gz+QOgVPQNV27x
DgDENNdxiWkhKrx1Nzvob9g1oBNo+2Xs0jXuKuNAuosIRR2pRtPz7IrOHq/461Vd9vjhKwNulPYk
Lfk9BfV0mxyGYDpT3nUfqE1c12AvsY29eVN35jzNSN6wZ4Qdq6Vcjbs+maqYpp/AZrUcN/Yw3HIo
PRuXXT/VumltBFZzsF1n7xr5OxawP9IoKfVIGsxyDNG6ezhk3PocWGdULDCgAZjciXraJybp+7nQ
WNrwqJRcA7qJ4fc4s9QarHTP8Qg0Bm3pOcrEWzfk277FvNeE1EDxAFTC6o6W0z6bBZyHvNrVanGP
eOfaHfvdW48pxG9a8IcCy0favgWF9UgqCnlJ7cfrcs483+7x+g+wRJdZQZlzxUB8556BW47pMVyz
pUEYKO8mNcZgbTrWzJ+tvaj81prAJvWonfKp44NOe/tA6nMPigZ3lkUfRh5MyCUoR0dhYtAwYRob
mZX5FHgQXYf63OmXonOuMPK3XQPaao5wgKKdQnwazGOr0p8oxNRZjNWwGTjMFTmJI1jXxdpmuHf5
/z+YI5UluUBCaTTWhtEO5m2ogvDZMTq/ygs4XMb8lSgCTs08VBsBtKafh5vKowKGdyWpStmMufyF
4IBwUGDFqCuarRodWHTZ6cofYFJMAYwzmm/5qwKHpRj+BmhC/uBxZJMpqNWcQCuexWoDuuMQMuvi
+spnnzDos0b+s0VbunsJvh4/M8P5Mn5N4vRbc41m0/dwvJwgedGTnJGhTh7NCJtnSdyRkRKPGPHE
vZl8guY8QC5LX4s4UlQFReumVL7wjEvOhs6MnfcgwKza1H20q6tBW0+qNjdO3CT7vm6xKKCsNuoU
ULXnj3ECTb7wbgmS3Db3JvpLqlXuILnrpaL8I7gPrm5cnBmUDS0UlV2/LmJAi3A/zbq9tWFb+HZU
PmpOO/6o4zeB1/I3crq/Iggd8sH52p36YoNVM8QmnflkfjqkpEcyz3RlMWeTFKD4LUP+yzgEB1Ku
iq4bpind0juTYgSMY7gOtsBgNRjgAeZ68Vxhq9JIEsfzkB0EZQlnTaafuMa+9SjyKDmZyIGJ5sox
pt7YndRWnXs3WzwFOa73mCjRWiuKpV0PkHz3kvTuBb4dh0J4V6QeulUz1XepF8VzHP2kjDojHfB7
3Urvgp72Wdmxdcvb+CyWyg4OunI1hvrZCxGqrUirYKD+1Hk0+f3Q9HiSAeOMVokzDd9sU+Z/oPRA
l/f+2hT4YAorShaZ9NWuOhqJWlbRODWiRY0xtRH0rclBc0HEq5wLaRjFHteX3Bf2UiWFTIYOlR8I
ab870fBIbcSTGnuOZjerZrS1YxWj0th7I7BvpEHfGSV903wZ7y2kH0wj1Qb5HeGzLZmstC9Vnx44
HFDh7RrXLFQnOMNLuYjoGWq5x7Bc2vFAwpN8YsCSjjWWW21eWaPxiNO+ZgrBRWvAUl6Z1XvdAA1u
CNr6FRWuvB3j8+iQnapDZjIjZdDLmW8/9txwDVg57Co0cyX0RoZYw0cylnhBRwOfgLvXkmQrk8Y+
eKlgpsEnImrFxMUKItDGBDAa0ezsBON6iB18jF7ZFax1RVjRww0oa/duF7EOQw0Klxc13HrFmvPw
K5FYCjbM6lBZ9bz6qqbq1OpBsR+5uGJv3/VBi35uO092w36A0ZOhl+PhKIEChOr+j50KJ6NT/44m
+ddmpDglzXlow/iV49wOY9eNa+5dxtYmc2uaESxo26K4jKGDjGAlEJYj8NsunTmtAVziXWCRxCHx
w0F4M9svZBFwP6H0+wxalvYmjlG0HsUaPda0Nuzp/CafwdQYpya9VKaLqYph9p3KgDv5t/7VojqZ
PDQD91+eU32bmMxEMeLQwSlsblalvuoddSeXNm4ifVkAQrh+zdA+hUb+aYxooOPIaplb9YmSp2mf
m/xEphW/1I34NRjAgw13OG5lbAqm+VwOnKfiiEz+WBcPMbisGqKsVg4JDkxqJOTsCedtRozZ56Ra
rhqHsHfPLW4mOAxOKIord0ttgEQ5s66aoHCiqAXn/P4bPiVZX2Cc62kmfTBoxVMIwZFVUN7sogUh
GmrUBOTztonHpZGmbFZ2jWNDFtCVJkz7bjWAE6jY2uKCBptiMa+km4QWHD+W8yE2yGq0iXfh4IKF
u8CxEr5qgWqw+Bak8BnfE4HLyUa3dMUJ81pmJs2nWhL7TQm1KmBUU+ZXtKtkEyxDGRMII93Lfo3b
zc/4hnxZeM4qmrDBswX4kpPeCmM2FQ34qdNFeov5N4aRc5/qRm2iOnT8oCB5F8MhWE0WBgOpnOdg
NJ8obfLIgPc0x3mS/UWKnRnukyEM1m7VXOg5OEKW5KLdMsEo0I1Xlht+BMGAJ7upj01gbZzeM1ZG
53qr0q0y+HVPbc0aW5jcz7kRHmxN/1um3hc1xyO5YYMyqWbfLy9m4OlI/XX+RwLZXse2vik6c12o
/lEbst+OybDv3swAzSwxk2M9TY//frvYFj1m2RQHvcweVdFeZvbZVaqQqJQBAYAOm5nf0dLVlkyJ
s9VQ/2hos7aGNn0VztJV1RxJxY5nDyydtyu0m9UE/Gotq6EXq6OEe0NPiFfuXSaEfpPEl5qz2kUN
cOKK+dIMIKV5e1aqgKKUCEyJKE6vYZO+slryRYNU93Nl75fcgVbjOTNJxhNyyEu/ziQzmpyco5Cc
3/rkgwsGLfJyfKlaK93WgeGtrqGRoVNpxVnN5X20KDTqeWMwyu+5DUUkh+zQzxrzFQPAPx332cyU
r53EZVB4kiq7P3nZtTC9eV0G5NgSJ+bCY2qnsh93I4LASiexAZiHM785r5EGmKXDgkPaMbNkPc/9
Y/S8/DTyn2pa8xk3MxkAzZDMMcz9qImTZ6Am1mK+khdNNgKwYlEVG8ulI2blCaqQZ9N68LehB82B
Q2VWc+CK+RWtC5T9rYvFc+PlDHpaXCi+RdXjmpEJtTU4wbT43luJtwVHh1BCTGhVGS8wyXJYcV8x
AQIMumLFFP+cOdZh6KF2pWzJuDForKM9Mw5ArmlMHGadCpe8uU20sk6dWGvheBNmO2xDYvo2ZwWR
zLe2HDn5o4DPkaXtw9z6FmKmfJixPxiqc1Kih5qgpqy2EIAC6Mvz1J3s31U1uMOMsoOpqdVM2qPx
tHz/rrQTf8QuJorq2Ry7p6GbHnUxPSV1222zgIqQOM7oXQuISVlvGdcS7Gdvbhr82BXABwy/NIFW
u9mqx5VQGD9gdQhPXgyPv1F3xsnOkYtGBpMwiRsM7Gl5arhU75tMfx4mY49gQMjCc7+4ivrDDGyq
cjec0e5zMt17g2V08rC5a6TrnOgkKuBkAdBzuoKSE+kvY9uhk65I06A5ssoHrMtIJ+Y50ftDa7NS
RLr2g2vd2YG9YF37iiJ3246Y5xs4+krP1wmnpyWf9DRcGYuoPR4wTEaGTUE1B9LBvQe4mrteYQbi
hTqIfH5Ky/RV91L86gajAQDb+rZa8KDfIQ8615uIaIR+s8QERYzGChmCBxZF8BOQHl8ZOkhUx/Eo
s1quoRMNd4rWik0l8Z65InzETr+LCVJzT8FUCOhn3yKyMQOn1gRbCwshep0zrKaouvSx+eRl2rR3
fzIIJ//7AOzceo4CuWq54+w8Knb8sB8PMuT9AQewp5aFFwB3cwZdznGTKwZ+ophedEDDJdpCvwfJ
mHQDTjxfNbF5HXqCOm4XMLRsSYs25Vk+8rBfii7K46wqPtq6OmM4oWwhg7HRk25jG9xZohL7Pm/n
HSb/NuJjmT0yINM8M3CmZIOyl2pXVfl5ysejUXAkYeoc81/ycLlR78S4l0u9mRt8iooRfSpe2ioZ
NwDubznEGl5bAZsGZ4S0CxanYcBYgGF9UgXtR92jdVhXU0VyCMSb3w0YyC2VP+F+aKEUpn97GhsH
UXqHCm1Vz7x/ZTa8sNlKXy2ykcETgprwJ3URgGPH+qtb4pYIygFilPvAeAxKsiY047Ona7MPUoP+
wdw7CrIahM+4UZgK1/6U8OlRT23wtDTBCjzNK2JNsE2r+ZF3ECao1EAtZp9l8qmtNKV/QaXlTtp2
vxxIvrjUoYONx6Qc8udw3KFab1KZsKUS4N2oDIwsBawER9Wk9vNgMGqA98+i4obPAqdRnWCkrLnz
cWM8h9pvoXUeXk7clprMxSkB+hxW0jrMeUEPU+Wm5H9G5h1ud4LLuANXYpyj2oVvxoW3sPxSlfbF
afT3GccIiQ1NZwn29jXNuVNh44KV3pftVXRVWNPvlMgvr2g+snggqmz2F4iTrPAobz41RVCNVqkJ
ZshDvF3VRhEc+vGf8gRk8Bj4zGiTlLJbHNPWeItFzP+74xkOTjltQCs1I9XIZLjRVM8qBjktHXHF
VMkrgIF3uIvHKeSgHdZ/S4P10a5JVrpjQReIfh2M8m3saIjilMOAsbt1vQ5wdKYnxege7Lxcvh0/
8/LnwHNfHRF+0m2orelV3wgayoz4jEn0n2TzbxfooaZl74mcHqoGc56MX7LzzWleRQOvOlmfH6C1
GxTCZ5d7uU8sZke7yWmk1ISx4QvOxH0PX10EfBJuy4eLbCtEz/D2YtIfavNten3B0WmX5tnCAkz+
Vo3+hzDnq+IKza14K7zwu+MhDONld0acMTZNxe8rquBN2myeUWBvnYZ3z/lKZfcA9HbRzHLv8I6u
EMhOrZ0QltG1l2j0vlwc/piZMco4IcHMOf5Okuk6a2xXIZNLfbwZplVxMWOkp9IFRUTZYnkXXfYz
S33TZLTI1s18lTDtO/BNQU5CFDwHoLx6x4nuVeqDb2TEZJFKaGyi9DcxSBko0swTbRf0NXJEiop1
CBo5sHsqw2iZCZKlBZl6LHyurpXvyVZvTK1FWhwKmHbU1ynPOXS9dgmkfsZIsXdlzleGwrgswm76
2VYTNhj5zKxxjWrKuJE4fcRjRZ49A0DCWwd35EcG1etUUZAEfB1mO5YXG/HBUx9Mac5CZT5jsBvt
HJvURGVOwGkKoR4NvEyeSZjSAHg3k+7+cyF1NwarOoNMiEA2+W3Ha7+qbduGr3N+cqR+weHi29ke
ofLRBeqUazNjA95WxZmYdDHVxFV7tBSvB4LUurTA5M9Ox8Ag1De2Kxh9htH7mHOaaTBrwog/io/J
1T+Ge0AGj8VBrHnWjrYdfocDzcVMGp3QvdgdBbhtSXBGtMByO8ItHPkMqQfcnMGizQ1GoqryZaCf
a5FdE0ZLdWjfceDeIAXsYwkuk5q0HZanbWE51MDnz2DMuGYQIbEF/x5rSp7ljNvIBC85K/MxKQ79
EQ3AefORT7wePVq7L3v1rcbnKpQ/PTiArR5wiOeS7DfZ/GdiifaXA15jpu+jI04AVh5gNtBq002V
YYehz42TPpvd0JWHhRSUZcGXbFBFNXXS7MdIVlrZcOoJiQSF78Y4SLJ8ccpoX3rOhLDVGWXCylnX
TvWsQGGxubJrBRnBYe8y99puUjr4RyxsEXifsD8xvCW0HRCmGc31UCR3Q8/fSM/4y7YgQZjMWf6h
8sBBErTXQeZ+sR/Wcchrwj7DovVTZO6jJCGI4GHtxh7nNcrqgFoW9cPZSLR/pmcXm6COPykH4VBg
95z966NAzU7j+U8+J82qFcBYWNL38JzvoMV3lLVtqi4g6RB4lB/E76FZ/Kljx8HoHqGOFb+R3Z6Y
luE2ZTZPXBunDAvSvq3av/ZC2BOchuoqX/I1WBW9oeWizMj2VOvTVcPeSs7iXpssusOy6efzdI9Y
FoyJDjcvOA9dW/ui624YF45RCtCz0bOLau9jnB9cF0pFPcpnbsYXqwkLv/TGW9AZdwzCwarWi3td
bgnX41ueyh2QHZJO3oX+rn1aumD64nqfOfSwIXuzp89/1BRviL8/6kqjkjZQKHHDtU3L50ERysqe
AGVy7A6DL93or3VBl3MKWcDhG4Ivc3ftci869TCj6AZwh6I3dosmeaOdglpfKuIL0/lJhm/XDJ9G
l6umnX6LLPD8POOR8TTC5WO7RL/u3LzZTyZ2/wwZJfV1ToGpp/9SupDCjgCe4EXkDl3r3g2EY0bD
IS6rgovkQdIUiVotHa9TIF+qobQwrGznxmXPHvN31xlspnK634DUISnAQudoHfxW7wV73avdIsqG
ajhhLsAaU1r3mZQZyeV0y0P039ekVQX3cZ0vrIww6LOsgeF37oSmf2ydzUHjHN15/UtRUrJBLbGZ
ZL9Rg4r21rrzb5r1FFMO40394qIzjlE03Kz2vUinNyNTbKVxcw28f87Ehq7nMWK3S2q9oi2dgUnX
5zY+XOxqCMj+sqo5qz5GB1heIuiAT9MoFY/QJotYh00/ThnFQ0Q4MLhkUd+pRQ1ReZodSkQWXVwr
nQBh0W2bpkLtt9w/pqUdy3hcuwZffj8T6UwsllqgILeEnjwif8Uf+kR2LVE+/Pw+RCl+zlZyj6oP
ymOszWdeUI3BqHFnJN23IPaDpxa2ME/BJkZzMxGqRUnie8scjtZ0dhZNjNcxwRplxnz/FOvyjqev
bVQcs5qQBnVoqzbH3+J51rumsq3VwWKvU6wdXDhzja2GpzCag8/cGLHmmXy6HvPOWd54vHapPjKi
SMRTKaxbFvLWzRWaGLRIR0XYPuhLU915ohgxdAeW6z7/qPLkc3CCN0+69xoAgi/eW9hcdLCMR3ri
gi1eRuZu5LxzqvJIItD3WkrtLcR+FI3Qkztevw4gIS+rj+YBVGHOGGtLVk9Gd5n+3nG82jUyfgXB
tBmw9yy2RWboeAHNSt9Kkx8xSeKPHBbTkGSDnxny1TbnW5bL99h7L0r8kKI1Hx2EjV3SG8e4y6+m
LD+Uq5dbI54vgekwFnGWcXTLNjgHG0y8Twj7L3UcfyoR0NOA87PnC1IcgApObZS943dUFdsC4EL+
xN0EkzqZfbicVIESB7eCETq1zXzToPKeJ7SAAO2XMrqvSpeDPyZ4XVFrLdLZK9ciB4hryexWVerd
ZoeJ5eRgj3VU+UzujvmFwjetYbw3rUPLQhaGXDCIHayoFjtH7fhja9q5K7Svqk6eaV37aYm9O3V6
wgwMZU1ygK1JkWvYOkKYMFHSxjtheu/MZMp1YS1XjKBVF37JS9LpHoba8OInpXoBcUivQtJjSm7Y
X3MqzHQCABZ4UuQok8Yck68w19WTcLVXwPpXK5ElJoJuq+tEoU1YVg39Lz5sPuB1ufVezoZYpQNA
sQJaLK4t+yBkWa+zGDU6j/BxeFN+SiTWKER2lJou3upG9K912vJgOuktKMTvZA7mttcjNvqYWyP/
CB6eVDsPVfbtRB8oLYsoMv7ga4jV9AiX0lel35iG3wY81FMFx6utm4vZvzH7YO7upiktOfR6zyE+
uAT3Cwh7QZG5bhWET/kaZ6HjHaiNHX5SnYtJsBDrhqONgGPMBKdzdZBwA9ZdxzUF3uOPMyMJO446
TFVC8S+BkVg/W9yxV6ij6XpkWqUP6ZPMyoBMWyt3BC73og10nIDNr4hpE5XVR6aFv2iFyzBzQPWs
2q1QLhZfw3nMdjni1tmKVDhPg/GL1wNc+uIPopeRp163Blw/8MB7anxrRaDDw32ape/SweOhg/hG
oAH9RqpnHeJQN2LrXklJtzR5KY4qwSpoyo/5lfpMibmLd2/KoBAEWfewSo3fLx3W4cDBPIBywH8a
3Y/CnQxVrc2wLsXDMnL/IWdxtBpYBaQJzwLquB4Ve5K17+R7V7hg3a0DNGqU1Vud8qWj3lNrQtpx
lS4Llr7oniO205VqEerE2xDQrlE4TKhHeAS7qPKeY8frdsayeDBkw8ZufhkUJDkZs9RJbQn0322V
VbuiKF1+A0X7V0JAXWPyFpbLPuQ+mRknH0pSkIGKDdMAY+VQAazXSEVJV1+nerh2qER5ZHhPmbBe
RW2il/Ux7oEgP1jpS2h/6q7ySAd5fPBIugkOT8B+4hKcZeNoL4MV/9gFpHKXW3a8JHvSSlsDH6ck
ntaaWnL2zE3zmqr2M4ZK50+4D4kH4UuVLoMWi7lVARIFHX7Fb2WhOyPytYla5RiM6LOiyckgDOGY
VkSsCJFxdD5Qm9A/o7rYxeQk32UXvVdSd9e2TH/cXN2wTToohT5efy6F3D+iijXVWwwT4Zxgbkqo
1rUBWtAYXHJqpF/pUYZcworW+6fPcKtA7qzpf7uWmqVO1bRVuo3ylpgslR1RszSp2RQbpq1VvgPN
AxUB7xsRetOgDAqGKZIR7uhUVDQzahdlMP0lcnwXBuNYhOM0y+/MZNASlCkLZtYd8nnibGpNhng6
XLEvZHkaeIquZh/srNJ7Cck7ASDSgTU3eLvKOH/RIvdaA6H2Q7dnCG4FmC7GbdTJ+5DZ9V5REatm
Bh58WBCKzrg5uYcQQPSNyIWuap7Rxoy/LQHGGLX/vadZHugBQfq41Z4rNKUQjIOqILjoEdOZRGPm
0tSvQzr1y5lPrqEw8z1P8AFii9oHhtr8HKQMBgYCVEUYdI76roloLWzvjlzNC2DI8JiEcbMOEX3j
6m0OXINFRFSbKfXezVq4T4kkQcoevbKCoF9H1nArkXFI8KZMmdCGUp0PSdoYsHQiwbgbkpuY439Z
V53gOVy6jlNFEKijTZ3lmkI4Y63YgPQ+ofZqXw0J97bXAe3QsazlEj1mB03iq0Q8cq1FXsiIowQK
GBoSKH2EFE7LjiYX7VTNHCq9yefpSlArzHNsd7feAW+AVHyyMvuYau24yTkMyClNCXfq4YE4Y7QW
ZAfZEZLXoSc0lE0DF4EG/6zL3rNL8LkOdXdr7MjY2v17TcbjmhrDnwKhMWaqSdMHvrcZtTXkyPSa
yhRFuGzVTravYPaLzcRu7c/cq1fwHjBRk4inyVasBof9A4onWdawtSgGjH+7KNpHzjRurHppDBhb
glAN9CuHaIIDXcVo8ucWOttqiFLraM8EALx+YJFW9qafmMcmKQHuYCITjrWb0A0bUF2fpTu6e7B4
zSYDdOvTqCXm/q9B35seEX5KlR6igyw7UEcpty2vY2StW2Y4pGMUoKECpAs9TrabHJIRH3FbefWW
GPLrHIocWTnSmPoygR8oc2ecU+64K0HxzUgS8WgmVRugZMQ/sdOKrRGkf9O8vyDvDgUytEwRPE0M
lCsqsX2LOB0ORrsG0JtvrYCp8Pht0Fm077vxUWg4X3lr1rg/3FNio8fEieNtKpc20VrBvKwcPB4R
cHDJ/1ZFusZ81fUeRtMiN/dyriaMoBbOK445EQapTfNndgGFDnnXbJ0QcE783Wv9cLC7mEoI28Ih
ZxIfrmXypy/CX1wpb/YoUu6kzCgUvT8ke0iIYqfqSsjpOcDmjimkaGzvlQ4ya5NW50nGdB2Uh3wR
Pcs0/G5B75JDALPe+BQ16JeJg7Flzk9ly2+tOfqtU9a/qVCPpXTdt1Vok4Ld/e8E75T6huwtdxWD
91u3m3Vr/Wsb/B7phDig4uFmYOjn+BUQ5P5HMnw44OibV4kxfStFsB3pI2gXgBJLOw0UXrLUK1PG
3j2oZnjgGpnMwDi0A0tpvyTJbGgwg6DCezG/cgfIR57nJn3vmVXsx0E3/HISr4nJ6VoYOElheLKL
xce5Uv2e6hR9XZAF1HLr0km63SmUUHuHJXJL2OzJbiNqiydYSLDCOI4HO0dKAfOK4X9qaJyyRBf5
yC7bmMR+CIVm3aLGozxzMdJ6mvGIro1diA8ptLv1YPBCj4zgNpAt11EWdhw5ljN0BzmYbNhv02X3
aTEMN3kg11UlyAEY+V85v1QVFoeBXvpVX7WQetSpm+Q/J5seLnvLyvj1Qk6l4Ak+p4lPr2+nnWNC
TahDlubACeU6DtwfcLVvEU7ENdVsWzdCjY8GlEAyv6Uuf8Jmpk6MuwS7MW+WgTEXqx8YjfQkp8gg
d9C6qxLtDwCiILKh9f2wNVzMOK7bnU23RQImnMoPU46ceKI8AB8R1ccxetElZ8Iqx+M291JtYM2S
OpPyt7bDL0c2dyfHvxQvoylteNFIk/mOm+2boWFy2RcHWutQgPSAorYRtaGoFH2CvDEvFa2Cm2qo
1m1HZwxH1m1ST+/JTCZVI6E8lM2mmGjaNI5uj8SZQvwmPOmiNs509Xn9P5ezT1WFW9M294CTPb9r
gom6nek+9kO2zbp5U8+Mlj2UZQacEAqNUxQjdqYOLtC2ganDCIUeuop/jFjxk9nSsgxl6JQN3XzS
q4/U1YB21RZvE/DrM2B85qgDQZC+/bQDi3a4nPx7b1P2KZtxXoVTDc9Nw/HkNX8lDlLNW2q5JuYv
cUjsqWqprCrzdw03I46WkBB6Oo3VUSeeumk7XgMzWZpmlAWIssLh4P4dBzg2DvXdFvMxv8eUtpri
vjymrIs9hjDfSNpHYZksFEhMUcH1IWksfurBRoZjTVg0m9QZ3oHQNMfBbX8qNw621uA8qqDVLpGS
+ABjb2U2j6gNN6kFIc3szT2ofYZGacOpmrKBHqFux74wgYrQsOGVBG/achfZ5EtCm0t/W8z7Se92
pg4aUa/qD0xOT4ElIAYoJvxKsG7qSyB20Jme4XcdOj3bOob7wYjagg9epCvYHO9Q9B8WJo6dmMzz
EO51Z/yk5keunKL4kwzJZ4MjRdfn4axgtAH++pc4IyxQrz0min9tMIhtOJjJfg7sHxjvym/gaESa
2HlCZ2pJDN6wSdwRfQSzI9X4RMQ43U+GjnEhNCAOW88c5dU+JDSfKTAUVJvTMkgjGnb98Rm1a8Bg
lH3qekZE5d1rn4xA/6fx+p5J+e36xM1ZRNzF9qIfVat/wsRkFJGkM/iPmMsVlkEICcmuEMjkKScb
VGPd0UJ0raRmng9CE1bDNWmMGzCzZd5YHPoWcCa3OStF3Z9zcxVm72EPyAsWq7Gdp+hDb8EwdaGr
rU2X12uZGXEvalZzSmIhnZw7VuEjIydvJ5hf+BY3hEL7Jor/1Yo/XdKS3U7n16psybJQx853PfuF
UQNKEt0p1k2u9RnYHHg0gFR6XCul2+1s3Xkmo7wAYUogX7m4pw1T9kULb07aXL9aTOd2uv3Scah2
eEx0B+GIIAgFHVl5iMYiOpYBbVWca+CE8U21mvUy9dF3UxAxr7tlShUXNKNhAmTt4KZYmcEnELxk
03odlyr8eozGefA7887EG/UvvmJBJ/NfEn2BSOS7IXtgJnWsUtZUwqUR+0lyLukJ0uDfCT8tyecp
tMzYDDgNpe1iTsbpy/WLn7XWq13L+QIQRfQDWiJcUyp4ymqqwiLqex2XycYYLwO3frbPSMPqGHQq
Pw+xekASgOVpRr8IIkdI5FTK6xyqHO5UuSAs3nS6xWEYem0akP6Jy3MSch8lXcEwZcLbTqBpP0r9
n5nUtzpO3qMQk9nooFax74k11+tSfxmlWzzr8ej5xYl+XYwl7nCfMsSY2L7qlpGQmmBpQvyhYR4v
HSzZfWmW3boKcQ17UhzsnlAzTyBGZrpHk7R5MjxCCoXk1zFH3DEcYiJ0LXJADsKppbvI+ZC9VJpk
a8kjMA5S23oeCmXjDf1+AH2/c/G5bTqn+41KIvQZ2y5YcZcWMrPj6cMjvE4Xmt1sFR8yzEIc7LG+
i019R7iIS3ZCYD4V/T6uw9jnETf6mhlNEr/2dTWeci5CJfMCbnHHAHXS+nSHWjy1VXMQoedsEe9C
sgs48ymn2kQGr1yV9F9CGz85nRsfWun49WgcnWSy2WmmASZm+cpGRiWvQ9YwqYp6Y03aI0vq55oL
/Trr49eYBlqF3ZJqJ74vHXNWwBSkM/6PqPNYjhvZgugXIaJQBbtt79m0orhBkJRY8N5//TvQLN5i
OkTOjCR2A4VrMk+OxaFv+pdeNdBO1ZDvdWWeNZLLk6sdjAN5eGQ+7dKN1B0yH8DH1rpmprCacZvQ
J9NT5vpPNBjzwS7qTTWxHtAzz6Ss6EjA8P29Y4RyG9oPbZwqYquseJ/1GjkGaDoWA0m5dQMuCiSE
RNYF8Y8qN20+NSc7JC+PKOlxpwMWyrwneVi/jFaWPPUzAxnEi7cBZCqGnJRRvZc+d74a9za8mz45
uCxPUDkn4X4czJmFj0Wj64eb3lTewQK7eKjraF7ZSfTOoDfcY7LoIN1C+pOdRcwCNx6Zr4TnpgOf
3+x5GDKwlFi4ZbMGrEDljLh28glcSnRbSAariTKVHcmwaRZ8HrJpe5sO1Qydbf6qNKBLc0+3HW2V
BfvAa8I/hcTtINLP1DIfm1jA7xQ1Ya/yT9QhWSyV56wXW7rZPs3McXdZHeUXg4TGoQD0143ZNcAP
DmSrf0aVvULYUb1wkm1F4WJiieSphvy4qcMSLZTIubY8qlxRXamHXZQzbni0HpyaiASkeVh5UJKt
fZxgEc/mlV8Wgo0wLurJumjzlsbLERjLm4JdsU/spN/07cU12l2P+GXf6Pg1x+20kgM/IN/FR+yC
cQJ125CvlrZNe+tQeU1pk9MFGvEWVCda4tfQF0dL5rwNJeWs2Y6IuBMzZRiLOL//RLjXHrB2Rwhp
YwgT7kh+UjI9dwizWX+QXhK2hAwIy+7XY8s4yyKsE4jbm9+n1hkFnXSzdp/Pizo1q98RuuC0rNHS
igHd1KLNieheAUDeRra9u5it8do1EvNUkhLqMcHiuKAyY4zNufAed+UnHbQiXyIlIShkwBYX8xof
6VvOQCzIhxhXVyq3RAowwDgiV6vzOrkS1vm41J18DMJ7kMY1bubqQILCQ1rzngkMgCdY7e8upiJm
icgvNRJbTMKU03liEbim9SG0CsgxWOBnwiO7Ql1i86Pz4v7Yk3zLrOjvMCHZb0STP1iJ/DPOTJNy
ht8TG/+OEL0gqdCJqOmlJwyi7ImFrEU07DHzPFo4yPZdiJChESM4r5PVQjuvO+tP0FTHshuXRC2j
wRCIEWNGnB0I9kEFBaQbI5YOp5mytbxDyGLrhzJqXXvdUfSTs+26wDoKfwncc1a64fotIrDAilFx
OjWP0nVHJlz+Z7vg79htmG1HeE1t1Jtw4W0x+7rkQyG59GN21MO8l51b7RdvDF1y1WA4bx9KsKsk
qD/2HV75CoQi66gxBYmjW5xXfzVurrj22NW8etKCJzCMb4Yt401XVPaaqQDP0tmctp79GiYtJx0+
fiT2Bvu7aPKOc/jeVHl3MIvEY8Y+klkLvjzyqt+iqt+iMPf2UdriyhnULorFITNxyc1UeuwR40sD
PH1VKT7HVI7VNu1c4Mxd+FAHRnXQUenwL2fgqy5EixrVcZHJ6WxOpBAn9Y/b86gtaxd2NHQiNjtb
qwazAG0DGr4gedBjq4b/YiF0zn+YVgTHuovyFZlg+Yb5I8aiKLN2aAG6lFm668z9xc7mZDeZPqOc
suOJ20vWaTHBKX7yMuXJg3JFdQQmtOhweNJmZSsOHailVSZp+dMz7B37Clx81eexdWRFGzQQEbCx
abLC9W1KDCChJvFdMdYThprQ9ZHRiOFFzf0NtR5HYFGdPTK5kFkH1qbLXiEZi21pIPRhelGu3MxE
yx6GzTbwfG/lykBep+DRctH1kamsN2P73fehcYy79OffP2C1Ti6rfqTN3TWxsB8NBTeOl6kdj2b0
o04AE6by83WQ5p/hwFQA5o1jYivxtFO92st4roihsrgtHJwmpHGuBJ7JjBqbpEYgQc01gzLO/A4s
Mz6tdyoM6F+U81nofruxPFuK+T0S1jsqZ+Y2af3oNza9YTkZO9QE2yqc71UJ+9/BI0a1gthU1B+w
6NtjEdk/3G/uWrTxsK76/Aqp/qsycmxo8mlOMpgPEU/tENkCTm61cSYyTYNx8raUCh7zR8piTB9o
sD1EyGXSXwwHVxiOa+oBMyNMnCMP9Y5coyRoDfG3GMnCJmjyO1jm04XrRIwAbP8mgW5SqjBIKVCr
rR2HWNMoA2mp6G470s9QdyE0Tio1MYFW3p5VJFJxIApM6WgwCrSaCUc8AWjjXWbhSBHmh5iDJ3vt
pwmWxgFsKNlmW8z4r0kDy2NZhms3+MDcstMFrqwRHVFFCPhGjBl2ktHDKR6AwmPhteg66o03k6Iw
Wv0j8TwPCSUNq+JD4ka/IsTuCB6Q9/p+Mu2yY99SPGblTYaMfoOBnxlhNpjzAJuC7zDp3rZkUfHI
Ag4Wp2xazK65xqb/1TIh4/bFblw6aOC6uL/7PY+QvOc3F2FXHBqX9XVn7qUH6ZWxCcB91Nd+z3oq
8YuRDjt+HDzo4c7MDTHYdnb695JZ+uyySN+rusIw03e7UDu7riBkb+7YwCBTJLiA45Kwoe+mTXsq
IdZE0gge4knkex8gIzN5FrODeIH+QAg9PTCnqRc6/Y57NEfmBVB6GJsfokt+TJVeEWoFp9JTN5mI
PQbwZiPsolzHJg57wHYZXeyEK4MxxgavDt43w2k3qjb3ZPkd27jtzllnoClqGVJW+HRr4JWEWnig
tvJzQ34usjTxneMKP2Q8fpY+Bd2MLW7UvhmZH4vV0I03U6gzErcmskq69NHNYEx0acFMvhz/VA2+
TZGzy3Coi9a2HsJdb6b3jMUNnkegLIQLrzOVMoAEtO46KCy8cUlsjNmmpMZv9K4bxzWiDVrQh0K5
yS6C8HR3s3A/UPQtWgcW2CVuSvBzFxTNpNAP9iOhkD1tQ7Ei+4NNDlOvnf7djjN9VK1/1apgxUPk
bOLZA3GVxraoNOyzhVntEBE7ug5aGv1ieophWVGmO68ZxD1g6rYujLFipQqKgXDaQ+BFXJnwb2tZ
4cdIeOa4sjr4bsEVyvQJUfC+6olzPKVcQy+2NE7wbdZqbC86rNJLXoHB8hrilMvYmYD3xP2FrcFj
CFsIFxCJHtL1f7fWdJjorQWHsTREuakNIlwRRG4IurWwJ4zrNGQ53rvNtCLyWKA267x1LMm3ToM+
QK6Nr753QFh3+Ig42BdEVtA/YpiNiKZ2f7F6Q6GhIJ0mC3yaQ7ChzwEzCmuNA2257jBxER97wNzI
es+FGJmZRBQEbLxWaKxyPCPZNxlpJyPtn8GikirbFCiHK+cou1KsY7YC2GPQrcs5vlUkUzqotJgQ
410WW11CnBNOLU6NQ0CwEZfHgfY6jKV7t0kb6/BRaVXaj6GLUBJ5k46tNzOqjC/RWBcXQCW/xUIw
abHFlM1kAlR1j52V/dSBh88zecDEEB1ahwiRBRCo2Myf1RyYsNUrOpSqO7tF+QdMjYHRFgdqouU3
0y9Ch2vX3LD6yc6tcFA6lSXSoKUuE2Cb+eNwvkFdu85m+WmXDusLfzQ+6874KAcgC5PLgqnyBJnG
6RZp3Jr92fAtbHwExjjcIqootOjZNnWj/kl734ScpZuMuOSDli3ecMRA0CKK4nH+RFiz5b7CIbIs
zgZhSdRkEvUJbmP6ZWa/zuxcfOinRhJ7z043Vy9eKwaW9ejdwsq2ueF8m+0dzxFzpmIWHkpbMpVx
cHRecSGZ7BT37XT252EnraA5JqYZXszqqRxFhcujOKgMsVtpQR1jqt9cGWcRYbcECRS+nR5d08Uo
5KzJCyKfvdCc+R4kZbtz9zpagIwexDDLKC0muDPHvQivWU8hZoA3ko4zMw5rDl5cd6dMmOVVxJZ/
yia51UmXPmDryrdEy1GiZ4ueh31XUERvuau62zxWTJW4W+h5fFwHwHiYQz92jMn2BY+MfaFoOphy
wvXOekzrbfkyJt2fpoySU07s4h4QPnVRk/9AAWDzxWIp0IN5dZnzwpJgk1r7VNEN+et1CX2fnQlN
B3O77scKHrQw47/YCaHDP1o4xmNVPqUOEd+iRxBHlNquROesy4lbovEPasbuuiz1ZTLBg4CL5TuA
HKLUdl/QkxATSaYAk/R+RqwhbmWKDae2nY/JChdTW96/LiMJqpxlbZ/THuWkwJeGj+cY7EeUMV+l
wHwYSp18oO19Rpqij3ELFcPzzAXH4FiM9DqWGDWjfwtFQkx45xnMIUNrsLXjQ1XLzzrknoCZOayF
vcgrcX6viCp/G0FCHrsmi/Afi/jI05e4JZ+JJ0CDgSaZmVVCiB5a+v616JycWG9EIFnhiJMp5wSm
HmskZkVUy7rYBAoajxtYd5wa6d5izrkoIrN9Xfz1Igck5TCTGzXjCkzFMU3H7jnLiW8P2nBTFmX7
kjijswose9pAWOY6Vsm8iQGVX32JuLhkxrwzChfMZKnKIyhMf5OLekSzH7nQHAPvVVsRRBCvW2R2
7FI91ep3qEa7qjbJ3cPt5BgAS6owPZphxORxQGjSDlHz2qYtiyj4o8xp+FKZQ7ZlMRrtddk3r0RI
YCrHJEv2X76LAZq/Yrcat4XHR/vvS0GsFJ1q6uz/fYlzDu9J8BrOSXTk1LXhse7kzN+mC1BnGSgX
y9xdj5Jiy2Ho+hiZ8a2Zaborp03O81zLnXYlud8mzXLqlR3ycw2bRgzZJzb+/Vx3yQ8CO4xr9tbH
V/4Rjpj03KqdSQ5fKjeqjo2aVPXMrZZC5stQEo8YwoidQi0au82naLxDJNXJBr3zRhwlA7MRe4DH
m7IxUO4/ATC+ZccQqs/z0AWIXww2vzqPfsXtVN46agO6ExH9Us2uz5IeIjIgioXoFAxNvVta61M7
0EnZBDRukGmGF6Nq5KZOEUfmqepP5fKCTctbBTNS6WnGc2WIDgliXvd7r6sL5qcZG4HUmW//Xoq4
QnCSSbgnPlsJNPh/EwaFRAQ8N43V3f+9dDruN4CviKu1iFkvDN9YT6Uuj2h/toirgrUVyZB6Cj6a
P7ePs1/9lIEkWYLkBpkK+8yYS3gQT7Ru0VGVkKqIsNxCwHOObpbvQub7JM9ExxgCIjN+lVxEoW8Z
mdSn2qkOlSI2/t8LE6vnYOCHkTiLUMwXKba/aNpyGkI2LKikEL9cO4UnKTWcN45Udk5paqDo4ZRs
/Uwf/JwyxOwbCcKxvGrAcfsct/oerOVLXprjA8ZWah8bGw9qfBZ3tNVY96xq39V6ETQU7Ymk6HVf
zuqgChvaaZYce0/f2OsMjxhZXxuTjcSYsPLvogemiQ8Vx+ypp7WIWn2d7fp5hqn+UI7pldjDYef6
zHda3/BPoyNZUuvmSYpwegXWiZmU2gZcWnHDE4K8KbDmoz9TNVIiFuQTbUVC8aVQI1C0r6Q9YNJX
dXNm9Fk+NMp5No3+5JBkQWomWlgqOVAlo5gvKdcTJZivj/hWfkW04et4sEnVtjvvaa5hyzbfGLgd
1MHLSzXs0wmdYuc4NxaE8YvVjAd634T9IjI/ywrC0+jy6OcIhl5nRec20m/o8IZnbrICqdGT0Znl
AbOh+eCn/jOW4Y6H6UIGpYCF/ZpTx+QvwoE5ZITpT5tiw9QYU1Y85sXGaP0vLgNGXXlBOkkLIKoa
ni2y1KnkUnlSTMZspbtboyl81SDtneHL7JI0FboOu2O7M/f7sC4tzMSRtSbu0ACl5x9wXHyQGhcc
Rtk+dX1jH6QwL0WWDE9JUKmrDqebJjtvbaLN2VjZMGA7nyeyJGLmfw74jAQ9aG1MRyu3zWdV1HsH
PF0OM/iU5cGLyFtxBtVwrCacJB3i8j10lIuAxbaBWPHH8P2HSfJBTjZsqpzM4xVgmi2oqOxs9IAr
KxwieyQCmQD0Z+n26uYmzw083IY5QVA2xKM02bKODVFy/CFfZAanZzOsQ47MoN/6cM+2ulLgm43a
vo4puoq2FPzw4FBiM7x5rPtt1CfnqGURxZTpr/LoFTGrV+tiaN+7XH72cjIOEuwYAxYImgl+Y4K0
wlK9zOCKj4ShLnP1ZDiYoIBXTYALCbr7nukDHgEMaU41uChokK4Oc8RKPeXHLErnlzVhd+1A+TY8
DU+lI19bNNuMf5gHODnbj6KkJS9iB7R0AWiQLDB6tjE9h/lYr0cckU8gqQ5TnanFnIj81TCYI8aj
gPrFBtxrETXU80Mb0BtjWDC3PoknACEoNZhSBetKqk0Qcr76WfiCgSSjFDH072EzECu09pU61hhN
966TcFhbaUtMinEjxFbtBu1/5JDztjXQshgn3AuxSFc3PRWDNq6RM8C1Gev04Hd06/C32Nu3B3bd
56BleJ4RlKE4UTZFK4/uv0+dKJBFKIdjvget1TQvdlTVp4Ts3lWzCNXDCFZzRNQsP1W+6NYzBZWN
KUZA2YiLDKdbvhieQ/M32u3nxAjdY+17DCHHgZViQf2dh0z1uVuSijhWxztm0jPWnURQS++RbqOQ
pGUGq8Dz8gdDjWytp/SiwXZu4XLURp6wSU+cFZj1TWTNFkFsMlnepGudFc/cTRkrWW/Gb+OcIhc5
RlrTxlu94WL9pjPqurk8d0BqVGDuRyP1SCPCSuzr7qEukQtSknyIoMehVGhnC4rzXdq+R640wmQy
u3xRXZoQSJddaaBH5nGKYA3nyMfqfuwP1VA+TpZ0Tgo+vlVFLitD/70VJhwZVVGSLROfPE+fFXnC
vTuf5h4b6NThMWjMDbjG+giZJzxnBxw0zVYBUkXQ698XpNG9kZ7LJsgFiqoCLKWKwKMg5DKZundo
H9pwcSg635iWcGdNX6JP5MEiCrcflE9EAUAbUaK+lLpHg81jC2v5GzkMcBwKTc6TXdFHATUjF/gY
OrVxqEdJOmNm7ydzRuFTKtzMnveZTPDsPBORVPCoaHRRN5pbcuDOM26ouMfosJgc92Hvf/znU5n8
g2F5W4I9hk0VscY1qntehPNBRM3RFEQgxRlIbIvQbfQ1FM3id2a9995flmMUHiY+8oxuFzNwboY4
783hqf+agja9cm6jxW70e9Ok483V/k9so4qn1kCoaQCfVs1UfMkqgNfA9h/x183OWU5Ws/cr0P6d
5zbbc8OYN6rj9q6F+0XIFb6xZNwOZXlibc4RYZNSyv7UK5AK6QHSOW6ZFYoBxYPz2lXiRG+F6YyO
d9MmwQFb+eKIAq2Za5sA5r6vtjGIE6VMsdOYwgHohXeGzzu39Zj2doSaQhF5XmqxYOQATgaqYCmj
01BS8Y5BcyLRAXtjIoK7l8lnuLmUxEbyWGTQ9by8sy4sBA1KoPpPHPXG1qnVR2DLRyMmqoYjFplG
8upPwW42T4Pfcl7VxXgysuRzrFlfydD6W5FQtRnGU7LohyVZaXsPUs6uBgctuujVgfrCkZZ/2mBg
1iUisC2V+Bq92G+VTLjR4sDbzwYmirDJ3qlqzJ8uuUTURP8J1y27+ZE21JGY02pfsvrc6hS6EaAm
czNjRVprVrCpb96Z5jSbrLAIFbOiD8clsaf0qqc4jBdjHdFUJWzolajtcd+ixRrIYj/HxH6vLYQO
YVxAiPEr9gV1D9oYIj/SqbLYJc2xqOj1QrM6tDMmMGPkFpqH5DWpFkN8+0G1u2/mHEV/DVWXvg9/
n71TVvVsy6JHoKrxQ+juENuMKzpZfbUTqnx2TJu4E3glQYSDEBmuqTDHV8vHM1b+qr2YoB6EOid1
ghz5yelKkTfNf6o0BwVDP88ovr8HissZBV8/cyV58bolFgy+Yn2KnIknR5u8VCbMvpSohpCEk77+
KdOKcaPGJOYYKTQae3hHXaSuPiJ4o/oGMZ1zUKCCjZgADfgWL4RpPc5lf2RSC2OnZRhbm8ZfGW4b
8ZNZ86GiIB5xm64t5X0usZ6QtlhVhHXFzskYuVsWbJM53h3Bqg3rZIhxsPzFHbUU78ysgBRnx6C1
Icfbjbv18/1cRClhqxYNo1kz0m5Jr4/qVzuSJZG6+HUZUx8xJzB6dMlUTVuJM7OnJIqNaN6WS1Bm
GRHZS3/HHIf3yjYkKwXfuekMRe9YD7SO01uDL47pzLiHOkGzPDvHDBLMULQxFFTJLWVy08akiA3O
W20b26QZuaH4agVN4C/R6/hP+uni9+UpC1ApZPYNdkD75DtYChIFxCBvu73fNM9m9NutAJLUrfOY
Ofkfs7JftZ28RcWtb10m4tmDSNtyk7v1PpqLo+siYGae1gcEewHROY6GxcweHIgNwdY3L0xbf2NL
g5wEAveRmSW7bYRlGytGAy1S5y05BQU8DIqDR6+OP2cn+GabdTc75zoyMeZG5Uk3q/HehOGXCPCc
Yo9pnDcdY5et41fDjp7gt71FTQqJ+/fcZz8iad913jySg4M4FaRMyLCZUOXkET4d4DF7eC7b8Ijh
9iQRKnnYOJikmpfaxD5iiLtUDqMUf5MNBbhRRXPPJp6EgRvlAUUCUToEDB1qjQVn+Lbm8NluEJEY
fd6ulcKoY0V/xgRkjik4htOBOAgTPhKuXMYzZBevdHIWLZqUyMRZ5xjEOposQSWBgCu3EM1dD6iG
dMSy0lPpRcYIWKPa1GvmyCfWhkgi3OS4yFt5+pWrSvJHFi0TxIE2mm3Bx6SKj7JVzjbIH4EFPns6
/WOA3I29+R3lCYvVYm9MxIGm+Ko3wPRUGxR7c/DX/NRnnLwWsxJivOd89klOSR9D1X6ZaIAcDSxw
IAYhcj4KM8NgphdQlo4+BIchQEVE2/bNHzRKvmnV4I3w4ddbtUBQwqMi25Qkhe7IqOBhwH7ca6qr
s0jSYLtRzKp8S526rs2M+W1snOc0uNgBebTV5G/n4lR3SI+xSqF9yvns6dq8RTXZpOKtcadLPzrX
3OC8V8GfAdkPad4Po8IShgQbU7PLE4u9xp0s3LszzEcKaPCKGVpnVJDQkd4VtomqMp4hKH4aU/JG
/CWA3ZBDY/bwIA8YFfAARj/9JHZiMREmsBACpzqldvLqKfNGpl27ncIJsAUzf8Q1x8znpufGf8wz
L9vkTrILfBoKmiU+95qSGYUlT3LcN2kTfLY5Et6gVmAFnZn5SaKBeXCO1wJhRUZ4gBKU5cRS9eyg
1FeUk1mb9Ay2jBJIFyP9m20jLEC+74E60k9Z57/wrJWr1zBk9e8qNP76YrjNRvZsdetYvHPNsnUr
kcDA9+4dFyR7hCGaYuVUQrnY2UZKbCQmuJ44PrtCRFlEnEs8mkhLwnysKyRmscJ2q5gl9gNaryES
b0kHC8ixN8VERDmgBaa991xF9sZOWZZmdvg2jOZXl8wsn+smW2M1vTvm8k4jtXcRY7BLnCh6AOUu
wcEjLGhd8DvFCIivPlaMdbi1ZwWH0Ktr/jbMWgSZ7BTu1OtkqvAYR4rHZm3jIEuAdN+TpmoZeEkB
ld012JgpgVwIyDuFhtrILanWnEFjQMoooluqeC8iRh7JObLC5Zf/XpqhBlOzvPz/e//9KrDVKu90
yFpxyXZ36AFOTvtiKATWRggkzsbFfXJK8Hze8jIMxrDNivwvKUfh2QviZCnDcCTPkKRIk2IxYcZR
vBtHixZTCvqVFDxbhUpj1XoIIpysmdZFqaZzwS7WHiZ7C7Lto2pIzVUJXtOoIwcjHJaRrkPzT9hE
s8uUkNuUmn89Wa66cnwz7jfUa4+q9zesKWfTW1G+z7v+lntwaQfPhXqy/ApdqrWfdLwt8A3c2gSw
LSF42fdYsu530lePZOzfqqUywiP+gHMMjHSeHENV+B/sYe1zjfGgjOdPsx7pG8Is2gXK421P8vyO
FYrIeacVu39fJp712U5FDbsOhhhai5eqCS7VrMd3hDY1ri7LlCsWdQZhbd6JK5jxDpMF+p9cHMCo
MARTmDkoEt57aQa/5j76FaiUQWfGxsPlf1ahxxUrZ+aqbnMyXLJict2dU9gW1xH5JpAGcxvUjbXk
e6Gyyez6ttDIVqkRg8nVvDWqbe4maTq7UCG/zqPx3NsJGnMehbmO5bUwCHZT80kiPtvg5INkPnX8
KoIoMUlxiF2PvXuVHyYvOhAr8mMtuGL8bBgKQpJWEfSubbzKpFn40x554ZZ0nyeVt/beaMddYDWs
JeKZOBc7Dl4I6kvg+BLMNaXbpdaOZs9BSko9qae637ArWhNT+I0wbTgo+YvR3vxYYad8rurkNPBw
Aa9SuTunrfVOg/iDG79zvMRdCYr0TWa6NRrNu0sZzGiMd6jDzLOKGNueeAzroxM7eBM0WUgFRRMx
VTj3l5Rc3dXYwRu0cSX0lqttjgej9szNMAMCy/VnOTtoyWb53UO+3OQhJYFteyWgMV4YafKSww0Y
KpZTiaY1+fc9N5Wo8ElOY/qRdNauKipv26QWc1X/VmV9vKrymdRsyfzJ18D+RxhqGxC0b0Mo9b7o
QpO4EIQvzLs3VVPuJoKGUN4EkDVwd9CxfHthKTGieO4Hkvj9VMv8d89xI5Vl36KC9LUgu4ESWNlu
uNiOg5NX+f6p8JmYIn9hnBMAi/hOWCFtUOG9ZW77R020xTG92q6UeIk0C11B/fJsel1xGgknScPh
y5imu9Ttpe11vg1hDV/y0QLNVA8gGLTHztLQ1GaDARsilUdIHxfCMCBd1R5hcn1XnP992XZHTG0U
+4XzNCl70ZlxxZsLFnAa3joanX3RjsEtxb3w34vT6k80MMYWW+AqmtzyyYFkCTtYWhubkQjANjgm
uzobs7tmgkwJPW8LVfa7Jkuf8pjkihX9C4ta4U9b3XK/C5JAVmxzJviwVXbuSDXxVE611+cns2mM
hHqEr/+9pKPItsnC0Te5QyKbabyKcdPhxSpO/fLy71f/f/n3PbCCmJn7AGGnKMhAG4cYapSBsqOC
g3iCVued8JKDyI7JsM9UCG+yCd3qFMoYrZO76EktdKsGKudjTODD5Cu8reXygf57cdI+OMFrP06O
ZexjLFHHjktdN4z4Vj5Lg0siK4H8mS0F5Q+z565iMZGcQJfauMSwfcTjyLGB2AIPsl2fWnPAaKCL
+oSjENMN6mKfgLrzDM+YTOvezhFvyBsUbzhKk+zXGc7HdYgpAEUxe7amzQWcZAN1QoVSfWKldIbO
WP33Aptaol6nG+5D6wd7frtNbHeR2s4MxsdkPpnwfPZEgV9sa0yQExq/pxHf32wjzxmMdUU6Kbaz
j4GHAENSVKesydgnINJ3RMu36vw8zeZP6hPPijItBfNOFmVMZaMWIHE68TdBxwvPmYEJsrrrFIZA
m51HURnDrmp/SiBiD41tvvfod424AwgU7mb5y4xdEFcz72uNUGitvOo5mjOUNeQoJqo9pom5UyiY
GBWs20Ke4g7hvKJAsNWpqRCg5SNmhnpHcCQzfv/vNFDyzLp4HRTkipo5KEtJsLMB7Pb8XFV8NFnh
MwI4DH2HaKoO2HtS3fskCyUshKMY/Dc1+PNYWneEM/sJ1Zc75ozPJTng1ngUg/3g6+xLBuGHakjc
mQLUEcXBjXnfWp8sNsNRgFDHvVTMFqmAX0HooJ9jIJKytQjwregpZBR8znyIpaUO/hKxdfG89pRg
bu7cDjregl6c9StbOMzGw7y1hEBo2p9sNd3HfzCM8iEhTnYVdvFrFI8/ZgF+rcZ36pS2gccsONTC
+xaJjTg1+M5N7DaiGWDTaP+ge+Sp1h0V9F4jC3Id7IRW+UBG4Vynu1GWP65b7+AQB4ew5S2My5tC
4BD2FIJd6bK4IIJjnMRjFewGJ+wP8AI+BgExSUavXCeE0JNBkrj2C5wVnkqVvOcuqag8x/Z+kH/h
aGW/AEPdVuZricIUdECJKI0KDqaCXlkotUI3PqVl+ORlNSfcGOzEH0vw1tnL27y8V1HcEnDNvsXh
76zd6tcw3AzffvLpSVc8/A91FqWwC/YkC3FBm3wMgA1pG+RHA+wtctp4Z7j+33JMnqI6eNTKPXAY
8ByruCSHga5cy+IDJMF7NakPmXxQ555R+jBat7GFx5jENkNYIi0GvmqniiFJKu4YUHBfkAsUZv2n
GXFxVL3CJRH/sL94c2hTp4GrHez4i90YGqsivYCK0DcDrqg6h0WupiVvH6lrbmj/T1VqPMeGqXdO
bDAxLaszOom9yk2uNptPlQ8IlyS8PO4j/CFl+xCjHBpS42Jz6a9M074mZWyyl6fInExrpi3Fd83k
iQ6CvD16hqIlKCV7cIrg2fAFjzDRMbgMxD5QJYLnjBA6ahdXM9OIQgFAiDcoIz24a7kAbQWwIMDS
yTyTTwMj8DJ9Cm6DAG3pmzh3TOatKkSaXBEfjWUOoFmwMjr+fHYXC60Wy60A5PU8vSR51K5f0TnA
ZPUvvQGtbwR4wwH/oWT3bjTVnnxuhjetvzLB3fST94RqYFM4NoZuI/xyS2PfGOQsSnMH6uIwNdhi
KllIzKv8ZQkc3cm63CqJKTEjH8C1wrufVAcPQwD+EZjAHhmL+IrJQHef/HsFTHJNxg7DmvnRyeYf
XRlHyHKoDpHX2dIDlwYaP+mfWscKSYARFwGXSjWS4ObgUs/eZwTeYZLfRob3SlRfnGodYv7gVxWj
bRoHnPjl0umj0zjZBQvogMUdoYMrw0Z6TOYuB0DPCjqev90CEJM6euhfVzowf5OC5clLDnacRxgI
0YW0l7CWz1zvr5OV733wPmn+W9bl4YaI0yVzg1TJxuRnla9A8oAKGugvYx7AvkIhLmpJ+s10mHtc
E2HNBMaIN16H9Vn394bCnBqam9SwGBE75aIqHMOtQs3cS/7v0WVwFLjPYGRphx5IMf6WGvHgqKr4
kCUOP8RonQtoZGoQwymwxg+v4Gr5H1dn1hwnsm7RX0QEJCSQrzVAVWkoDdb4QliWzTxPCb/+LnTi
nhtxH1ohud1qu1RkfsPea2uqfQLt/MBdRjBADrLpYbqWG5CHAwu157+V+TkKioQ0SG5Ah5OYeeMQ
yLK51bX7r8Sgxwti7BbJ+Nqpqk8fr1FYc/ipxf+Td5YCI8PacXjyCcnDXAZSLscax8QSf7KX8D8l
oWRmXYLjOSr3a9oTNtsm7rHP3T/bO49IhzBh1gZqaPocsTGj67K4ejiw3dx6mPP2mvpsTCsE1WLB
lMw+Y3C26Eos1LsqZPjxZYzxQ1VsMgh/QfvMD6mvDUSRpCkA6fxyS15QB+3sIqEQd+v0OclngJfv
hk3JmXHw7WHoUXFv39F2pge010zju/jkj7h1ssEa9r7l0mJFdDk6yE624cME2+TFtATXAniDaueN
f+IeIoP4TVsDyh59FQ7jMFBqczwm0v5dQnbhgjb9It/89i3bgPXZwNYK0LPilIEnZsN8yZwc4IOL
Yrm4VndSK3YsgqFYq25TmsOMAPrFpqITa3uxxzbso5qAG+fCcuwwDjjw3FLi/QTcfOyth4Z1zb5b
BTZoq75horGhneb+wKylmR5b/9Pgrd4OaPH9XwteI0PCjCVycYPK1ZeIffBuWvBGuBNusPzJa+Mn
G9NEmo3Qu5ntFurVW1t0Xj5KGjlchRq44wEDUik9TkBEKjVBWnFfU0WOaTQ/d655HOLlDUG/fYwS
vC/Ic5uRgL4WihxzVdLEakZ/VUkkamx/ZX7yLS2HuRjJ9xmIbWPT3FFB3ipSUfGys0Qywjh3noHo
uhEnnPLAr2QehL/1eWREa2CyKJKvJgMbYOds9qQIWzZXpVvjSKnPleHcdlUJRApw8W4s9W3nlicV
845ayHzdWBAL7JFwNO9/jpUVsq60vUuW/lU+A5tqtl67ZCI3Uvz2iz4oWrg+eaxe9Wo+QsXK8k/k
7czcDHXKdPadoQcoNFIjORskA0Z/C8J15+8motBrXbdnooP9fRV/4wX6U4UdviOUwSvOEGMqCOM0
ZYDJjPmCwKBjkacFptGFR0dZQALyurq0uXjonxfkUrOk6W/1N+B+ytu2ell7BbJGAvASCjrHeauH
m5gd7jDbp141L+ksv4TRtufWjrGBrLA259J/rFzGYBJetsisj6oDJzA7E86oaYPxS/fcxO7fJCkW
zOconT1HmgzaTM1OvA1nE0+Xb3E9QwLLYKYw30FweXAzH/Y6QauXxbL+ro6lQmVNj67WbtA4CVsz
EZF1t/Bzcm3QYM1wWUfoJygFvow8vyF+w7uUqU8EI/AR8qERm9uwx50eWYPyrbvJNs6xkxlnss8e
0oguyjXj5sh/vxObgVddCwlFpE/6niEopYCy4BaP7nT26EjzKQuHSqdh469ZQIG/ITuvCBPUZU6i
Kpgm/YXpF0q4bEHXKfkyel2yH2QioHHOB4tCeDCYP2YeS3nQr8mxoSOBil4iKdNJg48EBF0gYl0e
4yQ6sKSYXtbI/OigXx3GDi99mRn7dGEdjSYSvxJ9DYJRMJIynb3boaiYEUiTcUOeihuEz9WBYj7d
9115S9heSrAp/XoLnsdosK9M7lTvKRgPvnTeWjNqmOkZCGS5rvz8mYDQHPRATJ2YFHdeAzBBx9Qx
NQCguJq+5wlVhOWC6c1AXVGSsbWZgEdrHlMussRHbFIkCGHhalrrsC9RKoNof3Km/Lk00aH2qx+k
DeDTthxe7ebH6Z/95sVH+togEqjK7qFQRISvUKVIft1XS00E6yn1rTy9dX2GDroKh0LeZknnhc2K
aGHrm/12+ocvN6c5I/fO7p+h3m72AfWXMV9yEFXF4GNymovlsbH5+bD+97OfL//fb2mLGEZox7Wc
1j7+DP7G9Xlk75/13Ohjw0I6FysARzR0Q/HUGUDCPQoGZPmgdp3jlPAiSsH+YTS1PifoqTKfZrOD
+JWHadVRmDJ9GXJhhVimjQdg2tl5w0At3gerM8UIa7iRuRP0CUPxtKkfIsM8JiwbiXLioBLKvfML
XbHMH6aDHkkG8cZwthPir9MK0eE4P9a+LbDBOkAQSRT0uNd5q2BlITcEjNOY4s5qsNHXlB2pfMUs
8RJrcZe1zp0jpmfqehjkFtlFqOyqyqJmiCFmDAAoDITnB2nW19Fon3veUR10cqdTdNS4At0+uhOM
RveRgXIYc7+5TyrWR7ijWts+mfiQcZfm36n3MHK1BvXgAXW25TOI3j8YbX8VDTCAVcx/G3OKQa6p
P1ENOmY4i1RAHtdP8ZRZZxX3LNG3D90YMQOqo49VB9j/aEyBce2Rtl99EZ+xFl4gJd8bKWCQZiAm
ASFIW3MITxgVsO9l8E6SO8uqQHSq7IKm+n5Khn/FPDuhsa2w1TVekF9qDrJjvSJUUcZ8E/vLZYTV
g0DpCQEVq0V/4KAHVo3fB3ukADbEWjIdSGmM01/mKJ+oMxCj6Oy9IPwT5s/DsiFwe3ZKBGPkJNuP
t6girrPZjw/RiqE5qvWHytkMqFWHaNRvotxk91QDbrDbk/DFue5hpq0M1TvZnq0tNGTD/jpm9T12
7q1OFzZp/TUfslc9rifRyoc6uvdx7gEjqJ8BHby6sTXx/PzLx4wVmY2AvC9N1tcdO45PaBpoItap
OcQZJcy07ezg4VoUs1HWfAGnDrA0MPYooTUL2UGTqttdotKDr9i4VVo8s7/HiRYzoCOCt7oT0kPp
hltLbvfpzOG7M6PMuDD8rg+N+vITbC6VGoHQRBO/MoBhi2qsNl1qPkWZ87tZooqAV22fgV2AyEyx
tUVZ6OZqQyajUIpM1V0MaTHW+flUpgXw2G6EChYpLywseR63UepgtNXlZ6j689nPr6nTHPsKVgs+
jVp4+kY28k74TRq64GN5XrdhU+Loe2m43zOLUmKYmUGN/x1EaaMFbbl0DJj/99dj0krCaJ5DUgmL
+Ub2S3uxMucydnkVehbcImi/feu+4+aCNyMOwrdeKKyR7iJqQqoNQrCTwG3AthyyrHqSzfJuF9Yv
QXAE5y0rOWJWc0wQu5/vLXKD/q8ivgWiHTdmmnRHLYFu13UpSS9Omw+fsHUSERrJT2ggnC72UYG3
oEdpKoFuzy5ZNIrNypbPTA2qgzrRGPBxM20Z5j20j1EfEdhzhzqksK4dE+KK77e3OBx75PRLbZyJ
eE5OOsndAzulW3KQZjNbH2w1vFid25+3LPqdO2dkKhktsHqesJMGtadzZ4NV497EG0r3FZMbj+pv
k7RhzKc18SIjTFKPzdNEo56hXmAuAogtiW9XpHWp4cPFBQHaarsJZKs5nXStT8xN7qIo9lnykwq+
4dCRsFhHYrqbSzUMA5kgKk3DwWdfS/F6+fnAN2z+85mz/T6F0W0P7R6I3vblz4f/+30/X5q9dvnh
12GDMupCZR/vWiPCwLsSZNJ6z0np4Lb+75i2JV340m8ffn7t58ufz1B/ggpd9PnnK5sL4D+/zf6Z
845gtdJSIJHKNm/O9qHFSHaptw8/X1aYton2A2ZUu7MHz00DGxvwNtV9gh+sg+41rQwsFmv+zzdx
tutRbd/J9O06iEf1PMcNm665L60Le2vzPx+82HpJ4UFvY4qtTthZlQuZgvhy+CX47DEfmdCbljdj
7v8Uq1EHkU9zuy5psGh6fEHGVgezcI0JnprX59WCz8TihRkPdncXsLkDdYbARCCGDD5/JdoOiQVC
c3hIXTFeWmomi0OX+LH1rcnqR/zLpt0Gifa9Y7KWrJ7+AbPmFxP/XRHUF7veXdunD7w2r2ZMq9zp
Y1q0d2tO/JCx8B94srxNc3MNXOevs+C1k9P6J68t/2Ct8UPBDNQZVRqOmoxJvxHhMBcbmu7y8/fw
huY81cOJvfWfodEPdgSlzxHykkVLYBiYK2P5ndm8xW17JS0M5/XBxk3P/HHh8ram/ZC864EYB6Yc
vxE8MtXzKLNaPEOUSax7C0RhnuStTfZn0BCI8hj5PG/tvVoMBe6A7IXRfrRBwXE72MMA5iD3f3dl
z10EeGOuu8dFMCfFuLDy7u0Iomh/V13/yCC/P2T8MHfJOoVQBS5Rh6ze8pN3+xW345nhwZyDSTZT
rzvG3r8RFNA9cGH/aKxC7NZEPms4rgG75VfyU/KL0eGsSVXxh9sb3fcjqMjfvjbf2hEE4yj0Z52U
Pvaw8b7TTY/dWySPSZmF+Hf+wNYH4Nq12NY7YvB8+ztxIWQQUTSGrf9orO/C66CRreu0t+vippPP
lHRApiUNr2OWXuj4HkPf3D5XJr04wdLJCSlaUMITC4HLFEcSb/bsI0g1yR0ayDXtbpv4Hwaig+UK
3hj2/FltcYxl91IrXA2YbwnFzOxT6a8fWWfcDDG++Kqm0Jx7hE6pO2IUoED8WWTHEeTGhLUm2skt
myUnLTPd8PYOyjKhtvX5cIPYhLjvNTmrZb1lOz2yogTKqTKBPYpEZYWMtsc1BeOGMslJJ3qlhvgr
jxq0QLg/KWIg2GQT/eO8DwnzpkGgT+o8vHKWEdnBcNcMPi5DDWFi6d9aw6BpK/E7NIwWFzIrUUVt
1TZcoRkr4g7WAINeC/l9XjvlQTl1WPXjt912y5nLmY0DNDMl2fHa0Nj0lKGymlUV5PCDmznAF8fa
SRVPjqeoUwzxNTAct5rk3pWndQtjr+PyI5lMM1Tu8ku3RkGoHCHmRXmaiLsOganbuwY8CjXZshwV
A7vYbAN29jxkEPMOpVcBV60jcrFhxWPkxN2UNO1xjoHrDd6J85hRTJqlJ3viYcbA25zazGf3XxG2
5fiMif2cDkU+Gg4PoLDau2rK5GFK8B34NGc7FKUp4BIyIJw0EFpidYn5Rm7/YjPPYPPArNSijA0G
Ow2KzI1v1oy41rHmEgSihBemwDxajH9bdSrybYPH3xcDhHkx6zW+2mUOwdl7aFq6Np0iyo4H8Se1
uz8TGXxAAtgipXlgCkIioUsP2DihPj2azsw7FkLyHuny2SdhAgpXcjSbsytWBokEyhFR2xaKrmdg
5pAYCdmlczSeorS2uYLTc72BgokWEXh32BUSqcCKqLQtVFNyO5RdwYztCt8dP6z8N9MOXNYYpAkk
tWviEOG0+PrO8fFSaV+r43RPRh5TGNkfvX58y3zrUzQ9b4qFYUTH1Lea5T8fJU6q1NvEQng/58yh
ZmU/ecW3rwmloiOaaGRx2enuUaYKYRLDIdsDrzNWG1d0pt9I1vgxKu7QYHQ7RlZk9EX4rpKboQfk
rEfU3ZzChJD1Joxo0wbLN3vwMt969B8k/rgBtfMjY9tgtsRzpSp82nb8WlsxC21rydnJ7RPHwjhJ
qtbOshtOJCGXo0ZWK/u3zCXCwzPeU2UUR2NevmVB9Peybl136KZLFoitvKgAJFhwaY1ZxbhA9IeF
JhpFA4Aze2943kPUFL/tDGwrCdDPcEfD0aq/Jtt7azuX2KCaaZeJaXL85TgekqreeVVl82+24Qhp
1R+00wOVY8q7I04Uzk1xQYZPrSW6p8nMr8D+niS6B+SVymTRW3rsq+rfFdEmjpZMZ8HZsKEwyLWZ
97Ik0QbwGaLJ3suCbGoPpcz/JYt8saYKj8uEvsRoVjIwLAmaYA47FLWoLHzCmMZb2/SeAXEWN04m
Hqehubq9455ma6iPnqgfqnZ6R+ZCDhEbFPzgLIYb68CClAsc/E5IRX9VlWUElY87v5thhpakaPuI
GKRgTY9pJg+odUOPjaNv2y9yJN6Ux20xEnYoiXcxR7hXfTbQ+3yS0HBhfB4dpcVyCK0E6lNJrGGz
cmg1A8+d1pv3DYbkZJHYJw1rOBSfc7qY6CmhXGbz3OzGjcu4CgCdRjU/JMuGER6nC2BOYnwkm5la
e7xJLrzhmoTGtVf23RJz5K+uxW4zblnhl+iLsosmeThiKIx31ptui2L6rOygDMqmGo6NpH12oST2
zjqey8Fi6FwdBJCc7fuQN98MAK5gSO4R2ub+3ITgcdP9OsO+KllrhmnNfIXu1mR2BHoxdow/POXG
Kbfuxzp6FaaVHmz8GTzU6CJNEqAKPaGYOzoDKWJloepjiwoI4FqYu6B9l/KzWrjVDT99nm1x6kh7
5ZrwTnOpYZ5q7GGxB8zR8dBaE/YEa7cxH4w0Ovk9poIhL/RRjONC98gmjAXBe5ZAnnTyDGEdIvCb
mjgLpG1MK5v+e6KUv+lI9DJT2lW/AA8VVeav2Jnpp9hxsG+oh8M6FTeD2HARXnav0z4+lA3bLmnU
L4oEz3M19xBca/m6cjUyVzcIvYE/CHf7GvVQcJnroyxZa5zITolTWVQHJzefgMXqZyeHiJSsw2uF
GiiQLLMHvmNkUAZnTXuw0b1DmiKUE6tdGGXtd2cPgS+tZWf58Gzg3LIF1I9tjTG+J92aWY262D17
DDvPM9a+VMXeImw2BwAWsAyQVwHMZYzav91cfUQy/7PkU8xYr/41RSq+nYsP0wf7UaO8YmCmkj09
xRSO0aYMhMo41nlosuwLGCji/9Z+cRhM4mwNBlo7Z/HJRpL+ubHK/Wiw2MMWk2CR6OoHmTBvatW3
Vt2KAIBLklifAynbVOVwn1eWk4CxvMNSJ79WM1U3eT/czvD8AjCn4lSis15nhwcqRjoXFd6tx9Sz
nOW7iygrQIK+p3udzgDGSxRy8Luw0bCkafVl9JLuSmL5TI3QLtq+hZHEUNAT7LB8OLaeH9OQ4TvC
LPCNeXU9dls2dxUxMbYYsA2WRChuEo6XIQv363/U2tcirh79mQutQkeAGZZXd+W5OXa2AMUwcgML
QWvkfXl93YTe2GHk6aPniI+78a0ouczRCsek6Fj6AuEuJnDmVqvyA5ZGHC69vmWC8Ow7y3UoiYkH
P6t5XPz7xWwkw2XzaRgcFfTURRemPpxjBcCEDtC+XzO1z0R1MzvuU+TEkhACcrPrxeaV9uKbpecP
rRqJgxBYBpA6SESQaVeStPBiGBx5jgvufjtAS/YtswnyUgmE7/lC/xrX5NL/gpsRn2ySzNlzVcgk
ioajEyxQqytsymnMS8qNDQprORWu/w0fIrsxbOacrkCrUaA+YWUk9wLZIJIrcyshqb57Fzb9tEJl
k70dNJ7z0jD6spvF2AuPnYgY5Zci/JAs7O5s9Oa+0gUbNwZ/u3nPcwFlRom7Ag1DQAHQ1WN213RN
ih8HRobD8jZwpWb7jTc9IzL4F6Fm+8r5Fsou352awBo354/R5P7ZwJc5lR+u4QCHQA02mh0Ad+Oh
L/2PrBzUs7AEdvKse5i8brqUfldfZ5+1DgNzIriKL4/ozt26xUCV7AcYeUE2NVRehunCGVFnZXsa
ESASjW0Uz66h9/MCXhNIDp9VYB+9Iv2Yl3h8AKdNRsAJoQjEmwRzWIJJppyEdxn0NiAYTEAaBvRk
c+lhu6QbbPTJx3C1oQcLXuH8rTC4FRRZ2KGQNx7CZhhwtnlqbudcYWvoZzYAiFN3qUMyJJGvVbBM
roO0a36EoWkSj5BgZ/X85VTDMWwLAeVI432L5balgRBw2OxKbpNjRHfqEtLUSD40GkIyrKn2Dajh
KmM95WAs9dx5oR+hRJe+QpNFuopjTLf9SJdp9vDQSanOdyUmbiSnT/weqgLHfSNvh2hGnH51p1kF
RVydW4MdgaHaNcXGInDgNMOl3NcYWQ/98Jc2vgFlne3LtZfkWpcYq4HGS94mYVFiZPRAXQ+JMsCr
I00Y5iGoo560hHrcK15YiEbEUkbJXeNmF+JzMTunDtkQM57KKb90rQLoCeOUPx5Ci74gccCdJsWp
UkwndsxoIfLipDtWmZIeuFpIPbNwAOyS3DBOHqhM5Zf38WSdKLjM0ChBDbVmeZlwgfkrOfVOuqf7
WM/STm4MA4oaPQAc5ig6gSC8JRX7Ee7xV+O2GflI0O6Gtrlhk7QIV557VpNlEz2iUk8Dy0RpMip+
alGPMFoX3aliNBxEqcFxqIqXvjfHvZW6DB7zmSuz3sg5Ng4n7IA4PU/m5DMtlPDjrJhMAFCE1H8d
KmD1qDHSHNJx+rJUBR3XdWwMOvmah6prXut2UEHnTXInWEwplJSeuJZOyrg07RR8+PiP6ub3njXu
BHeW6iV6HRfMA7Fr/ppM0A6j1hsIUy+hBbPDyBjiie3oJpvzdcmeCIdikcrwgYEA2js1XJnp4zMY
LDRqa/WoGaLcjNaveE1qEkdmBvLWC+iU7pBuNG/DshhhEqQOB85/jR38pMOqrxTu+b6Z4NfN0Igr
czn3hnNKm/Y1ifS3i0GhSAyA35jbF4fx5qwBF+X572m2yJQzyS62zZZUtgjacoGtIkXHQCAZZvas
9c5eL5HmFixXDLR/sfO4luyya/ZSCvYICx2OAUAdn9r+G/mgM9L4V5Y272rglahy8yrWLbuTnyI1
TPMs/ZLNJkr+nTbivwR9XeejtYjlTACQCtAqv3SVlZ8YDydQN/ygRvhwhPxxjEpUcSaQ36CG2Y+Z
4AzTYQ2wxn62Vv7ICvngpZ7c+5onzColZoraf+gm4q+I2LhtFnai2ltgZHIQ8K/1oUkNfIKotY4k
vaBcpR+CGMiR4G1IHjRFwmafXvxbOhIcbW/r2ycEjVMc1CVi/1kRgtZWVN78JbguqiMzDHtP5Nir
MTPDM7ISJBYLJD2548VhtUXuFJRwud1MaZniVMseMK2SOqijp7LNzrotqXuREXc8L/kwg/C3SrWh
kiMEqU5IrdskrHXX+ABZsAuR835V4A+PtXHr1Q52snixCPRAUFmqezsjS9tZZHroWHdwIthEpEpj
l4gyPqLyJ9Qp5pBY8jlYGJDN0sxwirHzLrtuPq0JNR/9xzryoLoQypEX36Deuxtlkh9UxQ7aRijd
CRI7CVe90/VdmxrjIa64N1wXFEDfb8v+5X40im8YdYACkKs7xmMjpk+S0I1g4j4lLqn9UeL0KZkA
E9FpfVy2h6S53USGMWfo7ENgc3P3LXfjLzUgnIpa7ze6RDjhDiu4PLHUrqd/pWtnu0c/luYrococ
Div1tDEPt2jVNrU1VvNse7N69E+NIuDAYn88AUSpt73qIvs4qCZ1R5rtcDJ0jmN3/UB7B/0HpB9z
gRgD5BgHfaTLmzjJ75BFEnJmt+NxatQ7hYp70lFKhqV4j9g4Z5SEQesQxqQ1dycBTwvKZW1CgR4l
78ClIsbNYDSXUuvoiivXoQPC/f0HGze2VgPBmOIAoleNUIdz/zn6z1oVcYC5DPRBBD+QjgTyYAlb
aJvm55V4cFSH1oVxeghC5oC9hUUUq5ddPw/xriviJ1nq7JrRFSZygcOv1/dym485E/kJFRr1je7C
c04S/Glo3Pt2me/gDFh7AyFD6nvszu0NXxChM4djxv7bOGJqpQWULJlsfJbEHMH3KiAbmMSmd7jd
8Vjl2BzLJUwwqy7lcR0Jjem3IKdaLAlh5Q1hMYw2gR75kNruNIr7XTmOUKoAnB96KLONuzFU2l/l
CmxFDMW/TnZvONvPmcu0pMsSYw9b+lhobSKEXN5mm/PLd+wz5KCvBGinShG/YW8t5Aztk0DGjLHc
Pe+6l3F0v3usUQcGkcdZAkgvrJKxji+sfTNz89Hoxyba7EzCD7RjTUdd+CnSBjhP9Lsv6P/gV8pt
xeOpg2OUxbm0P4EPP9QUO0HcRL/flSuByVRJe6txpNUbALzJ0kuBBAkFxaNo/Zc01+/JhNgR153c
dc2MhkEyV8ykfLLsmdGTsa3OmQW0NW1tzkBkb5QegqdZxuEskTiKrJUhGTG/ePAobQlaaCIEJlla
Xm37xt3iEqQxilDHK0dofrALYoM1azhYuD5Kh7EP67V4ZGiK/Qdpw49CHT0fxYcEUVFYBtW4EPGN
XrTcxzNRBKKfb81SjmcmUpFup2BJKDQ9sZ8gXB8ZLd4lOe3GzMLQSxkUdQxyT0k5IBU17A8q3/Wm
aD77Yis312o6OvljXDOJyvQjCW0+bzeJVsP8jRH5GxPyW5kybaFfR7G0pG8jcMFT7E0n4hbifeSv
7oWB426wu5OpreKeXLfA8jXtl9M8xDFt+IwZ9gAN1j2WomwO6bR4B0t6N/zTnyIx6tPa4rRUCRlZ
U/W0bMB8JzEMUJxoTBAchTFGl11ic8T38fRVVNSHAxFeZYzN0XZcuakGLr6Dcg9+Kwtk85B2RhNM
Un8L6FttwgiOVLwFmAe1/dqjpiVCLjtPxALhuDh0Dg7wwp8VzytTQIVi2sa+PLEz2s//SoOuewQv
bPN80HGpQz+XvC0NVmf9pYciwvuYQADfbF4LtpZcSJN73BgYHDmbsLFIYRR+ScTXv/wchIV0Xvqq
L0+2Kf/lJu54icdfWxgRycE7E0duxzEjnyR6JXWUHRKOczRm52zsxD4zwEtZvrWcmT+SpaTPrkOf
G0EuOXoLhPce8LLhK/dUmIplNYPKzERP5PZo34wCjV7NngjTUhRgCnhJPPNDld4fbfp3XWs/WOv8
2y1ykPrY4mgKrb+WoKiDYcCG18Hy095rD2hpM0BQMxocHw1P6JSBKWzxBQJBvvRcVYELZmJnchNU
ecF8LU+jEEjRe2I6T3EPE87UcTCxGpIjeA4rAn7EwNg/Wj0Wy+hKnCwrEAdBfG92d3HqfdogumGw
yCsZUN/42m4JtX402QUHzcJ2z5/Fzci7hHXKWu+WghnpQm/qtFj8nY6tFVZrEoXPkOHSXa2ochBb
eQ5L4FpQwVX9zPyIYlIZXXQidwmYcfS780ki8hb9FxlRe0Sztjen/ixEXpNGNja7REv+gJh1wzFu
smucWF9LyUMq6/V3YrGtjIrhbC2sdy1G6fjblwmDC5/9fCipay5IgVDRV5xiaNTNQkOEQQjp6dAw
C4zTLKMOk6eChVnNXZlemSn4od8wJrMatuPEhi37om11GBnLdWo4NUko8U5pZ35ZXEuhWUOE6Pvu
isg7I1Vb2IE3d6wKY4aB7lj6W2CYc4obF8HvxAmS1PD2uQvwZS3JFW30gyROGe0DbLzW94Nqxd8l
ta5DVKm/c9e0wxqFq8AzmYy8qsvghSy8f1sKmVDmzyQRuMCYZLt8W2MJtKayvzNdXGlBbwz0oTuv
y/QNMRbtebbLN6NbrYvpcL2gPnpBPKn2zIRhdyZdep9jfWkHkCFSL8uT8VE7dnwwzEWcdMqrd+PA
fTwMJbHF6dDcpfy8grZdy2OrSog5mK2SsrrPijCxgVyqhtbQEo5xlEqezSF9UsZI7MZmigIBQbex
1v+SjD9tVet95U75sauueMmfdOZHh0a8yXqBEBg397FCZiFtGKZTLb7LorP2iU9iuc1TZ4xKHtqB
s6MThbXLrSUk3NC3MacCuMHXwsS2beNP4TnfbBBh65SU0o2RhW3C66Y2QoBlo7wTwnoQkgzOUrik
bAx/oPWuxwX/1DwjIhBm+0TGiKaFR7K5aOMLhEfKcieDFdqK7LaRyIXg2RxZdBKCVpjGnteb4oMQ
PdZXFitsN01uwbUh6wb0vmaYsacR4MfkMofGJwmywIxP+ZDed6P33DfRhh0CS+Kz+0m7OqgG68PX
LfRcgFaYVvwdS7YyVHVCYEHMm25cWkaEZXbq20RccQCnk3SvW9ABZDr3ZNtUQnl5Xvzo1qwqybuO
x880M/AnvnOVyJmp85BTnJk/gb70Vjj1CEz3aOme+pH93fYjg8W/krhNq4RUAPxjpu8xU641w2mK
yJ4RmKOIhmOtOGQHrBisqX+yWqO3srNO+dK+Zyw9VkQzqFyLo+zggswO+33kDzsm+wyVDboNXfln
D3a0WyOMkvN8nAZzvTKu3/wVY/OCMPmzS+1zCh7/yXHsu7ar3tFKJfuIYTDiWYI4W3rio0ToJvT7
uA7+Ca8b0MEMgXKtKTdjwp6F8USUlfmwUKwoKZsAA92XLXLIgQA3LhAWnT3aInwOiXWFnfJvujft
Pj2yueTRwb4AhtJE8QbgBdgRHDVeNKwaiPl50FpJAHXnhrIUSNnYzHNlPfu2g+vdOrgKy2lkFQg2
1zwLZdd5AYBAFExVzdp+br07sen+7cmB+jZFFe+h9O8MioAGwCEsrkoXop9IB8WJjn7dNpjbsTAe
OnWqCWagczPOg5uQ0Xl1NxU6L4sY9I9cGkyOAu0hq+LSxw4XWKlvutraVHv53kpgPpj9cIK3qw9w
6EjZyEDsChsMqt+6TxMAtR558omgN7RFRKBgoqcjI1mBfDdO2DrtOBDsMdCundDw2Xu0Ud+2i5WB
NUoXujbhZbP7KdK+DFZgJAfRWvdMrNQxDeYBoxMB5uC83AaIMgpiyDW348AqNSbS74CZ4QNhOv+z
ZSRKd2Nncl77bUl8i9Y2w6MQLB64LO63k1FFFMTDcor56YYdK6Zar+GQVFFIYO0pGSOUSO7aHpA+
nLBxPDNPXWjAQJTjQMAJMNM9sNzYzQPrWZ7ZR1I3SwIGGFjMbnbt/Fzse6KQGTowDyMHVQaxY+MY
aLkHHYbzOJU+saHCpC/rzwSBJpVTMLNdZx7xz3VTSH6z+2ya418taZFrjdrKeGLWCdutSV7hsFCz
Vt77Aq/wsG5rTi9vKZWpRQK7wZG/shYNTZIoCJq+ofuqzmp2b7cIAiobFz6afzQXJS4RZu2d3dT3
1EAEquAA25tj+Vu0eNs7jyjOWcwXq5rfxB14jCkEH82SL0e67XjA45W+K3CnHYFMGLgZyDRtCgLt
EOPYoID3K+pMyn94S+taPZnSicJlb5Zuehg1xTOYE+8yr7jVSJYOMvmtwW8A18AfY0YIXNgz78t+
vng9Y28pXY/5pIm0GLcFrgTD/h/2zqQ3ciTb0n8lEetmPtI4mTVe5cKdPsldk0sKDRtCISk4zzN/
fX+MzFcZka8yugu96UUDhQIiJflAd5pdu/ec7wTxfZ6K+wk7PPHxyUFLfG4hob8lk4nQeT+202VM
VMI6jxd5oaJRlQEoMx16JCU2ia6Eg5bq4wdpLaSbMDoIKF1oN8wDLAh92KQdt2VgiFXKiVXLOaXP
Rqp5rjYgJmAxMRI8qOa2t+LLOeVuR37ORlPOnw1yQvMhAd5tDhd1wlLhCusz61uwDht94+Y+sMz8
rmK2Csu6RhRdW8AwWccnlT4N8C+9JLhUhvOmdPCAVjF5tt1fc+CvSMXh6zn3rpep4rOwyc+Tms5E
QNBsD1sYejWxgpZovEChqGPhO9e1QiwPF66gUZBEREpht+BwJu3rrufdlS1Nq6qtmcDmV4OP/4Yj
DXAegFFdTMqyU2x0Gjso+HQCKzbgPYiihULTotqogxjBsERAWUds7v2itXWo9E3t3a60CER6907B
6E0t3vCJZr0H738vLpb3maYCEk762YQZulIL/j0L0Ssn9SNKSs7WRfQmUCwZTfGGr2ELWyAgzSU8
dY1vezNoltqYT01f2wcGzvNAnhmBwmIi+B2HwqHAPGuiFtmGFVeElucd8EpjEw3wR2TQXI+a+WaC
JIbtkr4ZKcCFyMmfFqmqsizuxsam7Y+sUlgDeoG6I+jMx02hwE1uA5sGQUTWMbxzFp0w0R2v7VH9
aEb6JY+Zvgy+q7GgMpYbFCck+FOctVyFT79A//bpl//47T//4238n8FHASZ7Coq8+e0/+fdbUU51
FITtX/7522X0hvSl+Np++7N//tqPf/TbfZHxv5/+yt8+0PJy/vm4PP0fL897bV9/+Mcmb1nRbruP
ejp/QJJvv70G3sjym/+nP/zl49uj3E/lxz8+vRVd3i6PFkRF/umPHx3e//HJdL9dqN+v0/Lwf/zs
6jXjzwBO5R/RX3//47Vp//GJ0vtX01aWSbHMIB2xyqdfho/ff2L9qrsGZD7HxfGihPj0C/j8NvzH
J/tX3bIJm+YHliGkZchPvzRFt/yIv9Gx7SsckS4zXh7w03+97R8+vz8/z19y4s4LcoQaXo3z6Zfy
9495eVs8r6mbQpimaSkhTSJG+fnb6xmIzPLb/2PGdoXKZMgOufsauxhpjelL5qIfsyd130YOuhkd
9as+oYqBjz/62UaHFLiD4Ud+YPgNI3M1qfjlu+v3x+v8/nX9y5elJDIY0xbLRfjxZRGcmGS+H2WM
+PKjMvOj6WRHWxF0DZ7d+/lzLZ/Af7sGpq6gOFCHm1z5H5+samJTD8HhHlrdfwytfCNGccoKH9Ng
4npt6NxCd/CGcrzwB860pe+PXJD0lCXNG8OxZoM7t6YN9LW340dbODT7NADyjaO91/Kr6gHDEvxE
+0iYn4XJ8vjz12/wPfnr63e5VnwtHGzgwuHL8v1nCLWzmBTRezDT1RsTKPrs7fQl7TMBxNur90FR
HKRtSg/9HSSnsUT6m29+/iL+xQf2w2tQP74GzUlMQoGm9DAgQyCcSpysUd4aSUNFJOXtz5+Mm+9n
b9jVf3yyzqBPjPY8PYTh8GUsK9jA2mtIrObsvnPWePj5s9n6cgF/vEmEdEBbOnSHuV/0v7y5EvRK
ENqKvhh+5UNhdqRnUVqykbFU6/EeKROdbDx4G9C0kI7QmwGG4ARiF1AxYHqUV9mQbEIa4eshGm+o
AsIj8Nb41NhJyUOoh1wAUlIFSP8MzzDAEzyWJrUCfpzAy3myPgcmgEMOBBnI7wgdLByT4ByAvSJJ
xUYnNEKCs33LurX64cpJ4RiZHLtdk8wbE2kpoQJo16qrftTZUS11naNgXRm6fwucDA5zeRgRSlzl
Sfs8SmffFlfAZkgIAEvSNQhfpmx+JFuPpilMPjjB9JtQWVfHwiCYPJ7HC+iTjG/oJ90MM9zWLmPy
WwzEW6fk4U5Rk2zAsxwsRbyDKvEqhkG/G215KjsUlYgoX0MNGaSbkPzowzizq2HvGNm7JUW8rfzy
ZQ4tJFHMk9Air8BMD2eNDwP1Dybc9ASi/z3BnrW1nPql0PCkDyHaD5lxQhgy8ypd8gQg7IcnlTyn
IeePMWee38uAqRTZYAsPpCzD61HSrKJ5yNYt8jurJBsocgoMx7hYrSTfC4E4Jp8PGFzWbWRttInG
PLFTT9KgFcnXhNhUasCEQLptCSpk1dn2vB3dfZ8pBGOuL7bsFvAtygdZjMR2GuHlKGlEpprW7aBB
12e9xKJqVoxJWt9rna78jCSM6psYUCh0aPUzGoDeHDDJmFGmdc3Zps8pHYwWM2PBtahPeaf8Y1Uk
z/UIPhV5kCv9z/kQfa1hlJXSeWdoe5U2gBv0cY3YryI/d9KHF+RiKKZk1l/aab8dfWbjo6MjhWvP
c+vrDK+Uu+5xdq/ACK04qW7rsWZOYlouZIthU9KQizuJqcYe+Ksq7Tw3BqjpRI9h2ROHmQ8vdZc4
tJXap7igkERe9M574pBpU9VgCEGTLEYy6xPzfvjq0hPBWhoVuwztcaRQ5JGudvsNUpNZ3X3SlLey
Bo5jjfO7Exf5xhADriqr3tMzqtuLrsFqXRT93tBzWhZLCLNYbJW2K08+N8Gy51UMxhgAfMlYOsxM
nMbZfujLHIIRxrnmIUsLquUsI1gpfGKRu5IuQclESaxLExyj7sYEa6PW1HGjkF0WvVZB+hgbw5eq
BLqblvcBgn+UhhvENVQB7VHPTz3BHeukBKjVWCigrDnz8VHb1yCqpGfZEvdKzQvqOnq5qihBsQ73
CNR066b0H4coTO8qQRRE2RvYhyqBXFq8Etj0iLaMkyvjUSTahFRO/bAiaePFya2HuZ7RvYTqkTAo
ujiNhCyR3tFHw7bNhAXNSfCElGCHUIp4vvpsJt213jVgP+q0h1lI+1rF5ik16DmVzbhuG/cRIQE5
BB38hZpINoNgPi0xJ6R9Un+arHe9eQpz1342XDrsoBc2dt4wbi/88dkcLTCcGctSlN8HRn6WAVJq
ojzqqwiLjp6jCe7A5Bws2lv7oIc0PxNH7DGMA/1BZwngEIMB29hFmpG9AFm8dGrofqoznpmMXCEx
4NsaleElZxY+bj7XVWqJeUePB3GRwRkBiO6V7vhL1Pdy2BmC6qFFKm3T6uqiq8JnlB8OGMNVErtX
AQIKiINY8QBBI2/KsvNMKtcGTQ0GdcGSAbzxJiyK9gC/j6miXV2htC+A17A+G/1XZQb6UQZiGxmc
eJHb3aDQCNbKiNReyhC1aOBcBMh5OcYasIYMcsycQsenViMVaBJO6zE6nzKggRNjIF1Nmmlhj2LK
VqfNCcgZO60YODkNFRMEUyNsQ8u2tsF4EzJq5AnWtLWTVbduNo0e5mC5Sav4a2YdyEbBKGnm2dGU
2UQ+uG9Ch9QuzTjfO+RBMgM763GsX6bJ/Or4zZ0cBe2PqT+ZaHizZQEEYNd5Rutu0vRo4h66mVtn
CeNVB4k/loa8g4NQuVcGPTUBKFuz8f2Y/i1UKCggkiSjOhq9tKlGIjSWAEYr2Wul+JxrgdzpWiM9
p0coT4XM9oNsMOiv0OLYjIa1o0m4AippvOZRbt+KaDo7JDNvnWZVF4AvRxz7SRw3myo3zzDlrnsf
5WQ74gGQbg9Xw0bm37d3ekyfwGgPqiye8rK8ZttSu8oiYr3znWM8jAe8dgdwmNB/8C+bCKnHwfJv
iTPZMkNJb/RCUeIxB5V+WZ4MxqKrZmLImXJSRYctPBNm98YMXVpWi8cDIShhoNX4JP38ifAsxGRZ
ebGcI9GCh0Vp0gTFsRktCJ2UOgfUrWXRwO0qSRdmfkKYFe9JKT20JRtGQEIL/a0VUiqxaRCjrdvK
fcQ4Mosw2yC1e0Xsy1o/X/tDT0u8To7+DGAxHj5+Xi6ZxlIv/1guWVJXrmGbwnRY0Zaff3emKCv0
vQqNKHdCyNajZz27hU9UrLElK0/c2m3RoEAn7EwS4NJa8knqYbGKfHHlOuK6xYsBSqcPL7uYBkSt
kLiGrJRZlidXNsw3yzGeQTOJm8py73y+6SSUcTyRU3PqJ3V0p5r8aBGw2zYTXxUzqPauYRHJYqoC
rUuP1yuGL0QA7qzROcxRJBdTQLuw3MBKQ5rku3f5FGBCw0nKzRTNID19F4SeCXQXgNcjWVfTJuyq
d7d48omQ2IxViiLa1KNj4vQnspTjC9cIqUEq7Z7e31pWZHuOlK0gPMNHqw08CCVfJg3RXNCGBNJG
w42ZG3dZUODRsrHT1zuly4+0wVfLqsmmWzNeTZ/sHtm52WdXHcpfZ0jOkGyuFRy5g9DVqxTpZTJn
1qmKLUpAItyMhD3MaoYbrdwUln+huqUvW1n44NDQIkySbxUEjGsNm8y6Y2YZ1JftshNHRXQdZvM+
16N4380oSzV9PCx1mM2o3A7yHbbqEbcc43WJtnuAY7QCb7wmjAUBamZ9dYb6HCJD3BjGdAwKBEpG
BqJTb8o99epNEcM37StrQWVdBikFWSeSGIvHJZ3eaisnFCg+AW1DZWF+cWC+AAHYVO5e+s9a1r8s
T5OU1rFHmAQrZu+4VNlZCQTBBCCv3tguGNHZ8UtTJS8DrJek5QiUXWcds/AsoAZIfcomg3fg9fHR
7oInf9T3NhOQqgyeUDuc+obBMpBqvK3hRY4ZfA5n1D7Moo12p9XOYx5V+IQl+oFwBBvWu7cpk9lG
ZA+h4+mNz0wHE2GhU3XUln3buv1OTR1ypGz6MkwUh4nTqJVBpN9QcQFMDRttlrMaiil+mXsjobl9
tFP5gGrjC568eMvw+wsz0qsg4I7wezwZ3N44iVptZ2sSwLxPC6iigacuSo4CBX1FAAtvnErdgxO6
4GvH+QuIhnc4Dvl6DIkVs5n+ZTP2NBpwk4GVurXpPoF6+4jtRZAVsovYE8OzsV/0828JH15gGPUV
nr17bZmU6n3WemOoDk4xn/O5wPDqZu22zW4sx6lxlpuY6xusfD3tN6JS+10FukKv4vRBCx4pAAQp
aifO4fumyIaNEGARnJg8eidskWAJxD1DdENp6vAp80KHIL4KGudmyip3XYohX4nG/1wMru+ZEAd8
hUS/4V1FSGaRp6gnXXNJO87QwoYWYTz8qEaFyve2uUtlc6Zy705ohjlKuMNRLgqvrtReUp0JlS0+
8ir6CtteYkHmZirj/DkhCCVhikC1hRjSqg+6XpLY1V5iYw23XQQ3OJiicjVmgE7w9H4BuGhg/Dbh
/xxHSwGA4liCjO0eBijmCFJmvDxd6wo6TlFDSe1LDjP5hWYhYKX2LhlyL5BZf8ek8q1xhx0qenvz
beH+t5p7/zdtu++7dr/tPoqlN9b8tQP4/2BvD532dzvcf2vu3ZEX+ZFHr9+39779yR/9PedXx3Id
R9I9s3W2PZoVf/T3zF9NSU9GsQXqjm2Z/2zvWc6v0qX3pjuGpRum4/IC/qu9Z/9qCQNGCOAZi9Oe
bf5b7T3bXXoT323GujCFLgw0mLZuK1cqXsX3m7EaQQo3OQyAxDUSz2clinXD32JJwjCMhChMyTGd
eigFaGtZABpQZ3Xc1te1loykgpKxldk9EkBgFVHe3MWY6/bY+Y5Je+UOYXyygGPIujHWkbAZtyHP
ZGd9rSFLRGAr0NtyD+eamsF8aYXHQXYTdcif0zqMVmnGxLHBBe4xbM0D9BENoTxk8dkE4UYJ8+ri
JvMZ6rkdIJ/e7AYyVmB/k4lsHYm6Ycfx+W8OeyF6a+xoNrOinBDJJGfmKHPZrDvSvle6Nl47LmyF
iAzByOhL1JdQbskmo5FAnIlrmzHnVgHPH91ISXg8Gm5sRX1OyZzi5mjzV2WDDHB14zGEsu+RiMV6
3+6j0P4YyiYDXuDgiVUdx2hcuxoterRg6CgHMiMrlH5ZJKJNNcMcgooBINGhiYiMFEtmCDO9jQ+h
gDkGIhQ5SUmriPGsDEhw7vLqqen9q7lEUd/qzE+WocSq7KpLICK0QEpoBDmqJjGT8lKYDIJaZ0Vb
NWSEFJMG6rNPEMDetsj9hgTncxrODGfw8VC2QiwqSGvctGEvKWfxKDEC4qSFWtCx2a2XzYhsCKKx
ED7y96aTezqyGjMtnI0z2k9VHMJCitgBUUkYff2MPm9m+FndjxLNZZcAbQB7/SFY6LU2/8gH9AJk
ykjGTNWCvMG3wTK/BsZzXxdqOwCrX7sub9NoiROh/NrIBqOeHDGolUV/xZ4MKzUilFwTkAFIDPaC
ANgyLgpgC/h1eYvMtKqaWKAWSHqJInpbmp8NG4Fbj+oLww0veaofnRHMERso7o6KSTKVBkCWVYGB
+BDWkCikhUerg3RZ5cXOSvEvO0PzjDEe3Ixghu+EmzgCEma08tI1uH5TS0/M7zBaRf5TWw4SSvLo
wrNnNlnHNeJ+S0e9kD7mix5sqZIUpUNnaw964l+mRs9MX8yXadsovhXMylUpOUTOWLVDd5cXs33O
Ib1ts65gpoZpCawwUg6n3Gp8MsW0G2PnnIkl+9K2kg3u3qjku4g5y5hdrzJVwlWaXpgQFRfhRDKx
b34mKeW60wfIgBngzXnk1LSUHdBaIFaM4nOLUpVOWc63XcsufJMpVrzoLSONWtl8GfOKr5bMHqJq
gpjIZ9sWVKyISpCItMVeGECl2xifDhXyTuSsJAbhwzvK2nXFsW4jZP5MixMG4jzqJAX1ux6rHE41
0peYsqP1sUDbZYShanTlORwCPqC+34Lze6vBGq6FosnS0MUyZ4mx0d7p0mw8wyVFnBxybwjULdbh
HiVUz42SJfeJENUF0/6Jqm+modZrF1HEZBm9BicSZVDMFyR6Ib5d+RJ3BkGFDV1NbxR8H626jFel
G/d7bB+TnyzsjmKilqalYLwNLPK71qn3IJDR9Njcg91EvKOoIuKWuGttGNqVRte4BcWOqs3FFuDI
21LDjwCTitXN0I966DxZC7l/yumYNTgLBmhM+CurVaImHYevR9sLGO18gEjscj9zYRKS/jY9/ffQ
d0ixqWdBHi1229EVB/AnrK7xAinN0P2inVhjBwQ0bPl0jAuESzJ7R50CHYmz046UBf5D6SAnQVQM
uGoh7pAxODUTLGe+3Y27HOcLlhkS52/dIHpsi0ubdimZxs1bO2tPRRR/xs/BypNpxxRFyjnIDbnW
8nk/Z/pbrOb7IlCHb0tlGcVoDhBPKYvzG/NcUHCrRPZ39MSCTWRwiCnRoceJwuwlv3TICneW0wKe
naJ94D86NT2alFFvGXJG8jPI4kR3NPaLHW/cWJcLF4D2bRx9MfvmHXEWOntf5wCqkd1OSqaPbDbw
hJHedrNJ8QwAB3spQQ++noJQGTlWR3PEBFjfyeaYIHpcc6feu3IwyTVYVwreUXPX+lSG1jKwjZN3
xTqNS7mA2V1jzY/QjeCT3zn5Wz6DmLRFf9KIITIjleyARD+SukGvghSuRFj5AWnXM5kg/X50UOQn
dHjblD1v6MhOjUJuwBoi2r5sd5Y50Egu9fflMcSE8tI6KANXfUk7ECWLxoFIW3BaEVFxSzxh6JS3
dtbF55DqlBMPk2JIHTeuUe9ckwiJeTGfixoTVzcF91kHnDUekbqjSpIe/Ru8DaK4TzJz0+YV8Ct6
78TJJbsk03ZVgEiQTa1dV8KWXqJjKi4T67Jq5Rc9Sqwb/KtGl1yk6J24M4lfiRDlQtqoTpX/mSJh
17oqZmCgB4uiFf+XiHZz1FZoRbRb7lIMzfVVZzS3M+ZsxPPc+z4uFIM02LafX1D4l141xs+gbo5F
BpNDhPU2yItjlfTO3h5RpaZzb8OUM3HcGuDIHA2X3MJFrOVV5vTFpvNg+Ws+EmyreE3jEW0fB0hW
WAdKU1YiFIwCdKDk++RlcDWly4ACrR/AvTsGCk9IsIE+cJpHMYjrPjXXrkN6LBIIPHKpe8UkmNuP
oGFuOgcVWFLY6JwRvZk+OTUGEyNPT47tpCNiGBRQzMAhh5ylefJ5fgYVnYUyrJqmy7xM8av51CZl
f6Sfs84Xs3EssGzrk3ts5q49EoOxkqM/nboMZZjbbSwEmbs4Za2vJHnArjkPyIYXiRwhotzsqIUy
Z3hmsjV6usMUc0jpj2XBRMMlR6S5iJ6GkhCv2MmyG3pTDohLGp/FvIlLGe9JldoLxc3cROZbSAvO
GwvajoEhd70gtxRpTeE290aGgtl2KTPpeJU2DBSNrDCvtmkNDzN2SH0EeDiWwbaM63UH+MBz8YB6
woGFjt6LPs2crqUFn89MCu3ckk0WRNqSr5mqZ5rpRP0GnlnhMOP0XDkEtTID6VVrYrFFlz83aAoN
Kz1MYx1utbGpMCmR/WFD4tj4J0JzEVzQ4CFpIH4cutZ4yFOb1U+qF+x82AyXLoVhjsPWsvB+zhiP
557eR1kH1nZsUPzF1UJzCvFhS9fcjElSbUSLols5yUdpynCTZGT/+IL+hWMqnJMMBhalAw0qE90J
3iQlcobPvnVrwupDCGJgR7E4BlsB44t6T8us2+sDLHasCzJs3XXeumfAYWfbDe4n5l5XtR3BLOiE
5iUJEdLMjS0sKAdziinTZnpgFaFXpMejeZZ7t0m0fTzZ0w7gLgm4kS3WNl7OlZAk2en0X6ws5yU4
44ObdvOhjqH6WuNFpjXzpqlDSnPSuCgxqxEPOAFCCdUv+BfUU0H+RlyVhGPio3KnV88Sz8m7TRLb
E2OX0aNX2Jta7SuHmpK1+q2aIV9NwXQCKE5v2x1utZpaXJ/xFlkxNWUp5Q64bHDqRAByQLnELkOE
FF2U7zN+k9wrvEt9yHCQR6kDo/FctF8rZ3DUkvKngO7h1SILsPBmULolNGBvnsivBp8iGch1J+H0
+DV9/0saVJ4GUn6H/nP2jOIuUga+P9veUo4vyFWW8zT3lVfDVkDQRBxe8GTH1IE2VGRhoYtXPePW
kLxdfbpsy/kcuW11aWO/C6mWKuVQdOhxva0nOs6MF7QhOgP5DB4CA+l8aPBdSNHyuW24ny1FTVKi
OSyX9FaV0FguOskoEueEqJV+VXMb2BjVZqs5NP3QelWvvsJGgs0t68cKqW+sI7xT5n2jadjfIgi/
HQEE2MBRedeM3ZIW+h6tMko8tbA2pj55MYfcYT0ugdUEw2sadacA8y9jRazrrCm3thncdh0boKbh
P4pw0VZ8sEiS9E0p0J2i46egjO+tTv/cdZH0YBaeg1he14l1CFOMe2QNwU+BA7VWmGWtVOYXBY83
cy5jtNC8IPv1oNcuTJ2w2kWdvSdgrUdredRGOjCNPy12R9AZ9mM6RpvBUsNx0tADL6DcBmX4llqC
dY8EpnUPq78rwU3GAVq7oiCFDz9ieDJH9NUschkuOLWbUv/omxSJQp7nxtn5UUQMDgoSBhXZZUoJ
fuO44aarXO4nxoDrquSx0bHf1KPCADVfqkq/FD3LW0b2zoo5M4CFPO0vB7+291h1r2TjZFwq9oQJ
7shmNA3MIDMRdGFFAVOY4zuk8/Ay5DYyJ/8Nq6DcCz7hE5befcnf9iwjewgJBdVOIC4Y8GwdRSZE
VRVMf+pu2jQ93nqFU4XjnSIYsJhO2DMp72O6toA08n0dznxnR4aZNMc3CSyIU6INCBwdRtCEFJix
fdsQgefn4t40nusqqla9qVLcxP1NTyuQkMcKiT60Hpn0+TlkuHhh0AMmpPJ9ykHQZsQRdGQh7iPG
3WAuQnqhI/y6qOqf/Qp+GrG4+B9nKVZSz5FCtsFF4yREBIpiC6K4WvtVYWw0XScrXqldRtgE39xo
T9eO0a6OZm4skSAUY3xWBPAhFJzkKqyai15Fh5FRTEgeshsH6WrSxWs4JMlhbAklA3LK/pdfGmgN
1wtIJUQKGuNuWcwBCcPtNtrpBnRFN6+wgKU0MMb0ZEbWXUAk5JZRGUnIjWJtcznkCjUTzaTp92CO
DNTY7SEQSXeT9BNWHz0Mt4HiNOruJrsbLu3JpW6vDOtIDOamwExzoLpeOyMpYWJZgZv+g+mMsdPS
4TQF0a62uNextulHN6GpLznHGt3Z7rRmP0z9gzaQbp8TxQA7XB3tcc8lcC8A0xCw7QagXIlgDEDT
eENfoEqekHjTueJgl+n2pm+md7q4tZfU0WY2KeyskgykbPRf/YwQUU3PITxpr/Rnl5X0zEFoVQ+F
e2RzU7grDw5q4ZWTym2fwu6A87HqQtLlUnNw1pmG2yu35Nugv3WRVe+EGd4afaMYOJ51MxEH1Nrz
INTORm3LnIijIJJ4kA7jph0wGEwRwmYUZxglSrfbzov9vE58zh7wj48GmoOM+fbSWopxCZzyOHiI
W3YYXYgCvLtSx3YAi2rEILASyaBWo022acyxuwz8+gxnDWhPx7ZCp4MNhrktevQYV13d4ZKKObrb
1Bi1Ph5FELAo8mrGAbCBLnvM9unwFdxFuqnHxD5qIWesBpDn0vXxt0n6lAFVQ4WRg6SqLsop3Ntz
7KVExZUTsx2awluycwaiQlMsmKBN1zbSl61WX8vczy54zV6FSYej75B5oq3fMjXe1v4HMN03mXGm
rnFPdIbykfcTtUdGwmA9dXX9MNSgtXp/uPEHooTddiMX6RGp2+QkF3rv5ZWxVz5ew4B2PnzYFfOD
fGMGGmbLOnqwVb8f8vS95gTI1h4v9QiMHrMlwaxvNpPeXREEjdY6sUgnVJo322JrJKr1yIGIdkAu
1pHZ6YfFvs3oTWybVntqMhrmmN8HEjrY6Qc7rI8dR3D6hq95KJ4NPQu9sXeTnZEwG6wY55Owbd8G
ZWnjLo5eMy29GXUxb80wHRgLRMF+oCI7STPbhT4VWlZGG0uUOTX8OHHyZmVQg6I2xyuykkzWJ22O
NlAM7E1aawPbB2aqoqk3NvZEjpTeiMmaM/RN4KgKeUBHEps9eQnSkbUqJuv6MZHkigVdDDunr7az
3o5kfy03OGsWxrZ+n5XZVvFBn+rWuU6KMLqwB6xNiXHmuEpmevVFyI5RpuYf4jE4YNZcYmkf68Kz
yxBLJxuF6F6po9Q6g7rWpVZxBEiPuDy5scaKohaGcSf0oxbpn0vH3Hc5VSA2FXwijk8CDifNKH9x
YSUsdRDsgihbgZhkJqvRfppYD3DAoWZjfNn33KiDex0i6mbGSAfWps00A0in/I4v8nH8rI/xpVvI
K4wv+tooIY7NN5XGBuLHrVhrzTKyp/Bh/oOavhqZI7mgO3QxMm3B7o/wD4zS9eQSXC0fQkEY5nyY
aRkduBqELNT7xkBGGS/OjDp4QgrHCenC7eh0LBbTFVI4jGmkkxQxRpW6I1OD/JHjYpzOjWAzWlT+
5nB2avOJeMcrkZlfpSBtkJFwzhyrsaMrqwruBCBKGNi3mLVhDMnkyY1AJqJOKL0ijW70PpLX1XFW
ZKi543zjdAlVlJ8bRNwULxi/w5PNOJNDv70lXnbR8JgrWAX1RVV2r7oVeS6zIAwLvc9ezxrJdf5i
uM4RcCDlqf3eucFrCAhhD4nxrLiFdkjfOvyksbHUDjsDgvbaEqN/cA0WLtw8O+5NzrgMlPSFFmXn
7m1nzt0GWIEGTQZlVN4+hCXJcmHSbeRY6igPQRn1NZKSougWi3vxtR7dJ6mV1z2r+6UKcsLBovsi
id6GyMSL1Zcfs0CywwkPVldfZRzas50xZ9F9Sixb7eJH6mFaIlGUq2Sk25obJvRzvt/Q1LkpQyG2
ZRiB+2jjVwe4qufPD5O2MIzd6K6vGlyaFyHqXbT3NUaNhu6glYIbcIPuYqx017MkjbfZjPexeqCr
CjMop6WS+gsoteZ4aZflWgsm/I/lM3PTIz/RCLwZBi92Ozpg0Rhu6QsNXJOFhD61066s4jMGOzQD
8yw2ZoaPc+Bfrc+jj6bclCO+ocrQjF1ZxPdGvyAdupNWmaCl0lStY//atDmVlTkdRFne5FJ/LtLu
S4d3Hw6RQBG2HIZJCsAU1txzAoKzMhK9+K3NpaIQNoulAOPQkiQmCRY3yq+oMG77pn5P0xJUS0qa
lHK4GqM5vCfphbuAD9O5xOCfdkQZQcaptezGEVkBgDvgO8SdA9gGkFuTPJaG89DwsaL1BNw+JIPD
RIEIbD1dz4pTu4vYLYZAYje5ubO6YT2BljM67Z6AQcyf6mR2bnuv4g1JitqAjaRCHOjh4KXZ37Uk
Iqv+lkb7RZCz1UHsox1DzJdmwQ5wK5L1NHzA8+CSSMn80+ieYci/2Q3hrE5/57u2tkIu90iECOZP
hpurbCRrxW5oXIROytdLcF+HmnlOYe+UHKxXg1xcZpSGkUtMB6kNq0ifphXlwL2v0xfRMC3S+bdf
JiIedNk0B7AEoLlw/Xal/mQJaG/szJw8OtA5VVdfpqFJz5f7s2Zyxfe4ZtzBDpCJBDyiIciS5HxA
dBMS2rBoPHJ24ARL04Y+x4Wg8458ajI3cW096Z3Vb1OUVpuE3SQbg1da2Ex/imbvQEwEmUMPodLj
b4sr3UKNVdwprvQOBLwusGuLJsbCO6B7GHlndlBcjhbpdXbUQrKDyEADP7Brh0ihYxoTowERqPcC
Q7DuNO+qL5IT/VymyWb1CJGt+F06/v9Hvv8bO4dhYijA+PI3fo6rxYXxC4S4jx+mvt/+6o+pr6n/
ynV3CdpwgHcqHT38H1NfYf1quII2gsu43kU0/ufY18S7oSxBSq+BUv+bFeSPsa/p/uq48OH4qXB0
l///d8a+i2njz5mvxrjXRRVNiMCPs96hj6JyCMbgrE3xsG9Hae0Gv2+uvrsWN78/zt97M/589L/a
DBxfR9JSabcFuOLYlCeJkCNrGw4d6bz9+XP8KCH78zkW5f930rHG6CQT7Sw4J3r54DoMHIQ+ciLP
oy8/f4K/u0SLj+G7JzDbsq0y0fu3DTpC+tWRAQmr6H+XUvz+dfkXl+jvHv0vyjcGDKkdMYI4S0H7
TcrpMvI7Z/3zl/5312Z50u9eurJnq2w1gDOWZvibbtCKVwTCTH3kaO5//hQ/Giz+vPx/EQsMPING
Vz849/DXd4lNr3gU/4uzM9uNG9my6BcR4BgkX3MelBJTkjX4hZAsm/M88+t70fei4WYrlYCeqspw
kckYTpyIOHttfTcEhr1J/PZsgN783puogPj3Y6zcjjBtsdxzhGDWV3NgoTGHc8q7jQm8J0XNfyLd
xR6Z+vWzKcG8//c9lcsOA2i/fTZb9ta5UPGI1jlWpmp1afnyN4ftTJBSZ9BcU6GT7pr5eOLLjIee
EH8n4Ns8fd1gFz7Ems3t2EK7WMcYHIVNcyvn5BsxYhvhY4ejD1ca68LwtWYz3CBVQ5kvzDM56E8p
binILo3nr3+/Mo2hT3rCmk3tyCrzxqya9sxt6nq6EUUlQqnsXq2frPEHlLRlhFVf1Epgm4OlMO91
9qdfv3um9PrfcW1NjfrP1OH8CLatqNozzFNOG+q9lNx34QmoFpuF954juKm8oFX3rfUy7WBSoXE8
Uxxc+Sbh1vy//yhaY/o7CewrN+tXfRfupOyP5tpXml+51P6z8CFbJSbu7MvOmsRRvfZeBD91OCuu
hj4+3Sgd3uhc4GKlvAo87WDG/VLXW8gawepKO03j9bM+moWYGJy8VKpDcpa5Xanh5XCkTQ5YbxVB
04xLvr6zXtz87HobJevZoOWkSeXSxfbMzMnsU24ZxD6KNn5XXem8qSjq0x81Dah/Oi8ZwMs0sGjO
oJw+cAs5db38YpGKRkB8uBslkSrxd/QHqke8epVrkGRbigwd7u6eTNXg+lpv1nJl3TV4KOZC3KmD
dGrs4KWvvB9mJP1UGrEZQLB2sG5KfzhainSC1opbjl/tqah86O3wNxZYAFK5vAsM9EeWRWxsILIE
lEOVFoY843gr6v6BxOAgy+62aUwOhFBhoxyhsHO8rdpm64nuWDf+gQB+DNLiJJrs2faQ/ajFzm5L
HEPicyCQkRSStTEQ76UqZjxxD53ECCmk6IoN6e7BaAktGhelSu3uNCW9Z1+x6Rt0KGmdPQ2FuBLW
lEvjYeqSf5oeXShn5HVUOOEozv0IFLEqIMQ0fkJ1jZcBJ4/V5ER4TZfIAdqN1wK//3osXpoL88CN
CMcEr+Q6U7VH2SScWSXbrx99YSG1ZtE65GZZtxN0anqXvDTCoDAp2avcun/9+AuR+m9F3j+NBv40
skSuFU5RcBodG/keX+2tmkFdrP3j1++48AnmLFK3UpWEuWkUjjLtiBaFKWln6p70u7AQ8HC+95JZ
xNZSbTB17BmcoY65WsqPgyzdFXgif+/xs6BsUjNo4z5fOFIhAQiJs3tXUeBND+r+ey+YhVPJ6C0p
1LzKaW2LO18D5qBSRTK3W7K6/t4rZgET+SJbfKGUDkg7Z5S4QdLK+qaQuZf9+gUXpoE5C34NIqcU
496SwuGeYqFUDjddGV3rgktPn81v/BLCytLjymFP+iCSv5zJ31//8GmQfLKUmLP5m9j+EMhAoxw7
dP+4assV5DA6ru86rW98dJZ8ZVdy6RNmk9m0pLhusV91Ympbl8w7d5HZ7fPXH3Hh4WKWdIWalGa6
XRdO1Nu/qE8xFkM2XgkTytQSn7TQXLYdq+UAWj6onRrPjrbGQgTjqHbvtqfUrznzd9+9KMPJG8ss
t47ev/dF/29Oc58QwTN1VNvd5JUKvs/FWeZ7D5/NaE8LFOoGLZaLQun3TejjrdHq4spUmBr9s/aa
TeekRQCA9rl27IaKBEBw3DdFD0UUHlNZPMsSNZnYEdwmaWXcfe97pmHxTySvhBhGOaKxyEpvR6V6
6HRkRF8/+8IqIWYT2864l+v0unQQWX/gKrLUS/OjbBRUOvqV3Zx6YfkGFfF/fn+N95o3+UqTCZXh
S2RJxS9Yxskuo4R4HTH+ljF1XOhZuRSATOnCDDWUe9mV4puae0tCsQcHulOKZ5Egec45nFu3VIQt
o87TNgp0s7NoFXFl9FxqkVnEqKPE7HtJrp0u6za5VHD/Pt4FeXpqmBxfN/q0PH42hGbBwoVRV9p1
wugn7dtR4wmGM5V2mMA8yXq7rt2if4MpUx++ft00Tj55nTELH2PdoT6Xitr5S1Au4VIrNfVm33v4
LAUA8+OCBJAqJzbDBENxzpMra/wv8eXivnmaVJ/99FmcQD9ajHEz1I5h+bgjGVlIm5kcXkd9sPne
B8yiRYPwUre46Hc8lVI12x0AviFgu9LVlz5gFi3cQssh4VuVY9ZU2Cla+pK4GvYN+J9+/fMvDFdj
6vR/ggMF6UMSBCULTwv+3yp1+32wG3kS80anCjnC/dfvufQhs0CRUXEVaaIsnWLUHuO+3NZl7Yxm
ev7e42cxAgM+vSyTuna0iPMdyd+mds8lYtV+XHn+pXaaTevO7fHvsILSCan/2CsAcBehltq4xSra
TtdT7bX1yulugfpDbInSda3CNiZhgKuu+cVSqsdmaRiQaDzdxoSlVZIjB6nZsqAS+CYJLKheNtZh
pYFHBGz8ZKlrFWuBVAxb0ErqOs1lexv7xmPRugD4x44L9cRSARCW5m0qUwNdx/gq232nbSIT+xUv
SeSbIHdZj318ZKNcNm5QvFN21eJ2UCMfOwE7Mdeljy24nYUUXBXRucjAfatwnjZu1A2HFvXBj1KD
QhvqVrpqo9pDbqCA089NSh/rAnr01y18oYH12UivOikehj4rnCbTbnAjL0E+J+9dYK6nfc3X77iQ
zemzwS783MIeuc2dEi773k4s/Zga2vA7Zye1yL0yWnqFrl2Zupc+aDbibR3mCKDe3IE2je6lf+E4
5rYcsiPwjCttdmFS6bNRH+RjhQ0kK6Oeu/ahbnKYhJ5nHsuaHO/rJrvwCmO21rSlr1eeLHInsewK
x06L8SMV3qprqm++Qp+tL2oTx1xZwR0AUnvrI8rm2jxGeGP8+PoTLnXEbIlBMlRZFWWmjsVaj9tB
2S0BXYhlGbj+VvTmeCVRudBU+myx6akXzWVTqZwqL+5sV7+tqDsYhHtl8F56/PR5/0TqPojICykk
c4zScH/6eAE6oRmA/I2D9JtDdhbkGkgopjzUwlED2b6Bt/VmjviXSaaVrKRR77635uizMdVIDQIN
7D1wM1P3Qxrc41dCGcTwI7S/+QptNqZGUxRBm/OKxJS2/VjeN2F5kmL3lKrt8uthdaE/tNmwioau
8dBECgcfamrJKB/2yyuTbopHn6QtE7bt3642yXEHtE/CCcb2GNbhb0+zne/96tkowrBNFGUlC8c1
Q2vZSXgeNTmX410VXfnxF4KsNrXXP+O0tKXRpczccKQYMhOqSKdT5EdMrzZUVO0QO11JS6d2/qyR
ZsFc42y0QAokHBOWJrbKgNjH3+5UaozGHSmOuhps93sTQ5vF8rIvAH9XOX1NGfpptE1qzuwywEaI
OuCmQh7xvd6ZBXRZs1iZgLeQpTYGrkv9uyuXyk03qOX2e2+YTXHJtiPV0BXD6XLu76XqlKbWRlLt
318//tLInU1tL+Cn5pCsnGoAlEmV4yQpxZv166dfmHLqfFaHod55Q2M4Y4NKrjBusqJ+sDL5Sttc
OihW51Pat2WAUIJjKqz69GKi0MZUiWzMEYFIZW2L+iRxkp1713Y/6tTsnwxidTbTBQAnPzQs4fTh
TQprBjAnxWNLbMDV9JFjplWVn9JSWlrubZ/8VrX3WHuW9fGoCfx3wBvwX8UBQ/vN6F4Jzpe22+os
Qug+9dVRmJiO5aJJxtTC7v6M9uMk2qjLbCe7N9yN6M2diTNN1N6mKY5s4Bo6vVril7Toi01YTHcn
BUqZr7t9hnn834uvOYoFQ5AM9VKcORYFzp3/KEFQ9IBt+QAf0f6K0VsW+mtaQGR3Xzl92GqyvCzK
epknB93tr0zOaZR91lezgIO/JkJUGC2OaM9jQ92+hsY343pNpBTAIr5rXgwKJ7/+Zm2a8p+9bRZy
fDcSnRxYiVO3uIWVFVdlRo/996KioAcya79QC2PY90H+7rvtY2db6DD8fLirS1jQGXZE6BGyP2pc
3SceDk15XELyQTS/FLLAvDIZH/sEtr2RT472IVvuHoUZUgv/QxTo1UoJVwcZH75FHOiIfOFYLnoD
w9rcH/MrLXohWkzo0H+Xip46BqPBdtcB3/lHVX2IwBbcx69bcBqvnzXgLNLhByMKWVESBysZPNsM
jRS2yKies8ul6nVXsrJLb5kFPEpffbj8fexooLLspvktip3onsRoXRkIF9pImcc8TBc1ilUTx0v6
PTj+mxCz2ytN9LehP2mjCdD6bwcENboJdFax06h6vZ+qOx9EgSWhiZQXNHXgsUmqqF5sJcwx42Gk
DfNYuwmNpDzovRRsqd6EVc5Kfx45LMCRsVQ3VoCjWBwk47EN8Z5pq0Yn08iwwfE7rd993buXmmUW
OL14dOsmbWPHVUzEIfWCPcTqe4+euvqfBCaAva3FpRc5QOV2elo/GnX88vWjp3b9rL1nuREo3C7p
4jpyYopRtc6DKkqFs1HfU5N404anpI9ev/emqd3++Qi560H2orBnqSw//IwSRlBnG5CYJ3jxeH7k
L75UXVk3L/XFLFRhVpr6qHiBIVXwoRSvUFb4VF47MP+bOH7WaLMooYFZy0elB51jYpYDbqFH9WOc
02aPfjox5IVk9jDnfsPy2rp9Dj92XPmxAfIWLLl4snR/g7nVwrP9hdvhHqc8SCDoRv8xcvFkyZ/N
ekMuv4g09YF6+HWIh0vHfxv15j+vUKDCf90plxpqFpI6TvdDNJsIAEb5PULiXE32Ud979iwQhTSR
ihl55IhEPXZVvzH7+koIupQXzcmxCLw9IUVpRAR1EvlOV8BEYr+Lw04xOqFAVybu8uZKRL3QSH8x
tv+MXM3rQh/6V0xej2OtFwbbvNevXIVcSCDlWdRApBf5gyESxxB7jzOxYl9cK9G69LNnUSNDH6d0
omdTbkcRiqK+3uUczV3pgktPnwUODuvShH1z5GhZcUoV0FWy9+tbA0eeXvlPe+PtlkQJFD+Hyup8
pamtvRZDWqy/fvqFiCfPYoNvZJboW5WIB16DkxiceXXvqdH6kwmGMxLRrxyo4dfvutRIs0CRZ6qQ
BHoXx/Szx6BFKhP4HMJ+7+GzueuOnaV1Y586fYmxV+u/WVhGfLN3Z3M3AqiC4WMROUoIXbftWBQS
rFCvLJWfDnoI7fMMglMpTygBGLNCf07C9F034jU2jv8tw754ycIC8tmyxhumzv9nCLleHkWNSANH
VkEomB0w5L0hnjp1D+hwj0nUAgZ6BXfP7FCp12u/fv7rnjvgx+ihj9KpGE+k84BTiyKo7Ne2JeVG
XfWhRY88JB4LnJKNG5UHCUxTNdHsAAoj5x72bfc8IBeONGMZSTl4qJUgldUiGW4OYpvRIc4DGNxo
mB40+1beTKEd9Ngi55ybPxmp8Jc6ec/aUmg+24mfrTCOrgl8MNEPJSy0Zq9GOsZ1EOBydNnKhEDT
79ik37BwWG7zHij3pvBXrBcSHWdlYglOaM3akTUogHx9y08ozPrB8NBKqHuoeUejfAuTPdWBJnAT
Fz7bUGSYL2kLHqn00UqCskI6wN8BsYWycm8o/aRimNpRLtxFYD/LpbbNocjnVQXaZyPc29D9LVBk
m8oTq14r51iL44IcyFzJu9AhigM39LaL5buJipNyZw7wEwgW4IuPHHA8uxikN9EJkZcSIxgu+C8D
96kkWHuqeOY3eDb7UB+pXgnZW3kpuZ4QqfGaKd0ugwuSFClbC389ekDj65Mq8EIGicJOsKlgkcjK
uocBhKB3NzXhpHNmn9jIG5AwixE+BX0TaD+nj5Q7uFlyhWTtvgfrVWA4xN7KisSJ4wsk9DIWi9+Z
eYzc2YLgd1xf26YROlUIkkRxjZ8Q+a6s9lPk/395C8+e/vyfWRElPqZbKRuQVrefOD4faHY4T9mQ
8mkpMI6vA9OnEZbXzJYGKytFSfF0yPG52GrQfeDMLEYcootK3rZNvpFd5Uok+TTA8qrZUlHgmROl
TUWO0fj63sook9N7s7vyIZfi1GypyJveFt60v6ZI8MGfkAVNgZVXcvq6nT4v3eXXz5aHgmt5w6DM
1EmZD/DXlkqJV0698RtIpeZmypmq6NzJG0+AfNdkR6mfvn71NJo+GwmztSNGqB335JVO0eji1bWr
/DHXk47w5BaPGmXptxZ20VcWqovfOVtNSjuWFCAIgQOfVD52eDadZaW01sPYZFszQ7PohQWVGm5j
jwtctOz9WCLWSoB+YiQIti3IbOvKiLnw5fN6b8gxcVzGSerIIfxvBCPxreSN8sMQ6ejm9MFbN2F8
rcb2woSbF35bEWb34xCmjmZFH0lVPlVWsS2hwsiZf2WMXvqeWbyIa21MSop1HMUDMZ8TnhZyiEFQ
1VWyo3bscYEuZleO4qYF+pNhM6/3NntlcBGQsjuX6/dMr267CUObtHclkioYF+A5kNEnbrf5ephe
mN7WPJKYhpoYMcphDJhe0zR/S2T1iiPKhbltzSKH5peVZOlN7ORKfbQbNr6i/WmJ+sowuxADrVno
GDDWA6Cjhk6t6Ccv0acFdF/H3p1RcBg4qj9tdJDX5teFbMeaxZEsrMpazpSY25ldNh6SYu9T4Ms/
8uGkdr9kTJXi4ure69KIm8UOxbWyBopt4ISSbz7gXCdwa0nlP1JqJf06DVMYakiJA5Qtqg6fVjFw
WiecUVGQb/kt6g2GfxyXttm4abusXbmdhqtZhR3ulQ3b32upz8bpPODA7+uU3PadCcUVGSz4nrdL
I1CM6ZncZ8jH9ZSFlW+6DtKI1Mww9p6ZbsPpIB9eF9orFv9qdHA+BtWF9jKMtvwJO/VaJGugcGsv
e/ZLfT3lF1hQkUMliyS6b6qWU6mcI9IPuXlpmysrxYXBOi99Fokp50bI93CzV3O8FS6V6srg0fFA
+nxWz4ueSzsrO09UoeNbSXFS6yJaWRncRoThO6FJ5lkXHYgUEb1GWtVs8FAq15GSQGjsAPQhLb4v
ZROtO/Z62laxAC9YdY+WFyoRSW1m70MmcbYoQOE9Rapvr2up9R6zEFqGlDZkgpWSrEYfmxUzHPoN
ht7WQVfa7HYoKhAKRgSXJLMg34ACxDY1OmoY+S6K3Kh3dla9+x05m6X26SHs8OQsy1I7DqQFuFVI
4wFGo3bb4i27UcfqpQpTBLPUZx4ot5N+6FUf78YITlRs+AZoOdRLZgy0qhj9kpwC7KAk2+GqC2zu
Oep8bRmStgjbUt5QMextZDUH8qrDB4mAuhxxfQZ1hqfCEgxgRBuF5fvQyvF9htz8ZNoqJIoSgtdZ
jtXwXuCK5HlqskwToT2FYBjWmJdi/TbCE+olajIqP5bICUBg6y4MNGPszl2Ka8HIhebCxTK8TuCB
ZJp2NnyPXUPjakvDx1BQriAwVEjTD5QpmsUyArfIxacGkdH2tlFRvHG+/RHlWHWr0GTXWagqj0WG
wywYPu3G5lr/ECWxt5eTEKhrqnXtXSrH9RYbR1z5DOWhF1a18gfXvfUhkWz0RhKHyB3TYyghxeZe
u3hiDwaSHwMc8Rb6tQIBwWw3QWIHWx0rufVgebjfco+CvrxR7sKaC/4uAKNLURa3S3UNuBaJd96F
z5JVvJuyjDFOhDarCgDzwJyOvfQkmxiFQ35cBfWw9612p7bmA8KWbROEP7se56AhIih5Hvy8Pi4e
TC08NEW4G31QGJXaEh204Nlr8VPMWfnjAkqkxskbzJ7CTVcibj8qM1rjM7zsbfZNATbHibm2UHUT
W8PU2Ni1e99SEuW19q071EelryWcJscPqr/07UDShj2ip73JXFQoptEvdG2jafFmIEB6erIks3N5
ddmhNEnh5GC6ZGa7qgLEggBBA5QbpMDR+Zt5hCEkBsRy89y7YIT617rhTBHf9gRAowkHNW9fsWra
SmylFzgqrRJVP40dd2Ooscmj7ju1uIUwsBaF2BVaR30m9iha3N6rnIILXFFXQRsMe5wxI6A+3J+B
mG1uXF/ga25g4dqrO77aUooMGq5/0D18CLM3PYxfVaZ6kYs1DrHLkYouI32UK2Xl4wisu9JSGPZb
2wbLEuSWPWRr7JSm9msVejIYdtNfZUBuY28E8NasaJOKFMaL7ohMENMLvFKqbU5COgBt0st+oSjR
vghfEyXfJxjSjEZ1mryQ29IZsCSsYqwaNG2X83+PxSFl62E3nPNwwNbDXqrNh1qhNzTwy/0mh7lW
gfoT1QhI/sHwH+rq3S7VZY8ok++ok+fS8o9y8huQVY2gDaiutsnV35EXjiuO7dLK3raiukktvExx
Cp1+vlFSow0nGDem6I7eV1VzXQwnBczW9H+rDUCbMRjXXuLuGgmfGwZUL9y7OijURU8DxsVeRn+Y
CSpFpx4TKoYrLUfzWC8zrumE6AB/cqHDihyx6JDHGjE/UKzS/Nk25U2ZDvKOY/BVDgzJhbsT5i2i
08A6+TqjhZst7nPHJdcKG9w9lviv3ZkWjhs+gy1zNbgi3SpoglPvWkQgZRdGlL81BFFgfGFQTvbb
f4DNHfiduRKdSjdfA4A4hv0GQ6w9SAJ3607DkI/OqqMNEkor6jN9FGXugV2tumTC9qo9/ZEpVbf8
ww3hd7V5fu8G+RpDvxtFBsc54E+KBbMeo5urcOrCcVv3OtyPuo/ac/9wIrvqFLSh2kfR12ggzKPt
YRUaEBYYbF7D/AmkvZ+467x9GmNYImA9VnGd7+i6KUuBH7XU5eG1LvBzhmGhqAEOlnd+sJ/GTNd3
eHUaJnCF0fwt9GqrjhErfrLUvAFmIQYvPKbUz3l97kbHTGFMK90hx8mlGvaqCDYaLQZ74gdEtYUc
R+vBfQi0CItKFkwwCtPMZmxVo7dOkYC16S+vaPYd5GePUyRuvCD/KgsbEETaT0DZZjHNtbx/7RPj
2MsdDmfhfQ2WsfLlt2nAF+OP1ugfXJtjKSJsLH/weH18jtQfSL5WWYK+sJVvaf6C8TJNt+mnTC+J
CpIjCWA+aBtM2SI2071pUJpm7KrkWbPMl5p5QhfXo3jXMQVoknYfogoU0YeAgwiuEajoz6ndMViG
KxXeN/GjL8YzJcI7HEr2mWX+mLrIqs1XSRvfVCW48QwAIN0wBqvKt88g32CFyevAMiFxROBG/bjf
NSJ8kFwO1biUCrQacqafvqSdtOrk8M7EqaNUwg2VN09c9XD0b/XLUI24nPwLH9Trgz60+xpaFgVw
lXRf9AzRFM8xE3sAvzTGVesK+aS07RLYkMxHkx9aStkuIr99SsfRXlJwroO5A8HcJARaRSniRwPL
DbovXamjvZMSD/vRoFE3+NlvO6UFTy1WVmsdVb15AHP13GbV/ahJVOqWmxyEXxMyfXFycbquZ64H
7HH0HxxIvcb28KPyvUPMn8Ox6LmvLJubXFi/hmS4LT13k6TKKzrJx4CljFKHZNnqsGNyGePtHsgz
VRom9t1EaSGkAIVmfm/k1RPrZvrIieuuASXYdzbYN82EbsbqM/Qi3ESa3EGCgShP3uT90jVF3/ao
+mF350qxLLo4wRTepLZMAMKh8rhaNMWgbloBvyvQSF+4RxQYjeQsUlqJ7wnuEdmqtI12Syl6DdB7
xFW57EzsQ0rjkHdmCmguzvsNWiD9APtkT8k3w7aB26sVyqJWX4xCW9qqvy/LDsOyXnS7AgvzB4Vz
tzMGSekhtUfttZID7aRQgwM0cLCDA+UZYDhFp6QPXpl4W7mzKu7RajN5UtpUuzEkiGlZ0OrUhMSD
ia9rrFGppfvPZuwHLx2KiYORcZscJXXvLvOUM15KZ5Nb37cjd9cqKWz5XO6hyqLsZV7DN9rLWmLc
xW5ea2tJl36BYAcjCXIE3hLC1R81RW7qpq4y8cC47ne2koBcy4pAwVArQ5g8+iDGF0WZjA+DPQrI
3t34URljz0FrnA/40xq9PGzIm5H1WVaC5YCwJLYqUHWrsyZyr5nIPfWvUDIpjShKo3lq7Chx5Kjs
/uSlhIMYsxUH41bVmrPFxm2te57drYMC6n6jF5PlTFf22MiknCuHgEKZwEG5H6A5UnUBgW5TWIxF
3awo+M7S+uQC8aP025qKfwafUtZI2tr5mG7bAV7fIrPkeg00hy1TDUrUTrvmLHMJtdL6pKFIfcx+
UFGS/vBKKhUjM/tt9SlHtLiSMKDe6hr+ppSlxq/eT6N9FVfxm+dr9Q1EOhUPZ5aBQVCwrmeWvnLd
HFai2wo1ZYFPmg/Mi41NpXrqvVtnmBJooyE4Dp72EQ1yICxGxHrIIXcBk4O31XQy7HGT+vkWg2jM
+RKwZaHNJ+EMnPt8jBXYWLjpYVWLWxyNQbnyrz/rrm6eu2bsbhLK/zY4hGt3QRlE4QbBlvSASaz+
oeqld9KjYjwmpVrFUGMBVS0wKRqWKSdDSwmPlIVkx/VCCYTyxr5J/dnE+AJU4JVvEk9uVm5pWSDW
MKfDqcWgHlmnADaH3Yg3OuF7gN303orU3chaKODst/gIRZl6GErNOgIB64k72vCQYK50jzwHbbXK
0emCT4Bop7AiDrWk3boAP8+tDso1rqD7LZqgkV8UU6rXFQYSewuE/pPoXXmDrxRe26H8UwnCX3Ji
3qUKm0I+FopmhgkSAZdER2k6/ibKnBFr+GWiw2G1qpRwaxtA0aZ6bVGxhGgxrgBeZd8hJb3HmHOl
k50YHdACa3yU1Y6MKUXD4kvjKkkUxyvhzboWKx2zaLCjk61nm2Ykv45Feg4NHMB6dQsCs1pWavkQ
NvrJF5iG29ojR7DA2iuyolEg8SXt6O0d1o9LiInrsLDvPTyTSoCpVNR1ZxKYn6metUuNv7bwZXOr
qvLWN8uzpWPfYbTke4pChf5425rVNpTkbegPG3coLDhm/nTswzWPVYdLTS5hPijyby/Xf5oyUMW8
6gYH8waOTtrnmEBgR/J9awUbHS9ZXBFtlPStW0+D6D6Jx2WCWGUF28nayLXFV2sb27Kf7CImW6/W
XRIYSCHMdZsS1+ta0IQKFVPYmldjfieN2PWZ6bHOo8eqyzaRCvqobzNlJctWurX02rwdILttw1T0
d5knW5A8C+6udFeTF7joaFvVaMgWaldSDmkq5zBL2c1vkrG5i022DIOdd79aS8MDHS96kFD+bR65
tyLz75EiRUsfr9HI744th6t4WEon0Y8Dxg7BkQrTV0sLfuGmlK+NQIFamSYfRWPcDX1wiipjIwKO
91VsPTIVYhU+GucuyRE2m80un6oQa7G0iwirsJCcsnkaeGDZNr86uzXXRmaWE3eSys8Mlt7YJH8g
snmwhXv8BlxS/zTU/rSFYBCBD5WH3VSI1bTpWk+C36o88ffK8hjImOBqPqO0MLdTv1txAYfLdEmV
ctl6rHCFxKvVXGWh1lJVbL7gUT6AwQHK2tomXH1rC2xhw6n3fRin5sbN9HpNovSnohZEzUZYb0jx
bWG+2ZG1mb5aVvNzkg6vo8gOdcL49VO5vEfYFR50Mxd/TDBYO+yVw8eccL4QYOi8BsKsGKypYrN+
9Ar5xjDsg1SXOynq3uq43VptcxCADkBZt+uiYZdHTh9sajdWVo0eLHvF+4hBCS+zVNu5mURAmDDA
uABbKnUJ9UAdH/UKoBDAFzdlbB0Fyp6Va2NoUAlrUXaxtWRjs0wx7pvQXEeJ/uJatC+4osw80GXK
TSmDM/bq5BUHpn1k4Vnvj7eh6e+wn3zvE5RSOk4kcMsXlRff8k0b4MXhWmFbbIiJDuf9AnOCxa4K
tI/Sm5+xnx1lqi/XAgjuZsxTf9FYFcFUm45zdIrJoQXq6zqyDKhn/WPOXQMW2fwYsIxpdahBkRRt
fIzs8c3jfKTyIbSlmXdn1eyqjDxrceQ1z1bR3Jh2ehOXw62muHdWVpErMvp0tb9LVOWA3eakrnjr
7WCXYPmxMFv7NUTHzvrNbSmGJKs6aY7R5JPFbDoPHOz0Qlm1pYUlmn5WPeOAQzkEOMnax5L9Yo7j
Xd7JN7rX/wkV8diZKkcBUXPQJyYFQpGbJO9+ZF5xo7XGiRqxHIgGR0OxGe8DtT/rtb2Vo+KPlXH0
KXu1w3nNT2oPkTaYd1XcvIJsPU4tEWBKnpjGzsiMfUSWuegHpaXbvMfek+8gOu6CKNq1AQaAPcCZ
LfWXBsNWW5v9AP5VKx9Ead7VJPFYCCknq63ejS7qdzjyYrlb69Uu4ahqx30zhmU9dx9+UUAG8Q91
TWLcu1tGNKw4RBdphU9405GqCAkshuiNd415nAhVYixx2FrRO0swrt5NldnNPmiM9EbN9GKZ1AW2
PfgyrbHtriicGvoYHGCeOxBg04fAMvz1oIcfQ9Q+NX0Qn4wU30P4iyqWSFSg8ZWMdanX1Buc2JG3
NYrCHBnS21jrtVeQ/MNLpwTUU9pDfOCgzn4qOkUFRzzEq0rkzU8z0UPwm8IQ8gKIrv/elV201BLG
T67HnYnNkB1t+sQ1OAbT20NRsVyKogeK7Clt49CrxVtKlQBXKbIJBdkKlWJTD2l0Z5TkMVFF7hkm
qszFmQc0RUlHsBFVvWwoBF4XtZiEdRao/wa+/G0N7ObsCj2fcHi690La0D7g5ZhyktkMC5VwtdQC
6430wrwH+V4C5Rvh83SWEheLrlTdcJ+HBmzU0dDwvEX0Fh/Yp7D7jU1w0rCZWDZLQIi6yMJtoGBB
tCyayj9quZAPRTnkhxxE/f5voWVnxP7toKnKOu1UC2hyG90WCbZOSptzvx6Y5SoJR/kWpKa5lBX4
2ixe8b09JtavoJMd3x0HONBW2C8HKbCDdWTUrUZ2ppYbu5T1/+HoTJbbRpYo+kWIKKAwbklwFklr
HjYIyW4V5qEw4+vfwdt0R9stWyLBqsybN++BZ9ea8cGnYyOH3q53RM1DoDbE/AA0NzuaJvgJVUKH
09MoIMt7zb5SLl5RJx28o8r65FWz1HLADTlvmjYxjnpZCctZir+P/wwrb2bW1bCVQtNjPhAvC12L
3M2TTFbIYsSaGwgrZX66jTM+9GNhvaVybDoQKVP2aHhVRNxq0dxmPf3IZkLE4ieoHxYhVdiy+/BJ
2AKhicPYH4o6ah86p3OOE5l0N61VccN07ZzTLNdv/SDtV1119cPUJgGx3ER/OnZf7RSLs2ALuFlE
1+QhVG2JOIwLe/HBFpkjO2wIlxzQTYR66rGb51i99eaP5NHnviseyrEtd77KynBOMKS4s463CpLF
RbBtch91iYfebrudzUc4LDXVedGQipk5utmmwDmRKT1aE3eQpzgg+XNDnaf/w6JE9NPcRd2mawVN
h89uzJsB+CmHUTaTU62jcbnbRUTgaN3qzFoRIyUYrwQmNaH6Vf03VWOFvV2Tju9IOMpV0RzaTLXn
NEcWzoU97bxKDrtWzDCH9Thk37JnrU6UBmMBjatrI0m9ncJodornktSfD+F65p6ryLzr2mAe5TXr
7Bdfc8CHdwGluAT/xihOCOOMeUoYAYRQSSoiu4eZ505VjwjvZDV3DhHaZl2HbsYrWqZdv0XuWGuj
BDAWGbV0GVO1JddWYWUp9OdsQfMkgX7ibxsTQvIpAdqk9rHbLNZek/XJe6raqzd4Qwi4ObkFOWKG
IXx3J42EeFzP8eDapD4SnnThhk6MFlOR7WRDpSgZ4vyp2yrekTcw7wvQE6SnzLNibtRGOozahFfI
5Lb3WYjYd6Zp74eIzM24IT/VM2rvvbOMYdvX4AXagfxXiAr9F4nl08G054UW1+kJUKKAGrQ7bQTj
c1hfyT6eS7LOF3ZWi9z9zyjS9ixng1I0iq5jW/8qWtikLK5loZ+A+F3bxnpJGAfuiiV7hJ50poW7
9kkBS50zrWjMT5lRSecAG8OmUZQRtQ3dOE9LokWtOswgmG6qltUqXi4uPVu80Eg9A3+9tHGcsLKS
/eR+w75P3L4skcW14cfmJpqqvxn1cxVoNmmineNaR5H28Qay8IHn56+hnB3RsIfMTO5FMN/LxkE5
jYLdyBVcjPGRVH9mIviO7GF597Ex6bQ+Mhk/RQLFU691uZe86JzViCBL3thaWeud/LmmxhE5nX2y
osCIynyIlm4GsFUQnRq19FD5W1GrV6O3byqv33LH/x0beXL87D0fSTnIojVf2WVwrBeQGGU/vacl
BTXkcYQpN7v26xmMgFBvAmvWxGOVay639zz0DQwciejq1m/k30O5nX/mbPyq1PTRz5BHiH7uFmTJ
ZvaehjK9sUv2qybjyYLu5bbJvtaV+wrMCM7oxCWX+sl/jVkC4Uzq/UJVixrJxMRHqlgoC1rferXS
Aj+a8dExRmUUeCxIHzbT6C2QyUsqGb9EgXXkqWLAKutmWxMoGOLlV1eRWh+T4b3LNn23PRB7DVXv
puaeR9c/Sy0fogHlJVka9YDNrwBWV+y90vuZy27mMWiccNKanV3SPHdzg4msNNYMtZQSY24hXg10
pEXhbAfH/Wxj4yaEIIA+NvvTlA4rXjW3iCBznkYW7JkCMOPxIRPF3ZU/50Ut8b3g/NhO5BXvnNQ7
SM/+LQP0+RqYWSVuU41YENTklPvwC+LFf+3q5LXxQYw1GYjSJZm+VgdinIz3YZAHug7cJ47aBfzK
Zh1Da0XBZPXPhiK1vp/9x8SHFAhnhRK8EjVHWXm1ETXAEUoR8nk6d+WwGzOGLYZxy1PeIEaRB9+w
QrcqvxYLGRVqMLp7TeBx5dYI3AyQ7THmuG+Cs0PS5S6Y1RNZyB9LI3IE0WgV3JPxEMTcmZ3uvXCo
xHoDxy9tWZ8Cr782CeVlXVw8nnbV4LcrvV+3js/KWl6Z1pHWq/8FeMA2mRkRkZwGj3ZuPrXsSG6t
vP8CEOmBN0ge+V29TfP0XJv+d8wu25YEAgowXTzpwb67GTJ2aYlb7lcQK1UHLthir3xxPxehvJPs
AA8T9d/tnTiC5O5BbF8N+EVGFZFUFjc2+Or6QlBwwFOg3gy9vBX2lO6iiXTEuGo0Ny69UA61Ci27
y252Vrj7yTPiPbw2VkZZXdjFEcOLxoMlmWS/orA+qJvaLRuk+W5pZsK/K7AfVRx3N6JW3VB2Q7uv
RZvh2e8NwoiDv2Sq66OVyFcOJMhE89jelYk3o0oNhl3TuiTgAnnsoXu/dg7dQpzJBehK075YZv+P
DeLgIfI8UClD0u4w0clz7xllmLukQye4HW8gj+4V7xrUpEg6gL3QrlxUkUMsFYj0AhCktrR1Zrqf
AYK04FAByyr3S9YEIXdTzmNiFi/CmadNrJv/0lhxLw/RVo1Sn6ncpztXuPevm1vn2SsMDD86AiFB
4lgW6sSvL27T8GuZkR9blqp3PozGrbIQgwTjwRNdVrR1kPb/yML4bEYGSYWKs5eEzINdJTwUL8Ad
IaIHuOAor0LKc7VvJ+1dqzEHymY1/4aJ3e+iVQX9SAxAp0s5hqwx/zREPd3M3vwtx6JiNlsx6R5j
H6RVXePNaIadNQBMlll2mQfEysHh+WKiwdPN0S07ZxPLmBrFoSVLB1tDY7VRc+CwbEYYWBuHqMNt
38Ff40AvdwLA3w6JK97FscVRT3ZcshFFYewhBsBkqrxhq6BJhCY105Po5i7UjPEYbdti401yCvXi
C25GnoBs6JyYj3493kpiMA/wFxyy4KePql1ZciawxSYwaOEttGXNrBG/xnKSPIFHXw/udvAYcVLH
mQwB4+BPZGfPU57buyjt4ZLWEgqGMv2QIU1zT/gHVgHnjPUGuoVdUvXM5MNZafzZrCt2idmIMxM8
ly6lH+BTcuuSd2Rvad84RmW5BoTn41OTqbWlQd2xXZiAJSltYW2P9mbyzd+GpHWstVAN0w57zOJR
J3aLYN4NTilJym7LZfaknEFuhKx44XB+bCfXuKVSzxukOIzKhQMUIKnFvuBn5Bbv3+gyv9MRZ4Td
J8Hemq0/vpqTw9wmZ5lUb008fiuF/FiLuN4WSU2nHLQVA5EYIXJoF6iP8DpM05sOahr/mRbFQ1Ci
t4OLo6kc5C7204FpKJF2Q824VRdiunsT3XY38B6bcjQ3s+QFmY3A3qZlNNEvr+R4XY3bVqmCt45A
/MabvmUCA8aTcwseByhh1xrTzs7Faxb4zhmLRxmqol/CpuUHiDLj0W0sZAfyTKq9k/pQMEXzNyn9
4UCSBhRrGAMbRhtYuSntiOmPP6mUP1CIqJumHL1cWX9NA3U7VmualMgY3qNIbizJmdgldnnstPc+
zB1oz7Z/wCWTbrWTwfis+HHoepDQlwD3iskf015Ka04hCCVXo2qfDWe9pevxaFcxstXCKKZG5Kc3
gDqscvGW5dW8I9G/DINGXbzUEmcxG/mJnqV61IV0MV65T4FjpDvZpfmOHal7Xbl/u05SMJHPvu0s
dI/YxZAR2cTGLtVUhFU18EOYSiJHpEyD5iDfw0B0oF/m5t0SRE146SohWqncJUsOsKho1GcCYAs1
XSLq1DOsdWoWYMzvcVAXiL/AyTQ24RB5ogpL6dQXO8qR2wYT8IZn2GEFmpK0fqzx6AvTm2PrL6MQ
5mMVgc20u6h4LAab2z6y+qvpQaNzsZSGnut2h2aMcUKO/rLJcJDsx2khup+Jyj0htO9gtKX16iHd
MvgA3uPaZE0YKgg+xtT1ybDEOt+jdV41WSC7zizkqc5BRo5VvVzYdV6d+1aBipXOoaoEH9iRGlBV
/fPYJMW5G8t032ci2lpTzMNsG+0OpS1jeKeCjYJVBu6Pu7htW/uB/nC6i9jKKEObQW87Xq2XqXab
x3IU3RlUgbG1MwuEQ+Q1JxV1wYfVkUMKTdgOcxWDglmG7HXpCrHPlJ/tAfXJx0iY7k6zUngPakue
AgNtDeojcDiCwW/FwPeRdl32G2swQ9bcN1/A5OgbVFs/azRXMohqMGVkCWPjmHMG1LKHHe8Uo943
DdRsgwfiIIpVSDQM8JdB7OIOKc2XqiWjKBo7OxybaX5gDpF+e9HK9Wos4DdlOfzJMnHBE3GL4gB5
y5se4fbi5DAGXhI/QiWYy/mv6pzgPhcMsKtobk8aRZVSqM9/mIn76uy21ui/z9rMONY89NQak2F/
KqvU+dQqcC9ooxIkLjK03gjtylBUrnxUHdFuZtro0A3wwSVTpU4uTRTMoIRuafCb5tqaETlNVNNM
6CPfo4oZg5s7Wf8WkCZcM8QVB8z6wqyTpCRUwO0rnaG/mQmBwoIbWmrMJrkBkqmaRvM0kNoI7dIf
QGqUkJCk1qFv4aTxTHJf2xpn5mhM487LbH8/AxrZTnEUccJlpfOwwOc+uJ3LoR50vsJ4pqdra+HI
S0Xs/GmnpT2UKuveUh2sMhVAt2NZjcuLG6flQ02T989cRPUS0DF9sO7pP3bJEsPk7N/ykXc4s7Li
ACvQPFi5szzwUAXvc6qRLGa7OUyenkKObffkTw0+GXuG8iuyah+1Tf84JORoUEajzJdxXz+nTNye
igZcmFCQDM3elphhHPNgurb8nu3S2mMtjHfKBM/rGga9b0kYWsvg6dsBchYOpLCHqSriH78p2yNd
mxPmMq5fqyDVuxEJjqzqdHhOp2TcjbMRfwpvkHfVF+7HnLT9rQqqERsLrKGolTwkxQqdK3Lnj9cP
3qMsK/FSt7H3YxdSf0eL5z1IzAePYy3tzzkws/ucQP92C8F8olDBS1R17aftqOWAqbE6BgCAd8KJ
uz3useGlqWG5OQVTQ9K0Zh988pI8iLyFXpnbcB37qv2o2PHZ694hhTtKVw6Ok7+NQrQnGaG1stJr
3Qpmujuy7vr/7DJvQWiivURuU3wUC8NX0TewSodRPumsQyiLoW/WcrTx6FRjCBaRYzKr4wtuiYz1
JhAmsILUR+o5EefVKM0Nk0LnBp6EqQTbBBeyD7uz77lqm+TB+DIKrzrMvqv4TI+GeGP8vjywbl/e
V7MZSTAWt50yzIoIXr9lgTvC/5TanrMvyTdhzAv2c5fVXnZ0W1YExy7XzOsr4zoMDiBpyc/5aQEe
E2FUoudYaTP8LVMfwuSohxOB34xyJJFCJ+LsmhuzCNbAqJ/lO4ln8YNwqpH2URIeyRDf8LYz51Ao
43n8M49yOUW2CQlvqAC2kPDSXgeZLndRK3qErDSuyxx98PEeUAKWhQ9+HfXHZUiwB9bsWcC6BSxu
LvXw2y5sQG/B7vWvUzelJ+lUwX8+iJRQpXF86V3kL5QbJvwE+Q7X2YljAH0MHDL8/jvEFz7isREU
HLKd+Sfu7ODViah1ts5c8SKJxWe9KU1V+10W2OlGqpyr3ZTJQ1yX9SWKKo/iq+37f2NMnd9YGbTC
hVEN0D23whgYy+E9NTLxpw84XqvF9M8scdQ/tj/KH0WHuKulcp7t1PP/LXLsdk6XmmevUoSxrZ8T
UxHTiEBWlNu4HpqbR24m0o0ZHVo/yZ9yDqWvch78Q+H48n3qx/Yax3Z9nNveuog6cQlIJkm68Jfh
Sw0W0Iq2hp1US3feA7VeXgmaLENfqOURxLHz6TNTvJiLIyC8F+bkb9LAinYplpaSwVyWhy5B+eHS
oyfVSTudDZE5JHDGap/bCTNra+7uaIzQtPSCHaNagn2G9nNvSqM4OASmhUSbVXjy7PgwW1yo1SQx
mNb+f52LoaeiKr42XR38AEaERwgdNJ+FdU9kNW4MmTlbq++rG4NUEXqaAjcvjB5PC+PImhEW3YnA
tjNN2V5FjOZbq84OPrnsODR5DrK2/YlyT361DcNw8qkw2Q+uRxxCgc/CyUCQliaCMY3OTqXUTJVR
zLtgGBqm36P7mFTJ+Oi2su9pH9l8RJPollO5DN5zCvYPjjtcZUI8plABeHrtgum9SXFz0sFgBSn5
S3C2UpgVQ3WweYeQoCocqLn3FC/VW1Ik1pMhZHcxpC8PgNDiMKmg6/WTPqUI5hC8UMHoXf7JqniJ
8TgT4ZA6xjYo0akR5UiyqXzL+nJd9BPypPvxr+HTwHtRBLZ2MPODSAL3OBgeFM3eY62/L5cewxrO
ySBZKORNXw4/JKviHZjj/D7NhXU2q747lxFnEmDG1j3nS3kE3QJHWDkAmi3pbcyAgA9abmrNJmhB
TOayCBN/YlORlOLHNHL7/3hxlq/UdzDMGO6wrR2iZ8BNiRD1pNoiGg+nzG5+CB9kHDY5w/e4BMD1
0ui9n51/Ubn8DXjT6Ez8cuO4mfvUD8GZPb+XuWLF3y1+AwqdbZxF+3mxrsS4pJBFmT3CJ2yo4CW5
OrNn3Ira9p+ywmyxx2f5j+orZsPCsQ+weouOTgZgrisWsh2Jt9+OjRZbrO7wDMmipMpJrqojC8RZ
xwzVTw5XHsg4I41EbnrR59s6EMfOs07cbAYVMOZtispDNKdbq+Hoj+VbGy9cseb0H4c4tGI8VX65
/JuWJiTD5JCVwYPZAH3ivtnFWAWlF+0S/u2l+lzidyCz8jyI6Lmy+rvRujosMycOYZ/ulWL6wI7D
2UsnudUdocO+LDwSiGJ8gK3gNA3w/J2CjiVhJ/eubMKtRxm/BTc+HdpxZy98kdvTowc0/SOj88GO
4l2QCr6J0j8XRXyXnXcnY+EgIvt1ceerB+zcL4Kz3QKRiyEA1kAFYUj7i9woC/tBBXIaxRaOKfxF
i+94yq17RvR8WSXHutQn2gBsnAZu9mZfpBLVXO2sdZi5sEa8VBZ7pb2+4YGAGw+jLxrv5hSFfoAD
30rnDYBczad37JHRA3XzZ7qyStqXmDkkcsH4it2Kza7x6rnsOAy86EYLIKwQGzWvJrnKmg/enH42
wnrTHEcY7wA/81lIgTbICKKgN8wpAAabGgfhcxM1zGi9ufk0Ks7hYIovrox5ywl1f62j2Kf6jh7i
SN0XRwNQj/1HWTQMOAr3ve1qg8a7np661HV4IuHJeg4W32bZc80+ObNCyqubDd5N4ygylniTbqfN
GSfA0pzknFAqxstjqcChGu5r6rSM+5qvVM7fIFjvVtJWO9GMrGxgwbUokzdadJe6Wh56matd5XQ7
i/MKoHIemq0IZW+HHt0bOrx6dtP4LS/5TrRLE++9FkVfMOsDfZwaAzhjBNSugKnoW96ZGPl3VZUG
FWQjcKdnootDyj3xVur4muDVZkFd8zL1Cwyd+cGEnhi7lrVdLOM8Ez3l+MnPnFpP/jB8Mf/44hLd
16Z+nYhmp8kvS05SZjSFwQE36Km+AyB/6paV+5d8ZsaPTSQsr2O5+CET5l1NSY7V9QqccbOYBmz3
+L2l79SLhaDTfJbL/EeuOFAz44P229ifSz2HY6ox9c6HbGEEP0IM1o7zPdrZXyg/P1G2YiJtwMJy
n6Qk3sX1YeKt7dLlaV6qr4L3yYmQOtr5t5HEuhLdn1X5s8vXoIc/9YpTeGHunfTxwwCZ3Vmcnd85
9BQCuCvDKnJD2y5iqKTN/dION0fFSOvDuPHMhunRXH5XyBtYuvY0Kg+WJwhxcLf14m0I6Ppyivxp
HdV5vbOtMVHFegztqv9TSQw/0tm5zvKf16qEpQPaZ1rUaZZfRvnhW/3WYqec2vGp89JnlvqTKT14
AteOYW7Zat0XyXC2y3mf4uLB+Pa0LNGzgV0vS+PHfkguDWpz4U4s81r3crLY4HiZWErqPeZdTTKH
kQcxqctP3bSEFHWhA0V7Ix1YgmuUrxlNDwWORZxPU5G85Yy60yw4WjGL6ql+TD1vv75VyTwfmPNd
fJg7Ou4ptZdQwAodtNw09nDpMudU5NGpQEJNnP40O4prjdLVqL4YnV6gRe7WxyFPh53jkzJAXkwi
2FiYJ8Wo06eVKbaFXHCkPmuSJNddebwPYc3jVPFNr2+PJdvHuFShE5vv5AYoNvID/jflVDffQaar
GTPxfi1y/hlaj6HZsltfN9U2BysqbkRsw3t3m9AtuTR5BNrR+G/9HrPcPShDHWaV7kTpvXocKZkN
5ZfpWajj8Y9wi7Ms2n8sAF2soTsEfn5cv7DNB8Sq+W09btGJ95w320DVIWHwD4ypNrNFS62rQ0bg
TeCmx7Kd8dr2217U2FPzMwL+3yWyj9NYQAiyV8q4+ENg/TbnNM6m6eCklCiphf2OKIGZS3oWABSn
5gKUqODJWl9tcIa7uR9OdcJUD6N8O0RXbk7Nd69DkxlZrvRbVjuP9RTdF1LVpC0Z5NaoqfUjC+Ad
8uBL7NlPs9O9skUjOBXS/dBZb2PaHKckXdBY1lepEg9D0kMhsAXhUxCqMb9tqIkdzHz5X4xOahMl
bOnMRgO/1YBDnbUY2YUFlk2GaGWHMmaHpQyOwHZtzvqq3bqpDhcvfpTKP6ZJ9EZNdo8U02t+gB9M
BDeV5sC9k4SWKdZHpwvM7YhP6lBnVAUuBmvgu1gr0w3RtsmurRJ/ZxTOU6mHSyG6a+PIt1rCQRrH
ekci6n9z3r+WS8kr1jzkQ/Iqi/wyNPM34903XVevpsrlJlr6N9gHRw7wh6pjbcAgBX6xozN9yW9s
Rr9weV6EMT5O9H6N3d2MpTvkqbvPc+uKLInKp4fmwv7Z1TJ9i3ndchDe0pKOxL7hiO9i/bYRqXGB
DvbNNWBU1jGFRrQ+VIlmZWVSdGTzuGLTTY1TunrBWPNcO8ufJlA4uCd29JKpP6SJcWNqZhyprG4T
Bxy7cg7Tx2zpLsNUnaYcfSWAqBGQ4tXweYu1fmrGgFuORA1u5S2edjywDZ9Ew2XqbKmDLuI9RGxu
t5xljsgyC1yK/Cl+u/fH/Jz10R1p+QXf53HhehNIWyzLMJNTjTljzmCKK3qIdjycfh9gFs2Gsyum
p8bsmSQjvdJZcHtjl23KTPITyottiNuwIFSm2ngL2AfN+/wcZPqVwQ65IxVGOpMDHE3ouRH64LTW
d8OOEUeShPWbxxbrXcl3axiMXrijrBZ5kabxIcr5nPdKXIW2nqRdcg+P9j5pc7DpksOp2Ma+02+X
2YM+Hi1i02fj3iCvo1fjgnjsSr5Al9i4NNfH0n5GRXcsCuuLGYy5iwW7NuvnsIL4VUfFMatx13Se
XKVt9Zqwe0FQ6x9pN78Fs6SoVVRlVPaNOV4pwthWMYfz2DdEPnWPUZG9GUbO9kX/N+UrHae6EGsQ
Eut2HeqYmJZxps/Sxs5Ihl9tMgRz0+Bkpu3bOnRrHKPDQ56vOXD/VbGPn1Abl2JcztZsrmbp/zAN
H7K4Xs3DB6uzj6VTPiJ1Hdk2XZ87s2y3HhcijPMzw/Hnlddtc6Our3cBF0f4+Jrw7tfGs5t9BAPX
ndpXbbANeA549Sk2sU4NELehTxFA8rCGkazlJBzLvZyjx6Cwr+wonK2qfzGneOd4wN3xkuGKYXnE
A+0MxLccw5F9q2mteM/SiD4ifKY46ezi6A3ds3BuYiwJPSk+cQTsZr0yB9xrRW+KyvrBlw5GuSba
rLv7bUGsL3uI5XiOsahEbnJejTB4kaIOWTqPnmtaa/YfwyA6keiSka+SV/ptzsyT7NMvEhWOEb6m
EmdF2RUPJXpN4z1GpsN65k+XXmMHuFfJBm3LGHBqmE636pLNwZZkGZe1pGnx7yOlFCXrnvCaIJEH
z+uu/O76mFXrw8+Lz5F7HFAyi4YLH48WScoPSrY/mpqc3bjyZeCKjIfqyv+rhMX+3OoJfUAkX/c8
QstEDDRO1VCtD7TwNvg6i1Al/taYNETfoiNakme5bnH0qENQ1sMmj0o8fGW9sfkEOFzl/NGpV3wq
qNgu948d98e4n6+KDA/M1e9BLP4oe+T3EHBG74KxL/S65mX9tw0MuuBgxx8STgwidJr9Eqd/yQCm
rz8aFlrjMqGNdl5+GHxxaWwbKK4dth4m9cp4zi3ezxWZ5773qyeU/au1vXBf1r/NocYqh+rMbB4P
yBhaWt6SwT9HNVv5TiQ+67LYy37lMDtHP5oOy1SQIWwcYz5CHiWzi9VWROkzJPe3yafLJqKHuUCr
unWR7qa9x8r+LIYbphB8VtZmsd4tFV2NLDqMLjaVYRuV726HaEaXDY69kVev+2V2si0Rc/n2F7b6
0MG3OMHDMv4lBDRkAf3VZXq8WdIWHTrY6Y4GMiq3ks4rkM1pSbr/56O43W9X39dLfayjkMo4NrGO
IKlCj+OTOs8fFklw5lKeWr+7RJlJtgCnRlx32LayYFerjHNrleLkzNCbwZeb+eYD6glysffJzzq5
LysahWVy4GJY4BpmDesnyuUdnvjQdhxjkaaw7Rx5iHCfhexeVQCkcO4yf8IOCpg4gr6Y5wf+y/Jk
s8vF+DusfuaVTi/sZ5vHyg5YKqNuUHxy0fGwSDw5ROji/qPzZyBDsbadDU/uokHhMBG7HHt1hHE6
50PHptGWpMFkxrWNnT/AfXrQWTMyP6rERs8cZh5BrRs2pYguCHAeJFjTqLIOSQr1vSZujtbwrS1c
3ELsCaxHWUCMMEiJg2e5bOw4B0elb5Ml70Vp3flBJgohN67/rCk1cZ7tk944rwcQHy6HKXbbJ3vB
7AJqDZvULMzQ0fQW7b/b949KOC8k1OYQbXzrX44IjJv/rBj5Zxyt61NqqgmhRfDw0ecThTivay/j
+KTcATEOnaCqUB31f4W9OrMptxtmoOuBF914Tc3aW7au7oo18cqTGi56JnGTYToPRPed58VytMaU
Q6Hw2HZp2F4TkfqqdRcxc/f/BAVOWPFe5SRAEU12nVXDHzElH4ITG/bIhHkRj1s6SMmOY3lxlPNU
CLazXe8pk7gPAqP/9bLiyVpd3ol4h6h9ystX7X841r9sKHhYst0gw1YO6cmmTEOHFsPLgPS7M5g/
vCQLwYKesvq//owSWRgLLr+5Zn4847zNXbd9iZoyPeiRHW0r7t7MGb/cZMN3hRT4l5EWSHjspAfA
u/n30tTLa4UjlJX7eqbeUOi+7mR/uQvU8dnMum+zUc2XYbcYq6xMYCVTvUBYCYbmj2uPyAi17pm6
dFQquMCanZjn/gJaY9zMa2XCA9gzaoNMkc65Oi5854cpqxMct42f3hUj7mNXTBHduNkz7K7owhyi
biNmqzs/WCwCGhb7UyGPpodWVfLvIoclD3U5oe+mHtTG3uoe7LR3XlaXB3fQjMfFVFShi9fGWzvX
bD1K/3tIODo1PEUQCrjosKCqMgV10n/B1P3rR4qcBU1duul7RSS0W4+/wgK4uKlTVx5iA5Kg7STl
pvAClkF4YuWhqJz0lPuKQbPsScnaWApM+LYMMu+58WzzkucVN7ijsiPGPxyUcYNNdZl9wbmWVKBT
ZvPAfh7rvzgNyPofnFvi99OdexLh0Uv0Y1svznMzDQmTrJKCnRTWkx9o5ygziJbrV7QhIBx14Xfi
EANFvrfHETFgiqr4OhtOdeg5pdSUf9A3FZu2mv6QAnOeECtKNPOtk2l2Pi0+GjUC33IRunqz7eiy
br5NUX0pqYAXFBpLUwl7+E8D8176ZgyhldWawasfkTiQFXz/zZtYUR3y0/r5NEvnQzZs6RrDntW/
A+S20BH+YU3B1izpEdHRXujHj+PgAFhXF8P1P3wtdoFKDw4xoEam/riVuzHZVIkb61m73hvbN0dp
mzfZ5UfpGieXkm0ZjO/1uVslggAz88ayEOMxrumyu+cxlN5YfbGMw7ZQwMUWpHBAm5jqlLZx005e
z6WkkeuFc7WGvrtbo3WDSHNmPSI/dKrZt7m+8Iizoek0n0Ni7E2srEuvUPXi4MTiBsYiT1VhG9vP
uR+TnmchjjpEDYDPcHPj3pkpPal5L2wi0Bu8DglfOzh5dxYADU7clfQidv8vnYlDGcoXsEZPxPaS
QmM/Zilavj9d/sfYmSzHrWVZ9lfCNE5EortozPLFwOG9k96wJycwUqJw0XcX7dfXgiKqKiNrUoNH
exQlinIHcM/ZZ+91xl4959kIyZxyBmf0uffJQAE3CWy93cmsveFXwZhKODdvk93s9VsoOX5QT6JZ
ESTc/KnALOs+MjiryFkcgHJf/0gKnOy5IleRNUxl4pNf5M++Xr33ZcYbxv0e56yWSaaLt5wTY91t
i9h7CNPuvBRCTWdPgRjVOhmMcjO6+ufyr05r49maQOll4l0bs61uFy9uuzz+pLrLQ5L1ytWgPxn6
0a/LX6Gor0MdHYfEvSIKY0zJXCxkXB+TfakrjGUGsgJdP5UJAHPxPfEKZW7zKplm025e0anve9Xj
wzf37VTj6bA10hXxG69WARbGJMGrduFgrtWcPCec6JAI9jkXxwIStCD75LgK6K96gp3Wh5dOj4mX
HToVP4dx8RtXXsnjPjtkAAEnukHcbIfUpdt2s6uh8P6TRyEY6hMboTMy/epnXY/GWrT8/DKZ0XSS
ImAgeoDmGCxsd1emGGlZYuEYeG6AchwHPUOWoZP04/bOxa7ReZzInAhfldcxgR+XJBQZ8JUx8NRs
p7d+cu/wH+/7DhhhNGwsT7voSr0a3KsRHSb1OOMg7eciwTgp7BoNr5oqDs3EficVehi7urdBRQ95
CJ4A+82t0uDoWJNHw9NZe6QhTPd1+VlgP4BMk54STMzHwiyvqiKZOqYGA9yUDb25vFrMyAxXveG6
o2yuyxsv/haji9w0qZdeF3xzy7iGd1yrVtUsiVlXuGqJAxGfjLEbShrzWX4r4V2VRHyeIbs1RXFs
B+MVx/iubPJr7XxSYiwXaRqMGMrGKWaO4h4HQ/tFSu55eT9JiT5oPNuwuHX7RuDsyVP3Zjf52eOl
7xay4PJOs0lFPLRueR8346vb0IZrjjRvQuuecwsMaOGsl+dQFLPzGZ3HIJSfN967lDPpej/ZGzoG
+LppbuYQvasmPWOkecrq8s3jybV8XvEy4WG7s0BRLkD/qiuZOxTjXTj6a8Ilp3C2SQDbb6UVwyhZ
FHDG8YFXad9R6e/c1KExhmKQVyetVlwIhXGB7vJO/CDf+CW5qEY2x5j93OEsuZ1yZa+iQoOBpLUe
cYzujN+V2V+z0fzpJq1pV1XtXRWNgT+3y7r3sArC0fip246/2IBAdoR4yx3CfEvjMnneJ5ycj5yQ
noq7g1LeMTPEQ2lwU+O2XomEh7/dYoPT/PmKyr/1jSLl55d75fMC27O9a1SMH9omCE1FzFQb46rY
proEaafvK+Iky3d1quIBwXarRcguuY6j14XcUBJWACvLZNowCZDaAFWH9gGEHGZe0V1qKb/F0Fxd
eKVula5HYwgKGd4tC4sUnUbRODt9Sg59Ov+KbOfdX1r7zjrW5cDBMyZfBhV4XnD7mZKSjSNr9vsD
rj9moZiDTasIkjDee6mLhJwx8ZT+yZ3UIUKu5427FTJBqnA9ConS+215RfeRNkX/NLchfhHRkaSM
D67Z9VunjhDSyqMx1VnQmvgKS2O8xPOwGnGr7LxpTr89o70z62jLU+7byul1utq8VPjVVxj4axwM
3W4AtdCU1sPce/jPCesdC2AOj0VbujfsmoyA3emmDIJDebEsVijCz1klUZC7EXXOENJfdgbBEioj
4ZYPdtx/LT8DWJpdrLl30sBlw8T6pyQJR+U9cB01U7SO2Xg9t+bZ9FqD7Dch+VaO6ymSB8eZn1qe
F4zVa7I8eMkwrhAS8j9ioT1k+XCAeLTKS5dpp3WO+DVdGx8ayQCxEZTdsnh2k5g4Hv3OlANxUcui
EKYxkDwiifs9tjd4Vl3UVPMXsZRNFMf3fdMd2/irwk/ZloRmKzC4lq2dlyfqzOPIwmaR8tx2h26r
DH/vDDib3UK7ZWa4gyCAGmUmz7aWvROufi76nMcqwV+j2dMRXUhGHPUckclp3qCB3A+xendyBk0L
Un/nZVxXgz0Cry4+6hDbY+Jga+/e9SxUm1jW164GctghcKgoOXqRZdEFZ+4uaVN9a7YI5IljszUw
PdUu5vSh5zQNOyqScFrO0dh/DK3oucNpzESZJEMx3zeVxQI2r2JHQAOKbNa2WjG9yUm+aNKDv9Gv
x8E/YdJ/Srv5eTA9hJmZY9iyq3ofFmHHEMwMHMh1q5L1vNxii4H8ziug3emod02DpxYrXvGo9U29
7Rm8r3sBzqcT2rjrS4BZs+rZl95UoL1Cv3S2kVaz2yes5mNIwnbJjkDWwnZKXlcX4dbVc5BFWo88
NbGI3nF5bRiDZySEOd5meuqALCJBt37+chtkjx6fwQMgjPk9Uj72IVsAGR4HlwM7FMcG29t3Kazh
0++KeG07zfDS0KncwBRMe6dM22PfDChobuLOizB47FjFuZftLPbk+dADQ6agW0fk4dqQdXo0BVKB
SDssr304VPtYh0TGOhbVr0nlwAWbGFYUXUI6jk6tfk8VVSAdsk092UKUOlZkgOgZe9L6Rhxv/CHS
d14n9ZOP8YB6IO8x7DTRoUIHe2PM/Kt3+vbkzpUKylgLT0kKSKY0ED1mI4ofVdENd2NHDrvKFd67
nGE8ijG+jgEzFXXIcBfzsDnqBTo84/x3Vov7Z9ontZldV7swlbSOkRdlG6RI4+DUzVMjRhbH+Kl6
x1RQBXOJWVCn3rgQQGSBQqPfJqti6NzhJ6wZjazKATgXPzlNb+iUGy4zjPe64wWhgWomI6A39VAl
5yGzQCGXVvaqa15CJa2sr9Jwdd56r5UQHZp4M7bJb537dsVEbHyiMwKPLFHyPB+gvy7wEJTEDQJU
iBbDjERJzb2EoK4HvW0Z75hDGQWd1zGc1pnDjRUgcYklCy84ym9YWeBoDM/5xJLHrV8nwz6C4xGM
cxgfBXCPXR0P6aFY9PR49sffZjWjVuo8Jik2pLeelhRV5bMVhEwcSbuyISGltT0GhjaBqxTLud1j
WO6PpYimV2pqN9BE+GYYdrPp69Q6hJ6nyGOOQLuMxPY3tlN/CAS7Naa8ZAPBKJcr23fwtk+56xJm
hnaYNLrEnQyHw5TYCJMhJrkuYNXjqO1WdWLm+yw1H/Re2DffAOmlzXQDbny2bZ/lIEb0CQrriSaD
eHgkXtoJIQZDHx6Vyku2Np8+ZlrylKbZe2/o9j5plu3Vqn5IB/tT9HnHk5G4GfFBmHJR9WKNZgLX
Qi8eUrNgu8Yc628TS4pXXuUWXO4jbrFS2GwZtGsv+I+GjlRr7aq7mpVxk7Ox9oR1WDQcVMF9lFf3
WUzuZJbXmYiEHZLcZmpG3yzrCKh5GvxHZbWVjFKCy4Zh3S/CUD2K7w7xtfHzDw+pdVYps3Oq0mnR
X7kCyMMNmzEn/dZpTX1RCeY8sqkv6UIes9wXi0jzStlNuyaTka0jE/1cVNWzrOAnLFqR356nPIdA
WOyKuHoSfgm+E5NSlgUA3zf4fp9T1S10MDJgWEuiZJ1ivgaPoD5cyXAQJMPtD5v2P/+NMt/+47/4
/GdZoZBHUv2PT//xhGepzP9r+TP/5/f8+5/4x+67PH/C8fqfv+nf/gzf919/7/pTff7bJxyW1Ga3
7ruZHr7bLlN/vn/0XS6/8//3i3/7/vNdAJx+//XjZ9lxAPPdIsBPP/71pcOvv36YDrTa//zv3/9f
X1z+AX/9+PjMv+LP/+cPfH+26q8flvV3zgQHpr+pO8IGJPLjb8P38hXT+Du/ajme42BWMcWyARGK
m5J//dC8v4PBsYQvDNMyfQOf+I+/tVizlq8Z3t91FwSZz8ZN1yNia/343z/a9Z+s13++G7wU//r8
b0WXX0syJO1fP4T/Zyfb/4XCeobp872ErvsC55SNsgAG9b9R0LPZ9afJ6FLcTZ69guoUYBCEEkj0
pScrjhdJ3pp27g+6wfO5E41FRNPB0J1O5sHR7poEJauYIJVw1j2EKMPrmlnE1kle/bLYqYp7iCRB
tGK481uLonUiFrHKTlg8Vx+8neMYv0XqQiUrM281p+m9M3G+zzrjvN4hJV2V+cxoYtzg95B3g19/
pFpjrz2PSUSud9+e8tZz3ef3L1FG5aaB411VXvPkWvNWtY7FgNb8FKXUKdhN8+CJcDEkqxFYrbgV
1cUT4mKrAT4XHh7SRSPjSD0Og65Vd81kMGcfSc0SRDZonkEMCsKx0JOydZ25isFs2T9OoE3p+yXO
uC7cIiR++56DD8uhdWiTdGVmiJyeMqDhYvqllpyQzevBPk+lNe/Gshq2+AC/dNuTJ0JaV91y0NZx
eu/GfhY0m8kvqedG0OXVfG4G/bnAkPPgIphXPFg3OR7lljTvKc9UfNH8wcLXI9xza6Fog52LKK9M
fZJ7L3IHKn4CYB7592vcsX1dgekMyk9HBwxqElKXEFY/Ksa4cjZ/VikGE1l60VnhqHGL0GDgCI91
hjoSTYnHUElAkWX8q3TWOTAv32hegbcn4hxKNPYeq/ZZ5h7BrB2rEwemhgz0+7DOA18DTdm5sCdr
mhldz3aZNzoLAQw1D/vgWks6jTUbuXu0PJiBNkZ0LdS6gAxncx9ZobnxREka0fHMdZMK3ABzDMxt
7O6MMD1YmratiPdv3MrtjmWJzN70irCqrLX73HeWqW3OwNpxifK34FjTTL94IcMBVdU7u2yMwFKc
cwNCKHw9Jjc9nik9dr4dvMmFUXSfM8bEdUbE8S4U3BrlaDcHSSIO1be6IuMNT2A1Y9l/Z5PkoSzy
fjf7OyOuXfaoO92T9PPi1HnOPgzba+U7SBF2bpz0GCOdMWL6souTFmnDGef9i+Xr+ROsrXsO3/jS
1bJ4ci+GXQos5M2wr9xeX3lu6x8F+D+z1DYsbqsgvXrvCeC0fVX7z2kCYGNqyl+mYPjpMh0+MJG1
2QroxUQShhqnSawda8Ov76ICJElTO+KhGzA5Vn4cv1kgTKT54vtK3P58iEvc5bUF+Yi4KIr2zWr9
5NbKKblNERLjmCcohnyG3qBo1NJjHlvNtV5+6c+vu1Lbq7RrcKMsvwFP46c56sbxzxd1RTNjNGkJ
44YyvGjIvRpJbl8q167oaiL3VHcye8OwYsfyw4xmlmAb5oDjxTaCygXbgWgel7BZ9Lkbd5mNLU4R
ikTVOriV/PbN1t0XoZsHH3WEh5CHmLnJBsZCObizrIGqvDg+sRAUgTnXcIRpmZhFgbfq8+08S2fV
Z+7FqhihToPYyg40Z1cUP2O3/Qme2uO5R0Y4jylAITugH8JqILj+VIfTp9Po9T4TL2AN1Np06o1J
+GsvR7/cx3PynhF4Woe/K6T8wLaMeZU2TCRygwA0XNIgHTqMWOps4fddRwPgwKQAJN5NzT4v1HEy
lFrpjpo3X0WPUSIl6X/ANrMm9UFasOr8w6Tr3zRJ84b+iA0kiQIme5I6FJRMwTIejEsfYSsRMbng
2b/1Mv9M6bQIlLeHlIXkRSZfUtbirExPfCeIbht06P1g6h73IHQqp+kuADavWsr94QE7NceqC3C6
oDbIqQtiYlJcrs4+6Sp9lQu4juP0FlrmC2muNMAb5UKco0lI2TedtNp7PqUwZst4nXgOMDXRXWuG
UdiwS35MQ9tjWGNM5dM15F5QdCR6qrB+b+zcPi9CUF8wwzeJagBex/QN2svCuMxRoQrfucyEz1m9
uPW6UvuIgdWQ0BMvM4zoU6oNmxSuD54v4zYlygtsZXEocU/y5AIx5rwOgtzbXKSYvBcWS2aPOGTx
bG84/B6bvHO27Fwl05dH58ZQ8FxgnzZl7CD4EB3hlI3OBKfH1do37iqp2YFmSATsbnjqNflikQOE
B67jwCwBL44jByM9GOanBUbgGXvEzHo2iU+hHI3R2ohHxNEwyDI5vCQ+vKKq3vqzYHI2xdMuFAwY
aXBLu+kD0CPLlQ5rgLA3dl6v/rnAqY8dPeSGPoz2ZNkB4dvhqxEJELTYz6I5Gtczwl0z+LhvJ31X
CS06krPFG76rK+6kkj6DCVwr1g2QytU0pQ4sHkte/X4gMR5ubBxKnI8InKWZOLsSR859KsyXHLge
xoP6oKVwOBI4Y54V2ycj6xlxmOGhqJq7Rkzdru1g1ruddbBWGafAdtYY1vuZU+6ED2TGBgCgnDt7
cO+GBcJi9F4RNNtRlQ8GoYzS1YnXxRgDZOh/gAs6TXJaXA84i3oxQffhcbR1e+MO9zBOiBxqpUKi
Y9bbl5tBf59KTT8gfzibOqaMFq3HSgO00XVtPOUzimTfk2OQk4cVhCwD8fWdzZqcoxzKmTiRpoEh
NV3aohnwQUoSszDkafb9cwPYnmO4y7Z5yjAua1zz2ZnKXxAGH7vGHaH7OHswlslK7xk+lB4nl90Z
7NID94N+fnW1MdyAyQxXaF+5E0GCK03MdNh1sMqI7OSRfUkZHGPqa++hrkpkwBFcLGRoxuWAF2Pz
W3P78tpm+tUGfOsNN6GM7s1KxCvKb12D0NHoKGgeSTuhJOG0HJNjY/tiDzh2hDcdLoBLl8gD1FI7
L59LlxGarKy1G+pf/uD0x7woGdNk2r61GZyL+ORE2Bq4mIuegGrfV84O7GELmMK+WjPOdmfAxjgQ
TVeZf8wKDFrAMTH6VfNLF6bVPeWThLYUWDUPjzyKeJUjLqzYNUiG+fG71XY8yXfp2BvPHCq7xukH
nr+4VgHYRtFKgU9qYxiatZj4MLiE2zLChxYBqTr7qjARoptO4OyansWEEZVPeWj5b4zZMdHNT+gt
ZzdricKhv5a2egVAVe9dcyNrO4RKgaO0MXgOJXSrVACodPGqxzwTQF9x1kUxdqQddCSbGAryzDZZ
hUtupTqz3XWoDgQ/pruyLav7IbGDHrbWSkc/2+XJIceYTWSt/dZtC+iNOsRzg725hRPeV8VjOyJO
6GUSkZCv9rKZ7aeyX45hvdy55ANyn0hEmw4PFCXFk6Qb7jrKWRwP2la0LLlis8m14JyEKdUA42kj
/uo51x+gy3bMBI3Q6bclT+uQuIghjGTPX72FnDBdXa/38IIyqZlt7X4AElhh+3r48wHDeU49oN5n
Fk7M3pA8/vmgmRgZm2bEfBrp/QpTk7y0ywcDY9Iqmdp+p9vtzaY4OyL/I8CVPIo5GWO5HyjZ//l/
NXX/JXXd+d6l2XAK9yAVHJu2wVUT6/cVeuAapYf0dbgWMUlehcSLh2HeyrRvb7hv1F3RlJdhctqb
G7ckfBsFg74Y0SPinOcmZ5TRehjDfffiQBm8AG3tLxM5+9TBX1R7OGHi4r5vGRIhB1pME3rrXAMP
Y7LbevdZcfnzSVsQSg49dPLESmJwpkFkMRuC0dYcUK7It6yJVdMScCU8OJW1dSwPgcPGYMWAsxlV
jgsrKuhgkq9RGdoLpeEVSgk9CsIuhjCoIhBMo5doyLHe4Ow3OlceRKTpj0UKyq/M5iNLCe5zcF/n
Dgggh3HIvMSIDnb9wty+OA9G7J5ju2ZWU/BUMdARcD0vATAeXTs3j8f7CCYhq0FqZNt0YFV23YMt
WD61GvqCYm6crdQ03AqHikLtCrHom/bY2DvVNBGjtfQD9+HG5cTAk52fJhP2nXDbp8qjsSt/j6X/
3DGVJ8xXhdo2EfONA/opg7yetNmhr0kx22FS7SkA+lWSLjYW/54+sYdyFCXctCY22+XDNA7Drg97
hUd7GyNCrfWGQs0YubjaGLe9EEAObd27k7apc99weI663p8TH/MZW3ODkXxAvdTvYSa7J5Z/X+BV
eGeXWE9QsCEimCrSBC1InV2FHBpoLBJ9RFHzbyF/yeCWZ2JDvBSOPdwa4EN+xlEnLZu1d3L+0oVf
bMYq/zagMd1qocYdejH7YAbe5KGNNh6R+QeUNfxpcfMSanD8QDLJ21CX6mALA9k9hcTodJTD+Szk
Q5UX1rUvn+i9f43xHQODRWNHjsN/uLZ61Wz0oS0fcuHc9WE13Rt2VD5UuO4ZN8u7P5+xPpa/jest
XqaZy8sbSK2etoqrBK9HV1RYhnlIFXF8ZMg43KTDEmcnxijgMK/7s9skSe3oODn1nvseFJqfyZ3A
1Sri9K7COgrn5q3zqeUSBt3BPCflydL3tZfiAMsxqEzkYTdG1GzaiKGRW+vo1KWPYi3qd0DAKGtx
/oBUDFvVkIchMc8ZRwleWfCCvs3ENg5nFof12TrUu52RVkzVR01xgDgMCV3vrpZ9F4T8cwpaQsZ4
kkSijPSN6KN7h4nVFvVmwmtA8qZuxgBYCwZNEDqe+vC9/KQS+5k9WtpxnCER5bXTAU9kGa40M4CK
A6v3QvHclv1H3hqn2B/j/RD3nyGbUcjr2RHb+UCejHY00GJ9uYPg+Wd0PxFtTu7I8ddxkHfSSI55
JJgMifktAi64SyLGKukS7FD+qoU/9pDCf+uFhiTdE/phxGt6b00DlqXJfstQYsLXSaEWZgRyQaj0
YEbtyxPvjcVTMvm0h87c1EHW4y+Yx4vtR3VgRT66D8OedUWCfW1koNNG/OWcwdgadTM9Ve1B8CCW
/fRIRIfoJ4fNmopsPwDf2dRNrlZJxHRKWttxKJu35DIO0QqKYvEJj3NauXjkyV/pG7Nnm4DOfpwV
9/p9PEKT9yWDPX2ESuV067Gj4k9HEON9TUeuHJI6sBK3obsZ0faAq2dUVkZ2gYZ0cUYVr3sLQXlq
6w/bWjzGtc2ygMkR+6a2mMv0EasPzG87l0+WMYLXgZMmxEwfY1Q/hRz3U2UkWJejpzB3D44YmOAn
gP0iWVYn8sPI4+hENTFmfIMFW3dKdhqQRSqZkQbQs3kbRpLppncFHU1cvoIYQ5GBzdSTlNa0vAR5
2RIQJ+mmdfvzGA2/+qHlFbTa917Nv3N/fGiPA97yAHeNgcdreADiSZsZml4gCH7UebLsf+kQpju2
/Bbhs8jStzRT5Ec6UAGRMWxnX2+Opuu9+3ZnHyKOyl3W2y9eUz3PLk80m0l0aE8D7Bkgls38yvOg
Pgi9gKGIu5A65JTa1AoNMr/l3aUa9x1kocV5xdS+Hgu4OfJqqmgD/oZda7MpsPSRIVM2uIGwf2Y3
QESxM+wx8P7yQyPdhZa7Hfvy0epkTLCDD7zCTNSivdFWmLEk3svUj97SiLBvI0kh5MT4F3VunVLh
7rEab8gDYknWDwKLZ8CpvI8p3VaymLItFOibnTBxd0W9woWpHejf71Uf/UpLP0e+60Ps+elWVdE7
GStt21m7qcqMo29FpyRTH/VEyC2eMgh8gdaaXxYlo05Bt6ql/pZ10QW0Gdhcr1tqzJFhNP4mJ8mN
x2hBUxCBXOvJi+17+EEprLnb9ni/kKAwtBuj7R//+SFzR3yOFt6GvrhHnC2DsiT5mqfoDFKDX4uq
jBBIhXiQWN3LKU3OZcc/YGGQW874iRWHHxzuDgbYmutfmRvcll8MDF8bII+NnwwXbLJV4LaDWvvY
TsiDYQx0EgGrK3uvqLYoJmk5FY+dPkk+qc/TuTpQ7rQBiy1+qrHZoI01Z1PEv5pSbutw7rcsxH0q
PTJLFYzFvaPf6UN964TFdBEGlTbHGHn6fBeH5royiz4wBvW7Vg03qMzPdv5KN763XVLPjJs8uEzZ
E4lGKK5YZUNGPqlJ+2r3+toMl0lapFvXqFZfRSzOndl9+7r7Obb42yaWMK3gdBBt1NHLrBh3TBjl
b03YUo+m1P7ShuSCeUKfl5dVu7PYl7FLOFKRTEST9nBMtWfT9b96LVPrkYjuXhP5zWFUhZMuxaWN
Lz4p837Th4dxqFn8EDvGfWc4D23HYCYyoIQNzfSMQ8oDKho+Gb77VcUxO+dynpNyeI5svd5FZJ0X
+x7I98Z91q33IrF/82Y/TGx25CDTuCatxW+II1vo473Mi7OFCO1Dl8FzqvODSlzYTjHsrESnDtP8
te3l+bqtYlBZmkLjpOYjOX/srI6kQqEOWRdzWyc4wsNEEke+861x4uAirREaLat9W7ZjVCMUnAjg
Y7DMerbGiCAwq2brMHYj7zcVxI/CO6AbcktCg61amB7xvKX3+qTmU1ZPBcwKt95lU0q8vNkkS0yu
zAYLBieHitAfnIzqATIIkoPyP+NqfKa9K2DpNMl6Ssn1YUygbTt68+IJd5sapJx9zkrcR12lYdNX
dNmWgGAJfWBd1ONXC22WSV/T7oBMpCawjzYeQmbjL+KrwTi/bpaoc9TcJSWOlEigyQC7HgLDRg/W
q1NJkPYWF+m34xrTvfO7dsqVW9EGwAUqNlBa90AVihPG3/sOtT3INQic3sK3EM7H1C+1ALMHNqM5
l2Ek8FP51kbUcMx6O9ICklzWWtUOEG7HWxMe/221nM7F1obhxpAk69AFEX+gp5JpDq1XuIRT08HV
Tc1Lr+FlJDoDlu0yKmzQ3ihxIs/eAgHgX2ZgBSBMDUArqpKLVjssqBkHqPugAooyPSInakcHy582
nUytyrdq9H8zWdXXEfAdYDhMgfP62UfYIziuLRRrKsFquoXUdDZ1/eA1t7QsPrH+/KzRXDYDrIAc
7lAo9KfZ1fUt1+l9qHvWntABCqj0sQLN3qER9kjtxPU7WmAZrHDbldY7DsdyxWS93Bm6v4pLNg3X
mpZg57V+xawamatshjHFO+SeIvLmzJycn6Wy2DLUNpdEILUZcykPZZ3QAZo7jW0oQdxlryng5ADz
yK1wYBEYJ3MC++vIn1MKE61o9XstGt8Zy2E39RoUwnL41brcqxgs9XlGlqcjMqCXlsRzKCJ4hBh6
ZxF/8tZSR1v0KBkpHa2ERtvvYy4jGI+Q/HnIarTCif9BtvQKH0DhFUW2y/yXECzMpM9fKgQuOPjO
rc6OFvtVuAl0dhYJw4WwWiSwHWsNfgzd8IS6Y7TWzVYsk1Fe9gverH9nO6dYdQSxR/ZydN0D6DRi
2L51bjNN7igbD2RziXjEgqmQ9xY1mHwqQhk9I++gNwWNdPVVWC7mIQF9NK30W173tEbmlvBdHpBp
99e5eHT0bMS2aL+byRCRnfKejY4lX/Cz9J0L5yWF6o/YaTMsEhIhlmQq9LENAz1cQjFLGgThTadr
mvMh9gVX6oAjZ5oezLJNj7aw18lcNqeQbRZz6nxlOHUp1sYFMmVzHb8mnWMfJtZPbKs0fqrmFKiK
5n+AT3jt2ZqBkXF8xZZeE43BFpGTvwnjV5K5JbyunjWTVMXgZ6NAZMlZ2dCXIyeVpFHZEtGTACom
zp2qOehRKvfGbD5CVYGSavc3s902MQlMgNv7KqFwnYrZ2hYmtLYQKlZLC6e79q01yUg0zvSIPzO7
LknuJNPwNEkDExdU7NFckhAJwNcBhkI7OockgbGcCONLGlQQUQFupmE7eqvxCpjTuNdFvzdFHnj0
gXJWKNQ+Hazut8+j2V76aviyOy74TtG/gTRjbxRerVXhOsRqMptNdp3zivL/RGoWCrLy7lFeEPDZ
3seVFG4zt9RXqL7OYoteF4n/nCvWvSTODDa/O4rF09gaLjAN/PZEZHtzbcbp2tUhr/lxYa9r81a1
eUk1ZzOf7Np+oYGStHPat8Ybxf1cGyy26batDtNtpJQpmM5s2daCT7V97MP5JYswdWYybxGC6if2
DF44XjAduD29n/biymxTsOdnGSmmQVjiQfTH1mfnCDw+BctA7we1TQf4FbF7V7eZfbMZbgRd023g
fUH2iJHhuOBZaiNqXv5Y/6hkeqaxHgKfX9mUOdsEolQ72c78xsHhkb0lF8Nz1DGrFycdjnjvoLnV
KUtHrJGIQ/XKkrdsM/VuDIKwRmPRsAV57pOHMRCqnv84CvBRyTwEeVP9Du2Mea5VZGuCAkT/PHXh
OVBFmOilbWHs4p6JR8kezGJgM4AEsxUq5iZ9jvDtkwqFq/xoeIPz0o/tR9i3d7lRlK8FnrhpeEfK
klvBy8oevsjcTmZ2V4caAf3hWCsW1C3jMG47VqERe59I9MB4KNa61j7QApQwfu3yFpotVCX07qLm
rNA1cWGjeXwbMUcfaw6w0secasnHLCcw3SlnN0gnwDHP0zvjYS867eJIAvFhCvdE8kDfRIxgSGy9
cAyyozJkb6ZvJ1s/6loOlOq3qdjp4XX6NUGSRR1SmLBrFsA6pXaKKgfRh3Hy3Mbdus+LC+451kGQ
Iy9gI7KiYt+ktkI3txzEKiyjmfMLChiPiT2MfOdcl0T47HIK1za2dq8A5wPO5TUnBYI9WLvXi8q8
j2x1aRObLPbUPKWgJ3aOzROVt5oNWzXrzzpya4BWvU1cz494aZ7nhlZdkwWRXeJdG0OlDGsam9Vs
WO78h4aLCWGw/p3Zb0TQFWr8dZj1i8hBTvRLVCtGKNZZTIqfT9eAIzbpz/9F2Jk1x8lsWfQXEQFJ
Mr0WULPm0XohNNjMQzLDr++FOzq+vjdudL8oLFkuSxRknjxn77XbVDuMKHmCFSRZtP6e4pL61u2D
ZMszpDNFdQRPE2tucxar9SfNxU2hk3fVIhxBm7ceQdjY9yAwz/zM5Lo5ezayL9eDp1+NW47MZPQh
bptbHXOcD2H1YrfUtZOuyNRc2uKglonJWo2eqn9OCNFCyFueTDHOGJOGe4D470DzfteGyZkLSI1K
6jfLfmR8v086FvxeOgvHAkoDw05vVOb8Yq6nwjyrvZ3EHAr5V/1GuLTLhqzHMkl5rNFMAGf9eyY2
McQCTpzN0OM9dwd3TydkutQDvBF7BWAwu/s1Zm45vC4regdEa4c67l69mg4Rs97yUi/lfnGG99yc
ntO6GEEsc+PNOvxo80svar/rnGlPJAkVLc7/feyOj+YANn/1TJci5tyhk8YnsKBdp4UqO7SoYlhJ
FYssjBGbg1XPdXAROXxQ58RoE9JnxbNJmxDf13xdUvD4jvwckuXo2ZK2cMfvkpnWj+fCIxtIoHOg
T7LpQ0mMsVMWgEUvKKo9X8Jd9LEq3y8bakpXt5yeGckNBF8Z/By7RjQ/S0XUud189K1gD5DZjAq5
OZSIyoNxRKk4qZPqxLNu1HkoiBg7JoSYHaZqLkiQlPYd9wHwvuRPAvDiWIyrwldoIwsD1/6QNy8a
z2npntAKolOoYRK0I1/noYuCGpHYWKnlYBraoUfkYVjiT69VTPzBA5oraTAOXfgsK+7dxquOndJB
wrrmw7g2HkQGUEIV0LNzs2gXEdGH1zyaEUZcMRtuACtCOmq71MBsXgS9ngBjMbPuFM/zdxlXc2Da
ErsOKOMj/MksAE4ywlKLFdbWtRBqn0oW0H4lnwfnYQtaaNDhOOpm+8spdSqZHBs5rqNjpiBtkKzC
KBkv6WLcGp5FZJ+wPmdCburExvq1WKZvROJZM7K7db5qSgHTFra7B7MCcUue3JQWV7qba1vbTJFY
PQsPp21MxKWzHhaURLuuW9iE6A4UPXz+NX3OxyU6UxXHzKNW+xp5Ja+p7sfF7B/ntqlPZVK2fgF3
MVDVTMill4rDLFfoIl7mbJYMN6Qea325fgIc3Xzby1NWxhxnio0i5EoCECvkV2XeNbuYVLDdtGke
MHcwupUqxE240PgYmclGYA+qW0UuS00nadeDCZW3nYcpYc3XIC25Eq6Hm6amjUtwZXGvIe0OiMvW
EU4renIpakWTnFyis50iJIvNC+kJZHuh4zLorPpxFVR5A65Wh01yXmqACRbKQz0b8UBOBgL9MQ/o
deIrbNu9AySGeina95YTnSHLfLtDRagWub6o7x56nOqSYOC84AX1VcxHGHeQI0ANIGiu/Fx1P4Ca
Hugz5EexivvMw1xKj5YuTdF+zkzykFDpt40Sv62x91sdHstYC5tYCTwYGgkB/jBl2Puj8WiuE76o
CZZZVhhPi+JalBhLa5CRUD54SiWtZtfJvUB3ilPkdK/4V+5bD1Ua4LujRyyzJkbgYJmFYhRIsF7I
i5kudzJlPFYWkJHl3nN6kwLCPbRd6ysHGTsTaA4YnHshA/rJgJoa3ARWEPUAGXvnIc96EVhA0O4C
oe0qILZaEjCoeI2Q0fgEp0xDTZipVuKS6cTHVOn7wi6xW1dZGorMOy6FfQvJTgUtaaeBdE6tiW3A
Yi624w2zAtkv7+w0hE0qiK5g2jRE1aKnGl3BJJL0SGehmu2LlpjkKwmDTJiuK3FlbkygJH9CkGIy
h1SIicrlnMC9e6o4T2EWoVNZp/dLBa0V9V0A8jr/7oir2LH7b0/DIPyktI0dTy2oiKqzAzbsvXRw
GzGgQpeYX7xeeLw45K51LV6NCTyLTvDgRV9NVj/lDrT0U4ZhdR+kuA3DrOSBnNMWgsuS30jLxau5
RvYhId3jEKULsaxV+UnrHq1J9vj3QxUnOLEcd++aTebDpk3O09wAE0hy5xrJ3rn+/dPfD7ECVO4Q
rgNa+V/+4t8+/fvN0vw2Xdqf//zzv3/6t29tYDL6KRcJR++/vOS/fTOaqP7crl34z7fF1v/8g3++
9vdfjYrDKl01kOv/52viXO8PRj98/qdvMyfzf//qOWkplU1n6D997z9f07QoAnfKMeifr/1zAf7t
a9d5mVgR/8+fsSbq3UdSEP0/1wcrxHCatPz8z3X75/r887VKdA+eQCrQ99YVaoB1bdOxxPC2fb5E
PQL2rvnvv81z08ICzNfFzOB0PxVk83Duh5amcTrIcfv5BD0nL70NfL/vjfj499OFk5SQCFUwSCCX
GWsIEW5RXhFhhXlkRn+i9HFBKot2qnoXTJWPzmDAfZ5enG4u7gdjKuGrOBbhT/gJJyQxcs3d0O6r
5F3T231rrflXW5P7nNWWcZO4hXkLPaz2c5yLRay0Fwe0wm6mjr61MlE9ZRHCT0vwFAL1PjnL2l3o
nMBAoLeGaMp+TThDBc1CuzRvp4ZjecbwtO4ucn7Chh3/QAYP9Kq+To4gR1zSyaPzd4QKeWpE++FE
Ob9Mjtgdf25qfGk0xS8YfrGW15by8cIclG4Crhep/QpHiX4QPaGjHNnrWda2zk4xvNK1Rd+p8B/3
W7YKlMk0FY+zk5I3WDICy6ttV1T9oSr7H2ofc2NhHpEDMlQlYTKYE+09sevv1dCzsJ1Tolm1hLhI
eotAa6sT8xk0qBmj9TLV/IUhCvwvQrin8UtT7aXIwlJq4tCSwEKvEfGMTANMNTuEvhbNISKB0H1G
uJ7hzLapoOOGIWtwpowK5STN9Xc/Ci+MdP0dt1I081C3dtpxRhz2nL78ehpids4h2Sc6FoGCeVJm
ihCVEjqcZ2MTZCSIElbaG7RL0eV9ZzX3SCZ1c9/iNNdn9mAnsgZoXwtzMcQF7OkUJeNkX2Zp83KM
fpCirTsRTXHQZbS4u6l7N+2Bi9cyP1gWQH+tFaPnHQrC/5SHPcd7h6nLyLIjUBQrsFV8pabILrFd
cbhKzpaWnoTpnFJmBhgggerTdT1TlpGJQfEuLxqdpyO83KMmjA9UH/rFrYeA3hF6p9Wpg0F7gH3K
yMe2Tz377T5nUqODN1nKvr5xcEvtU2vEUdUDKndQggwLAeF4PYEo6bmG26AYdgu7ekYId8dOxybj
90U8wflZ39NCHKambw+aLJ5HZEEcFI/owQtscfbvpdn0GymytqTRyJf23HnnTW0dYmGYLt50l2sK
8IUhnquSM+vY9bQnPLkniXKaJIjrIjaO1OI7rxph9Sv8vkOHBjJPrT8O+QPcuAi1gFIXfjXrO4pc
3WcAgtaqp2Rsqu9GLvUp0ePHteH3wWxKppOQd1QQRcXOCpURzOgIi8SQYZeWRmBLcUALvfjDTFaq
YiYbpob5oPJR29M0QzA4/uk74h0o81BQKNwfnt4UZ6HxyFTg2bPC8nGC6fu0wK1aas/mFPV+3Ihi
n+qc0jBoPhuNgZyrNm67zOQY0a4qRGGTBYZGHyzLJ2+/dDwBcU0IZVf2982g3XJvV/siUUeS45mg
m/WbvjIFd73mlvCxadfaFD0bUyIcBvI7ofNegcuHklmU05DHU5nZVw+tc9QA0BN4xZCdoysxX4GK
13cto13iJNRfrt0+NhptGD3h7GjqKphiYJEHZVD+jAiqMDVnX8PQfjtlQaPI5OkmohBMRZaurDf0
vjzG9MvSdzCT3h1kGbuUOdARsxOD8Bp9/piu38PQ64fhFMWOczMUXgiQjIXBdVLfLvsO2s2jPRfL
eaBXE9Dqw+Aa33tMUn1OLOtxlPJn7PtfPY0BF+N5kJWzYKWZgwHwxGHB21qMsNzsYq7JYb3RkUef
UJ++avPwls/s9O1g7kdDe53M8ZvD4ncx2jPKp3xHbo7hC4hE7oQE3SWCKtViGslQIm1scGFt31F+
MyBcS/DXBNbkVj6eJDEr+gRAJzdH7YDWobYcUm2l7ewGQcfs711WT8sAl5zA3KXufm8/ymBXb7Jd
P4wqrjZBA21Tg7EyDLg5V49pPqXntpgIQJqR1a2N+a1SkkjIvXuKiIWhg+KGK/R8s3lMiKoKRTw8
VdrWNIWgwDOo8/9aHwP8tOJ3rE9fmo6O3gA67iNLSg2XXOqS/nDFqEvk3PNOjzZU6TIkaisG1kNe
o8rUMTaNt6XQS3RefXesYmQ+YwO2dMrQUSc9bW47ex695HG0bcSrimWythEV6N39aMwQtUoaTLpk
ApveMHpJ3klCu3Vwnzpi7G+supNMkcLIsS1fT8DaNTaBxGotnswa7kVhiLcu5cSgIbLqzW9naj86
rdxGypgGYhjwzBIaZrDxM2GpjIJySM3F4H4zX6O/ZIFZ3npT+L8bIho3mcNdvrTOJYHJ6xvm0IR+
lnMtPGu+tKUXhzBXCEsoMOcXQ6g680UnKDNY2eMCAgz9gh49n1mUGHr3R7QNmW8OnT5Zn+cF3YXn
MABA9LVjxb7mUPGOxnymCTzvutGgQza6B+U2sHUMzoSCa+lqLQ0arw5Vbz25GCuYuDTAF1ZOWpBt
9klGlDiIQqROSMbcMQmcxLspEhyNvclDOkda0GljQUsxywBtVS8G1t1jnsmrV6tD2k2tb4Ku5q77
oeuInNZthv0sHa4veQ+SU3sDp6fWkwnYHqREYG+HdelLP2/at5InPNBNzuH6ipeRhlGfSO8+s+s9
E/eIU8icX2dOZpzVVhxIjOTwSPD+wkIdbXmHvJEjfR5VFzdNXrT0tV+inOUuYV2e2q01S4a2ZqJF
Lppcu6kdRiGoxD7cIjEPtqcxT2toP8ejvJod8usOH+17HGk/taV/KWzTF8r3bteSfoOoDvQwh74g
jV/qNn0wC+tjW+PhHKm9U8faEWnWLrf629K2npiqjH5ruoglOybeaUuHI2LANudRHXodrsNJk+da
6AAHWudVmxgEEE+87DQlrnB1ha8gjKCC90kpD0YGa/h24Rj37DFkdiqCE31YSQfLjnVqjsFjINq/
VmCDArABaXuB+VD4ZOXFgJjJH81G+l+U2QPIkv6kquk2jyzWitmdObC+FeaGEVg6NKglPoJ12JYW
foixXo74NU7s7wtgcvWLWHF3p0bre9WbdzdukOTEGO6dUxkzKKlbRf7PcKwtRO1TYnxyS6Cmcx4M
u5vfqF6Y/3ooC4t4+cmY0NG285bnDKV7I800aFWvwj7RTzMHw9BKeN+FVj7R+A4hoNMVYNx3aHVG
kZUNkxLa2CXjBfwNvYTuitxp2k9aBIOUNjttEt6PuqE7W8bvej2hs86F3KmZrkLRhG4H8cUZZvYo
m8hMNDby9VQ8JXbHLbMWzOIG8VuM8h6hDWwiUYRmO1oHbHe/elr82greXLc6j76uE4OPKdG7dBku
n4M2ercIAbW4LO5V7T2k9vher6Y4jyUllt3TffaK8jx3EezsTSezaGXkK0/eXwD4mAF0IdgBwx/h
zPcksDlX3ZT10el7TOjQH9bKiqEVjBfeGO3k6gD04/aeViMSeBHaTiLDtH3Mqpy3wCiIYZ9TBmoF
UOSWDhJeIrmjv977SarvaNPAa6LUJljrs+lMmOWx/Spy+97EBJH105ZzUEdhleW/GFoAJdfafcdU
8RixG5T9eEpKy9iRbZoEsu3rc+56+ALb/M5E/3tO06Y+//2TaBL35DK83r5sajZREq65d/DTFztp
ZP3Wa6cb2CXj2WT4CbfmbBUuZ4mhTujXMvEN7TSdjuwkYS9rehNVSqUyCeeYVPTXDKEgdPBBNJo6
56sVnyksKGPLczTuzEH8qfoBYKNqAsD3W9ukBJjmWBN1YaHOktoGSMXShpVYf2sFaGx79T7ybgJe
oC8PWYp8uEhpBrsLAp/tnzS5Tmzv9oGc8mEnbKbVPbrds2E5L4Y+LXtrgHEARyYLMzMlToGfnZra
oQXVr0Qc5sjOkxhyrin6rU3DOWS7OF5Uz9BqsKBwIFn8qkurM30iRMk1C6mVZPq5cdCRp674Xkif
DqJ0oGSmtbKQXLDNGM9tPrW7YWrTU2+U9GcBZu1610qDKNJZSnM0mVmNMTxyPBL/DCYzBHFTPXhk
nQNa1FCy0RZCqfM1bwBcbxlslMYbFWPiPJdYDiNAYaF5iFjHLKqdwJRbkl6HFb2zoCQJHHa4iXeZ
zRG4QMOepMU34fLprjfsb93r7+yULIHC9IwwHscnzxjRedpLR0OQBRYh1UnMsCZIJa/cAUd60DNk
OnXGeiWchSeSNTEusmtmbuDTeCDPsP0WZvJIR+obAaJGodu+AQX2sWvq1KkzC+tIZii+wmXK3stT
D+YmHcqOiqSSe3yk4IuGH1txIJLaz8C9Fk42uslUQbJzPcJ14qwOMuAu6B2xN3l4GfB0oWcc3V3O
1J3URqbOSHYsYjEhL9T073XvZlGpginVIzGy8ODIyLyL5MgUmTvF73BwMif2diY64ymXj9NSETY5
z10AhabzC5ro9cK2Q5QJDxwP9LCWr9VkBx1st51bLzC/mDLqPUlX1lA8J7H87sRVJk7+9/ccHVwW
aytvU/jPwC8tdtuheNJc59VoVkoL6sGqE69I/Gu/MqdzPeU0z3rzyBz4NTJGbae5QiFES2/QIsWy
PuFboRuAhLBKYpaUEaGWpTMnV/x2TWuGbY2akcV02kmUhgc9QZ5vOMXecobfAwLjAIDTAUpPE65e
E4VxGXNMHNuLVgzKX/rlZjwWi5mFjtC/yWtGVBrV+WmlwqsL8RyjQ3k2aNQ2s+2btX5jW7bDUs5c
o+qmc0aKkZ82/Jq267z3BiESZvPDubXbT523z2bAWmjMaVhXRhqAE1BbhTcXj/3E7TimkqtvsFEO
2g6BC1xQWiOkZcVa2LhWi2l+vYlVd8IIwFVawN41Jc5N+woB4W0WE1Om1kKvJJmiDPQhPWSg4zbu
BHx5q2XclsbiiTNKo8awx7Bs+55Xt68ZB9VTXFxgDTrMXEj8oeRBLUTNBQRDcSMZtFvWTg5w/5x3
RM+keTXJ66i35bWGN1PPpAzk2bVz29+ojZ4cO63p7/5hQNZt4OM96/B9K4oPdPDMmVLro5FwMWJJ
BGVMOhMTOjyKOlOQfiytoHNzJKh2die8EW+muzWA3BIpSpsHMu25k1rPzzp6LFwkLAclVInVqlH4
xkddw5+bDlFH4SOOQ1JFh2ZeD53R3CUeXqfM7ZdjXEe3nLXco0YXLrDwbVTkH3qKU09WlFjomPZy
4wdmxKJj1PUvzOcdMtHeOWnzdSQPi32ssdk/uKZzzx4O9DofvNBUBhNQCnsW3BJE6YdjMr6Na+bt
0uYQbLrNT2eAtiTLgTQDYAo5yWK72oZYS0o2FPmii7ARUol2lY9wj+mBQs9XycdBGOVl8Ch1pYEc
b521KciT7ghzfr5PktxHVcRgfRkvLpq8XW9mGxsY72+Jc8rsCYhBZUULkVPC3WAn3r6hAXJqkFEN
rXfUthwdU2sOEwgXfykRonBOIr9ulsV+tihCxZT+jqeoOshRkmcxrC1dJ+XcdISqYWpn4G+3rbN3
1zw7aAapuY6H+MJpwVXYFtuaeDKYcHiti+xnXewDBftM/uS552LOGbSLEr9XjrifmqsmrK5b7pK8
9Pxukwq398Xk/aGiuxtMlgogv9IHSTSdpcjH/WBA6WN0vV+V+6KR2nPvCe0xIZGCGs3XMhvdK7mP
gQBecjTE/L45rlMSMwktJUsw5rp4HgnqbVu9W9K8yeIRbXNqnrSp+1Ds2y/0dcCY9vp6Z08TY9oe
TJPMAjSI7snSmle3mjHPKaB60zo/FTpmHF0rQp0SKsTrc+/m9XsUrcd6frNbqZ8cZk6UHBy0qU/Z
czwU+ShT9JodtK2OEe/87V+sH0ulP3rmGkxr/SfvMfmvYwHLVAdUk3L2wxW6MZtPpoSVKsd7gF93
OSnpvlbCDGL1s8LVja5FSRMR+1RdpPYRQdYRgybW0vyuVwnKvjI7joviMYhbRKs1/oIpW8sDdLdN
0Af2d2Ydr3vjl5W29b52Zejywj29vVM3OE9Y+2+Hma1Qd4kgWnWIvZGc/DFlH+IfoEfsc99Jk6uY
1qclkwckUQBJ9bcJNbI/UMT4ZO6FysoZXiuRXYmeo1RpGrq6s/YV2SgoNZtZPB2bR1qW/FSqvCRc
81CO6ntorOMwoAI1hXEvTDzIUcyG2yJ12lGOwbPs6HJ7yImHXPw0Kiaug+DodZJUGgvm1ZbKeT5g
WKaStCUiLeo2VDxRHNBmuA4zeIN2Xn88jY524s1YIse4ubXr5UaJtyVzo8AGZWC6t1mq8jCv6tlP
M/Nne8uG1GGNLThYwQfAM96nj7ZnnYSQGikFbO6pidIoLxCaI6tF2/sKkmXXqrUMoQoSFdWTtF4K
qElOqweHJW1RkBuLOHJgiYP4w55RtbXcon6BcHVJyKAvXO6kpuo97BfyxZBdu4u71TgTgfUGmRuw
RZvRycglAQxzdsnn4g6s0I8YoDTZagH7y3XL3YlH3nM5RBrT59o7B6NZ3P2A7FMio84LxN2YMz/J
TKiJmKRPZinX3SPig9wCBHnt1KYWSVChrjbtQIeAK85zSWPPe0xFkqEEXmg39gp6Udx09O0hVxmk
dfeIK41aW3FEk1QEu+drGicHRaeGAERb7kql5kPOFfUFCm8O0KzXo5e6YGbuAMCVN5Pj7V0PAygm
TpLk+eZBHYxibnYKleW+rIsqWE1EaApi+1bw//0QWcv/fLrQwERyfaLRAa24Xj+JWsM1kBhfvO3Z
XZ8a3SGdKd0X8vR2pkD3RP3IiZ8WYaE14UgOVWXw+MnZ+bS0iMCVPDoCDUQcIqGTb3w3lyMFkpt9
w4K4B0iIJ+4Qj4CROVuUnMrokNpQZtci/mupqXcjJwSayuLiDRNaAjtBkJJp9709XQ2n+qHFfOfk
JvLxSX60entTk/22m8qqCaIlgkvw2QkafHpEyK4cBsb86GHcXgvrcdmgluJRNdrbKGwPNYRGjKHd
XpeYKbYO1nGfz8PZRoqzWpkWjmyW/urGpxqhU1DgS+LevuksI3Aa0wwSC3oXs+Dfs2QQiuODROl1
+tSUcQ9hBPqQ/Dba5VfqrS+zFUd7mRXXzMW7lY5wsUbBUzfKbZeKUBNrhn2k5QVuhU1ARFkUqsS1
IRSh0xB0h9Z+OVVJk2CNxhCeohasdfApWgSmTzivq0MFBmpUuPkJ/AzRuEPaYQJRD1K3/vToKY9w
5V7Ih6c9LfLnwfus8iIFBYJQJ6fpzuTeDksOiWQBNK9wUSEqwSQLeKjOjiAnEa/MOAN5wed7Le1u
D9BQ28tvRyLFVBu3tDGfCf0jAcYlmqKT7jYtCBiyMx+rtOykd1T6dgJispvgorYJGmv6UbvJmulQ
aM1ekF0WV8PJk5yQSnghmQZVHksMCv7Ge5iRuYd9DE/QpL2eDCgP3dL0DqBOOKth5l5XzEdT9Rgl
jJ91xcgJG+uM1tPptg8EAS1OUImyoYBPbRzZKZk6rBe+JmGIt01+jluAvrREb5NOHa1N2pq09tkW
GAPqcTgKKMBHp4rf+h4H68B8bG+P01uzEXX1T3J7NR+Pmcte+5DU5L9bOZjxzQNfsKCXzccCJOzS
auQXAes6d+NkHd2U0PO5qHwDzSRlUnWTjSIPK3rFE3nnmPA3Vdhjp03DCdPFlYgb0hmdDo2A7OML
mzo8Y7OCMj4azq5dbOdMZC4Chmw4N2vxkINRP5S6fVnceOSZ1WHxlSRV6bgolRAHZS9MF3EWpUQK
MmzbtbNKzwnx6akbPZuZsg7TuOHslyU+xBXWm0JzHL+tp+aQ1QmMH7ppAlfXKbesR9PqsFY1HMiH
GS1yOk7b8XB+Zz9+ySLjoRQIHlfwuyhzqH9TXJxmc8UWYoXXWDifNfkpe7lo95X5YWllcVLES+BY
2vQMCV1lYb20FQ0ar3DTQKJs8iHOsNRSgGxPOMZAGCyuwGxuYMqYsSQFSWGj6d4EF4P9A2qXqGsJ
TFKHCWxNJhECfgQFcZeKCe5M/KWjaZoykjZjNb2VM88FqZUhM0DNN6cGtk4zncy+eUMb9YcMeiC3
0ZMRTZHfzwScRZ0WEGrQBJ5pxpt7zruJEph44gGtMrYiifFXn2mq6UNDZoq5lGEaduVy6LFCIu6s
op1O/cUMPT1MQts5nSKei2xO+ECsDKTVayHZm7zP2Cgr0zhlLg2CeDaPVtyzcy/TzdDYt4L3j1Ei
4dV1TSVEnjnzMU/x385M+qwlPecVXqVyzu66IuZE1scoSUC2zbaFaH7NA2bEJgwHmjBFJfCos8aU
GaLBSgrfijaplku5qVdFvLfm72XziE7RNgNnJpnWBHiLBuWMFic/joRygTcqwCfb+nlKrhBLTkXc
kOUbUJVUGwNkbz/m0lLHFJJNpeHVHvLlZVzE+wJtD7KozZ7ovfemGuABqOIiZXHTR3N5gemDtwKR
orEw4uyxT+2wB8Jwz49FnffHevRuMLSQccLj4sOiCnQry/HzQGk1mgMlRomXrLQpNXEYZNV4tYiP
2632IWPASN1JbVV4qLtmcowTfKYjHFe/mlZouJ73SU+S+x3Pt5rdNwSgxCmCbgHsfE2ba4+OOZhS
O+hJhw0Xdi6NsGBkprRuLJZOJcYPQF2P2SLCqq5uI4NjAn2o2xxme0SCfbJRdnFCM7TIbozcvunE
Uh2lMUPcZAwxWHiDepHcAGsSBGWZ/W6sDtDHOcpVQYmM92hWMfnFVp/xnFOfakzQNXB5aZ+00M+T
mOXY2ELlzZ3Wo02Xq05nOEPLJZZbFTEonN3WCKscm/1kXB0UbWEn7K+ubduDSRRREg3nwXjCIY+x
ZI3OncEpJk9RZGleei1VEXp5AvLcTU7p4D4uQ8+zmyb3CyZCVtUKGwUPg5xhfRQWG29BBFNGt2M7
i7ERRs0rJzfTd7usCh3vdmFuuZti/koOytiPWs3tBxqrAG9MhID9PRm/BaY7FrUd/mPoViAJQXwR
9o1sBAfDOIdM3hAGDMMc1HT3GdYRGrRNF5exvZoJcByvdu/1Ek5Lh08XbT0uSrI7gtRIH+Akf+Re
AXjLNvHCRBfdIZ0jWoZNFt2geve6cMo5GNYki4yomY80y18ag8xWsDvLaQIpUd6R6/Vj0aqkjYAQ
P0uqp76haTU0q/KzCvo5N1uo6eW7vT4BTu4Ymv9es+Sj2G5WGKoNHRJ6F2XOdDiWD63rkElYbxgF
GUwicU5LhC3dxqtkd7SLnCTi7IAeJNEzXOKwlAK1JJ+WADrRmqtHdOYhWSFxLYN7hRn0kzXqtdfk
kSjRheyPmRlEfEAyilWgx42cyILZtfuaLzQsYtIEkF5sPuk+b4MoNl5yZzoB4aouUf0MV1ld5Fo9
dL2B54AQKRjDd8JFgRuhAQrEFr+oxkemx6+RA9KxzRZO2OAu8lYCySlNvB+cHbZH6rksW9DAbfxG
CTXfdBg/ZwtW0Zx9i3ZGPVmx4kRLad6RKbCPDia7ClWh7u3B7r6auZ0fPF1R1DcLW0Y2jF8cIVQA
VWlB6A9wykCbziJbmky6cz3rGP/Wx25Ngy5ypF8CfwyBRE47xDcHvCGMd7yCQRiqXPg9y36ci/ao
dXixPOxJQtfiI83JFPlC9NBXYIOFbdHwPBm92nKOt61XZUFi91+O5hI0kl47FF9HI+2A/TFqpG1y
mYAfn7Ittmtd7iZjerSz4ryWFceZQdcPMtWPVlrcuiSlp7mmHQUVIec8uwxsnIlLi8dQtV1xjLUG
6DnYetWv3g4obQN8Bn83S0CCNN9rL4hJSbKbQBd11mGkQNzBWzmDRyGe1YnoQpg7AQisiUjYGXCH
wN5UKIWYqFQeeXAKIaTdYupc4Z5zntb8au2sPYdbn0SFBlvJ7wbuUVB0KbY4Wf/xREoeo8MTNor4
lFh0PiHSEpjVMZBxcZr44ovZ5HOka5stggGjI4mP7vjBxBqdOhWRi4hhmWFpevQgXdXo1gHFBi63
7X+/ip5Pyw4bAp3Rkuo+rqzVT+wZ/4jOdY/vKqgiJ06eqN2xvWLX39LRDApP0nNXafCwMn5Cbm0R
QG5EysCXYmO9TuVpHNentKENr+zoy5N4lgY1IC5D0dolAKplDwtIjoz4K8PtQWiA0nZM4lCQzsN5
KKgJPJg2mEkidsMYHbo+2BdgWZuk9heDA/3o2OwCTrrCTi9v6LKid9Onu9Zz74YMPo9BKvTkTPW9
WFbudPpYYM92Jav32oAtiUzqFvbp0IThGGlLEybrHUAKX22RSRg/31wmrnxGDrsOUbbxtMPcWBaG
x+SWJiT9LgU1r2mo30AXMOqjuKumCJpDSuZYbTG3+eH3IIRXw1CYe1Hiz58xJGvadBStsniQ9EKq
qhoPRJnRXtdwpPdGg4+qRkduqgaP02pzeGUa0eqQedZ5vpJZea+hGqnICl2W6FfWdeT+lJoW2MXy
UBLMqBjf42vtePiKaD9B0Dlnaf9iF+0zIz6A/zkdGba+yDfS/A3ibtHQUElILqGnb1DFKpdSL//h
CMU9oADieygnd22MlmImXARfKps8WanxbpHQLKiEm4mxj37UN1smDH5xnHNm2a1WH/p+weduwkBi
aH0YOza1SUfigj9z9RcyCEM4FZxw+wKFlzkxIlEAy3x9FMfUJUYMIMIthmr6gynnyda6lKtuXdyy
uFNx+1/Uncdy7Eiapd9l9iiDQ2MbWisyqDYwSmjp0E/fH5hVfavTpm1mbGYzi2QygsEgbxABuP/n
nO+o07FQ7+OUEi8I2jsN7A+/mJmyGDWq9cjkDzSpsc10lvU56CkhcQjVnFlVlTOxoZJPHIHVicY2
dqbL+jUK2rcijJATmB9yPDE6CVT8t2ZNbs5gej1F/+PAnP4BLMgrHXS1Jr19xRElA++iuZAwXPc7
k64Lw0P9ZNO2z9TxIG1BCRIrSr/ydo5r8W2+0rOTlmeKKsqFb9DH0FFQswSCCM2vfFJTRlFA8zrO
rfVbV2lfubhwssRU1yxi55M47H4kgWjKPNsUGPQ1GxtjTkd7pmGCUHryyq4WL0pjwEwCoZM+ZPwx
5bYr2es3rf6C7exHeBlbxIFBrw7SV5GIHLEHB7gmXVYkxNYk1mTMNSOpikUPXwBHAJ0JJZII7eqg
4kAAreJR11mH44nCGDormvTNduJo65kjnkLiDfRZdcU+Zxw6cMQHuIB4+Sg/KF3BRQU9QCQT09Q/
FXotpzbEn2gqvg6qIZmVkobPsPKhVHM5cLvHQHbY8Ka+2DJpX/Eton3SxkDpzFqHkUS8UM4ZAuHc
nIoaNcZBMcnklaUxChvFXanfQhvugjriHMgs8tT9OCwVrf9oU3sJxDxituaTW/9RQht+MvN6BIpZ
kBuMo4MCdUfZx/it5qnv6EfNnHZVmQE6n6uXkXA1NYuMfHR1E9TUoubyAqo54g9jynmdpQ/dILal
u3J1tkOlWe16P69YH3b//ExOn/25+echfx73t4f8fuF/43F/+7bfn/F7n5J7WBj/r5/m9wn+eq7/
9kf9+Uf8+XFTZB0J+n/9WvxPf+O//ag/T2NmCyMZnC1xR2aQSt4iW5sGAnPo6NnOT1ArMVIZgvZv
01qN09dVkWY7I0umqfp0W+uwK+1/721rZkbUX/AAZvEDRL/pAX899u/3EqHDWzs9lEorlTrH/7z9
11OZbVK9/LmzIJ4MLCbZ/krrnYlF4Pezylf4kb+f/v12BP9g/EuK/zWVMubl9u+nCoamf37X7+3B
mkSCvz/B7+1ikvL/PP/vw39vapHzr6f/6+n+fOmvp/tz+/fxvzf//OJ/7vvz5NmoNkvH76j6CIsd
cDiqpbzcyndRapvZxi/4VFglpuLfe2tYmf+8/W9f+r0XLTlKZkknd72ovLWl1LSHWvortuUXn/YM
7L42ZcVMjWqYi8Ew8meYPtRGDNRw+sw1nR0wERRzJ2Zv4bZE4nNiTCn1Vr7VEXwujIPiOe95x7oq
bob+2LNNrKDBRcUPniUugwgGnGJJCg8Z4/TcQ5hu8RUolvwaRp0J98QnLtOmnlSibOETZl9mSfY1
NuMD7sQ9HiMgehVaO9LIMOuCvIMxRdaUINcHQSd1NtUV+45GWii5+lBe+XF4PnQNCQ/eWVg0BJXY
tS+y2F8aNuiCUJL8S7wTiWKB+X/mBDQ7lKVB74NGGaD9BslhkdC1ea6S5I0feHH7dlgptU4RA5aP
OIhWAFvUO6MhyD8RrC510UxjeXWQrAjLOJtETapLQdXPBk87B/i5e1OYq6r3b5i5dAS38DWicWGR
Zx21k7lsFwU12KN3z4zYQhrrcIQMITlfSW7WMI/qiN2wHyPaWDx08Fz26lwXw3dqUnESx4SPLJ1B
SOQrjx3tHW0q61fPqVlppKxb/c6+B9OyNpt3FQvhWg9Zgvdfsq78PXbHYFOKcVk23nYgYkQWOP3B
YjxVynUEvFlF0vhxDAYSQJio6Vv2PMYeHkgROXagpY54qAkNsMHaQa8CaE/odVY2mOaLgUyvmaMz
Y3DPXlOXQpVK6FMLE15suycQVTUd7aOxNnMdJV9ZGChwpShLtJZXaL7pa1DezcoTD0gV/JcQeo5h
PyB4zhhlfcSNhlnaDPUFHv4RndPQP4Y+8JZ6N23cKNAJDPvktvqHUCYSWSboIdMSXLqlYS+8NPff
PNlycBMBtxSTi26KZ1ZXjZc6Jfbr2eGRMfSdkrpZ4Y6gCI3oOLQahAaZcpHesWsQe2EWL6FRzYl+
g9+Ph4tW21hiitGgtDGLt4FCOS0+M7sgZagFXnrwg4QiJlT1ABEYhw4DhI6ddWcxT4Z69hAL0S9d
PcdUliHX9+7kekpvpqH80KXTLRRgH3MWE9Q7+tp1SLwL9duywsDA/usjEwypQVH3swrQcwrT7qJS
TFNFzDFbtcOcToKxZjrPyi/tL5gGwDo92WECW1Gy3Ih6qRCkmSCN9QqTYWWRDC2bnz6rDomSXV09
SBZx1N6N6lmPw2jhsipXE5mvjAS5ODW2al7hdMKAN6E1JmeQIReRQh2yX71nJGPn1AlRU4cuMkeV
R8P36o2TQsKh9AVwkdiTuc5msR4+4pdgYq8zCPdk/FHQB2qneLsmckdcmi8KhQhIpJpgFpATOMjF
jWNan9NhFNXmRq1BhI2GtVOrApO6xl9a6QkCZ2LRt7zRJBgBk++EfpkRPsbd5dxDhyoG85gJlyWd
aLGftOF3h/YD35x9+Ji6mElILZY9W7sazUuIlN+5t1GI21Q9sbWgtJ4L2p4Q2UZOfHw/ArXW2wYl
LEYAmjYm9Tr+3pT8aWkvs8eD11AMkY+EgwzLwuE3ffr7oWLsDBDh3+7+/aaac2Iei/aQiMl3/Nd9
0zdRrbnBku/tyrTKqX01GtCaZbf9fYTFZk6yvD8MBXEhDT6D1ysvwH3wv2jNXqo6wf0YGqxoDu2Y
Xh3Izxup6UdfGlsmNpwp/UBdwOMdvczFBwesMqFj3Cb4B5kkJBV4iltnr2fEkcacESUTQxRmNwZ4
oWn8NGubFjTiksJ5w7NzxX4drpXJI6kHlb5PUhCseokpQhC1bZyEnIq7axl2L4swvmidkcxzNsMs
qqHxBLRjRMFDMaj8YTWb8etUGqSzTsdhadkcV33Pyrjzd7EfvoEt86a8+2djwbz3wfSxmcXPxBsc
hJOO48rHtCVWqsBpojFKVmwIEQP6AtsLvgCWbhZT0cUAoV96QlyoT+gBnBjXEj/uAr4D3kdwzrxr
tqVlfZvKuFEt6g3HcuyQNKqXUkvx3Vk17dhug43OxH7osld5Iv+tLfw4PfIavDWt/cjvs/J181sT
0YNrZ0ezNbplE4IxGsaXdEg2ZcQvKAx34RbJ2Ry19zo0ueQMOTycwF4O7niEGKTv2ubRKaGwWVCN
rKHFb0Xv/ZDXd1WmGCCwHQedWAoDUy/tmXo1KkTgj27DbMOsNMYBCvTSkKEg6/1apuSnAvdkM+mf
JErCQPqtK1u5VA3wgk7Di2gEydVD9ZtD8fYXdmNpJMLpWPCGfk1zpzJr9ByMpcOAJGyBNeMRZufh
6qD24h9rN+oYeHJdKUlH4e+s2aTUOm0RSuDdSh9/Tm+lh9Z8rGznw/VYpiZmsLWZjgwGhn9V51eh
egK3sH8QTbPlnfPT5dBtmi7+VDWxmqCAtSo/c6vxIec3T1FaXY1MPTiJ944rFG5VgUtO9ZwDG6M5
W2YsiNHUUNZGzPeqdtv6+bWmFWZZutoT1ql8YXnpy2BxiGgsFZfV8ChovlZteYSN/5izLmis4+AF
bzgYdhUpwFlgGyR5WmCkGDDf6jTd92ESctgKb29V/amuLZfGCvu5CxN2jaZ0WCNNUym6HcL6nZLc
uz5Q1aabP1kavSNa6uukrvaD5I8bCWtv2UBfqxcrYUCvqBBjINKmY/MEbLDdtSNX/0yVX7WySSyN
1ZjLUrirIcG3AQ6HkAJmV8tyTOVrO4an2DpvQ/yQMEmZ6S1d1RmU5s4ptrYATckk0KAXxz46Pce0
YFyxHBmPLLwsM+ZGEX33JagtYfjQeANCacRu8KBF1C8FbJIBALH2aozFGBLT8spnTle0vbdOu8BB
N/cC5z4ETrdqGuNBMcRBCW74acGVwAFBHcO6XkRbJBHscoHTs+VngjVoDhuWtJyyHacGIsiqbYyj
kRiE8MwdIE7s/s5QrafElm6Q3M6sbdwpI92JXL3y/Ifo/KyBjbsqmqs6UOijSFYVcDlbKocX5Kxj
zin4bnXqbdPOvrFzgE8njtIfAqLn2ZJ/JHQEaAxzy3F+GkHExePPnoURvVC5v1CCFna5eyhy5u55
5DGrThF/eouaL1C8FwX+YJZArRWKT7RamZZIJqaiSoXqJM1uN4yf46jTHtflYD/ARTZBTveXgA8S
hMVC0tsVstZGalxGNEDMlKy5qRpdHQNXlpY8g4OFMagEr4ahca61jEXqPhuK921SZM67s3iidw7J
uCl+9Lg6puOESmbxORbECNOembS0b/Q3IL3oYu2SIlha8seHJKSiu6BGtO0i6sURIyP8ELtYB6j/
rO7bWWPD/KrZR+hheDBqGu1zO/uUrb/kJY+XJEtOg1k0y6qjY3PYxX2KhZrZPwUJkoIWjdyu6ZOW
lMIpl1GVH1zDXTfUy6KOHQKL5bRvhDAvHc4Chn/spYqton43uNzDkKzXyMus/QElgT8td62OFgsd
cs1JA/igZECfBdlZ0bE7F14P1T69cvUuMA+W30iw7G2Jo2WYOCyWb6y5w0Uny5+2IWnjmhMYlFVB
AwRqDkgCBLmH0VsSlodLhiUo7x/HqUpUy4vnbsQkMzRP0jdeOZ2687bilOPHe4Fdjqmr5/AWoroO
HCR92cUT//xTEYHu6YfgyyFtMxF0VhkJOWUCqSu58tMkTnGu9GCTqsZlbLVPG6GCuvnPUNPexhZn
EnIyJwhazb3ap6k0wT6JJrgTZWWvU7NQ1pktb/movINwRGSceAWcXrmEg9jmlU1D6+oXkM5GHxGX
MMcybPBHhla8CA1c7pn3XXU9JXMlEpJaC4Fo+F505H0Vu2d056UMejKXPVJ24M+QrP7H1NL0/7qo
6hh+Vuycf+q/N1X9l3Kr/4/qrIRGw9N/X2e1rd7Lfy+z+n34X2VWhvMPS7jANXUAD6aKb/9fZVa6
8w+AL7ruOKolTE03jP8ss9Ltf+i2o2IYFEjwqq1SpvXPLivN/QcPtyxHd03XtVTX+D+pstJtnVqs
4k+VFbddwzQdhzCzLVShT7VZ/6XKilFwp3tMBvKatITheZdW9itltEGXOQ2KUYXYRvoYP5NnKP2x
kva16+tiiV00Ji0PR40Txd7m/HhuPTjjqh7pW9/UzAsUjnWSmOgRGv6ojnHI3CaStrVruGwDIucN
ABDhtTI0vvAusGBOvo1YDjgz2ntVY6fCp4bEbHrGdhya/gzUFDfudKWqh/ycpMNp9PzmhazOsmlB
ckphBSd/PIe6EDvfU3HPOlOLHXPkIneivVbjcgOInp7ssF2LUHe3etyg+4ATv5qSxXXpUSeoNgaD
YMCAdwDT74rtRl905R1J2Jts1bw9gExrrTp0WHgqPclcE/wbHWHGsqkRdWNXxkeZD3fid+3Ozqxq
WZWV/o4RLwb596aMMlskSXa3/Kii1MhMriQUHkQfa5OoBGGk9au55rQp+We+aFVfIhAslKrG2GnU
TWwwcPBeZwqe2KX1mrepj7kOkuvUNEX7mIFawKnZTit9W8jMOqQBKpCF/aBTdLF0ExqHs8o25wUN
oSdatwvIOHBQGJ/0lV9eghFHPyAzRPFM4Jnym5uf17gzcOXv/nyIAq3etSKud2kFFCkMIPgjMlcb
S7ElyAxy+4GMsSOrJTfLUdICQE96lDTbOHLaqwIIYa76rct8vBM7J4u/tHDsrqPhEMlHutpqYdlf
f+9DgP1RgrLeCV3VT7RMLt1B9Nc+Lx/yQAHC1mBhN3maG4Uh1ipxowR2cOyuewg6S6Q3BEVkypOv
hg/Cl9mSVrsRHiOs9sRlZM4Bt1F6WS7dtGaTmA4UNHejA9kykrzKKVLa9EGL0Woyi4VGGLF77v2w
fiwdy7up/aeD9v/YgxIYLXt4AFi3Cjpdu1JYV90dTzm5g7RQ48mA0tLsA8LD69LpyFFDFkEi623n
OES2vRtiwlhp0e0d3//nB0/6vF8GulTDpFsLQA7H1g7GrdRK7WQiBWXFc2XU2oElAyXBFGkuItk0
+4E5B6cRZc1CQCzSpocW4fXDNql4ycZCQwJC61rB+t851AZBIdPDY2B7EOBtrjxlF0jebWG1xter
LkRaLfW2T8++tqd1E/4yOIWNX47KupKEtoEOFRqZYqUdgIcXJXnbOllbtNbMKoJ+aNzPpttiXUJ1
wbVkYYrG8hn1FNUauVw1Eday3DZwaSjRvq1wCGaBu4jcMTh4aa3vq66Codx18YNfDjtFqp+tFXm3
WPLNThMBPauGnIUfenDmQGrvE/fqewP5fl9DeINfIJjuE4QhypJQru7w8rCmFQ8BdFcH1R52ZUHB
TRrtQ8v5tJLPVo36Q2fV1WGyR1EyjTxaTrodJApk2Sql3/IceJV7EUnAgFdzNk5OJ0bXMz8R+pda
Gc4sjbJFr1fpw2C0vJL5FHagHTQM0ZIbVjWzZERnKX4/rXonV+dNDVaMHEGy+LcvhTkKze9t3y2m
tF9BU8y/7vq9P55u/t7315MNjQmooLGirTWFDX8/CCdnzDWWcgZtq9hVrKV2PiTfvz7DhM5AW2rG
k4DuvCQiWaBF8rjWLkgFuOO15QCes0osd0wgy10+5QqDIUSe+3P798uaBaSWdBQP+v3K7weSW+ZS
VdyXMW2ZePrG8s/Xfh/ajK96m7dzdxiHdcuk8gEjCz4jdi4zP0n8RxxM7gN2kKRQac/W/Hnf9v6j
I7lmmDoVTLy0/iOtgMV6UP1m8XsTaCAlQeaRDNExvVFZaj+EGG8e4SnTpmME599bo+JCVtbWeZ7y
VyrAYihqTc9JEWzNHH1OLzrxIf1il9SRvh9MICgxFU1z4Sg3X0nSVQWVbAa/epMGRUXZuHcm989e
qRmdE7OxM63Wj0YTQTs0S3VZtgVDaR0AySCf1GKwN+xuv2XH1gLG8gAslQWzSEoYNvXO7N1oBu1m
xvzRAxvmAMTs8/ze21fLQr0b2m0R42gA5Yc1LKKzNA/uWOQe00i5dySHG+kmC1sql6oazxMFy2ma
ZVakR6wHU1YUfmq7iZX4xatSGjVsdqZh5h4zDckclonpqKeh6HmQn3zrdXkTmJA6xYQgzeBDi/2E
eP5TrANzFnn5wRv8HlvqOhXWozkYp3p08C8H8NjISMJm2Gf5cHVMA6duRGdZWELVaW9hT3yhuSk5
1HS4L65KlMjCy+GY6ksfiSNGvtIOz40qT2Mz55r8YqnAVrNUPbMxv4rWxr3L3Doo15CMdrKvN4qd
rUrH3icOQS7KwrDatd/WtGDJycG1zH57oXzpEWWTmPUvqmrsAefW9SMNQ0sb2b6JzDfRhv5Mq8Lv
mn88wnjNnpoI1YOls09LjCVZjwUzDKLh5jVplQ3svgs0wVsCtM/LP2SoPE5Po7vODwSge4EViE2L
voxClPdKeD6FVsXZNYpDS8DKawl4CathD74z0nYDHXxTR/QKVOIxUdJ14pS70e04E/TLfh9h7hoN
/i7UCMxsJXmGsHZtW4WdAWUzZbjp1e6W9/nVj3dZ1L972shFOW8vqfE4jpyLG2V4tEb90y+LR/r+
SH3jNOwgvvvtE31RT56hnbrU+kmsjiXNTTq0oKvdLrQtpokd2TreZR1gWuuLWHqg9su2yx8QIih7
qRKsBqZKN2B1DkN/p0aRJKnjfCCevo76cLN5VA3IeCyGR4bI57YPjkBWzuDJPTPeO+Z4GXVxCQcV
T4Hy0YXyYhGACzuQHP2b19k7m5TfyitJf0n/ZvsmEzNalzBhbUBDv0Rc+KJGbNRGpQodH3vINnGm
DwyRXAKA1Ida9EbNIfEytVD6FyQUzisg5UQCIY7o8cwiIYs97DXjFSRa8BwCV1ZaeMA9RtM+BAWg
a8nR1N3zAA21LTdNysQAJixRsLsceGt5VbKF5PdtMQAXcfoD++RFY4Q6d6e9aw8utsP6j9w/8730
lTDKc+xvDP3kKQB2fKh0WO4xfkQ2Fq0Ju5hl5b3r5AY4+RuNsz4t3H1Ky5t1Acf7lHbWE/NjB8WA
VQhtco5j05VgnJERA7riiWVmVjgvlOJalZjQ8KxRoxnu4Flk895m7+iOgAiKYYKRgqmloZOwH/OR
vhZQayT+VgZr3YMmi3MDJsZRg09GC99WFL4O/o5anbumZIyTmGsUaniLVZcjickXgKltWPFPheVD
1iAJXyk4g/cyJId0CoaQru4wxBELChZmXt7HWHvRIu21tan+9N2fvIUIrKBstFH50Zkc8ZQoLg0P
S6M76TyqguPVjt9yYdgoZi7Q/vQmaixmORT9iKLN3rSIIEp0SEYRS8Oin4kPM99NP508XpEF20cq
b3RW1fPUcm9pIHoG64mBzzI+0klz00qfCF4FLolU+yweCA9x2IlZED8KEnrSldSq1k7DFp6kMAM8
BLngPlBjZNWcOhNlsmcgmQ4JrMQ8I68tIRhbfGsZNkQL/WGVp/KzVEljKCRtDbBYnkYMtWFjNi0H
Djg8lq2pdQt2RQ/VM+01/GVovsgSC2PkQLkHM2iuI6i4nqZPC/evyPWOZBnVWYypZ144rUVAI9iH
LDvD2PgOAwZoI2TgUYmXUQSEhJCdn72qlfuihrwCQ+42Cx8uiIcBKwmbi9lygJCuZRslce86FNRM
gi/PBXjjXsRgHO0E4IjLBYLacTIFOTYo8V63LfVHmnbWFUIsU09y3RWfjT58j2DS+sw5jWFwJ7XY
0I4X34baX6fsEapKfBOyv/UDJhxi5uDI8yW9LcgEzaNRW6/62N/HsQOX78JjxWo35v4Phb/YlJvy
BEn6u1BgPOL9f8zLgrJU9d1P0EzUEPRDuA3b6IXU+r0bte820m610iycEAImOuHzIMy7hbs5Dcwb
JCBMamXxyZSpWldZtCdntPbq8uTG5mdVRd+Wal3KF3LmG6dXN3rAWtOpkrNnGYcu7eH/NOuqDl8w
fhO2AdJqVd50op8FWkQdG/QCDgGHwBLv7HHDpf8JPXrj2yzU7W/0kjfHK8kzhC9qU4Oz4c3iGjiQ
AsHLYJ/sAb93oN5DxAyHYkoFTpA1Os9xFH11ZXAj8PRFsXNn3FxRbguoQdQjFMiKVUHnDp0SmgZ7
yUOvrek5lrXc6lUGWpaB05iQiCtvyUg7IgaEL6R2okM9pelI6q6tvseABTBdAjdNvp2k8mdeJD9n
tsqVrbGta9PImxZlH4oaYEilLnYWZuE3b0Q4YtLmPTgM1gl71jE3u7fEMwnDjWBWS/OnLOoL7bHb
sXIXhHUeRFF/Yx0G4m8WH358zdgjs5vg3cbO917o1OYE0bvDr5QM2idI/Ktfv/MDT8z4j11HW5vm
bovC//Ts4jGLAXWJqX6F4SXGP6bsXFmUX4wzbdMkSJ7lNGcApDOjyYpCnCh+YT/V6sYPpQBPmM2W
WqDtx07JZ9NLrVETFUf1tU6CzeAwvm2CR1KzR0S1g+EZy1J1tlppHu3pcC6ZVZBM9fUTwu6qiuWG
a2OfbvupwEMxDqaQZz3QDlXbXqzhPva0f01PqNNdCRPBvBvizTDKtWlHl4gCGSKoG40N6pBLBr2b
tOEKEPTEgoYeZ2JX4o7Ld60BPxa8lE1Pa4Zo57dH232slW5FLvOSqi+u6H/oXfrI1eo40HqWc6nB
uuycnCkGYqVrnfOHP4bfTH5eucb5nAbRFAinHzKrOKpWsZE1+VY9BqoXuG40Lx3lFf/wyqRFRhuN
s92K78zzubRaJEcDCFXENCFc+eUeCMbGHoPnuk8v8H2R8YbhmifJXEncAmSyeq2r6jET1TlzO+Ak
NpQZLOo3c+xfKgleuUnrG9nKsHWuCXXBicNWcxDflY8CHTkqAo9F1VbteLOCGAahHCz3kQelq07u
uRQ8o3ptddKKVLu+cn0peMiyq1sqgIS+bhxCKkXuw8Qtym2tkDQOW67w4w18yr2tjEcv/90HMq3F
STfWB4rRCdFqof8shwoTYODjt406qgcqUopl+oUZe7AnB0dAi2oZr1hVB4uI696abCUHHI7SWamQ
pYD1eNRyr1gNZvMsAu0FiRvQ1br31Pag6csBE+oqi5lAw1pZ+nrEn5ux+oaum6NqRC/MJquXqtMQ
kfu3SEv0FYX0B9ufQCeD/MCKBGEK+wCtgrQBBftBdREmlPHMFGBu1uJk0GyLcdM6tzZr79JmXdKi
Bi6QB5HisvRCwiA6gmIBEWo2TyUe8ie3zQ5WYt2bOBVvmITmUrHKwzRAiZt+DocBq6OFFQWwByal
CIlrrBguCJ3rJAPQU0pZ+UItMCLlYLbpicbo6NODMKNLjbwEl8dbm9TE4srgPY8/mTdOnVy9ubGA
mpt6pzwVVjJ3poa4NqiqZdJD8HWUNyjFGQNMHEZ8jV1VBhTeEOu0V5xNFMbjHLe6LdcevpI9w4tH
LsWxp61ESYNe70HZSpJLPRDNjpiZKT6oIE4v6XJsSXEHbT8hfoZVkulXao/qOBfroquwetJ2reHa
Lq/W4BHmljQu6tM/1WS933mVnLUGcDXheTM3TuKNWpXnxCMwWtv5myisdBY2FdbXHJ5hH2IMnXpz
nVLxF2Ubv+MAmSfGl5AMtUJTr7aSoAAtHWAdLfh0ilyG0qB0tPW6pTXwYoYwCm1jhAfat8UiZ9/U
mSyDNKk/4l6Dkq0Y6ib1bRAAvbkzzSdis4ADXXMZmv4NVaMi+eAcaLOKLkMEnRIjF761aCh2Rok2
zr4S//04U81GbuVLkjCcHRvlu6WnldEZa0VPnOqsiNmb9Qe001stbISZhIJCbXo7JLghZc2EgAi9
AZPHpwikiS9SFj99Se7BthxcZ6k8aRksRVW4nwyRGDRF8iuOUFcjdgQJgAlsZtFbSQcgciobTd8g
fRp3yVGBbApJD/uvCZiWzeIwjWBupAPgSFqev7ZE+F2I9Mcgf7ho0p1bwb8d3jXyhSslklBFmvCZ
uBSQD0l3cJ+OECsrbVdWTKnICpMZCGlzS1DguyjMD46ooDgAgyoZjc+jjobnJCPs0gQte8o8xot8
wahjH5hqcOIqSFt5ELOKOJNnIEATopcjze1eOjgW8xRLPUF2skbplw8ShTr64gfT4tZQAy5lA6Vo
Xd7f6mbk0EtPOtfdo9Z43wR8qJutqM0W5hbSrcRp1H5hxHlVAQQB5K845cj8OuAvXtlFeUk9ql7c
5hLyqu4g0jfLxhavTsG++HnUHMAQmowJvNHLwvFpEnEBTl5fzLD1VzW0mjnOHRvkj/duaKxZ6nAk
t6OTnuxrnB/SrgDmdve4z9d0psbPuTbsLacldgfqj/WWSxGwPUwJG7rRys/SD2mFp+h3R7EChQuO
XFkQNDGtjQvaTICbNHgaB/1Yjuvaz25RMnzHiMyqoDu4B78gNAkJySPCFNpTfCMeZ4HCoNp003eR
wTnF6DOuTIuzQyziadTSbV3fzIgSuRZ+jOyaDS7zbqB4Nd3bLKVdlbx1F7xaDFpxyEyNdjACZrWt
lkvh6D9NgdArekCHBhwrStz5tVsrhVWOr14ou4wKmqFPT/wfeT9dlBLznci090rCEWt6qlY7FtVu
yh6hcxNIIhN7SI7aGQrbc43HYhaP47RPPTfxLkGWhUc1BzrFFtAHjxorza2yqyvmx3CExiU0LlpK
3H/rBYx9t9vkenek/Q2DzQuEqngWt3TisYUAXHZxC+fmtMOTJPyCiy7yJtdQ/lynHvU0fWMulLJ+
SbsUXcfA6ER3JDIum3Rbq6hJnrLGjpOu3F6dWCagnJ3m3tdVthaSZV4e1lerEWJRqB0+sVA9jJHG
2WRhs1TmlMzySnU49/Y4IRuEVdX5kdmNfeUxa8c1wu42c40jV4lNQtdMCh6LprBAsxeq2+51U2yd
qH3oI/uMh2jt18VWM+q7bg35rHbWTcWJoPbcnyFRGIaayatUjzAYhO28KZn3g1Dy2SlYmzj/7ce2
Phpxd4m7Y5Xrt9H71eNPYePSEselw54gcYR6Xf3oSWedFNXZpTqDfFN6Y30EUXUWpdaxL8uNa4t9
qZhP9ODsG9ZfGELZGJPJMT+UhCqsMbFPtbRghHkbemOPgcs+Di1BQ4ewAnUaNc7K0tk0un5mYX+Y
fjXb1PEZFVsz1i9GUpwEyYayMK/MNsk/qcB6Ok4h2JYaCrxmXtIbsyZJ32gIgGZ8ZY6BkCE3VmA8
ozMzSBU5aOtyPzTyUhrtXGbDSuryzsKaFcUyULpja5gUYcnP0XHXWn8tmetJ1O7OQTyZXoVRKR+d
Ib/oGBEIlm3BGLt28Tr19dgIBvCo0aOmYoiObY8wMDCkEat4kkv0sQEGGnQYB8maOTpXWOvSWfHb
YHLVdtpLZHCObe1nRkMrUGtHLLUnomyQM79Gv70ZOtdT8DUIZufpx0klOUCAuxRRv+LsBBrllnnl
jcYZhhH8gzw64vFSGEuGvSfYZnTp9W9Kr34WbT/OxtQZZm3TfjTFu5GHr2k+zgYq5JGz4HA33bST
dzE56i1hUM14JXiSzkMwhuFQBJCJlZVNA+pYvaVS3eLAXdhpvDZ68niZlx2rngGFV+AGHRSHxCpV
uv1oOqSvYGOb7jb1eC2EpM9QcCEzjZOvs3uC0gXZ6JK0EcERa9uL6BgOi5YdecrLlvja2kiLnxaH
qCGefFlvuJQ8dk9IhVtVxxLHAZWX7dZrxIXavHupNtsqN4DJLnq/B86BYyWD8aeRUzL9k/0f7J3J
cuNIlkV/pa3WjTIMjmlRG4nzLFHUtIEplBGYAcc8fH0fQF0VkdFtWdb7XiQzQIIUCYJw9/fuPbdE
1ec2j8CF1r2INgjTo2witgZnAMqffaZckPmf1DHfF5MR1ziZYffGCm7Zkh9BKfzYxpzpQfpehsMp
QKNALBp+CJSDZhDA/ypGoqea4uya3oWG9x6Ca2v0e73I3vNIPMU6S45CdNem0bZ+DePBjtoTsYMn
Spw7exxRk3CQWnGUQXbx4+6USlzpepBcuFqDQEAWSnbVwbeiaxquklE/EKDxoFtiyutpz4ExTqEL
69EoH0sH4QiyZ2oTQlvoqMPvBCAUS2D1wkgf+O1FxNEnWIozqXUPoxlfO5hRPa7etHOeVAvTNgje
p94IzmoOpQylpVEW5P4BCs40kLvdZ2AUJ40lNpf/T3coN7Frv8Vm8Zpo2iHhPQWccNJvjlkTXSoi
gg23/WYODldqLILk1rhRvxtou1VF8siE2BDjOePNlozGqJg9Z+Cy2xwTnTSfPtjwg3xyHMQ4JUpL
f+/39OkLQs30+t0jeiIkNDwoG3hHKzcI3sqEpixFaX5ai0G1n+Eq7Kf3YXFptZhDqsWecMQpCWAl
dG2nJdkP2+InZriHWnkjkeecGMWhG1+58JIy499KW3vINUJbesrUWfGdRE0GEFeDWD4+t1jma8A0
gIf2etc9+bZ/tSxO/SLUnnqvffVIJzD1t2ZKa3c9nMcZxnhAvZ980NpOYVn0yr5yA+iUchvI9CDh
nTrjWrTyKlBdrYMk/2ycfpMAy+z66tu0X2N1+17LH6hDnlyxSwtFp4WAKj0e5CaNaBU3u9HmXMmj
Z6ezX1TfuVQO1ug2PNhU+qiKOn69DDSxja1qMx3FuGv3ujSZ0uKNRAU4Tijs1Fy2yZMWK4DVg53a
GDsKnGcW1i9MlRY2dnvi4zcsixFfVom58GtWPGl9jvB3VGm/7gJ9qxtMRZxT0thPwrT2dh2uArJw
AhshYx7Ka6vElz5nWjmoW9cMjnppP+iadXWDCcyspecpsBeF9UDeXxRH3+AgXwQQXbAoYEU6ClTg
lMK8pyNYKi5usmSSQbnLJHZJHczbFcaEHz6UkftcFT/UJgqOvmPWm6R46VtoFRKkUwfl5V7LLpVq
1/eiDHcEeUY7zXHw3uGbyJCueanGasnPP2ubpOhGo0aeaVTTlIxIdbGu2pBshoY625h071lXIS2d
ZQdhdKlb4OVePrGC6xTNdVw9KLqMbxgNnHtEnc5d2fKvkYUEaj5mg3QKj150SfRmWOZEC+1lI98c
t3uuQA/SES6jtZaxLoNi5w+hvhvJrMPynB09eNrIx/EoMkrc63oO96qjYFVLXAgBiji8fAgDc/e1
G7ly25WzrNPgpcJugs7rB4QBdWE5DLgS1t2dkb9UTAgXsU1dQQUnkRYGKYgdNyaUR37J4S6Ekr6Q
Qf4ptac4BERnVBKDjGyuDk54DyApwmgyAKDKfeIOWQN3IdVn5ICkBbZUFP6CXgTLcwv5cx1jBuix
I8S2Dws3BxMRxU5w31pMeyKiNxlqBpwMPfYE/1ANFBp7tQSGAC/1vjAAxnExohnQyG2YJcMhLsb7
1jPpQHfaCyFA4wGLJxfCd40DcoCagV3B2CBjUzYGlenS7A+Nja0DXPlT5HbJGqhp4XJZVcLX3Jcj
RABBmVdWTE2ldNd2N27sSh/3mHttYX5GcOvvfWbi6xi0+YqmakLFiqaDxZwoBbkG+aJZFJJhL89W
wJTbpeYxn6aNgqo9nQp+78lIN0hASVkOQ/6B0OES6KhADPctLZUWm3v1QkAdXFBkPyyyJX2XzFrk
Dn0kxSE/tEUX2D2WHvMT2Rn0z+R4ZbFGRRwp9abT8dnoVfRcpVOQIqLXxSCY7jQecm5Zn3wSIKwS
g9sQDjAWcjAaQ9keGkAT6QCmfsgZ9iTiaSIkO5bvvnmneAAWWR/AIDBc8o2iaulDrI3diLl8Zi81
V/Ys3vGF4scmxEPEGu7Q8HWahSgiLB471fuekWS5skeAhj5wM6jRRwNLGHkNubsbgyamC1ER8JnB
jCxopFrNs1ug6WfJd0L9smZy8MOQzc6zpLFLSDNeeC6sa8MtVn5infMchXpKQ0Uyr1B74xNtOEdG
tABVoDuhrlkkvgcDQnpPKbTQnDUhNYX6gL72D4IdbObalNnGzIMjrbKwiIsDNV73UOT9c1RM4RyU
sMlEJ/oYKOpLa7pok1iRlBYFf0DUZy9XPdTo0SGLsmKTemQ/ReD9+xCigMcLnBGzS5vwwlzE1wCB
/8EsD1BMlG04jpfSp1/q2cGSpevLaI67plEwMiV5vuy1R5ZlQEfUnu6TYXYE99joVbguTG4plTpF
mm9q3ZMs7Nur441XLBsIj7S6WSLzG3ahLH84AaJbB44sIQ+bipaN7Fr1syCThkSKh8wRHkM4dmbL
RLMZKi9Sr7MlZ9X3MhXPiJlzunz4X6QdnFtV3/tGMKwgTX4o9MZpf792AU6IAtqpUEwow5ps8ZIq
LZ/2NDgEtIMCe+pyJl+e9kY2xqMpicaATaxhYNqoFSsgNyo/vPB748SPuWf/kFMwbCPUbtEN1CHI
rDsBcj91VXUw0jJceWTTEh5GKywilBsxAgqVmpiIu5AZkmO0aCgiwBQM7Wszso9Gaj96rAnXdit3
nhxamor0HIsECXacUv32mnPokCRUEM8WxOBuwbvBKBURKj0aTL0ZWLuGiHkbZRPi+k+NyPSLY0fv
vSsZLMgHJ11ewHxR1jTNY+aoaMWxdjNX3/as1O6bSl6RV470uyPyFWL8WGWjiEtpInBDhrHvG+2H
qPpjYjjVbmBSGKtlc+phh/imam9jRyNAXWW+LsP8LavIfYdCcivve+aLeqGkR3NIto6entp43CkM
2JlSwe8W1bMiAUKqGSDQYnhNYUISdusuK0E5LOvdXSXCD5n6+TJLrQ+T1bkbky+A4sCjGsdcGNUE
3Kl1UvgKf8g7BQbnNJnc2mp4Jnzn0e+RGqR9HVOMBDkGw/0hNWrmK4btQ5vTAU/l0HFLYlgcp/sB
XA3VMT2TOHlhAIjXmOuzda7ia/Ab+8Q6PsdLCtYaVQn/R0wW+XtrcvUn4PCg8tOipnd379K13/rC
WHqh/HTpiBw03fpIdcNgjZjc1NGP4T+AbsoCnWRBMnGczAKiy8g0/4MziL6rKp01pIEWDyHKyUwj
kD2E+GUy2b3v4Sks8tI62X3NeTL5E8valoyGzOCsPtgXKT8Z+H/VAkfgQ4BnZqNSUcS+5m/yxicE
qlGWjgEYK3D/GPlGNNjIaiUeTARJNEqYZzP7aoG0bdqAEEB/oAMX5MjBKcwuUuU2gBJdY5YvCQvh
8I1Bt2t0YJppy2mRKSCVHNYRgMXrm3DOXZk+I4Vl0pRT/iYAsKL9GDMhHq19Wrm3WkJcUvziUKfE
L1GPuxIc8R0FbYe6YAj3bg78dUL3xKF2y2PGQQiIdgwxCCY2CfQUTFrd3ruud4BD568y33ugikKM
MCI8L7zBWvougJHdowlFIqKUZ8ip9x4h0U+e/hk3xBiSrrKHkaAl8AxCOOoNhknG7m1NXuBKHwB8
DrpGLwrAXq8iZ2rJO+DDQMV3U9yYmfeqGgZscYnfQHMIpEyMdP3iqf3VzSfbMos0GC4Hc+iumgZr
sDd5JdyY0HQ8fUk1FllByC9uSknYB279QGlA29sKjWaIOvU6RxO6aavqNTcxZ9G1FRTLfM4q8nmx
kpHLB+OGoGKu6Wq8gVrNeoAm5SAOrYviQupkgohOXTLnfM/aEKijLPdh0j+aOqkEWVohbXQxUBXu
s6rzp3RJE4QvCnx+1byKrskWTTyF5VUW4grikQinpPLmDme4Wd8CyWK1UMtTX9nF0qa8TQkbhaMr
CwpfCpixRlJJNiWz1WKv4aw8CmneGUqg7Gst/ENxrYOZekhwfGXbgd3FPjwcROR/qh7lLtVq8pUb
ZXRy0Ix4WXNK4csvhzimUIrEVeQ4aeEykwrN8tcsAh+ioXWmK3dDM2URpWM8at1nXplcvPL4QvX4
R1nF6zysxm1btd8gBmZ3ScGvCpdbv7Dsdeh0e5HqV99EWelW9kZhck38O1GvcnAXjZ9dRpfp+JDZ
Bh9YroAPvQEx9ReRR1xT0N9XNagkzp6O7JYgR0h4pwpiw1w4XUa/BKfLrhiPGDXLAH1UABg9soFL
UQyAa9brFAV97eLjFV+ReoaLT4/euwrKMTh4yHaNsh8Ld20hcVjWQ/TNRFu2gEuLi9ztt95ryPXq
zlcoHncVTlPTgtPjhfD/PeeiqGJRp2OwSEsyFUyX1MUkILymdLj6qnz62gw3MIjHnafpuMVUKCVZ
0K6KtGPBIx4DkIIAhECdhKchWyko4u5lQ9Kog/mn72oFWeF4VxocKF0/qCZ9zTrnAPRWzwLS6NbF
oH2WTngVJu6vukXPN3g/uhyLdRg7xsIiV4Lg8GNojfW9Mym1ungTA0AJsm+9YRI8HlDmofurMYty
34dgr4Kv+4zigrZpp2dMO7uCq0RubUcg0+e2BMdTUUT5qAz0WQT2hIZjf3gl17lkB5Wke0lkhQ/F
SIqnwbfwWY2ReglVPLqsGpm7Mt2utQAhFoxaGnGIONsxGg5+jQYsw7D7Zkc9eVyBFix9PDjbVpMv
dRALQJM1iU2IuCRCOaYCVVE+D/bQvpNd0E1kUOWaOx30ZoULY9Q0lPK9KRzgcYxc56al9G/Jv90R
a2IdkiLt905C48VJtPGj0ADVC8yWvaBI06jGfqxVf9PA44D1Q5OSHnx7CkP1po9ORkTvNObgi6n2
haRxUvIjlC3E0bzNyXNvGydc46UxDoXPUrZJjw5KZVFWBzupiZPGgpQeWRxRgEirgI6EaZHGFw/r
0qVvlDkZMN3O+4McleGx95qQMSj2aCbr44dbkC6DhOHO8Dv1zDigrDrPKjbRiAagiqjNkVgqaPP8
88YtkR9jVHaIislDoN3pk9KmcqN0Q3ic70KQKe66dhhg7GiwcgKlIAhMuNC4+uggQjOk9xqt1QH0
dRenwBjkKgq95gXna7oknyTbxFrXvDQJ9X83Ut2TE3XxC42TWq+/Z34en7u860953gOua/P6BXxG
uBEm7kUO5FoWVrcVlVLvjcHEHU6rud7P29Z0p19k3Ikx2bkjlLXfpamn7FSYkUslbfKXpC/OKYyt
dcfcdovl9D0kUfOmCJMU4jjutg7sqAeShMY7uu0NdnIGZbRS+/km71xj4XUmaQmQSR58d+OVBZWJ
3LylsVUirMH5AAl3IYo3EWQTm5uJO7qEo503EDr7fNzi0js6ehIf9Nb1d5JZsYK/g144KU3TRyNO
udiPGiBOFi5fWyqxL/iZub+P7eLrX0puxjtVhSLXaelu5obM/0I8H6GNB6/Y4rNlCOKGeJhol/vF
uvaAh7vwBx7Di9bV6Y+8Ykrt6rlxgwBGsxSQrxtntN5Ly9v5OSXEMi+dZWFGDJnM96V5K0jXvWUO
fZZuy3BVsFJInafS2I0UPW92OYxPVfSIOlDc+qygaAqLa12k7w1GcezzdIuZE9xbnv3aBsGTTJkk
MTKyyo+AgjlqusqiNkCmFJpMFzB5FLm86iP5tqJH3OLpak0NbgIW2lsydYyaOaX+HLJO3qEMQI9i
NU+GwXUwNOx1YXvWUh+L+Kmk9bgNmZXcm5kXPfV+Ej5IYIyJYLYVTTd5X1+xLME3mra0GoddVbDG
EpG1TrvKfGLmg01fH5ayzly+tMF6qse8R7fe2VDW2EzqTj9Zhg+mki1a4Ku8M6OLyN5QttlPpR47
Ty5vUk/d/IHqufMUeXRM87LzDh08ppRMvQevoBwVhGa9tczIe3LdsF5avRhWBskqT0GaKeBSUeDn
fL5GmMFDk/HZNdPRSS6XylNkVvVJCezbvOUYevlI6O69wt/N0Zk8DAoK6z7/Q/fi/tqyDGV+F5wQ
pOnn+SHYGAtYCNdUY11lK014o7JfMtpC2G80O0SopTscCJeF0/RoQdk3txiKNY8JCGD/+NYzqG8a
Akv4boL4Vrpuui8L9KnzZs1hzFRi3HrJdUtNbn2gD5feanfzllW4/bWhnoyB1L1Wzg0PWnrLik9S
84J1i9WQgKuxvBE+v5JJqj8EhV/d4sY82VGkIdpM142a1jddK97Ar8vTvFVMAB9a+vaht83qZvML
uaN9qKwsLb0VkE85WVl+1UZT7+ZNMMCE4UV8Da5SNbeyJU2mUFw4HgJ5bUoa5a3uufjDaBHrebPv
yXIFYhOuE8vsbn0zoc1scVF7oZFf4g83K23zVUQE4aqP6uHmROa6yLzJWrJSlVY5+mUf8/1zUznm
1QzyYV8rSfzAAed+IGN3bZHWKHi4b95NUWG+aKPfrX/eR1xegau0s5Y/X05tAmMpTa9a/Hw9hLXl
uqWQdP/zvhxCx5aiLTXYf/2NQlb1Xu+D28+7qPqaR6klLKH++Ya9AIWl4n+9t6/3O30OCbsMRl54
/nmXqjAFRjh9GIrcP7ZmC3E82lid7E6O9OPzfBOPRERbBHASEVkQ1DTd+I57xq52B6jhv+8ymPde
yuQyPy7NxjoQ4jTFg2vJeQhj/HnNyDq+6x00ECabhl0kZ0JNOkIhrHo97wj/kLh0AyJfovjZQ52b
SzKqmWVNW/NNRtEn8TP9wHIHG7Sak5quF5csBU0WWTL/xsr6YSxVeYOY3NLfUJM11VFx3xe1u3Vk
dQbAKz7T0P7MS797ipNgXKdImjcZFJ+FQ8ljmjuNR0ktcSEagdx02pxvaGUCa+h99WszlwiuQa+Y
y5/3/bYfse5vfgqF/ZcXmZ4/v9J8X0KJmRM63P/2GgpThmNkl9ahDk+/PfvnppCJvpUKX+C/3tXP
B+f74igO1tgcKT///BzTztHgQkyoO8PmElCjvv/Xw3oxDqzGUyO5F6ENRXLec37860mYfj6QEmlW
nh0LwEYv6jDckU5W3ipHQGGystt8d8UsaOtL7FTzpsmQsmAJpWzmTemN7/TnjXNY5/K5EGfA2PWL
rFvvqDT4needBk3V1lYNcmd+VElEc4+2wt+b0851JXYSt+CjQv7SFZQlgxtvhyymcR9rvP/5SaIQ
/oq2Wrqen4TNkGUzep9joYz1i073ojTT5pYoRXOJau3rvZd11m09STlhfpI94s8ALeNv5yeVlvJG
PdAikqBOn+vscf67cZ47R3dKF5mfoxYYd5JIast5M8zMGn4PC/l5k/ImYW9m/xj0WXLNyngzv3Kh
Ff0e6ZZHDMUG8b+YSBKfFns+JJmSXOtYcCyqiS9fGukVlk74aHiPucQaNu9g6ZBh7KDFkD7dJxWp
n23FRUs2PXt6ThRGjGpKVW7mPegPd8cw8x7AvaTX+S7FkcMEKgbDPd0XFmO7T9DKoTXiReabSpd/
YEn29vMWyWbqVo6IfObNr1dKyZF0lKsoeudQ93S+aHk1EyPH/UjwLckSaJQVGAY+xcDcxN7Y3Go3
OA9W636MBI3cI0W1T2nPQbUtqO/zM11X2QaZoj0XYOVp/1sVoS6e/VK36WreodIwOaThqBySsGb1
m8A6pNnufHQIyuO+LJ6E03aY2US8ivWmedfkbX587KiK6EGW79PYdbjQUeSaH0BAR82miqJHzhc8
hUTcA47mFc36TIQJmuoJxyhg825LeiCM+tnz/Lifw2oMLFs5G6NvHyTwWMqZfPwQiFfbx9ErjC+J
Qp1OrI63ERqyvpt3YFLRIgYpg5OBGuxkOR3Mg+m4UMY7+XGg3Zy81DZu7FqrtPKV18aFW66Hw6uJ
eLKK0b4pxhAdq7jtT63NzxuNlAGHBWVoPw5vzH5pDER5tYNeR4FZ0Fub9+hK76Ey6/Hm56q9to3A
33gyq6Yv5lpMLxG4eHaswlIehkrLdjIYsWTrCUr0BnYuqp1vrD/o4cWlAbit9A5Kb3CRnv96u4mG
1P5IO9jckDxRxNgcG7Te4NSnHSwKm7Ch9RdM8MZKLWS2TcKhvupq8X1+6SALvw1d41x7pyViEBH2
Whn15EWN3d28Q4n65a6OtPpSFW2zV0QWL8n9lR9h/DTv4CuAIPjctNODkh56Q6zR/LcHDEh4cO03
LhnGEsJ7v/PDsn+wWcggquNzqYyqaCKcm2r5xtpIRbwZ9Dy+MW3+eu3UNsi6Drrs0YYisRMQQyHa
jcEbQZXQzXiJnD96HwGpIcJUMw5aKKuF6Tn6N4uk0NQGm2VpJvmJtsKCKjDPqoP7Zn7mWMUbLHio
yQtCc6CDVNOFKLmalMi/3p7rynfPcZle6/i0scbH6whvxzP/7eeXaGNIr1WuqBc/4iSnjgQl2GyV
dy34Y95BDrgRC6IIjkY0RqdKUtmfj40KoUTEQ/IO5xa/TO6LnSqS4sFQUMl8fbAhO7ecBrg2InPJ
qGvsUzNTChb6/BN7PpKvYHSNfT7fi4Y42E10i192+uWf85McOxX7+V/U2DQf+QWqFaOwACn9fLlo
es15p/nVvx6Zt79ejspaPC0jieS2dFLdp3fzv+7+9XioIbcqgnr4+gjznl9/ff5Dv7zFr7/kOo3c
RK769ZrzPr+/j6+nz6+k8auhjhlFP6rEy1Y/38f8r9wUcvf/mA1CMOrhaZDf//G3z7zBXz88fvfD
PPsTN8O2/wqzcWIR9zH8jyd8gTYMDTCGY1jUlTVbGAB1/gnaEH+3dVO4quoauqHpqqb/C7Rha3/X
eILqOqqui5mm8R9V3tTBP/5m2n93bdexbWFzSUOp5vxfQBsOH+QXzIbl2pZwDdVwHAduh8Pf+zNm
QzA+lRra5pUO4WhduSrAq1IQV9gwaVvYyPsYlON9OKSoBW0UKUemqAWLNVdaRJprkOTLivW03pAr
qU6rWBewTlfEkjZm4bIItl8tqXrH+bEsGE5gEteJqm3dcKzfq2iAxl/kcLDsBi5djQOLyKHhtbGx
rHrGuMzHkoqYhrSsA5WFTwTdrfCS6hwpFVXeylEx8HKh3eWFsK50Sw7O0AY7wroayoVNGgDH94IT
OhrAlySAAn8W5cOgstCL/ejByVTgd61Ad9cLWAp3om31XTSSHS2CSD/adiy2rqak96Y0954Wtlj2
o27deeqkftl1o/xD64S7N5z84KuIvczwZHiX2g/CjZ6re2GO1ILp8741e9XEmlqlun5LKSNAtlPg
QV0Gs64XER2Joi9N2hhBtpaQBxax6v/45bS8fNFT/iNr0kseZnX1j7/ZQF1++7ZNW9VUG9KSbTpC
5Vz8FaoSsyyvYbYyjGBlJ2UuiVWkPSlGlN5SV6CYcvKE/nnj1foCe8eH1ChhmC1FDkR/6xIFQbRI
tch+ZVyWkMHJ0LKzGl9Kpt761mgJ8lOqfSeQM8xfTxtZ2kbRXRjcTjacdIgfGzTN2Kglzg76iuFu
KMGXELF4jNEkb0ZHOZmozB6IACofCq1aKBknDMMQtQ7wEBO+U+nu/DC26QyxoFLijVB9OC9xC4cf
JPxEv5af8FfGldJb1LHDRt/hPXOnjahx6HmFklJIWh6hebsHlXbAY+fJEYELBDe7syOaZvYBwhkn
BuYmsVJVlPK2rn/qQw/mtaKzVOoelk+jSuPTX39PLJB/+6JMFb2ZSgnfnq4Ptvsb/cZGR8s0WurA
udp3a0xKY6GvdYzshqzaM+lF5UOPu+88+g4dO5Rotu2nKycIq0NQUJXurfGslplxswY6dg6gtT3y
bv1rc0x69B5ymFQBHOAKC8kqHvoEXqZ5MQrRTyuuk9BHjEKeRbU5sBz4z/mrHrM+GhFKNYA7DoFG
qCqrtPHiVESadVnRbOdnO2rool5LomejoaMlmMXHHi0v4BLVPq7VaOu0Uqyp6z1ZDuD/QSeq4OtQ
pylhJtAVqwcHaAwGBZotodGvQgwEV7Wx73UXGWVTGME1dNKpb0s1XCOkF8TBmH6WSrOGG9MQj/4h
0d0cnVKLDrkKZtWKvoXoGk5ZpDVL3ZkcRHqanxp3fIQug6k/xRApTfUqUgVXxAjUcfTRCXCjNAj7
o44zgUtPZjW3zkVmpQEjZnWS1ygxc/tYu4NNSJAp9vACBreXFIlJSqid7AQszV/6gdz0lD/vUY7q
N2H3U4kzo4Lu9ueSuNMTpiWuEPn4IxsVsHl27i2K6XtGT39v0Goh/bAMYIxkR5YgNIbaJgNVCucz
aR51BowNxklcXBU4uzpCsa/rukKaOWF0UYe6Dr6Evm18MnRyhRDhf3PCapCf/nRlQZLA+cqiVxOG
bhvqb+OIOuLNapliLlDXm8emoDXn1UGFfc6iMO9M02lAJ46Qb19fdGAlyLz0sT+aIe59EQttP9+M
Fe5FLdZpkFEF2KD/em5Kfo5JGtKBsDIqzwYRzN/7MGOyCFSMGr7uV6tIC4Oj53jWfR1Mi3oavbSu
W4Wecp/0d7WMHW+veQnt/6Kszu2nTCrt0CqWsbUDOA3Msy5U1oolRweyawnucN7Mk7rf+hCDkKnl
oDvS0tvi7GWkgADtUi3gBPFUooc8Ky3e7JR1osQEtWlcp9xIr8Td0aK6ouhVIVtqiUc2RvJBUTMA
tO2cpTb9SskxCxyZLx3EXSABY6JZ5u8+d2t9YzZlSU8opx+vS/zTNI76y1AFi6YW6qGabpSx8OFI
kx3fayyTkKM896Vir+NY2rRjy+A5t7QTTKNVgqAt5uSKUZg54FVZNCgjdnFJKNe9GCoXUYJF7lJk
ngLelW80xsZFv/SU6e7Zj6FcSjH0l68Rk2I5FGlixJ48E794Gj3ye0MoK8Nl4GnFqSlzd2OE6bId
ehNMl3r9N6fdBBz782mnkxVh24ZrEFPvot/884BGHapIJIZSUIJxvc+nLyMRrn+Mhyw4quQtLDUT
SEuCLaNGlUdQihvh8CSoF0EGaj9t76dxvg493TtYoF/WgVVl8apEG7SOqesfMLJsY5w9NC3MaFuN
gB2BUQB0FE9Jmqr7+QqquNAnoxJJuFmyHIxTH4647fFNhEgleq9A7JmPzl5XR7m3vOoldoiNj5Af
TV9+woq08DHJaq2xMrKkRfnZiEtvG8alARd7GD1zb+N5bqaTtdIikwtg469EoOPGHSxKtZQhuMCY
xp0fS7mWJFltBxsBLX5bY+MFYGB0uxi3LMCgBE2XvYrL3vxrVO0Dd0RnibriobOKB9syq8f5hgw/
7T7xXgrLiNcdrOErE8N8p1QHJ+W63IyBddPyoNtXts7110+x9uiIRm0X2OOg9spBqW3lQLgpq3OW
p+gxPF2uG6t4JG6yh0qGH5ZeCKe1TfHDSuJtqta7nsA11R7FU4ieEmxM1D92TdUv5n9ljr7663PI
MX8/hZj+wjoFdAInzVJ/nxPZTumXqZJqS/qMpIBVYeFNtpj8haRBOYjoGb+LuW0IMaLBqZQPtaMo
XOBjmDFOgPvAKLVDPf0Ix5TqsRIR6jbfZ8V0VuZjb0KqOzoBFRhNgKo2Jb9dWRbxPo8M95uu0oTj
6ooOAAX0wjXSZpMqyL2GLk0PCpxQgmcIAjKa4EpbrzpbeKeJlG8PGmo7M2yGfefEv94oE3igbiTZ
26zpt2pkwaJsg1czbzhh5oGM8/fTStPv5XQtrKcbhUR7i1TsM/LRpTqNUVEZ3339zh19NNZp3HRX
Bp07v6z3fPwQWyQasCEql04YKtM45T3YgwBgOtGiaR82+Lj9/RhnOCCakMbtmGqbsqTJQSPnHCMa
uFQj0ccx0e6tAB5a5nZ+j9y7BmuSOeu6Rjzw19+27v7Pb5tJlcq6iuqwcKfV2K8zYNe3vLEWlraE
A0tJMkQ0SnNhybhybYek3DdoLI9hn4mtqTUuKWrRj1TxjENUmu1T5uot7FmskYXvl3dDEZ1QnOV7
FZMtyyJd1scpy4BTyloCVW8eDfmRaoHyGmjDUdOZs+qc7rfBBAqRN/r7X3828ftnY5qogR1CFqLa
NOV+/2was9bc03BNSLPD30PAN+8sJH6hH+HDV5IQvvnONhrMRSTQvnrJyKgyKAd0o7goRkDQ+iQe
Sss7NXX1r3uqfFRJP96qumFdVYEiPkuJEBcIW6Y5zzzxwc7HPv2Q4+JpivJEyWNAYd7yQnD2oi2n
xabqnY4JbNfFp1wSkOBFXA2Q75tLV1Di7lRhvHSlUcJyNZvjfLHrIWpoKcUazRPNN4++XqY18Xtv
0H5j5O/W/+YI/j7tdk1IkzbUSZVTw3RcVuS/nh0B1NYGu0uNyDvKAGGV/TEbLVa+fRb0R5qF5hoE
7WdgRgjXRlHsuBiYiDARNGaILoDSykWbONrOUEVDDuxdaceLhi/sZvL7P1YTttpNOuXWM2fcx7Fj
v9UJRudID4+h00B/GsWq8/PhnYJ7DfAVZCV2Y4wlKTZ9RWJXNmPL3sZS0I4ccGGWmdMddUpv9zrn
BuuqLrk0SflHT5Zhq0OOiArvieVPfdAHPHrzZpjg5f/rI6dPC5KfuE741YYmKHMYQEU1Xejzgubz
4zHMfNah2n/akWIHcWGbX9ODjugnZrscs4E54KT88orvY/jIpxY/TJE+99J4CCLI8dMyz4qM7mA6
/cUwtpo5KI/CNMzrUCHsLOLujK6639XW+G1InP8i7Lya28bSLfqLUIVwkF6ZM0WJkmy/oCzZRs7h
APj1dwH0zO1xV3W/cCi5LY9I4uALe6+tnqoELHNV4RcufMaj//xriD9vBpQQBieDxvXDDUn78xIy
dS2LrY7grbFq1RVtLSr86cH877P5S0F4Bz5NwnY3Xi+e2FrK7dz66D7iklAbhg31MGWRmtwt/P4e
PaS7GHG974NISbhSwmJPSMi11iAqzk3Co1MYz6FkMvE4pAMCOp+7SaskmNysH9/MdaPYdSWlXF9D
FaoQ0POCLsPesx1Ao+I18w9Ibifuh/4aJJSDY2m/G16Srv7ltfrbxULJZTocOZw1KmOFPy6WcAy4
AmSKhike2W8HCY5L3381i2KAjmYom3ETRGxDC7Tf71xwO9Jqu5uVJc8VyVnxSk+Pogs3FW5wtkp6
eEwNYqNLvfo6HylzV+V2hXN0jWrVem51S6i6+LzDn4mzbae01amOmvBgQI82VBZeuT1wB4d8AjWb
uLQXvBE9S7n4JZ9qVkpUFEfRe9P6a7spxne38s5lErzMjVXvYV/oCsMUpMSmGhagtP23m8/f7z4a
s0BGL0B3dJfzbJrG/eUqyXInU+w8UyjMxOfcxVvcYbjqQZX7hWruJOXqgmIVfIoWX+fycNAqhgxN
qnZgyrLs0Xuz7HZ2/CuPymNux+OQ/NTUNWA3ZKrxOrrXjIrnPrf9JraVbEHMO9HL5q1jJPrcOF24
fbxgXNVEXBBycDNYbhGJYr5rxHScDZcceNTrxyyB2RaKmh1bmZN71oRQw3snOOWVjlt2iIgP8S0O
KYXOIAPzPjjlsGkBrz0NyvjMsecu1cG9ocul3E0r01noUysIas2iRyGUXnV947VhQXjOEuILWKKU
imhOo+9pz95oXaKptiV+9ROb7wvpfUj75vcatqRcykGs8VqPuFmmvruvISr5/S8/Cty3sbchhs9j
HMVHRul3bXUYpBkgmQ82UPuRBjvpU22lFfY3n0Q79q+/m/2kFrsq77xjMT3YUQPEyyz0nSh0FU5e
dNW0UL35bfakp7HxXuFxtunrgQKbIV3D1PENSYLpOxrBCIb9s4Ec1W6C4Dw/IPvcPTrJ6WfNP4Ic
UNypVlUC0swunVP8gCfhrpmD2hfik1QChfte26J4LbZ+Z6tnFQPNorGouvEwrB28r2TiYD8AVg4H
1sSnPMQ2qHqN6dFU07WBYmGySQ9NjPA7MxMGkjlFWqnLnrSljkxvTw+uytDlRy18myeSVIfGWs7D
UZAsEAMyVz15w6ieEsdc0UwyL52a7wROJyJ3LIZNVeZnS0zBiIi76nXeE8biR+k2iD3rhzbKD1Xq
zEa69gvyoGhhqoOOFZrdI/7yYvsYTsamf09liDSWz1DHrMAp8VTR8tjhyYtJWqlCAhFzKYbdXGLi
lMIj6JZvZmFf5yYwI0poHyry9riOpADRFMnq5Evo+F5v2xtjrIhLD6VNUW6Mh8doYv4Q+X2EaDD1
GIEhMPyBPt/ZDAoBApXdGe+GH8VYu/HyMcEJi4Lm0rYY9yiKJXcA46sNAnISsWZtNVfbmr8vz/Qf
yKliCMcGjp4G63iwgsHz3hUEomNMNdCYaG8tzdBlrhNNvoo1iPheb3rVOtOabDn3rPODKhy6V9iy
/3IrF9Mh9D+3cgbEjqE6bAacqa/+41wXmBQDgk68lZVqDdVLnm/sgZD6+SRRsvD3l/OLaut0+XBh
cgp8NrPSRitefse9WACOmr7HjY6nPblTp2CMw1OdpsOhrdVF4Rb4jTs81keYx95iVCiEmulLa4Qb
n7CbXPnWR5kl4RkMMke3TZfkD9/YsLJQr4zrUAaHoq8aUBDJa1fEzQnMOLlDNSQwvUrUjExlDJWK
neoMhVkYhsSnb1W7yi9IA7T1P98O2dz8/XVzTZtz3bDZ2Qhr+vO/HO5OYPWoiTp7FYV1vzaQb5/D
UlHXuEkCImPNEg0YdB/J2Moy9a9WFpu7NK7x99N61WHYnQpd97jq24Qr1ohWZeXwwfJyEhhkLZ2V
0jfmvivIsZqret31ftodfeEyYj7+orEf5lMotBc/JxOqwCmwG9X8quoAoFKRnmKLEHYZ0ElLQElY
pb71zHr38C6KK15cNomoAledB+ij6ekUAbiZB98ozMc7r/nM0ZWRBM9paDF9JYjwfNLHfR90OAaU
oj5S6zxHnWs8zQ9aYf8gDB1ZnC2AcgFr/jpfW0YgnxiPOec+76zto9DnjFzNv/78iswPgdNdU9AQ
4DlKQtHQon9rrS+Z2RVHzQKsNb/C2vQyK7nlH2TlHKVRErWDHdcqEqx3aWLuXFgDL2P8Lc6DJ15s
9Xl+IJm7X3pRSkpxXnKL4T6gtlVI0igIWJfOp3cmxvxQl4S1RwyDCMDzuLeJD4yR0aaLoN7kORsO
kapEVWQmEzAzf3GdpHgxBGE7pDr7x/l7GlzJA4c+rInpT1sfKw9mVsCReLmzqVkaM46+g1pEROQ4
CUP1sIQJpWjKV7rM6YhjSK/GLIlK+uZgBXUdrGtaMNR0qrUeg2SaD0DQxoi95WUuRDvojVcjdy+q
O3Z3O2Od5Gb1XkJAIl2+VJ7mkuhRVjAgGK+lTe4vfsPwqe2MbOeO+VUWxKS23Xirpo9DIOMOxpnb
P4WpJdeosJq1Yyu4BwIDJAuArsdDzOC+hLSAKYfuz4ziHhdQWt+wVqawpbhFTJ+fwIspXE0nx3jB
fQlKwPdKUc4ySt1n5v9QXZr8VKmO/lq3pr7xXTiARWsgweiJYykt1d/UOTduhDvzuqCxHdKDJDdw
WjdicKbmt/vvs/l7jd0pIKa098cfAo/pK5GtVN2DHqdLbtZR0+4VQuQW4IDEc2J+gjLJ7nhlkkPe
RZ8IjbzdCPMY9ql3KawP+OlgIYiWvAZWXhsEgkQdXGn8vmMtAb8zy2FThHoFh2a3aVItX/kyjFeF
x8yxElbwMhjvRQZpqXzLx84+z29d5PgviIVtfIncLVW2qjj3NM/8YZNPBCzD+pBTZ8Vp5mxMAgAO
KYMdfuY0anaT4DsqFgDiepw9oR6m1FXlT6ZXNIhsINqwze51QtpZQAcWJvnTvG2lPes2qWOPq6rt
ukuVxfLikcHiWhIcsmXyren7gvjWTdaiWWosae4a/HPodeuFNGv9qQGUvLd9svMKs8aJRqzKXZbF
sFcrwt5yRWb7R11VT366zKzZwnaMMVHb9+ukNhFhQ4NOPGrItgGtqOAQvgXEBa9su7t1U/1v2B1W
Ss8NNxHR6odYI0VhXt3Nz8jL0w86iZrLGhci6epW05EGEw2gI0ZFZ3PJEoVkcczLuQsbp0oT/9Xx
lVuRfxrT/sF3298PeqHjyW3KxTitoub/r2wfNH2Q0xlQ3bygDE8qUX/ErFx7UaQ/pieg8KpdkEoq
9ahqQGplXrvu8yZd9U3bsP3Nb8z+PdRRfYjfXxpLmTverXIz5dYUkG35O1Wo6icvlCOOlBKzs9IR
dBb3TAPTcODUrPRTrFj7aLTVk6/gGAlZLe9QGz8rU0U22l2wiJ2a9DU1HQ+AuSyAEPHVSxO8v3UV
MHb7z0Ng0hFZSlFt5u91sbYN0vxk9Ea9sywicNg4DF8SH2Umb0V0rdCbvOh4jUA1FhcMkZhcrZYJ
yVdp0DF3SRgfBt8s0eOW2laPNe/JdD6i8Ct1d0gUOClUj2cWrM0hTtmfo/ViiNZs3Kqp901GMM5c
Nc8PrU3rqMOXTOpsP69ZLMOol4+KeR5xz4sQc0wM2ibDejLx6kEYCwBNjERbI3haZl1WEF7nYG1y
eVcSy46fbAsTFTA3cRF5chBj6G8QGunXmAOX5U8ULABG3iLZiWfoXuqgpVw6Cg0P8qLEG9lTFy4q
xekZOTzq8tF5SCm5a9tKdiH6i5xB1T/WDliY2jaHS95ixy57sbTzjmaUWcnGNu1gJUKN6ZxX94wj
KUsASEPCMgfXfi0NQspaEgOXPpPedd1iLcqrqthXNV44HARyQ54dlcC0uE4N+dJAFonPquIbhybT
CFisxI3wxHbh+BU8WZYTB5HLe0nNd9XZMRCMPe2w3FZp1xEBn9us6KDttI72VMBk2rrSgReqFjdf
jNXJLM2z7fl3MX185wesCrfBr+E8Tt/qOha9OnTuTYVRPoikfH7sR7Fj8mP0yD7r041alqwexxCP
CALMq12KFl9vQ4WRatola/MPBgrSXFgq8IEUf3OwihOCjB7Lr8q2LUCwTudB1VLdQzMtoTXfKTa4
zMiMejQzvnlSFH+axjhHc2z016ItfwXfKcqVnYB2oC1aX4PyMckvwkJ7kbEghKCBTGeqHUeMXx6w
AWerSc52zofKXOaxW+1sjHorKCSMHKCMHUlFWbg+7IpOfiijwWxuerBV4w7LQ+yLAFvWvGgR2sg7
LFTzxNwydEP/a9hgKTGjlJaBaQFqrzi7GWH1BQsVrXUa4N0d/ZR7Waj+y8TGMP4c2ZiM5rRptCUo
71GA/FGi1gymeqcJoGWl9daaFkGmRuNrqnm08qdpJ+Ena0MELFYHILaV6G7lNGBkd+EvVZj2cD18
GEqkdt7yOA3Xsf1lbEkkzVuBuVLk44brZjjX7mW+y2NXKJ6KMEP0gdPGZ/cGbrzML3qY/SzLKN7H
JUIbs+1+b4VnKZFK6P1KlAx72SZyS9GF2BTxgOyhMp9DJFarR59mRL2+MaeOUPdGeWk0b9sOLlIk
UaZbj3CeQ2XvusoudsVksfV6FCG1JVC4TKIOiyWlKBtuDkYwkjJgjicjSXdoCaq91nRUYaxNqL38
4po1Ir2JW2j/LsBkKvMvRZEWcKi56z/2RpqfWkvGf94zaLBftSzTT1xdSwWFrF0BnyBVAci+lmwM
gRssZXXCMLarb3GY6rus19c1W8NT7zonNXNQuRbZOaqi8MXO+nidQA6bxAsDh8M6kGwA543TPPfJ
1PRmlyHZCwNb5xz/6jQEKXAwLFPh4FL6T/XYuSmDAW0wz6kgdK1L5ED7raxbIghI+YTA7jcFLB1X
RVzAPiwvXXWdQ49a5nTaGw063tpOG0mjHwKa57Xe5Q4Z3+SfUpGNvbpSU10HtsWDAUckRXR2+f9v
AZQGYg+bdtc0gfH4zxzsnRtRRirwDMtcJXX307fi/uyUQtugYwcco3bjRajg4p0ATfQ0W2yb7Fjl
hneHA13vFNNt+RHDSgnH8EVjsbsMsR/uxRSFyQsRmMO4DzTWdfh/0nvT5OYtPM+3jrkE1tHh/T4Y
KALjlaL6F1laYqLwVTemxd2qqgZwWgn7fLfXBSoy4n2pQGEnV+iEWWO0FHhyqyuxD/cRdbJjSJq5
wUuWlYyZzYT2U18k1q5Us2hXSsY7Xh7+tNO+P6sDndHYe2sta4yDN41WgH93m9pOuYP09q/Mh7Vk
9DUfgumWQ/g3hnURncLECo+j+BZMmjNv0NOnoRm+O97grGQAOWweXM0PxsBoFDXIk2bKmyqZibQN
NnuFedY2CxM6GSCzYMzTOt9yOfkfSgS8nIC7D24CC/RJw1fHlme4SNrSz0dQ7dO/Nv+784MO7beA
b759HPmyy5Q9pfeeSAMBEq1IL2NsiYuXgMdQgD5/tZKgXqk+rmK/IyHc1n1xzdk9LuLXsrHqMwN4
0Dq2PmZHAzhtwzzwi623P03+Njg7F8Rd7x1yJYG0g/zXXcZtNqyLujz4el+c0Fr7e+wIYuVa+OlC
0i2m36jz7O7Fc/3vqh+HH1XUnZWgkAde2Q8ZOPjNfBmfFHdIMDG6LikhSA7VUW83ZcKlZEptk4se
mnBqjKcsCfQVF21wGCwisNeNASE2s0kdNFKo9o86F3tGvZmrMhsZxqEh86ETIninD3dY1KeCZLH0
DrnGxDRnBlCUk2CtqdVwIJ3b2+UhwY4eBuJ96tJA75ASr22Ss1EQAnZYBdIAUUD9wFJZxYRuTB5i
tSuGY2F+kAhBAV4UG9XHxx71eXqvUkeejJHgwCKTb2S693AintNsKEEw/Of+PD+zO3cfCQEuS1W/
aKjD1gKm8CnSrWcEc8NLl7XWQkmreocMKzv+yxjlT4kiQGQHtJLNDIp3EhXs/05RGLjVegYDHJyK
oPxqLbIx4GR8+theWjssvypaoK6FqioHYSWUjhGBrFFDXYFpQgLKLJMrW6mEPBmexbFI1l4qgeRP
X87f0wDZrecCku24WM1vm4OIhHq9YgfxC5cBBuE6iM+BGQz4Gwip6oOwW/tayY56uh96jcmBPd9H
ZAgfscE0gCcXhmGV98nmUbqkdUookUHlBmYRLDeeszXVjblOCZNuKy1fBkPuL8OpUyuLPH2cV//8
chqT7uqvwzzXMOBzo8zSHUIIXPGHLsvvSLRCsALFOtLxr5stezlrSJcWVsoEdecTuUaLrgnLrQX0
DfHcf+S1YPw3XgMxo9LhFERNp37ErecfFLrNs0oO2knz8vrspbq4xDUs3zA9sFg0TmQNM+DsXOui
ZJtw6qsdtzk5uCb2Ze+N/7ZT+VMB5LKT0ylpVAZvjtCsaaP3l6mbyi13UFqkFnEZsDqZFJBVXU1Y
DZZwZIsghJO+vRl6e9iH2FdevLQC5aa2gIIG5oGphUJC61i99Bk8asfAhz14B+JdWF2ncXrDo7cq
O6+DVUpSSEo40r+oPZ0/P/KMWdk5CsNh2ApC3PpDxOQ3rq/IySxeox8EPWZ3IEw0fdeE/iechXsv
UcbOY5L0TUTSXmp9Z95GW98B61OfglgHs92rwIfL4E1gZtsLDFebzs3xMlXMalongnFM0tMWLZV8
9gPqc3q4BfZ452n+KhqcdN+p00kWAFj0JlRxLs7zM9MvgcXGbKc5JyeQ4llteoWeOvpdftUayoI4
4M7TSzECMMAvE60iu7HPXVilR1wNbKwDEKd+ccyLXn+q2/676YRyTdKcfjYcVCo+w5GuAr3RE8eH
rUTuh0k40jcWZXenHR9H0+BYy9Ftvrujjkqp+dapg7fqx1q5+Ln4xNKbQT7uCYmNh3TcO3F4kJ0e
X9tCfZt/nGkk7BPKkFrUzfdDh9VTRUL29s9X3fyh+9+rDi2EQYWNvt5gZfjHVWe7TUmsrMSZTavu
2N3B1X5kVZBgh+k6e1mqtb+m4KmRnnJ69WRdrvtQ+a2BFWZF3lLoPxlW/1Mg1ngCJwHA3Kld1pwR
enmvxcGdZSBAsvzayGHvkmK87FRhbv1CES9p3FwlSpZ9MNX0ekfu93ybki06nqot/NNje1YQnzeL
COcHvYlddmm2xmI7+joLvlCb5idNiHf4OVzUFTGCXdWj+Zge6ip3tkPW/0BSW61JXTxqbdlQ4QPE
XEPwE+A3svFCJNR4CQ0D1yVNFj6858ppHJzNDrPMpNXbczxJ5UxCYjdWi9Txn98L829XFx8hobsc
DQ4ODC60/z0g4lIx6QVqPsKiQIw3jc44vQn5gCZlBwWeZAfvDGCJqzRhMkVR9SojFedeBAaYNsxF
KRozbQb8tXJUlRI6002VQR4ysNDvDnKqEwu4HyuSxqKNy9YOhr1NwBPLoC8TzJcaZVxH7Cy2mKsR
XNqhYFDDg1ag9GUj2SEKLcpjStTTvKUbAdgxjRcvVeH2X3LPOgws/JemrfxXPttoSPxI+V76quGt
FKGus0S+aJgBH31sGVK7/fMrqWl/bjjcSd4xCS1d1hy2Zv6hSi9F4apxG3moDQZ5HKWomInZCACb
BBpi8dYpDCwbYUAuhHn2WONFUrWXnd/nl7nfZENAImjpKgumFreHECByz489hhl+M+YWnewj+xTl
GANb7xnkcbJ7bAKtOiJFTS9OoN3YbyeCiE0/iDdO1tW7ni0A923wMhNwaoqa8tSdPnBXUBNz2P7/
XkIiDV97vk4zi79lVnAakEaXKaiibWKMd6u306sxCShq2d9DO0Zab1T0ICq44dIAUz/r5uYxFWZR
bZ2hNd/gFIn2ttXGK443QldcIrpdI+ReIjxizaZxixJ3d5TFMEp1f/Lf2WxZOhhqj4Ihk72PSZP1
Sd9EQFq6wdiG05eiZ6rxuGQrq/mRTUv+sUIRNH9akulL3Mm4cskzDxKrfuWevZrL5lrzm70JUvVR
m9OvraxMhaBkdg7RAnHy5PiwH3CTYGGeDqTOMAGSTopVzW5pnJj2MrXS6OK1JN8EnXkOxuxtbipb
LyexY/pMPpwzcIuNfcc0xfUE7XONemWrecFHaCfv7Tg0h9keExnv//axtPW/VTlI3izVcUydzyVF
4x93UB2UpYxbf4JUTr6WDssS20h/OLYesXU1gCBdH8P3wIp2Kf6Fiw7LatlMH8oucYFpLB2zCTk2
S3MDj4bKEqL/IpCWspsXyZELKOqhIOfd+6o5/m7+RKeN+1GYWXQTIvWB39fFvW+bbuvlGE9rM/qp
9l6zi9s83Mg2/8w4na5eFn8auRZckJnvHCWIbmbVkTKlBh8YFEFiAuTT4/Zuc2fA2eCHLw1Igmn7
PHbBTYcwR663XryjmvQZaDYZGXyT6J1hQrOQShoQwuDb+CKTI6IGwsInSKLvtNUl777Htmq+ssqS
T4gH7q3t37QuL14L8LtEC2XNIfFsj6FOQXgIiTOzQsV0EApKZgdreuHXeazDECleOhV6FVo68lub
Z0bC4so1iuiDs93K4+IkiWt7Fon/zq24eKHqefLLlto4zFEjTyugnOiLtUMGENnF2roywMalpqaA
UYK97bFCWra5lx7xIw3fFIGs1rXZoliEkpB6EjiHTNfJhnVbh6imROCm50hQ+7xdirRBlzAJgHpb
CRCzstHMpomGzwv3hN5XWxek9m6dGGmV0dn6qiVM4a4bnrkIQzf/5lnOy6gTa2/kV0YM2lDZHxq/
2TLRkE9wby53CJHrXZ7DVXbnnmzQnSc30PCxJdkTKFPjPROU+kWFN0cS07jIi6Dw5l3iroztXRhB
9i2V1MBYY6tXstDEQsOFUk7ygiJM+5M5Wig3xWc58sHHFcsMc5qJqbwLJxA0oKub9kDkxwG5E3P8
wr6QFEHonqHWh7lYnL/kRT4mSsLee97aTv+FJD/UbpTw4Npl+ZKF9X3erdr0OKuizlC61Ha5jDQb
BkM/aDuOeG/ypjXPVQQgMEicn+6kFJ3lovND6rjfWbYcpc4xPKuP4oQLKLfpsTMtPtthY+5we4Mj
Ip79sQC0CqIUsiaw/5JjPIcZx0pwR0darzyHhWFaeLgTEJo4J1clk/KxEq88ts6zIiWLHI4lIbER
J7WFkpRFC0QlXvlGRs/24B6jWBbvIeDSNQ4e54pobSKNGJdoWlARqrgYvE6SdFyD69CtUrwrhUHM
qG1cRZ7j1JCOfzabqtsKUURMx0zlw2WTu3gMISO9ehsxlN1mNb3r9An5hJl3ihPSwriG2Ivn1nUW
PvWp8eQ2HiApHOCixABPRHS0NNqchLA4fPG4c75rvWRObZ1/DynVyr/OfhVckDQfdj7sNMh/p74N
yk2omSkAojrahZnFhEDG/a0epqjKPmQJNooXhcHNG7vy6+yOKlMjBSg+wnWcLCRAYK2LaXM3asaS
GXTkg1pri/wtVQvm7nH5NSrbYJWXSs22mB1eEITFb8lYEg/BNmTMfcL+v569DuHo/FDiyHjxGCGz
CgD/rA770THbT8SAP5jW2F+QN5HGXGBHZ1CTcocndzbpMWRgcYuf46L0j4Pb3MtJbzV/smY1ctIn
Odt2oAb02hBzviKaqX5L4ohJQYfMzXuuCJoR2dv8LB6NvWlnZJCG1bBhetQc0y7qvY0Zl8jXfdld
dNLtQIPi+GFq9q0yIo3Rt+jZD5QGpQFJTR5/KGvbPWQjnHuyf4DhV4Z6Kr3yJbJ9P1pEtWPskzg+
DtOicADOsQTw12zBlYXHxkm/5lHcHso2NhbSaHCO6c2nUbn1Ogk9f/OY6aKMYNd3ZhovTwM4Pxe/
DUR7mBp+UQPdzOQdMp4ByVMqUG5gJIkq9n8w+Ch3TeqMzA0SRAQJCpE28rVlLUy22vioNnalMcK0
ZbuOVSZCc6UKFmMvpFasjSr9JoVCcO/YRoCNm/baNyALCzslwKC272oR/uoHx9u4fVus5wVHZkVy
01k+q0qvNN7RvcJMRId0gsnNqNacJKjRpvGVV61NqHcqzDefJC6Uxzgj1SosTByNve5gJvAvEcUJ
7Dk0RuiGqzVwBP/NiYyfIo5ZAWUcXDAjmEVP2k2rL/3dPCmh5Aafxr9gkSCwsMsU4ZkBAk1BJagb
ZnSDig3bz66Pj+l+OQyffi+Lr/O0V/IWHZkEouNyG/+ikhq3cj1nb9W69cPpu/c+glHAMPNpzLro
FrbOkSOBLRVgbeUArNI/+DJ9f8xs2MehcYdhOhsLE5Jx2QHpwl80YZx+jtShKlzoBRPLl4e6S8lP
aetds3qU5250mkulu1RcyWn+50Mg5UqpAyWYxZ5sd0jh4/CJjcE/94SzzkeMDLRfmVeP+JPRzlPa
8rYXCS5qxslvntoKQOe/TGWEOzBNqpRQS9aNrIluJtDthCCWPK1UqbPpaM2QrHviKiWLZsR7mxJ7
U0BM6zLJ75nVOEcHEnY6FicVfOdG9uEnVT7RAfp40Zi57jyGZjZ2iL1GcJ0WVfZaNOyrQew6GROZ
zqc+d1XW32b9i7y1aDUq1VfQ/AtY4oRLWgQBtg5ZzmY8/hzVKWFRbFH1oVpvVH3B2JoourpdoyMd
l9BjsAn22al0E2dZa7a2HlKPYAwJHXowGGDraJxZdwKaliWJdT2ctJUPQZBZq7sIzTOr023Rymin
ujqDojpgUC99f1tqllxqPgSLuro0IWn0plD2nmWDgfTexq6UC9a2pJ/+qGIdwwgplZuenDQmhN/J
0rhmMv2ptC398Hff8p+yUN+CAdm5yH6UQlyZspZKCd9IOauF/FnYpID58RO02qNrQ9lK9y2+XoJ5
jq0V3IVDZq8cm48xRvafjhRaepPcU3i0XqYlmIKKbgF676xo6SqtDVbpDIwTlz8pEebyekO0S/yT
4gcfmYcpWzUDUm+hIrcILfPe5nYgL72GgNSu0HxViYAf+sOjg8SK6gVrfRIKOOM0fyfUTenYE6rJ
sBnskMY3V4kVMw+pV/kru/cg/wpyKjsRsENAggaDNW2Fv9YbjfhcI/8BKXrP2gm/zGh2z0ky3rSx
PBdWcKKD/KpkJBZm/jaywMgD9GE8SZZc3BB+1rRPAV5eEm/e+i6/9ugS0Ors3c5dJU2BETcvWbC0
pzAe7kYT731VO1ix/XUwoBJSfJw8z1xWA4GMFYUbGl/3J/rQJWcVodkt96bIwOVZZfyoJvkmVKKr
gpgsY3ClLAp5xbxRXwFVrgIsK2Updp3M3nt+zUFxT7Za/hjRKbnYtBampPeGy/YGMLPcCCAuYytr
QFHkMgyZzduCRkhNoME0doFSbbihEH+PjOZSQj27m9BTiWiPV0Mj2LrjlVsEdfqdheuNnnQtCKSI
En1XN/lezbOVnJyFFkbDCgIQHRu9hJNUiyJxVwUAmVPxZIB5tj2UBy23kzFw7yInDmjfmyyrHXGJ
GMCc04YIXCNJqhVXytFn0bZtdBHs5VD4q2TUvjvYSRshy1Wge+0CbyCBxprKcSvdX11rsbNv+fRJ
7dZl+g88y+9Je3DNZx0f2EI3KaMLtEq0sjC+FYMcgUxB+9AuIDYgjCzOskv1RUdHzboDIZ8O1Wyt
hRUxnX5zCsD9wmVWv3UzMsBlf56AISwzdl4QI42YS4nssqQCjhh96jDWAXbWxCYMx1hBs8ehwNgm
gJ4K2XLZt91rUZMEb+rWRxSp6KQIRNDQEkeWccjVpZzSKUbvYkQgS+2UIJnSKq62aHn/ByZ4RcO4
0muefQK38cGSoxKZZ/gxHh8FTOg1kAyvvdQJahhceOFGjSEjWj1lttcf4S9VB0HQGEE2BEtqcmQY
0clXJNDqsm3CKel4q1XWQiu8PTEYcLHJgwZJQBIpv6Q1Zf3UJnJCP7Ya3gdsZewi4OsRQRVwdy31
tVpHp4Dh0fRZgB/t2MElHcgqiLdFpdL3lvGHXUbvXZFuNFb/S8IWk3WSR+DYh2DXWsWdWG7UE/2L
xq8LXzqzSHFRkOSg5lbUKUo0wMhvKruqjH6ZgfuFtA4cKRV6MkIzXUgQq0RM6dTsbnMcOZlwfzXm
qC/9atTwGjPSdaPihf8dSdHIYX7F8j6ivkvAsoIqlxPmvDux0TmlxEcuu2FTOomzSqhYqCJAY3iM
cke9AUqcPGPjzg9OrrULz/CideO4RFsmLyqzlgDa8wH+8l41E8JffNtZRulw6gKeDBHmBWMoL0gO
19hQ0NAYICzLoHjNyQfJQbiT4jkoC9f81EWsr00g3os0jaBvfpYVE+nGtKO9p5mk09HGLwwyjZai
VMlar8y7ohJMEdJA7XIvWWVAabG3bys7TLcZts/ckykf4JAEMiN8twb4IVSg2a6zwnbbllq/wigU
HKp7bCb3rITBainDPQo4WUqL/MOegshozG7LjR9fYvxZu3I4J4P8iUCvXCEui5ahxn/YpeZKgFzl
o0JYljSt1TC41QEVG2qTphuXOGDbpQGb0qNVmchRHAoBzYJtwf3kVc8Xjh7C7dBCmBmkGHiZQYKY
GxOe25DL3PPLpILDH2NvRmQSmQaoBNZKFFyFKH9pHjljkGIYFbeAY3irlo7akLPodeLAehNLYJTv
mHTb6Ga0pYu3d+ramXWqTb2ou6QCrkX+3+iJna9h4ie8IMeGr26tIE6OoU+xpsX1LrVQaniGZNoX
FwTr6Mhv1I8ASB8yt3zJqOiXafqfo0uQqGjvslRPppLi4IA20ASvQ2Ivnax/Tmv9LpKQw0/8H1vn
tRypsm3RLyICb14pb1UlL70QUhu8TUzC198Bvc/tHSfOC1GYqm5JRZK51pxjQt2PwW1Gev6I4zvD
PImaZzCNA6uzcZUMmf6l44t09UR5GWwGYdQvR2LGi6PAZLSy7X5LXcz6hC4GmiuCsKKn4V2AkH5D
7UUthCxMz06mrV3Wnzn/mW1gGd+UQDcN/31CIM0Kiz9ScH0UqyQ64wX8jlp8A3Bcu4DKeF/Jal2M
RFvn8p1lY3mui4jfvPfsYb64MqtwIH4hxas0lBempqwKPe6wZlWshIs5Hch97Ps+OTaamVASgaRu
8tNc9XlDquawnlTuCkZH7+JVbnTsSfFb9qbR3vRJPBy6KHH2Kl/bkOX3OmdiubIL2lTB0CP44Xfq
OQxArHc2LV/ugxLH2QlDwJjTJHYdcSkCGx8JQz3Cd7iNFcJRWWnf/cx/6DBEaAP2irajOdlF9mdr
Zd+tN9DOqfJNFjlbRGN6Xf6YEiIiaMWlvunNsnCl/Zw83fNlqu7HcNgPeRGvpdntTa9AwmixFtJy
K97ScxGXJhLPiz8Nq2+8KwpF3xqzpGQiDgd59CqaIcgs/bSL2UIj1YyEoOB2rC+NS77McraxBPWA
sMt929Yt2LTSYbVnGMfQJcredhvry9bhKxNo/arQGNn3Tki7CS7DewMOrZW29dWMM/EH/dTZm9To
Lpn3+M18orDC30WWj49mmrnUjaHNLcen7kY9UIJLwspvo4jyayLkXRRjpyEAjN2Htkl4D92EzKYP
Y4DP4IEYeHKd2CU4Z8Ekj1r7S9FN4mbX4jUPjf6tjQHipV4OZ2+q+jfTbap1x9PlUM5nc1E/NYPi
3Nq6NZ+FsFbLmyb0k2fd4Zm1vAm1Y7dtIQisR7uJkNAO0b2f8uaaqMoaRzXMY5dDy/Ep+VL0iRLo
/x+JjfrBbbv07EEspjLgagwDVY5gOtLgphrhdF82dpv97o1IHm3WTn8O6Xr9QC73dP5zwXw8pmvj
zkmVfw8Rgi7BgZ4U+BDMgrsPZKgGNEeGIX3KwDBjB+G/P2JZG6Oc1b1Gl0UtvnWEeGs7E/Gld90C
ZfiscWPw+i6ckEC8vHtVW+QziPVNvPjB9KoptDbnCxRJuFGbVxsCTZVLXquEOepIQvteFbeoV6aV
oofOZ+lZOxxI3W4kDZhVADq0bpisyyQm9a2ljMcs8A30UU9z3cz8wMvUN0fIDuy69Dahrcq1VWnx
HmcQMvwJDjurmJb1Y1ZgViWBzG3S9tkTtnELQdZ2gTpc+IZjHzRGgjA89ZPR0KDe19hHSCnas+7p
pHpyHGgVgwHZeKdi0PJnr1Ue+GjBIj1FIx6IfCWrePqYkuZZlCGBPBlBQZHhEdwyjdzkYfoVjr3p
m5Xb4jwu0w0cJuOauQMB8GkfMlFsVsMMqzAU6jYJYyRljLy9AGEgec3Bs+CSQ7VNumS4OWWM8Klx
G/JwdHE2CzxDST7VP0VCcrNuKL/11rnWqj6eW3W0VsFApaXNgobazUDMidZ6T1Zjd2ut1knSMU1t
53jYs2IS8ZBrkisGTHQ4DKXlnLNIAvXW3PhuKVL3O7vRH2TkdeRbEnJrmU7xLjPH3RAAY+3Ktirf
O61+Iujjs+m6feV02vOkknCW1WN6NAmZedbbAvtP4+Tb5Wycu1uTHinliVS7R17frd0+8p54xMtV
6MbVq6W2Jk4oZORixJ8XoKDb2R1V864mZX0ogzdWd7XTfjeiduYh1DiB/hxuRoqycjkBNATMjGbB
fA+sdRFON90ziBTWevelT5sb57XvVBl6X6nj5t5QpD5S0JGborHaz4Loo+UKimHOKsUtfxkU20TR
O03b9DUI2/w+jrZAsJqBWKPQhV6MpR9MppR86HuJ4emm0Ea95BOUN6EpN5G20B7t8hXEu/HQbsck
byLWlEm1n8zmWR9yb7x2Vphtq0l2/uS6yi63GKpm95iREyrcD67GT8Iuqajo5YfZTAZ2M9kV6fS+
nCggdIyjgdsH5+WZbKDwbLaWclo2LV86QZSCO88tc5D8YwvolbF7mBklhVP8s1loJUqMNMrvtTQ9
Gsigl0sWlsnf65ZjXZuflL7IXxvMp8imp8h3gi+RZcTokUnp6SOUc4+UW1GU9IY8lZjTcdJ/tkbx
2Bdq/e1O5U/FtZrr6CT1Og3GdWNWCjMJyhx8a/vzsGPB156X13Fpk+62vKySLOz8JCSQmDQEdbUc
NAyDujJt0j6BrxwOqo12qULGtLxs0sg4R+anVSNDizqylUunvjnZUN/cduZ16M3vej40EUTn+VVq
PI6uHp2WK5ZrUTCmu4K1xSoOSSPdlC3LUswxV4xQLsCfRl+XmoLlVzN1Yg+q8SpLQa6c1kSfPX9p
ncnKL6O036iaDq+UVeh95MgQMhWVldnrCosoL35XvOlhudRWAHVVWYu4mO+5HVvNhY6wszYMyWrS
olqYwwV6L/jolAfSD4l5EPO75z2y3sBv1MI+EjIJn6uQLtlyCXLqc+bE9GWAZW3oC9KXzXv1Yawa
gpr4INR7wSuypZMqHPOlLwTq5Lgvtm3iFF/VGUd7+5VZEVFkfUGS/UA1t4+Kiz0fl0VB6Onk4l1W
jOZmCRULCEpS2ib8VnAIjSvHbOUmhamzGUXJL3jekICzSWnfPhiVajzGtSP34Veg4gQMRr40hVDK
Z2rT5XNrYEHwLNLe2JECYB8WzU+30urDmNkRjJUkhmJYlngI5pfLxk5EfKoAJViSEMEh1LLLsmnd
4J9Xyy4uvp1ZeIR0VzbAiDofea4Z9DESp/P8wSz6FxYRJG+GtbtVirRYZV5pMMdQSNJhCv3BWoC4
uNE1HpR5rZMo5p2ugvQp22H1pHhyVLWSJSzJnrc5xmgWmm1a2qkISTNxCIUgj2feDEmAwliTaIe8
VEeqnMXRuaipm/VIfk0LinNuqQDo2NA5peIzbwxLTjmRyBzEBCa3KNSf/l6yvFquW96h/b142f+v
08vussEkkG4qfQ5BRAl1Y/mMfZOk01IE5S0YZOKxjiVHvg5hQ2EHK2/Lmdqjc6FZ3XnZW44v7+9Q
3vu2HkegG/i4BBfhze4oWmVx87Ic+vuGLEH4WLeo45djiiGfMB4gQ3YbfuFqc5tKCs851H8V6eih
8agEKWH/QsgX2SWy/9kRJPIOat73FFRghue9VC1i4oqZj0K0zBU9F8E2wBcx2Bo/m14AqnLHL4GL
cG9NVr2Ka/N7mBrir4tAP2VpFjzJQZAxMcxmcsS3T+Ro8EgXkKhYynht3DzVtV4/sfroKJdJWh7z
bjwFjx4Qv23V6JR6g6J/skV/igJIJcA8tXVqKju96ZQz/tyfQ6ifdLKlf3g0Qf3CUljUTlq5F5kz
ALGKmz0EguQRQhrNFNbPL0AkP2LA4o5sgncTvTAZKCSSxuWUf4CHI5w+zb5aq1U36IlDHzwa6zYo
3y8Ayq8qXekvRxdIuYFSXxzMBTelmGr+m9MXykbtKRX6Y9uMzFdb7Ott+qkltU2kjFZi+yKKrSqr
Fn+90j9bMsq3qlGPm5rwneeptoJjI+YfeVDVdZPx8OzVrH1Us+lnXpnVadlLVQynFmX3RQm2HAp7
MeFrrB/qnooB1bLyPox2ccdeqG3doTFWkaF1q4J4GxiL0TY2UvXUltHcDJxfUmfDH2rW7gmfz89u
LMIfBD68N/S4nzPWTPtRc5ydlsTZi5dPL8sFrlrgIiOs8WnkPjl4Gdl/Y4Wv0s29i5R6+CNpbJJd
QOfdQx29dt8QThVG8CA7gwrS/I/YKVlEtrV1BeWCJrNs+HQ65DED+YMyBOU96qtsJbIkfcH0s4mT
qjstm0g3xq3WZh+FlFbly3kx01Djw26QEVcWWZq3ceqZLarj4xDx+MJzLX3yMvEVZuQKasWIT0p/
TpRumO/Pgtt/BEMZzcN+ymNJyJpYvWjg25CE8c+u8JA7T3iDXaQFEVgExIX5y1DiIfAokaUkaFKP
Yt1oeD/0KecxJWCbCdM+xaj0mTLkqJCn9iOyIZtkaIS2sWeIj1RTjhMCp+fWrbJLaRM3shxnRfrk
oUYYJ616yNE//tnIMLb9OBu9LaAvvFetQsR83I4Py6YOqcMQ3qNseMYeBPCXx8QavMe6hFPRF5hb
s8++trz74Bj6Uc2d36neevdlQ4N82MJPSdZ/j2GnOkKiewZtRQeIkN91ZcvuEMBQwHbJAk9HqeCk
hbP16PQrukTd33p8oyrlmcLErlEJ+wwNs16xKh33VtO9N0KNrlGGk9TvMuYBRp5e+pZVfx/94JEh
KKeOpHfOr7T5FRiH0Afxo61DqTyGTiuvXpvIa0DL4rrsxn3XUK4AFgl314+UfHiw6Ak8iBwbuF1i
px37PuPvwe5yTDbKb82zUR1T0rIK9E8u5ee7I4V1Kdv6KKyaCAKjsQ90Vs0VX0PMMIrbXUqcgfvU
bLwZXFcdwgnT7hil2tHDC3BQnCE5q11HD2uyNErVEe6jinWqoicGM70puVdFaa0Hs/3hpWF+bUb5
K0sSonQwSeHsbnGoTvW3hvVjBXW2ajrtWgUWoWyWy6eXU0Ct3zIRwYW4tyNsIkQE0hRSA/LMM9kh
6sqUPQS64tJVw783TU3ABeL3WtOabKeYtbPROxcG+0hWi58ZFoSp5eVIGt0Z62/VqZzAgvGEw4O0
+G46iVzhr0VM06OaDvmpU93fylQW+QoRJoKbvpl2BTl0lPHw7LYU+FoQosQsjTZWSTaKUeF06Jgo
kDI8rZcTy7GWhSi/5fn0cmEbqhXwhXk/IP+tgP4m7ohw5L4ibuWi44ujD2lIvvdSvyzHbBB9/7ya
jw2ZILItJ/FzGhWT8WU++PeakrWc2mjq8e8H/PmU+TJRCHnUcpoxf9+6nF026Qj+wetJUvyv9/79
ABq3gx/IuNsu/+L/uk6HM9EEcM/+vGv+z6uAyYCFAas6FOX452dBkzWgZ2aJZ9XC25qiNi9tO48e
cfRgofw+5rRLpvxK2PDJCRBbhSx995pBvFUhCUGoDbM9NDrFfNpYZBpOdnqUoVDvmShBVwKXmqbZ
/lAy1gSK012ctHllUeVEJfXNxQJZ38mO/e485a03Y6QMhAD3FN+SYLv4up3YvZqajMkd1wLNJzs2
oY2TxztuhpFFtDVu8uBXDzT7QcXQdl82JmTbtu7qs11bNHfIndbD/pEGXHHGtf3auGr36JEUAUao
vWjJ8MOSyacCwmNfWbZ2m7EFlQmYSMsNQuQ7c9hJcN1bIzkz1sXvXVe5Rz0nAtwd03pDBl08qxHX
uMqQUkjrKETZbBjtjJWmE8ismDTFqshibdI7/Hv9vWkIFSybTmcW3hFjX3TPAdSHrtPM12wixhFJ
k/bmJC8JDiuVn9sr0/ZYQbM6sLDf6WIs6bJSIjXVcd1OYQn2wV1B8wjWKImF7wjuX2gpFEXqVW6Q
GoP1gVTkjDpJqrvKsyNCDzqvSVxsXYUvKNzNI7oam7UyZ6umBB9YF+/xvNekBGVkXrhZznWxizxP
kgJnMgcg3tCYfhF0W23+7OrLwZSR97hs/rWP6ZPBfj7Tx119/Ltrk5mJvXo+E5jkrRtd5616r40I
x7aixwo4DsUWccvnvQxE9Jnl7Z9zy1VRs55cQAABerc/mzDQu3XQ4Yv9e2x5hTNgOBfN8K/jXjc6
V2fZKAEK/FJvaEH855NiGebMzCzE8jit6cKG9T3sUZ7EQ6Hho1bLU/FmZCLYLN+8vq7jO37rhzSX
D2iUgq9IvE2G2TMPoXw+GY61tiTNbQgdpByHaCUqOKnAbKvHmKroYZTJL8Pp7jQV7DuRf9Y9IcFo
W9nZNmCS5YdiHO+09kbqll20wzmQ+vkw7oRbFRA5uSdhnM60DOwT+Ri7l6qa81qwOtRl8TCRAX52
4gblfCIFgjyMN05Zttl6OaiO6j+nSe6LmUFGkQXkL9gsZ/9ulo8BQ5qkRfysAttIqgknHk+8HZSz
eOcSlfKB4ID1qEMtwwZGC2jaRefB8SSh6asE0EINM0aBCHfvnJjXGNTvS44xcdcp+C2HEtKhns0h
unR/9WHsfbXKBqgSNCa8op6ODk0+zL23Ti/0zahRyS5DbXyTFOP8qR0MmlDFiDtgN1NxXnWndAAD
EBa7XGVZiBGQwstNPr8pDr2SrOF+ACMTfGupLrZeoIhXRVJ8bN0tizx5ESSRqvIdwmN4sgbgp7mj
2e8twXsrxFWAKiErvswOiQKByp6KSbVDnEtWo5dIv2xdg7xK2xX7oXRQmKQ97PgEGXXRajQg5k1O
DqdIDeAsjfLPIXfQtHNTnD0rr1R/mIgLqKeBKKQ+PXQAlpB+eV5B7x/H8SpjbY1Ag2v+brI6bTZp
wjensmrt6ASqmqPomLeqzDXG9/nwsuBcNpbGFBNOCo10AyaQBRZhZ6Sd/oZbD1dOnGfQ15PmjQ7X
cjgImUG2WU6qEsa22CYdDzQVeqp5F4lm+rC42yy6pbQhxO2/jhe5aWMd/tflKYoTyqXNsUiyiVhN
JgbLK2+MgF50GVqnMT8F1X+OD4khT7D0q1j5phyJtN4If5nF9B2FfLmIJH21+7RaR5VrbJIkCXhw
JHvd7ZI3kQ3viVDJ4K6m9sI42GI15he/vFLtUlJXlpQU+o6YJNnGM1+TxpyhHFs9BvfZmYz9UZ1f
woGB32R+RI2POPc6dunEhh7HojJCt8xfLonU7KTlAI/+vJwS+wp2lmzZeD8y9aC0WZJEMAHhTDRG
8r7qT4D6ujVD/UEolfRd284edJByzOLdO1gIIurBxWeewISljdBETLr7lMWPuZ1vmdBpBwBF8tyr
lTwvr5aNnHf/HCsHYiYDbIYYRCgKwR/0zqzt/9ngRvLOBMAfaKVm27qvwZzjrBuByRKieYuS2r3h
eQwOZS1/J/PecrzIgTlrCm7ghEfrGDt3uH8X1Zm8TdeR9FXWZbBn5utQK6czoKbNcEzB2vCc8A3I
ZLei6n5HtWadpMkvmRxzD0TE+FyPuXvCAPPBVJAgNSLJuy9sBOkhsfT3IZbZ2bJahZrvyNfJ6w85
6vpaVdRDk8UkQOsvGiX0Y4kT51iZwZs6L3oG19A2sXDpPQ822WNjRwPeazVfYszQkLL7kkZgYdKs
bJoCnUesIxoJg+wQQY/SwqeoUeUhV6j0Jfq4J3KohK+1TiItXlmd/j30ydOQuECwgehhBDsYoqxW
ZqWe+V6A79OvucuzLb9i1ZolPXwV8bkhyXFcbTvZ7ibWsGdPBgQkTdHWiSKvSk5wahOQgDXauoZk
77tkHojn7d4WkDPIsCgTgiaGFlspz4e1njJBKFwMa41Yy/J5qBR5mWxRMtMJf6VN2R7g+QjfEp3w
2xCzri6JQofJ4Sdu8QUuZT2iwh+5n5LQIVgvsp/VUDqbjvDHztNZFszO9HzwDtHAU1vBfrwKmRCP
KbXngSaKK93XzCrFSs3zGyDW1ldjQYxxnMTERYrMJ+Jw3AQzICYBR+S5CY/EwDuNNfHUg4ZVixrF
Q03M3dqLi4tIDMvXy1cc28NWhxWQFxRfkxwshl1p721a0XpvSDSJ7XBVa9ljiU55zYaf0QKrJHtl
F46hvcFzY70WKTGfcw0cFfclD6vuLsPu4oEbSQ0I4y6mlGupvbuiLd4quo7M1PKU1j677Wg8tmjj
L9FPL3b1A9okv4vMA8aGJ+kBHhqGTVx73VsiWqZgqb7Kc0SRuaNK+sXqxfKK8FAB4DHg5tsTBQNZ
6EyVm7Ddh5GDU1EwdSVCpIMVufEmAZUY5hSNBRSuGaWZscCh6zkgWfOOwA88MKtsMIkcKJC6Opr7
mMXdWU2o/vdNvm5rlvUuwMGuFS9GWNarOpXw4FN6AXS80LLSijjBMl6NeLPzWGTHOjJ/OmEKwy2D
Zog1SGFN1+5EtNLT7hcl8IMs/TGU6qUog98qTRq/pP0P3EhuhEZVB5L6Kq1oFMfjHA6epdoKsbRU
iV5IyciscQYM1CwGVN9ViQxfNcfnVhoNUMvKN22xspnM+vxqQJ6Q08MkeHhtIk/BBJTsx8hQrolB
5c3yU3uFy2PEXYshtnN5IMeEp5KXoyTIi8M7KefK1kA+6C9PpM7o90bb0g5zXbFB1lA+8v+Ivady
9OxVVfdEUceshxwXTVgi9no4NUT1QXyHkSBpMxy03sP3ZUZPlMno/ZrbkmB4icHoNCp0IZUqyvzE
bD875neGTK72ZFsnxWOkQrR3LooZ2jagS6lQBAYWsTJQuAgMUoI1E8Fnlr/XwBpBUw9dd+7UejwG
xJaIsmAFnuBzxbpCUmpCyKfsvqQyW6XkuLVMRI5JzEofWAV8kKArtpnq9DvL1L4LmisXb+AHmgw1
2qZz2DAz21hFxuWBdEgILauFcnIm7YqBVT7EtAGDDAoP1dRWycp7ljTFA13AlS6tTUEj4iEr8eZo
DYTdgC5bUbUkNMiOZNGWGV7T6hOEoOSLdmF7sWoptqYyu8Gi8aW1qeoYOVw9+WTwtZgFm+M5zsvp
LJOo6Sib/md/edVPqUIevaX8OTEo6JdbI6lXzCq0NVwqKBqTOGhGvBMNnFG0HyBfBWgyhLfXgKHi
7HrEmFPqOiqdjUXKM3caJZxDjlgA3a2fy7SnYEw7VA+15xGdctW5sc8Yj/POpPgAxzjPnEOQqrTn
edZvRh5GkDHrbyensUqO/LaMvblBYyNWwrggnC3Zi97RtKvt4igoGvdHLci4sMGj+UGVYnSHeJhV
gcIYEASAvUdEGMNcH0trulZNnKyCttw0RVJcCrdpbp6ekQMeNOZaCRsH9kl2KxE5IacQ4jpp00MT
N5Yf4txdFYpinnUX/oUSUuZtooOIGQNV24s/GN534EWx8Wjc6nAJe5X7gz4VwvSOThk67p0ZtXvI
69Ul652HWElVjFrIskTOnVzPUP7A0ZqHIBGXkav26aztyLPYwFXRryvG/Yk6ONJ0ke0mvFmQBj2G
yJDBF2VkZoKSwWGKqdZ6F2gH0dZ0Jf5UZD4dHYQ/tRo59f2mqVkj1Gpbn8H11WddDX5gmkInYYSs
1SLzOYKttKOVhAKUpyl9PZvBhDEkRb6tMA+aEAG1+VGRGuEjjJ89evRcKX6A5VKBrNrlZgzRgVIn
R+iL4RfP/rH0PitajVsqFPzKMhy5NculY6dUP4Mgd1iTeC3dLc+7Tlbxq9OGy0hh/061HhEn4ia/
Ax+xzgOZfbat9ejWY0JUisufxmiMRwa1ZlUEWraPYJHfDdZtoWffYqu6m1GjYQzUFWjpyHgwNlJv
V2PrOAp4JfOe3Qz1Qyth+kP67fwmJFukV4hWJPYa9VJNiKLjmJ9FG7IcyqJdrY8PXZkZl2XTNL1x
UZqqWnWal2+wDv1zwqbVRk9gvnA0q23gMMtdLv773uWVUVNITYzp9j/fGkGYQrhelOuuswzsmEjG
/3zo8llOr19ru+0Py5v/9U9yt+ugrey1qMNfcVEMGyYMm7Drpi+QVamvI9B4b72SmhseaaoVvbuS
+mA+YnCMN1pk5je919ttN6nUV8JJ2YE4n2VZ4gVJvDypwIYzjuLzeRtix50RNtR0RtUPCnp9+CSu
6IGYfGhR8xBxG7RkOh1rM/f462f5R16YCL/RIJ70OqGAhU9eZFvNiqanUc2ozrSDdawr9YQLznuo
BlUnKx6QLORm5bjsVrbnrXFARrtlt7aVfI/YAPRwF8u9Ogs+Q8yjZ7vJf9GfH56pwuuPVr4ro8cx
dbPnYd5UdvrbFUp/Xg4JQ203qaZmW8cK7zVIg9wWOSW+/rcRJYfOschIqcOM6LqfUBRpqQE6WAMQ
0zbMD9W10rU3IjadI8FJK6NstLuSKKeM9IcNFMeM5FOR35ILgXPF2vViuYMi5N6jELR7XSg8cgss
UhGslSkrviHUeH6aVP2u7Jmc9c1uBl6Gtf45aE3JOp3bZmjNa1a128whBQ+OmvDDnEjYfqvl3cEV
9peLXdC3nfDVCZhTgmFDzhjQnkYrWVeAs3LH+ig9Ukcad2/oUfeQhe3wYoUIlh2amOj7o13mTPup
S0kvKgd9XVeYB5qBqX/ApPcNbNTNBJVM4gUy9PJSmPkjnaKHvGt2cqpZN5Pb2tXrBIdSmUJd1qI3
WwSfmsYMSCuVQ1nCIRDDNVU2xMyhYR5T4Td4Q3Kj3OLqvSUg7ej33kn8e6m98taEjxPFUwEHczVB
Vu2cuPT5dj+4YXbX9WPH7SxG5zd0wAN/vu+OCXLeGI1feowlAh6hI/YFFaBsMDA33LDtbtVKOWYN
DujpUSumNd2ogxMAKJZbNZe4z0aa42mAUirq7yhHmA9Qqm/5I076WXlE8YpiD+9JmgNMEkN2NkaW
BuolzqPKL11SPnX7qwbKHvbqUwlx3qethBi3t3d1UmwNV7tK0d9qKpJeNn2GbXCefuRDxWrB+rCM
R1jDezvWEbmXNrecxsJKW5kSHZHTbpXBJjGq936o0wW5+qHO9Bekxm9dDN0Qc8u2zBHPddlHaJk3
rZdH2tuvJgPmvDhB5HOO47lvV2+LttjU2GpdRdzgE9pwPSvvESQ30PNzpTh38utujq4cqKX4VoMJ
U1gPKvygHjwsdWRJF85uH/B5uLK6F6T8eIN8giR/Y06ENy9gKl9vs1G5DQz9prqjLo030plwLmTH
Ia5eBuZcQRNsYNCbv8jyO3KTE3NNRrDXPagJXaqo9FWcTzSq4/y9ZOKMuOqph1jv4xZh3NF41Azq
zAJBIqJYn7VJa8Hs4XuxppKkVE1zu3KWPgPFg0movjoFLeN2LgbOvy+qQMLPuK38UjV/YniGHfNV
5DCc6gLRm83oQ2N5oxQsEGSLIp9p7tDip89i8TWq3iHX4o3FDHCIgUrMItWVtFFrMbNJGBNTWxwr
rLY56/Yw03YMpRD4ATXr48ZyxgP5iCRNpLhPwuDofg7SPtAEUOzpcfLyb2HKV+AAB1RwqzTIt3I0
LxgWNxUt8LCj9QXWjj/m2rO6HfLdbTzadCZM+j7NGhP/Ph9xMA/qpUzkXXWorg8RJRMDG3f3zENE
Muu5uMMnHVpijVVWrbGulQhq9m6ffGMB3EBPvDqCs05lIVih8IrlieF8WpeRvWm67IHb/EfeMXBl
tNPiiFZdcsnU+O7wdXFI3wUM9NCE3nsvSQiKWb4W5W3fqb5lNAdp9OeuNg+apuxLPTk7LixwonmG
tlw5KVqgsf0q7Nw4afrPSvm0UAruK42xsSFoTdeBb2s/Wl37rt2UtRPeyinbohB9tCwIqc6I6bLv
T56dfdCtQGRphAj3o4u01Wfm2VtbU3a1gEU8aCj+Y0V+TB3eLh2tEUXjd4RH8Cb64hs5+qGyuWnr
Bu2lQ2/cQBAdbMdZaIgJ1HesV0dHqRHC3R7i6blzy2+UYRoelYkZAbiWD8h+4ArDU+mVJ+sHNiLy
IIarxoMJ51eeRTgpuC+l0qI8OpeFpKWgrM2WzAo9Hd7HekITWu6Mwrvio7lZMKr5ts6Sk2Sny/iE
nGXrAoQNw20+TFc7MGOsZCl/iOhYtNZZrXEjOCEPCbAHMQCNXj4D1mPlSbdycH9EUzRD76+TR+VV
/i6YKU2Bs2qbN2QV3akIw196EGxTmQI318KdV8urRUgQIKZC2mgj+L61lDb6muAcpDQmy1dX0TDy
55vpWkFv39ioJJAHw1bjViFgB1cg+FMWgietH75YsiA00dpNOwXluo2Sm1kqx8HoDhKG9Py0UdPg
XVPatZtjjXHU19HEceRQubMzo/R5tuxgXl1DPcUGpzTvvcjWo/OMXOuuSs3b1sZD2lvfBjg8qweW
AAzHr6IU30fzUWbBPbGZQiDi2BiC7CIP0f+ko2Myc/EZk1daoYjD159tdDzSCk87yC0+hYNDAWFs
Mr5M+M320GCnFM4joQUrTaK8U9v4Xc8kLGIe76uipXBlWjdpDh+IAagWUjqLdPE4mtq7VZxZBLs+
lu4Q90m+NwgN8XuKIjHNbgL9rqZt3RBGbMpiOCFcw77ewkqi0quXFAZBX30nO9gKu4aZLfOq6lNx
0/c7QUjFylI0ll3ID51eNdfC5MHlutlXir+TWtkVe+prUxS/pyC+uTFsGhYZzAQM+8VssDkXHaF/
wmx8B55DEV9jla5hzzqxKb1NQ2DFnogJsjkSYhbIX2SZEqwJNrzqpGzJwEqpNaa/iki8qM4WOkdE
pYYJFU6aqxobMU6KaWfb6pdahUBu9A1qw1WMXcZiMh7SrQhS31b0dcj8s/2wEvJPUCgaA4WUFGk0
hIWxrzca5M1+6FcYEoxQ3QRpBZpP3QgZ7UQstl1CsxVjVOqEJHukW6TDZrZN+diED5rg9xgNScIi
23Q6YalNckitYJ2blMTHlYhQ82s0w2HfCtruqeXQ8YD2I3JU4C1SlmJHtTr9P6rOY8ltpWu2T4QI
uIKZ0oKebCtpglBLfeC9x9PfheL/heJOeEi2TjcNUNi1d+bKGSqZyQW2KTeo/+B4ahssvHvDbGAM
tl5nG9umz/imyB/W92hdd1rh70P7K2fvFKGBtpBFj5Cx9Fw9twbxOtE7f/ucQJNi4LNTlWk7jcGD
lfE4wWaZinTBB+99zdi3NF1sGlrNMO1GB7FtZO/KuNgF7H3Ldm/qXM4aZ2MU0zYpxoOe2l6Kc7en
jZHF2qPjr2uGuQvRB+BkA9ONe71WvEYg32necnq5E5cPH206TeFDkPSM+WnutAQgcwUvDHs7JGx4
x8hjlrBVCxPBaLQNymvPFMQf4kOrkmg0awd/aTTgHQhwb7DN25EdioxiQG+hogHnC2TcGPAbYPJr
WXTIrWEX6dGhdMRpsEokYv1es9uNGU87JbLWOSyRME/WIwf4RCOqpmtgVzeX82Cs5h2dwi32pt2E
9kKwV55oATeNTVOYaKXS2o716IHP2NU6ggpwV4VueorvQHNal2JegqG3pmUBQXg17PgaZc12BpRS
6BYqY9tTunlrxzr/xZgMTTZHIkV7GkPzvDVVNmBpsg+CiFp9YeoO6D3UVweS0PLzwlY2L0pUbNR8
jTXnkCoYntNpUyrpJfHtAxu4fWHZeKvnt6DbLFZuzTipreEtJtxFNdVvltdjh7HHUBHE6bQJO3Of
lMXBBGqStAjzZ+EFrrlhg37s7RRWfQQBb50bsOfialf0BTuG5hQs4RG9Cbot8gKcK0Fu/CnYW2kc
vKE67Tsh9lY6bqgZp3kLQ2BnN842UdRNFITXhl4tdIeDEqseeSObSjlkhGSo4k+STJukrHZCEUfS
Cej6OQfO382geo1SHyOCOBM+HWekrHNWifF3XDQtabfLqTqLwdokGHV1UXw2RXPG3RxUv0aro0dm
wUnTtkSxwpXXcEwp5FgLvlO33i+GDXrks2j40jt83mqB+EHe4KL0lCJl0NWjm10yNOM2Cw+SCwqr
LNgz4/q1ZPetaqVUt5BibEJuluhfZqiXFkmeZM1nYOA9hu2XWkwvQ9P/ZGiEw2YhsckUGHlTa+KZ
49oqc3hOcYo0WVL+GAav7ujyp6j9O4u5SMuk5jQLdB5dmdrbxteSU4ijCn9ATmtVqxT2ulP9AAtI
bebX2rE2YK6N+UnPfqPb+7/c2H7yk6NI5y/MhdMvmvXKzQndYqOpQBCUYPGb0AM4ZKHCRqcdvgqg
GHEwwjdzr+HC8ZMwP4ngw2uC9XUh67qFX7Heu+pZBTBwhin8WQ2l8S5oayNUdjaaHsQ7rFjqWfLl
JK9bPjSRMi6FIjxmBdrcwndNtemNCKeasdWS3GK1F0ahzWmQn0Je1gkEyWneUTD+zRhwnIPRSjiG
3AjdE8sahobsbEahetTM2eVy0dGRycI9xea4I7Zv2kgsjYEb3mOB2oIHH+95TlYaSAcKcALV16w+
xopANmcv8+VtOCW09pfsTARLXHLIeVverOJkGm+oWTd2unlSfZpQTdCq+smeLfitVNjf4Ebo9pgR
TZYKhvg+Lfvn70r1GJa8W63Z4mM8aEeSJJYbHMfosHuG8SzVKSAbs12XdKuJoP7fTT6Q9enb6Zh8
pgObeJIFpDk7eQ0yGDJT58n8HNPo0+Vi1zCsdgGBKX7nrFMlpFjx0+YmqWO5ylX/+YKmnlI8bI++
Nn2HWSmuMcbLXuaQ0LMJD60JKGwJ1k2WYF15T960Fbk0TLlGeBC2RuOhJ9xWTeuD7tbd7fnBjLXz
Lex3h7gzIiCVmEqGG/PBrr6/6GngQSPxT/JmnCr/lNvR7zGaxa7VFvpRtPxUv6o0865iSaGQN63J
MsHs5SgfVR3BFGVuXU08p57kxSgLnahE1wkrLvjdpnplbB5P8kU4aT8r1yZTYUms0mZVYRiWmOyd
+Eu1/KP/XtLzsdOpC6p7DHbyJ/I1Ebb3GAcEUiPYd9ThE1VHUDYOgXftRHBy9N0D9PemwVgmpSpq
eaMRKCRdVdlaC3Zd4sOqKn2pCc85yEdWYP4Jq2rA0deOGAaNalMvTKzeNN9rPhwP6LZ77q3qb6ZP
+V4+kjdCa6t6I+9iKScToCC1xZmwBsSl8TmZPQHCo753RNA/TP0x1KN+dQWjVmBE/RmVPhsKvaxw
WgYrP6CNL5/ntR9UH6vgSNtam+LpFvY1EtT/j8zDsckuVkeIiLsBG6+l17vJdy0Tv7uJgmi5GcyA
GUUbC5ReyGBwDfvtJqx0YxWTsXWSN9WAVUFHXbrJ4hRim2Ys6U0VvfBsXvLxALzAvILFH/APX4ok
eEvy8E1pQ7h8uu719ML3yG/xX5YL02dZfOoE8ZXd04cDFcyJqoymt/xuFDr9wXd7Bj/u6NFiiN7r
jDXYRPv0jGoEBV9j3aE91PHh3JmKxjsT8teqXt585KOldwiTX77pGd74FQRuccWwvS8LLXvJZ0QD
ZR8ouBuKZmP4GqywLl13SxtYH2PzwvTGuJjq+Hdx4NM3G97CFiOqRanudQMcgVq3aSyX8qh8JzxS
3zEgooUPz25qjGFfKp3fHgyuFIuPyjkW4Ycfmg7C9/hF0/tjp83TMTIyDvsqz9DPk1Pu98ktYsN+
EIvh11huhipgmx1X+rwSYZFtUo3+sLlUNq6awyoocH2PM3/ESOCJS9Z8S8/2PGQm037ERI0RnvQl
tozoHWQ54bjX3I7NG4l7SOrs05OQZekpceB1x56jzumrqYP/1nTgDJh8jIiJI9hvS45sN/WW10bZ
p4tAWV14eIbOGBbWefphhM6VDlNtzdEFm3R1yTnILw22q1PSIk1pCrW40HMBxk9DdZW55bkKweUR
hafuFx3duezIlmt1WitITu2QU9U06pYekT6GW/wGLvYKkgnZ1NCRtCr4uezxqz/NpjPQP9iSAeQk
CP6d2vyvmsCnTA2ZKHEbgJ6qZxLnupG3nvGx7dXczE9lU7rvnbOgKg33zWaLFBhqv9dtQ/VaBJCb
wQUWRaBYsqn71EBrajl7VdPadT7iVZXAZbwbdz6umN4bymAluUcQDpdYQddsHoEquiOSLXJnExO9
3PIw5xJ90WmR2VRAanmfhtE+LK84LrfhVIeI0eAf6JVJX9KIX7ncoLZrWqVg5tTYe2dT6IV9IDXc
uUTLZd9YQjsyajMU0Q5e97QNjglUHhk4XefM1dkeLZ0tjpLU+e3YxffUuM1efh9dmhZeDy+L1mYc
HkAsdl7c8BXoyFsaH2Wy/BZDrWYIszSnpvhLG1rq+OXXBTEwRKMM+wtHI9htsyiPuorbA8FDen5+
WZBU82PlB2Sp+sNuHJJjkDj+QTRaB0u2VPvtBBRiZY3L7HqukDtj8j3Je43bMhZk4Kjr/bBSG4WU
+DrJqmPRGkdZrsibchnTkWz+aXbLke1G7l7v29cCiRnO/ZwGaOVYjyjzjZXIutYjjAGGGpDtKsmn
g60yRZTlipm6uDEZaaQUg2uJ7dR6zWSkOu3t1I7RlhFco1VWgmESSGVpW98xLkUsbeC0BBPEpUYY
LN85mkMAJmx68Uvtcxrr+KaW6q5xJpJNAsMV9HAnmy1S70nglVPY2i+VPugVTG71i/hRUi9bOkl1
lRy7Djq8aRfDFksvCkaHlKgk9KOX1qSuZEaBfht33Zx4mrmIX7O7vJEk5UWy0AIFd/XoT6ppaAmM
vttj/ZyuVQpMWi7CzwVVBYW61lL0InI9HYH1KfqArG6op+fxPAg32ze5i+dbH2CiLnUKcMJvpcUx
pTSqcXGXGwSI+dnulf4+aIjM5NLw5LCVFsIy1CbGnZwk3k4BN6TSC/MZREfmoH5ISCgtneousQcN
8iVYRssyqJSiv2iWpzZ1ctVqYcAoxrJE7K714po2kALSL45ESVovvo84gDXuHjJh22AoTT0tzfRr
gHUKPy3Qx2DqQqbbPypOjtcekETmJvUuTZH6C+Y92y4GzpHQZd3MyPj22pQATy26Az8bLwlzaQ+i
7eR+oQkLXtV8iAhHLpAfki8MaSxYdVlrTKtACfULoEDrNA1oTBZmgz3QokQ8EO1ErLgX+ZwLZPAy
xuQjFaF4k+VbCPuczTiFNaACL2YZqRz0TPJrq6MULbpFW5BtfVEfZQifZRj2FbvewkoNHf0H8QbE
Mi8lTACiRyVC7yBoUd1UysqdGdeIs81+CLdizhss4AwoeqLc//dkTYdHh2mbAACRK5dYnqkVwSUI
Y8dDW+KMYN9aGxEizWIkiHQlLYLNs/KeEDCNPrGXtvX2L/O+iyx3PVYMwKIJEv4aYsKhtXT7WBMV
8My7Km0aKXZWIx3Bs/lWiz84etptT9DOJiJ97wbRT730SbIWETU2xNhkZcyDuRWLMeog/5b8CRTs
DDnjsdOxZa0q6HhcaCv/qEWM3sYygf+sqK9qSXyqHsXm3W617zBihOANpg0Qjy3GHQ0xDn2CiRc+
G6UNOEbHb/ai1V+Abvt7c0JQL8M+4DR1hHU0FpkeGSEpRHGaB/pCD1l8RAIrVS/6eRtWBDXiiyPk
UOmYfg35I6PhsZsnVJXq7AtqO4OpxLJ8tcNQ74gvNfH8VR2yJfg884SQx3ED8seTtNoQjljTegKL
TnqTcSabwL7rAq2ZPro518nOAnYCj8XxNzBpQ5gtJE4s8TQto4UDNtEbQuDoKpcHswz/yC8vrGn9
tqEZ7ChE3buS/KiTgsGnRTHcpu2JqfwHMBt2EEF1F7pi3nX9v2gGpLLkA0605EXac4GWLzjXU+1U
AQwBEUgfzhpyulz9h6Ts2fECix9SPFxRfcpV/81YPm3gvuuSw9aKAu1OVOKXDLayVJdEnhDlLgcH
xBwQTpwa3BQt0fNtE0eHNrE6IlyMxxyW3d6UG0fS8vRCu9sxTtrn9zPWCKRJ7n0kJEnshBbCel0C
qsMIIJ7eoh3NbeJBeq4iVOXpR9HhGBqqeV4lSv9RW378pqkD/1wd1/qAjSBPig1uEuURhH/CJYOr
YtBxJDP9hANCvZpzqmxIgvQvqCzBQhIqKSOvR7vAWaUFl6JvYsYdwvkIkuGBgmV+CWOxyQI3+s2i
0RXqq9wEh0bs0OVZop1KNIqojaZflqqlNOai/NR0cNMNM9mQ4Jl+BOaETv+D6lb7aWCgwqTCpEwh
F8dKSAmtnPo8WvW7argFqePT5OEI+zSq7NOIXBK8K+NTQYC5iuNZnPyAmXqz1JPyQutUGldPo3lE
y9omFzjcGOQR0E1Ya2hIL0Hu6t44jDS9FdI2MkphkJ7ZjgR0r9E4C+yE/Dw05EcueWLAKNL/mtEh
eLqmxTfwrij9/ALjEY/yrg6PBtbbFAbB1YlbWmXCvo9ua3OJ87HwF776lYUm7o8hOzfUva/tW5+O
ATCZKr/bZbxOWkg1+uvYBQXov6q49GD6n/9jk9lwXZdlMbNCgA46X0UVzurVr2wEhE6PRg/ywybQ
lZ+K2kMtCX6EKgEIhoYvJwPH44XI/w9W6WsHsmly3m3ow/XiRsuZyuVTGhBrnduo9v3kNcuFeEE9
Y700RQbWaQQbkS/XLxStR9+xmBE41Z+iiqJ3x02cexmbHqLo6D3WhqWqo0TjIshsLxQf4DmXYbn4
KR/lTmlAA3UaYkr4odCgt5PpGK9cM8f9gugoqHAw/VtpVYzwGJVH4q8rZ+PW81cH2is1vtOweyk6
VEfEcJkL/5q6A4YOw5RzP0OvYeuKNQwzt1dOgI3p09HHp2oOJ2xkqswIZRxEWNyhigYdaWFHwGbf
drtAhMqLy9kq6502qH+5k2u8NIAxti4ztq18mOqkn5oDUz6ATu4+crPPVHXuVVZNF84L8TbO7lc8
JfWlS8pwO0Ge3lu1w5eHk+I0oRb2zDbO135Pwp7opzckJRlTa3ZGeF8XjFDEADxIz000NlsryLHL
zD0pn/17PablGXzBCZ5MvU+WdtAk/rAkcO1JcTxlgZJeI/QV/aj011pzPSEyzePqzdBP0HwXUfjm
xyJ7JKnxQwylj5LXDg6qYk+fTsjcyWHq7OtTvRZLO9I3W/1MjwzcqtJ7ZPfoq9mfUMOJif8p9mq9
3TKTQacf7oehT1fO3Hzzgp0HBspsX4VJsY0Ekle5gAe2rn4xobXhUlvQoekKIwVWQXenelYd+GJo
Mk5Zcp6xCe2NuEWtTMInCnu92On037xMVwr6002DWgTVLEDg6MhiWAGKyMjngNRJy+AWizhjd4Yt
tUOxY9WR8YneGDfqUij2TmTd6gYdMGOX76LsvbRp+/ucZACNO+YpbKvsda2k1UEfYiY7qXHtwvBk
zNTY8rjQLLDE/tK6A3K7rWeCVjTa2QidQ/JQvmMr1veF6ud7nQ8P/x54GgjV0TrTxX9NMRWncs5r
b/ZVcdLz6cMk8emRg4nZadB5wO+YpzHoe2o3qp5A5/Lgg5Ps/Ax1i2E+jNJO0ENBt4sM8zeFRX0m
MqA5y3uKFZMBUqv62g45bOIUY6O72MoR3eKHVm/8v7PGri/0Qd+G5UwgWns2lU8oe1tnLvWLLIQt
u8eCR99ZXzZtxrIddcYkhgRMP0i18/m90SnPnkuHKfhQA+hzzE6CT4cuwioPdGZpmfotG5ZWU3kd
/l76yRXzxrZ1bsQWji1pZalv8ZU0QtkPI1yIepjjTRkBAhpjhTCh1GicIxaejiz2T6CtxhE+190g
WOYJ/h4WSHim6TWq9tFZUye6KwcJ0XUApL7t1cx/hsPWRTdstTbs1gP7mmY36IO6k7sKo7CLHbGD
MUrKIT4pXR6z3WaySGcUpTDL7pgQq8I58t1N7h9JgjcaIGOZSiE521fT9T8Kx4SLr9rxvsaGFoH6
3qoumUw++b+EDAPVkDfR0qOiS/6V54SA6NDe7jl+FbwIfQI7kvogyuhh5wyMNqJCZStrYzYx9BtK
UPiw6L1kwMXokifGDKTnCtemL1FogQ4GsS+vt2NW/0Wq39+MUUMj3Zj+vgsgvIu6Q1tdwy6IyUlZ
Zz4F3WZQipCFtXDWem7UtxQ0yBK0liaOe0aAynVOL+O42ToFygXyjAhWTViw66bovaAbz60izowQ
KLuN/iWo7Lca0Th8POfc478MN2yPBXJOyzOrP4lpA8l0CzyhrJoacngSKsaMvaxqCTgEvT6C9HiE
w8icru4f1H6fsmdg4bv1zKF/dRADDXy7d6N0hpeEOLfZdtUPivhm06YDe1b3f6G7GGUdyIMWllvH
2JtprL0JulNHcynf6rzwCKwvttWMeUPTo1edmv1QtbhQsSm1z3OAo4e1XTWstfy1MtXXmfTvZ7tA
H4sfadRTR4/5CNh3zgEqIrPRW2v4yKvwXjLYPepFAguSMm/rxyqTjDLCWzgXp9ROf/f2ArissmWS
2fmHSDRAs/T6JW7b6B7UmJ+WLWiZ0vRr6TCslKGGTetgB64UhSmqxUbcV4LoSL9Be2itynNlfSEV
Sj3CmlvLQq8vnPZgQfmvx1q84u1FsRkZq5GQu51eN19uTn5Ajf2i6dVhHQOuYIBaDpfGcGgPka3m
Qetk3JDVW2Yj/i8gll8hlY+mMSJxg+KTzeZ3yqV2Nc2zcZyi0bgGsXE326ghUzl2tpXJzgDGG+Lc
pdydq+5Mq9h4r3zFusbpA8Vxt8raVLmnM/2aWkGIq5VYefJyAovYjcrVSoKNY4n3VnPmHutH/qpl
Olnhdh/9SGw22QADnaPT4vSdQICGdlmsn82kMEMLLhyaVXqt+CQluhCb0zg4kNgEobHvFhcHrox5
0P4wXM3eNEUpLl0gnD1xRcNB5IhEkjmFPxPmd6A4SEUiXNOthmva5Lrqo9pztOKXnmfRy/NvIsTb
qoULBxW+7ymENXGj/k7eF1SiXuQXWSlrSQoucsyTTZ9uohHxgqJi5ZS7myKv261iqA7TG3qZdkRW
osm2bCMfNp15S7rkr5UB6nRsxbq0c9M+kFL+5x6qjdK3BRV22n7okvwNoQh7g/kJWBoUwnIHFDSB
E/O5TQzlohWGOyOPYCzUhhbkOXaMwZe97Mnl6RBkVQp/YWnMGUWOzSIhUJjs1l/YYa2/6F+gRAnn
zZ4asUM2OV2fu8mln12DwYYpaQ+rZyJNBwb3c87VcD2DrHjJUrIjA6oz4Q8/5NGphQlTptwZ9zIk
O2mbmtJ2Kp8PZXp2UILHLkbeUIlhh0/nzYj9rdlhUk+c4ZPfGR9j+iU7n/XyGEbxb7Ip2jVhF0SA
LntzIofcG4V/uxKuKPbwNufmapoRe2rSEdw8vNTsSW+VEdFBs8a/camLE9LQ8DVxCXjkUk5zRnmJ
urD+AzvshRTJ+s/EnSGO6nVDyFqclwGUjwCfuWIRKWjNdC3GeWWI1nhncItezlJ5TmlHwE3DRuvY
lyHJku0K0bLzm/Hdr51h1k6aSX9C3uMjJLUlyr9I/ERkZ6II+TczHpK8xIIFAUitxLiZRIblvyYV
JQwk2i+8T0IpCEEAKV8nKLHyBIfs0oKT3bd4RJWzasx5xPaS9ZjJiUtx8sbyFDCvp6lVczD3gubz
ROe8IBOM2KZsW2NHReSqVDS8yIFbTpBSEGrYISr34qnEYqmRJ7VKbONk+mPmTdgFIKkzm7XYvstT
syzrfNGquPjoRH+GGQWPjEvwcC4hgxNvd2oMHeuaqpEQ9b+jSw5K5oYirnQiUJFLaCYKGw5zWONr
fGDRJirLrl1F8fg9WKw8cvdMreis2FtV+y7R8p2KxWcTuq8AtYw/0RuCJfHXwSwVkWIg9NjaO4kw
Xy34Hie9bOFGLxkwUIgLYoLB6aUzZm7sGkhV5QwOHNNBi8tvrJ/1m6pqa2ZJzkM+4nIzA20Ajicf
zg1tPQBW6hYRHLnIBs0fYETNA+uI8IRFWzoQcU/2jqlZEGE6AyCVRVjI/65t8h4zduwAckEcVchf
DUnscudERdmeO/I95VPPG0RU67bryWOwFPv078ZKShTyTfVJWR3yhnkkf9ipv8X8U9Ysah6AR3cV
Mp1H0z/KHSr+6OhUowSVW1WQeHhkqdM3OhTmc+5n1S7pk/y1LHqa8RwI5sHQon4tR17/bqKk2aQh
4H+hUq9B4V11qh79KCuQB42KKT1pdfM2NrrAvxCR2UnmKbU2qCjy3/x2ie5WMBiyM1m+a6DNIWyP
UN+GlnpLwDl+qoPTHAAobpBrT+imHWhX7Vjf43Bsb310//eMfHoesEoVIxdGOvv9xoiYo9UaWw4m
IoiaDWF61tCpO7N0Tc9Fm7VJRAsiwkYQYODj2cD5gfJYxBDlukHLbtqDWWrDa6Hcrpd7tV1lN+s1
yU37kiMJHIBqbHKMxyheUB7TJDMvoQLcJras+VdhUR8HovGPhuJr0JPRC0iFBHkzCZeENKvo39ht
5WnsvD03susHDul8N2ZBvOFQQ8QSB+1+Th36Il1A3RD6YJWWw7ouQnNjhZaxo0soXhuTY6Yygy/3
XZ4qJlEk2o5FPECn3oeEb2bFwxHluhAQ0eUVs3WY8BY2eDliRvBlDvFFGUj41JSi+iBrfYLTuRob
OgGmMMRrKejmAekB8mWpgkF8MZaMD3vnrCeZA4yRTJ5/D6MSeixxAdoa9hKhOs9cXLJqDrKbX/Gu
jzCkrqDM6nMTj+UZkf88xPsiBiH5DPNVBr70MEw1+qldc5MbN9sd+992oVLKt+51NDqc4cti0y2L
T2ehhu2bkvGZb4FcrSy8qqKwGWGK+AUPFwTRlrS15ZFV+eA8g5Ncqhr5K5ablBYgXjY4k/IHE5MT
zLNq+D0SB76mt9Bu2iKP+bVLHH2OKZJVmzO9d3wM7yLHPua0H47eZcxOsG3VhfECE5hGUDyjB6/9
ZDs2QGKtuTsngqZPajOdm+laUVowsNR6tvlN08XXgtkl7k68wbCBKLsATYREm2ds+cIGCja6z39t
8DSafxbtz8rkE5SRtOpU/kKlNJ7SWLQXv/NpwyVIyWgOkK1VqxQSU/sRhLSSgv4qI4FVXUUIEUEq
Z7cH919otyhS45cKpYibTY8unlKP8CfG35GOqo1t16WwG4KBA6vaukGj30y9/ySPHMdL1peXLkte
LduY0QC+xMsghz5idctviKNd3jI9ABTep6dmaimTCrjXJCH+bHXEXKIl8ymUq6gwqt82jvc61C26
s+TwjTHyeENvcJqXxfvSTizsYHxjPNivp0b7QiGCXkQuVCMSIRLEB5JTOHfDS9W9Ul/BapzNQ9z7
36S7Rs8dpk+YDhA7VPkBFxep+Api1McQdszL3PaA3xLGCcrkYCJjGppbyBeclhhVc64CXor5+n8F
F3Mz0rNBdCz/jMttu8trpucgOAmblAt+rtnJY4zn8qCTILvy0yI9mAvDQPasS0zW6yxPorV8Tl/e
8jQz9hw04exkB1/JMJSFykQNvRj3SZQ91K2l7uO6e4bRyY0ntX6GbapUtq6KOG5A7/+iBTQlwLFA
7LBBu1d69pUWCoT8jmaXj060XxIs5zmAZphF7dZMTC7dTaif5L007WamVTn5yExXzj1ti8hovZa4
P9IERKR5PdLoPC1v/jKfkT0W/qXDFD4mlAoaqM+sXE+uWVG+yuNOB8y+CoKhW6XMRK5sLD3OhIEd
Fo/8sCPaowSCKkUgge8U+ySaP1S7Lq6q0eDuKcoSMXmSgiNLGGhojC1iMLArX+pZbOyY8l5p4Bf2
DXdPcoiFu7Q0PSdXqRp7cS0qe35BkwDicbpANiaT0ozKzxp//843M8TyfgY4wc4nAvmQa8ibyNI0
6Hazsfn3XIgT2TanjZxSJAfVZolVZ3jymq/GJzjGGam+Ch0Ov44JYoti7N/8QD50fZok1ERSwedC
LmYdwMPRiyOOTthDy43DKOl5Tz60jOwnCAV3/+95P7SSdTwr6X5qMbHjWPb3VHdHanH/aAKUOsF9
ZhdAOgEhwmm5nkTyS22c9irPrOWRIDDvZBvdc+o0LUosq3RZ8RUAtsoYJnDhEYBhhwo8aJBv7STy
cOOHCJZn3ClRjy7fYlB2ZkxTneSy3RAxs9ZAEeKFWdbAXh/eOaVKL2CIivSSv7gfsNnvpPCwqTjT
96Beqm2Vm/Vj1I6NHxEgu2Q/+QnT56BJ7MtkBzd7JGKE7zOa0u4DU0B5cnLHk7sP23k1474kfk+8
Qh02TsJOg7vVduEZybO5Kkuzhybkx/jXSJwtDYQHTd3BqEmSv30MQhnAjYABC+N5GYNEARYV4B3D
oaOtfio1/K8hbPPVJKrBg5aZ04HkJi9c7djTTs+c8UUuI4BoXmI0zxG8zotT+Uz+AoN0XfS8wc6W
IbK1ExEhpKNmLdm9tHTV2rcocaOzLFqDCYxC7GprGcWpuPhgSo6LCUXqpTT6fRCWDhjnS6DX7pvM
hTIT9b9uOZFbklIOft0j1jbz1ostM9kLPXJeWnswk8tsUsqOY1ledFMpwVxo9q+xDD7hQt/kQay0
7g3JULIah4sfJtMPJ8/1QzxjAh0CW/3Jq/pAv/O3jhwc7v+fJPB5lMQWWaLEGTp5SCO5i6YfU5R+
y6/Sqgr6qqnZeGrkWzdFqCnMv8o5gv4WaxoH04kZDG7EDQiK4pEX9cIh0vBSDh1RaNQ1RHZUX7o/
57/74Y3uoPaFSZ7Nc2Il9Iji+SqyEAgt27Er2Sq+J88t1cA64DQkYcmHYqncIYs9Jl8HIkMiysrU
hvA2ZiRwrnpSZE4pl+xKqe19CEt8BSGLK2Za/l3uNCAm7qwm0crukspriA1fky0048Ajeq+IokOj
Bsq388cxY/Qug/K9PCdQ3qwsU0SvaJm9hGvEwwSkyaJfLrEGpDT4NSeg/Co7g5iG2DT/o8LLwbV8
B2CCVvndD+mNr9NopCQBbbAprPAPSbXip5/nXONABEDO6PfP+LBGZLfK0nAvt3zSTtkxP3KSXVQl
8GAMHFVayJq/hNKCM8YQpQwX3V8kSMEAS5BJzREdXwTUY6Rhk4Uo6ZVCHOPB7o6lSyB4A1jG1XmR
lYiPYV5VH77eIlLAS8osJLk0nHc3Ufo+Y3Hjm3Wh86LCxuK1jAFTXbOxhIecTmTmspNyrpjp1I1Q
kvylx8XYLXoDeXGVfY0SgtFWAz/E16/Uh9kcHgqZP91zNwPRqUpj9ZevG8qtUYyboiXuVndqZnLs
zNJi6n+X2ZTr9EPa/PeQiSXzRxXFC+uD/qzCbaARZ80SZMj5f4My/ghwphxDgx4hJVj7QIaYLyf/
/JuMpHyVmYzeosj/L8TE/OqPy4zC4pIsZTzsK6RAesYHd1GVEQteQ/bZhNqPlrfxWTjutB0sWHXz
oqOmXsYDwtXHFMWaZAnrzafrfX9ul2T+t8OcOUACNZkr+KTWfg4YzTqhYWzJBGMRKnwERwWMxVbD
LhuUjJAUTXdv3byOXbZWFWvYanD66bNvg3IPaRVvfDvqa3kZIlH1/y5I/y5SNjIyNWwuSkWLVunC
YacpsMNWuhO4p+cSDmMoegqD4Qnjm5vA6CdVcJnGiKy4gGQZ2a4AIGZfHAMrydK8kFMzxKC/3KQU
+6fK2MqKg6sAAdZCsCxMAJO9FUUhmgXzbz917TEj4XTlAsYrGceQN2JGYucXFDU0rbs73CGspgzK
rs/DGYRBtJ8TlE157IiPekBrZ6vh5MlNT8aqvyo6bNo5KRoFabQfODCSdRglxiNRyMlBgktCELlY
2lJxVC0wNwu195J5y44UitMmrwhhj52mO7BtsFauo0LMzl0sncHjuU3gJZGvR8f/jr4luIe/5coa
10l5pKGCABGFyX2YQ3+TLmSzPpvtI/I1Fj4FpYDV40erpaKryoA7zznOOdWlZW9bonnBR+rcfBI3
DDRTvUmbjzHoTLptyYzAATACQyk23klBuIfsduFH2CSbZMOCn7JBxyHxouMkvw6Mzua+IKTkKQXv
q36rqEW7q+dGfYmXt8tcO6vRJzMHJZJbrzaVg/MUe8ZJtFVyViFgAWz1PaEZf9o5rLDkjf+Pq/NY
clvZlugXIQLeTOnZJNtLbSYIqSXBe6Bgvv6tKuhevbgTBknp6HSTQNWuvTNX4u2mAyCueswZ7dmP
s8c6MVrCJmJMsSTlWHXlX9N5yG9h0uucwbP6MyExI/dLskjj8VP9mtLI/0CCziHrm3m7freMQ+x6
QWYdC1rBsn3Vz5y9/Zq0ijDx34PeLt5TvTx5NnlRTTjou/UTWtXfdpCDH/M1jIr2gMxPoxc1KV2O
WbZbNUwy5URJPfufl0HPT05g6SeASFA/vpPiXzatcq9meHlMfpJn0636p5DWpAydrMlzJMbmNnFs
JM/PbIB3+BqXAd+plsTOg+kS6ywLfjcjjkwEM1aXMqz3BdCNnSNzzj35UKfDW9c02MMtwq3xK5R3
DGm2tBHxCeDjWEu0/9mQpxpQxX7o9fbgGflwFGXinNdPZN0lpo5aQn6O1ApPg9PmF7zoN02bstdo
Tp6BXc9v41h/FUyDg1i8VHIk0YyhdOcSNmNjwVPyILDq3mO44F+GVENasJQMRXYYYSTNP5TA45/7
gyl2dmyIYyvToV2rxUU6tEbLRThkPSpJsY78BH4PJpwxyIdtvTg2WuNndQBOg+bkObAzYE88ZGDu
H+zeCbZl5XFqqJsnM0zTK/l7xCIndUUcDcCGzsaioso+wyKxFuA9wCizii0mzBiSa7/9aWZNBQZ1
YDJnB92uWrKFYmzwuLw0H2VFex6XvDgKBweX54Mhzk1kxnIAZboITF2L6jWtLA3XGxAd0MSEg1X2
M5Tk/n4e6A101G4lEXFpVmAU1jMgu3L9X1v1deTvHV1QvxHad52djsyI+odWh8VzaOvOdZRs8pF5
7t/eWdIyBBrqBQRKkxCBy9q1VRptuwi9I+uSdZ4mvrbFK50XbB3Brsit8bDV/IkM58kpvlKysVvQ
pX3V6fcWjnKQchEdM61t+p3qS8Iu2IfsSgyrEX1vVGNSLDcfdUB2o8uIaqoJ0OmPOcd3qfxkELel
U74vBfuv0dTPVWOZt8bNP4i1qT+Yo6HocVH/dR360SynePX8/pnjr/4ZLDe07lK2BfhW7aNuOnTP
LHJZPn5VIb7dqBzqt2LquKuNMjhlpRFe1pULweJ7ki2PrkbpRbsDrJSpXfoBpjTwA5RpU3GcKDTd
O2skO4RzqrLxCIEZZ5rNYisyVvBDZzFhtyvdJDIVzwCD2z+eNtwCp5+fSBwl1G+Ov8XjbNyhb89u
pSZ9H0YLalO22Bvh2pwvpg+7nPCfBxVtuALd8maBaI4+zQGZ7WbdfsQStXXlTa2503xc6K5gmuZl
1hVXwMi40MHTXCcM81ubWSWDZaaRLqjNRz2EIEBkN/+mPHkMck9999qFWFTPh3HTEJQ5LMkXM0oA
Iv99C1TTZYSvicqtLcgHCUf6Vw2RqeRundfzRwxJKBVMgXMPyrKaKaQLGgQmbaVNa70WAYI4BsAd
BJISzB7Gv1pr/WsXJ38CFvjXJSRTrQVHXKF2f62ynEzeKLpTd386SmqIIFLAaL3XDm3x3XqDLD1Y
hpBjFxjAu6XKvVfVEIFJQTBb8jLGrJUGyS5E2nV0zx0dBv6UjMelt5NHzdPDh3VqPdmpc1IWiYWa
D4ihbRPEozOXLPXo4GpturYHfNkj+J9GAceQp7VfGVuef0aG8GAvY/ikHvj73rEhBArM8Ig9Tc3V
BNf9Rln6uHeSTQH45i4o/qhBcifYnlvs4Y3gehnL/g4IPNOlaWz3jVw+s8R4ifUqO/lpWsIdJZa2
7OezKjdsPAlwdlFihikxOWXAOlByzM6posDLje26JauWvnrgSmvIj6YoVOWGQ8oZNyWTtrWzPWnj
o4igdmFJdkZpRNBRqePQn/bKdrcVHP0Yvww/CYf+rpP4vNiZuOZT0ZE/Oh4hK25W6Y9bshMLPPpz
TQgmFIPvTOnwOsmxIV41CyBZxWRHTnyixes3nY7nCxfYexm74jY2yG61itRhu9MoQQBrAxyY5gnZ
eBLvdfmdqYcuo9aklw4ZR17voWYlj8BpYzphTK0ARDF2Cq10k8uTpyG0+qqFZ5Yo7w4jqHennqmH
wJj+vjQCDSa5/FP1Xl0R6OvVXbAr2zjH8g7D+m7tVXkCtK+tl6RkyRsLGRnm7hJPM/Gc7l1ax5el
tvF7jMw70x7BjjV7xrEz/BRyNgqrdQbkFDnSes+AspPqX3gP10OClufNfZn3V7W25d4OMRzJKSbJ
qGVP+SdC6INJhm55fdqnHCp6WDM7EWsnZwAk9O8BOg0HdB1rilWIhu3Fw5/ISWSy/E94/CwHkZF8
IjAZzl2fE+0bOsYOrs5UHUvv7JivgSnmn6yOaZSyE9CR48hlkBIX6Nmh8vr05pFMsqN4nX9a487t
ph8RW+tJKSr+jbUWD2lIEiD3D3vAzXrAfY1WS7x1RGos6NaeO8rOlzYuCJhNg9Naf7rkDGGaF9FN
aWKtqnupIvb0THryCgAM6wGDoCNcB1JEG0Setm8GuBujOTy15og/TudEE1QoYkOahZtFWOmxBmav
RrLC5hsZMlK7liqlNUvPer+YZnRJbMxb6tkkX860U09xYJ3U+3j/Q+I62fzJKLeMI0qpkSYI9Je6
MrurKuGrgh62W3a7tbZNq6UhVAdjPP+Fhwcv+I8lWLa3jeKsFWJf+0WGlJN+mhJ1lzYDh3TB3se3
Q+0OnRUMCRrntHI/17sjD7CTkpOgbi51m6W2RYZznjAq4SM/UaTT3KaTsy2z0bpSId+KxG2Zkk50
4sjxc25u+m4g4cC8jXY4ggfrA4j+dwYzQUHmoSPOydz+xtwwH5TJFqsDYAdZPAirSrdq/l4nTvCQ
kOfBMNvMtnrtvECYT3DUojVVsSU9tJ0rOfP39LiGCOAN2G3EqdpJ59i8zwTyIJMccEx7nEHoJJIj
B65J9excP/+J3ao+28xBjsQ7MUNVk5bOI7jQCqfNlI/zO2vyW+Az0cy1hSy4nBQbXRTubvFifmtD
qqPWfQD99IsqNdW2gzeUopuCxLVI3lUTRjVvDGdHEK7RjozVYaG7rdE+1Yn5HSN5du6WxjyPE4a1
KOrKB9WSQSjWUL3PNwuc3Kdlo7LSSj9+EUwRD2nrCBAIUttRTBhdvU68FgFg+MDmFCi65jFyiKrk
u+luoR+TkJM1MJQyr9qjCOq2jiYqIswBcxIIi0APywlUvcGf5veUfE75zWxYnhkVDj7BmV1MuKch
zl0u5s/IjL+CNCiuVpmtbeN/nWGnFzTV3LAhihXPFgfuBfb3K8KwUzOJ+AbDCtk/E9xtO5X1GxBP
wJW4fo6TB6kXRxSqLt3GBwKfye8W0tSzlP2+8s+R1tSPmT3Bxy7x5Adtv6D2wW/19/hLI+Cg6YY4
Lg4aOKoPJoN+uymLtH8tC3NnpEZ9h8+jeKxyjudrDTcXC18io83SCpqjO9v1LuyyHxWBt3AAteLR
di2+taSnUPQ18oU7qnEPtMCzA0+CgoRWhbqR7LRqdpNVEpOGAeK1LzoC0hnMgPGghRE146/GAgeh
eoG17r43KacgFAJLeUA3uNWgF1w7AxlvZA7i4LgoPdTLqjdsxFDppk8o7dVQdskr70nm0atzODof
zJKmca/2+SWD48zQFN0CJ3eDoIhc6mT7uJh2rLoQx5COEB4hDn0zQHJoHBKpuyi92lLPV9jdcDIW
Rno7I9opUd3YOAN+gcq6dvOEMEA2xxOzJgqo/NQCrTo1ctWBMejdlBA4lsuRNsBAxN/5Q70fXOEN
tTBu0Q26WAak65+zQL4tfefOKlAmqQ+UJLEOj3J7spHj/K2w5+jFjEBjxzl+ziaetduc9AiRetJC
b543eXCZOk4O8Pb3NclqVzU/V+P0ppr7rcdZA8wmnpfOBzqNlFGczdrGgOjkDpguAySX/NHVeFCt
pJnXveml9+rGSXfViyFmuFFhNA+m/lC57vRczXpNrlhUf0yO9ffZ+t5kx4fYNB1Au8t8KSmqvDTA
YYZghInSJzd9tAN66V3GCfFMpEfva2E3VWUns9+mXcxWcSULQeyTmPlDJ8cSPhktx5TFbjtB/qTb
JrVtVVBYW9Wx8EW0UNTEESq88I2cqPybQJPv2YX/js0GAIsDBnlsO+vmkPq3MZoiepFyaGhy9Q94
PvEDYxL9e4RvGC2kicRxal79LMWjXgOFocF46QPGdICyN2FFuFcgBQYibsM7vr+jRpP+ptGEAIzR
g2ipES3+96FO/L8vI/Q5ByQP5k6nr0yIGpFIwoOBpzYUrJPTnoZhuQ2wn+2bDFIWfvPFO3kRWkll
mPEBcbIIeOB2W/cZv2xb6C9qbpFGmO5Rj+wGAzKszEy8ddXg6Tt63DKM3MboZQ3xy2JGwWY1xXcm
GsppprmWWgBpC/8F4e9I1zWhoCoCbI1j6w03qOWTl1pHLSd1LS+FHAXA8Ds2eIS2s5F2T2MTBCu3
o2rbFwz3hK3VDYdsyRzg7JE9FxNiIyQOwTKC5aS1pR46aR6eTRe7gHTj0q9tcOP20X5tDVHD3oE1
pxCeUgfHioXMVr30nW4+fbcSlJpKro4kbdPYoDrWs4QXj+3R59jKtzRWl2YoP4PGvaktWIiAoFj6
xT3HIqyd2YHPFV3hFI+oDYg5UoWRqofUM69gXx8nX2ysrt/05odPZ/8zoJW1n7XBOQ96QZ5LAlqQ
xJX2wE1Dr4eEr92CzxHBLsSTeXxTG666kL3YK/ZkyCSbjBBJZpqm/aP2OZSmy9NomRdOG8VrPS/e
1fGKL7ft4xsz8Xjf+A7MSKsXAKDzLaOjiJBIwaJUSZRNSBhti0LKYZAs7/Oy7n5qmk/LSr5q/QZF
fJ4OhwGUJ3b+kIOLdI+zlu2r2jkr5QPzkuS7RbNqG2lwuzsfXSUniMtCQszaGcp5hd3WhOV3WmEh
dABdsjtI8/Fbklhk2zVzff++H36rHqF6qJzolpK4hqawLs6VntSXVCwtiAzxQxWNgWt1l3p0vkJu
wu1agrL+MqTGmbIlkNm9p/2/JxlR+kijCmwFN5h69u/BxC5OMhLWJq2crcceetiWTED/kEhhcGcw
sMeBO9Hs+k9Z6Sy9+c1aOAVPf8awnJ80uDGnxNdJXerKN10I2KGcj6+WAwBmKYzq0ifet7EV5l1e
EN0empxukP5+YDrilKkbv+KYjnjSMaawCCI7e0THP0dEu2mSzol9mxSOJqEFB4RhE2ULX4ictkQ6
LVjl2nE9EGtMC/RnMVfVox/YW/WqoNN0DQ2zPql1xy1pg9sNQCV8yfd84Melqc2zakJNVmtcFS1A
vRzu1mvDQOOm7KINAQu7fqYDNc3cynsRDPku8h2Mo0nckMGs1R+EO9i7gJ3xLAoiiaMA8866z6CG
//7vrE/ET9VsErv5JZCaHVsLQ1phRr8b6WxVD3E66XdqAInVHmkSBM201b5NuYgPgwkMtnem/Wh0
/pOOKJiuSJ3/FS5XurbRAjf4qO2EVk9Shx+jp5+NqgOH1yXXFlr8t2H6sU7vdEQI1eL2fzrg43pA
21qra+1GJA9yZWN2H7rkuyrkII3HJ49Mpk0zugGO/ezU2ghWG1pXMCxguRXFVnXuWD1pUMlQbc7o
wcjaPAChey6LCJRCyi5WDPleH9FQSoKJI08ZiqSyTHADFxvsQZ+hNYzsDEmCutsaf28bwUeSjTWc
3tHYT1M7HUe0Z7coLIIbUdNMKsE9eY3ZYLhpo0uOEIRDOXqUyCzGs3JrsGiScWLReLAoQYKxeG/H
2vrmNfVZi0z3LfG8axRazi/szNeyG8hlMr2diNJ2NxVvUKd3Nj6ymy5/ptgDseJkPkMn+TLThdQ8
7dRQMuh7pHzYK6++tvRwJ/L5TP/dadzqW2sx4evG4dEkkQzfmOuvTZk+Q3WUGHTVkK1C0UG7oB5U
d1wNqegJ7+NYPxPLVYMSN8AIaEF9XM8QrsmVlpCufmpM00L9Jm3ZHHk2yuRKvIVJlAqfbBEjjP87
mKBtgX8uKx+FHbT72CFrc73kq2o5ohyF4yNFaIljlfduy1x6DohZlO1f9mB+3QrT0tg+QBAEpUMc
3H2u1/3Jk4ri4hJZHnxlKSx2M40dNMEoE0p1iEO2PKklMx3tfPTNPTBSSs7WRH8rGuY3iwWBNQ6A
3JGw1AiOw9ANJgDFttm6V6Pt7wzaTyclV/6nXs4anb6MbydsklYa8VmH/m79aLRxRGTtpWTKx+Nw
CereOKxlkDuDSWEqlZ8qRwYkTXOJiy7otRdKmW77/2a5JGeTxkeTBV1xdDEnw35QD40zo/g2YLar
lwJvV+G69XVWJBKqPPI0Uu8tXGrszj3i0VNpP9a6aR//NSTUsxqL3MaY0ZSpTq+aGeicgJqJ/5+S
Y06cbfZrxae5err99/fyDNZF6BVnda3EGT96ZxAB04LR6UJk37aVZa+N5u76hBqzY5OHdkdzXKcT
96aeZb1o8RQSYDRKQ/isGygdPct6VA+WANWal2HovCdGHu203M2ZHtZvqIFB3dhGGl9F0sfXMbP/
5CCxjN2Q6+1Fx9ewDai3nsiwtF7V2MNv0OewlFwaP68OlVOal7SXEQ3042iVmG9OHPffsizhyDIl
5mvWTa+D1CDShhL7LBo5xhBCH299DRhf1UXNxW/iwN8WmQ+B3Ed4a9TRs/SD3zP+K17T8rnsQK+X
ZijeRwul6Ax5a32m3qNTKzajfG99pme70QBfDNs1JT32uk5REbUStUmHjEN0GnIMMQXB90l4a4Vj
b8gtI8Nci4ZrN/mvHaSfc2/GBqTx/zht1TOHoFbKSoCyJulLUTyIl45w1EcnadZXrlU2W05K84zM
hb0O8UcGnlR1DtsO2/hsIsFRR6Cm575hhBLu1HVqzxVlp/w718qYSi1Hpq7dB2kDDrNHIYRw/Lfe
e+X3DlU1Z6RhZho6/zbKBu6WdI8PIUyOfqGybwTGR3geKa2gpd7V2fK2BOjZEcjVz3qMPCJOiSn1
6HYwdUUpzVQ4OrQT6jbPipifySXC66zPXl0e7Prg4hZIxZukjzqcCFRtLSkEVsdAUEkA0wjBktrH
O8su70rQ/ZB5l6o4YbzDSssWbAPIOVt24XorFgXLF2wUy3zvR6dmdi7p3JAo+Ysz5QxL0sn0J+tu
/ViigUkBFfB8KBrYhEbfmIclsht/kzq2c9/WX/iBEiYxXfJYy2ddQLCEW2ycyDAPaoQzA4nZSB3c
1TJCa9enCC7+NK1A/ug0xKfKgy16R8JolFTKWGBdp5445gX5sV0Ckv8fVa7VJg+/BU5D8jaZekRn
IXOG2znNLiWyVRrHAz9Vt/xk7kpHqY2n94xohHhKz+sKsJIZTBzkFLWiJ3Ya1lcyAMBkyveNLWze
VXWv3YvJcI6Z5+/ZJiVvC6WseihS/CIdHPez3b53FSc+Wza7/MglP1gdEalzOJnENSHc1fwpOXwt
kYTbfPaLnfnfSUOcxdV2yWLvWDcmxtjGsSF3NxOTm+FbbBkfWupNj+7o/mIN2/DH0wvHQoZzMaEw
HdEtkRZNL3q02HeEUzzX9C0uwhNPahjbyDwp9SxrjswGcEZhNxe+jsgv1i5qVp3MTrxNSStauxnk
sJ6qdHTgoQBjGsuOgmNc4KlnDdQwZsZSnWVaQ39TrwKyBdFGSxUTpk9rOwZlCRvMo3yVJ76y9wmv
iOYDc9nHcfbqj8SOXLKTCE5ybNZJpXmODAETiZi5rMhIL1HDFt8Lgqtp+VdgMNWnq9tk80Sgpxvb
BLdOf/McSTimq7dvpouNeqUsptqn6tx19PTBWmlbVWibs5M+VgP9hnG4L4e4+1Wb3b3OgO3d8BHo
+ulWTSprPatPDVM99ln6wVNqTLtQqvVTL7E3RmndGiuiNWPbaQ2I1uwerMI/Tb7DkS9Kf63KEzBc
MAfS7m6V2wfN10D65v3UnhNNi6//WGtgccYrt1BwDJbphTq3I5qPUPXKqRgudQY+OzOKKE4h1cyG
R944b/17PzOvcxI0B5pF094xibjVaJvvfCSUv+pez85MeMeTkeZvVbS4zwlJQ3tzyJF+UT+E3G6U
tp0Z+h/0XOHuisT/wMeL/KulPJ3Tly4bl6PRA9c1GW4DmfHP1YLiwEj1C8N8UPPD1D+rTnAKB4z5
0zZhvnNbfFACiUfxq7l8CXVObegZEh7vTd/LGPKNRKIMRi2Y58IBxeAQ4T7rlxfBl/wYG+6e0Ibl
JQ55q5YioGjBfA4YqGW7bZNrxHp++p9n40SKwFhL0lgf64wb8VQNmNEvaUxYce7SaOt04V1lid41
7vCHae+RViIpcFgND/bk4akE5femm0hvGjwQX2PgH6w00T69Mp3v1dUczPSTh4pD1TwAZnEN174b
sTJtUDo1D4OjO9tmrEhfV2PlRbcxIkqlTm/QAYrDzDmplkE8ea816r2tMNvhvDjuePMAyY29/9Mq
6etx39lREO4ymNmXuIVDW2s48JoQhb1efCdp4b0bvXtfTF/q/DBU5FsX5SzlhBS9iCwkg7tluMrt
d5/P8Mj/u2wNLhcXaRXN1jdIxujTsH7pWtFtUw39uoZcXQ3+8EcU59H76WCrJbLEtO+ihi6wZ5YO
8E/XAjcDikINLwt2eQYuFwzkzz4F1ypJgZLloNnuxVGLYU7VQa3vonFsPmxqFoYS33Q/by9qyUSj
lBKr5ot9/CPw0HGrJn4GQmVfx4hh8RkxK7G1G2HwYbadaQ4cRNo3OwsB/7NhWz269cr4Vs4DUnGk
x/Dj6sgkPTyd7Ae7pWldCifbZGOO6YD+MwYNmlht/sIl4ZzxBneP846EmQB4AzjrHLc/89LgCCx8
5TZGEVwF7tT3ds4sTNoJ1iS2VWR24vtoLdajP1jQNKoM+w7/zVr1kjJHSiG/mno5+I24Q3J20ewk
xAjvfqjlU7UtLJmS1DTHBcg3BjwoWGHDOcGyzfrQEzm4sW33nM01QRRGQA/wv/4ix+N0ONBMUvOy
wjB+TUHlHIbQv1cK4qSa3zF6eE9xgjdXwhXE3HP+iOd1Pg9rFpFN0X8bskj2txOJOIXNIlrjbxGa
CPjGUTG9VVd1XQBSf6h9r9x52LJfTa19jiPxO0sdCZGkFqMY6sE8FF+0gofpcylGkMB/ijE89O7g
sZZX921MQhAdnk3QZeAYBqOBBC8X1SFwX0azenJUHQZhgRilWK76sF+SMrxnOpvgKbAwyiRedsxt
7eS/LF6mAWaful9TM2Jp6Q1mtlVmZSCjtG+OGF6T3AzPfj8AA3NSmNmqzrAzztScNcILJzL8e6lx
Uw/G0IV0gXPCQ7No+VXz793s3BvP8RD9mofZIcGO47cVzcUX6HOnLYg7SJigGDgygJFGCJD9ojy1
lvkbMdNADvp/3lcvMfd+K7UMmIiUTqkHO1u+z5WtrW+Fbm9t6558qmgscxKty/xgRz1d8lFzkiMw
AFT/dDxjrwLiTsGhRmzxD2Lv74rEp5elKj+qeudqZw6NUsiMUfVukQB2lP220XV6UOa25MrxbAQH
cab4xGyN+YxADDQybS9wtSaQKcrhp1lkXDaVEZ3MeX5fz71q065sq9pF0fxWmV7zk4xHVfQYtU18
xDLDQJeH+i4GruF2AL3IDjEPXH79atL/d3hLUy88dF15a5apvrild8GgfhYDEEhDo0kEL4ApmtCI
XhxZ5rHc0eNom7zaBXX8jLq/vemy8W6j2TIyGifCjyyWGZN8gNL91WfTB3sHdpkAtq666XQnWW4G
uS5QmNHAKT8stKwMTR5fvdS+B4CbsuBPx/hNTnX65wDyCYr0+GT5qSZDZtJXrUke9bidsLV1SAd0
bb4KUjs3quIQAu0tqDg6VANVL/6w4sy4rdrS7TYOpWnoOzeg/QQuJ93qs+YcU6+Yr0ixdi7chHsU
JN85aSKWjWRQJodfhFPYOk6Q2pqt7lIWD53zYTfjKJd5IiU8nfa5cjDqo9nfVzom9t4gPZyF7QWB
OGOxuqBLKbEKPtbnDcf7d9SiGPHFwyxBdLkAIwsOz98ToDO9VCJYB2sYFc4pAZ1nvOfJDqqdKxUt
FXQRlLKLrWG4npmIOEF0L2gdngnEYG8dPeOErzw6rXJfmlanYSZXT21RycIp0ADKesph6cJMzfLn
oVyerMHE6Jdj6ktL88GkO35hVIwvxSFRLDPcn11iJjjo2LnUIG4MdfPS2/llbO39qmgaazo4InGm
+9Jo3V3ooo6tiedQBV7S+tvGnfrvYZ7fmXHtHYOxnneqQOf8uR0tLOhcX798Y7qVpbX8ou1b/ewi
60/P4O2iphhIOqy7enKrjUY02KZLxq9gkIwbs35qaNfflOAwBNuMnKKfHlODJHc1AJhKwEQGgsmd
bcFWjfvqFHIFKvOLj/HjDjYB9A7LHcFzp9Yhks9KnXtYScZzNLbbIfCC0+TkyVPp0smShyaU3a+K
ldQyviidMr+Al3M2epbYBDs5+Tlp7fqU1x6xPy1RqmuDhjJjWxk2ATiVXhzUuj+nKLbx8NgQAiKd
BSl1d3qH99RPEA5EBbBMwqsfOYjE+LN1caf8WKgc0ZklUORt3zvCMY5/ilRfUL2P3XEOBYu/Zw6/
WRMevLpCLBaX5b7QIHH+WwSQniJ7WZZwV2Hm2fskY5wSC1I8loT5c6b3Zjt4jtBmmPuMq/VWBm29
cQQtb67T9KwLq9+EiNtOJvYiZkoSgzsiLm8onqnNY04VAIaUfK5yo+6yCmFnNPNDT/gYzSP7ueMI
wgmx/1xm1oStHiI9byH8H7laOdNoMY0PlDvXXAYAxuTGXd0mZ4IxkdUlX1khrCrXI90eM9FjZXXx
z7kX/gYrWX8XVMttdaZHxSegC/y0ZBr9lWa3mflQtGQRTt58Z2aEwFlKMKWNU/OipZaJGq8dHle0
rupdGIjKW7zMR0sUA019I3/Bzv1UlQbZS635Mtg9xZC0ToxAllPJs+G8onPnVvwu6qV8UM8GMFX7
RENjF5dG9qSVlr/hN0h/Ff1Ps2viC5sHggqJY5/zMLt67dBi35CKLuJxvjvohfeJpUfrx2uV0Xb9
dJsgnO6j8L4RjCfSqh4BhyNUMcSEWrFKv5WxDi4D4o0RCTQlchyhiJNoDik+I7KIpGG/jRk/J/Xk
rVpIZsHVnSj7d/VdGkYjw6ARPm487v9TxO6M50HSDf3FHXcpgm8uN5zQ7Ivb9T0bPWKLFOXBBaKh
APH5mTZreBB1Hb+OuVVs5jD9TUZe8ioGne6zjnB/30Tx53r8I8I33PNvnewqM/AfMSMW0YijR52u
NPeKtQXE5kgsjye407ep3hzrnrS9zjHDC22Y8hXoKtHqIRbEMkmv8UCGmYl1l2FKM1+IYXhAT7Uw
hQKH/ddVPRDRutSBdUe7Ao+xTXvf77O/OuLMyI6dnG1GONV2DvFfW9UuW3tm0LkAgDBGNvEQDlpU
bPo27Qka5EFLi/CKiO/kSq2ZemtJl19AEQykWdmD2s6YtqaP6lUOSXYdu6HyGde5Zh1FDJ5lBIYy
ejQV09AynytuA6yDzkA3Ne1C/VmNk3Q3+m3FWnJqw8q9z4vIxPDFL1q44iXwEJub4rufWcG90say
JAQPuRjf6hq3LSbfYLPq2egeOddOu4ZhvayC6r8t+WAZLhVqCXqUS/7V18aR0Vd+06ZwuArhPE+k
q/y2oeSEvXjlDkcm0YgPyEXlcRkhdMVZedTaiU2Bb3djjmb2NNfuTJaWe1Lbq3oYkxRFTY3rM6t+
zL3RblQZgeAI1aXSU6dcZUqUqufY4cnb9cdt26O9U3IHvkPmp5R+mzgxoIjJJqd6UF+iYdADrHWj
IS8OP7VIDIAziqOQD2jiFFBXPZhTgB09rT5GO4O5KqU1HiKK+xgDlIdodqfpBVanNIH7ryXJYSrp
DinDLpQ6ck7UUdzT02ZHjy7J5rt10kaLmLgYZNYVRKBVCBL3Od5hQPOcqiR6W2LJ1YNHvBUUc9qB
ou7/RJL0k8apRkLbPB8CSfqplv4rtnZO5XQ4OxDvOwCN9x57Icg1P977DR2hogfnATORH7QNvGvi
kD3X1yVH+ShLfi7d8q05RlmX/6iG7oshRP1jCev7IfittCVjn+QXu0gkaDAwrqkXcZ7RAkzEq8Cn
nsudhUflEmmFc9O+KYmCelCSFgJPEbd6RN9V4HV36Rz5TzTrsRqT840ljL0dVfQLUZULO8XM7V4F
l2rKE1Ku9SvZKvb3Jo++Rjd6sBK/v+q0sc/JMv1ScnN1XouJS9uYaBnOSjTSWZWLqWYQuxZWvdIv
IVgIjylQpU3iRenPiKBZJL0SYgNnrMmRRjjDLnNJsrS05TqmmfUYCX3BiFN8oVR0LlVU3JSrYyme
VQM5Y6ynh28srvOxk+c6w2NXrK2iXPuYRkhSTebQE1f9gQDNDPKBMtxQqYKiYu3tIP3sVLVvZbV+
rI608+cX0/TAoSXe81CI01AH0bPRGOHdOMQFNKQq2VvB3HJxEQFSjJzionn8gdgfzIzW/Jiy6JKO
DWgFObGvZscgDpIKXxVNJd3aDSr6HvEUcVGrrsys/Wc1l7FtjDcQghjOOvXGQO19jYYlxwsuFTkd
zooys+1rTafk6KcNThU1SIn0/mL2gh4vmAwyovLkVI6Nu6VlZBBXNjl300IeGWYHYAMFy1YzI7xH
QSeDgOb0aWHIhtO7885dNDSXJsDcvlFPIxk0UwibTk5BPNFGL9KfbCz0eogtakNShVgatO+2PXB0
H+ktqpeJzyfsEaXoylqcigHt+FX9ggidfuXhnO4Faq/VemdLutzaESW7WuxGh5grT58fwtCWv1Gc
hoQhAx1TtUVuAKeeG7R9UMgk9jDSOhCQZmwd0PBme1WP9kSlhqCLNgHt9ZO6HKuJZsv6f1m81tj7
5OXKDnWqZeGTsSCBdl33qyBD4inWlk5aN4IdSXvBXnTZwuduofdr6oc5r7DK2MspQfx16gK9AutH
4FVkojgLBC5C9eCji12f/XvPk3+ajZgyakhSu39/AL7qRE7jpZ/mCq+A+zwq7UCSUwfIl2o9BoqJ
pyd3WRyxzt8D7at8/OQs9a1v/RBWqT0bcKM2paEzbHSKR8hSIEALahXNdahVJ/zHFUmr1zLVEWIk
zbdFnl8RK+kSP4pQX740OCy0ftrSzW1mOsqE7kAP3UYDaQrmUn9Rjo+HqOiy7yjlMqCIGdCBytQY
bIEUnw/jyZ3b5lcmNS4GOpoN+s0DpDjnvTThJ6oppTcU7WHJEanUs42ilsriFPf98i3HTfsl+p5W
ShhgbcXolMZG97yIhKEyaPQ7E2X8NjYZqwdkIGDIclFEUlzdmulOdQqBU5vXqnD/j7AzW44bybbs
r5TVc8Ma89DWtx9inoMMkqKoF5imxDzP+Ppe7tBtZWW1ZT1kWIBSiiQCcBw/Z++1P8l2pt80Pwrf
cUQaFdOzsvefCpdHWV+zszDH2jlmU0aIEf270A2APMzW+AQZsjo1UZKuFAMKPa2Y5yTj9IK/OWqt
vmKo1n9YKshsf6p7lLMA7uQKQsFoXHy0Qs8dPMVV3bUuG2nGoHJpagtGVWkSPn7PeMqBR86gJOMu
sJPxaoUofno9WQRNIkHlrkIhNduxQ7bsjfu5c94qV+n2i+0Pj/u1R8B7H8zynJa1/yJfwOs8kB6H
N3mkwBIANwkIqfVi5aUCt/JL1WnHcbfSWsd5LrG+K6lXfmR4bH7diwXY0Ia4rorHVDCgfeTSUchL
Es+dmgFk7ILi0gDmbVK8fV/GCmRjS6h11jk7qQf/jVuoW4SYi3gMrMKXGLzXq04QcGOq069VKSPl
9beeQb6jE1AV3sWyiFlRY8j1QRfVL40GY6+eEOXUlV69xB5W5NJTXlXXdB8ZLEmhh6sqMhxNTDRL
WxjBZ7PrqU43BJAJomyr7ecoPsyN7n0JFLCIbLfzVanXA8BP4eiso2je1RWaBOIKsVerlYORW9UO
WZ537Jj8nIF2Hu69zhtvLg1K1N8RdZbwis25iNoiBys1h3ZeRdyLK6Nu0n0eIrjNqI0RCAm7Ea27
Aa1FOK1AQ5d3pCzUlMCNJfB4dJgCdw2OL5SmRb6evptlPT1Sf3wQXPOyCNk60oDLangAcCAibWBE
TSLzw6bR9ay09K6W3nxitqRM+1Z7VoP8k664dFYsJ19nA3o3JwvMbch+8Rk2cgCJTCGE1W0zMrT4
fpfQqb9aU53v5ZHqqXRwspQOrDzuCU7cdNAy1/Topov8YxNbuSVk8dPFmR1rHzHbjLPsUEbmoZ+P
RESCl9Y83d3Nfp1sZNncNcomzK0daG+4WvoUbELwssfEI+ppMu5Oz9iDHW9anTs8b3J3LKfdv1/k
1wboCKC564f8eiEmBU05Kye9Yd+VdoxYKrdPto3JJGAVdja2fg/a6XKcxcP3sUn+8HPS2paKiJ/y
1XY6/RQWdn3Kqyq8kOzBfqYrTRziRrRpjO4Ty53+YtnJlxr/2SrDNneRgnzDQFkf/zdx0ArpYtkz
AFthidUt90ehzyR0M8TYhL4BYZci8XUpTvuSq3T27b1qZwC/cWWfDN9obinmkA1QopB4JrUjYzGw
NjOy1nPUpQTvJmShLo2PQKnZsOuJveJR/r3z+o+pSpOtZfgewNr2FhDl9eLMkbsfVDIGCAE+BZpm
vxPkcYzNzLgO4Fh+G1lUBa70mD0GkeUxM9Ljv/LGyBEfiqwp/Bgrq4thyhJGT08BRapryDGkrigg
jG6MjLWZloR0uc47j0xlYQr+1ucgPuYx0c0ZMgZx1zgdaStmAN/Vdqof0OAof0xl1tcSWLT8nRak
IWaycjtUILEZKBjvhhPiswicXesaxj2tLlAfVjDcY4pjktXaVW+U3WV5q8KkXGnHwGXHtSgAdDvz
+VzFpFfFDS7nrX6vOCfaMSBiaSA6huLtPJdOjgxJ8aDpHZokspdDW2SmwLLF8Y1Vd+tk8Ufaoo3c
G5B4DhIaiaCVnrrMcbEq48VVJuUyQmt4wH/4Vkvjg0g1x85wdMZ+vYhQyUmYifdFhMeYAfUTgW7l
LlbZDzFapUppx3AtTWa6EeAZkm/jUtl0hHvdph70OHhzIKZSXOx/WRpWdU2UCMyfuz/2AHTMoHgg
bStu9AyP8mgWX4oDrrbAL86F1f8MeQa3Ji0/sbMrnTJdVdqo8+PYTCtLslCyPrSgbOHXINREvvgu
1nFirKzt76/Rk05Ip8Ab0rtWsekQiB0aegTbZR9WBUwVBwupZqWBniqSL9LRN1SpvW4c8N05QqFr
ns04GpAUv+WIP2I7fBq1+/IURSeyT/RkvM1jx9S9ytJbEgOc5zSdtKl1d/k8ZycLtd/RIPFZ+miR
RZDPCGAe2olYm6dYifYEZDMpNT337hkIMEMv4MIUftY8hT/iWb55MmeLZVptaAIIvWsYKPPGSgiA
48r4YfpkkcirCOnPOe0ae1v4Izm0wjOsFSKD20473M4Jst9c9066xgbNrL2GzNZE3Qo8Kq0xDV2S
eFfM5iXOSm2bllAz6E3rT4h/wRICa1xNzGY/ojx7ypxxL++rIpp0lMhCXaf67BSQefC4hAsTK8Or
YWfqcxTQe+JSnrXkC4GUziacbDD0xg8pqEbEtesqTHilERjw0QRhYTSHp9jBciKB3J6HUTdWLmmD
83m5R/kwupWs9H1iqM/2RBZ2NWYkZ9OL7a0o+haPLSrQZEcuxT3oY2KCpDy/TjGV5cNtdGvvyiC/
uAGqvQH+LJ4UGt7b3++UoUVAb0KwWmQtns6c1usqQsBLQ92PNtmiUtRV6eh4lwUqTUUGvR1aF7dz
4Fx6hn2a2DU9WejSmMhYj9gr2idawu2TD83qmLLWrRyKPanocIB3HdDbONu8aMel2KOhCUZ49iJi
XlQiei3rB/g4njhD5z91RvGqxJXFhj6bDoU6fwZsUO0qhFok6ObB1vVZUhQNCIU0hflNhjDOg5xS
ZvkuSHHEk9l38+b4PRgi5Rljc7YPS3W6GRq0YSwE3xxsrysEzlysODXwS7Kc9ViYp/BJrZIfPKgQ
KliT9QpyfVjT/E1haCvW67AyvtpF/iaH8pbqtnvWSn/fVg0rJXzxQ8YUabd0eJChM7tJvQO8zfFD
i8yXxi7LhFxV9ClVRGMQ/XuSz+QpaaOyhXI4noFWw/WZm3sWfKEZU+/lRMHTX/CLQUfT2XfI9q5D
Ykxr9kzV6t641tQr5Lhye5515ADVr61N4AR/5G6W3QuMfvagEXCIwQvPtDlEi0nE5Rb16mCXdZ51
bUEjPJcmtEkYwJ+W5SQKSDgRNgp5UQ8VogGGVtWhcgkoRLFq8L+Hw5nYkmydiAyDge0VWcrTozQU
ZiViAqkxGT+1nEPCZNiNM4RI957dJPhhvPYcDRXyht6hlT7DaOICiPcDtEd0oMQqhyLQno1VqJAH
3dVPQaR8uEJxkzMY2zlzUB6SOGNnPcz9WW7Bqm8lGLK1J1Zi1h3rRUmQrWi16ZF7UpHlPOvMK+2u
XusphpmmmDvMvimeY7cdmiuj5gZKUU7rwDjKA/lldoParuqB/Dmi7yFH9pqmIL/FJiy/FBnV8zhj
cBpJjzi2PpQI2zrnOexJu0Q5OwgF4O8XHVDZitFbtjdNIeeBWnGULbsMLNiuqQZjHRAqsUIaRn6Z
X/p3yrLuErbZjrG4Rjapbm0sn8RQVTTAEpE/0YJTRbgKSqCfCTklEWu3qI1NDRHU5H5R7Wg4LE9r
cnsw5/p3K1QhHbJP3sjvTkwOWgN5V8kWkWKhepMYg1wn2KdqJw0WaPFadNUQcH5JbJa+0F/GiDoO
1po9m5T7ARBXj4hR9hg4tHpDtf8bS2OCgcABo2Nmt17zgmVWXly0tgRZGGEjsUnTmlU6fTZH90G3
QnkVtSUl6aoUDBviREv6qfzuSj+Wd/mumhEemcO+TbR68fZIg08LuQO2dvV5wb5SlMcU/eX0WU/Q
lNHy2IEY1J4CCBcr/s/pe4gRc+nT86FUY/hSzp2yIwlzhTV8VgzuX2Y6L0HQU06PF8wP43MbaD7W
6plrvhCh2cQhyVPmuWTeSRgHM2kyHeGiwPnsg/0ovKAOnpYjqwLl0uRnK8GbOKkU733aKLel2hhp
L474LPqWoE8pxpMvGnz6HTws3DCNap86RQMFMNnhR1WXiAEq75fIPGvC+p6l6rRRc9/Z0io+ohmG
0dcBPwAOkLJ1UQg8EV9yvKhj3iCGccpo9E9Fxs2BAjc6ghyCPkKbvQxJTqaPdZWd99ACfrBcXpFi
TwJUnG/mUbVJYYViQKsKzIJHa/tKqrMI8KLIr0+23f+x9MI0xfR26QVajboCeTqRatHFP6281ldt
65o3XJDmzfBLYttGYhGlydEx02+J1sboPgefrf/wTYMM/MiJSAlWWHEmJLL0j/OKLAYtmmHcFAju
tQ4/knxMGkr/yxDMCA3+leH94k/5PY8XIFBr2b0lGJVqDGntXjLhJtv2aM/lBb1YVmzwwRFCsz7f
y1k59RZQS3nHKNRNy7+QiLinvmJo4+JRZu+iu0+aAn5RqndazsoRxuNbKLr3KjkoCzslq5EGji4h
a3U/vVaGIwiJiUsqnNwnCI3uNBuoouRUf6Jtf4tnyrcBAnBRuHc5P7FrJKeRHSOEEDOVyOkfOZuv
s9a6+r7yTH3Fl6NNTLme7GIyfteZp70aleVfW6PLXglXBDzuDY8eXhpuE2b4UsY1s80iNWh+auKW
4rLJxoOvTvEtSMyHXA51F1cFXRJwN6LG6RSVzFLydjc+G/QrqYEd99wztZ+zC0tbO6c4dM50CTCr
yLOHR+mgixglj00DC4QGBbXUz65SlSskg7WItmPSXwxfx4ZAeG6XJ9kibgAD48oEQFMp22S0CqwG
dXWKtJ66mngGApJ6UIFuYzzGIB2QfvVXJ8Tp65s6puohw8CyqEy9YrwTFaAEmvOk+wgnOkLdT1Fc
QAvv05vqwO+pdWNmBj0WG0X5Q0H4RQyc9W1ZMVooSeJTT3ZtVwYX9puHKTCD42AxCJMpGqSK94uC
KxEqFc6wucQv+8r3jtn+W107V2TP3XPgzupb5X3y6SMdl8+fqG9/v7R1+yE9yHVXA9R5Jho53NSO
Y2/k2isDvvtyOMtGkI1vddUPH4WehjsvspvTrAZwSMD1rRWa/g/IR6BQstzZyENvJJ2dkXnFuYwB
WIvPUm4b4ZJM+4yi6JquS/yzH+iFo2OJBmdr+Ub2os4zGB1PJ8DDcjdy0IAR+IiCGrtxmcNtggy/
toUzu57N8SgZZ9qsAvJJ6tdutKFqjAzxIrd+nyvNuE5UQUhBbxY6kD0k5XElD+WLYgLfixFD6Ok0
HR1wV/uwcqcdGF4QGtWUrYpSi3/YbAeDqR0+VNKPmGLc84kY6VEUqr14cex4POll/x6JAnbOQ//S
49+w/p9hSvqnTCdiVomoMSrz9JnhxVfZ7tPmVoDbvQtNQvuQq4NziBgT7vKC3O96wlkSOfPDMUqe
M2BJpMPILp17pLHHnT22wbK3rpoj0Z3yudcm9DjtCe5nW/GUgPKxCj7os3r2yg7VSOSvwPpDWfme
jeDKKsjZOz1CkE8oaGDa5q2gn7Fr6FgLJXO5jmrlUtAf/9F1xcsYekDGygj6v0nETabDoYrwHER+
Xt7aMKClZbj2xdN1/wEB80FyVPZdm4v3aLPM8gmNwZFZfHhI559R7hk3PbKnVSly32bV6tdgcr7E
wVRt5JTeVbDPt0bwaBsuvFSbv2IqLDdj6BLUOqb6Znkk61rkb+VkMulJqOgidF1iTulNxniHHruq
SeJZV8JRRz54dmzlYTC+GyFd4kmsTykAZCywnbIPzHjAPFYfpfU3wee7qjJvvilzuSUD+SMrcImS
FvRlRvkctdFD7fo7wBodmR+Fh83YVoRQBdesYdpI4nazk8EKvZGQSh5kwKY84P3MSrRz2MXlwTGL
c28H+tGs8MEK6leVAnkilUU/WdO8sm3T+COJ62epkYUTAtcyd7xj7tigvFJdvWPMJmcOG2nCWnuQ
US95DfC8DXN1h7xYWxkEoq40qR0gub3cF05AJmJZ8bif5m3d9PZuiIyNrJMrkwY1yHIL9RKdMnC4
bx60jZWtZBXTnY7KJECCBbAKrlhgTWTlJbT+Lb5u0cW0a61+HhpIOo0VQ9ABn70h66o9GlTqcZKg
DcloBhcWrXZPyZ49QyG1y3AZ/aohKY0OWXe60FaPfU/suzicfD8hAIxih9ZDXR/ruCg2VmQjkHdf
6yili6ihyRPJrUrnopso/ZCBiRN+swn0KH1gwF1Lx1y6hS2ihNYF3n/hBDVMv3iQA4p2PgBwqRHC
9p5STB9Un/4RQrDg3Q6pJAWjM2jgjuYTmVmjDaYUbmx8SEwLPw/ESGXdF53Gc4o9cxm1R3H1F3HC
1GcytFuq1ITVBRjj42DwdpCU292klD8Gzbz5PclH8DSwAvmQL1eaQzZM7mBKyPqR0quD0la/1E3r
bpZZ4wJcxGGVIuce8xMIm2lnOuVDGcyIn2iO6T2H7TqZyPuw+YE3JsaQbV+NM3chqhGPUNnN8rhx
tLx8c2v/klvMi+x0hkohgK2YzcOVOSfKR5gVu3g2nVfgQuPRHxHBdSbXgObqxOzGog0Zv9SdYxzx
b+0boe91TR+UZWGEm0plf0ADh3woRD3XEO/uKQiyzxI3NOb8jdrJyUIVspBqsugGjCxkLEMXtYYg
0lN0LDTk1GmTXe554xOKNOR7w5tvmWLW1lV3LCfZlwT8hRzRhmY87STJUGUgBswMWb7tlbTi9Qh3
iVZ2a8/m3xdcHKxuq5ksFC+HTibn001V96csNcUGZqxPRV/Gu7ya6e0XGRJedNI2cq8n2tnphV3W
V0lcQjdqruyophbNjYE4yeFbGGf7eY7daw0o5twXXEKTOnQPs4J5BA3QPzQReZV9GvgreZdZYWCs
WysqV2phv+MLtH9Qyh0VZf7KpB61BQHlx7oy3G0uANJKkmyser6WlkpYkDvqxxCR8rpysp+92etv
iE+wq9RMRPuAGDm7TikehUA9y1niMeR/WZSMfcdGiuyIe9OO12XoiUa02/qjt2kyPzzl0dStEVPs
5OqZpfo3Zw5vxdBYrzDV8n0LsHkjD+NuAGsLfmjVusxfvNjlfAgsiRx54t8MgJubbOasKN7rIwPE
og5MYDBhe6ahSDoQia7PgZGd80FBSiKOorIt+IVJqQRdZ+iqiBcUGBfXH2524SD88qyXyQjUZ2lL
SxR2u1E8Z98VpN89QA+S368ykhbc7nxldo6tnFvDTbvmTb5rRnN+CmfWLtOZupWSt8o6sr/Hxhzs
bXsqSckSM/spJ+FdFrLM1GV0VQvC5wC8jfA31PZbPWlIUzZ1GimNM2yDpHUOnhbPLwhkH0Y4jLdB
T/GoZObJYTh+LVVXozASs7wRx/1hiWlmvhEVK65WFG+k5m30EaK8z6WyD+njDHFImJS4cJFPlrTY
CIBVLIwIYs6SNwTDBX2XnNES4PTWrYujevcAY8tTEM8VEzbY+rEFXURepTFZF1v28m8VeQKnNEUj
TA5xc3VU45V7krFJO3wj4U97lCFaf+SyNnHJYADgO0Z8BmOtqm8gDrqt1C7ALwl2RpsPm6go3atP
/QwBqY/PDvlaccMgXD4XSsU/WTPQ12DARO0QOLbOU+PJgIf+uXPOajjAnQCmcvKj6lsmKIkDakur
PzGX66Hw3VxnYJ9r6DpX96xsHNq0u0WyWNcND8Y+PiYNZGzxJlALxibT8EQdZ1JBmyQods4tGeFt
t5V3K3AVbpRwpNguGfGdcdoxYGBDsGoktUhxK1qW87gpUjJ7pAsJ+lgL+Ma9ACQVscd4laRGsKqZ
Mcj+n6Jl2cm01XDlKOr8pjUpoZDKVe3urt0Xp4oux62YkN4DyVjHej68yXcozpDIjACJEk2LLkM9
Pi86GSVWs0uehRhsVDe+K0q+D1qjZ33Nk7uY86izIPlMjl3tUkxA617JUFWWm9rKh+9uERL84QsW
ejNyw7njczxjXvKNwF7Tpkv2UTX5L8ABtsuo0kdx3vfXpNK6D5ZSZc8YJ4X9695YZVF1D3l5gLzB
2DIIjrKEbVQaRT7P+n00eWewvzoTQ8ZURk5jkMJRoaytcQgMhL1LH+oI3JT6RV+YYVCxX3q9Ffpn
7UlPKOBFHpwKMROdite3bNsB/JUdSaadE73QOEy2ZoGpqmvLF2K8jT8Uel/8lxOhljJgVhLzSSFl
fKW7ZvlRhk66dWEXH2WTn4cPJBMLAo7TUoqaVvVsEzG8yeRkhiVgZMsbPPl28GkUdDAoyfW6Bg87
gJU5NjYZREqla6sSCZVEmE0iQsww7QbtgL5pptrflH2OvL1zHkvFUgCWU8gJSZAiX133o4v5J/t6
iuBU0pWcO8AMPFCjVZSxu3JwDr5M1JGUdPNXOkMWniISPUTT9eJ7TrRqlGw6VcLyL2qCk9pMX63S
xj1HuoVsDQyt09zThg1P35hQ50Ul7MZFfoNRvIEIRi/aivSz4swlgkzU2DEJjNyL80trm/U9ZyS2
IQh33lY9HbSi/LAstEuZrpmbqG3TJ6t5xagJ1qNqJtxgDCU8vX5TGLvta5JwErdHAt7nF2dS/VNI
CtpKN92aKwPIuDRs5G7aLIfx/IjJNHla0BV54G07P0ZY1GjbTsDvxbIQ9gVF7OR+RJPbIKrVho3S
ZwF67/pMZ0K5pnnXPgoHJZ3dBxf8J+q+n6cftFTUFMuAmAotpglR8CVtnp3GxPDvQ12fXGPNrClL
Vgg8m67Vv1ZR9akTBKyqH86NpTkvlV+iVrYPw1QyjBdj+lRL9z6OwnVj9NUlcevyzMTU3RFvoG5b
aDzIE8bm4ndDu+6FHVWDCw2ua6NNefyu2donj/HT9270kHCAD8xT6xKJLk4gXtyJxEYl1zdFiIa2
dBvzXod81zkJvkAlsvfLaofZvt1XA+QC2hCpoDDGDwqArGvUQ4Y+AU85zV0ni4w306f7gWL80gv6
nlPSaJRXnmO8z07+7LtpBflc9DEwW9JRz0oIBsIhFtSqdYoc5ZZob7QxnCcJmhhULCpNRj00KnWz
p5uInE6OydUM6nWfr8loSfaJ0KTEPx2c4ruxxxK8fAs7IlJrnHNaqCJRuM/N7pD49WcJGOtpCENj
zcdtORgVIs0eKJldIn0TjLoqClW4SsYBfWD9rMCm3SplM6EBArq78KqKFJl6lZ6x1neHoAZI4pn1
O3J0JHUY70FudnQaqoGHlmkmh8byPgVd9lPazjTdIJnBLSwaUB4t/gARaag/Kp9oZUdBoc6kqgMq
ig7OtUjT8Mskv6aa+64r9jeprqwzd1eh/qsQwx0rJiG0mi3vLtcJ1LLtBoVaxmQlp32MZoS1NH81
TJKo44rhtNg8zogzFq5iagcl/TZ4Ua2C+wL9iLTCDoOInMsQFNVt+xVWH8l/pN0vuCNUJ4wcsLBm
xsgUUmxBxYumhGube/GTbzqr9Bo0mvPVUXiCdkmNDBBP+0rHkWqs0oCFS9XhwVahMX2uW+195qfL
FYxo2g4XzXxdWtGO5QYPLpHsF+OcebkrMDnmNxW5KZsZYUjVG2cdEHF41euKSa7RXdRI21c4fVqk
iXrEmKvx1iHV4jh91qzRWP3zH//z//zv7+P/Cn4W0PumoMj/kXeA/KK8bf7rn5pu/vMf5fL144//
+ifeJhQTlqE6luqYpmbbLn/+/esjygPx1/+HEmKYyXvgbllTTyd5/lLMi8fQ1p+6rvxZ0Xx9NH6Z
HTKD0jiserBWVM7nhgv46Do9bAyGsiTi2NfIQDUYWk0P5IsO3G0WL2dVi5zlrZnNGB+kc9uKrU9E
4vh73RLAM6c33sN8POi0PdQsGCBGB9WTT4FDxhulfKY/zxNN2yTW4OwJMrI+cCUaGVlEHY6QvWHh
oJRVht1V7CAxuTBt1ZHszmNF5VKw+vkEb6D1wXFlF9+L2jAhBrgaacX53vMF31N0j3wFJXok4kWt
uLSeI6v7I7FD2imJwFdPBgi6IYLKi2fvKQX4+TwMZxdUBeiP9CEneA2KmVtSFCfHJVuMmdxwYwcI
M1fuNKbO3zF3BK1UaOkyYyyn8BpWpYK9FF2tLFQjlW2oFttI1wQ0sQl69BQsUR+Gext6DVa01bLd
EEN/+eJqbrOF6PBAW6Dv8Nd2J2hb6WEkGneVxjVqfeHfwTdZrooASYRKzPcLxbncKIW9vbcGfAaZ
B/kXgwL75dQrduFc3evSGz/3+XaMEN4VepR/ovwPHn7yVvfbRmnOPsHad3xo1ksDDuE/XJ+m95fL
0zNMVXNU27Zc21YNy/7Xy9OFSEl6LSLhYWi/c3X6L6bZeEffcpzVFFXKC3Ve+5I5mxGNUL0eiERG
pU1nA6OaATLDd/emq9LcKprmGUVt/UyrAk207hyxAmaPuoi0nY38kVbJTP6xi3NJkgYIOiiWU44o
wN0wu1mVmtW8a429l6UbqJbs4DEHgSw6pjB1cvdklXl+KArAsAQezSc3DmxaQDjievZUoqtgj/C6
PCUfjwusuPKGAvmVP28ptX4kOIOf/v4GF+fnz7e3OH/UcCq3OCJMS1X/9fzpCCwVQCM2ACyKmNnH
Vz3hTKNbN1kMJL7//XfTxWrxb9/OUz3d9CzV0A3xcf5pNbHnQWfQiCtwGVjRNPoeTaXI5jMJDTHM
+T5MtIcU+5U5GI9rOxCk7XRfYAHaNZslqwkUDXC4uLwkRfYT/Fl8kPMguKCv8wAvSR7pKPstN5xX
U8hCPmfR9FTrQbNNK6Jg//63cvR/+624WCBbIEIxNJppYg390281Q2uem8zw1yDDzJMULhEUMp3l
OxfBw8a2gF1KA5KbbnTP9Z7SHiW3O4b1Bh6Uf6PYAccali36TQ4LjQirLIUB+v8D0Xskha6qslLq
7TRSBfwm5o+m/gcqneaspHmNgyE317Bs8UkpmgdamgcZ6mfSUA3luAxCjGKviTp0UIwzkcEzcBD7
zUI0I9pS+NEVL12ZAeJO2SKXL0nwtZAyGs97h+qdrsGHxvslNmuoIvouY3UI7G+MFBJ1X+VpRObe
9zBhwlBbSrVjTqfBfhGyHhf27FpLSAmVMv0uQGBEQ746y0P5bmr+wxVvaX/5tCxNh5zpaSqVp+3w
kf3rp2UqzKKqxkpg1UanUUkogRxOAUUa/Th2O03t5Wd0ad9m1R3PU2CEV6sJP2NZ8G66AFzE1V0u
wvKFsfXa7DP34uKv2Lsjz3qZViVfMK6G96ky4h3eA3a/EuQzhdm5nEtsqaSiZufC15M9vAodXoGQ
wdiG3kMNhAA1OfpJIL6/lOHgbULH78gl0YJtXZgMh+n2rAnoyKNB3coyUBJk4eX1l5BTq4rpPxdK
RFdlcoDEsHv4+8ve/OvNzInUDFtzdI/NnqM6f1l7WybclhoU6XZq/YfS44KvMAJjvOdd1HQ/Uy2o
9vJL8g8tj9xgZqRs6odZO/9+aQBvHhPLx0kvdnjAt46yU9uF/k2yH+WLlbVbV41SHNyuecKSoVyh
Oxv7RmNarFnE8FnlrvH9FAR9XpsrK/emU4IZ/+h2mr+Wjo7OD6xt1aTNlt3mEUK0+ozgxN3Ybew9
J2VubjS2No+8Q/82OG3/GKDjb7SZ5v9/OHdiXf3zQsj9bpiOa1icO2or8y9LRjKCPo56IGypb+PZ
7L3q2QqMYeUJ/SeY7uMYT7D/Krywcu8eMcaa9CE+53PdXMzrQDAASYnRt2b2PztWXO2sNAQNxJFL
du0a2gOhQAg08FG3KWUGIpgVPWXaFwLHqHdFvCm70t/GY0erRWdBUf3xJRT9/nlK6bYRNgus9rPS
u+1pQLRHfWL7l8ALagqX4vnvz4f71zJT1pmOauqO5+psEsQS+6clNKGj2poaYTlLA8jGJbPOKiW5
+GFMaS1GGZXJ+CWEmo3kPKyezGbyURSCip3T/ATZ+zkSG8tk3tM48eAmi3LIMp3hUNSaSXoRHGji
Y+N1VLnRXZ+N7mopDlY2evZhWgef5mjM1kzR6VqId+Te2rQnGjR+Qn5iAlQhFvo4k+/0hP4XWVCp
enu9aZizlhEqHyzOfYpPeSraahd2frRr4nIbTDnOxpYBk50995GjPhpUeL6u2TeSzjapgjUi8B/k
W5XXxg1p4UDXJvzL2oVxQM6Jl71OZW6t85aulNjBWToZVKXdK5uq6P0zD0P6aBif3KK6SryI7yvf
IMiNx4R81ZXs9ytD1kG3yp5HA5ElASH+QVab9ZCLeAq7IJdt42j+l6gK3BsgNnfz95/vv9dplq5a
tgDt6KZFz/Qvn68yUZAZIcFm7Fo9+4RvvLqijvYP/tzAs/0qVSbyJQIfCqMGix+XWo9UzTnNUR2d
QkIgVmmqjHcucIHqsYytQWLmYZjp+ikN7NigJga1s7DOpHg1bgpUdISwxNn441US+dq2yBigeMdE
acbt6Nvqm1cjYI21gVAe0OnbyFXGNdfcfM7m+ZPDVXIjy+xWanw0ORZrPofpowVGvjHY+HLPBPE2
DELtYgXvzVwETx3j+f9wcyxV7F9WC9YL21PRRdoYev9y9oo2LHB+0Sxd7g4Gj18W8U7CXVrUOqIZ
o4Q+bA7gKePYUyk9hktl4U6FGJNszEHpTp2dc90T7KO26QqmQbr1AzsFlKGW7+NIkTCgND7NSifc
p+NVvmgFfAVFg5uFK2blgrFaSaRKm0Unu3Tt95hJ7bYg5VgLUa8vkKmxMJ6X7WugKNG7Nc8GxlPm
gWx4ig9YVBmn7cPg8c6PGeXk1mhKdQraXxs0laZMX7neJamSN5sA4P1vGUBkkl1gVCk4+XDdusHZ
ACJkbGzyJPrcOksUeRaHxdmHEaqEDtoRkFfVtktmMmYNw7nJl9kYUaKUwsudKLYLXwR09di69JG6
me79V1kqSetA6gRvSufflTRrSN/qwtckbgg+IWZAtqpnTXPoPmdb0hMPKYOPkCfZT8PFg0bo4c0t
HXvlqznCZ/JV32ySBMkz9eNVPmA0XHvjxMfQtd+XyT5Vcb2W05kpLudLPxrnxnWzL4DPgjVmeW+n
+a0GgR7NHDG4JDKW+bD0A8f4lb7pcLMG8wdMPOUwY+jYeQpco1H11VXXjMo36HebLFKyG4racdPZ
3VeDLe4z9ub5bjvOvDJKWzt0S3ZwAQ1cwRe6V31lNxbO2zAY9qelH6ul+vRClPcvJ1XYaUdFt9iI
Qno9tiSgbwPs5JvQHu+ydSqH9zwLtxVuZcxher4ozWsdB4gyIkkN0uiumUyqWEDSvZPpTxHsOB7q
jU8ja2C6Ij2ilUcgtILW+8LG84cej9lrGhTFNuACWxVZO9/4IT+nlZbCIhnSs/wGftSTOZe5BdLg
MTmXmK3cik1fW0LcTM0Ae3MpyDw8HiHzGGc3ij8BfzduqUGJKxrM8ogP4XMZFebZm7EROspMvgIB
cqCwm/L0fxk7r+W2tS2L/krXecdtZGxU9e0H5iwqWA4vKNmWkXPG1/fApu+1rdNtd5WLRZCUTJHA
DmvNOSb2/HavRCEdG9MNP6J3/uRglzcCoSASQCQy6kOwQT2nPDPomsvRL5/rFN1A4SS07dnxHzMP
rYnZqtCXaACHGQ/blN+21Eq8fUmeOzYZ5PEMHx9g9GPnY0kJqKA5aS2CWfOaVqSmkYGqbb67Cs3h
622l3rbTR9Ay3WenX7SkN36ugeGvG7PsjhPKGxSoovM2RYV8cHBAoZI5OBs0EUHKQ2ESNtKNYbat
wvQghSzxELx3tKkFBl6QB6aiJ7+Z1MXgnKQYRI0FK4gaLmEwBvllJIONheEy6IryKFmmSvuve/Ix
J4JE931TknYwjsMiWGPurTdAM9qH2zMWyKqdN3O10inQdzfBGsaw6EHEXQYChvAKJKlzssKPNXHd
TFid5dWKjuMYixZ1c5l+0SvvvqGcVnmWOChABCxktQQ6zfyM1AmwmM73qhIvgBKrpEiougWZb6q3
UvrjlTNByTBYmHG7hEOKdtLJ4vPtg2gs66EYLDYXXU6YgDGLHeB4LYxPvgcppw2qg2EVDmCrti+X
UjQShwqVBCtXt7KdHZGTSt0iULdCp75/Exuw5C0XLnW8nZcO22peAtzS1ZGBfhGcklbapWuphJYy
GBQz2XfZB9kqDJrYno99m5EArwznMm3PtQc1DiebdnHi0WdEJPa2RHSR9pq6J1sg4TqJBfTqkROy
DH3m3tAXBznWGz0QlrnoaosCrZkJXkzqV/J++CCRN39YRrzdcrjg2Vg+WJaJvkBlNfHrMjESgDlt
QaLDbRlRwwSTVbl4Rs3Ie/ImG3lJpLTjQodlLwuoP+Y0A2bkwqEivZaQlJ5gxxUllzt3zqSfACYR
XBoQXB77Gy+MafRbtnG4DXvG1DzIJjP0wFVam87Z1Ri2yMI+NnTQWWzBjAsmGn7eSMxDZ8fPjL3W
URQ9BDUR32tDWLJ8gFNgYVRdQpN1ljkj3n1rw4KyUT/Io9HW0rs/fHRvV9iWbmu6yzJMNQ3WEG93
HEkyE7w90XM+mljDqtk40MSINNrWRQcl7M8OosKjaEc8Ri0iu6rHEOYSeplQLd0HGR+Mapn9zh3D
8EiQ2KtViLXmhMSp5RaCQmq9azeOyLUffIHRpIASNzLPJnbUPNl9j80AK7tlrcG0dUcnTG+KdWoN
5uZtQjzWV3VnaqF1wIjRLgSWpi3Jhaa9aIYCBM+YbjO+klOiW84ftmaa9b98UiwKVABAmmkZmnhT
8rZJ9bQVk7ic75pxhf82bV/8BLYY4mHzTt4gHbLuDFf/gF8dwaH6Mei0nDSY2LERPoWPMJ/ZLdTz
Lk6QUBy54IZ1FdtNFmQfI2GOGzYnAe1QB7Rz0d4HWkNwU4mFIINh2ibmTophI8+0N/DMaS1kDXxn
s1+6Vodfr6zqu6oFjGcr+T1b2mLpGU59ryeu2Aaxa6L8nLQzrsvgoivkRti1QxYl3gGpIgZDsmxp
aDzIyCxigg40+8crJENr1aW9eZA3dWCZB1TDnzyrHPdpXQxLBTnSIhsaY2tQgJAqCHeikQsFPyOW
0v3Sq1V/0fuquFZFVC58++vt2gkHgkGMrn2oHHOXA3rb+EMiDjkLDBJ+SMekP4tr6gTcSVtNBfSC
ixWKeNnOQAw5LfqxeqRkgrh5pLg1NiEnwaxm6qkTeBBPlz+KBTHZV7f/Nnca5ySJLbdzM6z7900T
Ay5Q7XYTCSd+J9BiC48FsKeE0P4zPT3aahYfhcsOzCUVZsU+vtjfpFFVgmpIfoQ+W6mwgSKk4dgi
SwtFwKDoIHtSo3wEpRTv7Moud0Ug4l1m0IwMRA/zXYch5+lkr/Ytc1laeNTvXeakVViT0Kf02yBk
K/hj9spqbxkXmn7hb7WWCQSDjdwHqimelDZ6cF1SLiv8yAd3jvhWfJjvWR+TNOOID4Glb0TFRlbw
CymtsZSRh6VZfP39+GK/rcQzvhiWRVnX0VyTa+dNNWgsx7EbO5fxRUU13Tptc7KdDIosRDgCCtCZ
V3627gKiUORh4BTqcjBgrKN1mTcvBYqyGiz8aVARbE4otmDKtFgwKgP7jQPEQMR+u8w1rB1WkUPY
VYul7dJSysdM3Q2zXqKnF3NR2fYSEkHnMA33QFSW1qzPbBDp4pef3rlxZZ/jmZdeV1jtb5CkwYLc
ODrDB6Mph53irTOVXyxP7w607UoRpOv4Dtxbt5jOsh/eO/axtMYWFote7dUqfZbTRU/FFN6L8U6f
BnsuvIpTPCjivXYIO7YKOkk1jQc7Kq9mJyhN7I8lCpRFoxQBQT/TtUHM8YchTU6LP+8fHQdQoRC6
ZRqWoOz+5rsRaUW3tdSggBS4JnZlSydvLmp05juUAwjOy8w+1MwOSw/F/Ls+yYMlWBHnfaYyL0Ja
SYpSO0bzTRs1Gobph1RnmpNJ1gYOtWWUrm+KKIqNx5sz2LFHd+mTk8p3r4oOx3AXUJRKPfZat5SM
BrOeXznh91p06+v1LSxAKRxKmInP5Y8bIeGUIn6nSEZ9hwbWeFcP9h1ADndVFC46IzHalxGKj1hF
HmWDRp3RXRE7Y/mMl7LU9V0AJyapmE1He1tkrC/Q0RgZDsH6VTZ4I5luOFfI8Q4BCUkc6Imi/fz7
q0STl8Hbr8IwXFXM7QJTU+fq9E+FLiPsBUhj01vHJEIs3DmE1pujZ8V84xj+HU41fS8fD6AaX5K4
JoISZOsmdisIJsio9iNW16NhefFOWtM1P/0WMI7vfH+AAqIip5OrnWp0q6Vjx80qypLYxybtq+sR
74eHNW5hpxjRZIRzbX66LV4LGr3rIdVAX+QsTxm/rY2a9t+6Rk2PwoCSavjUAd04WYHTmrZBV4ln
PcAuQEBCq43pyrd6l9Aa5SjnrqnAzEeW1gXL6rr2QJTEiiH25TQqWyksooNO51F86KqWVC7N81ZB
WOQHEwU5EeI7t2k7bZfZBAnCrVG7r53VjycXcbfRJh1C7VJA2p2ZQmnzMcNJsYK6SWecFdurfJJK
Vn/DeEiWRzRk6a0u2KZjfOosLHqu3cwjOMFyXlEB4IxTOpzKcDGpxBzTAM+clBqWdmpDV/RyvFme
CuVPszfeLAGuaVevMzmKO32cb5s6JpC08WpYBCbtlBo0tEh0e2MaUNTpi9FjTlkr14XdIqxt3bu0
SeJz3Y3rkNLYXTAi6S47lhRkY/ZrLe83da32Nz464uwK1vWs4XZFt3OxVmC3QHuWdWir63bYdlWf
XGmV+gdW5cXHhOzCk+xTKK4fU3QY2W7Pm1SCmLUPtyJNPRGOPg3jsE6xw96NjtMforLW8WbTe9CH
luLSDFOvR+dB0fpkbyoUW+0gRhEf1sqXJB+W2PDxAFRjztvRLAp6Vb+hnv315m1WVXda//5C0g3n
TQXdEbYwHQY0XRUOw9ebMa3tEpxJeTNuAq8DnoOaMkUms/TyKdhngfFBVwx77xHGgCaDvrMCqTdD
OXmVtWR0VhvNIhjVmluv7A+Hc2dwobEqtl/0b14ar+hhmt+Qbp4rYBmfJk7RxdTFRyufKZZOhvVQ
U9p10Dkmm0XcMbhfKa1ScdrejDE1gqHcBtAmYUEYo/rD7Vyl6TfsRrkXLHC+L+PKclkLptE2D5Nk
JZvHLXrE/U2jXgcCZA7k1k3eYt5Ka6wenu9rD1bRIMEhQPmoGY55BOCDcKoJjp1sI4nYvtAGWwX+
WYHiv2/rsL5qyPWcRu22dk3HoJgFKmaPeS+JmytuDRoPE0L1OSdHHSzWL5b6JLOm1YH4co11HjsG
u30qW0TnkZq1lyAP4/VEbMccuqpERbuVRHelA+SJ/NHcyCp8F5PHLIsacjGnZtZFjg8KBMxDNS9k
6ZT6BykJLqo5B7swMxRYKcvZaRRXAq/WBVHdO1mW+5G71pBMumE3NTIR9WJxuzCalqrerO+tkops
WB0+ujOkJ8XR4keCBaOFmMxvrq+VSBpUukllm0Mpcd5DL1MuegWOgLrNOtKHZBW4mX32wpeaxuxT
hokAMj4JJXH/KsM9vSJqlmNG4IpsV3V+06zaKociTNIVHyNCNKklDAvqMrfv3u6GZhH2idh0gwvk
d1aIqS56i9t7t2y62q3XXjUFBI85m7bNKLs6WX2KQi1dtBlatV7SlevYEDvEN3x0NZbWqDFgdUas
DY0ARo+ULPWkpyOUKhc1ritw6TmzvWzcksDJ3tNrsn0P9OJeGA2hCVMbfY0YPE3LXkOZWbQNEPc1
k0S06Bzf3EXI8A63Kgr508DtDBv2pll81osiW6AQl2GAqV9QfZ+VLINdIZcAbSZVZQgfSUouR0gW
c/WGRVwHnSDc04HZhn57lopspnTlDLK0tqHkNXOzIwlH84RX/xwBqL/VVayw2luNujXHgKs2wiJL
MbLZRl2bHxlKv99gmCFuj6jueQtLbWtKwcDL2OiyBkcXVfWOuCB4PLUR3KtkPB2dMdyn/hAdLfTT
q9IeHm7Dnjnod1NuJgdSI41LGuTm6fdDmfG3ooYJnMUw6Yvwjdpcq78uCdrUHAoyRQFuR4Z5UumT
Ilr4puJI3hQFgSZhHPnHPKXRXE2xt3Azr7szBqx14JixWnVVs2hn/RfVb7h+bi528nBmUwVUp9dW
03tHw9HPgRluZLc/dZTswvWxgBb2vToBISV/mqIk3FhGcpoyYoYcw+kYyscN4rPmGkR2uC7sunkA
4ANskB7cH5apmvjbmA4X1BUaW2+V8BbqFb9+EsLoGuIR7GJz+6oj9ACbQP1iFIjQXWh/a6217905
YlJqKfyBErejDR3ZdIhnirEQBM1WjrpBWtwu8Yjqa7kSEiW5jHJFQBhrvJGhd6Uo0+Pt/ykVojQD
pxVH00Jl7Spefs7pCN+SQ+b4kJGsuJw4nSZ3i4ta6+O5aBR6V+mCLfhCDVMUM5R2NhKR9mPHKu8V
Xr2rHWDQNSsJFmFsO6n4DKubeaRIiLHGlMACQQ4GuI4vmf4isKJvQIYMqADwqMcteVUddtdFV7nT
Jk00fSVDZ0O2t+d8ogCVFiFbyIfbFeorOIUy4bRX4WpgVSxWwwROgrqZIemDM6feJgMtgAGG1I1p
hmotv2Fe9HJV0jU6S1ZQO1U7KYvIYbtdb1gha2KbK8WdAVtPM6yWcz/tBEZQfNeBsIkmqLpXw4UN
kX75Y+wPrfSsReHHFLfTvaco7PFj832ppVtbi3E+axsPrjThoZgpczR3Xl8r2yGbaQdy2Ctq7fU2
VhLMQMEaMT2twqBHMH8rr1ZRDGtZFlabKlzKal0luuwwKjQ9Z2sR8qBhP3MMCNwoSZ77RiWspH6n
q/i+UPg5IjCW1qxzBhZdb4tk0nYWwKKlnxknGZqoKAVGFuSWXD9juAxc1qGrW5LiXLmXr5ERi71T
dOtbSrDDGHAoFH+rihBbshWfaFle8qR4lL0RzcVhWeLa3aVptBr8yLlIGEOhEQ9P446Iyn35fegn
NTTcsLB7GV1Cx/q5WV1Ffbr35xlnLJWXAFbN5laW7XBesMeev33SciRc2acuvB5JmPTB0Z2ogelb
baqhLYyr3w9s4q3Shqa+4Go2QBholvY3kYNdpG4TFEW9FORyPRapB+ujDrI7JirlGDnaZ0rmykb3
JqCuLdrvKZ+OZjiGu6FzPlRGUzAoO/lRLwgjcIxB35X1jGqm3tFMGTtxlsGdQGclP3rLb6p1I+7s
UqR3RWlU2zzBp557ASof/JG7ZlDSM2SAjtMlBHZaxtdgRF6OESf90kBk6iF6fcJx9wVTnL9jy0mj
QpB+ijYcXq6XHxLH2VHrCnG/9PqTDvN5qQg6qE1e3Nte/Mi82K6hfQZ7iaXRB2uf5Z35QkjAJ5be
zZ2TFlQ10pTKqh/aNPWJpzl2RW4vBaKBleZlxmJeBR1z1f1MhAnEiShW1q5LwbgvPf9SIMO+yHs6
7Zi1bqntUoI09dK7jmZXHabO7VbM1aRjczYYafn4+y/V+ttsZWkuX6Wqo16xVfWtINioXWeMSCpc
hvrkLG5S5NFMIBn05poTnjBhuzTfj1NDNJVmwuMO6u5oKY31GOfjNmb5du2NAANaQiw5FK6OhjS5
OFFCB7+a+2NBRzsFkA66lLl71or+oxDjcCefrP1DGyjRc2ROIEGDiXq7wqUTB0ShubNx1BiWSaB+
SNJX2f9om5m+Vbfq7DuOFq5rQ0MgNxtSX2stcjMYQdAqZH/lBskLjmKuTHdwPlipdhQ59nHTwChu
7IB8i0tuQMscWWp9yjr82kPUvubO9FSQarP9/adsv50JkQBqro22FTGMC0fvbZkgSy0E6FO3ui1C
gqIlSpZqEZsss3uQN8qgKYsKpOlOHpJkNV0z/bmf9qGpEgNp+lxzM6oJ3P0ZJXK2yGpqT7UaXORN
71bmFthMujINpTzlA/wnkTruusc7er7dWG6Hag1n35DSLLu128CPTrd0CPwQDD0xpVytbtx1rZs9
EZjMCXEI5T8vo3AB9KT6FKvlmSjPY5ab9QVmcfFeyy+OOqXP9nRNx6y/ttn898353VPZYw/SWMxl
hVudhhwxv45bn6avXjHIDum19gNkclNVsP5F4AyCehOw4jyNcV1DSGeastp6pzX5/vdfimO92XK6
pjBQy2qWyvIE2Mib5QnB3wI3BXxw5l/SLosazcjUvYMyBVaVaDPEDCyM9CHcqjOqKaqI+uscJNOI
FSgJpU9UgL17xfYWzqQte0WL7ia4BWevMjFex80hxZBwkPfkjQkaddu1UQq9BNSGz3qDEFhuCtv9
fi+08cSo8aQ9+RHZ58E+SpziZDW5ufc7lyXwkJZXLW3bve0E5g79s7+A9iWADxNNWAvIK3Iib9Tg
rDQw+XV6nptGp67mm8GzNUOWZDMRSm7rTg9+R6+bxGSqmNngH1KSyyZn8givDV+ArVAAEFWFgEm6
F2C1zVy9KcLiTkiz7rAbVvEpL5M6ctejnpM4TQwaFaAR8m473pPS5h5CLy7+tLJ8W5x2bUdzXOpq
JmI7atRvWjpuGtGODZuaPivNSsvpexZuan7pCsxgIwjx56a3koVnOundRNzbulRRb/tDPZ4IT3eo
6YewoBusTgyM5U4oJanedamdyXkiBcPY/f5M0/92pvF+hWNrjLMujbO377cihQU1DrN7mrGfChsK
npwn/aArF3kw9Kl9V41Nsa8yNNBNOa7VWlhHKtDoXlxcvW1qbLFDxkxFgXeQN0I1kkOAFEVuj60w
RZnSjfZaCTMbl3FINJjqaX8QR+t/WwTwp7jUaNhpWDY7nDcXjesZhaP4dr1MYuPeQRe3kMYYo9Nf
rNgnPqE4eN4sTSi8AvST2r/ztTmyy4/SL63YY1VIP09+SaZ5SxE0il1tHzWufZHFXcXWzmFJ2Njv
P3/jb5//XCyntcPpQpvZfKsRTpRy1CipkiaAV3BGGREsRqqJbo472fdWk+mr3sXmPm2sg5V55s4N
lWnbEgWxzsuhWziml11CK/p82/fT20kWogAvjtMkWPVk1WLxdlHL1vJKGdJp2afUS5Iabq9EhKNA
eIk78ez6QK3HYJrzof6VUouLr7qymiLu4A9/+Ftdqssf7tjsRm3kOmzF3nxbTM6IpDqYB5Fdvco/
1Yr0xzQX06lMSLWpLLXZ8lX1R6t6Mh2wK3GysQ3Wm7mN9LmL1enI2DVH4VXpRg+G5D71y34d9f6G
SKX+1IbBLguAQNA5tw8OlDncN7Hz3IXDvelBsij8rQ7jKWCH6Ve3afU/f/Ez1dLf9CUvRgK9gubN
4X8/5Sn//mv+mX+/5tef+O9z+AW/R/6t+e2rtq/55SV9rd++6JffzP/+/d2tXpqXXw7WWQPR5L59
BXj8WrdJ8y9f1vzK/++T//Eqfwsa0Nd//vUFkHkz/zY/zLO/vj8127i0eZX2b9/X/Pu/Pzn/Af/8
iw3iS/o5LNvXv/3Q60vd/PMvU/2HMDCkufT4XG0WXvz1HxS5eMZQ/6FrjkHLT4hZ0+xy+Wd51QT/
/EvR1H+YdGZYx4BMttH1UtggEF0+p9v/oH5rMyabtm2o1G//+teff721S27f2/9hU/t1ucRpajgM
8KZtUZXF8eHMz//UVfHN0CeZrGBUd1lCK1110vNoujOj4pXVNtnqaJAWXRfolyafEZ45sw7Fx3tR
Iz9s27LYQEgDYdxXq17tSXdVostPn+j3t/yzk+7NOCjfojAZUvhAGNhvjaGf3mKpu62Z6xOlUloU
hwr16EafvH4lMzSJXY+a92bhxEtFTQwWtvPFgTsmH1jTDLE9PboevP+ErHeGB2ifvg24pnRC0OP2
CIC6s6fD1E+f/vCuf504b+/a1TFvWC7Cm7+968ALYl/0ol84A4132NXuOtRE/qlWs4UB9v5zahu0
m5pDjch9ywrQWUWGbd2rGh14v3G0+zKt3Y2ACFvGOjMsK1NiV/qLNlZYTEfrEQ4fnBBvrWbg0ybA
6JiS828s+XCsBixZTGYKPrOq+sOa4O1fRidU1zSXKVanZW297VerfJxDSDoK5Y9O3atKuhlHU7uk
PRFCMTi2g9X24A8aBW67dRuHfhmGfj4Z5PzxowuI5wS7mkCxp+mzLppz4tfztWgc8rmqOfwFuaFl
ClIrLYAjyE4g+LfGRgkJIAtxClKSXBsOrkhPVR6iKF6qZdn84ZPQ50H9zbth6hCGEFxBNInfvhvf
gYLdWSM+wgJsVT+99GALzowDxgb0s7JwrK45pZaD8swPAyiGVs/Or7ZPSWg+RfYo3lu2+xm/O/IG
42uISf0+ZNe+UcYuWmFhVxeWEtYLFcj0H2ZqOSG9ee9c8/BDDddEdiDevHc9iJPCs3qkqiEMT1Zz
nh1p+MXI1/L7+pTHMMVh/pIVqac65A0MeHM5GzUHZ/DvLxbrb5+ja+s2b4OdMas3V/rEfrrEpzaG
kkSRgC0TFfU+JOOkj92USh10TrWI+TxM6j6uhfQUBmyFG4I2SgwmRA09zAaFTdCg0uRnecOFteuN
RNn1EYapMEPi3CO8mg+aKtGPjk0FgM4lbE9PQTOgFu+GqNY/1EJbakrZr/RSVKfU7SnqI+g8EIc3
3eFTK5d+qCe0Jz2FUFyXisO8Nxdl/JiPfQ9ZpSPCs4qsU+MSNMYkPEcCoZdRgh7xSNTtSxeECnhd
jD+ChNpFCJxtbbtR9AeDkc1u7c2ZKfTZp0WZwaSKRHjgm9J4ZtnNYJGdsIwzmJQBnr6m7BdQupxV
3BTYBi17V8VGxgyXHtyRQDt9aI5GnaECbea7PoUpDL14MthF2s1R3nv7DLk3AxAwgmzk07WZnFXF
GZBza/2p9pXvN+A8opZrhOMUtg+dtK5eyNfk8pn236+Ur5HPWFNOiBrFaC+vjcOPXygff/Myedgb
ob9qnMZEnoUtWkUPbqf16dbYrqHRxXY6HVKrebSSyD7nov3oNnZx9PVivC9i9zHTzxpEWMXST0BM
oB/oECvQXDwN/TjOxFNnW/vZnjpIsBh7RcddAdZO2qNo5MRwwqYtXSLjnnh2a6eEXclJ0GiP0XxT
PmmEaGwSZczsZUllfOsH4KjCiITiWVIb+9XS9fy1l/sa1p3huR6DcZPWwiGpPXrf2FP8NQrGa9jE
1rEc/I/okN0jRmZjATRA7A3Q6DuWEtBCVfpqGpvFbTj2wY60vwRuPMg03zeBNsRV8hQHpDygKcm/
jl0MAD3bBUWaPBNSrav5snaAgBBTtNHcyJj5Xmxop+oEoLja9OQQrNsk23hWl77TAz85p8A21QFd
dqF2T0ilx6UBB+JdiTNwWZeufkWXtjZGzT91tU33zALBMDVJu00gyrFL+eLSaEuLGJZMpNjgIsMR
p2NbbXwV3ZuiZ6dSMcs9TgxgqjMk0+EKbboAkXxiZCuM/jR4qfayma/1jTnjVIFCv6MROmy1BIg+
xRPlU2o4z+HY5Y++qdbHruuI+rAzfeuV/EGeiiCKv6G+NELrLuRaAnHMJuslsrXLVNrtO8tzxM4F
Or9Bh6F91OmKyBeA3rAwwZnN0YQIdY/jSlCAlDHpTgv3mL0yQBrRWs+Z5w6bVImqjTwM6spZJuj0
9vIQIhU0eAHPTB4Ss7iOySB5rAPDIjdQb6AjMusX7niRNSomeYZjJHrLbAqQE4Y861PR/elZ5jzS
C+eClrwJEkwjurkgWNgBkUjhZZwSY2d0NKhLQ/UeLCPHTaVMj05rhWf5EHBmsY8yLPLyUP5UmBKd
V2fGUT6k9HV8dFOYxPKQLyTZgDFs0NEM1UrNY30d1XPO+3zTDzE+DJ1rOsdgfo3n7Hfs6Ql1Se+r
fIV8PKyL9EJ6zFoeycfl77BpxYDeBgY+/7R8vAuy973RV+CYTG3psaq7j/Q0ukcuqS7YW7e7Mhij
22M0RcRSH7D8yJcwq0X3Ztb2wDgi0OPw9JFwe1O3VSvUU7fjtM0wWNbsZcdSjTcq0IyVpDITPeWA
ycQemcyBM/IxiNLugsrEuJOH8okQbl6f6dWdXrEuyVs+j3qEB9CGbbN0CfF7rLqwepxofTMrPspH
Mg9rsOE6MfMFj8Vm7e4xp1qIHXm9fGxMv+Up0eDyYHD8V9sw9shw4rPqd9F1qOyJYRlgpVnmX1KP
UJkgIl8Au8WsyjHso425H0Rf9DEzavGs2HiROCObs9DH6Nii+9+obmo9KorSLjJDjV+NagVyz3xF
rEnrzmusJ7vUwk2ptC9u3eM0aTXnvhEhJbuwc17gAsdMHp17X1lhyWSSopRpfOdFh+LlWXbwSemS
eoMsnNTgrHaf8my4v/0kiqDlaCJazECunnsv8NdEV6YPcQWSzA8mVgWhqaPjTUd9nYBePSWd2OtW
5d5Vhg7keb7JZ2NRWyTFyswZh21CDwDroensSqEAF/CmJx3iIJqEpgkXRlI416AwVKhCvrlwSUF6
ZMDd2wXdcJBunEd+7JHRqXNCzRxPJGDDPZqRn45ofu+6Goi333hMEuZEmrDduKQJx+XHalRfG+JN
KChO6oWGKBxaARuRnPjJODHEMuXovr4TtXpx+sI4EdprnEJkcLsmST9W8//p1xFvdIoeW6XVl2px
lDIPhBn1fTllxp0Dn8idwfLu9D7urZQAu2APIH48G2mkrbgYrBX8Ke2iDwbZIG0slp3hqRd5M8z3
Rualba7BD/+E3D2AzcPNhNn3vqFnm0RagbeNI/l4Y3jfQnX8qPUDxTad4XdKgHwZncUtFTUWNqg/
VhEurHegpq9BHPd38mhqihBqRqec5GGLhXiha5Z+AKLBpWRYa5US8gKEX3nuE9V+gne8Hf02+Fh7
oJny0sSZ0JPLRSTvI8plgYyHG/wk3+/ZlllsJyN4Jx9XUZHcXiEP3WA4hAOtsp5MnKMyBFid8APl
WGVrpnsq4Us+rn3r+N5BVZvuwlaqu8h7HlxjMm11CKQ89ONx+aShBdHWtYrHNGm2bFFzpK6Pfe/U
MJxgLVlwbcbcfy5D8c1wKoQ/PuKJc5RZxNYmydpibfiYkZ64mqwo2UqRaYuKOhBl8aIA1iMF06YU
zHaGJi/YqCMu/ROLj+LFdJVNkYqPepxjz3aUhN6LHTy6omTX0flsdktNj1Z05MJT1OXhaaJ2e4r7
6QKUhO0za4CF0/RgzuebOjdI1PFJbXKVsbzGYwoBFfDEjmz6dtk5E8DWaRKn0inESd4DzT4dhpm+
XOz0pmk5efGDWEHIHynvOmk8sfxOEAqqc6soy28iWi3tUdiM6Qb+DQnKZWd8jFvoj4aaPLO8iY+e
2acr+bjGUgamTz5dY6PS73hJAfe6no6Tj3cI50WIvDh4rhGzHFxyz8SCOL/kUGTaSRsR5KW4j1hk
1OQvNbpz9hW3Wlc63CCvKFnRk0/mZZZ1rCu8ymGmvW99XMOJ6xTXPD5q+hi/M9K+PBQqud8Q3b8B
oNni/GjfpU7zTCWZ2HNNKQ7yQiUzJYcmC4J6WgeGn/EJG9WJbc8HMdXNPTVm9Cip7Z/7rjQvLSTG
HMEX8R5CX8rv3SqS4FF48NFGN72TZwahAF+VdkZRWpZYxMRlMGsjhF7nY0kQrOk/DG3iXeVNlj6F
rvcco7d+KmP+R073tTxSGn16SgA8k31EJkIwHXGmO1d7mJxr7ubfilSBjUjpYhfgBtr5BXjdaL43
hD33GsB/lJgvPfzmh9xNIb0kKlk582Fm5+3F7sGEaKNnLo2uF4eUseNQByAT+7Y0t1lUeVd54zqk
UdlmwiWhR9HS1gdni/bfuW9jI145VobQg8SAa+WSS4NFmGrl95toIDghBSeFmnQcloCcghUNLcxn
gWO2qzEaq6W8sGjvoPDMrW+aFacrzQjahJAMFPXCy8sjcKY7eifd1sfJt4tGc6P1dgi7Bd98GuXt
ORGAI1qHuaEPSCtcukB7wsG+V8SoLnIWB9s+J3rQLTjnHdblyzBQOtDPo4sZEH5/HukLcrqzT5qe
PrtKU70GQAPxWmqbGCX5XndxlI0ViFavoOhDCe0lwub0KSsJoG+mdDqCV7cWAJ/6A+jWk5u3+ad2
hD7YIrLZZ1NmPnt9upaPG2GebFBITLsYSdvHQL32zQMpSMprXifXqHO0T3jD7UU4Fc1T1vvhWqSm
chnJT9gNqHcOwQTRulQTexPo+ktX1sRMs+TfmrXnHrFtJAdkxPbOFn13znTiUXDblveGFUHv0wP9
ndqc+tLUFqLVgqdBY5Mb0nG51Lgrd/kAJLhQ0pYuIyg9yvn1PXsjd5lCSIF2TFs/8ftnXx+8p9AM
j3Hdoj1jZdipmNeZJ8JVNkb2a1/rD5YXpC9phzoRkIH3nJs2ikX4TaVhP8cTEC0CeMwvTa2vNVUh
UGEakA05+fjV0cxvYaIO78Hk4h3gU0P/1lA505P7SkXBMBLEtSM8NrmXN00Fxh32QLltKSjBo07g
fiuj4QAsc5FtV1R73MysLt4Y1heqC/1+oscn5iP50I8bzLMGknUd7u7MDv23QbzyuuR/yDqv5daV
bMt+ESLgzSsIeoqSKK8XxNY28C6BBBL4+h5g3bjVHf1QrE25I5FAZq615hzzrLrluKDbJL9+kDsx
2OOXsoh+Wd1MAgAot5vZX9qpa590Z8LuUmKVcRaCVoZsut63odztpysl/btp4McPXGar91Uo63X8
5WbW73vOEpweeNqtT5OqA8uYJuqadf4uJQA2DdXwaYrG++eq9OaiPvpufZQvnLOSmxaP/Pp2HhX1
rF5sxg7/+df9Y0yBppf7v1SmZRTeWn9wrXHZGrlRXYmPXg6VQbhmlyhxsTXL2bUoVJ4C2ZO0YWjZ
OyAiUPFgP38cqZOkQ6I8OPbQhNKwvn3yqlXli0V68UeXlwd/NAVgH+2pHUg0YyxEYUKsJgJq8zTM
aieRAP1lC3nt2G0+VCfJwKZDccEAPV1cX/RbzBfZB8qEV/pQzWkQShEhp99Kx8CqDEZmzzF2OsRs
5q/SsH/6XKa/W8/5srFDvur4Hg52VTt7zgvtm20Wb/cvsFt6OQ58oJex7ZOj487Z3nCH4owWEjio
z/AKnytD6s7t39b8gjt5LcFdDmZx/J+Pl0L+5+NF2/7fX/+/H0+D/+/nJKxXTIwruSvQZ50mv65p
uY7x22qMOaZ0ZTeUq/FbC3LhMPeAWO+f7Su4bs1gWhHNy/htYQCwH3Kz294/q2Jj2gUVIPP70yEm
JTiY3SQsXdMKp3JaXjnJBiAD5bLBwrLQTkB92lvm+3+ezUH3ClD0/uT+5Y05vjS1Ka9y/eZekZZe
eCXhRus3i2x1aORJQLB1ux0FCXJNOzi3LHkoKT+fOSE5N6WNEK3VDOf8f7+gYlab8Cc+3L98yGCr
zRlLw/1ptf6I1rQJ9+6WYGNrKZUvwqgXr7GWk9st1O/r0/uD1ehnJAXu1Rhz+VI33rgb6etG90/2
BWHCVaD5UBDmaKSauGY0dJ9UMHhPotEgoClRHA3O0//5GP5bM0JHwSIofUnzpJDD4f6FU32tjFw8
tMsgHma28DGyJcFyrLK/7p+4P2RkrI2an116N7EeENyAbqfUu2fyOR45fkzZgZbHArrx+lAg0D8b
dQWq2GEJtCfjMDHf+yabM9kNSaofYjx+X7ROtUrXvqgU64NpWeCkskr7SkoDRVwcvyVskPFE+u/9
4jRIcB5TvfjskIIelO4xplxxgQ006v9+PAZDvAYRLt//79cPuvOlqoa2+LAMb36AT1WN/rgd9Iqn
beXsHZvQZ1Ul8m1G5XdYFhls7p9FtZWdOpsO5f17zdEct1rqfxr8opFkYfxpTHLy8u6X4zNvYDGz
mIWq+NlyyQG8f4GU2ndMxfRCMvp4dKxO7DQRE55FdPGlSp1fPiKLa9lb/apdOKDazW5JZ5ZozvtT
nNofbqC1fLOentM5diJLatWvuOIwF9vFZmgD72DkE8Bfr7zhSycLr/ePRV0sL4Bk252uinSrhml5
qbNGsIJzrcE7vo9yUCQUNdlaKfi6rnHzS2/k7aa1XAR4dfPvXr5Njv3iAMbnNFE++7Pv/k6r7Nes
sT/Kd1ev6ud08je+laePSlPkms2VuAZK7ad3LILFlwBsfjILvKD0sssv1DE14WL5+IgECNp6YyP3
gkzFTpZxgNeUOo1Bj1PegBwhkO9sYuGLzzkuPiyblipt0FCZtv7PTfRf2AdPpV/0r5g60oiCozsF
1pB8sgzu3MKvX0s5JCB6q5/7h3UsZPu0ajHpKaTHMIKTk4M8gF6TVocqkM5P2povvGDdWxqwzxqz
+kVTrHzxTbiObp7Vv7V6eWa3HzY5ThAIkUq85DHvZifb/oiTS7y0AVG+NQe0RJHDEGMkeZ+1nOhi
hp/bqoi3PeXQd04DZYyb8Qcg7bIxcovuapNQj8i51AjyjZHiT9lwHvESbToHZMPYMjJUVdmyfCzj
wQEreg5wC1hu8XFPG83XHn5DzM5TMsBEpdzNTsLw3yvgb1F8ur+bFny6yKzBz9+bqOugA+dEUZzN
gPGfxqgM970LJmFZLmnedRuOCv2lhC8LVKG1r2ZO3rbHQTZyxzk9cAC64CIj9YH2BjHx90z5ArPq
OTU0sKzOwU+l/kCQGL6xTCmEOcX8ZGUt5CRFsIhIju6d1TBCqHADqDV9eSz8YmuSV7do046XVn6n
vVVGzVCqq+6Kq5wy4h3XX2YwpLENSvoWWIIPI+ODL+6XdIss9KnLgHi7C+qMeo3Vql2HgF8Ywk3m
YUc1evtw931PlrSv2cg8ZHDPddW+kHJlXkZRsTpIoJfN7MZ7oZGG2Jk9meyldUw8hQPRAXBWpVl5
mQbrfcoknAFiQV7NeR94nkWWZX4m7pMXZlkyoiEHWW4zy6X5VjOyWqc+QuXekRUyKtO2ebg/xE5/
ERMwKTCi7c3BtLJD5XS764fFoPTT+p8NLTbwY5W5Mhpyd3pzZPtWdWMYV53zcIcjQbDixdM1sbs/
XT8J5mB8WPKjiOn9ZYXVP0ojQNjtJz+cAFml29qPWgj8kUmlu26r5ppltQL5yzFxNvoUWKdFTo9O
4/C9vX7pvVqe26qbNrrs810/587jQlNnoyESOkxKbYWXwDwXyNmk5jzp5fw+ezCiqnTq98hQBuIF
ZsIo/czeFjEZVj07EFM09j2rH46ePr45IC/OAHX49dMFI28DB73Qic11lnc5yhgnMvQs16fkLCTa
0cFvzVObTLTg9O6V1Inu2tHlcYR0bqJQRmhM8YUcDOsVWRDFzArmVX023Oa/pF/1twRb3uXOeWim
0eadi8efnDAZe6q9oz67hyzFuYmpPrq3sB0dzJknhoY6Z8Xfl/kFDsRDMitqJmfg1Q7iNALMEJBi
fWNp9Z66Vr56SeOcBh3PV+WAjrDRtO8IFDtjY0gfTBCUYTvfKiniU8+8CJH79KDmYO/ZU4nrdf2d
NREkByO5+mYy4ze9kUoCeISEZiqOtFXH2XPfnTW4pHFbqE/Dwu3Jqoy/iza0pvvJliludo7nZ2id
XKIjEZPXVgpCLMDDNZPuXRIHXk3T5QSTieJvOnke+WO41hLc1Ds4ZtiTnAzBrPDoKfxDNT7vHQ3g
mVazejBRNvdFz1yKvrQB/gnYX7lMG0bHYK2clrbpOtYbFrXXGDxfIeT+wTujH5WjzSCNZtzxif2U
EVg2G7F57rTSB0MMJGdVcAVTSYz5xNs5LDqsLk4mK1wtYS5yMAsIBnnpuBfhGb9aqG/7sYSRWWgm
sW0pkYBh1hYtdDiY+i0Ok3PdW5/02mF8Jo4T2bXdRTUig20mKoh9tXwnboo2osfdTw3HguDVTy1d
qJNxt3zmsAq9BvisZmDr8pzCoR1F56apyjm6h6+l4sk2OJY1K7CA/FU75EV4rJLFQo9ea4fM99TD
siAJcjnYOUlxRMXsXZU3/S0cQe9rdIawx6hwTpaSF2Qe3jKiWfdm0IpTWsbzNVl6EQUWt23sGwSc
3rO2oMBuMYI7YSvL5exV9nfcEcmYFTq1+JxAXvcJq0nws8nWeuIqYwKpGZGv9fKtHLxkV1btpi9j
82XhlV6mMWO+CPk+Ra9a2Flk6V2911NG1DMEXGIvGm/rZxzx0IaSabRY4PomgzwQx4q3whgzogRq
ycpansYJ5UOsy3bfOqBDFaIUqxIdRUlv7abcwDaI/vaUssFGY9y99mMZGQzMCGwEmh/jBzu59O+H
Jp2OnlgTGuKDmi0Z2cJxdpZIrogn6fXFLQAcAfW+WKxbOdR/NU1v6TUAf/MNj4AEGhbZXH9xrFhd
KfQVRYqGtSnqrYYnq0nJ6PEDGcadu2ySapm3mp1qEZYO0KAODaUkDUxeI16NdP0jXLdILrJtXzW/
IdB1Ed/3LVcIN98mVn5i92iONcifPWErPbvHPOxGEKYPvaZW7vK3+xP7anmuGQtjmT/Gsiabove6
26Kb1+exmsQr7P45nNbWcKDZzR4Ae/qtq17buorrb6o0/SILG5dknUegoMiA1Pv81lV1vA0S9zcW
4e6a6PZJecZeZ1ITNRJUbVYM9rmwYEfSQdPPs9DfO/LjcMGyHbeytfdVZpr7JQ+ClyZ1aAr3y7Ah
OJ3WOkLPyKKo3lccmeAd8fb1huIMHffflYZI1QiwcNhe/KbbpGQYsfcL1a28Fb3/pa0TDKcvU7oR
tKJmR+etx1XDkHhvxuVwge7Yh4buwf1uaO0JsTqJRCl2FBibdvIcdCqj/6b1eK5RXIyMmrF1b5x+
/tRU9khjmYuY88jBMGqNbEcnvHfYMVl3Idi2/Gn0f1pSK2gFLwB0l/R3URq/EKn9Y0O0XvVeQ6SA
xgc9AYCiHtYjdGwzZGyyt4uSvuKE+VPrKnubIwnfaFXNTVCKp2zOYcjahJ3IgPP1YhXgmCpr1yjO
1/pggS3iwCf57m23SsgRZ2E8s0GqZsJpn6FkvzFZ2ntBAR0qBUA5nZWJrpkzevuZpBIkqGc+pipN
Lp0PwqgxwVfm8qxED/Cev/HUoRTvh9Z9qw2IC2aCbKuOJYA9H9rJagcJHafqYcrCDM7ENGyrrBkj
XxTD66KVCO0wa4YJeVhrCpcScrzdrzWJlW2XYCbFqW1qW2P0zVtqFuZtGJLNGj+9dZv+DS5W/5Ta
xrb3O5o0xQ9VSn+cubWuaZFNEYLP7IvUpos/FE8EGKTQiu34GBdD/p7VwV6JPLKCPH1ir8xuCm3M
jqkMadc+qyNbepSoIPisFrATg7QGoBFktzDcH0PICMauq6anlEFmmBb9TZIJ/LLCx5SXXue+jjeD
9qAyEm7SwdReuiHTtuZYqa2TthsjRpvD8YLrCvfYJmBWyAXhb9O2yA4JgatXDEvtQS/pAQjmhegn
btJO1HOvJzeX6LFQs9o8kq0JyQ465y96ElWXON9Tc+WEsiD9dUgptcl87aAyhI6S4sGLzZ9B7d0x
N3ZpjfugbOvzMjmv5Hxmh97xP+TkbvVBD060TastIAnkDYU/cVWW8hgDBfnwSo0UL71nLKmnN3ME
nB4wWktpTOOvOfJaG8/jhJhptI3mz1STQ5lZBQsljvqEhfCRCgK6R5EeAS5yy5BpvaL0Pa3fDbaY
ImfCCxRaKvhAg/CLhELzYV4ptDTISe+yUQUQcyW4UHIatIof3PUX4BjWVqQp02zNyLdeGwBfF3bC
BuuXr3PmhvricH63F1p4Bli2LL4ZlFxHuujYwXPZ/Fim0Vzc0kHVqasLi8ubb+ZgdNLgW6paRKoB
gUbnTKkFjANji9BJN1kztCdfM7GCFumeTI2/TIy1jeMDdFjY/ndpUJ7RwAUhqec9BAXgC4FV7JiM
PmLX3ykvXja1pW7srkRC+CV7F2DsPhZqC0eij4oyj7eTO77XEzP8emSe7VTTftEk3ULp9b86d/qo
gq77bdO26ccO/XT/Ck/pL3nZwQ5vog8FFeptzOgVJR46t6HPv0abcTyQlq0mDOsZ7SEhVDbHBWgg
J4niA2bb+JwLk1Arlitc+owZSOLOnbH+0kHXhi7rB6bi6qXMqQTHAIhl25kaZ/q/da2ifsjzJ4uD
fdXlYqO7tU9eqk2HpsbLjWhBKMB9SXrrDD+76b0tONdqNrgO2gyqLp+GqZ9PPRzKms7jbmX9ASzX
jxDSX+nYFA/AMTIUucW7OzNwtABohdmq4lXkP0DNp+5ChWEcYUuNG7n6bdoh2Yqu0R7i5JZqrYwK
6vBogXPajPmyxxG1Hzx1I9Dd3ht1qrFP0SgYFs4pvYULMoWlnJXWJwpMLdJVPW6mMrDwg2Po9MgP
uurOb6v+q5t1uwnEsDwFWfkPr8Jb3rbTxZjGNpQqa3aY0rQNsmT3h/0ttRqSPCqv3gkOx4SquATo
rPB/yVcWNm+YZ01jmGhuH02pUe4IMfzEFr5n5/QOVq0zJyPIMV+S5rtELbAZgT9TxVAHALnVMWpR
PNedd+1JEts13EVRQ26LI5uYIXy8z1tguRU40GMTe9GYcOtbjvGJ/47G1QiVb5BnPXvvNS95nGFI
GUQUYZ410r1UpRGifX3QAAZckOZL6jhorTksmQYfkR7X3JN2eoAVcG2Q81JgdHvmSZiFIJQMVYxb
QzGxmpdKjwQxGpspsOlZd+3wQGxEFVKS5iernXZT4uUrmp5fKrsZPchcw/hoAhfRa7Mcyml410aG
Q8VgfIz6GsxGJ++l7RsO3hXB3wwoWShtYupxzUXU5m7kufIPKtsG63Oao3gs9y6Ay2OPmfmsdfFN
DgHG0nw4tBwTP5fC3hSc5SdXJexmHd7PdToTFB81V+meGZbY5FbyPZTR5JNzNwUABnsVTPhWYXSm
QYAhk7HoOJLtndOPCbEFoTclq853kggEGqpM7c2qOWd5gtRhELYAN+sa7l38Y4MiADpcbI16eUfQ
QSj14r4q1JM7t+y/YnrZNFvbb0MIljYKATXCEHFnmNUAxyKrT8ABGQhSGo3jpEsBH6scVcJEEVdy
qNOV2lTZN5DX8gIgut54A3pbps0ULnYJ+kcD6jLq2h+j6zl8uQ5hRSYjbjxh5KAioa1R9pxsTIV5
0cGybrtd0Bt0zBaFYo5x1EizPBxBn8wEki3poE6GC0Gbo8eZknLYdMoG9um1t6FNb37QvU8Ey0Qy
/ofY+RUi9cVCabyj2H0JFsM8XLyS7Bp+l9eK7STzSYCdU/PEwTdcKqu6QFRkf6GV10gO/MWgPfZQ
2eCXjy9T51WbOl9zKCdUsgEBBUGZXCZPEYinO4+O7w9bL0tfPb07DO6OIfm2nPQgcmfzeRS/utj+
Gg2dsLFJnqhgEwJ3zFUsWVuYQkfUlyxN87nV4z9+Uv3G2/8vCX5iIyG5PfZfzKzJHiCEwbJzsk1Q
dtAS4a3x05IsUn7ymTIVBu7UsOH2K7lXbyMEjelGrjz5PNGTY9+Mm2wcRDhZrXksCLkRBqBRnXjF
Q5lp/UtL2XuxSJQBmLZgWDj6IxigxWt+Onv18AUqLFO7uE1umaxIQKZfLahk6WwrW7zSVnxzpUBD
j1dcWn2Bj3CAPpd8UUZ1pAPgHU04E4VFgPze9cS2mIsR6E0wfsz5xemH6V3FVhnWiLYjW6lfnCOW
zeJjn5VruJYuTGbA7JjjvyIhT8VOrOd8GrCQ8j/N1a5VuZinnpXkkVgkQsdFrC6A/bEkBu4ozx2j
7W2tGjMs9lrO+0+SlQpXC3GjPfvsVldMi6C/W1RrUmdeVo51sEtT3PG1yIkCgWBPpBOmddH79gbn
RBc5rkJwUz2Vc19unJogLesqhn/w+Woo54ukTbSP5Vffa11UFEF64SosNuAGPihddRY8Fa3aho22
LIeMIENenOmtacRykt1yMenMx4IOUJNozilwREJE1gT40oah7vX4nhsOWJQlBKqiZyXWgulwDwRI
TO0RhO/JK1xiNPQX2pifs00RpVrvtXZ5QRAbMJaWJ5Z7xlfc/pwlFb2OoEuOI8hzQHj2ey2lBWGx
o6Ms+5s2Z1drrT6dKUapOT72zpDy/ibVxsWqbuSHerE+CO+o6aTRLJXb1si4VlH2I6UrwhLxW9Qt
FQOFsciBO9UfsXiIY8bqMPrJLK2qbItBrD72OYmt2oIBNGiWB+GAqEk5uoyT8Tgak7dxHWrDbEx2
mDjintTp2UJAMcxHWi9shD7nOzo75QVlACdf6V5rmQFF8p6r0p4eMekfVOM3GwV27aAX3iZ1tF/j
AiGbexNrc0mRR0PAwXMeeUv2ZCy2RSnhXvwlPSA4iafyMZFTQy1/zFkRzhRu3sYxWeFZDq4kpaKX
bCy6gQEtXvtxWcbg7I7xq244x7Yp+NuMXmfOh559cni/TDO0HG8+0R4sbU+dK8KsxpQWpDTnfySg
cnioSbAyxI/hA4Dy0MfHwVBHbJNWkr51XdoAlC8h3WTdP30C3ARxGb8E+FTQ0FEvrGWTDY9dATIL
If4+dQ2gvWTduj3NSF8xUFTNI6srwuuSFkCctY9N/QJ6iDOEDpPXC45gxeNNz60SGtrwGWfLefYR
Gfn1hIQk4xoI9Pw8dAHLh++AFCBsJFYDyrvK8LkVhRNVDdVgNj/hgmk2DbP/DWq1SBTazu4qwLeZ
fUikdfA84mWtWdkfulNrFH/mKc8HYrniNtkyAMAZ7hZbFaQDeBNkTSl4hb6CLGLzuBurfgzF6K6h
HWuVEhScaxaMBsiVw0rRKxwXZqw1ROZU8J8FvykG3YDj1x/M3Nvy/w9DBwXW5o5ncDucXYoHww6e
ADIPp0XTqbqa+Mge2W78zP+sO4ZD3NDMe6BAUMY370mZHhCgH8CENWvo+XiUCPoy0/jJ6sfK7bLj
RGhqkAMwKkFFpr1LTasdKoSdESz3NlrK+Q1/vMl2clH7mmFfOpdEbCZIBWysLhH9FiJiJ44LOhKl
DGs2TYg0nPqA+OdhCqvE+Scm5zlY02hl8cu2Z+6PhYyn3sBT1b/o+ngTDpLeIaX0a2211Tgihov8
Z6Tmc4qjfNO1+j+R1wlkfIfwrfTAIG2bJG7E9vCnSUoQp/1D1QWXsQhOtN2RfS3Va2WKH7JjYHEN
/oXjHUzFKo4mCDSo4Ktompx/sE+4SAaBPQtmXCMQxC7FBltwH06Gd64mvwwVMoioj7NXlNSnTmzz
An5C0MofrCX/eHf3SkLooNs0RxOrbAdInSN1pofmevVVaLND27g4cZbC8XTyEF3vV+uIfA8947pv
qsmI7Nj7sWXXbeP4xEnPzw8B/pdQ5mQwZJ8FPMLQjafHevjrlPGxHIJhP+FxCXOZfTNcZPpoBnsA
qbTTEpvARWvc2kqbObPGnL7uH7s/SHKksGmIaPbTLwtXccxOdmp9RFjLc4746thaHrxv2TusO5Vz
0iSRTloxiZCERbklloqR35SiwQhCISXmDl9hftEsxJ9cMXlqaZu4hHPVafs5sCUuvjE+cbKOTyLF
NZ8lLR7DwMx3kuF6SP96nQdNRzEId+Wz/DVURUsuZSjBbkvGLagxQhzPw0CsJHU7O4xFR5tO+VDx
40j/ZXeQjXXKWmWdctuE7VeMnJLybisYUtPCbxGzO9P0ID0rP8zYakNLM5Jo0XFykE7rPpvrA/LH
ggkryZ7UkkFkSk4SKquGJ4blhEhVP3lW9tekoT9iplqGO4gaNNeH57E9W2zpN93Q2q1yZm9rWn33
EiR8L2e9+0Bsb1c4HTSp0zPO7Y9U6C+i8S3KiTx4KCh03JI2QTHLl/tD0iFF1BP3S/QrDFh244uP
bhOdHwYVY3bxHKDG2Pky0x7xSV/MSUIPdmaBOkt3wiEvaWpO8ceyusuZWQQINP0Uw6L52jCo5720
f4gcTY6ypOwxhf54f/DtdSt3AhnR7/kI/BQdvqvITfbtT13lFd6o6QkLXRFpsZ3vwIfjMvCq8/ig
oM5chZUGIeGIGD9KnSqrSl6gSTonZN/tk9/ECAGLmzbOzBBtBjqTKbWoBcbJxLPCkkXHkE5BEbgG
FTm9XxtkqbPM4jDODimVaKNH74pDl/tHB1/YBc2jh8iNorP4EOYir4NT6juJFDjUfbE3SJ99Ab2d
Eema+Dtp95/e4vf7ofyTMj88wNN7geQNzCYeSfXWI9ze2n405eMU0KXlp6J9HhO0pfqY77vxxIuz
4e9ajgENq3OAaoNGXwn7MS6usbDJDhuLJDklNe0wu7/AxHqHh2wfFoOzcOJ7yd6mafaY/MZEN53L
GRZJUHCKlxp3DCkkoe2Xb5n616qJdno7XJdaE1cFsLJRx5HM5Ne6aN4g+8CaMzcC29itKY1LXhT5
PnGygzna7UlYOQDPste+Cnf+QKYFFtsW9qmG0X7iyFgd47nkUF4ZJzKYqE05wtEvaSXNwY8laNGq
FUD4x6z9N+sY52yEgde5mgkVduvlSfsqjdyP4tJcbg7NvajXChFl8CI5X9NZ66vEfyo1pjvMXdH0
rKquAgnjxkK7dJqEo510jfnE3DCPyzxiLcz6WKOUZU53nYbEvqbQnPzB73eu4PJoMsndinrueW7o
6rvYnH/HndzHynM+HYsj9JSYLC8FGyt1pLGTsyQOq8+bX/k6KczcJwO30dYqq2aHitvd1IYu92RF
BZxZE5dkotnmlO5pZxLyPLqdQfk8jv3vJNd+LwDPwylpi2PVLDdE3R86nqg/Psj16SehN/zttept
QrrIRCNKjcz87oOemJjZ9F7gDrJallp2pXOSHnPPRASnrfHmpHrEgvCeIG/xMcUB9qh55MaU3Zs9
qFDLY3qSWfIXm2Z7kzMvlFVZx9zX9YPn2vh1e+FdrNb6zeQgGmDg3YKmbRkclhJJPKpSBO4nNoyU
JmIzvfeT/nsajOqfDb5WFsGf1mv7kN0cIetk0H5rHMBYtVtDge3c80T+wo5Vzmekz9KqZFb9sZFX
SloNBdqWIfgsmYF91DnUJpUCR0yXK6clulCqo79eBuLgMFbmv+Azt++r4cGl+bjNq9F+99LkW6t7
5y/v5maxYucEZ1UnHLZ7GYqx3BMtLs5OZpBdwGE+xU4d6UZVn3TPqk+qgWJ2f/jvU2qiegsOHllX
pv/g80kgbmKTcOinhFWpwMKUNenVo3YjHMB4jYFpNBJHwv2ZUeUWwZmKYXgevzZIo17pty0705pw
+axPY4nPgDM9yRrr07qcNsSk9A+piB/QUCco7jV376Iw0dnXHv/7wDVrUNFyQNWYPN0/rqzlf76i
SYbuKrVX8oR2Xadwo7U/Qbtuu2nORyYu5tqZ6yNTnC/N7vEkLoG1Lc2kuZiVVV/q9V+twEJrlU4c
liT+RsZIA6NVusXinlvB2cp8H+6dQrG6Ph1kQlCGm/JpBoTBGbkU+46qD/fPivWz2Wo9GUccN7aT
ew1VXJ5tcoAC4UxfdfHWaW0if6tBBid/Dr45QqZnfIBk67GWFcqxD9qxXdZCdmcF4oUkl4eRkWRo
xPq/2K3Pgb78Lrm/Q7Bo27GbxIVR2VohMtkvo6UirLJw8Js1aqJ+j08GxbHRI8NARNICDM1BcU8v
mj1mD6q3gAfP774vEDkDJtoUfnPRUoKDPS1HX2gVPxZ0Pbtu9BMydJyqG1QZ8VbBiWd9nzZD7qVb
fW1AxIDriXOl0VVmb4amr4ULqzYQiA1yGsJwICnq3adv0mOjldnUcKDAcU8FULlAw5WpPAwoyduU
pAyjUu1pWB76nB+cWwaws4U9dRnmk28gHVcp3d+4Di5OcGZqiuvW6l7FlC1Hv2IIR5Lrn8akLtIB
nBzygbMOiSJNod2gvx0HtlCHKfemZYyHHSH74ywkDbWj8ajHA3NzV6fZ3VCVtmTiePomJ4Ejoukq
ieWM6L5S/4j+gRijKtJZVgSGFuF241cwZls5Mc7D8Txv+0LjwrKbBxrbxTOj6kekGTvf6I4zQLfR
a77MBD+m1SFTYUBVbEob920SRIzamo3VtNnGNE21R7apb9PaogeKNag1DDRArbhVeAMm2aK+489H
KgzqLC4vLoBlrvl3ZxqQrrX2bV3Hl4KjZaw9ZGBQDy0w/E3AEAApRvBodvpNKPZaPXbwvCMoO6JA
2qInB+qDsXaLEYL9WCAaVUO9nUf/IZiQsfls6AMppltbuA7Z7jioaVxOLYmqU1ZEcqGI53ZeQv72
lIms8zYJMNauhEwsfMTXKQMDbbB/L+a8Q242g7FEkubqiHSNgJtBJ9vKk35xmaQ4NKUHqauKXxRj
xdig1NNsdHzFXJ5W6FJY1UZAU5tmhEwPprteTEX5TjjC3nYpvmYdskStdpoun2B3b61RPw3OfK0b
AkvLR9MhpSbLy2S7cDbLikdM1b9m6tXMyP7YWfxoaQ29h5wYGIglbCM1271uf6r2Qn/b2w7Cnjhy
x0jteU8Et94WYqTH4DYkCzKPssbbp8ZYhZy6KfpTc9rGmbXx1qMLXiQmTBIHIvNlvdF+epDuMu5S
Ll3ziJqFCpnRiVaXW1RIpC51B8MaMP8Leybhiy6PfRkR9UYZMsRqcRVrHEegyUz3dOAB4tdU1n3S
b411qwDCgMdB9WfHXVNm3a5CxmvcL79tOdLK89ezCkKMPca8yO1FGbqi2JYcJwtcmF1huTtqvUWj
UKxb4zPTrecpwcHa4igJVTEfjRbJmywLM6L9YU7ecyGaVVyc52Ffdv9qL6C/2F/cbH6xbFpBVqG9
5VP5zcwpO0pk1fezs10AQwdMSHct/du0dC5VPn4UY8b5bYl5M/NHZTXTaRxTXC4YKQjkyp4r7MG7
oneRkK8PPfKRyCJoKwyUm57/D0fnsRwpEkXRLyIisQnbgqKspJKXekO0TGMT779+DrMYRfdEjEYq
IHnm3nPd2HvtppJ1VNrScRgYDMos7G1+1ywDQJjkj6XUMGjKHwND4lyyMamrkRhIZbK/WacsIMkg
UMLAkG6iD9Hyzl+aBkWWopnQ9TZ0PCxpbpzQqxoESlrOeGgX42NxkYNYgkEr1Wm/d9aaAUg+fQ96
Op4x0v6r2IxbRTNclnR9b6L+i4UrWSHefECZlgU85gV81BFljvGlkXzrjJAr9TzfrWXPqR+5BTPs
4qc07O7i9utVBwBJXHnKnqu9aRNrm1ISS2LL7DipxPGtVzqRIXDFOvpqeewx7IiKsQ8Tw37P6kLk
rXGP1e4Y84ljRez2sVb8inEBj1yhRBjjD2bML60HboaPIqNHmmmhR9eD2McaHy8c4axmfZL8SHsB
mDBABd/vaJBYwiUWO99GF0civtSFGIOjEu27EjaRmgNTEpepW52d0LwiESn0fdbKF5T5wYjDzCdo
ZZfOOif63JJnEJEJPKP6IwPVDhakEdxHvjJdipMYsQsRM+Zc9PuEuz8Qyco6A8cZYHy8wfUu1URz
MmY+E6NBRsiWkClNtRTiaKtI7hzyc2MNQKs3FvuyN97wW7J9sL/rFG2SWNkuj8uThUAUeELrD0NU
+XRoLLPmJ7Q/l6FAiNfJKJx7+c1TxttRNAxtO4TxE4xPqvmVR2BLk88C+I1/KkQB7NyBULb88G3P
kjdChqe8jseRa0k0o8/q3947KR+xke36gvpeDf26n1YBu9Xo90B0qWyHmMEUrz3qQDJaXe096ifk
HCUFcT6VTytK6R2bjemgdxXA4AxOgpHUJD4X85nFPiMI9TwYJF0oeYxZEoeVvpyFN4ABhHG/c3OI
2zIpT9ZIsYWiQvhp2hzTArFoxJsU62kQN6t9ymxCzhqtfJSuHA4egOWKK1zqvy2hfr1RBnbE4rdL
Ou2cevYVJzT6mtlWJMwQbEMbdXKTFo+hYzJSOOkOJRyvyxXwF5dlDZokuXNmfs+0zhYe5ybUpPFn
Qs+HbbToOM3igz4jA3TI4qXYPYJECDgsua5O1Ado/VB77IZJXGs1TUd3cldEfVMXFt+8xZ/iOKf/
QvcSlJI+KvaeTdEV910xfRDvV5xlW28V0rV3p7PpME837PK1zcenfFkKurLudch3uGdt9tuNzcuF
CLTOHKoz79O9mo2rKLoUcJvtT033mECs3omhdMPVxkmibU2Ak0zBOEHWJET0T8lHSi3OYTPq6Mvd
AlVK2SDOLomCbNnQ8X98Z9bZ0YNHCipNzGyDJoqKoEIuRvTUytiQrraznhfJI1TZ+p8o6kPDsWre
H/cz8s6gQMuJF/AQlV16KB50vSlRjNNf6+74E+cpvgEt8oW7BBA5N8HeTdXZdHDhYexpu24iQg0Y
m+cqNptDpI3Eqs7RmWEk4z8DC1dhYnUoGYM/m/KwTFSJFvqqfZ/ss0o7Ed/L7pEsSTYAs8UIvQ1b
wgyOg14+16n51+xtyhnLyI45TAjGwCDOW7ji7ni08Lqhq96vfVTtuq2Sls6B1MfsVE8xj+v0rxHY
asypplercZuasF/xV2EACdkRT6e8l57f2Q2vW3NiSux1IdrYb3iOgnpIMp9d8ht6M5OHmpl3zEcT
RiOGrcxuTplF0k3d/S3N4lk4KdmnSDMqY36kAIfwpzVHXtbh4EmPbG/kAnX6V1XdXYbfcWeR7Ldr
Shsbu1JPi2sqtL8VEwSCE7c5X7af3A8Wjp9V93ceYERj8HyB6H6BF8yamdfksJJ8STwTMVltf5OT
swZF/sV2O9QMF619Yn3KDitlu+LGjkk43Flx8VTmeN1UaepH10HptxDiSOAjZn26NpR3z2maVSd0
AfsGHMouIzJmt1lCN6U90rByOrTN+qbm7J+YT5TyH7TYqAAGEdRdvjIZ5pKDtOV3GfMgd8AJA+W9
a42JpRmcNYQJvMZsCrVzxhQT+9HJXCO6MIenJjNe2c9bu8SO/5ozCvBk7tjodJTD+JxPRhfatIFn
Pd26hBgRjfdH6TXCCc97kQ7jX91jYZ41T/pofKz8aiTsZlQJ/Poasn5nSepnfHZwpJmjhQ62VbFY
TOmK1T2QcjbuifCtJ3FHmNlbUmiJX/f71Y2YLVmb40+nmerTlptA+FXfPxat6o6WTXXHRBQBw7ia
CJgQhObvy4QxF3wFb5ZMaEQXSG4AuPeTJY7DEjk3leSCET3UANJtNe1WNg4ZSlWkfAS/lIvx4qDf
p6oqU9542ZpTJRcEyVXtISmUzlh0xDFW67dR8L/WN60v1r5zYVmISBv27OKJOVx9sWvT4yHGtbVw
z5oWm14v5S3IzL3iCGh2yXQzZtYii3QpYDd8uLWKB1vTf40JoUBl2rBWlR3OmYbyJs4fVs8hx4S1
na91YHL06KDlw+xXtS0D1mamn6+cFyPXKVu1n9T0NvkaaS8kzirf5gQ+SLJGOrczr2X+qONFPFaa
eVvI1iyLIpSm/UNBS1nM+HkvkvnSazlLVVOw/vRifCCr/k9b9CqMKni5jqkHzTRxExG67m4SqVS3
/hRa/N4SfEqbWTMBM51jT2ca6pP3bYjmfu01xBtDk4VrTuyKFHERustKQhgEdVcb1J3tzYiJCmKk
TAP1/TTmRLrDUhft+i93Y7n3LPMknY+6A+86eS5TDKk8nzN19HOM3K4xuGTUoq6sVxyQmryYExN4
L3KK/Y1/yd4uxvmYAXjRRQptAVD+ziSJexeZ5h/bg2LsQRpyGdmzP6Oo1kX2bDnmtGe48MTK9cL7
vz6UomH5gUIZWEibvxRdd1dpBhWVp2lHYXNWNFl5v9aEJMfDNUNi+RXX6NpWWLbDNMTnGc6IKwu2
YkNXH8hIPJG2UlyItNMBm8R44QPNSZogcjxfUun7BJug0rCdFxQ8yp+LaK+V9SUyW+1olcxIClxc
djkBXSg7tBLMeVG4KDecCr5LnTpfrBAf3HGiscssiVLMpQhL3P3U1ZbvTLyfvNwoUflsoiI23oIz
SOau/RppT/wAbbBCzWLlUwd9/xvrwB60xosOY9k8kh/3nozizouj5Wj2Fx0jRKiskdeAw64HxnDF
uNjheKnLP6ka+7tJDQ0OrNTzgTtQnpbzFlHj9zVBwppGUkJZNOlebiMmie0f8CgNMVK+OC6W51zz
njot+7ciix812mgLd59fD1q4ut6CsJJkaN3FfZRXjDmVMs8WmJ9dY0rHr9kK7ywYYFWD83Q9oiFm
8V5QGrUjw+mEdqt7t20WFZ68gn67m2wdWZ1GgT9Poc6s0zANcqQ8IFRJumo0HRjEhvRuWZYp2KYC
mQKOIOviq+sbdUj1/G1pWnVMuHXTVvbErRXPBn0/i+X6znW3dEVYhXuG+C3yN+K+TGt8yTF7+xYq
JD8TbNMrzbN2OawAxcwFeN9ys0S54dEoMxxtyHzT6M4uqG9fH+gn2tZAObjEZ70vSNBFHugnJpUu
ny+pIHgLXB+NOwsnAxJuxkiK6MbyqbW0S7+ZPv//2+oRM6tS+4qMu3qSJDfua3OdggyNcsNkPCzs
C5rK78x97qkCbwORAU9sQrITrzMa4mWhU8rj/gQTL3k0aoGkwKre2oKdvdBn82kiuj6X5KVaHRIk
ZyYVlxYvetRnTNSaSRXUk3BU6/S53WCFpbMSPtRPjySR4upJynsj6ungU++xxVD43CsULsKBRL4k
qtll85YbNXPauFCzUZN4D5Eh+pdU74cXJt649qEc6au4UICN965JCIiXwWnX49YFbIIpn9wcC7MH
srqcCE6HxVrQzeG6dPj1G4qaNu76+/+/COgNISu4kb3PXSlH96YIbmf8R6+FqhBEQJwXp0QFfWy+
5Pb6iPtTC5np6lwSzXmdvotYqbu1GTt+wHafePC0GLiji8tQJGKmJg5ouU8y0E1tIn69SV9u5XrS
y+gqrRyZVNpwNWcvflst+pEW5M71/79WI5auUSG9oz1VB5fQ6IBnKd0JEBm7BscRd5m1JU6V5b3l
vQ6VdiztyINMOModm07vXkzWHTiNZWP+IodbxLPdE9WF5Jk6l07N8qb4TaPcpyHlPLVJctwNnfZQ
FJX2NjnxF1NQ9VAODfOYtLBOlYAUlzDjzYi4nFKwCviaECDQiRpPkRc1p4SMmh0DG22L1jPYzR9y
BWnTyUbzfnbvZZW6d///pRe5CZUtA8wVi5RQUEsRQ4RyrZzdM9fXWtiKEbbhPgzZIh/gND5R++V+
nUUFWtjxHM+UgwxXyq1I6x5BVj845D3Q0IOB74wCCQglP/uuPsyIwAlWrtcMhCtt7lysQMw9HWsv
cYu5LeWDPa93DnXugyJ8/milOC3+/xOyP3wvdlFitioKdXZN6BUYVQ4oebebq00e0u1LvTDzRL4A
FGeLsxllnj3//6VkRK7W5nPCjXX23CZ++v/LxEpei7y7duIjLwG4hASjLDfMu2FNwugRTT8vf4zO
DW/guZVlwCLIWZ/M7QZIVgAfsuek4yXf3Qo9wbbpRuFQUON7g/Q7sy9fvJnUApUJ35wZ0WLUn7qu
vemWsl5IMDuKSmpHDObM5zpPPfcjfQ0vfvYh7Um3zH3kdL9GpaChymOexgAKFaPluDb9GDPsndno
y1W1+JXrERXn1DKZtkzjPBD8Hsw8jKokxS7zMFIOAA5YLhBiXUSwjDL9T57ObNpn+xLjJeDx3Ne4
AI+l1b9r1NsIM82HPgepB3Km0RbYONWp558MLX7UjqxElhFTecqj0BRfZWSOp3EpAkwme7gzJB7a
KP4S3fCrH3Zw6O3sh8YZp6No80M2j/rrnB+MDoyg8tLPMpW6vw7s5VoVw3Hj3I4H4r1K9dVDxb9T
9fpGdo++yzGcMZjzMEW10WnrEo1NSFMo62YmCNeGEf2xGpl8LqlLfE1MEjHwUDGeJ16q5OBUaH+d
8exEgnoCLa2U9aOpqlcUYfoO75AM3MRjKD7OwQg9l+9QZ+clNVq/j3tww2oMtjf/DkeqkdnvFp7a
Dzk9mp52xAt0i2iNblFq/BJmjsJvbaD6z1lo1c5PqygalpGChrSukBiM/hzZC6woBqqSwvhsSEbM
2OK7fZn/ajUh00nF6AdwOOSigR2v1sHnQzHPH///QoXbhlFRvslSuMzbZhXg6dlZCzq4/79k23/f
soZh5LtcxryusJ6BQOgvSWf+dLrVBRX22TpzPXS1dD3bZlF2GBCczRAdkxbDItEQbX9I2q7a1Y67
+JXTxfsiNr6nyKVnF7hRmojzAELumaEY6DkD+aQRUQ5MI9MtMBG9PyJkHU2cwK3srMuwLi9Q1aPQ
qxRquAvwoQnq77I8ljVU/2xaQ+ynHxlsZgznJAQPzk9lzn/aCtdBX36RJjH7k/GATJFCGLcllnjB
UKk3/Dqn6YmiiwS/KaPpX2knzKhaO2yW06pDlHeVukdF/m+eGGq0KhlxuZINATmR8dzGxq1QqxxG
FpzpYjo8yU5GXYy5JyVg4zCvjcD/OQA9kTN6D9M4MZl8wwCf4XRBZCLVgVoxqPrxx4WN4WuOyz5P
D9eOkbxVdRqL5U2zFX/R0XIrD6i+aMrP0UR7mzCb7esy6NW6izxHhn0XYziQZnUWG92uokXqN7la
ZxfsCaa8OWS6Tq+oxHhXtfay16dO31GRW0FeywURJPCHxPY7ZY5+oeaXFkcFr2DjW6BAuXqSjjbR
Om9f9eWfuAGSMPc2FIW0UzRbhNOMOl5U/LIovpoMhtm2pLeIxSWo6Vl3jG8ouWcwSEe9tIKkgeLd
Cu9K/AKnL86lQHiPyOSe6BVakxYUXSSb05Rb1OXpYBxDFoAz3rNmuMXGohMTXrwoRjBD56ZMqRcS
oIh45U651eQeGyuvD0Ga+GAxpZ29t6KdtlGDzUA2xP6V7VXHUsKb2ku2WL829rtNw/GNM/HZiZNk
l7mLdUqKlvansZnByeQhsmXiAx7AWdjlEyTNeYWwiOAP2Y7HHG56okHmokQItHjK/GaMmLi1v9ng
Ffts00n9/yWaJouwL7vwnYa4K6J1VGGctaIXiEOrZ0xOztnC+LGPjO5WKpePCQCtQ+d6mJV5dBtG
CGhg7wnr425n6L7LJpL61k85e+Uh1yc8aGym9fq7trP5jNmEJYAQV5o2hED2FMbkNd3jq5t3/TJc
IEPKEE8oWr1BoqN7tqK+2zez/Z1J+5+M6SR92AsX5rrZQ+sII1TGnLAs67io83upF9eOEUFYxuZw
x7DhjYDO7gCyO9mvbby+5pZl40ln5EnN+ylkox+TjJU1x+5oY6WJRjbERf86usgd01gOFDrD3WhY
qMdiy90hs22S4dit8eQDz2AeqhGEriy+j8dNZTildTEtVgVM4tFgbAuluArQ5FonO6NEKoxnh433
bjFbNJyVdUSO7/qoiLipOiym1TFLRqiiFTusHPj3foO/5ZozXhNbR8bV+laig9qNQNnMKHiR2MWP
q8f2D1fzWVbdtwnSa1eWw7j14bznzfIwbI4ureztXVt37n4wkMIbOnt2OzXiwCtpdftkXE7Im469
aT2nEYMu4Tr0BPLNM1DVGxFUTRJmmbV6TwIgZe5RhBaDPr5AEZ1D0K7HqTK+Kkf/kiDFphpCF6aG
YGjpCKyGwW6bRR8ZYVr+IrBKFUR4JrP+oI3OtKtl/AiP+K+5rJhIbYLkJodmWcxvCkP4ZVbjmaE6
2jo2CIU7fJBoEyF1dPoPW9ZHL3e7Yz5JlwhkAheB+aArHdRRyxvCxRAyjhTy57oRQT/27wiZ+pcK
v/9jVNgBQ2btpCENY/zFe9ypVHrk/TfsCiFxiQr9XJWJTYowsYGxLcXFtaflQFH2nLKfRxiMXH+S
BQlUpC+jm5BP3lCv/gCkGAU1WgH9dRjivxni/MfZnqOgJv7RSbFIRvMiT9X6jugyDWxy/xibGSnO
rILwHiGekbYGQ7yYQZb2Z2k3Gqs19HOyMv5he/DBhqkdFIsxKFhSz1b2NeXOFNCtvzESzE89Wxd/
1IonPBgU0Yl7nDpoBhaOKVpBzQxIqRF+XKi/CQY+KGRITvQqxj5Ew6M3yU9UpwPkAdQg45yy3G3R
Bi1O8QrokN3LNCAyi4d7xkExCmSorR7RovZY3xjumMc4m3+USmhZWtGHogNLYAIokzKPfCz0Jd02
y/zY0Z7bFA/K6t17q/PrrN6fpeno9AdzV5nGxHp+NXYTVqvsbUXj0y/TbaJJUrUNqL7Grefa4t2A
enIwYWCY7O2YwWIe7vScuqFjCV51P4bK/uAgNK4237HP6K/IjHpqRN8wCaaRrDr7EFUMC/Fgot9X
Cp03CnCbEkmPHngTnrou/5w1YDJIxNFI2O5n0i5vRVrf2ZV+q0mVO6qKE7ZenT1d+p3A+r1LjP7b
Qg29X5ubOZNPa1qKxjCzo2M5LywvFoKbVmvvQrRh7Z8+G4LlVJG7xg4Tm6lZsc/2i0CWjc/ZEfbu
Yv3lSMo8rg/x3ETDa1Ji7qWOXbZoUfhmYTemaP5TNMqQZDezksFEWf8kSWyEJtt9WSVueXxVO5FE
RF7hofEYdk2O65ATihJ3tBmSmU10sFyDwtfcUrwT+tso8y1udbHwfdzRtVl5xpir6KM3q4UTW0TF
aAM8C/daOGlPgDeWK262rwKl1tq73xEQnaDSSnJZkV8QWqqwVO0J52Eq6kQkwpcmwGbORBZxVvOQ
JM6Dga1tjwf7xZnNmZFuWwbkynM18Ro1dr0fTJnvJQM7ObLdzoYsvygGC/Wq38DCDEdZ805Hx9Zg
0zU+8Jcbdz0qB9+rv0k0fcyyjUSF67GJ9GcD7ev4M671jw0tmZQgbH+1/FsxaYka0e6I6kD1YD+n
sWletWq9J7iPn4bFWMaJ4Lf3g/wxG1Ueotb5sVPrMZkfR3sbyeY10IrB4Jo1T06a/C1yp0Hu/kyq
KT6UcvwGl7H8yWs2qwrtZ5leNSd3TvbKIYTOwO4179SMBvCrGmkBQQQ5XufVw+9XMOEu4KHYk7lP
Us1PYzJRErhUft4QNCRJEzBM7dqi08tIVa2zxGDas5vwSSYpS9cqseg2GTN4zbajzKnydFijuwj/
uLWEXTbnATKtMGp7mDP5WuxHTmEMi8wVSLyfKRm9nnu1u+CFYd0IHhXZVVDU1Y8LO+ZmpDhagQpu
iBk8z/gNWGkmd5hQczLJ7hM2hkqu/XHt5acVe8W9ibAdX/HyEOWjuS+N9W/mxYQspdPn/NftQMSK
jf6TAP9xIVLifcMCTPDSB9T0Bm3ij97nRzfaaNoLWe9xWh+86azT04RJMdwbHYkI1GFbHhzmHvb3
JGacbTc/dxFdxGpzclTZ0XHaD32dgE5qNZGxOU5+6BOdrJ4p62DeQEF15Cbvn+XvuAAoWqIYbMdX
MyNL6CrjNqqx2S/tROCvLpCXYuIUK6NvuWp+0899YExuHug5G/1Sz4D0jIs6DjEd/QKrfmdGLu7L
WuNtFfO3fuCQA30rFcQKYefmfo4bCrZt6ENkOpTdU+sUF4gw16FDP+osBcLKJvaB/t9SKEKfLtSz
XKpXYn7+ASVxOVozHQkW5fmQIBquflvSpcmbeCallVOGcbWGY7sg7C8svIoXg2OB5LfkfYbDEuaK
VhGQykmpQykbARepWfdtFn+JGvVzErFeEShB1szUdvCAKFoG9VMPxnZUWSO7R0wCfTJHvHItD5Ux
xsW56x8YQXh+kVbH0eiaa9bX92w3/g1AJ9EeoISA0f3GajsHQDaEcmADxaENVHz7E5bf+sB8+lmo
edgt9fQ7Q40K3AknrtbwEjdcWJ/zW2dpBp+re1V5gpermcwgV/CBSDML4lgmYVXdmhj3HCS9u2Eo
WDlk5d9smj6blkenNpA5exHVAg74ek/JHRZN8tivo/Pa8vBZs3Go4X/Fffq3Ry/LWhjoFeM+zqx9
w0zx0I15d1zciMVizRa4ti4YG2qemQkFNIDVU62V7j5OP1OhZziCdAw51L8kkQYd8PkbHBkk+XkV
lJoJIst7FVeviFQQ21DRtHSoHgbD24oE54wYaDomCcvfWuVIchBqqawMypnhmG0zFm4c7x6zT3Uc
ehKVXFxgeJcwmSt1Gll2Fd3EL2M/okAuDhEThghyly2jpxo7FE9ydRArOZaNsHY1l5PlHFK+COMg
+xfb2dHAP6YpS3pVhlIhRsEGJ3a5oafUdVTbioBuqAYl7Zko/2Hm5gNYBE7Zkt5tsgW37E1L8+c1
a3/xEITpaHyb8XTeoBJdh2E+n7K7uZ87QLJzdsvbiJ6xzh/yhT627MkGQvj+Ei/eGTIA8ujLuJ5m
c8oP3EfLzuzSsHbGdZd4GD5BsLw4efsEHTFj/RMsyIYPFc2iZxnvkswkRvEExE29RvFmknm3Lrg0
nDhtDqaDE55su+sCDcnkkL9asgHskK/fU5o8uA7MisSVL+QPo18R+ubQ+eL18mWO9f3SLvusxlk6
uuylgMafnTW7dyppwlGuyYasL3B7zc/O+scIH+VQ7RBzTAgxwGthMkW2MARF+QMJrum712rqkrMf
GnGm7mS8lOfWhp7aDO2ZwK8YtBZsfuTMQ9hY6dvChXJV/7c3qyZcMk2y7fJu+JQH5obOJbfwI+D+
GQ+jqJ8WxX+aIfsmkcFm1+OtV6TxJmc75u9/fcmyP44X108cF5yFeZ0qxSQ4AhRis6DyI1k/w1u2
r0nenA0DEmzKNtJOkOGntWBywvih6JujF5f0hbyaii1rjzsIZVlhZZQmVr6rI+gcaozem4KLPAN5
TcU5JanyWMj8ZV502kQM1n638KGsFi+XEvdcoakq8CL9D0vcx5Sn9cWJIMtVSrsNSXtfT5p8KFcC
f8aaw3oVLq7WLiE9UnPkLdIpVSI7LNaG/E+N4IuuNH7gBHD72rJ8K0jh8YUyf/u8spnDENw6b/Pl
aKC04jwwG/quYVSAo+2qupYLWbAD9gLCQbhZi2U+1HNxcl32dQNDJxykLJwwxf9ZFuy5zQyrtmjr
+x4OUQDq+1y2wjqk2KeKKe73kAX2A5rRQN+c4prZXtzi0UA37+sjFURnrQRZxLj55ngLmS81/dlJ
gTSCH9QL6jmBT2HSuvfCQ0WXkgSOnqX8mFhp5i0C6oZGQHNtbyegWeVT9NlU9ICDQquHtmfvlmZ1
wO4xI7LjgXJcvX5Hgv01ZmgGJtfBGNCTAlKl5otQDjKLSLs4nWM92wxdAzPGaRNtzurBRMvcDiI7
jSN2TjL+xAkZzq/ZAUsjM4fnDG3ZAQK0dXC79JUgbWSEidUdo8EtrvocbQklboV+O/stEjmfG2P+
zTPuxkiq9M5JeoGBZt1HA4gX3YjaULWVFdrgmVmAgAP3rDp7AsvIU6WTPKGDA7WEjypkOAkGDLBu
RpodpW+K9LajtkCTaq1L+acxrX9T5JgX5dhEdov8lU3HcJy0uj1aNKCsEsbznKEtRCJZeoINpD2l
O/gAdp79cVf5Nzd/y+kvHpzXMs3mT0YrTO243LC/iZcpBcz4uMAwUVyAGXMawTcmckK/H7JyB9GW
h0xt0fLkfBx6zahPxiBe+7H6zmjjIMyW72rQHCZrnH1tGwEV4oihhroahVk9xJLybV4H7dqzQeMd
TL3mOG76mjU/KHtG5guV2KezcvZGAbSdf1OBp0afkWcnYVlEC5T6o2jq4q5L8QO27ZI+uWi5mw4F
XZyePI+TSsLII+YGHg3wrXet32SbNgcDGqfnONcZgv7LGwa0s5M1x9Wq3yNYprt+6BTTITgcwkua
h6iCvuHS0TxE0EP2m36a3TBb0L7Mjp2B3KCwEdDCgp2DBsnDxXUP+cyNVepOcg9bejhNdRmjjwRH
wl08MosKoy/DXN+SFCq7bWMLLjwvYvbYtr6Z1ukhH7pQQpntmQYy4YW2ZMTpCvw+pkx48CQiZ/pe
jP45vk+mITHmsoIhpDXjy8v7HW+lmhyVbn7cXo+PY7Z8J3NjnWE9aGf2uN9V6das+VQSemZ7RyCn
d/HgSGEa0O8Rb5uPSVI/QVvUgnIkQ4ABocY6amyOg2f8aaixLgvIPR6dPxPRPQdzdIdHRDz6mfDn
H9yDR1zFLvuH8Un3poG74Mt03G9JCneIzThG5GmeWpkTexBtVVXnXLSWNblpJwyBF1O/gZNaGGjd
8hjzpdAtEQzwZjobs+R2d6P0SZaXtsz1i13MwTw7mMFbGWIuQHZaiojx9YXvyBQGGjzzNvb7Z30Y
ljNcMRb/YzrsjWoZ9/BiKAHdZAhXuXy6wE0vmq32tcB9zvTtKvssuc+RZddDtVyEBUxzyozzMmB4
jVAi+/00u0yoTdanbfzRCoTiIzTfexnJ7ghvaEVBXH9kBbu8rp/hOmQohck0wENk2MHqXinaRqKg
ndcsTRVOGWr8jWnea651bsvvpGgUWRl80WVunL0VIytwoyylbSDcYmaPRKvcWTThmo7HLalQkbSj
fOi7hS5awbbkJFXPyWAOp9h5WDPqqdyuvfuxWoiek/qnApEfgtx0D2Ao4r27Hc2GcSKjl2YH1bjo
FIrXyrrIT9i2zpmgbVQEq3fy+uUwjNFtiuAiAMtGQlagf+1YpEE5Qx7k2JwqcfyKBDkKJ9wMsjPc
ixIWyrSMIQLlUHnV1nNeWZvAiS58jl8IuyVQDaj+lRwJfwAZ8uA4tIwpuLxaVuJj7ZhSLkYepIl1
l7cYgxXV531Xq3cmEwRx5DXq3/ofvey5h/SE8sXUQS0JtiAWkQ+yCSsZWVc7SWwklNtmVraXWbQu
VhbX2dUm9XHWVa+eirdKkzWH69knc3qwM8uCfRImVtMcBKGfVsKgTRo66CrThcHEzDafiVWxaGTW
Ltu7JKowflIv1mDiKi0LLkmR9SeNT6DZ+KzxBn3NrYxIquWBzLA4BFy6ZxwLYqDxTF/Z1gkaLvCO
hY+HzdAuz0d19EBXgR+MLnrRZD7DuxIgQgYtTnNOTqSHykTWyFj1S3fM51Sz2kM74NPG34mHhjnL
EuknZ5aUgKp+0io6XU+UhEqkU3w1SPBoet7dFb7HgHlQOzBw15L10NcWZZPCDtRBGkjQyFMjNPvR
jH4xihy1oV3DGWlYzY8QTHRPu5FKCM1cVcsPLI1XRF2b/IGBYhlXxziS/BTFtPmYiTq7ajUyfzCI
DsKc8i1NRXqY8mqb/tA7uLj2/Ljy3kQD2EhsuoD5NIOhOelxCF05PeuJ41dNJI8E3YU2ZFxwkDSG
Dl2kkSfXshAfy2ITLO3Kf9Ps3WeEaZydNHqB98OvFbsPmag+M8/YknywKOQo2vez+1EQCoWY1tcT
8E1VPh0GANNZj2xRh36K0jXeO5mAoeDWkOcxCe7GGGJGZbLOyWx+m9aQNLIogq9J8t6ZsUH3nw9H
21nu1oGnnORHiCFDe4jn4j/2zmS7jSxbz69S644d6egbL9sDAgRAgGBPieQkFkGQ0fd9vI5HHvgp
6sX8bSizTElpadX8DgRRAoiIOM0+++zzN/dNnGlsDANnOcIFStAHuWXdkoOgcTVBYYCpY58DVey2
pup/6Br2Rp11CWfNXwUxzY1g7sppw5dgir6UHCGGXltdJx27rMKv9QtNC53VYA425NAOf1WK2ODn
UURU2zrisIVaWoiLEsfqZ36HhMZUMqEtt30NgEhQI8I7DoO8fY1avIM0lQd391aQgktHuZgSN1rb
iqpiS1LA8ue85KxwHhLAIWd53b6POSAoAMNLfSbhHIbkPhNR4kRemgpdCDQjyH5LrVqLCCViK9VF
Y4VbSoraJfh+ZHBLckKgEZd14DhXCts2hhEI93ALiw5lF+1aC/TkgkOGEt6NTfJA4fMaVQGshtJU
Weg9Bw8t7HwKb42zVbWq3OiRz1ER0SZ5K1VCJhuM8ySjP7uR4wpIabeJdhdxcELlnrV/tKf+slVI
lvOsJcLTQFCPwCqiIQd6LRz6CzVDkzbJI4i/SQQfw4+6bVqr3ba2Y2dNLnDBp3wc+sYB16XZX6te
vEOPZVrOZL4cWbWw2fseBDRF49Ao35UCYTvUqactEvkol8sL9fnkHPg6J9uj+Roo6tZXhyd3oFGs
icOegFWsjcutURSA2qPoYbQmiro+eTEiOTB5RCNnCFyKm+gMucjju+W73qEWyC6C1XWG65Bbo3ob
qBRbJj344rbjedWY2tayk2xtwpRh3cO6e1SBEzog3fCDNi6CXnc3QAWX7GREKoJyoRpAsuoasSSd
5hzQK3R7rcUjzhh9D7z41PXbbz92gQF8K48pDjLpViWyK9ASbzOPSn5toMYVh2Bl1cQbt/XUkQqP
aDRxCNduER2slyj5zxQTfXdrVap2/l+CCb49BG20Qpvkyu1mBfz7kFz0SjY+AUqlvt3YDwU43ysO
e9qzDgD9U1v51Icxk9qc/tlXMxuq4koxWtgLSm5slFy/qvtp3gRuaiOhECmImf/1EltKjSSNnZ+j
c/b5jdNHdCqMywmyxjwgG88J9c7Wuv56EmF9dPbocahtm9ObHlv4b+a3fxqGf+eD/Vb8p515Ln7p
YmcOnuCTM+9Pdub3//xfxT/weP/n//7Ha378x039z/+Tv0Xld+bmp694fxULc+cP0zY8JCpIOkxX
NW0shL+Zm9u8o2suCAO8VBzT1LCf/dPcXPvDUVXWC1zNHY/TPIs7+svbXP1DhUEJjstjfvCbLt7K
/5a7ufq9Da5jcCELg3VT1wwVnrvc4Wd7c1yLZjtv8DBkE7pgc7LFtGinztQX2/HRnYBh9FF/YY4o
ezn9dGPrFnIpefjA+TdVgopyWKKptyDzg/MkhJoI9BAZeSJNnZfnAfp0CLr2b2aR7QEY50hRQ/ge
Y4uNl2lsobbclSXSHz6omQnWLznZpsBFkUBlnbuDd2tv4WvkF0od5Of5DILDu1B6FxnI4SWLkI4h
xWx7qo75XPpoBUDCCDtkUuMCpliHZlk8gzXUK3QvAucruNZyVZjlGe5/3CbxKw8U4ItWwcPparCC
WvQIzhE0bV5AP+3BbGn35USpxFDzCQHYq8yzb8ZQwRqyRBS8iqu3CmoKfMrko+uqlSHg9DqnbK3A
93GnmINUBMy9JH03A6dd1pZ3QdaDrVbNsZ5Za5gjV489AChxFlnYsB78ubi2MzDSurouhqKAe5y8
WhWqlWwbQ4D8PN7suyxw0ST4SITsyMY61r806RDGNVF/UERzHAWIVoUq/2m8/43ZvOb8NGJMTbcY
tAxA19ZV9wfj5Clp8tJ2nu0M2HDBBr9Fz2gZKa5znqXGqnZ0jmaC6aMgf1yGMBUg66HF6otAbwI7
KslYnJG3/FIqLtk4vAU1HXhPGrVOdJPyQdKf9y4oAwvGd2q6l21l4MGiVyHSSe0jVS5p8OiiEOz7
mONT32lde46OTjXAvzt6JPeJU15aFhjgAP9a9D4BKDfgESb6KVdzZZFWrX+G6yLJjI83GWjMpekA
fa5D7dk07f2U1t4aZoWPVOlTYXrpAgU3RDVq6pTArvQW55imrRf49G6zkJwtRe6Zc27ggbGz87N0
QyJCzjSAs9PaHeqXlJBNMv/wEvEP6lMBEgPDiNEB7CMdcDRyQaP/nvUIcsFEOCty4Bp030XVYMKm
aAzBbuTbeyaTb41vXVbu8DjbhWp7YdfVCxC2sylh2LQNmIOwki9uwZOm7t71oWpx3qyAsA5eS2qe
rO3GC2o4HxyRjWsH5hje6tsQjSTIxBghoXayUjIkl+DS3tElJQyAaeUCvDk3yuMonmcZ55h4q1mv
vhRYWjcCPmp0wNqmYFqimP2BNwDk1kl76SndL0tHeamFZe7bjFydI9WiNJiCyXDFvXIA3FOwSfT+
TVWZBkOfwrWJQupvkfak2UztCKDfQs2pv8g46aoaxTYHJDsCsxwyka456XhnNsUSwEl1oTTTzs3y
GqYioiFqnn2NNTvbQPxsOLhr33URcoclzrymEovYp0Ya0vVwHNRjo4JGYa8mJ5YlKP2mu+tbZedp
qb8ISETPYoWdFZqpLygtlatKQQQbQ0AItToCYW6gP9lDvv3NpNO+NytXHd2BEGTgy4lIsuu58v4n
+3dqJj3F/+cxy/dB3Aof2/lq2M5ebY2lMRUlVVrlnkCBymMffpwmz+kO/jMfeJjK9//xH29FlwPQ
vHsPoiL/j3+8/ysf8Gjp//o///vb+N+C9+KndGBdv+evx9cff+Hb4q/Y2h+ESfg9nspCTq8RKb+t
/vIW+DtH8zSNJUT1WMX/tfzrf1iGqlp0MhgvxEysfy3/mvaH5zoWkCxOU1yIWfa/tfZ/P6gsC0En
w4SLAPHIs7gb+/tBBbc1SXMNYXM1prBfQ59xNvgWnpWiTh+aG+hxWIvUZzYEOg5oPjXU360jZDFl
kU5BkUue9e3qlmq5BsmPTcVD/f7qWqHm/WwBJbHBrMllB4A+voJ4kJhoJvXKtJpVkY5rYsN5Cglt
gNQSaYdf38b3i9m3u7CRkLAM3eB0yfzhLiacNSBSjzGibSj21+hGKHCtUo4UrXiLBDWBWPuWWn8b
In/z5Ib+N0/uaK5rm47Hw3vO908O5B2f2r4CRIO5VjMiNOGqC5jk5+yHF6SGix5hab/kODV48wfw
OtUltifUm+pzYXjUVP2zPNoqyVa3kPBSboz+FcLDgoLsAn28M3fulxXe0cm9YYebHJRllkNg5h05
F/51+2mOJIg/9qNHLxqsj55rSf78OTS5wNkLrN7ipW/MV9JifcmJQrht2je7MTfSuwEO8ro2rSl+
nyecf7UtsNGK8x/7UKvaAu7qqgA5MqGOxlZtiZ3nWqc65lk8DxZwsIaoqagLrcj3Ol1D/XLrVOPa
F68FUFY2ZCeuKw8qfxoV3WC+claQM+c0wwaQEEIPrar63B5vmhHlC7R6zBooGuQuAIzy6YGNqRuh
bDrcpdRmwNZhlDV9cdO3QNZFGR6B0q6yWESAQLPRmk6i7uzJvopxUTSscW3C8ZUulPflhhyVx6T/
WuPGArTioOKT0xENj5gM7crMMOCwOkDw+avc69yN0Gfrc6W/aWqGeq8i0vltWkTA29LUI1cgwUOl
HUsSuP0sTEwJhkHOzt4G1qq1BxVa+ly20GlZMyO+wYu3KicEMpfl09LO0hA4zZ71dbvkBNwGolLk
aCtSl84CLoxir4fkGlUmtt4N559c1EFWRBjvk7NEbU8+mprTLkpA16A0Afo4pxdUkD8o5a0ybBxs
LO7lZ8/olqF3Y5DiFTpjpFmpVO7gWK301rrCZ2Qt8x7/lVXVJwBYiQGMDLn9ztfZNg/roKi5wbA/
jQtpdxXjoK7gZmnjum2XLUwnyIaI7hyk0cbY3MSludFD5NXTdtlZFtidBi9THp/nPDUahwRzeaVh
XvXr+aBLwPhpOnhgxQHXOIRWCTifVurOVvFUsYFyydBTQ20hoU0mc4NjN0rWq5pmVcjRJpqdhmmY
CybyMNIxsL/QzU2QwztIsGtSbDh4oF/fofZ34Qf1d8fUkXQ1bBaR7+6QyhsqSWj9Ah0naeOYXe5y
ogPwmgIYdTMN9A8KOqehQj9JCf/Xt6D/TdQ1CWS2ZrL0qIbzQ8wop7y0LLGlkFuQCCGxrZndZXZX
+weraVadAUENJn90kNn417KAuzWOpg4MEelEl/nF8VEBPtZLvsgwciIWrWqBRrqE1LppV7++cZO1
98feNW1HtXU2zZTqf2o7xEJqxSm48Snd28Gtza1UzrSWsKTbDQaIbBCCBRAmRPYaFAtoUSKHxkiE
niHBToKDxVydmcbIyi1PAxcQtLRAEG4MZVg7irGROTuzFOiFtZF5XOKUFBj2QuaxhqKuYTwH2bhL
NAt0jrGpk+ZcQmcAH9mPVmOd7IPhJieI/boBtL/ruc8N8MPaFTpzb2lo7vPU7SnCyvCuCQeytEhP
JjqWLgRBLIvX+BdS72wRg2VEZeCjaC0isAt2Nsmz/W9u7W/GtcmIZuAYmkZJ5Yd96YxfoO0GCE5L
i0s4x9ucZXVGv5Vb49IR0TRWKyBqJBjI9eiOufn1PfzNWsgtmB7VS5ez2NPU+zT5g3AwFfwbwHEy
FuSyMtkl5ndehAIRY1wxN6Yx7359Wcv+m6gjGRwcHFe38ZqUcfvpwpGPj0QJjXSppOnWI8hidQMn
+4bWjjmmnoxpTUFiCwRpnYIOr4puJclOQdC2m2+DUoKPxXJUAfeA1rdlzBocww+ZdpNN5/qsrKWr
JWWZ0LYtTcZpZgHDv8nmg86oLVFz8CRpYQn2EkwHWfmkGeqaVYhBgfCAYHw4cGXQmx5mICg2mIdg
HC8z78FkzhvY6CQEbmyD97LCSTDXdYws6cOG8wEKA8Cq2nOOPfYwsKk+kapxBonpdA4ZX4ZVleg3
Zj9w/tktIUrtpL1VkJNyc64fb+URJLQ63oDc8lvJs0bxtNZYUWTOTrqxkey3i5uVoow7s+VXSUFR
n1/VxO++11jGKecHbw5Oe6pxXzN1namlNDCsQfAtZNZL3qIr6T7N0XQmiJXKHcdA0F+sDcUDpDDU
HZvqjTSEPLZE/KxCSa9QbyTVUQYQrEs8CgEru+YzEi/nBUejMlq7aVggPJUfJC+2eYZQsTYmsw29
2DOFJKFgq9wly2bGyJjoccquaP/TSkk0zHUQkCzMGXZu8pyShshMSVmw5Rktj6yGzEruGvA+jjQA
0cf1aelyFi0Heaq/ywNYZbMFQ5YIppCuMd1okL96S9IcyYzAl50ypZJlHZYOu+wOGhx3fy0dICND
bjYiHZQvkjuRxCjF3FByPXbCGKNnZxO+QAVixkFwLxdoiHPmRHRRenAcrPX05zwwgFkk1AKJGgZd
6UeLcLgyXyrgo9JrknZie3/mgtgzRSNR0hPuRtY+my+TKC2tBezuIbIJW4zObky2qIicS4vI/Uly
MpJzIHW+isn3onKHBCZydKRR5BcyBGRaRGgOyN84qa/lUfphXBszfoKMzYjDLhNlLDaFQovYdTgU
IuCP2AMuvaRpkv8Vc3MORfncyuiMCVTXGxDyTaqSNeoDCnvzOhzirVzFBJleUbdN1Wwf2el+jiw0
SGdJHS97rMiMTqM8Oe9Kh1HH3/KQSgnJloeTYS+LrGSeMhOkjwt9ugOfsJYBLImA3icrCl2ngWnC
A9Z4uDjehiXrElFE8l158An6aR4e5HmYzJIByxCWZpEZ6xBbGBoyiS0bGuIo8LsdurCb3O/XkvaU
M4kmy4ckbRGCUBMWQMWTJLOyzWl5aInYyYhGnGE/9UP/IPkASJWtnU1ra3jTG4DCPVscIoBkkx3P
oKlojvOlDipE0xjvZScpP/dGDMkWRfx2M6JVU5JTjpOQitn22Q5Kv+eOg/wwcQIHnXVhQZ114q3p
E7exWAkOsieU751qQkMf72ezO2/Hl5gxLJekyL6J2GjUZr1q2c65Dgi/pbyTRmQkcYsfFAR9QpJ8
raTZOMN6BoVu1FUkM5U8Wu5fkpuqbc/dKjp9zEtsjpogRPslIinBVj4jTSSJLypSDbqONvojCQNO
UNkDkTVjzNvkR/KMsh+QCCB7AblUwDmb3CNp5kjaJ3mDvC2TVK4sy6Ok2bL5kFw9KWWqWAsQflMM
z8xmnWBG6LwFiV+SVQ47r+SC8i3SPrKLIBlnrdpUrouvPFhpFX8IdSHjWjajp9xymHeAI86QHNxL
g8zkgggaXFVavI8hpij1Y8EqI6F8YsTBtzqPQnU3kDdzTQlRiZa8ki+GNkMbhxFJp2TzwKJHncAf
2iUbugFAFP8hzSujkvVKYojsC0ymtuxzunmnGlTQ23En/SNh2aeVpHF7xKYQDLkJ7fYuqS8yO11J
uw9A5boa7TCGpRoyN9lxSsMq07U+s1eFAg7jGKwTpOuNFBOMOd5KutamJqnafQFfWcUKuSV6yqA5
7YDoNOl/6bzGWf+1dqQJmyICgnTOSBolOaFsV7skQZ8l4ZiYTS9NIZ+RRpZbSed+vdir9LrsomWt
B820BFt8rrrwLZhaHrs5hqUDRvmiM42NBBDZBUikkyvIdikm3Lp1spX2z9u3iuMOgAzrlD8ylE8Z
zH+WF39TXtRNUsj/f33xy3v+Pnfv6XcVxtPv/FlitDzqiFJkBOAJ8sKRwvCfJUbHoPpoGgj56Jbq
ORSx/1+J0fqD+pPlUEck9FJWZv/15wmj+geUARviHiVLj2KP6jj/To1Rl83k5+2wbXNIqZITS7kL
CVF5/1NiqkZJN5gTYqRUUVww57tCr7OrrC0w8QER3nVzep3FiASqh1a1jb2fYu4YJniNG7E13FiV
fxsksXtZg0kGnBk9RZONkbqfPuh+xPmK1jN6g/DoebgBGb013jndfsBP9VOz33y74X/kXXZTRHnb
cHD7w2NwUGtZyEHIXxQKHdl7fHoMv+IYKWT5XRpxN697xZ/OkwKV26Kh9BKHDt52czP9bpssO5bP
jeeBTrXkJNhTXZty7Q87GpfqC+UEFazHYEZXo2+XG5inENdtFru6zKDnT2A+7Si79COvg6htPNVl
19028bRFAx21mTh8r+rIX6Q04mOoQ0AD9mEt3bG/LczJPdcRYJy5jUWMEOrdWBjrXzccGLGfH8LW
NLbLYABt1dJ+GAHQVPLaDKsBrgp5KbwqJMuvTi8VOtUbG4URtvmmDixHAaBq1zCgkvyysDE7QWYJ
zRl3ji+D8s3Ws+IqyDxgrL1Wvwf+TPUug9ivFVG2GSY0hue8yldIVvi700tcISiU43e67Z1+vPLi
wF+AKy8O4fg+KFl8VHJA/DpyZCso7fZ5jgYoIra8tJlxOahoAXAIJQE2Ur4ocSgFHL3aT21yhOM7
w/LPpzVLVvmcu/o5Tpss2I9qZQ53DoQ3bb4DFdW/9UBCkVxK/evc6cIdY+c6qDvjVRvL11S1TTBr
uvIQ9eZHFWrztTrqJV5twKyGdoBxngA2acI0WEH4eu793HlyEUdZalACzgI4FKgT4/smQuHY6Lru
FaYkGgKwHYdq7gRwDoWaMxXo8bLrcmPnFk2Mss484SLqjfdd797lmQli3EourbIyV2yv2A3BAciT
r0OICB7qCeEc7vpegQPpGG2zO72kxYh2zNS3Z0EGte70YpVTs8Nxiw+GibxalXEFahob6jEFHuYk
O6PDDNfp6mR3eiGn//On0z8Vxbiz3Ig8Xomzy/zkNoeqw2YGIJxnWJkEsw3px9YYvKl+q7WFwzHn
WFyYOCjcVyZJedS/t91lpDYonkHf4RizYTDACmnYe+itPXyp0jA7czsOTk0/ba4btDwuQ93bIDvo
3yccDO/jKPhqVTXqPs5wGWhNfMXhSXDVb0wkB599XB3MYqy/JmGRbgOEGsfqMYWRcoev9wSMz8rf
McjjdOV9+s1G3/jpyIbigg3VXnepczjWCc3xKQ5NBZEPVxlJ/ZRuAZV1Pfi58Ywf9Zlhpv62LdLn
xIuCLbSBlaHLIQCU25WI6qVonFMHxRxVD5H/nTlfXYy6g9lN4nuXKcWuBSzphuoSPC29zhHTDpth
W00RLm7dMN+CI0Rv0TWzO9812ZVBCcSQWrvIpmj8TdQ4RbbvIp+mcihmmwb4Fh1x7x+CRq2iGVUp
6CXqee+dw2JA3EFeKs6hPb9G0yBpg5ssARLWA+25y/KuvRvh0brP6uiat8TxYn+S20Yl0lgY+Rjh
IQ6WNDF8+ESNi0oxe/3aSec1REQQALVp/GbN0H5cNDjcczRiH/hvQDa29cOi0ShBWIUmevZjX4cX
84yZtWfN2Wacc8j+Q/puhPgpdHX6VFchrEMDM9decS6HHPHboPExi+gDJMpjSFxKajaXWjNWv4Fz
/LTEcI+cJsKXcDkD+2l9tusRrrtmJ4jTQM0dnDI8712i5q9XgZ+qhlwFeJFruo6G5uWPJ41I9o9U
o7kKtPKnyukitBtT5EGCpclD6362nr2CJOhfmdLfLNnmD81PRsQ8AeBiq65FudaWufRprojiTZnr
U7nsMcDe5kEYXMfdwmod9cofryOT4dS1ot+Yhgr2bMZBNydjoTnz8CWQwvicfvGavrurexg9EI6/
aLECRS1kwtdF7++aOg/xhfZwPQuBfsNyvTNB31y3pUfijwbdUPXqOnfMYM8K9RQHAFHAODZrN2zU
TYTdzaVByWM7J+kH82g7mHlzZanhfdZ58EDkX/g3g5DHCxkAiCkgfDg2Xn3bz8XDrxtL+yGw0FgO
GDTd1cGAea57Otb41FiM4ECZ6wr9NyPTETOMzP0wwxhEiPEsR+trORs4KmNKMqwyR+kvaksjfuLZ
+e/fB3kWs0XOhVn8fihkYhGiRSyabJxdtcJVh12nV19DnIq/KMyfflStW1X3vrazeW3ODmiZAUHk
39zED0mrLac3pFw0iYXF7k+YuJ56SG6iMb9Ed2VE1VIrtyJ/sdChz1yhStZcNi5+tEZZwxwf6ruB
1e6cs26SDT3LN8oM4h7X4Qer7zFL4jz7N2VmEs/vk6pvd4jaqQWKgLz/VA/+1F2eU4/VaCRA7uN6
m8riNEHUVs8ibptt8YPbG+F1Ukf5iqUBiH7uDvvTi5Fn496ZbVwzE7cE2x+1++HLMJkmKrpo9Q5m
jIFIik5L5k0K+jr9jBi6oWyTQIOJiIBGluC5XFDgWsASKxYQOF4s38pviLjmvc3jgxOKnnSqM12n
VisHAYBVPbbmOq+gQbcDfMOy86YN+DDqDWrpPnoNzoEO7uZQvWwQZG6NzDLql3eKKeqnlIW2QPCq
s6zRlBvHKq6mYm7X41DHC8LGvNbzHCkB+DL9MDhAxDjVDYY83YcN5+hAnO1guuLIgBckaVaRUS3K
AqMzzH+rralhmDA1SLsWpv6OiTWlSY7fF41t3ARmBKPBTzD1giavbTlVwWdJKe6Cwn/BAyZ+z33E
1+L5iuPLYQM18iwych1HXEZrkAF7x2BxuBighp6F6nOUOs7u9GLa9ipLY2+LNVl0hc7AdG5FgKNm
c3oIuqhbR7pRrxNq2a46caaNSjHT8wYhR6lcoJ8KaSeAhKRkCwDCPcUmgsKc6cZatzDpMJS16tQ0
k7xkiWtjDtJeGRg+7b060jbqNNz3ud7t87y2EMXo7qao6M7YD3RvEywFgWyP8Ge53+QqcgLt0Q0m
ZMXcI+IizY2Tavo2AbsIPSW6gTpqrcM89q4tNXnBc8kkVHRfxywtfzMtBfjyeTskg94TsAp7IY5W
zB+Bh+DtOjP3MFBGZ9t4TSfroZ+8VWAzHvMO6Q11zoclPjbuhYvg49rzHSz7XBvzjrhWN0mtfMTa
YyjavHU+PwIdt1ZTOywCr0POsO+rLzDqSYCrnEOJtrlADe+YMe1/F+J+fgxAPx4TFxyrrXEI+v26
VOEI0kU9UpuDtUrq0X/weqCycYmHbz3l3qbU5nqHVp55DJC7uYgnnDOSYC52bCyQCmhWXm5ZOzrs
11HPZWv+YwO7ZCscahL3dJMqgCzjn6JK1qmhWgFFXACkO1h+evANiwq5dxHP2fsUWa/pUJ61VXdf
jt5DPNzLRwatOHgV7kkU9MtIP6pdfIiABjeNdwvG8aCE2bc/HpBQl+ofamOmtcjq+Wj1+itiJAd7
Lt/rfv5AhnvRaelVWupHdy6h8tl7+XW7GT4wd3np7TsYrE+ZXxzkj6lYuHraF3NUBagdQLFLDnMY
HltXP+p1cW40+UVZ2QcMdl+dUT9OE0aKXng3T/NHa2aHMjBeXX0dGfNR6/SjfKVTzh9p6D+AMjba
DC1D5UJuMOFm5TkdVX+1u/moZOEO98EAbsTs9I/yES/VRVjlUETqa9KWmIimoCTiQ5xim5k8abwF
J42smfeb7B7n7K8dG9AQ+cWIIw7IJff460IZaYKjYaUHNno7G66m6/JuMyaHwvffyEnuYkjz2CUG
Z/E0vZqVevSm8L4WZY9w/KgxRDuLHOc5piTqZcq16UVH2fD6aXwgcFyUUb9SwvFVnibTvYOJzNs0
G5dy68iKsNw8lwmbCVR1j66u4JGsnLtZefDM4CjdNLvBcVU67cesNu+zEn2dtIukNr509XuEduN0
FanKla3MR9eIj4NNvV9FaokGl45xy/mhxwaExQMVbzrJHD6c/GXQnUf5iF+Xh3BK760uWJi8pc36
UfrNc5xrw8F8m84pJ9pJuTcZETJKTgPMN4GMVNfSsjL4VGJAlL+2Ab/NAAOLfrCN+TKa0ETN1WNY
hEf0bo+OT1NVtB/klmPlWNvRQX8tyQ+11n30RX7odJHLX6hO/iwteuq9rI+PtaEfqxlMsTrfSivI
6FTnzezVX5UJWSFQqwjqPA7TNepKR6/wHnEcNaP42A3FQWaIlmaHXAuOvWaCduD46ENa1yyHlyLH
kYDe6nMGgcb5TN1tSgaDPcyvMiURC0GZzb1u4uiu7/N3tK7uFXdva9NXuZYzgTcybPBLNBrjcVDs
S5PttvybI6GDWr9VpfHsz8q79LeMSUw07yak2nNzpDADY9YuAFzoR7nPSEM6eXLvkvwjLjF7zcdX
yCoHaaMKylnFsVZkJwdo+Uf5O9LHD/I5TGFvK9PYh/OTBcMTAY78IH8w4v3IjGHv5zanc+Oxy8YP
P+DIqI9WAAQvjHk8KqZ9kBFrjNVujJTzv2JH2uiv8jNMoQ7tRJfivUxDuUn5b5lIp0YdfRJvHsKZ
ltQjwuVpVNt/zjq90x+zgulSPYdqfpHCjrVHZgYzAWLECgL2RWUUB2wnX6UxO4lrKfxg3KRTdTg2
Tr9RwwxuI5M8jo99PV/41bBCffJdWlKpaDUT0536OWwZWglDpZ2zgyHrc2Dt5WdTbfZ9Cv+zYQh5
1rUbtIuB8CO/mxOCnDk4Bh7FUBfVXP4vRO/BqqzLinEhHSjXlq4YMximJuT9W1KHJ2kdvTQPaR0c
myIkS0MUh5/x6zrIDNC64ajTbFmLNxV2McwRm+GYD+2Lp0JJV6A0NVRITpFchg1PrlPWtILpXq44
Aj+po/5W/t+KGTPSMm5KqKvXOOydaW89Mg16HaFwZ63LFud3CWsy3KMAiUYDVL3EpYTZVw7dh1Hl
Z3Pm3rI+Hv1MeTMHpJe06YIKb2A8oiH/Pg39W5Hah8mzrjSKrhYBZQjGo8880RXreSRqO8OxYBJZ
jAN05taZ2m3QP35r+/jZspE/ZbBO83F056NK6PHQytFitLAn59nz88PcaLsEiehaV1dGOL/aOWLo
inrMdd7LOB3ByDsN60WPKKaM3tMDyHKnGMF1iwm2NEw+BMf9yH1JhAQa/mEQsfAJWtitciVz+s8A
qckCNeb5Hud1Ts6D42m80NLyJZ5FF7BnPqMys4hGAy4Y7caTKNIVdXxMrOLQWf6ddAkGufM0vHmJ
c7q4TAJpajc132JG9Hhf9a9yV9JFc+c/y8LlT5yep97tX7NFU8IvaPCaEwpbLHNYugTt/FUD5SEX
ljVKbj2s6y9Ou5VYILNIwokG+CEqrduoLt8Lb37N5mljVdFaZormV7fJjCMjTyTv9XZNjBlfx7m9
15uDTLTOGx/17lXmt9xajZs3J4KcZX7LEdx5PsrV8irYoz66lFBbYUSUD09J9W2hHIzktdWXci8S
dM1ueEmKdpPbODrL2pBOKBIN21RmEjNMHqMz3GdMKCJt+JBOgo4UIFhav6AuLUvOMPDvMK53WFit
UoTO9EG7gTP6LAwmQ4nuOhfWUHo91unBY4hUSICpnv0FRRdDY0jXNT2L8Nprrg4Xaa5uMk9/9IOn
xDFPS6YEAaO8Ri/rRe3U16DmcpOmvg7ZpiErsTpknfv0wF6Cql1+SFvtKLdluHfRmH5Fner0X8jb
bN0uXKPM9CzrqilPoesI4JTpbSA95ozdFea/5+4UPunlleQpreVeYuq0jBOWyaA8SAyBbvXMluoC
jNJaesdn2JWTcpuG84fO+jMxo5USKexywJQw20qskUFPOn7EYHeVt90mQTMBh2SWYDIw33keLY1+
6i7aMlxJ3JS1UtYsI1eue5OEjrREUsbTDGrVj370b3QfkVpJavoJaCyOc01OkREGxLszsGSir8WZ
+04WG1n55Bst/wXxkMcxb1/ky9F2ZIsrnouke7KQD5r/ViXAB9TmQpIiHIzfJ4t5rbhr1TTWJU+R
ZPNRkgTF8W84xYSdNaHJVG5k5Mkkk4mjsbnCWALU+rVMLr3FVgtFHByGrMw5BESU0zcwAqXNZLRj
6Jev06J+jGShkbkgn+jJPqDW7frOW8p9yCcHPEBCJbiWEZ/W3TbGDlUmKtIor9LC8pxNzHFAUV0j
rnOE8/OsugtZ2ST4N3b37ry5qfp6mqRxZj1G2VdJymTiSnfW0/QSpsjhpiAVyMzVb9cFf7YsTKwd
gpFKVXyUtpC/5Z6UGZMH27yRawOrO6Jx+1b4O71xXur+z7atff0+LfKz2pk/mjy8E8lXilfH02jQ
E/Yw8ym3QbjlMHU+0xXwgruMjH4vj66b0VH6zddqYKXTXronadRj13SvIJJUOqYsTjebOv3dpGPW
zbPIzZ3iJgp9e8pWbCrnj0oxjnnQvsSoGCntfH2avmUaHrVMezBRxW3ZRchCKyFAokaqmlQa98ic
IWEM63ovq20Xlgf4gZg2utazUkbbngDSBQwMllwzmh8ctOqLgMUAQaQxQR3DVN7SyH82YOar1Y2L
NrnM3nlIDxlT1LIQJk7DS/lZ9hqjMn+Jsl0Xq0c0TD5OgWKqdkWqPMnkluwX56FtguycXElC19iQ
fstyZeqvrqZtkqK/GGayJz9ghs1krWq+8vTgMjPzd/Qx3wayPxuxBK1vLurJf4PTxuALlVvVxQcw
iA+VXb+h1XPoexicY3Bb+cOrEpByWcNOzpzGMLqL6xCuIPnwFM+C3XzgEIhpCIC2K9zr1HO3zYwr
qzYe+SK7iL/iG4HrwbBwevXYyvQlh8PH+77AQaUkT5YLwKY+OlYHgKq5IyL+X6bOY7lxpmnWV4QI
eLOlpyjvqQ2CEiV473H1/1OY835xFiONKIoEG91lszKvjbzm3PRHJSkO/z0J/pg3aBvRL/p3pcuT
4PDNzfLdHth3Yg9CPrfHk9woeZUHTSLENqVP3O1ab7rCdHfuIgKCsHnoBwWKDOsc6dhpUh2G6ikJ
WDREh4uGILt8+mCUEQHzSa6hSrNfZv4u1nSApeRD/qRIiJ7U6sfoLKaDgndY289t6Z6mrtyioYsh
jqDxj9ELAEE4529+BTF+4T3XfF7THK91O/4Nxc71kk+5cFmerIFY08y77azpJ1kzXx+vsmbol7Of
1dsgmW8BcWzTavyT3+fddKQ9DtO2ei1G/lhTegb2ql/ffU+l6MmLyvPcvvur8ueYmlitxLdFwE6Z
bf+nx9aW1Xfqu/BAzNcgItEjlVCiJ17xFio2WChQYewY89P6ZzMM7moVehjsojGNx6lQYNvt/jwS
HwKQVVFVL22rXZq3wQ9/CiKjwoy+o1rZ+666ZxLgrGVEVlXyNdrbxSeZ9nwVvz2O9XthnpXMXVFB
e0oHAgh2eUjMNqbZNTJAUfmf8Gl+Q09znQf1LYKsTvy1A1XuWH/J+ZWcXIKqwckgY43XXWpd4yx+
opPBOCLpvOe8z+6P4sUrMN/PnfhWcaCF5n8lW/QOvyAqT9Kr2IeuTQ+tph9DkNkoSHEKxY+Cv9fr
60SIaE/xNU5cKhIrObJyuvtEQ/SzeU8DGBzUa4QSfDNX++VUmvrJtv03eVw8LHpiEiBIcMAA4VcN
9SXZrYbBUloSmsla03+7kwXUk+lqGNlpTJjzHdwfw7c/5xNyPegYRQSXRMPyXZ4aPyhw9TDKej/1
0XdCkvXfb+x8fNfUZ/Rvv1KHEz2+dr323BQT4eL43IAJBHz2VTTzpSSGrlC/EdRhXeARrPy7acl9
eQ8TXYSgRq5HhErzLzBLV01JvgPENUD+k7Md1Ka4yBWl/SNDnR8uz0h5hnyGKsL3OtVzmlXfMTz8
ML/n/Aqmwesc2t/DG9Xbp+EXKolVoJBKO9E3U3Kf1U1cEC2wTvKoXMmUnOhOvc+hAjy3v5U3zqp/
F+hBphBCKjNnw6WZjWtWwL3p6YAap2sdKz8G6UOsDQeEA/YMhf40VFd1ZlOCQf2T65QFaSD6bGDn
lY+hTqgauB2n81Y+/9xGT2LJOwkBxW8gjUfSHW7cGdaX+laKExLPSwUCJOfaMONH2XYa2cTIBsKi
+3l6WSJAsfymomyTYTz6Q/8lJt4f0z/tVjbf1EVXe7SuFQJVcRTfy6aQGJNG1I910DvnLH6t7IdL
lxHg9d02RtchL2/oDl4l6gwzHHrTP0MYhWjQcJGnyza1YQfxqAdKLUWcke7UX2a7k/qX1aPjJx7I
sN5Cf37veYmZPaqWzjlRprVJVEqxh8yBO8angXifsYP8KKdXPrGUa0wF5WOYJMVnyuNLDQsn5REQ
JfdWD98XEVNPLCThiSThUibM6vjWJtLEJ94yAl8a+mXJh/8XuAYqXByJ96LP6kXeusxtZslvgoQg
piSCKOZL05e39M42ThJeVTI1n4wtstkx0P/W/Rdwp/PMTHULxYrc2X5iu/c4Q7M5yh5m2PHqIIPZ
Jc2jqozXwQop5E74c0Zt3OAebda/ohjX9FUeAmu6jCbnW/Z9TBkDSZe+0RBVHNZIgQNFma4pD49y
0nDGRlZu9am5lV3qI+LeqvmD7E45zXIa6vEXx/kqpkE2YRtbiBHby46zJ+0tKS/yTCuplnOkey5x
ymoiw0Qg9JIpUOfTE3+EtATCfG/nO/oxkWJfSfVPrH9hx0+DbsBvOf65Zf49zd2fPA4ZATTl4Yt4
AWV61tryLH8S+f6rg5cAn/MtP4cdKTjfVTS8vNa8t6VCo+FZEuCKrbF8UoS8NtYw3sr5AWxzjSrj
u9Z9RMHaU6VNF9oRV6Bcrl9+yhEsOYrFiGnr75wu/yRr/Sxhk0XFxFHbezEr0Zx/G0V/zct0N6EV
Ekbhhx5/K616HdSQYqryI0ZDq5Qfpl+fwwlFexzbaD/J7kSjdbFXCupXiCkfxUSUoXaVQyHnODOd
XTn7B5yaLDg0fst9iqlGyX31Ff0n2xfBTTkkZ3m7IZyuGtcta26YD2zLD9kj8lxVQRvA+5RbnsBy
GCVge5qvmDsva6EnW1Nr3uWFLd43B5He/VrRWeuVn7E9mclPXnSPveWd5ZOAY/tlAO0SRH956L2K
f+ijaXkhLYR7sUl2Xjk9IqWKAAcBstF8LXumUm4nGrDyyfzJuIrt19rssWxQcOjzc2sj2Uv4joNa
zIjWsuoJuk7uT9hW38vbTNX7VFF1piDIq8irEsw+1vDPJWaIZWBRQmNlGN6LSylvZm4HWOhTQ9lT
4g6JY/zK+ejivfwIVORKW+AKYugY9dW+TLM7PbA3YoEzbjs6vT+yOoEhOhs67Gqk8xg4dh0Vn+YR
nq8z8lt/kuZqc74vmua4mNzJIak38w/HWTywlDXgpb92Sf0Fb5Nkl5K/EGH9IIuINNi8WbLGJbkj
5ALtFpXKNfZDcIPhtSBIotHJOzYv8Fzhi8e/IEUgRq33roa0H/zXCCJfKy47JYaWanqaIGDM76W+
s5QqpYo5j+BB1A+EUy5guyqY4WH7+cnY8zOm04HbX6GJYdrhnjZVeZNsLKP5SXDFNXdRaleNPZ/6
EfECvFthJZsicdEeiq7k2ucM6RtTpbLMhbFPOm4RJca7KjTWveMu7yRFqBKLMEZfjVGefQPqD86o
XKND1AdP6cY059tlLeLe+00m5dQhJ9wQEfexfpHkzy6jnVFaB1nAWNWWfkJsQOhp4EOIhA23ZcoD
DqxyRCFZfbeqoyRok/0vUYvD+sbHj3iVv2TyMUF1Y3Rbp4WCqPSW+7Ik4bSaS09/kqzfr+Jv+U5P
7dgwj9O51ZdUBnhpeYe5Q6GnMiFvc3+lAD8Sl6vqdkxg+udmSh3Y7lGQLcYdKsXBChTMj0duHw9r
b1LBxM/bmDTEx2TkVBAdCKPGP6PRCPa5xlZHg9zfS6VhqTLE6vSSK3Dtsb1d3/4lPv5Vc+fZh9hs
olAQikXNK+MKvuvFyBAwIf72iM0lLYXL+bFLOJXqWxuZn5nl/wzYBnKrH7d/7yb33SDad4dg+YvA
iOg1V89DXv0mbJ/e8uHW8reMXl7HCBGUZryXuw/q8Np73rMXvBDsSbuKqIgtMGAXRgvUh/MRcJLS
sb+HzHejYTkK3TsTr8Eg++awl1T337PZX0wxD6dwJEzCGY4VEZwR4wnhqc5Sa0SayTunebatk+F2
7Px7ii2QFsrMkL3UOPt4vuRlBHpsukuIx+Qa4DP/VobtYDafRsavCfTtrqJe9mkgd5tNyH4l9qNf
pL9j4P8yhPetsF6kdXvGpm6KqXsr2HskaVLVMWw4hFExXW5t573I3jSVfp1rGu1kykOSajn6K4Qg
q9Y110k630mTqq70ixQTpOCYgbyHs/pGEoTcNE4jChTNxFys2v5ImZDxyfNcQ49P7Y0oZG78va0z
oka607Hta5hBycypqki1RVoXilIwUDQdSsre0l+RcugY5ndGzyFw/ZXlzA9SGZkoRoDdAMFv64CB
tDsxFXaJmqARHRM8zIy3gNF6D9702OBtxGrIc8QE0ZKHizg5FeV2MhJSTPZTP7zpaEoH/XyRfR4b
9qnsjY1iuNsEkVUpgLjafBla7xsBe9ESe5RKjFyzETrfI72QuTNRfEu/A/1fbQ264Z0X6EfLV35k
QeU1opDpLWrSJMlSaLc6h9Fr69jV3dtiLKTfotenMjE/ZT//z+iNpX8fIQjntPA2OsoBpMM/k2Pj
PDxcUDbMJEFHqdbD46vqzZeGgxSLKN9ts/8IyoM0gSov+U7aUxQjr0ysPZrdn8YhG5Tk1733JqS2
Mvsg58nGBf2r+JnjyUYXukR/o6DmyXXLR4H4SB2ND8gjr1JTEjPmtj58L6inQuUt9TqJSSWVlIwT
PS2EulEWJJFDSehfeXSCQa7yJyw1FXBUhG0qLhKC2p27U5rxJP+X+HipMdk6CIb6X4tPb4pzPlKT
z8b0eXShe8H8yZW1UsiwPQhhs/F2Jk+WjyF+JsmO3lifpZe4tDcwKrUAgzgJGWGahRVSK+oZtnFo
YyBMevqwuJ8Q4kd5ku53D+zOzbIkZpUs3bTF6oeetc8YZO/6rew6x54uwIGuQK2vZRN9h0pxOwQw
wQ9QtWbIteHgChyc/D4dist0EA+jK8EleZC7uRgiTMnS8BiDUw/bLvI9dIPEAETXxqWY6dkPnV8e
K2dA/4fHubFyn2W/yL6B9V/pk1fF/Ijj/gur+vu/nSSHw6MTM3VnPbNPKO1CmKos1tPNNSgOKH4U
0G8axPLJN0QhspzRFrpUKPiwif5965VfqKr8RgMtIXl3X2/v3RDUEImR0vIcW33uU+VVfjcN2iWE
0jatvquZ5bVkdTSUCu2I2LNJHuVN/VzbFGV7J0ti4aHL1lj+0PEBrUBb7hpvco1eQLmYzwJGcvmU
UWPvGKBYNr1bMkdmfSnmdEkJ+qVDJCFBHxxHzzlp0M4u54ArkjMhVyXGPneoLjSoFlbayY3Mbc+b
kcudbGTOV/rgoceI2iCjp/9FK6Pv0OfK7x2i+qjmSRLWyNrOSrgCMvmcSjVpWE198u9mcLO9TaWX
P3LbrerfflSRLRi75ln25uLm+qb89LQPqY+L9RD7CGTh2aeGK1ZQKvjLbpd6K4P/H7F6Lx2lsdtT
6v0S0yrWVhI8+e53xm4EFJHG0Y1K6Vdqu0v93ctHhvXUgzZ/inv8r/Q87gzH/pl6B92/BHRX8S2Y
iDyjxBJY1ySYjnUf7ZdXxtUDVbtfatuSbdLffpT+qPRF644CEo4APBaLhyKjiXgqavNvROtywCWN
1IucCVuyC2m+ygML7CN7832oASTHbyhYxZ1H2T1nPp4GRVydU9yfzD+hY7drLUK+jYn3WyLrFDFg
eXZuYwXxzIR4qjndOX5ND5oOONvAkXuZ46ZRJsW4TNsMfmzQlbTxqMXIe5awrLZxekTIyNHBkXQG
UYq9lxJFwzmA3PLFs74kfs5JaaQEIOnObta800QMmegc1o4IoSSYLsimq3l6a7zkLXf+WTlZqNZI
oBd1Hr2WPoGC4ZJCsvzCaY6Rb316dfPbm+Ftr+dbSe0JA3Y1La/JzM+SJHhasqIY8qoO/X2dwJfr
3A2/RTO+R+P47Fd8CoM+KzgWN9Q+VTaAlSHAi/fM6TEHqnlVOsroWcOg2XwnHfy0qs411C46QhUO
TGzYTgnT6hYitzTexOHzGFjvEuFLR8ZI6fH6BVO7lF9wXr7UkI1N31LoFn/AQ+FICDiyMYdxQWuE
Y4SkG6LUjH5KpLiYEoFrJJhbwPlNZD/1pHkSLqYYahMhFD2FJoXdLF0BWSCJJdxsgwzRjzQGJ7P7
8M3zspHCo1no7zDFn8qMg6uY57AieeG9WK3Amj9k1yBo+ZEN/xqK8gJt594xjLyVZg40AF/W2J9N
tLX5hIIaEPSAeHD5N/mwtJXtS+Mg2B4WTHjSVEypq9AzaowWavp3CcXlqXIq5f4GmfeoRdZSKDLU
6H2cNPSEi2czsy76tJJ1lGhdsqW5C6gCvEmzxoVYfSV+H4wmbqx+mqgOLNghMQ+Wl6/nLHlEpfKk
T+TIxDABpiSK1TtGw1AAwdwzDLj8Ynb9d83/lb+T860mFJrLdtfF2iZuXWYPxqtEf4vJGUcqGepK
4iF5TXkZxeFvcv8J5gjwktpLV31IFqaXvAzxvBru7DT/XCyJkWLmBds0a7BsxOO9uNj/3tdBdhRh
ONeFRplLWT6LfChNVx51GyEqAvnlQdk2U4QMqVduHGyjrIKkRzacQV6kPMiayw6URZ7jL80w36Qx
LZgIaY0FSfnW+C8dZDeR8+1n7vlfd48alzSNStemNp82a+fHrqwTfLbLnlo69gBopNVaBPV+qKvD
EjXI9pcgGH3eaRVp+rt0uASgJEFoWraf/ackT2QAX6Rly02vU0rOCSPp9aNucQZlJUtZGobYwESj
6Mn6STa7rJcZJz/hvs2tXRx5h8V9SJo1meoFlRz58HKWoLhG47W5gY5/O5Uo8YHD79vuXpyAOIOm
eNfV9tnMQcVIRmabT75aLHgyOTq6WF8JuIGhQVigMULu72vCZwlXZSEFiAJF99cAZpXuqNQLqyGg
cPyk5BhlouyzFPQXEz+506sTPWu7/9zLf65GvkuHf0xcJoCPYzNBmMj4aWt+y/t0eXKJbytaXvKT
3Eboet8owElcH2gRJStq9yxthJT17IYbw7jX6TLJDpVuMfPep25CikPnw0gUF1Xlh2EfBCaWSstF
XK5suTpCrCq1t5LrDB6kmrIns6R9Z775v9O6wFxkTxCnm0aBWlT6IsmmHAUJ1JQ0vpD5SpAnca10
Q6VBbGB4eg/QDTtN2sqle8T+XGanOssnd5pmk/goCWCq7KRnwnklXd7/OUBEiq4R4+W6nd0uXQ8p
R0unw2NELFpshDRqrCh/7dMHcV462Z0YLob2b3T4+/tK+ixYLenKzIp2izoN8879eujCR+Rt98rg
L0Any0ivkpFBXvMEo9hKcBzN6J4qpsqrkX43FOpnSBU3plOcZPVli8lNGYN8Zcpe4ozJR8/H5ItC
nRxascj/wABtt4lL627JtsRejX7zkKIFqzX/gpk0NQjozX2taBvZX2JXBXolom4rPQs+9FA/LUUj
FhXegjstGDZmaX8V71IG+f+zqDh1j3ng7KTIP7dQlfcpAkAACTDlIUqF1hzezGOOAJe6lzKiVDal
8CnVPq1VPwpzZX2jtIDayltjvkjFEAjtebIHVt5ZAGGDhFSZ8uSVLlo7zd2yPwm5PASMPCV/ZFL0
begaVHunq8R2uerdBG2xJHayZG3M7ss4O7ExLPGbxGyyYJ566ilzyX/l32IFklZn8lx/qokiktR8
jdHTFRNhKVQyqRAxrxGWGwA5Lhnqstryp3kc/LhfEgfKxS0godl4gKSrq5GXtD/NKHxt6Y427duC
9BOonDUf0jTaLykmVxlxkyVYD8ziLUMvfSUev8rK85Ad5S0yMVbij1oCv09JvuXOheRQjO29eOHX
rP3LYyPJZRnfikId9vzmZilMcY7AQZNq2YjMDw+6OyLgkh8E4CBwDAkaF7SG36BCPT+h2069vL3t
fe9dcFXyPHHuRvqFvtrHUkfgoZTdnKBRJe2bxmjWiKQjKAbjvsRWiVc9GIGK4h4mSrf+tT9Mx1xF
qfcytvOf4INnT7/4cfwSde1KI3rtPPVYBtlOLkgAYHGXXwyd1hOoVd7kf0e1KspTPAKMMYuHGoYG
uTjbo4NB4i63wbK3ZKxLhisnRU6M28FHRyFEHEKoWmfDe/BN4wNxNOx6dRBTI60WcRKyzFGv3Ixz
uRXYogD+3NJlTiHcyc1VjeAmM3wAv9m3bpgAer0f+Z5MxtGvk22RzFexSRTpZrrgJZWHwehXcnbE
OclLCI5Q94r7KhzW/6HNBjRoEP0A4fkPDd3TXzZtlzGh5tdrx0vmmddhRl4n/5DPKxbOdteTr36K
VxD0mAFhRZx3TKQAywLQ0lj6mw5AQ6JWSxtek/FtCfX/u5+Lx/B5InqnK3tItmWubuWGC2JDHIgs
eJ+ErHGG0DF2aXE4dJq2uhWdxJDKXsjbrWIO33KHBEssrx5xgaYwa9BFjpLqVoBiEiRLe40GVOSZ
n9KqFCNq1sNTEv1R0G+r+lX6clJaj3XtwlDqe1xBeEjUT2pgUmszIS6DEn6r6c4xHSOq76gNFv0X
hvNPOhgMoaNxApSVCp70ByW4M4Z27bsJZDmUbP3yLK/XKtHGqe1TMDofhf8ujQ/4KC4pWYk2j9sh
gq6EMmJQ9X/mmH7GFS0FjxSQ/EauO9AxYfRUtBb2mxlNkyE8AvZYGsM2+TIAvG84YaTBxZAykAtX
XzM28CggA+kTyffCcQ9TaB+C3FiADjHck6ugBhPqdA+GbbxqNkBKtclXY5HVCMw26aNhMnte0GL4
nHL1qami4S+0a4gQdcCLbTWDhuzdFyOc4p1lDPntyNDXycudcQfkInwx3cpZ5Z7ff0OZvl3+vJmn
uw7EwHnsFARIssR/bCPD3ptI6B1z3QjuGZkNtgxcZu8J1dmV483V33xou6n/i1TzN9aD/j3vVYQW
3C6/h97GPiY5rFaTZ+iPM9TVzBCZ4xmzfl/JBbu0YayqsChHkT/0iKe8OD0xb+Um1gnVnfDW0hSk
v8gyXtRBBxvZ2NmPzVZf/pwO+GOVt9m50RIH7malecyQLDwwBjkdg3EY7u0UeeNifK0sKA/sgeIL
oAVrFWYQg3b5s6Uxz4pYCfSglbtlbnBHIReCJErIbWlb2yQd8lU+QDKm1IbyXs8e7Ffpwana6VYH
4tgpPVxDLapiNTBioC1/NaRGG6dBftlIGVxifAzVCDi3HPSwUoYlbFSg1g5iGtQyRiV7i4LGWRVz
162acl3l3je6brj12fsJYXje0OKt42FTNLqxyQ0WwNKaN19L33plODWggOM2PGfq9O6Xyq9p5TOi
wO1NP06PY1MYqzqD18Wzdp3FJ1egVeCCEF/oVEt4pUuYn3omHXJUQkIImRG9bzaxewkSqztG5UQ4
GQ/PGnmQPxMnV16Xr1KjAk4lTdgmexzd/CGptM+217NtaEIXrTP3BQ3tPmMIeqXMag8mInlotPgt
D1s61WyNJHcPA6TiapqHKwi8Q5are6w40Mw0dKtfu/CQN/J1ZOyz4KlVNfVoD0+dXhprDw752dTQ
0hw896hN1ErHzkWx2nQ6GSRnLqMKIYRy53e9vsyz6aw0H/26oQOIog7aipm4G3gbHkipyXvgymFo
+aUN3duxqg+1a97PGmVjAIIJowcrVOmVQxYi7Du7uzzLHoMwP/hBf6IvOhz16I4G3LBWhypdqW3G
fBzlpZhZKPp+Y75uyK6Husvh3R4faOi++xHKpbN3YEj53aA0sfcKmBHQ3HnX7BSAYWbgw/4qLWeX
u+jHgRhOA/ts9EJzVNV7ln4XaIG2QSdHg1z9UGW8IMOs8b7krmbd/B0aoOkBxB5HJfhuaenzHGjO
Qj8mVslgfhgLiX2g19DzR2P8zMy9blKFaec82dp6uHd9BtOHacjBlBIKVcOLPUcnSrU/QTA0N5p+
HweKfegde0fSDqtSl7HJK/gOGBbXt6Y3PlZIeG9Hn77D3N3VaQp3uKeHG415AGpMh8YytS2kAg96
r/zquccoXa1vZ+u5ylXQr5GNhnik/Jlh++1WcFGUjNYvX6wUebdkn87Yptpzmg0kjZZof9byehyx
rFI5QiVT5yri5VMylmz54GswWnQmhxu1TcZ13c7KxswtIJ/xtEs0VGYrBRn6EGKe0PyB4h/rMIyz
vR6asFiPVrulk9jyEVBADByVWjDT4pk5v5aqk+GO9YmSml4dun64K7xJwBLTTWR074GlPWqm8pH4
+rNqRWvUiz8bdwY9HibIBPtrBYaxVVIU+TrS6wb4HqINtoXEH2hBA0pH1LURly5XnZq5m76Yc35E
zbjoLYxAG2+dPqXxksfbEbXiTaQ61kMZQwKWV2mxRvoAatz+fbCKEClJOIIrm0nOukr2ZUUdPM0f
2sw9CJ28qIMjKUzLxMzhJatNhPYKplqYBA02FWwvD2zrfs6R3268XQ3OaIfGwMs0hPexbnylSU9d
OCl2uVIzuMZEjaOX/lGJnXVeIXlRKcp66syZ5/gqytwojbsZ3MrzK1OP9m2jhJ8AduZNpFknz/UH
BH1EmrSqKhp7LmjQZoAOUAcVajZr002/2lLrD6ObxSvobh768JLrLSegyE0k4r0dZAZ09tWdqw5b
1QKBEzNI8DCjGrrXEPKWaLFqPPQlwKtEWIC+0G/dUjul6bBKKVOjMwiTPsUmdMHQ8xuo262CVoX1
An2adsZMlr12DDN7WDUs58oMwSvlKFZW/ibkaK2M/n4M3C8mG8f1ZBjcWbtdmc4U761JPLboS8QG
6Ul+iDyd+b6QNqHTrGOUnTeRiY0GwbsqVP99Nt1i40J+7DhI1Niq+wAt6Drpe3vnWOU3dfjPoXvt
Z7j/HV/XDpmmnpl7HBhvgOVAc18ceI+oXZSHKIMu0XNYziQbntsMUkkyzcwJoX+bY8SmM4h9vH6t
MJUNUKuoGEZp7XUyNAgCmGi5hpyYIRBgoz46Oy23lbUXE1nAEHLn5F60acpklzIMDOkgYst1/6jE
EF+Nvrxj6B6Qhn9FUSpdNUxEMwmVr8vY9Laez71WRqQSZ5RR5gg9x9xC3NPS2CvEGrjuAtKyQQy9
wX1R4mfbCcK1omHVUVLaON5UbFQcIc4iu2mb5i/sknltVoO9b22SXyTTHdggzduGYsQaPM6Rqifq
kLmNqIY2I2aeWw9wzyAk7ITg28IfM1NWc61+N00Dn1rd7u24Xwc2rskTBKWNNvUmzZDjlFQQYGky
FuFaG2fwZCjaNW30grheAv+XhS+MB3E0RGXArNZa16/d0t/G9vCqWAn6xgMHn6oLiVA0/6RDvI07
41GAkqDhthocbf3UfcH4BF2TBroCKnmkr1NktiyCdC+N/jLHO+ZW2a7iUkWXPQOY7A/JOpsk0jEh
c6uidEckr6xbgLNNg580GWqYe2Cgiv80pvAfwnWCCia8B3rCWGmEjaMInWb1BzXf8RBDLLEqH+s5
7Q8zMnZMUT9zLY9V0FdrYyJGcfHyhd4+ED9DFuS4jFC2zxXdzPSmASBg1LdV17XrovTyneF9t31F
x0Ery02ub5pa+YXZPCMEKs694fggl8C6dgm041OIDKcDy6Ku3pTdZxJBMuKU5EpQKKymudpaVlPe
etXBUUodTducMzJaj25mZseCEfm4y+6b3v2rmvoPsrmehlV8NwBYg4mbL54fXUiQaBo3wybuiK0Z
kaOkqjQ1NdR2GxysnLk5ULxE3WEy7kZdfXdLi4pu2H7OBda7KStv5Wi3k6LSfHahGo/qB5/hlXXS
9S96p/6mZJ+QUMerLuILNe6bctSaFUzDnAImGY0yJ6xx0ZTQGpS24lbbcn/KVVo3Hz7UnUyVPDU9
sZSVWf1Ga9zr9DzE6ktGxwH+nx7G1BL1GiTs5p3VNfXear1g6w9Mmhf9wJjCyB1w9EPZcoRCfbIe
HHtM10w6g2EYHOTJI+yeNQ0f5WTcpBlqjR1nHj1f4k2SAojmS3dVmtVjNgCZSRASWwcaE701yrOF
ox4bN8vugs5DlUO/adF6pTP2kJnmxtJok4XBDHIYdchuaE5ZXz6WWuTdNUqyA9G6DvT4GPcoD7uQ
EWloqLaBiHDn7r6zjXadXpmkhjCnhQtVsVBOnwtzH+vImme0acbE6GC6dA5cF5V3TbnreXgbFfV4
p6HNl2rCBNCb0T52awqsmsFp7ud4k3vJkbFLzGwX3cSGUx4Kpr7SkmJrTNGwgktya+k0qXQd1Rmc
XYAa2Rz9TiiiI+kKyYLTcpY5Cl+9FxuboVPUW7vuIBmV2HgMrWYTQihydqA3RSY8/E384rVNq/Qj
bmpIKK0aNl75svzYOG5CkFC8hplFYzfOjBtXyUndZ5UiD7o0qlJCuhUb6t70KvvJq22o+KE72Iej
bj8tj6m5+Qv1AK1bG002LQ9zkN62U57cZua/lTnhvpClrG06IU2km9shQ+pas4N1OwLQ9NXSfjCQ
HY/r+Jgrw/hSypcC3TmPhOU0TcltwcAS/ebg/32Bmyk52UCbNUP5SBm/9Gv9UzPZBBYSmlCo8GNY
JdGavVOsmhjRO8j0jbecFetQe/pk0iDaKVGcQzzuV+shYdAblGV/Gh29Py3/cyrFLZE9DMqt1w/z
BiVs94h0IhB6bziS3+i32tTqoCj5X4Ka3M4lfNtogCnmIrB2hjUhsRoONw2yCe/ehFCD0qMfDYDT
+AhGY5e5lbZxweqS4Fjjo94Z8a4u552JYuBmxjO/dwkobNUfxt8IiJniTKvJyYsHv6bpaGT7Kh7t
59FD8hN1JO1g9dlD1LnxlrWKj6VitXeQ5Ce7oQtgyq6ts1fTbK811TvOsJA1VdVulGDW7mfTcPEG
VXagTLeu9SghIGOnRUVr3DpxhudyJ4t53UjdhqNTfDTZ+ERY5gT1wYXvGHdq4ab7UdSORyjrevVl
VMb7oXD9pzrKHwcI2l7KGN4UxVURPy0vdW7WT6oWN0ym5asHu2gsbQVL2l88clJgFvOzleek8Z6b
gOQQWkSbEr3pG72HrMysx/RuarCeZvEMDYW5S9ArP8D95r21bnUbOMZwAESp7psoMzZm4JkHxW6K
D+Ze7KlQH/SSrMwbvcfGe0jb1Hqpi6vbhO6xUXOVMXF//vfFr8272grOkQlnTwyR2hzXxV0gP2VZ
WhzdcKZnqNHcQuPF2nIi1DsyvWxlB7X2HrkMilZz+JgGaf3ud89uMkwfcfY1BFQOYr0qb00jAHJl
dXcUJp5UCNXvGlrF5Fta/hrNgSZgwvZbJ8einCCtIWXYNWlzto3UO40s9kOBGuwDipY3aqNBzVpZ
041VQypbGa2Ik+vNUwzTBaGVGh3ojvSbuWvmOxMm/i2H0yKX1ee7qh/MUxORlnNRz2HEjEIYJJfK
pebshLVxD1w3Pvh1hapnldNojlAMNeNZua/ZNidrUvWtE9nuh43EZOFui8LOfv3Yvi1io732uv0A
jk39SYrspR5Dl5kQ9722mWHC5345Q1FfMDq/1ITnL7two5U3GyghDb+p01ISoKK2JcmrorU56rCx
RPHFpzKm+075VtYGbYxSO8fEwsM6ZBT2LoDD9kmfye9HszG+YCZM1mFbh/dhYg2PY5WQ1bS+/hXD
77ga4LYkYIRdQTHH8Lb9P6LOa0lOZevWT0QEJP6W8r662ko3hJaWlHiSxPP056te/4l9IaJMR3ep
gMw5xxxmwBdVlVhVz1PsEBjqDkdlLuaLqZIu0h6AfBZmmEIt7t2osvzDgUqwgzMZM0o2wGoPLlHF
+0pmOoiKdgzOdCy7eZjTu6tPtqXFqYK2Nrr59JpRXT6CimqiGOcvvDq6LSNyTZQ9HuB1GrT7yaG+
pB3wr2TbyGPhF+0OWZv5iDMbObFq5Stmz69ZlrMHNa51nMOlfnfD2qd4HsL999N2nGI6S5QtNm5K
m1b4z8BtYSo4hao7uc+DMIz2RCzu01nY3IWlY168OrUuhUT4owGS26XTF9e3n+l7QzPul1m9QY2L
8sUdftSAiOtkMsTT+lOsGJQDDPi9vQrEKA9pOAQ32RKfZecvs0i9j1hP8h402TugzMecpM218Z34
Jcfveqri5F2GmCzG4z7tw4vnZOnvJ/HWwhCyT/VTvaZ9EIy+Xdv8jp1UHiqatHadTZWgvl+mhcT1
GNkdS1D7MhSJdyDeGfF76Luf7jK6K2n35tEHYvusNC19ztiC5YeiMl8jH/5RTBNJ8PilNbX8m2Jo
CYrU5R+oYzbEm//sJogwY0x0fZ7kV6vV+bUpzJPbNMbTw3dTd1V5Llq7Wrs4I51AJsl1ICH2ZFcK
2WBqv9WW8R5nFc0dsZKRWOhXTNMcLhWmwVNfjfe8CYb7OMkjKWfLuVAu1WPqqm3ntyxP0nrUaeLd
HNb0GxNp9+bmCbbSsiMvnET4GkKCrux3e7lbkN4fbrsM1Ec++beTws5algv6M3wVCVW1Tk1Z+BvO
CnFsRu8/XHQJabAkLzVWSOkiBF5X1rKJ02l5K6RLZSfVVQbhcrHYO87FEmuItGPxyBl26DkpTzbZ
bqe5SdNDXMdroy6cKJ7hhpoOVhuKQLv/HZQOqpMgqGaNmQMXtG7qS9hMaDOrMd+1tVlTVnXcIBYE
YJ8+3okMLjp/Ibamqov3fDLMtdEkt/ZZ97kISXHk0JuRjPclr6q7i1liJE2pCIAOt2Qhw7miJ77W
uRlRp3u3WbbmyzDjGQ6Z9DiTVnUOp83w/MN+WisGlzwi0La+CAhEh7aId5JguRNKJALkoQv+9+j7
tVrO7jrPDYrp5xvL82DiawApUv0Qvl1ta7OBHNhX2SU1TLc/itYjPGZkjesVHubf7yyGE41BaB5r
32+tQ4X/FDSuJd0wl8zOMbFjsNk1mKhesmsIsBSkGhur5hq2Un+ZOiv2eeCaG9PGu5YTM+/DwQYB
lGpai3kEjlbpfIvBJb3IcPEzc0R3yh3jtZ8mFE5e0e2EgrNtWDWoRt2dgZ/bc+5NPOqpPAeZmOvB
84PT98G3HZiLIi9Wwm2CFwxpKZmb2Ni6heG/mM/XOnN49QAiCrbVQ+OEwU17RcpcuRgOdu27d8uo
I1JG61v47Uw+nUMd3uw8tbbTTFkmczN/KZMmPXtJddeEDL/glL4u6NJvQ1buqiw4enqpzpmbEB6e
lDMXCWJIhLPTtukMWoAqpEYeBjp3Oys2lVnrSynihs2WpYjRrUG/Vwq1KsLmVzHb8kdTAcr7Unqn
1LX9D8aeuPCnBZckatWl9vxjjNvuUTjtn7I24CkluJJjDRbGl2leTZXbXF1D0C+kXRr1rZkgCeMc
VkIdRjN3/3UVuEAW1t3dwaLKsHBNab1kOGS5hS9IhWYed9P0lPrLS4+KGFGzVHS5OGA4QM4nGQh5
IREYcyLA1c0w6vA4u8GyK0y8s9w2mKPeZh7lmmOIh1Fg4xFgxViDuZs+IfxVWMO8XyYQhtTu9i1g
+s6SlYZfXeRny/V2S20n19hWap8T1LwKLP+waBwBemd+BDYzA6/FnQzu2Yfh+jcvziEVOwM+s/n4
sE3r3IeFR00DrDlgVbrzOvtvL6YDzs7FzuK+jiCaFLfC9b9GroBqj8Z1OvrUfuRJJvaeOO7Tszo+
2d/2rd1dxgnOp3mwnPLEttaLGIg/wdgr7dP5qyzYasppCA5cE08SoPvumf4+Doi3bBe32Woz7gU9
bGysCZkfI9GV8SnMZXVrvKa6sY3P2yKHN5S1jzBojbOGKg7CUXXvYZa32Nqp6fS/A1UcpObAkBtd
geqnmdOfy1oP5+9HzoiwIvGw0Qr5hBgZp4u+GuhWRu1xVvDf9UH2b7XtwVFKh31S6haDSCYhg40d
3xi7+joSeSnhU35S57zGiQMbmXhc5Lqx2FrxUrDEMBRbedQDa6tOjOv3gVv+FDhOjFsyLw0AXscp
FY8+nco7y805zpPwZLZ2uY5Tq9ul3vQrxB9+j6+LiiqmdDtf1sU5idMd2St6B3JgYj2dBx/4mn4O
GeaDpirGjQrd7OFK5g5hn5EEIXx0kR6SkKZkVtibMy6jfTK/Ln13didixO3RunnJ2htntXEAY+7a
L9aiKNxz6Zfx1aBlSDLJTogIsxmthOs7NaPv27SzHDBAbAO2ddlhZZFlxt6Ysj+9aSpwkuAuZeBh
zPBbGyo8uQWBviYU0RjA9WbWpCw16fxHy/6D/PH+fQr5n0rO30fFtC4avAL4yMqvRWjk15EemXp2
GC6NfzAt+QdHRUyF8VePHG4Ytp0x0Bf6MgU7LcH5H7+MUxeTwxskiDNyD3uhkuqDdp1DW0NJSOaN
1zUiGvPE+wJorFESO0QWw+juVTXuE+IjV4GdFoS2wcIgTugvedBHx2YKQKH8+XwgTaPe9kU501nW
+YzaHHvHcsac0prI3phKysxEXtM5YYZfiPq/R9aTk1DbZHyxGGCnnUl32LiT9Yzi4MJjpQSTCPX1
+9n3oU3JJIAFTPiWVcj7/95QVDaRNaQdSQ9dusljhfTBtcRroieynuzw/v3MrslpM1WX776fhhPx
vGo2/8W/NX4xU/spk8fXCovBPE7VV+FJwZ0wxdv0+VQliJaMsblbrVdfUEZcxzL7ICNi/K3H/ofb
2/FbW5NIYmSNvQdISV7Z1qHjNEruZglswVhBOfNCj5T392QZxc/Bp7/xQkF8kCfOgxrqa2LVXGJG
Xp7DpXK22D5ms0+bqFz/WsKsXcm0lddsMo3DlLN0O9iArWsiNNfYlSAlLSm2tMe+Mg/Us4OFKMZj
ZAkW6kbCTqaTrJJt3znm2QBzB+ls2Rnduf7IvQ5GWDJJrKOsfbyfDWPewc7/U+T1AkCeBKvv/h63
7/xNQj+qw/5oEf/srtjbSkLgUfqMS3x3GWUAPmEQOS7WKRnncINHWMKyR+k1TU5xcp711/ej79eW
QR1jCccus3NvmzQMl7wMe2tL1qzpyylliCOimFMeDtRAxqzlLWFv4JIJSO5rj1mh53FfLERjx3lt
vz4j/5Yy0XfGYOJ1xN97PcrKxyrdmO6ySYVcZR1+nUVZL+fZm/DA9f10Uz61ucngUzM+33BsJ9wO
lvgRm/5wDFEyHY3n4fvp96OiHiHU0/it9OLa14kV5syZXlEgH/xywSm6CyDTPy3jvx/JGchN9Q5j
YF5KJQg341STkJ1KncGO7UNJl1ePJyu45gT/3CB5tLfvRzMZfPuhd5hoNat4zrxT5WTWpQxzqLcu
/q/geUXOADgeHrXCJzQD6opwqh4eU1ZevTjwbo2bwUBngFYjjmVs4m+KrF5uTTh3p7ExcRGfkgvj
02FpyhNnvdwNCfoIAXnsPbCAUpc+e8gUipkRYLRoWyq9J6WdEQRsIrBM54kIvKZaD3oUESkjGO3h
HsoOQMniiGkV9O1w6fJUXAMHIZaJdEKUzWv2PFA74jQGn4F+LMdw2wzXVoMCfiK9+RT04pbhKkYC
qXJxQGBh9Dq9dgPR/9TkDcD80xiUpWQhudmQXJAyGTvcHcR6cJrgnXPb7ay6KDa4kwawA7QP+d5Y
Nt/v5hYGsRWo7tqbm520hP7KAHJIdTDSq99Z83s8YDps1PoLK3qyyHyoeygMc9yw77629EtIfUzp
A+hTUAt6fbp1ehPttFP7l6AeKlCq99kMpvWoF3WGm5/fcusJIlfa+VHLegOiB6BUsNtWXfPIMzs5
KUf/1UX+G5hRPwDMp1U9TeqmLNteEQuKNJkd/5aV8GxAMTLMgsJwp4gGf5n7IRq9DEHVLMNNj5bm
gw0S+3HZZrCyGv+j0K+BVRzsWZe/RYZyT/U54NGc/0akjvhr0u5rWNry0M9VvSo5k6vBJn+IIASj
ixqQWJNJ3JTj/LrkE31APB3bXP5fAVI8S5G2qWccnkjJMB4SCxAE3nN3jc1h/gmBhIn3fM4HB5T8
6QlcsPyvXeH7K3yX5+sy2vNVCfdepEzFYb9dUttNdsPCD5hF7+1qpDmRp9T8RUr1AuE11eT3+i7B
QaP5kUlrq8sifLgT7n25TUQCEer5m01rJTpyxUoxMLiWZTOg1JUkuBGVucZ/FYm/buK9b2X/yMrB
1XgJ8h9LjKQc5/mbGpOKajXQb0aVfJa+NVP2D81ejsG8pdm1r/89cgYKw1hc+Xxc8a1rfOoindaL
kuOBXAnjM1QIOrwgfswSNgpspOrYLZAnfQeXTq9JHk2jvHtgfeWjSB7fr1TBT5iz1lkrJHtxqe5E
AtTo8/36PgQhw+zUsLffbySdg0dS3BUHb8nkS3xMBkkYY21yhbRlA3ivT0Vs4EHUOdNLtpBc5kLj
PfgMK1/QAnBjDUsMUhb2qw660+9ZnMZUhRB1k/TQmT1NvyeJavAXdCABHp2mdm742euXQac/ATWq
yDeAvZuJhqTVk3MwZdW8l8bBTfv5pLx031Zo0ACf4967dm3YnDQMsU3OSfqYxndYVy9pUC1/RqZ9
+VLjqNBCvV2SVlzqXIgLWe8iqnsv3WYeHh4xuSxG6O4GWzHp03W4Xrxs/nDS+K0eTf/WCjF91B62
tplVv2HuACvecA5Nn/6t3ST/aZXV87JiBj6UTLsFSFyJimVPoG/CmvaDcffFaxv3BQIQhZMUf2SR
d/s+LuZtYuLQZsLCYUBDkQUf0Y9aqzGdqAQmt+cv9UFaZoZ7OFuVCs5jkX+FsStfBDTMtrfa167G
y7xJDP8g/OVt8iz7iu1MF5kZEnfiB8Qahr+DmbMHBq7ZntzE1tvY5un3a9+HHqeirbH4LarbYaXE
Eobryh363eTrYhtOFLZQd6rTN0ZcWAE8gCxrts85DkOd5YV5SH7sl/2QuV/9zMSuh+IAYyfM9tPk
AcLUB1M58XuTBvZLhhWGVuItXsT4yB35VwcClWRAJEXtbZ7/GsfyL7gJJa/cJOk2cHpj/f1UTyJb
9+Uot9RZ1q2ClZXVDDD6GBfT70PwOtmaOIssIRwjd51XRjDdpnFNQnYWFw7NvCAzWhj4m+A/Kmdm
gkFi5BZAF4VDSVSDpEd2OpJAjzosYA3fLlBIrqPE+YfgtbabEJmOxiUktAWTswUXkqC0T3NmvBJe
HTttdQs1BVtOQ7FduBXwNWGqmmPCJOIp3sDo5/vxjfo1bXt/04aUmgOmsa/4DAWA1mH+OrhOfQ37
7rMV/xA/OxKD0YVnk3nVgR6qjryygBkdknxo4KO74sZyLphanTAAbWlV/n+x4FNLXSC0FRWtt1H8
GepWgu4l3WHIbfh9NGs/59l5ON1zHmi70HI1yTq9E4AHA4jeaiLGeihgdw/vcUyKfQJaZqbvRmKe
TbODA1A1D/E8BBn2QAidix2bzFPb2jnnqs/iPUJVY2VMNJ9jkvgIr2J73wYkU05wCMN0fKHSCmhA
LP8xz+IeNmF4VEA4WAzUZQzC309Y5RBS+f3O92sjOWGpizF6OSfx9fuQOgzDWTAwYAIr6t3r/w5j
lrFITJSojV4XnlUf3HFG3reIdRqX3Ts6Z+vCqk7v/Hw9a5hXlZmy/vuxJm9XntMkH46oi4sSWfB/
P9bJbm25Ij0WhjvtpRk0a3gHICi2Px562DSPfiCpoW8Q9D+fTXEnHjm+cutGiXDTfv/E81AnOMVJ
jHgXlFCbxjSn4xz8/a/8/e9YZmjxIOdKkJkfuSoc/s/eDxjR5qVya+viZuC4JpQFJKjJjvUp+Ci9
gW7d5D9WVDVOkZgoQgNwdzYuG1Hn3JrYC76qKo0PtmqXdf18Ovg51T6979VIGvFqLOXJd1AmWqYa
doGJPrR04r2Eh7tTRuDeE87XKlFMYctZ3SC6zH+XIF2bDVnjU2C/L251M7qxP+GyZL9PC5zCVlU9
3eRgv5cBMIg5uzwtBV6Tjft/71qWRbk+1X9isxJnGdbVWdmb7ydTM4mzMVZOH8HkYystRLK1R/M5
4XKwAEyJEEjr+FAsid5Q3LOPkGh1IM/qf7hNDGqapyHtnFD1RvesZFXfW7dlCT8U+9JRKte6+bhN
3r4fLe3RrNr4+v1KEzMkxFD7LHCkuig3aLYza2XkdoN3mSy/OFDr30ndyS/c1fml+T44QXhKLPRc
vKxj7IbqsReXsdrADSfXyFPBBjFsQLKlcJlx4liGIBB15pAvt8K3egJKU7lpPedEgZSsxqHpd4rV
/dUo0obrQjx0NeFbZ+ewEANjI+ObGsi6lrKCSOzXV42ydhPTsEd20SOL6sy1aeeozpDjQ2SLCSnh
8KndL2yrqbZb21hlg2q2Jgqj8yymfU1AvDO9Ei5lr4oOHwYq5vk2yWU8DW159snkONUprZNFW2qb
1bqIabAc69lSlQssVXCPxMrTlyWb+qNmXKaytr+NlEhzLlh3iS8xXMtYh73hbooSfNUodLgbfVr4
MEisbd8+G6vOo2ZU4jwPVnmDZWKdzc7FwbkxcPqAhBO8es8kAvdiF11755p9dWksDsyU0WMUfzN8
8kilvQqSei6p1Ne5ZXgiE6wN5vAfk8SF7TMxZAtTPb0vfbEyZkbMpqs/fdquQ6cRhA2QUwZGiR9h
0BWbxOQTZYbejhqrPof4mNUS1xruXdMf68F3Hww+D6kD3WH0mV7V5cP3/fE9LF/7ynpWgykcY+uu
VVCgQo4TyuH+YWKkinOWg5uUHH/YFrXNqM2ZvcUqtn2JX7xZhvUWF+QYJwHffYHbTuNMw5sXElHm
VDLEcQniDmYrXYvsCXBR7BRivDNV/yzFcs8Xen41AXpAz42qmWDPyjbtFR4u2Sp1nHQ1qmdUY0UR
O/NTkhjFteO0TYSJIOnuWYl7oYPTsXprlkKfy8laN6ExHkMMjqKC3n2rsvBJMsOjr4UMEcLG8VsH
FU5mXJve71bKJ7J2luOb6xg7XXYvbZefgtE5Y3wxbmeMv8xuaKGtyq/K5wKZK5rVXMHzWipKnOHZ
OmS3anoMgEsQb5QFY8lbIIbId6cY3xnMpwcMkn/SV0mvLrZlywnWEgyb5JoUrVQ1rvIUCiEhYZhY
LziM/MqacvzhQEkNh9RifMJZ0zOcvsQGgzLJqFpro8TZDKaR09f5SnlO5NvI/2MHdp1lqEdb2qxH
nt4Ubv4LxIcZR/eqcEtYjVSTRIBKtQ5LT2HQZl2QYgerFsujyI9HhNr6FT8msa5NaEaw4VkJJhQP
TmHvFiFhoidPaC9YUoZ1GYQb/LwrVqZVwb0OiSdYBWlXrXNc4Oyq+XRDywXkhLWL3f2WAfmlI9uD
agUqGjkT22YOO+jp2ZvlchchPjpYuZ2DtCygONo9qfEXeB9/y0mnm0uQWwY5ghW/3AnYFitSCgXs
M/FrhIu78WUA3tg4zy/pTTCjIAgEXHi0p8gKmGovMVOsrrd+EpczrhjAHWyYtStD+f6W4eCmq7p9
avyKk+EMYTk7us6xT4CHmu3Eb4qI91X7rE8IdrH/+EtcQCKrE2bOke4p2DvfttdkhvirQZcZRDVF
4z5QdsFQug5G9z5PlbdpGTVEs+rqVeakyDFjNNYxVnsMwD+UKNqDCN1Xv1DvcEVfyAmiCSQctg8w
PQrV3nn+CY+ut56hDBcEbXC+WzLS8x+t8MZTxhiHpp0f0oPYpSRQl1AUAQvpXFepb322IzdthRRn
hjK49m26RysW78Q6tTsj8AMqtx+UO9ZOXf20cXatR7WVJVt4EpBfDEWQrut3ayLO9hURtStrYROs
Cnj9ZPsxNmFtlqlclXn5dOEO+bqxFx4BCNesFEP0V1q92IaFLkitUDt3TP9p4ubA1Os4K2Pf6xbt
Y9xcVYvUwTdZ5pAlQnJuz7COt/YkxW6am1uGYDIyHTc5F1l3tGsyWN20Y6AGgRi2xLMGkC+ZcJwd
nB/La9XOsVIvassuO/g2l/2QObva1gys0GJDq+5UPJ8a2F2RZfpwW81xGzsTcvLOvuSpDd01MN8d
/dWVDdZlucsYZGiuEM6YKE4MIrNFrk1f3mwm5iR02seKC2OwhxmZRM5O5g8+gzAorBppVgXVZKv1
ynx+3KoOQ5YgmPVjnBLEoC7SDrfTklqrvsm/8qFFe+fAg0ub4SC5CnvYzERbFLj/L+VDz8ZP5XgX
M5+9S9DC/qsZPkWjO76hd+h2yfAPHUi7b8ulJoW4Sl8KZp14ggOCsuM0DiaNbdxsQ2s4kcdzqCgW
IULwwW3hmPAiWEnpyxixMOhz/tUV0+NwQAM8IxtZhMfXK/JmPyh1NWCrruC5yzXk31+WM2+sJX8I
v36XpCcem8A761ZfmPNdHCZbB2uyfnjaJpqBWrqrGA7MZXVuWe2zWOK2wxx16KDjFp2H+4Oc3O0A
Y3kdZqNck+9C0t4vHT5kEwdr+gFClkrP2M6h8Ra7Cs5huCfnK+delO2hSPEdL0c8WymlY38B27D7
z2GE2+kzJFZ2UZ0cD85rMaarhi3KWHKm7V2983HZKub2Rh2760QNbeMpZ58bPgJ0rGissU3xAg2C
sNDWQMU0uxZxQNf+aZynGbs+VuF0glrFDAtfB1KvGaqHb8nsvza512Jfkh8G5HxGubwmfeCSfaoP
vczWipV38aJUL3d/Qu+0PIxlEeiTwsvieX8zEcNZEohiOsPVKw1P2N+BTsDByGaG38kzddo1B8qk
Ru7rPKzXVgVEBoX25P6ZF5BL5TfAYpa7t03vQZ7fn9H36yNkrjsCqXLTxyQU8sOpccrCMXnlxOdL
j2lK1/+YHBtiGaYrMqwi187eLT0xjWYlhNCvNrHNUClz3+YJo7/QH9ZY8gAGcI9kAdvz5CTpuiM1
MxjPKJZ2sKsXOIHUhmEXvsly+HdkDBMF3b9Ga89Hg5gTKfJ0T1r2NswWgpFwzy+KH2nYHkUGhib6
DwETM5rm7L1tYUj3yvnI8dVeyb+BSDYzvjPUNecE/HCohksuur0d6mDdC3QjZQ7m0dAZ4Gf5j6HJ
Gx/VrS+WZybXfmnNdT4FXxC1p2iiumaQvmrxSQVwqpxLQUVcJ6HAZgQ82URwslch61yVN921dveh
jtObPsrG+DHQ0a6s2u+jdCF3RPU/cyPxGYEp4+qSD34YVfzZTNJfdYMuNoXQtIy2ZFwyGZQ5OoHj
1e9T27ZP1X9xv92yzrJOrZ3EqFDFhHYUT8Z5Met6NSxtsSXUlzzNLPR3nRl3ULbl2SyfHOF5WqnJ
vJEt4TRsW+9zb/21YxAHP3+4bvgzdXF8a4vyWhCQyTJFdoHpH5mW14eyM/UpzDBGyIxu56RjuJux
/bpytRPpZgMUw50fRmBhErWYtM4xGSIL/NA6SJyPgY0uzMeXMCwQcZEBUtXHqbJInK3Fi9byawgm
wg+0StdQsdH4mpm3SXuMHaU17tWk/+mdp4OxkFyGSRF5+fTPouHlBx1Jwhn9m4W2b871K+2ovZWp
T7oaMhSjseZNwlS6A5TcqD68m88ANSOnGQ/AU/PWjfoZoTLfwCX0GAZWgit6qYGl8+kC37eJMEce
dpMzhltOHUoRIxoF1kqI31TkyGqnTajaZYaapDLwfuAtB4rsWfN7ILgwss2+Bs97+CQakus+YtIC
5JB6kFa65WT4DZ9CjXdIkJ+DczQDLmd7Wb4CO4Ae76bHCgc8HdSPMciPbuXgyGGD3LlOv3Un8qvi
nFk1nFX258A5cKE+QozAyWMgfzQpdkQgeUeTAL7BWaxtQOfDitqcDJM2vTObaHIRCHVHCDjemmSp
DDgnv7I+9CxljrEayhTKN04BgenuVaFJLccftc0js1xKCCneb9fPmKck1sGshg/s9bfhFH81FI5V
iB9azToSWO9ezKVoT/4KxjGy98TczHX9NRfB5Tvx3g2wmZAiOUqHZksGq8k396Of3Uj+fOvcckJT
6H7aatjPjXVN7O4zpXVhTzX3MynqRbErjeLDspwOXuRiRQIZo4LkOlb2srKUdGgJgzrKAkWHAPsK
YFJvSXH6MwTlcU4AbY1p3sy4YJb6rwrlwUuHfGPr7DaF3Q+zNAt4xf8wFEfGQMG3gS+D5t5E0Y9p
RBY8OdxVcesFptRZpBJD77PY2CDiA86SZFwVYfxu2kl4wMxcrmpr2tizQ0ao6Kgt23BlBvb4ZOs/
26DsR2jGvwjFuU1tGOyqKXmTHjrtGnFftxRrR/wudMMAcMZVhK+j2kDUi9iMJvS5RWEOmzGW4z47
VtNsniq76jmlA5QhipUQNW4bGF+zj1wNuuCui510Y03+sJqQQuLGUn1WwnlvZYz3OaBQEqDecay3
xcc12ddEg+gcv5Xy1Ygl5WtZHWQsz5a5gG9NzA4dteWercCqF5y7yPBlZU42aDGarv+kAfoMRjGt
pXIOnm+9TJZ973I3eKqIdqGBKqOu3iDeBGio6pM51Iw65p0sGhDSmebPr4LHvIQ7mLb7NCFpSPPd
yaC7B4VxNvzkluKw68n4k24CpXj35Olj3egpFqwc5XQqGiZBhTr3dlJvoFnpVY1ac5yfOoOgheEo
r1ZD5J6ttNrQB6/CyYK/4AE/dWpbgCTtu/ipE7JZh4hCjgKRJW+pxEFk6W9+gXq1jbvuYAFkblr8
0tcwncKjMEvcmKry5id/LNewN6lltnvhTtOBfG5vjQHGsQEbfI3D4AN+9FHMzXjB/Mh5EqRGyHLW
KRtw5pEqBqqw51UwmYeSRR9sAsXPv/7oBBEdxe+q6Q6its/EWKulSKJSmx1UlD3QKPzmHLDVGhHo
En2+StsqP3GtA0y/d/yV47TIi2lhZxJQzZbzlw3Eh1MNG4XAV4s/NvzkhnvK08JbZRSvbC9fQs0P
+peNjQEZti53ycXVVfZLiNCFkqOkQWK+ZlkC8oZt/i5i94KP4NV0L0WwT8nMIvelxAY/YStq/1rt
jIFK/snWyzrU5ecUBkDbG9tkcHB+x97A6po1v/GHkr9Q2L+pVL2REPlmCIGXUZBBd+qJG6K4Zk8X
FtNQk8Z3Cg9hiv88lC0VT4isgqqLqvcyScKdCAKWEZuUbMOMcppZuBwWy5b1FoQ2Y5EOA03UYRSD
OkJ6APXBzSY6oZ9F+pTN1JjR+s1IvmVMuTwbyFbsjIQQKWb+cN5tRWsrqoZxZ5hDixIpaOHu0tVy
cVHQJ+pPAB64MupgJ+BOsd6TjFH4DctYy7i1QgBnCc+5mvWHLLIfnRn8VrALId/OG7FAsYcrc6/y
MUDR0MlN6Zr3ct6EzXrq3H4dx0GGJAbbMzdcDrjgL8AhiL3n+bcantyibvnqC5RQqXuUDA1O+CSo
IRsgjYgx6qefYoCHpnqRbhrNNJXA8XVnZ8k6FFiZUrEiOI/mUHhn5kvlqgEFi0pP2uvOzFeZPbCm
deSmTiZ8sFJP6MWKh6W1v8cbPIIPm2waO/+Ep/3Gb66ip8QOtskCRl52W7TNr00ffiYNCja3Nwd6
AuSFuenIbT7+SX3GPpBG6J8oQLvR2WQ10r5v3gZS8drP8R1AcTVgx7kGhZ6fvUZeJJ9q0e4qy5z/
x9iZLTePXFv6VRx13ekDIIEEcOLYEc2ZlDhpFm8Qkn4J8zzj6fvDXz6nu3zVEbarZFIUCQKJnXuv
9S1/GctnKi9j4Qb21QrSYOlaNPprBLiEFo07dKaolgzgSjYVUj/KDdZ6fTUk3ouTsHXDTpTa/hUx
4xvpmfT/bPo2NstUYJhqEXs3PGj3I+74RWeHI2547Uji97NtRes+sHdzAim6aPPgu1W3MpjAV3YW
LmMNqdc0d64mFLRVRbtESMVevXvMQsabkJXKxW7TywJPW19uZIgHPphIqRoZUifK2gtMOZuo9HDm
hE21DiqnYydV3LTe6NZpnz6YnlwHuTFc3ck4mRSgQCP9mJEh5i8uJfHu2bW9CWvjxaD7traRrHuC
6pVdNTHG0q5wRKlVze3d7KZx1QTiztUGJq0MmOtwaLZ+ZlElomRFjtYvkxzSSZGHa+UZB7PRgb+g
Ycf5hH1b5tOjUXdPFDusNaSy09ehBTSopTAT9slVVZMcjE87UkT9NNFPOSEwccdiV3jFTTcae5XE
yPYMp3zV8ugu5pAstdbfF419x2jrnLX4txyaVwn8st+rQzso+qx2jjLcfUjr5GV4z5sfO0kU4ujs
BapKxUEm2EuptECYxLv0OC4+QhHGk/qwVNAs3J6upjv7euu+wyZxAVoAE8Mtb4lVbFFB3JvkIjV6
7B5EwL29TzO2UYSecEPbCKrATZ1h3gvD15bJ12reIKgcsw0SmFMu5uwS79XP5RoiEWRfpwDyMMlX
TSTjYiqRM5gPLT71RYt+Z8nA++hUAb0la+OkfQ80u9KQfNcLeCB7bxjpc+mSdxWmtC/7Y4jO6hib
bG0rHdeSMyfaG9a1NKtoreU7vZCfvhudC6K4T7Ux3fkTBqemmlC8uBiJGlaXWAwMg4PwymlG/gyw
JlaLMQbG0dOFuAZpSoYfCrIja2OGdha8WMduP51OJjq9x8kZvhy6gR+6R+SyCk+QEyHHtIGx6V2f
XVjv7hAWHru4y1baqKXXssd37frgJLirH7xa9quqrrNN6U7T3miD8K4fOLG01nzKUKSvJKfgfRCy
z5vwxGCkX+LLYAwq8ieUXFQQqXgJSlIOhTG2qwB0wr20xLpi//MKEmcbC8tbN/Ha6Bxj4zjWV5Sb
1jm4lRJDZR1SB9mduZI29+Qoi7gAA5THjqs2U+Z9t5YrTpKgCGpuvX7QBAFBUOnujSzUn00s/Cs2
iTe9iOSmsiIKusp/qRJjmXmqJs69T08xjZsVw5fkPi4gpSX4lFZCw58FgXqhzVv63jeq+yl0LlOW
9EuZp/ZeaRHlIl0CD63OSurKeAmq8YAAKfwUhV4ukxidTWNXJysp1xP2fYkkZJHrmbXQEY9nef/k
h8UzRox0z2TtkGtTuhcyhQg2rgfZPSdOoVM2oxnI8ncwDdDg7ZAtb5/95Oi7k8B88Mb4OoDv8uTK
E2AVIo5Swz6Jmhb4F+zcjVurH6uiRzHE6RoJJdWxeBnw6p7QftxNvrtr+mTY8fUu/ch69Aw/X5ra
DDUxb0aFwpurAUBJ1i0RWfk7QULR1rKLrdeX57FMb0PY6EQu0ZS3wxbzXfhhh0W48204FgMd1fUQ
ThcsqCm75Ghe12s4IILvvA0zb2kZNIP7BuZQGNzpPYiBEMOlqmMDaaejkaPNFce3ilgqC4jgBFyr
ecS/+kmI/d2H0d4+9i4f3GmKYxOhoRoewlwd/V7fcNmzU+rtxyiAGdjMmqDEIxZKi7yNFC1hIPQJ
pyR3qZz2o1ZE23aCliWzbKsFw6WL25VORdUXo2JigQm8wthbDE8uaK5ZwEGyYaRekINxSdLVReSW
bW2BidYbx3Al1cDlX2h3+pditLG0K2LZUC+xFyXZZq15cqMNeFd8k2PNJOOCu2Bl9ygBdZ1nFt6P
qIJiT2DrpYaJ07rskqNcINSFEapB2jSiYSUmeVO9+4VkXTC3Uw+Fl/3EpXXoE6tfmlXBZT7iATbz
8cmxZLeRKZ6nDCoN6n6GIt6hskPvOauHbeeOmC4acinM6WxRg9xFPe0zbufo8AZjmXTh3hj1egn7
S1/odskdq+nvCVqeRw/VAX31KQszY1Pn7Xuow9LsHFNbY25hzmlW2qKYhYjFABsER/2KTLkdwuzK
Ns+KS/u3r3Lu9hCafhnRlyxUC3ykIGZiA/Tsvtf18Z6KIoWydFf2lPaiWUVCXQHT/6qd7sY9NARM
7Qf0M1h5pE4VFgU0pfNcIOimJKrtptvjAT7m0PlwojDO5qa51HycZlC4QaWInPZeBtInchnGUFkt
nJwj6A4IiBS9NbTCy6DEpIzgEjC7ZqU0wZP2HMevKQLUY+vph8kjchAFm7/OIg0NdLlOnVzcDGu8
G9QXAdE6qGe82BPI2HXaMex2KzZ+fTGt3d5jxljv3Fl/qjLxoXngT2xdGEtg6O4ycM5G2RP2VAz9
IhXGT9AHX7Qv2p2lpV/SLpEDJLCO0OTODY+SU6u5lDVEkIYwx6XtIlKkHcptDCN5hf1xlYWS8r3H
Uj4wuV3ZCLaHjLQiN+c6w1+0k56Md+Bmg5XfWV8MXxo0g/bGdPWd7bZ0cQyv2zhrqjvM5yMHmpvo
tDKj9FWIoVuZeT5uRjRFkJFiwdJkKXcZpikroo2NvrUedLP3d3iju21aHMza34FdAj1hp1vaiK+u
keD4sG1cCQCjkrE4qV5nebSsjaWCG8MfaHjBEUkXne5X9Ht87oy9VtQ1r0Xm33JLfGB7kaBo0RRZ
GiwVaFYAw6qLKOHWNKLq15CHWsBSYV7629JI42XbxMgZ9WpV2uLKenwf4SpGN3ZLJw/sftDCcm23
TdVyZQivOMiZRhDJS5p27rLozehkb9sherCZm3DFG9O25wgoEKi1TlOgmfp7ITh9c1isxqiZR7OJ
ntKMPnhcVi+Sduq+zJLHXmV7hH4Mz19pvesHxGMAD9rKWA1YmVgQQtzz5ogazICko5v47xfDNL6H
XuSfM1ylkS5TtkchMyqM8I1qtqThMOEEgrMAqkQTY+6VD+7Vwzq69EurXq4bM9fWhVPAQe32aQrH
Iszj2xjPJKjJ2QvPDVZ9Qnh1SoNCL7KRMV29VuQ5tbWh4d8s2J8OvM/Zn4G9FOK7tWtQkzSASW19
L8wSy5HA1F51FUoBGjJmTS1OvHsG1wBmUBqdUxXHa+E4CgD301SLg8QJtpCQApdYEOo1qTBbk1bd
zmb1oRJyN5JxZ4VU4VKZiOu6Pnka6cvunQ6dUtXEcpFVTB3TgqQngn3Lvh+uPd22ui6NfRNE7N9C
m6WnAWSbioOr2U+FjuSHe9F0QPb0OoH8ClOVLD3kOVgxQD2qhjUvZH/OvlayWuG8dGqXz5Z+60Xy
WruUoTFqtRUV1OtkWg+RyI1NqmcsjJEb7vSyvnbR4AKgG0dwRNSpjffNki336OwpCCpeOmJPR5hs
jxLQXmkeHAC9MGmL1+09RUpyRjWLlNwoVwALsG3TPB0tTsLKLLeuruNxCA/uSEc6jrMHf4RXBWPv
FTmrx1XpvbRedS850Sk2yH7HQMftDaGHqbcrzNLGIuoshN7tQca1ABXTG0skQtG2mvJvtw0fbUmv
10tcmi6df5/nwSq2RXXMmJcokd30EfNeGXlLXGvGPRAOigfUZHnRkQce+WxkoGJtOlCKC723DnLS
1LLDv7lKusaFOBE90iS1dlRzMbvQjRkmwWoawoJ1sKO2MqyFZGml40wrRfXNgUbSzW3ych9WGFXj
0XHYYB1wikLad3DiW2ayVEN7UQVtwtoJj0VHoZSG9LTygdAax71EcS/3cckepsAGbbY2TBM1oy4A
8xhR+a5J52QOY7sx0CvoybjrNBJK7OAa9i/R1L7lNqZcr+H8L2qEBrWOdWeOs+2OeYt8MNcp/Tll
7yxmUHmQPXhDqK2mut3Tw3Y9dptNQx693rdnA6ITgfWjNKFIjZ0CdaNgzteRXE7aCAG5wsJrsqWt
2XiuXMSR1C2LRPAaEAgxazkEO/n6ve13j5HneHs64wZVcV1BB+uvgSBTauicJcq9RVh4Vz8ptpWL
sXDICeqRgwb7gPW9quCJ2/AXxjGJV+CZaDsG1Ylk53Ui5QxJoMyMnVtqW+Rpkm42cnaGqiLyPAxQ
MdnMNbPyrkvoaARIW/PEOsIenNsWCMOD8shyiY4LUHqpdiiAr06UeedBEaRbtM1TzhZbM4Z7NH7W
rvZ9QqqJPpjCboU6jEV9Qr1TK6pwm8mEacqfwrfp1Arzqzy7rsAU4W1KDZhSI7n2BKM4go3aLeG0
ELmKlHFDCOI66O7yupGLQR8+6fj0ZOOwiNh1cD/ExrSPfRYfDBPJPEJ8boV3Q9a1DXR8zo4S3mbA
p08eyLOrgrs+Ml9cOaidKtQhMES1qmdiU5ZpbOcZlRlkD2xq10s2Stm4RpCpsodbl15zmFpDoRDg
fglgCjSYa4Hii4eHZZKxVWETxKh+OrmOJY5YaAgAzxgfOnOVjy+bwKFQ24axPAQMpPdVWV+IDrsI
juYqUvBWKhmthDuXhnyMoSmWLG1P1dAT0hR+aXSX2X7XWGja+KsThN27Zsl3ZBa7TPpiYbr1jcFz
j7yXrUtioM2i09U7NWw8bDLCpq05TDI6dz1RC2Zmreuy0zZ9s2bKjeBwalpqd3sBWZeCzMqeooEb
e1uE7kpxQkcpDf2UMDeXaU1GjbwmEP1R5R476ZTq2n6ZoN202EH2pT98T33T8OVzm32ObVxoNjx5
P3eJmGZbspgwOFHUodZhB5rtJnog9k5Z2Y8keo7xYwoDSPWIz9K1sNwvCoNrVwpQQAHrH1qUb9pe
NKz8zLha8URfzFHyPucewA3cW8QpUviUoI2KiBNTIbU2KAQWyq4eqpBwKGZu053ykl+ky91hU0Du
DRn1ldT5LyxC3b4xlNzKYlw4mfWSOolaQjzY2+CC7VCcoqzYjwbtypj0+hH5XZ826pNh04/pywtZ
Pjk4gvRFV3m60nKnvSRFX291VNsLy+CuDgcr5bJiltMwAuc0PdtIcGntKSI/VL+IBPsqH4DbyuEN
T7Y6xj0bEluz0P2jyworvdhGpImPCNxBm76GQj+ooHkPRhSvdNqTtZMrQZHl0cBk2TT8jdbLmos7
xriGonSurTvDQImYXUZYOSgUwofYIgCTENxl3YMPYVSa6RHdTI+dQdH0TxKLVD3uExn9IMpb2r24
MwyuZSf4GiuCZVlcdXP4DLZe19ILc9Q3gqtwp+Xil0V6yVo22FAx8NR++6ri4EakOxsU/BoL0o6I
LErxQPR3U5Y9uGn9C9kzXTC8GEgys5R2p8EYXZuw8JvEAjD845ReZLYOi7BUe8GXEuH0nzwHAWN2
szLtpg0vXVZEyyBjV2102kwAm3Z+Wd4Fij1xO3fOyOSIUR6l/cDwUuv2ATk6nebgwmHYChCC9RHq
oh9hrh46Kma2uYuJMPL8R8r4Pgb4hzU2jphQrxWhtLbbQfmgXaHm9GNdw5NBgUeGF5IgSeBpWUP1
9hhYhJAw0rBkvwr1Mkj5YzF28CkF1poV5aPScurCyQOkILw1pvUzhUO30aMT/J2DW5OtUypqCpWO
FAM1XxYGCQhtKD/qNN77PT5YIbV1NeoPCbpMjtWYbKqahlTEMD7MaK6zFSVCLIhwRAAqCi08lF02
9zuIwEFweZdmDEocXCzUv+aizWy2z0O5DcdQwY2DiBrE/hNMOGagldmsXIfkz7YWDKZjIH4AofrQ
IpO0RMJh6RQBLRg6SxUJghFkHrTt0YlM5nth2IfU6yNS1wzurgUWKE+hzsJjMjtQH9DT4nGhwW9m
5gt6Pge+yAV9PcrkICcCIXb31ry8KqVxzwws0KZ5c0W56aKqSln7TQZ5cNP6AJWQrNAdhxFtZ3r8
J2+atixUcCLLxFpqQDRILJ42RP+htUAnDXL2i+rWXDliquDY3MLW+I7ge6xEbbxH1LVYwtHETj6g
Iy9fFPrY3fv9hs0b7tiJA+0b3Zzo4qh1FPSXNnTfw/wwyeQg6xEh7Qx2pDtJxxX1RMZ6zdVwH/Yp
JJ+cPn1I6yLpWtC2pbK2pliVnKaOXrO1TJqDjtwYEX6ytRMW+RbH5SLEcbdwMKZZVOzMBWx0D0H7
kkrFUGw+dG3k46SW2RkknX8Wg/zVJs1dgY50a0cy2aX2bdCYn5q9JfdWkZ9syJR7/tKc8/0+dm3x
iIDbjZtgW4YS0h5MVEJpmyMcVgrCOA7XtdReo9axUeHWX0HFPIF1Bs2cVb9EA5uHNLVcbrtcWF52
noRLv7lIrz7hhmEyLnsKzgMR4ti1zNFmPIrCtLfxOxjlp0AZg9IB13EI+SEMP9Ncgpx1vXo1CoyE
fMkZ7Em4UITRIK5s1n1GOqOW2m8xt2qElT3KuHGrmSJ+iHAHjSijt7qC+tPF+bJmjd7Q6n8Pm8Kh
o2GfYliCldVzJ4boItkCNLY17Est0oEIo5LwWv5NR4Yw2UHBF07esAfRVVkPE/SjfRtwWRlpsJkM
m2Z5YJ1S7kjbseaeZ7K9SOIEt1xylkVe3kWJf61HAI1GQKphkVL9tNkveyy3NYVV0BpMX73BvEOK
fvaywl4OFTNgWgWYiKzaXQib+WtRtf0lZBChUV/qfRFcSY3tyPYES1rVYl1il+DbZJEp25OmhzD5
B3xgd0OdOhtXAzQJXAbViwryfRYUByDt9jo3k2JpFrrY+1L/HjTRPwUGcDVSmyRsiAMtmmIjeta0
camH/SWRA6lRmU9WASoMrxILkQIFq3oUHWJ+00GPzyzW0i2Ko2ilHBVh7YAPp2hATDbkfVbKjtkq
A6i5L9sHh44J93oQw4KAkW4FgM49BZG2t3R0s4GVXWjffKPAN5djzmrNlL7dxBJJn+6Ji+djwvLG
6a7KZHyY99901LsnnQrgXpMStoVAWhWPcbFWBgWviD9LEjpaEn9890ljCLOKSDZ1nDl6wGp/WSFy
5TmFb+o+AkgOC2rlN1hdukLcNnwwogLYn78x9yFmJ51GRk4YBJ0/AzpMeucCSEVo2++SlIQ5l2Di
2+OwX5Q2vjYks7CSPwAvWaQtybtzKMscGhK5pB+WOp9NrBSKhPnnOafsdzjZ/IT5v5oaLq5P72t+
W7KCAJY3J98gWRTZSVo/JPlw8MlUmtH+pZzFeOmnVRyNOH6xNeNjzouZAy+mLuD77BmYGb8Kc+ka
w8cMuZ9/DPL+rHveb5Y+m/DPOdgFKcjC8Jrz72zNgUTQvI3OTggKklQYuydHxR9uwKnn5KZMH3+G
RH9FgWX69TElcFTvynfOs99vZhgezcTHXyW2rQtsmVNsfmiOJIi16HMORJBmwEbG2iBsWZmu+zVZ
NgcCmHxafzupBkNnNhj/GSimgA0ncXac33nrax99Ye7qPtzNOSgZSTBm0d9YciBx9gowFn+J3u82
NsbdnB0AP+xRDI/zE+c3khAvMD8NqNxCs5uHwJDnBPGk6Lz3+UDO2SF1WHx3XXQy0bIaZCHM+Qed
gTKHrjwQOCjVimmAvArilP47IK3zmqPuknhCBo0KOcy81pzD0IzGNjfr341G3/j9f7dELMwPzV9W
33krLhjGRM1XXW/mdzmn53SgquD9QWpqV/PJNSdrOEn+6YTXoMe1QEhNBR1okaEKS7poN0cgzmGW
c45GpbsHuy3Wk04G8BzoiKN3kWDFwY095yDNMaRewsjP7xdzGsQc5TCfL3M4FI4gBD7ycX6eQbzJ
fDrmjfUofW7ec6RHQyhJkOZ3BQqT+QkexGGK3HhKXkJiUIJSgmYbPwyENVjiH+YgvBZu2+P8LxCS
fr8gTUC6mW/zj3P24Hz+z1mmwdprxEZEcEUIXKkJP5/jS3O172lNjuSweI7+YYbmXTLq67wg8mvO
YeCgUJ8vRNg/goJaaWD7PYIecM1+FSVtJ5ylqra/gjnwwXSsd4dEiMotXhltlwaU7CA4g0P7wDr/
qWT/qyJBxOO8mkxy/2gY6vyzdPRPg3izJG5/AXL6lAUHdEqZROrJyc68r7SDxDQipicFhBDmq0Ij
bjTGZzfHuyWTRpqDeV+S8zt/MM1DpkCqM56j3+G+487rcHY71qdDXAT73s85RrZTgo62u1dWwpYl
v8xhmfNz5vyW32tYA0GyGwTDWd7MH3/7j3/+1398Df/pf+cYjuDeZvU//4ufv/JiJCcwaP7tx38e
wy803vlP8/vX/udpf/2lfz7lKf/596fMf+h/foMX/tcfXn00H3/5YZ01YTNe2+9qfPgm2ab5/eq8
xfmZ/78P/u3796s8jcX3P/74ytsMo9DDtx/m2R//emj/6x9/2L+PwJ8HYH71fz10+kj5rf9dpd9Z
+PFvz//+qJt//GGqvyupaYZt25rrKs01//hb//37Efl303Rt27V0DeSUZvI3SJpoAn5J/zuIIkfa
yCd007Bs54+/MYaZH5LO3x2pWYamiG1H6qUbf/z3p/7LF/N/v6i/EdZ1yZmp1//4w+CFij+/v9+f
Slrkrls2Fld627wHQ+Pxr48H2Ec8W/9fzqBqxF5muo5LfRenNWVllr9o8NuKJoDbGRDKUKQqQACy
zWjhMu12EM2mYm3DeDiACqtWhWquFh0ZhkzuGnbOom21aMNJOa4qLd/Gug0y3Ep7PHn8D0RCrOUV
zT0sdef/57D/6+P95eMYjvr3D4TIwrSVVJqyTIcL8q8fKOiHWulFG8HBtd5AXLypIou2XtMG6+qt
jQowJSjFt9WQFGjU2VzGzi4wtOSA5mIz9OKcsUffEMpYr+u0BmLC2EfX0dqa4eNITLk2QGktUUiL
oWXwiTi6Sqf6kSEWiqAUIzupdsio2/aum+KbO47fcR8MKz45uwVfyDvDzBH1+cc6Z0LoZzBn2Zve
AkOBxGqubemku7yPV72ZKIYRCBMDJ0HBMwYCZW94RFe/DJrm26oG8jYSBC5uj0acBB34OK+Vz+an
tlwawlP57DQ4krWDmgYanvXFrPJnMWW3MPgRdXoiaKrJnWo51k6yqkvcKhD96WwSBNpGL1al09HU
dvhez1alnYcpusicmbN+y0geaJOj5VdfRtBcjbB/k0W4Jxttibh+3UThtX6O0mjH/m4HYm2l+RFC
S/NBxvlPiD6hncrdRM1FyC0GJDg2t9YwV20ePWJGQflUGQ9a3p7bMYDkRf2RMGqAHl6MTGZa826s
xmOQD4A23FOxE2NxX8QVNKtKLFPB5riytrYZMWc5IiLZ0vuYq0zSFZCB1METCUpxsIdliaKyuPN8
/TzI+D11/FMA7A6Q195JxoMbmk/KeCQw+FRE5RUBJy12VOtFsMrTZKfRnDXIWSPnCZrVVhrhMWzc
BxU1rxjuzpZ3h8V+n7Y5iptuXZJdMUJeKQrsrjYyKm6GWlyc5g8DuWqf+wfV2AcGfsQg+jOY575w
8qtTO/fFVBwHIEeeTqyDUZZ7R0vfK1cScg6AEIl/pnuA9uxNBmxqjgJv5JcIk3fLmt69tHtsc07Q
HIdfNu4bM1o7nTi1OFoaZR7JDd3QYVr5stt1GKSD6ThElL5FKT98S3+D8gw13SItUyLSyjXq3eIa
O4JgNrw/kzhYRviqsuLi1Dh5OiQvAWqsxOf8j737WroXIxafsRzuyzRY54H9YYRsso2GbfVEIEcY
euTI2TcZ7FIY2mmIipjUT7gad74cd4VO+A0LCZkEe9TpmKac/eB3l65lKzc+C8+GXi6wQmZuScAJ
0/26+iRm5Knpg3tnaL5i+pPzFGyOTiDqK0WQVYfuFSz4vZ0Xj7rxYrfRKYk4+6vnqEcPPrhr12yX
g4OlwoIO4dhfXhKdgOSs2XnR+xxOYVq/+CziCwugHHnhyNmgIWzcYPjzfGrwrvIUx2CePVTpg9th
M4u1owYy07DbN4yj18iTz26+K1Prhnhv51SMj6lfajNiJ2E9tseyNp7Mrts5XvdY4CGHRnia2uw4
DQEsUx2FenWvM3Nk71U+TzX9eRlNZy11dwFkyB6id+aTZC7zBz9HgCTT/ruAgF0wySx7Bon9rGk3
4Ym13fDdsep7fvUZtu0bXXDX3Jpt/ctBsQamAXG7q02oBIdLlUtt1XrWD82bU6A1h3TkZGlS2jy6
nurb0nr1/fKtdY3XZraERPG5dszvttQupPmx2BpPiZtYqz4s36DI01PKPsdkvNPbapfAG/BzxClF
9ETs1GvmNY+Bma09OOSOUEd2ZaeRNSccCtoZw9Yyy6s+GGz4kmvhhk8GYA4CV+JdAvtpEdnrVkdL
MgTjfZuitxITfhMM0EV6M6Zbl1D4lsR2eYHE9GGJjLfCahh+uE3ziLPw3qDzi5TpIP3gCB3hpKL0
2ohs3cuzqpyXsnGeAs9588WIgIPYOhchyTQ+0tCklzLt5i+CdINHg19nDXitxUNR04oTfDgrOgdF
wdy8B8snCL3QmSX5WCGAMKAGMvcwWjZjCR/TldvUNY5abT8lOCo1q1DLIPfQzESvQS3OCazgwI7w
qG+cPBT068DypAlsaHGXFt1dRlkPA39dtlC5QA0x/h3v5wWs6dut06OgiY/0/37MgZGgGU6A57YW
RlzNd49uQ9erHFa1NE6Z5dFMYp10PLErjQ3W94c2Mt+ENb12zvipApTuDWpGV0OHF2SnoRpBVoXM
GMpcXJPSOUTxXiX+0XGNC/MqVmefWaZ4zCcyfukMc1rg0/QO9gDASH+qw/BeP8E6P2Rd+y5yddWt
9M7zXsJuerTa9iL18BlkZTeSHVIeK9WYSyltxhYAJrSdC6dS9yRYSP2KoH3tsnAhgoA67r0ZOTMg
+4PRRZ+/gV3fR1G0aRz7Pu26+YZIFOVzFVdrI4mPWvuU1PnOnZpTnLg4R/pdnwEf9gYf929wVX7z
VqvyxYlY9WrbZIUax23TGOUGFCNmpXU/lHRSgG+siFS79vm0790U5XZIpoMx9K+Kpq3Rh82iF/x2
75UvfiMPodgYVXWSWfzuReG3poJPetYPZkjfhAyEc8Z3O3r5TmLbR/N0rkAKRXV6Q+T1WipuGVny
43bBE+4XgPy3HlhqL4mUyEW4sMx+n8e4ncKlFptbxifsvYdzZ9oknpsvWILuJl07oO+a7/e+Ph78
ePzyCnJ3kra/s2WzkByiUXCh8XJOTkx5QH8TeB3VBFp6p/ee2cMR8+EFa0NMlyAb04WNtmQK2+tk
tM8dCeiuXVU0fbOXMkt3OAg0GmAmcAaAUHPP/xHm9EOFJxsX1ut3xBrX/fnm2QAVzma+nLE3k/jj
H2Jt3DhwYlNexeIGrZOCzrdA5PC2Rd6VW/qTwsu/YGZ1HDIfTU/7oEzxTrP2uTJq7j3W7klq9S2k
VjFhcORb1CkEvlfykSbApa3rnZ2HtwhbDi6Ac4alcJTaLmWu0Ca0AAabrBhhUH9g8Fx4UDsXmtb7
F02o/GwSC6iSg+e247GxSu+a6ZZguVDfDKHXNvd+OMYqWxc+7SoVd4fA7R9FiVMqqg5UeRWusv46
6kVAmlnmHZMJ3qg0D/GYmduA9TVGK9Bkur4fbTa/dUUSiH8xBbY7zeyRppS0JB0P227ccAVSumqI
+ugKK6z5mAmH3tyVTH4QHbd3Mtf3kRZGvAZtdxR1z7EeN/ADIekOM07bqvNlYBWPwCtBrsEIgNEH
mg2f9ljHH7EP7J6Yu11Cl3yDg+9WN+6rGIko9skY7eMaCtucw2CP8ZsFshoMDR5JgxEi9k2yPHJa
+UXOmIevQxK0QKHbhmqdt5zAZZcQD5CHJ7cjzcEwXiov5/TTAKbqAcbhIXjAvpXjW2u6bWaug4xr
klEtovHQegCHz3h52hH68hUW5T0a/pVHLNNxcJJ4PbTTD8UJwhV1yOnTLvOO9xVB7zZT9FyyGd+C
6qgAuaMtNltc3/YH2PJg7SJf8oxiWrlm+uK43CraRs5n47pO+pw+aGqsU1RuYRPCnhNkTRjZI5ho
3PyGvqoKsNXZ4P2EiXbCVPYjJloiPQ4kJ7CgrwzZJ+Wr3PDR76eBqWousm7XGEy7ShsI0ibUBlCc
VEWL1I9fClEjcQgNgjKEByqxYaUjYYVdGKqU6LEnRx3/Rl2gPJnQ3Q3ywwrGedg00CQGpNSFrELh
xXSLcVn6k4ZwTgWbNOveO5eNSwVIgVU9rpiweNLpVp7pPuT9VG4bjBpGqdIVgdDgkbV6HQc4CEhR
jM5ywH8TxMMhGDmlBLeyszNI++w5DCmc2PmsS6STRlv25DYX1XpU2K0gkqKJTlJ9g/Z+2Xp1eZS0
saFFpWs3Icu2VUyQosooTjHr6dLLUhzJXpztgpbZnlYWNTlf8ifXweonXrpvHA1BUQb/Kg+mfWr5
+cKCLL/Gr7Yw9QkWBckRFMjVpVAiWQhL+1UXAepU8kcshLJIOCP6dskhSJHUzyNgG/MlU8JtS5aR
bYBB4Fpx/g9157FcN5Nt6Ve5D3BRgYRJANPj/Tn0lCYIGQreJTye/n5gdXRL1N9S17AnjKoolQTC
ZO7ce61v+cZdhWAVUn46OginTKL6dJw0pSckhIEhWQSj0rdtDPYcQ3C+Lib5aCDpxHyO27qqLp3N
IdK1k4timVnE9cCIhdUdXfCMcPbDewEOEjlieuc2gXgZZzFZeclLqV8Vmj8mD8M5NW2qqfpL6tjd
EVo6PhPxDQT4/dC490HdyGPDP43adEAPik7V7Tvmu9QKcMVs/aQMv1ybJn8zCR4bW0Wo6lGsy2pS
W4FCfql3fvzoUY77zf3Yq2gLnr+AZcBkqTToRfa4Kcpe9BhtDUyGubN1MAt3KCt6tKgpI+lFPxT3
iT28GBni/cpqjlrjAHiOvGY1CJdncgsrgTVI8qCwVTJ6wZSM8NEaCAg1iT9w23BnlBUH59kJRMtx
CY0LNU2VXaKKd6MovoRVSTDhfKhVwxvd82LhzCCxXjGuadz0zneJ3Gp+5LjlRjPZukgUD12tZ3vh
5Q82z5xs1Jtd559h3X21iE3tOnGSgUQRW1jLhlyNjV3VA043Nuy8P5W99hrRz1yAssg3upPzxvkY
VNrUNVlVvew+cvcGQZorbSbJYUO9FCaoWWSlyBtR2g41aSb4ZyqQrghcI41jDpAYPDBW/xoHZ+Rc
LpXbRDs95J4ExechqRCLFWQ14Pm1/JeE8LpdeQzYQ2ZDAyPDSvsycpjoLU7ww6usnsKJcKsKJwLk
DUay+NhLz0D85yEwsXSFzFB5KzuXV3IpkOXhz6CqbJuVzR9qpWyPyHradniW46tdJAw6oRtuVKct
0MnATrbdz6lqbijbqE/xUzCICVPGZqyGxwiX4TrPbORHkUcYo54eC7BLoTYsLSEeA2+69wb3mIcZ
UV5CFJvRx9oqcaYorYZeA3UMKQtXZQ3WA4Md81El9UuWZtuYEw4h0edhyviHS61dFqr41MfjPY70
70IZaPxA8i98t11JPqWTJHd+hUwtxnc67VTYE8sc++shqd+stnzRoAIXcnozw/4Zkw9DQdxsWO/d
QfvRl3PVZNmYhDUXvwywzqygXLApjCKEv58zhaGjCaqNX5HRYFjVd/yHtzqyyH0DDearbIe3+zJo
c7RViSaT24L9xSxbDswpuaW6uUMddSMRzFm4qbHy+xkLZN/gntcbt2bBCSM2PDVhyM0q2lnEGj6b
OJsDGb0NkAWHAHkmyOwZV83vPg8wYglsQOrfEEuAupgtPySrnsYY5ETAh0+EHLKZ0frRE5+nvORO
JWXBYDxm+SED25k3V7SMCxfseRpQljXAvTFtZWAkORo4wE82VQwfImaDDlMscSQW9H5+4FuJlqnF
SSNU29bQIL8ntzaO73H4sMNm6oqKxd6ObR8u89JtKKAbUvos8ykw2hPuhpOwmmkjoKnU4Ujz2114
BSgljnilMs6aM1MMX2sIcU7dvUG94Y3UMdhHyhjWVdB0ZHARGgd/acV6yQJVNc4SqSPLOgz2lSuq
e8uzD5VAZIXK8BEeNHVxmgooPtfYI8K0Y6i1jjOypny3fhTGeEWypNE8RBP6MkpUMb7ASTDSoeuQ
G2BnuyZ0xTnx13j6UEramIKxBBlnFAX1qqutfRYO+8kDoMvR/15LpufOwCoYiXn5zom9iruXwBi+
W1q+JR+KL5YJAMvbYmpJXZdDtOzE6OwK1a+khHNqDAzCGKpcmOaeYwDMdIIJB+FrRFsHHQd1qe3Y
DG+1awAnEBeseS2d/s5Np33a+RXgzUvmMGQtpHFn6XgUWCIfOZBuCz2Fky0NjnS00JMnzAyHccAR
U1qQ5XPTjLc4h76Jz2mA0LlPiVCoocouHaKZ1nXOqbpvdHxoxbZFJ7CYxFy5dLwmloUefsLGtaoi
tm6TjDxMYGR79O2GZErKac1H+T+IlnTV9kfFhXkFSkefOaptzuNg++tA+MUIIYR99S0R2ROTM/4J
b0WUnnMmPmo19sNL6Pre0sWgIIIOZixhAKy1OAxL875BEUl2wFlAOQFZiTCo8PJ4gV5Q5+ySYWBA
leW46bHOawY4OrC3Dr5YmXz1St55mFRouOdISMx9vV09c1bYgaU71J13MV37nkl6sbFFxlbAMcZH
fVv0Hl6i5gFCEsI0D0kI5UX7fmwEwORLPs1ez+bUccc4FGVx3+j0A1Wg1k5GXnqUGAVP0sejM/m7
ZqIYA+q3x88X43bGeZOQy3LK2WjhNoOP0rAer+j+fGJH1BbMAJZWBcVdYchetsZlqoHaVxHkxq7p
9YNOmRiPOO1isq0XNtXBwnU8sgrIwxumHuo9NdRyIMhxE/gc9RuRHSjTimfb1PdD1xN8WyZoBu9J
HPdVg85IkKUbjoTlaZhn/cTYI6ATG6OInzh00BIz8mJF9wYMpY8IWzq3IEUmYRq40OE1c+rgF4zM
jOVH89b5iBTQLTxtCzIX8w3iHq8NUcLG2MB4ytsgSHlq6BmKnsg+zqbqQMQhp0EKJ6+pQtw94gCO
iAieiMhP0JJfGi+z12Wj+avIgJlIUGgwMZ5tOhPZyrPe+AdPlrdJlWeRaLQfNMbbqotWiZjSNScK
qnmILbHtvapUB09ZeOCBcDpPvST+tLgLOjYr5dGLgvbeZqtgSt/GjPUtGIBHtbNuZ3oloFOB4+Yw
ZFFvOGn9LWAVWHlD+1rnutokaccksQCg0lJyuwRHcI3eyjMhj4ZEouZh8Kp5/X3W8V8CfWLlV913
S7X1inkMMHPtYCD7RjxZr/W4umktpXlvhuU2IbAStVJC9dlrZGaime1mqkWZD1dlsFjmBv2GMUjw
9CGYzAagAw65lX093XAdAZ8rLQXfEEwSiqsjaN21ARycYk3x68cHhJ7IgiouZMJ9vnSy5rFyCO5D
tmcuodw3NbaS3Ize0kikzw7xSAtDJMbWIHfRAnrNzX+TmnNNDaPYRN9lgqqkMEdSKXv7RUuf86R7
EPH0xvFHgMbqpLmvQ/EI+ulzXqV0atAsMFBeWFOPZgB+Na/Xqig+O5nyyWHqvyZoV9Zk1ILq8ERB
dpTB9MD9DCn7zal95swwvppRyAUwzFVTfienm1+j0TjutamzMLvspPr03sYtGUgqhhQUPqJGZiR0
iIatUIQ0dDp5TvGEoGtyYI6IFIO8ZyJ4G7G6hnD8uPb4BCw/3fT4pQKlC45ZV1seCBs4IDd+KJtW
ByyBFVCNFSYPzB+5dah1GOReS1iamzTLqK3L3YyiwqBnorErzmbZwI6zcn9DTXIeiuYwFMsCI6lm
pLcJi1amay4RJoyPGBVnkl3e4PWVqTliVuEObr0YQyQzwXwdNRgcbdR4eZ9tRMdzylzzKDsaTXPq
zMTCYkIbhAakddgwkU5TwJkjuQBTs5DWjxwMG6rLzltYkkOz82wYPZQdDkWsd5zUNQyklGIlJjoM
vLxBZpsBnqxBuqc9chqSrHPfAz8LZq2wHLKI66NsxBfb+iSd5tUt9JehV59kYv4Yk/5zgk+M7Kpj
ZXdAPjoOyhTlYdydW2+bFuU+Dl5lMBwyc02FUTKDGlv9BdXeolBEEDTqU899BK82dS7HRLQEDhY7
LSRbi33coIPYEkSja8Y6mpudGaabWTiv5Lzk4adaKsf9mkUxlgOF27UgMZN8cnbGtLL2xFhKXXgr
FvadU+I0y/pn5LgheJrhomVGfEanhl6y0R1kzO0W3+6XvHN+OCojWQIyA9OcESFxtdAlirU8ihaA
UvGpgkDNLHI86FphWI0J48UVJ6KEfR+ReD83RN3hexIKKBjw6NZ10n3HErG1UzYpPcpWocjAzE7d
JomoYKCU4O2GNFTkOHk1uR06782RPiJ2mDv4aw+dqzELE+RPGfYqC6qnNk6+BBaFA1XjwZn3e8f7
4Zs4TA2iYenh1xDv6QKqoeyWvvlKCIZzMO6yWcsUtjRvLUf/0hKyvZL38s5DE81ZrZklI8TpdBrR
ovUsNyOxQkLdW5JO065qUXJaCdJ0lWuS76yP+1WK6Hxppbjl4aaz52T5OlM2TMkm3yCH4OA06hcS
VqsVymNWnP4GYbNemq2DCaZ/a5oRkOaAgTTxugeoZp8aiSgxCzY0C9DNo+cJGrk39DjmihtiVeoW
NTnyaDw+2n3Y9BJ/T+hjU/aucRBBK0vGgtWTBWsbNkx0+mknSewlVD5eGmiKSTy/q8XUnvyIk65r
Vp9EpO/1xLEYIE90KEKI2YAEqoObGwPbnkgx7us/dICiO9ONU14KPPRH4TJRQ/r2ivWCwI7R6U5d
kn9D6VuuVcPHjfeJQYi6kwacLo/2Y1bJ7nEkvyWqFfo6BJqya7OtjUcMfE+xdbtwWoFjFEs7AVI4
Wq/1yKxiKstk3df8rUb8PI4To0YXLlt2Jle1O3RTc/XtadllDxNdhKVDNhTI4Ts5kJOXkMy5jEC/
BDFNZ4bgr3k8R9vFHp0lm00B6TV0zUcjdJ4H1lg/Dp/rCe6Y29B/9AzvVPvWMRhid8EOvrdVee0Z
3C7RWHtrrLa0Iq/cB2ycrrlWEY+ys9Js03EaXXre84DIHchxrC2KGvld1HO2pL4/hzAp7Dm9a6K8
pLEkLGoQkrMmN7slmSaPEtO2oMe14ffvDlYHXsFvcB/X/HJREoL1sw13w+k+WkUd/UC/hv9AhXWP
HWz4VOHD0ix/PANc45/2LrWJX9weMe+MY7bVMVEABAmrNQMckm9qfWJsgxUvQQGyKcvZxR8i+9Uq
gjDfnxLG+Lue5V3C+0qnrdvYAc1A8cUzbaKtXI7DqHD7w9wpVLykO9fyfwB0gGeblURVUuVCb0Kk
a9JlHsXOsrVnNp7vqlJPhiajVVZ425AcspXWanJlAOrFdZ09Y9u+oCDxd0B1sLd218atgFIQ0EBu
W/xt0OeIV9S0ZSd/ZB5FR9sW7sqqL2htgHiST0i/l+ofku3WnKzxoDKOm7njrzXHyJci/I7ee9cP
WvMAyqagEx4Wyb2KobIOVoHtr17Dn422bg2ew4GtUDevNkDAlwqvruXLfp10oUXCjUYTR7a3yCo7
vjxggTkfHfvyeMoLF9tHBUmzuNXa6O+wRCM1B8M0V2sbiqPyOOQ2MKQ5YjwgUF0G7dYqtVefE/Ah
iktzE3VgPHIfhkJj9KdO1x5qHVO8mCZyQrHySP9JizqXes93LoxsTatZtOioV0Sr0+7SVhbz9WM7
b4K447NlbgBJIEgUoC40eumBtKlN2GEurHdhOj/QBdbnMDOOnmd0J8PNCfVUz/Rq0weyB3dhTGpG
VwfDMtXKzzzhZNeZFFb2j1LXGU0GbXTCdgSNEun/Vug8/hC6fC/R4OFnQQ1YtaeyfEreQ1B024NY
NfkLUUXiOIgjBQN+Ht1Vx6BXwSabZZaiC2/kUlKtD9qj6bb2IbGqr3ammJIP0tl0Cv+xHRmPAwwF
6rPCglXuqHMQS3hqxrnUZw5Op+2S8GRWsNoY2lU0UEajfpCeC412cq8mA8mSWhKO1jofwBxVxs7T
x4NJ52doiIBLm32s0p1lLYteQcDzL6CC7oSWXl03eu2BpAUYfp3kmzUhqiyyWx7hYI3q4QfJJ8+m
E25k4ZyTVHyRijmcSukM9qSu1x0ALrM08FT0C620e6THyaPD3JqBdpcFn3MxvRpR9lKJ5BPvApON
xzDRqJioJEsGnIP33fX9H3EnbtUn+BlPeUAzLhh99u9WOzmgrbIkmfYiCwkCT5/SLv/eBeY6VTFT
EEhofR6THMCnSlcL5Ud2l0fNV0WGLKWMHi7jIf+uM/yZCxGIQAw/2Jq5P1fLM0g/LrTbmIh2k8b2
fRH0c5ie5a7+Gw6GlqhCwEKe2MzN9pM1lGD7xckIESCmdJKGDKuS1T7UrvxCxsclxS6vdT1ddvvT
f8f4okoPX+p6kOlLEmmwo9x0EdvNnaOgWJS6QXutmJI1PgmqcbSS2BCN0H1JpP8dZUo6BDmjEIad
fuKAPevAQ2VgpwOO/5NJbzZw/K9aTIIEDcgfORVbUM7dW2TfpEw4xLt528jaqdZul3DRT66T3RV1
9Qkk6ut/j60iY6fusrUZDGgPpH3ALwLaNyGHmPohvnWIg0a3XbcY0Vex6WI9qImNxFblECeBK+fE
ZOgQaCCsNc7hwOmidIXfDuqfqsq9wdw+qPsjei2f07IkwqtIBhASrrMJGLssJqu/Za7cJG7crf5z
OeU/CyV/1kn+Pyout2/FLFqs/z/QXIpZK4nu9P+iurx9Kdsv/3V56/9rRo+8/SK/fP+//luAKWz7
X55teACGaMyCY0cR+G8BprD0f7mW4SLCNIU1/2//W4CpIcAUOAM8xJk4Ox3XRmf4vxSYmhD/krPI
0HNsgWXHE9Z/IsH0fhEs0kUxoYXpLnpOC8kbf+mvgsVaRmM5sqqfwt7wznqEVwdmF8o3pjO4iAEy
LxFleVesSczRI/f40z37B8mk+FUByr+P9pStA2gxSvT5Lvz67zsqDKfc9IoziKc3t3e8M7AD96DH
5rQhjjB51JhpUTJoz5bAUJkag/liOf3XAKnrynDGJ3o28iTmH2Nro9BT2qsm23j/l+vkYfykVH2/
Tk/SIUD9ajie/CjsJDpHua2P3qPOYc8s4B0iessUx2fWvy2z5AUxodYFDADOz+kIYdN+yJQbbf98
HcZv14H2Fqa/LeHJ6o78eL+asjQ7x2r0M0iuaf2e8du1BN0ahY0KNzS24TRzdmU7nB3hfM2drH/Q
OTIvRw9+YOzAuA/bw4T6c8vpNCLEXpzi0r15BnN9z89OpTNauz9ftGV8vHm2ZfN+2aahM5l3zA8P
eQDZo8ew/M6CopbjGBo4BLw0U8bWe2kdqOaeanQUvhN42kgft2WrFxe4DP0K1in5JesgyOReUKxV
cVifZEWgUtLG7R0V1Eaivnti2hCdiRQKOd6Z/cmzTYtxCzT5QbXNSxHosH3Qw3wtGZR3+th+QzW1
GlV4nTJRHPhIbBQ8o1ZtfSfeMLLKvZShYJ+ZZ7SxyV2pOJhz2FPrP98aMf/q/0cBzXvFrXG5O9K0
HITV+vy8f1JAOy4h66Zy/DOpBFCAOqTANJiNxdAAN1K07njLTP3U583rOAc6w6/16d+ZCRfnIuO1
AmP550v6/RVzEZlxPbolLVs475/sT5ckkoCTSgP7a+pdnBL+2BCEemWqAT7ArqPHuA2iRwrskrGm
KROm3HF4s2RK94eP3YLJEm3tqTHgBKX+3RSFW5e2vQPizlEkFdbD3+7hb2vYfMGMYrmPwjJt+8Ma
NsFEMroyDinBZLqVvm0fawUe0rKHdumJ2FwXcQBffNCdlSIXg1rWfyuqGt85rZSDUwnms1MTb7Cj
PMUaep1wbJtNK8l41oCC/fn+ivlyfnnkromaSHo610qggfNB9N4Yw2ATSR9ecrq4g9sHJ7qCaqtP
uLH5kgeUm1ZPDnp8p+PwpoHc12czzpf4RdTOLWnYcGbaCNolRj455z9fnfFPV2foHgQVx5CW9/GF
bDntqckn/HjoOgN4S8fxFDGMwhyntSsbECqkd7sBsAGTQYmg3vdafV/Ks6V3BI+38bQz+tbdQbZe
WZ1Asl+P8Yo0Vg3RY1otqqlB2D+CW2SXMwBqVCRmlMErlFpEzZC/duYIc/bPv5U139OP99wyDUeX
OnNg15hXqJ/eab2sldU0tCCdjjkz+cvFGbE26hHTPjjjpgRPsXDcSKwkpIN9lt8MjdGKkNN9Phjr
WvPHA6tGtrYMWv5q0Jdp5FnryTQZLWuf+6QKzo6p5uQzW2NaERTHlDYbgxoapV1TgiRGOZnUnjiU
xUi5zCkvVjozItPB4QoYoURweRwTyYHMD/bSNA6kMq4qkYq/7CAmVcyHW8GBiaqDFVni/Pi4GDNJ
rHSzUTEBvbiMBQSVnOV521Vtsm7CsF9mHdazyCgZq/fTpwBpw+ja7Y4BDUivhjey1wdx6sYg2oYB
AVFt0w3rxpYB1nryPhEDjruWuLSLlwobT3uTfkN3S4IPxGfsZjcqJdAlQjK1cVO1G0X1RgNHo4Uy
yqMpguVUx9Plzy+A+ftr7aACwDzKB2fiTJvXkJ9eACLNZhOwQ8jxWLbLyK0geLbS2o1ZcDe1w2tK
J/MSZIzP8UTXV1wY5TbEI7i349yaD7c4hH2H+YvryA3gzvugHMyDmEZ9m7p1x5wpI7XGqMEBTo65
5CKyfR/aK03oO8XwDglfwSZNmqJA3nsPoy5aDqhvIIxlDxkzvOU4Jd/JjmrW7xVNV/b/8TLp8Vlb
1AWOFDYbz3yLfroFfVJoQkKFuLy7LZyyzB/1AIkghvQSk8xTMaCkTW37ZEnzlqczG75Vj/7QnHNJ
EzByVXbuJX7WpjF3UCqTZy3DUhc3g/2Xd9T47R3lUnnHqYCpm3X3tyUyS/wpTDUsjD5ZKXpO59Qb
Gnk/MNat23FaiUgzt3H8qHUsGDUgNJ9X6578gmCbTeE3SBPbyce5HYWTZAtj/8Hn+lxkor7lLu6M
PoQMWDn1yZ2wFXtpqZ3+/ML9Xth6QteFw2qDTp/fYXYK/XS34yTOp2aUCfNYetomk+asC14VD+FA
KC9mBvFECmZ/UTT+PbCyay22/U1uNHOTmHsf5IN1iAHyLDN/lt+RHrxWWvy3l8L+uBrMl+nwg9a/
5EZ//C7KUO+yhMsUc8rfpG+9KsMSMKh1NMEdf5eN9p5Nj0ZbpgZ2ahfey0Gq6mbTTsNFLhQRMIX2
lwX797oI4JQ05oOTYfHSfrwuqDCVcDMfnVI+cRBpRHfx65g5hGs+WQWMVc+r8h2ZduXaZVDlontg
+JhRlZQDKpRUaX+5U8ZvlRozIXxdupTC022LY9cvD9TLRj+Vqs0uVpzKjUOWDLkoHWmQoX3U85jl
0oIEHyQtGH0rvRYA7lgVQK6m+ni0Z6ZRiQN1G0Rkb3nozrcj5rd1Y0TeRhXBLHAEX6yLdVIygVc5
IoU/v5HyV28apaZnUfJz2LQpxF1+kV9/gSybyFKzLfJcppQ9sLEJ5PLNa53Kt5KDHpInwhY1E1Ft
lEOIZvDOXpcE/IqJc4uiqb2MwimwZ9jsfrANrMbDblE1h7YFiUDDotnXMQpIphnjQhnYSlwSxY4m
BH5UUvXp36N+INiHKimwVxEkGWXWvRab5PzIAtKIwUC9YpGCHutAhwLG45aZDg2rOvte8Ew0bbPB
RDgda8SnSwDt0QYpVgFOjx5J6WX9qkASTxq6pq3lPFZErWztImF6HBl8NBSqOmeOd0vx7T731Utv
B+XTQFguY/WaVHAbIzUJgtXn3tdPxshYgq40oFo7+s9fJsp9zt6uYCu22fF+fRZNFesafs30Iot+
nMmSLySCrsZ2gNDvafmyfWoBWMHA5htLCFpeaNrE6bJ86UpGZeQeZW3N2cVlv+IYROioUSQnelDU
NzSY2qjI9q3b805q6Fr//B4Z//QecTjQXRyblFPeh9Mcc4RMOUWcXuxEB5g1DfuW0eqxi4mMd0qi
cSqnuliVj4azds5amSN6RQCueAHXjmn569bp7uhQ71MCmfZaD+sj7J8i55tkn9kXbn5ARuUQNJHi
PtQLjGZm5fzlY/i9COdjkDblnaCFQi304WOojKrFWtSl7DACu+Ogn3wz7Q4lfZeNCNJPtY4Jwue2
Ak3ttzlkQAxH3dUYcKJzYutXNjOmPA72RWiKPbrD7C/HMKH/vjRbuFhN+kYcPnlH59bJTzsIn5Eb
S5d09QYX7UJfOriqaPIuMdERaOLDdjN841s5ZvdSqSNST0S7qKTgFeAJMPSG5KUkp/lMv73qKNE4
3dR7lHI3UdQbwxLm1ZHl3uFIvqvQm28dKsBl7OXejghiPF30yb/WLuor8rKWk2uWu8HjveJs4BFw
ornPKlOQu/J/59W+p9SGEbjywaoMEroUaaspSg5WHOfoat7nxBvKPSNDpBox77YNafY76jJIRrlT
EomyKaroq2UycpVj3O+IBNFQjRRExwo7QT7Tn5Bu3sczATCz3Ucn0/wjCLtgZ0eBzxyp/N5l2Ofy
MvNe6hKZociDlHkCYkFYyQ9JPM+fy5ETiZZ196MY93rWngyGWvRzok3k98bncmxfaeauXI8/Ynu2
epq4rbYGmTPW+jsp+/p5jB+N0gWxbiK0MEDQ3fd1eLC7RF8PtubtSMK0ANk6GbIHtv1uyBkMqyDZ
Euh9BRqSH1PDZZcHGUrSVfqX2umf3my+S1p5HE85ZdofjpdTI1UQwKy70CCP1gmpBbGXkN53UlJ6
m4wg1w3Wv5wUP3mHeYMylWbb2pRHNc1En5rYSD4IrxdrQ1btX97q94PWTwcxth30ZybmcYdNVJre
h6srQFyaWTSYZw9BP9m/tbcKU9wSMgjzjV3cVWWXHY2c50kSnIMkZEtniNEjhV+qU33URHoGmr/t
ovG+Dhp7B8+Y1dDu1UGEOTht4z4VztOflzzhfWi7vV+2xy2lI6JzLP14fGhMu8Px6IznFBEkog3O
cG1v15eUSDr0Uq658uzKwOIg4QF17WMDIyvJFEA5TxqLGlHJY+Sm5Qa1er+Z3K6+o8n6uSiMEYFb
4mxDo6+vU9/trYL2A9ZR+6osdTLafFg7fjZu3UqUF4tZXYiO4FoGBaRp9ID7JC27k4AfvsC/YkV2
yYuox4jXptEC1tck2ygbtZPv8JxpzN1gt05nD+WCMvWE9Fx+yBR3+kD+Jt9igIZLJzlnQYsNIKkb
zqMdVV///SMmoqBNU6IV88bdjJ4lD76NkIEuL5lYds6Uildr26m9hjwL35w8TsWsxHNDZ0kjDNO9
E2h7B7spoSIko2ZT1+zw95KIoNIDZlnrSeQCfW1evL73cd5/lEn/tRuGYsMHlB3TPPzmZxECFFN2
G8vJRyJgOIdEqpy2tsTi63raEV4VwGLTCvb5A8uGvQ063draoyFYTsSG9IvqZrYCPa8tXt0MxUhb
aN+Ia7jFc0KI5cX+jSnUJ7Q0wclucgNzELF9ni2fOmRs5JXYRO/U4RkxLSbhSkbLLLCA+dWcQESd
3/zRyPi7km069ufQ9No97oLyaMMYW1Q2iuS+MAH81dPz5MZE/+FKPE++bx4mUINd3T6h3I720RgW
F7ed3DXKcp/oGm9wjnrPq4EIHbwH9hbEZr5zHuhgLlD0dAdN8tDUZJuX9x99jIKrfA68ebzWKHeP
Wpt+hNNVW0tzimTd9sI/NS3n0Z4G5bLtyCrM675YDYZrHgzkGS/yZniB+cRtmLWfoUe+t46iXfNR
bMIqnDVOxRB2X2OsVCu4EtqRlPnkhn0ANFuh9yszHONjRGFKWNkcAN+wqgcRGAO8rPmlDUqG1D0y
cS4I6ZbLj/f/BNX1wEQFfXsbPlSWDB/07tlOHOcva+Z7z+PXVYlenAmJwoZogQbqw1br0lQ1IKGw
KhmcJYk6INScrs1oRCEHNdqxOpCNDZqOcUt2GPKs+pWzMXsUc8sekhXhsmvMrO6upIGyYhfg1JY2
xpqJbMG0fvwKNwg/qpd9zwtyWxrynl6nuNKeTZVEt4pgE8UkOrGfOgehl91k2SaVzIv/soz9voqx
dlk6kycLNAV7xK8VBV8tBgH45OdI1dnRDqK9GVU8Use9cNSqrqm9yZGrHKOps6+63fY7+N/p367i
Q13DWkoR5bLGsn9K97ctgHfUTqVWkBnErOCaB/mdk+fWivWB9E1NkWGRogdWph8tho6uUpzoExkx
scQqJieYkfzhzG3HXdqaf3kR5O/XxhyOB8qghwatcI1f7xCfZI1CybDPUw6GeohA4yW1r9+//8hq
cwG8R1uoGiR/hxlrO1n1Sz3F6Zrm0kM4p6eJThpPMsi2ysWUFIcCNCepbIhtEm/DErJhnbpEQVMh
SjAQb3lYUCvOPWpIK/wNeDeyWjyRJN6sFAL/rIzVD4LB7kIX11MgJu2i7NHfoLOBHGeYX0L8aLvE
KyfAmNHFcifn2ozaj8Rm1sO20y4nuKSn3qxOluv3O5mBxY1U8ObltMlhkRG9AAkvChx5MGP7CKxB
mC5tWrdPj/ngcMrtEuw3ZU+OAwBiLAV4Pa0Rg6gRBejcxfSXzsl7CfDrx0h400yl0Rl/0pn4cDYy
+ATKfLIA1w7SvFZljE2sqX2URrLdqjZ/K2z5FpoWAshCkdCEibf+zBq4s6aSclMItLxV/0rxM8Z+
s7Mrt5qzUd6sqB2PnZuMx8JwhmMTOC/mRKqKq/KV4NT6YEfiQhhuuDN8Jv4gRJAylUNyHn0229oU
hyBXm7BrqJby1t4YBFRvcsyQ27KbPtWoBJ6mqkbSaBtXITVr06TSvyGIBYAbleWhzDWxBFTjXhne
WDiQyggarRuR1ECwIsOHESdTUZtnsPLxIhuRq6gerXmKvgWiaGVvmqJ89lDv771enlOjv8STdSAl
9GJFCtlQOFC72X68Fcmwbzx07AZe+G+KEAATsebQhN49c+cH/GD++Z0oGCgA1zaolKGO96kVD9eE
mA+U9juy0hnU6Ujz+Jbt9VSqfdA31uMMXfjzqvSxNct64JGpzmiQMTgdlo+jVStuqoDaLbqMNHAW
sU9iw9SLbajRea7A+57ffzhDB4MFLjaKbuKTA8DuZOXB+2vx4ySFXwFV0TZZNeOsp9lVFiff+Hdj
pobOyS1BYerpZJ0GDZhIYGjmLqg7nJqaZSCZnOI9wTTBStTUB7lV3euyXPcRtBKoHUURu+tE95pt
R7m3SiDe/OUWQE36pSc/3wK6M/SUXMP7h6luTqwI/fe0uMAfn7MPim4jVbPKBkTwSgC+sKeo2UmB
rCg1E8Fhb8AyNSJOrerk+c/Pg1HUx6sRbBFS/g9lb7bjNrJF234RgWBPvqrvpVQ2zvQLYbts9oxg
33z9GZRx7ynbG2WcehAyq4yyRJERK9aac0ykCS5rNYOgXxdBOxFEAOeavACBJChvQDcYZh0Je4wN
zmLcO5xbt4gE37WhsDYGxczKwvYsMIMb8MaEU9cLu01+IN4SyMjLZOfFIlo4gmOchXE6ZlZ37zXx
OcKhu7Ybqg6vlO4N+6lsEv/UkzS+0eVAamFVYSWwumajc9Y02vTsMPE9oHo/ZVpED8EG7p7kMaeE
RPdZlwF2jKYKN46I2kWZSOPQJtjlRr0nrWFCKEPczjVHd/kJpESxkwH27Li2CTtFW0fD0152trep
LX2RAFtFnESn0cNCsO/M3J5dH4cSXOS2C/QetkqhH0iSRA3qf9f9NvjkJZrYaPFVpo4Oh7jQPyAe
bMvSqV4LoCQsFhkxLvMGYcwvysIPa2UGqQmkVm9bDRejrkrt+ngBtqZd2zgFoOIO5W5o7mmHws+Z
WrFRBdnUaWfvHW/EDpJoxDdxNJdpiyXLFtPBbwhSYPYf0cur30XAsIooASLtHQPFftq+kOdyT1qS
1x5lVVhZcl1A/l4VraHTbNKsT73RMOoqOVXgPTl2oaoPmTYHTtIj2ZN8vWxC66bZ2giWkRQuYUXj
vktT+j9DGlzZyA+VE4H4JoarqEkC+++79PeJnid0XXhUjJxw563i0T35V3fEkFTgnFJLQuCoM30M
3AcDkniREkynXJjvuUuIq2db0bJqps9BaWRkpfUmR632oxzDfA+/3lqMKN0+EXaG1y2ryy09R/PT
AFxzEWXDJfQJqgimTQEyas8wHNxTUlfEN/5/P5Emzr8LwXIYPfcH7ZrumETjyyMIeDLrXdEj/q38
Id3MQbx51nv7UFr+DvZv8Jcrov9R3c1XBCcR52vUDcajpf6vK9Kmdke0qF5e2NSiW+sT5KyDPm3P
Zul1T1VS3uOoKZhlwb4utG9W17r7//5SHj3wX7ZunX98VjNBJe3oj97Ev95C5UYjHlFF50xVxXmA
Kn2WztKYM+Dw2nVHv+EEqacxNkJ7IsOtBSVl5llJ7wlKSZ8m736imr8Udb937udbRTc8ZFb00h6N
h1/XMz22EZYaQ3XRp2HroLd8VvAfV4Tci7UT4dzhRi5j+L30lscdbNj8iYDzow2UnaDA7o5mBUiG
N28S4zSQ6Rc6uzCCHo2H+ksWeukT/QCSdXsj3uIK/ctFtebBwq8X1XaQY9CyR6TFB5lr1n9d1LDy
S9S9BbbdMfyATqOfiro1DhmRgFZzr1ktvw49ySVa37qXJmgHxNVZkmzlLJ4PAqmdCFyiteOk3pvj
G/0uQmi+6oG0v3WNBiq5xdA+zr+WWnczIqM+D5aW3EuiZ/ZSNkSITc6eEr0lh1DYz4OqF90gJScE
joBMB+INrNV21cgKe7cbvlm9Kj/iEVt54fB4sJhcilZgCpx/GhN3wG6E4vT/+d7j/CZMg6GR5TDP
+k1J0wDtmljB4JppJZrwUR6CLrj30xkfICfrtNkh14LE72V5tWhp0u01Pcv2PV7Bi6fs566xhr98
dX/u68zUGK+h8xAG7f7HcePfX503KsO12/qSJg2qMdwf/DWjtw6dzlkpOoMLjFo+gzfbXxPVcgo9
N9wNkwvThGbpx39fof9xI0EXmu91KgbqrN+XTICqIV19rbl0VgwNBU4CE52+WBm+HFe1kMMFiDzt
7w45rBgb4wRzy8BUzDEr0Ma30eiTlj02I65Db+prUP6TxQEiEBlwm1jDxVbldxmFyT7vBCqBWdKM
5cy4BJ41bGnZBivXyaOrkNEp64vwhCBrPLTK2OgRuZI5wpMLGRag2vzuMAwe6BBrMJ7MutzVYZ3u
yViGJt4BdlLdiHjL1KkptNr7WzH2x/NmCO4gepS+Y886mN9alCMJJn5HCXYhFNDq3eksxPjNTgKB
92OIDx2qcorOQ5EcpFVkJzjcnzrXlsssV9eYTJe/nId+12PNWEwDRiZNRxOPOyDq357/KHAJVDK6
C6vWSCedeQWwNG/LIXpZl2jn2XvWTfDNwvHANB4CfNgRX502AAUxO+9I1ctPpawIT5/adpcbGCrT
tBt34xxsH4b4qUyajv99s5l/nKQNnkUuIudBSKFUlL++68l1dZQBnFH6Nhc7AsOc5QAACSgksdG4
fQhSqNedOjSGQXGTg3PKZ5FW4lX13m85cobG4B566d/pZIqnJJwO3SxKCdNY3uu2+poYwjnYub8J
C+iMeY+ZKR3CL2Zm3ynmyBLpbWM9EMe5CPIiWbcjjaeR2yssJccvg/CZOvyLykT/o3LmW5ofLMd3
dVvQ5Pj1Qw9l6PtoaNxLXyMzwzqln5hNXkn+8A+jVlGu4ZWTrd8dH3PiFsZdal38Sn0hwsTd4fom
fz5n1uTl5d+aXL+P1LmPsMIKHRUU6h8LZcKvb45hHUGmeTpdfkpYfy6ENdg/5i3utdOm5nVEKLmb
JvWpDjOapLOq9vEStroDLfzvB58/nzXHd2jhmQ4nfrTA83//1wKZkO7jSXcwLxnK0R3tBdk7nyEH
1my1un1Q9NnBbHsr2ZFtabSiA4OV/TBrrJ7xkEyLKRP16r/vXPuPwxjyPIc2gWN6OgqU33tAJp6P
2vIL/UIBT0yiH8J/SZRLYGXwpteB89QC279ikD5JoiF7DMUG3qlvXsDIPvMi/Cxtflf9WD3VpkM3
KwD7Q4IAnw0mEMEtCyy52Z3buGDWn5Yr5k3uuWiy9NR5HHFDbCthX5/CtHG3YdT5xMkEzjZi7M0p
V1s+WsL6LKUsyvi9cRHO7QwKhIWee/2WhRnumpv6rLU94m0N1BB/EJkakU7ftfCQkKVpMgD43rju
USX4WMcGkkCSe+lf6q4/dz+m63Ofj0XLp5U2Y4T//eUWSYDCjKf3QoDVjdy1J9sXxikQ1dy7wAge
pAeAqzAQ9elbw6pEaHHaHnLoQn9ZjKw/nkuCr9DZ0miAaMxj+dttBm7VKv3Gti+4SLtDryFGhFQ0
0L6CMqhax5sDYQmcKEq1SdMoOnL0x9lSCuKlpZZAubVSAJvhdELVA+GD3u4RNLVOLHBmH7Xcb5dz
DVWWG5Lm+40KpvBsMapCAcDXBG7sKaAbC7O1eyVHoX4qCoY5uVWfxUAtBb15PZZE3mHVja49U33M
WA44i3aiN+ifa+UW7+7kn9q6sbYDRsdtouFq87PY3luNlf/lcpn/4wngaOUx4Dco4n33t8sV9TRW
PNRpF6Ai2iLNGSf5EcbW5EcFpIjhga4tk4bo2xrE4qJxBpZeOkyHTsacupt0li9P7bqDkjHZzRuZ
UDbRL+1nUfQfSs8/Vx1RIQkynhUs8IVy6FTRywWIn9ww7n+KCWFcWNsy6d6Q+6Clg/L838/47yJI
T9DsR/6I8slC281a/eutqekc1cBbBxfUxPmm7MiMC3vs/5H9LdR1SIGjhYWnIaAlhMdTdmCJteRs
y844tuxgeg8IjtAjh7hb7Qq2K9jT5ytwkJKmlwJm4/yAV9W2yQ2pppcJsz9DsHLZYQSGEqeerUT7
ngO11gJaWJwKAQXTXtsUhd9BQ6Xx+N+f9388APComexQF5MUw7Pw6+dNlWe3zuSkV/jX17YwxnPi
uQwcE+8eTdXblAfeWcWKzMksPyhvmFXvJvITPT7lzJhWoYH1NAdyos+DoKGqzh6coFczivcW2C1W
771Hh+BsIiJcMEQnZxBS0wnFb4DZqoFTgOHeNXL03zqyceqr9BSF5GgNmUADkhXPovHULsrG7Fbr
aGXzWpTvhA5m7A9v1XxZcOGSCVAFRzyf5kvRcQrBslb+ZUD9Z92COpRzomNx9yM/e9w5/9qRwg6b
Vkb6NTsS86nOHuCIBTI7Veb3sVXWrXfKNdk4YGISpyKETlG4wJ47Rk5zsULveU5qffWAKQau+aWJ
dPNYJEN4JRv5ZlqlSb5r6F+bCncfVj+M9kCHdlK3SfAFINr56abVq699BbbJSaq3rC6+BvX0kWat
ohtWkzQe+n9ThtKA5uv/5YhpugzlXdTzJpYx1/J/vT0iBdXNkgMOQ1PAHNCybxCK7LcoMWpEDNW4
nESSXkCuk6Aq7HFjDTn6eJGGn7Is6Ze94jjTFzwAlt0Xxyjwiz0hipfITserhDVV9sp8VRjKgRqy
ncYNrXLNk4feSvBZaylmD9XJi/YJpAFOTI6vWwx01qUlL2pvc1RddFrg/KONZfqslyNjk2ZiSySW
ce+ab4lkrEyaYXOkInXelMF9DfUGsyKZMfW1F0F99avQX4WjhCUTa2BOhuQ66np0cWz892IS9hO9
dJJdwh8h8jn2an5QeJAgWpLlKbzhRt2oL3x4CTsTzDhr3vC5/K6kUD+MV3/2YqjNFKfNIQvL49QH
PcBPoS5NJz8muyP0JvcqsM6DeGpSDE4Gxy41BQfb+2cWujLPsaJNF7Tday4guS2sTt4jWF23ZnJP
KCTbq4UibE+DZ60prd4ZNdQKVmnE2XmqzjkWQ79z3rrIhh3VZG+hhjI3kA5Qi4EBeTPIc2f7zn4I
SvURaoRj5kE33lqc3j3gjktvR0QXV02991pZX+10eM4Z2G58i3nR//2GmsItyEkNXwh6nvDbQgGI
NRcFv8Nso2r77txr4XddieBWtv7G6ksSMqlVFtQYYkcwdH1nJ7U8zPH12GpP3kcB7PCLDMFpwsZZ
uAmKnoXbJ7C+Mn/c5aV+MDzUepnFnKUaHBxejCA+sajvvIlNEi2cOmIr4/y+aKIYbOrsvJIGW2ih
TlGWju+s0zSER6qpx699IulveME9DlPGj4iHgAoIbPxWpC7uKCS0xIh7VwoXfPJAOiDN6689llNA
PA3wF6uj26zE1vVXZSmjp8dLeHaS0rvpSFbCZeBP+1ra6dkLk+QQ5PAjk84kp9cgeP3RcfTy1Fja
DPgOobKN7VQ6oPS9zVDGzgc5TPjtcxVuvZzsJBAQd9zNX2RDQFWeDsHVyfJ0Qb1B+llzyWqvfLb6
IN/wn7SVPonq2Rk6eWwq64Qe6tlFAvhPkoxP0suTT5MCHtl3XX0EvAM+xJ7BkDL+PrpEDLmk/z6j
IDNLIid/ng/IVneXPNntxVSjsey5Pq+6qU5dAp4gSSbA+0msL5me783KgcYCsercl+Ft0BsSkwtn
XEeOGE6hqwh0jmSyR3UdE340xsPa763xEumaD/3Jaa4akYtI8dQV5FGCmtG2VkjfIDLCbkNJhtvJ
jd1rGgy7ZAKeb4wfcnqv7FZ70ykq+bCWycE2/uoPtmL+NbpYTDBZt3I8yzJvFyTM9NdwqJLNv35i
vrg0qjRYPq4Ap6cjPewVZhbtPW1mLa9RZcvJMoOzOzGlYzK1Dhl7ULX1z0o47+ih96mT1NdmaOtr
Gt6oYsYvVfjs1EGzRoJhH0MGGCQusvnV7h7+pX18SEgymcL0sueU0l7bDEHAgxGJfJllE2dH+dxW
JtqY/vVxlDBpK5NSS+hyCTBV5Y1cpVJm7zC7hmWbqa3dFmRWZ41/slJoTDWtVTzSLCCMnW6V7AFh
dHQBBXf07fEy2cuBAIWLUXZi77Tji5eGBfo0UIKz4Dt0nxizRDtH6yGDsGbdbEH0wISIYckpGB6e
Mpxth8bzRcZEDxXDgqiJ+HNaXESnxmPhdsG2Fdo/mpZ/G8q6uU8xHI8WbFM5euOiZwrz5HbmDt0u
EXya7m5FWoc0ZOP6FBkhXxSBs5wdnW2C/OMlzgFaZaFwvklu7FaP6LSHQJ68yFGH2CfCqRVG/K7p
xJEGWEr3zI7IB/KjW+YhrLa0ynuJqYwWLK/1Z9Z+MrZR3s5DGhlYKaGqw7gfNem9hhPOJfOau512
S1oDC5vC78K2cMMaOexTUuWWJYHBW7yEzTEAoHfIJ8fYpaHTnEeFRtmenJGixv+iaDJRPcbTIbMm
YP/SF3AE2/Q9rZ0naoDpO9aGbYFqeWWHpXt250lT85ApFmc1VM09nEhFbCJEvaXBgDKd5xO5Nb2M
fvWDklE7uL07ICEqEQ/b4qPxtJvvm9EmjMkKZCrcveAtgEsijAtux0NOuNj5IQSzEqY0Mjjiu223
5DORv+Hbcwp5apwa5gV9EA/btK4QIbuBeXFLZV0Uc56fnUzPjpdq9kRSJ6ZPD59kaUCmSDt//Bx2
rKnZUwfd+jkkV+Pqq5Nm2Gf21RG087QiWgLknz5Yx6C3GVtFtGVMR+nrSun1HsybXEhvHM4AkO7J
1F3auA6ZlidIkPg32ihmfMuqzE3vZteEOnYa0VxjrEAsOjRS48bBUqffO47Gz0gDgVeEhIxoSaz2
WY/00QhSazU2Y7vTWWvfDI00tkjWw8ny+7NrxMEJbByRfSqoP0YVwWSXxjHIwSy6bpx4W901jWUQ
G/B/XM713HLVP1KpLcpY80Nyz5D/rpEXHEF8+3kMLwFfYK5WtEWbtDw+XjL2FSio8FnsstLOad1o
OwTnL4/fIJRApH8c4QFPEhvYk7dgBNp0LQnNuKfJ8BzAEv6AT81ECUCLns5+syimd5yHhrs2UaVA
35V3F3vZk+Yxs+g0RrE2Gbt3LYg2ZVl3Gy1g3NeCLbz284s9vmQp/Cs1O5aoN3ZWHURvuqiBmpB+
t7a7yPmL4dCd5eK/1J6W483N8Xlw5KMH+m3aXEcMMLpStRfpd2fBN/jm5gZALMsKj2Isq1l4Z+xd
3Ql5wqk4HZrCa9OFh5hFwYfoTP1YzXEKXoLO4fFrXMs3WF1wPIfyOUyt4puU+bMMgTt4EILI0yaE
PrJSCFReLl6BnTSD2JTOCO/UjbrnJhusp9QsF6nB1xaGqWKXMRf+466FnboB95G+/NwfARy9IHOe
vii4nujYbJJVB2NT29Wuy9vgqPP0jQsqUMgZ+dCufa2KTjNVxAKJ89LF0O+82hEfge29yaLKv9l8
Co34ZeCR+vcqmZ41Vo3PfUZcK16M4Y0CA/NLZwy7dAqQS5Smcye3hBjSXntBIxS+jj2iTZm4d9FG
ydN/HyR/yod/+bqgDjByNSyOzy4Ujd9OkvCNhgZhJGa5Br9qFceMy2eFqF+4A/iSCjoSzVmcFWs9
GoA3KbIuN7pmtjuUmu/FkFb4zxqG2p5Qn8yMXjRlaXcpBdrC0AK6mduuWrcNWCI3IWsACq2noPB6
zTKflESc57VYLG3MGWbVXFsnBItRNz8M0Vprnl/7MKXWdEt9MB+QjvJvPqfMwtt7MvBeKlvLLlMW
g1bRzeAiKpUsKt9NtkjfyzVpveYrAllj3abuRQdItojhr51NzXTPtsho9xRttGkYwJ54lm699IIn
k1r/KZiwGyPW2dvSrq/m/JKTwWoNYIKuSQuPDm1odarG6Dl2B0K71UTU6pR3L1YEGBtBxKIY5Gek
kt6WkQbMOfQeMNB1+2g1WsZorx/X1pPdts1NjnZzK+cXLSAACBsmcFEQMhoO8q/R+MnzJDTFWs+v
qhHHXuX6LoK5TA9HEREdCN9YN52OW0oq7Q3i8swJDvLnzqsYBbIHXHuHEOim7qZ5R2gPZSe3kv/L
ZZyHgq5dgW+xO96cWW97x7ZffD/8mjW1821MGiJxHQkH1GLGpkJy5LiIgOz6WD4ndOF3AMRaVJOU
+zUxAUdrQvU95AjwjSGvtjVfxYKPMV4VCc+hMz09ZLGNW3Vsm4m1M/TauvSRAsiTgAU1woCvvKjW
hHcm+6jvyw9LXqw0XU2l8Ukx293YRT78FBDVYwgakHzbw6Qzi9dln+1BxyyaAYSbNRX+bcKIsBkk
aEVXR+BmNvYL2XPZwi9heWrh8JaWWnlhF/nx+C0pI/fAPiyXynWBsTDD3Ty+sscLvQKYla0GYKju
5CYge2FLSGP4QUdha0OgevEBMJZpaR4atDarkhHvl6qc9oFvZ2+AVJN927jZZhwgqaKl1/dqEh9+
HdVXOhQ2bGhObnLqYTXLz7oE8UmgYvQhaKgseNzSi2+k7nMuWeTC01CmJ0bE/SnvDfdmF5V708Cy
LWI7J4C7rjtG8VF+NgpvXLlWMBxiezJ5EwoaXe1+VEYFjxckOAoa/Ram5D4P809Jhnk7VBFJOHna
rmVoEirYEzeV6TPZBxnFEtDeRBhbnN77wpRnoGVnc54FBS1VVtQM74TBB+u8MYCMzmWjpo/jsVLh
eDRUmi2dKFcrzKDB0VZ+cDTyKVxGQ1avLDXWx3qSyKWS2g63oJD8RW5+xAbCI90vPzogfu+cmbj7
gnRvjbl5ZYY2HUQL0XNQdO9zhQSBoFcaLXHxTTPQ4STkbN8bApj2AYFeK3Pg9p9bF/TxzaUtx2bP
/QsqCOsc+0tJrqflrpSvzL1vSoepaTQRWG6ne661RA2Ve2+JzTirD9dZjFpfORI9n9ZPW8Xo7MqW
w1I91fG2T9GCjkQUHMfG8w4o3on0rEztLQgbd/Gzo0Fw1JDX5C0+lsX55fGTEMORe0rt4nm5KP3C
OXJygKGFp49kZs+pIFL6HPVMc+OPFjdCY76BMexXWoPtJgHUdgugfyClChaa5Asd9O9uTFPBz9rs
1bukc6FvCVTlcQ9pMHAd4oeq5hZ34rMVyjWrUrevhwrmY+Z8eM1oHRsNnnJXG98yNbwHTq0uXVG2
+ygLqoUl1HMbldlrW9Jtt0aAV53CXJS6trNIiQn2ajAIJq1X+P1rr/DFqemTq0tU9M+P+PicdOnT
ZaiU94S4hhyDCgFPpKsj5g+aySpLzglb5k7G3GtGICmDo+FTjbVhkU5hTTsuxvigSnwV1LXO/IIH
GF0AMRdLW0fE7c4ihrFF7ihZtCBYWurDzz1iX4M4POo55NG0hyduas4Omax5s+Jkjg6A1jpV9Z52
3s1LwupQxP3lMeUTsv9q+3GwsWcdaj/rUB8v3XCvzflJYzrGvLwqKmAUwbdHowYjH60sp2yHzaP8
5QZmlIpIhBSm7p7lTCBcgsq+5g7PXELKQdH2/uZReCMofHXVdEkjV38dYsS8yZhvxpT+VWZAiuUb
JE+Lez6iv3YCygb+Igp/KHuG4yJJ9VVDzBZ9rywp2i2SHWNRKbpxUTy+tHOzzjEJj5YEmO9AHQZ4
qYrvOX00UJC+fbSdFIosOVx9RGKbwiBMfKAugb2A5FVeN6tO0qUdZeUBEJl2DHXWoFE54yrKne+l
8IxXBB3mOQi878VsOad196RSe7qauf65q8php2jJEMLcsOTUMj1GrHybn/c887uReyYMby2BBTFR
RjRr6xwttbA3bed0rwnwtERwSMeDSxY49OjnOKy+JaYYzxaS0EXDIPXgROi5p9G2Ac0msb0ac7mA
TkplZ7rFE10MIDS5I74qn3Yj0RL0tXAmMQKMNmmjDwiW/fjdsLMPJ4/zbS6IIDDq0lmIvqm/uM30
daDgubteVR7tOd9Vj7Q7OHlx18NIv4M0W5Z5rW6ZNUZLUffhsUx0Tht8mVelpeErW9KqAHy4r2xG
Do470VMv/fTkifpHK/14H9kdyn5p72l/MEg1pPfVcPulEUJSFj2xmmDGPtE3nO4y6j9IM3l7XHni
esqFUDHxanNl545Ddgqa9DyEofWl+2qPXvlUW4xERMXBAO/Ll9yTO7SB6WYKKdaaWaM0jTvgfvZx
nC665tnX1DCanUttQccWvGFU5M7ZCg5aldoX0nHobrg6TGg6vC3A7To4lYlLKnYL/ngapwmFSe8c
ItiEKwzjwbJAR7N49P3iNPkyDZYYZhB5RuFHrAErvU7wc5Se84JSR2BBPOux+aJo+x9pJ7QU3fDc
HWtaSViue0NzTVZ7kpViaptVbnwy69ytFtKF5xsmFoddjnJxMnz3IySc42zAqaeRlgfRCyhY7eeH
Qaat8/LKyvCs+d5qpHqmhjCoH+eXosjWP+siC9nroSCg8tGOLFoao8xE3FXk7KWjOPXGXQeFQh83
Q1V8tsswOrl+OZJoDhtDrzDR9KIVkP71987SOBpG+rCslLsZSQnZ1575jOBvomYjxVB3gutjhWeZ
9Xaikc0eJ/GymDxntkOnzKk1aPpOVMBe98FgzrpUkNgYBwd3TfWjnzKcYqdsChd0Nt/70VUfJGp7
S4RGxdE74f3GRjaD/rDndxuzNUwyfWetie5FXzGR3XtyvGOYAWya4d7SuFZm6yBKyZt3V+tXIeSN
L2KS3rIBdbYja+bDDuiasB27GAKz984L+HwgArnQsu2fqoxTdKgjrNUcY9q6lYnlNGiTm0aAhxin
BpErVTdWr3w/pKJlYiGdGyfjfyxDitefS6qqhnT7eCpCYxRfBuOFJv38aAHA5eixIwvBXvM+tzV/
8JCpim0zm1JQE8Y3YWr+U+SKS+8Z4cnkbS9juyaNFUP8ReNvO9rwXdaexlNSTPZemfTGxxqAohc7
YlvqPdv0/MK9Uy4zFxGBSZzjK5adH6kk3MjT7JJ8CoKWC5c0BLeovHVuofCjXI23wWQFR8fLgiPZ
As+Tlm2RDU07vE31XSDnAAwF5yhk0zo+XrQoqRZmRf5DZNpL+vfa+fFitxF/gxY6n/GLdiziOM1a
z0rRyrGKi+ajmjuoylZvXgynNfLb4sRoAPCu8EkSazti7kP14cTTc1H1R/TU7n4cS97bXKmBqV+S
oSaOzlyAVw8ZvwkgHaxJYNDVpTV3GSYY3WZdRN9NfUv7jc4qpIp1Vpj9+fEyRCLeVIL1Px2j+rko
AQDLGGBKRuP7UQZMU2Af22Kadqnh7S3/H8ekEVQkT858uEq6SWCp4ImJmnumDP2eZY7aGh2E7S42
V52J1KDi9HvGgJbXhIDrXr+p5+aHYTHV6Kpn4RXmtlSSYRgNowVNXXGKqkK+RuPnx9+hZVr93Mlb
olJ1L2XCR5u0gvMCHdI2HYjjTKMbd1N4Q2cR70ZZdAtU3d3emCDJ9017igZeJhPvSlU5xcYJkvZE
HlS74QvIt27Kdc1a/6ThoSxbW77ElTDueMZ2vCHnFjnhuQn86okJIzFVqAH2IAWqJ5y1a1cAvJnS
bmfM9xdAlPoSxcZzO/fuH+g4JxuLW+rqR+Lio9W8xZCC4ZysqvuW+/BhSs10FlblYaeYi8txvtqy
NCRn7ALRlmCaoRX1q9DoLPdK1l+NIdgl0aGIEDhzqFIjoR5htUdvNyzcpvefdHHUTfDg4yxgyRUB
uOxLw7RuKo4XaeNsOo5/75XXeUyLYIW7/Zzs8lBPqiiHugxFyMaecENhHD3L7JWSNr8boFZ2jQxQ
5k8O//MgZyuqIwO9mSBRLqLXHev7ai4riqAazz5pcFUV5RuuBHg5PamfqgLHquj70/ior+xUp26e
igVEtuYeJdxDvJVXMjaZ7pE0cGz//58IlAW00Ew2WfZsvWuLRiTqiPAzgWdUXAmJK3pghC+oIj8Z
yNe+5no5RzdxbBpTDct9wPQB5vXcWXCL15Kw4UXnz4kQNTGFekFATzIku2Hsm+Bk6QWzdQ18r8nX
eMBm4WGNH3qsMqPjHurkHd1csH/8YnFx/7v948yD4F+6PzMCxUTaNnugPf13NpzFjKAGkNJfJyqq
DYrtdNaq2GzFXcIOVTpLz677TcXkdx9FnQEmLBIH1RA251o1lm1QF5uu3mkyEF8Li/zrLPpEtIG/
yjNtKwLatxNi6BvnPutWMEtccLo6e17FbmnG3csYW/5WFyQU1na6DpTevhRm2C+sovhwauI2jcgq
vWWgd7fOCvxDZNdARpy58BQvqEH6pam84ilV1G4MGsRXSPZLvjuCjYdQLcm+muEZ5FwMdrqL56OR
VRX9LFregnh+Tkcz/BiErTaw7aytqkZjZw86oPH5BFG156jEADMxDt+6hE2dPRtTn+9Jte36kaLa
tI2nofwSD6n8m0r0f3wzLsHjSBcE6kPjoSL9l25BtlmKBYU5sR4lzBKzUK4mxFdH3jYbZ1sTQpRW
ObLLfhUYxUdu2DP4sf+SaZO+wZyUbxqu02osqXm5cczX1mjJhRPpxbIqHT2w3BHqaK1Ea7Zr6OH4
yUpS6YqzXuTeC7r+U1tl/Xr6G7ZG1/9QkjomMCiEOgLhoqP/Lk5os5oGO8yx688n06v6dFuGRM56
Dsa8biiLVREhKinTcN+R2HT2Sv04luTCpkoZZ9I0KDaTOQZZ27ct515OBmTAl72zzQtSGgaGQmDX
Vyaa34PqgreKx3AOIs2JuG7DrdN0waUybiRE+5dE+T6iLOrw0gmypYobb/dYV+zqRbej/qVSRF+p
qXlmWqsmEyaEKWcxH8RBq3U/TwG5dlOmP+lJX7xoHs+1SKNVr/x+1YnpNeNP7pOs6raCoMv1o9Ls
hkTtBDvCwgOdsrDIPHx//CTQTi5cXaAHK3R3gfDUxe5Zhkv8Vlvuh/hpnMzvWdfGV5IFey9eENoG
T3o692HnrJ0g3uRBGZzMsSb9LamGfQLhgpsH1QSJky2yy85caYBRNl5IlFMtkrNkDPMPwdjbdHru
rA7twzgh0M7GC5NbQlfJfbhUjKn2Um9Zuf8PZ+e15LayZdsvQgSAhH2ld0WyvEovCJWkDW8TSJiv
7wHU6dY++3bcE/e+IAiSKtEhzVpzjpn3A44bwVKmM+0zaCNG4bS+JCZ+xTYWZy0oML0l2otrBIAN
RQyktFQ3txT+HlLgQfDJHEmjL3bQWpy9yD1305uUCMZeIDv3cDv834c4c5Z+/fsQByKOXz/yH8PV
EU3x+N8upKl3gXLICSvkOBX7PieiT80hMDHWGWdbzWTSjP5vGrvVuWxwujX2N/qrwToMm3jT6zi5
gsSst+GUf1axRcZ60f8ewQBd3C73dv/vrxbbIAxfMELIehfo099erTSjREuiZLyJhHS/3JPx89Qc
fHLVC48qhErFYxiRmlIQHDmlnc/wUAs6tCzCTf3QZwgtZDrKk8XeBD/tOpkI+A67IjrhP43/P16t
g80TK4tLo8f9pyg8zu2qU5Zu3CYrLdYsBLMRr654SNLaeEGKX23QftnILtI77wdNOCokLpdmJNUm
eOxyjbQb9KwQMR1axmwlijL7ntj+98DLGc5yZ/gPcrD/xQyJXA75usBs5oEG+KeFo5/GPDECMi7h
OLx3QaGefVkEp86Osdd6hBNYDhEsBTWfy4i5F0ogq2cnHdUuPmETEN/MKL4FuUCtZmX1s2ZYaj8K
0A/U+lcIeFB9NzAxyGdC0zaXzXVrLA4qKOJ7V5O4IdpTbnTli6yT5CLSl9SEoBvJvHvrBWwkPW/T
T2wfZ1lRziGjvoj8+kL8oH8vjWovtVSd3a7cjnFLVIJBhC/sexVf/Pq9CeqEgrLKUG0huklUk3+Z
Fmm/nQamL6wCiKOsKdNu6Nw+IAur92ISs1sczkOcBti8alQt816mohmyKwhlGwwWAWOax2czbMZv
GBHCLFhPuYXD3fVvSxmrHVJ4+K6xq+oAR6tWx1fHA6opsCp/Rtk8iEHyYvJVsas/NX4I1Mh23ylK
bmpX4fktGv9gOYRn0L5kC1r5F9OD6zmwIbv3FiLMZZ9Zs3IuKvfkL7XSQOvOQTmSXu1QjFK2Rg/A
gIBAgerNd7RDE9jDU5cz16mUjlA3FzGs792YgfQvoAxiovyRLI2UiILcyvNgu9fEmxEmqXWnwjRL
RrSM3S26pr1Pnubab1EQVlYdrUe2/PeItlHeZON/klnPatx/H7Bmf5hwbXcRrP/TrovDq5uaxp1u
jps9uXWpP6ix3rSATdYB4JUtuz0GIaHDBXBRRfUQ/nHs4Gn7Pfq5TpTe1L/+h1EJ3fb/8aIcmrpo
iG0MRy4wqX8fRWkCWANUMHFrLP0FxPPNoFT8NM0H8lLKHfiXbqOGFOFkpz6ssbOu+phifjLC5GGW
nTRG85hRiIxcU/8MLK4EkFKPDKOfqEeyFdR/c91qUfpJiYMmnuqYMTP1Q0v6V1v6JaqLlnqgzF91
N6+PNGg2omOKVf6WaiRJ4aCyLmZKfJGv1Wvcaeu2agsGTNaKjWFs7JyKP/iYmKB39ZY1hFGQUjxA
+aYl55nJFQ9ddfZQFADZao5dAgMU2ULlGTlBusepmcKnzr1HHmJu+kr98xDLvxLZ0ZxJSwQrM8XH
hoOx8UnO20xl/ITtursYAphuZjtIiXXYDMspCDDBbBKhufaM/VJo4sdmnXyckyuKXPiSEVAgbhzp
iyWYBfcB4liQdsC3dPzOn4Fh/eZif/KYJsgIqk9d0zJJV7G7bqFxoeFPz1xXAjMQgcJhtmE98GTa
odzVcwlAzodlRYJy9hxWbnRzcgIc3LI8CqPnTO+7Q6sPv2bTFm35NHwKoIwf3OQ1bLNrhbQM6WZy
tS0/Onlm3q8T5Yu7rvyfVm0lp+VMGQ1u2dmMYhFcHZsfdW6EO5cgvn3DJXTouYqJSeuDfduD4AgC
gxoa0ege7vjEzNtTCmfvq+wBGR0ppk8zqapvhLiWr7ZViZObEFKWV35zMcghXyk4jm8Amu8T5Qg+
PY9UbvIIp94BF8CIlvUVEfeTI8JdOBHeqsANXehJNeDEGDPrqa03Ue0lR7/1rUOqkcpJLOIcrNaw
nsRt/QgOdzt2DhL/kPfFDpuCVqysbex2zcqc2wVhjDRq6G62l1Tb5QWNWdifRj58gsZTTztaKHsq
pzC3CtH10eqG6B1i7NYSXY17fcTKGzbEVyOWfLETuG85kTS0oEZa13NBJ5dAPPEQWBdm2DOcpIub
tcM97lVArglg786dS6bRmeIvW+KZrWjbyAoakTY3w25Tgi/YgBdBsbJFTbynVoYnHXoPGCj//Buh
WPI0sEV+Am384JRsjMYy8zeIRWyqpFCZpjBIHgIW/axAZEGiZ0PkOQHVXUhITVPUq5yN16GI2vnV
sU4xagmvDdrouYWscSpGNsNjAS6pDDEdxLFQc5v2lDZgn5Yft01KcNlvge8EP/C7KxoiTUoMSi6J
Zcd5GdlTu68t6jqQbAiUjBjfw6G8NooeoRieY9qqWy/ozBsRKuYtmG/l5vRDKoTQrKG2S0dy6U12
cypk0DnusRe5eRpcaiZ1Z+WH0DeIuFU2YM8opUJXafwngzvRC3BXyYBeJ+5ojWpdlpxx6NMmydHX
tcWmmkEkSxfInAUOWSm9tcYiuaZvbvyKKjR8mgibs6D3FSbteG0JZkZIFFmHev7opRp/ZHqdbElL
/QxVkZyXQ6OC+NzgvVzLXo+xA7dv0jfjW9NbsKh0vVrDlERyULDM65Km345uba8jz61PfVE/L7rj
5aAi/b2L4P0lznRtkpGeplN2e1MGjBjlQHLbrLKeumrcdWb112DbQKzyxnkg0vkDoTgN9NZrtk0C
4CYlN+FhbkEXQ3XpXTckFpICD6xb97HoyW1De56i/eY0pcRHPlK303n3rzFeoS6oxTvRGMYeCNO0
8vWQguSEtmI+LCpv+X3eX/1Qpb4FWSX/KvTkKuBcoIvOC0wIyRxDi6fqVhuHmNXpNcglCyXqJ3RO
tBctUf+qAUUE73p2xEvpavUcEIH1DLTBlCSzSEvs6kff1IOrk9bBNQUI58VtDTKHYTuOsFeVvUE5
mlb3Y6OwAdjWc6OFZL/AUqX9wohRNqSkzxVOWCNr1Yz+sbWsdCcqQMddyw5qyp3sHLpgEN2p7XaS
+KStkbV3L3fqB0NB2oST8grVZrrmuOYF2WF7pdjOeZPot34e5hvhmvJszIe2Ic6tyK2DHbrdizFU
ZJvGNGEjSe2YaDiW2/Exx564kXP9yw7Mj8DoQmJ8WXf6bfgjmod7AgrVAxrglTUP962AXyUNlW6/
DB1CPYWIVrBT28hQadNA6ivYGqeOOmUbppD+tBRQuSK+k6WX30CsP/YZm8qlAdL0Ef3HEMU2JIzi
PkH83JU6l0taxA7qcmaxHC2btxr6FvqIM575no1d6oKmWBoUCEOp8sdoYaTD2GNnEuqFE8pHeJ0I
u/oXrYvWqurVM0bE7IjwJ191VG3WkcjaB68U9g15IIokyGzLrz6f+W24oPVrKt5HhLOLMHLK0qcy
HykSNd5rTjXh0JrkyIGSBxCZe9reC8qaaIH6ZGVOCozInA5R056xmRIwLQC17NLZ8qSCaJ9mQXsK
Q4cJu6qjfqWwPO9iKyivBqLQTVpX7Saoc/9WVORfxoVi1z6dGk1rfyRR4a4Ua56dQXuN4agfr8tB
5iKmWryOypGko2AsH7KoKh8Yzb11E1s9AH+93H6p1mCQY7UOEcLPB9Oq3W2Oh2G1dMNnPPC2j/xx
AzYk2XUjngOwnOlu0GL6cD3UK7M3/4JpxHJnQlGc4b7wDLXmncmPWm+2Cz4gjnUYAnJrgHwkyXV6
7m3lHxR1hXcIJTQhZ6uTAR9N8DXsGhyzh7ApOjAQVK+puwRkgR5GPVZsBf2/SCxDXNtMP5J8ggEI
5R+bsxlFhzaGIIrfpHNDZE8KUpaXZjGowDHc1JlJT8OycUQW2WeejGrOF9TXoVaOhOjGyQVgxbpD
n7ATYJX2nWGSSJsAY+ebSg/EMVabJXCkFvDfKzl8b1oEduzwl1WY2xTqhmP95KBsXlwCvkOhKfSY
rBPxDJIC3X8/BWutbcpDZBrNOR906uMO8ER+mSsdUPSJYMG7xJvjribdfzaKBM8JO1uKjKBvoPHR
BAKyH+W1/63Jaj4tqqazipeoN/feVDM3x0yMlcUILozCPfupJc6Zcwt9YntinDS16Snop1oIxnbe
YHouDdOurVks/kR6WF3S/lgMwfhtkij8qYXTOJo32H2UvkvWBS+lMU/pI7WsFDuDNstOhRm3+xCW
K8ApYa5Kx1VXf1SbqhTOL88kBXmcFExrhiOiFOxjx+J0HaZhwuTyFKbyY4BDMN1dVkzr5SK2Jv17
khLiHKJ/epbecKvGcjwaJkEcSOwt3KLTlS+9fclx9J30kYWDKTZh56J+0N6lm50bGypSVru061jj
1ba5po4X323U48/N7BCCaShc9LK1Iq6tmtj1rx1E4zfg1DVlZ1I5l6aIi5B2ruA8RgHZszWKwUia
P6zJG85uQXehzViOIOZM9s5Imm8+kxuXQ2/31hb36LCqmMouZTFEBytqBPQkoZ11ki72rMIe6QOU
ZLDPbn2tY8qmSEAmaqvqldG68ow6yzk0jrNbJE5pFaBUTtO7L4roReuNn60hDVzZbDcLt29J1nAI
eR3cZk8PPbiEcvxcRo5h1vPG/XhKY5bGvnNeTEwugR4rqPLM/nZmTyeiDdvHVu2pNCSbpO3s987m
QqNITt6sZiXHlolp40OquNAx/+3qQb8t1SgOmk6mAxSj5FBk1Gkqg7jo0qqnFwIwyGUbku53IJ4D
7LIb0j3MWxiGpyEJjN9JHxzR5DK96nZ76ZBpPgaizlZWX2Wn5TSr0+LswHrKA+cDR2T9NpjBtO2c
vLiEQ2bSeWfKnVqF7wMqeG463coYu+Ep8DUykHTxJjO3gSiKMYDlandnC5aYuAF0t/d5fay3vRhv
a5H6L1FYhS90SsfZSZirVG4TzSKOoyC17QiVjI0lS6llUaXXh8ROxQ213nAXqpBHNzW/R7OuczlM
FbFPTlNelgHMYlXV2Va9FdUkH0YdhSvY17XR++ZjHoNmlTGzSCq7qxvTz07pDCM+htrS8aaT1gp+
jwk/nE62P3vbs1d6wqBW6nLalt5A13wYx6flFuh47V9aLxvK2SWTjngYPf83FHb/GXo+CnTVH/2w
G7eGG47f+9Ldto5hv42Ky7Qu3fbU0Gds4s68LNtSz9TuWATavTFa4YHtaXiG656cndII9mZqiis1
HqxavU6MvFEOR7JsilfdDq8pLu4f/dSaa2mP4MvsEZ8ZuBXoiEr7rpcXB7rkM9fXgyaz8uswkc2z
1ou0IVpbssIoCTWextJ4sZvuYzQn4yG2A/3W90AkOls89Hn6gJdGHJczNd9ldp1FX6cEXeJ5cz4l
qRYi0s1XhnM0jlJEZz3rs6sXeo+LI0h21m3wJboPrxeHgQFi1SlmgpLe5nFBc8n5lLSMC1ygK8KW
fr34yjrbMdaWU/DdthawmybtNqLVXEzjtg6Bd8ofEUfUJzu14p2y6dMW9FRkJ5W9oa2YEdNYI9ts
0YSZNd2VsnevYx6PSIlHC0zWCADM7aFty9a4+KLRkT+Ll8kjK1wg2wOPKeIbS3nKBvP32Xqx9ij0
7JRrhFh5qe+usM84a4uUHgyHbHimhGpkkvukkpgTCnJATKoW5q0pJS70Tv2s5hhnendILDxhsFxL
MVzR5Mh3TqrSS0jR3sLAs/TEIRKvkbFQm6uZmv3EjQmyxro6DYbxMTXx9zgw2euGo/HksZjgElCf
4F6xVkEcf+hc62aM7PJJgyfs1GSNX4CIISx4cNauGfaztCyDwA4B1NS95ImtRbUKdExty2xL72li
s4wygTEl0jK1FnFl/cyiVW3a1TOdsXjjfERFV73H4xDdTLv43SOjjHJajOwy0Zwipb0h/DaPLNcU
OyvpPJEqTwks7f19H5Xo/2tFqKnKtfXyfxJmTBiU7kfJnu7INh9zdC6ti1Yp1OHlThmDc1dV69zN
g+tyqFrmFsKUd5bCdaY7w72lOIaYSWP3yq77SUvZsDIdYFeYfrfS5hJ0cQtZdV6sXYePxxs1tcNW
PH6PIV+S7ojuuMiQciKHByHh2M+1XQy7UOJlHVGpLc5ZWeGvqtzsOjQCgWpY6t+m+VZUOtO3JA1v
0M3fUNqprwvDQdLBs9ah7WvPJWgGpJRWuzXp8qzcIcX6AKpwrnh1B5Ba8ZWGyz51c0yooZ1fcxyj
+DMiws1pghDBwBI0pMF57Zqu3HwtMtrIlHOGSQJMEqFQkNT6Wxg0H7C/K8rhg7q0tfE7D0SwS9wU
sXggtQdNb2bRCwtiPc706gTNi1fSFOK1Ip1Ndekry7Ri2zutR61baA/Lv1oOMAnjlYbiZL7afrVS
Q5eOkhyQA7PDshOd8jzjd3+I4vQZ10/zi7y+x1JQUCkluM8miJqzl+vupYD/zuVMsHDeNy9umXnA
V7E+Zkk3b9Hjuwx1+5rRw4/wvL+S93pqJZd6NTXOk40EaymUT/DiNtgBSMM2i9+28Npq7RXWt6pj
nO0RCD2N3iXDh07vGvsQGMe6MJxPBS95XTc+AiZZUp2u3rupkPfIwHYSZqw+CGeS6Bq5bzk4x8xp
y7/dMaaVWIN2SHfLM4f56VFCgEROCkY0NnvDpgY+9WKE9jSSgu73xz+jsaQNsglLxjuF5wnnZR9s
6mIMiaZKo7PwgxjzPuv9M5TuaTPNyiyc0O4dmKzcFkSbbZYV6bI2NdtEHo3KzlbLU5ZDNbKrSlxz
rXt8X6VfYQmAxaev1BRE1z6p4wcVv7DCEpfC7Wgx+/ojlkP9UY60KIpSxMdy9lCHXmk8UjB6EwFi
2uWurMgZLqvyh5uzdIVmpiNIuQdN/byQzzoHT6xRUblbHkRWn6GMxwxrqt5f8eMm2hlZ69ekxAY9
ZcostqqzjkrHV0jJnOkiQx+/nOZBxFq3h6VY5NpOWVP5DLnJv8ZgEjpXw7w5H2TkOlyjgvW1OIyT
Mb4pM3dXoyPay/IjYYzGDGcYL51NGdcCep1ugWUFG3I4qz2d7/g9m9qT24TILpnXwfrQJK2Yc1nH
Zjh9NAuras/6bZZqO7bT7OyWgOrl0UxBBjY7+nldqB/pqRlvnhrUDg1UvYtYor6ldA83PCM6KD7s
LsZKpDuWPI2GXpPizc/561B2ROqUEWSI+T5i0p5iXXMPKG5ZYYY0RossijY6V/se7SKRLigHNKw+
V8wmxybqE4lSgLk3YfAoHSZrcgfskxFau8nSujdPYnuM0FdtMwKTzm6L6dAKquDIeuKdSBTzFmuA
upCbjlgFnP5Jq90XJPUVViE6m6xxrppM38O4IsmRDe0pVGPenpfzQtOYBjO/Z49NeHgW2nVQrSNa
u6fWSstT6fYmguicfHfMsvCuRYGohr+hbAc1/nKzlB2lFGbHbktF7tM08uIEDChH243AarWc572R
f93pMKsRWj0/vhz+PP3Pc5b7vv41wcQhocaS3rxWF6d4PhRkiZ6WU2zR/LHlHLi7/6+bNAy5989T
l8e/7lxuJvPbW27pjZ1v9Balakb1PeVbVMVJn9/A16357f7tdH4AnN1/P/o/p8tTYAXxF+hiwicC
QPz1t5Y/Ezn+SNwA3SRxkLC7e9vOT5Hh8eH87eby9pfz5VDNb7JXDU9CFZ+fljtpqMIwc01j8483
spwu7/gfH9PyAAmO3Q5V+SOF3uqkJLLyoRrKDLrpf58Hg0aKgj4csnmthLty/q1QbFnT3lwPftUf
mnyU01oMfredyurXMDm/gR/GK1ireQDVKaaobor6ww+8Pc2Ta+FDoYsy++Qk4bXLxaYoRMG6wfpg
HjcobpuEmZas5cjTcPOSdnHWv7lmMGxoI3pMv2zCWJB/uKOLstO/a5X5ERfGD+VNT7UZP9e0M7eA
Ez+sanrL+heopr9pMb8IMzwWXkTkutGwb5I0qhBGbpq2jikzFRRNie2IsBGa7Yvpms9l0K+nEHZX
6WefhajeikjJnVfqG9003ioUZatOa9x1Xsx9MvHDb503L2udVZKecZUeRPNDVAbUmPxXFjwj1yWh
3HQf3Sjc+kn8TPDJkwhgqmXtTwT6LeuZrF2js7kUCNIyW99lvr0LO8ICKPp9kq4g8FyROVeXdyH1
a/6BzfwqU33vaQ2KapHwwiK1ax1hoN2V+ko27j2BBlLXmnsRhjzUmdttBtgLmGeCg2oMZLR2fsGU
se+QhGzQ+H1PwUyWRdYd7Cp6anIKTrJEPVd9kBAzTd9Z6WOSd4enVqvDVd67wJ3Fbl7pH8F7XBU6
WpfcKuZ1Wk1wCanoW6LYjvCj11ro7j2jX3k6GiMbFLzZhfdwck5sDJ606nc49DwYd8HKK8xnObtA
OucpTNSFrLCD0aF1Q8sQvdIB4DOxcvp60V9AFHrgA2WWDNSFjNkreI+x1ZPOyGeaV9rzvMKJWvPF
mZn8kXuB5XlK2vK3EOZbJ+hhmnvPbo/YZh5su6k33ru2HyNU7GGjlxtzOAfZ9KhbyYuPTpwXD/So
pADpU+HdVkP4HR1Rh9NwRfAUPTdfIVHyHglmPFEbrw9x9sh2p1rlbfE9tdRnDk+31cmxr+SnjIYz
xbiL7pfRzm8zd2MiWjdqcxNFJoXpSKOKlRHDmxvPljdEa3eoQDXws657cGilvWNbv3Gn+CO1U3vV
oyhaxRkluqbYT3FI7w3meu8WhPXYgtR0ufHdlI9tfAlki8cpYSIeUiYd/hyuXS8udsIhHGh2pyXe
BZSltSMP/iCl/D014aVJADtkgJJpgcQ3hoiNFb+gFNi06KbqFkvkgM2RMBdkJ4m6QVevUVBnNybv
I5NNG/JbTkOLMpET/PbckXh5x6RrmAJPeV/Gp6yKJyIh5iHOTLxwQiBIuagKrT3LRUa8ZSwcxOCA
mJ+f9HVzufdvT1jGRSRx8TbzSZqYTDLilwPKivok0/Jo6UW7X4bFZUpbBv4/p8ut5b7l0f/ttBzH
4F9TyZ9/Z0bsaVpc2es/9/35x3oH/EiW4lA78BurzqpOzXxYTq00x6i+3LmcL4cujuoTmpBV3jnJ
URuQJ63iebYeGwQqq2XO/jpPhnLWBjMDLXf+eaS1e2JaS/v2j/u//thy52gRGfa3P/b1UNcJh/pC
SBbk/D9+3Tmwsmdwdsp11zfVaaKP/7fDcp/8nwcECQSoQtudLNppjWs3+hl9r1SI5zv6FVgUlmLf
H785CMCBTtKagwbYvBMa0Ac7aCvRATjE8FBD+t/WoiF4zu1+9K5x86yMNhexURvHGs0ji99gZcp2
2C+mY3JKYKvXkKi12KNCNM2i41ozSREd9eZaom5eCX/0AO5Uj82g/N0kBuuopYN9dyptN0IxABSR
omlF9wDp3Tp/iV5mNs8SgAtroHxAmK6Tb8vz0CPLWxH4f9EJdw5G7r8OQULizMievtGbco/ibrzW
9ISAJmRvVVQjJG8jakMciDM0osa+y6o+ZAPSU5nFD+23vG1+oBnuaTjXb35E/0sFWntOoZADCBHD
Ns5nE7ljspoOqgxlvdata9h2p8psAXcn2nipHedQtdnWsjT5wAYkuduajO8V27+yzcnKrabuUtIe
HZNvmrTXMOhw3VFVQt2Ze5SJ7WSvrLg/xsm7zDCqYKKKHszMdbbg7QhJm+u3dusmW5wluDzn7QwF
F+Oh9+n2zfX1NAUo3Dnt6xBSduICfIr9Gv+507pr3aqhms6adfKJ/LLx3nP/wxPzZiawiwPKvXgF
Yp8NU2tfXYoKWwndfaeLaHoWtZnCRkzuwkcWE1A3phA38ctXxkEv7QbYvd+TZjCqe9QMYgMXk+yp
NlYnXGs0cFK1WgrWWRb+CqM6v/oleSWJTwyRYdPO1HTvKQ2eA0pNfykz+T4hCn4nPwD2EjE3G7eO
6rWPZ/PF0Y2/qG0ElyjSq0dUWNs4gRBBthndDDY3tyJ+RU8LjkXzh42BGW4/pi7N4ImXq+AzHXvN
1lZTPU67ru2B/kOL3jpjj5SQEt4q9Rt5mqGsJ8ElA0aUBAOvv2pq0PZ24nvrCs7DTukNNLl8SwW7
6WoW7Ejedrifxj0lvH7TTu1vwnuHnftsQLO4R5PxaWLc2i78TJFiOAuDgnWIJN4uqZj107Qd2X2z
aSZG0EkfSHis8wgsB/7hRpsdA4WzzTzD/VU43osBrCA0/PexgAReBQW6lgnse14x+RWi3ZijO9xR
4f7qdCR3xjDmK9rvHtXrUuzHZETxHdHCiuL+1DC1QPAx+n0zp796/WPipfRMZ2NJUHqPvXC1W9Sj
gsg1fe+EkNEHWRqnwcn7vdWfIOoaD2VYmA/LLdMeuDwpV23gbK8NwnEfatkFD8stiez7kvisNRMA
OUJJ+mXzwSXPgt6cEW490osP04hJ12Nh+lXYEjnLjNLWtJVPZWqrZZV1JEit3gbuSCFw+Nn1U/dW
ut2zXk7Jgw6fY0u9vrxHVlzeq+Cp1JwCADj3pBYYk84DWqAZEHvL2Ybg1jWAEdevVlZE9V3KShxM
CxNDIQdnZU9R/og/qAj4GtlrHm20lZc47LN7BXZmFuaH+z+nxJFRZPJaBj1+pBuLiLhNW9lXz4+9
gyNK85InnnmZvIb6WFPku0W61+gMMfDmDxVpXWmCtLXtQ9aHKtTpEHbvmim9YC1Ym35FoXVOo0Mw
8oGy+sVPG432DvwrhQ/b6o4ZkKU6MH0M2KW/km31oGo3IHeEPmqPHXKVOaI5mFr2XbGsPY350Kxk
TsWZ75exUKdZi9hhFwh72uozw8BVDE3QPk9WXusXIwnpvjQspifdRGRTIMw2vIl4LN1x1rUDd2nE
z7ah1HgVeV3c6VR4uLFdn1BK/JIqrPU9/woLtOLF9izi0MDxlApUzkp6nb93COja0frW0IZTNHYo
8q3twoj3MWrGPVJNmnWz1Zr4x38dAr4h266Ck5nWJdHYZLMMrd5vlTHYzxk4LIGlx0fxnneGepEp
fiUbmZNRND8S8t13WmuhKJOZuWKPFz5UuRVuzMbpDmbNXgg7nH9Khl49h9NYHH19BqTMp6PTuLtw
SCintwQ2TihM35dbJd6Ld7RafG69zVgLYXOb9z2/sY60tq3hT3RV6hxiQhsYeLA8wfhZWA9W5eU4
6OGtiajxcDia0bWMeEWZN8lNRufok2K9OcJe6WyCv5VaDXll/eoxe5nOrwEeLwIE4Tz61atthkQE
RchWasoFm9jsAX0gOtoMrZR7lhEk3MWQfybGpGfw5/nko5OXtUmcCKXjNhd7sK9qB/Q93NuZmuW+
FZHyslEtiwNUE27lXEJyevfMquTTz+7K1AefOoSlPJCTWpz9QdLTqcuMjtg0bAfDyjeG1fgbr4qs
s8OqfnQy46KVsoHTWAMMQbw1pnAK7ap9GWionStrHO4am4vVWOd3LemCn4VEkvsqKyT5C+8JG8ZK
1NZwl06av2etstbj4Le3vI4sesTze0vS4rn1gxdQgLBumHmaBlNm05n1zSnZCSO2qj7M8Fm6kPI6
K8rvichWWueAPJYJ1L5qSI9ASbx1OKIH0R2mH+ONfnt7aBPL3zqZo59rHZ6WgdFwpyXDTUsYjIrO
d3bksKNqmA0MVL1ZwAT01uYro26ivZU41QOkj/E+NkmOUFzrd1oelQSphNV7qPCyEureoVCBuUi5
mBGnV/lehVaH7iGSG43JNo9ibYbrwcBK/Yvda39hc7Jfmk6YjyGVwdm4wKdC77PM3Og5qkP3QtTQ
sMqbEZ830IQtWMwZ+VbSBMQc7hZ1fjLsmjXQvFzQBINvbJoOakT32V/sRwIPYDJi06/4j79X1a7p
dARbswKW5tFw1n3l3Zv2Y1myFCkSFj+x0CmYbnAM7OwHl+bnYv6rNfSsWRifbEWNdRXjfl1Bso93
dQmXXKPhvcsUCJ2vrMhIoX4pMNVQ8voAwfylw6ZQ766lcijNQmyO2aAfdUGMZeE5VN9dkOx9IB6i
+bDckugd1gGJlht99vYJ0+p3nkFFpdWYoay5ARujZVo7Ac34rZL4K/VZNkUMwk+9+NbgK3mdBnTz
U2C+a/GAZrmOTowipK9V/nAbmox2PxxyAmi7DWZ2vFyMJ5d5UxRXlPpNLgUCejnELdcFkq2V7uQ1
EZyheCV762EOoEymfvwuBi7yJhbiFofSOLBzzFcaYX8rgXfvPU9siqSTvtPp020Wwbo7e2ecLHhc
Pl012y0Jbz4BTakfpOzX6ATbJz6JbD2SFfNgBs5NzA62trLujTCNM1d5vw/nMmTpOOCHaHHz6WjG
b1sZp+V/9Sy0QqZeg5+YX0SZ23CJ/RRv8HzqB629qiDfIJmhICwyemCEn4vXTuD6LBJXfDbK20+L
FkeE4HXUrDYqfraihpHXZMYTGveEegYa2Eaq5JzD7tlrPcGhnVHrsHTwWt9EG01bzbFJbaa7JAMl
XqVuy7Ob3jX0fVOVwcFqUMghc9Ci3VCxfoha+c60+NAHWbazulZtjLl713oCPbCP+oxXsXzqhCl9
DvBFxiGxnqK5TtxYoNic/+LuzJbbxrZs+ysn8h1ZwEa7b9Q5DyTYipQoqrGcLwjZVqLve3z9HYDz
VNpylX3r9YYjGKLVUSCAvfZac46ZXX3yB05E+t0tSV+92eKzASWxWuA9rdcWO2e2KXC4w3NdFj1I
aAbZeal+bgPp3KMmaI8JPCCyBvszruw/lAavcVIjMAjt8MmcJ5lxm0/HerlgEY5kKwswSIbg7qlU
SgdVrBLuGPQ10MB76aJCHE5K06gsFxCCPMSHOHtPX78ddRMGXc8/hfN6FcRpc7DyiVmr0IqN6GW7
HWaYZjTMLQG9PPrNxL2xKfODZ9AXSiDLpeiAAW0GLtsQtnGK/rYwbmBtzpkuM4NuJHyQ26dXF8jc
8f3XNljhLm0eMxmiacJazIRG4JdhcH3w52Y+wiASWxtTO9aVChjVw53rZJm3jmyJmCMO3sIAiJiC
PdRdMH0xrWAIQ4CovCYneNesif0F0DnE7J2SwGhIHsfl1/vF6zQyyJjy/j6eCjR5cV986Az9C3ff
IIruk8BimXXydD2NRX/fhpq+SgfkjNagPTfC83Bog52IpUz2uU0pHw5TjDiTrCxE5vOtP7yBwPpB
Myt5l8585FlPi+ppHStsFJrpVff6j1FWVA+KEzwYEqtIVY/phzw2tpVOf1J0Tet6oXfpfQfqhxcQ
nCgTqHFdXj3E3AhvRuejBnF/pRDahcQxmtYRJMAT8uIndSLgx/UUv35qbO3TfFk9dlrf7tIyzfez
bBaowI1Rs04UdCCe1ZT+WN2SO68N8XDXdr196bQQn5Lj4pli+t7gV4oy1jVpN5/8KwhYEiIt1dEf
sMqkD4EitkHrxa70uEUbdVHfD1W9L3T8KpYlzn5M0Any1mSXRsa4LmVY7dXEio4SI/ay+barZFqz
qYrOWj47a/KUYWtqVutcmtMWg3DZqE9iHpzqytTt9blqXRaNasq3Giv/IbcHY9OzT3nokgFYM++R
qiCeyD3usHaJBlu1nuNBsW8LIxmOXtE+L9GJy4NRE4bn1d51SSNqzSREaqc061FNWM3TadRXSqAS
go3S87ZKoUEAMxjpezb6ygzYbRcF++VWo4/OhB3RNLXl1PmoCyzuViFdvi1hZfZeIjddk8H6OqWF
cq2UNzi3ARGlNOELR7n4UbUvjaDfOGO8bajrThE7C26HQ+LgiLQek3ksT1Zlvu6xFyM1jqOtpasw
moGXr9oeyK1OWcZtBcIA3YnN6Dv9oSeGwU0ix3wWVoPpopVdvEeLZECXEMZdxxq6EoYo1kMV+BwG
lCzLQ2kU5A+a6RqoonMMQzqoSgH6V8s6WNXaZH2Vl0lQnVbxKKK4ucgAiBpOU1Yww7dWJevfK3PE
NQEpWxhkLHrznaQtuLTGZF6zKSFkSeliNJFDJzmmHHAMOhfsbxk/oAT56kNHjBEdGSSCGpwfoprI
HaURt0Bxk3UO9aBet6zvEOqtj/DPHN21hGnuYUOHm2Lsg4MRl0gqvSQi/c7Z9F73ioXtapZqfWsS
xBrTLN2YzKAcY5L7UrEO8M2ySzbqb52TupbVBACAo7MO0qIXOLbnJVgONFRyL59zS/HxlR2Mrzqu
V21dmidaNfdoTAe0E5p5crJpANFSfdJ7Uz6kbMMdSXB24YUOzgM/vVNo/ruAGSvXmzcsdfSpE2Zw
OwC+DKN6ekmqD71n4whDfBxyIySRwdvXyjFnK3GCr5pVo9t3VuFioKc37pTlQ15hO+FgpYntHXMU
su5Qq+sm4N2eHAGwJDRcach6QzdvbfSZvYm9NNhglccgQplkd6a2ZZFBLaHn60BDXaoOQm5bu+D8
hwyxKU3TckmqWJl0D2mKIAoCUYMnO9GBaQwdJNhQqzZMqgKiPtBD4A6Uq0iv7jlW8liqSEllhWOO
0cKEnkhCfsDyuzfINBSKQgJYBElJ0kMAw1Gd+54ZxVhwM+7npwDbfmHn/DFRxiJjXjVYz6nmnB9S
BZI4mCy63+bdpKPgEdMHj1a2TlJrP6G7QnqWSGJkJtoh66gS5ZrTr9oKCasDi+/PLWfa4sv93gbH
gF03TOSf2vLve8eZIMdCRATL3gVldotsStlZEZPjWG2ucFa0bX7V8C2sC08lSBT+LO4CW3mjGf9k
iCh7JL0luthAcpZnvgqFrTRia7U4D7JkuvPGZIetFdFqBtTfs0YoD6xTrwZiGD2xhr0D8wlpY3aW
6iS+ZCH1rpe6CDBUgtUG75R5DHJgKanPnq590BWAoUxHXoKmM09panXksvqImlTt0KS9cWH0a670
ZVuaeNs28hVcpqaFm8epTrpiFusEf+mpnUxsMtzFWEYuht4FjwC76psgq/8UGWXuFPbyJjBH66KM
JtzEfgg/0bj84DH9M+uHGgnS0ehpE42Bmf3R0d7yD8vODYpvfoiUZu84fnqmL7/zW2px/gjUPvOW
RCa3NPLzrw9ebO7byq6QQtFOzW0CVsYqfG4LTlThFw+UZ8qKevYLBtKBDK1QbrECOFsy4UDAl96T
kQSb2Yd6RgNqrMw4lJvB8YFzzM3msVTkZy38EmXlpkjUq1Cb6t4eaKurAcYMwvBCtcJhQpdKCQQ6
j96pr37fYwNsLVqHYEYPvlQ4eLMmu9cH5YF+QbdKtag6F1NTnZeP9ACOVWNbyBUGpdxUviPPY9nv
Gzz85cqIjOwgsgETTrZWtTH87OH4oFlg7QUL7s2AN+z687Pa+ZHqYOuIJDCkq2BQpXwHx6VW9JrJ
UKGeY/RdIc6JVuyYWwAWPACio0zCE3axEGIRkNHt2nTU8b/kuvtV6J+TlrC2W+9FhqCTggKAmjWh
S3JMpDJ/iCSJz40mL0lSMbOzJweNbGY+DGML4YW7SoDqEO8uQUtftZxd5z/pQ53sDVIOti3GFbei
kFk1lUb2ru7dlVBtD1Q61kOV8d80Yka1rE9SpamiOVssFgZqFLShakKCE+XuoyOFfszLgNkylEdN
NT7IcGg2wTCw0ZsDISfjNgQ7FJk6yWExc9kaBO7Jq3LWzPVCmcp6be+P5icP2TEZCmzOKN+iOyMl
kiD+xFTTuFize4NaI3CRHI0uqTSzxk1UjxVtvGNHEiov1vMPscRy6ue4xeBxlxt47J3L7wu27QT/
kLrIKVYIA3CsGciMstDhhFOUX8E8uIO+t88CB6P4QtMDt8mxxLtAjomBEF4VoEE1XgytHduD7gTq
FisUfRUjQDJRFOHeVuxij7QM1soYncNEH6ma03m65DotnG0FScFm6YZmIi9cu6tIHbTC9l6p7ypV
aw9aEiTroHXOitloH0DN6KRhh/WNU6Z/1HQH0T+btnfJ9TZ0ncQ6qCwzLq2A7kGgS7mnbbuOkgKm
f6X2q6VP2NVuVlUF3VzQYUpYnkOjErd12KQbj3BdB8i6oGt+VgCgOt7IFoAhOLN56btWUOg7mpMT
fSKiY+Z+gOza4fj1TCZjhVlWUKhPnq2mu2Sc0s00Px2kne5mQpERelhzKQkCeoloqe0XYrp3pqp6
z35mwvqG7Ldly9AfmoQAqAWOtTzoscFAQsK7taAWLa+8waOwkUmQ75agg6Io/4RTnV0r+sus+xTQ
Qzu3fkxfX5OorjxPUxJtEUbKrZWOo6tZVbQTYYKTy3I+f5Wzkv60JmM2PyDsoBskoi9TCV12qAg7
yKrZUuqH0ars6uaeM/XCCL25gRIS4Fuon3y2YejCb/K8qNd9YabXPunvx0Grr3HIMlXNTYUZGB/q
vnPDDERBuh4crLhF358K8eSH/kFBN71isqG4Ej8R7aT1yHDgBqoNw4BkOqkxCKxg/KwS00fdbuXb
yHz1OmndFObwZ9IECXeKmqgMJP2fwnBvOsnzzPc6AuhUT5yyH9DEFZvI8NNnPxy/oPv13jwEqPYY
XEh8jId7jAHxppkK59wo5mf6iJjAvOljnrM3Ayz710d5GKaXfEL95cDXYzZS7JtFhTemVxwL470i
Pbej/l9D3aWhNT/oXiTXSWgTWyQLDGElXLdSDNgk1AHnbCOOTFzs8zItqvLOOGiRWbExcdRDmefe
7TSgcutGBLkFkneAi/FbNEhvnwfNLV3ZAX9u/IX9+selIsgzQJvoUGgZMT+J565SSWKSX9sbCC4S
uZWZ7KNKbx78Oq1OIqk+TcrUo2LN6ALmiUEfF1ptUJZXcliKqyIgnXOzLs6DN11ZE/CIB96rL5I3
b07CWR7qcbittD687drSvpcjQF66n3vmKICdJcB/S6bV3iglhhdgQSuVbc924UIOqaOtkX3A7Rv2
WuapjyGSoGtZVhvVbD+SvzK71QxEhNK3aCrQoKyiz8DSknPa1WcaMcrh64XRBn8iljKxGdGCKpWJ
eS0zrz9kKM5ZgMPB60lyCGZwKP2y+lCqXCZB9KbOWAzTzwCLRv5xmjvUZZPdW9g09+GoVyfOEaLY
PH3dlwmqUtV8HqJGxQ8AS5vmGQ1OW/2UpKa86pAn/RkGpVhjdxKt9oh3jfcOruSlnLzotpu4vlpQ
S5lvpVfpKQfbcDXaYW+E3NRU80XsNmDUz2J4rrsue2LbCQQDH5/i+dQlPmjijA7QDbkAbJc8wiiX
zrGGFbIEhoMoxgRMRXD6jnifxu3rkT4HObgrbtJi46M2cHWSUk4NcoCt3mkNnKD5bjagONENipLS
yl6gTW76gdZxCGl1aXzpStIiRYtf4OHaazE7GCza3GSjDGfhW4ytggZZnfYRn4h1CGaEAKgjkuSQ
OJuV96TRD79bwAlOB5cCN92asQPCZV9Zm2pHHmGYqneZL4EFYid07LS5K9TpgwK9/LwQYPsxVVbL
lw51JVemMYScXSO/YtINXMKi31sC3JXP5HQ9ZJgYv753AZmktGyfzRTDoOML/VTFQDEobdn5WpdB
RSlakszNGMAMP3QZBG1brd905c/W6OdwaC28RViGFdcghKrsh4FJpnDo2qKdC+q8uodxUWzNTpnl
ZbrmdrUoPzQ++NA6e1E8T8dFTfGZ+xzYXPf/DAv0+Yo9MyLGNEAebdMWGobgkifhpYHlflMJ+jNR
iVBwZhaaM7MwbEPGoTSrF+JBY9bxzhYZGdDN5edlnfYDssMm+c/UockIx7JU8x0dwyudmkS0VL8L
0kgefSN/UrzBYVyjUdU3jOaiebKkp/SY5BSZ97K1UeTj9ozL5x7b3cc+qB5/8Zr0H4IYHBqfEjSP
aZgS4te78NIibcduysBSw/3O3SW8tDDai1SksTPmJXJ5SPyN57fhrerrxi4doB4AVBtv4xqZNzC7
xWKU5XsdJuDXAdLYaG9yMrkfwJtCsBCouGCUjUHgBJPBsT3bnZ1v8D5S2cEkXk9Ob54AbsMPHuPr
2GRzlHvnnWOfiW6nMlyJ+jdOEeesWdSGBovRWYvK1eiZzslqJMM3iHuVhv5PH/A6tQpSfmu0jIto
jfbGopbnBveUjhAolQx0yDiN51r320Or6q9RHI23Ug128Zz8UngyOjUBDOxZM7LA6A20ZVJEB+HZ
B+hYBZ7AZ+o4D6D+SPKX42AjYlSxFi3kjaQo17lyVUOre2qyUZy9kaRd2ZCPEo1kwk7tqxIE1cUf
1CtU/cLt4w6Hgm/BnOym3dABagYgHRwUI78quTYxHpXYXdHFrEAoGUDCQDo5TrwpyjbAgQBNsKro
RyX2eZnCOBEcDm1kj2W6QUuQBXkh+k5Low73oNAeB8pYb0XP5ZZ608LxHZprtTHCl47momvlYO/o
3o16HjxkNmLBciQfUC29nd8EpO4ge8LPpMdD+uJjDmpSplFRXSXbSZ2qj22lkJiQFlsECCZv4r99
kmVfa7/iNP2wUSJflDkieDhNCoN0x+93/5Mf1koOCuuCZMpfA8xBIOp1CuPWNGe42yerrm9aKBL0
dZdATmFBtLa1nVQLJC8l1PwinRCsKy8M7mPQNFa8C0qgl7Vviv3Pr7Xl1XzXq3B0qDi6arG307je
3l9qeuzpRZ2nF3u0TAwVmjzUSazPdq3uwZQgjtK0FuSFVpE7KAY+aMxPZhw8Z07yulRVGo1FxY+y
m9gEgaa3KuBCo04PKqwy0n66l0IUbHfVwNiUhnTulCk/S9MPzwxOe1dP2CnB+ECkoXOPXExxU1/7
p16XEFZHtLHZ1OyZXRq4+MhNzvH1FLbyMcKS1Nr9dlmc6spp7movesA5AD5ODc9axb5reTAQnh4S
X75oOlhgPPDcuGdlyAKs1Gdq5fLR8n9dlGubXxzh9/whodJIs0yDc8FyfjwfitLwfJu2+EVxgHCG
YW9Q/kz1Tq1pddTdkO81bTPOg9iGO7Det92D5aT1XWChuEMKgpSEfMobI+eaNbJgHYApephoYhyh
h+BnT8D5jpodHxR7rdD3vCwPLZNJsjKKW2l7xOGN2WaoNHFsiuLuS6na5b0tq+Myz6UlcaS0qe5d
xxruKodgMi8r9st8MS/8vSwH0IGJbd/bWdPSTHGSzzWhZ02p7+qSBmGTRf2pVc3upPh58yum1Hvm
IuJCA+qipgoBW85c1opvsHJAnVLho56+UK1ri9dubkTpKAn0vsQWM7Nzartc16ND3YjdfR07xf3S
5tU9AuJTrVL3Uv8FflRT369RvC5elG47mrA1DZLX95e517RK7PR1f9Ftz7mza9kd+brPSuJ/Hud4
kuUhKFs8RjStlkQrwuS8jRXlNM3p3GYukUZXy2Z0JjA9a/O9Dhe6PIYtTcwsqx7LrLEoVrLepZPk
nFnEy52itk8MTIS7SLjydDqF7AQeFxtL1xs7fYHVUbbhi1uuni71cB7WwtwsmzKjpV7CM5HuFlLI
8gCycR2mWMmzkslSP3vN0mGGPFVKvF+eojUo9qKBZxqeST8YnhgN4Pcq6BbTKtS/ebowCwwLQWVk
sBJlEdvxAB02YQWOsgWHrW4Uv9G2Wfqpl2V2H6ZM4Xii5Aqicj7w55mL0EW2K+gC0D/ZIuGpb4xF
otKb2r06+wEX5R7desMthLU0nIDPtiZdAg1BtYZEeO93ZX2F/LfBdXCOaDvszKG6WnP4XSdb0KIT
zioP1yljHklXA0ewO4LSJ55Aee5jdhJo2NmkGsgt7ZYQjZ/fF6x5Hfj2zssJZNOzNnXLVHVTfc8l
q1OisdMwHy/wcOC0BMN5tMTHvvJ6Vwo030Zo37LXW5omdJvltjbo0y7zHda//GyhYnRV3O+HHqnv
NvCfEo2sE6tBnmw1zRvtzRyr0dTfQRF5CgfGu4sQKg2JtjOTh2wJeDBLtJtpHWHjdLzLHJ6zQfKI
h0Mx4hticeOb5aMmivOdEqE7NApJ5cLMqaMTuh+Zb6+LEp4AndxPAR71bZTy3i1hGddah1GGPE0F
jMC56egO1pzCEa9txUS01elBGye9Y7YNGOUxCIdX3ic2pY155tqt7yY6qr0fDKTOKME6nNty+Bzt
4/JO/Mfn4f/4bzl19OjnWf2v/+T5Z6KwK3aHzbun/9q95bev6Vv9n/N3/ddX/ev7p3zTXz/UfW1e
v3uCozBks9++VeP1rW6TZvl1/Pr5K/9fP/mPt+WnPI7F2z9/+5y3WTP/NJ9h8G9/ferw5Z+/CZ01
+j++/fl/fXL+A/7522Oe+a8/fP3ba9388zeiC/Xf2ZSYQrOwzxnU/b/9o3/761Pm78v6ZDG8mD/D
OpblVRPM32b+Tv9P1eVc1/CBQ6p5nbfL54T2O7xPdU7ohvqpCU377d+v7btD//db8Y+spWUSZk3N
HzPXG39fFabtkFZjatCHhcMfar0P9VKTnC1wMJpPRaWo+0x0JZQxZPPOjRIKKEn8z85SiEFhCH4q
RFt8iHLUtISvXrRGOPcq47pi3AjTUB48mr+q0U4nx6g7F6pDcWmG0P/FCjVTWL97xbh/VF3ABOb4
GNR+3y8Eep9loiz99qmxvPIAuw8Aec6gr6wZGddd1ew1m/5IIHP/5ps39q+D9+3BWhjX7381mfbS
VC3dsaTxDhCbtaZXQ/XunkwtYTA8JtU5Y+K/jUYCbJxhmEO3xMcmFNe4U5tNFKG1pjkVX6rawLJN
ZeLqfic2XtwRCV+mf8ZlZBEv8ItgvXfTOd5UlMucWzYlsa6TnTC/6d+s4SnVSoobPX8mCWE6I00P
bm3Gr/symOxbpPPbAK/xboizbOPXe6cgzbzJjfjYJ0ODzQHqz88PnPi+JptfkLQIXDchVZrsNO35
89+8IA5aYhJAMz7rVW49mL4QsHGLQ6QxBK8t9BAi4bAESUtgXpHjuYrEYzYZ1KJ1lyGvEf5N0CG9
KO3PxswWJbkkX9UE2d86BQtchPI6g9Szy2jN/u8PppQqBEHecY3q5/26oTRdxbHRhmejhPSIbAaJ
qRbEWzUzCGeYPObQjN4mPb2p2qmGGqXvnU6MN3gimRrTlP75sTR/OJZSpcK1IXkxFbIMZ+4wfHMs
g454uihFlZGTs3zscjplFev9kCbV564QVP2e99p1NguY3hDc4BS0lqo5Z0GK9NR644bMmGYtrKh4
TlNbJwaIqXWhOS+KofonJ2CByktknrmCsrUVqU9oJDk3aZJ3mygOi3U2R4n5Vk5AgAmX17ZbjSBc
VeOUlt1mFIRojWn9oSwRglhx9AghPbjUjE4lCbwvaTddGnRAhwopSUmq7pp+y3Txc/veZyj3x1jF
vQu+07/Rq+ncttp2ofqoZvyr01L/ftbCacmh5PbHqMU2dKFa765nsJ5C1NbUPTvB1BBuQsp8yERB
D3psBGQ5pprxmX408XRTLDeZ8NhASNXDdoXcty6m4Q7Asgn20mbD5ZfTtrCMOybC015M5bnzAAAx
Jpg+ak77WndafE/SKELf0dwwmCseCEiE/22nVGzzdnNI5S/Q8D/cKqWqUe8wAAeCoDnvT10nHKBA
eb763CkdbDFgZreAM1oCJcaBLZBX3yp5CmoG2s/PT1Jqcs7C726VUpjCdDS2uxor3/t1pScnR82V
ST5HNBesMn5GgSNvjdIEx67AwTPhrCvpTYvUhWZDR7/SttO1Brl/pdRWdkNBzVi3CuDC9PpWI5D9
Ug+d7YJMJ20zSMMNM7x+rZkwZIaJPKiaThD5wijhFgpPHw7mrhdjSlNj6C4pXnQkK2G+qfH7uNi0
GMiPWXhuk+xe8YrXUYzNDfaUjyzOt3qflqtOI5tPjZ1PYPbUuytUj3gD3aBYwwBlozhFV6KuEGp6
5dErgw3ENRadLHWZeIVuiNfTSZgJja0nNhX3jRYv6DQobsWMcSXJfzrQKDsUQeHsOnM6aFpFMkqg
Gds4cxhqL0F32FwL9exXVIsIZKjlAlrfuBpcHXYVG90Jg6ee7Jg6mHinOlIN6bEz6W4RWYb1JsRK
tA4BDK2CtG32GNYy1zMgaDhp2Z1jSDCujD7qid2zV05Xjj+ETww6917DJqLAQ3kITY0M+BEBupeq
/grqjH3q5gc07Srsu+nB0vRqN0TpRuF1H3o8ZQ84K86sP/1HM8iYc8T2zu/R2xQT5gRPJRAZnMa1
kfOkUhS3inMaOkVnc5bUMOKaV23gCitFWj8JWuAM4ja+HOv9z0/Qd5qR+dIXXByqsDg5LaG/XyKZ
BZcTHkT5nEp2hgBAXyiQAE5G+SFW8tek94y1Mvh3bW06R73rHQgIzlXSQN7Zc0wLk+r2ZJl+5bbo
2N0Wj0eQMEzzAFWs6yxr9y3KZLcjetJV2rJ1VZlsY0BKT41+T0E7wOtRw13npblrp4O5GWLMHIr3
sYFpgyFW3XUkb6N6HG40ikamsZwxPz8G73rR8zFgUdYENwjE5gZY9u9XEhzuikFGavzsMFO5TknQ
nIrOvqcXDWwBmBR7yALlde3kr6MZqCsb8N8dwZGoRXXPONSGagJqGVY/f1nUtu/uHLwq1lmTTjmC
8vfrW5dlQGa8PH7+qrEfdW6nGKDthwA+BfSW6hf6IeP7jsdyGGBVI2RCR8AGcSlevllQh0ad/8Q+
4lTwshPt7HtZw7q0GgSxvdMevawfLs4UfQJ4V10bsSpViG2hV8Z3qG5WYlDzo9emB6sn/zCGDr2q
cztbZdh9SI0Cgx6JuiabCe9bOSqXyCbqNrJCoEDZxusspo5BG5ymXvjbKh5JAcUiS//tA1symvFT
GxG148k9KWbFPoPUh7WMrBQ5NIzSg/gm1UT3NtLWCm0l+chA8DghKfzFSsKu4od3xWEnYsxDAs6U
H6I48JmV5WREzzC+3kwYJ0dBkLYSv/hRb1zLGsaqgcB9xXR0fMik9bEXbOaXM+P/142jZnJq/88b
x/Nr8tqH3+4cl2/4unPUzd8luzG0P8LiCqV18e+Noy5+J0hhvkDkvGnkZP73rlH+Tk6CqUsuO4fm
HR/9vWvU7N/nr/1f7BTn7/7muqR40LmXW46mzfE/bGffFUv+aAPajJVsFTBXW+syzx8VJ0FinA36
euwdMqNas7vLmRAvnwxhO+kDasvUCJXz3w+YLBXIbhZOAlNBNfZfn6UDo5wDxCZHXSuJNYMQMUa+
vgfioxwnH+07gPMmN/sXtTKsPdKxlG0LT5OS4WAWa+WtVtZ4WgPQpUo6vARxH9P2mFh06/j2m/fq
v9kLCmd+N78/IDSTmOAxr2T5MLib8vlv7hs5g3sdkTXgilJ5CoYovIk6wmiqGjYYLL7mGM0PMGn1
bTjGAEqwGaLZb7l75v2xb6K7KTY9N+pCHODdh1xnygKh861UmODSSt1Igx0QVphVRZzkIe6TP4xY
eeLWwcAtUx/Gpj7lyESdKvuzrEGKJODtV+0o71usO0ksXFFwM2qIUJRRAlLJ11qAbOZ9pOsvSlMm
JzjnqyrWLaqLPFmnw6asok1ILNoKHLgrlXlGwnh9wK27agu58cACIuLq0jVdCyJwk/ZmUKZkDwIq
W8siRasFlMQNm/YwiGA3TY66wrOKdblsHytAJBRHZ5pt3L0YlpkYkk9Fu696arPYwOjtAVmKQmfn
BLCXKKpW0BChyCqf7EaFmdfe0FLPTw4tcazxnHQ4TDdpi7ww1KClRsysCI6NgID0NjxYUIRDtQmQ
K7ma4n9pK4OvzgF+jcWJZuGLkeEOrBpcMRH7TkOZab6hd2d5yme6pGvUcswE79QoPUYRs0/djKc1
02wEK7etOd5G3njM+nS+uxPwBpctjEfVzTWXYNhtFifPugUPE35MsEdCmGWadK0IaqiKUtY3GwwJ
Gr3QsSUWM/UeisQGW94CgWud+DQTOorEy9ZhQcagFk/YAK1ocgHEbJE3fdbQqigT+E+rK1mhPWda
V5r51Bcw08sqn3BumWDe+yx2ew8AKTsX16G3l3h4iUyS9mgurehndruw8M5+PWXQL4n5KSSMk3Lw
gQUHEAU1faNQSBNixu/LluCWRlztUbkzVZK7tRDVQugVI0OqAHvquGF3sW4b64qcxVlPkfaMM9pF
TH6Kel0njXfgTyxsTNXM9ovqSgC0DkSf/GboTGdhq+qm9eSwM/IiRCqOXSYAFswN5KYAerW2E8TT
WOTJWygrKkv7EMf1wdDHbWPqd4qjxvd2jy0rj6k2FTluPElNXvTRJrOM7mMJ7G5Ck2KMCNWjuMW8
NjLTiiPTJRUq01TLNbGCV8y/TiGq38m01w5J0WxG9Ttj0tAB5cmXhHxQ14iUYl3n3mUiXK735ZU5
FFoGFJOjQ5iBAH8fZ+UXO6XVDJmEkDG9fOzGgNNM3mC0PWlFTSiknOvChtNobnUgtI5QvvdAxOW5
DIJ7ItbofZjhUzLYN47kZCLTB3mRnKWxxb3VF1uyvYKwebHDFoFccjOyF1ujJp95mR2ZevGTnwbB
mryfVWzyg4G0h5u8Mfp1UqrHvCgIUTexKImdwRz6iMTvttXjT8DIlLXH2As8DeSciuolRiG6V1r1
WQsMUi3M8OyM/UM7RHe+7SDPsOjCDRJiDoWBb4yPsSIql5b2RDggTbC46ZicrSfbrE5w9il2idga
SvE5bYsb4al/9ilaarNVz8BIH7BhbPlZ/jEZTGOvhlzu/ZCT4+fBnIihUJS6PFaip91BRhO5rfdZ
Dzyq6rNwndMagyNV6OkGxBoTanzMNzVMaTRvBuGMXXZOIl3e5IOqzwfk358l5lu4k6I4q+WLJRgD
3ogQAUGK+8k1EtNbcfohpUzK/MSILD+R8AbXFG3wxkcwslL1+mNu4mgmpQy+YhjJrVcAV7ONT1U5
TFvJbrBTHgu/YZ3yi+pu1KfqbvkIggXdLIR75Dtrm+W//n6wkdo6jWLtmBCSFBz7t/i4G7I6+7VP
Zf+o1tzu27QcjstTMQo0FR6S0eVpWflPOZJ4N3CgRRXAjx5zZGnnNiw+Lc+qyFauhoC8KaT22HRY
jGkdqq6IAn/bheTkIapa9xn2+JF9+pGWd3ZcPvr7qTbjwsKaijBW2KtQPwAtsKqbIhHJLlfKh6rm
FFR1zzxOOTLWvDbfnICYxLQznm0yVRD6pbCHbcdy0S3mKzWRFTQRQItRSBhZH0y3YxCt8rn3nFpO
8cFr5ItjxfmfdQv2/X5sw/SLCDPAjHnnPAwqNnERltbNmFnZiW2wsgnwROx0rhS3tIt6ZbSx/GK2
t7hC0j+bXv1cB3n/nOZBwPzKLzCoe4ekTqj+uUx2dM3iK/lKhM/rn6e6sk94IkZ4Q6q6NyDSdiP3
lR6P8VUL/TdkgMrJJAK7aEvUJp0gNZ19OZnt+YNSwTEyGmM6+5niw7IXBAr4wQE1ZngriUrfyFHY
uKtrfBRaCGaY34qTYOUUwxN3w/KPAZ8amiA9bb+MdvQhy6fr4P9f6s5ruW4szdKvMi+ADmyYDeBy
4I6jNyLFGwQpSvDe4+n7A7MjKqXuqYy+nIosRkikRB0eAPs3a30LAJFa4FQlE+zHPPU/usUp7qt0
tcJhtpRLQTT7WbNieZAF8M5aqONhsXp4scUukohiiEWpvMuHMWj7rH6fVrBSqDNFuORczEtMLpSk
jwyUxTJfoYwdLPyzP3gzmT4Krb9vUjZ8Vjfu+lK7D9Ol9JYhNm5s44ZoEIJqq1NmzStvPz8ooQyx
v3SmcjZ0PAgkUylcmTAsxkUV1yUGhxC8i303gwrxMxI9D4OSd75s8tRXiDB/QLJv+/GbLavtbkPO
E5paot1se60yp82vJFds+u2GzIWXIm5mCFhkqRcL03B360txVvBC4ZctTlsm9XMZpca5qDuyMcb5
peyV772elfCEJtBGCcmtObOrQ4NusacgfEgI5251eV3n9fM8V81T3CwnLG5qpXQ3za7oI6rGzZZf
aGSfFZ0SqB5BwGJuKEmDsF3muvMl+RH3g3JbkyB20OfGcpENGEeoSt8INx+u6s7jIbKL3Ixu88jc
uElAC3mMvSgSyC25LE4NkH/pPP7pmqpBmOqAPuAQhN/fGoPXsYacVYI1heoX0bRdb2kKt86oH1OT
fMux+MTd1UPH6V8LGdsUFUPqwfbfHoVNlOqCOhlznxr2sIPhFOcv6Ap7X5rtbdXKNYyYHnO93yB+
1W+7wn4fGtkd61yhEcCZANxUEIQKN7dCXuoqi8LT+H7RuDyE0YxPMZ3yEUzFg8MR6kQlSeclNL2t
jB9Foca35eKsYa9zpa6ytW/ma3u0ygvM3ccYMjmnjbk/Euc7weDpXNvGay6X6UzkVXo/VNGLZjoj
o3fO1Fjv1NuvDxOiT6dr4lNhfDQCYghlgPY0qDaK0ix1MFgAguKNe2lKRqIpvA73y24zblpxGufs
Kh94vxrbJruiR/mhM9MEZdGPF33TpsfJLIjTm+3v8doC/mui8fHrQ2oZLlivyzwhT1P00rgpZu1R
n+RLpin6HUxdmxa/HA7Ghv8uX4Y7xFLtY5GYVoB0EieKUc4PhHmabH7vk1WQ4VZnV3GJP7fiYX3D
FP/DQDvgsLq5i1TVDJj1OWhyZspWRYM3hg0c2C0fIARuYeZI9PYrJwltWHbkgp6vI0aHlBIgCPox
I76wmC7sdG8KwxqebSQH4EmSV3xR6cWUMGopFeLXREwd7DTVPH19Vhm3I2v99dFeiuVOdMvr11dJ
2B8HdjJIo1VN9Vgcm+EXtTja7UNpG+YxnI6vXxiRGgDtN84TPINrNWUrpsDtvS6DsU6ya23/ja/f
7SLwOu7XV7WGMENhgx3719dL5uA7RZgv/+troIe4ziy04Ov3/vr019/8rz+T4lbZDQaQ+vljVrRq
qPm4ejIKr24gYq/ZP3z9kjiMqaO46zrwrYjuvj7z9TVJto0Q9/Y/Y+iZ/deXd0z6qKiHBZcxrxjD
sbt28XrlkH4r3K/fKzezvrGJ9vj6xPDIyDW+a8HM3xVTHl0Srbr6ynH/+qAMDShP9gYncqIPWWwP
z2VlZo8puMmvX2EN15/s9dDKQSc5rbzWN/TSLfnpz6wL2YqmVIqW9ZCm0n6MUbuvpm3cf/1KlPXq
KVM0H79+afD8PskKGki8fy1BMwx2Bnj1tE8L35hKtBiuuVNSv7Ij+0OLz3a7TQ/MLgG6VDD01dZF
BcHyaXmtG4XgTGfAxeyUb91aQzrW4U8b90nCkyeLjZ4CGCt9IzDRxyqmzmygi2bAr95Yon9TyRei
4T82ifaKDcfwpyG5yWaI4bHbT6M/2PInw3/wiC3Bu1Zf8cSNojP8P9juGbNqwMone8+CMFTiRiV7
AsJRy/OYzL077FhiK48OW56d4GZMHqG6ituv7alVBHZ2ZZWBGMrTsBByPwiHHdgI+33ZlblJdRPp
EEZVNYGW9TTVsR6A2WAijxLZzTb11cn6X2NR88Qco7M1tle5OQ08cg0wOn18sagZSAtxHgubgX9V
8kiIh/kUza195Bk9d9oWWMOAUCQWd+ADTASN6uMAr3Ug970i2tacX6xS/WQiAdCmDbIxxd+hkZU2
LPFpqe0A9HRIikd0pbbFgUwSkLNyW4NkJfREFyUde3q10gGGcTReMDLXfsdKK9qAi7KKjS4d0pc4
t6G2qdn7V+kjNhODtto/50XxZrc5BopsdtNSATUvlSko2Fogd4Vq35gvW00RoVDyjqMGmbUBXBTl
2421fGLHecW3dc1glNCH7S1C+6aaSTDrcQGh7LteqZ/btLoptCiS2jOYrnjG39jw94cO8KqWbz+1
rP6ppNOnbLpnwYLNTetbU4w/NUsJh466fXDq5yjtvsckKG1wv8NVGyfXbEsfRPiDGU/F0aH8dpNO
v5EJo9vS5oY11vxU2iBCmf8yowVIzVM1mHuuan1c3qI8/YzjWeGytY6ZaiAbFmeBhMwdsGSFU9f+
pOJ3QbzsmJeHLWayYpoOUuPxddv61zxhHBzjVgFzdhnyQXAnJrBhRWqewGDg4OApUBmIsNPhMKnp
A9TKwVNJcPa6obrdMC87lfoRD/XbJlNxUFuGBMSVEsQs45fMQQOKDpUfxjiF5dNk0Go28C5gFexb
8oldVz2DWBjtkN0QSKk0KqgfBpOoiOQXcavo2aocvzG3YTMC01van0y7VJf0RCrTYbdjZtZ3VabX
bJ+gjhjgw8QqORnhQTnjg6Vs1UvZ+lhm00Mnos+4yF/Tdbzr+nbxebKfitJKAK89JUytsJ5DIEU9
zUtto5CVGxWa0mNQsqWX5DD9R2sIcA7UHKfcSSUB3hqplmGzeE2/Aoup5Z26blABSBTP2fy4Sa5d
c5X+Em13VpqKQb2suwBabMR4fVdrgl8ddO0nYKsZCi6jKeVAgNyPBoouA6tQTtbGMo7oASYJRUZ8
E2vAIr9TVW0Ik/I7de6v1jFbUO/OQxEdIcUb980IGzXLzCBKKI3XrlLObVQ8J+0G/tSyg3SkzKUd
9Iw81rxVUYoAJFl3GFcMiZlRXBR9uN2qRmMCoFwXQ4yXAYrfCwihQN+yZ71eI/Dj6165J/LGOJLg
uDDXkZ8rtx/IaKBhjNJ8QGtHrQJQWGA920r9OJbVLWq70V+tJj4otbwya+WStiVJkd0g/NReKiZs
6p1gM3eoluaXHY8IGfccqKLXKNxbPh/r32ZeF2taIhEKDV9vI1hLzs4tz2h2hmbHKytNTC+lPDSW
9S2vu+QRBW5aG28OMilS5uzkPk+NW2vouapSm8EheQGIUslNK2n9NsBAGIwqipSldRXfKBU+3eUk
bBL/4BXzuYkYGy9acUWjRsx81eVhlXUwaebvoHMeClHVL87UX40Lx4Y9y28E1jxODtPHsbQD6GH7
onWPJ6jm7pAsBAe2bY63knSIOsbcSiqTySB7shLLF5C5KCVZ+BZd86uFZuMVmx6WeEge8yH2NGE+
mY1Cg5zVD+usEbk3Msgs5+plyLCytDm3aY0keN3GsyW15puGkjZP7eiMcIXV1uvu3K9KnLS22S6B
s4yzN1TpDaOHt57fcZV2qnw6/tS1SaE7DN1IIEgVc9UXHJ4Wk7WeWx6Je9gPqIr6mTMStcLR2UFc
Ts9jtCzzxJNJESzKt8ya4vMsZOaDxrpVzfYpT+Bm5HEuGb1t3+b+MQel4CJMq9i6a/A/CfqSPcdH
K05VbJvXhqRngJ4SwEoHXqCuIhhyyg9Jhb8lhq80qQbeEKzdDAZYTJxXqtjxcEbDiFrpIYpMTNca
9SGT8hmaClDkRIZLhRB/VZmREFnkapCvg0WV14tpJTdq0z+x1HphgmsdupGeBo/CXt07yU4v4nQf
WTZtYqA1bm83p38GeN35wq4NnpiDGyWlZw/jUUFbfUwqm9mrpZ7WNtOg43RvSr59EOAye3ZinpRR
Lw+rY0NLSeExz8zsYtsmoRjukQvdmQzSAjTa+jhoWRzAM73PsHh5SyZUVLK+HHvYoUDGaB9K56hI
66kswzUbpvuh1i7LqD4S/xwfi+yEl2vyoKXkYS36MJG8S/iqGZ90CUEbDtMgLWFosgcD2kt9NWzx
i1Mq34YM92kmYSqoy4tlYYuet/alUpw3hmyKV+fp00LgZpiO0jip3YuhkO9N5vJCtBllQS4/mLhC
w1HaC7phv9Sz/Ayx9sFa5pZoRdM9mmPXAUDjL2Z66DL/0BC8U9Uo5LBaRN2H+kDOKWFNnqQTIktI
PajANLyosp+xre6hh8Z3nFbLHTde1JqOD2cOzr6jEdI1HbNGvS+iUQ9K3Vrd1W4+Rs1klqjRo0+D
a+QdX1vIV9lqn1MEJgT7z0ktjeQg9y6/bhOsnP1DO6kBM1DFm5fLhLXtCkfV56zyRG06cS9X9dnR
cKIrNZT3iWeyZ0ajFQrAV24n2R5IGwXSIu8XnNxrvE9VYo8E028l6c+9xTO+Hte71HlTCg61SF+g
hhijG01If7IcN365ha1VMH1Xx7upZuCgMjOp0gxzeOVgKOTSOUrdeR4SAOyVy0iqoB4bPh0b5g1a
LMZ3yYLoqFevt9x6lzL5oa+Rm4tLLbc3pRL3/drh0ABea0Ge8ZpNHPDw3Kob1X9qcsGvfXdbDToc
lUT+oDNIPXmpMUMHiqOsfmtDJln0z0ZRMsIn+8JbIig/XP08RJoaobX6vcfKOpTirZsUrCS1umCb
t05Zp45nY2SbG805UOMJnMtqqSG75SdG2ruhhu0EfsfSdn7ksnmf7O5eZwHlWLaXN8h2U2BWBWJ2
u6E0KNrnaqGqwogivQw6ld8vxPrRu4epQCg3eBy1ytms6pww+rfO6YivbiWSnrjJbtc4OjQTZ4VK
h+qTxYbdc4HoNw8GM8s8v7UVf1Tw846VeruWDH02Xkq76C+sGNkmQVCcZkDiBNWxjQm1fmDbIGH6
Yc/2e0aEwL51f7N5RgtNReSQ62QuA1GbmsjkWCNfMiVSReMA6zvocEoP4p5VHpkdMJjEglRpSo8g
3CoEYtYIZ692008pu/W6nZKfZMEM9+RoNTNqwb4XvOvp/g6lZUFfeIUkNAlaMM++8bE43/ByMzrS
+o4HR7B0HUUuykO308aPpFZLv9FNKFO0AsPeTyX7gqCutBsW/21g12DvtPas5u0MEz0N9AgP0Tg1
lZcwO6wG551xBWg1AF80QQ99ZnC9FrN+SplEuoRZBjn9ALuzlrC6ldXDOmxkyebX2bRznNot5+Aa
k7BUoqs6XitPNknukxgd7tmZfqrVcTjnawKpBjnswvyGCn6POqWIdCHLrnSFV2uUJQeKCoIWx/Qt
gkRQopg510VyrniaK/g8zkQsJBhqS/IrQJz4VrNBI8fBNdZszupp8gnCLIOOdAanK24Ke7r+un4h
abAxZNbrImhmisEB04hfavPdTs3ntaYCVFYbfKOutofCHJ5RMzV7nuxJc6wPfMbELLQ22Pj5ud64
V+0KoUu0GA/waMW1KMsWb+ZJr+Mp6DYWMdBIclaQ6gP2rPvCgDLUGYh9ysr6iFfnuciIOTdNLAT5
wSBT9VDlytWqUteuuZ8a+dOaW4LRXm/56Dlfs5kdHj+j1AODxgCqSQcXEjeMhtR8L6PuZ5maN0oz
fPRmrd9pNY7zpWtVn7A/FrFMUadplP4iSe5Mn1JCuAJ2ytLrpHOczW9ozYsbSNx+ore/nIpzJ4tA
9IO+JM2Ko5lHhZbGqNBmjEqkm7XFdmyIuQ9NdXtq24G7ISe5K4s/FVO2N8ncBiCdfjTd0Ht0cs1J
fMxZ9t4M28c2ScNzNmho3ZR9p6k0PETleKblGE5Fxw9IJ0hBpwUm4jSn3Bte6LE/9FYELLZXX8I8
9lZH1Q9Y9d8RCzDQlCUhlzK9YWyNM1nVT6jiUx8DD1BEc209g/gwr6Oj8Ra9uK7SLcLKjBhrUSfn
/PUBYSzIfjLHRLwS0NqescMO4Zah/DQVX5lpBzMiCuaK8XTFxtOyR3lAVj5ymca3TUKolrRYxncY
g43tg4CHVmbXa6zm57QY3mw9vrSzrZ53ijOjurBv4u/ZlIeWQopjn/MCWLv+qNb+OitXBZ0ePjs9
00Pycu7jCmZuYq4QInluouvB9WPp2yllfbcZLGYXUARi8UeCIVw94hLJYofJghO/rsmiY2xrlKOF
cazEcsKJnR40uGaHeaof8SKHdiTyw2irn4wJjgYjH7fShudYoG9l1urb1rIbP/e3aVB8HrtEJA7c
2wrjA1Ns1wi1yD9WiEbvO/J9jYMlBc2jbR8dOBxUou1JVeaXnHWUY/Aa5tJ400VUeHZWPefsd5Dw
x4cEg+gp6uR3HTgt2S9TKPU+DcDbM/o2ktdueVYY69z2VUb4RcI2zymK40j7R4dYkkiqzw+TwXYW
6/nmqadSIljb5l8VS7eRnjyY4/mzI4o0TbM8iJuNv4D2pKpZn+cWcNq6o+/D/kN+nybvKkmtYfGk
mIlc9lQJGMamw+jp38MxqRvWEQ77Rq6sKKoJgdQ5F0yOcYUYCFuLmO2KjIfbdFxE80Oam3qEq0gc
Nt6qOFHoDLSfndMSQ9vqPs2aeSwF8ujY7FLQYu3bqIN8Mxd0ojaveRNY5B0odTP+FPItWMUQYslg
UXPHNjqRIs6/c3QYrDg8UnKbUNJs8ZPFqPyO7HXE4DT+05YHlWCGSjYsVut2dUnOrN7nmbU0EYp1
96rvOhQOU8lAgULWngJVGY8NuHxf3yo1KNr5kahX1MygG4bdh0Tcj2gtl/aGn+bUCZ8APEQlscMk
qyKQdrJv86klC9jDRakFZpW9g/3TvUcR999SOtMTe9LVH1WGCTEbyatK/Jo4KwKzlq9FKf0VK0Uy
Uenmhdt1cnloY05nHHhBGu9x6CPnnwnSLTYJjkpEdgbOEsgF2YRtahdVjD/kbHZk0nzMRjwfixZD
mo347VCSkObWc//e9m16LMi15WHyZkbm89aolYdK5BIttO5FK0eX5wYnW0mrzpFIqFtJDtUbaj0G
nzNNhiwhgK+KnyFw8FrQdyGqlCtkyBgPZrygJZZCz6FRb0Bwe85i2Vclw5dlQZSkEuIKdn061JZa
QD0SlPlT4a9TIcNGXRE3R/qNoznJaTNbLynqB62Ki6u+Hr47C4x+vXTkWY0pY9WYcGVNS4KizNEH
IjaGZnGcRF9flHzqPWZc8I6bOHmte56H+RU8HEQDRXKwzKyGLdMA7zTic5UxPTGVBakLq86eesOz
qvFMZ5t5DGFsV1erPZR0vSu6Ob3KqNdpLQw3VefxqOfU/Nm6IyqM6am38tgnQ6k75IPCiNKmp27n
CmAFQl/ooI9rL4bAsc1Ask877lCwvM9KwlCKj7QkvWVCE0KaKdv1Mb2mF76P000hjrqg9USu76lj
y4YtrAEu+yD2FPYq+TVRl1cYTbzJxGFAK0JwA2Z1xjSaBJXYb0dZt88IJOsSxDY0DenpLOKQA5X6
OauXZ/gkvPiJ4m+1nZWiQgn1CXoJNSRqHCc5AOX5lSnOg6Lk66Pe5JBOB/DGlj75BNmFZdGmQaQ4
G8/4ATl57iE1IxxC22tSJn7eVI4tgutpuI6b6o3cE8NVIbd6myTZoDAmADPOHrEwXOw4WrFNqtfg
F17Gqr2PUJPjOIV51Q8/i1k0XCk9GXosPx3lQeY21y+LyYUmzo3wodi5Vl3MGcpIreVAFCIZOIre
emZmWJ41MdkuhH1bp/JjwrXsc8TZ4cimkdqm1+4L+kb2FXEfGLZy0fRNOXZWeykaJSjUtvTQ6D3p
S0GAzpKzGJBERVr8LbPTKRQ2WTiTE0Vi+EVm4kR2RnOgFWDYKhJ4+yPLgI3iQGHhkypF8tHH49Xa
wManN75BWXNJHEUhusOidUaKs0LyfaoXmKcbi3pfQzB+QJlzMTLrQZek26tq9pg1PBL7eM+4MvsQ
AbFxy532ZqUNwnJd4+2Oq96bNqZ8KsK6xmDx/M2OZAGbd2BVQ7d64Te3C8J5SxvtY27ZB61h3G9a
JW+cY8uDA97L1evv4F5PfQbqUS20X7OiejVlqM/4JMfdbe7YfxyiuW2U14xY9GM+i9sprUDQ57hA
k5H8isoAUgRC58Ys40+iRcBb5/ZxVoCetEudIpWIX9D7v+U0GkFGueqnCotkTfPLpic3LGUEgYH0
V7UCjN5WAxU/V5ynivWSa1MZTIXg2tDNzxL68pIyRWKhqGpbeizz+87u9SuEkIEho+GglwI13JaT
aKo7+Q132eeob+dsA1wjiDbxqsakDM1H+j+LqF8czAa7XsowQvmiOL+dM2aiSwmcVTedQMywwAwQ
1joTUSaIkAosuwvEYkQ8Mu+EbDmvhjq0U1KjNMPcsfo7wk5fd/2EA1h0aC6j+oD8Cd2fUSIc6M/N
xCnTNay00VzdLXhCQpHEglutObSz6VYypglJO04C1F5uEjMDRa8D7KpmtlC2Up5NRbkjymvdwzoT
/AnDGsm7yVCP1qLmPuCkA/boPVPWavxlXhdP7/KXuvVbY2J6BCuKRwViQuYP/XHGoE8cb5/uwWQV
vQMyBpSFPMddOr0iY3StT9m3elavKzsQsHaDtIA+xBuV3pvEbghlYocdtZ1nrknzGEGiZ192gFLE
mCsiUA5ew2tE+suCdkgH7xIUmvU0bnlJCf/Wb3HPIxo+nzluZyZIJGyfhnxaDoVRcW9LyyDCNX7P
FgDeqfack5rtWqqMmHf05CylocNC67wRiMePOKIl0qj+jVG5zqQz+US0534NP7xeROHWfb6Fw6j6
bWLDfzad1205wYn4heL7G9SR+TCgJGhKJedcpjOSVUYAFo6oJMUuoddEu0dtTWDdopxKQn56Uj0J
PhbHDWecyybngRwxBPFj1B/0QaZkgxnfY92m+NQwWeUfei42n8LwTtepi0erAOitOrS7uMAF9Cil
a5/msbWJBnwnDeO7Mb7KOuPiHhAEgpSg57f1kn6pfID9pXmxxp5Ayagbo6m9dra3nvLKJ30dHi2q
OcHs6xgt1mejLffY1TwBGS+s9eJx0pv3CsWc0jYnHj8DUxzRhp010oMLPKbDmt+NCUwp9v2sq6eK
8YfTw9OYAWsXxPsNFhrDqZ5PgMZD3SK6Ky7EN125spp0PqRAVT1c7r8EpafTatmpx6XUIQohuaIG
DsvkoRM/ok2djik9wb6Etvsk4PrLjkBFdE9M6nu5YCafnfyoLQyrYbaQKVbYAZXN4rGuPXErz61Q
AplwAXfqISN2mZQC8kiKRW9pUHnLY62OzqU6HqkDWw7Bs80cnetjYomChmRM7YmFJgzCElkDuYU4
NSIgsyl38fTZGUhZ+MGg4L6NwCod6m055HXrzVg2/CS/KbUNyALP6Lre3haL86kzHgdOrgI5hV+Z
lBkWInJfwV28Z0cyGzJMwrCCxOpfULJQS5lVeugrjjK7yMORpXBB4eOWmOzcghC/cWYasvIKfQ29
qruapDmOlR3GZbW6SFXuu8kk3xG5cQGMfSRjvNNH4lkytAJ21ZrcwcL0hpw0PVaY88RWMp8ehFk9
a5KAp96ez9aAVR5FS9rmxRkY3WvXp8UNkc2PmdbhoKWgi6Gmh0bCwuJHv819aNHEuzXRJEfa0ivS
ktj/AViMBn9jM+5lPc92DInHCDiZuiTcsPFhNYvenRx0w5GlvbXVHtCaraG5ZLDDkuR63Qik0AKt
pbRpOH7c/qyYOjd70mnMqZvTCkscQ5lZXhyT85EJ7lWvqMrZaUTH0LD2lQGsfSV+VljSFooY2xoP
jQIKAunnQWk286ShlyojBK5J0TwkaUs3w4BLn1AvyqQ6WfmMRH3YYDg5Y4NSdj3XdboLDE0SKJib
ifIxI+wnQexwRkfxC/mD7rGrk6GFTOdAdOJCTzJXD7JSrsaJAbuwlZfWZsGTsOf3lpEeJO1WV8nn
IWDP5rFF2YK+QEomG2LJTY7LXjGDAY08Cxj+7yBeIk7i3A4cnnjqTo5CAVZ1NWJn7W3NkYFDBMm9
fEFcNjvzYwIkV9naR03ELLB040fPrgGXWQoXdL0QZv9QmmQc6ru/1R45CpzxbVxpMiM9oC9HHDaY
P7qof7J049vqTEXAYi4wtYmFFy0XPTxSwMYHQZVSAoI8FqwaFLU91R2noE0kUy2H+y3ZrmKx7qGM
xRCUKr4F1iinQrc/Isaeu4k2XkEmsQcfyctIr42FEy9ZuIVS23KzOIGhzdMGKvRTLjoRkDl4AEB3
WgvMcmw1qXxQGjJUMaqWcw/ZlNII9QixAmh9p2bu4sBt2gBZ+bICUiL1hhw1VFBZWk9+OtkO49Jl
ZrcC+651so7t7/yUja+kLcVeLszhEOv1z0W3+0AZ01NsE7ORA/oEArV13UCA6owHMlm9YmWUxFtV
2ig49WdjtE00eOkxM1qC34Ct4SS4Y5kB0kRQ4FvDhqyWxIkyKz4Vxy48Pd57S6zWnJc5oaldiKr4
o59O8YADwlUjDuR81pYD9jl/bbuPVZtfEHCOl33em7LGjiJzPA/T8AM8PYVCNA4BCTE8Loj3cNtV
e9XldABSPAd5TY8jB4YYKk7McH/WLF9bQSXvPVjt+blQtaspsujYZ5KTS70BolFt1IusArRuOSiJ
+dmZzj0z0fsiy9jEmeLQVkDxtJFVEt4P9MnKX2bw/5Uj6qku+e93csaXz+dfWI3r9EdX9/Wv4d9+
1f9PTA4V39P/21r1+D5+pv/n/3bvH+n73w1W2v7H/jJYmdA3+J9jG1j/qCH+ZrAy/sNwdleP6eiY
ryyBr+e/LFZ4r/BT7+wuAZSDz+OB+i8uh5D/oToYFBygvXilQM38r8xWv3sSLc3SdYzbgMuFNAz1
v5mttmLMwdWCcNQc801GpnlB9oecWQwMaTfcT1bvoJIx4TlMCYA6E8uEG/facGMjFzplVPhoU5Rj
xpYyaBiWrPDk8G/2d2tspHdcLeG2OcY7/QJ9BQbIw5IOe4wr4RI40vfkd7KBs1y9xjmkXtty+sjN
BXPywikx8t2CIkpgUJrzPwAS/wCS/PXKTWlA1xDqF+7pD1cVyg+kBiwtDHZ72GMYi8PCa+5W1NUh
As44dKqCVTQjDjqP2o8yul6L7DEm5QuM+fidjVpxatY6OyQbyRL9PEFN7xcbXKnDRg8Wj2uu3T+w
QX632n/9s9mJsyEyBfQxzfiDylDkVCY51bHXGuu1PjSCiPASVDD2EZBv4oRPYA+cRqL9twv7f/Ch
/e6z378vzn4k8tjTOLiltiMO/mZCGzKljgp87ThPdCOcQWkIMFkhKv3d30Kclhn8+2/4u+vtr28I
PkkFrYYJENXm798wFyjsrYRQvbah+J9op9r7RIyj2xhR9Q8/VPHfX51pCEcQM6BJzMrqH55Dc7Ez
s8/QiKTRkpzVciW2tF/vI8Gkmwx3eadVzoQtplafDUMJ1Apu/jARFDVrryMb+dscKm6v6Oy3GiRq
c9mk/3C9/vf33bIw9/AmaBbllfbHv5CYi2g/NipvaKBhS4WFoixJGZ+mxSvpL8M6bm/qyM7+wbW8
P4X+5j7c3wfyFzQDzgtoEnA0f3zjCdCx47TcJ7ZOj728OHBxngaCzZ8IHvUSHfS5QI7MnvDRIdsy
ggRE/CKFzWDUBW2SNsP3a/dhJr8cJ7V4IF3hiXiQf3+5/A9voU3fyUMTWInEQ/rHjeEIkgJJ2fqa
P6g0PWV9xZ3x02FYv2v0V1ew7Lkf50CBkQbIvLrfsZ1B1wsyyHfUckkwzcPwszHrJwJn7fDf//u+
uHH/AlXwczR297+m8epspK76fr3/7QaCbrpo7DlKL9bHizYr00GDN0JKDkU3BDCSsrm7DnGEqmfL
1Z91OsVPkVoCqEXlJ2fR3xj7h5pJFaoxpAuWQ1shaIZP5awz9mjy4jDg+mA8kQTTTLaXWNcfFjs2
Ny5zKzRyFfdPPLaXvlr+qg9+I239Riz6nZr39eoMdBUWF4mpWpwmv7+6WqqNI1eUblOPUGl5nMk6
+mRX48dND65aJbVC9D9HjRImyd/w9n+r2kh5AlH6DwbyL27gHz9nU6oGF6rB1kn787mhNWmDssIu
qcg5NxwIqINKDuSsPvHYZJgy6tUBSdqVVMjuypzqDSDEraER87ZlShglRnOIcj2/y5CnrZqjv87D
zAi3mCAUZ6EhN3ruVU/YDffbGc/fdLdENFN9jPfAwHyEDv6IvwiJFZxX6Dd7RABmKvwA2j/80L9e
yp8vleNLCKpoWEf2H5f8SuqnRkxHyVjRHPyVC+xkOEwcZMzosY+gOvTzz4E0nyP4tLCGwoCXQkyn
xNi6K3sZIo+QYOvUaSUJ5UwEBVFGLIK+0tNMIKj/8O+VvxOFvi4SyVGrszWl4KB++f0iQcJdMpqc
S69atntSA7Oz2JvhnvAHcD/RzcTy129LKzuuy/DkNKjSp1QTB63atoO6vS7M2b7XI0HUmiWZqqXi
vdPT5BHbaEsqgw2EM7GO/Qqgqdik4pWiBQpbGM1u1dx3ijK6teLutsHaeoH1ZpEsvTSnkuQyXNHg
nAuGeEjJ1RK5lr1dsrnqA7uKzbDrElrxtpqfYgP9YszS40rSELMHRqYxJEl2ytJ18yo4G+F/cvZe
y21zTbTtE6EKOdwyZ5GKlm9QjsjAQg5PfwZA708y9R+r9r6wyiSRY6/unmMqI3LRV83nBoLLgQTV
j8QqaML3hXGpHPsnjZ/BA5JieZlGzhYMuHiw236Wye2Dh/XhVqbT/d8PH+VDmEcZmkDSoAgCg+3D
27tMjcyQg7E7LaU+OsKkdPlrQNCSJU1D0p5OesVoEyqQSjonKiIoQnAjCzKOSfArRiqFHa+mbT/Z
rJunBiQMg55kGfIAIFWu4punRl+atdzpJPKjIXfmXcbKa00eNrFGxcam636tKim9RL2xGUAoM4ot
knb4hW0MXIy6+f7vzbl5xY5bQzxFyAHHiAN1uzXCwRBVrTM6I4BUrXqUEhwyGpGLFc312z6SftSN
Ka6Qwv//J+cYx7y7iQn9VcvirWCoDs0GRCB/3xSGHcS+IKnAKFzxLu7QdEvTIxeHkbf2pEnNt6xV
ww3+Zc02T709njLdJ5HWDXOD+3HchHEDVIPOKfM2tjATjyvVpa0r+EYq/Bj1Qn6kO0eb0aPbHDqR
LhXTNxaN5T1aagOMFRnkJ+HlzQXKJmj0Jes0aBpwckBS/H0USsOC69sLb65J7U9X48mJpPpnrHKb
//sk34Qz44oMdUTEjZQ4XdNvwkq/D+g2LYA5eVSEsGt7hms8T3t0ZEWF0YDsENaUP7TG/YTj8D92
0DSVEcTO2jHxGp+N717/rQytn2eZNOvGdMK0hzSuhQtn3Nd/76LxP/YRbCNhOrRF4vaR+Ph+XbFr
GmGpmf5caB6s8DzpzkZrhNgrvMhJ8wXLXtq+qUFvvDhIKXG79ilTcaGUsEv5WqvUkzEw/+6rItm2
itZdKCTZzsEUQXHUy85fjODjTZ61NemMxjlIerJ2CiqSAnTMJYIuvy71cJfpZO7srN+3hIC9l6CZ
LvBDH1ufilbbBblnn8IErrhGV0llUF+Q0TG0JR2QLomQrwUejAKRyzaqaKqxo64GelOfI+KMeZdH
9SXXeBTjCeaivKEu7Hp5/KU0EbvQa9OsVDv6YRNJnQw4aXQ0xcMnZ/RmzMCVpOv8A44i6zJD/Jsr
CVWcLcIygF86ICKXy+5i0bhCjfcZn9Fw6dBL/n99k4BM5u5AUsgo4MM1FEBOgidLEKPkzYiufaIE
/CTz/39fPx8vH520whjNKYpJS9bNjoVBqIvUL7x5hX/JTFP0R8+kzyO1oReQBdWxEJPK7KQHQEj+
veYPT2AOqQ2UyZI1bk5ulb8v3KCGm9REdE/RCrIs6EKZ+fRYnWxcIuYBHla7FsFKX9mfPQA/vIfI
A6hwbHg/OipD1pv1Dr0Zk1rEA7Xq0XH5KBew4hXxJpJEsjerzpylFtXbJOJJnPo5jZeF06yqjrov
4aay7Pzy/O8jcYMAHZ/JDO95YQOm4gIDbPn3oWjo4nNDbXTCKbFzQcq0yAu72MlS78wG077vw0De
Uj6Pjz42HbPeMprF4OUNoo3MWAeuZKw8sLpBa116uF67KOmHma0GzebfG6qOQebf7y/d4kawyR0B
3GSk/veGJmie7VzSPBolKOLWCapFLC67XxLJV6RgJwUw+kJUCLMolVIINJJuw+MvB9vh/lj6KNbn
hUOTYIoiDDPVbN5bsFeCAculQDLVzeBhBA7mjklN5xjLmMf9ew8+3sccZvSn1NVwP9NvMyoohAS9
Cjmly6J/UoZmC2CADmro0MyWzEP9k+fGxzeBafC6VyDHO4Q8E3fz3ZuAxnXba/ye+u/QTXexzZ38
/3IXmybPpylXAGzs9rxUIutIQdX0mtuSP+u9+qXvCZtaUaS0Eiwha0H/ke1oL1tJ9Nkb6MM1YZI0
0Dmq7N/HQL+tKtvTFNJqvGUQIrZPiRzg6fDZg+rjmeOa0xlXKGTCLEZAf196GCAFZZVTSbcGaGQV
zcyoTn2k3ommp3tc3n/++0r5eOZgkjHeGjOzRNP2zaVu+FJQhJXjzMqhwGZeyO1cN1rSC5/u2Rju
/H1T8QC2AcGSebE/rqmy0F1noQ0KREvTB6y7ruGgZPV3vt/qq3/v1/9Ymz1mE82RP0vO7eZZk7RZ
3rsldsoqzaHnOllmJSk2v0PFR2Ws+eTiUD8+bckBgffCK3sE4U2cvHc3AEPEIND9igZ0uZvFHcXj
xMW/0xQ4PxTgUC4F+MKVm9LN3aJNR6IUf49N+WSWbnEo1YysgZXeWaHCy9YSP5pWO8hVsskczz9q
Il10Mf72alqa91lllp+8oj6+HNlicvkOSVAH4PZ4jbzbeLcvUxewKseqohdeluADJ8HQLOIW0qzs
B/SSex3tJpp2j57j01D9fx07ON6MVMhWwh+4ueQ1YJIKTRCYJyN1WVu9/GMK2mhawSfPaam3eu5K
LtQHOZKHre4X3PF69F3UlXbWy8b+5Fx+uHLICSuKBRxYw9nnQ9Itwluob00aK7WsPnEw4GaQ51o6
1t7ym/CTUeyH6IDBiQ6zkewn16hxS8XGqKlodNaGF+RwJplQ8cp5Fom30qKH1iRUET3K4X/fGrdl
Ao3ECj2eeBaNjHSSiOMJeXe+axE2EGYiFxGMob/iPVcu2Ovw4GQ9lC+0N4twIANj14n/Qy3TWRl6
vOlsB9caPArzJiv3QfrYm9RC1MG7gD91ajdATuqbR7SuIZAj8VmN4OOAjo2mrsQjeLpUbwc5Xa2V
tunlCMp9QWeH3l46J6k2GsqbuVPhAmB2AklrWNOa0ANI0h6o8YafZOI+PC3ZCEeF/U+oiv/L7QtI
DkObMYJGSI+J8TF0u4stp3R3OXb4SQyi/Y9VsbKRSAjCUPsQGLuM6bMwz9wZVXFMln53FdlUIDQD
DpezIaHzHgpTcF9F7a9mtG5MSODs6LHz905ZHcuqqUnzRHTQDsB09CSvNqPS5CwUde9xos48Wiz6
LWqSAXS/0oLdf1XoGl6VJRX2NBV3ZqTKJx/j311BikofNbl1FaUP/kCyinGashtCOpf/fW3ecFWJ
EbksqVjYjAgoXxjy+Kx6d20imymEPip5+rLSV8TyGM8mzaJj7Htnesq2E4mywi64X2C53i0Z4Prn
1NZOKU5AF7UPzgJYyL+3SZ1i5b9eXWzUOGxwLAbaRIQ3N0yJJ25KjZprr8iqbSrsObj+r3atD2vM
fOwZybwT6W8kPNAeZqRklYNYEcPWZ7U2LljG3BleLW+CGhKXFfjZPc/bL0EKWDFGZ9+E7ktjFpge
d1n7oMnY2Buhlt6RSVPplXS+R32vXsimgDCiI90Im01SDuh95HYjIFF/CVq6uLlq201SNDaB6QNm
hvU9ve/fqqFNaUICyAuZew5hP9wIWowXhZFjpUG8NBJ3AKw2VDh4OQu6GBxx16vWzzRHlBlLWD/T
L7GTBldfGiOw20ZztA4ahr+lSJ8shNYWcAeEZ+C4qW+Rsy9fXa2JT3IUqJvQco/Cr46Jb0nnLpQj
Ep/00KWCzLLKLaS6+YwUin2gOYUWdVu+M2Ed/KQJq90PjjnsUCk5+0T4a31UrUqG/Ny00pcaDcul
yfPgMnTebys+YIYEHDly6lWUwCI0bTO6y0oa+IfQ7lZVPKhzg86arWyIlxbs4S7psM5s6Sje2U2I
AAZzgoWpFcVBweXMj0mtS7zlNyggjUXZR/2TX1pg2GoVSk71C3sa40FgkLVTBf05mGv7sxr7eZBH
krELnciiqZY2Mlhq3lnVMrp/0uwnTLVsm+VlMZdJQJ1KkR20vNyrVqHPMLTVIXtn0YGHsFhqsXpM
41h6TNIvZoFYxAwt7Qhm5gztxFhFTWitXM11D7AKTgPOOEdSDhBhaMhDiCGvq96zj6EdPYZF1qMF
sX/VFe6HehMyZCGJ0VHhQ/WHGVLomUt1wAC8raFyeVadf0V3EDVVj21ccZZ8QCJ4BGhAnAzAoT5j
IbnBI1XV6IfKyHyRG3a1deJrP6Q88B9lP+NK7YJsL3KXNthBNHcaqiDXA7RnVc6wbwbNhgFiK3ea
BULb6buVhdwOuVy/aCT0fnaNYV9aoPznvRPmgXm0ke+sFA/EY45abGaDecHiL47uorj8aiRpdudE
5m/T8LNLVbbBPMVhayzniVT+bSWBc7Sj4UU391bd4CheKeXRV7oHKwuddVln1pZm3E0jW/3DgFB8
Gdf065mqi+8cioUYZobkO/EOfSRgvfyoBTRBF81ZabwGOHpsz/IYtfFgO/5GM5ToLDu0uZSt9Fme
70NkAvwNHD0wWnIZvIFuYvWxpQsjWKilrqKBiCFez4HfwxWBlMhmfPYKurHCmJ7F07jAYtQF/eg2
gem2g5BNlaC21MjxObVMlqshQtHgVTmRbC1pCsjnKS9/UHAQtvCqPMCzeG4Men5TKaW/5L8+lPP1
efu+IPdhaMTuE6PSIKLzMCZm+vvVgMqUo8vDdBaNyMA+julXK2PUA2iC88jO6LWTv/x7lbfhGQ9b
Eo6KyhNoTB7dFjizosXi26XhVAhgD7oL0CdUG21H6KGvaWGrhdoth6B7+vdqb080qyUqpGxP1ZG2
iFtccGhLwWBUrHZIEEYkNg/8MR63yZrfp839v1d245pNtww4ZFl1KDATbVDuHA/Cu1cuHrlqXfqy
O2vSOts7Ck+VQBnCmVwnPXgimC1DV6GftomCUTpwbyhh8Ml7//bcjtsAA8+hCYAGlg/GHHoRgQnU
kJlNr/0oAmOj1dFc95URe0Yk0ETFZ+nrDyHltFIubhP0M9fTBCl+t+M0YIMV6AgpG4nkqhvi8JGF
LWLgpl3yykUpgVOJp2kkX73kewrkLC2z+OGTw38b6I1bQWmXS5eE08dxcddnnjBsVJE9vgi4xRba
glMGKM8rKJsjmkwc4Hht1iSHGAE6hjltcPRB46ILblFdtvVqqBVjkaHW+GRgeFtjmy4NTgcqLC5E
EsI3TxzIGWCFM6QJ05i9EHZ9NttomRf1Y2bbR9mJACEoyc8yUbKnALBcWWwH6kk+wvkXKVRQ/cHK
uPz7iN0OV8cDdrVv4XqhtnJzvUpSoSCpgAZMmsE/ujV9BoMh908RrozIUmDLBV23IMS8ax2wAv9e
+W1qcFw5MTnZmclS7zavEIWiDjKET7O6pfScJYzOvLH/8ZO1wAbnrnsfc3KKkYdq7CrDDZqjxg15
d3HiEqmHfjawopT2fD0Uu8xy7k0r+qZiBSfLvxCUoWhLsbB3tPSXH4c9JGD1lfzYj8pPvzllfWJs
SRsxXdCq737RjGbYlLIMY9X1jmqCltVttFMh7Qp/+O1hZjXm4POVk1skWxl7LuKglVcCtucMV0OL
dlWZPjmDBn3LABAhqb8YQhO+ulA2I0fJNmnnhnTHr+tBF8sgAZVruBJlDm76ZTyM5NbcPWKmMIPz
9TO2VBD/ya9QlZOlFrjFnBLmDyWqwrUyKItKB7jgp+nRrdrfUiqaXW7pX9zArTc63FvZ7F8refAO
hd+sXZpGPJvOO8300lms5quMfOTBTIZ9Fpe7hj6ofeW7r+gYx7cUQNAhMeFQF2s7+SJk/VfRiy8G
KCJ4fDrtFBI0Iwq1J56WS6znxVLYyHKM+N5sSSjJQD/mcuBuBgURYT7EK9TjcNCakVlD59xGdPay
4ho66U64lkNrW2GBsaIXCwCcmT+gOnkEEifPN04LkAot0CUQ/WNag5MY7IPS4eubIQVd97b93cy9
+7LQfpoDCp/cKU9qKZ660Fki23Y2anIyAkGLBjXGobEQLITdOsPXZV52pBCR5SRzt0Eqj1sn6f8B
ZFTt2EQqo6GRv0wSancjxMA4+u2zb8QJHfA2M7emTxcjsbEp5IWl03bg1LC+Ey2CSx6g0dJ9bWbl
xaaTyef5vk3gqHjBrCrdh1gQ7bp+gT9HQOOBpvcLYzTJSisQcRKeMkAwgJgLA0BMFYfrqk6+VUn4
ZczEr9IUDU3gJctStZ4SpcUiAgmvc8h97zcDi3QWptkrML1gHmlNtqTL+RUM5osOjnxNpyqQxKiA
HGX6J5iKVd6+qq5eHkp/WBRKX8yGklNkmBfL/pYi49kQSLQzYgmwgQLamPu71MamrtBHc8AFmXcI
0FG2IRUzGFSU0AvgQumz2PJmtoyK1MAcFW+notsEKe41BoQjZDcgnNK7KAzKtUWTxKIKlBc5pMCT
Wc1RbSy0KWkMy4l+O0kLT0mP1ieDAWFoXTQfAL7OHK3bqUaNlBScZW/i/EyiYObQFj26MJcMzNAv
ZY8xA0U4d6sgkx/QsV6KLLozW4J4hFWroEJp6vqYeGr6UTfUJTsTcJAXrpw6W6fHg5zBXBUZi2Eg
E1TVYm1G4kl4dIsUSrwyDP+J7hzqckEnzb/rrZojOYGqDinYwOVGOkWhXK1sQ4IVFz1JRTicde5k
u4j8+z7tzpYof7mp2T7Eno4imAuNkesXDz1eU7U/JbV31kaosvFIDoPQKOZOU1EoyVuB1AZyHEqm
CIoAUXdNl4CvLWDY/Qrz2KJVCZfFyFVRR/uvTY7jL4ImMaeEqoSwecvClNbmADIjNvzkTDs9BkOS
80v1ZRi8gD0uWNx9yXvxA+sQb+NiKDcrGiU56gF6KjlbN0Ykb2JJzx+RjKBSJz1CiRcVuyVXc5pr
7JkR1fJOqe9M6ofzvi4MbC29dhZyRPWBxelthLVAonl4XYcyGlvpSyFidM1Cc7eRP5SzpCJ6Df3n
0PDpiC/BVDcm5ROwA0qV8cxHjzuEQKeVBvMBUrPqzOh1mjAZzKxkd5/xWEFaxQgzq0u0Cd1jWdZr
Tw1xdaK9oCPbwHu4WcH5eWliem9KqOaHwYyMQxVXLQ8KLGD7RN84Vll9bz1xykAGqIZtfud1fvBL
2302eGwtktB+MRJsjQjNZNd2yUG07ijLt3ZRnz8GMRDJpsNsPEAjBHralF+jASSj2+p0LSGLP2ge
/IZScfbYexrwM2U0CCTs56i24M5YcBPiagyr7bZZ5z6NVAboyJ02/sl1ke+s2AlWndyLWa5b4r4Q
jMK1wHuc/niFwUjAszAAi5xTAew3IFxSf4NIcu9cYGQdJO799CmhJwA6HAJtngTR1vQlceEp2x6T
xiOpzCfdkOcoxqRBWhWqtbc1zYbmWXbcccJ7SWKemLpcxxt8JvwXJ82aGWSI4BgOqveSgYcdUk88
DNQzYIMOZDean2WJObFWqe0Bv0cOxfinNcv24DROAL3Q7KCVABZevf3i+V53nWb67jphPITDmhrD
87vvpuVMn6dl40DAEquqOPVZ1W1uFjNNfPNdNkBJQRK9S+HEZIOebQkyKlTD/HFSHL2UJlPEDEUe
f99+mv6XWum5HkKxCVXJZ6zXYo3ONY2mpkzVYZRnOuivM1U/TH+uv4PD/Q0v0V1N37X//arEEFcK
D7JMlEXbSBbpD18eCeGAmi5Z1CDFRNK2UpTUeVECE+dDPf0hhR7iUo+mu4Ren13LG3ple476ouU9
4jyW4fplQ1rd1S+WM9pr4Ty1Ms24fSkxhJ6WYTdKhcd96V7QguEpVn617UF3H6GdQ9bOuWHdQbN2
VhenX6ySe9sMvecc5dxJrxTg9OP3fqCpwN1lbzN91HLpoqWefjGLzrzkHg0U41R0hwSbIUgYrCdD
ioEIyP/GPSZ53t2Hg43vgp/ft7nmP8hUOx4iJMkzK8S4xM9hANLS0h/T1DoXchKBCnMDHB7C2NlM
E4eGMI5RU9PaxqzTQugRRWodNxrxSXNJtVp+Un9bYZf98iyzpROmSB9MpINrX7K8nTJ2i4oatnFh
FuLr0CSQET3xq0/A3xt68gI1ArPLqMJtLCDkarD2W8YYfD3DQfg+LdbvrYXjGf03wKDDvDas6Bx0
arbtQtWG36BH94FVWjPMW9KfprqbFh/mcjGzIPg+GE3prHK1qXaZaisn3v9koLtYftWdcjctn0fs
paRL5kV2sWwv4CcfC0fu90R9/soPsuqJZp3rHjp2OzfzTHwfHNAORR8rZwRh9kbBfgcaecEFk+c+
GAunfKzT8ii5qJRDXOz3bpGmT/BfW/oyTDpKQzl9wpNBWeAOK6+nX6VODldhEHgrjGPSpwTdwFoH
K7OYfrVSXd7SxVPNp3k7pdT3mOUh05TN5KnVeNu7Qf86/Vghnzl7SrKb5iTR0jzwSphNn6Y/hf3U
9537ME091PWmsZzwMi0J2uJzYkrNafotb0IiGxdNxzRf2MbwBAfJve5AYCnlogx7f3PdiLzWl36n
Fatp4jgoi7XHUO7PDhQ2wO4Y7ss0sYmubS+7Gn2e495qUdAdRVj8zCAb05+r1UsrDgl9/cpLD5ND
5vSHCkpyoAczRyFdoC95m8aIfAv3knHy67dSdgkLUQLbYJa3JUxTEHImBztUWcH1ZymTYGRF394t
8PrfacZ3S80Tmu4k6jSowVmu3jms9cPixp+azlwOYalvp1/f9mP6+G7mQPOwJkk5f+Ncb7++bej0
w/TnbV9wgjfnFlnzMXzmrTru93Vj3qZ++6VVhlOdydmmhM4chGq+9VJPO1oi145gnMD9NTYNKBWy
P5Snlu/uQkwplKo4lk7ZFeuKkGcttaE3K6287Rdvc8suwsyyTNLlu1+mn2tVWzt5oeyui8gtzdyq
ijiACG7A6YyrnqaTS26DEk3FPMRYgGj/vy2bppEG79UpCl4HfUSDa4O50UGlg+f6URp5hUOOq0oj
5yea+7pDYoAIEGNdnID6jgZugvQ+r6AAkWFwhzw9xHQnX6bJsLG6pHXkHxoKYT68UfPezmJ7f/1Y
ut4j5t7qfpphWmQYFk+pXnf76yJdWX2GvYE4clzp9MdL/S9VJyd/lqG1zSs0fv86xXWzIvOrp5j2
7roWtJzfvVpou+siC6gUblb0fz7mXf2L+Kv6MzFlSo8QMSd2/W83HaHBV7OocfzZqLihTEqOefu2
VW0VA2Mn+7u9TtP5jGYR0snbaZOmCckKoM43g3Z73TBF6uGQWEnxZx7yWbAPajt5t1zJoHifMyC5
fjcdKBPzWKz2Qmfztuw4bkghDLa+uS670RqC3rSRN5R5qTDWig3TlG4i2tHHcwV/X2fc16ISmj6H
GhXFtJeAqI5n9noGq5xiqQ3l77pMRtCwwWmMX7/tt8ZYdG62obm+rsc0igjORaus37atttRkrmtV
t74up42J+JOoxAV3WjeCP/wcjEK8W27nRfW8Vct4fd2+SCUj0Uuev2bc9+dKoDDK+6qPQKdOV5cp
4b9iVwLU/vS59Dt9jkGCQkg4HoPSYZjtZG23ui6zlhNaNau+Wr1tqyfjGJXQSbn6s222hqDaSJPV
tM+qgpikks81EOR5wst5Xengp/K95lfAKUVRX4bCqE4Ko/zpU9NXxbpv6Gyvo8A9Yt26BpHYQgh0
Neeo//2RMf/aCaziEnVJeekNqqEyqB7KuI0PJZuP4xTX+dv/8+v1Y9QY9tFI5PU0azLOP33lcSbe
Fjl9FfAVcNtuKRy8G0y5KS4Oqdojw9I1jgV8Gv+kiRWctNRaTctyd0VrkIrQVH3FaMM+VoZ6XS4S
9/ICLck+jsud1j7NP32Fwci7tf834zTPNFXjWdZxnOrtK6gu9vTVNMH1+1b3KVchbo4EEnr8aS92
UIhLaTT2SanCxdtXTuHKpy785lhAjeK2vVDTaS+ZJw2Ya1fLzMiUvR+nT9NuKxlJGHyJVhJizzlo
sHidF3LFcjnU4x4aPNzgnSbpdtoYGyj3scKldfo07atS9zii5M7/OSt5dp3iz0kaP8qu9O5QNYmL
4xdfXc9qO04xfpyW5nrFb1evcXDIiV/bMvxK0Vpd4bdur5XcNy+1nH2j01OLs+jV7bxgG/rDsARv
ZL2GRXJMBlU7ZWFwB/YVRY0OvmfoTLgLduUsExcclC7kS9dLMUYqQ4vMCHGgAcXqtVOHYk4cLx1Q
scQPvZ3d+4rNc6Ic1GNc++6i76NwJ1QzePFB2WiV8L6qUQu/mC5U6CZ8lIy1gacWSbEvid4lW7mM
KPLbrftKi9iBloXssbWt6IC1kQa4yfHuQmsEcjWwKbJuKM6+lTV3Fpr/6zZhXpXPA1D+kGai6IHE
xL3m13CVwo4EUYc+vgla49lWgNHKqj6cGygY667Cy6BOkmHRy6I7xGinQJ2N/50+M6b88z9NjV8q
s8JN4r+vpv8FRT6O28c5ptmw6kF14zsKhLhxWVSru8O7eaYvozjKDzSIvX1/Xcz0+W2O6WOeY8Kg
Y/mD5eC4qrd5pvVd16JjPLUOY/Xr28y3U78tW5UEyc4m3r3t4jQbHAM2+G1XEivlCYnb+OLdYblZ
/TS1VFvlFkrU5m3ePzs/Hqu3TZp+zgvrQQySvX63gW+TXOezhjJa6noHymFawvjnOvm0iHfbgJPc
vm13777579zdbrTo8CpzQMkurwu9OTFv60iFQttL3/38sDv/zTItIQ0Kc4sDb9EE59jqs1fMqYkC
5bw6J2GSbJq+77dmHnenQYff7eI+/ixS6XsFyOw3O5iZpf4LOBDYOobIT1AX0yVjVFBJQZnDbyfD
29l6RdcVXItKzdqvAz4YoPra3zCr1mHi6t+0drztHL26122adZAYhHtHF/ph0GJ9WefF8Jh2xNVe
rVU/K0p9zbhy3/dBejb+F4c09iKU+vouUTx7k9KvuiEN0NxNP0yTMOh5+rPFo8pTL38aqT86xrk9
tPFeX/aBpx+mFbcR5m1G19b302ZNG1iZPolf1hn24T6vzOarRMFzrldVdZl2keJIvpt22xxAGjZR
oz0lFCVmFp1HvxR3IfdB83s8bjhqWM99CmAo6Nr2hP5k2OJFFG8yXanO08HHLSl7zTrvfD1KerjA
gCj4IfkUJxLVah6w6MhXQZ46+9Iznb1FoWLVWGn7UBeIpYt8CH4oNtDUcYvH80rNgKoD70WkHXG+
K5DOXf/0ooPx5FYagPQ23Mp9sZTNND2l2JRsB4dekkGrBeyctnu2YY+CGC43tq8od0kBFyjCrBQB
3cBL1HVRt1pFhYWBgdaVMVKlwHiOAO0ZzkOnOMU3XFHgvBTGoz8QHAEo945KG8BGbXiLpo3eb6p+
BOuMgGiTB/aOF9ZXGudp35Fs/9QoEozCVNrkOJcSAzXp62Dlr0HI0L8qtLmFB9aapsV4G8VaQtFX
LY8QHNv7AGsv2aR/aAg9DFMsvTsaaoa5VuHYK7eUNcTzrnbMh0w/Bl2+5J0YLABfypukjpTnpNR3
naIBr2Q53AfRA/1N8SIZ8jWS7OE+zSlphMjljrssch/VDhxlqQEdAe2fIXEsnmUMaTg4aTlzenNj
jz4IdoMTjoZpYwOU76moRn1wLx5EV/2QmgQmjOSUx9SXS160mliO+P0FTjoPld3ndwiF+pWngUnW
nXWBftqjJkT29RXeZPqSdjm+pKrUnvIwi+aGClmCDZPWTVmZ5y5K5HlZNziqIUBVajd/zACrrpTW
anba+IdkkrIobGOvd6F+1IrYO/bmgXysBqCGb+gD+wmT2SSy5Su5TX8pQQnAPkv8PZSZbONwXI8Y
y8YrDcPxS9ycK1j287okkgRL488tN+2+UJQKQuvV9Lrix5DnT31uNU/4a9PTDQqmodfnWIsuxC2m
UrdKgPwotgdkCFYQvcgqYUDrksZVxSGpCxz4DKk9ZqboiAce7ZRsnA5D4iVCD47VVpmvJcKhe5GO
NE34CRRNX/IEPhySO2OD1aDzAonqIlpJvvgpGnSd9lnDxSOp0EKswXNM1UxBR4MKQTmvWqmfmSRC
Me0Y5VRSuFPlvv1B6tjGsk0JX3yVtqEssr6Xikc2IlfjJWlXevEtVd+YJYZeuIEpEFUxa4T7qiys
RvbPtE8BbBuARiKcurQ1Jhyqu6ks0/2eh9Y8j3IUYQaQGtustDNsS30jjL4ieaqmlyYIN6ru/4Tm
HZ1SJzQXgxIlNNvo0dpLQWZMh0gIj2oijparZDxYlUTgUTRuvI8b6vKZ4OlLPn8Vp9VwjxZynvex
84pKXJqZOcUyCEm4u6XE8nQmaTsRJRcvccTrgOcMiPKgIIOmpwetAH9Z6NkOWhsI0eJA3nvZ0dOx
Cunq3/pSaOw8TIGKTCRz3y2qM6I9e6tmFqjcylxpiYhfiKeGRdvrO4a11r3V+y8Rg96vbljYoBY9
cdD++p5M6Je4ytytLKApLNKmOXt4suxSYOdHPc/KhVxJyaq1iQhLWAsL2YqrHYaw6c61xm5xrzib
tXmQPK3DMtjrD0Yfa/u6f1K5fe+cnISqSB1rl6dZcIeOfVmo2kKCJ6QYSfKad5azHjIBCW78WInh
0mDOsxjSPtsoWlluohrvoQEO6EUiQZ0N8ovU9cXj9CfuH81hxJX1CdjKINSe6JfgsRuRZYOgZFTd
qmvybJHLVrOBhd0vEKxmxwH8fU1kuLNaocFvjW1IsZkNAgXfGw2DOy4dqGOe9ozghRcOflMHGhzI
twmrnheJ0Fdx7elnraYFV8GlO9Cybq9it7oXndTuSz969eD3CipAtanTW0nN7l6V7fA+JG/J5XxO
0JFuByH8XW7C4IsUybynbkM0YKKUhc9p3aeqeABQPNy1DamfXnqNKAwgqQAKKKjBSdV9FgJww91u
pSNbXxG0D+vS8XDkEbJ8ajSGN62GbQcNhnNdH6w7pwRLWqQ5peo0/WKUorzw3Ke++ZKPx06MjaGy
IjhUiapeP0qqsm0oGHuj7j4VDs8+ozgXvk1PI0WXsxbJd7QQirRaVr3vP1KVFpdEGxaGp7j3vDke
qgEnwjaw5HvJfZQxUbzzY7U7GR7EZi2/Y1v1rcRja6/gMw3/0aD8hTXvCt8g+MaxtyM1e4rB2b8G
ggteFPlBuGlGB+sxpFRL56PRPOIs/tjU+SjcLF5746UPDf0rGkBlidCm2hmuKGmh1ngICTvZ0dqJ
RRnVJYhedbcKecovoXpb++lPF6aIwYLnABfLxGyLuyGHvtHnqnp2yztCumRd2plGcys9WrQu/n+M
ndeS20iXdZ8IEfDmtug9y6t0g6iS1PA+Ewng6WcBmvnU3TH/xH+DIAlDkFUEMs/Ze+0XpxDqwzJE
v1GUHQ7LUwYfdkHiJVgT7T5ZxlYSZ/1trJiiWZEDPnrHZ5wO5DX6QNLIDijdigpDVJoX3DXGxa3i
jAI7TRe7MOqTIQCD+jQ6P8ED7mXTe7CEw2iTDijHtKZ2jkNOsI4TAAx3otA9U6agEGVQZixDcvjA
h7lrgQbp6ATCekhy/SCmCvgmkIdLZ9XpkzN0iJYt04RtPuPuydiJiLH7XtZoa7KWXiWl3he+TLyw
cVEccOVnuxIm+jmkvYblHPqpTC0wt12Xb7kh02iJkk8E3eGLB6kWnoN2osAeX336p3R8/fqhDUqN
aJg0pA8/JusxA7Q0qIEekNdW18q6itGxT4t8NZLyRDwdn92fL29eXL5SbL9GgTROIUEbFIAypPJl
VtCDU1vdykaA7mbx3a0wqwUlBOIy2gLOhZdbKZSgQmzVVzPYpLfkdnvV4VB+wtizGdVF+4403XNS
6vvOG4AaZICezI6UvZrwKdGJfekxyieSHG2v7sCDbQCFpAZmbEKCt4gImmMWV9k+dcST1mE9rxqj
v0Ijrl4SaqXUrrzhVrh2tSoqjZDpFI1yVWXZPvFjYBjm0J80s8P5VtHIhe3qNrV9zcJmq4sJMX8E
GSRNIYN0qRPsVMOtkttgzQXLF3TItHAtqwH5guhcbMRcO7dNS7JUMr1lsobJLIX5aRfeV55kN3J4
x+fU+VTmUD55ISMFP267jWFDXQU8bG5dCj4PDur3fW+DvFdafuzAkCg/G2esMrHE5KmdUkrB2ypI
Pv26ry5Fms2J5JAdoaavFTk6x1qbc6vcsCwf3Mh2aEbBppWoTdZKeN2ta2vSxcCGrmM5iA3GzJRy
gNXv+ghti+sTR9j2gf7T76lwu6V7D02qNvaMPtEBXm1yoQX3MTik3TQ8ZyUCMWNCO6zq0VpFXSvX
LY6EW9wnn1Vn2YdewMmwg544gRLcaN+21o5w3Z/VGDvnEOHdQ9Ta8tJUPXjiZCDiIwwtLs1EsqrY
IkQ005wVePPqwetGBlfz1YkwC2slGit0VwxCwUnG9Kwmw22fwyK/aqqMKKvks3qV1hkpDSQGhOZt
ZBD4HObORumF/+IO1pZag1ybhOY+jIxUDjDEso2RTsHHGJSPpYlX3dPc8YJmo3mwW2juqeFHdxyb
t7o3TELYdX+VclPFcjD9cktqOJ43nns95M/RTUSvbaOqHS5DiN/LqsJpV9Rk81RHEtn3PRLjb8Kk
wzyh4ty2pJOf+EOb65ETH/XhKw0qcRd6pS5Qiq785RmNA1f7TgPoETXr+BnbEpV3fcn0KL1grrUf
pSm91ZT4aL3a3Dxp7YfFpffDXFWBK1dViLS4UdW4qT0z+04tjpNvmyuG7XBjBm+hCuovJ0lwKnpy
3ObuSAQVlhXUydynsz7s1piq+5XIexpU0gBiRZLI0dSQpzgU9S5IHr/3MmjeGI3gj06C6E7+NrMM
YxIbZ0C10JTg7JsjkmvrNUiMlpoFDQ4SHwcvs5+QwQl/TRIhlAUJw7yPc2sDkMRFgGCjn7PlEVus
JBc3Zg4wPyrBXTEk0edDw71aV2XTH6d5tRaM/fHP04xGz447/zZoM3UMGaP8bfHntbZCipW70iNb
UaijouMKl8c1FH0IF+GKaLfuEComIIW+t9zQPcL7gMVfDtqdqOEJ6LLj3VKjN7jJ3e041OCh6ntN
4a+eXHEtEfhHlWGcDERUa72u7j6OQAoU5ExKAlvXxNa1zGAlehTSR1ZgpdkM6tw5IAalNW14y/Gx
xeN2LfktkozQM1/uSGU0+wtpVXwXRSF3qexCiDazoTfV3DfL83AjWeaKILv0Yteo11JRAXpoEEQV
kPZOUTOD6Uk8+ggddPZ5eI29MfxulAett5KzKbwBwjsRnbk9PDrlkO4b35dn7HDkHy0Pl0WaNP3W
oTc2N0/zM2EayqrlGZ8bI406h7m+PCfqAqy75e4bHJ2ssEJ7G1v9rzZpeVrZxOJpihqSETgd3rhU
nLt5sTxdFjhv67WmEyxtDMHODHSJNKfoUOOwiDrFo7hT4qGIUrmZ9HpCXjePqQDWrbwMyU3mjlL8
fjEsGuyiYtwUWBIvZCuNBytD/WjVINzIQR2ci1cAy5ZTeK9QK9UOc2zR6NYJoIN1Wh6JPCy3EKD/
Wp4FXmH/9+vzZv/e9j+vmQyBmodldRbop9CX9T4kNOO/X/tzeG6q/8dh2piTTw1F+Myy8//v2y/H
Xw4dCPxfiZYd/p+n+q9zKZ15CLJsbTdusM4jkqD/bLOs+NunW57/b8f+fQoknZNjC3vg//yYf3tP
PwcjqBT2+3osbwmxcV+kXyki/fLm0aki5mOFO26cbMy/GyGxswjAv0SN/BzqYXpFqaWYs7ewlOdd
zZgUoV77Dla92sSoIU9ML/W7yqhTLRvEIjhlJIG8SduDWWLG9l7zg+wlDOrvywaMU0nR1Kb8uRr1
jm9RTdtBNNo7pfb9soVBXWBlc8e7TZGnMfZFXD4VXvblVWs39LGaJThGS9ewzhmRZNcatefvs4vi
AqHvFH9QJwLeaqj4GMagi0vPolIwn39TiJfJrLJXu7CzveFG1s4paqLvEnlfNvA7UC0x5PhHEYTD
0R4Lixu+631Mc7jj/N2YcpiI/uNekFVdc4k1RojLrmn2wsWn/oycMtuIppcnmVIC7LTc+f3mRhYc
ydLO35lfMY2jNLqfaGc/J2XytRzB0ptfRTKKZ4NK1MH2Ams7Mdp/9zL+3eb3LtoIHZznabcZPHQq
1RxsyxzzM2RuNG8QjSg0ifUIz07WWld4bsCH5w8OEGFN7mb70cTcwKbOKI8eP6lHpCaMd+ddZRA/
k7XaERuOLJHIMm8nHDG9Dm34uBybgial6qR2HknthWQ9VN4mG6bxIwzj9bKF8tD2zaT7a2SjC4cB
VkAqRsJrJuO3PjBXJUi3b9Dn3W1QtcaecFjjdRTZFa1g8OnNGDPew7wS0x0jVWn6VZTHwafmmUcr
cfs34M75vnOreqeGLP2Gvp+oMDZoajzDNv8tZyjt2i2uCjIB+tH/zJzyjXFV+uJI6hSBP6DWIR3m
u0tQ67wemXZMvLlIT12Xpk9FSMj17x0TsMUYIP1HK+afXFcFc4F5D7N+zU0pCa6ws63j9wrYPoT7
IY9fl/UBMlPc68IlT3rSzsKgUgaNKviUPRSzKPTeK9clGqcwY0S7mvEWBtph2cB3BxjwJD5f8KF4
Vx12OZNovhf+MLc8nOQrFTln78UWIZVtV3wUjDmXPYNIyLUc+uTsNIN/9n3tuS78a1m3xTPROPlz
M5FpSewJ2UvzU9ym4UmY9c/l2e+Fy7Qsbab+9HuvLE6OUQDhUTd7h3jyMnwsQ0ZX9XzMRCPkLkuA
f8vW+u+38DUkVFrNYG/egho9wn+T5Onl6MtrdvgkqzZ5Wvaxu7LfyMyeNssGHg4Ykgd//Dllp9zn
OcLg1miGE5cL8Q6Le5+QNPqsEBQ8YQmiPl+I91qMySktqd4vTwty4zZG46JXnNeGFaPRvOJLbWl+
E9Ty5GeieNO8mLwqV/tYjtxLlLJ0k6f1sg/ilnrdiVIdln0yYbwWWiPvnQMaiOn0fPUS75ib60vZ
liT3zm+EYaPYOY0dbblkiPfcsPJVXemM0Of3bRxnF6VV9dyQHvEkqUAvO7k4CE5RYUsud+zkiXDa
TKRN8e/BTlHPWJv8tvCyrG3tGwOR+k3ZhnVryNteNhokFXQQo8SqzvvEsHPXoorH3+ceuuWrwKt+
d1pBwPY4PixbmW5VcqNmppF8Jsqc6Hv/zwI/K5mWspsuTuLVm6DgcyxrlxV/tlsejSW/d6ksb/1n
RW4MyDiW53JEupynWbz724u/HzYa9bg6Nw9/dpw5DJS/kmsG8+kczWeUjYGkvDmfUtdXyamQ4yYr
DNw1f3aLi67YG3X28efMfx+JWqizwTfHcO5fuzjSBiicjuL3YXBLznE8FNRKA1ZiRCuhmKeopRlu
Q6PqPigNQ/QiFsE2C/3sBmN8oYTjMvi2w2vLHYl/gXLF7Ff/Dm0pYqc23BuDHN/tKl1TN/VeBzM6
WhXJncTAxGtdZtND60TitixC1Yqbsst418rS+feKLDONrdY5QND/uUfl45ZJOafVsoLCu7gth7K7
SkPwVFESnPdYXlseGeBZN2FpM0z/54qYzssG4hDcoH+uCNIUn0aaFji2/3GoZkTeFvuhXP85/LJJ
SQAp5lOP1uL8sZbXlsUUh/naQday+deKtK+DVVWL9t8rtLYxVlgPjM2foyyPqNpx7YGrt/3XCn3A
4NGEPrkf8+n+WRgC3Y/RNswd/7NiOQ0MtxA8DYPvfl7x50sMc3w6onbF7xXL2mWPUfeY0bWzXOif
h0KARrmkQ3/0Z+PlUTcbsK3Jmv69QrXqp+cm8eFfOxC1xdzQkb9fT0psUpETI4jjAvCIljcnKmrI
H1WCMTt3RfqoQqMkNNKIH4N0qjYBE7h7WZn1JiQy9a6ERheMqcydql67UVXh3IM+It+LqeW9LDK5
yf3GuKs46TeBXU73nHnBRhmOukfURHm3uL+rhl9f3mjdXZnjxHZ+c49KS+fdVH1HCWtwPLu4qzlu
GCdYdlcT3V4VaQnvljmsrWAlmLW7IYsuvGkRxcLAzoIbbnd/o4Tt3mhzBPO7ObeSchGfLbLwhWsa
22n6LSIJC3pOON6iDrNEkIYKi91AyDlGu5si2mTLr0jcgt7OWTuSsFvQIghzaBJKddVWpWV5yyNR
b1Ve5rybjt1MG9Jb2ZHalzdjfMPt2m0JQ9SuedPIrXKr4Mom/ZaysXdV+aS2eWQ4V5V6wzaI0KpE
RTqxlnjjSLQE7QYJ5W17MrZ56Az4Jn1zq4Jc8Yg+vKVIf/Q6ajbU09/AJCADigc6vmX1Zjalfg0n
73NZR0YIKkSfS/Y4bwqWJj7mmj+slrWGDEiVaTp7vewK2KzbKukV22Xt4AfBWqM2tsPPbhzjvJ1W
UJDJtZaqP+lD4L4yV8YA1RVw4+enNIqah0zp0++nTFVnS1uQXwLZeK9lk/9FmqhzWbbNmuSTWWl3
XdalnngTdRrflnWWVj9Nca3vjSrJiB7yym1do8hHA+VyJY87KIlu4IwkGNvmQyXdZJsbNL3+voFF
mk1WWf0JVc7/bJ5oMQ8hbh18zb8ux1kW0TiRuwhk31gPTW+SNct2v9/s9xLTwQ+6AoQ7ze9dLe/N
bRc3lUZMmqVqeUkAWawKlRSfyvGfakCcL1USD0dCYtMN8SnFZzPFZEy66bduFkLxofDVBYX3Ycin
ONbzT9OwvY0Ca3PQAKG/uhFYxXk/15oIay+7EhtC6D7qUIRxq7HDWBc2rl+rveU4Eq4TwJisJ1xQ
2Xpwcjwl7zbDDqxhZv0VpdNj7bvVa+Vl/d4RyMf0Mh7fg5ix8LJBP4fFjNN4rfBaXnDTOOTLlvVX
OUKJK3v6PcoaYFUHVMfh7r8ovfq27Fm1EcFrhISQY5pDFcgarid+Hn52ye/3rqFlrFUeKDo/3PDq
NkGvHIv6Qt+ruSyPMsr6ZwuR1j9f/v30P6/FDXM6tyTLZ1kRaSbHmNcm/3nUdRN6nSqgHMHrudEW
w8O/tnP4LFShtd2f13+/z3/OpmtI7LBGu2UEQrYf/3Hzyf5ZzBsSPYM1C//Tv17/89SA5rLWrJ7U
wv/tXKrJGk8uQJRlrfHUzenVXlU96vMiNyba625xLsvsF03aZNs4No2tRlAnyrtDZ6EXiPwc6BGz
kjVQyA11LQqCuoieLKkJUL1kietaHD0tr9Ug0tYpeEf6c/orqJRBMQ0LsYgZ0WUIrJ8Oc4g7zUVz
TwQZIdHeFD6bTnMg+9HeFegpEBglvUbsl1rXmCgJD05fByPMiJ4rfwRF4B/1KR6uZWJah0pNjy2K
AD035hxKykG1i77PSSqFQ7YsKPMTdyeYrXzvGRJlLVzOyarUXibNSWlw++OsHx8j0a2jyRzu+L0A
NzvuU0RgOF2v2IfJoSFsa+gu5rI4JElDmk7WGFxOQRqkBHXsQk2mO2sOJnPNPCPSqs63vq4Nz6rX
xisozYsmKagLAiifDOsxyYuPQdrxTQuC+k2KAUVwmTwtz5J4p/0Vj61974xxeJz8Mb8bza8UOuGl
zeMXNTragWTwiDh2M1tnUWB8RP1wLIg2xBIftQdTQ2NqN1G39iI05jofb0MR4CHW/eG+LAQVjiuu
1ms8ONWHVzlviAgeasboZto5t47RJEpbzz9quq42dMDG/RTW9jfDnbYANN+aAYUjVfAkZBQZZiam
06Q6ZI1yN9xrjzFdxBOWEtLJ+7D3NzV2lAdFOvFDZQCFpSZp7zOfW0PMWIBJezuBisBPljd45oT1
EUMNWtsOBdS6mVvYyCXwu9HlqYnTQrvo5T/QyF8sI0lfPfkS2G52TWNPHIeS6lBVZFfurTs/0+Jr
HTjpk67Vr5WV5ucmuTXDc+z1yTdcxIBWu+PgYAwQVfQX2BTw3nMl0VATuGdlN2fd35ZRWn8rzFQ/
pP2NdmF0yWM+l6B/95Yxmzr5JM0/QJXEW+rrWCxbS9s5Q9Gsy6zrHgvqn/tWhjX+f3xrUo7eypYo
aDvuyaFK9HPXEbGEZHB4j+j3QYog2jiKftlF/ssIJgMoueaugnQNijA/F6MXkqtdDYe+CZ1Vg0xs
gwfC2yzwqYJ6A0adp3ZuQhdU7wu7ih4bITZJWPVP8yu55KenO/IjpSh/0ShdPSQjsaRO5nxXhDed
87q28XI9aDHykrqowW1GjNi92uEoseZzcTJId8LVeLNoLuvJWH35EfGcZPaiVfW7t0DLqmsnEBF1
VYgDuSVbXZmUbiyNOfTQR0+G5xVHL/a6ne1G8Zm+ln8ISyF30D0furn73Sqfq4fbpkeN+OdTiHhp
FQpo3Iwy5L6NzWIfJc0A9oeyx4gZ91PPm7eJyDFc7IEFYKZUVzMOtgYXOFObyMzMvQ8v0a5dkvYk
y5GgnvbG0aPP+cL/f7UqgRnRqI3yfWJJdS71Mt9H8yPMSzm9X5UftKg4ahH9EcLpcnXWVH1z9Ewc
wkoSRR1a3n5omcznXdfgd0/VvYKPhO9AlqveTtIb3RnQGEgiEEHxjjaJkhs9U9OxCqNgxaQfhCvt
qRCbwE4ggGOEYGbUfwhE7SAPvMZMDW3Z1Sdrdvsl0P3Pg0khyfNz/2jDLCF5lzTJdPB/VH15FoyT
L5beNisxc4tK8aHi5mBUDcA88b0kIm0zOkF/+z1OljfJzfgeNcJYF0SXrIN2sjaZCLpDpNdiS7zd
BxZtkrHrc1256QdCQGNvOoxwHXQR33F6zX5Cl7mi51NmM80nYmjcFYIIsWOE/W7QHXhqYu9b0WGp
Z6wimPcX+mbMPKKOy8p5CXMU50anvxv6qJ2UjYPeLIhbsJT25rb8k/YZwV9oLd81YsvevMT8cDzE
n3owa0k0a+2g69n1Vuw8N7N4PwzSi+dh0KKVepWafR1UYZ4DV9skY9/RAx7Ny4ju243N70CwCN+V
oTyESokVX0Ox1xUx3UldxnvP0BMcCr11bnOHRZE+wV2JLy2AxeeiOw1e178YbXWAcU8YHdPmHoPo
bVkERXP2hRmcBjdJt1i4odpPSXPXmECsPfxxB89j/ulXf2lV+lP2CdEIofkFKi58dK8pnXJbE87z
skhE8U7exdkkywMfJCow0XbT98YoXoQuk82QmN4BRLDYWHES7YwFH1/4jyWPDtbYlEdf79Mn20AC
Hlu+9ZH0+g+mAv5Xq7Lr4Fshsn3rryi2iy1IUns9B+U8DVrxU3fRqnezmiVX5c+ujcddodoXarY6
aqv4omPJPjAwzo/DXJPkxmwcwDPiogu6V7uNna1T89uIM/RAlu6Yb6FrXeBeaF+aB6lPRDJBSYS6
8yGqMwMJjJHcQVIIjdz6wu2mdeN3Jn5OIhzMsS1+dChBAJwF3+p0cDazy9Vv6TgOmkkfQDnDVzL8
bKUhDh6JnQc80XsrDrJ326yxawC62CD83IpZidHHQbpBKwQNQppHM2vzy9Fxu25j0iJFiMWtVM+i
a1tm6ZnLxsHIDB8JLjF8y09JRfZrNyrceLODgyoiLDdmB3Wn3QoZ+0c3S+U6GsPmOXPSfd6G5qOf
Dt06dhjYMlS+J7ggj2PndrT40AchZM0uPemakvkGlperBiP9W2VZ/arKy+ypTxKgcyLaeJTb9hIX
1jpwFLnG/nM+OdUc8L1ZOKQ+NeAXo1RI27LwHiN9lbJNNjLPjwn16Wy0og/H2Cb0lr5lbeMdIwsK
11RRJQ17vT8x8nYe8tKxnppqyHdRM3RHX0SKsNCKJEFqjg9mkhRvRi/Co6HX6UqlNXaoUv2ACcSk
P/hLGj2FxbzZdZzmxpEqOsB1oGnnd/573V6tJKsusWlt6N0pdHhN+TBEhF0rz3yGPhSd8OenOz8C
GpAlBlVGe2zvA5kgRFUjQPYTSb22r919nprGhgJPvrY0LdgTigOtG3kcQi1vjR66vHeFfxSJpMrd
9fFeMzVAIl2aH9Q8y4p1/cVH6riZMYvPvTw6XnC0fSt6FK6s3yyTcAqfQgYXo1HT3I/C9p4IWy2z
+LuHunDVwqXYDmM9S3pNPMBkYqV1i6TMLxH0dEqtsTJnl6D8bOOyeU2tvt1VOly2ZRHbnfHT0faZ
lT/w9ZA3jHWm3E7zj5cbHUGvNhKY5be8PO2r1t6AmTuhVs4/Ordd015yyJz0jlMAX0hodfJQaUlO
aRAPiSaH4r2nWtur1vnVeQmxjf601vquZgCtA4McPdzh6u8P0PogNRp25BJ0+KpY5EpL4d9MEsOa
P813ZeewPCrhhzoR5YfUi5+tWfNK51Zbo6BEQdMYL65SJyYvwS2zkyf+zeRGhAFWJyiQkynx0aah
d2aKYB+kRrgzNdxuH8iqOZDg8xMhdPLk2TTgbNN0+LOI5InZr3/tCqBuolh7wcwWSUS+FYam4xej
eOEV/K0tgSyupu+eoEYL/a4hH7M4f/bpJpmVF1rH9yrazFhHMb7gutWPadLKH+OpHW11CCX8w6m3
jFMGGGMXteGzPQt8FYTkE+r9VW/K6jyG00NZuc5zMmrDzXbGQ0145DrqEERUfWRegEG1RBBp3oGm
ikiC8DONzGhjcdcF9tcad4em7oMXSfXVhektJzxwV/MfvMpBWN1E8+Ji8N/WUd1tpW4jiFdOuR4T
/SVe0jeYrfhrUKozpdENTzh5tLWKPP2DfhgFraB6s2ST71SmXYQ5ZZsSX9JHmpMj303jj6hR5sMU
jc2jGcYQaAYn3QUVkIAh9rK3UMrh6LUMUwpuvKYJNVNwkS2U53wzFQU9yfX8THON6sXQo/JBgT0h
D3nriS3e5jUmpYIknrVRWPJAYLS1Ajbu8TeGNxT34lV26pNBtboBdvPW1AH8HQ2tjSm07AlUTPCc
hTHVjKgsflADtK7LAn6sPAM1R6jGzQA4Ur3rsNcgFsq1/aQLpGGRjcsblcoGcKFCZ81rjqW+S0bR
FPVCiGC596b1trZNpcj2NDibsENTOy9CzQON2+vOJg4G+SwJz2hRElwpeM6DLOPiqfRd2C1ljNEQ
G6+2CfeLQ7KJKts6MRxxHghSa05BnkYHzfOZzQwO+cdp79C/DhqRfEsrsjmbZhCrzjLHbWoGAnRH
QvaPH12WhdLKbx0JPRszaVv4j/X4HmnzpcKuL3YwZDcnC62tKSLv4gtuZgx+prNdi2ojoQOhBPSH
tSrD+JVZ5bdKmOUmLEpnpdqmfusIO1wH3HQfamF+TF2Y3EJ7Sm6ujIa9GtvPZNZKl2ncnWurDshX
R3UTVen874eMp+g0tR/LCW/aUF3Jdkz3WorIJOrhWTax4a4bxa937B4t51mO2FvMoHEeudPn60Em
9h4zDVknFEHtvrzTAhof3Y4cFN9FVpa53h0szZowXu2pNIyN1uXVJeUSbujxgdElUjluOhvbH8yT
o8F2wX+yWqTKep1rBzvhS/UdxoypOydtk9QzOhGEKiLbV7ERxiehW9CMrIK7vTdlZ9mWByH5QU0I
OLfZjLQKo2FL3CRmN2tE8a4+Lb32ntuiLx4KS+EJ5hb2gaUhRkf1gSbrR5ThRDRs3B4l3rELydkk
IDv83ioDIYBDwPymCqxXvtDhoWgqopb6T1QsBKdj+rzN1qojap7XZrAmTpRAx8JzaFkTTnQNRsxv
mAWC6zRUHffvGb8qatKmMthN9InHOwKEQzVHf0mzQAU+q6JpkK26GNtMbUfGF/Mq7mCV/MAc8jMS
qKWbrGVIazOHKNL2qdH18EBp7zqUSkGDAVSr4Yl4sBk2nAoMf4nRoRqIhgs5JuETlO/tGAzaT3WS
8Xh3uIS9AbeGi5ZmG6uPmhctVuHdqqZn2hfppqc2fE3H3VDFEvxooh4LvXA+tGmsSa5E85vpZbst
+1aeQRy76yGlUR68EGUR3HQnIsE7pGnA3WcVGkYEKa18GCVXHWX2zdpEVXDsGF1x7cnHJ6unx6pr
xH5PoYm00Zucl6ZmUBJNARd5bbQehtQZ1qjJrJ3UZXX3QvPHkKvxW2omBz/Le5Rm6fgtIUIRSmUM
RtJlxrGoMycbZTg4Tcg9NDX7JvmVxCL7lmlpuMUVqgM9DKpV5bQdrLgeAx8FI1xQpfPETSO64xva
2SUTjsGQH3HYY8/qPxCaM0OqtC8bSME6CMNq65izu8X5TkildzB83XmQhq0/txRrAM8Q3k6FogVi
2JTftQr3E7EjgkTh+Gdrt8m7pahRS/leyZl6NmePp10s331j8HdlBXynKoioRuHs7oXmkxGCa2Mn
ec+nMn7kMkDbmZxr3aimW9fYLx0DlYo/83fKMCdVeWsvrJqT5lBHMhKqgmrQ3xeodxvDUpis7kc4
uNVJSyp3nRtadBomU3+wtSjddnT/byoT4GT7Zr6s+j9mRL9X18GvzvcepvxH3gzxDGGOn4ueS3PQ
jhg5Iv1kymfPq4Dajj1k7vkyy8SaglIjP1Sti3tkJX9NprsuhrfYoz5YeLF4zB0s/nLCfSsEaCIj
l7uGzNSNTydsU4cZ9T+/8J+KsajXbY/CqZJZuQUsQa9Ga3BMTP3NCVJj747ZwNQ7eHVlQy9BOrtM
H8xjPU3veGexaQOQOUVW86ZxVyB7GiVF5Y/aLe18+9j5xrSCH73OMpfajkZGfNXZb1lSIN5ICbC3
1ZsPRudLE+alb/17VDfLeDQ5Draxl94QnZaF5bXIl4L6XDqtfbXM5Negmhbk+DCLbAZ6NLV9qmK3
vi8Lg2qtZWr11QuRLHmRv4WaF15aTW92YYxJwa1t7R6i9NnR+JEg/tamiOWHEPkqaEEiaW+ePrrP
QTJlL2VytLLpU0Sxxb3bohbdJPeiiasNtpLunnnqWyStZCs0KVeIm6YbY61T07beusD5NCEOuo+x
NdxV+DU4UmJj4TZkWOiKmAmDJK74llVTb5d6S1K2dPvmvp+WcunEOZOsjAi4QeumxSWWYQe7Kp1O
ieveCpAa2E4KOsq5PCyjY/49LpmwxKm0BBxG/FJMoipK2V3ywx1cd1/NUL4RY5El66+CCvK6FY3B
VUkjcR26TTslOw0vBEM4Z9eQzIxRRznn0qIc6XpFufVSV51tta0dRhmtbgLJGdNN3ubk0o+D9xTE
GboJ2klI2alf6SMByjkRhwReFUyJSv2kpeVeuXirHOsCQsgATOelJ5hpzOcG/0PX+MTZ4G4nRPlb
JtfZ2aQQrkx+hBgWwk3EJ36UtEBXyXayWp/fvHBeVOu+D2YAXiDnTlJM2PQjMj4hMnxELmeSMwk4
uALkFiPqLW7KcN877RWfePmcj6D6zB7vSFmNXwzOcWYEzSVLGv5hCZWkx9M9d1Vsf9KCABODQAH6
S/IL90WIVUaP4YDNmiEZBi/QwHCJMQxpdLP4SkR7g9Fa/xUjMzbbMHpEg52ui6zemK0mPkvKySum
Yum9Cz3ivBr/bjbPUzBgEuk8+6nx6i9IiLtGc8J9ZeSffoFHTENS9xQ9yxnr3YWxPDewJQ8IeP+L
sTPbrdzYtuyvXPidpyLYE7jnPJCbu1ffpfRCSCkl+77n19fgTleVnb6wCzBkKaVU7oaMiLXWnGPq
Wyz5SN6UksNjr4NfQehGFMXzWODfmod+1eCJwnVSEOBtk35mkfYRa7F2jmJQ9FbLvm01Qb23zWjZ
2E6bbh3JsIPTP2ggjW6PXjwNq4DIslt54MgF3z5Qj8U4199J3v3UYDC9FlZtudhPSy8LgmaXNG18
FSwp3jwsEYMeWX4ODQXmVe+uA2VPF6bD2HR0zkbUIh1Bft86iieiRsWE2ExboFsq6aHahHwRmB3R
I8ZtNCjNLqar41IBdLqBn8C2B0TddUNAcRc3NFQAXau9wvtFHWD3YXts6Bq5fQ2jyA1ObRk7x7Lt
wtPlgwEvZMfMLrqqhoK5Zzc7pzmunJNcP2v7BU1cI4sty7nqVtPLAibgOKDRY9PUwsesRLMscqI1
0dFP95Cv8XnoDeeZtLf3dpnOJ3jF+kaVOedmBT2MnujZubOn72GLeyZwdFyzDOSXjgskQ3nP8Mfp
Wp8MtAV/kAnfJ9ZvUMxEGDZSHwvHqXcmtPu5vG0nJzmYM4p1xGjRdWooGd0d66TWzsyY0Sw3tjZZ
275j1Wo4CHhKw6Kpqr121Dm91gp3fdHCLggtXWNC2b6pfX5KWi18MBIEbL2VKf7cRYz8AzlvEYEb
ELXxmXKCBe1JUCMdHRn7SdF7hs0JkFWmu0+ppQ7REDwh/+bKrAoLL6H4XEaLSDHGqoaAAbKIBnRU
XjOsSMppx1P60hrrXI0dW20ov9oOSGCSFdNetB4TKK6bWJVgd3BcCes1DQvlBPPqMIQYKqaa25rB
0eAPebjei2s5GvHm9QAF7Ubfmm30pYsOilk5o0bAJfQPwQ9/xXCTnakxa9dV07CgXf4ZwTuLGa6E
UUBmXteisc1pXEc6EGwH9MLc/SQL/68/xWa2//lvvv5ONm1DDET3y5f/eSxz/vvv9e/835/589/4
z1X8vSnb8kf3tz+1+yqv3/Ov9tcf+tNv5l///dFt3rv3P30BjjXu5rv+q5nvv9o+6y6PIvwq15/8
//3mf31dfsvjXH39+7fvZV90628L47L47fdvHT7//Rt5jn+AI6+///dvrk/g3789Ru9x9l58/uWv
fL233b9/k8L4l6mRiowvgF4g68Jv/zVyIf37N8f6l6Ybpgo/mR/SL98pyqaL+CfFv9DcMkEQ4AI0
Q1sjh1p2S77Fb5NCCPrAQmU3MHnT/89T/x1R//M946X4H5D1+poM8geKM/01wjkdHWyd0Ohk/3oJ
iaqvHBZBwleUzPEKkjq2yFSFF6xDpbW4J8r4fpJFcmN0WX+0pMYymTcJ3rTAfF5YwsMU8jNmyLcJ
hOwi8PzGBvELo6IwozbaeC/64amLY3nuO12c7RmcXbMk3lJZ5W4a+pH9xqnf0gc04sOj2uW4MLh7
xHFtt+ybscQcF01XCVvyMZ2Soxap7c2SzZDKmuQBIgGwlFQPqZ3Gf4iJ/TU+nBcHwDgtBKlLSwUy
vkLh/4C4NtIqgtsSdftyTOJzb/bTFYpL2EjKVR0N8DEXOZAGn8y3sVLs6PmUuz6U7X3aocI2dDZP
p+nyXVOnOoBKZ2YSGjCSGAk6//k8kyTUoebTi2jaBgwUfZIYWGXlzeGUbMZAGR8KoKmb+fIZ471/
wHj/GuAOiwJQhaUbkhQBoRGy9ednCIumtwZMdztj4YNlMmzSkmhfVchYFhG/0C3C7J0Zp1IJcBEb
sLVYoyufbZuW5qKFEBfyZkfhq3nFaKonbEo//nA3/Q+X6F/eBcswNNUWNuBjSSX+K049dZwZCFtk
MV5JG4+MwhrOcN/eoDMYzrQitAMT1xuTQc4VSIHeC1QJ4TfvyKkuHOR8Kju/Ji1mlPwo2sxbUJzO
05COXtuwibcENfhJKgLfySh6LpU+7LX6UDrOdGsi/ZyUxaaYIbslMTP9H2Dx2oqo/+MdyNPTLUO3
V4w6IdG/ZqczfbGNWRUGJ+GS4YdgI9x14Oo3TRNnD21vdm5ihZTjUmnuKUK0a1GgtIKDJbxCRoZv
keV9UAXev24aPudE5jRVUZG1al5dqx1XLKkm6b2StdupJC5SGqg4rIGp8gXJMQ+JeVKiic7n1JXO
KVbT4jaMgQL+/fv4a7omg1aVddBmgkOGo7TECpT/w90U1joUDjsddrZSHStyTfsanmjSJPFDX0qO
A/M4bkem7OHU74N6/mbTMPvssX/3ap2/LKIKcFpATpRKoJ2SAHNmFNNx+PuHqf6yqa4P01AN7ngm
Hg4U/V9uCekURK5R8O60UI5+JWd8suE0ABRN6+1lDWB+mbhdlCHLDpSke4ObuB9X40WiDNMtZcVH
GMXx8ectXsyFAzfEtySurwi8wrVicILBVe3W5Go/SLZumNVhvL2sA+2ECOYfntGva7zFVmIKS3UM
MiwcYa3P+A8vPOeyOOhgIO9w/RdnIxbzjvKfYg2H1/fltIKoWc7DFkBrTD+nHjraJzmnvSV6aPrt
fOochi5mK/K7LgujPZMSczfL5Vgx+vQvUUNWFdf/EBGq/RIwwBuxhgtIVQgdZTTe8T8/7NHgSN5H
ALOLsCyuFa2VyL2Gc8CwaJPXfX9U7J4MHpOMI5Etd6gnn5upiPmB4iNQJCQKRwnOUb8wnZkxhJfo
jgUGx8tkodTH6FQXWOXW82TE9GVr5JJiZTSfLwPPjP4Bu+FeKr18krBi/ACx8d+/M5eAmj/d+0SF
EjjJVm6vERu/bjAzsN1qmftmp122PQylq5LEya/UcZb3/K2WcT3TtJoExMOwnu86p4JaGdp37NLw
aAp7JIZJPk3aP+0Mv6R+8Opz+auaYQDN5JgifknWKEpr0UfUDDs2e/0w5ll6oD3dHklrxy1cpNqp
MKuDpujlPpyLfmNq1bepsUp3mqjOMzuufeHSvaxe//410/56NRucpEyVV4v//yWANCQhUpIV1e2m
US3pnyXtXTuhilcI30qnK3RTTIoW/Dhuqcp5X3LicjXhwhqx7kplJDMsjeGm6c7ybkmw5pmK5XkF
x0/G3JxFDU2DsPLFi/KyYKqRmyeRqteXpkriqMWBmIQe+BQxmoWVWZ+6fjPPiRuoy3QVmZnY/v3T
tbkYft0gHGJWodUieOXe/cspJBrrgK27HHYNcz5cWrM1H+OSTKFKJM6xCDKXXizjyL70iGom2Mua
n3M83i5qTTDikN4RXZtOM+x1MUqXyJqBPpnT+p0o/LIUpGfUSQ4Te35Wpfkt0tETyJCNZWX3tw3D
bhBCxU4wyHXrWB28OMICm5fxQz52pHVUiKcy23THmd6iolosJmqFRZuuKpAqYWKVsTe6oiZXZZ/f
p6lMPFVQyRoO7o94qF+i+HbWamYWkXITcre4RpWgNKo6D7X2p1FWb4nV74Hp3fTDMrpTHZ0tWWIT
aBgdBRXBnAXBTGdrMiYfUX7kBuR1ukleJ1sc0yg9I2azqtVvrCwztk4cUs/zTxt5++l0yk1QLMeQ
i8nL9E9TK5nvTwhe5pUjrexja9RvjOVWloOHILLdRm06U38olWsmpraDjXU7KcfwXisUFOadp9a0
IvqZFkms5idKUzwNU+BpQAD8uHQqBIuk1RytsFw2uLco2YNqvdjiXdOg24ws9mutUU8FHfS2JNaj
DQUzlmjpNlNYu8NSYKQcYuENnNUgET3F7fAxAijweyeHwIuVMKJPkWjxsEOGVHpR8x40chOvyeEF
494twEs3T8QVhzlI58qTMJwP7CrbvvyqA/iToSpJjJxp+cv+JTEjwRSFgZheOd+xsrmSGwbXFR+G
9ZJLW0znVvFEu37xUGaFG3pNqlsY4sektc+iatS9AhoUKJPJXTLWXmimRAMZKPxKbpxoLp6TXrgZ
TdVBjMSzWXt231tYPyTv9WCG9KR/j0YHZQeUXrqDGahgnXTFmPSBsKS3FXIJ24BHrcL2umBUcVit
F31We0rYv6mtoAeLWpy8BsjvBl2b3kFuZxb0EsiOaxj7JEmxbdFzCak8tnrPcKeKczdQtFca9dKL
0ePLqEamFN3NgFKJ6hO6q+nl2xwum5K4DzdqGenBgld9ScAEgO/mStWnl5aD/9R+13GreprRvNQs
RkHf4HTtzk1t5IRvFE+1DN/KwXpuaF+uAE8icPNtVZJRVnUHZJ0fcGINL5/6F5S1YMFAWpiEm24K
WNkuo36/RgLo1iOxiSJVJHamzvYYHG/Zthf6Or1PkmPDoj2d8jghCDDAkc4jOE7TSRLk5TqmeMRP
HkHHCgG64cx1F6ycdunQZO+G/dzx8J0oTL2A2xLjvi/i6joprWLXqqwPvbl8s7O0ezRzAiNMojAC
MnCtDE+t861Q4hdDNyDmUsHRDKcywjvFiXQiFiq8csritlMCOG2jM99bMtvXFfpYxouHSS7tLi7x
oUyZtN7zKxGL6KMnTc/Hf2YdY47KZ81ajslEAgyTH/Wmg5V0kI1oURBiO65blZZIIYxH9JFbTrrC
60MQXs1EPGLamI9yXYhYN5QHPcbEpau59SmizMtAiwNZuQuQdm7MccJPrVXmN0PcQ0qZX8q1K4S+
dPGcUTO/DVDkQKqn5TmQg/7cGyPZ8HhYZRdXuzA0+32VLYofxpV8XSiEES9Hj5hJLBIXGExMq4ZA
1DU3fKPW1+jMslMbMNbCJHhjWw1aRxQcc2UPJ9L/Xtqiy86iWb5VdSrvw14X91ZU6x45mf1uChiM
h+p1pI7tDWmU83bBeUqZQCri+urNcn53iOK70Wt9unWKyaB4j59pAlevWaghBxthAllK4l9kvyNW
Yrdq43M6p4IFYU6PxpgCVehC9a61M7/mvXOjEtO8OTXKIQ3kR2XkxyKO6JIb+dWlxDDpvm+HcEkh
fw+YMZrqOCh9c55HvTnTPdSSkbpX1e8xJ0cPbTtofj5pmyotN0appl6aWvljrbXJXYNBoHHqdNsD
KGF0YSuPir7TSE5BBWTTlUapOyuNudFa4bx0Y8yEdum+FGntGZUHp1gHTw2qmd4GlS2xXKjiFg0E
jS2ncq8C7zuquPPcMcu4rPXAvF2mutwPDCk8Ljk2uQgBa2rLZ7uSEXwPOcPwsqZbVBXpOSydflMo
eP2a3CqvHJrVc8vKACkz98Zqsl4om8+ZxWoa51ZFUmdRHp0ZW5IDmX/Xsbtte5qozJeL97kFImdz
/DwyKUseC0W5v/y53S6Dl+S9uiF0aKW+wnbSs4qJX0xaEcYU3Y2chTc/NbKzpTi7fgW/qGpdeVRP
5vaCX7vAYGrOA0cRay/2oo0euUiOnyB+w9jEh8tn1dZJNf0Pf9As5KKyPpheDBnFLaNKhR+HlqYW
y+8fFofhODcJJOX1GxK8kRuW2eTX9jKfud7nM63qundLx2C0SUf88mcdt//P7/6/Lw1U3Tijqiu8
w2HbylsrY7ttZk3eVh1MLI7O3SEhLpRJ8QhxDrNhmqT25nKKzhNJ6YCa1CcY0KBNXT9YddFdtWp7
LqPYSghGiitaOyPUuxAtgFJO5Q0Wt8RF8hDfOeXIeSfPoXGX0jVRO95VCnvS5UxLC/xn38aqCYlt
OwUsTV29Kqm4SlcvtZpyIYp19DlagdjxwmumZ2ATwDMGLNRa3iz0EG4PtuAR6rcrERjtlakC3CXs
4gnp/cq7vJX6E73WlomPsaC4J4kHDtnqhSJMTyRXP79KRrvY55wEurxnsVBMjevcVs2DgrQ4Hiyz
cTXA0kcs154WzQTi2QqsRlTMDoIHGFv2Omm+fLh8W64/Yzd1ewyriS2PzW3IJRQSXo8Q5t/3Mmi0
3qOXcJv0xsuIguY0JonFmab5yqPRvqnLgnM3Qi3MzG4OVo/o3YqXDhyy9qTaDey9mRCRWW89ufxc
iUp9nm6DMZy3haXDCbU4m1KQdRt1MNUnoZjbAoGKbzLxA/alVQxzau37AgGmokK6LxKUX3PBEdep
Nx0ZW5Gacp2l7f1l4q5aVAAl1ORD6DQqldykEuIEP1xO1tO4hrJZRd+cskIbr5r+abmUD3AZqHq1
HpldiTDZUgrTzRWYTZflJijjL86/9Mp6ae5Iwn4oV8icvRi7EnfkHTFuwTEw2CJAhSZ+lI/0NdNZ
AZO1UK2MZT0cRNs96U233Jad+NJl/QOjeXozD9h5SFMKrplSQfNosff3qZH7Q6XB3HJIeJS6+hYm
4H5wM8Z7c9AeujGKvikV1ga9kffE5aqbaZVhGzlkqsu/XUutOY4lNMwQvyCn5bF/KQghxiBwRCg0
cChH0EIKjUAsTuVw+RLaNDL49aED8JPIzHnN0Hr0PrpRbdP05sD5MsH2udIJ4zb+pNs17C5fESUJ
wQeHCJoZMZJRknNO7zLnqNmTskULqOH977v7JMjvhQTE2NXdqcUgMbgwl/JDBtd+nuJvhfkJBGcB
c5XBUjWS+DayicnTOr9V+uh2QL+5pHHMtBBOkFr2w6PkMbgzNCW0zYF9TfPm9w5anTvvVamZnzrR
TpaZceiDKwb8lN3i+m6KzemeCd3BXPeHRDPxQV2eusD7R+QReWWqCbdB4rT0FrJjWtJ8iEiYPPRm
ePu7Qr/uMNNfR4joLhvq4OQMZ7hQH4fJjg+FESa7Cs3Ws55NKGSFtkWYlZzD9MCirqOsSQ96QTqe
S74XWSbMmq3xaWBCftVwU7rS4oYZwyzYx6nocJUVDCsj5zxyyre6KLq6fDD05PZnO8GSwzblUXJQ
5+YzInETMwrdwV7Pwf8a7wnWIp6Xne4Gumye7GVzigQtQobRgzj2dB0Pbe18Kl1zjPpvzQj9qgUR
tScTbPSsuvnEEQuEZUoC2H12eChAsnGmz64yPcMeaonz5f0np/2HOl5VVqc+N3g7rzWC9SjSss2l
vcwpDrtrT/ggfPFXS8bzXkaV7iddTp4Blp+joU/GVp0ibbM0eO5DFvnNBU/PuQNsTTsaP9n1l8vz
8mdyUcD4kc7p1YiaDoGmLJtoSclaxKr7Mi4Lr8mEmD3fTmPRHWeMHMC8Kg2Exvj7l3iiMsb6uKjh
TaFKGbPH/+kz2j1PBt6t02UP1kiN3jtrmMfEy67G0V0oyysjRKEQphNTyFVyU91o6+ErHY3whLrR
WjNl8xORj8hoilySujSjWVa028kJ6h1dDNMVKnESpWLpTxNZkx7Fnf40li3Cqzz+/bPLd69+rs1Z
nTo7qQ2E6yVafvzZP04rUPUkwZfbqCxgxELCQOyqGxxB1gnEPNS2W5PggJw9mFuqCMwi4y7OOWRk
q+3gEhtfiPxlTIZmTQ2zrpi7W1dDly6HUsuuII8MnSvmpGRW3n/X2Sto2VEKX6mxV4H1v5Y18yVV
JzxKJX7k+vJnat/Yx1SFoTzX+ymZ69ec4RO3UxcyGSrzLdMUsbk0XhdJCQIjLyZ6C9+hzOviFpIP
JcNAFVJRNnutrskzfdj23rDLN0ri8Zg1LTMM0gkJEwwRtm4n25yvA6T8Pz/g1aI9sPbJOU/oV8KY
vy598mJpkt1kotLhxP0wsVahyExx9sYJdCXItEUlCqDerHApNSMS67Hb0KlBYw2s80glnuRm+VJm
uKDSWvkSedO6SmqLq9mIm/1QGhiCIqYnk8CXHSa6dMs6yrg4yDxSUO9s8lEDBWgRY6Yw4rq21JYE
h9LskHNEFlHf9Bq2iYhQmHfO8uhk2l2d3jlt+5nms3ky1q0rHfSV3Ea2ZNiID8JNcPbNlSCs1I6u
CjOQNFBybV+haHYz9Gv+MFrlGS5a4f+cR2C0ZrVeFlz4gUHMRzQgtKHher0wLCEketpisyJYp1es
b/rwNeRF/FjY0c0ia3WXp7h8gHQsW5iObJOSrXD7s2mpADLsLvOu0U7Id1Q6TK8i4g1V9do35FrL
h8heh0yc7MTBli+74ihouyPN5awQWqW1HbXktjEym31wDDdyHMZtQXzqW1YQMpRnx7QrjaekmWIc
qAU8YNmdUUO3V9WXUMrwg/aBN+ZDdyYMkH6hEQzJLehS6q0u+mATRJXSOtdlHRe+vbpNlE4hhQFq
2wYpEQuWWQBilCU3JLTH8jqdhoefIzw1Qi5mhl4AZuqW5DqiOtfhU66W6o4SdfZHWrtuWyk+b4/6
xNv5pYSG8VCM2Y5jqDzqYLX8WiORPu0T5DB2y3Z3ebXEuIznpoyQRKjzw+XUKZDXkQiaJC7pa+ZR
NpxoOytN7pkhD16jZssW7x2OxvWCAGT5dnkBx6XUMamhegWGWRxpd7b+z+13QW/op850X1nwQ/O8
HvyLp6NWMXDE9YD2HUroJpVWmXL9t4dENZ0r5h7PRdlh6lenD6Ep7b3MZv3cK/N9ZIeDpzW4MC5e
BINwk2O+2D+Gta5daEO6KbYQAtr66OgEvPN9gI+vaZXrSWSfgaQPhwtyQqe3vk2Xkd/PSycop4JN
vkHps/4qHCgUo70d7ENdm98g9jvo9Tusf3DGXzv0pXMYimM2RD2Cw/goSSt+kQHjhCQtHoJSux/G
qNmJPoi26aJqLzPgpwipfFkqzmMeLEeVXB9v6vFYXFxygV7cmMAx8SGJ2Xfg0rhtW6YnvaigPapJ
85L+gMEasSECvy/T5KOOguQYha1OKnNuI8Ki83qpLWhBzXvCNP3RBj1IOn2u7SoVGBTF4ijN+h4G
Mn6mPHwsWFG2CoOy42wxcQ4bnlZbmMdxXpbD5TP0V8thXP/s8hni1QymBGq2TND/qtO5uZ/yJPOg
9QEqFX29dltbFh72H0q2nCHJOMfZU6yt/zhzOX+uKsa/bUwrLVza49iZMyljY8g9W4jxGWO2PJCS
0NPdfI8DsdwbAWzwbNJjr2AJglYKuPfyPM18BeFn6Paienq6zFg1AwDIugVdPmAC9Mwux5XfNj5T
Se0cLua0wwqpemPRU4LTK7/GNkleQIFV4lL7W8atUyYZVQzlio2SYNtYln2OW1s7ZMsK88NmbZlF
Q0eneONV1G5A1ZsIZwxI/FFivio6nHAlcaLzkiilP2bEpa6LvMYVsbVQuFrIEH7WfD0ozX0/ZV92
rNK3yI4KTYMEWK0DrrfA4IKNQhufpxUQxii6yCu44aWF8PfyWShBsFYBs0VLxUaeKAuGbf4lh8qz
ZC73kaQYLeOYcE9b+4GPHW3lahEQFWUUvajrPEu6O5rwikfGJGSoknJiNI5xHOSuROe1kXP+Uun4
AWJUap7dr919y4mg0MljmRF5lzYEezrIK3PgtTqYUyxtkas3aoLa8jEcmxMxEM8scu9WgoiZbYjW
jYj2Rh3f2wFXeWDRZSXCgWYuKR/GPsJyCCwDBSdcS0q+ydyD7gj3aK2KjdQoRKMwfGXojIOSMK0h
196VokFiN5M3uzY0NIArrhZm3xe9gLFLUruaAddgekcubxa5ik1iKRAatwI1c2rQnZTRXhSDdJ3W
pLBisE4CAJ69IdpZTpu7BV+5QZDdTAqoQouWKLs3Gnc5JqzhiLE9trNkKyNJwy2e/boKvioerV8L
aPeTSPAMoByTwOehAMSnQsyu40SkvOXTA9bamyYjBkCSOxEMAbWWrW5wbM+KYAYyVsamZjYF1ZND
rcPvRD9GM25dnFKouwrN29kBS9K1xIAk2bshONioKNA23acUrXroDWSjbWudMuitARMFDoEwDO3a
l0G/66FO7ekipNtZ7JK6yn1TOCH7YjvS4qezkliBl4fNwHGjd7m6o8P0mc1CbgemI1OMScVqXmY1
Ym7FFe82Sr3DLEmH5Tmms76I2kM7TBs3Xe770OLMpdpP1AnxZljaHJy3iccAeW4/IMizh/bJQiUh
cCpcowNk/hDYnp7BRSyW+hinljfrpBOr8QdF71vQxgTwae+5wo4kEhOGhIOPD0oRkxAAwJo5+MG6
WzFVexnw17pKC8FHKQ6Nk2fPiPxp0zfOt4Ymza6bgw8DjbFuxDS5CyDQcSOn/aKH58owvk8zRtY5
7nZOahtALVq5z1TMejmt/iLCD4mkfQfJEr+VCuELf3plon2KHBhdIkQ43VbbMOyuW13VD8tBZPZz
HhtQpXNk3SLRlR0IMZMkj2bnGLD+NeNzjor9jIFkw3gWgBn2YXM5zer8SiOulOCNHFTQUo8xeM64
vvL+Q8YkGSpW+060+xPpz7UbE8m4tRXVL3PU/9jrsm0MpaeWOMKnYN5p88KkjpceZ0u7y5Xhakii
D2ZaD3P0td4rPRuivWY4YHj5xpIZbOIysV1liHcV7dpFdj/CzGI01NZIJuf3MSZRJRxT+M8dczm7
mnDCrprNEBxvgNEGhyWkSTtmgofPRLVY0MycUKkRHtsQ648DWid3UnufgLtXYdow2s2M9a1+SZqG
QOO0uddz52ATfkLEVbWxjDVkAi5sKcQd0ARE2MMPs9xalYVtQDLbnwwjXU+gq0M2exUzRyIba3KQ
+lDX7atQFg9mE7schkIYh8WyIVnZl2XwYCg9Y4qQjWoeU+HFl/F+lD/VDe4xu5RvSmLvwrGY3Bai
jZlEwV5TlwNUq3cbDS+GJSZ9UE9h0yIN3ZhRcFDtqt6pWX5P/V744Gk5fM2U5xOdnC0vDwNPywh9
XddxgvW477v8O7d3SJYWAeRD10PbME0vs+i6W1N2kIb+eujU8H1CUkIdjMRNIR6JF+OQMx+yFyBs
sl5bKwyoCE95T+Ji3ChtRafDyL8PKibbthTfutGMXXxUfpkp7F0M0iKlCL2oSPf6ZJ1Vujgb8Auv
amqmx6go3luiOLQMq3NCpshcfPYqWv9prGZOLRaDMow8XRwAD+sm1Msq56aW+J9B0A/v4Xtj0vfo
FukUqPGek96TOA6Zhh0vzA99kdY+6QKOuzSK43XoYRgkAT/EUX4TgfQikJOFKU5RTSvrdI6+pOug
bwsYK20y5DbLlENxbe8ng1200tVdKlIU8ezJUBwSVadxOz/O9UqJgoHpDd8JQAm4OnVofHV9EzZx
67X0kTaVwMAgMD6OOObPbQJRHi5mvBsQafqa1nMZjLN5g+lJNvoPQZ581fcGr0wfc+sQljEX9WPe
QrppM5Z3m2dNuXltq3dM/Yj1sMpPZMdvhYiLVyIwy7VodrM5nY9FOM9+m4AFMkbqDcTMT2h9evqe
xSbn7fCdcaQrQO+4diw/MJUnNpJ5Q1yw5iodFUzT7quyUu7GhgGMnQrBoC2evDSzX4FnKxiMwVuv
3iqrrjdWnbyNUVdvdFIX3UFUctdF+lsmC08NBEce7gpcGOx2NGLhfuzLhQR3YxySXegwk2R0OTYN
7B2YPcHA4+Bkd10pUK/wvWKBsGzXCSuTI0X+3aQR2dYW7ZRFnz3y6fcYDJ+bPPMjW4Ud1lqvTaK2
bqMRHEgVudASZ4QtFUYfKd037cvApGtPBI9WhZlutQXjgmLTiu1Bw6H29HTnOobzdo4yVfFpAyBo
cDCFWAG4I2DKy0AASNy0J2HUtt9100509b6awWFlSn5lYsS4madut7AF0jZuIdmMBx5974GzVbfQ
If1EicrtUk1fvWxxhNlnDSTHgaIx2oBHk16gJ2fka3dJ72w46koQ/sPi8czXVNU3Ul6H0xLaVw4P
XQxpuCe/2lO00XblRMsOdxO1ulGdu65ctpEx7WGdAHOO5mNVd284KdzAoN7UrIzJiDPRS8/VI6yT
amPXw8Qx+063ye9pLPNU9n207armPDJU9CdEVy6vu4cHCnlWP+ExT8fPRN2MkUJHB/dBUpjQwI3E
Y4j9xkS02zWNubha7wBtqEjccrL5kAvmTCH50Eud3OJegd2qV0cjacx96Ay0NcRHmWkDrXq6c0vG
lFUdUOLhLHeH1nluF16IuEk+ipb+hERgmCrFxlTW7Ma6JWMnx//r1Hc57qNkmcOTQ6CAQ/TPJs1D
uL2ONfv9KD9HVY22uH7PTpJxeG7jLxHI21QRyk4rmVdHCQc/nRR2Beqiy8nhZXI4DoAi2EWK7rcL
sSvWwJGvYXRrTwgtlhoNTqwgKOQCJsLG3CQ9xiq9mtlgRewp9SL3IzvgLs/ZVSDQv8LSPLCrB/s6
XmDxcPQnCMbx56l6RC19LjExejanQZc0AOn2JDwHWA9sjYzjToGOwKRuo6ifsDPebRWOQIeCzbUT
OkQzhRK2VOI4ljQg2yzftlT9bpSL52oUhRc78TnshYbx2Wo209BishRpscP+33uO87RUcrovyOhK
n+dpuZLbLgQISrV310XazjSppnVyDSxDH1zkGu8r1omVsj0lM409qxc7u6Hrn0/nXAoJR0F9apwq
ZLpKAJeqsvSiRcXqGXIVleiTjaPS59/IDHskNcWD1a4cjOg7+qEXzvQIpvyqMM76qn3TYz27g0Po
oju1ghd1KJpdlc0bmtSV2+odsrA8fp3NgUwn08Ttokx3oUHpQUqZ7wRttKELRVhR6gk8xj4eN7zI
zVBuhok49XR6n8kCih14smpM/lCi18wRe74sgtTrEAd72OaKTU+lkYwjoRC1uedQyvFVtPdZFpzg
Bb1m1Y3ouleFPtymn5eO8mCyobmpNFgoRgnoNb2S9XbXyhL/oQXFuPvfHJ3HkqVIFkS/CDMI9BZ4
8GRqvcEys7PQItDw9XOYxYxN91SlhIgr3I+7YKS7scIMPFBg4PGqh4UB89wjW4LMkBQ8B3lCQA37
PHkU/Y+ziemAB6K8kLQBii3XWiCogBaZ5OJkxbx3JqrTN2WeRJYNgp64pN0jm590vX9hoGL5Tt47
wADNT8HG1i/YBgULlja8yB+qjmlnmJb7dsVAtFQLZExgo4FpkdMNufOQZlwjJH4HY5u+CC7Z/bph
Ymo+1TxKRwmXgyKu+LAaPFrYvy3yXJqnLjVmZkjW6uOCPU/m0yJIvN7GtDpyh4aJqINGXe/JEAoV
c25uizVdYcCp92ZDXUdz4q+a2FO8BWio0U73wRcb4JaAqhSrBvl7A/zuAaO4Ukw7ojpMpu5dW2Me
NFRMbXpx0VF7OxeWlbmCdnnBKQZNAnNftA3EK+wYha4fsPxbgdk7P5lwP6sEOYmdu/CqEuGnpYvD
25mPZpe1vpsJ09cw3sI//cF/eim2IWZyutJtKuU5qT6Yruk3vZ94BhNWUIarUwpoEfxf42YO8ma6
96DQSSAQxj9TvhDjUx47zbC4AS30fXDLw9FaQylMDLikLPqyOmeglHF5omMSQmF+P5Osu9jsx3o1
xId7HevxP2NCkJN9F3sABkfQHJit9iacLCQyduXxqrw8lgMrxbxCzbxwHZIVyExQOZRuOQT1yVxB
8cU5eyzJq0eFgcEZgTvCK3dD5UXiD4awcBRz58l2/FGI8DpsiPsyCQUwM5zNH1Tzn6KhCzWnZfXG
BT/U/q+QMh9d9a/Vt+kEG2MINJyaNIw7fGtarqae/LBP8ay4EdfU+IWlzguwfzwBW5PfmaZTzOo+
jj3ghnXuq33OIelWu5JIf6icEUUCghJ2L9MnSb/pZR7M9jAs4GiY7l4IByElOs79qZfW51LyB3tI
l6n8XLPVPZhXkhEFSB/iNaSZELKi/JvYoPiutDhD1bw7T3PxoS7ssyC/UKkM231RGP9l7aKFUJPD
QqbpEVMqXGm3+lty6hcHYidR1IDn1+oVPUPuI0D6UUz7K5u1N5OQG966lhBLKthazZXAqRcG0nOk
perqz3x+riKA9/voORWc88biVoEKmXAkVcTbhKliJs2qSJ9Xdgiz4HWtn1bwsge3VgI6RE592ROL
IfnT2fKrmVSaM+DRwEXdTN33iZBUwlCfOOL44aulQu2/sJ7nBGwo19t5CFVdVUIwTwxi2uaUaR/j
NOEj3bI+knq9Gw25kDflq+knCfsCxtP//6uLTZT1ag5BkftlS0uyiDOcPuQh8ei17XGaqwq5i2Yi
PWSH0DLWNq3pD8G46lnaptPSYPJUoX6QdHQ0h3k+6mha9orKSzKLgFuEpIT0oNWrddYfVmCxJsQK
yOBpW96ZxjPXEade5TJvekrSuV5D0VtzyFCvmBPqWK2CSjDnjIVgpxvQsTxkJewfGLALHbAFMMHq
WGXOGwpCxbZUZsp3w77Rr5BNUuAMcHg6PkRudKC1b50OqHs/vOtcR0cRWyqvBaTA1I25DSqS1cpq
CPpdLtkpXL+NbmqIqL+gysmDARYiILc07G3euzmNr2rV4pxtbC9l3+MB+fViHYGXqjCOBWek3QMa
dCNsnoeaFtNvedvUGU6IuRVHpbSfVNFuaI63SG+1vWTjAjVUySud/qdrsjsMqXwd66eNOXHIFA7D
NCif3CzfsrG50+MCpotwX03VDKZqdZ/QNdDwkN26Gmg5i6YhtTrTCIElToXShpoCt6DzaOlrNB+6
Uqcr1tMprKvmXw73gsHMYiPx/GoNCYCYH5CEpsTzqVM+YcyOMGnZPgkG9Fwpnqb6JR+Okq34E4lv
b5AyDD9OUQMS6gMYhWmeNeW+po/NIatt29s7wMDQypu2qa/sQqdIdAOqrYT083ISQU4OmD9hpmaP
SAFIRFZWNxQVFtIuazssrLj8akxIWVvWQCqjFVkuKQ23giynY67VaFEw7Lol/wOsRY4zo7ii72S3
k7eBReSPUnTHpaaKFdMYQO587tq+JY1GPChd+94lFufoAsYT+N9XBbUF1Z1zyrfy2Mbxb58TOssL
sKQO3xmWCQ9xWTbx2JESdilFlXoY6V5r1/nnzq7vLo7jVSW0kqHR8DqXR0MX17WqBgBL89FJSDlk
tOJ6rWt/KcPgp0XyDLJjuIp0Dw3LxGMyMQw2tPWmOKsRKh3SqXgaTzyh/SFOsK7SqkIOrsELSTtq
ORcPZip+cMJ+jnOPUlpNSdatl2uqFmMk8NGRjAEidYxRNXLBtBJW6/a0icHrJZmUQt8DZtaB9Vhq
PrUzzNY+psCfdeIdlmZiIwFYmapxISvKKbk7mRa7Mj62S2FfgC++bGUbNd0IZpe6OCHtTFrXXpri
gPh58VZu0+OKb6QobS1KVdlAm+375z8b6+0zi5VXtyV7hNzULbAVeIZEGvhOdjci7LpIzXztO3ST
/c4QqYhp6oecUXkmzz2No1m5WYAM95J35BCO7I12Yw4Ic9yxB20e44hWKECs0Hhitpk6qVoZ6VzE
fcKyuNlym+UmqMRMiLABsuLrvf5vGwlrdBIEMS2Ffl7IxSva5GHN6iVUDP7JdiFnFYoIS8PqD6pJ
aM1iP0KhA1ZEY3rOuHA5HRRCrMGBm+lngc5ccetn4aL9iRMdetHoPDa1CAyTRq51R0B4+fyuli0N
0VD/p8kMnVG8CUTR6ZHqkL4La9FoK0ciJJIonQGSNoh8TobD/mIqnmLyd5FHdNz3w2BdZ4hsi8MF
nw92xX5RQ4pUdKctVhCWM6rbQK2dW0RsDXGD+lo6d2wjQpiPuq87iF1tELrXsqrIk3R11Gn9DDkD
5wet/XefUNwjjhjqqTmBOz0aMj5QJ5KO15ijjySFeWXerpF0mYWPStIyk56DdB7dB5D9QFNEx1Fu
Hg3oQAerdGrGDCtxT0AjFRWab1zoj5QNFxbIYzh15ntT2cTMbc4rYHkU3NZGJ8GIdxnH6ZyM2sdU
Va+lxeXY9dxJFqw6rNzJQe35chqT8ZCRTX+pHBN/q+Z7TB3EY2EqCGQrSaI0UWNioydoscNytqX5
eGp55D2oDt9bHvdAhNqjtBXAsq32gIyKcWmxbiRDW3+qLp5cl99QMbMRwjBCzgnRW1A1RgJY7PnX
QoaPlFO/yGlEC8uvprMzPYJyD+ajVOYDORzRuhUPsWE+DXa9+KW6NAe+KwRoMp0pImmS+1pBP9Gy
jU07Wla2QnGSeZjJt9eSqG9vSlzmxSATOrUaMKIK+n/owEnrWkgp14exHWJoMPF94YpQs0EL924t
LmljPW7j7KNNmCP6hN2R7vpSlOBLprU66Ohc0W68U0FND66NbKDlcC00hPCZ224vQ1xV+8nyNk+6
Gxk9UoFRV4MmmUnRiDXonWjpXQVGTP5blLRk1nTM2/QE7Tl/RYR+a03m+ERUH3ClQsIh3foE6ACd
msWx03Q8qKTdOs8becCQTWi5pvrMqFo8UJ04bCinJ+i1sInENr9nlrhurkN1W8ftZapuzaIn19yo
olaN7VMWp0j41Z8C6VaQU75zM+pvPEopPufkbc7ZbWf6EtRpW5zmTp0OOR9j/ktKdnxJkbpHm5R3
v3BnohegK3jysWi3O15U9V46vJxEoGaX0n3sVQAasUW31HGO9MWdw1aXOVCyXmrFfV67XhAHWp5s
pqbZoP6jhLitLSszJ9PAM9DZesaaAHLHpXSeWgsjyOycXMEOzSVYbnQK7bikJqMcLbVeHCd+hYLY
3G2wxgomzCEPPRv6QQ0UtTmuzfwYD5r0W27isYNrN2IlBougZjOQmAqJisnMxC7U7VSnCGP73P5s
KDH1SXlc1vRsUBCEVaPFZNHwbhukliow5STdK9zrVZL6Wf+jLHCD3nRfOhTztEfumyOIiOzBbuqK
/IhFzVBw0MNCRxexbvI09nYRLEhgmfwuvrWU11Kp2TDVlNpD4SihgiS+S7BhGc3T2qYEWeetTeGm
BDTp2QWbjw8ZdcwdhthUiWtlUqIJDKqWuzEqBtrD2A+RMEI5P22mH8cC4ZIqjEP1Vr7zOH/10ycb
AeN7Gx/0ziAUGAvopRXfdgFgAhMTuyfbvDJM7Ej/FL+2pUvQ2el/EzoHtCg0CHWiPjtae0QIQwNl
W+Qdc0NOiwvHyPzQhAEZtpKnpWj+awvjuWaCB7zJCQe7fDT6pn/oR3BysSTuSnmsOgaGvwDg1mu5
WAF03mrp4HH2ROnosKCXLH2AmWGHw5Q0Z9s4z5NLZhSqNcsw+VDZ08LilD0OS+oln4a9MmKPANbf
WvpvC67Yg0KUBSeX4K+W9ExmSPYDFT5IWCstf1ZZRHlW8cNTpBEuaeZXHR19H+tFmHTTPR5LHjuK
5439NkkQ74gJHgCppZ5pIjORtI9nI0FuVW8OUvAJM2A2Kyf8o+/NCs6riR8qQxv32OnvWJQIrLOv
PeAA0w4H0IJ3iI57BaSU575dby+sUpNz5lbRqpCrirIFzehPZhHUW9YjjzFbBjjoKuYEp3yRxfdu
jtpV9Hob7VunZCh/cbqfymGviKrxoHeYg6ysJ2kr5ZGbCcsupU3w4aCfgDF4cU80FiFGaYhp7S6H
g+eBcYJkuzo+D7MZlcPwgG4pcNom5KvUQt2ZsyM1e7hqy1+C3COA+KtePH5AzItyy0DCSW5uPIwI
0l38edix8Y5fQJzoB6ttmasYn4TFSN9tG/IQxyqiNEh83VC0YBV2NGZTExqtRItRNNPzIguPDGkw
0MyG0Vv+wI+pfXdo1yMusp4VTfpk6BW8owyDeJZwF65ccP6kZ/dgJQIjY/09Kc9qoeYvvfKtID32
inrXWJDu6izE74itpBdq5thXx9FCWMYnqFaV+7Ec74ptZbHBOtevVXiAphi5hhZ55lTEiRAA9V7A
QlTPXfa8OSxcRMX6YhvYMrrupU4AFLWzLXxNVZ4YZaWhrhKNVVDd45a6GX2p3Fv/MTRNwdFxuRfz
kYUJux4iMg3Wdym7CdmTOLLobvOh5E86Efa+BKB0I/iaUdlJd9pnlyFFBKgUbAV7DX3BOJchXaE4
+INq4MPJh1cNwzstMy7TipyT3voguZ4tczUd7NWY6NSpkrGDJYVzMxU2dWruJIGZ757oemYiZn8r
KuHTSaxexs5+JtCyCaA/fseldkZ5th0cBfrzlL8IJzfRCul8E67tF5RJL92a3ba8uus2PCz9XPHr
RSZTg/4/VyMqeB7wfw1R7BdNlq+Vk5oRTIwvgUAjUDTiMLRqC0ED8xOV37ZgOdfkBrJaFZjcQDCY
l871B7VdQR8/9Ye8Va774lvo6E+Y4t23NgsK29rOZs/oW19Z6hn5G4sxWqBtgqs1xFC6rTcmNGXI
Ap26XXu1578WRalVVmfylBNvpKuPRjW5S5KjuQ749DQVYFBPHKizK3ZLBYEYdPS0KPmGEIpt9EQ0
GHwLepiuwkHLk44nTLt0JO7WHUx7eGOtmIVFS6+/dgHYYeC6JCbJAULarDzrSehYyXEwlld6KhJ8
Y0h7wuDEMrV/Q2Ff2aLd6d36aopSjTTIfAcsgjzxxA/XRjweYt5C30WXbWC6MNKt8bqB/t8EpXPs
GRxPMmHaYbSkTy/qM9SKb2ta78rGvq44oj2LhV3rcOpk5ouem2d7TL415ERnuES0ne1wILfoHqpV
NORULuq003uZHlp5iYxTMjdRG9BvM3eCQsb9wT0Y2gUwWhtJMV51Q3/PSu3mFhzN67WV7cM2TsSx
dcbR2PJDvIGlog57aMsRqqwowauO5aE0KIhKm9RGDFQLw8lRUdDlrohGNZF+9eibJWgVJPX0+GyC
btk2PYyLUUcwPtDpQrfaTJ0zaVn6AxUg3/uGsDdbmBe7JGazaCby8RGl/uOQa1/5W67yp9Vke7Qz
+xWiHljJVh7hN1RkgYBwcdFVB7ZKBIFQoql1oXzHHRZZ3Lgicb434gMhz2oFwzzBl+g8C3t7XN38
3wQb4tAzIs5SoqHw1VsIWgk6eBC5vQU5ZGIvtlLM1QXjckUtg7p7233LEhSOx8yBN0AaL4VRkgbf
GzAVivV91JbrgK9n1M0E3blAasEFPmXM25qMgd5WnIAFkISp8Hou+YkI+JFNzM7GorE0gPj3af4P
gQgUs3SDHdzjkZbqm8SRnOrdRamxeCKGo3jKkzdLJkyU+xFR4vTbr4+6g/qfdfbIHrhQLcYntXXI
04LBDTCLosZx2aR2aFXBXrbigQUzPZHvBuh6uXeFtgeLCK/XktVrJVZZdxfzTKiaGDu9QtLj21A3
yTe2djiSpMlSbPXBUGYE97EuYxQ7IHcgA9jkq3I/U8NJIuKlMOP3PP7j42zEaFJGUD7rWTB1HBB8
xc4W9e3wkZeMZ7Ox+DCr7p+aPNgg6tiSFIkv2lArzKA00C65hfXY99NrsWjvZoa4du5K2reM0BF2
oFn84djJX21KM+TVO+PxhKSIILFzXxuii48pUxcg9PuinjBvyk0s5/eqmH/rDO8wY8xKKhAeuQ7V
mPE3Qkf8+Rmqdw0KULLhouVHozskzUl39jNYYxOXMnpdbe+1CwL89O593X7TzAHevRcMTjuwKUXx
wTXsqAz07aHTz98bXSydWEz6s/1fB3spMNTlMpukTHVp/ls76h+Dq6/cLU9si9NDPaNuaJdbHGaN
8a9JUJ6zfmedGj9x90JVLVtyR3IkQF0dGY15q/CbDibISsD6hWX1Pv05C2KMX0rCisQV9Mn2IQdi
WLNtM/bmeStw2Q6M9o0uifr5s8hqNJpbEjkI7v1kHcKO/XCw/wp0KV4TMb2Oef9tVMkvOqRwyrv7
pEndXYx8tFxmBq3+Lx4S5oCJfnKW+Hl/SnNpPUzrPwANyMQG97ZRC6+T8ORCHyin4X1RcK531ByM
l7j1OCTLhXfFLBjMS+jT1vZIahXwXjUrPItUcjtPH/AOIKPBdgwoWL4a3Sg8m+mzbeULY1lc7zUl
FjKZ1XdxrbBEyl6kg7iSbcXIAeJ4vQAC31hMD7ZSHOqpwiDMbNibi6kOFBQ0DMER42npa6alHONG
BY+f0JsFzuVJpH8MU942y/qvr/mzgnEaJl1o+innpQsuYb2Odv6HsParFoxyCNEJ67H4b+Nm89XU
vW8yOz1YEl9qNlkYpwbQyml6zwe/d2YrEkpc+uSQcClAjUsSYnzLg7IbOCeGJhJun2n0fzJPz9uY
1YgzHjObHmB2k684tl6NR8NV4ye1+wGOa0VbBrDHMNxTXhJHYGVVda1SzPxEZ2Cut4TYWxyP2o8x
iBb/21gih61iEXNjVFdJkdK+Twg2gz5HmhDDFGCHi5iwN6xTv3JWTsQVraQ7bZvGMlvcwSFoWDeY
7yOc6oOr7Fciuo0R+xUPXXMhXCo7lg+WifE8bmeWXPUnqzVvbonFrBaKL31hiJ7pHMaVxVQ8bqhm
xymy12ZPoNI8FjdtWpymOT7ULelHVr0ACnFHr4IQE8ykiCxq8R+YSX43ElZ6sZqhLZ4QEpgXLR3v
7Fm98X9I9nd9hwQlUVgDq/exy9Qor1YKaRLPtgKStNUDFCCJQlQfEHQYjfU/mtMZnkUlHgKUCOQ4
XhqT9mrm9YkWB7kO28FjpoK/hMiMOoOMZQpvIyhd66+N1WdNKb8bDmv2Y9rzjE3K062mgmDQfMvW
+HDrY9uBOcvGuQpyc/mCdAL0Z0AbssZobgBE3dZqn/0VMWXuVnUXc7PhSbBHytQP256PvbsSBYgo
hs7zqCVt/mjk03deYy/W4/Qv3vLnJtcNtq46YazqwDx8QsaFFNtTq0jMcfOgmL+2Vv46g36bdCVQ
K+okrUD4C6YxQhdqn+cn+u3b3BbmkQcyDSolLqI4qaImpgvQbG4KuTDuatnJ2SQtVEJtj3jFsgPa
91cCsFW/162TPo37LPq8MpSpdXkdR2ncEZPoF7i9DzYBoy07sy2pLxoOKo7p+CzdKzNNt2mzYyGq
+07ni6/63tkjUr55APFTlCGwtl/T7FZmZTSv5GedmpZZu2yPc8EY1rWm/2TDbQRWWmNDh/FvOtur
dmM4zv51zViCdg32IXfzBgM3cLKVL6UAcTwor9VE31FME35pZQ8hHVw/xfTMUscmfEVk76t6yvbt
epeqprd7brw2S1jfKKVKlDHdq9OjaIVvGgCXSzyNxHqD4x812vKdpclVY0JS6I6vkBYDPWwg91sn
gYvEMTsQS3ORKYFPcxIRt4USVyeOgk2EGliqdVl7Qog0QfhUXmPqNUfLa/VF9fFG3ZkOwlymBu25
mG8V6TqqpahnJLZ3QHfAv5ntswWw+DSrqFSZRWE2WqEtszhFgEr8VGZ0QazGFaKFBHLZUqAbQ1eN
RvXiJqZ7zMzmlDYZedSsr2AtZ5+ZiopZTwikE6v5uA6sZeKmJXVKPmztPlTn43qDaRzhOSUsDRDw
ZYVyMYsSpZV8G+W3VZv3I86+cOxbg19TfzbANKAPy67GNoCS0kkVWe3qngmTQo2iolVj3BG06MKP
IwABmjDWA1t/SGdj8TfIJuxMf1EIRI7TtRGNMWrDCidTbU2h0Xe8yHg08V+knisIScxK5RVLHCda
ks4ge7PlYLs/5QBFAhHlRZd4Ms04YYRda1GVlH5VxXd0j3kY28T8gU33SrEbVJo4gjt2YTc9eJq7
fO5R5R4ksWGUwcpzifFO+paupT4h3d+lNv2pdZ2GHHq0l+v6knfFAYXGt8NQi98Q17whH7XYOG+d
eusG6k+3KSJc7iCMF50vCmsO4XkWTHQFmTgLjWmPC9ZwGut4JziK+73OsHIA4S2u1UJ4K5EnBQME
hlIqUvec3EV6gkl171sgRigo5CMJ12mkF8/2MtH9MEoltTd5EO0EUcSSX902PM3AC9nfLSgPt/Uw
rSrfr36zALIzfSA5BnvshGbjpi9Ow9EIL6hTj1OVNa9wmctDNm3bjZv0fXbGKZysOcNKU17MGbPG
you9pWnUFA50FtJaEq4XJE6kCW4zqcKOwgdPi+K+bBDYxSXHDyLBpcWtQsjRel41PfGT9nVVqgKp
l3vNbFSSixN2Sq1dVyf9VDoUrYbKt4Mljvgzh6qbV8upqjeO1We773SPyMxoAQ2bb22U0pKwfaNc
5K8VUP02l1CchoSmGEWoveh3ep8cBjtDtmCTOp5vFbpBCqC4ctDhxzwiDFk7aSeX3P2Ea0b/6g4w
7Fc+Q7mOb6rDXg3KZREYCbueHcUNt81O2WkyvAv7Lt6dGLw9MAcJ3Eti30zh7GwrQT8O2bwIn67L
DsecTHaXc2o9OfUA4rGUVMVx82LOY4vwPAmZRvOjcHXHm7T55Fq/+Iuws0NnCuzMfWMovvtFZxRp
He4RaaTHZQLDXJT9o8gwejju9qPtEmUpO5fnqSckPiPUg60/RBYjvTaJ9kB0G4GeVF2Zxun2yLS3
uV9sjeqOOZLGBRUzW+BEttSIrJVXHJevGmAoSfreimpbDMSCZZSStWGd4/GnV9z5umpOyzr4H6UP
i3u9hh3VkhLV8oNZW4xCoyjeulTAXlYY+e4OObU7r+kL0LrkDv007w0+3iXFlIC4Hc2TrDWgFPzj
0G+4vCZe0IQI19vUOIDgMkxFOF/oHHNP7QpxAuEUJjVeUrAOdxyx7ql1CN9RtBKfDDWTZxUMcqes
GdHPFLQtjv1CvK3tdU7NZrK4CWtjD6Akh9oVOUSDHngHR1gfj//61lkOcW69OgrCihLZLJ983bHE
0HCAKSkRkVnPMexC1yCWwyjvCJ8hDhJeOkIOGmCzUX8dJE6kTH8TNjWy1+1kgNWR4lb7hh0lPasR
N6vGFN2SUaO67MfTUqECjtsTe4W+MKnJ832HVL5Z5UZqsc6L0a7MgRbGGQjhuI+2ayKt3G/NxmZu
cpnqnQ8OK/oALeFHIWDBd+blFx7pf8ykEUXphu8MMdmsADLPK/wPd1MfWmzwGQmwmiY50rdQGvZ/
hYJgFelWA6VwZhqOAkA0VU9xdR6J3cK6IaHLI+Cesv/KJdYo6eIfR3f5F7i2jXGYPAbQN86m6p4F
cDC0BuCmor5D10A/wToycXDWbfzQ+o76RkFMHMbx6LekDeATrWOfAAQGElrybK2pOOq7H6dzegU7
KSOd2I6R6oAJ9STIJa1QCZMtAha/MR05HLce+yyz1e2wSQT02UGfLeto98ON9C/zkBHUCS1teLIU
SUmxcgbPxgPgIT+X6Z/j5O+tG5rLDLfCs20wUMV/ndo85ykIfyw8f/lM3ogSq3eWmePXN888nmT7
iIex6b9JOzms9VfBJmpZisPQDHfTNL0sqxHhJyAWpXiok/mDbA5/HFVmgda9M4nTKvaKVdo3Yse8
WWbPuxmnKWmWlRKHXDNZCDxb36nHD0vHsEOQ9eeyAOU2bOdXEKuAku6wZgkxY+KkyDJMCxlUe35z
hWtO65RrKobFnx3tWZt+5MwrRhIq29iPolceCxSCgim00bxOaXVCFEkdaZNA1ehnVtHBnCVNkHWm
7ZVVfR40REA00kq10WFB5UsFNNGyIpuJQSzN8QKMpFIwBbr3hqOeTdX9T1tAbPfbOyG8kDs6YzuZ
g33HODyKIdt7mqQGsMm+85E8RcQd8OlciFiqrMoj1j3KgrGSx0nf/jQZLiNbCVZy9G6sv8RSnyo7
kdGatCUdNCZFLaduMzXV35uFmSDhoNbK7ujYB1t394gkjXzowvhx9f7RXnswrOwHebFk+5TAvzLg
nTRM7njEqZT0Bn0hoi4mWkbAYxNuSzoeqcjWYOh9pxt3FdHJLpryFMfMbbalnwLVGGy/2vDjbOLs
ENlo7cBlx4Dlkk9XJTZv+igWuKfPejG618Zwn+VIveU6xbNWWcQSUP4WGr/6SauBk3bic2kQHhPb
HSZL0jOsTyRyk6XgZl0fS5Wple3CNySjMzCqIqpczQ1cg/jfHKVz22x3dtme7Vp5jQ15G5wJ2Qt2
HsaOXj02SsTVwXkuGbF0Fr8qXbiPRVrQLlnJQUuUve/9G5Ppmqgd+TTqAgHKZar26zKqCgCRJoep
I93HuloJ5Nm2RWCrEsjia2v6UZsCh8Em8DWtMiQH928EPczya6gD/oOwoy9fKjbpXHXVGAozozZI
tdDWM2JTGLIEMRGZnYtdcR9nL+6MxdNYWPVMx8GUf4wUvkk8GImjzA4sDn+REv0rJDTNqnEjs/+r
m/Gtt9bisPbdE6wejMFtS6owBliiGOzqgbOJVsekFx9JLpbdJRsomttk8jGHvdQ9Ch/CG/KUsLUN
tM7KlgZ3A3sQtqSgNWME+9o1BQzvga//6zcLlUmVryj+LNZqiG0ssFPUt+pLutgpGLhkCzvBfMhR
UJuzLGVA2/9STqoB2fWqZ3cAJYryk8EmsET+RTqnTGSpYBJzR/eN/TWOReFNX+R4ZQjepvbmlEvu
kdfG09yoaVjB2hEWX96gfYwpRSqWYM913Imb+EzET31IOOQtTDEnBCN3MNeAPiblaZDUAu5cp3dK
Jq/KJpXQaRGOOfkcCMQH+GAcnxTbdysGNcQn19VX3H9TZNUhgxo2fHABWJ3/ZBNuRsPJMk8zEVDP
aIPI7L2Wo2jCuTTOQ22FyJEPEIxUdkmernRqmFTsPEoxnSqNc77eSN+aCVcYWQ7eipZVLpUp6a/w
WyHt03OueINxwDRNchupD+ht3vtlmoOizwGFYxMHAZixftzyk1xFlKfMqRv6ep/UrzXoA3KVKCeV
5MtElDNX7PmwcAQFX+LUIxTHLsKacCvLiJDpi1bHH9iTmAHyskTzIKKyS3FgVcXKsIJLL4vxfE7a
sWLIHUIXw0qIIl6B4yDn/qkldsexFGgsRR+lKywc/D2uNiNpW6ybkrrvLv0aFOQa8fdgvDRs5bcC
Kaal4NnKOvIHJNqcXeZo99Bv8o2RT7q27zTYoTVkr5OLV5t5SlRgmIlHKU6C3S3+J/56nnHMjZVJ
BqxARIY6YHQ7DGJlzCnLWzBtC8Y2056iTDynS90ejVx7LR3BJMgCB7XUFuHs7R6/YOmh65ZBYaGm
HCad15oXIBvBG2o9CuguP/UaA85JZW3OrBLhKD8hZFn46AoEENvU+UaR79Ss6Ts216MzDO+5xL7O
cJhqLY6vhCzhPTOwzuUiiruKSsNmWuMWqAYW8D9omKqXvNaZRmkDhbI4un3ZRxOmd6jMH3o5T7fe
/K1mymV82TkCXLsUjwsrTVSz9nMtdXnkh3EoM4OIKd4FxJpL2GkJHDB+/3RiT6qGpqja6miNl++8
XG26j08t4aE1t/kL4cVtTYnAabf+wTbEK6HS024N+m8UMfMCTGFNx8RgcIGO1Q7koKllG5qXB2Id
AwcxRci+4rU31i87YbDRiuGpLzU2xCI1PSdREelVZUT+y+qnE1ONejYSL87y95yvxxsNyAjgI54m
JpkIVPkhpPZdbEl4t2xYL9tgX6Ug0qiGRbXNBruxfaFbbwicKfX69GGcm3tiEP9H1Hksua1kQfSL
EAGgqmC29KbZbO82iLbwpuCBr58DvcVsJjQzkpoiwTI3M09elK0Xqz9TxBK3Qha6W/6pC9rTunFG
+oIqIX9bbud4RoHZR67HagM+feNHjGwCPVydoPMpj86RyxU1MiBs1Gwlq9FKPG4COBMr0MMbF4dl
U1EUHX+WYxOwJrKMefxmE1cFtqTwEYoWIq5EADVd9zdJQ/fAYW1F92jNcdfH6EYvPdemlRXqw4Dj
aM/HCyx9RHzD3rQYhbKVncy05iHdMpCuH5IRPSDKuevGKeYU11N7KUcKB+MADxMhpjwYdzqkx8mM
5n3SjCQrOsYcZmQvBqSTM2DSrXNuBUFaJJvIAuytzZ5TAGYkFBzBj4cLiDKBeBDN3VUXYYV8381b
007SJW0N/rzF9UaoI699SUubkLgys5Icps2/1tsCKHrTafA8Jp6LXznCOiboMLIm7HO1yDe91ZzS
0rh2I60mRKL1AVb3ymJstKlA2a+qQ7xAb20H05llwXupGNsULteeto+Q+QuCb7UDUoTCaxMSZ+XU
DH/c6oRKs09Dx9lj8kW7U/6lCcUhNpzH1tc243j2XtXjpg0Eqq8XpQ++Yz8w8ibQk4APEHHJwoMv
ErNpmVCBywGQTLpu7oOKJbcq7X4VhZm+Gb3pkUbveNWNvc25umNobZj7qYMba+CcIZB1NBysanVu
7TynCTZWyO/m8lctZJBiVXP3vsy5t2nMmRIXiQok/PsqMSDIFAScRILorxnJBdfJjMsnLtJezpVc
pyM8NTxBcgrKE1NBJnYw2DfOlG9oyvxwzEGB/pyAGNUnJXyHy0OV7fQYQ+aeu1uzV++IWg8EvJN1
6euIbBfviZ19JF7ZHmsCMHEa/vQT4Wc2zF1msXTlkXfspzRbJw027RLE3jpIbppw/ksLprOKyf9K
G3Q5c4SIiuDL1MCiugSEi+k8CJoO1lXfX6IAH3EEu3EXs527eFzLhuZhP3fwqqSYsvRTUHM1c6uI
fcBE0nAUVIDkKbDbI4rr1QLYjLG0RAIm7IUWklyLwYXtHE2QLqaAaxnSTausgHNb8oVDNLzBmxRp
wPRZ4yDIEdeHuLTvkpiguPNBx3i3rWQyLyPrA0dN2rucuoDOZbyE4WSuRlTbIzPQTbWkyk1sBqvB
BQltDr9AQ6Oth9dliMUtPd0XkZCA7EFHS64mHEsTj0iD7eMTFdsqVNx6x8Rf12q65A2IYVbKH3jq
L9KZPfi7ZPyser4pKiDJkZI4DVz5ZmAZ2bpR+ue5WISAu+mt1iemAw1UUgsmhAiPoVPV6HY8QDRn
dyHVvoGsmJqZ02WIaVaEHFen5LsR/Km7UPlNqRTgZ0+c/BTIoLnoFj2NDSy/bsIsnLWiyfrqs6V4
0yTeREJ8W6X5Y2iTL8kG7L9u/Gu3zW4CSs9U+9QUCc4NKjPx5qT0HCNAtOKWVXLYYid+mtvh246t
neNhY5YCWMGsgtuq7MWhyXluIq99q03waRW1GAuRIGWxxiijIYF4BJQRFskeVpQd+6yMuTEF68kh
cz0OYH4t5gxe3QC+7K5Wzzi0LiD2qbT9EhoGkqweW/Ifqzm3sBdzjQPKgGlqqXXN83Vdw0ROsuIk
gVTkrOgc2Utsyuy3IvxjvcftXnfFHcDTTSeoS8dnnNsGHbfUKa/Ymzi4phZdvBg9l5fUaxCkvdcy
IonAKfoKgi9ZzSLEQV4l7kPlEX0ouns5MNLwU0Yp1pDZJOxTLtsJGpAFna9HhK2NQ+5ZrxVW8C7V
UAzJ4YGj8iO+HDSBofmR5PQn5zbL8Q1oB/zttXMIqtMiG7wypAKrCr5vglKRYeZKKbbvcbCtkpqJ
BGODZ0kZiAh7MLwdIVRDQfFkEm75NXwQ/pADa3KrDbpKK/9WRfP3oLmE4lm1NymuYDo2qbkV1bnw
3T+8WWxHsui2nnxpCL5sokJ9ldSHl5Uyd0FN2KRhIbN785KnwWM66i/lVkTVmhUC4nOtbkEk4xun
lJ3Hy7z2KezR1or9XVedJNXiGwSpdTTBk4hzfetSl8xDG1z7wsBTkyVnKwHvl3l38VzhevGi+4R/
LHPQaV8sZijumVApRcwmJJzF0HHQkZds6CB9CqdywiL6ygi9DIZTV85MDzy2x1LM67girAdJ4Dmf
hnY/+DQF1D3TMcnUeKOC9GMkF7SWCXOrfmkocxdkahSTdQYRsZZ4Jm5lS9inM9cKnfpKRokWWDZ2
Jn3rrtA/Y0tHc98gbTiXsWQ/HoL4ox1b5M3+aHDV7Br57vV/LVNDxD8/37JYu/FUreUS9YoE7J++
sq6pZXzB5V5FPjE/8O4fA8nJeYFetDPEbaUOYTec2dBkP+hNY09wD6OK5OWEi7AtaR/h0oelMp7P
M9fLdm7WLtOj0ehPtqh/yRU8Uda96qb0u3Lt5Q+zOkUezZlu5V/Sjk7iXol1r4OPRhDQ5SLy14XU
BRmeuNOKnEZJmynwpoWRoqGqVmAhZhrxcqc9Khhjq/AtUPwOz6fCmF3oKYiJ4OV1tkPcvCpUBQE2
w6kg4rh28gI+grvgtQHjtpEUxEX4NJgDwnoRJUSg8ODy/6wIyikMAEwXOvnLaLBHdSGw8TOl+o62
U0aUoXWlVpAg15CeMsiTucjPg0mitqk1ZiJ9W+Qc9MAg7aq+BeqP70bHvslwZLqh2/DLYLaWE5HF
CXxO7adK5gDqMBr1FcEHlMlVGAbv+RTYK+zcN2EVXQNeaIChgzI5zN6U1yTs/xGx0g0+yjU9GP0m
p5cEJ3Vy7ywECIU5NgXykkkWlS5LWaRH6wqv4RXUOUJT2H4V7ALtXG36yLw0Q/07c4GncZL0rKV9
PhTn15+SHz8hEUVcHn6SzxhZBV+laG4n39xhvTz1sFH9vH+bkzGGQsw+Z+1sx8tJFBBUbidXrEQz
4XAsaggp411tVpeyKnjr65p5b/6ANwA4jOaoGgX7lOdwOybDHXGeOx2xQta1ZVDAoEjQ05tAhNQ1
MTMzz0LN4blk4K32KmhZNlvJBQAJ0NkbtL/xPY/fOA1dC6pYeeeqp6DznpNqNLeVOQVb8hSUNXmn
PjaPcn6xpu6Y+V7ERYUziWkzgZ1Xk8VcJcpgCDk4FEHs33GEuVfxyETX5VIyDccGwN6oa6D6FABa
9jUmABBPC3pf1E/51F4qo/hienxvt+fcz54DXZ+CzEeHZ9QDyQ0v8etAYV5siEOrx12rkS5aezfX
ND/wMjBoXurc+XNcjtVo8Ns4Hj7nqr/4HXaXVm4p4KQ1NcBGj3mMNt3drNS2sFPmQNG3b4yvAZB5
0zL4YYqLGp5vu3gYWdum9J7gx5Hp5ZCXm6pcNJree2qi+GJ0LVeMAFcMqpZBbXgzn7pMPfOOPyfM
fEejWrCjBTzlPHlxMHVAaWH9cKv30aBene0XWtUs4eW242vL1ANCKPfXZMZUSR5Se824MYgsDv7R
aZoNzt1NHoJ/oxZxZY64t2diKgroKhL78uLMmtBq5180vZ3hzMhfhow4PTJviee9OaP7Efghp9Z4
+C2y4svqvHGThPHV1O8j7APKQ9Z54x3SJhdrZWOJ7tWb2zsETKHISVpyrEKeQb9sUBte/b7e1HaM
8HEYnHk3BcNzkJd3cTIeeoI2TqtK/F/VGylH3K/iDbzUpTTDbxKcy7qr9siQnGhRB7Al1RuEUFGO
H9XM99FsLibKD88Zv2OI0FTc8HO5TiHZKRhgRCNnnAATi5VlfPgaCOxgQ3noypK8nKZmE+p7nNVb
EzcVa+Kx8cBcYACKIuMhT2C74ys/JfnMASW1Xg1jeP/3hvcI1fixsLim0Ddkgk5gL8tFjYPHZgxF
VhBR/7mmSKsgEOeah7j7m6GxhElJTXIGc2+VDKQ2xwjWrnQZuw0sAR0ZalbijTHMN3XUMpshSyyi
5Jj0qH7LJz3k8Uc6Rs89F6xV1RJA6m6j9tuGmkT8Zti0Sfliyf5gemQQJBYRE5F00w02ADNdney8
eOjKZAsG6xD2w1qMgr1bP9JAmnAj9+xdbppfAaYqXLjC2dVju1OomBctxhscS3iEtRoYQOf3ZQmL
mzQpJgZpbIGQIKWT4alwaWk93QVdTtw1Cy9RO1A6DgSm8o1nI0EwdaVEqsLnmtyn/TQd57q6SsCT
nOK6nSNxTvybcAxt/m7KYBtF4lYFWMmY613Qer46ny/AUL41qE1517lQgPwEbr0F3CCbnpC0Eq95
CVUPSt8NX7xFCKoFHEyK9zAM3rmxsyeQOK56MW2joCNr8I8uJ7GEjkcdOvdJNKWUAK6F8n/Dhi9M
qet47Xny26hhHDAjeE65uqwbtNYUWKPoLpHtUalR4/4WIrl1ml1dk5UZ3eCxAifDDJkLVBT8UK2G
CfzMrZieFWph9XhAfrroHMpdHN0PVBFvjGJ8LZ4axzkuKKimg2hRNSaloTlM5TKH/UeZBLJM+mlk
xX3hOPrgJg9uWdwPJsUK814l8iJH72vwwNmNkoC//DApn9tSDcDDKfAL8sAWY/GUWWO3sWpgLSmV
AGakN1VrPWuVI8NWkCfoyjkpA+UzKsD44hvGv2M9Vdoazo6DqA9JcdqInEMbX2+MCWUsTiIXHVPW
/r3vqqOH0xciLPUyKD3+0YZPMNszaBOwyCur52CVm/LPbnl7IHZaNxhCV4U/nesJdwyUJGeVKHGA
V3Rji+ET+xXnzaj+raYnf0yY5jPMwlzR/jlpCCa77JGgH1umOuvIjJozNhFT2z/KGI94tNEEx0Zj
Yat+NQbJxQ17OxCUwukKvZ7XgUHeQijJl34/ZvLev1FzdMGerw/xbD3ZzRjuelKZdn1lWcZZH3Fa
rL8i1PRNw3a2bZl+r0nmfTQzkSvSnL4M/UPvcTglwxr0Y7/OuuDGETASOo/lgns59Ihon2Wwlym6
SlgO8WVlwV8keSSwHK6mkZlmOKCPBSkjaqc+pXWtgDABj5ls43Fq69teaWPPZn6fTPE2ctXV0NTI
WobxMffZGZrvm+KgTbpSu1zX3Qsc2aV0C4petZfecBmEIo2UN+dg6G58D8dkUzdkIIiSrjLk9Hkw
d3QVcKbI7K8pCtk4MD5h3chWMSeLdVHQT+0W4lJq+n5QVg98AqnJVVFayalFVsc1g+fOAr/otbG9
meOD6/R7Vsxspd2aICNwptgM/twqb1c2YtreMrg71ZN1UKYLuKUxCGxLRlhSu86tOZ/9Dst7REW0
EBAjeKr4GXiaOCGZRDnxjXH+fS8S67cSdnbOxUDPTJSsBdP8VekQvUYrO02mMe859VG+YlZErrH1
SLfG/JxIpn8gkbBlIzhY883InkHhUkfidl0bcX7BBomhCMULGAIjDfYZClvWjdc6F47pJ+3RouA7
LU+4Gj4j035qW3JRos4WU/zCprwKsugn1+bAb6oBScYbZjJ77Z05jCNjGbfZQMD/a6ZxV4bcDQVV
6Ahd1961H3nwLWDCFgnpPH+EC/JVWuYeMgSDpdwdtx0b6apJvPhANBR9oL2FxsNh1IRxR4rr6hlX
0wzgg07WTTeHX6LJbptqoOkc9/2MsL2eUqQN0KXfEseENA5dQ8ERGRdGy8ld2/F4zXXUrGPln2OT
S381LHVejvwT5vjsxOjzXE+wTNdHg4DuyslKc1950bmfsiOxiHVjG83tGPS7mikwB9G8YUiFBy3D
rFNwOi0bzbS2CCRTAYLJcixfoYz2+4bKKfQspMXQwGBQV95GFPWVtMBT4xmcSQbk1ERGzbaM7ohT
og2Y+PwN0fOpV0B7eaTxg63o8MKBJNVbZ6pbd772JOzo8dDJposebHcBRzH95uzSbyUCIZ00FtwC
+Naq09cgy2c2tPFIWKTEKWgY6/mcGowKgnRYJy3wgzZTExqv8Y2pnOI65yMCYbOVi0XQkTjUc2SD
WLXZ0YP6R/vEUhANC3JtZNVDB9kLDghNbElT8PvZw4mYcdDpHfc1EWA/irGRuz6IrsxOHpV2xXra
m9p7jjHJrXswlZSPamzNxBY4G+DwGbS7Mf0M/g3A+0ALLA54IGq/AV9OIKEaB+JcThbtgADSorFA
Wg2DpRFYsZ9byda0yABn5W3WDLhvXfeDibpNFjTl3CPbguEzEpEqPbBEEHUGdSOaLjok+NZWETba
aCISRwdWSlRdPzg2gDr6La2EoBXN2jdVZZHe8ZkZ+CgZQ5rf2x6ptlL1nyWu2SWLdJ6G+dlr7ftu
1jAygl3beM2ezsC/qQ+vw9SzYHdvyOj31tCCblPtOphEsfdsCn2hG0PA57vrh8mpx/80EKYNovqh
HPxXnLQwGftIrqs1mp3LYBgqDewKTDll/0OWgMEY6r3j05GHSUryHBhrDnUpf53v79Bp6QIjbjw5
cDvJLEgPrqeLqO8/SI0lP2KlxSiuEFln48/29KdwOVDHQY35Uhwsu3nu2aM2vWyvfRQwRGP4PzQD
gd7aIpkW/pIYx2kUf7YCXgt7I7yfsH3imP+DorVXOjmNzXCnaeuCUpZ+o9DxbshfN8uveetqlKD5
E29huDO4pQM2S+J440MUvVcByl0dHjJv/FFWOOylGb1aMe9uZLyYlYbPrfz13MMfqyGerYQ2+p3j
F1wUSfyuFgenVvF3Y7b3hSEoYyb63jqMenBcuXhFXYIlpU8c3rE/eiM41w1PV4jmiQVPvHVE9cIM
vqZIcc1odMNVzLgIZ+34iC8Iou7e56aN/NfMfDRseA0yezX57DoY89FbTn/c+V6MJUKtjfc5HR9Y
cqhEC5BqJkFec2SGY/PDM2wxThhwMvH0r+MYn2ydkE3t73pWw661JN8KO9pjN30rGCDkFpaswuhg
ZbDGaQWfVHXPsp3hhyBzBuG7FTRPveTK5rIyEIzG2h1nv43OQNbzRtUpYDBu/M81JJjAiz+eS+jm
K9/FaYc14b2OnQ4+Q7xt82XoMwKBCp38WMk7XfHlqkdvXwBKZUDUMhtNWA7IBCLHPJmxPiu/dTed
z7FB5+HOEXm4dr3gU1Y8MnRG/TkI93ws+YlzsfDhttoDNzoCL1xn2Nt5JO4gJ9TM6iX+WTBTXcFN
wkjHdS7mY+jhYO3zwd9loL6m5RakmcO5qvpw3IHKOzdghQiCfT8TO8bwyJmXzQX6M3ONecZiH0W3
ReLmG2YssBUtWgxHmb5RyMQnMyEHV914bU10eOWxP1KZ/WwFyE0T+8iK/OufJal2UTEhcfIB62hf
u9OjE477qMNcMM0eytR9xCV0R88bBgqZfNomgtFcxe/zwtRj8sdDCoMgj9Mb5XZM1vmqFDgZc68/
IlQ91gNFerIv7xJX4/4sb32BiRbxi8S0+ROwhg0WqJvZSTHvepR10UR8kzYVz2186ID2nPJvIiTv
oiMGm7iLRIAmCIJxDnYsgU58SznIsbYZ4jKMZ5ha9m8L1x2hf8WS8OSCo+bwwIAu5AiRBsgcfeUs
rgl/h6/uysVvr3PnLssAGgQ8ZcMcgEqXhPV6vH3/LrweNeaIvYycDKaEdveVj9FRVy2Uzso/1M4w
buEnLiBFBjkoKHzUfbGmKuu7y2yoWUwIQIfZ72kvJI6Pjzi15p3XkKLS7XsZ19/+sgNFYhaAY+ez
zj4yNCo6utgbXSbDW5xQV4K2o+g2OHeBfGjaZWz5EwoLb4aX3QbhmcoZSqrmGUXebvYJ7HyLvwVZ
RB0tppw7gOq/Ij7WGf4MO2UUbtoKLkk7nKz2YeLhZObGi01WLt9prutuzqRp5mYSNXfY1c/ODIO7
sy0SD5wtYyIUTLjtr5KLF1+armV+k4c3TUFZctYoEh55DizPwD7s5uN9JWCLZFICcGk5boUkfzWH
Iti/QFsXQRb7ZMRasgbYkhAS40PDfysSPjvDHbB5xTejHzm7Yfw2BYF3I1nGn4KDoe8Y6OqKtWiS
2XMlhvd6HnFIe9PaiwZsVCM17BleEzyAHB0JBsK+i2nJGBWWpaa9KdI43E528UpkfONgrVl3r3je
XwsIIPD/xmjThfV5chBrIH+BP9QdOG5EZ551tHbtkhWAlklKJsO8ANpjP7twbfrl5sS10AwgYXs+
M/cugf6buvJQ1tMW/2q2nkY737Ba8aNrjLklMaJWVoeaoQ1HUx4qmGVDHW/zoXpQUHCsNLyLovIz
0Snntrr6hpA1S19tlZm8EKGebwibbTKbGwgVynBUqGuYEiwtnWrF2jSYtsuSis8qfKvp27yO+Mtt
x3ho6v6HnPi8Q+trN628paw73wxT+MlM5EX5P3MPa3UIMMeFpuypPCF7MAbGnWsizlkcpIRon02z
fhhUxH1vyZLZQf++LBoyhxI4Re5jliRXJ8y/jcj8mQEvrkSKoIWc1Lpo6kFnd8ziXq2eQVkGJjiI
h2ebIP5m1NNBZ/onA2W2LUT54NbZR+fFiqFpCrOQrq1Nqoq3ZhQOwLLmSzHUxUEXsj9y0lJMD7zi
1XKjZuM5ZJh6rN7T9EyB2MgRKj1G46fFOhwX/T25vzesgadgmcnXdvkZ5Hwlaum89GpkezI8CjK5
kSTKPYXNq704wqdydMFRMmdaZDakz3YNnCS5SbF0m3PxWvjQGzmSfOW2PiUFoq4dIFp5fEam6dlr
vop0z/KY0tSbm8ltSmsLk0+GLT25JVWCsueWPcxxgVUcpIsU8YPwGcM1VvY5RtPt2OTJis457q6z
uwS30m3QklIVKTYm7bAmlmGzk4nzQ1FRsY+IxE15e5g8KK9TQ1KEOT/Zj6dYQF/sy2+ZwwUrLRIZ
Gh+Y25kbKiAgXRT9o4I1gg7pPQRD+9YwuQeD42IMXKsqdrl08CRi+I/XujXzLTb1YGz9FSPTv4oS
z7ToK+pI+GZzsG5XPYo2nHLBuxV/F5wKscqX/O11fWhc4KmIiWZSfNpNfe/09HvExk+TQdVhQrK1
HKS4suqJEJZQhFzils0wfCsoev/+yxApfKI1ULixUMxN6QUIZXUnca8AY8YHGlc3peDKn07sZsHc
v1LGuHV6i4yr1rh8eWkpoPU953HE+mxfFXj7DeF9YenaJA0jJuFyHWHgNMILIKKEUsi1Aw1KzF90
Vq7xaUHl8OuXGkyy3TS/c4u6v7xQWZFEC9PqQ3FE2MySddYogq1fikvdoN7j0jc8k5E2KWbLhfOY
MtvL8O1DiMOdvrxgU3qHEhw/8QeLP51WdykSfWafoqB9mZafHFo639rKcDduv4FCsOrt+bEk0gO9
Dl2Uh+KUg9aaiIhvdWw9RNwhCCQflYBvRmLWJ/8j9kLR4hNWvw43x5Uz8BoSlwSWqs7ZRLbQHTbW
yK7MKRxXiZ+tzUq+DNjjGREOV69GN6lv2zH8IOMJIU6K755+lLkA3xTkClfL2L0CgtnCFGPDZYhn
BI3Y29RMBvVCVUSaNkPulYau8I5K4quBHZyZbJFMHcBEFkaInIF4zN41MNLF7tqszSXiEHjFlQIa
Zr30OWQp7ZL9UrwTkwTdYe1fuTNXW85FBpuPutFibZuyQsDHyR2EJUJlwpQWIVHsjND+88V0YN4E
QaCL5A7Nklw2/BwfIVEBvWWcYEHyJY/QyPiFuVB8o/v9UFhPs+jxN7XjoyqdTRdkYu/Xfs7uC7dt
BKwXFiRFnQpyikpPZjFma8WBVrKib2KGmXt/vjqGojecKztIckCjxAdWI73yIFL4lP2Yw7CUxSvT
iOkWVNC4quePuhyqHdHJmpntMkFePqk8e/UHzP1BuyiUZHXI2o1yTUjqD/YuN+NEbOsRbacs34VX
HgOTEmH2k03Y8upCCieYmeEbCCGrwF1lHA/aCCckt0+snHvfOtFwB4+DAiLY8IlYz2a9MSHardqY
hKvNMgCV5l3IoF/3zJ1Vx3tvue1r6WUmEG+OLrXNIMCevyihvU7JrDdmJyBEI3caemKRHv/wKn1F
hWbsPUbUQTCgajWv1Kd8jKIjqpDWkqDcOIZHreVDmtBPyyyTMi6SXLg0FKnviO6qupg/wdGonTVQ
jiKH38ocqkOIi6g0Z7gzUh8ZMhU864REC0xFeIrqrwYda2XNfrFjTe8NfHUibC94hiASobShOccT
/aPZ0J75xYUpFS40yNfsPbdVta1T0v+R7CQwCzZtQKTYfPKQA9tZewzEZEnCINC5gby2mI0yi0+b
6X2MYXflL4IE9URPovhru0KhVtNOFFHlhxcQMvi4JWY579zaR3UFTwUlyVl340ymgm/SmpqrYRsL
rio+uxg7lLvXwfPAZFR0IELiZ9F5DUKsfLQxe4k+2nYFhh6msq+ZLh65l+CG5V2gW2qc3IV1sfuX
W0uoOpkqGAfEGvDJdtZNHOGPViNreaU4DztM3Tlr7cY55Mn03bvcsra08jJuI3a/NmxGuKb1POfm
LnHy6pALAc2qV6u2onMdnXZahe2Zql28fvFrF3OzmIPfwm44P7RrQd7vhuHLq7Og/C1yOau5Lb+Z
kH6V/eIgtcFdUxGYkwXYYeDuMjzg8ZJ360cEe67jJJya1ZShcKFPeAPfz5DrAFZ7WrjBFJD7QR+0
lqjVnBqMqpL4miUwlW0SymuX2wPXtaGAwd5YD3qwf3LJN9DLJzpw5ljfCSdzD+ZMIMypSJBbjWrP
ni/0HRG5ByMhOeuU6FVFEqDQUuDQaYjn+cSiM7HiOBOiMtHuZ0bpw6ZPe2/fhT5guiD+pP7qpe69
7imckStaz77aQdk/tV2a8vXCwYuD8chNsH9F2Tt3rdEy6XLixwSLrp1NPe/lAPdt9lASaoCR2rb3
pJPHDypsq23WMCKhhPc9WKrTBreTRwU0gIcWGiwxx3PqJM1VTQ3Dxn4JWMyAFE6mk3xYc5f81Il5
69Md9VpM848/oihtleI25uJveA6dfhl6tQ++N4JLzGKYqFVf1VthtGpTBIBcqe0SJ2IJ1cOMnOC6
KL2WF30Fac9hC2zDA/+wz6XD1rfN4IguhSSVUGKLdJrclLh/b6Jpei/7meYD3XrHqUh852SIs7c0
Vf37D0uGb82/UjbiuFhdnTa8xDa0smHiQB7NIZqJLxWQOtdgkml2MzLbmzV4DUkYoAdBzlgHRzoD
G4tezqBC20zichupPN97/fDbM004GLMIL5YBVqSWxIgzDY54+Z9S2zD2IC4fNWXE53rM03OhGFBj
Ec34Jt4HXn0IrJkcRyf30qI2SpXlKdBUVE0O3C1Dwmq0TSoMXW3IexZAdW+7tr8O49jeUcOaAojP
6610pv42K/z+NgG+Ccgt4Gw/LEWCkVhOHP8+Gk4Y1Z5Hyd11uPeP0qLyVjdOKJg9wgYOsjI4V3Bb
COFx1/9XoVyEEPAK/tyOtsbqNphAOc/kTdap2y6/JcOZ7aCjEw2NN/QjxV+Fg1Qu4aT+96bPtpzO
/zwywnXTW58iEDVF06FqjcO/JtC6oHU7tXty1m7CNdOPLoNyQL8vv5JyBp6WtgWpugn8tAUViR6N
lzSK2o0WZni2BmfZkDLAu65NHYAbk6umGfVgZQtiYSkhFEuPJx+NuIn4APYKJg8ze+WyQ6dvbEzJ
cXSM+d6EC3mIpYFTiOFmaHlcUGsMuRM0RPSdpHialB8+5Q962dAam7osolLd66wIrbnU0jvdqxWO
WnCH3FkUl2MAYS38V5cW2lF6bhrMkUvBZgjPbJPXiTyagFThaGAUbzl4nUSbY1QxmlDfyXR6aWUR
nNr/nt18yaYsD3VKou9Q+fIxdNLxImMa6JzlycW2ktxMKjFus7F+wRo93SV5E19cL0WdEFP8NaCw
rOIK3w4mwPLQx019LqDYkTTg7516kLE5sZKBYyqgaAFWg9EfB48k2v333YeOAtLewofEZDhhWTOR
TcP+8t9LhOoUbP/VRlp2WK0SzAK7sMQIBNL/J8/s6XWCHWFWI/lbHz9MQ17k8u9BrFWNOUha+YFv
c4/Lc0yO6FAMk5wZrIvsiEaWxY+RtKzyZiSf/v+rIkwxrSzvGl8ImsrCBXxil+1haPSPGwlnm1PP
tLb4V/pECG7YawvaSGu9nglAHqI69E7K+kbEGC+TqPJzDh5LlKq5Rrb9+O8zAnKzpK6ZPNBaUd7M
pqmeUgcDW1RZ771btpvM5BoZYwGU7ZknoiSc6QbH5Dnpa7mlQYLPSyYUnmMiXNlmoZ7Glpo/CWkW
03rAKKoFNxXl9tohFX2lbIGhCORVT+hTDe30mnecPjxf3xNSeeCg7tyVjts+a66gUV5tZqtGb1Yo
dHBU6xvlmdkN5VDgi6Yd1mTAn+OkHx3aTLVRfcW+P71p0zGRWgbaLtxuGzchg/5sTM9KaAYwsknu
XV/f2r3vby0zKO+Zf5INoJZ2EzbLu+HP5CLNEJw3t9015qjhQo7UIPNATzEZ5eihHrz7uqerq2qG
B8iAzpErO+asdKhe8/EviOathFUykr14DANfPTrS48Kikg/gV+Y6MbgCh62+9Szi91LCfJLtDaRX
41qwZi6lU2j6iQ30RlrFTVAFGGohatzCCjXvQoLTHPxnsQKb1Qc7qoduGXdwI7G0WwFo/x4KER3H
mrBS5ZBV7EO6mxzy3NxH4eCZbjh9kCjhaBvV+9KDBdfX7tae6vx7yKDagryyLsIqaJQZ9StRPwCQ
CYzBUGHPTxjJPoL4oALAyJMftIP9NEanuq2cZ427dt1C27ob0u5+cadu036ooDwR13fLkkbNHH7N
v6/FYKfxTTDN5s1gmCNyDTWBwPp5aHrpP8Qbg+wRSHYvvWVWRb1kreIbFWX0NnoQB+vpf+ydyW7s
SJqlXyUQ62YUSTOSxkZFLuSzu1xyzdLdEJKuxJnGeXr6/ngzOjszGyhU7xtIBBApheTywewfzvkO
iYSZkHQfg3fSkhoa/31+bBm2HMWEmCZ6NBmTgUR269VcDdXBc7x6V5QQb51Cag5K1GUgpXfsCp39
nCq1cUKCmTCQnTuL5iaJLI55zIOJSiBF9xAVc3skCJaBwADoLyr62xFlIwhVpDJxUjCclz65rBzq
iBeNG4GxxxHpCm72OSWQe58RA4KwSAPRMK97zotd2w4mPM/5Vph64GOIbjNmWbpBw8yHaYAEMIwz
CBXfW1U1QbwNicSb0ca/5eI2S4z64qUg5RUSXBDEkBrabh+hawereF+Dl4C3MqwHIBrXaLj8fco9
SsYcoSVo1Um/jPF7cKPG0ESHawWlFGB4lq5zVlgyqwnDsXNmIhBXGeFEJNmW3t4mgVSPNUVtrmiF
+uCpU/lGBcFyOwUfRp3PC0qLYVnXbObKua+FH+5s13eu/NLeeUXj7dvMfCts+UwdkVO6lmo1KwSC
vg2pV/DRwJkCQLZP9zlvxiIJrXM8kugyodZnmaYQdJonzjZNX4a8qDDi95wbymnQRSmLsr5v8p3L
m3KTdK2105lGHxO/sQeLrzjU8ShhuIQ8/dDlxo94Of+mRlx6DnEGq9XtlLrnaGKhb0bmvBa9+SyY
Vq1Qpy/aLy+FtHiN8nh85uGwFUSto0m+mGB3kq4kL14xQVtwj3Q1bGAkP3SE+LGYY5gUIRjE1SO3
eA7WYSTTQ8aRW+C88XLjWxtwCy2nAgIyZO1GgwEYW5SgIs7ILenD49jHbyWFOuJoiAaYGZ7GUsOd
nwkMTOfv0co94ir5tdxOW3gWwRrR7tm0sZItiA/iw6JDbA54Cuet9gbadtZOK1OOrPAqb5nIrGSQ
1Cef3OfRxtiozOq+EuJMwav51NQ/a8b1XuYwVUOJVLoGVmq+zXEiRbJ17h1mSyFvrV6lDm5ba/gZ
DJhIm8b94dO4pco58Yq2u0Cme2sUyL+96RkQFpGh6XBrFH11iFvCK/tlW9nmFvNaFME1g+DWIW0j
6XEfgC2P6PabJ6vVagO3WRP/StnlWuW1Uira9Y5JnCrrEbgxaGEFC4pGpEw5y3xNQ0+0xPJD22p8
HoVBk5xZkqeg1sTOEUJO5mYtxX4uShwzOtmJrP3ZgshaheF97o7t9RjLcs0a51rqggSIgYWR4Z76
FFp3P9/mORL/2pqOJWvXnZ82z5NtH389kHSGM0M8w9UdhYt5DgorX0uHkEfSQDkmruIMcz8jWXLA
m/7OS3mWDVVDokQTkFf9HWb8bI09+0hM0bMFDOJK9ODOcZESojiZD4mY3hrexOt28a14CUJGxUAM
iWH6VnXURkuMipNK1P7R3aTN4c1NELwUn4nDFLBPIW55M0Zl1zykRv9MgtizO3FfxmcFABsQeAmX
ayKnjZN4uX1f2QQwF14023MM6NssTm2VfDYelLHJ2soBu4Y0/OeOjLJ9yaGGeJ5VSIVgI+qiu2Tu
PmTNUIs0v2yNS/itcDxMYrl1cSfzyTWQodJIMfHR2Q/Eju6GeECn7g4F1cFVpRkIaZvZVQDCTTkO
AmjFUB2eI9C2hOFtsmyH90ZQfzY4ScLJeSdxHmJK8+v5U46FMjuutr7Aedbwt6ZlxUDKA//F3uXX
h0zX1R07FDgec06yBI/Hj8xDUaBrdvLpyCw2uA+ZHbVu/FVKegi/Dx9LWDlEl9ODSG0i9iPo9fff
/uNv//kfn+P/DL/0ReON0UXzt//k3z91OdUA9tp/+9e/Peqc//36b/7xPf/6X/ztHH/WpD99t//l
d+2+9M17/tX8+zctj+YfP5nf/tejW7+37//yL5uiJVbprvuqp/uvpsvaX4+Cv2P5zv/uF3/7+vVT
kB58/fn7p+6KdvlpYayL3//60uHnn78zt/z1RP39eVp+/l9fXP6AP3+/H96Ln+//13/w9d60f/4u
zD+U7yJXBFnieK7l2b//NnwtX7HVH8pxPaVciitH4Hz//bcCznn05++G9Yfp2AAJQLjzZSWWrzW6
+/U1+w8lbcvhay5LKTDo3u//+0//l5fw/7ykvxVdftFx0TZ//m6ZrvP7b+XfX+vlj1PW8uDAF3jc
5K5aHgpf/3y/h2O5fP//wGUhfEt6D2R/8SGxWfkgQr8BL9XWCHyGeIYfMs/uykSr2TvDsCa1+uz7
wYPqxHXitHDs6wk1qn4J/JJFjylZ+7jRlk9Xwk6PKW+r6kvUiZqTLK/3lsTN4XT2tWJGxM9P3hoD
QlOd79WITSH18ewMYFvwCrXNjU1StE+P5xn9p1PNrHXc7mfKrHZXKLAPTeBj6xXN1jMIJS8Vqkgr
MaFMD9mbDFbREv1g9teOrfp1JAKO2nZXYMzAu4OYG/mYt4ZAsHZMQO1Mz7f4qx5HwqIpL0hiShv9
hHrhoS3bB6sWJ1IVH3XnEsClmi/TfjIMBotMWDeF1XwO1iIIGunQ2gRzWAusH+fwvDJrAs+8MDhp
s9lYsr6PIjj8okeS5hsfjdc/IHLhqsqZhIAOZu7q3BGbSow0a4Js0uGNiL12PcZMYRNCSCkZ4uyu
HGVEzgQR9CZ7tzBv79IpOZST+FJ9hElPhoynKW6z2YiOoYX+LmdZjEA9fujjsToBlwBVBLI2FygW
bOKEfE68QCfNThra3BSeizZyxtmF5pJOFQ2XZkgJxSLy35AgDVeVBX03MBuiFdIfkoHCNilMA4YO
/WXLnMVeIk1BgxAkMFbtLrUYFPtTd3HS/H2onXzTCH2o9HTy8gIXmcIf7Tr2E8g9HF2Ve9A0q2SF
0V9iQlgNNWyvcEpZE7FANegyNiGNd2aeQjvBAMnbkOCVZtsi2gpydzpnGRwm8qh3o6uGNdfsbqiB
iXSdRRLfXtphdsni8TnDVHotiISwkgcCtrcOJv1ylk8OGaSrpCvLC3Oqq6CG09ONQm3dbsmuod/2
PUElz7rP+LVdmM1g3Y28873lLRLtXCvROzLyWF1ieeLtpUz7bFbBXd2BUFWFyK6hORBhklX4CDoj
W1kObaKS7q4v/G0TiwEkvNjHfdjsLOW9BokmD7FB2pN+eeBXkea+Bnlv78zS6oG6kfUJIZkau0m/
PRGqfRLF2yyaeyg+NAzQW2bpEhVtfWPkR33SZz9lFb9Gan6VRYacB0lq3xjP0uOeLsiv8kwFcW3V
eCJb9yK7bUaJM8x8UmxAocWEj/aEu3XuTRbewb4piF42/ahYKdDQIzwUyvhpWWLdpQmtFfXBzup6
6ERyuqkgjYF3a9wDLCoCqd59lyCo/qYzof2EaBVTeNduGcdEahbFEdzZNgtrFOsG49I8KkHKg7Wp
bEIATUYHDFXBfI/6Rx2gN3e6dF43vgGPxzjMGUmCtFQxS1b1VdnNcc5j++TN+tH2WqCdfZkfxip/
qPovcJTfnU3wtMevuKo7+TpGzXPf05m1bviR18UDC/B43dbtt5gdkmsNeW1zdiUOAOEosa96U0WH
unEOjMkrwEIOCWX6aTSIyw3hToboygt8hDgU1zhIH4L2DX/azAo+B50LuFeMrAxsZNo0dGDJn0lM
zTdzxzknG4bbkQ+CQedEq4cgDGqdJJu2AcjeyIsw9GtSZ7gaZP7k9c7OIooWcVHH2JQ0R88DNDkY
19QtpHMY3iaGRUONPcKezNAa1N6pDdpihyXqhfw8yNjRZLFjB+BsR5cBvllhjqA2gv4lXoTSWcqc
y/f8Zcmtrs2MWCHEvWP9MkRze1tKMrWb7honPVkhqq22YAPHHcxf0DYeQq889exnkk6pjrLnJK5/
GKFCUZmy3+ZwRBRo4/xrq7MCbFbXGqx3dy9c6wW1YVLhvxGghFcNSshF803yvRiu/U+2Cuk6iix7
hTztCV5LXhI4ywIjOfywxtZiT83uzTMYAoPsVogm25599Tx+JMKhVAN4hmhw543FrjFwjBpzhNIk
JhPKdoPNLIBLdSiNoTm0m6oEXmQjgs0g3pY2+tPYlMtB+NAambUNwoUjXjpnN5o+5YStWY5MR/r5
YRpYehHD6hMjTlaCLnZMiC9YGe4bgsq3Q/5cuc3PyfTGixeK6gxYD2EOKtZNJYLi5Ehvn8S+/TIF
NYFZA2/erGnnvbT4sS3y1et6hmxh+U6/7Sq9kSXHYblgwVkf7U2naG7JUj3kEU5YcrxaktmcF1jt
4z7qULzXLoh7O77xIOJiJ8HOI11JbrNq05VLVi14yLo5JEA9t4kajlqz0MeGcxNr762rPSJHnIEl
be7cR4F6GxVH7IxwxRCUzCWTvUlCAwPPcPII7kIUOr6g5yDAUtYcVRYTd9fbsx480VURkpzXL50u
ZhhwhXmaHfR+lnfESmZsYsByjVF8dRG7J1I62WM7pFKl8YPUjreVSKU6quwSCfEO8yT5GgD2/eLV
a0aDcxPv3Zy1hBUWPdOVriadKTto1SOlcDURXySG9TdWiXsjEZ658ERORs1XHSQqi5psoifXaPVp
oDqM+1F5rC2yHPLieo6hUYuHhIF0WZU3sVmUjCTgamQPIXUU7mHFPWu+Evf4FZfZTsnsNlb4xHt2
vulkbiITmclga8R56YeX9o/2WJAnXqm1bTJ6G9rmJ9UaW/i6BggcFCDvB1KxQhgYaee+hMjCV2M9
XlDxf8aZQQhl1qzxxHTQC3AmZ/0SXMxt5BeMmYyeG2ycTfAAnKuYnY6Ow5veNj0iySihmAjM11WH
IM9s1FdMlaUD/Zo6rD0NRn8+DmhlV6AHnXqDYvVqjniXm2EH3IMPahpsjAbZLAa3S9AwhNRBctZN
kKxDr/qQeqtHmhU99/cVbutVB6QV2Nr9IuXBPzdfOVQaCLeMS1RN92WJRqIGELvCWvtZuRP26BkR
QmOxoK2n5GPU+mPoD54ofw5Udcx/57OvqLzQJOZrR4FxrPQnFW5Qk2U3szW1TPu7zumdQpltRPs+
9Nh0ta0lF9ICXkuTR7zad5OjmZfg6pnydx6FtYrr4ikpjoHlPGYVR2WSEj9lG+zIOkTipin2VPUf
eOxvSVE/+al+82Sxr8viAZjIKbdj57mqWX/jVsEE7H7aOeqARiu9JVg82vRD8mWo+ZoSqj64MUu0
jhRwOkZWdOB2mUDkDvl9FUpVI75kGGzJBWzv5fw41l2wMaE5QP14S9G3HAvIumZKCENTMV0A+3M/
qBbKdmG+9fZ07CM7f7KmKF+7nbZPo2iPVjFvF6rcIMbzAKfE2HQeZgvms0hbemLZx7B2V0U1vPZd
+IQY5h51/L3diGAFB4MiNq4xSnk5clAwazXCa7BoR2CA/PoMEQWixHrd9+l7VHveup5TKns0oNvB
G7FKotloB/JoURZuwWF8M4fFD6R9jxebGw+n3yrvqy2yDQ9/PXOgZkldUf7Klthel6N+ixaz2yHN
py7qZqoh49apeY5YOlC3kVRh5ai0ZUJN4UZ7JLhwS6FQMPeL41t3cTQUWsBOkEjWfBJEGOgShIn4
t0Vx7PMBqLADj7NTA6xZdq1i2oZN8J005UEL1zigs3+O0ym4gxh14NQJZIQIsoo5OsmOcb2EXYYN
DMFiP7CCep1fdVZZrkfPLg9lYOBoIpzzl0y3Mlowa6N+qwfnSDK4syqJ1k3mN+bccDJ/QIe5D6Li
pKIS0czc+cQsYFnuUZopPV6FwmiIhJXeVTegieFwGyikz5bNwh37VrybatdHaW8icpiM6Tym0XBT
2h0+TGgIMGay4Zy7fbh1uhqtmyhOtrDSfSOggs+9sE5hjWFWs8Vf+X1JvhpK+wJu5oY53Xkyxbdl
qgTKq5HtMUT7V3Ugvxq/sA+oVTv83dXnTG4dCnLe0VEaQXXp0anyyMj/ZbNrVEJCr3AA25FWdGyz
X6hWJ39xHSU2OHnbXU8KkTF2/ovujnQ0KBT9pljnQKrx2Pn5wbAa2ElI3TYCDr0wRlbxzrjmbGXo
w5TtOqY4QKxG38xJ10ZwA0p97VtIcfJLP/jxppHeZ49mCgUUi9KwmxjMLitTP+IpCY2Kg8GB7Vir
BaGL4st+cGvrw87KmgydPNqH0/gCupsF0h0bYm5cAs3IHLSfq6DfgHmE8KV3FmOdR3a+V75Idl7P
60E4BW4QAgnrgduv7VSxcVHFcVld07USmhLEnLnmJ9QLW8C4IwKW4mlCchUV6ylBumJTeG2Q14Ps
EIvkygc9xMUduAXcAifZkZ+ngI9BgBzG+r7vhnC12DVF+4Obxj51SyFBduN4LbIT9FsBlJWY7aAd
T4IfVZfmpVdJQciHHvaoUe9EMC/VZIxgF+MTD5ZAVtsQLGAhCuHt2mA7xd5yJoCSKI4ABBIyBA/T
LYCqetEQn30iVu5N8DpVQQ6y5fq3D1KGCz42eY7agYyLehWPdounqJ9Xss1u6gDWnoNUGcEKHVQx
EScI83N2JNcZ+mndslVfJBPJGKFh0/eklMP2CNpjgxmI3DJqHmT0m5w3AdHm9LrOauw9yDVFcA6M
+LZOIGkBtL0isvBp6EvEkjbcZZV/45oijNtlv0CyNz7frUgS8CYembsGnFNria7MIdLIvD+NphXw
McPZGY2sABD3x7N6nH/xRQZWRxa5MRBzw5PTNDlnO/rkVtPWWLTaAhVg0dv2pTe90zw6cLut+X2w
+y/0aC5HHYaUsWt++mTMkTQrGYe6xQXeMYAi+r0QNYtj33icMMSJVu9NPD6IGa+OEZGOWyzUBLu6
baBEXHGGsD1LT/bMxFKifEWCmksox+191qfjxqrCH/BkTtystwhWcX6gsz7nDgyLGZepFu9uHN6q
JR7YtxiVG1Z60zM9BaDHIBMITsvxwH6BcwUISeY7aoc2+7VOgVv58vP/zyn/W3NK678aU159ZWHc
5f8yp+Q/+PuY0v1DmowaIZYpBpE2I8K/hpR/OFLyaSPZWJmWYwnvH0NKx/rDMQmN8j1OXNNEn/mP
GaX0/yBLnnmiMDlpmH7K/5cRpf8v80nPNJlL+g6zTjzpKIJthrH/PJ80ZTJiHHIdZDSSiDa4fmnj
kLebPZLfjGdIPjgZ9zH7+MM/PT9/zUr/eTYq+Av+aTL61292qWGh8kpTOv/2m2Md6iFROFLjQbKf
mtPHxKAojBjIzN+YMQ4ZWcdOFq0TLZ+DQbyAKX/v5HxLPH185R/zIyN2FB+kOvhiuHhiuD01FwWR
QzU3nS33shoOYbcLRYDVtsGhZtALjHnx9l//IXxk/v1JtGxf2koiB3AcXmqH1/Gfn8RuCqGZg0hd
nA6U7VayLUYPXoU7vyCmYGfS+R/wNyTjnt7fgJA4YKA1GGCJt3BsPwYb1P1YE5w+a3u18rLQ3Ysg
fU2WWSOb/e8ejy0JBKXFz03nlW+AEZmDBfWkmHXSrZeB9x4GpEItEeSSe4Vkla/QF/wfIzSXDpOJ
g79zLSoiedRIvBWyd2c1mcOP3o8o4PCaq/B9KNB2uHVKRZjb14bXPwXFt3h1FppA8Qn8mclFTb4i
6ol1aNc1+QQ8YLhCAVYiJCw5Kz7D/57MnJiryDh1wYDmwzjhw0ueY1Gnt4Sp3XbNx9ia9mrKrHYV
N1mGpHDG8eAx84b2OtREk5f+Nx+3QwUAl4kyJXxa+Qs8hI2XkxwNFV+GeynwUzd5Aa+XefasSHI2
Afs1fXb2Oiztki7YYaNsgr5dh7nlrOFkZ7fYaFt25QwoWFiszBZ8PB37HnkYr9+vfMV6GNjxF0fh
4SdCn8edzBjHtwv6aETooUzlrptJngFnCrotouey6wOxX0y8qvi6a0KYaNjDb0J01EuE1bSTC5DI
EeU2LEcSXzG8bFK72xU2HrFsmreocrDpuVZGPnz2OnVDhLwdeBPxJhD8qvmxjD+cikU17OMHMrM7
FoF00FjHLpSWK7PxcJhBIazzxZHR4nQOoxsuVEgX5gs54dBAfdK5a9d8iDsKGg9t5mHG7DBtt2Ic
kmsL5QfbehrwMPJPovYw56OKWSVjSeQVwduS7Msr5QYeqldnC3HavYIXzJYZC7yDtwFSzkj3k6v0
zmf5nYXhR5qqN8QQPwLENmYPlN1JGm81ofAsnW/ywRW9c4zw3bUOutZ3sm6OjlfuKDv3ppESq4BS
Dh78zANos0s3joeOQeBWigh/enjM8Yo5AYPheYTZ7FYPJXA2ehEnYw42fVcoKrzRosIwpbzybjO6
63F22QWMBzeHXcXE3Q8JhnF6D3xSZ7p4BU6TUWL2LPGljLBf90lTR7dh5ZLH4/OssS+gM+yYnEr7
iMblujcMF18OGL2awV2LQGVPnOOWaIz+MoI2wvfCSvKo6u4tVeD4wmbEpp9EL7FFaA29w7vTSICp
wNvgkF1LC48C0ILXsK3htRFSYA7NQereJqsjPaO1JQtd6FcNdHH08BKMjqo2mc97Ks8owNLR+SxS
4mHcKoRX4BVvGWI36S6IViLffMb82nrwc7biU4vdLVHVtYe9j0qQwHRuqFWqTb1CR9HxeAAgVFm2
pWIedtqtHzROqj6lOU7gYuL7kVvqFHWFj4spq4H4f/l0pCMUjcBaLPaaKOuTBiYvBCQdy1+AHTXM
vc6cTo32bjrBWN2diocoD4CFk0sVgrcYpfUzK+mqcGDC9Y2ArHQxEVEVeS4CHtd2BIvBqL3n6RPO
dg5y6IiyQCcDBSfHBkCCWrn2M6YkcRA/hFrSPDOTZ5yD2tYYLgGFnWdOD42RC9Bx00YUyMZnd17p
wFYbCzaCqWRLxEP8OGjIW24pWHIiTW00MnhffUAEhOGUWO6LVfIe+6kz80dJMhAfvzbYJTnse9l0
t8xQP4QI3oLaEndQhZAvOIQQjEuYoTzKbH6BRy5WdWKyJzPunLj/YDZh37uueid6D3hAgImfFzjH
Io4nAnRVWbtbyy2fagOsDNEFiCvcczxAPGvd8Q67CJlUrzbxtWsFlRCVPRGzFU9VWaI9D7TXQkWL
LFwQWHBRQp9qNBWzZ7He0i+Oh/EurJW184vDpNEc4UMzInmqnn5V98gMBst/zoXitZ30+xizn4tK
yuie0XjO77nuJDuNNlewLj1Y5JZ6KrsccrqDFICi+j2xrOcuK5gTJUzIrBG9cUDHVM7ASlPBpE85
7bYyx3tC39YZMqLVmFJ91O20R+W77zPM0i5o1lIb16hA5yDYohtGrFOYT3T/3w2blGrKD3OI984L
IuoEifJVM8idgzf2QGLvdKWzY/C87opZb4mI/h5i/zXh1LhiG/tAH4hiu9SIPAJ8lsgVaH0XjHcj
Zpau9knN4F2roMTVYDJ3qbo332I+ayryLyLaEiOXBxBfioLfrQCUuPiFiVH1G6B0uv/BgmE8+GN0
Z6el2s0qvgZE521MegsErcc6B83tMcjvkhGvefwyIuXjJKjadTkE2yQE85emSPTy7J4aH+pVnW9t
RWZmZIiPeGnIdHiqcbxxbfWGeuSqXIVLrFLWHwh8Yp2Bg8LKWQeqEkNRPiGVhdW6C2t81gwULwmv
oKyUe4dbBjVax2ixJe0Nj9IUbS0JB3dC/MDFOwGBRKfXNbyFtDcx5dMXjBUjUlur2Aq36lknBPfK
Mz7aCDMmwi0sk+zamhEm9gQOLs+LUz/S8ffP1Gv8LeUSpIr3y1FMZIfM38I9pLnqb4IhxDKjxzvd
si+Es/EUuRwk7fSZEpRwyGrue+62m67qJzRlDPPqIVU7HR26mATt1Hu3EN73ZnuuwuZHaFpEYHOu
pF50MzM0XREDNYICtT/DuEyPPOfsyEeeD9EFN3aeXJPSxb4G22MkLfKJivbboMHDp+Fw/xtpuBkG
Lgs15CBbNWE7DfEd5x55HFn003DDILN+oMF+ChCJXeXWUrjYKcargJyfaUanVWTereuU1LjRdE4E
WYWKbb1ovHWg2AUK/8GAbrJMw5/JaWKoXxPkFrXPXgdqag6cD+i3JwNupU2YVo5BdRjbT8sbg03I
GpGVpMX4wlngCsUPZ2Tk15GIvRoGH1nmbC2Cu/K+Ql/gDjCYa7TqSFnfVZfzsfTw5s8HRPIMIGWG
6YjdDW/V9N4BnYtGt9j1LDWWB2OrYBc1IyMH87l37NvOH1/qVuGN1V51ITabUoYI303ChUXpAst9
YBRck+Bz8rghd43LPWaKh1ir+dQUwWLKbZ4aIDLHZmz2PvaKXTZFKXEY6oBochrLbhvgdFvvWJ34
60hxspQ1QUd9l76OQ+o+1NWOubC/dhxj2KLhdh5Y5uCxGRP7zEnykCBzWLPjgLpZDqSEGO6WYvul
ycxuW88t94JVPUbSLgkaG5OzmzM9mIjRPdn+T41TZu0x6rgiDK0/xq7sjubYYVPj0Vw1mDRY0fo0
IiYbpqtIbX1F8LJnCax1AkijaO2fNsuWpyn4bnoXgInuFQuULttTofbGjLq9crojER8bo3ULQiTR
fBhjcxjarFw/UvFaj1zXB7uPeavhfL2eM+QBkHYfOymMF8/F9IHr7VVKeJZ1woR1YsO+5ylbNggQ
iT1qvSgJaKUQpaU+1JMRp2NmZM8sdN5gHqsrc3wBleTfxHMrUFVjvPPDD7+bAU4FFRqzxN8Xguzl
cACEIfLyK6369pKlfnUyUvdspPYd9938WgG10rOZr5wSTDwSbbFCTemu3Na+ybU5stWW2clauBAG
vK5Nqpt9AUx4NUXWyewsRd2npzWCxndzEATB251CZSmogcTwgFX6XNqaebGzTA87tZjfCPs14AZb
FpnmhiC2YYWub7dk15O8eJUErr0PY/Ewd818drrhmFj2j4V7F88g/CszRHosFCmqtOBo0DG4jdlA
4DIgBAPuBCNL+3NiDEigZEiES6peBSlzV2XVdtTzyW2uoxNNHkFL57xNXp3AcU5FFkNkbyhTTROZ
oEFR9+sf7iSH7eAsupGhg/BgupeecKFdC5R+WDAyzaTP7vgm22baIPOma0bca+onNC32FcBWdSJo
NqUJQUY0Wa8mjcM2DTL+1tl4rMvK3tbS2ab+5O8MwkVLgkuQusj8brJccnwwgKwsfo+uU665hLtg
MCmTVGKCAkIwR5YS1HgduveTrp+gUx51b3yODP8OnnFN3td8Gmb308i4dmAxAR7oyXrJpD1zyuOc
6HV/G+fTT8N3UM5UkNEwYvrHfqj9Yzh7r2iJi20J2GLtDvXLWMa3MHeow6gxR6SJCXkPp9THj8aH
pyxmtbUTBJlJ1/mYi/WurALyaWoYkQPcUh34F10zl7TijnveLk94McSqbGJzB9X9rQuibz1RJZOD
90Ufh3R0plTQdeNvUDRcl2Qh4i3yq1XfMGIlFYjZ4Yj2WcjyBhkIdJIWWFXXjhYF5dydUgV5xzDZ
MixCLNbghTg5YXkiL9R4Nceo2iGwgsggRH0gH3Ne9XGaH+KatWSX0LBJt2tPSUfQZDmzAKrsvt6w
laegDvryhgnjLuQ0dnlJOzdtKJB8fOG98DY9nUnd4jS2Jsu7whh84/T9S+OLi81nkl1RdOnDOGHz
TWVvkn6Yi4kGFkqc4atHURkIlMMPKzwBUyPOBXQrGv0Xa4o/5Wyme41Qfp68544Z+KH6xOTMhW0Q
fck1yEcYQvActBeDFIs96XkneuKCLOGQynxxFnWsZluYmlV/yEyTc7Po3V2HYy2w422RtZ84W17t
LqLi6x+FbDxITntSrLsTOxPgbbZe+Rn4DJQFF1cV763vwct2qm4llWU/pP0BKnBDf80ik8QHtqs3
rRm9Om27lGzWtV9prM2Rucu77BpS3E9hA6YUOZUHCEampZaDjqY0j2E/HxhOQ56PevMm7V0BvNCE
chxPuJQa/xHxECPkGFmC1ZZ43BIXOQDSLe4f/N05RLkswe5BWlATx+UhwOD5lu8il4uoV+hauLLc
Krqk4/DQR/DrOu5sVnTH0nPNsw4xvxM6IgTbZZtEHarsV9WDBRfVTJulKrnvkWXMS3gK0AsWDFnw
WhCudJ4HFAJwNG/KhBVHHHn+3iLBYfZYhUIBaDlIwW5lXyGZxPhe6W1qnORGRauqiiTetZPkGSrr
fedRSlJAs7NgfQ8g/zatRq6HFM5yZJ2DhkBgFjAVWevM6ZNvJzAerTGlGV0+c45fG3xUm/46PphN
BNrKDb1dPPrlEVnwTV3VmIFaBzcn4IfWMrt1Z/XhU5ShwsrRRCLKgaaBL8fdjUFr3/clFqdKO6fK
JYJtKOV9ItA3ODlCvlwklP5Z96jRbj2WY7vje9iKdRdVG86BJwtvfN4gP4CXffr1TZqe/qoxkMoF
goyoCFHSTVNgv7Vs44YAOxK8BngvPWFQpUHcg6f8SxqCmA2SVG3K1nv0at/Ho+pBACz4aOWWv7hM
dzKsn7t4zC9//0cgn1uyLlclG/3FL6MEEIQ4FadiGNTtbOO2GO2s32Y93gUf7xfxHNEh6KuvIZWP
vvSIifWdBtI5mGvSo9lqEJUeqfHRR62tO0AoDvH2lR+fKV/EhrTrVzY0DLnyUQL5aOrbUbfXU9Jd
z/5I4y2xizX2mzu0ZwcC44pEXBfbFdd4yiJ5qXf0iYGIfYWYhiYZtrBJitA8JgXpdkgkqktbu9/o
7Z4wZQ/b2sUsyT6PclBcurkiJTg075vilJS4CAJP/sRoj4wMkrqIz6HJTE9PaOBNA6li0Ez7Ipyh
OEqKmGCpJN69IJYsJZm3AMV1JjeltcjoLVtEe1NDQxboGUejNCERlfEGhnd4lYPAJnhE7KQPDSt0
Wc/mkbGGW7zLgAmsZBYHp1hzd/XaI4MgjZsV4Q8GomaQArIYOSfMvd8B2sr7lMQG2ldZkvvRBNMb
hg+iBXIW697/Yu+8lls3ojX9KvMCOIXcwK0YRIpBErUVtm5QO9jIOePp50NTFiXZZZ+5H1+g0Ksb
kDdJoLvX+oOO0qE6/qQH67C+TlaiDGBSDdoV+hfZMkzbn8rIMqHNemRE028AD0YIIRYu5RSxF31t
aCtb97B/1Sieuz7eCcMP8vw8eKxNiiqI165enayu/GWCRyanivw0tkfbaix/1Sx9K73oYN6qm0RB
c87OoR3jFGLVXrYxKnZuQoE3HaYQoQw8R2tL/50VPzL+7FHYuAWnqJbzuUag4Sc2X+Q87hL07khw
ov2PMR0vZ7/BJK7s63y1A8GFBx6ZJF3FAL3lMUaXd1FpqrKGHwYjQVN/VC0IWqBpvPy905RkZLlU
VFETC65W0d66lCmvoBTyt9rwLpjGgxXhKF30I6LNs6wQ8ke2lRpPzuD+iTTqz2xhKPb3COAIvHLv
tR/AjMEqofaHjOVSJ5+TAvELZlh+NX/IVWqT3C1SDAC69j4nAdc0uXmDRiiSIUhVY7zRbIqhNNcA
pa1Fhp/bMiH9fpUX7BWSCIigkW37Ogb0XzBn2DbgSBveiKFGOT8ufddLvSecyQLmookNReGCeLSB
qtZmWe4dG8uSqVVuhvxxDIL0Rkx80OThlyUKfr4NjlCzlBOml/hUZGJhD4iOIAMQXdcd/JbJbPcA
k1cRfC4WieU2CjEjyhNvH1IiWQC3QUGnXjXRU5qz9xtqlM9BqFynw36ywL/k/sYI/fC+VTGqFzmE
29i/cW2n29nFdTMMP/ve6BZ2NGJiihixEafjxjDh0Pfmq01uLAlQ4WMbdzJRs7piYQurFpz0MulD
Eiv8/xbAfdiU+N9a7BqhXAYDbwU3Gm6FTwkbpTTUfSYMykLcGOYvckK31saZBQfhxxizjZUai2OZ
1MmChWSUWvs8a1aBi9KXHmTXVW0/Fymmnai3XsVG6aFzuzfWYZira5tM7wKM06HHELz3hLPN8/Al
STSxtQeFBxve+VgHOxvXtaXGSycqb0UDOz2szZt6iu9N20nu83Q44uq28Bvrl1a2R5B0d3UT3yiZ
gOXirkM/ZQlrtjg9TYciGJUD7Fy9scZrx0K2HNe2m0q1gUkoFLhjjf2/UehsoAJgllPOG0RPzKua
FPRi9F3gAGQRmxEEGh9VX6OnGHrtr1aDXa/gniIQg3TZ/DCjmzBz7O6un2r3ShgxfrpKX875uqUL
eBWbLtJD8RDNaVf09e2SSkCXoJin+g0SeKmClV8V7nLNWlASWeqNc8wM41fYOAFyNH1NKgZqq2UX
m6JGG1QI1ty5bWtQz3D8Th07XEQ6i0FVRBqCbSifou1kYZuxMIByL0j1Ih7awukxD3bJFrByyAwk
IaDEjNE81liFdvm0gSRl7l0WgrgrHYoMn6s8T3+GPWQbJrpnN88VNi+YeCEGOS46qfaUWddlAbRT
A6LAlPcT/hlOQhhLTMe0RJ91UrO9GvKxKkFLwX+C0sDMVJnPashGVjVq3gKZ+WdlT9dKGIfX/PZJ
NvlMDU5E5akzna02sUFNZ78/LRJXAwCtGlbUlTDbbOn444MQI2gQCIZQgE/jVINmR+7qKksnAzhX
vhGkAzIXTE/ObxlUUtcdUoSz0GK5YRHJ15fP4HENlE65qWZRlbj3KbFYNikSTUvXKvimompvx6JC
RWWYZZym77ae/mnU7lNVUcex+2gFdaXY6oDVJx+tcPTIEbvRntoZbK0l1nUfVrc1W7OsaZ4R28Wm
e6p83N6o1vjDN1JIG7sVuF3jsKh7JrI5sC/ipMPCIAAWY+WPcWuhPWj8dgINHQO08q5jS72L5s1F
Xrf92kCpaYLcNCiowVq4Mkb8qK26QMSKbTJuOWjsGgp2N9WrJoA7giqKF0Oqr1jxsMY0u3bdiFE7
OAt/zc4JIqwIgxUS4scpbV6mQhu3rapuPQQ0NxkAOC80in1LQBd8DSN7bvBXiL3ozR0GGyAsew13
bj36WTUYEGpYbAHTIEWoHwA1jKjq9dspcoG7i9rit0R+0w7HEFVB5XWEAx5woxs0tjEexyW3DW77
iHV5EQv72hL9T6QpwYaYA1J1Bo6j0H9ZXgSPSqwFeJmvDC38syo0/GIzc2OgzWamg39U4o5yS66T
p43NjSbUb3HEW9EkEZ4qmMaqQL4Q8Lj1G+oi2AdX+FXPlMGcB8zo+aBD8nZXbYHJT1+TH+K5pbwl
rqBOUkV0dDyQHWfXkOdheklIxq7QYHvqhulYYOG+LmL/BRkp91Zkg8k2h/KiH0UHRBvgVRdgjFNV
xwxm+BaNxQnDIIxwRH7KwuCE8WQIrBTSRDSBaEUgOYwRtmKx99MzEREmL8L/RP6YR7OeDh/6kvn0
z8wWdyNqkhipDHxQ7Ox7nw1IgMM2TiEwMDM7vO7jOFio5XQP9WXluWw3UDVpthMwtbbO901POrin
/nZlJQW6GrMyjTsz8+0UYTMnxfeZ1UXk88AEzdADyzd+6mX52GtzbiEL0WWxAbiMSMxPKAIMrncz
jRG0jMK4C5QUKj2Oa300kAT2kx5mSKdvYHluZ9NBoLwbNQfkniKZtSzKfQFWd2WIGTNsQItFrLiq
ip3WACTEQBZRjAaPvzB5IKEVQ4iETbpM40Bd5oo+XGVetBONNyvgwC4BH+722aMbZ8g4egaq9Sni
QpGzbpI4YIG9ScFTUcprAcO3911OIQ5DTMuxf6o5aw170GoW28A5LXtYFAn4J3DjzrI4wKBQNqWB
kZWigGzoWhWHszo78Tv+GTr+n217dHP+BVEwzXZuZJUgBKNyKtBALXMYUol5gC+agy9U0eKwqt8i
gWXbAGpoG4Mv1slPKEiqTnOno6K2mrL+WZ2GYll11oK5B1USHE96SFSIKHSl5ZG9Fvdtwocvgup3
ruvfEgzcnITcSzzaLyVka4qpCcCvMb0eCwC5bsKaIY2p8Gtx9JRMXYA1gYq4bpVv48nXgefjrAdk
8IbUPJkS5vaFyJrk2o80CmAB9WxhGVsxQI/yRSzWTqQdE025dV/WsU7FJ8GjGZAZlVOByDfWfgga
lLMxUFPXT07a/qEi8baKW8AGajO8Vsr4kJKAWoxu6z3jnkrqBhJSqTgnMw/C44DKhT1QbGWviF1i
pcXrCrF1FEWyl/sJqe1V02nU0sbhSc17ZMHw2bKGACPSAr5SpTx2dQcAsLC6lVqJauv6xakZmts2
036U86wt0ST/nwb6XzRQ819poI+grP/4/X8emh/NH/UnlNV83Rlmpdj2/7hCBTMFQkeHtfUOtGJ2
BTNlCtcWMD91kA7vQCuh/Y8Br8OwDZ2kEVfUZyao5vyPa7Cfdl1NF5or9P8nIqihzWimCw+U9Sd3
V11bM3TwVqBQnc8QoUSLqkzrY+uP0sgPVqYaOBsl+rIIJvda62z9sTfxwUzZdVzLXuqJ2rlXrzLj
3Mvu6633n66Vt5KD/+lazf2BrTqGVl1R7uTBob5KEvu97SK3shPz4Uss8qfir4FKvbezZtiwyKn2
l0NSuB+boZkquzzeuKVrIKmepHueOJ/EE03ko1XKZQGYSrs0n+GJ/Y6zpr/1ByACOJvmoorW8dSP
r1ZRonCouc+dP6wtN2oaCABony4Tb/J241h6O3lmF663yzwcFsmX0iPbMRCEm64Djj+q/srEQumq
qYzIX2KsoKFer6GErpFHRHKLdmC3t0ruqT+LOIxmmetsH00BKJb5EHiDgOBGEfVLh2zKAyo1+T4u
YmX2zuO02Lh+HzNTcKNkGJSVD9R25ftjh8L+5ByjukKitvCcYzCfTQNTcOXChShIDdVG/eSqpXLX
JBhpY0eYs8Hu0LmcDx7p7qMnkNKnjoK3asOszespnREtpe9eG01z1PxmOvqFYj5oOTtKvfP8dTXX
vgK/6A9+UT+WaepB7lOt7hTHUX3DW17YVn1q1aQ58e/oNlkIP1DG5GF+VmZNJX8rm/ak+6d/u0je
KLE6chV5vgWokSOZErbjDt2XjwcZK3QxfOiQMeBCkIPld+4YxzHqNiamjLcVfoEPnqegw2SyxalM
O3gY6hFD8x7bq0jHEbCMG2OnaXpLerVH+AQmyNEaIntF4iU/6YMDqkqJg+cYRVwgJG63KzA/AWwP
5CTq6+hJniXvZ3WvhOfY5UwYOg4kWL6gLIwbkCbY6LjYBwUoWtPuMziCPh5Qmw7vM/QjAiRC6z54
EChjbqaqKzdAzJ1TUZOe6Ga1nWDoVw3mkK+NN6Jxa4LwQ3zV2/tGbJK8Gb113gKVTBEM0khYMN/y
o89RytHzYzAG+VHFtvU4zodS9MzGblWsZUflUEDjuaFHCdBgdcriF4skXFuSV4RKEd0o3FIB0ZC8
ZlmH8mouJuXGQAOcx5N/0Huzgkh2XyPRY0wphLEGeDZAOG0XzSZwyybOm5XRs8+UwXN/VGs/7QKs
vkhRt88DBToENBcHjZ5fSpMOh1h4xjEdoPsxp09PHTamZD1D3wEMQXoKihQaiL4Vj3fuZLEomw9U
Trki/BjxB/hPZTXNAiTj3ZAMaMzr4zX29OE9pCr9Sp8lkIDJbIaoHZ6tujoKOO7x/LaQB9563s6a
3yOymcqXyaXNF3jrTSgpiwocAeuF9BBUeLEx3Uwv4L32dq3jEwZ8xJys8BkBnX6lWjjx5hOADqSr
3oZ22bSPzDR//g8EqjarCHycXRBA0MHwollg20xYs6TCRwAqvJuwDezA+SO2Q2waKJTBdMUM/EYp
7PymiXXa8vRr++vQD+2/nX69tga6v1CawQRxOqmPbemfSmscblEejB5zGA2AMzESo6iUzF+zPGj2
ZPIOS+M9BaBzPNVzEKiyF+OXFAO8ivTwPO5y2fsVl7ilT/7MF/hf/Q3YXocy67OH0YFJV3d5f4+Y
YrXHLzVaWnZT/PDj7sYfDP8Jm/JwazpeugYKVfzosK7z4x91mrNGBJiwsXF7fFKUdJsCZ+un5mGA
e3in2I11SoP24I+ifRkRztlMtm2y72/aF/Rv0qu0qoPb1Kr9TeULDU9hJJLcagxeO1LjkJXUYd9l
mFenpN3FHK8dhI5UTAS2ZWhlz1OrLmS8dSOxHpsIr3r2L69ac9uPAwz2MVM2XYt0mwz7nbltoiJ8
9GciagO8egmIJnw12P79x6/PQWXj868PhUveeCZaGqxw+Cl+/vVNkeHUtmqHvyMtRouJmuhdhJ7F
qwmqadarZM1QeMaJ8iBTeT6+qolrL3DprPdTPRonVMCeRx7YtYaryHJku7SvDDXep2iunM9kTHHS
uziDaPslLscOrS2FUrn20h3ZoE4MHE3+6XYyptaAz4L2XlhmTt677feQxqx9XDnRKs0n/6Wxo1sx
P9xU7+9K21Sf5VA9MN+GdpP+YSjQHPE7V2YUVao9296YrzQ825cY+PnoziqmMhUZGPV+yyO57knP
+FfzmZqY6GSx/347+9z7dZwyIFgb51zxeVzu1NqNXrXmwmFLtldmDbbLwS20LXU05B0+xy9jY69Q
97JJSmnfDCnl2HiEl3UZcrlWxqw8uwWoNWzkpbJTxr9elrrqiWRovxxyBCQmnPmYPKG3O1r1giU6
mejG6X/6RXOYYlThAKc0ABwU6itpyGaVAuNJC9NqgSPyoxYN0a2Oidbje2tyfeMxDMtHvUsjBAlo
zX2ypTNTXUb+r67DbvXDXS5/z+cvyNbnvyBbc9/nvy5HWgC7tnERQmRFzPGAaYEJZleHdC9M/yBj
8uxyAG9Fh5+YC1sb3sb90+Bg8LzNvz/JYuYpfJhG2DsZpGrZn9jIxMybns8P8hCEih5UhvI7jNSH
Zqqce2AB0aGO0cSWTzRLgl9tZjj3LH3CQ/kep+z6i9LoW7ybwtkARB/nJcSvQYTuh/EybvjiV+L9
CCv35DYJ9DYebm3vvf9qz2dzTJ1q8MZgq+AFAu+/kr8x2S0P8tcmz+RAZkdkYA2TO8rg+eaO5qFn
MZHrUXIWxWUSFzC/3GxHjdt6SHNDvQ4oWS5lU80oJTRadG6hiGc9GB6yM9R5811ovU5kHB1vtHZJ
2cD313tkkUFz/CqpCwApGl5Tlsno5v01wrZ+44Nad469FSjVoTRns8i6tAvjP1YD1hc2ihDCNJhb
sDIwHKEbzpetJoVIXVgUS3+jguEcSEXnx571+FG/ludGH6NzIiPlyhpzVoeNP8wy+hzewhEgulVU
1t4B7XXkyU3VWg0gz+7dWW9ZxgbPtlbQBPnHXNpFW/0qQWPCcgueSmxHbkM9sJ5U/SmJm/bRGFIo
6NBUZdRpm+igeSjJyCZbZHeDdFuzlE0r7dDdT+oKkGxrPUUuyPhJZFBb5jtmefzh/kPx4f4K1KG+
rfoFavLZavS8WZOo7g5Z/x+Pi/t51cXnLJjthOkK9omwtOZMxMdVF9RRB8CJn/1hI8Gwlp+f/IRZ
+fOhWoOGfkkHjUR+xpfuPjdwREN55TwOY4NhB7zcv8HmsdoPvSe1deFO2mM7O6oSxEAHzSJ56nnm
fCr0t1GFZf/RlWp1LP3C3Y5Daqw6p5l+NLOUUZL9mChQrlUEULZIDTiQ7rU72Z8i/IaYgV4c68mz
jxViHPOvcvrh1fE33N0wBKXM9fmGycgDq7qG6cLQZpUt1+OdEMG+7YuDbF0W653o7loS5jvRFZkH
N70KVj0/Xfx+/lrPy0uRCz5fqitmRSHfDTZ5lNtXyA2GRxdoxUn1ym9U3rXvwuqyVes087/FV14E
XJTWUr+DWtA2cEntc9Mew2NWoYNrOF54CHMMBOXV/3TX+fLK4Gn/9zephYTY1zfpnHDSdQt2kQOv
7vNPo6BQKVgHOL8VP6EoTHGq1FcyOZNr15BalW+yEceb3ioU2D12/hCOP7pU7Lw68g+2XbEze28W
8jmLeu/cK59C1x9h0yobayr1vQHJdVMXqr635jNjjskzGbv05pRhri/j5Fkf9ieUCcJ9L1zyAKY+
rJsZskM29+0gO3LgvCRm/orJIRML3YXsKKxksED2cR2Ah7fbyNFyoBuP7tW/f8b232er+cEzHch3
lqOTV/v8GVNECxGYDYzfVtb4C5BX2Fe+H2zAfi0oZ4JNY7JDK3xkKML65hIqM76YJOyM1RRa5pEC
own5cfZ+CeqDObbmUZ8PMh5GyFi4I5KSXzpk7wCMuqn0cNW0rtJs8ykUyVHNu4hXWfpSDqEG1AZx
ZioG9a2UaZ7juWmPm/PYODLhxrXxrjM7/RGokHsnRLir+sJ4NOLRuZv7Srx4Ln313DJN9LDyZFzl
ulJu676IdvIs6se3s+T97NJ7OUNjN9rFOi/Zf/9uNOPvD4AjHNsEqo82n+Ga6ucvJxCBl0SjWv2G
0j/V5koU7rqaa+7IgN0VytBtZescEhrYkSprx6VvoDeRnNvzaNkfxeF405N7HzNHORgplKDr0UWv
+v02skOOBT9oLpscYQ+vQJoSWS/lu4Ure15U1KFJUo4NKKLKN+7QhS5fe6/wF9jFqw8g83FQyxXv
UBaIGulhhqqYHRiHmIXrCi3P6sFIqfWCQ/Bf5zsGsYCeVu1ND0yFgysN0m4QYpq+TH+ZqnpdDv34
EnYYfU74g91oie3dyRFJZfdHrKZw0pI/1/nnSd1a3Qv5m+1LQAWW4ScATP/quQzM9TZZGj7mbVlv
MB8POar9Q/Bglm7woPetvkRlql7L2PuIZihjyG0eWjDkcAC7Zmvdo2hYz00ZCwEcrFGdjhDsn7M+
OAu9tTOyJSg+M1DGFBc2/qRF9b3suNwrlckj1H+vtFppbkzgUiWKpcd2XlbIMzGvRAors3YQ3ldf
4nKE7JyvlEMvF1nzldV85ftt5QgZl8P0cDjfVoa+XP75trWb/8dCwPnbj93SWW9ZFPgsm1e+8eVt
j1CoGo1x5v2KR4rZGtQnGFYlWTKVVJkN2R9oLE3qbSwLMIJf5hN5mSvZ/WVgBIlIAI6eh8tBw3wP
OfIyXN5SNuUtncK6TXQjXYdRMx5DE9jKVeMl7bHYycg04+VjGRaIC679XsUBj4U1otTzFbKfygmk
UpHE15MWjsdz99tdgCggTFGl1gr+Y1GxcCNr2VZ7VPjKdClP5aEGmbpL/ZVsgDuq9h8GX4aNc0+g
Ou6O2nZYFNxOhs6nwMeYgBDyX3t1kh9YKI3gMifYl+S/gaISkweL7N6AFS5tp8c2Vh1R9Ama4C12
GRi4zdsdZMwtLPfm31934vOSG9tCbV7+QWLXBCUjw/66EuwRd6dMPvwcKqoMKnKOSoZK5GAdmJ/u
WYF4APYa/JA7CBdTpHYPpIzrTSxSfJHnpjx0xTc7m0oquET0EPtsUwhvLZsBOtMHP7LuZav1sDrr
Qu/POCnbnd4pxZG87lvGbByVVd73yk7mz855sgQ64DroAHVcxhkyg0bVFEiptVSSGzn5ICilXMcF
nkdyvsFL6mMT/gBKkYjRU3KzDkaSP8jCgjwUcXrnd1VxlC1vxHo6MYS9Olciosq+jM+10Vh0TMw3
6A8YS3mGCrPzrRyrPfbm46uMm2Ns3riN53xrnOJr3OhVpgH07Ra9pvref8xgs/bChxUc4gsu2RxD
tQzL1jSKiV9WF7EdlI0+KN2xH7XiCtPgFoSp6fqHStPv3KDVNlqOuxUcB2JdXW6Dpvs2NXa5xlBZ
2dqi0O6jbi7RzBMCdZgbG5jv82UE62ggPqoXbi7vsrbWmI40RALkW+3yjkzqU4cUvF+jVhzNxTFj
hCjX8gEdAdDrd7ID/J139++/bO3zL/v8MViqiVwD/9m2/WUeF8MAJNNRW3A+laWX4NrSc9pW1XN7
BdcNGNk5E/v++0t8KMeDUe6BspkffpfyiiJJioXsCNDtbkM0IM4V9LM+8B2LGXSUPwpLmJ+FJSxV
kDZyHL65WTmDVf+Xh9Fg36dlXRgdvcjvlIfJE7MTPLnPCnBB546vQk3j69L1VADw5zCw45Fu9Z/C
vta8hVWjDV/RqriMRhwIeduwxHQeVep5RZYKN3zUeVEmebIaA7COfd/hRQP06KT45dvZOMf6tghO
0qlmnM8u45CVz/5jsayZnzerfIGWq5okaakSsIYynC9fpO9OkeUWjfIzrgHhU+EwrpTKKZcaeJOl
XMVeVrtO5w5H51UGQqw48WyeV8IjHN9lPE1v42VMXjmF03DsfrHWme86r6PP9/p8//MfDSPxJ7jJ
o3TRSYe0vu/EKVDN8u68q5kTDCTqLxHfSeM73CrNFu1JZo77GDv1h1k3H0xxjtb9bMORTXa0s0t+
oLJ3mP055guQva/PF1CX5QIsi5O6RhdyLqorbtzCDHTyjWyCzGuXeqLlG3XuRcXxrVfW5y+9sj4v
e9V58JdrNQTTH/O0h4RcYBgy6uldoAbZ+YDtzO+piLWtDMnOlq39NtKrP9PZ4yVRQW8Orm7wL8Ge
oV1HqLDObKFfUVeDj9dHC4Kz2u7AxaGnUHv+ay2UReUFxgs7/aXvlzmelm0AfKUKHrrSCB40JIZc
v1FuZWgIh5x0V4FZqhWxCm97feU2bbYOlLBbWLzUbks47rdiPgN3BnjTnpLtpWOAJ3iA9rSQwy5x
eRPUH7sPHVQUcflUFbZDoWdOu64qqYHE7DehGd+piv2rYZp4GbscG0/oOMjSFuOL1+a3duv0J/RK
/2Oppllz9uv80pgFueep2hamjei3i2CLScns88bEQaW2GWs7/1mPPZJSngclKwUsPIzxDOAPMP7J
cf+RZ3mc1Vu7qo+kCGvrRg6em2nvRVA7jVOiJuLg5mG6KVw3uGkUtGZFNNkrkaXDAwslpNnCMP0B
pHIXt8UM1AWfhGGy/luMmPFlqoVKh1MgEJdlFE0cCElkXPHcUx082ZIxu8swPnLFdN2mwEKDDnOV
PxAiQccNZcEFun3V/nKwg7DeO/PhEusQyVS1wYfS4Gorl91Kc0KTYZt51SbVB+PZQGhsOaI2srUS
xXhubGfv6W5xapOxP0WNhwFUFj8V4laIKd7zvxLv5Zk8OHBc66uoa3Z5nWiAaemt3A7Qge6r1+dM
LFiGb0lRe9eX3K1M916aMlcrU7nvY2VIjrCVYuVZXbOtCx/diPfD1BUjxKt0k6aNvjEMHwvOS++5
LQIwELY3ba2oN28nu1+2WVoegJeatzLU8IraASODrECIH+RbvMtVnAMjPDUuMTkEWMCr1o71dU/Z
sPoZGWq26ht06ozMJptQjP731EDUgXLYuMvHFFtfwJIynnseMtoBusIUe7ALz2vKG/YMQ00z+14z
m0d7jlvk3NexO3jXmQJ4NtfHAOMZrxy0EbZ8bz9gMBw+YmYtaxlmrcmGLEJA8QrmHtlI5mF+92EY
1qJl5Aarf18isCb62yPFkpeEI2ozTDOoU3x+pODfZgUyLcbPNOB5Eabq7OUBMYtoXY4keC8xFBux
qtGprZ7HZAmWOTx51vtVcuyXphxvqVBwk5R/kiibh0CZxpuog+ooDyMaMyYuPcdLyA5rFRs0PduU
em6eh2GthR08gqsLGSMXjh1a6ZZrFbe/RTHU6RZVCvcbzDN1ZRtAAGUTzfJqE4O4ZxdNbzRC8NTy
AmOmuQkHX7vtVPMgW3GA/LWPd+fcJQ8oPW48/P/ufDf8FamoHqRYlW9ac/CuJKoCefT6/ktMnWPx
53GXmGIBhjrDN75c1xrOuLMwYbqaFP97G6fxU911ykrTA3YKKFUd7EmF9WHFJE4nf4vKLrbLn4bG
gk2FOQ+1SsCe4TD0106FKqiHW9DRmQ+lSoVQRSchCJPgaFtlqsLWokO2e2c4krswt0qlI7MvY25n
BcdKiZuFEYyI9V6uKxVdXCcO0LIyCJJbY2peJ+GqT5HNnG6m1FtksyowthH4La1ks8aZcWU4vXd9
HpyghwW7rtrJJvqRL8IKWuy8K+0piGvYeNYfLajtK2SVrIfRKiEx2NqL3JzIEHCPHema8FYgibr3
Y/OE6iN5fLkS19IJ0o5GavSyWL9kGWSvXpIf/ZJ+UDwI84MWOjcuSfZ+2bRjdFOGJmax2LxG6H4B
cKl3xnzw06IGg8LZlMfYPhR4ML+H5JkcJkfIpjyojah3mDTV1wC5sEHyW+da94SxgkETvmANMyKJ
OE4HWAvekzveBqILX3CU9HY4UWUL2dTd1FxCRU23sgm/bddlmgfKPPru1faPWBsF/CYcmd0gTx+b
INlV84JZxsM5rqMO9U9xQZn2JlQMZKZnhM1gu/FKNiXMRgJsZMcFiXOJtRN0rkndKrVqHBDOyNdM
fio4KpqXg/ve9FTcs6zSDK9lr08qbzyPrko9OkzhFkSvcYjcqFz5gwkNAN/TA/KY1pXf9+V38mBg
6gPb23Uk2hGuQT1xCMvvZqyYUJiSZl1PavG91M1DyMz+4JiBe758mod9uTxtISXOcXbAaB6H0T4s
kYi5IOqMHIH1KBXGjYyxEtBu60njewCHN2aigXTE5h89u/hWtI/hAC3qiiQTK0nwKxhWKBWGVWAi
ZIxNLEVx8YiN36dhmfUS9yyT0elR3HtzPE3kqhHmcTNlGetGuLZgHT+oKIrNneUMp/M6+/bfZwjN
mhNgHxddOhkpULc2MtiWbbEF+TxDiFTJyi7riteC6hWiM7W9U7sQkoIRahzP5/YskNCJQl3ogW0u
LNl1HiC7zofKKq6jHuY8eJryukszLJTn5XoxNx1+myu5PvfwRrzOFYibcvWOndRbb9Sl+b3Loyoh
ccE7dq6t28dKzNTHGSon4xd0Xf9Xp4xLmN1lmKv2j9FUn2b5/ymLw8c4GlaiS6cXHZ3RbRBimWz4
1fji9jAlXEoWx9jtz8OQ2YZvNCj6Qi54WF1Az7S0mR0BgkPGLiuhL0Xyy+Avy6kvzcudmadw23i/
s1xe6UO3hzrg3LpDc5RQlzTs7zUl7p/NyoLGESXNHiabu8dHM1gpSpS+oFN8DGvqVegvUO/AaNU/
ecylV1rRlLcmfOSHXldvmLXHF6O20g0205S/5qYcpoOO3WOsgf2cN5ZUaeBQX37L/pg+dsjk3Zx/
zIZdDBsDKXvMVPm5y0MznwV2/tj2uXpziV/GynueHxoFfpS8X5RDIaph3iO0mMQnCivacqgtd1W4
VnSSBz0NX6fUHHey5fWac4cQo2zIawLh6VujwWPnEvtynyGL1f9YYlkzEP3LA4SJEFt4cKsoif5t
1xIPiDJ7QV68NoGe3pBmDg4y8TTUIzQZNh9Lq8Z/YCmD/9QtO5rC+l7XZoEwI/nDxr1tbb/Dd5lG
DFhgqXv4rMkmGnzaQfWG0zl3GcfqH4j4+PsOha7NqFkhmt4Dvu8RphlLoyzyZV+N9qaM2ueQrc8q
D2FQNBRzby2zR5qinYxnJ0MZXMbseW8ZjQrwDq+8lq0JK+EZvg1ctu8K3oB5XiNlg0TwvYPppvyf
ooidrVUycyuZBPVgpt+DjVrYud8/yBGVmVCPxHdvK5slnkw3/ZwVkE3NgGmIAmZPIm/K9oU5LBtW
S0f8TkiClw1pcy1Q+5XfKtDAEaO0l7KrVlR87hxzM7rYp/hIK25yxCyW/jBop0DU3XIiE3DyY1xg
h/ksmmO55+gHRS7bRay5zJEh6KwkuLMCnSrgfIDiW9/KOJu+O9maQnUFNMrdOXYs7ial+y5fHXWO
5WVXKNi8VLhHgpyAh515900y1AeJgm70LN4GbuWBf+GVLg9K6t3HsagPsnUZIVHU8qr3e8gRkA1H
GGKARS/vRfmy07U6ODTe7y9h2RSdHhzIa8jG5ZUp34+yz2t/X16W8qw0yZg6lX2cJ6vCieI9erfB
DftG8JWR1R9ULQd/6SQDySE8YQbViiBLmh2CImX+o0ybOzcxvT/tBlnVEeF7BR2+HFD677rRXhHF
z777McJrGfW7m0JnQ60rhoA5FYlDJBpxCK06x7M7vndixIuWwRyTHZnzYAesATt19myEnBYt0IjG
P/s9jzNkCIO43YFfwb2D1eOv9xP49edI9NfJ3NUg1YiuSLyzUZVB3K1u0X2syEPB2ITgPQddDVLA
smy8Yo0UW3gfRpaFsdYAb7ht1AT2ueUvFTV213JxwNunuo9GjDccspiTtb+8//CotJEv4p1wfvV1
9akJHGUlNJD7fRgn3xj/onlm+7OFpHfVYRt1Qh24vhFqgcl6RUlUYFUiR+T/l7LzWI4badr1FSEC
3mzbe0c2jTYIUaLgvcfV/w+KGlGjmTNfnIUQKIMm1QQKlZmvaZTJjgdaNg7m1sl0UR2ICkvdSja5
TbSOjX1O5Lovp4Nofh7KQl53WuxvP7vgindrDSrz+KSUVQNRE16GLiNTSnH90gOOuthSaBJSjdYa
qXDJxf0kbFd+AeFTDOOUpV+C3g+JPOBr4ri1toPJ1rbVnMntddwpmF0dgBopq0YpuXkwzppXhms9
F5bxDWOB9D2PNHLYIMNh4g4bqSj7twgR0pna4Ko5kEFF9jRD6hL2pqOq5jWu7OIhw9xhKWNdvxKD
WlBbZ1dyVmJQdHkK4i812autaEpy3KEAZBDgd1Gdk6eJ73GoxcexyNNFbkDxWBWVjBJBQnXPR4F5
L+smJUFxKjrFIZqGP85kFQ2YPKWW+DlHNFluTaxOemkXuT6a5z1SvDs/CF/6rHfObpE453Y6K9QA
lZYoH5ZioIuyfuOWnoQa4Agn3Q1YVux+eFFVCsG99Zy3qrv3eqRjU1I8BcKy49OYyjI3rhrexMGT
7lCr3YtEhvJWG2m/V4byy+c4QhX2sst7dSH6sPT5amM8xkbBArOMlltA4c/Lv9YGplfIZ2eHoJOt
k6JgWMqdknz7lxk56n0rNGFeNMKzm0dZSyPIuItWiO3mZ2saY6cBgmKamSnS8rM1jQ0oQLwn1OYw
wWjCSwMM++N5Q8MgxQ5ahTL5ixSTVu3eRfKfhzQ5DbiDPOFSNy/LsX10paq9yUq6jeMMh6/U6A+F
FiPjM80Kc8QVwwKitxiNQx9huCqHsJKDiBE0GTWL44uCSYv4aeLQdpjHlG748zcIPS1Z1x7yV1Vk
a4d+VG9NYo24jw+4Lre4LAFQsKubOFD+P2EfayxrPLgNgYUsKwq+foDbJ8408uGjMx6MbN2qIANc
L+QVZmIhH6hResm1NoVdIXXnEFvZqeez+3OqrxjJx0CcKP00VbYkZ93m0O02iDqoS0qf1QzCQvxe
gVdWMvfdSmzEJ826vhuxAwtMacYD9SVlD78VMi2bRGnxgQ+N8Ww1x/aOCFu5az37t35KSzjdjNlb
4iXajZcPrsvaz0xLZqPlGHT5TeRdQtd6UVrX/cjLqCRB5y2+TTsx2Ho1Ah/SGK9FM9DgPaO6g2ru
9GnmUA47a7K6MWy3WrVKFpLSdIA+YFZ3kHXS8KWlAMFza/+NZ+/aKpF31zVeYLmaaCs5yIrjMJVD
iKbXFRb2MHWhh7MENw/uiEN0g2k8blNme4sBOM7ElDAi2wKo6UvcSfxFWkQkRzVp/0dpU/+XzaQl
W5TJNJ27CdXyv0djGlQBD+fB+EuAZrfZFs1Fwc/kFtVqtMsrlLEAwtY30ZdblcKiHzdr0RQDo2b9
edWkHjxkTi09GCY6w+MckZckmmFQ9usEqBBWFrKnLslGgXCxtLrai4ObGMUqM+SvoyRV+9Sz+hz1
NbXay9NBTBFNPZ3kNsTp58W/XSM+px/K1/8RvQqsUibqjB8lA9XiPQShFGqNDjj6z++rKhG16hKt
e1XbNFklnoJ8yrSfUKaDOMP8gtd6INe3MrDCrejDVtI6ot3HAHWACgk4vMNEZ4P8LJZ0mnWIWosQ
KMMsGKgp8md/O2vVWP3oQzbq59n//7xOLVe14Y1rUdQCQGmDIyWxJsJi0fT0EG+KKYYWzUjvw9+a
YvRz8ue1NWqVCMD/bfJn06tKflCMqLjcK9bBzrLsbA84f09gJXEgX6/NEwc7ZRKw/kM8OunZtLS5
rsrFWxnhSAXtpb5C/VM3eUQQ6dt6RFygYf+Ja/h3tMkq/trfzQi5jwSj4V2usCQjfpTPkLhPX7yB
JV/ye2UtmkjyP0qZlV4RXS+oOGonzdGSlyBGaNKXGthrohmO48zs3OHYhe3wpKXvyPWnL12cpntN
R7pJfBbktWCR2XK1E6ODLqHEkZZwEOSecILfQHyYnAQeUpD8Bh9N3XnECC29Nk5a3KrWOCWebywN
Iwy2DTjRRdlbk5N27l6CcKJdREXwxsPxGtjYniFTpGFZpfirygjLL7b1JtWW//bHhW6jPP/3/a+K
Gv/v9z8pKhPIOM4VKqaCtsD6/eZhO2qsmpJjJk/w6JPxSVdsfVX5oYnaJs7VbePuJVNz935bXH3P
09eiJfqprKGt/tmGoEnmHVTjpuv0ZDuYITGer2fJ3FIbBcXmsdpqrdHfisLMsQ5o5l4ZDzfRlWZ9
u2qlFAenaYYY0FXnwSwb8K9TlwXf81D54120xKF3sWeJXbIqLSySZahChbVGDF2yxh2XfQj6nk0m
GgdyHR8MKtfPfUAJ206GO8BQNIdDC3/rtjXqCd03zlVMEBbiIf545MWjHNTZWtfLvdcgrGfwWlqH
zliddYpeHwccN/FRjI34twF/miKusKYrxOQ0N9+wljTnuZNDuW69huKUgzNM/eusFCOiDe7CRsbZ
tr71uQOHaJoo9fKpls3LH3kA0fzsCwZkQSsdP2uwKxmvo+NnyqBWvYIqm6ujWJv6O0iF0pMXul90
1v6zaDX1OdYz+56obnKVLf9M2Ul6Qsix34PHCLADaKQneK/B2iTVWnUQHm5wOtMba3V4rfiDIEZn
PEghhwKT3ZmTh8Ve9CW5s0bieVi7Iepnkis1eykb2r0TqwiufrbF2ecce5otmoR9J58ks9oq/eYj
iPNJXux8N7+Lmruososz3UcDrc8cyEsIWyBbSir5c56RQSqupHBke6DoZyUwjLlZsoPSpqY4YB1h
nFM9v04kEewtDcRe6jZyj2WLANjfp4VFjYKIIFzLo6vvo8lXQBzSvoxO9nARDbKBpJ3JLD9ljTpu
07HDHlCMWMFUfNIV0rbTpQ43096GP8GKE976ykKfsYsvopWbUUL9IphWo/AmDklMiQsB34LtxV99
eo5SY5Nj+ha1/jEth+/Izmn3yMxt0cqDULuHKN1+tqi5fbSqRMVLOHJ/G2vh2S5IvSYLLzfxOvRD
hDWns7rDP/azD2q/NpO7GM5XExc7y7DznZYpLuU2q0G/+eNc0aG+JyH6tRY1b2Qdh2HbTzqeaExD
8ZYG99R0ybiUKHXesiQPFnrq1/fUKJBB7ahb9G3wHhJPfjNShdu5ryGVBSittsgIsdkqERfxEiSk
4+aQoBXyZvrVD6Rv7Be0oJA0y5Xkjs4Ue2Mbfut/L6j/EIOwNeA3BI8sqiymDP+BxYlMrOW6orLu
fu1iCTq9eru8KeZxF8Y7kb7uJcQPclmOd+LVK0aToPo5in/Vz9HPa8UoItDbRs3y679dLz5OXOCr
AOaNslSHfVr0wBVr3HH+IJmZCPR2BMOtOvtIYtkhRrW6ip4i8XJ3z0tcDDzH7O46QXsDdhudwrOu
B/kzqvbjrreyqSJLk0whFmKehgvK1EQbFHZWgQHtWCu4DhjZvBiKeN0YeBp6tY/3jV0Va6NVzXsz
GjcRCA716M9s8PsPYWcYm8rDzcyrQ+sutdoNhe964xk+Yk7IzshVlr4aEmwvTNiVo66l+Oc5QLKc
zGyfksp8ElnuX1OTKv051WpdpCCmqTbK5VmXSwtI+NZRt1G6WCgxdNwwa/Y16D/SN4NnH1VKsEet
7uw3NRlvJg/lm6wV75bfm69ajmGKk7jjM0RoWPam2d5xINbZ86jNQxymw6JoSFLIEoZgduHr5zTF
xwucu39yy1xe941eH8xOtzaoiTo7x7aSHU7E/dbqOnlvF8jbDib8cqxmUEbrcwsZWENamvYwXlRQ
7pQAu+aWIgC7QMSxfqxKRBVTNe2eWLhwVk965SWwJGTd8076gpn6C/+T8hsbgKM1Fta70SUrvckw
OKdosyk6/jstZtbnIRuKa5oXb32oKa+Kp8vIhSro/UBkelZiNIam/qSvrXUJEGrVe5b86nvGxo9t
/7Frzj0P93Z00FHKUd+AfIsoG0Wt6JteNDMf+cz3oUD+qjGb/B64sbdSDUnb10WKtZOHtXksF95z
1JlPnTM271IUrprG0FcmSnqbgZhmnmlRc0syV1tpjdzuLcDZLIhevmpKP3+oEoTiYl9L3rC8Xyl5
We+jLIgxVsjtSXLW+jiIpkkCgD2IgaDQNKBYCj4a4lROQk7FpI9TZ7pcq8cU2effPkZMtoMa4wY5
i7cqPpeLvoOv5cqBumvMVF15QNweQcchQirp6bvmv3ajP35LeTHD0Erlq1qM6UYKkZPVJU+9SL7N
o1fg81p5WHNN16S2/aNR0QPPEz1aNdx6e0ND7ENSUmuhKH5POrqUeS2GyY7V8CEQu4/poE27FNFf
NuMDMMGfXZ/9VCUfRKtzVTg+cVB9fMb/s098iPgJfRu/JBowATOwjQX8U8Ql26I61Yl9UaXQfxRd
plHvKorJ4G/osieXGsTM5bUYDA07ASVMMUA0HXUgH2eudUsOK2zJUGWqk5MWY4xt1lL9UPvB3sOr
gtpbG28KxZjocGS14NqFs1Z1qnOB0PKD2ni/TWsGYHmJ84w4I95EpOkSpM7qmVrY8PEMIMniIJpJ
NPD3Mwy8IE1Tu7hK5l3CYIfaA/lK0SV1xhdNduqffRh74E4k45ojRtll5Pv/fp+QZ/h7dQiTNNsG
EkhplYdTUeQ/ADiFhpphFqbqnfonxZgVa22+60Z7bZJ3uxbTi3x0nDVKAD9b09hnaxoTM+vptd7/
beY/rxMzq+kzf/2EX9cFkVSuuxJjTbd1Kae4TUd5xTnIVQsU3jaHk+gRhwFQ1FoKsY75Y6DCDHv7
kSi27UReOGW68yMDYs5UpuMBR+W8dDeiJQ7YtxtrFooSoUa/iwCW2828dexh7eOgNJqWDa28QVlv
CNxdoIXXIA2ds+gSZ1JAuabxRok3xl8DZLfKVZp4wwnbhKWejOrFm3atQ1LkCzOSCmAnqfHgK6G8
Z/8QzYZEfSvJ8z4Giv0+1qp/L5W2Ww2pq+wUNzJOOr5VwEu9aptn2AiQjYIQXBs3K0/yhyhP11Fi
Yu+ZYsZlNOQGRbMHr8iqhStOieft8zCqwVxSdmaWNycpTpEDdUIVOklm8ph3RnbyyuWoVDABKkna
spWol22CrsJ6GMevhpoh3Bi19ZLMtH1vcvWmUWz9lrSUUPoMhhPQIHMTa1TS/2UG2c1sUbuKuoaX
pqzGHEtLU02SIzFwvkxyOXniXfYd3pP7rqqvTd1UlxixCn0DAtsjdMoNsjexceniTNmFZEqWcIiM
FznHV6U3km+KFP+cwW8v7yYO5dIyKV9VOS4LfhKxBZ/woaTUG+RiiZXVHJALVIJAsrv9B0TO9Rvv
EAz9oZe9wiNFEMxqqUJioAoNxKA69Yen6CfSzNFbidQEMtGO+2yjbD9nUxo9Dm2gLFz+M5c4cOpV
Cs4Y8WykdPsaKMsQtP7e7Y1sg6O0fSTdGK/CEpUZ/mLo/GgUlAcvwZqJPfh41IoBqo+aaVtPloYX
5N/nVt475Mzd8thDp5mJfh2joYXm90ybFq6+6H+bhpevMaunFQwDCj6tRjtPTIsiVEMi5wev9uhZ
5ytEl6d8RSYxXsam7R9q1NzR1YtcuFyN+qZMlmyy+S2Q8fca68gBGeWou6rGHD431eI5ypJTYkbm
tySO31OpKx+tosj/19bX+AOGzlKFRamuKqTTZEOHvfn33GPdR4oVN9lwB63j3Er9ydYaFl4UmHZG
6wAvj6PiNQnQKzalujm3XaFde1VBrYn+aIyW7dAtMJ2yMT/so60IREQzqIzfm2LUzOp9EeRXZ7Tj
g6sE3cov+/yG0jD8ZbIdr1oyXgOBy3XsbW5YOEiZ+VdtiO1nCdWAOWrjyZbiz4+6ruS9hBjqIm/y
4YtvpbcKEbqHcur3QW4vPF0bvrSHInSzcyeTehcRfRaN8qobM3TcpzeryAtQ4OqPgZobWzO29Hpt
ZHI6K4zJoDhu2VmiRUKt0k7Ln8l0q1MWkGDagxWmHhskue/Q4aWN30N38HoDbVYXp+I/BsQUMze5
REysnbJfJnZ/r3XzIpCEAnuIcEp8mLokEOZXP7diVIvsbgGXWD7aVl0sLXkKhmQZ2xon6L/XAWII
qmf8sCadeteWXtCoMeZRWCqX0Yot1n+FXNyvywMXzJi4nG/u43L8wBD1DdrbqA3eudHdbmMhfn6u
wKAj72umL2UZ1CtIOclaKqv0xbfM18bVu0tQjAH+ddledA9Oam/Q40E1brooHYj+dLV0D7ov189B
ttGROH5xstzcUyXGdG1q9ghGQic7CxpNWronKzSKR6+r432naO1C9HupdwZUVzxq9bBIsUiayXG+
0uuaLTg7+QPg8d8Pn32yVWPwkGFlLKZ8DogmSFE8k6hLLNKuGha9msRXZzJlZrsh86IM2nUQJsXB
KwbUNNkW7hKQC3uNB3SjhU2D7BTimrLX2sCXx2Q5JGF/i2PHned2Wt2jOnNnEOWbFxx0sOMMB+0r
GvTUgPPsvcQdCm1h15+NBorXYFFn2oA3aOQF3kzOKMK4Vv2t8YIHrR3T8EcLmGIrKmZ9RV3AbaKr
PFXTMjvYuaxvVzFGRedjTJt0Vn6NiSrcP69zIgSR2w4XQ2+Sp3P0AEPuDMa/QGBC9dZ2We7DNZxk
N2rPklZ6F+dAXbkjmwdH9rZs470fEG+3vpsFr+RCFBaKPjrFTqztZNTSVkmoWg92SRUbl6fmHa8O
nn7EMJRCno1qikC7MmKsw2Zgh5OsffIK9puFGg+vWeHtAyeuj5UcaWuLTB4eJpL3A8hpkuraDymv
XzOKy89WE+WIvjfjWbPyYTNqiDtrbqOvIlRd94hvYRTqV8peK5XgKNdFvAT0FT1rXfyEtEzzDspl
1US6/3WIkILKzcG/wHdjpSlSfM3LVrtauLYTFqvGm9V9YcsM3SBOtQ5vs4mmYPZ5t5/qk93EVxAD
IIJ+nukKnm61gSWqPBjmpe3q1zJ3+pfWHoaVlerkGicgVq1gxt1IzuMQd8UBEkwwl2s9eGmyELga
t8dGNJ2xPGJo2t3w9q6vXRY9qNMsJ9PiTVIP6JxNTZJ3ZD4l/1tqdM2JegJfBar7COizYxPAqTEY
LCrNAbn8X2CroWkXEiqGZ9FlpVawKWN/Ta1A28dYWe6oBTlrPa9YGeRYWlRK0zxGJirGctl2X2ov
v4bcHd4sl5ZRFKFWnob5ftBa760eFbRivEC/y+PpY2MgRd9YqJ9cNKGf81oZN02SIgc9NR2nbeaS
xJP2Mcp/q0s98/Tf+3TzH+8+tG5JEKsg+BVH/odggdKNMP7NQnrsHLwoUhdl3KEY27PcJdGu6kr8
/Ww/e3QztiW6mljfc3CBXs1D/Dl3MFDygPXHtoDpiNg+5gXGn3mmmZ/TExmRQ/HRMXzt3cfc6aON
iU1S4bGCFdekUZCOaP3Hcbyvyfi+l7Wy65ss+lJXLY6BNfr5elSqm4y4Y+NlSnjxIEHjiZh5XxIE
Bjw25eKitrMisqDgNEZwE+q0EuRGEjxaCD+rU3XeR0PxMeoo/k4riBj71Rqi8c+x6TpQLtb/UOUA
MvdnoATjREOSQzY1/oFA//vug/SNqwMntB41SruLqBmi/Dk23BkQs2gNUKza23IH1Viclg3lyHo6
fIyk+uDMRWcXV1QikZiee4kBktQcjwLnIuAw4uwPTMwfza4z0DSGCqpv4MAiN9e0+M1ST3uwFJVN
p902e0UqrAMeku2yQq3pjvoVHnLTF57kB7RFjO/iokQKuMgKm5WsEfOLi6rI47H0be1uxTlb/fis
qrn/vem6pa1WPCWFl83NATAMVLCvVm2OL45So7QP8+MmDxHkxSgwjzUuYBvIavI2kiP/aAAXWOlj
J+0cX3/yXbJkMSCbAyk6Zw8+NFzh4tw9plCdeVd2w7sLvLnWuUHA44H3aMN7FznGMnDKnxeRCA8+
LiJsLX5dNAikQIn6YxmrwcdF4fSTprDp4ye5qtQ9yq5JiQQA0BrPqmSZAuwMnsba+wonTDl0WoTb
SR46bHbJMlYue9mq772NPuUgC03GMKAYnI8cJIqFk8fCeM9jY9HJ4DclSTFf8vZHNeHc66buVyX5
lI1thNbUXWhhdsEH+iWxEhfFTajnVaU+o4zrnkSXOIimk8QrEu/h4Y9+vVLVeZOgWZ4Ot6jRhr2Q
96ECAjd+0vz5PIg+bLXyTZQeWKHslrhNfkijCXAcu8ZBmTLIlgmeVrVT86C2pnoXo0MjG4fSefBK
XAPVJNKecYNZUaQzkUG3/Gvpdw/xRALL9ArvqCQyF9KItZDUIDGXYX6z6ci/L8RTq9hDunEGu/lo
itHExO1KGdZGXv8wptCsB6i/Io2DDv/UlELlWID/vLnZd23AKa5yBusoNrg+IuGWXBw/9ryqbdYj
2Xm1XZCcZjsTIRjaySGCnJUPuhrGM1EmHmKV7x/y0E8ejDH8vX8k6sN+J3mY5htN4rzq6iEeQPgn
NYTMqPGx+pp+oyDBiMFQ7QVuKfLGHA3+AMnkylnX9rGO/OwuYRwt4swhbfJtQn543kVq84AWer7O
bS1ciUKhGyXaDKsA5xDxlT2n4SWXlWESonr8AMGA9dIQfpfkFXtja5e4jXS025rwMqyLF6OOLt6U
62zDfGcmqfHaYQICUNwJzoUbuFtHqqp14Dn6DcNcDLvAqnzHAViPqh8pXIfXNLuRDM4gEf51Ikl/
9vw+lIJeCNGd/5yDq6z1KkPuEyUHsC9Tjcgi3TrdTmlFyUgNFG8lRltokkU2vNnWLB2I1V3+nNiz
ZfUpDqzo0BhZAC+8wgk3KZdVXCvfkqyRZ44SjVcc8waAgKa9ioPOuScQ5cWMMgkIWIP4XudxsUZO
K9gqcVPcmin5JmZAS1+jvD4ccUeAPTPJ55TTAX/EDv3iRFnYio8ZYmSGdFqmhn2mFd6TPjhpalxc
xMsHC2fiferJ4jaexj5bteb91vp1netyI/7329+RrX++/ye4DZUfhULdP+X1NEOqJA8vgsfR2ZWS
0jXbAOOJuePo7aLNQnMviBHizGtcAiAdjtMirFxI5HXrrpoUJTnIKZC2yU3sC723qZ7jU2FFztJk
qVoPeh2uTJyu5wJMLEDG4STZVGdI3hUQ1gJ08vYmK+sTwmZPqR2pZ9GSPVye0vAxCsjaKGbq7li3
y4WXWsYr9NzvFkC5a+5U0ika8fhNYJidBkcqyEH0V6QPKsh/zXcD8fPXkswa2IV2eA4hzM+DMr5E
g9edshDKcmDb2al0LHcT4rq2LYlOE2JIlLuK9qFX5fEQB80XZVTbh6FI1XmICfXKdKgq5Lzrvjsm
zkZ8d5tICXFScOu3oURaNNGTnO8D4YFOccqvCk97qubWsz7o7ho6cDrZ6jRX38yPMVDeVxyFFqKu
JNfIbA1d5l9wv7t22HZu+z4w924KF0UceH2CUMwKFDwnntDEq2p/dCrvWyo0QeG8+JmLdrMm4wdi
DfWZkhiv0ibAVtzoi1UZufq5ZHVCjq6wVzYeU9YMMQ6EAJvIutmufMaUbvyqAJjBqQriv2vlOQHP
sMpk+9k30vbNtgOc2LuyWoZ4dq/NUlbmrADds2OaAW45fvvNgztdekXnzxrtsU1154fRSleC4k1N
dX4xWDAWBtyI6lqpZ13i2+tIr5191lf9xrSlnTtm6VIZECeJq3Ymg65+HtOmX7Xg4laZ2xCBp/VZ
xRJ9VgE6fGui7mJTbH2n5ETOxnLmnjs53Ep1vYuBxQi2HxP+ogWmw9hCW4gPveeHV3EoClnZSxEQ
vqkrkrB8DBLbWOZGphw7C7MZuctfeju/FGaaP4LKfVRKJz6jCSbfM0l5yjzFOqlhXh0Ho7xABADS
n4QhIdx7KDeTsZB3w75q2HpWgtFcGWT6QSIB7SzxW0leO5Oscd7I5Uo0pcE82znhoam23akx6x4j
0zR91fFXXJRy4+9VpzkC07TBPyNMKWg0vsNZgQRZlPveOhm6n/1iMCKJSbpmmiLajl99kawsXbTu
cKcykp6LOLyzO6lOQx/yJI2dsuu6qn2ScWecAQ1P1iRJvvPe7a64YGvHvrc2Rqz7wRx9OBJ6OhD0
aVAe3O7a9haOkmP0Ro2RGR10+q0TIHX50Q4QWUcRUMVVr0/bZU5m+YltTLMEes9rbWqamunMZUdp
YPSM+Spw8mHe1ZWEmpGppfuPU0tvCJPYcdnzbuqNPF5QtirN/e6Ud76zS6vhUgyhcbaTek30udQd
7XvWKezwwvqt0432MtZJPlczu1yVwetYAvQNiXSGJqx+dPpDZ1vdvYp851C4I9zhIoZWETWQSEKW
dFRh3Y3cBcks53G+JFKTX9LpzNKVS8KivxddYhAjtGSNLRo6K9MMwE3JSVLKNyQo91llGY9lJLdY
wmFFIppW4I1k3qKvoZSaj8jVd7cEa8N4auUZjM3Aa5tlL/fSYZwOoMl+nsWR1q5bHO4/uz6nfc51
YBRT2uCn/7rSMqs9KN4fWMrbu76owq3duA6U0D7ZBLriHbsgwDKo1KITpcRhpeVacR7t0lo6CToQ
XeddHN7MG4zlkz0S9/XO5/HfoKxiHzBMdlfqII/nvqizpQv449aMOJDFeic/5vG1LA1QB/aYXLFK
CDetXpbb0HPq8xBMXo9OXL6qbnqUC570KAZboKTVl7DEbR2kXnLRKLtuAFLJmzZvonmRqdDtyKJu
FZNP6wxpemXgdWZbmvLVJLBQ5dJ8t/PkQWEPMa/ICl46TVqiRJH/0CGV+ayFr17Lb9j5EXbyWARt
yqE+2TxK60i1u3VvgJWRLZvcgumrz7JRvalmEmJndASlicACD/PFpPb8avlaPi/wdrmhDdKsirjO
DnZf7p2QmqDrSdUFhlGD6RqVgCLr535Wxu+yT5jlpOxJTFtPV9ALscgcNeOogiNZ+E6nvOjdcCQH
YlOodBSW7FUlm8XXwDfGZWfLxY40pXVLq+4dbgULJVV7IuLKvCZVE+5x8EMcNmmHU4ID26w1jLdQ
yT1oGfWwUfy6WZseWyQUuK4NKN1vDjC5mZImw21I9A6EeSmvyrRtnklPUCBhRjBtnO0iS64qVo7g
AKqNbHnx1hodE3O0MDvwt4zWOAyZZ0cvnEXQTeprfehsBjUYDmkOHL8PHPfR0PXqYpX9LoKZ2mkd
/rOUe72+jo8BepJrKsj1UoC7PL7LhdkFxVZAvxq8MkCK2DUabUC/qsaeNchkP8pymyLemZEyrY29
UbYxDsptt20axVuOtpK+QsR4p+rSXwoHakem+d+Dac01cBXMWwnnTZU87ODI5rYN2mHdt1F689TO
IV/ZVN9Mp0QfulHeJUoWhRxY90LWx6WiRK/2UOaLLNWcSzIdINh3MzXkRnVNSZVmJIKUxVha+dJ3
S8yipzkOglBrO9Sd2WcfCoPwWwwWlmmGmBYbvXmxPz7748NiU1l7oBrabnweJM9f2lmeIpxLApDU
F/vnVosPTuh8sSLNOQYa8bVfPYyaFszVUUUD3YHlXro7y7GVYw5BZT5i2QD0BJ8VJ67UbdrGwzmf
DsEmHZJ0RXAcbHIihYVuNuozCtpftbLvf1CfG0Eqs1Eh2i6lOJlVtZMtO3LfLJexN+6kmIVal4xr
zzqykQcpXMSFqdzN0MMdK5JSNEcn1zUlfgEIEy9Ge7KSlHOs5V3QI4lmWKvQ1HrEY6JsZcuDdciK
BvdASnIPRmYlG9H3eVAq+68pla2SV7OAf7EbQWCzqp7tqqtwKdWDpxafkEWbGNolcvBqBI9Ugede
h9oIRQBCAvgedE07tehwb6+PXakRApKhekioM80gZfdb0ackmjlrxxpSsWRfQi2w3qlFYawzr13P
vnkau+RAlb/KkjQguJuNO12CaTJzkeMPhik1UUgdG8HoRaqC+LWTfQDrwIEm4LJNAtzfgUpv0fPT
TEwb7XJpgqE3fKzMYi8JDnLep9tgxDfMznFkK6xRpbTnuLfB6m6e6R3hRns+mm8SCZaoWbtKmV3J
p0FJllCRkpQa2rjJrglKbXk3syE89uQ1SIXU5T3KM/vkRPoj94/5OA6weaCD/8UQtya1mE8qWEEU
tyhaCsCCIC4GQhSdT3X+TTRM35eXmdVFOB6X4yVCR2mmKXUPM0EbLx99qH2s1dgGezFNEQNEC2ik
SGjA0JN3ISbtRsoGeNID7B2rODRN/PMs1vJoiQqqgSZUV9XUYZnzccpKxH0Vy7gh8yY8lgYKqpIM
tTtRHPcoDtwGzhbT5bOGtsjRwBw6UpPwWhdSxOPPssgO1roqY484Ct/M1igN6yr6ajvbqVE1oiNs
q6gRwexqYpMqfI+4oZyiqVIMJ6pO2kUeBgMbTN+7+vzW68Ea4o1EaFmo3ggbbZhSCGcQrIsWjTRe
0yA3nVz9P9rOazluZEnDT4QIeHPblmw6kTLU6AahkWbgvcfT74cED8HhmJ0TG3tTgcrMqgKb3UBV
mv+nFic2f+kp6rsL+5+TURBo7aby5Lk4bssocS6N37AXW660BPicVSh9aVrnnijvdOq7qD3iNiVE
UVIJOSjpL34SJt/gp1kQUZT2C897bd/GfvCRXJToaMa1/2CrfCmi5DuHKwLwXU3yfmfxalm60gye
vvBhQmpZUNeGSh8d+5IPB2VI9Q9G8xSZDYWNcJ1SYs4HDCQCYPyqV6fXvq3DjTlrSgT7JP4AM7HS
QzQrxqM0VUhJILut7gQL64usbruOgI1eXY9pba52g6bdE9Czb5PC8k4lcPaHztHMSxvhafGgRfik
hXbzNDTDTgVX/ZPp9EcvUZXHZaPud432bJCxeouDwF+7Vpll+xg26VOmlzGM0T2kSlDDQQ6rpimx
2OKH68cFZDTDcOG3FnFiNsdHCyQNiOHS+Wx5vnuT1MqXMC6Sp4EKSbOrm0/BNNWfCrKRSqPV7stA
qT95xgDlJLQHPGHpQuzln7Ue14zf+vdWQVIVpVv+PSTwP7V5jp9hZK+vIzUkIuQFybNNtczRHJro
SrRURABFG5ol2StoYS4CtDlRPqquqT7x/iCNBfHo9NQthqBe2xw0bxxlJmGwt4wry4D4DhQRm4qp
pAGwiewx6sDtzxmuBCiRXPWAXx/tpGrnsuD1riSOhYslBI6WNNGjjNW9PjiXWtkd17EdSWe87fHz
Lcbs8JpTMZMZL9qkx/dnTnO1dknT4oU1jepJjPMhJb45mqBzLuvCJ5wf6w7H2Dp2HP2DQ0D7LMZG
3+qHOnT9VZvaDfTqcENerWOjgcBbT0hI/oRkDpU9EdbkDL/bleV4/UMPm8opi+by1k1uyD6JPinN
vtfU4ZOiOf2nrB6/UEXl3RXwel9VPcWbijEOD10LXlnUe9QOKZG9ylrY+mZgMldRD1jBvUmw2VdL
YJvBaTRJNA8v7uAODzJHXkcpmCd5dHbzcZ85+cAWL3IOpE+nN0FA4TdVbz9ynFPfyzKEYagwrIfM
t+KraHQvbTvDCm8lnzs1CZ6pR9YvialBouCNwXOdtO0JX/t0Ei3JA9BHVql3EW1h1h+zpug/BJFr
fOm+N1UWXOlhoR7KwapBDLHrQ0Pd6rmJCXJCkwQMkldCOHWMF+bU9TJdLk0tq/T9G4M3l2amlScY
HiPYlZ58ijC/2Px5BGRJ4x294IvBt+3RT4uL9BRrMB/iYHqSXjznIPrmww/p1fzRlG9HFeHWKvwy
12AHuSMxOpk1bmfj5JOZcohtxXiYfPWlMZVrRxmCh03Mhr+8pH7wWYw2eWp22jGciBS/UxRBrO4q
qDnPm7GY4I/grAOO2fC6nN9zYLRqTftMPfwpGtrpF3e2/cMMEebtpOXqnarj7iJ3+uCC9UL9ex3u
owUcRBqo+l6uUsNy+XnnvMMdcEJEq71epUXmHceegpJ3CjEW7dApwRstxT4wetlDg1cC3+s6a9O4
u7SZSdzrKCrGwTLN+QW4sJcmZqtwSZdGrjbFZrcp3tn9C5Nt+pmE+AQCYRbexkl3s9lW+hcm76ba
xv7tXf7tatsdbCbvpm+CJTHvnfrdSts02828m2Yz+e8+j7+d5p9XkmFyl1o/VacujJ62P0HkW/dv
l/hbk03x7oP476fa/ox3U20f2H+12rs7+K/G/vPn8rdT/fOdAu9Qszs0ij0AIWztouVnKM0/9N+o
CEUxKk/dl1FrvzOTYp1l7a8D3gz7yxVEKFO9HfX3d7StutmoxJ3n46Z5O9P/dX0OMxy9BzNmd76t
uM66rrOt+1b6f113XfHtXyKrt9RAWNXQn7ZVt7t6J9u672/0b4eI4s2tb1OIJl3+5e9kovgXsn9h
8t9PRU59By18SwFUPDX33Rg6x5qM+L10w36BDDDzhswdtORoWZB+u5BDu02hn9OmKimZ8thRLmox
HKeAnDiSV24pUq8vetGO5kHUQX80zdS7I+eXCjoR9bOX3oC3fCYlvNTP+mQ4B5Og0p66vz1hBlIv
FwbQlR9UqEKFJZSaPSA95dIa5wSm8VfuUN15GbiJNnZR3zegJa+b9LsfNcq1CT7wPs+AfCYmhT9K
zYonsjKvzCpv7wFbyp8UvC+3ltd+EJ1YVfxyT55djwfKwvMnMdMT2ClDnC0XMdF9lS1SztaUWcUg
LQtyuMxY220T/cvVdbf/4Fi6jxP1L1b2JpCXdP/XIDfwwOXucDeTiUUeGNgfd9KHvziEksd7UW8K
89XENhVMihGTYngZJmOlETvvdRarSsJTYVK8q5VUtBh1TBRALqXBSwhI6dZ/Y5S47h3Zl9P5zRgy
T/9j/kYKuGLq7kdDHYDpg5IC4lD7vtci516uUqhY+j7v7t7J2RBFB/anfIfeDRjb8LZPAtAa/jOH
WEhTcrwFBcruz5tMrsLU6a8og/ztnVwmKRv3pi5n+yJKETnpcMrUabiuyLcnZ5I4IdyAFh+Rs8/t
2lvlohS5XG0N6XX2jXRnAcCTS5dgil/HL2NlWGNG/iEy6hYazWw8kQLQ76N41r0d+HrNh12l4SSB
J0/hW0sKNW47ezzFXtF+GAK1/VBrpXNxeveTiDY58FufrKx1OWtgKk1GOvLJNoN+Py0jRbauITNt
QlnHdYJpXUcUajl/zYq6OUuZrlyBA/X4Uq/7rnQXED6vhEB+qeVdr6VmV6p3gYUl26E9eOByhsRw
L2prGCkg2FXWXJRKsbn2FbX+w3WrGbW6F3O/rfvxptWgxQqaPjs0sfFSO50onefi3aA6emuMsgGs
E2++iN6YvK+8Fn0Qu5RjvzE1FH+Q4VKIDXzBLoK2Ai5OfNamQaF0k7r2TbgkRUA6rH7LCtCBFh6A
zSKEdgDQ4CHb69fvkn6SjOTzkwidhYCa+lcLB8iheM0NAtPoJrcDIkeLB5BfylNEFBXgyv8A5IHe
nUFV2vYraF4peNKLXUs0bLUj1WI4gnrSAB1XNo8LQsEpauv4EIILHu7JFMxJB8niw+B79WM5TPWj
yLRF1lHUDYsdPtqT9EX9bp5RjR+azg+ue7sZbnvV6m+9gQjxTvoxkOU3rn5fdMWYH1YFzifyAUan
+zWEq4nAvd6DvxyUh22GLo9f5nonC5f5fP3+ndhWI+Ws6ONj9/ryePNeeSGmrv15jw9Be/OGWV87
hABvVhvpvxm5vmQGP1L3AUlPeyr8wMdViJhmafQMBUFxzhf+UmnS16tJeEq3vqj7IVlHvJNLlxN0
fybz/2szdO68w/FJ1ZRHEXNmRsrd1uR+89I1g3bXkSZyK0qRr2N7qnH2wVzPx20YXnX/0JeVtl/R
bk0KDimDGgADNI0oIglYq46K0/xiTHCuXdrcGW7zOOdgGsF5Ec9pdZ0Yqas+DRa+A3V0873Y1Ith
IqUKk0dmdEfUDT/kvYjcUC/2bEYH4EEaTc32nm6DVzw68xWvOe2BYlb9Qa4yqKX1OeruNrkOG+ht
pltgF2HqqSTV7rSxtM4Ot02JH8Ktwa3HX0LW9yFSALFe1ZHpAVX5uppYN8uSY6EQkmG17QbCOm9u
+8ZcV3sjz9OK7BioVodZv57TqALjAxopr8sAqlR8+6cOO03YZcOvbpsP+5qi/g/+q21kOPM728H5
WrNMWoGnHGiEALoGcLTUa3An5cGVAV7TsKorO8IjSabDi6ygsKoYKwijlhHrYJlnCBenXhW6u2bR
1OCYaQeZ0R7DKzF5P2SZm9LaCNR3Roi2sKpDqjvOaD+Qs54f3QagYf519k87pE5ES6rvoR2D62E1
6UNVJ9DJ66F5sqhz+SS2AtfyR1u1ny3CNKQ+KHqt7ByNV5LUDDSQ2VAMk9Bd0ohVA1w10Uq1gWgd
l0QH0crYoiMO+UJK6DPP3iROvqsXMg789XjgK/Kntq5oq4VYTbRZAUlSbZLQ1Gig/HoLdWVKoQ7B
1Ae52hSbLFy0ZHBoZzumWkHspBlAY14V1G78nInwzcNAEHUbIEu8m0mWmEA7ARGaicV4Wztdbors
q+auIq3JcMzyaE+k40X2GP9CHRTsRuovAR8AwcIIqOGh036pLI0kq3L6OBUD9XlKkhIJDyBQzFWH
4Kfq3wXprMKpyxd2GS6z5m1eX4/4e//drP6og42hKNBVsXm8tgbXOmt+T2U2+Vk78MP620iPguew
nK+DCm9/68bzp6Iq9uMCjEb9XHGvd7CgBYsVRYvsnW0ISUTrJTrkpMuUopUpqcobbkUbmeqbKfMp
J1DMHG5b/CSkkBJh8Aoy6J3uSQVw/LpzQ/sEd5v9RZmje3kPbxYpiZ/XZeRYp7CxAF02QacadvVs
VWfZJ89xZNyYTr5/t1emqJId+Kyqxo0Vv2hfZKKJmvqNZhp5/ezWrToBnyujaD4mCyOwkaag6JjN
pVUHZbh/7RIUDe6kmXPnmuLo8s5WoGdkouKq0dzoSRqPBI8yIRdPemBb6HeV2d4YvQlbSDZl4znr
hp6HLANmfv9PTpa2+4VO7lwARQejSKteyrZz7sRk0v3h3nbn8zZAt+fkiicoVfUygFJma98Cn77a
rOvOyUNZFOE6iQG840M4EfiUu3BIw78CYNraia00ZE2nB3KbhpO5TD8rLlyksCJ8VNKDGsN+VXTN
8HEKan0fDXCpi2wk4/aWrKif3oL3KqKqMIEKytQ7ZxENZKefktpmF7l0Sw59T4b1VXRibsbUkXoZ
JTut6puXKfN/ATtkuPGCYLiZ/JEsdLmUhse7osBr8Wrw3qp61YiNdP2iDaqd9IE6i466NffrnJtN
VsSTv99Gy7xWPb3cxzqF9MvM+aQOdXB+Z2I3Km/UwPscWjUEWZ1nXtxeicgdnFUupdn6ohdLUTtA
Zb1YSt/eLFeVmBKQmPZaAM6IGMkccrUtCTeBYuz/cjWx5IwagjpIZqKqN+ODA8DgIR615Cjd3guR
9cb4AOmssxvAoDi9U/hD+jMk3nL9Xl6Ml7DMtJs6r1MbOhUmGd2P+lQO94EetCQnZc7J42T5CKh9
vfPrebiWrjRJ5z6pZh/fSq+KY+2xs0YomsLwoVh6nhkEjxRmbkMqUDjuus668qdmjvZe14Iy4GXf
Ncq/oz0YLzM/ER2wPxm+LDya4XBqoow8paqGKLcdHmtHDT9SCEBepf9RGiO2WzKILP+SLjK3IVF1
nmFAFi3R+u4hD/RLZXovA/SeFAYLXkwRUYqWHZ25BzZ2GU7ubX7bF87vmz2lgaR32ZA1LgZVX037
oA+nK+nObdmRjGZHe+kqbmo85eWXLElfVgMVqcJ9aTvXRtomZN0UBk4bd6HhA0s05i+LgwMQ6xDw
LbKosEgi3vrmtUGhHFj9GPiLgVhJVxojsmPyaIrg8E6xdeFuMU+hZZMj+MXQXHhyJiOAKsUl2ARH
8d4i8fHQDs18IgoPdL0bhY9q5O7iqcz+pJWxJpQ8YpsabvBRxlPc/368WISA064W2wqv64tym4Ok
YLB8SUL3gPo/WSEYXkkNI+TOpnjnzlXaI5UZAUAC1vCjbuPgEi851jux7uzI2U+hMX6QpgU19a70
G2Dt2+lDblPkkcV+dpZ7AmIaSgarvl17LmG0RrHGXSIfx6tW7i77C22KS+zN2G4ZOywfXa4m1hWx
6oAKp5TSm6SsL6QLgi1FAuzTGO7TaAn4L5JCjb2LPea/i2o1qv3umFZudNzGBEOR7qY+eJlHFIAZ
/z/Os609/u/30/WzujcsEMqq1DJui0Y/97FuXbe+wX4r7XvjdqqYhq1XatymthFfRkqAYTk1bkU0
iHa1EfOKopyj1nrUkixDxFLmlq4ywh5xqAIAn9qkmo4iFPW6opiPFCEdKb6qd5EbJS9P6XIiz2dX
msZ0BSfGEaq0yNzj1DAvUZVZpG7zzG8DXnlQTND35Pkuenw5k3ssq7a9etnX+GN0jZdPuecHEjy4
XeqexqI1wDr+j0xdFJClUZlT66s8B3nHXC+zYv7a61Z5LeNllAzQ+Poc+KYAi7KMF8XQZ+6trU/K
Kc5G6jmG8pZciep21qzy9q+6ohCTCVRru54prf3fbWWmNAq+OzaIaLX9sVQMZS9XJkkr61W+yMpU
gSnuVfvPdtAbK2QF48x00+M7bCzp6qTxKnlEwuyyjxORNHXYB3ebLCW1IPUNYNuy4E5zAorPiC+b
ZkaO82gaJDDHH41F7Gddcpk4S++la1WU3oORpJDAPBfPuoYTHi8QgKOLMTv6dY6ZPc2H2Ak/BhQr
PdMk/GxN9jEwXNhZmarnonSeGt+GHHXrgjt/3QcAmpyVxlu1AWBlj7FtWrfC4z4Dk2JNRncjhO7+
QtneRAoo2FWkH5x+YXQfYzu5nd2XATJKGtdI16HSk/GjlcRHh1SaQ+lWKb7ObjoXWmQ8lhRaHbsS
P5lpWTClLjJfMdt9WdjNaiKKiQl2ILPll1KffusCS7vgGjYeATW9qHGo3mld60b74nmiVuyxXVRT
1yp3mj1etYbjRXseodMlUfTfV0uTYi2y081iL2tuN5MGYH3HpMWU5LDfiDxtvXZfQfFxXqfabkbU
coOxk643sk1XPGte4lznsR4AmMDBzlhOlm6k9Fek+lO3pXCk321CbZrJu5XzopiT840loPWrzTbF
pthk2zSw/cS7md+pAgfGF1xozxRUKp/aYrLORWeWV21Wp59A8vtVJ/Hxxx8NxgjCizrALSNQQJNK
nYwBkJeAAaqhbRzsKnvbNZeuGItWjLeuaN+NLWzS01tyrPdDZxl3WUI+0Oi7X8lv1fxLoAGXThEP
KF91qUy4aWLzDt+ucSfWzdgektoYbor297SwzEsIxNMNlaT8qyoFUkMqQ4saEDGkrkFQCZeQaKfF
RK6kqRuKpFbN+74dtcbF7n9AaWZTF73YyXTSx4nUUQpdXeIpAK49SPqMMmgaY9ZC5WqscNjPvEf2
vVXl7u9pamY3ZAOXuD6jLLtpyIjaw9Kq7WVQ46beMeq6iL1V7ijmXVVCcBQMExWAKv7VpQtq1PTg
hT6k3JBirVpL7evHGWqAOwrwnjl1Fl+7LJ53WhH5z11HOpLWF9OzX0XWzmub/Nl3oB0sisCDRQFK
UsWiZrczqGgibOBdNMiW1zptM479tasJ1ANoNW+6m1bq6v7t2DQNor0zcCRvl+pPoyM9xqgjjb2C
59zZC9oJ4TOy2CdihjdDUB1FNpJyOR9W9TIk6wvtWC8zmBR0HT1Nr49urZRXwKe4x4Sy3V/0JP7S
UGLwqPaV/jBkVboTeZ5Bt5rBb3vtLUm9lD+zNdO++nPVXvgAGphKsuQXqtuaXRN4/j25gPNTqbSP
Ig/0rDqlvmnhGGORqGlPnUk6UQvO5nP0zQjj8ecwB9AV8Fh77Mt2voL9pLpSzSx44jhIDr2d2z+j
b3oL/olYAm82PdoxsDAvO2vwJql8gtPxAIRFSg1Uiteo5jH9IEJKDWCTnZz0jmw85yGvFGWvBBZv
s9erIMdVKrLo9WrTrlfxWNx1OeBYUWA/huxer/kuGvfSUMRu3lsxpLg2zIG7dwrpTrH/WJaZey22
mwU473jCLHJO+zR4Atwv/6jVaXz0VdL+i4bCsViBJ9jqnfRHO8b72ZzGbwHsYse5Tt5aNEuI5B8t
BCcqjaN9FoXTNzNQKPjIgdo8g26T8StS1PDBXw4cTejBzKuCCbZygodyOHGWY4jo/YD6BiWybjww
Q7uDtyhE66UuP5q0vpuUsqYoZDnTvBm2zE0MeLxp6rt24WXVexy+RuWVTxOJideDq+incS6VL3iw
VguDop9dNgE8ZMeUROXEh7UFbx1S+++EnrUbkHXbJ3AUp3uwz6+MnNveq8VUnKxJHw5iK42hpt+B
sNNupFd10UxNZX8FnnvzgcPlvp9rwpI+ZG7Cqto2+OEKA+/I3LTTZ0fPD1ICDTwqx2HoVA5S5ezq
jrZzYX6+o0Bxn4YanMmRP01HUPehePYDYHGlCW1VvSjW0pBrnvEU4ZLcWlOnpKD7NePZSKRg0Yj5
UtP+d5d5AAlkTTksda/VND5Gy/MasC+LGE5qcayncCH/bfbb/LRRes7k3cLuV8EVODlXIn/P+ikm
eWyMN+kUmrsZFI6DGIpim0qugqQ5x69TvTNL3AfF07ImOgO5oseHNrMObWvnH6wy5aBpJvG51tv0
0OgRJ001pXC+U+EZNetfhzLzTnqvzlARQGYsRMcia71+3o/K2DyK4m9l6jKWCj9KUzcbGZLWzbDv
plE7SOBxA4hew5Zv4pgh7EUnfxg+S9RyVa/Y0X++XsObpgEl3Yo53RWdfeqL7rMbHQC/3Fn6mN4N
U9+Hx0Sh1NPJ/9RNlirjfMBDl/btWXqvpu3yHJOH2atcZpSeyMXi1V7k5kKQ9GovS4qp982uAGAq
F9RqaYrSt49NX8+7TSZXC37mnS4k7WJjueASUq//Mq51B4qCxHJIquBuHBLnWFTJW5ttxhbgtTPR
qJ/wJdiXqrLghV8+D+mCekVZNB/A9hcRZVvNROTmDs/z16FrVzTvZHh8v/tBXe00fVCPTcuTTdAF
ysb4SUJ9/xCQWkwOq7YTDIImqLJb0wQnVKxkkBP0oC8sUOZ/HtQ2yd1LqESLNGihzZxytzKZ4JAK
oIpMSnu8k34APc6pnwglikxZbN4aUnV95GnlrKNFjU9YI7KI/43cawPgofg3k8jbtZJPxgdp5rZ3
Ds7QBMdNVlNeRwhRDXZZrpoci+H1HhbiMGnwVoO3WuPzzkcfBMeFOCy0E+O+Hr+JwRtx12sn4Gyz
vci2OfDJkffUOM46hyjsXPPu9ICt5rJU97oeWUDpaZ4heX+nYM/xg9Brf71NXnn8DEqz48vn6Vcg
KAEJs5C2AmpYPxp6QZ21Yz40OZTlkEPWj4uBiMRAmth5KxLTZSDJytY68I9zbdP/ca6paL96Uaxd
XD3cObbVPEkTawX06JrfvfDatAWgSPrsmdedmrZPfZ95H/osXHxUcMkMAfyqvor12sdxRSw+116s
HcpxPhQcZd5bb+vJCHWZX2STOXofRuaXXldqz1EWPo9J5DyOA9u9KjHCa+lK6Y43OzdUoTV3UsOT
xV7wGGs30hGjEGR6ahnNT9FS9yNyrP1z0pM1VVsUg+07qPMOWsMvR0aIDRXIL0ttUy1LOThxod3m
ZrS2CB/9mjq/ZQ6VyqvbgWUyb4lsqX5+Chb+9pQ8/Q9h1t/XczrdiEiaElSnM7TXOmCOmOF5BEs+
xk61SB5IFKe6VKMZOzAJQ7t9JUeJRF5xcikNGI7+odU0bSfHFJHJsUSuNtk24p1MJjCJ+u1Ut+iO
IQWgpAyBF/YGNIxiUee6VtObFU6MctcXwLBiqo+WpQOR2UMueFKonzzVS4B0TsrsRJlBcqqWaOqm
nQL9x6iRQUNIL9pTp+Qc36XJS1e0JSHHVbulyUs6PVHacB37TrFOtWiTmW8y3IZ4t6gigtPoy1yC
1OVrIPq7vWZ98Tv9G4RM+YMou1bfAZKnf6qy2nua9PAs4jCDiM8YqMMd9cj+MhZqc52rZXIQrRU0
yjHwYuJoywI+3MfrAuuUo/NuAYKJbxaI3MY9AWVK1itlLu2tFSZ7urhdpAvXPShumr5Pk/4CgKd7
2/lTdGisKPq1opBj1sE/hQjOPA16YQNqUSSfR6V+FAMSKB3ALgLjYRsJPWD4a6VxCPZ882s6Z9YJ
che+Vhao9emYgQ+z5Kz0S7LL1ogsh3gFeNv8vMm9qB5OFYmS+LkgB3s3VLqKJFMuY6nThS/qdeLp
KY74MlldUJe7buGnkMYuOhxVclnHpGC1S7OpRTbNQXiYBxxBong/xTpPWRMoxgt9MPTavt2aoeub
S1+SuvQqD8hGujVGgPYO/7mk5LCfmzc2RRuN56T1fu2DsbgHK1m/q5WTdICGhubZZju+yqvsLHKR
yFW7jBmSRr9jb7OJAwglwbQjyPqHSd/Mt8n/MGkAIVafN5Hr7HUqp5YzhRxALN+1z+OYfFuPKBI4
WZp35w8Khb9C+kU+7aIkv0w/RfGIt/iPts4yWxVG39YTkGjX80xfDQcSmtyb2MgqXDp5/bFJKeBT
lZlilKxywBGunE+TTWU6gDW/Q2HnftZ4fuLD0/zbOa7rG90gERL+IuMjn/mwC5VW/am0D8LztYyx
Kv1ljK8p/m0TRFBzJ8V01IZpP2UFp2I82t9ans+7HhCXh7rpgfNQA05fYTZ/axywH8CLnPZpA5aj
M0zFgYhK/EDq8Xhtu5Ny1p2meHQ1r+LkQx2W4QG3vICHTdHwYewb/eu7QVpbK6CtmsVjW4N74E66
c20O3pTBOsEGkvqg2jklVm58SerxPp3c9EdiJFRSsnt7Al+zpsYUi1BRjS/10N+L/+yvLF7n+FsL
itjcfU4V8MHtks/gUmQfJNGhO6pEt75YU1NTABZ+koSKIlTtywjG1prmkJUGqZ6wYZyMEfSqDrzd
c2nk/b4oTNi2l0yIOI/WSWV8e5BJJ7IlZVLJoaCw01kn7bSpO8aQlpBazDZFdYYPgVrlt3AbcAKB
nGztCkm94MZqiPCdgLCybHdEvojqWM1vZYrXeUQEoefeiRWNjxn4fpukRwqvAPkIbmdbTx6ahUiv
C8P8RxeSMdV63rdpVv1DykFrtbBatd+FJOl4ZNqd7CamgOrVnwocQPNQlKmGAhq5Sfynm9ACBxua
S4WtuowmaFPtdDAflhdyYB+Kcca9NmXZQ1aCJSq85l0VjyRU/VlR28qwKgI8auuIpPf4Fi+KIC7N
W90Ah/huxFWVFY3afHzx7wyGk51GAtTCd3fw+0n93ibPMIVmP/D0qfvIm+Z7jfymWwrYgQh7Mcj7
6FinCvl8Suyep7Y7WWrr3NiTbzkH3CXJKQdIkSwjOOZFHSm6cxPx9wA/BF9lSunddapTxC5/GWnW
R4Ps/+duBOljk4ONczTTJHz+C3t7keuRV5DZ2IBFVgDvkSY1v9LFJyl91Q3qHWFjC0I7fBdeqY07
085aKGMr47kh8lK3OCFxDtyHdVfuBGUTnBUgrRTwDqVr2uY/D6o0k+S8fLrDSVUAf7s0CjiVpBfC
n9HO/5EtihiaMhhhBtKeVPs4gW5cam51GzfT9BguTT5ax6YsQHdfetKQ8G9GDZvOReJlnfrQESuW
HpCO4HGQ2QclcnCzieKxzm6GXv1FRNLYnVdcu6reriObqA6v89r6DYqe7gbsT1KfuzHpIQctuj1A
6BYxpqHE374IRSOWcrWaS98Mst/yVFXJl0nGW45M2rGa+2EnuZbaQPUN+3I00hcbuZIGlDRwC5Lb
TQx8b9ztyq57GVA3UGxXs/qQ6A5URkrrOTyTFZ1Prqv941QF7iFOjOlT04f4US3vUVfJ5QrHEvRQ
W1NuRDkPqkpBJUTronWBf7qCtNrfi9blVXNnT853KounTxZY0B+hAyjquu72Ra08VAPYYmJZWFRn
V1OuXss8es1Pp7GG6ShavemGi0a9K2iY3BF5HPGHWC8vMq1YkAkJYJ9SPUkvygGi5MhZ3cps+Kw6
QOyrCRgtG75REz48S+s5hs2h/tmnmJWARwRMFEykVwNf5GsDGN07qrJ5NNdB+akCHGOnDjCzFXxo
Pg6fALqg5qAG8XjVBTkJF4tPleO0to+isAIVj26mF6GxI5shueOlBF5LaVJso5jOIW5jbZ/62R8M
QwcSAL/KTmpewQJsEX1TlhCcP1sj6d7D3uvH9l5EorQbAGxUzxxOYiEKuwPIScaLbJtEszpydLPu
XuRqowxQ0sCZRb2+dlt3VX5Vhv6jPysm0F8CaRVkOkBWGhipsx//yHiXA66yaMLG4xIumORkwx28
EyHYzZjL5WoKdGV+7DrCUtBTHzzvOSza6WFzAUyKSVmAHylX4jgQRdSYI0TYTX3gAWt8EEWqN8S8
C+0ZgIz04hRFzoPP089m1nn3ZQuvQWZFECr487xXayd+bge32Dlz5n+v3Op+GHDI78b5W8mBj0+1
aKkg6avfEjP7Yg1J/q1T+NdSvzx95jyQHcI8bR67vsAhYFranRuO89UUON2lUr0BVl79TysXo/l2
ZWtZWQnL+3Iq8LMU6TeC9m9X7rvkS1xm6j7Ozf5hjvITIGagcc+mcjaLSfluDHzPvS7RAcOu3SMQ
/94tNf/9hTg6pIJDrH5IADTbO01VfrWa7nlJ2mb870AbEemck++KpqjPQe8kB50f/Ycg9ZUz9dvx
JUri5m5s4/loeXPxyQl9AKNDU/sVIo2X29C4DcUPgl87Ayfgu9uYZu9PtxGZbvGH26jZ2NwZ7JP3
3cjvuRqgryAIkX0CCrZ4NFoeK0vP9FQacvlyZ8rvRcRuqzl4jdGdpSvDw5lcJem2xrgOp67bafbL
UAoDqDEHFNmZzejQG6H10S+07JGjFokJrfURPgHrYx8sThhIkG5EVgfBkvW7YF0BcvyRDKPs0fZf
hkMJRjwxsvAmmJ1627XmS9MsVwnp77bSk1269Oyon/GtpAaO00UDOA+sPZp6rYJSeRDCBlPDu0AI
ZL4FDRZOPfWHiGEXhSpmsRKeGrHK52m6LSv1kX2Lv4/KEjzMaTDr235BUJFGb/ue/TFg0KCMJNeb
AmoErNVX62msj0XrX0HX2e0N/GfXErxLE7CvQJhwAUMlz1q0YF571xL4y/QZOl4XeFnb949r4sA8
hOHO9wf3XERabRyE711bhHAquGchdheyeLkSrQ6K265dtFVL7kw3tLCuAxL2MIfGJ11QapfeZKuf
BMJWdEtv0y2W6qvlH8dBMLxalkZtUEhGWpg/WNMxacFQki3guhsU4RiV8IQsm0UJlUuzWputQZUv
ofmt8SZlOk4lu98htK9iUzFIUoimbyR2HcrUS56nqC4p9UMu2LRJ5IFkUaWr3J0WhDHXn74t8s1e
083f2L4NPMPwvYwLYrs0baJTLTJ0Ee42ZJs2WOwyp51JdpDTYp5m4X2g8eJq24FKi8kZv3qeHxxG
I9MvEt1xig/zPDXP76wGJ15ii5eUE/yjwj+tM2wCF27kmAc3DwlwLsSsg9GMj9XEv1TCGr3OmU3C
a6OhOI+pqRofQdk5Krxv4Eyxulsl5bwmTDV6qrGd0/+HtStbklNXtl9EBCDG15rn6rltvxC2t42Y
BwESfP1dStpdbW+fe+JG3BcCpVKihyokZa5ci6OISOvYQPalBDSdiyP1drl7GEFb8RDH3KE5yDxA
WvTEC8xBUzLEwYBHyopFwasMClY9f6zHpgH9DoBKDUv4YwXifpC1BMtJgX122bABmoZR5G8ax3vr
zXCspqFk+tt47UGdPgrs1i40acJ22fpdrX8VMROY+5XTnPCriJmz3HR5e6LeSWfGqRfZcThz8Jvf
eunbRE3u2x/H/s2Zvmt4q2UneSwTXy1LLzSejHj8192o7DebfL/7w89IoeWuRKu2oszYkasApDv6
QwscxMNYq/HRHTp2rPsxh6ohPpwt6L4ZTi8f7PRhjn75yxRcoNNQSc9c156PABFITI6T4PZxtDtv
BUl4tiDbreNvTcQS7GZB427drJy8VcehkP1Hh6Xnz7HirrqAQeLLsPiVLkWVP6F+1Qfi8ZeJ7sDr
Fi7BKZ+vK9LLJGOdCtCmeAEo0H73TjjA7rn37WZmY5zcnlD41dsTfBfYLc0aFy7tmOdrGnFz9ozi
MZbF3jDAsonqpXTRFCrddFD5hJZcYO+7yWwups70GrwIj2YPiIHO9GKlFQ8CMSfILDTQbdUe1FEI
Z2+hhmwehPLifiUgbjZaU3SBHGm3MPKw/tzVSEe6dsGPRTTUr9Ajm+3tCJUiCBI56yZrm8819qqW
VVUPrIzAVlSMQBpr+6CHowIqvg1vILn6GHv9C0QuqhW097JHaSLcQndkk9o2ahvd/f/4GRXCC6UJ
rmmluLUM2QS6ff1Gc7fTMHafHJuPx9EEZpmsWV5YSyXxRqk5g37Fup9Agh1ChMcAQd6mFam1JaGL
yWcX16rMh6xQ2V0i7H/ITF5BEpjb0nHGT9rLDP0tK4CHqQznEXvN8mi5eAkgH+8+kq3ifKVQ5HjP
XOY+phBqXvlAXW/JgwY4I8KdWgD2kWx6wOCBvXWOAwR2nADEl63B2s1fAZdu99HQ2muuQ18+7G7n
frRXOBZ90f5/s8sph/psEy244v0lK2WwyeyhWlclL55BY8h20KUMlzzqimfJWxQt+7G/MEI00ylC
UKIGPSY5Wwx8PkMhL9SZ1en0kIGELMbWSUJna1XElf1k9zK5l34nd0PmBSbCcF53qLFY5gtpxdHe
YVvLFWL4hzqMCnRXx8JW3WF2h2wf9GYgQgX0VAMWlqlWFyep+tdu5SlHvpqG6CA4pXKomaAZ171m
mDQgA6ubUCWtIa6AUhZqFgoKZrErH5GZDu+D3juTGX9dMBTFALnXWYspA6igFRCC2VGvb41fImfs
NlmO891tuUV0JB8XCSIk0AL4sAzTantbfCO11kW9Hxyoj5MCCzonyLzMazUNtBGDTkCGdHLA7o4z
pCU3g86yFb3qHpIp2nQ9j69k6s0Aese8/Yf6yHQbdLP9PqhTU3O0evkP+f9fByU90GJge8CP1osA
cVJfXcM0BtSjFpI138Y2PhopdpuPZdRVT2UW/bT0rqvx22QRYDN5Bp0gm5ve703qvTkjYiXOt6bM
UHFm5XGzCo195OjKYsWC6Q6tmOqMh7+2mF+WC5l7zQMgIfbSLbh9H9jWuIGsdHsCEdxwkAJiOaEf
iCviy2xlADDxPDUQ0hirpv0WNHwvLOBtFxXg3OAngFBowb5BeYd/8mzfXmZIt81TDoamffTLtynl
BMBSL923KVFSforx2U06IT8ZlT2AmhF3I2rwFtA5kJ9KgWfSndS2v/pVbAJNbAjC0qXqCr4hbbAI
YZWz54PiogFx8pqabd9CKByKnKQURpphdWH753c7SYt5CGBgMc5S7AXPQQnZ4AVunAjrzwJSHfPN
x67/xccE4OcwTAnbxD3rV3zyo30ShuMnH3LWvazqF2FV6TkHQ/RCQdfjE7klSWbswREMnU3HX9T2
EO7SzI62HMWKKxQmO+tE1vhf1/nUr1iVQ/eD2mPn9KAVcZy1gqgQdEG9ac1Mfwss0z+RO8Z74q0H
6Kq70t27/WYi++Rasz9R3JPJ1YARBTtW1XhPdjJR53+1/zE/PuMffp7f56efMyREx/vc0nY3Iara
NpbhOfhA/roMILId7f7alxl43xsZIHVRpt9a5kfZGth2xH/aHiQjesDsw6YUQi+pD1WYFG/pf091
s7xPNw9PQenrqQIK4VoNwalc/SkS9TK0gnxDNtJO6MF8epG5uWCDDV5sLKXMia09UqPmjBuTQe4s
XBH0Zx8s889Jw94W4LR+c5thZNot7Kr+DNYQ7zn75TZ16l+z/e5Gw6soxr/Yw6efTTgYQ4Hp2tUu
NOlZ498nInHugfaUqB/GB70yT3kHZgvyFA7rdp7HAnAl2jiUaP92SkB1yFtw3ZLPaLjeohVA09nI
scw++glgX3Y/PMFcze65jKYTaCPuyJumVSHeW2xODplCHZQP1IoTGcUuhw7mi1kjJRH5UXymJqj+
tm3RJY8GFOkei5GtRl3jmuXMRtWTqBbUnCaL7UDGbM69ueIAwqiy3FEvTckhuHGmpp5yzMHJR1OW
oNfJ+7g7u3EEWhQjRLCCL22Km+iLaAvAxCEHd6JYSh/XEzTxknhDTSvj8mib0CwaGl4+xcgbPTr5
HEohh7YB5fNtuBCNuQz9fm11DCqFcRreqwalarZWC63lANoJvwPQuB/A/vBvDxl0x1Zhqf/DA8gp
hMV1yuMvc/g4v69UwqAPjz1LYa+BxEFIxWMOrpOm3R9SY0NE+rNt7gepPkj2mxYssG5pWFu3cZCV
sMFqijxYc/KpiZTJ3CSEDWFquHRn0w1T8z6I0Drk9W6iFrm+D7RRjnDiMUqpU7u69nl2hPyg/who
sP/o2/YLyrjaM0hifUiWN8Ea8W21ps7ON8LziJBVpzvJVJb5pfJzG6y0GJ0lbrpGSX27oeGBKSyc
RNtv82g9CFIaW8D7kzsymcGATRWIn7f0E6gh6I8cesAL6qU5bOTgStMe7skkawMVRNLPdvQjQF27
Obi2ZwIA8usnAukPVL+MB7J0ZgHVp+lblCbDngJwAgS526np6zmAJxPWXbDQ3lMnfciQjYXoe8rv
6QPGsw5lH78PF0Vdr7hng765zIJ9gnUA2N1g34VN8eTaaflUYJ/EVKauccPwGXdtZ+naXOyoEwjp
acdAlLCkAe/D8b4qQOI6+uvAq9ILY48EmrCxCK0A6Z3AvgO++6xBUrmVKvkGGtyvXg99HxCNhPuC
Q43Rz3PrCwZSPw0cayNYuSlAM+XKMFN772oIvmU04w5pcUtDL8Q98sLuIqrbfBOAtUBCBulTnyUM
bKc5Mhi5VpLSUi7aDmSt/cH+uz9yhmc7bHm/R+myAoQ1A1JBR/7+iAHWflIvWYKExq3jQ7CwpUig
L8GqWSZ4hw9DBS4NGd1DxSu69yxkWbA9DrcDZGzvwRGAmL+H0i8ZhCfysKPUulP912l03XSZh9zT
9OE/Il966dLV7MCtnpJ8aQ6a0m1aaPbpJzSDjeBtD/XuaEDRmz7Z4b3kQcYv7vbUbG1zxcEK+5zg
5IFty7/daKkYXChoh0X3V7dGz0ZA5nc3fY6ZZyM7PdToHXF7KM3WD2BUHjIJ4ASEybbdlGVH6ILl
x8IynO0IFMKVywow9soKHvsIoevGdqvPdsI/J1zWP5oUeneZr/iCKUCgW1796MPm82jw8nPRlCmk
cTL/cbTxZa4Nnl8hUPH2lMZSH5/iOUm6Rh6sBf3xl4aZb6wxUJqWR2C2iCPmgxnakDOtzN9sNEhT
cASxBYmNMFjniL09QiSmOrhI2UCYx3UeyRaLT510hgdpYTkIXcgOtxO4sG7+kL4CpFGY2KW2Vns/
X16HboJoaeXcuaPyDkxvVj1gNzZWNqZIY0/iimS7Atr1d+MsHk9Gpj3TtXNQIgj+qTLzZILl5Hbj
e9ZsCX/d/OZTpeH4knTNF9oj026ZNsrjALF5EZl7ssswuHIWAPuQT5/7GLIDt/AuhYG13bEhdu54
8YYqD0b5UsdQqoBUhLVKkGeE5Fw6XVgkzCU5uOFL1jXOkpcoVm9FnC/FZMabKXGdiwHE7XyxQpuf
QuGshyJCeIs6yEVCbmlZ4ku2IduA+r+V6SYxhOl6cR0k6EI6N1ObqhT4+zWVgQCkGA/YNI6fwJ7r
Q6LSNQ69btr2pgmV/1qDvOboBlDv41o72iomf9kLUPhPvlGCCav+UY/M+KJvgqx+u7HAj5sJCIK4
FrKLpZVbL03QdSveC+cqLWgLZG1SHJAwAKNDNIXr2oYqQmpF5TKvQb4Ta3m6Ut/1AdDeAPKgbVpI
+qXKtNb/2Ycc6ZKmYDvh2vs2Gd3x4mtZdiGOW+xER86h4tOdbUwnkiHLUnu80310wqS+1sanRR9O
3/v+t3HgQwHLvXK+tJBlWID4iD9yFgWbMQDGRoLG8GynYbLuG2G9VEb/tagU1MwT8OBhV/cddM9s
ofQgw/41COBbdUZBTwpmTcN8mZSaB0FWdR7UVghoAW5iREN2TBrXWOaTTJeIOWXHOFIgaaeeLkrH
t1vqmjITARS3mA5MIYFW6rLKykAheGJBeB1aYMkpjMCgYRSifTCctF5WteBfxkJefRe1XotBfh1E
0P1AydRPHrjBi58z8DAHyrlmvplB90nwA/6y9Tkbmb0WTuA/2ql4TaJ4O+n8EV1kNYbA1nDUjVM7
Z0gXZ646WJSB+uDz3s0DPh6o1ZlQnO/GcNoSJKhS0CkfWkT0ZoSQhg+BkuXvNuGBgYJEqcmZ/NT7
WEId0Xzk9x/nc1vs0YOsO4F/A+Uppm+sbhGWwTGfwJIOzI0O0pQOQIGV64GqTKOj9YUGRdB2Wt9s
UxpeLONLg2P3IQnCGqdk01D4G8arualk4V1HWaSo3E1ChAtAnJToC3WAyS5aMLfk2w/e2C2v2jEf
zjdn19fE3ln9+MENQu7JWrlFCy7wVxDEhGdR1S5bdIgH7EMWvda2HV1GgXPLCvD7jcfAQDa7oOZq
WqRJZODtMhYr4IkganB7Pyk7r0FmvaYXU0d2Z+ydS5l3xUpqZ+qJcmTgFqYAQDAVs/MfLz+avbCZ
BbJFlKVrtkNP0yPGdom6TLo1ifjw1kVGaaUOUH3AZughpIH3wY8PVsVX5OgmFsqDWO2zve3I2TbP
wMZ610KmzeGLoi4gN2FZzl2STc3OTbp8XzJ3vE4QgoRGXNp8VpB79I3Y+BHIZudVtv+l8wu1pEGF
lzY7mVtgHgn78cow5TyoML0zvRGcstshRuTNgyLg2u7CdFzbUOhbFLpSwdOVCnSpVbNE0Co8M0da
wNXooz24Njjor1B6AELGNz+cmsBcIuoGeHOEfBbvg80qkVvoo0HeGOmcKzDD6lpksjnbHhTqhV14
EN8BBYqZtOOhCs17annaRHfgLcl3vafLE/RQmoQ6SiPONmYN+J0fteXbLGGedyu7RyQ1sYIoWZcO
Dpoqs0FIeHsUckv4aYCg2dFsakx3UZqKiwCpwjoIZLKmb1Slv1ZmUj5Cyc0+UauNwu5cNj14/9BH
l7Ax5doD4mKdVuGbDZWr91FlBPN3EVW15bme2JX86asI8nixjrls1reJZCTuGGSLzzQPgsOg3xj9
FEEmUKrUmv/KypKfQqb+nTtAvFtEYK0nu/Bcf2m1ln1s41I92ynfdmNgfc6lBSXrsh235JYhhZ5b
ONi302Af/tO0k22A31KChoumLSJZHhjBAlujZztUDUbrwp26DbGQUTNFbP1Dk+smUZaZbROtb72R
RFDCLH/GWBaeB2gKHUSG35KaDke0vPICFCLo3tTVHJG8Bi5RN80U2EOhafqpiZRBcs7qLpub8SjN
c1wbP+aZkPG4pHH5lVqxcN3L0Jkv/jRNz10puqsBHTHq4xbjd20eXqhPAbl4144MnAF4Ihg1mnts
sHYRCFaeE2MygCkaN9RXDLb14IEwkMb1bt8+jl2ypL56ipMnr/hZ45O3lSmw7n1UDo+yKDPQcuXD
0dPkToANs11qOzW0dMAXNbugmqZhrntPrbTMbWAAE2tDzcEChrvMwgu1aFCJDfoCAYLhSE2a0g/6
ez9Ln0ZNe5IPbfZg6KhtWXNniw3GALkbXu8Vavcv5IKkDL9Ag2J/G9AVwtyiEAAICj0JXfoiEfMk
cdEMewbo8gIMEyFS2bW3SJsQaObacYyFbbgcIlsiXDn9FN3VeRXdoVoy3yWQN1qY5NPYKLMr6/5C
vXQh5/FQhrF3NztlLV4uLT4D87xZCKYk083i3W3Q7VmlfoyVgsI2zEp3hYIrYEjC2LSPLv4473uB
QiZAa1P7w+qvkjFf9z6C4HVnbtM+H3YeqoUeY+7+w9Op+F6aITIHfvVcgC7tbw5Z6z+HY1XPDlh4
h1094tClZ8hxWHrwwSOzSDxo2pdWXJ/93GCvtthMUZG81o1qLiqJgdPW5r6UfJsBOL5BMoq93ga9
NbFbTxHJmqbqOK+Myg7xHUl4hfI+yCN9uPQRAG98GKHyi45Wr610B5l3/4IDT8JUuCJLaNvY52RV
tY3yEmp4rhNC1jUXa1fY6bMosBVMurj7p0KsyrAd56dAGqv2x/Sz2yGokQOfjZN2j+Mhtt8Hq25R
bKeHRxC7mYdPgdk+I+UxrNMcu/1WYyE8jY8QrYPl0u8v1PJNsClMXSaW1mgB36F7+0C+9cYxyuUb
twJiSg99Hx8GqtyYIRhME1BYIxaAQvhB16jkDLQq+II8Im8fgCsKZ4HBt80vvXyi/gjcbiubhdOR
BuZ6YEfFLZN6avJkPPi6rKLpgvLi6jtqxl6E72k0nKwJWttg4QA/Y1PJE7mRx2TE1bbrQRa7B/io
XwZu0SDjORpzbUCUp9UisUx5Zw1BfQH2xQCaFalTT9YVPp+1Fif9NYLFWXgPQkBwmOfOd18E4kiL
U98m4QUyaNuOY6VftnY8bMCk165uWz09wJN5dySTBE3fxgwYQNIIj4rUU1+ivN6DeMf4YbnWCcKl
02cBZoGlj3r/K3izjJ3bm8MO5aVAbepBvou6xdRs9pPi1XWKnHKRjSU/57oqNUsAj5aQBJpb73ZX
uKVYFbI4lAxcijeSGcBCoetj9D7YVc3yQB05Pl7rKneQ47cjKLn25nhuwJD22v+spdW/xraKwZEL
VrSwCdmrAP/XJrWk2pATWFvfxthe47xa350438mmTO77hvFHu2AAxucm6KvaNHnMRdWe8Mb5TJ0T
5/UZFNXnUnn5iY1ZvoIyLgQWdTPssQIu6JYukZHiFaZ7RpWhx4dwpxbq8dZkHNxvgMTl987oN5cc
+NFFN4TmJ94qY1U1drmnZoaMBdQx5XNm6SMYcLYLDmaYT1HaKGArzGDv8yA9ourUW2I7tOgzIV6m
IuZn0xhDEOgCBgAh2W5lVEF8qHRTuwntZsYNPyNeCU20uEUyDCisFahs+IGa726Wng1gMXCjEahg
ar+hsgMMW3X1NfQQU9cR89RsJZBWfXBRYVmdUBHnrd49kJJACUAq5dLTHlEHSnnygCZR9TVu3uYg
DwOKc+AiAkcyXkjmQ4dk2npqUAOiqsZ6QCm99ZCLcNMiSnkljyJJGRAHoVogOgWeXT/1pgXeNuOe
nB2GwmwxtsBcYSiNaPWcCEe2a6eSU7GsPWOjBvezDU2tfQY6pkWnmWHcKaqP1IRIDXt2e/HWjNWY
bBKUKq9UI7xdXUIwjM7qHn7rnahksqKDPPVSk07rN2enk9ERQZ10QVmtzulAFZyWwyZpAwMg5aI/
CIcFRxOorTk7lkWg5FLIsNIAslPqrB1Vsh2BAZpnug34c05EiqBKuMo4tj12DqAbL4bsLsywoqnJ
v2+iEiZgCI7KDr7cTEPqQRLBKeQy7vI+Xfq8EKvU6LLN3K7jSXOWJ2w/t60Ii29TlReaoiq87G5U
Pc6HejDwdvP8OUpsQVKnDnlyLGKZnbDbebtMQQqwz59tXtXDsWiPZKcRXRQy0KiaRDXDLr4Gm09D
BMFgH7WULDLsBdlc3YF/f7UsAYpa32hA6A5hdKRRgbTjSfE4uaP7pARgMmNy7YXhPpGFGdMe9BH9
ndCmgZnNIq17/0geJTISq1ZACa01Wg87KpRKigYcUjSUQ0r2gGKscEFNlMRal//yJJ81/V0CiEuL
LHzY5y4qpaemOHb6kiiGdj/yApihqTjSHXVXTq9ATswUeBvfx8TkTv3kWU81+Hz+vKV+ox2aNaS0
kq2Tx9mKdMP3ha4Oq/E5WdmtKc89APhnN8+zVW7a7Ki86oeIsv5kyf7tEqdOfyKbF4Bfz3XyI3VO
2qMHWwPiaO8u1KNQQQdKZ/CqFcb9LU01DT4/mmPzWbxXljtIM5CJ0lR0MTpQVGovapErDZx4Nw+c
M1q/5rpN//tcZH9/4m0u+9cTaWa7LNkRtdh4feJl1GSovCUEb/DexHHHfk47vFZuvdhOfGxSLxLi
PLfbs+Ma8qxsEe2xtB06OwVih2zzbQCAyj61rAPZ6FJ6NeqZ9QVlBiApfeUdThDg7RL++GwAfh+k
xmvdNdW3kgWvAT4I30AFPd8ATzrf/NZlRsp/gVTGQXeXeuR/meL/3QcSYKjyAn/32u1d99Qoz1kQ
0UPBc75poVM7s0MwH8oudW26lw6/8osdPCWTzV7/NigK7HZmh/j3IJXW7DVmTnKSJYov+8JQd3Tp
Ej+HVubyZpkQiLvzEr0hz7gWfTU1m2VZW1srwRnVk9b4YWjeL42oqaJ5ysECV4epdFBCP0HH9O6a
iFvbLAIRLNkcZCgXbeeXoAYt6/WAmvp95Iv8ZTSmbdnYALVqu8my8GaXcfVm98HYtm+Ar3txK5wh
3+03/9/tVYP6NcpezYkvnb0C5SU0mcc5WdaAtvbUh+3TLX+WD3azHdxALW/5M4kUJqKwSbC5JcV6
J/6cx446kmm282UVoaKMcm6TEWUnzuqn26N7vHC2TcPH5W2aNho+Tk0do5XPU9NEJqic73rPXk4W
KgSFNyEwmAOScslrz1sarShQB6Ciy9yDN9S4R13Lc6Ft5NfaERQUgSDZ0gzzWJrgfRYJdh8UNOlJ
3y/Yns4z3Uy3OZsk22K98Y/UCRzYQ+rm/WlAGf9KFT523HojM+88sPDVo4PUrDYF4JneVfkIqi7d
pO2KW8bItckoO5LNC0BwAFD4lTpnNz2vh1T45mYr7Z+3aY0x+DgtDQoNBLNSKTKco7ANomkHMFpT
J12692kjgaPCWGNXpTrD3dcddna0nwli4CCoSfsZanrBIFGIhNTErUm9qGXD9yU7BTFOPQMqiLeR
mr6GHY5EsW8OJxCKY49HbV8b6Y4uSVRCIjZrtzQ0Ass6lg09hNq3GaIKBP9saB/+sM8zf3jImIfJ
wg9KuUGIY9grP360ncH84kOINYzc5HvRp8OyVWlwgeBvdwKNB8oJxyr8ajVncnChSrysfHDKN6qu
zyV0RFbU4W0ZNKa+Qdm5WXmNTM4hj4sLn4A9QGor+e7ZT0NtTV8ZitJX0LEt9bY52iJFjNiDgHAn
1tzxS2E6YpFkLL4rS8+5UAeOAKit0B0GSuzmjtoA/3Jko45CNQff4qBWdDUESgn5QDbZuUDZjcP4
0CAyuGGxIa9Rzu2r1Zr3Qm9qU6SSqCU7g28MMOZDERgij7Hv2wdEVfZU1HIrdKEm1J3dA8jP507y
JztdRqSWDm7i7f6062nBDm0cKqvbffDXdnpANhn8iIKcufOP4ajeRf7YlPOPd6u3ITdAIsvjVOfb
27Q2MPXnNJDLxhDq7HlI6Chg8q9DhOUahWbJg8hCwH4rKDaoNiyXlmPVr75oUcYn2/xLEAAFIGX5
PcxAnlR6/c/eKVdZVvjQD31AMijFKSUXyzpk0U+kzgDjzrNvKvkHNXrNs9P345rj1XhqzLI6Wsiu
bqbAwaYS5AOLuAi678yOl8aUFz/Bwf3Su6PzGhoKwX1E3i+eYZr7ykHpvo8z2X1aBsNSdqb1ZXSG
vfSs/KfpT4d+DJsvAG1CoAvsh34vFlwO06Npl+k2cprs0PgiuzoBj1dWOMgvQNJvxzrLf5gj/9Tn
6fgySDXi9GmVp9DqnRO+2dXaH/zq1e8RDtSurJv2iR/wY9Mm7rKO0x4U2K44JoE1PXbCegRPh/sF
Gs1Qc4qc7gT9sPoBNG3fyI5fBlGZoZHnErR1963gAFInwcoIUVwHAsz4YhRlcm4sjsM+Y8O31l17
aVJ+B7gGMlnawRbeuEUNJV+ndlbeofilvKsiFHgh4FAjXu8Wdxa014JFXeAnnvIrmVDDZSAzLUPG
F8qodrHRpRupQR/4Vxv3dpAnC4SN5YHpdW/uiFAtMEXVHbW4F1Xnwubn26C8wqo/8gQknu8TlUgY
r/BlSjcGQUSwoX6bmHx8bolFEbTfiext0nycddaPx65YlK6mfJuJ3+Yr+dDlQ7tW8XQUwLr2VnCA
hM3C9cDiUeXsMmMWJkhjIDiQbgjjEJe2OKNA44U6yeRx62yz4c1fAOGONFnsHo02cJdER+FU7acq
cawHG0Gz01/sQ1N+tKd298nNxZt/AwDQktgr8Ln5FEap/aBiVFPNkawyGsQbvyuSICffAzcoYRKo
VK0A/0LXduCeiJw7/GGq5wGSTLsOJdybbmTWpwkv3rj3+TcsYaBPEZlxGnt3ukKlOgBRBgqS9Ujk
dKtnpUeKCoGh2KvnkeTgRigCo5EMiIprn0J03P81kp5p+oAo0kiXB+YnAfAROWCnh9qLeF3ErfMA
hHi6wT8jPMksAd8wxKt3TLAaeQHOoBbem9CjZqBXZXb2HdJFm7H2pxg1iXwNji7re+qgshCI2fTF
nUy5Cm1pXysZG9thGrqD13TjCXl2iI/7VfPQ4DWP8ryh/IxtxFOUAdy74A9T34IxrPZrrSrifBaG
WS7/9rNNPfvXzxbX5oefLTEMiOzq2i8q3eJKFEvBeHeYi7N0E6j57kBlX8I2HlBHIva1zDK5QGQV
FHIUrgtav1mzBIwBs9FD2nYdKG4skMYucWrt/I2CmNmSqwh/dTKKKsEaHbunSat4KX0pe9PfiBhi
536ttkz55cEAJOQsvV6d6Y4ufVqBoSzyvNWto2mib4kwo0XR+mrD0pjtA7/mD8GoS9pGUP0CeXJC
iWf9Sh6jw2zkN9kzqn/kEnrs8UHhVcJuaf0PMf75lpwmOFEKwE8TdyMVx7EfbHQjgruuH6AGJcrX
jYYVCya6hdUBGTgAFvTkuYBIO9n0idwiEzSnbl0jAjfgrJEkXXfptNsQo5ZPD/+bm8I3f1sCiggZ
K79/botii1Ju5PXwzdvYLp+2hW7KvF6m0A15zcrGPGS2B9lxYzI/m676MaZhcIdEs7qCTRsV69qf
WaG3FL2PzJWetujLLfmPqf82bYW48W4qUNkOam0w7G4CYMaWyC4mezraUrM203Q/H3x1Lyo2kg9N
xDKTfdqYyEQ3qC4NCLgaJ+6wsKzBXYdlaJ5cQrtikRi8Dcoz7t6eCHWaY9whTpNPdndCkQnoJQoQ
VZ8g0BnZm7hGUXnlK7mhfroYfvI19Wp7q0q7Rw0LLkkZD+dKNBVK+XMXDDKBpxZkTCrx5sO8vl/W
QiD7q72po/djBf5LKC1kNZK30Frvz72MACaEvtSyqyDRKDOg+ZG6xy12Xt0GjG/dIkBoUi3I2Ooe
uguAlNlXjX+92WvLBvXH3NuzlVUDaKiwM3CxjB8FfdHwFeLnLnPwnaNbHjzWLE+hcIa4OV2Qo8ol
Qrq/2h34hUrw+pPlw0hqT1liQbN8SXPdxkBICKF4fbELn60dlXv5BfRg3cYEF/iltiJ2NvtnS8O9
6EJmupu4ZEsvHct1gp2KjzNIFJymuFiSS0a2MSxb6PdwZ32boU3MZ5xOOGj6gr5cGFAlO4T6Qndx
5nYlmBQ8GHGeC9dk7abWAXxXe7m+A6VzMe7Ih0yOW/0aTVPe2uRDzaoqXGd56/Esv1pZHgQlW4mE
kSyTt0uKaGSLenm0cxU0IByKf8y2nHrI3W39ajMUxk+KQH4IUmZJApUfDvL0Dmj2E86OH6OZfwQ3
aXDgxs9GYrwABc3OtgF+QMn4CKX4MT03Y16Ce6k37lGEZi+bjtuI8eTxAoyR5T8qztYAKZbAfiQQ
rnEj/qNPm29V7HWf2hF5e8Pj5gM2PAG4J4WJ/2OV7bFoDWDBaVHN72drD4srvg9uib9FKsfTfGuw
3jhYLfZUZdagkkj30MWTQGaNoMVTOA12iY2iPdBhfAbw8h5ine1jMNXhCcWC7ZLsRg/yxarlzTWL
2HQXugr7Fz2AgysAGaPKPTqoL34KKsjpSrN8jqupXSgw8p3oMkqjOJn6crNRs5e9WLq5vakmAMJl
Kc7Ci6vnECjYBxFES9NuOXAtq9Yr82dXddUzIq+AN9b9AznGVX4BSiq4UqtN239U2YzzJNCrA61q
zvE91HNW+kCLF5HcUzOf3GkFLJCzpWYX1EgPIsC9oeaYRAKnsTZYMf1QcIUme2Q32JJ6kYk3Dk0F
egvqDbwhOXcddqjUayq7vSJkcE+d2Lomi9odzV1hGGwC23LWoiCjPXTYHCCU9D+UXdly3LiS/ZUb
93kYA+7gxMw81L6XSqXF0gtDtmwuAAnu29fPYVLdJbt9+8ZEOBgEkAApmgUCmXnOSYR/xLvlH+lM
a7Mv4MtuN4au7GFm5H4DB3wPJng9wcYwgTLzeEaHAKoAOz/C4Vb8nd2tG/UgE+p2K/7/h7pd8peh
frmD2zV+saMGt2zrbaNf/RAiyxpUQtSMTm8HEH/YC2Vm3QxCCXJ/a3AjUNLnKvmjC5VvzXwc8Vak
s18vICtEJHUXLId/P0yY/3ljdBW6k6nydlWqdIrcUjPH0i9DHWHvNt7ErQsVJxM6pS5ZFj9DeTPf
amak7ipIQ9oIBR3SkbGTDllvIwtE87N5b5gfdS2dxWKlQdTo2I+/AORG1+WqqAWwEn/2pR4qRrZc
5xrHW/3AgN0eJGYiuuqtoQe9Tuu04pTyECvzOmycpcgibz5d8c+B4aUCcBsc3i1dW9Ypdsm5Hi+m
oahzWL9Itw3P01Cy1rNlGGn5ZOJp3skECdEaDBP1zqlZvZvOXNl8nP2mjkw6brkSP2z0o0P659mt
zhmHuY1KDbe6HCyh89jCLx70bt591rjgpgrBpE5F3xbefW1AQrsVxjkcLXLIq23Cym7m1Jhb3LtX
8LckecuOU6e2hlIgQDzwfCFFNK3L9MxN8wSalPw9G+yT5rDs3ardU+jiJEUN9+Py4EYS3Ewe87du
0T1SQjqloQdjLjo8AVP9rYosqD7JhzNQ5jPWY0Mg7fgOBHrWJY5i94QJaUklOmgD2JylWb03fSAQ
6auQkZd5eTnnjg8WAzcJ9oW0xv187rxUf56JWP+oo7NGWs5LGPZyxlTivkytwZrp3lXUtbjYti0u
4L12DmU17KkK4hDiUiER/+xjLoNqXhfMyaxpLiHImO7Iig5VUW6EqdojlbooFpciVc/KTcGkMY5M
VV0JzgpHM4Ltra5RZjHnMRNrMqEGWScAXSiAeKiOxgxzyIkGlSUWt6sGbm2uRQcG6tt4gSmNrat3
yNfSOW44VgPfW051oW70JyEvIodSafZpdD0HDW883cLtTxDYUbZg/zrdqlK/uOs8Nzzc7qx2/Wim
gyYRmFQ8MLItncKfaZrjfvqrcsNHGqkBuioyoYM3gAOk1Et9+qtoULfxILqXJPX8dllWpXyj5chb
v/2lTdFoO8bbL7cHBwcpeP9rub3dXZfa3lkFLzTW9H/oddnode3PU3HIrB0YNtoRTNNuXQMiCZpK
ure4rB4MmYiHGJKNO5cxZOiO9dCzMzVVnQasw5H8yctVBSqjLU8y67EG0R0ZMcfQ55XDimNk2tpC
s1UyqyHAd206/amt+vTYjiUn84YVckXAnJx7+rVwuuKOg/Sq4kK/UlWjg9orSIJoT3VdE2SbJFJs
PnWwjeDa6Su/rnUwcSJFD+vqJt7S4ODEFTt4RfQZFamDh5dFc/TuQlXNAFei7JpiTYMDbZIcYjP9
To10u1qk7xHCDc7T1SuzRbZZ5CxpMO6K9sSs7ET2dPDi+E0JVz9QqcPycO27RgM6EfxBg9YFF2Sq
LKiRqhQkMmdW4Xc7KoohMzduBGcdmdAttEDGseFKFZoLjRcvH9iGbgC0HmwX1B22kthTtdEzi8zm
MlhufZcN7bvfet4XSLv3SygC9pugQzGstQVIt5CjGXveISsSKPABQf0FPIUWKHGTap81EVLXjMtU
3UCBr85z8IXARzP/2HGDQm0z5endcvMFQh/7Js1mnxL1zLiEmLhu3mu47Szwnyl+HbD0a13W6iFD
kG1Tl5D4gZfWexgNKLSNNeBXq3zV4OT8GttIgBSt9UOY8lzJ3nip46qHHqiRXhwzatY8N7qdnzsC
fgrBwBpodQ+ihzJuCoHOb2N3aJRaPyJ0dxM4g/GK+ivflHg1JAMkYcSRR1wDs4UuAD6TYfcEjQpw
OaP+ZtaO6HPpuQgjwqE2mTnA3pMZ0BEfo/Wj2W20KP7mE9EBJI970HwD3qHNkv49cUNkl3rGM2SH
cyQl6smm7CrxlDfWwc308CvwPHKeIT36VLsGOyq9R2jN7KOvf/ZsJcQoqKdyAqRtmyZbaHGMAFGQ
yic6SwNHTGftb+p+ZxcwnWHezOSnOJvmmP0ezGCbT1G9KcZm91fNHpwthdemVhdRsqWt5YCZ/Bmj
I2MaReblhuq7WM7SAYHdU9Zk2doB/cCzkWQTn5Ujub4UJi+2yEKCOK9UE58V1tKojysQaBue9jTa
c/jJgFJDmoLdK/AoG1lrLMfc+XnoeODBzkPxL8rtPK5nflT7e09AdgSpMkKdksFGwEVvF9SAOKE6
RdAQNBfx0C2QQ+Xvb2Z+b4erPpDuvLOA5myRqLGvk6Z5CFsjXYKlrFtNxQFEbJZT4JYMt3moW304
A0Z9oEY6tC4IwwDqulCJRuuE/jGapbcfowWmFqyaOq3g8eKGmBFnFuSHDi3XixOVSibLTewlxZyK
dICTF8ScQXmycg8Jm6NFCQKxuTVKiVDdb8aYLMYOP4/xu6uYObRfswbck2FvZVdN6HviZvChTroR
wFotu/FHAY2+aPRFt+ccot1Xqx32DOKvS0yO7j4sg3Be8cE6lEKZTwx06RNtXZ2qHVgos0WArLkv
ZObL3DroLFhzQzUA1Ttf6RdTlhCuyOGzuFSMVfsqaPiCBSL6WidHlZveayNAuzpUQ7RjiUyvY0dq
L4SCho6BdCEzEs5WSIzjlIbzHsDhE4ZV+xXR0nbeWF54J7iuQ8x1AMuoqQaIKIsPWxuKLDXkGNOF
juBpA4ZecH9YbNHRmYmtapvWHO4CnE2t45kZvtlVBxV3DpjQeAApZh2sSyT0ru3KQlC2xkxUYRkB
fn93WHuYZy65i9D6yJc2/WeEVb8oHThd6f9Shk18gbLcqMF1Z3vMfpXg2oWYYvtqDB2b1yJuoaUX
tJvKabQNQ6Tz3AISPkdcbnjJu+5AHNpeCvbOSLWvLJeQgwT+Qmvj5CEF9B7QbZwFRQbZUEzJD1pc
f9TdWuksZaxctmkBZiALEyUgGsmObtl3pDw4efE23fH4pzgZyL7IIgnrDRQL4kcvyQ5Kad5DDMKn
HWaU8VfY9q9jvWT4WhhhaO0cF1QpP9cPCGTMlF7mG0x/3REL/u442E4LfWhLrYWRRbOcdXE/oxY3
jIZZldvhWrU9dM006CBwb3RqjcVbnStkv0FuW3FpxkMJYn1EL1BHRWq41anSLVe5bzRzynKjfDfs
gS+u5fhbym+71WtuPKwZcodnkmhab8pWnllcEFsrl2mN2SPQdOOcCltbRuNZ4PQfZ1T3u1YkloI+
B7mS6xhvz44jdLAqBzd7LIr03YSX8T3KyxUcce2rnvhigfyp/lRzDs+erspVKl1nbqSDNvN5oh84
MSKQo5jKNjxyWOcEO6qigzt6kekMYQpouWYDhGiRvLqK3Rpo5RFwR0lcVAcCAOjfmM4Rjhx18sbp
N62NF2Oo2Ca2bEzJmdaJrcU0fCVyAQ30pgwsCBbr8buPXwU3HPst88J4odt2cvIE4/twUOWyq9Ma
WG/gxaHm+W6VyY9eNdUDD6Nq7fsq2QaJDaW0cTCyGEworkel/QbXfrzw3SFduIz3G1AIUo46Hbw0
zZe+axtLKrYA7907HwaWaa+dJEG6eF9dh9QHtF9EyRYxDQAMofBwgTLIR13uHjU/3qahs/ydZoVv
4lM7Ng5jKN5NQ7ZAymKrXeFdw1NooyBbEPZfIHS1QazXwCcMKk8gUiwuIZwxUx0VqQHZ7dXGnGsu
CBAaqzEeAQNvdpaRjdzUHO7DAtIQt6IDAkU8V/MYmwEypLnjzcXIMA6p1ienLIKra1fy0PTCnxOj
t/NHfa1MeVDmKM8ED/wSXL4SooTZDD9b/Sv4Nmrk/Bvyzq2dHlwv+I+QdtRcGS9AODROtX34YduE
YDQ2jTq8D3WQV9c+AlnYGw6vFoMyT1f3z5CL+ainRAxwZE71ZD+ksb8MtAEYg6oSG6uNwhWCHIjr
8QHzImLlYLcBKERIudFFUn0hi7CKrHUMcb4ZFlvJfKKerzTWrX9bJuJ5xMuAkrG5tzEcUMOFTgn1
M3qkdfG5SK3w+Ldbev551P6l9Ze+N+NmHCrnWr0egmHX9gi6Qgo933fwAKzSQjevKVLCIHOcDu/K
P2dd6383h/yHaXP+WEsdO8ug8w/IAi+mPnWSacu0B1KJfm+st4p1rIUKvqdxDVSPC552PEhvMOeM
vd0w0zdcdQYyiW2SQ9zHAvK6dZISAsV9/YHEvtlBkwFr8yZ5tFjJ8J62BbhpEnMlbSQXRyLPjgDB
p0ukPeVPhat/I2ij5nzDtCXeb31YNIQLzbdfagf/mYRaQ4ZxvroVvbLLV5BHDlfSDYKD3QN6ZXfP
lP2uVANputDvT9zi7cGosZGJcl9/K8VkYHZX1ukzRAtyZIjgJ6GwwoRb2MoOJEOTjEV7LFKr2QDb
Sa3YKxqP1Pq7vsIJEblIUhCoaukJywSsKyFAa+Qd3+c1w1JzrG8LB4QBffWS11yZP2rh8nvo0S7A
cBsklzAYAQx1dABTt219S4EhXoBWwzprGVT/es0Vj4FUxRJKUsMRkC+5czLhrIdMmXdmnNnzxnbC
l8ZI7xOprB8A9iO/0avfw/yP7m5YI32jEQaI/PGtAD+CB1eMlxzsqvGRPdA90c+f6g0rddZuVkzq
Q15vJHfAdu/TFMJIN0GiJAurtV2HIMMdIEh0a9AzC4If2h0YbMBElSFrH86VWW5H7Z6KVa8+igQ9
xNfhc2v/c5FaYwZ42L/sqwbk6ORpsgC17cEu3XTrjQssZCNG+HbkSXikMh1GE18N6TYWbnTQsfgk
PoO4br/7tgrvnLaz7tkgTkSGYKatuUbaaLwiqz4ZvgOlF9xhbTtZUbXRm7DqJKzGleufY4G/YrJK
y8xZ1bw0l/BQIkG4K9hzZIIbDr9r/5KGJfi4MfkfgZFBDMpvQjhdWvM4IFUc4oileV+psporPe2+
xJ751niu+G7kFbqPcShb5tgqMfHueBBa7QKbQZAtwG86KMGN0vYIkzR6dPR17U1qvjUtKBuhJwcV
h2+0TKMNAgfKdcbNRuxoseZZeAcBhs+WxOZFvF5158ujVuBTMTJ/UX3V1YB2jPVWy+c3U6qHTKfE
h8HLZyDsHdYAzSTPLuTFU52HXxMfMGgXXGynWIbtiQNAjVSDKvwaQxrAZuDeMNzIX//cU+jRcJcm
5nOKlc0RFEzpEave9IgdSLyxO+2Jm1G0N+NoFRhJfpUybu4c4SKhpYUyaAefy7zwGdtQq9bY1SEI
+OvUynrnvQT4Y4/FEXYtjqVB8hIeMrKlA4jrVnabamcqRbnnLP75j//83//+1v1X8F3dIY00UOk/
0jq5U1Falf/zT4f98x/ZVL19/59/Wh43uW1b4LCwPbCPOA5H+7e3ewTBYa3/R1iBbwxqRMbVKlV5
rYwFBAiS9zj1A2DTghyuW8/amN7IqgAk/X0lesBw69p9R+gc4fP0W6Mtpn1s0IZiD8TKWtAKq7Xt
ZoNUM1uenCFM1px45SCXas3CPo/Wk8qgiKqfysARn0IkwtyWGbGw4wWiMQkEQsBMRIdA+J/ryDhP
5ILhHd9BnhjZs+PBTpPuaI6HLq6KlcKkB0amP1plUX8BmX6ysRuGFbudOAXykXgzmVBfMqYBoKbA
Zn//6C3jr4/ecSwHb5ZtIwbtWD8/etDjKa0tXedatVG/QRA4QNaUPiwTS8tfCoGgybicaAfgoHNu
FXdk4QDzBKg2Q5rY762K1Nd2Scg/jdOykWbD7GqIFWs72y7DFxkVxiI2RXt0IYm5zzPwZPSITT0N
IH3G43XeR1PwTyPHezRlPpRGAtkf6GemF/25DmNzZ1kG5lxAGtx/81565q8Px2Lw+uLpWEgNcWzH
/vnhtFzkHKnz6XVapDuZDVy+sp4QoVAXKMo2F0D1H2k6jMpUW9GUR8XRCula6aXPoFVshN4bfMD1
0rGTFKxpmJjCtIRYg21XX4y6OLrjGhEfxfs0ZurZ1jJIBmUtTHtl7Uv3LtRUcYdE+xUC9vZVjWz6
ObhtQXcg/D3VgTJMrKsM/I/USh2KqFvZIy8/vGZQrS0iC7g9M5nDORVvBzcFa7+fAvLY+eDMMFtR
zEsfKMKwukK73r7+Ymvpd6VjbDmUO35Z2pPCnFHb3m5sJPm5oQmATmrh9MDylx10K/petF7yUI0H
eAqzwo5BAIZCEjnNrAH0cJd4Wfpg1Hqx0vRBLamVeretnHorkPeeJ3+jlRlsaViV+EQu31TuOCvr
1YoacoOF/+aNsLyf3gibMa7jnw3FbBcwZNccf06fZirMLEYPKpngauMTBfk41p1aHfTKhDOM8ifd
K403WoRZWtMdAtvvTlroYYmmFZCCjMWRVGUnlVgSj53kYem08LIsm1Wj2luEJEBo7+QxxGVEvqdO
1EDFf1k3DRYw4a/LkiPLpje53LjtoO+ZxfU9nVmdMPNZGvXItkKgiG0sHm9vzX+xmSqsol7/m7nn
52l/fJgggHIs5nDPABGd5/z8MEVYMF0mzL93u7JHKDbxZjrwC3dGpHlI+k70ZSO99EUxe0lrXbIo
ihAovdZqwXAL4lmEETMO7HGTbUrEGcZ5thhn108HgIyOTQ0tNxhQNTQ+4HTSQ7jTgiGdF0IHvavB
kovuiWhGzhZqYIn20YDoTAQvAWjdNatO53GWgcvG9+TFQZ7L3z8Vz/3LK2ZaLrNd3QDlLrPMX54K
VlRWkFbSuWeQyz2ao2AGqE0EUthGlVviRA2cOF502SVyBrn4RL2sIGhAdMlUB/48AGM5qOSJWtl3
e+TBdU61KItYAxd3Us4pFVDZoOeAFHKwt8eMwThYu3XmPt+sSgfZaS6DdGM7uoYyPwYpRqQFGyrW
Y13LgVAKe/MvdWSXja6myXi0o7q+5FhqW9pLMdJ7z9xgsK6YhqErYgQxmLqcfEstUQ6NLb+ADBe1
frL2rLKEQK7lHcLaGF+B/hWvU7aKjXLYpDYSVcZ6pjoHcwScimBNwY4fhP0cyfg2nzWl112NEUCS
AYiM0C12SmNpbGt7KCjJCm45SISFQQp651b3txD3zk51FYFmfqj8PU/cLzKtq3uqUvh0LSRiGCsq
UoMuAaFi+tvfvyOG/Zefjge9DU+HuIBnW9iFj+2f5qHeY/jc9WZ+H4b66HVOn+OyiL6mLZIO/c5h
d4j8REjPQwIw+PXCrxkYMRDf918yhJVW0E0FS4brRA8/9/SKhmED0x+8RIuAcQUXi9PGBXxSoKul
Io+GZZjVw7UJXbCKBOkqGhXxMqWpI2hikWo6FrHDqDbcHVluxmJSgHw053a3oSKARh9DUhFSyMsI
qWZLbuItJ0RQ5BvlMhqc6hP0GmhxrIyKYgIOwVE1bKUFqNsEvbYTEElACUyfoNdQm1Nn37Q/Qa+z
oCuXdZvU0yXoOj2AOcj7NoT7YhhufXEMLziLBvjXDiCeF7M2oBTOWHJAhoL7oAf51g8z/QWsItUK
c6q/JrM4Bv95hlhXW3HkOzXYQVC9Y1Vvt2HNYIAHeOxOw2a1CuCKzw5lbQ3IG4V0Y5834QM41y3k
58BbV7jlti8REQCswJ2D/SJ6x/IpnSVD7j+KZjAWvtbJc4rc0E2tGmNLI9kVIoC3kVqWBPde1gGc
DJ2sxu/mBkTj4JwGNpmPB6q3i6pflrZZz3Vn+KijBrLr0MtkzJzG4NEaIlblmQfwoKRWnbyCAH5H
ypBVXO3tbvBekMTozGO3D4GfgHyqWxX6povgsNcN08Qd8OSVR+Wu9NNHgBnEmWE6vPTYGEHzAgLX
tmoeEOcKIGcXqAeVDCVkArJmTUUnl/W2bJA4TkWIMJt3ZclWcW2qCzzs+kIx6d4buZJnlrtrve/c
e6rqIr9a+IY/rMyxzrDyEsodk7nfyvRkZOmWnLUQDQK7oXS25DAKKUI21lWdi9zohgEQjsUSB3Xb
i5bql6iw4dRT5db0i/xHY4g3Mx44MK+lP8c23brLdbNcW7LUkA80gK4BKM5VFtXq/nfjSLHtkixf
w2HRLPMGknhplN1nIxoFaZBQSR6BKKmmINpYyhQ/KdTRwYZwANk6A2YpHuWIyXf9F67UYuhV/xgL
ADR47uiItWDHjtWtBYCGwod0JDe0ZbYAsKjbtUVVIALXNq04lrHK56XOvAv4ScO1ybMIijOqPwgD
3nmkJLpXx0CgwFEh/wpM1VImgfUjqL19UyEiQ92RDuBdrCCM1khoGlZ/PxPqJpzNP38wbWZwFwsJ
08DOyuL8190jg5qmcqOwXMtaWLsaMr1zROiROdLawZco8UA9hYRP7hZAKFldBKQE6hF5d1fgQEPg
J0rDLx6YSSEyYjsnHb6+xwTxCDJLlZ3ugxDbHSoqG3SwZdwykKlF+Ep1VbaDp/orkhziH0l2wmSN
NyENTHiCff4yUnzOsSOv7y1fVquE5fmhko27Q/CmXVeFNdwBExks8AiN53GcpvKjH8PwMY6hgWHN
gRM/y056EOI/DsxtzQkJrkceCLUzLOzoxm1ZDeaXoD4O2mMBvPuJrKiain2dDxugDt+onqqokQ59
k/sLHZ/b+XQFqizHIUu9a2Z1mgZrqvt0Me5W67qPy/2nuqRJk0PF8oXd5tB5oy50KRugi7Uhi+Rz
HdlodqFG7aEGG4W/3jUkYLEW48xbY4bLtwED+5gEYgPqaTpwUVymC6BsDPsQgx9/nwvdBz1VrTV7
KiuugnkV6BG+Kv1S+qUDNaNB9HMQl0Yb16mSq1uH7nGw/LNjhSiNVbX09VlZMRsc/XYCv2lg7TUr
+XGzaG32A+SzLnjRLIF5Gj3hAHe3lQt5UxrDGwcCYTHAwrV9JAtL5mIDnxQcP2Mj1ZnCWmLLGN5N
V0q8fpX0/bCYxojwpYmH+OwW66gUYGga+xklT5e6p7vLaQTl5xcTunK3QV19iBYAWGVrGtUaMv8U
yWDHbWarOWA4YILP/H4j2XSdKvCtAyQTnsmcxukQTptVILDbUdEPuTVmyyOfarwFOuQBcOzSMQ7U
K+CBtiky/J/QXVGdaSANGDGmE9lHVgRQvK+HC3o2fee/mqqMDhycTOcib1ZGaFn3IFiz7s0BFDTg
cfeWlWOH6byD8jeUEpILmSC2ZwI6AhXAyDDU0oitau01YPGExrZspVx1gxVtLc3InuTgb3Rwfr8h
86hcOJUy9lD76+61pvmq5754Qz5CAHnVSj/xwBNnfBWcGTWkTvejyV3tEvlKHIaykgu6ADxSez6m
EammP4EiC/TRHf4r6CLSf1BAZ4L1sJNrmbXeurS07Askb+c9K/yVIUtAujy4T7Vq38Y5fH41NuFz
zC7xVgddKLCNeGTY8bNZ1kUsn/uYxHw9SC/UqjtRs3Cw4l5TMdQ85BFA8HAaqsA7nGNvdOJeza4g
oo9WvoENNBXztGBnQIk2k23VARcJim618kvzG43mZq62hrilPcfqV78aGnzBibmntqkmRQZygkyT
6Va5VqU7rBUgcTDeuSmxrgF4H+n6JRSE4Af5uOfRFxHDSb6m+6gVsw6mlX7cc+vwM9L40umex9dh
BUyxWtJVpY3M0cF1EcEaLzAe6L7h52mn+/q7e6ZOXan95Z4DUYAoG/7uc5V2q1YT9rouvG0Gnziw
H3WGgKrWKMBExtNe1gXSxeCLzCLX3njUwjUFlFAqIac0WVZIpo5tHkAtaYzHjh1bZDKu/Ig/CzOE
gCvVMdD6hQc6nWqzxmAzpLj4qSYWYYQPgCmucZkjj7oAuxJQnvIKvJO85gmU4FrvQgYI1plLBgjD
kooZE8Y9OpMhdYHyDl+0YZuuqK7kCNLU0RwShP1WNXL+0Q3jlmGFeHgN3fTIaOQVuuDVuded9c0i
yfsaf2atNjRWPVTeEU8EQth5lu3JjroWQQcZJNaVW6pLO9Yeeit+GfKh3nIzlwt4VOK1VXX2jok0
OQZdUc7huPXTbMuFgqwMS5OZDLP+ezisZOqWP3o5fMPK1XjiCk69uPBT5GKCcGooLSzojCq4dD74
G9LGSF4NnSNGg05IVMMKozLeYtsEAXY1JPd05a5X9i6OO2cLSq51xh3QehiDu6/i8LvZGjnCExpI
5RxuHyN8NVZWFuhAsUCqthe5N2c+Yo1aucwtAOIloptvPGAnUNeOYQfslniHhxwjQBdGhnrX6uBb
DkXFL07HxNxqe/9aghduAfpzhnTr4ePaQM9mu1+uG9UBvyAPGXCVMGyfkJ0HYKGOSN5P14M0LnA0
qsxWXp+BORisw6sC2PuFLyFdkTa6i0yxRn8DIGbmN0b54pWAuIZga9ow7CGePMvZ5ck4auHpcz5A
YMTsGv2cRgI+VOoJH4Af5v3V9/Rs50LEdUkdknQ9GDF/RUq3hDBFW26RHssfBs+5o/bBieFL0fP2
FGZwiwFVBJ3h8UqJF4Bgx3If8LOrth0LxSo3Cv/VL1ZTR5M3S6Me1E5n2FlCXOvLdCPIVptpKR6c
gCLR0YDfdK7GAZEwsFNRnT4NPOw3BiCYq6Sq6xeR9TMy0EzgYqCZlexBepLfexyiL3Sp0gZossSq
4S5A7PHggHluQQ2aXa48zJrPNYfeOwdF4DoUnfasLPzPj9cEtVS+GEIuETpBpB3apPn0uBQEjWeI
Mwf3jgZlCH8U76QeRYxIOzZwL9XgBOtuyIoN2P/7p0FB32B80CIBnhnEc8nRGTQPqS+xMRvwSXqE
k/gx78GcHyGOt1GBgFzPFHBC1MkGZhn7SAchg5GAgRr0wL1qHUTxxq9pocX2fTYeuMTaLjdjbUmf
z8hr0MC/hU5XTh/ULImGtQLfxpw6kVWDrLkey8kjlZyu9sB23+IzrJSxxjJX3wG5MHMRjX6UlqZd
RJDtdb8JnjtX4eEAZDX5AIpCR3oBS7oltTpJIBcaXOZb2vQjg+uHzDg7UWkc0UD08jEdRwQtFAiN
4Tewc1z3D5CmDKHzhmTsA3K++KG2G6xOm7wzNq1bn42xARgTgDc+NWtdtsGk72yHLIZ2FPIh+MG3
jT9O+9CBusXQvQf6a2sFINmtmwSbT88U89ANqznHN3Kdm8wSc8igrY2Gm6cSed73Q8HCo5mw84dx
qsHR3tXJYiob2KcDGZVXUJgYBytT6P+x+CIjT94jJAVHW+h9rx2JNqPmydKoSrxmdKHSUt/qrNKX
yABlS+QZmmDAceJnGWjOMtE8BUEJFPMWVMh+KLIDFTvT2CD3A6so5dvXdMiWqk/FcxAW8CCOYjpY
SItnsJTzdcH8j9ZYdmIBppR+S60Nc98sFRZn6qoFy8FkyBSWeXYHcslHuk6SWvmObioZxwdU8/c3
Ra0Jdv10UxqY9bBYEPna7wd2oOyqKc9qLKYIPM187GQmkC6ZTPDdTxlZgebDsTUauQTivQ00GdGY
0WhkJ8mwyKtg2Q/dHOkA8RXx1+HRRJapqIDKoxJrFZZoYEGmEtfNrTkwMZVk1h/MQLV31OZX3hk8
OfxMJSNg1xyUblMJ2UzPdefqJ2pLg+SrHtrRxNYLKfsAPkmrPU6XYIWc4bfhH4iTF8SGxSz1egRi
x5vzawWssC75nlpTfOdnemLBP0qt0F3Gb0oiw60O2KPjenKesGPlFGILl7R6GBw3XguN6QsqBpJV
R174X1zmRHiLoQ8Y9GD5oUZW4VLKLL1dWmrqoRONWqUxXGPU2vpmcih7zGhT3wr8BFw+kGmSgiIY
DjIs3MeLhnXbLMG0LhH1wkAekM87ZN3Koi1P0gSltxSJvkBcqzzZOfQ1EQzHaRwittmDKX01Veah
hybIAdzFSWNtjSDtIcU0jsEQgE3M5EvRhlvwBIKYSvjpVffa5JRH4YlBelshSWvAhk03IeMxttpR
We39HpkeUHxXV6qDwMyrDYX1A1VFXgux5nEj1NMAvY5sYUOVmH3Rv9ORsuCHEFWjIvUwslUoGnZP
NXqItV5vS7GitrAX7V3d9JM5WbQdhGbrzBYbKvKwakCY3dwPbvcKiorqQNWVhnQivKDNjopBmVvI
8EeaLhXp0BbGg1lJeaQreQPSmiN8vQAVwI3SgdkLcN4v8KLIu9bq2NJkdbPETJOv0kq5C+rYKF27
b79Pf22Ze8OiB8gT6TAYZYhN4yxkvDbCPr2SuZ0iIGKwwfi4fR5Y2APZz56AzsscOC3gYIM5FFXA
qOua5p1wx4xIje9uVXQmOneFDJruSKWpCkT3cNd33RpAto/u4Nc2kbLZN3MgjLdh1rlLaSG/uEf2
2V0T82Q6+CUfic79nVcr0DskJWimui79sDO9ul3VLgS1vDCLFq0I9CPiSNURGTjJQnQy/OZvqzZP
vt3amdX8bTv1x6c5weZPqhW8y+4ih2t2X1fAxJIq8a1I5BW3IlL2QfswGgMeBGMsvx9vrdS3RDrU
ovBYt+XwHJ9LU/9BoRiHh6BGKgpnTaEYrNr+j7Lz2q0bidL1ExFgDrfkzlGSJVnyDWF3u1nMOT79
+Vhyt4w+jcHMDcFK3JGsqrX+cJ0RAH/qWIXKXmHivMwjOqFRPnq7D+8SXXsZ+rh79EyvfsyM7FVm
oKskcndOVXm7nqmTVIg/29CZIPeV+099m0xp8otg25KmsajIvv/dRWrbpJOoN0hQTNt5LNPZd7zi
Ab2x5CiBCR91Ep5gT127+TBVwmuXxGw1oTxsqy5fGgKmYjGByhUA1tHbMl5kK9Y+GIuip56lY7Sb
IuJ0lTKiYqfppXoVqbfViEo/GOthhnX+EOXVj1lv0pMsyXq3138NlXXyoNrKtJnZtN0tA43RGFHY
8+y0w7OV9u22q0W7G9eiqWjO0U6iOJCtpZl497oxT7JRVlXDsPEMVXuUJXwqkMWc8/KM9/HvV1O1
XRw19iMOtd2Tkl57vRgftdV2eMxJXXlhp/qyTdbZkYJ9TDwSEFr7yzovvXZNr1+GJL99DrTnSfVl
8V8DjcIiHcUgeBgjYYrl1yvJAUlehIdSd93sVrBOgOysEcKKnIOiFPq5CEf7/ztjhb/TnBDURUf0
iEgaUYoV/UtabqwH6yJL/aRYZwTpv8uSPAC1nYMEh+G9kY8I5A5u9DQQT10Hy8uEcaesd3e8GdoU
tdv1ip2wrMs4KuLJFoATsgLvteVVlx8pQU52YwrbRXqQr08ekqY5Z4ahXGVpHuGvTaP2KkuNMw6X
pnSXfUbE+hJHAie39ZD+c2bFXr/v0vpd9si0+lcPWZyzLLDMKsEOzOyQfgR8v2AV6Xuo1N7GOvPu
6tqQrw2lCYgMIUboseXo3SH5/RoBy+yvpdKByVvZcVhTg4a2mI8mqnOL3j7la3rQ4dF+aCvCKLKD
rBtXEQ4FDNrHoLZUzEfH2xXO1bamwE71GJBiYd7kYfQm7I/wrtwNGJmwoadBuCvAcF5bTHhDk0FI
TfaTrYB6ngfckA5S0abwbKwIbPcsBW08DW1rXzbI8tqqhNEfYK3gvQo8PApv1L98nkXKLDbVWqdE
tJqp93vrZ7+ptC6YTPwQ41i/E5yd/JGf/0a+Q3+qyQLI+gbvZ8JmbXVQp7h+F2yT8qmyX4eeBQ/S
d2y51/rP4QXuEOcGSORDp6MUseCf8pWNBMLD61mz1skzWSdbZb9xaMS/W11v/DW2bMIm8Eah75XF
gJzSCcRJUMA+kfjdyqrPenlW2l107V2z3XtWujybWXhVEMf/cz0BqjTKE8yYP2qcBgfNDwvgkF+i
T3pxUhrtIQvZQ8Tyl5OnrbdgkuHOIwESflN7PcgGY9HFyft7hMsnvX1A8B0ME8itGstGL6duP7q1
9sxPqezHLCo2spi1IPwswja+LLZTyjaNlULUxHofGIq+G8ckIWfPUA9kkV9z552VztCe5YWbpCaw
uhaFzYW9glh7SIQXfc7ZfUDYZ1sJfbp5Kyg/nbDmU61oM8A2IIUUdqbxFaUepMTSvAo0LzO/KnZB
tFYpavgltfG1qdr32TKyh4j45/N/DFK0Wd0UpW5fC+xsFSVJWSttogi0E3fMJpYn47JhxrIPtmFb
u1zRi/0MtpL4OJOvLBqtyc5qnXxlscPHMFhyUT/Oc2ae9MxTAuRX5jcVsZJg6K38Qshl+AoWRDqY
y16iMhVoHt705rmIZSK0kl+MQZG95OD/6mUoYLALzRZEQ9Lhq6lc5RWqrv/1srL4r5elV5uN5a5W
Rm0z6zrG9P8cEgMdpkq9ftbkGvO4DxYiaBqrusgGVP2LG6TT/qIiqPlW5NzLzDMvuPPYh3yurV1q
qtbb0LSbbMUKJA7i4VHVuZcEBcb7NGA1/AEiYGTYJOlLVne/Rmph/jFSdsj+GVnrufExUqIMsHZ7
nMvuEKMR/70t9hNCMX81OMD5dTXYLxbs+G05jPG1qZX03CiTvvMsu/xCpIXcljOYf/RL78tRaTm/
92KJv3YE4zegOcRNmGF10izid5DP0qekDUUQ5Vn9Ix5d2NVkztKQGVWp2rcl9mq0ElpxR6ZtOLpN
+c6iP9/Uk0ksCsMTdFZm9xsLTrBsffzXajCQwjZ5L3LNCcLSih+0LtQPrpvah9LQSBKBe8Uec5ze
TbvEPoK5FWPsdwTFbr1mebew1srnAehuUKHNf9C8snxWSVVBs/KWoDJF9TzOo3rvcCnjviufZQ9r
cg/RMmcPsspuvDZIXFccZf8lGqx9nWvZRrYSxO9uyBI9ypeSVa6YNlhc9I+y1AnDA+ePf4C8dhw3
ys7GyxRJRt6MHRkl4LPqm+w7lXlzy2MLpmWsGJhYxPkzoavbkBXlNyMGm2gipXFqXBdM2wKYGpvq
b3M4o6LXm/wp0NB/q9QfsruigQmYXBb2sggf2im78b00+vqAo1W7k9X4B246M8nBMOf6sdRFvZUX
HRTrVHIzPttFBxXGMI9gN9KntDTxyzABVbbOgC9MOYRMhTVzNdHkp6ojuy/mAXJFMaaBHTX9AfUc
hQTpWv5fDv641Ppq/3kBLcJ9L+lKVA9WpnQHoxYe+UuCwM+11yrLl/WFNi2bKhqNj25NMf3WrXOz
37vZLJaOKuvk6xxLK16SiH/Gaef5raOhU94t5lcVx8sCHdZXVfXE3bZr4S/rQ5T1wbD3wERvZdGu
LctPCRRcZDE0XobI7l6F0Zi3KY9S0phcbLAtSHw90mLJ4Nv53P8Bi3Sj6gXBCQAF50TzvG+mgYsT
lmXqEyIJw25KO+UcenV/hlTp7oy4Uh6TGaElAbfymzX0N12OX1LkV8a4+bMqkIafnG5EGRHPzyr0
iptTzf0R+dj5kIRtd89nBTVPLABeSRD9zPGp/ytSD5Zu8D5qTX9xM3fCBYJ7T1nJHUlSa3sQuf2p
EwsuiUOBwzmae8/q+qBg9z79UOwWDVliYvi0DYfUUMPDrDTRpmt146WIO/dQ1QQhZHEGynFIlTT5
KGIuaBx0r00/imPEXZpjObRRy8R8ydSJbLlRFMyvFDsrmSja5Udnh3T1ocbA7KPVbqLu4BAR+hgr
Sod1Xiaw+FrHVjbZk3bWsF1b3xWw+hy7JmX4aM0tCFy9q6L+trZ6XhUfIk2ZP1ozL1T20aDhGr62
LlkS7kmxA4Jer9w4JEKw4jU+Wi0Nh1VLR+hXdhaxauzVDv1CWWRu0/ZL30IXXscW07jsdSvErGC9
sjbo0x7bJCgSc3ts3ao7hHPxgufHNPmwm9qrPPDz/jpLjLvTLtPl3z1kNwHVzCeRl+1lsa0w9yyE
hVnJatuWm7p79ZYuAK4Z3pl8DQdRAjve1RGig7JS9pOHqEx+ODGILlmSjbaC7lufj7tkHf/ZNcmI
RWUJubDPOnnW6eqzXmAl+HntFkfEsyusUxuHzHiyW5jAdavRqNjIC2s5Dx8/hrWZw248f75YWCL7
XyvlQ8qG/LfXBzrdIi5SJFvZ9/PFHD09Wm5bXT7r+0jJT2jGvspX/rx2XOhuQGBM+7iG8yV0NCha
q82BPCgxDgfCw512Xtkcf1dnmbA6X5Z1JOr/ObVIpaGbANXXUPKNCsDi8nEqu3ZVpviiwwdLtvwP
l+uyeK+HEamF9SXn9Tp21LMrkmVzVlyo/Z6+1RKXtRn6k96oecc64l8ui7aVOuybRHlVLS96bfBO
kvXa5BrHulFZxo7z8qa1UDDsFpgh6ELzJScaIOvT3JuOi5gg5ciLY4dBjgSGEzEQFrQaqQB5qLrE
uzTrQRa7zqp3aghBU9aNdU2Smhx/5au6ahKZSpxr4nTONc3aTe8Zy5lJ2CQ2tjbYoTNsCXwxr6QF
62zZUbZoMXZpa2+xjv2sl2deqP0aJosfY5vIOpklWoc/6qzdz7OuXIA0ZK6ZX+VhNmOEYtaDPJN1
MQmjDfjDJvhXAxK/EH/WsbJzogz7Wa3K07/qZQ85lDR5uGtYLn+84n+9mByrNd4PAohrZI7QbzaG
805dbck+ja+lQXYljcsy4Ny41qvbRhY/+4xGpAaqp4x7vXUS39KsGCPXJjo6VZ7tRxFlr3GYPkoo
99KGCX+L7vceHiDQ/7lHqNTdZl46ZBk9lPu8viN41UXFRVedrWngcflZ5WQJpOTP8ueIRk/7g1HW
V2Dp+UXWf3R2ZtXZDDlOUlbfdw9oPIMoN1HKn4ideKT7GueAHUzp17PVPXxUVkW7H3V9FVCkrlwP
bZPFW/bY6kZe5qNBc/BtSFGxXdTVPmX1VJmUWQ2yLOyDz7rEFY7zUS6lZ8pnk6YhY+jLkbLyt3ZZ
bls46P+63H92nNZ3IFvkQV7R1txfdZ9F7jomdtnHLfCvxk4A4sfGI+My+VU0V9cJFzQyO2Wtnmsw
4aohKMqWPmz1fhN1DZwmfuWdrLQbexXjn41kkzZoDhpj+1THKs8SPXaOrpcSLhmb9FF332SbrKkR
ej44RB6DzzrbQj8/LmCxaKnVPAmwAk/lk+wuD5nhsWxXXefjNWSdKdQEsj7+9nrpjgec7cHA5Hl2
JRiXXVtiHwcB+7oOS23kv+tylC2yTzxNHTjIAf3UtbdsgLOk7crBQKonz/RTaaVD+xzmGG1aNRZU
nht9ya14etdysKKNlXfkoWvMoLIIgESB8/RcQ2Zl4Rg9IGCHMZoC8yll6+yPuTn/CcE1APw9Rn7W
j2CNDA/MkgmRN4v7ZyUkiTcYDZR5B8lbNUuTo7Kuu+AMlFtjmqfnqgXEGdsoWmtuevy4EgaDBFdC
hNZ6br8sL27hkiNe2FVnw9LJ4zpzVpEd+rssz+ShjdvyYLYGIitRdLX/ORBag3M68VjLY1ffq277
Lhs/6//Vd5lqsWLb/vMan0NF6g4nvLC28tqf9fLss26p3PgSI1e7voN/vdJnnXwz6YLkqYv71z9d
3cKM97VdIHATWe0VQUYMop3I2E1u3m6bZAE3mz96DgQqpezc56rQHypsT+4qidTnttcWf3G67DyM
ufe8hH27Ie7i8B3QarajvTNY/m/1teitHpaLAgRHXikZGg2/BvFdNlpIdDyF3C6suS9NalXYH0Xc
6ngecwxXGUkyUGAZZFmeIk88nkC0rnjryXvJQ/x1s2m8yRIUqi95oY73j5IwCWy508NHyXYO+VKq
j7LkpURIbPi6heF8VfUSut7YLXd50AHCbovQUIEoUFfU5q+GBkQlVgeuu+1Uq7dh1q4tiBn4EU+o
w+cVavi59yQS+yKLMYH+58qQUr1tYYC+9DC/g2aQm1s0f+yHDtDNg1k6yWE2HRgdQwW0ZD0YREWu
OZbPeshuhFUpdb0R7Y1mmVieUpJ9k9jU/caOoYliq/HQY1aSKNNFjedxkxPZ+oH6Ra3ZPxoUrjZq
musXQ6mc2zyQVpMNNSxP/PLU92G04E4tuHvniruf26485YikI771eZpYQHBJ67ZLkER6eeo0G8+c
SQmPSKkTc4bIZFtN9SyGrCRjVjRHgnvVc84CZ99gQbuRrTmknmsz5q8Eo7Mu6MfFd/u4farWpCrq
DotvObinDZGHGDfMBOT8+0I9tVq4fBzSYvy9+ENZ7ByBTSU6ExUCD76ehUspfivKhn/VZWu/yi2w
fpRDtKXb8myxDg1woEkIMh5zLraOUBvYaHHyqFkNCPS6rX+0g/3sTarxnPaTeUgdM9xl1RB+VXIk
D4HS/KgXpP6KYe5uiZob14lsZ1A3U3GfYqG2+yiCAVKA8oKHPoZHrU3xaGv18EFfD+ya6tu4EkgS
wv1bMLAs0tsRtwYaZTem6J+Er5OTvIY8CDsGBB7toIOBSxPmgqcwEmKmMX8zqgqFOxLpuLH0yT4e
QISHgyVuCfzpW1kLtBbb0CYSQfGzQazF3OyAPhmYn3w2KLZVXxWAmw6siMAtWufNiEI0TkXjnG0I
fV/H/oe9Vod4rxz7NThIlqD2QTBHBw2OGcozo4Iroa1cIO2Z2zHKSfysDbJOtloa21xEkukDHLYO
0P7ylXxx7l4HQtx1zPiHOmdPbV0rzxXQrkO7mPouqwvlrbCUQHaYcbbd9HVqXuTIsACqIy0PkPd/
yjWV/O4vCfbOypjtUuOe2JZ+JyI57qJcQbn/nzp51iSiDtZwxm725gHuDjujYZ5c/piMlQeryfSb
Vz7LglHygPBzQH/HqXT+dJq5T7esu7OtCXNm8zmqXsdHRjX47Rw6e9kg30oI9gHrjAhx59WN1oEC
q/SteJ3xWr4PlRb5JPQJODfLvHfq1tnKbm5IisA2PebdtfX/PMoa4vqlx/REMfThAVGQ4QE2AhR7
A39SMkmXz/o+LkgUL4vLdpBusiHNVPVCiBUP+b+H83khW3fjGuJyjDvZbiLso2t/VS31TYpZJN4e
vq/zU4laZLM1t3p1WsXeDB74OiMS3bHFqeUAMsu4W1X7azTf6Bvo4b+MqP/J5aLrh76WVN5yVkkI
YeGeEocY6X1KcsmGbsC6PEvVjZ5pgIFb9zprqBlJJZhk0PeRGrtXWZL1a5Xs5S0i3H8kfvWiBPBn
2uJLNevho5I/ARIWX+RhwQplk9RTvJNF4KKrfWk97+tkQVDO7S+t1s13a8kRkCPrHrggAY+yMXam
eYf7abGVrfhMTue8wP9CtjY5SjozOC7ZKKtgWgC1Nee7LFkhMYawvYRsbwp9s/q8ZquM/QCgdJMB
SA9k8dMn9sNgQpantU9bK10gvWRVx53gJGrzF9dFLk9XMBBkybt8UdR83UxML/NaklWqrr8iz5hd
Zf+Wv+wee2ZmnbWHC4zocRAmAXwu5kGmgNwOUkzHvkKPb9jSsAScePpU2eOs2qwezfhKXkrd8IbG
R+SkdBa2Ps/Nx6kZKsCVehrM+YzPlTKgzt2/RZ3lPaQnm4fNowOnMptnsq1Z7uxNous71/HsnVlm
b1VSKYD0bSUQpCcPpGOPCHDGj17Iw12DG/TNJdBtdiijarppwC03p5s8UyzgRnWFcJpu87Mmyphj
m1ytYqNeQPyJWZpQLJEzpuRRDXEZbUNz45Y6Udx0RZIfnOlx9tYVkYekZsTrQz2fy5OhN0vwosew
K6Gtn7j/Jx8Y2x8l0lZPlWpEx8jN370h+i6SyNuHseYd0lAhtsV2mFky5l+0vFjxnO3tFc3gttMx
aSo+K7oVbow9qGn5MzIuD1VteDsB3TgNQZ/X2nNvaN88TXd9FUTYxuxDop2K4zcGCSJ1BvgzRn0w
jNw9RAkKvF467HLg6qsPnqciO0yeEOtrAQGIRMQW0LMD4aua2g2Zju049szLapacJ2CLvii7a084
PiJi/2dqFUg71ka3jUqt3lWdkvujCcBUz4YAPTeATvG7ZvfL967u9/iGHdvFuhtVo569Fmwrk9Ow
9eKm8LV4/ivsvzcFqqfsfX8iQct30b6j7rVPvOLrkAMm0aseClz5pINW88cGU2dd+RoVaWA1NdNK
3WH7I8zvWfGG3s7O4JspPMyqJqf9qbJM2FjmK2yA+gTkmN0JJgu+mQyEDBRlDPSlyABYWd/0WF8A
fLOm9OJSBHR4h927rQom2DnH5KWu0ltsg6xeIvJ2Voo2+FT2e9Ci35WxKJ778K8a6cp93bQvCtFR
1gnLrZoIIOXxKvQyZUwei7NBVuQGHpNPstSooRBeACI5/sySqLlps4EJUfbcD4P2YjinAQRloITi
WYMXsilhFG8mngFEPM0jtr43c5lOpVBxwEnz29jhtaJBkdkuKT8Gid5hH4MnPcXR0au7raNjWhaW
DdYU5vjYa3HD4rOr97GN2Ncw9A9APzZmM4+gkM2TVrqKr8ZxDtKu/+IsJQnLuVw2fVg0J5GMx6YH
m4vECalZ4OtKrx7GEY5ZaRYAX8F1IRdNtj92sC6oSBN1PS5NA2rocWjfXAeYM24Voq/tfdfHaNbF
amCDgBRQng/LAo/BxHrD18JCO7Etd4OxV1i6h82RGLZv4goEikM9JZ6Al1nXsb6t57o99SmCxXd5
WsN7y/zf2hZdpaIo7WHfqv2xrAh0gY5klLyKJps/LhDhzZGEup9Py7iH7FHAMjQbH4vlCf760p6E
F+s7q1fvql7VJ4DkC3dY7GJTwP54086ATHp9/slcZUOTWbzHVqwqzqwMfGa/6GTrkJqLKAgrB++X
zP3zCR+V98RlA4fJdewX+g/ddr6IsPd1cnrHyOhR5kyGP6qWn0d4y0Nl2ghnVmimkoEvi1WcdvDu
TZbG6HZieGiL5yJe6m3WA0Ru+p+5g1YAQF0HucKq2i5K7N6HJjzmi6t8CRHWDOf4rBn9S2F15Q7F
gPeuyJStE7b8eAiqoboxXFVbDKTwSVRrbfmljYdvUWN2KIjF9j61SahUY78Lh6YIeL/pOc+nvRfz
heQVWgl6bg3XuuTL0jLxnI/k9fWarUso9mmS7xYCygdbtJc8L5HUSMuXsVIDsXoy4A+HPQteRWQ0
011Xhpemgs2dcjOq2vBQhdpbrDuEatrmrLLfCPplGLYwF62ToiuCmH1qHjMBubzp6r+EVpY+XrCG
2vyFOkbiT2aCJXCbYVQYPXaFoR1Qxmyi3tqgPFo67Rc1E6+1qca+Z0xsfd38Fjt2tGuMEV3PCGxq
4+VHXWORkLrpW9d4i9+n7hw47aXqMt+1Z9sXXoHRcl65u5J0z60HsthEbXcrrJ5oLjIAiBjBw+qE
ihZc278Q0098MVhvRhnByCLkdBeqdxgztAbc9lQq80/PQXfG8t6tMcd2zxiPBZknPxaki5mcp2C2
gPOVuucGhKGnAzuvjOwaKhJZXp+TseMZ7E7mDtF63e9Xhz0j016zrJrArjYXc3a9TVINaNankFPF
mJzlYRBWciY7es7yBt4RdEJgvMMXN4VgQWTJz23F77vmr8SwXq1x/qPRO3JgsXkBjH2uYCE6M3FE
03brDfzjry0mf1unyJ6R87VuE9O93zVZc6iiNn/IZ3B4Stw/in7xzT7PtjmLuo0OMQsxmgRnHW0E
S5vbQa/haFrrwkCIw00PTe5GF+wgQlQ2jPi8eLl1DFmpnUScaqdkNGBoxsVyLpN0PBSIj16Ahht7
TYj5OsR5xGIWWivwmHo3jBiSkWvStlWSOg95F8XbqLnWPbQeU9gkUzFeg7POkrio8ReLEd0MVhRk
0KUqeXMTSLwlhPVsGx42XYuoX9r2MCg2Ot9F4r50JO2DxrF6VK5jtD17YEDGjBUK0tTq16Vm56TV
Q/mm1OREvbSbjpVlWhsor63f8bh8myyYPhhh22/QijvAyWAfwKnittUL440JDEczqFpvk933eGcK
FU87C9164iJvEUIEPo/18Y14Ohu2tB7eNC8c/ByU1JtnIUFiLW7zFpU8ItAPq9+gkE2I2SKtFCnG
CaMv/Ybum0dAwgk3spiIRb8VCiyiKX5burQK4CWZYLqjblebE5OsaZ5imz1xGJnDDWvq8dbyWc+T
2+wAnLFXZgLaVF4O1TJzrCtrbSJK3oOyNMpzl/KVjWYw2LxLpD1SJHSnEW1SxBj6yFijoKhoAI0C
9hvhXGVPphbYQMZ3qqq0GBa0390hI8UMJ39bq+UXcjrzboDHvwEpZAe40Bj+oBnZvbZGx59FamxT
QsC+YQ17vUw9vICTcbdUtyGt50PfJuFt4bMoiX0Bs/iSxaF4IJDa+2jBMGU1inpHghglrWJ5sM2Z
Cbts5oBAAug6FHNJTLGTVYekDyAzdDtjNR/siyQw8Se+22NfHr0Fh0Mk1fA+qJZvZV+i718u+xo3
rO1cea+Agzd9MyYQX7j/wwXE71y7go9igw3B6LNbQGs79jZM48gPMwKtbYP+hOB0lyRQhkSIto42
Zg+2kt709dEdZQSu7LxvNj2afQr6R0zcAuIDAQE0EEMr6L3c8dW8JBHJ9NAlof00Vh5BdSvftb1R
+WNJUKP0IneTYrzkt2SWt21c2ZvZbYaTYdn2NREaVtXpAm6hJVymmTxQC5bQd6dMLoVRA9I1LjOS
UNvBmpMz3I56z8Lf4p3d0SuqD9qc3oTShueOWxVRluoP01l6DJCEdRiQgIjjhBDy7GjbrgvLfRmJ
LDCTl9bW6odonnSfiNo3nt5kmEcxnwrLH+ah8uM2Uu521fa3yZ4UvyBdf23FKAK0UvngqneKkbwv
SsI8adc8EO0G3NAD/CkblN8KC+NaR9NQhEZrzkcM0lW19Aa9ccdfYrp1LdlG7Mu8UxS6OBXm7hUB
5f0QKZk/uOrdJKCzNex59rVOOXVe+SKE7VyKTvnZTPxQk6UZV7Oqi207p3+2BvidBjFfHCseyr5J
LtkwTr6SzI4/oe7dMe87UM99T7XzEwa64XYOce0QA0zpPgwxO6ryjXCUn+ZkjmczBL41VXEQ95MV
tIL/SV/p+UkRAxRQg8DoPJVHdx5Q5HfL+oLWz01t2FIZQEUMrMh0pO4By7IiE7l9biYPJ4WJxZPW
DO0eku02nhQoa7VYDrmVtUArq+euLR8VFcAbwrbt3mnbdw3j98BoNJM7LOPm88z70k+w5Jbo6Ea4
hawx0X6I0y0yrKzgI23eqOw+Ki8WJzhKKtmr5VvbGmDlWBZsuCngUOBvHCzThOtH771nYWH6nTMQ
60AeZcrQZG3tO6nS6TYBMkQrpN1lbvTqIBKxnTwdF0GRbZcpstkMD3xBwyB2dhSqW+FkrxhxTJua
kNkWqUN1m8WgCUslui25Xl2KCR2aNmSKym3T8B2kmHZKgod3lyddIMJ4TwwuO6VIXtqqbp9Z418w
meuQD04eDE1T9hU3kh/ODxkAjjFPxGPLfjaySDQbLnkTAa+kq1t2rGqjs9JnZ1cZ0bTPK1vbJABs
fOEi45jcIzFZLG/aIchBSG4sJ32MPXG2LbfZdkhTkrfO1d0AHe+wOKoH47dGii2toNIMab7rEVxe
ertERidBAx0d4104q9vWcRsfunK2Cz2LJ0kooi3qKu8asqvbum/HL1pOWCiHfVPrOhY7nodXoIHg
Th0m0wbTtS/8VC4xFvc74c9sJxQU5mdj42RgZCKCcqD1nQYngQYhKT3MgflM4jUmPgPPNVDABgJq
75pgYEmxQ8QU0jhKEKDDy+6pzqBwGSQCPXL+zQSCPpvM2VdZSZs9ljw8f34gszCeRZI94ky/BIOq
hVfRGu+2SR5+GapT0qfiWMw8rk0FOFdJNqNyzg67TKinZzwvNxruT0FdayiRlCHUuRCcUtqeOr0A
5DVlaKlFtR8ibLhXFfYsQ201HwdrAQVhljmWJLb1GHrpsoOjiQh9CiG1XxR26lOeAATw6iNWc/1p
GsVwkmefh8g2+1OeAJ2CU8NM7RBuB9++n4vM3fPjVicjU6uTTbxr1y3lbUZk8yRqJoYkZ9PmwUsK
5NXcjmRAn037mgQjkk5noheuT6j/JjSvOaV18dq4OQGUwhybwxLnbJE9WM1uNiMH2s+n0ejREHZa
PChtLc99yyp8vgTzOCirEVW1n+alODGLFGyCpnBr9eWrHYMK6Iao5PqEWlr8LXOzDJS4jNlLueFJ
Hli+sg6N05tF2H0XKmpzWvoGnZrR2jc8Dk+NmoJdjFmW+nVTPidp90fbFf3HdyXP5NcULxaaw3O4
uD6BR7EPVxc4uc+QZ+5aXC2x+L03TVVMvGkO9hSOJzt6gdRU8aDbakhss7sgK+s5yatRRIUWtGqd
HrtuIeG+bLQxfdQUL8FFmg9G8s1C/g0lCFbwbRuGAQ+p9Q3UGNa3t1ThcYF0ZRCnc5j7sRqG+yWr
D2NbI6xQ4EaWxMexg5eosFgDBjsZJ/kOEPMgL+wsL6TtKnTiDXcJ5GmrxRXb39Dw4w4QJVIh0L+f
y8JjazWaxGswgjkBdNBPAo55UDnw2Oof7pL9IO7i8s2GaDcNuuWyO6aM9wz2g7E4yt+q0qfy1KwH
WZQHEzEP/ubrT/lfzSEG0L/1Hh2v3c2jILhY7LUKM/LBfmdz0getiRrT1lZMBEaK9DDUuUdShw5R
he9u6SaIFM9+4zXgM4VTA7njMID4281/CrTcyQBOmtJdwqyPj5mSI6N877Hn2vXx8FiE1SXlOXBC
nRZnoir/joxTRKC8habV4+246PcWTWbC4Yq7ddJG8QFGk06IkuUprPOCZ/eS77QxenTIioX5F/yO
XxrVNfbDGiZQLSs/TRHybE2jn2cNS4k9RATnS99wD3uDC14yL589SYNE9ruIIFIO41Ep7ZRbx51v
YkYIyXKUllUTcUYP8YZ6yE6hKtDD7RSWVZCxznw1R7RgFMtfyDr7yvT/+DqvJUlxrW1fERF4c5o+
s7zrnpkTot3gvefqv4fF7E1H/bP/EwUSgsrCCGmt1wDScg19l3iB+YbsXl6Wyc0r5p/cbHwhAK1e
zSHH006P20NEikwfWu9xCGfjTFC5hDW2j1lCHKy6KZ7UDFJjzzJqH6ZlvOvSoHiyYjLORZEjlp2f
IdrPB7IwHr0QWjVGFCXxltDdOfkD1H995+exuceKND80ylzdJwhnGFqhfCkZZk/OWLvXFD+QFzzr
yElbc/tjTMKzM7d4Prfmm+OExZlXIL/4xNG/FLmPYkKsfOt8s9wjC9mDGA3TR0Vl3dN4/bFMo/Bb
UEYfRJL2ON+af/ZB+IIQofMrC4mn8V3Qc8V+Sn2mL3kQV7taxS7JbOzvROZdYgGMUY7adheCJa+k
BuG4dBVEK6IlhyJokquO0vPBycz5gnrgfJ5JHRxAaRqHWWmbI9PHQ1EO8VmtlniHR0QqJ9Lahp39
CNAfm7Cwf83hkxhxEf3pK6UNE5xkgv6WlGqxkFeio2rY82szqH+2jfZHPrQVqsAQJsn2k4fBIyF2
Yw8doCE/oHWavIRxkkFuTSYGqWM7ZeldlZXDnbVE7yagvoNRVxevr5UPLGePoWcQUoWxd/C79DgG
cfABUvB7iMHLg1nryruhWgqy9epwdLsMZKNVRKe0Ht0/a+LXteeCrW/86Y7AZ3BITeSUejLIF5Sw
Dy4Kyt8abzD2TuJoT6wAjGtdRs25gXv2FpktrHcy4b9qZDstL/5ZYwTKfFozXrwiLRfNf/PiGX34
YlQ+oQ0lzH+k5S9kBSJypFG5m2vbewNt7J+CyIEwXM1428zJ/ESI4eekt9d5Ctu3oWndlw5hiygH
z4zBa31GgZfhSPLfKT/2JjnvhFxautvq627pKY1Sl0K6b0dvbf96Ctltz76M876eKdeAyCfsj8VM
dN0sBmxGpS5b8r3pI5VOUv9tc9u/dZc2KT61yXmkbdLa/GCo5bhjbZemOyDBJR/VZVN1mMIQTv1P
q9GbTAiW/akCZPeID9I/9fXQtQwn0oCKpZyCJKxuUpTLZ3YwC8THpG4203/qqMYyi+zj+2LSg1dL
U3kd3MzYAyIKXqWtzGxG99gcztImhQo3XY0G/35tyuzkOWAY2w5qcUy7mqhor22yI2/mmvzOojG6
nHxti5Vmsc5Wr1sbK849ItLGU2Gm2jFyy+BslUj8FkplPaqlqT76mRfx6Rvbb7WrfcEtfNEjUsbb
7IfZ0cb446WYZpZPwbRDILz4MwJxcY4xXruQGIG1DDsRc6uDpnv9oa9TYil+/mAXfXNvxunZ5Rt7
h4MeU6Q5Sa8wx84JS/67HKnEM+IuH3mdOo/QD9WjwrKLYSWwH4Z2jJnhqw/J2N4QQ8nucM0MsbIA
yA2Kaj4anmZjNpChH1fM30LHCPZcaO+NgP5D3tbqn+it5YdwsPOjOmvPpJs7lphduUf7ddw3UZWf
zbog06MiyKTpEOWYeh+Svlc/KmcAMNomC5uCSFKKLwvWL4HxR1z+NJquYaUMoLELrC/zYJaHDO7c
axohUlCOxXdi+dOdNNWB3j16aXaVmhQQhYNTA/X7IP2lre30D8/q63up9VExk2EaH9p28sCpteGh
yJLhNQ/9HBpsNByVYBhepS0qmOwCjnqUmocb3l1UZb+QofmnwzwiEUtUEgzKcg4pMv3vaLDCFzmN
V+LGrmIZtts69B0y66ZSp1dpq3hv71vFf/QacvhTcRhh7z5rc6ZinpdMJ8cNlvAEw7a0BVb0kuVk
UKXJKnpQt2nxQ8Z1aYqGedqrpaafpRpPTfE6ERVfz5BjPasDVBLMq4BcgYM+x2XsXOKG8RXJlv+A
btcuzcz8XPO/bu2f+xHiz4FDGvpJzrd17LXobSQbx8omG/YoOBUPSAaaV2Nc9HOqaNxJmxR9oRZ4
tVMEsQKcU5/mRfMJas5/d2ydtWR2LqWuPm9NsjWlfvGwtblx9kv1amY/deTt3LqJHwqdlHGISea6
tbXZSguIoPZu0kMhw7R2y4MqvSg6YJhWR+03Lk1MCNSs/QgIBB195gwnqWphkaFC3sG7dqzmI/T9
BeSzxAqXztEQZpc4DAFVL9Uh7EqcOsGZINXE2iu0PwwvBd9WmESYl6pJUv2iNyD326GzP8a8Hi6h
woxN9qZjk1zaupwOgQlXvm+xavdrJiV2QnROVbQQkbTUfnf6nCWYF36RmpVpyduSJ5Ba5Pr2u2Fa
qCS12Ys0FV3AbCIr53upgpgy93in/Vmh83DQx8p7t6JeQRIsUo6W57nvGlOji5ozqZNqgdQL+mtM
cqSzwXDxDIPhTnb6IDrev+o81v1+mAzeq7J8VpeTJi3T3dbz8nvpiB0oc7qpw5EEw7CdtA18eY5h
gwqVx/rei8oeEg2fvFE+bPJtcnXHJ9y5pHHaHrrI3rD1+eKkzSl0+hTsZxCdc9RC3oPhpSzr7OQp
GLKmw6J7OSDzv9AlDTgpxwJU1oeS9ESnUvVrFyR83ac8+7C0cWKezyiHWUPKXNxw7uYIurOzVHtl
JNni+V+QYUX6fkR01evMs9SqcqjfHePK6BgdbTzkHFBBN0fXPehbCRKwuR9+NCORrLQiJQWNRr9o
eeDsQ3ICS5TP2fcgXY5RanYnwlhLbMxlOp+9TZ2R7009Cy6efrAXFqq9+DBIoacXw1SejLz+2ukK
FhhuNT3xo5HhKEbi1SlrF8WAFhmTPN4HdgnVUEdDENWs4lub98++X6nvOIgJ4mZXm57/lhHXSirm
6qpScX0mDXTRUshWuMwx7MJ8CPIgXZu00Y9uWF2/xk36o7Rd49IgH/8YWujDTUxx77Iq+4O5d/PD
NcPHfsy0X8jbnxKvsVgsPTXTvGNCnpPDblvgElay83TUp4IFfx3m9S5Ak/7DjJtrBJD3h5YhDKc8
p9gHvOp2cVdran4qNOK0uRLnR3eIS5Le0VcmfdW5dyEyhK0XogudtM9mX9QEAuzoRx1+U4PZPnuN
tqDzc/cwqcQI8zgsMKx1CdqqIGPtWX+Z4yF/H7p4YRem4U2qaYXeKKCJe5j39rPfTeShuqGCq2GM
z1FtLvyyuDmBCo4vTYVGiKXkF2xWEE9P7fpC0K8+mgutnJW58crUnz8/k4MkQXEABHWMFRL9JLXS
Xay3EcEbe2fqL7h9vQYzI5DBUHsKfL3AZTcH9aVo5YfutNizZPmLxWrto59d7aVt9JPsQ/rUu+vw
rt2N9s+OwfnDDB3vLSuRxUaa/qO3jAn3WsxPl30jQnDEmnETXGoqeouvVU/kfqn1JItfcxwwpTbV
WfnaeMkp9Evroy0qTC7z7Cz7Os9SXxy/vqy10qxe2mHG8C1RkbXQL0mVzo/ZUrTqcDfHrU64hlrZ
Nf2pdxUbLSPdfhx1zWHNO2U7IjpoBkijseyJLb4x05TdZXptP6qDxl5/auejGUU9grVLXXZJQQIT
e5X+USrrqbKqsUiqFoRRsyG8DH1GWLIJMSpyrTqEMIRymFSL5Q+QBLA5eoE9k7UATkR1bHV6z646
X7twel+rskery/4WWcljlvZ/mEVcXDMiXo99X/1ToIDpHPFzqvafdgyqNz7o/JStb2s4mrHD2qHa
ASBHWmQ5S9QSDBr1GMEA0w+ejMQdT2EPmVJL1eCJNwmSgN3P0/3iHSJt0s/FkuNJqm5lPsO4I8qw
HL+1z1WDfFFtK+gyBjVTOV87hJMfwjilyOM2B2AMxXJIS5LIS1tkMnoiBBQA57Db98zKP0q/Ch+l
5nmTv0ArcQJedg5trJyVwY5ZSOfdu2rn+oON3j6IkRbQCz0qYKksjt+kEtbkmNCJnu+lqrVAOSDj
pWepllMeX/3BAzm8HImMZ/Y0D9H6h6XJtqZ9VKfBq9SsbCDEOqCJItUIz+WjbS6B6OXw0LbKG1wM
eyfVVHes5xoKrtTk97WBfkntrH6W354tOK/RihV87JbfvQCLJl0rj1ItMXXm0cTdWqqenSGDFCME
tfSVs0V+/5yWhHhJLJNas7Rc3StVU99skgUEkqeKsdosmotqkxkKMN37cMZi2sVB4HwDQHxXs4UX
FO9TY81/E7f4MhEJ/bPsoIuQlA/f8NflU8/UcIc3XvkIgiO9lIXt31pjDu98X4ku5CHzS4GI55Oe
xV9S5Nl+tpPzak74JDtu+TPPChur02S8aSVmom4M+obYT/TzSiK+IYLPwkAL3PgxHfMYJE4Q3JEi
Pcfj/G7PubFDjhP4RpnaD+3cFdjMVxqPN29qn2ZPUii2nT4RDcXJ1v/moPC47xMY6O5QkU8Lqh7A
FdBzOHQqGpsdLBavHe8Ay8/Xuqm+Y1enXC0tm96truKxG581fJi/4Hf0I5/dPQn6h34q/VNoh7+q
LkueojhCtzZ1lBM0ffVLacUak9b2pLm6/RHaZ1Ji6VdjnoeToUTx0VXSu0DxfjBdV29mHf0yo+J7
N4Ym6Z3KuWggRsmyuRjWIDQ21nGKAhPkBy80kr8GkkTpZLlAkSqSlQ4vdlKN3kEPSS9VAAFei+JM
RD4m5YfZcJvHmC6gTkyWQPtazYF3sTwynwDf02MVIo9pOoCVsI05N03v31t/ubC+H4dcezXU5gYR
vdqRhQpOakFEzELuksDLSLxXZW5eO8bTOP6l4zRgvBSt7V6mrEP+cASgXO+JMyoXTSGvBqepOsGd
15EH8Y3bD6Ae6mNKBOyAvpJ9yO188W+cr3wekdi0gz+rzK3fZp2PNk36k0PiHnC3ExIxpVDMMbwf
vfjHlGN2Ng5o52Jx9vcMDaZsdQ8XLrzQrT5sX0jeamcLp9ZbYOVE5aPSPQS5anwB+fl9sOLybxMV
THJBv6KuqyB/hwTrixJxiKHtdioidVccswZ8Q7TouQKlIjUpKqvVThDnCY4tPaTwSx2ky+jd+ZBV
XpFR0YD9xRewEcfYRpS/10z1bSK1evR0ct1StRBSfMxi70Fq/WJwPxiQsUe7v5cmA/bBGfv46tC4
+MF7vdGC8gRAtNSkSVvs6qsWP3E5YPn6XA2+zMxdokuh+YvaZ9m9TT6QVjMqX6SGF0xwTF0f64pl
58jKhnx1e5Oap2vdW6SkIAScflrbdLT5r72X27BoOEAKJiUnXg1s/ZYDAleZjkmFobrsZFYdP3c6
2Ydlp7IU40DgT4E0cJUehLqHm1+gArWdMnDTG+Kryfqbs2go9pE3vU0x4Y7J0vS3xseSKK/DW5qF
fOmKNv7bbm10pZk7vTqh/ZoOP0u8KN+Jae4nwxqxBMiN93Isf4QJQhOyjxCtukec0ruAGDXfbQ0f
MaX3hqP0zQ09uFXYQ+xl76CS6cH22Dr75jPf+xIwTD1lNy9kBgEVLXqVAnGU4lglfnFM/tumTxG2
1JWHeLetR69TMILy8j20v81zGkbGm1t0xlsyKwz6YFquUo0Vr7tqM/AQ6aINtvHGB2xysmjtnzek
kUdUWi/2cngV1Cfg7j6C6HDbKqVzXqVI4obRrhnGqxPEzmuLNvrjGCvQzHUAaIUZwI7GCeIsnYkI
hi9oybGm8dt8D+q3OXKBxiPA5n/OV3d/F5niH2H2A4zCruAVLp2OtVTTrVVpa836UGt8z6SGeWBx
nisAdmtV9zlqzs4+wI0naRqNmXReF6t7Q6+CN2mbZv+m5bwYUqtbpb+0Vl3Qgz8qRW9PTyXgkIe1
CRYkTjKDtzOcPHp2XF7zFu0se9LNHbldMsXGELxK4anhWS2M+VFqo+82j1Htngs9jZL93CxR4Lpy
drK3iPjKp5ZO6KxJ4tPWZnjJL09V+ej1ZfOiRbDKfjl4+o2N+ioFzxEKHj3Z6q3NN4ePOlLHexR9
1FcsveP7WrP/2DokrFNQ3mia89bmYhPUjutJm35AsAIZob012tO9HsXP7ehlj3wDs0dS6LceEsRN
ahjU2epONr00fNVas73+1iaHWU3xvW794KCVVQbIJ3depHBrooQOhAAY6rSVqgJIl1xMPRwSOKpv
deyXb35SEl7z4ugsbVmUE6uMgZiHeVHup8pXdzz7/lU6mwbeiAUqxYYJ/KdUsaFJGWaPQRfVb/Vc
vrYECh/Qe63figSRWzNU/L0KHRSvh+HO6cyeC8DOEPjUgUQqSCnNrt/UqY6fmti9yk5pwt9HI3jf
eFdtGsrHyRzv7DrsuZ+D8dGYQ3nzxroDFTQF2UMdlMe8PCrqUB6axqkPmhXMAI98LK4Vw3noEyga
ce8ni+3PEf+kr43hF/Dh+3u/7B+sPkCxPSQnBS/hu9/FJytE8CCxWOkUzAC8UqsuY2T/nN0cBFt9
VfsA5oQSgulWe/3QMgfZN8w+cg9fDz3bzaCE92OkQCT1+ZpLtg98DOx6Ewy6qgw3EBMfWu1E54AP
AgFuFUg6IOW+1+/UGa25VlMMkguwk1zlnI76F9ZdDDagFw6loT5mXXrFBFa5r7oSemw/uNeshwBn
GB9xM8Qs/1zWyaA9sz503+bM0lBtV27EO1qCiUaxy/KphTO1U0ccLFEnJn074QbglX2ya2e+kSyG
H9T+RQsb73kR4ZsgMdhTZcJ7DIx7s4nVk4JF5K6Ivszz/E5G6BC1Wnkq7Na96zNjwsdo2dyKaUAB
3jaqO0TLvoKwGHF/avtT6YT4J+q6/9jnPzlNeENuxdih+zzsHdMgc1so2n3GXDWzRvXFSDnzUGXz
nYXgbBACEskUrM4SHU7elFwabahvdefXR2zbhkPjOMF96tbzQW31r8GIfwCIqe4YzFA01Ll8sYB/
vFS6+aHEUXXJUGu8RyYRXAnflGPaOO19WRRESfQB/tbs74Nq6u8BEly6GkHGtk72eV2evWz0rrkx
VYeUeQNLKzPcGbjY7Ou+u1jVgggMOu1oDnZyAiD8Hammb4uJ38UkS77navV74HDdHnU2Ing8N3aj
ANdL2vZOo0QnAbgWWhKs2DuDr71hw7ZRv1eJPsGrM+u7AaDBVVkCHkbzIjNqbZlWM0XhMerIg6Qh
wix5gmRENLTqh559623lMU3h+SKOsk/jF9DLf8+uUd3Iv6l8CZMazTX1NhWV9mrC8DB57En32vWQ
gL9xqr2Rh9F9l1fBLRiZYWQa7+8UFnvonSVye8Py9JYZISunR5PCiT4wyGSCmRBDtau6Pof29N01
Vfd+dJN2TyiwDQmFrmAHPI3ILdnONehDHCECyDRajllQUS+Rkq8QAfL9EEc/m6zEnTYyL3zL+wTE
CvJW9YkL+nedYhEzEoYn+4ApR1tZzwRG9F0Muuzgx82b5zZwzNwG1yXVKK5hzTgYK+Z+HvpmX3bE
BOr8GU1T9b6PIu2+XQrHxCjOgYSZ5rtQD/yj2YHUCzWdFYridIy9VnMMksTdA8o6RUXwUyHzgBJD
hKIQoYwfvTWUX1pkzfloX7oc+yjHhdOkB+RA1BF6qsf0+CFoAPLML6xI2j15z6o0H7ETzna4AXyk
sRry5x1rgVAfJsjFT6NHgL3Wu4mscPCKsAqfz7YCoeSrHTh8M74fQV7uQnzssPXD9yBR4fCYLcHr
OQ1Otreoz1b9z8D1MwTKDOCNrp4CYjBzgIf+OZyxSNMhzO86DSpT+2uANBgB+z02HnC+2naIOjs4
DLbqHqHp4qgWHQjlTsGARVMV5CPRiwkCn8RC6b5N1fQ6hnZzT6gx28/dhCha1j7BXn4l0tzsLPTk
r96kgwLVfevq2O5N8XvvpiS+e7MWnE4Vd98a17svI4ZZs1EYxtKquswoLGFd+NcAEPVcdd1feB8Y
cILt4KiUyfQw4FV07xA8LhYCcZDqb6nj3oF/mJhljz5XcPhrZNVOdCMAvhTHR93o/F1TQKLI4opA
RRuYZN1K61K5VbGzErs9A10vAMV5FqAbPgYnyMw3JycppRdobiEd+1ZanUuUp9AOSRyfy6k1z31d
eX+k3jtcpk5t/R+zXR/gvPMt9RaIjPIjMvp9bmXBTceIe69XanNgpe5deoBnZwscKLgTUlKKz+Kt
g3DvWAVBD9U8MGd88EZreE4HNIocaojJJMfWDN7zTLHvtqIaCmet2sz8r3YNRayerUfLZ+7oDRY4
RjcD6Fl53skPfG8feqivaQx9e5bMO10NeBV907ib65i0KbOPn2muH/MgmW74ZV86hKJetDj4ZS0O
UVB17tEtloeR1Rkf4qVYxHPMfNTuVbNuX4a+nR7beBm5qXll0L7UEVPdqk7PZeCo4T51uI1gwq5K
y/qj61NmHlb0JUl1dA7N4tkyRvs05hHr76Xw3YfZ6+ChtVp8bLqX1GmSW8jy4Jb6TnQwCggAsLGj
O8s2X/TAgL3hjTxR2KwNIK6I78XHQalfZozhCOyxOOsWgTMtuwgGzF4y0lCFgSWa1uJ1BQLzv4XS
kS/C3/5SeNhlGCGSWn4JUmPMvJYwC34NDrLnSyJAmfWj7mOniOEWHAlM+Dw41kEPGmsKhokVp8+x
hEbuEZS+8qAWd405PavhPELt8O3DiCrNflqqyBRM+97kZpmpC9DMCVN4JR3Sk7MGusgzizsQGZdh
gpECXOmxM7sXpcX/KTfj5KBjXjfvBTMXLgR+C/zZ0RmmHE7B7D6OqaYxFeyyJ4/U3C1uqi8zcKMP
vDZAGxbfwiFKP9Qclxiv/ekWPg+3RAmcJVRQzzornZQHyvFc7UGKiU8YACtPOfjSGw3wgEmllApg
Tx+kwFTn5k1Og1vce1QH+TWLS4bssXMOGOUCDyGlAAiumPcFimmRU9i8F/beZMh7GDQovTVAAaUD
WJU0/D0kR/yHmADrJZnDLyFScIiPnqbALw+OM0JwX/BGALQPicbdRf83VVDfqv9mXdPetUN2rsea
zySowMTBSlZNIAm18Djr+uqEfxZ5aXxFQh5FzvFVTwLrkg7K60wQYKG3qufKXIwH4r/UzrjE3hiS
rT948exdw8h6jEml7VMdWaVWzRH+M0CM23euqU/3Whq/jyqrVLy3kVEMoQwvJk2Vj65N0vD3gAJ9
WRUggqzuTjYJb7Bcpb0KR6TT393gaG/Adl2ksZWJhYDJOK0tuPo87ZtDkdreMywA50md3mcQfM8G
YAQ7D5pTFSdfSyYGyFdGQCtLkqlSnVM9Y86H8XecK8o56dyQ+ZORAn+xDnnQGfuqLPoL7IjivTPr
5jLCFtlLVU+cBrxxbeHTpzQPTJf5f9rOPuhl8HOylelcxOl8h/DHcz8D9jZdO3kKkHJ5ChqtJjOM
FKbTO+nRqu3qXEIDNwLYGUqCxFzGz1uYGu6AVLATkmQsgp0zj9mRVfSTQZyDUfyQZRhkAxb7ltvv
mJa112zBzJQLri4EYXE1nadowY3WxqReAUaEC5JUikmPviiK4R/j/zZJu3TPlteuvpUB19VrodPt
siKlFKBno4Oc1uoqOPinSTWYGIbvcQNSwH8bmyA9BdB57daAWzSMbwiVo26I592qqyEYIcENZSYL
Bjd2UPJeBDdkR+enkCTH75PbBDdwWdZ8ZLLKL5FNeaOtCi7ZRTaTmQgSLCz+vaEuQPu6rY6CUKmc
pwVSyFw2uxU9cOugwevB3yWKtsQRaA3AYh3JqvzpKPkhUQOcKX+a/QCKeblwzXJG2drwibaWqPNR
oIrSOM7ZlF2kZ+S0XBlkEYN/jm+Xk0gvLVSnne3gGC+/MkFrmgQswmeLq985aNSzKIw43h6S+3AF
w/mjW+7faEbOJUeNWnLAUiRy/WUzZolMSgvjO6lmWXUOS0XHf2b5TTm4zwDvjIv8SfkZOJ6GUTUg
TtJXRwyof8px6RjAMV9u43qHpVHwUrlP1sVaSKNb21jq3RmpFTyZAH2s2F95GqDdkqEep3Q8qnr9
TfDAUgzAqLsafh3xVCRHsmqwMSOqnJQx3m2OkvRecV6hGvzVw1w8ek3IHbWRED21SfMm995O3KeB
uM9prg2GdWuI0Ntj6k56q7ilDsu/NkSzbbtpYId1INRNcJDbJXdDtkrNJa0rm/IUWKHuk1fudl7R
5zd8HT3QZ7K5FBAReDaUc4XHMmPLkMwAEYA5Y/FpzsffNuVoB0cKkMiukd/WzTntQUPZ0UX+3tg0
xKibQ9wmX+dRv8mVW68S1NJdYaXTQa61XJWkLVj/txriKwsGQO6JHCFb0rY+DlKXwkhxDGm6EIgm
oo9D9yo3fn005dJsT4PsqYl87iow7Ae5FPIj9b7m+rRBoe+JoDPLtarv7WIbgtzlen3N3OlngFfG
KWM2wFP3plV5C9M2POUzROdWn171ZeiQz3YW2855DmaQwNjx7VTonCjhNugJWUle/D9/+LffIJvY
XkF210N97bnePdRkcpAmhn6QIUC+7x1y4xcbQNb4msLlXS/uCqf47a35DVTx+QoapPGKCNbk3JyM
MNfmY+yGfyldph63K8wgeNMdF0r3Nrio/XOGieVJfkvvV0+pPasnNBr7ed9k4X076Aowj2UcWl5r
OVK2/meb15UzwgFhcpAnoY/TE1MYli7Lg6CPSDuZcKy3x2fpYFczHUwdg+9gusgTPHbWcJlyi2VJ
dcydAeMjdwFX/s+/axfp1Q/BCnu5AVxhAaRsz94cP7j6AmA0Crte5G0Y3pZhWZ4kqW5tBdGfZUSy
9Nk5+k41gFlJn51AYYyU/lJsb+tvj+i6KfvnyhsuXmPu5UlYD8FW4Kx8aRsSBDIWsmBvzih0X7c3
fHuWpU2qwfIUqn1/agDpnUMnOsk+Ux526bEd//kRlLrcNdlaj5H6uvlpv1Q/ta2PbVnZ9j9DD7Zy
JPhT8xrAldulwGOKFJBbb4NwXj4cugfRNNBZqE76CR8K8vTMC+SOD7aOMajzlM/ti8PcgPXhvU7E
YlaLXQt1IgeUMtTdnbVgVWfM4/PB7U6mOTOVaHT1oAYFsZsegZkdCd6T8A6mfLGLNOehPgRR+eRk
1W83Xv6qPAfr67TVpXF7TLZnRboUQ9peeuwH5WGUol6Ga9nSE+hLZgznSa6+nKQAzziBWeGx631o
9Xt5S2C10yqbv7UOrvFHbiGiJOuWCdfgI6S6P23hUoRcsC5W0itxcKgh8YJvGBP9I+qBuyNjcpRr
LIXc9niZniCUyxp5Sr/nk37zYiM7qfN4l5glAmVed5FBRmPUbuHslqjnHsIiWL8ARvsTUn52lRPK
nZctRvp2YcPY0fBzHrxnzOLcFbPsJ/abj+fZKZcnYhsMVE11rhy3/T69HbVDP0G8365imTmMpMny
mcnczDr4FnQhIZXAC/gDXLLBTNxDflS6kFuDcmKgizJq1nHVMZPJFnjd6jy5znUCmEM+9ww9Eo3i
yN5nOIats6t1FRVpQUHOTdfWQRgu9WNtJMZJzi+/y7ej8drqT7ORtyfVNF7krm63VrbyrvsRG1O0
G4sCpX8o5P8s0LaBQ5Fvv9TXiR3L0xJHGpYPYPyPWmbnsPPbfHhAkN28AE2rbsLaGaKuuvEs/F2G
WbbeX7kT2xiz3Rg+0L9S6Jnm5NUHC4I0shiOgcNJwUvgMoIfUAg8llwyuTPyWAcqsUcLeLCPbbv8
N7JPim1E3+7k+kAv4/12Eba9siVd/v+nYq42wl56kPdJZgryY6S6zsW3umytjXOE7QcTWoQZZKKr
dPZFxWNRusifXadcsonDJq/aukle+x9Y/fqhlN/52yxjPbbM3T2wgHsSgthj8KGX+SvJEULX8prM
BXIw+2Ay/0JrhXhy2CeXoglD9Sjd101/+YJGgEG6IF3ncfKkyoxuK7a2ac5IOWgoRWrAxJZJmPw7
W7GiJKX+21x2/fXlPMLEeRgLdN16thvg6SebLNW8R6+3IAn13ZUfYtY33dXVq1xsmdTJ1nbttzYS
QWheBxBAts7y17fqdqxsbbdx27Gd79OxUf7RIdTBGMaYKQNnBxAgv0hd3jyueMIyftm//vi51Ipd
pAzqb9NIuYXrkzd/CyDaX+VxjVDSBTS93IOw65DckCfl3zfl6HWoApTTXNwyPXymggQwRbYl3CdO
iBA8ZO+2Y1sDyg4ptn5SHfwfg1bn1/XXL0/ySvbY3pl1PrM+zNLq6XlH/uS/751srb1k83NdDlrP
+luvz3/g81GKRmKjtd+1GalZGVe22YMc+29tWxfZu86zZXMr5H5sVdmS4/7nWX9bzkhv6fjpT/1b
26ezfvpLwTLgYzRXdyGMvuUVx8OZXEU1r2tVeeGlIJQCORMaEYv3Jcy2FVvbnOEJCv2OPlVrsLl2
kuFWTr51/W2PbPpmAEKIFPz6RMvLsr3xn16q7QXaXjRp2w6TI/5n26fD/u306+s65wu5v4hB+40H
F4c2prXLXFg+XFuxrmS3+m+xin/r/qltXU8sp13/gpznU5/1LwyJd68pw99q54V7GRpkDSpb2zda
xpCtKlvbhGzr/KntU1X6+T2CAf0PrUYSISlsiHy8nOTemd7KI7xuSqvUZ0LZLKuzKjvpXvG2De+A
qaCNb3VlXmjkUpeRn7lQQETJyix3DR35gdXOexkeiP4jydqgDPwPXW0dNGyVGIKMLkU5Q8JE/O0g
d1KKbbiVqjwKjiz6tz7bY7C1fXqEttOMQZMSsnBheg3qbB46R0/nvax/EwAGhIuS8T1oh+i0vvFy
UbZiHVa3ulyu/1mVHdurK9WAQMo/w7fUP51B2uYsATuhJbxG22C/TqzX/XJ/tiMbvEpYvGVXi8CI
sURIfls5bt3kWClkYrBVZetTPxlEt7bf/nHZ8+mQwauU42w8gAp8rqFS4BogPYiUGxpIjuXDVeKI
177J0OVnSZZd5MqUSZ9nl1l1dk3mWBe5w9sdXd/934KZv00Vtq6yJTc/KnoiemunNciVO4ieGHGE
TIqOVvYweyXpGNRctOlRXtE1TilPwDjrcfOHvMj/RLVqNThinU3qpCE5mOfZNUEiGJY4pDUp6oZs
5W6r+1agoH8WWrty0R12ZgsDMgbkLfJh6Vpw/j/Gzmu5dV3Lol/EKgYwvSpnS872C2tH5pz59T0I
n3O1767uqn5hkQBEybREAmutOabQvaPUbJskAEIVdo28qvL/UqVImfQyfy4idCZST67P/+CpAbrT
fMUz/7r88qL+8S/6Wrp+XXW5ZpG7Xz/zkOTk5IpxLa+yfNv7Rn6A+6G8sH+1fa3qZM/fYs77SNl9
/5P0INCXFtZ6C2wMsYrzM++1zaNhawACXOsoZjlEegaANN/jM0mvqZM7M2wwPXOv61Lmqccx3k2V
/xRq6Vabz6HGVXou/KpZyFFTmw47ZSrESu1SivT6Pl/UIT91uXFTRywtlwJPjZqiUxI7GzUMzGwN
MgjDZVb2a6KSVA2P9r7W/foBTRa5ZqCxCM9TG/eiSD0l3vA8V7Q/+mBgH9HfVCuocQNUDg5lWwrw
KI1JT1QDFIjIKpPHyLUhC4r2PEawEGzKFjY6uf2ta3rTNSnrH+gdd53QitchE7hqJd5nVjAlr/CB
P3i+SqV4Wj937mR+c4nWk9n1fBIOWgMdp+8Xfl1Vb9VETS9L8uJFVxNrCVGH8qoQbJeaz7YAglDy
lJkl/CZVBWUUkWSqC+q4MWIsL8PcQygJM4EeR4Eg1rZ1bhWXaYzLi9yTmzTPbbhnWQZYmCC8mUf+
qijBD3lj/yFInm0bdUb5pWppYEcCiWM1B4AXjsfKLcojqNcqgk/Dw0hUhWC4atKcmiC36VkP17lz
oFKD9JpLsL2B+jV2Y3jt5w1Cl/DqqfEnWE1lL5uKFJNuuItQuXLAZ4ZJtsb2rzU07KtKJvSaKJq2
HIfBZwVBR2S5lFYlFtcyw1IUD9nF2PftRYtb92GaN1VK2Z7Fdwt1NSPuHYGeJkutsHFF68nOiBGz
uWHQ4cJ4v8Y4nC5fR1RzQP61+c7dX1+GpvsAZSZclkGzgHtqrG3NFKtxrDMYbxTT54YmDpZNqTNl
rdpKt/S4WWAFDwYDB/DCDYpTidTuVM+b+yHfz22cE0PtQRtZaNMK/ZBNIjGWmjC0g9zko/9vY96V
ynJ0Ubm7QUKwGajBc+dRMOpYQ/cR99m7QSqdunDk/vy2BHpmKhOpVshLKDHd9It051uQxfrHWMdU
KwDEefaHlLJrOFgPk0Yu2Rxj81g6WXfQu6jZJUmUX/gXaEj+G/WxHhS+XGkizqrRPVdQg85OGD/0
VlkjfVWqx6gjcWQDe1zLQ9lBKvQF/Hq2roZFh3HHYpyHR1qCKV9ELdf8OjLYNNkKslvuGas/Xmxm
n3YyiaM8VVUL7WK7wQ5xGE6dKVi0DQ+ccnX/BI0f/w6CKf46b2VMzUPdNutMBWuz9LBY7vz0CaPC
iaB9XrNWtsQRoUX9iPa8uxA63ssjjHabR0zrEEOlA7CmeYRss43i7xfFzrPqwOPCNZBCbWQ/RCzm
XQUF3Ql+WneqesLKRQLtRHbYkCz2YDBjqtm4FLpQmi2wTW0pD+XlSRN1flTZ1ITN18caBgpdynmi
F22t4ffXn5PEmbe18grN2Xz9oE5TkZeOLv70fGeGXkBOkbtyU/oTCvf7sfy2DQ0IyT8aZbfsaRF3
rPoHCmeowPP7BXVdWCoUJTclvXqvKj/YdVbvw3gPys+i2Mj+qA+qTaJDbSonxSZgrTi4hRMP3Nd+
6J/aedPHcE8cw9v+0dF1CXYyr75nRWskDNGxGFI8DOeN3JNtglU2lg0WRLVIC2v8Bv+PgfIlX6Pv
r24HzAH/Py9JnJ76ClXb/n2aps2B3N6GS6ESDVz+9enkaPkmY17o9SlpZh0FaUdhNihgIVKew3mT
AZg4y8PR8yAWhl6PeF2NCK7P3YUKuXxxHyT3cNA78uBrySPz4sghqhIUpYsnxqgoB/vVpBQfspTs
/eul8lC+cQN1dGcDAv96qXy3P16R6mLdFhRo/N0xf6qxiBA73qbcek+wJ6VyaXKSYzOWydEZQgpO
NMibbUqeUSVbsY7zQHtSi6A/OXr1PQs09am3cvVJD6pLyw32Qm4apQvQQZ5+nQH/y64a/WhRWvLq
pJyKZE5xTqAZvIal8oYe2X+QnaLwz14eWVfZR6XwOkFQ95jNI4fqNe418ax5Yf6ixXs5hGdO+qTW
NfLLS1Al46nzteQ8zBvgfnq/EHHFrlVPC+7ZVOPNh3IMQlMSOZ7zS4173EsdYpcol5LX1K3gaGtG
s5SHRlf3OwPX1FUhTIj4C8tsu0dsrEAXmYO+DhFUvtYdtggqer3trK98pRSsWFmpJ3YDlpnXwhqe
KaFpP8zi2+TUzpupOM0hLULQSZbeftQThRSqbWZXIDqwdIPut29bzQclW/pqinARt2rvWaP4DIZt
01PvyV4UNOsJa1j0wv82IYv8p/OvNt20qYpNp1PRu9Uav7YCwpydP6eKaR3qpB1hbnf5s45i+hHr
94XsVChje6YC4w0lr3qWTZZXk19w+mIrDwdoEnvNHeOlPKwiR1wnsnTySJ6x7dWzCutNRxF99MeJ
uoTcDIxjBSsGWXTlQWGzsjNB96hdUYsH1hO07Lr0evsge7rGc9dC602+d7idTB53HoAx4Wunlt0S
jU94kId2qFqUKYTdUR5aGBHhA6l7J3k4KeM3h2f+RR6NXXrlfp1djYj6Hm/wd0HYK7ckbdRz6CEj
DjzsqvqsvFLoswY70d0Kt3mJo0Y9UqzQ33S94acSQZUvY+ckB8h2uIibQqnSi2ySGwHlKLQQMFSt
juFqjntsavk3OTxCjnbNxK2u843TOiWGhdUajHlxtEY7P4YtYrkZFlwcFZVN3ZYOmFl1XEVuB3Tc
CuuHQLOxAh/NZwhhyYdqlu4abmaxk4dodCip1/PXQgwgKY2OWoJ5mNaN3gKmH1U12YC7stpQKF4m
H1RRp1vk+PZGJ/fxYZnGMXMU80kEqX0uYpMCi3lYM6q/Rqol9zzatDPTOg03IvaceTNpibckgldT
v/tv232I3DOV5lfZ6dr2f3u93lAA01rRQzVM9WVQSsqlcwf0HVVdgifRr0z1XsTQW6+1PcAHyvT8
lAaGBdm4TKiI66e3rnRucuhgJKcqNNz3qs7UlVNF5jkpXAxYqgpaClzYF+RIPxTgV+soXzqUDZ3U
gh+VM0TfWo0CMdNw6gdXtP5Bsex4GyaB+gRVpVrI09vTu1q49Y+WvBFlRCKCwzgaO2K2BdTdwry5
Fsxxfu42YEstW8RplUPGhVF1KrinnqwiWHWeHh0q4OT/dHyNkd3FvRUdCcXPYPxX6uSr0Ur2B9Q9
nuTZItuh0SqRE5a22H8dym7d1eJhw087/Brpa/rNFLG5Va0e7fb9FKYtjhbl5Qc7MJV1ouU6tlS9
vTOp993jdVOfNEPYGytOx+uIj8uqa9T6hV+jSumPY38yd77B5lF+1+6z08dMSYfc3NyerCYXP9Ak
AosU3Of59vGjTWMbkYo/rauyrC6R3lQ7YZT9IXQaE3dfr8CWoLXhY1Gsyo0PZaZegMXyOu8j8oeX
OBTKL4VKy683SjMNVFxu/hyT/lugKPa7ZtUptGNtegos2OBMUfwHJNTONp2h4qriJccuicwt4YDk
wUEKRI1zbRI/40ZmeVPwwQ34E/Gh8lP38UGmOokZNpPw2HfErxQyst52zz7WHHXz2LXULMMprp/d
hjVh25XaA3UbLeU5OCyhu7JXBNc8b6frBh5Ugz0jDdQEtzitTY9yz7YrUoAgEM5tDNYF/5pHze7d
5yxx37UxUs6ic12uAfjeKkiqgzxsDchzmR21ez3qAFNpzMv2bUGpW1477ouPIH1R9oF67srCewmr
6UM3ff0ij6a5AtzWzQc51NXsY6iZ3lUeBZ2/bZIieRS57r14E7nE3KyfCsO2X7zt4KX2R8SjctsM
arO1m97/zPVt1VfWZ0FFFpY5ZbXr/T5/x+Zu2Zmh88g68oTJQ36pPAV4vo94o+0CbfHVNneEORln
nHVnJcuwBXY08iMCvGaExi9pd2gCUwtsv325D6iNyliVVmtueiwFL+284Ysxrmq8kVfyUHaQsM0v
9YTbFpbVR4qdeGe/LaluwHB0QewuvxjzxgLFe3QU45zZ5fRIFOC9LcLxcwznQo8GPQccKJB7if4e
Tf34OVShuRzm9nBu/+/xDsil+3jP8TgP5WnL2ncAvv17/nv7/3X+/x4v31cve5TbrliLzIyWPQv2
W9GP1U23hb615jZwGdVNdmQsfr/a5BBAkfWtmNv+ei1PTnBWiruNdJ6JcmPOaku3rNUN34z0nzYV
+2g3E5v7MNk5RK67qCr0Bn7xoKSNiWASzdegVb2/tvmtrzo4Nqt00PIHuRkE/6+8e9UXWl2u9SBW
T36JEI+blDyA0K6emnkjDy1DQXT/dZyWq47lGqzHf3tl+/1QvkK2wbY7ZiEFbfemrzPdjxNuetPg
PBRcrm8d9h8QydyPGD0TX6oi27seWlJ9sB9Hq3O/GQDoiBa6/YPpOBiOxvBW8kQNyb6iJkZ4vK8L
ZWPo7vQGkaHftpxVAk9fkWXt5XsEKeV8XdmYZ5yw3YvXaiS65nNjXvGgc9VeqBsxcR0wjI1eN8NB
rwKY3bPhjnTU+TLXMYMccS6LL9khNx2s7rVDkRVK9M7ei0QUwHUa75basXIDEN2u9J2LjVg8TTBd
DNgxQMhtsWAKgi4mGqqtUqbdlsUfWHzjdymaTxAj/VsY4QQft033ENadtlOjJt17QyIuga/jiaEU
02sSJL8pOkx/8+IAO/iDIgR0LKx/b/jJbI2h9S9lXte3fN4YKtPDIAeXOA8w9FmKVFOyYTbFRUvQ
xYNMVte9m7cXOV4Ow+BpjWnkiAEacJp49mSnZB4v2S6++cA68FWrkyvQIQwiTIzRjFYdNvigVRfT
b+NtibTmHKeIKoxBTCfbobIYdbx1tNM+3OegjI+uCM09YY/84I5Tf0jLYdgralgcUyPH2MfrwlNc
eyCeets5xcWI12tFkCRsY28TNY2KA4NabRw3HxC6Al0GANVdyU8U6ySy25sH7QluMLWD3HGoBiq7
7mlqsfrB3Hl4Dk3wyK1YdG1AUMrP1ZeaHPQyGFTjdXAcWN5wT9/wnukWZTgOZw8fKhDUWbIqxyCE
hAU/jmcTgg8vmb7HtbP28CN7J3tdw7UJZ639FD5RS/o7tNTpuxIb3wn8Ii83fQLlvqNv0oaHs9eL
bTefwYnw76AOrMDiYWBBZY1AOikx+Z5Tl6i34ptLrQFLwLQ/wkYdrhVG6jONfwK6Vp1dc2xBIfML
YGVU7NJaAyQDvG+4RNBamJQPu0wo4bOnuPbF1lDTSiP4QHRI7kyv33VJP74Li7WTpvnPTs4vRRuz
HGyAOryHFACu/aLvdvJVehTvK6PXDpmt9StiifkBRVDEUnWuDDZdDDm8ZvHVJEaAiHKI3Puj0Zp7
ZOPfPffhQyr5hLzB/TyyrSwddGgk8JYpjoEXs2iwcmyU9rXFwPIweGoKvoJLksLbJm7Zo/SYDyHa
ueuxyfG5nA91MSJaEma+l4deUmkL1InRApMHRHKWzaJg3uhZgN9TIcbiOLhxiYMFe3JzHyP3ZBtO
44yudUqU+oxqrP/H6yaAUQUC9f86tzz8461tfAT2zIQWf7TdXyLffwiL6ZAm7/UYBM/cc71FHtnm
XvfQVnSZ8aS6trc1+kBZThn/ZtvNo6tV5jt5JF8kDPepaVP3bJrKDnTRdHHbGklhkzVv3WCXC6O3
/W+NrzwjKHJ/Ck3bZA63AzjgS1/L9JABQHnbNPpNMOMBOkj0vQyriMdO3bzPdvfL2GyLM3HuowrE
/YxQoDxnWhlswJlOi1io5fneIXuZYP0zTmDJkzf2Um1fKZHBuXk+g3yJHHg/7KzBXth9Rc7yP2/y
16mVIUYvpHuvCTWqADPnN7mfQB4mvboj+RUdVk6v2Kd28DEgwjoUxxelC5CQ6PZVQHK8JtZ899Vy
KgxE4Hy1ofTFUilxdjahgrOtYlwSqaD+vw7nNpy6+3M4b2QbJZjaGl80siBz771DjpNtZaWmG9Hj
CiAPG8vI1iFYmFUbjYT3y+p7iHDBzdXqQ/NH5G9dMb7aBYv2aqy9p2zKuhWlYt1NbyNomPaQPjgG
UJUIiNt5NLt+l1NVC8ExpGYf26q9mbgwQea7eG+r4SVL1HKTsta9qrB2iRgQvU7MSiGwnqcvfLpg
SczbeYstCCjmJMQnnqLvXp1YPwrTO6gEMn1IOOia4ipmKv2SF40Fvo8gAwmN9vcwuicvy/IfRh19
UwRRau6WFNBTNWSaHW5YAtSCCdIzndL+xav6GqY5CwjZO9hBcQxSpICyN8PC8+R1U72QvVESpHhe
wpSTvWNjJZdKEZ/xfCYyHtlDUpVPsi8SDjEnQEvMycOHolGVS4STEPu+OYUPck9u1NT/mHS13N+b
5B5uqMEqwsfn61X3XtVO7W1EImoh2+w6ADfp1OhOgYMu7+Pu76P26bkWuXXwJp2xU4QrFUqkpyF2
C1JEHskTLdGOrtNqRxUdFZr1UNsmE6gY2SE3gwM1aKnMYypFGcvN/TWap/wopgKy3X9O88cQ047Q
kMmT38/WYdOx7OyxWH2dV3Z7ScRb/DFyshRliR2WWBmWixBsPr3SV0gEUbD+8ULZ8fWW8gMGqept
XCFev9oM+Qnubz66MV9Bz27VfR00q//1b7qP/ue82s/Uh9vw9RnmqyD3/viw84f7+kyy5+tN2yJ9
iAC7IhXfmo2jHvN5mBzgiYowj9yVPXIzyssvd4XTgm7ov7tkhM5K22+YbWCnNtTnOg7LZYWBhR8i
NfPr7JuZ1yMMPWoaO3VvBd60td32F2W54yoBrKiGPzo9xjpSWPhRuPDB3L7dB0nzs0o9d8Oc6eiA
MA1LPVxp1jijbN0floJFdtQulIobOaBZAQ7fcYkx1rhbOVX8yjpzhwjvRdSdu+j42cH1GJ8rr6S4
uH3R/IGTIfODiB1fOrU+2RH6y5KqJwI664ToVi70b0HenxSynmOOJeIIgqGYE365QtIhRu+7Q0fM
MtWNj6Gi3aomVq5qxJK3wM/oWnpHwVwEe7m5qR86ZFJJfP5q0zBxWUx5n+7vr/KJ5K3SCuQSvqnK
VXagQfvWTCiuyqZDyjk91eVTnYj+2jMRauwKFnrGkryfKBkBXhbxQfwXpcBkBYccbA/K1obs0AyL
AampcKk3NJNLpw04gM2bMfFuVY+OP82Ptt+bVP2zyYkWL9GYDRs9hzUm2zIIDNsJlzUCpv+2tRMT
CZCm+rbERS93TO8hnTfgKNzCLq+NBa4paeDiDMxhrtO8CROj2DmjPS7kIXcQ4xpBo0AwVH813dtr
S7yFZmMcZJOjlDpcsmHCLrTO17JNbgzd00kTwWyUQ/7ogJhnjPXXG8tmU8/J7455tpdvLNu8oF9Y
bmOsmrEiYz1/SNkZxmp2NC0AhHOTSVj9YtvKqveD6JYX6xxB8LXRtPBGzvz3EJbevteMMyDy5DRg
VnWVG2eC9Q/Wytzc25KxyzBxg8wfq0qkIGn0DDyv20NsxuaVYL/59do2tNZT7uF+FDQ1LloOizYv
wWNoMgtn+3WMQ1K5qfJELKnzpT8oTP04T56j2nmYXGYH3VSSKypbcXXdWHkww6M/Hxhh9M9mMKuP
lqjlYRTJvCxE74P7H4UZ93FDDOUombj1yhPZam7hXRFeMbxrL0U+rr6+UVMR+tQaNwuoyPVDXqX+
TRAku+lR/lR4/nCUw+SGKZm+wBao2MlDOVaDsr4ySyrH5atkG4qKBElCfGYNNyxd1XevSWa4V7jc
08Ew2k/fq6CEzO26nXY4SUULL3JQ/sthEDD3ZO6DsxzBzO+qhppxDCe+f/kYNjvFd60rYlH7ioNY
udYCBy+DYbKvskNrgHuqBckZeSg7AKaIS5kwYcR5Q4EcGzSkkg1j2YXcf+POPN3HBsROMTOr7W2i
l9HGGamYAGcZ3ArUECvsWeK1YUNGW9pN6W0M14AcDr/lBuo5vImmRhtqxMQPBuKhjpFgKjR7mcgN
c5cJtyzcPPVpYLZR+NjhKZiFeDOpzwM8/M/efAhf7y1r8PLDW8Ol/m62VvEwhz7IPeyaU/LXh2ZW
CbVzCaPck5teFkrOGxa1FE7KRtC17dbVyXgPEcCXfHwOvgqv5jpvlWl39a7qE2GWhlXsLHy4b5gj
I3WQx6lUPXQifROz8KidlTTV/BHwJkJ5ZEn9kVkCdoMGSVAA7u5BbvSyGSYMjqqZv/GfXT1xf4Sx
DgOjzsA+yu6um1CIyt0I7AzI/zgizQE4n6QdlL2vK+aMWJDEcEYixyKFKK/iVzewl+McldnCPsHu
AIUZ8gWxVkZDQWLX/hpb8dODFpHk5XbA/mtlak8+vo6HvO3ebS7rMcQObNNo4jMYhbse5qramNPk
7pE7TrqWf+/9ass9+R8ghxWshc+1UnBJO6qtvqpiX+wajNoOlpEXe4tFQlxG1UJR220vrJeEv9o0
BxT6iDpU/sN8BbSKObkDkH5SzFVUIWKeRWnZXHFtz/8suZcCbViXYEF47nbaoYZs4ZcWiS6jgMQX
J8PpjwuDRJnrZrk1CEVbWypK6hHvJ+BWBuYPkQbK2jBPeV8Nhzqw+q+NIcLh4OnzlUvHz1TTywOS
3/LgZiXQcbmbOW6nreWutF6Ve3IT215JtZMLDWOunc9nO5bCKBHoMOn4X79YhWtn+zAFBDBrROc/
U27kH3w/bFMDsoyGb6Y3a5imuUZRXo5cak7lbjMR8MpSe1zd/zPye3o/lHuu1mNvhYCXm3cOJ5CN
MZf93TdmK4JtK8xjPNfey++B3ITzYU+KYzOF9Uk2FZ6JuYPvMBuRtgaddDSwlI7/b5fnj4lWV7iP
GhkasFk19rVrt3q/j4F8IZLnms58iFJgYyA38jAKoRBrofK7YkrZHzGGbBZTbXe4oijRcLSdfGVg
09Xkw7jwU6x1A/ypV6pTsorRVW9L7OenmwzPWjGDdZmP4BubYziHlH4kdb7W0w7daHxO8zJYwCgj
UToVwcmiFubse+2SfHu96Mf0kmo8IjK3NFculNWjWjZLbhkFKXQii0XZ7sENzEvbSb2hvtd3U4+D
kOXgSWu/NVWTbQRJGKrY2w4vltrfhA1GlCJbKF1KfoQywRUPXG4a0YPQNWs5aqOy9pQGW5hO38D+
B083vRgi2WdFQfwOS6KwFh9lX+JZOCYb8Evh2kTolzftKfArdcHDEWVykOerGkFG0J4Av1JPEpHS
VVRSr35EUAUt1RIoW7jpy9kjujGowiVEQXJ6ORV6j7+xU68KEBW1Q6yxG37XNhfG6VysUnj91Lkn
f4yjZYjBlpdFKlxTLEpDjXB1pwK+NSLo+Jhmlt3vyEORrVJJtRwm09l6sG6Uotk1esBFgEMXCosr
LQK04nUvqIvpX11nDl1iBMl8rP5p8+ie7y2aBjvGtvZZvDWUESGwQr1/2ytbZhTTkvzjJ5PnYO2M
6PcLxYphE1Gm40zMPQXaHAc8GuWb/OF+5o672LkNIJB2ZDzVE8W0uGc4ODCoGf/oApUumvnWBxjs
+I6K11YrYE6hegqU342Ht0w1nOdvkB5ZzTkJpl8mncus5kFZsshWbO+S6+2PMoWOpPMTXWp9h1nT
2JNvDGwcc9RIrAiInvK4xgHXQieGgnuVEE4wBKLwKVaTpdXMSBFYy4tBb948nhcrKK8LfJnxB01J
4Ti8l1W6IUyIqVtSlTNC9DLPbalsUr/2biPE9al0vhcJrnq+6n8bO2XTOCwEe61bzRPAzjKCI7Vy
G9MNfipwWBf5gDexNkzvbknAggCkpvyysUiEa2SEe0MjkudG6g3igrM0xmTlBd3zqDkbjHApHwko
xVKESraVFZIS/4hLrd1M5dCuxiApNorzGihZtjCj1FtXSUZ8pss2pqXkpynghH1DZDDUtAd/iBrQ
lOO+Vb+x8g+W7mh367Z6qmOsWiv8uojnry23+NCaDjwLgCTHwPS46V6pyDWAHUXBEhfPdMFsUFtO
8FcXLoapi2Yc0kVkBztTKOqiA9llReIVkFgpKJIE85UwPyrVVRbhvuJADFW1dqcZvknf+Oa73TfP
LyugTvnPaHqf9Bj4WhL8oDg3XdX6CxaKLx31kmRdoKX2Rxdk6pzbaIbWWRFrG8bWJmRGEbDl6b8J
34AwsT6i3rzkA0n7xD0JnWGp1p8Nldk/9/Ro3eE63BT1yZtaDGSzcYs9r4W7bBbsxu84ZxOvfo6z
9lNrMZRXm/EqImb+7TTjenMCgVijk+gT3KEzIJMtNcOADX2+E8sqbwGCRd86LtKiKjAFVgxlXwxM
sgKhlctmy7VXV4lNwB9LgaNRbKrU9G54GzZrUjvRcijtF2tIV0bWciNQwNAmyTse98lKc0l411UT
Luo6faNeFJFjwxp6iEP8kqjetCqMhGefWCqjh3WtJK/A/G+g05xF/dZZEOjKMEZ33++dUP+ZK/HP
NNR/1KWBWWAFmV9lDUWEe5v17bhxUpIFoUYtu5NQRxSM/rtGFHRIgf31Y/6kRuWlnANV2TgnYn8Z
tY31Qs8HDiiVrTuxgHtXrQfFmuXOxUMXRIswt4iWzIW6pT/sc42HQkqNkAW8D9YLd03LX0bavkrD
B5tCjEWR5Jc0zn+nhr0vS+tbHbLwGsQ1cJJ0JdRkR6EK8SCvwa+l99DVO/2hwc3MB1W9KqlAX7dG
BJGn7+KVpeBGryvNuFDMbFh5hvLDgWwUeB2F6KGxFphK6Y1tbcehesbmjTR0KrZEAbbmRCQzyF6y
Qd0IXL03TmBRP0zNSmjyNVPyd1fNo0O39ANnZog9dkYAbTx5HacmWcGfeQ6q6Uc+WG96Pt46a6mn
Vrmx/OE8geaMLchzNf6TmmWdczDWTl7DGcx1Mmqi3seeR5m2te1DZeWEeN1/jGHx6frJs1W0p8Gi
plHtX4Mm2dXU4MQD34moqTcg2UDTdKcAcCAFbYDRqsRcxQUrcKVaGRW/T6jyZrIr67wniDvCjIMP
DTQA7wrf/Byb4RNv6nRhJ8pL7QCyaUL9o07jHz04PaMcPtCX/aJsl7pYYzt14b4V6fOIjHyZqPlj
0QIvD+EwdTEV1VyPJ4GJ2DYnDUDNn0HsqJ62JCCBqdV7v21veBrhIegQH+8b+1ctatAUPGHx2Mbq
PRMgfwEoLxTRY3mpZmCbkpPeZLcYNM9Cm3pzLVx3O1ju/iOtAfRBG9rng9nA248plh8pjwjw0cSN
/YgpRn5BN0wJnw02XecXWXhEdogKN+YPNW1Osdq/t3woln5vIUUYkD6TV7dSjtz5niguKxZta3Pp
/YuGM31u6tsm6ndD7m3qXd1nm5rLwk2ClT+5w2FBbi9k/t+DAraLS0iUatfgp6bWGIsN7inOYX22
Rkw+Jdv0Ib/e3vF+JQkWyjH1adlQvVltc9Ld5to6yRI/h1vR+J9myroRCRnWDX3yYaOph0+ad0tS
M7g8CKw/J74bZATAxmdMGyqtZ0YzrB1DpcC43QrWGXuX1XKeXrAerZgHhCqxKn4u7ZvVEFSeEmdY
wOF5SKKhXpQ2REBVUHBkpP5zbiW/imaoFmmT9KvSbXGMRHRYBeq+U91H22ASOQaQszO/Oxo1s+yi
9T7bht/d1OobC5i3XXdng+gd5JR4BeLOUhKyoaUHSpTaKZC7bzAIKXTyCaEZxA6rzuAi21xGLE8m
buhaump120Xw7ziLLurTVfpUpzCiulhRN7oBs6GuwkcM4BsPtj0POGaSN/enOrTtSQNExmrM3Dle
86yIEeym236KBtL4qITUvbSfVe1u/A6kaB3iUezG7iohRFCR4EgojF9lqsKPh0lYKaJl6RMRaFU1
JWId79Kpc/aYTL7ZIfAenuBtV/zUGubGY8/PM4evE4UnoeQ4zPUwFCO+LmX4qHH7WaFOoqoJ/54p
LE9+mP/GZDRYCK0lrWS8eLWDUUn2XYNc50wVKgkNRzAvdPDnzM6tXx4tJot+k106l6Qh/iKgrs4I
iF6Za786JC2Wpj97RejDj9FkBRA73XBxXB411riKnXZ2GORpbmEgFdVwVMu3WC/5dfRLq5rUB7NL
BybjSbwQDnMwK6Fuww9/d8Szm6OZz4Qsc4D3NvQvZt6vNd0cmFhhmhHasB2s9qr0Q7EPlfhq+EzI
8aTNdDPbGkSmynLqmdAG3RaRtlFb6YqA0IsV+N/hW8FOjanZC7SSXwBfGuU3Qb9vYR7vPcsYcAZu
yFZe0gKMGYh7sUiott1Npl+taoiYbh8to8k8V61LbWr7y1QOWC2fQoxZM4LQAB+pvYuLNVLGa9QJ
sVGz8gPIwqHNJojP+Yxo/iwFxtWDqyHWz4OXQtjMhKiBcggSLErVZ96Zh2AmKUHPnC1FSybWkHa/
jCzEPdaIKsT8FrUgILt+xLPd0jfCGJ911TqVEb/AgCscC0wlyEr+Mm2vWyUNxOF0HWjWNrSGz2k4
UDnzklCRusAXpFynGtcJK/ELSgzKRibW6xZapWacQ/Dmm/I/dJ3XcqNMu7aPiCpy2BVCWZbT2J7Z
oZyG3DQ5HP26YN7vm7Xev/4dlUENsi1onn7uhDPfwm3zcQ9505uzou1sAo82nqU8maW56zG4XSap
coMPKlKoCQL1fnGXI/0jY2JTjDPWgT/72PjQbWXahXqPWTISUhwNWZ7mOfZ2VISWx9VfKmgHKEyI
TYzRr1Djt0mMR1Jm/DbsVmzskXa/hWsS8yYtRAt7QV19SFxVx1XO2WaknG4Uj6vEsfR3Gi7fZCjL
c5+BWusA9xNRRZmuPWLYV2yhyiCgNLStmpXWckCQ0CPe6jrAvpvtTQtfWm0cD47Wu9QBqfSxmmtw
T2nfUq3Cjro9KwlXW1mbmyaXP9JcIEeyTxhjbueS+nloPVJ9aVJs7DzeDySO49o539lQ2KX5NWne
pyzmdAuRTXKZdg+OGH46zfCJk+hhnibf1rVf5ZhYuCUPWPQivgjH2sKfZBA+OIgqzac+cx66xkWW
kRbX3u0AUCoVINv7mVotifaF8Ry2j52pYtWNhygJYiTuqE64HWNxzS3zYmo2t27UkucEjlGrzk2y
6uhLMWzjRL0ncOSH3pOK6XViF8XTYxxaPVxA5wFAhQCXNMSzeX5zvUfXViCJ6IsXX9GOftumFNgU
mNjXRdtUL7cTLrbEnG/6ugNviPeKFFeR/8A2zwPsDA9ck34tYyMYU42VWK8xVE9EoOi24bunJsKw
k6Yf3AWywb0OzolwgqFS35Q8B2rp9H044rk3hoTh5digVU7nR337GVdQ7y3jSH3RiJwCY3A2FlUl
q6/hpmZHKmkL1+GclKrE87Wyt/kY8hByT/FDuLmiMjTfddOvyYnfYnDKaeoKX+nxBkw9fTo602tp
JnkQ6vvcBJAW6FDRoEaBTQ5MaXZvmYiWDjUr/zDlW/Ps2ueBAFZSa3RayatT9iki0snOfowjT2+L
VO+dHCg5ersFJmyAh2NCoj3Hw0P5S4ZkZGSxvGujeGcQJLLzpvEsM/0jVxDsxinO74vfUNV+wkj6
ASBe7hQ4KpuKOz7wFIe1ocetNAzNnZh2Hi7A00S7HT5XtQ2zCHe2EllghRIhB9VKG7R/eUgvJEm+
yjC/qI6CqXkqSRYKLaCnpDnEGGxsIC05m7rUvwYD26n8h2Y7Yh+V2i9HUw7OPNI/8WDzGPKrLLE6
xa/7C7+ZdyrqYVfp8d2M5TDOvlnmkwaLC8F8q2MiXO9HnqbciggOxTuUGKjf/W/yLe9Cj4jlhDlK
I+i86J0XTxvPU40ZCT5zZMkb9a2vzXfBl4UlykOSefpeWSKXYzldckvF9T0R3S5JWKep1P5SDi/c
o9BAINUv06Ed1NG05zhQ8C7C+DY+Eiv0I9N0ZUsC1v4FIWm4GaoQ9tCXN75WrvFKb/vZKTqqTYip
1gzjjOhqpBPnPPNYpjJFhQYFL/cmJFt6vVUNveanauu/Kg0uVQFngobtY8k/byMG40HJM1qGpvHW
g1tq0dBvSf9Z/FS86BJb5nM02wctp0A3I0L5mJ2oAHDaYw3r6ni3Vp0B0RgnYRpW914cPchvJt4Q
5GdAWTnG/UNuslKza/Q06UAsiqm+xTVBDZNekgc1PGNAmu/gcN2nTn8BVkDop+R3Zh61WxaBl2Fx
bp2MJ+09Eu670zUvjcqFmVkvZF886bbYmhE5hUQA4wJOkOx0amruFmRdMMQPjaG+da31oTg9fWWY
bo1Bdl2q0oxJef47c2KgmOiPVXeXVfiAMwFAg1vMm7Wf4bJ4dZXoMuNUiKX2JdPtmcZd8ymrcVc5
yktOJPHGiY3BH0oKb9WCzRBytVDFdKL0kIqb6sYy81MZth/CREIRdzOmlNCf6u7Jyc2zUdiNrysd
NZWAfq9iUD2mirI1l3zeztMCpOBE0aflZ1zEB4wrTnUS79TM+ordmj5VDQpIkipRislen+RdZhMo
Wlf5UfZEpnaqDGCFv2daA11UJ6HbSoI0A3hOW/hvocA42Ar4Fc5dfHMSAUl4uAhFw9/J1uINosdw
MB7DFglFGP6ehfKsEyU02mX8rGS/8EwU1qz7SqTCxhr0uwnvsa3Rap9O1x51L3kqB5B1FIBfbbj8
s+P816T1r5lAV03aAu5XJX9zMtxN2XAtU+h5YfROCfFOsGq8ccp+Z8npVycXXZ7Kg1wpPBiBc4n3
uA7bjtp86VSOe1C8eGtMtGbVRCcAXqebEP/yLBIpskZcipw4pdJ6LNzBBEFXfs7RcFErLKQ9cdWZ
wk3H3bdl6frFgMmdaINkSN6SvDb935UlPy0j/wilhGuplw8Fbo2tUzC52DVpS1aLPd55FkMQkh8P
ywmttibP6IyedKWHnI7yF5XFYRqwJYzJBk1TlaZeJ3quRjjns2lsVTBVPLgitCBi8FW/nceUpMQk
282Rc0ZB+W6b1a98nm89Pl/AavaVO+TVznBrU7qtJ0o4mG601+vUd4YOwrFCWlQ63yFeOuFaO+8r
ywgs7A14/mjkUea+q3N39bPaH8h0wEUfGvjodpis80dJw3scHZo3Dv2UjUFFx1Usrkb+0pnZlgDV
+zpu3+IeCHy5BOeJiCmIJeousrlQ0E/czXm4pyP+FjrtHZ3bW4hRPqsEdGh5pQWkEJ1zs3hqY/1n
MdomC72YshY9levh8mS2PBhF8rRSBSKVpgzNY3lgNfZEqPabbNNPVr/PqEDbI7b5ZCrP4Rbdy5sl
L7UMf1IewMeIKVFCGvUXBSCn1ghb6SYrC9xCP8Ayoq2XTgYlQxWRD6lcSkcqd6w1X8eC3u7cOTvy
ssW2tOyBNf3o7YoZK5rZzLODqK+iVAAIOEHgZson697NhBbCTEL3MM4KuskCy0pCsqLRjU59MrBo
xDkBbF/xZWoRWzxZ+6kptJOSg2BVKBFAIhwWam6sIs/Q9tPkVUfkccmmnshgGjWjeFSmBtN4J2v2
6+affdjQp9yXTR5uHSQcGPFLnWdVS9i4U5RkGSzpT+ObayaYcRNgYTvj5FfedCwdJOmInH7Z9JE1
E/6pY3TKgb9nN2sUqp0Z0unDxJ6lzcuc182+p0KvB55hfU0DMmmfyBd+79p8UXbx9JmV4Whqvbd3
wt8OmZ3+lGvv8Mh41jTQ3VLVjMg5zn8qHYaqpUFpbw/adyhcbhoq7CIMP4zU7HxaRO4W2wDTMzBx
VgV/k8205FanZFhKtlg5xw4cvtD5jD39s2+gb09MwmEXHnFixiCdjlXr6a9ehum3tZOTcq2Wj0sW
BMawoU8NON977gv+edgeCpIlZuH3U3qZVfuxkDeZmv0mzYcnEYE+5657rKVJS9O5ZTpqcsf9qkcL
E/+oup+s/CFdoANPKWgbjvXZVKPBb2qDO8IjBR5V2Yl8DLGtomoEw2+3FNcDt7VxFL1JoI7F6u1g
RLGJ2QTMDtXGkUBzJJ6omeHg0BjVQWrJW532b2OxBC2Oab8PjeL3kMzNtcVpI6K9rVqslI3I4wE7
GeADhhF4sfqWTM7Vi37rjQEmW5OH5rLglIkrmB7Tp2J4CY0EdyGXNVocGdEGifVmbPFyGMvRd72U
tbNjDRsw1X2aqNpr5jFb4x3L6pYWy1iQD6UlZ7Oj+2L35h1r7GdbLV6bws0DpTYTiBbRGx4jSNhd
fY+aSfUhejANLqRDh9ghOoc0qTp/aXsGvY5YXec71he0dVYIhrSybE+QKUfpZwMsbKe69vuMkr8Y
aFWGPeAKFipI3EHch3ZkDaeQu+SK3PUz29ZQNPXPWo4hoGpg+dKXEloVDStLfmVphfeLGA75RJ9Z
yy3vqJvHtmi7zRQBTDUzzSfHyd47mnw8bUplIyA9NHkZH6O0Xwpo/aeFxGVDtzLC7mSs79WiAFjR
rY9ygZ7CXxUdFl/LFGrX9tLQs4QmW58ipIEdxchDaHNVipJmZ6eiO+nvevR1PhwVGXjCwiV9Avaw
l8SarqLjl8zdAF7GBYMzQravY1wqKO82Y511DxWZ6duGeKPFkP9MX/4aWZWfd/RtRhw1tIG2JrWU
PKZ9heMHT4S4MkO/6hL12g7qrqCm3EwOyulkJrHcVG+eNI29qXbVDofI41ylzsbORBDrBLbMEQ+H
KDKb80C/PXMhuKfZ+GILSKZq+wPUjO9fzFB/6MiGSZOe8pK2OutWfGpTm+iVfocXAy4SlUgurQN+
WtU07aUxKohi8YPMvSKYW4OH8dC8YdETCGupP0ukcXN/tDJm0jwpX4Q9GwdHL2Ezm+V0MpsFE6qh
0xC/AYfPyWrq2pw8cbQbgRlzWSiDiQC7oRHIjcYyy7ZeirwufEcToY/lioDLiepVpj6RbQIDqOWW
vOUjH5FN3MJGXlu+aZpLnkJ1scz0tbX534Zaax/SJIPAxG2PzOeltvmLK4uPRE9EJyaymdaAZGy3
f7U8C2JxVlyw+hzPUfmg0kLhihKbkG8liLMGu++mZrnHZ2ty2hE00oM6U2U5YD2B7crST6P+YLJw
J164IGK1M8UesNjAI2bn9dcyJrwFrey7apvtY6GHQZ9Or8aA6rJ3+h9NiNYTGlC9FwTRMEW3tzGZ
GaT8NkkJoq0TfUjD7raO250iMFQah56OMUo00Ta35Rf+zfyLpvS+VzuF8GkXBUzvErshECZUEj6t
TodOJ2ykI2FTcCVbIXZr3Eio/uXVnFqmm1HoR4xKypmywuKaM6X2NUbWu6r/7sf5C+sZwi0wCreq
+7mxVZxxQvrQ4TvmWxxt6vZOzVFQABniXtMgMqHvoQz93QDGbJPik8Z90MTKT6823aDTagLXkqy8
gvw5QT67pOOZYDrAXr6qUemwzkHcS8XKunaPsY/p44mRbXlsH1MjnE52qIJtsPQxBZQcJyrHnYIX
PDzkp1bJ1V3t3uNxQWGoTi/9qB3mRqUrPNY/2h5ExB5aX49E44+Dp1Eo5jO/fXSNm/ZnbgORGb/1
Prl3We2zCOap2PcjVCOWA90IAB17CjX7oUY3fovII1FKwqwJd9oOjfJVl/1PIyLXKw+vWQe30uy+
BpeGvkxpwcOufG5pCpD35uH7K2yaH8aPPmR5mOLeECDQeVcW9VrsTOfRIbqgSNMHxZS451sTl9ws
y00JFWWr9az5nMUTv5HiWzWGj7ZXqVjs4aAx9+wX0+2hzD/gbpBeifspeC8rY92pH/mLUq6qOKX9
YuX7GAtcyIbbTEkPhUqgcx0a91Xjpaey4do2qm3EP3kzSQ96ICC4VnlWELfDcCfdwIA9u3VHk7SN
7n2ayhtP2JQq2NiYEvlcXQp4IHI3pYtgt2XdQWgbBPlZfqWIrFgqpE+66oV+XNF6jUsr4ScaJ3lU
djdho8xVPum1D7+U6AD6qmLtZN71DTDbPIpPx1m8WUyWRnUDsa7nW9HUeR95c3NLlheL7lsBk/a0
7rLziigjOg8ys/lrmyWCJhwPBfRHOLk6cynB6q7i4eJf99NWVszDodSe0y5JuQ7U1wZ7ia2m644f
GQfXtq2tOXuvURKbqNzoaZdNMQR1yEKmGNBBpJt6LKtjNTbPvSPnvZ4aSdDX+d0IZQzsGHTOqPNq
z81DsLHbZfgIj2C1IHGUcMyxqPSxqaA7HBh109310n3MBf9QMeebQmr1Xeu1kgzvnctD35V4srTA
G7iO3epwoslPm7GNx4+h03ARd4Dl0057MWyYhbL5JSucXFB0UQoVgVc7twJEbCtns/EpWoMQ6WAP
xIpnzhK0MXyn9bQN7b4lvvCU1d24w/gb5mJ4583RNbJZq7As22W6jP1ByejHaMNJI3+AImf8ZsrF
PMpx7zWjfqi6jDaMHb3kE/inyXMpwkG6VqbfI/nBaWhod4ll9NtWFNFOyUlGqDT3t2PB0Szal7Ht
w42JDbLvTKrvNBPzszF/maN7qA1istPfjs0FOhf5ZzWirVWdltpPIcRITNF5MOSPOoNM0XJx6c0z
Oo6zV8PwicI4CJMaF49O3zie+bkoTijEcSdpPN3wQ9256DCvc/CXoI/sowfl54RQ8Ye2xIxHUgFt
L/kHOOZXkyO2REdU0nzdjaGLqU2aP3s2OLXukFGEF8jJLqdbb4AeWGb4M76HgcKs4ofDHHQ61P2+
vk5dlu+hZRynPrwRF4L0hV5Epo1QdRzOGU3TayGs73oer6bZ3ahSsS2Oz1nICK5OBUJQs8vMjqt7
qc7AUW52GpuUs01B58Q4VFZ71EZy0IvxSZlm7drBBdLhAe/K5FDUlLitZ3zrmdFthN28KmU70+fK
eBjwf9NRZlaQnmo3PrdgafTc3nWzbS8aYbFp7E47pW29bTOXvmfGXC3JQ44zgx8x15f1HlulI5xJ
HuWZqqPvl79ymzixcDRInFa+I6t7z8zso63jmatf3w8V34uZEF5I3vrOnptfkUETMk0XOX0KgmaQ
8aSXbuSbWJTRYQCxtfg393W/g/jEDHtK2/QH3/+j81HL2ttG9Ato09L0bzx1owwsq6zoe2zGx0Z3
vmXevrpT8wQKEfp6quCT7xCc5eEoVYUsB0xtYe+AoyqkBtsmlGwiD9xNV8wVS34V1NkJjTNGaR9a
OLh+JeCJLWiWaJHns1LLt8TuHPvRxvzhNBnT3uEOElG5L5i4Q1t5M7rkN+Zmgs5zNe5LFVob8ve4
/hZO80rOFN1oUd4qc6eFPDmZ03FX9g6F2eN+LD70zIWbPgadm0CpU01JLgO6U7nEzygTBLtQ+3L0
bwBNN4hn7zpCSdsKDWsEqNdJpcLp9eLTaM3aJk3iqywVUiuN4mKjVstEVezbyVIDaHMW1cXgd8Le
a8MY4TYmKyJYqkedE+Owxu2fmaeaRWmEopN0xxjhtVe1zPD7SabfcVktplPt0RAKfzepnKZNF4fy
lkXYkoE2DS/aHHtnOhv+2JA97lqJFoyOeI5lfW90BEFgU82vkWyHAq6rS7ccvbd1tTOWQhVwuZ9M
KsFVRnbBU+8B+jemf6MEsRoBMUbCnWBO7atWkcEgb+2samdR9LtBKNG2yijKZHMohUbdSk84EQnf
3igCN56vScEEFMaVCFTZniKX4PZIJXYBxpHmKU3g5Qpy5f4tH+ug7htKgDa6VzSK/kGUXxGAXpUS
RulFSrJVJv3dbqubqbaHwsunoNWod/M2s+kHGYiFchxZwuG+jYwPaZ4jg1mTnEAHOOy3B8ehNC1k
7r33TUbKO80vs3JfQFD2IzFwaFrOBovSOKKMGCP9hmDlFg/qLRk62B7aUUZ5sdNoD9iFfT/q3kLl
oRyVFUGKE1xXWeuvzZg8w7CkHMWHymp7hBrCvhOz8RQa6aPJnLJznW6f1fPek9op5EmOWNTvSgAy
oimDNKUbSWJnmtQbvRqNLTRKttyIYkfCi2kKuuZouZMy3k+9tnPalqqEZqNHZsFGKvnFHOuvMO2/
sgasIp03WvWYV13HTYPkLyzf9Nj+Skbru+tL/Pr1raHmco/5PXjZhLFCxardjj9oyQLYS1HTPFNu
Rjk/x5bzkjrjQdWNYxVTqiqtfsF+B7mHCUen44FoNW63ufzWTCWoVMkDA2uI3jN3VsUTVh0+aoFt
YPZhGiY5bNmRpu6D7dCJy9vydQ69bT3N5j5utR8eOaxV5f2Mu4URn8QXZYBIAdGOFIhivFgFuael
ToO7cH+ouLh1YXnD8KiHedU/VT29mDZCDFs69hXhGIF2oXwsEDJsvHm6iM7bJrNFihJDQEwuBj4p
wKzuznLrR8Mq3uuGrDJFdfDah5Cm9s+eSXvZ8JAVWO7T0GoUbNaWKRcEGo8EaLjmj4yATuQm2ItZ
Rv0u1G6rwFKtSA0dE/1maw6ZofgGpvTcOxkelkceuMDrLDJrY8YCbTpSn7CyHiqjubPq0fXBGll2
E1q3USrjPu/sJhBwegYX5uPYnvUONDgCTqmVT5wciHqkt7oZahwk4aXqDl/tAF6e5xrrUudIC565
MdEkz7V532ndS6HSAsMVaVGk7xWE3Y1nU5RQKA6oVRYYED+pBNsJNZpoDlD9hs2vytV2XW1eOsfB
D0WSDJkxZ2No4ZQ0NLv2OkizvWpl0l1pQMzAeoNygD4ybBpFjseiMeVjairZI8vq5ed1R9mgf8Sn
iMemHeIFGcaR5teW2uz/eZuBytgHxBpWt3UXdABwCMv8+fck6RClzOPuGFhzIx/pw1SP0MWepIp5
x7rLIN71rvLUw58By6icANMdv228/XsiGumo9AddOa7jIFuPD2NFfP1y1vUFbckhRlAJbM1vtu5r
7Kb1YdhZ2Lj8Z1+euL6Gqc9tHYF31wTbJaWhbWXDzRz7f15Y2z24phhO/9pvUhtgpTMAaP1nvFbZ
uFiYF3BS/e7v7pxotbsIhtF60nV/Xk5ET8XWPWuRndSr8D4l0/O5CiFOlXJoT+um7ZXZkgE3B8mY
ds9eHeVnvaKXKKKh48nRug9kIPg58pvWF854HVQm3/XQqfYaP4Ksd1w309xL9wgbzO2fE0fhcCGr
kKbZ8rF1jutcpv0Zun6U68lXUBfzun7SkBDZOIduREOC4UNXFQeW04q/biYoT6+Dp/8oKoXfQ1Vv
RqU1T+t5NI6klVFXl/VEloDUVwkv3K3vtqnlT3B6UdXk5cP6YuVVvctqbi2ssuLY7+wSr4uhaPz1
bRjN5QMfmBxqMpiZxZcxRTLHsK4Atf6eJ2umkfWA2NOk0HdtayQ3WuzxrhzG/B4IfmEOSPmARZ2z
LaOkf8yw1Nw2uCo8TXVl+yHqm2dqr9qPBjt/aem+cd9Zw2s842fn5JbzJkZLbHKlK3+ZtfwmVBa5
ZC1e3T4tPkcpkA2mxpeYIbLnbvm7HakoCjAVEI7S71XJxDGr9+FIRbOpL3SroOQWuNCYdgr9gGhi
yp2e0XO5j8FCvgEizkY7V1957Tw4MPw/kiH96Yq4fldZE1C9Nd5PHex2k6X5tEtkRDSKp1UPhMnj
q5k7TEFL4PK6L8okkspZofjpq+phfUOLNIdJIpTBurm+USc0h9IoVyh3ONWfcTIaAxuK2XbdbJcT
lI7uBv3o4qj3388g67mEPg2OZg1VGftz7ag7xdBwIV7GrOf3wAT3Y2X1f37V9Q3RhN1eNGBa65D1
/KOiwvPvY/D+soLPhiL9MPcZcZFAoDfSgopDV1kpkaAyvnKbKUGrjOkTJgaJX2tW+6vIlTvdkkME
Rvwwu2H8uyqsdwje3utg6y4RyC2y2cHJ6ap41VkRpXF29MHdsXjtuf8LHVzc6N+GsH+zSqxcYitA
PcAXNGfzg3Ck/XO09dKPomF+9LSk3Hl2gd1O0fQn2P3untTm8EasabM1qkx9gVGYYpgU31dq9ihm
Xb8zZIHRgmEPQBNggV0WV3dcOABFUZndZSyd9gZeC9csM/N9V+GSkgsAriIbpmtmGe3eELAKhAn4
35lacdW6Sd/jbBNdNU+399woziXLEAKUTLjcZScB6WQvkfYfDCuNH6hGKOk0x/6M8hO+EvZXyzp8
07TR9LgOTaxZoSvzn6Fj3/xrqIHM+VEl43vftxazb5c9wZ5KL2Sf7YcQb1PclmlnrPtoeO77Sg5x
MBAXupW1CuoXDg+F3pCsnIZzoCfz8LC+EC/r+AZ2Ert1U1vGaT1K3MiQ1l4ytRHcndLLxtUnOupJ
Nf45Lk5pKrt6WJ8Awb9m0vwwqqLTD9f/vpUetjfolFgNuoeSFBU4lgNiYHQJDwauwltIO2Ow7htK
N3yguoejj+MmmBDj1n3OYGyHCXumdWuIw+IOi7LDurWeCH2ad0hJz4POzDnWF8u0QoKbuYf+7oPP
WQPl2vqx++848I+tjrXdbd0lPVdg6VYfypoI9THP262qD7AraKC0OyU1+e6Ig4wD1IjoMZU5o5el
NzeHxwJEgGUnvcnM/7PdVDUGfPRx/4xcNzHOp9W0vPw9xfpGaUXtzQZSx3PaxQZmaG5aOKmHtXEv
lJxfggvz/7Mzsmz1oGi0+NcD14Hry/oGOlTg4OXgeZbQxzPPPkbLArSKa+Oup/9zi4oKWguugb/o
GjaAPFZ5r0uMKqwZPU7ZATgajvgWeuk9JBHCG6+in77uLxzvCbsP9clbyt2qQhajxB3jRXkuJa5Q
1kTadDiJKlj3dzEroqGTr6A4DuZEI/GqKdBlYRE5q8WDcm4crqbN+mM7kVwqxh4rc0s5r7vqNOPd
dfvPj+vev+/3HsK1vFB+/2v/uvmvfZbuaseiyoLBpYdK7tV0jvXpnxdVbR6Sjr91NuGLF7FjvWkp
4gNVZvIXoN2XZUr7XXHES6tp7dG0DXPvamkceIWB6wce8C9mqQGfofAQust8Gmn4MtV58kriJaHG
TJiwMpSgMaazi8tWOKXGFlY4858Y76aqKr4nialn1+hvkdWoMEhLlxX7oJyG14Ou9diKqkD3G3Uw
okNYCJbWLdIuVy/epaf9JJ9cecQwuzwLHZvBxJkhJIzdripk/tqrgGiTkms7BQnXLzv0OUERdK99
HcmTVtX5TkUgdiy7qHhxp+lIM1K8a4NRonoKw3MR9+ljaEa/14+bdZdvsBrLm1MW/V0YgTKMywHL
7wGDEkwrhRso7MjcYyf5kWJJel1fDDF218rsoNdaLhYHCqv0CoLk1dATc9ysY9ByLj9C00YDZ57/
2fzvKdbhhZSvRZGXh7+nzg1owabSt0FXIQ0Yx/mIb4t3t26JDAGa02N7v26mNSwW6KnHwW3uHADB
9tjQAYEdpiZ+WSn169SDq6bCrH46M7h1MubNe5kXr9A8hk8imq8d9eh309tIskREgn05b0oXmcBG
YSG/tKO9CH1LMcKQcSNzkdsX6MRbdMqLuVzpVDjM6ZrcJERL79fNv29kuVKQgwzPsqfdfUtelJ4Y
cQND6otrx5W3ayQU32G0m2NsdKd1a31Zh1jLuHWzWtRF5hDRL2udh2RUlaNw0XUVqNRZpfeYKOiI
r7bJ8vY6plZC1c9zeqK1ZTGGx+onS3rl9OcQXcv9Wo+s25/BfE93GskSVm05DwiGOMl/P+PP8UNY
1FxZfEYDpeA8ynbY+S087McoK8RjuCw5ErWGq/PffW7TtduMFhjUHSzhUK7o97XqupdKT+sLWpZX
1sTWs4qsCr8x+142DpayKXxyhwvxsr5p4Wq/hQciD6qEJ9j2htwLB75r3hrRjyQsnUD2mCPo6YiO
Cnkn4Tk9UrexsJ/nHJaNV0bK9w58LfwWPSWpUbfWc8G5Agiy2WW0jHgr0xwBEUyBJ7qZwci57g3L
sJ7mOqRx6uisMBHZsTbH1N0w23SzvusYIJ1T64QX4HkMRpMkv5ONXd85MNaA0Ovko3KKUy1S66U2
pIOmIsIOZC6SV6nQQFgGOP/3SLDUhqa6G3/AF/lzpM2M5cup0e/Blui4O1X+POQolDDwTB7SMMQ3
SmtLIJLc2Q+TrZ9TnhHQYYoORDstL8xv7X4qVOfO5P8TOFlmPJQ58XeJqjjP42JZhB/vpqpMd990
4TxtiiWDoXMm7QrUmdO4xHVr2SVg8F/l8vJnXFubJdkWyj9HrO+000RC8mCGRBAibgfjDmAkdo+2
0cVP0sazIsHoLVg31xcGmI7dPVLZLyogjIf+Dlj3MUAzaQfSARmOodeZJNP20dkWeX0d4qEIsiJv
X/Qk/Vy/as34nVhD/JVyrdJMnwi6WI5xsSo6m8sxuUNPoU7N5mU2FvhgCL9N8ecY4eXaRneLf46p
bHgpWS7OSKq8s9ZO3hnIE3xr0AEkqlREu4xnQ00aNm+J9a1//0gRbGyVLtnlY1V0hBSY6PhI1d00
/PW4PJOjPkWYMGws1eVVLDv+vrR5QgAwrNfnGSFt0I0krjfJaFxKoWdBYqXKKyL528BV+GUl/b3Z
DMYrugUBLN78P0PDorutpasZj/fSS/4Z+q+zmrNKxnpZZbQR3/VaGD/UsJbPUf+/NpL+Xett/c87
mve/3vn3MdKTw76pQ0goc9WTLN6oI89YFP8AoqoZrD9mGoYAyfIivRSHSfem4tt1rrNlvbb+KPCg
VchU/b97122c4evTbNCy9iblJKzojGTE3OdAxSdQeeW07kf4TvN03akVo4sv8jIa0M8Tm3VUZ2ud
dVgHNOve9cf1pXItsDKnSzcS54x/xq/vTFr0q/Pq+Dwxz99H3BqHfKQxpxWVuA+FJu7Xn6hCX1rA
1NPf/WMYaQfXALhfD/2/Y2Gb/jO2xbt3g8dBh+2wG13XFwujT66jwgyc/2HuzJYbR7Js+ytp8XyR
DceMts564EyR1KxQKF5gkkKBeXIAjuHr7wIiKyMzq29Z99s1k9EEAqRIinC4n7P32nUOu6Tt8H4v
v/48phlpd/z9mGW3o9vAWhTBMjEyw/BRA/5+KopWpz49/2poKL6W35abJuTahTwpWv28TxneWF9+
bqfOlO6SHI7Z8mAsjpCa/vY8lCtp0jSNw3Dl0SP703MwcXLXxTjo6GsqvFrg+pQf3wIyKG5DPSpu
62x08YgH5sYfjfzPOw6tAuD3897KNN0NnVZzszxwuQGtXNw2BzkfudzR9OjDHKYce3waOUkzzxPt
xgthCPVq2cTKVO4bE9LSsmlYWEY1vJrnZTN24g0XSOOx8g3jNs2tx+XuPobd2lpkyCVjMT43glYv
Swj3uOzVbP2GJM3pjqBs66Epph9P7WdWd+qTroKnxIPoeIxbuEKsR+eXJTJogqWtmdc9uUrPRkAy
yb++Wmt+tUzDoh2dpOH556tdnjLl1eYNgOYal/5+IaHnXC52bRmii55h6T/o6DNP/edm3UQ40Xwk
NMveZcc0ZIzsy3amFy+ZyIrDsjXm9YmhEotPJrZ+wlwXW2Ac38J2GzYN9ezt0LgjUqYoXweACq5L
pkJEJwU27QcJPms5+scDXTNCO117c65HfGtrTXyL3ixkadHfpeRfnAHInzpt8J51gz8/+gOuI9+/
rVX61Mx3Fz4+G5nSTm+71HseWjNZU4iPz8ve1knIxBjTz6FAPd1aROwMveY9S0xju0Imw255lGH0
lCO7JLn2tcz/PCXn5U96mtLPkF7pAM5/KkgSGrmy0PbL5piOLxO5szCsmuqxCYPt8if9lt6YmEi+
7lRmfLZwjaWxd2kzk46HrmMuJsjqQlK2e+lrm95LIpwAXaj1MI6ZBW7oj92Dhobh50OmaRoZREHs
21xaTRvXSaQewqhTDwQtUTrMEIcGIZsgbwiQ6cfXn0eILnjqEzO7LMeTetLsTYXRctmU8xPOXdz5
uZbH9DK31zBF/L1v2vu2G+XNUOC3ZwKA1F5qnK06kMzOdMJv0V0XqfIbGU45OsFwzhqwcNtOrYfR
v0+ebKd5802t+JYGBvIXp/5iGna9bSETnqlGOpdqEjUZSL77NdHqzXJo7dHnM3rdu58ysuFGPeZK
Ysv+fqp8tVr+noNJMVNO/RpUSBW1emAypqX2qcFUuS1jx3tGOHBZDm0T40V5Oh5EwxG8KCo6y3so
g75eu6yj/vkeUtZQP95DmTOnWt6DxDX0FBf1G/JdtQvq1NplejodEAfkGwOwx9OyqWRabIxIN56s
tvl97+SH5p829dSoDzSN8h1uZ/okppZ81slJ3+ijLq8Rw/fHWqTNAWwyHFEtzjYu3Lwv46iekUBb
373m1GTa9NHWDBNAyBMM5Tx68gN53VDPLDuAC71ZvPZ5He3hZeXg77K+OlOZIzJq/u1vmx2QZ2KG
rXbNOoCj67ofcUcQAx20uXOdCXMbDFp8pm3krTPqrtvl/toz0AJhdC7Opl1uy7YnMiLseITpxwS/
+IP34wn6o+lapGqJOV7PdfWzZaEFnbfqJETFU8rxx04lI7GVUkEkmHcshyx7fWWUJxoIUPQTGlSQ
wHaZDO2LRX3z4sw3y2aU9c5pIlxy2VruX44QOf0jmj4uZOoiwfo+P7YvyTiK7HwXkXqzXgDsOF2f
KkD/D3GIYLIR6CwWELo7NU+O76UPtNOjH/dXmbvuhNF8hbaB21x9gzbONQz5y11YWcEhBB2096Ks
eEh7mhytpqtvZq+vAUB3rzrUpg0YR3ENOpUEtC6Ld0OtNZ+lLp5CmfYgdQjKGgv/2U7IUEmEm567
qu7JADFHqP1jeMsaAzN2Ed5hK+/PptE6d/Z8YxnoFu3ybkxiZyaKdRckmCf8f2gtpZXKozExrfh5
fNc08U5vWbIt9y0PUxEq/DHu8v2yuezQY/kBtt6++nmYi5LKbcr8BvOmc5fVQXPjKW398wDIMkzN
kvH959M0plvv2wlT3/KgZUfXxcMmzaIAywVPtNwn2mIg7DrOj8umKgNnV8QVagidbBw/tJ89lnSn
3kcEsGw24xhtIdXoh2XTTcunlnbXLWaq4AGH+q5pO/u5GkMMbP69GBLrQusCBH+of0eGpe8TWbGk
We5bbuK4aM54rrAtc6w+leYumGR1bFXxghYY67kfGBuhe8l9Pxb2rWW8ddQWMM4QV3EEY4bldd5Z
yjK9161Y3+h0h7bLfT92BNWLORritGyBUrRv/eJtOXy5J7aFfmTS+ufnSbJSRxXRalvpKoWRtG1e
QjxUP56DxQVy7Xp6wfziraVPZzqh9S/mASiG9/rwcysIfmwtY9UA5eLnPvWXrT8etwxyfxy5PI6e
U/9g9PSq5wHwjyN//L153wzc+W8e5w8h6sewP4b9mF5wNqYXOw3uu3xUB3As6eXn/ctvP+6rBxpm
PcoGDv95dyEZ6VfLdjOp9yxEmE8+wyXI7fKy/LbcNPUIU8XIOgLE/rkjEHo8/GnbcuNDqYf5VdKT
Q/njaX4+g2q0cSuSmd03P/9yszwXkwK1+vTLf/zjv96H/ww/ytsyG8Oy+AW34m0JT6v57ZMjPv1S
/bj7+O23Ty7qRt/xLc8wdR0TqS0c9r+/3sdFyNHi/xR6GwXJUPnvemLYztchGPArzEsvtZF1qz/Z
6LqfRgxo/L4s1qiL+cON4aQ4xZFevATzlDmap9H5PKHGZvboU/q7Spe5dmEoxQUGee1yyHLj5bW3
LiR633qlxb3PRIWQgGwXJql1LSfb/HGTT+LaYmi9ojfMZw0tybpGlV/tNRF2q5/HLTvouRGgWcYg
k6uYoqhdHOrC6y92kQ+X5Tfzj9/mIyCnFEzj0J1GLE0ugSGObdyVd1WMlDawxj9t+YV+tCN/3P37
T940/vLJ25bn64J0Gdc0+QfgC/H++smDNhwIMLFTwrqkTisWw/CgpmhfIdY8Yqhz7/uph6U2yvy9
79JblVny888jAs2atkNnAPgIg+pqNGjAxsOQlWtiBN+AjITn0SyjB1vPSRue9y6byw0K4beRYLJz
ZOnRw8/HFz3suHUqxJven/792zWsf3m7lm56ruF4cJdAZMz7//RFywMjH7vQCQ9tx4gFD37dj0pF
2y4T/gUdNYxquiJyvkmnsLlZ7leIbgo7o4fCGnC8YrI5XpWIMVdmaJhIfOgpU+xkAPzT9s/9S2uD
AIHlnfzHX86ZZjmH3stqlHEYtX/b/Mf+o7x+zT+a/5of9cdRf33MPx7LnJ9/e8glfpdlQ/v570f9
5Xn567+/us1r+/qXjW3Rxu14133I8f6j6bL2n+f+fOT/dOcvH8uzPI7Vx2+f3suOXhrPBtyj+PT7
rnmsEC7f0D/Glvn5f985fxK/fbr+qF6zfzn+47Vpf/vkeb8aKJ/4rgvfNG3f5Jn6j2WP/qvumA5e
ZccwdFc3GZ8KaFnRb59M/VfLNE3PdzjApwvsf/qlwdjBLsP51bRw71G0JUsDyLHx6Z/v+/cx78c/
7L8fAxHe/uW7qRnCcjkRLftvg18CD5JTIZEHFAXyDkwY9SvaiMdeImzGRVxm8cpvFY663lXi89Dp
UAoN2Wh7JO4mTmnc2NsATPQhjkaGHvpku5rIrjNCVdThhJK+9WanWG25AhxdkqiPLMKfi0aNKIoe
pWFfTzBpdNd9L2btDV3g5joqsSPBQzCeoaCVF0uYiFK7friAxAofpqyYtuEk9I+0L/1NYo2YvKSe
ugezjFNSUfIYlruXXnNtaYBTVbUPCVTa2a3vuOKdeRp1kDzL3iZ7SF6MJJX21ilNB79V7oHpoCOB
+dPBquhJrbiyC9O6Kgy/unLS2oCCZnXPfSRAMBglrowWKitqWbg8KEt8neQ7gAHq3pgGK1t36Jdx
b8oSjg/VlnoFLjgGi9INCJ7iVFyTH+be40WhHZMT5PTU5W6Wr61Sgkm1InP6qsq2JRxQw8yRZXmM
/zSth61uOd7eoMB0Hys3fzYHQwqalOF4Tqy8+5ZOxOgIJ0e3FmIdXsdhOG4zZWi3WCnEsU4mDzu5
qL+OQ0XnJfYTtGiu0DN7bQvkfdiW4s5fDZY77JQYjRcL5xbh8GXTbjy0iF9Dnyy1lVGSAOjHaXWv
osFheNaV3MCtSo1VCFB83FICcl38cO2AGbNGBrAyQkFVxMaH+cqaBtjrGPptv7aUQFpm9Nmz1Wfd
fdoW8i6w0QuiQLMJdNZTs93KGEdYnPXUTdsUbQGCPnmuLC1019pQaSyfJ7+Dl1WmlJihgV6RPRHu
M2H15TYzzVLsIpbd1RqnAdweTSpAj5Yw9HXq+/6X3NXRsre1+1GHOf66lEBslk6OmgEUlpOacCNL
YlnVNDCLbfjcV6HpO/tAmOYNwK8OVH1h067IbHrfuR/gF+50eXLSyorXY9W7b2COrS8xj7okkd+8
pX0AaciP7fziBm3qrtvegAVBDFtMD0TWuJXxAxJHYTTjqQ1jbVsJXD2rprPBTecVHB9LwmVDhi0r
GGNFT6c4C04D2jOy+ooEhGTcmyLDfjX2u8ys8amHkVbuarPFIR3rMzpicqgoxKaod5lv6Ftq8FFJ
FJQLVkSThqWvvVG3nlkXQ2y2K9uBBBMmRJaSgxbZK192aUVcg042jae6F4//xKHQLDVhdxyqu9JK
uLBFtaxOvQHt7U7zYR658VDfyN62H0kpjpHs1158amXuXw+BZVXb1JJ9t22GAlOG64UiQMDft99d
aZBFLGmhrwykwdNqTseYu6Y+COCqn0rSTUOmW+BwaOtuScIov/VUHgGWDrHYkeoxPPoKfavfTIZ9
LOOZ8RoXjv+MFK9u8GN4yYwMs/07Z0pkv+sYmhNaQ4Y2bAeyRVlJZaWPNqvE3WJFyhxJcGFRZtod
J6UTIQTDFhwjjFRD1H3UXZbq6HNM8zWmqfpUpJ18KZ2cgAKM/Ne143rjqh4M5x6FN+5VZOBYySAV
PlZhXbIETNVuUlpVnhtM5VfC1iXuBQDADGd2md7otcXiNtTK+EYbNS/dTlgOo6NkrEV3Qp74sUtH
XhJlnFJsaruUj8Ioyo9Yb+WX1vS8Oyyy5okui/duUfX53MI0ezddYC6roOgwwYSmljswCtR0qmNF
6cLNdIO09VqhaFe5Gs6OjTN/TzJUhwMmiCea6ZoTiXXnCZLREoPgRsyV0/QucqW0o6+71rNnJeKk
8roC6+IY7g1XDv2iSTP9IhuzPhRmBpuyiBRpRbasGCkcu8o3Uek10XF0teEVOq6GuwNXEeQ+Q5jo
KLO47Tc2tpBi7dkiPAWpX4MyRGsEDjFV0wT6rlGnLlGgcGKEiSm6poAmE5J8nA4TYUvoobLAPqYl
Zr+NA1kbi1dWvKRtHteHYPC1s+0kfrZRdDlx4+m1y8jgVgjUQovv0iq0RbzHFGVqe7OzMesD0MRJ
OJrIHCSEDEuRAmBbDKTlZNdfOvxlX22zopPkigbuvZRXka6lz/DxQJPyTd6iXXPf8Ck1r+Hgmy9O
6ZR7BzQHnr1opnPYZeu9Zr6vHoSQlstymGvEJnGbymLJPCKtxr85dwrixn4pLAwNcdsxViBn1GiL
1HHwRgnbMq5rj+UDckA5fFNdxhnU5iMrLfzLH4ISC768Mp+tSo2zSysn/z46mn7xhr58xIhuQjOI
Rxo7KIYZMzJanaTv+l9dQ4wXGRTlq91YWLUbJ5YPE0Z2feM3kbUhvMDa2D6Wgm2iqYILReU478LH
j47xxhK36IyhXAE/VWBQp668r0PlAiztnKPUMRuJMIEFGjrj05TU1VsN7rhd5XBS94lvwrruYHCw
bNdxAiYdrGEMPF7NETIqAGDh8NzWrhi2pShINOJr4K40mkGbrKKYr0IrutGG0XkgONPfOZBj6YqW
szEWYd1rgpruCA9iOMk28U6lGcZbr53EA61t2jy8dcy+HYi5KtUveRtpN9RWMRTRqE2o+GvVt9GS
dDkKXyD9kGAkWpmEF9sB9tFnYUrSQazfu4miqd979kRWZ0EDDr83cSzY2ADojhPAoBJm2w4NRv4l
dCCkiJjmfeNVBqUTPz3YyBiuYtdx9hGJAM5a0rEdtppbDlTHw8rAjiUVX3uua8Nu6IvuPbLG5tqc
wTKAX3KEjV3xhPx8JnnRYvveGyDdVqrwBKJXxOZmY2Mytr1Q+6oLzX3ukrrfDjV0mLyY0R1T6puo
iHwQhKJ2DrbOkg0UwmC1OIWi4WJT4Szw6lri3PFl3kUa3fkRaQKGCi/+ihBE+5gKD0eTqQ/aPiJP
+mCkLl5vYjXNzehgN7NTTLJ2FU07gD+IkIo2NV6GXAx3peiyLeFJ5TXUi+BGhi5GhAabSkAyCkAz
FLquVU27rBPpRQhogKbfN2c+E/2c5rp3jGGuzNgakIgJ4EPyPzBEicwad4joql1XdvZXd+z8M7oB
XlNHhmBlBrG+xrsr1YnOtIfThskMRkND2fW9gnP6IqPEvXZU0B1Z/+OKKDX/vvSmAu5n19m3xCHj
121TgJVzuIG8EPeU3fSitE6ClOcXn+rzeJU2tp4cAHxCOqjLsrhLpK4Xz47pRZ9JG6hJiNOr/Huo
VeYeOpNx0EvK2vD7qnSWR4pUhyDsR7A7LUlkI3j0beAHI//XtJ1ySJaY2NY2msnb3q3G6WRWKRcV
w6lplxOoXDH0Mc0PVxnYwmK7CGB7y8jPqoUOl5YO5FDN0/SD0kVD77aFoxCp9D6OGoHHVNBJcFV4
rKt0uBCuh+lftDgbVnXlqc9VUKvjkIX9LoxtT9vYWDzumhSdL1qTFiK872ju/Cqy26AnvmRsYwZG
AEhBeLZUz0UBX4Jd0tDtScAcEDYdM0wcJ6ROM/ykkzVuZa+FdR011Km7Ng/vE70GKVsMNAy4MqFu
ivV0jTW+aN8kM7QYSVvgGngb9QbXsB+2xHkp3YdlbozKwj3a25+7qrGfuar3khFg7K86q+MCGZAi
oXSNAqcjAxaLrQXqbjRRpImatCVHNh90Dqzz1DXtbpARXe7KsZ5yq0vvXVXgVMamCRMSdIf1xQth
B8+he5fara2DG3raTc839IRm2XzCQB/uRCxDcOZUz15MSGjxpuwE4EQLM/wBkkih3+JRavT7Wlrd
vZ+UfA3dFgJH23lXvjOCMLItBRMlCWD6mhMcH59khYd0cKrglpYkqh+TiOWoieCOxCNWkJqJLe1l
h16fAje2UrPnUYsHDUM+4RtPBpcx2G5DlX3xbdO6Jx1Pe5bBhL6iAEVRhU27JSKv4SxPSLTMTWd8
lkjuzr3lw9LXCE08ocoBL5qZ+lpxapzHhjjZXQe14EWPPP95SrHhCgjIfC9l6tyH0Hvbox85uL0n
N4/3ox1jfUudMoVsak84JuEmPpLaSAxyJeKjbYvg2OQtPQ/Nhe3t1mm+YTEar6GbmjcFSDsgYYL1
TUpkT4MI9XGMwoBaOsla6EQd3MWBk34ZqonkdpPvxjoBgIhJ2sgITUbOna4qxPhqnXZNd4mtqr+g
Fg0vNbCN6lDWgm+UGVkKix6j2oqJhXVhiCfl0I3s5LHpCOnAgxe7F8B+4B4SY7DOmP+rE4395JIS
FQEhxWa2p7uSJuWYfvf6Fs6erPs3EnqZu0WDutFYFL3aBDOsNVYr2caUYvTgk1fuoyozv9/4C4Y2
4/Lw6vSTy9uyoCiUecP1UwfNCHFAIcTaGUBInkdP4uGIWFVeRqnUq50K4y7JBOawVHjWzimS/kvi
lS76aa4S29BL5U0UlEF+U6m4M9ZKUxqw0QwE4VRh9zQ0P7p2G83ceMlAboQR5jsSn5oDkEHIAKU7
3RoYf3CxmeFRl4xas1Bs+FET/l8VuP4Htav/Vw3s/8PSlWHZ/650tepkGhevv+xem/LPFazlYT8q
WMavc4mWGjlFLMe2dYNi1I8Klmb/agvPFz6Raa5jCs+kivR7CUvYv+qegTxVWL7l2rpP3ev3EpbP
EwpByd23cfTZVL7+NyUsmKhzufhnIZ+5vecK2/Q9nxdnUGh1/1pfTYxMaWlqrDvbfx9ieFasx2fS
MZDGlssKYDmm3hG9nE1Y6meQaGknxJPX+oxNZsTZF8BrLiIn3NS6c9BbdfGdOCBjxzpxTcko2LDG
Mazmm5XGb7aZk0vh4eYfUS9SZsGB6SuFRdkf0pMrl2e/YpH8Zvg50scGAApqZbEJ7e7ZSlWLCHG2
+QRckSAFa7eIX5/MAiGvRDO0J7Tn24j2e22bLh7yWp3wHJJ2Zj9UxnRy3Vasg4TrYYlqC8Nx/Jia
tg5lIMLoKqFCu8WM5TATputIwsd8DBhXTnakjdfVo6gA6FgDc2ALFcYQ9LipoGJSosKzVfhvQ8+l
npeC4XCwicAYWF653o6ppk9y2BVpGM+W4mLoeOVrEmSfY4d36ajrMjb4gM3mhov8JcyxrNVDUF2M
IrhPvG43TNImExwUtUqd7Oiknyu8OELF4knBBsdrWSfrJg3ydaV5Pu5B7RQkGhofoIUrnTL1usvM
a8qA/cnLIfHoo3OJdVBL7vjSiBpgBZnAKS66qBz8fea4Rz0VJbMj5e2dRgKsMi9MQpxv1Og6Lbj3
6TpuYFLFay6nFACYpPXpuJ76aCUcqnlJ1eycrldM7GJAiYj8iSrBNO2Z3kEPWooNrBQOffjdoUSC
ALc7GDpL9+khL1oq9REfRoyg5Nposuc+EQRsNAfkwc5GBcPWaI2JeYzxhgPp0looa2npwKC26D35
4Tq0LfJNMucQJ/a3oSnPrYBDSHn5sUOasWfZ+Bb3+nhIFFQgNKjaptbUbapN8GxaqkOFZPEcB8xM
SqutCN/0vweVsclJsw39itWmzjdopEJIX5t1AAtUf1NL42WSDi7SqLmKgkcQwcNOTJWzk1zscXFD
2mgsNCeCqckXh5ntfJ3Xw4HYo6z47Bo52kPSPQOI08AO73C2XIZM245APQjSdoneoO6AczIECZW9
VDkIKCqI774JOHQMh6du9hBElfec6NpZqBEcsRU1MEW7tV0Ur4XfzCDU/AqTe7WlcFTfRJXaUez+
DtyUrpw9oM/NIsS8Td2yzLnnrcbgdxHQl8JiXkEliHxpuD9eyes2k43Tp4pTjEm+md1TfWtXthCP
Opd5Kglop/q+nScBgPbMLWBM/SrMDdqadvliJ/VLn2cFeI2I5SfziWkwnZWym4A8iOxhaEGot4H+
LAIxrwLxUyfICVnKBw1nQqeutOnUmnV05ciaRo5VPyutiNZNT8moKcFOeXGzCwkxBWZuweB0G3QM
ZbYDwgZH3bzR8FLM7qlb5CLxXg0Q1FZEunAqhZIsSAJsHdZ6NMaoLCdRCwyyu56BjI1hg5ALkLXG
5SmV+aOkyrj1m32ZZ8bVctPYjrbFsP3SNv5n1BdAuknp3VRWwmREh6hiUJfcerWzgVghN4YitAZP
yyKfv5tyW79SFuo2JqyUntvx4NbFY82gvcHnuYMa+Yofmyi1zn8mnG4l0sjduo2+15l+kI+UJ4TK
3HZtjSYMwODBT+3rxgGDYl2COazJNPJu0zTVXFDg3jZwL/BvwBo4iLWj8dxxOboy7d4DzOU1V7l5
TKKhBwBrMn+yWnUCiJYkbX/VNC7RNmDrV2mX1VAN6bTaRhvuLC3/AjEjWrXUVLcCaAza/qJmogqg
AJb/ugL7s8lcZOqil8/m6CTHoY4xu5E6Y/WYnul44mxIu1vpiWLDLCbeJBNmwQbxw2DwzJIQoE5U
j5jH+FhKM1j7Rv/WlzZochQioBXW8aS/Tp7+GVAFBJ5/xkklpX3RHdzUTuE9RzE5bbJX9tb33PdG
04Mt6H78JSnZPtJ0BHLz4iuXNXJmKkVThnrDFkWWRJyZfBRlFO44taY7HfXMZuxgzlgIXcp83NMV
Olch+m5VJd9R/GHQt2R3VcYJNwQO7bIieIpwmJ6FnattYLXnFscEszIKaO5jFQFlLU0DBgyQ4KMx
2ldpIb8nYYeutunHo++WchP7LHGNvu23bVN8OHMMdk/h2PDtbq87L0L04YGwHTxmTTWjD/D0yabe
WF3uHarEEWs/7RlJAb3oiU5ZYjDfe4ndC7jpDRyWZJ1ZPn/PC/w1lv8ph95Mh/0jNey7MreNK6MY
7ymbUqmur4oJry6FCWAKjQKhDZ4eD6i519TEkJmjbdPAZKXGYRFRd8TsVfIGhyNaAZKMVmXIyUpi
6tZGTkVrPovXlJrMtdMmEK1ZtbC+fyZniPL0zWiSZ9h65m1vnzAkb1ObpSZt7GPQDF/HZva5FHA4
fUwUQfkVSgZk/BZ++gTnzzw7Ayw+CiNHMjjdbRiTcdzJ9uy5+tEkY4rAiekEq50LeFZdTaClMqYn
reYdIDJdZ5q9d/i/rsVoUWPsxvyUV+07evSHDEP/yQlj1ksmLfA+qRnygQS3Mv7sD7bYI6H/Gmut
vXFSLAEOkljMz8O6wSay1ZLplpL3dLAd68Ic8WtdAlZ0Ztc235xaAwMZeS8tOodBkdyQefRwNAcc
6cBpTAUlp95jjtuKMRPFfblysCPvIxW9Z37lEBMSRXOC6S6SV67wWC+UX4YA0WFajzvsAN429YJd
BPfZwXZExQftHBqCzVjI9FKlagbYFteVrZ0d3QR3TjknlN2LVojPuWqm1YBOc9UKcpvpPlznDvET
ml6t6dVp+zTMwTO2+2jyzlPjUg3hfO3kE9W8oyBnJ4Z9zTLYa7c0BmhNPOS2/WXKhVznZgl1zXPW
qmrKlRrFtZYbYIky4zChw7e05raVPV+uiPxOh1LvKpbNt9oeToJvYeO7D6UbvMKZ5wJVnod+j57+
5Nf2vi97irdjyXxhVqBUwuSyMd57dS5vfcKHNiOfoFGjZjRss14BHI32VvxosFRfw3vzdxR7uoOn
SB5wTcdY6bJ5cKHjbnTK2pPsx7OTt+Z8RYYFMIBiwaba7pORxBpfyHY9GAWoCctftdXwXpdg94SX
v3Wi3w3Qfk9TL8S1ji9q26SNzyW8VzuhaHjakE6I5B62SVPwZrXuxs70FzEStOjI/N6qy/CgkX3a
y7FkLgv0WZm1ta0N5rlNVkfXjq7SgydtXFZBeYZivUkQjF0CCOnAPY2qJosiOZdlpF8vNxRD31yz
UDi1GSxSitKz95bCy4wZcgic9RKsDPU4XWlDVIJ6NotrkYUFSTq0FK3Hsos/m/EgbpP7NsKl5goj
gY3vbcf4RUsBQsXSvKXS/dSOljjUtDVIpgiarQhCgv586psDF/O0NnfmBDkkM9trVhWnyIm9awbs
LxOD415WxtluiHCYrcEmFcyt3wIGlKGDrmWU9Q2Tpl2ZuaxXUxvakbkVfTRedWVPoHkEqzYMCO9M
XVz8Y6eba8OIOXvnuEw36uQan13Lil1j6nFnaMZ0qBkHNj5yylUAL7ko8+DKKaZhjSHVXKlYcX1d
l6OhGAEmMPeWJzczWc4k/fSWrImOmchGWswzNCVuoFdv+gr5OSIUDGQ+GPtCUrLJ27haK2MdFZST
tKilXdj0u8BX5HI4Z9WRi9Y1z+An1baglbfyaQdEmnEUE6dB5XjvTDjyrWsHch+VTPyGg+9nV2lE
XWGIg4hOafKVOL9sG/MiJNPflQ2glXzFrxC29nqEDQh0J3lwudxavq4fyZUTG01KmPvEGUFP4E1a
VKGtof9SN+NGgtBZj2PyzbGtB2rLGzA5dPEiZtHeKLblYNxbqngI6GZQ0xoxdFE8WaXUKUjkPqgu
PCkTsnoqYa8rl/+MYz9EDiYYmo4Pdk13Ps2MTeiW97hKspVMLWPV1d/8ftjPgV25pOmeMPfbKdjA
28SPjrCyyJIGiRIIcTXWcH2agLoldcbtFOtPYJSS3Qi4xUwooySWe4r4FDJdeyhFuGlB1KdGSYLl
FMZrVc+pqp46JkX2lsaBszbTTDElz28E/zmytO6lW0XbyTIejFz/Sk2V6hie9xFxgMZcdf7AioOe
808apttYJdWulxMa3PowcJ44NksdEFgDvT//LmhQVQX2sxyKY637t8nEVMeYOUtQBHxQfDAvCGyp
Q07lAPZJDikzKZ9HPT/R1Xc4IdC5M0m4UlzscuB79MqxjbBC2U8k+bhecW9kXo59dVwTi0nIi4w4
uV04QVN33zFLMWIKtbnsKBX2X2OTj2TkaxVSE1jjDT1V5D74sO/XPdfOpskOs4p7lONTXWSHdAi+
RH344btkzVPfq4nS8AksWHN96IGMPQGxfCMv8snTwWq1TCkaPbxjjLrXWBtx4arXU6auJR0AppXm
lgnAGTxpQieTa0IYZKfB+iD8YS9ABoXJ+KalOdyPgPc50XhYOVl50QMfLgZ6VrtGkWqln7XqRZ3H
EVaWK06RFSDeV+X/5eg8liNFoij6RUQAid0WlFfJ+w0h13iXkCTw9XNqNprF9Kg1Jch85t5zvxmX
Oc36XfriCYpRvW9ZRCbOu2Hlb06q9m2HRMMK551cdiaRG/BrB3fDuL5AS5PdchriYrg+ssvewq0N
co3j/UXo/lcRrR0VgrzKMh8OVnq7sgzERxa68ZhXp3XGs2ySPljANWKF/ZnqlLlGm27DyQNK6jz5
Wp04uv8tMzb5wDwUo/jJuuJlpndpRltsBJjpa34zH1ZKqlgHB559vn1jVk+eG/56iFr2YoXKiOR0
N4ML3ZhotjYGD3ONY6KrIsedkJE4j1DN1LbW7Ifd+tN0kHIX0wmR0VygvjmbDhxWT6tgs8z3k7F+
clJzbAcu5gtr3JIGCiqc656l8tlr6UdlNT5m6IC3Y31AScgY016NDfIFckoLg5E/6VfZmj/koJPY
+l58Xa8EidiHq2K10PygBZ9vVSD5YPf9mCchAOiSROXpgyPXP8BouCH8B2F9vgDFZ4gQBsmTTK7y
TiwYWw7eM3BseBcn5mY/1lWzm/X1xhztz3C0HpnFYpa2zpWGVhdauHSLWh/NVb3hRuZ5qhjuqCYO
pPdpO0lcJAo1BkTINH+Z0+BoSVRY124ebnbDCHl69Nyl3Sd9Epve/JjB6o4E7LeokOLM6FmGZHLw
y7idjSQ/TWkspvRpacz8oM31y2rnfWn24m6Zf+SYiBv6TAKa/vFEd+fRHmJXfdT+dFqR6xBOqm/l
5HFJWCUJZ5hVN9J1XhRk3ySdwfuqVcAVQmk26asOCLrrkiOcsQiC8KRl7toOp0MVFO+6DtvbQna8
K2wLvSp3XmBpAWVFv3pLSfSuO2KKkrGAGssGcCcyce84XHZ22MhjloSS4yW/rIt/DyjlITNZzmup
D4794BBjc0vQuYTERBCKBp86pgzLEqzeb1BbnmYhH9uhMA7EaO17238tmx9r0gc/82GiDKdqVJeE
RIANZhGxa4fmgL6NFW7HoZ8h06ZWJ3W1Fn/gtUXsI/GLLfePnVWNXIXRE8XxIsQtG4BbXa1n6bcE
yRYkIjDX2Fgu8WKzxZSBBplURhQy/VMv1fd49RlQXpAsXF+8zr/N8eJyj+Zvq6NwAy6PoDbv4cbe
taP9z6ZvZT3L55GG897QSAGg0/ml/oGR9OIULC7V9Z1wieoh+BO4/MLeDXqCbf7ZS/vqpfZ5TORN
4pEl2o3tk0U0Tz254jEw39sGnHeXhrGtTJO1hklyS9PfNVi/NmYld0ZOu4C8Jzl41XASwpKQlEix
dSda07pbyrPTtumdaTKpchbX+SbLEPABtS7YwnNjlNQHBVqBiWCY+zVPh5M1VtVuTOHjIwQ8IzaF
TDuxtw0r/sogSIvnHmldTEd626dQtokX/mXX3x2nDKFDxl3fGR1yYxNDAEoBXwKYsEp+cc3AqA7K
AVqW9nFQaXZsGlbPCmkgjpI/BoyweFnDN9/lCJWbXOp4sbzHQvkPjnfbjeG/Vc1nY5xPWTDMeKjC
+zY0d56ugX/rMzOYp7GE46jd/CZMl1PV2duZBtwEaahS+Q+iBCASYE1homa0LdZvS4xsuLTO1nJB
qdjoo5CPceRYcqv8laiiOcipPn9U6X/OASedYmLbZgCuUls/VJUuj51B5NQZbuW3P7rU/sRllGXo
bJmE/Q9ExWvhTQCB2PMY5RAT3o1zch2PrlDD1qFTL618y4yGCYFnAocyHxqzMyMIYM7GqeaP1mIb
36My3ASK8aGydXfg8bwbPJDEZX0yk5s6GINjN027Atv1wWvTIz9FH9mTxZwOcocwEwIaK8o3gCM8
GFXPkI17gM2yw5saWkf0QaDVfUjkRJcQNrYw7RpwsuW5JJstHAjiwYpyWDxauuvkau30/EgG39uw
qJyIO2bu7sD0UIsXNYek/2bpHWkYvDKr3FsERvc5qZSJVGe/Ccc9fQeSllqThehlJNfjvd+JhBWp
O3T71Tx6mWtFbdZxIwqK+Gk20bLAIGE0A1/J49VJStolkiwPjL//OZl/75kul36h70qYekwv7vp8
qN9FrbO9qB0o3ME44Jddj1ZS7eeab2PVH6ka/BjetIGnaV+zO7TXadoHjr4z3FLyl3tI51R+9Iu0
PFgJM5008YlPuk7N1qU7pmQcRGtBACsqDjDiNOFs9HImm8BQCPvcG8hEzuGEFAOrBvVPL0NeaPG9
ts5zERrWnQVElQ+JqCwts5j3J2Bi1JNB7bXPTVB9TQ5GuqAhRbEfTOuSBCI7BxWuFZZ0P8zSnUfB
sKRPMrjwgUhfsV18qNzfZIgPe5CyHq+3m+UyWrNKRGbIB111Tnro6s49lMzG555pOZIoBt5G+TBP
7vKAr/M4udVXUqXvox2ur6F36oWx1fmUfwaBBBuMfei2CYJ/jhyyLT6JYRuY1bHOl5UUuQHUE2Es
YV39tdUMg9Fx7BghThQoqFmFyv8CW51VYpYfSgY65kVj59oyzZP9U7Ia/AaycNyNgdcdGcGBNllh
jlo8Umj1Dcg0WJJNtZyKdhn2dIz09uCG80abJwM1G1BIZK5grJNt7ch3DJkN6MO8OSVO6+4TyOK1
TSr6pm2yMhYQ06648vaE1sI/JAxqPDud6eMtL04q8lfWubF4c8G69zMGsW7Ihw1jKrldQNBspn7k
AFFxycogSpze3AX9k9F5ctc5NIsTIp8taRMr/7bi6QSa2tobz2YGUC7Wp62MT6LDHxAMwnHyOoZW
bB98Xx8D9wr9qu8K8CRxmCOdrLprQLCE2CeHVzcMz+FGd4ju0GSLqLIo3QmZj62UCGx4s5IsvfrR
85zfzJvfifKI/QYRQ5eFcwyTh76mYUUgtD66eXqaMQT2Tf0M6rHaihnnfEU79tib6ksvwRs7cQAS
SFuJthrizJ/NyMzJHldMYSeXG9IvEz9e4AQG5tid3D3lvBVXDsJk9gUcAjnp0msGVWi8KtoQ/44s
y2EJVDK4yp/p1dMKKcGcxIRzIFQXs95WBudnnraI6KcP8kOWj5A8ETr5w7R2t0kmykPPySl7Vdxp
dDOTxfLpmiQ4jN6/gsViM2gG6G3Tsi+xOA3Jm7N82R2JWn+wGOqx5WsPkgiLqPGvPSaEstImElUj
jmLUq7CfoyBQoNqypnkHBG8cnNB9QZWbXPCj/QHe0HssUktUeJBuWZTGE0j5Zs2CvYa/0jcY+9dk
+CidLScAPTYKfvIjjFh57j8sK9WBPEgmp9fZd5CY2xwFW0TUMXYb0V+4i5qolOXA9XxVFQesR71Q
PmihiBtMJPu6nHCN8OIYvnFkhPGg1nBCkQ0CLXfJJDArR0AyBSxAeaWud8m+yj1nn3aIZIqgP5mV
+K6vJ0IiePy6IoxExv5wTYlZTQv5IMZsjNaZsZSorNif/HfJOQPDiNohQ4wzTf+QxD9Z0LfDeSZk
yfW6eB2HKVYDVtAhd6Mc74GLDIrZB3Hh9UI+Nk3jDz6uB6uDQLXW4O0LIm8S35BRBYtgV1rTNa/m
ESs7ER2F3CetIOm4ZwQwz4DZ0r/CuTa53Ag1RNBRjO5u7BmO4v3Zo0mnwtUs5kqk0Egu+En7MHL7
RMMFRv6VD+a2LJTcpiWVoptm3JL8M2Pm6A3O33QY2SK1bRKywJl+Egu6LEJBPObip3DoNenz/1wg
4rzICA3DhhTufFzFdjJrALIivQc8W144Ti9VAKXGWLmWFs3wJ6PY21Co/GSjfb25x+qcM6zqcPtv
U0pbBuRZnAdI5kqtfqm+2CRIAWCvXk+j0YeMMEwvNgbEjmsvnsaVK6XAYs4kS71YQWDdtORiT8Va
3iamvOBveG2zUG3LRPyugh/OK/3wpJnVeJCl3UoeCPZp42n847PNWBvO6a5mpQVnw/zJZH2vKi/c
uu0gj6YLE42FV1+K4XuuGw5Mfxqf2W49d+gRNp7gNlAZMW2Z4DN2BNZ4YgKfkNnx/12Dp/an+tod
lJs670C/5KelywjZTEDMkp/DVWIQ6aNW0k9b86pAXZhzK97wbYBbTSeqvJHXpyCvtWZ66UCJuX4h
Vy/ZBWHyO8P8Km1qIKdnsimE/PYs86usljNmaTCPE+2W6xcxcXJ3ZJZf3e/BQdidSYDg22jd20uo
d243UNqZkpCHyfLBfpBs6i4WRvy0AsU+feYlo0ZKSr7QEp9DRXU5+ujIABde8rKCZFlwdNjk1kfo
bg+uH4SRnyVfpCnRWilXsTJbeMoD92HtlNrosUk2aIsI0Ko66KAjPgHMTt9T78rTUGhKunGIWdL8
6XJFXm4WALqNf90MmSZ0yFiHMh2rGrkPnAJ4i+UesqUgAMAMCSKCn+AW5tvkLwFaPEEt2kxv0hX5
zogcL1miaRjqPb8GeyifVUsco+k+OIv6J0phQheFxS98dp0z7zM41Gj0SVDUpJ08SleS5NmzUSUr
5iIEQx9RcMwHV1roOhHJVbY/LU/+zdjW9YWp94fNhqRTHStP3S0U0OzcfE3RmCCwfncD+6KhImwT
l0mnTu2YdEzmwtQFtyC9otQUNPQNlWeOqTjpWnhRbf02mjZ7G+66bSYSuLfjlfpdbSuNQa5rgPVw
LhnL1Jz6hFAz4gkOPvtGhK7d2Tdd2vZy8MbT8msHRnFyQwNqkcgQ+4nq2KfBpmtJT7ID3CDSUkwd
AUuP1OLI1CdFC2aXd01Y/kNUT5SAqR7GoHxLy8Jm6AiT217s8YBCwgRBtvdVSQ2uGO+h0gaWcV2f
a1gOW+GzH7eRKahrgz4ATIG/W2bHWdtl7Jt9Hq3DCrKa29/tkLmi9TystmBoCJMmklBDxsZvEXcs
6UlT+i7dON1dlaLRaHJvNEOv+KMQTWAPrhFSXhjo5rPlW+s+8KH4hXwu9gxYnFUQrgoNTtZmdmF6
P/0wZxf4YF0WAOPywxt4Qm+N6oxNKRi0ughe4lloJ8oHIqu0ZXLTsarcOghCWfW0mzFlCp/fZP3k
Qj4+XivYkyIslCjZqd9atd0c0tF7MjPjOiTlokAYvAXQxrMJy2prJmwuav9zdTFHOBXzk6aH9du1
95NfFk//f5H9gkGbvbCbDmjfs+LGrEfnptTi7OE83gFh+Z2Wkpkpn/Mm0/P4YFcuyDxTS+a1BLk7
umQdOdyWpTyNRUZ2ucPGlkWbtbO0w16DNe+IWeCc98keRLcZ2bUb7rDyEOlm9rCthzB2p768tH52
zFb+475w9L52/RKuDpu48LOz/GQHIqhjYZnVD/9/MUz2dNZJrJl5DlaPGRWhRa5FmA0RtWe70VNk
Gnm/S5QBjzhvZeTphDFvPd23Ev03KpFui+fKQoW+7CuFLgiH5F2IVvQpF3VP/5qqqElVFXH0d49p
jXaSF/Mh9fQzkdxcpSDQSC6S5ZMzmY96pncUJa7xUpBqYKHBuU7ThFmGt15e3QRUYoQACMJIJ/WC
cGbbFvIjX3RwxkfbxfiUTj6kT+hN/a1XD82+bUu1GXkWpFHY26JbzY3djO5+7VBuhwwcTZHrg6lZ
7TpjUNNEK8Q8xnRr9SJ9MDTg2gAZxt62JiIaoXeA/WVCFP6URj6cXNNyGb707KgcfldK0j8hL0d+
tcyMBKyEhAJF6nBAAoN/JRM7lr93C+XdFqsUURkM054HZ31km+FHUB1ovsNNbTkYOWYkMStLh0iZ
fOtg3gUWvru6KsTWdgi84ge6UWp1LlllP04z6yTfaM/zkorYzi3Q+2J8BN9E6M680C2UYnmcpTaO
JEAdQl/fz9gB79CmRmsHDGJNrZwfHfoQGb5M/9dmq7HOR0WVD5SJ3I9FWDMemL05Tr2ty2eDA5Is
BG8fNmAhfIt0DNdbrtUDgKqFqRNOp6csaOWL7O/7SZ5IWg92zIQ/ZmsQm1niIsXAII5+jlmoZK0+
NWzUlybdm7YLX6L0Ao7zlIClsHx0Bpr9pSi97dCfxjYoL5xsIMUIamyVNxE9Z752HluU1sAbVy08
8im1b2xyBNaEEWRNTQ2KRhW2SjvsklSPF4OlZjzQrWxqenjirc9Mc6IFiQKZtzxDAAzZnU03kMYz
Blg0K40jSCMSMKVdbb2j7/1qswU7Z2HhluyG4ByEOTYS+mqz6GVc2ZW+ZSW50SF78mEp3mpmunG5
iqg3nSoOnDHZNL7xrEzXjDnA5KZfivfRU9ZOs9tk/RWRPMdVU9HXeko8gdxHQuN+g3R67ZCIE2HP
Msf2Z/yOtrcBkIXtaaAUyBz/H+amj5y7dQPbuYnpqCKnNPwjaWr+NWhzt9pre9BuQxh9Uexaf4HS
4aMIlHO2nxrj0fI7ZsZ2wFua9Eyi3YmCdD3WfctJmN05tVax1fB8XA2NrQsNtPabnV+aYgvfoNwE
VWbsrAKhnl1A7KbVCyg8rfoUrH8isIdj3nllHGqMeKXcWkIz+gjskOERgwSqP8TDvrWDCk3c9Jhj
3UfpaY/yfiikHZVz+24tbrhPDdAxsNccL+0jozPT2DD9/mxR5S5AqbdGR0afL1Pm1/Afto1pnGcP
swcw6Kv8B+Jcds66CohM+ZokgbNxk6zb9ALdei0PK78xytvqqNA6QqV9qio2sZ1EzaMlBg1H8ZA4
Xe5HvtM+kClGXZjdQ63kF7YWb9ZMZEPdfueezejO3VUWJZMvku8qXIaDRlxxQLFK9y57fBxF8UUJ
/+LNy3y3pNOlA2AbWDn9rUcarmlar+whQDaWO5tG4tkJX+t0HRG0F/q+bcDfkGPoYAkjAaAo7IOD
8IV1mIfUsTpmObJqL2P4jig/ZL0Gvdfl46N2VEaffqAZ67cB7JBdY7P/1NdvR5wrdqyhfqx46UK+
YdGAYl8zEsGlIngTuUJENCtzW+xbh7xkTgfZuN02tSZ4h1skzCZ0e8BttdbDdvQYAY7K2Y+WjWWH
/EfWnU3M0AkJjyx2JLHdirG8JoegW019yV/uEjIiH7PEeR2kQ1PXcsJmnEfULQq3iF2T7rEcJsft
d8KCnZCSFMF62uY9LkjcSxtkakl2k7KWrvrpkTqQ6DBRzBElAK16MVaRP7lfUajL/ghj9ZY/QCuG
V/oY5CEjnPG9TuDMt0Gl2OB+pw0/WlliQx/91yDv1m3BMDRqSr4QPf9FHU4LM1TH0h52oXZ+8yFs
DxZ2vMGvrShI54gsegzp17tTHpeW/S2Y5BR4c2HtbYKZQuOFucKXjxMTnJT3NzsL5dcVGYVozKF8
Goum2Kcev3ykGOTrhjgYO6QDE/ipQRUHXiqSAoaO6btJiJJYiufQJ7ad5zxIpuem4ieb5/GrFcFz
W2iPQpE3kAuVfT5KTo5GMmVI44gIFLEmZgYoNNUG7voWrrFzzsL0QapJnsmeWEEAVmQ6Jxj9cTFZ
JCC9lg6zhRBIZ7jIKsbCxUaYZp4X+o5chRIbHYt04yPIZ/Y67RKejKL6hFUpNl3HMD/X6H5rf1wP
SUfUrYUdfTuMjRvx7G7J0Zt+9GTjuiCwFUc+Kq+PrE/fh2JtMG1hFyiLhnFRUfOwcq/AKuAPu+OH
U1f1GQFd3NU5EZL21MWuwxvorH7khDrd9jhE0ZKSuVckRM2v2TW8jlowWmavIIWcnD7Fan/brvZT
mE/EMdkt7IM6wTNXkn4XGJCVgumQquCaaxZq7qV+Z9Y+aWarc59Kp4kRc+u+Ye1t5SWTBNt7yeeJ
cL4unpQDqMknTzNZ150L3XZTcz0x8WdSV9XN2ehyMp3KEZ8I6Xqr95yN7vtodic1TnY8imRAWtp8
V2QJhbyZU31CX/U8lPPZzIiSHDSHI7hAKuuKw1rxmjDvh0/lBdXrjOIvZheJdiyg+qvqve36ny3M
194zG/Qqlc2lQryrwbSwHjH/2ms2HRYs/F1wXQetcRKGT4lmK60KSfTpzH4BprQXrWOwcowTYVUJ
SX74vF+rARGJI8xNxzTnziTmp1b6ZyDP8ropSpBfGFwQeX/v+OFLh2HNq4rmhrqGcVXbOrH1MnRo
N2WG1EA0SCVUAJ8f6nd1XnlTNx2NXGVDIqb+OFQCyl1y24Gh2jSuhcA5RWE1B96fE2Z+nJuS74SD
fNsXJrPINkOrPpr7MUV+3iJ9rYOdJXoAs5OdgoKcS86WmgRd3ufFr/8f4MaIdFMwBeRCTxqqOiLz
Ryhn/TbsjIkVYIf6xNeR8DLK96nNduPcqYcG0EU9gljmJqk2uKDZVfG2Mmn55y3pP0byVAao21Ee
FrtJE8/UfU924Z0c6RIDmVVbVkctCjFjvxCHJFJLRMYw/pYKwmKGnypVLgKbQVzDhO4cVvfA3Kvj
1fHImYaG2lXU4kT5XORckeH1RZSsJnkH327v4fHUOdK/gMewZy+4oaxpd7rIPrzc+um8Qm9D3ZOY
ivaKCRkWL+jCjXkZyNzCVFzG9Iq1fJmnJJZCvNoyw1ZJ+kS4+MuB2i4m3tTfB2N6Nd3fJYSZbQen
YYsoktMy4264Bk7aPnv6hE2Uqhx0aCG9Mu5o1vm0fovCnJG7N0tf/QKlIJm4gLdkPcwp68QyIzEY
3HeER0+fUujltCG0+CxpGbCSkp3X6rQWIPqCBLSXdp8kaVJxk3BnSC+l/O4+mSrjW2wBakAcC3wK
bwqY4Kr0OELtmHZm4zyaC9ExXp6hhcqw8Ov8EcD3i0v1by3Y9ina8/ILjOKbylizWl7+xOhljae+
CDbTdL0dl+CM9WWI/HVCULh6HMLBG2ygxzVsnszaOKRChhR+yz0SstgTvLmGa6P0QEA0dQni6PJl
0eWMj6refGn0Gpmj7xvFSZ63XFpasohoPC9ublPbvm8sV0fJiOJ08qs+4tAmwGo0eDdD45wySgnI
g4rgF+wXDgK7rn+TXh5wlumW3trIbLKrvQpFr/WFZgwnQM0iunrzuuVkANQYWqQns/lASbxvJAnd
riGPYbDeBuSDbEJzvSQ5VdDQDlGAFB83On8hgd1Mcd0pO7ncAMLpt0tADabwUlK0qWI3qv5fudp/
i9tvOsZKrHVSDBRL+MeLVl3zhEnXyAkFGw+MRsaonCoklO53tjg/y7w+UEe9Zml3Qye1acr0fV15
0YNpjbI2/1e57jHwmB9xdChERX3rcc8kD6mvXuXM43IZu+HFzKoHK9lUpX3D3P7R9tzvUFuIVMhY
C4z+OZcMXFgseGn56/szxRxTfierLy3U7U1neq+5Rx7gyrLQDiNiTlg0GScE3nct+6YZX9zBUx0j
LYLQzPzY2t5NXpUdv+uZ9vyPpriMC2MBLgNSqpkkyzuPZFGq7qj8zSb3gbEjTwlnrlcwE0mzNM7s
+ohqN2U0XbF2VnWGojq0bt3Me0dIyuIndGLVo95z8/zQ2saN7lzJfiS4R/pgbf1l+WNZ9pzrJr3p
p2XnVyREM1x7InBniq629E0//U0l/YK05lfPWI6J1d8LLtxdgFKhXLw4DZ1p5wAq7ac5DoPhdWoY
ZU4sNEF/okJsS3kDsG/bVrzF4Hp3VeYc51q8tYVzcUX6yOjmqia1T0UZd5W+F2G/bAqX6XhoYycx
o4bbfDswpFhlv9WgC4syT2OnmatzgFoslIzuWa51DCc7Td1HwZLP/J8PbHATf605afAvEq0Az6YP
Dq5e2vMyYxcl8Aysg/3mSWXuc5/hAAEUmEbybZmT+6Nt8ozcpApiB33YvVUDWF36Y1O7+V6MNjyB
1Lm1E9Zy82JVGC8LfveqtqFEoyaF4glHhfAjr4Q85Pr72bhfTRE+s+arkCWT4mebFZ7S7N4k5eWU
lFLedWZNtKdPWzVmHf6FAUUV8w9Xu3jgcucNoy7OUe2qyMmn6jxo9IBF8DnMMClbYVo7MwO2Dljt
UWXOZy79c+P6TxQZ42Hq6k1QPluLdzvNRX5orHfNADOWLqY2w9EY3qaa0JfAMl+IKUZGiok2xV1P
8VfsgIRcUI/e8SDtsorWsVPm06xWxqLjB1k/Y8z32usmuJhMSKEtkGtOCA+j3/7ihCRF1PAT4o+h
9781qxlpekSmEvu7GZW4yVr8KsnEnt8mmg3p6WWxnDpO5fCGR0wzKRD1+f8v+Jw8dlYlVImRboY0
RR6QNI3maqGCeXPFQHjINXwSTnrhfsIt4t8Z1XOwVlvgCRNtwHCR7fIG4r/Eq4Z0lQUbWyKKJNbN
KJHFjbUU8s5paPuSKUgZQ6yQi2qapcW8gEf4lBAHeWvZimXZAd+42Fh2d5q9ErZQrn4TMe89SWwY
d1AdMmHIGTNHiNMId1Bnml0E9Y37SyjOFnvAZjHyX9zuCBpKtgs2iM7etk/GlMu9l6ZPE4EM6J70
r3AqZtH0NRzGv5ijPzpd78J8vaVu3zGwYFPMNtyyKsKjqHYK94vNeEw9cjAyNLDSeiLAiyn3ALeL
RvtU6fAmT3FdLCp56no7wotz3dqtxA2pgfe357FEdJ3Q+JEBijQ1ZL1VY7YL0bHtuwGnIagn+AFo
4GzJur0rKbnztd01o/hylupxKvwEyxO/IwN8VRoQ6JFUxMCrTSfT3eLidzZngrv9qoy85KrldBm4
2sgdk9rbMzbDjZB84L+6RZ94A0AJWI8f8canhXoMxu4maNkxp136lnj9uxHkr7S9nWHuA3t+EOvw
TNjZsc2mZ206BDJytIVuhfLXajmvPSpSLcuDKZubxjE0QiL2Kr1L0SNPZY080KvcFyJCN9r6ntCt
TyhXCHH+MU3/c2RjgNTQONA97kXFjBRSsUGCarfNBvtWVsVXjrN+Z5R6ov4gkVjbgokqGwS3X5y7
JKt/DIMor2V9I22bgZC5PhLrKJh7bhLTVtvU5nOfrYrELabgKN45AFNEQijXkFLgSchxthdDeCG9
OWWqUq2nwmaY3HIGqRo60NTouIPsXVVXoV7mEIsqaUNKUMubiRRqXmJ/y0b+m+fnYNvqRU3hm5oC
oAmesVPrlJxM512yB7U9g1Kma3ZGjRvBDRa0Bf5yMX0rHkJ5k0oa+6ls0EKTOZfVaBEcq3vIkTZX
JMNi36mnDZu+Vy87O91yk6XeGXQKqeA85+1qscdq8I+hNJ0SyXqILT0X/3IcMjQGxRP50u+E6V5c
eDFY/liNdO1vAU1Mjd7d9VFPVOFEOFAq+hnrjesxCY2vYEK8jip+oyCf43a/zwjXo6S5JF1lbkwr
v8v5YcfiioyQ43sRav4TTeZ7c9NzuSANJYzW5ojI9IDMjzV+kzSwwSaOr4SzyAo0+6fyuz+Lu5Sc
rXQ90HH+zJ7+QHOcKZTpcx9eGRvmpZTQjpXBcVqidMCHxupXsqLqPxrWvGWI9nrIOTvbdode4j4Y
7KeMPG2JvI6pw22dlJEFS+TOR7uSzmeNTYaHgsll2jHhizuXEx8wtrkjy+nV1fTb6fy05sD9Chuf
RoUmm+j6dauR7LbOQGO0zMlGBuOjH0680rIKN6xOd3WnCIZk2B3lMODrjLt0SG8ds9h6gMQOHr4K
Kpnf1F7ACRmUiLVRHAU5ya6f3hLdtDW86WXqUK1BZ3wZOwLihvnr6vdsS+xb3SyACFTfohrGKJTE
P3dgTiiP13dDciUACdjiNq+2Hg1gPHoBqU18MvXVIzyjVCn+vPXq4UMggZhkfw1jG8qujDjJwf/h
nCswlGDtrKMF4psOvANPCCwt9gVdMm4HS2PxpFCgskZfBftZfxs28AOPBDHXRXKZX41fOgz4u98s
t6UULOaPpJGk6AZbj6KMmn7jD3I9lG15qJv+qSG62u8xYqUwaogcy74Amh0cw2KCWp7ceXwjfVJs
JAFkU/fo2NOpk4g1aaZnzR8Dm4ROOHYWcuyTyfhKhP+RMBWLbVN84A49zK7qDoZJ2t4qvqxs+vQy
PDys7L7gpF/CBiuvbbO6DEgdcPIB6NecP8OuqG8ChyV7Eui9L5tXIIf9FPzzQnK33QDY17Vsz0xx
N6rlRigT6wNKwkW+FnAzCNN5Jbbv0OkFepipYzUj3UmgOjR8irVmgeFOBE4B2faYj2TTP3PK1w1X
J7JbPPg6O/hzcQvHjiKuJTfDKhCA4w4vsvS2hxqcLCQcD/XFrqwn6rG/0Gifa3SxbsFAxkvGAyYH
lCf8rJkCMi0NeH7lkzE6iKzsV9ecPvTkR3nd9XvfHNODmV0kMBx8TCyI5XTXC1iXGY1dYTMPN1z3
yWdQzJLLihzLOv/vHM3T/l8GFQ2NR/7ImOIfZ7VXT+aWBc0PXpGS+ZgqtobdlbuVqjq3QRKq66NN
ffWb8mZ0/J2bpsFzTqDBdbqI5tsaMQQvbIpqDDHXYX2biG8LqmCkM8bbGTL4KJN63iXyG3vsjeEP
bK2E/eZT7pOka1CxG1FQZltSde2b0UXeMYTrgWRnyIAMXjeavVZ5BTiZBRHqDTqdsAo/TZZrg/k5
rTz/wilPIl3ifFDfaVn9c2xxtBUyZxzbUdLG9Txv1/Qvtf9j77yW48bSLf0q5wWggNnABm7TGyZN
kkxSvEGkKBLeezz9fGDVqaZ4RGq6Yy5mIiaiy3RJYibMdv+/1rcC6zt+FX9RWcqRQXwwmap2Uaxx
EDbdqaTasaDQfKl1tnRD9V2UqJZIScAsjziaHsu8LjnZB+Dp8F1x+MY4YRFhzWYF+EtBHCH5kY+K
LDd6Gb3oIjy3HtmtyJEDG+YdZ4YqyQ0KDy2tMn3YmUEzo9m0EeZ4JzzSiNKfbhfso/AhrK8gU040
oPwHU9Q9StcHUimXjUtuQ9K9ZhOeCbs32wcktJ43RXAGobJvyvh6tAt4S80ayluy1Qg48wPEFl1O
wzutrQEbcjgdNay5HOTZ7x9g2rzQbQJm2CYoLZehUYBOkknP9aXqQqBXJBgUs75xlpxqzbi70/zw
OiNQaw5HtbhgqXJWil5sBzStMovbJbkJiE1EjYDI07jDQCuDjCTBAJFbP5qIGaziVE7vjKUj9A0D
VNeuszGGbht1S6/vKkK7d1HmH8DgbNUKxEM9jhu1eRr74aLw7Z3rd1PoNFF/XfRTqeQqE95Sn2zM
jZMgkKHjMBMO3JwglBittL7CW58sbAyc87C1DAqN1IuynB2Hw2ZsbijjaztW2SLre32OCTydh3CN
lkKr8znknBtt1LvVaI7+XlcTNNQQ9DALLZsQAZGd53ILeSGcHWQW2FuTGNJ5CBiBlc8JcGRrc9Wy
2dd25nrRW0SFK0VFv9cPf+Ku8i66zrlqZHBVwE12neylDXETyQr1QmLjcKT3NG+qoV+LSJxoR1Ln
99hRO731XIPjXJR4hetKp9CTEJrJM4pp5SN4A/fRgvmjTB0ZDt1WxFBzKus4pNyBtmhNQhXdW2Gz
rRVa6S6SAlXqQAURijyvcugTqaHjawVoN4vLSlJ1axHqNf6msxqSrlQITUqHOrW0y+fE8m50hicG
Fz/aUXda6Ua3ymmPsjdjlQnFTsE2RDiDWmPbN67LeCMK5ki3fQ0i80FxDTo9r2Zo6svklGMGniex
RqXHaXgBwKmywQId0qGAtmQ9h4WrcIyr514dKBTN7UfLoInvUsxEk/fkJdG5sHT0aXYLRum75Y5U
DtWQNFI00BlJdQTS3+ZmcSrKSFvqRXpfZR6qCWmj55bwQqczmFECYGgpvRs4bEoLNVpCDlqZnRv2
abHBQgXlCIGNfhQuvD03JVXK1Y5dWrdLhXmry9x8Vk0Fls63N1bKSGVuXieNqi87OgfgSg5gtYEd
gBwCVWA8W3ocLSh8/cyScMMmM1p3lApgmFIRJZnQXBn5AEiUFi1X+L3UPdrNQ+Sss3C4rylobitD
uexH+yqvq+fCse/GDAdYJIkSSjN8BO2IYrBpzAd6vjpHaZBYuNaOSBya9NF2E+8xdnWcGADNoZtA
oD1qlBJnIAeL+yzimyAgw/4ulQIfhxat2yYtVpyX8Lqx0yrdhBNUHanbru7ydel7O9tF0Wcn0lyx
Ts8UQQ5lldPKs5tQW3YjncUgYmEz6B1rdNN6mIpL1SoeBJlHK3PwnxH9Le26eHgjBf2fhiV9Cvr+
hR/+/xBSSdO/RCrtzul/Hc7Dy68E8enP/MVTUuQ3R3c0zTFtC3CSaauAv/8GKjnfVGmBVIKoZNOC
1jRQRn8DlaT2TbPAKEnbBMZkoKL8B6gk1W82xXQ4S5ah2UhoxL8DVDIkX+09T2n68cK2OVhqpJhY
tvGBDZ72RV1SayYgySx+KhO5caRawd47PFSMhQXYXchJbK7LQlToodnQ0FpBVtE9GDHHeF0cypTK
BDXSO7tKnty8RP1TQB/WroqI1OPAG5c2mmqzpYHDKU5Z+uLoelhgqhxPZ6MOQIsuIXUTh+C/Rg64
Py99As6JNv2mc6OJoHvHaeUYKvXONaPXUg8voXtSVB5uNQsZVZg3BDj5r65D/ySyhWDWqFdNRbSo
MFD5KDCnmWXrx6x4Fmutdu48oz/aSrUbdSrEJdwf0ZBi5gj65IAu2dmFCpEK6pKj5NGAmI2GAqFH
0MRHpEM4h+tDIkxjHcasYG4/RlsoucYyMFAcZJpFL2hKl7CpR4NUguTB2rvMWpRYbNLygx1k+SHO
UZe3qe+QC1/TCo+kCTZieCBNeKn2FrZou3+UOdnJpmuQA9nTupfVASEzzaCcb92J6IfvvbBBXliW
99qW3UNk0qQxs/RIxN2cY8Fa6TOunqiCOftTUsvS5JRqnbl3IlRMvt1vx06UOHUGCptGf2+CW7jQ
HRU0QHnM0RLj3QVFi695abKYg6gr9OUwsqetbSwNg81mukzTfedqZIjVyf1IqXrthONjZpg/qQjA
azb0ayuOJM62Af6OHeESVcZNDVLRYBEuWvFT504sij550ssGaERzq2jjPQ4KoEY1fzPdqJ31+6qm
SuA7nBn07AK2PMee9m6MlAVFfCRwqhMsw/4hnhSRfuFfOFiA54UNVwos75EN6HM+gFfyUankB2xy
oK3wFMW2hywzu3DwzczYFhpeA+TROdlJP0+8n1SlN0bXPugR+HCPlWtOgN9slIKKO4r2hdEvW12L
FmA2TMzdKRrRssVJSck5QCo7CdqONVrqRQJIC7EtkBgwO6tQBjlUdXNjWyOnfVZlPBJ+NzwbLaLD
VlWvDc1VsQ3uZI8XSuhhMm9JMV7QX7u0wI8tC6M9DRgUZ0mmB8uhEQSyJ+qqE4Iqm4JnEs6Vjf2j
pPpomhxN1Wp2UYc5DIvCuu2h6iyUhEtBF1iuCCzejhVwElgqcpP1HHI89Vh7kLVi0W9NQrI3g+qc
CBR/yFpkgKM6cVbC/ESl6iIYnbtQfxMZOpTv3OKmsvg9efrcqO2VZELQHYtitw+MPQG0uA5BJ+Sx
9qgYyVM4BQmDGQ3gk3q7XNpsDc4u8oV55OBcwEWyHAHPgUnFGK8EzRGuOX50zVxNf/WYvqlBEbKJ
qG4S14UowgUOflS7uTFecJgBs5vdtGLUdhL/4R7f0gZ6irFu1QaAABGXRhTQ/9SSp6b2XiV5n9Kr
r0wRX5Mx++xM4kkcUskMztAtTMV4XiTo8dISsaYJaRvAlrhOC5XaQEUlxbQKZwZQlpgTBZUZuIXK
y5Ola5Fz4Lb+uahMYxVQUK1QzrvOudVja4YyHFSVyO+6tk5wFVH9QXpxXZclpUBfvYf4pSJbYGYb
RHPBOD6isKG8nSsvaSc2vjfcU/zE7k4nrTcn/gX79dA9OzjhlxCgbXCn5W0g5NkLBLUpkPCDmxaL
XKKYzNRiJlC5UC8DFYFQrQB1qYtZv9OiGPoQIihUFMiSWSF2cNE2wnWpUt6LAeXzKLiO0khf+vRM
+YoiHjFUaBkYa2r85GQMWB3/TuanjwRQtHM3x4gX5N+Dwrb/A5Tj/97WA4AG//sYQ/LL7uTTH/R/
IfFR08n4+DysZHdOzsHz+T3s8e1P/PfmxPqm0alxNEO1SSuZ9gZ/702k/c2w2JqYlmWZf29A/hv2
aH8zdUxF/JrQVdux+QZV9pZXoslvUpXAZWzVdBiY6r8Fe9Smrcc71COSM1U1SVeA9WmZlpRTstDz
+Z/MJtIIqqDk8L2i53Q1GubGtS9FmH1nW8GB1WeAbIe0PrayIYidHgEq+G7GCIWo3V0i62GJyukL
v7uB1399/PskqWkv9/FbIR0HYQ+hiusUEDLffyulgY/e2zJc0Yy9FSxomJESXV7GUt0PeX80hHe2
mvA1tIKDE9/0FYlP5nCml3iiondyg5g4EbSohem94ss4CxcMT8+mCqAXDZYYGAQ+N1p7m6+/ODEn
v/nmbEvYMmqqpVvWlJH17n5Gg6qpGD3DFV2WcSns4im2IhDM6MMS+hZLaDP0x/znSCW9u0zIbIzN
HA8+SPH20gsIxXP6A4SHBRXVWVsZe13mV1HjPHaace0DrqVSuchreTEEwDE7g+lYeVC0nKQ9aFbJ
m9mKgEOJGmuZ9OlJCPdEjnK/6Cbd42TyrUbvjvV13eXdqu48e+GYyHc6dmEgofGhhBx3uVHqhJ6N
BVV8RdzE7s5t4oNSczKnrl2E+Y6u6K1OKmCWrwZaZLVl7bx+gXiI89S29zAL9eqP1pMLVYzWzLO9
R1VBdhGmzSVWR0ECLctJeopqsdVqAfQRZk24qL2dLiTCX5rrvpgTtIEQgmJdwauX+DDuTB3YUikA
zXjjcG/GJB80sUsgyfQ7RB+/FgXLtovqBETa3GqqA9nzd5Cj46VCsXXwlRoEHe921iRPvSigwhBd
AAH8koSHqxBhPurSR1Nls51op7xST5msIEWMUHgMsfPU5ii6EUIQhR8rZ1lG/2L9zLV9pycEMjam
ucGZUBcujuDRArlYsLNoRrT5A43zRHo/Kz09N6JY2eGVVlqbqm73AZeBCZYcDqds10pZlxvbptQ4
9IMLc7AlF6TkUJwAEQu7+lyFnOAtC/Jw4DyA7biQZv3kR7a5oaDSjaToBgEXkHrB1s20p7wjVtMQ
Ay6tLkeTTBShQrGCZn0ylxb6mTbp922n3qdvVJFA2WiRoc1N+SyRRVFZ5Gdxs7EickyvK9pWnuzg
1qjDdyHZy1EQYbA55qaukxfH6wh0c65lDbsdvP2SKLn2IJ0TpY0ZdVB/bZdtsYDy/8K/wNCLXwrL
dGYkAwNl03tiXEhFoT+ecNEaw8PV+gsV4GBJFYL9Pk/Zzqi52EH8WiJDRnRxTFTUIA6BNIt2ulJ6
KmDTvSVRkkTkKGvH8fdyyIK1By4vo04PrQqggeKz823Z4a3wo92liAc8x83XRcwPa1xj4wZduQnD
TJm7/pAtoKgffR+LO6Kl+ZgFyO5i3kJ7LClZduO8xZuybNK956XpEpbPSZT1KdcaFHiYAkZZQHAr
1e+jSYc3y3kV8wFJut/zi152ncvQWfeexMVGjWbV1pz2YNiu2kwSmGKlFgEcc5oQV3ULGHQYT1nM
i2x7KZ2Setkm3wn/Q+ZR4+fxw+rKj1FsjWVDkYd8PFtYUMUbrqS3yhsnlQ92ivIPrfXkYWeUl2VE
8dO57FQqaE7KH7O64dQZ0UOEor7NOVkG+JZmxQ85hs2y9abfoUTnaBzgviEkGgTNtCjFnt7HOi2+
4FCb4RVD8gi+/UQiHeewSh7ImiCjFWfKKjEOtNWQuBD56iu8uB5btz7qlwycfQlRiKjiZGkr2mnE
q7EBU9TO0/4URldeCSqq0ZmhoJsjA9DooOhs/tAcop5PaKGBhFq5JoG3inlVpsnZ852fHkpD2L1c
QtCUKC6GcsYL0tvrMCLpGUkrQ0HaAYQboonp7ScmvzcySa4KnQGkBZ3WcgA95dAoayQPp/Kj1xHl
jh/gCVU6NE3CcU+BaH06lWJO2BTtJjnR8Jzi0R8IGWQpksV4SiOOzDAgUAeMe+YMnh+FKiug3Bto
3clPN0bFo8Vz6M6MqMHbxJeIevABhc6q4HHhhVndERtzTV5TAirHfNFK8tRGBlCNiWIWluoB0O51
Dlx2pvHjARg2R9/hAfaQUHPB28zjZNOs7UmyIQlY0VeFq6jzt3mVsKFn2tUdh31KZDW2Xy63p3Hf
tnxCFE91iBBMMkHnlHVJDtdpC4ShhTSxw07C94MAWaDKJuk3i9hST7edbJcD8hbYUUZ3JMDmaHQD
+Lb6mCUtXcnLES4lfCZ6dIae4dxM6gM9yetxqI/TOp/11VFnZdIVl0K890OLh5MdW5diVE+OETwT
JTbPOr4ZDNJ8xfbeqRTM125Eb7N+oKq8BVeZLjn1ntwEN4xo9V1t4iQNeWVrh2QdH1ulp/ITPLtr
11kDg/nFy51D73BHoValu7Daq5HdLvpkvNd8uhx+Ylx0SBrdgBalXzKQiHc4pXHxbJIA7RnRWeun
1kSTnNnr0YSK+pNWeGeh6qvQoCOaDKxbPEGgRYsYqnU/Ikmt9eFOJSGdZyWMbVR6a8UBa4AiWp+w
qUtbhUOgs8ma40EC7Gdra07vm07Ka4CWLlgqu0brJXYhpm5YqTz+oSFI2AOV/PZ6jAbK9SSB0Vnj
MhtBki6DrZ5ekV5j8q2nboOPiaxKd9A98gVGQ2/t+AbHaiWexx77CjjF67hSD3XIuJNZhpc/DqiX
66vSy1+UabZEo4uqkB9Y57yEby+EkbGO5gp407BcqgJxJeU3kIxNwUmdMe3mVb5SWthQak9zNaTQ
R3+ogSHG55Ked26H/MiHbZSCRwKfjfbN2ynPRKA+qsrx7YPVYqrD6xCVMvyJvMMyjs9GZVwmgftE
AXihF+Rox2bHWAoGeE3dDK0x7eoM9yS7lGRGEAiasZG5qXGvUCo4rLKvrsK29+0Z9GFxH6OKCKYN
B4dmVIvxC0j/4NJzXiS/f45grJhJx73okDYrZmovCju5lgAzLSM4Bz4v+fQv2ZgMi6wsmZV5kaJ0
ehh1r6+xAzTITGathqeZstspQQc9GyyqDaGSgwMxfiZS8eZVmFtLBGQzl9j1bVXVqONyP0Qi1y1F
OEikvagB+hDi/8RLM8rvLtLWVVZOOv20y7ZY3kwSLylV6c3WU1iANNT7Wqgr60CoGeUSDStM7G8o
vlFly3rckTFcaR38sSY4uXrs/umrvJL0MMQ5zjd2/jzZ+NaDdMcxm+sbnPHGdwCgeiD5FlTlkOLm
LvI+IIvIBY5qa75abfMEpbDelC1517E4RoyQtWspFwMEWQx7ZGvQ/HcwIs8VA8BjGaJaIqUQOcSa
FDvOLNM7L2ksr7oIYGTGU/SkXE9rj17aMYIoQd+2KvPVyEheYYCGQlMhiT/TCUI5NZYoHuJuTf1/
WCQOb5ARPwSTAy2LVSJcGhepVlxkC7WXP8Vz41UvTBrMzz1Tmx7yxDhO8LQodCCYEKsssqNZh+8O
cYeJBj46ux7f8G0wdkNy7oZiH6X1q9FoeD90d5uJkukxZrXQna0Td68GznEyZzHi9+FZCvqzSmTf
SdJe7Khj0PFSi5pFSzXkc40taHB5FimKv3ldrxJ4a9SvcG2ZPfGEvouLHcd/ZB0pSxWzgPQ39LKM
vQi8Fvr9fVph7+hQuKJKMK7Ddnxk6F77HXAZwd6D9cMGoMabSt+RFxMdTJGioHrbo5KaDjFtvO+B
DYI4ZAZNR8RSuBkMym/OaCOXjbeDweAPzIi3k84nEXGrfG0GBRK+8DWahrJbEp+kWglpSFy1QUbN
Qr4hZtJ4pY7Gtg/yW7IRaGHZHlhvhfBlWmsc8LgzAVP7oDv90vFadWF2D/q0gpJFlC/j4NT3BZbW
8boKHJTsZb9oAg1rSGPTbXQ5P6He1uMUjcSAFAr1erawoRwuLbuZo4tJiY2P8CPleKrQPOUFT7xn
xoYDNS4hAM4o1D+8/TQVkBmAhAj9BGugE9Y6chCUeLH5YLsY6AR0+LCZvmqFrsIJ2ycaVsh/cibt
3GcTZccmasbA3pOGRLZimGBfvHrbCNuhjWgRKw7RbojlOCzgiWT2OfhkgcwCx3utUOwtIie/dqKC
Fh/NtkUeene+p9xZZMv1KYuxJQSjyeFtFcoBeWsDdCWiKtrqBy8JH70a1aoTK0f0RYtIDc5ey4nG
ENlEud2Lgf9jMVOwqxluW9L9UPDZGF2Cs2CBc816x1pIF4Ma8MIGljEIuAQeKkVF4RTgqPGFD3Bq
5ka8CIpkc1PF4ZI1LRbDnjvHRqB6RKpO65bXaPrbCPgd68Udkl/uy/Rf2kbTVoolx4XsH/uWlQq6
LtPnwMHXfSDriBkQoMECHj22vAnSy/lt3qmdvSj1F/rrEp+hg8Aj5r/0qFOITs3gb8sHVeWwSyu1
X2I+QKCN1xw84tRYYbOQZLlzVSuAGoioWY0ozecxRvchahaxNVQLCRkyiqFraI2gHJfxuVXfDbsa
Z3sicfTAT9vCclk1AVkIgxVrq7IWe2o/9oUfiwUr5HXfCX8uHd3ce8p4N0FAqkAWazxT+cpL2jsz
AIjhxLU50yo6pkOEpzTLtUXrEC5qp8E6aFWQcDZAOjvvHx0SUnHWtoie9cHgyM+6gmTkTgTePikU
ALLYZ74ufWi/q9nQgDMETTgwCm+hIu8qH7EigVnoUbhKGqqqWv4wuN0CkgnXH/LuZJ7yUNlUyn2v
7ld41db5GJ2TKAHuo/cAtugNZC0vxNvX+v891T8kLEtKZp/XLFfnOIrP6c//2lbTP6r3xcvpT/5d
uzSpNWqCyqVQNUvT8B7/U7y0tG+CeiFBMepfRc2/K5eKqX5zHAs2BJVFw6A8SQXs79IlZplvWBYJ
byb6SJVC15x/p6+qT7XJf9Uu/4patkmSN36tsVlmhgWN1W8zQOmM4FWwAbGMVY4FmX+kJsOdAUzp
pUNc+6zaBy2obgrrRhorYsDmHXEVBOAysaMBuKRd4CfHdzfzN/XLt4bu777Zh2oqNl3PI2gq3uT9
Jc4NFhaPIPUVwatrMJZQelh9efktLD9QHjRivwrCMxE4AZe06MZkxDqE/cpyYRTjMIvgYGPXSftL
vT8Rh8cB40BWwjxDnGw6LyVGArfZ9drPHjuuaq5HpEV/vBjx2W3+UMqsx8YExRDFAPDEvanpK1tH
oeJDX/dVcITVMYYtq0Ml7AM4PA3ow8qD+4MloqxsHwTngNhjvHbFuJGqWLNFntwp8SydHo5HU4np
HwhbF8MgFTkttIgsuyr6gXpWm/lDeJEPPf6dmp6fm1ssHT61FoCXh2bE5Nf0I7b7pDkbg/K9rIIf
GHrfpMCw4Lxs+/UDnerNv3ue6q9vmhtbCJu8IN5weryuhbMaIgOEBU9A6gZU4u6QBuPCCZ3D15/3
a1X+nzfbnL7HuznUtc0Op7oG3TDs1iaxsdPtNcFMMZhWX3+E/F1QOaPHnMKf3n1GmZI/KwmV3ni2
+OF6JQR3Ua4iMyewopu2kobyXWPzO4emuR89zmqZ92QWqIfyXhxI6qMSH/+w8+AH1aZrt0iupjfX
KeDkudieiStVVINjLLrKlEhaMoW/U/u4xzyMLMA7B1Rnpp+qj87C05otJ6tzl4bXRF6vtC659YrS
uFKbB91E+c+edJM59iad3mykDHvdaijkDAGhQOG9XeXPUa1thlgecEDjO6u2Wo6TPPRWZGouxz6D
sYF0OZd3YqSHPCLbKSrryieckk4iAG5himXS+g+mnl62hHbr7CGUTKw0j61IAAM5rZ8IF7wu+vzn
H+7/718p80O2VlmxlCNZBr8PicYU+t5LkqsU1FhVpDdxHd5//TG/rsr/epM+SE6qBGVVRVrOpjGL
tUELGo84zvfkDwPD+GRkmNPnvnuLfBuJKHk+0Ya4riVZItu8U340QXhlSlSARjrcUDhJZo5jr7Wu
hnKRwlUfu0MxJPhavBNUsukOU8geGm87jtF3hRqO4egr2SfFMrbKSxoah1oMpHrYtP+7eFsNyrqs
ITXHWrGBxXYmU3rXkFiABGaZyfoi1u0rha1bo3knJcqnqJxu9vX9/Ox6p9H07nrbTACgrk2u1zWO
TNGqopFkCoTXmidZeOlXRyb2rz/qQ2/uX8/uw/omDCMkrJ0RCuzLejSFzFYWup60B8oEindRDPie
Q2jwiDUm8XM2FMe8i8o1gfPQBiEMkxk4+TdVvYJ354m/9lQ0aL2X7HfL2ycrgvlheStTt7GEx7ub
E7gWViTNI5LcSaW56KtxEZawgXucyR0Ioz40bmp/ONRWtScdZ0tQ7zJu4eX38oKpe1Gl+B+cynnw
oeEofrcfodVg6tvXyXg3lvFl3ttXg7R22LNW9uBvgn7AGMZZ1uws/T98qB9WOLsqEwAmY7RxhYsy
KJ/xmuEscKpbvShulTi50klBgP8ZXn39aD+b3z+sJ3EUdpIqf7gZGs6fvUZtLG6q55gMcwLRwj88
p0nc9rtl62P7lN5IBvhQDzektdiIuVNMGvGxMCbtO7WmtK4XgIaeprGIx+MpQFaUtsojyzgLc9cv
iG9Y1GQnlZF5/PrCf00W/OeVFh8WHeH1kVvyBTaNRGsCO2Mb+GiNsKVNcviSga1X1h8u/7Or/zDD
aqYNrk3peKoyOwWNdu/IYhNQxSwIMsBw8Idh+smzFNN/fzcjaIM2uG3JJU1TAcEU16BY1LkLJ8wc
6ON8fd/Macz/ZgcyhU++/xQlpa6RW4Q1C6/ayyK6hYT7EAzIYdCZ/9C8OHmofCW+BdlHglo3eriV
7WZpta031/RhXJoygHlRgp+xnW6TBv3WEPBYiS0DzrLsbXqyveivDEvikzGXHZgAohnvGZ8b6o4/
k8HaGTA3g6bZd0Xtrqvcqbahpd8MaXHjWD1nfFyDxAN2c60YtwgQL0FXPVhuejsYvViJCdKYVySv
KNVKNJQywbM1BuNM9as1nMezFaKGto0/PBb9s8f/YaaOQ2zF6DBJ2ci9WYcjgYkZli4nA9M5mu5J
wvm2CBbuS2vv+eoy9x/A8oPPmfeof9tixXa7yA78nT/YyZIyOA0511y3RjVD+QIY9+7rhzsdiX77
cKeH/u4Vkp0bgmuy0s1Yh0vT6iEQgTkWcuU5Jnoo/yHBFuVArTAIP4rG66G9K+PbqriocmR/AymE
gXVLPFCCOIh4u1x/occCDE3DrBPvRH6DQXcmNXC6KrZgGjw48pmF5R9u9Sd7jLeDw7uv75q9bxBx
nW1CM11herxxS6h+pv/969vz2Y//MDv3JXqE1s2yDTlby7KRN24RPlV2sv76x2tvY+h3Y+vjbIw9
yrIQJWwCA2MG2JUnXe1wr/gPZc8oyEv9umkTYJb2VRWCUVEaXvRQQZ5Q22SFE7nMTIaZNTCo73Tt
ySsHmhqlfpdU9i7VkNDjQDOXaGqXTjw+SijuOBnduR9CnzG87kerxC96HB+KkoSFvrN2uFA2OTF8
qQXzuGI/6kvgz6TI5HP6c5SipEHQHUktWGM1yo1kou3L2Lou3faMYIYQYme46VIcCEDN6O4WfDvF
0W/hs93BrION3CpY14cdvoUHzYxPYmA3LoCEwkV8RT8I0YloiVVvm2c5ioXtUP4u8cRTFjvgLqQD
Rkim4m4x260SIC5UouHCuFjUsLcuI5gaCiF0uB3v0desQkXDkaBSTUxeZUQhlwpcptdbOfUAAtXd
tIOzLjJCqYDz0G/oFwkmNZ/GOpVkEtFKjzN0ZDdPAUj1ItS/q/BLQuJvZkpL7KGjXLRKdRVFyJk5
kg5OvnVC7xR6DpolbeNU2jIp4WVjmLABaGCT8bEKeABdyTBTlFvVcu5NB74UraKwCpeDBNAwRv3R
NGuiZuKLhGuqbe/QpMq20IfrwJzyWlP6CdF1l3YvDZ8qfH8hO7kWBaRNxHoFL6rFtaZKsy9qQp/9
du8xNr5+aT/Zhr7NJO+GXNl3Ocm9cOTo5uPm0cH2hskTKbSXZZP9GGHBKH14UTNrff15n+3zjQ9j
pCmNjOKEyIh7GuZFDkA+k3jOtRPHmIWil3RO0VBMhupXUJ859lPSTTp/114bkbxuZPbid+rRKElb
0c32ojKscobdzJvL0iGjhxsXpuNO+OEGUFU7yzPlxaIxm/vQtVzl1Y7UUwv5yOPxuNqwzUkIUbnK
3EdMm5TBDWGPcxB4268v95O14+0uvLu96G0k9EOmHNe38UVPBsi+au6AZa/zNFrmjSIWX3/SZ3s0
48OOCL89lQUiDQC7et9jYGE0UjfQ/wHBBC90EH80uXYg4gpIYgN8v7/0ombNPmoNCnFuT2tYLe7q
yNp8/X0+2c0YHzZNnpBwx/OcK9dQNyUNFIeC7QITWZ5DVfn6Qz67vR+2TBwWwmHEVLwpanud68mL
jzDEoZk/7xq0rRhx/vDafrJ0GB92TbqIdZbpItuQ08ZJUEPcIfZTNvB/dh0fthh+WBOo07Bw6Lay
L2L4hW1V74jp2BuiIdpsuP/6czTrs8fyYYfQxKqPPZnhp4vMXdiWcm0M9oUhJlV8Gy1rvb9wXfXG
6MDrFznGkS5NrmPE6g6HSLAF+br11JWut0snaFaIgn/6o4l/LOZXCU8Ak1KHB0cky1xJeOwAppIO
83DIfNs49iHRIhy+bc8LqdwjtCDJCDOf4ljPjdtd2HUPs8uCVcrMXeX2voiGFeDTzXQHPE0/RIpH
66ZCXaQIssKl5WDzU26oNSPjwWo29PJ1ZBUCzoo82qPVEVhkr3TqhcTPR2oEkA2YSglabGqm32vR
0nYSBAUwyT0i4AuAXsCaTQv9RhlKjLAR+osU+16gA9+r4dpH2a1hQt2R9Mp6ny44bBlbrQ6op3a9
6h7EpEOAc4SmumkPQBu/U8u+pqe573qfliksztzYNWiRchGtrSHd2ZlZru0suMokfxRXMFCNlmwx
aN4spnfSx60W9PSgM28WVcrBbTzSk+wIQCVsxy3ZrDstE9uG5SW3m6vUT+6LeKpzspwjiZ2W3suM
FdoR5n6CL1a00DqUd/d1lh+7NprHkfcSQ85PdFznthX/cGqw6wTczZq62RVKviHQ+dKt7Y1fEpce
00osjL0MrG3QRMcyLaHXa6u8cW6npYvl487v5GXBLoIsyIgybYVTltKNCOlCOjnAS7IRbxQPzCvL
oac+hzmCDw0KhIeV1jTVAmdqudNVfa+6AIPhbizsGrKemi9qxbqhCuUsyiht/nCG/mRsqx9WJJgn
hesUFTRAYjziTLllk3Mh2/oPE6E2/Zz/uSsUzrT0vlsDCMHTKOFDGxwpI82TAbITzg3q8E2M5RB8
kV7PrTbcZYazFra1/Hqof7rQ6r9+LIKN3q/jPgOkmK+QU84aM7h1+/I1chnVY+8hhpXrKIi2DpDM
3C5fwmJc+Xa8bskkocm/Itd8LfXicWwe6hLxnMNAIPN3bYXhT0NLjkOZPcVRdm+wu7FT51RrAEmG
yrzoM+hGLKo6m0H8PBu8HruYTyW8cl92P8Tg/ahU4/T1herTJPk/7y/a4l8vtCsMC5+Ryq5bN9Ye
8VyKiiIPhxx86A7iWgu7QkehYGQe8gNX3UQVxmV65hdxD4Fl2qxNu4MaEtcSy+84V1uvX+ZhrxFM
jETctB9o0VIbiykuWNXL11/7s27I1Ap7/1oYQ03XJVHijUfixaDgGZIKpNzWP4ytvlarkwlaZ0Ry
5UxgSyJl1X5qNZGBJnelYr86PCno+/RtrilxrYbwyWxgEiKRHHAAAu8GqLGW9X0I8Nrx7zADB9G1
P9HtkCNGpMlpRK0Qcr2R8aTWcW6IZPpfnJ3HcuPKskW/CBHwZkoLkiJFeTNBSGo1vEfBff1b0Jvo
8IpiRA9Pn24aEKjKytx77X1fPgtIJCSxLQJTulCanP2qJ7UAnkD8YiTiuVmlUP9gSmuXnRrsm7hG
P3DfB8ekFYdJ2weZfI5RfZkwTqsRF0ve2hrIZBjcvicJK/w7kH6VB1s7jt2ktua29pUnPEvpIY5G
cTtG3ZZniZWE1ctmDwAtiWQGdvNTlt1Gxp9YuR3qY5SvJToeHHiR8v7+e5rT7fbTbXhSi2AI9x1J
0CXKOu1apBpKNFv79Gic4TiCljZ6CysATNqnC0khFq0bN/BoVgTKM0OgZxWEyLUVcKYKZ0YUpGyo
RTzs+yKDGG+AT55iBJWApIISmGqkXY1TZyWvEd1yrHUrj8TPmozOvKXP4h0n8w54lKUTVfcRWKu8
07UZlmyeh2wRKo++nOLFxgLn63vOmy4Uxlcoi7Tb+w2kAjJIlPadGm5ZZwW1au3aqdinmfVsoJJG
5m2sIC/cYvZf1FK7I532DjzJoiy8nZYFq4qkga9/hP0KmsRyamnVmKh/v9bKtIb9cK3lk3opQqlA
foSGgREWW9Cmj4FWPRpEBeXobQHvkvDBkWwa+dls1EDPZ0oq/v7+5ue2i5MKyikpOAnzy1wzN29L
Od+oo7631O7Sw3Lmq50s2/BmZAnmbzalhHFkto9KN1x46elO/OmqnfQ/ErSp7WhVLJQQLIKwIdgh
7a+0qCJjl63/98tzrl32ZcX5tt2J1FI0RTiEKhliU4KiMsICeTMeS6if/kLzugBVr3pfGMVD5Vf3
Kv2d2FbX1ZBC/9Ws5ySWbzwkVRI5mmOSI25Pr4DnsEBHDwgV4eEbdwUMTnuA6OzYS1AQ1YVN88xv
+7XFfPvs7VCF7Fl8diN4KOVrOsybEtzg71fm3BhGPblzMgIKaqTWket3r8hiyUGrzQI6DGJIYAwo
dsdNEiTAJj0aH+pKaaJ1WucoOds/JElwnkOZSx31+6c591VP7rO810J6p2DS4jHZK5a4jXTlmkS3
4cLrK2d6kerJ3aaaA0eBlIFhZE9ZIA0k+EKsazJNzVH6C+DsyWqsCMWrd50M/mvrD39+/2aK/uN9
rjsn2w3JnYk15tznWp9S5eKm1IZxnRQMBCIlWMWNIIHEXipAOKC+xw94X+9NskVIXL6jB1lcuAI/
P266M/35t5tJyGkl57pM35iu5jw38k2liU2RaPd2llyoXc8cgNWT2jVusRzUBpuh8NlvzOBh9An6
lQXpwYBL3kpPby98m3ODA6Q2//k6g9GIWnQ9UhRaarY+3KZUdMl0EoCa01r20uvMVVH3W6HDkTds
8Z4O9nps/W3KuK7tW2Mh56jdm/gv4cYjlU6ULqKSUW4mY2uwGerOoJGRAdCWU/8HLqOPBhH44mba
9UqfLjqYXBJUWAmy+TTANMvmQDgjLW1p3FDLZRz1OFAlHWXsk81fcMIYILQP0EwptjHTwpImogbs
35aap5pXgwVAhoxOgy3dTBaX3+/AL+nDDyutclLbNSPc+wAIDUkj/SoRyGqt7kqEQbFMiTdc1Frz
XiscC1XzppWLRxs28cJG8NAa1o2W2w+9JYHtmgBBYkKuQjXGc6wXK6engTT4Bp4LKGBI3a6ykdlL
byBfQL2Sdc1aZ/hhlaChg+I2HDzqCzDfSf3AzXEscntNHL2r4eFTEcD7qepWvfU4/f1B9/7GNok4
BrC8glh3EfVroiSXEL0QpGSrJsp3Y6huS4Pf3/GV26Akhpx9XZKTA4EkuzALNr9fv68V8afrd/oE
e22NcqSJXXh6c1EwvPDgMCcKWg2CxO5bxVx5+Jhip174AwmQDgKfBMH1LAZEBcX9usp9YjHbI9Kd
TTIOx0imt4FXye6dXTuYc29o/2nLwGL738dCrkqRYS3CZcMBmZMRwAa8UZ5xQcDz81pmfO0l3xaR
IRBNqWRciaZ4Lox9Acj592t8ZuX4Ul9+f+FR7yVf54Xr8tGyq/kUKOU1e5jrjvr0b28xfadvb+Hp
lcMET8RuH916yU0bvPriOk+vuy698KCduzonO2oMN0SR8+kdDP1Q2UCu1erw+4f/efVGjfbfD6+O
KjEfSLVdPKBzjSOF7WwQwtqiurCgfi2cP93kJxukIaDJmORSugTgLJSaZdsuLeYmzd8yJ8VJS9yE
xogRhXupUNF2O8fMSgCUegtpGN9iKzWINkKVEZrEcA2acD0fpunv3/5M08L4+vNvvx3ae5XQECps
r+VQrwn9dvD0XQ9miTHhzkwIZyN25MFOmgwBOUK5C+975raUT3YZPUYHigY7m6ZWa6NO/mR5dJNp
6YMcJkebviLoaIjhYXWt9sN16Eu7aX4iNfJrKMV32F5X7diDcqKXcuET/dy+MeSTtdwj7bFiYp65
pCAeFas81kq7y1qvWasiYfgcIwBXs+p6tOv3jqPp72977jpMf/7t+ieiSHXE7kSPVMGqjsw1NtCP
Efob6nviCyzlwjLwVY79cBdO0KLvb4SHXyXRixS1kgs/S2m2Snm2A6LxIpN7StaftMShLbDDMh+R
FNKmMzcplQ30tmpKi7nR0/gYKuUuYCbl1OZ+tJl9Qpy/7+v8Uil15mwtnyyyvpRb6IaNDD+yIHmu
XwlbP45SdWUMajone2prDmBFEu3v71dft39eWXTn5FfXmrbJSdjOETh4O7xQ22KEDRhKb5FS4ldX
+mub3mYcJKjICpbOqaUsjcmNF0nrCJnVWkp8cH8GZhd2XWxN2Xhn6hYJARXsR0qTWDZbPDgBQ9Jc
d/FYPzhw7HrM6A2yD2Q1zh8S4XFLQo6La0imiQGZOFY6BFmxP7m/wbzFUQWBd+j3diSRIek15iIv
e8IOwtHtbf1FRRUfNu0L68S9OvXE20hhpxywmJIx9hAaGNUkcO6NZ20UU18WZVGQ9IKLpMmDj8Zz
2OG7ahO2DQHqVXEV0EYTOnZqGUBtrHtbkDnLqZa2jdbVC3lTKcpLoEH9q7lCPXELBO9KO9Oq9hJO
KIBQ+gwzbuDip6HJk4utovSkq8O9sVpMroNf4VgpwWanR5KSlyLItBXGLXCC6S1jSvTNSfxY1f6e
0LVlwXw6Lg2aPuXe18INeiB7PbTGfgisjyw3bygz5blSFOQIG9gec7rvQepvvHS44heHWU2xWAte
dMACGQpVzEdDkKCQeySxBzfBOCwcCfadnwbb2ExcwDwLoxiuraxzAN3It7rdPk9q2h4lh1ElNNyH
ejMW9UvRFI+Oqj3hWM8QhIThHELhQfeqaxHUT0YltTOtTBzYRPWVNzqvoupXZPk8FjzprR+vpDp/
hN2FRWOo7ssIr7zm6x+y0YOMJF58RpLAcYBHHZs6VAdGNHGqLjWDnpaZ0PhkW4R/b6RIO9AU4CYn
PWVSIJg5fcaaAfTYe7eGPTorhQlz3ZLo7Zvj2lOg2chSsNVT5zgyVECS9Bab3rpU6TIlPSmQVhVd
DyFypMxKgxl8x2Xuyfd9qn1k/hguNeKQZ6NiHUQar+1EkMqFh6eKvWUQy+OCmCkEe+1zqzkfFlMG
XVWJPh9HZATmvLHacj2pS/POW5Zyu88iVCnM0ckYt26HMfq0B+Y3GrnXCfxMzG8+gR4ABcCvEoUt
O2sVbmkes/zUfuLWar1HKSrNyBJ/tyXCmfP26ORpNvMVgqgKUlRTYvDASUG3SJBpYE2YAmaBnutC
uipRQhg1iKl+rN20ozWMummq7ezSJ39AdzND3TTIkETbAlPEYbmwyQPJbPlpCIks0ZjSTJ83pg8n
sPkYfThvshg8jy/jUfLfIlU50lnXKutec4irnJ4tEmL/erWEELQhortz3joDfZOdko+hCfLNm3Hy
J5L/03T2ylH5MUdteMg8DRamHL8XugUPsy6VBbPKp3hQNwUJXhPQpwabNaW09Ysg1vbwGXwCTUaG
eDlKZxZtLRUgy3sYcpYcPU6mPIE4XeGUBErOlXPI3U1W3McAOpCS/iHA+CWRm1tbya5yXddIr7DX
AUkJVpT+5dD1Brl1XcWTgX4yiCvDzjSjDe7ZF4Zn68YnoAzZ2Sthnqtcze467Grot70jKpB5TkRx
qQAtUzsHeWFvfBbt0H/JBJxJhErOtNtiqZ83hfNXHiAtONFmBNaH0dZcE+rzNG1TnLUIprL2pIOv
mGW9lbxqX9dkj5GcQgQE3wf8IybUjnRO1oXpnf2xvAnU7iosxVKpQrIZ5GMrtA3I/mNfaQ+GYdwH
U5O+ioOINi1ELdUoP9XeeAlb+1CjPdFQ10zzdKNu7hhi3SDs2E9bg2HVPP7GOBNefK0QGLyoub55
4YdQXADAqSWNUhVQSB+lkyF9Y4NQ16X0MyY+jna5xWLJUm828g374LsnIyWDewAzPzK8WSfHEPP5
SCkzxhTtRoEExoO1AtITc3Csp7dC1JMilUCJUAHpa5ZsPl58M82EtJQwRs8mp5EdSfB9iyDYF13h
4GbvV1rQh6zOmNyoUGHnLmmqiHk52p+l3l5n/M6mHu5TJo8NSOmmsXY0+DYhwwlEJLuG6e3Xa4a9
RGPAPJRptBvScTn9BV8ibVe2zZ02Mnmd7v9WD1/EdHcQyEddyVRmeoxKMfprM9MPQmFFjuynsiQs
UplcN62nzVTwesu4L+5KZkqOPxyar3U+YvyjbfO2f0W5eoeK+1AA2MUL8kiLfE6E5d30kt1guMUA
hYOXM+Z4Yokkl+Dh+fSQh2kFFE+6x8A30Ie3aWRU+M06S7Q7xttPTe3cWoaJi1Z78zppn4CnvVAH
/3z60OFF/qcq63zaHGUEv99oo1XIthYb3csQ9Fj/xIVD9rm3ODk7oYciaMRrM5djWgGW0dwgFnux
SkHg7KXJz5kmoO6o//0eoUd1HAnK2LHJr4uh+gNM8VpLzJtULjfQFNYtGF9PrbdBl1w5REFeqN94
+f8tanXn5GhlJ5HIOwfxSZdoNHlQNJlQB39/7TNtXN056bkBDC4ypvFoQRqQjqjX2eBGsMyK/kSK
Q0ECcbTUUbiWVIyGYEsOGzwHyLEZLKqr1DBpbVcEJBT2hRaE/XN5rH/9+bfDwrQb6AwNMlek7S7x
uvswt4EKlt6hq4kjbeOHFH19izqQ+9+50YLucSo02QVerER9kEf9AwLXdpy0DHZykEf7Dkfeq1Z0
93JVEfCa3JPJfOWhf5Pq7g/BUeuOABVYD6NDi37Sk7Jjhnq9hDh5ParZJnTyfq6zoWKaa93WGMim
84uNTFTNvBWcmMZcuneKZqVn7REiM8h7exd5xiGLAav0RnzjG6S4VNqHn3ns5woLEMExm36qehWa
1AkLjpmnu9ysDEa4ApRKAACSTCAANjJIPZMlULWrdaw3R4VQ26/NGCAGdBf7qUcXkfbSVWypL77p
X5FDxy4RbDEbEi5VKHeWloAWKbFi9dlNLYpPRW0PX/83ptotJYuxYtbcdSXwvEjVXy/cWtOz98N9
e2p5LZswMaVGTdyQxbCoendoJdIGg2XjXE/9zLiykVIJt0WFnPh3QMoRKTYXjpxnzvy6fXLmZNup
ayI0E3fiJdbI9TXqKRunuK6tNH49yXpK+8PU9vv96/58xkXa8N/FoSBeNwwSuqS9/Kmia3UAaUy7
gCWTPmzV//i82ieHx76F4RNbeuIOnbdiko/xnjqBbI7BZv1J1lSrpd8tp9noVwHZH1j0LQc1pLYT
NH5+/7LnlsKvk+a3h9QD26gUMKdc3al2gfzhkTXl1+Yq7w8s9Su1JL2ierCkvyYWoN/f80ue9tP9
dLLGNza4rrAaE9fwysfCCZ9SMoPhKqkFURogIzmPuaZcHxJFdw1L3tpdR+6yJ8+JjpkZarcWEteh
6MRDlnr9BD3vGWRDDav7BplSFd0LYFyYrPDp9/WqDEZi16VyT4BqTOLGlOMjHvwA4HuRxCvfdFa0
r57zMb/Tcc79/iXPjXvskz2GuqRtfFWkbiZDDrnH2TmxEeZIoiNynylhnAHv42isuH/BRqAFoG67
JLk/++4nW02qgXcCSZa6EHG33M3cufDD/pb+Tel5iFxXBlXfyGOML1iSFx7njxC64O/f/UyjXLdP
9yI97vHAlxAGUmxRhscIIes1Ii2jd46i703pZAsWuJfc0Z7tPNlGg1IRmAINSFPid1UeV3iWHgm7
uG3Jpp1pkYULjbGNAWOF2U257mrxOUpKeOEp+BpM/XBHTt7w7+0mL4CuzzTOd9WS4GOlBZdXbBWm
vRXxzbGuuEBeFMQKgCE5ms88btdG2Hcw8Nd53ugIl2qO6pa6K5yBw3+CEh6zhT9Il9qyZxo/1knj
J63Z2eM+9rmiDlAL6EBK+vH7r3VmvbNO1tfOaPs+pefiJnJ83Rkm6ewqXCw7dCs7Xsn9JSOC/nPL
EurRfy+yH7RBgZLad4dGXNOCACrS1ofaj9EqaEvRoSlychBAWvcwkA4uT3hJ3JKPCb3G2KPXA41/
3mbOO/bxgtjZmoQxYxVDFp9xL9zTr14WGDVmpJutI7temznS9iC8Nye/jpEerNwEqg/S2JG0o5Ok
z1GNmNEqtkaTPbZe9pA4wbZRLXrIVX9hGdDO/XAny7zl6UE+BgjKc23v15hvH3R1IDCsuJdRusZk
g6gHYecrxzM4dMCvxMybmLf8qSRpu2pYVMHBHDfSCJotI1ebWa1iHvnfZWsvEzRJNmYUAL9LebIy
q4daXgFbRSv+KFvFhb1qusl+ejqm7/Ztj8A/4PGkcvPxcVv1MFofnHYPKWlXibUyA+vCUOncXmSd
7Av6mClK58SRi+/ns4xQdRrG3ofRN8sCwttJg+x3xohMvtVY8PusvQp0Tbrw7urXzvvT1zxZsYkq
12Wn1EN3mLId2zIEZFOmD2op0bVqnQ9foTXC6NGn1EhzUus7gXAqogmrxTcx3dZS7R9iQkVAaFYz
lRFzpEQ3QwpWx1OfZTJlCNxu3K6qDzGuQNA8SwGpEJsNRBxPbZjGEzgBSNHmUGoQF0J0GhEb9SMe
0b+Va7XrRB9Xnl9s/at6NAkIREyeRfG+GvkpnHg0Zt2U2+hoyR3/FOo3Jyjfste59tw0yUPSyuVC
ifNVqwHVS0EYSSFthFSpAFURgak39XtsNO+9hClgaEywkYD4B6FAZkyxiLWuFJaH3Oz/aLLYahJC
Nkhajeu0zo7x6xY2O+gGNXpFQLYdY39vafoj+8y1QthcpGJ3tlMIbYg86Rt6HLIHq6XH64HOsV/S
GnGANkorv24eR6fZmKWWzzJ1+KsxBoCPXt1aer9NBwmUlBeBXGqRAitGEC7qBuW1lyGn8oehWbM+
kihIki0tGikIwVvbq8h23sxM8e9GhWZTURCs2ENnKIdpdK/X6jIE9HaIQp8SHigm579GLGon3U5Z
9Yo0rkHxZ0utbQ6Jo67VtP7oqMvikED2RnmXBuux0XKor0kC9VoNPrpYrNDsZLOm0j+r1sqZihPA
rbSuwsoWxP59l4SbQu8i2sX9Pc7b7E5XpgitziLHAO3joQ1iZaGVziZT+48RNeZCEnk47xvxXGvK
QjTpvdPXj6ZVul4u8TyY/lutl9I6McO3QYcvp/fhXRSqey2oP4L4bQJMQKSiVeuziarKu02LZxWS
ABUSv0nTIl2Mjjx1L4pbpZRIMvM/Gn594rjjG1qq95Fnl7PegolU29y2SRbSaOEg6RB8RHfIWld2
eWXTowDgFzzZIsiXzADdTuY8l1GzB1Rwja3cdsWzPkzq9rra9xmPSshxa5ZI/qdZWktOjJjExnFH
+2idRBqPgb8RQfOgmA4SzZpG6NQFISXhndlDAb8oW7RVuS8755ab6ojbkIq5r49e0+2DqHszIO5r
RbbBgbtKiU/YBnVKVkzboUzQoqtUKQlaCLeAI5d16Szqqj1O/4QwqJbBBOkJAxlSnUSoQt5WEPfr
JW61ctNJEvCqgJEHqKMv/D263KCH/KQcbHRSYd+E80lgGBeoFZnauiWCG9IfnH2SlRiyhlucPsUi
hGio6coGHsZ1JvNUZLnRrepK+RQ8w/WUOUsI74zs72fi1T8Hh0qJ2arLBBs+WLnGDraCVMhFYT9M
pA00pGuOh0tz5F+FBPiQWOH+XimcOdBbJ0WlPeXPdKTYuFUq3TAruR1a5ar2wm2cBUvBb6DBOTHN
8MLbnds6T6pICJbQYossdGHdIp80XpQhuvn9m5x56S+17LcdzbP0se8lTM1xqtzIaHm5/bQLrz2V
Mz9sI+ZJqaaZXuer0/Q/rYaZlXk3YYJguFyQ+3ipvj73FiclG24O5OM9KrkRFQx99EVsEo2mqFed
abVzvCuE9mFakBrtVs7rYi4y+XWMwqNniqMETpZH8t0KyZmWlTxlSAj2OsbHEanqQlbKaI3NmR6u
AqeZJhk7y4calN6Fy3PmJvqyAH279Aou7qGhAe1mTWFOoSrv8rT5tHJ3R6xLPSey3Z6VqCnhgJFq
+fvvfe6CnVRhPlGJlaxK0RRu+Fiq/q3cix3lFl0wRTz+/h7n7qnTKknWBXsk0IM+q699YBmpfIlI
MX3Mn26pk8LIM/3UZ8QaujW/CX4I1vCsufey+EKP5dzlOal8HDjjuq4koRuU9sEvFIDjrTttCAgT
L0gCz32Fk7WDVN9QH1CNuGZbbHWiypj53Ve5tfz94n/1on66RCeLhRbgrNCbKqBtbkQ7dmZA+DU0
OD+6BiIHzTMEDCP38GTDAGYrhcGNUkQ7cpZWzLkmaC10gyHgTGKS9aoR/kVy380Q+ceoyPZa6zwO
zWvrYBYuigjZB/kite/afb2xRe+GlrhqRUXVWOfBqpi2EoYS2JrHaz1vNgbB7CYJJ/bo3XWCExZW
qFvFUp50SC690W/YS4+eYTyZGB8KMUy7YW5OluCNkVv3beLdDLr5OH0qmIPUmuY4M7Lq1U+sRVUp
hLcMDvhp/8iO+GpKfsFU1NlnqgLqI8WvlMIF0LW9kRaMPkZ1qeBkXnVm7mBANV7xZ2FNthOYsE5O
YlCdkG6Cs7cGYhXX0a6vlZ0zWvm11DjPVlr2dw4MaGa9d5KaAzMSG6f7N6+9fkqGkkwamTY+Ynds
g6tQSzYWs01OjZvfb5Mzd+EpFIqRZaOVlRygAi+2hCpjak/g9ZWE6f3+BmeepFPsUQhhvyW1KHAd
WdwMtrzIAv2+bqSFlDbr39/i3DHJmN772wqKKcdXm5jc01FX35KevNjSXqWQStFhjPto1B5kAOcr
llVXqVGKOcGFRvC5qzf9+bc39tSsBM1LW0exVfIGAR5X5jNZQBdWoTPSM5hU/319eHqJlELccpue
hnhvEWGe+1gGreGvJdgeSL6fEpk+NUXeUP6QrYuoALjSPpPHQ1UYLcsiCU+OygoM4Fo8JFBiFam7
cPOcaZR8SZC/fX3JKbwhKllirNh4bPvOHX0yodJgabTlMm+Uf3ybk8VYIHRRRIUaZeicjS6BG6Al
m9F6Gmj7EGJ2YcU8sw8bJwsyqGuBmjULXLivn7Eu3qe3sgZlU2SGuSBSaYtRb+3b6YX3O9fHN05W
6KGCsdsWjg+nGaicXpLHhb0DbfEicqy1okn3dtRupUIj3Vrjx/39aTmzK58ygkRf0/AM/IBU2CGc
B3Vxa0j28d9e+6TSg03gdXi9WU1q/YPUAvRF0SWjpDLt7T9saPpJjee3jQVIjN+nxvjRSfWh05nx
66Px3MvBQsRA20zvo+uy+zwHOJDnt/TXOH504aWR4vQ1fvoEJ+uMMyYOkT7ciJw+dySAX3sTx7Ys
6TXU2WoMQQTLUXxJTHfm6TolAAlS95zKAsPteeQ/5236iorCnKnO5JcDlN5i9vq3n+1kmYkU7rma
CD03aIwW5mKqLwSy1t9f/FwrWT+p1bJO2NLAHsaQzCPpFvtA7Fk3QIaXU+hXQS42nFhi1RrLdIta
vbV6B8N2jGypDyCWm91KtsfPgJbCUIwLgjGuY/qfmuVd2D7OPRAny4tmDbWjRLrvppK8piC6Rnty
YeU61+HVT9YUSeuUqMkkH56wTphMTDRfkFnrNKjWbSv+ltRFjqc/xaZyH3thuC4k+Tor+lfTTt5D
JBm+bm9ElD5ndAdYLq4gJczg5RPW2uY71fOWY+K5hmjejCHciKY+qKPyUEbIuKoppUGq32wrWRT5
eFtn1sHBGU9O+iYx/a0D38mha1/J5rLsKXV+/7XP7IhfF+LblpD3gyo0m9UlTwpY5Eb+qAxatDXl
4kJX8sxT8T+kjloxQU1yN6nmUa6CP5Vm4tMi3yc8gqK/+/1bnFtrTiEdKTM1G4GL7/qpuffUsia5
u6YIzvZfBTCJgxYxyNOeEDfq01i16lyqrCUP/7+dDk6xHF4VWXqgmnhAnHjbRYRAI/5DEWpm//ZD
nUaTNq0WB4NjxK6cMTvFy3uXc+rtccD+fgnP1H2nJI7Oc7zaMQXT3L7e9s34kIbVu4EmDy3hhfLo
3FucLFuErNejNmax24piWUfdVUrEHupBILzhpT36zOKgnSxeFkkwABk4nLekHyQZCa6eSI3ZEGrv
OKOXVmy+euQDmHG9YMS4DrP6NrPFX1Gi2+j7KLlwNc/d9SdrFDZwxRB6FSHzp0vXI/JGFSKtAnSf
Wn7boKX9/Vc7V0qfcoYm36leIWZzI7NeNYG27m24VxCkBpSh4Bzy5spjDDOY8r0Zo+MgNXz1+1uf
2VxPgUNq2juRmHyIgtCcQteXmnWYytnIe/K0TS7UC/vRGVOy/j8cgnZw6G/1kct8e0nEwNJvFnJ1
kOoFS0qvjyyT6cYPrm3tobKjCzfSmW93ShGoNVVvDZUfEKrfsgkOfl/jHSeFAT5emM6bdLjgbz/3
RtMd9G0B1oQ/ZFT78JqK4DpPMmzuh2IUwC397TTCJEb3wlc682ioJ9VQZynKWAvVd4Um3tQqu5eG
S+bqczXDqTlZ8QFDRYriu2Pc+K8FnNmlnVV3g1mo2yIMyO1lEl0En8gTY0QC+r7QE+gvzQjeL5A/
jSBNl4ltBEtNMz4ra2ho7MVY5XV1EhtcWKPPaQpObchFYzpmSTa8GwU1+FDJXjZ+S0a4c9XK6JvK
dudFZN929ifijnVUAe0KwmWXeC/Tzvv7Y/P/nP0fqtJTu3LgwUUvHKbIGLJv87FdTWWV0eeg40rF
zYRJzhnPka1Asku1eGHZ2VLRzLkcxw+dH1mz1pI0qBnNkx6CIx4H8pfSBh6ArW50O6RTxBBkPlj6
ka+5KMKiX2aknqwliXgXx2YkF9kmETfEXCsYQOaprQnC+wKkuyNQL8vqFp5Ngmtdm5tybIZ5bqt7
xFNXSpjf+025M7BqIAqG0yjbyzomT8EkTdWS83urM+nT6PdeaoRLqe23WaTMMudNMsHH2d2mHLIH
SYPHMJTlLqscV0/Tv6HqzLogeLDD4bkY8yef/iDKDkpNfhBunoJUrZZZVSFWdmO5QWHf2MVwHKip
AYyU5Nt59+nQr8Dl4V71172q01CQFoWRze2sw6NqLuAXm8CGENsX/JKJGN/hDRBHA8XFT1ctHa1Z
58ukuZLQIyGFs2QbfWM5DUcQGbbRcNsJJm1Dkd2OfvEY+s0uDZ21zM9imbabV/JMI/KSnOBlmCsL
Nja2k5QS0mj1lSkHS8W35pJiXtUCaGHZ76c+mRzzClW6m8BHmSQdoIpfF0H61zeDR7kRy641SFg2
wbAqKNKnKtcDC6nZ5SpHpDH1TTAvrCCQ70SXXheq/We6TZ3Mexm5xE2UPU96j9GOd22kfp2BEpTN
bdRtKs/4W4by2m7HpRSTCGIMOyGkPxEqWGF53arU6o1cCoJY4OCCf1V3o9HBtbCWQfYg0DHJt7XX
b6fvT6ANmugOJ7LFFiDvpqust/GLae3yGGcw7Dc7NjbGQ2iHq9hBBp2E4TJjEh9F9YtZ6q9SYULG
a95+f8DOtAW+Hv5vC6pXxR3KKJ/WJtIk0l1WdtZyiZOZJ2vHOpMPtTfcVDK5gL+/31eJ98Pz/FWT
fnvDUORy3GclFW42BZgY+VzXx03UTqglSbiGJi/zrvoLy3zO/JoDaFvVV5btQ2VJJDeQMKGkhOUh
EzcWChoIy863PMvhovX9eWWxCnhF8zH9h5cixyF4aaV55E6VojSeDeSZT6oOQyqn6yRgm6jxs5Nm
has25h/La3eix0/Qiwv2zXMFx1fWw7dv6w0NkXQtpy877A6o5K1ZhBOKikM81mW9nNo8RsoT1EaE
JWLm8yScMr9f6XMb2MnhrMWcHflGy+GMxyzjHNp10oWb5txLn7R2+P26vowEAhFDP3ZIbSAXXSgF
z7z0qb/fE5IcFZxCXAvc/SyfupzYry7s6cbPHY5TQzx57/AYMLu6tuevEylep1r58e8vf1KclKZZ
hrGXUJxgDtElfT0BBnLTu1C9nql9Tk3YEbYDM0l5eUK445lf+MfcGGExhTcQQ/a5YRLKXd/9fvOY
013y02M6XcJvN67WdL3sEDvmWnn1QFP7WYbhyP5+X2f+wyisu5zDfZrYW6UZ72OUSpHQFoomXgKr
vZOqfF36xies36MOy2xpye3SrP1bR1O9Bb7Dh4F/MrMl4x3fyRX6LNCXTbLS6vSFhM35ECH1K3Xx
GgsPKFwEFaS+H53ug2HzFF1pbEeV/bct9oOKoN/LH/Bi5OtWgbMwahwihaz3TxrrSuPghKntEIC1
fj01VpsmJj+vx5+fOE++1hxlNqghQ+7dduMhUErkCSb90NZbgMT9p8ahdurO77Q8s9gRQjcbGHZG
JZZNJQ0vPDHnqslTj7gsh+R3+jyNQsjWrMJTEzb6QpeJylPGj7JHIiS3gYQ7Ut6gT3uKFK1eCZJa
NDblmUjtcj5ddOKUV7Icb+soW3gKFsOsvXCSPfdMn6xEad1WVdhy4/Zl9WiL7k8+ZBeOVeee6JOV
iIQf1ZQsYBIixqSeBdvKSxaZF7z//hh8Nat/eAzkadv89hhEYTRQmHEKiL2W1Nz6T9ZZBDR26q5V
EakOXvIsNHkTD7E7mMNDTueL+BAIEGW6DCKThFBqj7waSbMKr0JD/zOVpdPjUvwfYeexHDmSZdEv
ghmEQ20DoQUjqMUGRgmtNb5+jufM2FRzislFV1sVMxkIB+DivXvPjbvn3MleWQQ9rKv6AsefbLCw
IyFikZihfSGokgNGFsRhIsmzoXeo93Lht/rkKFsRZW2f4DNucrcl99mlSwzJ8KMBV7LQkOCGSr5J
fJMf4fmgzYLSBNg55cdXxfXv/j4+Pxzcv7vSm5EgkV6ljoOUKlzkOcvxqD1B7dtnrvkwmOI3xe5P
3QT129zq2FMic1Q5BtTVGtH4s/zmIhwvzoRMqA7UDltCuBbssdVfhZDfQsD+l+8vvtvSR8PJ6FCN
wTYvgSYiubk2GrwtU3Frd52nlspXHmFfVPWt6AJSRNN9JABLqtHaTOcPM2p/OYv98Jir32bjUJ1z
B7hJsFWzaNWX1gaG05/t499vo/bTfZRv7j8e814plGJAv76tBsSkQPaPUHbO5FXcB0aH59K61Tjm
1dBSm1QdOMVMtCYqyU3qxWHk7DSx36UaDEtKbP5+TX8O2v/26hn/eU2cmkI/Jwka5Fv5OqvNGQVM
vJqLYk9tbx3N/p2rpw/dNDxbgXYa2mLvsj/3zXpdRvFzxeJgD8UmVmt3N/X9cm5i9IVNtW1gNApl
Uhed25KWijQIOHjjb0xtfP/l0n+cNvT/vHZBZsKoTrWyIaUAh3SzM6bgy3DVD7+pxiP82H0SGs+N
US2dwVkUFc+L7fQrhwNLFFrb1O5aaic2mU95hGYGI2ZOlm5WbVu3fenm6kh4Hr1InWUrn51xMTjV
a+iaN5r7VbRUu6ssu26r4rWP6x2RsfvW8g9tGOAMz+laRV1zimL/syOfY/AbkF/Sgd5s5dgJttVA
Dt46EcGCd4tXu3GvTNRAblB8EEO81PL8HJXqRZuxhrbWXWKQ38zstjUC4oj98ayDdcNbB9zIuZBW
C4ddXGUcMZY1hzkiRBFPULpBOkqO/CGPY3IRJ1Hj9CVEe7DM51wvrlK1me+b1n2oWpaKuScYjAVu
N49A6sfsKPf9QQtqMpiyhYP/DVn3cNVZzpWPE91zTZ24gzRqjrMykL+s+xMTYP4pHyK16ycvTtLn
xBzPZPZV+Lj028LXTjib3qB34yHpx8fCiXZVXn+lcrcetPaRGGE2EezU5zl4zdKUtz3SP+Us0HM7
6NCvdbnZ4/uiSnlLKntcgpDnOw+noo0eDSZxcH100SzcDFrxVIMd8AwhsGizgep10kPL5j4Vmboe
OY52BBlb8ng5PFVBeKry8EgPiwP8eNUYHRAbBH/VsJPHclnyIqv5sUmhFKvito/iF6oYn6HuWnRV
IBfZ4JLt+TH3o6uqrligutPAeWMCNL7okfqS47lulQQJKpQAp3oBpKx780tShsc0Lu8FsZsrW+EP
g1YmyZ3PS2CmrSrZcAki45wXeHNb9ZyK6D1E2RIO5dqiY+NWzpuloCoy9VXhDifpYZATdKkEJAkL
HOSxpVevtW6v2YU8xmHLuPfBqsVmQT3YkRHWz23UGyu/NCMYbWJnxfgX9fKxxUUQhum8MArtrDsD
+SEJaF5tFbO2RjGJMNWg73CNBfis2OVUOKv5rnlCGsawCwwZe2lQRSNlAB0+zl6ImHzLIFJ8IjRL
cpB5RHK9OzZE9EonH6x0jPPpQc4xqW4/Ws4IqajkH2WZP2fGcOvQHQ5BOCdHrQP4oGf5HsLWteqo
VxqbTC+a3Z0NWR/zYbOXOqTI1IMdpYP5l43gD9us7wTh2KWvniG03tCRTEBGOKu+SfTV3+e0H6qB
xnd+cNh0ruKmzJN5nRF/QLXP7DHoh45/qPveKwy0+o4dLavK/+rN4l7wSPpx/kiQhgIr5Dd84b9/
SeM7EaV23amsSyxzWVw+mDwNdpj/sk39oXSOZeo/Z+06VnJ2dZmy6XN/MwXWLlaIbjDGR16vDbvA
M9E412bdbqGn3SfayM4rcH65eT+O77d6c1MVXZZBV90ECS73WuxaTZwqxd2Z2WAjJ6/X+kzSRZSK
p7i079UGsx7Y5nK2Npna/9LR/aleoX7bqudiiHSU2XTlE/1GTrNJmxbL1MTg7iiiW4S6c0lSg3/L
i7PdO+s6UX6pV/ywCTG+u839iKk1bxWppWrrFY9a6Ll6SOuxDev9VAa1NxXdNhuFumuIZlnYQ+x4
UR1Wm6yq930wHNNw8EajxkhIYZXJ4O+P/h890v/fiRjut51Im1WNWqs2ieE2FC4R29VKKcetmyY3
qaLeFRPkAekmzuJ4TcP/VPfO66Bnd74K7MTRpju8Tpuh4wswJz8HKW3CqjPLZaeM97LwpYzl3i3K
leYSr4nbvs3Cw2DaNlxAEzCqom36TDO3iYbRO7P7Z2ROD0rov7PFOMRtcjWAd5A1zqADIONH8YHG
JJkodZUudRdChZiW7fA0Js1LRlSy63CpVdkXq151rzMrp7YZPlT0xjyiAp3f7qYcnH8btG9boAge
b+ZwItv2yuBZo2l7eh+ZrAWMTzt8lL75llbKU9krL5xOn3nzUE7UHXkaffb4y4374RK+PcwshIQt
4kuAa2SfdS0/BUm60bXml5flp6no29kTPo82NiO6kr7OL0g/b0dh/9Lmki/9vwzedyt9nmVRF9dI
zwoFd0QjxLkrlcuQOiebpKu/j85PM853mzfGxkaf1Q72RwwbZOjCm1pXrmGWel09bULgKqbTPmps
prwEQgvx1tOjxSYkSxvMWfP4S8fyp+/6bdadQqWeW1mPrWNxo0MyLpPqbAJMoavy2+Qqb8m/jee3
yZVDDGiUQVoLdGXjsAsoGwQ4zmTucwPz0yCZfRVCgX4mUHyYzePfh/gHKLzx3fQdFWkRwm2JiFck
437IFXoH7fskMoJuW4iwbWBU68ay1nE2wGbKOfDTZiLaunW1S5raO3N015E2vUxkulPVmjdmm945
WbwKCIZY6lG1s3zcMXUxvf79kv/9pGl894dDL3UyP+8jwJstUJ0BczYa6rRBkfX3D/jpdn+bTEc/
rvpea/EKR+6I8L89kgCDko4l1xrV+79/yA81MeO7GzuxysHRBJ+SZTHl9mxYta2fwKnptkWB47Nh
S1fF7TKAwc4W/963sqWRO29yiK3aPg91foV36c6cmmOj9q8NZcN4KG7+fnk/rSjOt5mJbnWVxtDl
waMRPqXCitJHWmiRqylL1FORxxENdbZ5pRjaQWncryDRdzGWCRv3Zz+gCKq68c1OlJcpt45O0Jyt
TjlMhXEXWGV2lRI4vjAVbZWTUxoN4jUMjGWiZBcz1AHjcEMpVhFRakDGKJqvsspehrx8cpzpHgbO
qojqeGH5qQYnqD7LFo1bKvuUtWMscK2HlWUvgiA9gTz/bAJxG0JUksazohzO0dDctmW/c7ToOh2K
X2byn7Zm3x3mkd5oJTjYaEs/Tl+yv+Tr2OYCErDrWRHg2HhOHuJQFB5HHzzG9SobwkOgGr88tT9I
ppAmM7P8o0KSToKqGQD87Rz2ZDeMDeprXz1Yhnrn5hj5LMdaK61J3at7DyqAc6H9NkiUPi/z3x+a
Hy9B9gX+cQmGlqbJLHMUcLYRhRcOMQCk9Fh06kOvBI8KxzsHlg2Q8nhZKtFDpEb7Umm+huk3d/MP
k8N367jZG+pUxDy2ZmXeyd1hqs4DS8FvzZ+ffv+3aXrsFLStLpNPkyQPUj8SYGbK6+nhlxGUe49/
WQZs+bn/GEG7oGjolFRzlfYpwo9OVByH+yXLNtXyddFCjLhqrC9ZQw6t9LdjxQ/7BFv+9398ajUN
+tzxqnFgGuR+2hvSgPbNmx0+h+GZzi6UrV2W+dCTz9i5E86sU/obg+jHp+bbfJvgftDjzFRAtkWY
PWxI74Y3aiSqh2e6eAs+NCbDuokV7PggNdR18RuA+k9f7d/GW96Hf3zzciptF1a3ssGb6PF5dqZv
5CAwzCJJvWLCN6NKR/zMGqZbDw1d29yvsPBimYfxndlrrfz1auQ3/rer+TbpkjpPtu+E4rjUHrPm
a2Zf08LsVNLrOHPWXIgAySxLTFxppT22zuffH7sf8Bh09f9zGBwRNhPOdaqrwVOkMOQ2sQFDwRqO
rcd44w6EA6XJrzDaFJIwxEpg5svSONWRezD73VxrAISEV2NXqkvSPc9D8hvq9gdIuPHdGhlyigms
ViO8bDoZpD0BA4zGM/8ski8J5WjTXZDjTK7FCo63VRi4idZWfBugWYlIIfcH/67S1vyFZprPuXIH
pnIxmM2yduA7EiMdfzTYkZJ9DvypZgI1OY7UnVhKKjhYA+c0GA323ivQuhjQca0rG0M/deabxOCg
Pt9o4tpVvqYy9EpMClG314UqOSZcZtI8Gu4NcBUx3oCx+2VH+kOzwfhu6Zxbga/HJWu1c6PbTqt3
bUeV2HC1XUKz22+pMapzdBcaxR1D8Fv95seP/bYTjihrxEIFU1Zm7pVjqxscAQqhMg0lqfGhlFUo
mJSc3xCajPbL35/OH478xneDppqlc2+rITkFWftUJcPecHBjZLF1VWC1hm+8Ned+b/gUrBwLZzS7
kF8++Yfp2Po2HZf4y+vIFhx4Q5YTQdQcmCsHdK1Jm94z5nbPlus0lNE16UgSRgv+urbrX9ZTOar/
Mh1Y36blISbXtO2djGpOAaO12va5/Vla7ql3qM/ZRA7//Wv+9DlyOvrHJBgAXtBEqOXbqa7OqVr7
SwkVM9rqKsvgwiq/YbuE89Ou1/o234aj4SftxIDqRnM95iqMyxRl1WwjnkJz5UfjTaADjkVBRxrN
JbYMgKXq2m3FAZ7Figi6S9aXzxZYDpo+yTJqWCCSGdNhV57qwF8rg9javvmgVtlJy+1DK5n9Yehv
HIPA5WAwzxP8OUMzn0FVz7yvyga56Zum6LRbVItXOWerPSwriKWKUgswTvTZAS8u4ty+4GZ+bkGM
jEP9CQfXgflhHUdNbxdDqbz6araqgmJVT+FbTcYdDCFrEUvEXAswdGY7tCSXbw9Q/tzBDAn5oux0
rwYKKiV7Xnq16onwAw85oFf4zZU9E+Mecd7TG6ALKJ+auIcrwckbJ0N8JyYESLG6tEYZ6poPYGnn
W18z1mWdbAonQ/2VXXeD1R9dEe7cwDi4jfoQlupmsMonEo6vx6nAwOs6ngbJLnWmdQMRUrEFc6Zd
3GVOT5iXbzxkCmimUPOPCC53tTu9q378CXAXv1Q5RKAM3GqZ1YJmPrOebX0V2fAkqBAsi6I6jclw
35vxOVLLTVTqVy2++TWBKp5tjOR1KYLkkWwFlGZXyJh6TbEpmWUkOph5+5qT++kpE3G5MeKRtDOP
hDLimrXrizUx2oFeA3x2tVXjig/JC7PLJF6Fg62uKQEUCx/hBTk7L4CLD7btnPOpCmhRkLGjuJjg
QTSv0tyGF2qAP+nAnvYw/LyuUmkT0lYUFjxpAk93UWzsM5G3yBjDeInm8HGaxZ3JwtK2uo9HJqMM
W0vMg+40npJD86nUdZRk7bIM2IjXMRjiYngWevrZUpRTLXrhROc+8rh8hL27gq8KKzA3L1pa3bdh
t7HovGO7+VL/2/ManbtG+RR9TBCyGX/GyoQ4uh3ex047lkW3U1V7aVoMjWmpJDlU7ivt+12JV1FN
5i2k23ghXOM9tfOTlgaPhh4hgg5OaARfXYXDvbzVrmos8wCLbae/DOawck0/8OZpYLeTVZ/TJJ4w
ffWLuMkv5SR2BHN8Rn59idSqAM5ko1Asyu3I21UrVU26qPYU+vGLVpjNKuOClEb7srPk3SS6Ux36
lUjH7QiHVYTIUp1gWs+TuouCaBUGpHiMRXBT1JDC1OjWclyGUGe2qFJ/7Qw2p0Oz3GitcqPHzbiT
L5OhIArRWWFRIgTzwpmdR3tWqzUtYI6RHIlAaTAIfp1Ni8gfb/hU8LZT7mVCO6Rpfama8eCaMciW
ubqM1DIIc0QJy35Ddu98uz0OiO292u3QoLjkM+E4aPph7ZhiH+jxdYMM0AtLXoo8C25FldVeCpe1
RmWq2GntWfrIG+KS2ZR1/SpRkuuGSnXndjehzj5jTK9FOSJxEQdlgEnTNey6RXeMY2eVV82ApJCa
dtRoDyFEF2CbB/mtY01ZTLhkJHKkE/E1WpNL2dakr0O0iXudPK88OhocVtjOgXHhyIczOlxIIrgb
EolSOTK2OqBq25rBgkPaua6aCx5r4uvVjUleaCdKyNlCfyeV8dhl7oqM1+u0n9kYptFjOMa3s5M/
+JInqYy9FwfTcpqIQgicR92OtoJImtjkKemTBzlkalXeafR8dKuCdyuWtuuuS6W8LeiyzsT1LZga
9loOLV33L30ADCL0KSwM5kNamgvRq0stzJhQS9QiiIzTZcssbIfpe6yPW6PEx9Y52W3i+yes/b4X
a0UNr5meKajT9Jp2m7PJav3PpnEs0Cln8a4zUdFCJto2ofPmh8a1ZoKPTFMOjeUN3dibljPCmiCZ
9KBZQbcci+ElbplQsOjT7ehWfc4fdfAkLtQIA2RK9mhlrOFhQ9ws041oU9QHbnCMOzDxSQ4ASOKx
NRgTU2o4SIoZlokmRlwYF8K/Ca+Lr+rMv4ObShhYXmYLWwuvU616cNIaAk9xtNrBg1n4UbViB098
XOiGBjI6XZkTDCIlnxKv1+hAk68iC+m86/V7O6drJ+3PTmMtxciJO5jNPavj0urdDfdy10A7bMJR
X8XRl+SAS0iTTb3ETV4zYmHJ5wH/7IKWqYKXwcEjGM7OQczseQAK6mH5gv5ZWbRArLNRX5eG0uHV
GQ6+EsLKQ9w8oA6pqnlfWDHB6AauFtETj2pQ6x/1cs0GOxa47sZhl1BvBY3Qsp+bKRW19Nf5zaGu
HvLAfh/D8lokNlRyDaC2OYiF39VktDntZqimp4SFRih0nMm0XTSIKhaCgSHlExtGAX09LE4QzKed
XHIUKyYLyYxuqqQclzVSzkF11klqewkcoXv5MEN1O+o8xImpvpqzu0xoqAlV2ahpcKiQ4iqBu0r6
GFy8Vd75QX9uih7IgdCv0qYAjtX7NKRdyzNYrU1e26pMdgnYHrX5iBynXVl5uySEcw3Oe6vq9kpr
WOed7OyH03OaGU+RBVtc1FetP9DJbXMvJom71pqCCFzrPkzGzcRUaZSsXzSm7bx76nwgW70yeQT9
rSJd98ZOBQeeu1eDndy0prMe8pQUyPbYiJQTTcdzAe2WLQiLnT9/xbny5vTZTk84Lan6bVSQdV+H
15iBhsUYRey8AESPhvrlQo8YeXL6jFHOc5SJfQnuanZv6ZLtK1dZamK8dxRrFXKWKuPkLQrqs0rv
gJwiwxPknIKPKuCG8UuSsrpEYtiljTw8Rfqrlqc7V/7mxmWDhOx5Abu79CzbWU/meCLnaWuYBHuq
k0M6Y7OWrB+916m5cUiHoZ15XVtoXqVNyE8MrJoUMeQzHJUEH/vpEZydx59auENxN4USbBq+6imL
OEYSwnQB+tHNcCPxiCpgSVMPJb2NeMIuWWWd8d4akoPrBwdU/oeuiFdqYp0KpfxIkJMAcdHIKB2b
clVbMdT7cIGmvH4h4nkSwNBToOLBoXSYCyITQIChVps8mx4iO9tY0IdrxkQMxs4Vo9SFXjoCwXw7
WkG98wq13zIO18TdsbIB7yqJz9R050aapYImvLGhm8uEsFWSZnvEMeu8UM9Fb3UeUkEA9xmrURLU
LpW/8eD44hI6OXELIj0bYWQ9GSSKkafqHvFtq8vSxUtSZc1yzlW6vrbyKdsvEAT1j7kIzk1VVhtW
zRjzTxCla6v6MHu3oC5S9suim24acocWaji8Kcxq6yiqP4LcIlXjBGFVWcbzfOkpfTei3RbIIbo6
ICYE0Hk1WQQX2Icx6GMvtztqDeSBkaS5kYUnJew3fW1u2TBpJ4MeN+A0OqsHWS0rRwPNjuHRoV2z
osLJZ2cs4IH54Zfat5uUZECdY0CY9NsQX8OlEeENcd+Nl4MeWqJTulcs/awLcd2SDGf203tSDNU6
qAjVKmb3vWCu0pMJmnw33Q2NdSbJWl9aZetJi3RRGhcFuLPdjkQiOpugc/y1m3EfGzQjqehOeTnd
U7mJSiLnyqyypBvjXA854TDJq8FwZpa5NU1C2kps9MQKbR0NJoIJfcTun9AtHSt2bBqRsLbOhJVV
N6Qm3ymj2ORkZxC7EENtH4sbtyNHivKyj8zyCLF4UxXpxrDqYxaorzPEVxcxVZjGF1HNj11Ys59M
PKwAvG8+nd1q7M6JRipl0V/pJjFGlVM3YMNMYJ/Dm58VgmCFajoMtihYNbWUfQ/BaxhWZlHtiVt7
MDPnKep7GvVMssz3nu64+J2tV1PxP/3SeCgy1lnZmuydfFo4zPdCaU5xnN6Gc3wIlWZd9OJjSPpd
mvXFWgCO6dzmuXO0rwj1apfrN+S6pNDa5r2VtM8o5a5NQ5x0Ehhkcx2rwrlvHH+Vq86pbA11MbsK
sXeoAtGH3cRReElKDnPxvCPTN/3zUy3nGYtJHtiVVUlGSajBf2q3ISLb98ToK44K5exZYXCcnFBZ
qL4G1Dux37V5vOUnJdYQW124tZIcWmu+6Qf7o+JLpI5BW2JKvbnmXNBYj6EkEjYOd8HtPgvsnCsC
r092Hd6hQlcuY0otyTcuEISKPaBjmdZmiE2cYyPqdEOBhWO1SwQ9n9ioHruqfLRrrOxYw3SEtbJw
2Iv6MeBIF+dF5fnIfzezaMOlwvyGSgNmkODlbZuTLrrwaFQ+sg6tV5ldc8/Wmg3y3Q0siZuEtt+k
l8g5BSyhubUWlVyDYvWIpmYVBQDdY5QfdEN3ahCcxBDau8kfmWsySwUKYSmLue0IVvYf1AK/EItz
4OqrkmAsD9jyxizNbqEp+bMYOpRHf6ZNfzhI54uOxWqi7IoHbKnknG3cyid/DVm6XQQb8jA3jlm+
zVO413PuFMnsYMv3E/+uormXDwWRZ3d+GJEGp67ixoWiV11b04wmiEDVhUWlkmCJ3dzPlwL/4oKe
HIGK9vghabrqPH3SxjqGFdM9ZVeoMispcPOV6V6tnF0y+rtoKu7zrmETUr7pjc2E3+8Tyqc2tD0e
qOeRfNpFFbmXiu6HLYLQw/nlezk5hqsuQe6vVDdVHKIri1ZZjvY/SwdWRBdJSRZNLGJ82WVt2R89
DdjQDm6HbBhxsPHXCdu6hz1w6NthOUjg0sQNozm80NVp7c7WRYoca44D4VDscdLarctKSek4ncxN
AxZg7It8z/bHq9t5F4xmTR20fMhc7jdr7n6m3rSYKIqbdnkntELbpboJUwYzssMoRAV2NlGvFMFQ
pDVof70nQobkD/qY4ZXRJTTim62IEAjk5d4v7SujqNYpXJVAUcyFESpnPR48+ZjJqy78+WiCSFhp
wnqSw63G4TKKmhfVLh81gZg3tWTpmzm4Qw86oWsOI5XjaVFvCqt6M6UFVWUp898bNKMtXjgCB3H+
pEtzuBnTnpW+ex90nkC+VxuMd/NQbuu8uNSN/epM5VddFk9K7NfLriF1BL7ZUv6Jyi8eurQ/OJji
ejRrnIYublYcOUVtSm6BWeogMoiKXlihWnqJrnEHGucjVfGeKgqVO+NS1Plj4+u3rWV6aLcon7NM
FWa3SV12rbb12TeARSHsYIzM7LMxfnV6vfVz9yaqSmdhjclZdzM2fxnDLB/JriM4KszdfVO7S2e2
CGoXxiJT8f/V4gvS35NF74LhXBtFdrLq+EHMHS2N5H7q7FujcM9VnqzKkfup04/UgvmkVslFnQE3
Gc6rGusnVZ+uwnFcuhg0gZ03RBjkZwXoufRh6C31bp6cRLgrfwy3pqospb50zEwistVtYFgLsj9u
tEy7rbp01VvOwabwJX/WN+8dUt9aC3a5pn8NkbGaR9jbMXLbXD53irbELHIJev88RhayS9bj4s3M
lacY0aaSTSc7NHZZEAUkQ7m7EOWmHAaR4aqYlLfWGVSvJN5OL/x71GrDWo52O9ts2O2XadKPrrwF
8ndJbV6HGnIhmrFfysmZHLGblC+F9OerL+2EvZf9koP6xd/aUOrXdbo/efzcWDwrPaVDo+3WeDPT
ZZXlj66IGIJpX4wQU5XJ6gGDs7k3S8O6ES96xbkv0O94siQKqg9ZbghcZ9N+lJNdQctbK81V2sb3
wmaPLTpinrOiPROsvNFmc2Wj65S9HyxcjxxAllLBPJTkV03FSjYe+ELIsPNicgmNqOKVQ/qXTSQ0
+m30puMhb12emjh5TYr6QcGBaM3t7SSvnZRTqf+awvI4Qe+JpVtjhiTKLtxg1g3brZIPW8Ul/5qg
U08v8g/m/PMoldq5CYZcqRKXIc2+VC3gHCIoWXdW82K1sbZiF/8i/8af34WW92DULa8OZRjTMb2c
bbXNMyaNrcxK96bhPo7VoDFrgkPrKqCtTr8QglIw3mfysQjXGM9E7KKXbgcfQHUzeVU+PCkW6l+5
w0lKDpQu0e/S61GCls/9lDIr1D1im0pwRcOw0efyKmdoIbwcMKO8T014xY69WA+VSvmicjIArvZ1
jQh/A8RbWVRT9S5l3blqIEzQF7wmuzAyrzLgD/MYX4+d9RhN6cV2xdYP/X6txmq/yKOZiUQj2Cjd
F0Z9idvyLscsuspDbdcqhuop7EHWdUNsYOa680ZTlAx9QtVCNwGplHctxUGddof+QNHyFhbiXuX0
Q8+F2bdxAQr26Zc5N8fOGQ/+2EQIhgpl0bQUsnVsxUHa7rEhPHaJspf6HTDnK0GbrHWdS8lSe64m
fzW1XILSfUxoz6MGqDkiIUSyrKscN/V8kY5jvugDNu121oEBytFYcjAwc3/XjPlRpVeZJ7JYqsow
ASW+mOZ07GqXsqiT4Rrqsot8QVuFM32YdXcNxwNamaFfH/QkOrZm5DlGcXEN0+vblzg8553xnEWx
J/udHTU/SKVYOyrrVWkfOtxpttrtBMJq8IelUB7s8Z1JpTIeFWoCEX+vHp4o63z9YdyFmz/mf38p
tw2twhEcwWPc4nzyD1M6b+S8nkolS7ipjUd+I0O1UNEtmAO4Aul95Q3v+VARXtk2ZY/PoNwY4LsW
EjY+2UxmR9v8GlQK/SAQ+TWmSc6mrvQwTi0yPwuDCuGULmpZZS0wYAfxfDL5WrRSOQlteAlvWDAn
2qW988l/pC5NoMo7X75TMDwY93JDIU+0lW6uac/yp/gUq/lkO7xktEhk9hK+NV16ec2s+DbzWkz1
UMOJmM2JJ9lFoRUf6Vt0EYVLU7mSfq+cPbe8ZnZrwImyY+TQ9QhpsGNBXcT1fWaVnATuSGcG2bBO
VfvCNkKXP2udY2q2K3mlXAqC3DPXpbHyuVCTc51oGL4HwykHle4FP5Tednmm7WHJZ/60E5hOuGN8
SW02Ntb0aDef+XQfiDN/UxqsFVejVEbdqG0x8V+FE9IjJgC12oN7b6HT839OUd1JsQInCnkLayf0
tAQNvX5VyANjpL/xE/6tYt0NbbqHlAabVd8FV9kQ75pCshaz6By1KudRdQTsGD/IW90bKFN4wnUU
8CB69m5V3ZTTp2kzPSGZDweFaiJdrAUxgC9AfPZAF66l6l6CCegL7hK9v5UH897g6QqH6ezYwjO6
5oo2ObJkqPvWQuWmFC5mPZYfXKCF9qgw9FVzh5DNUzi8cLcq3HBVj8cm3KgAiaTyoWGG43+gbeot
GmKP6yk0DX/Oa9xc8efkgxiBNkmCG7rzvnsjXxRpNTfAc2B+MNt1zJlwwpzKkJMAQDQwNXv9AOG/
cRup9TDm4goxbj08Ela3lR8WswXm1QjI2vaJh7IL6oCFu+zSe0dX7ypusfxkhh2zryQIxNXNCP9Q
Lw58hhk9deN1kFC4VaYljM6Fxp6PrVPLytuqWDwV9tTtkqyELjvnxmlMsXzSSZK/N6nvHQ4kTM/2
HN/yYuvxyPmFVVDDQjf0NAitJa8Pbyf9liLUl3nfnwb+dq99wZTh7vON/Jx53z6UMMV9KBe5OS9b
XgR1yPYiepJAM66/D5uHAWaG694wzr2Wvk2kbUghRB2Xt80YdIvadVYjxAieUad8lK+VvDg+QI7M
nxuuX/EL5ZugVXv5epR9cs5th13RuItVvIb8avm95pHNOMgbjbBue60kT83wxFhJRkoYJg/8KR9I
SOX3LPcaL5UJCpfaXH3gJ4kRnIPs2qi7T+afqjH2LOpLw7rIWym00F1STpfMiwRDiJwvuTPS48L/
lZDzHQDogknwf564pC6WgiCUUD5WG8l+kNIX5EZJf5J7PWljZhTtztzxfzwX/NPRrJPgUNZbAR0J
QoGe2jxAmn0vWVkMhxQu8R+junySsYz8bgkX6dw3ZCt8AVIT16UgOCN9ZD7lO3Blkn5asIX5v7/N
DDfIGiaXynjLOY2fycc7o70j57E+a1f8p/++xfJ+ovxbTf0M4XrEdV0jADQX4KgXORMZs1Flffnx
ncVzlDCsojNZCgeP43jK7KnbTw4LkJxWzf8i7DyWW1eyNf0uPW5EwCXMoCf0RiRFirIThKQtwXuX
wNPfL3fPTtxTNalT21EEkMhc61+/MU+MCb8d/cS3Uw85TbQdb5Jb/+l9LEnm+ddluBtEFSPpeKVW
IKiXWnuBkW1Ue89qMM1tEmJ9bhAVQXoTGT9vGHJB1NxghsM+pJuEI044//5lV6VvEJdV1wNUo25B
JZiO8Elm4G8YZqs7GITfOi6EIhiWoV+sk+xh4D0RvDyRCF9mhGrqLrU/6kDjfk7x7e/T0d8yrn5s
rlV3igNj+Rds/ZvJoQ46FkrKsITQEXhM3Ej2A7YRPkgdxl37re46aR9eFN74Cuqmh+5XRui2qv4T
7PFS59Zp7/zYWo4kkJ55UdWboU4OTvjoYvj9QujML7piw49Q/4xlz98PzXPTlaDy3xAVkbtf1e5n
xX/JR+rZqbWg8kNYXnyS8npTC5GfUHOO97DT+D4x25I5k7EL/qvcCPlkuBcLL4iXdX9D3rqoKB24
LG6GNGoKZfebH811qfd1RDlqNmtOlBZ0oNHeK1ht7DfKS4fNzpibbRhvTdqaCmJCVYkntf6iUtGw
QP3+rqqImop9kk/kVB44leaWwFfrhDX+Sm2EQfdiuUfRGRvS/UAFviSiaP7j0RJjjHRoI8AW2rSx
lGu+pKCiZ8p0UaYMNNLEX5DRVoe0q+m+LT7ipF+pVsGz65X6EpQLlXtkowuZPPLM+b0EFq3rJku1
rzaeOi7VycmfuWB9LDYdJC5HSqZMVJWFJdOxBd+ev8DFTVwcX/5vzk4P05630QqgAYptNnxXUACa
kAlm1TygqV7Yxgu3RxUe/NiA6/3/36jmPpJSrMoOfkPtQCwJPp5VwZ2Ys19+lyfCb6rKIM5PZLNu
iY9px1fRD1vSlBY9MsY+IJpPLlA/rtQmVJoeQ6nxQX3dyMTKjo9PzO7RKcVNVYOG+xhJ0mb1TVG7
iBHG2xxs6pS5s+uvalIHZADS+QPRi1gR7sxbE2qryPuZmUglUF08eNW2ex5hTgXpoxcfvPwspz+p
VsHnuGpTs/XdbpXG9q4v7S0pb4PekR+ozKycnzb9NRKuVaJOMc9qB02Bbka6axZkJAeOjfZSAUgM
BDV7E7rUMt7GPLKIh8CCUxelbp55xl5mNVOIEB2+UZeoXtG8OquDRB3DQWA/cOPUKmGvdYMPx5lW
VjRFq4yoF4NghxCHAfrtMduW+q3Sf9sIMZB75uqNgCCUJH6xqRtSgBkfvwqkl+9a+iNsfSVxDedf
uTW+NNk2U2YTaR09MMM/NkTJiLA9Mp7zqGyzhEaBCsVGVpoDDCckNstNoWRB8dJ3xKab2luGyDSa
Pxm0Lkqm0clcPRgGcnCL0fkP/yvxjCxscgc7OEz82uWDyZyraAf0AAAZuh2/yzfv8w++YY99S/LK
B2KhsDC5Ejt95nGG+reKljCIJBKd9TrCJi+NbMd8YjNJyk6HuGF5tqejrNAqE+vLopCVxcz3rOJj
uCsdIY78yuEl16PiKyciloerdeOJP3TJMeFXKW3SlG3VP+RXmUwu/Acy0ZW/UsesoaL4M3a/uD9v
PPezdw9R+YtGb9vG1VYKWq9fFZ2n/7he9ARHYCtT/9qZ8hqBp3qY4FX2+1Tm9yilsU6jtZvIdUqE
kCAqpWJAz0XCZ3uc8DqEL0PbwXd0SLXXA5P+jL8gCyR2hXfp/HnPTeOK+7A+hnOK2KfcGng+bRDH
qfs5d0AkTPY7MCm+fIs8mo7IUX9UZfZhLPBu08U2SHPAzYj4kg5WrLf7+yS6C8/HHLSFdOQx4b3g
0hoduz5Ne0yyYNtNFqYvJlV3fHEwiXbPDPwm0hdj9gp/YFDVVtuKvczGjkwt91wh/tTMDVs0dFFa
gGoOb15kLzz/lVWuTsJpelBuZEEE70NiUdXv2XIsXpeEqj9I2oeaPF8+y4aN1VTpl/SsaWcI4S9Y
5reyxKgom05UlWoC2ZiYYaSfGbmJ6v5xn8LSX8/ThVXRe/Fn25KgUrQHMkU2foVctKv2TXi1qldZ
vSUZstxA3dzOyIl9co41gSOR8GBhB7h2+Ycm/Z146ln0Wsszb4ZK43HGs6tYo8W14l7Wgff3A8Sw
1MfXWf+ZiOw1zPyBT1X5OfyHW20K+RRqDRa7vlqh6us2/Av16vHLDpYEfymG8wC3qwmdNUlhh67t
ASutQzESjchAk1b7FPXHBKIYlwJAEnXeY6bZTHo488nCNCP7GoB3VkZ/09CfAZzo3T7Xk98Rn2BG
HAwroEVZNJbhQej1p860II5KWLC8OCIAn4mq3lWJzf5S7bMNMwHD12nLUv2b8J5w5UQqKjzFbPQq
yobhT9cUB6YEu8jr6a7y8DIY8newyh2Mo0MBz1CQLrUQNru1V81nqA8fYhzuTaqffF072mExkgaE
RrrRDeRQJIczrrtnRFbpU0RTIYdPH7UYoOC8150KQJX0U2aMMH2yaWfbzbvpF3uvtfZ9AVO5RjbT
oCqDgYYuO9EJpsoDfWF78zKfvBbyDCHP2GHlywkbuxb+nvoWftkWSyevA6zyqgZCuC/+UpF89go3
83np1VyhbZJlkMmVy/l0xsDcXwWmnp9y6HcHrID2iSwurWn8MUUXLFuzPs+58RMESFYwB8dWumfQ
6zjIrayB2j50MR1NvzPDJNAvzC52NzwzCG2X3Qj+pnXDF6gcoDItfOXqf8IZJmMxYy0u6upQTOYW
ldZfxonbkWQZpeKA7xbcm+yztqd9F+QrdzSW3KDLyMPNtOjNpC2Z2vSlCctPYMw7mCy9Y/9RoKBR
O2dJoFKB1SuKgVUU6es+Zi8aE1CT2IsOnpG/UzZf8wE4hknTQFaOZuP+x2ZVDZWxyJvkgylEvgrl
xE5jolYv704XUErmN3OWeO0alKSlGZ0Tq2CUXVMSEVOG2+8yGCqQJkIyl1PbAJWLdYDJEs4O7bEL
56UZaxfG+a/26P16PpuEXV0r3ljNyI4M0RaNgdsdQwj65+kDEhpsL0e+yyZ57bFpNNP03XSzV0Xj
rSsd2z+gsbYJ134h4JUbjObZsOFBFTgn9A6DGo2ETMc8+YlnkPcVTKtIGOfYyk32R7xejJCx/ehs
4qGFWjFZj50uTviBJItQx9nDcMZbMzm/ePjjbBgOL76VFOtY5l9e1K5dN967RmMdx9QissrEkzV4
HntxNmgOeAVZHmnNHkol3k8EylMwm/UhxqoTSKc8jDblSQN/7da7M8EMDOkahYa7OFlkNdiHNsJu
4Q7Wm7jxjyXT1mLU9/3s3To9sRZa6OZrbSqpLLz6yVL5U7n+XUcN2ajOsvCJ+504jlgGod+2i9Si
8ewn/NjL0GuWYu7XSZd0S6FyteQE3NuF+bszMee3/R8P19e6gTFN7MceispKZs6qTkDGSzsJwTbp
0N0g3FNLLsmXyhdhOd/xGgY07x1ovJz8fbqSMQNsZ76OThwcA987CgcrRDpVoUUHR9MoCM2cRDhj
gNIx781geLfs+mroH0HHINhonJ2Q7tnzPDWubA5eP6/CWv+DZ8ba5vUXtWRUqIXDU1X3w2rE13XR
s5pD+DkYUIwPASO0efC2ft59dpbEgNX4SFKOnEZ7csZ5PXraKe3Gm0vnZtlY/LVF/TW6OKYYwpEn
xFrxiyG0nQbkvnBKSvUMQp+XmXLZWzX5CraFk6TbbT3b+CMb66bpabfUGu/VcXvAPBKSUmueAT2y
Y2uKx7xxjDV8r7vZ5a+ZP4TbOsTAiSCpMp1AzF3BDkg1m8HoGc1u00zJqqAfWDm+9pLOyA8Nq9wr
bMcdhgmMxTlnmKkKzZVMS+N1o5qSYTz0Xf6rabA+XQf6Bdhb5EZHjA9WffTWzeWhcvu3uK6xG1oz
Mt+0+YjLtXPywuRU53fOPVix71lTrRN3PLlI/OCI7VyC3SrNYfHCc+7W2KVQRVBrASuDkIxXlTRs
KN7o30I9r8BixGsOkMJpy+9l3IOMF89kNsUnkiC6ojIvmoSedThQ5TX5ZcIkMkNNm4kU9oOzV0cu
pKHJYtIiz2P1BkNxoc7igh4moT316H9nB34o/z+BRDW6BHnnbf4oXW9t9c3VgkcUNt4+SOatFgYY
m6XFtvTCkyHkw9h3+4CoTMXUnCDpqOIoDdMT0Qjfjeg/2ix6szDKkz5NidV/0US/2o3JbL9/H3F6
Xsoyemhy891OCyCkwV36VKyLLDf26vIVaUprsRYuo/CJpAKcxTz47/qhG0N/bYfjOaf4HkAXiQd5
MGO4sVmRfLaBfWuwsIFiXGnbHluUVWt1FY611R0rKR8Xy/gp1pPXOpvTU2KXV98agAPmKFh0wYT6
OLT2GKfC5u4uMin/dOlwTziHZ1/ITRy4B9/PPrGlZefwxw7cVoenzc1zjSqASFsNhCFNjPTVnky/
Nybu2rGd49S38S6DIhnPpE/WjUdPkNjzKROQgBayECWSTQPgCcr3nEIXzwdBqirTpCK0TpmTp/w8
mPB97T3QR1orsveKrZdZOxc8sEmMrUuGHy5j7DSzUb/XFVx3voMfSThgsXcggO3DilK0ynJWjq+r
gFMrNdJLFzmbqcRmB1vjVVRQInRRwlAibeKV5jrIczFdqPLkZ4ZtcpsnPqXvF/TiJ701jjE+M6mE
epGM9YORzMmSgjJss/dhyn9He7hYaX9PRPKbc1Y3TXiJJ31bgns7LdNutw9/S6PH6LYtxkUgmQ2F
fnBga107WsxBxohNEN+uVmwXM4b3kgzfCWeDfOOBGNB22Yv2VaV4C8/5qWM7AhwJDjMaVb0wHmJe
HoLINk4YvFe+trf1+hSW7d5hD/B83eOyoudmZLuFHgnrLx3l3SIvy4iTU1e1b9rsPRKGd2/oUUzF
Dxry5xRVpxbrZ+gyt3SIXyTdj+zx6ICNMsf6h9pfyFk6mhn0IuTkJ1VftG6/zLxsq9fxwcqbvYuH
z8Aic00DJ1UKDbMlHa7I4G2ygalSzYzbjTqpTRLXp6l+UP9iLqAocgCdo6qQ2C4HOx/wZFVlE6Mp
zwHc1Y8Rxw2pnLSD0sXoHKwndfUnrNYRdQYp+Aj7khkRjmm4Ifus+Comp1ky1tAVoQ/iYzPumQ7U
JrIqJ1DEk/kyifQ1KcXJaad3JB6cwDFVx8xNqnL3bvV2utDD2GWGMz7ngfFUFEGxCGob4YVOSn3n
7U0Z3GIxvgej9si0dUWI8C0iMa8dv8gSerT54zlWg8j8MM7jRzrID5SiNvAwSCHPHWLsEqY2h7K/
RS53U78e2vYwqtOzHTy+vKHdTUz6jKqoliOg9kaPm0sjxc3PqwrfLSyPmGMy6wMlBso8KpKxbMU9
78h2tBkm+bH+qO5yVnn2bigznycmglVZj4jYx7PJmZrU3g+GWfVSKXig67xg0fkc9NbJEr+BN76F
nZNsrJ6bM6Cw4NtHYmXmHrNFEaa0N/M1mfoHWqbdyL7l5fLYBuWTijjV63pbF8mhL4xDm9rMUsph
Odb9L6qzp0y3vzqWoIJpzKp8z31oWTz6Uy3EpiQW1E2ap5rWGivtxygv6LUNptAkIhiGviaBeW9E
E7Brmm/r1NlkszwOhXV1Opjq+D21675ziCEyL2NK39oLI1lSEclFaFqHwQIaC/2YbEsyMHzX465J
rNJMy7TWGlzCfS4g4uey9FZt02qbpga0BIsaDagokW2Ne6RcEjy4e2jg/y38eSKy27BxoU63HVkj
CU1gkE1r9noVr9twfGIuv9K1+k/XthP4GbCf5IAVob8JJBiZU1vLuvS2RjNP+yauv3ynenatYjdD
uyYz68GvkK0V3VOYWOyq9nM4tJ8osh8UP1YvEACZEzO/eLzFg//ZjP2rOlv8tH8nMRQuZkZ56tub
YG6vyOvPxmj2pK9i9CjFz1DGvM5WePIq95my4y7gt6tqLO7B5SPrIXTa3zKAZBMjSV9og0dl6+Ei
z0+EGj6/wTiiFLd/gx4Cd5+iDKkBqhPDRb803UPP05aeY78XQfvKzrHuw+liVN6HVIk1bjjsxoF2
hPTIozFF4VJVy8yYr31vFYtxcrjs5tJOxY59YFn6BcIBc6WVeLvoZdTBFWfe+ZfUrkjsnGaIKfI5
X+LfjL8zeAMiJTDtVGc/417JgS5XdTiCOF4myTONWJtvAzm8DQ2U40lZdtjwYnXn06Ko54qPVIu3
KHD3pp28aSPksMrBssRvPlSIhY7jlvpvaMwEmZZPQy+uqnuyXFwUyPpTggKNhV3F+I1lmSAKY56e
0jn8lowIV+5kb2ZZ/egQaQuj3lWlf/V1jNMj3b90or16Zs+uCcgW2uFHBxnNFgBqQ8kmGQrIomCX
K8W8J2f6oeJ1I7mMF9/N9prG6I5zeu1Z89FEfUgxm++ysD7YM64/GFgTwJzMkHE4TpmpfXnUawN6
kb7GG8/Dy7aSBZZIfX414/xJ00xEI83RgWhuNMMfk8IJv3x7acfGUcnlRDwvyyRn1WTkplORFpA8
g+lBMd0bWX6V0XAUXG3ZDp9Fy3saMRtZuE1Fj5Rt6ma8125zAOnfRU31WprjXcj8YObhq42HoZsP
61BHM4YMyOpY6lMHroPSMOS09tjjDDd/tPquXzYUUAvR0/bqoQabMGd0ILp3J+4e5Czu0ILXkMe3
ajV5vGChBT8DTAh3/JeJZzmAG1ZO8xI4EhaXMcIzAgnovG2CnZ3Zlz9DnD+S+LvLY4pTOyB8uhLh
tcacqcMnSScLmjTkFk0iiEc1TzvH7NE50y6hJ9xym/sWLsiI3rYxunVJWVgP4R8Xb4xlE2hHD30H
2Qh3hu671Jc9fhT4LaIjW0J0PyRpi+/rYL7g5sV4xDcyLF7QS0l6A4g176Huf6ZdfrKJk1Ohvaou
Lxyb4KOh3apb1+Uw5A06FfV+55Vg+t7apHGpFRf6UJqiOXspG/DwquMV5yB9c/X5uR9pPGZCkFS5
p+owdMpbt3ShnYX7iW0t48iZ3Oo4xphPFlP/6eTTigjYR62aN7k+68x/Wop8vqcLnpUzB7Gb8qMQ
/r6cZmhOnTzlpBznSspit1u/NT7b2QUhJyqT5Vcviznahxj50xmGLnJHbn6kF5x57kafySDIXfcp
L2om7VRKtmO1O0rDpY8SeZkE86uELFE12YkE6F3IMR074MrK8wODW1yuotWcwX6dzIvux6e51s52
pSE9n09DIq74XTKTSt/y2HzMxuE5SbBzrvInt+g2WToBmXALkjD9iU39rHsADfwaeeFB9TeO0/2q
zWAC/7TyMjlIoz1wVJsrCu2FrMWpKHpm7+az0q15af5YSyJz4eM9qbsNgXjvwSmOBfZaumE/YCA8
8NXN3UA3Dcv5IqYOcTt1qZqMdIn9FIzNIZjjq17AZxH4Nk464obKK49wG25Gq15xoJ/MveYVHrOO
3dNVMLECWRJzeGVw80TyI3SW4FAID7lYgqgLlDRpxgeiI1/ckKg/3vBCGk9W7p41l00T4HCP3mSp
D+VjENDO8GAKO4PijAnxRM9t18z5uEG4ZxbyXcsgXo1IRED8nptg7skhCo8OKESDumEx6sYN/eAM
qUDcUNqsmbA+M3m8GzFCKC+b3yFXcoTl8t7BTm74bDBkdj6HzAEdm8lFA1mZAjsAStMMoAKj++rG
9AQR7UMY2iN45EvaiS+sNSm0oNomMoO3oCDfGW5ciwh0FyTd4xT0l1q2G3a6vdP7GXccL4Vcyqu6
SPVa96ib1CnWxeO3ad5sXUA0SdpPy7YUcAODxSVUe5WWmPCFMxyywC7PIsCK3rVtdmjEXIi7Tn0w
vRfIGp1sRmcyQilQSe/zBrJitDJDHCbtjKD0LnjrqoSSpi0YOw+j6gzmP+qdr2vxHMnmHmbGoRii
eUk0FaKz1DjbQ6gyawFvkmIbsUicgUfhTUp7ALUi7YnKrGK57pkRjn3bLLXYflHNQ4V6E8j0Bdhs
PZXy05okmkNZbvtI27ZTIpguVI9qQ0t841DJ7tDxrQHd8HuYli3lSpzo96C0eMLxhcBRKBnpDO0d
zmQzt4wCw7WYpQ6xBqZfOAXfdDALo5PjgsnzxqvBbwKUDssY9V5KTTmwTNFVY+Ri3rWk7FaaZ76m
vHRRHbbLsk9usZL3he1vF5q3nJ4s5g3UA4WrRodgQkBIPA6h6i6KG7NNywVxA0uzYjsu2Rmxd7vM
1fQ6kt+wIAf02+gHXod550/sEjbwMIiv2y0SzL+WSuquNFl1TuFsRvDGISF4WnItKK+HTpUP80uQ
zhS+8QYi2aof55cJnapvde+4Ru2TRDxBO2TcO5U7pX7x1ZGhEeSzyCN0g21jXbkE3Onb4WmkDyvw
sRBTcERKwkQtXLeZtWyJMIGdvqmq+rFKgz/6nDw0HfctZEe1opxJpD392tR+SiJrjdWvXlhPE5LE
MmTEUenA45wps5bsa9lAdLEDJMz93cQEakaHYpbzV+GKaSmZ+Y+p/mrbfbUZfLj/fZy+VlxrkhUW
CvDyMykRSzOUiuf+ELaFgyaPpHrsCaAuY0vIZmYAeDboDSMBAjk10zITEfDwaD/kAZlgkMyi3N5H
Lu0G0A9qT7T8RSp/TJdJmz+GPxD933KH0XGT9xTLMUyeamvWwTnv26MNS97w4r+r09QYfvTt9FC1
aGOaccRYiE2voASMSkFJF8Mba8VtaJp0Tb38y37+oHpbvSK3eBRsQwVkhmwja5uQyhperYogUD4L
c9FC9JDaku5yGxNoQqwq+HYU9mhZI+kg6XZf0gp9UYGSoE0ZfyfOl47eYG9YkCJMTEjCFuVCHVja
vhjzXsl11zGTPstJCWYLshPa2XCl7lYrzfPou08Otp2Wmb5jTnlKnf6KCm3J0WMuxzJgLJndzTLZ
+o58FUj8Mrdbt5N2dybjnZr0jM3XDmetF1uIdc6EqMc1gAUDU8YU9OWT/sOW7KPRteD1i5PtxBOs
5RkCj4WewLKfCgtGVq5jpTj4kERKNKHmeHJy7RKYIOVtVf/oc//uYH4AEMQSCPLOXqgfC2B4Tcqc
MzjKQcOSR5pP3kZ99o+xnImdT5yTNsZvdR/iIp0Ye9O1B/TB40XLoMmGDROLPNmoK6SoeXNRGS8M
dbs1mlN1IFVs4J7be/TM0Es0khkZ55tbQyTvyVRBNgmHT9z2scfhIxpNUrRGtEuUVBWMyhZHCLav
WozIKcJ0GXoabF8I68uaHj2zzGNsW5eIfs4HkQkbXR4qR3+SHrqMsP4lLRmvfQ6uMp940skjCrCd
MQFiW2Z1Azw4cZDhRhM+jDgX6FG7lTpDAiSl9B/W5xy2d1+OHzjs3tMaTju5C7cQiv2qp8jUu+kx
oA7C6+nSyQbpxXgunWabyvgMxQlbfrICwahRKqlPeGod8z5CMl0y8qzpfzSYR7gSLEzXPBhVzTLF
PQARlrGWg456Ub4waTtIJ/nCcPs4O5C3IgOgJJDFVV1gMyN0TEFToQfdc4pSdFtiN8dtjMmA/thG
POK0Mx5gaG2EVzL/kJfI8rbgbQsfzYJWtThPxffcBA0bmInKhlCmCDeEufSyQzPUB9OfDi0xGrkO
kQ9Uf50Z/UuRp8GCQG3Qy4TCsamq5xxwgv4VHDHuD70VHrqpusx4HypLEV2bARjC3djjxIGoAppn
/Uwk62FMo12CVwN9DEh+Fr+MlfWbNegJDfTAXuojpxhP/lycpMeRE4x1siAoq+FYhIgnWmy1xmyZ
5/OzVTQNdp8IeqcZpsLcs3jCqrhL/ryjZjC6ajXHjF5qJm1V12lLx2pgJSG+MTFniK1k3QydCU1S
g9zliZchriGDR0DinGiZ2S31adjQuByjQmdOTzKvRkEWgYIpCw+8sQlDQY+XhJzZdvI4sjNX6bR2
QuiovB+LmLuz7YZmesDbe5u6cldS2ye9o2+txJWbZMKuxNCrezI3IA7+YeQ0cEQF07Vlgj/gZ22W
bAMTDb5n5+tWekdjMC55y8JDLQzI3FCUMvG9sifDjk60b1EmR+rDV6fO9l3c40tL8NXQ2fss6CAR
zukmBvicVCXZoNOn9vB6tkmFavURLaN7CBWEFNn7OJu+i2LewYW/2mPOZLZ+KwuBmpasVvAyoi+e
dHu+hka2isE4a6t213LMkYtDmJkYHiEtUHRbCIG5s2vz8Lto3Jvvzudi1G4YnxxNN3wUbfEEJgcp
G2GnM44LDQLOZfSBWsmzcKyJzRSvkh6rcD1+FE7w7jjJ3tAkcw4JL7EKdTjpbnLSCf0Ma4oqSwO/
Rv3FbLdCj15aONxrrthJq93njgM6MJhfzKTPUlEC7PaRpQiWV9r7UgCkRW5yNSoz20+hRJbXanId
Rf2LgyMWQeEEy7AhD6l2cxndRBjwrCOZ4RwT6z+BXl2jDpGnMlmwuLY+xTmEAboWFo8yadGs+aKi
UPHf2UMPmS4/1INIRjz+DajlnHpbJ6cNGmDqBtqppXLPkBTarENm6s3WtobPSSDDGmznQKuwtzwU
TbMpzKWOUdWiYe64dnUAglF+tkl+CnMdeiQ6PzcMByh4ADZpUFeLqsfGxxwNfxEj4rUhcNnm+Fiz
eFFRbF1y7SvHZS45zpdsch9biS6x6F+LKpErHRudyQDAijwB3KObRz1CEO3k4S7zy1d9HlG5FsZv
SV9mETJDf0l+3+xUWF1AwR44tDvDesXH+Sl2Rb/se+Ug0CCTgE3tRV9qYqvVAAmVHx29Ll/rBdoj
9L44wvgP3dhVm0rLjpH0eMDhxR8+Wsv+RbX0G9X2Wx7ypcqcOqGCxLwQo37BWyza9Zn3XpmwGPXM
W7me2GsRooi0fnSa6tZ1nbv0vHyTDAy6Qut70GawCwi4Wm891WPD4SeNT3saXvTMOaeoUgYLUzcs
4NDgJ/Axy1R7UoZDwo5PYR08IFBhBNmnL3nWbc1WWDhJ+E9x32GzSYSCBWZZuv5HFFRsKs3XOM5k
Ek7koQqoS1hwD9ESk/V9hsJo5dOV+cy16SBfWw+NVQcRiYa4FKTHsbUneRqBnBjeIvCJpYbH+JHm
3m+qHBSq0fuyEvs2stQzVxydGE+ZothOwjxa7rgP0HymAXFKvqSiKj3/DwOOLx4fsXyEHaJoPYly
ZEuzLprpvKd4C7m+eHAwh1yEeaEzKIzgU3bGNwAIpmHs9lnb8GD18yDlCwGX99ojisAn+lIwa1pY
ofOuHJbwJKFMmrOzoM4ky2Lv++ZC4tC/BNB7tcziqha8aSQNYIr9auhMcVr4zYxqMSdrJyvGWUH7
7HWWk5hh/c3sFM0E/5U4YHq16Qr/j01HrCYExYuuKa/R5D1PGhIj5A2a7t4m9Y2bjFYjbg867JEV
5OG9EWpgrv5N0TNMzLtSELOBcs5in1Y0PKtMv7pevIWFWKYe9Qcuv3vVx6XgatDl+kfNio9Rg5ix
xKKmccZjnfUn5b8RDd5H2kyPRWt8WY35KkfKmt69R5UJH9vcRpPzrh4WUXxkEDIHmhm/GpV7yUzj
SUunc90Z99K11pMjVxFryZLaERHcO60y53KOy3E03V21CGK7F8yq8k/DM0hr5VRlxldieBVdtIE+
yQiEs8q6gTTz/LtWJrEVUMYCrY4aEeCkLTUyjXoEnXXRr8wMtY2VntLIY/aUnJoST4oJnxTwKqe1
/yCl33lTdux8eaqxL19OhrjorY2WYhYLY0QqXjE+mA0LDrlRPcyxhao3vA94dqmbkwMoooGcHlJ0
QmWGK7rb/I7YeKiwyhABQR11+xl0csqjVRMN/bLtOSjs8dLTPIrB/NFMjnhLY3aNDEXNk+wOx6UJ
vwp9DAiJyIJlSjOjfMHKbvrpXMgKcemcu8n59Hyau9bxz5b0ryFQdeppBxPLIgVHeVn+Q8d9KvHg
z0dGpWZQQarBW4j0qT9GoC/dudoR9bmJsxICM+zmGL8K24AbgoEuIowRrUXsW0dtCG8xBx8CA2gK
o3e3IEfoXvVCy3mxDcqcWJ/3kd04aoC/01q8cebphFNKjCWT/e0azmbkQHFYc02L2ryEw4fZT7f4
z/51/2LK6vzDNlMgxjUzqM27Tovv/uTto1785F3/Xzyy/8Ud1fmHOWboRyn+GyT5Blm24xw8tK79
39IX/8X2W/zDtDfoCrsItSBnMa2YdhPyYYynyASfawDvnOI1xcrCSRGqgqT/57tlqtvyv9gK/vXZ
/P68xUXY/r//Y/xfHWi7Tkaux4+TR+ZQmH7cO+Z8RCTCRM4/1JhBus2jnIo7DciVesVrYSJn2qXJ
rDs2dsdeJOu0gGGuPPAIDNoa1pz+l6dp/ds9+YfJZAeVm3AdP9+pIXgn63enCTeCsOsA0sLAy4H0
+WTn7m9Kkx5Y3Ub5rQUzimfADGapsA7JSFGvQZXYYALIaJaRL18aWbFssz+xnT7NoQnwT0U64Lk2
1vVzKDESxIbsyyDk9L9cyf8eh2iJf5gFO1GXppJGb+cbzaMXWAxU2gYyVLumDRrg2KRkDzJd+M/P
1fi3+/YPs0p4ER7IWp7uXK1/sYbuScX7aP/D2ZktRY5kXfeJZCbJ5RpuY44gBgggILmRAQma51lP
/y+vq+/HOivN6qK7uquyQKHw8Zy9167DKwoLZKMdqy9kjiZ3n7Pee/mPv/QHo7JMK4hVE/nsmgg+
SjM6WJJb8uCFn3qLXDiQIXWTwUIcU56aOPnLlPzDjJc/iJWNrel2RhjJTiCgbyrHXUQ1bq9ZtH9B
Yv7pF5j/PxKTmo4z5bMT74xeQHQdsWuWXx0diX9/bWp6/68p+GPFqpsW17BKtdfd9Eou70a5m9VJ
qmv5T5Sc/gH/DONfCKp/+jQ/VrAW24pOTTHeUTB+wS3NSYgCmsxX//5phHor/+PjWD9WsXqGuiiy
Pt7hnD2EDrYwc6I71BT2W6xTk9CyNfkabGbS4lbmqcZgNH6UAR2oerrEjn4P/IgwtxABdRDd6VgP
DE+ckwjFGxAFfdBvyv3ZVgYeU8h53lCf8g43h65/ondFa0OWtJN0h8mp//KZ/vDKrB8o87JLOiSc
EwMgDz4TANGYIdfaKP8yAIw/LMLWj0WOdvpo+7QZdgKpgB3FUAP4cCSCfbWZMvCo6r6t3wiV4Sjv
mmuPfNF//7b+EG9g/ViVaHdxofVFvLPTYavH/ioMyvseDgM1tv82eyz1Uv/PDlMHUEQaoccANrSL
4/XvOqERdZ5s/v0T/PHl/Vh0BOaHApFcvEvs4hbQeS1tsVbUcNUlQsjyqWxSQzMcEirgZu3/hbr8
B06u9WPVyeKMeN7Zj3fTpL2VbUh8N4V936gfUjcMlxTVjL99QudP4+PHAmRRvM/CoE5Q3tArRS/P
7mQXIFAC+0U5nYvA+lKoHyhEIGEFPS7RByXX1+qj081DOmbcR5oKx59QevmU64WiZtl9cQo93N9O
hYG4ohDTt9MxmDAsm/i4CirlATU7O9beujqjE55zJFFdBjOZECPp0wnp3TUMy5PVdaseFYTW4vEb
/AHEVLmEX5Av9GzGmeEiYeGuqyXIRxFp5M6zpXWPZuz+soWJfyBP0Ge4y963IFg2z3nRv1Sxs/fm
9H30sAN7zsoTcI/cGdX6QEsepmeyH5xoqxAojTT3hWa+0sTauSEK1DRx7uIyP9SmtdIAO02kBjHD
PgMLLpNEA1V5zvcg8y8tIbl3Et1dl0EMpiYBmS2GVVDTcqvDkU/bQAGc62dy19AtSOOzNecPSLZb
LRz+EZWLJD4mSfDYad2T40zfYeG8k1p7z7WeG12WbR053mVDexIYmgB8cDKiej/Ct6C41bvqxsSN
t26c57rT36RSH/TyTBfiGBj1ZabgsUArdG+RQ2dYZEfCmYuaaZf1NIZtInNl++ij3OrHYSUpqYOL
LLjLyXztKINTZdG9SrAejV8qABmg476PnEttQ1HMiOVMXEB+CGJD6JhpyF5dDvazkMXBcIsnCXuu
6yAHo2nzxnRvxtWp8INHbF4g+Xuup1hObKtu+X021WTvewynYWFm4mscEZMS0YEHbAFH57mP8ksY
eFIpYk8ugbBxUWCoCcju4Sv/94XgT4v0j23UdlOcd3isd44I3xVKBjc+w236y3z/Q8CnsH7smyZb
pvA69rXKQhZqEx0JkvfYuFW+iCdnJXyIG4ORvQqWGKp29yodIMi5UYd6uMVdeqYbuUMhBJfH2I15
AjoILotFpGNf0LGajY7pRvwcDcu4XGAK3vZp+d+OSOLHnjxGcZjMYc2eL4Mnq2zvgzl8L+rwLxvY
H169+LE/0kcEttUWbPncnnPWQiNzaOwW//Hpf2yPIijn2Op1cjAArvoNokdYjIET/e3e9YflVfzY
BHUv90eqM/z8OMElDuEn0vOTFafXOhRPWmfeAm1684DCQmB/8bPk138aseLHzlgEEyt0jNDZQl8l
8aHZhv84lMVfTi1/2KHEj41xMlu9qUJ+/Fhl5JQ1/XlGPuL1ZHvOBrO2sNr7//ZBfuyFYmraXrpV
RHkyvA897Tro3lMSVA///uPVMPofJ8p/Tpr/5wSBenXWGuz1ODDjciWE+4y6fljZQO7UOlKJbmeU
f8vd+NMv+7GMNA2GAY4TBD+gl2RviATbo3zNfWdjmvMK895Gm8q/LCp/mjg/1hTdr+a6G5N4R1Xy
Uc1Ji1GAUeUvWS5qAP+PF2f+mPYtHMRubuN41wzp1XXGtXKv5z6Uei1c//t345j/xEz8r9/yY/an
ZRemwciFQm80A0g21cXEKD8kVseGcryV+mspwm8ZVIALANN71IdNACr0dEivChGcKNAKKvqnwZHX
KpwuxIZv7IzuvcczCy9E11hZD4R8ombPvV8ime5qGE5VBFXQK6PPnjbmwsqsu8al8Wlb+0Qbf0VB
e+gGLoJ1ehViXs7crIJq3JnsscLI22WQqmQttOGLQjWXPG3ElErHqgZFiwjMAUbqRUevG3epbzxA
u6gcv1HGwCMeTx66iY5JP93ZqeOsxjgGNxdgPXSL54BSWjt4B7vz312rmJdTN744bBhzh35nDKgG
agV/puuNF5H4r74OqNgLTrPVH6xw4HoOHdWuYhCAIZU+0cCbwKgSt7nijJYFeQA2hJ7u5FX1ebDx
Zyqrrp0qjhUaFgcPoZ4/pBpk8Wi+tQ3HsDYntQY75Ya6PM39qMJHmT2RErv2xlJbFLZLo8zeFhI7
G2VZbA9RS1+zrvdapr3Wjn0Z7HFv8jwLveCcMJWqZc2tcZl1yYdb+u92OBUH8kBuJR1p2dGNTRyD
hKfuEGnyO8BRZgSgtQmyu1NcwEqv2SmspQ9MzHeCHbHlwwIQ49pugHlPI4TpwjiEkbNrNBhCg4xP
wZj+9nzYNInEhhHV35M+v6DcabZZIdfq/JjI6E5dXOBlrdHhXjhkKggIQfXW8KxwQFUwXgJtRkXJ
IVDMEEiF1X2McXoQQ3A2IcRygi/OZgQft+gx4Dr62nL7exfb1aj59MhafIDzkZCJDK4TDbPOdO4V
jcIv08/c1A6R7f3Wpvn3rF6QrbtvgQ+ZpPWedKp7mNrRybeGfefTfEYOcI8kekJKn/2SBj0YJQoO
JJIIj9YgwAvbNp56N7nUeD7pJzdIf3qkIZDE1KvT3ADLQpdAGC00jpWy+qXPzWFmA2maOKRs7D6a
o8BjGTvHROoPpgPVauqulYeoSWyC0vUWlQVuBwH5pQqLDo5X3RCjUW0tI3skRbRSKPTXqUFoZqTJ
pwIhabN+VkTBykYKSkF+dv2TwTWACOh0HYTAzDsT07U+JDeEBECs5Lkkwm4p+EGBLq1V2zi/dSJ/
aWbSr6vK82iSKZzp+D66KbxElfbgDiXoFXIP3YJWWRScUUYhVY/LXWZic6lduud2cUzL9mSW8VH6
0H1dvIucwfB0mf6ZtIKQIBFzWKNjPSPA33hO7jProG5KDIt2+lgH+UM+Wc/qLVk0Q5owuFTsiBqH
eJwP6AqD9M3LzGekACd9goAexofcrOKVGgSwL2ndcTPJ5i8PqnLSIDIbnfgx7udN3Wsa7pzg0gnC
zYEIHyLhn8KIrpyuwf3pERo4Oe/FqY52EcFXDg8G23ONVQefBNZUmNyvXug9IxpaRV53x2EdyxQy
rGnydpUXGAvbM9GppKOz8tvgWwVpj2O/aSAHZ0n60Y3V2WfhcqYqIUu8Pmqmc1eZeDGzCSU1IiVb
t3TsbP6jnuuneSLqAItld6fIwh2lp9gxNggRfjWo1VaxqZE2ZuEvpsWypfG6hZe3imSHVJCVu0Yf
0TJC0Pvfl+w2ODKzL3xUiK/C+SGjlyuxTSzrqvnII3JjbSukrEw6i5ciFbAeKNe/hsoGoY9BtfFS
+WSaA1IarSF9QiIkkx564LhghNs3GtQnc8Y4zGIZsZbqe+LJj6ZlqHbmh4XqmikdrEb64SqdQcWW
64guV7bo1520f880SEodZ4Qke6Xp6OQ55ZumIwS29GM6yod+hjFYgkNxGgnECrG2UZ89S6SLKYyv
XGqKRR+y0M/Op4Jzz26zsbiteVP3IkNEbm2PS9kufBze1B2wx7+UUqDS4s7tYGGCdPKdZda952UP
jeUrjf5BkPmqFoQuiz90Dhcw+2cKwsHaxRmfuE64Ckrn6mNnqVJsocEAz8kbzF3VpKcWWoHUooeg
NmgH1h1Rv/l3U4ZEdPS44vyD1yRARyG6tilqV8e8GVP5Smb83aybZ9gbxdpomjXxjjfNd9aCNQ21
CWbcogmOtoHAPXN1+C09eWBOIy5xw42mG73tPLrbnkyQxtk22vDbsLt9nhZLTYbrSAgU7QMm63JT
x8jf6xyMXU80rKlh9fXEL2vyfoF4J+xnQlXdRv2uq8093ebTJOKtgoNXbXs0mhBLgmldzFJA6Lfe
NJtIeDK9ZZBlCwiHgO4MijoFvJqqL0DDzAidQ7Tl0dBtNEOu+PEFNUgDpetwLwb76jOphB0zKUiI
UKJ1h71oIMNp1uClhEzeNovvSkbc4LnQr8JpgZ4MD0OClnIE5IonxIZwl7/Vlv+o6SMSQmZlO+FG
D+JtaVd3URxt2gkVhx7JfViV9zl4dxTSyGRrur+pW9yDqUD9DwAcIk5CNDSpHfyX657NjL7dNGAA
loDVCRE5EEZzyQhjW/BiV4XvLWY3K5cB4qaFRdIWeMTnAE1sP7jH0edHtW5751v92+B07dIU2o24
D6oDJT1ddLTL0ZmORgnbXxji2dHCN0icF1nhKVO7ep0kNEgnDDNwB6A65BoV1mzl585LX4+vfWM+
IrvmYorwrEmGvceam2vppw+7sDOm9dy2v7UBomqIwaFJ7WbpJfYhNung62U7oyTqcSwO1sPAClgM
GmI9anWwMpdqKk1zmS7V9qIw01mU3A1aGqgqHgCG3NuKwb8mvIF9wm7vGcVb0Yx79YNKw3lT+Xxu
B/kYD+47yFEktkGfb/wmfTSi4neCO1YtT0aAxzQz87PdOfdj0V97VA/QcgKmPZ763sg3vdAR9Iwg
dwUKGP5oq8mDQT1DHRlgKD/3oob8Ej06AHdqbAXkxYilg9udI6ylAJz1EhHhFoX5sq/aApLyiJWy
jR+70jJA/fKkNEYh1ZASoIsHIi52VRJ80E8AKilftEZ/liEzybYTDovgX5AGYiPR8wMu6+1shvsO
Z1rXoU9BA7ttUzSZse4gitLPvmu+OrN5AZ3yPgTxc2FTKvN0f5WEzkebVcds1E7G6Bz11GqXaEYu
COzu8V6+aFXzag/hp9M5W8Qn+zGjmCQNH3A/s0tvPZofxUp9VSGFeKdqvjU6WgtLc/cVdfzABoGg
xqs64Y9JtRoNmsyp3NPbeojKsljnJs77SYptg5YRVRjQpzr8zED2Lusg+igp0fWautmFuF9IqBqj
o+S+1WjaegINChaLPC3mvlsCyo2t6hpn9sfE+p9bQGSGVjtHo/thz8bZdPFT/vMZ+ILJb9zZRBUr
gCQ5qOkmrEPUQQBMc0YY60i6kOyrTjq+ZVDwXG18HIaEE3UI0KiRv1ybcA1EdB/B7JwQ0eErDvoD
xa6Nq9XroPA2EJ1Z2uk06nbEKoW8wYtIs5DFgqvMqxOad+hPOV5gaYqHHPlS2IpNlkagexDDqQHs
+0w5jx0EDZ++q1poqTOw7b7A9UqTZiP4wuzWfUSika8Mdzqqf0rO6LKMVElbWIDm/fQqvfaobvgJ
8RfqdG/5OnI53MsJlA+X1qxFREEqmPsgxVwmXCVOtitRLA4wjqz8znHSjXrfsgrHZdlVz6XL6y2x
8s8AaB0aNzg1dhPq5nIe1xAgbuojm7K/DbK+N9HSWHxjs23sC314jqBaEeC7axFrdKyjPhG7ffNJ
gO+QmXv1DLOcXoy0wdCfnuQ8ndW78CTFtSGIDnZaQxgPP0Jf38zwT4xxemg5aRSptTb7+CSz+VAZ
LLdOtdEp3NZAA7UZ05o/vc2BvoqTeaPO/z5/j2MzcMLITIi5SV7xCoAbJ9qq9+d+BT/kt/DQXVQh
2+qU5q+wnvca95ascm/ZbJDfolN4rRNnl+s+dWVrk8Niq/r0XSYI/dx0/Bad/jib2QNhIeseK/Ri
HpRUAwVoMiuEl9xJjY9ltqueN9Un1dpPsye2zx2FjHNVRvc5E5Oa8qXNvBZHOWGG/tWzsW8HpIGt
UoWaMUzvnFiEVTCCQxeWNFuEWoBY4U8QqZ9VhYcCMmwkjRAZ96bWxEgL7tTwUQdJ2y42muMdyPra
WWzEBXc9y3OeMS1wBSLnj0eJohHKdneKy+YWDu4b4IoWLlG4xwOloweALGjjZ1IYtdmG6GRm5r2X
TAd8W+vO67/sPgw3o0IHWuGJRXYbgocyu2nXB/iFXIk+JmdnRIVCxaBh5LW7EZNO34HP7lEcEIBz
5xqEhpr6C6rAXZpmj/YYcVzFhUeNp+NMpY7MkE02UTFx4Rk/Qmamr1evsqKKnVOszrRoXLQaQnSH
QaJ+YYPLfcSFHrrBbvZwweXbNKrR44gnx/VvtS3uRQqOG3Mcihfy452tdBC8aCbxKASovRmWdiqr
6s5lRGmyvfNEvp0B/xKPcm3aYN1G3gpU7nboODHhqNllljKUsooL66SeokNqP5sPueXLpaGjJDKs
9Oj4YiXKsV4xmV8Rqh2SOOSkjUyySZyb7gQti4AB7sBj3g91ChSsPppl96hUW+EAfSn1zn41ci6M
YWSIvWV6d+rgp/j4fYbkeeT8Lyz2ODfUMQUU9UU6+D0zbh5aFj7NJtD2wFi5dXKrKsKTBjoD0pi+
zJEcN79sD0KvT40KJXeT4ZFE6TcY7Md/4r7n/GBN1u+6iN4910HjVxx6pwdw6Cw71znZbBXqCKab
5UPdmmCAed7JchdzT9aJT18IGZfeUU+x1xPeEQ7O8TPpfWjKZfCee8WW2JNVbpSXfNQf4l6chWRr
mNUls/9sA7nJuMOOmnmflzVhX0W5rKCSWPm0yeKgXaW1rcofvK7w6hklQPkyXhuI4QmJAjI0vjth
srEC7ZwWoIhSz19bc3+IIoxQnAN+4Qb8mmU8cQZPCMKALUemlPnmUXMMM/kkXXhiBWVIJOTzr7pI
LgFUkqjBGDLgQitzXMCjAYlijNYisw/DWEBOik7zULxXDpd40/ZJV8tvphoLmvS3GNGqw+T3AKX7
mxYbcgERPlv4QYpYjxhGnDzVNUzdhS2MbZYn/wye2bc2RmNxJWb8qUHe9ObJiZ1twZqv+eKkNu16
KDbEZ6Rrjs8PkU0CBr+XKsZOVwtDbf4Kxuia2/2V69epCriH+zm8jrnnhkQSMwrO8mDG9luqzCqj
vgz0jiPM1E2btAwA4PTxvaNE63Q87yMmmJbojyIovpwa1KAwNyl4fROIcaGO3W4KeKHxzmNv7Wtz
3LgAeVDWp6t0Cm/IdL7not9mbXTvkHyyclsLC12dIQng9GWX+SXpuhfDrT9n3DYk3g1rEEYHhLBL
Jyq4oAbjaoiKO6MMUrqK4VNBDFIGIE6q/Zlnj7L5tWzLY2q6e/VXWuq/i3FGGjxuGmGuDYZPbWeX
piSgEujlKNy3aJKHKYt2kZtCa0FZ2Ffvhpk82bX5O0/d+z6GnJV136MXbsrWvMv5nbHRvrqWCwFa
oRvZmgKBSUKXyk5Xga8uZjIi4/lrchGbt0iZ0Uwt68F9rAmXTLlvp6wfIpsvDoI2NRI+cTVhrO67
b3J+noKEPMfJew6y/pGwZq6DRsUtvkferA40ff/YNdgFgcjaXgY/RbSfqYspMaqek0zCn8BRiT7Q
3Rut/Zl2bJ+eRHgNTv+TQyCEN6IwfGzIXHyyahcpUy8uWoyj94W17oEYWNNJhvmb0CEgZNV7Sek6
QKVgCfzerq7/FuqK3HU5A187CHO4ZGmn7K+bBhwSO818IoYH+VMgHusRkXdjfI9EI2uC8yrIEKId
3Asu+4s5K/qHezNy0o1IXkORGN7KAaEZLsRdVlMSG/unBBX1wizd+zAoVkPNNSh0EC+a8Qsumwt9
/50ughvJV89WrBKfshbhKi/ckbUHCLLfysLekfyC3cF9kRw8zHpSTk9qCZqzxc5J54R6oeyOcDHu
6aNtjHqETlmtM3CxwoNQ53R3OtmLeWlszTJ9DkOVINcc1BplcjDgass4DF9zrtGzNt1SrXmL2cfn
9uY67sHowJaNzLUkb54iTXzFqeNBbokPbTGq0OrwXj2WwwrlqWxqBkjiGYuolQR7KQ0XO00VRHvd
cV8bIvGQuBFkOdk3zgpn3DrxgmzJTVoVLHKUj4vCZWBAd+U4Z+H5XRAsni2Hzr5pTvTCfFDgJZTO
IVraxjE//ALDUksQNqKDM/7/lTkSwZiCoGsG6OwInLHsaQ5udWwTBt9yRpxn68VHyPqLrnR3df1t
Dv6FzXA3BQGhVt7blPWbPI7eyLY5V5xg8qx5wKKLozZ+6rR6Fdpyy56MKyc9qbcvCVhXfx/E2yrN
cppa32aSH/GfPoZo8AfzHDty3blfsw1/O7JXHmexLga3rM5JahtVf/XzF5ruT9AQ3g0O0UF4mZr8
g4Nw1qj0OTgvLJg5m0zTvqtX5ZVYfnFsTYDUTEbMwFE5ZClKBKtfbSKBV8qmhjQH8aI+OKzdsYT+
EZuERuLHASOx9rhaDexXZTWcY7oNuEwgepZnPW4/zFBu6s6rQWOq3JCIPFqwCCUcJ9vtvywTGlfk
ripWFF12q2qEmO/kz+qcG3IEcH1msSKOl2vdHVep7Z0iKqAyspduqt+TSrJVD2jCCFafVlfMvPzF
aKITzxli6YpSl+xJMjBIrypG/2mkCMA/8jnd8I1a+MenRL8NLg2qMV3NfXwJhM7shxzJI1B+lVNy
gVMHxPrLtZ46zofVVH9X7UkTYEPI9JFMVfgecJyKfZfBZubgqX6u8n7Bn1d7Fp8A4ccdRXIocTgq
ZLidDY3lwyp3Wlj+8sCUhA5liNk9hGa9ovLmYGyetHITObcSsKm6zAxhf8JOsDD6cBWm81X97xn2
V0D1R/3beqodoVrspfGaFONKDSl1RmvpK7je2iZPz6V4zpP72F4XDrUSmIWLBIwpFrWdPeUrHje3
SRYso1eqyRvXJlyDKR5aYqkeoGOIteWoL1pC5wCQHWtSYgoAdjX2YTydy8ig7gLF/Rpp5VG9YvWI
jMCRGqo6jAy1v2dUN9JZqZ8Ve9p9QK3H5VHi6lqa3ldOhK/Hr0qMalX62s7wvbcA75zLiVj9Kxyh
QdFZT4bdU3v2ufm1N2ml+2Sm42ROB1FxhBQfqanD5xLewm7DZaB8jji17eTVpQYJl4vvpSeTi9TV
rn3z+o4yX7dR6BmtdC+MDv6kAlpavb33W2kQuax9dsN7w4YMesla2zNeVdD2nUcBkd4NZTYKtNpG
13XJLTC9BBZGAjpVqCpXajhLGR/VQkkQniqTVQnBoSw2ui2P/LrEMl/V9LU9az+22ZXJmgz2Lw8u
UmueMw4lIvd3uvOJt/+RP6+GFNc27hJto+MWqY6sWBtz9q4A0x6TKr1VnDvQo3M/FxgKrd3MT53t
+VN1rtTr7HJyiMCYzBaIxKmiqRdHV3V6EbJ9UKlVBrO6Md6k+FDlhdGMrtYIhJ/1QT0Kz/DPJ4J9
72sfIxGFyVxtjVi+ErnCxQCqgvPWJ3CpGJqGO96yMDyPBDHy/RFKgNtdTZzIzFb8pEi9KxaSygen
Rm5fGqSnKKK2jiPzqE80PqAo0vI7alWw5psRfbTTq4kSqM3pmJHl1eoTAdt1telRUJQicO/eoUyi
U2lV8HT1FEnbU/D8UJM6p8EtHPd+rqI1+8OdPmVAh0EcQTs+unxjfLWoWVYecnSeJWyyTWt/q1cF
iAlckPvB/+0G/12tNvYkl3SqKYRdPCvfVkTdEHBxjsOM5IiaFwpTnmLonIeHkbaVwxrvESjGpFDV
NsYDb2CWHKsCCFRxt1B2j3Ka9y2FoDKx7lQiXMneF03+oRb2Qa1yNeUX0xX3PAbxP0euVC8F5vZe
CxGonysHwRQ/ZZjupoDSB8B1J58uZCKs1SkSDNqeeT619VEdd2MNoJbxoj4dSRksl/l+xkS/UHPf
6ri1w56K+XIDjK96VhECwyEia3ASaueELUBL5UZVOnL2Q4nAJLK8XRxEDWX/dseNCo63q2Ktgkcr
rZaNXX3lg9iqK9RoaTueFSo2BTzrSa17DkDics53lvjwaTBwpt1klTjz/koGR88JpK7pAf2zlMTG
XVm1a/VVQF21QAkUrX+pDIotHJF7o7jqXvypZkudPfGDgOhsPC95zd38Pu+AGk0hJJaSv5sI5xgU
WOttHqi7TryK0pm+wnT8VDusq1v1Sq8pHDVPs+/uzPFbjQ61Vgrrhop5Mcr8lMXdvSXwu0QUiVl5
kbFBVMgXSei9EgUg6uSj5xZtOW9+j/mY2e5xeObx1KjWOxLR6OXFJGpTtZlGcUI2dZAcFmBlraYw
Q8UoHtQVaPonXCze0gPd1z4NAV7MxO+D3YjajRuusswSgUsafYjwuU2of3ZLV8qryWgtXXOHl/XW
Fe15CgxyPzDhqEK7YX7i7aKxeVarjhocamBXtSKosF9nXbsOUq5m7B5TKs/qN6oHx4TDhSKaT9hk
DRhnHKK6AgIcy76w/Du984rV2CAL7DXK4Pjht6XRHerRIaSy1K+AECDACGJv211t9Efb/oophlGJ
X2lkj+lU0bBsnhtH/q4w8jbkbqI4lIY6uR6KNKGUYYeLlggXPmFzTuf6i4hoRJHjxsBLWWuAi6Mi
wknEjlJYEr9hvUXsDlQi3Vg00JoywfSnspG040xtOw26Xex5GIqik5eMn0luPOjMYOmBdc1taqP9
5N843J3gv0MRg82IDwKf77QoIkSpXjJfrR47OAeq3so0Cr1ZdSgCfH8TxuuFOVKe8GWzVH8o5OVp
1BUyTloZHQ0Fgl9bLBC1BANC2UVde9TJxgsdxIzBdOdB5oo51EyO8SAy6Pd8hDJq75KhPnq4awvw
lo+dgLfVsPfIAWGPzfZU8mqDXjtgSEh+gbTlzj7Em063zVXbEwhipB+xzvpJNLLCA5j7hI5PNZm/
O4HENwnoh03KVWU6q4ZKuM81LQjlHcupzmaA4uS9jPonDxAFLWXx2Ld1zUIYcKFXJJsE169Xvxag
D7QOSE6Xxs3eVAVNEVZ8QJ91sHPt93AC9+VRaS4EV7chht2qrG9lfjXaeVrmTdavMj2WSxTOaF2I
hcAPiMWUo6wXASvCxrhJbRgas6x3rIXUxoI6vdQzli+3AYKcUWHpGnvTcsPV3Ooske+F+CqgMvj3
hDpeZdeufG3+bMz+kAKai3rELBz6P0wf45fd6gsjHe+oC7DzRuWT40f3GgILTQ5ESlOfWU2Du+tp
iSzGajjYQXrs9JT6T+ChMEXJNdJFmIM9TfDDPHU7aIC/ujha51QwjYZeMmPCsJHksmKrEdvM2tWG
cY7aeY0la3rMgQWSIj5sCmXQdDy07IDMCpUFo8trFLsIjnhlTpfsSEE9jc1nZhewfGJvY6sbUtqa
nDV8gwiR6C1h97XYoHRsij2F0UVtG6vZcJTPj8AwW9zS3HwJKGkNrFvRiFMDw9GLboWrlvEZ6AH4
JaZNkKnWMNW7qv+mC0pDm2L9WDqHrEtxUuke3vg5Qzcp3nQxr4NSe27ozJixd9fW+GNV2SS3D2mW
MMMktsQyvc6kwdcSDGqtaXtC/7DClzAf+adhXLxj6fno3P7sZmRNO4LuxYRoAsHO9J7ExB+gxF/O
nWWjbRZvBNzWpPtw7RBNtrIJGXSLGvkWGzWE52xNw2Nnh91H0IIRMFzO5FLD7O+a40sTeduwoylh
kwABzPw1S/uVNnovpAhs1VsvM28luLx51FE7NPqrIiYOdDZujZ49jA3MciIbw01rDkfSe/jRXvUs
O+uRbvoXwJFX9R6jRNIPsc55bj5bBV7kWZjLf4IcWz99c6vuYdQaLiElutAeqAFjwuF8kYgBLBl6
kCok/WFaqWVCcs9025rMGPCLHAgWIx6vPh9HRtC46rS2W4AkrpbaKFhF5ncn7ndsKdtOit9dbLyU
JJ72zA819qoMpLE+0uXi5BgJE4SVBoM7HNUVWTxLGr96VnK2Bj5eKj+5QadMzXT3K4G5U6V0CMxR
pUCDJKpyAHVGQbONWnNL+VrEFAE5gpuqY9Wkd35dXWayF9S/Iax3iKsLLTOIqGlIzmRDr8ATCPs2
kOIcUxBEqGI9V2YOcSPQt6NjblHlv/hWuwW/uVBls9licPs5eRyqSI8N2xTxyp6zYyW1M4rvFUDS
FZX9fdZDMXdh7QLVuOV5f6mDsl5NbkW9LDoPHJHVgB06bamPCUyP6b4Dckp8BJHAxAxHwT6Ey6nR
QAqU/ZOuTVmV1TJ29avN/LQxbhCi2u3bHH78iN/QgULSllvP7fstna9zr5V7N7B3fQ7Fx+whEVRr
dWswrXfudhtj7Gm/dgcradjKunppadZD5Ns7yjOnxMXPGNynxvwUTMMvvyA02IoUz4L4VaOt0Yeb
q5QbJCHB4GE0UIIO1Km8HYnkZGKnLu3lQsUY8s1FIJ7Vyo6xjZo+yw6MyEfL4Cak2fka9/bSx8YF
jZUafEzqfSCxVdO3JwAoR8VPiAb4p44jqG0QBuj6zqeo8QTP/QZNSxnKp3YYccA3F2F8xpOgoUYU
B5Qf6QEDNXFTLHoKptbQMngQjDA6IiJDHG7Ghta/UbTXo2tYRtdaeQNYrNUhKyJ4RQ23mglUcYnS
KDyqf+4NYjOQQGgRpCQieZMV4r/OpWoC1GThGteUwhSjEtjBXcUxqQv844SUQTfOLaEs6tNTnHlG
OdmAv2BxLwgw5G+ocSCdymR6yNdqtIBslyDUQWwQrQTB9f+xdB7LdSNLEP0iRMCbLa935KUntUHQ
wruGx9e/U5y3UGhGEq9Bd1dXZWVl7mkj3DlAOiEIPN9ToA7NxRE2vSxRzG3vuTeDOLnldHspYxza
wRI8yiGirwnczgkc+XvH/vAo1VYpIgD2WP5G/hGHyGjNR9YL9Vjl0ybnTvFIrpS7dgLhbOJ6PaJQ
r9k2N2Tu3+ttfk64UjuMs/PmAwzkrdJtgARb8A9R00iAI8BA73XG7i3xJukuyOsydwZS1nq2vNts
9xtJEWTrRjbnSGKE0WWXlstCC51/Wte98+p1UHxPGM9bzHNVE3YrmLglTrW3/eCCJNjanicRRB7v
uBR9ru3wzQ3xWfVYVSbfVk3eNlt5O4lRKF6+ZDCRyCA//jsZ1W+UocA72Q8WtnOrwvU2pqxs6u98
o9wnOhCF1a4D9T0341Opfixn+jaDMPgL6J6d7BBZWbWENncefmqsd21gAcUwGL61Jjpx9KatkPHu
EWcgfcUYQXTfl59uDyVV0+p7roTHYk7WDiNKW91zn2MTOIpj3oXZOeYpEqJXdY1LMfv/Nozm+4UA
YqGVEMI1QuqchzcamyIb0OGJinGNLB86VTUzMq6ODy6xYXag04Bmv/GlA9MVFab61etGHIgNE3fH
CSIkCiCXOTLjE4AeHjFzkG2tFNjML+YN6OyyiUOoTkZ39EdosLqjdbSd0KUCXUFU/KoMSCVTufca
jDH/+EsYSfn2YZy89i3tnZfUdylK0ZTj7gPpC9ejXTefDdIPHcd3RF5AsSvC1L36kR1eUt/8KKBO
AauhO5suqFKgR9TQ3/ed9EjAH29QsEEiwCrvNYWkOXXUhnFZhPbNeLsMHRhjgnB4Q35dqfR54GHW
xegDzIyYo+n+OXGXn7xMnsh9QklefC7n9mDg5EW06q6MKXarxcm3vR0hwVgcJrIXP2GoyUdqzvfw
3Q5M66JK/cXsXpas2mRMK41uNLw7OWxCYpZph1e/HZnVX/Td5xCM9VpNLUNe4yUJKFvb8pIbxtWw
00PSMOdp6cVuKlbRTFH/rvCm7X3r0HZICZE6YtjwA5IKPBYte3AzdCXafjfbGOEVEdxxs0GTYUDt
wcUkrVwmBhWG+csyJLX2YRoGY44SatP2K1vpzV/1qDH//db142daGPOucJLoo0jZyr7ubuBI4vs4
JPd0yB8GG+vIzLi3MYmp6HWumB6jc2R2m7HAS1mZj+iGQMjlhN24xnIl1p69pryaI4lFRSvIbL2t
0SFezjQA063DmrL3VUOeuTWGy6IA6PDdzFSJxwl1+qLfDXRQwhkWAvq4pT5+90n343fT/dy4+MoM
ydr3zQeGcu76HjaMjcpgv0xnP2Xs0xjwT4za4eAMy5qjeEsJQJ+/BZtAUwExln3ZasvNiKlLNVYX
I+Qcwiw6IaaAvFKyCyzIR7aPKNRI+yE6hzg91V7101D0D1GQ3TSkjW1XPYxGd8bJ5VgmGqSRLGeQ
PwIuH1IQW2QwVl7FOLpfTl9dG3xpDmbPQ1N/WZa3cQ1K2YiW1aZrUOBMk25ft4AVhj4w/IZdkuNd
TTbgDSAWmEgwMHo2GUcjRWEUsfiVFpn3od6fFc6YPgIxLC6cHqM+xNYALIL6igMtY52U6PTQ+QF0
cxNUB3EE1swa9+AZAay2ta/mXPwbIzYIt5ycTfoC+LjHAQWEyVURb3xe10WttA3KnZ1kT2VUozQa
bRpky9RSn0zNXsUxFqccXaP/1Ob8bqLqFqxI6f5HIJJbsFJh9sbI9gdXCwke5KHXLLu6G7CSLVHB
m3wcDtPkzOQI0IK7Y6PMBEruIImdLbw4t+WehmFph/FV/syEz7GurWYjGbdLJHRj8mjGcmo6lLN5
K3dND58xG4rN7M90TB1UTxr8FvZYFmxpOe9aDLs0TeweurOeVly80fMQa59mbZ+Mqn9pZwuQvjfe
kN1ZoCY5AMPwlZZw1clym2GJ+3rY3CCJA5On3IKJ/OSGsrYKQXQc5mDC96MxQUfGBqbqLqjffvd8
Yflm2FYcQG0abTgRkKcYQRLTexkrZiomQERkYEQcD2L1R+B2dDTaO2kRxihOBt9ykSM0ejOg3evy
TEDL4mvha6+9y1x4aO4wrD07SBEpOqSOmd4XxoITqXsxyZdacLwMVxM/q9/JGnJ+LB5R3CytPasH
usrKDTdRC16kmeWFpBRr+upYs/pha75MxNqSwWOfQA93Squ2lgE4HqbVbnTulRdtKqt9laKzX+Bc
NxqY9kOvO781mgWO5z0ofbrYs/ZuFeabw6Uve88gbvtV94Wc8Uk1zQ/5XNQWFPXYsvnVUdK8HBRR
nluMD66ywsPfkkDNfpKfbeALrUjf4TIdK3zx+nGkc9Lg3h1rlx5thj7Xv+YWypJfP0tJWhn6UfkW
Mslg0d8TfBt9jI6jmX0GMbQPYzJucxSxVE1rEKKg5mmfdalo43cO/LSs3jtmqK1yu3/DKqrawQZ6
kp3rTBppU6kQNYQYw9LmXPiIEWOuSDxfmE4IJkZHjBTtGj/21avZ1u+l21wzHZ8EX0+BaUD48dv1
GGaQeTP/qXGJdNC+bL6rY2Lb1tBSCRVyW1m3p7PwLyM5aYhbrYGHO5NvV53zE/X6fa0gXABVVDRo
aF6Nafa0pPHzDEsqiKNnc+iA8lrr1Fj5lxlp95bRevdpzEOO3CXeNinyZYWFWCDzQvi5kJ4Mc/+F
AzyK4E50pMH9nRvVY5UiUl7N433J4UBm4dGrslsoRNZqSacr7Ppm00X4TUymOukR6SiTyci05vXW
ijKOfa6WzQAGi9YpoogV3dJOO1cLlul1XaD0NGNVD4xc6MNb2+vzGs5osTOotkKSXOy6rL3vD7/T
bP4zcpm3cZg5kbDvZ9kV1HPjVtCjoQMfhln7GIMBoafFPoSqxLOLv46X2kZQsL9FnRV6sg/PWPP7
52Kp17L3yji/mha3iY1EH3ONxT4Op1ta1j/6CPpSeStsuFfT5G8qrNp5n+gpn8K7ou7e/RjF5R4e
5WBWP5OmX5HruR8ppSmfb91y2DeDRU8prR5SorLSXWBnYChlIZPsG/OqoXiyHaSYrfYu7YJxg5Ad
YYhAlS/NGYW2S2lCa899+lTVxjKnKyOedI4W1LMGtU/Tdgs9dAtpdGM5KDRZ4SMVQ2KO2y75bHr7
Aln93AeYd5DxQeh9GIuWCrh6D0YtfshKOPBcd13uoxo8XfIuOPU6tz1ZWtuYZzbKqp3nbegO20XP
XyOtv5WT0XbjWrec9WLOD52tPcuLy4HtKfY0VR7rYXhbInjsljYoWkMmE9WGwtk13jt1e+uV/pYJ
NN6i+2jgffgcKQn/Ksy/3cb4qpjTh3XB3ILd6S9pxqYAmXGy5CmDFDEREalfV1L2oXlPB3pcSxBs
KtqkWX0ZA7ylKIdaM+xuihJZCFxpdbyFSX/vtfx+Ke1V3kcHibBqcX5Un9+aREYm+dbagPpXeulS
Z92Prwl8xIKEBSeQVVpDVJqzH3kneUEjeRgXbzfzYvLGRVKdmQT7C/vy34KmsPVhOTnZWXpvHa5r
AUSjCIAozmAJW2hjsassiuasqpDpEmpYc7OAthA/1hanpmntu7m3SYD5f75tgw4YGijrliXiAqld
eob2h446F2DUAacaA34JvvM1vOM+BsyXsb2US5hmAprQgRcdXdGhbGGhh9Pn7DOqwhUqX54vXfoG
vXtAtjnzvntWvy0ZUpo83Jpn1KrAaBKrvAgOGufuhYJrJ0+LIpOqb8XLJA7GULXOpLd5n0C6cEP4
z2EPJkLXvnbOQRK8//9TywMJURSCb6jB/msvf6UxJvBu6dzYbWpDJNMfOkTkQtYwyKE45/XnqKbd
hOyt6kV72X2ZNP+jChbwsnoT4pBgtf2H6c7/CpPZnFKwKp/6PV63AkE4zQYuCSh4na0zTf2MHiWT
nh5Jo9FnL6zd0GnfFeJpykTUOYTDHOPAvRRvsGPecuKiXOY+XD4rmQ5KQ21Vz4jC0+cAUGkSRFD6
FvhlWzGZUGHhm1BXJ63zHhagon48/ThNkK9yMjDYCLsRn0jfXbhF+uZrWLiHB/E3ARtHiPEZyvgq
B1kdCT3Q1e9om8HHDld4KzDikqHLMHRr24YMxoOcwnbbVMtpqopdi0/25Ko3TW9+CwJIR7KQFBw9
5Ci+Jj1/6roSaaEMDEfLy/eupl9XDq+DGzLoE+Bv0EQ7O2A6ByXQt7icULw0Ln/7BmlshnCBfnL/
oXe1Y2kE10ocY+2oR9vLPMrOYbaBUpcHS/wKgZ+Sbrl4kX9RY7Cu2ykGlJk2uuc8R0mHmt70Lmyu
qL21A20z8hkmJ19zxbuVOk9Gz+JBCmo6OkgITdzYTXFAc+OYjSGKP/OmMYCcpcfDG3rkrzZN3qEl
PouiHdf6BNq4zB9NW3wNbXEGu0YePI8/6YcxSoHiYeJvyiC5k1iQ9sbDMOrn0ptOJtu5oJNs49Pt
l9EWWWHKzuAzmawDFlm3JGcpYShMcvjWDmBds3ZrateBxht1xY1uSD+nyl6qxd7UvbeJ1fiv6fEq
ZYyBLqmM1SHU6hTqFITlZYiM5wYhDO7PZ6m0WlFUxbIFIKM1sN+SzLANtL/TnDWY0koW+vcnKTB1
ECKxEYWHVLP2sgKFMe3bpNiGc7vV6+LHH9pHxmE3S28duH0YUes3FklTZzrbMMquis/lRdNv508P
PYB6MhifHK1Bpb8DhVMUpNfQgF2LQUeYmBy34n5pIFeE9hP0rHNIRMtdWnTW8NQjHCIoT+Nm+EtC
CTIeJMW1OVuan151CDE+YdkYC1BaB/FwcLk6fK4wS/jDgeKQZ2p+ABdsQnPwkFMkOuFMXSyKqRt6
Xz1bQh+DSkiceM6YNHkcgxiS17vMtJwdqe1o9FC82Wh9RVvK0rpvc5rVitY3JZ3z0C/5tmo87cZJ
jbueyiANkmNatd/Oot4b8tqCEXM2KiVu0r4FKfQA+QrKGmnrZsjkE8Pj9JL248VPpn3MsSwA19jB
0NE3qK4dVZ2eMMs7FH71FjqNfkjIDscyPCRycyn7MDgIChT+trCS+Ubyz6XXPsqe/e2UuKnNLejX
9BtSn6IvfJ+ZGo0lNvlEsQkqXo/Nuk9qxlRQl0mgqibFcGxSdSi7ap+r+Mmu0UgG0dJJypmruyOu
QzmqEvdFj14s9I4DM4SoOv9DJm5lav0dTqmAcyk6Uz29rsoECIAgZOjzMXOCq8e3zHrtTsr2fggP
MUVXqU1vHEhIPRnm7zSwU9mVI27e3AVSWCuthXJlPNBKOVijjw5PhtwMvPDeeJeDxZDxymhzeIoL
DJ7IfMwCxvDodep2efB8622ow9s0Wk4NvuGMRWLzIYqlbDmrdnZVHt5NiGWmmJtkqQJI8el0IC9U
wQ7l0Iz0FsIY6p3HSBHHeeb/8dB7mHxT7FHxmcbxvWNMMaZhj2nQDhwzGqbXqK5uPT//lfFjUvVD
3XZrAHhcu9nLY07OAUCKUARMz+lJFR4PLdlIregW7YMHFYpdkNNPUQtir1kNvSUeNlAEd1LF2TWq
48B7TWOsaz/ZSxahg0ZTzwZ29lMRJQKZOKH+K5zyVuD7zIzupQlRJs5K1g+TK3LC6AWDkp2s+FAy
z2GlfG5cAwiFtCqvTCowhpm9yfUbp9q9MMIELc449RxHIuCKTs66GNQB3butbKqsoTiYi5d2yo6u
3134FpVgKGm+lb7FBPFFTu2g08iEKR7Xizisi8JqiC454kmKeAVxfiW1EdwPkPLl1RnCo1F8KVLH
AA8DvzQ/kknb2zWzpQls0cTKX8F7pwz1TpB29AwYm2FyOeGO489jv3qxXKlQxTrBrfah6W6c6cu3
IQeCqqFvuGylgNeV/8gQ5VnwgNqyt22ojoiLguGOX1Kwm7gUTyZ8W20xPkOCraABks+X0K+l4pQX
hrr2aHj5J4PdO+kTMXGM9FC1J+TL6+rReClziiNhhpPmdMH8WRvBrjQYugxpl/sAOaq1PhjI3cq9
1vEasjjGAg2yYEZJ2vm+m6AIWm58eJK1YZ6kb9ryCIWtyiDsXrPTR6ETWDOES549yts7n5JcqXor
/XpJkWFH4IuFHCuPlSnzjaSmhtJ/mFe8Qb17H5X4xML6EuZbG/UPXTTfuhbQeYGFffvDZ5d1Gjy1
p8Rl4pdpbLGk450ARTf9PP3C2PgFTF659fQgcEtq2cCr0P4kFqhCu9ZT0kOKBpoZh4V2JCL+zDBA
yCrzY06ClHNweqZ3/ttwQoblopaHItC7Xnw5E3akVfQ+gcBMRMU21M4h2KFJm8EX99uJcxNN+9qh
eTxNJy0pbpMSIq1Eyol0IIjzQ2xXn/4Svyjy2rmotjmiyO60IAoVM4phYtVBIsOzMYuv0kvPbRJu
bTPZ6Nhg12kMZSTcoxsOZjAe5bI1Kv/ZqrAsCDv7J4+cvYR6o8OXmhneG4MtUOXNt5UxqzIOL27G
ZK7pfmVVj4nT9BzodwI2dEaMOivtLYkMsmDGEqHfSy+RDEcylJYLQqXmjcu1X6XTqVzsD60vLrAQ
zu4EYaIc1qWO8jNNpzKHm5a5d4xS/aEtCgC4EJX+jieBf/KLw7kIKg5g4T76DVCCWPi8E8jq2nqO
edxzxEQsCsRk+gtozxLX9C69DcFaHgy0ur/f5AD0/SrGWk6EzccmA8gYkD6wbyZeEpI0OCrRSxqt
jlk9dpq9NiUqhN20kxzVV/lGPAKawVkHWXfr6MWD7Gra5kgKN+Q0054NSUyZvGCltGW3eAO81PHV
nMff2F1uoa99MrHz2MERsi3/wBXSDCgdEoRDnoTUaIMNcOtwLrgWzjMXpAmhTNpjFt4Drf3TMKQE
7rjRh+4Up+MtJ8Rln0v1U7I1M3JqZ14+LFu4ehigg+j5dnyUv4OHJL8lcCzVMJzkUUUA9tJUrIzk
yIz3avEytGQb5xiO7V9aKNWU1+QPXCMjEsNTB0jIKNQfQpAxYEl0kbueT2GC50GoNREP8QIXwWYC
C8kbrLLyoLdsvEzEAHD+mhlgpB0uyCwAeoxhub2zaE1xYiUC/fF6K1TgyTQHAFir4hJxm/tsRjSB
+sZAp7xVzaPcEForKiT4U5Akm8FvagCWw9yyAVYjULUJSoTsJFRWj39bIGYwj5shxPsk9TGMYaYY
jWZ4yLX1Kq8xNrTAec7x6B0k/OqDtZcVRrtyH0XeecyHj1EBenF9yrO7jxC+NYdxxbjBo+6N2JfQ
PwmmW4mU0FDlN94lKTk5hLeQk7Lk2VFympEqSD6b77drCW3sXz/S9lIcQUDml3Nm9EF+WjYqv8km
4TedCtnJu79YbMBpzwz9YIUYCsjnB0pnBMKgMqJmjoN5vmGSwCTAQhKzvPbe9rMd3ct/oe7dxbwk
yR3CGRn3EF0bHGrif3LtO+2P7AmVV3ud2Mc/1MpXR28I3TZKMQx0QUDtcaFPjad4KR5co/6QxH2w
zKOL50uTZltnSvF6YcmksJOlNMmf86B7BSHuxOs66LBTkwqI3g32c7cofR/4zSBbzzmVk1ldkK3Y
SbRpA/Ukj8geNTrSgF1ZSV9f+1B1wGRmhOeODSNH3+BSdYqoQyVNEbKghvq4W7+aVofbgbeqBgYc
adlCc7kJKBj4FtSHL1pnX7VmhDGNTD/IGjiwOo+0OQPa/pIBcWjx6wIXgTkYEEBkFVlb4TdNwbQZ
pKZgpEaeQFujW+caiKiMxUoa6V5Vb+0KVg2rTrYTkC9K771187UTep8lBUYV/a2yopOHHwS1Yv+q
Au8htayLtkB0451j2keo8cNj5LROlAa0p33LgoE3cPpCfgF9IBJSD9PGky6tLXPIzp5k9yxpc2Me
7Gi4zceY5SN6kxLiTeeXfDm2HaLfV8JWAzzzV2wCKFk0N2p6eLMYKcj2oec8olPIX2VpupUaST4H
L1Sqfq+Ax6lh0L6+N43ySfnTTueMM1NQAvIrJjoq5vUsKKvQJO7ShdFHiW80T7wEtRGbOrFUIeRY
bet0z7497aUz0uXYM4/xhabVVSJ52B8RpIcWL29ag/2hVs20pxPuYdFfF1hksQQiVW0b69XqkAwh
iWC3yYeWnv5Uxuup12l3/0pBKzyfsoyvJf0Wo8y3Bhl5XfW38ucA6J71XIAnWtQNLsmMrtdHqUYQ
pt1PraJ6qI49NYDudae5Si/CVqWQBm9DfOqISwMjt8wXAM2xYWjfXVoeioR3JMsQmMg2wqAop/Cq
B9mrCWeFfz6FzcvAuWvpQMlm4lO4E0bYwGQFYUreeu6MowBgHGcmubKbio+kHPtac5UyQPkdG8ZB
g6xgjuBIaQpzNImvbvZCEd9XIyqQ9QHHMjluod4xlzndymRb1zKc36hHOfDQmhUa9i1LipLVRwoJ
+YahgN3Muy7w7PjRnqjag/PJhVQwuMTnLJuPFD+JJtb3I1ffyDeRi8gv9bUwDBsNk6Uh3UBRNol5
pNmvpcn91L2kSXNnkk3JTwfWs+sYT4WfXU1wbyiASCe6Vn0mNc2c5q1q/KMpSJ82aPIVfKu7g0F4
ziiy5Op1OvWtFxr0GcT9uedGAKB2iWWoBbAHl3l8EEIwgO4ij1RoI/L5WpM0U7ZLRSOPd7IT80GO
aAqsqZNuNlQOLVcM0OJJyjlCsMxYye6VuEOi/yC7tJzL2xpkrmed5e4VZmnNFJwbVR/lGNzl4XCb
YqaxdukVwpNMViUoiDkCnkDxWMvpZfOwC3D//tYC60tgM1XA1baBzXqMe4mTKJ/Nr2lJnDLo9OfM
KhCCYT0vj2P7pU0IG7dTASmHtIld3I79hx6LsEVCKUevfML5BBbYuWWB5ejSKpIbxPTLZ4U2iC41
DO84M71fJOVnhcOyshl040ZVNXlQykhLuSB7yDS4XKcRt6SNi0ti0gCAGOQAxvDSxBK8eugjdv9a
zEwNogzdIbyTwl1OZO6I6jzE2RkmNFThIRLBVTkDTn33i7uTMPT/fxJ0NOio6uU9eDItSZPnVb+j
AX+TXdzp4RvCtzJYkSCN37dPTHsJLMjeKLH4GSN1lfyS6wyshJJAivQUfwMdpSI/PVpuchdr8x+5
t7TGZyjt+4lkcJm6L3ecbvUY2RfKr5yaUXbAQP5D2/WpYUA0izFm0qi7cyxoJO7oaSSFmnp1+/wD
xPzWiYPvv00QD+B4GgzduFtWtcIsKh2bvRm5j4kJtGUhSYUmO5qCtOyM4FdO1KIYvpONZgQnAV+9
tPyYXTw3FEgtezREbmhjdgiMyL5PuQF4/IJdygaVZ69MdQ9PyLOWe5fUkWnirWzx2EfCokGAVG5I
yRilmAtj/1Z+HOwrW4o7F+gTaaRncqitDWpfgsILPiPBq6SIkitL8C5cnHY96ZnA0YKySMksYLKM
Y0MnWQUkkLkGz1NuTO4q2oWMzuLrotDuo5/hQXZLRLG39674dUKgAE2Icv1Sa3jWTvXroOWPTaaQ
AEyMT2d2PzMPdbDO1b/lmUuwLJ301A41GlJdsaZMPDlFcqWAxfZ22frUWUlsXBil/ULtEuzLfCjc
7rmsl/1op0fD9h6RA78N8rDYRh16aAO6X+uhrPGMohdZmcC/2hgfu6b8WQbIB0yAdUIVO0+Nbm60
JElkYB6ESgVA30wVqAA1DbBfk0cAx4Wdb38hK7xpwDtYwhX594RGlxAGJX9mU0r+M8uAjcN9fVsx
YCTIfaLmgILHOIEXo7GxRbcGccl2OzaYnta6/1X0IQohPkWeypE6y3dLutwnYzavotC42LAHNI6N
3CEqZ/I/q5A/gs+lzRvT8Nf1MD5HBtxgUo7NVDonwbEluYeSfcu431VPfEaH3XotI/Q16yVfoFkK
JCKSnWREnDjUTfb+2F2CYYaV5yOuQNuTIF455haRlxUZg3yrerFBGqU+aNa46/ErXEnHSgoxWiyy
x0lABc92jZewMI8+zmcd0I/0YMzG3Hr1qzALpflEHSedBjSZ10bu/s25BN+1m7/4H0zA/Ta+eZUX
Eyav3bZ7qQvk68LbPvxN/aczZGWuMGRV7mTzOxaLnnBZTKQyWTMwQxqsh2X82+rShKrRNOK+IQMm
v5K3bvkmcjfI6oVBvNLHYVV633MV7hiN38ricrvok3tlEt9nIr77kRWmioGghzcjU3+ui301UwgD
TbXKy/fSCmpmzoFEtbyzyfSTYzTYCcgFKtXaeF/T2JD0iNsySGhc0nUloiV83gQdtQjiix1PdynT
x3k900CRATgWZ3AXBrvRjMtoicfVtsRgWFf9aWrd7u9x8no9sUW+j912j/Idu9r5Ca0Ke1NMtqIm
OUeop934Y/mMNvW1jsOfyed5YRIDB1wN7R7EKmbIIGtw47FOsV9/RblJ5ZMWx8nXdLxoKyg+9oNU
qF4TnevExKcxmddRyTBzP59qoDzXHj6KEKC7Qi0kWxAJUekDyuY/eaxh6jOgnNQG2J60hT7eOFV2
miHI4VN9SRawTg+qDOqEgR9vGDS/H93l0Uq+kwiFxuFkui8O960MQaJzClcLZiEjOoRZm9FWP1z2
qunu5dFreruG8oCDMg+9/+ePxclBpEHaXIJpcKVEYYnA0/jXoyuc4clBN8VvHNBY7Um2uuw7UqFa
DYiUkj+ryb92lAyFjxOOTGKndfQsD0TeNgSmDLhjeF17ZEbOqWkX00VabHTiWcC8u9ec6WFqlotc
YX+9T+8faRwxpAjKs9zvHQi+rJrEHxoAhwErqsFEWhC8kM4HNRJ7TvYkKIOCMsm9LFFoMpMHFMsO
YEvQLAOZbTXw9lOM6c1jdLCoZg1DHRPYKmGDarg0NMt5OlvWhNsZL0fAeWxyDct5pnH5aROQoyI7
JwlkY3YGEu+Imw5OKkc0TUK0UhnJgnykKMCqeDlguHTDh4GbLLs3Mn2UdhhFKPCBHM5DFEFKQNqK
nuGdBfPcSD4sL7+oyv3odPuK7TeJl/eepawWT4LLd9vq1PlkBEbX3qYz7YhyOBrcAdKNqCYFKRqc
K5PeeDef+lRL17gYF5t+6piFGJhGQYXyngmGXTX2/2Y/vxsdijBy6jjpvxvSmiBMrbVL+1PkppY+
psgf82fJh2WFwtCDAZm9yqQnfVDAe8RPG+SrMDweEZjIx3tg8jvEKsmfMvs5bgDGtPQd86lfexCw
f152mLPdTfgYU/HjfZEU+b++Limvl6cE+jKbx3kcBv/WHcNXF1LNRLPMDqf7QRH1WRkCSAS5vKVn
ACI4J6yS0QJZjy9Gn7xBxuiWqOHhWB9O3757koQSsZea5GsGJY4nVNm8iCFPPzLGVZMisjFbz5aK
/xW9B5HUY6rXrp/7nM3pC9WpvrpadPUtNqIu41fs9Ik7JPK0bw1SSJAYzPFp+S36aifklYgHUXCT
KsJqpkVbi6GKvTyHIINeXaUmpmYjtzpCUCGqpy0XHXLn2zgDmEP0JIAYljBrBRISCIrOSNNbmtWf
JFxgMWG9hyFynBErsmjCeMG8wnIU7yoCJBBfmG7qpf4ojZRRaLfaTWVxbikT7VZLYHkmj1U4PNAt
J2dv9khW/Yrmd1qYy07mraBGTjeiO6Pr1bNy2DELqXSRh/eqxDdS9w1cBuIiIwuOX6cS2fe4EMmR
ofyKBvMrSTlCTqYsjmt3desZ0i0jR0MKAoCMHCebEXB0Jb9dyL0ItCL9Q2eu3CifohYGxXSDfc4u
41oXedMyTd+92Ydw+KsPdNQChXySq5cJK1as5XDiUXtMRvSRE614hQjKzOq8ydGm5XusF55QS7SQ
Ad55UvuWA9lG2Rua5tt2UXeGZ191sMXI8s8OVyhDQ2wuv/ssZmcnF0lgOT91XyBNpnouCJSQGBut
UncztvkxYZXpNK5myGE1DdbGBdzTjJ4bP+mee+F2AbL3gQE1pThjAf46LQzchIrxdEtAEj2FOobu
TxjCQnbn4GQuPqSD5KFvh8ciw997KRuefaG/jt3yNGQ9JTwReWwRGqSrk6+US6njk2NAMH0CuFA4
Tc8hGrkkdLbIUoJTRwJJnekoHIMU8n1mMR9VHJ08S9ZRNT7Ic/Kj5mS1wztU78dMNfd6nSFqBBrW
Qzxpc+Sr0JQYlvknzL03moYHNGWuDlQ7W1VvfY+HIs8rqNsrEpev04i1s1XFO0tnOhfj97XqCKlG
Td8WMuF+1jlfHokbCid4CgcI2WvJfGcPJXgZJNgWlMv1mn1jvNolPCpW9xA2wbvPRR8OUbzJgeDQ
vznlI0gg4l4dZGjIC4eZlRQZhMhJtpOpX5TuXH00p3LGlXs/O/kMkMYNXlkOBmNYofe3bUg/J0PN
3G+RhWaG3wEDnZrmyWNYVCQADaQvqVbmVVd28PS1B1UySTZ1o4a408z10Ba3qPJDVivPlJf7Au6Y
3gX7hRFALL7fXId6dI5aoHLt106q27r0gfEUg29xdW8zMgDvKzubdfOeOT6jQLxnFZv3FVm1m2Pl
GiKtWaf6v0bRKZZ15GqvGPcofqK+dNby1xUKhzdhk2T/7VLlIEEq6nBJkMZQTMjRM04oPfHhw0my
18CzEU9CpDh3OvjXXgGNtHuPMlILZT2OsIYzamMVjAEPtd4BuT+hLf2p2bDdjNpASLU49gxExP58
0qL5OPXtjinojxoflBoUdjAnja6mh1AQaowBbUMfsajJYuxAb/yD39t3qjRXzmAkgCwMOxsdskzl
PyMIH6eQWSPLQS0HYl/WkwFrZwnbM72kbOFiLfxr2+OWXuU7n4wC8+83FehMgHinuIYrODTBw9RH
Py6lAGKicDFgAMQVXS1G6hDeKTw6NBEnL0OLppSmbQyPf/5xFJIeOcP0KmPEiEsYpRdqr2LsbzSc
IB8w0+NyMTIOfFV92H50RmfvX0p5yJZlQoMeKpnH/FqhrzMEySFtwUOpZo+66I04NZRuRtFLsMie
BpKa1dqopmeT4CGpWsXUkFyaCXNQcqfS0tdG5zElKS3UQzfEX+UAPWxBzCFMu7eZOZqoyY+13e0T
az5MWnmaAnWM82Qz0CJFy8PnhsLKk5ZWwxzRAFW5P4zAEwyyi5aGk8Nyp9XffIRIp8Smc/I063WY
0ju8vzdzHv591FiDgAD0ISprhYJRX33K2dfj6FMG/8loAn5adAj8PNprIURDLAhEVcBB+qKbtbXq
020y4xLCWNOQuTwEJM+WYiMavqoZnwy9uvq5vzPnZd8zQOqQQhgdNiHg4oyAVMzDZjaTUblxJ/He
Vw9ZUB8W/sU0QuVskQhJmIBy/sfZeSw5jkRZ9lfaet2wARy6bWYW1GSQofUGFpkZAa01vn6OR2+y
OEHSrFZplVVFkIDDxXv3nssWVxafS5bzKu/3FKtdTWPPxf8ju6U4r28tt8FRWO9T2UeWfn7DkHwF
k1pPENzoeQu9Nr7KwvDVaVqySe41LVmmZTXnJnVWsJOdR7/vfvPVZOQGf+iSxsvfsiMM6IuOtFJw
Y0pwxVwOK4einT1N16AGHxSHKl1TcwpVvwVkgu1fWlGfAPHUdObKhX4QGCoiZDmvfOYmLLgm+tRc
E+/IZ9K3i9b6kgUGi3npG/sPF63o1a+85wCUlA8g1NAy4wcZU/teDjP6O+xNC24Af4xEeThGehWB
twi4XxIVYdhXEj8oiSKgzl6Bz1hMBdj+//QZEnquqpqPhgG6lp7OzA7BRA4FkAprmdE+Qjv43mP7
KjnhhTitUM1tWCvnli9hJ/6nZGDQ6toKBDxyiE34dpsGZg0LAZWMZUd5+fvWo1zgzBKAaUKmeKdw
zhwVj2R5BPEwERRVXUnkELdYfoocjINNRCjdB8hhyLwmlpWRdhIHAnGtUQSepuYp4pjEbdNrmoWc
RpGdLniIiuXc5n315No0TeNp6YKRyLv+cdK0KxvGOlCHzrU+MfLveTwr2TTx+XZ1hIil1PuZzHiG
I6E26nxItU/TKg+Sty8xS/I1kLDekPlgMMcrVt9f8nNSZhiNPo38paB8riY2UtNgftUuXlwv2hp0
OuXEG4XBo121FC2ucb2wlW2BD+TqYUCiFhfDo6Ttael4J7Ajy2vptMRl4/Padt8yyrWUJ3AFoYlz
XtW22+Zav5H0Cz+5z7JsId/VRht2kgIUwYu04EnyuCX5pUBW5BnVXR00S24gFcyarZ97G0FYKSFw
2PH4UNeYmOXbGA/hnUkYamZEK8n3+H5Z+XVw2O+oBt+RoLYO7XHLqzEG7IT6oEYH0ROKFf6O6GLJ
ZbjMma4AGyFgRHiXbQAYLAQaa+msMIq7MohfqGJ+D40e744jxFbGUlFAhGejLXvWC8gaClClKBmv
Ja2j0A8m1nes01yAOEwOBi3bG2pCtyU1ZkjAS3mLDBYESVmR02s5aL/YS1EfIgq9Qa+FnUL+PyrW
KaQ81gEP43sIQk2i3LSiXFt9f4V2WlbUKVkEHLfAMDNlmX7wjItoWWOmsFt/Lkd3xHIlNaISRSnJ
KvI2Z5m1/H520JWADRJjHRwmpgt522Pc+hIfK19yZWivS4q+klUSN+Q2WuqHiN8N3O9Bll5LNrrc
mEg+kWQCq1ArS4ZSK+LrlFcbpv6KiWxmO8zXmn8IS5uqjdTCK5xO6weqxZEyLCzPuxY8N7kSyW8r
7z8HV3m3Kjo9IQzKKa+XpfqcyHi/Diebi20ibmkbIeKxVPFSUJ7XccZJtKqBJTsh4jgbbbBp1pqG
SkoJNTMsjngelj9vrxCwbPGQ5LymkfRpuNivQgpvRZo8T75xkAMcf9Y25OslfbXK/XqjksCqODwV
3z/YsXXwzXpBwN1L75A00GGLE8Rfv1p1/1jHyqwV9Qc1BmbQ6yCtZEcsZOFwUMTLioEcfn0aP9iW
s65Il+dsAhnNYxCaBnGMYfTE19q7nv2VxMFKPk5A1VuJHrJF+xT0KQXaXgaPrTz2gvKNiQxyjA3w
LWWMR1pyr4C2ENJ6R9GNuh6aVv1laBXuhkmAobhx6byIuJCqq45mGkObZS+w0z0y+qei/kKV+FF5
ItqkdbSTt6TRGERm5Ty3qAiqHtmz16GboSwbcOLsg4pebdNTBwohlLauDxtMK1Zx1/Br62QzYjt0
BeFASsZs3XY3Qqu/N8thVHrU9oa7rC+2ncvRuAlv5A4t6gg9Dskf94yEjJVgR/rxsqUBS1ce5Rqc
ZoOq+gBKidAupHQy3wC9K4e0iLE56fFnQwQfvS2QC/rasvw7B+aZbrt/+kHdKI19x7MZIgTBerzU
PXHQe1S1DQ0Y1ul4rwnlvc8JYjY0OPPkrKFZJ0+mMjd6Z9zDlrtpWx+CUhb+EhkRYYNr7FXuU18o
t2YnMiZNLP/6oRPxdnDG9yzWdgRurywgmxHwKPnf6k67K6U1XdYmSQ8RQ36T5yKgCx5t+xE6fxvy
CjccQMqs3uh2tzFBXcnFqjXIjjIiEbAEK8jsMU41GSKCvpZR2XMCBJiJ7D0dYcRWMNOGNlrmYVDP
mNmYcG+nPIQE5IBZqb/k6qYrtWT8b3Ms2ZHPyloq6rKKIRwwP1RRcqtEyNpAnJpZsJ20Pl9ObYsr
s0TIz6JOdfVJcu+trnxKq+ZVAFcakVWjaHhkrv5FotbOqnAxhT5aCoPsgTCGZ8B+KofdbNdEsOB+
lWxa+X/K5mEFKBM+ON16Um+8ydqUk4EbqkbPQvzCzGMqKGJ/L4LyLmOXr8LTGxobzomD51glaCbr
kn1QBu9DH2/kLtQHzdwAW9IV2tFRv0mYhVXuAi2YQ+jLSlJFHKMyIJmImuY58N23qcqupy7Ym1a/
6fV4JbMcJwenaKpzSWmB9W1n5vv6At8qBXt5ziATY8J/GRtgBYYnYv+w7yv4nblSDS4ws8xNmHKo
A4Vd+yi8eZfpmhwkWC1i1moI+ZxLFn2JyVf03jWajiW1u9uwJtgiiDle6ZV/yM2pJnLcXxgqu1pd
lFRBR6SBqKc40y/Uib5pgZGGvV9baEuTxd3D6FOS5hrog7duCq24DW0/XID+xYQfaisHrC8HoXsn
7B9Lp8ffpi9IwEP0DFs5SfKXgKczsjlhtQGVQoBHBHJDn/yDB04YOy9QJQDNj04SbUzyUCi6IEND
B56BkE+h/dN6ZydFtsOoJnxXN1/KBFCqUnfyT84u7v88fLW5m+BTFQy6WHgweUJ/hZDlkMf4ItMq
wbCXYGvH2rZRSmeVWP6VUXa/JNHaZ58A5Z4F0FsjOwAtGdxZpMDbXCQjpJsQIXBRnqsSqJIsAsKP
aiYUGdxjFg6tH5LFlH74olP4WpvN2tT8u4pDzeRLfnCCBnqA457r0adwnV/xRAwCjwSrkDMRIYOD
eaaGE/NrOz5pps1Rja+nGv0rpYQM/0H3PFoBvjEN5ERBcT62onfLyG/VoJhhaV0W6BhGUClurP+2
6uQBXDbvQ6QGlE7YhWkoCMkcKNYqPJm5WsvKk1LGK638HJDUu0JqnVgiZFaZm1KasZhFfbPaYdM+
mG4LRrWb3oSrPahaBBFXucqL6VmwwBABcnAzl+AndMIeGIaCCEJhdXe6DSk9ZgzTEA84WUWfDggE
+iqmPSsycyM3DZpjqnOhajvQWh8opWkR6C2lt25DQW0H6mVjVcPeJDalYvwPtXIXJaysXvDWkxHK
W0lBgnoLXUbYOrGys1m7lPwXCDyK273FzEp73XfF0u/xsVRIs9xwIMpiNO8ttf4YAYS53Ge6s/ui
INzISEvmi/FmiIlxivk6XdFtuDcwBRBtRqE4JGOz70uO0tj63sOiEtAO81t8snuj1gE4dreJlQ8z
t9AxufTzJtVaylgD7u9A32k2LdyWuNGZ5tD/dawGd7TPYZsb5BEGHQT+VcahcJSEUTZGI0cvdDJr
TbUxY0mQlL9Vag1jglb5C8X3r3S/2WZkKNn4hJa6bqAhNOuWzof4MmCsr1M1O+R1BLvMZjNpuPG2
kToHSalSbKQRGRIhHZTR1L32/fipiBYcFtvvlAHfe7S+FLt8QPJMwmyKHbGZMLdZY0CArJXtOf1+
VsUIXCv7Ssb2daARHjMzdh6BU0JtZjbbK59xo8t8A9YCC5y5nGyFhgpf1gjVVnsd/Bd57zNHfVcq
xHwE4NQ5SLiePZx877QCOI6MMS5172qCea8TL1DAws8C6B8yGNgq3Q8HH8rc6f1bOdBgnoxMxOhk
q5E3IHNKjgJ8VI3GviS8hnF7L1T4jVWwc/CyqkjrdVd9NSr1OTdoiCUaNEE/yWaJVa5dgyITv+nL
6T0PVe+X3LciYrytEnSqlWtQGtf7e08YcxPh/gwk5rqMo12tOXPJLRxLKjDQ9rk7GR4Rzape8eMS
itQubGoJsI1nKV2ZMA12RCltQJc+yFHWwVkyZPZAHN/FleovKsX9pY3Mn65zyNm5y9ErU9F64T6Y
gf5aRQTp5q14knHSndqsLRY83qN13REnbDTfU2U76NeEb+7aQbljuVjWin8j/wSJgS3JE49aDg8h
EcaLFzoHgAkx2D4YJbQEVond3KSO8tDZyro2lEWUaTeWg6PGatdKFV8lervKOwpllJq+coipdsd5
ThFv1qA++YN9O5TORDmfDh/1XE6Z1cru2YUkZXcfdv5vZDkc4EkZrhmfAo6UTapsXidrdeyLeSXJ
d0UTfkaQkk1+AnQxtGddifp3aFfCrD8g6/UcpB1lVlXqSKmFFgvRPzLQyrXdZYrHmb2Bv0/Qbwmt
ZMLGv8cuxvsg7pe+Wv0IKotmTFA8y+9UdCEv2JjMnMqixppTLU0LUrUsXu6s8e48C+ZgR32G0Fe8
hn9Q0NM6m4Zx46vdHtSwPxc5DBZ9cBD0ZOJxMvsH02eMIbM1wte6VJ880tDaobgpaZNtU9/HTErJ
SwXFhMmONDTkYCkUDT2lfAXoRE9QnvQIdTkyjXw07+pvEsRJL+I43lKosCp6J51mPdcNVqRO85Hj
Y18ZZbJVSVAJaVNXbdyt0cCBQNA5VEmg26jnV6UJXIvbOvoBopOwewn8Zjd21oP8pEiGEUP0fQxZ
3/CqFRtUH7e+S8MSy90G3/0zmTr+TButN6zrLW5V90YrOBp26e+YjBfqCp461zHZlbE8wGjRfZ4Z
n13cAwlHGtS51BiH4k8V0PlyiwHciMsc3PPgVVE9oljwZ67vo0YD76czsJmydq5tPwTj+AUd6Xcy
QCuxk2pbsHfpu+KN5K2rsAJakIcTRql2N5JaTD3UZ9tWGpAcx37n++l7OGVXDdfSG2ceKLhaDQ95
B0v4Vr6FBfssktQQWZuQbnViKyLdejdM592z9V3txTWKzDKFhfx9X9i7jzSkvdjA9umgVJlU/94L
OZ9Hwd41qjevwGqMTAxDMp0Tu1KWSPhdjsEUovoB86MknWuGTmyJ294PjaBDzg4yslADGHn7NOao
z8xUfxsdCnfkYcsNVKPgTJajvKgaKQfP9m5e//K65o/aUSXGvarOqs5+6GI6x36/rnTmIV0Er96Q
bSvX6jkitLvWtJ15iHVkZrrit1CoxAsrqJdT6mwRs77KHHZi4HZVGD+SEvlYeuIqGVCsyvKV3tir
gF4O3diAg1qx7iCmBlYkVikBPREnCECGIXYywtw8qcjDF+uzh5p6/w2II685oU9ddRCd+RiLYqt1
OjI/r/yFuj+WGcroeYAg+hWVJm5DHqcfYRreG0XuLV2TOCl07luifNAvEBukV8wasppqlwF+N25m
jz/AF/VrzsQ3U4bgOfe7JzWd7ipVWYrUu/2vWC2aauwtb210eJnMgJqsANoNVomIpek1nOr7kOjO
Mc2AOvQbHQNkx2nQ1y0OfcVS9gtKfdwz90GTuZRjrMpc15+SWI+CkkXLYNFMI94odnpI9dFaC0PH
zOhcewW6WHYIdjHsMnafiSBbQtF7XC1geSlJQDgvFnJy4jT3poRaNK9aFGeEOs5CRGNA/uJFhxNz
1tsdkBLHf+cAmjD6hp2bZToNuQ8zMV9l2jg2J4ZF2TNXhSFxUSRDaQOebie3EEOanTtXTCRV08DE
RjkmIvUAP1lEe3F6zTSc+Lq3m0rixaMIiHrgvIFOTq7KTAC1yGIeQHQfAIrTHWI0o3DT5x2d1HRj
ecWLOppfSSFPm6jPmM2yrUaJKYtdikON/+o2xUuZZXddV1Nu31jm9FHlWFBlXLouoAmza+YfHBoT
+YL40kPYkVxfOb+NgL+UL43nh9dGVe+TnCKkNW6cksr7pLaLzjRf9R6IryGad9tU3jk8wzce6Udm
YfRQmf0NpydGSOI/ySTRNKHBbFbto6uC8zWLK/RYyEpC90+cd0t6FSuf/d+ofShKdiGq90TYsHo0
OuLCHgyaaMrapPyKY3lcBHCQwFzqT//5H//r//7v38N/+5/57f8MtP+g1nCLMLSp/89/nrrAUY62
L+iBOwUXsPKOA6ynYCCbwl+5lViXIq1ldvVPI/zoEpwZwklVhnijhY2sqzVvNikdU2XNDWl51pNf
aoWAwY6LeWuED4jW9o3p5FsG9C815iylZIegU2MgWMqXaUxoGkKFHANef9fMfk/oqoCQ/mpzlxOT
WwFbcdhc1bvMrF4CLb8JzISqvFY+qy1LSJw0N5lKpZFjVjFLG/MpTEfClSdWy3SutJRRGttZREm5
aPruafLrF98MbvWU9kdmuqgDzfzOrnVMmSDgDYcsYUIebCgKDeVjTE5jb74bg/PhJHS9quI5oGJr
x/2uE/5jnhPxaz94U3RTkbYxdyz9MUitbZGg7VAwa8oxxymCTlUw4h4n5/P8YzZOxUrL5//7AxW+
z2DQ/qvHuGSSYRpu6Jyoy9TTXzy9f5+M5hDxJqgJ5eYkzYkos3GrRPRIZ1GZm6x9DuoFSjINAdCl
PlB6L8NrJdcxa4KUdZp9lfSfemvhg8U5Vto9Dxeun1+3Ppr5HN4J+tSZbTfPRuU+2aH50NrpndK2
vwW5PhP8OK3HhWlZ7hc+mWeR6g0bx3ofU1CA0vlJQ4d0nfo+05w/FWdLMkR4+8/flBOx4erRPeFU
SPpCnyq08KJZpqYR2ouSYzRwdRjL1xmhunOnc9fnr3biCahH0e5ValZVjlJ/bdkJCRrVojcpZQVj
e+U25fLfXeM41H2wMrey+UUy1aFDOSq7PPCCsRr4F15n7cSMIY5+h2HhuYwoWW0arXsKLeehBrRs
uy+yCDiOryghRHVDaFycBZRm4EzRH9eqG5Dn53+jkEHrP80nRz8y0z21N1U13nhFfaCtNnf08c/g
Iu1SPQGHmTc/b+aR3sLpzRNg857cMPByWZyh846jY08qrDGkj3EyIXP3EFIj6l4Mjn0hw107MbKE
+OfbZtKwTUfEzeuCDq70LiRmsY5C/FrSMUQLLAdUgAUHhaHXtLspLnZ2BQUZGWtDfVVq9uGnzCRg
/vxN0+TN+emmaf/8RnHqDYYG/2I9+v21IVO5EAXKrc2otQdHp8+DsgETEDJ8emL8gzQKnb+2ODVi
5IP8a+6ZuqHtY6W31yHQORdoB7FmdHpRIdu+8SgFvkQxUU1A3C6dYdwU8grkrUGLneN5kHYGeSMr
rOZ8M9u9r03qvlhppAOO7M/z3/PUU9PkFu2v70msPfByt7HXXnUvsN4Y3ZvA8ziMVxq6S74xmyoK
19+y5FxnV0IlJJfmCg+Lss7kllyYmE49re9v+Nc3KevGJwaViFsdLvxMNsDCLMaznlDigdlDAUd2
m4vMv+1oUKRGsQ3dXa40+/N34sSeVDvadeRa2ee6FiprxHaL3lUAENFgJjmbp8PyGUI85Vh8/lon
f+vR9iAqXPJlUBOvVaQS/NPO7NiP1te19RWl3qrqrD0jklMjLcHEXkmT7Pkrn5iQvye4v25yESPz
scKYHGHCAaR2NMCkqZJEVhHTcf4S8ob98NZpR3OlQiBtnYbMx5VKpicBsWra3HTQR2SCHi/khdX9
xAv2fWv/+iUa4SxaVRYKWQT1Cqt5X5v3fWxc+PRTP+JoMiuGSe2tsuE+kXlAR4NzYzFxFlUpmlSj
de2Y3oW15dS4O5qkwqwwK/TiCv3Z6GCTHdM38c4X3VcajBuj9hABWu6upyd//vGcut7RxIT6NYN1
JJdkpEKhM65i0KARlZ9R0JqUCTJjH7y0NH/+3ZD7PgT+9aACUnoC3+GCJUOs9SFkyd7OwHknxqJz
4SInRoMqF6W/LqILhQividFAI4bj4RCtUmgZqUT0nr9tJ14c9WhAZJZXWb6cHqC2InUr1y1Uv8Ic
17mWfJy/hHxBfnhx1KORYCsEN0wWk0JDLYG+pjQNuuaFxfDUhx899jjpI9ABnreWoRsWve0mZUb9
N19cuEdrSBtMWlmXNp6TSr1yKrJ029RULozXn58sfaR/PlmabIqwyFhcOz76LdKIQOtsBEEx57/7
z89VuHIC+GvgKIXextXIfclAUJD7Ysmm23htTrQWNAXf+PnL/DyfCFde/q/L2HXvsLpM3nqs4HY0
1quX91sq64eBfhvmlkt7HvHzLky48jb+dSEvG0kOCWkT9mm/03r03MRgGL5dInrpXoWfPKtasrYj
7T0P1TuZrSbVKoPlOd+28lDGhEwTrF8NnJdG1mwy+KsszOEhY3Oih9jPe7PBeA2aNHfLR8gjv4vG
3Xd1d2E0nXrgR+sHMvFA+JHmrWsLL2CsgqsJxjvLbG/OPwoh36f//z0T7vFeekAn3Bojz0JBpZpq
T9I22/dlsEgm3SMiQf+U4QkOwSJ9gHA9z7HZIQn9Auw1Hwp7p0KojrQKrYVrz6IJP5bME9QHDlU6
xZHzX/PUiDmacJIiUcZSoTVtppiOUOpQ4emLVZOVn70DPyB17Qsr0M9TA/3Ofw6ZUtUdI0g6bx1q
NAX1IPrVhca/fHuPph0UPNWkA+jEyBLtu8K6F4GCuDm6sH09Mdqdo5nHQQCMfZuQLchlkB5UdmtF
svSIxmDBeYpZAkZVfz7/QE6MS+doIvKsxFTrlgdS5tCHq3pe9+FdavYXdhzi54VZOEczUagFNDV6
y12Dh8KmLXCgtqONXXnq5zJlqsWxaIcpJWbiFzjHPzvJcF9J5EAhlEMD7DuVHsG6SmGZJU09z1Lz
VVqlc7jvjrAPuuKmKxPd/yB1cH2swxeQbjeZ4tV314pTX3jDTgwo52iyC1S1y0GauevJ9VceEW45
wUL/7iEcTW9ZS/CqOSru2gJa7uft1pbF15gIpwvr5InXzpG/6a/502qtivaaz/xJ4xRVzYgghKYt
oRzhPKGWD0f06/xPOXH0Iurtn5caozEMioEHbjjZmxGPN1lc4zYL9iAn+7mtJS9hWOsr+zsDF+MC
pPCQznx9K5O0ImQ5aWQDvwuCpUlSQNPoD+e/2KlbcDTzND74oKDkHo8DrWHU4pLmapFfKn2HMmT2
/GVOjZKjace3G9NMUttdMyW8a7p26xLIc/6j5UD7YYZ3jmadoTSUnOAuNjtTfWeH0XWp2q9RF/zB
YHvh6Z2YDeyjmSdW1LSHLEG2kJM+97FGexYwUT0guzv/G4wT84F9NN9ooZYX4cBbJAKAj7q97cn8
MzTJ34LFKiFq9IwdBE3T4CyjCjO+U6ovk1Le2Cr98LHZqJXylUEmiYo4JzNmrGY29Vilsu4Kv70B
OI2JmB0bdCpON1iLKSeReodTFCdu2GMLSDLsH5O4Mms6Ylackt4Sf+SY3NOYWGCC5OJQLKfaX3dJ
FDJBmdLfqrBbIA+gYNdAf59sVEkDlOlX5+/LqdtyNE32o1F5bagzAzBv6eXwkGGeB3lU3IjUvhtZ
mpVOQ+vuvZ+/3qkHfTSZeUPkt+z53bUMVFGFcYNk/aWxFf/ChHNirNpHMxpOvEKDwwmOH111gWe0
NN3PQmue/LK58KadKDcI+2hSs4E8CF8ENim7zbbI7Btp7RX46XJiQaStW7rP6UFQ80ke5fZuxKuq
GPWFPfapW3g00al+PWAJ0WychrhkYCRGub6dEu1C5fHUxx/NV+3gV2SljPY6cpLfDYwRyYGTkP3z
A+Dk3TuaqBrXBTtbCPz+gbiGGecSDssbIw0tMoRrQEGCr1TCe3jlIg00XJFcuQEJEbS9L3wH+Vt+
mNHsoxktrBy7gKGD4S2CspNRxUdhrr5Jjl49QC7oSaepgwIcRKfhhHduRJdKkZDYnv8CJzZa1tF0
l6AKG5SSRq2MsqotTMTCcDcZWkBLmAMLsEGOkz1c2pKeeMmto7kPvVJVNdFgrWsOHRIBS/lYZl/Y
0zbAY1XdD1rxev6XnViGrKP5JG5FYLQksSArewWsQmvcWJz/5BNFe2EdTR2iyFDgFqxqQRRvkJnt
JOOUEKMMtyICX405JU6ymwH1Q0LHNxzJpKoK+0UCQFNubQIfX9i1veWArc2ytuWhEwAPdEtcGNsn
Xh3raPJp7UAYtRGaawLpcUKoXxHxKr47XdjTnrq3R/MOyet1ouSaCT2Rx1YO3oPi4s0/f3tPvZfW
0bSC1ozlHGvZugL0PAbaTv4ItJ0b1GhgUIkVCtBmRoO+ddFWjz2pA/SQFwbYhguv5YmdknU080yB
yFXQMebaaqsEz4KxKHh0BVltEwbySB8uHHNOPaajGSiLTSVtCmGuw46w2zxrGQyY2Wu7ufBDTj2o
o+lFoKOKqNsCU4Mk5bJJkAGa5x/Tie9uHs0cWSWMRoMOtYbGdJBRdnpEIlwUp8OFcXDiIZhHc0WY
R6hla8VeT63/C9sb3AjiNEhX9Hn6waDcnv8d2omF2jyaKIpJmaIYr/za0Kx4Y1bIJughXRspIGRE
p3TYEEDqRKV5Hkk4gQn2QR3q987v4Q5SZZcMIq0cD+4EqPz8dzrx2MyjCcbpi8jxzYavpMYvbkG7
Ou2mC2Pu1GcfTQ3A9jqPcHFnrZLzBoj5o8Bpff5rn7qT8pJ/nbHcBhVvmHukN7BjLJsKlYPIHzvd
vQ/c5OH8NU4Nu6PJIVFSv3UzupEZ1rQ0AeIoz896bl3YU526PUevfmrH9qha7Gkc6iXCIQUG3dSF
x/rdMv1htTeP3veCAHUfhjK2fsRcaAtlbCEAlREjM/Sl2LKA95odo2r8IhRoQJGNLaGAQDByFEgc
8yW2y22f4Ie01atgcK/dSbvvLGvnyFxBhaz5C0/y1F04mjdMrK59k/ByNxywOgDlqlu9nH+AJwbJ
97Hor0FSZbYzpREfzXn8SbK+RnkP8KEaGFrOX+JEWx9u4z8HYuDHGWR7rjHFKnb7fJNSx14GUfg1
VeUw77PmbdCqbo79FSQKGaAAFnUkjgJyL/SOboEgpFyc/zInBqxxNL14HS4MuiO8yxyHmSsWSWBf
m+AWz3+8Jh/JD2PqWyTz1/0cnKIB0T7w+RnaSHk+I4ScpXKYaSVkdttUbydYsZnaxfPYGC9s/U89
xaNZpESG3U9d7az9Ul/6jo6XG8Fcb6yzJPtz/pcZJwbh99//9ctCVRF5KUZ3bYIvoHO3xqaPzChq
aNcBajZlFhW5F0aI96Gos2U2VTtdwcEiE7R0N7n1XLD2bfVKtOwHrGekUgoZZfHvUqYgKjguYHqh
exodAoKzYBe1pFXG5W2qi6+g1u5ZF3qIYc7bkIDAh4CB1GhYiVa8Yqe/zjocKZx+ca1/2oVaYgMk
8lor7voIsmuXrs/fBTlkf3q8R/OdnegFlgvwKdFArxIAAmbCbO+UCLjLmKyi7E1Hunj+WqeWQuNo
8rPa1iFHAygNNxg7nlndtm19LXA/t1O9oDt246pAaqahppFPvwkURjcnT+GF8kAmLc5ZlmysML+0
fTk1yo7mSz2yglSzXX+D3X1l9eGbxs12k2EBeOjj/G8+dYmjmS5vFbf1tQDzjuuS+KWEB7IhVn4u
yVPR8vw1Tgxk/WirNKapWaCM9TfkGtfk95S3RdFszn/2ifGhH011JfhiFixCnolBqGYC/aBGqUSL
iKCLcclbeoeDRsQXVrATd0s/mswGcxrRr0f+xqu0ZekpPBgAcsg0r0KdXO/zP+nUReTf//Xeu67D
h9k1CC+NAMu0e05cycsA4xTnxoUlQn7hH14r/Wj+ytAmNn0Sc9s0FLKuDkPRs/25Crp5NnrYuLDQ
nv8134qbny4lR8VfP4f0zQHtO00kYfuPRResfJg6fgh2UOnFxoMt20H2py90jwfkmh4ZkUQRVCpF
GxddWOAiI1IZn0aQgyHhUAKnUjO3F76cJV+ln77d0fxSQ3bOyzQONp433BRj/6wWTLg55u5UX452
9CxjB0j/zvCV8oLQLruT4JkoL9dF6f8Wdjs3dX87inGXwy4nlG8xDv11ggVNSaHfGArVyHIST17h
bQfbflVNIk1LmUcl/41gNy0Gf99b/A0h1y8Vkw6K5ydgFb/Usf3UknYTD+ZtocZQ3pX0dTDgCPaC
o3JX+gd/EAluT4y9HuJzZv68XQDShSpJbWpm9uHj6Dovmo7lbQRaJQ3s0ajc1nT5Z0LtHgJg7rWS
g7QaxR10ClIn8XfVOSkwSvhc2uanIUZkr2QoOdqXFpjQb7UbR7TXbWju/Si58fXikI/6rgfOSx4X
SwZ0hBLQb/tpCmOndNEfM8s3EjwXJPY2t423yolfNVSFrWK+JVEO+tTXbkd1eHBJsXD6aefk3gvr
06Zgop2beXdlmcqS2D4D8T7WeOKrpebGSILf7lhs5ISlk1tBnkMz67T8KsOxXoPYg/o0YMst09WA
kyoKp+duhFzGI2tlVwmLGht1Hfdmt1V7D3gXXCtvfItULJ3SL4ST4L0jtgl/gU8uax6vI58cj9bd
+SinChzoZsHeO8FlXSX3reMdjNBb0zg1lqZZbhQNVTF4Shq+9drzugMG22bmYBOzbPFL8v5RX0D5
S/AqaZlDBpuiXMnMABevVOuSFiqMnLQENZkpJl1Zz9wbwD/Oj3wMBz+P/G+F31/vZRR2qvAcDLT4
1W6EX98FJr4BOYBz0iymPvgtwmJVBNoTh0/XLF/SjozjoiSUgPwbHUcIxJPOODg2PjptbEiFDqYX
0eoIvsZtmisb3TCvUt/40IZxn8sti4xGARyHn71Z5xU5p/aYvQ7YWfLag4TA1iUJJ3yJIDdjLOMN
NIaBYdaWHpkYZvLdLZg67WYybCzLDvhMe6Gh9M4T/8avq+cgJKXDasG+pOHGi51wRgTlPuLj6pJC
jYwkgsN3o7OfqjUgR7mBsbeDlDUlbb6zVbTa5AKtG04dOZDxUvakaUjgu17CUPX09pATAsLIqajc
tTjd6ULKxpHVk74F7vMTG+vBJnUHxK0Bz8u8DsJpn5seEehg1eZKpZhrIy44ODfOfeurW1s03AXQ
KuA+UUQ1kBGpgIRM+JPnbwgbe8eQtLKmYl8RR6FDJ8gSsc9hPUR22lMq0beadDNk9VJk3k3c+x8t
QSwRRJIsCL25Vmlz4jU+Yh2MulBvVDit8USu/DiKBRqUZ/lsGtnvN0Prq67Gh577qvEQqyq+lm1U
U2KFgDUbaGugsj05WruOKnKlbK259uDyzsUkVjn8EzhAgAX50XIMpGH9O0rcaKXjN65RLQ+Vnq4E
hwz+y03SxEs/Ge9ql32WOVmPRL7x9j+ECvXWxMbZ2tK0X0DMeGiq9lOW8YXjXE++eRvyNFuymUpJ
a8uUuxa+VSCTWXAAlHCZ+rHbRoG+Um3tj4yXtXDfxW22x5GNn5bFxQaAmrY+BQ713iRBAO/fHOsL
VIKggPmXEr8RkzmATsbs66e2EyYYWkz3XmDvAk0ZZ6VlPsJrfBUtdhzDg/w6YWjA5UTYh/OrkeGg
CPYAQ5TNk5UCEHaHZ1EahwAt0axW4AHjREOU6t2oBKBUCqZI3oOHNgvvM8P5TM38qm+aX0GfrN0y
xKOqEEVclc5V0WqfaY8jua6bN/T7sNXS8SVj5UzYmFtuxDk6i64lsjtusd1XZrfR/h9157EcuZZl
2V8pyzmyIS5wL8wqa+Dane6UQRUTGEM8aK3x9b3AeFlJesYjq3rWZhn5IowCcMhzz9l7bbu8siNB
EEynPYteY1Y2mNc0MLeyHr533rDWlP/JM+WvarGz8jm1+gaXIQqXMbJYXKhgKw1rHweDs+jd6bH0
CEpIxSev7r/a2FltXCa2nxKniqzWt7fDIGkdNCdtcMZFcAH+x/ukdv2rYuysPm7GtGvtYES8FoYP
vpSHDqlz4rffvekz5aL1V0/is/rYbyrXyPwEKRgIymVYBJdh5Nx6sDR4eZWnfkzvnNgngqN32kUT
VbTEKpxMmLSHJD2ZkXUiq+FbW4obiZ4C0cshc52d5XAsRET/0CYpL/B30gVhgCz6ctLrXVjZPx27
uazx7uNy2Ue6/hRbxV0t0Uh9/IqZa8nflFavUq43Lxg1BJ1hGGhy/Ti6a0X/bBjqwh+0T1Yuf/Xr
z2rxJlMZk+QehVurPZrC+FbBwBdc9h/v/V8sWsyzKly1dc1UNGDWnstd6GYdUHbRflYU/9XOnxXF
ZCIMpKi7c0JBdDmZ4J7I12OdGfTFqQ7m0rhZ9YF3wdrSs64qsOCTDA+WdYtm/uPPN19cvzs7Z4Vv
O4xGbqcyAIwdLyadxCFUGODU/hgoeBR1YtiFJ8BUu48391cyoHMbRdJklkM+a7ALtA4c8jfPv9J6
UvLMS4hwThIsQIPxj0SLt3l+PR+L2ezs+TiYw21EDYRRZdFS8vZO8BIl1jHwmPnP4I0KvyrtnhyX
O8p9N6TArvvqV//h/7wz1dWvJrvveTFWCAKbs3/+15c85X//Of/Mf3/P+5/4r+3P/PIl/Vmff9O7
n+H3/rnd1Uvz8u4f66wJm/Gm/VmNtz/rNmn+afubv/N/+sX/+Pn6W76Mxc9//O07BQNe2Nuffphn
f/vzS/sfGMW4Yf7bVTj/+j+/Nu//P/62eAmql/DffuDnS91gONT/rkxb4A7lP8AALR6+/c8/v2JJ
qQQ2XqXsWcLzt//I8qoJ/vE30/k7cytIro5jG45hzI+/Om9fv2T/HcApvjDb5v+FzsDpn5/7+te1
+utU/IX9cX7P/OuSlpa0hMB2rTBtm47UXwdrbx48et3pVtyqObe8QTOWZteJS6xDzuQEPDDJL0u8
qrSZTWJmrbDbDE99FH2PKlAQfvaYZBcqYLYBjmMfJemLroM+Fh1SIQTl6F0PcrwbunJv1hpJSYO8
LMtsl2BOT0aC/oRYpX24F9nGiJPryLdn3OeGRvbJJP0nrXtS2yzyHNKdtFuQdt2TJRi6E3oKpgCG
hYz+EMm4jn17Oc3k7Lp+dIy0WOBo/3VFv7ug/9ol+udRsnVp6pYUFn1QjuKbo+SGCYiM1CkZHMY3
2ZAdramOX504b66bP0/P2+1Y7zuzvzaENkPgfLaYnp9LkTvI/MobMclB4q58c90n18EUrMtF7s9o
h3BVOsNGVn80jrcYYdCHZX9JxAPL5pEkSyt59r1vHidDg7fkdXhaNbxWIIqs+CjEN2KeN3mzzudB
L7H30uhuYJB8/BGM992BXx9BCJMr2+BAw7d7f6wq+r0pi+KSINP8RODAaLiEvlJDxuJn6mib2FVf
YuVAy4yOoNw/6W2L325eUixxUyklX3vfb05VH8GPYxJXkkWO8FBEf0hig838uzO2ZHQGGXZriOdV
JXBQhbCI3TRb8CMNXnzjooYEuIQ3clgYEKXgQUbPtVOsc1ZHNTh8+DTerceiQ9ThI3N8Fp3TMrHc
blFtgT+Zy6y7cqqT8qpdIKLVEBBey7iPrkPfLwImB7uyaoFtif0YlERdGHX6yRvYeZW7nt3QLk+U
+bFhK5Kzzy7VtsnbMsrCcpVSpqPvBIlL3uiavFz4ZV1wqyJ3aziOAY2axOIMLFJBfyUBJ0Pi0yqz
rStQZN0CI/FLYpenUo8fptG4q/xs67igPPLi5EZX3liRNqFHN9iUML7HHpAL436iMZPF/jYpiitp
p7ts5r+G0EUH9wrk2kNkJjuzcIlBIWtNCY9XebPv9O5KnzIQt06qATaKrgkQObZuMCE47GgRGfvG
qB5s3z7lWnIEEqUv2wC4V+im6yYUJ9G5N+GtO6p5SWwG61jCRdfyDD03kCawwp3rrTPNeNTc257g
yUBrnobBvOoWUGrmcAPXFrdwolp7umv7BnTeeN13EIkQthFsuLAb98ocUc/12GXJElpphIXajnnh
NdbKtMjzKo9dfBO53okHJ8zydt+w1SqFt2Z3P0Zry3oeGIHhXrUeBwfUj1JL9UUA0ptEddVUyUqK
7FJ3ELf4/Z6Q7YOYxYSV9oxz5jj6JQm15SwCvalY2YVtfgk3+DBmwMAHwWcNsIOWO0nMWVAiVu2G
P7pX6o3zbKriS0ageGnNV2gJsEJbe26xLpEI+XNUQyYP4Kc2geY+Zkl6SatzKbrkIsh0dHxyU+nN
yiUARHYFaIvxagzreJlECaQQKg4BOq2K5RN+BtybwmXNJ/dTC9MxnyiU6nKvQkWMsHUzBtGzi1tG
ROm6DjtamMW28fp1BdDNJ+oS9npK92IgEgGGzgk/fkZjIgPSC+woHfvHmOSFtaPHV2DNllFgkkvC
Cn8Rg9mXiQe6j/SNZM5r7eAJwS4MyOSmXWCaGhFp9jbj76Eot6l912XWSjZk1mm3g0kiwi0FzgXe
tIfSsvee066S2ltLZFv87kPVPhkeN7RPjy9empa7bul0rPouAJ9uHhrIVovMw+da1htfCy663rxB
B/J1kD9loK6YXgJCpSCLehRjZv4tTvI7zSyhBWK6DnVQfh5QOE6uDRhR6w5t+SBrFiwGO79MC3i1
+SiurQrFD1QctyQNjPg9QmK2VhvVCJU2puZeGxMPGqjnB4gNG91Xx0LUJ1gh12ZJ38Ds90lc30su
N9/B6BEWEzx0C15jiF60UyzezYruPFgeLX1ORvmlH6Jkq82hfZ5LzzTlhR3p9LKY7F7kmf7UuIlY
AfwhLqQhWQ3hCE8Z3sKa1NYlphZXU8ki75NoaWU6k6ge7Eul5eOy7kghYMc2KYSuNfkfNJpCl6QO
6R3mjpJp47T0lX1SY3syZAuKifOXNitYYNuE15+n6dWBre81F1aAxR+wbHNhsuwIbGDYp4C0EqtR
O3u9xTJrFkCcszhY6LHch06yjhapyavJto9BT/CFI26NKXzIe+ueefu6HPqjp9NB0cL0Wfo2uRBN
cuzsEP2sc2Wv+8a+iV00vmW+TQRi0HhUQPyz+nsjaAtJ60En1C0kKLQqErqorBejcu8a40VkYGSx
Hfz9IIh7dHlmle+6QLyWNwqCfzPkW5ai+9RtT54srIVllfumoxscU9K0ntwk8GpMcDX4zY3BXaUB
bRfXntYaTmo30NZTF31xJlbcvYWZf6370SHnOC/KUNwE2XSh9Tq533emhLM2qkMftqeoEttmRIrj
ti9aEn7plH0ITdrSM3s4CG4kdV5RtI9ZKXaZHq/Bvq1NcSvFJq31mX1JGk0mi5Yk4/o7+LCCDgPR
GXpE59jZ+zyDO+Xsc5ObxC543XC3OAUdxuibjJ6syL5s54G+qnnemdvO0dYjz6eZha7hPtF7As9r
e+dyTzoKFE9eA/MDJe02/TEV2rUbMsZyKnlMwePBm943QX5XPAo/esjJbquDci8Z6Bv+Pmz4Rush
S7n7Hw092xEbtI5EtwQ8c1VE0MLcmcUgMc5LGo6huJ9k+kQUBjmsOUEr2loN0/Mo9k7Lx/OoeJ3A
pshqDnSSVqppgLrmF16lc2U168J5cuHEWM26Jq6g0781tG9z4sUsoyV9qNmA/dqmmXfQCm8x8aRp
dXtfm48ZcedG+c2182fLUpeVV9xZQ/EMhGqn99qdCLPt1uJ2D7ykWJoV58kmHFFiDm45BfMR1oOW
BLp8S491Q91xtNp8F5Ua3BryJrovgUwe7YxnBeHfz05lX8Zt9IXw8pUkwNvTL0kPI4wiRtZqLMbK
XmklkfScId9Kn+d/44g7DqNDZnWOzcYMfya1eeP42bVJGIqwANi6IMornAw5wlPuUOADdiv2hjWs
TUwEJq1AWpinqFbZomsTIDJJDuWQyfGi8YIfgZPv0QXf961/MT/GTL87TJa61kLn1vLsBa2AYxMA
SzWCl17TvuWtjWghXZbzoyFIxE6ZwzrgILukXMLW65nLB1tGzlIspzq7G8ENJwPBC8aPZLA3eWXc
+ZBBlSKqym9umSFvMGPs0zI55vLEeXhR3ONlJu7zkaMR2KuQg2k2/bIuq0PWfK8mY8fLgUd/uwzB
5OV/xKF+Ffv5vo44zYo2dlmv9d3gu92yHh7yKNunrXkz6jUJgOUucS78XqzrJn3UQPd57R5vzsYc
wKYXamcDpCFgcw1CkYjHmeFl5x4B61jviNsgYrrsQflJf9TRcgCdjGG8lRoxcEUB2juQUbBRGXhr
EIC7xqDCIob9pVbhH7HzQ8cCuImEfKBQMuF4koWrsJOYQnaL6LbNedM5rTp5ncs93E7f61QDg53y
ZMyaredjFexFqK9Ep0FZFacIsmNQQCAyGoLSDXgpRSWeiBh8yUrrWwP2YzEOhraXVspMUN/l+r0y
p2XuyK+h5C9R49srmjw04f3gYBYxwVf0X8tgIgQQOv/SF1xCUVwTLsUTtx27H74Ln1UjZrmdml1f
N5+0m943MVnGCFdIV3eUbZnScs4hKW4SRpYPa3vVhvHPNJvzL5hHNHBVB+eTttLcfXtXsrMpZShD
suRXun0u9fJGn5LFywjKrAjfdZYqwG+TwzYgH8sHNPrxAs36t09m64ZwgGbSW5hX/WcygDqVFmJ2
qhi9MYjnaMVGpT9YEWy4RVZZm381QvthrMNTb6fHvMr3MES27gDQQ4471t2alLvAH+50yJ1aAlg7
GHZB5+5709z0/rhzEp3AX4iA3bgbK+M+McwHOyc7TgsIJOr6hRdmN2QVPcox3yc5Qe9D+cl6/bcf
UVmuY1qOQe9lbiW+WQQWIQDxwuCizgeij+1VXu9hwS/M7LOr5H3Hk6tkPpZvNjTvyJsNKcvX4Hmy
ITmkq96BzsSN+PH5et90/LUJ2+Y0Gcqa/5wt6LxuzGPIEwXUudnWWF16AdxD3z+wZgDoOT2l1j1x
pZ+so9+PCl63SsvWYiGJ7t1yzPmaffPB8LyqqWhQts0nXtWgt8hCanQAzSSWReZWYI/7+HP+5py9
2+LZZekISzdDnyyUhLHYOJiHqCY2NtY3ZvQZhuDM9vvPT0e7ixabbrjnntEgD3I1DGwrN4yrUUL4
VY6+Nqtra05Dip2HHMymgcczxuPZZ+rUginsAKuq4R4UvO9stVBfj2O8MtN265sR9Hdr8/Hx+M2l
pZuUjIbLfkrdPWt7S7c2SM/kNnXbR000TNnNT54E//bcgRZkOrqkkcgfcS5db3XmlkWQc8TD6dq0
Wpg46jayvvTT9/Du4w/z203R15pbE7pyz2VNmm9kLUi5cgU0Mc+2vWeTvPOQVGR9esMnbfP3c4I/
T+6/tiXObhj6rCDJ+qZcqajaBoDyJ30EVG99cvR+txnLVYbLgXOZBc+NqDd3yMg0E3+KXq5CvyGk
m7Cyljyj+DMWzm8uA/qzLpYTLgOb19H7zcR6EKDmpZ/Tdck6L1kaTvH645Nz5p749YgRtoXJ23Yd
1AFnt57RjZnJg79c2UKScNCtNTtcFazCNHehackuDmAjzqx3jNWV7K8jr/ga9J95t/5iNxwhBReJ
tM9VFrrb5r5P2D0tn+BUpslmmpxl591o7nijW81LyruoHfVDlPzIzeYC0/dFiy3144Pxmwffu7fj
2YPP1BzZQEHhtguML9NoXfbaQEwjpN0/2l0Xe/8r7fivQw85jGsS2bW0zg89qVJ+Rxok5VfzQwyP
BsqPjz/P766ftxs4a8faRqVbg/1rA0V9bJ3P7oNX8Nm78oV34JstOGf3m+JD0TtlC4bQL7qcaNkM
TLnSCuQKZn50/OmLb/mngIjFhTcYa0cehUdPW/vGlPtSEFWzqPTxSw1EbZiWFfb1oX5qbP3KCAxC
cEhiHG8+PiaGMrlrzvdZmobOQbcdQ71K3N7cvGZh144mAvYZRLlR1cBei+nYxxChc54UY1I3aIQF
3SiDZZpu3Wt5LtdaD3JeUgMbJF8IZyMhLsIVxIVrQy2tmK66Gyu4beLutqrzowij75MDnw056kUa
yFNl6is7Hu5GlpyjS24bVVPh9teGbV7VlnXpY1rUFiIsYW1pICWmIKeqGndFot82QO4DQUiem9Pa
yL4Owr50a+04jbShKhqF5BNTsGe4Yr0+32fetGb1t624jWxFSk0OM5tfZw/T2vQRbWnDg2egLp89
3i7pvVZ+7Ez9y3yvTexaEyPIydxTKuTJENGpKu0HWxMPsBLXTc75LWNw0DBV5dEZ9Ks6DmALgDBN
im2JksXn17TC3JRGuhGacdXkXAi1Dvy0OHI93nqBIPEjWIaGubIlK5m8+pqk+hdFao8aFeFS0alp
GFby9UrHsz0uZjxWPq91m5sBX3ILoVj6xmoGgZWyeiGogiSUZOPy4SfhEnsz7Jp0vG60FAM7oWHZ
15mbHXnWpdZ7T6MIHz0//8MdvCfJ+hbXDP3jFvn3Isj6F5Wq7QDdGUnWcixwWlrwzLVrM6WfZNcu
4Zi4SUAj+4sgapZ9Uv9Er0XqAI9/bgUNaFp+GUfqSJPsx6SKx6bJdlmcn5I0XJmadwXw8753mq96
PTfi+aVNzr4RAV+kFzVtp4Z5WRaysIu1klDdEfVe629r+ytei1XfOivJGJdmSENMYB0fgjbvdgh1
kGH2D45V/lTxeJMn6k9i5J8T1j8HVGej3LN//k8mu6fwewU1/I/mfLT7bhr8/9H812T++tH8F8XJ
y4+fdfB2Zjz/zK8RsGv+3WEJSeiSVBYjRIOn0a8RsFJ/14E+WLYtDVOx2uQr/xoBO9R+zGWZYTmo
iqmX/zkC1v/OuBhts2IG7DJX/t9MgM/MIFIgVnct0+HVbjhKOPPOva1jUt8kgUNzQzylYDSaMryP
YcGntHItdKFrUobFJtNpSdCDDAj7gDX/5mD9eU29HXqev/cpbHRLZ6gtFTND3HFne5BZRlyTBuLv
Ro+OiW9AtA+r4Kahu2c5iNNHkp6Xhqa0de1mpHVlzayKkIwNanzqtaF9+3iHzkqA1/3hmLMYt5Ry
xflM3KxV33boHXdMT8goTyDvFSEI/NhgoCHlN12gSmxbZjwfb/eVL/jmrTRvWOimZZuW0Dnh5yvz
DOjLVDgmiNGVjPKNl1b00ie0GgHLA9Kd0y8WvSdvljaFFpLfrn+qPEcsZM78suw04hKii7Ftu/vP
yvf5FLzZM8U4WncRBpnm6/6d71nRNOQnZCGhdC4ZlFICkXFS/Vh44t4KCYrsPLLNSisC9u4X7RIf
n3u05+QIK/XIi67KNWn3pGzC4V5JbRwOJOpMCwSjJB34jrEN66RYddhJCDon5rkUvUmIU31q9Sa7
cII7D9bUhWgUFCQLRF2NQnEtvNA5xMTKGbZ2PZGKcRfqY7J2tASAk9fqy9E1h2U8Z17YNqlAbh3u
qxikWoRJUrbj0s3zAylI6qZ3lL4NWN0imonUPp5HvcgfnAerIGYnMEj7s1z5olf50ZKVWtRVUl3K
rAwwc/ZIWhttV4RFR12so7PMk0stVHeVpmnLJuxx5o/MPPHsl8tBuUdhA1dHOCarul5+fAGdLaF/
nSWJLMTg0aEzAH9/K2sEiMdKC5KdX4VsIBqX9Ks56kqS+BI6u4+3dtaYmLdm6AZLSMNyyAo55wEo
O5YkPOTJrgynaDm2XbrWYt1AoovdidWqWEyWq534JR4mHLITPt782ZLy1+ZtkqxZxVqG87rGf1PC
yQGd8lSxeSvN/dNQPoAFWbOvJFcLtUTS8pkA7YynRiIfHxhLE6Ibw6V2PFc2sBh0dbRZ6S7pu+g4
CdiocdUvWV62e7+bZe8D6T12XGL9RXFF6kKoNgjhtCWduPKWSd1uWhFUSJB9EfcbEviao9kgxHDi
7JoBU7A2tclZjS5N/xSQ/G0+JwyZekp4jytm1Vb/ySk8cz3++kg2H4qVh3Ad45xJp/WOjECMF7uW
EKim4TZxGqtcRAiaDl5KqpFJ8oQWkX8gSZpd5b7trsqWaUJmQJ1oR+xPlVUs3az9DOVsnAk5Xo82
lzLocsA/un5OYTJTJ3bMQBU7K7BuLE07yl4jjEinu+9WW2wm6cVil4x2v9EUMbAfX1yvhNKzBx6v
Q2d+u1J9u85Z9yVTYVmXqVnsmrLyTm07LK1cML/GAJQFzTblVamnNiea8adZqoMvsU9kPaSdqoDA
BfL9M6f0GUb417lizcLYHRUZx+Vsl0oFttnunWKXZW6/LKx6E3VKQ06FmsDunhiZqmPoXxFMScmu
GwzPmYyTI37jM8OURAnSWbM2hUfmnt97B7PtQwJE3ZHUc+yefkEAmDWNx8LQ16Jv79vK+4QF9tuD
SkNrbioiUEFg+/75NNXkyjFiLHYi0Jlo87QkidE/QQVYhAnWGMY5jEOYM0dVfhAZohnHHMmzq2oi
uKrYI1BU/3QpePZm4z2v6LMx71AG1//5ZQayeuoTW1U7o+/u1dwu0nrhEpJLOFuV1MUePMf3ut8R
q5IvU39yLxvrK1FFTDh8X17GdH2DYBVnhToVggg1Q33SB3ztjb29FKkKOWaspISUc3PkbH2N8sH2
WscgbL3vfjqSJhpXBwPPNh32fmHucm8KL7SxXw2kaOxcu7CuJU6Ifa1Wffpgavkj+aWS6CbBvLi6
6TGjzA5Gznng9EdAsKtehZIGRMhQh3SpdVPGwZ7S80kPSXbSY4a4WribmMMTwqjtXMhPx0QX1EBF
B8wEulPTmRs8rdWKMbt+FzU4hT65H+cPeX4QKD4oiE0GMjwP3l86IXPVEJc5B0EFOI5KLV2F4WYs
X+zS7hDDiqVKumHtqeK5TCbxCVbot89JZkGI8qiCsByddeHSwcx8C5LJrstS78IIcWe717J39KuS
Qmg1ZFW0DZMQk77Ew8QkHu5IfWAtGjMal82OnbudVPLJDfX6in17VOayDO2mIylSDUOcV85pK/NK
a714VzWExeeTIxm6R9O6BkUwK6dy8wKGXXNAT0nOgytSCrXRJ+cukLsx8kkbYolZ6c60l6O2zpIg
Aeiph0fp1Vel4W/citV1Yz/HiiDVbuVZvo57czyEaAY8Zj3XlUgNmgCVJBJ2q8CobkQBOmZIi6ck
qC7cvrCOrpzlDqY1blNV3xeBQw43HPiNisjVlGHuHAor/zaMbbLpJrPEwRPt9FImR6WmDcmF4rrz
cFn5WUGamURYSMo8cZNpIy6UhaZB1wuBBwsjUhJRNupI2PCEGihTM+KZkpJCeQyJKeni56BHKul1
uXdKoqjeG2ljfvLiODMmME5wTML90D5K1me6sOdK+k1ZolWNarqmrXdBUUS4vrvhqnHM7QTW61D5
9RbDZnFZtEStjDJZZ74St84kL/w6MzCFBWLX6yS+Tb0TAU8LWH+pggZUO+5pdNwX/fiNoAogtdlT
hn5iqwytfgrLkgQqQivy0n+exa+WaN2dmUxbEeWrIGuoPazaWH1yS551Fl9f0K5jm9yWLlMEefZJ
AZ9YellTO1RSk2hBEA2ENaFGXYZgIW9axUuFUMpEd8NlX9jzEg6pvEEG2K5xRXJT9WQkTpr6ZL/m
l8jZPWG4Lmx4jr+DEHQukt+cAFDgnopB7e5kFlJ4DnWwKrJ0n3RcGmn1mLXJk9fL8pOn9G+2as7L
2HmgRGbuK//pzVZT16rsKQ2IuRuL+9FJjKMElofhUXNXZFpyOw39QvNRDX9yFn5TBps6JdzcQOZz
n5+FhIeNVmg9FVz/TVPKOmLwThaMJMXB8G3yLduKlPE62xaGWaIAGIkKrelyCp7kxLKhBdJJS/dZ
lSz1qfxZkcv6yR7+Zp3A8og7gnm6y3vs7NFd5X3cDUNT7WqtvibbAI+ZUWgLnUXtsu90d4dtKPwi
6vrC1REXtIh56MBP+6HrLhA4WMfYQalCus0+nyH40qy6dZ4S09przsvH+/qbBdQ89HS5SRgNGudz
QY2612p4mO+S2NEwJ+uHgKRYBrDbvlPyk9Xaa2fl7Eql8FCGztTFhLl7dqV2VhQ0TexXu0oFzbId
x2qX9QRfaS2tV/kFRP+Vym96eiCbKSuGfaqZSF3a7pMT9EotOtsP3AZUlrxKWNCdm49IgIvC0k0R
OgW0GSah37PDazPvx6uEa2msTO0JDyTrKmE8dVCSt4VHAjrkt6dyLIaHIU8myNE/hqTNtp1b+Jcx
ArkNt6H/LUCJiW1wcskSrk1srsHBQ059xO50kHkQnVKywzd4+eZ0xRK+ngbaxW18VDlxhkbVjM3b
PPYjzP3ouNOa17zBSL9zPL4BNHcylwNxHcq9VS7dZNIPZpCxBIxdsRFDOWdIg2kQrFgqBpNrHvsL
kwjDejsWpYbDuqA5zJDLz4k5jtRnDp7f3JwotRDDM7/TGbKeDZOmXpSxmWnZbrAwufI3c2UYmb0c
+9ohsCzHAJ3Fn9Qq58Pt+bmMqQMoK5tlgH9eZefBSAU0FigHlT9+q0aFU8FDS1bCeduUtALixjd4
k3o43AqtYwFR7abIl8upsB/bxhj3YQEFxqwRwA9B8kBkPdKUqOvmZYG1AKifHwP1CRzmd0eKPSZU
1OUhyoT4/VO71SeWd5IueSroFKSNpyFeK3DrGiRcO7P7Aa3i9MmVf4bdfV1SvQpEFCsqORdR77dq
xcKZuwjpjoR4ZHiU2ava1eS6ccenyP45+WV2OUJ3ReLtjPvJ4fJvimc70cPHQSd3zWq95JAVlD75
hPrWisJlnJJM+PFT6XfrJsvBPEyX2JX/vkp3NcqhQZ99MB5TWZl+dUTZXsTJGCz7dl4vadqqExbO
F7eIN6Wff8mhSNx1U/tFp/1wMnx3//+yS7R96FwYLNDP6/FJBLgbEg+Nf2M8on42DpZb3tSpS5jk
HNKudHTaVse6QUzeMy/hJ2Xl0U7YxUaE+R397uuP90jO5+r8Kcb6zZpb5gDdz5+mPnO+NGHcBiZD
kL2dG816GsrsViKlXtWGW5y6llFj6FkdfgdHfm9KLvBaEXo+Vj+YO8WpfhcPVXNsLArWkQH1oXA9
a9e5lPNRWF0SToMd24IpY6s6ZyIuFWhc71Ux/+TR3b43ikOc420wdBevZdBU+8CWJj4SCSkgjAe4
CQKq/DSKXWKACY7Kqd5BQWW5ELT1WiPpdDOYNJYdE2JPGgbesgjC+AKp1aNh5rQ5vSha0m/sDlpZ
sOwgX40nSH9wvSpZ+54NHcFXBhHNZFRM9pWd2doGn6+3EKxTllUt1Ga0U/MKzfthNIYXlTnjlYW/
f9Wk9N7jbLi0M9Hvu8QkAMguo90YpI+h9mkz7bzpPz+lBPYgZc8NlllEdXbrOXrdiEzPufUGc+1W
zkHY4lARWAUmSe9XXolyHJXHc+x31wENX0y8VgNNogUiFSTGJy/j39Rvc1uCx4DJBU3d/n53JK1+
NZox/pQZWYyv86HsB5czF/gr18HD4H6HZ/RZFMRvSiObS50qlbkBvcyz58+ol00GDgVSwRwE2qrp
xhmtb6MorioHy0wDeURqRr/UB97DH98vr8qC9/eLoJlPa2H2CiEBPTsBaYh0TR9mq1I5pkuvQaFa
uv1qxKqxIU33uUt4ZYVT/CJqTPLVZCM2j6zDkPTu0vZZDQZFHW90VBurZOPrAaY+Vyc7gJi3S5M6
hpeLXgN+CRqM/47+4hvIwIU/ZLdjDPSkTnLGq07dPUzOobe+22W4dAo6Dn5P8K5WI/eNSMZeuwYi
IRU7ivIjck6q9B7tqCJCM9AWCU+C63hIr51JSzZJjCEhJPnyRkTJOi50jVrRLo912BePNGEttIup
jowtNKJo15vkaJnZPstVvypa68fHh/f1+j07vNS8dFZ1E5WBcY5VLcVY2wBJQZt0zmM1thW96Whf
BK62Y800LLo6a6913EQp9YndpTdgMCBahJgiFc45/GYSe0wGGLEtJ/sQQA1LolqRTJteZzRI9jj4
tKVobJO2cys35kjrPc86f2N5BXYcjBShqr8OVnyasvbKD1O4FF2EvA3A8wLaBMBXwsc9izSBnKJy
5YTJvtU1hXC4ImAAifLCCEZ3V9nN1ve151II7Zh7/clT9bTtnU/HXygv/r3+RohmmJJhoG4xdJmX
nG9WUe5kNp7vG2j2Q3qCMnSL66RhXTu5B1Ie7tzBDm+JAdauwinlaVYWB73FfdcwObt3vWfE0gs7
quWD1dn9RQMxcTnkXr7w28Dbid6oL/3+ipBhnSUF7YixH54jdQjwTdK4YlDj9vZD7IYXtuaDwA2f
yqazrvOfOQ35q6TMkET7OoGnVfIj6hkooRNfyEKyilXVRSG9nSsNuaZlEy2S3F0lZu8AtMA13rVr
mumnJCRSrdXTr1avwEbnTCnwclhD560aNzoVQcm7IRHp1jP8tRzrL5WLjbM14vtST74MuXVNx+7W
HXRGSkW5FkVp3qqMFNAqda8iNdt13WWt2UsLl79XKP/oFf0ffoaTrkKZ0kBJ36o5Mzmw6PYbMV63
GGpOXE4/C6g5JMr5OPexlBJQXDhL9AnfJn2wSQrMVprzfzk6j+W4lSyIfhEi4M0WrtmO3okbhB5J
wRdQMAXz9XN6FjOLFwqR6gaqrsk8Kcu7sdqII4O3MPpuhSycB+RnwB0R5+vwj5Ce72zI0I5lh7po
/qFB/6fgNUQLdxM2yDEWQwtyXMO7VVcDp4YGgbw02gt4kjaWf/sa1Dwml98qM14yD3PfWmN6XbIn
O+tMQkGnLCnopQnntF5mx8YC1iyPLXyHSI3um+V3isMDt+yOzriaApkgXPdC7xfXsJEwWO0Svltf
aFDp8pFg4Ml58Yr1mLX+PUDJ97pHv7sHs8+YmZrZtxcytpusiaVRJqXbHRQnGFoPTBK6v3zmHsbO
1f8tqDkuZWe+Uesnk4EHLNu1eMRniUHStWJXsdV0dfenVK2PDaTu2fdosY7Cmrsexc+iM5YHbVJH
G41S0htiiQfwTHlBbLVmjBzL+xwvWR+qlpxdvx2AhuzOtZ66IXKRFBma/B7HeT9h0j7XMDMjj4Yo
MkQ4ehZZPVMlTzMJ0qzSyrDHVQwDaCF73Rgf8RcHQz1gvFPTMZ/cywLrKGrcvYzHbTj6jWM+bk5w
2XPSocct969au4lQICNIWpdY1a3QTl1n9Ymwuru8MP5ZiBkuZrVVyWpJJ2y0Sp1XZgx3lgpOBiTm
gy/kB0nBbuKjOABQNu3xaJkN5lnjVU66SGim4oKxVWysy7fV9Z9zXzihM5ldTMm5RwaMm6jfND3s
2zkgEKW42yAlzTaZ9zOE2nIBrxi08sceMGmWwg31/GlZde2uzasxajY1JGsB4qiU94H/RUp2ycQQ
o+JGy+MwmmKl02+3DNgstBQCtMY9QH/6IdmHfM2dmwYqaFIvgG6IJySm0L23er5NXCBQSACrBnsZ
bvYrKauC4PHM5DGqDoElmcFOOKoU/PR+QwHVyfGxGlhbAknCRwMc0peXZlzv5bT9MYrgXjOGKZ3z
vEvz5Z06NZ1k9eZZ/c04c9FGOPMrXpmD4eHMJ+6ZmM0RbUCLPN/8y8y0BAC73ZnmZ11s1lHdkMRm
hTNVYzJllMV3u81gkq3JINuE0RB+18HPHgIPrpQnijjfZk6HfjxuY6NzYftn2+sfCl+k1JZjqElP
i3Qbf8CcTWdjdCPLa1g6ifFsUNc5dm+yfcfks2vOi1OX3pXN1oWBbhm7Bu8O3sFH4MJOqrflw3x1
V7OKzWIn7WbUX6dq6kObiIVYWEPIBWsfshF/i6Nnx930cJZ3y6PZ3x7vfby4rrrHDPZprT4Bn2ME
/DOxGlRqo5y/4Zv2IUuUc79qF0ouK1zchV3S7Vva1WNm7Z+6j0OrFtU3ileSUe3qKAuSscq0KCyY
UHnqeaWICqFSr29OjqldDPs/pGNdyJn932ByIqNWL1KlpjKqGB5FXrcDqW/GP5tlXkydka3bIQ7L
bCecBlPFebY28UhtpOCZrQJnuXeXM92jbumubluXCRdhHtejPZz0Qn1uLYD42jw4kLQ5NLtf+BDf
qxFE3k5AtggebR+CK33am9vwjr8hC/zEbBq5gXk/7syW6dGwaxTD6z4sZ72m+FF7/VNZZWTaXhnK
rq8iw1FHUxXtccIV5Q7SC9HO/1ns5qW23Fc66WiTxmO+MNzGWCY3lYUDzVPILD3UWd4VOoqzjrGG
bL93vZTR4ut7VHTdK61TFevK4Q2tqUEqNq6xvrhvQW6qO+XgKfZXbLm3J6/3xGnvCeJq0f8r2XMl
bAGW0izu7N7i1hkMgrDpM8caB6KyfjfX/pb2/EEFC+Sk4rO/nXPqZrnb12TRuTF0p7ygK9mA/Jp3
AJfO47QeA198Bnn3bDNbg6H1VMxKvymfHY5Yj61ICzN2Ll63oYs0mGV+xrNw+6S7zOBPWB/QPqZQ
7Krks11e+7l9p3kZw62sziVxBbbQ3rqVLhjlxbdrlHccAjAX1uHVcfgONUt8lRsO6967MgX6WoLq
AMiBJGh+834jRI8Df5FrGVfZbEXWedgWPPLQxDN7/Ng0/6hh4A3HoPiz19wy1SM+yi60+vplxXkb
2r1+dLzqHka0693uWLz1oxQJG0ZcVvjkpHTv7H5Nl9L8kZ6bKuBwXm9QTZVBgdbJeq2KmqmywZ/K
OMOX+2Hf/Ytl89PyjEJA7TmxvhQ7lt8Uh9Kq74RhFBcb9YdroBrYqpnwSvMqu/V9NpY33kPJv6w4
qGG9aLWI2ll/coz9brT1dK1KjGoIMgmg5ZKlkOsNbkrcmKNezdG020RW5Ryv1nAtbAukU44fuy3m
1FtY/m0Zoa1m/V7c2BYsll28cXXY29pT7k4HMsLAkJBoiZ4iyXidwsUxF1YR8jkQILtHE1qfbyw/
du2d5R7Ezpq/VW7eHLamYOKl5iKuCpD7ZEEBjtxps3HXsXUPuC8KVYVgd6Fw9kUb2Uv5o5PmkNQ4
dst9Oy2COVuNIwH/Pam9/nLUGvdkTr3Bn63hE/sTxcDqneqhORBEcRNNc2ZKUbRhhcNXTCAYPeHj
lWMO3Pr+lx289ZpfR56tgZcwPfx4OzyEzMb6WNxn/vCx+7OM5MrXWG4fNNnP+75mt9R5eVAT81Jj
XfOozjiCDVz809QOaT02D6NL+ERbd+fKgyuZ+481UJGl5+htq+2/CezoscBLHfn9MOHuVwMOiy6I
ZpMSXHJHpETJHKve+52HsonmCZOgs9wQ2hAbyhrqBpS9Y6cCKwbKXkXEyzOw2gEusI9MZ58TdgzK
JcYrZlxzEEaXzXljRHzvu8u1g7eZ6NwvRbHxXbliOSjFCjgXye6yioakYx1v4VRGjc7K2NY50Qyd
EJu1TkqondHqLi1vQva4tGQCMD8qjy4O8PpW+EpjvCUub7GpN0yT1zWLSXt9HETfRVbbwwL1iVZa
qbMiyolr3+rL+VZcTdDCMXdzEgHGqSlxKMYsX/ZPg+lODKTRcTuD+cwQbYkZZuaJ2Y/UAPIWXETI
D3zIuw4vMPemfkTGW4fNAP4TkfO5g7nj9DWr0UpHr5wnhiI0NduymbYaBYBNt+3mj5Pc3XDm8F62
AyqB4TxkvOq8tiJXXw6D5/Pe3QQzE/dkMKK407OD7ar1brHMn5JwJx9Eo79MI+mP3kdd3JouhR/U
yq37rdZ+iOtI9tz6L+++OtVBgyizsJ/Ey9hMwDg18exWbcpEjaraedfpMSMxvyl7eZrKDYW/ox3n
qfkTqL/wsutQG/q3wlx1jP9tWuynauN3Y9PT8XcuZAwUD1W2HmEOJuPa8lLabki1/Gs3qW61w7lg
aJ7k4K7+rvYQnNnMzKzW9Fe+U7vgYsn3n2zJqOsWoFbCTBy6rQCya7NIyucKC7i9ULsOu3lVmDvC
2vc/eXv4Qs5DX5xgQ52nedDivasoPfItnr0exYTOCaZZoez1V+bXVJeV9TU3MrXk8gmsB8OU8zMb
jkATPkCF52JCmv9T6haViEiauT3rGNv1vUtar77rKvmQIxkJMyH+gMmV0Wjfr5pbU3XUB7GX35kh
3vg475f/j0LG2K276b5y5LPqds5yKeaIC12EAZGVodVUV8yBUDwz5UfFZLAEt1gfWeaTr4nfCSZf
2AfFlpgBA78sf1QjZxnjmR1CXiLH7JfRLMtx13gfK/tJJ2MVZEJBZPz8oreaOPhqXJK6rKGZ1jqz
OP8UtDe4CbUIaJeMX4+BhupPvqa9wXRaM+9Bmipi+1uwT3RA4vQPSrCut/cff4XysJXHQAFOUR0g
Xlr9lKLgOuIUDo1O+wDCD0Wi6+LBqaE6Oi/7YtKueewxgv5nq9Vxz10rcn2uBi34kzlLc5TZAMSx
CPSY37zlH/eMZ9yLZx+3Mt3Fkqi68hKXGkeIPQUOPycE7vnwwilho9rlPxpBAZO21sKpoFuYJvfX
98o9Xr36HkKtGZXefg7AQMBbcvFEMdvRwhklMwMmIB+ueGHhDxtg/M0MxH8N9iWr9//N4IfjFdCx
/4DtqmeKIkmHWcVp6MfsMjRWHc3IZGtruGj0erVyoeO0+8XuZBIg60o3TmV+dk5xGdhnht4isquK
SVa7FmcXB7s1Oh97znvSV9x7i+yPwo6yRtyhaDUO3kQPqoVqGX/t2f5rNY6V9I444ZZ/9QP+6m7L
P0RW2/Ey895w1g0v041dP2YCbWPlfhiiPGmT81oDI8X53fkhXjF2aoP7re3OD4gbO4YngIXf836r
3gCHq5Oavks9HsqZImoM/oiixzgaOq5WhrpjjulR06aWNa9kSt9rx3zLGfU1Dbs/TnQCVCgGPb+7
ZpW13XVj9bF4XIpDA5GzxhHWvTgizpfVIWPHnoE2UoAYWO/CjUep398RfmLTt22aV04TkAHlhVSU
N2WUNcc4fe1UqbfaniX94vaXuW4Jc3FLNQHbu53JgNjcSC+n53YwQfrZS9JkQRapep/vpOM8B+0c
G6LOYk74CXqLdij6NapqJxF18FfSRsaEthkxhxMJe4wRIPo89CtN2laCQsdNCwzYM5joLomRoxEd
4CeVufFRTi7c+osYwbIrbDGJVxffZDD+sjcZkJf21HcD1/NkpZOvv25CBoRomwhvt26L+0yYaRb8
WeRyWXq6JnVb5TK8GVOGLgRnFLCzNz/AsO3gtnccYFBj9bJ2xQonYx1CsfJvclRZhkNePXtoVEEt
is+6Hbww8DAXlbpz5pLNOF+MaClbXEhYtXrgQgyXzN/dcus4oHdGq249cM8hrmni3G9IpWSneyvU
qQjAQM+FKg7DYHJrDrjrBUXASEMVs5heYtZHTppp5nj2x/ssd5Z7x+fsLQCPRxVzYXYAJGJm8z/T
4ONbxYoP19SSvKwMjD86m+KlD1ukAqnNzC2vdvs8lzllqreTRT/sjzOnNe25FW/TflXlllRTYzM2
5R0z+uLHqApEzAQ8hFU5IqpB8n6o1wtdUH/qbflIGlee5CP9WuCb3b1VtC9wXMbnsvtWk7DIlsrW
OBdlvDtOeyq0BWpKYUa2to+RVajHlsiLY6b6IBKjS2ohPY+uLXGBJi9ySycLOYSbcwPwpcWcdQfL
7KVgdMQEyhzjcUQJ5ViKEQx9YB21z4UnbAqLHgpy3VfHLIdqUug8s4Hy/Zdtmg+6ubrxtFXRsqwM
1UQdiczXXkqekArrG9tKylgisjCPMY1XmK5hB+PUL/NwbY2fosz/k7vxtDRtmxpGVz3oPVKfQhSH
yR9l+AVw67g5+8egwcY8GXXnvvnetCU5/V7aFHNEKwYniucMJqXxtDXDl89ZlNYbhec83Xx3OUA7
Dq5+wXbnGdtpHKl6Cu9PJsvXopRJRoZtpJGzGVcLPpAy5w7PiIYh6tJyErbDYg/aSK1TxXzMvVc6
3wOq/l8MiCdDqCAMiIaim23uMs2xL00n+ayLpUi8th6e3NG+YxCdn0yqu8tqRkrNHXEFcxbpQ24z
1rU+b0iNzWzay+KN6FPm6k+gWWPU7WB9oJ1H6ONfefHW+6V5VcHKVPWmVV2LAIqMzkA5OLZVxaJu
cp+YXTcp+zYA74xnDpuRvRWLfPdYOIfZxMBRm3PgQYZAOlZ9dQaHvWM1cyQnOyJuiKK2ayh2h+Vq
1tK467O+vPblvRL1dChE9YoDYk3WgVLC743DatKxW0CpawJQ02JjGGuP3RqPDTpgG9RYYI8vTRmg
ofNMlRbYNCNH0AkH9Ngd1CRH2QQLuHDP8CE/+sHGmnAd47mA7IN2oohMnRbByoKB2WX/3G9+lszE
TMZDkS1Rs4LZMiv5URBY1GZ2OntrZM6UuKXlTpxOiAucKjsNk2KGwVYiR3M6Yu67FDPyZYbUN8mg
4d6tFQ8HSqfgmSM4qfQMKRUN7XE9MjNyLgR2d6vRvWmmeOgAkSG6+0MAV/YCb7whrmW6X6f5nNs1
TSXDW8OaL51C3uuYm30tGv0c5AScA+Y5KrcZ42XDmFE1pHsaQeOnpf1QtiVEHyXTFZVkm49Qtfv+
r7ZOHOZmtqEtC3hwHLg6viEpHduF/UiP+G8mfsDY3hezuTcwoYZ1s3oRUiYsmfl24sQ4sVezkrXG
arzvd4iyXvXpoSvGU8Us6JDTt9TeQj+WJyp3n6jKUCnYC9TNobnqjHTLku6W1zuoO7p3S1rxPpZn
gWSDGe3KQzTkG47WYoSbs4LYireeGRPm1I6j254IlHI/267aXkAYlHbFrEmK92CYOJ0d6vS9ee9N
ZV/sGSmO0RmRElgTQPV7k2edPL/5NOWablSvmRWETV+6iRL7AUR8czd5e0Y9BVlssb2HmQ7X67Q0
0/Xs4msHNlVGSFQFuFA47yX6icjsmvbO2CxGZQ7VjO1tXwNpK0klZAchDuGOydTeKdsloRB8kTOV
8LpN7wRN98mKx990rUdpnHH9fK2N0lKvUQ/Zn7q1q3RAEJMa8149wnGbj25j/0r0l+xoGqo73xIn
xbhKw0ET6WPSMp9KdIun2rwZWjcJjJuBulQ3MvTMux3o+XvfMf8YVT+khpymu96v79Rs+tARlyya
3G3nRJegp6yWu419NZ1YThtiZydgcHcy50cAsv9jj255rlo/dcmcCveBle+W7xDSTHljsL5vMxSp
cn4qO++jL/hicPc+mG6mToPWc+x5b1tb2TiLLAghXVkeRyljlAc9SxiT4BV8VYOGcc+SxVFlGWiW
sUvEjFvBCirGffV5rj0olkbxNGe7CYVuvui2xDrUavWZfvwQNBo1T9ssYensX+zPk6Cj1K8y85qT
U5J6BcWiP/WxXDouPmJjlfDvO8VC24RJh26eOlyZGZCe7iM3nPYsWtRkrCu1YegjUZs9yQBzUg6E
5zmjDbhRy44uRVOcBzQ6FOj640xgnlMZfrgjTzjX9WQc9UxjFoF0LnVW3w1XJDjoSVc37Mr1r960
vyy3b8jj3T3edshepQVX18jUhSwXPmj8E7tq/s7eZlwdE5Oj1LlZ7JKaDS2JfnDZg7WTMV7LpRiv
Q+vaUQ/6beDbYZuVuo5WHobVYGoH3Ahpa57AyWGuR0Mp/b6NHJZdrDWevFVenKZPCyadnrHmJxXc
dmEuY0lWL8up5B+Ds9t53NyhO5hEcUYeDyLDEmhwk3DHRJX2GFuC2bpLazbNu7jXipv5bOYmpYh5
D657oVbM9ZVInGULB06wmwWuTxZHPM4ZdLB5XYdkFozTFRPEnVe5RhUbaq1Feov4O3h7lfjmQmGU
VbTD7E199bAQIuvMExEdWnf0TLdIt52Q26Z8yIt+O1pa/okQqUvLismj31gEbxT6Gg9YTUpH/MuK
UsTNXDFqXhgDF+Z22Vvvis4rwyGHVkDzuzXRi0Vd9p4KDJPGZTW2EgEk3vdJTo8+5P5wmdvbCthI
pxttqnQJLMgrSrR98BhDCc/FkL6QK9m761UI50UfPdpGB4CL64qH///fpjf1Q36YmrVIkMpLjncg
nPtiPOe+Jx/kvH+y+WivTsDETRatkzZ6NcY2E/tpsPQDQaIiArhaYL1AMYcMidVgThlPX8Cacfdf
m3lizdNJ2KRjEOvVpLFbMLZ069iZ0zc5rRacqkKyAJ21LCLdFnFJ/y13dr77qlERZYLblMfuZmZa
hNdhc2IdNZgMDa2uNY6sLGPNaw+QoawjhVQkCQtICdcuw0wfZMp3boU14zltdt5KtgGsqbSXfMrT
thusEzsi8234scehS2x3NZivanmCV2Q0/VPXTKzB6/Uqq/3cBJ0X6nbhcd3t5qO+FV8tIEpKNi/d
vHE+axx8ezYup967LbIXZ4x194NnnbvJH+5MyOOJsSMCQ0MQNfFidc+r7m9wFsg0MTouxUxijyKU
jE9KkErQBP90TPWU+QfVzVdkns4ls54Uw7/DWjL+9QO7jDctGw62VTPxkoSRFGL7ola77OQDh9Yw
fPMPyGKlVXfL1g/HpZ7fKwbtp6qCcilQOKkFLbGmU8zk9mozd5HWCeXxqe77+9LRprAizY2SR6SZ
GXCjobCkBpTn2QKYOnY1s4yKH8vop9TMS8VKoC/3p6oV/0zugjAfCTZt11tX3ZyZqT3bsuiiaZwv
fmmAu9XtL/YEUa5XW+y0NKz+4r67K3yveY49MeUvuUe8Sj50YLSG7eTa2gIWYEroQnHyeO9lC7lv
UbZGy8eJult6aFXGK0hbIlfs4BPhYCLzAHZc1UGP3fnHTKLaU0ej0hxEjRjBTMt+Mvjr3SCZRuAB
5J2EZEHud/5sPZARoYfGNFcM8hEe2bBIUGvmnMLWT37LlJ4o/gtfenHbuXBRdaBu1KSRV8zgGVj9
jKIl8MYtj3ppsimVZIR4r81mUzxoYsdvq52KInjymnk9VE7dsj3J4hlurlfhPUIovYH/4OHKqdq1
Srx0KHZHX54ME3KvS3hYG3j34/xrdcGPn7HC/dMMKPoq/9r2lAbUDlevbO/1rmCAIlhRNJwsNAxJ
UNmXQds/+PL2yFqXT3Mvn4faoatkZBhuPXyJhcoPyE3UEqqkT/JZ9Oz1W/Z5w03R58n6fbDaE3dK
cNpUlZIS80m7+1qVpqT4LUCRDtUV6e2z7ubqqelZy5qQjjDdQEwbt5t9W8CW9r2EPdgc5g3dvOgM
2sHJh7JF09GID7Xrv9Xa3I/SpDkzC7ymNZNuq0t6zTDiceX3KVVXXgCcBUnnPfDb97vJC9DceV6u
n8rbAc2O8MI+qkhGe/PCqhg+3AVrmG+Xl4LtjzNSOUoNHVe3O29gxkOTRd1ZUaB3e3uvSudsElv4
Yk3lY7Y8VcO6RcwPcQr1+5uqWREpCVeWa2soEHyNbRP1maxIhrkIdreh8GaNH7RcNoGOGBkvs+Ix
cV1+oDUtzMSb/s/Smx+ZWzGp8vyfYcsSZZrzyTaXIZkYyCkhl9NW6u+Ltdz+ducRLWiedHZ2zmfq
iczLXlt03pMiU0Y0xpwWQ3lorH////V493vSOxaHezl4nAXSir1vgle2SFj4XBMdz5AGmkMW5F6+
yLx0SBZ/2iBzasrnCa6YFvhLRYj8TlMitLOuWXsqLZ/1o93rh7r2/rApY8HkZhBCCYEAo4nVOiky
k11Jd3B3001QZNAr42rKm299rf5mKIs/9eZE0duiALeZHs68VcR+oFCilibXiFgJhf5vMv9wtXvR
6Kl/WRNMZwuOqCX9p01njGfJ87Lw8rRSTZHiy11XSf/Vv6kWmQwo/irMHEccht58q1lRsphXfXu1
pvxP5rd45MzqVOzOUQCtLCbJTKT5ayh5bl3xa5a1cx6WIhZ4iU5N0/Sh1vt/mWPuUw/G2P4USgvS
sV0AnQzlM7OjkZECL0hvlz+imUixYiTLSACRjy0wavhY3xl2RWAUGf8tTBBnl0FPZVLs1qeqXIdU
uM2v5dnDoc07FM2Lnli3/eJufPc+q3vHsR/5jIkWal+WTD3YSjC2wUnT7K1Djekd3N746Nbybc/L
azZMv0XFBM7Xm18WWo+ts7Hvk0y2uo5CudkytvriRasIO9ocN2k763fVErgAostUageSTqFTR9Hr
T02jzrnvDlz2wysKujfsdpjbBofmlZBYfXUjBq9/yRbuwEGLVyabsDmBIWfmGpsms9aAnh2N1mfZ
vq68pizdPjnRvhSaIu4bdw+1Th2c0byfe95Xkjb+GcaXbtDuj5zbIdPqAeUTtbTSdATVxslG8rQR
3YVcuJPXUkG6X0abRdayfmpCXRtnPMis+VdVN5lfrydL3ZnRmOUflb93sGpdSvsCGCIR30kjcWnl
A2FIrlyT1q/RgIqOhZIjeWd1NrTVk9/OL55Tpq71V7LBOK8zPlIfAc4tBHNcpk97oZTv3brnAAAO
qBQjJRbhVLCu56E5ZGDMCpvuYa/v6mEF/2vwWS8jXH3dyPnVIEzXVbRX+5/SK+KMMu9xp5JttELF
iM8fQVMb945pHIvOvFs3enCVe1qIwEWeHHnGuxBEvsQJWKsZpXO16PGWdzCQRfbSBhnLKJtgYq1O
uxdy3HhUEaNRncEQQSqybPqhs3IZts74bJmsp6sG8LUFayJqCyg/GlvrZQqydC9xuuu0ejUgS7Z/
NSs8aAMrZldcyvAtb0q0WbYIZ3Tt6pADaDtVQfdl2rE1Ya9YKBGxHFxasqJZ5+7PrgSVjgD41li9
Kxs9URO06tL3RM1aPjuXfYKR79xo57lAEET2rFdAJEH3Ark9iNyaHZ5Wam6IIJdDhAC9eNyJdGgx
9IR+FqAskH+YIBy4Vq2EzTxvU008607KbZa5d85NxtMF71V/8sjSujNet8YAwDVZDpD1AlVHV97h
xt4PXmW+iE4/M6GNlL7+7WE5JtZYf00rAohipRTHTMHuRGkv/Y54PZhnsgmbv8DNKDjc9s2R86vg
MElkZfG7mPZvY+svkMmQeU/ll2VMcQkS5WCAeUP6CWLS3vhex/wJ8t370LsEKuRyDWu3RALoz5cS
s9iWa0zuEHgVgx8P7vam2y6tiLsPR9sZv8lzAFvDhL8nBWANHp2MEzbINvNsKpMPVE1x35evUzGm
Zj1cmf7wzKsqsfDQdp5vM8kjeYQhRkuqe3W0ueXwfKgHWU33XOzg3qmLPRjb467zUizVEAWz/N3s
gKQAs71OBmIYZ7KmVMq+J4l+4sipKYnd4IvoSb54j3iEUqxvwxKUse/ca45FtAp6obBtyiYUY4D3
gGPCzOoBpLfhpGUxcBro1PVFk0faMI/RViPam6o2JDHc4A3+aJy73kUksc0TiQwwdEdh/1uQ41Wb
erEnbh6I8WyMpzfIWonVeugImRHgYmR0fBMUWtHtf2y4htB0AnUSHBFZYHzrkAekGlEHumhsKq4E
FJTeiwMourDc6pRjpfCn7CzdwLkbV56e9uJRjnPfyUeFJzrWcSJXyG9eysa4566MxYT61mOGXdBT
tW11tXb/s1iMDw1dCKVgQ4nQ/wcTOR4mlo5yBFCdee6lXIYy5fqjWr2igOkikDLnYa7Xk7GeeGFV
FFR8nfALMUEqTnYjc7/MDNWzfTQd+z6nOy6zJ9ObEIR5DDx7TWOo4b3bGokYwVg8NQ4z5c3MqTVf
ewk0v9LOmEHivgru5816tqsM/YbMUg2gKE4c71IQrdkMxNCt7MebEcrLbHM3mnqNDoSIQVMKZCrD
T4OcMMwATES94CyZgcekWn/Lwgy8KfHcLHKt/BcnIr43axrJc+/fwKWBIWOMGvndlB9KJt8mnwqX
Wc9r7hIXkNUH5kJWYhL2ibzcpZaX5EtrNapezf9xNOTzlubFa8lP56Uuj6b569UGBRZ0zvBvWU/W
UapDkLsky2TfgkLZHzrKfZ0A7EDA9vcB1NkEjPZki/ZqZMqH3FgHIhEG1b6EMzNSFTDa10V9nrSR
/6LNbK8kVFzMgS7Gm+bFJimAJA+DtrW1403ohJpq41mfhiVZeR5qyfq9uJf97TrNUpEtbJj18d7e
i5vic/1S1vYQdPZd6Ym0yearqfIfLPIum38dqFDOaqBkboRN4Et56ouwlkPttW8N5cntI1niuoG5
vduv20iMpvJqK9Qh27Na8B6H0UNop7H8ce2Zw1G/2hUdODGpIHQMlVpV8CM3keaSoGRarEvXMTUa
bZfFVgsazvksenzNsifZb9RPDTh8pmF5qKsxNpF0U1wna9B/OUX96Fm0ps0WfFcLj7/ejiCu0bYj
qIaz1W4Pubm/oa0lpU+0rxuSTjlrseMRe8G+zIJrwbMmGK33TWzb62F2zC4aGat6mowplz8VxThD
yIXvlPQl13HT2dFJrWd0njqqxtQmDhi2L4Y7XDsya1nk5f8j6TyWJEW2IPpFmBFotpmkFqXlButS
yEAHBHz9OzlvUzYz1lPVRQJxhfvxdxNDf2PYP6Jn8ydyVpRmmAQRS+Cmnp5spTksRrUGrPgzjONn
a3LcNOIETRHKUnhmFLMeuo4J+ehGi2W9xk6zCWmLyBRIHsrUM1ZJDQW+Gm2CPlFTzSVDw4VxTuXO
ztqcu2Wfe/zOPrLOPinuVM5gZBiG57lg+OliW7hV60NARJJVQ5Ft0DORDfPixJvCE7AApftt5eya
lUqZYc73XsWx7ZI/SW7JwKlYSLR5OnkwcqRBaHDuqMAMDq/mtVUeE2Wl37rU/rbL4a0tMEFYRkN4
TxjSxvUV6Sps4ACvMGq0sktSpDVLquXapzG5k+ilVhyvf13Z4sqIpwNeFgoSkC5bkmnPrvT2ykIO
nLNsPse3rRseGILlDyx8eF9wfhGOnJJSSSxm26mtRsPW2ojygS//FCHTL2PgPxkkeQRpJ655OGLe
GPR7v5zTys9Q1g0P0yIswFw+byUmd3Nr4+lxm8ug+68M/+a626aZa+NZiAkRSHzevUUR4RffunPA
AI/jdYNR4B0myOaW370FNtlE1INciVRsq8DU26Fh0Oc5u2lp38bOqiKJ5iq9zd+KMZh3MAPAtrKf
mF/5vP2VHVteNPopLqKk+nZyl/QSD4TajFR8G4iKTB91crzYu0U8ExSbXXWGJjd2aDjhWNlxEGxd
gJMxEoE2o2kbzJMZzvvKRsc8jPOZDXfFDdc92cK6yWQFNfMi71VddADUiZMwl34julJsdEJOh73w
w3kzikLpveZzWBsLl9XxFgJfebatJIDj1bfjZp5HP0rdZZtWb0Fq6119Q+C7IqZsRG9nFtWnRSBs
VFO88pdFpSLGbKPkTXmCrrD28RrE4fhiyL88aK2t6ZtvsnY2ZU0ia1wTsZrMpHzkhcG417iOvf3U
mfGLXP4z5bSamnL8m5XzWrdMPcOu+8Mou658Ph/a6rXXQUGxaUg1E4X9PLd7BvJcsAIpWcVIZLW0
zZ9KkE5YOTmfi8PygKGPmF3BzrnbCDPzDqQ4cRMmYROJKZ2P5VJ+eWP5IqX1XqbmdOxe6mdjxKFh
5Hiqq9vYJmk00rouXtMbwzLzEfplyYg8/L+0gEk/WnXXnHP9Uap5iRI2d8R6i4/B6paI1q5Yu0vw
NVbMzQ1MYtvCjdnrxDkOlKXL131nbbvJultSPuN2cH4ds2fBi0p3S94IfbC8oigfoDloUAL18oRy
s8TUFTFUu23QY0QXsU0sCxsgj8Flm7l/i0FFm8yFRSVEYLe0oqIgVqRR5CmM6k+y59kXWKARkrwN
NhUtGInj2POiFFis176ZHwnIFY+UwN+YK5KV4WKwRtIBm6Q3kNCVKZPBVYfFbyND77TI8MMoiu8C
B4DShjwkwuYbZswMJ4W9cx7s/Zxw5hAorbazCl/YORzN6SmfJrI3StoJo3qvB8dYpebSEXZFZreY
7gdrsSHKIHLumRtta2xxBGtUm0wl+EL7+lfN/hzljXOgomHPWklWO6PPu0UezCVkkj11L5lMmZFm
PDtAz7uWJjMzPqUZZeYCx8Xv5p1RDpFhs3qymuXQDYQT5Yn57hfjO70v+pw2lmsDocF+SSGuTAwC
pdke4nLBZ4MQPqKq/0zz6sNbipbgVaThIi/flNl4kScTwiyA41HLcBhMpNwYWr0RIox6rvL4vmIH
LoDK30uJI7AfMqe4XTDntdTzF20jwte+Ccg+xwHByOtk2s4fndzWC9HDDSylJuc8drLbZUONwMrd
ECJJovHyN3m4NkJXklrICBb30QskM71eFHAVXzrM5gQEP1KUR4+dE7I3WD7UxCDY3CFhhgJeZaP4
ppFn3gKcm2rilWG9V+xGHZvGF576S1yr9yVNz76ri1sA3g4l1Xss6g9yrWPIUsa6QYdoYzVdL3gc
N1XfTxGs301q/7MsOe/TxfqclPs4aV3cFKD8fEFtqX10iXrex6n5mAWDe2i0Zo43nCf2gissLiY8
njQym/7OrGdjLVr2Q+SHkK90S7TpKEWPjamfRYWMVMTi1c+6dT/w62sP2xQbiGemp7umZ21tjG28
ykb3kDZyl81KrgKN9IY0jO7o2/WLV/T7nFNro8sQ0QHZWdYFi2u74+GYo6Xy2JTaxbET7aaf2GV4
IrIyBgY5ik4cCAe3WX7K8vZU4QSpy4w6NVbDfrCmzzJ5Blfw7QQ9xplxyNcYdo+OybwsRTx0VqaM
b+dAgleov5LOm6J53bKpqre6m39woA8IcnlHqVNnuxczh12e3pgrIgXtkAu6Zfgn2aa1uerskIjZ
qOrfEcv0c7VAr1papgK+M7LSzUAkW9Oya32ePjVTFevuU6seR2vNGFDFxnTjAczrxhWceAG3KAiw
lypQlzBSJiXsFKvg4MCZPEn2WkW8xCdb4feMgQQz+Vi1Tljuha77tdMOy9kukqjWobPBL/zjB1Ow
X2Aqjwk7+64O3Y1iTAwzUrNKMkjJXHCT4TxaJjrj4HuyO3vjFeYlYHeySqG8rl3NgKCdEg5Vjt+d
mxCwEisJtmyIMZ5JQKutf4EuX2+G3KR4S0fzhHJsbxbIAuZQHmbD/RUxJVPp8H7ObDppgusREqUb
pqQduwl03cWNkBy2JaQbHENpY9BgJd168cmCignHo9hwVgoN3X1pux8uqQl2LK9Dg27Zb5x3RJR/
CZtptk28tUeS9ErWqbseKCJzZhRlnS+2TYIgg7mRoZZuX+tlC2vPPePRfGxvxSEqjs+pbuBc4oJn
nSxPzSOJQslB3m4XtzCvxcCBVwiKQlK95aY0NULKUEQTOBw8/vISOxw32cIUiRSfm1+3nt+KxOjX
aizZyc7Ze13a1W7RGo1Xa14ac+xWYeLzqYUPVBD4aIEDqo7z2Nc53g6J17Du95ihRoZbcLF7LAmq
1/+gna/9HCk688dj3LvPOJ6cjVPKh8Sf3gfJLotRGiErzsA5K7uoq8JtaSAB6k2bqq3vGaY8N+4V
4tirMhpauCDBvc2a166u5YxPHP03vYrBmlpDAVnx/nhPLQuyHmtIcvBUZAbbpcg++gmTj9bc48g/
4rti6F7SJnwYCwJTlC3xm11aP7j0xdfY4CJxUTQMvbxrrPSKixdzdUAcSDsW4RHhAK+O/CAHLnhW
+t8WKn9GCoQmhlPawVZ3mPR6E0GRYmRgFlAredtM7wbL2aOBAgMGhqBK6LvTJfzqBWNBoAEZQxln
1afpU8UDQQacJRkMJft+qp0IyaWkur3VEiZOjMx/nIf5PUQIu4aEUa4nq9pMQ3tBVo6ROQup/BcS
szIrPiHANzd9ZZssy3n8TR8baoNEuUy/YkXMn8/jhC2bjw6BbB7NfndHqfhb2WlJ6tKbsvBxaptJ
Cz39bRP7ITNs1ynU5HxQ3yN62sKYqJD9j1Lr77Bp4IdIsZ+r5tskYmuFnMmlBCl/dUg82H8apboq
4OICbrDGnbXEm8HJIYww++15LJkKjvf93kwNucpa9ZK0EuYXfRaJWwatnav9OyvpDxM94k24/sDh
9SBjD890uk2HAQU8VTGtsUfWqduCUXGtZFdV2OWH5QOSJzcHvxzNyPPkZteyseDcecabZx3qhr1s
7CB5qW1JuNWCtEXNl7EnCVDY+nsUxaFHe8WkefjVZU5NZDN3WspvrCFyU9BArivJEt8R8pi7ygOZ
Go4bpbi2+mIgX+dHE3kUZpxEtNeVDBh4GjKOKv+JxsNjxQkWyVvwg4XJfe4Kd40wg7nQzRzAKzvT
7t5t2UCVsrqLW+KLtWvu/f4Hl23Mr5tPOEFM9Q5TAiGMyenHux9xHn/I9Nvz1KdPhknN3PGK84sp
ixKFK8RmcDXOSTQ7itGB8VXO8t2QjA+yTD+3ISgY0/3MHP+xQiPPQhF9vZx/paKFdsuTFx+lS080
VhG2b248jPir1kw/HPaKK0t1eIwIdBlT+5TkBPXN3YcXeveKMOiVFR5mL/kheIK7tojcSnbruMhP
XuivO1082nU6bKzWo/kuCdOb7j2vPcb4e1a3W4eJ2bQrQ6RrNvcxc9NIG4O/0ThBVr3St2YxbpFL
zz9Oa5mos1DfptlpSJouYmmcrD39xYR71ariFUVZwZoh+1Mpsa7mgsjYTQ9dgrB2zu7wtrLxZuyX
xCBQpeLYQWM7I0R3gp0p/ccBZe7WtgAFtjcFCAJQK1nEaiIS1hrlzxQTidrIivWzk3boCra4PsT0
zrmxGsKBOT8+hdSZ2q2JYp6x+h/+7T9h7BrbRApLWhUwj0uMAJJgseoTn9GD9piTx0hipvq5jT0P
QMttL9XhWWkNv0CTijeYaEpOxLr/rbtJRIhb9iZlYmRBs4EzTgBWl8+P7QEn3ghGb0HEFYonO2le
yn+j1yTrumYC6va8xsbOxXPMSIrEzKtIJsIL7fhhnqv3dgHwP9kkkTaZ3DQ0oYq8rXVoUe+OSYvL
oOpXjcU+d1qGQ2GiM2CymXOfII3QN+lHKuqDZ/q/hUbq2Iy8Qb0JTYoKtjcuCKbaluZZkV7spv+y
YcHPFMzjupoeprBLCUtU17Y2PnTr/YZZASCgFsSxEqc5WOZDd8sA7RtFlLSz7VIux4IVJ2kF06RJ
baYeVfhiEWvPk+48oAl4iGsu4cijOpMbhvapPgSDvmpMinxUYXWhBRxZffiGjwVYK3bS9J+OP/3E
bktDobqAX/tidMYzkQrFNtUL9r/m3nRTdjQGw6A8fM+yujtp1Oh5zwJy6OgTzX+DV/ymAQsvMqhM
AZRn+TfjsFLWhXe9vx1hEtC5uim+5I6TiHswbHnCS5u01dwNUK15M1iB75zR4Wpu01fMrcwn2cDf
frTvWa9N5Z8nt/c3M2+DNTF99xPUbKRXBz+lJUhDeGGiD0+cbCmmq/SLCJ0qAi+S2Ah/eCMQGS2b
rVuyzbWmYeN21X7oTXItbaxu1YsPnQf5eo/nhSE4K0Km2D0aUd8cvnJ6TlwmL74Jr7pzrVf4nvvC
GoaoHECZ8oEsOC+33cBvSXu3x1e84veeNm4xXtDYtP8nopCQ2SnW/05QwD1rX5pRkGuFh4W6Ur+B
kORaBItAYrCWLbXCOA0PQd+kG+dGDJG3GZNV0b4EA3l+k4f8onDw+SU43GW4QVDE0tDxHmpbk6OW
NvaqF0NCQRO+E5QlVoGbJ3gqdqzvsx3aVHAd+EwRRlnrAOHlTCMuDZTzVoWpp4IE4dUXqyGDsJ5/
ke1fpYPJJyHoLon76zCqx7LP74KKmBoH11zI87yyLSFXDn5u5Eq3xx3h8pRtG7+kLbWHdsOvh+nE
RZBm1+zs50s7h8fAlM2OgQ6Up1UckIZeJ79zzF7YT/Srk6VR3eFflKgGpjknkKq8Lx0QqMF4RVUf
oX28y4zurXD9XVLLcoc/hXWczd+/p6Clfcl2pg24Zyz2ttEgPe9rd9P7WEXaokIk7P5jq0OuCRCQ
XTeV3cZHipTN+RC1cx3uR4uiBUY6PjARg6vPcMh4Lqg8KQ0Cvywf7ApR5ZUNC99y803a/oze8i9g
Z91V+a+wrW5F24NAyIVrGbQ8G+AwKfY6vByzn667aUg3UENCnw9DINeN6N7JNlG0AY3r/IqhQAKc
e+/ejJEW5V23M7EwXmu07l7pk9AcBoTUgAqWBvQwO6nYEZfIguZ+iQ+lKq4tFtiIrdm559WVCENe
6sZCxOUF6XHqnPExLbHiGqwa6AbDjdGa/Q52yKFpYReETRtGcw/nyFXG6zJJRputfBvkuLzYCHt4
ZcjMpgxurGlDrLDeWv3wluX5kWTe+D08BfAddoWKneN8DMqoeOpsu/tX5sF9pmR+ir9GaBc4lrGG
IpcRh8ll3ewYdxraXyMNxERVTJzeetyi0krOqg3XAwiDo0NkK/KQVJDdnV9rJUsYCqzkUry24Gje
UpLgDlx4mzLduLNdJt2iru4SG+ZpoMZ07Yyl3DFSWoqOrVfGCVQuaCRSbd4SZm24uwnqcCEa4mP1
F5r9kL+T+0KvDlGGVXPRmpIrRmpq7j4I4TbnBHNYpOA0Q+kM8pPrlc+DS4uu0e0Tx3MHbo1/0fqx
q6rpGaKdt4b/57N6IkVTZV5/8lPvYtL5nBFerWs3MS5lSM3D6NQ+de0Q6UZ92cAUdYwFLZBM9LtR
mtfOogBF8MShmGDMx8NQrJEZLxfLpKUwlvlFTQ83hE2RO28L8N8nRgRYlKfwLMkwz2bH2OEwzaIO
9GJkDIXepWygtUXg5zzI4VwL5zuZpLM37EKg8Yydc40CaCUD597uoKa8pV7SP7BMSTetVY4bWNww
XpRZPqVI5qvCxZSQhdWjpi1uS9AWrvDCk6XZpfqt5hL0fXqqheRNOj1ndDF35eI7V0wMR0OFzwuP
4Wlh1FaKeF+yyYYljCZaxeiMcVeq+w5/MdYwFlcYk/7lub5z3FETNjGR9iiR+Ny49NCH4sjvGZgg
/2bZ4thXr7RbyhBmW2iArkgqYiZQ8XegPt2Wt4MRDseaPnJV9014MAMQWqgnk01Rl+zdvX66Vp77
nHVVfJYiu+UcpR9dznoIqBs92wIWa/YDvmfvMFTrkWz2nUs6EIMJQiIZRBbzO3gSApJVeQqHYW3H
DHKM64Q7uC7EtBMx0kunzL9HuTwo2S5nAlzraMikt45ne5Mhpe40mKc04Ja0DH8+JB5IRha3wNf+
AGi1R69itquoFHei1hIlvn7v6ji/c/GrbbVb9XARiCDa2EE17HHPonm2/PaRvpW5qwP2tzerL/gk
5IEGYXDdLob5BTmnOlWQnHKnstcQhfodedg3jHSIuc96hxv1GluoQEbTOU98FvexjBlXpKKK5vrm
fgh4w8ZZ4myS9sxjb040d8WsCYuuMGSZfXcai/RKFRZfy/icgRM4wwgrThnFNp+vt8cCGwkz/Yyn
8ilRGIqAW0O4cEEsytH+M0s6kcxUr7bZjadUvA+zkDC1JvVW2OAVCjPG2stE3o/pSUxruAx2u6nw
G69RuA0H8qLpz+rmWNWuuoyDox/cKqWeAe2VasrxLqTLxDnLrr6ZIDQ4rCgr0xnPY+OTRE3tI6ag
f8SCfkA7dbSYcdqLqD/NdF77H37wjffIuTMNqASQ48R+nPLijgFjPgX1xs26kK235kmt3B9CVNp9
aJcbTI3yMXar6jwhuoEh0a4lo83X0GhAwPXGEvl1Me/cafHvApMbEgaMADhDbubY9b+jI95YuAcH
t+zqSARM2TP3JozPEXotKLIbJC7B3CR3yM1+hrgSO8srLs2wJHf+/NNZhvlg1ILs2dSm+2XOkNZK
nDqDnB9JCbxa5M3TVdcPDAd/ZmmXj9pI6NLCecRYNCFutrZGkeCXGvLnJoTS0oY9gnADbABnJyfO
sSLEdynyPYUfEfC+UV2L5ZTcHK2BOyCEof5dVXYyXcO8ORXG+Mo6a9xngbMzcxkerZuHMUQiTsdG
qn25IDmADjxQ1LXccru/YtCrqrOZAOY/TT9NJ8/MKImHwN/VMaO91DamO9mmf6bXDZfJtc1nCA/4
TxabaXhi7W+UzYML6WjF6JJ60SN51LLlfBAG/K7ZXMQ1oVsa3RKDIPvSyIuRyzoIYNYFQ/1ozB37
zmsiopHTx9mvHvHHIBxFzUxJXuyIOaC8/v9Qk2HfTZAq+gSbbhevhMXOm+EUiWy3ON8AYDRwgQk4
ufGS3VapS9B26OA4y4bBMc9DcNf7oFwgTUHOzR4Gfwzv/rtXBJTww39OTle5KLGMF6vnH0Bq/ONE
2kJMCdaVZ9hb1t9fls27SgxCHazMn46mjY4yTScm8zXK0jlFHmtzCoVJeUD0XVKFLrfdlZ6PpCVs
E7RO6Hzs1xr702LeBChgnZ8UoupxtB+T2be+KY0aqxmPTgMr04QlBiKOe5t4uOUfiOMbODhR7Pbl
bx9iye9GAENeJ7qHcs5f26Va1YsJp4zN/Npr1Edu67dcxTgha/9pClL3uCxIE7zpGyXiFzgocyfY
saxQuBebvBT9YZny/SKke8SvLHbDZH/o/JYO59dHKoYlihvzaVKY/ETr1mc/YPQqJmvYBE7yZmlY
rnbNAMmSrK0kVikfdAhWr6lfU20SmV4wRlmkl+/y1AjgrDTP6digSK3jgXGU7NCPzeHpvy+YUjdT
TViKFSb2S6cY6BXlmJ1lXB+b0sIzaKDDkEvcbUZNToBp9g0/pfEOhcE+Ls4dtKaDhbRxCPVxFAcL
dco+9jLWdzceihniZa0hs6AhZkJr2UjUmRS/eGWOJlNn96ofBCxdQszZ+L7rcgp2TvAzeBwtqFfA
5lnhfTh1LqYC8q5a5qBzNXjgkDDLtPx/ZHBmT0NpNCCiC9LolXHfNrw8Yx2f1Vg9efFyE+ZqB5xp
NrA1u89ApyXpUpysofom4908VCIBocLcdezHfR8CH8hHmHh2wkS+6ljoERSyC5kuX+fealHlBfrk
DaywnDE59Sna63YQ5XG02j/e2aocixdHEdheafqTwQmPOhG/TojSnhWTu47DZtg4g2bcWl91HIz3
BfpQnNk7IhLZTBMDeYBRiKgFuT8xoPE+bd3PeEgkw2rTvKTIr0nt2IoS32vgIjhBsJ2WhGFh0Qpn
yH6dummHqhPiqIAP/K4ww0jr9HMQ/pvhs4SB6o1HMaGoH5KgvZPj+Aawjw7B3ZLDNn75ITocNC3l
s8TqSeMrkqNn1udc0UwkvfQenOHIdhmDXZefpRq/vWn6V5WAQpkkT/eovfU4jM8T9ezcdnrCVCme
VVN5BJe59llN4ynv0c0DnJ2AzCj7uRyPLWNqtAo9MisxLXdxwJmLbV9sXCcDUSg6K/JjImAwSKLL
16Z3V+GtWmvcJvlYEHLYWga6VC840ZB+CVAjU63CQ6VbenJl3IIUjJSke5Qy6NR43sne7JFlgdj5
TGX8Wg1Dt3NUMB5Kl1Wg8D20/wE5P6XNm8cLwd9qf6fRgaKlaiUevmI12A/mvJDE5DLoDjrP2/Vz
tRnmwY1GBpbXqbDv5ZQ5TySDsI6dlnOd9JSFy0G2vh+Fi9D3gxvUWwswIgIHJFx+8WlTK1wXYOVU
da56dYH346KAS9RzCBMwad5NJtLder69x8dxOgb4wailkmMo0i1wmPtpShGU5POVhTBToQ5nixF7
3Znl2rHzDC+i7G2PQQtN1HKlXBcm7W02U6jiGWnPKs/qnS34sU4jmLr2bXkG60GyJ+feDnoCIhpt
N/fA0tp7XeCu9RPrSShkHU6O80FlcXaCfsfpOc82aoTCPKFpVMA1xf041vJoVw9FNdenxLzZuAgw
ZoE/7ExH6pWxEMheTM9+SsbdUKDD8kvv061zPF95f3QCekSG7QcPD8Qic3miFeZ2Mcs304cR4BbF
ngSuCjk8S4Fb8eAt1ZFW3jxAUra3jpL/pHDLs+fa4mBMYjdObDhBLrGA9DRZHA3+M5ydelVWKGTs
8KwUfDl3iK9ZyIOHyIO4PfxxFxqqIOrCRLFuEEvU2IQR0kjhFGxpLgb/n7KzJ0ZDakso6Lpj/XTB
0vrgOmb9TFmJm1ackcYgomgqRFeVavZ6aF4IjC3W3hzyxhNxekrr5ifDFA+NB4LGqDFUFLb/wMAg
OUrP/GCLwCTVTM/5XLbPnoVtAFl8PZvTvjTkUY7grnXSXOdYXIN+8L7n4lyiZLWKhYVycnHk0J/G
ZbjHmA0dYrLemAXuKwZdBR5P5v8AfTvPPWh/uiPy5VS3+WGZw3aXUPGu8R76dBAnm20oN4qyjqYY
97kl1IOkSB188dSXo3sUc3GwFU2MmGwM72lyloULvm+kypBa9g8e0gN87AqZRox5rwlhIhjhRvGO
ACsVzpf/vthWYUQ0fcPeKfaeBNimPWhPgIzToysTnlXJ2CVPp2cv7sBc9Ic6B9ltdmK+eIlJJDu3
LL0gq4O2RRYV2/MZ6/jOKpCrBV4yX0vbHA+CC+ygW8S35PIoW3V2+e9L3HW7uPSmA4WIPOfVghIq
xxKPx5JotNw/SInfXs5yXgcq0Yzey3vsDfFJ5erF9Hr7HGfjhexYvXcY1e6JTPgznd7flZo0q8XA
0jmYefvK4JaD0D+ppAk/lWrnVcL/kfnyFA83YTEb2O2NTg+BGWpxQxSFbqksp9uwGUDBBg0ok3kn
EOfeJaFqLpuj1ciO0TB8VAd7OJ4sgIgGxSYe6WmdsTdMu/kcI7UYp6SO0DnbcHLqcBdWMHTiJHx2
YK0+FYbY4AZ/RzYAghTn1bELwJz4K/LpzKswmO5MQWCt5oWQoxhBKC8f+nbvZoofneNYxsWj0HYC
SnLsGXgBPnCAGM4uf5yKPGHSbJM20Rr5Fm9DGunCefZq73nGl71OZyc5Zrfm35zqU9iJDDCBKbbS
wTtNYG4SBbo7hd5UJyuIa1l6zCVppasKso9fQrfL/N48ULa20U0J6lbLZnGd5yWc5ifyhW1Mkot3
7/eY7+NOHWKUyjsV6Pm9N4tnIjnEg2edsPT0x7iFPcr0r90XHi+otNHj2ulQj3E2aSRoAjuzF6ZH
hsMJVitg3SG+h3dToG3RnJvoYYiFYjhxP0hcSFETZFfZ6vSpn9QEAg7Ub2/PKI9DZLpMS3/o+MU+
NLH09K6qIqvNXxj+o7iTpXptUBtd+BZ7y63/cLgVW4BuN8FBra9ldceAuY0gcvMg5ePSRcozkeB6
NxeIW/Yre4IxgBzpOLcZpkjn5gnAPL41Z9Yz4xK/TeUt8bVNSZOROEktYp3Xpu/rNxpdvmG9SUdn
2Fm5ls8OK6Up5daqTS5uodj2lI2PgjPJYfEoAav1FnJR48RKgqG+UAMgZt919YAmA+AKAvdx+Rxn
B8va+LwIcsdS5nvnYb4hcma0LDni5pg99oZoSZLV5qGIqtRN1grm5DEuE1IbNGwErLTHJcZ4iOSc
CJO4w0sbPsypLT6aZtuPXvcZLlOHg8EkuMSu+88O0FaA494X0GlyoG3rNAdblNha42sV7icmdjCI
Y/BgLlCYrAWMklYZYyq3tshA9FLEYI33jv+sLbr2AxCuOrg+3BRNHKlNy8FR6y80Ay3S8oC1hBI8
foOhqcqa+NciZ8OHy85EQHuHMvVRxZfl/VzJ5o6cGPMhSZwtY5Rt6MbNczINdN033VmL7jZv/fzR
wDJRWXEOk4tt7fCM4M/6gGB/YuXuPwtpvDrKfAsto79HwgQ9Bc9P1Vv+YahRloo4zE9ND7wzcQmY
dXV7WUrbeLmJ4NaDE/x2s29ewnBUUV65hIEIAZxwUk8Sj8l/KXLJnBvXLEt5SfT5WU85TlPE4NfA
5FgUQYeab8FO5uCWX75dyxJrATPpY+rwW2ecQ1lRw1kirm7TgRtYY7RAaZHH86sFYQRVVG+I9O6/
L+EcElOOJpgNrBlZJhmjHK57A0UrlUwQgRZks4V04ViwQLiLQXuTiBsfpomYHNxNOYoH1BAGa+BN
MxbTgXiRQ8AG6pGnggkJzRPrIhbudYiAkBX+brDhHRqK52OkEzx4M/QZa/xFodQ/NSmcPvZNx8TJ
rMiZmvaDFAN2doEPlm6wqBDxObWTCo59thiAqH+V75ZfWZqRGXFDHfnKnvYeGUPbps5xb/ZGu8mM
5ocxR3+ciqDZoN0b7xMwRRsX09YOHQiW/8KqX7j94fG6z7MtjY32eBi1UprnPC2IXa+dB4GDaJVb
TrhDcGRdLGBLo1OHJzM42s5sX9izNufFmvdh5iLLCjhDE8O+pPbwzyV86Jn9Ge6Wdj7PSxVG9izC
A20ltlrtfc25b2/NZHr0Jy6b5bUMCyXGWn9UX95toNNVACCCnFgAdwYb58MCWQ+t1Pe9f7Et2Z5G
VNKoWakcUqZsyH1eKKS/JU6aXSepEiEuCDaxd1nrAHIDHRRZnXnntIylKRrY0pKiM/wbfjN3QlBO
s/fgK33wWE5fRsBEK7O/r1MLlpLhob0Q8K76PnuAJDHvraZCC4QbmEb1KuYEKljf0o245MYJQFN1
Gv66TuU9jryEEYyxfUTSszK7GHQTZed2MYfxmln9dBJjel/V+U+ZwF2fnYAKhY4Zi+CMcKAzNzly
0Mi1s4OsGyb3ec8hjCrAbh02qDrYoZecUJOW5PMtMtnWmdoT04YCz87Lefsfhx8/V3seYBOxh8PK
iWbh2ASEMM4xDSB+ycdK5S+uqcPnEHkoo/nOoVzuFdt863/Mndly3Ei2ZX+lLJ8beeFwjNdu1UPM
IyMYJCVKLzCKpDBPjhlf3wvK7K4Uqzqzr/VLW5VoYlIMIBCAD+fsvbaOgEIgXoN8iT5koLK2wjA2
69OwcTsqNK4oYXaMruGq5jsK4eV3sC/xsUGOsrBbI3ykliTw1oNP1EVy5zqWz74rzDb43dctfbgf
axzXACBAmB5tN32SR01VqJ/mvwHv/dz2dbzbTA4jei+AW2sa85WegsRosUQedJbtLBp8ukR4F7sI
PYth0ZZIfFC3Huw6oYozjpL64EmDj1PfQ03IboYsiOUwm4sBIhSDHb7WSUa7Vq/uyu9dGX9rBnjJ
jhkiMBLqqHUj1nJO5ZDb3Ybq7S4otfrZ6pDSaZOE+m8xmpZBmx/aLF8bRdtdwz7S8PjHmMdR40QS
BqY2HSYDBo0XFs5SlJN/KHzqubUJjobk3ukQtA4m14mqb+PG1CwV1eAYO53BGuElV0hNmqF4oYWQ
n1CoVBuNwugp4rE5xrpubYxOlTcs6Hs3q7414Fleq+ycMOQ/6rp9D3I1ugzC/+qjBN0TdPFZK8oG
51JT72PQ/auug4sQKeVQk4CLYCm9vmuFV907hnxDwS4edb/eEy5SbGRe2euoaNzH7n2cLHvnhGm0
EFr+VOTt9ITsAOdY0ZwnLSk2dj0FfxGwIv4168Sx2GjZZDxJsvm8D1knXDxN110331kG9sDKnFlw
JcX7RBnVqmrGz+4UQI82gxtOfVaNU/0csx5etvMi1cMIcGLTTBe8TB2gYZgBW1Q3nYCrwtj+I7zj
P16H/wzei+tvMR31P/6L71+Lkm1FEDYfvv3HOXpVRV18b/5r/rX//c9+/qV/bN+LuxfKg3/6jx6L
jP9//Cc/vSxH//3sVi/Ny0/frPMmasb7lmn39l63afPjFHgf87/8v/3h395/vMrjWL7//ZdXUKbN
/Gpk2Oa//P6j/dvffzEEH8p//PH1f//h/B7//stD9K7Uy99O70X+/i+/9v5SN3//BaburwapK8Sh
23RthCeJ8Ojff/uR/FWSb48qUCc3ilAU7pC8UE34918EmYB10c5/tX/1CJQkydByTc/WPen+8r9O
6KcP7p8f5N/yNruSPt/UvNDPiSKWY3ocT1JYdhDqmGRD/ZwoUvlWqAyiA43ayx66Aim5HHJ2jGOy
nnx75cd4WTIfIGDta/ukzdiWf3PSefddC32Lwku5TnbY/eGy/X6WP53VfK//Mxzmx1nBctH5C9Qc
gVfq57OyhABenvV7QsyzvSQXhzoLVmCtuaQDmzt+FaWiO4hV41P2NSCjLsegwp3ij8+On1V/8Wx+
iIwj+IhTsaSjG9KyTP58SCIUrkZoRVruW5AjoxWoa6DXGMMtyqqQ0SgbaLiXtb0RzsQdtqQbACgQ
wLy1GcTDuejMm9nSHB4tANKYq1EJmPn3xJsu6JeHp4gF4J9fQGPOjPzjBbR025Qm5dg5vcjg0/35
Avp06KQ7mbuEiWDeuQPBJYEcsTLVvDRAtwqYNE4HFEQknRgZNquWNVcdtfqmUZO3SUx58LoJ1IzX
wKYuSsAoyWuUYyvpHO0vosl+Hvnmq2sTxydcy+LGF1zln0+2KbRCOb6xcxOiLWOIK0lCH6QLFmwj
yL0IiIigavv855foQ7rk70e1DWFLXVggDD/cY2LqeTwtgSrBsY4BMuaqQmhbZCh4Qh0YQ1A1uLj9
AUsEGA7agxfHANWQen+Rxyrkx7vd0ucPyTN0ohTJuRIfPiy0jIampnxXpQ6irWjq97kXIL3okj2M
A29r1NaVHrt2+vGlI71Nr2M8qzESQHpUyBrDkpWIs4bMLbD/eegIdPYcJPDu3UGDwYBe2GUL69iU
ZVm2kOKnzXHAAbKSwoThCfXgDnhkcZdhSVXUm7QRgCieoGHd9op0Xk27JZZxquvRpespPyFB/lR0
GOfN2d2ntCttaHuZFSjvvcxduyI74LKNThSj3jpDqFNUZou6ZE+VdWBO3MkmMrR3mbglkvU2uOtN
1R7goTXbGoS7K51uKzwaP5rbbFCFbgTHcjod9XBXbBUCK0TqEGAmIj/JAvCMST8F0Vis9RZrRG9Q
r0Wpsx2dmfglIRTrEaa0jI7FSbq6xDzTDUi2KJVpRvOWOK+1l/Y3O0NTjRvxyqG/x6qiVVLetAjv
b8n6Z49ynV1Qj4O2v/lJIakQBNkyaMIEM5Dx3HjJuJOYxC4uayPsxiEICkbfc6sViyxI/AtmXL40
2O+KwSx2djnV+LKgC6FaNq9jEsjtCF8U36errih5vcQvbr2Buk+bfqCS0f3aFWb8LkjQJeB4L2Wr
lqBW7IOhiPymVY8jpyrB2wj2dmk/XEgCJYCvoe1W8WD/RZam4HQ/jjR0WniGHCYPRyLD/fAYEV1m
mmaTbrHHJFTW86PVJ+3R8LOGnAkIgWgAr1VCATAgb0f4cYfI8g2tI7IG9heLwhrlLpTeMVbdzdei
coPtE2OjWz741nTug2RrTarCtB+/1ak5waXWjkEGmqd78Wuo8/AzffI0YCnGctWmUXsYQrkrHdrG
6ZFhHfFv3W/0onuIy+k7/AwMZDPsAJvSZHxK2ioHyMU1Z8Lx11HZP6P3m1JV33VFzs2vn8C4p6uu
rJ/z3CMCizZwjuUapEN4adpF6WCsKPUGpiTlVhNz9tLz3PdzbHsB7ApWkD3yVVfSWdBpCY9e/QoT
FEJijtjXJnSCGuRdRIIR3LMUe5T2SiH7oZVfm6j6GikUoRhrOy0CENnvtFl8IJqjXvIKfWpubRK4
lnE7tNv0kROxFiXuODef9464G3tqVItJtx8Ixj3z+GJ46AGbZIP2LjGQZY73VmA4nzv8iCRM+2gU
yDnDqDhZYw8bF+eK3U8vQao/uCTLm5BpKZWcayIblr5WAPmtUFd0aCNRuO+MpH8O9e6pqnT8xKA3
yIOqlqYxs+rGcq2oaK+dor9lFtDHxo5PrtNA73aRkkKuxKc9YpjZWa06CHVWSotQ2ohngOcYzaa9
FXs1MXdMWwNxRvFkbHv8lutwSuuNW5rfaDuslBGunCb8ErFbI63Gh5QAXNJ3prtGo7udk3mjOiAE
Rm9DOCBOso4fqyrFBM/YBbPxmcg46lMOZD4X6nRhAdJgYHGAu5YHOH47algxbY1FYyQPDnLTtYiC
t7jtH5vc2EdJXLF4cpJVBF8GuW1Au8ce7W3bvYQ9QwAsMAfFfEDjX+cWRNS5qAP3k4QXnvi0D0YR
sYt0ETRD0YjB0y96g8+5GBkexmAL1+UdjMaDRO6gFTpjNiAldBKfLAmyrfFKCvbI8VVdIdkLYULZ
1RNLuIMWqi91C5jaDjiAi21w3RAdj8Y5gIHXNlFxSN1v1ggaBsyDsTEcCeSa8hkj6IAbnVF3r3RY
H0LqB9r0WN1BAbjds+yJkxjMoV30833T47zfkgaA1xXczyJtqXhdajMpDp6Ss+0Go1hk5s7eb/Ns
VdnQGBQWVGGKt5pG2AJH3hUVSYcXBApVVI9bWkHWc41+TlWm/clVqjq5wYDzJMG32CqMXKM5bnyE
xm6SYnQMlHtKPQo2xXep+zqhXDuIGhcyOLJtlmag+3FcF7ZP2IRg5MhgZjIdbRoj/hzikF5YVJrW
YT+8EMe1JCSr2Jgpi9y21R+EU33xo3F4CP28XJbyFKW9sfWEu6NWlK+pv3+dxrd5hb2za1YwmMtW
kTEJiiwJ7k+mRq/r1970MNjASux4vEgzjY56bMWrMum/JE1v7KEAdWuARuQUTcWAu1/rT6kTfY9N
M9hOFi0Vx3a2eGcukrn1PEjOP3H9T6nV8eS5IOsc4iGSnlEuwsxGkCmWMY0MEcffomdCzuHgUs9z
ebYpxZAvXgLorLqFKkS3MgVgk2Gyz3E7NXMV46glNUY+5bvACtvP6L4mAGIS2IYI78yY1lVfDHAQ
tXYLjMxZ9uRDRKJ56B3+i5Y1rI9zo6W5HDjAGx25MnV0axPxWyCUvyL/QW8SwISw0UvZAeviMfnm
USyMEeJiMBme08DSt5oORSAy+dBxRYF7Lik2yfCQUopNK2VdIubf4TNhmQjynLhcZhnOKqUBY6VI
W24pICLPNx7amFSlmgYOQ7Tl0Kw+pzkXzKNwYhYlJnSH0TEhaSPIDOekYZHW/Mm7yqY4eRm5mB0T
NGEGxhu9LMpQI+2mhJ4eFBRzW7nDpcTQKOe8IxUMchlNMZMCz4AaYU6RfzhHHqXud5tpYGNHByun
X2OG3yX3UjrM46IhsV6CRV26enpHPtNKAcBdI1s8eHb6zdDn5Ih2K/v2ZIrxidr0iuSnSxZUT20l
rlYAmLa0Xmy9JV1hkOEW2ge1+t5tcFV0n2zRfBuV9VzW2a4r1BNt0p4aLTrWdvqqI9cCx1DZ6c0B
hLkxqZtG3zXLuAaEaSxI/1uPgJFWP5INTMBCKDSmqx8DdI1sJMhM43iGwpUavafUhFvfBRMl1up1
0GH0TVYvZ3qfjtqONrKjdpkqv0m/eo8VnmHSCCVEJ0tTOyDj6SnVcQ3XJeoL+gYzmCIKuCim6ON9
Tmm+ZJYF0QzP3BxZlQWt6S/D+jOwIp37D5elZThn3HjFyiIpjtXIQrc6WgAWuqEBgpczwksDNDDs
OsRsW8iYmBF1bVoijKFrRfc/RsgbzElxdpvvkxHu6YTb3YvwFpSD8QBzv1kbSG8HQz4TbB1t7RHq
JPEBBqUINYcclOuqxZFjKTyJTRdEK6xPj0VHoFsBEnxRNcWTF0Xk0UTFTQQEP4QAWQbUaGuU0XKr
hbCNSGaBpTu/PwBd6U1r7HZdqotTht/GiKELNu246j1rC0LuADhQ3OBZxUM8++WBJdKSgjVmoHUj
e1KyuNgop7zX4eavG+XOXRDzPDo2aSlj3CGpZ60Q+HyxkYosezN7TnI3PWZlP9+OGuYbYlPyiEQq
4XRfcr2xt0pegRz0d0GSrOecMWXyDDWDt84d47nQyUMwYvyMXZ9+iegbgQ9swQUgkvEFQLnhnh7A
I665kbKbvbb1wN0hTqEiS3xC2RFRXUpGSbC+J2b6e1hp36O4c1eZO1Ub5a+8AOlt2psJDzBCLYxh
6HyQp+Aq9GQG9dmO3e04ULEjCuC5UzTttEzrUAw0B+zIatGGwSHQx7PT60xFeNso9GWbfMJk10bn
uAm+53qE5MJEog4pG0Y6JA2qI6u6d65zAGLbXkTF7RWEyfdKEFHQuUg6ymzv5DBkaUMssB2zygv6
F7vHy2YG715H+43u8ve5Yk11x19aQuVM3HBIyyl7IwLOXQcMKobUHxh1+0PVvOFHneNRIVCGrgmq
KEOe5UEf5nj5hVbyc8O0jS8iOweAIkxkmnew2reGJ6DtelO4l6L6lK8K0zBYOCCVYuOwVCCSz4Xj
bVpNfcIaEa7HcywqccL46REA7tKkmF6xJZ7VYB9bB7eTrSNtaxCDgaBgdZ6l7jJVaJRHPTkD06ae
QY0e+UcFvgnFcqmn9S6h+1qMytnk2vTYwe3AGyHLG2feLGadS0dfZ3C67sF0MA8RbVWiiZqO1hiY
B1ps0cHWSurMRU+mUKCVj1Pf3D1OLqYgNOo3+kfVGWrrKxipg1YLqlNNBVOg0I6mQUoOFjF2IESs
seCJ9vhnbXgDwMRsWM1r3AjFymBJMwHLi/3a3Bq+FcGMIwNiM2rw5bvKUoeiV2yi9RKZNC1VraI3
4FIPiUOqJuiBFHgv+MJIva2+3Fv1e1PK7kCPqztwB76mot+kE0X3Vs/1A2pu/eBr+mcXsRJmZfWY
9f619UIoHA1uM942gzAVyENS24RpmYMHf0LAF5m/VCnUZC+hlTEKkv1UC/RVn1sPpEJDJWsWTR3l
tA5I1ejIWcNEaWBvmb9FnwWYLWqPRR7h3iSsFJlnMJ1NFRF028lqi0se8rNPzx/Iahex38AL+0IM
Bn9xy2FXWYAfkLebx9rrLvX8Xda7Fctc16T+QLFaE9awi/qcx636bmISXzmeeSXGaEsmqXllEEHx
mPZvGVdb0/p+XcTuuHIR1y9kzieB1BBaAmAM5Bxtf0TwPRG/kT1qIIMXvC6zLlnPUo/IAAoA3NLR
96zavfvxJRi9xxDTWYk0RGuaYTtoRUZkFF8mI3ro0hAfE5PLIkAoEJvOuYXLKO1VJjN5zDRt3HVp
CcYTsYWsfUER7OaYDFlJqt5aAYVLi4ZDCZrR17R7tu6JyM7h4H7perVvNHktS1ynsXllTD+7ztSg
JRnf8onZ1IQUGVUR6/sJvg/8RJo+BNANY7Ia3LZcaWTrxnJZTkG4VnEI2y672Gx0VlmYrvwJ21Fa
c6pC7qIxoUkWDGqrrHJFDCOgoJOgQIHEEtIVowi5h6IPjmXpjOAYuk2Z0C+bbG/HjLX0nRERO7ow
OPIKC3SUbm2Cmuus2gS2syfgETaA+EzvWS7Rfq4ce5pp1NQ/cgYxm2W1E4ory8QNdur7BGjoMGQP
k+teTMUMZsvqWwkFG/uAXDXNqw4xirZEvcJIBAs+de8CjzqNNzjg0Gx94QI/Vi4kG3iszgbSHu/U
IB1ipOPqsMFsaA1msoV76l6GvHokBAzdN2UR1X9LhxxiSdpiZC1OldCfnAqk+NTc2QNxU7JATV1D
XDeYnmVDUqHH0LqKCrO+NKP95BnPrpPv26gHmy6Xg2OflWdjpp/Y3gZMvCOxkwv61nhcUPBF1fAg
IUd7Yf+sx+KTcEHXVuqAy2TTly6lQQAhtBr3pHs5C4fG0iKj+GCOzBRUXB6oe+LpR5bDlrxlg8jd
E1vE+IRB+UXJEC8Syok2K/BNx+LN16tvyODfNVN/Fh4pc3ljkivkUcyBK40s6t6seHrVSLiIMHV2
1cBZpmVkgVWesNxblX4Ss6YzGMBqZpG7DyeBa7YQ564rb/AyiY711VeUGYXmWTNz8wbB3Ft3CG3K
xNmOLqm+lgdwkqrx2dU2DfjdhtfYtzjC2F77t9p37gt32OhmuXNd3z/2o+IxjCYSdljai1qD0RZ1
J58a0EhO2T108gWRmNrOM2jvT7NWDOVqv20z98VQ3KdD0KzMGA9w3SPeMwig1BCPwaKBLOtQWsho
ka5YVQUsO/sBhmQLzRpqIzumhGlEfaMIhH/WtEbEv+bXTlPcYLCSWA9Ghyybvg41Phd033IdwLDV
fPM+CCHxe00AixZv28oq0LX4mvkVLyrjwFSAsa2eRJXqB6c3FAIoniCzkDDd8OJWKnj1Csd8qokM
dxIEPXY48zXhuwWN8xD0dI3rdpyNviwbvsRpWJyFoSFPmAlpgGZISCackrBDp4wEyxbQNEjpb6nC
eZjW89KfWbtXNPFLa13lnbXzobfvkpCdfsqyD+iSt86UWTBCoYGl5LScR2hgWix7J4/nRFeIywu7
uilHi69lFz9NOTeP1LgrqMquJSiZUwaqtIq2QABZLPckh04Shy95EjVSUeudTmm+r4Edh04WQTzE
BxoH2bADIkQibo/SxfLHYCfL/BAqCYlCzYpX0l53Ra7ua9+XC9m0l2o21BRB8lbXd3X8BH/Zs+CG
CbvwZ03ygA0Noo7hVzc/Lre8fTSqXCkglHAbwoIhPQsL+tBSz9a0qICquHaC5rLEZAYjkecgQRrP
8rQpxxk8BIUQl9CrEwRy3WkGbHatAoLI1kGapFLBTXv1kmkdizo9eFNXrAjTVjXmHwrniZ4MiIgJ
2u7bS9wMtxTbAuAcdApVx2YgJv9SodaPiFlsm6YAYn9tWa2S1YDssUeVgIYJyuW2mJnmTU+YXZL6
/drtwMLEbC43le8POzE55bK3nV3cFMV6Agiwwx2ONTUJYsJRivfEE2tpFc3K6Bk6lANgqKySm4cF
1ur7blspu1g5Iw9wIaHZoTIx2/Zz7sDcC2CQbmqbeE406SurSaMlwYePgXCztVcbzxn607OXNues
ql9LEAn8Bg2+nA05pRnq6XmSE47SelSMTXORV9Aj3N7faaW4gWtMib/LviVdnazBDANR1Ee0ZUb6
gI11OKgaHVwHUmnOqNkpEBoiHunKJ8cRKTRGDFEcW9v9aqTqk9G7GpOROawT5YxE68ApsGt93Djd
8Lnpi3Gtu3F3MNg/LVrdvYZ6EdPsS78ECXpsR8Pe2TE5b7QaDVtemUQQF6BxqbsfeqO4RzExJ/Sg
Xh7THmRWm7xoUqIigUyOH9no9oUDz1UEIFJcp71D3fIJgmx+H/oaVUN1cvvJ2ln9AbNZdxegLtSt
g9Xw6kw346Zl7WyQynC0LWBdRDl6Z4oi9XHMvTtIwl+6cjiZMT440HO9bRUXqfAGsV6jkCCHAiYN
DTXJLL8o5sW1jIGLmFgGXbtRu1QPiY1ujU+VCbPX7SIk/na4Qg4mDzlgkrP3vasQyLt861SgCZK1
1c53iwZghZfPkYti1upMsiFGsctKs7pSdcZCCuiCDirBtc2ytjt30+lzvIzlfNJYY2+9GNC0zA1j
Z5s8mFWjum2ibFRNg3coB9Xcqo6qoUr9ehPahKgkBMKK1GOeosAehxhCcnd6D+rW3+YlpEcf3dsq
ZsOxHUo2aF0wK6MMXVuHGW3EwUGZ5kVYuofZPh8KNpqaX96rmNzcCSd2lQ8XnPQUS2HLO8Qq7AEj
G0vbCd8S0wi+TnGK/HeAiTID+nRCLjdOzU4kRnhNTRHJcn5896vaXTltYB+TDiXd1EKuUZm4mpXc
26bvzfTGBm9ITWmY+ckFbLwZOoASZEQk2wwjTajJfQ7CdJCdw2QMHqllZtmiyOs9W+Oq9TagYckA
0BIO1KmKLnnxEIFtPVqqgFM5uXfdGDGBz82fqLnL4wY9aO+TqumyT+kCNSKaHuR+l5HhbKuZHUnT
to7oGxB1wMbOz9Zx2JZwnqYlxbND12tzHpO8w1SU7ZwGmGE1NE+mdgUWOueg4XDTVREhDEOU0xfa
2pnz2Bq3VDvP1M6ISdhvvXSQ/jB2dwjWw/5Sk9LX+xCj8q+uHcmValjbF0zLWXgdJEYq02SSrxP6
pK69D5DorlCXkD0W9F9kS8RiQbDhFgV1A0OEdGeBKD3HDhELdER6bgqU08EAswZzcxlmOC5091aX
6XvA6LDXWTSAzwUEbddoAT0tBAUaYr1OdJ2NRKst4/J7DA7kxnKeREVtJreWHm1ArV7PwuSD6zq7
sh6Q5A3FsdSd4a5JvYRwJoB0JLS/2F0WXJHHmo8B+nLMqS60ppSROO2pTVdTcMxm0i5MoXKTDieP
nKa9I8fXnqQq9hU0gqpOQ7OrVejsIcpaTaQdNQOSBjOUdhd2OMqb2nvJZKQ/dE+86dAlHaDJJCs1
zxHIp1kCZ/WVQJr6S8OhXLoNVGmhh9o9/O2hCpxdi/X5AWbY0QIUhmyyvpj1cHKGhuqQVXlrO8Lj
11Cl4mF8YnMEHP9Fryj4BebYn/SuOltCX1k2rLu2s998A2ptaRGIXABO3FvJQFvVrBY63Q6qKI0E
TrDWCoN8WNtJL0zUpzT1drlWudu0oymBNCq4y7r32shqEIwgCLM4PcGBszYtMJas0N6QSUfgcQkF
weKDMwNCkr3NmIROQoe9J1JV3bee+TaojExR0Vfoy6DNeEPf4cNnYlBElD5qDhzg+Ma6h5gUOa17
I6iYDOB91v6+qYdx2aWKNYUeNLsu+0zkypH7Y2XHCjgF5gN8+ETk5imq0lzPD02LVJQCmbanWMng
2XbOocpsvM9s/uxizrCqa2Zw/GOs0qRxhJKNE52ER3c7qHFc5Rn+SR5MH6M+xMxmBZFkHeg64d9k
4yFMhDo0tssxc5tTMgI1qvm4r5VygsMYD8cUgvXWZAGyHQlmirKp2RpB/lmyvQPPmie0zPW1GfnM
Wz4AGlnpX/EnySdF7ZBlVPU9AsO71F0Jeocy3DRA7oTwSferUz4rrvo1qs1uA9+BFRVpHBDoUKO6
SblpbWFsNYhGWwOY28ox5zqp0dlLqmgRfCa4r4T4glcEaX3WAnqtLDFJ4Gr6b7Ev3iKsr5sxgVFV
w0+Cl8ssUuIXxAmOaai8JIhFV7gr/ZUMafpAAAYSRfeSjZO2jzJri9HBvlWF/sktoRMnPvLBvR9a
pBip4pZORnMyOhZgo1+cbNVXl7EHQlILwB1I1uEI6PCREiuxrkWiyTs0pcuspBwgapVvXAIobkNc
9bex99el16tLqSRG3I7OvxVqwaE3nbm4lIhbNX/REoB0WhYxd8zf0iQzLtwya2LVcVv5wTiR7srw
GrLaOYeTuovqrH+od1NbU4NzE/Eg5l4Q2S7Tb/8N8ggcpNEkvaOQnK0th8ckifKr3o97E4PfI5kG
2t4XZLZ5qzSQ3Wdp2d1d54CrDKay+yww1m6HibP+8dNsltQAEWeRFNkaWODI2AWe9+BrIv5es4+r
K/2z2WeoQObiKErP+0wHU1+2D2qk8D6m5j3aCXYOZszIVuxkoUUPcV0x0urT8Ydm5r+l+/v3Yr2f
JID/b9LA/x91f4j0/s+yv8V7Gk0/C/7497/r/VznV9PTpYsywnA93TbQR/yu93O9X9HzorvT8e7a
KIX/Kfdz+SV+zTNclFH0TFEM/S7/E9avzGT0EV2hO55AevHfkf/N4ow/yMQsXhz9H4JCkgooZDof
1H+tEQWzPqreNnBHfQpzdtkegmra/OF6XH97wT/q+T4IvH47jECsiGbRsmD8/izwwhbqodAZ622r
acd2Dmg1MQWjEaqcnemTIomBPzP3f35Q498e1dI5ImAPLueHoya8NeEbU711LA+dBbEVYd0+I+Cg
xDwuNQLfbZv1ZUBKSksqdSm3HgETAQp2PgHQMWQ8enjVjE674DB/iaDFCS/62rbaxR/1W1e+Ek30
mTrC4wwy0QCcO059aGrt05+/EW6ef/mQUHqa+szoRw85v8/Xl1uUB7Og83/oTGUkt5X1FvTnNse8
4Ybalz8/xKw6/ZdjuC4uOEtyMwhn/vkfjoET0TcGD8tn78bvBiQ0y+OaNQadm3DbZcw+ck6FtF2+
FGw9/Zb+L5nKQAWik9nmy7JuNlNrPwaOusHLrAxzU8Ksi83jNFdOkPt00bEtcbQM1r0R3ySxT1xp
Nt8RkEXI5zaltQS0T0Nl6i/e3Ad93Y/bz4MPMQsNddu1PujryI4spsSu6i3gpjsA/Be/OIpWbQjk
eCxTee9iWEhc507yMRZpSrxpD3mEBYmNG90s95lLjiBxYsgDdkbablwEdNy9JzNvz1NZ7nv3IGz7
rrOZMVOr+hINmLSTgdqYdRcN/QVK2he9z+/+/G19lO7+9rYQEjNO6GhTbfHzZ6ZZjnRSFLJbg1rh
GPvBwqpz6tNApdHet5STZ5+VkZMwhlw8lWcjk9dGspwJ79COAhRiO4xWrlv/+YnNg8YfBxULQRjK
U546W9qC+ujP56WPsVckMq63Ub7OdPfYjvXOKB/rip4RRelEF4s/P6D8OIz9OKI00M3zpLtoUX4+
ot0IkhLysN5aPYc0HqdJ/+JYMK8yVpTkrYpR/xKI+7Yx4P8A343v58076qA9oqQnO4oefNXsippN
TJDd3K64NBFuVUJpnQIBkR8Ta2/tvYKVnrm1qvbQu8HGC7yj0MZPwHMRfuEmhTH/7EfV61+8uQ8C
O0Sx6FM9y5O6wR9Tfrh7e0HIDNJwxQaieVSQMgsFKxcUSiJps1hqYdb+Buh431HfHyZhLB1vH6lw
m1bEmWYqpxY5xQcwqucB0lAnswsEhmdfkkmaU6gWOR12xEjaUu+eW9PDXpYQVKS7yYFkozlXWoR/
8YGJf/eB2YY00RMi5eQj+/kD00EgibIpFTSb2IKKrO/oCA30DGglN2m6hZ21aQKWhNzhiAYoeNtF
8lXznqmgYXCEmTaG3eXPL7RwP2jhf1xpwdDO3Etlnv/9fFZWhusyBeex7VwNzEDmErxiTF9HaX7O
xUhRuoWI5NP8Z9GPQcz09ikcaooh2JwaVZz67EEbjkWky2sIEQO5irc2fLRY4VTtIdSEK9i3hMtG
0Skma4PcaZWuRhC6uxy6Skgw+zIX9HMbRb0/F4qWcEiRilGJhJQYgHZ7c2k82QirYOnQLSYv9G5y
BLE6iqeaNpgHElDInp1oGNwNTnMsyHVfxJh3J+FiJnXfU5/u+gAoWFnVBo34U0lLweuiGyGODmSm
EoVu/RJP+OsAbIL3jFnvUiThfrA/Wey4SkBQpk3Wu73BUvEd+akKMSS3Ptwf8uW/JhqwiC4H+k/U
+naKu5ckw/Ivm1vvZDX4/G4A3zZvwAbN2uQq+6pr2yRLzrltUIonO1trh6sLeJYSiPNq0fYnEomM
oALRpQYycTWtCTAvKN5RpJrlGmFd1yvXiVDixc8NmuOub8ngpaTm0aatxKch1r4WsXeu7eKQe9Q1
1Tyyp0P5RMq9Yfdv1P/t0n+wUb/UKVRwmT61AHrWsQMy5GqDHUAZOhPeHKBDSQkLWccct5AQ4oFA
CO3BrOwJfRMkkzDpz9XArlag/0P40x5JXUDx13Wo1dgwoZS599P8k03z3C8yF3oE4gtcW302rExC
PXGTEQaDo26LTerY+Ag1e6fYD2VVLRNpU7UDi6B9BpCCVI8bzFbtmWD3fBl7+W7sBvSdevKNUgtY
mJlIxhVoLbIvHGJui5eh817BVp4LvdkDy1oLA6qdIS4hXMsl0ZsyYo863KaCXDURkdo0316jQnLS
G9VNaOL85w/dPHh9mCtMAwOKR40PYfzHgQBtLkVq3YdEmTtX6hQk+qXmA+6KrTnRUvXLtz8/njdP
ih8OKKBKeJbpCGEzh/78jBdZ66YYORWjI9C8os/fk94+yIi0LkJ++WMibLmR37HXK8gzzhjd8pRC
LS0lwNcO4h4yzovcgBxI74de3LNwNHM5hdCQNA9Nfn7OUqbVnII+rcpV6+oP09BefUBQEAfdL/X/
JO3MmtrW2iz8i1SlrVm3tuURG4IZQm5UgQTN0tY8/Pp+xPm6T3BoqK6+yTkEggZLe3jftZ5Vg0Jt
2vgqYOG9KOhdWXoK9qhdA20Qq0mlKRF0PAdq5B/yRrvvW6LjayP8qYUkJ9Y1k7naUS6HJk0Ps9ja
UfyUKxTOlPJFU4hNzIv+aAfJ7zbG8N9K6lyK9lT1fIZjOp1FhNw8iV7Bz7D3Hra0vCoDt6+1lWQK
IFIXw5Zz3Sque0qs7ohF78nMXPiw4dpqSaEeqgKMcUUioJumL1MU3yaQysEz3ramNpCz2d5jv1Zm
JGmKSpfF0VRPzlJa3M6sau8//0DFB0+QMDHnzC4hbLv6xVQyYqAxpzqtNqUhH7N+vE1wDZTOQdSg
EAmOmZsm01aZLcfca809kvcIQJHsOLs390EcgZ52zG3Zpr+/OLMPJm5LU4k/EZqKlWTe+b1bU7sl
Kkh3qjaBWrwUBqraWrf3KorEVrP2qZ7c+1IcDciOLuz8zw/+wV3h2Laq2sLR5oXD+2MrRY27J8LV
36JvaKzuXmGOdRFdGyhZFtrcC/v8gB9N6ZamMaPbqonj6G2H8ccOwuwVxy2Tkindlr/rEGVoHd5U
ce8lE5gq18SaP9gn5rEUId10mtINZb4V88zvRvAPsuSLddOHd0DHRIcvQUM/OX//j/OxSqezK5cl
RlfvVQLhMbEyvy+N2j3F4fjFBvfSTDQvHSzNMBzkzS7uPuNiBeq2qYU7Na820lSfErelo1hcoZ4A
Daf8mszsFpbCY99njw6M5GaIthK11/Lzj+DSR/TPSdgmW0TLdGxwLO8vWQgcHnDK4L5WPdK0gQjZ
ru1+JeEWjatY6lbTArLRdoCtz7Gdbts6fsAg8zNXUJE4WmmDi4npU+FzsUd1J4V0kbGLc+KkjwbK
Yc10473RkdEdoOeswMhMFYA1DB56NMKDCtJ1E8FlL1NlWMDzI/GRj/3zi/z4OXOhPFhoOf/e1Vtk
Ojh5EPJWSeOMLGUmgotziaCn7q76lkT6oqdlZsjwxVDbG6asOySahHwEXhNOp0JAGv/8lOYp42JK
wbRr4SIyVWE71oV9jSylGE4EFCCzjykx9hvTrW9KHz13UjwRsbAYQAQOFjqgz4/71waQh87lcI6j
88DplFbef95NYEZhUkn4VFH2DGBknxjYwsrqnvmByLKGJWAZnVRj/CHpNHEK1i2GtquwYsVHabWC
elFnWMA+P623Eff9/RDssykmuNjJXFu92JemJAwQZGUWmzizCZWq9VM70IjyS/UGorFYBsJ4LlEc
LIUJllmrq3PeIxhyGMa9bPQhA+tHMyseup517ngX8uMQgs+xIdaWY2Wroq3spZo4+OL6p0k1AM51
zZOY6TPDQzmS+2Wk7ZcuvflmXl7VfKctXjAdIf/FPEN9gzwY0ip5uZpNZtKRigraY9lkL5MqIu+8
jx+tlIZfxz0XqFgR1yHEYyP+2KT6Q2SQNNVm/hc3ezYCX56WMJCvYRjHwEsp4P0zULRYgFynzzct
QRQp8Z0iQhTCjLlsQkEkmboLCrYPIxqR7stt3Pxkv7snOo501aYDy4uo8SS+PziltNA00TFvnH3a
Sua3cfSEuu8R281hvAz8u7o0rzJTv28swD9O/8We7a9Sw8UJXFx9ibQnzFS8m1XS7iOQQnPaIT3h
hSRoxQrNXQJX4vPH+6/n4P0hL9cbToeChrD7ApVHd4yp9CT5gHGq/mpG+WtUmY8jDM02509Wty5m
FGhwVqvP8DkSKXaO0YEZiWfqXLs30ViBn105/vDo9OZd3IwPWRT/bDoDj5a9isuNq/TelBb3JgKQ
XLntjOzp87sgPrzzmoMR3aZ87GgXe2VtcpByCBxICMT3jmJdoUmdN654UQmS9BUP/bRH1OnNVGFx
jLcMBasKbR3RbYcQggLS7mw2i9bPX5zYh5+P7uiabYMmc99qRX/M+xIgGnuwgDa1VPY5ZUrZoDGM
rFU4lDuSb1i67secwLU6uiubcufW8VNRE46R3KOq/WIZJuZP6a835I+zubhNsYI2KGS6hBDHAt9N
vYoQyKYbvRBSBpJk3dLvSZ25oWq8B8RAGlSxLSO5Kf/p3NB2+djn/+HThLeaihwrA0pJ79/UILeH
qSdsj9LGcziSk13r20agzDqlgk60QtGIbcnnH8V8bX9d+x/H1N8fsxF5ZvednUPzJA3EQUQOMak3
tUWttP/PQ128LL7ql64OgHeDypr5H1MuycOiu9W+XH/MrZcPrgpgArObMCzrYszTjVaWFltjwq6Y
vQYHunaF9qmZMwh+6pG4NoqJ3BXAOMCGwisU0S/Y90Amh4vWt9b40J5U8ngHCKP69OQ4LiL14A4c
y6FuyumL+6L9tQqeRxFKsTjMHc21nYu5OKvsxKSBkG/Y7m0HTdJ5tHcYu9ayJqucQYTQa+wS6iFU
sFfbOxmCTk/NhaD7TJ/67bVNQ/8mzrtH4I4679RoUl+aeOvTnkRqEzyd4vue3pZn2barzx+hD0eZ
P07/4rG1+wTvQ8YjZJks3dh2YhVLxKHr8m2ukljT/KfD+X97TxhxjRnyQKPq4kEi100TKaFpG0IC
93M7SDrGqfLrvdT1K7onq2wOCSL19fPrFH+VJebPiVW74KNiG3H5VNVUcKj0cKGEAuDDsWhJ0/MO
2qvJJyYVtE9Klpg0vw+jv4zacPf54T94U+dHxKEhZuLwvtwrDRPCEJkzSin56KWN74F38oIqXxZO
+8WM/eGhhKDvIHThGJfUhUArhDXFIcNzbVHYM5dGi/8bQWGi2FefX9XfWwX6ARDvLTFvSjVQKe8H
IKNSFbUhSXwzttEyNEL4tjiOdSS2lLx3esncCp20xf6V53gHjOyqDMmSCdIRL5d9Trvqi5bNB3PT
uxO6eLpaQxo9YCpGRIJOoxR6vVOvqSHffnHh82txMfLy0mgGzRA2JBQA3l94SjXSisjW23Tw5xDZ
EbheYDSN1OQU2RDrmJAWTps9OVrxfcpOpK57NVi5L87ig2d6bntjJXdsxiDjYuyhLmZlPgl7m6Dz
r6qI7o8zLgrnqcJkNpTNPqEjN9KjCshJzd34q8Obbxuvi9sAV8RhM8L+SAD5eH8bUGHauRL7eCfr
jAvWKIXnxfWgUNxvTNRLNZUMyvxio2eANgV/dLa2rZmWZWluA6O8U/Sz31URoFuEG9IEcVtbRCoJ
/UBfGcE3NrWVIqx0IUok69p1UzrXxNOt1MRnuzwB0yhTSvsZUWk857vODu+VNMCHZh6BCxfgWcx1
4brwyilgNeM5R6OpkhS5LnRtL8zqmvLRfRgOrLKcVarHJ9lqG7sxDhF0U6hKagtny5RiX5dZ5AVt
enT8hBTDBAcV8EYeeGacKrozMmrWoQxJE1J/Zpr2MIRFuNGEEQGoRwk5qM8yPmCYk5uxIFRPb52d
KiG/IUP1R/pk7eicR4rFsJUJQQAVQlFa1zfBcEzjfDwmdXjEniUPIUbvtk3DPXf8V9XHdMnCc6YX
SOhGaGRpa6mwgoff1kZo8Q9dMcNvXfktNdH/j+Vv22rcNcMbmFZCLkOFlDwTY6NAmTkzJryKeFt6
QjTtO8MDS/8Ts7PXKLRMYJLH66rCjRMazkpPq+dyENqKVGi8I6WzN6sGg5ZQrjOleIz8gVdeQ4ZQ
C0JUBsAU5LsNhW+ifHose+OZdvxZF0G6LfX4aRj6JRUSsazZZy0Ar72SltWAGVEELiVsml1qDEsM
e/mS5ge51QqJoUaJjdb93bTma9ne2orjtUmIQnZocF220CemwfC6ApduWUQm0uZh207YUg3ruREP
fsl5N0m68Qd2ba3jniIfugAkUAJV+xJtFtVEngHyfvEfaK++MgzHWlef3cy6j1mJ53BDwY78lolP
aFT8M/XLZ2Urxu6mahT8MNYPO4qewv4u1AHBmDmHCyKXerc9cg/sve2LXWsnPCsc1qj5Ix7qu9gi
daXgCxWwhAIDN1L8kxllxkrK7klIg1iYqCIDvqUCPiaw7BSVtkOMn1virADpuHZ96o+6jlO2MRJc
IGMAFwFLDAAPmH8Gq8Opx5EQGOHtWBrnxL9qsIcunUBAVHfFbujVGtlhY+yx1Yd0Qhco5W+SihAz
zmwNHBbJbUYNRu2gFKTRkw9ZWgUxm5ZVjYMupVZeL2iN8bYAUhAhVWIgNS9y7jF1xMsopXFtZXTk
gmWUkxvB1/rCdOePLdHPrR9CvKg83aWmkwK8XkKIe7SUuII12j80eXszCsTrY3KXR6rlkW+2hKsz
LXq3xlWfpeTfRP4VmLlzr4Mq1MV5NKwn99R2A7JWHijTDZcxHgpgDOZ1L/OX3KaWoNj+s6ti8yP9
N8+LPRQY/FJstMkTru8LS9805kubZh7gAwYj8tWHtj++lQB1XwExm1MVaOu5w5e8hFXeUg+gtSoa
MlWJKeEdIWvbqr51wXdJUwT40bA1A2ev2tZ9VN8aTUKTEYJrmON2DlIegSFLzorbYdegzMjW+8Tq
Vp1bAu2ySsLrQjh720aS26n5UY/yg2A9sdJGdSBYqr1pq1NF0vVSalh8WltdMYpvZTbyWOKOczKd
TIAUYlYXOwuucjyWCuUdV4U4SVUbYaS9rgXh3311o71FL9zpW6stoe60NUkctWcnV2RT/UyHHq+2
g/IUGfo0m9Xo6Ym1PefJmmi2hbOivCIWhTarJ6+KnpdYuN0N+CQLrAWRQCaPUPl76MSRtw8ZeMkE
gKCp+2fw0ILkZ8EAipRwpU7ykf8+KgyfCwVzEyVY/VnFvidm+7hePQH3tMSzwSRh4YS0DOnuNLKm
wZ0mEB09vAV3hVOnmKLKne1aL5Xr3GaUOFj36owwIx8MAgqbDGP0ui4bOcOzrbZbabWTreCiYp2v
uxv0xQC8xmg7SG2CCYG9OGrm0crF75Q8JTbwXmnivepqSO2txZLeca+6JMJrOY8yw4BC2CoINONZ
9D24CzKMNo3t3Nfl2K8cgRVY62ycfsCGaXMrZRwSocjPlbI4EKM4bmU/nCJIj8Rc9LztyUswxyvH
dQUZao73wgrCLzdaIosRsPY6PG4NmDpPKDunohEAcWtXJcsM/xyCIELtM5Zv9dgkxzFLkJentsu4
ETjXJEfCLZl4wX0odQs/CbVZI1WurRF0GOEag1fqZLA3dnwUzCp7B6NrXI6vk6h6AAA9SbOjOW0d
HLNgIexfsCOYfmzeLKquKo3bh9g3fuA1eiwSuia6iRcg61dUw2qv4fELuH9hkL9kQXsvLX4iZSzS
Ml4+Xf62XTjcc4tcHa6LnvRHdzjKXFiwV6p76asU2vOI5JYxcte1Mb9uq3awjklc39Rg2mMA91pC
RV7k31xzzDzfZbiqNJv1HOZ1YTmeRXSRgwAL5qy9Cujd0dVCl93WtOTrnziRQi9XDBu3BmJY40FS
It5iN/GSTv5WXWakTjAgC/ACooVXoGk7gBSrzsd1jzVgETBXsnSOXm1lInxYJ6pXL8iUTghPKZrk
J81U4t8nHaiqHh8tko5IAUpSfO4hNkol3vau+DHog3OA288z/UK7LKQbjUWgriFuty6cl7DTnhHI
dmjxiYsDIqqTXzgd6JQSTE+uQOOr1HkddY10jZZGVX2Lw2atxygH04yTcRJCKvlHCdDckcCJpaic
32EW7XSd+FGSLNGGzTOsFygIu82HwlFuLEJiHAd/GTztbploFm8UxfNKJ0Ug9yd6lwrmNCu5tkpe
iTYFn1DHEIZ1dVpOff1YNdVDY2RbAtCuOj97UCJGkbrIDqKv0eGyuEqG0huBrKa9uc2yiLcJkgT0
AsBGhMvd2W3xSl4U3ghzrK46JW7BEsMMiabIyycGVhT7V76SXtlmpu6n9kBSwAhi3tjl+A2gvbu/
rTRcktCIq3IqVn6Dracau7swQCxsEpOc6UzURoaDJx0WgqUwDLjRWOL2pTujK8MS9O2rmw3ndPKh
sozA5wfmc0NmW3adRKWxVVsmLVjASYKVQyzmgZG4msQ8jRCL6PlT9Ttjr7rs9cZZDa+2bJoTIg/y
Gkk43RoR751NthT99Snks24juHJMYraYrKVSQySf0qdKzg5+ZelHANU0bTgIjAcE7UCw6NIbw0Ga
yZj7XevThlVGQukhINnCKWsPjjyqGQ3HvWLNmQn6KpnSX245Y0388BWoPQJ59dAwt61kMN6Ycc3b
Cf2e+GmFqAwyDqGktHvfjF+H2iDJQn01pRUCis+OjWov8QssVcSAu4kQGcAdLIJSSUQvNI4FhZtV
F5PQPVmY4IHb6RQeWXa1pAKClU+xgVf2tJjyVKwG997mnaPr3O2LeJCnKIOiMtUVh0zlTUsc0dZh
wdsQdMLgBUanztKFm+RHQvFokNivuuufZRfmnhX/UvuaXGrIOYT3DCNEf/hKyb7PcMuZuFECQqli
A4rPDPvHddVCOb2ptqqBEfRVsb/58SFLVtO0Ip2DXp2G8aS4KeVd7j+OjKn6L53X0odkoxcPo3uN
HD6wnqeE+OJsXMTyRRtgImgmgp9khXkXRzEhtbEKO/+HH+HIfkASv8on1JWT7WGwOzqAVMa82UV2
SEge+Q7qLq7rI+IhLAQV5jHnwCx/GnoUGOxkCtc+1Jp2hYXhetDuk0lep1qzJ11vF0bJJrXaHRLS
6yBlqGtwNWpE630bkn4Nh28dGzHlce0o9PAoUrGt4+JKIRRZ52FLECipibYTyk3bgbzAxGWz66LG
xMbY3qfaSP7RYorVvRTuoS7GfQE+uktemU7Ztiprgu5WCjOq0/SsCgfsGwQ1kNqqmBOcdvQ/Ph4i
Pd6yoFsUhnWOOiS7uMsy1jl51Gx9Z2DzYqzxUjHsrTVhbpMxvPKD+q5xzzYRzlBGUeDp14EZnBvo
m3PohJr6S2iIB2dK90YZnhM7Ptm4Ydn2eHP8yghZLslwdY7jLYXoq0Zj9FIyPCOKdo/n8dBW2i8y
Dp9ytzuztDmiIpNdfdRDf4cDcRMZCf6G9tawykMeynVoaKfILJYy2DW8ZGYSfOvMeuvo7Igt55YQ
v2Osmd/zBtaJI6EI+U8Qq76nvKwiC+4VR39UkcRp9xkJczrFfyQAxTjsfSKqUuZMX1MfEEPsVbW/
a20MQhmrGDfeETz5CqJgV5n6poRuCApvi5GaUdMEU1MwGjnLxKEESYUck8SLBHQjY91rNec0utNq
jILj2IbEVYbfqGAylcF7tK8HDN5dj1lMUXBcgoOfsJeEYA4M6XUZ/XpAMyVj4WB1bBfsQwk8viPh
G5zmRtXzZYWkRQNhrbrpsgLDzXi2VI3fprYvgNwA1Nx1JC9lUwynXNmIip9i9Yl7do3T7p5UGAMj
UgoQKWIX0zoM1o7u9dBZfK08JJK5F6T3OXSMm07apynziD4/tqECoV96Y2yvMSHvcRCsMNzekaA1
5sOG3Cwva9WFZkOyQRwE3mHhWM9BmW/UYUBUb2+yViMlINmFaLzeaHjEXMEv40lSSI6HP2/aK1Ph
JPtgaXQWwyheLyaNtAj2FRRS36l3DRNCRUnaCAHghCs3yteiIspbxHvgSKzt8l1caIcq2aFOxSmL
8xiME72fjW/nt7puk1qRozN0d1C4ts7IEVmNNUHAbCeXrRF7PXI6PU+3eTQSzcdSkskWCzt5IkL1
ag2EI6OYzxxZSouSAOmQSbu1AEdIASa71tcjsjs5UvkQs99t37rbtsVOg+7CpxHoKD/V6XcLDrhl
UwHwnNRfc01SgRdD+nLtDCSFtvLrctVTknIqnK8xeepEIqpXTjhvY6En9caKftImc+VmiSdwX1Vs
bAwJl8tCGIfBijitrnsJWRxATVokheFFSNjhoq0buECZfKp7G1xPQAxSQMDk5NGiueG34CBuoXpp
eNjildKToWM81bzsZOesI1VjiR1sbRtUKYWKxCeliDPKopUSHsMUmCGTuxY8jY5YZfbWrkEyyX5N
3PvS1/2FA5A4A5FWaLdpC+GxrZWdE5HirWUPfudvWsI3u4a+ejfus3RcqNy1Fn+nEuYLIyHQAXc2
lu5FGqNzY4E6lfoaPNkiDiwkAwG1gmiFOjaM78wiWE9LbLMQc6gJWCr0K89PfgZNvokJURUTdz4i
mURqbGKJB8swHPpUjkbtp2VaBEq3HsZA7pm9qbqCCKfqRl3H4KcD9cRAQ82nwbE7kWpuephHd/xi
xPvJCnUVyx18CRCTetrubRgvmW7wn+10/PgKHEUSjFe1KlZIgVatmx+cbo7yLD3JpKeUFknZyZK8
FZaGNVtusY1kAWIpXbc8FFNJskyxqACrkQQFRrL1X0a9mZ8HpjvqemgC/fFW5D/BUOMhWeHjXRi+
guj30AF+bgEAqm+K9FsUgERnw8KKVsmvrA3X0UgkORH3bUHVBYefGmXrcJCrJNNJk2EDyqWl7LPz
sN+QYbDCw7xIE4mpdtqoElJD2nh2128noyGUBfYCCBRnMPayJnRLbRf+UN2mNezRrjOW8AdXYYas
tHQPSRldJcH0LSq1jYadpTW6jZlEdyKbtoSI7xoCJ1s5PE2Odd0rFIqbYiGBDPIYQKD1USGytI1I
IlI3oFfWqkqyu4tCHOpcQQPMb6JNJexFPzp0x/OVGFkjcX1WMRGzlZLrIRYlQma79NopW4osJYEJ
1D1HEQSDzwMoq8wr0SkQ3xgt3QRBMCksBpGyTsfeDuNp4JGjth5I22C678Z+r/q/genc8nSysnDW
RHsREy09loqrDBhq10arzjY9UMeeJ53IUzrrm6k86bW7FxmBUaS+1NV0VSfRIaOrF7SM98asH4aj
08V0z6NVvrZiKhmwx7SwXMZasu+q4twP7LqSRPUkUwLxZ69kIN0p8YDXTztggMQsxE5RGbY6GQRj
+QOCzSlpgb9QaQ98fxer+RYI4dqPzB1ADS/VvoUTGlxti10Fskx6LNXwICftwB7nJq7FznHA9zWv
GSIU2WXXSmJ+Y6G7iyhHd13kyYS3oiV0kuSsFI4ua4zELg+EHe8IwjtZLxgnTyq3LWAu7CUKgaFa
+3Z4zSYbJzmLpXEdgpZkQum8ODhS238mB+RuaoYlXAsPm/+mNVJPr0vPcKZNBYC2pLbnM1OJOFg7
+q0yAgNlR9+2Ndmqkac1xboBMBGj19KL/hSP7Nvjvr2tK1mt676S+3//qGbMKkkeZ/JKiI8ay3of
uaC45Px//34ZhhmMm3+/vvj22zcu/u7t14z59J9fOGpqj7Lof75++/a//+6Lb7/9oI0QtjBGa0eB
rDu4QdIf3v7v3z8u/k4Susx2bP7pqqHoIOJqwoH93//OAB8vAaj999f/6++5+BFDm3YOLNvtxd//
cbiLX/XPkd7+8u3fAGtVd+PoMPK8u5J/fo46eFMEDWKKlNnOCq9KEqZBGrcbM1Ww8rawXnREn6VM
hgVpFb9HpbvTeir0nzeTPuqczbYMEJuWxrwwf/8PVYehhiUuH+Qm0JR3juiWQYL3SvnKKvZBv5lG
KBR6QxOqrl9K18I4UvO6YBjo6naPxp9FCO8Qyfbs/cahXhNM8MWFfdykxNaDlMYxhGXPyo0/r6yw
+rixOWQftGtM8QvfB2cEDwZv9iYkq15O1rrTshuHubnv+tuoAMeVDF7VPU8kRH1+n/8Wss49039P
51KQX2SVz16FGz2mMChLfStLeSa269T4xB9oNvUdAOzojlcd7QJHblxZbz8/h48/hP+5I5eaBRBS
CtkPtIh77OG6fx3GT87E5M5oVWrxSQPi+PkBP7poB1vg7M9FS0fX9P1noKJr1ySgiI1fZcDFgH+q
HZa+9DEmENjOp4eopVM9Vej5Qlvqi9phaLfsrzTUc/v3Xb8SEbFOvxYXG54oRF/vT2O0lAArmFlu
2C/sWX08zqPr55f6172dD4EUHVG0hZTh0ksaWHGb+lNfbtREOUEGoy/ZdPmyDG1wH9ZMRkOfDYb0
C4HBmzryr0v797j2RUc6cMN8wIlGUmbO2tCwWNo7xaPTwaY3p6umY31eqyqgR0tcgwx7qSzzhLjP
XNgmOVm6pq+tgimoD6PrjqmbsbdDh1GmWPkdArCk3lDzVL5VmIwXsV+uKKAwdxvpTsmCH7Udv9Dz
RhRsNDW54NetmT1oDXVSeLvF+C0RDn2coT6WGUY0vxjXRpg+fX7j/xrAuPEGkgfGLkGZ8vKhHmsB
lqJr0WYriK7T4djr5cmMw2+fH2YeLS7v85+HmZUBf4wmSduGFh2BEr6fdUsAZ7koovMwPbQsfaOB
+tFI+wJSzVdS0I+eqz+Pe/HoFrTCImwuaKC77gb6jzf4Hhuutc1y3M+HdehUX9zQvwfO+Y7O3iHb
xIwMh+H9pfZIPkIjrctNUSRI0+t90YR3/UhNEBDUIQ9aenj5dV11x8Aqvg+9Tvq13HYOfSTbDG4/
v++XCTHzrIEWjNgegt0JlDAvbkA/RFEPlr/cZNC92g6oHaJzW+nhC6IYap2RXqd/UCyAz4QZlAuK
gzWNR9YEoz7AHkaqTlw5IMcp/y3jap1o2WF+/WVd339+qh+NMn+e6YUIpWiiQQsDsh5Hh5JHIDzC
pr9Q3vxlvZ/vhoP2Ak28Q4bKpSqZwiO5stKWGzq625z+Zd3Q4xVJeUqb/JulWLdN5W/t2D/ovf47
JMaRZiasoQSJF0HtccCieoAoZGVUmhEOD8ZKN8qzWU3nseZFrkLjNJXGY0aLAuvBy/wilWp8qIyb
z2+W+EuvNF8JGnak/QiDeH/fP2UxgqtBGzI+Vyl+MOA8miDI6Vquw0BcZWAjWyV8yVnSk1KxTMzx
x+hW5SLQ0ZiUtnqlW3Spa+2L+/uPH//iPbdVC5kaIkRc7dbFw19EPIpAoOXGkNysPrOuwwAAwdDX
NpV1+7rKRvIVSOMM3OlG0ZnCpxp4osCE5jj9awz8lexJd23SMySKDQxYSfRgGEL0BwqadCpSgG4u
5BvYDkWBL3+w5UNQW9RQY6jgXdUtTb/4obT1OZ8Rgn3F3waGuos0daXOPP+hGegH6wE6BuMnrMOf
qJ1fYo2ABc3f9hr2yWZfVuKHaRKckRf8sLQzUm0YoGKD1OYg9dK2gGdPLZyC0aIclXVRUZIvyHII
A3Nnkci6yGJ5smKstUmFtnI6phQW1pniHOJG9TqmgVWtEKhr+tnKFvkhjzJt1ftuwca6WytooCgH
bWSb34UxhcbEZGneWNzJkvbLNsOyMA3yqFq4gLt0N7Dp1jqEjgbB26h1m2jemg4NgL50bZpQcnzt
SlecTWVzS4uSTAGCYZaprF8Dk8DKokCyUP6qKejkLGTa5BTn1jOqm7VKD4yERGKqw9u8D7GEMUgv
ovZ7NoHpFjPDKEInvGhHPV5OHXh7abc7xqFl0HPBaYy1tOvpKqg9saeEtC6q0t1ZEd/TAUGt8ts+
LV7pkF4zKUC81p5tUwnYlnZrWhDmPYBdKvEPYnK1RUbWQRARCxxY2QNOkpOi2oemr4k2N0LX6wc0
Grp9QDhiLOhlnzJYDqSDPQed9Tz0qbrwDUQdAQ8F8sGnhIsng/w1qIOTRlYoCLGT3iU0QwApa9/T
0i5wQBqqlyXdU2lC74/AG9bQ+QC9Cah4SyeMiVOmAPDFq/3BQEjUD68PmBV3Dvd6/2oPrl9S+9Ml
JXBa3IVGuVXBv5MtXOJPRR3fqFl31NsHjP5nx4xvfjZAwE2XV+iLE5kPdPEyOyrOOWGz62D5dzEi
+3Guu5k6yk0hInDOtn1gfX0oqm+yMg9+G+5F91QQcEC8KSA+hDRfZmHNw8XlGWCgxGmAiWn24r6/
FbZjD0oclnKj9ea30Il/FE5wko1xJ7oSKra/TiLnVo/kr77J159fvfGXRBnlKwYCXTeR66PWvDg2
TFVqXVizN8VUatSWEFphLqWy3ak36Nue6KO/Fiy6K61+jaI5P809pBbm1/on9HFStQmZedLqJtlY
XeJ6aWh2i87o6U8TlTh21iuZXQCXzeq2MMmFgT2w9mtxn2rllRg1d2Wm7aujyLNKyO/Bt/RbX+2q
vVFb1SqPLRr9wVVVNuzYKYjxIFHI9yne+17TyZH6h3HUlTFbmzFystl9/fnd+cjeipeByYdJFIjI
29bljwXd6GTJ6LoBvgqZXY0y/oWoddnpJmb0uvgBjPh7ZpZnmpl3wKy+TwF5LwFSn5DOmDzAc47o
aoTPKTfti53ERx+bqbKUtTF8quLtxP84MaMvdbuhgbPJ6MCZKRtk2Z5iWO2Det0H+vjFjfhg/exY
6jwBu9wNWELvn1AdzmdL3ggS5cDZTeDCq9JaY//4QqH7hiK6fBOYUjFzzrtxig3vj0NYeNnGFKJp
/tBgbaNDIZJ7WofnJFH2WR3cT1N3bHWT0h+NmqzaEZlzMJIvZ/iP3khrXj+xHadt99cKKolTVx/U
YiMRctK6cdbVUN1Ext6ss5sxzG9GGKng2Ri24+4LU/4HprJZjA4px8JjaVn2/Nn/8dkmTuUAIBA4
+GC+LsIAg5NVnEoz8zohroFpL3Q3fSWL42z4/RcH/2AHQ+8cdI0xI7P+wp20I4QKUN7AgE3rBlVE
gkKcDqduHaRdHJCynPXSOseh+uOLN+2jO+5S5MLLJGxW8RdPmNnDeVAMITd2QLHBUB+i1PeI2COH
Qt8YBfkGshSeiawIMU3y+PnR7Q8mI8pbOA+Qa4MnuNTFw9TNarj31FN688EwXGsRyfGa7c9NhyYF
Cab5rKv1vVWf3eB7oLXbWhLbi+JpNJG/DkqHkrf9BhcZ4x9pdhaByGQGaNTf04feL8Hrl9ONa/Xm
kpJO6GrrWnfxxwtzV0pNWztd/WQbLMiMWaRq2s+hxlF1i6WNSXLOZKG7k+IxI9jE7X/JanoYfHcr
m2CtJ91P4HxnjCbPbtI8SdWMl40zvp41W2FwutYTmOxRXxNOlsXFiv4eK4liZADXIBoulcTZd2Qc
28Zutji8KSpY7HWFXM6lKiginFBOGILeto9d4/8yVd2LRosIjKg8f/4p6B88fLN9GysE1RfNNi7e
fjM1LOkOKMYzOxB4pZuHuqSRF9YIFWjhLQyZgu2PSbxO/E3RI/WQqbmLZYY9T4HqiQMbwLVzUGVT
0VBUdmZDzei/yDuT5raVrE3/lS9qjxtAYo7o+hYEZ1KkqIGWtUFIloR5nvHr+4FvdV2LVkt9qzcd
0SuHLYtJAInMk+ec93lxanjG3xEXxTq7gnxMqwL7iYyFFc1J9jHQy7VhRkfOS099PoWyuajJpuMW
oj17QwY2vMWoKsGKhDRtmzIllNqkaxIZ7OfX/9vlq4QfFvuwpak2+bCLy08pv6YpmJAVOFabPhca
TYrCfpLLeB826W2jAwi2xgcIxdkXy/vv52eGZoNDmSYIhWR7+mq/LDlDDp2yL5FkxH28aHRwmZI9
sdmUCK9GxaNOAXGRU4ka6+sqmhaEDtOWyKJ1e2rMaYf8dhzBe1Z0ESVaeN2kGkF5yk1PohBrGv8L
Qd1v7+u776vIF6tFLqXEcgDuV2ZlbaYVyrW01edPYwp83m1F0xAsgBaQPsgCl1lJbzSKGLwGJm8D
9oIGLRgHVdKAu6pfDDQt578NNJ0iFSa/Zv5cm36594lhl77bkYK2opL2X9BGkXbKaFkvKm9HaXnz
+XV9OBwwQAPxOuCXy1TYSGG5jDREu8C1nD6+ws9gbg/3FO895LSfj/XBPbQxWxZQpjSNtX0KK365
tDKIxwF/8im4pGI44hQJIEBvXktd+yLz9sGEsAVyXQSxkKVYmd6P1MfpKOe8GKseHxAjoeNY4CX+
+dV8NcZFqOyJHlCUjU4r5CCFCRkk4GTx+RC/xVmEGgIWD/I3/sQW6P1lcD7o8q6V0hX+FWcrC17a
XFv78iB/8cJ/+GDIEE1BrQHI4eJ2tfRk97LBOKk5ntskfKascZjge4BE/qNL+muoi7tmal5b6Dmq
qzy2pNkYtfPOsu4KIMuf37qPn85f40zz/pe5JnVk8syCS5I1/SSb6klK/K80tR+OoYMmU8El2bq4
uG3NYJSG7U5KPdNdNHgmc5T/T54Mh8DJYdxk8bnIZObWYKEO4jKKbuQMNczdVF8qww+aCdaf37AP
thuoAYSXUCd1LuliDZVbO41ZIBBbjvGbP7TzkXyf5u+gdOJ0eFtUyX60v9rjP5x4Jnp6FXmc8puu
Xind2GA+pDDm8lvg7MtxiuXVeBG2X8XRHw1FBK9CB+F+mmJ6mL9MiCEWQHgig4k32gdboknFU5DY
Qu8LM+OLg8tvCXje26mGCHTRBPxjXr63XR3rdianqy4+J42ym1nejTl615H3Re7xowVCI/9gavqU
OvmtQKiUmeHp7aSQTfZpL/3I6MtIzOCLcPyjYQiGgd+SFOFZXcwN2nQTy6MneKWa0BWz3sF3xTHU
8ouIR/loDrIGKRxiqf6Rg3n/jDAZYLFLGaeqpoiN1jbGMtzbLO6AT5eQpOKdhyu0S/ueUUELj4xX
WkZaTV2JJllbBflNxdx1ejunbPbFq/gToHGxM7P3mxSk0SNPDsvvv91Y1aPlxkzWhq5GIOeGl2OP
A9EWh0SJtjEkw5AHdaRtBr220Laq7xH5UynUEYagYIudqLZI0iWzUdgrbNznFHi3TYhBqeptU/pM
JDNalyrQDLrtLC1ffv6G/36SZFr+egHTtP3lFaj8SreqCW/l4amQUFmlaV6sNPGCncKsUMWUfF5o
ovxi25/uy2/3TSddIKukZDjLvh9WEkljZAVvnoodjoUxkUQ1RuJo02dvJniAz6/yo7lq/zLaxQaT
DMCd8pDRNCwgQl5zv8ENyrj9fJSPr0mlr5AgmXzZxUxN/aiurJ5b2es4Q0KP6uUJ+7+nDOBkhvnF
1Pto7aJ+8+/RLtaTFjlamGeMputvAzoDrBBWunT2xRdX9fG9AyEjpkwDVcn3T8ptaajFoiRdWdKw
kNITzgSk8ov/6Gr+GuXiPYrbUa5MQ6QroXznwDzThhb+o75QtP/Ly7mY7zhSBO2gMlCLZt9KfsTi
u16IL+bbhzMBwpJKZ49MKuDirMSmbbWs8VNAU62k7k01KIJKNKcrPfJF+4sF/8OZ8Ndol6V76CVB
gzcXr7CGgadnozgECWoJZrn1xWP6+MKIB8DKkA2/nAxGIeeqbAwsd+r3xqck880/T+9SYn110v1w
2k2Rx79GupgQQBQtuUVisBpMMQ+6rZU1c7TCX1zPh7cOziTxNJsy9br3k7tK1cDFZoFgOjtN+wul
s4VanH2MDj9fGz4eSNMt9koY65cAB08bzNQw2f1jr5vnmUUnGcoAzJW15O7zkX5/RLCdFXIEE3eM
tPLFylqFHOgoBqQr/PGWEzC7Avxdw+py56WZ/u0AkcFoVqFAoP4EIL+/f63IfaURLKzTYIi1zm2c
r3zsp6XIXyXqXlQ73HS+uJe/Tw0GpdfMkGWyn9By3g8ajXZMpY10TYZRmGx+AyJ7SLCh+Pw+ftBz
xDA6uxPWqZyAtIvg0FaQH5sJjwzzXzyFkwx1HwDq4FHeIzZy7U1PiBHR4GzG1Rf9Th9eIWkC6gqy
zNwU76+woAUFo1hes1qa8M+kWsFFJV2/+PwSPxzGYBDoYBYolYu1EI84yfNQ/6w8F2kfPdcjbcgS
0N/Ph/nwTmKaAeCfxBGE7Is7GUXCtd02ZrPHVxJpyEySyIiON1l5leJI1PrzkSSc+SZ/y4q/f4kK
zXIsVTQNkju7GDoUWRz54ZAQDIMWz6Q9TxrebvrFEiymaPd9PAO+Ak2GBgicKtnlsU8eNakKIitZ
FV4io9LTnLjNUQ302VGSEcFA37nSxjFf0znXUsUmI6YFlY+gCjKBCMVtp5J2rHG/C1RSupF1VO36
W1xxXyrtK4bO74sRX5bI00bfDaXxsonSS9s4qG0tWTWhuNFOGo6ldIxeCzf44swz3d3LuwLbg9Ih
yR2gORfLK9KCWI1NNYGUDD/C0rngQNK/2NF/PyAouoK6ie5MMvOEk+9flhoburyvxwRP5YG39NtQ
6AiHHhPZ3rdDsRDoiFItff58Tk8fenFl7wa9uDLSLehZUXlxBgeYT6pc1TskyqiGOIZg2zgvs+r7
50N+sLADteJdZT7D778ssCEqlUVrtAyZlw52IStXH1d+Snd/gO5jrL5a/6Zw9fISBX1SxHxskDQJ
vb+vg135XSknyarD7K1SzCUCJ9y3PPoBcYiC3m1injAM62Yw4RF/de776Gp/Hf1iCWyMPBrJOwLv
VvE+xb5UaftFgGbIg+cRJcaf68TfMs5ZvWaHp+S1+h/vDG7++3/8B9Y5H3vwvPvc6r9/jgMdbv5U
P737C2iNoB5OJDmHm9eqieuf3+Ff//P/9If/9frzU+6G/PWf//iRNZjb82lekKVY3/z80ebln/+Y
ctafGOc0ZZO+BJe/8Kdzjir/YZGLFuRNSETSFMEj/NM4R1h/YBeDrwS7JpsYKap/G+dI4g9VmVYf
ms9ILE6NW/92zpG0PzRD5ywNJJSEI8RW++9Y5yh/9mz+NYUtWg7x5+GL8FHE3OYlX4gvUIZpk59T
68mKwmdZLQCAq9qVXpanrMJ8Dh3nw1jHt2KI3HXLmdyrbsDKDPdxgdOca9zk1VyVXH0+mEhxpZ/I
4MRpEHI4ljTxuvvs2c66OYmcqzHKpHkZlM+ZlWwSKjFF2ydOmUSnIclXqZCglCRg9bNspEriA+YY
MWmsBvPc59nRqwGwtGl3HDn/K0PIOVWljyev0p1tY+gYBx2GVaQgHGpD0KDU4U6xx6NspfpMzZto
561lejTmwm1XeQrwJQjrXZ0g9yhkbxkB16hgB8/qXEE+1Sp4idvNSmJb2qaBchY98jHDvNPdaBWp
MvWYOLCdMB2vU6Pq5nKjLFrL2MHnPbWycovCeaf5Khtd169jE6/IHvm4WRcvUaSiPmjWtS4HM02j
hwzHaeAs/rxL3QDRXwuEktx4ZxjYyOHpMpOxuo39poP+PfLPSP6aSvkGTfzKzJBmm1gxX1VRiyq3
S/VjSzYCFcqNOiBGbKTQEXFq34CEpYlraoKLjUHd5om+GRTzLQzlnEqZ9T1zrZ1VetrCiOP7ofT2
Y+hxwYIeN7Zzf+XbCIkUv3/JX8rc1Ve9wAQYLa3PRa8bKAwoBwvsbrGcW+og7symytFclcMykT1s
KkW+yYW6HX2sgjUPsrYUeBCfUBTXcr+IQ9ywWTv9fDjobdOjcJI2ihVQW0QeHGBdhojdr+aaLoNv
IeGeVHemYr5wZLlGmBksYnV4q4YUBEDaPygcKdMkpIvaXoydC2MADt46dMmhYOmyD4z4nsX52ffC
Q4f3DRo4deHiqzPD6R5juCZ+ZCZV29Ejag7Hfhs19X40zJMP4R6tALAdKQ1Xtha3s1pGaeTW92WS
EY5sXZGtAh7lLMc64i2J8nvoxt/rtJung+fzP6d6IL6TjtXgGSSgd3S4bFDag+4UDA+DoJ3Ra29s
cuSbqIvwWg+uu1Dpl3rl3Y52uIOJNCx1nK2DQIdFMR46KcmRpCukh0z7oLXWd8h/N74sXVkCSS0J
A0zp8QsWA/0A3bkvqxRlOw2MPdLRylCRWvXhsz1hI4LwOoiMeiVJ4CaqRWZj79e7kryuEvcq8mNs
TTXD6apRcazc/lH6YX3INDS5slS9uNV45UfyTcFeOTPd9C2usXiP8vEONhzWjQkNg3pZPUZTE0Ji
VajT3KDB4ZmQPUmmrkP00RgBRRsb11cQNYAxyF1iaxxJ35KEaUijiMZBglUFwJhZBACtDA/nBzf5
lpusA6ikrRlO3hXMHMry5WMeSqfoDVEhpJm4AQagkx/0SxBnCdivodGCVajXO9lTv48uVAq9uYf0
tfNxOnSizOCdHDYDVJarUCqxtn3D64PXEy+irPe+VYEdLDLpFp0itrWxkaLm0QAfhNWxbh1aRRFF
h5q6hNi2q3PdvVW6A3gHnCwbuFGFjCsLGtRCfaBAPfXGBA7FrGaZB6a3sFLEaZOzo2yW971xZQbl
rrDka2MoSLuHId+izxb2RCue2uGcoouUraFHZEarBJCRyFgB8vy+dbMOiU26zcOmpQUF4YtRNNWM
IjPAmqQdHa9dBEoBPAuG1LIp1S3i3ZXr97tCJhlcyGYwo4lgnoStvNZiwDVY98p93iwBDr2FKEVt
L10UOpiDOI22gaoc7DFAYZfRAkkH/xwv57PdS1tJla+j0VvZZfxqYA/tpm0ySVu/NVr0GAwVNorV
ta+kvI/CmJkaBPe019HwRtYInzTzeSXy79oQyo6q+83aK81FUGr+lTqkD5UlbQYbIyFuwUxawWQ6
6tA57nLESLVcvPkJnXGKUeK8ufXxzlhlBStvFVqnXlbqpd+N31PtKUw8F8F9iOVlYxy0GuAgrXRg
3ERq4pXSxytTLfapiulFld01uK+AfEQ02NtvUZV5JK0yGlp1jQWf5LWrb2MJ8W859bQmwUPSIpvv
/d6fqepjbygnVppNLRCSxjRidDzSQtfgTyW+gQNNfJRi8syd4j6pzZaU0oMql2e/oNNeDctt0btP
weB7szzHM0lJ1MiJDFo6VW0ftO1j7wfdPBzaYV7gpOuXjcC4/k2UQIZIJXkw1EGo4ptkpQlBMXjz
sbZWxgDf35eOQwEgb6g7NEQ4XEtmyCofWJsCtTVuHdU3QzPvRCy8NYIGR+T5NnEjJpMyl0P53ot4
awdhgMcCK6NZmxxg071sH4Fbmsy9sVvraEELGLroB/XV2OF+LfPuwH5JQQGBqAMJEI9pgOr7mLrh
4xjbiJgFuLO8wZ2Ek/OCBFR7W8ipWJu4cM61EZzU6Eb9RtGwyzHnqpHG14mPQXuXGievxm0mmhgf
A/KgVEm/jYNq7YUeSetBIktBC9xtm8HkKsDh7bMs09GkuwtZs+IHI37q/GiRTv0DZYFcUmgDLgwj
auo0XsUh+ulubE6UrMgm9sPCjvKVgkzIqfFbmSmYjsutvFQHgQ4/8u7sMTHmknxf90A59DE9RsYQ
85AcHKaO2UA3ugnMkP3sTHEXsTytugGtKnoRPKR68KIP7B6aNLxJAZ1VqabOogLj3hH0jx/Qa+NZ
a/yZ3lpBWaKxlIkW0oDQsVKBrcGDhAGko0evMtGGYLW96hv9gYNguRo6sY5KwovRs5Zx1xsr7s7O
brCmDxFWLrKxQTGXqvG+wokDMpt7ImjFgj3fZLY7i+zgWw1/EFmUt1LlBulkvBgAGs5DNKrzWJ+g
r122wpDLxQGcx6lwjneZZ7NJw4PuILu2UyZaXYh7JZ+6qovlqIS3PdN0SGFsB/0Zz/D4elzjl+7P
e0xNbxWNL25YxJV0dq8SbG+kxBiumoRNE1DPEtXuxhchOKAyhgz87GUAo0ai2k3jIUvvSzzRfGnA
0CMEzBgGmwgUz4as0izo5Xs3kDC0DSI6c7JhV6rZpi3pHNSi5MkamutQ8QAjw/9k+24Ii8Ao43EK
xGmMNJ4M9uDAPMelrfqPjV/uEKgoiGIMIE6+/d2nPbqHA2wXPM6eBsWunZmD0iBzQNDQ0LiIWy33
JaBTyJ9MzcUo8HsbwRL2xa6ugts4KEKnS3sFGIXqbwsCKF3zFNQOfg5oUn6VowATwPJkKbRytVAd
Yu7J3ECnT2zKZluzDcxDU6nnOiynKxEHyCAtmL2ZeoIwhJhcQ56WQ4OSRX0rZfZzrea8UEKiL6C8
qaFCSSUdYmPM5pOzj0S1VzlNCLus93D1UbCCzpTqR6siE/cKdaaIe8OqXj0xdGslbO5yVdnBy7yN
9RKf1+xeUV1lyTUEk7r4NsmKfKkQ1yi9MQ8JuoGkVN6056tOnqxq6mIOqd1pg2r3gXC3OsSJvIu/
C4UNQgd37Ehlu8tUFP+sZ/sQPQtXghZVMpoXliFp2Rb1Dx83Rz4FSnFYHTwNRhlm1zo+3wTqeMmt
Ixvalux9pzhYO6iB9mRcKzpJk3IdNGo5kVCuXV9LlwTaIbGUv6xAVS0kDFtAMnzjsKnNJMD+APyV
fa5Zt1poXXV6N4mIxlVkNoaTZZhiUy9QHKl5Zok4DIbhoQfB84t66o80kkg79Q8JbQ6ryhxyR+hQ
IqR2qWosfWSTTl0WP3oiOriKWq8CGhVmhusf3fi50YEqlLgaK2JorsTWk4ER2Mc2KnZEGt+l9if9
p74RVqIhg6nbhTpCv+CYFBBOIXihXVBrm6Mnk1HoJX/AzQrb7qC/Ta3iyWoULL/Fwc9a7DJZiqSJ
KWOk12qpoXeC0kiAVU3MnmCGnM3AoKvFzKl/krJO3XWTNKAV4rrUOUO2YKB4XbGkS8yFUVVTK7ZH
t65bcvETJy6tGzYq6y6S6TakQtHNxjdFbdylN+IOl5jJjDbNdQYwaF5Z0BDZP6AHNFN/aAHY4Sah
yZFmu1caQtRZBtnVMcrgHoqzMktNBLOhf4waHk1ranNp0B2YDbSdKos4Acvio6GRpdZbFm69lXOW
/Da7CXofQICGAZM3pgcFONyMFN8iqoBapIBl03JcxMZIY7M3EKSN4aHMSgymycJRUZt0mjDAxiJy
+jbZQGA5DXa/jRV26Rx1QGbcWGVfLfLBvCt03rFOJ0AAfCHPpIhm3jY1I8c3tdcyULWZbSOKIu2z
NxtlH4b3XRNUcHC0s6TihpOa9PraZrMb8zLATjNZ6E186obJfKsGTFEIGI8pBHT4Kk4SQeNArrLJ
x9icj4G26UKSwUMDUEKiISMO21s9LB4Rrt723Xj0VRx3VSVdRANINKb6XNFdnyfqbsbaELs6LBG6
a4lj+KBThBI8WNVObUEG8nS7RZ9Z174lJZhZIpMwra2m0aNLX11GL93WoIMSg/LGgtiWqfNqsK/9
4GAW4HNNy0eDw+44ioJZF9ND0OwatX7wDEBYUI6K3LLpeQbgJ9qgWQ/yvPO6jR/311HXXgOPJNUK
3UmUszAUb+BckKXcGrzY9ZAgtwUeVuMsmaXMkNJQN30BGWJgKmJ0fdQF7+FQz3KD89zwiDvFz9Fz
YrlGDu7zMHiRvKabhUkHs7Q1slkI5kg1T16czzKp3eRFeyXJ+RxVmL6eiGttK4uZOpraojfFj0iE
OKHK2yjPiBRBuI5h5hMeJncu9rVOVbT3np3XC0MrruTKegpcXyyN5EHWfX8e3iNpgAoVBkcFl9dQ
J50jIth5UqF610U/wupF9uZ6YcJBKt1YhfGDuGetKOn3zK7aZaYPsjOBChfs+hSYRxCWo40EbXSD
itk0kRSbmUiAH/sa5LUA2ZfDLLlRTGWvaGzfbWQuDaXcxV1dAgwFp9Kp6cISoDH7HAN0FJQPkCxP
OOss+RpX6lgeClFtCiRSYR2dqpDAUKteSurDjj8YaztTkMCGJy2M4MoE8WNRly86cbb8ZMgoAnPP
uKHRdJG7/V2SqntveFFD+6WZeNFj7y2qvnh2fWUvCYNKyvgWd8PR68bCoRK30/BzoYmY1pzoLomV
fVdj6KFV93kdP3TgxNoyOsWl/FbW1UuAIsR05TUmpWLx8xP8xyoSD5Y6vqkB/rqZSp9zWZ3J5Tup
3GEmLLEC2N5cLjxs2YPGoXpRJ7iEhrp/SAFnT19BkhGkReGhTeNHZeCcrKWF6xS3lRQ+0nS4HEKF
9EM/KUsb4pFggYIRZCfELpdGYVVJHvSEgesenb90MKX+LjDwulOEdpu2OuSz+JDr/mMbDfA+wrqf
YdmGkLC6V7x813bxKdQZVDXQ+6qNQTiyiqr2Gl3oHOzKncTi65dvmh0eLJQxFBIctSWTkrePOniy
TifdjWfnjSjau+kqJDdlthLcVWAGx7K9qurklAQarNl+m7rkVwzrXIw/NI7bdV/d27WVzJKYV1Xl
UYgoOo4i23ipTkYdcabmFbzZ7tqw/FMT05CqeE9uZCzakdsqVfrNdL1lJcEtCg5JFD1yBFZnrAsT
K9x+ioNgifjJ0/ucjVHwjORoneRE56i6q9nQhluyWbxwgBR9ST42tfSt0M9DXOw0A2aey0Fm1nks
aoX+5OLzOGtS7xBO3lSeDYedN8v3/YMP5IJcHtjgSjl7QirxGxWI3cCxV716QmgE7rDLz3HMgzJx
X60qY4dT9DN9vYukDw6uWcEu9tAU4tAri35fDe1z1afEZV2tgOYpdzJLMolw/H1NjHprnB89aacl
yaGw41NrVy8JCDyqHsjMBh2aDyxwkOIsPRaRqZ8DScv7BcacSLYBnazcpJjrEW+E2r9xPFtGfXun
pZUy04Pt+DQY7MyiGY9ZoOxbWX7rs/RHlJXoMi0Pxw2BXt3rgkOqcaMBjN/W4XgoQp3diDuBaRSH
Q9bioiPT55Iopg/zmPmdAsXM31JUXbKvPdlG+jo9PtNOnzuICOCnva1m26uyIhIw++KxJgcJdGZw
TK8+o2nKZ7zU39SQ4yrZgTHvj0zFnhhX3HQocscWDkM+Kmsjjh7dbnBqXb9Caf3A2tQDyorr3DHo
+dsOMsr0xjIf7bnrQVm2FXHkVUMyO33PZsKY0r8jEgYs1OYQJwatNt1bTmM/qQDqV1KKnHJ4KLTw
plBSAN5FhvCQCnssSagrSME4BeV5MkMEQHlunAuaaUCL9d8GPcz/g8rMx+WU/6Au878r8fw/WJlR
hPpZaWb7Wlavw6+VmZ+/8GdphiqLrJgqxg5UXSnuo5b6X7UZfjTBRSbLB4PWDZVC4b+LM5r9B9Iq
+nqQ1ig0PkztPRXO1f4//8GPENsJ/E/oFLCRgv6t0sxF9VTDqohT/0/tBGUe2v7flxZhYNS63QFp
y9JXJUZf4+BWBZzXA7dqE5h/JeD9aDx6VLFfoxCNQ9xFF0DUV0pIXgnHt3A/ipdOPo7teaDHMdm1
evdFe8qlIvTn1SlsqybMC4FZ9cVoplEWEtKTFoAVJsbj2VtL+THE4MIt0eUbr0VVkxzYVNot+v0E
VnycYpwn36iytzKh1v8yLa7/rHb9V9ok11mQ1tU//0GN+H0hVzOBPdDHollYupjgL6af/9LiKeC6
D1JIJt4zxttS3ns1W0JqkzzzASWAuE1/6ORNCpd6VrVXbAz83Gjtyh1WBOk5McmPj8+BRH9Iblgb
MCmc6NVtEOrbNApOhW6gemlmpW0c49J4HryUpvByUUCeLHr75GMtFZXnqB3WSntXNW8KdaCCEjLN
pU4G5x58/hLq5Ux+VSscfAlbs/ZZVRXHb4IZgTdhKl7RC686N/kkFDoOlOISFb0v8fyUppUAI3iw
zC2izdjaCDDZsBYgoq0qThbwD52CBEPXkHbNCFJRZk3X4PObg9wArpuFWM6H+FTGpJYbanYuVahg
EiWF7Lzqi0E4maPnDTADp6AGdZL8AukFPyMXCuDXUiRcxANKSdjb9S/Uf0r80AVJefD6WjdvoQro
/rGpjnAQ4MNLM8J7kK5HC4iUWWJbAcNzUM467ms8qlmAa5PH8YB8IIzhOYfigb+VMhUkmISR/RKM
tVO4bDfsZ8V5ao+f7p+XHev6MbAGFBS2kzCUCtKvNrxF00ESpF4SBurcGpBIcset6ByMdBTD7A4b
UJKPOSmSlDevzs5csxtdd9hZtAliRdDl3qvWb/rhHONLo3DpEmlgo68du6pmtDYTL5HD5NgQQBwg
Re2MFBLKch8Aa4gBnScuO6aEkcxK6V4E6Ikifxz0l9yKIRCoc22QyUU08+kraDmPiq0eCjxkQ8jq
tAwlpFRTKPoKSdIgBgyqLXNPncM3gKwurYUVnqbLBQINWMFbRGDrAwqoSVBj8TjMOuklHvdZ9dgF
e7sFREgPK3iXivMX+XdfnQdBsXCLI5CJmYFrSJq+tCPuZIMg/4YeBQmb3R1V6SCyR52nl04uecRI
Y3WWxkclBuMIAjNUCjq8XxUeOwiMOrytuikNRZWTDICh8jgVpmpAEDHgA1nAVuB4O/2sKxNn+n/T
cwiQHWJPOVMB8KVHok3iuhumhFvoIIlpmhLaLFSVheT5CwNQpjoqy2makO1i62bC6VBMKbKkQblw
rWiX4ftcjGs7d9d6NNkpJHP4uT/TYbJ9M12hEr76POWKLFDik2lqMQasvFUux2ut9kiWOnUMWRm2
L3jFRSm4Hi9Gkm8TsSN4rAm8Ql6F8HUC0SZTt6tEwQc9aftK9k8vXnoerOzj1cHkQ8M23coCUFoS
Y02QcjNlHT8W7sToLjIzP9RAzGWSI6EW7wvdOrOiLYx8vM+l/odSknlrQH+X/b2aaXNO9Fe1B+NQ
8NFCrDA6mZMjo4lmLvL1qHtzm+87/VRWAE7y4pfm9y4Hk8/0zHXVacVrNHbISB8Dj7N53s9VdZi3
xVmhUZda1jLOXrLcphBEV8aWfoPFtDf1/cnUbsn0OZkLSdnjS3Wvoq6dqXGd9i4E/cwpnpJfaSCw
aH7KZt5Qrioy2z3OCTrz0vZIBHnzxohOPnp5ucBQgSWkTbDgZnq1aARS7lDaaLwrzEWTQAvaqVG8
YpFFDenGFY9h9OSn3H9YjGAqn9MS7XlrHKZzWc6C52IsnlaPcb3s/Yc4qzmzswLy4dOLyntAp5Ej
k9ko+UrT7qRkrHagAtDkzHWFBcxAeMAcBoeFuKwihB+FPqOAPY+LF7NPSYeei/5c8hIFrKUieYXY
zZK3CfmyWtc4lSycaR2X/WTet6xgPWrVfuNDnooljwqAwDUmpQTDCpiOXBTbYlfPxADmtqypOR2L
xlvahVh2dNJTDEgjMqjy0krVZRV4yzLuf3A46mYwCZcAJ7Y0NMJ4iKsH25Dmjec5JnXoqRQ8uYoF
Q7IWNEvIfNcgeQUhsepcZjAPReXGJOZNRldiI25KGlaZpBnNGdGg4zSFoNpbTGtQxDPu6nFde8aG
OsA6FR7LWwG6YvLMTZyUZOL05CgMz4xtA/c2p6hqY2ee2d6qDkpaRnvybeqihz40lPb3XK/mcq3h
hELKigQ8U9tb/dz//1Zn0/+X8bP6afy8C8rg+akO3kXQ06/8K4KmkvCHYqPpAbQAcuWnMeOf3U0A
Lv4gktKRQhiEsBAv/gqg/5j6TNFcCcItMGNEWv+KnyVF+YMEH12XtBMjXCeM/ju9TfpFZ6VM+5+C
wtAw6Xqy6Xy8iOlyVU+wlKknlFv2YAbSOhL1j0HkZDWWlV0uM8M4VOmya/uNkcpghHDUsXe1ORwl
Pb+36mVYRt9Vr7i2yvvayzjjBdKS7frKb+9JY9W1uY77Jdv5zSh6LGIdvQMqEaJD0nSMe80R2X+w
9RX1Nk3SedQva6r/WnKaPO1sI1/nLQ3LFRyigs8qVqWFI0m0pIpXQuRdVlX/xu8ESv7Cfxg52n/R
9nvpfsv9Mbgxk6yPJkKC7YsY3LNUv8ZTNboWJcjqmGaSe5+twQy+96TBKI1xnfjRUKDmRaTGk3ry
3qShK7KKnYzRk5Fkzth80SX8pwf1Xw1pxOEYv8v6BK8AijeJ+N+H4j7Cas8yxugaoHEKj0tI/Sbu
9l4/kOkdnOmbyPab6p2VvtvEHqkz9jLaNK517UlW3qYEY4theHwuIeLzFJuY3gjKMfyg5dnyR1xa
7HSnUTNvJuqXPRAfifigltQRjfIRi7VpivCrcnav+s9pmp7czguA59hOb4FasmrwVySyTZbBqicl
MNTmgblQZZmTULqDLjpXJMycs63oGoLVk9bvGZEORHaWcZeYhywvl5LJtmhdD5PPhvoDoh1b3vMA
s7nQ5H0zeAT5Hpxs/jTuG4VGEO45QRfTwQxcmmMwAun2mRRRlGnPqUcVXnfPgRli7kAZd29k9HXw
jIIaLm4Ed9IrX0zyMvy+huWf3auHFMV6TLcZHSDgGGjk2fPM+cfSl281iR5r5mMybYEGfHOxLQpr
XejZg+SRJmbLnWYDb1BYxKe6IaqS/OmFgoT+VGb1c9XWV5FiOxTpXgRtGql1nenNuQ64DEjyCq5o
vBBji82fS08ftOSmuq/sx2agBqHXgODst8/PeeLSovTn5FIEPQoqJz2drv73k4umiFIpYj+6znwd
P1JtX5skiOUiTZ08CsJFREyyruTsueqCBa0WLyKXXyMiJKkPDzVeZbME5HMt8F6oeXpuCKSsimHa
iuAm0AcnKMxVq+Bldi9nDduav+BBYJ3CXPajFmMOz4lxDxsAg8hGsB28JyukEypCmrm3zXtNFEvL
aM5B5i+m+1REJL3Fnp/ziZK8nyaCXc8ymi95vlgaMM15GGHfb4quWFb/k7QzW4ojS9b1E4VZzMNt
ziQJJEhJqbgJQ6Ui5nmOpz+fJ+rdkMJg29nW1iWJIVfEWr58/P33+ZDB5g9OadNxnJ39MlXT0pPJ
q8MBRAuzBWS8y8nmaP0mZQiQTqqd38PZtO1dbh64QDwJ0yxIelrMMYEHr2Rak89HKMy9UOr0eebF
ODsVH1nu4hxk9/Kxo/tC3ziQNnetW6esYKxZerLrZyUn16zkq8l6Fg2XmQeZuxCmTFAmdIQxjGIf
0LSKwVWxvpBEJCJUgAybwNUkmyg/6SQq02TE+TuwBV18sMjj8zf+XafZopsVfPrj6BSPvAqbz2+p
6gTui6eRZ4Ws8VVjy6WmLpEwQbib43uvrYjgD/p4Kk2oqQK6cirQOl35LHeOz1IDbZ/rOe5N8rMn
aMoCQiSXXeTKdIhsaJeP9mhtu7JbYyPk/NEuv/+Qm6f15Q13sbb5+RryfD4jb5WfeWLEC7Xa8MNx
wWw9jMAdypd/wtB2r5knhYQnI01uOVp+XayJ6004gBspMnCUutav9RAwE0hRq8SVDXoSweQqFfOY
548U9+5tEpCuE4jojHrer+IsVdfMQXxUzdMcQtOfbBSFLsVk043Ob6Q4yUQA1h/kU7SL7onXa2bY
eAS0WKu6d9H4rLRmF2HlY0ie2p3oodw8Iqo8OpWircPtL0yPunvOSOBxGbBVk8+szP5kjljOvv2C
1IBi2vv8zvmB8Dt0yc0ZcG9fQOWLoB5KlyLnUVSz3nv3tt9u08EnGGbaS7SdcpI0oKEw3jWXITaD
5WTczelj4VAct07svQIuxqVZIowsORVDedILZgqZciCcGYLazYy/4934blE1J0h9d3p5kDNNSf6I
9Mj9L+2TXLnG2U1MkuQOBCNT1cfv/nCIuC7OdwwJiIBDhEJ0Gpir7BZK/LgPmCKxoSmYvEedLH5b
tM6YxMZl2XPJuJsRFqWBco3d1tdlHK55aopgXH5/gfXpTSQSUnPmhSwGIzqQLhAVHk/r1u6vZog+
rQmWbu1kBYBBX41nE2vZorLLaxXMZa9V27Y8ae4udRmNGd+gsbiEEVLIYJhFT0JJ3BvvRYOY1QGL
W/kM8UyvADuLaXGbciWWJrSO1KugBgd8w37LKzg18zakZwxLpR87HnTWmZOwQXon31/kjOMwscp9
iRoKNn1xI6/EAyAxFRhfLs+c49ANFujcc67BO/sJYmB16IY61WRoR2tv5PR7DGvLoA7F5fTtY9jU
W1MzN0hAntE64cLmpB4S5ZTG5SozXozxINpIDKg6FH8FWYQjAPd0R4Io83ZOGO/HotkVw3EuclGM
uVnuCtw6uWGef60xx2M0sn9843mIPTksdnjW/fMnyh7AMLpyjWYXeUckdNG1z2pSrBwuvDhYPgbU
5TtYCVFofS344WJdcNo+soBpYZusWNtHpBsy1xTtiS5iRyzrUGfu2in1VT0+ITt8x6qfu/lYIBoc
QuHthAq+oXpkR0Dwqk2kz9+kMqsXBq4DiiXNnhmQvrYg+gzr+oYfgbuBAX4IEEUM8ErgDB6b+pDX
5Up8tah/5me+MNpik986hHSm0buEQ8gkY/r8zn7sm9xsq/hpoFdtd1fqxcoo3J04Qp1zYKfS6FlU
fFl4SxvZ4SVnroArOZAMhwe9LKZHpIyZluKsFhChNsW9ajtADtXV50+qXUYc5yc1mdQNA/uZeeS9
dzFBVwo1T9Ldke4EZRnuh/G5s5laAxMWaMcqCg9Mq16CZVqoBiPtuIymAyDf9L9IaP/h218+iWT7
3+yZmbgj5c28u6t0Z50nGFjWooIa1Yz04K+5Ul5bHgkcRAEhR2JMo11rzF+m424PTeq2I7wJ5uSL
rs1Liiz1/GDCAmGyT5BCXFgGz5iZf9U23V2MFeaKWDHDeowCVgidsSYBuGLs6LDUA/FrwOavZka/
WEm/FkOM6wLaZ90Tm8gehlBB5Kq7/OIUL/oUXx+RGo9K5UenA/AiLiKhMcZjlHV34rvXLv1qsb73
USUqj1NEJ7u0thn+iD+7uy+Wvugnk6Xhs4ezEaYslX7ri2PT08CiCdpt73q13smrIdHoQFm49ajk
19VOZZ5XZJWbL++ZhMMX14zah0ZKy6Mw452pyt+ITF/iVTiR3t6BWFqjAiOHUUvxzaTOK40YwFZa
URqfv/ClWT6/75s1L943KzQ9Msmr3k0k6AuiZMOIbgfP2Xn+U9GHXwiffNqfbyglJ5pPPfuyW0/z
E7BQIasRk+9hnsalxbhFgA70I6bMZVc/fz3tA9XFnv53xQtRKt1EcQIFzFDpg54wEN1KxnMiulhH
RJ15fau8LcCmxT84UHUulrTYfyFVHx4sfe7QEVB3I65+rwtqxj5M9KC1d9VcrqQwbeH+GzjV4lub
p6LKr7G/X2gg64NbxIqMCpB+fgOsyftV3TzIZ9+b2zuD2nsVz9/plVz7zndeEw+oVPYwTV2Rdcgi
7jeDjIdrINxihLj3EvoQiXS1TCWD7VZ7ITRxLY1hUzSItUyAC0CQgD8EOZ4PLlBlZxskhJXlYdJe
dGhFWpy5MCqWnuKsgZrtgCVDPvisgrZwYUakse2aVxf/meWGjCRCKj5eQTjyhQjIe14KnQ5Bg01Z
FcaTy9Zb3xmdZGoQAZWgIoV+MW2mZU4DtIQ9XnNoyMHyDFYJCIFaDHGRxEcaHVafP8hHUvD2OS6y
YTkNgKDZkIJ0IgggeDtbcfNJjCMqJptdufSfr3nWGZ+8/CU5VkMBPopsdIrZPjrWoYzcrTUesgDP
gsxFY20cI1/NIckArDhnj3aN/cOYKl9I4yUH0Vmx6pTTDaCtKk2XErC8UW4xNNmhm07tXV1TFcLU
ZMpLYb4o4Z04u7x/DzyGwdF7raWb49FiyKv9FCjzCpWH1eGAiK1d6yAlGfH33XxFRka8XrnJhOUk
eD7fO/Mj3fj2kS8OrPdtr6gULlCrvzAAnMGN0W09h+t4PCKpI6hNywM/ii9Ua816JmIHlL+SG5Ln
eLg42m17w0+SBcgQuShqdkOvnT11+SpXzPefVMJPlyyFZHbY/45GYpdpoAE9CV1IT0af7lsoVwfi
4enYUBKai+ee4S78a1Ljw2Q+ye0qBiL3QvtCXWsSlP0pPf9zaJekLZoaOOHUqlgH7ranhQdLddek
B6+Dvr2SyJUnjPuOmSCuBMfq9OXl/fAMQF/AEgaegzrae7FxwzrRUxWxSc1gwZRzkRScOWRBfAPx
4pEMniRAYocoXljUIdnGiZnk5qgsqd5/LhRkRz/YFHxhndQV/K6w7F6YTDX3mTfQlPWdbhbXmpcC
A8CA8FCTQmCDA95a4d9Ra9yauHfFSEKjtobvCbi6ZVl310M33hkuZZeoYwyCwlBTZuJqB3h0GbQY
H7Wq2XTECdZB0hgKLOGJF9/jhXjEtfwxzNYWu9VGCt3m5qnMwz1f7Yhi+cO1hlg8FsmN8EDiX/Iv
SnsrftSrAf+2G3uml65whrtMYaZD+Q3PE71cdbUkSty4uJbfh6svJ2LmLuZZe52QX1z0uKN60v57
/iloRM8ZTn52IHPeQSX4O+sii519W7/aBUXggTidNPqiTmLqLfG1jfKaXxZfgz/kx/kQOT7+haLG
asz5E4fqpzEk5NNSokW9OMkfojTl6YJ6M6Tuli6iqzCpjrE/8erJiI7D1TZJog/uusWK2wWVfzAF
4PqGdke+J5pBvGWMqUANml31NOmHKrC34hPYpbLtRjq6gv5UdNZ+ABZqtfm8adx4j7Ubk3I5M3Sk
S6nuDz/CVrknCYij+sSc4DowBNtIQ515lGRLz/Dz2XuJDBU6N6YDETfi+uv+sYtJEtMQcaeU6vdC
Zm54SXPVEuqrFVvON9ugZqrjxovGJ482t7Ua5T8VlUmXavJj7CLyDoG3cwk32S5u59+VaW3TLjvv
i+tf63r+6JfNP5yqHSnXXUpoS4OdRyMEaHsRFTiif/HdgShTclotqQVRRR5sBUp3W6rZdyskmdFV
Pxlaci+SoBNAz4kN+POcw5dZyW7OTlOc4fPKSPs24CewjCQSbP7wyMrXbglsXBKJPkgXStRlFf8s
o/4K89NY1Q0QBNLdpn8fQZ+zUFq3/yb/GiE/XhB//Ku19dbObmtL33XtKYqcbUsCrzSq67ICwtF4
u75p/hocCMxA+xfVSfStJOpo95L4SnQRR8BToTHQCLEMy7WfUpC/ElcLxBl6gIVlxtdVxPxPg3De
f4qqKxpQ113J4IioaY6mqiGEm96HDjFmDpGbLUASbICu7XRA2Aozmnvmsiq+fc8gwCXTKSCf0Fe2
Of0VRyQLgv7ATWZY/Qbeoe9e/WTy1Ty5rV2pPIFc9cplolCFtsmxqDTeBTXwCwxkzcjMeb6uUXKJ
C8gTiH46xy/AhSyqU6lLO4c1rpPR+F6T1R6NvyqD3FSmQCO4y5r57yZub1IA1oGgW1MqyAHoJnCa
Op0xA62RWvHUBxk9dhOgG9g5LEAWjBRKmLvBlG66qMHPevQb2e73uoqWTa8uRp8WvMjbtZ1FzWDn
uCpdTMayJXORhvcK8N6pTJfiTYknKOkT3Jmyr687/5t8JSJxf0acEwFLxiqhyh8n6HJkkr+OhLwc
FVeNX+NqtcSYjIkQt0i0g9OMd34OmTDxMgmu2SOp/4Oe7DUJL24dJmAkTsK1unGRmtq+dYYbxS0X
Mzhsh0SDq1KHmZpFUEJnMBzd8m+r6NcJU97LrLjuSAzxEWJiY3PTaj7kjeUv00FDhPScaSseS7eu
QZbQWDwfolla6Pu1R59GRQKt4Q7Sl89sWeoJoRvscZijoTpOg7aAugsun7/19lEncxIrEv67d6L7
RYoyRhOPbrkjzyN+ELImuRMhu2mT4RTDCxnE/0Ztuz9H4rxHy4024+eWQpdk28SRsF+0ArQ8+kg2
FWcyYsIL46R5GwXiHvGPosR70Knd8bOSFodTYDdkpJVcZUUaZdOzObpNsBv7C+RVaQ7kAiWfA1mr
oVK8wGvm0QhG8yyhT69kfsKmBpGC084lmzN/0XY4+JP3mojEi9RK9aXJp6W8IJh4Ig58NLKF8Jwh
4dRrOF6xT2LGGV9w6B16+s45u6wPmIpNK7qDFnFwouYjYQIpMF5ceeJMRlrtA8kU5vEeV3CM7UXT
Natg8FB05W3cwEj/alYoU5rWIYUCyyKt3fN7VSTVCbwmAaDIIHHxIEU6tTq56aO94tMJjX4oyR8W
BWEM3hx868BgvJ0Gbgkk9NPg/BsZJw9ESNy5zC0dl3TvSSKfrSi0B4gcr+K4vzIJL+hNYlLrSzWo
u9HQz1UV0Yl6tnLx6IC3Alxap6NJ595BqiwkXWMMARihZVzGezxcy2nXEHCtCmb/Jq0NB1zKgNdm
l8IFIitIwYoLU9EILVPh8ZbJgDoEMeTnOESpNKADrYD7pzDdzqekqDGBNsF9dg5yrm1tbkuPQI1C
rkSIpkHPC2osaYlRKXP0CTN10Zr5TP2lOIgjzDEmTrGSD0Sl2jRiSYJWs4PbijwgA+qXTMDe6giO
zVsGsi4BhzKY4tY4vsdIPXnKyJAWnhNPqao4A/NBpbmmIJvM1TpHhQEpaNr5XI3K/+wvm/nYMiRU
8ae9lMP47L0DlUGObw1r8pK+R0nUlhO1oL5+VGj9H2r/modVO2tbmDJzstmIxZAsr0SvFQPcpDbH
JWq9pxjF35fMQMaJRxFJGj8ii0jhMGm9c6qLQH1Rj7j5vJWRghE9iC3KqbSptXZoHFLKWJz4pFHL
5m+8bFcDb5qZhQi6XernFk33ctnkCeBfXM/FuRRR0/SCNUGSgoAMAcZNan2yXNvmC4twdBraK/lF
NsuK6aWyQOeH9IIg0gBB4UQj6cpT5XSCB8xccsdiY+QkrscfcvRIwKzsbMuCzgJuX34JkeGLNY/M
H73V30nEHyXVcmyfGOiWKO31HDRXGE55Ra6uVFPFT6LQs8b5wRc7ROORkonworbk4afkWS6OB/Ir
6d2d6H+fNncuKNN+yOq/iGMkDh0LdjD/SWUy2JBWkLsqxjTxyOrF6ORyXnoqyIKzMSAt5MAIoNtH
SVQm5jkBKA/T9d5WnY4j9AeevY1iZz2A1+pYvivIU7QnMfNGFe9n/AN4qZaKR96O217o9tooyms5
r8EhuZG5pH/0AyTvlDcp1GjFEpS2yIBO3TlIra2A0XhFjf5tvUPa7ZO8dU4mtKm0VVGHe7DiG6k5
yKKQ7a/6+FwhJcUhkWrAo0tkpwbsPHjqBkxhFVDW53ZKCVfEOKGgUtD6CPQDFaFZ4BdfA2P+ZVCP
QJqoW2SFtY3a+WBSetZQ6HIPg5BqM5VmrG98liculWz27EOHAeBhpO9xHp74AIlTSSMuOCvRwRid
HrlDy6C8CiIJKQZroBqmAsCNc1T8J9xWH0ArwTWP0WkdoyjQOcZTRSRq0+I8HDX4xDhS5q3S247w
ssNSbuUTdfMHBbbcCe7H+MbsPDyqnhjuGGZoFDLukuYU1WtWtMhS3ULYZqrl1EddkzbrV1skJn5G
JWpuf4f9YUDinlhmCDeDWS8s44l1eH6RSC66pEjT8EpMUnfoCU65LlhkUeZTFe1FlFlE1C9V8Ai7
KNIsQeSoQ/HHYZR2e7YGkXdodGsTOd967JetHSU11Io5y57lXpTE2347LyU53WkYJhM4JOu5c3nO
fMm9pCsJmORLTH1KBH06SfjCQwquRBxVnrzB2Xdppa4NujtJvfsHfkH0M4auZnh9EhTflQTjKkU7
TAlnoLNR4iKgs0RniE5QA1qo8Ey5akoU33bOfEae8A6CMDmn6GzjRS5nPAxXdcxzkXicsDXelNxG
Zv2T20KFT3SuXF2iuaVOIaKVxk9aAuXSQtAjOoNWcib7PfM3HCLE0etkwDpFTLJIIkrEWHpTrHCp
oLihTkWFT5QGH8yjs6gRBnfGPK5EzfG2RcLBUg7XDxIC8SPigJx/kmTh6wkhWnL7JPyTmyOvznum
yknqTDbGsRyM25j2Zqljyz51471Vt+tgNDdmhJoJ5wMUJRJTWY4tf8TtcTRriAYkqURNXK4GahlH
QfwROSd3figpdJD9T6cnLjsmAI+mmdxd7xXXSJA3n3KuCvdsJsyoY1iVHOhWYobO1ztLB6eK8pCE
ltgR2xAMgGaFB8h2V8FkP4jFFJeXsWJw43EBZ2UhKWGPi5HHlFS6+DbR6407n+THubgSQbLjoqo0
OvOJoaQz0kJryhYIdkPaE6WW1EfZT07+fE25VzCpPLCFDjYBdS0HjFZFuJDbmTI6dw2J5Gs8oVQ4
BVhRN/My5hbza/iV/Ndm8UZJFLqiVcgzDk4NR7VTbfvmXt6EnxC0ipQ/+SuagoEDiwHo7RRnDwau
bbKR9NXUHSTZXlHtHuh/DUz/2JBM62tn4dLCTBrAmvZmMtyNJl6zXCCHD/db6hKiGHLGkel5/pdY
0clWbsQdAaQm14YZhCJhEvElpX9dV/oejiGgFZFuSj5bdizR55USghZp6OdHqw9WtpIKIK4uyMKl
b9FpAhu6ltHx5iurSFBpSvkD/cHjI4oS2HvSKXMOJkVXV4q+bw1XFpiT7irqnZ0zVLAEoYyJJqRq
Kx6J3hW/NAuKCnV4ZqokzXHPqN2Iwpk41qL+YuWEO8kdkFDHIqE+NleimzItIj2gr7rWPoesXNIW
LIH8SktUNVuK+Jz9nD+CklDbFzdztmjmpIVbgcZdlEZliDjnKvxHXAwenZmIy7itnsIgcVdxmsPn
4y21IQGXnxGFOwCzC0iSleqZSvyVrCYhdDjfwd3xwGIFxLk9aD7+qkXGsOYjSSXIgzlH4AZrG2Ut
7twrescLD3TlA7u2FqnyIvUdxEAiv94Lf8q2zTYQ+6b/llenbsRBn00SB6wYpQfwRM2U/DwjHKtN
lWB4ZxQ+C8uFgZRJkmt8RleF+75tJAqBuKpA75wXcI50rUpQGIFo8fG1iCX4Vw63KZN1f8reRYb9
w2iNXxldl5L8tvPqZ0upmB+TXSEe8S0gTkRFbCp9t/uejIl8ItadkP1sJjKwVnxJbF+bKNc5tEUG
vHsrHkyQB0AZrhtT4shsIc4BFIUAuirIAnr+I/kM/D/5A7WpWv2V41indpDdVdNwLx/iPyVGQk0d
gKoHYN3Roq9SvJfDqhwIKVyDcWWaRqJF/vc+w1oY1IJhzii+Rbg0AJZo+6BbuKieiqk+Z695vgnL
ZePQaW24T6Ps3rTSRLKPTTwfAMtYSt9ucyo6fElgKw6SKDCczvrmTbZkInPoN/lmb1gbQ5tv4sa7
shh4yI5g+Ag6arx+eGMAMlGhItYjSPRxxaQvt8Vh97N4LTGNpNjUsN4Cy9U74qFx00f9QsKg0VUf
+OeAUWD7FDit8ADU7mhpgE+wHYJ3lG9wL8QznX1yqryYQFJmoHTtS1fcVNYMOt95sDQ+s8GFRf1a
7lKhL6QBODfTimDk7bpzjsyO24hF8mWmArckcZRV3+c/dFU5BiBr8Mawz2IistSnv4VSsnnAbIW4
FbEkgBgHR1c9b2MbkmoQFBzAUrIHdGHBVY0/34FOFuIp/Iizgq4Lexs7+YoRmwvR1Da6D50hojXQ
mI+r6OVIIY3sYk1j+PiyZ/kmRJGyI541fSsM/2Yy/VsHbhhmXGZLHOuBJhTr/BM6Qq+EV56WfzGK
77IGxbwk1QLzZVHLB+Vsnmu0b0o/sDbZg24M/sMYPNtVexTPV3YNmp6V1wAsxjtuk2SPNhFgAX8A
VAUpfHYSP0/fX9TgeBSp73sGIydN5lRZF8Ju+r4GHUVYPSCMNjaRWU6geaql6FuJgAycdbP8qpKk
nye+vSmknNeFQwb+amANOqxx7y+ZF6v1EM52+RCXZKGV7spzw0Pl1tdakd0PMZQLWfUj9DoI4wDD
NjiU4/QLUpxuOUfTstA8f2VE8Y881X4JVMwoIYBCsvFmHEj74GzAOOrxObYidXmPVyN/tAyXFqdT
j2AX0IghcKAlc4spjmraQmBhW3k+vdPc0N9ws99peTLRDr1coUEw0/7LMr8LDLKaAHqisNwJ6jaP
gnBr1vUpsGHiTBOCBYBs1UZysuezJDEywEQjUQF8HkuKw4zgXIplEahL1WnfsAud7tyO8XwnUXHQ
nDP1kvKLVUAnZOpjuPIkRgjJrgp8RnxTCGluchX8bvJshrTfUDsk80Vw8Rudzhv1WGHuwzJt5zux
fYQIXMrINQ7NYD/4TnmU0FhSNzywxMUYMW0av0kpPqT2UpFOq8BvNWDB5WsCChPzXKrGtzbsrriz
8mOiXULZTZoTxDcU+8C3BIzVdMaD6P0893Yz5xAN/VoguAO/kmIfCmuHWyWQNfEUClrihlpZTklN
gWj8nvrtlZaNVxM6LSjyK8d/qFrHXNDpeQ9GD5sRz9U2Hwt6ZOlzInnOl9hC8H/6IbGAe6fKNV9q
CnCpEivOyFXuUvsGK6Yzgln+jVISSCuufAxw2qnKm1Y1b2HDWwtqUrxtcKS7tKoeRaHrUbwPHX2k
Zf9FihVEl08SXyAghRrcsulqUfwFmFfc/blNDJrPHCleQTx23Y32GUMUDmSL20JgzyUZUxEu6gZM
7IiWIrB5We94HAYJH/QKlXRG4AqKmk+XkB0K3VubglmnGJCZzTLBfTMSt0McUDyqQ2vIcfYh6g21
l6cDdAG4x/y9zVTBM7twJ00GjJR5mjF5h7fitLJKg8/LCg7JeP7Az7UOkxreF1K5//S4ixIUnmHQ
RRf3P8hTPdWC1HwwSFd38LGBNmDg+dHy+xM5KzOh2MH/ydjCofMI/Y+a/OukM/rpIC0NhUpiBeGR
hIpEfI3JbcuuCAzwX227+CHp4MmdVxIt94DP1Zq0N75fm1c7N69v2GSP7JIU5n5vpQMIA6B12nSn
rmoevbmUYs65eoeBF9ym2TXHnIKlQCUkxqWJopRH5tLoBjDJ5G/JE/Ii/vwcqS5sND81MKCC4pUz
tborUfQSu4+kmoVmA2EUzEWIUZW3kkQtc5ThkyTp4mgrUcCEF7FJ7sWrNgIS0JpuLXANM1Bg/jsJ
uhGMJ/64QFlnNd1AHWjRNppt/DxZ8oRYPUlqIgKCkj8XDZtn6CQWkv2hNiWuaVm+9m6QNyArP5BR
OLe20GsgZpjX06ZQpIqKrLGJw+ElLCupzcsOEjV69rQXyFCT1o8SuJNwJK/arhXyAQVls8Y0bwMl
vYc48T/iJUBvucriWFb5xje6ZOHwMLTJ8LmRQxs3mPifX0jdBfbpVeigqRbEH+P4rAtu9HqOEiut
TONBzgmsZsZDs78hHCwmKcUmhkSJXFivldJMvpjHH87whXtpQuHwFkHw+gxMLbHlb459HknwxvbT
hNa2fTYaD+FUUSYjWUyg5R1Ft0n1UboAEJZynOVwGOJ6q5WFA8yt+0X6hLqtOePxJOfsK9IjuQXc
m1EjVshpWEYNZGMDVWrxsyInRmWDUALoJa2bL5k1f2OvZetFRYv+Za+dGSKZc37ZfyLMEYeyJz0p
AQbf/fwALqGWv1/eYpSsbbkyy+C91Yc5sAkSkLUPFHV/1Vm6V1VIUyULmw/fKY4vILmQZDqiMKoT
/cn6A0PAF2JkhRiIOvcvsXmCwMLO+T3hofvy+TN+4JmgmVBKzGgydJOOgffPWNuz0DobGKrpmbts
wjVrVcWPsBmuYtIRUlMqM5Pq32j8e7Yv6S1kBQsBVaOapTQiu2v0BlU1GilgZ+Qcm0NoNjcZKUYR
LFtN6bMBkD6fzvWo/mRgzQvzmCF9StTCmH9OkXH7UPxorUxDb4C4FDj456+r/+kAWjYDPhgjAtew
Cirs/etWhWIptJIXD4YX7iWJqznVL30sV9LDJtn/OoOAGnchzaphScf6DW+ZUIrhS8XMnGw4ufeS
bwkgEO0GC+ofnHv9Sdx9LHFimWdfQYG04Ta06mvT7K/+F+jiCwwKkoX3iisNyBm2EHq6379Gm8QD
rVBG++DNZNvob3fY45jofojzv0XDSyuPtCfZcDzZRg4VzxfoqEsCEXkEC3YU6EpsxmbY3sUjxIbT
1JXdlw8jYAeKYYdqdjdKCjMjvjR3GldPdCmHTopAcPCNicFvxisyjVfn9oOw/uLCGX9uCxBO0EKQ
MaoWh3whzAPE1RDkzaOkzGAMuk07n0aGon4cbdL0NLyADb/3jdpaNj7RJ9IGtOVH1tQCeomnZs1m
r1MvuXfakuAbarumng6AjV5jMHE/RkYhSh0g1Ly1m1WPQdH/U1TBAMDDfhAj87nA2heAZDDQggdW
OWuHllzwg+9P2vRmP8ssvb4DmbxV9F5baWGCQqT/cJjSBeFiAJYlqnZIYDJr+z6i2jdK1opa+C++
KE4ZdhdXIdiI5TObpNpRU+3y/ln1j4mNya6YjOFIEyZtI+3c/9sA1FvGVemvIjO6t5WaerVTL1yF
9g+6Of9p68KHGZIsv2puRGWxIkMMVC61ci954MrxYO80EqjfAqVZMoWxB+GyEX3cGLtQiyRIUAnh
xfzhMEfcKirp636kx8H7CtVtXVhChAHgJ6BqmcpuMJz44tZHMHZ7RqbZd/hK3dJUSS6mXY8/BPB0
0achwAvMFyQGglAAFa9ZDzmpHas2Xujlh/cEVwz75HgZ3Lh6QDanRz3WKkRxWfMPCFOIdHFeCjwP
SS52ZvqrjdRvSly9KNQ1zSaLafNv403Xk46sccvd9F5czx6/iyl87cFxYSHNIIpkQzIb54E/VH9e
w5x9HdObI3UmyfyNGuZPYeQCqSZsOT+mW9XzrKdfGG79AjUL8xHTImFYsnEdQLtdzm9tsiHQPaWf
pOiCMLW1vUzLG9U/hAbM3TCKTBBAlucyMwdr0OMjbYpjfl+Om7GIQbekKyedFiTS69IrF1YS0Wan
wKV///kNudDovx+UkTNQiFgc3cXZ5uiBJO9Uesadjkyct5MW6ry8iqpqa5nlMrTjX13lfwHp1i48
+tdlLRsKKk8zxbq/v5cGZRsvHvwJvrrnKQr3vHYz/V3P3U5jrHnhk8+mWYZMvN95kmKSm1hmfw+6
slJq76tO8o+fBk3M4HXXfO2+e+NmFRFtd4ZLczW3PfKINL0Dp0Jqzmj8bQiKVrWPRQ+F5wj9GnXA
YDz4GFePdFFBse7zE7lM+Pzem/8+zcXehHU/NerkTVAtDQxfZxYDEDyvUnaj0lzzUL5zanE6xT8g
U2b4B5cUW6s+Is2fP8mfF1+k2PqfJ7mc/5r5tWYrvcUpqSakGgfWmnGGYYShnEI3cHGDYuSL1JNY
31RV0VLOwHfHM9fUKoSHx6ctb172sGzyV4pzja4uYz1cTumjXabrBg78NNwIr4F8pnwpLxymXZNe
VOXc6zxZeyYdM6O/qflduAVZsgAoZSsztE+HEegYSYDaIXPek4PtNk7/XEC+7IVfCIrx4bV+syEX
5gQCqUZVA/v1aEIVvnLeZwbJ5T1zd438GRDuClmGiB4WlauOJmzFnq7M/BnibaLnRjtxo1NTXTKr
b0kDm5Pd1KQzDbbORSX4GvNR0lNaRtiffpdUV+IcMZn1y7M9Q9ff5NRepQyqAiDaxnkO/PsbOEPO
3nQxxYm6GigtU/Sp7sss/1exh7UKb3hRkhZ9NJp+3epMZUJXzRy7h6jJnxylpFLPSHgadj2xZXyV
YmRxQy6YYzOF3SB/LCd3m1kKFANK+0XzzWWT2Osr4EnpjP2B6c65OA179E0F2N90h+pI/GCp4lXH
vIVgYOp+B8Em/FoMXEDsJDEJv4ye3U9avW2Tq4wEEwcy+OXq80tzdh7/2Ng3TyVe1htlQgQ2e1Wt
TfRAhTR6INLWQbZNbynf58Oi6hm6az8TopCK+0KbWx9qsjeLiwC/WXyMaHWck4nFi+7GVWlMUOeZ
cQj+pvSH7yq8nla3hZuvWeoh5AdRYN1FlfHPyJFmzWkyx7/C/rny7TUzJsXxaaOypvTZbU0aQ4Hl
jzOdW6BhUzCD2S/Lpb2XPHCYqlcjxQed3i6HlFyqgV5u5o0PrxI4Kbo2Jzh1g2RajZm+Skf/JiWR
NkwKacdnxlhTHyWvMJ3kmnMp5JtOCTadM8J2rHWudWT7X13miw4fV2daIFx5MLXQq0Yy+8Ldtcc6
LywIl496RoYrnJe0yloFEYHXOMkiMtJtUgb3lZceBlfZuRO5D3r0pakimoK7OOwey4QMb9tt2Sid
oR5eILxWw40ZYyps+85jXHRxw2fUGgPjsuY+NKOr2K6+krj3WsmFcMTTVJsQFKIYrPjZCX5z6JkV
t6FhpvMDIxX2Ugmfwum7IDZ0u76m9I7ycKpawG2vlRVaaZY4+l/s58V8xD8f40LwQ8d3iWvj+SEB
gRWZwVouohRQJHcsSUqyP3oLubDef5d2UuEuQVG0gpFoDmpk7hOt0NdCo9z4FBRI9X5+NS2E/783
8/UBGRCCsiCfY1uefP/NPinMZ2kLvZgfBiwGdWNpyQS38H9bRG7om0Xg0Q2HZCznh5DmU4IGKVBq
cN1+vspHR64ZnoVnziAPCGfer5L0JHxTP5gf9OFZ0DCSL/98hQ83680KF8rV8Ks6jiJlOgeDg4Ah
cZg/X0Iu2B/n8WaJC4Hxjd6rYi2cHwS1/Jqo1mUhaphfvMz7zsnfJ/9mJYlw3hxKHdq5ZqeshINX
g12Xegw1LGB1guP98sW+2rsLLex2zdQAq5geoBlaC+4GDZjYT5/vnvZef/35Uhfi3KvQuEwVqxiA
uySAyqmKSnMmb8Z2spHE3Q0V3s/X/fDUTAizaMWkKulcuKcg39JYz7yJGlC3NurqRkpHc10sg5I5
Kkj758t9qFYoCfxnPfdC1Lu0tNNMc6eHvlk7WcPsgX+svAYU7qxLaj68rLTQS65aenwkfS0wHHBH
HcXAAPbnwdb30hTWkfqXbNvnz/fxMTgOOTFpsLIv261zy1e1VkWr6DQl0X8Ayuo5d5fhsyVhKF/5
fL0PRfnNchenng9gF92a5dpyAW0nAj2AUwGDSY3uq7U+lOM3a13oMgL9cIjVHF2mVtdSzZKERcxx
f/5KXy1zYYizXGGuRcYribGgd0Ewe186vF8tctF31jInZq4qFgng8Q/qf2vYC+1m+//xJtSnqVcR
/Kn2haymej/RWsWG+Wq54vYJDqt1vlCb73283/f+zSL6e2U29ZAJ2SaLNGn3kwpkE8f3eFkZqJr/
29tcqjFGanWlyZYNIOykCiI4RSKtz1f5UKBhqrZsYmzL8S6ELE/GGDWGwaT1SHhomeIDldNZoGlg
+XytD4XgzVoXQjCEYULwylqUQQSCaZ2T1Z+v8fHx/Od93EuGiLzI5yyLWKOBUgzvSyDysnE2sJPP
V/pQE0PwwMbZMvr6QhDqQK1nhhCdrRpJJq1XdoImLUZF4tLP1/rwlN6sdWFBs4CGhipszmuB5jsX
YYltlMKA1vp/0Xr91btdyN7ck89VNHaxMAxmPIPzA6RKZ6eUCXnXz1/uwyN783IiNm/cg8G1/NwI
K/Tc/yPtvHbjxrZu/UQEmMOtcrIsly3b7RvC7r3FUMypWHz68w3KjZbKQulg/0ADallSLXKFuWYY
c4wRGR5cKd8GZpBezMnyv7igL0bSk7wYKZnLLRqyLJmO1ETfPp5vT+PM8fd5a5uT6ybh4kAQT3zz
epRgB3+vOU+MQlbFHui2o80lctp3rN1bTujLYQ7WCELouYv6YdkUtncnzrGo2b4T0MqZOHQRXw5x
sDIOBBuj2TDEFtUHde4RJ1JzhEUIeZu00w34f5u6gwWKx3BOtvCIbwDWuJWxkS9Bh/fm+CjvzZx2
/4tt4O/cvBtGFmiiEdfaParf4fgIb23plxN3YOnSIAj8fLtbNp775Gzdj/PuP832xt9V7yzQW+f0
xTh/eGdD0JlGj12wqWGG5f5aQHv6GlQartL36HfeHM3CzQptz4Nf8yAoyRcvjlLL229onoBHYG/R
CUf9DPf63Qrdm2foxVAHxjVK2sJAanW/UfRKqWuh3AKi/Pgq2fqUw/0NPzLa1RzUgPLK640Aw5G9
LQmCNr5tn/n7+rJNE5rZrTN6tsW2WdNZii8vA4jVU+tHSLpEvRI1TWc7x/tSRshNF+ZHvI15sG+g
ARMy/fhjvrVdkfqG74hsIY7NwaGAAzlrimi/bIIk2uBxhEZ+f3yEg6zZs1PzcoiD/ToAJdxbyDtt
AKF1vBpXvwErCubxNz5dbidTIAKL40O/tdAvRz6IZ6Aum9FbXDiLHnq09LSPrff0P10x/45iHXoF
WV7Nnh8ySu0W962BJhAcGDkyWu94U8eXimzH6w2170vY/2MT+0VvCTtHrT3/l/lCfv31CJ5JhWQf
YFm69Oeu3X2AVQSxuY/HB3nL3Xg5XQdXS204ZUfabtkYwGuH5fvaU+ncNelfvvsElOn4aG8ZSwAN
IMyAlwZAW1+/UuJb+4Zq3urcaM4Q6YtP0ZU9PsqbkeLLYQ5mzkXQp5+1Nvi4bv/PZZaVd7vsjP64
5XN9fnzEN7f2i/c6sC55boxIhvBe6GGPzf/XffnmfnsxxMFC8fl2vI0Zok0+qNPQ2/fvkF++OQJq
mNBembB0Hwq7wHbQZvnexZkBmRdSE6/hovof5unFEJrHF9dxvyDVOI70LalHDZc9nG2xPB4f5M0t
/WKQAyNqhMEuKzEBK56Mc6/05zzeYeiFCEog3Tg+3puLD0W2TY47NCPnYFM3cZC2+zkxlcBj8UkH
vZsfePuV/h3iYEO3ISJhrscQbGg+fDJALSNwKkju/+SYueA4bDR3TBttoddrVAa5X9RBvr4OWWNe
590Y562d9nKIg9fpi8btBzMzN7BS9j20l3jPx9fkgBLo+Zp7OcTBcYlDf4ArgyGiWv4sAEoiXWWL
qLJ0sJcAN9YxfXelDpBb/wwceB7RrwBcBx4nUrIhWjCduamL4WGxntQzm4xo9+YgRp4EFl2b3Gkv
YrsktI5B9qLk2TZBIdNO/qKVjykXNYjQnr8bMLfh9jp0/iZXY4lhL77qYFtVB+zxWXsrCHDNf5/9
wDeYk2yI+6E1N0s0XYPuFTSAA7QmpOr9nVBRAaDY44O+uRlAbyBdRY4zWAFcL2xCvI/i2etmczOU
+Yehdz4QVR8f4a1bx30xwsFrjei4dXnBCHkdnVeAYMzw2m+7q3d9grcswcuBDjycbYesYGjtzI3R
LB9pI21cb/Oug/POfB1CVYsxAv6U8zYETgo5B/O9i+Cg+v57D0PGZ6p449Kh8doEON1uoOdiYUnA
wgsAup+tG2yBCIGNXfyJ/x3JP690t/uHetdciYXJTvd3+9jlt8MfXO5s1qqmLcl4Kiz/klYZeGvV
M6xmfhDQPighNZcyP8JdsxZFU/wQ+H4LFvP4BjhACf1+IReWwZCOGv47uBJGGsCc3h+YM3o+o9a8
EaabkeEBNEEpTSDdeWJVR1a+AcoVwDv5F82vH1Od3V6Ti6HtaMkdSvP+5d6nbdd57zkP0Dr/PGeI
4XU96mf+gWGsrM62a/pqNqZL0n34RAjAVBk88Njclh7NM7chSAbxrsgydIhTjBHS8lDUi27h+Ky9
sdFs8EGgNh2TRznsuAN9YNZuu99v1FhN1lsdjcdHeOO8vBrhYJ8NTdJmxrTsNyqqsKmoJfwvZ9J2
IjoH6ezyANcduGa7KbNid7fb49XQWkLuhN1Z0DB0/E3WS/4gvnw1zIHZX5rYCd2UYVTt6r5vgQXL
29hXj8tCoQhzDnRT1A1YfX035tZp4f8QUYQaeNSYL0KJrLx2Ajpl1l46NuCWPIyIIARgpnQDB316
Y0/zk3LQRjZeH3+Lt9YDAGdA3xntZ55zsB7BuB123sRL6ESSuRWfiu6m46O8kVsAwa0olxYTNBMP
HIxuoLuRa3KPdDXlJDp6OIs6awLNw21wfDDbfGsbUzACfozYEpizg+FQVGucvCn2m84xPvidJ4h0
tgsRTPEud273Q3BFFoXoClTob8KR/XaA0cx+SuktO/H8GQgahkMVf/XA5wbtjsbWu7Sr/E4BE59Y
9JDycG8XII6W9sNA0xn1iG36KRi9e5beLcZWrUEDBVGXbo4CMT+YbEivYCfLTk3i9pmZU9zjcUR/
M9D92EC2WCLWeoKpV7km/+rmiLmrAXZI7+cRjsetUZ+MKBKo855PotUfZeiVLJomHfkeQnWrwdI3
LBVlRwtOPnBj3XANbP1cndJq4s0r62aIPhQFyM7S23gjLc98nNq++DK4+8/LCJtq7t0vrn+1j00F
7nycuIZ0FYjlQAdM+1WWSVSRW9NCi+tLkKHnVlb0roNTcW1ICdobd3DhtDJPW3q05mg8p+HnYckh
mYDwrUf0KbPoFUVnR/0fTTo/qV9oLe/SIy1miR7qfZGA5HN1lUNWHfT/9SpgR300oHaN9khk3XlZ
8yuKprWXyimpCphAHZ/5TTDuuVHf0rOvxrK4zm7UCBiA4gEGPjndxcBxq1LrxDSgtLGewFOsrCVo
60o2IyAzFMFlh7lamQ52j8/tIeK3g/Mq9YyvaurDZHIB3jrIn6kX0Zt3d2MaMOUdQg/Jj7qAX2dq
L7MZShZ4DrVlxNcBaYNnfKFL5QLakIxf2PZfewPe+e3PJp8foXu8og/8HPjy+R5KEFnlVeKB5rq5
Su/VdsfaiMCLii6+DuwBgzt6pxlwQVrgjx+vt86yoMrkwLHk5NZeewqT628jKyOLC/D3I4c4GtCy
o+uLaVUr3/HB7PWePrSyL4c7sLK56WY7t2G4CSogDq2qImvGgm6r2nxQT722jFFySujmzvpHj91K
9gdoAN2ky0SjHlpyJr8n4zPDSFPSI81K8cB7WlhRc735Td/ZzeRbtqAiu7/EVBb4o+DoThVc8K+K
Wvgyc/FGYfsXZ80qq592UX5HS1L0hTuXPvvO/hxu0XCe98HZkv8STZMopERK03Y+hG9V6Jyp5Is/
dzLVYM9tMF313VR2D86cEoD7IeqI4WcisCnpr2xSd6fbvvi+GNV3M72Ke/NhARLoswlWaiFrhsef
3gAdXaYG/gHclpQ3hfXvY9LCjxhC37FfIDIKzgUhaEMw2v5KSqhicGI/tstnF/Q3dTWxRBGK0FeH
ijOMbtbnsoQKD+U/kQ8rplEXzhY1bbUkGDFcJW1zKUYNkUTGqMYwD+pEha1wmr3zScgkmufJ79pw
SriwghCWP/taTD/87afit1HTDTtpJW/C9LRYZ+wubpDY7LDkcJ2JmOpB/GsmcQoZC/LgdKuvHpvK
Vrmbn7RtfqEFtdFqUmITNQMlNhN6dPUrK/8YTFvpJzGm0Oqrtv1BZCDF9kHpFdGANrvgFGfbOjUQ
zsC+u83+zuGinrNx41Y2Sp+8s1qGM7DD4gGSScKNwY+Ms+pBpFpqyC3wZ2VfLNBv+lihofameUNn
0RSN1/KiYy4TcYvUVQlJJP8QFOMXXogN9cvIQvhXIX4ukV8YsHkVQvAJDcLtLc1lP0Quj9US/GSy
RFLGVLLu8F5p6vgnFgHGl+cUqCyXGh+9HAAtNGBp/EleyvFjuvaLvTqlsPVTDfMdk/CXVq0Dbzvr
Y9pZ/b212e2M2yLuqWUDLDQnkbdxmDg23Jlpy9WKsyS0XzHKvdaJlGtEB4OMmi4rakKwt6D6cKrQ
o3PuxKskdok+gmGBu0d3oQiO1gHwuTihYTiIbhDrwBwwh1Tsib1zwQ1pjBRBUMq1GMLhDqm47qxh
213JAc0h79RqLhxRLYYahAjO1dbN/cs0quHNNgf284UoeDhk5Jan4IFn195SCztOEzEFs85GZ5F2
i41GLa1yLBCsdzyWALJ8KYrm66qERZCUoFXk+eeQhNlceRC2aXB+RyxRAXxdU57fqDe4aZbP+W7+
2O2gK0nC6R3n76BTiuCDZfPDEAZ2Wimolcg7fBGIT0vn9V6+w01gAuwmhvWNjtGl/2Cmz8wDa3GE
ogTrMz2m4Dh5SEkrcITGpfhsNe8kJA9Y8f98ooONVMTbJqqm0doMOSQuGOG2h4ysnnVN8xSwV6q5
P+UCVYg5eo9QoBzfy2uQc7iXgRpJaZCQ7A+giVs2CcwklbUxYOZJCx4DSxWFG90BMO6GEWGtd+GW
8fmU739CXa5rvA0fnp9QW6jBqxTpk/iKmKkg7bLTaVgi2GG4rapm3bvspeMPftDRqrkLcOBFHuGQ
k+TSfL2afmUEfTWF3UZu4qpKFyJjhU26rbzxKvMeaOBm+yIrtx6H6EE0WsiInohudqeDRylsSn0a
L6QjxhXC1aFWiOflT2b8Xaw0VB/MiAWmFOo7ajpGm9wZfn/O1hjgpMTsygw5Ix049FtFoMMIa9k+
+6q70uaezXfR6vI5Xi+Z3pw+UXgpHczzgZMweku3bae038BoeCMsNX5abTz9Drx4fGpdCjYG7iNR
vb0bcv6ZfFzn/t8nOIijdnEWNUHOEyiiUCs3zFzixtOUhviiopxg8sQNJToqF7aW46t/gNh/Xn1i
LNK3NJaQlj6YAxsATpLEeb9RnwTeg+JM9RHI8or50YU9rICtcrlRNCCjJCa+ov25NsNCbLukn7Bs
7zyVzuvhyrx8qoN5mbcIpCQe8+JTvGDaVToTKVR+Lb+EIyXYgThpscJq7bcJhf0iueea5ofHH+ZP
uCOLBFl75NpIfjp/1KL6dBg9N0m6zUIThrjD1uuBjBS0CCLVOPfQiBbXa+48ikRigShaFDCJIy6y
KoV3CgR9+VNb6f0V1FQcTtXLpzvIBNVtsUPoO+023Ds4PZdmjT8P5siDjxzlgwAC9OPz8YaxfT0f
BwYDAeC2t8asAx72DBsPZm8j4CcnZrIglnSeRPGBpRI3iLrRAzhajj/EHwlorQlar/TFAqbx/QOD
PzTbBplh1iSEmFZOHWOrTZhWHQkPDMHD+0moN1/cD0hzwumLDAlisq/uvZ52Uadp2k4VcTdQcBZc
jTCmQa0kpsgpgO8TRRBCQXnMJPF1XI6/t67Ww9WG3wqUrxl6yoy8fgRrrCvDt8ZuU0OC9tusWsg+
Hh/lreMXWFxkJBiDAI2716Nkae1Pht90my1OEK2wZfExcwkk3ysjrJ7C4eu8HOggD943vVPVaddt
Btw0xeoSncD+cv0tRChkxuXd854xiY4phW7xl6bWg33l+Bs777zyYfLHrvp83hk1tyCGLw/TH2wo
SDCufRilKTxct6YtOph5S7coJFbQw3Mpi9Av2nXJ6Yw4AM48KsVy1uXjaW240zvyC+Kv9ffVqbeQ
rEEjG8aU1ovPouJr5Wc/FefJb+XDKx+6OKhcytMIar7L428oQ35kqg+LjxXxiLOLWFM83xomviyy
1pOKPVUDzfHBtA2PDXZolJowK9qJdS2M4GqA47iCrfj4EG/ZvRdb5zChUHdtMiY97wO7ILSOxO5J
RfQ3iGjtziLMPz7cn3AYLM6L8Q5FhEvEFkff4pW4EpeEDMzw2YESUdtgTuBdTD8qHGPZxdl3fOy3
9yb1FTcISLYeNn22UZQETddjcKEehc8bEh2Qhmcx4eLxgey3zIswT54foGhFG9Prg1/HzT7eOoyk
LCanTxQDYnFmc4rIS8EPbyjvRAENfhqRE3ae4yo4PzlplRuVNhAJLLGQgViEvbe10UQVc/xp314S
aqceWWIL8beDp206u12Kaeg2ZdVdhvhHeE9ySGGflBBNQhME5kTsUKJLfGfwN6fqxeAHNrLfm8G+
67DEnPuyYuB+peMSqaqQdpIf26Xw+Ln1eYlrySzJvyOPQRbl+KO8dReG4Am4ESHQAM/wetH6po7H
HPVnTvZdmPcQXzWXKgU0rXVDMzcBJsWAT8fHPKCCWf1GaSjSsefbgjofDDpFc2lk26ndjHjtyjqF
kI6STZPjTjqohiFMMY2cRaVhxKlQIZQiSlCxco5oXUIhCCwBf20xf4yd/d4C/WmDqOFZVIoB3cJD
Exyk84vInBx6iaYNTj7snu6N434P9pJOnqsH8WQv5V9++EP5HJZERpoN/U6oDGDpD0tIEwqkmjQ1
WnAzHt4reTZEnW2541ohzar8r1DyBCAk5dnuespyDMocICgjXbyQ5KzdzOr9Jw9ibs8shCpPev9e
+Q4Mm5h+Mge9EBzfPXnw57KA1OCZSg4c1B7kcHTzyCWOlu4Da7P00CbCdPZM6yLYJA5MxY1qtN9t
1i1BzWyhXLk8qkWRCwxCI7GE1/v4m06QDwNkzrou426l3xMxDt5mZlQQ8FIrI573SaaGE0Kn5E+j
eNW6F6+XCPmI+lDFxovAex+aRcoTE7QJOBNhFYpFVS59OQ1XNRQQ+hzFkDI4eFbyqkXtK/zl2ODY
zj+lYG4X43/Eau8a7mfJlJi8oHguQtocXd4kpNucC6f3uw9EmiR1xuFxyqKNsEqmkd+4IwTroBbo
zNJZVWSjYjMJmZ3xEGfGD3rYlQ0bfsKjdFY1uJfpJ9GoG+azegavUnbW2a6ZPoZhPpzRlFPCUf+f
0Ke9lkwc6U/KRDYJLa8vbkfjk8xj7FifWWktHV+UD2FtMAjENylSIsNoEkvPwbnTQicJuXrJeSFN
hOWAZyqmtWvArVdeVFuBVBY8YUvNIvZ3+8Y684c1gJ6cBwjDMdIktJTl1kGksVJyEXACbKu7gn2h
yiHLgrNMAkoRDK7V3iEZj5JE/gH8k0JwVowNp0JokxTZinIVc5kiLyWkrMC9nxLvXqaV1eIpsnkT
TKfZ/G2AEsA0sotkypNLh6iHik0D96ltnWh9J+ifGij1/Lj8YJV0MSLEQXqcCROUlHyAyOwnyP4b
Mwb3ZyINkIHHQBLsU9vd9GQl1TvbNs33iD0gNYa5hC0DpA6wfX272mDAVfCw2JIoCUb/xDWAsIJn
e9q6xIg4dkwrgiCoKdBzPTyEw/Yb/5IaiG5P5W1Urr/Qm3X8zqVFLflPi0BlyYyIH0g7kP18ba4j
r6v3Pvc5zjW80DaaKWwAm3w+69kU8alarqpo/m+Xl3+xQSTQ5hW8mNt8Q8My2QX39na6Fom94+y+
LIMPVWb80AA49gL7ct/mn3+jdWlF+MKKdiSt0zKYT2DdTM4aqz0r02tWX+xKKlLQVPrJQiZSZodb
PcHh7mC3pQqilmBd+SKSd9Lsk75f6varpJLF5S+Oc/k/EmKR0MBarsY91/ctGjDyE3xxopKSHSBq
JMkMHTKC1UpxqEeRtYZNHw4q53EHcISHrdNrkZ3jUHilXZ3LvOgJphJwKwJhSZJBWTmc9el3J2lO
6rTZDLtRfC5Owr4QF6gJjQ1a6vAhm/3XZbKji3G3OzNQ2sEOaMCZMlc3KzkpBkhanCQuJs8KYn3R
a+pCc4bsR5N037A3iqU7s/qewn2sAqZeXkxvNh3EVCGB3BpmfoLcR3dexe7JLopWZtKWc6fUVpIh
vdhw+8Wwb2+rVY1MwlW7opfSNb+yKyBSnwCckeQg376yd5ItCCvYJWl8oQBzpROvYpkkh8W1CZkv
mhXQ+e9GyMb3GYYthXSMnvc2QradPHhy37AANczHJmL1eVP91bJYftldkXa8tZL8p5fYaA257lUa
jB+wKr+JI6WgI8S6EVMabKBZTU0oA0xYXc0Wm7OFRYhk/r1EP7sy8KXfIbZOZxd+2pXODT7KZVTw
Z0ndirL6bzGpo9f0bair+Uyxm3pA4TucmuBcl5lZh815buE2iiLU6hoLnRyogKA/L80CblCaKpN2
qU/m3QAHwnNenJ/GhpGdWWNzwU5WekyJ0z2hGzuHlnp9J+IifqgYXLaBY8Rfi69tbuwN1nHxkpWV
aC4fpyL77mTbv9kT6orH9LdhdlOhxC77aLeXTgqdE9WYaLI3SjO0RX8FVcGFxJ8xG5rbtFtVtnNK
qWdZja7ZcYcLz+pPu0Eo7oTkaiOXDi77td3AWW/CyYuazVg1FGrAw46fVsslVoiGW3Ew/XUVQ0l3
oKImckxcMakq8Oay22uW2X9styjxsK01NaSfJebMNclbqzivMiHTxvXoQy0vv035LH6YV+HVLko3
Gcst/IEEUeHvVRlJQ3hU3IlNJMEpnEa2PSsqrmBIvCjjNJBjOtNVF38xd1uo97gSwuE8rnKx68ls
tLmHXBlUmhP5egjneTqSsTwcf82/ibcAJy3o2wcxKcx9cJHuihvdLRYZYxVnRAfMYRbPrmxT1UET
GUGC2gKti4IEnW4UqpzBPl1y/6aAbDEZs5NdeYMBg607PR9KZ6ObSeKTuIPE66ODzl/ylVdQ76gU
hgRaaBFJkTrsYvbXNBkjXmKc6GKW2cAB52Gl1scfRa6iJI80AJWHbXtL2puICn1xskv6zTjH0O6e
8IbPuWpT6wFA7dexnq4l3UPtVNVAr0RVD3eIA8MlIT/M3HJSEFZCyVCMspJFoDfnHDokuQxuDkuq
V15Zw+nOG8/cbfmxoORKOfjUbJ6dnd7ov5Y7ACfUNiNkAO7KbQRQGOpQPER7b5xBCLcqviz5x8B/
LJOvFtxoApooxxXFncpVUnp1cmPScbPoqKc220c/xInID3+fuBVzNj2o+L5i5SRnlqJqs++mL/yy
bFpuw2Y7J8mCtAuEw6Zdfhun7XqeodTfyLC0Q/tVtkI1kI6ijtwNIIIqy/Yg3/aPLdcXWBXWTLFG
lflXcWWdTZ4UpVbZXxWnKpwx5mHApYSbkucRlTDEvKrQ5wl55JmmhrSlCLm9UOmTSOA8GbsrxfKC
TQ5T9Wt03XtOWlVceyQacsOGLflBWAtOU9IldA+g3AKfHOL1MmzNNr6wzQJWl/ZTNxSXO34kjv+i
rVuqu99D2xVkmj9aS4kQ+D+njfCncdClQ1GFFnAZOP6gEWcrBmmG/gh2DdFQdKvYmauSSt1x/u0T
5M1V9yKMGCYWW+ez9y90ybIiI2w85Rp8gj8Qqljs0HK21kuBaYN+WdXxPXdzvvfu3QlVLeqSxNJW
uDLHLo/kWOQyYROYaqpZyumquIpvjxST1DpUvzxu9N6oj+DGv7B58qVeVBpLq/XNygrgZER7RIXo
tSA8+hd4J3oUxDnWgioPxiFgLo+P/2czGAWRl+Mf+GqYfDvZ14xPnFVgJplLgPXauhl0iVg+rkoF
kC7utTgPmCFZYnWELSi2MlM2NWBm9x/XnZU6/ohvJKVfPeIhr13llvvR2nMtuEP5nRlQZMDthkn5
nYZUa+bcOBdQQanGJamP449g/1lHe/0IisRfrBJseCm0y7qZBI+l/EkQoWJnDueq7a7XiQRTMI3a
6pRtQK6o2Mlsiq6KujubreqdC13Z2EiOhWzk8adcU+Ovc5I8JQ4NVQMHlOoaqb94SqvZ7cJBewms
HYMIGssDaJK0chn2MGyzy6WhxY16/H46r+3gqnHfo/d7Tkv98SDodgMvdiOu84PUiRsFXVL1cbOJ
Z+DOxhNFJ5kBDjTmxYgJY9k+TBbTwHOq9BVXu4+COEgRJsap7P4ioYZhpWp7heLDJX8aRY1gdntS
L3BFyW9ummufJnc537r3VYBVFMgHK1HJ3gX8kSzba8GJBL6Rny3dEB2xAUYWPl97pfGuAPlBeH4l
3wlDTyFYLgBBpcJB3fV5Dy6wwzPauwJzk0AYk2uMLJ+gD1qC5kNU9adCxPFOY/VxcZIzMoeQ+qnm
68/l13UfDI8ynLwFs8EWdgb3Ygddg7IZUmHjoy1uP9+p9b+CjHew1vO//LqARkNyLdW0GdkbF4p+
sRUhnXCVMQEFAXT2U+KFshoysATW2owgMoZoAVbXnBtIhTZyqokgZSOPb78DWRIlzNh+IR2FAKQp
WIUHzT9eXFe23Rpsv1Baq8G5UVpfSCtkUO7jXTGxHALctTWfZj2pIVFvw4QJgYihI1pn7YCE6hwh
7ccMaeL1FmxYfm9ASbOzhnM5HGb/Mw/ye/kO/ESZR8OgUJkvNwJdTmn4Tj5wFZp4vakhPfDIcYn1
ALYN2YgXpyvrIZUsnKXemLvH3Lqc43oVVFHUhK3mAbEJqqXM+/RGYlkhgfbzm4cNzj9e2ImRAyyL
d/4XaZI51nXamidu/fdCbLTnely65isOYU5mup1hZ15VZOydJzldIqlnDBptBZfMowCWdbT/DEII
DwXHKqN4766s+aqjb+39TZgApSOgtozYuWWOxKcdOVVzorwTAP44v5rw8N/ZBX9aIbhboWoOCP/R
DgkP+UjywG9r+hrrjQ4r4GHVlPFs9QDYReVWmvHcCDmn9M+k6e4sB8WKo8ZZ2qHVpauH93OLVtuF
P4QvkNj7TvpLiIAGyLVRd9wiL6rPUkeGFIf6EY8ImDC3mLS92hJMMaky5b4cEiRyDclinoAfDYcH
RX/2HVeXyqoKCgD3pUQ56zbNYI6fklg7Nvfmz/I1fPuK78KgvpVF4mepjdwsO9uQdi3uvSSmOWd7
Gz+s9fSnPLBAJGtOk+tKB1zWR74deAQZQ3PsTodgPAVWZeAHB3NzBWXzqWcZireWgQ1mEWQiKs80
GNu9smROK+5de2VB4lvho9v9z9JIfjiiY5LMAMga5mxCmnVCfGRV2XWd/c1ac4vd6INXKSCxW0QG
iui2BGAYpx/JGO9rHpGR7KCBkm+5EZfaYuef2iTFY1Vr1gqlbFrvaqeAF5h26aX3rQ8f0zMOVB1F
5MgkQCrpD2F5hReTF9crF8E7U1jinGgiBBCTSo/Jttf3nHh+hR9KbUAQX9w8PHZcL8y4khFsfiZf
B2qiUW7lSMagsGz6S44WEMjLrRnfsLARqQJUQD6pTtngT3PXSGRT+ot5wS7EkUOApLebb7i3wg6K
2pqn28dkEMEyAR/kB+zXyHLuF3x/6DN+CnjJP410wSuZGiHrMOCyPttmAOnk7hDJ8uU/h2NAAgM0
U5z/AJHt8peh96BLR8IbsuOesz9TP/1vcG6dWTep7d6DcrteYJWfETKX2jVtx7oTtf6rGh9ToRUa
82+Vm/3NLosQ/1ijwsJGWh6sBnOoD8ic+FueN1LTwvUYUDxw2AM8nvgpf6SdMYDq6BVMPtuYpV7O
JEsvAdbFSm6iyTv3J/NG3ooMG9hqstgN6Cf2dbOlFkgRkOureGrgC9jvusdt22XnuuKsOPu7ijrr
3A/BN5FQMJrWvvDb6r8mFAFj+3PMn/XuF//WaAe5/qVBoCeAFaDP9pF7nzf77Wryxr2os6v2ZOvv
yVE/7xxSysMWwxZ9tfbVVw6yC0KY3D+rd9yaUXvEqr+y+rJmdIHQCUzPKTwEr63+zCLP/sClhgjZ
aROkd5AEmEVH1rD9Ju4vxR8OwUSze6i93Wk1TGeTb99OGO06WqGaXvOs1uvHqG4bj830FA1fYxww
A8gZAHjZCN5Y9HDa/CINx7HJyXVh2GVK1m4sDgOLm2HD1k001T66OzJqdNgGik6zbryew/2N/AkW
S9uNxappz6BjywsIY2rhMc2KxLhE1Z9nUoxmTDI7jQGYSE4Tt65foE2Xfurd9N5Lvcu2++o5yw3j
jzsihFSUxTyVxpffpUBbidPnwyoBST5IMM5OwG7+X66xiNgLuNYJLiUcKk+L3+cJIRjXxcTdH8wP
jTJR4JoFGRAzuwqwGDGFxlM6/JcDqDYMIkEdRxI4UOhsnBg5vZGCOCbWq34MWfGdLE1Gx0Vqfpfv
IOP7u7taBBZZMT3O2+bU44T6g/9hiT8AAaSqoMYj3b0pRQXMiBw3PHml3gS4UcqeyzSHN0M1G/at
8onavujPWKQfstR9B6TyR2UNwi02nkcrdWj5kXngRuMsWPEudctNUZMLrxbvS5Gkdy4VDq+BwXr+
NTX+O4X4P+NBxvSRveLehrweEvvX+30P+8hYciFt2sj+Mkd72Ffnu21/FXgEhinUj3/vhm8Ors8W
JEfrouBCfjCxz3dJebYXYW9oXuyt+zg0LoL8yZMM7DD8fOdU/pEoZEKoeELiHcHEG5iHQbNbtvvK
t4sNLM7na1mMGyIvsEDOk4oLXH/sLOnYHB/4jQV5Ne5BsFzMdrCPEquAz41KGTuRaqiqfcjCnSIk
dL/P3hnwz/TA+qZAkE32QYRow+vl6HdusNQNb7pHEdgE1W0GKh8+1rV6r0AvPNhGd8WNj4LyHVwu
79Ry9PEH1o8X/nf4gx1YBkGcmFuz2MS4m2qB1hnhUKRh8s5ep9nt+FirJX7hXwfEDnWaLMXG2j8o
5UihV9qAWEDKRg5dEk6D6qDasO3hHBwEL412aCf7sOoPkefiLh/DmlYn/BUn3XAd+GO/3u2qRfOt
09LuGNX2L/5fKq8Y810/PAjVrZ9iEVS8hrEoOOUir5EH2RXAk/WBfD8Z6oh5UNjBdx7+BH+0uH1D
ueQBIK7KOzgp/ApVilMzyCxSpKF7ls/tadSjJGVT6/1ddMXwwbrDH5gLwn/P7TN8aOEGxYnRJPfx
jOanTz4uelI9R7fwuOpu8wFBO315RqjMpz1pCKQFUtRXwB3spy9qrOR3onbWPbqGHvhSReYhBoEZ
XYs7fKWVS7+FCWP/7or6tkJUU+6VwhcfXTRVkPgl7jUB/DWcyrB07hNp2ZwsM6kfPDxvXljS5QUS
7yoYV1atloM2xhxETyQP1WZStT+tODwlY/PsLykI3jnZqbn1qNk9ElVe2jsFMNvLdEwQijXu9kTk
Ud2eNfzd3DRPgbt894MeQdsHpvM2MtJTf8yuunw6JT172QHqtVEzGPNCnRTPNxlSnXJJ+oYgZE9T
HYJbQ7imSHPaj7AQCpybXf5tdULiDGmIT16xdjMojwnEUpCekqyYyk052dguUmwNjUb+swtdDGA5
aZep0q1MAvoa5xnvy0yRweW1Pllu8aFBfln9F1wkVjt+IZJb3JqUwu5+oM5B2PxVyXB1OqTb9Iea
I4btDtO5eyoGp5OLyYnTTcgmUFuN9kKZf+KL2nf4Io+WOXeMPD/pqQfeZlm4PaumkmI6UInZaU/B
NkkJVbmBMQouVT1a0JITYE/NafJBdsETVDfYFrkaMGLzwUK2E3tiaERZqxjJuOrTn+TZ+pnSCGrL
BOuEe6fyNlzDuLVobEnI89d3LtlK8sThEJ5KaHD1eAkjVH+RUu9MDLGraiVTbCAX03RauWwQT6q9
oBFuJ+qoXPNt9rhlBcFxncvrfnaCaiO+VilQDQ9qOkx34Lbc6hLvgOi5ZoYG89GY8TmkDr+Wbpgd
Wa6s7E+W4qM9RmedZMAQzq0C1A/B6oP5okFldii1MNP5NvthOvWHIFnlkVVuwdmVR9BP7oU5G2pK
kaanAjotULliIFEHtHcgEpwnMk/u1jqT2zFUwxetXpx2V930OYCE//it9CfPxutLwju4s4N9E4Wl
4RQbqUnr/iOBhZoZkxdYD5gmBViyPXaMRA4uVHq93/1YS1iV4O/Kv8k00ImqUpYqU6tcaVfd7sDO
bOdIjZ8cKZ2C44++5m5fXzAWSDwR7XoQkoUrfPaF0c9LaBAoom43qq6HdLXx6BwoBfsc2Zy24Cld
nrgAOqP4azvlvxpv35zrdK5Ff3f7S6KavMQawvSrX6YkTEFTuKxa4FJTl/FqEJLn5LHOqHGkqykU
goy189xV/Eg6ejKYJP25O34RYpDAwa8e6iE+6z5SWEZyxmN1sZdSil4qTbBKSitYgESg4Sh1vrWq
5BQ7KXXOtWpoTtfV/ocIU0uYbJc5uEfqlnCfGIc+rM51T3djeoO96Pvpi3Z5iOvNc/Ul1Qb2dDP2
j2Y8PqYhF1HbP3S1nmSuxtOA5jLdWyo6q44jR3fftA/BBCaJE27T8MfpvDS86h2orfMHxIOlQkmK
LHOIqlWwbskX67ZdvHabpnMh67dGthgB5R52gFrUYCHOY46/mudpTTl1gx8qmza435Hb3rJDrnWu
ZWIIInT4zPKHzrJrra2LTrN80Yx4z9Bde28pnculr1iWsGiFxVC9Or4bPWUoD3ajb6FIYyPKAizl
8CDFoNhqL0uLDV7EoxvskPftflXQZrEx6sxBQyj9j4H8rWUMD+68fQDUdCV7g2R1E1dnKlnXUBw0
dXSb0pSmiShcioBEaEprBV5NsEtEQ4GVg7aQ+5DeFm/GVhNGQ3Xqmh86lGhNy7hm2Mrl4Jp7szw1
suIh96bPkFN9EJpKWZrS2f4StLreftx621WgU7hDwaKOT80fCEwCEHGG2KYHMBY05Gs/lDQ8rXZu
WWyk2+p3P5dw+1CHodIyxIu9TU3XNt7rkXnDJbTIJcOO5hKA44UeZJRRYiuz7ZIUm5naKYkyj8yu
EtfUj/v5h2ri4MbU97gtcQkpG5AQ30JJEqgIC2quoJ09dchjGCBnPU9eW1Y2v9iz6ofC+eutTkmD
ngIoX7zcFsFTR2KaL6G3+neShOY7RYs4dr//UZcJKPMIAS7+zraK76MxjjftPlx1OMnLXM49wp+/
EcUeaJbfBX+SHZVJlgUvapWo+KkkXho/llihAqd+cqezetmTsQKyMN45yFTniOeS+ZRYnThhiJTJ
leNiCIyKJPpVGyd67J1PAgfBMHc9V/I2zAakywoNZG5UjSBQJ2LAYz3fzvHtPohwd5sL0qGKsavs
L8vsr+K8vXWz+rtVtN/4ODkcXOd+sRWRjaribT3hoiYXc4owJJ8K6dc5DooSZfyrsmeytdStlRtQ
6u53gyipBcRqf6k52Cubr9lU0evNYYBRYlt8Ejftyt8Jlll3KCHc8R38lsnycdR1upHAC7yDUGou
dlU72V614UZkVnhW3Qv0gCotmTMPY2fpoLOlOwct9yG5AcOgPLtAEzULYdvk8RsjBVHbXKC6DZ4z
+JQb5hmV45hkZlBVZ7iQ4xblcUUPzYdsX14iDO6eqslD0UxQkso6/mKW/2eURr+ORziMHfYovBx0
uGGZHDhr3Rr+RU8EG7hsWnalJ0kGCtrhQxqxpjWiJyb3XFkOfC0lF0nlbNP6Igft5JCxs5G7XNgX
uYGDpiQRKuCFIk2JWvMnhlV9Z+aEnlyXlysSOIq8h+dvWTjrUf6G0pLrPyfzR6zbb63q1ugpuBOO
4CwLambjeyqAYOKE5QmL4cs/Qco/NzgPqAtdX3DN//2OXNwn/lThjjbZ+om6PLm/eXkNv+aVxwmE
ICc4etKfxniJVSj9Ug+uA77oz40lP8nrLj2TkrbKcAlcCG27oCyV8LRjeIuxBr3hkPXeCYUpjiG+
KIcVIQyesk2kLzgv7eo0N/0X9rq65NXentXEhSWhHvcX7gUtj2oXZom2KDQLqtuG0KEYIeBD8vJj
i7B8c+YFP7RkMP/7p5bT4Av7nh63ichnCUIZFNk314pBl87hiRt9kmY18UoQ++ByKZ2JzACI3dRU
Z+DUYBXZDl/kU+BiyE3+f6Sd53LcWrKlX6Xj/EdfeDNxuyOGVUVXdCqJMvyDoAzhvcfTz5cQu1sE
GayZudHRhxJFFoCNbTJXrrWS8eZhVSIu59wd2DcyqMZWbNPheLzl4NWHXtsB1dGgWLbJnLMbu+qN
N2Be4oVCKKYduMB5iFTufBhz70/p1yZVRG2GYS3d/1DsmquIFqg+D7Lcyw9TSRnCepS3K43fs/E+
dh3CcxTPxT2vhcms2XQFSz8Ln0ny11AiEXIoKYADpwaUB6iwkAb01S+e+Ujs/UYc5KItddhVpNvj
Kwp+r+hmG/g5jm3lA+hT5lfXog5+fzy017IVGRCgaM5BnT1s3Q6x7zPqBi5NUN04vQHI38cZcf4U
+cv5k1SPKDQ/pJiV9uHnbHoQnFPMDeaUHgqisiW3kT7shGS8/hzqnMTbLFU6LJ6Vg7svmT+h9jXT
n6phvuWQkrXPHJdqDlXfZV8oKXGEpSvHvzDjmI4Mq5BpOQKZu0LZ5FQauSc5e5NSbHk4OJZFy4WF
4UbELFV66cRKGB3Y0sF92uufoMt7dgHJtHmgzeeJ7FFZ2P7w51T6Jow/xWPsuS5TwLhWPkfWvUO5
b+6xSvtsjLuEMY/YppX6xkpsKDvGmaT+iGQsjRuItUtmfxumdxSIt5mOh1kCZRaY2BNIQg4sjzDC
c7xHxkeSddiTFEVCk+y3Tc4Vn05LfcFaQuI/AL2xhG0SfUn/KLtCSqive/fM6KVWIU4Bw60W2OdL
ZAxGog14spBs4jd8NRcL8fr9CfJGmYL5AUIs7QwAjZfD74943KyscUqMniOArV2zi3N6A+uDcz74
xtUAvbygY1/J4RVJAY6XVU7tkhbx6miHS5fRC3ZIYd8N0PN1yj6tRSFdT/AX6LSP8hwF+Xnc46Lj
1ta5lvuwtIpzKTZo2qephNiP3fBWZo1AhQJqEYTuGEnhbKIQuYiZRbBTToDgootIjpfarFNJX1yi
JZRtHypOXfRhQvcbPxvucGQRrTcVWs6xRKHu0hkTOZW3QN9/jJHVDrNd6sUgG23idLtwRpVvN7q9
9K6aY+2q1lvgwT6J6Z4efB/b+BvE8IfRMT6qBU8eh8kHcd3oRsQoSftL2oVL+IfWQAhzouDEW/GI
wGalauSu2WAMOD3Ici3qACsIVonquVXsvj5IcegZzpBYss11oqvy9P2JtCZbPV/OgbUj6DrH/ctA
31PYl4dmRnbssVYe63zx8pJ8HGyFpaJDRyD8FIBAQBWAkfdvYLWhvrr+6nGzYZwTCkqIvUF6Od8F
3AFvev8ia1fk9VXWvgi2p2RW4o4I3ol1xPSE5AKTs6VGL1l6K7kUVSkB9N6/9Nuv89/j++p1xuXs
egHPl1A4BBBlmIPsQqIOARHfv9ZCtfgjn331mOusbWip4GYaClJhbeanItMjOBLKUhLZp2G55HId
D2vQFnVQghvB3SgRt3QdlpBYihoAP+wZlwnmaQbthSWxABYheYFJQQmvsH7n9CIzYZeXoOvZgE0C
fpKxthx/wgGb9bsB1oRDBTOYQzgozkYUSUKl1fTiVJ/88yi2d2TetH9+bBuMjZhjYkAD2x3hgsi0
pJrHghMsWWDW90frzTdjorLEJkJ3UBq+nPluS5RWabwZSQvIpyYlvMkNiuEtkMaxRlrrbOT3q0Ef
A4eAbmrYA728GuZalZ2mVn2I/RbrusUgypsXoZGE5fKkz5F0Sm5b+MDaPqc7uS9Mlwgagxzn/mAu
vZwzGIlyzpk+qKdvP0iOBSUz9tQzh2q9hPvAVcKTcSnFWnouDCIROHTBsV1WW2Eovx/MsqiWG2BD
KHBePlg8K4E5+zYPNkJYAbzIrfwafsJWAMdhjr+ICLDsulsmv8Ci77/Et/cvae7rGSpvUltleVpp
eoyKz5QfUSCia+MIWqBO4x6fP0lxpIEDKcjSGVwr7wSdPnIPMlNeLbs/7mG1h+aGPbpJpzAE4JcO
xZGI2CKg3SlzV2AwMbMDF7dzLEYexQ8vb5V9Fx7bapY+yuv7AKyhaojfowpp7eWrGIpMSw21aQ5y
TLOGl6pafZWNzX4kF2UnkIyH05AAlmqKmDos7EmZfEqxOJQJVcx2k2/vj9Dia/nOna01o4HnF31e
V7jCwFA3Qlo2Kg9s9qKaoin7mRC7dZ8glToKyRupEy9MolEIpGTnBJ6IMCXre14ismL4dcnRCd8y
SJtl+0FKhhKyZgm6GTpi8yF99sDWtXAf4KFa8DPU4WLhncAXDYtLP9zHeX8hfnGo+7d9nN/N7Qdz
2+aXYLJjc+mhehHquBRG2E8D4P2K2LHJ2nMZNPY/qe7AI+dY8SIYQBR1uqYgyr2TeRDO9g1kMwFH
5XaabveMFYTIppSZQ0CUrz0nu0SR74/5GmpfFibS+gWutfEclaL6H+GPYeSwGkOjOdQOaT3qeocM
E6eThVzPsPkA1hNCBQv+BYA7LnNCKJM0XLPSLUe/yFMF+RbkXYj5vAcjru5FBcsf8wK3B/OqtaAf
tflnndQZLsFHPpigf9LD3bKtUXcLKn/Hu/RT6GLSrarxzlgXy1KFH0g+wopdtr/8ztHPoV4hL+jM
aOdOOtIWAA1BjvlMyQd4B1yAXxeRW9jdAk9c60wiyIlnwvfS7DugKZLtEidJ84y/9hmSDpId2eQF
Z/r966BVPHLuNk8cDGdCzRa7InDQLdnYpanmJ9hpLdEPiAmqwibN7jiWCvNY/IUb1XrzIM+zDQn2
bE86Ka0wT7Wkg3no2t2BGo1W9idaRVuyyfwoaLFuJ19EJ8ADz1X9TSJ3+F2yvQ9J9slQdeHygA/K
OcErqRJvgyTQhTKpOJ8c5Sai5CerzaVAQP4M6ycUWQdvY2oVHBG9JxKB2XxYTsDsSqXBIgArnxQ3
T4lRX0fzoriN2lPshbEjGjE5bT7z62Cwu2CejZ0TwgFp7PYXK7OyQW2neqRskcK/46aF+ctPx3a5
gyDFN2QNYknyjT+2mWNs3CaLd5JMQRXNEdILDUwOvHmiqGeJjnm48Di3hHPPB4nSskOAxB0yadjI
bFO5gJZ+IEJFETK0V7x92fUYFiMM8UpDxTR7O6FRGRAdZdrisyM7IT/I71ueIR+WQ+nRm8mBqDc+
Mcc/z1h0Cd+TCvjY3A8zOCBZsGBN1KtEACphzyDWEGxDBAx7Em8Ut7CuFfkievHRqr4MwyeR8PAx
fFN+Wx2HrTNA98w/IHei7C6OVI1xo6bUmNjiYHyxEUiuLkpUeS08dUPDCABbCbgYN14iXm0L984t
4y/izVMFuFyp1acya39x0KulcQDTkWRBN7VTK6qXenYYR9+URllyWOFIiilqDvks08qfZpGnbK71
teBIUq6Q4CPNfxD1yVsLEbspPHT7GEJFzyihiipJShssNVEIRXXLZoK/jeCJQLki+pRH9u5CrTxn
ITmtsxe+bjRqNAKXIVGwjMRInEUbRBdcTiz/0KovNS0RbhN+YkKw4VsMAZtTWoG0kJeqMb60AHIJ
B4VZGgKB16JKKjJYFx02SifS3LdL3YPT+tom7MrxROsHOpMESI2wofnOEkfcaN1J7Y28+BcXd+oC
ioGzLXhoDHwXZkeVpwWap/AmYgOQUQA9oAqtdn68kVnPt+RfxAQ0s82Nr9dyL/jlFnomlUXWED2q
Fsk2g2JoKEcAVwjT+CkxjeiU5hNjJGAnIbcYHjBORVGcu8Z9j5JVoaInaDRWW2F9L3vzXPs74V2o
SbM4D0s4KKgHs13AXpYgn8DCEAYDF+FT+RdprsC2OWfOtvLAk4zmHO0dIYkIIfl3ig5SpH+egeIs
IWeFFD0hnZvhbvSe5L4E2UyF0S3YgKA71EeiqNoIlJJgPZwUJ7Z2R83irJOijDbelB6rhaMA8jUs
AS0hAoTE5yTeOWMg6xRaAPkEn8XFbDwph2o+1Vt/zzSzCufULXZS8eDiUv5lXgtjoNeEyHfVAuNA
Cj9G/8S499VujPmKJ7EcsDtUs9Vu7BtelhUmvTOEsD44zD+PGnX3qJOC5MQZfk3ly5ZFIVsUg8wb
lHm81Kb4FVFdC1lsDpFKznd1Cf+VNJPjTNXzC6Uuz8K+hb0Q7Xhbsr6r4HrZfYf7KpBClnvmp/Gl
zDXvSkxzh9jmV+7NroPbT8Ag/HQ3Li71unpQQ2djB3hre3dMO8nCnsuwoB5b4S8u/nvoVe0H5ng9
yokmpCrZlomLpJMawDN/EhMIpoIy1h+aFoYIaI9A2fKqJaoCHvydFDb++EmqO1XB3YgiXUIr7s6q
bjGMo/ot/lbSjzTvkp1v/URAssnzdCs1rxQGNTJ9foAhY/yWp57uZP+SyoBs643d/AwB8Fk8fChv
lwvjW8EoA8+hoT5n89XU+IY9V6fIbOFIJ04bMrtl3vMhrGiR9udl9sXG8hck/KTvKllxfKbcuYQ3
gvqNbnSDNOZGB8iSOOcZ3+As5dMof/y+5u8aXnzpkbhy13zTrp0PwmXBp+dE3C0iwp5h/iplcFg/
A+QzDXRoySah4LojeGU630p1okA+L0MmX3n3fByHFtx2/sz8R+8JV7gevH3FGCeiIvUNVJVagMEm
g82lgwg/GtzLSvwJQ5zpS5Qwstv7+pl8pjx/U4qPsZzosg2Zd0XWXYj8qq85pLFtZlRl8HFKAIzg
I6XfJUuUaEjYZHL8U0OQYELyJn5/bIlQwdjLDsTLPJN5I4I7Qfu03rrBRJbRknnLZ4kEiw9HXYmY
a2aL70USAZpPLRXlHskgJtoIpE9Tq5JZIHjIIkyiKQA6ZsFnubHAMk+lUQyH+hm/yT1YeHpzNIbp
sBuK/AcXFG2zVFqZBlxX0gK+cKTLASugmQQRsh6xMNm747XfN3BFb4VGjUM5P4o6Z+Ml2ldRdy5v
mKRBWtXHA1t0REseLlyb1bl4KGNzjIB+oIwKuMz65prcpaiiQW+gXUtXjw6aTdZh3XEvxkzUBusR
L2gaSdEJmBohUxCMdfDr73A7t7LddxRTsCRRS2oqbN0MjeyTSI3lgFAy0g3EAaxYVomXpg/CO3ZS
Tmub/1d59EB2YUMJjJgXsdccurC/5ZaFlyyRrBxKLbbCKgHQEEUPzBHZQPmJ3ghuWlJws2zTEzHG
Fz9qvo/fwteBQZB6bEZZrrRFvSM8MQB9gcUQN3czx57hoiayC9fejVbzM68eSOh3ZZB8EEhU5BEZ
1EUkOUQfdkMQgligSqv7yXosMqwOyPL4QLkLYmnZmxyCo9qk2EpczX087/NyZHJ94U9hyv+QlPZl
ElyBLufjaerG2waoWrwjeiV5KKldTflXXaW4ZTPxmOE+0ZOXGRt1yK5zbBoCm4082g3wHFmXFLlE
Ka2UWcJyMaBo+btponQnUBlfmR8iI+aLSX6qLTZX7ydmrxETF5jCQT0Gt0LTERm8TMxoajDrVliq
h3LI9z5eZI4R39TYRM9wQWWu/95s6+ZzkVAcef/qa9Ue2QZtLlRqSotHNR5jL6/ehXapJnajHlp4
gbgt+D5YhLhnI7cKDoXXbL1Av8UsV45cIfahKoUwJ/bD+dydK1RJzKLbVBt0lm63s0mJCeCSzDnF
akUYc5pxbozDhehKOqvaJ062VWditVAIMvGlwFBCMli06qxAoML3n1B/hUitnlB/+YRaBZ89rHv1
IIGMUHlB0XU9vZH+FYvtAhunUPp8Tr2Y/JtlBtwgtV8aPYluklRJ6D1sNRKmsk2/f4MLye0FGrK6
wRVk1tX9iNcYN7hQipWnEkvFJC6vq/pTEN8Y3mLvwZHH5mCXoCK/WRbADP/D+1ghoGpv6W1ij/Qi
wydZ4E+2MNnjiXeWdhzz7zRDrk8KQrVT0gbP7/CdOdKK8RUWKyOi6URcuuNId8SXrwxrlmloTbou
Ran+xPUg9JyzlAnJd8R5Rx5b3v+r4f/jYiuYrBnTfvDtST1kcX3mJd5CjxCqGhfWgMllTkhuIGCw
6JOPOmu/Bi2Xx/XAnHXIKearXqd1XAV1p9JsrIc6kmNEQ4Gu/uxb8Ylep+eykEz7jNcvU1TUYemx
RbLAsq8H4V+3gHD75YinCVZoTaczCDU+ZQExKqtDHZtrSE8SMlAg6ekRIto6MaB6DhhEZwy7Q26L
uyN2jUiEYGfxlyXGNcAUQfLtBszasXcObAn2ddlG2UzYZQhLRNtz5IWulAS/tzT8nm1doxEQapaX
z1IMQ9W6gUvfOfzkJx3fWo1mSjBOghoKyLmQnhuLFEW515PmVvhzCCBN0HG5F/Y2+cLN/Q/vajXC
UayFk+X66sGp68+i7ZYcQnTmEqVqgbmJfEucgc4jRCXgl1lBSoygnGhshK7L0EnleSypt7x/Z28m
OVCH/j1eq/2nxRs66D1L3r2HBZbQcu7E7lyqfqnYIWWiO2T9iYVg3XkfrNj/KqQoUgVJKrlR8v6o
93A5wXbDJjpcWvcY7jGC5lsrFaKTQ/2MHnneeoPK9CmhSqUdxJ40DwciVdT8fffpyICs9EW/J9Af
17FeTiBmVEOXF64Dx0+iz8FGSowLuEFMRMTNAUH6IMsxvJZsyQvFzUmQHUFiRHMqLQk4ZWwqWO/f
2loQ9HxrwIIGnuqG5qzqo1MYpLQPzLTDSGeSpakRpRUcOIKMqfubySB2NdwcWTWgxvuXf3NlWf+5
+ipUSY2A3oI5ErgaRZxjF19lLyB4q9L65+8V/f713p6a/7ngukEWtctKp1s1F3THjwJcC048wmaR
BhRtPBG4QxHvnkwDF8MJqk+9m0lbCJZ5NxK/ahzjvIlo6Hei0Ig92OJwtTr1GBNorXtfvxl3tet4
fuT0+hxph4FOJhqRjngQCnxH7CqzJII0S4hd5Y+EwwAdwos+7kssb2C9j8MDsShhAlrAnH05detR
zyZfG7QDxG/sPui7iXgX+r40domUFKZsuRF20Pvv6XU5kxPsj8taq+JCTuvKwNVrpmUX78L0w5yG
e605U60fDg1/IkoKCKvgv3y1SZTnsjtrFOXaqyJizHSrwlfpfXdHknXaJz5ILxVPWkJJFoRd51wZ
5GiAQ6mQ75hm0vpFjhyP0llUV9+nUH+AyHdvJ9ax5fbWToD0F2mCY9H/1V1N+KZJi4Lmo9pSrpf1
L/Ot6NSt4CHCL5MyYkksXPT9EaaAbDIv3yT+iTC9HJM6qqWvu1aMml5matM7B9uGJIjsREpSbD3v
vzmJpFZXEcIQvv+W7grjYzVfNMyx9Np3Du1U0SFrAffo8aMP9ef3L/Sac4EG+M8rrU4ZIzFc380C
99B3aG0xl+ekldETDgkRTqTOF31AqT29fv/Cb4zji+uuVkTRxZZb834PIioWCKvionlxzCPo7YHk
DFUJnkx9bb7T9sWMp34IzKziV1nnT2pfnzd9fSe70PtPhE/9G2+NndYyTd22gSdXY6mrI1U6pXUP
mlf9qAr1KkEgnBKmVfF95iZw/wCMBIyTookga3ZqUWQgu20vFpyuino80zRa94n/DfptGKFLxbW1
qaX1n8SdNzHVJ4DHDCjEDcp2WyXRJo28Tg47umCJYtzIZhw1aZENbs0VDFJvQV34q1SWE0NHsogx
BTwrubhcWSqxhBTgJm6jPqEwgRrt7kGiN0IMBBwm9hWxGdcQkVukGvFmdmmi0tePSzK/VPtAcwAl
oGtcCRAtYIyoeMSggAUiz61o2Q+xrOqc6DTvp0dxpLC99pPI+8yCgpLdCB82pTasWBUuLJN9KjhC
VXWiP3JTkIG43EaNvR+yzMVtpt3b7Z0EQGKcxI+UWO/2foKGDzMepnCTVYI2LBx+zb4BpZfHpYHp
1mj9D2KvqMzdHWHlVCcfRPgn3vtsZhiQC04murKK/U9CZYYg5JzKYzraAp6b2IUuiyTOyQf8u8B0
brgBL/hO1BXW3Q++/IYoJeaWyKsIzEs7uwi6xTlFPlJRnjqdDoxW/CEHBOTRpXOFB6FtceAEGjLR
KTlecINv7TkSxyEDE3p/2i57yWqvcU1Vo+aj03dWW/MRKghy05hoyoGiotr+nIePeZlurUxgnIHT
IcZDl8YDlxMQkxv9UoNpPwAOEWuJZyWD5Gr6jVgZCAbpQVsWbFfAYgFJ+h6DuyEqjbNiDNBCY1e0
NE5xCeZF3ihR9my6n7VPCnNcmvRaRnPhjm7PYj1NM7oeFEOK48oY4McZtk9LgxO9/5QHPpYlJsBl
/p1xE/tQvvSl+yFRZ3pEesoF49XGiJO4lTbixVMBM5SWPnbumXiLtADK8mtDPN+GdJfslehShn8O
EIx3Ebk2CDJTwXKHW3nRUp92MXuOIEYOdvoY6sGhnNWnsdVu6cF05rTFB/Hkk4oewUXuIGjjlmyQ
lKn8qmlf8yqBlwqD4/0X+EbwKcPm6TgSWBjDv+rNYSpGBkGZ4GJCVSZJn5RwCSp6EyEFfQls+2SO
DNFWwNmbk2Nm429AZS9vYBWYN3rkmumokQDoC9NsmsZNXpXwc7/384zFiyk0KZ0axQyYeuTpXx8k
Ly8uJ8AfBIqUU6QzJ1U7EJJuBv0bKTHeuBWgZsC6xwPcQUFo/E4CxD61z4ezsIXUnKnHbkX295cr
iVshYrIth1wIzPDlrbhukSpq6v6O8qawX1Sfgh4BpBP44nX6TCATTFtKgsdDvnVXLeLdl/ewOoP6
ZG7hrdnaIUPmxpYlNHEhGEqGBFQmxSrhFEkfUqlBAvExRs/6KZGcMmhiFNZSD2stKVCwWhrI1xj9
8CBATwOZOyGg1Pq1CiOhiqaWzxVNsk6DBpMW9Q098/aOUZ3h+ClFTzHowUxKvHyOpvBrc4xXj7wK
JcYCezBsGMlGckxxjDNOeSzZpMY9UNyUB5+pqCRL04icvqnQz3mOSvGk8abkqrP7wCmzRR2sw6OV
d3Rkjr4GzngpnodjDf81sY14OTGS2des3I/0Q+B2v3LKXUwF2YIUJFzcGvmA+KlKiaadgkvQd+l9
IUV3uhtcyzvCGen9W3oDfn15S6u8qNRGtY5SbikCwkgS/bZ02b39+lxUHGIOLvNHGIsRvgrsHGYb
XT7b//C3HsQ1Diycj018D7IHvhXC3nj/Ht8A4F7e42o9za6Tx3gI6YdECQ+DWZ8OTnrjQd6S0yNI
lAsnYG8vbWgzUCso9mpPbHBHbkIu8mpR//HuVgtKqaOB7SPQD2Ksacf+xeDESxDH8sFIAWBcmGES
ekhHLih7719/bb+8zG46ohJQSqcRJtDLuTNqQ0u9udAP4nooyxcVzl4AP6ham2FKXM5GBDXuk0Bq
Erlz9vA6hAmSNPWdmBc8w4LSC0ekgu/foPEayLfxIvn3Da7FNk1fQPpQMv0ApQ61FWYa1LUzOv0I
20YULCxLbkh0WRQKte5uZhdAnpCyAZJhSNdBiQLACQr7e1XyPGhD5QiZ57PIvQQmgDub4KJblBy8
fD4v+/1HWIDr9TsG0Vbh/dJCUV0C+z/OkLgNKMsBAx+kWC3MJOEViJpUOmALH02sBtjEZSDFdSjo
hKuJsTfDDQPAHNxzdtGgxSMqvx2qW5TlBRbqxEbMCyFrGPPwSXgV0JPUoruQWqW8NQGmpBgjYbmE
JwwTEQO/Q5xqErWrYBVYP/DAuAfDH2jLY2f30i/lvUdfnd26l+k1Igv9IGuKA0JeoI1fpQuTG4cS
eXHRY+FqTw4aI/KDPr+zRqyzOmsntRgYbNI6RPRGwlkYcemfh4c8Hqql6K8N1MwUjoPRPRUdCx8n
B4fgL1M3XYlxp1SkfYV+FlxfiMmFXT6O0SmUcMw1h514QhUc5jjitzilTbN91ozxaUkBaLCyLSUh
Fj4f+8w7FGYHhWw58EVpac0PYvQ2Ql8X6JQXIsJI4T3KLSxFM1g1fAg5Qp/1v6RCyod1DMIcX8iP
w5iQmfvbhZi5SHAoxQ5xuagqdFBjBk22jR/6ONp10PSF2wGlJBrv5unOQwh4Mqjjkxm5IXb02lWX
lGdHJu9bG5QrnR2gFIsge4U9AnDGY1ZQyCWVh1108i8+iMxZoRskjX4rPgRQiBbBCL1lecQJFDnv
5tupuWyzszyK6Ala0eTiCaaP5HzMOabiGF34nXYiOlnpcAWpFEsYwF2Hcp3/IGpiYqwYhZlSn4T1
yfSTEEBsUybcJU3/WFUUn8o3NuM/nnXtRV9EE9arSYW9GOQXAe5YKy5NOdLaipYWkjLBEo8seUh/
Chd/pF7f9AsxSZrQ05Z6M80IvYdBftUcp/twMjZVuelK5UCwIt1pKDtAYYH7RIcSoRKw8C0F2an1
SyYNi0LmkHCY6TC9EVt2oav4XvIQU17lU4Ui2eqLs8s81UJgJIxip5Mo67nbp7wAqBDFLfQLMeRZ
hM9ChJZwBHqLMDNIvqTTXmpi19bS+UapHtkCxBxHTNVk1qtX/dR8tv3yJ9cQJqrIna0oPxNtmRT6
RQWSqMaZdICcB7Rdcy064WdCuQvLDyczSJ/oywNqvYSJJHofZ0XnVUMzlLwasNqD6iQ1PumaKlY1
0qnZNYX4YQXe+ZHZ/NZp4tJiEIsB17a1pXXzH1txk7SKo87M5mB2T5JAu/UnRP3low1JdMkIF6oW
BjdCuhN8hL4bp6Jm47nE14LxZ5MNJ+9GDGd5e0vQol9NQfmIMehppsHgI7Hz6DW7bL1o75Lplncs
caoUFPmEFmiksmgbHpdf8nD+WLbJNnTHH+8/63IyrvZeG1BKJSb0kJCtn1UNi8Lvs8o7lCFcFywp
iI3n4Z4baJLsAUpNpBWnspVJdm1FcGi/IiYVHjys1yl/pDQo2kEYfxBPmRuOtsBaC2KECjhi5IJO
OiAR7kr1TGnvi5pWu1eNVPjnx7xaCsnEDsQMZjgtXF0IOBbtXiGN84sSsI+tDy3pV2/CLoKhAiIr
hm4sdKEdwACMAh3hHkAw6b4wJrkYUwO0skKuBMIhHqW8wFCzzsie4AUd68n5RqXeZhyphyHHEwxj
dYbZvZnkxsw4RsmEHCq7tsJPRh1f2FGx4z6FJUHvatYI59tsYyGFUE9ELkfrtUh+X29QL25lFa3F
UxcVUGK8gxjpy1nBIhXbMQAifFIqrYbmx3a12OjznqVURNe42P+uzjawFIKiOc1RwiNkMIJI5iJm
+GKGoU3ppYuQwbBlixHfi45OBYLQUtuVQ1Lmv61tHd+UcL0vVfmO8BI95BqmKV+g/mFaAlyGRim8
blGdJ874KRusQ2UoF8Ku8J4Wwt/C2pZazqK2ZS9ifhDusv4yKqTlcNe3KNShkdH3tYqEiq6LEQvf
kQOHKorY9oS6fYo6UU7knqq1HEuuhWd/eKMhgaVrugAqKXp8dlTyoTHkGAlOPRuDEMqa0K0EzJeI
K9RgPUOR9vP73K5BnHD8Ssavcr7xCxE/IRvyqPm7oLDCE2mkHuJCw5BbWv0odi/s6Bq4L98Rogkf
Lxt/0HWf8JlNhW8nPYgKxRVD4ZTYrdAQ5ULgM8zyQ6ho51AiFhW7DxLn9uMn7J3VGCwXNvPlCC9e
cvnB8Jd+0SrKAFJduqEJg5oh8SS4oekPvsrQmuT4JEmhDzebPkCFENb7Rwie3GPHEpM2O7CNdv5s
Xhijvolg3fXZZ19zrkxz3g+KS5WsvBYnabE65BjocSxVeRE6cGGjisdHcOiNei+klMQcpCcXCuG7
5z+6VEqEFcfcH9xZ6CJ6kPU0PHPFYYCh8VLF2KpGdJ3aDg4Ej06JlQOeIlMPC5E3xlRoguwL2vfx
RKjsrHUhqMkO8pu/9i+OdOx/6JTqUz2yCxA30ZwEeCgKjEtLninBgIHtTg+b751nPKXVsNAnn73T
BtML5eWKrLHnMONITJunCgXZpqnCvdQ3ua5WxN8klK6tBzkzl5ZlhbYYDRwJsozXGbyr255NdCUb
zKs6QjS0bV2UWvyxVz2BeZ1Mu/Kwaahb40nIsOGcSxLsxGzaBAkyN/PBPJPV1NrlnrWVZ9UorIwo
5mA12l1Z4ANL8xAhYUBYF5SRR2pr68A7rRqmyeR78WYqICLzKeK87iHCckf/XLh5iqseK2CYbzwk
hAOVohr2PmKf8DLV9Cc9VnU9qz6KMi7SyXGiibeSEEFDAD6DUa04mcXbpGUde4hwZgW1Nef+Rg1t
PDVKyWBKjRUph8EQVl9FM6aGtGjGvmdbp12CXQvYrizrQtEvHa0PNmUEKCxEx7hEej4RvZH+aK4f
AjBRG2Bj0SfzSoxnRdPA4Eu7ELqrXBgJigKsF+ITG4vFji58J2XJUhRvtOWo/q8f4/8KfhV3vw/l
5p//zd9/FJB4GM129dd/nv0qbh6zX81/y2/9+6f++fKv/NLzh24f28cXf9nlbdROH7pf9XT41XRp
u1yOy8tP/t/+499+LZ+Cdv/XP/76QeLTyqdBKs7/ev6ni5//+EsTg9j/+vPzn/9RHuAff50XefC3
vfzn4/8+vPq9X49Ny0do5t+RKIIpQ7Q2QY85yYZfv//F+PtSMLBx1iDfsEFc86Juw3/8pet/tyxP
hSql2oiQmUN//a0puud/og8lMDU7rO3wsdpf/7q/F8P/n9fxt7zL7ooobxvu5iXqi88/mhhsoRGy
8ieV3P3lVO2ddnKSpFH3wWNnn/Q/h37bPXT39XfrWo3wVzwpaWSEXeiX8P+pbvl8YXqzaDBCDcol
q1gjH2IrdOdY3SdUtvP7GcZ+9PmPl/H8sH8+3FvPhnWJ5Zqwe2CBrhK6pu+mNNR6dW8EDeH8rs9D
3BqPBNq8pD9grd/PAQ9BJfpkANV1zGTEZlWWyqDui6hlpOZP0Rycm0WNIUl1BMJ6GRM9X4rCkqqi
n8aubIV+jtmQuInfqXvF+syZa7La3x+wl/vW6wussMwUxxp2Ci7gjtVOx/VfUz5N/o/YKC/D1jxy
sRUq+fpqq6k3x5PfOjNXGz5kn5Wv2Ca5uOBsfTjXt82dgSCs21Zf3n/CY0NovJzuWooDgA/BYR+G
D+b8Rc0v/n8+H7Ixro9Mbmf1+UGu1E3aMOX8RuKhp7E5MqfffkX/ucDqaAnGYmxtlQfoOuM0RiVl
tF8KxI10yz0L4yNN1SXI/k9e9fyGxHvLhb/N46wmXN4EVVfC3Nz3fbnz+susAHmLVXR0AdZIX2fJ
LM2jk/DNFeVAFEXYDdPHW+0MQUvfniKd1b1l/HKN+boFQVOB9cfk2g3jhqK3c5lMys7pBsqkBpBS
elmo1mmgdfdZku+mRBhqDRR4dRtqqLPm5qKjIq04861T2SfxUOy6rj8j2NxFZn4d+8PWpbMs4WJ9
PtJAstfTnacebMThukt/szK+ql3rxOjTbVh/HqcvrhLt2nS4LJL7pnko23hr9eHNpOa3nYL1LarH
1ne2STfeDGOySXJ9Y3TGbvT7My1od05SnxVttZl86r8KRSGMCrTiOtX2pnM7R91Wqb4Vunoy1tFZ
HP3IYoShrrN1HJaH/n32vsR0yG2N+sP7U/fNmfXHsMtr+QMwKErL7Z1CVfeQL75Ovooy1T5RDMqO
SJmm4BjZ8e23DCpP30Od8281t4pOn/WIHXXfds12APbyrA8+qJuSHbOYWdyjXk1jcAE0bgak2WUj
+uPJWJLjrCkt54Drf5li7TT0UQXHD75KRYv69pT+0mJnn3XW7VQPN32WbcbMughsZ29E7dYPUPe0
yJI79YtS5A+V97ML7uMAQq1hn81+f2qgxtU9c9NDvSvgvcXgPEZ14pjfzMLCSYnCEPPIz5qNhgyk
7ocNWk9a3X0KEnObZ2CB47xpyY0C9eOgffZdsZNw8Y5uTrJ2OHKK6G+OvGvpFqcuWOeayQdlpc66
lBdtQ4nKZiCcPnzSGn0XO7+snt4ZHc06K2TNXXMSmeEGZsVpmVu7QG0vosQ607NH/I5PYnoytmUF
NGSe04Bk3znoj+jB6I/6Q6DVwKTHKGOrEs7v/QiAB9sNTXOhza92VyWO/AkZkba3Ozi7INj0hL4c
nOLcSqDhJCOINb1AxuCcufUtIIr1rPJKj5tDHnUsZfMibrKPcUjDnlZFilh9H4fySDiwKqIS5amg
J9AFaQ5EMyWKTS+XUerYRt3U+riH2r5R+pGaabgrppIu6tVJpVm7JphO2HB3hvqFZgR7tR5O1CDY
lUa0HYCu2hJdtq6fFlp0U+RoDmN2LMW+MENj+/6CX1HWXt/qaqN1PBStU6CO+8DMLm3nYwDqGVod
zZd+FD4IXwh7pX8IvPzIyb/eaZYhInzRdRJBvKpWYYZtlnQ3qOdxr/EqzCpDRa9uhvpTqmGF7B25
2PoMW19sHWXQv8+aMi7WJybuxeimyuE0K68LjKoBwbdhmV0ObnRkbNeh5/qqq5nqY/UxDf407vP8
WxZfW9l04gzf3n9/MpP+3NbkGgSC9J+zEe/invdyphmFXtqUjniyNrsODXwPnPnI4K0Iyr+nCC0z
CNLxZRC1ystrUMJvlT5Shr3j345VtqEPw5kyUa2hLoX7D5Zw8Hy0krpUIYk4+2R4oVrVbtAH+oIC
7FgHb0i2hh5B/VE+Vr65aaBB0Yrgyszu3x8PWni8MSIuvBH+h6kYvNaXdxsGcGfqUBv2oR0Tu/6Y
5x9++Su00VOGytnQGzvPo0BKuaOceCGUKMw5w5ABQNPXLqndINW6bEN/o9PYq0EXk0urzsHZWPoI
9vVBqcoTjeO4mB80467GHa/SxUmr3/R2dOI2aEEvY1TqQ5DushpDzf5gxjoKTREul/vK3M/4Czfj
WZ6U561hI79zT0IvvURRf5K0IWVcSj5dtzGbBo1meOKMI2yw8xQiVZr1p7N/Qd0Zh81243TfnMI8
N1V/J+4e07Dts8dC/+7b0LvK87jHKOSgjR9NnTi0uhO9YzLom0Rxt0GvEDNZp0lDI7/SugrQtWe9
vqHB80mgEf7kzklflqBrybbWlI09hDRBck68Jr7Jp69Fg5+i4V+krrIxowZLblrkDvZtmJnnKk3G
hsT4OMUfBverpk2UG9MTFaDdDvtfqrA4o8/FPO6Keu8gPUJSGZbnHaeFO5rYmjx4s4H+3N4Opbv1
bBSRQ31VJCVt1gfj2u0ZoYlWV9Ntn32fqLI043lW/RiLK+REIX79lW6cFu5N9384O6/dyLEsXT8R
AXpzSxNW3ks3hKRU0nvPpz8fcxo9SmZAcTBAo7pQVcgd3HaZ33RH5B68mBK8MkiIRmg0gWSnmYS7
vNCf5AhesmheBGL0W2j7bVFGD5xQ+NrNXdzBXRceFa25m/oWPKfh0pV2BrPajtFNLF4NTe6Wwrzr
48Adon4fC6PXQK6pwaSJ1j4rbqy68nozPIzUM9UrdTScAYFEUxK2RTU4+oRuS/0Q0cSVapSqwgT5
HrQbt0rb8auyg+Q3G01/K8X7EiH/7o8dUSWKO/o0Xmi0uw71hZnyrWKA+SyabaX/bnt/kzXJbqQo
O7JtR7W6K5LtEMCYDWr4LhoNzGLTa5GbxUhGJq5e/wauuBEKinDyrworS2hXQyI5TYjPfGih9Jc5
prFAKRt3ngJHqm57TbH75hUhsata/DKmOwx8cDkzQF9eWnF7WUqaU414g7/o4uBW/XtDKbTbiSVw
UWSHern0CnFEV2Wi2bJL54013vaN6BSKscPzY1skGvfHpzgMBwwi+hq3E39A2vVDzy+p1NnhDMs1
uWmLT6G6HMrLJlq42QWmiLkn+umDyJ2ThM8TdG1Z6BcLsF0WPljBu9gcdKwlF83X5EGC/BX2xa4e
mk0s5Z6e/DYE1dUtyTaLp745amJtl6b+OvNeiDxOhl+5SEqb9SZXWsxOjhHPZIMufkWu6h+S/q4o
rsXuGgBSOIgbWXueo60hCDtNUHfB7O+6+iHTY0+hXwOf1y4SZd/JB9ikCAught2XjrVUN2E2Y6k9
xD0hwEYTb8lYAqRviuALlSqeyJDoQUCBXnYqJNvEGlK1DgKCOdQfknRr5l9GjgMDVXFCzzn9kIV4
ExSNrbRYCmaVk0exy6raaX+UmwvDooXD/op1y2787qGNh+sh3VPRtq3BQPTfvA006743jo10mUUU
BKPDEO2UcqQtqF929FKN5kUAUarQkbfynWTlIDzGjgpLdDEHwVesxvjTPMVjSRf7WWrpamvlLqMB
pnxNceJkeXtTTlyb8q9svB1pkaoR+zXPnSFDMuB+DI5JkG0r62BlIDyifNfqeMuP0r6c7nv1Xaxe
psiw5/ADY8tdWer4m+g7VW6dgk6JUBQYQFckizc+dp0sT3ZbE3wroGTMtqGPlR8BAeW2TGjYt6Dz
8FeuDfpcSfiVSsq+bu6z4EXVhG3r195yP0rt85RnOyTwtzhWfWoqeYFsfOEgYAtaS6+TSm1D3iQX
i5a27qBLEIvE96nqAvk+TkH9mVk4H2fZThxz0+7i8CMYOgsR6il2JZ7IdNRdvQXeozGnrbqYoKc3
da/vNes2Vo++In3GmgpsOznqqFNF2Fp/1OKVXD2L0qvRhXdhjF+4mFMP/yxMisdWta2D14pfoFRP
VqJ6k59fWuQyapI6Q4+YzYNWSuDS6QxAfw2SGhGv8jhKjVfLl339IfdIg2XODPbWVHgS4mQTzFcF
vkRj9xgVH7qOE0ubXtXzQy285rCllcUDUhvduf/V5pdGSaxA0KWSv6fW5FbWA0/uTpwaSs3c6rp+
oNOXUtvveR6lTYw+aiRHmJ180UfdFli+DDLAwom4QbceqqT+CGHPD1Lt6dwnGSinvEZPPi7NQzb/
tqZsI1NGyjo4AW1hFwwrqQe1GeysRDsifym0N3kcIXJWl0oQPqQU7fKm34lm/6H0/kVQ3vo6JnSa
4iatsm+Ko19cEudfGhFaaPLypwHp8duXmkh+jA27Sl5nk+PrSx9G0+yGGqJWXB3wN3K0ftz7SbIf
9eepEDbSkLCw0kbFSddH3MtMwo1gCccAhLERfv4cC/0bf6qqYZqGbkI0JnJbxYaiFAQD1egJpX+M
QeCkdxN2tObm51HkpYL6dwiqkusYkmEZtO74278DrqHNpI5+8Xh8OsIV8gbn6YnoyH7LPFqum3BD
N96LHGgLdue+PlJMdtLbyZ7ORKkrJcAlSuVn6AtoR6NiTjX575/RF5Fadlk6HTU7kw5C9Ka0FrCp
99bl1Nps362evaZU5CYLJ1PpoGxNG8XoMzH/H3HTf2YDXreCyYYCD2aValggPvsEQZNjz7jNVo5p
WnMY6OR2fuLIPVJ7qj252aY76nGNoyO6oCBWz/yMExkos0HN2+BXWGhqr35GlJajNMbZdKy8zlMP
5b7e+1vzQOdyh8ycW13oL+aLdeBt93z7PXLjMwWGk5uCH0DnA5IfbbC/V0NKUmUKl00hRuWVpKq7
NlIcrWltH6O9UME+RjzHvfg3o+ST8e9QDWDbMOpXGyAvy1rKawgVMeWz0cpcvSJ2w1UkH+/iKYvO
bbi/wTX/s+GsJR2idyLRxFylRVWamZJaFdOx8/xtZDcOUixb377C+tv7+YitizXL1v4+0moyazFu
rGZgMXk8yTse8uxXJrUYySjnvunUHH4faZU8pZpWhpGY800OFa3NeKE6iRe6QPacwa295wvFwRf0
TIX51D1FCktDA9YMt9XqAil0hETzmEGzfGt0s9uoeMhM/pnS5oq8+p/1UrC8oejAhP4B+3+rAHZx
GWnhMDKL23Ezuorru/4GlT7v8J64oOrPzeW/iSir9m281X4c/TYQpGIZz8ldsqstasB27eRnt8ef
2uX6zvk+0mon9lMJXSZnpGXVrgGTuwnXHekGw6Hzfe7DTp3t78OttmMLgKo2+2EZbtqCF3NFhxql
V2x9l5vFTfamzVl3aic9c6mcPAc0BJaaERVAffWdphSV6Kp109EnSAwKJKyKh4kOmz7E577x5EH4
NtTqG3kpi1wNm+lI3LjlvXbSTb/TrvJduQsuwABuYs+/Sp6Vh59P+h/G6z9L+W3c1QEkA6N91PKJ
RvyeRjAa1IOSNa4/PZg6cv3qxspqVwZ+FlstVn866oULFVLHLQ7tLy3ZK1lHDpscKyIrJZk27RiR
12S32F24Wf0ZptRj8q9x3Gn5lSEjeljCW9TdvhVRpkTnJj7XsDx5uv/3i9aIdiGLQVstuyWXauK9
xlGWfCQ51zE6sTcgpaJiJyp/KvyrYKcM/TQDBzkfMx6ZYQDJ0/dHqfwQU/3MLjzxQegmILoBD9ZS
EJH/+2kbxlDCM1Sej3pTbvLccOXEOMrnqBLLn7LaCEvLbQHJwIGVtdVep0DfVY0iTkeJVHRs34Xh
TO99RTT7cx9qIsRviodUYPX1aeJuSide0yVEmF3hubml/uzNHhL4j5b787Y+O9bqOFm9KjSwZ5ex
Rld8lB/pJnh4ddxLZ8c6uTzfPmt1ggZRiMpa5bPy8GbU5LdKf0cO7eXnD/qjlL5eHglVc0oCRDfS
uj/pN7mA7+g4HgetdIJ4SWWk+N2UOqfWrSe1ozBxC4DYMwuE1KBwLUKKMjVI07wp4Y+iH1tsKZCF
8YNg0sHMLq3wbZzex8rF9/eo0yrQxoyqHnojgyF4paSD7OsPuJG6YzG3kS1FKJQmg4TV672l61hx
Szs91uwpmTfK0F73KWbvxi6owUDPsLZq6gTUH/dBxr2wMAZmZRsmMhZX2gNhlWZXfo7aoHLuzj4V
EEO9X4LQBYWsrUnjYY47Waip4zER4IyHxlFFmswxytANxh6c/JdRZFuBJM3uaoQul4ppkrpGDOyk
FgpYGrI9BcJb12g9CVZ9Zmcuu2G9jqBdAWmxknhBrB7pJT+aUzUmR3IqO7C/Xq8ez87AiUBA+z7G
6ihHnVYDSGWMpzfBvh7ti9KO7d8/b8hT0c1fg6xOmNRhVxoPDPLy9vEQeF/PF4fQvg8IbM4MpJyZ
sdX5KkRaEqEV8TUvb5F9t91uLx5///p5kJXd5//cTd+m7E/X6lushsVQM1Crmo4IG23kbbjnr05I
mKE68FI9YLFuSJCDbPmh9pI9ffeN4sT2O8SxLcj9Mzf+yevr+89ZNasmo5waxeDnkODaD1DvPUSC
nMfhfNB4ZnYl+e/HJSKKU8eYkY60ZO3GnplhilX2IXfOzPGyIX7Y+X+Cym9TjKWzVXV9SKQxW+5k
XRvpSwV/IUw/1PwXbLGfV/REPMX25LKkT8VpU1fbU2uR9hwqsvO8bLbljNekQEcoJh/U79Lp3O18
8lRr4OZEXQLTtk4F6zpu0lQxKUkYtugYdmI/JfaLZnde6xL7b9J9e0FVwG2Y4cb5uBbZUR+G/Utz
hU3lGfbHA8qzjuWoNth2O3J6ByCSlz91budiyFvYym/tIGxrW7R/C+7j/ZnDfHJp9AUSp+k0utcG
KoYchxLk2fFY5q86ZuiDEvZcgsmr3MkfUalBD/LHM+d6JW/znyO3hE7AbchbzNUK1TECfVbJfihz
f6vBRoulpxCVRgXmnPU1Ll4JlExVKUSYW/NwbLVT3MpGBGsoUJvqYQ4H12qpLpqE/9KTao7UYfbC
8JnHd8nYv1qhj2qyfvSl/mPo35PmnkoAgihFNHjtDIq1M88o7J3Ki7jX//eTVleVoiOT1kRcVa37
8nH9cHfzatqP92fO0UpW7j8TZ4DPBEYBmuLPxH47SFIkC4Y2GTxwKj51SryN2CA+JcJ6nBFc6Lvr
Si32WiJcVFO86wLzU6O5pRrJ0fRvYXbMAg2gD9BODn5wQNoxuJb0i3Qq0CqF5zaMV/DmHEnsN1L7
NlvU5vPhJqhlr0JbqAsKTPCku59P68nXhK8huP2fA7u6hkJLrfOgn6Zj4YnO6DZO6GbOp26X9lXr
7M6Fh39UMdZ3EXtOQgYIajlCoX/fepWZdU0jErMtYOc96dZB2UxEipRWvXCfXozu5GE7vF3u++al
/Y1uBypu16ILU3mje/+Xj//2a1YfPxR1YdQzv+apdynbbVFzIjS4Ab3hFJvS+T8cdk0C/GTq2oJo
WW3SrMODWEU15JhMcFli8F8jYsqPQ4FnfL2pzPZMxPMP2pdqEt41/x1wrTfWCHLe4K3MgPaRMu0H
ZkX2yEX3+RrbKB9ufp7NUxktwxkY1ejyIhu0uldUotBmqMmkA/9ZDOg4xHuU96nozwTF+sbqxl3T
1RvVpA03DZu+jDcddN+y2YfJ3ip3YrvVU9/TURxC88UdxOqK/sezMpR3loj+QqrfmnnoWsKXWYOp
ajJHN4QXqy4ouMYXhhJ5PuI0P3+UdPI5+3bm9b83bJBVythmwngsBH2Xq7HdC70n0Zrq6CC1QbeT
YMIGqQz3+Mv0x/tq0vFOm+yQU51wdSZijETYOTTtP6iuZWnBm/73KlpFmgbNW1Ww9PHIwlZ2uX+T
nWusku1w89Xbn8+qrds5xefDVWiLH5b7yzizt07lXgrIZBkZeQp666Q1kcUpNKV8PPrxvV59YaNJ
d+fMra6eiFuoFQL8kMm/zfV12/ixhEa3OQDLu1u6nBMiND+vrrKs3vo6+j7EanVDKoW+X1rDMVae
FAEUG0USH0XqzPzVG8JGHXY1SFEJxmdO79KKdaedRk+mx9pZhxJvxi57j2V4kX3cQG4ZDlIpu6of
72JUhDv/SkMPqcI/cqIPiXXYVgc/Wypc7P69NUG5FtBBxTe7ldDxa8983KnYAlQMVRJOJHft+qpN
4j5WJJ9vo64QkUgWBGFlfiOYs61jjZMY8+Hn6fwHsbfsyu9Dru7TMAZjkRTgh6ZDtKsO2q6/UZ7V
G+VqvrVu07vqZtrLO2FfHOdr+a44U1w+uV2+fe8ScH97nYlyc9kCQ3BU66c0DN0GoMDP33dy09PC
MBBG4Q5XVyDWfJZEBAD14ajzNssa7WZwQOFYnFm4k4ebJ/K/46xWDhO1Wk00hXESuFG56PWxdDAy
MKlKcC9F1qafpU2WoVmvDzeSUsOPSrfdsDT9FTDQNaIIHX5Pyj6bJTsR5K+mSHZtHTmm3qAGlrpo
lsMI3eVTd+ZaOHmevv3y1QbABKgY8mWGEoCmGYgNWJ1UQEInhPj082KcXu7/naTVchuBFKlKZgxH
ZH2z/iFr6jPLcDIX/L4Myy/4tqFEtTasRtSGo0ijHmSNo8MdU+qDGgMgaQIHfCrKFIBtaqBR4plM
9NxMLnvx2+Cg2sOAt2Q4SimWa/Tv+wpzc/kmDb9+nsdT7VSNyiCijBZFm390sBI9aASAObxwHriX
begg9WWTBREqxC6FkueacAhC7flke9kN/9y+30ZefaPMKx+igDLSyDXsmghsGVl1X5ds69fPX3ly
t3wbanXR93rejVpEojWZPViqNnTaGWnbnwc5GXB9n8rVq6wPTeEPHVP59KTRGL+mBHT3+UyIYwNl
O7c9z83eKtwSQVZkUEPGY7sZHEzZ/7Rkcvv9/6dYcSoKwkMVdgbtO0LX9YepCIeaIgDXJ4vCjGFt
FPETrSXLn+1iyRZqu38UsLxaTBGSsxvljwLkPxvl2/CrT1XbQbMSa6DH3NTOJE1uXAfOGFzEQQKi
5ys1aF6KeHAQnrVcb3GOK3xwoysbuWwhld7PaXE1Jm9WD3Wj0VwN82Ytapy6QzuveR0N3w0H4TDL
tSMBmEl+N1pxJ0kYMU9YScS+B43YM5HpwZ0bfUYNzNTS5M8dSbpK2s5R8mJT+T3lTNmhXnwEm+6k
vQUGbbALfk8XXoTKgHfFaCdzbWfG+9wpdiDeCBlwQDQ/wkULpsHPKc23k0VoLIS7NkeNsXdHRCvT
YNqDZtl3Zm3Pi3v8o6XNsD1/FUWPGM5FXoIvj599/2HqIczMjZfqV74aUan++HmHn3oBF44dLD5I
/GiB/X0rJVIt+X1t0BHRjhjs+OONlP9fhqAhovI/5PfWaqBtA+6/C+Fst4rk+G2GYwViW/KZo3rq
PoCF8t9RVnc7mI65rjtpPhJ7OrGpOaZ8Lv76h4iyREPfx1hdb7Wu/GcMn61Tma9ClUDkvpWGhsUO
bosKymvlBDXaXIndWUgNm19DktqxCI/dFG0ryr1AgrD0EKcAHPPLSH4ox9vZejTSwW6lBwi9dk2O
YYjRcYxH5GQCOzPzfeHP19hW6OYO5GEaTrsmEC6F2t9MhmEjqeP4KinufJh61RGax4z40DdapxFv
a/Hl5w0jnXrHTMiS1ARF4BNrxmkymV2mJz475hZQ9UV1MD7K6373SYFt39xM9+MlEi2bnwc9VRRE
PROUPNaDFqXIv3cpJWVTG2SBMf2bGJomaiTjkU+fJpRJD3F88/Nwp1/Qb9fTKrEnqtIzlLfGo0KS
jUHILt0Uzt1oGw5oWorVtQPZ4+jfnUOLnJzcb9fyOsGPU3XQxwS2A0GIk6aPpoJR6FXoZLzez9Xe
V0b0Gp/BvJ0rKZ86Pt8HXkWoijZVsGz54jiVIoqAqgsK89y0nnzgKEtBfhUXOuJqWtVYKMwhVcYj
fY7YLRzqMpONEJF9tm9z6lpTNM0QiRBo9K0rF+UUa3kwSeOxducNrkGb/CF0BE/d15640RwQ/N7/
qdPwfczV18mVCmG5Ycwn4K5OROWpd2bn/X6w/y+7k4oMdSdRpui7WqtB6vVBlavxaCKtqwfwjDLZ
lcTALWbiEsnf5m3umMDWUvOr8i2wA4Ntma/6kCT2UBk3xPR3Bb6EMSoelv/7zK/7cwH887ZbUKnB
8ymg6Fa35NyKIS6WoAZqiRoCxZwAO/HhLZOuw9RRkoDySfGRY1QV7CT/Ji3fbjVUMw6KifneoYuu
0vJJCt4UqAidHPMj7Z7/M2ZxS1HBhrQQTL9TVCHy7D1dMqQGY6bkdWwdMa8dLdk21TbGf0GxCqw+
kLg3O1fSMW1zgt9Ff4zqBz2gjepjXVVC+Ugvx+nLFzA6P4T1raSB03KlEsIPtfRLcb5MtWM7fbX1
rlQ3kvCqJ2hC3AhNE23q4aUyo32QFE+WVGHallwPGBBqRABoGFLwvcj6nWEktxqNCPDmaC7JD7X+
Og3XcfyMRiJkXCu+18y3tr6odWgdz+JDagxeXKPtYur4XIFwsihM+HszVD2rfjfau4iisUIZYryc
qTciTTduMJbVGzfTL+ORaoZiuvQI7AY9idR3Glr1wUepEZFAmYvah6E9on44VF5U3izSGuVFNdzN
HZd3cCPm93N+Ufl7UbhK8l2QXZTV9YQKRrVP0ws9RCIYXg4KdmO8l8FExV5cxYRO14mMeHH9mKgQ
S37loFnS+GLO74e+cquS6gn8XKzyTA8fcarWjjYaV0YsvWB1/Rbqz+HQO41wy/er3a+fN+OpawBS
vwIHGgOrf+wGqm6oRzEFkpP492gp26pG6wPi58+jnIql0V6ACUedFFGUVQwV9kostZICCI4Dlla8
4RNQHQPZokhdgODhma86mZXgQLSUgnkQISn+/RwitzbrPSZHR1k5yAPXpwKaHxdAwUC0mTQ9qzEy
y7daWbtxNHplizCo36PY/ZT47s/fvgy1PuyLcheSrtxH1h+9mG9ZrTAVYyL4lIixm+Nkim6k3I5j
gIyJ7A31xFGINw2Vtp9HPfVaqcrSbmC+DeyS/54Ag2pKNUT1dFQn2c3SbAc+5cyiysqpLwN2BB6Z
u0xaNyKnRMv0tGKM3sXr0el3AKGP2Llto1tz3x7ka/8as2c3vqwaB3vsjXVxrv61RDX/zO2Cz2bz
QsZTl1/4bW5nMbEyQfano2nETmVQdnuWZmTTOXdxuU/uf57Tc6Mtc/5ttMlMS6ETGE35nLRnFP1Q
4tkGD1KlbQworz8PdvLIaGhgSJKMhMifJta3wXi34xj+G+29zcLMQEPSBQwnnSsHnyz2q9/GWW2U
RPJ1NVkQRYUmOgGMKez+ercCgyB4UrzTYNuJ7NIRfMvoYCtLNHIOTi2f3KxgjE0eQ0w6/jiff/vW
YFAmmEHhfMw/zTddA9lJAzvxMufuWdlWKiXnjfAU5zvY7J+8Ww6Wxg6ijsK2PBs5nArA0LLRsbqQ
jMWn6O81Bs4nj1IngFKStkisEkMX1+F99CDPV/q0+Z1ZIDB+XuiTLdZvQ64jWoF6m66KDPnU0Y+M
0kP1FD5EV/pt+wK/dL7PP6ettXtqXYmAMNr+4S46zeYzuRgnr6bZVOC554V3sX1/TlL4T9rwzwHT
LWAv5BQKl9jf02HOY662YjIfw315ob2MF5KL0toG0IAnb5o9NRCiRcQrWJCfZ+Xku/Rt4NU6yMaM
U9IYzMfYeBvzeRdr0nYa4bP+PMzJPEYDGUU/xyJk+POQfNt6aFz5RZYBSRGO4lbf1nvrmlCYT0y2
Cm7SR9WWN8NeOxQb+HDbnwc/xWPQvg++qtAFmomLsvkfIFB+UbrVsdmVrr9VvWZbPFqevh8280G6
VYDJcI1fn8umIDizgOsFRkIT90hVBb+y1hs39Lxpmw5egV5/KviPpvXtjBrfaGR3XTY6QVrBLYpc
1MmcSjDsQK0Ba5R4fwbRA6Uz4sPOKan1GLdG+tbo9ATVDKJYe6zFcIsPqZcq+bWafSYlD8PQbqiU
e0uEk2u7prlIzDdgLnAYfum4T2bDHsocYD5EjJoLCTlE/9koLqrsd6/OTqlcjfq+qp5rWo3ymNjW
zJ3f+Egka05rfLYiMEUh2aWUnMau2DVWcByzzA2C35JuIT6xON2ZGD5bdo7SvZq+y8HbqBAsEvsN
Y+Nk0eLJMVy1+rhPtYtGxm5XQ5UA1TJzF1ZXYbHHV/61T5QdTSZ76OCPdsAvr0zCRKjaE2qrzUOu
9i6gu01vDMgQvhqKB91M7p8B6bkFwrhGebSQnuwm5DAJCLuLsQr3Ag2NLrHsZNor+cFSU7uuYkxf
Z8S5HwpLuMk6qC5j5IRTbQ9SvJ9m1FNk6LGKq3olxAkfKqVkSwMFB3jBnfk26qVT1SlCxhrmxotD
x+TmfWRPSrxL0WRvq+o+QUnPn7RdVkIGLxXk1YhylaXg/94n0Ksvs/lYFI9+vLGmDyWTvDEMb1Xz
txV+qnLolgP6WXKJWM4MUJO4MVdIUzBtr7atUbqmZnyVCimMOXpirNp5L+5bFAP9XPFSI/fmRMP9
2nKMJfzXsxsTNEAfwCPox81Q+HfxLPP0DXaeKja5NymC8GRhA6OOxc4Sr6vgrgpiF9F3exTuwwkb
KlpEafsYqHctIsX1FCCT+Dsvp/0sYnOp96hDLyRVpCm73EuseDfKvCKJ5sWN/tAZKoVHFkZ8Ffzo
4MN4E7vCq7WRWPV3XFw20q1f/xrEaSs28m1siGdav6eiCxBRGBCh0wHMcHUZdGIcKoLUYplC1yNR
XxLtdlIblx4Y3D0a7KO///n6ORkkazpxqYoAG0ILq95eq6ZDPifSgpXQ7JcKsBjs+73hfULGtRF4
2Z/roJ9E3nwfcZWXZ3XEryhA3sDlcC07dFK32I725+hMruwiZrs784mnIovvAy7X37frvW9oA6KX
wNu6sPY+Ii+6Dd3P14DmDpiNMy/5qTeLEH/B5VF2oLn092C6H/i1tOCKomSXTLHj609S1Xk/fxJb
4dSVbbFN0JfEJU5cRWxFi651GfbAzQkMQ3mmVfZQK/79pMa4slVuhCRpXgub1LiuUORsqk8jeQ9g
Qcup7v5xHESEMgLjaaIBiz9lMGtOmlt2p9yFxe0sEVHMV8gCINX+KnSZq2iRM2IkIGRbS8y9Tn8u
SUYVrGI0C+EmqYKM6rs1lAyz75zIuLd6JI/qvRFSIhNrx7LeRX9ym6r/nebD0Wz2uvRcx68j70wx
71ErRseKzPumT2HlV7wv0ZM/g1EsEJAPE/7Rk1b2B0Wc7aig1oEcQSUgud4Zl3HiGrKdqaqLSQWM
6Cvff5Ul9KkMQOWj0/gmBFT0JdM623bTVWw8L5nWYJVuLaJtSp2lfpt5dNHWKsTZsXAesnX/0Q8y
Im7FpiPtdgJWLJOtm9m+BTuI4PXF1BMZAFA3cFIYf6GzrNOrFKb7oD5qCVIaQrFT5MDRJ9MdQqrP
I8pXeBkhHqIXdzgIwF1Hbzf9CKKXIkM03r/I+WoRs48ugPhW5bshfY71N7W7G6wv5IoRrejcWKu3
MaRhNpZQcpfV/MkJQBFzK2AQLit4JKZXaVehwgTmwRxcBXWHsr+bYtkVNMR4Llt/IxaXgxsiq2cG
vIzyVkB0/s5oLqsRgMScbSpXM+4VllVHJ7eKaxu3HntSb8ThsWi3Rn9o0OlqqFKN1ps4opgRfXCF
u+pMpTm+NWV0ST7THiz78CSKt2HwoaiX9fDsV7h6pcjTkux38O6xuWqzu6KOIAIMNMp3pHFuOFYo
8ra8wy1AOQOvwxSWQG8lgADrwDWopAhxAFaKCtZwQIdyY+r+0ifxIpQzmksTbjfp975HQ7aFKDT3
1lEW9E3bo18dWMQwSIyVT0XzZul3gnUvZRYuTuWmVdTntMzfVDU9RBos2ieUn29FIpGsI/nJCVbY
dg06rV3xoLbYPqAbGYTFwW+7nRLJR58eRCQE93leEb53t52i30SicswtBFvl3vGlu14u0CRnvgzc
EdVHpacAOvNfi8mFr9wjqtCkd22Ve+Rhk9DS58uOgyq4gqRcJlaznUs3K5+U8r4M31PwNNVSh9qx
U6v4Mqf2nt8b3aYLbwXhWc4vtOGqme9r/6ik13V+H4wHqXFr61kHlElaXr0HDTw903JhVZTRRSwh
kjXedQESwuatj4RrL9x17a5qrgPLwhupuDPU4DEnxY5ST47ctr3SNAwUC7tEZkRx5+LJT7wWtZIs
2fJvpvI2snCyiFCoCLeZ9Om3k2eO/YTACmUY6wq1RTXEfIdjpTvU8vS6cuMOQlPgZMin67Smmmcp
aY4Dml1WOO21Mt72ffNoCs1R6nRgc/ptM/0mZEnDxq4B+YQVnNGmbvCepKZsJHZo+rjQ6E5ohq5u
da5MPKpag420gEO8b/ctfm1Z6/XGRBP1KsG/d477nd5Z+7LGFS469HGH+p4rqF4xpm5muTrUjmYS
nRgdMyHCAweFdBTkJnRRSrqZqn6T4DAHKCP0sY/z6iHacAG1I0xtOqUt94m5N5NDn82gaChCzeGG
28gP35tccYYqcmKkL7r7Ti83/ZAQVo2uKSaoUByC9HqxT1hkiNB2Dz3JFPayJOKCN72A28FcDDMH
9lPSUemkw0q0Mzm1PHl5/kxDzikL3c5iegll+NjkrGBm7sW4u4nTz3reR+jj+81Bip+qXL4wzd4L
IuUwBhitUWc1qo0vu3omuYG0HUSmSa1vCz+6VKiBttoVEqQe9WxvGoBR6KkXDeHNzJeqYrDPpJ1F
kDg3t1jfOVLpbwftVdDBZkm9Gw2f8dg+oEk/KjD7nnvjPhKwXLTy57ZVd2kR7EO/v5ARMjrzhJ58
QC2g+tgT4hyxyi2tOefCZzsetXALYAz9EPPMCKfTKuu/Q6xDK1FHdcwvIa1qcu1pObIv1UMbdfsJ
yYtuvhvKl2Bst4ofvIptu6uDaNvklZeiRjxw7wkDAnp1HLkA/bdmETs6Cgpd+3vuz+kbLEHlOv0j
XtGwaQJWBML775AFhYYwmzumItBE2y+P4UzrLk1caqdnpuRkKQFSIdhJOtDQ5lexX9XOuEX4iXiU
L9Vtuzd22ZvC/Wxrd+lxdLK9bMu7LLd9OL1kwT+v+CkZB+S9/nfwVRyoQ3GpoyhDi9E1t+lNdmdt
5n1yzGhcjkfk4byAjDvehG7vDBt5I18M16GBJJCNn+Uu3Z7r1p4KSxdNSAoqEj7Qf9ro38JSXzA7
0kdkR+XO4N0FoJycqS2cikV1hYk2KDtTH10VbsohiCPr/5F2XjtyI8u6fiICRU/e0hTLVxu10w0h
dUv03vPp90dtnDWtmjpdwNrQYIDRSJ1kMjMyMuI3AzKtrXCOog/FP2s3Ve5ujXGxj7QUXRGx4S3a
8UURfgndAwKJX3+4a1XQT69xabdUci7HpcgQCbYqsdBYvZqCSSMCNgDXh/uvR7t6I/o83MUaTcqs
T5qJ4ZBC2vZbLvpnasoPlTO7sZt70Xp6aW684dWlQM9eXVaDLEoXQypK0apRDFggDd7RZqrn7EYl
Tbk6gqIsfBsaIZhK/73HacjWjRwxQunEhUVZgFwNSpC+1uxk7++o6a2jH/oj9+j2wM3TjXaZXW/u
FCuj7sUV3A226bP2ru9yl76wK++qg3mv76pvpFaw4G9Vg6+uqn8e9/KTBwkVOer6MwLDQERwm1Zw
FlEpcn79rf80Wf8V+th6CFli5LW6pGUUYjqPmSCu9kBfbSAbtozZu6l8CPFbgWoUdtv98KhU+Cqf
gvhVbHZDF+BYjUNVx9mKgFhkvM8J1JGWiFUN2zi6j7PaxkWY1Ailu68f9yrdB6FRk8qArJPNX9z6
tEhT27ijZ1xRcRO49cgNqK9s5UYNdwLBJdMawqd8zjwcRi1FGB0zCG+xqq8dF5BcFUlbIM+acXHD
jftAW0UGD4Ftq/36HUDWEd3OLfvDflxZuhMejRur99pq+Dzisrg/RUpRyCK/KBlxWAqNSP21VOzE
4cb5cHXjfx7mYnYjTBTqSlxm161+lFt1jR/lkVr7Zlgra0xK7n03vhGhr4Y2plCnzcCR+Kct8OnN
zCju/DKXEKnNdkbRubl+TMCvFcZO1qIbKPVFTf/f57yOQLDMMa+hd/n3NFZmhbtnPxKqJWSBFMHL
/RZGSurU1ChQi6pBNcrJ97p4pV3eU1aLUvPoJ89RwmUk8nGebzBQS+2up7zno/xTSW7aq3tV8+10
kXpFNsvPJaTDTGvwdTvCsyNo76A+Ufz9tsIrr8l+NCt6WNlBm5FIwCQqYjut4BtAvKKRcWO7XJ3d
Ty98cf4V2qDNBd1W6vrDbl7PTrme9wmfNLKxg1uPLvfMNcWI09fjXu2JAsIyF8wogHnlIpwLvT6i
7qKv9vHBP5rraBc/8vIZXMuaM/K3ij/GnfI4HLQNwnKpcdCFTUWtGnERsjxMhH9+/TxXF/YiQQt4
cUEUXQKKSiyZBylDGRrHRzc5BRvNjh3BrpzWNT3RphDm3CJFXZt6tKFEHdSs9m/15S6LYs5t1JcT
FMVk7vXqq0IJV0IZEJOgW3Hx2somHsoqIZGS22UqFRVp3U0d0hi1w61t2x0rPnG/Sx8MPu+tw/pq
AfPTaOpFyTSc+6w1MkbDTd1apLfM08OyohC2ZB6Fwy263oWbzP/yLz8PeLGesAwKxjplwI5VLDvY
J7nmuXiunoVN447rertUUA1HcYK7ztH5toM3bth/B+XMf3vKIVvL22pTe+mm+pa7t1pYNydk+Tyf
oljZohRfAc1ll2n36V21M9fjJvAiUoTZbc4Ym3s3VvTyxpfnti6DUeXYxoXzT0P704hJ5pvpKkCh
BLql/fMnpB74yxUVsYXg919VrD+PdhFHgmw2g7bk/SSvPfTfzHXmUga1V+v2FO5RPV//Nwfe5wEv
srWsGtA7KsECx3RVZl92pYVWrq6/nsVrx+qnUf6wmj5NYi13WUx9lo57uE8h4gq521S3sAV/ctcv
PtVlbhtjylLmurwAYatnxf6ZuJU3b9qXF9zeIaAbj6v1ymm9lF/CN+1GKP4jo/DV6BdL0wjzwqgK
Rp/NH4KOwn0xr1tYlGPKxTp4FSJPWVGFaG9hOK/l25/n9iJJklARFuIlRkj3mrc6Np667/c0l3bJ
N4EcOn8a3/5vH/MiRxKkslS7JUYEwRk+XtAcy+zh/zbERX5UK0EjmwlzaYytJUHL6qP7IrnV9L8K
Rvk8dRfliDQIZz+l2btHyRCDu+HBfzb31ZOxzTfj7/xEaSR7F4/1MT62N+bweiD7J6xcQtQ6oYy7
SuENh924no7xY00nep8cxB0c2CfjIbWzl6/n9NY6uQgtScUFvcZNfJ8F96P8vRp+ff3zr+Yin2fz
IpSA6osoJDGA5ml25RVeeE7XwCTX/rbei158wj3ETY/4eKxbDyO9I+y7W3nYMsYXm/ASX4DWWVNX
Fc8wrvX1cNTsye3X9cH3Oi/yStRNZC+56x/mp3B3c+xlo3019sXZmYVRwj98UuS6AdJsix0Zp6u7
zav22j+UT9KtiHP1i/6HKiJeomUAQA4BakN8UR/MvUrx2aQxlG06GhpiIrqm+mQGJgXd1goQ5m2i
YttEpRdFwX9xa/qHsyKaF1++TeD44i/PYk53iHtbq/IMocb6en1dvZL+MwoYwL/P/tU4VEoK8QLN
wcGdD+Vj8xQcFSc7KOv8vqws4fD1gFfX0n+mV1pdfM8Iw0yAEkxvZ951xW+fOncZSpsJQOeAqHKx
emnlW4Cwq5Xczy95cYrIs1gJckJwrdx6m9/JhzN8jg3Cz3fqQ0MWre9ML3ZrL3qMEX4tn7obV9Ov
15S0ujhN2lyrcn805r2C9EhNMzL8/vWs3hpg+f+fUoEAN4AoLlgr2urcj89JeKvScuuzXZwdYTSg
vtwyQFGlAFhidzXTAGnwGFYbe/QbO4UpPuIL8PV7XS3wfP5yF4fJJKNnQrbOmfVdo+ScndT1T1h8
DiAA1CpJPdYK7EtUxO5X2+CuPQWvxsuwz27U95a3+1cQQuhGQe5ORzT3YtGOfa2GZcqijbKdT8+3
e62Fj6/f9FpVRtcU6jI6SC4c8/7+gspcYO+b8KLFdNambzFmAFq5UVGH/nqc62fkp4EuTqxwXLV+
XrEX4Fo99I8Z7g6W9OZvjMdua2xy3F9elBsx9erq/DTkRSSbNRGiEfaj+3CFEU+8HdGY+Pqtruqz
fJq+y4IjXe4p15Z1MpB1RMq9igX2WG9iuuqCQXs+bDzYaj9RcbV6cXYz9XeufxOHtYgdT0RbsB3w
ZVW2SXCKkiMMVbQSWiehwVlp7bZa6ccQDXPlRvJwFbj4+akv19WsV+mqXj66WzqtU5wUt37UN80x
8VLLCzerg0hsypzyGN24O1Dpu7amdfgCiyvL4jx4seB6sTe4ki9ylJozB4Orq4kTlSunT7/HPhYL
1UcnBZ40pbY+pWsJMfUwBV1kHqZptqau2Bbg2Ez5Z0I7M1zcU8p6XRTIJ4o/mvoUJJ09tq4EIiPT
VRfhfgvkXydgR5HHXli3Nj1Hu+q/Vas7M0ldtXpcaT2KJB8yALd6WD2Mk7gWUToP6JgmqYjXsG6F
AdsCOEDlS/QqIZFG1Z2c1FaKgn2TvA3RXgo6NzJgl3wkI8D1vKDsfC79FyEFmpJazSK3buIg2mrY
ib+JwmiX7SHPd02Kzjsohb4/wLd2g/YhTUvgNMD19MA28SY2IqoF+M6qd3pB1cAITkvfscyAIobY
lht2FihusqKZajxHwQnuoCXOids0rSt3W6XJYbph3WK0GwM9jlET3JlufVnF4HlQIBef+9C4owhk
AzS5Eb+ugrORgf7Px744AAdZ6lRZIyfno6BUFOyrh2gDQtN6121pC3TPRvbctxFodcDzOIhd3NTb
vrngLg7BWuh6hT1GC6N9HeiZVnf+gOQ+/GelUq1a1Jmf56j7/XVkuBp7AAXLoMGpnF5WGqIJuVl9
rKmd9a8DsAh8H26cUUtk/tfh8GmEi4CKdxmAWryh9iqy7XrybVzdqdFgyaAcpeHGKfFHquNfg5kA
25GRhRenXnzIsgeBNTclDQ+rdTLrA6I2vxBrsX6KFtoh1i/MDqkgwdi2c+sFxAK/DEcjySmh86Ns
72EbvWk2H6mNKYZ1K9W6dlLyWHBWELWTxX+1LNUyaOsWv1T8t2Phrcda3qjnG+nUVf7o51EuDpQk
Gla5YkKUBVRqy9BW5D0CWDucFx2aC7ayz6iGbO+/XklXm9+fKMGXfCQzbWWc0kiVK3cC+qjYSyKS
bBo7cFsLjsMW80Qv3pf2f1NO+jSwfpGjz6EmRtVyfhrNodePUfvaKLemdFk4lwvr8xgXx0GktWUs
ZYyBr/ty07TTM24bzsqJXVydvP9mKj8xnS8+oG6OSeCrfMDCXSZTsikBFp7+sHrz14cD7Tlr2ITH
6ueNYa9lsZ8I1pcVsz4J5UxCRwhB/Hbb2ADbz4mb7Arvl4IUROs1j0/gYDZwypyvR74WhT4PfDG7
coDvQxmwdFakz+1Kwd/7xr3q6sb7Z0b/XIE+3QAqfdX0tcKMivOdTnNmVcm2CYjv6/e4Wg38/CIX
QRx9PPC/KS8y2PHWP/pHDeEV0fKdcq+e6g2wrV2xDVBWX4RXYu/WTriavX4ef5noT6+phgAW52Ur
1I52v6i653T50JK341O1BT3q3Apo12PNp4m9uPmI1WpU/ZI3rhHmxDjGQTJ5m3iFrWE6INE9D3fB
+dYt+eqB/fk9L+49jd4lwxRy3wJwZlc70dEWiX4vcBN38OgZO9h4racF0mDhJbOHhewpL7c6qlez
6s9PcXEp0Yuq8LWlOBCrH4hWW5hHW4Lx2JNVD7rqFOlH3P3OzfdVjYeF8EOIXmJAcmaVO+pUb7X2
rsCdWQOOJPfegNNPW2Ntt1ODteLf1clDlt0qF93aZxdn8aDgaGtETFuJBdpwvypev17/8vID/hUm
P62Gi8CVacUcSctNXh4fRROkdPWczA9ye48JupUBQFqdMcOwSvNnb+6KBm6FvJkEaA3RKS4KlLIr
K0GRqcfsQ8QBbDWYrmQkjtm1joYZ00QjlSxynHea+j0eydHoMAo9mFqK3CmrvQIUDUlZru22fvr6
3a5WST597csyn5zNAa1uQkjtDK7MGquO2LptlbuMPrrgQvLwAlt2s3V6NB7CXwoqWTdOoetBDO9w
OMYGQLaL7GYWiySYShBeeo9ZYf8Rts9+N96IxX+i/MU31BYpGCBzmPGAIPw7hkSVnHR10857zM8g
TWCCY/1cLIBIkvYRWVPN8YNflD1YHzfj15U3BKonQ3WFLbjSjYtoEkspioDlQHF817gARb1sl57H
l8SWPVA5buspG/WmVcSVs/2vQS+CSTD4CexRBq2p2srr9lyfIw9XyK227s7ZDQrMlS3412AXs1vN
EaRXrIzBQGPHNoFKvYn9vNYQ/2uMi21eyJlWCQUvVLntQV8v/eJ+k9DSUyzRljY4VYJBdL/eHtcq
pX8NerH1A0OKSrlm0PxASWC3pH2IEJD2cWNaC9vwRo50Lfh+Hu8SflphAx0GIROJap5jJochiq1c
mZ0Ktz+5gwExfRvgVFaP4mwd5fkg6G+C+i7O5PsrHPKeA0xqV6v6FOYA4PTvqQgmXqhsoTasqvAU
QsjXE3QlueJ5NUoJcNZNalgX2yr2DXQdkCYqy2+FcRhXrhHZ0bwexU2RbP1i+/Vw18LVX+NdLII+
kIeqWDFeeBjRXm9QffO56Jj2r3pvPqCU5aLDAOMSETjHcKMXANI3nuD6Zv7njS9WhJ/WUT0Iyxs7
Kw+TGYJmsmv34ml8KDNrPvU7ih9OuKi/eMpJ4I/J53ptuOaNqbimYPt5Ki4jdwAJ438fRBe+awho
wJTDqrw2v6fFVi/upcU5FvUv/d3wnycJmD9Y5SLudzne32OUnfK+OYUiYj96uADjwb53r4rww2+w
B0wbN/Z92zTSc5GtVR+Aes5Gk3Zh/ByreCJwXn09rzem9dJ4GcW7YDU0EzHSQNwEG985f+lxYvh6
lGvFt78m7eKwMYui0aUWDAInrCU76B/tK+49Ebu63DTrnFrIY+REkF1AVd94xWt17b8Gv8ij8YA0
s2JcdLy88GCeww866xXt9OluPqnH5IAHziFAfqlytWN66KwfImCnm6z1KzXAv57iIptuUXL2J2G1
IGFgChHQ/G1LweDniBJUY4MM9NpNZsOM4FIduyXPcwo3ortYRKGv822WrVv2Qle/vb7C8OVPFXx1
EURUPx+EWe5B0irPogIV1T/Hqnrr0y8/5V8ZwKdRLkLHLNS1WUndwohH9MIzUUyi4rrvsTEIrd9U
D4++a9zEodx6t4twIfaKOAcm75aMPzrWc5R0FKNvlfquftN/3u1PGe7TDWnym2xamRxT4nrw9Jfw
vb3DkddZLAJWa3r+R+UlW6NkTYlv2NzE/S6b5ouZ/aNN+ml03Rd8KRwYvXEnd6Y1U9Orrff9prK/
ywhgVdz4B/rHCjWqyOodcV1uNQ/fg83kdbbvoeRuwds/rrb+OjpEW/M4rGHB2XS5T8vF8kextLu9
8KjfSQ83AsLy1b969ouAsDIMvLWXtSee/2TA63YruZmLAJUjeuEpfBifF0kyIGI3ivHXbtUawL7/
t+r/pB6fZi0SsqZHMHq5VY+AHNWN4urr4r7yBFdfsu635psMeF13SkfYdje/2tWUDfyqJPEEGFRd
bLo8iIR4jsk0krmx46qwGz26EfCuFc94xX/GuNhyaAbNgKJ5xXCreL4H4YxpzWz91K2TrbKu7WET
rO9NTuobX/X6Xtcx3pIBMuJ6+Xda0iALNqlSsIR5RAoQhZg3xnKj8d7fnkJX2HJ5v7sV3q/udAMd
FBDB4Kwvm+pm0EVlLi+KG+pDLD/F45NWeV+/1/VbDPaV4K9WFO4uZbITXyr62DdhRf8pRu4W/4HI
jdcIJ4AIne07wX4J7NYLd7fMEK4VYTQkKP8z9MVGyUdsZksDsZOlCDRDQch2jRdSksDBfm/QP7hR
w79Wg/lrwIvTEqk1NY2XAfHaddv16xk1fYRjTUCbjXNaWfe3lPWu2fswIjxwHKFE81+IVDlXulxU
oiW1G6m94JZ1jHYV94xxw2nh/Oo3madgX9ja2ksLmGnap5R90XEDBmc6txCM/5+P/Z/HuYSsAv2W
8rkLl3ppRrYyLBfzN9ALp3YXbOOT5KxIMru9vk1e+rdb3e/rNx9TXPTsERvUL61SJ4whWqxKli1E
EcyZrV+/3rGIenq8VWFfvuO/IvCngS5OyDiTp1xWa6or4p0qPcbVm+TDeoWfOUzxsQ5/CZjVozdb
914nb6ObJ8Dy878Y//LsLII50v3hz4suPkrYXdNamTmQ2FgOzgRuap1qO3Sh2t04Aq7vKaz0dGTG
wPdfMgmMWTP7KMuAiBxXXgdMpbJBc7DEm3XjCF7vpTd4IHjcXj2sP415kf4pg5JnaZHPe5P3RH09
8yg/dYkrHMTCQpxlfEOeo11X6knx7by3SjJljOFGqxksrXeLZh0Yd3LsSHgUhRshtKloKZ2Tyj+K
yksP0aYYjlWy0wxHp0Fieh3KLSiiBF4SrU1Of4XfRCnGQsdQfFcD2y82cex2oa1rthB+1OK+9T8w
FhJ+GvG+iZ0OIZ+nWLJCCS2TQ2Z+w6u++V0hjKyDsHW5mqA0gKzHR608ofoxuON5EF/Lxl3Rncak
43eVnmj/qdAd1K0cn+NorVCyywyrESKrRaO5Ow3tITXsXuDtLAj98G2hSPd3serBuTdcEZTJ2N3l
vlV2J3226nKXam4n195cdJ4wr6tYAqQt1455H8irjTKCaBeLQ/88/dblfq3/zlVXem0RSxbeucSX
0yHVHrQg31YSwnK2Ok9bsX7XTVShiwPSWPxb/93DaCGyxLv4bkC/PbMbw5m3+gPwyqq6U7X3FX8t
k9y6xYfTrr9VgZXCDxAejFz2cvVHeSfdd16MVQ0M9m9xsVkkEtD9ybFMt1ChKdGeab7LJF5ohuHy
ULmQdCrtsWs+jP6MMAR/L0YPEtNiC8nE7IEHG06A0UKu10i8f4PYN9L5L12z2ef5lkIomi8ZCgPZ
r2EwHVN/HQfZSqRDgPjZrHri76QkcvkI91Rr9UMswKLa0s9mvTooia2jzGKjJ3CAu2nm7gCrUzrO
uh3090P1PRmAOR+m8L5vvLrdwDaGkJBKDlXnaHZrYTNAK7eyh2Ddt69z4KbQ16GSvwU039GhDqG6
O8MDWhgvlXGORXt5gsrLM1d5Hb/3oV0L7nCntifo2chXRlLFWt+kg6PnW5HQrpxN/o7qVoqjvvhh
bifVSSHXzda6aRU/I+AnswvBPEg2w4MZWpIIehiLQ6nfGuO69SGII0zpCKeUbjtUYfpBxVYbN6O5
CZrnnBWU7Bpe+gELpqZ+9zFFhwqe2uah9a2i+EiKHUob3S7aY4Y65c8JAkqIhQvPvn8cR6fIj4Zy
Lqvt7AeIP9w3+CYaEPNtKbPixMuLQwgzWLR64xnzR/UFLET4qkF8qLwpc+L3hsUf2ALOl7MrhfaA
KgXqIbiz++fgvu7ssHEwpZ8q9B4d5DpK9cFEEaH1EMHkP4XgQV2jnhmivRF7JXTzYN31rvYjfU3g
ferbAWkNfyP9Xkj9d1kf4i/PbFjBi/mTUiGVcV21cV71zUdtdsee7cRHOKjNtwYVpNyWaHJ/FMPW
51vjsPQ6w4uo0Pg51ssD2wwQvvbiR9ls5tHzn+toLUxMfyPusl/pVo+8lW5TvEs+Fi3rCUI7ppK/
2C1q67X0WeR9ETwiU0W88M3fAz8AzZ6NEf4CQ2MX4ccIu6eBKKVaiCj00VoqOuQTbFj/eAZJ4VpY
nZTme85hTARXj2hzgDcCtW40XpXZFVgUE73BU9XbIKBYQEN3LhtbAP3CnxFpCtr+Goqc6aLq2gno
BABuS7bzvG16S+8dlMbsJj6M0j34AhU/kuxeNoCHnpthX8S4bWyT++A9NpC0OjY0jmRCgKce9H7N
Y5TdLg4cud6qRPp021Pn3huybZTIVKE8YuU5KBpLnTZTfFISL9Y+/HJC4HLfUwgCLMN9uHqpoZ8S
BZrXVHa6pzEj/Nio0HcT2IqNrNuFtF4BpDQs7YehWkSZ1S9tssU9IiTL33vpP7rnDNzJjLiIy3OZ
59XRTI+V6KIZkk/POt0Sztuf+j7wUKrr162Meq5FxBPypxVc19+K7tTnLrcV9Og3imD174PuhjDt
cYgvdsmP8FywrJONGdjhaA+tmyc7Rfey2BP1R0222mLTmmv0y9EAmSVn3viSPT1V6OIPj3r9kI27
SLAS5ZeWYHODi5cx3VXmUw9eRd4nD8KhfSm+gWG1+YMJzyOuKZ2NJAvTqy/fNYpThrYW71fhrlFG
ZDFc9cG471/Cj0naV+Om/pg7m80OktIZEs0RAvQcJtXOW+xUSxY6GmJKmIB7goJTdw43KntQC2sm
ALQmJXu0PIqV6kbL+YBIhShD+QtylEf4qDxt2hEKNYhCaNB2EUFDGi1J2td1YvXJL72KTgrkvsiE
jKvdz3idKL1vY1DFQfwjHT2lRVaiw/5mFM/Z5DTYl5HturHyWGmoabxHyXMfHzAm8IPHoD1E/r2P
Jg+oJt13p+6EzFiZnCTDy1ADoBEM1YZUZq7W/QrpEtfu1FMvHLOpswNEEVPiRGMelLl1ZvNUpSAP
ORj5MiPF0zH/bUhvs/hT8t8Mw+v9t8l/E7vfKf9PF71F1Ssq+t2U3iW+m+lo170rWF+Xu0Ki+Bl8
kJiEq87xeTbJgC1tullwLmDPjxFwGbYXeuM+FklpkTmi8YRC4joQqk3CKaz7v5oyskZ43B3qwsa3
2T+ikHYMJ0A1CaXmJN/OHc5OCk86ePNYeCYkIjI0zOhzry1Tu1CGraJwmPycClS40FGZu/KxZoPk
OWnl+HMQmi0ylW7LPHPqCwh3VKvNCjkJOmBb1D3QN8rswVC9EfGlKdW2dffL593pz1l6dE5lcy/2
Q2tRwURmB1cvipSCotoyuLZ69U32EwuZNssXtIMZ3anKWV/dZfCj9aq1dcEAAJnZYaQcucadw0bY
GK1uxdM3HwHhNOYgag8q62BIRUcYt7WAxUPMi0DmzsqPekzIBVIPSUnbmA1HRftgwkgw5dgNfFhs
gEhzpCg0YbBEZJLrNF+L3bkf6AfhJYVNwqZM3lNRsZVY21U1rqmVYQ34/Eh+Zhfy9whcvZwWlt7h
TSF16Bxx1qqVLdeHhHc2sx9K/jsvBqfvJE83WDEzQj3RH5FgPZXcBr8MiexE677JTbQxu+9hezbz
fYwckJKJdjw+BrHxo8pK8IaLml/spEbsSrWxLpPnRCqcqLtfKdVLpPc/JpMSjCkcxzKQUIE2QJAR
5zgI/JpKzCq1o0B8k3JwAULwHMg6gke8fneUAfiFAfKmmb9GcW+eEysIknWCsWjBDWaGv8SbYyRn
V2O4K/iLEkotShV6Wu27QvBSZNWhj90kOc2Uf4TveXg/IC8YAYOsswzRJQ5PcVet6nNjbkfJOOOP
7AJZ5Ts+lyzgtH6SwpeQd+6HJ63Rvcmnth00jqq9hmxSKcxdE5SI1guWL5fOnItIiSdeyA/3FU7V
lbdCs7I5ScJkT8tviE/6n6uYuEkMwy6BPAYm1phB8RTJ3/MaBnRkNStwrMJv4LNWUd2Lwlkfv3fl
R6vuwnbTZTUF5vsyeC81qgXxY6EHa03couAliL9GXd+HSwDsjyUGVU2fYxD9rId7UT/WGEer8rMg
UTyUB0upP0x/Z8wP4DJjFKgV4VDqu7S/F2hqlIldNIq1insrnYb3WQGfMsDUQB5L0ERngM+b7OTy
bYrvFInbBK7vfvaz64gRlWIJ4+9xPknxcy/e9Ti3DcLgRLAU02DcljLpYUjoMo+6GjtZDGFxap76
PrVkYp7ff6TBqQY+qk64u2PAZhybhLpTASRPxFabKlexiKHGeLA0yWNbKG6lknIveSBfYBqjQ9s9
j/FDhjt8ehDRaBr34Rix5Zdv0RG/fLTkhecSErb4Y27ItA/5jNbVnTI+JcJbUb+Hws8i8sRgn9Yv
mvhWaSKJwLEWxXVdvQ3QBBfr7qnCHAYBFenXqqbB0Sm/miDcZGGwrZg1qaXEoJKskzJrsbCv2x9B
j0pUrVhNCgJ+ZW4MZkUNqUVo+harqUOGe9eM9lU1V2fTACaC7ut2SsNtK4OVUbdmdjblzlqxBINo
ZM9wPKOJJQyqLSGyGREmE0LHQKI86w/VRAMNjbL6exFuzXhyO7FfL5F9StnBQ30qkJTopHBT6JTR
w9+Jvw+7fTV9n1avcbRXp+cUBUyB3LYJYi8of2Xx/TAeRy4qMepSo2zLWHrExPOB+QBb0U27gRxI
ahMsHEtHJ3JN/kescHVEkbNUfpbJsQsAdBbFrkUvwlTALw9HtE1H5RxhVlJs44FuZ3ZWOtGaRAmq
0Dmlt6NNOxFJu0nujpgxbgos+6QhdCZgyHocOmIxgzOYKM63FXaLmJ0XzUNJUtU1Lb58FCvn5Gc7
Vpuxc3WxIy9GnMKvDtkwWJLybhbkLyJFMAQua/0txN4tiiKMdtC+kAVX8n9M4+9Vjlm59C6JW1Mk
zVSOkGFOMhcXBWgFHvG7tgHtUJKtlIVtKN5gxuuhbTEJGu043YOQB6Q8cZTQvtReKjlc9xWqVf6H
RiUgJV0tFHZU+axVu7x47vRwM3MhWVWKXTfFeViQ2i3akP6p9EOv5x7Rt9jFS6YdlZTXtfbR0EPL
pBgQipJdcaWd22EjpdVaS1t3RfZ4bJA/rWXRNSg6xC2W0+QKc+hRITJDzvYpegr72RHMXdId1YlN
gyTqmBzb8ckcTma2aRv4mxgrpZifieIzpFk0ELjsx/Ka+14i94do9h0lBjTaCAfu0oEFkHgrjBT7
K8MdkdLXcoNbp7xOhMmpFOW140aVUesQFMTPogn3qHhBiiP2pN8JE1Jb8dpv7pQq2Wp6+6oMhVPE
8j4ggfeHxja7gzyBHsvep9IjOSqnFgaCbofDeexRduE47Lgo63nFZau/a4psry8SsKbsCjGGERoG
rODx5/FhzEIPYT2GF3e9om+Uat7NU30u1LuwFu8UNfeESrZWbbdLcoU7D5dd2jFkIfT+gGZQZQpH
p0JKbNRgfWUkRzOAbDR2Cyl2lH4nEG3jpQ8rr6gkrBzZ36SRaLdCc9cZZD6VdowwgM6McGPOzFMn
2kZv2E03UtYxuHLCFyYZicXcSaoUnnK+U8TcHVthN0T+8ziEr/owOE2f2kqC3h/fX+VEFwsdpT5p
G/TIbU1EIxkLSM1JsWdt4HIkZX8uZIxDSX9i8ru5I36gESnLI+yZ1bMpVK8DyUGvFxRlZqvNCEav
jUyaGmWWKA6uNjUbfcHkd89hUWOcuS8TAQU6tHeFl5TfkfuWhfsmEaGq1PPb57aIdmnav8nmbpy2
qfgiCLKrCjsTKUsJb0JNJrI8NX6yMzvdHsL3mJoGIm0uJwvq/eammNatftZlrocz3DPFcKVE5g6a
22ZSWnOw2vRcqrMA+KuJenME9XioThOhRh6aTaf2TigpFs2MzSzju4V4ZTUhTtfZFWtFzX4ZAUnx
rHtLGFBXlMKKJOb+mowvHXqfQQOvGBah/6hWoq2n7TFTwrshrB1De80rzyiXUIjKwJR7XSN7RVGT
26j3GIz5qDynDVlcJknrcu6PcnDm41nBTDxhcpDss3o5WPvcqcTyVDejs1p9LwCICfFYcFdenLg/
9AgBxhFCC6YfhRSt+7ynzpDuBmPg7TFGW/XDoZZI8yRj0/uEkClxcz5iOT/lBalaM6/V4TE1JDco
3tt8fiQ1e1xByWyQXBsTSB0Cs7qOF1Zaoq+sVS+u83HrIxzYp6OtDttMbyxRP/R+T0Q0bUl6q8zE
7UyI7Ppg/w9p55EdOZOu5630+efoGzABo3O7B5lI7+mrJjgki4T3HiNtQ/vQDrQTrURP1m31X01R
RR3dCYssmkgkEF985jWZGvy0LbeHdysAU0RHS+n811rT9x39tcCfQC9220ZTtiUamFM1HZomXNZK
sDAz8y4iWQiFc/L6aa46hyjdq57cCRRDZfNWUox5CtrIZjKfGuqbwSADCF3V0neW8s0AMJ+JeRN3
++JKb6H56HiXij5rTMGa6InrxTpeRf28H8Z12GizVsqTFTwEzjiTqnKoJ2NeFMcyPzc61ptHH8oz
zVyH1DR8kMZlSr6FzGvGm7wwZ0xTtH1U4Oqgym3fG7djp6O6ilx/npwh+GFs0szia7I/qd8rL/5Z
CzSxf9BjbWOa3ZPEAlxr2xqRO5yZeUDVgrStOJcRnvQpkpEcy0bFDm6LZWQoSym7S4fzAivTQjVQ
eyXdtbxDHlDQRQsEk/daX82FmsxlKbaGRgso78zvQsmWA9Yyxr4z7YWJ8WE4jLNqsly1p/6Pvfk4
mBwF/UlWOWLfHKrjtp5OIhpREAWd4Ci4LZRz0chLQofBSUgms7qYDUW+FwhHl7m6tfXyKAwTbYFJ
IWmyjhVvUe+/OVRhahzPW86YIrj4NmTVaTPQONFJ5IIsOdQefUbaE0q8tQxEYbIWWhA1hFfO9Ox7
X9xnHAzjSNmgyUWcv0RZMOuLnVD3CeFxSlAh7ajXYTEqC6nHrmEFizS4KYJHdHLnUWPPBWJUGGRc
rff0/Nh0dGvN51qtUOIMZwqyrrFE89V5DRJlXw+bvFbc1tY3JnaGKEZDUn4fKMTIU0HEVTPzqvU9
5au22CcAUAvlm6bF80Lk8zbu5rI4tiR8Kk1SRHdWhMO5nmJ8o4TLyXjDKXluK/skATogGQVo6HoV
qO0acMHS2m1lvhI5feuL4YWEZArY7jWG2NviMTS0h8ArVr5JOU1+36rxsqqiuRYm7yj2zozhroi2
YcpRXt+oRTMHxntLGz2pTqVJQ99/sy2a0sBqUSdC3TVbB92bptKYCdKFlbwr0ypywHIW6UbPy20g
rDX0tJNp7dueLCexYKD9tE+yOdwyFIABeyo4K9F9zMHeZmV7iunHZSodDEGPjrOm7WI2o36nky87
xnNvA9dM0UByFFeUe8/zL4UW0FL5FqVYOKoPiWat9ZiYoHO49ww+eMYryiWsAO3Km1llPCt7itmA
RIF+YAM5LmOjluI9yI44B179jdNpJeiG6hH+h1m9TMLupCjjS2SG7rWFYdYZGTiB1klObaQuOjq7
3B+c9izafPRATjr8OnLsTFXmNcSzfMqXuU7lYd+WYbPyfLae6i8r5Ik1A7Apyv2cgx2tRCxb96Ln
uM96zggFgyKxC4ximyEjbXf9oiR6hmmyCUgDEwdYENKzzVXyvxvcVNVJkiT/Yu1Xin2Ky1SOxGVS
P7ZTsnCG72nT7oR3KpBzz7NTnmHgFd46tknzCpNveqllE+3tDukxakJfILchuk1jxCeFkn+gaeA0
8bxTeRS9qFrgg7SJ44ye1A9v8taOvbIboOYDr9BKdnFRrfQxJH0Mt7mg/UC7w57krja9bRmM24bm
aGiD2jeSXVQyaMI2K43lshhamvHskKBe5PmANpu6luh36tSXA9A5AwfLPiJsI/3Jw70eUmPdmvey
Tt1q8t1GIb4UDbL9xlGUjGmMZ2Uilimti7bRioR7WYvr3Krf9xjAZHT3aozBA1271+rk1vRfbVq9
nRMu87heK5zfFZYttg+OPiOttN8r63tTP0XBtUpKvmVYxme5vscWdxawTlNbYOkjV9S4XDT9Nq7t
Q0pBISrB02jvSqwX46ynUIsOhQiOozesGsc6JCH4SNrIhr7TFWbIvX41VnKtAZIsVTJ6x4wv6Lqn
fneYMpApfrBqmuYbhqrazIzvA+EsdIdSxsBMQjbV98bCb0NpC1elL5JGwwN7jFLyWnFaXbhOjYkC
FhJpqgFjFQgPaqh4RXfd5O/rovNXffq917JVr9XLUb6pUbzwFXaVqgT4kGE+YFx0JeRpbmnCAFAf
3lrl2ewOMlknCbtKRVVyo/FUtY13yu373D8bZk8Ss/bRPVa9Pe1ALAUwXcObgb5S1Vm8P/peGYXr
E99igzQcXytbXZr6VrXurircOvrEcpVVZ472ULnvKs217Ns0eESqt9FeqmDZRPehiCifTva0RQ52
aZk/FFBC+K6qlwz5Zj0hkcB1W3wrxLcwLOaVkbhxkwDCLWkDvyrjJmR4AhFgjmu8N2wdcL3GutYQ
Flawre2KtzbpFzniW0n72ho3TrzraFhOGI7dxcZDR3tfdZ6MDjX+DhRnkD3n/oBrtkpbNViPCbM3
MaiPWhssurK6DYW4G2C2aqFylvVZJbpkJoz6pnT94aio/V4iFJ6ZF2/aq6m99GLtR9Dvk+6AU+y+
LNuDI+x63iPN7BqyOvu2PjHZvbcQoe+D6T1NUUyv1Ydi8H7EWcuu7rR5V42ux1Hm0EPB1G1I82NB
V96JtW1Wj7wN5RIXEwiUCF8ltyma9RGNbylozlSPvtkc82BAR1kXrkPgjji/eu8uUJJdOpxNTotA
rxdK01M+VExTKoZ8dcLGZS4jK1r5Rr/0q3ytaZeJaahTLG2qjs4R5czInGDhdzfSj/dRlz3bWNsN
cbsMHG0z8u/166rrl7o3bUr+bYLw59dCMVyjCK5XcNaV9DCY5nYS+HcIhXzWnFaQlOeq9ZKmHbra
cJEZWcQFnXclfB4KyzUFrbgMDonTlBDP93a8szLQrtLslppp3sIsXrc6hwZTUEotPIHHmwEZabXb
4PB3HaQ69sgsadh7QYsVWZXN2/Q7Bmjm8B7aT/74kjHFrWt12chilU4YQlEzGv5zrl5KWOVOtxh5
z6r+APJgCXPG1RGetpWlxY8X05vOfNCZRjj01lIS/5QqnyHcNcv4fKxaOlXrQRxSac11dXIzEmS8
dZkyptk+bX50yXPYlmsdrcEGFy8G1jadwY4SP7QuenLMgmefowdplxly85UcqRVahmXprep7rtKT
TA9eeNdZjBKLTFkjtH0MrE1bbOi558ycehh86Vvk96dKIbcW9qMSIq7hb6ZiHWnWquWI9/yG491a
mIxO1ei1TxnLD7cDT+eAl19sPI7GxUjak611a9WRbpLiYQDi18ONJgujB42TcXZNjq2oXahxpM2U
wphNTKNVX1+200aQrSjJtut3HfrvYqi2aN2uCLVKi91W3L2bxNK8LtaTeudTanEcRpJQNYbtHaWO
QS8hfLVjdMki41XvrlWugWdBKpzdhDh81tmEY7jtw3TBXVdFrTxaDAgtcgLs8ya+IHa77+t4b5vT
Ogh5Xrtu3fQ7paKiluEhNfWN2qK8RMyNBnoPU7lqDbma0HwQzcbQfygM3/T7eCTjfKnVl6h/9hmb
qPo+jvcNOI6+pUI+lfJomhfZHktyYs0fTgpzJYW5ZTy9RvWjMz4m3hsZwiwbj0a3boOl8E+QbzDa
3pjxPsPFF6O8SqXGU8/gHVSU1qvybCv4xaDXKjZKsx36S1wd/OJoJAc1OITqQYyv3CZXVLd1G7q5
46O0HmFv8R3P0/1ExE28kTppjL71hUB48RUh9VJPZvHQnXNJf6dMFwmzVnqV9C3Nm7Ii3Ju3ob0p
gq0oGVhTny97Gzmh4NasMLVkxlrGN8WgzK6zjWkwZklqk9vf9TSgWn3Lc+s5CNb4N0Z0U9Bqd8r7
wjIvbavd+Gp68o216NcFP9J0Ou+i6Xrpe66G1Ln7VryWivFslo+BdcB3l+YwjwZiE8jTDzopfmis
gkySUdcbpTgk9vXm7lpLPypYnwL8aO/j+EeB5Ofk047d9TFVaFVtVEthIwNyKNNuG6hAcSZrO/mX
66GL4PvVBAObjMh5bvP2NBgVWX39fahenfKpsORSNael7zD2Kx9M+zZzMhLTlzpIL0CV117b7wJk
TfVePaaycan51oFxr2KCcPWfKP2BVsGmsjdsODKco+0cu2hcxRbOSp2/ECnEtaG9w4ZhbmVy2Xvl
2o8eHfTq/GhtFM9WDQJT6tsYV0UlT19IK1RcMu25EW7CeC5WZTYDhECZpXsvzFO9gBnKssVk9Rsl
qOt47MH3sMDPAF+MUypGN9DdsWcksDYVhr+xiw9Dr67YgWfd2bQcMTnWP+q6tXbJ3opfc3kQsLAw
IDffvfLRe4x1+vVespcinWsnUaz9B8BInbY0xIsOgkPQltD9nalNe63wGAxxmD9yTkf3kwOkiZPH
j25kP6vq19JC7DZZa846GZ9Vy1XeA2OZKqcmXjeXiJm7Peui+fSuguVBWrSemydOFIXeaAIUYx4V
S7jC/JB2ste1mFHzD5A15jiJXM+z+3Fl85jX82ya+9YBPwmiYIL7SL8ZIjdipPM+efSKF0q/jqW+
MrKIwI5356w1FuZLqWtYw8y92442UuE8pFCHigTxRbK5qdjXOZ9y9NJW3CvQFPMdg17yZ3LdGMFR
/BLKRyVeTskVWUCbtv5eP3vxTku2WG/KeE/vsGWAqXm78SG+r48YPLdAv3ptmyMwHO7a/j5xtkDN
EtD30bxQbxRxHmqSSAzHL36+bbmpNd3guRrjH1sgs/XYKRsrfuFAZ+nSrVF22w7FD/9kMl3KJiBc
PB7o0d7b0PLFE+VIjPtef5G0ELqF2q7bnOvV7gfqEKoCQX7gLAnFMYCAYk/m4QEGieeBNwtPw/e8
W033drEwrLtEzkPK+PcasQ5//XsU76fIVlWg+WPi3apq4gMEzzazzLCKq7wZeg7Ok4rryhZ8BBDT
dlnura29rE/ZNnS/WPYzoOWvy14BzL8AzifD8/NSIgKUL7Ttf6xY7cJ960JBnBfzLwWAPoPW/7re
BwZinNA//ynj6NOMhdW2yPvvlVyFDly0FFu47KUwzuG17olP8DNRVSnd3DvnyNGYjDLT4N0Th5H8
TzADbyaGR+NrMR6HaJkGPYVjMCvq26I4KPXRIWCMlL6hBkQHF4QxmfZTlW4EZmeWfYwHZW4IbdUb
L614CWpsLpZIKlucV/oxCHFCLme/f7ONz9DgOFSotgaxFe2OD9D30qgMYV7l8wyLzTXgv2kdNXkX
0MLRjRv6+xhbz2Ib85H+kKfNXMrQTUHAYGpmk0VSp4un2q9mGgi3pgjcom+OVvLd7x/y+NhZ69Ax
9qqsF0WlrIJ2KYJ9FtHLry7FhOUJU14pXyzQVdNw7PS7Rt3VDECc6Fh19+Z1rMrA6/dX/CnY/9cr
/oDjHbo+T/2AK8YOA4ZNd1teCpsexyxYXvkMyra5SV/puN9bG3n3xdqfYXh/Wdv8IJaR1oVp+lfB
RJRB3HaVnWi65d+HFweRjnhTbkCj3Gsv/WP5GB2+InJcd+tH/PCva3/kGmC70sjeAlBrrqsWh1Ni
zReXd90pv1viA/ZeoQlaIEYDZWvJzHKhuvTWTrj2ooaW4B7KuvNxrW5+v+oXT7D5AX8f4C3o+Fdx
kN4hPds1zm2ZfQFH/snD+N2FXd/bX0KSgxr5BL30yoGRy2Au18gd3mboLWBteCkPFg4G3dZwzTvj
NCwo8Tn5yhkFwbxyw1N2CLZMEnZfsUe+uqEf4qT09QE/Hy48zLYjNUqAneZ/7q39EBmDwux9nWoR
5b5tE36LvUMffcHI/pQ98Otj+YHfo3YIWgoSvd24pXxC21ne6Dc5AN2nbstx5/LuHcwbUMFL2KnH
rx6en8Tf393ZD/EvtEY/9q/StuBiXLIXd4TwBephSUZyLOgOvHWP+cpzX/15cYguySE8VatqpZzb
9f+HDov56zvxITA1wVApZc39jJgzpnKcl/Sxf39DP2VL/LKG9SEABbVUVDlyuZV7FSih8nLxV3Ax
f5uJmb+U59+v9xm/SdWhbum4YNiq8eHmRoFEEOpK3koDIAqkoM22Km4TZ3cV3Pj9Up/y7n9d68Od
rMKkamTcoZwQKmhXULqzB3XxUIEPnxjnVYw1dPpbVmgsbfWHAwYgzfKt1rWHXJ2+2Dmf7s1fLvzD
vYxsX20iExKnsJ+U/CGtb39/tZ8GPfQh0FhVMW92PgS9UugWHoTQkEOaSiJ7Hob7/Ct536/W+BD0
qnSsik5ljQZvxOiuSaAB3P/nLuNDCKuLWESY0CIsrZ60qXVt66aiB//7Rf4vTwbUHYmYoGGbH54M
EYYilyNPRr8Nj/a2O4MQ716Kx/FMifHcXegkl2Km/vhi2c+fgT+X/fAMGIFfV23PsuO2u4t31G5M
V5KdeRvc2DvxwlDPPDpfKC19sebH/d3FvWnHOWuK9BgYq9r6Slfg8/RJ/+dVfZQbxZpQdWjzXUVC
9Fsw0E/ton64ak5MLxSYYlO84xhuPwFC2DrfvnhHPw8nf679Ib+I6MvS6Lxe3aXY+zuyy0vxEr3o
NzRaNwy+l9EluvcZrn+hEfppXvPLNX/YbaFe2VAaEWXpOoAvqEXq9jH0ollZfHWmf34c/rLU9Qb/
kmkkHVTUwCdwRIDy1cZZFOCiNM/aYVQDWLehhj2M3iVoz5287cFLoyRJ3xxA4xjO7ALyRQTQzbhR
nYVQG/f3N0D79PGSDoZFFm5PaNT866sDy5ArPXEH5iHaWmfn1LhylmzATszyebVDRH1bYxWRrY1Z
j99uuhzX1C5fvIpP49IvL+JDVlK1KFemKS8CBIM1/fBsb21Wwxcbyfp0FVyIrpxCHLt+iiT8ciNk
3NSqLoNpJ/FvHLQbyCnCuGvBYZURTVCDkVh0nqJvYFYybCiylyB4AdnBPaD5f0UQtgyih0cPRKxR
v9jm0cbfvXSoo4AfmAzPFHOOaguj0ttYZRZgnhXrVUeOxuzc/Drxze+lRwLZgiNoXgywhQFj/CR/
akKgnntHvITRJbQJzmdluuCwB0PkaE5bR12XzHNEcA6rautFz7o8KNHRDG5q25hLXCVN77utljul
lghDldvCsmdxyMA6Watj8CPJH+2kBVu/TnWQBOPm94/Q52+rKR0dkyBcjD9UIZoZ2z795HEnzKeJ
Lrg+XkHtN79f5NP9av65yIc4odh9qanxdRHtm2nT58vOE41qxXC+SDo+3Q+OQD7YcK4U+Q8hvvSr
rBc6C0UABFJYiGnxxfv16aX8ucJHoZ0uByFkg9TclU69mNSb0rspaEyo6Zd18afB9ZeVPtwZmZpZ
2oNn2zl2vOoaKuHQAStMZ883txlNbsvAlMt0GCi38NauuAwoNh7mtCdT7vIrYKRsvgi88jPBCNUx
aFAYUHst/UMCWQZ2obYG9pHIza3bQd/XVb5wmn4DLm9jY4LWSwwvjNtwDF9lYAOxuZWt8eBk1sp2
kh3o79SE26PjsNUCVV/GMAtL7R3vQro5t0EA22YygR5kM7vHXTRkkl6BRASFIxqwUZ5YVnq1NBN6
FN9jWdAagh8wxg+GhhyEM8592J2q8EE+35l9soiY4RbT8IJz02Ms778U4lavT+7HcgUdfEfq5NPS
sD+cRKrEs47IcX0cQHx3zlHtQWCCOjVitwUm5pmHIdd2HAj70GqABdz9fmd9Kkzz6wu47ohfwiId
IsP3bF4Aw5YIzt/RmTF9PqBb4DbE/lqbAa+Rc2+H9p/7tRrEZ9vBQBHakpombP3jdtCkXym9pjHS
0tu1E/JMlKfhynoDHPTzSv/tdfgv/lt+/o83tf77v/P1a16MVegHzYcv/34IX6u8zt+bf7/+2j9/
7F9/6e/H5y7M3vOPP/Mvv8Jf/sfK7nPz/C9fLLImbMZL+1aNN291mzQ//zyv8fqT/6/f/Mvbz79y
NxZvf/vjNW+z5vrX/DDP/vjHtzY//vaHer2d//br3//HN4/PKb83/x//vXn7y4//+V//26bLw+rt
//jVt+e6+dsfivZXTA1xIHNsW7Wgg9sE+f7t57fsv0oHIzC0JdBgsHjM//hLlldNwNrirxaW7TqO
uIjLqSjM/fGXOm+v3zL+qktL4JVrX7XlpWkbf/zv1/gv9+nP+/aXrE3PeZg1Nb8t5TVU/blLpIWY
h2MSLBzb4pxBhf9fH1Ir6WWjpuM8qgAFJ+bQ7CubAUHfIcSNP8ClzJTvrRggRkRlyYAtdC5A0jHF
zpr1ZNlMR1XwH17O2EkXG2kpAAJ1M1t1dbNJ26G5sUc4FCaAKMMcwoVjRfnC07LhxtdqHJub8VQE
yKimIS5VaXfOTA9rDqODMgfWYxmJ/tE0SlrqtRh3U+Qf1DrsN6PXz6ZUooGTdt3B172WcQbo7miA
NRD6lscv5vBKoxpRT2W6iqDPS39qvnk6wx00tKNnM37UftLI/folKxm3lao8dWFTbIckqh5KcWjF
uOzBNTOngyAe+Oc+McxNoxmFQ7AwUbkZafDSkwENUKH0ZAX/+JA3RrT/+X81+b0vwniFkbfFHBPB
zBjAh+hSuVBzFSZDFgwHK03X9ANXTjamt2KCfFjb3SHUjXKbWKnYa4269iYV9fRRYp4gFEgTfZDC
qoeVXgVtuvTQlJsrHu1wP4RtCM4GtDWIdxNv23Vmy2qfMTOfGWJKNoMPzN5py2PTB/Ye3024FWF4
DkrG4wZzlJ9f6UodnuMQQrbhGc0mks2uiRzsya12NYaxeESom+m94+yYB7yqvV/eV+B1GjkyfE8C
sWg7X1w0gPa2nnHrq0rbhy0YIj3u0kPj3yj6eI7QTmcMmcPTSCN9MV3/ytQFLj+yB0MD7M/Lutss
6jUXtPeT1mFJXuBxcv75AfCruUCAHOxTmJfdMb5+cCrPWIH7BL1UpR24sVNDi2NfquZei81uU0on
7WGYW+1B2MmT3WsPVtuhwK1G1aFqRTXMutSGD+EH1nuiA4JX2uqmsu0eCa+883bSTpiFjYhbwMBA
qw8TurWHwxQcmzgFlxTwEqsrqTaZtNjV9HFbqZ636iLD26ZBoGxDYZkZ+fA/v86mbqWkaH/oQtn9
/CAjT9nlqb73VL9a//yvNoFxJQKmSIoKKa62lWAPijTY63aJDVoTvbWTF+K+Yrxail7C1w6T4Gjl
XXD0HybL7Fayn74nzQjucqo6ty8L2LF17cCPcQokIEbGkjY96Z3T+b9+aItUWbVDePrz//0EsnKV
Rd857qGWDXp1+PlB6YL6AOJXWXgUZozFR4SYnew1NnS4azTsir2WVPq8LsBpt00vttlodaRNfrho
im+OGh2m1lA3aVD7i6DET16X/X3T68ZCzwXvmWJh1m4pELKTqF5AotbnOLS1S8hEdDxLacM+6HHK
TI19FadQLPLcxwlB14C2Wp1zEAmIlGRCWaEz+ptOjz2IslLZKRIV55+f2bUpXTOvmLqOk9g7mSP2
TWrkc+Fj8JrYEhRxycWYmbyFMRIff37IgyQ5aqaPjEYhxplWaAnN35JxhV5EK4v5crjSIsajKcZd
8GtxWREiNvCDL+EqjZo8yypAyCK3NHzcV6ZelFjWWw4kzHCHaMsqDqbRLVS8x7uJR3vdxdI5jeoq
s9sVc7BjcSVqqZHR7qCDQuVP8DUvu3aZwee2mdA7ClS6YDQhEVxTNl4aeX5gMkmpoD6EjcyXmZ/X
bp4/6teB+eSxnbtBWdpgx83SKxfp2O3SCDURzylv23baZ4aqLEoYzJVRYS6B4r+UAFOEA7mpdrxX
R1Zvvn+YBKNsIwMM6cH1SaPM4eEAlmE08LpK5AizPlrYTf6ilE22LUavmtf5g2qfsMx+StuHCCAn
FWUMqF+zn8fAOyS1a4NndYscIKasoxuR5wx0U831qkYlklS7zu7g4RE4i5qtZo3ZoUmKdZ43215K
cEJIR4S9frC06KZxsk2ReLdVUAdgeLR9rqMd2+I1FoCCiST05tp2bmqwBrXuekX8KIP2YiUHGlbw
dWCowoFqoeFrsXzwnMFNKEQ5AHUg8r6DDmN6akfj7Ef54OpSOUxhvbIkhAooR0HQrqtsvDVrAGWK
D8LXH4yz5Tn5XMb6zkxkD+zBdEc93gMYXhTSAG+NuzHTi+ygDhmkHjV2zZqhvujZziA5nbbCH1ZG
L3h8Wl4+bTSgphadLSynQRIHNrRWC7zDGPVQR0jnM++72qtzFYT1yunigyJB0FZycEHfHScMLkBv
UatxFs0n03s3RgqdUQ9gl2bak8Fj5Bs8A5bFjg0GNLTrBmRSXS+MFOSoP9rVMrDoGrembA9+CiBR
dfqtirL0ptb8py4I9optI0YQDy+YATx3pYTOkwzkCAOiBtDxQMRD3cXvqaJJYPXlVuaWNSsS0BZ5
Z4H0gk0Ya2hwlKURzNOe2jIEXyGwJEGjAwzr9QgywvkI5XsrrIUyl5FBpuOgY2EDXJxlQbcYRv/R
tuUjlk4iS6etHdogXTzgf4W/UUChlKr4hkgXxsBIHPhtps+rNLkxuBFzs6Hea2MiYgwDru+WowK3
uykBdY4WWikTDg+2R0Tw1eSQ9I6/0WPI3bmseXxsH0ygxAi3hcEFmpE8LFoXtv5QjROxxtZujLyu
ttR84FM0FBfSvllb9jDsEhuC4JA7TIDrQ9oq5c6x3uNxAmSQ99bSqCDuxF1+F9vNM4GG2GoMyYoQ
/2562lFcCVWNbEcu3VxqRiOANoXdIu6t/GzV9bJqgJYFXtyszRwIl1PzeI695i9Mq5t7Qwtgv5lU
6t1+gv0BWliOLSLIRUj+lPsnT43NB4UzaNb3obOMG51tPKrtfdJoFyPTII1qgPd0c1yoWkM3ru+B
gWXlNo9FBrHdxEpbKMDKy9HcSsGQsB2zwO3GKJ5NXfyj6WS+oMEJJhFvYxMeh98DZMpBenWNWbna
lHlu1EzpKbl+ECRWum1Db7x+FRp5eipDDypr1RKvpxSVI92yF5lNCe9J099NkAh3eeCdAhuIs2d6
aK3m5mUQKdlmfh716MWbmn0+VKB2KsjHWUW4VM0axLVNwPVB98QPaZ/ZV+PdbhlcUWExHD8vfjRp
Sekdfo2N7jxURr6GzAcePMwfQtEhqXAZDAeGXA8Ws5XiVo75bVWaO2XM19XQF5sIf6mNDFueQ+9V
tVS5rwO1u0tisTKKUH8yWtBdhU6vUyXMPYUeKS/nYYi0iDx35TVclPyi8Z7DkwebnC0VowrWlmH7
a6c2q8WEI+ljSWqDOLwaoA9rMxRSh9WAUHIHMQ+SkLNU+iunRFTbruiNfa/Hiw5TdEQ3IJFaZXYu
rVTeqkUsZ0LpK8gYkXaD+9asaZLkue/FWw93Z5bVUbcxVGHNBLzd4xAorkUit5BDk7hqa63ifjra
SVKulSQq971Ww6VXphB1hjGAKVg9tWFj091IUgz9upHjXSUhs+DAVUIxtzp7Im2cFXoIjQ/8jNmW
XQYKONbiRYX6hrhu3im7Whiwo6+f0b5+BlK+dqykWzudrd/RxzWW7SCTRVpV+tYuFU7XvkgBpASN
G1XTRYgxmGdOly5LBCCk0slL5fWPkSD2KnVUrvTcm8dCD06mAnaK43DmBYc6g2BjSOjinRDbwlTj
w+TQHuGYv8ui+i3SicKpHivrAiWTKICPnGd6vqjpZ+3LHmcnoHgOKlzC7atMrGjeAIlQa9cMEKC3
ekKTShAYEs1clGj3wA1FJ1TPKjp9He5LKcqlzqi1N2NTwD7WEZDJ2iyG31rs+kHrQSTrsEoQbrIV
V4n6EiB8sFQ9IzpHTvCuDRMu4xU46CQX9/n4HTJevgzIMQCMhYtYhbxlAZIeKsfVUzrfKq5vIdEl
h1wIk8A/RxmY2jj6obej6ZqxaGZhpbwxmAIQPr42PiA0jp0ROmE7Fwj4MJaaa7W60YtGW1had6KI
AezOUGzuH+0R2ozIH+zJRwK4nsZ5aBQ3E4IzWqthe+23O9/TIH1M7TlF6WCnR/aNJSDjJVN7MRW6
0I7t49kcCWcbeDAmS2/aGoTLqwF7kyjgcXK/2/tVuWgtJYavBO+2U0Lo4zlM8WHyl6Lv5AHC7EZT
gIlPwia2NI4Dpw9VEKs5WGW0rvXOduMwS8H1KDvbD6ADlDdFHTzkRW0dZBz+4wNW2vOW3GphdOir
TCb8y//F0XktOY5jQfSLGEEQtK/yUqlU3r4wyjUd6A0Ifv0czcNu7JjurRZFmLyZJ5eMZq6kKbdN
76XHMOR9T6g8yxJcgjWklir1yU5UDYGCICZJWhGIL9saJM48rbWNvaSPvrMwaveUzf8E6UiVl5y9
Ve46RAk4lxMHz1Ki80tBuN7q/sZIgpJrLr7mtFZVOiQIEabrWl0D2WG0mnDb52WAZ3cp7heH2cKQ
0qI1j/shs2L81ZV7UrU6lnIkW2Ln8Jd5ZCuRsbPisMlvpB98zlZzU1z7lYXo392FNSlzY1z69Jbj
vgx+4jH8EHN28lv70xW7zJoeupYfPUFKWQ3UM6/jkByhHw6EM+xf/njr3ppgUoEocdQEwMcJ18SU
CRTAiWYD9R7tmAg1SvHGr4iOewEuZv6l/eylf20/TNjOE5A88MloKXZ2ki8TPdfgFAxxaunF26B1
7ishAk5+QLjL6qbQm9F28lsj8OwUosbaFcqta1k35VTpU2v0hQfIi+BqNqm6A2iUCLL3Zb4uTDjv
CYVzK51SvPLvouRKHhaeu2psCbUrJXop2ldCEC47ZNatZdDz8M26Waz3sAAw0bvhutUL7RPTWGyK
PLI3TjTt+kC8dBkgHIv74QrsPVABG0KcXdvTybHitQPdA+evU4Gq6aJm78wBXUgljKaFkGHR0kOr
U0mkBJLuZFurvvRiXpXXJLxynsrqb5ij5DTV9hVlMK3CcQAilYtkkyvSYKxvWDdbACu2qflJQKHN
QPJMO4GeEiTlBCwIn5gZ+V5DkstGURnz4IcUxRthFYLd6Y9HkIJdtX0z1gS0UYyEhUqJL5hkx+LW
D9E1QMfyhQztdWpn4cSLaKnbRXGsbvo0Oc2DbvZiKOxjH5ftfeXhrY2B4+mxanfDLIq9DKwWX6yn
oSI2hP0C0b44Ycyn3z3CYNjmNoSCkiNTFJccWKv32Owz0+vHQS8vkGcQkEfvTS+ZtwZEbq1VMDaY
UrW+6aLwuR36H7OEd4PklpaO5uj604soSLtJKyRIVhYfErSh25hgVdZYq/2GV2VO+En6MSn2HFAP
iy5+AwcHZOvKnwo5hLiLNa/qIbqdYe9UfPO2qeV5+6CKViWizmEgyzrXvGQJaaS5GiaIC8vjKGgy
ybyICsDlUdWIznJsDlMK9Kr+qhaz6v1IbJiePVaTx+8foEN56bxvAhLWnDlXfVECFDTNS9cR1h6m
+nVJQb/4+sZ0XO46Xho/JO9juo85tqd9u9jPtZ1+pZX4LANrnQ0FdSee987BhdJxbMtytmKkPUnV
11LfuQM+874GspJMA1kHAVdDzLDUnrA3Olst/xJL3ueF92ZN/7wWT57VH1zl3ftRMOyDrAYVktxM
JcmvtoULIaXe9W25G3w3P7G14c334/s+7H6SGcM6BwRFlyFUvqwa00NWT5eSBWfPb6xWhgrBlE3/
UMAQWC2h/1e1Ay5H0eGLDvt+PfVAoKhKXGXCNZuK286UEaUsUk+ua0ELri/JC2HOvZ5ae7XONQqL
5+lww6xoPfceAOxQ/qByshaKTK68awCsN/NelHAY3DJUpML0Vudol7Eq/wx0TWoX71wT3LkjS4vp
kt+lxIwJscBdY9TX3r4Q5I1cmy8g4J0iYbFVwTUVhpZ83FpNg3WJXe4YN4u3mjRMbNvlXGMVZ+m3
6U1qEYvqxfjgCZbVYiZKESunWjfz7Kz1QhUnxVT/4j5QZNTJ89l+zg3eIzlaRA5hKvpxlMtNNc8D
0oLIx6vESTgRo7mBT0y4toHpTIZgN/OVjiHdOV7frrKJmVmgz8v42S/LoU88Pl0PHG6d3trtydIa
1Jbe5gV5qTk8WKyxRqAnVy4ggkDXr2ahaiXnUeR1T9OZyxfLkJufXFhYSRIStW0YwxnJqahujmxz
0S5qzy2gEC7Lc57eK2t4DuFjdPKLD3bjTZ7ZFm1lE+QuiWbTAHgDDW+cWBndJLuxloJMI9gI90sm
wOzsALBPKswmaWYWYXoKd15Tf0yEqI6NGPZyqD9Ygu8z9o4b5GjFzWuJVsiyK832SK5o+Od48FO0
xaEye6Ogjv21+daKFHMx3IXitYyTG9uFreqSwV+eu3w4iAnNpxuwAjrTvisbubLgkrZJsmm5t46a
PdHNv+Il/Vt0e0hT/d62S7dyZv2WjaBvMug0c024vNUM5zzW9ySA2Ukl4KqrJgLdUq4W0wOj8W8t
a3SwbFOkHRoiry6okwiV99RN8Xnwrceih4WTOpn/YSd/1TwjvW0gvBHnyr1XXTlHt83+4Z/+XrJ5
47jFabwml4rys1A8Adv/JFEPP9JGbpAF1hiWrSoD40F+HVd4f51nesk90oFzjop0y1oirktgWE2k
0KXzxkMGwT/A04m+ItHMO2UTPtFU2EMCca/0F/GdTrBwmut3pnH1/ZL2N+HUcEjlza0rgqRtV9ir
tEEzTsXvWMKyyZ0CviY37LzQxW50lxyd1GMVSeMfvxH2FvpH5cp/y5w9gn6fNqas/lldoU86tW86
dsn1VDdYL7ynzIF0OaU8z0bST9pNd36aNKuJbslQnitVJgeTZe1e83USaviYm9dkdK8xuOKpt/6y
0ULGiSwfaivdlDG3ctJ8qyppGSnXz0HZ/kklnkRPvxPeli7IDlOFA3VkjcznbFctIX1yPtcRmV5c
nQIGnGdmkmsxZUj86fRvQhxHUjjb9vBUCupCwn5b0qI7zEQy6mHSG+HADxrNgWjwazGPGxO/5Ck3
X35bQub6LBxxV2suMH5Iq8T1Z+2mkEz/KuyqV2wG+wgm2qqSXXlmn372sp77B3KpdFS+jquiRDxM
bvMi/fIpiicuNH2Wi/zCP3U2HhtVXMpDqcRHNBG0KmvvwwJo6ZmFnFiFuuZxJpezPsQbAUiGF2s8
6eaxv/KlZhiaDLbemro46Y5+z1wcuvS6L5GEDFvXIuLfHlEfnvK6OPg9PZddkK8ynW0tEW6tCqxM
Pn84Xh2vALBUeQ6WKWOXGQS8Q7rBMMamlJ8u4I2Th9rhypvzz2BrRNeYV180UEjdozt5B5/RWZlR
spZEySqw460qQNDaRABxQWuYFuQECAMES4UcFCd/hthzMbi3JdGk0Q/XwVjThxwQRDZzt03Yn69K
9fvAOY94LcQZV/Vspuq7na8Uz6bBZlaqU+CNXzMggFw1L0sPHmUxw4upoecEycUtk4fKyqED+mqb
Oob1Pmp+A1DGaO3OoRbF1m4vowZiksGfxDkKplBye8xCgKSdiuBmLFwerelRzZw8amsCzMFJK3Up
aDaOvykcvPt2JslJJPOTr8u1Vy6vrpXbu5Ydlb7TJSFIqwqAHYnxHmrUDh/2TGr0Hce1ddU4l171
pwwAf2HcJ5VaXCMbKMflXkUO8btU/sik/YDR9MFzXCmYepPlgLDuRLiyGjInbcQsYHSxBsUgfjQL
svqpu0Oi5QYq3Q1Flt9cbrgRxeVNVsTfDDe8FeSCYxTPclOCNYLBkG+6ImNEVp3tGuaQbMevgPyd
ZxGX9bkc2F5yB86MQ9cCU6axv3Ima1MU3TOJXxVcG9ZWZH2B1YmV+4ZAqSBs1u46vvIbBv+O2/vW
NeqXUOpIszFJi7m+9QL17sjHgXOaZcxRhgrRogU+xTj1QoJvm/D/iv/ZOcku45yf+MBv7bOX3jBS
fjWchFYlTSLcfK/Hl+YhK/2OgSHdP7qoflPYmCQNh3Pv40ELzK1SXDqWyUfaHckqyxzDGnmVsH2P
RRmfliXekXcF5DBFb9IZXwg+HUy3fKOPB9vcE5vQgoXCGAHctxt661KB3mhlDqmr4r316vdacWuu
LAZlVmhOILMpQ+yj26UAkeCksb+OgyA+9IDqnMLZhoWyALGpc+pw4rBsB4DagGjL5KSzaey7XlWy
9L0rq35DlcKPKCP3rhjRBIhcAt/hhp8ofGR5ZnLwqvlX1jsXWJ9IWWy3uW/LI9P5PTW0h9RYBanv
4LPNfoAZ8QFNxWEW38CoVv4YvKgSLiKEk1ZO2yhz89vatTQiS8WgMi8OCqx6XiqIvm4KCjP0R/Yx
99Ck03OjmmM3tM9gXB+YvNl7Wm6j7NUZ6nfavV6DOoFeSXqtTvpHiRkUMuUV4TIn4jzn9iVqww9b
dwf+aPsgUWYX+iWDAkhJQ6BIA9sEqhZv2XLb3WmbIC5yc6IABgPnDa/7TAeubYPE+liTBbYzUlUD
RJsYehM3W5KCNcvlquVUG0cDY6WAvx3xy2orsVa8gJAbrqgpv76fruQSTy2HQGh+BV/oZYyf8oRl
v9QRCMPhlPbs+2WQ5IScxRNzyLXrA/grSXA7wdf1q5661WNLL9SmhhU09PUuzpZLq8udLr2PKM9/
raaEeuwyVbGXX0SVahMkgGp1RpyA73nkXEOWRbxLDGiQtkl+KwDkjQcvOA5+4cRwx/Xb19mb2INg
awcxao/31uguBVmicFqKOoOJ8754ID6B6bGF9G0NXFtuC0ZqdpFyUgj+lySmL+EQGs4bW2x89n5p
yvQwtyWCd8ESPmQsDM2EcbELrQsq0o0M7ftmju5yw0G4FVW8cydVr7Oueoz7hWfC8DX4VravyUwy
VZnTZ1u75bZG8mRylt+bBEZlAUJFtQ10bm2ZnZXL5xACIrbG+JLlZESXJn0e4VNbfskr6ThXG8Lb
4AKe0Ki8u8RvP6oWJczSy5fOwCMn4qmoOpo7HXL+dVefotB6cRHKRXqUov8ol6esgbKkHAugEfih
LmCkNIf3flXACnNtsXaU+fOde9sfjiOEa8tfnAPGK3BY0XMwJlvTVmCyhQNPcmR2K1MQhxU2Dz4l
7H67NlwOurXRPA0jrN73f+qW2VGNKc2eUrmanH1YD8FB+HCNPc7reAihvMKOsDvDopE7N7NFSYHn
ArJ1XPcoGmbFkl5NRfSYSYF3cQo1HgCdfCUuL/hcMetM7a7eRYOL3YpjSbOUxX4J3Kvm1RxjS/A+
m1pukwLs/MwAmdlsdQrFUaEpbKhABDrWohjP9JlTVSHUuKP5cSVJbi8m3BYx9FQNT55D62Z0EsmS
NgNSHf0rjebQXmv60F/T9aSflqR7LTIfpcIue7BS061GMPO85FDmMMy5wGaqFcQHARkbkaNB8F5G
bb+TOnzpIOSY0Nzyr/8mpr+tYja4VPFh9O0xa+weZua6CDl2kKXYxw7zS8kb7XuMchv2c6n3I3AW
Ro7pazNl9851V+g44hZmhkgXQ9heev+ViOXjIAY23+pflrSnSFp3Y8ADJDwF1iRhTFEl5bCFspA7
nKxyDwbbsKTbamGg5XOED9orxUgJselgI6364TFNgaqO6bUzdam+5dI+xsP8TPVcBhpmBsApIf+G
H7OA4hk4HbxgdD+asn86DuauK0qKLPxDE1jvqRqu1eyfdmGJrRdWH1iDSVUCWc8w6wjsdJNJj4xl
WE8EYzs9XsIs3na+vMv4Fi12kO9l5A27pGYMOuUMyXxyNomuKEDtgy+80m+q0XfTVbfPVUehQ7Yd
PXwzM1LXMh3zHLZGiAWnEogoHDwwQO6CsTs7C3R/Ndafo5ucPOYQ6I3ea+UYhIPyJkrFOTVk2/z4
ImNOK3ZSX9H08CnaUd00HuzpvNmGEd2TCA0rScH0ekrFq/ZtDcemgSgsTXETmutGGOFNKRHYsc3c
yIa9WtJmVXtv2USPSmXuDLMyqk+eh3o8Fyl7kCrwnmoNGLuiIm6zDF+LF3y01A1YAwqZyIcPD/8j
BxDwY0163+dWtmlsYN2Wy9plyOrG7p9AO14Jjwx1m04X1007SEDIcF0/nFRh7brYAXQw7ud1fx05
t7mLasbgaaiH5YgFhiLc0XUwm6iL54E0KqRPtHxhCDiGt31TvojBbTeeWNiGI3o9MFoj5OnnEK1o
5fxYAWoZQ4NslyX9erY8HGiNolLMD9SGpBJ8fYAyabtg69nLpC6BepIfj7wsP2TXHc6LRm7L9q02
fDwTvQAcfGhb8Idhc71sTPm/QC7PHNmqk1+b2xjUL3jBkG991vabaWJvt6sIXjhimzVOV3crDLDB
ABaKFvw2BiPBgjSDpJHv0qTbVFDhfRTL1WzN350WnxHqvG91z5XTnG2OnVclGsyiD/UipUDEifhJ
pzTclD58w7g5BlH3Uzj9Z0beBiFyPhHoOBnaHnHN9W+5wHXTKLWtMn1KZvAl3GGYXJEenbAXYIt7
8K+p1aIELIeW/l0Hj1kd5fsyd+5jxz10qjsubYf6XWEhCOBiLAzoKtIhQLvNMj157P5M+cK9SgLe
br58tRKfI79P1dn/lqo85b5FLE60J2ZwXIKi9FhLPunSPUWZPveM0Ds7iNeyYt47m/gcJe8F+Cl0
QYNCE3sfflMcC3geQfDFSKXdggDR28TDjJdVrJqN612HP/Em5v7J3hdiSeZObMK2PHFZ/gRFRfky
WJERx/ltSneJquROxf6/KGhmBBKMJrqu1A4lbrp1kuQnsyBTcJZw9rEPbSlgIx0mtc3COb9QH6LQ
CTCaDDn1CiPM2qVKmCW4NNmIR/wOAAOFbB+YYK5rrBbttBwlGC3Q2uEHd8riGCXFt+NW2yzVzm7M
seHEzrJtmyFbe+YZ55ZPvQY8J1EEO1P51obD6rEO/XhbBQsiS/wlpRg38KXVSkCnBOaHzy7Y28qP
Pvh7XQmmwnDrxLOCj7oFoioxC6y6uLTW4TDz3mVJsVGWgbgdyN80lXSILTWJ9LgkNW8/Jknnbdwe
Vatbwu6WS79f9/EpDqqXxC8h+8bDRs+MGgNTIKApb9OLWgIVEf8wdcGzWPQH9ziebNojEpTNfok+
8qjm3KzTYouB5zuQGiBtiivREh19yMJ6jyopb+yqfmAkuAoY1gf45E6F476wT7PN9uMFO9JX1dq/
pi2tXWtbx6pt36YQyWYMlmMyEfuI+JHs5KGcs4Mf1v2TnVg8h6W9ZZAI78sLnbVrxmCD2p9tnTa3
10xpIsyFuC05ZnbXugr0oyWLbzCnQFWVwa5Q1UFaCGbeVOqdk3h/iv6+y///FYwjB9p0hY3+TRhu
YxU4HyzbxbPvDlz+Bg98h+P99nkH/cwAssgjjxa1idFKvyS/obLe6EwfLgtK4arf6cD6bmMKfuWi
XoRlPrj0yq0TdM9zSP+I0kjOJhl+yog6pLgZ3rRpnyiYgrgF/p2J2qbMzLuhH4Khuo6wRE162Sbt
bDE9RbWzXLdnomDN267mpW6RkkwX3GHMcC+pvkIKKlVv8OzeuHVymwbLpeSo2UgL0ubcH7sgPgOy
O9ty+bMdmwX0K6riP8tP3nGVvLku53x3+Voi75ZhxH5y7G2BA8rrigthhngzq+gJvOuR4eFxSYeD
F9U3kRNT5ZtfEwRiP7EIerXTUnZzdcS8RzmVkYZPctbuE/Orf+Uwv/dFjH9wxnET6z20CbSUazoI
Dw638dSrruYmLJrtHS1VPRW4q0pZf0Jy4Fjq/jbJX4YWYn2QiOgcojn6Ufc41yAZrC54biqmpEjs
MKTsY824rkeKOQBOdzBcTR0C9Jc3g3CYPPgLCDx3FdSicnb1Htjme0pvG2E298tOId51ExYvk6O4
dCbNVjx9tqkaHoYRmyZuWPQyd9PR53t9Bj+SWdDRCXN3zcCdmR5sIM6ph1hDNHGk+89WPfxQk6Nk
1Cq7ETJ+xN7sXQxOZGmEZNrMTqJJGTHhZxNnVLjjYPfVp7L4Yan6qBvrsEzYB8fhtSwB17pd8V6G
sGKGgnkN/TStqJ+S+IHiyHldTsmX6jW6TtdtgtQGguq8hXyvr2+CmuDR+a18t+eKIwX8LlaYNIFr
qLIg3YEOugnsgTVBjd9lrGjVicxeFOEmCdjFyTvAE3125+4X/0DK7dd6JfezkmN1rJtf8FaZBXlS
Zzg0ErzeDJXc22i2/8zG969UuYFS07jpVyUep8bX9EEv5bfVUVXLkSPsIjw3zJHbrDk0GrBvMoEw
LkcKjEzx3vrWClPJgnNS+3KVjc6rmy4v9uTv8BpftOGaONffQ/8a6x7FVJ/NQpUTfaErXQ03accR
mHkkuLtn2CbcmrKDDekdoLn+11BvUhlaXwzD+tUcqKN2FOSfwL4TjtyOjJS2GhPqWrPoVRGFVh4B
pzRoAR8UHjTf+nFy8zfhqmejANfrBUYO5P2NW7ifcLqbo936J4YvJ/AJN9oZ7+eQZBwGtF1GYKbR
X4UdfTb50qxFCzul+TeinddyvM/sC7ORjcVpkIIiOj+bjypQlyYfHzOJMBkzjjN8JhORx03B4ReW
XMTLsBFtsorSd8u91AND0GLsdz5KP4c3wFdYF5d1Meq7GnymwMhOCU6El/x/pTx8Z+05j613LiL7
J8Ooj8t/HS1rDwiRzpO9sq531+yQpPlFTaiG+YQht9TddyJgk6Om6oAIjkn7AwsYlUqR3qd9/yNh
d4I7/MKfxoVSo001uIHi0f/t2oJOJh+/i/Xiu5yiQz8DnIru72AIusvK8T7wwrsJ+3Flje46DWPv
VMwRE3j3PFsjqHLHPPhqik/TzHjTL1t7O7M1YmCY1kL3v36Ql0jdaEW9ZQNrVlMI7jx/zy0ltrab
mfMwF59FNJi9Eww4MZkYWezkE21iUnn/4JU8dT4VRgpte7XEfwEjhVU7h7DAbbrphsxArvpIkuFu
1j/c5qsqetLCf5DN+I1l5Rzq7kVGFbc0RXNHA7S1GEl4+2n1pyOA13ii9gET1pXX8mklTbcmwrwg
qfv7jkc5q1dtJWcqLzfjbLkHUwWnpBNwV7OYBoBW3jZOuXVcZ+SskPzGquaS1wCIryCea8YN3Bch
Ocx2t69MT/g/Kf0dIu1lLFixcS/+LYTedjLLT8vYXcmuj8FQI+JXy3kY3OCuS80+dqk2SfnyrIdl
ZibqmM8wD/Wx6gHDMiW6ZQZMw6bUf5zfCXBG/nWU1JwYiHlrGo/4ppiUI/ZvPC0PWvDCVgHe74CP
n5c+2MgouTAZhznVFd1GTA+xY0DRhP0fRmkiVYmm3yvf+iAV95OxKv5KHrhO4jcx8iQBhIqJYx+h
sWmnhvvYlKymfvTnud0/G+VeZtZtWtOTA2YI1dPSwLVzwsF+BK610vWegUm2bq4ukZHt1sfa9Whg
nKcVjYqzXYmD7QzMwa99QZXhWUFCyfYW1VDYj6qbXjp7L8Pf6RI3MN1nxKdwU/luepfLbDenc34v
lvKzwWRQpDD+sUkOt4a3acNQGixqeOpmXqtyXMptvrinvOdPFAQLnqeGCUrsRvd5SQQnmfI9A2d8
5nxn/IQoQhaU29YKq03kVVgu/OpdUs4XzQl9Wku8750WYjnWme+kc8++Hq1N2DgYyuZruSHuj63f
f2Um+qHLnbYIzhyNX106VnaLNIePD3qVFvPHAvVzUPa/Ps84Uzm/bjW91um5m7twP5DPGZEQrKHY
6YiSKyMKQhFzhtu0QGyTwtwGIz1KgYU7Ys6ZB3V74+nmYYy8cM1dfd8t0Vdohy9eq+xD76sXUKcP
1NgyMG7IRxQjFzExejtE42yduxNe+pAOASMPpq+f0pmRrgmcuwbA47adh22GfoXHWr35rJhM8rvz
QGCRYxlXQ9bxLX3VtRkxSvBPNeae1eSGdyg6ADVdKtI6mlzgk9njpA8lijYT9/LQhf1PMQR/hUEF
8zLKPar8WyhM6vWQvwOTM2zkaCPI9v+m8YuShXNoRcw43GMrCqh4sf3Y2lUPVNYf1kDq6dBE3d7J
cDqSVxzPDUxyu22cl4L5i1O0701q+lOaTa9NFvPoLZyRXu1vZdEzYI7w/oCLwL/lmruEjXJkABnH
B9e9wvYx7q9kp6nssuDdy+tSS4fjgNfhsizhqlXy3o1Tc2g7+8UCoL0UVIMWpaqu+gUIS+M8VGUK
xZi9w028s5jMc225+aFG8+QNqtb5dN8atGAZkqURy2tTubTrKkpxZLOvRP1llcTGCptcBMJ1MTzV
UUPZsY1Jh9EYDoIJEmnR7Qc7w7SSSCrEorfJ0dba8dr72jA9mIfm1u7UsbKWP2/oYxqH8kM7TWY1
2OYQGYQaR4d/rZx/+c+8RgC1l/tYF6jwA9xfJ4E04VpEVtoFZdLJHyynOSbzGGzDsX9Jh3IzJO3L
wFqLhkSnSPPaFJIhXhR8uHn8OQpmWNf/AYTmzrboi8kUxlqSGppp0j7L2bLjB65N3cq2rXsGEZ8U
Yc3auStHpnXKie6nGV0d9ejOKbmUcPKr8valWtp72rvOSdmcLNvcdcrjIg3XBZ8zZQ3+fNM28cek
s0tH1h7eI9s57sLFuPS7+tSo0ICZWyFPZ5I7OSVH15oveDdv7dIFE88Beox2XrZgkBC0OHHy6nz3
eaGKTqgIqvXQrX0/XbsMwfR1K5Z+dJfGJG+W9JxLbqCiauX6pVCkeGai4xS1wfIm9kCUcV1HVvIw
MIXeiKF+bWTzJzIElrYWl+6kSgKF8zg3hxSrAVa9kCDI/GETsQ9gfq2GnGuwl+F7bY27LSSOuHzM
Ui5LxUn0Sq9bd763e4I0mdexQzrul0v9WptAXVSKTLbTB39DEGLdLpkvWAk/LDc8fpekxDfuNu0p
F/PBaj8VovfRS/R9ETS/NANx/KDPZ11U2Do8oPqxzymiVcmpb661Mv6PlKUPWpyDKVEyOl65qGFg
S7bcvqAp65c+klx5OBtQxRORl4vworMNUOoHYXY4jY6iukG++ONlasSN8IOnYDDMp2vOZY7ikUqQ
rX12rDR05CyxP7y07depbPksQu/D+MPEUEC9B9w64cuyAOssZTLADXld89TJW5Q/Yu7Xi/Kobgvb
lqE/7ozBLksmqs7elvFwHMLcgTgJWFniS6CnrFMoNSNbL7ef6kk2+nYQ3Y0jcGQ5E5Rp68brMbYV
SbPsysh+bq+yNr+GqlZ+Dt+eXn20K+wkG5FBd4+d9olxLh5DoOxsP8empZvUd+dmHU7s4NdRhDdM
GzunQ02peEUDEgqbpz0EqexGsYqjPFCYmZLzSKZW3+eh3W2FcRUj7pJvShqeENC4FCW9c0x7vq8V
VwrOSMWhpmCbOqXgNy5sjAxY2Dvl7rMS8keqyxJS+U/TU4gaCd/54cyiMn1fFU10Ckd8d5G6d2pu
l8RJGFhEWbKrLtxSfUp5x996xM7dGz1tALtAWQxJwwcB9q4GYRlHj0fBB+LA0S4TFPdOndvACTZh
igG3s+WFPR2In/OKFzN9DrGJrVTkWQCtW/tILTqSPrGcmMI20XvNRpFrPPmef5oqbKYy4FaZlbQ3
FMkz1VtWP6ZAZ3P2UXf8J0yDhJD67rEZ1QszpOHeSjQGWTJwqya9SlFZRoBGyHdn5tAm+vya+p/3
tJ/w7RPaeart9thBCp980IaEZtniaWCo7ZEzg8F+TVZ5r7X3aVT9alkpNw61b7RVbDodJ/QJjZso
WJa1LIDnp6P/iV5q87QD+zZWFlky7H04G4fpNhxWzdDyiQTjOyP3nNgtdScc7MY4tN5b7bN4/gCg
2Ar+5bEvmRi205ec6rXhGEmYhCiZLPx9IPh8ihCPXliBB2znF0yhKT7BHNVVJ7vIHT2cZGm7cWb3
1WZD27s91SuRn2O+K5eLT6ffrfFZohsOmpPs4iPjb4wZMTML6N2K7KPsOZo45fhpjyAv9fCs3Xif
c2HGYBBzqouYr+Dwuc/E9+Rm9aH2RoqfRpIvfToxlR2fwsS5D3FJIoqJp8FZeujRVJj4LmBi7E25
m1CtU9B3483P15Wpj4jD/eBDk0P/6NzEUfCJdEIxUULbExeMK4OfGWmaw1sdWf0Y1J1ASrz4Q9vt
60bgW3LiW/TIgumP/lxQ5oju2LcOazRAXj6AJOejsIa6QVLBlAF17ClIALUU0cci1d1spzTKje96
RvdV1xWDW2SvO71eKJkLW1xaifsPoW7LU2xodqTxaMmXQ5XYt0w//jhM0bUWRj+QXow/4qtb7Cdf
ZXjO8Pz9x9yZ7EaOtFn2idigGUkjuXWnz5pd84ZQSArO88yn72P5F9D1F1CLqlUDiQAiI1NSuNPN
vuHceydRUV3ZrKsT8nlEtezcCGfohAlk4n4bxYOwGQsgRzg3Ic+08vieBiF0HHp/WUsEoK4HL+Mt
TofBwWauR3HGyI+IVO5n6a83UckdbWTcMNXiWcFUJmUglcTAF8VKV+MZ7blniZlyEVrvaA+mwJPI
tS2muQx/mjx7d/LiqajWfuc3Ybcx5fJeFP4tzfCDuYx7wr/uzQ93cVH/zg8sXl/9mmekZ/FuOETm
utaM27HJONhiz1SYJIjV5kvrTA+RpiEJlvoTOfWL3T77M0gW7+pLZw/vpcqOYVS+ZCs4uuWRuZta
ZrHvZucVOnyzVhZ9uJv+KdcoRvHcYo29K4bqvaa3DNwFC5rhICa+9YqBtdvWxT7JHGKYyYWb24Oc
2tt8/fZVd9LfyPAtmMH1TVTi3XWZyqrFeRXpCRDtDeoK3+u0ISq6pyXBzJXzh1mA6PaJp6kXR700
8Uu8xk8dre84UNfEGi6HniKhxw0IdT0RUPiYLLyywyUO119s/HduJ44LpnZz+kPtUrDA6fRIm8oV
ibsR3zt4m1V6aYbbyILk1nJhCSJdmkL0zKP/IQma2VhWc1Rl7zP6wN95JEK3xNefOe+WvE/njFgS
6zWLZX7/ELtkuWXc2a6CMGaAsw+dmDEiY7YupZhwQmdftSrdxSsloseHX5Meo1j4v3XKJ6I4hTfB
aqw3uYmwI/VvbUMc7CYqtjZylTV3uVxD75Za0w0KWW3j1n1z4aAZH16inmXvNBKS2izd51A3f+To
gHhxBWY6iqpjI+W5RPPKgWS+KuQn64k1Gq0bKuBZyyW41XP3bE3MuUnPuFqrnwYeOTULl848TCSl
pLmWJqCmzxiWmcm5aNvy2LVF0C2Eg7cpeRdJ3p9G1uZeFVgyal+c0yqtcBOK8oCA6cMxrEOUdffY
MkT7JjQ/lBm/uPoD7C6odgY7trdoJNoSGyYhL+mqCjJGECqEk/ydQpamZG0vdHg2b3JKlph2JLtz
R5xNbE7GzPcPIu1+pjx/Q1qCubXL0coOr9v0LTQxdm9e+YI2FWzMa444rfNBqosjOkTSsdR9aFtk
KLblldntZrKtTdqTIldP7DWZa79TK9KntsXTwBtKfcQOGSE/A3M24XFNdpcsT+VivYf2jG/3YB5r
LvHNqPL7PjFfF2C0gTGjaLpLOnhvFVA4Cq4SXsr4nk3+YA25wdBUhGriORgZRNS5+RqyaTDiCctf
f7lXDe2waT04TfmWlNYzxd4l4j5lg1wcBWNUraGeJdsIX7GDGeEpmJuTB1j9qUWnYJazpx73QwTL
iHNoXtHtJNPWxPjR4rzgcm/eVcyn0R0ZqvDyUNXyiURuXPRJuvfV/ENGCKfw3BAeIsBYRgkvXQEI
dD13mVciruuLCj5T7UbT6rZtRBZJjp/gYSLNCfy3vSef4JErSqDC61BQ8paYrMs3uV2+rAPoYWFQ
Lbqgyg4zYZpUOvlKnVj/IY+2JVmR3U5lCra4CTGUj/5QusMmUQBtUsVEgB8qHMyf3iVj3ZyXV7S9
r22aovfGN6hiRWBN9ZHNa9kRdOM2/VW/QwuI4VEur+68jIEsyYVkj8IelxcReK6vTL5nsj5xOpjb
LLGNYxv9reEZQN6JDPa8/uhVy8NsJ/eNUwRjXZgMstvzP2dwUy4TzSuQUQUmsYBDa7rlWirHAPvk
mlhxDOFBjdf1F6f532SVzaXJym4H/3A/GjS6hhOUatyWpskXoaWNtuOhrernGRArEI5JqlId3c3h
fJW4JwjkjFPrEJc0RttFYfxeyfx27qbXcbRvvXY9WHL5SshhsuzIO3LE3MVNznoy8q/GRDPqgiYS
kyVABYJFH5Rj8mmNFikcM1k8ZkJITZOUd1mxt2THbtBkgGOFDcF7dfxpVOJBhQ4dq7Uix5+8Z3S1
Akle+Rua5aeSjiSEp/xJMT5wyuHkWQQpmGQmt040kvHNyqbmEzrFhCGEuOFPVuQfSnT3Qde5p9gg
Xx7XEhaYfJ4cTraqeoQtkxT+uIP3lPp5bD1QK6d7g+Y1NRygDu6kyNBQNKIWqzg3hZpRUtm3q7Ae
TJsxcLG4xzimVy9NOvplvkns6HPCBmZjZ5pcz22qfQJ3eTyQHUZ/GL+6NHn3IRxtkz/a8lk0MPd2
RK4i8wO20BzW5XgXVSyr+7nq9qQjWgzXmR8OfoVRiPll1i0vr8GDrpBFz467rwZEjA2jZCf8m4eM
jaCXZpCU9PjPC5pTQrSV9UAx/hlODFjgcDtn/e5ygfHxvHyFIYen4DTMTHntkVNbKBwczhi9cIgm
n2aCm6QNlysOAPOZhfCxGu1nymrU78VKPWIoFQx35AICBxX5o+X4H15Oqk8yMU/vb3LbOaa9/BUh
2mPpTw+VWpGJc43OrbwpOpZ6WX5tDEZMFs3bVmKi10j3JhsW/LoQJVbqfWDLsCGW/qkaZsiYOPto
ZUHsYXYywvHCAaGPRMfc4wu6VxjWLA3Xcl3b9sFYFSM69z5aeN5U6LHancZP/FHa3Zx6b2Cq5s7J
jUufvWKKgFzbhvhBKimZ7cM6rTua9HFb0xvsOsamPoWmZ9OxL2H9MZkz8EHcMqdtDqiqq6BcUydo
wOR5SL6HsqgOnJ7gH+4NyiVqFmEx5bK5nFV2X/aUWN3o7ZxivMqOKk8lOjggjHZlCokaJdF9hOJw
ycNXNPIX9phIVgqaiSZ5EWv0NCqfCxmowBXeN6K+h1EVV/2HjkW14BvZi743hr3EKzBgQuoydmIL
G60XZkQDqLRk5ZCPVzshYpZBTRpUZX30uursGe2LKOJTvUwMcJ1r3lvmrnblK9gbeEL+0Iic/Qaq
uXNhDK9t1JC72enICAmP2TOnZ/QRNG6ZAcJ1ODXksDFufuQxZ//RXxa2Sh77YvwtuxklUfpjRshX
J2w8mGkuclfb6jluRwAoK34BPNyt4MNMFVjiJYCHowGtzKCd9xj/naFmzFj4/a5twFt0fQUwMzUe
HhZr+snohjBHtAt0JmD3iT345BEbb8hMX6auuqkT+TeHIwfSyn78sjz50CM0IEQs0qj+itZ5rabk
PizCL2b3JtszcQGODhLDux1csA8WzMNzPbJisvzZ3+Dy8jmPL2sy1gH2VKeyLu7QGed7Z00B0Sv/
gYvhXn9YvIkPNnl+NTRlD9Gc/ZZ4bOwMKwPWdC8kQGGSwtq1WuklmFfo0iF6HFfrKGIWARjtYfjC
ZlD67dEW9okQEqesfvMoGYhRYswRkYM1TyTLJIiarGBm3UA4LVn0qn303bklA87/NMGbA10J2vaC
gRMbAurkMKizddSS/61Q5s3Uc+HHVv7cFtOhsPxpWwMaG2GWs+KvkHFT9m8d9+J1ybksxTuk1leR
dUSYc98gfGsFxOls0o1ZbWBl8lL7VE2gn3BGoNtNizqP+JaayxihOjEz166aSUoww6P+UriUEi8g
y71oB7kja/YIh3epBa+hhrhNbzN/GhCNTUHyR+YDHPfVerX65J4PRbk0jNMJSbLNGhkr6xfiCRNz
+DSK4oQm48hg5WLObFktBK9o1JGAVMu0nb38kKrqMjW5Dl4mWVYM6U+/rDeMIZwdZDi+CgQjVCZ/
PyQofZwf5xy1UsfDFWMggqCMesXoKi5WGe4ksVh6DmMl5ldv6BG3V31mBvOsEtH0OJlXe60dsGWH
QUjVHkQpXiYrf5nIi84avdA7pcXCBkkQxl1PJ6liVEWpTtxuWE3zo5TFwiDJSE5OTOyCsaibMhzv
Rknh2a9gIrG6Q7HG6tkDKqYDuS+dcOtT5lXC++Uye6T2PMo+Zo4cI8AQ9ucSsTsYXUxhFh8eai9G
gsMHgqM2XJpUftncnMGJt21aXwApdphGvC3tQoMbvoKlgVdaQG+sb6GQP70VOZmJ5nbrmclDGzHs
4X7VgeQ3aPA/F0mNGJBpnTa7KnUPYd2Yh6qdGC+O+cEPV3bqy3xOXfuKTAahvS++UJ//5lV9Y6Rw
mTJtcTBmO0hP0xLhqNKnhCHarmzVcigtHqw+gYwcPwd21VuYHgaoUgw7jGUQ5TrK346m9522Zfi/
MB98rgr++a+ugv/mQ/jf+hP+/+g96ODd+d97D95+5cm/+Q3q//xffoP2/4F89tlu2raHibxwMMX8
D7tBIfkzqUxMBV1X8un4f36D2rAXMch/WA8KZjSmrzAAF5btuv8Tf0FX2drW9T/7CzpK4lXId7Z8
LFTYWf27v6BRxmlcFd0+HDnOeiae3Az+Ca+wBnEcmsIq/MgqA8aN9Jg6vuRqwHcpcnHZX+M/qSlu
a83HSUC5VRNz3PPufgKiiyQ0nVqeW03XGWB2o+btUk3eIdTaMRX5kxd+dhq98CNdzf4wAzax1Hlh
uU5uYcoZ3cJf9rF4akH8SGmL2JGb/c4VSxqwyhDbdt7HmgxcNCPYpqxVl5jIolIeGiFIbhbJN5TO
eFvJPt/XgDksgOf5iH3L37m39zk6qV6TifRS7VUBK8ZAiwzhNDkJxxgBNA4+E0A0iNqXTG0VDPU2
yhwwrrWedoaL42IzhF9ZcXVBJRucEID6yTxSw3yYh3fmTret19Kb6RkB7Mg2BLxUAJis39D3krSh
ycweRHPUUdB4G50r4M0RiLMyl0+b2pZ1K+M8Ki2leU819NcSALQDBLWk/bSQJ7URdkVabot6pj0Z
oKMlCGlSZdmhKq/IpHidYUxdTZsW0/zoNFi3jzOWBACptg/Bt64UtppVzYBWpRreVk2xEnxKFEcz
n5fQ3OSArh7AK+jPKayWUxOXwPgVZ75mY+u6+CgEd3EnTWubdu1NUwzPs6WoVTlGAWwXeyb4FeQ2
Ab0l2g0/M9xmMeUnIm4SAX0umiFN7Iaa3V00xbuC8/IbyEVN+DJ6NpEjQv064L/dPxwwQDBme3/B
2m0FJxwBWrFggx1G0I0jicn0fUBOBl3sac4418Sx1OxxluG3Km5ziR+Z0g011Vkw/cMra3JZ2R3H
fUEc88LUdfjbGQzci7aYnxGO8GqjbjVdOOjVbwKGIS+jdztqUjrXzLRyoKdXMGpX89SdJqsJxFpP
IXteFmbxwSzhKnouMvgHzDoz4GxMLc54OgBjam4bQdKdqUluUzPdK3C3pSlv1yCqOPMP2FWmQV5q
w+7op8ekDIe+8WPlWTsv1CEjK8cSjxwjwyugHuw9S17c1jVpzhFz44OezyDosWbR4/HUgabLmWCJ
tdpOorwQJ5fslkzNm86Dw9NcO8cJvt/I14PUWl6lpt/9PgIUZTO3AMbjzXCgVrysmphfNTsvNUWP
Scd9PmT3Hnj9AmavWx4/sV79QWAvWLHVQytgaTLfsHHAz/fF6ODvMHhkGjq32MaEQQfUn1u/3KXY
XejgVKD/NsU6pe6G+wFH8srwv9A/ssj1/ZjJC/PCzuYna5glWqaZHhLGUoYn7jvD21GL38mkj04+
f8oq7dRrTYKHOKFGpKA9UUXbfOBLKndaKxAhZ6iQNfTIG3Awxg4PwcOC8CGlzduUGbt7rYlQHuKI
xDkoawmwz0sQs8zPcm2eRuQUvdZV5AZoMCN7pvSMy61RBOhg6ZsVrvsFwoxBKzQSpBqJ1myI8Vho
DYeIQDEmrevoXcZMuAHeN2N1XuP8r4M2ekUKYiIJGQbK0cyrO5alOkS4YHKBgCRCSNJrRQlT6QPN
Wrl1HOaEDFN8asep6w4mJ+cGgKHJ2+4Cx3PyqyRYY5aa7JNvRRp+zwhaGoQt7OZfPIQuQite0IG8
dCotAvRghA8u3WGY2k0/GocZuQw4yW2s9TO5VtJYsnplVuxDDHF0ujqJ78CIZAiqf1Q4Wo/D+hGV
GQqdFKnOgmRHIt0hUQxWsyMZFlGPi7jHR+RTI/aZHfpT8jR7rQKqtR6I0ifABtTa+QZaISyFTotW
D1VaR9QiKPK0sijSGqNJq40MC90RB9WXdLvhmBXunSN9iw8uuLGJXKnh9j4h8j31hkc/2Hfy0jnm
e9R71aaZ0Tw0Hk4FOlmsEO7RZTpQYORXKe4zrZXqJh/be9RTdsXahv7wWLMO3lcFRXX5JLXiytba
q3VGzLks1cEgKBiE7IWjknBB9Fojwq2sRiqSPBah+dt33FFQn3K/eA+dVnyVCrTH6aIt+5ooGIyr
jTjMQiQWERtdJK8RexlnDF38rOA1sFm4jlpelsov18b2NKphUZOGIG4fOH1ClGbgoBasCM5C19yM
Y/qskHeimYjuTUaAm7R1nueiWPf1ghXEDK6CnQUlL0K40kERt2pt3BQ/Z1or55jRvJua71IEIaz1
Dc5VT7ZVo67DVBPCAQQzH4371EPigBSPF/Ou0tq8Tqv0RMRwASNIIiK0hi/hQ2NJRwSm1veZYvzC
JmalQ2NP72XTwZhsdGljFXhaH4hUiaK+eJ+1cpCZerFHuxgHElnhjLwQs79Jqw3NrH81PUYmmUHm
IToB/IYVnzIf0X5Lcvt6YA30g+kkm9CyPTMpsjBQT47gwTs6zx7AYPmcF5MUAlRQDoRiyOSfrMUc
STHLvvsmvm0aSuieeXI4IcrrMwA/ROQZJi7LW1kNt2OKt6NpFjuYo+dhrqJtkzqfhFHTgOHmaXXH
Lnpb8gUnWkyv3JqGte6jD5VSn9GAkrRgReXlX79o+xd4wTdl+UUwq4aQTZY9CHzZ5CkdcOnclA4F
25jExV67jXih/weT0EQSxO2PyNHW7naVmEupzPK23YzUDg9P08KJMI+GYE6nD9q4t36VV/xL44NK
kr1CwOsZ5W2Z5XClGjjgRwiyqjsrT5gv+ahznC2J3VPhCRJ1rTxgi5UmLXHxi7rzs+eJcMHSmHuW
se4VD+QL//4Tb6GnDrdSHBhMgffP0Ad56n2yVmRcPRI5D03AfF3rWxH5i9nX2g9VoIi/cXx2kNID
q2G7gHG8K9p7CC3/3OfpQ+EQVevJ/kciKT9YVRY++82jSn02rLhJt3aIwGSd7trIOjIgkywwS3io
VSFcCrWrl8u+BIyWEM4o5RnpOIaICOnj9iEHmwumynUDXgqCz/FKjWwcYht+nEQIE38m+83TnxJ0
9yc1LdUFKwi4cosDK4q87ZAwDfOYzIOIOMGY8sZJgY6/zes6cBoG3Zk/nqdK5RdDDyqw90QXDVbt
rcwJ2mQnbJpzTFSxo/q1fW6MJgeVgYk05DmuZczzFD3VqX27FNbbPDmnefaSPbXeT4W141xl7U2B
eavLDIL9NkRW6HWvLWNuJ5TkFNjj3s1wf/OLWxtRG4qR5sE1llMn5tcpc2cw+98W+m2jJngBO02u
Hg3CZsHhA+sZ42LP5jPk8S+6J7FrEu9hrumCa2nc8CCxTV1s4oT5mzs2Iduj9+6spbzzxgbTzIkk
gLTjavfT6oT1YeBig7bxVcZ6Hg9EMbmP3l8XdTzcs8LXquy2XK1IHVvzOM8jeZS/aNJKvK4yLZS2
b0x1jFbbD/B/ul0MH/Tdry+NzbqgiC+owgJD+tthBX4DOECc8RqNFVrxuLhl5oXIFDs5N8p+4iwE
7WzffKN5VunKnk1gv6qcP7FTP809wn4FWZA+DnX3Ut12c7iN3eHVjcPHqanoucNh2B58PISJRXNO
/mD8+iNqw9Xkp8yi9w6nIajfmzWC2FnEI+kP30v17QlggErJnoXGgMVHdu3YJC9TjIn64v9aVWSz
TbfGYCZW02ud37jq/47sKNFB4rnZiAhJLS+bb7BTwXMtZTqBEGiDNe7eFeIZlXe35fL7xmz+1sPb
GzmXuMuH/uQWcHIlFA4TrMe2iu+wkt869XLmoXybAaElH6+uE18t7hS0gAj7R1lsl/HeaLQivvpZ
8egInfKAX2i1tceaqyS+WW0skYsY1USbY3QjHS3PyZmOTMJ+SB9ax1AkUYtzwlQHU4dFckkvD1Mv
PpuNuRabJaf7G+LsJU2jO7kkxHgTh+FYcNblxGmkzAdoOp8PSnRC+3ftc/HkuOGbORCjjmUnYiFE
5E4Zah+YYYNbmrdJ3HDlwc+ucskWYMPybVm+UjKJHcrYfLQwsqtezCl5imJ1JgAb7UMI+5W1ZPrF
5oinqzhV2OFtoZ2WXZ2YgVmJ00piF6uc+rMpEaSntIeWx7GRTM4VF6hDOdL64Fhwdn1MqQTth5GF
gOsJFnjWME96v7wF9V0P5BeyVb26LW9xN8NfJnH1sziKTTX206NBf4uTBkNB/9LneGL7unETbnHE
5RRFhEbOrJDzjiThYY1wKImbe6T0NP2te+Abaz/c5Wir6U5Aiu8by6KENLDoeFm6N7MmlaMtClYh
t4maT1OPJDUk0zkG3GaASjvsJuI7IiS86+sKNTlm1K6iOUSqae1qlZ8bjH2DobQ5br5x0iB4cKXQ
jBk3d+3U7wiACLfhUJyq0uFhzpZ7/IRQYXbCwck56BqNbqTTzyodi1MDlsyIjk7GWymiMsc7mV3t
0qmzxJhpIgEV+fW+GjHn9rE6xAHm79haf6nhA5ALYgFc8P1wRjO41ugMgMUeG0Weess7eknEvI1V
jwPGinNg7NDmW0v6tFZIctIylLhQFtG2WOugwdmU6Vr03Zp9BMQhsm3eu1rIPeBK1vt7Jahjav6e
PbdBhRKpTvmkN3MidrHZTjvLj91gwr7MKVkbV45Aa5EkbAzr8K5un5Y6ao6F9HdsO9/NEEdFhv+I
pDyoHbuMcMyAmGMjX047+RJaen3DcjxIBBYofoYqIMcMSPac2i2zm7ZD+VY6aifT9dujLsiTBAPs
Tld+pd77ewvz7fZi52w0zN5bN7PXqS3G4UhsU835TDQNhu9frWENTFYLARCyRddwhPiwuZKoYJDf
bLuIlUerWBnXBZYLjvupRF4cpLdLY7Kmlxzs1PXy1yHTG69owugmgo7tKnfa98QMUB+NPBYE+Mxp
95xH1VlZbJHVua1KvbzuN9I1ZVDnoKqu+76wLlm0tLbSOtsm3TXlWF7mZWYtZqudaPRjyH4MA61w
NwxcNjGeP0B/myiR6iUSbEzGpsSWInk2GrvUw54Hr4twXF9ZE7jI7/FGwjdRpdOxSeODW9QpRo5s
013XJ89znk6TbV/DKpQ7q+iZ6ddRtrMH+BZE3U6Qhew+wQnwB4+AKR1/goq2V1ePGoiWMHmQiqRi
IJwGNnEhF1FNH2WREB0uGBYkZVsc87R8GtkFQf6s5T5povfoE7O75WnBZ43lBnfjbI/fbmzv+p54
e6Z+2HzVKznzOEEfU3xH2HJJh7etoajN6L2rxUcJDOkTMX7m3lkNN7u2+XjfUlaoDLVNbE643I1Q
UNhkU6i8xdRWVLra+bZrsEhPqFis2W4vuZ889oVhX9aJF9zkSDVHLPQbVr5xWmLCCrm9TmBnOUd5
Rge5rdNJUet5z8vcf9F0d7hCjs8KujTOzQOeqemztcJrdhnp8CIv3+pQ4L1tEiherM1OJMYxNLv8
wCP+FqdDeihblHLOKr+IqMhdrFMcw/u12nEMMMz4wvT2VRaBMzbiMCAc3GPqTBuPwukUXWj8VQD0
tEVmKJBcRt9od1GwVe5Ph5QoykzilfVcx0IJbdrz1oJY2Wb5uO4wpnntzBSTawttgfozjTSuhcet
5al3rjyaNOQ9p4iniLmTfQfW3pwQ6XhfLpT41rGA4bCrnukPMFXJmvHJ8L1t3Ifxjceoiszp/SCJ
aDdqiFiy7HqYH0dLoZejJ4snTgIkgfjWbErBN/b0oUS1/hq3T9aE6xFAJTJyiB3uyXYL9nG3tJyL
K7j4kpg8qFFXMZmU991AxKIagZQHiVKOkyQepXuoS+QVxVTd+wQW7uKMRPiqicajKnCdmaaKC9tf
VjpaHmsrLb2dJ4+YtZwbsyueZlSVY5kn+0I6dFiEFOx5zJsdarboo5I724E+ItrvhK+OD/AOOkRc
SHSiZTl5jcLZtS0vSYqNSQKGGJarTR/Nl1NNOj3k5MUgN3oVThM+p0W2TyYWpaZ47YnTYSmMsU1F
IzpH463DUXDfrdYLc+WvoW3kESiFAawBFJn5S4ftV/gnEyH2vODQMdRxr5o/saQ2WtM3CtRup40X
ygEbKKd5nJJSj2+SbhsZNH6+hz9fAWOEfOY6SnzdYF4hjPn8tHbRHltrp8K4plCiCKuX4pWP8l2f
L7BkuRaQg36Pzr6t4xvhW8NOtRGwf+0jNvZqJNstwKidtfjXO1EwgSZtbSM2LlFxiOMYYVDYvGf2
KLdD1z8AwU+YyTFxV6y9cNoRez7P5iYD6Sw9yfiTakLnIoQTn8C0Vllge7JjIvY7F6I4FywTMSMI
Ee3pMAk8BA2+HKt7D3tsRPDlvnY863akJIwHDJ3QfQ+BHaf34VDvK/KFPDuZLqrrTq4T47JbU+y2
bXxlOhIfaoEnLtQaYGid7u2OvaNcKxQGMwY6lYsM03BRreVbI4c7SbuOJjFpPvol/MuGHWwobzQC
gNsGA/1tJCreBJdtJk44r9Pi/EkbWG/I/qufEy9nteaJR73CCAvjKCHw/uYGdXGhJOYGTVaSvHQW
kxwl/JxdBjRHSvJMu6RvuLdC7lPVElsw3a1p0wYI5P+4flJsGLR5mBUJ9BDxQubHWn3Zk3i3i3Dc
pl7YHMIRB9/YYYg6GdMNmhIm0Vpz2yTTwUeXPMCN5ba/aSWbupCWHVB96m+BfVnBeEjmopJjABNI
xIN8GlaE4jVMNooSrAjzYRTbRsnXiqOSAYYdbckc3AyVl932pJammdpRSK+B7WdPdgoGRm/pYVXg
GEeKm8PqVdFOaO2Vh1wvdZXFS5SogJbT2kyW9aEEO48m6s+jeOhN0b6QWtVc14WMJQt71pb7RjsD
JUE84AgceYd0cLDn7B6BE5VrQEetXbIrGHLuxpbnw+7IRchzLIQ6B3OmzOPx6txkby3OGDQ8HPni
qfvYXR7AA44g18bJN4DGiB9BP9QVLvv38anwXLY1cWEBmDSXFIn6fV/ZT+Hs27d545g3YYvdf41Y
v7MovE0b3/NRoCohBsJm0nKSoYcvA2WJRdTTZIzuVq6F+WQmmOBaFUVmb9rqzja8wzg2zAZEhyN1
On2TQ+pDbng+6hNbwqY4w76b+NIkuMxb4UXqoTPb7pyWOL3OWAEP3Y2sWdV2/OaQCib6sUjiRwbc
eBb4hGHOGcEaLe5UJpqJo7PO17GlDpOrCQrqS+qwtMEtmM1JJDh5VbWWBwRAd5bBwD2Lp7ODoCVQ
nuNBdfYfNQxLabjDyyKkdTWpZmlob9pi9O+QeC7bePbVcR6d15WaZ8oJOsBi4UkCiVyXkBkYMsMy
sKP1eWSS8hhFSMDGBVv2fNF2ufmwTbROuJ6Z4q54DbEhmdAGmQcFngZgZtSAFbl9MvP5YalQoBNL
124Lk1Kmm+qGi8sct8ylbwSpV5irVCFaIXfnqsa89OHZxVwii/ri8Z9fOGyabb8kxn7+ngseeemm
+WlpjAltWY/MqQJ/bs3sNgGuGbGdvJOlzB9xEw65X3ICRUzjUKPuuwwu8GDEXNw2ea9ch//ZyasK
893uvDZkJ9pWxpMrD75hYuIeRS6lh9c/8r2ZOciuPE119aM6xq5m5lwyX9o3hsxu+mmmgbG8B6OU
LGZQRlz/+aVfH1ZhxvvKSDwSTfx5T1LqZ1Ynx4pTbufni7Fdkhyd1+Q62y6P9tPiXWvll5AcAr96
gqeoDaR7LpsTrZtzVrf4PMqblJKUVBCllcjRbiqVy9SY5jofKNBQAOQMwz0cPvve4FHxcLnOw5sk
br0bst9xSL0NG/97yfzqgPhi75aNpMTH4GHglsBb4Thn/nqY45eWqPFDX1M+9XIgsgxTF/pg1AxV
DN6SJPZI3s9CC+xG53gCZTRmEhgoUbYjlndBSQbKEd/oD5xlyaqI+rfSGpJtPrsa/uriE2wU1oFI
dN9C+Ma1nMii9zFYM2b2TDXulJwsmIkZec3LQ3NwwFdpwJrzaDnI3W0H7N8pyzczicbH1KCek+Xf
oYvz+8Q3KULBO9lEWA1spo2Sq/NPuBS0QSM9CnorP9VWvO+HUstycRgNf9NO9WdlOnSAkLkXVUf1
wSGvB9PWaZ8WdnnGcwGr6mk+kxz13XY+E8L+jhg7RNwFDE5nojzDzvoNfAQBSIJdRROCURirdU1n
olrU6t/xjrONiySCXmbFFZlHO1/Yt1KQa2ZFtPgYBTqYUM7LkZnZGhReuIUt/ZizqbitQBpvcodR
OjvRjsUBo2yMLSUWlxs5JbyxDJAah70GqrnlqXOj5NZq6+3UweJirsMX5/qUGfyJtQx/3fWxr5Zw
RwfyHJHVwt16sBRBW+G2cRA2EyH0lpgWBtbu4nFzmG8FLRQFKIYqMxjria10dui8PSU+/gsD6ea2
QjA7UzKNpfG3s0z+rtn6njjqtxr7LgD0Pa1GjO51UX8yv6zofEDPVrctQF5KikXJRjjznMdlWlry
frU8qTZQvJjRHx+bSbyCvKOIGE7i7cmEJCNcbhVFUKIh3KCIrs5+5t07We7t87rclC0uAf/8GEzq
Wx9D2CrZmYazbMl3ajehzbZl9v9Wsst2s5gWthhFd2PW5s+aW7jxir90Wc390nlBiIEsBj7O8+S3
DDXh+PZEmzlHmrsC57PPDN8OLMHn5j7UoPDoxTy6q5kEAg+Frd1XHt1chrBBN4oNLbth/NDetEdr
ND5MUzwMGRjWkAgmxi5MUJH9LPn/5eu8lhtXsiz6RRkBk3Cvonfy/gWhkqrggYRP4OtngXdmqmOi
e14YIkWKFAGkOWfvtR1yxajbJLhp+6TEsRdZNA+W4ro/gAKDhhNNH263mEbd5qtYAg2FgaKbHsHG
9SdwsOKhdbx4PVkz0uCOLWJYfrP3vFFuWOz7EbqqaTtrRZoxRG8jO9Ui/AzFjCHZLUa+DnNftbO5
E8a5tTocuVZF0yTFOaZTM1ylDoyB0GnsNUzbnOCFPHm16wElgWeb70SlPHQ9eWdxe+e70dKjMCg5
pS9C+PA0gBrbjh2v+5ZCdtdZ/tlDmr/JBGVsK2zZHWXx4oJrrA3VaH1u5zvledGhyPJg2+gIzXyP
Qx+ccbHxY/XA8JyCM7Trw5C6xt2Ivtkr8DvGZTCewq5/C0huuFl8pgUkg2Peue6OcMA1kj33VDDH
rKTFHKUMxCjXtXUCLRC/en/A6PfqtEdNmqQeciqP9P8ZKDP04dtoiC9DSE29Ur61sYzaOuVpfyTR
sN7ndH1PNSXZlCQT2EicCIkPVYhIlk1c9ix1s1ydxuLkaCM4FqmtT42KplOTs2j2fJbheip30oSf
a3sfEeribesMnyHhJltdI40lcg8rrcGegLDw600pfXSDfaHerJmySW5/Z3Rpj2n8YqU2/XKymJYr
4TnKiNvEqOKxr+YmyrOXDMENpZ2ZrfxkPEukP7vKSH6AtdFjh5NeL0mKtqpdFL9zRQAOzdVVNusD
zTp3Pzgz2FKLEhEgm6+ApdO2cRkSdGZGKwyALwgfBDkg/kPUkJ1YV0a01QFCDkXz5lyrqt/FXfCc
oStFIY0UtyP0DhsdRU81T8dsLKNzb4TmDhjhw0A6+pZOw0dM7xbdJfK/Tr7oBSAsUu+HnGfA5zh5
V8UVVrr8pcqKxcYZkWgmFMxPU6IqxEcAOoYxJ3RwwpHJUr44ea7VYH+no+Y4kzrpJV/HG05D6i8E
ydTYYG5ijztRnbIH61vHGt6acr0dnI+7fqD07dBiZskS313/Xt4ngksgPFQsZnez0V+8VA0nl5Iv
ZTLsw77rqZPX3KGBqdkN+YeiBe5ULTdtQS6Ym8f7ZeV7pJHVsy49lkGJj5RSMBMucOk2D+jMUkE7
ygFYNJvCac3IjqKbPoWonmoP/AdnKd4gKpX4s1V1TBfwS1kTTRj6MZtwkg8qEP/9l8UV0tSxZrcu
d7FdPpTl0O/skOxruxfeOiUYlFf/zw2yRwvcDP9YPxOJgWx8UAxecw+yDn0O8K3OQbXYhd9Fh5h/
bAF+veBm6HcIrPLcS85+lD/GEYadfKbiDUvNLboPN1PVfe5QapUiiQ+YNWGKOvOt1TD7R9YCKEzY
URDRAWm/DvSOUxeTTj1nxwXet6aL9WxYYf0bMsfG09GPWfvevk0IA0wzSgamHh/9mM0SdIZN6oIq
tghyovCAuTR0X7ANLqD+U3M9bwT5gLTxg5u+GZyjCcjKs3AxhCaE+nz0/FUgqX61tfvoSW1tpTPt
3PkTgvZq0OUzh386IdgbaMvYzg1Dm46NfN8WSG6TWd2qSbYXKUqaAt2RXA2sWAkqs1pWxWXmA1JH
S5tjkfM5y4LCXFBfFGaTu9YkBsIOvVMW4g9GVE9ZQ3TwIYipov+7sHHicpMqIF5EzmEtyJYQBy+5
i1K0q10MjEyFAAfYtKOiqhxkzXszs+/mgoMo0+HJrcWzWLR7dguQgs+Mn4rhmXUVLREV3GvGlVXp
49I0EqKQzBziVCqnDWeWcQnG7FSOlnoIXY2xK2jpayVEY0JDrc5sDh9LrLFssoANWpJiCQ5LdPKG
4DAXHVv5yKZX4HY7uvGvaZeSIZyPL3a38UMs1ebVPm8hTKbWSrM6bZ/iVFMPTtn2BDAMigB4oKPf
C9PCaZx0L107JrT+8wc6rkydhXnwVIBdG/Scih0gLDTrmkUHzsOwZFiNqoqCiIKwUojGhCVDc8Wj
6AVlkoIORSSyMH00gHWNwIJP7dSTQ+2Dw6i76HfmdYA5pyHcNYKdxvV1c9gdrz9hWjYRLttUjOvp
mKPDh05J7zD3H0lww/6KthCNAZ3w3jxGiaAeRsN5I7IcBQdplzPbW0PFHjawnrqw7wOBJW96n3uB
tW9DrIUDldc9xGA4JpkDsn/y6E9MLcblMH717jhNINh6LWIQAUSfmiL7R5tqp4SUAugEnwwVM0+k
x/ExAISHFy3/Ig0bbwPNUharzJoydbe9l913Aym51Uz40xJhGEfmS1EzN/Xj0pin6wFkDYy1N03H
UJA+1JjxL7vpGH+CfF7jdWAj01PGd3rMFlEOd8QwKaKogD7KNAPERHhNE2BlNXaB5AtlUpy6e1PA
nx4bdRx9/8GAarbthUsG4XJ8w8TYFtG8deIMOIu9aMCW38k6JbreRcdqmoyp159QXnMJIatZheQE
rAoNQWV28EXVqMSoPtWdeRd0jHnlzAFx2ZCsFacOdh5VoybHBJvgbMxgOK1FFEdbZSWvscHFOmDz
L6Rh7W3QPIRKmJs2yZ1dU261RP+QR+3PNAX8yXYQq1JGFOJYAWAiBBFm91ypxo/reC+Y1W2Iex3Z
KJVm0+XF8b4VDS304hlXdocrq5qP2mjfhGBpmyNxPeqh8YipIyARniIKA/I5ALf6rNDFQ8/u+XA9
Tr3MqqPq9w4q300+Fz95gbe0qVjZdPeN8ooDsVcrRyYaDUu/rDVjHBasMzYdHaUoy6heVlwbdhru
lCK8h3X6itae2Fc1WUOUQlAYVARgykIjN/GcV7aC3Ftukj7FmUVJc8WpUR2vh5+VCYEXoKaA3+Cu
1ZO7GmMcY+nyL11vKozmR6l8KBYcFeqW3TFq0+XVhBXXDR++ZyaMjByvsvRxUxQEblgWtnzDtmiv
IMc0KHYcjYGFMTLSD4tMqsaab0fO4sMUvxBTqS+UKj1c/rPJmlIMt6nq/J0p+wPpQMi/fHHR6YyW
tGPllCxR3KxpJ4aLdt7CMWrxRapjOLzRgMsuujDMo0wsCBpedcsYt03HaDz1AlyLk2MHF9HO8a30
lgoCuRsIlMj1qKn0kMeEfwRqAYuTfTmI9mK6+WernHpvYCu8mHnq7hwx/ZQUGk7jqAiqSFAOTQ7Z
65O5yuw0QfqMDGY2Mm+zlHJu4xTtdhEUtz7uEVp9sFnpruUnPt8Wm3SE/Uk+SuEFZ7QBMBBDRGMW
BYUiHcAL4AvfziB+ttoE7OMmuT4rmBw5XqpbuuQtuiHMTV6TP87dtJ+pLSQ+/fZH5E35uo9IkgYD
Jd0GkQL+kD17b0rs0cYwe8gjIKJYV2KbGEdsWmCVR3EOyO2G044tbPajgkooiKaEJM9JhOe0aSec
I6hJuraAEdrrvXT0Lxi3j/iIja1BDvqKfysH95IMfn0vHPUzlo9+OCDWJXxdjzE6Zb9sL4Fr3fGU
bzLvjkYIW39wVwUerPzepWIWUWqlenBTMQBPIz1mUPaxs6j05vCO9q2zthi9er9JV425kPODx0wy
zxqg3VvLTMHlIl6vowYuH3nsrp/Ua4/gOOe9CalekDvUblMli3Xlk6Dminub1TKwfxWvgzD97AVw
5JI3pLlq1QQWwyDtOHVFq9YmlSs6hwVlijo6A5TbVXmt16mRhKsGoJsTfyUmcGNsZPY6INXwxvRf
YpciE0oGStHASLq++J0ZzVYP+qsu/Y8usX5ZwgAyAN+xBUGRhZjC6bGkN4TwJi51drqHxU1Gs/oG
dvhaWvhmJoWRtW707oDGB5P1lH3LaYSNWC0xZWTA1WxGmErNnyxCoTBbP0ybM4w6EiP7TdJayKhI
52lQ+M/ECdptlyI/N8R2SB3qgvFdqOXvyqXcVY70o3oycREIremnw7N2cGcGefoe5es4NV/rsZYM
YVh6y4oGu8dKGZUd2RRmPHeUjywq+eYzKPiTEMXaHhwMgcTOYFqKPBRwYW08wDA92OGUrJksIYYT
fuHZzTdRd8diRkrpk4FU6gSqihftdCvglbHXZFn3OBjnyDi60v7VecabX9RfUd89K4Ss2LF2rge4
EoocG/6CAof72w3ZiKUjcocWhkjVL0F28J+a7mJgXsxY3BuNQI2hDPzm4zc9vWLToutadXX922f1
vLPEcO8GzoHsueQpGFjAh5NvHERQPydW7G4F0/gOqTRxvwXXS+UbLF96E4oY1Y0xR4U4obwAtPAU
06rZZJdgjuHNd9kxcgwAqEpC7Nb1E1F25sKYLBJTYB9Gq+60hEyOiZft9Fhu6yR7Hp35weKqJKWL
iHUaxqQrhZF9nv342QTJAsZvseoS1rbuuuhPn5EJp/TjlPESneBvbaZfJKRSIO4/6PbHG5NZITGX
Sz1/pXl7RKqYrVGQ/IlFsiEh82Gi4Nm6hGRbFiWQxqBvHyIyRdfg0VrCgUlxbCK40F5s+U1hIBIT
XnscwuyCmyzcNguuRbZTfTRbc0shxFzFI8bqgIQXTDH48Y2kv7HJKKMtIXd2Pu8g0f8xJJghf8SP
XJjQfXMqSe6skQZRhEWgQTHX698di5J6H4QN6qSuBQcxfaFGBf0l9k4v3nUkV9KX55wpQCnnvQsd
6EYcPi9j8KkZo9BggsLhPyDfixg3YFBdAVk9tIEilizQ6DE8pmbOfFKIYrOc4IPTNJdQZ+CV+1Pd
eeACSImaLW7KBCxcPRr2OrPbGtO5SlcuwLhDas505kp9sIppOs9sk9ZNvojK3U5TGPG91STZGkf4
HVeJWdSnxGpu2wYBSunUG65hb9fZ9RvCgepQpacZkk4+ZzaKJA4/UUTYwn8IE/wS9aJ4dutvGbpb
Gh+MOJG1uAfbrdI+kUgBzgf77LFC3MpE5JsW2yZqvyMLKXoyIep7ssHiWN1jlLiwySA8bTnQQ+HS
DEdMQkNyFfSd2KZ2sZsxB6MenNYMRE4u4m1gglHCZ/s+pe2mZeedpQdZ+JcqpQfULaEEg9wEI03t
YgJtoCmHxvdgbPdWaLA/YghpxoqUtYhvyxg91HU7U3v7ET7ajQ6cr2l2j7Lp91MOo6R4GQeC5Dyq
PNtb7VOBp9CAs1pyMoEKSa3EpE2w+KFLvILUyQmZ/hxa0td9pY5mQdkGJgxGR6u/IMAadpkV/6oo
OWzNXWc12RpydrqaKrrzbvuYNcF7LfQpqyOSY3WmN4FzRyFrnfGlrmz6yKQYxopQqeg9LsP8A5s3
iia4cVuO4baCPHXOh6mhiTC/DAScn0yEXuCYYYdn4aOV+icsWiFq92kXUe45jNDGz4PvVExv+boB
y3S2JTE9MJMob2ZMlV5bUhSiAr9yDdxJZFILwgXDeJ3B4V5jL0Iq3O9zYXbbyqXeAIShYUVLYq4f
ey1Slsjla9GSHBRXreATLIFEeHVcm45LiiljVk3xxHWG/uw4muZHM3qwdmP3oRdEKUYTJF0vQ0KV
l9mHQXw8VQ8iqfN5Q/pUsXEVQoKR+Fiw5iSNwXRYjx3b+op7gRVUUBHME2bwYcXJh4pOlDuA2ITi
BuVN3k+guMIKtdgcoqlYFDxlQTXafCg5hOxiSCLrWsgXg/UFtmtCiI/oCNnfFkxMvh/NH2MYJWBd
fGuKJEn+TcYJL/0j4pqI0Yj9npn0lConhpfkaPS638wo0m6imvZCQGF1w2e5CI3anK4SJXpqsKRe
yfrO8clawFANqhxH8m09VUCWSlIs5+AbD9h8MHHKxoFvU0cOzk5XVhRiOrLUOgqoIFJO4eCeWzV6
G1MUJ5DEkw7hckMf5J+4LxRRyGF2GmO+KnwHhID1jnNjFcMFDf8+rZzFOuBBPCjDcqdlXdGmNuYn
NyLqElfQh2mO+Q4+N9c/qr5TaLus7qN5GU2SJzLfwGXXGZtMKDofw5IESfhgfsxHBvu5qNVhOJnp
zDc9uBkw+kgd4xnzhier4N2mKYxCa2SRZJB6oVIb5HLsbKZ8nN6DwE4PeBZk4GMZgh32gaTvO58n
9z4QorvvF0S7Hz80pdIf2rdGcnjLAUZuPCDHnmm0p98BGzfiDqL8UAcZGfOsMv089k8O/zVLMJeo
1lyXd/hbxlM2t78QNT6GlWm/66l4nDXvENndyM6Pt6DNv5YOebhVPBKAghDhMlWckQ2NyxuLSvIl
Knz2ehEjRFpDogGt6L0DpgCDW3w0y1fBJtIKEQYCxys/LLnODfM3Oif7LpaH0HMsDvD4NajxBNFH
7djaRrtSx6wzRcfOmHojyYLdcwhzNbWKHTJoFtVgLLdR2r15uVPtg5j8P728XzAD07UmLU+jqcP1
bLr0wRDYXf87WSbOwRCapM25mu5GAMQ3kF60DA9e3ZqXhv4Wsdn8hAjosTATuglhvGmXuMci9obb
XjxipxefVtgl63ysj6XsQTgwQWwipOhwg3FlECO3x3CTfRFkNqwb6NcYJumsUNNkw9xIqsfip9Jj
stLu8XpaDYy/Zwds+g2A5IR4LFaagiE75sqaeZd5UNggXSRKWDOw9vQkroay/LQVh7Ofc6JDQiqc
OtziUGO9AEExcDAmotWH0JB/1WjC12GS4dsyomDTavJn1Zi3Ozr+BmTGNDO+VR2ap6QnDd1EqjtQ
J17F1T5LgRQJ33M3fsayMwP9h0RrONiCLlSAEYssNQZrMqaJnE3vWEXDQouL5MwcsA/G9smck9sa
uv0mBT2wsjqogwXQrV3I8Koj8W2NfA/+PEzQolnKwaW0LnhVaN2Ronbsg1fBHxBQ8nYitKJd3N8m
FoRAm1ecPOezKXV1p4j2ZjbYmukzaKMWinF78gOCAFtZ1Nt5kDjeBoHefYzVrdBnF0G6TFXzBPJ8
2Mv0thxcf0N5or63FyFyz0q2NXgXKyFcAARMcgwLn/U+zNhPSowU08iIDepKnvyxtU9TC5grsNTF
rB1KP5ObPUS9S/KK8I/sE/8sYRC3BtZkYiw6f+sVPuejwcklbnuHmp0XuiBLzOicTsntaOBDrPol
MUzifIDYNZ/Yz7LwtvJmT8uMjXxb/AGn/dUFLL8RKYKimvgWF+X3KplnsY6ypiM6jAYpbpVLaxrt
Y+Wq9zZnK9DT5joVSbnHQIxENiinjbl8OXGWlU+9ab5mgBQ/0URraGSqvGTIyu4D74FdM0v7ZnQ/
4hYartMpm421/QLBeG24KD2n67HXdUP/wdwgDms+IwRYGI1K1pB2PGBLEcMmS/SdO2w6Zlu4DykU
6IzEQNILjDmXK0NFj2Z58Ilmo/BAF5dgAbhQdrjPMVcsldgSvuEbwVz0qMew2kAq128CFhoQoZNl
986L2UYoKZeFvoqrTe738hKHUCQc4Rw5/8bn1HqpTZL0QOizWoaCY9CA1ixgjMhdKxh++G8V8dfz
ssX3WOoI9StpzaPTeXIH0xlL4JgfE4jebZ78ug61mcnLcxMgfeYUB+Tjt6mrp4OVsAx2xu427LLw
M5BjusbLBf6jNcHCcHyCzmDvqigbyK7eNbSKDhlSQ3R/9Ke7yG52Bf1wZuksBFDHDqeX7Pf9CLxE
rNb0rF7cnBINqyNrbflsKNLlHODYLeUP8UdUYmtn8Ys9VSlVoQxzq8GGBWEsE2/DPN5L403IkBmi
RJVTuUhGTbDGq8YK3lyp35y838HieGV1k50VaXsT9G3p6l+x9NBoML3qhuV6pxOWqUXMppB15woi
8CqdvEfH4qDTXRroeQebyo7cPaLIhBZo0xziLkPlblkYi50FmPOqPXq2jVEQYFsFLOhpDmVR+SEC
9WBqFk3j8h0HeZDe1mXbPaZZ/RKHHHQpGIutJPZXbqLWZMY/J2TNbIzFzof9DDtFd2ebNImIB2Wq
J3jUxE1ZL/oFP/zlZ7Soc9/yPwhkOjatYT8HVeCfhoFFXQ+LA/J28K4FUq+6ke9RwA5nlAbw+GFk
Km1hmyYB/H0/h1smUqp3tUFcSBlIewMBttln0El2o5fWmL3M17hzbybS5TeGHqlJNyR7KpMgqnTV
OiEy4Y6hjOGfIiP5uinJiY/Ucb4HMvgAS0NOJuSi/gjwqFASUevUZEpI0rajA1To7TRW7GxCnINx
foK9TaBkbdywpM3Oc0orPZl+2pyDNAlc0Al8DdLaHkTDuoGO5C/Pf47zWrzNg/NUR0TceUUBvSqJ
di1+yw/00UAJcFl1AxbHoZTPk8EFe30miNYvYwmKoiBxXVihRqAUp0RzHLEqvDfjqzP01StKT5Ix
5o+m4cutSGBCrfEll5lwAI2DH7vl+qZOwBl8DBHb0oAg2c+z/b0cEvPE0C0QkZAZbRjvkwUzuZgg
eYPypQ6Sh+Y7mMBlEdM0T0UsJXsyhsIUGLHiEoTZO3/IpL1HLVQ+ZUOpLxC2SXuvBz5QxHDU0ye7
wOtBIdiHd9fnJ7B5aLFW7r5pvUs5VaQADXLVOx5L/EKctXMxBWsaAw/MXhHyvPWlsD76Eb25ixIe
K1k/jpQCUPUShjQ/lVJXH0bGsNhEJieHJaqPkqPJUUODipppW6qMCVH31sGb4fahO0VWPjCtG0V3
l9jxj9G7+j5JXfXAHPXek4H0LigxbibTQ/iRReJdEds9Uc1dZXUIinOSdwW7MTRKqt9KcF8UmA39
DpELN2pD3NE8d+TB5724GBGl22D6hEMRsjN02MmzLLX5zz4KYPYxLbgXiaLnLKZcAQ2Mk4+sqb6i
oLzkpfbP1PP6JzPu769X1GCYNLZ0Ala5q/L3TPz55+FIGTspqa2qHstfxgq7I/RzZzfBh5dELiX7
oL0dKUvdDH3ofhBXkK3MOe8uWTuEj2ad3KOjSDOwMAhxJnb8sMWmks/H5dNTINHxW058LV1s52PU
7U/egFMwIuMhiUzymeH1PjQCVTJV7AA1yTsIIHpcC2LYwvj3lKTzkwqN22rHzrJ69HU+7VW+cN7t
/qmj2bzjdBnXbPPgVFIDKceZBLSMxT9CquC9eyNXuHmBIr3jC0c4sfB3KGD0WxpkTMIJKKsZVevt
MD+itY4ewCKS2xHN6a2VGx9DVNFxaGjApDZdwKCO2XH0jM1YvYcGfTBlqdc66zc+XXB8QQNHOEVy
NoGQQyLt03hw6JJcb8aWltW/e+z627+/uD7v72N/7/7Hx66/iP/3ja53/91jf//Uf3y368v+/+f9
u7/8Hx+7/qm/7/b3z///j/39BNdXXJ/8fx7DKUTpsNPBDgMv4DK9MAODVBxdk4KGSAIY03O5pEuX
45la08CsgJff6ILhnCvIgJiQ+LFI8SLj+hvHM+YprDZxsdfLS/7lOf/y4/VXkcK86YUWyTDL65Tp
BQzaO01D+2TYWI4JFkGV1wesfoWNatKKX3rTogCzVD9owYEYhCVJYWEqz9fHMNWX5+tdAJ/RoYO3
0VJ8RM9oRNPZ79nZ65HEcEqi+qxd9acclzQWuw23YzB+k0s5rbk+NAFFHslbExtW26W0H1m/k5Gg
8zGcqcyYlFZjAWZ8CuXtNIZvZlZhKXPnM2xl8IkeF6g4DB7pvCpnuxZNUIbr9L0d3G8YhDb1kya9
zFNm7fsgeQy6Wa30lFZMzfFXaP+qlYGBeoZ5ajnAt6b51AE2WLemgKXfuhug/8C3jB5RdrWRLfKP
cnlzjpeLV2gRFrDpYiXirkH+rDEp5muUlO06b6P1HJozWiHmdXqCxoadNMmV1HxsEgdmh+SjAHSI
XQsQr6tqLOcNKBd5M9X9yVRab/IwfNmrArlNCLCHGlK9G+fuIhOqsaZOftpKfoZU8Yv6u9fYH6gn
yWPd1SiTnAgiTXoJJF+c6YaLnpQthdcX+y413hkODdLGDGz5sWDdN/9M6cDeImnrddYoFtzhsbcV
9NbI/0F6tUmlDvZMo2cPQjmxfGKbsUGsaZVSipz3Nur6XpFLvnyNBsfI7bFu0p2kwD4AKvfLmmgq
YpnSXjgrMLn3ni1PaNKaTZkRXojOY4DTEiH7oYKnaX3TSQXRM4j6qYJaRMozFVoncS+sAAdUq95u
GDEuGF68i42AhXPkPc+5z/bCRhtEs5TKLhvBpQaBwqcmKSfsb3M9RfvYBZdn6EdAJmAaSIVnnRTf
ag/MWu0nn3k9JexfIX9fz9qu68B4GiiGqrBAJgysYQtv9IuTC2m2y4tMGvxGB6K8SVKIRlBcwcW5
B2d2KMtl2kXLjKwzTBt7G7YLcIhPeLFYtbPb4Qt2ElQLdms2a2xSWwtRx6FZkrEwrpsONmHpJTHF
Sic6J+awsek9r32KbewU8BPy7CeqJ6ht6PTwS4CLRU9ccBp9BaEAwTF61As88u7jyfjUgF8Ns/WO
yXIF+zRKVypZaCwwIGVanoyAIAziwJEix1yw1/8/biSbjev9vFs0vSMFPQgtrYtpyY8+MZ/xnUto
uo0FTRyaxBPBVTeW9H7XNVJyAzt9q/1xBSGGK27mULKbcNa6pubW1Vi4mVTlcWpAQgzBPlPmD25B
FyJwnBw4IQ6touZD9tlNY1OZs2UnNnOv78CoHgi6wALTIgwMcqNl6CsXtijSGq4Ml0bPGhS2fSYg
lAtJlpqCqtHSQFu+dOTOZz6ava3i8o/vAiXFOlLfOBAFtiOlFKRU+aaQ82tU1cmmMaqTY8B/pJpo
r9k+rHMfPhFLc8UouXTvvDfKfU8ErOaUFjkeYunj2wPRTXIw6LBmzNwzbUJmWbro3dgSuhZNSJxA
OjQJTiF0eJ+Ia6u9NMSZaoil2oa5etFLav1YkzG/xhtwora5kX7Ro4xL9dkmeBXSQ7oeVPA0zugJ
iRIm4YnE6usQfx32J9MlVNtJMnZQDbidHlzZyWTAidjIrNPIctDNZ+lZusl9JaHsI2EFYE1g1dpG
6Bj54LZbvz76Nn+6amC6hCLKzmkRPnaKDjhrxmllqulkAkjbU+d6H/P6Nme1vXHtX86UIitwqCWM
Bjo6kn27bSzT14mIx10SJzvL5cKe/alfUTPYlFBqbjAmQPq1u7dJmTf4lYgw14uo6BORMkiDhlEW
RMubIopmqW9lB9l3p+u0eL3JSntRM4X/TJqeOw+gA5ga/z7j+pOnpu/KTL5kxZVs0X08hxNGXOGB
CLre7dhwn68/5f64hPgpd4cq/CWQXUGvWYarObbuxtD5MOpR7x29t7xiYWUOeLIqvjofmMSub/Dq
cbE7L+ThkKoLtmryxHcc+5silaB/s6dIgAeyGDTxFtz4dWBwDiVP6MACPgijWUpPIpFMxEbk752c
07lx5IOv49e5jekU2UF77pcbsuUXwzFKVM0fyjBDdJW7xtg3sk41nsu4Tlc4HOeNtEbixdLyObLF
m1d0P1SkXhQ59/SFo2PQhu6JXPa5H/4sTaydE1ZvvoMSznO97TxOhCjyBk1ju5u6XjPXRgCOl8VF
Rsl2KjWFiYJpLAExTmCXKCzraC0TjpIDW9MUPkWVNFvTodZootMOqEyFUUdytV9AqaXZifEdOTlG
3ZYS23ZAx54l5TM9agztQrUb2YXq3FUa+FPYrg0rd8/TclMgybwZnCLdzFafouctom0YfI6lSWKw
1wq2eLZHBlC2cdkcr0wzGs51D8XODTlwYU4zs6uzs+vN2bkQKj24uX0kdesCRx2AAzJ+rrDWO7OS
RxKSDIR66MtUNr/rxT16/StA7uleB8/XOxIx2GpgRbWnW3qbtkw/XhPAKwieVAbUwZUeFazF+Bu3
5wQE8XlxyZ9J+7OPjgvNZfmerSmdKOsbeKoSIu5y7GuGGwJRyNShpno6k6u3KUwB2e97xj5+GgJD
nRskLfStzLVIKFwtKfLMavLZbCGUyIC8GpLUJJuGqaDJ1qATO6fLWxcWI8AwWs/1rNdT5UQoe1hh
GPNy9FNInKCH5ptg0o/pHEmSQCvYenz4pYDbVcn5eud607dZB5haYAnFBrcvmuRhyMGdRjrwVikU
239G54FuSG2AorO8jNkaUiojO6b3PZ+SWMPle8U+toxW0XQUHO3r5DWNojjboirPMvNadG45pqJG
PSf+bO3QQNaHyAv3bsAhb9yAcFDJHGBBQ61Tuz9Xy41V1ifs3sa+pr+EN6phAmLxgn3mp2lWeYH4
jvoXso8JFlmQyq+4D/YGCZmUtzq1Rqc6sttHgRk9DTMTb1ChVNBzcNBo8s9aw4YxkSLQktfrbB6z
Yx+fs3GiKzexe2ODht8VBZp0PmOytxxh/CYTaocOgf2sw+jH0nm8pxt/bofuYmnWKZBd1mqBMOUF
5CuUen2GSyGq7qQr1C5Oup+Y5Yhd0dvzCeL8Z/0fTBEuwxyWiRESEWJpCmYO/0i67CprY6dm8Vrw
hue/NwEsh7PF2nNXMvLYyQARIkXZWIUZC4WurzYizN1D4Unc9OqiEnGcsp5KMR5fTAQAZ1Lx0mrB
oi2sj7p15KaYx8eGCHjlKf8cd/J+Ihl0FMBq63aXdX16RCxL5869KzBC75mZjXO/LKqG4jVForrK
IZywaWDCv57diQdQnAEm2iOoBReOwjzNf5SBpxjCh++Ekmaf/HJGJ99ZEXyhoG8PQTKvI5S1K4QO
LMid8ECfwgRpGPxc/6i7jCrXn64z+9/Hrncti61E5rn/PFcv19j1GX9f8H9er5bTs9pacbouAzN/
L0e32tVxNW2FkZjvdWm82XBGH/whrx9m5b5eH5adNLaKwKjd9e7k5w+4ESsEVpm6L7rs5/owXnvA
HKzlduA7mr0f8O11Swc0ctvxFl07RmFSeHdOYY+311/8/W3nn3TUysv1qTAu2POwyHP2sRl//n2W
26bZUUnvNpkq63bC+7nqREMBfrlLZhX2K98d1mUamrd10ZS3pF5d74AfsciC4+HrjcBClaKavInJ
3KWnljKBB2iDS/vW6qf/vulpnO/dGI0NNs+5Gbrb6xOuN1RmbFjyZFLVKRiRssOaE0tYzNHgubd4
HF4af3hPo5H+ydeAAeyYZOVJKDRnTma9BAYOEKORl8Jht4OD9PW/GDuz3daVbMv+ysF5Z16SQTLI
ws18sHrJct+/EG7Zk8Eu2Hx9Dfpk3UQmUIUCNoztbVtblsiIWGvNOea/avjf5gN6Po60HYhNj9Lt
ou5QOpcJBo0E9KHdyfaESZ8ZbQGgrlseHvNNc+wtdLF//U30CCHnjIHy8lXJPAj6z7bM7yIXiaTR
qGDtt+Z4/P0wsImthAc0M6iD4LgoEaiTzV2HpYmZOKcrwr4J2EkuEVGCmBMxgRXl78cMnvGxiwmc
U0m3yQD67Zvls99/Ik6KVjxKbaPz3HUs3sTih7ClVkfYYRSyQXMbDPYjB+jL2EKAW9QFTrTlb78f
GtFmx3EA+TkfFOESDNWbed0vIlS/GALMVvQoUZuwfUT2KI/AmGYAufpJt+43VSPhzk35PVoUrTOh
C5xPnf6Y0QbfJLb98vtPtKd8HOS8OQUqil0e2dVx7AsCUl2wE7+fSs7VCGELkD+4eMSSUV0dwzEx
91E37typw2aLMLjtVbOO6e8htgOiQOAeihTC4JBD8DlH8+rI4oDfnjeiqQqSt7S7/r82cebaeymY
mJOugY7b7uuSLOqlCRZV7tk1GqZI4FY2aUKGcSmATnd9ckisHypARE6SKMlGT4RS+osDj8wGdUx8
+WHbYkmHqJmqL6/HX6+A96g6wKcRcepbhl+PWkE5+v0gjXDcQfjB4Yj/rEgRiuKrfPx9A34/TBmq
56wgysWNDy4cYGTIDfVtvMSn7NvZPXtjnu6RtGYVn/a3OYdARKLiORr1EvfUbn9fTQ781fH3xYbm
OZJlkvvIpa1wkxjubgoInvExgY4ZlhAuYVfsqhaOt9Xj6F9ek391xuo+r8GAWM+hF/wQc0mpSiIe
uXXRfPQ5d4yC7swYhV9WVjz8/tdMoJ1DZuz+eh5L448IzHZeWYHu9wUyrP/olbUdDW2654CjrCo+
kcZij/Mipu/BSLhi6xnG5VzBtk/hdxaOdcgWbw7HUeBacfLMJL4ia41/6pa/gQpWhngQOTaUMHNf
IaagHczSMt7OrAq/a0GPuwX/3fKLBingDwY44sAtC1TDjFYBtFEqOwYjiQ9pcoiUswpHi6w9fPVX
wiJ8kpBbubEbogWK2j0DREmQSuEXNb46Qf89EShX3ZTkKWbH5Gqo4YfaE49PdykbUutTs3sM40C+
Y8b/znSX0SLhII6Rk53DnkB0zXAC044aykATNI3TVVltlsKqTAL/0qxT+yobOeBPS0nBfbUJJNAy
K0z/+UF308dvXpxTQkEdWh+c2BRBHzDc92gKH3wXxkg4jfEpNnnJnTx8HehfXCQmYfGz+UoClHdA
z0haVJjsVRnBHdPdQInL8nqMOMkQFkYlwFgY7bSBsab/oXHCSCZcGhUPuG9JeS1mQB0TYGfmkRes
kiSqM2jiYL23bNz99KTfifWY9nJabPMjeI8ZimZYdFhAqqnG3kMIfNbg1MqTfhcNxXCYwuZG8RZs
exwzK2kC2gmiGcn2HBztzAaOlxinwA1KvAIAlirA9Ksk68B+QLvjfHlsgFocqPz52WXDWHy6oeJB
wvycEo2ycxDGXjXSX3uuYV/FmeyvWDO2g2OB/tQ9MDjEEfcKJB8dDUXKOtoqpg8ztk8U5P5PXqCV
0cVnG2koPamgHlVsX4VOeO6AtpGuZrQAXZMR1luhEWhypB1LhrKO0kdhaFQa4ReBtQ0pyniMGzYm
Q7TEjVRJfByzl6FAjxnGJly+buTY36p3uP6kb1u3BNEaew5Pz2gIx93kgP4ox4AQqOgMznpJpOiv
Tf8Di5bI8fsTnQTmhc7ZOoFmTvSvuenx9a0tmlQ1o6XdkLxRzyDkFnW54W7B5QYeT7WQUWJSRDun
edHWMhyZKwvboc3cElNLPjNrIJtmYC/dDi131mip68Y1d9R114YviEOLl+bISDk5xT+D0xBSUr8B
zGNFZN45zPHWMTuC0gcVXfoLd4kET6AI8aF05qOKygBZUNpctIWBAp5cnDRJT3QdWUvj/g7XZcLo
H4A6qdjMwwVRJc20zcGqFQYFm+NO18CbE6BM4lK1I7KmIngiqmI4GYF3yPsW+oiG+VEHyMo91yEY
EEuLGnEB1lI8IAx6oaV9m9WetYvkXK+EgOUXOS6kRBrrtU/weKi4KQwgjGQUa+ws1XEynCe2AMTm
OQ3U2YAAUnCioEHA4aG/ETahhR6S6tAqgpPS5VEHTIgJPjk1bXzf012lbkbiF2XGKctYHig/prOW
PeQYA6eH7FNaYmAitn0S7Fu7ue069GhGh1lnsA4xOgbYutGxbBYCVz71ezOIT0yG2mOWwWYirCE3
QRe3iD7eqyh4F8Ipb1QDGShtkU8V/SlohU2cuBedJfKJtYUcFS+lvA4V9gq/7r4b+DCkoodEIcYo
73WRx1urTd70TPIk6q2SANlY7TtFB5S8TVS8xc+cKUkD06ZZvTyN5HII488kZf+AmkMoPHJxRPjR
Yw0VAlGjDcCElEFZZca6EDpkkg/Cltuc7Em8xWvcOGQ4Qj3aASovVkNYKyC9xDZaHorfEjXdIUO5
wi+xtShQ+Y3rPWXUVcGYcpcGpX+cNP7ZQuaISMEbnzADhKK8pNaM925lvU0WSySc3mhttuZj22pr
75MCzWUP54sKdwtDyvXZ3EvNMbP0fYq+iuYNbBuvSJbc23JJmnX3ovXuhn74cDMPGqUNqK2gszGp
dB9p+NgZajZ0sqRt5+VV3TsDEdReeI6vO152rzRuJYBnblqkQgg8aMWMJDsz8tADjTTdb/ny3qGs
RlE9E8Xh++0uTQmYJCO08ocPvwJFwXwhWGzB5FmCkOxwT6DOzfAVFjXhffXZmCsbVEufb/xgeC6g
vVtwelALWZBo7QKQmDdck2jXXLNLZcIJGEHw7NoyI4uRUcI2G3F3+Inx6pretJ+s+Yf3Avdeg13f
Yph9wWOy4C088Bo13iZuUms79Byvi2YXMD870PhjVG/1cGB6/M5JsLBshr1h0UOzcC/tssJae3iv
kW0Do43HI5IpVAFyZgAFu0xxeJKGINJmyBmIulkBe0je5om6mzz/CQ13M6IJAN5eMfYiN5w0pGZO
9cVYo5vGpviEAeHcpUvlfzPUFFE0f5+CqHxHgpOtSZ9rQ1rjAQ7yZX794TUL5YtGMaq3N6dT8ZZk
L+ZGEnrvIHhduqSGYlgHOyDj9bkwi702xbbsXYR6JfGxEQuSB87hLHT8YJjXjYf5VWSwn6cI6MCM
3puVDYAfdQXvIHEM6OnB13atgsCMYhacNEOvGgnQTQjuNxuC8koXw5Z2/MhKP5ur3n6KMKOwe/df
MXpr2hkjs3B8gfX8mQxgXOXcPRKgFV85Q32mLH0xQsZHnhC4aclaBAqFeC2CwhsY3TUmf0zfdKUB
hXKQK0iqHGIyrx2jfzQ7yLshcJTccL7oYt0MgY18hJRIUFgr4pT6Uwly/7lDkxflwXlq5+F5sLyH
rn6OUaStNL5frGrVq0brxBg730c2VL3QQXqMOrMET4K4mgEMlsrSO6txSLd+2RwsIc50Q0bsuyhv
p8o42/5wrArvy5w9TEag/VCm6H2v9XWN9mNof2a7szZWl20nEBPtIjAZRkoO5RmXQMk+EUaWhzHp
j8AtnxyvfpbVeF0fpsF9KCKf2yJPHIzuNnqpAjtP0n97MiqOke//0AqN+vaFLRwJkEQfXsQGRaZ1
OwzpjeSiXiJa31NAihcq1euekDDKAInmq0Mja9b1FpTndd2YkJLhbSDsNhhWoctX2sZfZpwD4iod
eqKOaMcLpxnzDWbkzItvilrchDniNawuPeQGjO/WiVBiTnpxtsFNdY8gDjeG5nIU91ZtWWfZ+NAj
ZTLtu4gZqAL53E/2i3bMYmVjatMUO4AxNUE93nUyqHeMfA8hVyDtmPE4psZPHZyWTt1pzMQOuupG
Z09yor7FnHnpyONYBvt6/GmG7FpQ4l7IbvxojWrnoU+YArLBOgfcEQGMtlKQwrrCwC+OEQreIDJj
0Nl9+Z0U3KG9t8gmPmg19Xl/kzGedYbuK2hktaY9m14o9INdUEMEd/XGa1V7+/uBAOrasdJN6vv7
2E6dfVOKQxLThZrwOu/HLg7uPFPcoaEnC9QM7bWmOKQXfIVe3r1EnrwjuCDF+WWe5rCZL5su+067
GZEUE4/W5wpg4YQJ6qUfU8muZgq3OXklVQ4mXII3KgLuM58JW1PTX7WHfiOw4cEppF9W1U9ccOmT
GEyIRQClU3phM8Ll1eiGWE6BzMXMHy5GifLNc4yXEu0hdBwzRRXJ9tLYrg2a3FQbgd12ZYXmuhuC
cSO7/Jmp47DxZPwcA8zTzqsnEkLCEmldC9m5wBPbJZq1VTvePRoDHvxNhKtoZAWAxGYtpd4znw8f
G0dueg8mXzjIL9azamNb4E+griExA0BGjPkELUF5qyQa75uYCWnVOeFajyK7qdvIP0j8ziYZ4BgN
430UBCn8n4CjUQm6Ryi6ex1zzbVr4RzJY2QSnWtfMusFd7Wcd6BjmZsYWABRAlGT7pQXpauic2ji
EnAJXIo2CzkmWcfvv0gkfaOPT5792AeudQwiIYCdNWcnxrlACq7eQH++7IfpJghxNXPU9Fcm5JGS
sfdWk5+1nrEf1t5MCEBPCzdLs3sIW2kT3IX2YWoFnJgQB2EbSCIAa5TpTMO1hwKTo8K6i7ilAD4a
Vn4womXHs2DOE2Kyq4vouzDHaeX7BFfKEkmmJVjG2gVXWcYfhoO3XLb0bxNOpBANsz10PwIkrmfy
SYbO5OBSp185BrWj76l3b0n+rhsuIXnJCJRZY199ytrGEy9bANFOQAInjU1oM9O2G7CV+da3Kxiz
WD0xG4qGwEWmAnkg/YcypdA3df/etBAByZojdS86wD976V1r3vx1T4JCRrhBdPVIC6W89jpEFEWB
A+5VO+6hrPA/j+wmF4xabgsnO0KIeEZ97jAd5JzSDKRkCnCSkVHfeZkPEC2n7xxVB2sxzPLTIOdD
tItUV40swZGAdERwBsUYyhpxzXpj0LEuawbEdnM5hm12ran9HUXEYM/RTnE48FKHtcrkxinz9hJ4
luKt738E2CQYwa9pHFLOTD5j7rJZE+WNJrExo5020ycf4OQmym/73PuyXJnxJlJ/ERvJEp2jXOcx
9aztQwPauyfqAKVfEm7BPX7XTnDf9/OwDcOMQ8UWsz3DKAQHa9Qsl10J9qxLvVWHrGUrWzS7DfHz
aB7gVo/NodC9Xo3MuoAw8gvP0TNd/8XvHr1iK0gZe7WPkzleFi4Zbb7qsZTmNQen6Ujz4i4uYZQl
s9w4PcP7TH86dfJgWeOziFqiFeLV4Aw/qSiNTfhkUiz1OLfLHt+P78AET6atlX/ARDuGdHc3M8c0
CB7o9JMJNEaOfputx/zAMvfWJmov2w8qIvcc4slOp+x7tthU1RAjBDePYzUw7eC4RXbKNrZwz0hk
7K6PiBxDybYIy59oSOCyJ16zCicWeTonTGFq/n8MTGNmg0IeaPhEV5sEOY9MraMVcQwrGUrBe/nG
LXgVRfmVKONLfFEGqncBStZ4BiWNO2CO9kXGkMtzXfbF/rnIgA/UiOiwS/lb2Hr3RUEyKAAdujA5
feuSzrKVHJXVMFUeGP0uIumSPNPA8ZEMZLh4Xbsh3RtUG9sGeZFIDYzsmQIHEhZJorbNw03qeYht
KsCcjcqMFm6DfqwbBAlp/JEPPEUcfA9kPJO9IZ/GAWm1mYHf9xCCklK0m5q4ucJuVawgSgvKQ1Fg
rxsX6SCEKhrUFgUm0UiLebau/L2fn+uxfnRjCBCFNe6Kpt2x4N9MdtVv4bpeciyXF6MbcBJiNigH
9y2AVz3gQELSE1zSRvlwvdrbzGO73yddeR02GFZdO7hKc1CZKolfnWjYma7+xp31o5LkNVHNPjZG
40LnN5p6XswYIFxVghhywvcqiCcSyFARZAnH8pQ+G7frbL2RUfMzTVPL7gjDSE8OxDx7q0LJBl1/
CWOgt1qCaGckdfTdH4dGw4Vrcs5frgESPbfmwo6bgm6DJv7T0xXcwUm85ANObD0jL8tzfUpiVa9t
DvNOGe8ZMOMfDYkhJvNx0zspM1Pwmq1kqe09xCowbS8SXgU1O2t3RoYwmdF5VPXXIAgpjSGl5Lm9
Qy+2yZzuPvfUtKbSiXwHhNbUv7MtPbodyt2BwxneCmMJFulHjtam+ELr8xgX4ZaIK37a8TlYUDcR
f12BT+aVNQ33Kt7UHu4ZH6fUSsru0SyKL5RcVIld8TThfbBbYikJuXloA5Pg4bRCa52yr4/Eb3LD
pN8LXSqYR4cypFeXgtTsiT5MY9aQvhpmhzHcgSgA3+KnXGqQiD7Yk7dT1LWHybW7ranUrkzQqTi4
6aPeAuhW4TgAMYCCPmsQr3eIzf2snfe+hRVtTMG6iQWfq9sGCthJ9A4GEvSzxNOP8dHjYkWF0LB0
6WEXNfHB61Mai3hVbh3vaAhj/gzT8cVws7e4a42D5w3tEzTlJZ8paNdWvFRjIGXMrluuUH+VSaPd
iyEmh7PozW1th+CtTBFtXVWTl/dSSXVJrMcRBTXSAuFT6YwGoprwPNAD36DBO0x6ol4J/Oe0Rrhc
4URtRYdMy/6J3eRx9pwzEh+G0KDwPDsh+INqu4+nx6npv+a0eCw5RSxr7YdyuWCErk/GbF1J0qVA
k219z1lAYZog+xqqspBXeTqjg/MaaiBpr30pGOxr9WFRSVYLpTQany3mrVsORj5XOGgdXEEugahe
FKA+Coju7Wguh/N8dClygOO7nMWs18QuQKTK+KdTZ1GnxtYa6m1f0Mpm/7zwxmw7Z/5ifO9pqdko
hHp7PYCcWXtWfOtIPCXjyL5v68PA8IcuQYBT3qu4B417S3yT3JqtegWkjAh5RPeUCwzEY4RA5ifS
nrvRgYtvThgpoV54fv4e5E1zquDo8G5lX/0Qj6gh08dxqrK9E7i30IX8jfIE8Qy9haMG3He5nas6
J0IDUPuAFI4ehLnXshabGFldltL268PdXESXdU50UEW8yGAmVyDluIh8KIgsy6Cfe64yt16EUuXr
2HgE4RAgVvkJnoNKJmvIbGIF7yRcRyK5mgfiin3SGSfb/PIDwS9R+U81oeXEQ+l6H+bGJ/FY0K8M
3pFmqD+L2uPXRqiqjfy1VVDu0uiTARprQkowTNjgPAIzAqrrRxf01crpCYzs2s6pvNPSovtSlI/W
0kuxFrInYPv9ea6qZ1FYuBWS11pLMAKpsaEtczS9ET2M5b8VOXc22rQbs5EPNpNY1/2CmsJ/jmYN
itJNW/g9UBFWA7/azR59cvYzpPZ2SesRxGHUED8jZbPvHNC+GWRFxqlt2uGqKaZTotqDjm1o9JKj
t8H54yIs4gcxQgwlWO2OViEtKM426Shd4hUaeVEXx9ykqWmk9CsnZzmixBd27ZkXqlFgWcLw0s0x
HBFgwf7u0LeNAxQiAyfn2TNWiMdOtcqvRmykVx7uGbhM9/YQvTVMXbZDHYDuL6+tmKk2jCDUuR43
SKY/MsbVK6BGNhkYNyb+CSME1Q5fjMbKddWipxhCWLSBD8kDSlQb62A39TV0TBNwI7ETnewXpA1R
DlV17hKaPI3eWQW+/jlH82aTphVRLtCkvmumemcELDpV+RKaTnRMUXElSy4Cfa4bhL0f7qkwbYI3
k/EDNNY3vbFg8j6waDUbUu5oOmuD0IBU3iG3Og7IRy8aVT3SIQAAIc89G2ENc2CH74aBmzFdBlpv
Q2GZG+8xiLpntAtPrQFDVXAwqMhUIpjO/HABv1+JJtsX+NNVuJ5gEA6o/Le6QUwhcay7qfnUbTsr
JPW+RyXRgj5Y9t2LliRfSbZBbJrJMeaEnZnrpuOFHOxrJEvJuijTk30VmADVagMnZ1lcJRq5MrUu
mqN6PqHR2UT0+HdpjCqUeTru7ZvCSNvdoO03MxSbLmpIrVPQPM3E+yRPmPF08GUqlFvSreDrVt49
RMGQwdA+19VDm3hvVeonHKFwpcYFBQBawo9CnmnCnME8JO8K0Z8W6RqeCMpUPW2lwark0+FYyKV9
U2bQH4fpQIDLPW1IWhpO9i2ZhNAEMMTGiV+jmfyiPrEp4pLwki7HRD8zC88hsruO9HFGvovvWMJw
7aonUdHILVMOv6PkPEKGN48xfw10LgsCXIQfbR2BxZau4BEciguKEtCD51cOcT0aBW5LDPVUArNp
qTIugl4UUOTp09mYvrh6Wdej2CEncy0G/zvDt+Wa+i5SU0Wjz/oZUuPKDnBkq4q00+rbriXgTte4
7ILFGwju3HBTmB9jfB+5nLWGYH7WxMaQYvMAdqBdh2FTnJTlws8V4HV6K4KniY3bz5+zqL8bjRKU
dxncMXa99pBzrGAepBtAG99VSyN4HkuOoj6hO5NckoDyTeBBiMfIb05hvxkkPQBpYuFMa2w/yUBP
/hlmylOrgd7gLb5ik9X49Ik96rW1qZppPygYXopAzX1UBze95b5haknORdh+ynH+aUP/3pHjtY86
sZmfUrvTHLH0bZJwY6BsObYJ/fy6tU+WcRyVewmK78NpOeG73EZ98NLTbeIURd270JJ1b11o3hbm
iYeJSTtHaA6CScf5qthwx+19t3tXFKDcCBQ3sQ9neQad5wZq43fddUswk5YPEYmXq46YP0fRiCkR
Lq0Hr/vOmzRjw2nvmtG/aSJC5jrVwc92dpBtkAda5X1RyT3gdNsSeIPYK+06oicBLDD0ALRZFYZA
gpQwgF3Vki7CmDlvhIeuykiWeFoF275d3k6ZjtateUfORTPLZyJhP+ZM37CfnyM8vhtyaiDWaX3I
enUGfyQfQyJvLXr8gT1dAal+zo3U3dbkXRtQBi9t9+R03/04s7uC+s0XaKtjLo4+Ig1bS+yC3gbL
JuoHnVbvwMGxM2h1riXJ73B3+85WvHC3QPkYXIbXI9TWC6eed0YL6gdC7Yz8BBRJhgCBmvVJmM2t
i36gJoVLjazwGACjlWYdh9qs1wJNK4EUdB+s2rlOJwIimbG0W9OCL6rybEBBq3Z+aBqAtYKzKglo
MUFNJCX5ICOBDYqhdZd0z7X2tj45efSGCSkxaJqUnV6nAc7m0PwZqjrFfcmoyJ7uq1C/pn3mXDo5
k/qcKbkweBlzFt6wQV3nSdhINnJXyOIBi26y6qTgyOByJRuD+pGxRffYWRvER24KN5PrrlnnSKGQ
NlkfjTI42Sm1EuQoGzbKtdY8uUNUXDCj8oV6ZgisLxxnYLNqu+uwJcNwKN4ske1rv75TALtlwKXV
5y7waVCVFlZ2pEXc4C5sO0NyHVvDMZxJe/Jvpe0qqDXDTEP2nbOIsSs4Lrk+EReRy+3Tx+Np8NoH
Rll4J2bBmNj17vzWOqdoHKjqjXkTBeK13MTQSiHyEzofubsAbg3sBI8U0c46ZhqCttSPEMvSXUUD
7yJgcfe9B2cC/69vgqxnPSwyFLDkRg4oB6buBhCFdYFCJqT3Cu2bNurWoYFD41WRQmsEB6yfbEwR
/MEoavdpKOBoEeAEIcpimcnItTJIMmSGG5x0Y94gPeeCGlt7G0aFO8HrJLEpneyOmU6Cqmv54FlE
PkSynbbmlPvoSUvYXyG3JpQt318jhe2BFkbA5DPEAbSoDd6DYc2utI04Ka/cpmRw1RK21/E2GO20
yd3sxDmHqYsoI6biNrMpH4P6mIj6pqvDH4ISgzWFWL2awDOiko6xOdzh11rIYQGxNAkyWT/45B35
qru23jP8jsBOMNQN2vY4OfV4gV4H5l1BhUNSJK4f2pJgnIcTpqJ8w0jFRS5JJrWt10nIiVUr1K99
e+8KmorGDHQ9zm6ItcIQohEV1mFCMhnj6dypT7qEGhv77TfvASzBFK9I73ZYSlj3e9l9gcbYGoW4
0SWnSYaI8mro9Mn2wKlGuiDyq3gdZgpQUsEM4jh7wDMOjSs3Tj6NcihXEfZiuA53Uz++2L5N9Ag5
zyHSFJwwG79VPpz6e166W6dFzoh5iW9vslcxafMUGck+sO+ROgwXXTheMWKbLvS2cyLINAIUt+DM
aNb08Lp0gBys7jiE1Bfd7N1U1AWdQ7IwBq2tGSYA0msAdNRlLifU/sjd1Oy6mduVVPKgfmJSHuwJ
8aUds23m9saDJWcX8z5wNdljiK8uQm9xv00lAztykYvSOYf0m21rEtdubl/Dr1ol7I/rGtYzoqMK
YjZAr0q/gmnmxaWsL3WxAzX1g+riIcuYxvs+LD5/sqDkEdRK/Y2roIpoZ7dYMIUntmzkBJvbYk1r
T+DalO9MzBtwEQjGCOEECgYww0VXYmYR4PzwpVXkChRp81FN5TdpGGpF+N29O5kabzKGubntg53d
VQ+ViYNP+e4yGGHcmpLPZAXTqY7Cem32BKVkUI3cWN8TI1qwdFDVq7DKtqkbXHvEfMaG3DQWU6A+
aR7tJv50/Whcm5qQ5LKELTS4L7Pd+BDXIHrE1kvpOLfFbKQQqMQ+y4JLI8XIMZp9SoOy2rmtcnay
rcM1t6KOn5IWlR2JDz8Oq8qoihedh0RG0gksb9z4PLf5cxAjXyO7js0XxYDS3zhjP41YbROIPYqI
yrQ13yxUXyu0fkThueohjQlgHkPql9+UNGYNlsEsO7NAvrAtKYZ5NfsIQ7SC/RwUmAx/hoHSfIip
v3vMRkk4fXDyoIkpWRIqP0dblnNBd4zjeN3bQ5bC4vfonKQaDPzIDDlo7OrG3ASKwLRoqF4iN3tf
/BVrAYO0g6OwklTQG/YtuaG1SqmSjjlF8MxoGB6UDIutPdC9szyqX7CQD2FFJw6o+SGTg7my+oOM
P1MuGygQ9RoDQ49bnXhI7kA0RVGNoh1fcKfCN0GmHDKBjcSqdD2+DgROTVXj7nxWJ8QXGYykMEA7
S04aUVDyqihv0YVAAfbTVxu6DCqglpjKhMRN1/OOWdGHl55gqRhoTCuvJYDFnrbgd+9A4zgKhHSL
um6dyE8pzWBlotw1Rrs6SCRvMG+bbOexWDfpcF8Tatq01rWRTwxe/NsU2c4mdg2yGk28e76bfS3r
KYZ7SdIKA+8ikNd2hrBoUAdhqpYdneM+LqGcegRKZ0IgBUEwFNsMvvifCYK2hmCniEBdRT64KelB
K9J42xx1LsiA5f16hjJXoblvTPRw0XiBb0psajpWu76uPy0zOJMQQrso4H6tQvE4dfEB+opLNkh3
17b9LRHMUYZHqZR2sENN+MY8d42CNzm4JmwpAt47Vw83qqAekcyGmWgQ/FDWODSM+cdSdMlNav2N
jUO3mLrV4HFHpqm+bQTJfJ2VrENK7rVvTBtXcjSLpdoPxvjmoP+D+sWlz/vbiMTbxgieQsmZulBa
HCX4FDY9SFgdR6cdQF+QRAzFqBKJzPWj+dTm8PTicAi44lFOqAZ4qc53wWQq5oXMt0YyCVcDdTfC
lFpRqtZbUmySfaGkg4uMXbtyIpthU7NxQpoAjlDONhCiQNuWXvVMFC/MwES60I72VdWbJ2Dm1yFs
wKQhRqoGgExbMOJvGszYHJP1NGsWO01V1UbNS+8QZEMSOpzONr2Waby3ljyWMngHtNxcZhGwzswl
qC3q83McHNKGCSr89/zUzMGD1aHCmihosiz/0W5Is9ZGuuLoRyPqzyqX1roJ4x+UsdlFilQgba8T
0rJmFZQrrn33wteIJQDww0kMCc8eoz2GL2NTduNLXds/geWxxHblKp5AHtfxK91ij6AlEuGdNw5U
dImIrmyQG+VjfSq7fm9M3aGxgaE1xn1ad+Haa7KrnGgxREwb8tR3GFVpz9nvQxg9wH9+jmT0Epbh
d+m8m6hSM2P4TgRqpik6m66LYUHFpwLkUW5bV1WUnPUQMkRE8Jv3SNmsxHWuahVc0zRCOUMkRFfm
0ybNfBoLnoFVI2TwMI82Rz3cI31RuRfw3/US3s5RoW/iZ7FwwKb6HgHqM7ZGyRXRfWYD06nBh6RW
JP0DgWzYz43plWHIowrFfElIwae50w4vYc0x6Mqc4hdTpV/8tkjb58jcdiGXbkPu9Nax3S+b+4Mp
I6+kBJlZFASomFPn4x+rnouZ0XXfX2adP1z9frAi9xud5LC1jVpRUJf7UshtzsWIwDoJTwZyrxYY
0oq2kbsqApCwN1adgvbNzGRDsguNLeDCK2E0ML/AVZ+zHDEYMNZ7mwz11rrxp+zIArjomuZDo7gl
ixqco2kcxrowtkVtfiWx914bdn/l9GqdGd6jtvC2ew7cm1SS1lPd+ogATrZlvDQeStJ+MIutJ7B+
ESnzwQA72yQBpdgUvE6F4lIhMjQWSbca5+EV7wxQuMz5aawKhKCT00HgKemRujUvMgj+ZnUVyPLR
RXp9dPWhhkVzFi0yXMOo+WbzTtCfW8MUAdWLU3c1SvGVGRNRdEkE7qljdFiHQDltBYjozz/+6x//
/V+f4/+KvqubKscvVLb/+G8+/6wUUWcRzfZ///QfD1XBn9+f+Z/v+Y9vOSefTdVWP93/87t239XV
e/Hd/uc3Lc/mfx6Z//2fz2793r3/2yfci0k33fbfzXT33dLL+n0W/B7Ld/7/fvGP799HeZjU99//
/EQj0i2PhsOw/POfXzp8/f1PL/h9nf56mZaH/+fXluf/9z83TLy7qkne8z/oI5Xf7//5o9/vbff3
Py3rb4KehG2anm2DHnd50OF7+Yr7N8/ybSvwXTQF0jUD/88/yqrp4r//Kf4m+Vc3WFoFvhWYgf3n
Hwz8li8Z1t8caQoPobGLVkSyQf/5f16Cf3sr//XW/kFL+aZKyq7l6fjen3+ov97y5XeUggdhDbJM
V9h+wJPk+anP97uk/N/sncly3ECWZX+okQa4A3DHNuaBEZwHcQMjKRHzPOPr+4DZVsqstq6y2veG
oihSjAFw9/fevecGy7f/r0oFDMjBocy2vskaK9l5ikaQlPlD0zv2TY9C0T4R+dwQckMOcowNuLXK
Xw7g1N5sH7vMVIc+CBnQe+VJ4YFd90Sdbus7kjzJf2Rui2YdX2LnMb3DAYkwEt7PvmkZB8/6WCRu
fONbibd1GoqO2i6OVZ5+h31qnxLJYKsWk7XwGA6piYbYYhV/EGSWSY+mr8DAh4lwp4fBWtrsTHht
xNQ+wgu7xAkVcTJJfSClvatutfTlw5gxNozwaezwhwLoRw6MM5U6faUstzgi6ql3S6pK4bKNWg2u
7lIu2XMMqtsw2+YWaJrJ8qq94LxupYVzLjHuIn31nmfpkFISBDCFsxl6xXoumMAJWUVH9AFNmv0x
hnzx06iHfnRv86pldrX8ij7sXo0FzsfDGlbkny4HKwb6HUN/6tAMdfbUzfvUKu7nWb3gqCVFsjSL
45Si2ZHWlG+NJmMbdK38ZrTbZzV0ryBpkq3iZ86CzmFITXoggCs42Mq4DJUN/bvzz4h8Y3Q3Tz//
W8loqOPY5jszA28Qt+AVBXk2GccNqFkJMSgcXuMgeGm7snwdmeTVXPLnOGuiffnA+9gQmcsqLJNv
9NdXG83mszvQso9d+jg/rxOVzSfoSlZ6C+8swQU40BhuZfZDjRD8za7v54SoV/Lgu62d3qS+lteS
/qE7lvLcCwQwPoG8zGqDS5nNTzn6BwEaYNeHj9mY63tyAWov1Ie6c94Tvcy2Qe+uuzgJyEEDhqiX
EAuCtfU+mgQ9uXJwzrnboBFL7RsdWyYzWdBQmYvTKc4HcklV9R7LIN/iDf0DmXi+M6byQI73ktwM
zANwc7RSZUZ03lgcPf0i6lrc/cu68n/u2X+7R63/fIvyzknHUe7ypyVM+99v0dnlqmOYufp5uJGq
w31r6peIiJ77puHXGok+9SBNNuTbtc+Sk8ya1JNo/18/DEfJ/+txKEvZQvFgiNh1l/XxX5cK6FJp
YWHZ9fGuJE4BBE0h1hrbBxQEL2GAwZIm0ILekAPCIrEdRto7I9r1daiMNXCTtz5RNVJT82uao88Y
AifcNcgltqbjqaIHHCanlJCephDQGCLGO83Wza4VtqaTUbqEnS0fWpMO2zBmt6CNfeJl7D+BC07B
Db21yIi2Tgr1ohmFl0Kmp65Fq58iBKL/hIcPZT+GuuUDrgcwIX5CeglAX9wlPmM1Fx9fsBjk0sUq
9/NZk6TDXjfZeSymD9PqH0PluGtqP4xfi2koWj77+9dhVvFpvP35at7KAFbif3wrGiGTW7V8L3/+
4efHaYVpn+jgeOCooNLOPZmK7Ba4kQe50JyIC6lPP5/9/atgYB36EaXJ2kOuQhF3b+qEvyzz8rAh
OLLCMZdyWt4TI3jyCA/hxm0Q7KY+bkNiz/aF2b1InJ87izSjTRYmmGg1A1NQwuts0E9JNfJuMkME
zzEc/qYtWYu78O9f0/FqJ6Z9UAr25YDU9TQtH34+85ycyccYHtMAnxBpbnwoXK5ijagun2RzgjXW
nn4++/shAYAnysw8DEn8J+8RKWrdNaefD4Xn3cfE0ZJvCbRxAO+BUobQ4cJ9A0cd7chN6k6dyjwT
j5xHEd73H7kxNdu04CjJjFQvoiIMf2g7w43dhPYKyaZ1yt3Y2vQ2DcV4eCsC0yZyrZ1PVNqAyCOg
h1PuSyxFyGj5slMnWN48IA0svTe2mIhxisglDWcmjpwAJ7pdFBkiHECnlCGyNBHZJ8dr3qKMxcKN
k++6Tm9+nlG5vAxO7S1yl+Vp7oLcIJ8lsggfylmBmxREE/Z/DM3S2mMH4d0s8IPoOcefuRrQr6Wu
Ux7VVO+hOWqkmeSoSpqd0kGx3YpfZUBXdrne1Y9J9a+H1asJchGTgRVhQcP/OEp/PrMcsOfOvR0G
3fHH5zUZAta+eI+xh3EdLZfzX2Plz2epY+G2YMr5T5LYX0/fj9+wGMgJGlLoHAG+F599P5xn52Rb
A/RZJuHk+3bYvYcuPmT2SJG+OFD75X0iCoO37OfvpF4wrhjIKB0XaYTtnDidpAffJZZFieasSpf5
QeTTqYj+aaE0mgWQBvUoO1AVA5LlF3F6f5nkHy/37a3lsYN5XnnFQ0WAAKVG/Tp4iw+p3+nwJRse
3dR7FnlrnNP2IenEB8DA95lMEfpD7pOGYwPqjpVosRNa3NsbE8kqtVV66CpTbqYc3wc5Uqj4S0Yd
04cTiGBjRzTv4hYSpg9YgToWs0MYkoJQtfghGSwQOLB1ekSJw8BpwIpg+TpxZu2JLEMl0fK1YILw
bLPb6XaDrGDRII1XhjSPJDMGlO/6GAC9sTK6Upld0nNx+U1VjDkQ9LnfabLI5q/cI8uugRBDtuQd
EVyCtA6D1YMySnX5bca4fjsQOjDQDN6Wj33NgqrdtHuYljaiDFjZDWnZaOGMX93oJXuOULNkYEar
fanRR05GLqEXI0nsnAzYKDnppMwm7hfOCKvQlEkHH3JymK3GvioG7QHC8BO6XErs5XTTdHG5N4gH
XZt952xzN2t3eUY6FZ4dewuQfq4j/h31cKXrG6njfQvUGRMjHV7k91czop+w6afQugjQots4wLYg
w8y+q99FQ8d3VmI61LXprhxllL8GJDpjTHc3s6t7y+ZQwz7zhZOtWqe0tTbhZI94M4/CSaP9OBvP
RpMj866L3z8Pl6cGTr0ipi8Pf2kGAjwSMqVn2mRpGDznHBAIcOuo02HnQjRQ+MSqvD3roI2PQXuw
7BIpYj7PbKLGvFFWunQRG8q9xvY2GdOS3isdYJaMTaI6OzA5+uVnuQKjnbxXBtkXVQjsoC8cMMdZ
777ltOYQS0U5JMCO7FU/1O4epECyctOMp1P0437xqFdZmtyQtfYoIrBC1hhIMFhZumly6Z24WYyi
sVDSoAcXLWl5xB5Fr+5bObnoC/3ibPscNNuwnmmAoS9AwhXtK8sln6UW55/X6udLZuqMW7AW33b4
4UrBdRS06hDFcFXG+FwmnF/ROxPLJ89xEJIMg+UXY3F474TDIfUGOssDmubcsWDnIYTZ9uz9Ftdn
nSGgQhI8yleH/hiNo9dqBHjVcMrwJ+oVuPdGIZ3zABZ225wDL5L3fteR++Mh4l2+iJVOkA+Fygd3
7iZxaq47XT/9nPsisFxYuYQ4VoyUVm6tXzUP5xLW7xbUy3B0Dg7hXockqL4c+5FHFt614ambW4uX
vb4zs7i6pXn7XDqIsOBvknFC23oc3UerpBFYj68qHNoNJhmKou45dOKeY2rlrexC/kKXHh+miRIA
+NjFtMfjONsXB1XiYaJ+ZLhms3sXRXszj/VWNVCP/cCpgaOgwzpUQdavOw82rYLBg84Yta2bYLDL
N7p2iGMkeGM92uFnF8M+6NhUMD5bmzSmNx+Z2T6sxngPA8CDK+J+Fw46KyOMdqFTJYzZ4JNrZhsr
47fHskwHabiSw7zlZmWmnKg/adPcNBAyyQTa/tcnUfHvB1Ft0nbVmGxN4bC2a6Uoj//1IJrIkWCT
6nfjEBflWN9IIsadHV3CxnTOfX8XlUijUhulGLaUbaHIMilKnCvhxwDJeqiIpaEdLtA4m2+47p1N
AtKmCjkjVHVQcrXkYDopP34e9f9vo/w3bZSlo0C76f/RRln9ST/qrvnX5snyA/9snkjxDwYKyuMd
9mxPWJoWyT+bJ0L+w1Ja8mVXKbiB8m/zxHH5J4vGhmlbtEjoafxH88Sx/iEcV3oKFh2bk+3I/0nv
hLrnP1VmJn0bSafG8zyLf7Rs898vxMqD8RDxezYFw70Mzk76GJYImfxuutXKQx862MFBwyjH2pDf
q1R8IZ/BTKbmgjDh5IzEwtpTIrWotVgvUxzEfhS+oysBxQ2KmvYegvLx0ai1QlpgsDQYj63f3qUT
zA/tPQgiPUnLmUj7YhH05wisfElw4CJImh3js0Ohgn7rUyC6HDmjEFePin1CaE3Zi/poJOVlbgV2
OplBAsGCVQjC8Sg1Ke3wMhsxki9XZGySOc6VgfOYsppXQQ2wSzlf+ZZ6KTT6giFjDNyyo5EsOfno
zOxbGbxjycC1RS5JqvrfIG/skKFnQ49HROJQOPEeja6/bzfOEG8t1eyarKuYsbe/KydGctvcDfnn
4NIlpSyQloO6mGV0G6JwoaPl40ZftibvJAeOSU2PoLUb5IFdFjUSW5gnRpwmlPIghVrXjXa6kTdF
BYXQtPdByEwEW1q69ob51JhWSQ7ohH3Fqtb9/JW4yDc9/SfysQT2FXGS2JhX/cZqIxdnU4Bstnhd
3pE09b/tXLGnj9CSWzs6kfENz0UN77Y+S6DJmFNecN5+v5kGQhGMANQ/cK5wNHfF8G2NTrYeu/qW
Nequ1ugfS3E3hO2wc1mpcFXWN7jyVOtXNJXLChvCQtksx/NL1rcNLanF36TSDYi5J3YBjA3AyNBK
KOw5a9jeIQi3AWJH+TAW/pkQLA6PJjlHuhmfcgbjceSy9/KNKDLl01ijH5XAvbJpa3bOB2fo7oB6
HGaEYwHy78+epi9SLmdaFRPjNvJeeOAHMcXjaQvWg+c7p0Dimk1JHvL95i6YQxy7lKvjbTHnDngc
Qs3GqCYwaAgoWaL4C8MRbyhnZT+aPw0d3GaTie5jcBTItwyptZuunPAuR96/bis1wnQayk3uoJca
a/ZtZaubMeS3Eyyy55Y70daMlvGHBwUn1Ogj0sUqzKGaXskq6F60n9Pgi7jv0tD5JX39ZnG17aPK
pNfPWUtb5YdlIg+o4y8Gp9MU/x7rACadHTzXYPZQ9kZPFqYJHM24CHrSgSJPYHBxUQMEAwTssAcF
0iKaXE0dZTbqKi4nGC1N2OKcU/gnNcz7cnqxIP0DEh3tPawcaxUO+9Dmrk+FP2+bwgRuF6LrQ/j8
VTltuHM6sPF9YoqdMblfUw8UwPNmcXbfJxXRr8XteMq7nNDfXlyrBpmimA0Pd4S5MYdK3prFqYhL
cy8RPJD/Jzc0cCuqvV3rRsVdXU8Ab3vU4UVuoWsarZvZyu97mVOVlJht4zRFIkeo4LppKRKHivRj
loHQKDBBTvLJxMOwJ7MCQq2rH9E+Nq687fqZREOsoC4kTw6oTDO/k4bBYT5ZN2Mcu1eR0OWc7VfH
U2QqNx2pdVNwLrQBm3cantxcM6Wtlqg955OsCgdTSLKVtsHeLYY35nvu2Zx99G6OJCxHg5yywoF0
DNnBAdMDfNUY3ifmx9NEre+02cSmb6OM79j1Ta8RGyeITkZi3JeIMElOsbJbKuRdKNBBAVfYa5x4
mzzhAXlqNElO/XYqjp/lUvi6uBJzH1J3NVzqApC+gwZtm7YMhY2wRZRdYsNAZP9aLZduHlUvzmR8
BEE5A3fJz1CHkZIO3Y3fx+WKxts6r+fuEGfD1nTTelc5kPZQwyM5qZ9Ce9eYbr83iuym6O6x2RJs
tm6lidIx9v8MVCFktXEsK50W+IHHuZzk553Fd2xaVV5xZ6oD5J5zMyEno6+K+83i5D2X8k179Ilq
UCP7HUVjcAb08GRKq9pZtA88Vu4UywOELYLt5/CrDgRs2XF+RWXNApgVGx1xvw3BsRidkLzgyMaK
Nh+lDcvDIUFy1Q8dLM8U4ZKo36MY63ARyGlv6+51LsbXqbIbqCNmyUWDkBT6yChoZTJCkQz+A/BJ
U/1qDiWvgcfUOg6gkeTU8AUrbGnJl6ByI3Lvm3VKxveFze9a9AJrf/pJdigSaJUOVwYyD2BhIAbt
QpNFeNYk3LpZvZKfpSIthtGx3g8xk/HBWLI+KoEqoysOpm3fVlDl7xgR/47SbS9HddS81croMlSt
3keDAXBtF+gufIb3CRmkK22L8jaLOAYwhX6pGnQVgWeH5wrlTFMMHdrxrNs4n73oaKpyb+Qz8TQe
gsV1hpA5lvdWn7+lCuFT3HlnsuL0lmKDDYIFyJ7RSBNKYIKzSS5C5GrvOMVdp0rMZr5EiKynnWdg
RvSnaQuRb/wkMS5O28/Eq9G/jKm9T/LsMbOaYh8TUVL5UFAnF6dvrZljzg0qMykC9AN1eSzeDS6A
82D1ABvT7LYiSRKZmom4m6jJzuvvbYrGu85r9soDnbPMQDYQXb7owUEhMPQfF0v4mjzKkyxLse/z
jtC5WO1rEf7y6xKGfjnes7+N0AoI/sy7lgtzwQk1fdJuB8Q1ZC0gdEZOy47cnBAbMz2RisEwN3AV
YUlOKugywx/Amumqm1T7NFfyYVieEK7PbB8Ei+KzaG7NyLEuucK9Y7rhW9w1m4IMyZQthdqcKAor
Db9nn4bQkL73wrrpI/ZkhUJ0W5IGh/ynQGjib0Yda5pYFu6N0KK2TTJoEZJMYVxJX9rIwMx0i+w9
pxBvhiIAlIPIJxC/We9+1dgLiD4pmD6R6kIcO0ISVEm+Xx0Yf72A+bKPVVWVZxVMJwQl3XWIw3Yv
C/TwZistMopiYl2C5s2iy35TRCTuZaQEQn59KDUl7yjn6hjiXyW8275jcoOSc858XoUYoWQvxLoi
SmRBBsEHyJEZgSWMGU5RESLdpKdaB5Cir0MvoXm4lU0OjnkLSJ7MxCKptwatoQ5S8ZSMFdd5h7UO
IrCL835OKIsbb2OhXNhnyz93tvgek7Q7okI5dABkDJskRluh9EYrMO7aEKKsLxcr44JgsgxP7OLJ
5dww41as6KJgEkplDwLFmZ76HoAPraJ4XYTrKeom9nvxTUQlLMC5IlbRvAd0NG0FIFi2Y3PeJH3y
0Ulk83bMyD6IO+wCbtlv1UghrgMgp80wH9AfJNs57mLWI3kcy1uS7LNbDmfuKk/Qn8IrnXMruRll
ukNB0tx4AXB3Z464QeKLKcFW9cRU35EOtlYVM8fIDptzUWjy1xMk9sSe7Mcft3xFDmwVoog1QYvv
tJq2TjWxQfYtpCjIWCQGguytqlVsp+S5Vg30AiA7uHRCxbeWa9gRtODmqT/O5dPEPr/O1UH0ObQW
0vnWZOvsprkC3b/sMOlof+NwvRsSuP21ewuzFIB+cm388nNAibBFfet2H0Oi5i23+NGQIUMbBanD
yxRv15sGpB/5/iEy6bWjUOYCQHfiRSysDWRs1FBsCeEGIFnS1v7RcPCOd+PH7I/ZwQFCNQuFAtDj
CdAq2qbV/J5aUX8ekRSjEizjKtzqzrl3S2tb6rDa69lGThdN94PCb44kD/9hfCoC5yGY2gkvkmPT
rOnwl0fDZ12U4VqKdNjJlo44zN5tDBQPVwX9kAhVNDoza+O3MDmqvn0Dn4SXJ2/FDsct+NaFp+Cj
naFkPIxNeQhHfTQifOJi6rwd4YneJdnnfeAj4ytHWojVXZ4X0Z3VoO5wkXbBSMBrazAHGgv6Ozj8
UXMFnEPBxa1QIotLFGTMfNJ41456K3VJenGCCWtuDHiPXnA06PiQEgeYpE5RnqAigLgSkSQd5rfE
fBFlAFVbYb9eW8IHFku/dlOLhkherrjaKVEpgwg25eRtTFkSg91HEwnv4XXWUOzHSq+lg1S27tsO
FwFWAegqk4SE4GvSaFLmm7UfA8JJa6xb2rsKogsIcioJqOVSy5WaScGcgn1iZV/k15zGzMW5OkQg
qEBMwWiAQIDUM58QOZaMUSbiSgPbeCRC9tUPCBwxSdNczV3yST7zZnK4gEy3xYgENQ/d/J5JZbXv
gvoZmly+CzTkLg0bYlVRFxDPqaoN5RhcqDXRurEQt0A0gr2PXlva2iK5sN9WczU8zDPTP0QJEAaw
LuBvBS/pta+1pluNMvijqzFZ2FyO8BmNQ+ug4RuT0N62un3KCnM8evkdTpriwPlr04QW94VAtZk9
ORQd5P45nD1d7zqO4X0JXZgxG5pYjJ7XiPjmyAMcTE2/mqfqKU657/Ps5IzBq4B6DVsBHpArqYGD
EJqKmWabxExvTXtTcXzaaCbY+1ZzuJWeQxWrswNe7b1LhO2qy6JnFGG84+RBD0L9NnCGcrzsN701
YVhIk1+qb+nXzo9hPxGvWwDdKRHnl/gRkhtHmyyc85Pt+S86nmAVhu2DNj2qO0IFaxSFkysJBCsZ
e/j51UucVeD6BHE71SseD9g9yti7Q0xjEsn1NBX+tkZ+XCZoQzlmJ91jpB2EaOZAskHH/FVmMTB9
Tf0VZedEhjaGkhzAeuptNXthDFo71agrexNdYxDQ5wbOvQF7BoISdptoBs7XiKPggmxhKEuXTr8z
2S+Z1764CgSKMRC3xYFxibpD9qjxwwIhInN7sbJhYmljvKFkCrkbTx7tEceajg0cZBlbijU+lzO5
rbIg/LLus1dXJw8sO29DfxPCMkD+2r8qKgyeHdg0s1enQmcMU1kg+rKhYID4uRzoDz/fXcSDT2+D
SzUyaSdHIqHhEBXlRfdsf6mK+nXTMY0zWM8ozomdiklSO2K0zW6MBgvCaHrpweg9CkOoPximKUyi
kbVjiDkaztpjDv5kmxTkoVa0jP3mgn5oFVt9dkX4j/Eotd/MLoITUTS/LV3ZmMJpAjUDalKSpHdN
m4uDnSD97sq9A4gD1UO5wgPv3DdlmzAspC/lEYlR2Pwm9oL++oeg02sSAEBBe52ksXFxNFTQIRhv
rC4+G/FT72O6jwoLxK8EJSJ7nqaC2NNCtjddysEw1c6mDHpwjal9b6JTTWvZb9ou+w2YEktzFJ2K
GrCuAaKN1jenXj9Hd13dF1WTn0KvvW98ckOx693LIbvzdAJUpuUVGNhZUH5H2wGD2xbBQ7M1tgif
4EChW84H3JXKRyehTfmrTLzsYHBy25lEVCGW9v6ULpaE2QIChvM52E51DwGm/x0lnr7iMj84SYJp
y74gW6eoldG7X08bfia4STsCDTsM7wL2kCzip4wKbwUMlElXeLGs+Oo74tnIFWOVBCVQI/bdDJtp
TDoOQpyjkScktGwgUbCmmLECjiniS+zjkc5EsDYDq9jZw7TnHmlji8URuOy6NID14w7s+2rno1WA
t7/nIHlGGMx62v/i7si2s12dEG+CPsNomNbMIwsGarvmA0c63agEXqvVurcJ0W1QkLASutsa2IQW
NcShdB1aGCLG6ZbScOOYQNcm5BIeWq/Cn9c5CbEIUXvqCXsLN+leQmzZ2TFYkUQf7VCE6xoc5DL0
pTMGUq/MjwUy703Ubp0CqWxN2Hqhk82AJUI0DzHWxFa2XJxzvenD/GYyjnM2+Uebft1Y42wYUDMY
lQUhQxeHQlKIR0yMs/KkaTweVNK8Nq0H8Ghwq0OQk+6dBZ1CEYqiNKYFFqfMSKcgpmQHkLqU0QAP
1LLZLPz/ptD3FLDh1bZpodhDW+/cIrjTEe5aU6hz2mXp7WDUWNVbyNCWe5nBZWEMidKz68xHU5Rk
E9WUPUmxC4YLoAOsOl1yIA8WqjMHSf67GuKKM+CxBqjIXJRLOev3LUOY9egrDIczbL85qj87KAo7
OFshW7D4wBswPmLvBPgzz5toqOyN5dpXaLByW9aA7AdiAbZtnEPEKuEHk2J+C7Ed10qUqTVq9uJC
wxaoqhWSDz4DixzN4UNV/uL2MXYNzV1awszYemRBWcLZRDXuR4gV4CZlBDl67Ua8lCUp44073g5d
xf/iyIzLoc82sUusd83Q+ZSqF9rb/QUIxlsmuEQdYdzbFFdry87uLLZFHqdeO/SmdzFsRo7+ePEk
/ZKko7wlPvyQjEQk2cQbsakHF21e8GsU53zyXugo16sWY9sqLREgRll4jAS8JNdsuOawpbMPrqQq
0aqTypykzTWzlSIdFL9xIt1bi0cJ41DsEM9hjZ5xCrF3f7Aieydvmg9RT6SAaFLSE9glNimEQika
TflhD+e0QgANJ9nDxSD9RUjF5ho3B+TktAgDF4roOKsd2tkeDChvqZtAwYInQ5q1EZzDnh7HyN0B
Os36KPrsJuDhbLjEHvlhHz8iUjfCcTVSJBT0kzE626iWe2ba8zvivatZZ4+VmxgXBt50UdE6kwQO
RTa2H/qwpwvsQQmosn2dON7OBF9NPwmIG63js1Jlc3Xs7Am5nWkS/mMq41z0OK6iLMJ6IsWB6O4z
XN18Y0Uu+b6eB9ypwKQZZMF2Tj4mZB4AWkqxiaopWQt24FXolDs96/k8W8GOJ9RcTJMDtqDTu485
tmwn1Q00X+t1L73y4tstGHMBtNaa7gAkbyaU0ScXCJzTzyGcTrAEuPHICR9QAEV4yw3MQdoi4yUo
cLODpbvzC5uKDtJHkxd3oKSCddTbWBTAkS0BGALs874TEyr+NIhXjqRZRioeR2nHvyeD+766r+1u
OOJ1fo7zkcxuYk+YcQpeT5NMC8P67TXDk6YmTgf5bXDYyfx5uDi2eBcKYkPJ1N3vvXO9FK09golD
BQ1cqbQnq2j8NMbqIbaZuuAQ4lCKeHdf28YD0aYcOmtCjlx6PrtGvMGt6QgVRwSau2NI5AutkDrC
1O/XaDtE/iRy0zua8i7AVnQqpDjmtsFSPNJhqyeGrVE7X1LLPpgR1qGsx90zxk9Y7szjnQM4+ECZ
dRvW0UOaBecevO8a+Cl8fm9al6V6wyny3dC9XREbUwH7DNjE6A7YE0YjGSRynRtYQJw5jjERtrTO
MNscLFz9m9meqR5nMzzVuRttBkfrLVX0mgjfeFWkzfOoLGRe1Ld1Ji/10D1EfiR2InGuovajja0G
l6QROIlUeiQaJKm1E+K1HpP7Gu6lDyrmpNPiXcuB41hJs5F9b97Vnj6R4hYdZDuvwDoaJC07dJDg
mbjFjIEkr/cc5XC4lnBMHdeno8rpYtL5Q82QxgGkhJiHsVCJ55JV7k/ainNvw6PH8Bx6GN3nkJOb
kDYpGcnMkdDRbzShKAAtJDIVLGOQNC3jLoRJoQVrdLFHb6p2crcOsRTrTn4lGrQHv8fOJWYnD2UC
Aw7bZF2gUMwPjh3Uh2qI3wML7lCvyhPQHi4i3KBxo9IDZ55Ln7XlPnMByg5uyekv5UpHwHtFKZbQ
FNY++jVIIyKmuWlYCft/lYS7MmcjZKh1ycP2nARReQwGD7hya+5sK7GI2P3dmRmerNwHOwmLLOrx
6zqpv4374CMyqOVz+o8jQVx01BQY2hYhm80zNDnLUKOsouh7nH/H1ldTQON8b6ZfnJeS7OoGrwQj
kNui6cLlDYQP1PArcJPJPklfyf35qP1AbyQZoZxbKWJHETs3pjm/5gETg0hau9qpfzd5IFZORqYq
yTLzijvtufC4v02sclNvAPVj1sJT55YuJOtVI+WuzgRkDGSKmvohaM+BGvEJuR+q6b9KJ38fHbCu
qhNv7izj3Z92AGYxTfUl9iTTi5wI09EIXbpifYnAp/yF9Wu495K3Mo+huVsBPaEyJbsJqPkUGArZ
OkHjJUB89PGfswwdWAaBRN+S7jnWv1sjAONoUBQe42/dcmjOMH7cpDH6bmVBPuhLUq2ZjrB0D2F2
GaNyCybzlSuOHatWRG/X8a/4gzbPqm4w1Avri9Ydr4P9PnXxawB3AjEaYdrseQhwUPH41glqmVoS
fzbgaNMblpN1QVHw2JG7kKvoMQe3fNOEVXDC1QOGJDCuNNCZvQTBM1yN82TaMwOU8LsKXaxiTbcu
xqbiAfbWJgQculdAmou6eZCJfc2d4jnuCRlOmwklbeVtM2npk6yyhzSvOtaV4Jv++BNHY/LTckYz
GhZQNhPf1nRQvzB7XXiO96QeRptOyB3CJLrUwcQijA+3ibz6DPfkYNDxDRI7/8I/CVSoJDOHuBgn
pfWn8T1b1W1foqpOE4jxBl4/jlyHoS8WQ7+/tluPpgSthc4cnluiIy/CdoGRO9iMcrOoL30Ex2U2
yC4CjkH96cC9n8lh6EkqSxPGuHnGsuYZ40M78nIM4BDdNOe+a9D/FDGoMh1sh0ynTzk91qexcR9a
4R3ypaWBnBMHNq2UMy8Kqp3aeTToXJyV5QFlXrICG7x4o01gdcM2NkaOAyvho/MSdU8C/cBQjdKs
dtP0qlLzkqqnXNnBpQEXfWrn/DYxtHkkDOyCLh+tmsMuCYux3/g9Zkmfnkg2shAiP/RvrCLb2621
KvhfOzu5GaIXl1ewo7Rw83aXhuXeD7PPEGMhM9ljONImZGg0XlRD/Hzub1X8lqYvGV3iSjyEnbxh
ZrApJMyadeX+sODhyRFrxokLoyOw6SUiE09jPCkGlS9J8NlI7iMOvMtOWDKJtZjSZ8Mqq2/9/NcA
3sVICDRJrmg4EC4mjyNvai/dw1zTW2YjPRCjdjIs45msmrU5JHg9Y7HrTOZ2tU971AKnhYSAGpdv
Ao5xxQK56+PqzqTRxZ1GWscE/7aKf+Xa/fYWABqxpsvXLGbr6ErLprhv8ujYpu2mM6tLODZX5ZGS
SSdnDyGEKcafFk6qTuH0+rDV+9/elDNqBdjDrIHRL7E0uAG0eU8uMHwAsZxDngp5B6xqXxLcAh7o
a5q+K+nySnw3+XtKQyv2UGwExb7o3+L+xpzAc4R0doMkANFhHlOassJ4zwv/DfbNBnjRimE1rbIX
i/Y0cortmJxQRwz4y+JRrDCfbEONigQEBhLfdQLGJRnC9UzgkUCXzKUCGYasPsVsQsMG+BLdqSST
KtRHrte7cQpeJh2hzYwwCMfXBlR8gXW7pSMZbE1InzFFTv1qM65s87fcw53P8KWy8qPZNGtVTghT
mdhU3101brr2IET/MoVc4/Fmisl9sNwTI6WdM4kXxnFkJFL0kfGG/BriO8CxKUl2rhp3iKrXRTU+
hSL53xydx3bjSBZEvwjnwJstCdBTEp3cBkeuEt4kPL6+L3oxM5tuTRUFIl++iLjxplmiYaGWT+xb
MqoE+e5WrO5D+qEuBrDk3IDVZ7TbqsZutwjRpD56b7i0LHvM5kMufMYoIif8PBmgyUV4NMxpywDC
G41GbEvbmOIJnADnlm9pD1zfi6JzSPVqKy9TcWFv/2JUTym+VrpqOGWPXn83dB7ilk+VJLrxYQ1g
CYp3t77kThJ0DswPpd5CQ9p2cNqlAkoIagJ/PkVEW6saiFKfDdt9ofByuURgcc9X4A9hsxRB2bHQ
XYBkBTTT9GdpiuQ7vTEtmqqAX/QIwo566wR/BbaE7aHXwLBr70Rs8SOx+B/8ZqDhgxhWr2UnO5lX
prc0Dj6QPoJ4wCKMbcLOKVRs/y1Sgc2GW8BpVpv+wQCMEsmvAximtHa2l1J/lnPJxNIKEq+EshD9
dFxI+JfuJOdXMRXvaUGVEq10+odG7XWKkuEGpXblEjcQ7khxKEUVzpuovYB+a495eM5NYd4azsR7
ESp3tU7lUwXsHhpPyh9r1M9QUjedoXl7IheZnzYF5XW1J+lX6KcLC7Cez7019rihTwn+UTIFXryv
k3479/QO+rr1GYqvGRfksiTALL424fiBsusqDAnVVqWxotKyoy6ZJOoBPhgbb/64Y01T7KyemJhQ
FCzNAhZpfsbjiL6lpu8lqyaoxMzYllB5ubd0w5iRe1G8hTUDr8GwyzEAlsCCw4PjzANjq90/Z06e
BxboG1FzHZ8jGAW1Czaft0mHpSYqxbF5ZGP/m2bzfpRfBnZfUoCQmWjs7SlHCHlWVlIRHEz6o5BA
t3LIMF2iuz5E5Y3N65ZDhgPCoI+v0qZNMqZfC/d1SZjpMDrA42HFHOr3LIS8neMnT4t9biv7Qe9M
6uApg3LzY45RPU5ejAij8f95gkf25s7WVU62idusP3kFtWhdm3JDcQiPcXsjx5CD+HI51M0VV6Yc
nprngX2dDVhqzqpxjAtqHvAxcL7shWxD3UY9zLvReRsdgd+AkDGOp7OSHyVj76BGQFDMbzhQgFGm
lZMCh9LGYx9WG5iKi9nbt6vhmyQGdcANTC9a7uT41x8QYl8JWr/aOV1xHgyuARvCiC2AySCPvkF3
slyIrS1iDFdN014J6YxB1D1G191apaApKWSLbAWtNuYExLUTynvBhLnoQ94ZoWDxPzHhjYhf+jZz
3I2IsIersB0dvDDVW9dAF57GfaUoTLbZhbn8SePyYFXf5JqxTzhfdcX3bcxNPkUQP140s48qPjBJ
YxrLfdvFASySS+kkBIwna112HZdEr9hHRvswKTaZLR4tvujmBAUpMX7V/KuMSxC09re63EcHh2VS
G2QuSE983XR0h+o7fl1z42AjzkW5QH1OFmew4YVHJ+IbUYfdqYt77Yx9At27HWrQSuZbobi3utbO
dURtaibxY5TZS5xO3namOiV2Gt6UCr9KQoh1rL3lUjbHjGqtdY1RP2X/OXDhhui/URtA25SLvdNz
ti5s/TnPMu21qNj+RHfdU+wDzXbdWu8QkaIZkS7zen73XMQU4morp2y4DPT4LnpcUxmbA6gaVhCV
nGUDidNun+t7dpBrGmIE8XjEVn/yLiMbQCWd74na8DPs5moqxivImOhQE5s60b91zoy4DpI6xKIc
8jWRiZX4pgebNUp5OAyfikWw26ec/U1jpkDQcAgBkBs0guaCnCAQNZXSm+X/ux7eLFAhrpluwzi5
GNO3QXlLYyqbMXNWBq+KwcmY/Amskz5dYeXe1/KdeE98VeU5Gyq8nmuYk1Y5U2eBtIZROt9N1cG0
TWCeb868a3rPb8caz1uydbEZQS+YFlKV3AgGsMxRNzjnlzln22sf7tjj5mKC+KQNPZAmFSGJPl4N
dUZbUCHKFaRLIdS443Zg9cslMmT09OO8sk8drfG+J+jbyAALa6RaBztEYwnznw5FIpOjweXEzg51
1XlUPjISNs2XojuvWahCkUpXEnQm0rOo8Mo3YWBO4qmAC2kXkL6bfu0V4p7N6VkpS0JHTuYeyin9
0TBkBga2eZ8r8lNRNx9VSDvyUFhPNt+3g3QUl9wGkYB8JNzQabBHkyfXMV4maV29JruLcN7KST87
OIAKsKKB1cZHPaztbZd8li4RpByWCZM27Rm22WxN1V1TemAB3GpImzY2qVbqLaIm20bZi945OwxY
5+XyGT6l5XfZnEZrrZUtHc2LN4uz5z2LmPX78DDF7sZ0280wttcSnYzDfNacG8HaRGs5S2NfYdRr
Bm8Xxne5GOOKf2oXPqdiDjRb8VMbVmXK5VWb/JLdHTUNwdxjXDTn7UR5q13fVEWePfS9VjMfFafq
FOdnGl3GNd78vVr+jHETsOHcEHIu+6PSu89xgYEjYTcPeBYhgSljQ/cc+RLEzrbC9vre8shl4mor
LwXJDtWC5wsUQACK8OaIc7XdVT1CHu2IShDXcg0MFpnaRhOUWwpWOThf5zkP1HYrQYJK7J8gqPXq
xptqJckplXjXVBh7zKGD6LamIraOsSzKYdLM0W5iqJARqRqZ8TNw2OP16mMu9eCxwEGvO5oG21nx
bZgajtylQx0MPCSIn0Q/dx13L2czpvC2pwBmfo0LEAfVALN5ZkSXzkPUpxphaRm+8C0XjbEr1HSf
EHJibF1HiXwBdPIs7DObfvSH5uSqcof7OYhmm97Ixq+yfW86t96p6RDJA1phqNTZF3lEVUCvbNv6
I57QBbGH1vZfHmubiSheC8Qbhg5dLADEIbFZAbitM0oRBCPqRXzwZActM/8yBWTh+Mx8zJaKhlpS
JkxeVKtT6ufO6kRFGldL/i+r6pp546Ybqqcy0XAGJ0Fc8GactVvaJSBYRF/78OaxtrUWlS7yOYlY
0sY/MWdnZdR+U+N18M7J/CLwXK5M69za8HnIbYJfDPLUW4NC49VhbJ1yIPyACFUeI9fbpH3vL5UZ
zdCea/k2UX3V9vhqo3pZdEYHbU5BqUrCnpYBgC6efF10x6TDSF4RmlcNqZ2IRrB+bcbfLGVkqJKn
zHLvoaGcuGn4juc9O17QZJgQdNip6GU9cg7euCx0Hh5C2ooI3CqS0GzSLxqimbDc8iX1GFZdnCSw
P6pG8z08lokMMTdRfVu8sPne8eVyNe2USqaLYvgXS/zVlBhCxknUU9kUfN0kcwDd5nY7AaxuEtrQ
Xfln6tFPlc5XxeNJmzWk6spB8dhZifsvqhrqjwePWr3olWIBuODyfa6V5z5M32et3GNXIA/GwgCm
4mEYG7kzm/oS9eoJQM954tEXPZRMu28gJfDQifhh91zahAOkhiIBqDEa0JHK2ugqVtvYVHFA6jl7
PahP/YzkGcIM8+gCl3gjvfzN6z+97N2J0ILxmqQey7/hxNt6M2FRrCk2iRuIwIg4qXxPAbfUyJN6
9NosNJ1ZP+NBW6xkjvLSoTvs9EivgkzFZzp1Gj7s9pyzaQ4becxFc89c9gqqLCXVMz9G1+WHZmBs
nCJywnAYlgV1kszfvQktU8Rmx0oxuYDQ/43aV+DolG/aYBpTyPTOV6WeoM9z9qBcTb+Y+nnizeXu
pvjSqbeaob/qDUtot/rUUgX+eb0zkSBsmaDE/YyO8QCBsrXmDMWBxp7S+xti8AlF2TJggtYWwFAb
ADMpUp3gQ8cui9B3Zrku8Mx4Oy1NYTKMW21wbqkmvqf+CLxL3eERO9RR7cuEW2U20grcb7IpfkYH
QhDG6+gO4jRDdt7F3vQCYn9BqHTiqGg8qW1K3yncVUGhUzkOO7dfsGb0nXiK6af8ZLPgeqZGyhmu
JbsXO6eDmsoRoMp33rfvYgT6QCcmG9NBealabmUWLqwWpjUjEZuS6DiU7bEoZoo6BnmJiJCvkqo6
c8XY63l5rc0IR0Mzrpom3+Wu+qHAoTRn7SdrOfBD0mpRLN/VZX9ChYJhaUeX3pU4NeZgfCJtvRdC
v43dtIvUaWvU0NRg5DezjscpPmJ7BsNBURweG/xSH8VUv4FKAHLR0Q/mTD4Rs3tHHswweMYM7Ue2
7dZpjQf/YfLpio0m7ACxERaxfWhQdlaajrmFkjS8l079rQ99dsQSe209uukrxpsw2rsq+Vl4KEuR
zZ2Z+WTPvy54XkBY8plMz7OWhuaKyM0Lv1b6OmAvz/1pxgC6SVEw1InWnClpOY4NNKVhLNVnlPMj
gWUist5JRtVHH1EAWVjVkZXJXUTk/6Xz3OYaQRT7uar6Y4HHuDSX9SuFnCHKnFenDMv7QcEAMrbe
ZR6I3gzmNU6/8QP4iTOythTp74pKqG1h4v0sO5+d0IYp+wlbME6txjgKl7erZYEP8FDf7N645HkJ
gNXbJvFvWsmgRCqQ6uuETbpvydjq/Pq5MEJj1U076MzqVqrySv7wCWjCmlD9UntztWvAmjYjHvcj
0W1akxLBeNwltNlRz0Qula5uhrGxmg+K/MYk1fd3zwZtZg8bqbvcLhgbU+vLhR3UclE0IB8ZMx+g
9WawAYKMB09boO3D6u3PNKQnVUZVsfC9SKwgoR5LJTo0Jl9I/pUDHoqG0TJ89EJ98iiCaDg+Uv3k
Ooh4oKygfsXWvkHUrYxxzzzzYkzGqTV5XqXabggbp5yEaSKDDkKSC4q5cqCe6qwESxiOfRPIwbhX
BjBC07xGOMmjUaWN6ZHgiFvzNmgdip6hHao4Egg8URtSt9YT+en1tIyRtnmlba4LYAXu4+mVEDDB
Ws3ZToW1M7XvOSSZMhEDZUpsDknB2yraCGHam4J4qKJHgK+axVaKRFlQuJZhOqeDPr4o0Cr9ZGEs
fNC3AGykvIEde9e6+KTZM8j8bs4uNBKlSMDXCblFqPMOAt9dQAqj6pD5DstsZKqBuIVkFfH7xMTM
5SudeWmQIOyHylF2Pyow3bB/x3C0gSi+0iJlW4buxh6HdUfXs2I3fh43206SasL9O8/tl0OnM6y1
9sC3miUPRSzcpY82YHqsaK1fuwJMmQAUqMMftcJjCI9/ZVftu0chZIzNsMmtLTuFdtvyj/TkR6PW
oHQdxmfWudAzwuVhhK1KL1yx0lxvX6l2yJI2PyjjY15Wps2PR8DF4yZku6B8Mqx/VXrMc+taE7Dt
m+wavUZ9fPTCt2osuZ+RcBGErWjRXa6+A1fqQf9pPewLRLP2EqLuqhi8oNPAAlObWzBdk66aaQ8c
Qh4p72hC3It8CheqcTozZtYYqzGjofs5lOcpNLg57oNnJA1fTI3poMKzFcAEDDoFar+js5pqHRaS
lr5vNY3KC3B2y7UupGGH9tz65kTLLoy2WLf/HSZzbYbZfJws79AkPQ8wNaLd7HxPrvjJK/CPEMsD
hxOv1e0qoHGPpYDD5Ijzb+4RUsbAy6KzVyIouXQKMLZf0RxPfCboG+FtLDVrbWidb+LgoRPzXdNx
KM521jArY2XP5q02Vim35bTbR5n9xEyHp8xeY7ddF5rc5Xm8LEN4DBWYFPQWGbrZBQ4FOYGzFKAQ
TQEty20P8dcnmHywWnu8ulX9cOLxASbn4MX0OIVtxD0VN3wILsFXq7kOQpM2N4yVDnFufcQCaBvW
N++PR0+/vVV9jrYb9CGXr7zZxEm0jaNhXbEnKokHricl+8YGr+JH2xiuEjidw0U4qThkGpRoN/qV
OAFR2z6Ksny2LEjsocCeHfE1mRjGvecCqVkfoLDNzCmVqZ8Mm54tReycfDuKW3TI8/Tg0RRIQn5T
Mk6GenuZLLZnBqS3PHlUtv40pffGGW5hy7Kf1hOtZNQHLd4PFehi9aghA091/KiGh3RgX4574Vov
gyU2XkHxkzLlSFjuzlSak8y0527UnlNmDZDdDtJvvXF5Hzni2zLP0VJ82/4Btl/HGTgO/S/NDyCa
1jZ0m9FEOhkeCjYBiew0ZP3Cp1tzTa8XElKmrmMlZinEeqqYgSl6qblOVIk31yCHLh+pnpP29066
An+x1M+piY0bzETB+J4GbtI9QXEkhBS+iuxqD/SipanPgbmPmvC3BNsH+NU3OvQxI71x+8eQk9wH
hTLAMs7GtdKTkkBz2ea1xOuknrUGVgBBof4SKe6hTsa/lftMYBQf2GS/KayHBklJRoS1geKck+LI
gW1Z+dyoxi7kHlZa5V2ljX5q4P/X1s3WIEQkODUjQ5CQqGcM3faubR32FnUpFidN7mcE6EwNAIAL
SrLQvl3DwPUM4GQT0Ru1YDMtOsVmqGSamxxFDm9By1/FwIJC1dMn9P03dqYnu7G+8qZdPPBB26rX
UM2pfWWFyo2bF86OUmq0VLvBrJIJP2fjw5kaYA3fcNU9i1BydOIoM5yfCNoR+nl6U8NwS7n6nnTR
zmLWaZQvB+AlVhs8F6yDHcAVELTzAamCr4ZWvLJl5MHP7nEtGPvDKDC4TghuZqPVb7TGYdX7kUXT
N/BifdZ4y9XRD4ubfWNkZ8b/fzLkDhBHVOlky1K2De8N/K++pumyav71yXw2LOM6YR7ElLGtdOU+
Mlp0ibJVK/CiDtwvuO+59gGCiEyNG+8TjXr7BNg1IJhdqLsaJs36G0fwF0aNjSUR9yCqBErMZVfp
jSubE11WBxFnn81CHe/S+jamHGY50mA6FH+iS9/DKvszXUjIo/wwQ2KLTeMQweBV3oinZEAGaa5R
RBtui8BFvcs2F2zviXvQ8D4uq/Nc20HXW6F8vuWWcoizAf8svyfWvTm1MEWpWxBWlJ1CnsCnTmWr
2DEGB1qf2ChrT60Y/k2h/W0gJTVUC2/bUr0p+C9ky+IlDemY1N9DE+xGFE8fcVqeJgRAusYOBfE4
AsN88PjYE2AIC4aa44aQ93rghElYvEXWevTe8nI8kPEjo8vlN5u5wqbqMdSBfbM9JDmmRxdnMfDi
vZR8xoaB+wRbi4Dvr/QspZETSiKM0x20FdiNPThOgm+/uoM6XB4kb4ch/gIWt6L4MgIBQrOrmmeq
X7rQXnVp/Do2a3VLzQHf3DwNztdgyLVj8IpliJWAOfD9g1oYqFEg4dQzL+qC6BhkOZf1oFJuBrX5
olVnbr1dLijgySh2YGlSVsrFGVw/gZ1SgxFFPrqmDhVHorilpboppqVFk/p0UWxKtDZptlylHdev
yvoq0/SiKdNbundlRW9vU5+TMdnDCCZdeajM8FqZURboi6RUcloL5YYDZjeXRMiiqI+CyQKhSrWv
E+ofgFWJBRhyZ00GBB9C5hS0HGuHluXqh9QK/WPQ8qyMfvMxvJVeVwbAqRiqLcBhXvgjpdglVXiZ
u98Ge4E/FJ7GYM3mygOhZZPs8grv0cT9eYqy9diX+ZrUM/7YOPzFS7zWuvnDScOvhrWaVSH94Bq/
kE2WZL1Dcj6mgYWLFllCTad4cv8c1hbkNDHO2qF3dIrXgmm49sZtbXnggdz6tbETNnjA8N1HpX50
kbEoYXw5eZSFU+4aT3/XbQuvOtKtklICYY2XaLCeCcgfUg8bzFSsZYfQBjf7BHsw0NwJeE+QUzPI
pgQN2CwfI60ROGth7lLRhQW3Jr4zhwhTo3vXmXzIqTvvNcJFlvNVtOP/36a/7QT9hzp2t37x6mrP
YfWlJ84mSoHsduWTGxcBRol9nWOCrMSO0U1qCma17kHC7Fo57GuMbDq4jfsQxoP2uWdvdkCL43Nu
UQkXMFyFBob9M4dDWyLIOuxymKSHzVifvGy4mVrk99QWFTmnYzb4uazXHdJeoYf3mLsG0eKbm7Rn
Iu1EVBq+BgZeLAm6v1VCPFzYfTX1NBviSdK1VyoxwxFha+MS64xmZsVGOIRLX66FiT2ffO0uV9IF
8wV6vUk/VeWTNjq0DSjuxhfa3nEcBt9l74H56JB5pFAFfChXXmyJ7YmeoWUMM9VVjVMceNIbi2VJ
4THOp30X8SlO+SFk5q1Ul+WvpQYZb7bYKZ6qCJ0Ortd3rETAYB20lOYe85ttVGC2lX0DSrzv4umU
66/1fCMPsVaRESX9MFJR7kLnL22Zv+iXK37n7oYoLdHDvFkzhqJuZBiy9U0kTYp33BUxE4JxLdby
TEX5jpG2eSvVXQLEULspxntl6PeSNxumGL8m/5JlrG71KdlH87IexaCXdxvKFD5aj0+66K6kwzcl
xVhhogi/EIkfL63y7VNWZGxkEoRJdJ/ZM9lMT9VF7apgIM8dsXkOOybRigYxy83qdXzPhmSv6dzt
y+lOtPO7LezNgHGXKu3nWWsvpThw5rKpz19Utj22SaFnMwbCcrH/eGzR8cXR9zV40b4mkBhiNbDm
hmfJwTtPK9EmzfNXi/AI0h+rnvAMtQZdKycTTUbbbA5D6V177dLML6al74YOkC8+KuXceb/AkNZy
BME/yI2zIAqo7DMxVxgSgy/0SGNyEUbl1tZqAsXOl9QNDoxLXMmHZVCCOrMhtsNuW1cfUQYrbjGn
mlXH/nM4QRA4MJ/Ql5k4O2jwd4M1dmf31y48aOWLletXqzUCiDe+XCziEZF6HQ+lzu/ZnTdd3j2N
MLgb60kx7D0Akh9k5k3esmJnJDcxjph5dojr/qWuuA7NEC4qOA7yr23ZGicIGXk1nRKj2piLhpqJ
e2Hiq19wcFzKjVHvVhrrtfWkOhRVRF8lMCyFO5rh0B7jareYUCR9bdWXywCtIXQ28fucUw1Tse/t
RuEtRuIvDJAaNzXoZP0TttxonSU2G1NyFpPi11GxSZitNBURYuqDIiv9JVlGmeFpUm11a1rwzyoz
ZmUmrnPnnLMRFvGkfGhL54UcjmGo3ZWl3kM8xXO+TwvSeNNPJ833xrJOIw65RLgI6Kn1Wuu89jMJ
RgNNhHTflmNn17kY4+0Q0OdBVI+Ko6Kj16TsC790ELl1A2ZQu24bhRCjuZMTBspp8B5GG/O2rY8T
o0ZUGgFxj52tbGIVO0g4JRuBUUWnwC+t/9Wm8uYZqDApg4oYDrY57zquXuDMI6qpIJpIeeZlvW5d
VvZp2PpUNDzaMPo08+mlYn+h8KWJ9Pw540AsaUJMKSYy6n4fhRTA8iStKqoF2CfaF3prOZLYrSYl
i6p67uHZKkobmG4GKZtIvjmq7lbo+m4kscJdlxS7Nu4GjA1ZbF+G/lJohD3SxmNBmp0kL0ZaY7+L
jIQRdliTJoKxmF4iJfsiTfk+TxHggOWvxq5oKmaeKNv8tLucOPM2p8VjzFDc2k2CIjvRl4qAUZwb
RYHHL+j0/ZDi3auZZZL8y6NqLU67o5wqP1b1bc2KmnfU/F3Y2vPUeJsxD7B2r0vtFA79Jmfdmenw
M233V6pkYkm00d3rape4mTHSUyJOJyMEwGyjO7TZUgpLsqD2nnhEgI+XDRq98WkoKtDYChcBBNxQ
7ZGLKFlJaisOUmR1cePWsJEZc24Zvqi9sou4uqZCY2DU3FsW5Vv6LUKcvBzrCy5kwUnKhl3SWz4m
F4Dvk43biHBDRTpdb37Yec6racHloPwuL+DczM+usu1YACuRSSl9eyB+csBfunOxD0RZxyNcv4Tu
H741FuCZT2iHodJdTQxXbkt5PAE200debdHyJvWfNuHqD2Oqxk2+DB73frFTtTfXhG2FcSlPtqxy
cRZhjsrWYYQany6GTPEysmavsQ6spGe8JrXtM4FZ8jXiR8/lKcl+8vDhJDvkjb+YkalIy5vK3BvH
817kxTYBuarOLwmUvrSPfhXFWGM4XQ9d+y5MeSDhqU84YorCAksCrJ6dqF8X6itIkJe09J7SlDId
s3q49bSuOQSBJbNf1z/FJAO+86fOqAI7/hDNYSTnSYs8ziic3fY5op82n+4Oo9ICRGeL32+RSRgB
+9VEgqMvlfU1Ju+Oz23NgiPw+vRgj1SO5+axFUgKTXOYcE27fbGPNb5MyF1h+JflHUzJHLvUr0qm
KRdXR/4bWZ1C+KM/gM+HQiR3vrhe/6LKQLfLnQj/eV3HMUtR7czZ22yM/mtIvhwvDSRfK3YuwhZY
tYhKJBo/72b2H8qkrIVsdjVvGFl+GjSWd+VVi+qHnS7zpvWspAT50l3SSJAT2B9pivSBJHpc7ry9
gZtkFQ3qUxOrWJmhUKu8uygBH16Skaw0TMND7xQ+atapcc3AKUBRSiJs8RMfIiAHPEfeJwLGUz6+
qulZcCQrSySYb4ad3hQMQtSVcDNhg2X0YKn6AETBLhnuy1swdlbrSJnWhpJcnOyXA54QxTjvpuFf
XhZbBam3z//V+og/oPLHMr0b1YsDjNH9F6N36qC2HftYFteWq3eifrv2DtTBOjJvLaVrsHZXnI0M
MHc7vCQYzDmd1lpS+nb0GEz2QtMzM7eOEitrQUlRq2GLhftdaHgZDZmnm4yK3KwGLs6n0nxjLvwQ
nc0/Kalji+0b5826vVDwJjHNkZvPquktKfp/uq07K2IrHchDNwPC22c7I/vh5iXSdU+mgm0EvlZ0
trb91PvEegyj+wS1YNsTaTs5A+HBoVOpXSsvdVfaK0/U77KPbF9Yufva19OvVosRmzEpMWC9vq2R
ZQNts3et57SzwhuJDNieM58tyOePOZv/EkAzkdLyAxWmsYaUEpvHaCsLHVuHU5RAMGu2rLHGasfK
9oWu2fuRBRkLlf5HJWS+sie12TnlFZ5Q9ZJnd9T2aYNEiWG2lupOr5octsLD4uVKa8HACxBqRen8
sJsu50/Z75T6T0+pAtgP2K+hmuuYFKeC6zDtNSbJao31RehBNlX/Zfp7RwEB2zKpcmGiZ9vbSxts
GE2ntEZXXzMv/h5ZZVqA6sjsM64GB5TOvMFAhSTcYs0sTYyNfOzCPgrrnXQi4GM9gcRRP9vwJYCk
huVl4GmmLZiWYnej6dsKgYCXUFatgaGsIxqPqnJDmJdB6SIHtoPPDRf72vrDU2wmSPfEwu3+gVPU
w+cKYkJP5/WMR8J8UAXP8LaXIFwtAQliCBob/7n8S7CHxLPcEh5dW94/qXSbGuxBimcur5CyGp7b
v7EQ/sIws3dmxLdc3UhKVBYfnMSZvdxoBa9jbD6j95cMZz16tB2jTnyoot9Wvii165vu9zgESX+j
eI2xqT+wMko8TIAaUAA35M92D+WxDjMYBua6nK9VZ2BQUFnAHMWwd3n/5vJAesUfmnNCyKabqM16
6uaXqP+rtaP3B492PWoHvilrJdmX1XteSSxY8alAySub5NjKp57dT9i9LWV8OmXUCdRISgqLelP0
fLdYRXJXp7gUsKr6BhBv5VQfkiynMvl5dvIYu8243rTs7emZ8lm2AOZMAw2l2uaqW9rXqma/gXVc
rlR2/rp4ysKnrvJ8T/sAeQAUZiX4xqOUkTF0O0zaXFr0BE9QtW6//n9yWGaEA8lCtaS6lanBXQLl
O7umiom9TdkGTkwXigTrwOa3JDivXW3rUzQUOJpbD/bYnPI94EDy5mcuEmDyKuNka1vTvqQ3kzRi
LTHoMIDMyQHAEdmEmTN/nXTJXuGURjz0CB8TvkIjh5aDxoivy8Lnd1Bnwt58NDnRmon0djPjPaCH
Tk903+GjSct3ewnwhnePwnrJIk0wjyblW6mP2M8/M2pOPcZEGV0i51SozcmhUaioeVcq66j/aPmU
TQ4pnZdUxf8OZPU65yIskq4lpC9n1anN3sVMVFRv2PzYubjtU4+DPLe+cAqEKidEzdQ5QBKLSfkS
8EhhQAx0GLDRj4dNbG9Dpsja3DUVghMeGC6JoNeI2Nk8DJd2eISACSQctbz6LcpunxEzoDxexlDU
GS2tZCfmZjUDUR4xjuKHgYAiIJTEmwL1c3lgTN+1WRWXuw6JiVjtOra+HD61ijLdCq665C81Xwtp
rsAZyKbbdeYD8jCzL89M/w+bJk4TLLiITOhABa+rBInUppprUSp1ZFSjS8GxgECcQBS1B4fWYIGO
P48Yq2L85VPgWlyveZPQlIHHj3siAvPElEaoSGcpHUWkI3C3eXSqRcVdastzTazUoste01IVvi32
P9QavtdUQ5mpci8ikEKDSBHY3Yjlld59t4oNEGSaXwadhWHpz+wvK8Sdit5ERb9Z8LyQIzaMd7EM
vLAih1KHBYQkzJZ5Z9B4nRDVKVLplx5F8IPJwjWMsBiY0dhtknZhbYBO3tZJSiSKvygqga9k+6GI
lW0txAt9mb4cVM8fWflEoigC/NjDm4NUjb3mp8wq5nZ6dvwytSCkdupreAsro0PaSNRXkTa4/pLs
3nHNOlpOfzNwIw8gBxeYCkUOLM5ReHHNYg6waPtxh7fUinAE0xhvJSyOWDrj5+5nBbDfSUuei97E
lO9sDX6xHRocdz5WRdV6cscAahUVvgjjkKI1tT9G2aXq3zuCjKH+ZJS/JONW4tyFrzjRDyoNO87c
7EO2OAbeMI46yL1sYTVig6qVvxkaZJDcidLT//9lIPSmY68dTS5wGiq5Z5A/VkvzX1oOjV/YOISF
KiPIhtq3GAQV7DUSkqB3L7UG76raFtN9LH89rnyrrmj8UdP7yzKeIQ9sE9Gra6OFnKFQMVXrHobX
tIw3Rh29OEbKVJ58pBRqcLUl6Ej4jgRzZ9Ay6XZneiRQLKVifibQq2TMxOP46UgcRJRzdZNFiMjD
yeGQe2r/Y+88lmNHtiz7LzUufwYtBjWJQGhFzUtOYLyXJODQwiG/vhf4qi2zctDWPW+zNBoZQV4y
IwB3P+fsvbZL6+xuqhgYaWRyV4rupjvhFtDASpHvjW5qYrFo82k9lDZgwx6741y8xnP4a1DTucyN
z4HL94WIzYUiF+0mohVOoqrukrS1Xt16yDeWSM/QkTgN7AaupwSBD55/sIQL0nKaM6TOR6KyWWpw
brVBi1SLe9g3p1Nq6TTeWJHL+KLm+pHombuac7kNeH3VnXUNSBtKUi32fgG/0bHp6OtZ5N0advrj
N6OtqzY/NEV6KfLIg+3Y/p7Ck1OP7woMe52F97HZXQqb97LOGDa6TAs9/wvlDrnQiO3K1DwTxOks
mJNbZlsvGEbvawo7i6VhKGFU6peeEwOxrQlgbEZDe2tEgY2XRIP8FmvD29i3vw07QSqr1oTCry2s
HhijkSswieFijfLhZPT2IxnYUB8/WkSVdc3DPRs/ncJWfDVWd99TY494xUkTDQp2DPZpusZfefIh
yodJe5DqGjZyS+IKG1l00Kunwv3doTCsPQDhWr+digM+BzN6rDE14PgL7DgBL2is2/yip8wm0FFX
EUKskiERss0qqMyEYFF7X9vpvWSTxjkF8eI5o7foTzT0NOZTMZJEhcBoxxmvZJFfRO9e8Wto6f4r
IiDE12i9zkDUQwBIjvZLIcdMCovi5pO7/FgSjVFB8HjJqW2mVN81uEnsRj7nU7OdkmHbh59FWm9y
xVllSgmF5NwfE9vabpPYPtTsduSTXU2QCatyMLcEX30k8sHUqUHZHyMUkEaFgiGlPd6l835kWx0m
TLUTICIIJfWkCJ3XNg2v7Dy6u44sCeSY9pt0x4dirKCmo7Cq7fBPqYpj2vVPiUtEWXNhoBn0aJcq
L3kpjRNpYWuPOsGSWjAyc6wR89VvU/jWlMVbr41rV+SPDXEPwmPIh7mHLlFQ3Oe45TMzWhMJv55p
hFaW89BTjjMzhUF7P7fQ4lJVH0MMqI3+IpPml7ThcznTSrF4u2Ax6t/+AuU3iltdOkc4NuuSAISI
A6ug7WVKXMTAqhsAGJrvomCO8AojQhjI4db7bSSJJOpvSQoHbwq0kOLCsK4NzSyLsbyFw9OLrk7L
0qUPmyLFVdsFTSReQiYfRl3tSwriGACV77gQ5WN0arQWKPc0uncopTMYO6ROXaR1bxftbtaZOXVB
xn8ivg2+hK277QrBpQLutsXT1yoOVPpbj2OubAe8HTtb0WwCqdmytxt2/06MxjrZwadg2+6DzHch
+FKXGCFOYeS7hWO9pLwBBWWs3SzAJEa+wifbdkLa2+9SLbmYFOGUSaD9gzxvNn3TvnDE90XMS3LK
jZbLSh2X+XvSM4Q0aD8vka1jFuJOaMHK4IOZP6fpi2nmMdVClB8Xclv28vs7Tkx+mJ2gfYZBsIlz
Buylec6RklbWKRYGNF0uNmQkWV9t4ujT7obNVNAZg0o1Jc+s/6vWiy4oxd9U8jhkHEHQMeL9uAup
WRxjvOvoDlipQxA2IdwxtjsnxJzOeX0qGbqiyGjYHbtQoA1hWmqkb4vsqdP0g0M+xiiqc5gUd4t9
Mg3vKwiPJWvZ0OgHJLSBN4N60j6KdOL3ItLVxPwke5aDmZBoQ/+lcxRKBJoJk3Gm5m5rIyfYWmAp
bx9GCHPsKTUxy7SbaJO0DLjMmJ6ddlpU0lr8e4Qi4PTUNnF974HJ6Ml11c37EmMAHoXDDgBh4I/d
n7hoHpejlY7gZB2H3aHGf+OLDnV4FZGuqAWG4RxHzP8FKACRnAzkuiryDiwuXDcAEwWRUhzjg6g/
wdC5tNzDBSxCNz6VNuIgyCilRwhLbe9s9MzUmE3XfAsEg4lqT6RiPbbUAlN4iYqbB8l11LKPai62
1ucY36xWHbyxuxYFrEPsSRhJB+44uBrMbNCFGdNBs8WD1Y8n5mwkOMPlamuIYsbKDBPFybs8FMOe
Tevm6tZNaRS0xK5q46M5g0dIe+8rpoiV3atjN6yV6RY21DM+ir1EKKHa7Uhj1KaIdPxPYVXwnphc
igd6eoVvbgujek6GaT/8KU1352IAwoZ7cAyflzqd9q0DJtJt3jqfXszMtOZl1PY+NQmZFKeYMK9Z
N7eyuU9G7zWZykttkhOwvD9wkS3vaHsvIcfKUZ9v7uKUWWY63B4e/S2mJoVQN+ENQeb9isudNX9l
U77tmVY4MRCGJP9KuuLJ5OIXuBu48Tiqk98GJQVtdAziJp3a3aTNaKi7o64QaCnxB6bqHUAlJeJH
kWIIs4aj3qGhAYOp93LfW4hq++yqMmevM4yOkK1iALmU9CkdAlQypt4Jr0+9NWPxROA9WbE9OZMG
djAsQVaGLD9e68Vd3tEzbLMtFiTmXPARjjqbgPkVDQtegjwSGkaC6KfkGQ+hZ7r7tIJQhEfFDeMn
f/B3bV9f++qPR8iHGXPrUx7U8Hb69GDQ/yJBJTDVg6rqG/BmqtFu47QwUXTiGc3pluvJr36+NTTq
S+Or6Z7T2IFXky46BNbUnRFXR2UpuHEVGoURgSz7NXpeLa32BXVJWkWfUcHJmsOPn8+v0Xx1c+3L
braAr3eZnFGHvdi9BbAcxfJvBBoAhMK7OevAPYefCfSTsnkr8t+S6Rv25Bg9Yi+LWwyf9ESHfq8i
0k5rdPdbCqkCD7SsXgb9HrgUgFXGNaiPjOjNnZaCK9o4v0Wqdh3QHw1dWZR1JOXxu/V3jnzvNWd0
jI8YfKCH430saHXm9EPpYzPzYyu6ljNNXzGtUO7llqK5/Z5asPXyd6PEV5q4r5oLSXP61YRfbaEH
isI5VHu//Z1W4050HKo17YFTqs6gCQ73wXVeEWptm5Ixv4+GmGNvmZ7L5n52swfhPA6e+BDOXTZ2
Gwb3q6hDGON+p4V9hlSzwl1Z1dFHgUzW6JKNVglgwoC1BbmDLFLh/G2wzY/ZwR7R7gDt4bi9q63v
KRa4TsXBwUaXG89m+QSwEoqfQAkbgmdkWAvaESYR8sLy0FOHwl1DfZ5sl/F8jxPEr6+Lzc3R9Y3J
YhajXc7yYuuRI4Ux8CM2oNHnw0MeJWvbRVjEAEJU23BgpDBhr3Me24LdzbszM/t+8S0VNZJUZu4j
SAitbLe2rPdgYI7jV1gBquwAb8ixDSIsCZ3dBBoyuhXDSLgz1hYp1yGNNFp9wx8JKINaDy9y46co
C0GUQxTcJz0BIofmmUGL4ACa7ft7/tJw1k7jdcQV7CZ3MrtHCI78VJA5msiXML4lPSC8T42OW7Sl
Zzv4T3F/m+fdkJ5ljN8tcN/9coFxvZUI87qGuadRb0TDSneEXngwWWmcb2P0txbzdQuCf8uO5U3n
Xu/WDojlvuXausVyGdb7j05BQ2pMz0wvpyY51Za/A7938lr6SfYncgAuHvT3PscDkqv6hqZk69xz
T3E+7rmv4h3pAjRo2pvVfxdCQ7VxIS/xABOL2sN8jvW4Xw3NjUgFFbUnlw29HrHKDmtD3BTBy6MS
V++UqGcHiEdqPEf0NafcPaDVd/MjwMWAMCZGR6eGkWPOSNS7Kn772Ix/NDMXOzs22ls5vudE+pB+
Fl2RSZA0D6rM6Rp/pYbk1E+NcZRxl/D+UKWQDJRD7+LU7iJImDJ7o6Fg6adJvUT8JXhrac9Dhpq6
oKc1BCcIHQcpiMZeH4on10c7rNUymNOmuM1Rq92jqgvCuYG9geVmYyeVv4lSHVKi5VmMZOmPEPMJ
MAGXeOAhKUC/shZ+sfFbFNx5ZuP3h401Ad561qodnlcFAJwVofVc4zjq0bVzwI+NUNpYsoUlya6p
PxTKOybv+S9DD+dtax9g68htGJvfzIQ+uq5ILoSoBSz40VEDj34OISkyvPOpGgGuo244SgBfZE7O
NhLxqrrEws7JoWgzxjqUuWbYR6+21cMChEu0+/mydUGOSb9CGbo8izdgryeT+UB2Q/6Ert3hZN8i
niFVHS2A3ifTDfSTc0qVhSZaFNw/Nn0we4nscFVxn1KnHPDFaB7JVJVz81JoXErNybawZ8TKTqkH
s5q9XTn5dDAKzz7RAv6U1gQ9zvTedVIaOF4NpOCYmji1VQwEMZ2jdU0aBXwxPYGFUtu/yePTTorR
0skvu+8CUOa27bQ86PQE8eg84PKE1oT7yx/3TUUVMRlzux8mZnmj39t7383v/HGq+aX2kgEWhdve
Bsnf1ShSDNSN/gIF6PuqRnXbpCenTSqcDpVL58UUx6zrBP+D/X1jjuU2b/tAxgAe46U3p3mgVTM1
GccoK5x9A44uzYVzcvEuTB3k5NK1CagekebL9q4u4hKzL/5JzqOgZ+RwAzrsHVVD9zvUyBD0bMPa
5XEkz7G82sOsn8ruRXpOdQbBaHQS1Yxpdvhb6ZPpBVBsV5f0HcIZ6VtX14ci2kOTww2E2WhrFe27
L3vwqmy4TgI20opks/YcLmyNWeTd3N3zwtknrVmPUjaHmQsYQidEfcOj8YzqKcsK+2Jr3/BNWMTK
6g2Z+YwCRty1wDc5AkZM9jrD288u2xDmoMuMaWcW21QP/4xaBQdTUUvG1XCMrZSlvCrfyTYrLo0I
9/rc5IfIKb+GiY48em2IQaE8taM4Oi4mPyesy01iWJsC9uqGUpW2miAkXOX9ka3tUUHEESHMjFhj
dBb3aXxisAfzBgyOb4Yv3VTi5kw76loyflddN/moonZz2IV7JTixl9apnm3Y9rjemMQTIAjzm5PB
iBACXN84p4usEKpB3GSHGI8Mtq/hgk8awxM1Q31oMvpgVrG02yVmw8HF2JH5GhYRJvFTOc4rsE6a
NoVYX24Rs8q9a4Dfyd03tVC8vcXCaM31ky3qBaXTm7uxbp89EzNbklc36H6MDcpRg3NcWGe7eG6h
Yx96B+EmDcZdmdFeK8Ev1iUYvci6kHo+7SubDpLZQ4qFA09uArsoCResVbnF/FUASJ1nTkVOByRi
BHAKzXTL7A0c6hSPdO10ZKASLXmNKjO0wubV4UCz12I7GBYjrOwo9lKCz2nvMLqNxvJqZIsIhiVZ
i7t46w5Gd+vjtr8hK/5jNUl6mEFzRIVxyRs4Lnk/SaxUqLwkW5aX3c1cDCt0Wv46n5HxthKuoF96
f2yDFT2N9aVyjDgq5YTp5C60auBDjGSdZXXInpoufwHbxmQT23wdq3HrGQP+ezcmvEMMr0ZMkldV
pBo5uU+V1OqrGcsvK7VIrMNbiqpVuEHb2QDZUhoVWgkEoJPufsK48pxiPvTdYQ4MUeI2lc6DLxii
mUvLQvkvsm2cjWF1n3XWM4/uNcJ09ohf87WZ6nagIR0rcvz7oMrkdiT1g7OTz+2bd2KjZeKTxAba
BQZeQmAVEmU9gpR20gDChhDZJtP7ZXQKuxCQ8UPo4I2l1bdKjgIo15lGetB0DHD8AsihpYxnK3Zw
ZfhkrNva+KlLE2KcLBzU3MXzTBGW0aiFasR7VUTNTswXPadcGyqkelCacGGT+2N2Pjb8CjrpD9O+
6OpTFY8fXutmmMYpTxoT+Wq+mEPncvgcCFy9MGsuL4n+PUajdwz10dlVs3unj2l6dB1QtqJLzqKp
6QPp5mYCHr6SMyzfngEcJ2Nc3N00HKBBniaaXmeik50QdUjYao8xre+Dr9J1U2FwrwD1rKzfmJe8
1XKN1+HwmQr9jyj1oxmBF/ZapzrMzKhTtEJRaj8i/bBT+OSxixnIEdMDojLr3q/fp8jY08ezMH/C
fItGarYu1p1VYjQbnFgD1Mcm3NSLeT0a2Zq6fKebygF2px15z7SNrxVZ4NFnV3V5Dasa1Tqby8Zl
fG6Y1C5x3hFzBY9ZDsiCoZ5ZFAJNf4wd2Bc5ojU3mf1tlPmw4S2BoxxwjJmmJTkJI/GP6bCKye5d
LvLrbIPtEjS2UKW1uP8eamFGe4Giza2A+5dkQrqZOKMGffPcitZy5q/nqMoutCL7tenfpG9np1oP
GUhOdY1hgXSPRoOVIF6d0TrmRelht3LZCyK1A9NMKUCgtD8NIci5vKKqbTwMIh2UTdegDC/RNvmu
pg6Zj1ZQvavKtS5WSU5Ni2ItdKtr7RkJbmUOZuxPZcAAKqcfH0WbTFTiSK7rm633OH0zVk4pFrtY
acDHY5TTjOo9Vuo7s11O0AVZjnrR7rWJk4XAgbQBuZ4a4Mhavz3mESptPWrlxqfet4o43mqm81VF
7mvSGBuejtes+d4u1FC9ZbmOi5PxLC7St6zxhtOsvAcEeDb2NXijjkcGrmlzL3W9gw8RBaBf87hi
fDl5xH1bOBmt0HZWdTqCq4DGgU8Ft7zntdR/cf1JQ+k+zRaA0hjZ+y7HupaKyoK54Fb0FHG4xhBI
/0ywtxZPTZMjkYzJE+27Su3i1Hhqq9S+FEQqgLhBCAsvW6MlxIzxDl3+BbS1+RxGTF4HGwBy11q/
YVLpB7ImGbTNkX+ZFxn2QPFg98Y+q0LzZKPSSfgd5wrlydri+4lrmdR+Yt9Elpy/ACXMtzXMXxxp
0U2rIT/O6cxbU8HTNdrfmi9+RUnPsQYCoFPWDXoI+pBNPW5rE/9GohBF0rcAMt15QPIlVGFq5ra3
1QNTh4NOIBYWJv8YJwD4TQnti3If9CylY1DnzgBfeRTbxrMXeJt51tCEMGklnl0VVNKufuAlRHym
GJO7UgKJzJ04cMYQx2vK1QPsFwOgddPpn6xkJgltjhyC77NbU1fWc+PBZCsBrEpDJJuJ48+vVHuP
7XF8o3UvSBUItBL5WZP1hPoWqCUsw3jBFPBYc668EWF7tKkdroDxr0x++i1HNcJJ0SthyUBR3/IX
VZO7nR3UAIC5geY5bsut5TADaC+9WZ5nGzvFBH517WqOTi2amaiiBf3YcDbfYap+jNNrr0bnohJX
BZzdq9r4LMZcu0yIGHSb8aWtRRfoEe3JhsilOzVy69IB+kFhIEd5cT2Gj3bmn3RNvIUjqj2KTHqJ
+mJI8J+nLl9ahAN0xSl9oM1DY1Orz64TwkWEFwds3T9WkXboBXULOuRuY2TsRENqnsZRpTcmrWsy
U98qyOrocTazA0tvWALBe1+gc5ao5eCw+b1Pt4JUvDt37lG4y+htGML87E/3JBNG6EiWYBSXTlNO
QZ6kvhFYjcI5K+L+IL0ssEBiofM6YxaA46P3bxjgD5PMzG0bTp+FJuydK089KVeFxSBHeeaqsx3G
6kX3TbwKnhZJl6lH51s4SHZkh/KXtw84hFGfiV/FE8Hqtk7N5n3wLAqMMgR0Fr0b3vTM3rlrKcb3
zsTaNXQg0UxF+JtRSMTnCn6p0WNwHdpKXBqmhsWYjjCunUPWTKxYiHo1b3509NK/5aMRgEt02cAn
QLyKZj7AEiKfOLVERYOICa4VAt/skHfeoo2Qb3EXmTcXgVMlYoBtjT7t8a5BKDGHl0phypQWcJli
0Tl6+njwEsC7hZeT9TqNn0qjoY9ABEx1ojtBirlHj9sHJoBAkwBF7gfeaDz4eeuqsxt2W1Py5xI+
cLE6o9vNnZ2g9vWR0CTVtBd5qGPrNBmY2Jz5uJQJX9PMXdEl28p4RO2OggQN7Cqt098IxZnQC5+I
udy/NXb6GDfIVE0WmSB2MqILGg1k4AgB0HCbbuf59qdhEx6fxAX89to/F0q65NelQT0aczASthvQ
zTxFpqreJJq81K8bioCsRATg3xlC4IU/jAKTg1LgYGYymcYGRSGd2EByP6/yYiFXpfE3KUewSxJE
SrMLs3fEjTsM7c5Fd1eb1rUa2xctEqT7VPG9Y6FNTCOLgTOaXeWOw6sHaV/BgR0i5ikUQeRa6O2I
3SoetmilsfcWzbnt0K8YTnvQZ+e7geAWRDOudho7QeT3RNNqlCrj2K1GvzY21DPIOJPTMCnYO3F5
BQoZAlnYpZONyQXPJk73P2R3+bAMyxPXibn9T43MAjJ++mgT6w+6cM8V9kSsc0GDwShwZ4UuRh6t
phu2A6vkvkRe1kJpD6IJISW8GRWgQx7X2ezv/7PMEgOoDjG4cA5k0PocKioXiLUNptxBf4sjVbmo
pVP5VoiHKkSYUsqWAELjyQ+dYf//Q165YNX0NFVf//Uff8quUM308BVBC/97Zqv/fwx53XUf6iv/
yD7++SP/jnkVnvcvQ7d8z3M1zyIs0rf+d84r18G/mBbZruva3Ni+5pD1S8qFiv/rP3T3X57uMBux
GI36mmbyN7Ql80qeMv/lmsv327ZHULBj2f8vQa+Gq/3PxGFbd3yX5B3H5Y+zLETz9v8Mek2HPO3N
uUh3Vj3KTVExwK41tTfjAUfcdx7SbNU83cJnRIc6J/Cm9bKDSIrnoSq9Q1jbV/iYN8dprvK9ENAN
FUK0MLsSCrAHyXgWaf7byrxHT5A5WXfyrb8BV34t9IQWrVFAH1IvSVFcIf0tmUb42QV+bRpG6B81
DIMxazKBVuaxdAyHPRL44ngK05csMpA565fJCLdxZ8HOG2RQjoydCQlcxzVYqqYkHDwuRsXh7zmK
yj0tAEakEtFmYyGGMXsbwm2JgdG+g1KUdHhj047piK3ryAbV/FlUI7aHZ2C8f8rBeU8l5Ya2UzjQ
UGyB5FThA44wpL0KMeaQZ68ardeakxLDuQHvKh2/yCh/T5jtZprE4Yh8zrOmB/pyJAdpQNwspGWW
y9jSJq2ZnYX41whonmeKUz12X53THcJKmcQL6XsOT5+09lzG8MDtAME9TEyIXB1Ledm/huCU8HFN
D92kHbqWkwtZlTerSDDkSEQGoOlR3Wnfmm2fIgn8UA3ak3UV9IBI3QTVpXfeZ2diOQDmPCK5Pniq
vBSaAZXeGU9d86IP3h68pH7G1kDae5IlQUjIO8NOCUlpNuu72s4UWO193Frut24k28xVG6cbSWQR
GQlEykrXlUMSNwZvIDLaW9lVxA5AoIOtXA7rIgMulLRoVlUFLET3B3UQnk+3osB8UJ2dCbhelYwn
MZCNKknEHIgeSTkgi8L3n2PUH7S2CvojxnQZM4Nls61/qad+CZ9tdf9XZsWsp07/OvbgcPD1UTzk
HFRbsSXXsxmiYED+kyTq4LA57sKaEMohrx6kVl3RXwKM2Q3FJ/52v/uZna9FXOzmMo7PmuFvwmrR
aZKwA+C9nRkozm7yTtw9BS1Sb9+NF9dLGzS+fU6hZKz80Xykm9FvrFzJdaI317HwbmZ8B02M8MKA
MfkNcMixtexNSd5lzXHBhlIAUxqw70gUVqSRITBv6xeK7HZViiVgLDLkJhw5MzcWvnmXq1OjLJem
/5k3atc28QMus4OqQ0pxjPGxxWC11pM3LaSRV4cpSZ/pXQ3d7pED25mBDG7Sztt5DkOn3hr3KNWL
o1WJbRdqjx4cLEOdwka9RTkoeIvcBC0ZtGOd79MCdabSxU1CS1jbSh0SZ1g7LeCoNOnpiprMwCUs
m3OfICNKAIEYKmeUKuW+Spq3EGg9SUnWRcS1vjMmVQdWNb+iFAsIEdYCTlHCNKCnRDhviWd5yHU4
mk7jdWuzaZP7Rkd41WeYrQZpnxow2GsntKOTY/QZcyVwDklLSSUHB66FAHqoKu4rj2HbitDJcT9D
x7ZsFEoutv3zJVX9BwCWxzYbDy6JXqGb/8mqeefYwNgNVx5J9/rsCbrlUldohuhpe2ZUnHzJIb3z
P+aJU3hBM+uA2ZbjPjCAjdGM/cIMWVVxmCD4nuqbB3pUMnddhcRuBG3jLoGp/c4jeNuJohcGCyPB
t7QwHXzBgR/qw1ajUVUDo4im+MG2EZeanTgAWLCODerrlazdklFPdC59srrCuLR3pjUdZIJ0MFuK
4MJPv6bR+8M6RF87QjJaKFZ6L0Xe2Uyow5y2eyDUm5ZjFuMEpeWAQocmgt9DxApZ5AYCg4pOO0r+
F7vSmy/0wS6qxZNh046/xlJgd7GG+0pirAIk0x869qN9OpHrNkEBX2JP6FtA97TC8Y3pl76uaIfe
VVpqghaUYJm86LEjZ/iS5SVC8dF5EDB5XmQ6s+iKClT+uKVy5KogWZ2ioP5u7DA94aEmzczdL8X4
r7D0pxNNGMsnhECMRksoSUpPgXV9TUileRrI7H6qsUfiYlvlsEi+Cle/jk7h3LSUZmMUTzgx7ax4
ZZ8EkGlq6X5sIP9ODH8d3XQ2YoEOa0QNeZ7TbefKac68zvizmM8WnZGeydZjON/m8iEyNfrCBYaC
xG72vUaDCJ4aI1bTnoIIHcJri6+ylWjsxwHBpFG+T4NXPaRxY9BySy3Ctmz3IiXV1CCMl9DWJH5b
jHtzmh2xEjzJ6hteLkdskeAK4LA7ah2j8cQ4LchSkcXFZmSGNlEQ49W9ByeP4thhaZVZegyLYefk
9RFvlY4XztowGV/XGnSy9GCGtMYNg9HxkC+zXcKWO66asuE1qhUaylq3bzL3HyMKXLsxGC93Jk1+
bw5uyICOscjvxdQ/tL1hwQKrqaNMTApUQFwIYXWkufKou0Z7GmeMERXt5LVZYGecRBztTTcezwuh
2A7DGMhX6r2krJsblWuvtRMngU606Dvy1VLp5XsZQhNtNTp14YQEzPAj85kisgDeYS7iZePdmk0s
tHH6qNDbXuds+DC91tykfiivc+tDGI2ygfIOZSWRGtMjOW8vepHf0fIvL3Ztevssjeg3QVKO/GbX
xmzrAlj/cRSD3MYz5s4lbJYsmkuiGqzfU7L3p0QDHokYEgzxhDadDkoCa2RVNh4IF+kNu67EzByH
mHJitF1l/jKaSY0BmyuEhuJb00P+K7qZdbG6zRaOccMfdBKb2o8Y1MHJkwiIPV1q25I2VFxH2JdI
uFhFbd9eyRGBr9A0/UFFTDd9A0mHW4r5JEgEEbIa7ziI8T8REx3oTtdxlt+zo7+6zdxR/TdbuJ39
hZobx+PkBr1myF+NEVLP6wXtINMGfou0+95QGs6JcR4/Clw9K0yIw31YpxGJa3QVos5+wKSpLlo2
2HedfFHtRDT8oMfrAkLyOW7ZcLImkidu0CfunRazHmKzKKnfOTVa5zLyzb03659+lhyiNGU6h+HX
1Ss05CebYfSK1xqZgAWqji7azp3iK/3ND8axV2owpGtj+pQ1zrbVf7Kykztbd4eVHsaXpoZ8lFnz
kbA71vJcYebFqSWdk49WtPIJocy8gNTDnd1Uz5rd3CrTOOpmBk8idQkFJSYqAjvvt0SHcaYCTrUf
RvtSMUSYnPo3PZ8NTZ11lTloF1Mi5+cUahhIIo5G3m2EPyzpoCeJ9TvXuWuEATBfA1ZtLP5Do7K9
oKzxQiojj1HePXZh+0Sa9J5+YJD0+h6dvgIrd6W4CJzK5wZ2caDpCXdFW7akT5ZvGZEhK4NpEjol
7Ul2zPZsFD7KrJtd1ytGxlN3Zt6Bk1CFL3PjxCAb8/OoCvK64yfGOAMaTT74pR4R5aA6PJlTAlT9
rwd/Po1LawjX//z03z/VzPyNhmns/vZN/37mn99fhpLfYpiyOwJr/Hn23w9VuRpOf/vxvz36813N
lLgHnUW3nEhXRlIOIc3HKvXz5c9nczH//bF/fAuomhH4/fIjf/3cz/f8/AuzoXEq+8fP/PXP/l89
PehlvU3bxS1o21geW4nkdy5Zb9Xy6c/Xfz3z81hMAvsc4e/SPUg+raiL41/f8fPZz2NdBlA+L8g8
Y89bGYDRN76d/Pn5F38+lEYv50WqUhydfOB7WJLLgCMOmRdWSBKC5hmfdcO8PfXM4qj6qDx6drf0
+PG34hw/9NP8338iGtz//iz0nde+BsQpJm6+ctDzo5+P+fHnM4Hr84hawl6npRmudGGieVs+WIUv
t0PfYA7mV9EEDNcAbsxVs/xSga0dzypPwDZqg14o6AgjGJ8YQiw3glvRD7d9id+5Zhzz89nP8wYp
lUzXlgd/vnY7e8A5z7a7fPPf/omfr//27/z1fNnO46FNiB6qnZ7dCRDHsZMxIqpmOJIGR9iOozyU
rcsLgCosntdZhRZ4qiGjDstbinSZ54vlZf75+uczSPmLbQuj3s9jPx+smkaWySqPQnh5O6wSnJHZ
E4yQT3DpyTf/eQ1+Psjl1fjry5+XCe+oQXAWbS1CO3/erZ8PP8/99eXPD1kSecrPY9W87Aw/X/88
8/NgQg7rOtSxgJswblAW4ojCyWN2W79hAJqDE57oqCWD+eir9uyk+WWow5ulf0hf3xP4fq4d3qJC
PxhkpUTtBNbY2Gtk2JSp2Lq+STTUFc7ehQ38Gg89SwBNM7piDSFpGqyzQr64TPVTzd8Rw4m1MAJ4
UX6AKxTGqZHT3gcH4HhIHhtF7m0DRJKJhU54mTZsiVap021TUGoQiM0yeGugFbjGd1R8Y2TDgx9h
ujQgW/J/NwzXCiZOH2XLG7lDjbKtU+AunOdopUJ6vxko7hfrNF1HdJYkfCCo3YhxNxBhQ7evw8dS
iF9MV98s377vR8xp+CwoedOsOJsd9L6y3dFgCArM646Vn0q/Ou2dRJ3GpL1THQdBs0Ejbh1cXO4u
CjKzeB0i6+h27Wkw7f0ctkdaSHukTmDAmO8oYx8m+p8R+zhhKW+AZc8zkQxIVNMoPutQwzQ/uTFO
oCIgl6C1uL/dw+J/ATS8IaLnfzF3Zr2RI1mW/iuNeh5mG81IGjnoKmDk+6ZdCkkvhEIZwX3f+evn
ozKrKyOqJ6frYYABEp4KLU53Ohe7957znXPHcMmcJIECIwtVyM2QYYdxKQkw2XErMXBXJvdiMLZG
U7AO0Pf+7D71WXHnZkSrh9W+o36ENISVioV+ks03yxuwxmeSFwon3c/k8XYjCrNs+EZi2oOjFJRZ
cZNH4lb6ZDEzDIuJh0Z+fU937pQr9esYBAfolKQadfw/vykxFZU02512WESmt527FUV4GFtSSxh6
ppHNx7RpacYUaBVdgpTnrXsZewULMD2nBpNPA5cMaGz6o/ueZD9ftUfdls+oLU/FHCOlstd4LXZL
v34arysnPkWx3FtERraWSUdlJOaIVBUxH003Pc5GfvFGtr5YFL64WDkKVgGMko6G/YVOObwICbIC
UEtmb1uhT6pRDwlt56Iod4lPjRtMgD8UnOUnAyVC5Eqc/OK2SuabLo43I5YVPtxNC48zfw+RdMaT
vakFER/dzvdmBmp8MKLBCbPzPHCKln/sbE0iMkodlZ5zVx6cLrokSLgK/ThZ042PxsIJMKoltBvg
nHRp+AUbMWPh4qqd0gPBF7id5LEsakjkiuB2GspqzTkIRMyCl5A487Ee6AUYq9bXp97GiW0F94XU
h6R7tsavclKHqGFiEQW7cIQeUHLxaWisT1gV/VVVNbciJ88rij6KSF33GHAROx9a/ylBVyQGl9OA
peY40Uinuwf1c1B0KKyTGPR93HUM+omEj4M3sjmubZ6B9sGRZ361x/SeivpKjcPZpwvI4mWVhPOd
0bjHxIoRI0PEjAPwcqT2pe6+rEGlk3xKSqXNSNet22dRusgMNYRa6xijGSc/8tjq+s5wQ8Jruv08
gFOp9iVdFQdJv5MH2NYLitLuNpwS8muIIw2/z615iqviziwaeBErdu0edsmBqLO7sOtfq6Q5wfJY
m2R1lS3aZegRkSVfQe/tRSQuwzyvauRwtVncp8J/qsLpDrjhF4/YDQhhFPzooIrpC5iPHW1LbPyC
7n9xqDVif5RkqaBDN9JyBAfqIoavFxUkHjH/Ixz7Zzdrn6gb9mbp7xLE/Ll51tLGK1ac22G69Dq4
91v4tvRCrPqcB9RYQ7LNU3VI7PmIUpF0HusxMdpbOIbQs8+jzy4W+VNJcZDQgfHsGdM3pYbkSDJM
KAnxjmCHfV46hJjgdFLhPs28C9nOd0DxNoSmXinswSAer5vRuXF6fc/y9dY34QtgKLZQ5eog3+N5
2wcEGPuGf+mxpYKnvyqq7FIxUwaBTmIOTY8WqEzmbUol8CJrrEd47iZ/5dxrQlqKNjwWxnhbhT2N
UfMQ5sF9lLvXDgHSc4reOGx2TNGY9e5DlvyCbM5qHq9jjrPIdK87P7rEQ7In+XkHO/aKadJlQOk6
4Z81jPxJhcwss5TcEonDg7RD0pbCe1U9k3S7hpSGuA3Vq0i3i//J96HTzUsOk3dOx1cDKMGQ3VX+
DKoH5QOTey3F9vMQV8nzFIU3KWH1DUTNLthwSB5k0XGVaTYOKMbUbLfg9y8mRwEwjIOI57XdvPpu
+BjNSLzt8UAjHapffk9aIGplsRtswB/IqduHOLX3MdInQeIf8RYAQvKNvymy9jQ0D1k3nISt7yug
Lo6Dwc5r90kBDhIdT2s3pAJQl/fZOc2xLDB1twDpYd99sT3rVytIXpxQH/2GtIdx0R+j1TZLLt3Z
/RwRxUdHMXGtrXCrS57uPHmq4kdBfPfsX3nDnftV109DclPBizFW9rCxy/McoBxBve+hVtvRTpP6
2lqCoZS8yb37JQK7Mc2bonPuEw++BAkbEdlwwCkoSeSaBGuwGyCM9gHQvqt46bj24VPpYlMv/ZWZ
hYBk5NmOZjwmxklO8cXleoIilGh0smGtgnibXG+0wEAK68xGH2eCuCdFehvaBUdyD0ZGbnjF2irf
XALvgipC1BDt8oQWorGVSEp9VhM+jrLiTHrepj3k2tlUuK26CiN2d2+iyPQBSzdWf3RUdGNb97Uc
VrOL17FICGawdtYoN4PEnGfk67Eh+K529o5gsmCvkYcS9ctVv83Owr9FOrabkmNEeEvRl/cQEzF6
preW++DV7rfYu7FasCyNOKIR27q1uwZZJdHy+enLBJ1UhAJkf71zQ/K5shHZMq3DiQvwvBrwPuHo
bpdwiW66EN98rIbytfGrd6rmFD0/Rjw7Apmxq/wGze5yDZ+QcmDCJD7O6YMjST4nYOcHURnvVJOb
SCPDabYo4Q+kS9AHH7eIV1IzJaDGop9Ou5J5KCNiMI7ezrbQK1ssv4JDF3Kxw4VuLgJS3Et5jrkE
UgwZ6hndc0faa6WSi/ChkGYD0Qv+tkjnW7lFa9mW9p3TiJNmRlPY/iHPeaE+hXNA+nW283Vza4fJ
aSwYPkzjRxfP945RHGbzOU7q40SQKkLVx8gByOrSmKWP6cTOSsUCo11yhDFAI8A+pEEFR09vB1CB
dMBoM1/7s3W22i95W561CrgeJdQSwybN1MqiRJrocvvGeCi4NcLb2HIT0jmG/Ioudk3WWYRDlEnO
2N6gNt6a1uK0RATQgDgW/i7yk50kXIn4kj0o3DEzd4HhHwTUKozUexz9hE4UT50F+sPPd/lQ3qCA
K4rwaS7am9EqX0YRPri+pt8ZbpnurV1N1GX31sh+3VvDBh3sseK+iDfe8KejHc54PAgfEqyUuXKY
pongxHyq4wl0HZFYM9lFlb8vXkzZHSw/2EtL7xz1nW4ecVTZeYrDk4qn+7AttzMqbZ6QUQoi+oBT
JQFIknD7BMVOlLNR74KESUPfbEkh2426WA8eqSsjM7MFoouOgRbOhqMMiG5JT23eZLFHDgKpad1t
Si8/SypSnYCNqvGEEvyUuMMWrtraboknzKJ1UoqNIkct7LJNb0VM4aqngpsRedAQFRGAY4ds892Y
zxsVE16mE44k5wzm7yRbxlX5rh/I8MIl1wuxFbNm9Ro+jCO0+oF7VJPv9BDviOyGA+zcGk8pFuPQ
NY9uJmhbd7vOZgKlWOM3By7fNHv9tQ8ZjvCV9pOPRWKcEhsYYcx9KgB1GE7nCVQFzaDiNSEQQ41q
o92TjekkRfRIrB72UA+u/1Uf2uRn5Ec6leSyM0NJoFHxAkPYYOZQHAK3Pc5oZ4GzKKyNjTLPSFi2
y9tOR4vBw2Ljbo/Zt2jItn5z48ObYhK2a0gyxFFukXmD4vEBA8pLUdBmLcVN5bJsYHELh3VlUzWW
pGNUAFCRjW3aZtyOJqIhTBrdmG7N6RHjMpZOZkGwZ/qGOVpsYFqnwAFS6fcaYSeEBZ1upgplq3eZ
6vZgsV40uT4D8r7RZE314IZVqs8+Vr7Ufgzy8avvz89J5x0hY3wB59gt5ZFQDykL+A5r8+h1R0R7
uIFJQyHuxB6tm8KKb4LIuXVC1GEVsU8xJ1AcXwowegRHrLMF98ftz1LqzajiAwJD+ue1qXa+PbPy
jXegmHdMnOHl91eqZxEVOrtkWC5jDugqOFGuuBgQlOs+ReXKKqnl2s4VMI+ddaxw1ULuZ41yrq2T
WRebvoouNukHKKwIlIREAUeoqEg78hoMhLswkvte1rvSIgOpSY7mBJ4brRbkxnUUBLsgDaAfjhQu
2LsZgFt4hXrQpDmXZhVOj1ZlbU1TbLuUGENhb3MALdnw5mu1S+SuSxxgawR7Oup64PKbQ5WcLVSD
b65Uh4Eb1txZ21ZOqyiHoYtut5dqb6VIAfJiG6MFJIVrs3x4WUtIMlxeux+2JdmrHs+sl/ZO3x2j
fkFw3QalPFigz5Ku3ZQExNsGDC1W+j5o/N1n8yet8bqXDSNEIhVpQDGQKo5RnsUgU5YvPx/C5avc
yV2Y6BBSoXaRVTZnGb//+SOkCMv4wSe5ysmckns3tInOAkuA0jqSu2lYFJ/0m37qhvzje59ffT78
o4sCwuC96XghhkvGKxIhc+2PjWAol7zVEuuNDW3yH62Vir48KD4ulFgjOQmn8sCSBvZ6Y217o4NY
+dlhs5rFmf7ZuvG68BIXhUvZ9Peez+f3e5vi3dEgOBDQg9otR8ZK9nVLGscBMBtA4zYbXgJNjmSq
y/ky9LHzFIzTyjOqHrOs5x6GIiU+Ke2zO1TRz1nhA+WbWBKpUjRf4vLEss0/z4Necnij6lT4oSAl
ugcIkBkcmEGuYUjzz5DhEe5R87nqxuzShI3NCeDx/ZiISBu1KkGO/FobWDs0oTurLBDlhpjKa3FD
YW3ezEP76lkUbEZqJgdYybjtWUNtR6ZQLxr17lS7h5Bq8Eb7Q/SEsnqtS3ve60YWSBBJWICTffBK
aotaGXilmpT1Cp5CUNr+oXdFgqMRumAZ94eJTsADyKb0Ng3Kr4TKML+ZPU4KYq53KrNGbnHXtl0k
W7qNyc6kS5FGED8ILnfuzCp7SAZbbWpaBNIxt8k4Go8kkHyTw9RccDPLdYbjrTZ9/5UAxn4d1/Hz
kLokN6TmfBqznowjkitRhdar1izXrfTPnQWFVPmQ+nnfXPhsGpyhSWs0+Uim5x4eT+AxqzqD4yBh
s4DZG4AZvYqQsEaHPifpfZdT7yydUjIV8R0xPL1xURTCijdtBtzbacCXAnSHGqeApTPQ/ChRFRQG
tx5iASNP7jCt4x2SDzPEXaHF0RMt80ved2+T3jbfJiXs32A6EEneo8hIcTLOFUj7RZYTzxuraw+o
sbcLbCO3mfpp0F5crsqqOqbxXeoTYg5GxEqHQ5fm67TnWADJW/SYytPuYBoWA7oZ83G4ETUqO7mZ
ZbOZOpYr5h7K1Jq0kE3K/B8/5DbR6jg0WE/p3ETa3cxkmffMVGjW0gqc9lmPgvCbQzXObOW6GHCQ
S9bgza2Lczyfi43OamAvKZ5cb+uQCpaDxogFGlQjOowJgvSyWRfBm9WOe0WO2JXVkO4GAK5ZglCy
bRNyhVzlb1A+2hrBwptStzQ57NfMf00Yz5sYT6LjxF1VHJyKnLjpFJh0ASNwv7LCOQl1AY/YBf8C
H+3RgBvPPDbi6gSvP6PJhhA43opH9Jlx+Fg7t7wWdkOTPI3ei6wfuSESYhkONNEMPHvdwxLMkZsv
cbQoWOyNi/83dfS2JRgFTS4T1hX0C+Dh73xlPrGWTmu+cz1YT9I+6sVViw+R8+oYFeG+nBuS1l28
CtNaEcxhdg624nUZt6sZ9b2VWUDB2sNYWl9HdzrSt/5OQYXe1DXPUnlP6fWg3LONYSIpb4Yx3jRm
+8Iaif4KLcaquWpQVxA71Zo3xNuRCYSrvyYpGRG4iywqeysTGOJ7tJwrq3gp2JnLMj9MInaq2mpD
UgVi3K4SQvpqc9/GQDuYXqE0qzVbKWjVGilwrri7S8yZCau6ONlLIHPObAOR/htG5BURhEnTUBng
o8Aw3lGFKvjReaQfMTsfsqA+ufN4xMtDvnK0m0ONFQaJWTh1m4KuLCyHgum7mDIWcOriOcWjRdz4
QlGxRbVLZ3EXyGEvmhN4akht4jBz+HdVcvAyD+eDSdN1PEVjS8bGtK9X0iXpPMBSNZLCTJC8Q2Vc
rrnMJNY+XhgjsMr2ERoZZujZTHUNUXx+6ElOlLtZ7tr6uediGtwtpzYC+RSvTO8OVz06APGI2iMw
vavyWhvXPvjuObtOnTUKsujDSVbDA+GLxrCxyr1tHlp1MmDFAVNJnyL31Y1f++RbzPnRCIlDK9vh
vrjJXc4ZMCcRFcdEeuDV4OF4Y/09mf3jxBo9btNV2j2pfjhGDSeuAGSS99u+lUxJyPMNbsAwXfAk
nkEAl6wwesPfNlG0W1oNgDxfspxUNQg7eeLAOOg29iu4PhO6ig/VCO+kks4lkO0Fgt5B6OLGi6r3
42CJJ+IL3lBjMh9trks9X6uEOD1LnOjW5Nwt+q5+qIFXqYFs2La8jIqA2ZG1HYjjOrE5muPrDi1D
jx6Buf+6jMy9joj2de/T+NJlXMib/tZiEt/rp3KS60R5j53TkusXTL/6U+3du2pojloTkwAoTbxr
WrA4Aolb6SaKPAmsos7sc9bRWs6cGbF9r9MPT58z9MBfvRKaRbz8wmCyehoL62QsZgouwzRb04s3
O/LDNFi6DJ5hMiqug5NfYJ5LEJm9uAnBN8tvOBVynNqziOAaOVfcEt/fAF71lHWIsbQMymPaazig
TOko0X2H1bevH7EEiWvlTQ8OidWpVDjparznFUHgjOfL6rVo/cMUe/UjzfL0EggShvJeVa9JSoI1
HiXzPDcyeNIzzqVJl69hWz24DlZIUlQ/8ogsz6C1jTsat84myw/FQmKOcyN9qOM8fYiakxjD6v7z
O7ZQLdgPF3jN8rO0d9xzmQa3gjuKb+rqOOneu+SSrJzPryjUSM1xwE9Nhv3OBOprx7K83aZzDB0y
/3wUSJaWmONoR6TNo2sgArvy62Q4usvD51eBQeqKXXl7koeGkbs5pD4sKaj7HHV0kOyvrNJDdKaK
b2VOE24CaQhwR57L5eHzq6nAl5AGqOHtBQBBwiaiwLYmpqmu0YZE3oXjgs6C1U9glgDhVnPbZ+Ba
Seoq02xkMsCwACjXvQbaD/mZvdxnQ00UedBzoyHtZ/nX57dYAAJyGOubOD6Vcdk8jgTW0jAIp8Pn
P6VhelsCackBWn5aRu3j/xN1+O5bcf2efWv+498/xv/5UZRTjbyv/dt//PCvS/RRF03xvf35t374
o+Zvnz8OvhXr9/b9h39sPnXdd923Rc/ddOlvG/j9N/+7P/y3b/8ddbi0EXT/++cb+P35f/+75W3+
9S88Yo79QRz++Re/qcOl/QssXscVwlbaFJ5y/y4ON81fNLcvOqaWNJXr6H9oww3T+cVzFD8TpuWi
zNH81e/icFY6/IzncT3H1J7pefJfUYcv0m8odkGRH379619c05Ymr4zrm+UpOFrLyys/3mmPBw1C
9P9htLXCQ9e9aa60xfyI0A015a9/2B+3vz3bv+VddsuKsuXPULL/vA3eiXbYC1JYkhf8wzZ8ewDK
lkXvbl7ib3adnRNEm8At18I6worcyBAcVu7U2z/frBQ/b1cRlaWRAlqAfhT174/btWAsysY2vwMy
XrfqixO9RMh0o+YlxooL6e3KB2dkkh7j5EDmaCUVeMGNt1KdFKIv6zjUp6jdtrAv//yF6X9+XRZW
AZt9zzhUuhxef9znHVVzwATxe2BlZzcGGBfbVUi+EHl+AnlYR/X35xv8pw9ZKVwGpiUtGnSCD+HH
DY5hapVIRb/7S74CkLjvLvrARTA3/l/e2T9viNAIjYIK64KnpPnT0aQjVFxtTVwKc5Jrp8CZCGNO
BtbTn7+fxRvx4xFFPBRbcGyUL0JhkfjxDbVz2Q8q7uBwmd+hjdOXqNbl+CUqKUeCej0HGsAuLlpf
r4Jyfq9qwDgME7Y+Qt8y7FlBSbhZlESzJOMnBdndPZfD+6zzq1Kgmsy/x6Z1avPuAIHFVNOuHTGI
2q+aXHbHHnYJTvKuMFcyRUzbFMaZ2d4hUkS+62795+/1v9illmsKZXE9cDxh/7RLxTx5pHSTSZWB
25rSYicDWPpF+S9vhv4A6BHLtPCqcKz8uEc7fFmtjDknJP5oAfpa+hct/NW/+mbYCn4YU1lS2YTJ
/LgVZOEtgzgsGFOF5qTYutUrC8fNn29EmebPhwc9aE94LvAil+vrz/sMATlu/hAvKFyVfCbijrSW
+pppgxvtlFmqYW0NAkir7zWDc2mw6JQnL0SAs06TXjdUauCQDiZd9nKboWJJT5mRo+/kcl0BIm6L
goiA9sGsZsuC6K77moVUXoEtIWzPoWCO6e46vV/5H1jgJ384tl7nzu+tExXd1p8LJ0HYMRGf2WYV
M323SbW/UwVwTwKYq75nYeySi8100vdWhTu5tA4Mlfs730fDTcNRii+gIMySilJa2aoom+DXse0E
FmczMqnCXdU/lEKEDHtgCRQPQ++TWlllCalN2mKrKDJC2R29EEILdQRJRFVSquKAiQg4wmRUOiEE
lXU4Ho5Jx4F5pWzL2WXCByWpY0RfdB9zSrm8EkO+h1hPlM1oEtux583U0B+hOilwSCYGdjsTdBKS
RPXOnixHwJqwDxIo4VDfmwrMuULxWKQ8yYaJZKWeVWMbwdWIPEs/y3HIfKLWE5sqbrCnNMcloxOc
K8Bn40yP3wI6USPs8jgILQJ+gU5gsKexs5vikZyp2WC/+LaPn7WzDJJdfAcw0r4V5tRdt1hVxqe2
CEJA93bufSWiMfcZhETGwLiPI+w7OdAGY6ykoy9QeRVKn6GkYXs2wjilMcZxaNw5CBzSr1iia2gk
fI5k7DHU8KvHrotM/REnVfVtrmlKGGlPPyYYZ2bidCbgLAgCu4o001DHGxt90o02UBTtme8H5jqJ
DBsteR8VBO2qJDLbe3yGhEhXJrHMz2KuiV3lS7+m0e3B0xNeyRxUF4BUrxyynDMSSju0pqTegdoJ
mJJNQ/hojjnMQnK8SuO+MvkEjzHNqnodJUmWQl2zO+8bIzMD5QeifBIXdORkAAN9kALQuG1t0wmM
ezTGj9Y4GPahRwITj3C7PAg7g93K4qMq/WhM1/ih6uZ9akRGjImehukBRsAQ3wElsqOHPsUye+B4
cetsH6nCacVVn6seuJw1VM4L7iDf3WNVcIr3mZMW0FaUmv6vY94PPs6Tup58ppfOIOOXpo0bdUQ3
AK5olTOujp5cMQTyIFhlRC8CX0O9QftNQJXqcOY5mI+qOCRwGEVSdIP7y5H3IrLpbhiVqrwv2jQk
gTXVTNbQ3gtKppN+gI9gxlpNKEZBdEZhk/XTSxuKfplExXG26oFTRST0O3xcecR1uHVjZ+s2qvJ8
bePfddFcjdS3IcYeJowtJ/1ER+WuLf0SVl5sDLk6lZlg0q3GWI+bfsjga4uyJndK+FFrXlybbVEY
Fui8ABIETrkVJk5h68oWpYgQ4VitR1tgZPQ7JAM5KIRdDpW5GvtwRrJj0zY5ermf98C1NODpmQLq
ez8SQnNs0TKiNo9i+uuln2Dhnx36m4+u9E0Qc0gZ8X55eaZ3ojTBVKW5C7XLHBwGG4NBXkxeh/a0
6i1ZD7dNGwogermrrqUNvhOID27ndWOQBVaVEemtRDvZIClGj2F+YzrjfV1k5RJr0A+IIByyaWx8
l29TlrvVSUxzTd7UTBVr6oLM1owsSRJrBIqjTd0JpFNREzAp0oNt4vWqo6/wXhJxF2ZJMH2ZjXbo
Nk0NMvMU9rPIb4Ca0rodFCevh4mBVN+riKb4XK5iVm6MSELLx7XAmTKSHNjVWfWOQYt6XXaR7M8+
ujBxtBvJEHsyxQA/06oZ41RByXhAS5K1DlOi2o9hWlTT/oROHeDYVJorjC0x80ZQF7jCiO9A6GIs
fEcrgUS/UXXovRtS9mShhn0wvIEcII537JKo2ZqsLN2Tbxeu/O6mMBavSUSgm8NBPntXoGvm54i+
ATAUVOcpJbox8NlqVCpdbqlfq9gnOimLEJvSLgWHsBWwI6xLySnqPWrhTem+qMbefFK6CcCZ17bj
uqwKHLvE4oOBpLn5vGMvtRwV0+8VAsXcH0vAn/75N1I5+O/ncvCPf/G33f+hsvz/sGb8U0Px/8qD
4ic3Mdbi96b961+k9Qtia24q2InFZ8H4h3LRcbTQ1HvoVZdS8j+txIb1i0LLhcCVFZWQrDlYvf29
XDTdX6i5fvi7v5eyP3ww//ig/ljKWfpHL7FL3SLYhqZgtFgpQgf6cQkH6sHqptjdamR5q2aCYTV5
KMZSA1y502XjJrZcaFalYhbhLQER+BrzGv9ZCW/dBkmzAiQ/r9opzOB7Vdmp7JCllTVR8cu3Ph9G
MWcn3RASCQHWkAyLAILlCaSjZmACCu4gPIGTwTJFM9M1iLG/cma/Je014vbfeKBMnEdwGh3oor8/
ZIt5KZce4GEXTbgFggrFuL0oyn/7uh8Qmv/2JYoXjJtcDbhyqelY9d2EpHuSS7zsR4z3BTJaZx9D
T18KdK620UI5DKsNfmQNXF3CoA6p6Va9BhUc9y3mOnhdKxZTO25BpIzNitk75tbGWDWXlq4OcI/s
xoGMsvVYgWOV88DcqB5Pl6izm0kAbPCVdzuxFKIhRVKKlVpfZZQ8t0FSbNAqQjeKx1s3FO9Dl91U
g4PUpbsErXyulytkE1bDOlLZwSCv7crDM5WA8ifVErMIJCJxpZ3kLOwRD9RQvHmxIvUaHRqAnpzJ
bcEQMLCQDFsVy7p83cTiRfXTQBFPrkBwbtENN2WVX32ddIa5zQufaArdYwcAEGV3OHdlDpUJexBT
NEhsPfS6cnK+5i5LXYFZfyWcWRBFEKwCBnBjS6qm4Sr6lbaGwUGaAyCO4GuWkWUmwXZUiQ3FgkHU
SjKBXRI5tvhzwU6a1R03Q7JUaLAdcANcOQysBPaeTTKr6xDw1hJwUSSBWpnU3bOFrMWMvvcWCQaB
cDXdcPa0648EnbvZs9VgJGK1BPL/qbLJdggC7ioen44aL44hDli8bvtxupUOselByhp3UMxYiI2/
yYLsxs9oqI/5u67ciz+K8+hYz0zcwquBd8ni7Dz5OQ3fjiybcjzCaPM2nqy/Ga5x1mNjnDCfHQvM
tq4F4LJIGMJVCrF7CsnGJjOuo/ObFoRwLVmPqAgV1HYXV6VPWlSL98xuQjgg+lrCZFsJRgNZEL21
PpTHgeb3Kue26gid3zkpEjQJEXb4WjkpU5DZ26QFidwMgZgAAbIRAwwrAm12QbEJZ8nOmpmtQTyP
QczS0plfZoxKOD0R7wUvuNo40HOhd7KwoZin5N2H1qGMuMclzvjUC9e9cOA5uU8WXC0ghfWC0Ni8
mR9L2WCxY+A3DfOdHwu1Zm5oxxrA+QC/L8+gyvGe1Fdwz+dYOMM1jZalk9Plp6DioXYAtheiQ9Dt
AgEPYUUiNSMk27UwsQdf6WbPW00H5kBO+8PS0g/j9nuUgp2XgoSnIGtOjHtL5aXb0HEp6eFKysRF
rSA6A7MKMxB0OIzeBQtZyHfBBCN5ct9stL4PiB7W7pSiNh/9vQCwwFmI1X7oxRfHCr5OCtbpaNTB
VRThhrDGeDw2jdjZyLXRHC01Up2Uu1E5AMe88otM+Wx6W8K5dCJ/t7x2IFTWTMRjJzYDEJMrIYZT
bsX9ypPyMqVVei1M/8Hu4vQgXYLp+wfTn/gDF7mWm9T1zVBHZIwgoRd+Hu3lkL62ldUeAuLRSP04
xMJVR6/GTTxrqFK5avETjkJidJtwY6dIpzoTCUU/wOKJ3deoMjCBD8nTDB/zpHILNVDYAq60xnrr
cmZG7AQOZDIwXBjCWson7c72SwiNrHHwxCoDKtzEBZfSFmJkYX7H79uvTDF+90It2OMzMuZwqm5n
lxOlImaqRZbtbLvQkPux9M2Va9ggHdcF8a/X6ZQY16Kd1LXx3TAmJmHOKSrlltWrsRl1qQ8tJMEV
Yghx00TuCy0VMkl9nMVU3vXjNOOlnVO/+ubJR4YD9gfLJO8qCErSpnPyLFGg3JumYZCAEnPfKoPH
HoH2PRzbrMiad6+ZkT8JDndz9MKzGUp8r7Y8z3lTv+HxN3BWJ/mxliJ9jijdlIFwLq5oOnWDM+xc
BdsW30hD3gYL/LqrnPcW9nFCag6YL4bHYlTJSlsAsybG1X1YNlu0hYeZUuCuBowdJYhmtRE0K1lI
ZtldGz+4VLMMeZJrz6zqNdxff91zk7mMy8PUcU/E4T1tzA5WYVC1xmlwmisUTeqCuxN8hVluZcQc
Mg8hnyMnM0+d7K7hcld7DSsN3B41UWbLbQeXEOxXWy+OSCRD3UyMd98tPE4XgTO4VzS1PpNvkzun
iN7SucdIMc2vNvHNchqn9yhZhTYvvpBRu/vzvpD1U9+VhhAxV7AELI/Vk+ktDfc/9l0hT7LkTtRN
4y85dyUKYtFKkAi8NNnEa7BdAeq7j7AZbjq2btEy3UZeQ7BNUTpyE8MDsMv82Uvc+OSnJJoMEl5Q
J+cP1zQAM/tLwIJdv40KCX4fP/eO/iDsO1muu9+sduoug9sFWxqQpCAFI8fwWLNnSIRiqJ9VgYeX
IoBjXZLu1qshxH+l8d7FRAa1ep5Q/YBMxC0HCkyb7lVLQYV8quCDM0G4/fnOcsRns/aPowFGAjSM
bZpoXOYtmro/7i7D74rccvuvuKm5l5CYlAXeXbOIrrlzcF6CB79y2NdXIFIY+Y/GHZbTx0WHbBjZ
+9zkLYGZdYFGNyeyRBJPA7mqapGGdBRQOcKLzmuQKpoQwMOEkTEB0BnhstpMbswoPboDGUdZhXTM
zcMrQ+dqh4n+w/Pak7IDRaA60VhBXXV4qZuNSuVD38b3QCsBSol3LjYjxMD6KRlYIsCFelCHDEfL
BX6oYjE1kWFQRztN2MIQhLdjwk2q7cavHUh5xhRO1edXNmZoFnbw8LhYaBm2mB/Cizuo6xmxB7jZ
lRKy3sqWqDFtjL92mRLHrlpUpcDN+mrk9Vsa4319gvfHusut7qD3fSl71hBkbnybUC55fgE5FHcQ
VH/kA2m9seIBKxNqMNkxMzcbXIVFXMJR+S5Uh8J3NKp1n9zmmgl0Dv7UMeCKjB9kEv1qd7VexaX5
NA6ef2xkdh93wIsT9SERWDDisHH+595wUiAzrgsHlkYM9GzT+8QxIk6Mo+tmyLNFzArWKhxL4FV+
yzeXh6GTw1GjNyaerPr9B7/9DqHzK54iJayZZ5iKEhlj25GXURsTrH4hEb6NIyIXmQB30XgmzXW1
PKVT4J+bmuLr/2bsvHYbV7Yt+kUEmIt8VU62ZKsdX4h2KuZcTF9/B9UH6H03zgXuQxuyLEtqmWSt
WmvOMW8vcHtTf97E/MPUNPO7OD//4338uenK9DKKZkRAxsP+vBwNE1jnmtFxJNjR/Z/XaA0uXbAe
rD//i79PfXsMQwz9APNozy6e/+jtDf256aNnrXRX/vn/3F7FTQ2TPEi6N7GelvdWUD23hquxUxbF
/Q27e7v/z7dNe02lqva372733x5x+zYz7UvkUzz+ffzfh7V+dj8KifZrftrbF4YZMeeYoR1HsyAt
UZhvppGBjAbRsmgq2plhhQ8c501AJu1uUNABIYJ8N0bnbwrDb1apcxeNtGuuMNP1Nc6GjRvMtjCM
amOXuKBsCTpINJwMabfWfSKRu8w5eKqOVp20d13HAUzFLEvjkXhPbAORaSxwdRM17JmvWW8rCiTw
/X630pqEIgdQAzGTBGRY0a8OwvFCGUfHlmjfMoATVKDIT1jK1UQnrjSGdFt0HTIlWf9OtGwXVzYh
XVqACpWuy8ooeIIcEU45I99S6MhBz2g+iUhRr19InXxy7AyMsZbPkUYns1I/We0ay/ql1fDPpPY5
oZZeew1xpl6UTndlaz+nJtjibLhgZ8aGoOPK7vUeV2QNu2kO0klDdWmmeBmxh1kQ+tLsooF4vJod
aSy21AeXUJoPuoW3WZLGvNSR4KxcW/txs8fRz7D85vN80SqAxhsGDJgILp6bEXvVB9Pa64dhlYSk
adfONgxTwsxDbPdeOV8WMg2xTfYmarTxZYlqxGq5hIggGS9o47GnIiFyytcojIzjVBwyBduRZfTV
yfO7trSIKGDmVuf9Ez1bZCxavWIKjZBzFsNpTrdIfEAIWtOttQyxGZACPmKTGVqSG9XMVUYn0Vkf
xkSGVSc3dm8Hm2nAGuxYH3poQJLmhEJ+7NliAMxRfjA2mDU4ZF+Vcf7AQn9168C4RtVTYDbZWxMP
b7aNNFwkJAk0DqVskJgIJIArFYD9EKR53oZZpAWiRnsEwJ6/uUU7hyxLEicVuSKuZASbkHLCHMGS
hzKoie6EvD9fJQNiM2HogKWoW2NJGB5hOYEq77yQ08Qen5MGiVXsZz+T2daHWs1u+mltWorYESaV
R4urthVZi4GMgF8lO1Ew6qnsxZNBuDmz0nbXg81+G1KxTaT2S1hEP7sAHZA7DwaOjvG7bAadE84a
iJqLGSVOkcJxTDctIbEO7w5JsH20LGxONJoUTxX5xAiLVmXet0tUa6h6q+iNpQ6qJhHyyIodbCT+
6xSYZ1Q3FKMJgpu8SsDjjM2w7BSJvAUDupYhMnaGJWuJ/hSBKFfEZ0llQXUZWEqjor9YRv7eGV5+
9iJ3lefiXZjnsrLtRWOSFWTWRCox93GKc05bZU+3j9ozkfiAAkSRHb5qU+5tM4qpPPsW1iaTprzP
HwbpmTtJRL3GJhNpxgfbJILew6Lf6oFNZnNN8zkJbbUhoe6oq4lcvfwrVHiBhlYn4BFp0io2rYL+
y8TKOXRfsrcoyYpILl2q8IXoEFVOnKRloLxlFZc/ds1nA19TjQNxE5q7xGz/OxjNkznY3W7ICmT6
acGQw+8wMmr4ROwcC0cTHNJZDe7UbfHn1u3bxkHcrjlkUAgY0BH0VzrUr2nlvrmhVWBMnoJthrYr
Egl4BDh1xcGcu0ZaAWHAnyZIamHJzT8/v928/ej2yNut28P/PPL2/d/H/Lnz9vO/D6cJzwv9fY4/
vy77j3okXTKemQO3L+oGHoBzmx/+3ExmMsM/fnS7acWenJb/v3vzG4Lg37/2//vdf7xOJi1Mxk3I
RD7LD96Mf9A5hA6qNSlfbt8TcgXs4PZzZs3ce7v59/F/fv7vh/59qv/74bef3F7u38/2X7//x6vf
nv2//frf+4ZGbIbSqzbxLMsP5y+gkwSGrPn/94+bRjNL+W/3TkFJjoU9ud6+rlYMR2pAQcBFbrdU
5dSH5vbFiQp9ebt5u/P2Y0x2roGc+3/9DoU4j/z7oNvvlLc7bzf/PvHt1r9//I/n/Mdr/NcXvt1J
1hLFmz0YTFH+vt3brX/f+eepmbEua38z4L5VIGAVve2lUYhXAXdq5UAgWFhJ/TiwfVrpdoproGi5
0pon5RFqnkvPuktnpKOvHdOwFGumnQTK4IUDuogv3mJfBYaNZowoEnjbmYAHoX+0wwCDgC6fMbEd
isWYbqR6zybjSZiUln2NoKatkCtnJiFdcJsngWVxirVVSAm9RWGYENlwoBXw1ns1gvIZUkPz4ZcX
o1knLgufJnHaLaByrUGYMwTtj9GYzUFp4X1I+s/QjuwNfDIlBMVFSmDkMvLIRGQ8O/pOebQCO14g
7MsojmlIGkGB7Qb0R0DOLHZ0tjBA4DbuGCONtxLmVQMVukaWmz43W5owJdMUZ03bMkzMZf9YqCpY
x96nrVdcYAXeICwD7M/FDzAHjFmzrMmp9hF0K9dkKirdEZmtSFZ6SxxinZv10oZTBkaOrQgCY3q5
u9FLXyYjP/K0jF1XbhKtevlgR85X0vXvKcv3qukt/vPWc65NBh1SLEuyDIZF5odkZrTqnJnpuPF9
egYoVQ+qYJVqhfFd6NMpqbVj6OqfBQgsktf9b8tXn20YXCyadmYoT1ZYwNkMXRzU6H2WgHQJIW25
y2mzbaQT4B0AX48NDfFCFAuWle7d9UNtaSphH7yJJczRu72hM7z2Wt1ZKqOplg5RN7TJl6jSbDwN
+qWlbMJpgl3BSjGgxYhCQfnhzS4AG9YS/H7CRgOksXPMSeg8jlgnTN3dUlHe81gLVavFPgXZpt2H
Fjk2aXCQQgUHFKOoOtMacpOYYZBJj367JFGswb60NToi74dwYgSflUi1axbdwtwxKofuDMLJADG5
Kk+Ryk5ZnuOtaUg4HL2oWjeSjkkwjBSlbkoAfEbUdGwmX/qIdMOMGCBOoMkzysnFxFIeJS9KFVAY
En3ckEfKGCStfyHGehoKOBkN8ZJlOvP854iRHKmDSMcHonG0lTaO7hof+nts9x9TqI5arF0EqgrS
vLUVcuKG6LrJ3YB+eJjMgnWeTfuiNEuHkpkfTjewCUd9HMTZg62SZiH1u/Qr0aIIzxf6bCMFeyiz
r6JwvsvatSCHyrN0ncchkYxKWc3JusWPHWT0sO0kRLGOUdfA6OI4Ix4Lvd3qoSAIRtQ0URMySCFu
+fBaMGOvBbbIfkyytTkKcjM6VqAMWJ0i/VpPxdIaJ5ykfXGBLHlWAcwPQ3PPaaD358oZKYHvvIhh
r+cm+k7TG30+IBjn21usEMdC0rHg7KwhYOccbJTcC70MGzqgRF3D2aIRR7W3djotWzitYs8bIply
En/VVXRpKEFAqqfeh5uiouk7VPyDs7cl02t6TMbKt4rXMA2PkfWm2J2s2NCjTcH+mXVsKUiRoBST
/Wayo3ZvVGc4vHDvJpKSndk/ow+krioP2qc5jXzIXFX9FCtx0NLNR7EfcIp2frxzLZgHkEC57kxI
ujEHIVfA8Ie1e6PpVFLkTf2yPnwg2RhseRYY+DrEco7cZoj3IRdQhnsxn2dDvrfEChkSA2zV9kta
M+d37IcsiBlBQ6ZfJLlfrXSt75YUb90p5Q/VVt7BzPxxnTv4xF0R1qi8odiWZXvqewk3jfDtNMWI
qaoow78UpGuKduZGk8tg3oaeV9go/FI8KiyqpKN50PrckP6XG+v7ZE6y7VwcsFLLN7Gt7JViKriw
fUJp7ckelsZB10mCYSfLAtofAzeI8bSCA1V59KJBTudYGsjHe1QR3k5qbJIPNPZ1VosYe3BpvgVj
Kw5Rzd4MoeqqkoGDTBQPpPM+jFJdvDR6G3J2jmVLesowEjdOMwiNPGJ3PWHsUtgtGdcjoFQZELok
JEkUeYH7F10KC6MDHhcdykdbYtWWGay4LCzOFITdwUnKS5BM/CE96V9103lrdCh6eEnRT2Vbt7UQ
nLxOk31FI7mPqCJXvU6mtVlW2asovmIixCynT39hPnusXHzQjqy0DSpNbWG4UNi7NonvfNJsZV9C
tSNuWs/1tb1Q7gAIg1RawiIIlU4nAm+A6FrK+bBEAsOkbTVsHxFzXPNpkpm1wQspt1k5ldh0eRcV
xwBKKibBg8/HBbNXmMCaJMOaVS+amBQu7yuIAOuT1+EsVCRXbgW3YhJkik/kvG+UnW9h5mLJSnu5
k0+6BNqCsvkUgDjbDvMFPze8X3ljQ0mA3sz8TWsXus/wy8Hju2IB35kxF6xSM58R9ejLodAO0mcN
MzWGalPOEFEa9qMWZcckLupVmMfgo0aCMbBTEOPW9pSvNlVNaD1OeunsQRffG6hEViqr+3Vk6kBY
jCtKrpPhYFln4/8Wov47TUSVEVh+MPVRzoyv8bV70WrWsYbEmCuNlTvGsITT9QGRISa0mlQeuwin
iSTZDbUyl+eE5KvG5007WvKgwvCcON8hHuqVSnoPoYzzQppNTqEQuPsQclsgaODnWfCZKPgHpZPt
VMVQs7AhCecaRxg6Q2uGOpuLbE8XrjprgCjGvCPvp8YiRAM2O9pp2u0HGqqRFzqbLLJeuyrcBsoB
b+WSc6QTJZ8ZBHyn8Fr4yINNYtaYSB3vmPreNet5xdxlc861cJHRJGoCZrEhezNErBPB6P6Xy6k/
IEi81JYRrjtNJ4/FmK+yjrd3Ru9JRqxvNAzZ/w9EUNSzMtrop3LTIedzNTQwXUBwt4HhkOFbtMTC
JpcIX4CTum894+wTcTi/pqSTK81JPmlmvqHD/K7neEqrCi5oljwG2sJaepDFDyKfs2ebIFumtY9N
uSUkNk31tRoehjiZMGsR9u5TwLKetxstrr6SNNW2GmNbO+qoedsJp35Nl6At3D00KGEE2ib1u2dZ
E5pkRcFwlYX5KCY0TqoyF3IiTaFoiHcK6hAhb5meo85UK/xsGlakeAFW4BnvawdLuXf3HM1Pqgfk
aWgzt9pI75VZCyibKTSngryBEvlaaPcRb0n/5ad4wjFUV7vGZuTUU18Z4otYJJaVrsuXDvLMo5PE
/cpySRo3TO/VQM7Naa1GCJXpsKYq9cG9abu6Gi82fSF64LSvQsQYSxq4BFVndDvCUewsH7y5nD1r
IZ4e8DdoHN49h/9BPlXNNhIbJeNyzVptr6oc2ixYYtd1YBcR6yRjiWPSYBYaRC+6di9CKFehrX3i
pG0XXcBeZ26SsCsfPRhgA3TnnD926vXldhweiDKMlmiJZ00SuV6WL1vMPfkqb42rrgm1F9qE6Nfl
wlOH7TrfgGjI0u69sIjewb49UBqTbXiIQIySME5aVI6ucdFLCVrbt+6qkGjWrqT6OVqhifbBtY/S
htFgqu5Aho25iPPxwuW4OqpZR0B6ZLno6jEkPnHEOf3O4af4awHf9HvQ2tYwTJvJh0aaVsNXn1Dn
JKNkf2G4Atb+FJA+Bj1RvkcFnLVUSI4CEiUnErpHaEGuatY+XDUvH1BEDFsUkMkGwDXLht0uaN+v
8gKrJoJe6Jy5oW0iowRz0BbbcKIQgPe/8tlMLNKSWKa+AsGPLxwT+wVEA03B+QLat+XZic2HJGEQ
Z+viqvnNKR/dE6NlaEdDv1UTBmNZ4QdmiQBRCuk/FgLkfvQT6AVaYINsWRy2lKowLTHw07Fm6dRb
B+qCw04OAScA0t+plwkwB76+JtlFJ+sxQ9AanUezfmyGEgySX6QgZ9aZKYNFjdxwM6MgGXqSw5uV
P2VjPxeCeZP57DqdvVZI4Rc17sneEi9Ikz9GV2wjVV5rn5BbrUx/S09clKB/jVGShuQ8Zn6Tgy9X
phV9F1N3bzUYJUU0xpuOMGFXwlpJ+3sM9F+VybjbEdorQmjQy80L5XhuUjcOmNzQEYFNi5igoSZf
xkjz6GXT44Zb8Fz42IdjKa6Tj9vf0x5IigBBi2SpNl4YShAhX3XWinb8XdRSG44KJl9F1uPKOMWU
QBw7yFyG0Zn1wncFfOGHOQKwy9WwsQXWcxl02Jn97EB2yUOeqlc1EYnjOSSaeOnX4FuPivyuFcE1
jIN8/8VnRJDnvfODqgnwEY7Hkm1Q3trvlt2/CPJ9qoqaoL60wETXNsQFLssk0mnmsI277qxL0LJ9
ZZUHshDYenbOwn1IFFhw1Pf090mrR3QBP1RkyAJuv73ra0/APYlhzzVsmUjeA0WIPCXR6mbjIiVY
+6RlI+KNejHCLdujE1n7BOYdAuInhr6Llobdp2u36B/y1lQn7cMwtf6OGFKnTqZD7xMQUzXqk83q
Zx9ZJFkDM18E0r/EMRi2YpJngD2HNkTfFNqMMap0X6TquxnqalNrWQV3QQ3kyrD0hIBqBhFvnMwH
leH30cLOifvV3eapVTRLs1DsB6zafaC/NiEudXJ3FLNBBLs1SWiroG3u4pTuu+k8jFk1rFDwo73P
OdZ7iVFe9+DHd1nLJXOMdqHhKBLFDKzG8igDRdKpxyoZW4FgL8fYMxc5UVLKWWVzVoGcs7YJZYwq
e4SDCOjBZgVbzHplzO67HOHpMm2SbAWI/VdrC30ru+ItDwmKEc5O67Q7kka/kAd9YJciH0zLH8u5
h9l1pDO6G0OLiZwcygn1C9UTMlrMQbEPZh898TRBkXenrzCstk1FtgXSUlhfDCTJtHCBoJQI/4wW
1c5kBdDzBLPTrFhXXowY3VcvtK85sr1soe5MbW5yizBcK9PR1io0hs3Y2q9FTIuZ1sFPNlm7UmBK
RnWCWzbq0Mnr7KzbgB00K4uaEJ8zOjoUZUSeFtnf0IinkzOF+3hU2qqL22Nigq5h209DKEd7y0yj
nwXfUZGaizBAPdTOOj+r8E6xq1DUNgQtFYWerOHdushvNIKcpjepx9ZucCDU+xnXb7N7IijgkhfT
O24/gJHNyD7gh0ZwfRrJD1/azjyixh8QKo5Yc0zibUNQhBlRhBY3eHBi7cmIKVeOjnI6dZhpNaRx
7awUN3l6VBMddEvgKZb6qywe61hDykETh7rN+hIouNja00qsAgjqWfcZQRDFkxw+cM1s1oOm7ikE
gOCbw3utrHTlD/pLIsvfQ/KIPu0+GovPyVSIOjqRUETrz4YLuEbLxLWuXCysaYdYKuqKe4k2yUM9
su5gfW54tSIY9vbzUCavTdB5q2Gk5zl1IAbHlul/BGe6Yqhd/3aM3lxZdTctDfYvcwzqQ8YcjIqX
48gKfjPvSdj0mVfR7BEjP2R9uR+yNFhN+n3A1hHh50ybjDaegyqicybUL1lyRvOOoiSY+QsjLcmx
SlhBBO787nVqXT6zqR1XNlL1CmQ4vhTOwBxIGvGP4otuxpoRBbvCmX1Qa7sBukXWt5+xrnaaqPaj
gToHi8khLDABBOa2m6/ieB+ibZbVG8sIzh6uxlWbmp/M8QEwFD+j606briugEHE29wzvN3Fa3TUD
OCmXiBS7fK6bCG2HuAvZ8Hpd8BpVZFfMNv6qbRcCJdpah6/O3qiKiwcRTC+mZJNd09Ppew30dUn8
DQnzOQhJw/nV2ygubFDES2EWgAG0RR6TYa8jQlpG/XTVMSlRXSMzqsyM3/yxpzHaaFyVgaQBOxua
T8D/L1ZtwLZvqehEGk+EX7goAOlCFUDgiSCcMyGMp2Ly9cPty9BQHd9u0b7TD6Hyr4ZnFRtLwoFc
eqPR72KDwmPQPHg9xGCUbVLvaALsZAJDLCQukygCQjBXsAfZ+M538tnQbXV7wWyC4NVdUBC34jDZ
2hUxSTScFCjiMg8a163JLskpgW04oLqoxLXqJm+JIf2eCSEBP1po4HLIGcpV7pZ/xcGaUc8wVDkC
y35kokecIGvfPFe5/chlMje/Je9YQ5AECqcpeJwmox1sF8xRoQXVSc7vFTPZB2Dxog4T/q4FIN55
yu6S97NpmhGDhpfv8ooZNLCEU1UQgo5NtICLj6oPnFpehjv0vU6XAkltbXD1EhNF1cMkKIPcW6QU
u1QJ7hLUTrTTaP6hNsnpCeU5GzoQS3tdjU/SVdMFIJ8c21M7wtgMojHcjeT2zckTNOHmvLxyqVXI
k8wcL3w90iW2B51hs2Y369C1PFZsuIxFnw4bX6TdAb6eOqAEdmmqjYDWdXWitGXoN5BGWdX0frSY
FdSIyjdpDpwWhqfQCDgt6WqpqBCIIVsoYAlaULAp+JsR5AsGqkULQAuFKbIdz1+yE/2Vet0rDpLH
UsYxlCadVMK4jRfdqA9QjBAheMbTVJkrkQsmmsar1wNLMc1Vy59g6wzm4fbcty8eF+z/vNbteyqK
+qD1cCL7xtmqeU5y+zKDdmjblYdBIpNw/0wwZghTW9hf7Mjub/ffHtrMv2T6QCjckkmtCWA15MhD
vGv463x3o53fQOfDPF273brdlxnOnlw82E12SWcjSome133eTdVgv9L0/9y63eeUrbWMSod0XSva
Gnpkc4T36HIHCxgC4d9+bP9uIv1x4KxYGP7UL5SoitUUVf5St/ty2aoPiDQg+qSg2dwa9sJvnWBL
cGRPj84BltHnd8TocWmEwUfOjX4laKwkoALdRlzwpE59ZE3hqj8QrmFG1Ub12Ydem99wzsJVXR7p
0SKn7SroRAlBDDJ85wN8asLxKsN6HkNI+iDi25HIaqBkPuMruy6LULva031WW5cet58Zh8/mVJwN
v7u2tXuy9PwLBR+/HCHJ9HN0tuw9sLCuDLDFqil3QhJ7AQTxmpj5Max79K4cdX4xvEG08Ned3igq
OONcVeqURhMBLwFDZ61RC+HXF7K47skWZ+eK/mwiX0LJ6FfYYjQjKG+iMb1u6SZsDWbxjCTWTu4Q
MFZZj43eXWKHcW/THfugMpctH9sabFS4JCoCWs+Cbpu9FXn1Yyjr3muig27kJM9n4V1ipJQQ3dQt
olGSsuyw/kApmgwIWYyaBi0+6KUGvahi2u+jLZmAzWkViCLx1qgAyYoExnn7Enaxsbds47FJ9XO4
y+pZXRq4n4XewXoyoWiXnrkMC/MXjKDP3nKuOfqPZRu3xiYUF+kkXxPjNVC41k7L2KfK/NXo5p2U
JsyFgQINuK13F8ak7fa9B+4F9xIKvFarrq2dkaEK985JUW075FiKaYZzuZI29eCAQcnOjtldtd68
m/9NVvJU2+bzaP9kAO93ZR5uSzTXNJpJFOkqtt0moQuWsNnQeBaXJdU/NBrHbG/52mJA+5V65cIM
2m6VxE1O88q548OiCENHwEVcX4clraCQ3RkJ4JsRQLivDf6ODNc3uluwAREk1znx9olJOhRFHFdJ
wqeyaeyTbeLBZVXRucPIvndNOq10POSiTux1YXO0ZALCmTGe/C5/bEW4TM1p15X02ZIGNlGXsp4M
5V5w6lANpjUvWKcI3E0B/9+aoW1WnpeH27d/7kNhB0FyvjNK6WMalfstK08uzeaqB8Q8l4o6Ev/u
D8m+09qPkkOOtGg7KOsUVxnA1Nk1LuLopO8IOZF78IIlTo85FEoepry8FDXp8W1IMV1l8e+pjrjh
Vc9xiRYlaYjChKF2sOvoWhvVY4ZU2HGbZYNxAM9J+BmSB7u0JYmmhFCGDv2TJNUvkQjvShJO+5Ei
Ksy7rxIdPzpTEK4Y3djSx3dS+D+OXycgQKOrYAHtYu0LXT5vzrFfPJ0INpdMU2R/ONYU3mZ8z4tp
ktHOM5KTk46Q7iz6L5NnG0c/HiiDCsp/1FQC5FmFwNUTEec1poOo4Mww84A8cwFKr5t8cPnjm5aK
7kmT6CVppANLZYoFnrc7/F22vDaLwCHiY2WYhU7X4mPDE83WKmJGNnXQnUPzoRM1slnfeaJxqBih
tN2y74YP9EtkeYW5f4jDM3JP5iVoRTdlUZE6D/TJStJ7QptgxpG0g3hKbjqd9h0DWIOLA1dNzIFE
rI6OW6zjwMCRELSX0I61fW9pewfZ8Z0ppn2O4JLzMcZoxED2pARjs8lzDzAejg4dfo1aZ28kBzY9
+t4sTcyslTOt0hkzg+HU3QRG90D/HoyUYXzj+lYHEXvwMZnTedJhNEpUAS0TjXGsbpAVV7Mn0zE3
p62PDaakkgAENi5Sx/suS3BJhUrXfcKAMKuNeMn26s0V3aZw8eWEfeY9hJO9rS24p5ZWVfu4dz5a
v3zSPHvHYIiqzXKWXr+nVjuFDkaaxicFayyfyBoMllGofw1OTrlaLdprnZgX9DeHoWRPOHHSezrD
iGZUrx1xXRpwKHqslPqcGXhRFdhXstEV+xvICatQTN+5019rlwt2FcB0NPqvrHuTWfDt9tpzaI00
+8uYBkj2Rbrb3s8sCKJT9p6tR/hbqfSfs4pRqM9kxM5/m8RZEflLz8bD7ZRE364lDjqch9avaRAE
92NdaFuvDhdVmC+D2XPUuNmuy8icsmmQ5EyoFgB+ThHg7dzFLVDxfIgCTEYfWQNkUDrxR67lZ64U
RTxdyZkjijBYjNG89REfNgI4Esu2cegeA18dJ9c+xR0c6qEm4KYmKxANPr6ZEJi29VFk+qor8hb2
7WjjaYeVrFzkkZFwGY1vygoMocK+2ricMUF/jf3+tahdukzdhv4PW3j/gXlMsVJRfy2c9tyhlLA4
t1Yi9Z99e7i4frNhRV37RfCgu8kjG6ia/grNJTKBTVEcBmFCPw00HxC0fKyZq9S0KnwwR957UA0P
XLhSk7eNr2RBbwrnnkkNWzsNGOCHnikaoD1Yr13LvpYcFGxHAPZnEqCqttZUHaYZ5pn0+Ufspk8u
OcOQ3a+MhvhY76hPz1PqHLueqHWGmm3nLjIX37UUiC7sbLpaeUo146Wo/JpjPqhN5Fi/s4TaRam2
XXcepPiBoTZpxChhJbUyJt1FVqKCm11Y+I7XdcusmeEGWVlJ4e99w90kZIEtfTX2S1HLnedOzDjt
jgkBYZlujAI4ceKKAQP+7NDJX3vn2kzde0VW27ooyK7OQgZicf0hEl0sm0KuM1377iyDgV/KEYXZ
6JJ7yUexDeZnBP3IqSsW1kgkmZO7s5CjZzZQnEeY1Zxy9F0Iugxqh7+8at+jPmY9lQoGvnptE/cz
H3IIANXorauWc2moQY/4NV2tVISHcbS2aQwt1mlKSqkEU0EfPuZSZ10DC0Us2id5a3Sj8TUgEXyP
SpSXIRjQPKGNNRYuwtXyJJEFbkiJYJrKqkYawmxKQnQjxU/is7HWyYVpu3NEF6oCIXwIGY6NePyp
3RQAV3t4t5HRHjD67YCREenFhhjLU7yzJFrjYBg+sREQVbE3A3EdRf6lzJRhRpu9tgPDIM7uRW0q
HJAhvskGaxpl1sVXE+zEZBXVZGQZmqDXakw7gyo2nEp+O2Yt12EeJtjOMEE9+SZN0hHQhKTftgCR
Hq5YTybOurdIr1/nPxIZdvnSIzl08AmVJex5PXnmCVlQYLw5DX8s0Ip7zXgG//DZM6LtI0x9bMig
SKTYArz0aGUawoahrw7wP5kZcFmpY2b/bRK80AVUK/zXHzJ3vifzM9YkcTTeb9c5xT4dZGOMzxzV
pzDj5AY48uilF9dE3TomjcaYFA+OKw+uNH9058EZ0APUtSSr9uJPBGUw40UToz3ogCOXfj7AtKl2
mhlfsmY82ybpXhZg0Z7uTsWUipkGfS9ULGBAO7kzTGPTatkvr9S28G9+z6GXixLKtlDu45AXfH7e
YiTWbYFwagud8bWYkvfRD7+YqdMi8E9NievoA39uu3Sfu3nDYS8b9370EeKwkaDQj6leUopP26+I
RyAUwtR2gVHJ9aCPhAL0wX2MZX2b2Uy1MBzhhqUXDS+QK1HeAvCuyZvpW2s6eXKu6vSdnsXPmlXa
xyTQtzj7+PNUXHhEEVyTMDu3EVoypg8I+D1e3zPQk0wGkdoe3npmHrGxMg3nzo0yAKmpdkosh4bk
uQ1ZpdneuANWtPKXhiNuOTXUgH07bgcmJaQMBuR+e2T81OGv2NShBtb3Tts9YM3Y1spl72DAeAvn
TNlw6XuW3EFq+DX1LM+iy37oIzyTQPpDyfNdhiaHiT38HjWx7omexyWlX9yU3AIzYQg0hCXyDK4M
2cjb9D0qujohJWV8H2P3PXKr1z6r37u+maiq+YASYhHJUxS7uA4eKrp8YSy+0zCMNy0Tc/pV7xbK
ksXYgj9p2L53/lZjqr6h67MLXZ4dEcPj0N+HoiLxDzC0xgSLSNyjDyicaFMU6bqixvuKuoHUg6w+
lnX82NbpwR7kWhSMqDrJ2qrK8pFcNKi7FlR4O9+IvqvXQZB/2ETIUeI167gyL5WiesJt96tgP145
wl5Dsn/qtXxnpOM7pyipVwEVn/5Q5xGsZs3/9CPGZULhdJnuiRZpSFJsA6i47WZWc4sQsV+8ce0S
QmW9LrRyaZMM5bY2NpoNRqWd0ZC/Whh0UIiQ/DS4+DW691mTsSJKXHgkfWElJjs2joefSMVPacLn
BcjhPIJ7Y+5wyVJ1kPn4iq1xTZeR1pGInjoudEy2+3udhs38WcnQOqEI+c59F3H/McRwuqJuI504
2fqj10O/opQYqiczwbVdAYZUCAJXzpR+mQyn0QmUOwtbs934r1YQvnsy+3DIuuhL6q4QlzOgFvQQ
7N/ccDt/lEY9XkfZNGvQQJBZ1aq150HESIK1z+JJEVr4wbau+N/Q6D5aiLjouD0zbW/Q8CHHlsXT
1MNlVajx+MttGjqdBYq9ihGuAWLSx31udeKhhILYWkQ9w/QuK3Ojow0IhvYU039e2l51vZ2F3cTR
bsZ0/XXzBUi+JFz72Bdq3TrGa+Wn2rlGNFnB0kkT92EKw6cm9kmDZP5Xd3SOnKA4/g9l57XbONBu
2SciwBxuJVHZsiyntm8It9vNTBarmJ9+FnUO0Gd+zAwwN4LaqW2J4Qt7r22zkkM32+a4uBmUqQqy
6sySYXKmv5g/TlM29axpybqZ2xFZFkbzsSKTQ28+pSLbywoGba07l3lEZqJG7cO1R6RZTnYe41zH
NOZNDPyb6YgqejqqzFdoIY2/cyVJxSjIFZiFBQN7eUirjqlIxxQLFVHCiKBi222yiGhHHxV+7dvr
goy2ddaIam1L84IEtNq1g0pPbm+kJ9FH6akpa3ytLth8qTVHai4OnvvT+wQK99WKQho3mGs7hP9l
R4shI4DZtjoUZqPvIyeNz07raKfY5VlP7kRuxOJAEantHGg5VqVznQqaIDhScDqc3UxNiKIuD8zQ
sTp5aFnuU7KW05v1Fw/3f5qxz85niAg56jIf6aLrHTHccI8G0LeZFBL57A5Z76MRtR1gkmH5mAkv
hWCQ5en9a6A1EWTqUNBRg6x1WEccWEQq3AHu9wdRYldZgYupUMwvImln7erAHYqMZAZ/UbokLU2U
gm0z9UF+SpOM28f9aVsWN27PuAEdVPxofxDv36dwcbTvi7K8ZhFGI9/0H6gn5WhvJigt2NpIQSE8
d6WNiRaSa/pVemV0uT8I2G2QC5xmF03Dm4iHtRx1XioEZRii7ZslWWd03aFqi/rESUpxK/3qdP8n
9SQRpYV5UO2gncjy21ixn10CCYZhdqYsDDJyvkfDRX/YyLM3D1fRtr8nVvMmmQpHvEvZcyKKbWMm
eBPUVENCt1K0FvJP2elvuo1oMPhCxamQKrI+Agyw01s9OHrLu1vo2suUcpEYdGxh9p+u6pajfNrO
0iQzyip3SG+8TxheZBG3/rfljwnqSI+hlF3i46+3Td9sIoFBS7Bt24yJGdOTeG+GMQO8renivThi
TJm0TphWirww5V18ONZEyfrhJCt72wneX3NcdmaFLo7DHFAL3Z+6jr8AM4qw06Ny/+9LjOXrPPQ9
q4GCnLNz/taDNt5642cclfjIlA8bRwz7thPGQ63QMCSdtML72xzNgn0PNC4k4nkA0svFuk+YzDSy
8c1cxGEiQsliIVlZOeJaxrNkcsLkmFmYi1Ax1GD8EvQs4+2gGpT7qVzqJyJbgD4/m/AgcEn/cvpu
2Isk/45jZm2T7DcOOaIrrDFL60GkwKSKkNXacDGmR6uAEgChCjWDlwXHmPIyHSIa5yy94fEMk4KY
NjfNp7VXVesiwT83MiReORbtlF5lf2c/3Vvgn/a55z/wluv7ihMnEQIdjlm0W5LKBiKtu/mICxSe
JS+K5AXwkCPifwJDOJCqYNDoDXqqroWIKB3d6DzEM6e+18lLbYJP6/zS3vQmMzWDK7iI5vhhZh12
8ggqb5pZHVU8nSVN80GLTeJu2aLMkJ1wksbvXl5H78NU/9JNFllxO7VYm7SZhEcfQLLAPxln0t0N
ZDwWNVF3LRK2kgJghZBy7/FqPzklagG9aa4a2d4iex/Kpj4OjRM8YUn7EyiRHzUqmVrQbCLoFf1I
jlrMLKDRJRkWqJeODtMG3WUwW44EbpANIRkqzpLk8xzjnqUeGRdDvuKCQGW4B7OFyNnWEYrhydhZ
Zvo+ptVTPrqfi0kb3vbSnY3I3gvzRklOAJZLkKA+tv1uEO64MhCUB/HBKPPfHb35ZnR1bIvt4roX
jiDGbOLCyBRwP8dsCSNJK9fM6adVjjfYwvZD1wKkNgB9hlNZeifbM8pNN/3x4Ne9d6k+H1QjiXVC
u4R1rX2lVzFPsEDHZQbXvgbcoME1vEy++SkX8AXixfZWBnw1sesv5fKALu9gunXEsHCsQbjo2Rt6
s3NdY7qMrebB8gftyKpZ2xSVJAhOBukjI58r9JboFrhXYtan06jhSi+GIgV2SVNsz4icp9bVdqxm
uNRY0+98Ro8qysjdKRt35SDGX74b4TTnqEGHL/Yj/uGY44uRb6mLb9j7oGJ2skyMv7ZSv+K05js0
V18XDAHOTBHC0VTtnnxsVsQCyc3AgftSWvYFCIl/oGk9+oSdCt2yv9vM+p5YI+EzGK9ZPaszuUvP
TZEHp46OHTWteyhy840+JAbKbw6Ew2Tk5tnJe5P3QEWm2uHa6zLCmuI8dAaMGIbuZ7eAEulOKOBe
+SsgxX6Tu3SJnrJeoll7qhs2xfGUt1weWfoQ0XLWE6QAgQr0F/aJf0ykvhwneCnTYNun8fChE7+J
PU49wO8voXox+NQk1MQAQ5sTPUUasQ/K5Sox9y+tP06/ZhU8DKIkQTtLV+PsV2Hgwl8Y9UZdDZee
wZE2BPsqZXerS/2thko6L/xRp5ipTgFOr+k/mNIQ3rShbEwviAFWvmlZ56JeJERJcuxkf0PF9dOp
TJ4hRY4PWjXlK/2EuT3b9H6ZhX7lw8+xFbHVxqQ9p9X8GHmcW5OR3OitDfg5xFJYOs5z7qX1qhv9
9EBejVz5jfTOuuKUIGKlXRNQ7p2G3v12QFc+9DgsrXHK1wWW46uvetqmFle6jD41YebXOUZMmZvs
TCydEUGywAkbhpnatPjmFwIlWgP263VPSpQFJR70Q2VC1A9EsGdLn7+ZrveZSRrlMXUfCKdh1ktM
BFMyO99X6Z8shgPSq2+6jTh0kCNuk/g9qyXkozZleVOU+Uszk+O3VLYBmPZLw9uzpz/Ud2w6SE5n
D3DJncPs19Fb5brcY2OEv3Yr3PeaRDBoO6peo5HF9NDl481OYxnSAGcbDTHYyo6096ljQoWeme2Y
5TGGJW3QKJDpJ/w5G9HZyNJEdx4Rc1VlF21BO2GapaV6DGr3XCbYNzXTM/FYjebZl3j5Wx/rip/g
l2+d2F4JifJe81noOB6r+1bxp2MygIpT/EkB451AUVvET3V/QIClF9mO6cVhIJIMwBqbeLqgcHS3
Hq3llrHIseQ0R15ueUwDRlYgACoWYm+YzS73FP0hr4kdiZ2YBAGjLvf5ElglAF30WkskLZLFVV8N
ZShI9lL4YxhfW+m+FVkQesvkTqIfWucZpbE1EE4AWy5U/WBch2qnGeTX3B/kZD7q5LtudRTXQw1O
h4uv/92Jznh344pGyQcr4nTfKpuOxcyqsIUiGBIijDtiSWjr3D+9Wz9EMttgjyBjbHl/TbiXG4z6
K+oAm3ntwJzLg9g1MTHfcJBzKjlviHpeZfzheH4Slng61mWmvZdVpO0ilRLcZaE6j0W68iK93yJj
y5fYECK3iuh3o17A9kmC6RGVKHg+m8aw/+rMcY6W2RQbRLjW9ClGa4vR70H1TnI2m0mFZSc4DfVq
383gy2SH8lORYhZkItg0DotXtMAaCr5qb+cmVC3BAkUyDBigDz5jf3lOKuNOSyWaycsyLrx4Nzqz
f69IoHn1GJbjD7EHaESb+23EJl1nZdka+bFOhct4tMQNARTqwiXzQO/QbkKeI2ewIdLNSYS1q9M2
WacOEyatGNztTOgybJ7hJY8wi0trcH4FWfFUehlx95ApiaYiKTWVbEYzDB+Z436xw+xCmfobaI1r
YZnaxqL5n7Dhbrw6lXsAp10VVM8m2TCrLnPdl44zlxk+ytLSAHM7s4MKOgR0ozXvyBiVrHCNxwBy
2lHLBzKBePvMTMEh6CZ2gXS2nbtKIZZ8sS16rmB5xfOXzaYlbIKs3dv8QQzQk1setRPhi6iucHNb
RxuE25ozUB3zqguuDheDznfVKdH7zyFPn/rWV/AcZHmeW6xmGsNZHC0aulAF1NVhybq1ovc260ac
aXSY2RRc9Sk6sL0GNYyUYG9HOou6wZB7H4Es5nK0rIBOsL1gSPKICyuafPlRA3r80fdglc5qp3zS
gTtfIDclQJMYFbw9yDyiwUbxLSWNMnbyrI3i2zgLxGpZtMaPyqCD6cQ+wMyfcrNBddHEHxGJy6o3
V2YwTfC1GLx7LSNtTwWAiTJxSJirUV3re4Nh68YE6MFRkyNwAgy1saNCbpy0HQ/srJfkBkg9GigK
ZfyuhS7+mqb4yKPmHcG39jw09kuCUOzHIjCutFsSLBjnP9hD/h1EmfuW6xj3nRLAbpGlIKF40Vb4
x42dwUznlvgzxbqq0z9u8RQ3effTzzj3h+WerFRw0xT1ytBIUnsz4W4lI6o13/2Xk1aeAysDCFF5
2MtHvOIzHNBDXmVX3GJbq/O8q9X6H0CoES+yJ4A7EudXh71wVkzRRlI9nSghnAeQUsOmRA1AdTzY
V8u9ZtyUPoamImMxZUJJ9cpCIrBR2lI99kYg2Mgiqs1yGPm8+Nt+4F2gCrSvDktf9kjK4Hgxf1yW
f5u2R3hB50x0jUDFYxozGbXJ+9yDDqtlG+xVW/4pmZDDl9DmTWOV8TptymCNlmKkiOrgUgyR80s3
uN/Egc1I2aunk/TF3zxXBKx74NR8tn/sosxr4rdbHW/XVk3SJE6Fu64Y81Dzjb8EkHP18Y8MKT5Q
8uS4xVNULK12pICHGGBW72WMNkdgLQPmXJJAOA1XOZH5ZViJt2U5aVCHjbcMS9LmfkF2a1KnlJNu
5wEaRQ8LEUAqNU5acWkT9c9cSLLgoGOlXHD7duyPs44jRzTdYxQt4TIxN4tkzt5oiPqzDLBdVZhG
oYBYm3FuX0wB8Q+1HNOcHJEOYwMUrw7SX3OcITQkGYbWfsvYDPNrlaK8s5Fl6USHHxzdOtNS+W9R
8Jl3NBXUtskBpT5jMo4VBSKYrSi3iTQgvRW8TvWQ3PyBVR02HXmog1fllNGBKcKwIcbXuEWJk56m
RdpvGGb90H4RHrZtoixYO45lr7BLAAxyhhdVOhSeWi1fa5GcfL32kMGiGYa2bzOtMqprvC4xjCKf
565kBzs3H7xrVM+P2sQKrUZNksmOYJSp99l+Jrc0kO0D6KLXauyBXZrdjd0VMT8RUpk41+YdLrB3
P9eqK6/MOvYWVOTUEinkFfzTZD3BOuHQKccNR/+ABrzGpyewfbVIiyLcecsruiZKxbkYsdFtuGtn
Z99gD9USgc2swrWf3UEtli4yVAz8DMIhRbFLIveY13kErcHVDiZzylU/wlcbVPwxaSRhxaQdTYk1
Xit+Qo7pE6FRYhziWjvMNplKgTDVR+PcIlhET8Q04xIa5R9vqOKTqmjOGA4kDfdlYZqoE3wp9kY1
bM1Cp5Ds8m+ZZ9EpShMmOBmFc1UiO1TI/tZw36DXdOWAJ1T/22S6fsvbgaUEXjpb889lPfGe4PuF
IVFi/q1vc9f8ZC1HBB6O8qcSMTNKATXbniwOdoYjZT4jP9cNhOt4HbfIf4+6ZYLg14lqbeuL0Ozp
ZsNnCs1s3GcMJyFvPtf3eD1PpucqR0TgGOLmm4vGvC0x+7Opx57MVkvll8oy/nbN7IaR1ZPPt7w9
MPVSTl30XD1o4YOT6T/YBbsH+MhPA8qzSAnCxsppn3kxzM+A27DwRm+vIwZeudKQT6QuMQQymmo9
x7NYNyYN5KBjrkfVZLMPU5SbWTlvNPhcdLpHPYvSGwSwZ6HbfmjnKDHnHhxMTpocrMidam3IYxU1
bcTaccAjARVI4B5H8LaZOrdY09lFfBPzesKqYOiDacT788iaAc8p4nQ0z+mp5p56cMVT3ghjx+mB
uqJuOFNm9VMwlNvYFnmhUX7u49Te1nDIw8a0H+qM1IM2LnGUsDNr0BKiS10n+oBLnQttTQS7lfNa
WfhccGaBWOnM72AcBUrJ+c3SCgTnAVPCTkMRgKuhYQVqOxvWg2i9ExPyX/VZ1IpTLtIObl1e9VI5
zK28nSAgC+6SNXgijDWkx/VMXulsP/VKbqc8off3JnLn++QcO9FzO5rNIeiKy5hDMR2IAINd4CcH
5i04HnCYr7qpiR5nETsofVOIXx0yLwoz8P7J3ygiy4IpXYsMxbWNjdA6tmHkWTE5MMPWN9yVnY5H
0Xdi61RswCbXN7eGZfnrQpBDhy4TcrRvMBcby20iP+lmmjAY98MwnQeBD7WUjKYahP00ACVlwnFc
+jhu24OKgEE3vR62KCCNThl4Ca3PZtTqUzTyXloAfQ+2UX3ZTt0/4M3uHnJRW2vWXHjadLs/p0hw
zmOeXqxRTvv7v4J6VyF8O0UeDT/MOFxODLTIrQ06NMBjqw7El/m8W3jSAxVN2zZv5PKtUei5kbGK
QQduJmEzYSWLgV12Ui2pWVcTANXW9mfW7+BQLxYBqAtPW+7Bvj0mpv+eBn7x0JnBBbuSOLvg1Jgp
GXZoujbdV1M8mMnXwMny1A72M3qdx3GcXgGuZZcafFnUZsvE5E2Uc/5S5Vpy1aoxdM0iP4tEPc9F
MT71y900T075dLcUZiDRXPrbcQpCVQX2ze6Hky/Rck/ZfGgq0AIRK+U9YFwakSQNLcUtM8eFRfYO
vpSh+ay1wDu50iPyEOMCV78gP+eZh1+9MQ5ZLvrtbCSghfViM1t+vs8tND5dqxEkS3diGu631Jl9
4+HKSPddzH6sH7eFhcYzcCfr5E7GQ66P/snqzlViwAFDSpOkGM6NREeE5tKUFwl+wF7RheYTMjMh
f9h/ggyulRcaPQGUcWax9YycbTDUmEeJqnTZVIpWMNWi/+8b0BRCYPhOB994SjQWzLybD0Evtnj7
QYLKW1GQnBIpC0NbWFqV2LkTzVTloRZqDSh+XTGdS41NnRgA2o+OuLXNYGxNN4jCjksxOlD9kAaM
3lLIn1ObzZvML25ePYdJj/XPyaLfyayriyU7KAdF/5D19GNZGj+QLPArZlrB/5vKsLeyAeaqiS8V
nFXqmMM2nw1FsAd3WIIB06tu12T4eqxFZh2uLKseBwhfmxRbSFDEnkfDdKJLb2hsbPRNPVvdgnUm
MHzvzN5Z32k5dmmvGvFRoVN+KnQcn2M0sE0CLQYxkWUyoDLwyl8JieBW2TYny6UAyx0CrO2AQqj2
LZBYuOVCMh+bVW214sTI/QIXQN+RC+eh31DxKvKx3BfpIsKmQTnVEzjWvnGOckC5587QQaeUAE/X
xTkvybMBinVuyOM9z1R/7LaWBbyJetks3fUkCaTk5mb/ym6p7KpQs2m0yjawAaBSV9YTzSzRKACk
XDYGFa/6cWISktdDvmjz6aPRklJb4QVUBkZNBWFybXBb2tARv5IQXawhaAXbNHsd/VY9KkOuhBOD
CO47FufQuxmOMvCQ+StxKiu0ZPjO0U5v5GghIa8KFc6ON+AUrvTdPBVvXWR/g8djF4tDxzdYr5QO
a2u9LM9Vy9UuIbf50CFARjmUFk+dLt9mo/0oLJoetiN+Vh7HzD0of4g+gsHxWTjI9BKIchWI2Hg0
UYIhunPsT7fEZ+zVfAJ8SskaaLIWwPRjwiLi0UbV76eefDL9CKJn2aRhZU8tNxujnU/e8pCnREk7
po/pW33k3MT3PlGRFxiW88VjQWX2JKKnqKQEaY/cDMZ55kKeasnZLcvXHv8eSNE6PVtLGk3vPLFV
BNO7PLAPIcthecZONEa/sLAqBt3rNi4VIyqoCO6B3+19ArrQ06APJhMZt23jdfu0aJ6CMuYva8Vf
Pe6TTc2IFaAFINjE0fBMKkgokZOPDxibN2xt6xddsEKpi79lME+QdaWPG6bkMKN+5ARqAG7BYUUP
pdWrVFKnjnI8BLkyrqYHEW/5UVG5ZexbnLjvf7pp8y2nNNo2S26CHUV+6KwdU9Me+s5LYYdazY5u
fdNHmiIOEzRLrvx45xjzO4iU+FzO1aVk3LifFWYMY3nwkD5v2DzVa5U42en+QKrBn6GJdXYbpPGw
oJ/3klco9vvxyK9xqKZ5E9sUdUteSp2Ld5FG4B61dAfUyd6KMfXAmrAHG2xaz5IYlVne8unRHwN2
PBEzpkiBsIgJ3mC555yKFP+Z4aqd29W/Mz37RBXC7INhXp8642aso2HlL4G6LpPPlB1WUjXN2h0d
tuLOpmgtudVmAC+wo7MU72YTa9h2UT6sliLOte2vBOTmUBRvYrCDje6j1rQJumR4MmNaxLM7tg7z
Oy4/kPQtDJDtMDREAIfD3H1nSmJfIu0xxi/qdOUbw3dUIzUygBJeOXGSKKj0GaGOdo4KDwwG+MC1
iHdiBJNCb7E3DY+VY+weVUKRL3JenVr/LiK6s2xY6ayE6Ce7s5cgAhX4YGbWn4mOQjIavU9pQ7Bz
NA2f6YeW6+Wu091tY/mSawiittQKao5/8yLS/kGR6VrDSrYtyXltDh+NjztW2Pi7kalQxGaK1Gv1
e/KRuecFcwT+pyG2Pxq04ys0b2I1B8azRCMDxdU7tpPxwVHkhPx6Oyf3f1IlWYC6zWfUI97lOgBX
WpyQ+IiwsL+dOH0tMn8MvUPtMjQve96QxH2xhwqsrw2cifQ8io+IUGbvMwpsXMoiedE8/YW5ExZp
BT0jRonSNd5Ng8/JXTzC2zMCsn6cERnRroA9WfSfxPwy00CidKkWc1HrSVgTTbya5ECFySUuLQAG
2Z1PE1Ox0NWSY5piKAMYtW4Q5vskHK00GBmRz96xjIdTm1xz8Kpd8D4FGJhibMSrzqXqHLVbBg39
ZtPXrmcbG0s852CDvLdg1gBDpG/I1eeVPdlXQGZXLCQ7YDe/gqk6qRxprF60r43wPkHSr5tW89e+
x6LaIpMk7dDfGlghFe7djOSjNQgS1nQ4jlFWfxlax2VgHgilaWZEMPjnU+MpJtTZtYFXjb6O4jBI
wsz8g2EMNWAKCYhNxJnr02NRRBwS+kD+cS7Xrt3uSFZ8lSVVZnWazdTGnmdxh18A7rHcNZN4It2b
wr0UBxJZP9G8czDADAb508IMY/JsKhT21DkvlbuHuPFFMA9+nZZJtd98EPCGqggRvNUNUVhL9Gq6
Wby0WvTuFuLdjNIPWWW3iNQvvkdjKxmDAmjZqGZOsSmAUdCXADrQfg2F+XdRoxjFt1e0+nYYvLXI
4ocJ4CSpxsmjNdoAZ1Uc1sp9MN283me1fhyH+LvIrS9VYg4iSv6stdmlGtxnDLEoUsrhHdHMnoXx
Wx9Pzzl8WjKxdn5OPeUJj5aqgevhJ6/+CExkkBj9zGV3SoJsnH2MrZ9tlMKfPNJ2yirSV+PirKPZ
fletFwNgMI5N7r+WNUgoHb+IQTYz1Y63ThC8b8e5+WB7fpP1uMvzADOhjygvJv1JHyhk7UWeTlDt
WgFEYoGNxrT5K0X9NQXDzm3oCMjLefeYsKAt0+d2D1Uq2sdcFosE7UhixOt2ho1UQuaxg79emzHA
M0DxdyM6qJE1QZqps9UkW8cBVRPb/hWbG5nXJUzsFm5KRF4umpb8NZfKJ1KZ7QnRRefJocsJLFNH
4vtYZeZDkrK4z1Nz72fgz+oYcR0SDTsMYvwkKUYjxITis3XHfaPMcUNI2WMJEC4gcWhLcZGE0S12
W5LIRfpSwXZCtYySMGgm3ghYStjxHCbqXg6ywZOD3GkOeoeSuXPYOvWXlzhM0takDwjPY2+Rwbma
HZo/78kvEZUWHdbnEpAJHSXdmZOFlUD5F5tcRbXpZxiJCXG7LSS8flMGqtz5TbnpU2R3BGqRoOyR
zzQE4Vhn3hOW3HBsTWIg+rw429GCpZvrF1VwlxiTHzVp49FW3Pj1BG8gvlqs9LwYcdDyhxaPcSSx
rfRcm4kh2CKEDUVZPpuW3zwpPWUWItvQT1iaa9VX61z1WhveDQ6ewmHeiN3wp4M9lw1MKjprKSl+
+oYzoQEDa8U1V2B0LIqlMNDPhivuThlNs9IbF9Wk1Z2s2HwpjOAGLYw3hNEg6DTnHOnKJ/xsKja8
MCOMYX2sD/d9pWEYb5lKMNGxw2ZhYBogR93WIG0jMn6AurOFrqdlJbxi9Dr7tOP5y6CjnR6k/yqc
qy/sD8Z1UVjOvJYx+dT1TFCBMeWPo4cledLwx88GzOmMQSJtq5o54vMKIY/OJdawL0iYm46ETe4U
33nD+8S87JJXeUOjX2XgjMPepeBiHvGqk2m9ysrorSbbA2GlfPIj84ZzBnG3C4/FGR5ZR37kspjg
xIMGa+I/fczA0Z84WFs8CU33Mwcr2UBk0pQ+hw5bUIIlxFpPUFiLvvyNFImTYjSeMkJc6l4c4hmH
E+My+6iWh/uzGcUPjk7tI7M9J/QWR2O22C2peeWxbnKEbPengAB5+u9T92f+3QV5f6AKG8Wi68jg
gEYLDPT+rBqM/352/9h//PP/9CX/Pnb/YjQW1fHft/3Hx0j/gaEzV8bamSM8DYti7d9DGpv/85/3
T9w/lv/vn/j3dXkqF8fw8mPK+9N/n/p//9j/+O//49v+P3/s/df7H9/z7xfPPCf579/v3//4Xx/8
j//y3/f8+2P/r1/yXz/h/oX/16/5j7//30+9f8JPHRUWifqDPe1nDMYonJw0HJCE7mU5sg0s4b+T
ArLOLPnuF7LedtMk163pmptJD++H2P3BkcAJ5mXgP5V/mImN+7ZU+8Gqh2NbfHF61dgzQa2YeTAe
ow7vMWGGYTNabwUd6rFSibUdOu0GkeNH+HOyVTVFUjczNRrZh69ThQwxkBUXvwCOXyrq47+HtOiH
9ewnGA70fCfQbO0V4xmq3RrhLeSTLih2hVVsfR16C/jDiBLLu0gzf9ZGa9o6g+ReU1burpPS3hW/
Rtuz906ib5LeLHZo9x/6tGuOw5A/BbjRQXCgsrMXG7teldU+LQEFjMYvbgHltso0JJ+kmIfW/Vrn
LsNUECCyZKGBEfNoYz06MAeiccXNri0PThJ1LCndkglt1B6j+SnWEguQG/o8/fN+8syO898nKJwm
Zi66hm9JApeiVMDmOC9WSJQdhGTdn1oGFAMHF7Tftb9TEWER9nRUg0nAbSgze7KMsDlOpBWxzn9j
HcywM0d2AY4lELRYvkBTpkOpH0pgLuNHarVInPJsG1WOXKVMr4QRJo32NmMMWTOsv3Yd7K1W4I7o
sx1cG969rlyoTJSywFm4Jfbn0hiOCVdd+gPCV7Q5+2pQ1ixdyDmllwsNLYeI/jB0XbcjsrLE2HPI
9WgfEW20atPZPg8nV6RYQoKY/qg8DQBXj/lS+nkgVzaogFmbGPRn3IOrEqkqoDDWp8n40pY12kHN
HNZEUjwYH1Effzn4kJHn+99eXKxJXlbQPzmCReQQqGgmJIlW/SMHY7+xweXmcnDOttG9xeNi8mRO
ffCt8e+Im4oX56+PSJk1YnaMnIzmQUt+F739aozZJyPfT3wsSwZmes6HlmE8NFGyEBuuuHBnWDCk
67hFMaQM42qRXWK46V7o/c01pvfZHf8kev2egfXMem6uS1kCIvStgdJtFvO+tH1EnVX/npfZOcur
Sz03L8zdrTMQg4e46zeorrJNabLd17MKlRKaYgAyQEYYXGUHdSqqOAld3KrrioyezAlYcFbOtzkA
5+p9WmM6uJNXbVF1TeABRnZTzuAfhzynx4qnOrT84BIBylw1Na1XZr67WlRsciQha80a0XD3TzQW
WFVMcdBz83XQDJQqqro6+CKbxPuJGD6SgDitBP6oMB2G/ZxBh0VuCb6ldJ4leQ47YXJVGbSwcMsn
OVC79h1eJ1bwe9xuuDmjNtSk9aUB12PidnMz+WgMffKc/RCk825qGW7AXj37NqjTKEdLg2ktpwTo
/VdnSlve/OCntqBcNa+IeY65brzXJvUvrpMvcKwkIDT9R6ZzersIPsE9IEoPMAMSA4MYH/KXByKJ
KdMlo2xZ9kNu6IKtWOt+/Da1ph4qPdkpB2UsSCKX6jHZmkqxRCv4hePIPjLIOedt/cei2kiY8Dr2
xqQWwTNzbHWHKWXHxRnj684RvOPYVGdo8+uUsLi6TwG4xVc3bwHNTKdYfJdcgEifm8SJ5dqxHFG5
x+l4cVNG8j41VcgcY2PLMWFIPpL9PVokL4AJm+aHTFBRe6CKBCmkm9iq1wUuEKgo+cfEW7IukFv4
hn4xRHAWstzWZJ1MAR0KJ0W8MzWF5jN/VO7krulxLoFTaUAUeps4X4ujrxhYu/S/dd8uDkbvvedT
8pQkX66bPjKAWanFogUFeSDhx0gq4Drjoe7sQ5SaT1mUWBQO/mNRkTaQSHs9KvFItXUM8G/Talev
zTR+jnBw0XXbxxwRPmQtIguN9D3WorXdMgDWlbq0Mgtrvf2WCZuTlgOEqg+QtDIKaDN+e7am8V01
pUsgNDgTdrwFwEQmr+CLsGyW5tc8R9W+RB24Mhf3t10YP3oFNZt6e36qy+BjXspdUlzjDTFE5yBB
wVEAYdX9szT/RHbwLkDZPZq6eMgRj6z0xNgFpMXxlhdr7Cd7WKj5YZ6StzYFmDWKD9/BdTWQy8Wd
o9zOTv6JrlED9DM9cMUuOwpWTEmnLrA+0nme16BuVf8hYoIIuY0jQYq/OxPEHN3Ve5e6CEJ2fUus
gQ1Fe+VXM1udy5QjIQbTx03RvpLP/KWWebqcym9WKb/92vqruwL77jK/THLviAFyn1Tue9NPb4Fy
zu6irBYK40Btiu95JgBH4hvAo7A36qrb9hMRxXphrAp3uVzWBC5UTA6yOCXcwvVK/A9ziACCJq+p
nkYCFdCZn0rHencjhHqG3bDJb96NuiVjQm9A2vwv7s6kR24lvaJ/xei12eAYEVz0Jue5smapNkRJ
KnGehyD5630ot9FtGzBgwCtvCu/pPUlVmcmIb7j33CA4e+qtT9wXZ3IjoIP9k8cyFni2+EVeOLBg
DLw+2borx0o+wYvmBzZ67PzNK3lGm7FGkW3NroP/keKgCk/IQS5py8PEtfkYN/750A5V8Rgpeqxu
ZGI8zGxviowkkzl5wIEbYmaQJ2cIb51K92Efb7qKrX7jg0UV00NuRoRB1OTJ2vp3GkX4vPjIjUUA
QWEJKmJMVucBACSvyBaZ1VPodTbwONoSu4lONTphrNVkPbcBWNYeqiPmepiRWq7cUH6VEYEQNlaV
KW6mfVv/bGOaIy7LW6lkhgc42kX5+IoBH9xqBqIjCX73o+sdWE8e6iY+u4P6DVVWHXprODZBtJvY
B7Ev+jONdvLVn7iq/+sE2Wv8synb8nf3/yVnlvb6n3K9Np/d5798FV3cTbfP/Otvf3npmxTlQtx2
nwURs3/+y/EXMbPLb/v3xFkh/iqUa/ue8PgqlPT+I3HWs//quha/aDnoPhzPJ1W2QJoU/e0vrv1X
SToS9apClW95gii1vwfOOt5fLZd8NZNNhMmy2hR/+V/kzVqk2lb/CCGTjudaSjDC8vijEJ844j+H
kNUa3I3pBT5mFEFg+bQIvgjTWcskMh6ChFCUYLzaQC8B2XOFZmPFFqChcM/mAAQnfP7WwQcum1xt
zEEwTLGjGnJxhNoOY+o/vbh/T8v953Rcm1fxv323kBwVs12AwoyR/vN3S4tR9OBV/a3wArU3SG2A
vGnvWYC1JJktCJM8/D54kNB6Gyr8CCLpwgzhDPA8XTeLE89WYlx7pk4PbEW4dTJCZ2GBXKw+roBj
Fy8J9f1r4qY5l85qHjd1PUEuKP07qCvK8SEPr//zD+X+tx9KKAdxk2k6lk0UnPVf3oJUmZPqK+1t
KaBZElMcdys8+x/h6GX7ZHIakJXVtI4c1Mx4xt3TYI4Bt0QYv48WEovYGQLy4Vpb0zYt4IGgxfKX
fiYOYGvY0fYNQWGwJpCXoExEWwec2djhFOpKERvvgk0kU4hlbD2OZ6+j+PM7kGcRNPYQ6hbxD9q1
D6bHzgLY/blqiayF7Z3DSgclY3LZ+glYlhiWGqFVA6sk8IwjoMIzkzdEHP3Ntv3vMnPLzf/8yiHB
Xt7wf/74CmnygHiuZ9keQiFnSVP++fkUF2H7t79Y/0oo2WA1vt0SoZS5K3KLSTbIUZuFkvw0M5UH
sijDG1Ez1taB5fscND6+R5mrb3bhfCeLd/pCYYuIKWv2keH1FyWwp3nyYmFP3WSCV8wCgOqGUw5U
Tu9ClqVraRvPUEwJgt0ilffhzIM4mXtuv0Vk4r61LrQkSa7gvl7Iub4RnDs7xSAy4cNMewhjlmpP
jh5eU/CYDvD2DT+eAvCJDcUcqu+xWv7uQ6lQmfcgewFHoQpndCqP+fJrXl9ti476MGlPgqJv7At9
R74IxbmgFOmj0Dz5aJKF6iC5pFwhLPrfphryG/5GCCARXgWYEkmfzWcwavFa1TiV+uw3MjccYLAc
iVga7SU+vT3AceNzBKVzm3ioFlJEYcAAkRywPzOnq6cBLNXxOaifTKbi0M3meoWE4gulMg1SL1EA
+DM4Wnu4Aihun/pIf0A6HTaT4jWcWtghSc6QzYjLXYd7ET1+nQGIgYPdEhcR9b/dqH30DFB3fumz
socTYsYPfsEzjM71GBbyaQZshhKZ/ZtD17VBnkU+Z0p+gcsS5FDOLhoezA+7An8QZhJ90RFiHqvu
T0HTnvis74j4GtdGGdw9tB7rggYKe4bpr31M1rCooUwE/SIYr7F34UDr0hefJgpLwrqtTPIXOiaL
k80AhoylxOLlaWos0QDvtl3MJJ+tzhClwdYRBjNQE2izm5Qu3jgG8Wkjx0cZGwg6PR/lHNrkWsaP
dkq/VVmkMqnOGG5pNHNIz2ycx55a0jApaUzv2VMG7AQG3KR74v3DyLr2JMvbqdAHTuV7PLnnRAcj
qy1R74p4YKMQnmVF88oJ0lyMYjFfLnGkKY0mm+l9JLWgSvMMlo+YZz2q2Ka5IIIm2nu2n9hpRFul
VLGDGHScRyjToe/scwcWUE9gOftAQ5zwyoNEkxM/IkEcJzIV1dbv+4/Ag3boh9C6tIySQ9bVJON2
8lqY4fd8rtgCdHFym0u2TnTlmwF0yB6wBQiKKa1vZHJV1sqfCE2pGxrDMZjZvYfZzq6dgU/kCl2b
pIfDjuEO5V7GSc+VoDJkaGa4XxiPzuxKBN+B2FR+cCxVWJ6TfExPTJ34ALr9hQm4xZynYW+EHaNu
WPCFSBfpgOLUvZUjmD67lgSVBe/49tRNe5wP8yBzJC6qAKeyrI5A0m39JRHYMur4aIfQQaN5vLWV
GI69Vs+90/aHoHPefe3MZ7t4QyxQLmtpAwW7EOvSVlAHNUMwxa2xcQZGOpMTz7u2QqM15B69ASQe
FLAHoB4JO51wb9rimlvtHa7OR9+JVwNwCFkSUXaIa77FxEPinA8JSHdHfct6s7ug8Loa6SVui2Tf
Dxnj5CmVG4QlZxkE8Yamzdt1xoSzzzB3RuVNG6dkBpj7/lZ1MANjoIUrs5rC9Qxej0fdbwAgLLzX
IGn2Mp1ZpIB77RUjHGl9nxAOryCLH1B+AKpwx1e4iABYOzYqckb4NNc/lU96N7JP/hYEt66UoKuK
+FOy/GR7GZFmkJczgm6T3590996i/zYbxmec7vpM6ArgG74Li1YYQk/7G9tKt4+q9gAR0DoUQaNh
xPCnW6WIby55BKwdcmQQojBvMIEBcmEH7mUO2XXAQALlDV5wa70ZaLRLv6dCaqzpWo3dbzYJnFRR
QTZB7mlYHiXLgBriQAr37sSbwbJYE0ozuek2iYNXAVcfLp27NgCi0Hpgdcoj2EytkbPjGKbiEi1f
mKhezDjFRkWrcBlN1zwJG3ygCn8SJBtcHWQyYgCxEcy6OQdz36NUNcQmlvZrOjb0sNnINCqLfsgZ
7FyXp9MpZFazM2KyQJLCiL/FXs3ox72ajuPdR8cpH2yLrPrW9xkxNHP5ODQaMLqXzg8jh/YNVAm0
EbjKF7PwMAGtReAb9wUAZ3n2eGmnUF173/3W9dhGPc0fWRYP//iC0B1UMPCtyOWdDizCwv3e/T35
hvtiMR/dug1YjaiZ3ZdZNvTODZkJ2FLEsQNlRwBGONx04j0Kr6nYUbHD4rIMzsQ4IB7lkvA0glc2
5zEq+81smODNLD+4piRhbD2Dz2WrJOmojNnY/dfZTSlIBa5ojiHl4ZXl5QWA+8/QWVB/U/jmMZi9
4j06lEkX4ixiF9WEn3zOiHA6mgZPErNwHNCm+IkGJ9/ouv0AwhRjfbuqyftpZgboo57cqxDj0unP
P/35MsRFhHmJqdXi6wb5AW3KjiwOcTM5pMCLajeKD2Oi/EPVeZzwKoqp7eqUjX3svKuwe9TGFL/n
lv3ql+Wpmf0IbU2ld1EWQ6EKvhNZMhwUBYqnOnH68yWPMnEqo8Fbx/Mk8cEhC/DNNkBMHZXvQ91+
KaMLWdQO7au1uOKJvUdARxTMkDtnA6hMRVE0BJSkFKFbiNlImHRRM4m34DPWudpFqE8wyZgFJiMA
iKwDezg0tUd6ZAMG8zIsgYy991rTupNHmQKHdGx6Z4abhtGtgyrJLr7YzsOkzuPyJfdHhhH1CNAy
C/MrSNgjRURwHmZSL6LluWRMTzxl0d4dw3inap0uHbyfpC0/yW6vdo0mMRNfHqq8FkHugnObtad3
Yxh/j2JSL5M4mjC9kEoKhBzXH874XcDiex01ZOhKr77jtNRrC6rJ1huyjTH4FzsAj1WiCD7EFktr
Y5BURgQguGDvKztwQL4yT2tTEnRiDjNLobTJM6G3ZYI0MWl59aShwNHEk78sQTflaOFOnL2VjX9z
S9n3wpT62PRhfhCWys95jSlYZgCTKgasrf6RtqGzwUje4zidBTaN4NecTr9DLRMSr2AxTcP0C0la
tXXKSDIrFeHaNcNTT2d5LRr0UQCm2/XgEhHUS9THU9zepDVO+yl2AFGT3HiWuC9MF9ljYcU4nv2E
oR9KSFsM+BYmmNlShjvGVfVdBMCPM2/Ib4gwrb0Oi+IyZhXu9zbugMGlxt4SmOpmsiamIiFhpist
5pX9trGLOy8hs7O6o+aY0csynjzlSFRxXHtHrxInwNWMIpMvON0IFdxWryf6ntGzodOr+JrYfAJH
p4Yuo19LMmF2NsudtVJjdfPZEw1Kfo5m6D4CEP/uIp7LRvX6Ec5ZeKiN8k3i6rzZEoM7pMDqPBbh
zxyz1TYP2YkD4iXgjOdpE8XDKqCQgmXhB9j6EAZUqmx/depxRk0TWbicMAfQgQVv8Iowk87tParB
QJl43vM03Wnp8azWzVrK5eiOxcIfIyHbjA6MsHtYa0QRDiN2NYPANm6lBUKALdWH5XNlRf4bA2a7
Kfz+oWtrxJset1kRWyv4Zo+WUtlj66LO470ZB53tbaFfORkH6TpbulWPhwxXnGb6bw0KuOPBJUmv
9cYjPrDmAKjmMZyGvYuKFtW2762SprtOujdPxAlhlwEFtc5ISRUK5UGdDMYq8O1faEkkOyBNaZIO
41Yx1t2yB8tw9VONBBEe+ImtwQVB8SWrJl5Uv7mho4AKisFtM0+bcA6HNd89coxRX8uqPNbExsNr
2Ebe4hSAruUT8FYVSp90RHuTRO5LxSh3z8LjrkKSLUUrfDzDDeto1z4nnWa51/ScUWPjwJ/s9nPi
vbden71OgXOPO5uqtOfxFPFemwYtg8QtR43FMVeQmgxd1vLzY2QgaUGu94ET9RuqDO3VP6YSazCq
S6aA+Fmr9h5aOsMs6adkbefq4glanoao5512Hfc6LV/mId3QNBn8xKXFCepLtqFzvJVEaJ/NvFxG
2qzoUmPi+db1/c+XwGCHxk30sBRJ+UhOBbicmU78EWdPfUW0es5RQorupciYQcDu+aJRfQIW0D0w
rYYtXiev2szjh0wNCHPLDimn6T50rtHdx7wv32ZCfBySQCJXvfQ6XoywDi2eC8OcNKUfI82OOw3z
905HaptV5jtLjHKnVKluDo3kRvuF/1E3/VZWpN4kHZQotFWvljHRF08EUrpwMVflUFt3M7UIsGAr
t2RHbO3h4ALy2CM4SsEvcHg3TXLGmjZw0y3KJtsnpmWAlZkQz7XtQoeOiwnvhSfnXMt8Og1q+Axs
MT9Kv0LHh5kBSv/8puohPnpFpTmGh+BhcLNPHIgxuxdii/tL0t/rHI0KlbB/VIWMz1ZCtowh0KMM
HqiWrvWnF8ds+30AGi+jmoGGVQQHuAOkMs5Dse0cG4X75IqXlDDtQxJmX7hFvoWMjN5zMxlZenHi
e1Pf7mybGC2jQPWYeOpdD6SDa809M8XTPsIS9+xarElbUQzbNrExmyxSmxZvBoIXSHk9vPy+Y1cG
IsAnIYNWwAUUtynFFHwDOPHAuzKu4kV/mo1Q0DGe4XHU5bdpvkdl2b34Y+zfaocGMu/DXeKNrxLh
bTjaUGSrYY+HAv1n7BISrfUzYXnjOUegXkdp+yaGg45Lfx+pNNuVhZaHXrAfnL0PkVjiPcNTyeZo
pn0sxnllOdq/5oH/ZbbNtWus+Um70rhX7Fin5MZ7Y7yXinGHC9cOW0Zs8cQr80jwy8nv2uoZKNaw
C2JNUBlnhJFyRjrNgsgopLFz/UWSWbrmeyTge6QInIYBtrWQl5pxxi6YaxsovYfgVnjlMRzELa4d
++4amOpZfX8yqndIMq4eBFjZTZKl0CwpDAyTKgBCP/bXGO4gGmWDaoLAaPsDoAYzz5Tdm7KLtV9V
M7MFcgo6j3CXMa8gojH2e3EHyVwDg/EaraaLRhY0Q85yAo8SXrCUACkiDhr7jVir1xmFH5Ki5C3Q
Mr1FLcEgvgu1c5GCKsMKX+eig8/EzX6M0tDZToZnUaH3zhqHnjpiW51fzfE0jZLs8VCAyUFO/JSH
5rFPMP4o/1W4yng2uKPJJ+fftOE9DWzXWRyu+jwqXru6668SrSZbkjl57wMnPZAdnmwZSaXvccZR
XMupPv75r45p/opmZdz+/MdJXkRkJG/QuG6963QX1/AuiArGN3wPeCYnQrMdRKZvAc/zqZLosqzl
X8eaZSVizXbbvdPiTe9BYE3rybYVtegwU7iah9oitM+BTvBkWfr65/9ygio+1VweG93H83uakbfU
tjojzoPf1Dol6BaJ3i3N9YtCyfvn//L7WgGTInhkEO4BBYfzptX4o6jnQzRU1Zur2zctrIWSC/SJ
BTym24WvrZM1jkRnW5js170KAEJsO6uqql9HiRePXDponQNVbdXzMLsMSWL7gSqToV9kSGLISQHq
IQJvTBHYW1mgqSeENoAqydyMERkBkCo6RCVTWgxGJrk1Y2zfZxM8Z0dYysqzie42sg6hNskAO7yo
ncei1g1IDSSg4Y7gNUerh3tUB/au8+CtKj8N1v2ylFe9eypbsA6tRPbMghUosyhRYxHgtqv4TIN2
wIIQD/j/Jo6aWFrnDtna3KTprVL1NZfiLXFJ0hsGEt2DqiEkRlxwaCLll2TOs2WdmPzEzh2X82IJ
VtT5bMA6p5AHUVPQ2E2K+4tSgP6numdT+zHjPVhroHdRQXmY8paSNgp3lpqNNKDZma9tqEMCbS5m
0n6P3LBmfW5+4CNHDV4YGLmbhgzXMWBNx5OHkAC6huFhP2bMPDS9sQvb/kikBt7vk6URY8vGDqBH
fhmd+AURiWSGfkYa5DqLffwx7QW4i7k8JkEYMHLCupaE4FqiND8ZEeTyAURjNef1JukJJyso0/2+
DR4bP5o2kM+aGKtE9miPR5QRAMA6cjqn+BopoTdhb+DU6dPwbNgJDVGM+W32uSrshuLB+swrvEtu
n507CpqN7WNO9xLA3irye8KHuG0DnDJVBfjBmOeXpI8ADzfEWY3doxc15WHKgi8JF2s1MpFTfNK5
Ow1jleeQfvIyN3a9GcNczdJb6lpMJOZGbCaLc2nybqBzProq+t6yqK941w0qTIal4qFgQ4O6A6Fm
Uaj2Mqc5O8ZiX3baeqqZBxVekFx6NE7bScTdS2wbd9V9t+rYOac4urqhtJldJs4ZnFWyKfJyk+YZ
FpNAfLNHzpEiQDkzCxCYpBW628obiYSDMVIZ3ieDTg3kAAwxwQH7kuDN1djAVW86dEPg974w5Bib
pfCMGP9guINmDGzBnbmnysI6AQ5nyucwJ+bE6a5ONO+SbmrOWUvySYUbhViO3FwZ8JDAGFEIlE1T
7EyctyhbZ+IYiaNLAJGbdPdsweCdTEuAFl4nREVYqe3nAUfjxkica5MSKOF5bJxx2qJHZ9KENhEj
aUhiilFH4Spb0GWpBdCPfOAX9rQA4JmedJEeCS2Bl56IamYk7pzdbvxiWnUzCrveWb7aV4xkY9E8
lY7ZrKupFeehUueJqm5lyuyHL5FwWFa1Jz7zA0joMtHy8iTYWdZrYlvRYSx0t059FBlUjVwkGti2
GRDCZHCDQcTGyIpMz+yY0eKO9g+6kM2OzgMm/9YJgg3DUy60BA9zGlcXXVbEpDi0ryQlrzIyYKOa
b7SOmyuSERsEUhSfDNq+xDkSUXZK3G6jDJ56iADkWQbhN3+YvO3oEKnsypHCxRqJZFG72XZJc5k7
PtVGdowc44aGDedkM54UW9WV62waTtXzCrukvqiMkprrY9hkWMA7t8kJJhBsA6TjcJPBgC5a2V36
gkBkn3Ruh3mEvSjm9AIwtJD1aSvtQDSlD57vp/vY7eBrJjOyEn9bO1lxlsZcwCxo8DgUYgfw/hVE
vLnHA/iWMUi8zORPEjmRmHQ76g11gLE1SYExnAePicOxtGgcIoYuLxALkWWAFQr6/Obr/KnLlXeX
IGdcvtuPiuNhqyXq6KF5Hs15eq3C/m7kCOhKK2x2uWfv7D4ljmH5JS/pma9xFXGZ+4SPPP2pgayC
dygI9HPPC8WnY3hM0oRtBduFU0mZgXsvexo7Ma2L1j+b5IHTutEGeZX1ackhw7ZBpDdv1clCZwFb
vttFAfswbFds+4Tzw2JUi1B/QfUAPTsCW1uLZqZhtgWyu5TwECdt7lCKL2JgaQP7tDqKWjAIdjTi
wa4d1ohkUEn66gv29xEGst5iZZpX+lUFmuzKZLav8L5JkyGBfUVyTrytXPlB2q+8GQM/uVlApK/G
N4qn5kEQBbdRkmpCA0IiECN6H3r34mpYYs4SCDLiJ6lDyCJ9gQO5cfOv0bBuCJu+dymccWR+G6+U
HpSXjN4JDZlCxyM1Sc5OQPREV20cXf+MEKtpF61MXS0pTBzD61rH16EtnY1fNNdZzHfHNclI7XJ/
mycO0dhF/Sp7f9sH/U/PC0ugDz2685Y1BGQdB0+mc/VMkZ/aQu+LmvzwCvPMVuKWMI3xKV7S+pJu
3ofp/MwOicuwrMR5WhJbR6GfYytSZ8bUejug1/R694gGJNw0XLznhZDe0PkC4mOTQ682b11MTxU7
KQtL4cX2R4A0Wf48ElG3HfJvg22ZD7rA7VdYm3oMin3eu/mW5cO+rTD2WVZrQfwza7J4K7VP8qze
zIFR7SyHyz4sSljj/QzKJB2G59llahe7Gl5yd6lkT9Bwwgx2Vjc7z0pYWh6Rrjk3yYxH00oIFfJ6
ojeD0nz2yWFogjw5gN9dE7knN3KcH9p8oEwzU+qQUWxxXHBYld6JGRQDupbk0Il+HJFjoY5tzIAW
6dohtcQNUwRhn1YfksSYFRtTm/cstzX6FptjlibRW6jUyiOoHvP/Ijl2v/K6+DUI9QKYf0nHLH92
g3+rbE0FgUTXn1hX+rojD6lkSO900z53jZfGid4g35I8NTLnMkA7xDl8rSQTxEdaKbOMEtRK2GOq
cW8C3uyGLHOGsx6TIvFSN212oQKydtXAfMbQNUQGxnBnW9VUTdE+i/Ppu1+3Ow2+KQNN/wzs8BaQ
oYskrPhy5ZycBPDuFRUD7rO5PRoGw1qe4AYoiHpB4zxtfbK3XPFcw2udRMV+zjNWyYzjTKbtR9z5
gm9s2I/sytamDXceZvAT3/+bqeI3I02+Q9cXKyWGRxrCau/1Zn8CVQJ2i3Wl76UHI4qeBgEOsh7h
TmPey09i9FBV1AZa8J89DFL+zOmgqeCxEJKqO7jlsZm6A2EV9YHFEjhXUd6TGgeqgS2MbcXebXHU
V0Rfd4qViuvrFkDi8JnCcdvpgfQBP7aRKtLPH9wpQao4SzxdmpwOFwpmWZBglHjbnPi3ZsiKXaGg
03mZ3nLxN5TubXwwjOQ5kaSB4xZLD+Ae+M2Apqdh9F/gxrAOLqt9ozH7amk5657d4N4PwBz6KUdA
QinXdF58yZxXq7ScVT+Un2hFwkdq2G9gWMOnaEnuaHhUlC78qzEyzPLww4A2MpjmuLL1tzYpboZR
Iz3wjIiDvb16joho3ycPa5i6dwMQDyUL0rfIvfTstCPiHZUjTm/EyP3j5OX9BqN8v5BVmEmxGQHc
EzXraGaunBhIxYNYvLaGWJOn06/trJeMf0tQOw4563PP3JTgXsbyC+Rz/iBo0XpzaDQ4IJFfVoJg
YPLfGiJyNsZYUlFXWJZStyMgvHbZsku6b0+jvXTH8dpH5bAtvzBMQpGh9xGVSm/MoiV2HCfbmy2R
eFje2/08R9MxKWV1t1zKfyIjCKigizxG0n7Aid38lphqZ0Q4B8pMsL/tR11TMzaSHSZuP3ezGAFB
8b20LCf3fVi8KBk/IbR6pBTD4M6sDnRFuwn6ntn+TzEC3hodAtxTP/9hIPtpRtkS/5TjG7LdN6Al
XHSxG4HgtSjdzEsSte2hyOabPwLWHxcECZXKZ82y9zhp9Y0s9mirEjhzDkkchdc/RGNVHfOQuCRu
7MPg38MwGy966EAhcJK5LmsazyHwQbf9RhHCvusc5+oHEoBmNtaY6WHeevaSORGzLUZHSKpPYF5B
zw2pTK6M6L2tibSY3J5wOqa+PHoDRG/lohFGOdbf/YB8Cc+dH5KQG5CpcU7gyOOcodRApthtpiL4
HVsM4O0uZ5ZpvlG1URA2Zs5f1/+Ke+3vtUiidRPYR+5U/GcF9we5mxDljWEfD9FAjY/xNJHFkzyy
8aivbjufW+WIk+ZjkrvnXpDWhoqUQ+OqMuIs/NQot62VVqwzKpjZEYHtPekBhD6cDDdg/A4ftQ4j
iAulD+NO2merKqExqYw3QE8ftrdX3WhDqMkkg9mYxWy0racyOjh2da8cjaY7l3LbNgiU8jnCSCBc
nlmY5rkwue2INr7OLQKpJh5O1cQRrqqROiQP5LVvudTzlNjeiQsBB2gFxhoX7k/mtD+cEOTtaC2f
KOLHfGAFiLy5/53ezHn9dqGevUstl5IceC1lQYJ8iDhuUs7QccDvgTD1VMY+MRICJxAQw2etxFsv
Qs0GhWFnn7vEe1Xg6DzBYe+M3ipO6m8+wZZJqMUWE6XHaphqPwW0nKfsrftJ7kxrsg7pMpVuoddR
vrfpHulnczOdsrnlovxtj9GwjwQvVu0kw6ajsIoxCFyyNjDxF9jQDPVPLkM+W0nwqQILHBXsAODI
IxMsdvoCTXTNdn75m4givfoG6PcxHPct4uMjuEA+Tq36oYEow8a3e5IXaUq1f28Nlgp+vycP7oIT
nwlYk6h1P9HFze8AKD9CPX65UIpWuRNhqcEul9ilvyGycDonxvQyzxVIIZ1dgdXgqe+Wv4nTDOO6
uPQOgVLLTYs+2H0dwQKvoQtFPSFjXd0e59AbDlxjYiPjmJnumO1EEnTHvrcfvR47R2rv3a4fVgST
siAGY6jZhPsiJQ4Uw0Nk2U+zF0f7SnU9h4j4lTfkCA5B9M2YM+Mc5Pk6bGIKaGsZ/yQkWhgCh3Uv
eYWz9jn1wxhJFa9WTVhlkjqXNo7OE3NVIqRgodnctbusmAgZHeOvYJrsZWCdYJTwD2PLdFbKiCIJ
IZKLWTrjMEednLFNMUzavFLMxyrJWXaQQlgDpiNVXMrdMMfJ2q7qiWyQ6oUkVpvdJ71kmLXZcYCu
kQS2u0c+ckhbk6ULDwP676J/idyHkGsh7pIRajh1BO3Grl6cA1KgvUvMkKLE4qFOfLmVdv0BaY2q
K/KeRMv8yc2Sm5Sx2A9moPdmgBWIU65oRLcPbLbwUCvuXj2cS4Itr9ILm4e2jbZIb8BU1ygo6CqG
N+hCnLlwdG5uBDeoWqT6Y/3dZvOCP0Zb5+nPLyWX1Nfhawn6Za1s8WwVjrEvWX+E2LJVWTl3yYkY
0uCsRAfUU1u/VIEpSMFJXLUUr9zuDfzy5Kg7+4jFwVkHjiU3pLIi0x+s99Cr0mcK4kcBem4YrfLY
2gkqi6iN7ns5GVzLBAIIcDU0pGrfDkVwMiYUE6rUO6/+OUw+qdutuo7MvdduHqfUtO3LRNYxf74i
OcoJyptA4cS6J10h4hq3Y5E8pJrNpGWj3XHj2EFVkfwKiSiAcpIgp2v3JUnwlxqJFnrUddld3QxX
QpeBaZln1E304kw3AAltl/TG3v8loqk9YdN7q+YQ15QX7X0m2eQDoTrgqMLFgvqjVVhbDVKYXYPP
Sl7k+1G0r46Ef9zP5pPh5+Y+Z3UVcjGmCO0ZxhT09DHKCFRq3rWj5TokzeIrIwyT7A31k/Ero770
IY0KUBCUosSwg1QB8Jt09TNOfLJYSueAycSMQ+tIQPE3I2jcs8duxhoZQTZxcuyc7oXQIY4YJifF
uEQAmclucsd25zjDIcRE8eApG0ZEPv8AdwLSRCGJaTuOF128d0V1BrOyotW2V6RS0kXM8ckOF/tv
XgK8ASHrePREcGm2eUBIxgSWjL1f9prGvrxmY9sSUcN0H0ri2iqQr8qcqMI5bDE1aYfcOj2N53qs
M/b4Qb3xPQvlwfKl8jHSdaaVbA0/aSBW87aYKQwqP5PhmTCNhb417stiCs9aV91hyY3qagECjpSQ
dYywH2gNu8WAbZfbVx98q2p59O2hV1gaso1KtXs2JPdrWJLjwc21S4RjnnVm/JaVAwITz9MOndlv
iLLlWc9hRWY1X1SZgwqh9KjiUh6Hav+PJ3wGruUwLjEYXRQYfndJVVtnu+JWsQiAAx2JunHOf8Hv
ZQvZxNfJ+kUOBNvx0b8PCEDO//gyjcmjUn0IjiUWR7/L8YSxSijG8i1NCWxiQRGfWTLE50FgiZng
lyMYcFEpxMnvysFUOgQTQw0H9HFGOq5BCDEiseXidOsT5JsYf2EmNyUcY2zd8LyyATptkjabsuFc
gR+zhifkbXs/GLYBWQE94qKj1YYnzA7JdqijBaIg9YVD7F70Y32wJWqKugE+pywqKBB6zCun4Du2
/1/YJ5giWzHGR9Mkn4DoYDxOu7jvns2EyF3tMnLOk46GWWVY5xh0Oy0i4kqmsCXJaSooGkvR/m6H
8GfdO8Z2lvaTRZMDka061dEESr9CC9NDF2tarDp1xOwnmbGkNYs4lBSMMrGeGlfUx8rOkdDFbbUx
pii+Sux0N81SkHkEAT/lwI2YFOXDSD5asiucofpRl+YmsYiPyuW/sXQey40rWRD9IkQAKNgtvSdF
kZTZIGRaKNiCd18/hy9mw+nX0yF1U0SZvJkn7X8xXHicKzoEnBRKCobmrWfSwRZ39mtVtcM1sdjB
xathcCoba6jRFNMDnSoc0j8MqnJtTivw8M9M1amLPnzVndFa/0sR9huLWcaqgigL8zB7YyxQHQEF
QVJJvVkeKOfNiuSxTCGeF52uHSAFP984et1bhuULw63LdZXmxSojQTmV01Uj3XoSIj/TXmlcSvLC
LlnYEZG+KDWqQ2XWo4cmKZ6mRjBqSKFXVugJUWjTejoa0bHnMsS/J8CxpMS6yrlCpExIzEAuSMY6
R6N5Ts7yUMxHDFP7yOeU0/aAhGv85crwv+zGufi1dLZYBg4mJLkNI+x1aIhk4WXUcdEPQuOPgRHY
Mep+lUsvXYZDiRwd0oIWe1V2DIOYqKKVrbQpI+tbMxOgZJbOlr4iWKd6gECGmW7SmnRkZ2mE+Gi7
3CMMfw1mb9L6W14KorSvFkklZopQX0pxAuQit54RY57vltQT9q+wUppNNrUgHcfo5EVxfLVHf7xK
G08DVvoz7Hs6fkp8DSZ9G2R3+5neA9qhMCAE/32Oo7Q/6STKPKmcu+w1eepy/efZDSuGTDyCVJkL
3vi52TTUuQJlPpDlwz5hQDHMnGlcotpjlbVFs0SipOVPWlD5qWpekVgBVOsxtCzi/EnEZgwB28Zf
VyHtTt1IEqnxQyYthqVgf8U6NmxPHiqrj5E202w9TuD4nIoQl8Jo4iZ0HrziYx24298rfTxTUtJv
OsTc6lnu47mutiMbWHVUwBR0jNp1eIDebDLxQHg3CJSTx43nIqyxJQ0YyIgnzoI+C3ZWnxoMycZx
HrJ27lDxpzlnLR5ADXGYezyDrlIciwLcqQxLynmb5E3QmLbmEXEOlJC7B6t7rSxEeSpEQLGCeCZ+
K8LKw4RRQ38jajl3nGQ4kMec1yZdH6lrFIf4+TKO7lpWcCarSRgzF/wXXOv+4JvDfeLh2SrRJ4vB
A4YRdGkJkJA+dQ8GLoXo1qFOVLuTvCvH1nh0Oe2lmVW9BWZMHVTiNvMu04ZLWbEct3jGdznHUMw2
Pdsx0i43LGuetyR8tZhTuBqrZkXWcCQXA38HV35kdvIkG49IfRpdaT7oTyY2jMik0cfjFLWcUmOp
GVI7+b427WRiXpOhnPudGM7/vbjPX/XudnBInNeszzyTHFTxB/rPpD9WnsHt1m7jPrIq6s/2aFXH
sQOSi5fJLCv5WSS4oWVXZgy0OBcPrJUzU2vDz8nwt7hMAyx+XrCKOkccShNw4JO8ZBWT+PbbYCGC
Llvic9gx238uMfSrDdT7rvQgPLtNXz2GeNtFgK4Z8XwIHOtY8/qO1mhuLRTePKtBzQuZkGiTWz0n
08hTu5oR2TLy76mnyxtV0EelIEsXhfPh9mmOZBqhoVNzvBgYae8tSQ+rgTHfSFGQAOaWh5roP6pg
OBMdvta2Hd9y/p4ziAPiFGTVeCkoKmaKvx9tBH0uRdGC2WVy4ZhDuDBznv5Jf1oSFLsHeSVPPfIv
JovuFT2HrGGlaKltrbVKm+quSxwBsid6/B+NkyjPGrt3ccRIsmqY+rXTW1rF7SnyvOyORgqRRtYR
DWJFfg+tVnGFIqNcWfbWTOsBeTa4E/NFGiBJxPCfxVaSA079Wi3CwrH21MlCEpVOt7TBga0s0Iqz
oDGnW8PvxI6/GxgVL1wuWwtLx2gZmBPydCUfhtc/WsPSXys3+6EG5YlmydOzNPz3jDubyzD4WldY
7NG57RN6eeg4zQcLa7kQEw2jUR8Xa6uVD/I+SLEFbbtJ1YqrASBxboy2tvR77yXJaRPKAnNc1Z0W
n8KK7i1O82XIFG0aGCt5bEVrtiLoCrAgj04aMENhGiYN9tYqaeeJQo5tQnwS7bhvmZIvBKWJ+1pv
iFaRpvxwEXjryc33/7E606agbA+D0dKoy27RY/o8WE1QLCLAHRsQvrV1VVpsX0P8jqt8pMZHmNpM
wtGDiNlUcxKq1Za1DTNMB6yW5AY+hTCkuM8gxQNV6om94t0Q9sTFknGJpbAI6tiKq8i2V13tZcfI
PrQMv+MkjL6YUEw8Wb1x1mVHS4rIplUOjaZQeE7MhKkT9Lk8xCyVTsPNVhGcXfyifi/hXU5OcWM/
3YOY9jaFNMBYhXGJXMxjWAAaXHI5aS7/vRDYzTZywkSgEXudaTFtjEFVin0oCn40g4aeHHMC1xsr
eldtAo0VOwhZn61X9Pc2TutjHZfrzqBhOTQ4idcGzTvuWITnKKg/syfOa8IKcfRLc8fpPb1mzxcc
WAvdNJPPgkMouMmYp637RhoLdj2hWIOrCm7u0TnljfFQbc752Ri3UccwfwwTYxklqPbKLHk6hsI8
q2LKF12/qYeoOCkE5rnyC2s7+RERkNHj5DLIOy0AxLii4UGVULatB4LGEf7MFy0piBBR3Wimg7/3
rdB8lMk59Kn3mTp8L0YUnCaHat2A2N5Ln409NxiDqq0BxyBlf9HaCqBJJc7wZvf1K18Mq1T0KnX9
LRqFWng46S4awcyZCm2Wr5zmaoQBrmnaCRJ099K2U/dSqHfFxWTjCLJlOCLGXeOEf5xDo2Wq6cY6
zcg9VRJSMik42r+HABB3Gmn7mEkblSPRMQ9gqzuaF750xhC+hJ7AxTQ1/bn3I6J9k4fxppzc7tiI
FxuOwizEvaw/2/wM3Gs7xJ96mWjurVDS5qmAeUVvYSsAJfewDOh4xJvz30ticY1pua/OnLHfjamt
bnSDJC8aZYVjAQnZA2FLpqpUy7EPvZcg5ZEKguJg2Whavg4hMeDofSJAbz0AwC7joo93rkuRpNHo
GfbZbh3ayXjBYIbOSAhynzMyiiQNDkxwnY1jARiEtvzsF8lfChN2GF+GJJbQzX35pEEa9rOaEDvg
qgkH9o2gUPsCmYyJqmEvcss1j3S6JZVHWTkn74TVpOEW8WVH6b4YYXorgw45a2LEiLVznpHsemQQ
eU3l3Z3nuYhTak420hyWPLnmNg1dCt2BCuhJaJ07eCNYXJnGaonWbZhT6AD4QrHWnXDYuyU87bTV
jvFYketvtxFGh9PUi/E0mt5XPRpiZyKUbxOC3pAYeHAzRUQ10rL+zDS6O+cT3Eey++C/oz47ykD/
FKQXyf4lDquL6I9xtXLLwt4LGMQXUgFrNXVqGamKTxPWDJz/urlNuMnuO4NJXR1F08apo5aqF4Oe
iST/LHX3aOpTe6770t3GhDJn7Vjaq9KxskXmhf45dEgLSli6VcFVunPaAeVy+IWkF1BbpeWEZMim
IgG+RYvERHYJsYguvHzU9gQ/wd4F3HFFztVKEWadWiXXVhq+EV7lX6gZR5HbzAOzabrUMpnmgSX0
z2gMNuhr3VeW2jYOrHJZ4DHkQXd4GgJoBMmiBAJ9IqqEaQGjdzzW/GZrvzkq3vijWgx1f+s6fzyZ
RlNfxta7t2OOJl5mA0S43N45idVjH/bLrUUxF3Vlg3PEdcd3cnoMBbUN/ppcCMRXndKgnIuBPer1
dVD8ZZGCfzAhvAqOgYA3peKqobylQgmzBEQx1Tf1wUyqchtFLKXBCORRmcy98uxSFKe4Tf76UHN3
Q+ocLbNdlM/ahz4FHlK1X3WIvGzm5YmMq3fqgliRXAvqtfX09hqkrVz2HwaKXbFsLIcip7AyZrrJ
OcnzicymXC8+vVyivHNnPgut1c8gONoZt+s3H534OyRQOysdrXgVXp1sZds/fRz5QzAenilibWcP
SIo9PFueU3oxErNxqF+iabj3ktemT/7azpSHommHePHfLxsP7O4QKcZZnEuwF9Cb6zbNLiLIcgyf
L7VoYUti+2gtytyhyB6VR7m9HMUIW+NpV+jmXB6nq0mH+BFD9LNCycJYU3kvFBFiIGoTSqVs/qST
j/4hVM3dR6FejD3RpcQ/lPQjpVLBhWmck9tV4JWy1N/REEBQuNRfs8qg6cVJ/Jf/XsKOxBxMzCxS
dBualLhlIPlZNbQXQ0J47lWsfdMKPDOckQs3w+i+MLdcR7yXzIf8SKL96OSO+WFkHd28qrU2mQxu
XS6LgwR6U3rTLTGt4NXUFbBAbRhw5ggIcXXbvHQDrmqPfdYOqktHhj0khbAlaYMXA0NPzZwONs4h
7LMI40UMkdEPjaVjx9WsDHj7ikm3jg0XylnTBJckJ2WCVNYuEt8e1rjkVolT1We9qqwXq7kPMq4U
tbnBpyN9nuIQljQQ0QYzEAV8rkczaiX05IAR0aCl1HynN+wyWlp8TbsquYZa+pkntrVGkjuLTC1j
542ZZE2ixslhqI7qxrOpL3gXjVVpwiPprM68tyyOGxYS++ZwHXkuo6tQQJTJSjO/q/oF5CJHURkc
la0DXhaIkPAt5TsHOggzfUuNU2Gs3DStT6K1vyo30I5Z3g1nZ2BSZPids8vhOB1HV7GyUC/xqfln
wh+vTl5sbJ10rm3W3WmKYWPhKMXxhxaNHFRwkqQCwqYXmoy+2sNLJfIup+hBORGfIA0pMs3KrVkX
2SkCL2xlRTnTdHGADESOMzezPcDEw0Ry/mL5AsEnvnreqiYE8wGJ7FAK4x+9496Bf8QB1SM9FobG
LJeXmTAD/aT7rn1ySprCPKvEgc4lzHBi9Vqg0DRlr2/MaqJTzEuKQ6c5At4VFc44BPzLfy96l5m4
oLdEli0yiQdgRrQ16FKSI8EYN6KyHbGG0vyOA4WrbXYqan/TjSI70qdBSVCVOBs9Gh8j3px1bafh
suRWykGV9byITIYzZXkhY75pC9c6yqfAPFkMyyKT+5iR0cRi1Gg7CT+pZdc20W50pwNnD39t8yzu
Uo36U1bDVRwY95Y71VbrzOxWeO7aLToIkj2D4qJX7q6iiC2sxVPYzOuTn0zUD7Ud8B2vW1fmCA41
qF1QBH9TZ9jPziiUjEInVeGYJjQ8P/RmdU9rgxJcG/XSZe7EaXkd0CIP8BFuwTg4w3fpr2TJtErU
k7nzXOFsMgvSLybsHc6bZm5UGQEoxTTR9s5h1Z9NOki2TIHU1XKTNWtohANXFOfRp/82R3yZBSb2
xiI05a0L4fzg15wzOpIrUvbmQaRWQ0UFVivOoLgIrOaVxsWW4aaCpxR13qlKjPKqHOcV8ou8xPr4
aAbdOeclfdeVxyAlf0qXgc6EvLJVdq3j7GfECcweYsVAczpUaDwneEWqk1aW7+TexKYQRXJCNTh7
0gb1jBq30p2+uTWNJZcy0iFZmVq5z2xVgZ5BAWCQA3M/hcIbtdrOeb6UfsFJ7hkRxxJ+mJzUOASI
k01kOjs9wOfTuWKGdKg9S92DE/9fNqPN3ouGaZ0GnoC0n5QbSr4/AL82+/9eDO6Fe8Dt7U4veLgT
Fa3IKVGrKbAZFUwmjgMzo2PfUY7k0S6M4N84HLcntbGpf5qledtcm7gmIE0L/LqeoAczvARX4iTT
yWYgScS0uZl1xCdeE8UzM9XQBqpC/EcjQ3y6KsPOChhS23CgGA0C85w8gThui+1gjpd0QDgZJDuG
odxxXzm42u3SfZ2Ulh5io3+EgVGtU8lHKzfsu85Y9uBG1f9fzOd/Vlq7mcpW29D3yObxX+hRk+iL
Xp6fa8b/4BLmWT16n77XrlVx6TxBlIF/y0wVxZsO5jEo8ORWDP1Qffw5wTwmm1qrZn4Y/oKaA4XO
XNXNnp26T6Apigkisk/W2r0BbcQAAhC1GC1jXo+4SAzILhFgdJaIIkS8iN4a09xwr5kPSfA38ZXp
0aatj8v58r8/gkqFObPM/iWPcgrecyEple+Llg3kmgivPWolE0CCNv1cSruYiWegdShucZ89Roab
3Ka8OYmIYqZa3BlPPJiXY5MdTWcThN6q1IKfpx/NSpIDXLgPT4Vn5xnT0Qbwfhb5S+X4b5ExLQlP
kl+CbgkWYfpo25K6wrLbRihGyLUplEwet4Gh/6zjQ3OKkApyNiu8KVQFyXdCgGdhlh+cpDnohJwk
y2XT2Bszcj670r+3lXNE2NvVPXV86LecBanLQ8XSXeNPes0rwaqPnCkLisYT96DdAre4Drq5gY0H
cE8E7To1MGX3hr3smCZhJ727LBGsrQTmxcMKjCNFaTf0WiRE99crg2Eb2rCwi6znrl/QwaRjP1xa
ucOvqGaGkfnZdi9u73yJDi2kKkPasJn8424jxBaNzmKwDkbSIufYV1jK2yZ5Dt5QQPzhoIXyGyox
m1tOwrDK1aZHBJjZpYlL5b2u6u+UsohlbxO/NoItTygVGE70Y4IIsobibSz8YW1bFgcr6d4Nyclr
8MKzCLVz30/ezAwKjA7mV+z2HxStlFyJWAXYRXajZ71FHYN3vBh8g6faVqEZrVQw/uSDJ7YuI5yF
YwF+z4eas/7QXXpE6hVL99lJqQDIk0LfdclI8Z0bvzcxKXU9jjgfVr1atDEjJJuZK2k/45okxT8f
Zn9CZczFcFzJQJtTTcJVJdYj9TrpEkDMciRj+8KFkQEVc9cPAyjBQgxtMM8n/cFMNAQ7TwA7gQYX
pS1U5tbiIxVRc8RXamEieId0IK7eVVQxOcBWotz4LJqda3GCDkPKrgbUb+Y+VA6VlFjYnWQCHrVv
Gn1fcOd4CLkOUhbO39+1Llkernwj/UXrIVTsjH9C1l+EBtkO+F3u14yx8idtoTvHksPf8zcolcLa
aWGNoj17nv53je5wu8Aj+JdF2bsNE4HUyZ5P4TzRfYyyJke1CgeUGu9Dkr6OSAMlw5i2dEA/Txcz
Ct/MEXGoSokMU5GiNdukVK8ANV6BK8xDzKm9juEJV+QbmzrzCwSJ8U9vxQF+xN2yhi1WrbWNvfS/
LyEL7tp0i1xj7PN06F1LjQkMoes/aVe7EeyUJ8IbTm8Q991fSgkX01Ju4IoJDfUv2GZqRkONmheS
uH+tu8skCrjXKWtm2myC0y/dEFdmLHD6HFjU+btRjp8REFreIffDNLR9amkrmfdber8+itIEdJID
Q/Czi0m2eAbd4x8whDezideZZxDcH78dzpkcTc2t1WXrxGHAlBmDOZ8ascAL9x2n5pfW9r9FZF05
DXNjLW8el3nEtI4VVPM2wm4/U2/YCwCttQ22Gk73R1+7W5+K+7lp2+RrQpDmfcw1q4Ck8ywXDI0v
vh5AS+57/4DbXAVyO3r90i+fSzS8vVkj/TtkgAu78tLr9VMZuiyb3ir1eFLBMSDcv0J/gvxhLdwg
2aeafXcM7Tco8s/WVCeQUch+BrSjZDdgzXIK+ztX+U3ITwIFewyk96CwfgPZvVlSW6VZQ+azPoVI
7IigWy6s20qk3GNNHVaIO1BZ6fxJYAVceKvN1Mcb5G0QvHKMmbI1e3vwH1bzTDhz0VQVMIyUe93U
0pksOZJFqX/msf6NQkayowXbsPfOlPAIAg7U8oiZ5Amee3ARmdiQQhwSbCE8XJabXuyheta+HjxO
jLRP8mVlbG51UT4Z4Q2Wh1z9TsVLl1EWGCXlnxrGHxVt/dSgLcwn8By49bF9NjgkJFjG0OX6nO8s
77WpbCjtDSRxv/8janzmqHMN4lHDh61/UF8QJ2o1ZDSj2ME71A08Ce0y9kYEH8lcv1q3hrsaYCPi
bsY5y/k738ZFs8+URta+Wcd1uJ9sHWeIuGj2Li8p39ICOB0IYvK9qj60YFrg5F1SFfRCn+u5IrwW
eOm2SryDlXaLmLlhQTFUMd7NhhXEp36pfmh9e3J05iyxQ5bHTYHuOnLuVTT+sJ+BdTK3ymNXUnYN
NtVLP5ogepkypgPl9EuiDsHAjuUS6s+PN5l3VMrvSlG4Mzzv1mkDeb6CQ0w4vALoAcYIgJjEqz5L
MjngL5a3ZzOFKEBIxM1aYzbrjeCzEW9LF/ZKQUDTq8nNO0+ucpvtDCv7ijOW9SZdTqZ+gyl8RBhQ
BghFn4byGT78a4SNiXcp17UNAKIHeSPgtb73NXUbo4qbubByOasYij/ZiV/xks2LdoNevP4mOs1h
A5iTePwIdXGCNQN2lvnz0DMltGiKygcScwWAX0yKhcFS/h/EYa5sQvapvknt5lPk1T2q4m9nxLIg
cGrVZvSqxXz8/fovcP0vndqstHIXz8oO5gYXPwNsGqs3yqIhty1ilfC/6bvAk0zphzpXLvFf5Z4a
vXktSI40VcAyGH/KooP2ICm2AeVmJNeEj0zbcnuxGti3ZGYWdnG3ZX9xcHOSKbwNwiVLDonUItga
NuLKsefbBK6SNRTAmeMrVVKVkJjehk8ClHQtwOxN888pyyq43PAo3bzaxiADyrSjYWTyXzkz3dHJ
2F+Ez/bjcucN9NfGGsmTGbcao02gTT+2TC5JRu+Qbn36sXE3aQuZoQA5NVcqH1bSTOjdyzhxTbKH
j8q0+WykwXv/EvvWrfTtX4GZaxZ1gvU1WQ+l+HHss5DxVoT5jx5iz+xrwKoyHHeY9wnJKDTyMeec
rPsWFKYmnLcoHZpp/vPsAfgZ+toM2PeXLufQlz+QSTAIetavKh9TSGeU7t7szDg2Ng+im9/awX1M
QfdAqvmkAn5XG+OmQOWeWQ6apeKgWEd/tsg4VMn0hYZ3DizPJ6gSH2E9iyJURk4kMzENX9K0N34H
WEaZ4YsMQZvo/A0T7UwbwueogY/QNYpvtAM9Jaw2Jng/NyrOGeMDp9HeyU9TI0vof5ZGyWxynZy7
AJ9k17T2hp6uiyz6ISDAmVD7YRT+0qxNr/4cpE86yb8WfFo0NphJD4lEVHiOcee0bvpmIEj2GjuO
7WIuDbvw7A/1xaniJ49l6+reh5m5aFZ+d5PCWZjmeHBgQDG2Mh+1w1tfwRYo6EVQrKGs+e6sB5yD
1sMjGdJ9gD7M0IJAP4iRmBiJybC7viOAfGl281WVhPeF/j1hIpvK4q/VOGr3Ey5xRh9rDJWsVlUC
JIIysmjI3qj0+4lz+9fQnKPOYjKM/QnoOkt9ql3K2J6LiH47PymOBCDnVVfsyYbsrLa89+XwHdrl
Ci42js8JW0Oj+AE1HPhtZrOZhdqCU+Ca5t0RwfgapYSXnTCd5RMkD6Qda6KyJbNwmobZX1V6RAQF
pkouFzU7eZjl7zreUszhZC71pD2kHTjXxuDo2w8szdowR0YFHmg8+4EoO688DqSi+LbtfF1Ouphx
AeEnnlTb3ocOV2LGZpRRzImb/CQwm3rASrTIEn8dG640jdv9GO66rQWHNM3/S7HXzALFg6G78IXa
f/CDeS5j7Rz34KdzSlhcEAszvYU0jkmki9QX0z5ILn65qQl25S0RJ8MMcW47LskvEuqawU/eaX+N
pw8dHUcDJZJcx5x/BkHukRy8fhu97k+a/DlowXwYU2899HB781hSmz7xzvSps5fpd1jioZmey8Tz
Ow9+S6yW4mpJXDSY7N8m+PM61qYJgwd5cWJeVWszAySiGFr9DoPEbUhIW2YDmesiE7+UUqNCDpQq
E9kQlXr31ahwmTG+iid9Flu1xReWL0FbXjHU06VV8a16vEmo7UlDMzg/7e9AFKcp8L5898FM4aNR
QL1D+F5I4P1M0MOIVVMnix7DuYxO9vR0oevnlEzRwgxdpjcQnBlWWR6uQUoD0PH5D5wfQZbOpWIc
7XkYfvAMeaaxjxr928hDunYrHHPcFEqZ0crMipBL+nThSb0olgTp9FetqB+mxwY5DC6Wjjeh+ZiN
lk4cvgblgHc48w8aOxPJn52pxgeIulXPqT6PwTwApLTs9l5OfGtj7B500M51G3J7YjTOLNazjwGT
etOBeejy90JT8Zy7DHBko9mQ4OZJNYs9/o1vaZPizNoAHhqnqa5JP1PpHh33XxEPh9bP/uh2uBIT
f2/b7pYk5SW0yZ0H/nrSNp2GdQjO7QPgzKWKsttI7RDMNKJ9Ix+K0X7kaHJB84gLeTI54YfOmlBq
GToXB18tER8L0SSz/uUTLtaku2Er+ac7EAO9yDt5dDdTUnAZiLMUPoNGJpskWjUTly8QfkOL9/EU
vZgu3sDiXUg+msqOSW82YJJ8Gmgwbs1IllOmhgF4DoER2yvXo3p6JEH6IK88hjeNv31j+lewWDH+
daajIZ0BeEXxVS/akeUAiDiz9ZZh3W8EvMWNu5Vu8kBmI9Zhpc65LSE8tDtr3MICxAkOPI+MJmdo
91F73sdAOwWZI9yDdrt1TefixQx98JEBfer974hlp7MbPPfwBMD25V+u1Xx2HbWYMj007nCcev/U
uuPG0HsAaOKFN3OfwJ5BSWveKe26OWlzCZNtLW7IvWeOCD+mryRsb/yaaWAdkvTPmbiNyPrT9gI1
K/hk+GU+GxnU0rJ8Bftwtlv1pcB5V9gWZ4Go1obFY2Ln8Yhrkqx5KuxjbQuWJAcN3qy3AA0T1KMh
wCxIErcTAAVDN9pU6k7g5A3wfv5MMO0tk59C3cAeymJtNdIlyfNTFYtORGsMNVczd45+QQCh7Ndp
VVMqTRIGi0yrt28QKB+BYZ/jqp+RINszqDgMA7h7L0j+YR3VI2PpKw8pw906YE4jvEWjLC5EYj+x
Dx5soox1Fx/0Vn8tvXFtPeNI8UYfxGGClxYYak0yaJY8uSl8y8jjUt9MBx0GEhSIi2muvETdB+Ka
nFA27pBvB1LjEG0PqPsfScmGV7esVd41Kvhll+09TjOuyKkkZFIEWkSbM+wpZ0JMGuxAZ0dBJFEh
DLcBUfw+s1/pavzG3LK3TUIIjR3PwEyNM6+gEpMVanQqWhQsgUVELtIEC2rz/AiHDQy7niymjt19
Pj1XKpjBrHruje7AZj4K1sKBPhLVe386JizWbLYmPcbFPdIOF9W2PS9pEwYUsXIE0KRKIPaj5jI0
6ySIhw8m59r8v99VPbusE+zDilwNYIV36kTJrMHBIeOavWrPaC0mQRKvTvJu6vQ84ckZnfSr8tlI
Qe//TaPxQB4CA/DdUyOQ9PnOdqsX2AjrPr3JdKQD4TlIhhpiBDvRxHfeQskDZt1al0U8lWIbedqp
Gd97PX0TmXfF2EeFR/gA+7SKQ3WKc3riQwY7Wtd+GrTT5UEZzD0H9WAri/FgBFD7WhH/k5X2YqX9
Z6QHK9U9B2KVKBdBhEO4w2oSIYdEdIKi2Hs/rdo4eYNfor4a5MYcf/W0Lk9aiyu9eRNPv1WvGe8J
1ZbKDJZVFn3oyrp5mfZtm9a/ONcvjipfmuJJrWJ+Whvr0Bm9JXO6lWa6K46468mjnafhpiulkW28
qCZqXu+i/6ShYi4T60fwU6Xq+9syvKvMjUvg2KfBkZcq+VV1eAb9NKHj8YhOlvWOlbAPsS9gYuqh
GvSzsgvD1QDEbV6k6zHzF0hVK8pd2A5KhHDiKQzTq1saOKwVsKXAFZP80eNz27d3SiU6Lnb1Je9o
DeboPjbnPiYeO5S7LEyX0NqoxkJ0JScEKKBo3hyc0yTHgaQMGMdgSwpkiIMxJADvMm3NdEqihWiX
Rq9/MYTMKYcj8ZTu/NxbOW74GlvjbclJ95a06hCF+ioT4Re80FnnedvA+6ja+kGLOCywEHyB5gaP
GE5Tkep/xZODITImo3ZbvvrGnvDKR+6w32f5tzVRoqaU3PXAJ7AowX92cNKEXLSHi7pAXznKyXgB
OfJW1frJb6xLm3wEWrYP62Y/KFpEE6bNkTG8xOxIjsOW2TDsHid85NyI7z4CfpoPPwljlFnAV8V2
Qg8HWIAsngjh6snf0Bcbxy03ScDRVg/e/CY+dnWwzxivazHSCAKaKawfX2qXkciSmaZHHl2O0eIe
kUaIKRWZ4vjP7Xv01G+GFv/0BtJv9nw7ULBZIu1LrrGEUCDxiMzlmLKlgc4iol4Nf2rDvv4Gd+Yt
gpA6tsa6qzuk4nHZ2WgRzhXDzC41/9VSbm0aAmkUfhFMWAeojlYwXPKBXBi3JhtddW4VgJCUYumr
1fD3nKgIL/sp4ZWAvOJQlcpqZVd1AyqEfC48yYOIf1rNvcex+motcZR99/wZfJWEQhWwqx6Hg0HZ
DOsbKwnuVTRQumrqrlu4MUjAUK/+bFd7mwivpMWwGsAOAbp4RWi4gk3+AFStl9mhSYy3KES11DTx
7ssT3OG3vnLOZtPeATUp2ip0OJHBzjVbZ906Tw6bxyffH6r0kke/RU1uGDjUeIiMOCZPLFd5kgYw
M0oy7br4y+2SUNg4rP3Kre7Y4f61Ad51jUDXoegogSiV+qQkgxn7P/YDpnwlrRW64+DBn6gp15gO
rTis17AKigjhMEk4t9vxbeoIgKc9HDRDXpkeFCst+5ZtqG3irmOq7brcg0AIqSS7DV5QbgYRzguF
71KvjOpkoJTPQ9CYXPu7SlbrKgJzlGatuQzEJrb42PjG/7g7s+XIkTQ7v8rY3KMFOHaZaS4CgdiD
ZDC538BIJhP77gAceHp9yJZs2kY30q3Muqoyu4rJICLgcD//Od/BFsAH9vT3b2VZiH/+ypB+EdYR
xqnOmLoTTwMKsmL2nJKXEuh+twRTyd3OjlG5RJWwkisKZ7REO4v1b3gbonPPszAw59wJsKQN507l
4/nvr9A3wdSJhVSTKnjE1NI9WR8WsJpz36wKXyyyeUcw5dMQLEO6r+18NbdkLtz2HI9Ne46KgiD9
f/6+hU609RLoQL2hHpzZfkhSQODFePGG/H4yolcd1A527s3IuA3jcQ/ZuV7cjZnv657sw5JNGm2L
LFQOtiw9w2Bl5PiDXff3pMWXLFXvplUOgH9dOraHGf/2Iu9tKObkZHAJ+Xi1kKxkch9B+rHNPD8j
MBJudjAtFsoM6iKPdrrfXnKlv8Zx8klWFiW2018G4b+4EliUb//Cg1VgHSKqK/TqtQTpyNCZoKTw
V693Ylyz/isCMLH1uzTnXOf8NNYJr6R+wImbIwmATIVn5uXOl625KqixJW6y9g95Gj2cSvNWecsv
HUpqasB5GuCgUNNnSeuYG1m/nTMrBLE+Ba5m7+ZFtsQ9uGmtRfuNpe6LDw41bVG9wzMyHGTSAO8Y
jbWec922N7DbXGaPlencrX1K7Oy+8MD/gjL/NplQF6FbfTglRJl5eCJ3jUF70qFOVTwICx+DFOZb
S3FUywzs84wekY/SIyPA774dHjzJCMmc1BCE0vHOOlaEBOwqpJBba9XMX4jzZkR+IZu/Nz337cqu
Saki5g5F9hFISZX+iK25JEl0FGb8BYG72DoaEuiC/4d8OQW2yt86hLR3f99XQ6eD2vWKi9FUv+p8
QVY4wczwIITAKJHJ78TXVzSodqDh5bTQFR1pnERhiOJ4pakSQxYNTfOl8bY9s5lOta+o6HdWe9Ui
m1q1xbi0PDzJFbG3Ie6Jv3IdELpUb0fxk+rVuDHc6KTb6gXwIs2UPSJh6r9UvfPUTNO7UUTPAFuK
UGj1PpFcvmVgD0jRzV5HzUWoYjydoIho0fDRxT90nSHU+Nlr21fu1lFYbSd2hpt0cGBTgT5i5HQk
t4oylwi62S12MNCqc6sKItgPW63r3gqdH64hNDy8F/kMBjQ7J3WDVtDLPzSNZltj1HdSrH3W5dIQ
pYuvTU18RGxceHbh5PsTG1Vti7Ypt27zk8EB5KRN4KQpuZao9mlkhBbCOYc1Hottmx4GpJFAJ11B
EDEmfERxIfL1NUqWB6d6zhLwc4vaRSOGs7xoCLJzFbY84MutDh8H/964k3LCU1rAGGqi7ruJ83Bq
4zMwJOeUtyEH19dsGjn+gvXFBJQfsfE9GRiZgindqYzZak5kG/bPISsIelnkPGqHYYpOhbolsmzr
Lua8AZ+NpIor+FgnycWzsjOp5199CSMdkgJ8aJ3zm0sdW5C6DF/xDHkALSu/fse+uWb3oy0btO/G
l99eMyAwthXEJ3VmJKjBbEL68VzrkIn6OJHLAtPJHB5dXDLRXqcALNxkYbAykKEyv4naK0Z9QK8S
rcfiovxlN9J5jGBCjYPtk8Doqw4t4KrNFQwYTJXv2C8Ch27BZ3N4J9LdH5Z1B48Nap8pOI9JAW0L
DSgELpyfhL98u3Wm72gBXgKr5Khk4coYN/1sxjuvfwCcw3Q6K6yABjG11XDLsGkuQcFgm/CpTgkw
OvV0HdKKnlet2OFOiO/Q9rBkuTG1CX6NuTuGbGgOy16kS3Z0teS5X2rrWmR0PSOdnTGosX6Wzr4k
ZxKqluIHa2WAKES2cB7+ihceUEadzth4/tKSfHyf60NH2R215N7FpE58Y9K/cNBoE1tzKy80UpdB
VlnzGfq9ca6r6mNmxHt2Bvs7y1ocsRpnutHFdR0fFrfug0EIkqReFO99c6Cmq+ChylPP3Da6xXAm
Haj9qoxq7ceprk0mShTREiPo+ltnyoytI53bv//bf/uPv3VJ8U/98M9uk/5vo893jV8xjRP5X377
H/93LUtPdcn//n8pYjKpTeI6fav/zmX6P3qYNkMRf3bp5792MK1f8c8KJuH9w9E93fA81zYEev//
bmAS4h+ma+D6Bg+Gf4f44H82MFn/EIbrWK7N4c1H4qGcCU7233Im4x/CErrjC8uCk+86/08NTLyq
f22w4U/yaf5xLdvXTWG5lsG//5cGmxLXTEVM2A4qx/zwdP8xJznCgiAv/3JB/tfn5t+qoXyoU9ih
/+PfTX6i//qtTH4iyiF1yxam6ThrF9S/fKt2tudmmCZY2j33hrarGGDHqQYjCu4l1qLvtFR/hnmd
VevVz0SdWJlnI4xtxBbptw9al10TsJMAmdHYiTu+xou2x/8K1CA9AnrYzB0V4VoDXMi4BzSCYT6L
CuKnEjy08+j0rb/BDg+hmYCazX5Ln4y3Ps3x8zoM5zKmr1EGkIE9bZC7itupM19VfcP5RFd97X2v
efVFkUcu9afc1G8zkGMsu3ckMeWRjARKd76CUCT7F8/aNQXHxcxLn4Dzf5urLOjjtwsqrFZ2ozmH
GMx/T3ALAS92iJg6z9BLCL4OSOuFYzxNAixBa05vmO32qWcwCYnsM9aPkp2xOsrGORB+eW90+w/n
vPvej5iM5nLXMhauvKLZ2PXUBI6KFygk2rGCvRk4tX4Zsvmx7ptPMy5PkwZ+pWS/XTJUyp30Xjfy
59Q9N4INanM3ogUI38eQqDN0R5tiU5RsZ8by//wKIBvXYjJeyvVFdUxDt6mRfgBjqBccBmWKEpOs
wqje3S9zB4TX/CSabQUOUUMNKJpuFh8k1rSNc81tMexTmHw428of32KeHmk6CCO0S8Usa3TUG6Y6
zKnp8t4lACzqov7uxhLhc6YESRC24SCCCaPVA8c391f6Sdi65haVQxOnAYjXqE6gvvsEqYKRW6Aa
wHaNAf9/QHn0mT1KLXrtMqiqlAfyfJEyKMuasQ+voYLNuJ3nZ+qp3rqSlAEOeAc2pj/tBOG+Jjs1
3VzheaZ3hIzGH0Nqx6UvnTB3gLZmoBm7iKMCK+5m0ORX1zHhWp2cJhHNrcvcyyy7UBgEJ+tV0ytm
eE8VImkNrwgni7v3++W5zTJApRrgP4lGlDJfbyMKnZK2ZbvlooT0TH2xC5wyuIYbuCzxdk5PwuHI
kaHh9Lrebx4sjD5Bwm8FAOeNbT83TZtufUOmgXSrC++iCvLCZSxiA0TlqDgAXub4qOAXq/ToFoRg
maPlvfNL66o3wL/PPW+OkMVRI+tSkDEuVbG3EyY6PdWkW2/Q/7jEWqhF4mDd/1Jpa6NsFiCmkFY2
qO1Wy2bPh4FEtDQ5QWndCMvjBViYfhz5u1bc2HnlnYDgxYHA98BHYv93PhtVkhwAVr5xsl+guGCD
0/JbO7T3/UxBeqTL30L2d9XYsm3C219i2RkzHGiZjcawGAg5SqNNnTEVilSx12Ly9F0FmdrzmJBU
p2l6xEC6MycvqDBDB+M4dqw002dHigN8LChC7W//tds8m5n+x8BaUvh5SSQEwSTHKYWgGf2IXIHp
mhomeyvlMf2FGfkaM9CZFIZvTTHnjCL4z6Wx5cT+5Y0g1eHvzIS+94Rsb6x5t7XX3bSgyfrfpWBG
ueSADeokOjRI8Xjm9sbyK9KnD3/IUnYfyw2b28NIfqbzbzDcrnMz7dvG5xysUd46pytUxumJATGw
WRp7H8d4rFUaYtpERncwtEIe+6YxFXxZjUJsx+0vY3LlTmSgcVqk3iKjENihWxm74BqUZn6GYQsR
qBpgVCumPppPRJfhXEQeYwuTHQMTvT+6wTwVYatVayTXByS0RNchYqwV+0EWfdjmcEoBEmeMlBJ1
GzjjWBi8Gmt8JiyyFY3ck70LG5jT+jicI529uBH2rnfsFhVihdtOzJbtaHhgU/nJ2ONU+NZuFhZ7
J5pKWj1UFJRVurODQPDVSliOWYlhXGVnnYmX7/mvbQJ52Dp4Ex+VtXvQjIcNZU5aKEEUb+zYZ/7p
KlroKI72wdb4jOVDq23vKe+yWHoTko50TXs88LIR/dUhKpcstCi4xQnK2FelTfiUgLP72sEckKCT
zL/OHRbcGo+UjE498DriWZyEwcekeydKLxE3ZW4uT9Q4AnehFUCveXJKVWzaQv9WnrZFlNKCpAfj
Y/7uNQwwU6v95oS2TimdeyTXsc3uNIAe87QwnQJQxUJ9x3CD2EDT/RajRxDb/yjlpz4XZ+j1wpsO
Zq7uhwqYN9VWkGGrTyn7AzhUBiA0XjhR9XsAJq9j+u/r5p3Z7ksLh7KdujcBQzsGbMZzyMIMN0rf
PPx9kDT7HlBYI17FXSTZWDduNW+G9FWkKJN2P/2eFgENv4a8Lp470wsNXrq7HOWUXdNco3GNYVhj
fIGduBXJs+rME9i2+863L4DDb4m/pnP5C+CnXhYPCafjnqFgRFXVJhP6qbKK3wmo5qWtrrkTPXYL
4fTirrd8BvYAyxgn0gn00A6gg0nDNPYuBeDv/Emn5mQ7GQH31H/HZ/FrFHcZLu28tjB31/INrec8
qk6ACwwrJz4nKbw6xiCdvUaMU7CW8Wfr2p/CRlsZdLh1EGtke5hpIeodb9f1/hPY3uuSx1SvWgSb
CRhoi/jsB+Qij7RUwkKiFoNx5xsBjw9NVT8mhQ16yUSCOQTJ7Ue7Y96dpfNb2aF6ZU2+82BPc/x9
RqB6ktPBh7JhDv0DmtrTZDU3z72rcUHGzAi9DDC1kZP6zoubW+lbSH3HqFrOlkbDmV4ZNx6X+6K3
drEFEDRqvu2KzhCn9r+M1r9Qn1veEpOIrqUjBtJOAheQHuurIyaQ/uuUcMxCu5s/Im/+DUfgQtXb
j5MT/VzybBt51g1k+4aZrreNc0brTGb2dKyEM5H1tHI4oPV0cMUZo5YSGRyyT0GYoX+qiQbbVE5s
dcVJKG6ca2XEb35sfWL0vlHrtJ8BP24Wyo9JfTzHVHVGOsug8ivcqc0Oa9+pbZ1zGvdX10vu+wT1
WXdeu+RWxh8jNVIdb984R798qDxp7+HwdgjvNG/o0/skVu+0W17SLqq27PfeAIXt3XU7YgrCv96B
AoSMcCu96Kwxub/u+jq0yzy/eeZz3E7P/cQ43sCghlt9m7fpBx9zhLxKfzVKBqxuKWLsMNPWgAsH
tAV6EWk8991YzIMQ0yEzjLOlj8RTlpeajr3VMQQ2yYJ5422rYXhUw0x8ib6XND1RBxDgFGWM7G1L
c9pnTXrx4e3Agcu0p1h4MEhwjy0xTxUvZXfiPTL5DrXy0xqio7DUvc0Re/LMHXij03p7Vo4MKgAB
CfjsRhvvXWipBdkEn7xtVzjPK9UUUiqAEPXuUoY3NZiKEginXW09WFOzH2hCWv/K2VF4/rodQQYi
kWw49h6L0bbX7FvSU362wEdjpe3U20x+gosp7OVUgSoxVBWMwnyYzIbUhoEDctrmc/4wcFi21BiA
mH8yXNgk5AkcylcobLpUmXaMsfTWxnTTzotYtovxvTAf8GEWuQAnxHyHhTqMMK/hKynMd2TuQ+TW
Nw+9iMYsauOgWXxY1A4U5Dc7U4T1Ur9QqMo0fDxNpskotQ/T3tnrpn3fKb66yC6FkIELq0ZMWOZF
GTb0tkv9RC0c9D8OGzbRWzfE2htmcRuAIQ18+sQGn0Q0C2Ak/OOgX/t82qc6YmUXXSzXA7qCM4l/
CvqjJ1WRvJuwVArqwModXeSnsdav8F6I/4B18+qL17nX9cV1fH6H1XVo4D/BPIKYeVr//xnaVU03
SAlELjUevNo+d+b4sr4LHjsGLYcPVvJEbacttQscO/yDa/0WZfLEGGnnMU6JwD3VQu27zKKwntyi
OR8iyyWMQ1GASm9KK/A3RIGI2UU0jx1gQ83BzvySQl4aLXl1WvcFYuADH8ldy84kdjSeBM1+wrrt
i27r2TVnLTA3Kv3N8nQAlQc42SDW6SQZ1YLxqS/6DwLff/hIicbaF+1w6EeSwaZ7SNIFpx4Eiojs
cYzZ1/ObL9efqUIrELSca8F2r2s/KdAWE7r1UV+iRw+QYQPEg21eKOKRXpQJ310XaI6/7bjo8EXg
A1GsZ7U7S6Z3gqy+XF3UJUqcg6kY/xbfE7Mm8WLeY3+Kw7F3WCI5gPUxsQDFxyUl+Vks+8Tswgpn
QD4tsEE8Gj6xnILHqUZz27ILBXVVW/WthQmmgXVVkjFMlV6Y6/BAio4y+r1CwW18mFULWJ7DBNfQ
TM3Ae5B8fWQSN58H8OtVOKtpNyB006rBaYVTMPUb0Vy8JCiF/qAfcFRf0Am2dVrspr45Dsmy2v0v
kv0WZ8OrC2U/T9IXPQa/pTVHXVn3g3CuYq2XtaxdVaRHbF+hNXnMxtVZM0Gqrux1yAKJtPedLkIg
tnueDBc9Mpnl77DK7xKYhwKube3zZAM4V8ywbLnxEyCxBp+c1UO2mNrRTl8sXNqGesNntDPke+Vy
X2x4XK8RkLBUmBPtCm5lHeiu9mAjPvur263wzzKZLuvn2R0o2eUV0seARzY+mHVKmZofLh3hfERs
GEgzrGcz8zdC0Js2zldfecdSdLuxxzEB6HmsmbhOV+L2O69xH2FFXKFHHCUNraJz93imdsng3mMw
8236HVN8NJp/q6q/HkxqPJqUNbALIeDevLSAv1gfIWSf5iKndgUuc2EeEYx2Eab7aDCPuCWRdtNt
D97PB7Y7cvqxaMUiXhIKPlvremb8ZbfXjIiNnUECP+q+sgZJ3OhPzPnC9UKg1oCZkAcBlrT0vV3l
45tazQ9NbVzn5cMZy1OV0Cvi5QjXNTvY+aB4Bs9Jzzrp7k2Y9s1EhZYTQ4poHgvzhSj/fl0LWys9
d4Y8zRILqw3NxkqvKCk3s1kgMsFrHvpzlMvnSK682tKlB6UI+9i7E732KDV4m+berAvS6n12kSDi
AkEO5ZgUPqeLlBtiZs5ddXigrY+m8h+J/7xUCDkbfa5/sItHgZ0aF3twflsUFw9N+1RbUAuAeY90
ga07WgZVmz7zjwjQH3//HT5ELCUadpJ60oNcPXF3QU9ELQ5GngjtBP3GKTWC47H3ahs1VtHJfIm1
Pw1ZTGBAuCwBVa/j9SoJcOlPZNu0x2paXgo95yoozny9/4hA82dx9ppRXdKaiXxNxI8oDp6ulKMU
VUlMZhZeabe3/YUyHExrtSH39GLAOuZ4woQe4zUjUTOncKr0Ue3o3BEhbAUbH+9431F5O1lYTFy9
qw7ORC2Lb34Qbux2Q4+LotN/GX39hzQa33yJOEjOQxWYTOUNyfF8Ts2F/DvUKo1bM2C2w2kjfoS/
e+t74w88ip8FnQ6zHLgYVTNAm13z2GpYcNecu/GSGnwtuRvBgzRidIgTOOjwvQRY5rONMxrwP709
8w46aRn5UY0LOqQNY4OFLKrn4t4u5Xl9T12R8Cwzi59E8P7bk/toOMUPkXfuwQXNqHDKP+ao7bqE
n2QhjhwUdXLsRvWnbXHS5bwhtebIDS0Jw7peEMmls2gYtXv2gMwGubxxHPuhbNM3MBgRZiVe6iRJ
xyVAI1zOb5P54QOA0PE9u1b+M/jqvjVJcAyUQ2zcudrGuGtqXX5KnwtJpSrG3jJ6ii1BlzprfDww
ujMln0YjvSvzO93U6f3LRbzT6s/V8tPYmJ2JgXxLZ+l2zGkfwXs6K1o+HqjcogT+B2fDAWvHt+/z
EADNe0LRrQ7KcbnyE68FpEy6V4PcOy6NPZnGIyfztooTQqM467n8cKiEm4mxyKIPLymCGRfKinfG
wonMHpo0pANh58xztLGnt27kXTccfI5kHuLgBseFHVxT9HTxxQAh6NLQWc8Dt61uo/Y8AzqiyTl/
6TS7OmntteYO2tcm0LRlrMxNHhFfig3nTYuxW9Sl356XgeqV5JNiYazYET9BU9oeoZjmrA3tXsnu
y0uXbwBaFVNpShRimqqyvdFRajbl5VU6vOw4no11h/FUOw9W7LRnPdJgjpsGyVgnQAxlshRB7zLn
9M+80Mgg3ZtWssfpfetouXT1DgSQQQelzDZBhkJS+N2mHJvH2H5mksuPrJDfKBwPkYa/QEF9eD10
Ov7ThdrBwFsvqV5pj2myCFQ6tvaSSybZJ21Td5ekkt492c1IJ/R4U2vcbsf1/AvkO3Awem61HQ73
R2nz+0KXYo2zUVgSV4K9+3yoEg6BWNnnwCwF+RW3fXNE456M+0oZJMjVNG+XgloW8tHLpjEznqme
PW7Hio1Uu7pYtfj4963tI8b3to51kUTstm2bH62pfhox3jeUw22MhstA5fR7ag7GEVsGZEE9X60W
3c5ZQGs6Cqkyzih56rJvPT+6JfscwtB8vlmVStH0O26mH9PqWPQ96y23DfcO62awrsxKjKHWJZIO
i+JaSFDPjXei8365p7HBPQkokphpP8sKKt4y8yyNGctjpBU68QpIGBpggI1zSxLrw7YRXTsPFwT3
8V92yz+tNnyXQbIi1LPzkXUNE16MwROvkQwVXczDjHWMqZjfXJoED2FJqCyM/kRZo4gwGiOD4+wX
00uIthJvRErEkbqd6tB+S+Z2wQDZFPz4VqT8YZnN0jcxbqjWRwneHLL7GNlAfXQfzcS7q2Pn2YiY
D5dlrB+PmnySJpEcl4qFRbrAq+k7IOuHllnI4TCOxXfcsUIZ+bgfR3UePf2kLQ1Fj4DoZVL+DHrz
E1kTV2IAq5YvYVFxF8O724nEqwNJyelAt96hlp0KilUVdKJfyBw8yCSnIjXk+8n37vW8tO/cvjD3
tjRv9ZKRffTkY72OTWbkmGlugyX3Se7VXGXXXz+pfX3KBv8uwr64Myv1kzAsBoaoHwaf6XsOEXE3
E2G1ZTby8HcOEB0Vgjnf2vFS0tD2j9FymVrDoe2PhKNFrnosPFY8bh9r0e9UkV9lPN27tfdo0zy3
SdeYsYOTnH47deP9yHcLk212u/ELZ3v2HVj9NtGMwXRWcYPX+wi2MtkPUkCvacfXFG3/iLUu3UyE
UBJzp5cUmU25++PTajb2c75zAPhzgFFf69hraZBLHQK8h84efPxZaQWNCeQYOdqNZnJWiXnOb7y5
2+lMpWgKsd79cXrq5wQHCgDBPp7ZvK7lHXXy5Mc6huO/fDRAXuzntB41o//Mo0ZRNfVkWPzxxKfZ
gDjqCvviWwoe3pFT/fQNufZ2NvezxQfFqSWKxIyPrmT+o2DO7RqXLUuN/OVa5IlzzXutYzypACeG
iUV6/ZhYCn+1cCyObXyQhcnbL6UeQ6dM7gYtf3JgkGzwORBBBP1GmVUaYjSiKwacL1PMQ5mVjwue
0jo3Qyil/tYmUXuygZQgeQFUKQarZXAGKFMa89aCI32YhidMGN0FDOirJXNr3y3GG40NMHAjZ6Kj
jIQQuIg3WIuALEEMws7DbiQUHb2MTA949W6yifULl0i/pKn7asXmr2lCXaVvId0vYCjJGJZk7+fE
3QK/S5kB9t4OyNKMOBLaJQDrZGIn3MxmvrPTVt38iTodypslTmtk0cYQd4NIh5sxls1W85ABKraa
IjFQRPzC2WqxjT23HMA+MyzR5vw3RdQG6kh+rYfiTV9GYoDlk7uoHMUJ+mwFl70yOS0x6rdOnf5t
u+lwAWXBx86i1SZN+oBegpW+Kamg1MpdC6CZM8LAmaeXW6au0xbdEnNnld1gdZ6l6q1t7IIWEfag
ttYwPeEpnA7sxz4pUr9CTXA3toBu2bZwvziZvaiah2ciO+KIunxM1iQuXfFoyYr6Oh5kTVBHdCmB
+NzQGnAD9NvS7QEKUrr2t2dy7lgWQn6jc+hG1KYIMiAPJGwoarSCvIz5VjZhbsLwu8WxQLFM8QPt
xfdOa72pXIML6CcUB3fm04QzilKZCRApIfu8jVzsKIdmjqB5wa6aSUedWAb6bLk0hfiIhQmBezB2
09IsxzFfeIs4ik3FsxzRxuZGHsuCBBVkVbk35ScQS+NikocRloY7MgWWQz9TGEe+F+gVR85CMQ/p
KvOlA6GCAukWKUiBxjqongeGsPEOviTIPQEgeGWm28d4obFoYM9BLztGPcFZARZAHowxMGTdC2Oh
qDR/m6f2QyvSh7kZ2cg1CeRbRe8vRCfbn4xjMj57tTJg1OmvZt+NlMtTeBTly5uvDGdnQq2J+inl
7Eot3YSaqtkF7kMmQ0lkl1RofUb2IoLBpxwrTeSb2U0iTJDmxohykQWYGP0yLV74lg9Ejy9Ib4cu
GH2Ep7zjxDgNDGk6isxEnNdhaS17Tj3rLJtN6YKOOnU8OlPC1mwwW9owWYuQwOFpgE/Csb4ddXLy
iQLrlcptE+HUcStBTVpFCXck9GSna+otWhqsPtqK7R+yK7bSx7o2e+bX7bueOOa55LsxFuDTqzVx
tCNPg5bb+ZgKL6Ok5wzhdINVidPFQDTDGH5jYqG9tMkSyGsA+1qrO/RO8mlzZR2gG4eawqGNZ5ef
IMIhbHYK7hp0M+q9B9Nnx+qMJG6UZh7JSYY0bVPemfVW0KdQr/SlPmse8qRbM/+DdENrETkkekXe
mjWxE8fcO0smmRNQaD437AYaZFQ9a8Oio2mWZtkFB35Inx/XCY79WCw7r17nXLF2NMVkBYPDbskZ
CUCzR+t16AaivzF5qY+q/GNk8p3pdL6+GXogKvGrGQxSxJKjjy/rr9m/diQa0Z0NM2zb7MHIxuES
A77zEiyXM60PbF1BbsNxRQ6UDRHkSLNfpddAvBKnqRuwW1kFFeTwDS9O5wVjWDZ5de042xEZUhtj
NsOafQ9WRvYKoiJ0biWPXWtlCHXsEpJS3lSTfVULlSfa3Boo2ea+jnO1Os6mU+Rx7lAOUUwTvd2d
+A/iWlA3ZJCQbECkb+xigSP5C2CZA9uuXIKqda1gGtM989BHra1U6IvC2Wk5LBNUDcvVLeoVlbnN
Wp0ZZUQ+yopPrg1cgZ9F0mE+0zzKyUbAvHWKxqUJZgwp+xpDlnp2QXDGtIZwZwZ/LzJj6xot2WPs
mve+O9NA1MsuNCf/CAvnKUkQnadcFUHka5e0WfP3FveCp7oQ00GzjQq9DXBenHRFK/EibIAq8TfN
uRTxOSoJ/PqFxyj9KWQP9dZDkKCT3c1eZ2n4xxS4/EurT68iLqG1Ac8lWpn3u3jChlfKedk5onwf
h1KjsIBF3cOJCJKAypCe5XKsW6SbmPpEsuE+BRdDzOZDeV3OT06KGbQZN6B95Mx851FgcABBir+7
IDZDhpERq3CXAw4ISNpUbZWeOwaYyGj7onmsrcD72qPLqDyR95FTToc2rgE1a6Sf0k6d+wycrUGz
T+cyQ2SgcDEABvhlf7EUEF6jQevvmrTY9lkYm2vZrVvRYFRWYYXGamX6s+gdjJ2SI4be8as26Z6J
5cV7F7GgVZPaMmLh+nmU8jQDfxpGS3djdfk1UZq1o/4q7LzSOaml91H6mWigJ/W7IqPFr7B5wEvd
xn0U62Ayu3hjM8nZCwN5du6JTzf0KvbKm0OvaxkrWWKz1AADOocIrJTxiVaA9fSrVp0r2tIFBQRl
0EHHV9a57YAXlxVgBQQ6anEfGKvNYexOR4q5DxGQkUy1MZDsstt4Emo3SVti9nnzbmP8Luz4CTUS
Q1FPpBYGMJUBxKUTgOwreJuwoTCvk13d/Lij3c3Vs4sQzQEwyMJYktwivmW57o4xNhLZkAluZUpZ
d1PtMU+VjoYM23zkGmksVIyvCC25qlZIviZ+10RbiGv5nL/YsXPo8nvmQ4oaVFHbyBRUfSnk1dSa
rrZfP/u9eZmMeLyzMctOVm3+smEM4Anfxeu5t46YW+gLFThzc03Foh5HX3sSOKxRjhinWqQd4L3E
NV7/Ij/YWXVxnP6JTbO5sz/cDvC/WO484LxBpeevRYG3iDZn8lH0ZS4O5qNqwQLfDD9pDOeozNTn
iNVotIx2F9NYEJcUe0JPswKTRZEoNrkyP03Dan7swLGHZm9/J6bxkC3+np25Xby5bq929iAwyRgV
HUs4nsDlk3Bq8CK7rsyDNQrNvfEIsA5DjkUW2XG453BtbVuVMMIfx41is77HQg2Myp1/CZ/NjjFi
NRutHrRHWdHE3BA5mfgacCT3TQzklapqPFTs2iF4FEHPQRvSBvKCxSbI7c55rI6lbsMcBfFZ5xSu
96OFKdyjdn7AG+vPlJHRYTIsFB3Pmq4ovXHxY6GsbVKPmhbTs88VuPHNSKFmZbpbU8spI8E2EFie
d6ey9n7MNHbbsX1sC/d3nbXtoauY6iRj3u2BlHy3YqJTjV2Ny9Vk+URhqgGZExmFlGH53Z4igDDT
+B7J2ihqSRdDVt8xgIqir77w3+K16lZgOs1Sj6aMQv7EXlOEfmL1WynnI+oJNuj+Mfb4TEK2ImFR
hYsxv+pDEXaGObKloxvJcaazY8+wF0p2il7xYBGX2posPu2E9At3nDqOxt0ZOlYtjB1Hp+AWo0as
FhYvNzGelynZoztEW63wFefj+qf3k/EoPYKMxjyjmYe+Obbh2EEYmWPzRhZt49LDyAPbMw/geFgE
ejZPy+IfsPNlodNVfybhn2qv/e5V9jZKRgars4XVq4rgdnmFgxlgpm4ND+Ah0eJp11UvIK+YXg7T
salWWDOzsamer5oeejZjegurFHvmqWQeUET7sdWMwNFKL5wt7zgv+tq0R+q0o7rNmVnqGW1w9qcR
xmStJrSiPTatxOlM+tEExFiomb7gmdkig2OkxMT8oBhk3FpN/FL8T87OY0lz5MyyrzJWe3AgHY4F
N7+WofUGFtKhtX76OUj2NDOz0jLZbWRZGZlVEb8A4J+499wOHkdjOqc+xYAaZoqcBt9Zhbm6t5rQ
XMYyKkiMFrdm+YnyMjvw8NwBxt0VUX9TFwB1x8DP1kxFsUza0Tp1kQzRFK6SGZdjIDIjKyXZFLFq
11Xs3Tu2uLIMoKx6xYEce9U+S9FdjyqFcNjo9418GzJXh6itA1xlGyrcrzaCri3Ir1smU7DXCTQk
u7Idd5YxHR22Y5Zgq1QJdFiSis/NZ55SCYCIf/o6SES/MKpELvsyiBih4jpyJjhL3gr7O6ox7qlN
pZ5TLXjWKQOToLBPwjbE/FkTp1s2m8h8ZT44risX3EGTVCQ+Rd5T0ZsYZ2jX+a3VM7kGS/J2GMiL
vloLRyd223uO50RBOILEy86RpjIk35ETb2GAwV+GlvPFwvRKOCyr0PppCxxFEexHhiD4EIulM4Rn
DfP7IjP4VVMYEr1QQzxqkONPTC7mGQYe2IxzPJTxbspRnTgu0gWm5WCwEszK0oESm12RTbsuhfnh
wU9d1q3Dvqe4Zv4bLgxTtzZWSeOhPWNLItk7hCyfecOdQANIu3oJgeYdmtMDXKZL0oE/cflOZv48
aCiDdFXcaoLErXJiGWq08phb+IMrilAqDyYAKt/o7nTDE6nbY2DYOmG3t/ghfoKTwpnWlT5yGtB7
Te6F6zlUiFSclk4/q5M35YOJ2HUQB1jZYc2CS73ObO5/bfTI90vacGN0GlvakQlDdBj1EpCoP2zQ
TxEtL9mtB9633zZ27nta4RNJWEi0mJ4y1bwDi0MNCRNsoixofPNMsDIbHQL3iMfjGDQ5Ei2vwDTV
IuZTLC9Tx2b7lLn0xKW3dH1+JVfqGvwJdpnMeAIQttHK8abLQg5sDa6BNU0YX/haYNEQ56Uj72DF
sM0iMIU01drSpzQEA9E80hMVi5ZhfpQiioPzjraErr9QjGcHcI2e8Soth7Fb1B1HHFyLSkGAMuPq
Jml0pBMl7zYmA7D30Y+FfoT2FcPHHNtiD4a3mrSiW0rNf2Prbq17+txNUeubWFJaGOF7qjn2yjfd
G2YUJ/oOfEAGGrA+g+HW79CCfVFolpSF4qIO5MxyXg8dX7tO2uAmW5e1lmEBhz8op5OlEFF5vU2P
V+BYa5LtMAzwaKWBciYEbOArlHy9NfGAR3XIpXVsSKwEPFSKdeLzJHPHZNsl2HAt8pYZF9dLon8L
HKcHhXYJIhPTJoYcMCySewpN3IvuS1AjoHKj8qkRCENFVx5Yoa2mJiBiJ+MI96mvupKy2Wr3sWRT
kXQkerU2CiJFGN7CiPyVmPy9kQ73eqO9E3pBieXUfMZtslOxj3zb4V2WtILNmF0zHWpWOglmWIP2
mfqoBPOXorG1daDC59ph6oMxsWGMZ26HAq9yp+RVDe1k7YKdX3iR9uCgt0ydGM+JXztsCMbLXFgP
BSDPRXY9kgRCCYhVHO6fAFqu1m1jfTWT99RG3mrUex6NkjlhQ3CNZxkVfmXUffpkmXSi7q7rJY/M
oj2ZRcXJ6GPdz6Lswx4RJKLVubOhc5Eu38OqQgCFN7O3PFTo+FJLwayX6QMRDwjLrcC+7uwRtmw8
vpKxeI/AaGl28bqoynMm3XblNNMThKktmln07kK+BkDQYJgYe78VOBStNWCWc5wMH45x1pJHkXov
WoDcDsAZujo80+w8GRJBk3IDFOno5yIuoWWTProd40b6Juz9DQa20nsDCb8ZU0uuvM4Tiwxj1JJo
LiSma73wn8eepUOALhv+sFnl7IMMw173sjziLLpWE6ElbJEvJAIQslSjhWXl0DaNk6nD1kiFPNES
woAuDTAN+VPR6ZjzyTg2mjencK6lQ6y3oMYY5/+zoLOdquZBOYh42K8f/RLVmYllC/xYCWqKwTC3
MaetHlso0KsPKYy9V8bXPrLUoACEm8+vASzzEV7goRt8ZF1RvYHcgkyBcT0cvEkyuWtKdBuVAeq7
ZaWO+EPBPWk59OgJ0zx7ZNt0F+jj0YkcWgDN2tGmUlEGwY2uUYZjSEDAAqOjmyLk9PGFq5nn1s72
vq3eLYlOR32IOY69DeK7lJAjNu7jJg2tN9JTkEPq6qHXITTU9gj8eXjMFFdA7TDjgf67t4nfWdUG
BrL+SswCm5icpEWZmvT2pXkrgD7WnQEcBjufsMJHrLhP7kRU854D8S01W3s5KrTsfumsVNY9m+Qx
LDEiteBEYIpkXrokduch651j2XcTCwgXp0RNIhFFQ5AcjMwzFw65zYmj733eZhBCiEzha9k0wkbR
PFdifC/y4lVyenoo/EN92pMBc5XVFky4His+9WNdE8WchTScR79BM8r+FSVL5780im1hWR9znQ01
UyQTRrnJ8yGWMIKMCBWVEMWb8exQFBeVuoF3/KQUFV+s0833pbPv3PGu0QVZ5wmYlwYfiJkYQH6S
U+CpfZjkN+kEVIuuxNPvbFSG7L7OvVvRVftbYRTvml3f2Ig5BgbkQX/NZPYxB+aO5QKy+fBqjOWl
7chTJc17kfWXQRO9MSAqDaJ3Lfe2NJqLzOi2JaN1Fdc3+O2JFqs7bwFtYwkPnwq0+xJ+t1cu6RSJ
j9mTnvl2RI6tGeklihKKyEw8sTa9QIN57Yb9qfa0ixBTYl9DXJUK9AbD+AdRitcOOu0sWyaxlFPJ
INPJ8c+mc+aewRM4/2GEN4HtFq3DjvLoARGrAvjJkz7qMQHUKllDP9tNSfg5afZLFYpTF361mXFB
Tijkq4hLenSmZzK/t4BKWfJyYLKeviidBtl4RMw8VWPdzxy+4bWwYuCd81vusXeCFkEKEu7TxgCD
lWj3aWju8u5Ls8ezDlE8zfRto59Hn2JuakPk/5BCKKeSWyJozMl9DWlL+KYVU3PCT+cNQZIXBrUG
F6MhgY9ZhxI4zsKMcLpXxcYElUQLiehxaLydVQTQPAWDKkU3Q8nAj7VeENQiW+a5IU2u2LklG4Hz
wiVomIf4fF62+cUqizmADgmZ02hRZFxESEVefIaHABuCV+ko5quy+dAJPPRD40IOD26i07UU7NPH
zt5nrXPjuZwQeQqKC8sRS7chvwH2ZVibNJAvTqTWbtXOUKfp04KHhyxjOtRh+jgG4qO2DXYNEztq
l6HyFIAdHRJOSgJ1opTFrbSYfoFpXhTa8MZmRC5qVJU9owK6EfoOW3l3SSj2/TCvqYpLzzMIHi3e
wirmbmXIoTfqy7ejS+K+nhv2QAscW/iOsYhg3OEhRB55q64sdVu3wdKvwmrZZCB0slbz8d1kl5Yf
P41RWTDg7NaJoXXrooXQIczyJjXLU6PwzTNS5JItI8SShIhoLg0DxS5GfJF8EYC0MFPmRaVzNsMQ
fwdMnAXv77IdAgzGtQPLoI2+7BAXbPjQl/FHgSg3taPbFi8pa7lNT1gip8hAF9t8FJwmWZFuvEyn
Y56QnqPeAsuOgcncQVhxGeNKYwJ/R3ZSI/a21x2MKUCyqYOmiRlix6W5hWfz6KXVWQ0e40rRLFCL
0RO6JZIik8o1ai4jSbRejadu4Q7cSWDUECPG205UBLDP+/pMsnkPH31IxvRK1xY/NrExTucuLEuE
+X6zmndEjrAPbjDddYH10KhpZ0z3PZpo5PdnKWF+VNSUxL18Nt3wgJ8F/5SGiQo81HWvXQZyOjul
OuEXEQBYpjvlLIt0OsIufIF3gyGsZmCMShT2WbMucxdvuR7Ad6GLQzGbAwKuUeoRjdQvbeqyjCwa
NLQG8xPNkx8eG1s4RQXXDivyEDBBIfpg1YwsL9rEPrsWAZe5quNNb9sXnsFjx7G7jZE3d5CGSIDC
00Tu5msgnbWAsocuLeX6Fn2xoKO9sDtQFEbuU1rCTJhyxEMAt5lxkODAEGiZufVHW8csXoN2F9TD
g6zmZw5yTXz0yX0PD96Om/lOxeUitPikBcPaUuUpJRvU8hgHGhWUZD9yuQYzUId2dheWeJ/ZDlel
5y1pOvgoawjazvRQ189eFB2zvL1jCvUIfQWNGAgOO40o+UbiW2PnCk/ZUwaRWg8/GdtEZv0OpfY1
y9wTRdSptmymyqiz0zI+4cy+iMsYIJLw752B7MOqTSjXOd89lyAuCs5FLAGyxxNIZ2jNwAhuKYdB
Bvso7unOoU5MED8a4kGgUc3xCIivr/o8eHYdH5BUqd21LZ/IQDTccnD8fN16G0sECEO8/pAyH2qq
fjtwOKGxuC4VZ1eDJXtJG47Nsh7uQTicEgQoG9esHwKBSMBhn8SnnDPYoR01SPxkeh3uxdR9zC9v
KNT92A6fRgEXbSwIh5sLt7al9EBXBBG0ZahaF5uqfEGFlEPs4hAC9rQVOhEbPBlL1O2TtpfpPndZ
HiMe8EmnTZaqxN6gZpeSloBz0dGOgaIFY8Bwbh+x8uyElR1V4pZrf5DMU8RwryTad2lhB2Bki62+
BTzsxPfZ0OKgaFN0HQJrSBBfdBZpGRphd7rk/ia0YFUPl6Y24DEnN0yAgMLRR/RmcFN3+VvnMj4V
NdMCAPeohsjTnru0OUwr5GZdaM9x2KB6VWzT7KB61ar4qmLcH4n2GjWt40fDBoGEt9YP6I0C4lA6
uvugd5d6zCdslVDiR68fl4ZWO2s1YwEClFhrygeYh+m67/23ocOwxvRIIymBrBAiqqa1yw6RXC+m
FS4PHZSJoOyoHvWiJ467B9EmDaYs/smD34XOQ0ApkpBkfJs7INOyDX7HeR7GUVFENyiYSJlCzVZj
hMKs34vV1Dvd0rDdayuiJbbEcDK9EyJAnbhj/0jKzrjUx4F4vIpqrWVMgnkAIYybfJEdwRzXEks7
dp5EzhuiCZfL0rU2gWGbW6AKJ8EfDah1KHSar8ByL+e/JoOnP0FKHMy5ToALfK6ONoKI5XNTmafE
9WJ0e/KGc+VMT0KHKlnN1agRzUG8JAbFoS2LdtWlhMU39kY0PVgyNRc2JnYL6FeWN20jEjpSWPao
tVATmzzjQXHsq2i8YPtz6Gv9yaZLA154QjGrt/HHWLBtbosghZKgUBDRedMrrWJ26QOg7kVv8i04
AxFggsMgBriZ+hhWTPUmfftDpeaBluqdGLVFUkR3aRfBFAkQyCjnqRiOJEkEiD2nU0s2aBR0G9NP
rudfi077LYe4aKXNJSYz1FF1D32F76dn8+GUxNMZ235qU/ab5CXko/2uMiZVRfKWhwd0eMnSrijV
zER/apR9nKvmyvzSpuDeDct3T7FRg2broxedX2OlmZ9EhGusyq4LBtgkO92TpWiTEJTvQqdjfQcd
xdShIZgWiA0rbC41puv4EiBk+z74BjJ3lX4fMYFVxXgXRPW7WbZb0uFWCZFKIFlwDZYBxtOSGEbP
NEmqsa5KFHe1kb9xCy+DJNl7vX5mfXqpXEUabnFrpnOVVaGXB7t1Hpgo5fYyKrprP6UNC7gcevwg
HK+kqJoV1itZXhQq/+rz/tTC0OqR3GcsHcCgJJvJIMypyccXDBZvbCLXTWs8UB1tQA3degwEKnCc
RcHRmhq4p9qn+e8ViSbc3bs6Z244+Si1W7XKwY6CEhlxVlr1U194Cx3Fy4J4i1vFthXJtwsTCOC7
wgq41O2Qywi8L1urm8xNhxmESIbZhrTZi/k9VNXZ0el38+qpdtEFjUl7CaP1wYbPtnJCFkdF+E7l
idk2sfHKVQB+vLRfUHa0DGGdGzqUtzIVNyZZSXNpp9P/qpWCJ9So4FJP5SGi/sg57heu4excGSGf
03mSVt4c14jadP6cvXYgqq7Fjd3XKQkr5o01GqdQmncodu4tLKuaUV20ZXWZDLBVSQC7nt9RJ7pN
2pPxHUzvrTltfec+yooT65+3OhK3qP73eaqdu+7absd9J7Xnenwv9eqy0eynWrJtd0qbkDi5kxA1
agb9AEAkMiYPDXbrP9teMpcSeMx9GLlJG98IHpnMPrqXqPa2Y6vOiUCPhzp/MTKrGQ1EL7VF5Lag
J1Ith4nMxTkk77O1xNbyX10XVwEwLoedoJyv6UDLHocq3XlNsIaOfGUYuMGjeu9M3qHzWqKimZhR
Rgm9vmTfsi+aBOUeex93uGCvbuCDi2smmYFR3fXslBqG902QXykRcnqGnLBzqx4SsrC2BcX2hK8y
oG5KSw2IHboUOJcxxZN1mfJXXZouNb5+gisKnoA+E5CgeVU0xiGZoseOKGyhOfgkQ/0q7BEhsdmi
bydHSVIAeOjhObaJ2uiy4okn2n6Ib6a6Z88dPfeod2y+6q4kXSsCOIv7AHkkYqE7SIP54FwWHZJt
V5LOG2kEWuoDKKdMzETx14KCPQm5Rnoz4flveTuTjfKiYN25kSgccYB/4bp60zP2zmVVpavxLURU
slRh966jMkowoHsJIyw/35p+Q8iMF+ir0CwfU8aWrWMx3XTRskfMZzcaiQw4vRFfICTR24fBMAzG
lgykjZopowVjGFn1XZY6JZGJBzvL8FZhW8jMGUhEYBZsL9zrlvUZ0aD7PKfXDL8nMFvUl7HCYxJD
G7OdZTtIfdEXNWUBSPTAwl7Q44rIrOx66uL5cVIgaZkYkRicDHmlLSN1SC0kSVabsHuCwh9fSrLr
DmHOkwaoBkJHNp+u9ebDFJw9KzvYO9YympuAwGL7G8b2hqbrPveM3V//Y2rLf8Bj+c/ALtvP/OIV
ufnPaJf/CxzlPf83M2b+3/8FS/lvwMzqtXldE+DTjNftZzXefNZt0nyPVflP//D/fH77KXdj8fnP
v97JWkVDffOpwjz7nsFi6PLbB/XvV/Jf/978Bv7517LKX5sfqS3f/o1/YVsM7x+2KfDh0PHa9LUu
P6v/rJt//mVY/6DZp0BDIO5J3Z5JJhmW6+Cff9niH44lheXpQgoMfTPSpaZumv8I2ot0cY7rNvRM
ikHrr///zn/g7vybw/M9T2X+QT+AW0Digoahf2Lj5TrC1H+kqXTMhKbOJVDexieeI2HkSsoLuBts
RKOsR4hWIJeCf4SWyIkQDUucy4Dn413UhE8eqPplZQbFzsr66zzwjD/wXgw+nR9fn2NZHNiUwp7J
kMv8ifaSTU6GThdibN+axGE1Niyp4IzMato4k7tHU+nuwQROS97I2zS1zVoiIkXcGp56nzpUAmok
qzJ+IVhjWzdsGXz2id993b+A0vz9Q+RFCiFtXqDQheOB5vkeSdOBT1Gd3hKSxg7RGcftVBcEPCAG
IlYEm06UIYswxhbJRsaYPwneEobgwir3nfD6lZ0ypIrCa3x9f3hh+vzx/Iu+tP/451+uaTiWbTjC
4gizHVs65o+vzMcePun4x5e2rQC45inZqgGNfjhprCst3cv2ua3dYwq/D5zE22roltYNY5pKc+2b
dkD3XyL6WjR1/IH9I39kUXKBxvkpUilhDo3AO+n69cpN0EPpLSv8IATCa4VZAGvMGBfZgKW/sI1q
lwNAxtZIsmfd0p6EtaNfD6vPaVDmJgkZz6ZRG64HKyPETEOcqKPYOAu92wLVdFeTZSVXuFGBhafO
Ji1hTLcY8LhRxN5yY7nDnoAkhnGIxxZnm40uY59q8jfjmNILyfDIGWscucZ2SGfj46gpqgwYj2Sq
1GLrKM3ftHPcMoEvpYZUD0l/sLIUQIOSMcM6rnHctmmGYYDET1nkh5SyFQWFVl1Q1gWH1mLAOZnJ
ruQQ3Ndq6jdG2Y6w3VJUm5Z5Eh1IOb+KjpUXYaS15zCZuKh2SIUOXqw/GIzzUBQDnAwaF4NKYrI5
F2MNaN87wDf0thJNyMGUxVubWsnZsMdPmbj+Nonhy+FhaEFiNGuVGNlD4OSooCf/6LaJs/nDRTVf
Mz9fU6YQlu5YujQByf14TeE9joJUoAUPaI+yrjoRMWIzqnUPPNUp0YYIw0PPLLybbaKaP6A9Yo0W
d73x9PuXYv3qpXigG2zLoxd19Z+wU1KabqpQiUHEaPY6j2H8Ut6Wx8Am7zGyJy7JcUBgN20/NRsu
/AcymwCKQBpfGYJsOShx5EqG2NsterGLMX+W6N4OaQKi2WjdL603FUl6zToYi3qd5tFdOZE5S+W/
6N0Sy/RY1qu8D7qVE1m3oYiY6PXV8ffv0gDS9fMH7ugetjqPw4J4kJ8+cB6QlV4BUEVP5SVnJjHl
UbvpxewYh4qPxG7ZBHsSBzFi7jrwE9vATBRcLDzCTS0Xf3g188Psp6/fMbDLcF45uuAi+PHrd/N+
sH2NDtcuwWYYH1bgWtetlVzyHGfVaIp66+fMlbSE9U4XEhmua/T/E5i5pLhnahwcmFlPaKZnw7X7
h5fHA+wXrw8lgWXwSObJJ38+MfKglbGGCsvqCUauMH62lsQsPZ3dmZ0wRdYRitKzsNpgh+6LJQ/a
3dVEa7/ueWo8R4bz3vppfWmjdoeepB+aFhH4NGbAUxHg1XVb7foUwu68PHjg/nhvK60+FDKiiUR6
R2iJj0rTuQrqrqXuc+HkHJm45M8fBcP5mZhwnJACPgyDvHb44zjPkyfpBtfhLOhmHTw7MpOvUVL+
j6210cxiPItp51RTg+8oQXINBKaC9VQ3drxjBmAwkKPzQ3GvCB08lBEOzmgqnvOm8eBH5t52iEPc
r92gdsXQvRkDyaXJdMuviglfLIHpQrVGZeI4WEUjVhdjAT8Jt8LKVBCuCEMGFazMsz5WIyFQAqJO
9x4RGnHgenPWOY96DNI9hQMDSJah4a4vzfoo2/IOgV1153vdWbnerqhS8lECd4e1hGHFhPg0VN0h
CpJHX9GDpDVDRaRUExfzlY0ZiJu5JJWqcPSH3iSLSiT2VaGxBm5S07yPKTtWruUtYyFbFgIdFALb
JTjZYmXh50PBmrPCMAedcxmXGaGovf+c9A3y1mqbe62787x8bSHHhVBUrxsXvwAO9n2j3WqF0102
1fSGv6zZAPm9BHDO4NpE5jkV77LttXvhgo1gVr7WVPHYczEtRNwOu8kgjZfL65an4H2TGZdSb2B7
+/Y5Lhp+r2kju294V6oT28LlIMZ4Uu/MiVjGWOLeXVeR5SO4ZoeXl77Ycwqi/Y1eEfnlaMKKdNW3
qcGUsHQ5XyyapuDDE2l9P+TWTU4ZsMh8kJCIjisAd+VwVTFlIPn1up4/NFk6j3jVHpXDPB02DsMb
9zPxoeCrgiG3X9XN2cjrq8FgZyfjiX4KX61tIXnDGqUveesKTPig1hPWoWUMOAU5MKELjF4/rdTb
B7gYNpoV6hhrdThgrk9BEBy4L4/NOG4snk6L7tuGye2/FIZ9Fkz8khRRoVDhp1X6zMHdifNxwLeg
cJQcFAoqBiMQb5FKRHsyOyD6qSE/2J0EJtCE6AEN01lNvktvmqTpKtbcau+Wmk7sU8OcUlXVbcAb
5qM1bjqm8ttMBYBXfN1BnDCugIG5WATKr7jG9TskWAHy7sbwqoZFktzHWou+JGOk5EVJszeByaJc
C7tPx75w/OAyS4cGsON/wx+v/vVI/aE2/0XtK3iC2qZlUljCafzxSdtVnpFz72uMTNBw5QPxbn0w
YNElirOad9lVwTzD8hlYqC7LlyajB9ehYoKxdJUWU7QqZb+tcBIA2jV1uuoXELLdH564xi8OYYf1
k+7QP+jUW/Offwdk9IWPS4iVOQOpYel1fg/Um4Wol4dXpqese8HHX7niLo4afxWODFAUao+lRCKx
+v0nZs7n/U9nE32M5UoyK8TfSxNHVlXYW6m2aFIceAx8CZRFv0Cp3UfrYIVL72xwyF7K1NP2uj9C
nirukY5OT6ky74BBUXJVzWeeIMUlBLN9lilVApEv3Q4syW3UF+P+Dy/5V18ynZzpYu/iRHV/+vQA
wRpNE3bA+dOq3Ydsr9GFmgM7nBYvrJXXK9sud/4IYwxC3mujFce0pBaxMw+gTf7qR9giyV/odiwz
Lr81ZIJrcQ3n2qQ8JT5HIwDb5HZYuTV+Mz6Oe5Ig02Uns3Njl9WJ0vF/8z0IfX5P+HNNKX6qWFKR
O1NoM2fLsUOvisEfdm1insFoTpBK3BmrS5/hmhHjbcHgKpFilZXGZwEeQEuouYiaQP0DiH3bYiVe
pG75qjqgG6XPNtu3h+Bki/bt91/Fry5kylpL8KSQxvyfHy9k4QRVTZIbzVLBEiXJfXOHCepslyeG
ZiOQNWZUsQP+sVbIiQwSPrjzgWVJlVz9/qW4vyhiaHl1ZN9MDnToFz++lNlKRvRhiziqTfQt4Yxy
oUlMvWBLuqmc1t1Ik9s2YQEZDiConvXFVVgFzo5+19q4eLMzL2lu9Vq+c2w2d6E3POLPh1WH+OQ2
cMqb2sHDbPT+Ng95RjhmsyY4tIYGmu+i0J/WZBoEi9ib3a9lfMxxpCxV7O1yJt+rStrJLuOaLby+
eR0CpQEoV/ZFpsXmvpfTVxIDThrtbF65kVKJwl0XXnUhEpeJeXNVo2vFUwFtccgJVmyHDjxaWx3U
xD/Z212zTIZ0hrYkp3yaswCJVVBp8d6XPNPrOHeu6+EUl3q7zL0ivneVt0+s4a5i+HIiQkpbIld6
LZBqLX7/tVg/s2dpp6U0HJpq2n0DPdePXwuY29wya4S89XygWpAn28Goj2mHrM4txbjmgX1Shd0g
Ja4JKMz6L3vKMVHVZIib0zpVmrWaWic/9lBNag54zh0X+Wu6NgVnrG8/uy2QPHOk4xQTWwTrGxiE
2NgypS5oslmsVIzFpjOPE4JIo2/cFf7E7ExUNss0X/vDrTwTgn9+pEoP1LdpMKKSXJE/vmW/ShIV
6qFauqyKsO4zKzeVfgWf57qiMbsMBjbpTVeyOfUgYIElYWMUiPgcU9nmHEswG4hVGvDfHCKoVmH3
ouDx3sbBsEsmcBVZbl1oqLnXYMlR/owpTvEhpwrsIjy1AGKWjG0Q+TlZsK9LoCoClplGTsJz2T/U
yizPv/+Snb83OLYlpC5ZJFLOePZPDYTnFkiP8p4VngbhleFqvcNicDOF+sHqCjJr089MIneOkAGj
h83EsqMU2dtgEh9IhuDJPT2XRkCsqJbqx1AzyciLTdZLzOiPXhDeaYpZTNIR6dHXePTY9wxXY0dx
447K3MYsSbdOgkjCKzA6OUG5ztGJXhGRbpzNjrqwn1wiCNGB9gLbCvpP47Kx1axSgp2etvd5bfqH
0dtgA79VliaWOTi4vsKwBEaF/S9AFN8wjUWbK5KYdLnXquTk6YlzipF8iSnzdsyWaw7tTv9TLzsf
Zz+e0AAadcNmcslJbXz78L8rFiRrcnyoA8T4qSO9yqBSVPjF0IoLln30jprWk/IAspxDDfe6JmOM
HX19a41c+r//po25Vf3bizH5kplkuPSL87X/3YtJx0o3q5JvesxVeF3KYOOyFkoKTIK9hiMeTt7O
MM0LQjehpfvBKqBc3CbaJ5Tj9g+TTvPvzxY+GS46yRMGlrYzT2q/ezEkTBJk12Kq7efidKyBP2Tc
aZtkfg5kQU2GA+qlgJiaNaQSsQw7e/akNZCKM0IzjLmV0nzFddge4FSx1goAK5GfRewjidEHXI/c
XqJ+zWpQ8FqEKVTDpECWgbf9/edq/uIOmmfTDGXc+Yv+dtB+91Y86Clt3uoaKN5V6GW7hmXoSQkW
HwzJr5y+KJ+BOOmNnu4EWglWfyyo57kV+JU69DdFTjRwpzHM9ar52rAc7VAGgb+S0XitrNp86HgM
aU0Gld9gk6Nr1deQSOvZUrs/vJW/zcfhEjAhNyRgW66ReRPw/bdiIq6Pu5G3klQtOycdTDOGGeeY
WPEzZ38cEuuOUv/BK9BrDywGVdt2d71guRZSRMLF0o62HzxkVeUdCkP75szD3YoYi9RgogXQn26o
8r0NLI4VWqL+MnbZSTbIuf7wKDfMX7wZJvwmchWG/Zb+8/ElCi1Ke/J4iSy18RQn+Ry37j/Y9YAF
PCJHPBnDTZa72iYHOcnEYNyMmCARQQ0SHElG5snw4SKzNNryhcTVbY6QmzOqBvGjp3NAZ75u4pss
vsvcplvreh5TJsyCQKO9+hSWgeHXr5+Sgs0Vt3nKDa9SXPu6c2MKrlgvshQJx6j52RY2u3HstgGz
Tp7Bprh3NKzMRgRQJRG3/sxWmpy6W/EEh+7aEpaQldNzF2unym+K81SbL7LLq1s3MG5H0ItV75W3
ro9IlAqn0u3sQkxDdxoq18GtTJM72Dh9RpP+k1m0nOoT4Zf5Fj6dvqwT/VlzUZx2XXgy3UoHUugw
hcHHrdXxOtf1dItJ6zaIiivPgxAmNNQsfV64S5uIOzdiqqOIscBhhvK4oT8XWWsC74unTa3Bm4jL
hgk9Q12nhHPtzUMzu5zkRVibw1JTY7KyyXxaITNMXzQq+STDJuY3pKo24QcLD3iFTd5fUotv2APg
uC/tF+EigRtjoqKzmilnGFT6WrNleZX5sb7OFDi6LgCAPB+nY+vozzVu0EWZlPctBiwSeKZligXm
VKflPZ419KAOEMDf317yFw890gl0KXn2CYf//nh7uakUPZZKqgsDk46sMVJpVescXRsRJ7oVwBBM
XJDeXjf1tAsKM7krJk0efAfBQlyOK1lKRNUTF3DiW+FGV/redpnGuGn30cuAgOA0LAjUqSomZ027
8nDQ9t74EmbWNjB080bFOnMPQhfVoNtblXSksOqpR+w3SIiMJCmQnR5n6TB8qayJro3SQBzRSnLQ
tV31zQ05cGXoqbW18WQsE2xbmMbLE2Prg4tf5JwwTbhUNlQ3ARE0Vnr2Rn4hc3L8MqASiivMiQ62
bbc7hU1TL7VO03Y+EE4WRI9tThaKIwp4EaAe10Wo7qbJtm5KNCsUH5A6g1rDyYp+1Alx21Q9j5gp
LuyDGWbeOiIP6mkMnskKhp/ajS/CQHHs+gJwZlPByfW95Ihd7tqXKWAM1ga//4J/+chBX0I5ZXDc
6+5PpxrHFll8psk0tkBWZeFVXSmYBDxg2Aa1RBxhGXefMe79P8LOZDluHduiX4QIEuyn2TdKSSnJ
kqUJQ7JskmAP9vz6t+g3Kds37MmtqKobdmYSBA7O2XttGupkrfeZuIOHjpWqDN1tnjn1wcwcb6en
8pj19Bdk6Tn3XJwQ/VhgEIdENGtI8iC5OMx2DuCs4btEorgVndH941z7j9ay7frcZwPLMpmmyaW4
+Z9zTQOQ6XNGZ6umyZKtamFIu+1LocqvrR1i+LKI4+UpOOCDdEKzj5dtbsgUbLLwbbJEfHWalpgg
kW6DNG/OMvDKOx1kV/zZx2Z5On224HFBe0QmPuCpndOtxFy0LzvyjRLUpJkuoF9bH3IREUhzOgQz
Lq2w8wCiFf2x8NlbRvrW4ZAWD1ZPwkPu+Ps0bBa6zew8AQLDWi1RMpDKeqC5fkNPMb+6AYQoKpMj
DNdxizt92P59HVh/HD1kgkiCp38WW8vI+defrkL5q1q8/sDO5X1raf8QLaOXgZg9ES2CdRo2N9Iv
9l2RtLs2Dql5TFLUE8sqdrahr2JIHsseVWHGabwzufbSl0sPRNnltyHld5Qw8yB1iG4vachuObwO
hf00IwnfJZ2ON1xMHusg2WoLMblrtbveauA4gE0jZgEhnCHJco0n/x+3CfOPmzxf3PfoKBi8Bo7z
e8HrNpOtaJqRdSWIsRWyKPdzVeM3VJN1SAx6/XPMMJsBKhz6IcBK7oTFPxYuqSn8vL9Uuh6AaAMN
Ar5WgjZ+Ly4xqhuEhpND32DR3ZoRmwRho5y4tvFlBkS/DfGXZN2NN2rjpe3nZy25jrbj+N11zOcy
yILX3Iu/jbJy90n8MrO6as65ISngwjpzvWpnif+5xKCYMPDkwrioWSHjzAJGoCzf3bkhDAVtsjfw
xtr0eWBU+lsCsQ5FxhFfKl3sRBOctV1gLguZo6ih53bYAwnM4L3GwC5cWe0LG/fhGFjRVnXNrQD8
0RCsvcmGBDApER3TNByt0NqNHSHKs+1VGwgG2GYDFGnmggGRWbFTDPgQmZpfsuR1ipBe2oI+b6pQ
mbeB/QIb/Tjgy1+FYBYYK0LiQ1mwckrxvjzEkl4H0QR4gOacS3cZGW96stf17DHljKoTV9sHsHse
3ezuOMzGXefZaI0Q2a1y3km0UQfdTMMabJHt464KS4PkM47IbSW/GITVTXyBbU4DctXh3KCZj56w
cINt38MLzSZnGY6/1w1mbDz4kJiC4Wvn0EThhLNoD6AITtwn0+1dJjHxAXcyjlPiKNJminZtnpu7
KEJDVyc3XpM85CbbCOgxgqKM+StS20dv0UjnmN+ZdWWbsW2mg8/tHRCHx6BVa7xvJy8V+RYGOYnm
PrIQmX9U0rhH67xKZedvwkoRRGET8be0etpGuKdZFvdKI71lrnBwZvcdp0C5ifrqbvAQCuji2Tbq
10S4u3Ac6j3hzPUp6mAeyWVGJqVeotOqOxiA/ey9VTicNvhDSZNw1GMzmsgPpPtRj+Ztneeg9kWc
A/ZCn43y33enPdU2NncQegBwSINciKS9Q5Jo2pEZPXD7hF+3hIGRKEhQBnS9NVXUCvKmf1eqL46u
8n3e0YIRfrLN23Q+dDWfzQ/K+cFCZPHg222JuFKpk91iXIgX7wVw6KoaMDMIIzzXBGqtxmrGNFT0
JRqacDx5oUQ1mqT7OQLeEEhP3EoZ39X2UB4rN8jhp8/5pVfkZ0vvxKI3zm0JLEGYlp4YNrE827Gd
tkXC9D+LybAVjpRHx5TRbRCz7FO7+qpMzNRoW4tN56yXbTTAxUe6istT7Z+irFxwBEg/kxC4+gjy
RahxIOFTBXdVApci7r3HstHuMZwI7yBcBbdj6r5bYdbcQemHUFlPoF3IewF6bz9Z5hDfyTj/0U+5
f/QzO7mJWmSLjAUcRVCzM8nbFFTrXgk61K0TF3vTJKs3mZRxpBmOV4ymI/eqveOG1HwQm1a1ZV2m
DORsCpxz55uDu/Wt/pPbdIESUY4nSm3JYOp7n/eyxPXLcWZjJd6hHHw3C+4SKLPIz5Hj1J+X4Haz
9rtN3QUtQkdl33OmPzTQSHZj7IJcacKtGXsQGXL5NiAdvER+9EUMmX/CtzJgLnd5k2NbHxWjp2o8
ShPMrw9Ja9v2U3vwqWMx65CfGZLOBgCJy3ezbAeSC3wOI/e+0Ixcw8Qyb6Aj+U7nbnomuXs3z380
nZVgGhQVgfXtvbK0fRtDB9gy738yKGjPxVQ2UD3H/lWVO68iUj3sp/sKjMI+hSm5trJWnZFuYvro
ANgZfsRcUxCAQ8NYq+zC6fBlxpF8D1XmYfb8NTtiexSwe7cwgmquGw6/oB/ml6SvXlvUQ2vmwtkG
3P6jbtUbKeTMJKw3S1TbKnLtezXG1aZQLg+MhHfOBHTfbW9mpF945G3n1UlW6XipqobeLZ1MYvBA
MjU+k/e6fGlrs7lGVXSeNMsX9BBEffzkAMI9MPJjkR5RPqLu5n9cBcIhaqPkWEHxSQ41CWD7Hn0y
iEXi2xNkOgh8FyaSFRyaqs9gmkDfKVz1Uri44kXtsaI9/FoK8AsDpBgq+mAg2WCsX9QE8dXLrKii
Bv979fNHP2Q5fUnUIR4NQRJisV+Ln6GF4J2CvlwDZG02DcM+WhwZLHhfmwe7Dq9uQgn097/T+nMW
5rjLMMwlpIodyP7tatW6EGp6TKxrB9FbgoWOheYf8UB0OyjZBt3FlOT6JoYPPdvpRhR5doc18AE0
KNIJwlbKNH1qJye7zSIbgzYzo2Od4uoMbM6cfubm3jlvJriK3m/tZ+bh4S6NIWSmZryPbXy/IOSw
6smwvljjV5wq/j9uj+aft0eHSyNSAYLnXPwzv33FJGamjzSar8igDANoAyrOeY3EnG7SPn2iGj2J
SEFsEs4ldJJrS4DC8GR3I4wkKuLcDKZ/9Iv+o6XIR0KmyIzAQ330u/ok7uN+sPo2WuPaeNYTMQcV
6hNNeo+fgoMAn4lbDe4wV0sYBb0Ar+IHfbQds4oPNrj/WgV/1N0Oq8BcFKPMkWks/jax6EG+RUmK
oas0ERHwgZs1J8HwHDGPT78WIUp/EZJjxLfBggBJL/dRBDSKD50WRX0QYfwta+jrAyBDGY78WyTz
w8gU/apN9wjmlcEGTZU6R64chYuhS/v0GYWFGGEBdycGGOHG3LkjHXNJXRPD0YS+dm2lvv5cHMM0
PP597f+HapRv7SJ69Jl3L238X184BCRFUpIxutah92Z46Bgmd7gbZ2AYySJOmGbnYodqwB1Ag0XP
1ffAWszoy41KIJzG2k6jQAddt+3d+ShImumwQf39U8rltf+lKOc2ID3PkFTm3Ch/vxM1unajAMsH
2vX+CzOffWw42TGVM8U5CSYgPNdGkjDTZZkWXDBW3TRyXqtnc9Et0rzfi7JnvqKGESwtZUcxqHHb
eVdVet4+8yXVZyC+0kI4/f2T/8cq93jpFt3dchdGnPbr72tE3hxULqt8mufo6CXzEhMUB/tmYvt1
NTesPHYu/pwT7YXullfC3rqWi/a1PFmxtv6xyv9DgMvn8Q13kXt6PPRlA/6fi3kOCkoaDi3BDo4y
zASYyekAphAZ22ZOSTUSMSLWQXhPGVGDdIDkW+IhAfrZGP+prQxmhFH4eH5O3f7xay1tgV+fs8fH
k5gWDGlThS5XxP/5dKawh7zwyVQPhtC8iSF4BfgL1ygXX0MmUXv6yyHWslrTfSNVtttZNe5Hw3n6
++f4Kfb97XPAgZBozvne/Mdvd3B3MpQzlLQviIF9DecAWE4TD7cTcM+DyINijz+dWTtOj02CU2Pn
2hiA45q+9zDjd0sMSJON0z4M5iKyoV2+r0J/10GY3jopV4ZZOME+DZbLLUKjvWE+e7SYgEGcR5oY
K9TxEDlqR3MCGvmW+vlFkHm/Q5hr7XVmkUQdlWej8Uivzpt5N+dBADvKfuxlep2WXik2r9si9ZkD
WH61JjeaqXhRPfmhY3Cgeu0WUysobSgRXD4x5OaNJSCgznL391/yPxSZGAAB47veot/3f5fAInQO
kzjnHuESunH0n0OPGtQJNxqL1ZHBdrnBIEfvojgZg4GpbCjvQ3q8cHTINg/tVP/jBfgpBfrt0TJQ
Cxi4MMxipf3+AgDa9gcDZOOoelReBESWQFXmoLP4JOg7PElmRLaA6ISxHOYpKcOQ0/ONMiz69rJL
3hi+PVSJ+wkIaTjSLY+u1mwCULTTs9KQjXF9Y372s/A8Fnm4jkknO6TCvdfspWn3M55G0nehIves
tkHl/FDAvbrCGsHyrcQNhGsLfp0Xf0lgxlOmlu9E1ubU6VVzhc0Cyk/21JBLnJpBJ+Yf04/gz7eQ
ZyUDiy6UXMShv61+lYzmpLBpr6fC8Y7Y8sJza5rJ2XDMBspdxZ7BQbw0fvPHeXJRUQ02Z9jYHbMa
KiiWb5TmjrtqvOohKjCHlTrJtvWsx7VVEDwv3/0+s/ec6y73P/8Ho03ziHXvwyp8eUIXaVxBwdSr
eOlR6bR77apRXfrUUwA8YfyGoBhWQTIisiS/9cKdLdZEF41ec0ZmD1guJdc5THLCnY2JloQ/qk2i
c4lHjr9RMSO9a9X8PDPQ23sRF/eYYLQGkm8nu/umsdxdpPFy28CcufwBQzJbdx237WvabqsMZUYL
cHRVIcU7m7J9rgCkVin4XMMXK1KagvFk1W4FHQR+vR89gzu1TzVDNwSJCM5pBG0Dl0wTFTvjPqO6
tNSjbO11yCzwzMgPZbIPU85T+iRTeIEfNHw4u8gYA6EQGDf//w8sg39/Vf+jAe0b+GtcHDPse/bv
DojSrlRQSXj7ffQAzQp8a/FpleIu6c167RRQUjLCa0GrrbVuKVGSJUiFsFOfTq2vZohW3XRGrA/D
F9t7Mz4mo1rFnQyveTkDt5pIJVwGtn6edCsIHw0GmvQflYK5nKe/vt6L6kSaHLnUMzh/fj1BlOnI
lDheqjjiZfdMu/qjzpo9QIjiAiZr9ukk+A8dUa9hq8ZbRHjFbpAUcs4lSuwRZNcUbFJm7GQlla+4
QHIiy/xvf/+p/0M/hSLGRazIrSNAqf7bOUcmYFE0HculGNN+4wqc8xP66xpIHRCRaCAMBsVdOEOd
ypik7wvepLEKicstEF39/cMsv8hvv5i7zDoxNjmBgzXn118MFnQ2BVUeUXaLdR00O4eb8t//CvNP
ORBbibEcqYuiwbJ/bjn/c7DXfgaBsQNq5QMhWAyvpB9RaYw3P22ZTIrqLe1s+2yVTrRJOpcXk7GU
AUe0TrKJxOow+xH0dXhD/kF4o1MuXTk4YQR/pC7HRSUPrWXuA4o4wCC8qjfRvqfMuXGn8bOCyr5r
o65mp62wvlihZHY7TN9Yn8kZvwLSkaGuVw25aqsiG2CD0j5bCbciwadFoZQo1B+0/LpnwnnJxzSt
k+wfm5D0wWlsk51X4HAciKxZQEu43qmmCsh6KsjeXYuJZqD5AIndQmsBy5Gx2OysMY/uBPfCcJ9J
PyBKZLn8z3iB6hqS7kA7dKqHD6s2TLq+9xZCxo3tKPsy0uAExpzs2NDCrUOZTjxZfKJMis5W/BTT
r3glsgsHQSCfG4/VFYc5CH9o5MdOGA9Oxmw419GlLRbrctyme7Cp+X0WzNda26T9qeim0EQBFohO
uzbNdmXNB89IAJ46hPR96l/6YhAbf7KBC6fouco+Zf8miuEhck+ovqpjD4O+CpLbPkerIvrwUYyw
XLC+3vWozI9l2EAPSLk91EZIxzq1QZkkDQOdhN9zHTWht3OyNrjhpXAJWisuCK7MszfM5nkoNO2h
rD7FojLOsvYh6ljRsGGE6ZwsiqaTZgOOfFvsR+nAbBBD/q/X989dZjkZLcswedYoD/3ftA5jPxZD
5wFvoq/wbk3gIO25/6ohLhy5YlUr81vrJtOpV6m1D2nxrzOvEDfZBGSzTmcel1psW6TbnTIlpsVN
QbNAEr8A7jDbzmUDq84n5wG184kFA7Kp9WE5+MW3BsyRSesAzJKgWIABOFTa26O0vo3TqrnVvTq7
89dA9DTVSuzTxpvZ5jEZ0l5+sFt5m3iJcZCjvh3CgFlR4Mx7eqwQsGG/We0F8nGnbCgfThmdCEJB
bEI8gjtWSOcNhdKwcsy7sD56fhyebAI4z/Cdix3HcrFCwSHvlKqtuzFQNqLEW6VxgpMhUd6ani5v
ZzBHUeHcjsxlkZ2P9TF16mtmze9GM077yFYrpTJebeCIYBedZs+pvKqHOtlV4O+yMKDPHh2VQ+Fc
jA5+ECTnbepvGr5h2DPTl80yKK1THOqIrTdpMPeHxGQgMpSXVEkGvpqKz1lQltGUMzdEdICc3djO
msyEsgJbRNeivx0q78H0S7xw5HnsgA6bjGWhAMBiP4/QY44Qw0jxM4mj5/J4zpF8YnQ5Z4ObI7qN
MDDXUfGPJo7lm390qjxr2aFpm1jBMin+ba/26qidUsV6Yi4WrpQ+mgQE6tJ8aSQYYBjIa7KDvsUN
gnbfqBjWuFFKtiF3FTv3nnHZkfoF7Z6Qh+5oDQSji6HeWXP8IRcCZ5WY3zwLAmQmovcyTNETVaxx
WKpb1YgZiC4iRA1pPJDk36i2vjfT8JEy9LMIx2scRl+qAg/j3N1zkO0F49pmIByvChuTzsG8VVb8
4i7Is/CVbk56bDPQooFDxwMHPzfQkXFWQyD4xFOIRhzek13uqsxsd+MgPpsGMYY7s2kQY00pkuGi
KBCkKYacdtMcMi+Nd13cQ1NxnSv17SpMGMc0+SNQ9Q4OCx+esC9UYwLY2/BUkjsgF5pOSot38QZU
K+U637yJ/ALImczZ6K2nNmx3i8kneLIPq9p0rMqFA/heMuapazSqyMag0DS4fKvycQSJKTKmhaZH
CgjeoeW3NN6rlgFe1ywQlLg9+08Jwvxd4WAw6Ob0gTsPEa6zBdWwiqkkoa+n2sctTI8LH/xrQ35K
Y9bj0eF3bE1rJP0NXrwcjbcpmwkRrwmWrkW5rZ1HzeJgpDSd/YKYgimItwjmcWIwPyoQCG4VJCdc
H86+m7zb2lMnKMdyFWlgIoaK3nCRQKgXF+GDY7ArfhzUyqQvoipGOXbqBiRoPbgivJcA3rC0DgVT
upkjH5a9+MoO9DrlTInsZUDUjuhbXf5bOnkUhcrbKNe9Q3J5q+yyI96Lia4Q2a1KYACkiaXXcFju
YinekYmdQ5AlXcwfw10ONgVQ8BbM7jrwMEjCD5s3IieXqDvmDaV3lXf+to+y14gJzFylJ7tOPiBr
3jMCtNhUk+9p8MNu0iuL5DXw+baEM+qA0l/l8GVbz/ryMzQEgB54jaj+HJoAGCnbHeldG0V8Pd82
wE6VvSxzQkWUOtfDPtsCD4aO4d77rXo3lbjUA1+VORm8AdF/d1V/SEduMm7E/2JmF0tBgUOzBFbY
oh8IAvbHoEt+YLv4osx140UXqfh/uwm0TGC5ahPH0V1kqvdgLh+TMJ82Xo+cpeGxWw3LgV++Xzve
dUxs/hZKFuLIeF/SMTyFI/Wi6fg4+mbrUxKoTRzDuWtlhY+TmbU3wPkwS3WOm5pwYv0Wz8XN3DId
8rLwPrWch8jMufz4Z/iNsIsjBgTgkdKdoHe5mu1DpAg2MiW98ToHW+m4AqxDNh+8wfmYLf4cXEiI
qTzUUQFgtupuZk9cZEjZZg5oGhbh61xjsyY/BGtA0WLXgS2YlcnbaNJznZKnn68rTzDe1kxfvFjh
C3edhYmCPN9fXuWk/xGA+e08zS/e+pi4PJv6IHyQdfvEy3PLIgTm11TMx+1uJyIDALHNwxCZvovq
9r3CLESM7Hesy8jvTao1TN/f5oFpNXa16r5s/U/HKnLaorG3jXz+cCsno1yR992yEWknfRVExXh9
/uDik6GpG7wLXsqA7+NQqa1jDMmr9OpMHaQNCLV+bPxIK0GQY5K95pAsVmMy7+K0xRKUmpsiCpJ9
nxJ/V6RXyyAx16oQJuNPAsY1w3eYo814QMBMsIpF/klq82XC8V02/IqGLF88Nz+PuX4fEUWBwXiB
afXeNb5FMBuZWbr/jCp2rEZOtwW7VVbiFUEZQlut7PZ+b393qv3oiB7kU86GGaWPRmWewCU+Bln0
WPsWAJGGXd4fub+pQK+pwz4NNT7kXkNCOjNnX9DanqlpcZLBk01ualhXzOH51dXMPXFJHmxM8VxX
FpBAj9535YurrLzDNLDd5pOXby5VKVi4hj/zR6FmqE2GrsBUiGEk4QtHgY3FhEfqcg6lUJZmumsZ
Qm0TDaVAZrTG8NWu4fmVedlt7JwdfucFI4I/2HgEz/J4w6Tc22l0ddN7UQ7QHESBXHDOHqtG3M9O
TmZeHUKXd+5E56QbbcQENPnFR6zI3qFnCHlYk2Ptj9+qVB/wA+KB7eOFlsliM1V9L3z9Q/ssWcOC
g28j0RiiUwG7jjxdVqryhkeSWJ80Gz4Unwrxa4UorqXNTm/oWxJ4Zyz+u9HtIRE4Itsn/kvVBcAN
M9wUcQeEumsZVU3WY1HIrxAILAA1zGJJHj5XNhP9rtxNAeoCN2bNaLdcM5wNV0VlDZu+R7XuQ9O2
+l0lIzilA18v9iJS31APQ67lVKijZN3YL0I39Otk+pmPI9bFhM0U0tRg9PjWZUO4cBQNp5//4O+S
hN2RCECJsniAZIANEK76Ip5+opL+5vp1SiADf3BkTtsRN+uKKv1bT4rRNh2ymzm2osWQOKE9ZcaM
VX+FTv8YtGa3tQUUz7YMftAGOw1G+ARqEU4EwgpHsBdkBg+1aP1bM+9uhllvRqfBbBjfeaHxqg1h
s082CAJ655UmHJ3TlI6rB0zG1tUL84evJnH1W+y58P2Ev6hZ9p3q3kvCU9cj2p5VMBEGz9EFOot4
+Jm2U2qQ/0K/B2JhkBECV7OezahY+wTAaxombTszubLVA3DWPkxekO9s7PDZz5HBjCxGM4oH/hD5
GvJ2+xOpO6lfvdv0k0Sp8Z1hk+2D5msZYllAg3PK7LGCLw+3PmdXrYCDrrraemlzYFpxmGzyKfo6
6Ohpmjj8SX1dVDGQ6UNGqSofF2RVuRtMozpoN85XQkV05hh2zx4KFe4SNMPyQ1hMMAn0uujmHy6J
VytgUrCcuTS6AEuVq5DvuLAeZlkTqDoY6BLgQzRJd0dakLtSC/OVcgjfD2+3mjMqNEqEyQo+dVW/
GsHY7sLwvvFxYJNJwOXZie5UR1Yjhkl722YPea/DLVeJz8xA64hNtV/biIE4ZM5e3zh7Cr7HtLOw
L+v3eeCczLLyq7A1a6MxSKhN/C9VC3aA1w9z+PDuD1DjescpdhbKPiB/aZpmm8S965LosWmZwpYT
GR0DFM3IZtbJLHRHrgfAM1c9tmhu13n3vUIjdNsH8aecbvKG9y807b0h2c1YAi9uWLO3wepTgiUM
bXFjxga4KM/co0rClpNlADVzDAes08QMXqKAOEBnUR1NPEOus3CVpkuRBe9dgPo1zw0fPRh1T1Dp
Y7vkJdQyex8Q5Qn0GOseKtYqRULPPMRh4XBISAUbNuCzcUWvQkWLMpU0HkJQYwaSuY429EyQhjm6
5jrJTY6pRB27WaOnU+rBbLJXz+IM9ScBy8nYAr7Tm4SqEoCxFzGznIZ9VH1GYsDuZqUPZi8JnJq/
2XX9AxAr+VhkfKVkzkE2LRxe5ShFkG4RWcM4Yy4axA7jyN5OWMNUAW4kQ2doY+qXyouO42DpXUED
Z+cl7Ghs6CsaKTSLS/stx9AQMyw6SV8THJPoZI3QYk3gL8lKU0AHwLymdYVeiFHJFtTYCebYovog
064qSfe0c+NISDcg3oNFR10aMdGLllxZrlPtmvGHaRCPG1XuTmPUhg2HITQf3sjTyRAhc6MUE1y1
Hok3ll6FDvcbEYPojipSqjLg+Vh/MLuMKTh8F4pVi4OXjKYDA+H+XEp5Gjp/uEzjBxqCaGcXCKUw
K+9MU6qDGEGXhR6ywDS69NxSV3JyaCTB+Vy5tiYELoPpbICgb4B6m7NF6NrijgrllaHxS+Bymwsz
hUouim5NZTzTVTu5Zu6xI880cjziX/0YFHB+MjTNCKSNELmCeC+T9FtOwjG2Ua4G/NKrzvg2hF61
ncgo2ZFy9FSMyWeroCLqObixIdg5SXNTIdBZNEc2lU8B9rD65CZ0V6VA1bpc4+sbU0pE3X7lX0QW
l6Zo/7KnMIuMVQNCYO3WrIgSlMAU1l/HPISb2TpXN4ph9WpBMLRXEUzaoNfnUXvkQqVe8Cg6CJWj
yQZRu+c4Bg3UDQ31yITunqg53eVLOgNClCBqGclN7FjcoRdtDsJJo/kEZwHpmKpyW9AxZDeLUybV
KNAKXvan3PY0UWve26iwbcLujGBN00OOSTszt2Xd2RunyDkjevfo5wjpZsDBvCXVUdRE0VU2qQOq
eYfA76ACyN+0kVIRLVe4GCQ5Ak8DgB7cdsf8AVeyX2VpUtPlYrvtpyNNrV1oMi8s+/pH00KVTI10
g43rYLDezMzczYHPD5nnL8VAouMk2p3nu5xy4QTHrj62NeyesCd4Iai+ZjomCdghBBS/8n0EMGvH
C5Lvett+a/Og5T5J4UKq40fn0aLyptBi12jBrwEuYHyOVtUcP40RKFEGzU53yED7egE0sBnhyTCZ
eETf22giEqr3D/k8A4vL1WudqoPrpCgAu8ep1g+jY6HUDcI1MQ41wx6knoMxihsVeZgsmIJEeglj
jPUXLpNuMuB8NhnIu2N+MCTq5DrhPl22F68wUyKdQ8L7OrLNOH/Tpl0uZBsEj9mqIeNjF3UQ3YEj
T84PEtYg/1WK0OXBOqfOhNzC9J19X437qR+Q3OJVc2Z9TU0+Rx/SYBKsUmKyuV3oaqDOFEDkL7D9
jHVvBsWJuDb7uQqC7x1LC646kNVeE14I2yg+8OwSpsADjagZyaq2nH2FEQ71ARJMg+OgHjHJJFaG
dc+/FZUZXGy7XxU6N+gcv8AQ4Wlbyrt1TMFT+dmuKMvbDkbh2I27ceIsjYEh72OYNQLwbzuZYtvR
xQaxOUApFOJLJGv4NjJ4AvQ1rkNn+lBpcw/h+Vn2Ktu3uI2QTGMGDGMNkVeSK0P5RYubIV0/EYFg
A6TvcsnZ7iPk0x4IzyF/DMh2pSxfu8v/OY+rrNBoTN0HwspTKOGkLVADlUljnuupvQ2eTIubkRww
WNIIPwx23ezquvsSlUzqIss7J9O87rPWW5eaNmfMS1tXYIVi4BUHmbebuEsheyU51un5EZgrK92c
3tOMfc8gI4VBTrrO6vxDZSIhYFEehUk3UvTWybfHgsIleagr/uTeZg8Z072yumEfBziWLPWjs8n8
dmsN5F60m2AowfDb1WWouYjbk9DgLDn28VGbk4/hKYq+zXEwUQ47+UoTOXO2vPce8e+JrLi3htvn
MWRsYwt2WQK66b7q7sqB+RYuLYnUKRMuGw6XRFvvaVs+tYX/URXvc0OxXATz21CFVyr7doWc/6QR
Buy65Ik5J8lIS8bO3CMeyFyOL0ot0imD8L2w6rPtpFB67ZLkta6hzun2dpHQkYRZrYV14VL1pTCm
gfOlhG8R85tR+sgEcxiXS2SqsUd86Sy5kVry7CWCUFximsmIMS9Na15pnD27C1edZYL7OvZObJAw
eyK6gVAcsWR/2pAhe4xHiF1xX8+Je1sZ4mhX+R3BNh85NBnyAD+DktGH3V5tI6P8yraEt17dluwH
t6lX3IT6eHgrgeDBcq6JtsDwzpxr62PgMFP73hLzlZ5nt8vL6B2MybSXRXgsCnE35t59ZSL8y010
50QS3QxlomnDrMFMLGX2Zi541PO49SMPImeoPoakcklVjC7aQ+jJeIlz+r4d7XM+9PaFydxl5naB
cy89VkGaniLh41uNLsXoBYDPN44OCeQxwtsiEPOm8TG6WeHViEu5oh7K+Jx71S27TnOnjaI/cEoy
xoXYiclFHX17SvZZ9JX1lSGwn01u8TX0srqpvxQm1FZs3IoKMPv0g/ozcRJWr8mej+oaYU0BAaSB
3+37Hpxl/6MmIaofn5DIZpyqBo3fXlO1F92nyoaLl6Odzus3OlXy1rZTcJf9B/1r4xAUDGdc/Am4
4Ig/I7lkbY7c/R1N+ViFBnBRxqLrgJ9+zl9RtXEFETt/7r5x8Rx20u7f0JJryDdRdSbDtzxnlJsI
5eQpJb4eX8hChjN+6OXfNtrue925atfUFo+U3MKaNFimtHCS2uSty2rv4nQL69rSHqZ+qPltPt7k
vXgbFrSf5UFqEm1bY2nGcqBK9ewgKPPyfN64Fu+uoGgrMIftQawwJ9c+sssXkUbJ1gntZJu1m3EU
za6r6ndJoNqmnX25q12Ljjci5aCGsyUsXkoyJ7SsSe5JbsyaPtjodl9amdIQA6GIV9gzgADdctOK
MX+SqxC2QbRxHcDPVkIYRthl4zZL+mFVjfLad544q5IYmHLkOLNCxzrk0bTkT3aHVNMxVnFQrEml
JjEwRn8L4YFrVNBe5JRxrMbUukKOO7smZI9LHf1f45E+eC0Wu7tukgepqo3tel9sEa2NeB0Pfr91
UVExEpXlJqk8tKVDu4/oggm0UzdO29wkuN3mnM0ARQm4H4X4H3S5uhKuk2yNCO56wqhJ529EhNV8
CMGZSo4P1NdXDwwhvjP1QZVtnJxBj4S0NEa7GUbeNNMxbz27viXUtt0rA4UCWdyELwCZUBl9Ci6G
MHMb+8KX9k9TJLyTlPXn6Kps14ocWgXe/DUjV1opcUmjo+rcHVkIH8Tbkia8Ymqe7wNpPHBU3MwT
w0e8grXvXjs7uSZEhtAQklwV7KXPRzylUdDpYLbaVvNJm8FeJcH0ENjV0SMdc2ONU76tTTplE8ym
7ZQmXO5CceultKtVdDcRmrIThlPv4iUUzyhK9X+MndeS40q2nl9FMfc5gjeKM+eCJOhZxfLmBlGu
gYQHEv7p9aF0JM0eKY4UMTGxu7u6mkUCyLV++24VdrKu3OwpXcRAbapeaSYTBPqaQsdwaDIC2v5W
evYFX+TBHt2vzgm3pZ9TZjFT8Btr92NrdUtj3nKINGeTNAGm53udHrVmjE4GJ4dsrfKn7QdonCDN
+neysPKgmWDsoBrNM0/IwLObcd2RNCLejaj8Fu5MPrCJuRH02lp8fM3eS5OTMlmIusGxgrgNlFFj
5JE2OXIUOuZAnWVswZW0COdcSmCdOb7N8IrMTCMwIPmw8bzmaLb98iaDkNnleJPZ+o85dW++ZFKr
syWlX5v2QO/PkovnxmjkS5U57xwQDkV+zW1uclQ0iluMQgLeH3Bdz7Y6KjRdkC/l46TFnh0vrY3T
7DzLrL8gMSF8rLeKoKkvUsW7sMZwVKY8CxyAk05c6yJ6ytyvkMB1HwcmfDhKNze38D7bTBBkpoAX
S+InQ/+sDbdeEs48TAuxSxJtb0UkgxUNoq7GFXdVr8p1T6Q+Q3v8RS0L1QO12HkaBEahcAoj3UrI
e6IORnT5H2FiMtdE8hFpINwFoZPcBtfMIdVYKmsI2kF7SS1KoZzc+1Rk/jHLsOnPkn9lJHOTOoD0
B8b20TGEcUKpw8mUqkC5lMhM01s90RYyp5yyNed479NUTIGcwaADeFu64LXZKWz8B7vtz613rKye
EZh/2xA5DQa0CMbodjaFngceQqqmc5/mKOKasLBopE+10z6U6SIcCSl+pSmRduBBejw5kdHB4EGF
+tZ7hLQqKAd3y316bOxOPKM9J3GMZBi8RU3dkvCowwyQfbCKWm1P0j1Pnq6rDzap1KuqZ1+WGd52
G/8hFQlAaaWVgFeTP6Aso9jEpsg2lSGopUAeTOcH4YtlFgyFDuddca6lc0UVH3AJT29sDz29olNe
g+RyqvWDMwSk6ux0HjLd0gQENjB5xOjROr7RHbgwe0maMlsqBxsnQpZH0MDYqZOPWy1UEbLegV6k
mFuhiYfwAC5+a8X6RTONV1l01SkW2NUq270XTX3NFOUopXAzWJlE2ybDzNHm5lsKbETAM/jQ65eE
tvNKjybS2jgx0e1ehD+/5A0NeswztvCTs5zsnTZRlF5bsDnJoH02wIJ7ffQSwEnszV3ckRpufURR
KndK2mfdHTbjwlWE5SJxH8d3z+qvXT190L1VE6lJNC4KsJWTW+ENhlXQKLVqyjbZ9p3/MmocAKb5
3ikhqIXJtBMs/d7JI5uu8XHv1vO+JuPzOLXeVyuzR8O75Py+w7oqqXUA6GWTMqqD7LUdctADcug6
QGxxaluUbWm70+GcSCkDYwY12kLGxoEVavdg7FjLfIzVe2tm8ixG7+RQUnIRw/zoD5QL5S4tlKa0
OaVpD6nlj02tM64DDGeJ4zKyzjdpGL2NDU20bDSk13HLEiMSMRd4f+iIggi2eHWQd+BmBseJh052
jwaSKrjYuQudmA5XMWwBumAYHM1EOJSwgE+3rAdE3gFdb9Qk0q0aBg5q1e10ojWJIvHnLV47MgPs
7tnHWX3vZuLsj9NBNZp9Ayy675bSZjyaL4aXTUyEzqpdWhbUxPSMRusoxYh0r8qeqjLFQpTpT+1M
CU8POitKxd49l99Wap5kSfT/vCQ3pCOlK+ann3eMjeTKkYX5Fmdjv7eAnWghVAf6+Ww4r+ojnchv
YtCq4PQOecR8hyfOwIRDYZQDj1EMj6knzoJCVH/0HqmnpnukFUBbYA8E+3JN+4xBCPoxUdTxmfuL
R04CiT96RrrFB/pEHgJucecdjQQgRJ8+jDGrSsbFwhuDYZqhSS9/PCN/Ju8RE6cszUObdlcOT0jl
GDa9Dr0bp6uIasIfS9s0IcVLf7LNY8Hr6BdIqaU1gVSNFPrUiR1Kg+gwK/94aDx2cUPhYjt1X06S
1mf6g4mcpYwKEGKhdNg556cxba097VumB8FtZURvmJSoFr63bS0QBmIq7jtENvhtzduuat/Jf7ii
gSFPRMMdW0wjVBhrchN73xpR5Lr7nrkgvsQRbPGCfUOPweaSl6U35quvYW0CfvwT2/XZx6+zZwYC
eTSIlLAND7dsdnBH0w6qJa2VTva1QwbuurcqZ11MYAHQrRzE9ZZstieyEXyy8vNLHOXZllBRzr3U
uTJwnUaDO7f1DBI6eIDAUMAD4nqk/nbBbV2d7QULOsOmN1MxmNH3VsxEkcZW8khKFMkx7S3SSVCg
3+A7564oFkoapjKI8nkKsnp4ShgYpEUe6CyL18pCyq2X9IVVNA8Ojb/XGKKXBj8gmhEwipgKasEq
65Dh5HWh/dcg+Bv0K1uvN79lIgyuNmONY/dBwvkR/FGv53I56mj/8oSs1vk44RYwxb1U/l73jpKj
n7i4dJXGcI5sfnsvt99sbmjiJ2P4cbXzwJYQey8O6rXpvbc0VeOrJt6SKA/grDf+NvnRjfijqJin
m6XY++O8LrnbJ93euX1EQ2YmQTJC7KsWeyie7MAcGaunBilIl/HbhfPEXbfrtLFaQ4DhZhrTrWm+
qlg9ah1AdIJedGUtPSh55r6FtcKVGP8pynp8w5Z8IAXqsa0n6xhGxkeromObQtJk5fhRm+R4u+lh
rC8zcM0iGErIQwUUgqlKouI9S0ac+XpJo5GyDuZ0nwv1gkDtu+TX6yzfKdipvZOQhmeZOlQUOQU8
2UAEJ1zMfOr9fqyqtwwhwMGUFX2njHDL97Ckn+6iSOwcoz+7usB1Z33q1rBLgP1UY1P1NJfRJmz5
+jhJv2uLrIcujDlb1UPjn3T+q23IZCpxdGg4bH11Urq2S2Z5tUd6H4QGUh67lKj0rokPcDa7FaXU
d42INh0o59o27WLtzmwtsWciKerVN4fYJ8oxC9nvguHBNtjvyIBWeSKClqTuwDbETtpNux2Gl9GZ
yLjV2cy6Ods17ac5cF/rlTpJEzaTdJsoALN/gMJHEO9ttKZXZzJbS0k9CkkjMS5S/yD9+XHKta+w
WBwYureW7qDd+7k48ahi3pPJs5rFa+KpL+Ioip0qLySkvvSef5d2wEVUujsYrs31jL90HZu8E9Zy
w+UNJl2vS2HYgbogIpod0VJqo5lf8E86qEu4sCKsyfgqqRLO6Asp4TnJvUs28AMHtlhWnmbJjQkd
fz1M+JLimBbwueE+GiwyjZsDDdRg4TCbjtKCDvXiyumrdKeZ69oACbH8pW55Nl+TeD6h6B9WpUgh
MB3vzh2Yo/ExgFkOsIe+SSUe+iZ4vzjg+8Bxm3zElTV2+AywJ+dxt5sFNZ/2trVT9G4UI25JHfRp
qdlbKsfbMKHvTT0AqWgkiqOb2HV5vvgZGXLuZPC4BnqUC0YIx33EGYkR3C7Jj2mm+kjN3GOm9zaU
BC0+VujcRaO+sbsOAM0zFSONuZs950xYDYrZoVqbw8gHSCeNk5db1M5AAiiANqbe0k/rz3yViU1Y
A+UcLCJ/pKKecx61rUp81GBt9kZgtMf1RYB6S46nWdjcMnUGNas4Tul4XLcqI4jRI3XSRefGCs0U
bYxcOekTBSLUk5T6O/uRaCXnlcMNOHTZ0UdaFIwNvJEstOdchvWW0381jTyr6wYqhmDQfKmIvdVC
85nn767VydBNi+m9Mv0UPdbsblAAVlyePM8HGy2soQH2ZoV335vltAtRjLCZqgnQ10FY0JW0O1Jo
DLo12/dd7LLnzlxalXfDaEZF+pj5W+WPl9GhURsB2CUf/CdsXATSyXozt2Qlmc+16lE+yZKXmrET
LUknJ1UN3rEeXnPcQWuuK+5k0JFVpTkXEc5aELlaHIxCX/4xwHH1Zma2CCriNcrMrtA05Buijwsk
SQgKe13yOPCmtaJfmIcFzLXT8MXVC+RqtGsamI0Jdjyrn3W/LLcMchjw5gLcsEFO1TjpHj0qF72B
nrJwOEtaAQBloYRrML/vcDTf+CPlAyxZ+mYkzBBJNtZ0o6VxbjRBimMO+xCLZw5OGDpIfhybLSls
Pe4mPtuoK35MEb0MpveTh6xEegs9VSflo0Iss0Hx++bAL4wagIr0xNZJzFcrK50gnZpgIJoLBl4L
aWZCP5aT+BlIeHDOLNrzaLZbZZ6n04HF+xdZJTGUMSb5FLvD1i56VIlOwZo8UrVMMgHKF+S3opZ7
aXAPhh6PmX5KmWrK2yymEww+jO5HpPs03oD3cNfGBNehz4BWbagibIv61Y1QbESpAWlQoWBjDUwQ
fHBpHmDeplWNQHZrwEqudLO2AlKtedW2K4NqMPfNAJJowPuGEMKb30elJwfuez9Z9RUtJXFs/wyJ
2lNrBLOuFF6n+QWohbbv4sPNANQG+gw5ZWnccaq0CvLU3faNToQGCRxz4pjHkcdjaULdkLdLmog0
7Q3xHNBFA3W45HporgncwMbPo3vpn3frg4k+gyWtW8uwA7hcYndiTt4TlzmDHuD8ykFohZqXNjS7
La+5TM+Uk0+nRhDxQb0bEn00WUUpNmnOsZo2MGPoXQRe+Q5w1y5Ro9BwBeCG9Ey22aHQy2WeRYnd
Uu7LZ+E3aOPYPLaQ/8kZbXTupyfEDOGejKUHp/MNMt0QyAxkHxc9URe9ks0tp7y+SnJyhRGokBGY
sUrb5GakDNXbwuzCrREBQTm0qeN0Yxk36xeBdpX3H/SiNNQ3+QPv5EP1NHRM2iZCW2eTBlF0PATG
FTEhGkJwk/bnqLzEY0KXVo1QoTUUChPEBIHeGbdTeBlCcsJlTNdhoyUCRUND3CKaDpQKao9zQm0K
whoyRFi5wC6qd+ywwFWvhjmZQVYwpWULkOLBSSUeRWZ63Wwigg3I8gBobXUD1gOpWkDYEQdnSQY6
MumNp8bmaAvtrlFpc7F84u7jiCXQgPNHmv5qkGpeegTM6J5SB5zw3Mv2++wOwLYayLRTjY+1ZOlw
DX6yxB2vVj92mxGpE8H3LWuIuUdPf28YyBkkB+nOUWnPmcAYTjYoGY5jly6PnpfcYzGc9PbBH6JN
2/ifS750lwbagOBw1Mxhi4IVz/Fcbfow22oSpCIu6Hbn4XIUwu+ZkbuWUhOf6UoHZR17vh9JYewU
TAuPw+ifM57/RiceZ7hHuxtgJIg5S0l59Mp+r/m4xgiSzlg/2EnQ4Tqw2Ks0RYGG0v0pVelLS6DV
GpOFtkmLCEmQV9wI0o0j24fRAIdm0I13wg0JWfAOetR921OFzGoBfO1skR7p5beTz3cRhe38bh1Q
ljcSwzP76xHvwu94E/pE6pF9366Ton7kcpxJCgTKKWmF4bhyEFU0n66a3rzwtnXYu5oc91Ix3xZN
5IMEwuuWGXUEVUR0SvyIv0PfZTU0QMZmEcc6gIoULcGmvK1EabNY8qsMH0c2tdOuKAkDzHwNpFuO
8TZ1O2aYECI6D2uBzC0/CVG9RTHCfYe1FbCcCZCDFGoq42cArimGJ6Hk3mICDeYRuUOYWe2xcmKK
SaGxRU9po/TNYiMP6CmpP6fUeFIgQWJ+cp0s2ShktbRhFpzoxtZu6SIlxnhalbrZBtnIueKkRBcj
ArqjsI4KA2GT/JdLJt18l/V1vqmxmO7NpuTeMfMfhNYk1aXyCxzu0UOg3yHWu7iiuq1H95U17w8N
Dyh5IP7WRjdjMhwrLZBpFwCAYg8Q9VMe649tjPCzs+glyHL7zpMJNGuiLqjF5FondoVlB8jXGAGf
bMBaw1Q7H5n40t/QrXkD+x3FpPcSWmhPh8pH5tvfrmOs48I+1enwWWSJ2hhQ1CwI2HNITNkgjv7g
xTfHER36itUeRYRhk7qq/2mqjqpkmb87IfCji7IN3dg4XzU/C5oT2Id3W2XyGvcgZ54k5F/z0tdw
Qknc5zn1UOLDDGkXaX3OsiRb6Nq0uMaJbT86cXGDSeKPNEBnbCyhH73HEWgTJl0gfg4GMRxnUfm7
iAa7vm3kTS3zp3HW6kPHcDs44jtWer7Gr0/ciJWACMjqfSCh5gQaDfyqebcErNmngvRCknScvWUd
CMjv0TxCVfZG358iVey0OSa0GriXzCwi/whhxRZ8L+0UFVPZJzvUMTxBSJTbVolzS9wBZvvFA91T
Z3Brdu3tgABpgxPpqcXUAOOPwkpbaj3QSgQ8tZItcWuPv9/AsLsbsHn62ltrOsUNLwNycOuG5nDA
SlwFc0sfS4zrLBAMt7MXOjdLCEGZKYRynic3hg07m0uBvKkF5S26HjsTL62sOW3VaN2kqTLu/NA4
9HmX7gxIyO1oTOl2dl5I/SLBXBdkE7liUfmj5fBA2UJUWg6FAHLM2WMXDMhVu8kuqUYdkbapAjSl
ol4sYkcqPE0dcpMnad4UDv0ywESu+RJNBn3PckJDx84Gi9gEaP0T/BLzvKlkuPvNNa9EnqxdvhVj
NGf7SCbmOtRSa9NI5mZDl/EevBlELH2wc80KMvJpqVQ3kTO05ZnQ/XNrjuKx/BCIggNUQOHxN9A7
rW/SOPP2Uzw8xKAoO2N23a3TELkipWYcUIleEi3UGMNmMgfqlu7OECENWe0u7C6nkF83TPJqRMhY
jExeVCVFGk621MWclKARq6R2MJYiKILtUF61POTCIkb7P/o+Qfr1RmZwfvgXVot0bGXj7TmE+qgF
btdyJpKBiAySuPjKYPiP50TuwjADK7H0fFuXDXmSSX8uNdHBsgDmVcqBSajE3h4cnhDlMAeWkRSP
sS/Wvn5t2oF7W/nvMtVp3kiiZ79oTBzB+ls/9drWq6vnjv6jG1zKoD+ee02B55ErXgY5jQ+YvQFP
SZiNGDGeLdd7+K1Pqm3vD/ENxdqA5Y1A5M+dYWBqJC6mHz2eCREfqx5hqGkbAKUk+k7Zf2/mkrHA
6Lhc2qZygnBAmj/pIac54+wrFTyHjELRaaSFAoEpI/TMzpHqFvRh3CTvMssvhVgm8rn2Tl6EXMQ3
q31m6s7LoGjGJNHxx0rHV5GwSTrmnWUiK9GwUa+mRjdufaP4yZduFFBT5P9j3t002BPkYsMG8acH
NbfvW0ldXQ2CrzMZHN1F+sgZpt+iZ7JRbcR+ULXzmZab/JlXpt2A9e0Mg8zp2fNeGyhaJvUVfB+8
FjKcU1kyBPap+Vx0Lu25qRFxk/EhMuy0N67Cu2BcKVlT1xxb6sboQhXEudcGTt6GKxDD8lRE0RaR
agUyOBjw+dajM1j9mqYDhUysOwtzwCQxiG3hxaB+nZcEZnmPQ6F/ZoIkv9htcBs4xXkwIKZrBOFW
BSjUPRFwYt1qfU79G9tiNFqvdQdzWpF5vqpy19+wfufPs7LXNIqX9xIJnIorbVcbMtvVSS+e49zY
+FRvzQkaglCDc8QPA8sHgCP2eOq9hzllq+/aZQZyCe5CHWOdaN3dT2yCX8Sy5Ss3zmGNlHbT+rm8
jUv0Jn3J4TAMZbTPCbq9Zh0xaCG0TBDN4p4cxP4i8O/tolFmG784py4i8JAz9pySNIpglE14CO0+
KKMChbsw8o1h1vfubLzMKr3Rizrb9mNNfOtyl/rYn696gg5u+JMBYkd+p58i/ccj8/ykUPPNHbpH
dzD1TWbjwOPR1RwkeQRAk2+mX5pHx9SCrG+91xxVdqXDaGpFXm/D3PqpirG+ui2pVoNriWAcyEm0
enu87xIm6f40+OCmVaYlV0AYnOK0qjdhQjE1lI1NL12oOck9QpCz7rfDioVEIy61f5xM65SyyezG
BsaUNN61EQn9GadXt88IOLAcErIQSe+13xwV6gwtaBU0HfkchNP0USNgv+CPL/daL+0gTiDy+0Z7
kxaW/wVNtO0+vUtL11gZsZaf3XbOWC0I+fTSKD0YJI4yBxF5yQJGOmMi+4vPKlYJX+yggFhOLYgr
pfWn31Lcls1HN8R+4F7YG4jkG+VsvMpOdpRwGYG5KNm59baYGxDSRV51/s1Pb+yk23oOuWINaZKb
VA9NZqoqPpOPdCCT763on4d+ktco7286nagrtDDoVBmfiU7oX7gZ0obcjBxmZpBL+PJycSVSIbwq
Q/0hFfGW2Jtj0tbVibtv7zRdc1AW3IAd+uI6wgBSyzZFt37HE6Swxjcz7W8pQDiyF1Ey1VKLI1rb
4ya6oJNS+xJI8gQA/56kCVeBzC2kCYv1LH1vQmFCd3M94VsB//XLT1fTn4j/5XbNs9dmUvaRciQg
OOfi6PVwQTUyEpK2oG8tinAeLeZVpMWbZnCST1TFnGfO7L09yWiXtP0N6F9KQ/BUbqVvHCerds9F
iQDcBVvsYtmcxECsPPLNck0WCEWSjnxIk2w61AMBftFYFLfapzMTSgiGN52jEYYISAqaTeDgqIw+
fmgaGGZTDneWJdKjSw7TMbdhuUwF3mgVmUAYgHEqCWuAxL5nwujO/YyMIR6H6NKR6rDzOxyvDN8r
gmw6yqOKZPC3cQhs72vvdZrDaNTpeE1C71Bgs38uUmyUOACWYw9XTV8lT7lJeuJvQZzK4HvMJcCS
WiecTlPfXoAc4nUeV+cYLmDlAHisCqycqRoYEEqn2M/mXJ2S3PsaGZo2FH9gavETfzP4VAJStlBt
kNpTQ+WwxtEr8dX2uBpJggkUPewfQ/JMEGmI7Urqa8okPpVJQGAXh1YwAcKiO4mZzs3kjopNbIrs
dtxKBJBEqn3Gdb7qRnIwueKvtq/Gm27JQKviEiUew7rLXtvNUwL5640oUEBfvQmInj7V/pg/dVkp
fkohj7JJ/vi+0TGQCESmeTu8iYnLLMyOqUdWSqdeVJ2NdFJCeZAd86Nhq4AlcRk7pjzaCHx73BWM
wtOENL18cIWw76QzgpEYvENwpHiRem5x791oqTrRU2IWLQ81uN+AzMnk0bbG/tbiJ3Dq/pZP7zFq
AIr0tkP2aBK+rts3DU/1FSEynyjhNhOGzHeLA1tFzicst/4kJvUZc9biDXuJsS+8jGP62BOEerQR
oOEu6ODRXe8Vsn4z5WiKaBaaX4flv6ZKZ/UIw+4YZSH1Wc6sYfXjLyFp5XEqGNo0jBzfgv2mn3Hv
FoOX3kSq/5TZzGA8CT/ogDtPVkl7CZkmG+FK4x0RziET5XHMhumVRLQAAHcGCkpSMhseYsNHmW+n
6lD60LdltY/CKj9rBqi87hJLJiMKEKrevpQAl3cz9NtZI1rGAajpABKjAsZwARodTtyO2KuGeFwE
4syB8/iVidRGtAl3KqoFLrT9YyVkfMh7LCvySCUBp6Qic25muFvFOnVMRtu9sozHqGJN0v+mujoQ
5/0aFll6xNdT7mqlyi2KtzNbPj/1kiFrUJ+1ct0K/B2SRhTP0q4iylV5yMAP4ASL25ckmvWzTr+L
ZLIpszJnk7RY96s6DWaaQzWgiU54h6Qe/JNJgQymEooM4+i+VLbz2CFrQqxFMLBRTAQI+POJe/Uj
F457TJBMk1EreAvLSx72D20Ykssfcse23UARnFW8z3rhBfhjm3AiDQPB7dTk4ijoLEVt6rq8C6q6
yaadxcByl+t8HK5FCmZCZU8BLLOXBQBrlGiXcYZ04KN0N2baoG3T7c/C6JCoTKBxlMytNL3ETi49
TLtu+ihqMHN2T/SB1atPD+Yu5rDWJJ0Bgsj7be5BcuHQRS8YH4vU/OK6gM8F9k8Ma9q0qgjsNHbX
qnvxLNylBDeBMvBKVvSA0L3XxX88BgmtCe0bp/82CJlYJ3qa7wnbJR5IUpDrKyTIpofsZSwfO6L6
drkzPbGuia2NaWszwKCs6drB50vF0HYaFsGLqpdhSj93UUzgKHp38lxQh1s35kQG8Fwa7zRcYH8x
/CvHCzCM13S7qOVyG/XRRR6f1idXvbk47m48YwKYzaejRI64TMHJurYFkgbmJGIit5qmSdQlBAq6
8fS2xNJ606K2aEc4MoDU3ELWkUdOYDp5dmw57LRmJtxroAHn90jPXAjRTiMOpQ33s/a7MjEWohR4
9gYuosgtEi4yCBfNASmLdS7XAXhkN+Xqc/CIlwDfPHp6+WiG9OpqPR0C4PEg6Vr04nisU+S55Y8e
EwpI3pLvoiYj3MvcVKeuUsa9VqLe6FoczjF6B1ZqnlElLIqclHWe7ASoFIPAyLawGRNycAgH+P3Y
mk6DOSGRtS65Tbh1UzZjSoKcRHBLI586lcmwNak2up803jttpHhDIozC+7Y2k65YN3zw68bT5gch
J/yE8RYYqkc0eDNqk3VOKvQRSFPjG3R3UBUaNXjDHIsg1r1bOjcXGZ3bPNW2uXLT8ClumhueQ76F
eFtJlvyYLWZdOQJBqx06gMV9jqCCqKYVlneftck3T1VGDRjy1WREPWUmZTC1ttiECLl29qycs8rS
Q08voqh7866hRXVdTcfJSdyvHjWY3bzDDk7fOe7qJamCOCZGXWanlo6zkPyQOM7Peir6bd28yDpv
LyHdffuhJhaewxQ4z0SFVaaNc18uhReT0RIrhZFswsR476YYQqlTlGcyLHz9tW/b4qpVcbrPRr1Z
5JjXjlquh8ElkXAe0SzVoJSXRp48cw5qKr0+82WOMZwjTXD6pzdAPgn+QbR+4q5dHh+Jptc3dTKo
FxdxFHmWk33tYy4U0VJYYKj7VEZQywSSrcM4j64iyo8iyV6LISs+ZWgcm4wwHG2M7vQC0KSyCWUH
/giXReU/Tyn6zaL7SxIScnbd1SjhM9iZ9d8O5X8KKUJbKl0XA+caJg/wB74/KnyGpTggwKw8soqm
O9q0eBAgcKiwb4QlpoRmGvat7uxjinaD3n+ZZo0pEt1lZXi7piNnMpKTDvdm3biUcayGpd+L82vT
MnmfK0QYQasUJ22dD/+Pn8j7v0Xqa47pGeTQ+L7m/mvYHZHdelICS05a8zAa7q3wcZJAdFoEfqzT
0QU85fg+CFp7M1FseVTLHT9a7dsJIVlafePTuxYWgTEm1kVP0ISGEpBBdmD4StFyUszmExoW84jY
jpQRMYpdlBv2bdT3S7d3+ULTisJEwf8JC/rdzHkKTIlVnGnmPnqH1jbLO5WTBZ+bXAdU9uUneLh3
D3Hlkc0EBqYmTqVvfYBben+iybltcvzDJpKzTe5a0SUWI1mpGnEwda599lY2oldFIpoR4biXvMqj
MRmn3y91zHeVeeqgltx2yNG7Jp3GG6TOsNal71xn/CY2Iv5zHqG+0in5oHkuaNlGTrld6hdXzV5A
3plcU7em3drwU1vPKmgB9oxDPZEqOHUoiX+vy//6Nf636Ke8/o8rUP37v/Hrr7KaQL3i9l9++e+P
Zc7//m35O//ra/76N/5991PefOQ/6j/9oov8akpV/mn/9av+8p351//j1W0+2o+//CIoWtlOd91P
M90TNpC1v6+Cn2P5yv/fP/wvP7/f5XGqfv7xt6+yK9rlu0WyLP72H390+P7H3+j2+qcbePn+//GH
y4/5j7/RZ1n8fPwff+HnQ7X/+Jtw/06is0aWnYfRzUMGSOLx8PP7R7r9d427nLotl+mRsF+SgIuy
aWP+SePvDlC7TvuDhjnMtrhhVNktf+T+XfdNGzEdsU+GoxNR+z9/8r98gv/7E/3nwloCJ/8au2a7
Nrkl5Hi6YLqeBbFo/jV2rYO0MLTZCYiVpPrL8L9Sa7BWcKfpul4kObA3UK0NWbupuJZTCkZQgHOT
VaOtMk4KAUdBy06K35gn9RDSz5N7IYRn/YEgULHQtVS3lyhosz9sldliV3jQ4/K17HG4h2V+7+Ym
Ch5w1dpswOXSJ+E3T54Av+0/KkLjN0OtwOMRKeiNNbLSNEwYDQ96LT7Tfiy78k9vRPeRp531DICJ
gItTQtbDZgobQlC8VMN8RPK6YYXEuU3jiR5MMBPJ8ECXLE3GYLtY9KsBwld3mp1ysFzg9h/Wts/J
2ybRg+PVt1lTicNgt89Z0tyZmTCvUyvZSSWpvktRzhw9yMm/JdhpIqwhfDbIS4vrR2GXfyKzOtYY
a3c51YRkO8T4Dk3jIcNlZUby4FbDp0Om0iahRPMSO/h8EE949HC9W43+brdHK+KHnqPY25hFxI9s
bj1ccIdIZ7/tQurXkJCgvyXrIktaijeN56lOyBGivvVKJ/QxgkZd4KSN1XvpEeAAc/9GTyvOQcaK
XIWk/NjfY7yxfMs5NDq6Z6aPa0Hni5k3l8YcL6ab3goHAp5murXZJd4RhoHmpHpitJ9M8he8Hogv
yr4R9sBm5wi1crClfS5Ii3NT+y7GGI0SwCT5wZ5OIF6PGGe/I4zRpySU1aveH6yaSvZBIwdmyDKT
lkamtNQbsH6QRrjzxky/pNhX1q3wELQ61k3FWAD90W9Y++JNNuKoT9pdKFjmx6x87gf73aLDakec
+6rQSH8pNXfvlu4SaK2HEMb6eZDqUMOjM5lhLlNZO+4qDbprpNGSPpRXX0pUzzE0vSrpZwgj+O4x
0tpr2eHOiB3roE1Qx6PV/cF1AFKmuhhWfc1M89iYtbFOMDi5NN+g3PeOozHUR+p1yd8vPW3X0r2c
Uo1ECgX2cIdLSRH1RDaLET8ypT9D2RCNYd9og07yQOuxVPhadvZa3NOeXhwUxO5GrxiZodvR7cZ2
saoqp9soV+831ljXuyIdv2ut5Q6/RmUVbclQm/cYjyRAzBVAxmAqY+/O5XCVyIVoo/mq1ZK/nXzJ
Ic/5+paGh87eCRXGR1a2ddeG31bBd0E6kO5nUBhfi7j3GygUsnfxQfM5koxRvrGqZqvCRrlDZN5w
pfkN2n+eD6PDS9T/O0fnsey4DQXRL2IVCeatcpZeDhvWvMScQIDp633khadslz1BFIEbuk/r/IjY
zAX0CKth9CO2l2RoOqpfMWxByNHHFyYNwE//x/Nm5d7K3U2eN9CXRPuUlCH+AYhPLq8FkuhXlG5Q
LHwWVGQSLHnVnrO4YXLRkeo3GEchxLMI2X1rSx5lOp0xKz/1E/LoijjcJRPttd+tSK9F1BZk5OPZ
kdpb/+s4yxJvJlM4bKvtgtRNYtKhzqR++Q0Sx9ikveVCJ4PXWxIshxiR34ceinevHhmjdMGHYsOP
DLmFVBObHyzK6UwKk9CI5Cx4FdLi/vaoCRGN5z8NDYRBfWka+6U0s0dZIANN1LIsXT7Y+1y+CU8+
ajXaVZsjzBxefAMCbU8XQCoSjyIiCgfRH6Y6ejFffncqZkyAxvVgeO4BUzk2ViIiQhIYQKzONAp+
80PU0A2irrGP5WdujTvsTO0hj8ua2XBJa5agOzBKRgrax4Nod/5vWcCXl7FhrN0Yy3ou/sHhZZPP
zUDjM94EmVRLTo1DrlN8RBWaTTh1a8bQwBwkzx8HJ+gRvz1Qyn9ENSaLlOygSY/NjjwYVj+oVibr
MjZsuvvuV6j6lQMnWvG7jB8alH5QLMJV2I4/U9Au4OH263vKls2K/S6SaBg7G4qRCb7NQeMhqVG5
j2zGi245ar6vkw3Tz3OeQ1UiumM0n86Ira1oExZLq2TJYpvZ2fHmC2rZPWwxqtKUcW2xkU4NmBDs
5ILeb1UStNdqPkuSby6tG39KjytmLLYDlf2i99D4ROZ0NYqGOBj7VM7trczaF9P0WY2ACzLTK5pI
OBr06IXuFLsPcYWhwxKbM864JXYqF2b00PrNkm9ntc0xeCDgaFCctLdpKq92Fn0qi9v3/jdEtn+E
LWZTX7xC40Oc68HpituXWJUrX3cvBsTIdYTpQorsofEEEgEWAjBgiqPRsZfQGSSkypxvzaqxR9Tb
9vgjGuMXIyJzt9jcpQmb5hyBnaPYNvu2+J1lsR8UbuZKAYx3upsWg7HUUfiW1zHzeDN9hOqwHUIe
agH8MDbvAvSQ3hFlwdPIu65SsoIqiJxW/W/s663d8/Qw9i0ja35tukTQjGaYIm9WUlUgoZhiG062
G4X5TDTwqSR53e/9ZD1MgtkrY4SsRDA15XO6Rrn6LzXFi2M3087L3RvwXbKgWnWhQSQ3RXGMtO0t
M2e+RA58Bxt1+jKMdoBAGPCzpHamq4XMBJ8Us0U4YxLttrc2Il5jQvHQGKb9a51M3cHKW5S//WZu
iYWCq/051EKTkdZDkiirTSdQ6scF2pbU1R1nv/nY3K0eJRp4DvJlXkWnDGrX7P7VuGqx5zGhrb3i
3SyY+mAGRHDtfYOhtSEj+L8dGuMCUg7OZFicuh/Y3iD4oCd1arGZ7qHsgxNcR1zsC+GSTxBYCFPn
VViPJGBaMFKSoHxNpTrBeiXv0q3eMopRKGTc4+ZIweGLazrS7MxdTX4n6We+HbzmTr8N8wKHH9BH
DNPaWoH+3Nejz/Gm2gflFS9eW2D7NYOXbg7/+TEgMYi/TLKH5sEK5Zb2DNkFUrBtoK8OxJkuj/nO
jWm3mUE5HsZQwULR+YY8nIl1zRJJWLBl98Mo/FVVP0EAqoqY9T8z9zl5Ro5UrFaxjh87QECtV124
YVd5V7D/CbzvNvosuEPAQSFCw97UbvxBc1xK56S+WqTlSrSEhM4RCY/x1sn8JRTR9wgj30IajJcy
H/tmDEWQeIRiWyNbHKp0W7U+chEnvDkN8oTAJ3CYuC5kWLNzYGVRrjsYsjs/OMAVRCHS4rErmFGd
c5YzG1WZ2/tQXCVBdqv8bDOrLOVRTbyEqf50rHNYN85rEDvbJBLVMb5bgj0v3TKs16gx4Z+TdsbR
3fcWzodUgEbl32MUf9QQUMLM6neoaAjva+x6C+/1w8aVB4FQgDh0y2oV1zghRWqcZ4F1x5F/jRf+
hlPJ71/dAhccF+BLH6eotSJwzz6wcVo4mGKGCYYaauCJx4HeXsQDjzXAwNn9GgJFu+gfeslAWek4
PDAxusjUXwUOxvLaB1U3Wjy5crQe4t+cq3dderitgWkSwMj56LWxtULzBoTWHn51Lotl4BAP60gT
gec87Odi+Ew02lXVIEAHdB+ShzAx0nP8K4p86iKKNu3kjya7PCdlRghoaZNYxW+fAx1xiMap/I5J
vo9qphK+3BJquXGc0WEOGKFadlXAeLv9Q2L3g0P2biMiKCtzz+6cTnAJwHQRJnOIVOXunMpZjUZ8
morXHpVKlgTb7u4ADYHPL615ZFoJo2VEvrcd2IrD+fnNZRevyruYOcxQ0M5ezdNQL043n+Zw+Bot
78HvjKe4XAzDt2F0V+18NOO8r0wG0OmdvBO0fGBm9Aua9i5NCO+bM+eJ6/6PlA3WhO7GjmbKD9Ft
ihDxHAOSzyB3AYr7BhmydfLu1oiKO5LcdrEBhyx1+dXQQPzkJYSrCeGvf1+2z7HgvibG/KCsAc6P
5mPonVMx3nH7kXuoDeKCBt/AIBxcs1Lf7N6Y2QnpBXlF7sK/Lyp0bLy4eOi7Nues9X7aul3P96vY
Qm4Ge94iTkBSIHXfMoSU0Y7EECq1G32fonj8GDz8J1Gmv8DoE67H1wpaS3bR6a6p6PvAE8VbYHIj
0MgOPB9WO0SC3yjaT3MxMc6N3usAj2iH80h0fJUajM65nK6DkjNXA9OcCSHHgjt30yijXcfuZezf
KcIBePGqG89dwCeVNVjCisFG3ex+pOTtLIpyeJRWdVF+80H6Y+wgTSZ3nnbzUovhFlFMNu7fXaba
ZnOzNIv4Hx3evyx6togr2KgZgQLFcFQJJkzDwWq9Azr5Zh8L7xPe12qcQQa2vmUvyZV8HpzsjYH/
o8r9W4jaehWia6tDyeck86WT4oEoEYOsR9dZD755HcWd8eUX+7RkzltOs6ZqgDgCRs2qQRiZ6Y6C
R6zaMXqeQR+l0nsdK3Uck5gsYXfaOMVwKpv+d3Rfp/prnHhh89G7WL23cZP5BezZ68AEjeUVNRf6
SYMWMAejhHIp6eOr1dlYOFW7q0YEXr6kWKXEBEa2DMrmi5ZX4D6cj3XUdPgqyo3vgT4Gwdfavyp3
zkPuMyYuUdF4ksIl7Xax9w0Pbl/fT/bEeEXzkKAl0D+R9TwCBSOWs3kRsJdDeClbghd3jUs7bSq8
9VofXQXbLbRZOcMHSAS7CtOo9yCyeNDFvPKNFstJ/pxW4s1Agt7BtUlMdl1VH/9zkB8g8SI2qX6q
1HAdO/kiap1xYJTv2jFBNTj9q9mL8yDifR/2H2ZSFt+UOv/aGdAJ5/6q5iu+Ac1DO2P7Nh+MejVE
5l1GP34aKg33fcQLg/uXLfPo/4nB7tci30dzrHZeBOKWv/DZu0W4B4j4bbc9DEObk8cSLUYFFDih
cR1SceStIaWvwCOF252ebiz4NTzgnOPgbOqauyINu3XjxHBVTUC3FWKchZwsrqis3TDgANmKIx7j
ZsF/Qc+LVsRkAtsXDGLleApYaKfRwMy/wFRoBzHLUT5At0gwJDK7XWmCn7eJjwY6QCFLkw8Yx/B7
aw0LctHZKRgozEWkaW3cnNt6NEYSffCiIXOCuTei7a7RUVNEI6ZmbJSqh9g0p6Ploie2S2b0jbsW
DTp105j/cNSAZHFy6L8+G/iWL7R2ezpYRP6e2W4dKv29w04PVe8nSpaQ27biC5rwbuuHoFKPrSld
bt1k30Q2YijLJcIkAp5ghue+bb+9sJk5XWx7jSIEzfzEFWSgLlyjwCGbrlpAdzjLvjr1CIT3CbSY
ljCNpW8N4RY5LKAgJEah4AWr8dLtvNR/TMuyYMbV84phPweyvLdzLm3cWtfYqHbaKquHQnrtInTz
n1zeNzgDjU0+QFtAmvUQlxPSFusqhYG2Y3riPth4yZRvwcq0Symiep/b6c4Wbki5QZFUpqsas8va
Mz/CkU4ygGqreY1cv4ffa7MfLXV0slCqHrCskG7UoUV32h40XPmhqY6B3jyYpuVfZOYyCBvyiHYr
v4aTh8Wzlu52ZFuL6juu22sv1lBQq4Vuok/foUQ1g7hdVS6eiVnwuNHOv+deu6IjYMuVfBN1hSfW
ZCPQ7tkcjktmpc+jZmEoNMw7BBQlWC0uS6LhnGzE+eoQvzZjNFpXrXGXLeHem8FI+QkC7bpK/w0s
R95HhBHmqmklfg7fpPtX0AQ9UDVZpGmWkQSXCQiUAtcc6gSxqaPU2LQt5oG0Hb5KMOaOMRAt3iHq
D6I/XZKvOPK+L6VpPLZo16BiAYoFkCuMaMtNjpGS7BTNnVtJYkejqXpO+d5A4bhvNjpkLSGg5ntu
atoAQBRwnabfUteccgRKJnm9M+zqzZJnNtu3aTnPrWQuxng0n17mNvpr2XisVZ+8ViviBQhNZzyL
JR8neWJlG58/L7jmex6FvatmI9vUjvPg9/Z7SesDMxD/VeS/+41gsVqwGAnicWVJPv5WveAc5ntc
F8G6Bc4gjKuSfb6pKCRwUAYlE4v+iYjHiIOUZE3GntiozaMpB/wDbUVcGSC/QdgF1qf6eeo0guiS
PVXou/1K+dYTe2SqrKn6jYT66mQKCaFJPuh4lp6FboAkQww+SKWUydvPnHEpY1q1sSOt1KK0amwi
HYbE2TjlcHGwNwXswZeWyarTx4zLNOZOSoBxt/bV+JxY9V/Zl9sxn1AjVtmvsOkL0P4rzUQIBgVY
6iYCg3EP03GuJUb0a4Q8uaqcc2wTbBNY5QqGHakbEES47EESIGfa0Vp8dXN3y/JyU1f4r1W4S5xX
sHVAcO4s17tT09MHL2erOQ4us4MIFZWPkn+j2a0C/li4swNLxGhYd1WP6Nb3ZIljsCIAhARy6HVO
3CwkVw6ShTEbLqOL1yESTwnrMAeZ7rGQwJ0Fe3y3c0zoWvGD44JHa4JdbgIqwkGWWHyh2b+hVxzf
g0I/DvBRZQ9iwUvSb9wceFUMpmA1sgMKDAKeuqhEA1yXmxKog+OqYxsqXnSHUfBc3ZXD8Ubk8kdU
4WPv3qNJs0JgV87IUaDWlzKDK5M3R+iKC8k7tAr7etpkVjev0vwWm1qsPRuwVd8x0IqQS+OYxi7V
r+4EbcfOXcJUY6yPTT0cZ8V5WXcOQ2N2dyTyooF2WmRdXXdgQQqTKtHxtk3Ndpd72U+ufgA7ECd/
h5ibHf4ENT5mkUpOs13uZ69n3OpBPIHW8lfEXXsbAoO3ncEDftsqpuLxIXi5+TFGSVZgAVvg5Xr3
JGG/iYVODIL8RiPmJP+Q0zvPJj7D2D/YZd7vg6YOAXQlWUXh3tmrALHWhYNpwmEpxALXg0Mzyw+2
66sVOWk49NrcA37UAAxSAWIyxqQ3OIhHCuyQFBO0jXGMEyoDQY8nwBbLgdou9oZyzfRHL6mr90Iq
n0+bWxvtGKYjlBlap9GpzRhRzOo2tt6mTRu6pTI/EweDfbC/QR68hd6zOwC8cwBmZjHto5zVS9Gn
51hbhynHnQWd3dzOwt4qiAULKy+2IHxC+8MI7kELGg0ozIQz9PZHkRjBdgTJtOy97llb07FGAs89
SK2mLWs3GIWxHdOvyrnDhn0m3KYIHoz5hzvxQIoYXhy3Okgt7soOigYjvWKfSjd2yLJT4buSQfso
7Hxnxc1nycvCLOw6tKqnOkBU3nXVWx2/OAPtisQUMdP6yMremHfPT8+bTa7zF9Q+hXp5JSrDgySQ
Chzg7spAOY2b768zcEFp34aNx1lUhyQKUMjCQfEgfdMdUOwJPZ2ycnO32zjDKNFua+c0qOkjImBC
YFOOcXqsdAQ6Paz/hRWz6tY2puVocQdk/pukStapegNZzeB8IBwNXNGS4WLLYHJhqvAcRlwkY91s
2yIfFpaFhCtHhbzJJ1J/kH46V4KlUM7lbFmQ1q4Gr2KNDxyhHRGD0SE7yBofHVMSQftazKgxeq2M
TTFwLcUq5oxoZ/ZRIxO9JromKWwR96FXAqV8YC4l43G7b84heeOrIav/+Xb7HGkhD4EUWy9DsNQ4
ZrKaC/CII5VZD/3AVb96OMo8mE9tXxF8GjobK8jfItjtFsAkqCOr3Ez9lwIXk+z7fTJiFK27Ll3n
eXW2C3UL/YlT1H/DpKnMxznv45UnqoexN5mhofuBR+Yv1WxxW2ri1UNaMSN/A043cWnPG0IKeKit
gdxxJlTTsy6ztdW+uxNj8RTaTDwmx9l2jbrYaVphS4xuSYCkQwKs7D31W/oNq7NmwDWBQrVW1NXa
f2bitfWVuloBtGUiXJTBZDA2HQVVcrjr3sHyK29XwLQaYcfgnOa4ho4ydcDOYgZlPQoTlCCQ6+RO
pSSmKR2+C9c/O1N2adnqWZN9csUhdUw2DlxeY8OrELMkKmr1YMDmRX84v8Kq4ti9Bo73hJz/r4g6
dtV2elaW+1m3tH2jO+2cSCFWMoYdi1dMpgJRuSHvi6n8otjIQvxJXz3rtVLqO83aGTW09zH6nCkd
zce6H5GTcwhgJYDXMftHowBoYrslijAPDX8e/Jod6fQTRFowHPo6ce6HBVSVLpSPpgNRP+MYcuZ9
2VBxFI0585RgZTISwwY6Fc/Sr88jPCI2pOw6xuSJyG0WNUNrkXDIdyiJTlHrwPrMSlrL4lMY7Keq
8GKq6c+JmfFB5H4MYJz7tvs7Lh1/anlNGbHqu/lQVKxAYLuUh8DEFoRJmG+JwCbLcBycalA7YGJs
GDM+z8WtENHbYKAMok423E5kiCycdvjBJLompgFLisVHL+q7yYKtgs1rv+rbql7ZyldMwRcWaKdz
ERBCBMH81OPjB1vtlUQdfkSNAVcwSkBXOPkvkQzgJIP0aQ6Gad/LKj+WIGNG3QoQJcZT3Yyb1nLg
bGIlbif6GqOkUq36c+WfRTN9pSUjAsDb0Bw6TOD5aH+Wff1s5Kne2eWRUuWpapJ0x6XkITQOf2o3
OmBO+Z4bRm+sMQLqDXs99uKzMrJu2ybxzWKUnIAjTjAebdnArC2UrKN9N9YRe4WHs7yQfnVMVEqc
CBaW7NgTkrWy2DtgebgVJhs05qrI/Q4BMxmlkpeeI0ylLMjjDDhxU2EqaKAhjK/SZ8g0QOwZSiJ8
vHzYDw3Wz2jlSCT1VlpfZGF+NUPtM6uIn5VR8ZDc4jWK1Zt4NmzLXEd9v5mM6eS6Je7dakZRxld9
zuE0eu1j19QvQ8nezRXDwc+IQ3I8rDTt3d/uDNjHIvuLY70dxt9C668C//LKOaLa/vKn4JZZGP5z
dceLOPGhqd7je5xQN+GNjIZHYrLRXPsTZ2iyFKWLylv22Cr0D5Hp5yxhHeRrve8z2AKeuWp7Vlcq
6WkmwSaQUUDtH3m3qptIG3bdKxt7ijpGUgh5y+Q2Gpgpiwr7R5P3Xx7neEbY7cIdqEWb8BKbLnTe
rGeGPsSfsyef7lN4NQzNpe2zyx1pZUQAAvxsvBf1pMujGsww/nD+czkgnj3BC4bkKASN7V86QAjw
LR6MO95hCeFeIh1b0C/BdfJYiEWKhtJoHrMukSuaoCfpYdaYfNbZOmEL5HntvihJ7DHrfkk/HeiI
26tjCz+0+JTScdNJcOm4TEF1gqIkfjlhUVsR1sHPVQZ6nQfhLc+cdjFY9U61P7rtl13uPkP+ulHs
mBigvE8LwDJqD3mInCBaT9BQkEN/OKV1QJ35tpZZQYt15xW41j3iJX+xZ603xDrU1JnFygv611mE
tM7yz6xic1kFzSP+mE1hucZi1OEXDQF68OyjDL0F2Al6DL/6FogOl84IFI0q5dvMQJRIIF93Ycpr
GLIInIX5UwVgB9i0H1i5XcjAI7JAw6gcqxgibwAh1qN8A/YmTgRtf3htfVTaGTlTzQiDO+1DFmBG
GM300njuF/m4OdMJDCvFzuSZ8J4adDhoxFqqpdqfYJ96lbs067Y4zCRs0O7EvXUAFQphqUHg5XJz
I7fNdxwpL/2An95S+Q9AdWMTQcnCQln8YxCOAIBxJxQZRmbq0TCA02ROsoaHbgIwQszTNxpJBMzQ
pP5tI+NpLDzyF3R4wvJOMJTo9xP7GJcPDTd48sArjhN6sFYQxRlRa8l9iqqfYSlAH0AXopuWrmwY
nqDzQS8bJsZvJkqILdVHXbHeg1HGsGSeD/AIUuoJaOH4qsCuVxCQqb3zEABDYcInZ2zSmxq4UHFy
h+LMAvkr90ba79Ba9Q3HbxKpdmX67qXr03k3I+voMAFxkiIwd5q178wXpElHji5+WiG/GF130MbK
F8+UP5HTv0CpxG/jkbTYudNf40I7TOyzGmM69fkPd6DazHWD5Nk4l6P31po9q+M62BPsVa+lSSK2
K9cCeS3HOIhX/NME4dWn6hXTWIm0w+aCEVG6cPvK3ICqQqyKqhhoFFpwUbt4RdHdJ5w5kQjB0tQ0
OD6WrddUdezasQahx32PCWT4dr0DwL7wwUeqSZBssmeJvi39Ebm6z7dssMbkAJ2a2hDLNw36EZ/K
EdlivpoyhQTDguIFmnze4R00t9hWSQGIGcUTsxPDVaSpd0mvgZft0uE029kV/NFj1e2zeNyEcfEV
ZpJFPw05ggAWzBAYNzY6TLau3BlYB03tNKexFfd8lnwxl+WvopBa9HZpEcpBRHhewRGEFvjM+Jjw
smCA41+/Oi4lG9XyT5UPL0HLyEd69J/cdb5/6QSwx7ymvJoU/UfhOMFOdkRdltHGDNVLjmeTyISF
DOnqUV+Dgr+FA7vYJnVfrHz8V6d3ZRoi/oKZVhD0T5abwDIVpEQQFOtEkMcawK9mfLZqRcIWJ1hC
oGNgM1kzNXQgyWENus0AqJYdY4wWASHQ2Dlg4xMqu6vcmBAQMtKLAHtg4bu4esJ3FYX+xVBYsdQc
NhAKwFTDX9yQuGwsgs4cD///kA55uWWScJ0bgMSoJ0wWinCo2z7yEEIw2GJAeMyjTzf/q6bOO+a2
kEyXKRA1zRqpwfE2CvTDNNSfQ4GuLEogTbqEjnTTUJ4nP+TJkOQ+aXAwfsP4Dj+POslBwf/Lqh1/
kocymB8Sz+Q8L2N2OFLKhTUpgYSk+dFMA9d5opuFIspzb0KzXg728FifXZO8MjaVtLld9o5wau9I
jbJsBizhPfmqQ9elERx5JRJqv5gIFIq479EVH80Ebp2Mu61gAtJwsGFSZjLvC3mNenTZ9YtRYEQf
deKsSXawlnNkHTPH5/QmrANd7rGeaww1SWmtRZzsHNF+ELErnytxV5ck73VG5mCTIDHyle3ez6Wb
3QZ/cqZaZeddGmm6YBENe2bIX6ZgfoGoGW8skf6MY+btStd8ThB/rcHpNmszM/unZnLwfWWokMkw
XTTxnXtmx1+9Wxtn04cS2QS8/3Z7U3Z4LhA2LScxMOyOs0tHH0USB2/9zPpQeqeROdvOZyiNhqS9
1XEQkXnpPciZlpexjhTSha3SbS0tsZlF6oRDLEFCYIS7IbZ/5oI0lmgq4qXTha9Glx18LmVaMIB8
+ay6F47UHVghTZxLlvPfGt586OL4EKd3G79lMDU1u5PsLfL1xlPsddZe9KpcV1inmqaO93PODInh
tGyIcFUpNpeEp7VxRfzsxA4CIcus15YsngVPHYtqsuk6bNCqtOjSYB4KNyEuUXYjGzvKHkZDJH79
gGX8boLmhc6OgAYjex3QpKHQShHgwL+w9Cbz52CVD5hYTaY51GHkmXT9e5VxhpQDBDqySuSSaKJm
N2EuJZT0xSzMGySvmjIMjjdmg3916bx7JF9XY/1QWCYpPImLVaeq1vTQiFX19IqTDe1BHw2bplMn
R7BeMQLzvbb1jFfNe5onEgr7+x7B4Y5NrcgkOToC8TRdRssoWG4zT24MvoFZwqTAtIGAF++jg92B
PftzM2RHHBQor8KUkh6ULHEVK06Ij8HNISUG30TuvBARxb/Tcl2I9GVCi7ctSkmxIhjSdEZ8qIv0
nIUERU3t452HOA9YN9pmVTQSc0aLsCuUTbp2Z6qz7r5DSK44HTZU+FyvDa88+E/OnHuEXVqyEq12
EPJZBmHpYXKHnpVrxnT6QzM1z9r9MdiJLXuFv3sifwmIkQApYDgeijt/F9TYtolSQ/dkEzPDjD6O
uscJAdqySNpbVfnvcTZeAx8Glh9nGQ0BxXcSRifCelMU78m2aUmo0Q2n0FTpnVuBaeEW27Wx+6Lb
+uA19HJ9z640LRGHRdXIxIj9sRzMmG0U+cG+XHlTexH3C5ohFFOIJN3aGQI8u4H11zQSpwf95Mxt
T/ak0sfUE/pI1fzudKYDONACphGBFUTRdvz/h6pzoP33PZmRhFjWLW740efMWvz/t///kMe9t2ud
Pjmb3tXOy+xACsarMY9ya8asFv3copjtxhb+jjwPRv9D7kaOgFex0sua/eg0f4mKQdTH8Qe3PcCm
lBzG0Um+w1A666hrv4bSMh6TcQ+o2tmVNSebjRmOUSeJqJkjN+5AnVqScXcduEjXZScCIr+onzH5
rFxrpLWw3lPPZGo2J9HGpgoU2oSpledvCQIXMwsRs5rR+xw8ZWZAvk4UP8z5DAYOl1Ldg2PP3Z9I
tx96UvCwgw6ABholxFtvo6vfIncg16b0kG7I4luasBcNhNnwj7Kdb7pPI4f3LkYSpqOMMZZEJVWh
BVpNSGoIxEpfWLWR0IRRLsJNhtLa+Yg786+/76QMEXDUIDoqM4Xza3hEv/juwauJHfUvIh4lVbwP
TFRz0IfmfLJn9vEDmonBIGYlBgobxW+svei1BxwVGVJLoc+ZLxw04ckPnyVo93tI0bRHEdZgel64
HfBmJcfXfhyvDeZ00BlQrDo//h26kAgBq0ehRvYTCbFUxoh9Vkls6VVW+ydFhgTdDlraeai3Vpmw
4HXro9Yon1GsL3s+ZWJ+zNU4xu96Zr4AbvNohywPeBCB9qslYRkctYbLPDHkJuEXOkLDvBQNGP2+
A3KHJnMxADUzG2Ge+InNgfctqw0m/72tyL20DyNhWVXDNLpMAh/Wvv1XIUkSc/dUynsZrREw+vUc
bxJnQAheABepLaR9lrGsuz7Yd+5nb7j9pe5/0laXl9knLDi1wQjUGtlEaKQLwnYho14mM9gF3j3O
I+e1KqaUzOaefZlJP7hmGzyv5whBSzR3bzaZmFuajupsxM2mIHVuT8QFaESdahTKEGJ4LMgmvOYJ
w2G+Gm0jXxdGdLBxHO48kBAHkPn0uz49cnf33tDIycYJLwWbQeheAYkc3HoFrGbUbfVXSdbW1M1P
DqIdhDfwEOvJWJcOBujMO/lD+WYP5RcFxxu2+DOgcbReg97rIb6wGAuW48DMQKKDlJWLqTf4EIa1
wbh2ikNEtIavr5zIu0RGz7KsIeRkCJjr+dsunTUJ8XxOXUSsbf/ZaX3oRm89M4uQdoKzJgld5Dn6
4CjOYXnP6WNmcWWN/VPZ/hOhrS1H2iqytlVD/ZO9QIJ6S8YA5bzbPJZSPlgpRXBilNfe43+OR/1H
OgXSRC2vRW39WbRnS02Vz8BcXKXf1PtIzKhjEfexX/lBD5/v7Kl6qqShV4N21mxb5ONsVrukmOVa
D81aTubNzdIdxsYFLDVSWAGtdx5cO/LROX3y7gj2abq149EJ04dC2wHkH4ZWQLF/ZTJ+Ejrnrk1W
nO5YWlu7YvA42HO7FYkkN03PB1OSC0N58DjLajqRT6UGbMmuxCBZYCsIK3LR8sRZ0bfGSzZOWxWy
SMzpkgeJSS2wfo2mfES8V26d2o+3DQ5Q5mtBsXFiVOUJHowiaq133JZnkhSffSdpXiuzTs5zF6BL
sE3kwDPmLKthmst7mj3i+9+Z8TzsWIPA4kjMCGI+8Mkq2LTzRUAuWZrK3eETLjfdrIdD1ZElq/oW
9iJHiG1Bce1ntQsnAgbQwm1NzZsj1JlVjX8o2R/NTsz+yLO8lSTps4npPUBHQ+S+jyfHYKrWeRrE
mykmPg4Vw8Fl0P8VIMjJe+1+xCCFN7zZ7p5s0fpJSf+lMS6gQIdnFpDi4R4RmsOxW+IlD3djV9uk
btRyZVmZtfn/H0G1mBO48BGdCYxHv3gFikX0+cC3K6tj9+A4RNwpvkE7jMV8Bg3qHnec7wEOYtwO
aeS+MsUCTEimKKgZ/2QzBLFdZrFzxGNrq9JCIYRkMw5ebdLPz2FBikHacznAkzNmZD1F1mx6weum
quYmUG/uzWbKDwjEmTWTsrsIyWCk4Rdrv2WJZWUohAhBUw8sgIt1GRjV01RxcjRhG3MnZcxbJ/sf
GIQlOsi/Kje8m5rjW1m5SB5pMB8HrLBFdNK6Se4sRbFN7QZJViGeXGD50A1hhMURHGfTyV+kXUTP
98ThLmJ9Q4Yt0kpS4LdQmhLEfIP7MAQK3XGoXiXowFrWuNjlSKRjA1W0ICjA0OZvG0/1EwoI7nLS
75Z1TfAqvNhbjs7x0hojdNA6eR6s6B5tZN8V9DUqSxzHG+iM5d2Oox7d4J4Q5m6rMu1fempzaYbH
MI7OpUf4BChwQnMr7Ajm2N/Mqq1Qc48/Vl7JJb85nm4vvD3by4dQDxMqyv+YO7PluJEty/5K/QCq
AXe4O/DYMQfJ4DxJLzBRlDDPM76+F7Kq2pTKW5lWD23Wlpa0TKNERiAA9+Pn7L121rG+WeYAlRhL
SAWwNGnHz4h573WYhYSnXpYlM/fVCN+KJlwODrC4NTwDp37q8x15vdR1sSQtsYr1CUQgox4UWoqU
aDwLyHxdAAK+PNtdS+FDqo7DgXyfL77ZxQoKwZy9+GWMyTwAAUYjMLzuXfFZENqKV8D9Uag8AKdF
/6tG2bNdCON7aLp3elD6atDFuVva5MwtYu/W5FmmL1SgRhINEtao3UzPW3C6WZwA4IDV6kbYWRib
kIt33QETib+DHtBc7PrKD5oScubW1LK4s7FAnnuSQ3BehMCNxnXoExmbyQL540M2MFTiZjsn8Seg
h2eDuD5lTpxE1VO8zslsjfMiGQAoDIDbc/TJ72FPEnuEmyoM1n2Y2IMNU5vyQkpYdiOISNrINOa0
b4qXqsQBkVn1jrkunBbR0j+vIw6Wy8Jq4E/u7dhCv8B4T9jc1H5jk7MPYQ0yZUL0BkzP+vT4QcjT
5NqVH5ZthKhVG4fEL1+clINwruiVc+4muSvWB2cssRsFPrP+ovGs+6Sz0TDFrd5IypmdHY3zk/Ci
hw7jxte6GNU6dj9UMMcPYi080BHk24iIBnp8kDKLun0t43K6I2VtuZOF/05w8Kas9PRmNzWROSWr
dSpEQw6YtOiMAvGVKc1Ktm0URqK/TYzznJYuE6BSkcrjtO6tE0/T3urTS1+SpUul+jwzugIdztbL
7y/2M/f6FrGTdRU2EvA0ah+WZKKnKZvXREoP0DBk/ifaRgu22RLyZED2tTDdM1zv7wwt3e8jGyMK
Mf+VvMe9YMiEfHgM3vJE3Meh7X8Sx1n29wlsrEcrLBm6WjgapKE86+aHUEVHTpUASzPPObpx/RqR
ifAxjNYDFvB256xHRi+U8VUHGZ2diJIXheljVDFs4TiSnhNn1RIw9du6hJRlw1Tvo4AKGijjcrFU
fafru77u9DGMOZ5Obf1cI2hG4CfjOxC7n5C26jP2XpczZtbety06YUkoVDiDpVzM1GDvo0oWFQ9m
EVzXUeuddAUMmTuafvNoyPfVFUiomlouWVZtFoAODr0w8ZKiBWrsGhBnuoRR7pK3U6EBaGJnwhrs
Ab9hw2oWTc+ypaOl7Om+086liwl0hSBQ7aLZJbRPcNzsvGl+B3j7PmsmYJxIEyC5h7ghpy2Kotva
K1YmZyJf0hEvJl1akqt8iFBNdhgTkT2P/v2Cd+OaJQZdsE/4az12wd7gUzpU/WguZhwfprBAcIrF
cD8vIW84U/omTesvErXWro0990ZOdID6vrsPx9Q/9DPklJJYXyKMGg4G0cFBi3xj3LK9aHwZkFQZ
XVsqO/SuDK4KPxVXaMgsFbas/U1yHKy634lKctIrjsSI3si8fAmrgZFEnyKInVQMgSGJr4mdkEHW
3rWKBi/zrZVQ3IWXpPkppwoRwJL+oNV3USFlimgc+vlkvRVxnqGKQcJml+EbXFiCJfK9JcOM4y57
Oy0YUrPD+NWKmvLSO18IrNoof55BSopbqzVPOC/dnW1nUJwJi24xJGFlVC8QZr6XDsNL30Ve5tPe
1SOPJrGx9lVRvwRL6b7MRYqc1XK/uuXETRFB5Pe6EGvTjAp1Cc2DG04bILtyj4POgc/ofHUhjtkV
YNJmGew1RPIrqqUZdAfa5zDoPrxuSUH/avRRrndJZuj0NLgZJ6WuC3SogSoEaed6WSBsyXjvlcqF
bM7P61yi0PKJFAAVfLOacjxyrMhvAvpHCDhai2QYxD6lXT4Id7hmlncT9dnMuXaBoqloZg+EJBkv
CK4XwGSFNzHJNQ8QdZ4CCVylcvzkHM1i7+VHLCkX16fjx9lyhqNmjnQ2oR2RXyE68xiOid5l5Rc7
aL4a7KS7ZG4YNcuLMzOQDib/7PbMslRAXGAXiZtlQW2vmUeAgmW4t61oHA+KwsrNAsB+U/sAyQ7X
Amauzq23tl+QqpLL92yMf1p2/ZEkzueQlySXrOq2wk+e/b75QirMSGwkNi1TpEjAbGJVNcOJ1ref
woX8U4G9QgYY0+i0eID6sEnC5B8qb+KJGQ7aUE+m9THt5es0zO+u678n9fRE1h19y6o+E4RDeBO3
H2wfkn+DIMQb4F2wXpN4AIKvqjhHvPezfpmtmDDGliIhiZS/E6l+Jwvp4Ja92pgJrhlV8K0H/xbu
Bdrq+kYjREGOp2iuzh9dFaEqxHjQtc+lhp0qmc9V1U2hvEscRBdfcp6XgmMlkmBzkNZAFtfAXHKB
rOlN5oS2SCCL927LHPlKQPBI2ncD9fN3P57lrovTr8hSPmgiY/vwvLt5yp+yWtw3k3wYenLXInkf
J8GNKDwawWV7J1vErD0/x5Wo5r3KfQvDGsaLOXeg+MzKiK1zaj62dlDoGX48F6WrUVvONSdfNfOh
g/ZaVob7fgyvwXt+hYRF0Z6SV9Fy+C9vcMgPgi5WSG8omSEBuY48wTKkU4+1QPjZTikwYo0o79qE
pRGzNlgiuQ3nsx/arBYzh+LBSYitA8q8wCWaRY6wmWAgsnCLRymcT1QM3Vbr5eJCCKur9JHp4/04
QikMrS+ZgzUcGdTShI9+c+IUP2HNgOdhus+iD6ZD2qOrycShARbbICaFp0JGBTILed2E+4CZycyw
5MJMrHWBzCcIjHdSp09dueS3f3xZHHvClYb7xil3o7Keq0Z6t398aSMEdQmGXM5dmIr6cR+NNH1Z
3Dexkz/DuVl2jdOP12De0Wf5Dte3KMudGXKMXWsqQmCN4z7jCI+gD3VzuxyUjywS2/SR1OL70Qzx
jnHUzxhKkemj+eSBKeKsFYFSdphYo4Vz7ls93ZVJqa4xpDj3bF3TKaCU2ahcfIPGwe5HpNdkYncb
pM7RJ9/5WFpMuQOrXi4hUxse4QKUkhiurbpOzguaA7ZHRkZOQ+P1j/9FtlRc1XgwNg5qFBj7wZb7
tb5aEys98OZIjSYfSFMwcrzji99ILk3L/QKzVV65c0jgktOzxejSOuRj+ODp7tmUM1P1Vr61RLdd
wXq1r6Ixg8ZWTAee4O+wg4ertpLDldv+UBSi59rFgSsr2vTMQjS+ROODyK5qcnTKer6SsY9lZJ3Q
WlF7pe26vQKAXThPiBkJEwhacuEXLrfjboTFJ6GUBSOLyG3usFnvDLrQM6kGp5C52FaKlOZ0SYRk
V6e7oHWsc9qmV3WRfmeiVV/0YtzHmTydp3nsbrFLV88aaS6thSplGGvi9W27dHgwBfgxwnaTExJu
hoFDVPVZ1IRlo7nfIO2tHvuG5FAe/OdibswhadNDaWctsvUZ4B25wsfJxcQVolYgOuOS4sDb1XiN
t0lFYuga+q1swTjCrN2kSV9jFb64y/coAAIw1gS5xE7t3EyXKo+ifWc1r4XxD3XXLxdCfJetQE9c
uEI8oSdz6lcKgujcFzMfGWI9yVZ+a5VIbKM6v7SMmVTnvvPS7/DKtaqijZiRm4EV2FPwuU0cnuIA
e6E3gnaZn0rW9siVHtmIyWfr4/51HdhjOKQofOzlCortT4+h0kmGP9TIENcLx291xSLm4mzH/wiJ
HdiPQQFTN2wWVpj+tOug2HQ94rC1fjD3BsJBXiFxnDLUqS0laG6jvo278OfYx4Bh2K7S8qCtyGEL
s/OdtcyXLgqvOKg3m37qrpqR5kjfYPUIcvEOhooUBraQoyfzCir4IZi8S4c/f8NWPuA+IFHEQw5/
rNGeewsZlcng7aJ2+Bkv4qGe+pYtHcVn5RTlyaGVPZF1ouzQOwlYbDIN5oOu2mdUxoCTXGePMbI3
yKUR7DAuTb4EC9qTivDLbdPZ73nW+PshpZvKwBnG2t4qp/G2aO9NkWsq6e4LYYqcYaoZm4mL0wre
MEFSS3Y9Nul7zQl8a/k4i7KcL2pOwFHVHNJr7bmXKgzgprbVHif1gyD0hVU/sHZFwmzUNgY7ub+L
QRpsmW8pPTqPEvAixtVjghJhN8XALqQIvjnhnentfh/o5BGj7VMGCL6rrgFS84jqQBy7sSQNGskw
YT82stv80YshK1Rd+VKUptqUEGFRmM3PEP2oNIOQhIqiKyAW+CRfgKiHVoJwdZ5hZ4PjPTql8+40
IaxdBW2+tWl7IGoaHPIhKMfetVeeLQtnCyc14n0bVAkpKdy4ZLZNTp5aX8jwuNI6T3pGwGVP9bRP
K1DpCz3igLvL9eqbpgtKptHmMnYZepJBkBffvlkglbd8m22zIrCrRLy2y4uaXKaR2iv0II8jtvZ0
+6Uh5ye1OQ7YuSRFA6X2MjKIXsI9/rKtCGrk+PmHQnaTxKifApgssiYOiroXVIP5aMhjPVbkiNH5
Ni+GvAVBKkeiqWhEn4f7Jp6YpTLVUjHG/7lBcWrl3j5CU4JEBUG1Y/0o9ppmzCF2k0e2HYTLjFW+
cu4mmt4fxqsmrF66KDvNPgGMcfOhYHIOCTuutaIJpnmMjsy+9KZU39xwwaXWLPfAVl4Yy4F4hbvQ
jS9i7G98pzsKcPBTkXxUproacu3spYRdr5PbpOai4ITEKY+oBc8FCrvop1s4iBQBOcqVp1Grn8EQ
XSc9mb/+8I6JLh7IsJM1WivA2N3qQt/U1nCnIi2PFtBJknc6JvGNtSeb+pP8I5cEFN45bR6yuEof
yDAi3EyYG0CIMHV4HEd3HUmU+SN3UMAddTtSi21sTRYF6N6ACCD3aeyjRx1gJRnWULKAgzNsq7La
Nojxt+Eyv/XbtGZcnZKjMIMHuiIFhN5/rEibobMb2PElDZV9FOX0Hpt0IAcw3thz+qEwmc3YwXtM
Exs4/ggVAyf+OuQ4DdLoa9utfeGlMIdw1auZkDQENyqGo1bDE23e6yZxzNYL8jWqrkVJnAGPQRIX
OTjY7CqHfGyNbxy/fLryo4ToEFwXGpOR33qAyx17N8DZ3A0WfSEkXUite+igobqkueJa2hBKXPJc
jwR+boXA6GJNAJ1lMP+sEM5mPhdM5TNO/uAVNQSW/yxiWmuNd5nRhgKpeZt7GndaLKRhEYyztVFm
Exkd7eSov49k63A+HW9lF2PqcKqTjPQFWoTa2Kq44za6iBbdlWjvcXXfMxrZmLGpT47TXescXSqc
6Ouol8k2rIP5jNzu3PbcziZn4AYI+jzR9EzmeV8XM9FQPDmbzMs+5zq+lRkzViWWu75DVk43jMra
YgKvO0gcpce8q58+S9gfJLARcTpIagMFk6UezRm+PrabedlbbnYXmOnGXWgzYH6jg9nTXg788mvZ
JA+JdD3aOnwPPsvX0MselEUhUC8E9Yz5chamfC2nimSNlZdPpvSPSj86evw0yAmY/1EK6KQkqQpR
kJNfjUNa7UokEFdelL0ZJ7mQ7oY9F7XWyVCwEc7XXgJ8uULwBx2yRAeeisPE8WybapntZxw02zx5
T3S210WCyE1itpz9cR9yCKVT9dOVVn7pV2ovP1NLnykc6t4ITc2QBj1JqtQcmM+2bSkehxDykqrk
PT2T+xE/1w8VO9+TgaAZhG048wn/i3erXaMor5ZlefdQtwF+hGQwB59e/gTGc4sDBVnpmm1StHBq
fti0mWrqrWvPTVBXV2RRLE11VaaiYCIVX7tdqLburJ1NbXP4yoVjY5hk8th56tHy8UIBgXgJ3f4u
mf3NUpuPSDvFaksTKI2pXTwo+04vl3PbIjtLhTor00NtwhlhbJDGbWtfLJqYW79NIDUAQmI2g+6D
k9Z2Qrq5y3tGWeGcXGYxEU/n1beB4TRKyNyPgtCAxaAmDuvmLhpbmpPpIVg8+jymyokC+h4PMzEQ
mmTmsXoLMgkLS5bvtMoLBHGrnK676ebpo8uJrZXFwlQaE7ymzXho4GwLf6iO6EqqU9w0d0Ae5SmJ
4B7Kun9C7cb2UoG3cP2TZXCb2A59tKFce21ac4djx8b+dxMMFvAKkl5IF3pArkvTHSPNFF6JNLXO
hIW9YhiFHpB29K/jr3IZjuHif3EsFrq8o9GyWj+7iXNFNDwAc+budL47sX3TIKVrGOm35UOVT+dk
smAhGWfZMZqja6xts9lXYYrxs6SvFdK1KGtBjjPWJSyPdwOg8h3qvWtpGBLTa2LGU3I0nw55Spud
oh0MjntP81kw99Zyr34UMdYGPS+Pw3Is6CdyMTu2RlPuEyYae5EEHB1pqqTqpILhEE3Ji46DL22X
YqnBjm/x1AWxDRg5oiCZqusuMs/Kjz4dPnpSblm7HRv716R3PW7bvUDaaOTyFquAm9RCc+Uur23p
3Q7d3cKIhs5/T34ok0NVS+qIcjzZFpPIIaku67/tgB8RkBoYmXpkt06gxAyk3x61C155aFFQOG37
pTDNkwZoE40geay1rAjptkBrn7Z54Xxw4rwG8lPQFiyXLdf1uAR4WTotbv0Ux6wvwH85vcW4m71G
OPe9uixp8jonvKEurJAUE3sNoUJvwrwKToQqHK2j61K3awfnx3LjoOJF+DLeV7Yf7WjOXptRnxoI
wRuboudcyctckaLqjE0L30P+mKLsgRNqD0CrvirigU9IL1BqZHmC4xFcNc29kxMfk0LO2vWlf63j
/B6AxU1LaIZv7ATsPLtx7eCQK2Xtv0Qwwy2AXwfwsCQ4ljhOe+et67iZVdXxWKTZG5y3j6mMjglH
yfNc1uN9hpLUdhqzTX3no9bgzvwVhIlWgCJltd7Mr2LNI+nZLKAp9ct9Gc/JVdYBhAblMUTZzyLI
75qWsDa7nCgj7Pk0kxyz64XLw2zYakePGyFsqP29INwtlpOcSr8vDky1WCBojWg3e4kDPuxuMdva
76606vMTJttjGlAWrxQ/aTzaVM6uz5zwZM1vusO9GEWEmCb9a6LoZE1J+4wh5n7xxPdWjsdQZAi/
eFBIufvRJOhC+/m9qNVlXhDzdL16VDR1t20bPCLtg4e0rF0JZGyc3A9/VG5JIl7ZI4i8tGhymiTZ
MfN+cyALMsEa0fwgCc9NYV1IbOA0oLoTY99XD/gQMAA/Tb4JFErn8osJEraqYLhGcGB2+dweAHy0
TKz7d/oz/RVMb0oGsSCyWyHuStD4WsBjeUtAj5bcFp1239OMdMc5q0icnq4r735cxvk4rc1omHwE
OxWHOaD+pjHNpAlxDAPA+1w1N2lsnrpla7v1eHS7k+2ITwkpZ/P/BN7533I5/wT8/O8Qn/8fwjuF
AHj5v/4LkfkXeOcLU6Ifn//2v5tvH/+2z+PmW/ej/RXl+cdf/w+Up9L/Lg12U2Mc3wittPgvkqdy
/l1J6ShmRp6WwnP4zn+CPIWG8el5lJO+cD0b/ub/BXkKGJ9SSuFLdnDju774n5A8HTii1S/QYGnw
YILXNbbtucoDHsr3f4EGawGxwCSci7yEtmPh1pekxlFAPO6DxF12WubQO0Q9XZUhf0vdKP+PaSmW
QXBwSAMPkagfMvgK/8D+dZx/8cJcpTRvEQKq70M5/fWF5cIHWUv1uFMSIZaO1UCbIA3unWy5qwfn
0VLem+3CpyYU5Uaq9NHC43j9y4f6n9zTXzmnXOW/XBw4j8JXAv4wM+c/v4a6FBpRDbGjRX5wqy6/
rll+bSsejkADPuigOWcnTxTmgiI9/89/tYJ0qlzOgML21s/tl8+lb1qa/LnDr67RXcx9OO6lGubj
3BAttszXQ1+i76z6B4NY9h/etrPCW/98U/i2cl2jGN37GsTrn395U1tVaxIqwGgApjnXX8jd3jVK
QYGEq4+Jc+BwXGP1aHmJ9PSD8caPCbf0Q7EzbfkfaxBLw7+mza7PwV9ejhbS8ESsD8TvH4NZSNce
56HajbbjnRCA36oqoUFet84lJgc28xgUFzJGugxprbOpJ3zsCmPlLf9wV/71hvBdpLsELDBQdm17
peL+8qkMQZqOSilgrC37H40yg224qW+XtT2o0/S8gJTa2bJ/ETrI/+E6rHfbb5+K60ktPP4hjdj8
htwtjY90x8Nz2LizdZgb+THq1l7nBOFhRAR0+/d34ArX/u3Xae4Bo3gKHUjDv92BhIh7FcnG/a4M
XRqrY9keElV974X9Kob5Jgj9+urvf6PzZ6iwYTHibvP4pb7voeIQ6+X/5fJGw2iSfBpgfMqZGALh
ITePUIdCrrkLWpyZoUwfqXfT/RiKG6ojekulOOYWULIA8rAgPPPu71+T+BdX3fOUTwoQnzgv6rdn
gThJykAWmR18Ck7xvdWiuBZ8yRMXe3binZJqOqYqZJGq0wftTfKceu2rI2X8mM+w9H1O1Ahskgow
MAhGL7Ps62nFQPYWevA2QVefVV5zGh6TTFH6jaZw9rqnxlf88b9/O/Ivj7a2HduWwKHpH3tIRP58
iRuhal3XXYPQtJ8gcaUnWLTplewJD2YSJxnHTN9yMcm3KFq++tUXCyHSsfey6ByvpmbQH3agxWum
aCAww/nm1Vj8OhCnGIzMXa2FIGir9QGGcvoHpNucha0wy6XRSWR2ixO+n7GzgEDHIIjDqFy8iwxG
tW/Scv/3b1b8ZeHgBmagxibJAM8W7m+3cK6FhRKeQqtqUqKUq5G4wYmg2nTFCqQYQw7QZq4AurZH
fIANTkGht4gsdmSxi8MQOd0lFYAnkjhCD21mMlzSsrjvFEptOV0RpIIaBmfn/Tjh7vyHF+/9/vzx
4pVg73dZbXj81jf3y8Pger7nxGg+icFZ3Lsqd1lqkseuc+FVY3sHQuw1Z0+1n5ZD/0wNxOO0+Yck
GGzVGqFxrheENF0dMoKCUlZVDj7NEJJkpRSxQ3V6Ru2Zc2r+LGbPumk92JvQAAEALKTkCm8Sx7Ts
23/4TP645n9aVjAN+azm2vYpOLT/2w3Yz7PjunPW7+qFTnQVQs8KI8LVlwJRSilU8XVa/2upO7pp
6XL90aiY4FCxvOY19nAiMsp9qwXw6IJdCJHks6RHfJ3CiAjfxVQzv1uixxpDyclGEhXWUXYWJZ5h
dHa3zQBNJyNLcxsjqdtpzqCRo9GQhWS6OnC4t1HbJoeoGPstHtNkH1UIRZRB/6TIe3pxmvkT4dSV
ScvyHQTrLUwy9x8e0b9+7rYkoVfSUkK/a/9+06qKo3yehjTa53ZAE2ho2a3vxgQCSzZWvk1XruRI
fwr/Ya2Tf1nyNXubyzLs2q6zfv3tlsvwcxncoDtHAT5P5ugHaqo7abv5dRVYcFoHZmNeqI9Yiqat
szId87RLGOtobxsauEsdxLEjwJwJHybnGjouyzXMWUTpy7TchhFru0B/sytz75TrOoI/0v3owGzf
zs74olWA67IGtmJZ1gB2EN4VHBT3TIjjeex1ygGJHT7BXk5w4TjvIHC6/3CD/rXa0DxzjqdYJSXP
n14/n1+eOw2QP9be3LESygHv9ZNjKohybu0e0haM9eJrn3PigGzEgwGIXSfetXlWHShM0t3fLwLO
Xz8RSWnuu0KB4EdO9tsK1nq4a/8AwSST0yI6yx6DrKjvs0PRvjHlCfG2Ynr2elrkFUFf8HnTs4rC
r4PglBxrRNVjZh2EWic/ZvD+oRz6y96oGXk6FImcHrhf1frqf7lUs0EFN8CL3IFOPpOaxp7tcJOm
2FB3g18U//Rk/HXz4kIoR691qXQpB//8+4Isg0ELKJ35j7yriITyp8U8hChuHwobeWVUiWU7MOa6
Sjx4Azk52vtBtmY3Olm+kYwBVNSnJ/IFX2MblRGwK3DOTn0xjGkyQs0tUV3qIjhHZd8gSlGSKDCa
CwTvHtoQoJYatcR4SGDrvNCLUYiCKAvCC8olJlBRD3jcYbrk2w9jPJ2DwE1fZelCIgVVlHdTcDcK
/dg12XQenEbD245oMCzl8pIjFkVY59dEDWqX4iK+6XQZf4HwQmXi0nzLw/NEE3pDcDKcuhlJhclg
KMYioTthV1/MIMhqDOd7ZxpvYlzQTy7w/wkx11Gm/FfnFMCTxIuBL7PzjOifKMVqnFwYGbWbZtui
Cfob2zAyb1zAiREaZJok2A5sew8KnFHlyn4LPQZxf3+Ti3/xsbpaGd+WlJosP7/tdNnU1Zoj5LgL
6+TOqb3mxtPAam2GZageJ4++tsjkmTFR8xJGy01m0h8gRm1MDvnZ5LCWVcsYCc3isrXGVGzxlni1
X1/iwf+Keid7i1L5UQuslH//yh1Axdxyf97OWCm0x2HcsGK4Yj3G/vII5DU8AqxT/Y4ZSnJuGLgd
WwBj9x5BWLuk8tUrEXWwaj0X7r2a7a2a0RgVkQtmbRNp5j0OJ0C87y1sGjWBBZVfNClS0HmTW6+z
sSiPqBPKCuEzw2+UZX3wVCQ4eAvX+khK9MrkU4RbJtt3BbKq7ThBjerm+3C9jfyE6YNNAJjGdFvF
849QW1cGIj/So71bE1M1Jdgfh+BtkPWrC3UF2QFxuJn/gWAI0ssgPuPcSw64rob97Nc/vbFNkbGj
mkaei38faIJjJ2vQpEvoMSCVvNy6Q82ErMwe5NLeRQCI9mWR4n0Av0ChgiDwYLmed8L7/ublq5Fb
e+nJDuZnpiD+hSn5dWoF26TH0d8ns8dlLB76FbIzuzZaOFvtRhfzD/XDz9ACuplnimDVkauI+A5x
0XO2DPEh6JObtnfY5asORfqM+lorUOG6AF7wZbbC4rYPn+sajwdQ4JRYxLvBX5hdiZWDweR406UB
zfGJWGWiKeBAt9Bcc6/8sgSi3nczrPwMOazGrJ2WuFCSOUtPWOe2HsiHCQgZY/v4IGY9blw5H4TE
R6+Q2UBXVJ/RuH7YaXdlHPR03SrkUCukcwxZqejO7qnNmDE7DGwSuz0WyzKfsgRYxkAoyCD6EwmZ
1M1I5lSom5PunWPjkrbQuZG9HZTexzVahzbxx5vRATmQPbNauXRqTXZcLLKNbAZaBY7ldpQeveHy
kZ9z6y3Y3xn7MCNJv5hTrIpPkH5MimwUQ5mbXvmDRmBcjBeO/+4hCa2feQzNs4VEJ3Ks/DSumKp5
zMwoUewABKULXW9T1ah+7HgiFNGXmA7qGxnm3Z5xZHci6TMgdh50BACtACRvNmpGz6q4mUIqBZ3q
I5keOKdhskPKgXP26EucVakYflqkTY/1cI31vcRf6SHPZBJaDqOgRly+5U0SnMCevBYqfshdgUw0
aHoQgct5iEhPshHKOnFMjKfIr4j6xqrHB+omQ3Tsg+HrOPsMZrwq2Zdxt7eBu5wc+yDDEo1v0oQo
RdW89/GGS9ARTFEAd+i2PLoRPrI6gi2W6grdp82JvQCSXIKvWCTLU9tNJGdhH2B6vafbzN8tmbll
GsNEloinNEQeSxAB3+eHFHMdnZqkrIHBjcvJZzS7cx3r2MoGyUS+0vfWLzIUT0D/3k2I/8KMor8j
+qtQMzorRwDhcT4ypKj2oH9WdmW2fZUYML+suS6uNXDPp7zh0NCUdLIxWwN1RZ2VrVjCvi6Y2fnH
peXA6BCKtxIq/O1gMOPYhX/2Jv/iRRRBA1mNvfxZxumbVVucnHy4AiF82CwHgo92YpuPHFjEQ4GR
CloDBuy2P4HPgJ3viGaHdBgV8lC9MVWEPatSyCRB/R0gUEa9yZOH39jXFfEXxCNqHhOgqIQIRVw/
4pfPUNqxhRgfxwHkpm5YoEni6tzCLycJA/1MDDCuRWIxNASYrYgnt53jDUeCb5PyX8aKBHNgsYR+
hIXYhgSpncTQPx/KiEicPuj7TTnlGCd7wPe6QwQuPk3ePnczfSc3BoZZ4hzUEGdgdmjmAi4pAdPI
oGry4Njh9NDpLcEK4TZViIziqj8DKQ9PQw1BjMRwmgM0FLCW7Vp3wQNa4+LwsYRsmvuKIPPNPIQ8
TDVCuSo5ZM3wavWyxypJ2ZP5XALZ90yt8CITloeVqxfwPfiBIys13vrXzl0NpGhCTBEkxHrgUc9m
czdW5ZcO2E0OBnsWitEx4oC5moh8XBOPh4yTGIB/VVbWVlT+QzKq22Ry9TaQxa7m5W0l3Alsv8mh
biu4U+GX1hs4qpZtQ+YBfmMFr9dumZ37807Hk7+Z7fSWRa9ADbM85UvwtWm9dKfblgyc7nuzQmZR
0DZQbiZs8N2lTtfZb2fzqObPS5LhmyQ8YJsF0KB19VNJi0wV/L5roIycCYebY13sgMJdggETeBdN
KAgzg8Rk8a4IwGlii9adggaQpt1DRmTbJg7gfvbBZ6Xb7jAQ0zTjWpNLhDR/4PVOCNcYvRmUiZsJ
ChV9mf7GFCbdNTlPsFnudWde22D1WnG22DcNTpC6o3njNymJQgrS5px1L2PIwTOdvmY4hLy4+Brm
nEFLBYmsDDu8pG3ZHMMct31jPFyUi7lYjXOtagBy4xJgre3K26TLvrZ2KnfJQiD4qJH2ogkEkIAF
udXTUTY81yp9LfMHDLUfVVBevBn5lklwgc4zEH4oX3GBSlBBTJrynxAh5UE6CCzsNmPkicbX9krS
EU1zWr1g2rNfEYmwLL7phqu7Jm9MMe6unJz0OH+HIotgER0P2LT4htBrjIHkaYGm8w4u2b1mjUVP
lnwzSdyYy4iFQtxXM828PmXwNZIF0jR8dJaX3SUdPzjAO7ilxefaZMB002nixnFGw14mdxWqJzSg
6JgKpGYFfO6t9H9knCEnQ0oswcibQUDItzyWHFA0GzFWKB4mggJsVGB+ULN2unyoRWXdsRbf5HDF
HCeUmzhfk42IuyDR6lX4wfts1N1U26/rn0jJ7dngJTe4d+wvyonptFwNvAUzFQ3IItXyV8tjOc4o
JDo0RFmJ3+H/sHdmu41j6ZZ+lUZdNxMcNslN4NQBWgM1WrI8he0bwkME53nm0/dHRR1EpKtOHtRt
oxMJwQ5LokRRe/j/tb7lE1vjz/NR1aOZcj5MH+2m3kaECzL/afd2PejMmqik6hzuFJkXyyY2+1U1
ongR4b2YmifMTXBS6NP22fRREd8DeB/z/d5pkdqa4h09V7pEtQZNA+Wy1fbHwZSwvGMxLmXq3RTi
BxfJK+GKaEwjtE4x2AGghwrdU2SSSPeXpVnj9/Wg3bbDRSDfgAG08EVvL6FgOSumxA94gLSZYTCo
HfOOUz/aWc3+KNWhG6gDBBLHOulGJA/Xm0YS4CG0dHP9rcaSyyABCysoYI5YQaQCHtEmpCRgdns/
3lNrmPYMzkh7cOP5bkkPYDFaiXbE/fdAdwZudYgZ1h8pBTfzUjDv1r6ukd1NsFZvZlu9NU3CoXRv
aQtkmaNtPZDB2xLiVg3LyEHBiAC8pGFv9sfSr1nm+M+shn5oiCF3iKdStFaIBGCxdkR52tFqRFsG
IVonu6kc4C2zBL/xGvslxP6xQLOkkllO8BS6wemEC3ZDedFbpR2LnwBHoxtTPQwVRip4jOk+IIA4
6r3KTfVeQbwKtjt8A15gHyrFIDymtL83fiUPBor6vVMW5jaaURYTC0DAfstiUOIldlh9hQxb7CeZ
2K4S2fdem3RH+TT4srux0vAe6ZN1X06QH3yCSYmOla9mKtFwNlsRacatEWTi5GnJSpYFWvy0IMg+
BTbc85UCUgi/FNScggrhxqnY6JVWb7mdbE6RhgcnF/06jCT6GqwzfqcWxxjXvIg5GkIGhnrfz3Y5
RGYETCmZK3yJYRdStcp78GGWtVMCllGxAh2LzhLwO6M8i4CLu+qUyvXtftogzfddIpp8Z/heD719
hOA4PKB5gz1sjy5qcEJU/Fw99nXIiprYlqWKr9vNcvJ+Aqbkg+5HF7YRDQLWpL40qXekqfdQNM6A
H7LpH6q6dxO/79+sJDioPRreXMh3UeHTqUN1ZsvIb6TbAhQCh29Par5NgeefAFngU+j2fSuJ944q
bWkHwRLUFACxcsrW7JnRqoZBcyQ+x+n0fQt7fw35Jdga7KKWNUPSZmCAN30UlF1WvWq6oq6oWhIL
wEYn7voXXzMOJGCUeMGilwgr4QJnAGwyNLuIHQJvOSY5EuqmAK6b6KvADMXaqsF1WhkuHmKkFkZf
HBS/e/Hq5CAjpqImZvZTJ2KPKj9cJCrpJJAD6yKp1wpf5nVEO5ElbL8D8kVDUx39J5V9Qqz1K0Pd
pYNCQozRjljcxpNOOMh2UtRk58wXc5NTovPTWl46qmHLuqR5AOfYvNCDbZlDvLfa8uS5nqMYnMJq
yajQ2cbp5qxJQSnfdluqedAOxwJp8uAg+QUYvuuhg0Ox8Pcl0Ss0XJlBtBJmiK36+KfGydhzyV9E
b2m72hDxZmzi+oHMPlQfntN+mqV0dY2ElqBsWGIEHSMj49RdxIoY4v2gUST2zUPvTwWK60mlmxQG
KPawn4GGsu7sBixUH+dIsAy0lJZaFCultXGwweruPOJx+wzIb1myDaxypLNYorWHMs+QWRGNo5lo
xHMQAndZWoxY2NR9UQLKZuHmvBpsPaZ0eksc/1LpZAfVVtJuwyJuXvCNwDB2um85HqA8bfZpO8t2
Yq15YO+JlVoq+9T0zyZd8qVqWcqxdMgNh/mXPnSOfjN2+Tltu+JIu0PcBjYQy1TFiJdHlykf7TWZ
T0hfwvDREtE8XMZHxaqoCQ7wqKrJvCmJh17VxZS48YD5zOJYbuvUxnYEpFh/UrSojmII9yCzrV1T
A5mISpDwFou049hJsQ4ts7/kqABlmyXrspvw5MYNxnKFidbMEmgBRoi/ymhIjDEr83aCSdISLkSK
DtifCXwI5XQbA0Kl0GTi0xQZOOcqvuP8BZcoSL2VrU+tm+iTuGkH9RMmVHCHTU9FA+6Ej2RrhI9a
0r4RRuRTDlHHPavBbYNO/z7thg+WzMUdfHrH7WfZ81qq/k4z09lLJWK8iWFy00FZW2sd+vIm6eAh
GFW7HnOLiK+0JHBE1m5rKuwqwjj9MDPvhlyndJMZnr3JfGV0/YAhoAYORBBExMpCFlglCSJyozCM
zr1XsyQv6p1tKs7taAXHMYCpg8nDeFTwRSx03EpKBeSs70b5ZoUsvWWW3taNFc9Vh8idn4twAYmG
dNDEOZmgfKimRb5UE0an3shPOsni+1T3JGSnONohwN6XDgTftiBFygvm7bE5kPuMH4L6nm0gPHVo
o8b4hfuwv2sE253aUJTj6KcfKFLuIjPqzvivej0+AuRo9mxy38HEiUULEee+sOx+Z3LKGWR6Id88
fGm32EBzN05j1PLoFeIWW0U8SmOLt6ckBi8pl7pgChRKojE+ogWti9lfkGl3eSntxxhCw8boPPYS
Y3FOStCGLTEI8NnfciAYbg7jfR10krAigUNSU1lfVZ22VQZdJ9xHVASndvi+Iwo40q+wWWfwj3KW
KccYFgeibfbrDBcsRZqMXqXoGkZSn+k0Ryluh8UCJTKQUz1utkGXl7B5DG9pisLcNYyAh1KBb9MG
JZkfzDAby9be2ZdXfNKB5cpmSJAh0rYQZBlUoFbTtK5WYdI+1IibSV3pzOeRGqLrONNjiO78YGtN
c8gA9O0KE+haY0OZSiFRP9LQ3JY5l0jdGv7ZDygQhqzTQX1CuelyI3lpSgT9CNEXGizctW44/S00
v/42nFofM1304IQ7pPjqnV22zTYxyfwZzbajEIFkz7Ehrjp6c+dVCdPX0AGoxAmCx5ioDGcoxYbg
c9Zj0e00vA7N7OUculWgFe+RjUMfVocCoA933FQeaUO5EcJEuNUkHZihQks0JdgJF1a3s8a0PKPT
rxdGa01u7GHe0XoFwg2lCyyB8fH6Uy7GS2MhNvK9Kb2xMtR7oyGZHiQUBazhk9tXtG4jhLIHCPGY
6PgONGZf32TfShkviVpNVoE0s91Ul8bWHyL84Kzb8BOlew/Q0m020rs1gaQtCy5yZnLwD+EEzzzv
3Xz4RoP0iIqwP2M7rykfQFOUVTLv5h1lr/SM5mS5slzDrXzMU6CmhqlRc9PGtWmgvC66mPac5muo
8Uil1cfUw0AAHTw3g3d4y/ExpJZhQHpcOmYWv3SKvvetzPqMk3GjszqZoizYdZL8GrWS+k2JctmR
zQMeRNSPbQBAdqxW+ijrVZOg+JRxSO6jp2i3xONcRinD46RFNZfwKmPltc8Lzj8RKht/sJwzoAws
MQU4IIxNlEN0MVBKbx0AFiyNRc/YVNhldacidCXXNHgQ3QNwlOjWqp3oMsLxInsgih7x7C0xL39K
IYmNMhzAR1iBL3IK2GrSwl6FjrRckrPLp3HY55Hf78G0yw2BdHeCOe8hQNPRtgS+OCFbFDXWtDMu
AqDguk3PuTbv297YwmwGCSBxsSsZos8upNnWQdVDA6+4Ra8rtB3ZwtiCt6iPDnu2idWVMzrGXdY9
orMG09E2j6TPAowssVvEGgFwFkQKhX9zGx1wTZWWF5r7n2yqk4UCKQhtk3Br4X0jru6YxmKg+tb7
rry2kzrVP2QxanoKPZsmZFWRh0O7KSdH2Tj1MVMb4yHHiEboVObtkwTvSqLZwYwECg8pm0UunsC1
SXf4VrEL7DzlyU5ab5f2zXTOSkH8md+5XoWMvLZHOtpDd+s5+AOsNmRn3XfJoQPNTNJWeVZDJ9vn
0INP0IyarVI3d3FsbILE1sBSZOzKyVZwI+KDV9rcGBw7T9t6TQRXapost1AraI7R2Oy6MHhyMvA0
CTtarg4oN8rYKnimsQcSMGVcWNk+Cb0+6mQ2LlLPq10kTbetz8aWp/f52gQJZhQdnfyEAIlMuOCG
8OymuR+D4a0ZU2WjysbckchBLB1hQauhRLTbpb3YA0qRG5h5bz1unJXSmf2tAkBtE8kYjCdoC73F
oVgQ03mm4btnl+qf8ft9BEmbHFg9jhcm+gwAAF+9kvAm6xkte0/lhtBWgLqb3nSIeQrUl65njZAI
lPg2Oly2oY65LXJyNcBoIa4lmm6Ba5TsBRYNVHrh3UQ+VE5d4MChDLyn/0lEHLFiGyUKxYp92WWO
hl+JCYU7zpfrDpeQcBogihquc5SgfEY0FTWdisTU7vVDJ/1gR70LSLI0tLsRbgXN5CXCu+zWyD/7
BnIPm9Z241faWbEMuAVV8Fazu9s0pqwXQd9V667tUQrRBafVq1a3jbTeciBRW+kk7cZk0bgm5u6p
nycKBfMY/JnCOwXmvWfftDLA/GLSMyUh/OZ6M9d/XHyx6NOluPil6uxwX0Y7pzFwCQ14hkshiR6f
b7o6AZ7j99oiV0W3oUVxW7dj90NlLULrJPwAR0WAiZ3195bml27lW84hKDPngIy0ZMlmd/cefVW6
G3H4YXIaqjLsf2SDf1s5MXCFCskNBs/mtu8hXnsx/IJg6Emzgbyysi1hP+EffJ/GkGPSy5G2Sb2H
+mpLJ+TRnCDDmGOtkkcJ5Cf3IipgTdNcPIzYS1IYuldU7YfrK66tYMOmTbzpvQyAevftXReHjstk
BZoz9MVxDEexJvJ0nI3p4PygYn1WNO+uDzcM75E9RfAsjTFfsejuzik96i26dbkN+fJA2uQP17v4
QfDUzmepxt6kNEbzSZUb8zEYxIeRotVaikKw4ebAhuwcl/j05u76sq4v0AyizfUsjTVUAT3vX+1U
g0GEaehyfYtpWJf769sO8j5bgx3UH/2Q0IrMqsX3Kl5fX/F83pz5BI7kamHDSIYT6huYh1Gabi21
bG6vJz+2x/xl/lyz+ImtvEV93R+OP28oYwFVMWLCCtRiOA7zjT0OnykYDTeo5n3A9Y7XP/x6yPUn
WQpvnQ+wna+/Xp/g53Nd7/3rCX/+mdliAjPz65muP/12jOvdDDHMCI0akcH1ZV3/MZxf5vWnn3fP
JyJnisq+//Vkv+7y9e1Ettx6rV3v/uWrmt/wz0dQx4xWCdI8mkT/dSoKJ+LU/Hru61PEdZfsNaVY
f/n3317gb6860V8hKJHO/OUs/3ZvY1C1dVHC/Pj5uOvH8+Ut/3qnsz4mgb0RXp/w179/eTV24ECY
qc16/evt/Hayfz2uthoWKfTQf/3T9aevn2eDmmL1vyNhJYJgYZbIQKH2MXrOU0kbjsF/DS4qfBD9
XdrZ+aqmP76NK6oijdJHtJT4FWbAshoHkIH1j7wmUsOmYL6o1MwkwTdKF6mmluek7jBUBBRZ8w5W
5rWhPxsMfmmN66us/yMvRjpCQfPl1/98yFP+/48/mRL+/Ij//H/O7oCs6L83O/yf6Xv1/hZGb9nv
Fgce8g+DgzobHGa5ri4Q9aEe+y+DgxB/2IjHUU0YhiMRdvCXfxgchPaHagFcdXSUtY5pq2hC6rxt
gr//zZB/SIQgmipVQ9dnx8S/Y3AwZs3abwKNWUKH9lOgoDc1afMK/yzQGNtqsPW6A9AeF93KC6Vr
GOOtKLHGViKSbpWDDdA6i/Qe1fP2Qd0fDDM6F1VZ7EY6NiuF+sAqUQd6WQpKigi8xtQcjZzEM0UU
d2WZolQr7W1jWgE9NQItWi5jrNm3xJWHey+hLdlb5l73h/9JOfNVMM2bwzaCMlmz4Ugjrf0iiJoy
+n8VNiP8e/aLXY4nkGTkXtmneYWgi/YepMQTNiuWNJX9ISFcGANiEKN9cSbn+28Xxe3PU/q7WcLg
0/z9TLPnUR2uAQfd4GzYmB00v0thIhXzmENy01opo+fcrukE5pfQLlBhUIuP8IVazkYfQ3tNeTfY
B3Rm8ojadWb98GPiVwLbe8cuTqOittj/EHCT6JVcYNa0kbLRi2sckqyQFYTyUwvkN0PKaN1a1FXF
yswnwslVxPFWFQnQg80FwUiCmkrZ9Fby7a/f6lfRD7JALmjeKy4JVacD8ed3mnamoSrSV6kYmZA+
e19shPpkjUqNWYhqskIg2wFI4V8f9Z/O73xUBym6EIZpaeoXqRHykghMZ6aua01SFcPRFlmUFydg
4n99oK+iw1l1rGqWpaqImy1D/XJV2Tn0cQjt6nrsuq3SpeW6n7FBHVkQKrPgYZKDt/63D2nyXVc5
muUgtP9y7VhpatKzzrU1zZX6oIwVpb3GvjgpMpzaMfvNENn/o6/ky9AwqztNah1o8hifOKlf7D1a
QdkkhNO9podt7hNvj9/nsRuzQ18kh8mAGWRNGyrz6SpvsYP+9Tv+F9cQGl+6p5YhcRXoX8YlO/E9
mkLZsFbJwFkUIIlGSgkRO00SCo3H3FIuvp25//5BUWsyJKKL1/B2/fnCVYjtQ48UUbeAT+frD6bJ
mwX4ykboZehQnUwCh9NfH/OfBLWziJbL1bZIJuJciy+Xk0NHxgALhChKlK9K6J8qXz/lJKivyLCN
0c72H6INjlIjqJCgDkvZphmqhr9+Ff/iy2OrljrbSphx+P78+Z1TY/Bsau581uGwzSL6a/TRLqBJ
v//1cb46hHizNgdCDqvZjsHw8OfjSL2J4CeV/VqiryoA08WUAgSxF1zNBaQ8jf5kqb/99UFNMUsk
f5vlOBD/MQKjE+Zi5sL682H9lhZZIMpoHQq7dYlYuviKgipeO1NYQ9puzgk2mr2jKnCOh+yTKxK6
ObwiZDHNu5JeOOPDyo8LYwaUbEPHe2TVBvXCN9Zpl302SvKop+zw45imk1pvu1Y5BqNn07IlyZXW
0KP11rXGbY36eDEOzqdGm99jSxLGxDvGD32QfSAfeDHC9FuuTc996r8OUXyW5qq14wdwrj2oin6B
20ZfNt2wgri2qHFML+wrqiLR3uychDybhp/hP0X1gNCIMmWVp7cmUh8Jcop5l27o0pHhs64kZycO
AQ15p6Kv6FCjpUu3TkI0QE9VVDMf5jZBU+rbHD4A7vd1aVYnEU4nZCJnm+dYTnp9X+GFDD11K4gO
SoJjK+kc6DYcHv8kKtS60q7osRO4hjgR2roV6g89opAVmY+2a6UQ1BJRvgvZ0lMYlAdCR3LgUBHR
m4FEA1hRZMLGceAcolvRDnoZaofAwx88MnTtEq8zl2XxGPZle8xgZgxWmsNkJ7BEBWCvx9m4IQ5r
5ENow2OpquEmN8wfvXGy0gJFl1K8gpIdlg3LA8jG/i4PuuS+EE+eYGI1e79HZWwcIseob/gwf8QU
oPEMgdh1QH9p+EfocIB21VmGDyj2lh5JmcucThyt61VjE2TbCXCxCHvJ3L0JJs8++TPnifYfcM8d
gCdKliq4yV5V7kWj98ccYBD6OlSNUUFshIAxbhYKqjXqGI2T7FU07jA/jY2X09Ds4xBefaJTMjEp
efqVt/Wdc+cH+WGK6dip4XhUgNBtqU1R8kUFb5pdS9kaWZpiG4Am1X7NxvfQJFP4zfDKZ8fyL3Gp
U/UesDUF9XqCG7arI8LrchpOTn9v6I8DdcR7xWq2evDpS4LLDIe0CUUfXsQkxr2ZGeoGfGO4NIyE
QLwQk2p9wpEpVxlOpFWJyK4kCm9UfYzewxB9FAgJW1kSbxXgUAs111F1byvC9qTY0RNNA+zzjmmt
qOaXq5Sukk5yGkzQ4jFzxk/ROk8xmevblACNJAQviJKNT9jYoHzJlvXEV64W9PlbTlRjAy3SARks
PMNMNpGqvTkNLT01T6YNw/t5IPInMi6yEf7Sr5RFFVjmpiyAKCSsdNwip/RBDNG0zZMBPKJKXIvm
VD12lHTDEgeDpeGPazGeEEUThGio4w1kBfRn4fAC1/nOs3OybaKYpMe8AjzudHDUwRBzzZIU2eIm
y+0SbIcl2n0hI8sdx/ASS806kAV0OxYd7QcVobPRq5Ac8CAeNZNc+HFqbpBXE/ngAKnxfe2lQKTG
vl3vwme1TrEK5mSRKqJ6GbMGmLxA26XQCDUn2FoAqqpw33Xd98CESIba7FXrMZ0NWtFuaz3oaOw7
pTvw/ViZgXbnkLiwsFhoOkP+RkTMmTAdg1e8qCIIc23iv5wk7ch13Sk34AfHpW+CEkiAK/Wx+hEo
wYHYdn+dO9ldDdFgqerNqcXet0oc4iHiFoGoN/zQvTFdd7V5l1hVsNEVooUZltUmAUcHkHeZK4Sy
RH6+sdRhlTZEhtaYq5Zmp7zaRXIrSVaHnDFgGYzTG8avZudYlMPE85AmN2NWkLPwnAV06KB/QKjS
CJ5Sxue8QFCfEsO2J6FnfBjDc1MLvsmKNi67DtqurxftokEc5hZCbkKtfM+G6Ac5FNFtFYwHfapf
g1ecIRffP3HdEeYbFw8N4H+qx8i3AOyW+A2kPm4AR23svEelieHxORA0Znq6Izc+o9adlaqZ6zPm
+9kcTUFVZUe3H/xY0bzyghBBkSe5MgerXAJMIZdybIaFXg5g1ozARlpVQySSVn4mzMdcKt40uF1f
L5HAJG5oWjqQPY26CmXqdpyUO0dXlG3kQ3dvC3XTNaFPp4YN2ohtuKwDt8fa6BkVJTwREuL+LStx
P2dzClqrO8k2Goi1TVSSRWNDPul+4/ZS++ZpkrwShjtUWiq5H1XVIUy2v7dOetC87HGs03rhGFA9
wyrpllaWvWrAbJbxgrTkcQF+Olr1sY3ESO3R+zoheGJdR52XZ2KBTqH5aMP6ZoDtEBoNnOTc1Qvz
A+zN5AZNh4A9vfXDRl956XTXRMW3vvM2mhLcx4nyWUTodTMlOVGbLWNCBqAHxcuabBHRRLYrg+5h
DNJgWyT2tzoRSJ0j66BZxls5orCjOPutymJnhbqDTlpqq7uSBq4WAhnVbfBpxj29emqCpVosyFBN
VigBR9cuGL87FYBZ1TMp0EMOau7ti/pV1M5Ba+pHQ8PW7vHEwgru+8i6dFl8o1eAHrXE/6QzoIz6
ZiwV9S719Be7J4ycNMuzcGygUR6zLKEbayvBqJIxSy6iQM5f6H6P6uNHaHdbYdSEsTvvcUIQyTFV
UEO0YfRuOWW/N3xnl5Hi3MvZ5ZlYXDLq+D3oU8RiVMqXtTnV6EuxC+q+uf3rVdo/eUUoRbBhxC9F
P1YI++u+ykGrwMgRICUf2nzTxs4lsSAoTJ0jyE5C2hi3XQoghvXFoEDbRj8xrMqKdKQ2GY/9qL7l
GbughGtuYTL3goButk3Rjjs7suZlSnaUCmgqvX6eiHa7b9PgPVUTsmuLuyZBrxskyQnN/XdrKOJ9
m3lH37bfphZVc0IWGzAiZViRnLgL7Uo5lc/Xt///a2sPY/H9738jWzlrqvHuux/mfyqUSdbi/31x
7SH4/r82b+l7yJL/+9w7Gneff//b/Jif1TVFM/6gukZHHk6IhQnQYGvcf6+bv/9N0aw/pGaIeUNj
6vNGll3BP+prPAqsB6ZB07Q1ijGCYsE/6mv8SbVMCm9C06Vgl2L/O/U1TLt/2nrMr8rkfwuJPuU6
LL1fyhJEr0ij6pJLGKUzTCd+ThH7khuDm7rp9k5zcFg1L5uSVWdA3gcLgaEzyenFSakmH0OhH/WI
jInZaxHR4DIHjcyetHik7tYvE2WYh6Oj9CQTFGBRLSDlnaiGRS4KiwRnRJZT9Tx41qHpUfkGpXMH
+g4mRDorA6d0Cwiu2juKWuF74ubXr9AGBuDdyL181jc/7/LzfolCl7AkOXeKgg1NnQfbCM5VHiou
oRK0d00Uz07vIJwEzlHvrw+/3lg6WjQmQ1RQso+2On6XlGAMhPQ5wmetkoAM1XbcX2+QWI37YKhe
ysF5j0Y3LL6h08Euodq3NO8Vt4dEt28F+d+lFX6UdDvbTK5V5RklDWkfZYnimRjrBAehl+9RuOT7
Jkx7bPYKPU+PNEinBC8cYjXLEFfSX1FV9r7zj9ebOBE7NYuUReuM06HG8sQkTNijbJ3h1BQ3Zp58
dr3M6RW12sXXNgHBES5WOpyDHEuppueITPATCrwtW0Lz4KukwjJaESBr06VdjQV28ykhghM01Ak5
AeivvHoi6yS6IEnZqlTtEB1lWJvrFg18tbHmF2FMOVyqWnkLDFIIu/ZiAvmAfBrmWwwTq4lwkk2N
8hNa4syLTGghiMBcJmZ9J4uGtXpmPDCQbqaKTVVjTZErreS5NLQCueQozzmjNExY+2w45SUEoLeJ
O2dYGliUsUqom4QAyIWqxhhxJu+5cwrynlidE40DlK21vsWBKTYy0nbhzGCNKgU4lt+nrEm7ZqmT
9QQbvnh0kkHf2yO2fQIBl/N8sB6j5EfdliBl9RU+KgePHHkbGB+XI9sfGIdHM0kxdvA6KFZcMPFb
iG1IAnAEzrAOOduqABEY56XYlQNkQk32DjGM5toKqgdHUwuwMJ21KUvxIMu8PioG1Rxfd6J3Qw8+
grBgN6ZQpAQ5ZO5xyniLVn907OGdlFj/bOAT6OumW9eB+j56YAO7OiVv9MOatHrJyhhlrGqk67A2
lSWuyHR1iYYheNKc7IZlEpZ6Awqx14WI15S3xkIr2dJWBrTKaaZYu1DT4DFL5027Zt5ZkYquu/Xr
ZdOj3qFtDCmdT7bqOmVL9vJjqpew73Tbfgy7MNmoAnFEWzQnomPSdaU5gugi/FUj+lI3nvRVXaXh
aqhIQ8d+vJ5GES71CoE4C26YZjxnlMdHac8Gs5jvTMrCP+15TnIDxbKJ9J1G4CfaRokvyVO2eLcw
LDn6j8rRXTgISHqoCJ/UsXUFXN51F9W4xGaxmpI156xpZ5x4j9vCiEnlqLVhO3mfvt1iaKD+HNVi
bQx6NqcFI7QElsmaabyTfsTVp9nrLhjUuRRAQOIAUDoVzZGY7fdSvUiCyA4huqItwXLbQI+qPQp2
iuKsnTWdWqy/jZKWFBUZ0X7o8M8zU8DpQ/LhkWJkZBrxcLnEeIX5h9WdvYhaxLiE0nG22iI85sGZ
UlGxqGmvcbIYTyCsvY5qlqHcVth5UX9161rUNBZIhabz+2Sqberi/Qo2rOtxY85CtDBHA8v69yQx
NKPzU+qVFdmnKXadW1o9oBcYWhhH4u5RDcbkptXGB2QK5ZOFcbmHwagIMktGdOIIL5XTkNsfqhUp
e4TEbKq6QIGtw/pdhlTdjeqxatFBDaVc0Dh1vdCc1trAR5SCFGkHHVhzYSP46whBUOMKMUihHK3A
Hm6tks3ahGivnKtV2hiMkBSRP8wOKhzXNw58DfiTAdk/JWbbuLLudJzQoBj2BcHQiyAz2Mmi41tJ
iYoxpM28VFpogoOBerts/Wqv28GjUUOV09opWE7YS/bop7apPPZ0y84mCn+ktgrxKf4FMmYM6MbZ
2jURLcKyitM09sepU4pLbrUbpKsdZlRFbKwi/d4PB3BUxtoCyw8Zwglh5KsjImW9hJ/hGyur4+Pw
wiAgcorPV8t0cxn3+nemuW5j3E2eE94qmrOBKl9tDNSNK5sMIZs0031OICNWtQwAt4GIkXBqALOp
0aLdsaHbtuTIFkCzY58ruR01EPW5p636hEBBvaqrA+7LnohHqKq+jwmtM/yjIaZ9ZwNFQAdorNUQ
cIRRslXLpjHYOCqBCsTGuRZnnN0TAXC1csnVAQ02ElqfhcdOR3O6SuL2AV8uFudU0RYYaB2mHows
GMq3I6ZNXupNNFXUCkA+LoUit1Be5ZGQVFmoP/qy6m7sDImZIvWB9JVs0xswb4kvdEMp3/1kHWlw
uAFC3rW6KXedQBU1aF24CUJS8AyxM8ySBAtwWGtDZw8XZwRNa1pZ7orOpBJYTS8lTN2NX8fixrai
+3pKJLBGYiY7VFxKHlPWNwkl96f+sRumkWBy8YRDEwBwprKSV/xHLZ22ra9ZN3T7YE309Z1mdgkK
gmi6qZVqn6DVjvwkPGZcbnVmv2mMCEgOH0y+eZUt2ic/9JVzEqj3xUBnzKvEJUgHsbDs8YdplboL
ZTLAdGjlR+HVghDGxKXw/oDYGZcKVNpFFc7RTuZNJ1P1sbb1ntExC3AUjiS+ARjvwDkkYiAGmtE6
iZy1WtTFXonGp3jMexyiiMDyet2qqLwLNQkvOmQM0FyMiHqNr01V/BvsiUu0c/muZT2g5BbeCANm
96AkxbbLg2zfOky9WOwOZU41lLJnsBZaWC6dzAth1rDLafQq3QroIYXZ7mj+kTxB5IcVFK7hmG+U
ue29joaqAVu0kZRWNnJqN6JSCGKYl1PdfDNoNmbD1CSjmC0P+WQe6OVW66t9kTvYtyPMuNE0mfux
lea+UKpk5aPVXhjomPc+DLh91EgqjMYKl1O4GbPhO10jTIZJuesaqS17jdqgpjjxslEuApMQdWmO
a40d+T4yG258o39UpE3cZ2pTqcPQlO2vN6E0sn0f1sfOtjw3nn9LiqhAt5vhTM8dfPWivkvjlNhK
m5ypRTfHTjTzjTYmS1HQ82xjfc7aMG4qGuIUCusWgZJG9Egisz261HMTpSZe+egAXfYUtM0Zr2u6
vN7EpvNCmMK7r0PNDEIMlyOodvDGMVfQguavscsLYsqKitQxjXJj25b7sqPCy5fIWFRTdQop9aMy
HZ78lLzurAzfFYrShyFBP1cm+iKhcuA0hMOHQMNdRNL60oL3gGv8c1a2dEyiq0h48LlFtr3+phXT
su37ZmUn0Y+eq4WAYfWpBGMO67/Enld8qyO67EJDlOZRKfIClFjAN+VKN181kyKGF5bv0Bn5Uz68
lh5hN73ay5UIKgN/TZev0PyCTfIFBc3/y96Z7TaOdFv6idjgPNxKomZ5kCVPN4TtdHIeghEcn/58
rOqDg7+BRr9A3yQKVZVVaZkO7lh7rW/JlYYusqZti6j2ROwqiIDe8gO/8jUXNwufVWct1tyRvhMm
nGrlUje3ovvpordLKy/+a7AgY9jlJa+Wug4oc9d2GLAmojPzYR7zYNeZ8VHClj0Z01ZCTSCKx0ku
et3Ct/0oumiDymejFDKkG5b2t4As+lj02V3v6aLEu6xC5undEOzcyhyfzCy+IHktjAYmGinGJ++v
qpS9MWfnJpq6WWvOYmg3RLOdF19xOscPlYE5qy+RNmu9CRHQUOHIXE7CpHgHusHUYH5rKvPqd/1I
pREZbIdaE4NeXaT6dTLw30HFDyt3+v7nN+S6qDf4iy86DewrfGlkGyMt/dvX2ic8xy+roY4C5OO+
LUkky9IkAzHWm0aPxjA1eBDCnPdDmM39S21mfzPF4WsEgKAaNFejJv/Z1yavj2DHzlQRFCR6naaz
uxpbDbA0jH+uhf4hICK04Y2FQqKAEmA21bb50RtAKGskYM1KUVrkFrfWMuywZb9E2pv/QSsAGDSU
N1pK1vwtbRcZkgiQGh9Eii45WwYH17jE8zofTIQ8E08WJNb5qByTESwujoHFchVPq9PP50nmnL3J
uR4XuPekzPXcjuPOSbbm8rMS6fWBqMED0229GYef5YOiAMtcL186c+N+mlN/Ey/FCarVUOACe93F
y3LFohhwLPVkxcmzK5and3DtMaR5qJVf9ch9a7aWv1n/8++ZGDmHb2W5OwOi1KqZyLjOOYV1UCwu
//B63NzbzkIbQ9cHcMezqAYqRRK/3ZANdQDEVasFO5nZQ8t1jh+bVsu/2gAt3qJRctWW2q9o9Vdb
cEY2pD9WA01uyobp1HGKoFRDMy6dTbyos1Hpf6mlIdOKdeC4GPfaivpOvuR//mWa1p8nF2cuNGwN
lXJTEKnynH3ULPnPpDgZl0wHxJNqJOPLZq+kxWymfesUwGNj5r/LsXiYAtadlcsn7nQ8Rr1NWk3d
xJz85UIwhUX1ZhaZdwiyOl1XbnqU/auty0MJN/hfX8P/F73+H6KXsQhO/3fV64w03H1V/yl6/fN7
/lW94N/6FtKVv3hBFncY/7V/RS9T/1+BDafWdwHn/usO+2/NC9KubS/OIzwGumuiU/1vxctBDAs8
LrU6DiUMLdik/pvs+/TvEv1fD+D/WAT/w+eEe+0/JC9PxzyB5IWW68Cpwa/yf3Cv8GMpUyWyXyrQ
OKNfs0R+uSWFd1Fiv5iefuYtA3kORHidf02RzwKcpg5zNLuVBZuilk57LO19X8Q3m9IOYk9bSIVn
rQ62Y1rFoef++gi9iuRX22AkbWgxIUg8KO/Vt8lkqTKEH7kd8XTN1JQSnnsgv18mw0PJbrHvxAWb
7JpH/Lm3DHZGPgF6OyyEfXXmp66iWHG8zqSiKqu6JYNPSFfiw7BxezcTmnB/FDlka0XCWVhs04Yd
NHTIU4X1LkZ1N7NnjQsJDo4vMciHtpU7qAzHifhKhsJA3zYYDi5Dlv/YG3KLvAXsXGM8/+M9mqSY
CJecar58epaz5NrXwRUN+0hd+yHH3bUQ7x0RPwT80Koq5k1Uv87bpupZlrBgnyWlj5RHSbpR2+zQ
TRXXT5z3fcQFEicvbh7XHUJd5hzHgNXNgITecTIUxv38sZ8j3rousbzh2+r1WyLB7gT5QbwaJWzt
rKNpMYJgpKKOXjfrzJYgBJ/wPAWLjbkpn1qEupwuY4BUFFoVu5Jce1e6pA4pWCoSa1vn8tqY0ZbH
98NMFMrBKp6pbi2LlPsCNXNELainnbl1BsRW7ZtXfBCve2m6jFxJQHl1sJ4Vdv06iwDdudNWt2n1
K2h6iMytExRcoHkCCmjz3iAuDsfxFhYW8V/vT+14oVamd4uvYgbKFDv6etJeuuwtsuez62cH0fsv
EoktFfU6bbubcinD0RKmRfldJ/a4SrzqIU+w56KEhngENxGZ7zGrqc8QLP+KA3wJ0ERr3/sH/f/g
SGNV1IRsgkevbULTb5/7GE5axHjSOEcd6WsC7FVSiJ1ZX61T7kQxMNV8NTL/JDdmrcxl5YE8owH5
BZ9RrwUJFBMtMK2dY5JdnYFqKjaostBOuhWDDtHPNd46LFvRprfZnnA5k0ScZo9WwCBTF6Wcl4ww
ZW1Gt77t6bxlgZiNMAfxdNCESJgVN/z0MolzQmrEX5AtjWMQUJxDKqRXQRNzzf4maMrMwxZ79pgz
tewxse6B9O92MR2FF7Am6strYnZ3as+ehvQkYsYaQe1M6R6CtAplVz+keXHqiCVnRfvF4vnAvvrJ
S+qtnH4o6vzjpN4aGBFlN1r0QHP8e+mCxSca4t8yDwFYtIckhUtKaolMibMYEeL2PrYqoRnHOgRd
qPvTvVZpaHn92ZIqWkm+szqIEnuSR0N5j9IZnyM8mcAWQrMlayZb570uxd4f4oPmwbgxXEKv6afZ
vAIuW7dAL8tSvVI8QlhuoVpBt9UwN87aSQVLDS2FV09pq/0m5USGz7rUpr7pMiNEbMSruYcUew0M
SBNUOm3pL/3Wu/lDIQ8mbvybuNjTGVjKNekhumX7ixO5d+UKAl7iaCzgm74KjE2b29Vm6v6kTfQs
2ngvguincsFsyLgNa1uvQ9uMb4HVfqUF8FNNuA923fxQzdd47kkn3w7Vww7zTO1B61Oq3jkfcyd3
qZKnwoJ3Q8N2v1S47DE14QbflFldnIKB/DKWoxcVUeUn/lhRfjBzedFtpdb60WmNN5nnz4GQV28A
jQHU6WpzkXFoTrPHOpypZIXItp3z5iXPmjtru+tUUbudFTuSSHC/kmsOEMgbyr1paiuduvbWWghZ
X7YGb9MzNomw1p6ZPlvohhb5fF2fXr0IwHldbNxF0qDfZ0SyGdMex8qrstpq47o0uRmt9Yd69GaV
z0InqjaRTxLkzjTcX/H4hQrIAVwfudpV8Z+AlGxcHxLJDwIq3HBTebqLegqYNfi39QyrzDwJozrq
EKlcTiXTTJ5pyWtXJf1nqwxA2xybK6NiKixcJmpnOhbtOx7sdZV99pxszkQfmtlAV+RSCEO6FN2u
owShjRGUZnkcZ2fnOs1ZjfqHmTGW2o3z7nlk25eiXzY2ozJf2p67ewbwNJ2D78adABhYD7LmxTDr
FfugwdxRwTBtbB5lDxcLr1+X1BjXZkqkJtmhN1Dkm9RvGA2A35j7gZMtgAIW07xhN2vIWDu6btfG
QJccTYUQMqAapA9xwRE9YxSPaPXx2NBYfv1Xa4rf2Cvfs6H6BX6E5QLxR+XiRaf9AV9P8WlQztMW
fI7WNUpJj8JLC+128miWZRxOFCFm8U1TgLHxYrbUqZcBUK6ODV3kUIqJu1Yf1kjVYF2ddEqhVIZ1
ueQPHCR3cuuwELn8O9a19fVL1Mi/HeAoXy+fZXTDJVWukoRbvYgaFM9m/Is/jPoKZgOR/HTs/OG9
7Mpk+i6HD2JRm8npt3ZsgsACAh0loRiBTEqR3XLylrVRveJLMBFAe9enHrElzvk4U3Pqpi1MCVYz
treix3WfFFxno2g3VPlLbCA2zPKn4s6zih2xraEK9zWYLbLg5L6RGZN4Uzft0fFioL/t3hu5cdp9
8rUsqRsxXYl901SntqSjvzxlnE27f6Ot5EHraSrKtfqV4PhJ97PT5NhnuySuR7oSGMWWw9TZEkOg
38f4xpqJpiWckwaCHVo7eD1Bo7FUlPVVsbvnrnSMsWRsGtcGNBMUu0E4L2makI6vj5VT34K+eGx1
a9+bJZ1WeJ/y0jvH5Fv6tqZJSVMn6EZvhGhJcj1vYNz+xpp/pKqQ5D3gNGxS5qUQLb1ctL6m+PMw
RYzsLyltzfXithzk3vBCyJFFqWNumszBF5r80pdIarHYAJo62MO1jqLXdDQ3etQ/GKIIleAxzmzw
RnNtXgwydUEZnDOz/NC65i4i60ZQ6xNeuk0x4JyGyzGZaHAfcEFNPNI89cyzzBH9mmUi0D0uP3DP
bA8lRkJpw6UUHILy1/WbXYr/0Va/Bk45275U0xcFkqtpbnlzFR7Z42lX6vOjLIxHu2nPZhLRLAs5
LKqy1xGzGWHspwLKnob/MbiLKb87IzXhdHq3htiyNeEpJz3Lw1RSHKr4MOb8Jmjt6crsjs+V1Ld5
0kz13PAikVq0jYrgUpX5EbtO/KKpXSfSve0GV2GbZ61gXRhP8bEenHVaP+Gw+KCvlfllUZcZpby2
fCRY8CERJWw/+UMmSHL5a9h0elS7+hoX3m2AT4SDpv5u2JdhMSFmVmHY4TXslHILwgEKoUeiG0sl
Uc42v3uW811KUuYWFFhKIEmDzDekKkHFI/nboOz++WPxFi30UO+0I+TUe9CIu6vckZomdWSVurEt
etWiHmechdZQGcyuszV1oQ2zRXQAliFZQmDHBktTu66L9ezNHHIkIgr3gdLE7mBi5liX8w4mBgKu
HstNYqUae9XozY7mtW10m6k2sI758a1AgG1976xH9ZXGHR6CGqdlga+XHnWomWGHcKn+UWSzlTTd
Bs82njdTpmGHO1tgZaQF8Jv6vmMOTYzIM2F6EGoLz36d+f0fitRgAS77S/HSFU4cSovi3zLFpWgY
u8oxD6OBV7CBuQj9ngPN60LDnOIw5uULAYR+j33i+SA9NA3HGy6lvPsVtKzRUCfG6UKsjh97G106
OA1R/AzUYOX3vJKsv4LXDWGbVT3AlZjdZtUI7+Bw5iB1mj/ONHTsyOBH1sA7PTHujKUjcJTvQZKf
1Ds1c1fcuceidK4pM6/ZJjfPz86IaquEFfLs/fR5vfKiu9bVx2KA2zNKGFwmGigvNGsT2Sk/RBQ8
EUUa39XMZIo820zWsTRdtWOXu0N5oVfd3cItfAcnQ8lTnmkQlawjE12IDnTC4aA2bIS3vuHwEhB7
VVa0O/YKLxC6uj6rL5t4S+RPVEvJXexxsXAq3lHDeqHlmAmaFTlBNQZbM3g3lLbtg59xTs75GM4C
mojtq9ecgLI2agz7L6mto1a1oebxMktyDTN+fE/wfs6oTlN01SfUadHNxbPpLt4zXMZl1L93Sf1C
8cLW8POP/Bk37oTTNsffTm1bZmQ3O5jBZ9Xk+vgIb17rnZLYdrepybMsodN2R9FCECJv5Rwd43uu
nH2iDG+H8n9goYD2fMgyyCRm4F5xcDPmU67AJde0xF8bpEfh75Nlh6u8o9yn3pyuXXUvYvOgggQo
1Qt+Z2Y+y8EGIMN2lDuautaEEB79kW6xstkVOMjw8q14XKWutklAj93cOOeclVxBG6E0zIs7ugfd
0OAQrGEe8S5TgCodpuHZMzB/v0ok/uB3cvgBYCX/d+izoyXyE/yi1Qw4zEImbu2z6C81wqnJSUid
6cqTSag7b3A3QIjTdAmmLsAu7lje1zJ19BI+ojtsHWTKob8Jb+2534WnQ4mNaSGLIXyaa02nUr6b
9g3yc1D0W6932J+HE9sxSJEvNRy1wWjXfT49xBaQD78lB+6F3QD7Ls83vonuD8Wa0cJRr1yioV62
YZ7+sRyEauJaYoSGMiZnlxUUl2gDTyfYJAaDgsQ3A5gBW7cAJcL1Ex/Jjn+a/0m9UaGLxjTVfw/5
CxW4uDJ6Iiw6hcLmDOCEUmbE4023UPvpAPeWUtpgOJUCR7JlfZZN8DiM5dFT1a106PJcihORrD8M
6Z0dNgpzbMBBqPXHCTDj2i0xXJCz4HkDkValLd/EuT87+Lh7LJC+Yz2ZeWSvEsd6BEPwqHc1u875
D4mMsyu8GzqRswr09DOF2gxP7NIF5KrM8dotqIWyV98xBBA2+tShqqWT1y38I1/LRo9dujkqtpZW
s+KXu2Yw2Sr7JzPnTZc0h8Jub3CvNjbofCb+EvKweOsb/cNNs41AkTc0jDlZfvI1a5/KlAssMflg
3hnuYrm2idGPB/U0lcEc6pF6zDrrZBQMtSM+/l69l6gdzsjzOjT8Ty1qzlvrYzHRmDMbZAEPmqX6
VZSKUaK9FAmHUDqSG6/oCoTvdGIFfHKGYSWVvSaa86QUIn8/aE8eAwF11rApnTh/HxLzFk8NI4/m
ljubIIeRaBenMqyVn6CYBhrNtTK6B9i1GyK7caJnKyavdaKO8+hy6PpWfGrLGpKcrz/1Pqo/68f4
3BU4eCYST13+aPXbcix2MqO0t00EncoEAILCYEQ7wUT8NgfvZWLWoI4xlEUAXZ6LPxSEC6RjbUWP
duj45ZO+s8hS8e62HkAu7EFbaAw2v7mRb+0ZLj9Aot3gWfcYURsDJBk7/O0NJXP0tfrNpyGnTZM6
r1Ymdy711jIhj1ULWmemP7Gub5oahgmVjupLk8V6cHESt1CQCvc1m32eY9SwxMY+atMJXFnGd0Z1
ZCol5nq8wnoP9zpBuxudHzlSuzJyPwP6yEp72Zlb5qGjZAC0gnHJde3L4M7EMKLafdU+mwnUBCtM
lH2R4HWN5LVpp02WcRjZ70ri7i6556RpdBbOivXurh7OWZBsGf9DN+GLLN6b6LPR3+ocwx1m6pcx
N7ct6zVo1evOLFnhkHBckTSc8H4OzraPjj4BTBp/iKmkJdxgu7u32HNDp5fX2OECKJwuVI64gBg8
O1I896Ns95npHo0ULnHOdUI36sMQ5e+WDB7b6E1jwuEyrt3zZAgwubE1iaK/WL1RLLQu4oTTsezU
+XxdPEq+3v36Tcnsk9lx6GZkxFLOLdIJa5ISKD8eQRtWGKs5mf/mxGt0aZ275olzea+mJ3iHG01o
eDPgPoHSTVBXZ/a0+aBYk4unLqUn2Zy+0G9Z4S/91DypeeTdsyn+XuqLKV+3ypSKPizr+dbytEfV
JZsOtknu+Dcw0w9lDhEug0GWcvn1mWrOxYRvLPMNshL9aXRS5LnMQZ4Uas8iPGzr5JgK7kpqCUo5
02PbvvEtvoCM2Bd9v0n9YDvl9YmZzmeRLjJrlybmNqpJ+VBOq6p83bkk9pxLzEaV1xH8tIufU1FO
VmRKmC3Tn5zzP0vax7RSHGvs0LlhClZgmb3SjRfUGg/IOzcCIqv90DyUQJtEc4VQggQZo/PxKgS+
tQIGs6lTFr3UB5xLwGR6+Vhq49Es7F+zGo/ByOxLzRU7zjy/RGjKJqgfSyL2NjHnOgGcdenPsGGs
X6w5CXjp0X/382g3Zwtqxzx4/C/zpAwHT6y5ebwodcBytqEOisFFhjJWezZiM89DmLgXyiUewRg+
Aa9dgx9azWV2qKW1p+FrLbR1Q3hMa859d++Bv/cpFfFZwLgS9nU4yXDKW3CFcOApTCMgRMB7SBj5
mxC6XAp0b5yjjRppcGDx2PQRbdlQRToJwTVCUeLEgTM9Z2KNiwdLCeV4pgwHW9uOmPXmdm0AORjg
a8tlEkG4spoXo+52vR0usHOfiIFehe3wKlAkeKPtYDVxyarW0yiWmvVQT+4FCDxSRk5E8kN31wZ5
G6lLsJzDbtKfRv0Zg8O6jN5zhS0UMZexfaM5Ot+7EVz0d5SZ6wwAbTz4j01/ivynopDbKaXt2vnG
Cnoo3GhczynZEFxdozTvSSFXshIXpvO5qcKGQjm9z0CkTvx1FOrWuCHhtyMIxLPHj1EwhkYXPRrW
X1mBjUxvkr6ruPJCrhibyqfuO7mT/38hmN2Ax7O79jpYcut67hZF/lgmAezud9EdRq/hyqe2Ezp2
es7qb3t+0NRddPkFqWufFk+pLGAq6XS3zjels07nHTW4K0v3147NyZxD48YbqhcflV8fzfGzbHFu
GnF+Yv6hMhlGPPyfS12h6czVbWydq+dZT4OWP0S5dY4A6EQtO07LyIO1C3rgGGNPw9TsrmshPww3
fbCFbuKJ4zhqpvzHpgrjGNOqQlaGh72KbzXStUDqahnGrCl+GOiDCeGQNkc5IVBoLIAaqmO9JHrF
PvnVJzR8lhNd1K1bHMt25BldLntR+TO4KXcfl+G7IM8TxRNGh4zxKpjcM9d0ZWNrtl1wVf64a1l7
zGyN5snYZI2OR2e+VjVFOWMEZfQHOBHMtiW/9IlbaFdGOMM4PmIcCdUst2P/oamLP7Tbxs93sBzD
nFWJ5e0t9VaDrZubY1DuwY/3LtWOKUqBv+b9WYLR1I2Lq67+Z+q8M0YcEm5CvRy3ddrAzyQrvCgB
uHp2M0teE2UpK571uNwFhti4wZvBWj1vjDBu1MZhS0b6dKsP0wF2D6pm+VjFlMqZxdmvQjbKhkMD
L8g0DG1RtpmX5rfKS6YFhydC3DuXNJXqnPVacnQ069V35bUfBi4ZrXGb82Ql0Q6Ps5PHJ0b2Iexj
9lcYO5kjecQNQyLmtSQ7iINzdXQ1Z1ewUT5ZbfHqja6BlKDpqwhY17btcawyX8HDEjDNImH8057e
bOgURg6IseNNmTHv/ezJwSHpzGP9XXfdxk/b+iwzB+lPQ+qKKhAGbT7d6nvneFXYj+n0XJIrGczq
ux8ZlCdcH3sfcuCuxxe8SensxfDO6Ey5+AqPyZFKZnZk41A8J9Z+NKmR0fixhtTs3aKslk+R9eJH
2oFkjvMLw/SSBUVLWqZ4TWznx7fpbpTGA/aMmE9sMXnjY7e6mQhXw3fbMPlIAkd8jUku95qvzkHW
lQ8RdLIFObfjuQTN0iomCy0iJg31HyitCtNE/wSVqTb9AKfcR8rHwi5XrmgvAZbuTapmrLEu1F+r
ZiCerxMNvfvO4Dpupf23s0ABC/SSODZZ77lxe+5iEhVwHx0r+KA+lyt8MgNJNt86Se8GDSKbtgfr
rXB2Y9uh08Bk1LNaLrk+ZnuhsFELOdxsvYWkewgIG23TjOVLYu69rtgHOCSPAvdTW3b+ARro22Sk
R2OOiRqnAa3L8TG/5JhB1yLHGT33P7YZJOt28bvO6g/m05PUM6AaVbWLFQFTQg1imycQHOkh8eC3
Ydhnojdc3tXmYD12rU6WbILjrdqXBPP4xXJRrB0YPuOcp8csine9F/zRrYZBDLvEJs+XmKTbX0u7
oktUVRqEo+Yz8XBJ0n6Fu0X2txnkM0nJ5Y3tDjhFPZLzkRdDok0Fj2F20xSzlyVw44CL713bOLV6
feHzoSXLBk1YdyNjrQKxYKYaoTMD0mWg0uiY8e1W5UHOoDJ8G61QmAa0dpCmtB7IPwYghI0YsGdn
bbYdXermPehhJoaO0op+o54/oCExm1vOpeQ6K5t6XMsuIvhX8Smx9+QUe8Y/LzaEUk/RgDvGm6qJ
Kr0qIMIE3HpcCiIahMstzLaVTy0dsjzLjij+7QmVXOrOMLd+/zHNyfiX/p80reGI1OWpdEd6r1oO
kmxKQ2WQtStBRW7dIr6aydQfGti8uvR49gAK4j4kZB3gakEumf3qT7oMS63WbSTPcTgzNpMQKfeN
yk6Vo/zQVpJqDJtRhaOXm+BXXOrDelhMP40NBkbPg/PoTs3e5YPEeOJFzAc/2swFuZyDrbTW+uQZ
NOpgBaUcisncooVB5D4qCsMteKIDuvh3IMrP1iWMRVamlJZ8zIR5xd+MZgoVtE40HyJESu7aVSEN
OfD3WBIzx+MUmugMz4Oi2E1D+dpa7XjIyXjsAmy/iTM80yJqXMxx63w6acdPfu/PaL3weYMKUmCH
EgUGjGBydJvxJZzdWCMhzFnhTW0UtqV8IWhY8urkhTDpmFqx32MoH/1dw8Z6zFIDbeucojCu7ZIH
vh8T3EyB9YQ9OAmRJQGH8Jf4FrHqpnAwwwFdCV96QpNuM1H0gp/clPa2bfEODBmWudziLlIPGpdy
ByGLdkAWliCB9Zy3ZzfjDyAd8sAYD3F7tAfeYi9EMraW2Wt/MYywFX4bmyh57QOPA0vIg46rfe0Z
Rr5eDoGgqOuDHv2Qty33c9dt3aAaYQ77K7cTD/2ob7SUmIgaaZDQsiZmFwdEWg8yRJY0h1fN+tJq
UzAlbRF2KWSQwCKG1GtvlX5o+GgfKVLIWI3cISn8yX18W2arf4lsYAETpfXWsn/zAKGmm6ywsbsP
KNAhept+tm//mE2xLLPkqYyDH9mHxJb+Lp5nG/4KSNBOgsaY8+GBInE6KXts5Fahec/xNHvPKur/
TgF9OSpoY1KyJhcOgwB9VpmXptrnlof1QOKl84gi7ORAlHbup+kxEvy4UslxxXKZ4S/A/JW/64Y5
X7pOmA8jMQkSxYPD1961WKfrc+VaNxEHzSZvnL2aKedgExSHfgbc1R0IIATczyh3irZt143nZvnF
dXOcnVb/t3HlPRotyPLUKO+JVxjbaQQgwHNxzRMy5RXutYhS5X2lj9rK8VKCpGouiIysIZKT3Wi8
YV3W6HgFbSYnql4ChHqbTEUwsZiIMbjRS/gSpAYXYLaPodRHhOVeODuw1xsudtQeJf69Y1ZFQdCh
tyYeHwhjRudzpgUdanKSdixXTI9SQvaXESjB0XZwN/Tjrz96j4nfnElds8jCuxZqLRbqCAT62R+x
jXr+yF4q9WtK3B47srmHPPNg8o8sfywQ6CyGjN/aTCfMEZ89NpJTrZVfYwqTdXap3inZZ/bPUUze
QK/KA2zNZpfESI/+EPQkwM54aOvlBreryBJOhdIZs1Pm6cnfxqPXYs734lWvu5JWWe1rrq0KhP+X
S1cBJDsHXpB3CoTphy4RfoyrbJAgRNPTCr8/LfGkuFyLbIVR2WmifBcBDUQYepwgkLsFlCbh4dNw
yFCvjaQjR66EFwrUoNBImX+rjpdOkNzyJZQbVWyqE9/m/o2vJOyrAij0rOH8FdLYWYl1DdhvXQwK
9wSVn1kQ8K6y6uUQnCHTlyjffsJvGdiPlU5hnccMicvPOFxSW8WnPMMSo6seEXd80xtocHp2HohF
hn0DcL0R2cpDKNOzmXN+WhuNb4aFk+JBV7E6NIzzZNUyoCINZHAVl/vJfAHXQHgiZzrhfGyPqiKS
0nO1KOGALgrH6LPU7v3upQAVm/uCJ71Rr8b4mbSp86wPb0Gi5wdftsPabTv6QZ2DESQDpIap5Orc
tfx4Jxst1pwTU+ZaePXZ6QO14+vmpO1spH/ieMuOkeSDwzdAGW15SoKBlL1O3Y7Tj3iiNHpfOlWE
CW5kelewu05CLyFB4FQu5DnB4LXClmLvPJ9rOUvY++TbS0qC3pwe61AVmTetQgApCXAcjVh9tCWO
6xhgL47siSdZNQcbD2nZUDLYFy6sdCq3cM4Ez0ZE/JgJzCOegCfbGFObEBtjmknvB6CSBw76nLcb
/UX1AHCsxV/SN4Cr3Wx49brpw4jqL8vw3uo0tR+rdnrsUBxyH4a7Sod3p0yi7dixhrYaPuvMRY8a
e7jmXuxxdW9IU4zB/NaMzlPVom94PlWyTsLrXVZksRLzWugOhyzBan8gEWM0bI3cTVInVyOlJCZf
THs83H5Sr6DpFOAAckwPMb8USLp4ThvWywD6IXmtBZemTW1TQNtnxnuPZH9wIkzNcfQzVm7DZ71Y
tN+KxPg7LGTizluTmmw2k1te5ylPUVMQlcaJgGTGK5+NOs5r92B2nn4qCHHmvNwvqAVx7r0jcmMU
6ssF3FHXl4EYbOn4zAltApmnninMLbYd9xnkNuPaZTk2gJQ/dYNLjLoA3qmJFsybia00HqTKPTHs
J6dcfyEc0Ty4lF1dEnGaBPcrPzZVqI21+YxR3nzmWODOl38FlRQnofvm3bWyh8CIOIVHQd9Sb9Jc
aSDlttpQfuUumnKVaMUm6mt7G4g82vNn9HZ1FcWgsa1yV0xLcZmHwTvqzGhTLHiaoPCSc8wI/O9f
/c/f44I0AmDdRXxgZ4+VNt9IubcmYegcilzHcsh2p9HgXaGTHkKM48GPTXi/1gBUKh2Ng4ETR5P4
q/Rev8BABS+dtvBSZmoYRvJKttGeA2f6qlqYNnXqZAccMjpbhAuu/eyqs4iGrPYOO5dmvHmE9SGc
8SDdlLxTjf/MgViAWcFilL0Ho8W3gvm6lGcbMO/BTKCrzsRzm7wg+wkxd2PUxn3OJoFy7X0ud/yd
nWKBdOPIIicU8web11MQ95fSb5m1u366iAiASG3Nx0aMxlF51cVO1HjUQZMHif/cWmPw0A2VwGrO
xQFSRHM0aMgKzKx7btz+TASEvafOVntIUnzchI9XEUyMswVFmZRlp/nGpc8t7dIr0tMOowUbsV0L
Nv+57QmulGzHZ5ixm8bw3d0CXEbT8GcMcbbtx9um7A8z1cAuxY4hVQ145nCurGKZduzm7Gwn6FwK
S8shXjd1/TGzCbwUhrkhD4jbg1zoyppR1bU08kPNJC/DdYB4VE7E0HI8m0xDtRd+8ZlrTNTJ1Lp7
+mT9ljBcGtmnscwITSjv3Ch9P0LB3RXaksxiFpf6l9n9gdGhodvqAzoMvcJ6Ej3nc+1sGe1pUxuS
eFfRuchavHnVdD3GKIklt/YXRMjSF9f3Qjz/F3tnshs5smbpVyn0ui1BM5JGEujuhc+TJNes0IZQ
SArO88yn74+Rt+pWXqCq+i4a6EVvEhkpKVLuTtLM/nPOd3xmE2w3X/zRGY51WL+MMC0PTU+DkW7g
juR29+427AaC8DY3moNRNc5Llhr5TWdwF3vEAqY8iB7y8Z4SY3vnUpB4oZQed2eBm3OyH6An8lDo
PrLJ4kpm7JUxUWOYnSa7YOkuIzJzYyu6yjOck12q7205d3CwsCGIPvXpni3f5iH61oQ9C8m5WEHx
PsQm58ra/DRhsK2qIXqFGkDnpPgJmeRlYOZX1X5yMyXi0xPmdfZgQ9F7ULIxtx8t9juGO2ztthtR
t1DTmMqsvWqQyJniV9W2J1Qsd+UnNLqx/0/J7HEIVohGFeZWNcVUYGpzK3jkrsXGiNLuhNJZQdzO
YJSErK7BwSvGaOfNWF/DIPgIrGpHkkhurDozN1FCkRr7lScvLS+GByM8xo5MZJ4HZiPYCZcthmKM
KNE89OvprcxIIWC56hvzyK47Dsx6Y425tbUY3jc5jiD4LWJd5M2H3UNG6Rpvk+UYEHNcmZBwhmpb
1Iu8w2kl90t4P3wMteXMdDqhwFcWTBBhHAnODrgzHEiL4wMu7WFtYOqGpeNP9d2IJ9dcPhgaZx1S
ggP5wspl7aU8eB0rrqCUdlrm3E3cXSeLUoF6LkIccdkbZ+TPxhxZhsbhNWhoISrn4iuMBwflkqNH
mN+RXDLu9ONI71xMGcg6NrFnU/RDONokVQstX4TTLrTIYClpbhhd0mtEy9EejtEq1NI4QL4/JT6x
F9/iHN2rXlKK2bm7UOsXgqHdxuqyjRtOTFj6GRj5wFORydKlBkC22HzuhmxwSWlNp4Sk/V5IIEix
vHOor9lMmWEch4XSxPGHMlXrEgTj1QqgoSkZnxydHInN/uBjonauwupUhno7RbbL7TMcqjR/zE3q
EJyI6CY2cLw19dit63oQDC5xVIyLypb3FABEy5SMYZVbO2SRIaat4Sm1GN0Odd46AM0d6pJbtVeD
slelWio0bR7DoShOdodBl1DKBNotxAU20pnYhdO64/C9MWFdR/bARFS+NFyB1IdFq8aKWK2KfGKm
CawrSeFoVxB6IMLs3Y5IqG2M5Hh/wjXGrRIm7z2/P+JEvMWdUKw9Ed0FeCwL8eR69Cs3zLf79LiE
hPfkxhVXcPLTm+ryQCUfcz+3vAF0v3jUFTFQkqkAUSOU/7QasEBn/EJ+q+/ygdeTI/avVM4hCHMP
/bcU+uypJ3jwrNsJa+qDY3ZyxRnpwouj5K8j/e4QlLpJpuAlAW+5YzO8Jh5Ow2M+cSFMfnWLNQpD
XXzpY2gTw4ysA4HZ3hZLXsqtJHtlaEy5MDglOvSdJFABFMS1R26K1egKqAM9nVxhjjdPeMaFwQqc
P5rfeWo7c+3uIY5j9uTF3DXUbNXTK01h5V7kNll2DZqjaxn/tgOB6siojqalpmsMBx9iw6VGEU5Y
rL5AHa4aF8jTTGc3guLS2RLVJo/26rktHup4Jnn2oxRsp5HX/GmpK/6h60cZsz3iWSrIDDMLrpyS
eXSyDaaP2v8gbhfOajc07sbl/C+8X36KsWrcOl5/jd2Z7e0pyfSmVbTx8HmYzi+/fnBNakGL74Xd
n2Td3vO/C1S9kDfD9Yrj6NHoTN8vFeG7MLPOunGILSSnTNJDjZGuCpvjfVew/lPd1vDCex8FpcAp
usNeoHFmp9NTW1Dpo28yh+YgHP6DUncWvo/oh7Kqrc3pEpfR1g/Uu6PCdbW4vBMOSVb53AR4OmJB
7t646lG9BBrZoaVpOcvtTzkxTWyTn8IEG+D2bxoXwcw0HgTfVx53J9e/9m1xF8AjikbjOGPmzZLi
UXvMV+36u68PWf2SpJ9GcYlQQjzrpe7PfekgVZgvpaOr1YC6nubBVZLD90J08HLtU2nQ0wOTxtie
cSSbiGTua7FEyDt/hwfiWFP9YkzJZkqCFSH+Nb+kMDdhJ1ZND1A9eHMwwjQJfhnYELUpdp77PUTV
NUg7Dl0RAWN5MKPmxBzgRObmpg2RPMV+4S8sIQoLLSMa7eV+mVkhiTbgOtJiiy/hFmxGOsb3efOW
Oz9no92qDk9yzcB/jpRPWDDHieE/JjUD4NbAzgbykWnktUnLk2X1u/AxHdn0V/YiWttMDHtgIW10
6KZ2P0ubmV+s31u3PfPsUachE7d5SD7Ed9lEdIL6MLOn0hK3VTO7iKXy3lfoF5UhsE5o98tMFW+c
teHAt2PzYCzoHKTM2d/NpnnXKvlTg65m80g1PRKvNvtzWRuUemQfPsZv0b7ZbKFKdm4qvNFWcTOW
kujKoplkuxTfRcY9Xeud3fFHbb2POUZn+Njk0Nv1hJy86Yz8LRDpx5BPV3MwCDOzLeGorJr0J6SD
kzull7jxDpnkxurxvNJB07NDDerpoJpwpI4HA1JkHQbhuAilPHHQAs/Yhzo26zOQANER+8ASsPFt
lojAu2+rUpMLxoXdmsO6todj47NKu8FpxLTfTsUdU9pdigvMzqZr44fvhjc9uw5VzghRq8FW67Gu
b0ILphfsUya9S/GSPACTRykMjuVQrUtLvAqv+SUzDKPmAesk00/Mkou7pa4OXmXBFONHo+Ycd/FW
2wLfKhpHYh2ahmdMB9zFw8BaUFKW9xTM+pxviSaI4jnTJ+a359YNVlkXHCmbZjOMZNsl7TViBwzw
/sXM2ed6MG9r2760tfWWTJ9x7m+qND3aCnnR3Hi+fPLr4QwCE7KZ+JGMGUNB50bwrOcM+mbaIRF+
P5R7I4wv2B3XGbVe0dRvRyHOOU5r7aY7CSWGTsx1EmtqzNhF9nDiDFbHtZsf4rL4aEdUg7aclpVc
rt0m+pPz9ReE/r/Px/0jlJx0nIV7Ch657Zom8ZF/YDkXVFhPtHHNG1Sp8ZDGz0FI4qbyMWsVgr6a
6Edr8eEz+vV8l9Rad2OWTrKuPa54Y4r+5Cz//wTmf5XAXPBz/0kC86No/j1xTC7f/mf4UhrOHxol
Ap+1TZ5yofb/mb2UhvGH4ZK+dAyymhpE+L/xxpT6wzYMyq4Mz+Mgbnh86H/njXmEbZZmANewpWP/
U+lLhN+FZfx31rFQ0iLLaZryH9DKeFzyoe5EeqSaiAM+Z4onzfCGUEwhq/egVelt36oYM4waoBAI
risFaGcT53PF2bUdM3iIjsMBtZsCWqlhjbCSAAv7juMC6dlwi8RcEz0Oj+M8Yy2JQ+sYdRa6sdVm
9lM5pfJZIz5hlsnNgvNsUmFSDLCw5es6KNLbUdUOg8h6QBqK9cbEnXlbxZU+UOk9vMBRSyBBlR6T
50jb7aNbu4SYENAudaS7Lf53n9gUR7VPn+PjDlJYmR4C0im/YNkuBhRnMm66OhC3qcjch3mE/7Yu
4AGQzopbRNWyal6sKUQXtbvSejRDx5T7IkGII4Hg9o8lXbMrjicOLB8wJpfYrcx704dYxvjeMg46
G70LJhD3dXKHkU2eq8US6vLFVcdymXk20QuG3OrdGpLhnHpVc+6nyjl3psN4O3Lsgc193ixHW7w7
KOoDW0UQRdG2B/ex5f1QFdH1ObyJiq74aSa85O2g63ZvDRj/1nHWsDRV1PDgWZvueldmD45P3t+z
DTKyHrwK0Xly2wUVytCs9DiQOSjlWwT46aFwa4sHbQ3zinMu8fixL5+pzxy/iUsWZ8xuBL9KkuUJ
0sgJBymzgiQxum3j01Au7cG7owCahnYwPuUDuTFCJjZdOXUW1mt8sAQhCsrXrbht770U1IGbZtae
h9d8NqMgv0RZJ9GNMsvs11GXew91w6i+tTh3LEolE9DM4OApBi4x5GspdzjGRsSYzs130sAlWKae
D0wszS5hKapdlVqg5ISprsgHDcPQurfHFWQq70hSFSaQP1ovUTUF1wLXyrvZWe1tVXHR9UBuwVg0
cUgTpPC3qODVvGKqK19UmyVffDj41vVEkn5aGF4rq9L+wZeMdmDMldPKIfcGPMoc9dUqouFsZwhq
DTv3z5S6K7jgpH8vjsOWLnQ44Sy3wHtkzeYl0mm2cQTFbHajAmBdnMcnz2WCmXa0fCsdQhDOavaB
M1PbYxuN4pehpfyu5onmJwcbAi6NmrU2S61bHS0MT4kTxrMiFnZ8M/E5pSf35E1udrTKDLuKFdjE
e4pmIsrkgRH3TZsJ7BwN7xOUize6inDHmIvk7nri0cz86okZIito3RvPo7T7F+Q1PH+Mwr9Rflzj
EM/DsDXNoTuLxbw9KQEk25XWA6Mp48MteswIWEObTcogAZkl9U5AXOMDkTB5Rzt0vpmp4b1t2zA6
E48YSATFwLZJR7nhM7hmlIao7GkMUWjytJ811Zp3ELuL9KbQXfJXA06KwblRUzPcTIYyMSY28Z0z
Mbl0PLYWTo/7CVCQV1IEltVQNRK3vcajUru202G/0YHbHKYwaq5DmCQffLl67eLJ3zuGJ58RMmvI
Fy0tC2nV8ZaNUbo1alfiO+MDA+Sm75TJTKUM3PgtoUDkh2JCf2jiAXRKnaXppS87SB2TpJo8i+WZ
hLWxyxLG5fxm/UHbTnMHtHHCYcWJAMMxtN1h5FBAB7u+zCoevqcx9rNHHzbT0czM+akpkuw6R2a4
r/o5uJmNmg1mCO+Fw0TM8C0vu/ex0bh8S40vxTWc8eohhZyVpWnINoAFtyaO5g6WbLigfMlADk0Y
zgvRmW2kzDA4O1z4O/J8IYWMXeQdob3XDxSOwy4zJurLoFVcMHGZr7j9+lNTOoy1+ygCEVv116ac
YpRdsqLMHfyIPqYesHCfSfk+521TrgtkNB/ARKeNQ9oUjBOhejubELhlwRCyku8eGiFYoIrCR82D
7q7NZq74Mq/K76wRETZvq7u13Klt9+CP9DnWQXthAKtAfpBawEgx1sfaGeVjiYflQEswJCUE2rtS
BdarPyI5r8zRyp8K7AUhDo6MYola5jub2Pq6wNhEyiAYy59DH8yXPE+9ezgzdNQ73CVNEbwp7ReP
DtbRFZPz+E4QnjooP3Wh9ff0B6dM0m5qEhufbYGcVil8ZsDeMAQH6KDrIeWxVNIk8VmW4cAEoaUu
EdIJZrWp3QEjZsPXTwPzXXJhUvoto/uQphGpDPfJjqT7UKVecqDslPBwNXkXK02NXd0mxm2pk2CP
wxL3S1lUhUIWKLxzsQgPEXHcTdD08Re9vPXOq11GoPh4tn1VV4/ubDkorpTyMq32xXNGLQHhOMLD
aQgAWJZJA69F5hcG9XixgwjcHXMXIu8jDrMExPRN0E9oQzGoiv3AUv4jNBOQzWDMwBlFCk5f6PbI
/nmMz7JL8PjmGaxAOt9HDDFJkdzSCG4hz3YcWwkWrHWPJuo4YANK24J3EySHYSzDq6Rn4bstPAZb
QTTPXK4VZdM58XzN9KynFrr1CWpGwTQ9eaoEr2p05Q0gbGxVTRXey1AaJ8x+6phZQXhlnKceOQTy
WvgfrUuOZ8BkbAs8qlfFFwWY+rE1OVCURkiIxprF/Kps2b823MQPIAW4aqcYKM2qgg5+H4DZZNAW
ueFLnFfqxPyZADb3yB4q+jwhkmfQgSKGXBijVACyrK5NZMzKVycRiuo2zHv/iHzLIT7xq7MkpnNX
9UsJiGeM5q3rBZgUbAxWQFQzyUQVTdRSIxUBlGp8FGa0gOggjCa6MN9Nk/xqoJPhrYoj+5qFWX3M
An86jeVAXq4Y0xJKnO7JmymOj6cOJR7GUzp/cf7fBGecVGVB0m9ywMn0rLsxFcrrmZQNyrYlFnyV
8xlWktRXapruLejp/OKIiaQ7xmnmw0lHd0VXjeRZ4GC8hgQJL3TeaVKxgtmnHzTMQQJL9mRdSZ8U
rjbOfttl+ylV4hCI2LwEhSYXgAGnXdmLp68aEXtdCGxnVrb4B+4BBkPYOohr9JV7Al4T3KSp4x+c
FA6IGBsTnbCHL0izvMmyhY0CM6jn0I6Qhyj8EtVFFZN7O+cxE5dW10/MMoMnKmr7Y2uE3Vvv0wg4
sF14ZS3Lj/ZsdwESQiIwNPv0xaBQI7G41dL+OpJgwNuINeVgcqk/s2OKXzIP7aKU0uPZwOjpWlNo
CSCIFo9BuSLiUO1CeYgymKd+abXVRk5uDLSUdA2tMO8hHRebNA6Mi52Y7YByCfqKA6N/p3URvjYE
SF4r0xmfjLk3n2zXwjNlJD42b/zUUART88Nn1nYYreYV6C4uLgIsER8YqVoEu3WrCvnkGgmP29JM
d3mXfURhg23KctlftAE0JiSw8kJl4MQkeGY606T8FaHmShqUiQu/BX33mU6yv3dGN302iXPvC2W5
N0aTVRZJ8cS/FIHh3plGpzZ1748/01FEL1EcUcVpFMtIK7EmcW8IO17oFAs7orHHixXb7Gmq2SHC
14sIy6qqOmdv0RULdrOvo10USGMbKGPaRnrBMLW2E97QX9pfC1P6l7LveZ7anQF6pFBb33RbdIh8
YPxVhz0pZ0mktne4TyYL1idC3mQzksbTMgw4qLKhY1I5AG5YZ1Nq30/SZosWDmzE/DyEpRAkwXYo
g+qK0zA96zxkRBob8hbIVlqsyZ+prfaWSsTMNKeX3k6cczRadIgL7rK8mzwQoGmwRacvzib8Quac
mbpH80w+lNHnj+B/LDgxsh130JpaHKEYJ8Q2pBr43qKX5dpMLe2gNHgfutj0X8Ze1/Vq7lJBiJZ+
EaeT8maEXvw2ITZ/zI1gmS9mO16Xs98eXKKaWBXinovJ6+yP2WuHg10n4r6VYvyyCSfCuI27L3dw
+21N6OXipo2xd6ldOOl6BrjlZ763HXy7fx9wJAKoUe1TL5E6JAxmRqc2+OMZ2h9ipjVvM/bae7sO
IGP5zpgfit62OeU54+fQ+PYv3E7hfVfL4qlt4+GrkzDXTU8El1K447oOC2w6JfcxQy7vdQq4uZvl
NLWS6J30pwmyDFY2k2ULsD2KNiVXr20aANQ8Nrs8ADsK3jC4d6Xj7WcX/IiMg+TDsoUFbaix7vq2
zBl+KubFhTPfV3DkP6GkWS8EgML3bgjEF6S1BuBox86wkC7HWk+TL2DWtPWSqed5ysOcXRa8jlGx
9R5kRP4AW1O809No3kyTAEs2TpV1HkKnvVZ2yQXMe2PdzlLID9OQ8TpgpPpZhgFeyr6h/XXKXHHD
/rG/DYVtJztpFXrVacXXjS7zNkQHLTbUSn3SZe5sxlBaLIyOMk46D+S2dQRR8kn3TzydKIPzQkJR
QZUCCIghv9hF7v6yijL8mrHS6Y3BVV6vbE1Zi2Es/m9dFrdT6+V3fqEciAIxgFhUmxyv66y/E38E
szAbpFAn4GRoR4NDJBAE953fjbhODafxz74jCQHJgJyYmm3eZI8FqaxZztIocgn2jCBV4I7qc1/x
S95w5ELlctPSOAwlJF+MavFdxCH2WoQ2/u8Us3K0qg3izrxbZFWdNrovxkwAmKY0kzyacH5NVsfO
JCGXozginCYVFkcVmAgbWSG5y4T62dJf9FZGvr+tElsTBe3IrjN9XgwLTUFRuNXfERRh/Gmojtxe
RIACHyudR3T8ICFP0qp3bTKifHaiYA9GFSntUrNJyLM3HOxoGCiBwwkHySHLTjbtO79CK2id277y
Rb1SDn5atpcCx9mhUMCC4mNmdLxER0MAmhIT+g1qbrCrFc93EdrpvLLibr5zkrJKjsbYuDelSIg0
eblAnKrIzD3MeY9LbOIUAlZa4UPnGjiOdE5DWhBN791Zo9HtPIDUL0pM1uswifnRsMuQA5yjn42E
JoiBWsWaLZ3FhjnpquCd8En8y+DQ8DOyupaVhBMbB3SxLAhleIwopHgTMsweomaa4K/7pfnSExp8
cJOxoho9C+kotGchH0XuNPyHdgoHkPYltriqNRkl69FOfsX2xBtXFE35Cpyr+Y5Fbn2FCZ28jOzt
5KvDcHJXwthEm6rqx7nIsEpQC8c8w8r68pyDMf6cJk0Yk9Jla9XXFFusMIannz5P03MILGhX1u3w
Gs4FH16lKQGKu+6mZxn9zryIggjG+rifQP0H+RpivEk9dleOTK/ruFsgDtoA12OKGXtqmLFDTIIf
YVK0p7Fq+43dOflDuljYHS054aiwDC8a6RkSbYkT0YUyuPaasL2oXLmvQsryK540rkGSpN0j5eID
50HGaJjqqgoiZwWoemf7NWDw0anmnxTXVnSVT/S5g3mwFUOaspu2vmPLl7ZzMBGq0ay+uhA+wKYL
BpLAkxswnyAIZJ64P6AiFg5bkFXoG+gUnHTeYkOMD5k2CiC2BVMx1IzSuBd205CHadk1xU2AbdsK
O/etqgz/7IFwox/MW/SI0sjIxwgz0zgxVAGgmNz8BSO0zrhnMvkL52/6as1tUO2jIBFkDSO/+dYO
bWT8RFndDGPqXs2uiSSPL458Xwy1pmthYUbYCZkg6cMkteOVIZPy3W8YqeCRjIzzrJW710WHS9uK
eqgSgTP7z24eFMCzAnVo0MmfCb8S3XGEc7ZpJ8A/ZIa7FmcrHTOVnm8nMSQXbTbWu5uCkUVNJQRR
oyrCYLSI5qb5GGLDE5xbOVb5dJn6tlzJwYyf0jH35w3eGUtQXypThvbumF8sGicOSa8Ikeqh+fLV
IPbVGJUEisEC7YHE2Fs5DuqZojdBspQtuj+XyUfvh+7B8rS86Ezic5vavnsiL6b3qq/D27opqytb
dMqAgtJER5qy+b6UuGFTAWwgCouFeKMIXxuZnig/aFrxYKfFfBpjlIzWKaqtHp1ErTTFSDsr6Z1N
ZjcItXni0KjUzOVTAwY1RoGCl7pKnZLESlv15hbvLeaBVmVw8013lxSV+yvNhfiFAdm4E6OHTkn4
LqDP3KDMO2FWyoE/2kR69N9FYpl7D8DnuQyE3rujPV1qfzCPLJgsd647Ox9Yg8trRhcf2lQnvoYy
4rRtdGGE4oXSHo7CfpSdab6Rwqi+k8IPf2AIDQ+wtMFGqOhTe9l0pERgfgOdEPGc80YyLYZFwwJM
qummnQf/geYt/T7Uwoy3Dq0up762+595ZnibPl9i/GEGLx+BkeGJ12LspJKWuHEX578SDzN3M5hE
KcJRvVNxNEpEYrd6iqit+bLDElNxPvnGA5O0DCTNECD5l6DT1kOCaI8JyqIDiyKjMk+g7xcAlqG7
/yyEhQ+dWWTqZqeQqUgghoMAZK9GhoeQRaiEpfwuf9TLqwUGDdMcaxv5ahXxc6vYGWhQsFpWBGqU
ODquxr5w3+TYim9rnsUHjXbt0VeszC0Pp4KrTfv7DIA+p+SoiC5NNelwLetR/6jhjqGLLmnBJkyG
bh3EpXsjKZ/4icGF6RuBRnMTM147mmU9XjrphscpFirZe2FABBW7A6w54qAcyfHmbmerRR8VBgNf
ACRRdZCu5ZxMhHrE96l1zyJIhwbQK2VRpaXSt9jR9RXuKXgyXK5UdBWLSO278jJVWhyLMR6PQe7m
+y4mbrsyvLH9sheac1oH+BGYTKh6pcXM/mdMi2hnIsSdSA+KB36H8uBzjjy50Amep3legoJtu/WZ
C+1hM/dbrUR7TfxSsCsLcgLmObNCOxDM+MLhngfrAAakTo+02Zq7rJbmtjNUdWpcw7zBxxe/qqbJ
lx7f1jvIIC/W8Oa8pzJS+bMzc7oMsJKy/Cb9RzkUkvxy5BziTEcloVq2fi6TtYNFZdyuH3PjbbLn
eItaQ1Y1yQHw4cTFGBpAvsHsRPixoxMmrfv4SIwf+K1jNY9ZGXe3ml0c9Gni9YMFCIAgf3Pw0sbb
Fo4T3RiOsWQwFWsrQul2jE0C4BjEM7wWUXCqMIffpQUOwlm04oYRHlpQZsIqa5xCgi8Y66fKyk0u
DZy3bLczOzyB0ex3QyQLbPNk7grZ9XI9o/sP5GOb/IN1nlgYkhXpAT/wmq8ssBLNyaeLzlQn2FSf
L4muKXEs4CYIWATzbZjmHBudp7QNkjv4nfIQDLY4ax1G0KbwQpX3A1fmg9VFROTrwSowxXDSjHHJ
CvNnHDVAcucyfssa28SkQwHOlaNLsW1Hqt4OdgJ0HAPV3L1Ek+heKnfSaMlVgNExb6wH37QqkpxY
+X2SiyP4G5Mo+xp/c21ssTPFz+YQuydGOa23cRInOk5NgblVJAZS+MgIGlxxja/TIiwtNim2qeUB
K/wP6tr4CKqWHfN27AdWecoS+ofZ65370LMIcTsiDm4Lk4ATZXSYQTcQN1R7sMJyjDBWpXBTdMiw
EoV96g1OHL6QhGLHim6qscGUbeBAZUZglNPnGBrWtFZVaTKlr4qKcGYEf22dNlU+HlAL/X2RJl5w
nvrat9+8NjR+GeXseo+DGvHr8cnFz00zQcSJQzEX7LlVOnDuZCAdfRb20M4HyaUqtnnsZt/RMJv1
rQxmf1q1TMGHzzwnDb2X9sQ+YUjj8RvuP7j4jkgMKDM+SLjSeCorxP1l8jrTIMW2pJDOJ6nBIUOx
dwXVo2PHI6RyO30IbEk5hS5EwmnfCHW8ibNcRWyiHStf5WUc0Uai3PJUtILjRTAr5wTfWVzNuY12
aROCM+5rt5U/fcxcDwb1swfFYvwoiezc9Gnbe0S9G5ZYvnc6mVBy3usyjb/mGg9QSkTg6s7US0At
PfheAfTcCdyKU1PPEgiVvT2y3HU3kW0oNqy6i+FzsSBRGZmJ8K0RsffdsKP9xtq1tHO3OBVJPlEa
sdJxX30HQ9DHe5F5GCk9VdUrlwkdSB5G1XS5pR8xoSRkQIQCYieeey5SF1dplae/HNdq74pZlTcc
f+d9aNT6mNfcQzvAqA6QsDl544VRszLX5maYlXUX1HBrHCPuXud2qsksYvdh7iPEKeuyBKF25IdH
3LgtwmlDkkDF+5wjzQdTV7bbKB7pr87Ish/YhEkpuPSswz9pPqc26nZlqUm8J/EQ3tRotptQD/qe
ovN+V4uGrRzZwREF1MrUuR8K8yFTZvdIsMzcN9TB0n6ua40Bl65arZICzcFhqiSn5g6Mr3v2leZW
HxLULpTNjVU5LrASQeKgluPz1KIZT6T0Tt3Q6mMTBgIPVlTvoqmz1rVDreFq6IrpVkFRIlPEVpaU
H6TEsPSciTKDwMSH4USPvSNj/l4Mv3BdSw6/Js5f4PFELapDlOTDC6dDlwk/nO1DkgAxilWn3tn8
e9cyCxVdgznuXp8ECp60FMhkE4GtxFpIjwegwLnGMAd6/NkHfFFsEqPNblmWnTudzGGNuTJur61A
WbggI7tUPPKUAYro45kp2Bux99AbFQzWjSpxjJQIJDDH7dH6UWTL3NAZO/vTM1zeNHKlACmDxj3J
Kgw42GVdSjopG/OST4741lbJHCcTg6xe/N+BfO+/i9uP7Lv5H4t35bMoEWBA0f2vv/4REvXfrC2b
j/bjL3/Y/q6Hu+++mb1/N13Kj/5pylm+8//0i38rmfsvzCNqMX38x+aRxw9AIv+y7Zr2g0v9Lz6S
3z/5t+o6rWB124tdhKOZZ5uSfro/nSRCU0Jn0FlHiM61tWXZILb/tbrO+cNWmE8MSQm1AWCbL/2r
lcT5A1uKbbNq2gZMLCn/GZD372a6vxtJbNvVmjJ0y0bSWDrszH/AeMvcKzM1SaBOkCAsQlR4ye/D
DtRM4B6peLK6ByV+02Nf0dFOc9A9zgjy6VwcalKyipVKps5maLJ1dN8Dcug06Z50K4PqqOpp25YI
BL61ryB/9Hn0VKrugQAP6Strs7SFjiQjnT5/n8Z25zrpkwzI7NhrMyn32unZIIjvJVVOp+Ua58TD
nDk7r0SdnQaIgfBLvIwZVbmi5W7dDOl2qvB1i2aX9OIx99NLwAhJlA3bjWxtlTE+SkongTKZggxB
298Yuj1F3eIRJ1hDGsCN5+d8hpdfNCdmyM+Btm77udtg2rvDosiKuKFx8iR0w4iaR6Ea7n5fRP+U
Vesm+qyLpvjV/vW2+H2p//2e+Q+/6y+31v8j99J/2v+4Kihs/isHX/29/NHmgrddPFWmtpVJ2uDf
vFhCe39oixvL0p7HDfYbkf+3O0jwJZIegJOIp0rHXe6Tf72FBE4trnkLhxY4Xu1RFv/P3EPac/9a
Pa8t7h5ubb7Ar0m1GHD9fyk/Px7g1Df/87/J/87vQHcZromta3Y4fFRw57Nj2vnORGikZaS4ctEi
76qIrm6QpyDr+Jbf//j933//G3LkdcgzbB3LF9Ho//YdtC+T5JBD9Odf/PsHrBCCkUcixesAN3Ls
eu5K03mIgLMMQpbPv/+Bd6mlrg/0ZnFNvPmjTmsc5mOcovVX97Xrr+xUVMfa8tSaTA5dN3X902TE
gSm2frAhdWzsPGHqmdJjtqDTwjfBsTvd0Nrzja2SGYLn3lqdKbdYKTDrV8NlieTtzUJsYnN6H0Rr
r1WU/G+mzmu5bWDZol+EKuTwypyDJCq9oCTZRhoAgzBIX38XdE7VPS8oUZJtkgZnerr3XjvaNyrS
9ipFny8jHUITrI0yAFFSmDgZk5QG0FTs29BUvG+EzLtgzfvi2AfQhtDLpzcRgVtH7/tkkg0zZrax
JqkaT4YPSjGNKwpfgww5v42gnqBOKoY6e6b6blb+3J6m1VHACkCondWXAL/hOdIIzCrh5Jw94A8N
YXHCJzWsK1t7Jwc4uNovnF7bMsuWpa3WkTPNSTlBu48gHlCQ62czQWMGY13/FPoFhcaiZfC+NuMU
mXzd+ls/tjiothjobc8ysee7N62T2da1ZmTLACHbosfvJi0CCLwRGCujLf8d6HCQrnVwVsdxorsk
yDUoe3h83vjmks61dwJZrdMGlVJGS5ojXoNFOMkx1tgPfcaEqIInl/WfGQIb2PeKltYUr+hPb1EJ
wUcs6kczYGlLqdsonvUT9reAY/CPVP6OWShNCxjaYTu+9bkB2E1nVGdPy9a3ji6pxytEBGdif6hW
J+ZCBp3ckVmzprLtyGEH89/Z9MstsgAb59+iqKlEKielllxqPnp9koVP1uRODP3KvYeTLM7jNzox
FG7BOiSdHKUDUrM+OgcqPkI/+DEqSufBa/9ZBuiBON5YZfDpjCE9jXHja7hMDKgsiUUH8z23ih8b
K+xyKoAumWe2t79ZRtRg3c+aY2bSSQNbt+f1dFiXmguJDoeky5l4yWA70OGmyWqHRDC8c/vRwEH4
QmMxKVapnfHdbMJfi95ateOm8yZmQrknsDnzf61S58scTUEjI9DvuPL+alOoH3Ae+HTwNy652iTq
OBbQSvpzwvWZORu3ALD/3jA6b+dFhr2q8up1VMo/ZKKJNr5U21HDZWn02zAvaLNzr7em9VFMbbC1
ohfH90k2TwccApHaW0j5zr8XvKGEPiTlm1/ZDoKfOYcmw+tHm27tgoRf1fJrJNXnEADB7pq+3jZ1
finalGE1mqNXLzE/8poMDg16RMAyA7od1ENyskLfWRQ6LM0h5F+1GHh0dM9w2mF5s41t4xO6YXCS
G0JBRCmyOhb1Pz0fFe50CCw2s4SeTokIra/IymGhNM+9UkR00WKrXaxHnmTyC3CENMuxXNOHPQYp
UwqLCoE2Rn0k0fnhm8lZ63qg7EyVFjIedi5avDx1WWg9uqpJUzwjHruUUX8JLfGGselnsuIvlm+I
yOW09iWfS2wICzeMiDeg34RTZ7or6dwBMy0L5JdEMiWcThzdX5gaPS6y4cDQw0hivNCzjBPT4IVu
uK81n9Z6UJ+GgLgC4UK0qZpsbc1JYy0zniQD/W7S/lMKokbDjkXw73BQod9sdZMZY1Yba8ywl9i1
1UEUVUeTkK8ArwOlGPCTNt0zg8RwxfiQoXYfPuvxm2+M+prA8qe4weBnpMm2mP8k2o/uEAZcMjBa
bJ7mKpt40EzOLuK2BlfTHrL5At5rPwmr3yYWHS5IFi75GlL1BFu5A8hL4cRbYPWdBTHRC4DoEJ0o
PFw4GH1qlDMcL3Hiq56zk+u/azIo5pruEfnGobJShlygPsgwMI4ZCSbYg4aGMWTy3QRRszFtDjZZ
/TY4Q7exphlR7fmb3MKhNs142oIidNl9YOwat5mHTWswNnbO3KWOR15n8F7rQ7a0rCcL98KizqB3
iil/0CXjnFNi+E5R9weQ4ZhGku41dghZ59g9hwTZCB5X5wd/azbYl+JceFq4mxwzAbwbfnozwdP1
cNvTPefNAp/InXDJsgpkVNounSoI6OpVN09gY5ASF5rg3VyXYKew3bZk04pLMI1M2O0/Qdh+Kx1P
d1JZxwor+9hzzp86LIu1Uz0nIfrCMUGGFcAXIZSSiRREXOjT236G6w8eNbU1AY2rjXfPnO3+HcJb
neCBRmdCId6HqPoMR0G0st7f4qrYgtZwN2TuHSP2J0jp7wwsgvWQHKqgpOtlm1jggy06rrUhYRNO
nHyJbxbvgQ3p3iWfU+sZT9ZoNtGTR1fZoJcIhP3elQwMaKg8iiT6zM014pEOnyz+6OKprmAAjuiR
01RDpdYjOAwOA+1tyMVYxYwa5UeoD2cvy15pl+mLGiYkKvILp7udIdq7G217Ax0lswpEgcEaqJEB
tlG/j6r47GwaCBoGPXrh3lFoRfUIJYl65kaQTk9qM0wL0wS+L85ZP9BMxYBrBZhiUA3RgY9ejF5z
lobi5fcNkTWGAAOgR1fVPSceFpO+eWSm/y93Pmng96NEwCYA7ZFeydQSHVvu4PHW84yDxXCp0M3f
Wdv/THH35TIAmU02f+Et4mwFLj10o0Jro158era0xNHfoOba4DBZEBnw2fn5Q9bumwfR24KnRAL0
NTTHvUJcwoyY4BlTYtWKOF3pZpQte3SMy7YV/0Z0Wh2zyh75B8H3oJYj9OdoXqxLbQQXx1gBltYX
duP/06f0O2tpjXdTebLi9N0mbHNZ0mvdZs4ESdV5ZB4BYsWnLVz8xU7s0RnLN2VDk4se+LW29Zyi
hjmmGaYfXUHAcExAQDTipvIKjXumGMn8Kc6pAzBIFTiUGv00dIHPE+dWC4wN0FJaD+4AaJlNv2+9
B4onsvdmlCspdzsjiU+Wxl5mwf3VfPKFjDWdDQA4icPAgrcW3QONvxDOAYOHTyQIR6JiL7HXy+Ms
PyCFOVwcbRV+EeLYbGCkcVuXtJD9Y4NX6hrYZKialGE2Iw5U3HD08hrMVkG8yItpluiKAoYmUQM4
wcavBcV/2Zka4AkZvvSj/Y0m5GNsLI7DzTOi+7MrhnuRSH8JNwI3G6aIbmADVTs4bQ/ITOMiMPhO
XEHY11jB2TvaxuEoHJrnoS6r1fz086Hqln2rvtuh2BbkJDJX/dSD5MQJRdsA3t7WxMEDWPjr+dSF
GYwQC2Lg0N2JQZFMNhd1kLzpVTKzwiAe9/I+mXS/0pqAjk1nDJc6olKrCjrfY6dtCTg8WkxVLKGO
nat9NRn4iJthmdvRLF+dBlpwYCHgrNWTp7nOAr4pmF5njeueXVy8dayEDrCM0tJXRd9hIQED3Ovn
aIrSnTVF15q8ugHgXIW/IqKPASBsBFRkhXv2422tqj2YlcPsvZb+3R5HYDmB4UEDoUjWaPDk5lZN
UNakibu+S589kr5Mmop5ecQPO+w8O4MW1LkbpYh7YFaVroaC+Egzm8ZFjxVhhZVx0Xsq2CsmwFKZ
75I/Q/dh/FAtqCzHg0oN6w2x5p0i7agQDliUln7WGyC89JdUBYcm7LbaaD2H9HDQXXJmyjFgjvWz
cmomdjrWZrdMd6Xd/nQMbdH+EJBIHj2RXh7Oc+oGxwzpg1h3Hao3oVRvYTD4C2dMX1hFoCDkBAqM
E6UAHdwDGjGi5Gt7lVA1LB3BFFJQ2K8EIJVFF3tryxvx+dolGpiUuA4XEw8p7/QDh+pFJFOyqWWR
XxhaWEdGP96afYH+yuiJV1sX44YpwD6xh9dxjIAlhYDrAwctE0UeJr8u+dFQaa5x/1kDeK1pIKxF
k0S5Cs+9N2Zar6Dw7LH8VAf3YesZJ8IWH4QqAGrIXP1zATssPAOeLynfjNZLjRzcwEetwt75WiUA
ldrQenIxDSzLPH8aDJ8jjaWdjKbGfZNJsR6alhyt+ZIltrYawJwwzSRWFw0k86KIOARHoViS7oPe
lTwMAbKdrhxWQ5i+9GVWTsvGvFLnUfyI/FVM2rilG7xLRky2gNvNlWjJN9CFFy2ZgMM+CsvD7wV4
Idlu2fhlMSXGGvFhMY7aOREG/AQTcD5fKoSpmQQz1OrT36lT35NWD0umbyXLV7cdlFD3hHcYej9J
RPkLZypkS8nDnIWEUr9Ojij2TQWeDoScRL6Az9mja5bDR/N6ANldpn96bCOnJjdOfYZJoonJWBKq
3uiBvFht/hixOifOuAky7Zk7KFh7MrYujkb4m22yZifC+zs0Gq78aCLqRacR1jXlawQkk9iiCCtR
gsgb3tMEKrdHWeiNyB+TLUlp44Ky5qbpUYorzHrG5ArprK33QzIA3o3zaKl3yPa8OZLLmlCcN0Cl
YaZs4CqRP5yE4vaJvdhhO2hPIaPINfSEmQ1cZ7Rmy01WQSqxQ21bYxdgfCgI49XhWI9YtW5WXhU3
xjVIHpD97lyEJEpvzjYn1n0WYu9NhAZ2sQpxDjBnHnSTlIH8s6jxULVZEOyCxIPSgo/2XMpmDylG
JzBGIP+XnlqGbWLTN3CXUdYCqtWvKedFlOXfXVxtVU4au4gq6zaMk3lDjKDWpoCSMhbBTUsd/tnZ
VNbMXLt8tqrywcoaQOVVNJNpUh8fIQPXKDDuQaqb98DyO7LGeY2lE62Q56SrLCFCobBb8HrK2VeQ
oKn0x40mHNqekgjnzBsJ8KT0Gxon2zZF0t15GTAzp8nbk7/ZL3K37XayeQntOj7icfpycv3ahu4z
2/ccfd6/C03TNsA9Hj3UwLvFmXXUibAN8gn5m+f9a1gQcVmRKtO6fxkPn81aiS2qi3ezMuTOdAjm
TanDyKdo5S4zJUkEPA/y29Xdrv/oRjjsDa1dWzm5uH5SbUuGwctQC3Y+Yenn1Lhgqh3WeAdIigj9
J1MNBpFYLAIGFlrs8NwaVVVFq2nvpXW+TwAHQvjm/JS6EJ5mjVLh+hRi7MZTfKmiJD6wV1iHPhqi
Q0hvZkBk1JJzM5eNBLpw+FoGPotoI/d5+WaMdNfS1PghemY6MOIZDx5cppUjsRCNVfceq7TBJdWt
FDQqABTReyXh60Re+or87SWwAkgb9gh7qBp3ZRQEqMm5pF1fHwzxKWQ2fLudboDqYZgEGeaAmbG6
OMrko0v+7Rs2Qjb9ettytH4neWSd6zkaSp9GTFh49hLnB1mDIM2s9hGXfvGNSBHaNHSTeyZdPq4O
mAxRUUdlYrx64Pr2HYySdfJURXfXVP6TF/evjgsiumQrJEpoZqL76jYOfF56LzdfcYVQVAy7XC9T
IPjC2eXt9F3Mf2frRvjKKqRwrQlOTNfPYoKtNiR8FJQmSYWCLcwA60eEpONlZo+drQGHNoH8R9I2
DRi5428VZMapmzybY2ZD3KJTOqtpImSXDf8pa7GaeHEZgeTvQOg2abjVM4qu6iJ0bVWlnYsUV3i3
tnbdW6YVO5Gs+5qIvALFxVOuuwAFi2LT5nQKl2ws9oYZHvWwQ7tIy+InX2+jpxpsHGid6FwOntwq
UHMvWU2Vlmv+rTfyq0vHYAGa/yM2MT+2yNm1HvKLLL8BjjE0n8DmRR0jL/r+Dc6upJMboVskWIAL
X09tFUKPzbvuPOVOd5YhXPR87P1V1MIybGGzLeGk9mdtgoS8YpaGmFUCG1LgexcprsLNVKOAC6MU
iVoAIkexmhB0Iox1GAYWYl4U6tiXcFiYFWFDGF1k6xeXNpieSv5LdiHj0XPRGv+9AF/r9vCZT1gd
v62+s7dBJdvz7yVmyaTSKV8Kk6CBLhG7WAbtOZ0vsUvE+KIqC3XOO/8Z1EEx7Zr5Ibo8RVAFl9+H
v5c8EjfszKe6i6NNhZ/mP7/wn6/IOshJQ7z0o8sZ0zBJNwfRkg1ZfoLTyOyjsqdrMuBt8apIrQWi
gKuVK+cyyHOdpfrV8kl7m2DM7n4fjmGrX3EG8FuddcimYtrapn+Ls4GkasHrv6DQIEwGA59NGNG2
jDKy5Tu/I8AqfML1hSJgyAbidTKVLLXSIUwkj6yVl2bmtVDKuNIeWSWm5+5TPjdHKNDqiBABX2sR
5Sunz9TRY+IlF79fNkarjskIwKi04bqDrGqPidRMdAiZhQln//sdmAjhUkvscsnu3R6DAjnb71f/
fwnwe66Ybc/8Ia05ipE7nfHqVtqjPOpFTIhHFYB7ITYcGZlu48yeIhdEVE61g+BE0NrK8XMynaZ+
GgA9ik6VRyI35fH34e8li9txYRvBsCM2LFtNWL/WnaiJCdDNq5/esauOTz3jKsOa9MekrOolDThd
uxeo2MktqbLgRVXbOnanByrQ9MUqvgQZXEo8bA/ssERktZZpxe4PJbij1HvEbvxsQz67uCoWjz7n
iTuc1A9YGuduWALywtMWNfJiKECTswnCVACFD+qz5xAkoQUM3dOMDkor8Enq8ozWvrXpk9H6Qi0D
SGw7xWm9J0CMqZ6yx+NU8WZJKKpzJQf3hphLxzPEu13FmN+SsEArO31qra0/2UOjP8Xt1bFuJsED
dahXlyQCcaty/ZzEiXVqG/sgxiZ4tVO2lqF+q4LIvNSBTWYeqlgcrVgEx3eNu3EfaFhrcxf2NzTO
Z6Z71rMekVXKrv1maOMlL8pxY7skPsQJqrcuOMFAeWqlDwV2cJZtPHmcP2C6uA2Jg3W0V/h5OTtk
4I4JARlBopC5M+6m0jxMNupaJPjl0iepWysQebcWH7Y+IkctwthR12i56LsuyoTSqC0IoiddgwKV
z6GTU28DqT5qHrdQoMMll+4A3Uy8VD5Y06w7e4lDQZ/5qziu1W4wQphgMCYwdLEgoTc4VG28RKLy
mjqzAbGYOL3W7r8qth9KdcFCG1kkmTID+vbodtMUioy0O6OGwEQAIaanr1A0//j4GxvC3YoVFohm
0QVMtCbsgvskSr7gpu4w8uEYUAbW/nLjOZzcMPR0QLWMDKz3yoynP6ZrISAlpKc1Q3PH5+OeOWaN
mjY+611YQohCEigERCk7RPjXDeHzVCdIOez6zQLBCmM7i1Nt7akUNnvT3cbU0xe4LT6zIKXAihRR
MW2K+DLYAFqp92ESLtxSliBB027ZSpGtAyu0FmXUmVsMyybkFognTWaqtZdZP5kSrwiMsc3GWMbS
ttkWKGyDRqKRKrXiFFU4A2vnWPvm+CyBlmU6ISxh5bF1tQWY9YyDWl7qqzrU/FebEZC0Mb9BD72p
vH3pnZFTuaURkdtDD6s1JuJVrO9nhcgHSsltXStor603sg/Y/ZHaH6rvzGrMi+yqKOM4+oSHThTl
59QcPe40ppI/WJSNBXq4mwDOdQK5rDaJBiqcBKt1EWeXDrsnwpdEXJsqPHs+bimwB9VR6E38Os4E
F4xm7JEBtNjfSSJGIFa3KnRJ5QzL4zSl5gLukQUGEuMCCVvyEUFkX5lB2m+dQsqHVRPQ1+Wzc4QC
t+z98oHyediqwrZZ9LryYdr57MugnPv9qW3GTxKJ9rYgLnohAKQ9grKvz0xK//0+suzCvoaTd8kh
2q6A1o07I/Roh0aku8VDvOlUMj5kXMfPBVvv76MinBE2LrFeNs0q5pnDA1h+9KBA+30AwpeakCV+
LZ2/0YBzjDphCQwe0Xxqv8eOhULxs87q+FCV5S7WffyOqxwlOHkzxIzVRvIa05lY5aOB+bx2CB0G
cxxMUAUqNGrFvNAwpQBxNZo5svTqCZuCu+ooJjE2dQ+As4diMjBQucFqYETJ5Is6BrUzXT+PHkdO
WTK4yTnw2LfKYOnJ4s5tEh8Foj/mfsApSSlJ7g4WlnUucSH9PmTCKvE40HDCTpJtFVFmSzH/3u9P
B8ee9mnCcf33YdB0nLC74NKG+nRqwv6UxD35r1Mg0ltY3TjTZxuUlNHKcONhXUXQ9hqM+rdW9B+d
AQW2d0d1q8NA3UwjQ1FEi4SBCOzy+ftGKcWiTAMLDS4d5waYcDBtYmxm7KmJXFv2Ce6Ee01aUW+K
bkDyyNhOgV9mslS8pCUKOwDlxP3E9bua2q0D8xioesuebMTjKQg/zVzOSuLpoAKWTl06eOOjgdDL
blWBYgvYSD1x0MBkJpDOF42J8jSznmHPEh4DjpCwaRy6mvmiBJg5Dxqb9iVD9TTwYYVNUDwyK6qA
i3KeT8lm4UxM77UOSoPYLnIwJknV/ElLIrj+XuowWfoyMjY9hdfSDwpMpcAeFsyn0ytC2ZXNCTuU
6cgKH+RXeHB3kBP0jrAQwSUCYGtJ0B+6U2yqCROEZyxlH8cnorBJN+j9aV/mkt5oOzxHfVI/SHA3
GvNORMJOG+lHUkJT7NbZq6PXJv9GcfLDCsF1bh5yE9ijYnFfOm5fcdibTnrTmAtyYDzCq+gWCkZy
Td67x2ZMT8Lwhw3aWciC6cQpPT1U8P+jOF0ltn0lW1Hy3sX//CF7oXhR5uwBo6ABmDdFN3gz58na
McQmtzF85UP/FWV8o2+ZfNZ+TovXrJcaLcgytRZjNuxpFz6QJKB0TYmlE9kfQ1GUac99qp4cV7/4
ocl9O2wUNxbHJbojvdy2tdpSC6YuEMBay9ddnROCbAXRFuNi3aMOctLmheP1Jano7HjGq9ujCW3d
4dU1xi+cbQ5ptGBh8wYPfR4U37VGRE3Yy6vpjd5P3vh3NsmeYowYrShiuD/w8WwFo26N7A8CUrV9
J621rfkXmsyCOV71g8LEfk9LC31iC9Id5TqcM3INDz2Q+gStsW92H6TJM+Xnb4MhgsA4j96tuCF2
viO7oSVcd+HRPpXArhahRg5VwbIeZLj01RwD2k36T06wcI2ZA0063oAk1WlJuAR86+Qz5QWhf07W
r2MzOgVT940YviZGcSJjwrOBFvdiYyNENGrryc+ndyBmRMyAx8Kvu0EI8SFKcgUqF7mUYbhXG4bj
Gvf4n9Fk1tQHPIGBfNy2Nt8xzsHTwvSIt2AeagbmD8V1BgLoyyjIpCr69NolgMRQ3S5ipCUxsaie
33xg4ctl+OFKI1yOqUsQ9ZgBq2epxh9g2zRAZePQjDWpfZs8pJ1NR6t29nFoQ2+UvD8dK6FyF2zG
i9gYyIYyYQ4m4X2MHeSZSIvN6epAW1h16WTz1/6ZDD6MGCPYuuxsQdmIE6X13uhE7TBDdzV9vU4f
hnOaI5nNsqtm+S9FSWAQ9oa9yOJ/MrI3RZr+GIF9SMK8XaDpPAmnXMa9nrERSdB6HFwMxLWGxcLV
/oBQvydhBQLIcZE6J/tsbv7KPIs2qSAfzTO0khQtB6iA7d+DkfjjJOWwbkk4Zg00MI7B1jsEjBBn
y49Oj3eFLuq5xrzMu0lPzl/LOn8jvf4t08P3llsq5C8rSZjN0MASOTh8YKCazbj6tevIOvZq1EPl
W0wSZUzAV/2DY0LAV6RXFYopOg4q5raA0RuHV68kCy8s63fwEO6KaZQ+op+Zn8Ak/VdOoDmi1UUk
ofB3VfOsi/JiIVUY6LsynOI4TQfYLUCAOskT2ltA+6azjYP8KSihKtIauhGmbuw8QlmHijmtnz3c
Dj9Hgsgi6Kx/WDUvVSzufAxXnQ2R2skMc64p0fwOzISyZB9J7ZLSgDgEHfBm7+7+egtFuw2hUi46
yg5h5WePc3eRzBKn+CNosnjlV8m1GNoMfGTwNbTPZlHEqxiq9Mpis+7AFBC/TjXaMf6KC7H28Tok
VvOoclZ1EcETjTwXfYitVqZy/uiqv/W0/NA3mK8++jZOkMVutIOQtV5wbzcmJx9i5brobEPRXzQN
zK2Bom3y6l0eR1/M8c1lArbboCTt07+zhkYxusKKDx1Ip4UehGIjyRmTFifb6j3Jw53b+B9l/Roz
OCexLojA6xFl2BF+KnLQ//7QnwCdtI+UHkXbH0chjUURBgXKEPOvgA9Cu40TbgN6SRurZRVN4OaU
wcBzaY/FM7QHSOOO5CRXQtvV7B9srBYcT4Nl7I76QFv6ZZUccWgcW2b/uNcgSvpoImKDbqgh4EbY
Qx2tFH4yrxooNWx3qSEAWDfsd0wxyEH29XrtwRZfkGGYrnvqwwWZTwsdbgVSd4UUC7Cs49ABQr/l
SjRazFO/dIelyVXDC1CmVev3ab+wa9j2hQsB0sBugWWZTnjuHHuoJ9AA2TSEb2bHmDVhOxD+vA3r
9Awlo2c18FlxMi/aWYaPNqkyDlrZQqDW/D3Dnm4DLuKr1R2A4uGOql8cCF2hwooJ8wbxcsKKRcIH
rT76O4N3gELkHVLem0o3mMeJf6GWqdOcdzOf792QKPsqCA+wAPYM3OOtKIH7pqI9AF5YhZZD778M
ngx9gvFR0jRcoHiE5TMYMfkLKfzbGerNLoAgla9+L83oh8A8gEzC7x1Wph4T9ls0TB/lfKGsJJP6
N7oWCf7aKWV0/P2BTld3yVx9zjc7pRYrk5iZLZbJbD3ItaPt/7U8szlqkJjWU2jhS3bv8HFSGvkO
OQeqtA66pqUAR4+RVYUHRFf/vfgTo6UakxjCBcXQnmUJ6EErdsSog+1NDKs5TJpqDni5611jBytz
VsjY84W2/H+/0nCd7ANC9cAvkcJQVStZBzR354kRIYnl4fer1MnKA7aCka3Q/E4r4R6YdzgMs7Jv
U9d3cMRGLPZA7xMzPjbz5fervplyCF/Dboi1+AidJTkGrq1tNTnuQ40YrMi+TXVPBvnAoKeTsFWC
4D3ucX8s7GjiWpADtKmq7K0zp2LZCrqN6e+P+45MYccS1nGygUyayj2lRmX8z6V0J+2Y2EerZbGb
WJQQMrfD8T8XWAz//Wr+XlKfcLBhaysGumq/v+Gzsh3lgA8vK6FSz7+VlY5/iLvj74/QwPzv3/D7
Pb2i2xm0LeLuBGlZ6E4D0VxUQJ2WhgcWa7mOQ2DSRtUy9wpqdSvzulo5okWqUUGlSPXG+rYaXDBG
lt0Vo186a+zqmhX9M5rmXYhYex8gp9BraNwnCVKBEtEdz0RgLHRZpzsfBMS+1yMDyWXvrNkwYEVR
TC8lHKQPRj6v9uTyJE1pnxQzRE2+u0TjrHqJAf93ZPp7+Z2gMpKPDwz9ya+hcq5lu8vDbCTJhjES
KoSJUChezRkycwMhcNwqs2kPvz9Na5fziHD34wAhbfH7G6HI9EWkNTHTrd6ECFJ9alh5li6xkiou
zh3EwDWge/L90I+XagIqZNbvvolswAty5BLM0M+xWTagiELKfNdHk0CgNDTGbzJXfY7y5MQGsJF4
seltCAmujFy4So01bGzfeHi+i3YPBQSOMoGzBGGCdClWNKjgG7Ovgn3Uy9eqOvYIdkrkM0kMC8vG
V+PiqpgZRMRtsKZr1lZM7X7CaUy3Hopz0uA9bgzYu96NfpBF6RARcr9Cs8FRQEYXwmx20rX+Raqj
kFSGtkyrCKYbpvRQu1tkWC9hvSQL5kf7TARnk4NpWqXDFh8+gXbO8G7a9AehsR/pIm5hQDyhzY52
ftwue7QtbF81XI5UobyBfE9nnEA9+sAhaYlBQFyccAh2Nqef1m3xUzcmcATVnqmpRkh2NNnrGCSC
4xIg30lW5pwkpxpX+GBY5tobmBUM9r8p7PaIbB7Y9XGigVRjtpU+teRP6blxdIGZpKgJSytgHBMG
J/aYJy3koxU+6Nh8Z8giZVt8FqWiIwTLapUa5bxSm4AyCGRKhxXyqGRZFzkTm+YeR/2+reqKPQhN
cz1cc4M015ScQ7eAXg52z4jiJVONP0WOJWLWVIetILJ00K9Aetd+0XL67Sjcbdm1az1P/9jE5RC1
UHXPXvUSmvl1GK0DuKJ+VeYN/SHmsQbbIb3Lj/kF8AycZaLzXmWRec1T7uOezEyBChKz2gEMHpTJ
bDu51pXbg1duZy95oF8bvX+qyQtFYTwnn1raXiBjw+RXvYFCs5Zz1SiMLFkOjkWzWgHYcReyRsLZ
cqZGgURlzpj+GBMi4onpOubJB6o1y4tOU0zQbxFMf8tKldiNBDJNw6JqL03IlF47p12vKhMiATk3
WKEMDMypR2SKf7MZ6bEmK4ba1dUGPwIwfAWwidiRgpFxCfKCJwfW3r0M6mLXhreTkfmt+fVL1DZn
BM2wMFZVoYCaGsXa0k2SXdK/Uk2PmhpllcieyCfI4vpEOKKcW9f2vjLqu0jo8Im4uuQeXpE493eV
ZDrpNsvOqfa2qxEqbEQvkf2DV74CllojdQv/ylr/LoH0QIwYydUjUmn0KVpEuYk71zpwuhYcMZS6
2kZ1bYr2JDISlzTdP9clR7q+h1xacNb1qWUZOkG/MEhm4d69WDHyD8rPisOPG40IdmLyOTvCU+I5
oAnvn2cgDqUpZ7foSfMKxSVAxqbHgqv36RMdxRvHulVoj/2iH2rAox+JQ/Wn+eI2KWMd4ztFu95z
sHTXmkwwtMCPINrzHNKW4vTcH6Io0f7E009m5B+CRi2CJu8DxMkfn7EiXEQE02YJJzDHL87/NEFB
ZKm+zVFanY08Ey60uY7S5J/Uz1g5GHdMGPvQjaZ0kYgCVyZ0orhcW6N4ZEZ8BXpFGCkhtEjeshf0
emINooQIXJpg2OlfpNPO6kqQQqwGyybVh41feAHKL/Dpo2FckyYtV1ZXHdijxYtSDGKpwRm9lF+E
DcEy2xHTFK0yFb20xUATCF423W/kjk3IGNDQ7S/Ck757izzQCgDCODbfkCg/DCe5ltWZJUxgxOdw
FaXHLuqudu2essGgX8nQRRRTR4KA8ZmA2Pba7jXs0w9mpeSngMSUY75J2c6RmNPzafqnXqbXNpL9
wvnDgkMKRkqbHOPFW90gk021I++OCUwUMU9BJmFbpUyebD4pqnyNOZzAeiJrjwVqIitqzzDusx59
otmG/FA3jCXeepPmHlwPsrKz5s8YukucMeXWdYoLh3oI3bNCJaeDNg7PNG1WSschEctvROXaVtnu
m2v4Jx0M4eATrVNgQaR5cGxMdY+gHyLEC08k3H2Ext+swBKaT4TM4arZJo1FETFr1bw9XUrOp4VL
iHrtU2sy/K9oQittl9vDAe47h+HUuZnu/5F0ZtutGu0WfSLGgAKq4FagXpYs9/YNw3a26fuepz+T
/1wm2UlsCaq+Zq25hoLWKnxQ0FzW8UaxwQzy5Cj7DztF403jNGHZjqsrvgLWW8Sqmqp/Qoj6r53I
PuozrOxyfhrWLzUaxu+htQWzVBATNLSUVR2nZ8IFbDDCZSpukfv37AZgXWz7Qzd7HY6NuiutfazL
vNzUOYV2CX4ptcovTQfrGRWY2siqJwYijl8b5nbcyWXpXRF/XMBmtL6oOIqNVbrmh8lk34acGSgb
VQgViN5d42zHcDU1eIbkPlkrLaqSW8LDiJDiEub6g/wGN1TfcMMW23CIDmBnUeeQFZUN7+Wcsfic
6vdZUYAbFGd0nYVO+V6Wls+Wk5/HBN3SMTGia64Iy2hneAmMJAJbfXDk8GcCb3Li3ygwUZ2wNanH
4qXnSdjETkfBPP+hY6OiB11JBQvP0gsmNNeugZI+dKJvN6Lg1orkljI9FA4xAAH0O1h3j8hO1Abk
iubLgltHb6eHtLgl0MS2gEBbvfvTk+59mcvDXFbuJqsoIQ23pWy9zFN/kP0sqOSLd/JnyPJIvmqJ
0EOr3oSlH3LM+rusHN5lXryykWfbzriDUhqViSS2gV+8od/VmZ6MCRzHVE17k9XEnowzC+swCaZO
QfoiDJ1mYwT6VQzOPnFU9IJ50Qz1GidBeg3zx0BwK2RRVT5Y4kPWc3SCxXxT+vCfbTrsk1oWx0IB
GyxQwWuNOk5NDazSnDt/6enAY4N5tdY+jSzmDpRLE2+b2e21q0mY6yZxiK6W6Y/bMrOhlYvZhu/j
YVmPZ/2mx7ykodTUASLiDq/3DZ/GHv2ZtmE5CzgCLbfsw2YnOFnTjPNDs+lQU3AfR6b3bJSXAblz
9VUA/tUVjHw3tNNjsMKtS2ShPHM99Fcv34d6o1/Gmp+rYWgz2yOq7oQRlCa3Hblk5z7910vZnysr
el0qvTvAFNdR2ml/Ut1mcNZevoCwBAuKyZtdcF9QJI5mRA8fs9Jra4hY9nuObryOSpxlSbXJyV0k
WZKZRyeZKA1pguCd66XThzMmZtPT7OpHYyOyheCMywQ5ZiDp8qMJkhsCc8vLJ9ns5+qLJeDZztiS
Qn32wPfPKy3SC9R41NBKstULKv1Jk/qO5PNbAjnCLwfzRkBz44eDvTGK5HdZPwtha5Y3R8PBfW9h
C1HX46NnJFjA3tbF+C4kwaxs/y5kggKmxlhAOkXzOJfkkYZ87old/WfSmpLHPj3ZkTi1LovSmc0N
ZF2IjzErpqGN3jkmtQfwp88DKHT4x39FAEWzOxELY2+mPv2ky3pPwds5pfODovxG3hp7WFBY7Njz
l3qx/uZqSXxXm26tAJilE6vWEJZIA10DbK2VbyyEQOYI1we7OhrIiI9croSLu5V6yPqJKbXrgVo1
mN8DIwvj9j8BWN0fu4G05nF5brB2ySV16OQo5+PwBVkfWMxluEDF6kxoyoAYI4pC67LUdbVTSuEe
JDrOXodRzsITkHe7POj/VKTxpEYcCwquyGDogy+m8lYWSvid5NlAYAEJBG2BqvONZtUwTLFC8qFh
hZyjZy5uh8EHFp3yZQDbsmlVcQ1N9dwXzN66ovqunOqJ9QrS82q8M3dG1u/aHzZslnSpMrb/hMRl
JqmldRYs55E5Z5wFtac1Dn1AB/JkRj/PVtFFm9zIQ+saIe0Q30g1jswtOxI7rHzaGmMJYdvJN6yc
C04bMe8BFRgbhP1+0mD2McrxO2lS4hXnREdZQfRY0xnPBoUahpovUHhEj4HrxG6w7XChMRlb83xb
NLJV8UUJQ1MguAHKFNF6n1cXwAPgXerrCuHxtCD7Kirklu1kXEp1XAS0e2uMSUKaYOsI53UIgKXG
iuouS9KDyh/sdUyKryfeprGpjgEuLsltoq306iWy4wu7ivdopGJsZC2Old3vIh1EvZLZFf2hR0zG
Og4c0RK404LfDuBT2jsK9JS1YcD2X7kmkIpmOQw2CuSeVNMUeyJxySylCNA0/bxvy42Cb3iSiu8U
cSaDHfu1wDBSjf4ow3+d09ceBUW4Kxse/tq9VVZ5zyywLDhPX/QGTEaEXW4DCArHA24or9XbvTCQ
lIm+O1p6MpKNHd+GyD6b4Vzsxl7f55gGHgreNXxI/C+DRN+1Bn3JYi+nODTDH8V+gMDPFXXobBdH
jl5rmY9ON6XoTIafpWQIkikm06XWY7Lq4WuhbWOajsLIDogXA4bFwNVhMLHoP2x5610Ws1ma9RFR
v76HBftfwhGKnXV5FlD1aLlXfTSSV67PWWCEA92Ph9Y1yhgJQv44TK44RSXB4RDIb7GaCALqKkJO
tL+OyLT9qjDSJlQuXdgfHETmfJI8J8lYX+BW/tTTwqu41BAV2d8nqcbeQ4tM7I7g05TGurHl0TIl
7HW+eb9pubQ7O3qxiX4GxLRWPwvYsqr9odGDsVJG0PgcZnhI0jYoVjFjhhXa6iA8ANL46thgXaII
xS6VP5I6hVlwsXLtBH7/r9CtR9UsP5UV46CZy9hb0MVZTKS8MMwjr3X1F2yBBPzWWf88x+PboMg6
NbkmOSkylwcF8T5eOf7FnCWXZBw8onaxF5r2omX6MLvnYuRXlKl4mVBEbkp4XwiNuv8IVAxJxuNn
co3+CVcB/mgVvgWBhGIHBCMrIssjhWX0C93ZNQFEsHpeDX6N/inHJtslS3dXUh4AmB1DyExbIJ2M
sAzxZcr002Eohl5gF3TmL4Q1wElDt59tUOhgyqJRpLtyKr5TQhMKdh4WviWkTnNAb+9s4KELubNc
+g0QM2Kfdgu5zWLG9BIwRK7C5hDjmcEopduk07vnPpPkQ83m1Zy61zQKwl/0QEeoH3/KMqgdZuak
tWTvF6bzHr20hSus/amylu9pJI3KxhJzdpwEQxUc+F3napQ/iJ5wwAHV63P2aKbsIKUkc3SjQsQI
mwAPml4alZjnrIrxatrZwVmD6WUfrLYYLnT85RZMZvkSjwiyMq27Aw+hlV1INpy0Ajfzlp/3iGej
uScOEVHjqK5dgnA/tZZ8FxeKXU1EVzVUDSqqrky3E7575inaWQdD73WaW+7t+kcwcIdrKJG2Oj7I
Re5eQ51lo5W7pkRKWXTOX21DVnC75XNRn7RwOI9DtJtp2p9K4hug4AAEzjBx+IWFCgSDwwfDWDyE
Lmt/Sq1dz5Rk60hK0FE509ZRlgY3gp+1tcMMCeJDnFuxnzftwQyMu4mabFOqoffD+Cd2HfPcgN4/
mSzUukyQ3MfDbeIpQiUwE5Oy1KcMBMCG7aeXgFg9Ic5U1HP8F0fERaDEY0xAtH4lris/4AKCUxFs
Fj1u6ZP1yOtIOII5I97ilMpsJlQFaSqLJ9ImD0ybDpMZAngCKuGx7jvIEDWlbdE/dVmGdBakYc9c
FXHILyzUzo9DkDbRgo4kF7iUzIGpe9KIYi8SPJgLY+5+XD5EZz8JPWMLV2TXwKr3CaM6EpDDxMeQ
2h4jNznbJPehI8UpZ/ZTtZG2frA0i8JTsimPpDad2mQ+4/GPLk5YExrviAN0ZNvnU2XqqjWuP1oC
AZhbzuw5sp/ZjtLzGgmIYpGKwAkf2hD7gTNM5Y4hq3Nqqv1s9BcCVzAKpDWWJY2pYWDLozVDRNIb
G1NVxelYdMsLrKmM4HFaaHD3H/mIa79NiluJQh2KT36wHIJf+lQ90jcX3ji8OI2t7nadnjSbdX08
ITGcig84TMN5TOmo2TtmiNIrfZtMoAoS6IskrZ+WQaU78ACe3q3pOTK+FC6Srr5nx6kD47eWnu6U
x8BTC4aWeQpSjy/5t07mNzmMaC1CvsPC3kiLPLconO+ZTvxdWg39VmoB+G14g7YTwFVVjrbJ0uET
X/wuN44mGPF9PTw1WTXgEGDJGFDjUYHFBcvbnATXzPzhR/w0ayoeCx+SPtxRNnw5Q/hZ2Ivu5/JA
l2tCK9/UTf8XlDR+HH8IjWJr8GS6zeAyPgdN2r3oNuWRK0u5l5pzdoqKIBph+X2jfxENzAy5GCLS
JzlcJjv4bCqd78MIv4yVNzHZkAZUtRhMhbgie4WKlaRihmHBUZC2ehyGNzn1FHMOYr/SBAvWUlq3
Dh6BwWIIG+XHrmPITR9MM17jRax4EodhFdk1cHGRrEEOLXcI2xmv1cxSi9DAk+oiXgg3xgpiCgt8
HlFAyyHM0dwRZvIecdvzVWjlVtbdk1Gzc8hXTzlSfG6oF9dFkomvadoygc52hBtYTGyZ5qm3yWwO
9ZTOPJaFvtUG+0DpOXm6xTSig48ALm7wF2wrXtXZ7z0RZrsxhf6oiuRg2AjrB9J/oTsTDqeH5puW
T8ll8F1yzEBC6cVlKsh5RdVKZEJ1aVWLMpgAkMTi1CbjjLvH/RikCL0qxVI76gnhaLJbPNRoKOHq
/NhmAGv0ac2wO80VFTKRr+HebfJlO9YlycJc7oyMAUFk8Q8ivhS/yrIcx1q+2M3w7uTZR5O3GjcG
08fJdSxfYaY3wOHwxlanZB3wxTaEPswoa3DhWDyooj9P6LcPDkvbs1E6X9CnaL1ZQG8tDuai9LXA
AOjMHnSd1FMBVWgg9aB9S3rnWIBGdPOGHKotjI/2ALn8jLsOsi6yCEnBcmDf0jARLcWZNQ8S2AQz
d4W2c1PlXXQEjf/dBhSqWBRR1RLJ17iMKxbim8P5MBbjR5iLv5xUcdSigbFtbQf2r848pNPVANWT
7HnQiQNLiP69zwztMFQMiKNUv7hDtSfvotgOqbIhSVA05okOK6J0B6x0c/I8afNj3gSXGUPFixrF
tx4BBrMttIe2cO29GnCurb4d3PGDvvyZbcgsAsMck5/qbghomcJLFlAjCqd05P5qEWILYXDs2mQJ
ujMlbm83Xwly/gu6GGtQt2nUJcz4ozMTX4VBupN5+oJ0J31iJ6/vhYoe0ygGK5EHSFt02HD5ekJT
DDyY0xxtae+DXUWJHsCjO3YJghxcR0EvSjJf++QhsscfaQLuUH2pHwfdRjiGwjgSFFxWWeO0J7/O
B6CZUicxK+epIkmAxFfT/A/oxX+Ni+y0nrmvpwAwhQm4GjjMxW0da7/UWr4x24Ba1aoepjw1NkPc
JAgKEp8ulrJpmC7OYz4t+aUGLriBRKzv4WF9x3VGZUTapDvU9g5jEFl5Vdh7WhSLI0dpoI5zJ1vQ
CcxCpk72qPaDPb2lA+aZbRDZCRA561PTiDeZMaEKWLBuurr/DnVcFHFlk7z8E9Z40AGNH6XVvGhF
l4Fqjr/DQjuqfiCqxYxflkm85NY/XcqTNUy/GXioXUVBRY3KQL3R0J+kRDllpPNlDlofF/guxds5
X+SJpFPsweVPEqjXthTHhqwKuLn3afiD+tAwz0BAmpe3gC4Y08LV6A1OdQK2/JnWnkeuxN7nelaJ
cWfKpo8+ISsrQzqghw3bgUpYbLEatc1le++wKoLQR9wd6V8Miu11859o8YDh3d2mtBKHqqfsHtz5
PBnWc7hGecpenaMxIAs8wNsw5hZfxacObfLQL6xpXSgHDNHYKqyRA7hQN7Ji9jPm0TZo+UyNFEqi
6xh/YZeD7XW7YKNE/5QHT0bO1YRQmhQ1s6VMcYmsrrVwEy/pEWULO7OZ4VAeJunVmhhpMhHuLLth
RM013lsczAVQlY35E7RIneKU2VkQpz+RSQJFScxowldbT8U9qEnZVroNMTSHvRyMw8giq7vA9UbW
HJEIxzvwuxjaS2gWxWn9odM4uUMIHZGsQmWpFE2bHRcYpuRpVOaCssK+aZbB8RF1l3EYXvljA9w8
gku6ascHX25dnmzb2RmLancJOT+ZzHxnSRYusYqWBYN31lW5b9ruuCsXAmzbmI1Q64RXtL9/bRNe
KDfpW6Bcp9S3myTEhuQm5OcYXf2U8MPttEmc0nTkTiORYGPrLXOxFChRllEgmy6R6o5+Akn2tWox
+Qa9MtHXxK35Gw4qIotiZnIRQNktbPVpuhUGRWe8iziPPby60S5rknSfwGlpqCoRGI3ZkTlG6JF4
TKdII0X1H/5HwESIO2NJmNM9uSgf+ozzxYEN6XOyDV6vo5k2spA3hRXuvU3Ue0pLuNHyBG+VN6Hh
OZS1Ee0oC5ww+lWtOE9O+TMLAv6myuLV5GPKCcbDMfRPIOFDW9RstYxuGXIsKr3kma0QUISm8nAn
2Sz9J35X/MRRpP6RM7Cf+GTHZJqph6d/cYd40KD3sylgd/MoUfp0kjFMwX4krBmyWztN0P06QT7v
iT4jL7vl5y2T5RFN1smwJw9sEUaKSrBFjiO0xCYqdsn8IyVZSPLAWIKNX8S4BgrCooiMs/PvvPlo
7PxrGqJ7SSYQjyCxqW6V/PQZwSXOxEplDmDWjVoIAN/sdqxBPwIyb/ywiK19lz2ng4WiG0bWoTDc
A6iIDRAH5cFrKRDcmp9O5SDM4P4nvYDEhb78iqX6TmxYV24R5OchWK6NA9wlreNDW5kfWRQ8NFnL
e16AsskY9JlCe0HA9za0b07IZ4TXhyA1CATnxUXj6r4mJL0dJlwVe5n2D0vd/0dw8tcyC+ArkcGK
Uv+SbDWBWrXQfTlLqOctskcM2CzxO/gHdghsYII8dfmz0GAq+4xYvUPyo3+Uw4dNQt8WgtG5qY3a
a8N9MRrGKcVhG3JSIJ4tWDUarrsJS/Xdl+K5XqbvSOSXhECQja0xfDOHcJePqXVK0ndgNKdurj8q
AJugf1ARWiNqpOgpAQqUE9rkK5U+lhXxIHBvHtN2NNEqBuQBrCzVqOsOok4n9PrV1uI2RIZBGvbS
U2G6xR/I/fK41OqtpUTj7NrPREWeFOPcJE5/u2FdI1DRbXWVfw6TjsP3IqoovS1Ve2Wz/7lU3XUq
zDWq0N4tq3hLRWaHYx73dS1RdDK5xOZl7YzZIuWH2sqsPossWR89xs8OYwtGy+/otJ/5sY6EvjzG
7KuyIUeghr4Z9k/rD6V84E360eFToHBVFC70klZnnLJo+QwG3kpTJhacgqjBY1DhPxzgbpfTv7b5
WNhbhXwbG9OJo11bzR8Apl9Wre7i2g+T084e2YI/I74bz8pfKqQPhpkEB9vJuWRM5yI5lFtHRodC
JZh40ZuxLPuTgpMtI+CIGRHhamFxHxdkDdCryiNRYsLJhnOUM6VHq7vXmdgiv7De2gjUQ6u7b9AW
g1s2vVYq51mmlxJ5ui7+tM5vnb1l8chy5hM6URIkbrdXRwv4TzXFLqp7zbOoJ/yhNt+Iz0Dc2ZkU
LjVqvmmJL7yEfMgzWchoFsOwn5BMMt6wowdgmvU1haOBNFR50ZpdU1oGM9W4dTYV8j0vs+pgPyhc
8TLoiNdxluclCr7xqKS7xs0e4op/omWUkXp3wtxVMqib/nRy02BzWME2jcxjDMvY7UY6+ypIWA5Q
BhAVckwtiWwHeJkrkmOWBBdzDsElR9H7YEBdmbHgrecC7F0xofrIPhAXKKbTNfVwVHF0OczZZd2S
LLBSHSAu024pUDCdUJd0JVLmTDOlizLDlNuWiDSi0EeD8xspK83R+pkxfHXf3R5Q/hxY9HZ9yU4+
8qrEEqe6Fc88fa8i6302CxUDskY/8zbAP1LfVrci6omM2ra3rm8omMOMyZ35OcMt84RzLFN3fJKt
ey008tbD/5meu/hP5MufXPLlVDZc4ATXHGwxPJecW0E8rQJRipN5kHKXqXWyQP5YbzuwdMDXu/DR
vPVXnfTO4YpJfgatt3ZkHPmaJonHIhFyG5bL48IMxh+B51P5QZuhk+nL7OSMTbyFi+NoAFmq4Do6
iKrBbRJ8p1Mg2o7rTab2apUKvZms2K4KXwKi2FQBammeRq4TQ1wLG7VM6pBymQh5LNgOhGjFTNwC
WzDUrEDm+mYb2pciYXWz1HSj+PF0zwBGyVeGeCqpcXCj8THPkb5i3lyuapS6m4GB7KamDYVAYx0n
NAStMxcozCJg0laEKE1MeGTnmi5Q8guaYkB83Begv0QUbs0CwlKJina3RhYaBXXDkFSLH8PYuMUA
iMjtuWorbRI2yOhnIbryBjzCVbSug56YSHdOFSTHfef41TqNbRAxlZb4nStgfLlzsWf0WnVAofO/
yiW7GT3tUQ8fCmIJ4iSbDWjbd8u2QIt6IDmH2lvT2Cem7VXU0UtfRdoxwYDb09IOlJoTKa+IIYgU
TirAKyQzDOaEorKpPrgWOLc1P9aTa2oQypVb7ltV9m9uPzR+CV8IA/eFuJLYC0hbmyoCHBHNH4xy
a9XtLS7BYkTI2qNKvIHRvTC/yDmCHgqTUj8c9EMfsWvSekKHEUjTdWI8YyG0EwCQ01W4HJN/4s2t
vpsE+gFJK5IH5oflGtKvCvNpSkj7E0JctKr/7O3hNwhR2MEquaRB9ApX3QbWMb6VCSOV1ObNROnw
HSX9fWkRb1t95Q08/imobT/V2I3yqL6VFCpbDBlvWkRiAB5PL83Kj2Q1VhrixFl1FxobqVkYD61s
i53M8+c2dHzcCsmQ7/Om2GtwEzckYJHVFa1jkOi30OabEcztYcE6MwzqqaRx3RoEMBQyv6Xl+NNi
Q++7gFGDUCRZtXB6K8a/PCAJIoPu4iycHMiBb9o3DA9eGRORj24ZD2n+vVr90nG4G5X+bJaElLlm
xfIyWfayk/GBKcI1svXIL3u/CJhAS5k/iGk8ssbnz8TkvLkivfZtczLFwbLLv7GGmsTLBI1HinuG
RGVtVQwwMIApSdnaO0zlNs3SXYOigQcUv1t6fUzG7qqDf6u1f6WaAKxYi8NXeRjBeAkUjlR9Jf0z
dHA5aw9mgzETio5Z8RuhZonY0wUt07m5rr3YCf/h3yKQ0qrvpSYe14WWzKnHyQZxqOhg0oyoGhZY
J9tc08/FADvTIohlScplUxn3ypUkFmJk7hv3xaWBAaEoX2ZIw+iUIHcisrsbZfc55xoL0YoJyjAH
8WeOctjTAWCiuJbirao1iskxOSaLywJ+IeQnLIot7rPHuE3xgpll+9WmBbuLaFq5h8tpHpyry0AW
DUXJbjkl+UYznB8ndupjPxvufdBbbGIi/WybLmAYn6JHXv+oXeu+IXAD5aIPLzqzlQ0O7WhbtUDL
I5jGz1YzXYeeYQ7CvsMAKO2sY8p/dsmNKKbZ+iA861Wf7OdZxE9S6O0h7GLMhlNYQYwwD9FgOy81
MihioN0e0UR3GquqR2MFNWkG5381Oqk/qQTqOiubT9XDbAs6chLz1m4wI1fFp2OQ7LBmcOI5PUmc
6v5orCVYQTMeG013Rim1zwiaemLE+diPZvFZzRqaK/AlexZ75SdNii+toL3WbvxRRyK6o7hG6O2q
V8H0ihuFKLdA2RlqOST2Vpd/xjPkau6d6kyeKlR8Rhzz+n81+tg6iJL2P6qri9nY7pNg2cTuEM+w
MTOcNOEMMYb8DlmYi5bswwpc8W7KneWVVFbXi/Ty2Cg0YTgwo1dun/igz0Xl//9fLp19cnQkVP/7
y6wp3YfUdD87lhsnUnxyL1GN8biQqJKlToPhVCOSlLPBckqsKQA892A7Ol9v3+MEwjyHj/3s8hqR
Wqhe3cxOnquYnQSplg/kQP+1c+0PGoZ+bdVNpwzZRoN63wwC6Lopxvh1v2fClKB3bFZbAElpNa6V
1twzmPq0911dEO4dIs0oqSbAxhkbwjBOltbPECPXyjfIPnMKCQAoXjs0xVNhHETUOOQQfGKQDNbx
+fOSzg9hFmVg81CIjwwQS71HnqZ+a6vEmSNxQtYkCJNY4KU5+t/RNX4nhNbCZYTmkkk56K+iQx/b
y+yfNKYvbUqvQTQwbUbpCeaBToHI0UaOuw7a6aYWkeujbfjW6xnVnjKpFsy7yOV7VJfDPsWbBEkK
25IK199D/+nkcnES7TEctF9Nm+JdIRizmP07GbF/pbLexhQ9kDHU7+T6/qVxdehn/dWY08FLpflh
IhL1JkSenWZZbNImAGnIwN2eoU5FCscGOMixEu5/vVbPHka+sbbilQdQbxor/dYMZoRUxlEs1yDj
tN6Kuj4iWPto++m3ID6GQnpj2ATiOo5stgZiZSYArZfpU+EXpnHqbYtV6+CAxklgayBD7huU3hrm
yU7bL13xn6srWJtWsAtctP8lEgzBzxsI59J08W/Fzk1bo+vYInJnFUemgvDbdHbvprxnLGW9dEEd
bRJXoq3AnJiRBfpUA8RUbi07INl3h8Rzbwl+F1fSXuCGyaL7QCmbLo3yknGE2AunKqxvZvRlOEy2
dYdl0ESBvVGjPJQUNkJSG2tp/mWFBH+wBymgWRN5kOMnLU0wgz2TeWTQGqlQ8Fm1h2odia8qCwMq
z0iwJ+6Hw0JiySbMap1eIHSw4ONyteAod9M3G61+OxjuSTsQvxLD/2K0WRZkWjEbZR57zNvmUgAu
THDugN/oH1tiyUwKoD54ZDHy5DKvHSvTJ/2CfUEZmHjJo/uSApJbtH96O3B3ZH7bl7+hI8HqIebv
0qOYO8qxVS4+k6ZoN/fRpaLEynWrI6x7dCvPrtC+8DIfJtC9I6OUEdWN6/A7GKa+c9vwXs7JS523
N4sZBoShF6KiHmI81pvA0MjcyK2X9Zu1TDS4pp29DDqSUr0AV6UjZE/QNsAG99o1aJEB0fPkCNJ8
i/fBlVfbdRC2FJ8ZQigvj/WnOKqPMp+w0btXyy7A7yQvFqRhUavnvA1vTiu/Eac/B+pe1dxGDHP1
HcioBSVl++kQgA6mCtOoJvyl50qFZMxdaJwhL3qcCV7iLMUWpBJx5La+BQX0Di3AWfh9xBUjLApb
QXQaEfT8diFaF0Pqx6TA9m1Wbz2GP4sUGU9fQKLxDZKmQq5Zq4xvXcUMUqV9FGsKi4i2I27CTRq8
6O1zlpb/8qGf0RiZLGqymx6ZvHdifnAzuQlt99VMiGcZWhyH1DUO5Zrn2NLdOXNfgXjkee7bO7X+
X94KgG0G0c+txo5e2Mm1HdMzTz/wUv2fPUTr7mI6xurWK/wDIUMCDXt9lM/mCl3kaEk8kjxpIkR0
DVuxtQREJARO3gSQEVtKKczHCAYMzX18Sgh2NTr4PG1YIGkxj3k0mNyc5d4Q3W8KIQhlFTOohJev
LhiE9tOhjFz1lJOy0kxc7ZJXiDhtyoCwrdguIDogf5HMWHlQMzHUsiy+8Ne17MT7y2hCopUDKzCC
s+8Uv82mexUmQrlOLfsp5Tsbl7NtYPzlUGCtF8DYDRKWR0sw4RqrC0TTAeI0h5YFsDhWZqx4pr+k
2lmpEFaD7oJdcxjDRK4BueYIGZwJpjETh2iy06A0wwGb9q9VVhWHBIiJnhVPxmJAyCrGcBvr2Rvm
+HOCqeBHgEUd0ygnIpA3bNGKf2HTDDvHRoMetmzuzPiKE7K+KtXFT4Nybm053IgJwLSeGL901cVp
QIS9dQEd0AwAusTp8xiy/J9iua8CLCRV4Hop+q0BUoOvXO2MOBOSlRNfVgLJqcozcZpn9aHHrBnJ
7HN2us6yuCfT6dZG2Ukfp8wr5tgrXDt9IlbygoWGtbfNjgpH1j6y4ovt1qmvpWTJl7lFCE1BDw5D
oborlA+xJMGuKRCe5czemPCgnDRUSvkRL+g3nDCgjrX3uql5KANXiIq5w86rHgqS35aA6qYc8E/B
myHSvT9Nk5ZfdZPZ+iKx3BnENwVVgbzV2kLPwM9oIYplK91ZC6JYZ/pW9kBzEqqBBQmy7rpaQIgA
36ClgX0VZTYBa+2OAfHPZM7tPkX7+dAbSD5S8N5QC9mLQNPa4GFiIWkuhDfj3dlrwbXWbXQVs7+U
+CkVd8FIqbwNLPiS9KnwmMaOgnoQ7DqMZ7upXHKt1C21AY1w/2+tcuSYDzk5GPt4SiBIU7lLYl+t
yms9ZASM6vEOcvVRq5LkIc+K99zk4utCPDt0Qp7ETOsHXf6jMKm1Ayd0XvuCjxu/dkVETwoLAo2E
LxJsCplNcRdMSJVmyYbbmbN/dexi0JkgqOG2e1C83+eu/c0NjNZG7HLEBrTVwH49+WMhnEAg1/5p
NZ6Y3sleE5H2TwSlXsjnyx5V3gAXduNqXxdo/kxNv02Npl9wZjUMaZy7aMb+PmlIwGZRl4dp3utt
OHod1Cc3b//TRtjRoWr+nKHNHzs1/QBRjR+1+mto4N1rbPFX8Q1Mxd4TepL5lrUGB+Cx2i78rbE1
/+KMAFRZqxpVJIdvxloWDcYbZ1i5Q1vzN2U061L/mWB2rHoxjivuu0JtkmHB2xlF/8Le1RjMNrcp
aZ6LRalTX6wgK7d8XEpO/GxZQHZqKPTMkLn/aGxteEOepg2AJdhND9hAzbqC8r8ET2jytxMRb14Z
NO9R9Z8wWAY3onpyFYSfGh8mvoqnJYVMUajS8HkjXnK2J3kwJFsy0DZ6jBNcsO1su3dkTWukJ6oI
twnkep2+1snyAdYZ8ZfRr4Xm6nOyKfNI2DZNW3hZFb6agx3e25bcYKg5NXMsomYkNFMWrZ1wEc0G
BkGthjAP5TyWGNwQNTjT2ByLLh8/kMJuK3eMX7niM9KW7TeoVr5qobUWQ3jJmzJ9qpVTPf4fc2ey
GzmSdelXKdSeBSONYwN/L9zps0tyzVJsCEmh4DwZZz59f1QWujIjEpmoXjVQJaQUoZCLbjReu/ec
7wQowCrLrmjZMj90IpHeGVaVHfp2YlFAybv7+rshzmKGBZzw2uz668ti+TMZVndJk8/nr29UdjWA
YJt83PgTD0zL2WqqAcIxSf1S5RSHDl0FjSJUbwV1iZldOnT0Jw6N12BGXvskgkkUkbFbuO5HYGsN
sBPUH8A95TqoRbUFzvvmZDk76HUsCps2ug5bzGjG53lg8qYwH+o0T1OPDMZy1PR1aqXZ1qIP0tnG
UdglYrKeeEY2k6PSek4IEMemDO520TPsCTzxDWAdUKa+fRrKTMDGS8btSH5Wkd0N+L0dzbtOY3tT
lsJjgwx9sxLv+fhhlJe66yq/dEKPs0h945It57NFwVDWNmHToqJIlnnTRBPdQR4Jqtf7yN1blCWb
LHHTl7gBezAwoR6xqBJnkO2JQ2WHiI5hRU453y7Ay9GF8WR3SoVNQvtQaMcQapwrB7+BDkRTUqOC
oeFcgFHqhlqg3++cY28ylGtDUJKxA0psbu070PLFpRsT8STL70RhEuFpDHjdy+65j9LqPCYEBOYj
qpNK+KYiNKUOa4LsyNtWBq0I5hh01PP0pc+T5tTm+nQrpVPxDrPdV+hsXZ1ayZtq2CQGEwTbqUD7
l+tZwOHgIfE+hQPPdfe7QXAxM2+8+qUijT1LGJHxpEyD55b0T2B+KnzUpfthFM1zBSN/oxqH65m/
yRQjgyR0sbZzP7AajshFjwE1GV7siTm8VxFPVgdgumZ51Yj8Vnn3GcGUB9PALplZuXqUlUnvn+9d
h8FxiLD81EYMfypHTFziP1uZo6SsSKzHAXkNpC7onqA9t13IjubKsjv38YsbWz80Y5YY+VBDMW3f
wBQ5O9Dl4Bj2GCrjHbIPbocmsW7ngSuzjPq0UhvB6JEBpUs81WVxIa8q4hHlPFTeRGy0vpg48uyS
oyyjCtEuBvfZFiPLiyyjh54KDfXkwA7FKG3TSmZNuq0f0XCdYt1+H9GbrciE4bzSJw+wSF4SQsk5
DeHZYXoUbjLBw0qvmtNQYEzRDHrXZLxE3Aj4GL4bHVMaFhIdnDfkaeO13ou3GB3IWfeMq9amVJ9B
c7FpAu2xZtzPzhDSeY1fSO2oCclBEBMzzPXmaCGBMc0nDx6nZs4ETc03FeWZr82OtpGJuwXRwHUF
PLrWjQIIdxdv674eqE30AHeLp3yOXj3VsHPUU3Q+hV5/E830Ax8gQvIo36YNp/UO/ENtnARJLWcd
zxg9hR8mrU2ML4xLXWXepUCGOKoUvNt0hVeW57z3HzPS/oPZS8B+Pcm8hPRg2gurXYDydRW5zV1V
N82zAyFmHOyHYG7u7br3cPCIXQkL3p/N6yns+4OyiuhiCwTaIZ5E8PSlt7WUcYNIqqSs5P0HH8HM
Ds5HgevY5hC7QGc7x7a4lLKgHrgPGEvhlGy/a6YdbAvNxokKehbj3MnJqLCFSr+hLlI7o8rO4BMp
Zc2GHUi3sYV6383Ww+uc1d2e5jjhZJJKoaTvvjVla7HMgf7ESO23lZUTy+IxnU+Ue2smivTLpkXY
yLJMXMIOHIUxoetzGxRTBkUa7a3biL3hXNU6Zu2SbBR0Y/dDo5mbWaTXoAef8pjmL/N492SPQ7wL
h+gpxW5Jw4sYXS/BUZONFTChHEcqZhlEf2zmif4OxJM4F6IddzHCXYaUWKlTTgrMuT6NoLYgBdjM
OUrEcSiSIAKa8i3HWDXadINaKR7AMdw1kfkQYrFEP+Pus8p5ttJxyTGlazyOQBkVeDT+MoKgwG6u
xLcnPLfZ1iAEnQyGk07rYm+YJm4VUBl11D4GUXGYVb6t7f7N68BFEikBdrwLL2GYniOXbZkaQnfn
u4FszZw+XE00eF3bJ6WrK8x1MIux3CUck1TDETN/cXUfla6Hwqw5tpBp1kmsfkQCFWe/nD3C6Nby
Mr9vRgiEBTILuwZuAhvxQADozRQxWRyUby1O6iaJMlQGzbjpFZIRZuRgozeRjn66dgrSOoIHx2o+
LF2v/UkULybJrG/lFBxmVxAJVgOtBe/YNqjpimR4sKENNNWSl3FReW4hlgnPqirfJokNzcNJEjQn
mvYvriuuGUIeAp3Ihs6zXvWeAlNZ/YnEszs3cO460NJKZ+V4Qn1TXfTg2OlbYHpbnsWboRve8iSR
Z2q8OyjZm+BNetZTOC32kGF8BZQEomUKP2RTLnXvPdHf1HgSIhZEPK+rHvOq+Ay0FpcLPlzJckhG
xKU6hBEPcwtnW/mGxpAmWF5uKmFp0IhZeSWShDbyDqoyzQ1dfE7EdbN1XdZ21VtyiYiAotc1x9RO
LoDLa2ZfwRNG1PjMeHYz0BQ7icly907a4q0hK4hU2WAtwvhAss+tXOzsDYvIry3tJqcpVnjjh96M
0OGeRWMheq9rug2ZtQHaa/L2X0t0xwTcw74s8gJs59i/GUm3WehpYNDLz1rNjzUlZRKWVzqK3FUI
2KLB6ztWw5U+gSePDg7nGB6OmC7a/J4CLt6PZYariANtIiJvUzCuXjPIHR7NLEJ0yp5T4SIKVUdN
iAk/tfN0bUgXiXOOKrhTyId1hA9UCaFkMIjQQK0UGr54pgnSVeM+y6AcfjXIJrSC7O3MrxsTtWUQ
XjqVzAxVRxRrRDM5HXM9j0Eho0Qef6FEiY6y0DjMJCxsIpeHNV2UH6Y9H3NX1d+zJRKKyVWdW81z
GVfFIe0bXF49A2+Vo1MOORmYVviWe1b7ahFov6KXqT0ggqA2jqpqF6PdXBFnXxILFQa+MvtzsIgJ
qI6I+2HpUEjSXAzSCASBg1enbqt7C9/7ZkIpegPz4fK1ciqetPA9fnjl+JRl2F3grWDvoILoBQNw
9IzJRVCkXIc9qhuYm7ph35IUQP9Lq5yzNEqom1Cf4yB9SK2o2WZ1zliSQofOVEvbZmJaHxBvf01t
uDaSmdtWteF1lXmgnfRmP5QV2XZkKXOjrBnthj4tb+i9jXUdGUI/iviOjk0Hx6kob4EIGrtJ62Ig
NSUoZdTevu20xcGbacvWjnidIO1+ChcIeVvrZNaAzWRmKHdJaO5MnOlLWBrdzza7a7L+NjSf9MLR
n4fpmTv71Fs9VEil6fshtH6QxQw4Y/Ybs0Dn5rjsWsF3tOVAE70tAh5feDe1198ZSWH6htHnBObc
hyVd3GBGbZvDwuwnCV5HG58SBskMifCtFGCErIRiUl+7oKDKGqdutPAk27g2lwyO66aZCCNqUnSQ
OtJ4NWqrwdzGFV6GxjCxAHrsZRXKZxoWjOpDWlGiBi6hyTHcki34Bs9l3ZTuY9Ri7e8mzjU6xtY2
LXDvkIPKbELd1jZdJ4ai90R/v5SCFChOv9a+6+cTPnPkdMF8O6T1E2C6u8lFCZ2MBJmDjbAGqP1e
XEwQyIAXSem95Furg+nQTsmbKhF1ac0jo2Vm4DFidVbZnixwkMEvk15nV0hxcUUYwA0056mtLnNX
y6OVT+x1IDc7TKNbJ8G1jPs5a8L26BWJOKY9d06gWhxcjjC3CSNWqE76oUlbFhVx7isnmd196I0h
0iQupuxjhn8RyJGUZ0RnwdtwCsJxAu2bkde2T/FhrC0HCz8b+RTizXDCO87lw7G0qwsmzz7PO7rQ
EbaiSTzkSMPjgN0Av/l1WfUf5I8/dijlVg7x10SoEivIMHX0MNv04mPCGihK/alQHyB6nrKqpush
zU1lB2/hNBKQF/MTu07dKFRLY5Y+R9lu4Lgqw/wUOiibSJJD2rKI7BLrGo0UHnqze0qZ8iPYweIt
aZgzFFWHBrxkXUt7LZr8CiTxt9wqT2FXIvqZWyL5YguL64DTRkempaL2Ohp7ZsD1uQqsu5okQlMI
tP9NDDcvZFAKjRDWLcozphO0xNouIqjb2EWK2JAoDjGCnTGdHPvEBbNtRMPBU7N+TLjFEIer8Cjr
oty4TJLOWWNyCK3G+l6HAYf2NiXkwfJ2Thhg8ZfIXfD3YuNAqRHkiY+HGRPeKDi85qdITce4JXyD
mY++M4aJH8P7oSfeVawnVEwp55xixjTo5oI2sRp85g6k4lRMsiLOw3EJVjRTk19qD3IY4eaR+GzP
VKoSFKvvzNpmcsrJh+ZaYzbK13kIBDpIkow2GdIKw6HG6GauR8QFbt1L0KZnXKD2da/0PU/AaNc1
8fOApGkcq1M8K2y0DLBs1b+WEXKHXrqM6D1+nVxd6p6H5TC7Z+QA3KzpTNrokN3PLtFIUf/6xWhH
GjysY34b5H9nSk4ct7236kbiN12SgO08e8exquA2huw8DmF/2GiuPNrcbt0p0nACfdvEobaWBraO
lnDqtYSyxD2uHYKgUWtHdR9umKARFB4iOsbjNHKDdjPKChgJnUXyKOujxb1y35QQ4GgyJVcuVwVx
J6IeLnHllD8Q9NJr04Pn2M6exxw7G8pBfMIzJ4dZxySr2HPCGXpGXyDLCENOliQwDVxof1BLvm8H
ZMGxH/u4U3ucsulBwc/dmmFnPXtVj7giFe+TszT83GC8qV23OqeNpL1izOJdPNsREaqNHCy/Rcl4
KOMIbrs3PunVGQnK+AwRDBJWG7XcQ3yKlYk8UMtMt1+fWiPNBkDd+dkIbPMwwKpnZaLy6tWb3Q7a
1X8+RML+96fMo9kfpD3u/vO1//w9e8zR5grachYcwHn19SfYpbSrpuUtb6fXr69Y5CQc1BATuce4
3k6RjtkhTSktq10EAcWyqEDzG8QS/u5DQuDg7z5d/vTr74WpsfBYAMuhlYDbbYBmreVu7tuF42gi
74Vms65VOj2YIycC4PkDUnodpWsz0oc1C+fEPh0c9BSbfGoi2xkXXvrwoshAWlDVcmUb8YMKs7sZ
axEYHJ2e/7CcCKrwpZFdyxBE/pjnCoBTUk/HecZFh0BqOk75EgToDIvWzc2vzCbFhTHQdqyYBtG6
AaWCMYAaL+KolFe4jlQEe4CYA0deIyn9rKzoI4O+x+m42GhK202L0G4q0Gq47gA/hTYz0dTdfBVF
8aYrF7FzfM9Dw9ka5DG0JRDsjqgM0XRXY1nRE1056jGuks7PtJDpWO29BdVe0VdnPBcbpA20nyIe
77lb7qO8ehhq/T4fvHsxQyaqcGkFQ/yC4wSNB0FykUH5LEFfxNN7XtGas6rPvATIW0HVqsrb2OaU
OfFPBJ3DODa4FikFQg4BpgF0oFDHUlO7h1bXR8oIaGWt9myb4xXMYo4Bw/jWJvpWS+RT4npnSNjN
vnOtB112Kz2K8bRZJNHBf97YEdmsGeIQ00aEMaCAkUyB2sr+7FMg9EQgoFjcBiL2TssrcZvsnQ4l
qoSO06dKwnaDxxyljJqACkfZnYgWf5Be73PqK4B+R+wPPBn6bzJifUyJAa6hsuFIYI6qGAvqFx1C
j6Rr2wfBWxNjFs+IMdgAYYEq/NJn8z1TqnqVuwYAG7viOhien3bVa43neqIo9GuPf7mXSxZOhL1D
U9aN0MZbTBSSlYnhQYvH6vz1gXpXZn4R2XvpavmhnO3qXC8fXBB1x/8+IfyhzPnf/1s8+Mf4vz7K
aoIBFrX/e/dZXr/ln83P/9T/hxninvl1nXj54Wfpv7Vv//gsWvADy+v/n3/uCIx7K6Z//vuLh+//
88/lGz7fmpYEbutfQnqu4zme67po9/75j+Fz+QPrX65t2YYHokUgZbME3/LvAHGL77EBFbi0RQ2y
xizv/+aHm86/DLqFriMt6ji+3/pv4sOXaPOqzKZFNsGrdIQuDNvVzUVT6PBzJK/h9+HhMwlhlWyZ
eoILIlcjM8Db2w4ei6ojRWpmkgwEpSESc6quZq8DHZC5xC+kRXEJdXGQOY3OxGiYbWX2lWQuAV0m
ic66hkyBVDEGysunDoegXaeG7+kcNjdzbVZ+O9h0t2Z5+N2Fv/z2yv+B4vcCTLwl31z+MQ396xdy
hGe4wqJ0taW5/Pnv0tAdnqeJFkaMOCvnTZvN4OQtH6zKIxCzA6FYMuyenPQ00Q30MRVxPAzL4czJ
BHO1k/QbN4v3ceudkybsH0RZTjiomjPt54wwscDcVYC6iPnpwajzLDkjBXGXsFv3XH8Qs1FHdrnV
7XC4ymNqTdB6u6gv5stf/5rOr7+mNAwJWc6gn2e6jvjjr1nSycMlisjeqwbrVKPkU5uxzL+zK8H8
idseVTmmMQbPpziXJhb4rwzEUD5iblM3bZ+dZZFzchmjvU6L+TrGI34fdtghrPnGrQx93+XaeEmY
Bvp2ZZN6GdHjP0A94WKSNERtrQ4dwCf4niJ6r6xdYR5sI4ASA7dln5YB9oyJznldik9a3Pprm9gd
ekgsJzxRfQvkzXVznTi4qPoBRDP962TfsVNveqPtqa2KU0VdtBdRYfkmqDB8ociYrSzkKfsl3m54
Gnx9ih+JqPQg42AM0evkskuSycv5B/XlIZX2cxcLymKDgMADtyNhLJhfNWK/ccCY6dki/PW3D7He
7P76jTJc3og/3mDSsE2L057hUNXKn96oFtYgozQq81G2+VZJkZ6J/1hAmz00BG0vCFnHnpoYV8oG
RacndE/EMlvFSYaocRrf8kngd8VXdF1P6N5cuCB3IqjlVd/YV1oC58Jd1kAM8WeN4DpGL97Fm8mt
OSPFjX5yUuhWdIwz/29+Nf3XX411zXzEpEyUtvHTrVYN1TD3WpMg/ZJqT7elqlejnV8PsRPsolpn
PDYqZzdiYEV1FkxkXOU5E7lI2kcKiwozSoAJ2YyZJJVe6Y8GN4vtGi/5FFEbDJY8j0aTnT1tOv/1
S9f/5KU7ho68V/DW2K5c3rXf7RK9KDE4T0tyjkeVV4/2oTeTjBkfOt5iACJHjAJSKJT07gS/2BpR
LueM6f76ZbBX/7I4HDZ4gJym0Jl//rT7NuMwthDxyNtVtYdRq3dXYD7akz6Yj0kbFufAw6BEt6I4
07ytie6rnqO4cnjLHdJhbyOtJ0bONT1oEPzXaEXBb/8V2kRF6b1NawZ0xllXjGF6m/ena4Z5lxet
+rtf5c+uqGnbPFBQIlEEL7/q765oU9gO0lbMEx1A4w3sm/7USlpJsX78+oSxH19Zvow1SO1V2Uxo
3lgj//kwz+wZU0JxU8exu/16VmQq3GiDOhVmRYu0Sf9mH/2zhcAdz3NPd0xet/XTQqi6VqI+lXAF
UKgXi4Eut+BI9djC4ePpAg9D8j1XunfIA40kRPOH0NK/eWbpyx7w0x5BdWAsGzlrwPx5Mx9ngZZU
1khS6D1s5zr8sNxU9xGj0oFvTbzjCzhnQUljT4ovTkQn9a9Xov7rNkU7w5IGNQq7lPnLDTHFeTfi
a8YOkFmnSG8ltX9WXsX0M0nrCE5u2bzbiUx3k6eFp7ihOSCHWzRWgAdjhrlFNF7ZiIYMckdPgrRU
lN5el179zev89VKZwpGOsLCDG5btLMvwd8uskMyUjAoVEyQwVrgmnSumDPPRaJY10tXn2uk9H+MQ
RKH8XpV69FsF/Ftl92cFxq9XinXCj7YsU1Ci/byhgz9Ki5ok5/Ws9jqI0PslHCkyxVOapfWrjbme
ljLZp8wDHyc7MrA0acbBsuAaugSvOujptymNC6gInji3Li4wUyIQFMGI95ddFrCUhYaOqbxosF+b
jgd502rarWVt7corX5yeNmcwVWDEPB7oeT85nFTLZwMmDppDZpCGcrRVPDbp5msbHu22Of3NG0EF
+tOaddDKSdsjkkOn2vpp62ohmVOihVBWYuKZmjcoSy5j29jxR4Q9q9KGAagKREzmBAGlo01BUHhy
QtmzclVUr/Hl5sfUimdyeOV+KXbvm1OfKfU3W73x64qB40U9aOiQ111D/+mFpq4IyzbAa+Qmx6h2
wJ0KbxDXUeOIa+mQdAik72B12bHrMZBOtnjQscQ+6jopcZnKjk6PPdTIQ6BKwRxeiVYSHzw6kEQI
f4rjyPubiuFPLqyQOuWCoCqHvfTT650nYUYjz/HfKru2FhhmB4JVlKyJ+Em8l4HkNo/3+zpT/Y+/
fledX99UwVZIscoDycRB/se7y84DM0lM5PBD3Hk7mQw0Y2cYv2vaGpBMDM6svUiHv9l8jF+fHY7O
LW1ymuBpbFo/PTvagnb2WPFjI8cQ7wMCvRC7VG109mPCAGpbWtFdOubNbaLR1R6kaNaodXZdD/wG
XE9p4ZyzWk78YMJgfFwhOM9vOqxdDO+DlmbF0pxhTvpfXyyHObDh8ABBfvvzVlTDmbOLAIUeYbjZ
NowJM8DSSm+rttD759Ee0rHr//XP/LVisAXVvkfNxXZt8J9/fIc6uvkQPuCHpzXj6VR/7equPabG
eEv6gR+7DvBMJGiEjbprNwvhHwHeClx4tuhcJ4RU2aUVyT19o3dsWLQC28if8+AFLSjM+xomL6C0
LwcGHjOx0izrb5a3zVr6eZXZhi48gltMDOS6cH5aZQlvT+spOt+JSd04ueatGrGvuzFSmjnhee8y
Uw1oJGcyNq56LfUnU0vuYK2OGN/DuWbSA/ZM5sXGtOaMrBBGQnPghZu+IlOFGR00OSgkuH4BDRbZ
pSL2cG3Zbu0Pbl9A7lS3M/6DldV7W1nq3hV19aHXi2zbmNqnBaORIepGI4MEOkt6Sr32jtQc964B
S8UW466Ui12tOJQJ4Rh6bB0gPDNEn4yWuW7QQqh7gqC+qYu5PXUWcYY2eXc7HhyIKZPrPIibk96B
3kF402N+3MS95/pDxSi2RokymO28QGJXjTc8Fso0VrKKPnHdY3kZQNNQcwMvcYBcasSiD1QlAI1v
oLeajTdtPFTBQ6Wdi/rRDZrm/pajHDFZAxgaNmYQ+U2GMDAklgEsykEaYOpdTuZ+5sEuGeMV5Qax
cSjXjyJI95GJToVkTkiRg/1ikJmwafAvYEnY5HpSHEjPBAAXjidz1i9IQqt73CxXCLeTWydI4JNJ
Itw0o3mWoscxg1x1A5NiG4052r2YOC5nyaFhmqMj7gDYqcW7ZhESlfm4xshIBn2HHhvef6aCbsds
G1i1IbpNkTATCasKlZeXc2pse9B443OST+8jc5wVBKbAhyM88NayeTlvtPKAUWQGwa4YOaZ+PpK2
Fq+y0ZLb5jh7aX0yDO2aWYyBdRN0uyS/ZypKYzMV2kc6jOegLccbhojTlVvqa1VP700BJ1ADXQC6
kIQopt2dja+C0x2ygzT2u0SrwK69kQIFsEubAx84xmYkk/TQjPFN5wp8HimVOTUhzRbKmlWjGvdY
wZVXDPPSmqH+HEWnOIaI6KgXjN7jFqX/986uIfZXLVNG9LE71n/no9WpENcdVYgFJwB4Gnny08vc
u3zywNWkxYmk2jZFOpJOt6XqmQV4/AMgym/BtOFQ7uv3aDFWksh4nMWnbU1M/I00gz6DET0cWeJ5
Zj4DtUFZ0wEFMWHWGqy9w4CygW75OGbYwQqr2Vpzrla5tJbDarMHHboOzd5m7s1RnsnIR5hw7UnQ
qxFqZD0CdptwcOGlW52rfYwtiZg4VIAT+GfirPOgh+MTDsfiI5/IWQyTlnZsbmBA644Vbu8t83A8
yTP5UFrWz7ugnU0cCIxKaPSbmxYJ7D7ubjFnn5qG/cSb9HxDomoTodNBjAmwbkZjlN6T1i42UZRL
PzvkBm0qjehsMibyg0qROQGr6PcE1pe+qMg+IkAy3iBcRLbT4R1vMBgx6fmeOwmCKfDtUOd1Dv8I
MxZ4AittNKKnrAvcFYx0RZaFlR/Z7Cc/E9ZIDwDDPfPCbq0wCCtbD1eTh+W1gOCIH4yobN2A3x9l
+k7Lh4fI/AgWbaeyv9MrJPzURf3EjoSW0aVdj5V876IQ12Iiz3oEDH5QqvuUDWaHHl9gcXkV+mhv
ZVK82/xqBibRjeWZICtaKFIKkrOLLGBDsfkQkUV6SpPWB0AtWKNELwbTAeFhcE60ekvuJZwjKaft
IBogRyQWb+JlfJkL4ncDvf3u0YGoFphmU8CltouL8tJjF2cPgP3jKHzNJbP+ondKlhmwnUKQY6ph
APcqP0J0BoyIuPPEI0cwVhNRcGb2FKQtYVlY+ontwkPCws29/iw8PI5lSRTaslOU3J5z2B7SUcUr
bRxSnyoE0/RUvSHSQZNYDR2BSvY35KL5Nhrmb1H0I0rSep2m8bSuG7jlSGLiy9RokLkG8ppETZSY
h9TUAYjnejXp9JV5sYEfrZOMB4jhienM1AaH3ZwcOdwjJ7cQ9BhZfNfo4hwULvMJZb20yQTs2hPs
g/PojxFtScdKX9CA6cw+XjM4rbcVaU2+jGIPL4eJVYpkvs51AT724nk2UDUaOnZhE4ltYGn9ClCj
ZkfBLonot8xaei9a1a9dkX2DlzRtXdqZdXQTPVDkfeaO29yOjXUmhHXPqEffOn1tQMHNiNBkcA24
Eq5umGM2KYsFR0IPiBMFKlH88HisZ8aX4WgC3gGohxAke+6tW+mR0sII0TczJoiRw1gPjQFyHhKv
vGj0Y4SDiMTSe/RJ9hpMK0m3wTKv68KPSKphpfV5h2b4m6Vh6YnQ/Vj2OV+GzZFhqGNTWgFJDzfE
Vd6Y0FrpCmbfTa+St/T3aCpqYPymmDxNlkZNIC9PdMAunbBeo1Cuammg0oL7SPqg2qKQveZReVAQ
W6oWf7Q1hC+RrhIfP/iwKczoxjKLq9werLPnuG+cAizUGVhg6nE4Zqqxz40lrtmm8ruGyWlt8LpU
VSBaVecqB4XsBg8ctg8kpcb8NWcrPem3qWfucZDs01gxXjIxTaRk+UoJdKGKqXnL3tyTahsf6BiS
kmkBz3VwvULgPacdOcW6ooc6Y0KGKv9RIKBdedRro2Som8eOXEVl8gy1hsxXl6+zV7zppbgxdG/c
RH2zWwS9syreCnMinBAc8TqrIRxhxVVV6ydFhdiyGTaB3ikCsHQSOOc48Q3smrozNjdhVCK0yyZj
Z9ZavwG2/TFhK2VCioQ6nxxnb9Aq5kY2Hq287/cmt9IShOqtFhl4ICZjX3blm6H9yNrexXcNyy5D
ELAZtMyFBJU19H7dOwrUqxmu4JqR59okD5E8U15l1ln5rdZFGynPVWzIV554GYy3hDKihl+4cGJM
m3MmpSDK9RxEF7D1FZ2+TbXEjGQYtTl9OKeHIcnJ3uzL+4IDJ9bPzmXA4dBlRoq5CY9ok18wst6n
qUBFVO5CqEDQhme5V719sIzkM0a6Y2XaW9g8jgI3TST3UzWxvU0oO3Pvy73kri127ZVhXciq9NtI
WTwDcgstlu2BeGebF+nJFgYJwmDJFSx/K3RgmwmB9AR8/WS3wCFZwRMg0AswoYciYf3XyNo3BcTO
tnFRQVCTIOYp1x32wT2GB7R7evjRSlv3ZZLvQyyuhBQzpHQDPGLjt2RY1L5IPGVIpK7qSGMIs0Oo
iKPpS2pThXJ87HlPm3bYitim7mzByM3PnQn/sGLAqo/tj86c38m9dihRtZM1EMwxvKH+TzHlDQuB
t93wGLM3nRwuuBZMABbRZqycG68WsAyH6F51EB6RgNuJCOC8Y5zWak8+c0p8MMCypx0qxUoi4ZiE
vRvmTeJg7fbIpskL1FnakFzJ0djlwunAsQav1nJLZIZ+zWZa4PoiNbWyQhhnRnvpuxzks7LvCi90
71Lyoc3YqA8EXuCGEJcBeZQP/sVXRCacRDVTJ0ExpdAeqnjPJksWaSqnO92gAzDFYiCP+5K7jYcU
BgjUbFrAl0yqzzLaJaj0cV6199pYrJtYA1GQYd/pTGbSMtFeiUkTxPISRoH5NCQJ52wrUM8pm0lO
FxIzdv6jo6UyZgTLcoAs6+sEMZ4fWf1EeKdT3utNsSsBxakLTV9j1cZauJn0djvw/xGBpO9o88Ng
mu+jrt3gIl3ZujrVEPsDCRW2wbKyQhZPVdL+WLxgIvls2K1Fc12kFsca6kGjM3cE4wK6EedUH/ac
Si4mkqaqfrASrDC2OSA/i3eFAPAHmHfI9W/0xJYK7c3TFyfxk+yd2yml9umLg4HQFb9mRQUv0ctB
Upc20wyhoBCSnglgdr6uoFvuPPg0CAEJlCjsWyqd+LamrupEoR+boH3mUJL2ZbrVOEqBDUG4gF4F
5a83n/pcPxZewnkN/QQFfbkbouYb0gvJOpqcbYrknlb4w2AdM5xDG5khOpVNohHVO5yAcrCqAmQ5
MPWJneKVlkBSDh73dG9E/tAhqXC/qIlB+UyC1xbK3h3mkHOR7EQRXzLTwDLFdK1sxXeY67eoNEn/
cTFmmvocQlwDj03Hjmf0K8NWc512JQJVK3oc0LXa+NBNYOh+h1OQkPtPkVrvQozYGqEmrvREjvgF
RnQnxRUnH3BvtVdvmE3f5jD3ExH3GzL/0D8Wz1kaPHJnZCsc0K+x476bneWnhvFicmVzKrEox0GV
BsmjHUIm0tp4I+JLQ+lP/5vM8cIcdmTohOEzZ8tJ1d+6eXqNq+q2be1Fbal8tzXrIwl4rc/BiHTZ
nHygeH7KPPM5T42runLQnhkqZiO1wo0pjw4stiv0DPVqNkkbFRyAK+RnueBMXOjgHXXjJo4dHn6Z
FtHcjNVurvFJq4Ikb0AhKwoFcdQMRLeartOt0J4aJjHWFllZeOh60O+FeSx1vEM2MPiVMKIfhPLC
airnJ7AaEFmxmbmGd1fJHHcdYhkXuF7O6e7IM3drGo1xbRQIe20ttP2Cos8mGVv03kLkyN7qRnvF
AEjgeWt+Jprc5JK1wz4XlOZz6oEchKzs87y+nhx0hdQjTEmRAgIdI0Ak9XA5EKxHhjKNRQ/jj7w3
0K+SA2Tf41c6kNKM4igShFhJ3honjHF1ZFW1LmYKnbwRhyiO76amfYv7Kx7dcJ6JIg/+D1fnsdy4
0jXbJ0IEXMFM6UArSpRtTRAt0/DeFApP/y/wDL4bd8IQ1X36SCRRqMqduTKMqOaaPiFtIwOlkMnj
yj+WtOhmbbmZtfhT04pmH5vOwjoC4C/xgi5WwAOerltTmBzj2OrXe992vS2nTl68TO7d6BTGHUO5
KN5VqnfXQMFhdZfJzcsQlCLTfVbMlCmhYfqgXCpjmi7JYMvTvqIyov/ZFL/bdhsHRZNHu0WK2ZIS
xICXzxdvsPF0qwzgtUm4vEO34d9fwj1eoNICak1D0UsVjk84tuTeBFQOKQy7e2wS1Oy8GXe74Eyb
lyFLUbho5tr4aI97CEv6ZioSLIqk3O3uaI1w/UEfuBa3x9j36Bowx0M32kfMMjR058lnY/a/Yctu
yaa+Y5A2H9P4vZ1AY7DjJyfl8eDbpEtE7v5WEDC024xYSgTbBOeBqoHrCJ6DRcLfocikpxATDoRb
4ZcbnrJqpHnBGYKmrw5SDZsMYBtbJSOn34/sSIavfosz0IEJbYWQUHEOGu10jB1nE3kcF1QHam+K
7T92yhR4htlK1chbg7K9dgfuNDKriCLlF9vgg+LAptiwh9v3ugPsY8wHysp69wiMaedi1DpYg7xk
Q/c9QetL69ThFIEX0RpMJ2iS7tEOqWfUXGMX8ubA6DDfk0zqQORSeE1SU1vnB1c+vndpQ/HLLI3T
Rtof2kLbKc2Nz4wUP7QJBDs86XrjiejmNTYYnrokg8dQrWjBsbO2lkmVLhAtSG4QZOiE4+Y2TRxn
WlIZBOSbRUMiVn6JiwI9w4MTKFBZZEtVWzqe8yQFYq/dOprGG1b2Yy6JItFch7G4/aGHyCE6FX5a
FmDk3KRNL3d+yg7Pgiz5tYY0emrS6C2fPBpO7GUxm7hRkT7TtwD2P7UQA61pHJSjghkmOyvIG8yD
C0C3wBvdE7OsL/Y0Ecyq7K0uG/KNOe/OwFtoxe+ewWQyFs1ZfjJQ5vgryiqIoYHXi6kzdgzQKA2U
oYlFyvXhe3QuhUpe/YVmcIj6Eh3FhW+Bz4SbqOZTIdFq2bZtPLx0gheEyhSg4Qjv1BOz32NRhEVB
cq1a6sGIusxYdchbz9hp8uyVktmtlXESFkQn1ELMyVokUjOpd0ahuetEzsfJIeI4S1Dc2UwRScOZ
AyJLUOIrW8dTDYzXhpNbhcRKDBjCFupfLrQCdpAFoZQd6Yh1DjgVn/1M0Nm6kOlJ/FMhZzznFN5g
kQNzHY0ESXSdDd80zm/Sjf/1jv2OPhL0wvz0TaI+to/b3xq5fEYanhiO+txPip88AsHlINy5QJCX
CBYkSIkcasbf1WD/sqY2SIm8abh1zKvOiTVXMGksASOyaN4GWT2VJfNaPh6+r6eUxg30O5XiZib8
JnHXHcpwDJrYviVl+KsRl161+eJSpQWn1Wi9jE26WxV5mDxil6OjW8BuxDJeTPhKWjfaxvS8c7Gj
B0DL1zpqpaZpuEmjiQPfaF4sLSmPHPWi06jybVsLXulwgcfaw2lMynSDhE3Jcm4hQSTa1ZmAjbiI
SHlRbNMwIR6Fezil1mcroDnspHJ9Pmp8MHvZHaolok7EvsccyqXj3yby5NSO3DTPrQ9T8qct4/gc
ld3W6ZvAnIqQBUJCXzDUsci0dxBTTvOCfZz/32w/uQbgXZT+uRLVoZDTOwYf4Mqtqg5Vo23gsxwS
K+c7UfvBmZKO2pFoTd+0rw1FOjD12a3H/WUOtS945DhWZbqde13i10zbVdqFJBOAAewozdvnLkH/
Lt6jieNtt/rXhtNYLWR3dKuxYFkYd26ZseCZOvpJA7RofPdtXz+22HmhK+CzRvlLB/1Q9IBcXR/o
lu7U3HjxM3hhemEcQx4g5prKXfOhr/t3q41/TOiP8MC0JX5lOYckFxvczgkszIFXJX7Qiu65orlQ
8/E3pfMrFRwX3wSqn4fWTJyxa9ZRReOHlMbO6+wH+C7TFrjljFpHHkO4OBYIR3yXSsV7b5WRxQeU
gmeKDNvKGMFpCL2hNqqxyzNQjA2bWpKQxohxBsD8XJLEyYkvBcY4nB3zz2QT1FbG3K9K3qAdjY/X
vlwUSV/77tkrNESsmdlUwCuGXOIdXjZMTUkqxCfNXTTjh34hMM6NN2KMUmSoAjr97FlNlwh7mZPW
Ztd+Bm5EWxMBMXrxjNzXV1ZqE1TthpuWIfWIJt+yunD0LmiRsRNGjlnHZc5OAeYh0OncHl/RsuQq
pC4j0HXIk+NcLMj5eNWU/ZNmM36rzJqTRAHMkmIr6ApXLkX2SQp5nc+vJ3svcJy02Nqd4a+TLwWy
Gus2nbmGUqvGQ6lN7AS2k5gO8CSDSs4v8DGQg0bKmkJTrKgSqTZmFEabGV5Y23IuoIULsoD+1wzL
GU3QCLmc0hMyJnukkhtwbaQbTQE+hIlr49keb1Gtdro0qv2YTd5WVT6Ik9Eg5hkvXShdHmQ5aqIr
5zxInT5ea0zcMeB0F2SLKnB1+UXrcxRQvQhhkM+Ucm3AZZWtbQ3H++FgxWptW/CSUy1I/emH6W/x
rCKxiWLuVV2dcguwWZraTICTR/UdzbXsc4DbWThtUXO9gzLq29AQ8m7z/Nj6zrPo3W9uIigJY6xO
rhn9+LJ9HT1PHBJTO+IMXKGlFUyVfh0P97dfvdse++I4fOva9KfTtE9LyW4N4JZWlO6kJncIIn4N
XkhcT3ZPbVrsYYfhPtewNHP0rpeWtUqQCgwNhK5IsYWrd+nIkBEQL2VFOs0EtJud6ItbT3BEtxhA
/pbUaKzM6DItOC05AOhJKvvFUiHXryoeBgMbkFdTXWbfHM4ia6JEpLpfZkqM4jgDjuW5gZbE/4gQ
3wgzM5qGJrjzQpNMpNf9Ekm7kNBudlKzXpOmp3tGP9clb1BuNpIgGW0m8fyTqwe3hUZs5AO3vsKg
zVAvtpFTv3MhsR/If6PlwDaZMJwKQhpcMnG5MSi4WE+7XABipZI7WbU+zCyjtV/7aWCXSRlFza26
H8ML4J7fuUt7qg+cH4UaQXvnIoZal3nIHmurBT4aa0E5e/hpUkTH1kLuw5B/rqdpp7eRf7ah/2yM
hh+9nN7HvmGASFhlbQ74wwoulbU1EF8fgaqr/ienurLAqp8R3H5xJuJFV908TP6P29T8HuEL0s4z
noxqF0rjRjjrYwhZmWteA9TGI8gmV/B+pcrSV6STzbWS1oM+fbpuZa0dQ7OJmYWbcdwC8uMnn/5S
s8ZvrsP713TU1T5IDPVtq57zMNp97dlvvSkezJBiAgYZh5CrYZ1WGB2zdD+5aXRO2gJ28LJVxegP
vYVy8xGEWBbLf57FIlVpRrc0z9yEtc01aH1FOr4TnKoA5FZEb+OX2CN3pXhclwb82FnRzSKXILyb
dmuyqfQ1TIRpWFt8opISsh+U+Y3f6dvJQer04qsPY3XNu0ohmCF3hk0lji46e9Ok3vPCO4lh6m9j
8kAgSfKctkcS1mPs6hsZWTdd9eZZcj+rY+6XFJvqW1F072EATe2zMzQZ2AngVzMb5S5NKJPuwuK5
gTIEMGMAs8dZz4DZs3ZE/WZllHr4DnEQSukhF2p0jGVfZuuzKapZbDSFRQaCEtQ2R60SQNqHBjy7
jfOJz6cz7IQ/GdsQ7YoNTftYmh2xYrLE69Yp3lFcbdhaEeKocDNQkQvqvfrJ0Yz3HaLxSnJAW5lw
9uaeIQtwNzNBEk8rPnq9Nl5dR3M3ykW8LDA9c2yA/T+W5l+XLd3GLoDlmz7bFRa3BjFk/BCSNX90
oRPpWvrjzEwPRC0BNtXFCS2IrWLrcUPmcDxHC+i9Q97uzVNdMKfK+4QfZanqjIbmZONOYdyYRcyq
vXhrNDrkQ88+8qZ/qy4nNMzLD8zEWNPpFkew1sDdb0UeEhedEYt7wk9s5R6ZRjcwwQTTp87+R9DS
3EJC4L9yFqDmYYCLs21jVKt0ozqOs0SlKaQ8FhKUmBol/5kES8T5Qdiau6oraCJmp3ZNBmAlpPyD
edhG5enRMxCzXCu7shxsMl+4hNUJmCjqv9aEyA13wIhhV3so6aaI/KAV2rvd9d8CtRmRwJ8ZcWof
EceSwvPeFji5R1gba5G+K6quglLIuKw1fTqYJ/jZeT0wL/JxO1Ruf4653SZaXe05VxLpth8QE9XK
Z4e/5jUlAJJuEjV8T0yTQR+tpfoxelYRuEX0fUwEZEuOtq0FYqdRFzMnlyx1qnnAX35U8/AWUtvm
tcm/1DffXaXQ4szqzfEbeWgq8kZaU27kRPSpmcUz7Z9Qr+KQU1tCuKqKD2QWfbI4fIQGWmxD/zIB
GVubjn7kokvW/QjUly6Jbkfu7h0J+glg7nVCG6c55y20lyoyFuOFccFGYGKfUIT+FhnUD7xOMiWs
vh2RHjEEcKm77nmhICA8QR7x+ueRjWeZcxefx8zfInz8+at72lpx6gs8mJ4rvR7x8uvpS1KFT8pp
/iYgzRhFwXN2yHHgPhpw69nmE6M7Yj1LYCwpp4mvqOeM4/lDqIKjUuV9jyWHcRGNhwniRjP2G2F0
7y0NQts8sT9qVhHwL6xJAP+vwGc2KcfoyHjK85beOg7iqVFxPBz37IspXHsPu6I+etW/lrP/em5e
9GLGOpiWr/pIAjXxxFk3nBfD1z5wnx3r0aR+T7Awlx0CO1A4tp/F9KSq7mK2urPPBqS6MZ8uBR+Z
sXkZc3YnzHgBn2eEFXg519USdrafELmcYxiRYlZRF0GJaTdLmSCSzbzKvOG3VxIrQwqBNkU1s/Li
YAxjhs2iD+aIK1xqxXNqtr9eFAGJmfotUPUgLhEduk5vdkW25LGRe7GR7f3OaYNoEg6CZMot2qRu
fJ6fXLVUXpQZ5E35V2RmsaVv+WTkRreiA4dgl0r/VFn/NIZVtel4r3ZaaBOSJ4LXqfvRBtpyRW63
Q2N1rRYwHaAytints6HfgHR9irLd91352hWA85lasByHJ4Vzeu23vH4eGdRVW6HqLDOp1WC4/qEu
xjcax6izCIuJGyUkxpTjwIQTEDjKeCAHk1B7oQd6oXAXlk9hx8jJMJq/To2QCJRFrYRo1yKx2i1d
FmolzfnbjH9GRh37jDFnVNjreKgJ6Y1b0HBIJhwEgFtRFnxrQ3efovWy03DY9k2MCz39PHLMo7Ju
0RWTnww47ApVgdtCliAOqvxx7p5qakxyx70IukDxweHqMTmqtmrFGSCIBzfwY0qph97ZzzqzEsWG
qwwToEAdJ0Z0K9/O0d9cF06adYBh9zkYnM9aY/4Lw6sI22+KrqZVbfQpOWF1xh4zEUBjs2Kk6Nm5
pl6jVum7jMFhM/rnIexr7tR4Xm14f9nknqyoek475vk+ogMt79lFIJfsyesd6UjkuFBbC6PeokSg
xgzVBqnFj1aNgC9gQW00/n91GZ1g1ASZjb4muuZtTMDRxhq3M7LFMzcIAUVgjEb32NU/iU3imR0W
swvxxq6QcigXCk+sxGEacgSGmnbsDBNJlhkxZZcQ7w1Wmk0yjjg5ujbIsPHv4L89OfYECS00d3DQ
V7zI165qkWYHVLsOUAoRRaY+rGN5Gr8OzqgduQdTrEY4hpD/akT5brvCuiiN60ygjNS5h6/fezGT
b5jbt3szcFz1fORM5M9qsgKmx79w5tM1BQQffcl7PXJvh+dq75wy/XsrCo+tmmvdYFGvnRBUS152
H6M+vEJBwwbxhm2zKnwOESN5G22nzznA3w7S91BzHB5CIr9oZhbTo9az97mv2ONAcEyazgV6pJxt
AvppLobPwqIuSDGdWTU9/VYSOxK2MD6uP+6IJNT2rv2w5J2TLj07sTyyEde5f/WCfqfkLUv1v5FP
VxplK78yA6cpJDWusxf960Ezk33BEGf7JYsYt9NUqXDnThVwhPRXH3DFuACeoqbEo5i3/9B6nDG/
NXp6zCb2f7bHfdzXnV3lYVKY/RKBhennSh/KP4NbPtmUnjtjSioWzH6S5VyOgu6M0XidPQLpDRQ1
4KSBgCRNHZPPuMbEggc0EO+vzElQmLApVf+RzWtHbSkdo/dFs58TmOsAiKlbEsPbkOYfTcb2gbnB
S72E2ZsS4/FEDA49BsWW7UXsuFEg0j+Wq/Kd52SfUGjKdYKih8bwpntEzlm39I3psmwWrbambbJa
l8Jo+TeQFSom8Wy2aASrKe5sreRblI+/4JuROZtm0wuscIOVvo9Wrh6HLR7hiYJVY1r5MTTe0W/e
2xn6OPJ2Dgq2wE+IkcAs4ClCo93UHKOWS+RfndQfxsISmNMBEjUqvZvNQdaMz1NDv8dkgWXFR0RH
qtbxPnZP+lTvFEyfNVBF+qqq4TeEjkiSe9IOnWcF9JCyQmIl25hK/QFdfKLD5+zxw1ympDA3Uer+
GSyzDoZaHXXqiIzpx6tsccJl9NXM9hCUftVs9Nl6iArL20oIqiutY18/tsXNVC27P/XtE/dBU+eN
GxElJ89ibz32O5c9PHTnhvqROqTawfEB6NA6zyBy+jJiKsrI//6VOhV0M/ZKeqr8HfdNyIQm+yvi
Llst7cZHNT5VettvrdCFbxE330bfvOn5V+JM0CKdcWDFU1gYZI9+w1yqqPDYpVgGAPg4QBNWyTLB
Q4hLToYb5gGJHJzypNOV4E1NRVUuA3Rn61v1IfLNL83os2NHA/pj6ZT642hRAGUYbx4FPmeVy/J5
EvPLUIicEZhu49qUR5jR2sHwySbEMr0avuhQgnHoRCljnqLojk2LYjuBkRpi+ZzpaWCVs/ZHj/un
Ko8pHpvrjTVnTLpIO4Uibh7mrD0nJvfvUfh/qCyOCfzV2PI41Oxag51eC9QvwZ1aNGI4wBBhjOvj
LBYUVU6eGJhMjU0Q6SXwe1k418m2II8ZT4aGNmpHin6wuukoprAeiB12Z8o6HvArZ09wbHYMrE86
Y+VT7ANqoKiD/ev8rjVIZnqsIt5yLFqhgy4bTvOvy7Z8SrXnuMrOYx+zX/dQdb3EOuoixdTjwqGd
JYiJBAtGJsQtn1J/XYGbVwNq/qii9kDrGuSGZAYyLjyHm/eIUGVP18lVn/lgXCaTwOKQzu+d9Juz
xyh/LaP00CfmV+tCWG9Dc+942qlqUFitFFIlEaa/QicmR2hfXzcyug2IwhSfbPngYwcsSWtXVOcB
CT3Z2fc4ssBT0XJ1yemwBqeQBmF2b1oEX/MR5ydFmI1+mC1qRcCbsiU+Gl7SH0U9AoD3vCsO/kVz
TaxNKtA4Bb9hykoqw6uhpfjAGw/ETk5fxpwPl3LqLzi98bvYgJ5csLaxqjDcQ0ib7H2XjbRFldl1
mKnJle5TP0AmkBQpH/UW3lg/X1uNwp5EFYBmUOTZV4bHop7cTZgwV6+brYXshaBAxThuR/85DT8n
lfXHYl+07UFPopem928WtyTIXHSjgLZYt8O8b+YIt4ASj6VVnGqzPxj4r1Sqrp49Ur3cqYBMXrO0
BoD0yMR7gfhPlL7Cc6fl2b7xl7ED977CA6ZVJ9arQTvMSroAnbJ6ZzvDB7IlJF0iCSc5sVUbZfFP
0jWx0VOCkya+k5VdaFQ09M1jOzXm3tAg8bu4SRPZ4Etha7UpbE58MRptrQlqhSTGZF+E39M8HwdV
xI9VPEE1JhEMoT9weWV/vda4AR+kRX7ubgZD39tggV7zbNM63p9a3OPXU4FVXISVdjKjhdZQATBv
M9KhdRHqj7brdJdajwPZ1cbjsDz8933LfazdQZ1ayyPtYo+CoXNNz3GV7qO5KpGGp/gZaFz87Pe0
JRZgLILGdcWeHVQM5cYsqgfqbxaagvJ3YnnqTnq000bUPxYgzeRSA7Lv+dmFddt6uD/0LmKRZ0fI
3gyCzvXwWlJBDuA77q5TAqfWma36hge9tqHJWJMXnbTQm9+Iov2tzDJ8uD/LMe+NYRE9SQis/ZI2
yUJ55QZuPyRoJS+epO2KsaoT3P8wsaPykIqLWdo+m9pWPPfOXD1DUGGOK56jmltz0WQPWZpsSnKl
N4vK7Zte5yc7EtWDbsT5IeyqaR0XnR2U+DMwq4rpsX0uWqahMqHcunfZWau4/IMM/jLKxt0M8Ld3
8J4tdHBIIibL/4H7PvL2PeWOXS3dzQJgd9nU06lbZpr3h0wqpptNLQ5pZ67viUxd2u1ZLQ/3p/cH
ADAX3Z0ZeekD2mAKBbIQ/tHvyTKv7uGxptEYQ7vhdy1V+2T+cRyRPQ2h3z7RLOUHqST2Zf5Rpn6d
e6RU/Pwf9CBqrFfNcJRxlnyALN92Xg+EHdXqUbFz3PJ7dztHyPwkoPDjN62/ZAmCtyHZ8doZ7dew
PHNpLtxMjj+uYXFzanbjt4K5wkIgD7GTe84Tfu3lT+4PTdfZpzwf3nHn/lAMUb2oAZHG8BzrrcmT
ckF19Y95LbvA6fTXMJohS3rY7QiA0b+MKLCIFm+VF+ExI0S3nqaxUat2K+fZv5YIClfUA/tqX12j
8q+E5Sj8LRlTtY0O+Xp5AIdjnSZn+IF7ioQsEC5cs3lJVFw9GICkH7ohhc83+KeiPfRdhDtTxfEO
Amd3uz90WUXxTI1Gref9bepgyZlesi3CXhCN0uw/eRmQBFSfhAS1XUmW9b9vZ+zvXBxjQtOfWiM3
HxOFGOVTJbkecURv6NqJALxR+WE1Nh8YghgUz7rtq1dREAN5vX+jkBjzQoZdBl4a7nHqQUvgun54
9AhoQdBq8rcU9OeBnr/6ps3JiZCgRNjWGKhQTnTIaR9pfJHeNDd0d/FgTYwIa3aPDEm5J2ClwRNK
11/cvRui9P+h07bAK1GACm4Bhjuelm3BivDQjEzkSNi1zi9ihQ1xs+tW0ig1nARcaey3xDPiSW4b
w7ObFvW1qqcd+2fjBAWPMd/9y/uDldmE0RUVB16a+cEUvmuxZz5zyo9fzckj5q2H16oyyl3Ry3Gb
e6SXpWytg11e41j+2I0Zwcadhq0Ln/RYV/23rjPryTp2h2AGLPOshpcCBtySUWEr7/bNzmxphbel
SM/m1AeFaz923FEfs8mxAv69bm8PcnjGGbjSYnOX2350uT9kqoz/+6qs5E+lEzsAMQrPkAbML7JZ
+EpZW2+FRd392E90wpVW9JijIDId/yvxz/zoPvhaA1nn2cGWGDiGPgYkYtP9fR02Xa84RqTGVq2+
FDEQ/t5qSfQQtaO4kfaMHnHw/06YVx5k3PvbyI93Gga+k9uxQuv+6HCecAN2qkWgKc5vyTTieK1A
Md4XB7msCrSPYP9x4x0tqjuhI7CTzmifXNFmdAj43RFcAP7StH0zS4GJyWdDX1VJ8hHqMdjduJGB
5ozJh5t4f0RegbPrTI5vtepOEXjLk7V8FTfJLiQT8Bhx3GdWXf9x3bgPsNvbO9/Fe9gpKCKZxxxx
6KWOX9EqbvcHy7XfNdyxp/szckRczhGtXSx9//0FUgxUQWvfEG6YpHLXftCoOe1dmkfCvLs6CYDX
MLN/66Y8akX1XdTxwNg6SV77mHYY5Y23Voumlcl/ctKI4FOmkU7sDhCGZK1bX7rNRMHNjR8RYaAv
kwwTe2NPj3ZWzw+jYjKj+9WniBVkv3wat/Qd/MtN2KzxyEBxLeA0rinkZKfrts6aLFh8aesQhZ2h
3a7j/o6Waz3U+qhfyuXBzNCqwIzypS3LeEdEb6GO8tQvqHZmrgkQaGGkjDPseY9D2nEUS+jKrW+E
0lI8OIDVYPSBpmxpT7pTOyaSGDQXcfl6VEac7qHkkZas0/2vjIObnxMHlwofh8p5Rzt9rzyz+6q8
6qUyTilDgItjDfGzZTcQ3FyNljs3dOgNrRjlC1Sd+yqHZwI/Rbvza3zMdXyj9jbfW9hp9knrL7gG
i67k7lHGuTohlEs64jrZnf/7ElD5LjMmi0xkjP9syIy3wlXGfo67aQPOV1sbVMdsaYlAbs+F8ZZr
Hist62ZmscUq9SzwO/fGYCIlBcbssCyQSzvfZVaUMzpOBDXPo+lQDibsB9x/Fz9sKRjxEnsdmdnw
KKb0KHXuCGMv9znc421WafHW0v/oaTs8PPZcGA8O95yNV7dfaW9qgUZzyhrK2nCOJZk5IfSZAdFw
cGGqWX5T7rOcgLVh5q8YQjSpPYKyB1VfqhkpdsF8c+CkMZGYNrTK6HEYjDetE+i7PRNs5Q5YZDrK
2wtG+qDY+mMlzV+bTPA2diz9hBteP+WMOzrDLh5GbaJQc2ZnkqXtwZzw29ESZFCvNCTn+4Oplacx
TqYgZYlhuEMNhhrTD4MqZorCPPBX2L+wgerGqawR1nVmlVpsU4Rg0Eqtj78tyZpglsk1FRk3ECGu
s9UwfTa1Uz3q3qqj8H7b6rjTTYgkT8orA0uXF/arU2A5cpviTb5krs1bxzpn4c6Vg5G+tlm/l9ji
/+SRkGtNd/HhMeZ1J7yIEk7klmR1fSEjoB8qeGx7b64pTxtlzVhHZS+xXKS03BAP5YDPlj6s9xJp
5AuQ9H9fLN+h6QQnTURUg2AfdY94APe4u/yXPJ5uA/EzzOp4JftZ5sBRSOa5oweotzDNV3DS8tJk
4TMm+Z36aEVdf9RJaZw6TtNrp6a4drIpricuGuNCmgl1evLSUkU9wOHfcwqYLuxvp2BO2mGVNhmg
CGO5iIH8Pk+0fT/bxtEWHQX3nftmExvjBOk+Ww7I+CFlFlEYTf1ITI/mOLTPZIxeesfsr3VPDo5P
4fP9gbQKzFHNPsFr8vAXRhiy/7/N430Hef8elknKtOzfZjTqJ9KcpBGTrKCex9s7VFTs+lb2O2vi
3Aq97y1enMW+wavMTSQ8J73hWrvYBDrhLAeAkeXiIdP7L5P2E0zaIAvuD6Fizq78CZ6oJa+Tap1d
CpaXZF0jHjUIPFu/Mk+G4canVrnjPnLSdl2i6zFfKvq9WpYsQyuHC+ufIMBwjPX+LIeRcwhztAdK
F4wLfRXnEG4MLeTdPm55W7bMXLp93pVqk2BA/2wM4+Dkmf9adOl8AN/2VYrqYqbchfVxNK6mB/M3
jhEwUlheZGD9QE0z46/S1Le5M6h16FFxgnk3Otx3ljVFh9cUlgAXm+R/PKABOvjjH4E89A+eBC0c
GewE6XOvD72O1GoOtP20MyEf1dZswRYYUsbnbzRie19oOGe7Sq8ufdtUF9E0O91u1PH+zMiGo6/n
2UU1z0g07mM6mOGT5mrPE+Ztk+oaZgB0OXYiNR7bgvpVP6NEolme3r/nA0fcyXEJJauFtwVN1TgN
ac+XHFf+1qYqA5uB1vn+UDlOdZT8BHHsNeeuv1JRy+YON8ZJDb2B60mAUKc37eTXDGAb2FkbLxys
A54hPvt1OFEwOqjynZeHeXhFmV0aC67SvDyEo2QY6jBMls6SDnMqgQm2d19SR54rFL1PDj4mfooR
bSXHKgT4K7okepbKldfH8cWFQFZ0MCDLlnSFbpSYNfUi6OEkUrTidM90SHDFZrDVaZVjv1x5BcxQ
+ziRuWMm6Z178JguZQYWyMluIkxTyuI6d5BLNePNaoh256P67CzCXVHtqEMsJvvJqf3XhNgq5IHZ
J8w8OA/vhe9jmjAEg8dZOPKCZkxhSkJcfXConM1C9xdHYrkbrMg8EWj7wIiEZYPy0h0mNo6rY4L4
1c00F9lhc+gGouKtl5NkNSzT2RXigfbC+dfO6YalvDJ54FXpGY83+p4I7CPlWNGFoopyN4dGuaXM
hcvRyd1TQ8IEqQaOJp4n9Wn1TOt9ZQ3XjInU1R3Tmy2H4W9F67ChsvpTGCM3cs+zb5OdgxzJlTqX
IdJE6AkzgAwMr7Gv9SCCW7KrpD9c719B5xmvsT+/EEOTx6pB7nSdFCbAsu51sykpi6FGObMfGiTA
vXDGf1HKs7sWcP/+KHURxNQHk2EqG2Zy2Jl0aixxiSwADVw+kFv/90eaHP2tDjKFZLtrHm2MeHcy
irasMPevrMQaA0gMb10dqdP/Huax/n+fdpngEDlA7/nvryS4o2q/WZpc0SruP9r9J3WWMUkcY7a5
/8GQsBk0DJWeYNaemmoePw2LdSojYMWwJ6O9wJnjE4xldR6clhE/aR4cUOppzsPpqZibTdUM8TXs
R4if89+q6ZunyOTPJ0vwUmpQkJe/KGIp+ASbcFxcMzt6QOjWVvx4JzXemY1J6WKK+9/zAgeg7+RX
jTD8X8ODu+s1bffU+6ib09jVOHNxYM3xvAXH96Mb9kucEL+lWLbeJaY8eLb9B58MYX066gJP12k+
tInGW+mOjzOrNB1gKxpO4IB7/kFzrOeUnzKKnqirG186bfpMGFH0bYhLsNlF3NAurvA/GLdrQTxt
+9q1oeymUQDUyFuD3x4YV69rO9P2RT4ZL8ocyb0xQG5oZSRukTs7WUNjHRncSz3lWJaV88GQvPLA
6T8lJa/bnnMHva49hnKnNVZT1H9VYS5vZTqINdmWg05B7nZdaBiqce4k5Hi04URDgLf1qbiiaGmm
4xyu2NmfWo7bRQb5j2cYqfYEbt9CF6sJ/BCxkQkbVynrY9ZGj3VHVLw2Ym1jovvFzTCf/o+08+yN
HEuz9F8Z1Hf2XJpLA0w3sBFk+Ah5k/pChBy99/z1+zCnZrcrq1G9wALdCWRJKYUU5OVrznlOibEu
I7OrqxBVihEKQ22FjWeU9k1lzkBkCmXlWPOLLVkHSp39YFwfGLN964KFtpG240q2wTORbCpn/uhO
bYeG0moTVw/GisV/TaYhvxLiVh0MOMSCglBat8zj1hhfycdAi1NvqG6QopMPBgHUwHp5SMOoYASG
mSvMi9tOhQjdMKXMtKzxSq3a5UHybnXNbYZLWomdm0CvXiIcwncLBbt1+rMtK2vdm8yseIThh1CK
fcXwAZAAWiWiquoJxz6y9B7VlhieumWFYjTIgDTqKLdJh/IUz/LA9nReBQgEl2Z9TbTp8EjjuKTV
zcv0jIm6GB6Mgj1KrUaYeRRHtLuR6iMYTzJGxYQF1YYOzRNLKozS6rT15hrM69Cl+jmJXuoie4ad
zFxCoE6rhPSaSJxyMwjuq4rFbs72hnHSkTn0TefjFyhUezjYGY9zXDLQHSfD4+herk59ierpXd9s
M7jKPUnHhfpVSeDHSMnGptVPRUbCR5Wz0oZ35VmivG3gTc9K0J4BRH8UTXRVsDeuu2DIdzKUBM0w
MkCwTE5RU5OvE0eYFXqiU/ppqPGfxZqbRBsUwBWNTfYRzM6xI3GH8ScBt+hVsTWEyAIyMlv1WbN3
tv1t9tMXD3hGBpr8Kq9VZr+OTMnwQjF7ryfznArI+omPjArzK08jY8asVcW0xCavUvwIgLUTd13d
dixM0M5nb6A/JxSegzeqM0V+QCgDgiJ/j2DFA9n9WXWivGN5yhecpiPKjzVlko0ZoGJPVM3NYbmC
ciU+KFVt7bsU9SZJ1Mea2x+1bSDBLQxT1q8KO8S73bEuUStImok6oRlHFLI4lZ/sQbsbE5Fvp6ha
kpRj4PFAR4zW71w0uoXrdxv43fYFdiK7x45YnVxzNlopPpyWkQarYfqrIYWqmfQ7rPfZZg4SryN5
IeSN9JSMkEsbqAhuC3gKnWyuSQWOEBk7mpf5pdaKLYF0jE6e+1ymO3SGDiKj0vCcLn+Qg2z2WRxc
kr6CqNKXo9sYrMithFUg81QyXw3Oxf5B1Xx9rQymW/jjq9F2R4c49KEu9oTc8fgn8goNCGz/McaY
6qMhiB3UX8IeJngEinIX7I02zIi1iTl0CX8BlhZ++9ilDkimCOsgZH1tD7nXh0LfJwJ5B02bx4BO
J2QKsnjXYutN9cdwnBX2o+ZGK2oUNCFZ0ObYY34VNPmkPpaGc+57ZbvAt13RDhGDIf+2KlV/cf1I
ZG9sTOhWL5P9qPhUxQ+QNnCsO+QgBc4zCSzZKsjxetmDuTad7s0RtGeNczRMo90FDQbggh04dzYP
8UhZ8pHNdZkGBBMF4T4dkBaoKtyJ0aL8GOsl+KYIUShNKLylI4+2P1wRzZA/YBt3pV6ugwFKOvYa
XAgaOztcJT68dfsmrZXIS7OGzhVbQIf8ahoJu+NAi3eppqc4zzgQUXkhAMS3HCMb4BjjxKC6NCOQ
tRkXhEVPwk0y4R+YiEZrW3megLieta7fxJPqBVr33Ds680CFn9YowURUxcVPBsNVLTkSsKWRw0Ka
kftzpN8X7IbSRsfpPbDJNVNyPCSLuzXHBR4P6gm0lXjlOhRKZpAcwr6sTizvXtupP065r2yUtrza
7GKqnLNueSa6CSNuBbcpe+w6QOI30Dz/yEg5SEJ8aN1sK9QE761BfmVW2oVrld27P6C8zqb8yNZ8
Ow3Ng25HB0MJMreXRrWZWrLYsPAkE5NnGCHO0am7xySzXospBCXaP5ZNFSJ1kSiJUos1UVve2fOs
ebPCNqrPym8C57w4VnwvUXtSjQmwUSbchjVGC0ZCuyyHOMCymJpuWpYjtDlFZN20g9XjnqxI4E0W
HUVsAnXQVPVWIo9dGRhV5mhgaUqIniU1XAxGvHUKFR8sxzLNvcJTCadnENAM5EvyNNEjavQ56Shx
FBwdfa7Y96qlsYHH9lHMgr+ZtxknrxsNJKc5UIyRiGDqx5e5meSEEI6COXfocWpErVnLStVAUY88
v9a90gxe0hANbWA/RQpV6cjsjNvEH/d5wJtCOdaMbEuLUHmrU8rJ2MEZTHz3VySZO13KkPyE+Eip
S8pEGCL+hnrL4+++qWo62gjPRCY94GGIwGC1CgYyLALQm0d2VSEIJv85Uqt9UgwB96LKYDwF4aMM
L4Ws6pdGyx/TzngISV87cUujWFF0PKPBTZipM0+y6djlKJhlzA6dUO9zbmTlmXpU4mN0mr2CnUrB
tohWd1mWvusklaC3QskZ8KCn5C/eSzGXd5WKQa+Ne5gfAfzzIWeQSciw1y/9se638BVM22tV9PFS
G9+dSL0n/ejSy0bdB/r4VsM67hJnQaWrb+aDBhbt1hodVA8mLCN6Up486t2M3Ny1KnmnJNpqzGbJ
WhZERXTSyjk5VAHXVFNHns7obE3I0+Kox14ZduIWNsuuvLZmrdzwMMZ9KWEBhOQ1+yptQVmbW1Tn
KN9uQbpqLrJlTgr/uWyH41RZxgFOdLXO1OaDW+mzT14Tu629VAFwHAwAFGBeX1JEnFjl1uT4dtwM
DQ5gjWFvVtRsrRNvdqzUVdE2u4bdCe5CosV0hqHD4HxrufKSNXj/a6Mhdt3wF+wT66BeMqLF6+iQ
ztBhp2maE9F/xM+aXY9Zrv/uOQ2OKVqmUu8BCBCjRaIwenalQWHV6Yei1bZzLh4GyTFl+r69wIAs
L8IUj5+fek23a7w3BIInyMpQZutbBWGeY44okiGMoUjLNwV8/WNpxFdV4fEJtmcm+3c2xGurgbmI
jRs/Dp9xRMcbucB5hNG4YZPsOPoRkpkshQzMaorE6DVtjMwBJ1nYB4aYBF3QNBlE9G6iiVCWQAkP
k8NztcUYsab5/ShnG+lFzYY5srUrckGV2IvuRkyhhQELhKAJATwdPDtmF6kItMFjfz+k3JkmYP8V
1ZENuyBynoi15UlVUhwjCgyvfUqEwRD3z8OSiJkV4z4t+jebkKkamm/ASmdNe0W8W4vmnCDyPdKf
bMUoFuJ06v8oux+QIhfjJD+zNftMRHrtmDfwiWqtRJiGuBNs2sw5XOjbrJ/9fR/ND+hfEN1Fzmts
K99tPhcbQszBz0C99mMEH2Vs/5jMhJYruzf9cFHRRpi/knRf6+lN7zTfDHefiHeCijX7/qY6Eoeg
nCoT9ERa/gCWvevlvHN6B36H7NR1VlJ5iPG+L+d202TFIY2yCdNjtIUlrW6wAGTY9xCKJOiBrNC8
RqgM3dQPGXz0T90MnrQM9BpNArONLgjlaUbEGpQ1Fpia8FxkaddUx8A5YPcn4l2UIQTtpxlZfj4h
TJyUg53vlcpWt4ZVEEE/FS+Tpd5VeEZ6tJXHdk5eYe+pdB4sMp1prldaJXkr1QKPHN45pvSzq73N
kPt4FiJKthPeo9A+N31+UykmVhazfKKG2RDjxubNsrlteee8fHyCnDUsvL4rOgHt3oj690DBwSss
ZJQRsd2SE3Kf9mYNMIHIHLHUxJos9Tsrt3/YTYYysbmJMtLhqqz1t4ViscNIxZs5fgrmyrFqvsQq
9lfdsd/JZXLB7v5kWxFvQUQ898ajrQ7tHrchy4MBSxi54NwKjdf0tKhKpu9tMT0AUFgBu731edau
SaRgjE9aV2QGDxIHMXIuQIJqgoiaTqVskShOS5rPoBNsUVA0pxbUEyNA51r39bYjxRZHC34HpKd4
CmOcJC3GpT4IkW631rc624epSx+6ksgvu5GXDnWBylQRC3QAJg7IN+Ad82Qe+X1tOrZNq5iHHAgM
ukNFUuM7KH21osM6XxibXqWJ6ZKChDtZenjJHxQbhx32MrbvKPpqZrNUbgI+gYqESdOhlhQkavDk
OplxP7g2OcD4cB4yB+qI4mNlHcYj1hWXd/9H5MCfGbv4qpAJ7QfQBS0MaSwWnlgKelZGQ9dHKKjL
+Z0Ot135/sy/r9ODyaC3cwPeEELbV0LBfSuj69DiO0miQ9jUb+0SJ2UpDaLUNPmA8EMAHMS5sgov
Tnvi5t6SzPZD63BusUW9jez06qSkhaktatlu3hDkGNF9N+/ZWB2CpDs1BoktY9OfoWBQI2vVw0yQ
paEUaMfV/iXAjULEh/8dzeMuCTmbbI2LBZ8xdPGVZZUvg2OcfY2CPVQNDsrx1PVkuhtDs5zNHxZB
LH15mpUHUTMq0rScoh5R+Zjcl4NzSnX/MPfAOmVXPDbSes4axD7zSOm6vOoqbZ9MgAgZ46Tog/G4
iTRJg/qkFM/lSFtTGU9K1+I5JIlupYlhqzrE0ZFOsAUdwsooIPaGvrYd2X/YWn4fTtPg8nw4wAv3
KoPYQkpu3l1XIGLYTe38rGZ1vhE8J/Hu6dndxL6OO98rq56kmeUAgQwTUyoYK70WOew+NAwlznqY
djDYRIq1LpdPSojzkxHaymk1eN6c2KcOrKWewzW0BFXaVDGZzBZPWIq182woLeFzJZbxNiiXHKTy
dnTQolZVdy1D5YWpQLXxC1Kw5Kh/mtYjin2AAx3vEsYL0rs5LXLYY6DDyXciQouOB+wAKt3QaHaM
U2/QE30uepsAosQm1yVoPFJtfasn/daH0jNnGBnr0Xyeu+4RfQfANCt/tNTslIb+TUBCo2mJdz38
toImdrua4XmYhZeENTAQkle218M6iy+D1p3gWDzpQlnNw2iuNYvbCcPRMp9xPpQaE2dc43ercRfD
rdVYUNrQ59jJWarJZa9GdzoeIGYLw9aexLthto8jboeZ3iRmZqwYxX0YwE5JwhDVbg5hQ9TZu600
zm7IpcZJqL4rEauZhL2yKyd+UmcwPhnDEFep4yLyYxJ0MxpHiz0Nl5LDr6EgxApvCWOV+zDnIYhG
p/B02oGVqs6gvCPMiP06a5UIjbD/qgkcCkGNYaa0pOcjt76hbjykeX/uK2OnZKRepM7etpidl8OP
rBY3GjJJF7nkBZzFrd5NLpOlR8PBGRfBEaFdzr1SkoGbmQq1oQoHULMzzj7QIevGZElpEpbH6Evb
fGqwGD1bhwpTpSiXu0lWW8pMbUZ+Yqn1JTJBillBt5tSqndqyAkvc+ms1eltQczoJrNpc0TJSPH4
OAf5J0YVhqNxvwTmqhQ47PdbAF0GrC+KsfRLzvKqpu0jTR0shiF24Zae/LrBYKzg5DFp/vDq1hBC
uOoVxrSrLOM2E+CWpsaXF1Ki+oL9BYC1UtX57VsKMzNrizvPwdtxmwrle87vEwiW28FAXGwPhC9x
w5RIC+O7GAnBZLcMCcyeTOnJcJtcv7XK/INlQenKPnwIkC8GgMk5hCKvnckhdexA3zdwVuLGeqm7
5K1Evzex0HQzSyM6lGVzh8pmOEdYdocBkBB8JcerC9A3NjIlMaIHjn4mafkQIafSp+IJHxtHGmuR
cyMWvUU1Y95rmgw9El5xK9jRc+TnybEtZLkhCtGBAmAxTaxuIsfvV3qQTV4yc0GmxHkMPo6OCQBJ
XikfbEBLvvxOCeUud9rwXMmMt8TneRz5gwtNj43NlK6NwffGmXuOgmE/OwH7JMVmZ5h0LyIrghNq
KhBWVC+QBtWF9yNHzVhVrMprS7k1UR4ckFkvaMqGU7yLnLXuPEdMpDxwJvmqWHg9lfMjrJHd0jgw
yh7lFyr+mZTEnmad3GkURmsxkz6vlCS8mjPDztnBWN6zTQI4ofKptXM1BOqIqCCZuK0wi6OYBm4L
0RL7nscZDy8H0WlKbiQcNJ71+LB2mtrvKlxI68TyMVmLE2Fx9znQhFVgOtsQTQUv2xrQFOn9EkdA
YidSRDyCIUn1NUefaRtn2QwvmU4h32Vo3jGDYMpOmAVMEaOtynY+ET2BhanqI91ofsiK6ZHBX8lM
VDuB3v1R5hPr7Xpfkox5W9TKYVDPFfdO2thy3c4Ctt1yuzadMx5Ep3tS7XjedOFzIA6+0T4NI1d/
nVbL1UtOafYsQzBpbWPVyJEF7Mokss94fPqVijPJo/h6LtpBwKGdNtKcXwNDY7JA4HXfyXtLDdD2
kX7RZ6BAbdEfZkUcFbu+5EpPELBgfxxPtFyCKXU0YMmYKLEnrM0E9IS3mSne/Z6emuPqwC2AFtTo
zmpX3GtCK05ZH+zozbMVI4AbtYqvUq/YjCntgsW5w55QLq+2ZdB5SJAqeK0TCC5Wyy1YyF3gH4eY
m5X3Oqe2cWwPMZLDAzdajbUKGAuWqZyeBstu9/gRfFRq6xgajNtoFHldGnBQm7Hhyk6eTdwFwDUL
5sjmY/2kxPni57FH4NXZSXQogZSu51ILRq92JNvdEeR5YAE+yZJ0F6ftZvl/3SSXuLK1c4JJ352T
BO0xMhXM7dod4jAbofv4RkyCZP+4AQHm5aExUkpyb2uSReXI0JKRCedpIlNvIMyUXTTkrqqhOfGT
Db3bFj3trZwVEmALr9BAevKwifHfWcsSITxm9o82V6J93YD8AuWz0pQAOqiFwl4PnTNq+JDFMu80
I9GNZuKTEGaO5TMT/OZskd/NRh+uhW3PVLD4ucuQYYQVVDTdHXp2DBX6pidfyZ/by1S0LHlFCVqM
pGDY8p4fLdIi5dC21lEbRy+o+SGFwIIQq8p8qBodfam2ta02uLNt2sUqosSKedZfDanfjEFHk9vf
gaOu96FuH5Wl6gWMPm96LOYrpR1unTFKvZmoY7xI3SXi0oorJut9C8k7EOFeNdTvaUZeo8p+PSqi
5alangLRMiQyoQk7TBq0dp0UwafZmD4MPJApBve7W7T1O3IQhnMxC6z5aBi2PHRYqe0gv1Ud/WUB
ShPwZKg8dXTDGtcklhIxtZb8sZ1bddc3yXNjB+KVCjDAg+Hf1qbWXWjjh1PuUJmndfLMUlecE3u0
D84CEDKGB12W12zA/jnWn5BqJNKA5gaGMNsOAfaSJLfgZHSvWqoqBJxWZ4DR5jZuQrYKZcnhrSWe
SDiCnQkXhjVjGUsipDMx3PXptehZ3oQN8Uwxyl5XLdmy53pxzu9F2yb7POndlp0OnS3YIVSz83ac
tMITBHVxrpBDTfBOMwJlgOJ5LNL6S8/7HFsJgd+wlHBMQvTzbOE8RrBOmirjGWQo9U7YOCdQlXjO
QGXXG8ZDGRnbyLCcTTVGW4exYzkV8iaF1PHAvQU4tnmtFZTMKQNT1dNQSjrF18ixrwlGF1JV2QQO
9AcdEcsbNkWcrz5r5CqQbEJBDYDcfU+66rnsnbPev1uluDSYnYOpyl5N0G20YwP9q1H07Lmr+Uo0
9b43SJzX62mttf3IOKQ/aDCEj4l8DlszPsigMNcV2JV1i79sjJmIgHdNcYgC8phgRE1YY1pGTXap
elFTe+PEMSKmwHLVMLyTcfwAhtzc1iZCzxFDRNoy0LQCvNVVXb+YQxO6/DqpO5PySEov2tbySJ68
8TAEcBEWZ40hYo+Qs2+FWs6kqfO0+dSwHdoWmnVT1M5lCBgIq4Q5H6PemPcATZgPg7aBuhCAKmvr
x7E1qD/bJN4ON86s5/u+KH4MqfBUddAuWJg1V/xEXUpqux48C0Yll+MKFCyepm3Z4CwJsuo2cbri
GUrlW+CqOuBM2iAEsAyZg3LmydA9hZaDzZArij773QzgTrVLcx1yVIYqaTqmFp5VAOfrltBv7UAe
Fs3FBCLMxMTRsuNHhRfdRJLCQdZqsObh/ZWY1ptfxbeJWuSbiWUEHNXqUWXyhsghXcM92AeCHRs1
AG2ProF3cTyFip25zHhgQWLWj5a/QAUmbAoQAKDLNEjyJ1e2k4FrHbCFoiWb0agfzfTLrgbjhrla
h8wymskcRzhQnAdh3yKcPUk9qjZN/lkKh2jMbpHScJRklHkY+TjN5BKwHaQlc2D/Nh7atzFQn3Jp
MoKk9U0T66TgRwsAmlYN+9IxYFRNPQQikh0FZ6MrmzckKzjEUeO7w9B/dsB8PC1LnxHajmB/uL20
PnmaSYGCkrf2U1yeY5nuqmLo8bJSMQdTumu79CY2beHV5SK1QlYC4rlLOFD0ht9QhG6F6rjciDze
D+ClMtn4uGPMx5JgVPb7bzQiH0FHCTs3ZrsR2rStmwr0zQhvQmdvYbXyMjYROInxxVj0jU3lfPhm
8WUsYgvLgF5bMwMRtegZ7cCmoP75Lub6oZ9zjOmMV8oU/jQ8nAhC4Dc6fayCnT2vVJ6OllA2BRtH
0zBuiUwrRBVtpUGJbpdvGdqqNSSnkptmysorOvkPJKubegJFKvhhRa3aKy0f0Egq9uNoqD+yXvlU
K+MQObI99+M2L4N7yxp3fPaNQtfh5n4MA02LRg+d7rmE/85VIxW4ESwuAlV5BDnjrGdl3Ng1JpWh
J8utFBssOic0KBidWXChcc8YhUFk7lEi6G3+nQ3L2KdFKmDr336vf/biqYY317P82Jg1aO+wcQw3
HzB714r66SQIaIWNNr/S55GEVDHsY8QAzlec3eNLeEv0tGG8cywGlrR2OsW7CqMgUyRQYCPNgUGN
NwrzDPi2R+xa1fMBkoVgzUMOR568+qnJqIkjm6Bw83tUkPDq2ZCskbQ/WpF4NVi9IHgwbsw05uHN
ljwOQZliSwnJj5jGLUgYEt3X6GduQkK/q/K7sHZwsaONWicf5DWyUq46pBSzVXtOKysWgDTYNhR9
huPhemp0oOgJPXAHKEQxDfQV+fQkEnHs0TDPDOa3IbHhQgPKEiDvRlQXfbL0OmIPxSKvCGU9KPZH
RT4VAE18ZkHLf6HUBPvyoMLpKEfoQ3W3jHQNaxNnA/Vp+FKb9j3xEJt5ssO91pY3OQqTns9bWz5b
0gBggVlU3IFx+MZzf+QinJGH0KNDAxw4DGLAaLbzDES4OfkhJ7haq/7Gd4xbtaLI0Or+qDmEMNhR
dTNjFdlEA0I4B2u9qZSu6EOOXxJp9NS6CnmHqvWQWePLFCHnK7BerCJWK+zNqxpENtqPbWhVbhDE
QAdNqBTIqYFRJpD+lkVYZy3eONISNTs+Yjlu8/ib47RnHezJlmsg7gZ9GxpYTfMIuFaT0tjruJ+7
cHblALnapxGCxr/o4Pr3BnBtjkOGx7j/luR4LCw0whoJQ4c+cGn/Ha9teYlmjxXG179TEZAFUE3P
SscvsUI6DmDoyVFH/K1FnbMDKviCZIe3Q3JrpZSNPYqTcZiQJAYsbVF0uwG2lNM0pjur25WqQ84y
PVRTJuCVkk54dHoBcgj1BxpSLIRR27pJSqhVSBTPsfCNWxOlUDTgCmp1/dMvmXDh5z3rqq/shhn/
mW5lwrWmfLhjjNXWxdFGQ2jG2mfCHrcLgh1Tm3FlMYHcTzrkQvY7BydQ5Vq3QklfUPAzEZAcp5eu
RDFb8tpzdUJM1OlvulHdTd2geTme0tuZ2D+YGfsw1+dDOkvhGRPUOdzXrSoeSz/oKNfDYTON1bUK
mmwXIS80K65zyup33SenQCxa/Sa/YWVbHeaouDqAjHGn51s7dL6wzb/O4E7jWP+YhD7trAmWksp1
MPSJzQpgdlVzuqu1HnQYI4KiksmxkdnevzQite+0YT4OtQzOEmuXh9E1desy7Y5lKe/hQzf3xgL5
mSzC6OXcMyYfzKVlRlxA0XkqpAPrRzWMja3mmidUkR/rgqw1BeNgnnOS4D3ItoU05HakTCkzZT0H
aFhmcHCbMly88hRP27HC8e3Yw+wOTS/dUlMc+unmKLXc2va4mD2Fy32lK0vFZBwWpB25DtoRkC+w
CcyO6zZCk9+KcgtU31khPM4vQ4MPsDnwe3PWiqLxcWZha4o6JPZ6v8sy+cCpzwaeHYc0arHPUS+v
bFOFngfOK/HZUxV5dKh0WjCB4GtlwADtQu2t5kV6vWCIq6iRelQVdFbanMhLiZbZj8renakbeU8u
YdL4RzNKnuNmPMRZwsApAwkL2IFojegxtVkcjnH2DslsM/b9Npmy+wjJuh0qOydlFtHJsbixK+hK
TrgeTG5tGFM4qZ1h2gBZAws8MsPODfgu5vhN2P05ruFs98gGaz+Ptr6f3g0FCDvBfeCqkf2lBuVp
MEIdJnW6l3pxLcCDr20m1bjzWH5bqB+0Vv2wfG0AmZUwDmk3kVpaSMN7zRs7C3xjGXzbSf6QzmzJ
6mWprlPqyNF5dsLo3ZdE4egq6jpn5K7IRUy+TxehdOG8Ib4BYFnMuwlxnZ04R2OiqBgo6VUU9DUY
CXcEFgCb6mPJQSHOjc7RRrEN0qUWDKVNQp1wYJ6GYHoYjAiXUHh1AjS7c5LB1Ay9kMCkrUUBT5Cd
6fqobltTRYw/2eZhIFx83ajjWRTVEVIi6hz0qR0r478OATP+FBFHRKNl2aa+BBESAraEOv9TCCJT
mV75uSjPqaYeHa7jyXDm64TSeoUt/liQdHQRsekc2VXVnjqbV8qEfjdx89/Rhjy0pVq8tgpKpUSz
WUovMiuSb44GfBmeJphRlJbxvVIK7vLoQdaKuAdLa3Im18VZFwZAKqJEMPvnyEgzxsZTYtzmAfPa
vIAYBL3lWcZ6wSYHaXaJgHEV5uONYnT5uhBqtWOj1dyUlvff2bBRiykq0AjHXhlTcjf4KOIqZ7LO
Pt5I769/efqfMu4sQc1rgfjWNcPUfw2I1rmwUeMoaOeMylyCdSzPLzrn0Ngs60H9gPsXEHPm2p3K
BslDqTubHCktBeZ0qBMQJToLPbRwwSZRQjoxsvLWWhXt6johMCOAaCQiYx+XhHPEI0NTvUGotu6K
snQrgEl3sqswTKvj1skM46gXKSHAg8VeNQucR3tSXDS99l3VjdXGBpD9b/LXVOdPkd8WAxQhdE1b
gixN45erB80iiBYdqS5pXjhqClO9LfzwGLdK+CJZezMvDNjrZezkSywzr3Uafg3NiDgool0XaVQx
usppkxTAyB5q6omzKZ8uCegWXEABrqpOok1ldvgzQnqGL4ZS9RASObPDKN/chSZ/aA34N6MAMZKQ
bnOisrjqdf7e1MMrUOYFDNho7lgPFd5dNjmdFj8NjoqmryXHLWtN1xFNt52nQn1sFdXcLPJEL0DD
vjJ0Hq56qRUPaRw80LXT/DHkOemhACjF0beKrDI4wLZK6WGA8SsQFS/msLIqQjrU5R92AyyzMk7F
HtH/kmCDiadMGph34GmyFsjR5LfihnnyvB97STFS5MO6ok9eopl7tg+QA+cuYEZdUvxltvYO99e5
kchcHTIRzn44HTLCH3aVSnaz1EcHJXDwVhjht9b39ma0oWU1KSK7YCG85xr55T8DWdPESCAu96Be
FEXFdqeql1pQi9UQmuCrLH6l3c/4xkoHkDpZRBD4XRcB/LdvRx+YD8iD4hJKFjjAXN8nIsGmjbkw
6EMYOPgN1NPPP8bcVE+ZI+6n1Ap/8OJAlHecqvrw5Del6Q4pLKCfAetV0fvHor0SyXPRUEDtCP2K
tqxxnCuwVUryCblqWSNHmJuNVnJzeoGlifcOdMnaqKyzTkzrhS0QenituWFDbrtDKA/I6eRRLWcU
2WaT34a9hsanM96tYrAo7NnFTMtCj7H6pz6N6rbtxej20Mnu5voDYuqJ6zMjtCCfz5oWlJ5TIRYA
JwjqrajCu6wXL1ERJbBdwBuFi2ihXkpn9nvQLSFlnm0T3ZsYWWA2ev2YzNUCnSwb5pDQx8GGVD8E
R0gSj5dq8ULPE1LoRCFEkZHLSguF9mQ2MOcnNNfuHMJclPrc7CGa5bdNDzS6xFHs1lYsaHJ7iXIf
w6BvDKxWgiE5RXmVbH4efv/5h/Ta5h//xd8/inKqqZPaX/76j8ci43//tfyb//M5f/wX/zhHHzV4
we/2Lz9r+1VcrtlX8+sn/eEr891/f3Xutb3+4S9LSkU73XVf9XT/1XRp+/NVBF/F8pn/rx/8j6+f
X+VxKr/+/ttH0eXt8tWCqMh/+/1D+8+//0bg6H/+81f//UPLy//7b/+r7t6vv3z217Vp//4biSF/
s03JEUm6OU810yYMePj6+SFL/E2YurSWwGZTQ8DEMcoDqg35btrfTA18hcDeBi4QO81v/9EU3e8f
IvJSaizJVGbARBj/9j+v6/fs4f9+u/gt/Iss4j/WAVKaJO+qSKNVYWp8Kf2XIE0frERGyWe5TRPc
MzBeowt6akS5SwOKlPDTl87LoDkv//Tb+RffdQmg/b9p1X/6rsYSuPtP1UeFYtrSrZyeyLJ2arwr
STz4//sOv4Q8Z+S31LFZWG4cM42qjj1d719/hz8Gr//+M/AENExTCOEI/Y8/w0QGIgtAfoZ5YJRD
bOY41lsbVOtff5s/Pmr//G1+yfI1pqFFmMe3mTCJ1OOTun4upuTf/Cx/LGj+55sgcNAYkPNA/yXC
HMee6QCDQjDW7dRsF88fE7MHmJPxvwnf1q1//a0cVbWlYVnmr2+9iGP6ISe1XBIItikWCU0YiwRh
3S2s/bw+FZrN7KLBfrph/L3OqGqQIKfKhxJ8iIS4RyiK2XD2TeaysdtWzWbQXmFQu52ebYy5fWzH
4FhZpzY/p9ODip1ZGb8ssIm9vxBkIR3yOGHGZlF55OiZc6U6KXW1jlg6hXO6yePKVXcjhPe6lK7v
fE/AdtgkuIoxrrpuIMqouJK0+iA57ZvM34SJ5OjvEKOBZERON78OSGr9E3y7TQJPU069J/R+o2ML
buiShFwtlCk2+17GfovMNQTWt2N2Z9jf2I3gNaGLac7/m70zWY4cybLsr/QHJEIwKBTQLW2mGY2T
kU5yA+HgjnkGFMPX1wEjuzMiqjpDatGLFqlFhqS7kzSjAVB9+t695zZMbwcNC75E183nwQa3z30K
qgCNaIYcJN2l0OxoiVwXRFUOqEsatN1i0eAgJm76RyTPFGjJdYLKKGi/yuLZcW/aBEUM9kLcC6vE
9fiNsDIwf06aT9vaFs1NL++66S1Mj3OEEEGPG9PA0+SgBoUR3z+m4AQobat17z56zJQhkeDzl/GS
zIcjw+VjQtEBpqMDeTpZjx0Hw9J80TTcnLrY8CgO7qfL1CdCUZ8UJLKizhQVVqE3Ud5n7tOYvJic
x6vvKdB+QMoUTP0xx5nld7cCjD/WDFBO4akj+q0bXiQj4Kz5rPaOnjcph+LY+JQ0RNuFv5UQiIRr
oK5BfKGraOtpgftukvxFW95+MDyC34KzmzXvw3gvwyW7nmXPc56KLiRxzuRyJchMbefBSeV1xJzA
qcq10c/cVNZ2QZsgOjedZD0i/FjeEOvMkbHICRjqOrd/NtYTibosqtfjHpH/OUz1NZN76v9LA0hr
wvBNC5C8nLUoTgY89yovqUo3ZBZhS3J+gs1eNxGRDtRVhL1w4LS3tO13PeE8cHysqN5bGIgIRd2m
dbJtionOZ7Z1af2Ru3rda1oWWBqrtnuwGvvYmf2lwlSd650G2JGDfpb60Qz7Y4wJrxnoTVVAUeP+
gcCX29Eqd9ydHOSQ6fnGxtb1tfCHrWr13geKn3AcH3k4BCnKU/cjdpt1kX6FzbwD9RZaH5i0bs0A
bnF+kxJHx6gqoMGi/FPmBkwZWqJnySpOBYaaDupSiQCMKMNThI4kGOi59tEB3tnK6m+qRYde+VyZ
du0yf3Hq+NXR3tq04nMDOqPvGSwS9oNmH3EBNxdKjLUEMJ2q4VrS1mPgPoXv5pxivl/IAdyis0fi
MJwNYEmeEzN2JTCVwYbhqSXy5X40fnmQQKwUvdToB8dAhs/eweCKG4l9U/uEJ419R31IjI1lbdre
xn5YoNDW6Bo5E2WPZQLZ6FhFZCXL45zeY6ZE832Urn2bx4JfMdoJ0OnEPlzhrVpr4hKYfVIZMk7T
Fa4ycsrBAfN7XQ8ooZf8hyG/R/sAeXFbqXm1/JTIz/BFPi6XoUjObvrRa7WCPIK0qzsypX5Qo7kt
MZQkKUNyfEDYDmeUpfGNDpy/2ar+y13d+dfS/pc9d2CMFJpO7nFc3Wv7EPmn763wf0rPvys9Heqj
/3vxie+EoAQSvP5cry7f9HsN6pu/2b4tTX85sNsUoxSTv5egFKec4E3HdYgOdZlBUf79swIVDv8k
8d1awrNhkCs28n9WoI76zWISKhWGac46npT/nQrUcuSfSyl8EsITPm/tL2VgX/Zjm5h4gQqPTF1z
Sq1jNo0t260cSZkmlzW/jES/bWkJVBfdIR6GZBYcump0bv3Z795nmFUXMeHX2eQOR7q09tQ6sXR+
quuYJ7mvR3EdDA6HzlIx1S+90vplEULzkHkufnp7qEjHGpq426mZxKfA6ysacHmd3OQEhKMJnySl
Q5j1ExrNIZQcJKE8nGBMYR8LcWl5my7P44vPsEy4CslwZ7jxE3DkbEeYQ4hO20zeOEn62wgox1cg
RXnQ6FruBUFNELAwWW2gFvlP5NVBookMVjETUAaz9JoKBbRWskeHNT2HczODJAm7296B/b+yS6Ve
yi7xd0Fdgqm3VTNVKw7LcQZ3RssbGbnVG0LrLmVbt4gJzspWQ0JUVasYn+KQXEtLRC+lb7gfTPZQ
0ZCOQVIT00dSKcyU2DRY1506C9NwjhPL2qvRKYH0qEicBhhPSEw5SRj2W1zn1dfipbqTcQ3ztLdM
9QmQEYdZbhWHqsjrCsRtn7/nwPMgKPtkPaIRmMaCazthZpOxRcJ1hoXoHWsXo1rfKKJDYzEbvWrx
Sj5OQkwPSdXZj9yT8PHJf693IuG+3mhuinzVBJE+01wkxWZOBSLjIs5dBjSQl7jMRXfgKJZc24FV
M+qzhjsvxSu58+ckuO1k2d4gHCYz2leO98FQvplhFsaUiVhkMeREpWCo06Qk+TBvTBFfA6/CiWWI
9l0UBnwGG2HLnggoIhEz30H+GmVm+jkYMCKxG/mCwPLIQD9awh1c52mDKgWUKdqrAuQTLFRN9/0q
B3t6iUdCL65yhmFk2lNo7srAEV9jCeEk1g0KeYj1WLdMdysKUYVg9OMcLp5dZ7iHCF4mjHHs8dc4
2C2JYalxhWStTi6knAYXoyc+2G89MW71rCHPaBlMy+06VsjFseZCk2lH4t26KSSzsIrZNhiQEzIk
i6wdMA7VDKn7pNLldhKeCQnXHCLilYIBjaXvBZqRc57wVqVQ4Pvhlbarkl7J0VBFZz1Ufgz9aXAH
LlAN1fkBs9ayL9YV6RGqd9+wLjh3M13xWxuG/oRLmlPLYWwqbEeG7CykwhONrLoK2yeiPgRxXGZg
EpRg6IeQczY20dSBVYHDiaYoS8jOnCNguVnpv1V2XL76Ig1JQNL2TLaYdIOHESHnA48gOrEqaq2T
NLLwQ4JupGwIOUDv+sZhnkoIOWJXQIrua8PtVVP+lOHZtqbwEAwDtkPbcdmFsYRC+AAuv4F+F37O
rTneCWEW+H7KDOJstsRvdS0u9TiGnusNTkuwFeO3MB/jYxdn7Q+Poe2NY8w0N8NhaL3VYCfOaxTH
zfXAUb5cDAj6gnLejVe08rB8atKzXVYphQdJmcVTZ6sS+tSgC+dKmiAVt0xbrWqVgzmJDzGjQfDC
XRqf/DjHCBYJO242JXc0I++QbIDViBN8XuOETx96MZqPHIIdXK7a2MIDHl7NNGq+ZA5HHzc3tekV
l9XcZ6UtD02jzePsO+ZeIxBEw5hOmElT2Cx1b90Q6azex9L0npJEmjZNwyTsITkKDAOulTXPVmpW
ZCn0yQvWk7w4T3kbHclBjzc2kJ4zVLz4Qp4TrVVLAMvZ2A3yKBiMIur3Ax6Qp9KFtXhFs5anp7YE
MqTcrYbbvvaqr6zwm1OWF/17Al8O/0xiGNceq+1aqhKhb2N6/q4lr/vOwty69m2FpIdOBSEGIlPP
ISE3W5Yg61gj9eDBIw8r2FBXOz/8sINFPnU5xakCWn1AhhlycjQwcgVusCwHQ2qd2hDxK/bJ6W5o
VUbyQqKqY9a0/hkirHVvmGA7t0ULdEdOFdMmRVf6HSqNZkJVzKipGDILATUIVc+h8caIVO2Yba0r
uTlxGvfOBNzYHOnE2j7pQ11hmZyXAJfcm8lQ3miHNZj5ZTe8EzBAzkJpd9PWydD1MiU1Xw23qu+U
n3vM5bvU3I25AjLlE9H3q6Kw9IBdW7l5SBIX4epcSeenkiXiI2hSAVmYaQgTFu+PfnB67YQXvI4c
iVqPWxmnI+MsKu9IsN+yDW/Heeg5vraRQl2Qzs79WDcVPo9iZO9zwxGqayErySQ9lkSczcyVt+gu
AEUC77bjtRxShBLCoU6+av3cUPsYcr6xVdKZznHDAAYRltefkZCgykSWy2061mFM1W2Xk9ipkSZy
LV0WbJHF/Jp0iiJ02ChNb8zEG+Jr1zK99IrkOcKxseZlaF0AUV/h2O7re7tpBQIMHH0JmGeXYYIc
G+Q1hC3UnBhnZvbYwIwKYVYRLUSGCofZHFb1+0y8kscxyOuOPtpVDABiGEIGgbYRgEua8jvTYcO8
UnbHiceBjQbYzkJhQDeweeWOCn8g5Vf5MzP45qOyKgeZkxeOX6RaELbccRdhBbIZaJuiRwjJXnYk
JU5sraoMm5u2bRVzKdoFDCQBJHkuaPUadutqGJFguMNGZuLol1HLJxKgjTXb+7qpBQoLLBx9ZOW3
LUAFAirbXGPXDoe92Xjek5fqkGyjPMeYWOO8Nm2xvIMUQFYSWUcnAexuziPipgbMJprm/sauO2w7
pSY2lR9prEdvKNZ+6fzAmGftcWPz2MQEs/mMim6HuX2IGrffeqNlvWJdRis11enDkCjQzIy6bies
CdtlZsmRUSJKIkTsusnBRBGyF8LmsViB1gzVnK0ivpYJdGyF/g7HOLoglCA5SRqIn6ihZl2+BL6n
X61YVtMu7ocmXZshh2trpmGLTYu8gHFDQZq99MI1rufKgaFDyE70s0bYQPegtZFbZMnBisl8SP26
PXeoV5HrI2AE2yY9A5r8YMw5GjP6BPQXaSrpGPO0YxSES1GaG+gFUeYedBqqXxVsmlPVOepcE1O6
oWE2vFc29ur9ZPYzEbNAWQPRR3ChByD8tROCy/YIppnuJcgvvGDARe/bbJxh+eGEYr7jYYJHBZ4Q
joFqYVp1PH7s2NKMyjWMyXbcY2OlQZHOET9LTuiduEKT073arnTi+xb3JdE5MjHuSvKscB83LRD7
isEwPRGCBV/rqm/h6Tq69p40bffHplUJJVXZh7RMZ1FjajGbnvir0EPsxWkAi3Ju1mtjYmMnFghw
CO2wCcwIEziqUT3AY5baAqkxdh1isBYoHcrHB2U36F8SnOYkFiH4QsgzyOYEqIjPKpFgMQMncVZD
qgE8hGYdEF1Yx/UjSr5hXFWAlCxGjul4iyVdPgm3aujrunKc8GUsHi/6uwCKwP2j9iyY6rdbpT14
Jy4OhQ5/x66plxjdufdLuhodYVGAuFCkx7I04GWX8r3LDJblsneDuzzKZIkjolCPJRQGJo7e/Gl5
Zv1WG/Z8DoYS9FbhkZvixDnWQbwaoBtpPy6cJh9VeS5H+cF2iGrAHqfqNcmbeMddS6PDQeOLG8FV
5pOH5Yhxoz17D4POyoHVx44uRIYSM1w0af1ielzffZrUGDx8Yv+aAycST16Tu4aZOfEDwdI4trNz
pWVU7vLKBDzizN3AEqEXuZqB7xu7ahYmNZr8pnzgACQwkSTQG7IMBDPRNK3xDtxg0SzV7nvsl3Bj
LLcks4I9nMXdBc2NgyKff9llRn+vT7NP0yLFlF5HPIIycN2k3BmNTIlbAbLCaHkOPOzYvtVx25AC
EpYWPoxAVEecAtnJswtsgIAwkgMD0hniO+PB5yTwsV6xPh9KIim+QgoqzHiY1Iej8HG/oNdBHB9E
9KVLFCDsHMRmYIoeT1EbNtdenMuvEXEiA1S0WYF0nAMBP4Sllw5TWuSn+S6slnu7DCfs5m6berfQ
rjXiO12ZvyIh6DwHhu3ekZGR74OpsDlIkuF0lbZ+s7V1J+7JZpxvmtIoyD4Dl/SCCGV+m5zcwV6V
4PgpyVNpfI0fnqleqK4QE5Mf6mVNsQM7574hZA+howfteOnHpDn3tZ/sZiuLTxZCo3xtR2L+CnKA
lldxJcx9IDjTWnZj71y31i82o8BTqrsHj3vs2kYXvLhUy3EJougGKDcoVF2CoV9REu3aOc62s8mx
oPa28VgkTzT8vScAZtarHbgG7dux3UuSxMFTVvG07lJUWI5MAOxMWX/w07442GJamoqD9SyjJLol
VI/8MNEmj+jz5I5puLwa4hChqd1JDz9uY3lnQOrJJo56kv9KthCCgiqNly4snTvlTpSFpKDKm87x
4p98nO27tBFvraYiG1CMD/OLxJ31PFj4V5AG0wdfB04VsD0i0bUMqvTSnrxzMTNyZkXpXyvXzr9G
kzH8GqwQR0CtfPJcTJ5RlEdjLc/TFKb7iMdrHwlZ34Gk6k6151p7XVZ5BwGDTTMMOPkFtWeCiSfv
PPLa8aXwSnIl/V7SdQTrBWncDHddXI5rQULG19w27tJc7e8hXOOUwWGXfFKA5h8VnPEfkDjfNcbS
W0uHuLazyh2pVPKE5KhCgY8KOI/ZsC9Y6Csr5ssQ8H62sY1pQaNptIvEus7attsUreJ8nszNDZxF
SZlG9tvWMKW5mxXunympC2guaYptjo3ywOlVsTBa0VPm5vqFRgsHbyyX+16wGV1VhlHPa4PMsnED
9RZImyucFTkSpEnUPrHPaBwilG4FmDSn86t3jngtas5RVLc0NsMvQVY1Knes/SnEPFCggsZxCXKR
FMMlgQx0iXnrx25KPlGo9joabByTPRu4SNIJp64VoLnU9Yg+wHcox1I8vuFVChiDJOZMY96UXrLN
IdGiaa6ItfRnaOVhOv6AlmwjHkoK64QiLMDHRLCQSOv80TVCWFyDSA4hO+mrTbLHeW7jauNPLQm1
8TRKDE8kgzmexlw0oYRZjueMbOasuEZz3+6mFv1w6YTZV8hKs7UzdNW69zNcDt3YbGuyxe48tH+P
TWGHrwOhNYyzjOnQ+N1IFmebol6eHCS4tKZWLce1eGdo9hx0rUX81ilA5ye5TJg5rONxvYrTuRMr
VSQCXmATvsyQo1CyhtGLqKw551RdiAdXTiOOYs+4CMczz6nvRO9AKZiURmHMlM0rU++sJj18sD7N
t9KAMoVix+tOtk2fppu9askoJZDEqfW+bNPOQey7EMJCWGEZuPEVcSuCc0mWvaW6mU89kpHnZMQv
ZndmfC9nb6BNNMDl07Z78kVc3k9ZF+6RXIWvrUIMUoOJJKcRbf9nnMwOXldd38jAQvwcEgcL64Ou
+yJspFz3ggp0BfpjslAAXNEF31o0H+FHW+1DmJvRHvBMf4ewT94HWUEpEUrr04EezAlycPUJOwpE
rkwRZMbDNJtwGUr9U1ZxdEOIF44thfw5Q8KKDLFooTeVZtydZ07THL6B6VPV5/P8UMM5xUk82WfD
ruJPezQYftGWCN7TUY3djdO5NHjqhTwWq7mj+6nsjZxJLXDHLFjNnOIuRtvxIIiIWJhIOS8O6Sfn
vLNq76qRdKxo6EFscRkJ0PuBDZMxAEkcURKKXmnGmTnKf+brSxAGfs/7wie4KaYcXDGQRAzaAd1L
CgM9S1XRxgxC5iGALTEt6fa1soAhNEmaHAgbb66kHKILveVpnZo9KCu7oqKlGQSkQKn+OjamdIPI
zCMBtYteos5o342M/PqsJvTwKsIw8U4p5r5OVpHmKzPkKO/afvvD7jr54QElojmDsGi6TivEleth
iaXmLEU+2+1cmeEyLkugi6Zt9I4RF/JCRnfjtDBZ+W0UVkoxyfngEPl511fS29USjw1sweLBwcj9
Gio3eba7tIbSaqdfZqoxh9IJS+AKoRRvuhiwJIRoBkAKXE4W4qcZm+jNTnJxYxOV85I26AiuxgpT
euUEDD/Re3HIMUjEUYRusbRxyED8msgTB5Dg0bBydq7ALrkwdBZnc1XFs9rGASz4GcwNg2E7wttY
YHcdZxMxWDVEP8PU888WWeMORjVNaZQUKtr1bsSMCaoPtsSwdvahV8J514M+texRb5WTW592DyoS
R6+vN7Yni3FFYANTZ9dnzlM1tnxeys27qo/868j2zAO6BX2da4u+jPKbF0em6U0MjO0hn+z6gFEM
fbTnwjsnQ/5s+KO1Ly1X7RzcVht2ofAAC/Wauj19rms5gKZjsNcyBwO2kYF/RtlF48zD+x+Zfrtx
Qz9CPM1e+NA1oNw0NI7z7KCZSvJYrcNs8nCMBdNLJpniFiN1UmRWpBtJwkJUgU05S32geMWYqBuv
Z/dHdDWe+HC7o5FLPNajJudq9smSXODrO7uNXazffIirBK3UuWri5GFkwXjQsG45z7p4f4FNGofZ
0e0HHtElc2jRnqk4PglClXYWfALiaQr/Z4ZnZ28InIEmRAbG8kzXLBbUK7c09dcc9+JQll76aieo
370QzXQC9unez4EwBhgk1gCO6U1XPtTZyMnI0XMirF3FgAIA23hkZLu4oe8A8MKCcZDTYLjymImQ
9giXnh4BND9UeS+jZ/g/K9GoS1/o/mGcSO7qgyY/qtllfyOqrN4ImdkrjMR5tmSFatYldwncxEUc
+I14lMk0Bld2qgAAuF6tr53YBe4M9bfcebhKD1Nex7d23DkGLZtx/uXNxbTB8sL8nAXMeLBSOpRc
P6/j6pMX2xEVcsspEn28HxsnTtFcJuUJ7wjKpNsKN0AmXY5g6zJqIeS7QVJsw7lzL1Y4EMCc2sbL
GJagTnMfgqz04GHbmSThRuf1UYWO90s4SpwaQnrHbc8ZISFdsHT2jRiwWtaiuG/pQRLQLchJ6jP1
UYeTuWrghOd0eooOGnJlyhIUCmS/dp7BEtr92LwhtoQUT7A2LYw2enbN3NnB0iLRuVfdXowARZ3O
xLfs06lI0GAG3TWgMfs6cWyq1sJ1v0Bm+HdpkYdwG4FOPvBy4ycFWbmbfIIGCPbIng05iUPeMID6
R1JHHMwQoHNk4eMUSqJZJbiO7mNEuF7SmdZWciV/lFRv70h0SB1B1n9RDqHwc+BaT3Fg4vkGhOVv
M7OOTqkn4MiUeo7SkxvViBQDlEovSWnYNnTUeDi7ue3foIAv7/6B+HqKi6EO98WoqrcJB/iRzXO8
J50q5rQre2LeQnGNfMV4Q3HUHAs+lCOaVRDU9eiXbwWeV4JYRD1tmKLguQ6JfmxxdTwg4B69lewX
BCMpT8UPB/Oif6WyWiNGyXNgCEHA8uWoATNGPY3R9EJmLo/xpPo92DX1qZE0PzGx4hcadRd9gfR/
Lkw1QFRD+LuhQot/Be2SnTCK3D9ysnB/kLBS7gI7wdvNBnSo7HEJqjcpbf7BYbdte8eP9+1UDova
uL9nvshUvaP3s2LMk35gD2sfWj1DBO8TJXiNssEfqpkLIm7HxymJGFoxmofu8P9kiP3/kTLS/bfT
aRLSYdy1fxRHLt/w+2RaiN9cYbq251BhMhX+fSq9jJ6RQ0rCrh3WC2n+ayptWNZvjnQtWzFbQq3G
tOH/jKUNRJPCNhc5nuUr20SE/N+ZS9viz1I1n0G1g0hNuERFknriyL9I73RuzqU05JIuAGZQAxOF
zvODPt51O5SbalZny2bA0vRSYypMajQl6dEyg1cV6Tt0xe3V2PmYu2T64RILlZkZR6lMXWbS49mG
wm1YoQS2ps9eRUB5KhXDkAdGQylzG5qcKufhqD2UZ0GL/CqM+E82QRohN4zwN6JKkakQa3kUpv9B
mBgwgp5DRxF6Gj82b8wu0w9qNrJUBV9djeaPUNqnKOV1jB4hVdnNj4Fyb5ZeWzRJ7ELL35ItcVi+
k3zEVEUUpoLX/f7njkhCBaGhQKhT5vxIHiKsTWTlXI0poNOEJ9bDR0wcK7oyAiAxVF2rxFuaUCO7
sZ9/dEVzBuxwOwYtb6vGVTROZzuQRDB45+UL5oyaNuIv6e9wOl1+l1G29Pnn9Aa8BJKu5RdiccTU
P73OPj939PEwxi7AgtH3vpYf8v3T80z/tEGKF/RRiLQlzd3QHUXsxBtPRHVT5kQyhNmH9Gp0VbVc
QHjkJObGxcslhi08N9lErLqZRB9qrr7glD/WUfzRykmDZez89ej23aa3oo8ELwhoYY+U0uHW7Ua6
ZkwQJR+mtGH7NDV+zyQmapWhwZqy+8FZymlVsaKLHA09bGnqR37LnqTFpBeEPS9vqhzGl2qwxqt2
2fcTshkjbE6zBg3rBFwUg17aaGClSsFpH2vLn26MhO8DANttqny4RtfEAYmpiTNswbmQOudsOGHD
mm2zj++XqIfwdmjMS7J8qozZoZ9F3ZWo1stLLpwCpCEb7XMrE9TOdSRPylfeLpcd4eVZ8jHx4dTt
0lRnz3Ou84QJcwjtgvImvLKISyyW+6Q1sYRwZ5zryv2Rc0yPAz7Y3Cekw8CPtdx1y78qoDB22NHd
Dfmm379z5sYn2mfCXnn1/YH1qsKBztXiIfPXRUMmKdSKixbntOoQBGp0XEbPIAkwNlPcwNgMPUMG
378W9FiwmC+3I0U7uxgl58w9hs+1oou6KmA8FZjJvn/w98ctGgyjww0hFydV8cGmOQ/J9/uCBJZc
Mae7NcXt97s1Sh5lJnSYylBRLr90AFxENHG76YL24urx7/THfxYGL6uTK1xBigpFvY+XC1HPHzXU
VEs1WQi1e6XhDXDfyoPtmlwnXOPfr/8HSdF/odj+s078n68mHVZWaSHe8P+yFlq2yRpkMWS2OP2C
fMw+wmOW2mAPqmFrlv6NoT0arOry71/2z8qg//yyy7//QSg+0tNp7STll/Q9xuzJB2yohDAa1rl/
/0LWItf+lyT9n6/kOeRnuPwPusefX2nIi5R2YOGytrAS6eCSujEPdnCZSo9KIKo6co54+hWPwSDE
ma7ByhHphTbU4W/eyqK2/utbQXnDCc3m43b/qiwfqrYJLVG5PCbqoGV3EEl9rTTL9vJ+rIjLTVvu
hAb2V5YyHmoPSSh+LO8uD/CQMTyquMlVOz6DlK7/7oNaRFn/7t395YMa4RWFo8l9l6cIlQvjNiUo
CoQG93+duAfq8Eu47GIJkzNhj+Xfvf6iY/tPbwC9mMuNqKh33b8I7xVtJweLIjDCVh7apmU8kYKc
HhlZrYPlMaXZHwPm6b5iMA4B4fGt8r9aY2DJSlhqcNEz+yycXw6R6S4q5a5Sr4lF88pLHhHPXazO
v8RB5VwZEMtY/+MV5ECEqhYbyWi80vsm+D6dTyYBlXgBP4plm1h2+UTGq6GvbodoPht573CqY5lu
B94d6od9IctjGsvzMtpB9o0nyCRoO7K40OFw972lWIrmh7k8YstWYyVMJtrhFYcb2JCYRXQuIO60
4L7DnuTKoi3WSgWrZRUdls9g+T99+t6JhmQdftVk2exQ8p1hPRAUZ71X4vy9dTTVz8ySD3nW7+gK
kkS9bFbpqC8Ee99CVrvU409o9RUmRTYGCMebKS+3KURTLC6c3I1zwuOBlx4rmvU8uays31sP0/N5
C8mVtfL7I3OP9CQ/o1KeA8E98f0yy038XVEZITVLWNbg0hjyLjWHt9y40fLRD65/AZTWC7bhRW/c
sbT8Xt64mj3UhjiLxAnNPisCn/732h4rrlLRLt8NepvSkZHm8l3sIbJ+/P66f/+k2tayyP7lYeAh
ZSH2PQWQ9FvZ+If1yQ/qeR5dj9SCpRLs8V9egXa/n33+VKWaJ5YZdhXylirTP0g/+fAG7z4Kypd6
2bmWjyKe559Ba+w8kM3fJVvR0qMs4sfJkfNexxSXNKC4q5dn/zZszZcW+bSGpDwEPSwMTxkbxsmb
aYo/OmNZGzo+6c7Mz4JvNZaPffnWpfAccng/RrUnnnHrxhZqdCqQMuYKF2Iv8wTuEldV59lHh3YJ
3XZ8DDQPVFdzb3F8BeQ/biaii5cvyZZPe/nJvVfVV6Kt7kwqoJHt57tibGr2ypiB7FXechOG2r/P
i+wFjzZpOgN1EBL3BxSJR5bAePV9c9NH3zBIfhlGoi0sqh2urr8se0ZYvxmlu22ISqyb5vJ9r7vV
z0Ggz3FTYoyhuH/XJKMCi1nLh8zmOSH8mV9PqctkunQwuSRLldE43J1oxt1mW9ou0Um8PMPci4fb
mPIBh63XnxCxsMs5fbH7fhhtJ/xYVouhpGyT3f3AOwE+Qs0xcWmN4ZPGILfc8shXDR9LP/hveA1W
33+oEpaWXI+XgqSG77/xJ278DrcQnQZdGQwBPftjWXWslEprqShTFX6RMHYVm8a7M7/Evnok8eDD
5GsMej87F2KynNpDgT3GEANje2VTMsnlxqcYY+bGazaLy39W0W0BW0dkxrz6rmKUDZDBHV86lxXx
+zEtbSL5PKqvyjLuwi4UDKuSD7HUmOmytqXMSAkzAgczINX4fpBGYE2EP912TTdxmhA8pHx1uJwi
WlK4SdPQm9C0fkrH4MqwXVetvHw/2bEznppy/tlF5EDZTUHwBTduz6VSWfLcNM4jKTkfWcldKctr
vy5zSmL+kA/Pi8F3WKw435/DGCxN9ZvvglbDhftGmRtYP1YMCre4/AGTLPfo9zP/PyL0vxGhU2X+
YXFc/JV/ckA+LubE//XYf/1Zhf79Xb+f9R33Nw7tHsvuv071v5/3bfGb5XqeWCICzcWDiHHgXz5I
G90kR3nlWS4LKQvw/1ah/yZ8WlMc9m2fQEEqgf/OaV8sTYU/LOVUfop1XCHv9R0XXej3Uv+HpTyM
itixp/55tM3AeZwdJHa3FSmZPJ2j1zksJyG+tQPlKHmIKzX2s/NjJi3LRHET6+w57hr/NdHRRLQf
DTn52bq2WgJkG90yOGgT8PlR2kQ3SVygJTODkXP8ROwJ1A/tZy6g6piI6Q5KBj56UuxEHNZwQLPe
aREC5l5SbTrBTMd9m41hQaMRQz6mjPXnsm5v7MAraiLetUZmohIhed/+VBXHonAGuMd9Mlc7dMfi
BEdK2ZcGbEP92mkfN7rX1zT6Bp5Ie0VYFUEiZSvM4b6kKijJE5sMJhSr2h4gFUFS4rxPrBFIlM6M
PLlzSzs2PjAKFPDXRsc60JojQxqDbX4QthFB81eEIr6P2lpgvGVmD+fUDYZ4mVszz0AhafhV/CAa
V3Z7O5xcsa5QqwJsKc2FmF7HvbvFo6bCc9baQ4eFC2oQAjnLhDpEh55+8RVGTeOr6UN0r5bUoIvt
pAvsZyMD7AYIpm+ZPpZ+H14zoQT06PeVUz/0zIjDE3xGdAmVHjJ5G1vgw27QFKmPsQiEh+4SC9qD
hQ6sXtcBeOgPMJyT2ow++tY9xzJaxlCj4+hWMecsb6JYKt6aYwzVSk/eJZUIDG2wFsM6RHf4NNm9
Yv46ay+5TnUEmknDFYbnGGTpU+nrjMyHqGF/IABK1yToMoTD+yPLbhN4ESj/rG7jHDwQEkUy2gpv
3sZ+5zxqHVYzBEwAGTeiHlR1lwVYJW87Rj7VybYiqK+tkTTlpqMTbNBcQJexIWNAXgbQE83Cx2WM
WYfpULENekTi1oronKP0Sw7XYcs4cQW7uYF60sLcv4FMIPRjCXoF1IUviHN8gCFlTXd+kEzOh5Ea
MdS1QKfFwawLbd4BH3Oz+xQHBPqdOVAqXJGcHRQrN/Ar1ApIOwftrIOSqcchLLFVEuoVtczjVW6r
fNxg6rVivdZW48X3VhC0MtvYabHM85uUWffOCUGNhVxxVBIFuZlYDtiFiQrlzTCkAnQz+pvZczyK
MtFZCU2CsLeNX00+xowhimGuv5n5OlgUUcgYZL+y5BRh9OwHY7CfUG7/B3tntpy4lnXrV/nj3GuH
OtRcHjWIxgaMsbF9ozC2U0IdQr309OdbeFfVzqyqXf++rIiTZJIgCWk1c3VzzTFGWYUB3vweFnDd
aCIbDmNyjavMVmPie2M2UDyE1rpzuUnjnDwq50ZKw6CAopxgYEO5yufAytizGzycBsoG5zdaVoUV
55CvFeGsX5azyZTE4oHYs7umZTXnxHRliYHmqdyWfg3734D+IFfp57smzHJBNTQhUOolEHaln5JG
7wKalv1tbC0xzMv5rVL7c/6gaMQofHQdkJEHuSniy7sZprEOrg2aIfgoJSLuFeOqN4GsEa/mEujE
3EGaQkKxkPFThZdycBDQkOFApil7kP71hBGnzbleRk0bCpUknYkLASbN3q5bVggztG8u3hXf2Axx
cbseN4WdGuONxhdUSD0O721H8KgfZ1L+oeSGtp+1OjJb6OV29LFZmqgvqtL2yjYuUPVYt9aQS0ED
bVDzWrNDq8JECISUQ72kwJgl1xY7pZKalWvoF2p5YegdpOxFDRUI2FvCGmhRM6l8C40had5harxC
aUHAHiDKcmjyeatVprKT20HXNioIAIKNCJKjDwplCB7KfgYHaBNBv2FnlfVlKZakBKl2Ifo8iqgm
Lxqry9VpQ7XLFyoBFoM/1H0+CwDvVMrn2OI2RSzsHA6bEOLkt/BCGPCSAP3RXCT1tVCWcVcMihcS
a5G7WDgQvjwcbWJ5Q7OED6TQjQQtu6ulvgGhaS5OWZBF8BhRyWZcWBO+fZHpJ4AbYORu08Adj4Rl
m6C+NxXgUQFDIhlzJe54ADXQENjZVVYPnsWkr8dfacNfhIIrEvU5MZ6Igofnqt5eE+RiHVOr1AQK
3cYwtlJUIkEDmTas5IrNriQhkuyxIo9oXhDs7SvUPRDE0atlo2b6dWnXTa6vzFYm8mE4swle4ykj
6MasXsxe717KEN4VIr4FgFoumhgfcZ9dczwvUXiZA5chjRoU5dfFYDA2E1jFhpcz6/BOzcNsSD+h
4W8UWIGuNLwkH3QIzxVpSJaWIUFTmVuErPk8XsU1SJi/o0jXE0Gldftp0gPo3kSULB48lv0pOqkw
FR9ScpsGiSSPiX8pW70OABwQyob6pLK3BffHPdzl+TEdZoTKKjh3leXIbAUQZBinCIqdYeRA/KKI
CywnUsalzIYrOuF5qkH/zdZlyjrDNJrgguf66rMrmotNxMRkR+BMt+9RTIjydZexaO7hTxrVtYwz
PHyrBsmU33UlNKPlQHwMQY+zAc31ISNaG6LsFkkUdrmJLwUA2+KXrurw6lcIUMObOBEm6V2YT2dz
Atshp2rtMZ+250zPW8Jh47hagqudqkVidfRxsiRf0Y6KIc1zkcvIhxXxb/I1aIhH6BfjxOgC4aHS
gGonrL3x+5rAKK8ebEMn6khPULMpLlr4dY0aG75KREom6M4mW1sD0iXQWGFn8XNWjOYQQONWZH47
pGAbRoZ/PRhjRph5F6EJ4f9hirr7Xqf/T9Hmu8uZiGvBqvHLnA8HKrhDQWak6/YMhg7O/2HOh/xK
hwi5ebJD2lt5TGB0vdJHj/Q+D+eQGAJiv8xZs+zyEBxzZ041kyvtNtOSrioyPCi043ANg6ia6cU3
hcX/X2n8h5UGVCQE0dvUxb/HvP7fU/s/9239M+fK33/3veCYzX6T6ZxhT6GaxRICT+X3gkOckZnh
WzNTFuQX+j8WHOrsN+gnTGbA0GDcFiN/X3CIU7MZm9fsVP4FxhVNt3/2YDK/4LkqqFuifm0NHrZf
XKi5OZMqvLea13i58/x22NbO9uwcBudweju9IQnkbE9b3jheO28A5ZyT7tfOSXEOUC84p7M4z3E0
cMS14u3tTXZN54WYfyd37unh+a/xYCJyXkb34aX0Ls7bRXwmkJiD4qrcebGd52dSIL6lzsvn8zOh
ra7tnE7b7enAYyKn8A5QY/iZp7pvb7Z4FreBlcMR93n5/bczZz1zXtD2E0cuvLjmjSeLZ4B+9FPn
s3c+TedenLtw+4NOyrmX+Eaac2dNxItIkLheFAoIFr6KtD33D6mz1pzPlM+fz3xp3dZZf4p36FG9
h+dPpGsC8VyTf6IsGFZ+L5QXEsHgzQ3F6/lZJPgZRqsAXx33QXX2rfpI3HXvPou847V0nsnKmidy
ZeqQpVH8T5zY/HaFuIoZFb9snWeJ69ilg3PQZ5Uoze5QLlWBIkJcUroGxE1EhjnhlwXzJgSkgGzK
YHrluTwFnReSO1LWouoU4BUBukLzl5fWXcN0X1N5+G8Y/tJ7gvqJ+iskJ7qsiAnWPlWmjA5+Xrx1
x+ZVvx+26v20JfQZelKWblrrnJ+TJVIKD/THHYFjm+umgHvOgSQd9jWoFQXrIeQqmym6M020StBs
fVTsh3BcFdeVKvCM9/bkQUxxGRzkm0a0LlYgRoLafTtt7W+LfDscIueLf4dAuyzbct7r4LrcWpgo
tvz3v5Nz+D6CRXHytAXPwAV7YVwHbD0hZl0N6EEftEvlLlk6USQn9nKdYM/kxPmanD3vtI3Eu9mi
c7o64tH7r69InOKN3XN8rutrMIM1+2G27mLHPnbLhheUojdjNzEZ7Et1sYfPzx8Pzw+fa2F93OuA
KbK6deZl0jkGUWRB6kNTCJ0Z4MHTRTyMTETOHP+Wc+Djacu3WybwQItzIsec4g0AtwPj/QxaB6xn
kc1F5kUL4rwwTGGmNI7B2X9x4kSzZivdpV2fYvdkuCfO3VrE7aoT7Xx7op3zTfx4S2JoPeLZ4ulv
XExBHneUzKF2T6SLH3Cv7dUVjxU/5y//zS8u7+JXS9C55MXXjtRV/la7h9PpSnu+JyL3lkhR8G88
TXRGtyb6/TTuesvzgdrnA3enB+KB2xN/bt95Hl8O2znqBsShNUh3rk1iwSHtPU6kk4KjPXy3S24y
Ui90NOJJW9H3nYo5RnfMV0rpqV+CnZn944PqX53RJ/vigdvTPbCQ8nXbLSdP9hGtDcIHaTt7gTPI
eZuc7a3saOLivtxY/BUPoZ5Fhye6GfEJX+ntJY58Hyc5JzojYQO3wjfJ3CEIvYMoWMASFIkohUmU
nnj9bg+k+rtMLpQcCRRlTsdDL8ldev+F55+239aLsSLhzg+FuYjsIvzkCQv++tovrVdjZy1ZE6ss
ALsFKiwhytlcIIptz1VYy54Jq4TXBUpr5/xW0jKhigFLsa6DPsgXOaPD/HQSwwUmS16EId3sRuTy
7UTpkTjeT/OYflwYE+33a/d63O9vqUG592ba4pLbpznizKT396qNXXLKOUyJej6JzAp7wthe3sRF
tNRvqzjcbEA8n9R+V7YYqPBjkQ5RA29iFLl/E5UqXmBnbq/PxwfRPAkhc062s72lms4BI6ud72b+
3Y9QsSJ7SBDORQZFTrdfm9J5f73bfdG/0LvcCviWWtG1nrjiltb917FwXl+Pdx9fu9AT91S4vXiQ
MAt+t8feSarIB73LZvO+ed0fRPV4wdcHGewc6vCro0a+JBe2d17c5UvUO488UczY0VXkAYlUkbI3
wxUFxZ2/COHnMtE+z87Of737CHY7UbPcdrffBYSeuPv9t32ceL44Sa2LTNANfu0/RKsUF+/3N9ur
XQxUmGvkBMfX3Vew49yXi+Wk99K+W3eLcJn7XLv76nLH+CzXwpg6Xsnpo3EwOh6w4wlfH7vjMSAN
37Z4y+QOY+NKTg7OEg0hj4zvY49s3MxfJOpvrwPdAhUUuxiCOPbd09+MAzuYo2LsHL4uLtmmXDEc
ND/F/1y95fOJcjuJn4kmdisoLOr2Y2H4XL615yfxQTySdrTbBTsajKid3dcHPFnCYr8CCvdrtztu
Nm7irJ5i57F0VqvY+dE7D/z98fj4/r6JOcOpmfu0en8nINEBZ+gp7mvpbF4Vd2M5vLuTu/F7z3+d
3F0m6pXGR9a/RJV3DnVkurxlDifvXvmzeXp6Bzrv/BDPfHy6O77ylNXmtXCOT6+bu8Lx+XS3uzuS
OgckiRN8HD+Ou9zdH995JsZ4fN1gZoW/Spx31Xl6f3/avG7enx5i52mF+cHJxQfZ2RyPd6/c7/h6
zLijwYfdEQMSh4/Hjzs2s110h0WqSRV5KhzuXpJHi+y9v76vVGfz/ipuIRJOQrnPjoRBGOa/GqTr
7nW3wwJ2H19Hbivs8esOMQonnN9x5XF3J47u2KkReWq9Y3A8kgpS8mpxbJxvaFbcmfvfHe+OO/J1
9yqK6u5ucEkUDya3nP1OU++RPHLKAcO527y++vy3IwU0UFFkr68jMztKYfP6ERTO2d29vj5tuPwI
qMQ5UjKl0/lHsiFy9PRKjimuissp0VdO0h3wefNOxfOfKlo9196RAlF1twtuqfVJPgdFHixOcDNL
PP6WVpIkipdj3yXPB25yS6C4DSWU0mXSiUfOxxdhRxRT8LGXOCa6FtEcRXsVn2lGtPEd96YojqJC
sE6M9Gt/fHp8p/2+blalE3Dx/n3FwynpO0xG1K0ozf1OdBYU7PFIL+CSmleuCAL/fRU67xQWB265
EZ9FWYi/5PH22W875zV0XmHmwEjgmXKF6cOkyku5fRdHR690eg+wgCg5lNMdqEk4BOs2B0SyI4cQ
dqdeQg/OQ0vHx1ub7c9sOG5URBt/gEW5HLQfPFTc/vvfd12Le4jXROuCd5f7iJ7lQ3wQHSgd6q1P
/eII6aDaS3FyHy0z58ly3lHZdZ/eR482S9JEw/1ON+12vCWYWYaLkoVLixJnRaMWD1Zcn0B/cjE8
A9LPwa3ZQVnuemupx+/6C4IQfRso6kp96ZH95tlkAL/Hj+HB9E2/WltLkT4C00kujGWu7X+Ir4kH
d9i8W4arYXk/sbqyApshV6w3Lrf8HCm+ysEWKxJaYbD86OrO8wBLO34IMxMnRJH+7XPo0AxpZB9Q
xzkf5J0uh7/mxlpaSxQs6LfFxOl7coYINY/54FphiGh9//7O3Su/nQszzBgvGtKMCKIbevtdsd6d
XXiR3CjYWR6hmdxuoFO/uNgucRO3OxBQQWl1fucLU4CtcM66RRSiOledH1kA4zzfEVd0zt5INVEt
om5iEvAhUlc7M/9YOXSEsIsJEyLqWnReotaSW6WhqMa65wmLLV1WciO/rRz6CNFPiTtStzQpRG5d
8iJKiS4RjXNeokQ+jrFTuNhX5jB8ncTBzcfF/fDZtQkeI6/ASERZUI4p9S8e+Y5F3EoWYnGHAjM4
Kcpc/F+SMi4TH1/fnyqXABqnCWCdJCGZe1vujS5yd6IihcUJu/xOMbcqRLZupplSFoig8DOR3FcI
uZ33p6fvCv7dWsmFuIGoK5EOkTQ69He6R8Un6IIEvLN0IS3vGm/ixT3Em3h9J/j3RvWdcnL0fZl4
Z8wSl2or0bREDj8+BhfgEa+eCu090RpEm2BskSnZx4JMwXDoEGnpgZx1wbRyJPJEAf4QbyNfBO0n
MU7dPI+dbFVSNBi05cCIDZjbhSCauHhzZUEyVDqX12avvV9hjD/YX9VDvG6CVeMy3DT8jOAQv3TF
g0UFS56owvH2DQU/p1ylc3Es9sVZtgFuhkU6RIKQhOVS3p+Kr+KpvIdk2UN4j4skEivOi6SbZCIk
O3gEWE+LqfzIogJlKuzxhJFc3QvNF9kR1/JEQxYNInd7HzWTGA4j/YOQzPNDsa3vr8F5lQfJPJmL
6ZXCL5diQiOmK4XHnRTueOZjzfJWHPxeKUBnSbsEVNU/Vwc8zT1KhFBcuEx9hWNG9B50bnuU9xzh
vcFLgR19yu4JfA19BqhUOseUaYz4dlt/LWQfwWucAqxvuJF4wZZOkqFzxouBFBH/YALkSHUHdNTp
/TFd2IfkqbivAniq58RcexevuRVn4YrqFVX+bb6y8yPxI89e4MIoFrNPYB7swqDkANtXp3t57U6d
D7b7GnphCGmH23bzAr12iFDVNaDqLiXi01NALdcgIwKZ3F7nOrMqUr8w1snKWjQPXYCgHTQqmezW
u5mreqgMukjIuoP/DiMP4mobFH0CRpKg9fo5ukXBGSH3yieEfqm5Kq0ByOF8oi/qvdoj7N5HuNk5
L3XP4NvgokUQnJftnN/6jZ8uEQJcihEA/V4XXIqjHrGReTRH6NtTPN2lW/dCbMX0ZK90s4AckJ6U
K0I/C0LX9kJfXA8UbR4JKwvGReyfMc4iOHMc9/aC4/PzvAxiP/PpE5CswDgpIt+iyrt5N69Zi75A
nLnAC4Niuq+vqrtiZ7iFl82vAf/c1F9e3KtYZfFnyT8+LZe8b1n/zkWt37Nke3t56TxqWKxMqeqb
a4y3UXgtXrKlHryMKx1EODaPz0xzXtZr1rv3wle2fl6/vPD7l/ULbqkXvvI9dz7Xpffy/Hb/4qXO
4/rl7Z7Vnwt8ZqsshDV/rxhZuQyYb7GcXlpf5EcN+pV6P+JbE41LmkNwG1jQZRETtpEhuNjVa+lg
bcwlED1eCLbgrAoGQMpQOAj/WOZ+moSM9S6EJBbcFSACUVn2flBy4vUgmsIP2jp/cQ0+/Pj8/Hz4
fFjgmBEHf//z+PhjFP2l6GZXT2LOKOb1uXAL4mwkcy/CocL3B5J5L7viFrgIOb32noUXUazsRIlS
sqJMWZIhoMOaUywg73/3T3I1rrxPEiayatO3QH5Gm6nXxX30aC/NpUi3xcr7SUHrVneyp/Eo+iuw
zyx9vXFR3ven4kuSFnHkjkf1pJ6G/n4AeC25VkPTGL6uW8RlyARCafN8zlbPVk7d6i2fk51HsXrg
n+gwySafUsZgFgZ84tuzcFaJlqxx6afwKeCqETmj4CgK8veMq/JvS+nPzP3x3eh/3G75dJk/vW92
78dALIFiCvrHw+f/EX73v7RL8b8je4cynr//DVTvBGT/+60HRv3T++fPiCaFX3xvOqBIIEBIbC8g
ai+DMJaJM/redRCniOYWoCLrm4nzD3zv2m+aYOEUPwTwxG7U37cdFO038d2yZ/wOwmxiTP/K7oP2
c0j9jJ2NmdB80VVTFWFOM4F6+sOeF4CmMmYbVEIrwIbt7R0ejUWrGQtY7u7kDgpKc0Arc3IlpERD
dCMqgxAVuMDUWXK6KIRlDmCOi9JEDNJUEbKoPFChGvuG8xb9c+iqrXmpKh/DsO6mhqm1cdmWs+co
N74kHpgQ3IkSvUTsYPyVzmQIOdAixb0gmYl7aeV3SMSerOs4l5oBFosY/UJCWyOGScRv86t2L0XQ
mk0ZLGo55CRd0NZIzqKANLatb0co7SK4kUcIq8yOdmP5hBTM4XZyZdSVJTac+xhtKxE/C+OvmXmS
PewmYCP67DLv0wxmHaKOQobhlE4LejHziqww6htKpvjVQB9WRtelIsNauIdQx0Abo70bwexndeqf
W65T01epXveJtJ5d8o3JtKBJ0mBWkljLmOsEJpa67WkyDIa4mpOr4kkdA5CWEod9hcf58sh3hxCZ
eZMYfoYfGfKByW5xxZvHtOoCxQ5PbNtSHfIWlhm/WoRqti015Wu02hfgRA9pz1w4TeZ9nD5cuzch
rJhZJuQFyfac4trmdJINRJjn9auewiynD7AspSo8HBmzPOglWQwRC9xfncb8kdRndDtjR0usO8JV
9vUlWp0FCTU0qbY5ty7yDgG6uVrpoMtTF9ieY3aXR5FTSC+lKVvkKUiqGK+mFEOWl811LVwpU+ib
FTsTFjH7zZgSmdqcCeUFvg/VyEVXEE8LRdzxk8hzWxjHOhzmdpUvW2nao03tW9XSMNpA7oAGX8y5
LA/vRdncFSzoKmUJYUVL7zusr6HBjK1IVoTBOfmYrq/dtIUuLkB/8PnSjju4M9yLGi5qM99PUu0r
2I6dJ7D3nJ+lPvNyYi/kEYFSIoKSYT5UeWDIz7Pr7goDNhCmx+mKNKoJ0N14nGFopbTRw6c6ap0u
rtCVIgy7mQUwjTtNeQGPG75dBxjarb3eWktioGHZzmAa7BdD3i+aKFvXObNzpd4aluFA0OQJ8xTP
0FECtjLby6XGv9Q0ioviXTvCgGTLS6uleLYan8poiwyVh5I8vKCqgPkjqAfLDeheqWRx2g6IhqVu
XwzzvjiUU0dsQ+2HUebAJL2dJI24s/M6Hh9mMSpNwpoImTqjxoqI4EI3jXkIFt5ALuo61ZCrXe7b
c7Y2rQgfXXN+qCBphFYtfAMj7Ywwq4zNDzm7PF5sGekruOsF71+rrqq4nDdQQmiK10rozhQsBDTW
tMwTaFtS7Mqa4ofGuE3Ty6MylYtQEvKP94ZOk2VjLFqNZvygFwMc3d3CptQUc1hrWrhOmdnnDara
NrydcFvkSreYMmthtOZdJ5dvXfQ505OHs4nI6KX1y3RcVw3eOVtdAWJHDhXPfJGtxxK10r8+UP7r
IfAnGZX/3Vj6XwQPVrU/DRw+tN171v4RHnz7wfdoShjAb5aJHoXMJj0KJYxl32MpkcJs7tuA3xgP
LfbS/7GDL81+MxjcFJDDM0ObQX0DQOj3mGGJwZkx2RYRrlCggfb6K2Op8nP4CEEjEIDCXW1ZKswv
sq39gkQqEOmUYrDNj0VmrtIrw8uIgLrU5euLzops1O7V2NxaRmCXZ80Bc3asIAT5tiuM4l8ruIis
/iFw+TsVKGnwR5Yh0b4pbvxhQA+tXhuzsZ09NrlVenmOuCqAHys+IsUJa2PNZvLYJ+9FWtHnqx1B
fRKL6ythtOwnaZl9T/HeQwrycUbaoCAui8HSPqhagujTWN8pY+dF9bJT2NYsIkAVxXKWjvahEKy6
WnR2w1JBdYkI/T/Mqv5FcM4vKDhRuARhWIYpm4RuaJaI1/5DtiAkTyCVlcNH63IldpapE+RUsAkQ
eHbQFUCbly6HP1TPrsGfP1j/BVnJw2BqJChkNiNOy0Zs4ucnQ8fRKXI0XQ/VdbbRE/kuhZNBLR+B
RTrhMFtJkU6oVzI/p+V+SpDMGQglA53OBF9NHi4z7Q7WK9bTwF4uZxkpvfJZMNM4aWdo7qRRnpIi
aPNaggkz6yB31314YR//ct1PCjSOhTo3i5NZqYe4R0FNDtWVYtlbBWWPi6p5SE3Nr6N6DKPZ8iyC
E5k9jhBoZ6/QLd6VHXsbLXiNPy8U5Z8LRZeZL2qqPJMhGTZ+qY6kLnNQ6nl6kDqWsfWZ2dqY3wHS
8/JKRCsk66yMl0RJw1WizWs5/9BH/V6xklWNWoZxbYNecOb+eap+QehTU6YFoIAUycTR6PIvgTRN
oho1sd3awbIhrYGUA/azKXPkJkTmelybdrH78weq/9TYeCKBQSgyIb9E8I4opj9YZZXKUT+CYTiA
TPM1+55Y06PRJj8u6vXqzZJZ6hUycFVdKldVVDMGRc0xzSuU79RuxF8+yNJbpiJwSLwpW0p5uuim
C/Ekmg2Uryn/U/mIAvgDPu1WQJpi0xnKACiQlvg5uYNtF0ARKh08o3ToC/3qTuqunU10AAnosAGm
O2fQ84UltehqT3OdwE3XygnzHKvB8jK5ZBFrE8rZnhdoaVQOwr8WWhq81eFjjzK9HrU2sn5N6HeC
R3EYzi8JbdeZnS10yqzIrxo9mstmwhxqQDEPCeNzpT4WMIPPz1oEOl4DeyCl+VrurZdxbPdDAeDe
Yhg3m+crMIO5VmeqF52PMK8Ktrm89xRbXfZ1Tqxyg4hoW1lPef8FgRWOuiIr/XgYmL6PwLniegyy
KttlFRHuY6Z9TU0ar2ZleE8tPZk1e+gyAq4Erxg5sjgVbOLmGY/vJBMHRQwpTPGRm1eBBJ4umGnD
4c/NSQSa/VI/xB8SdyibjFhEvf0ygnRnATOJRvXQt8kJTMwHyiYrMAvLmPjnKL08QzYHucFltpTh
2engghRcugS9HqC+vKtluOrK8k7K4h8yWDI4o+coE7jZOQrO+fEMJ6GWEzpaPORYHEGi9jy8KHP4
4z4KK32I2vGxmNQ7Q58gMMLx39fFXIYr0j0r+t3wJNchbl6iesqPP8+2YvwcASfCLQ1GTgZ2Cxg7
ejq/2GUeXXo17WNoBBFOW9f9k1ZrK2bAn8Aps0Bvz69T1r70Wr4C2ocANlzZEWyyUPnkC+QCLAcM
SlPfoYMLoXXlloJypsg1vKXxp5q2qiujvugjxgWVaO+j0LixzHqVZhPMiQSwNyN0+GgWODO5AbZc
XR/hT58nqAe73aCByilkL4tbBBWvZupBfuTA2arMO40RoOiIvegYECewlkr4EWoZ3s2KMzEUbsiV
aiDkSgZhRmFJRYsd7AX+GSMRV129ELY6GOiCQSZu2zTDddPzCEi0UqbCJJwwXGXew/LXmHfgrFUQ
DjNzIV9l6Pyo9rroBJgyddVrm3lQDANQLjTFbVj/LmZwdQGS92Oj1j1iEFFqsBU4n2DtcExF21g1
iqN1NBXE+KvxtpE6YEP5kwCnLM20eWnaq4GvTmV1PgHLaTMjdPVa/8gjnTBcVMXn0jYac1+dlRDd
X8hbZSAlpTatFZT5DGp1NXZZZ07zOm4+MwXWTLNWWEXDge1YgF0IRW9AMoNWVQri0KpkbBdpDnPv
0LYQQLUG2kIV221ReVkg8uoqjRQu9bIh3k1G0kipM8sbz08IzbyM0bA24XIlZl3rPTTq3RAyKSc2
u2mZDx2O/MuV2IdyWKWSOe0z7TBTQiIN5GZYRTWku/15WOaN5Ouy9gAp8+AkeWf6zDL0DP52oCLE
2qnIxfcWJCdjhCvikqAV1LIIRLXUMxFC8Gq1XYDGZZNaG7d5fz3+h3YiBtWfum9WVPZMVekgmMvi
GPq5+9bDqTBVmBOf0jF7C1lPmmZW7ljjuIMG77gV6zDs1yocaCn8RkluA/roTshuhHKR++1UBcwJ
T9lMz30t+SiKsVgq1jD9h1HmNiH6p2QyO0cMFk3h2a8o6KS5zIrYnFVP0aAj5qbaD+dr+WB1UoF6
tGa4gihsvEyP0LypgV3J9+CHgZufIdwYBNlSVJ2dsUyPMMfuKeOr19ZJAcurFkTE0sLanLOJksTs
d8gMPFpUPfUFOiXw2QJ/K1FJrmyoBe28Y+vArNjxmQiOhHo5XqFDcCQq/isr9M6/KP1R1as9ZgRa
D+biWredcrDYb5QHZlBa9gyZNRzmbb+4VeRfcpL+Ny3ZxJT433tAn4DRte/jT2s28Yu/eUBxWALx
ZJIo/JlM0Ojc/+YBtX4jzl6GvEGFwQlqAAz+d6QnmKTfYHRCBAguk5miGzoLgr8t28COGprAf3IY
76VghPoLPlCYnX5eXOA+4/YzbaZoiqqL8eeXcRcMj9pqean7U6Vrc/18bTZ6zCBQ1tt/vJWt3GxM
ZX87MoXqMHNuh6Lr96Hb8V4O620lrizDh3/89naYxtpuyuL78KWp4az46dDtottv8IKiVGDu/nHL
2ycbhs2NhuSgSNg/rm7UsdtoxhYyEsx8PfXR9Qloa77WxvxZN8u7iMH1JVTqdFFI8Ai2dgZzu94f
ZFhy3arolfVFDpm/avYgeItyd6wUbdHK1iOjWzmv+uE+PMvxIbIvTzry3csxqe+bFtgS/dSik6xi
lZijG9dyDRCykecw6VdbQ8K/ap/rjSJlEKqes1UknecQhhjLLqOnMs/94EtKnAf1RVUWpsJeSRZP
y3OcLCQAK4s+Zd1SN92yb6I7Iy7ZRkVp2unhvnP6inHRTKqVBJG8L2cI/MLs+UOHT9fPLlV3V1lR
Pq8tSIKLJJvWSWgujRqpwFIjCCaS6pCOvUWuRi+f6trCrduNGvRLY+FOVRctjcSOkXIyS+ZJijqf
ZuZaw1XOOs96tpSrZ0dFtDVNaVmBjvEHGDfNa4j4cwoRlFRFdFeM+kCFQ+cyU9e2gtoB7P5wrjP7
sO11ZBsvTSzvZiBOvCxHQ7nVhqXWIc7XFcgHXZXG2Jx/dJeEnVSEiZFbMvrlZMADXALVqpC48hHA
tZyr3XULvTIY4JN1MmVLc6Y+JWp+VyqFSnKSpRRe1GUZvrVNL6/GS0jVT2gFVURyTxDYOpUuJawB
tKcsO5seN7a87sJ+VVjHhZ/jbpeUcovAMAwJ8rDvqtlBL3Btw2PeLeA3jd3IThDbmMaDIifT4Wp0
qxZ8ph9fQf/J1G5j9chwMFt2u3hKF2Fe4/wgQL4UguUUmo+2UPHc14rhTAkjdY5kuJ8buv1Yy7DB
Rkp8z6gXDBKkyFmbA1dixuSPRYUKR2QHjWnARg2GA6GJFDoxeZQfTWneqfhYx1i/rrrpOh5gKJyx
IcCEhw7pACGgsWmMPgwSpQV42YfKoiiEUMbVMh7qaQmddfLQliVxUMMFaaO+RcC+l4S7QdH3SgOZ
gxHJXQCV2sD8SwX7dLYchpx0d4YPe9tnbE/Y2VsyQvIQtoNEYDsaWZp5xUWvw49QdVBhnAF9LQa0
7V1qtd3MtMZt2ue8bh8bLT/Anmg6WkV9VLn0WKjnfBFDg4lbnJmq3VWndOq7e3QfF9ElmJ3DwzXX
EEU429pyogYcTTcDEHb9k1kWmF107VBTgT05hwPklYkX2EwYLH2zkXRX8EodbBIyS1AcAvqtM6e1
CaOQx4ujtln6PPRduT6XyFBfY2kTQz+7i3sUIAu5KN0LVPvbtjL2eH3tTWXHS1XrlaDRDIhrp6Lx
SmiWlmD37qYazJwm2RbwZenpKrGGPEcyelW2Be5WEW2LiIcOuMN4HxsEliHfE7qaMayQauvRAV8n
1/Z+zMv6cUhRJm7SjTwZqM/MzM9eiesndp/6ivmprCEyZQFHVFjWfUwquuR9OoN7VxqJG1cEBeR5
c54qPPUf7IBlX0kxDTDmjOUj2MBzoNtltbrWWQGXcPgjTVrArte8u69bzNdu2tU0DHNrlskBAqQG
KmDmrknzH4h8xEFcMbW1ygo3M46+mdH3jtlLl3V3je5H0M2wYyj3F/gMd2MYPaAyRQjKubssE+Fb
G1LVZb00LnQAh655aSru1QNbCZ8KHd302bkE/9HOLninh2Z5HlMjsEZFnk9Zfahk1khAh/uVHEXy
srTYSEIwYzn0KcFbYWLuIEGy3K4E9jghYjlOsNtCxAkhuKeUluJHirGIVPlhyNNpaSLK6WV9fYgt
RG3RB7AQQZjbVhSoeEOccyKjJHU1H7tG3CI/G74OYNaZOktx7RjIKuvmiOk7HMeJlCzyy7hUdWsl
F6oexKH1hJvwCoMAQ8EVvLAxyMA5IVOox7yBEVyycaspYe2jv07EUJi0bKQ1CJ+KT0ilfkRGns/P
s5ytOqv3G9V6oYkaqzpeJilaUb0QEJzYPtEu4wzDS8oggQoWUYethYmsTPnOqq/JCnJcfdX+P/LO
Y7lxZevS79Jz3IBHYtATgt6IFOU1QUgqFbx3iXz6/qga3HNOdMeJf9wTRpWkKtEAmbn3Xmt9wm32
TrwJvRtoPtWcRc4KGjiZYwTxmJTL1NKfvUGaD8DvNrbT/OatJpex0cuNERnZ1jawbCbVyeztrxwM
1yaWE6Re2blbr5LEvvnMWbpRy47NrJxVH7vOqg7PbUKB7yK0cU148IlkneO2zSSNPU8zkjdbq54y
U18metHsuIDvjaEhItDiLM9hdkkCMte75ZYrXxP5dqpFy6CJQrfWS0SMkGPt7jQVALyTunwA4jQu
22n6FWb6d5e5w2MXhXB7tXUxEMBs6Nl9208LmE6wTLhro5HlomMI7FqvdtV16wjpT9YbE8AgHnjP
rj3piQl9zGKiCinKmYkQ2cO10xh7q8BvY2ARdQnfUXXVLBMOGKQopmI9cfAAOIdM0Wn7BQYkIm+1
XTftYr3x9rFP+etO48bWW/HSaJwcbFV/WaU1sBhlwO39+MGEArFISqcKenvbRGWzLv30q+V8k+iU
6l4xoglLXRrDxFRErhrPo9Hvzco46CTy+5lOsOBEt+5Md+JJE9oTbnsGRRHB1QZg3zEN5bYk9nVb
mDfqsS4xgieb2LI6ks/NFxJKkKzm1FXMPNWidhh2KzNDGZbDpzZ97YE+9m9jKoyNXQgEtC7TyNLe
hdlzSqbCS6N3fVCRPZ06Yb4l6YdaLWF4ieN5N4cocGpu806oV+4Nh3UpSDwZrdy+njF2xbu8Joxg
zOmVQcU6pFF2HE04iMpQD1E9stKnRCoXJC5G3ApBCpmZBsC0sH95bfzSWpnNcUkbtwY5EqXZbnRw
DJiVPJ309xEr0EifTh7zLhCheWM78/tJnSJX0MczLKxrVQ1TYMRooMB7Lb3ERsDGESHLQD62gAni
wiK9SnEqaYuPVBkeAQs/RJW9FxvmSiTWrtQhGkkg0yLJ3tQ4PrfO+GTzjDus36SrjIcpH1/bs2Z3
RpBqs7cesgW5+xossnxtqshYsP+nga1nj3mj3vXY+TRdqsKRJt1imrpj5Zn51nPhSyc5aSppu5wq
HOgY5T8T+kGM1ckZ9ueS32juO7dMgjq9b8Zm0yXffjMcp7a+V5pbbukgsb6Z9tV1a5t3IzxgsCf0
2xHMW2ebO0fuJda6yfMOBCDOtzRlJqAduEKFmk4l1bum/Gcb4NZiXFec9EYRegAgxLioNBtCZPZd
lIV59Eb3Yyyr7S09fiF1EJwyaj5HmiRanP0aCPBcamRuLCSbxy0jwiHpwCDoNe8udt8jeZ7klzm8
TYzyYy/1g5KDaFdZD7i2H/Wh+h5SmNazbu/7LKrJh83uIRzepS1NpFZgofTGo6E5l9iqn0MZ+5gD
oUMyUrUMq6b/492Om+Gl5YrDK82brLX6DobCKS3rL4BHnAUjP1qq2rwOXYUwWJQPadYP9Lzsg5Ho
xD5pA0HXM4PnqYQ5tbeHcT831bgQKAkp1fO6dnBPZtE67uuvAv2BlqlrqFGZ643cdUM2rIqQVlk8
R0cR+6/EYHeLcUTUUCfkY5U1weYacxlhA1Yp5ydvprdut49K8vtqww7IQLiR/bKlNFA0VuBFLdRo
bglTjlzshYFeze9pptwEB+SRMc+CabbonOE0OcVXQwrJIu40UEV0BpFOi4F+oj1HS90HsN0mMTJl
SRZO2am3Oc1ycvs1mlSmCTVoSK7arPkPtBLnFVCYW8yp1eN/Z2sRkGPdtLuAvpn5v11/39/0KnXG
JRMPWrG0RjN/rIkYleFwbRP6ixbZ3ruaSeSx0RHmhLcwB/OJgd9mSAQrUqM2yin4zEwqG0X69txR
2fXJN3y7t7Do72UYQuZyBhyXZX7X0rd7jFFc2oSJTSEynz4e7uNW3LWdxquqCsIe+gVNRe7saXI3
+XiHxGNRtWA3JpHpq55gwIA4r86b3rwMGJBltVhOY98jiIi6enLh+3CQCugVDocynfuVYhlRsB02
hBi6tPhJ0siza19MwPn0mK5rhGFYN8sA2th3WljDsqmyx9YVdsDCFvM2OyOfZjMCPkTYYRqrcWba
EBncDDacg0UyBczEdK6uQme6ab6XKnEDo444mHLlZLmclqacIeo0UGvC35pmWkxEa33hACef5EyS
bRcvoQ4jWKQXC6es+KgLltpIFHfx78S0/GVyI3qImdQeI3qLswEJw6wgkjgXIeJlG/Fh0Zb0gsHM
U5ZwY2/oCwWTJUilmV9cET/0I6tU4cLDRc8ga7LKis4jE6Xs1xLWz6K8zVrVyFuftPaHaXYHldj7
wvVf4SchXnbrrVLNHpIb8ZPHssoRbljFb6cML9bcUBXkj6ZLlkGT3dVzV7GT+f06ruKnqLXvWWPK
Zci5ZiXDtyjlCi9zRYKJXF7iRL8D27T08nFH/4QrVgzkV+hTs6pcQkVpLuglRVUapvQU25yzN7Cz
1q8GQIHMOSNvwA/tbcsYFurgzOW2faljiQa36Z51e7ZWRL+Da8m2VpfhFEkPop/RGpG9F6W+vzaK
UQRhR2klbC7ekk04p3A19UNzAz32QxutC78l744We6SzJ/SpkaCO4kAe0T2fJm1RNe6TmTKm6ud9
qpusipwSF8JgTSm7B9+b+iB3iwNMubU/hBiyJ+PSV++Znr9acfs9FahuWIHixTT6K+DbF8NCfJbw
oR/MvoYWbHybjvFctIikZGoKIi66Y2JodyqjMa8MxgUwdi6kiBAz1E73qWsgGL7F3hWRWEfWBLA+
HU9Jkr+Do/qIQ2NYdQwJA7epz7vQZZPI9K6AHVV/xmHPZRy1DeZP7cvxmXmBiGZLU3c5cSvc0L9F
6UOTcZxr30Zn7faCBJE/oNX0hgX+2JKdspSReyCCED9A6x/7Hqc4DReUzHNYLtda6i0dE0m30XAJ
TIRbQZLgOUTyudGu0DPj1+hEl8sWSm0FU/nFPN4Y0+CweGm4bTy18jz/zYUdEnQ125WXy1e3bRHr
vcmoP0ii/kmD5mYS82W2ece8PtrZDUs2ZfevTnz6Lg0IoTrYNDk+odH83RQItpKp/ZjCeyLNGJH0
OYK0vLmS3/BkVaqiB5CSI6DWTu/US2uAsslwPQkGeQCNCrq73YXMXoLGZS6Qw+nJk4sy+22dN9/S
ks+KVoW00OlWeF3RDu2I0xyX5UC4TD08Ao96r/0RXf7syGU4T59Vm0EgmPyz1aY3SKQMYj+7ybra
GyVazUH7bIR8Ie6yZ/CU5epGfgpABl5HAjeDRN2NLWX2FA2nPIOHYQ4u76RfsiiNE+PrNr+LUyaz
kWLcWbocKOrqyzJnTjxGwhk0mxAFZv3D1M5ftVDJZjKtdVx0yX7IxCGuaxFM48zUr91Zs4mA0zFT
cs7CINWZ2WjGp/TFM+hUfrPVA0fNEUiRauLkNt7Qqrh4VnkMQ/HVaXRC25Wce3PBE34mHUuthQnA
JrVXLhckZ/9V2JsALCu2ugRIapBNK1EiTounassI+EbUqlA2NheUKd1xTOcPlpCzXgJxbIdLRuL+
Yijjk0OpSsSCCZZoXtEwtldhMb67FeOviLuTa3nvZdkvi/IWDKRkmuTv+qLtgv6W7thQLrcRusHQ
sPM192kN4HBVdKyXln/NOu8j7q55WHu7KG8PvBTOJXP35Zjq4MTcUbGf/grbvoVb49/BbHybvPiX
kRbk5nTaQkIVX2SZ/8u6YfqohTkMp/OnPgw0ZJoTX6BRCiwm00kcl5IThI0ctRg1nbvOMgOnGwPD
YyDmDsOOsKFpbTrdU1yrs5yHdDUVnIjJFWX0x7jNov/Rhl5BCluxIwwH1njVtgunmThxZ91vdr3A
UUdDTp/CH3a2cE+VVh01gyFhHldwPUg6JoUbPm29LIHU4HDhrKKix7JOkqViyXH65jn0mXCDdeEl
67ZFqhijq0qVv+oIPAF8vQWK5kBmPTNDkCm68auX4uK3dNKQTpIFMeuPo9bifGvGX2ZdP1vKfOjg
2nAOdR9N3PmFmXTcpNqX7fpH2445oab+SerzS5O/jyY9DjG+VOiPipjk22YcgF925mKsx5WTtI+C
zyeYLY4vY2gRqJfe5cLca3N+T97fJ7wqvXOJBc2bR0QAtibfWlNb2m248BV1hE5qlK3LFyFNwgNi
N0PMKTdtZB9TQuIWXvZQ5Q4GqTG7Vuwlousu9GZemTZg5kThy+k9LvftOL9GstlyiEDP02xGMGJu
TE1FheCsSWYcJvMInegj5cCLeCPoiVH1/ZQKjQZbyHLvj5IKV3uL5/zZjOUbSDICUR3C0+Gu5xuf
9VsL4TFwoGZDYCUef82KkI0y0R+SLPndmPLBvl0r84T5YWQ9nRNxHxX+FmK0YOTf2MbKbGhLia4y
yFTTnKBrs7NMNBJAbPlcQ4VN9IZop9s7PXZfA1IK4YZrpeInWSd3WUHMfVGHywg6CmXjL60k9JCd
adEa9SeEza0xipWm21dvtNQuEzVmr3sExX3gzSWWz9u8PXW7A/FWMlDxcEnmdjcY7jUiTDAwaXUk
cf1L7yPkpnlc7ohBtL0llLJAC51fhLpjnfLjtzJmaU7qWl+OYnyqPvpRfsDYeTXZ1Qqar3Xr26T/
KiRN1Wk22wvl9QzS3j6nLoZNMTl3hCdeh9n+1gvhrSq1T5E69xHV1JiaF6FruwmCgRVbbx6VGb3J
Rl/ZTJVX9cS9x+TkmGjlpcrMeo3m+cWMbs237NOXI1GVqGICNXfftc7RgmMe21UTFctr3hfLMh+4
/Qo47nlFjsEwb7RJTQui/+6cTETBEEWrOR+NRaq5r3ppo1UZUHwrNuAFGppkRYm+0hPCdKC/BunY
fEy8UfQWmNUjaHYWldGwCubmyq3Kz9SOMN2asLsYaHTOhlHNUhU6T8+hyPeE/l44uXWEmUoCChKQ
VRonl9aa/IOWiLuRY5ggTFomw5dkUV3m2fzmMPGMynBXkSBoT8E89wf16WkNpRYQ8t6dQTFH+XsE
bzowIa55WnbJhHnv9yP+fL1Qa9+rPtlndW36jEvjfNM7N7527Sb9iXlrICL/rs4cCW0q+3RT86Fy
GYAZ8D1Qvr0jhLx69LGpEwjSbxF6wJ+iXHSPHr2yxFwmNIY5ABBH5xLK6NWoPxjA4yxEQ/3QVOI1
c+CblkbMPtl71PSW/6bpBnN8XfBhmwmvw94b9nR0wC8vFCopakv9uzTpGOu1QrIH74yFvS83Wuhv
RRmf7a8EXQocd4mSKe4BQ4DQcgmpW/aTjAOhhy9maezBsmM0G7i4zb4k+dQnmK2BqSiIT2rkA4OS
RdOXl4h5M/B3dOe+fnLb+Mv+FWUtuLkXt2/spWzAKVoK2xEkS9HmR/RNcmmazCcsgtIwWibTGnr1
muDFbSeyBGX1QGVqeocmC99AZb14sblPrHJFg+kBMucUIDppV6E0d2Xnc5tS+UxDsoutrAssukqh
B841lJciid6bGI7vxF4/Tsk17dpzHDP9SNpXM0mDTnGbWOGzaU/FrqYVRyHzlEgfz0PLO9f49BVl
05BUNPUabQF7bQvrVRvpM0eZcaXQeIlKSa5kmTy6iFcWo05XIPe1j6y2ES5dmYVhG/T77xy61ioh
QoUGDbfgc61SbddHbExIc5Jt3lACFoagoFPFQVi3M6BLUx7+7ALtN2d0iF3JjQlRzV/55GgQkldu
HR3K2pG7TMu9jW2jx63Cm06S2tqrZoKfLAulEHshGq9uFTfflWRzYdTXr5ym8c71RD3j3JrCukgZ
FLGuhppBJmFdq1UnBgJwb8y9Tpud5U1QQpIYlYJnn4CQVkHmZbuwNWNmNLTq1ZQ9SWZ8C51uC1M0
Uo6SrtX2NFSYvuT2sCFbUvLJZRtr7p1r6xKGT/ENSkAQDVylXX5O/W4fNj1rvQ+YOUYsM86cOif3
Kgf+rV+aeWCUBlO99OIP+XjsgDMcwmRYABLON5a0k2VKPWZ1rLRKqI/IBRrqvjGDaIJJwbcv8OCY
jHIDn4RRTDcOrUPNOnET1GskNc1OGYjKSgVGR3jZL8LLqHZMnZeYT5u6r4+NprI7Ct8WsHbRriL3
w4iUdYRQQhWMHJP2KzGd9kiWYBSu2GZQbZEIPhqK2edAX7hBvakaWBuFm3hEXvW/Qy/V1n0fc5S1
MGbMq16vsfGWRIWXjVjJhRnP9W42u8869Q+FZfsrr3anherrH0UOcGLyE+sY5bKZ03UrZfmWc9Te
2jRRJ1hCibpB2tRylp5cd5OhDqZXn4bWfh6g3z4M4JxTzFAd6csba8R0EiuHpNCBgrdO9Cernqtj
qdGXzcqBPHuD46tiTJMrKuquEHLtzsQnV36jcxHOr5OSBPhrlgA0505Lp7mYnNpxrE8pdmFghRCF
9e/E46MgRNs5cLAx9o5mnqJ2xlPdltaauoK5aKWv/bD6Glr97AxMrMeJcg1m+cS6TNhZNrx6iQB6
pKNvAKZ3o1nTj7S7Bbp5B1SVHC9t2R1i8sNK13oW4T4prG6Te/4WGauxkc7sY/hmihVm01tj0l7V
CeLkZaprRnuVKffWtJzPnpn5NiODetLkFJgkmKIFIyDZre8IUpwYxBrhJkFZOKSW8Va1k7+Jmv2c
eCh8nKe4HB9yYuM3WZneT1MqrnNRRks6ocNKOJhvymkvovoV8sLOKov3vOinnRmn/pK5FiAj7mEN
DrslwyqoGywqGR3btcP0YIn8A21eLJObWGigSW5/paN3MwwrVwzbZijIMZnCcFVFlK+Djre9jxl4
82nzp6xjydWztaxIPk1R58WdtR5KMk7HNgdZXxVv3NTuktoVY5k6ZBrjDuugygozyYi9uYySezmK
Typke2GIKQmU7XZ7LZYx+nzf4orSv0RKj7pJ02HLcJFeU+eihWsoln0PH0HvQ0gmCNu1uC3kiNVc
qZQUOYMZ+xjN8dbw+mwR9kyGrUHp+0LePiTLLs6WG6oT2csLzrXVMsyjdgWuYJkbPKlyHlg/U/0y
2L1+bdT4YsUpVh4cMENnR3CQmFG0M8H6E1qqLIo/jDQs96gBgRsg88eOoZYik8aKUuu91d3vPrLs
HVoJ32h513rwrGE44gcACkuu7LCppiomxxNGZWPr5GeEdIx0jnpEAwdE9GvHJvcOJh9lViRoKPLK
XsYNRO8sC9khqznBQpHT9E4ky7dStF4TZqjedsJ1t27rsrjTB4G6oaabAWz8pDl6/aU7Fol6NizT
EctQ/G2X2XvkPlEv8+b5OSYG0dMKIdR4yX6dr+ipbhonvTNS6ynNtH3hqWfKmxVx9P2O48ejiNjl
siH56IyavCLAkVYlD0RYa0GDLIaz/EmjhRmIpPjQUi6bHsVKOchzZYrqZMyPnaZ/9mRaL1IacWtZ
y+uc2k++mXwmabVjyN9QaiZEyTMkgemVPTrWjGPOrBAGRNesPIVt8+z59jmxkkdqV368FgugCSQj
yQnC7FAfkXMs58J+Kn6QGTYhJ4VNTFab9My2p3VPAHQgrORuqKylAz9tNoptr+LHaZ7Obc1zsyng
RWUTLODQFmk8gztqDsx6OPX5aK9LwKGaV45rnGIHW0eFAzLk0Zkl7j/DbReWHi3TDBNVaVjtYy2H
PojSEjFx5soFzeZPsFxsPwV0scL4HcYETHQN/oG5YQJXD7O/tnRx04wQiSsrfSCH2DlLFEALfQ7H
VcqnjVTHZ54BTX0eyumSZ1Re9U0yUlTgTL0n2Wvf2u3ejxk3LFrN37rSKzeUQU4w6jtXedNzbTbn
cbwONtIL5KOe0WdLMaARAtRqrmqtZiNU0cE21XMvjOdmas8RoNqhTIiTAV++1G2ESZreXXyTvTdN
zTOLkkKtLTaigoOXWBmjpqS8Lx3L/6qg+wL5SedlE0trTyJuhkHSYTKS15ITBMdg3tRlVubHvPZ3
ox9xAbhRdzcOOHFuV6MEBEKDJO3ONJ8y9kLqzCg8OwwEd4T5ipXV053NM480CUVNWqRZxCS4Ont9
+4oK9pVuKxXK7ZxcVf5BacMBEmt4tiLIbS4Cy2VRFS+xYZdfoPzuFQKlZpL+odRCbZcU8zut+AVp
0+F+Ni3MQSF+Qs5nI6oGOnArsqoVpHnbOsZ2DF2gN7cZMdzAcHqfszjvcEJSUOeOCecbt37wffq9
nfDeGTqHaxL1o7c2G0/abUOG0z4fRDXHNJtj885mn4nrjHHnMDSnzECODt+2WWukIHih+3AbSVk3
aZxsNGYg9Oklx/4K+tRpUtpH7qbio24ZNhlQPQ9VWpz63kufWICjWNfPRVq8aFbKxSxjsfK6qrgf
o/ItFai9Mhm/TKahn6ZUkjtjtclL63RX38Cu2JXJ/N7Rq05dc9NQkh4co70r9Mx9QN2brlQ+v2iZ
tHazE330Fred25f+QzzxPY4SxbmQjbNJfDc7kE2N3aLKA60eyoN/e2BkWR5+/lqAP8UirLyVAzrm
lNc2m3eRlngxFZH009BMa3AP+bIe7WGLLI21fS7ii2hwPGKqrNg5YtFuf744SRnT4jPjk+twpAOu
Lv78tI88eslZXyz/+3PD7YetFqOFOcynn6//POQGZtFaxGtDZRN3lDc//DwUPWMlhevXLdVDo/Xs
p06WbN3bX524NJkF8sH8fFfZttyUmqYtwrj7XTuc3rw2u3jRqH+7BYKS7haTH9lbQ5QJTRsGfU6f
zDAtcrkjB7z8JcfuOe0JclI9wnrp1QkmFGQnEdfGU5IykgIlol8pfiCNx3ZxKXLRrTU8fKc5iv1N
gcD70LXzvKsTEdJP1PsDHAVGThrmvaFMD+YwpYefP/08THUSbscG1tXtm//9+v/tZ0nTpiVqJQTm
WpnPOjR4h8TNxHMylWcNUsa9iNv+2ZjA1/NV/PT1pRuch5+fmUaupZmSi/3T8p7FCEo4N+hf/Hw3
NUC7tV050d7lu1p8a8QnY3H3890Ge7ANxfuhIAr7Aa3Hn38ELgdnmU36OGQS8dykdraz5xxpxu3X
Zwxf2FK7YfPzV8O2IjqH9vznKZeedinR5V2y1LOfkdXcfi3qIXXRc/f+5/8bM3s4oONJ/jxjCrJ2
g+iTqdztt3mWXS4Lx6n+POMKtePCnYQ49ZYcl/9zifX/n/ZaNNT/b63240epPsrk429ibYt/8kes
bev/sW1duMLCQXrztOGw+6PVNv3/WHiSXN820HFDpMa6xIrRx//7f2n6f/xbajVhFXAfsYqwaf1X
qw2h18N56/vYYh2dFcX+n2i1jZsS+y/eAjxRHrYo08AnRL63ezMT/9Vw5+uxsKlvUJYqopk4Gz+N
PVKieqzuUHHGq6br3a3ukjTBjfzRV75clpUZ5HmYncP5+y/v3eXPr/1bYPztt/3z2UAauuGKPbzF
9j8MGQ0oi8bGy4OxJImW5FcgBvVH51ozTruavveoicQ5tiATSkF9GWEIssayuMK1znHsIysbJpsj
e9O3h5BTx79YV398U397fj7CTRQAaO9R0aOw//u7Vbs1xcjIibkWg77SDWZiHgO3RW2Zrw34mY1D
clDqWcuS25CJgQGx3RfDuoo8dMGddXZn4IYyvtGys3w+icx/HaPBQo+D1nwS9OrcqsVKD+lkG8EN
b+b4PmMPXUKC+6760d+MXTwuugHzkZkphAAsKa7hFf/ySk0uo398FLxUi1AUXi0J66Z9+/5fnJiT
HqU2riwEF8KonntTEpNR2GdkZYyp87lFsd1NQe4g8tQbbbwYTddsRSQkMA71PNPoO4+u8Vma3ceg
jOny81DMolg1IrFvbVmkll4NwEIXzV3U5szpkoT8DuWQ8oAPe5kQaTAvZUd6ICPv+pLQ1Z6trj8V
HfsaMvQQxF5q2YHdPfYhVi6RGM6jGrRjNOGPqQYnX1mNLS9m536HKpDDMNzRo6qOytHElvOIuxzQ
VSHin8QhN7NDZXXxn4e4NUhzlToqzTZkElm7q3lQZJEnfri59UUCK0IoEsYIdj0ltzMtX/ryKJuB
D/4aC+2TBr37anTTIfTE1lOlu+3BEy+i0b/DVu9ecCrcUfiGR0aRxl5Lvjmb9cvYy8VaSHu6VK0R
o7e/eQnkDPKOTfaMXEdtPLdJVw7zv6HK4JY62LPytkcZ1kThnlK78Uycpa6p6Jh7pJbnc1AM43zf
hUl8hzIeNm9D5Mxg01xCkwLyctdk3keuSoGyOrxgRPI2rjL6YzZW62jwdK5CF5uPY67zNrV3uk0n
uYp8437Wp10vXXnQXJfBqmvFGxqz9p25NSYZnlKyA4JazwrMrHZ6ZpVJzzW4V/p8drJPSvtlhGJ0
rIHI4O6wxL5vWlJREWCsqUOLjcFTm+fS3GQZoOneMJL7OnlGo7YygP49Go5p7SqXakBL7PIBle5H
Srt7z5SJ0V6UaVtLxCfLdjaalmen3JVU9Hm37ijMMYEObvCcjvTf3LTtDj1avUUNUVKkHDq55rc2
Tgn0MC3vaGuJO1TkYKtDi4Azt33NlPLu+qhNV43f1GuaAsWaEQwtw3I8eklEaCECsoNXHf1WKziU
cGzybYTny5ZamxkXWgkrmul4NP4GmeOq9ujbznqyS802ffQzReiPgQZTes6pzmP5SG5Ig1u+tc/l
LTyjH/puHwM1DAaj7Fd2wqgF8heW4uEJRcxT15rRk0funF6LcdV1VKlJS22LFnjdtL67NOZWXXtX
fIaGd+ooTw66SuulHw8J9VRt8ZpKwRKL+MAaMF+7uooJINHP/7Lk/90qhHuJnY5xlm/4Fi57S9ws
vH9dZ5pmRpeIehD6W4LELFc4u5m12wFroHGV1qQAT/GEqe+8rSacEFG0qt+Tzlvla2Y6ePVsnjyo
rYOLIJeASNrPq395lv/cmDBO2XijdJNZD6ui849tsnbhq+QVEmDutOgcsqfvzREBBV2EjjikAOvA
/F4Y9UJjchc1civTLNyGMwfRzPWM3ZiYb4nswqOS6dO/Pbd/uJwNLM6YfWm66QZmK6Ks/v4Wponm
oy4fClo4GhIVk25QMoT+azVnqOX1mfOwNtEZZkV5NPUKvqxh7VFHREFVhM7KNcPW5d+K7Ki17ZY5
27WIbeNOUNw8zdkGeW9xVGP2KtPS3qeTPe+EN/20LE/oA+Qh5aboGh9nTUE/Ft9P8uT5ySudKnDe
2VzsxY3n6UnK6CzvYCdEI85fiEfxWPtBTWNmm1L+H0uU0Efpal4wFYOxKWthPTAxexly2/jQFYK2
GBkk7VaUBmml2utE82oHzc+8eSjaK3Lo6gyvZ5mnln/4eRiGKDxEYQHnR2rtMqLyv3edh9ot6kvJ
F3SvT+8RX9/StnLxzAHbRJlQk/jnJE90o6fT6A7yhH24WJqcgMbbbPbdUca2phI5zbNTnlLO+2Qc
/Zah7l2R0qSIxed5zZivh+3ArHYum+SOue5nW4XmA9mLtLcOU88I4edhKAAs0IfPdsntRZkdfTgB
im2lIxXNg7TWHhUhHfu5T4tzy1CShr48h6qrmXwRImlnvmIPq0nJ7YW+DXt1ofUnT7bLfLtsyvnQ
g7k90ZlHhQlsqdW7j6ZwDyj4GORXxqfvN963W04fRd4jL8gwmUy+tO8MST9CuuO4i6lDlo7MouVc
gDwLm/zOUTSR3c7YDo5DnFHZsaTk3U0xUKy5cYt7fvpRn+JFy4Sc5NouX8s4cu4IHotolEtn6dUa
8ZdkZdaRVT8rI+93JYw9H2fNpctM5gzvjj3Oa2VQadLcLh4dFjTa/0zdldU5COJb4IB+O57+5Y76
56HYJL3Gx2+rc0DXgYT/4xhaItkz4UvR+Qdetmjdzn8UfX0J9TjeUf2T29kZxLQgXNngpqyCvDVa
iq44fcymi6f81395PiZlwt/OxViUjVshwfP5WYlui+hfFsm0bzqf/avm6vM2YSHbrTX7zToejOK9
Nowl/fQDrNf6Q6MyTvUed7mTrwsvYlJStMYm7+bmkfb1A9Q5sfLHRF/leRM/Kh/cowdw7BwNyL9b
/F5R5uIzhvKatnH/JDPiCqrBd9d1As4EcwxyXvx/j/NtOKis4hT9H8LObLdxZNu2X0SAXbB5tXpK
tizZTtl+IZxdsCeDwf7rz5Dr4t5993kooEBIiUSlLJMRK9aac8yhUUe1eKeyLShMS9t+Y9/6jF1j
l/rBy6RF/VFO6LhEdk2TSr2SBKpexTQDG8jDy/e7mOnfA80pZhFjvYmTuE9WZdH8jOPejVyVzo9T
b2wy20qO35fi/ioswQkEgNJ2U4loqMNlsap6a3gNi2Hd0US/zI4T0MBweTpKhF+NEY6fGKre0qS1
cSF1zQbpDUoiCHQni3nSxS5omqZ1fmyUuXWoFc5KdBSSlBgTsaXrybj5WtnbjKLnXDnLvA5mYRIR
2mbn0h2uFCbJUm6R6RJm2dcdcebcHTV4oEhaffgQpB2DBuw60VKq7JoUM+yxGhBcXIhkL1haz21p
loe5wrZX9Tx8WZAw8xi97diH1dWy3gvdTS/Z/dLkS7OisURzU0zpsfxp5UFM8id6V3Kyr5KEvgeC
zJZHOebpmyq38bs/29XLvKAqayzD3P7LXXrn9vzn4eh+kwZO6LqkQfnYif9rj0Ql0jvqLmxn8KIn
J/spyCtmfBKnJ4+x7H1cfqmH+csX/R9weEhOncTc2P70mRJRyZTC/MXI+F8+1P/aGx2HiCqT3et7
8/7vY4zC0tqKOzrK96hasQE128bymoOIO2NtqVJ86N6xz5PJjKi0QQDJtMD+H2BR+ZdP8r9KCAeG
DuG3Pl4u/ruf6f/zGfb8spEjhsUHIBBywJrjLm5LLinSm7Stp21Ng3FlhaP5VEP1WA1tinhs8Nie
ZhRHuX+Wrh423hC+xLJe/8uHu5cI/9/vzvHhfQV0E1yXude9G/GfH46iPcYDZEN6TgHHVJl+5WvZ
BDPtK7JOf5q92uG68291Fstdc//uArsiUqXs114prb0SPvOcChp8Xtb6FHA2ebMRzFdibP/li8T5
9t9nU4dP6wsBX4xDOC30/zqG61bVAscMduhZHso4nc5mE17aOdu2lHFPqQUjs9XFKQ4mpHitSDbC
OyjL1ujsHLUugCRqS26xDD0tPV4av3POVh1ch/ukXSTWY2uhf8grtjpBK/7gB22K8LFECmqV6Sa2
HgEi3Zi3ZOt5VHiL+gUjMQjDxh7dX3hNaUk3S7+pK1JTxcNiiBvmRRHX0SzlnbHTsSxnw9kd45/2
NCIcmdMnMnSvyiBQm9UM+YRkSl5Q6Dcu5iQOJQQExD0sT+2qjQj6iLs43i8a3u4YvuJxQ5rW9O9A
zF4G9m/XNCJJK+TQ45qesHus/AKlTMF80KpdXBs+UgWBy8jkn0c816LokIaIwlahpOKgDX4D2Ttq
miwc3xKNwidGnUxCH/DrcVrnnW/u0wEIGkhOqoowOeFqoLHffwz+LilEv04q/jfkLTNnqIJ0TSFf
YO557u5Ox9rPWSE1roOxs2dcd3X2jN5br2VSMpwcKkg6Y49uvuYk1SsH/Jspi6dRJVc33jg1VrE4
Y+qSERBY035J4YqSRdofFZs2GlbO7CcyOBHYIh87F8ViR7FnPPmIvdORS52KC90G9K3pQx5aTZR1
s70tWZgHF+0gWdUgwXPzazGZvofS51sbvRGqBbGd7XgLvGbgiO23myzEtZMxKtaeMJh5Mzmc5Uff
dzPMLp3v+hC0tT1Uq67Rb3bcvYYT2NEAo/TUIQFBSQPCOSuuyKtnRHj8xEP70yRyfuVYI8a1ApNx
e+KlPk1UOy8k2yKYSVtUE3LZjOlsH2hoc5MnzAtkIA82vRhETjh49YBsW2UJyEztrooF+9scyHfc
N8SUGsgFY8Q/K+0LxueOey3DKX1Ek/MS+zVZs/rXrIq/tH5+hW3yJyvq5egWM5AciXaut/F9jssq
dl75h6ORUOd1G7sfyMnZYi4T2rt1hW6qSXaV1Hunzl7dAPEPgc1nd7JgNfvJye1xoeKv3GMYuPNX
DSDyizm8EDtMRlvyLJ0A/nRBPCas0LNjyeqEMRij0l2UJaZzidI6FFAXqiRevTdDaMP6wsYofXub
Y7a7x4t28d8RNNw6qLofU5tdLVWpK+2Xrd3ZyFdEczQ9H4Z/gsiIg8e+r8QL2hTgorG2N0Iu0zap
3L8tUdFbleUKj9BDST3ACHtcHtyBMLfOlo8IMjVdMI2F0zR+TwaSW8MpzE1bs0V7GPWw9plQ9bHY
nNDmOeYEUHcpauTMKBM4ERqib96a2jDWOTIeW8v0yfTbtZjx42EKJ9igmNdmizQ46ZvPsO74cBTb
I9v71l+8V6ceekBFy49vLBN2ERQe8c/OqxDqFNydCb65fVv06yqngZI1x1GggqLtM8JVWFUWoshM
IWte2r5e0TWJV32JbzhJJ5xLSbJyWZdWk1qznn1aBfBTIqj1rplvc7bwCNFuxQWnmCIhPK+wvxci
796Xod/3TY51tJcvZk5csBrT7GCpYpfoJFvDgajXntf/XshdXUPlctaEsk+PgUa97yo0sR0DZKQt
80vmmvVaC+eG04leiTcw2RmX/Thgfk7cG06Am9lfYSz1xLbnOSUTNFumTFFHhPlD3Cwdp6G43ag6
JisKZSfHwRl8LFaUlVWPm7DmzNyWaldB7Y1mb3xis073mmhvCTsKOuO6tgfkch56pbbq3JNHRHeJ
ZuPBHAIM6n0pn+bARLHuyzNoW3Jye/h4cqD+2eBmee/l6G2qGJFuw4Qpbe7ePIJNO/x/O8l3jYVB
rJka8m2hlseILlietbkbNdLqdlySY4PWBNNBX38q2VzawG/2DIH8/UQuvNMhfyJUfCtLlI3V/Zwa
tBozWghsoWVfX/mLv3N6EMEhuKxt6CKxbdQryjP/J9+rsYphQm1RRTR01ufxhDbwrQmqv9PkMo4y
2oZG85+g/u10Q/IUK2zHkJ7dfY5bdeXYqEihNLxbd39KMhg891gs0g50iAB4AWY3dMlNXq40ZnbV
kNGZDOgYePQwi2rANaCvwzgbTI+xF5RyfBt6bGbFLKyDXyHIsbCWrFKzdRhX1vjvBhlvM1AsiYgZ
4Xt18UjX5jVL7UPhsCFmnedsTfcuMLLuGdLVszYDPBQluAIIXXpPfHR2dfXVmbr7PM5sV25dr6gT
HwCuYI8yQWFkfJncTmxL1bS2gj+F4ePaErNBTQ+rqlGqelGIVTQA5wfHDqsPpvh+T59jAIFM3rMB
CzmbCH2EYBkgZ4mKHo2iAMPdQgu+JGaDlFLZGzq+H0g9rZ298Auzctz7tdcEUUM4PGVK/4f15lWb
7ZZimuAIoX6pcrl1RtN9VQE6WmtAg8955Noqn65ZPv/Q+E42XVtqlvlp2jhMOfmSUixfWb5BWX8d
fbrhhJNvhdTnJii2vgzYSWfM1mzc4UMxVkdnGPJtV7Ro/kYghcs4/elaktVtpNVpwI6JUKTPBMdx
7XnbOi2ayJoQCep2rSgPDxRi8JIr4zkrDDgBKlCrYRbMrC1SIFlcBTr9JVun/eAd/RFHXcGpaRf0
3CFzaU/vhLCvrJ7DTebxa8vyfnyFj4YWqM6S9czU4SuLPZSUS3dVpvolEZfsoEwhhXHiXu9TDXqs
a8qvuOqNA/4VLIMMsdFhkT+OIiZ9HWMWR2Q/8aFInGOrk3lnjXb5ZkFg3qBpcGrVc0g07OMSQ3Cc
/bF8rLsFVS0h2jvtDdeygMbDEW1JDmYhf8nY30hz9N6roZs2ZT3Fq7tNuJbSi9DVHsw3Rrs4oTqA
7XkijgViLTaAQ9/66rlTKr0M98vii6gDP3YyjTi5zD5i/IoT0tiNjyJcos4FwInevn6vS4OMF2GR
G1qFxjM9YhIO9EtIrzyDML4O4pziaUAJIFD/bEIHckNa4Kguq/hj4RGNlg4TqdVitJ5tIakTXbya
Boqm3VgL/5FKp1kBdmCJnDnLfkOSsnDRiCLnC7coFjxpOpfOC1uE2um4Mwi8PlZpI9bzQje9RRK5
czhJnd12qncpq9WDjdLigpu23tRm/jwj0kDPU6otVkZ4ddMCw3qQ9mPSQrdpOuN9bML0ifUsjtqO
KUhiOGi16GafMQajWi9oQdk8ePy1dhNSi68nK4835lA4h7IeiNGNCyfyZ0yPYSXZvrvc2eQ6qx9k
F34JOlGwQoeL0YQxVgzTQoSFjvqft6YxncM6wVMaJBsfb9nK0reiz41Ld29yjJZE1ObGF5R0Zzto
mZ467u/ZScQPuDemT1WOxwxs3rJyaqHP+JgIkPJ/eCjLaL1leo91K0OpMxavtY3IdeyK7kfD01wY
SRi5pTeeMi+bTt+v/t/l+8/gvX8YdaB2tln9WnLTONWjtM4wQX+3SB7XNnfytnGy+Wjbam+XbCm6
st7DMiD8xvCTt0zg6p0aYUWpVadvZj/sclAr+0AbduTdL01v7KoqlJ9pi6lnXthu/XbGguQtNlzG
JX1FzmduqBHEqjJK8zFRVY6/OAj2ONaM3SDq8CUJPUAL3UxhlCVRM0ubdWO2I5VkBOiOU/mcdL58
HS10s+48lnuwL/J1ifSP3uzFFdAOhr4k0JdOWR3Ce5E+U0NCpcNUjc/Obfpt6bw4sd2uO5nWjzTJ
aqSOhYW9qOgfF9LSH6moX4vSnSOiDh78BcENUGnOXB7mf5iFgJk83//o4GJOs9P9rkd6luDNXQSe
8XLwyIt/EgzJH+zGVluZvyiQJU0pOXJyQYcOQVgB9x8Tp3ue9Dgc6OPhMcf59lyC9TkFHrULh0Nc
FWH8Jp2+j6qwqV5jitctfZGQyUbXnrKeXvhooE9cpmXcatt6a0e7uEJ+sJ8MZ2LMKvLhw1R4XpyJ
WWvdDUDRdEMSgRMQYGII71xMPc+SCvdSdszHhZV+lUm6aWrH+525GEpp8fWbAi/LqqMVcNZzJs76
09Alp+Y0T87598VVUyRyx4FFEDJt2Q66cC7I7tS1Aq50qMSXpn0Xp8ap9Ru1pzX70hciPnmOhu/X
faUlpfvsdpxSujw+fV/8BRHcbKnjUsgnK9fxY6GX8JqZQ3MYQxrVLaI27TXxh7NwFgpEJ89BBfJB
tqaM9Mi0Iu2Vu+MgA1++jtNLFwft2sVfvum8P4EY+41RdOi+R1ORcbA0f7tQTRwhOZfnpfitFtW9
phjvXsurRdBMUqKUfSjC17ZOrDfPyW5dF4e/6C280Cpqf1DlkdI1qjLKcLkccZpEQz+SjAGV+2mA
sHZYlkrt6d5nuJi8JGpTypQFMhN0FMYM8zBhIheZ/eAPunkOJqd5dnJQVRY/6k7Edv5Ilsl6tvry
uLDgPyCkV9uwYGsQefVmeb15CYyXIeQfZqf1MR2wXXbzMaGPc7S6y2wb81rWPlhhgNuvTMb9vUvH
ejUE9tdIIfgyzNkVeUH6lZgIONxQ/OHhmyMnwa6LP2FYz+78OmTUrWFW16fCgJRW9knP7LPRlzy/
6MbSx6zN0hcvZp5F+ThlmftcDIHY6Jnxc53G5dmuB/a6BoEuOIatDpMGD7Rbn8ywr08NuwIQgjSj
7TKhlTfy6hrGC3VFnW2NEC1i65jec3e/uBmKRL/G7KOAXg/VnFBn15DFgtl7au8XjgsDLJKw2hWj
Mx5TJ34z8jE4hBVj8ElANKGnaL8NNlPEMZQXkzAny5nwxaFcqx96My5BH2RiW6jSh6IUoD8QXnDK
YrjuU2U9FWj7zqnt+f9ckgDhWsWAL27TMaqGqjijSvbgL2jzCyjPqtba/h0sPdKEWnxSDXZXw/MR
+3ZljXBVbHpJJ560h+LHrOjNUmG7xxSTOBjdKA2t4C2DE8C0ob1wEDx7hIU8FVOVPWXwF9IxG0/f
79rmns9SyiQayv4Zaan1qhpnNw7sMKUe/StCo3KTG/F8xo3FGN57bgqrWjvJrI7W/SJLml16MvcC
vtj3jiTu25KeetCHakFnai2R2dqITzIZnEQFRy6ZYOFhx9nA6V0+vcbg47flrzLJGXiNc3tmOHvn
I/5NAuOiwm43BAS2MEmydwuIuYdB2yi+8d2u2sJmXD1rLxIF0y6hpXVkUTGPXZtB8qAOr/rlkmYG
oKTFFc9QjLhwJEVr8ukbSRsNztC+J/IIcq79mHurQP5JBx9AFtIk2FB7vHvpUee0TzspPvNggAoc
MgtLHSt+DCugdgK2zKdO7L9z5XHgROeNhkbVT2g86abfn7vJSO/S53ofD2l+rdyxw+WTsGcW9XBO
7ICMtMWEkTIfEWLrF9k63UvTHuZg5sARi7NhNt75+xW0kXejEG+dB2bOrqb0LZ6GZJtMNnBeF6SW
beB/G32JkpG0jGNrp7h64Gxt5RjLfVvfqdlm4R5sewL8luOic+kLrJsKO8nsWURkeR2HmDB8tmRy
FKn1qPPF3S/k9iCOdh+HWeVHv/U60MHglxyl03WY+u2l0o/uKh6c6eyxM5/7Zg7XVlMRHDpl6mwz
hNj2VoZBhV4nvcsuR7XJiKKrSsyWVgXTuGWNmacs2eZeO57S+8UIGEKFtnmymOlyysrHHXSST2Ns
4u1oBFNUjSNy14Gnt0WREhVA0+zwB3Wm8VUbtPMSr5ifRT5Wp8R29XosbcRUyk72cfhjUB1hMwaR
dUEi9wToAIzL8F9XJKpR1W0xGcWf3t1BIIbP0kF01XfoiClCl4Pqwcr4c9seknn6i2tt+CJ1aSY7
TRbPaRBUjyq00X/7jD+trD9lEyBd1NYPaLEBhHki3JToWr4U7tnW6tmcYgLGCj4dlDkiAShKrXFA
TTH4b3HnHv209nDtQV2z89DceHw5Gy+o9ar1xXMYmCcnTL3PKfDpfRWY1R1cwGBfEBR7wdI+GhzZ
VuasfycorBkmNxy0XDy1RVy1XzB2w7ZIfib5K9JnUv26KTy4Q+29Na4+TK52Pues89esDvOeb3Vt
09/4Ed6Vq+AxPgJAojT/fs8D87QQrMnsNNYlFHfGS3WGvNj8Qp5/6agpASyMGbKaqlgpZzZ2pslq
ZvTelz+pyKqH6YkRIXlKdXxxYvXFoSp/FP2Un4NU5XS80vpnnNDGW4T9I9W5D73O/VEspX2wCoAh
idIvHnkFa2yuJ3kfUiYdhpnYB0ZFHWudg8ztQK/P/bpx0v5nAaWVyeCXmxbtpmMJwqRX/NTxX9nA
qhKspHVO4zcL7PJrMoDqLBymnw1+MiwJAFBjq9hApas20uY4cCj9oP9UlrqX2l65i3H/f4JNQXv4
2udW+pwk2n65rw6yKSD23N+RdUPYoG3S9BKZcxpk9k5/NXkIzTSHdb3vmdtsnMo4hWbYbcKglq+6
wAnj+vbNZVZKWlBO8Kc1viRFjN3VTV/cTqpzaJxyDNpYrrp8W43rRYX3kAX1J1tOmrbqQ2bnGCZ0
+zkvqgZRyi7sANPxZ+cPhPO3dgJC4Tq/qniRj0w2ArrhnfKivIIsdB+7ujlOtSwoEXjK9xlc+4GC
IFlnBqjq7KsIrJ9F1hAi6ZrpCbcaWXcI6tdZinJJ0mbqQiwqGbRDYrwCxqh9+ydBChhTYq09Ry5b
AHVNH8jHTrTjowoseZzYbctwI40mJ5Qo3SiA51vXqH62BJPNEIJ689HKNAzwxjp/v2sSZUVTl9zc
vhrWTTa9z8KH1xnIfxaI1OgtZAHWs2RSe7j68ewdc84eYYbNqLIm+wN6G70Lr8RLEtxV1Yv6U4Jz
+ohhMaE4A4+jJRKm1vuR+BCcYmpK1G36N5305GnBZ7bLkrLbFM4CA6gS10E76RWeMPaExrlZEr7N
UKZ6MwTZC8s4VWM4vw8BN489Zn+dkdNC0sfJTZVELIE2L4/x3eEAC+C5bxClMxQs1mPv6V3ekbaJ
K2Hx8+ZZWDj5NASRko9Ra3EN3b6/9ZZk2XerYm16+WcxGtZ5cZm4qbjV+xhr5g6tAD6MVL6Cxb8r
1ja9nyWPBt3JWxWvXWoYemP8KstwPGesOzLxun3HzvfQG+ItTLpyXzWQ/LqaTtW41DfrzjcPtS6O
g+dWN+0OpxmO5MXWzdk3K5YUdhJO2dBLch7pcI6niGAJws3ub9UwZbs4g5LX2JgLBEbCj7xTLzpx
hoMX0mfBDRHymzefYxsmxYC2ZM6eNOLTbTYmGERnUT/7c/EWOOVEIher9Z2WsPcdporCicv3br6P
eWbLOjiUdrYBO0cm8TYfl/Yw2jU9K9CKl1E07439pue4ee2D8E/V0zcLxlCtKjucrz2ZbrNRIH7U
jjxAJlc/yMkAwDot3bECsSnk9EaPfc6GfUea0CIYZmdYNg++OYDwv/8SF3yCtzDGiM0OEu5SVWa3
0lPjQ5DwlKe5klASarI7J/m1yA8UNuED/qHuaDCUf+af/MoL5qjKI0Ar9enjf7+VJeImr/Vv6YLl
M4uV88T88I2Zx2aSIr3h/2keHZOH+vs2q6sWer6uPtGxOFuv7QFrVqOOruEwsmqxjCKlbOQtNcYr
EVzLc9k16RGsPnmvXjQYfHqyGBQSh+m59vCr4R+5LHeMjUixIlQdv/FigaXr39+iAeTGaTS6WdS0
ZIn0xqMTbBO7TjdgBWHvNpxOsypzLonjn+q7mQe5wnJM6CJTKWMHSV1ykeD8AeuD4rLWFkwyPXGD
zuYFkh/Ishx6byumJ7//4zSKjqw2ZJSToBTwk51zKV+xzhmPdYgwiNOMA+fPAlA2GilxJDEeyJ5+
QJ2C9yqL/sfCOZXbxTs7VKUHSI/jrcmtl6Ay/WdFpzEqJX+/YNtjz4hyp1WPKQrddrSck+2DvoqL
oL8NHqEUtdWTgTtQXdOiktyXGB2zNf4oMwIfezIkjWbkWeYueCajQd9mhXe7D8FbSa/Vt0U1JNkm
grrErbZo2V8qus+PTJpX4DUlEw8+gGBdbAAxNQ2MyDy2jkG5IMwy3Te9TAl2eZgg3/eJbkZ8+YwZ
V86dp+1yj9NSRvRWmMGqCGEnsFBk74KvVBWVesu8RjyB7SvvFInriAnwyfM3wTin0WTiUjFtR72O
i7/lp8Bh3CY+yLOyvnV3i3GVLxQD9vKqUzBNHEMOohwFYwO2cf9O47Zb/qaxdLegIxWlaWwzCvKW
s7dOrWPPGgKCKbsGdTu91Dys34tbs4z2sdIMjXOd9DcpZ7Ik5Vjt6lr/qhdneL7/rrU/YKCzqdw0
nzKb4Zk1ehX2fvIu0p4zkbvAIWsX0j+KNtnaLRhsEHQ7XJ90s7MueB8q8zY0zrUdsPQbpf/Ij7M3
pxAu9fBGDR2eE3fGwRm7OyMjkgYZOCJLjcRnncTV5+y3xrZeNl2H4RxbHcMyz/5Vkqiz6g1VRdO8
VBH2TXSr2XR1jXKChj4rkvd8BWkw1fsQMniBw+iojBkDaZDBqjInfz2UZODVdgLqoaygb0C0JrxD
OV+ymBDzLv5z1mdkZHshdZnlnZou6A6DO75DBIxhcb1JwDgHXIYYnoWdbud2/hxc293RGvjKw5Y2
16QQASYlFgOQ+XlN23Gm9eovFzPnWXd/W6WVRrFVVpFRD1UU3i/frxKBvaOwcsb/doOweGwj5pGa
mGwl2mg2Eh1JT9M0MYG2ppaj6R5yWcBp/PPq+202LMaBwUPVdh2z4fz/XGwkm4Bsw9+VtOy9XAi5
lHKMFNKRB9PPhvWY0+OPZ7U1PYE0h/+nlk0Xfb9qugTxhpn8pS0/R/aYzFGdhFSLvo9HMXR+jaA4
6aCY02bWHTqL+2X8v68qfOa7IEt3DT2eg64v6GS7BvA7t8gQmXM/RGgymF2yvK+bVpzz0rV3bVWA
IZS14LBrgYGmSRAF96/t+63kZLhexKWt0vAhTu2vmGJ2muS09qwR3a3vp+t/7gm3QbxJoAnurPs9
8n0h7uXmuH2zXZjkICmHTqD1bCwA1yjk3CrdE5UxC9pFYQoTxzD5zXoA5ekCXkY95usylOYDZ0WK
PmnXkYV/PgoWJCbLUwzN++hm40+o6ScUSXiAnfnCEZ7BeJAyP0i/r8yErwnZBSsjQIeW2Mp6kA2U
4u97uL1/6O9PWjKhWiu/dx6MpU6Ola/5PhShWqX2uuj7gpOw/+eV4zbGDkQY/5BzZz3JOvp+5WpN
ogizhXxvz/UWhnkTdT1YuSH7U0nAZLRLVr4KaXwbC6ajtt4Z1nRoLeBXOETNjcGfReH9Qgjcf16+
/0yxJayUtB5Tny3j+9YGFopneJz3bbmYRwO7xtFxE71SZnBwW/sWSLHTgUNK99KlG9sFaUQ31FxL
t/HAI3OJHS6Niq+t340nOhuPRk03f0SQ9CDc+VebkHWFcOSVF2vcvGBFhvHVLJldEgH1jGVJbeMA
XIotlvUS5020iZvggM4HF08JPCExGuQ7bUziUIa8MV6mtZrAPfrVkyeBS/ZJvYCTCD8Fs01GTt0j
AgJuSxl+5FPzKZqi3hc5FuBR485BRIv2hNGPf0Kzo84D8E7YovPTNPzpwvuhCNkwdwzdPtIaCuhy
hFZZm6VpYfpl7rFSYLHNJoPPMzzNxXK1vPq1CrBEkH948Pp2TzVGIyFmMD+1dcXNTaUvw+p9aoDs
1cm5NsNiV7Ns0KC+0GIi1CBPXyaHO9aKCbFLJo1pvPqT4MB0Wfw2ph/NKJXRGFR0gmqMznbZ3kpX
51tzCcGp+3vWH1bpNt0WNs9PZfa3akbElPTNkdE0YyRvOMQOUX+cNQcy8AricoOPrhRXLUYPYaxv
7ZLa/6gC+6nC9c69D+wOvi5zp1aj4QWCgzQlXzkewiqbefWDFzewmNMn5aEUkn2J32m0p32ei1sZ
Bt2xSFj1h1gcFlTP53GR+9oRrEJNycSUQ5oZimGrFmAImsXq5FgAqHLdLWRHNeUBmK27TdOQc6Hr
7xv0m0eMVJLzKZJYD1IBODd/euZA83sof7Q9WLHcqK59MD9XstyVHRDwMQbPMvK/TYblxSYAcUsy
yb299UsYsfsYyvECYtbayjp/gdJ0rG3jPv9WiJdHgAF9sOqsodvY47xi2o+CyfZgxuQpfg9kvWvt
hlujKXccTOtdSzZu6kBTXaafmizlPri3XzCEj3Uc5aH9IAJUEE+mibC/aGSNYOORQ+NboUegXllG
3PrXmAwnnNn2g0beBYUG0a2RId8pSKjol1ufo3zDypebDpkG+tFp0KXnITyOuqm2Sw2pDHTPp5H/
kFnB4Sv3OXP4aRmV+C9WaZtPOzfo1BY+CQzvVPen2v0iG6M7j+2NPupE/25j1gHPMBjBPPfqfZJz
tk7j4VbCISeydzgxUTrHhIjNdmMdaNUS0Td6tykoK/w54limKdNEEqo9QrUeUFH6m5F9En+wgVvv
t4HYa52rvl9NXbirSnfnwCVK2wLO9Vy+o9p71pr4zylMNwvCPKBw9c4KlKSMTxt6jhJ6jKzLjRbF
D8DA4PUe24GJYSyYvpf32bOToY3vPvBNvJgAE5RceA5RjtCT26PK+LTb8q3hIFqmZvNiBIRWLCbS
QX2XVov8vQ+nzVA7p7Y2Z6T86m8TwtKNS1qfVYzXG9bsnGjEA+57UN6l77YBriFz/rbDn1mVL/7A
zev45LkxvX11Ytc6qqKNGl/8mUAQrAadT2d8F+yuMd4LRhMOPoc1dcinmJbISpDrtXcgow90GfVB
s6kMpjul5CiTF/bWUUYZeXdkfJhB7WeYgH0EjEwyPMVAgfKheOfpYzKfC35xaQV4ldso6OyXVDAL
LL0AE7nXBSe/KW4IvNnHKvqldelvQb6IC0HIiB+C/Lm21wJJU2UH46EGUrI1FFFjShjW3ozD/sWf
HPxl8C36lgS62Jsh3sfZJ5wKJuzgq4feBKxseasZ/IvpVRRHZEUEVJ8NWhZ3sY9p5o/7ySUvxawJ
wE7jt7qI2klWe0hI6LnAljI1eJNI8BaOtVJUEbFMKzi1kr8hXkPR3DgMFg+D9vxD7Dvkh8dvqanw
ThK6sTGy8OzP5dXsgt3g2wJBKbJ8cJqckulP8UDTkCMCo/obUm3uPXgBRqnIxYEOuQ6M6TMbTkGA
5sss4SxbLLGr2Yn/qthHvse+nIYYDVTzIw2n9wxyXBp8xQUPnu6Tc1cm3sore+OpWiQGeeZANpsO
iTM0S62L7XyOCaqUUhjtgyWMG+sIY/scnO7kR+NI20LQff4fys5ruXEt27K/0tHvqIYH9o3b9UDv
jSiXekFIKSW89/j6HoCySpkZp+t0R5zDIAwhJgkCe68155h52s4Cos7njMh/uMTFVXx1G6lI72Mt
oI1Irgn92HrQZMAa4In3EFVjpFTmqYQ8vPZjUrJj/dVth2+trFSrIrCvbar5SIUUe10cjA5zVpUV
+c2rqx9K1KwEFtx74KznYitZgOQ6gdrMlrZqnzx7hQ62ITGXQ5vVOCsCGV9B9q21U+8OUf0wizuD
pJOC+9MAWmomTOwvRXmhn3Go9PAldqInkaA2MIL0A9IcxTt3TUXtwjvau8zDqd8t4kAWc8PM2nXe
a6cwCXcQ1JKzPUYbOaDPdPvH0NHPBq551LAr1lTTN1hDMRPhmOwpOSwcpd/LDSgOoe9kWk7U36FY
S/VyRPfMNegcs17hHpsCCAGtVTfznJF94fjtMvSSh9ygxaDXgT8zFQlDFCJr6qaGCV5n5Aq1yVKL
+EpNMzLnvugvDQE1rXm0UCI+aGW6txIg1b7lLoGP1ivBb75Eq4n3+TlQ6c5awGdTSGM0rFHFtSdM
us7NUos9xVzchDrpgBAMA7jI5xawhxbx06GJAOxkuJWF5i8xoz3G4IlbyUBSFfzwpQKtXukfyd/d
BqlJcgqsMnQJuGWr+kFTdmEnf2uiktD5zl8j6VwT3qSeC39A6RxBDcfEhAjqe+WJq1XHL0XN3T33
Tgp4lHEHFS9R+BQwSV1pliCutdNN2MzzYiB/0XHQwjWa/URTqFj2FN8AiQHs1pow3JoKOskILEdi
krlFxRMMGf1PQhtRDulF+ZLEBGWRopIvSr+7z3JGsE0U/YADJs8IfL2TyuEYczN+x2VNtrFenuzB
/N7Sc6FSPOBrcYOrXdqQjHUZI7iB0GJBc5QcB6ev1knoXTr+nOq4b3bcJpug0OixUb8RSM4Xqt4+
OqHaz/vgu40yWqh0G5DpHDUrwhdifiPU66SX3Mdcy0m3TUZRALFxRWeosMEN9SLY66V7awKlW/WW
fwnacOX5ublFN5fjhlpFSvOMIXHnDrTQHR/xCKXOcVabz7G/uzPyxiEpUs/ue+8bcPcH+3vKxFqg
e3fqZM2Jx3XhrKrFQ+bActdxDkHDCtYdDoSqsKu1pCPQ1ouDhry4d1PQzW1W7oo6eglhlEAL9KxZ
3KpLvYTQ5brBiYLBa2BGD3pQHlDF1rNkkw9iR07pRyg4tQKs10q2hs7/LEchN/cAZXoAMSaz5Uvj
kOMhZfeRBMzPYLZuIijB9zbMI9dsyWHziZtytrSzu2VUtyefSqcl4dYuWVHl1Sak2bV1UXS7aSMj
FdV2ZKZkWyeWNl0V9ispYdAcdURs5sJa4cFVQPnq3kLpZHPTqOZdJAXUg1DFKXSV63fFIPEos1oY
h0nLsJ6wq1WvOntufA8WxN1lm1kUicxvklRm69zSfwi80IaUaeg2COc1Y4WSDX2Ou5iJGmY5vpIu
uQu0fFnLtn4O6S+utFBNOSUkeTHYSK5cSX7CdT2XK5Ln8qhl9t0c5BRTs24SWYrrEmUkwnMlp/hs
SSnvvtAXTPj4LIBIoSnYyIb8aFb5e5U42HD9intLu0GsJs9Dke9rWbllbncl5mZvAHqMTQTTUtJd
pMgXDBtJrYq0YI2l6r4uyOjW+schiKmpKNVaNVpt3ll1tJJbbjcRPnhkIavMqPnRBdVeaK7O9bEG
EaWQzLAasijcywFjhc7tz3Lb3jf+gCA96PS5ZyBn7dC1rRDC7CWX64DaByqK+4xSRn1O0fXOYNCe
JVt9RF1N7oZBz09ukGfSbOI0J1NgiLM1FMgrSmPiHohCreuIxlL0FrU+5hgm8U4K7tOhTWWNw5jI
xSaBA6Kw4kNnaSVpCYaB/HURWvqdpzM2AiPwkDjZXTEs1cEWmyYLbpLuPoMaBVNTZNfAUY+lSV6b
3LlvQ/WKtgQcqNU9FQ08tjwzH/G0+cSkDOZiMDugk5LEDBtKg5mnnPqZB2B3GDmVjF4WAQKzXS/8
bjc9szxXn1vcrOadmxb4XKj9+BaN/k2tSGQ35/gWHA8+T8U5uE+8p0bx+yOiSEr4rs8EJ47Vhada
nJoDqUOpJW5h6EnrjjN+rjBgvVl+5O0GS8SzbBi4X9bNpnVEuotcZmiZFcXcvPVu56jGk5antIwq
B+ylaVe0ngN1qUKy2tXQR/2QLKre6B00Q1WbnFTORMtGX9LoFl4B09TQFYJX9nXhL8I+8ZZYz81F
NzTahSZBuik6ggXwQBOZNpTPJOCEdADK8JK3+SVI4/aQWWGwVgvCUiiSe3eVimA+8vvvqM5MLm1l
wSXTcAEOYN0qQiQ8JDkx5aGkW1fVvKR+cvQ95dSVQP7wSur7UoPXqgTFoaOPSGojth4+pTG7u3ts
TRmvhlDaKzWu7qpH8n1RySQkNKN/zwEDLwyIH8aADEGWiGKWg+Ng3GQCWPh1ArakdiXLFW0swJan
yDAoeyTqR4Ck+UwTQMVcE4cjZ/FMmN6wV1KrJ6qAZ76ju0jeoucWvf1CGsidtzQ32dtFDdiqoJLW
KUN6UEqTn4bnDhT8JDonfXGQ+8g+qeNDBWt9LglgjS0Wg9lgKv0iHOujmYvEexbHENUIW6hrhlb+
e6ySsRFw/FUg6c8ttY6DHdfMtFK7WvSWpu07lf4VZXU0U46/RSjlXWW/HjEfwTKtfNLcY+k+0f03
MzWJNAuBFMqZmt6USpdm6CZjxgn8u2M+GxEk2tJDa5IOwl+TVPjdlUV+bfNwHTLLfUyE3m7lvJDB
wUnqSzvQeRz0ht4XtiGqVaSnlHoGILe36XHDTs1QDaQK6UCW3BkbVVZfDLcCixY0H5jnTrFlKUsj
46AGdzL0EYpyjZxAWg99UGw7K4eHoudU6dNymaTC/4bam25f+B3GONC7DEp/LkPeQy9rrWwmcouy
KM4FDffvg8AXWVr2jypopV0bJdLOg0e5RLKvvJoqEzfTfK41Ar96j7PKlsl16lr1hylFV02na1Ik
Dhl1iXytZG/4MfpRsqz0mU07l0GKkZ6q9UBLx0wvocqwwuTmyCAChVvHr2bupdraHhPjuVXAic0s
cY4jhDzENQ6J4zwxXAkGG5lcSEUiqWPlkThIaeXAtkBFrb8K00oZnSVEn6V2c+BD6JkRlPJjresQ
UdGPLLSqtC9IL/aKwMIf+LD02ljHc5D2S/QDW/p92hXntbquWqT66WBr1yY69bkGq4Df85hmp+wr
Bx6qQ/VvZFpbC0lFhloEVFGidtDmoifIIag3qSsV93zUADGakByCJNmoTWA8YI5qNyLx8sW0iK0j
29Rh9CYV8ks9illtwSei4nFiuA0h6c432+DONKv4FuCnoJpC3J+OVGbv1BQhGzkXV1nnFY1jH810
TG12O3EWoCGnbdODJCHgwmhNBkwtvyRllJGWyVAF18Kp7zCmhvLwgKaVYJbotU3MayS8s+cm9TyT
TGJdNfzxJlbppZdx4UgI8SZXFpl+qOFFlhz71CoJoxKSHgejP8qo93dpFetL5EAG/ZS2P6m59Yxh
+8mnn7ospW92GHk3GOgMoW3kZhY4xDmJP/YK8dlKke3gbnpw0Nck8avw+/zqJpq5RhjDg2Gnj00f
Hlu/KN58dMczL/PEMhtS5uOuf45ym2sBrcX1YMr2Xgadik4negxEUV+YzBMmE+5dpq8XzSJXKkv7
lTKiBfLaH3ZubCqzKK6Z9ruQugsLZpKUOeF3GY1El+TFordTOu7lgJnBIehD68aLNBbGnOmbQ+xB
7oU3y0YIgqEuXteqwqzb05QFJg9z7zM6lVI0jjFt1HmR9Qen7tMrnhBKgdCgLZRfWW0sKh9NZ4KM
monWLqF2Ae8dQEoXmRBOBfq6wCd+MG4RMJKsV6ro1+Ju1tQphCdpQeYwaia/eWwkDwskeXc6VHnc
pdldZ9v+Q6owA+LSQQd17tYU6yvRz1MCQdHu2mBXQWJJI24cGQDqZo3v21jJmFFw591Z0nAeIn2v
BdkmDPjFuojmmKBBtOn8DRI4+A1yfBFW+ThYRNtaIdQ5nc6a3gZiXqcqmXXNfZcnuOAj5ea0AOVU
JsUzs3GaTWyFG7xP7jxykHGxt8kVq8zXekPwXq5+OGUgn1q0kvTkXoUMj4RbK5PnQb9kAUG1rRZd
g7x8NwM0lU5HiHFMPucwUFsNogj5i54Yq5Icj6Tyr4GGbSzBvDQM3w2rh2wkU5SkPwWgPipWjAGW
PYcnMEa5A8LsL3WDJnTbp8V69BVVHK9XXTwFRsoJm6FM9wumedTOlyWDjaUKI4FaIdkqBWO+jR4g
QXYSLVrw07sklOJmloBhCp7Cm/UE08gw6zdlo59KHA4utlxNPfReduJCMgu9bom0rV9k0OGbHBq3
7jpj7jpFpLhowHSgcWKWIsnLIaykGeULwEtyfyu42czS6JX5GbkIMoMbiRv1vNUHD3UcNf8M4SD/
1lwsIo8AIwL00m2NSv3OV/NLHMdzp87MUV89ju8zZxcjyy8Zuh7HGVtRMpXDYDVzfWugNYqemt+j
cLpy3qYm9xAc+bC2HX0bJwXtd9W0V05O773vDo4SnEnUuKeYB2wyYtAmNDyC2Qj89O2tU2kn1e7U
rZ6Ks4S1LItsb0M1CX5ZLL8NWvGNz7efqQURj7pBNJ9bDQBML5pqo9cbLwm11jwxUkQxgok6E/1G
RZe7jsDaEx/cfW+0oNyWsteDUqP9REeZX7g4CKbmeKOTpSMUhYY1w/8qwXtsWdIuVwNtVg+ZWBDK
fQ17q1vLIkw35P5evCaF1CMMfWlbVKWbnJkgxBZmZQGktaHp+nXaJZvaWeCecIqmvoJ6fRWNSZaI
FfMPXgbZA4al+ioyJYKhXOdoYlJ703veDxtglWvq5rlJumjr0i1eK2mfbgYlxaxYqvcQcywAOvPY
HVG0Ur4OA6IIvN6kaJ+9dIlMR00lz6OkfCtzk1rpMCKoj8r5CfWiIVsXjd7+vETTMu8awcymypRF
aamIRjKo6nXbbW072FKnfwdbxYzaRLteef3G1F+JLUl2dd0cBr2eRcno3hir8H2wM0dBiCGTNCeY
XS8Sh+lnPXgzjfdxkZE5+W4fbJD40zzImCto9katia5zpe5OKvJipceQbwqq4mTlUqV7a2WKkHVq
y2Aoc0qNor9nzvaM/mA1VCn5AikjXxzBjyo9t3XkUD1KFLBaWhQ8Zdzjl2Go0YQNccMh2nlBrvHW
B+kCptiZkTDKKtVgjC37dzYVIH4c+oVR9EWnJCfJvrHt8GnMSvJUyTTp95lLtyfwFATF5XMl18+e
YYgtHTKyR607/j/YNG7rIv8oPcgBXEMr8NEYYmR9DX5uI0moEUXov6t199KU5CmMg9CO36IgfJ27
IylCrRtv1Zi+neFZNM1jxBYDczndbaJNbdZ3OqQ1ahqAnQVR8Lrl752u+tZF1D0wg1A58dZR3X2Y
PZ4qmb5sXz1QTXlXqCMq4fCRx4AArL5kmE77g94nTpFq5t+h4JypifzuhS8t9+s5QPwlbHtUogNc
LO8UMOYLO+nZ7N4hiZ2A4NfLirA8nLDFuU9D6q6ZgWrDpOrCLz8w0daaA1WNOiDtJA/5IKLoRZHL
hw5r8NwaCcWeHMDetrtlTsSiE1CMEAMM7MalWKh6TCBEve8CCXx15R9cjUGY24e7wBz6pcVVgK4P
BhtNdg4p8Qptai8Nx9vmKq55H2Y38Rk5J7z6xuXjvY6GJ1lz8aeVdxqCBkW9RVQFMF+rF4106qVb
28MylHHP9fZGt7rtoBf2otMxZvqtuJlkKdBqd/dmgF4pMJpqZdb5oamdXRVN0PnyB+Ou5z6hYtwo
ncGtj1tF7N/TMTnXbjKsq46Rkw4GqpaslSdR1+rAVi6hXW/rmJACHzsIispy21ao4gfKVPOkD7eo
+pw1v8t55bUlJQF6VIZOOxSEFjMaCmN6IcptkgZcjFQI2Y5Djz2hi5ojc4H6F+EHMz+4/Cx++C26
kAIjABJ7fZF66nPmxIzi3KOplC9UWk6MAjDiVySeyW+olFZIdfg9FRbDR74DRuL6NSu0W05khizi
l0CQkA47Tp+1Rffc8iYlmZPaT+B2MwW18qG5U9xdbDs2sXiYo0Ijqo6tywQ88PvsQLWzbpr+Jnmm
fTMSXeCmQ6jo+Sw6jdNu0AhTORoXO8PW0XVhrh2XZM+y7lyskjCO5pmR1g8q59q9HR8zWhMdkUfr
OlS1e58/9eCRVRIlRnCblrCArFst9bjhZExq1DC5TA+umqDfDJ098o3kouPZvJBfXrj9wSLjPSIl
4iSgcp/GwazCZJYNAylH0zonr+iz1xHjKL+z9poW2KT48MwNBma+OTHI+3R8sMqBmk1SMD3RIsZR
007TlmmfadHC6GQ6PSZRAhyOspfJe/IGZ04cR8dp1fTMUGya4tOy3RLXy7CWO5Vj/Nznc/PXa2Sy
3uB+KAYJbeyTwxH9+Wpl/CtV6gXHiCi3f/2NaS/idvWd5nAtH//hgYsFwMNONC7UI82Vso6xkgbq
CZXkW8xU6VFKLaJgmbOBPL/u4qGRvMEY2RD85j1rDCy3rtIU3I7ZSzdTeS4Nto+rma0WpNJQt/i+
XO/EGUGGVmBqOy+DwZ7UBUnOfsJtSNHWOsqWLmIoVQLnm+eCtGjyRVx6WopKeEkX6ozzK9/+SGRK
THGWt9saJIjTNzCViShbeW5WLBoRkxbiedKuCXTyNGSv2aE0wUyI/1xYtEixvSwMQWVOdfql5Ond
IfbmePlKFoijCEXHxKMeRuJ3bOzKqDF2hQSFTIRE6DZUBLYoa1KbtBdJLnYqty98n98IiCoWKgHt
OQ2+3fSgdW0KmYdu0MY3WmimbDAqonuY4q070CA02P2XRsrRJOACWeuRs42rD8NBixtB+OBC+1wF
jzZdLhAz0QbxEBKAAjie5lhv+gDOC3ZtdEqpAa9zc/gmmSTb0nPymD4cokbCcaDBWcBXBLEy1B2w
GTXjej60aswfKvxRTNf+MET7RugBTOtiKYl8V4bRfRtwXY5QSXDZs/Z1j2rayDnL0ejdZ6G767QK
o3mT75rW+NEN4Co7E4tl7CysEfpJpChsVYSHTla/hUN8P2D9m9eh2EU5Y7O4PvJlHtS4eZckY+F0
zpJm52awzV3i1XCDMvkHUBYMDp567esfQ0R6tIrwYdnJ7luTQzSTte5OLW9SQRAOxDG0vcTCOP2r
gW9gIXXWtTatH3QYZzp8BpqzfJ4YWI9U3PtlG5B3r4bquaWwsCiDIJhHWD2I6m0fYsQrvndwiwOa
4AcldZDcQ6zFl+luGauZWAejBCX1sQEoXlu9vzW7c57rb3XjL7j2tFvFo7AcGwLoBFMpSuePip6e
NT41Us80sSS05ZnWK0iu1Nn2ErFhhMJXO+C6l5yBROdI1T6l21USP77znRINvLXU6Dfy9SqLPAGB
C6MrHlOjB+SeiPhsaBQUiushvLmCezbtb6hkGVlEaFIwqJdxtyrirlsEXtisqB9f+GqqTUswXxaG
yUJBErn0g8phBK7uEKtI1Lk7/cm0KPUCkd/QwtM3Gn81D6UVyGmSDYHpa0JJ+Z1eohS5UAUVARsJ
KaSi4/ahkfgz68azr8zFzpaD0Y6F0BDx8ayzSUF06m6f9cVz0RK7SMw3J6eyNWVF3kqCglfKjSDl
Y3NpvLhVh/9K7ghS6LZGScqbEtkR3kllix9mDV8RQV91tsUonyGkZtEXM7MDzB8mxrDq7PKHT2OX
aBoo9arrPQhqfqJKFoJr0IJWGXW9t5xJP3UKxKJ1q/woYOjuo7jYc+WCVWDMAmZ2gDDHmRoogQqV
iJXBTIwK0FaDYmyNxrnvh0bsXf2ccdorKfwXrYeL2qp0tHt5lKlE1lwj+GUvzK1EdWoj2ggL2Noa
vA2K/IM80P3kN4+5kczoANvJoiuiBaY96CgDU3QcUAMOmRa4wIZxUTqf0F7/63v3X+5HevmEeJX/
/G+Wv6d8tNRpqj8W/3mfxvz33+Nr/r3P76/459H/XqRl+qP6j3utP9LTa/xR/rnTb0fmr/98d4vX
6vW3hSVT96q/1h9Ff/dR1lE1vQv+HeOe/68b/8fHdJT7Pvv43//ze1on1Xg07N3JrxT2EcL+f+e2
z1+T1/fXP/f/hLYjm/0H0HXDAsAOGp06J4dqP8oKNLuiQ0b7yWm3tX8oeLltXRNQ3HXZBENWpvWI
cNeVf5iWqWmyYUJlReD3/8NoHyHxv8DZEIDLlqxZI3/WMnlP8h/kOPKWB8bSsX2lOBANj01lS7vJ
l964XXoqoLMwDRTp+mudGwvGPa2e/twy7chR0mNY0+srU1WZcQvsXyTyNRAzOqSmynF0/qsNmRYV
NJjpmWncq/euqH8+TIstlc2cxFa2/LFZhci7ynX1+Ws9+ccI3crM27bjkGQal1DoRUPN7GU9LbYk
Hf0NmND4Hec5fX6awbcogOPqhiz+wMUZWWv61FT0q+kK6gIE4xbCi/dmUZMii4YPYYxwj9NDzWV+
5ofII4sQSYJi68pja9WvElXjD9JMGdK4+ndBL2mGJcO7oaS0V2oj46owQBdZMSFyti7pGzewKS5Q
f8j3mch4iu0q3+uaxldSjU+n5Wn79GBZXLr9RNv8ud+gqy5NPM2YA/3ouGya+Z1D8M+e+nRwTDMJ
HBzpgY/gIj/8Snc+pOzBC/TyvULygysjpMykkbGK+jn8GxKf9TtckQ+Wc5sGgmJahqpqQBY5cX/B
kpoGbSEd6hKleemh6sJmX6tVsy/Hh+lZ5NOsdWVUQtPWzlKb/dd+f7Xu67VCD4H4k+Vtpe+FbKsP
nV04x38vNeOSFMbveZtpn9vGJdKLSTDVuVe5THVuai3rVIUbbVV0hXETCEgPTWfAzMiopw29tUGv
qp117gRoImMMm1ib7IPb59YSVhB3PM3NGPhkFBS+Hj5X+opLY1vJRuku/A7u8OHRa5GaUQJ4T2SK
uGkCgL3W7OwAgcRcVlrrYU1nHl6VmfPhvdShJH9kcU0VKu/7e3nUuZbj1NqNY/vzPvDbbeDXbAXz
d8Tj+GVZlmEpQjYUQyim/ceXZfgCe3XZ0GCQxYhskRNZvpWN8kK6UvwdCMC3gZvkvcG/Y91Cadoo
sYcg/z/sECAmOvUyai1qdHx+ml/jCmrLczA+6CM/VdPHQX9oV6uvdbltydssry+xGZozhJDpPvcD
7SGRsc7CzUn3E2BlWvzamo1bYYEhXqqriyQdENhBlPVlHCa2yhDbM7LZtDhtcHS64OP1HcAZu0zr
pDZ90yDt7KdVDnnuF7hQljfy4kViGPu288399MyRB1YSEfVz+WtzUVZ3XuK1a5NazP6Xe9DPW/Wv
35Gi/nmpUqhykjhjKBrvTZXNP0C/A9Zqox3y9maZDzTMrWABJ6LC0gKfLEO8D3+Qh47vj4SrP54y
OAoOTWKn+15c9GkBMm63+svXcVrfqATJ60qqg8+j/uV+n39KZ9wyNzj2fNppOjhXfjNgfjC+FVVC
lsp0x8jWpJE9llXvbNB8awcw5MVVwoZ3qIz+nMEMuNL0L67iX6s8gzwNOlHsAQrnbJSAJ6bdplUN
L5oOMa36/TjTrrbIPw9toGg5EKJBXjvMIelUhTqWB0SeO7rnb9OSOZT9NfATyk69hGEP8gD4JiMs
18KvyDyfXsHpty3KFq0vwB5kHophbTUpvpm6G0trYBubOrDbfVcS/jv2CtxFXEEGi8l9OPHz6rey
SVqHabvy2dMIkMypYy/JYSZ4cVz3tSFVEY5wb21W0zrf70eZMj0qAGjhIerjXx++1qVV9OqOfMyv
VV/7fq1Lx4OUbocasFYRCZpk266+dkTxGP/duav9eTdQVARKhslJqxs66TV/XGDCXIVSlOfZLStb
LX+jM7JHIakfsG7qh+lZJEm/Lk4b+qp+reu+WH8ujfv6wViL/HptKtnxPsqNX1b9cbhAlcZUFMWM
lxC4xjhrDgNmvlwHzDfQ+ETOyCd6rkoJcZGkijvDb7HSIDVqxlUDccumjy9oWoUygHYI/vDDtMg4
iZwVYrzQN/ECO8JlqNf4+kupMO/lMYfXzZkHT0dqYBGuSCMBZ7m06G2vw7HcgE3U2E3PpgdpVHCC
y6YE0cuoyKenX1umZ9O6acev102H0dNRJPl1iK/X/XEYyjz50uOy/3n8r2Op0xGm1ymUDNZ63JVH
QdzvLWLiQ1HEun4uQTRcmF6tEkXNxqoN45OWZ+dpyfVqVo03Wgn0GNMqk0W5VzaEN+NBHbeKLL81
lQlESdjKUWm01zJO3U3XS9STbWrkiEWe1CRtj9MO00OGeOWYjA+ewmQKG+jztL6vCl5EKiKPepsg
Xx2hsl+vm55Nr5ue5aH5N/dPBjV/DMO5JmvjbdQ0OM1x1P1xfsOgqwoPxNEN/Jw1M4nsOVZZ5hy5
+Q37pNEWGQzl49f66dn0IHcqvWycrOuvdV/7icyr1zLt/M9jfm342tkClD3EUbGf/uDX+ukvEtqY
LUw947Izvqc/Xu+g7diXrfq58ev1X282U/CKh2b/H95dJxG59HXgr9dO68Z3Z2Z1Qb39X3//a190
d9kCbOXPdze99OtdWEIboB8BDxk/yS4HJFmnWzfyxOs2iBQE6WbWLdNIznfwdsNbkzZvJCjarzI6
gFlCVsQFK4J/sHUigq2hbBamVXRLXIFVt4rBfi24r2M9Rw3lM2z3xUYaui3gMe6LQu39w+eejFD8
Q50Rd+WSS2Qi24iepnWSX1LIyewSDKLI/e+9L1dLK0aIm3ltIV0lBaqo3GcQ0nIj35Ru8UZ+cHwq
SUkkCZSHabH35A4AtX/9WjWtB+ARnyontHZlaWymVfQRTRlkMwcROHoPCuXSaemPQ5Zlrh1J1562
fR32ay+3ffKCPDxmEPBXVLHblVvq/VHkENDwIPVHP5MwgBG8t8rJncjW05bOrT7QNw1rByXLmEsZ
06lES3y2Kz3ZTrsgMhyO4Efp1EaABSVSOPakkmT/2lvP1inasmMArQPeA9l/fzPvUBgR/f5btJh3
IQABom5owhwDzH6fecTUQWj/2e4TXTpimY1VU/r+AxEIGg+/LPxri9KY6gMLoaZ4D/K4W9H/3K0L
1WVpefnMriPsGjEYVtXHjYiFJFo4OlLAOO+8WwVNd9o6LRm58G5ITX/dIyzpRYyvnzZOu7VY5xax
qfqfx5j+QgppKq5XGefuvuNUBuwKZmRlj1zAz6de7q59TYu3cWx1xcy2cY00kitve4TKGwzN9qwJ
1BqjtdMEDMt6Miin5UY6BbkoEQm1xV4zMPtauYw+OqmzJ0g8Yt0bebHUkHki98msuUINeTdtjYBP
9GOwIBIieH6NZ9+slHuaDbhq68aKdctyep2iLuPPrS0O8DupPk7bpv1FSi4HObftrtUr+2b7/D3I
t2LOACk69wEmtULKd/UoL6V7XIKxnJYV6y+eTpuKUYQ6Pet9A3/StPz5tB2PAqycl05Pp6OSf5Dj
tINn1LRSvJHzYWyzpfolHx/6EFMCJLx50AjtMj3ExD1kOVauKAJ/lvmRQLxne9s0GlmCaU/ksuYE
VxwyKSzmpCNXuSUk3k1r7ED1fdZ54sOGbhVWjH6tDD2lUjdnf6S/WYVSXMvSLQ/0V87TEvW38prg
iJhWTYy4ab0msvKg8cI/Vv37hbpaaYd86KuTQj7wEs1NfEiJAz/2uiIW5dA2z0odHs1SNd9DU7oj
niJ++to1H3dNgJUiW3CaZ1fzj4kVWe8Fw6AgscMTSI1L1sTl0Wzt4qgasbkuoup1WvpaX6YJgVh0
O4Eb+Z+7ykPW0tAfXzrtp0fdD1QaxbprBRsYvUuLrqnDVZNK6dykZ3jCAONj8BPBoh1UBuY5XHu/
qF7I8YJp3ZvAEePYvxM4hGeekTRvplc8S0mS3kea5WzstLZQBlfiKc2QDY87fB27CU3eWKb/zbEh
pI+CbH+0FpbpqhrlSPAdonNthwOea+4kjPWVN5T/1AOjt1gUCKqDVoyKe3EOw9aZAZKDS+qQj1AY
QC3jIQMjMT5Mz6Z10wMULm6uf7VPhwthOxTt2Y4ddSlbkMcj2OanvDWubemat2lVWSlIzGP/JAUy
ol+6IMvK11UsYCzmZuKdBE0R3IzGDQPKsGtNB6IM5gNax/Y87yN1h3SMoPLa95VDpxUK6WT0i6bN
MWjJ3efitFmJcFitxhdOW6Z1n5s/j9EmTrmRfMl9U5DzDby3F0PIzaKplOoI+Gg4FEzuFiHi8W+Z
kq7LQvLfJYfJlJF29S0AEbmmc4cRtldrHK0xQ/Zxl9+PJpdSdSxdGTIUKeULF6jXt1Iwscyb9ghf
NVtHTbkZONAbo5J+Tj65c5R5dmLgBqeaSfxbQGxKU3vdI6BtFLix0a3FoB7MSoBJ06oK9JV8yuNK
QotZDMoxdPyNQzLglTJIcq0GyJ56rGBpKn6uCrSkvJghkXZs7/yK61ndboLYiIsZ9CKDIl9i7qdn
0wNAVHqbCIEX/eAYv2yYFoGvfoeU0659q4KzW8dgjhMtXiiSZh218QE8L2EP0/JxUAME5eOe06av
naYXOgRsLWq8uz9fM+1oJMm+zKun3kBOozfZW2DQm88i0z57kW1s254mIVwK/eaTUAOpJDHfo4Zi
zLgvruFf9/XRG6zqMD9DjN51idcdpwcuwN0x6PqQ3ALKunT40t20btrqj1u9aWtDwOEOtuvna/0+
Bvsft07Qo49kCynxn1twp+10GXSgMUIS8hGkQfwPhvvpKVPHDH31uGl6kJFRRXAEx1317Of+X5t/
2f1zT5cWKPgsjF0M/ar/w9p5LcltLN36iRABb2572ozrcSRFc4OQSAneezz9/yExHLRGlHaciHNT
gbSFMd1AVWWu9dKrafuiQva8c6hyuBUxKYD7jmzQLhajDHXa5CcKfeyrrp6ABjRChVr4yH7UG56r
qau7X1M9nq+WTdB7N8mjjz01E6OWJV+NCm4KvzjwTRuB/5w3n2KnvKNI2/4GH8aw98OhuJu1yPig
A5Ukei3mmcyxG/DrQR+/tJX63Vr81RJUKcdV7LMPdMsThWpgr5Sj/Y1+Svah5yx/hCgICiK+YXe8
7r2UeXHjUoh4bylBeaNSnhAbgX/vLyqnoAZnE+VKdIl5sr2sWb0kWvxl2Lwqe3pJArUGIZFkXlEb
d3Y2U3RgwtXe1NEfvtJfV9AIfI46Gwg/OMZPtupNvzkhx/ZZfRoC42QbWceW42eA5P27LgflmKdO
eEh6TTsonIceA0hTv+kFnbsW1ZGQcBzjyIQ6oLez35KqvtGbIvvddtl/b6uzkwzf4RrhRlrNfOF0
Pr33xv4riM3WCys26yWYKFObyi481qWyt8qKcgU2DJQ7ZTb9dYC4GqXIodLEh6ziJdx7M793BBMS
d7ti2yI1q+9xaM87MEeTa1dVc58KNk3ns+3CVqFAObCDgy1/6r1db4eAiIl3BwXKq/dMky5oF1DE
FmVY+jvj0XqIprB44CY8Ku94jRNRc+rioXEnTig6dfiHZV7M4lNDJ8MbYv0osU5GaTjvn3/LlZd+
oO0kpOx5RxPPVcnXPg3+A9CCfkPhVO+k31W2EnYWmDdPPfuTt0A3GAfDNYKvfCseWyByVw/fAfgs
8Yv7aqzbl5ImGfpOFA7YDaV5Ua1WeQ41zkotFcgR6F2uaYCEGWMx/ioAeE/lOabqsVbU8zh615k9
tvd547TU8hjNsfJAWBBRDDJUftLdb35ylS4RWmpTf5TDzLtZxbCJAxUZLX3kTKJZdCJoLBa3fJuf
hLU6TBP9VJ5rS31yS3YEOU3kL+/4/B8bVJPtO5Z8T8A8AvpPqTtVxjM1dkkcX3tZTVOpn3wJi7B/
orkq+hi4w9GHfBnoi0S9tdvGvnIWL7ey6n0Jd+aNWKMQONIwMWkRC/RnxZufzMZQf9Mstscsn/1r
DvNeh7Jvf2hA7xxh1rFXver2PKzEL88Vh1/g4s0Ns+9tVj9CakeO6uR/yPSuOoUcTXesWPGY59Kn
vyksXl0kjWHY/XVczXfBNJWQIhrfSkBH7yCks+8pgWR/0tRr+35eKEnHIeR0JMigsgnd7o+Y9nKw
TLGOxkgZ7VB+K+rhNXZNt1olgmrSR9oa45PZjcMtOGUBZBzRlUgygME/3sqV9LH9qy5c+t3EZWbt
wv4u30F7TadnU5QFn/qMSukK03qdFM5t1dX2ddw78z0kPeq9q4XgzQfmSaRNTyOpunpsujqwqaSN
eu24Ofdmp95vLnIlOnuiZApuCBpal1Sb4VfOtHfThKQbcBMvzu8mn1rAfxL6J0M/rnnYpfE3qg+r
K4vqwHPWqerLoHn0glM7CjllT5Vf7wCHplOkn85XqkNfgJGaf2gN70+8lr6KpZWO1q5ml/9R/6kz
q2GwdmaoN48WrAQS9isdHbsNrWiEJinYOApL9+PScHwAmqpdPydTXU2s0vhp6F65dSsf+II2U8Yn
AM8+OrAr3MnHSQYJrcGEXUNF5yumumAv3UpQUbXWKQEb5apgUXqI3QUE1+mNz/QX0qVcmu6DS+H8
b13zpV7UrpIZ95FhgwlfR8bnLUhEXYdN8W9BxOkekJUJEBzlrgBa8s7V8jC66Svzx1ja4TGgP/yn
ZQR8WXxk6KwGZHmPEkQ6rS8Na5pFtwYrHbyKYc+wBpseKAlZTLkbtZe0ASbWdTE01sdc0+BzaXP1
EMaW9dGI/OnGpKmDKnfEMgqNM/QeX8VXA1X+pYaeT6TVgbNZH8ii5zXZoFKgZvLrEPH/x1SQm1PX
qbHkzJV1qEK4XlYRMpki8cybC9WbmwHk077X2ni/hcqVOFsJ75uZC23ZW4DVhXRdiByV8Zp4s26h
4FdnsEsAZnqwc5UuS2PqzIdgLrx7hxMhcEUA8Mv8wIDBgksKR0EoKoLuIH5rSAKgJcdNwLcsseIn
AwjO5oMd8TKUQBh9eGfo6+liDvH1IwLezSOGoG2/BXobg3zrOBxAWyNdDss/q/6Xr8LipMCh8Oj0
npztGJ85IWcj3zecg3jxMPlVUFDFgJ4Ew5/1yJtsRIf3R20yzbNjjp+BX+wp12/6jw7FqUYdr0I9
NH/Akp6excTLO0VM7MGcRNTZFKOfllyrte/WXCJJQnKlsRl/lLmyhOW6CzAIpaYnn45K61bjtlWD
r2bXSWzA+/dpoysfOwcGNCUElKBsu+QTVHAB7WwzfClGmHzqzdo+WtYEimWoxZ8c1njX/bCQnC2i
6nb9nRbDISAiSAHlQ5d3nyWUepT+mV3Fo0igLASfRkikCZOJ7C46jmVNW68d0asszQXNbmpV7Tmk
s/w5dhSbl97kQV1UogfPILzVwfHmcOKnG18G4EGa1HKJLrE44shn/5amEHc/O6FzKJc3JHV59Zl0
/a4sM+8sqq4tynstiH8TmwwS5EaFcxCR//HmhfO7uyhxISDuBu8cUWgOoXjsAhfW5xprejugxXM5
UxeRO4EFbhNd2j6ahcOEpsmH/z7Bho32HzuzdI/rpudSF2KZhvNuZ7bmENhO46EGNrSe6MoCrj/s
ui8Ls9d1kY/1kVax6VvJ2t8xnO6Lr9jDtaXRTBKrCRjz+ENA8Oq/6f/uXy15wJabvrU8v9/5S/63
eSW/Zxqv/kt+h/7uveGyI19kNXjjcZkCixoUX0oQL/dD6o03STYDa8ZpNuQv6cfMhmGy9pZqv0Xv
ayA6xFkSnSRKn8vfnYF+rL60iw9huzDJkcyAZeka6OeAOkRExaJfcBxKj2Vi0X32asCKUIfhxOtX
ADKEpC6nkSZGYAyPE0Xht7x4KWcZqrIA87hJOWP6qaJMma87kYcp+RYOUMqIdGHQ+UMcZq0FzDEx
XlPp2chZfs6aIFBVXlatGZqK3sg+Wyo7NbXfRQ9sxuWfWeyyAgKUILUb+6nXyhdR0xzb3E5sV9CG
OOWf6T2dIYQK5pPkYPuXdlMIAijNwVoDep2YP5K61+5M6A3BtWzd/EEGk35iDjm0mQakk7kDxCl7
cBa2lYUQCJjKHeQO6YMzp7VBBxBR7wLKjt2oqjb/ypuepjoeiMPeHjieiby0U3a0BifXnEMA8qJF
zlOYWQ4v6n4AfH17I6q4c/ELmomj/0x7WMWpAy9zqGHrc6ZQAXendZ7EW/KXvd0eNt02h6QXv8Af
w3PUVzebSgKWeaJ50B7W21vnGYbXexFnx+kAZGvrh5hNphRKI0DJZiqWl6vOTft2J3JqT2DbgBsa
XcMq+Lz5bCGiW53f0nRhEl2rarkGXOTb/HLg727dvoU2ghbrK2CLhr3qW7ywaGV5F8CpRh3bHJR3
MuTm9HrV9xmWC3nxWd0lUtzNJQe9bvQk9CY8YEibXq5mliD7//4+0sylYmZjtjUd13L4qFi8DruW
bdGj/feTosgK6SoeR//Ta9mTW0BMPNcOr/UcA8jJQES59qE0fZ5sb0cDXql5IJ6Ov20quSr1Pz3+
gx43td3Dv7lmtDy2ssx7KTWL56Y7mQV12FKIlnWV+xRRxWzPQ0qXtl3ASzi4/R0nXNaHXzm3ngua
2OKcevWlM7QHlB+odN7AVCSFMTJElZ7c8sx81UmZTU35FYi+NDZLFc07nYhikFjxk1S/0m2xMsdQ
hBQe5mBvdLluQzFigpzHPmUhG5fxslspskszy5XNAclBxHkCunc/es0acuGdQrYx78QdxPD6wG6a
Ad3lkujvM0juNfDdDGsKUQLR8hpHmisJ6X31m+53fxiATzh7wI7uQc1j197xgeNaBtWezYditpUj
p9IcXC66FHQRY73sxmqNoETQcvYmPWOn2B7goh+0yD0tCeleAcxZ8ntDGJy2PGuyeugeAH+btRr2
L9odrix4Xz/IUKjVvVWV9YNI4qEr5qtHZdrhh56NlXceWdd8+O/Pi+H842TV4ndMJxbnzAZPcf19
BZoLRydg384n2/P/tDKrpTHGpjuqKgcj3Oc0U+xKkEEPSgKVHGX+DhSqmDtIidg/2DxV58qH+OvO
9EK6qsQAO5/zKkugpFjtbKFwqMEOFjg2yzxiiuy872+2OQDD+msCme04V6r+6iNWqmh+zrF5qyGn
G7UW0vPWt9Tysa91MxVgRKd+cg/nUMKfq369eqfzlQnUGdhbD2IQv7yPQJjseQlg40u9898Gnbqf
8ihyT83zcVx8NrNcmYo+K1fgvap3vK32FTUzA5wq63VYVGeoLP3TqvQGSiIkSvwhAklvTd/dO9RR
n9OxdHcWy8CvdUYBq1bU6n1Wq8bHVo9ugLLovs6cDB1TI+1OIsZ5cxh01/tUh4pxl9fRPZs6T6M6
Z3cZeB+F0RXg7FXZXTtREq0MnBrv7C5lFC3c9Sb82M3S1SqKC5vIzRJrlTp0EwF1cDpQJfFRcskc
nHiTapO3qeRKfMQq4kXGhlMoy4cP8L/9trB3c4hBdOuPIDOJMigTDnyd5i+RVqtcrj/ahWJ1cKCM
yugdPVIAtO8AFvk97mHs6P2svtdntv9MnaaUsXed3zmt+F0v9fzDlOU0XNkZaNSdmd1XQViflDH5
w+7oJQ9VGtKVeRmUoqBp24T/ZNFthi7N/4hD31l9M63J2UoMiptUhVqK0zN485YAMSx5vWJBaphc
IMfN1nmeksh55se5CcpYOYsUx2X7VPmgsllWC3ZzzaOH/ucv4h8vQR4baRT+2s2VBIih9HkDsDmC
P2x56bikEzSAxZbHfvuoxTnQg3p6dtsmPWttZ5wibf6mLapNzxZOdiFWqgGdYl7mwMn89BPnwXF1
SjOXVDEkU3zHUMiwuGx+Yiy6KTlAGsvX7L7+CypvMEV7qwMTAorpEOS8l6prguuoZsMJ6FasLEee
QNwfzvTGuy9UHVo3eufR17w4y2DRc7zLXeqYRASOmc3Pvv0uAYUXuC9LDTygCZDtiIfHmcw5Nvrz
lgNKO5p/k0g7KQ55o8lsQDKBUfxtFjMPXNAkVMAoSPccaPQp6u1tavjgnUd8cHebLFfb8D98xCze
a55NfpdiE+XqX/0A3/5CixUMSG93uIWWNejuEjorESA5FBkVS3mnDIpWWhRoB+D6iQxA4mcYzo3T
O5egbhN2hXW8m1lpbuI+5rz6Z5Yt1TudmkwVfJEdUHtvzjLlJm6xZvVlAMzrTmbZ1OvUIvP5dQ9Q
jr7e7OZIa2hz5apFcQKrNj1MSlKedKkkMqdXsQKykd0CSqWy2E8faxBbHk1Dce47AI1FEn1Vpdbt
fz+qNfNdRT/nR6qnOSpviCrNRo6r/v3Vltoak53OcvpEQ7l7o5jJY51Z+leHu7nqs7x49qusP6lZ
A/IRILJnM1SBoRym8aPLYTr8GKPxPTTaqzI2zb/M1LxSg+9ZSmWwaeytBognP8qyuzDpOdWZAs6J
5VKU4vZOVHpgklYfMW/R4qjE5CFz6QEX13QB6KRLCZQMfULD0h5KHEqgFCvsjoGrzceqG/+gCozX
a7Fs7qvPppzM+bmAbOEkLhTzBjRz1JwlFvWH0Goz2FCW3edlH1q2sBe9XusZJRuoZJBt7Df/TSVX
b3rJIyne9FueXPbIp7b9AF7ga27xlahFz9l3Bvh4P17ptkI5c1HldzIo+c+rd7o4aqEtTFKFccpC
3E2Dc8QZ5vRVmSiwi+2mcn7N9Gt59ZXckkX8wSGFPow3ncv0b7ckLuuUi87LyhICVi/faUER3Q1g
IqxDl0+0bopMk8LPy82ee/nvbQ8czaZqAYy4e5dGrO903TIJ0Pf5/yrl9aSP4m+rQkfjhZQuPwoJ
dZUmv79/dLJaM7twNoJPdmZ309LlqVPYZqdNB0iZWpxbaEDPfd9/6oCBpaQZJoiT6JJ2GE5F7X2f
m6p6dfaTmI5k3xg/KWVdXkuC0AldTn7oHeob32ITlMLDq5Q18LHWdf8hgwD1oVyuSi1Kr0MOa0CL
L3EUpZgdE/rm2ZvOIr1PI35riGeN6XUb4q6ZY3JbgckTD74BUbJqnDU1D+adYnxPEg1Eq00lLi7H
kqeIo55dNRcmsEGEbbGiC5oEuMSSr8jNsCYVOct/FG443a+qopupAhxt+zUr76DllQ0hxZ1P09HJ
VTmd8KA/fBwUs9xDiTF/GX3/qRrBadWG6kg13vR7rnJeBSNa/Vw3kX+aa326gfviNSiJ5vmL7rtP
raF9T1IjuTGWw0TKF3xNhbWs4whSNIMcL8qlG875PgsUjp8XX/EZgC24V8bl+LJ3Xd7x8hCcAXcc
S5rLp+bOjxMQgOVSX2S5UtKFWmMRNx2FQwc7UPMbMc6t09zJ1ZpL5H9cvnOVjE5XPTTGpJ4uQrap
qikIADMFuShV05JCRih64o4TCArheULDSPXAK+i8IK5X+s7MVDgIANYFMG1xFzs/G23aLVjJfeA8
t+Dg3bABlYCjyYbxgx5Y9p69GSirp2KkNslV1Bufup9VDIDvfADveT9lE1gZi7QGKy04w1VGRfCy
gT90pksrnFcDv14urN9TlV+HUVBBjJXRbJ+zpKPfp102BOrE2a9yMLLij23f3utxNoRXmwx/DLTw
agMxRw9wOdA5L9DB6ffgqmmwitLCOrTNN4pt65e+TPX7ROOPrDrB9C33uwt/VicX/upc/TkGMIC2
7G8117ZR8WpiORTzmNF5crrXIfcLUBxEHpTBOUQF3D0ivnPcRN1pS5AbOaJ755eUgMrvxHFsU95+
2fQ/rMqLacSujjXkH33rA77881a2GTYd+5yU/5mf/FnNjrlb10+Bote85SfFjVfSvOhQbrLqxBql
6YPvReZdZ8+dRwNwCnJ6wlmY+EEx08J06tyUrqk+ri6tl/AHn/TpIJl9iLafWrUKznTDnEA0dUC7
UzQwkaEQLGES/eY1xheakuFyzIyeM9VkoRY0Vr2iuvMLWIH9/ebv4B9q6MW/43N6RTllVQKInSu2
/1uRXHsUenyek4H/sAjEi2o5BKPZpASROgCm1a7MzxSf8lxSo/YtSLzswH4Nyi3gDkpFb685ZN/N
jQlZEF1Mj6URuV9nFYp7AGuhcgd6+6iq9cTjLqA2AoTkYxcr2UvlwbICWo/71a8AK1Bayi0L2/oQ
FMG3gW8PCq1QpRlbIBy9BwfAoa0PdIjlj6ClQBhiK3u7LQF0UIv6nOl+de5boz86kwlxeKRE0C4v
SiuuqBkYKu1a98M/Zrdzb7KpdAFSWRZ/8bL42xaK62qRxZ/4bYtC8a3gRLvwFeuyqDTfFqBrOKRk
N+Ir69Et+dtile9A5lfe/HpVQX7LJ4tUWYa+yycedQWcRVuC1Zc4GV/RyxBodsrVTQ29xqoBWobv
4BlsTtDS/RKYGX5X4CL/jMhLF/sm/1sGyWj7bKTwm+dVi6Vu9t03hk8T0GJ3WxvhptJsvosW0bEg
k15bERdxWAI2UeIVc2lU/LdYTaNlDPjlhHO4Alg4KH37M9QEF12qGmdHpzD0tKvorSOVUuTkyrQ5
qRCdDHHqHjNgcSBkp3H1LdEW9K+JxpL6qjY2/uSEEWj/MHEe2NRmo8yL3W+AFh5UwNZ+eE37V94N
wScoVcdj5MTa6hpCZ7S5KvQ0i2tjcUa6uaZT5zw0VHXtO5Bx/55VXEHcGI9yA1EU1dc8AwBQX5YQ
shyYoaMHWFfVDrJEAMoDcEBZGVysHi4WG7++lHxFyb/4lmpdlsgyRfJl22XTRM3OKPmis3R+r34x
U6I5Wh9k4L38t47K/HPSptaHzIUMYIak+yDGLLeNByvULvznuP7NK6PmHN9AJLW0UiQ1h86G2j7p
uuZ+iszPnAaXn21qQh98l21+cXKbNLtuHTM5hEs3Rj3AhGJ1vXszLvybrp1/SlV2aEKrcD/N6ReJ
mYfxNUWnaN1NQ6/RqQ30k2MM5l9AC12z1Tj+TvF3cOVFqfnSFKDB6llrcKBcu+zJj91RzQvlRWka
H6Box/q9Jtz7Ge6H8fQ+3HBn7Zh3UKsp7F/AzOffakB4u1TauUBn+1XHJzXPn1blmw9NsdmTDaHi
k/g1CzAjRBNlu9O9gNZu/nsfRkejbgYpU435YSjNL0ao6qttkVbPrF1tIkHYUd4HeviYAkL9vghy
DNzsfjFI0aPUMm4uep/m9y7vAhVb+Gs5pbiJhxhVFfBUxzCpHWcjvL5yWh4+FB/Q3E8RuakdNP2r
O/aUCfGeaVuB/2daf1dDL/6R0o9GnW1ff+gNU4dNi2rzzlSKc+pNOei27kVM2f6RVk3yI15iur7g
jLbqgNrgaz+cn+oggbPBDPNjuvz3DXafnfn6/+wmlvlBVOyBUhPVesDR8R8b5X5K0Urx6t/66eof
UQO/H/xZPxgqFcKQDX8clv8rYBMATV8oKKXLx9OBvrVgdLgWq8W/HQiHgAWKtRt+WHRMf3pLIVqL
pfotbxo+YFoLU2zt5AeIvDhKzIsP/QiFytBZBgum3jjnHAXth4SC6G70WAeIUszaGJvnhh4HGlic
a9GLSowyZJrv3laUy73Tb76RvhB66TkUbG8zrvOIvGSnH8S57s0Jzoxyqj6qjXuVsGkD0w1XQZ0A
F/X3KyDwXnUcur9eqQbdJt3QfaO4obnTloGzjQb+k5YFgcjrpWiHXkErlwq8YVahajciybCl+HWI
OKmwOAAwn5bHqsqq62BBT+CHbR4ru/NOUJ7WO47Cm8eepcWjXG0G8ZOIzdBnxWvElooCae8khs35
3Ryb85ZKJt/mNbQ83umx2dxN2kFfPr0p1MOfhkuh76FRa41PbRSJRZOPPFARn4iZF6FYBGI2yxID
C/Oupnlg5o27HYxbga4TKD8fOoubqZ2eBCFm08sVeKg/8qbsb8BSSwJa8t/gaSBQCPYQfKqHooSC
YYOhee8j8jvz1NUvJnDvZvi9GO34Jqza+TZ+G6YR5CgLyt3Sa6AR14c2A8MDF/FbZT2CqliU4r2Z
36URv1+ngOIOGOUtXFxFTPoqOtA32J1gLYb7hUOoU+okynOTWf6zqycPRQlTgEiAxTdPTZfvxAFM
EuWZIvgfAQ1L6e9w9zzwxdGwC8t/nIB2CFRHEUPCNkSjcS2GDb5jMxRKSnmzhDg0fK7e4zBQKbop
S980rkXcchtJ9KRqOl96dQVag83BLyjXDrA8DDB5ZDe+PVOmVThn0VP7QDeMyCWc2DvwnKuTOF+Y
G8iuJE50ZfuX5eYDIKba0YpL70tGLfOhVztjqRrUn9Qa7BEpXYch55iVjnvhYUXN//CQHEYKJEkE
2/d3uCJ2FMJAB+nlLmReg3vb69br1dz5I1iGb7KYxfGdzs+HKd+JWQZIT15TBMViEXm9FDudRSYM
aGF2dTFtCM8JeEr/vI0LnfhIiospL27zYrrtbuRK7tiv+uqYpuXnVfVuxs3vIqMKBmFL5WvSdQWN
gUNS0TsflSOQnHZ/W0GKIzqY3UuKlLvqzF6As+udfLoanEk7WwuCANihGtYYWqvUuxM9UH3aeWBD
YNpFg08XkmXdhknM8b04r5dB5lqAJGnO7l0uEWUAhIYXd04oDptOMsjEBhCtwFlkN9bcVbD1pp19
K0M3T+DMZUlISaMBBhTQh+aVXG4+CZVD2rUojcXpQi5ctyQdreT8HZeka/4+Ym041X6dPju1Xd82
uVmDZcLgZ9O9pSXOvahyq6mfW9ruurZz7kUS/eLV/FMlgbMW04S6BC5eW+Bb+lVFJ9JNX1CmQFsm
SLO+3gNpSwdDOQfag+rQu7mjMVN7KOODqVrpwwxvyQKKj9VNRgqgpyS+GkUpIZLGrbOXILTMGwld
s8xaNtxoXvNRYtc04qyy8KYBLimOF9PRD2afqTFdVRIi6YG3Lg+dlatXlTaD8FQY1rXB1uNtqyzv
Wm0/pZyPOn15qy7DKhu9+fNSTCJLlIgyUCuRUa8xTLR98bdz5O9fC2dzYszm3pnUdv3bT3WwAPaK
6dLt8lpyyDCI9xqj8hlY/502u+guphQZ9mpYFYGgu7qohge96N4xyntRBdJuZNrds56BdbgW0ueg
ABwy3VL3nvSoaJOR3XuErC0rdGGk933K65pKezMltY7ylNVZ8Aw6lX+0k6GlrhadDGZPYaxWxX+J
VCxuCl+e55TtRgnaXHXzW+5U5uPm2ebBi2Fl+t3mWSmBvvPdHKKVt3khKqLsbLkXyS+GOcyUf72X
OuoVSvXqeb2PRk8hIZAw7sHUAuDsM9e4VuM2z4HhAK+1ox/ZvDID07q1l2G2fUxy6dlWCTLzAs5y
ESCmVc5pQaU8M/ssOqhSiFwt71OtNtFuw8VUMv96K3JX4nQxqdxEXdcJ1dXJ5wb6JQjDouprC6PM
zufL5jFQC574rfdJ9GnVz4du9ozrZlbLr3n+11iV8+egqu1bL4AYbl6i+yXasuvXaE1XYJnHfWg0
mKfCF23y86vWVqKKBux2uKvlUvX1ZYcEGcRTwDP7Fvu0KDeLl0KanU3qw0VIGwGRcbX5vI9eE8Fq
8icP6BSsKtl5YZrVsMn2FNV8FywzbtO+zXhxp9UE5q/fadCmlQbnDksfBfBrS89kxWKeQ7qT6GAH
xfDmIuI2bC5lVRG7ye98KrALdyBhsZW9JJQB8gvaP9ZRZthMWx4LfJMD7APNqQbwmwLYjEOkMNfp
G/WaUKHSd/b3I/DUAPgudgPuoUfbi4Zrl6hdGLKBT/MUK0adF0A9rLGWQfLYxHZr0pQ/Xc86qIxr
cEqNM3Cvxk2etiUA9ZnDSZ1JJ9UdyETd3lZog1iVdOzh0LtVGh5LcV5D1lG1uiwE938Jb4cmulOT
4YeR6S74t+x0yrBmWH3+GbVmWPWSobf3Se9qt5fTXwavN7HekNzxwgKwn5VkpgWopVXo6M3WCJGR
k5+jmcOCaFz+AZrkax/73a0YZfAhfzuMdR3vXUuhV6/OinzpajiF00Rb5hLhDG3E7zSl+/OgJg3n
Om2cHYKEtuF5MOt7GVx21e+XTs77qnapxJXL1bJ4K3VKk/EQDTBuv8XIldb21PCu4Ytn2OD560RL
dolZk0Osvd4FkCPGwYuDXvkQFe1rZSJVgeaDswxSZggG4dHmBILCPAoaRSWDrhvZsRviBev9p68Y
xK8p7SMrf/OODpY/PZjk6d3l/Rv8KOcsV7YNQXzpjsVxM+jy7q5X5XCrx+ENm568pzfLW/x6KTFT
wwdXlNVigVL5ulKiQfnQjHF8rjWQBpeailm1teccNg4e48anfoy1Z72KrgXTBVIE7dlEEuiWIEZa
bFvcm+dbnJtB2lymh0wpIw5jKLC+lcFyu9erMQOFa9OV4QLFJUrx6ZxEO0B3llzpjgEUsgp6wjmH
E+eO9QNrMiRR1XP7erXp+M777GouBE192JzF451bB936nqLgkX4j4i+mmMviS13QH6ft6tZ8MeMw
AKS79j7CvwaTZJPNt2YNkgYwzArPKUP5ZqjlurW7+aY1iGZQ5kyrb65Bn5g5sFj3zVPVxsCol516
8P28/OoO8KQtEJCAfHqwR/+HR+FO3g4UgX/PsXlELcSJKxLcQIcFSxJF5zcXcYKzgHmKGLBG3fVm
r3/q0tJ4b21Vtsw253oRN2exbqJkrhcoUFulo2aLTX7MXqYft4+B/LfThdfw6M/Wj8e7D5AFGvwu
qor89O4T1ERhe2tkyUPsjvEDFZf20q8QZPEfRpK116q0Mixi5rTtdWh7NFmACf6HtlhfMXiXdobF
pVraF97pJMySPokh68ednSvtUUAVJnYnj4Y/a7tQo6/qFuj28KhCSLtbcRhSkBjdxvvAfqS7L8bE
vpYTMKqHPsL+6j6Bhh58jC2afpfjszoOwztjpkxIxH8LGpXAOrARFvFV0OcfHDbQZcsGop38QxNM
y2kIPd5FTw0XXM/A7ds2jzQzUs7ZZPpnQNgcOIG1sb3W1OGr6GTYXNLFeZz6Y9Jbyd0asPlZcJRf
WVU2g69IvnexKiRfN+ro3K9hs6GkN03mPRo0f91HpR3cd1B63Yu46lIOMltTbXY8Si8NYt2cfxVL
LclzoeTm6V9DJWqbTNJRKO7CetI9/TLlchPi9qvQxHLYQueb57BZt1tUWrvZ22oBwGHVwMJqx/ZJ
Xb5FTWs0913nWmuhmlhF1BbQq02UMrbN+f8pNs0j+zZT0j9zw0maP3Nb12+zsXbBDkxrKsdm6/pC
19BiSaEgjwIIIrvCuO17+lNbqm0ICyMYRycaIa6AYGrnrxP7BHMUn/3A0cd9a/AalVGpfszVXj3H
NsVrcHyl6llkNwEtCK6sW1E5gzOvehEzL2WPwVrdOzjlXyPFOKfOcGMU9vlXkZKohovnuOAl7SIA
H69Co7X30it/0UYv7fHbsLXgl80EyChstHMfASP7K5c1TTjCoQXKPyXa43yG14rzd0qN9wkkoo+x
M75QlBve5jNkiDvRzQlYJJ4dlIda0cJH0clQ9JZ9clOlYBH+5q0Y/EpCiMkpY7eD68TsX4KuDm+3
MMniNs5CQJWVhybvtX3PRgrFzk72sZycD5yFRQ8i0TPeAyFFKbOIhV2YN3zogqvG6LKP5mi0z1nf
7zW3c6iabDgA/3toOfX1SXz7DuKYLZR+x05Cxfg281Qr4YM75PlH9sG6/btwlYfdOrOxhNcj3fxv
M3td5RwTJfvWu8l0J4MZda9XIha6M96904mojfp3azbL47+GBn65lHW9Zd7SQ7Ve/Y9aNeN9qZqr
gi7vubbnqeCr/hPqbo5K3YpY/Hyaq9DbA1lt3ISBTyfVTyQejW/YFZNHdNAXrR4r1M7mJ08KsfIm
cbdC8IhOXKIFsad3KuNmKdWZ+wJi2kMX8pOK+cJdPD32VeBSC4qrLcWWR3SVG6QHA86Tq3eGNdeW
4f0PsNyJhIgL66TXDL+aSVy2SSSslRPQgEcnOLDPPWDE7JcZZy9W9WdnGQxe/2804JN2Zdd8hNh8
aTNMqPKwOHDnKVfQmvooUqF53T3YOh8AXeOovgut4dhYaQbW5M+AlOl2Vmz41xIhhn9JIg5VrbjX
fLEPJ8rI+tPYwD9jLQs3fVngyVAFKZxEgXVy/q4XN2NpaOqpwdn8I79KHnN6lnfQO9fXm0EC6IvP
96DVO/stnRi2+Y0SSAkog8ujGMTP0WjwWW6in5PeBKlrWYRmvEuny+Tit020TQ7AAQTYxQimlcy5
+ciVbVJwyGFFR/MLPzPlh/HtzHL5pLtWs4Afd/rtUBROBrjn8lhZZM549VsRR82avDu2YvXb0Z3z
Gzr/dq2q2/StyihOm7tmT/MVNHvD1TRVoKrninWqVe1JpIxlM9usiyHKOwsGo+VSBtrujGtg824u
DDHL8dUqLnEe+neiSyR4iPz/4+zKliPVle0XEYEYxSs1z556cL8QPYoZxAxff5cSt3F799nnxH1R
SJmpFGVXAVJmrmUcRoC/9K9eyC4NBJCC/joFCGKgQwY1Gk2Z3cyGaqm0d5EctIypV/UGeKnerAHE
2zFaT4YY1hFo5VdzFk03ihY0LbnAa+/vLBqcihQezq3G/jDG0yHUmi5+BJJI64smFNsuSQHaQuaU
R4MMDpzLokbaHByzvIKyBDiUmjhNpoIjTwETwaxGAwi5y/OzZiLdZk3dWcq07lq3Trl3qik/j1mX
A/516RayarY4/f/DSaU8kRE5ot4iQ+3Y1UTJP+gIf5u9cWuZQmC7/XptNDlz5B2fHHHwQiAiIZ8B
2bB5pItLbp/eiCJKlS2lCdLuMNumomR+PgjQKdEManoDVIWjTNNdoAxZYoGErgFOFKjtTMDCJOY5
xhvL3AN03UOgtdl+ESUB8jPXZZ43Z8mfOZjkdC3hON0H1HI/4kg1Y+A/p+E09Ry8wSgpGycvX5OM
Gq93hhWoKcvdIuN5/UUmYXWyOg1QoGMX+Tof6zuycFIghpWufVjs28YuDmwawPKnlqbG7hsDRxGK
V/P1mnAyDmLUJBR7MhEO0MQDYZ0lsJRO2aS1+9jhexoVSgTuVbP0zT5pT1o+NifSUGOShroj6PhK
n7pkxAsT6QcImWxo4qJYhu9d0JiaN8viW9HsVdDwzVpApw3/y5MYJZB/lhJzZoAESXe56YF0CEws
75LGBxuBptKQxmMLHKMNtrJ34MMLfmCDtY+kAMp6N+FQGcXGEVL7D8IAH5U/tFfXNYvIT2S+bsCT
98uJ9UPGK+NHmRv3wN/sv5lV941ZRnkFiszPom/yqw7wJWzHgwQJKZ0AnC6qsXnS5Q8IluYPVVBO
vielPOjg3HsgRTvsQhRg388DJKMcDY6D6WWSw/GGFJVpsU2QAu3bbWnuFUHTfWXJr6nNy5PRI/lp
lYi9wDvH/awznPoca+MDwz0AKJYRwAoxhXU6kuALMIeXzuTGq9C1tVUXNMa2sWVwj4NG7V5mxVfH
TeWpr6p8q/cgcQPbLHIs/+EfoYeHeW1uuC9+HeNRGpN7R1MW97Q6raGuOu8BAZ4AH1jG2zyIbby7
BLaKSDgmMNd0q0MBtxt+KFqrXtcReLBA4QWQYDHm2wocVhsaJunQ7nsehOsRAM0fBmkCOjJwDGy0
YSxavIPqk/ZZ09VoSLt7YJxvSUcNvza6yZ+oH0gAohfZsR3KUzT2ww7gc9axUY0tC2ANTinelu0K
/8w2w72fNEU1gWIXQQnok76r9D3pkAprH40yq/mGzOZuMnVfkYPtbWZ/s+Xv1ZZ5b5bkuhHlOD9S
y5MYWebpf/tlzNjnf9ZTgLfCs1xQVlg2Kire/TRCJ9BrJD41H1mH2HDfJfwEPKVPqAgSuzDFi0Rg
AOTs28gGZyei8I7Xhr1C8KLaRJYePgIxN7m63XCh0QDGRwDH47UvwMnunmRcWSCneLZglogegTkN
lAaQt+6DUC9OL/X94wrMF/waSPdXDaDET4CoN/dZjU0yDXH8Wa81q5UHwH4h8S7pkUCesBtLuP1R
8hVJHaPh19Fgs4dEZ+bedbGvJiV54FMmD2kJNJ0a6ajzIUwX4FxaxhkIhumMhsYZ69z5/bc1FCVT
qzipkX7t1wo2DxDZp8zU+k+gPwUEdNiCbCKO3XtUmbxYZAwVWKYR3Zu1fmwVJJY14v3eKOUvo4zB
LYGvyLoUwAnSAgU1aI+hsbI9VausMLUG1ZR5ZR7KuHk/w8jwMjuTwUyNJ3dazrRb52nlWU+yQ1Vp
wY0akoOe2gFopaYjHAHFWEpt1gbqixoX4rzIOZJKjnjYgS8dVmANBWN7nGWo6gIJbGfHzio3XPlg
Jol80BO7QSQCZJNI4JAPUrFGg/DyOqZadocSBBeZdnG7C3KGpMNM5nfI0ANyoxOeyWKRN8nggvBc
tjsyA6+u4nsHV2uDnLF1XBuA2CnK9Jw3IWjOU8/5XPXNofN4/GMEMCNo6BsQwBodyF8tBSgUxd49
7gY4c1QmiRevRODUX8mbkdXexTHG9AxshXyTK28lvCWAq/ph1h4wGIowekptDSihmfzBzBqMkHl6
G6aJfYzwFcmiTHssalM8TWBFLdqMfRTe2agHbL1c5NxHI76BqulVk/cKVTFCzQSNhpxfwcX5YpEY
SYyC3Dbdz1rkr5tgG8exXRkhqksOSBNp4RMyLPiRwCsMhJ/0AbixC5RFGXXgzkgqE9CljtB8IDWi
Cs9OxxWLEjXW7AJvc8F5Hr668WrLvcyyIK243zq2uVvcVnmAg1xH2xnAU70XAXLpkQShf42SfOtq
INaawvg+7+T4ue5juZZdI24NiAEOQMb3FMbC+0kgCQp+OmF631gj6hUqhzm7eMx/1aVZHQjfVXTA
eQIZwQLlOrjIsh5q3FSiFqfDKxffOT/BKx++kOnWy1Prhn+QdavzPD2BPegK7BzrJmvHnOUDkH+3
jSGa1aIgLcCVgPiZBtobJ6RoGns/AljnvDhH3ot9RjhxSwaLo14Cok7rBgM8RL8vhExYYTHgVg7u
5p0iYM0DByQWfnq/LxP3s+Fq86/vfOshbl9xhAIzUTYAGSV1WLXDGug+quDm93z6+JPkPyuzSg/v
5Hq8RzQR+9NX81KL0iOrs4+LiDzI1Ok3wgVV+TtF5wA7orOks1sU84fk3TpKe3lZPiNwm41TEaOS
Sv09FrlZCR3pySJ945x8oHg9Xcmint7/F6ZMP/EyY+B1+v2XzTwVuymq9fKXAthovJUp6KBQc2hc
eOB9BRG72GdVCMIRkoUghB796jMSOfsLSUAua1xmCxv8eHvU730mGfZaxsXAgei4nsBbtTZssIjO
82ki6f/jQouL4AMtRoL5GtTFUY8WrEz38+JwKNser0MhbntemVxkhONS8Kt/DD1gXZDIREZktBs7
gDWCevmSILjVrONIJJesC7EpMGywWYA9DIQZi4r01Lj4nftVYusbZNQBunHRUK9zxQnp48NhXhk7
QWBBkQZs4CaeYvU8SgNvhejKT8ez0h3d9OlBMA18wxB0ubXqOZB3oAWz7mQ1yWMpy+c40Zq72Cte
Gt2e7nJeNohW/pYPnZmgYMrF6QiZKUUKQuBbBqRSJekFcvRH1QQlaAy8COkti4JWAufu87IITVAr
tWLCSq+LC89DOataibyRIqxcQG6CHdIPAb3heMX0kEbe+IDMpAHEvqLA3xX7QpKJcDh42E1caZTj
kOII6JPMpyE1g7AzvB61ck+zwG/W35fu/WKALA+xA0aGWC8yxNE+sTYqziTSKlTJZUXyRCO6oDIC
eB92BUi8VJdGTcxzEKSq9B4l6mzb2CNbEekzakizeolsYi8PsyPJEtCY3waj39GImuUzLp/b7cZD
lHZvP2OGPfGbzxjYeqbIZuWeZmmZHO5x014WLkEQvdOSMHzzGYdYf/MZjdAyzrI7APdduu2pKr7b
7qNjIBEhUNDNSHTCsU5VdME8dngawAjDKhmmaJ0VT8x0whOKcnBGM1vTxBb+9oZZ28nFZtNTjTDY
iI33XahYjRr8zpCDj2xSGnpgT7+lWrTPFANSoIiS8DQcfGba5ZGGHvYvh7RxLB+haK9c6Zm7YWVS
3mkC7nQgyaOAzgAMp5pL7niZ7ElJK5C7tnu5oLrHQT9VnwsH2bdumIodFZjP5efRq7AfUWm5YaJ7
MZohXJPWln4xlyCwbkSV/LXnVrjLXTC2uHnvHRq92ddhh2MSJaImYVH4ZkhmHKUM7+Tp6wSaBT4w
ePPkGzPAzscg8FXuaImkvSC0qI09MDgj8PlwHh8JPauI9WlvOWW3oiGY59gDvpBCcTqSBGhoph9I
PT4CNxEAWmAJfm8f5Q9kSk1klaitVv7/Zh/Inj3A3lJgXLP/EDQtdD3cCeMzj+OHNgbzuC1TZq8c
q0TpBEo0XWSNvekj6yE4UtMr48RuR19G7bR+a/TPfh6C2JymvdUtzuaFQt3FojG1gKn6hscginFc
8EaBccs42QmyfYw6NOZGf+2RjLRk925oeoX0Y5MhA1/N+JsdKf59DeAvPYwyaXa0bG2PlvRp2v9w
GWRX1iibTUvjsHyMv634Nxkt0ehIRmri4//wIRaTqkzxa5g/cmxO+9TD6dh//1sKUWwNvZGHSQFa
MdXUCghLqI0uchCOTWCOexKR8p0ZKWqCrFrmRgGXO5TXPs3aV3eLF+rREovJ4j6IvcbPK6PezFpy
/++TyZelIwdMz27Llby72mUJ6lmor1iPU823EQt3dsOBYKCwTFFWLE8GK3+8AS41OhR0AgMMrO4A
OqXGbMQuwTn83yYVMtNWmh27fgrSr0uuGsvW+kvRAC2TWaCHUCOUSw4Xo5+sfm1a9R5M3B+AYhDf
xXoR3wEAq8x6iQPURN4noHu9i5D4qQYkLsc+vZen6tWEpE2/8grTuyM7cOXKrd3h2WSZrYMImDX5
mbqxUZOonjAkSIP/ppaGg/tbpe6ebmzGWwBEA5/XifiWg6390xTWB+YW7FsTjwC4xhbuNo2xdqrD
wl43dV5+a1KfDHodaJa5xxuwEpnVDbk+SEPSbP3b6IBdi8nsc4nnJbDG7OYwZEH2iHKnXzQzSrJv
qRHYjzhMEwdaO9esntZ2TPMfa+dDZK9RJLesDXS1l7WBhl3daoTxVqypo5vrIvVYVAB0xiH4V1BH
I15TNd0tlTI5WixHvXqdF09ObyS+SFA/ynpjtkUltglAzejFVnPtatXpwQNlIQQdAN+mKHH3NExx
9LUuRI3a8qkBRq3SLsOxDhHveDVe5iJDrLs2gxYAZb8o1rWXiy+DDjAJbhqAvHTSa81SjuQ0yE0A
Rvp1rldXznl332nZd6nkuJ2D0AvIzSfs+7MPgNXAoQTk0mv4potDe5/iZPUZYSMSWyBb2iEUAIpV
B4V1QGWRq3iy7KuHWvy1VWCLxaPWvtZ5n5s+0sGqS4GEhnlImlRZWyYqOMAErCH8rgxJ06Ls7pR7
7EgOyW7WBhag2AJmsh1g/0sOEHSX73G29HX2VeWAGB6d6kk2BogXBbZ9Q8nEqVxxhiOXtomaB9ZE
9r6rS8+nITXAzgjAUZ0Ye0+X1jqLXWPdeKFxqLtwXNE/pgCy7qFVQ8oWWYb0f6JhI7K3xkMA6Oxl
LmkXY3JFWtBxG4f/YW4t0nXfhda9gQjSvrd5vMORUv25G4J1Br6Nr6g9TtZ2OOjnKSxwfARcV4Qs
odDs8pM7ON7jYKfWoQTwysZIC/dLNCInDvqiB9t3kPYCTHZ59hAP5qaIxBVoO+MX3XbxMj7WJpDU
jOTezWvgwSuwgyJPctCvRS8KI0X4hRSNEPk8gwucQpmoSQDxiFmaIdCPdRP0LqDGpR41RlMN67Ip
wEH7qgDj4T/sZuNk+BVJ5s2eyOxvPmdb7xR5Q3gmq6AuEHUl+dIA30PbAWDhyYq8BmmAoHyzkJPi
oh6rB55lwPZ5gywfX09a7xYVY7ax+6pcV5Ht3ahJ8EO/TZp530+le1zkdSDZqdO7M4loOvXSHITc
OBQ1QLAa35qqVwzMUuq+FiJmYji5l6zs9iKBUIVT0Dh/QM0maK0MlNfPQyVzRGuCz3LyNousx1ug
28v2bKs4iV1m0Q2J69vFQGgRSqfjrl314JI9IOIrVpYthxOuPkAWZmw8N04IQiABkq+6MNo7p24Q
TxsYe45Klq1xwBefYsbKj3mgrUmuT1a8G8My35VqfoUNuCby/mMW5dox7UxAgCm564Qh0qVB2AFs
ZgsYVHrhF7His66AJZ5OQHIssrG4sTb3AP/vIv9CcvOLbdsA9auy7/8/C6Z8mH/4aIb7RiI+RxxV
iV0hOSlFSi1iH4qlyhLTM3dte6urkc7TX/8FsewfFKo69vSmqwNxyTQdIJe9CxOUmWUCrcZOHtva
3GbIAFoZQz58dDRhbcO0CLc2Qs4fixqckwGAYvek7SxAZ1cpw8up0gaB/FwAq+dGymIy1sEo+sdi
6oMnJxP+LO5rbNvj8o6mTHicnnNtAO1ZyfsHjn0P0grB4JhICyfNAzviYRo+UiMt2a2C0k5ATwOZ
Z0XG1cM5G41okossp5WGO81+FN6w7lgJzrM/d0gtQ+wNKRDjdlHQhgcH5UW9XtQVvTDQdqmfRLaZ
BLY1upfIUyNaeepUQ8PSK8E10Y32nWWycreYUG+xo2kk61sn2mujcVxs35mBNxY+Sc1H8w4PkhfH
i93LsuoyLFduudu6e6DiIS1zWYiuOdGdaFsa0XRDwdB0CxmehZYTFltHj9p4E2rFT0AZx7j1wmSx
mwYgFljVeDbSwF01vR5swFRWYSuosew8Itgwtb29lQD0OFNjhfwBGx+FhivsVaTqHLF35kfNs/Wd
meSnsWg1CyQZKJ3EiVMWAA4cNj3VYJI0ZwgE+e8NRgFezj1JacKA0/W6y5zHyqyjCyK5X3Pk+D5Z
0kqfPHALDLooH0hUtPiJmRbPjh0q9p6E5KDQAN6F2fPwjqmmdMMGR8dVs+qHIbyjRvR5dKdF/L6Y
ogD19SznoCLrwiOyPp7fmSFvTgOAc3v7Lz9H8x02Nme4LKQAu5aOeDbwbt5hY09jgZJ4VAE/AgGw
PSMEhvx6sz54iFMj3F/0ZwdZtK1PYzfO0S0s8IWEFlAgFiPqhfrQn2cbrmbO001nD4ym+kCjRb7M
nRcgr02AXJT3q5LbxZx6r9dZ9qjqEjbKzEPOf7lF4D2lOhu3mS2no655/GoibLEGqn/wpU4BV12D
IDOGqaUPSKeXfNwipP1iqmsFuNzNJPjCsmrTB5nzAzlRkZ3parvjrheAnKQL4jtvMwPeKBhX6uV2
bM2WNCRMnLTDvuTFsiPgnMUq0Lzry9lHB7a/jZbHJQjmEPmkxjbCS4Eo45VGjj11KOdxitkiVDFT
qWnndxaFFhSreCzBXvsXLa2Ac6ukAA7KP7zT3MJSABQOT4D39MEC/0WyEmA7OHqmwJNQC8WDqzfi
IcmEu4krc/JDD4AXHUhs0wkQf0GUIwVNDYnNthjEVM3jN128C0TRugIILeiLiiOZD4DtYffUnZto
qFdegmIcGrb+v3/zTcP9B1m97eHo1PBcA1kdDGQVfwIA9ikvaoBOlo8WK/gxsAsL5eAjWydhkyNT
MDFu1LSsmM6552xDkEveZjNWasGuyKbGN+OuSDaDG/frzkZ+HU0JgvZlMpLuc5Qc1+1+cUhatRAy
tf6xkEiwUXydTpNoMWDwNz4NK+db3FbdmfIcKR+yLcPilIDfm0TUvEn8ZLmVk3bJnZw5G2n8qn0z
w5xiALSbBoiFVWWkCT495A+oLvI5nWOhGupxRxVKkibTgVqnh/yNdqK6SFSZOseGii1p4iyl6SOV
XC4+k6n4IGKksSNEXlyoGQdPIetbzTbQQy2eNYUBmqdi9PZk0pLx4Gq9Cq0Xl1IXP3urAOeg1u36
yE7xCB2Ka6OaudhCVWwoZRNHAL1WcqMIcJTQAFSlz1FA6QbetKNcATPFg6gf6vpCw4zHK5wXeU8D
MDnvTZw2gEQECQa4Wx+zHtBLZEU+tL7WZx9xnbz1MU0J2IJN76l0UfcwI9CZA8i/KgVITg1Bjpdp
WG1Ab4uAk1IsMOSObEYw0igM8wW+nNmBtQqCGmBryDffjBK820PrAO2PZpevvt85oyFNidVS77wC
XBZLkc2bprJAaYmoOPirqwN94nIMnqMuNW/C1oyPuFXSnwU1avZVVDUQp1UaxqRjL6HXlr1GZC+7
aU1Y4wCEfxFTlz/bQYos8rJsnnQQOeAkpE/uwljTtrob12fk7dmHkPHk0AO14ZLiRWoL9GFxb3aF
XKdT3nywytbwhzypviTMfWrAefdTNBVq6hEO8wcvAD5LG/3ykLqFRJhzhLLZE4WJs1jgFLtCCtMc
FAagteXjBxYfKHBsu5LftxlgI0AIShOirqv32BHFOL74TRIK9MTv2L6bYIcd3GLXFeO4Jnqd0OIR
koLrcU3kO6XRvB3mRuVuDS/Kdl3Q109BCZxUHN58D3L+GfsC68kuZLBjA0/2fxr05TOwh8xTRVSQ
ugvaR3DcRxcz/vZGBC7h4jqgsNG3WiQT2vG3TggwrYx6DuLo8RvpY6BY4m8DNkW6H4DL1asBfDrf
RVQa9kzhSuPfyvle8SYfHAqgtr3MWu4zNAkBDwsgkxOgERJt2kbYliMoheNAH4BA+Rmcr8XZQSWx
ROThmJAiUTakzXVdbMD95+BlA9FbbOyzAQwEyF+ieVPTcf1CXd6AaynQra1rIaUo1Bz9Q44/rZ8V
PP+18Zw6+9UNZYzsmHz6EHdmvQHdbnZJ7ZKDbS7WtiyzkOSGPzjAAU3UVVS13BJUqFEhBc/uzmJS
pIYLuGiFG9K6YtJesQFHweuu7DcsA0ofMqlBDWso1KClmRTCDw1xuDb5EcCV19IcphfDv855o3/T
JSdOW/2qTbcHGGL6C8nsE2gTAP980oFfG21NLUxPWtChnkoJqSFZHTaVu6KupC7w8W8AyAUpa+uh
2le2v4hrZtS8yNjmiYYSVg6usXOTr7SibjK8SinZbBTW6NZDKZAQ2vgIaSsN6ef5nEfaIasAge+A
VfatxitKbOlzVCQruruYWPRSav/ZryeOzYZQPHheZR41ZkSgTXWRVogiGOAupakEwb1Sp3G+q+Oo
O3Iwd+JbXfAM2zKWrJGZaV64yv5FmoU7+jTWW/AZ6VGIA756qHZ5YXanVLTrtG/5iNx0ZPnO3bB0
TewhbM+fxzEZeMrAAy+vHzgs97FTDFfmGPa3tqr7G/V0G8iqk42YCA09PJocX2vzX4KPwZ7sUNQG
GOjcHu+6sWLH2YSskVS7BTrPABjx3/5IroH+tx3H6yJuMjzCZPk9cozuzepG5eVn5LwAEnsQPmsS
6VNcK07D8mpFxR2Fuiie1obZI4sr5zIHynrmbIDAO25oWLiAT6tCeUemNOnVnkQpKEY2wegO4PpC
8IzslX+HqGvMtHgEfOKL7+TV9xxoA40v3rQtR34ztNhYjWzsVqGnDTiRQiUGNb3ojhOOTi7zCPjK
V6dCcr4yoFILrcidHZC3JLIefk/6T45kAZ41moV01NkRXmedtYnd4aYNxJ4Ng430cKCjUKNEQZPb
F0JHIWwVJSqlZ1200fqBmx2uTiGqxLq248pyAWb50585yk1rtgBzVmQOaZng/TbFyTFtFqiRtQ60
0kDOIsLPJLmq8lvVQLTdat3kcp8VQXZJQPpInpb55FMquxkzlPzh3HPbOKZWbABj/7LkMo9MlCvy
Mu9Qlkt7Z6dcTYH40BfW1YvL7uQm7Ua2OUCXihFkEqnBS9/uCg9gCUh/P5lxANw56s5SmkRjNXMY
ANc0K95MevHC+EFHTP1kK3JRfDURnQ9Svuutrg+x8fg91o0eIfBaKnB3hndFpIW5u1kY2u15yCww
qZTJh9Sw2yNlLGaNjqTGEXRkPQddvcpkBHvgS55jyvEij9+zNqc4LoqYVXtRs+68iLgNMAWzdb+S
D2tEsYzfGkaz8jQut7SMkevYEoGBA3TNeII0CH2fqdc6dY+LA3cy7/TEJ4Vt9Nhek3ruWgVubFZs
RlsS1m0PhEpH31fKzeKLeu9ko9XU20C5jgC9gQPPuEf5rYX63Y2ZuvGJ515257oMFwb0mO9Rn2zS
Py2cImj20yjDsw7wG980MvdHKR6DOKi/m4mZA04wNnEnKpF0LzILoB/cfahiuwf4qem8miJTP8f5
/7bxEHHz/LCR7rq2t/FYN98G6dbroGHiAuzK6OqVBV+ZYsy+/2EAeGEUOjns9pKyAD5cA3eLZPqM
uBz40arwR2GV7rY0tcH8VIbJD9ALuFtu4wB4bbpmvR4LXa7IOAgswC+8ziNDGmWKIw1Ef7+13dJV
HrPUHbd9vJlid0QhbzbdUS8TP4DEVN5oQA3O+lHM6lb1Tiir2dTrkn0fxngUqOlTO0x3o+PVd/bD
4orMWdT2SB6a6v1iySM32eVIg8TGIwWGpw4ASBTWoChVLSDbrkLQJsUpNfKpu0MXDQOKMBC1dBW7
GjU4WnnpTR5PS3/RvFN3E7tTb+q7d3Iavp+7eF38kSzw0nFtJAVbabl7wf0lPnd4Jwt8y2D6Kuwl
YIIACRP4bJhcQNfljj+PLRxpXJEBg920Mh9c07yrQ9z2lQsaUbO4md0CpOPFTWtqDvK8UfGrK4zB
DuXplapTJxzR5o8RR4mfoyraCX80cV4saaTmuV39ONRdtw9rCzfsJkIRreoB/HS8xBVwGoMOGT6k
IBlpqdEq2CUINK2bRrarxcE7u1xkNiItbr9e5i4OOl6CICj/5CQ18nGD3NjXdpE92L2ePSA5doUy
lfSORKAiMk9xC2y00PbL2NkAJ5zfKpy8Pqpo9i6bcKrlmGAZq8wIVGMl3zhWw28kWixoAslefSwW
ed+8+Hi1IB9/W4Us/nWVssUJt1H0JWov9eLqtuGzhTSuPY06xAQBe6EUqFqcFRVzgajZGnxbTK2+
AsUjW7/ZlszbkbpJdQB022w9b0zsGGQuPIqz6DpVMd+JsNmFBorhQEJqxWvEN4KNltniGUHBbQJG
rw/AF8LjN7c09SMLn0GZba6GPBhO3ejkn4oYuJdK3ou4BNC/iOfpbJoiv6p6oA5MlnPv8vYDuc36
NNnaQE3d0azXVVzDApdRzgGvq1bvTNAjT3+sQnJaBZvnjeF5B0Qyn6esTR6CLkoAoOZpmxZb2DUN
Z8UUooxPH4DXr0yQl35n9aF3bvh3AInbdyQd2sQA20j2HCLfCud6r37m8SDS1g9lqR+cvnE2moew
clKHd5nmsqe8aaOjw8GYjLtr/jVmA24kgXgeB73DqXsw7drAtD7juN0nAx3IihuA7uTHtGjbJ9vL
7u04yL4CdWtaZW1ZXjTBBnzH2xqls1CMGkjRJq5bd5EHUBirSzZmgVMGOdX51z8vg+FAbUNydRnq
jPuc9X2/tbg4xmk/3Vz82x5tr2/WOUpad/Ow10Mw5tq1T0MQJQR4L30M3dh+IEkFkuJVksnmQMMa
yVR7HPH0KxqWSWTdY8c4j0g02kCS13WAYTPbt/s+uZqqoZ7W/hg9EZxpgPfbF7FRADpEG4DTNPbW
YZGTGTV1pwNVy+mBa69s383XUJu+iurOWy+KxU7L8M4+asCrWzwjq3dAaJUBRtZ1jF/LQouJht/j
cayR8E1XFzqjPn8cLZXhNdotlhHQEC51MMMR5mNeHwD9BhI7UCCFq2VsWd9BaNCgJr0oNbytaanL
tp3WVnjdUnBJdjeA/YBV1pqE1FhxzdnWw547KeINyoeQIIvX1o+aCDa94vkNXAsbSSV3/5ALDjnZ
1yaO64cRJztqEtB1xi+uMw4IVtTDgefN7Izky6TXRXLs3U6pPcpdpNJ8LbM81LbDzp1KFybRENRy
gx1js45UZjHJ+lDK6yBwn48nYOeQLCpHhrguCK7noTJ2sx5vyWOU+OBsZuDvUV7VGmEysPNiV0e5
3CAJBWuoq6DGq3R5BWgWYl0Q2WKa8PVBulCo9w4AtLufKMNFCMLuvPvWcR4LJ0IpSuhOW7N0y502
wSor2gsgJhlCoxOgzKPm4iVAFqf7d51lw74d8mLFRoa4ARIrLlHjJle6k7/XhmP5XtvZFWiuB08V
6f/2LGvvbOVFevb6ttmwCbXgnQIIHxVyOPWi/LkJRHhro+FFLDtQ9y6mZCXSUWzSyXVXrdfoYM8Y
I5DKoaCh93Gvv7fwWrV3FFec12RTtBsYDiO4hTNBZffG2I2m56bNnW2K94UZ0bkQLoheOhwcHGzB
1jZhOxMa85tup8U/AHHNtjhQ6s4A1e/OuizYVndagTddnMOTYhiboJnHPMiafJ041sc4k+OOpgwR
wLzEoXRb0IZm1nfgBfTAhAK1PJHHM3esT32a4m5hgOqp9vge72L9XaOaAd+wXag7ILRSQ1IglJXj
5dJfJNTzcOLrsyQ0dosCbvu9x/B0cHBz3TWJhTqEIV2z3AWXRB7FPn5NdQzSrnUT8TDxkRvOpjqF
BImRiLmjzrvC+SUv+lSxX7u7ymmMn1VSngfPK36kpXUvO41/K4b8s5UDjb6o3J9WX+VfHIYoa9OZ
Hr6NQM+qxFivAi0Jtr3XxE8ctd90KEqjCekRNVK5Przq6Px0Gb3qlOX/Nq+KIt+p8/qEcJMpv00h
gsk1jqQA/gC8XkUcE2KjtZKZIy5TbgYkTzrvRQ5wgvA/yjnAWRc/tqW990P+mfBALTTEO82KbpTn
ZI9tjJ9qdKMEKleN/tQJT9wIqIcs1WiZl7DkRslTxmjHd0qXDr15ZqjrXU1ANViNGkvAuN3nPmoi
q2+4XZ+SNAI2bRtuwNKFErcJ1ZddkbHvmYdiKWuSn/HUK1eaZvePGvADfJGCrrCPHkzW8M9JNXgr
LUvLO9OqcuCpjuOhSXl77RFaW8dNPH0sgvyng+fOL1RVBWH3y26yX9iptx+7wHPXKPfKruIeX3e8
fA22eaejMHiVFYbzqXbGr+pm/QvcdEjpQ5QgTdr7yW5NYPDZcuUCfvJh6qpuG1tedgZOfoD3D/Ot
H9uK3U9e3r/6Yd0APxKnMcxtje0UNdM+bJFRCT4l91n0fQryI/RiJRMgUn1etEvv3+3eaf+jP7JD
Nh2qDzsHZMYWB5hT4aVIYgBEmQjY2+GirRQ0WlXZL1oaLlpNjv/H15Vst41D2X/pdeMcziAXvdEs
SrLs2IkTb3hSqSpO4AjOX98Xj46pqFK1wQHeAMixQ4FvuBcNYqkbgEgcLCFHxO1rv6qBvEBvv6hJ
BF5hij97pP33RNhJAwL+n1FYyE4Lh6fTXsIhZXggK6JQx2gvvJlO80oBA2QA6DvKGP1ONz6hrm/D
miHLrbxIUWhcrOk4R7mRouvE5xaABzfbxfxMx5FP7YQd6nqH+eM0wFs96mORrsxBt67atxB/Z1dX
B3AsCVxHKApg+4866VAZTLI2x98fkvnjJoskS0E/X/w9AhDyODR1kG7f9+BTEvPVh/9surj2DCVk
ztQc8ROlJxosFTh3KJwegpjlROtFPYUOAu0BABD1qTAPpFjs8ka6vjRXJJ5N7yyWnWi27E6b3Mk6
QEciPNJ0j05UbSgAgz/qeJXU4fAS99zeeV1S+aHl5lfkVvhaTEPzPWLVhiIwWWMDcoBP/UuRxugK
A0lrEQLEAemxIkU5LaZizNAWlofIHFq1M6tJRlrwo6ZnmrWhog1b1lGs+zlSHGjc1L/mVdbOs9As
32exmvXFoH+lGdmRFrRi+tc7u2WXPC59cCn9yYFitc4yw8B1nOG7l6IzAQV0rDBi67ZnxhzQmaM8
SJ6gmi5EwpXrYL4bG/TcFhlgcGy1JJlVWg7odD6TpALa0izWqtpDFRrIuEjRIytf2bq8kI8nEM6M
XPa+D3kNTszVPrSIu/wFlQDDC3sidpBecLGqehDrxBVzth0QMc5Z0rCTlukRYEWs8aXMkbLoPF3/
iz2VivJu8akHwbdoZpZ+3oNjTNWBgCh6Atusw4+0nPAlfJ5cPLNHVeABXNdbLcA0wDvLxZV42s2s
e8H3uX4CGR5Yi9oGfzNqubDF59p0IyInCStds7STLUv5RKbKqmq6W9Gve3GZil0V6fpGtEBErIEx
N4mweqwQzaEVLtzzirA63byeV7bC+PzV8mNFug9LZHzcTWIU4YOsy0dtauMX3tjg6A3Q+O5F2fSm
5E0Rxy9eHn+J3EjsByCLPBRMvg9ji6Q0orEAOetDpoGS9qfGsR10b4MWZb3IFmcmY7RI20k2a0mB
8ncPb1QgDtsJmXqrxRrPhPfzUK7V70bvl5OKNJFH9EE/ZzwLHnJDl+t4SOztvGwGUEIqhRX39iEI
5Y87OS1LfB9HiHudQzssUdbtDQcFkPAI+mbc4WPWrGiJ59n4SDMRX70O7WkkiWyIRxN/DnJEZGgx
HZkYDlK5k8mNAjfUMBXbd4KcshGfE0USMVM8IPL3UNi550dKNhHtgw1Z7YLI5YYa4kMGyGkXMAT6
m22gMxt8VCfu2PITDY3nocW574BR9SEzreKLK/ICQXOk2n91IpGhm+9OEn8HJ5k7KFnYFEhGr/MS
VQL45RjWeZ7yhAGcIcu79Y0QsGqA3vPQpIXbqXWOPwY2pU+GyOWBjHVQPs/Ku6Wudwwc296O5OQ+
n3a33XJ4bDB8LrK8+Rx0ANI/Tx7eFneitAdgr4Wa66Lq1LY3zHS8nYVg5ksBkhq/FBIEG2pp6Hb6
KQU501DkwNyrZP21ZV570ZM+fzHtyd6MfLp1HQN0A5IriBimx7SVf3aWVp9HLrsXl4/GJh1Etqdl
q3WoB7TkiJA2tCZANh6ayHiiFQ1a/j1gQfyMEifoca9Fd/fPzfLKet8skWH38rvNdGdCGJgxvN5N
KMiZdBtVCvjL0NoIlWVVoHkgxMNaWMhg2m6g7z2rQkT4Q0GzgnlsN1Z46N84T7aOLbhEuISH3mne
kfStjmKbnjfZLuB1iBAPWCzGUYLJwI4BQsnyDEV8LhoSAVSWXkwXdPArS02t2PoUG0Dflj1qcNDQ
B1mj+qzxRW2d7KBCyTxWYa+bne80ALjikVGtSpTXXsi4jLI63luagZBuEoKqnI6ZT5iqXtHetNau
Horan7LU6PwaCETHNrSPy1nz2bgKZdu41YNVkgNEVq/tq1GqGlq0QLUr3dMUSQQoWWkgjabUPPuz
RYr71IGZswWHivJQA5ktS5RyRKuwxmsu2BBhuGzVcvA3FrzwUdie7ZO+ZCsr5Ig1qiEJe/EYtO65
1BxVSv5TxNB0ue/R47wii8UhAL+Y1SSev4iKtNMOSQRC4y7Kspt9uRu+lYmI/UA4posmC2Bt9Mb4
t6GOCTMlq0eQ2Fq2mx+7vLfclcCV12+BQULb0370AdwwrFfugHpKWpIiQ0HyaXTHpylNsRXJ3IYj
joM89X7ZIAslO3mJfWoaJ15Po+j2lCcu+xpPWkDjzbGwAPAnVyCdglK2w+OWtGpJtpQudgBXTA6z
BS1Hz5otyIz2WLb82MPux5fUCLQvvYnYaSet6AvvUvROWq32KPOB7RDuDs9FLjs/1rr8YAOw4cFI
m3zbS5c/IxePWILGrG+K1w+cn/1bmqXFynHlsNPjxHrsVeolKmN7r4cjkpqUj2kLpODtvN3WVWQ2
W60vL5yP2XnW6i5IuWgHgNYhe8MKeJcMqM96gLcucxzMHRKv8nozGLjNj60IdqE3IX07Dl8dt+rB
tRF1qBBCaAWfpT3TkmYkqx3vUgDACZ2aodugvAd285QMB+XcFXF00Kr80+J2Y5LJsj8VqA+RyNMi
UIT6Mk1qxaOWNsBWbnn0h1bbLwlQCl/a1MuOSd20u66pum96GIEEpthUVew9dVWUv/RtdOYuks8W
UChf4sxyEALTiwMpsxG4Q2ODbqlkKFA4PkbRo5lhQ1ophw93sjebCciuVVoeIoTeEYRHEW6V8JOL
IvFPyBC4j0lifjEmPf0aNYm+r9uEbWkJNm25SsEg/tAZAyAjOnNlKbMCVRwnkyNqTdd1dB6gN9GI
cIKJ1o8zt5xThyftY1dXHeqeUvcSMoAmk6wAUN4j8N8QiZSI+tOSFCPD8wlIRm+ZshhYFR1rkbwx
VehJxZxhGYPTxqayUWMaHR+P/9paUyUoWYUChO4VQywsn0ppoZMCrqSenUbUgnjbeRvacTGgGQ0V
bfr7U/LRRNwCRLPpZaDiJmbjf7caknCIT/3HUnQckEZG3uHRBEXC4uRUJUUFPnWyjp2f0xRR5309
lK/cTdxDAWT4Targo4zQaUGEieh5rJbI5HxvJtley8ILX/MvzJHFa9hFaJ3Uk7/Ig4Uav9kgLxlI
xNUGpB01Pm8QWiBIDtDmv55UM0hCLRdsMMR+8vgTGr+rk1QDaWm4k80epMEfEF47FstZqPaqUdC9
yGcXnlo+MDzdfWR2jbN28TAsVt44RCfbRNRzKgd9OwurAnmznRg78W5w6zHPyW+2cAcgLWhAENsD
p+30Lls2J/WtdN4dlZrRiXaZ11x9kOXTSHCA46IEmxt/UtOaNLMjCck7oEPnH6F1NOmsMwTCogTR
z07ha7WRNjy6o+GAZ2R4mDlySBbYAL4ACMxplskRcLwxAKo2jXIj339z63NpnciCbAfGXcRhHY7u
TRxGg+cy5zTY08MiIlt1KrmjOUQ7gctwfibSo49C0PTka9A9bmog7L6Tk5KC1DQjB7u0p53N42gO
WS8K8l2Wi2/StN8RKEz3U56jzfzujGX7FE+yI8qbURP18yk+e9C5d26p04JYOENwctlg+YHuZBY6
cEFbfbj7dIF08HkWLzqi5hUg0ZAhnL9MgnLYSZRTnRuVgpjCeLi6zmHOL6BeCG03XtBuUAScgt0K
d27AoZg9vpyPXltASzmLxYT8Sitha1uCfY2+vCL0sK0y8F7taUkDfdMFgG9fpV6KkLz69iu4zU9d
XvGV7vRXxwsnoNo62XUZXJagRCPSgv0io9noyAEFY+AnWxQ9KE6v+pTk2yFOA4B/YklaUpQtXvI8
B4Dpdx4CVSsop84/38lBg22fp3zcLHuwHt/vKyd5sqawfKBtp/hklr24WmFZX3oebETQBlcQrAVX
mgVtM26RKGTrUeunDPQb2jN+4slf7EpZTae68s6R+WqJZhq4X0lEAZ2oAQNOAIiuyzLorQ18C10w
ZOlxO9uTBqDM7iFEkUSQ2e/GUWGHSEqX3fsaAGDvfuThTu2PsgcYoa4DCRJMV+a2jEJ+RNdaee7w
GLePltMVZ1o7WcPWKF/U16jvLc6LotUZnJc1qT1pNL5lausynFqxQU1UvrGdMlt3nYcYYiBHZHVQ
jHVqJ6BJH2hKgxeb2jGRSAcqw4YFMKTpYkIz1Kf93MLs0oqvF/1ibvUMmgT0Gii2so5kMlvfuJN0
wvcG+mLVJyL32Qo0mumJhOOkPY6Rg28aMlyOYCgn9Q60nn+qEFcaHfVy+4zjosK0qsfL6+A4JxqY
lri+MF5JWcdtjVYg/KdEx6kykUb4czrrhBYUu9A0/ia13Y0TcH+U5eRa2z7HL8hM0upsq0G9mMxD
iyujG5e9fyevUJN9YzY7KNmAMtpV6Lgtvd2c7/YEQtClbYP04PLMOkn0agM2TMe7XQRWrRPYPvCm
HfY+KWhY7GiZoV6tQkEi/O7UlijQzDTW1ZoUtN+89Z3h4kw2y7LG37NA0ARtz798qptdyIP05Jah
YGAz6eJshSi27kQ/fo3Rb7qJ82bw4zYevxrVq2SFeE2AB3f2RC3QBwExwlPvVhz/bc8T8CPW0sV9
2a5l9A10SD2AFgG3EGS8fuYFcrJKbrVAgEBPPOhC1DLLirPNy/EZJNLVg0BQagU26fCbGEWxSVPQ
2PCo1b6mxiyuahb7nR0MG7ICEH0N6gWrXA9BV4F3xJbncew/T0GOzpouAZCyGkhOg4ia2yXJtAA3
cvU+vpj9q61TGdGpbsANoo6igU6gs34n6/IhObRT8vSvW959pGIA7TmCht1qUYDFIN9kAtff6bkE
VLgfdnlyoqHuAjxr2z450SwbpHlwQMpFyqD9aUbLNqiaAmXwEN65kex3Lotdwiz57jwAyfpgl/F8
yN1+yzIZUdjKwDCmNZrnd33t+TQb1ZJmNZ6KABZT63l6pycfXnm33hrCSKtEr8zNnYKMDRM39dVy
INncLeej/t38Rs8HIHFoZZhvUd8PMG+kgVeFInDrqK8A8Je4MzPFHUfSCIUC82zW/3adq52aygQQ
NLmn1NMQ6ooMjhxoPw9UHX7vHATjiGBzbTi2ErhHjrQBKgPSt/DSuD3e1D40syFpjAL8byBgnmYf
ktEAukQoRB6k+zgek1XSoLE6xLfqCp2XsbvXWXGsGvQCNl5nopnVCv6h5pX41EQB6pjSEb2Ztex2
sXo1X+40qCaI1yO4j+Z39kWRa324RputNitEI1GWHVtugCdtZe6KsJAnB5xDG3BZfa0URDTiXahX
ERm+0CtF0q6WpOAoYkH7vePu7JRBphT4BngLqqk+0YrkcjgHTRU/0SJJR+tsVMF1qBk6s6Y8ARdy
OQEPUnmTCcjem40ReMm8bdyVBSq6xxykB9o1APQGwOXRvYBfQrftU8fdVgpVzAozYHuY3jMrgDtG
og/7QhnYkt3aI4gNeMYRpClqsw97Hgf1A63I3jDxyxb9fETBB4OOGNMSMBDc66+JPUpEWsG4bo6N
u7GG1ESVVT/pJxoAE2CcEIjt1w3LnPWiuDGUtQnua1LdSBcnDX3hJ7Pz0L0Uj8AQrEsAxRLxeqN4
3Dtg9K4s4ZVoDLIBd49urJngnZbI8jrnoHymBdkvVjQLIjDA4u8EKLRm8GOqJ7aj9CFlF2mQlFNc
0pCZSkjyYACdNrMOSxZytlv8iqjda3zkALxp0IBQMeToHBQfoRhmSLvTzXQwh2oTpR5b4XrWnbR4
FPaZvLRyGtYI/KeIuAIIBtcpRbcAqqnghAAAYAFpqkePPAU6MyktAVKizWJHM/QuocDiwxcOpcQ/
W5On2Q4R1qHYVwB3v6Ra+ZDltQRYWAZMJ8SU0J85NtveNIFFbDjNgRXt7Sxu4naWhR+zO7vxV99e
b/FKkXffq0krNywzA9zANUQevRasA1rv/bKuHRU4EjmK9sg+7sw1Ou48hT5YcoRYa2QRacWqAVmu
JMq285LbiA5OwP0EzAeqRuIQ1Z6FaI+hgkXMAU3qt07YrGhJHgARBfMT3hYChXQYM9w7aTuy6LV2
3k4o4MRiGsCdwfGvU8mEHVFU9LVGVzcHI2biARK09taZqLTtqIBoNDWQYqi0HfpWHMBk2e+iD38y
WOTLHqRoJtw83mluvKHq/KWdVuThBGaLIvsS9Xa9p+bXu95YWpJicSOZ8hq1UO7v5DftuGTHuXbp
UGR1oE08Xn0x6rHek262pemyixHiapTJAUH/m4Y5IQxV2xMeqQWOhpumOlq7991yc+fcoqOZ2ijP
q/A4d9TNNlz154GwDjFvxTj530343LynU3ANIMHoyJdyzbA9464FvxKV3qNKMPpUyh4VWqgXHLeh
p/9d1oP1piYIfVpviWn9jYiu/ZJqw7ixRzs/4t3B/BQNVgZMHYCoN3V9DYdo+DI1TrVjfb2vqrJc
L/CVM8gKEoLvcJZOXDubJhKAof4VtuUO7HKxC8AktNXx1F53Hgcye+O5u6px8weLyPpoyq24W1l6
965B2QT68pQNVy3ncQ3wpdgaUGEAFi3iuErxmD07g/0jUlxbM6dW9Vp7hveJFkaGdg4jrLhPS3TQ
tDuU14ltoQMPpOiK8CBUM1lVcrlrRvTOoTIA8YtQAyZFWfdbw7AapMvc+vLfvznH/sdvDuQT6CkG
M5XrIbmicEV+fAdAZij/73/0/61iXiRIcgNhuzDcc8+QmAETYAkGaJO/lhlDUxAaecxUAgbVNUCX
oBUOoFS5i3JgyT9FqM5HxXBQuidUsn5qqUbBmEL31NnyKUqN8NGLUHpOM6Oe0JFBrVQA63501UAK
G3VPFsBkvA4x2VUgcE7P63xNSqcZU/xLVPGrDZQT5OPUElivzK9Ajh2oTXgrEToCt9GK2GGBF9Ls
edexlUvssABt4dekO87UsSqlHqoEulbYHbpe4+Ywm5Gb7PELAWYE8PejWDpXzma3xddQbnZeNQfe
lYp7tgHf/H//VjzN+8evxXMsVwOtp8s9IPXe/YdyEb5iIA4Nn/Mm6Q6xesPnbY1Bgk93PU/VetHY
iXrPS4sjKRc5LS2vGIrV4gYOOawB1otxni+6+YhCB7xBYmooUPs4/NaL7G31EX6/i+l6It6RQYm6
833M6vknQFuCdXTBe5lNRnCVyH8+pXH3PRVp9a3t+2xr1KimpmWETHIAKPneDHNf69m4ITF4W1J0
wEbsGtaWWLyTysi2QL0pjzVHrU7g4fUeGX19NUWhtyd85xkGugnzIxtdXK1VHfaiAOA9IoW5fl7k
hWmhVLzx5IZkNLB6AtpgiyS9nqECnGTzOR6K8xc7gVT+MZtwkViQrUmba/Lo2p52XuSVOqfMwG6y
QFt3RlDROcC5wTn0OQekw1djl7+f01TP4L6qHkIdkUiFr/I9Nviz6gJ5cdNUHjPEKnaa7mZvMvlB
+sZGB5oejE+tjb8rBT4TqkHWmbE2XM3ekywNDXFVFsTOQaJKWeBP9t2CaSGQRpv2MEzptEpttwOM
hCKQMdu/cMT4ONPHIE53Cb3xweoVIY0rRrbHE4MIrNnMS2NlIaBFc1bsZk4ZRSzTMOPvZGSmTyQx
JP+57Swx8fxP4uGB6GlIhDrC963ng1Ge+rRsvezz69Ykx7t5ogsAA8cdyDwcGpmFkl7wPYB0tImP
TRzr51k0q9vG0s404J4YnfvqSIvSBrgL3gWNLXdjce7RGRXFwNLDVRp3YhKpmf0xu5MFCB+cPAn8
k59WiwHJrLYD5SlNaRjrsvGzRq5Zb3igiu+1txoQJnEw1m9l201rJCrMR1HF2UEy4Iu6aJO/hsAu
3aD9QXxFtuVFH0s02uZxswPLhtj3aIQA6oLmfJ5k4ezQq6RtMzfin0dmtDu0zgWzVtrARG3YWO5Y
AGMk+uxtXVrajnwDhrT9aPfDxgbajCHC7GKWhrg0iWWhB1VNSTg1lruWeHncmFEF9vMPw6pOYUjr
1g32IKpJfU1pF5N5ptx6XjYHM7OfFyVt10y9+b4JSvGBUF6v2x8jmHm2DYIjVy2RAfhecv21mHKG
NG1nXmlIR6O9IpE+G5Bti4L448St76Y0PGdFZpOwxBZoMfnmRti0SImySKYHssHuqHox0TSRZmDz
zcPBFzzPP5sd86kbJhtDd4PSzQFAOFr+OUMYxcQr3QntS8XGk3LajGbmnYoocB4lSklWsh/iP8Jh
+qpNJWoAWk07ouku2U1dm715HarvlQF5TvipZ0824jsLdaQxam+Hr2BBdWfPCO+Du9jA80F5kgF5
lm3S7ixAQYKIGN+2mWRoOCrLYztm0SMNZokqZA5stFoKmW9NtHIAJhUA+YsJzfBuogKM+gMerNhJ
yijfj6CvA+nVBAzX2abQ/qgnYRw7halGIlGJ/tQ4wYVE86cQiW2vgR7CUZD50y4IeYprg1WHxsEp
gKRaTw5ja6dxtVOtCx1QdwhDrYATh26sUglISnqnTLap0bfHRTRb369nb5LSFiIXn1qFkE2iCYR1
W9Sy4ILEgRRiqqFySnc9grFnvchQ8i5PNPxOpilYEZTQnOqQB3v0DY3lvB95LJtOHCHURfbf+5F2
MaZz75ZpMn1N8a10LssET7/JETogilztjJts4meZt6UVyc1+1GYlyTRlRrNWT1IfEFzbwB5WcbRz
BfgjSrzLnIY0jeYZyRyloJnhBXGxulP/zuVOxtFRV6xK263W8ajra1LTjrTXxLUEb/1gjEOSsznR
4CkaO8AG66oJH0JaMyVclos14uspCmCSdEN26Bwz/RJQmm94+/lhRlH/LM0A/xPQLgrc7Cr7Cm49
VGBaCGl5FqjkhEBRWjw6nxyUge+TKRWgdgvMR8tF4XZS9N2PgT3qeuv8SaYNigVuTDkvrdk0FdG9
qZECASgBxVhmmGKF2ECMpzqog80RJUg0KwFwv2VDwdZ3ihH9mEen4i9kC4BNsBCTieG9osU5uMyi
Me4fnKid/AEoyzcnkOlyQtYiq7bIaEYniNF7WeTL58IpBpBIL6TjtshBP/rrz5DJKFwHOfjddlUJ
9g8ASl1Uv61P4EaEjDQqeCSaBYLPykW0mIGTdVaS6SIn21+3JWUpAItCsw/ljL20uH5suYgWV+U1
jUHodxoqaJFHzM740kOnPkPJTaHAhXuLX9Hblr5IHlfoagNaAsmBa3Qth2a4IEfnrQm8M0xUgQdN
79eE0nmD80lrN+Da1gIyLRoRf+KLLnCeJJtxP12nTY+WnWzDtDO0z+RXo6t+Bb6MJD5aZvQHqluG
NF43MaITdJ0ZUIh2DnW2Fqie9uf7D12FFi2XsdauXM+bbeYrlPy4HdEOqduwvdmVLrjBIrkbktJ8
zQExsELlXHWJJ8N8nRB6Rfr7NXYlfhcoWwSmFKxcUIrvf+dEWqRgfucUKCdDnTRZuLe3bt+jNPsn
6rtEZaXvBMV2IP4KUgS6AoEnjY3Gm0RFElKvasM9R8QfMFAAC5cOLlpx0vo0o0GmDP8NlzXNEmVY
g6gOfUnJtC+8hO/Jb5bdTMn8bsvMGBr/ft95PY/zLourlK4hVvceiz6NXMT5o9zbZKkMHmrTeGSl
AXxTGdjmimSANUULTmlmswnJZgWAKk5DMfiLaJA+y8CGgfqCJlhP3OhORWkEiNkC5Q7d4Em5ccKw
P1UkJP2gjEQZyGBNKj3K7Y0xRt2DmfX7PCqicGXoJV6yWIDWsXJa438KoN4sdJEbgcFjVMc/ulGB
Fm0b9E2pCZKMMnSCYxAHmT/Z9u3wO5lEKy46MfR3O1oubqS4k3m4/aAGAyGiOwW53Z2xmMxnFMY5
YDbbAcy89hMjqX0TIUhQ7qr1PJURr/wCFwixIoPFlJaLjLMm1dak1iIteZ/Om5DV/SY3Vkbn7fuC
2ahV4OEjcBuLI+Jk4aqlu5OSkSI1E3wTVCABrelupxQuK9GnHOsrh+5sjVJkpg2ktQbQbbQBmtER
qemnyQ8jKz6HgqFiA2nlK+JWV7zZ69/s2hhREMiyp6YZun2dicHXxlRcgE46bXUg670k3MGzI8/t
H2AhwJcaGvosrX82uvBvieLdA1ryUE7acmSg0AT1YxJdcpyXpEGs+XuSj9WtLAHkbm3nwzHx+gmJ
K9XP4Lny1a3BcE9eJIrxZndthPw82TV79yeZ17XPMh4zn2xpADOMBCuQ+VRnvJnlRZX7/x3xMWwV
0bmh3UTszOS6h0pNywOookvc8TeBOBHF+VDjH/TJqb50SZI+aFZe+XGEzu+4lPWntAbPBAfo9R/I
1qKpElx7Igy+yKpsX90hBeWwluL2m2vdKgVY/9mKtalbBTlal1NbvJGMhhubeVpp31p7eg7wEo+u
0cj7jnwV6LKZ/gWv/NGhcBy5x13WfW27DK8ZCDJoyM6t8QoTnHOr4VcXUBirPDMVx2axT1NQta8T
m4++G06jbxbV6IOG1ugOjlqTkAaUebtAY22uHTfzdxeUG1cZvhlg2GZBbW9pIy6RV117PVjo494C
r0LbylNeNw+V6bCrjpg2XiUaM96gyaQDl70dZNs609dTEDgX0AMyVG0K/MV7fXHAF6xczSZg6wbw
XoigBO1DNnoVACgfKOFt1pioc1A0bVrQddsyGeO17pr6hQZSzDYFSq9XVhXI3aJebGhWVyE+uVuc
7uS09IYm8+veOdKeJKJBEGMdOsa1bVkNDAFYHH5nQ7LCQE0+wjhoZ1Qmddfrx6ZP/3S5QujvGxsv
3jUY3aZm2Ak8cl+iMChWCcg4/0KBEY+z9k80HpkghQT/dIFubybWk4avQg8v98MKrQbI/xW9u+U8
MDvg3DAJBJ2yuahC/i3ySMXaK6fmEqamlu09/Esc0OnxOejBsOkzECeeI92fV1Na/BnH0bfKi1NE
hQwwynjJeJUl2mSCboifYg3IUp7JNKQFZLoJWrt8AWZftxZAKfliOS3Ap2pvujC7c3YjC5p9mxsm
8Fb18TDocXkCoKxzBG2XdwRDcnZKnEQ/tIX4KzQ6MNVPQeEvg5bn6FQEFqW2XYT480+Kw7KmGYIh
w7SmKTndqReZhXZTMZ+TW0EiVovqfqMb05vpjdc8vXdbNrz55PN0Ud183uWj3pxyM03o5yXXmwNv
DG6mtNdySlpP8fs/1SK8OfrG8+bH+u0HWnZG45R7/O/Hq2X8Ax8dyQ3d4LZngYfOcwzt1zxH4mS9
DV6M+hPvLFXIydKHAUGGB8kZ+H8AJLjp1NIeysbY2FUudnwAwyYe15O2IkvSV3ZSHlin/0E7WFXR
Ghsv0y1/clAui75MEJGqvfvcQvlR5gECZ9v39l8WGoIeNMN65LKOfEOtWJxaSDph1hTZsBfuWKFq
OcB/NdKQTWk4jwbyJP6sIFnQNcPemXA9KniL0vuPrdviC/ARvCS76PW06R09/TZ6pbMt6nryayAo
PRUpEGEmzQx/hHHi8zg2ADIA5uDQCvQjvpqqT2HIi9miGMNHXN2KL7Vj5oCOEQliXUaDagzrOHKE
4wgGaxkILouV6XhhRoxGicE5kZLkAP4EOi0IQ7qLt7WsGuCvJCeLLvFQD8F3zoTHih6bg7dBKg1A
v6Nsd0jrAyYNdJzmiice23demKlcP5os1YV2Gbz4TXbCuZCk/jCgnfJsaneLKc2qCZygtNt8JAkd
7duyCdh5Pmt68OJWpfUg8OR74NG16gf34ijJIgY2PGrAC0Br3ciUPdmNcnaiHWhAt5z1MALodpMo
J5JZZvq1GXNxJCWJ4Ai+dfdCC/BCu34aFyda0YlhDUAwMm/NgBkr0tTm/Wn0meg0dR2ZTyNTUvz8
iFEU9OhWzdIUFZMhUkyTSGfYzjR3/8jarkB8A6CcXtiWT6BgpQUNADsEWtMAiMNFVjbAjND1CYHw
f9knRvPZtY4R41TINhwNK6CYfLB1p31A4Lp7qGqtORoNf27Bya6vSEuDXpf5NrXQpUR2eL/5qdY1
D9fJyI5AS/5zr6iRSAC5rtjaSKiewAmrsAYbL6k3egjgTlrOeIGZgg6ktV4CaUPaApCeynrGECyU
ep6SlAYH36Y3ljcb6VoHrCJL7hdjOoD27lp0aKFAVgBo1Hyjl2RErAA0Vs9JBZLcvWnTOzfJalyH
P0xJvLxwF8CdLzaZtzLFX9GU6HifH4pGO3MBFC5RvpeAUTHYNHL7TN/fgTHYK6+sQVtuZima4aAA
cMy2q0pgdI6yQiP/pJ2oXr7Cc94vHP6VVnNdvekZ3wqUnyLKY1U1uuhRov0i1jQ3lCAuolddjO5F
d4L+JZAAzLOlGA95lR5KBPSuVoUSdC3JHg2AzgKaCwRHIO9KrZ2dgc1RJqCMROrXNHr3iSSjNhh7
IC5Na1pWykBY+jejE/GZRIaey7ORRa88msxsXVqtte6Mqd2TFr1d+tYEy/06c1m0N4GqNlere6rq
fCk9n+vYGw2PTpbbh/vKdKpHX3ZY/EhBw7yDpYknPQ7tQ+7F300X5TWpImXlPWiF9RJorLSMlay2
x3WfpeXjkA3gnO3s4giIJ3NFSpJlFXjsmqQYjgAWZLiyD9FKtKLyaejj9n1my6EQiEX+XC82yYf1
4tLi7oRohtLcqRebZQfXdkt/GhJjO3IrP7pFgBakUWvWIRUERBVaj2/WspbZvhV9A4AKVTCwrIt+
rJ8shVKw7AHEmfpJmlWKuyHY2pgAYUbrTJ8B1IxYbOdOAP2z8rd4yj6Bw6V5zoRen61M4e8pOT7W
3wy8g09h7iUPNe6wK5I3DlJKAm8yV5BM4I2galHfjab0txG/B3RHef1FEw57qozwuxX1+fm/7yA6
8qr373jI5zsOcvqu5pjcumeq0B2FKeGI9tNQS6TLOGd+qYbBsIJ8Na9btESiKWKXeSPzSWShJTpf
3a9nn1k3z0c7BYD3hxvNRPf/lF1Zd5w4t/1FrAWI8ZWi5iq7bCfx8MJKnIRJIGYEv/7bOqRdjjvd
fe8LSzo6EhWnCjTswUPfpZ1u1RuWvI7/ocsyGt2Uen+sUwv1+fvdafSx7r/CrKDbaPCe2MRREwea
1xtQ7oXW669iUVbxmaJ06X0Bu3XL+pI2Jk5qLGV9akDRMz5TsXMEeiZF5m/nIruhLrzq4+Zu6V3h
uHlyhs0CtBrqvVcweeyKAqiVv2qEy8JG6YvdpwUWm4WxhkiB2LG4mZ5k3xyqRugPkM8St0OCHwHF
Ka15S5u09mCCt/KA6dD7NGbmK0vXsQVMT9HcAi/Fr6uTpR62mQLdJuqijRCmV3FYLbY7E8h3CFjg
my9ymDEzz42DjqAzVIeWeBwsP5RrndLpl2GY1a8+VKUGigFaFQf0W7qOTWNRlRrqAtZw0/jDNKdh
Y2PT7iFtenGXY6tgYA60SJKx00MbyoQbcsnKVatRjIBepmjNVCv1jV2cquV1d7TNOn5gLE93k4T7
JlUj04yBQmiPonPwUlcZckr6nTua1YoaKeYO6U1hM+1MIXBd7B3eXnAroSFHayXBRTEKo1xVbikf
Abky13EPwmxcGfIRnro4ouBZf2M52B/Bl2ct5njPgC96AtGRb8xMlge/SZs7SMrN+F/FV+L/lsFj
J9lNraafSoAr8nYqnjJoMq7NagDVKfPaEwhUzRq04+ExFfqdpUSVPS6W1NRok3Up+ftUPLOX1EqJ
KqvUHmLCE+sfgXM2No7TjMkqLSdr9bGeSAFKcFIdNEzOVlAvN+/MKXa2senOEKzwctDTiyKEZH7+
jAOIc+W41o8BEsK12dcv5mRZq8oW6SXTmL/rW7vfGanS74q9YdWC/P+Ve96mabpi52CLJIwbcD0S
007gUlMa1d7hxY5ituJUUYmpElV1YmBRkC7OEH9jsAzYUAqFJEAFkM6HAi/8tkC4gg7fvlfPd9Kp
kZH+V4y+/tc6NVMixaDTmcNW0vPOqdtjU3E92DpE8MZIfQU6fguPQfYA+fq9qX7TcebWO6FVMyAJ
vnwCeABsnzF9l2aptCj9LQ2OFoAhTuk6xotzN+kQmUmZ6352LWHvHBNbn7MuvM8ppHvxJ5EyhIKH
97nTuLHF3DAK68nwPusd3G36SrRr6qvnub6x28FZU98ybkC3gMHQhloLgWlIWxdwRVN9bQdTWx+A
3C21gqnnhNMIVWSqNj4EKx0duDPuD9WaVba26rIOx6tWqsAK6qTVNPS/itVcKDKvOnAVmgFD5kjb
UTolLn0+dqd6phh0GdgzOOKEOnumYNH87ZIyVm5wrpIEkwJNUwNrQR56V6cg+DdtQGZXJHnEynEz
mLZxSzVYvvXbGlYVq1xKyE2q1u6tVapWmDP67yyyRDpsagkvp2t/pjKw34zn0tvonHnxQ5uP7/v/
fn8y3Eqt1N5U4Ah6Qt8Cn9g/JkMJsA50RXBGOXePNT/bcdR+Kep5ui2k9pWinQVJHzNzrJCqYOlm
EGzLnP3SJ53v5dBHl7lsnU8W1Kdp5Nx3V0kXtyLfFzZMHJSDT1k1vy6izXDa5sKj6dqAdSBkuqiu
DR1EvihdmuJXZuEmkPt6G4eqlHKNxbUNCzSOKdHUWM/EBCtMeBRkRVRuqep5/b3olfihPdoXlUWs
Mh/aw++yEqddsqbEsy+wx1nGoiwvw8ZA6vvT01vW21hSMdTojpRF1b9nUefSS27lNG4dBdu/ftHo
6/Wn2FAAdcuaHA5Ob99K+pIu31cKtvTVvbZ7vttjKxHvFhp2yUw54+A25E4wgojwAKT4PfDr7CwS
fX6ASgCWf0nhhNTYza59Gco5THpwXsEP7XVoxOI9TK1jAkQfllvxakwU6IPlNbBjHI6Aaigb0vLh
DM7AlpLr3LZPhTM+L0Op27ZVbp1tp/zn2y6NKqPHYc27W7ulB0++SdOWfwTdQd1+EJCSt6u8P1DX
P32GoZqfKR9e9PP1n++NVXojYnPfKx6GbN3+SKVWVf89NiYQMsEEEzRm1e3/1fdP96ha/A6qvCjX
H27uEF2EutSeBMBS68BDdTNMm9wuvWCfLLnHJsBDYXnO06yXOo7j5morhQdZnrrMsbT12SZ38QjV
sTi9pwtwx3DmttJs16UZQCBtnRwYBP7PlTUn900CE0ILNrSNqlEIu0BYE+aRBZ1xDMLTQQOtr0pD
P96VmQOVTnuot9aYua/V0P0QOOp4mopW4FjMmx40H5+j5GV9yzpbbhOQa46jATqnnMEk6YCPufEc
vDh63hX3rY01c1807pdM6nDlMOLs2yz9UwMvjTj4r/uJSMwPaZHm6y6tmzC1eygwKzGKqJ3x2KMi
HDNeocPJN77jVke6UJxKrEz+yrs2U8l9y17Galkq1xW0R3ACZq0MkfCLY8JtO4b7xA6YvurSl8xc
9bVoX+DwuMfbzv8h6vlUN5Z8dlwcLCUyhj8ftmf2+jzCz1ZP4m0zlhsc2MO4WF0MRRoZbM1c533n
Yt70W8Ocpy8QAHRxhvVXvBmj6PT7GJHahEz8rgrHMpFnDqWA86RKHodpXNVb33FCDmN6ilFK4hvz
Vufudz5GGSzW3rq1FfZE7FYRLtBVZVBbP9RIu47uA0tJA9O9rvFUTiDUXkdXn4RSStcAzejt81CP
ku59HeGtWx410M3CsncChhk3Uh/Dn8bKPrwNsIyX6165ajClWMUenLp0x3qsOgiI6pkdXdxhrG5j
8CKoRnF8a6OLaY8b34D5D/TeXC3AiiUFls8095RHFwfPtRXTYYXStSVyeFnUGywY3NU1Jx2neS9n
LYNuFu5GDSZMqs9+5G+WGo1vumVgZLK7pZvTx6h58mhnc3xc0rx22lk6jGLyEbaCweBG/Ka07mGM
zvEdid9fNFnue6+fjx/iXg7KWZUxzK9Uh9LudSgkuBUPxeBDD+RtFBoUaC5n08SpE1wbINQ3brsi
ss6zAXT0XFrZDdet8ZyIXFtlXc6+6dZ332qil8YxxNptouIIwRATduaZGUyjYX4DVPeUtYP9hUtW
bCNoo+G0qhSfdDY8J2oEoTVQbpYcni0yG/fg1kMgvxv4ExTyt9VU/8Si5J5BIemS1r11yQZHrubW
nDexqlJMSmPa8hkbIYO0rQsla0Y9nOss31KN2QDsGiOD7CwfogOoT78uk8/sUhGoogO1WG/NVDWb
Kd6mk3X50A1A338YZU7BrAcjEXd5V1wGK3HmjZ2t37pSi6ROVCxkfJfh7HlDeToTP7yZy3UcTcMB
9KTh4KoLnC6xNKAibDRQpPaMipRFdWqn0rX7knNtvma/a1nGfHen652p58cbXYejksPmH/C/dSJo
76aWs76Sfxe+8NhxK7Bxqru0lIpJ/I40nFt+fL7mLExiCiZGBe7wP7dfb0QlGoO93efaasxQa7Vg
pLCqO5AtqgnfPng7J3sujGzLMr344vqQsYqz4vVfMyZt5kvGVDWfLbyCdnXuQzRgaocXw/XvTW8Y
HrK4i44+dLBDQEKGFza3X1pL9+7jGktt127sFcWrnL9MbVbfwy3SO7WOJlc0zuy034Xtsrs8guR9
CdPfJW4IG4rZRcnvJmN+BrWpCKDk2Rzo4r6V/hRzS6vH90fl5Hn1+h87gYbzt41Ay/FMC9RcqEDj
k31wa87AOvKjqffvMBvoTn7TZmd4DWVnKkHA6lepADaUw5l2R/F/TDPFK58ayNmpIbjO2jHwCjOD
LjQGErxpD12N8wZVu8Y/jGaAZL0VrfFzSYMp5xhQyrWb4WR6WJbQ3fzQcK1SyVDf3iKZ9fW7zwJz
q3IFMFwVetKstgzU+nCxGoD59zqT6oVudvKew7+zNuwjXYxYG/eFVq0N5WJPIU5O91TMC7uAEMlb
k0jj7pgaIWOAEwVtFU9H3pUjvimqSJdE9Mm2NLRP81D9ClG8jqxtYhvpocG8BAJAzK7PnaZrQAiL
pUYhqYGNFVaY1YEL3PzAW77fcvjtnam17XUIUlKdwWgIZsowElsGlCJvtlkGAY5oql6nrqhuB16I
xx1z4+oxx+vuNovM13GcxaPVlfHegYQ7TK/QWDMTZNGhTPZUbdh/cDcN9yMF0MSugOnouoELoEcf
j8Z9qRd9CgDoHYcib9C3fecAUVhmB1u3Pld5pt8uMaCWkq2sBcT+Uih4r7sk10M3c4ywNNJx7+Xg
wIJNYPFpZUNv9wKXVec2xaO3jAzsawzAj2iaxNGPaqSL0Fh6YdEIwcYBvO23OIsAwuEZnjwUmxMY
fAc482mDYkrr3TWxqQp2ihjbRoW6hwMmZSByE0ohmMoDxVF+ieMUJeGJL+CpZ6sCQtFfksTHsZgr
2y+YeX33WROSQvKyIzUUVWgDEgQ3Q79ZpJOlisGNT1trdHqBQ8EqtMwG5j20azU2ya8+NA5pLl9j
H8YBZ01bUx7QKfZqcIp67ZSFPNcCIODejeoQh77j+d1FjHKpUgo25+rQUj0ohfrOI472g64zfo3g
u7kzvhuHOkLi6beOg47paaMGj1otXmm+UbTptsYiA7oREIDALk8UjExAigpQy1sNawVcpL+zcCJI
cbpQPKkEfm2Nvuem5lmBF5XpyTD8H4lhgVeiVdnOyk0dqoaNfiOwKr7xRMqOUTZvPsSpGln4J0Kv
ewipA1061ZVKsWmAWa5HR30Ehw8uKSmYjUkEndlk0mD5KLxNAsxkULolqupSwOFoVlYK2nmJUvFd
E3bzoIueAoRAwTEzp0CMYMppgDLftzX8LyCkJw+ArBr3gzfwm2GC+mqbz8Wq6SBh3/ogxC91h9er
zoqHC/UdJTYPa0jaB3Wd45CSm81/QAfdv71MTBM6rDoDeNBzTM/+8DLBfgB0PMrCvtjTJKGTO8AU
50SOn37UtaEJxC12zKF6IRrThtlqmWE6CcULig1WvCkBMwXin03onMlhb+B4ak+WkWRd2THGIAUn
X8lakuJUAiEaIoJ6lMAlbnYYdgRhFgJVa8irGNBs3NTZ+O2dYsoipEISLJ4io1OJLou4yrV+zSmx
9oVQLIB1qZZdZuUGl2rajZnW+cVQtRg1ajPtjn3WnOTWTPVsaVO11rLsredm80rLHR/PKG2EdXUD
aEbRZOvGseSnsnTNAE/A7quw69PcY8cU+sOw50mHn9CxeGQljE8iHWeXmAr195oR5ZtZVtrJSJts
9+8zA+sj79c0TcfzHMcH9ReOU+6H/0vomID31UXDXen0OM4JEglXSzkY68jLelgtcHdfxH4D68iy
ueUVm0PDLvgX39Z44Ptt9d3w+tUA15Y4YBDNFTKdviZCOIHZSOchNrDfbEz6N9eFC5HuZYDd+z6D
YGjW47Ezjc4JP5+2DvMywbciFgfLERUApW7hnJYkSOkPkGnE/qM2+l9Faq15zsVz3DO87rMuOvim
1l5wlgqYnoY98iqXQ7hg7RvF2sc+jDzVyeYd/J65X/79r8jMv7/SLNdiOnbnbVcHX+4DfdqPZTw3
jZXetRkUqtoawq69K+8jUQB4bcfdrT/28tjy+XVyulfbsdhPKDsLyBMU2WvnxdljFWHpHVltfjvW
ur9zCj3aSa/NbnWvkqEDR9jHEV3x5/YDF8o4u0j3XjXb7J+NxIckQZf4+7pxzafB3/SO6J/5KJK9
P9T9mrJyLj93o8kx4TFhwmrCB6mQjryJrQR7+UKfwXtIq7D0q/JTAQvPm6rq79rRLz6xTBafak9f
d1KL76jmcJ1jo5f1+15l+Hgkb13s7ITUQZsFjF5Ee0eDUQfXVhBsaDTBPwXPbYVV0m3R3BQgT4G9
zxYsEWGLjKQqw1F4+jvkEDVoUKpSHbx0O0143Dm2nd9hZpDf5VwPJd7+8FPzZLyq8/yScaDEqZH3
fX5XxPC/0E3s0WCZhhTNz6LABGlum6lmynHcAZTCyM83rJ2nGLsVMw5VIk/5EyCHbmd6EKTxfNZD
gkCN42HOtYsSAV0ulUM3nPQmOkDn5Gn5NMncVee2aEA27OXll2h5nns7q6px3NEIzER6E3rihh3d
VKpGoevlT7Gl71s30MGio+Px6MhSXd8IR3ODjJv+51QMK6uqoNYmPbbXobMUdvBbfkongHoE2PJn
SqsSKAKpeFLobA+rCnwlCnm4QoAIILRgfSwXmGtTG79SK2R0O2fjRmkOhnv1KFLzu4tZ313ZwyPd
sES/ItapijMg8P4UL7r4j/HIhXuDAbf6FYmZkrapzlL4ZMT57aKjCrUlcNyGSrEfMCMLprzxd3Pi
CbAfVJ1kU7UCWBsLDkhLzE0SgW3zJg1Bb/0O8yntqRzZCb6K4oemzTcQeB6fioxDptfuAIZrvQST
fLvblGmtf4qlmQeQLsaC0TRf+nR0P/u8F0ETDf7r6KWhbBPlJNQm8AZL/a+xD5jzXEz5J47NyHUT
CfPc6S3EVodI7nzfS28zYP1Db3TEvnCbp6IEkBEG3M4xUwqGVKKYFwsQd0edAUf9V4NTmBV2pFSX
pUiZVH83zgTXe2dyKjxl3xKbGoBMYFlWGS1qErUEatqobODjiCJduhIGgLlwwDbVmzIJW916hE5s
t0nn2T7I3rMPac2dA1VzAYO24FrPNAP1QSUtmW99Emqh4LWZqp3dYRuufW6N0t8ZajESzfZr3hTl
La1Fvqc8Kh5TbJnd+j5EQlSGOTIYsaetDGkxw3JvCgEt15aVjof+UAIqfvWfHKvEpp6sbiORY4/8
bDnwVBoOjpnCFSUGt50ulm4bwFHX8a96rlhSZSUQpPbqQ+a154fmawMNQdXrsLOIptW/v4l8629v
IuYBTaRmZ5BH0U3/wwvdh1g4Tr+z4S5J4xokgNqBsgyc7r9B5CSslXGMZOWnrnD9x7nOpzCbbQ3G
iOYWL7AYVH1cLK9+EdA42rvc/BWiuN2CSdWaYxl+aOB9FR+waXT/Ie7BdOcWtkqh9GGRQWN0qb5m
ibkDAAbLPAF+UAQxlyf4f/ebERioLVVzVz76RutfLJb196Wr3yR+Uz8NCVADMy/mNVXrpOkCD4Dw
G7OPh894dMIBHmktnIUOU59DHXGy66dagoefV5VzpFY7W1WY2j52fdJDRjbZDhm+wGWYevIuS7Ns
K80J5iyQMNCPWTHcZFDeuxQwIF8uPQzNAsfox13tCO4HhTH6e8jnfqOUJZa41ovXVCkEY1RKDovK
HQhMXcDVWNcBud2f3VrkO8PTP6WDA5hWot2njtWcu7ziQL9w91lLsXNbudC0wF73dJdn9ldmJt5z
DLJW6IIhdhhnPI48KJnU8+w+QzTL3nhRtwH8ZFw5JgSEhhh6Qp26UCnmYLw4xjxsPzRQMrUOOAna
Uo8PA4A1VARFlmIb2rOMfWrON51iX+JvbJx6JVtB1aU0VA7Q6bpYX2PU0Ko8KtFFcil3Jhxb2nUO
ceH7MZvre8z2xD7yYenr9RPERWU/DqtGL8ztUreLYeWVcMGjbIBeh50oLlAAhKcZcLmQ3nUZMCVd
Uh6NuLF3S3XoLHFqsHMAHV+VRHUq+REH18er4cLl1krmVzUvmYnRz7u6SubAZ4a2jhI+Pknb3RLA
J58NEwvBIbmr62w4zJneBIMPURRMLvA/mGnuDSTvDezYYJsAljjpN0/ybcIBhce5Z7NtAabZ+bLk
X0QznyhhHuICZHP4w157pnqcPYDThvVnjEXQwJKfRts+lQOPniI+NNBWtNl940J+EKCF4cw6r9nr
Xsz32Fe0zlYxs3UHDY6HwYVyoT3W9XOK/Yh6wKKD+Z/G2Zy2AkijPUCKod3P5VMTA/AyV820BVuy
fcpxdGl7ev91AL0n1IVRHPWkMQCDwn5rU/RfpZhZoAMwij2PeFjh/Yt5mkJtdVmVmKFnyezGbyC3
Czz1IR24Xx5BNesabAdQW9rWsRl2lry4HqDMdgKpCViWaT5OMdIC51ja7Qxj5a8DDAhXIzP7m9aE
yHpbAG0LUpj51dWmSxmZ2icOguh+mEW5sTVff3Gzk2a35tfMAwQk6lYlYIJQIcLvapHtd4csXjcm
b4MEQiH9hVr4AJPhFydqsmOetMgfytLZsdkALQuv39WIlccIw68t1q6z2rh128MEd/L2u55AOVOD
Gu2qN/IO6hs9dx6oHQsxpPZOcWnnIg4KnIw6MsXBcWbbn/Ry/l5xj8NBjDufAPyTqyr28v3SiJPe
NVAm/hqmMs4ng3nFvmybceWrZDvVxHmWBt50qLlWk987kBOgnhQCPuTf7+T5eNrTWPo/3YlGS6Fs
+k93WhI4IENv/yYYO323wUvhzNE3ZgWvUktdNEAVl1IE+U1Ipao6XZb6NWkGFfJduphW/dSm7yLU
610WREJXi2JY1tifHGAq10LZ+WJpA5ZBHn/pajc+/B7nKdM+S8zY/hRvoT16YFVSro0mfsVXVAsS
p4bzhBdh1Eh7Eh3WeX6bylOm4lCGhONwmz5Di2n6UzyZBnnfAvG15PdYvhg4NAW8Tk+seFVgTh6k
OgCmPUxnIe5jxnxjWAb2g6hujH1/6scSLzcqxuR00kkO7qyoNhRjZc5/NfPZwSB2k0KROn3fb2mg
dLo0LGrWNcyMwCKHdwrFlhyyQlnuWMzJVzh259vls1Bmgz1Y3AxskW3ZRvcLVAhvpjYG76ghYBHF
6MIVDOlafRfj6TYetXZfwHwFWo8vrcgarNX89smDHdKMRSJoMbV1gyefCChudQVbe2ad7Qq96Z78
xsWKGrtlXdcOF5zEf8WOefckTOAuIsOKNtSpHuYnLicHHrhmdW9Mzm3Vtynw/125ERmfj3TxsnHa
jfhJUC2pcZSb9wXQ2xLmy4AVVwhQFMpGqHsj+9WRgmXtQ29q0PJw6URBj7XQtafx8BavtjaAidMY
lB5/MWajurXb0cDxIbyRIA3A4vUAldkV18sChpFovl6whPOxVmsr2Om0VryOxWCEWVcNkFBo7Xg9
gru7EtCDDSN1LpkDxbmtvfLkAadirX14vB4YnFesNTWDjAZ6k/YxOvAq/kQJ1MGTLrZ7irlbR51v
b3W3He501/oJNwD5wnncrPRJ686kMdGXjQhHIGNCJ/Ga20m6L7Xda1+A4EsPXgvLDKp2YN+vATcA
FwJGiV96BtmASFhg8qtke+a3g18Wd9Oc+p9hgWurJBqwjO0XqtGAtl46K6qaON9fBqSqVkG8Dd7U
AQ1KITWoAGPmTsrB/1xaN3Tn3z/l6GPWRoN++JRUhf1o9u5T6gxEEsAelwEtkIPrKn78/VOmyRyt
8rQY4JKE5XlWdq9jzucNrdhpjU9xKv1HTNYfu17745kLnxzbxomBLyZoRgDZ3hs1kI69BDFniq0j
r2UCDNBfrRoflelfkWnhyiqH6nl0HWtft5Eb1nlTP2d99RNwGLyN02m6ZFX0Q4Oo73PVcz/ExJDt
qbrDo/FX1yHKsD5VXbEc+Gn3XF4gPzXuIfVa7fAHMA7XywwM8qGqB9tZUxA/SejjUzHpdNHAEOmv
fMMARCjqsC2qDymDQEK78jXo5sFhFkiTMhDY+j16ytolb/EzOOHpDy12qRvxJuago9STX25l6Ta3
YBSWO4h94juRwCg4wCl9e1vVRb0bOTQtEkXdlzNHi5B2twNaPv8VpN6UnYG0hodxFiyJNIQc3RnS
AQlMU0dsblW5ecfLqn4c+xEoWJhFp47hrDPd4nt4vLyLZzPQVoBv8L2j4jPWsFj0Ti9cxSm/d9L6
ACiMF5DaaAd8dGpqbE96pFcB0gmPO5zCKxmRtxTSI2U5hO0Z7zBzCMDagdJ7COFqYwtEuRN6meGF
mAt1ly5h3QU0yPasZPEiP4UhPTV4HYwWmsLQd5y1kARMDd6EbgsTy1RWp64QBd5QqjhUHfRoHJzR
UcyaSjTX+LOG7zKTaDqBtj3vqFnMDtgJqvPH7MHj/QobwWUYly7uQO3vitSJuhsCQgCT+c3SOht4
s2laWfPU76g6u1MF5rWtB1QthYMTCO/Fce3u/kM+ZtP2gz64v/KTQqYrgP1rnE7NsGvfc3+ab+Pc
0qBInNwK5s+3FKKLZwFk64H/EVxjlDKbDkA9EOEKqeHaDU/HKMDX1t9cY4UaVJbG5x6SpIfrSJ0U
+q0J2Qo4dMc314Ga1PFOKbbGryEqxS7jcNpm369DU9x2sK85G023ouqcAukHQy88jidpT8so1EI3
ZIOCLnRWv6MYjUWfsJrSvQuR1dN1eE8vtJsEq6+3PwtlcgfiRKk1vftL0dAaPHW2OImcIcQBzqbe
xP4hKzjASSAYfHVmYz+MKUwboRi16tt4/p5WWhowDeoQhguLYhcAoEvigZAwthrE7XD2cGrNrt4k
Jg5LhDfWK1Gn87Pes/u6ncYY57gBGEAptF4cKExklfMEhuIEAQHDvhsyYW6c0YXTbjXAHUpW3VYD
LOUimzwNSyy1jMqS22KAh41ljpkRULGVxdbxuTi+i+UqZ4IItV6V1pHSGqX0RHFse1cbHX4MWFXO
K9+D4jAOkKagqFrt2eD2SyQ743XO2oNwpzkOsBGB/afagmlz/LODzAE0a4bkEEEH/DUayhcfC7eX
Dmp6QMEn5k0D7qGuSL6uVlZAVaR90BFFl4I5bbcb+o2Wz/XBrcElttWlF7r9H2eDFvubrIgNPRHH
gSCv5fqw/P1wEpJ0VpYZcz1cch2bSqaim1c9lCoiUUODr9dzb9uX6S7p2HDs6h4+VtfmiM8Jw7Fo
a5yw0gphPwhB5LYaQ5npw0MyOvx+Mp6xxB4e+qgcHjrsw6zsJh92VDUMaR/N1ofmjGp1oBH/APlR
yFEm/pl65aLyNlmrf8G+eBZQSJRFcW/aT1Sh+0ytfD9qgidByA2QpxPO6pPouroLWswDTx42Fk5U
ylSLX+T3mZ1HW6otedSF6pTnjtWLSIYGXwpt2lQcgm0VFprPJrMA3ODtIw4/+kNb6BO26T3jOdam
V9to+B2rk/p2mrGWssbeeM7kyFYNHAGOoBPyzzkrdzQODasDRrqNhs9ueRjNXJs32QyN9imzypOm
Yeu+gSt6CxUk40wxupSYj+KLq/iKKnnpRy3UuRRMawPVu8z9HvaZatgqK93d7MLmc+ISFofY2phE
1wfYDdAuWtPbRxHjf5EavOJbPAOBa6ZtsmGlzfa+lbGHP3RsDWYf7anDZmXFxhd/fPVTP7DrOb0h
eG2txNohw+HvRheY0CvklhqgZwq1Qu5hj/oNi0sNvw9CjY7fRx8HaZidH4WXvzDMKyWYNo/9DJA1
3v1Yf6t3uYoPKj6quPdb/JoPxZx3+eZo6Y/VjD1pzeXamg/+Ms41n8Z3CivBxy5wDGjbVRHGVrkt
EnuCjJLtGhvigy+25aolscZpT1zvvBsgANoz7PzFJyvxqsdWJtNGcmbuy6RK7ouYtUEq7eL1LcN3
wTagjAjrzvvSgGg9ZUBd6oRNkH8ZQ7AsjCU/ZZHv7mkCBMgtfCzV/KiQ5ReATN39aGhDslZVrtIk
OTy/pbyLkSn0W7fF+tnDwmEd4bEPlwXbTvJw8VaDUWgVZsDGrmPyXuNaXdzW1j0Rw8lqrU9lcYlU
WqLSeCftM8SYYpD0M3+CCE833UzC77SHunTiHah6PiaDc6UdvN8vlueeQU5rt9e4VUKfBvJZMSi0
oMMdnJpD+LA9JI1ikZIwZ+wr5qminzokAkpBqlPJE+dxGpwzrH8iZuQ3zWyzmwyvJghw+LEVumaT
hxSkC9SI0AL/FXto8ps4g3gHxXHUBi0P1YGzYTf0Ke7+dmpISwhjYjbOcXAs3ARLmcKFrRU4Zx3d
9b8vOaYKco7NAA5mYnAFFJ+aPpyZ7uCkLa1tCCSiXmsDDB7NSAuAiISULYTiwWEcZDB7mrc2cwFr
JqpT0zBNzZlKeBb2R8+Xq5RaqQFazb9aqQoY+33jREcvyYHuStUPX11KNigiSjTqK8CYo5CCzBHp
zVD5uGTBiLcanv82D9LMypsVJH+gPojFPvmnGLNVgjwlui1VdYBsjiZ+gkECz5H7iJ2jiHcNNE7A
Ab1esJdYh2Vk56tYe2vueAeeaD1jckyZVF9Ks6XGKItP2hA3Wx/ycocJZ+2GwJagC8uPmJ30qTNP
5ZgC00VF7D2IUNTGvDLhDQwk/LW9Ecw81YBKBlU06Ot37ZBn+qu/4Om9m0zl7l0zdXxXx6FJMEK7
+chtAturW4AZai4fhu4I76/+EPsWDonehl4+5QCh1q07Os8felC1on8Izl/itVk28WpqAUxizDED
CGsbt3Rheh+ds8YKOlmZS4jiuWvG+7rA1Oza0KgUp2vFehZgu3n6bDmADyHolr4RpNMAASY1MkDu
dfDvp2eu+xEm63gwpIczs+k4lm58hMlK7uRmC+DDBTxsEC5g6XjLgE/ZjbY3Yt7rwIqnnP0wt9rs
S+HjLJpD/+xHDAM7YG9/TkP/aBlO/GQaMQ/HHk/AmP2PsivbjhRHol/EOeyIV3LfbKedtsvzwqmt
WcQmdvH1cxW4TZWnZ7rnRUcRCoksVyYgxY17Y77KOE6ybdlml1RxT44WiLMb/0UfWXvXjR5+lMrt
DHYKZLsst2TSpOTnO0dmcxAA9j5LT5zaJPMeaqQtF4vG4h58vmqsZEa8xUsVgKmqJpwavzHf8FrQ
HxKrdI9hm48nnI6BfRsVxThi7sCJ74Jfjxtt+qMsfwKiXX0zRtuHekIl75LJlyhmsOQGcEHtFd/n
c++z9IcW1cBoae6ts+RNunExXlFrMBwcQ4LeMgEyKGS5AQjqpJ/9wtfPn0zQBk1/A2gyPwOabNdj
Bk7SLRfwANskXqZfaO1CY8RXHO8VtxE1eaCJNs7xMIg3vEuM286fUKcyJuJNb61NVOjGs9vJ7Aw1
o2Gl9QjzFHIiA0TmIn0dBb6Y7lTTwRtzU3zToxrvsiPKN7zRWvd2bz7n9hkcq80bUrJHnPpWz/6Y
DMescKG9NBnsb76fhml8+oLangcGKIjlgNTB8C39E6sU9IfdqAy76OZV9cbqklvHrAT18kX7FOnW
Hmc63msHXo2j2dkAOEB28TUC6eq6hazDkUYTlhySWoqnsQFOXUedFkXVUzvtZQgSllsHYpaHxpry
cwTV7rWe6PE3y5uCMrftN6+MxBYI7+YwRuB10xLxQgGljh2dBSGxB/DT5+s2A5d7NfK1ruflo8Xc
4rHJ4mjvlXq5WnzYB6UrV+8hK61CaED26cq3jezBzOJ6F3uNAflB0MSBKP47BZRZIVEAXRqBD8WM
s89EYm6Rnx23YPiNA9yQhjYA88UraHCBASmY+wYSpQ1ee3Fir4Ne3jMhPOTUkr24Oiq2lb/o7WnD
/LY7jLmTHUU8ooJyPHL1w5RTmeLrgL0fmZ5RF1tfVtmOSGFF1IAfygXtAISo3BewvTl4QL9K8ASe
TPxjw5F/83xInm5iC9DUUPFiJm74ffB58RgXzUNigJLHAWFIUFVcvzWTxtZ9Kev7GgUbOy32/GM3
JdMpEkO18/IkfzC4dopMwBaiWqTnQa473enPndsMZ+oB+v7eIx+KrnDSZ5sgr/bzFsWC4Pv+3/dN
KC3/x/eS4Senagx03Dj/A0bYjFkryzKPb8hK56cic8yLZ3X7iqSkyJQp6J7iEMpRYZFal7xp9/mY
N1cO7sP7KCpXAE73D2XOxk1Z2v1DxPF/Rj3y/TLauBCDq3u2as3cf8rKdmMrIAgI6+V5gnJ6YCqz
AaXArgFickujXSOrlfDAKkWjUu9OeW7nj6hCQL5TArQZ5saxSUzjrrbd+CnjA99XZdevXKuLn+K6
kGdXsG+hKIKs1/PnsKvda2ZEZ5z3ai9ch7gyhzB5QGbmNN3OBG3Ohswap9sgMUwm6NQiOE6Gn6LQ
bDBfw1IrQnuCHVnqZdPLUOH46VoB7NYeylDROVXdhp4IgOvxFXMmdnLpGzY0K2Br8+dBJt59W7tf
KcodG+yu1STHaIMJOmftofEGm1+Qa38qbBDGRSFIUiHUJ47YR0FWyzDLLwZ+/pasQVihm8Bk4PAF
0j1e9aWcgCHRw6HZ6qxH9YODvckJ4kvOyegToIWaqazASwDq2tDw83i9jJeF8d1MK2B/Db+vT23k
7KAIhAoa9b/uJ1599Tj7auQelFk+XOHofEXNDl6viaCi0MzZpEkU9uGSow3cNakDyYKBP7bq5aGC
XiDoSHEFCp6iAtWJUqmQqwuWAOduO3BQQGSthG4B63/4miMC2fDoWQc4A/JIWX3porg74sB/3EEp
orjWYSyh9ZewN95ldyyvjD9QUQa8SFx85zlw3l6uhZA3qLSNjX0OoBBjdipwm95OyPM+Op5ANh/f
36+ZcA48tb3X2C2O+F+2L3GbOZeu8tBT5qgXXoB9tL8hnxsBGRtBNhwvzGzjTpbxxR1TgWO81FJ8
s8Pj+EcVIvUHNRPnB0iFVpM1uF9r4Zig4LDHeyvOkyM+HASQkRK8UWwRpyIQngn6lMGuz7pqqpp1
bdBrHY4zcDOqUz3dkTWHTEjCDkXEx2vIIAAJRjZzO+ZWt6ZfCv0+zDZf6bVgDyjPFdeWvm/Qbpne
t2qoGtyEU9Zflr0a2EHqLeqzhhXt2oS8SwfH2nRIgr7GAvId6stoc+ytTF8rIX9QgX6qqRjg5WZZ
7Fgk6u18HcdJ9IPXcyjZRKhDbcG6tY5ENj3mSEXYmrjRkzqz3yqWLwaIFsSNXpwQRiOQ4GzObp6r
H0zie//ytUeQYYAZuokhuzFO4g/bxgZ7QnW17xUvTt51X50auNKQp9lbFr505tlqJ3flC17t3RA8
C2Neh1tDIGbo0umlNJJuXTqGeT9MMt0bhcWPkIdMLji6ZJukD9unrkQNBHSFkq8NTvLUt6vqM36t
ktR6jrMcbFR/WlLnxzL3dWiDTHg6qOyFCRKiDQujeJ0o01Jb8mVgYlm8xvMECY5e7diXaAqkKRnq
n5JUjJsBSYsjBNbAvah6kejr9aRo6ugYgpjlFqK5+VSi008uh74k+VlmFiv8A+1AG3BL77shOgyR
p7/94bNhehv1ITmYIh82WlwZbzwT18kqk6eGJfoFBIBgF1DBWR3FK0eW4wUHY9kTbgxQ90I8pG3H
DcsqHng8coDPxYltbMbVappQm9aML5pTuD/iBvIlhoiiJyBGzV3fy/LgYq9VlHp70lI7gzBI5F2i
FIAc6pFvUL5E+ahHvoRBOg7w9Os/iP3fa2qD+PWKtJ6Wai95HgO7rggP3UQO9wmkEmdL0RnasTD3
vIBSI/moAftKvDYUq8DiG23twVKCpoB+A6hfJBUYDXFYPKLqIMQ2cQ9cZLQ3uTXd8tZ/awYo4P1t
QAZ8HUp2A7cw0x84sT3EAkfooLgBJMLw+Nks8/CiR6JYyzRtv2oQgO21PP3h1Ui9THjLuhblAJ6C
ARjxMS+Tm5+jSrKxYvu+DXUnMOrWwcYDyZUkL8rnIo4s3C5tfiBTh473GvrX/S4xouo5z8IUN+8s
2tKonbvTDmJz5ppG3RCSMT0OcVdFgkL+MndDJH/wKKzwTo3f3CiRPxzLb2AxDfowd39AKRVI55C7
TyWghbsRNGoHivU5yMQ9QAs/xVZA0D4JFdurWN8X3vZ/v0u5n/egOD63HOhrOQZjru/oitPtlw1M
1xqJ7sed+TQ/25B821UQ8dvqThffBLKjAUjq+U+Zfke9S/0dmgP4gxd2eR05EMXIbaPgRIzimoo2
XXmd135n9b/mKUDoQ6GOa09O3rItSBibo4VHx53NJr5O2jr9F+ubPcVqsriX+NF+GxMI9bCa1U/G
aDj7stL23DCg3wCmRx20oF+hOHLrDaO4hRVKEHxsEzfkN6HmmRnF16GTMZ6ERX/ofO8Mosz4NISj
vQHTVfqg2fV7TyrfEGnJQ8FteyNVLwrfStNC9rg10w2RyOC72wW1V1fIdDj2zcwbqHhBdTwZcLpK
YVOsd3/zeuv/vqd0DB/FHdBd0bG1tHRswT5hak1kvaBfUQK9D6wxMozuEbB/90g946O3+Fp8BJBR
Ffu/il3Clvn/lw9YUKQNwG4fqcqnWdHTVwVOZJPuZpdmN1m04faTnyLIN08je1btpO4yTsvMSp5q
sZ7rIQiK/7xIRjKis8RnF31z/LRtQXpY6NG6QC7vWP3ecLwxHIeGIeevBtpmcrBn+oihERTouiDM
f17cn2bRAPmoBxAmRDwX+7/OW0LYYIOEXKlb00EqZ7zZpGBqW806165A+ZNXxJeizv+GilEVVf22
Q3KwL4IesOtZOJswDVf/TLdvj5PJSrv2HgrDwnHuuC56J/+RFiGKSJxIgAQyc/bQO+X7MXTKR9MF
rBSE97hH4eaWi/yHnHpw39kXwrNFbYpdQ93pDznG7pIwjpH2BNBNKyNgIrL0fSDTIJNBAzH0ygFn
CIcHpAqmpgrSnOsHUJ80YGXJGx3pltJ7cMbJe7Cbgu3jGqz1i0/UrXZJ5LQBWLfTAoqD3trWNjPr
QhY1HkSEAlMKA+jo0Hug+Rnq+DdT3LE1hVjqElanefMlyEdxvddfI8UJOmXGlmsGe4qiWHvw6xiI
ztF67bnh7QcNbO1kplo8Qah1DI9k/uckFOO0QZGx7wsbIcQJpcedBxSOZefS679ARgJoTDDV4HgW
xz8C72ZrYQPyB0y194WL1YCiozcJ6gqQu4zJhg6PUC38HRAJ/6EM8/wBWTGUFqlDJZqtODZAjW/Z
69oX8lI6GnB1RZU+W3jhDHIXCNEBulegOrD/YLV/dVuevk2GBiK+3LAfICRp73qR58eORe/Tce75
Pn3y6seU55e4QIYGZCRXQ/ej65h42XPKDegdw520vbwg/1QH88bXSpydmKBSQKO1F9kg/kVRKI22
YXu11Br9n2sAtBCEyeCjvNJxeZBanb7ujR5wLoUkx7sYENm58Mq7QVT40tgiWjvAVOxmmV+UdoCJ
CvTMSpYWil75bQQ+LBil1Z4bq0MxGWrFgPLOii2FZDgqP+W4VUGyEsGgTmifTGxulEHxIipxOoxS
3ENIOsKNzYZtl458PsfzetAL+g2gniLzzqZWFCv6r/CcKFtBI007D9Mw3fAvOdB/cI1b2k4Veu/o
VFBNt/XevovL8Uhwd0LE16nKNEVSrBeAfBwmBWSeXunPQAGWYGL+q8y4+ZzA6oX9PnWooaDgTk1/
0Bw+Qj4AjWnHxVFM+aFzu3cX+Qdl8jjB39ttIW5j42wf1RnTjv4QRpH3SAICBE9/krrW4qsNRiWy
KMIOx6vOxvaOLJqeJ76cp+d91x9qbCcCn/WbifnHvCv7Jx8atvdcQOZGxJb8UmmetQF4Nds7ql4M
wmOnomLdUwkU/X0sQgg32Xz6kkOe7L+GRSJGBb2aXqvVsN3IZBjimxRbUb4tUcF0cjoh2CoNKyhT
6ENUQQ0W3c92YydxFdCEuYtXi2feSWteZPbRTF71UL6j7i+TyHYLUL64YGuSjnuZXLDdgw6ebb0W
OThHNdQzK3C4u23JjqPBd4sfvLXQQmxl1K7yJkw3FIecNXIxNA+g9vFiqYQEVh+9BH4KIdt2Gmfd
Iaez8gCtmtYJj0souYzjLgzzHwtFuUhwRARqR3A5qld/Ghg6vQhEY/LjQm/ejDsrz/oreZowTE//
bZ0u+tFOYf3qmRN+55punDir6pcGRdMAH4g3hYjZc3/Mt44ycc58b7da8gTVigIiAqYRDNKr3pbp
DG+JT5Dw2UVd8TPnngQwGWKhVTQAyStzDplSE6nVxaYexagZEIibthRHfm64bgA6SrkeTGQXuBaG
T9Rrq1qbe/VHr4p5fJhCFzxeES/2ad2IHd5QrFd8cXakOun6prkCSF+/jNXE7rppysCvhvNqR9hn
q2s4YKcsn2eCL9d6jfltHMEvoz79p3/HYtKoKd1kP/rTJZsq8whkrXn0E1CJrcq6wItHxpE5nPow
wdkcxmenE9oYolhDIRxn+33CxzLMSkHqNrY/iP6GuHZqZO0D0Mc224USh0h1PpldnD7YHlRSNQDq
xy4qL9Q0IP2Ye2R2ZgNVZtlfPvk/xdqqDCJGHdYWhSG/zmd1Y+8d0bcPQyPLFXcGCxznPLxZTbij
22jbhfmO1V24pbutX5iAMLrdDRz66SWHOtx8F16mJ94Q3lCbsYvDrwUzxkccZlvPHt4LtCp7bn41
apXowgg3zez5zzDLbr+MFdsAOoLKY5u9ZJ7MrwZQKY84BpBQR4RsDJnUVJqsV6zNQpXrbR/Jh0mj
i+MNoECRlxvscNVXCU7+0/il1If4CUUU/JyQ3zNxVJ5Z7TrCWzzIcIGWOdeQNm5wDxxxzhtG1Toy
o2qlKVOXibYbCnYPOWWEkI/i7Cb7zc7N1xAb4BNF0KLzcmr5T775aiAQQtEmWPGCCSW9e+RJ5Ima
mk9gnFlskxhoFlsz5HukBPJsm7jTTxpc/PMKfliucCz9FblZiDwWXfvYt0n7KAFED/zUKY9kdrpX
PtiokCSLGuh6iN2nWZbb/IvHgAzrwYAHOaAaPOE7F8myDTCGXiCKhDt3hjVsE20cjlpbt/KIDPwG
ND/VNXUL9qQw9kivWM8fltm75myBJBv/4l+tZez/m1d2QkfWSQN3iW4mXzwoWMZW/9qmRn7JYpAz
kLsBFHgDuDOUjFWUM/mP0DTsrtg59Y8uby8UhZdWttedVkMSBlGg0kmAFIihq/C+tK1X/authe9L
o/oqezI1OZ6km7d3g2qggxyiBB/6xlkkdANv5upJ3rPmroQaiDCi8qDkC82d3yK9VXvphSLm4DDK
upP0/W0xAQy7nueKycNhu5FA9DLWTcAtR3BJG5q5yrrJwAXU2nT9Ahwt86XnK3xckELyoXbxsmdp
O7z27aIocnFAlydXEQ9PDqqWUaPJ/L1vhM5aGo39Oli9vqogTnKErqD1WoFHkSZBMzW5Fr0JVs0v
LvYFe6P19h5DVTH+RyU79dh4zw1+MT4yzdOEIjrljKjrCvMMwEv5PmcJ/7zGbBdh7K/sZBxBdoM1
aE3qWVkOVOcyfRn5+FTzBZcQ6s3LUncer3uvPemoL/OzOz+0td1CCpWo8mmij/rko4FPvo/5QhV8
UwQ1QKs+RiwFNadnWQ9srKoVeB+iHZkm0C0PZeSWSI62HLxCCKHGSGVx8f1kjywfqPfIFzHzYJo5
O48evoSBX2bvS9EqAiIZJ4nye8cvrW0XQ9+ij+L02guRoBiWKqtZjUoCA8wWqvFz1z4BKTBHkF+p
D9zZGf7YahI15E+S72KKnPvF3Sfa2R788by4Kh2KoAASAtKulqcB2RWQ90rjardcV6+Es4ZUYLlB
xbyIVpb6vM4EzMyyFn1e/OqaYPHxIXVOaeJel39WX3qoLGpR7ZW2r2E1ZG9mh0oiM7aQoFSm21Ur
PR6mF6Mq7VMLfNeKKX/VtixAVmi8ONhn3CosQX4+tXwnIEK2pelxNYDmtPKeUPfgYSPm2gH5UVbo
ruzIHg5VHwaaNQ73Go4T71E6Wq/AH5Rvw4HB9zHQggAvMHqh7WiAqVHqVYP17BSQql1iyZ+4yItA
/+T8yQ+xJ4iJ+XeLO5qS7tLZSi8RH2O+rvosuKVEJ1+0d+ZodhfTAtUIKuFBldr82pDPU5ryNMCs
dVcM9umvQsu/mMkkEBUdE9tl2SUMhaVG8/mqA/Ihuzqe3j5d4pMpaS6tmiMltobUpAs0Kj77ODXs
GKNWYLRBxAFEbxoQnQQ1xC4xody6yUp5t/j1GhXHqAuc8MPQxwfikuBI+36en9vI9EBDrABXs+Ge
Y+DMgOyXPNoORtYFkZRgtDHN2j2Dwuu9GaNc9EEqjMOIUvIDDdDsOXq2e4F6lXb4Rnzi2uRbjzin
ICOG9t5TUzv1xkSBw4Z8zVjZoHuaA8hTdBM0A0xN31C8jXvyo0Dlq6Isr3SQrmURb4OyHSFrxUK+
T0bQW9l6neF+Bsw9hCPw9gsIBbSo0OQqTkw1EviDVm3J17jAMGKfhsmRmgzRFNg4TU1AL2tilx80
QF/aYc5PS2P+btKAH/b8JBr3S9dFzXZxLbOM0Ad6XoUtPur91+VoxhJMc+MWEjxeB9xooxd44+mh
DQPSnX7XeWASwa4B+IReQ2U8OF6LVeE09bUp7PoKfcZ3H5k0QL623oLxZ18n3mWC4PTRUE0ZWuDy
py411sjBL5tYIjzO3WVoDi28yMWmT7L3BX6JklNX79TyNAd3cXPf6c02d2zU1uCZim+tY50B9MLB
G3WrJAHVh0i0K97DK9BoJMAoMfCDBXNXhUcSfAwuEqXHFBz/Tp9hNMUeZGsOOH6g0iFq2phBN6xj
+9p0UWFEPiozogKk30PITy4PYic7I3EffS3GJkhOBrLpwgANJkzqlcqk3l+Z/2CaNeZGDuqI4bUL
y6e+sIx9i83aHWODtq4NvXoGyg/3EYi9fDetGk8NcHwFfZqjol2O3zQGXKt0euM2OF65MTrw6Ppd
XkFXqGF7qRXgi1MroXaseobgF3gAsxKixT0eLhBmsM9VO743qKw3N0njyYB8NOoB7FatyS5UYAtS
jqCWmbPVIZ+OUsDUs4HXEaxaj50ioQdbFFk0QEuMTZUg8PfFZ6cGnfE90EAg3we2wtTXbRXp5ziP
+pPW/FEUqBCAPDJc1OhtmYJHON4aGm7YSVi9++c4rmxQHmFKjAy6DxqrI/kcSHwlR1qB4xglxOgB
MvV23R2TNsbeF3W4wxGbcVAeOEXb7hvIMB+BTgktKEpIFaDG/sNLjm7qPONEAcsyS/wAxURjRZGg
aeYryZDR7uyiAdWEX89NP5h37YSis09+MjMcQxVQMbws8eR3nLQ9M7tbffKTCbFGpKgS63G2GujL
lb0NSv8VXvGLS6xN7QjFVCC5Dlop+xMKie6BfRx2YVr1J6Ya6lk1yna3AF10v9o0DtGD+6ZD/ZOj
J1UIvkjMoUBaMEL6M1wtC9EIpE98EKb/OdHPwJQSUMzcpZkUyQwPHEVe1s5PgLDFnhVVx3f0KJi6
uN5P7gCeCKsEnEk9PxxbOzWWzFdDCKnlMOp6MPTlfKdJIQASi/unLK6mR4nvZ+7ivJA8GV4RE7sB
ZYUyIU2dnoGG/0EWYDMIqwTS7XhJmi1geOcFycTZ/3hC3daXPoSWDmBMMcqdwT3pFGCXtFRDJjVD
BLIEpkJGVD0N63lEsUfSyMjxPiyJhnJZYpm4rL2MLhdYVhhHdSuY11afhGKkuvSyAteNL2NrGTsi
OWFjAmY2vGUtBCaf+EyI7YRi4xG8oip2cdEsMmfuE8WbQuZHLPlpSY6f3fH9CNXtwMVdJs0Npz7A
MU4sBhAn9E+jHVZPnlfdCuI5+PCXhqyeVLxnOiCyGGOUs7lIyLtTuWore1c32MJgqRa0T+jZA+/w
ldbMKlhs6s1OGl/mkDlJS0CvWEcp+sdiNOCOo/W+TqVGaHh2LjY5KZxbo7Fnmjl/psX/+ePQp52X
cUb8KnTfsv16lRrCQB/qAn3UAR+tGjKpAY5uFepCPywu6kUpdJnnaWQ3qSVOtmWV706ylzm0Kq2v
Fmy6wV1p+hcNN/YXX/qbXC+cN68Pra3QcmNHZgL5oby0rddGy6Oj06JwmvzSzF4mvIc+NnoaQQ8W
uwryF0UJ/gdo51yYZ5iPcRndTCd13zwGgESjnhWDYdwxkK7cVVNk3CWt/qNyin4f4T7oAW9dGEcL
coSuiph9nWu3KHQsJHb/rm5Ck+jPFdKVEcbTe5hdmPpmcjWcmam5ODpEDou6LeoE6tQYj/mA87iA
rgu0nYR2U/d9Ugypnd6CoBB5Mu/ca05ySsDffJLcrECZ8mGTs0hLvH1SlxoaniPJxo5CrNJEKvjH
P11jWciKcLJm6QDPF5B87yZNBhynYhsA38oV0CEh+JAHVHm4rvk2FHhlCxvdunDuWxKV0LF+SqCj
QRFiKu0L9SiEer3M35cik5qiuibmSwL6z8e2b+6qWGYXIHDSx6ox43vUHm1ojBqBp9e+kGAMXHyN
7NxVG8fxbvH9vhAIsIeLUbg7IN5AiMSRugKA+TT0Pj+5PXI3K+p2WijLgLo0zrqanyYf0DlH5v5a
5o6Og7zh1+b/8iEh8T6XprVHKUM8+z9W/AeLVVCdyQE7w4eg1cDsfHTror+0XtttyzhByRgP3Wsb
dl2QpBNY3hsOeh5neM3Lotu6oW6CUsjA+ZcJCUrQ4sbHpIn6Gw/DYhtB6XGT1A7MMkpO2FuNAY3q
YEu5+pBEHkFZcaMmae0Dsg7pA8XrRg2omYm9NA06eE2YV2u43x6iPARRVtGCo8ZDHfdp0iAxR73F
BICgg9RbkmzIZ3pmc9JVU0CSlIvk0kgHqs+qcaE8hRz6Y8Va5ObIVadZgF2re559Pa8PKHWxjr5V
4e2OFSjE8ozkxMH8fckUCz813QhdYlB0HMlfKrb+ZTAuGDTYG99YJWAzjDov/tZwGa/iqCnuWTaK
S4EiuhXul8k3EPNsCggQf+mKAs9pl/d7MCoCacjlHQV4CTZENDMEkjfxdXGpVFFz2UNgrRmyr3gX
Le9iGZd3UvU8q5SH91Qw0D+OFrQdOL5B1wsaGvW/ccarP/hiYkUy42fS3002fyJLS+BqieTml8BB
smoVWVO//mUobEexT8v0sVSJaGrSCEDNsXHcHSWnlwHq9Ub9k7Ga72dLMaHNs/SsurMa72ur8W4e
TJXLAXUylOmQum9cKfHQTP1j4XjNrXcsT4nSuxsp+uYGyD0IaJNYBjSa6cy94lazknE2tStgMO9Y
Zab3YVG2N6hdjytr9NieYnUn63cCmOM1kpI4cxHxIQIsVwRTE5snkqL8bMe1lx1w8A8Ka2hWLnET
qIjfhSxpxPYrFLW7PD6Hpc7xXG378mZyoSpGIPurStouS5ODb2M2Oxy2nkCFOEcs/s+xPUi4em7v
chtfh78K+wfXsltkJEGOAlnKyRkDexLJxlL/LCqiXBrygRsTfxhyfoohU6gVTLUChWgV/RnBgAN8
4QjpvkSvXznSGSBCdD3/3DR9eC4KBxn/Jt+M9WBDi3LKwvPcBbNHeCabG1Br0hL/6DO8Oa9p8ns4
m35CcJPvZpNWnIfVZOoZLLZWIhLlmhb0QqM666Aa8c2hDFC5w08ttl0laJtwszY7Jz2R01AjkoLI
ScOZM/00Su6pih/c/v9yiV9Wm7sUm4Cae4165mwLdcYXKnURsemjRFrk57gtNDysmheuKpL7fPxL
/1/E0zrlxzqZNdUHAUJBUAKPa5VxeEapkYNc0rAmCu0Piyi0cznNY0ShTdbv84Cc+LTKMk+NZTut
jqblGssV1egSq66/WB9j9Gk8AEV6swCheFyJtcW1Lkgb4YUozRP5qVON4RRpum1lnJ9GfcpP1GNd
5qB04CMIOqFyhxz3xaUBr5mAMVvCdTCwoEx2LNesHZpLafXdlgNTAFR33lzIR72xcZsL9RoZ1Set
xkZQTXBVQz1PQEl4nqaL6WRBOuMw+5ZVqFdDERknWyig/DSwXIM+hpf7SNurj7EM0Ay65sfHqH0w
XPVVh9KlSbePRuMIfU9di7p+59tgTG+rdy8Nub2WAG3m1PbRy0ZA1ajrTHoNekJQJ6zGko0rmspq
zYGSiFplXlBnBg9QUesEkR4XDz3j+T6vJRiWZcXY7ETVL5jGNBB2gDfogeJwO36PI5MaGo1r0DIw
Mz4tflrTZx3WNJpink+jKjZHlu0UTrg0ubA//PP6KjbsJ48FH3HLfLfys73hGH1AV10GPmIX/7Im
xw17YyolKy0wuVlvBqqUB90wvgCFV236uZA+VCcDv9hSpU3GLFwDNrLBP0ee7KSTJ+rN5jhBEWoZ
0QyQCBkCMufEtMuF4u1VDZl/5aOQwZbPM+XvR+ynqWTSfFqOR263A+WT36UHXkVZoIEZCXsv98KK
OgbkJv61+cU3+NEhttgcYacT9FMg74V7M36djuU8lXmpP4CodUPV29Qws+RBnRTmafYNPXRe8IqC
CmaoDWikkYi6TMG0XNWv1xckFk0oZwEabqrqEv4EsG/4bRmvKijFNfiw2FXKULPXQ1yU9wXk1nbu
WHdnZqb1IeF1eGC9Zp2MtLV30gBHbA9C1k3pl8PV7E1gA4rcu8UJAxchG/ovpc2ToMjT7pvs+V0r
B/OPFvqJpjeOwB0OL66mNPX0KD8agz5+F9r4TWfe8Ab9disoQF8BBjTPX8X4DI9xJdvN8rGA+uvO
/eiJ+WOBcBtEf3b2/rHA58wAPjRRwwRqmUPOa/fRNlQt/WCeoRDjPraJ5T4KpY1jVKhozHLctp00
Mq95eqMxikpxPrLh4NjaUAAN2GJcg+QyfaCICJVSe80umxVdhHyxMzybDYpiKB7vsuw4ecAy0BoU
0SlheXeEqhuZbQchyASnq8tVnIJF67BMIBWkPq40avPqm09IhkuUG0hwY4DjNH41ZYh9eKpfY8Vy
ocegSe1DJNrxzAfFhwYt+I8Iu+uzFSrP/O3Ash4YdYir4Pjcr8/UKyEOB1iH0FZkIj/fzANLXIey
vL+hbTaAJ/+MD/YA+gdK2LIxCD2GTxhzfOvArooNwkPtpNACRoG5ybIh6OMs++pG/sMEYeU/XAH+
1yllMXCC09r08+Rn6OlfepHpb8g2skD4nXXz6n5ad5NdP+SCeQDIoyiNxxK5JgjdHky24iKN9wSA
BE41SKssefWSND9lsRutyV/XOvIF3LXvJFQUoDSZPRHSRy9Db2M0ZrtPcJiUu5ArtcFu/uajgLPF
ceG3rp6StQZANX7vsrwfUydZ1WogN6cT4GLTSwECM+yV9KORgewHQBIXqdS2uPc06z7VCvfGRtHe
+nyVKYM8vR2fcZwb3peN59z8pHnshikYRFzcXD3K7rKyeiKrUy5Tmmvkdusr7gX5beAJEBlubB5q
qy1uU5a1Ox117mua4PFablNZJ6dscsq7zLYGYIqdfOPi5d9a+xov78C7Pqwy5bTy6WvJij8absd5
F+SsBsW87LVAb2t9bxI2yTkIlMI+Vgp3ZIeWu09FxQJdIZWooXinmPR9q/+btG/tjhNXov1FrAUC
BHxt+t1u27HjOJMvrJk5EwTi/YZff7cKT9TpyZx71r0foiVVlUTHboMo1d5boJapvlRWXr7kC5Iq
M44A3dwLgTpMUWoskZZTfKnU0DCWii8V1RN4F20YusUwf+/LHshDFbgoB3nv5v3rcF2KptF6wEJ/
D8y/ekuRX0FJkbmld7YCg9802oYzcw56uv8WQnP/h7j/IcQHc8sBL7AP/0Osvmy74LG9Wcc/f9K7
ZerxAWKo9tmzuu4CZtfuQj1qJGdQ+lIN9chWzU6wz9r8TZvupmrH3VSKw+MeyVa9shuD7sWz/jMk
qVDcnYB2gMQEaDo01Pv/sTVVsLXBg3+qve4fy0HQhYNdOB13lmeOYdOL4NswYNdTTtFfPReQRGjK
33xgz7fD1E9PzmTlJ9xeq2NmJvy5mPvHfGwfpDvsIUAC+q2kQuVzbSh6JnEMFoOnm1jg+94rC3xr
FHS49lUNIms745cC3O8QY3BfslgMf9Tu/PuMG963oBDg3O8j+QIhgWkf4Yge4lF/N141lFdfxsl1
+u3OqofU643MCEfcxra+6MS0oZkCyizT5mM+J7sDgs5Qdq3FcTAxCr4Dzx5gdtIwz4QzGooXjheG
d9DO1Q8m9qchmSnKd/zv2OHyFYtmebEfRjaQFFIB1wBWjrYDfuMHt+2qN2MCiYB08mCHU8vyzfI8
69CDbWKd25b8A8dGc8H2myKjnUKiUc21AmSVIsdDvkPNBRFGghsj/1YsRfCnY7lPkEBM3qUrsv0C
EOUZ2S4fd1enAjeL4/9pzfs5LuSf/TA5YdUN7mPVmtCmA9fkFrmuEA/OCY9VkF8GJp47SJwGzzgf
zB+FL3baBLGyADx8YtcUMn+kKHJGZi/Vw3c6aZvRoxwwyLCJgI5s8ExxeY2nMme8CCmOllPU3peg
5J/1VD/l1bNID670oZODjCdDugWvLdNyHQLHwYZvGdsd9kdg9VdGanqjGKdtV7vgC4XGwnauc9yj
/GHEht/L+v19JOggPwseWMc1EPCIbQNMzoXiHNB7XlllOsfBdblKrXdjuXXFVgCp/RX6bPjysq4H
t3ujFMhtN8ySXl5oyPNtwEvx1bSFd5nLqke1ZQW5goaDZSQZ5LkdARDG87wEPjOSoEwCbNXBx467
2f69AE1vyN2gf9KxddV/xApRWO+tsE4ryQIkHtJtm0G2OFBQd4Zq+POEAmR5NefqYfLH3xPI/kFc
Eo1XdB/NEBu3Q/JSHIX8akgOCuGGdE8JMLhTD9IBkMBF8mHgeFH2iy+5InrOkPTFybnqNko8niKy
YgJRNMqEJy8A09PG8IP0k4i8dBuMfnylhktwxW0t26z2jj+g/qydu/hQ1TI6iaH1UVEFJTuUTUpQ
CLJuuAAQWEegg0DX10LdN+Oq9NnO9PBZadIaRP6bMcDZPY5WFxySWawZAIuQ3kMvgA+zcyA9boyB
03nQlILbGBg0QpAi4Qffi9jJYsErVRvjFaR7qT0gn5qot3Y9PetRiX/tgb69UkgcjPODmmDTxkEH
k3c2sEMtGuus68BHWSPRK0GylVpldCPiSlXiFMdKULCgoK6cNvWAetLG5yHO88tLpcAXuiEbIwDG
r9zA931ER14PwZlyAThZraCDcdpxGbG9PtzZ7xfN1dVvpiVmvs/GUT4XHSi/B0hgVegYIxSxHNAO
4De/dgT04b7/iFGu0ePWew5eLa/e+4Pjb9aKyqH5nkoHrElaqJMcdyWVd5WXP+bG0Dfe04iKNm9W
weE+yu/wymE9OotRn5EYmC7UVLacLllqfwznEkVhshK7OzsNaQLF3g31Sg0kDOoNuV2UpU+DAXkg
dTGcQXxcgoa/sukQXs1hzHh5btXfWtqDciz1UDJPw0L9Ec5DAoY5Gq/dqba+s7ob9mQzJ3b022Q8
igG40hv1PBqjfqa+gOTiQ0fvVzY24lzKe/tVpJ7Y2EG/m7jb4bYB/IKGKEhw4u86JWF656ChtoGI
Z9emsY3MxU/zDZniwZ6oVWrAj9ZV9FwcGTUQVMs7bu78MbNClLJB61da7cNcRWxvR9FfZNINaMba
Bz2knqsmtJUhdoALoKZdLaIdeng3d0G1Bgg7Y4Dl1AJ0WR1MNhpqR4w3qQ3o6fpdUdTGNu0X79wA
V3qyRjnsmagHbEKaizt42Z9NjrcRsCv6n/oi4KfID/o9XgSHd+ZVl1ah/CkChfXj8eMPyCogA/Kj
YJhKhdeq4X8tGB6ogPiu7piqiKkMuZWi2YHu1L9EQxxcAuTDLjT0AIsDG+EPT4T832kEW5MOoRnU
oKC5OJSBY4OtbuIhs0D536UB9t0zlASByXHf8V+52g5L/tMG0x8dWP0/C4BTDo5djCdItmafMidD
na6KcIy/ehQh/oHUQxTyDomaZGyjM4uHYVsWIn+bK884ssByQhqmoGW8tKnLwD5sZm9MJtN1ruL/
kBNqhdlz6+MES80M4i557W0O6sYufyNTGV2NzAaLgAHKZ8mjzy7ylddEQRmdasIuZMzyQ6dAkH4e
GCdhSRBqK++Yg0qIL0OIxyCEZlRlYoX32v2AY+rtWqM4Dv3HmEoPwQDT4vDZ//bBkhn4KP4i9BgO
E6fjjNNApAL+RpQZLaAOhhd5e7JRwyfnCaUj0QONEpHXT6Vv3MDQ7haiMGh8RTcLjdj9uauOAVho
ChSXF8smYbJ4Bqd5gJdeHj2NQ9pc1iGySBHqLOuPmIYNSOeqGDfIwTpeEd9nMwzvczbOX0fg/lFn
mn0uG9N9XOSEKihlb0uz3Rlzu4C1HcP57zDhVe6j6KdvyGYPl6o3sc2SdfmYOBHe6/PUPmeTeyK7
I2QCnQsZvLeQa7z0vIC6pFVCQFLhZ1PXY/t8GLqVOMpUnP/Sc9lKHNWk8lSBpO0lmGT9Wlj5gXC0
AyCCIJ9qgxV0S2uIhHX7SSks24FMwzRwxNkC+Ay73DLfagoVbrXjoWj6L1HkICFF9Ckr5St1rQp8
NjPq60UGpQoIok3P1ExFCcbwDhQKcn4WLhoyQ8kWnOwdsgk3oUBTHgDgSZDZ+juO4Qz6yXHWSWR2
XXDfNsH46FVL/9BCR8lI5u4M/rv+gUz4leDb7+NPIPUD3MBpjIzEcjC74guN7uK0jRy0lDSGJCw6
F9lVtZ4TTzgaJvfa1XOCXq4f4R8x+jJ0eSPNvtDa6+eij6iXEd5ncAHXIkKtc1WYkHYtnhOzllco
RnYvXTqL6+w6z4OZAf6kmige612ZNO2Ohpy77UsuqmfXiT8mMdS7XQVn66QmBUM0D4ZgM6pMPDWu
SsdTr0KeF/q03qM94iiW7LFhp1BTopDJLut1ngB7yU/dH5P0ipHfKtnbCLs/tezNFIrRgSOtS5eQ
kqPKKLcPN7a1S+EA6OLD6Jk9DtJx4h/h0F52J7zOA41lSzu08PK5DiE+YkPoBl5bnfXRUHsp+P9x
LiiJPGDdyiNDqc5uorOQVFEZAdoAelRlXCmCiUo4a1vgPwBd22kGYu2gaKEmk+1fHZVCUrQLSNES
HNU1QKCNKMTcEYw0vzKAXUDcxdtdY0jz7PbF8GIjdQgQa5L8EftGukG1M9ITLZ7PbiN+TJwyy/s9
KeNunVgCLP5st/5n0zikZQtp3RIQjDH14nFL42EWh7nL5/NixjjOBhS3R0W56rJW/CfhsQmMobJl
gTFshVoCuqzAQiZDsVsDV+OPxa0FLLlD6zUhXUtfVccVqGYFch//nXIxcSmV4znwMfirhwDVhRo7
iFDtn8qh2skUJ4YNlyYOlqCIcHHJRV0mwL2z70AQnnSg5l6HNB+Ao8UI9Xp8NPHWZ5ZVteMox92Q
ZzXqoAE1tJebRYIkwSTkpA4lkkFHCry5LoWT0azTYT9Oy7dJ4HSQqZow6vUJDgC1jaEEZfGYPJFJ
2/VwUPP18FchZPsf4uhTqCtCb/UfV8yruMSBsbqa6zRJ2Lsi3QFHal55/lsDNMVK+mwrHn0aWmBL
gTBCAMky5dUOmhQ4X7WFF6bBIHbShhCUApZTdGBySJ0T0fdRQ2x93g9KP227C6EhIC5bVnn2Or9H
WflKBKhjZeX228wZgiMQ3xA0tJaXBgcGV9PEgzGzDfYbhK9ECLbIWekyGy9tn7yQfcndeifHpjnN
eWyAjP9AZr8eh6PXge4pR43LbyBhuyR4Y/gsY294wDcReXlatenHDTJq8ZOPHNGnJbVR2YSrIbkK
ZA73RiCxm+QdoKc13p+i7tBCGmpfqmVN8NTh9Cv9IpcoA16+zbZLiT9nw61A/yibfD9XibH1Z694
jZwGFeLOOpisonx1OgHle6N29hQgsEV8AkTt2DpL+UomyTIZFr3hH2lopXJ88Gz+G42oKZwuhc7h
0lxoyWWx/VPpgnGUvOU01s9ViR1kFvxW+KCUXoiERbQgo4d4RLVfx14CIFrOGjCssgKnEl2FXQtS
T5+IY6UD/7KcPPFEZCuxIiEGyaqmaVGLc3NezuQnu5TQB1GFxHuyrQwv6iIMVT+httGFcHvcZkiW
uhUQDTJaogvogqILDTtrUVLH1JJr9fNA7ozGXMAZ8fecu4k0ZHY3H0w3/jx0M04TVQO5LBfJGpSx
gE6j3XEQFn/YYicFh/bqt1XRdm907zTRFIEDOBb5bWg3bgKjD7ZtPjpnH0+WtVmA7j/neBcpwF2G
LnkoJihBm7kab/w33QRyGnaol/KhLQQcAH8XpuNvuUBZapM/Oc2UoabTy66Laqinh9DZdUB4h9ol
iqsGbo8b6gownflmlJ9XhxEdh5pFJ72cXoR6KPSD3kAvn8w0gxKzulbiv7I4KB7uIu+uSfF6Weql
YNidCshaM593y6YNZg9VI6NzxLnvG41cp/Suo2s6OHnMp+8Rx17Hy4b+I5jcPvg3acYa3Mj5il0g
aBq6F5SSVBs6vM1M99rXmf+lEK6zN0XfnyiiivsKlJ14l/0R4RSzs/dKdhtB78PYDlzT1PHu1zAN
nJ+604Fy9pnH+NZrzPZEQ8g2bS1nad/qOHWvXFF2kx1yNRwYfB+Ex+p9w4Qu9F3YoOyBg8T/v4U5
ajWaTqv9fNFxirv1ouAG/Lio/my0uLoohTUGDhVsH7oIss2mTWSV86d0tgSIXCv8kbq19+65walL
ZI5sOZKAUxZA1fZHBM/A3VTnsb+lQuWGFWCi4Eju6QrkiSFLDvVf8ECqymZqIjCdm4UNVRxV3jxP
kFkZzfSrDsjxo/q/LDSxDNjwDtR/LkTUT7lpKm4+yDZx1fQyFIPXvpJlmPIiNAwwRJJok44nnSYK
sco1fuisi4iz5SiXvlPyJva2xf/g96H8nb4rHJUkYQL90cd/CTByYw6F03wEcLxwl+CBCeoRhQM4
EnixXRDndKBn/bP0lzNvG+PdjxdjJ93SOptF2TwvOXQbKQLSA+Hcy+gFQqvPmZ2mD5UN9iP6xPRf
MdLyMGCD/EwmVOBCfxkVPnsRQYAsxvn/zpNA0kZe7lxED3r1jR6TkRrbHSMwIPfWRtuoZ3RqCnV/
NQ+yIC52k9DBA6EApAZRgcK+B1PbHEkhaJUJUipCQW6kp5yPX8mEel91UO9F9qNnud/xptAcSVdo
lRiKq0JSMMsgBYMtTrynuzbkK3DP13f2m3HZQJU3TR7pAbHe4lton//jATGy6Nq7Y3CuLDsE87h4
1GVdfJYCIFTPBomD8XddmIoDR1YMVIKyNSWE13DkVuPpH/Z4UpqPbQRdi5SPyd5qRAUKba+X1yKY
9vE4tOfVlnZA3rcQkBsluBZWG+qxs72BV2GUjNnP/53yEWeg/2CHC2zfMk3bCzxmmsE9r7sjOhBY
TV38NAwoTCw8Y4DwOmrCcsbzXafy/rkdG8aeg80UD46AhZ4xV1sb6mRI90/MeFi75HcdB2WQwh3C
1RgwbNsnwy9KgiUfqEyASgJ0rcC/lg70o5tscZYrQz3jboG1FOFuraCBmqfji2sM7D6e1Ev+213P
sYfiN9Ei9V1AOuDe29bF65QU2Z4ZwrgYixOhfKRqhn2txE7IWBkVyg9kvCGvttOQGseanto6Z89s
hqCeXL6NdSAOTsftg2sE/m+es0P2x93MosVrmFMBy6xKx6h+TBQvIHWxXshic2wFQQqM9JwKyH2I
tEmR2xuqTRuV8IjT93+5c5yANjOrQHs7mV5o4AB4R8Y6b5IncH4mTzg+tA4CJbO4EcO2RmdNllzN
tg/JNgUBklGZBB0QqmgeqQGm2gkX0PjvUB5TsQ3S/R8eAC+RMvX6y0IOijaDdj7JsnldbfjVzY80
Azm0KAQQzNveL+ODFiGTEpUwoobwoVG1R9Apx49DUH00DV7sor7FwSssSYxXUpxAo6veSzcqsbet
KnESErXy2Bi/pV09nsGG4W9xFj5/cybvbLZm+QZes/GcjOADJCUkZR8C7JBbHP8fGvXj9R0lZwjM
xxlnoRD2MyGRjkQaKPKUt4qb6FPJxo3pRsYLA2DDLEZ2ijpv3nqxmYS8AgphnyYgDOHYANHpmLAq
HIzZRWODMKMDOFeBJjp/xIWqJIJgc2y0x2zp89DIcvcklCTz1CcjeCHabk/D2YqXI/Pway3H1v3M
zHl8ABYYFVlqCDrF4tNkmGuskWB+NvebFue6LxQwsvTrUJnRlRajS+VVB90v07vWit6ZmjmIl3Tb
48CXu1sJ/G3YgsHgCZUK3ZPPcOIEjpUzmUw2zvjcYAm8VDlEw1SYKxhon1VTpvV8wVHDmUxFjzvc
1CX5MQrMUCh8TS5RYmXOmfVUxdYMJOBS7MAgy6FdCekG7jnmxhozYKdQVvceDfbywBURvleAxHwp
wCJvofKxDH17uvG6yktzzQnyeODOn97x414eiClcz/VHNuKp67CNYRWZPABlC+KxIfB2bsRwitMp
QitqkO4tr2U5l6g8RvaMvHHlJIeEu6DNSMVy8IoEtFRGan6JcvfsKVyLCTBfKFg9PprRBIxd0kwh
IWHm1jryaS7e+y7PUQU/LPv13SRRLyz0KKLGyQzUsbWQfdnZnbp90quLbc+PHlR3jy4O0k4oM7xq
YM7MGc6sCYYDqXa857v56tXwnGqUEgJrCsZTqxPaReDL0/cgYmgBC3+y1c2DelWd4Cg9HvaemxXO
6iVHDwRy5KPSS8eSPbIaEMFw4I5pqBtRFg4I23AJlXU+iRI8ftEydKwMDQbyspakIlQzluYevEX8
NADU8jCQooSyV1YzFiD4QDf38mHn5say0TEBiUvoMereoO/JDMisIwG2nSDJ92q7CVLNzATXBUbU
OG73R9v6ywMqhbEFjNxlXyTNf0Sfv3nJgKcsbxMTL3jUEhYWNsPGeZzZSnC89UX04Bv4BqR2Mb1Z
gHEhq2BObzhX+ugtytahaPXcSebvNTBO4+SyeFpAh6Egddo92D04qScDv0vluMHWuRHY0D7C9UyA
3fFVcNhusRIo5aSQGFsSMezSAvI32dLWDHg2ZVTuepHfwIXJj2SSDvTmN0BTZw8icrY6jHoRUAJW
igv+gH21efNajWVzTJWpp5sXefW38EfI+l3T3z2KG4F3afoBLM6Fx86Q7GDnXPX63uA5VKvQbXWX
/J2QNs4du1/4l4S0i9QqN911rZtl9TJlXjzFCTf291e6mU7R4PY+D1joGP0sH0QaQpCBMh96b35D
6T8/aBP1qCG9IZq6eufxPlbMoAFxRQ4RQwNUxAZo6x7bqcDhj/zWgiDojY1j/4yf2Wey4kA1OOFt
Pga9Fi/f68XJdolfZ0fymh60i0cA1JHNRWl5ELwwqNFtBLYLeL/FazG9IK8vw2AuB1dTCoUB9QpN
Xh3H3AVvHgClQPSzkDuRNrgF5ZSbjZ4K4iqpfx5Cjk5lbqMnlgIRGargzuPZJrC4K69ViippHiWl
f4pxH8DJEs92HwqCkLkQi2JoC8cZyrDE20GkHkTjQZLDwhHtjqUlbmvk/uAAAaMiVoKLjNRo6g9t
M93R34xW0e5WdWK9+DoG5Ph2ndVIC2GfC4ibi5Pv2ZUxKi5m49x4noECDPTI1qTJu1E5HeoNYcd5
3EfExJyoALHHP6c5c20UKDxE5E1Xr63XGLpG4K+c1H/xXAJySm04UUS3S615PBVFZ6LCWe1HdbMa
meQvZiwbSJr37cYWc7XTlHx3/HvaoTn5fhUytiitksgtJj0IC1vD/WxYQ/EwyTnfdGqYpyJ4rhLv
UEEFagiz4S9U0FevpjujUtqJvyQN+Pspsp2dBOfcBoSa1UQI79Q7kBUveGY0/LOdyvboOtBtz9Jl
fpJcnJJpBjcCSvbGa2JKFE0mSbUHEhUMDKpB9VY646AC3UbicUZuiqaGt0MK2Lj1FiNpcPFMpFFB
rme9RZ79u9cycEa448GY3PQbS9tqi0L76jEokQio/e69hsCvAsFyoDfQ082NzZ6DcJRuHLoxpMBv
HP82F3yyt0v96hozj/Dnpy/3qxh9JWji/fkBF2lK4HXx84B0r3rPwAl/FaZjP15zv8s/JedVW6eK
QQGwiG9Rz6rdBIaXy1B27pNjzTK07QaISENWYdeDYDVT3KqAqrDj3OZQUlV0q6qhHjWLn87tRo9p
GrNclDH+PeNX0+5sVRo/S/BNPcX5WFxqCBCGjNfOO3iO4l3kFebRgMjEezPnX+xRWkhrGOVnKKzh
47fiqYd8wEEqAks/88CMqXrUtGBW2k42G1aOzJUKk+guNdOlnre6e+PAJg81fD+WumHUNDOeICcC
nIwY52c/ufQoGf1UQaX9098WGrht1X7qcA6rYsgyqsD5YxYNyBzkno75aZ0g9d+CwWlipt468GSX
ffBEkrHjsFSX2ZsfLWXSdgjwsm1UVM62x1s20ANxcC1Z3EE2Z+FgunfsU4DdMkrIQahIh6Y0DIBw
wBtkZ791s1msXjpwJS/P5Ic3Bc6rCkBbkzOQYU4VBOMt4YfrCwMqXE51O4OkjvSjDKU6DkII94lN
lrM2DhOfgDSGbMEPewD1watTiZCitH3qiuAgZwnGMjVdO9JeuOGctPau9Qt+ZKXxtYtsJvZe1KQX
Py/d/G3irAlBpYjPQuMqy4pw9qJCyiPEAWqAXc3+PPmOl22sBKSGYxaVuynmKBtzo3gD+i2QFk+G
OEWNi4JjF5RikZzE+9hBbNeO7WHrqyHDrWZXFgyQIy8V72kF+iK/FPmVhsaEWzXKvV5taEe/jpDC
bSBhkVifhQXMP2jgBrYtU5R1Njngx8PgiTBQ+f9msoLl2KnzAJUSxw6kSf0ddfHBuL1GkX8NJVdK
WX/qOrGXb3zHSXazmt8jF+bvaGlyC7DVoKKrSncRH7Gxq4s5vgioyvDwvutTQJB58WXt1ijsOnk4
+/91JHOM92BOvNJ+MeKpAO+DQOlSESP5uZiDEWIrXspt5zE7BFTTvlTmy9wKMGItNn/iUPL6NmJL
jdxlvSDpYdZ76LF0DwxKJWdgh5dDhPfRZzOHpGAeL+O7IYc/TRR4/YV1eF6jxNXbdgmkqxLICVqq
YkCNRhRP6tHMJOBvoCgxFRQmwanNEZ8RRMFqSGgZKI04G2DRkhPZHFRPffIhttlW1tOC/FOGHSFO
xwWe42VrG2dq1jG5bsa9gwr0zepzGGfhIPFto6gOGbSLjtc2mq4dJUSWT74UoCvYFxFYLzPT2rdK
K5D5ab+zBdSVF8MdvvzCPkZD9OTFsj5IKkoVihN0XiL3AnY490LDGw+Nl2Lf5aCgobAkKl5nJwZS
6Uc82X858+/pPRIjNxdwrfGlhYgx96ACLcwNmL/5Q2yX9AcMWanAdCvwUsDoussBqjnBiU2pA2Uy
yeOzZRR7QkFX1dAf5tp+5Jb/AYwG0V1+oaZcKl5uKI7cZKQh9cgmJkio4neBOYSLph41/uCK0Jvq
QmybqQBz8CZo5nSbTmlyoaYe24/enS2auLhAOg5H53VZob0LJ3/GTFSfuxHI1dU6N4HrzKBJv5ZA
xCrxgdkPoOGQY0cPeNyddLglp2wv/GlcHfrWP1bp9ySdoOeotMaB0wye8nyxrmqN3OjPXdpgB6TY
FpBtb65tGzUTMroYgwhv67R4oN3YKIa89uiX4ZJAUbcrIUa/6cYaE8k/GH529OzsnQJnBo1hHAT8
rstrJx6D1mjpiwnkIM+x1YPPiGp1dQjV5/rIvV+opxuyrVPw97Lvujw5gZv4rj6JDGvhUVNF/nkK
7iueqJaIRd4fINf5E5BX/0JNxruP3r0tMVxQNwAxruOKn4P/fS4tbw5n3MEBoFOju1h3DrJdHJX9
etegv/D1zrDeJejvPlc3FIvuLRTQ7EdjCM76dkABFHp7b1n7d7cUL4YeVZPhnBQMsMh9Ewh77XKH
AYtYOCeyBTJPgXAg4Db9VP0B5TgFZ39CG3Q++DnUJ7W4V2qadWgh6XHgCzTByCEyfrShh/dIJrHw
4FpEzRlZh0GGtAjEUsPKhhabrUQxAYCGerr0o8Oo6hLBOK9OXS1+JS+4zyAd0w1vvtE7z7ltvMSq
INJyoEUwSx+4RL9Od2Vqx3H/ZLgQBqGk4yDGP+saKS9KPAaQZHHBvtPd2HRuUtm7FskzbaLeDzul
K8lEjVpbx+tJBUOCLGnONh/cPZ1n3x1q07F1OXvLQ+Ad7k7ayaePuWveiT3e7UAg//OxvI4jRwCM
84YuGFtJcnJa7wv+WZ9TWTo7bCWSPVfDGNBtUMSOVUjeVjjtozWDL9jrrc8DZAs/z5BmUZFkmTh/
hphr8EiT835OwhmynCfhd+Zza0FDqhZ4AvXmuCMAa4ry4Ac/jSEpiHfWNuxa8C1G5ivBWds+xSla
XUOvUSFhkRxL927enFNembu1pnTV7+Pghd/kwp1BaAhwOz6fe9UVqcIZVwcVoAa1W50y01bn+RFE
2kRt7LpsBCzH76ItGYXpgb+Uun3qRCB9QGQNYbi1t+DI0Nhpz81CZAQ7/HQaG3/VZdDiDFo34s5W
AqG/rXxQ0pOjUC9G1KPGpBcjPSZlBxRh3E4hr9dnfOuD0GHrpU3hn5yoR6lbzMC3r2QxC1XcXyUs
d684pa322AzITU1ameTnLkdqZcAtdnWZIDgD04CaOpZzYO1pVmnMcrOOudIrdmIcN8wSRb14z4kv
Hm31QNGGrZ4eswBpm83qIzMFTBD9u5jfUHbHzzFtHPU8riav02gCJN3+QhFGso8jyFHu6YYz0F0m
ST9ZueucAyr8vHE4ZlSFTeXl+zSwh4voYtABT33zSk0gk7fMHfIrjdrZ9w9tE9khDZkKG5CNsuzF
+0QmCCCLXVsDhWh0CQ6ioPD8BAGGPTkXiyOXidrCTS9YdSIbXdREmpgN8z5GxhEZX+FMD3MUcGfv
Dhx4UwdZuU76DlLV8BSiMIpt3KWQeTBB66VsN4667wEWtsT8UFRRD+EO0WzJ1mQxTsugd+6hbP0r
NGqfA+CmXrqpGT7lzvAK7Ev5Fc8TfugM8D3JfCmwU7DxpxUN9aMxdeZbKUZsXTC7rIMZ0r0g26Ah
3vDwoiAWcVmHotkkiV99kdnsXqMJ2C1aLXZmnPXHcXGkofoIqJSHVq43L/vY4UAZqqaoRoCPBkDt
ofnGV4eB5AHOTTIAoVuOszwVknLHZps12k6rbVlGE15FUxj1OktrbVxzElcvz9i6NDnzuBj2kKHy
Nn3npd4WoHXrsTfy13kZLdwf1IiWctu2OC1l8k4XIgctxaC7ObP+qXT6XR0l6dWu8Lu2VBMBcnqe
MuMTmUZIi0PD0keJY4dnyVbHUc/pyz+GxppPCZhWn3rkkJ9A4z08MtRQUIC2G12wHEbRol5GxeqF
Ugh3hn4krL0OJu+PDyei6XECEvhoR6y5gH7xo0EOX1UY/RhTT8dYE5J/PoQFtEnHkg2HU7fr3cWR
985GC8S1j18dIIDQTv57gV/FOa47nMoG6ooK/GG0rruTgyrJpNSvHq+JYhAgulAclxDpVfzVNAc6
Wf+wUVyH3dbWSIf2EwXTWnru/ON62vbf10tRExniBBMwL2hDc3Yjo0WCWty1q0s8RXsSziLCtlVY
jBypY+zXMKU4phW4Bmj+6ll6KvV+dtKSlh8fpyaozvo0sSxGCIcVJtLkP58wYsdU9+Ajgx5bZbGj
9q4njjQGIPx2MqsGwI7Io+ah/ogdcazX9Fuy8dj7DkXbtgZZYRpcx8SrIVA2RODxUQQDqSIToF5S
mT4YpOYHkH7f2slJTe6nYAq4m6bdtBRNJlsEANMmijqUFv24hg7m6uJ6aBMJAY3/9fKAKRkjjsJ0
1M0svdTdx/jVxTt/CoCcZig0//lj6GBvmSxoE/78ye+G+pNagXxeZNkf9HoUq38a5CBbST/Ff3VL
9Wtw8GugGQsYMPDq1m6cAfSLnXp/tJMJ9KU0NljngLpTWam5GVsUtcYaTW+G+Wy3IXNw6AeAevQx
YR1ztXaUGqBKXaeRwZt4JfbU1RfHtq6elOSomrKuvk6ZnRrvpfPk7aIcX16vWB7rdBk+25Y/hyAa
9PCdxHCWAKYxVkPdUA1lxtoHaLQkIKsyhs9OEqSvSMSTjxq1WDN0ELNa2ZDGWdE29KX9iZqFR+8m
io4v2pQq1W03Tp+M2bA/jbyun1P2Xfs97IOwb82etanpjOa0dAGYIWPzY2UG7tk9XrsAWFPrUDC4
wIZtPvoBDi/xCcjh+D7fgHpgOJIN4gc1pB0p0xhAkXQGRKZGzi+B1pyPR/U67ovEudiRgwQYGNbq
jR6TMWGDfQnEZMCTbauyai83JgqhxlIrUG8NpqBljp3DR77ICgJ7E5df3GYJsMErse9APQU0WCZ3
QnFlOVobDm22HV7f/QdH8rI6++DF2INSIwaqiln5a2ats80F/JcGhC62oKsDqfwMkZ8Hgafqg98x
f5f3itPAMD5s2luMeTpsKDCOF3A5eDZKYlA2NWwoKEVtQ7V1gqF8QOU6rbB6G8DiN7Yz8V1Pe9jB
x//FjAcIi6vdK+1uQYBQqxpZbm8AVMx3Vge43LpnJn/UJeKEncZjlZXRs9Xh1LGp8nXk9Ev0PLe4
BdcmAyBPRVBjW6issQLss7VNBgw40dqxQprme37w7BmTPLMx/YtMFOsM+Nq7zAjXkboC9eJO7viQ
s7+/xdBd8jf6OZdP4OPtO2xk/w9pX9bcNq51+4tYBc7kq0ZrsK3YnaTTL6zuJM15Amf8+ruwYQuK
2n2+c+q+oIA9kZJlEsPea9Frj95z/mzGa9PAs0C/N92rLF1AuDDmoYtjVdcFcWXngZArrfiKxnZq
oju7xjms5ASDhqQZZbWEwS17FSKHcOcVS3UZwdyKMqre3+EIF9mKTjMCxn9XZZb5zbWndu2lZvfi
TWa3E0vdnUN3sI9N07A94x07IAN3WXsz21NejkrOaUt3LUqboRoWuTpgnOyezVrcWKTYAV/P0oIc
rhZx5+XrXgDJWqdyeNYUI69LZn5QOkjIohRZP/m0I5u3zA+ZKHJjmdkRgGGd5UnHwSpmBrU2VV4D
OMJam6CmOgWTeGvcOQd8qR4vvjWckKhNZvbV9sbLxmm7kRJH6Yxs3e3QO2A1SFPz3Lsg12TlfCQR
NSAyQL6AbAzHR0YW2TUgFDw05ni8kakusDzL/dQg4fcTFm1/0gq4rEF2VsbLwcfv2H0k2a+KuIjT
/mWWaGHSGKge4Lgc8DfrGIrT3CnZgkQABK0+7w/kqRbjJrI3xxCMITf1nkjOwSoy7ZEB6oMPRFWL
DiH4PqsynFFvLAwUifpsPIeocTxNZvKLLK6nM2mjPhrxkEBDPQGKSlQXOdOGhqB7xB9XG7bJ56Xm
9bmZ/WbYhJgdrbIUPLyGBNspsJgExdEEIjIzZo9R5crJUsN2QFXzQEVtpk+Wb/t41wXF94bv8b/B
/0IZdA8OzMXd11afIhDgthtMNxfQIbVA3jabfYZcKmQCApWbtHENIOvVgpLgB/BMvaQ0xDf4piYb
1GWbQOiKnQ0pQhBgPLwlMmDJgnRjCYPlI8XiQN0pmLHFhY2peZVYwMJWY1LlSNossXDvQQDXDbt4
rDIwaKOJ8JMH9LTT1SsaD0MbeTgbKdlhYN6K1FFU4OiLyxe66mrP5TlyAQ9CCYZV60/nItq+JRrK
nEOvcyskVEjFkuPB65fdbTLiu4LcFaTHHBUd8Atbe58gQ8ULiuhkAkBlZ8VltkqSEFnWJOQyT+F+
HAkkKpAmj7EZRD401ArtfCdTsSbbWTaJa/FGvKLkSrLI8Po1TKyd6+flMU2X8OyafctRRICuqSB2
JdVAY1nbGw1IWqxxNZie2DLWW+BStNNW+cc2pltDh+pBGYKaEhvRK98f6i1t5qvde7VxT5v9qvsP
nWFG0R7fzvEfRnK2ZhbzgtM22RXcPsp84gedxRHK70oPsRR1ALCOLVtSYJKPb5oSj92mRZcsaawy
RKR3nXoOWOeEtb5TaOPSBzKC+5bgRlwPAIP8y8mxuDAsE0lvtwlwpM9Z+n3OgTZ8qydNBVpf7CXh
2JGe0L6PIyN7MX9XD2T11L5L0KPneet2X7GCnvb6Ka2f83eyMDfXkz/iMKzACXJnTcBmaM1mM/GY
VysSUvO/jplEldPu/1cMU2LNkRHdQj41D9j/w9IkMoaTZkG541Qh7X8hG8puWTd5ZipSFiJY0W7U
+59keH+/xVPcLJLppSxK7Pv27oG2P/Vm6RIBrrIJ3H6rFUC2et9Q/XDzlPZW7zXO3IJ2ig/LLqjG
4hDmTXDyZdN6hn/TfCRLU+QGogoPuEH/Zvyf441Buhu53wEI+v1iM4hJ5tJq/5qq/KWVREi1bKjn
W8D5pF4TWiAXdyx/rWUoKQf70Z0hK5D9OUbxgeTUUDyTOJVoDJqT9gAWw6MORb0CWPQ7PhQDCswB
1d5Zm1QeyVYux3ztBhkowPtn4nm2LUhDRqpL4EB5ic30W3sZJL066UA3gZUPUuRRfZkgl8tLRYHX
InDYO8CZ/MIKlkqCsKYIxRt3GI2JFGysv1ZzCfgIyS6m/G66H/qRnpxdUS3uWpOLASNqOIJhCQXs
yyYNkcVPoOMEN66gw3kokclJQM1EiONIWRxBM0F9EpMbINuM7TR730lEoOMkV9baTkVG+WCS7rT0
HzG9InsKahw563uimNplli/diyFPgLFEw9kvdePWrt66NKYG+QUgJCFNBPTaE43jmRnbak6/39lV
tQXEGS0sgTW6f0MlMW3n4gMh5Hno0+CpA/upHLROCGA96gVltJtGLB1IYYYe81dZgcM/vwDxEgnL
CFxAZi/cDv8nntMA9b0Grk/cjBu6uazx42SnPlLIkYW/otvVN6Q/EvVuPrH6iGSel7OF9FEEJaMS
aYtvU2+/xAayMeanERwLoIJPO1QtOzneiajCVho2d3N/JilZOkZSnJYUqKtrEoKwBonkYJcTHAXP
oEeeTqUTLWBNxhQuTDj+e2iS5sXRsK8LEL8roZ7i0dSvLWcP8HdZuL13pHEb/Nl3tTgbddGuBUoc
NynqvE6zPNvNA3fEjvp1TD1q7IGDeycEELJU6obchPS9k+lh5c3VFgShKJe82oGLGydcfo/UXo+N
47bImFcizbdF0qlfBF8BGFGNF5oAopCoRx5CI0l6sC6nsvysdRwQwoFbG3M24HqSMEij/JRnFgBk
Bhf77GkOeF0cXCjDjAxJiG1DILEs9pvhAFrtbbSAoDAAQOwDGJQvN+Urk6wO0yBxv5poOXkwgodD
DXC3z/KNaPvym6jGY13b3g/kZn6xKnP6Mpq5ux0dzzoBxJw9JuPCQIQHgGvUklZqrVXjDLlGwdSC
PTJeHvT6a3YGdjaxtcKKip+T2LI2DqrmvhRJ8beFBJK/mxbY9EB2w/f4R2dM49dyqPgmH/rxuZ8r
ExN/YItyUSYgOqo38TyCde8DcjAAUk+PLc6v12NiSmI+LIZR3fNOIEYureVNSn2vuBJ9NaUxreki
FPDDK8mL6PtQF74GoCFFofugoSIlU7cgDSt5Ea1WESSPmY6l74NuVfuSCcm0idbefS66UCq/Mq24
v9r1O9GRdTxlfP3ANNRaCgp4f/MgPCwUr59KX0z9GVr6bNcL3fxtdCx9qzfflg6kPyyQoUFjxCXY
6RWRI0ZuCSrRkEErRblG0FBgGoS3obpKp/oj8KjfkDbI7w4cBEgtONHzkCEH2JRHMYLSFNnfKDqU
IAbtaLXjjsYuVQb9avMPNVnGYfBoyjjKhWSo/0QJI8X81QbZdNHJB6ERKExCVR6i6kEm1BwVy8ts
YeGtK0SEFHdRY+1LbyhX93UmBS8BgJf72Dkifxs80YwtwLCw23AGaEBTYIoDDG11PzcfjLrUkFFb
Io2F7i3OMlREUZfUQ5m/MPDX7CITBXyuhFa25IyeencyI3N7JCVKGwDLDvve7ZF0hpG2oyESxd5C
0fD/R+aAknPDsfOEZeb8lpMMaFrjmCx/kUSlHBtSqS04QFS6G4+4QOZM3oFSII55iUT8a34zztiT
800MOwNDxdTge7Ul+RNPebsP5+RTMEaSVkWyR6kuqW+k04hCXrwnI2MbAqp4lY5bB2nfz0kDqI44
Lktn5dfNtwb15geSkZaaKLLqjYdi082dIhP9/FBiT2qljaln2LJG6e0KJuCNs8Brm+TTXKZiS3io
Rgw6t1VRh98ZdrN2JJs7fzgNEm2VencyAD3DQ/kFDaiQ58XBkUS4YP+dT8g0WpAKvqWx79rRXnTj
kGxFAUafe/39eOyGaic6K/4ciS7a+ubQPjhT034DgjAoRBaARNSsOVUoDFtXo91+A0PIhDommz1x
kEy/ACb1BQeLwZMftPO07IypLsQX7AL6+6pwylPmhhuGjfIDjSpgByHTRiqWEgXqk2v59UqppHCS
QtKQDIcdEeZFHpsfhnjYqyFpjKqtToaVv3uT4010A1CxPurjEFM4DXjNWx+AT3fRCwNbPHQ1FZn0
KV1TmdLdiRqPR9HF5VZdRMa8Ca9c9T2Tkboz9RHlRfUnlN9Hhun1QYVI7BTn6x0mKMbYI39YgYgS
2G8h8UTDPEyR0p3UO9JQQwoQ22GlU/oJcPUkGKlWd6WXrhrwYe2UDWl4Fv3ectvf6T1g6tGOL5LM
8ZiKOjy7rjvGeiv4Zu+4Thf8pLSKzLX3nUJf4KOwEfjKVg2L5w0LwSupyR+B7f+ztW1jS/J7Dklt
R+o7Xz2kHpFJUk8GFfIBcCfXTJbalmQ41EaSp1ZrP5KFLHvlUx2fg9x1XsFw0CK1gDf7icovS9c8
2WUFKGSeF1zmqmzxbxoex8j8ZCJb/JEl7RYV8ka97QYgLIVxghUL4Sl4olXqRDLzUFNKUhxtZ4zI
plohV3kEpRhfm0siTP5nDvzJECBdR/UsyALxejMEkdQrOCpwmGWkF0IKHh0AFq40aLDCFAYhMaT3
+MJqDH6hQ1CF1YOGOKaeU9Z/jKhwQ10e6lEHVBi8L9kAkxZt0iCbNndrOddhl8ISxlHLgQZin6IE
8wDp3qYt31kjsmniEkeEJu0223Lj2Sqn+cizV5IzIlRA6bqXAe4U2dVlDE6LKZI1U1ZubAqw8ayp
Uiqp+fxIPVVSlXAJ+CrVVGx1U2eliq9+9aYCLPImbeIX5fpt2WrwsdkZNvhFWzE/AaCgv3iysYy6
2YzNMmxNB0UPq9gC9R6ArpApkfUXasg4SoEF2Jljd9CK3B8dpKUXjjwkhC8ZxmkAiAcG5BkPGyK0
KyKb2XGAhp4BpY9kxrx0WAHbf4Wp2R4DIEg/JC1ypZGUtCBBrQc/aVOKFfY/AHHp9fUlBT2LBLYM
XKOKAMKSsdUIWCxQCsCiiEZAXg6ztUfxPBa0UjbHZry1GZLIbSRuPaZ+7z8G4CHY+hJbYQEuqgDv
hwtUIo4/X5dlzblJCgxZ79XrCTghj0aWrxaggKcrFOK/9aRsAlfYBX/rDItEwBz3xLkZT2WBhSnG
uglnj/sAcYaQ1AJFLisrDsqNln1oHaR4nAJSlh+XwgL3+GJMewuYvZ9piNnbtDdHD3iLUouy1flm
SFp7Efxz810Hz2UFM91E6UflWnRVoG4swVeJubC8R7K5u7OSypvJ8cPPOfUgVgX1xayWXHpaTyuG
KcAbFQDPl4/WDySrIrBDgf388jH78ru/Wjn4wAESU3gYyt5/Gm3bf3IIIw/UCuteDklG2jDI+CPy
LVYk1w40DIE0JnfdjR0pYrcbbcDVlOaD66Y/7owp5hTjUCKfgBArL73U2PoJgfW9H5e0xXMIxG9O
iRRJbFclTzjbLdgqkl0Wojq7qb8kaZE8uXboTEhARnZkI/IDyULUPbw5YF7srJ12cTck9EPRmxsd
usT0bI3ZTbWm75gWSOpbmeIG6BZj+PXuy1fLKdIG0NLXrddV2tjskhpw2IayILNGggYnjXUGS5B/
AkcOqNoYIJMTpODFsqHeaPZsV1kp/lml1uyb6UnbMSDmrIu+CZETAAV5aG2Y1EcbU84jyXXgIe/E
zszKEeVRNoqLQYbYywNb4tBWRyRyqDABaHy1u5HddJX3eywKk4ka1Rjk3LVvF6nzCSdUyzJ31rqv
/PyBNwbwebOgvPSyoR7gub5FcVYcaYTK7uriIOP6wWpTkNxfzUgxze03Y8GLbkjn8kKiJkwBMS1t
hdn8Fi1efFBPcV1CO3PkXna1b2/1m4Ae6NTQ851MzD5xJIPGpF4WpKjUC2WKUX0lqjf1m1Begcz1
BWhIV8Fb/Vk0wXNuGJhgWQFA+KMprFdqnIAO4zFvbEusagOcUE3tnTLGYYmyVECYSHVgtQlg6ux+
Q0NSKBd7mPKTW/W722B0ndTGcfWScLG/ibb4I+oWwr/T5g+aydxMqxqa6dD0xyFu7pv5D9nSOPYj
/LDG7zcmboZNqBZ5oKhPKnqGndy58VZ5gL3fmp74mXw3JLKZZnBgZH29B6kecOOucuqRjNnxM8Nx
OUNyaHAOs95apxJYNpbNMAJnJnd4CehrDG2c1t4ouI/lOcmoGUG19Mz9qX7QCopCvlpRGcgXVn53
8ckakIy/T1EOAlnAwsebfuIOMtHQgJveAS6rXZ069g/lAHi+UycbssXqEdnJNCYNw1nACmg3+Y7U
2lAP/dqHix5TjxrD58NWOHGnAmqFNlbOcbj8ABeOu538SBypwXc/YWtVjgH4PZaAxAHh9ORb6Nqp
JeQf593gTQVTh7XdauQo5rxRK6dBhZb+FFU7UTg9vLk8aZT7/eXv7Ae6MXKlxo92QDtvjpHksPQV
8yUScY6h5Mu8GbtWMe9B33dSsuDOnNzJh3qkpp5WODlI0nAajbiY1ABjgrpKqp2Q545KRcf6TSe1
ZXUYr6sa2cALJcb9exqb0lNi3CRcfqzaCb9r5MWRi06Y+zCBbqLgtesPABctTgCe+Lo0eGEiR2U8
M8n+TEzP1BDdM/VIEQFW5sjbZX0n/8iWwo2JFWxAgWOs/jXmne/1dkAKUZ1RRdobAxD68iA9Y2d7
mnfUdeYiO3elfQZrUv/gpdWUylrXdM06sWwECk/Amip9FnPqcJwnzX2cJWSbyYwLAHaFGYCpbGF8
0uHcEL9n8Iis0tJszYMz2eYKaa4RsF0m7K8hic/e+A0KB9T47hGUmL8Vlu2fb55b9FQiN5Sp2Wv9
4KIeCPb8R9VLPt+4ajNy7VhpI00Btuqy9DBU1367or4RZYGTR2xU4MVh4GG6bpPFeKz86raZpsw5
eoI/aLk7JJFY0Zi70yesEprDR668N8wNT4WH9J5fYpIxEE1sHbi4Wiwp8hhWts8+GSjROWhXddle
Bk3b4TbomaP+ARuRFjBtCs+yjqi4s46ziUJB1A6iq1RlPAAjx7U7f7tgqfHgt+XWCtzOBnwajEhN
vRufYB5YeNIqZY8K2lXcdknYgoHatFFnEYOAPMaC6dS64xbwMTWyF9G0fVA90fCqJFMtpx4pgei1
vZNTDFLiRaKUd+4G2MxWczBwZJn6q9wO00vSB/FLBUb6s+cuzyytkxclEnW/X4wOvAPSghojnQUW
EEBUxKHgm13qmZclMW2wScOsy/PmEprTSjvl5hIdpizHgt7meb4GTluztbqlBDDMexBrwNsaZT7u
gfxIYSb+yrfq7DKOI8OzJK+mEbTdMukRKZTnUZIHGNjLeqhY9YlGS1c09o60NrEKtE7Xrack67Bv
/e7iGuMYPNrBvLNRqHhQhsqnD9Jqs3C33XVRDJaK0vUvJmr4L3WPchpQaHVbkilFO5UPhot5sJbV
jpUBVCE7aNEc9j7wNVwUcs7iieQksgDRCuo5mx9ieRkfiFfmBJw9+ctg01zgodDP+7gEecpKlzpY
UoPDsnlPhjdqd2G/+DBDxCj3uUp7GfiuqoK0OhpdRoUkjVliiXlTfiEjkI2O+m5d4y7prl2TzWB1
+7VuQzreRmz6VWDEHTKVroBn2KIBqTeeyQRdphVAvrYfKwu7EL8ipNEQRdWvKDyKDjSqxYS9ckDY
IQ8RCP5bEuZGJR46lcNuFYMLGNgY816nfgp7Lzg6EioPGfQTyKZFq2SVC6KQFfLZlJ3TZuGRvKj5
QE6ia1yyJ5GOSzI1pCsCLhEoSifsjtUn8C6yZ2pCZJM/Dzvqm1H/JrXBgXUKwvlJG5LSGpNhD7xt
bGNcIwjp5U2DwNvEtDZ3ig6VangOZcteRycPA5t+DYBHTzjhbh95H2wWu05ehdEg360epiMNOwbY
33KcfiQOS15JBDRKpMEZ1q1FUYofpAThT/zaWUiYoRjklfDaPV0tyIzXyaVHtWgDEJARGHAHt8Cz
iJo2st56WpaOPAFmB1J0SNZdTe6M6zaqdk1aA4H2Gk8HFb0jibpTIFr7yO0kXx1K22lfHJXf3J6Y
569vuf5FGg8HAM3jXUEvDNlksgEjBKDFSAgebLxrogZJjuCVVyNSuEhjw1v/6qjj1PIdRQqS3QTr
dFycI7b2+s6UnG6M1IVK/znloJQDNa99ZCijOCbNe0/LTECMbLg5gJdHmmgF94awVELS3Kn/J5mO
Sm75GEf/VWgTTAKTkSCJuAEIR4p86CSNvjil1x/qkbFt6XZPfdM2Z/CmnAkbxw+m+XIdAcxRjQhG
J4nxnC5K5MlZ6VTXB1UHC9ygkzda6SEEyRyJbspnm87+MwdFZJufUqyMkWSG51zMAD7VGPWBRvqN
TC9j0xldpKK3SFl7f7PrF/1VSaI7938NyyJxwP+p0R+iOOz2jlhQFSQbc0R9kJANDbN4/jknhbml
EcMWg5LTkMzIgYb/hSx2ihaIKjL824VsjMlRx9FXt1xMTwSQgUDwNCN3B5QhYVFEwPVxzGSzSFnP
bPAj4ZzCP1GzeEO9D7vysxYhn9FKNioCdbUqr1CQJOJh2WjZjfnEF7Pf0XWQtr5p7QB70wwQ73mK
xBwFW0IYJBq75Aan5A7qRNtoF+qNYfRQ2X79QBYkunMlGcGetHdQKdrlQ5traNLe3QEfPFTs2s6f
BN/i2yMmltSlpgL2lL+kZxrUTdCMqJ71vLPqDjbnm7lCdZj2oN59mBQ0lTXWOdrs3sKcwVPwUSi6
XOuK11qS7nVhkz8uw4hDVxF/a1Csk+5tR+SAP0RjJUuysUYWb2ps6DyGhTkD2Teolwk0A3As/fkb
t5CKR9baj5Ra9ntaYe5Fwps4NI7EsIDBCzOJde077XHiqeF9LUCnW+ehOKcJnh2L2w+fhY3DSRwU
Rz+B+oeVSPGzSINu5SZh8VsjgnrXAcAZGfas38dzKoCdaBQo4QE41BY8PQWQrksLsEc9uMaBgfun
VzuAAkO6PBgdYu5v1VhaR26GPF2nzjZl3kVPyJOPnqiXGhmKrZDAtiNZVzcu2DcbzMOqGpCC2lBp
BgBdlXx44jKAElEEA+cxOzWmsMuEGSNFUEIdJ122YNYDf7O8D7pQugAsfdPwcO+xLj2DKq0DhTmK
1Uwgjpzn9Ov9MpRWkDlKC3HqNDtAwJ2wpNVL0MFaKqwZk2Xl8xhlFHJmQXOBoe72OSYxzyTCZpbY
58x313p6kQDdpqg60N/KqQRZ6BjkJWNk0oJGPKiABiyvYtqSX1DgBO0uAS4bUvNoAcWE5JQ6R4lx
1GjbX820BVbMOcCQUMAxhCOwtcDqvEPqxoBq59QVqOydgx0z7BZgVe48PRTADdlXjfvgLcI8UtPN
IpzVmNkNsgv7LjABwJqmQFK4Wml7Ut9Yqi7pSaUtqRfaUxOctNBu8V4BRlLs72PLeyAXWzjeymuB
6qvPfoKlWvqzHuuDLQAaIf2TNOrUqFuafFuYSO9Qx0RjCZ7rkUcbgAhiR8MvoyfdNDhKeMyW30my
VBXqf5cZefBW3xp7EnYeaIxWQwbKSqDHRasoLp+GqDp6EtSRGhzkejfDO1lf4BX7n03IY8l6IDvq
qHdhaOhcrzlGBT8Yja8c/jV8EaOwiM81WIbkjh/4ZJwjlzdEQwszs2qlNdQjNRnSkJpUOushaZHU
AmdteOfHRuxkjy77Q1vcheILww6hvhu3+9O1sQVHGbq6qsozrVWxIJtDVV+poqtubr295bc/KF9X
yZS+40hy5mIAYxLVcvWATQBFEM6TGwJGGY2BY6uvTgAzVGOLYULh54aEToZf+g7nU2ARl9SpmVH4
5s6XRaXKiryAU+evbuxVvKFddrmF6fTUAPcBiNQlysRw+lTU7fiUyLMpGpoWA3U25ohbkpFW29ms
f0k7S4Al9N2VeksJUJPBjFVIraQY+oID92JkItblHkyg3nnMiyrc8cwPwMi67EWeDe0GlTjeWXW9
JherdkntrTl7dvM0SYA1BvLrKFlm5GfgWbUye9BSkw+F5GmPEvRlfLn50w2ZMIOt/iPf/KZuVG6Y
fvOEQPZSi/famv7oKsjdj+LGR/3AahcQ1Ga8hBsu0VKcogLsirfwn27g+Ts1JI3n5fOZepGEWaFh
EZd4mdUFiEiuMjLhJZZfKmKcAkqmTf8gCxN4ugPqyHEl7dH2qLPqIzYbJV5nrDowiaCT4KnTZ0Z/
VL8T+h0ADhulkRk0HZLQjjc/k0W60DjH7WwTEG1H4G1EISPr4zVyYdL9skTdGmfAGBs4TjgA8wjs
4zS2Um7KE/yXyQy7eD2a0/BURe4mtu3sk8277NMUJ9knnuEjNeZlSvkQAw2S7QGGzh5JR6YsmH6P
ZhYdlcUwsgXvbLY8UAxqkNSOA9+wm3fqWhxriC1HsoS6mIG/xFOUhCurscAQhVoH7Jz6HOlyMbgI
pczvOyjkkHoka1psfCz2crozIyWTXn3hzPspZ3/9awxS5JOIViljT25WDvgeDGTu2XNab4x8Bpfg
3Xgp8h9BOojz7LXDpRPNoyWxTIUczZxjagd2yC4ylc7jCTvn+EZBXWkO+7zAv/MQ4ge79wPBw+ei
M5HKFoMswFiELOd1zkgYDx4wzwX2eyRRv6lBmg87iygrdtEEnmBQQvCV3Tb2Q0hZIoCGLvY24GzW
Bo0B290/l/ZXP52BWe152PscE+e3sg74VtPhzu2MGqR5fCaRa6XeucDGJo2IV7eyZmdnDz3WEpJX
lxrPdX08ETxkEFgmJh1L0ewG5NVdepkylU6sxxwbQ5IhMSq+lKP/WiYTXvhSTqLBAedj7Jm/kakS
SWWNfIW1bYx4LXZhHqxE4EbP+ZoMxnlOLoaRFo9Zyre9bdVHf2geWYPfrR0Wt02UxXw3AhR2dacw
pZ0ZAqA3BZbXVmtJQUPQ33y1bSt6oMDB7Pc30XvnkbuMPd6L5c2A+uXR9kDhWKD4fMlTH5zMvf8J
KEm7EbW/TzRipRDPEXhtgUrTZ+s0inEKOxg/yN7jrv9pMMd4j4WePBeBOyn6HqSwTT4Nuwpb/xn+
tcGctBQsO5IL+BKwbvB8dxtlI96fjt26R2rmIAH2qxAu8GfRIxlvgr+R5TVvLW2GOiVgt0s77Ua9
O9+7IZnoMNr3X0MFrAiwhi9zgOOGLaAWqcRGN9M0rkGaMBzSvEb9NCnCynXCByrL8bCzWa9I6lC3
7pCMbQ3Vl3hCvnLVpShmksXbqlqbutRwbDFmEc63qIqbRFgi1o9Y4LebAVUoqxbFR+Gyt2MULuPt
lbbf/GEGEhQDDnEnWPMtLJufQIQxLwJPystURn+T2GSut4mHyTu4tV18G7dhwMoDslmQOwFSmU3N
K0nT4thfAUz/6I4ifwnbxXyx+/rUR639Nc95CopVwMy6ft1+DkGKKLzCPC9FwM6oqGSqRzI/t6YT
C79rnRXxdhuGpgmKpq66WM1XpEWDb0fmKkYCjWW73XYWeJyRjBqsb37aYnL3DcC4DskyguXCibHq
RIMCEtDD6PFcTcoEvERQ5FfDD0y0iHqZmSaPPBnfIlOkCWXmogGICQAWetkMEkvBJdQFGquuN/G/
OZf0klTJO0h6DrLUPiSrcFYpOZ8vyjcG8DRSSuqtbXHgvgoHs5UuRHmDhf8YYLwvXvOUh8ArAAIz
mZjSzsP5yxYrRWtryJxFgGWU5mvV9mzclvWRJuyAhZmxqSrKfdnPt3P9BESDezGxeaUm+jfTe+qS
+dhUKxbOnwwgVICbEti/hh+Cn9ia9gQCTKIUVeO7JhPdhoak6Ir8+4CNr+3SLcl2tOtuN+SV+RUY
d0dr4aAFnEYcrwnf/lQmWXT4vy0AMlOvHWaKvZM75oka0SWW6v1n2SDSVxz6tzeuZmR8d4yAAQ43
faua+rXACsv4L9Y4zl+WMXK24JK2T3Fg/lQlsmHkpseplVXIFoAKsZbyzrpB2Rf+hsuCrZwZVQVn
0YHqHKI7CyBn38rsKUW+TtxV+yFhM/BGjPmyAA5l38Wut+rlkBSg26guQKegQWy0dYQMDJyqVkmY
PQBt/DecCr5aVzTx0a09pHoYqHG/yqiXTA4O/izDBYz7O/Q49YaqX9egcnoEfROAof02BI5kkV5G
GoooWdkcieupSOrzDAjic+X2NU4Ekk0uRSRHGlJVbG66WGb5KwZSyk3Yh1CRadbkBkCbPJODrWFE
ImACoMNBQnqrnnz03wyloi2iZON3TqCMay4AakjWbltnyBL4NQSXQ5IFzAJk7SBDjp4TgohOdm+k
LYXSDqwEqsYbSJEXAbuT9vbUvuO/wifrfcK7rUW9J2jUmEDnRtSuPzKeuLUOhqL9vctwMhF25tew
cLxpU6dpsivjaAKyULOc7mgoeC5QvVqBshg1Q264UmOyFC0qwXc4+xHg1mXL0fKKH2G5RK9IwO8f
2OKY+y5Iys9jVH/J4qz8jrr6H+kc/bsBSgyANly4+yoa96M7oAbHMbPk3I0WimxkL46DHKlF1zEJ
GQefa+7bw/ZOMad9AnhYNGQ3U0QajznWF8gc3o9dNzyMSXAMJoa9uRZMyepIX43pYF+d3tNpvtGy
3l5TF4cFwFugrsoOUF15AtQzmVOg3MYe+R2TySJMUa4OqjuYvfkwlBGmP/EwvgIPEbgcIKUHqTyw
JzsxguQ8d7ak9ObWfg5td0/KOIF9lTvgrsVv/kiyKjT9Q90FNrZOoPUw5bKaZHuzpo4yrMSFh4yT
Mx64JohvguRzMu6IeYAGQ70j3oF3DZMY7u8D0ngCWAtVCs5Fv+pRsITsPrSNb9qACccpTBwCTIXK
nKjAqcDWcXYYxy7f1sKOViZqgEAEBxJfgFP7r6PAOZiLspmVK/G5abhIhPBhSXDOJrXU9NeeVpBd
OBQAFf/PLhQ/dZIDr+oRGZ7x8nsW5NiQ5fVTiqPXpy5A4gJgSirnJBUACcWReQu6S6WesKg8FVDk
YHbYN2Gcr3wgzZ7s4ieVueqqV4UcpNGG3s1uwIVISW6EP0RDbA6MMprtrxtMnR7vkzUGsTway+Gj
4yFD6lr/5tBJO8c4H3v0syOdOYEc8LvoMwCmSpwMDWlRZf3WZXZ50CKNchEWlizpqpcRvDe/uJGM
hy5bs9B2Qg4slTmRiAr8k5AwkfbQ/DkNyPD1sc+drL24ux1mYvjTXIQH1in8HtZX47YCRCUIR7j2
b6w8/RQVqPJKrcMYAlx56Yf6D8v+mQx+8tciwDZtpa1/GpDwchkYcodru0v+mqL4WwLMhVcHe/WH
8FPLxwGZWeAdK/ssu1jYMC7wpHklkSHMv926A9mKFPUoy9pNOCxAQiGGBsCUtT1ZpINzY98ZLNq5
EbLCAvAonaZ26bb+HH+dRp+fu9xkL8LvqnNa5r/XbriU68Fu3HWEpJS9GSfmSwL8hRecSZBuclLA
RslKe/KkBpDoX20vnNd10D74svoJRNLmiXp6yJYYVYOO6W7vFHqojae0qI8JGJwoExz7IAtOSn/L
LB/EGO8jXjVzjdQT+W8RN2vC0qSUDp3XkcXOyrMBrq0zSrRZzO3V2BVMkg0sIHkAgrcQ4fMoGwtA
CoA+No6ehE0g+Yz931NkGScSaXkbswgcbMO0IVm4eGwvQBQ6f8pZaB1RL+ZvU7NgxwB4bJfZipxV
L7zye+Qle87q7jEY8MhWNAvgOe43kQcWWCJLIC6Fj6gVSKtNlsoU6z5H9phGBYoJBojGvYO/NDbX
JeySZfibobPAr3ulK9WoQFqmkIP0OMi8Nz8NEEQ9YOTKPMKRHVzuZpc47HciY+MrtsbHVwE4JonM
HB1mKfMCZJy7uSdWSitl6dzvHRDJPpOotJDojvnQvKVh0XMXj2HePPQJNqi7iL1QM4a834Ezbtr0
Sc3KdWW2Tw0qHB/HujVf/h9nX7bkOI5s+SvX+nloQ3AFx+bOg6g9JMW+ZL7QIpcmCe4LuH39HDij
glHq6uqxeUEScAekDEkk4H78HGmZYJi26vjLjMozMp+B0WpPC+AgFd2rNUd7Yn7D9W8h7421G5na
TRz0yZ09ZM6qR5nEDy2IkK6zmhctE9gwTGW8ByU9exZFe0cOkAGcVpFeWXe55cmbJp3CTa7z6EeD
Qlu1Ai09DrG3Hho54e/0Q0vj+G6+t4Te+7/txd57lbbx3Sgj3KMwj5ntDw62hm1TQk0TFK4FIlFq
U0R9apwxGPgJpCqXKbPNHY1VsiUIZ71pAit/Tfsn0vgOzWg6Ro4Zg1zFG99c1019mbvNaYCi/KvF
v3jFNoeXjMc3I0J12OLVls80DNTteCytSMxeU558eGUe1ItcPdsObOoggRyjXL0aosfAMI1LKcej
7oZptK4Usz2OnnQInY+tnZ6NO12m78sR9fqgSy5TWHxxobMrxLSxv9PCU6QEL5CfQQwjvaVOqdQv
WAmhVqRYwU+nHBaDXjaoMkOsY5e4KXNXgahWAmWPYwHoDOs2Czb4Cv47oY4XJe7DtysIMU1IUKWJ
lxIoXqO+m2UeCCmHEOzSYDReXa31xV2bIh9BNudI85a1kYjJ1yiGw3Y0LfuVHcr4DmRiHOlrWfmj
Y4l3yB29NlNWPgYZVLZy5jDAGTCejMVOdNx+4YBa7A1w8mxTKGO/T9LnU6d/B/OevW11t9xDhsh8
RZRkTXYoAsYbDUHiY5fXyVPP2wdazwozkMd2WXbOa8u503oN+x31QobeoMY5tOM7FM8e86wDydOE
xLVdluNb1jbOBoyj8d6zkunNrfQbYwrKx6q1hlvURSO/HZkfbmPdx3vq/tlNT+17q87W2ANsEZS0
n+QQlRcEDOSsYR8HyJ+GfR4e6CtqwQ2yogwg3K5YW7GpPTp5/RLlk/1euhBX9qzUvO2bPjuPHm6l
ZLCjdN/WrXjl1eTtMnCa70bP8V7DwdqQgyjjBDWQ5XQCsUpzZxVIII9jYr8D5fseo8D60TBFc2wc
pNNp3EEpIsA572GmOZvSLt1Da1Xaoz20LwES7VGOp/kAJbqH1poGv+SApcefAvdjktzoPTQQaKjN
I3kpcUMSwoCORl4jGd7h8/UTyB8nSNxjgQwCxl8WQJTs/2UBWj5o2+YSW+m2URzUcYt9dcbHG6DS
i7NUQzROXWpEhXLQ1h0Kfxmjq8VvnNL6NOjQ7q3XPAj647LJhNS6W6xpv0nNp4tL2qoOqa0uu9NP
H8TxhmNhRf8MEwdh28+NOG3JY9L0oT057cHJvHTpavZZdvBhGsR+5w7RenGkeZYTQHZrzv8YGigN
3Bz1wiFvqk2kKmosVVEj1JWtDK4GxSky0BhZF0OvCmxobDEAxPExI4xdBfUUCU5ljVUA+EcFQoaZ
uL6A3OEx0Wp+VzcJqltVTMkYEOHpNfaWFJG3+SuPyKl3JQph30zNQQVzrNXrILCMHTRgDn2TTBAZ
7gJtnfDI3UTg0cywJy7Xmcuju7pK2ENX5PFhbCrgRsgbUMgKWB5ZHENp6Q+hJoaLWiscc+SxyrzZ
chWsXcK5c0xXGOaWDYhcB59WN2rBaLQ4jnZ+cSTwbjTErV74+YCAqGMhRR8rsVK6svDlaZExWoYh
3ABER5Nl41pit+0PqCCakC35YxpmoIIOOSYlaQpJZZTTkrEb6o8ZtbKQmQxONr19HB+wb2drfB7W
hRiSgLkx15GtJWscj/+gTSJKJGRf6hgcwuQ2cyolypnbSbqmwS8z4DzaQTo7sz4Wl4+C6Kw6tI0h
dziBY+MmpjueWd4/2/7d5aGtQMbdBtXWwy+wPb3bnGlvNQqf/aztw6cQ2zzIizvTrZ3GOETI0ka9
d9IcdUg57CejRBlEVvNNlxTd1q4yJE8TBvkQpSECIit+KLVgswzRODWD5Q7t6ku/7SY8RLPzMkTM
yzQ30lEWBsTbgJJyoOzDVI8veOfps9QSqEXZ/dugiebgWrWzlkPdv+lgewYNtJjOOnSHnvmAVKty
y1wbKkSCQyZCy4a3gnsoQdSsGvE7VLodAqcI/AKsC2dRACSrx7jZyYaBlQrYX57mySHQa5R1kAs1
mggR/K8S02+cxup2NA/8murm7ujrqDcuheW9VBHu91ziqWmoWuZ0wr2VukxVOi9dshbKOVDOunK+
mkvWKEnW4GxBJrd0Qf8wtxFQL39c907xeZ1BvcPRDWBhPMluqDFV6HfpLmNf59Ho5+T5Nf7FTk6i
xpFnjJKbKA/NMxs6xA/1MNp5DAQo2BVhkBquKHBTgCNbNg8sowS5SEqImqRI3kPK9y9mtr2L2Ccq
zfGw/GNJgnRkOHyPQNdDtt0G5Rm9zOKCauJ4E1oo++ntoPBdsOchqwDljrSMuluhml4im++F4DAm
AzWo+Olu8wQs4lHJ5f5qRjyKN4HH/uFqQojUOM9xMF7WoCutr7dBPPYn6jUCic1V7CYrByGBy+Kb
GwwIISBw2lix5qsGMTJQ9GI/O3dpLEgzxdOrBsn8xRsbuNaFHP2nWlaoezkEJJE7JPEsMkjDe5Rd
VJ9oCNXXYu3FIfhpasfdmBaSSSDlKc7Ii+BmSpdLw6S+Y6lWHJchunLVPXgeE/rXVcjgKWuS72PE
cB68oMNvX6uREVYHO5xfukOWYS8DOU2I8Xhet2Yo57yjs5+O4P3GiVyoA0DE9dFiYX6bTd4h6iTU
Zq+W0suqO3SF4a3aAT+PLDGcXdYEe2CAokeILEaPVusgjAO9nl1lOYD7N1l8m2p89hjDb6iEc1Jw
TwUBiPxKaIZB/CYAb5PuADpf6MGJ+nmKz096YbehrgGFVG1L5hGb4DVCu5VPXZ5HmOiqictstxh+
WpZW7xdIIoEZPcPAp5cUxQ4PU4BTslYXu95FVc5YRNoMV2xCqGYVffoWtymeFV1qWhec+ayL7WX/
BKCs2VNvGc+6IT7g1/BNZ411MVQTQBf2HFZu9lK48iVB0gswoNVA2pgFN59r7AzeglabfMOIx3sQ
Z3j4zwXTjRR2D62AXNvWmHmPMmOcd8fCfMuH5mWIokqt09WD823SjEcKKQCP8FpZfbCl3tIsyo40
Vnq5M0tEXrlUrXc93wE6VYJSlY5yDhJP/Wo+7tVCW+U1oCVkWY6ACNK5fgAhGCXD0dwaFuCQNuJi
i7IailPZCdLEu8wAZYVWZ3w3y0KMqI8PodK6BsV69+SMCTuLbHzTizhofTxBUid/IjUJoDvA+FKU
Z5rnTeZfL9NxpSVVe+nBTZp+H7No2iH3VD8bsoZ+aIK8gSZ+s8RyHmcHp8NjxEGITzfFjnn1T9J5
dwkeQqLwpPZODVk+/WioAThsPWW1jadBVVQRJDeEdWeqJmfjbwsEPIfeNc07Gg9kwddlPGnrZWws
8Mj0THyyCB5owUrPAv2Oo44Zk3rXwojVsi8LcRs8mwN2EFCGNiZ3006xd+wNmx/pqv6L7uJCfqCg
/JixTCtEs6ojUz8svm5fvyJvW21xHNcBtv3zSyx+9IpLl66u3gXNvfIbIAC3Mru68B1FsNg2yGJl
OXe2lupCN62fG7LS2OKCzwx8N7ViBFwc4xF8mbQCTWnaqTngg4UYycCn/aiV40GvbeBLvLbbNJ4O
ITsLuxjTTKMfrjD20g0hXWt5wNtxZv+EdDJ0mwbXfK7wTtde6mkXWgnUoeMh7QSkKry82xgAv128
KM32dOd3Ak8A/D09052fmsIay61dBPV6VlB0FZQZMuWApNlRn/hDZK5MLS7uyNts8mRZgAnQrWng
GbY1EFw5LeTv8J+O8rE/r4leg5ovhCdh6X43ZOpeEi1kD5Bul5UZPVJT4hi4sYVlbATgTI/Ygza3
Zf5e5KmD3Sj2Pes2AKv83B9tkLIPoGs6QjcUdnAnrsbECW55HGv3o4t3wdsJdf9VcC+kEdzzAtq7
uYmsDHXJ4E3ZtE4b29vQLKt2xS1qJHVA8pB3jU6B56Y3OA6fzMJubptBfjQFt9ONlyXbUBbs5FZ8
XHee4O9Df9/0VfbTA9E73nEuL54VQIbBwHvPImADmZtW28HluM07Hg6ogVs7/gJfA70YcsmESaMm
BzDDm8b6UE29+WGAtm02I+GMfmRbfBwvemVgH2G4N6j3UECvtHVvHLyp7pA7YKWmvgXtkfUoWeMX
DZDIXYeyTjf4XpoJYh6TwhGSTB9d1ZBZPYDH7Bym4heElevnqgvqrTaNHOHyElx6fZWuHTfsv+dp
t9VE4PxSrrblVLNr3BUTMGLCPiKz1V16AU4CB8Svr+WgJzsvGfNtOhnm6+QhgjJNhTiTFZ9mlnvO
yzIp0e3ibprKCIXIinAPvHNeuZJG290gDnTKwKgJxP7nWKvo+ub+V//5egCDwU2UQRPP5LV96vEb
82MxZT+r5NkdufFuTNiyF3E+nHrBhksKTiy/Ak39Vk8i0BWrnJCnKM3trsCboH6gskV0BXlRCIAP
bPAXA6eM0tKnq+slyioct2yqfuKvEqEoHTQ6S0NjniLBDZuUr/EM/rCSQejxfdS10Z5xMSLtL20k
dcBIcpJjCcmpCqgDGsO+6cNAVxN502Ux4qmS2QkUx7sYRGFVjvylUo5HjqS+V0jUecxS+vLLGLbG
4tAyB+msxYfMBc+0i52HQDUFwyM4m8Zt2QdIbCaJOGsVr6DYpMUvwhG/a1VzohlPnaU1v0rUoK2A
xRofIcgzbo0hz2+SBHllYPufDa1vziMSf8tbS6N8HlreGQ2VDj942LZd/vFf//P//O+fw/8Kfxd3
RTqGRf5fuczu8PG2zX//g+n8H/9VzuOHX//9D0AZoctjeS7HvyYkwC1l//n+EOehcv8fUVrXed4W
5iUD8nVHVDtEq8PMdKsz1DguQ8S8s3Rn9p0YOi24l2/dpI1nQh7yuCL76TwPBK/MMoDuC5KT7YDn
IEZm0cfjNDkhxoyPmS4h4pAAFwYf6lIDqYvEl4l+H4+W5RfIV75Do9zHn9/5NUI/aJWVWvmkIQe1
1Rs7PRrZ2N6aVoJ7ggH6N5L+0WxE93HWC/ezoh71cbIM9yllL5f+rMCHnUywCp042pM43hhsJm89
P/9EmIhtqek6NCNKABKpX6v+6GR2vwZYWjsluLmh6PI+59y4jyNIodeje0s9M4uH266VvhsiYeB3
oHS7Qdn40+Jv9om9h84iSr7JJWuibJs5QbGmBaiBxpBYG8PQbJvP19EhaL4yIjc8zEvHufUAkrP0
REvrzIovvReDocqLHim/0FXFJcVO9kw9UeoMaj9IXbhBX/h//01z9X/5ogFdyoEXcDzLZYbp/PmL
Vqd2OCahN1101whvSEfJqYcymsWXZnWlAtV9cYzwymyG8swNmHRzOfejjhXR+s8++lQGzRY1mbi7
EYWhjsfroR3bcBWMRnZHjIZkSNrhJ6jDzAPSBZBrGmO2GfGl2mrhKhOj+yNXDzKjtcpzBOn6s8dM
vBcALwFvtLczx7cdyfjiVIdiQEnWLjTBTBc23Fq3YA/fmuA1QrVXJTSfsk1gBQUknVJLtZVCUXTM
bp0UaZa5Bz7haVeHaXWCcGh1aQ2ABekwp05vhZlXPkRG2/n49umhjywr/DRqYLXiD2tof//7jwo/
/evPCgI/uBmYAHx4YB51lf3LTaHrtKHILD5cAMsM/GHiJ9cztEejavhp4lbpl13IvuEQaq5Qulte
pJmUD46hPdN4EGliMxXmdECU0HiLtKPVS/YNJX39foyNYENeDo6fTpW6m1A27d5Ky+Y2B+5koxKt
PnWFNzW3kWpkYn41lKjMO8sJGeSaCV+oJ24A5btNHpbhfhSl+drH4CX0ALbJG6d81iW4GpXXWA8a
tGIwKZDTGwubFqXBCeBTOu47a82sPZ+2vIXHEYGNvGzdMH4KmN5/k1IL/MbtzduY19EBinP48+M0
e8dYhdqxapq+F1F8KNXNv8jtkzXmG6FFsPe8efCcKFkVvGVH6jJvtG6HrENgFHh0v+ZZuEMxSwBJ
p1I7aMJFxDw23sYyED/UBfh4kx8xLno1oi5o5NOU69PiA9OO5Wl1Q6fFpaFzIyIR7hrKPYVPBhO3
mu3ff3ss17r+9piOA4QCZBRMA08VeuR8+faMRuImYWSLiwbEnV853DrbxoiflAft5dZkvwZVkERD
ZKRx6uZCz27MSN9cjVOXmqjv2rUrC21e96/8WpYcBh0VJYV65WUqvcI4QCTITdjr1Ti9Bzfn3VGU
4c6Wgh9N1egZcmOo/HHc46ANuCTTfEmj1KcrcEzw4zJ27UPLLWa6QrHhPkR17z7to0f8nIztx+v9
26W+vIllraulr1+ZHOndzauT+/K+MxDMZuq1l/EvfsurLMssY4MWPztd22wDfHRHL0kgCEeX1Aho
Jx1xvNOPyxhdXY0huz6AUUEtQc2XPi0x990qBkNTizDUX63xV2P0MgADYpd+ZY5AUreqtDrfMg/4
BlYEv4G5QzrSm17atAYfhVX2Z2eY3CPgmND0c7X4EWkA8CQCMfBTSaekrRX8ZiV7B2/q9OLw/o9J
apNSlUO3bUv3jD18Ci5Slua+mzcT6l8QsNNyLbokvX1mdD8flbWQyYc168qYrMgUR480YZLR1/nk
EWO+joTctudJvB0Aqzi5hpn6RQfq7DrGU3wwEshvMWk8SWkCclRW37A/jHeJiZrtfnTLb0bu7J2B
sSeaPnJgG2zltkz38H+m6chiRRBZxrluBtoxTffWEBXH//UTYzdj7sjCmbGt3FyuO6tI3/Smu7iN
4fxCovWeaUn/aoGYZ9PnVgtO6ZyfMtOMNlljpG/e0C6ulYBkRRvxZ16V1sVrXBDytOD9VL3UDUwQ
LU0IFjoj032A4qsN+ZGFGpSPoSYdM67GJ2iN+/pYTxujBxZfG8N2znItmbMlwdU7NnakGTYlKkk2
58/IrzOBxJOB+JhLM66SY2ounjAQ4NCiHUkFJpmGwkm67JBea1fMDjdNG4sjjRWlh9I3MpTupB3w
3HCgzTJ5JYA3qqK4sit2pCtbdelqMUhVf9xR/TFdkrdFZcPkhFJqVBAvM2WVlqvRawCw9qZu62bt
T1vtuirWfzRTF0NVifo6Ynz1Sirxy8U+FCmQDRnwMbmqoKCmUaURNdVbUH8AZG1lBLqzSRR8ZXFE
BaF2CBF4n//H9J+POTY3Dm4cs1Zipv4g8x+NiQ8L/aWAR2G+aBUqrJPFTd6mH00VeGCWXvpkHg0F
VqVB6kPcxdhgIxivZsv/zxrzak5Tb4Wmm8mZZ2WKsDGIaDXP8+4QK+2PDPvTzcgA5gBSY0cAavKo
8Fu5MzjoeMhDB4HmqqzzbA1kgH0C5eqh9zp5oB41nhpfuigmlMcqrIFzRaVgaYUF6kP0YTOasqpW
xHXixHK8mft0GVV2Xm7pkpoMeW69KswtyGNlcaAxWo2u4qBUkHG1ug1yX4RZnfaUNziUiwZYmXuy
LK9DcxCmrgHw6zXh1z0rDgSzHEEhcKhcaIgTSpPG+m1jB/ojXds6TnfkzhXBOWqgvrqHTdf4TpCW
PmijPcdYya77NTETr4T9+o5KFOMJ9GPUZQrpbDZWtmmVdVJdshoiLXZUwThmQQZucuNv5i7ONJfb
xrEIU76qUeZ7k6jvmYWIPNSjkcVHxY8a1cspR2oMdYg+9VNUV6KeS5moEUbWbfrQRpJQedJYn8dh
sqU+Lbp4z1OCvlv//daM6ex6a2ZxVAEahgPdRuaZjtq6fdmauXqkOQhLGGfAt0R74N908Wa6lb+g
S69AqQvY9N+6IDesHdQikYFfbRtAOzjobhFbKs6dnraof+beKfH6+0wO7QMNSaMsNrZs5Ia6ZPiL
SXkw3pMDNY2a5KpJy0Kfk3qrq1bYsKfzsa+0wD5XpPwHnf8yKEmANn2KohXuw9WBBpmBm74Yug7F
cRnXws2/yHjgaePhfnnsSdSD4PA5IeHp0oCu2ta1RIkHWo58XcJ/WaWLHUExvhYhaBQMcILcmyD5
3iahDE8NOAmhj9laOzGZ9m2HsztArMx5DoexRgqu5z+kA3JpBJFDIOz5yut3Hk4YNygThEDrkotM
ReKtrQYnxKiww2G1JCjnfmsg56smxhDf/vsvkPcvB0OLO5bDdUdnLmpfjKtokQiKtsJPtzuHHkh/
QhMVvqtqqlDzWqS+aYboalUGFWqX56D9QsUJmL5LCKmlmbWmQWo0/DJ1hJemYA3h1sYPCmZuXNuc
sEkCj9+KElhCgkNZ5tPkUxeyr8AMqYa8FwP+CO0tuSwG8qMZy1KRku7SSzv/HjQFkp6oRHnsYw3y
yjyG0JjjoIAKRVl+oNuoP8vewIhQ7m2k7fxGhV/lp2QKXdEY6kySnaMVjySlsoz/le8XlzQwtl3f
TSsxjrE/Npl+Kh2LvzTmb0fh/lJokx5zFxm7dnSHN/Kqo14/oRDHe7Hz35byqkZA5kIbCTnywlFM
0ZpiLfLCWjS8eNEkWouBa+v0998MZtnXtxakih1mMtdyOfTo2VXMwABhpIw8S56tqeH+pJi1qYkE
g6SgA46cZYyusnHwQcEiLtEQQGaC/Biecl/8cALL7tx6RECqERfJ4/DQS6tZFWWaPeK3Tml2Sp9z
nKT92BDOjsaAzddPbie+z5n3yalftdrUTuTbMlDwpPj41+Rb51X1mJ9mzz4KPV/WtTmvI7HFOzWi
/cYTACj9Mc7euAvWaFpHl8a0q4xWA8uNW6+L0WoODejSAWxm3mF0teQFcZZdURnj915GX8dLlEfR
uFfmX8eVv9CT6XuQjt80u3lsbeuC0vP2AefQ4I6z4jVGuOjNadxip9gHtylrqzcztM4foChhWoCN
hb8KkDacCXejelMYBmcC5Xza7Kk1nj97BMn57H3OA4Xgl1Vozc95YFsIztTLQzG/QpYA2BmGALGq
pf7d5BTuf/f26M1+vgXy/Hx7E2/8IZcoCEtdW8nOG6ULwViu3Wpdn0GJ2S4fQ5yqELpry8dcdz7G
FutyRX5a15j/4bfgXYc6VVCd267LcKtE+MO++inIHuD8MOvTc+miYoy1Hbb5lIGa01KgLtsZVjtB
COGP/JTpVciS28NJm2pkIFB94oM0y3nStDA545f1OxS2/WSNPLhvnWHtstR58lSDsm5ocozZAzl4
bvVT6E51nnsDis472RYHckXqE5jGiIVb6jIjGTeG1X8DT0m6ApuheS9zad7XTZPthkgDrFaNUdNG
lbdOalduljFNBok/Rq67s237ww8Q31+G9OyjNF0EmgFp3aVBWF5oVtbk2X2BbZB6FRpBJK46A7R5
s6xgdml4XN5RYtsRIAphfpx0lIIWTWPfodSuV7FSgWh4Pr2PEvi9JkhfPRHH+7qLi11V6sZbGug+
OUAl21gPNqoOBoRaHkyOrw0ZaEmX+5oWIRC9yoPUPfyHu6J5fVc0mOHoumGZlmWhNkBXX5UvG66q
i8MBIkzaKbLBpr4UkdjI8tnI9cyC1cv4UkxyNQZ57nbNeYgSFlSxraIsnL7QuS7FPFEBcQLds8bZ
uhiIM9bIIIlAcxeDCRAOW5HFjtMWZaDNXUvI5UIH8ikRwEo16tICunXrWeG4IrOGIGOyo0vITR8C
IwyPeG/dUfewH8gKrXwrwQHlF7GdbwvZXQrcun+Fdn11oUyDKJtf09RemQaMTMr0Jx/kRNKVaQ/V
vt44XlXeEl0rp51DtaaRuUPj9YZhm377pxEg1sSq0RVwofBaP1el75niuqImnxx2EmA6aonNCnFZ
MJMkrvGjKjR3/8VPTXMBct50LJL+xIFGZnXNNn2MIihzPCw8NnFZynZF9EjEa7M0qrpz6sttp/AC
QVlHj3YPPT1s7wBzVT0oVuwDxHnwS5YOylGhzJymkDLsgeGvV3RJTa4G6YrzCaQXQjqba0M3Pv79
F9wxr576BnNxg7MdVK4x07SvMwVOM4HNzwUYIA8LRIhQ0P7cF9ZbKQyn8R+gQpU+xeBEepI5Qy2t
Leyb1pTZUyJKoB1FZYPvBF1dgyIFMJgZAE8OCiukpxgxWwQVRKp7gIMk1Y6SONRAlj05RZW4oX08
pXloXC+LAwoZkuFeT0Wws2OptaWi0tlE2q+hxW0Jd7/30BZI7wJ9jMLFzy5ZcWB/bz+TxMkfHnM+
mDzAQnwf48w352HAC8SAzkRKiTI33MzZqffS14Fifp0pGVTHug+raAd2krBWHkpu/v5TQGT9Xz4G
D79pz2DMY+A//pfkmmPaHFt+REq6xJpQhghm8skPk66JwIuoV6jQCe3hZzXq4lLjSP1opNkGXK2Q
9QEE6VErIxNHMdkh+1Jh6xKzaVN4IX8QOWrmh9w1IVHQ8Iek1LpTgs0U6C+73J+8SkAN0TP25Jzr
oB0E08++S6oh9+tuzNZlHgbbKdDdhzI17S2g2q7+PsW5fm9NXbsFAZ7cT3GA3SzIMxrkL79HUdki
FD0gMl734xtqyVYpzmjz+OKfIsazjP/Zn9bJZfKr5xDQoHpWHVrDOwuRId+mWtalT+Y8A2Of3RkB
dHyH8hQKNPaYQ1BqctAIrT8URbqjITIubkaKmyYQ3/AzYhRvc8mTm6K3daAZ0ZgoprnIQn8q66I7
9Kkod3Zu4pgahlO78lK9OXG6HNpU7ORYv89daDzdF1MVbscU1P4rDRGFYz55+hHHBVxZHgap/+Xy
i+t8+cVhnqYWWJaap5IlaiQEXiqgJsuK3cSx/NaNkbltRQseJ2PU0JIFYEh286U/u6s5dFWboGno
cePazF2aPi8CgVLQcpWr//DV597Vdx+JSgYBbh3BDgAZUFl9FdMA0VyKg2pnbAeZSCT2HHlgbRPe
9TaOjg5zjfekqddAdqS/HVv8TqxWPgsrSrYVyKRuMJtB/MYw1xof+7cpzS+ja+FZhHg+D1BoOqI4
6xW8n/GmHPVsT13LhVhE1LmAaiirGVkqM689AsXPHsBaMntFjVWdrN6xVp0zpOtyyKZDM34PmXSe
GR+6OxmbT9iOlK9DnQUHs+eaLzKneI20MtuYqZ7syVp28SuyrwQmIwgZ0yCv3EcPNNJC8hPVIqin
jKwsB6xPn436UGX7KAT/qmekCXIDfzRDObxWHct3HDeLU1hySF4oo9nyvlktfTKTBeq8ECg0QzAr
2IUNNgdk8XOvsZAKiIrnfswyP5ts/jIoxJY9ptObhQwjivfC5rvW9lDcaPIfRaY/yqlJfpUlKmz1
IP5n35RbQx9EBFYehOhDKxcrkfnJoGcvrZ7Wq8CY+lfuypuqSuVD6BbagzRT7DQw3E1FdGgG7UW3
mxNEBfpiZzsTJJKCjAHg15zyqUNi1wCwaWUnRbKVcqeVLPiJiqoY8YhJ3KdR4u3FmIZ7nTP5wKFu
uWL4cH4xtgtF9i+ufMgEiP0tHFuVP3IPV/4uynznpY2Y872B9Mi89J9chRnaT6HkP+Op1k9RJseN
jlDHs5ab/yy8yvlt9y+p3uXY9IDBAA/A9FFD7TBuMfEzMIveynMN71AjJfwEDCtKOSazRpolTZ+6
tNQvmqHdgsZxbBBLifaNFpZ3pS0L37CqbEdYv17rT0UcQlVIIf9cFqEKpSy7k5O15s61g29pqukv
bBjebS3UfjsAhSHlbf3M68JcNbWMHy1R8S3K9N1jVIjhbDux2ORqEqjU3101aajBJzH0H5P6sEOB
ZNuBTEgxxiYdfwhKM4e6m+rFXn6AcCWUJlX3zx5GYjTnWKvuRhNI5tToznNF8GfXpdt51ELpzJHD
GRTTA4iGSgMskkXMyntLtB3bSeQAUcdTufht6M4t2ASnm87NTjSUAg4LSo20GTcOQJMAJmnObaga
cs5dfEPTLI2wn0sblHZpdXg0ZAfpBuAvY9X0vDiCDcM505CmBewWTGFYCDYassIoPjYcnKXLJDZ6
1qYOpQnBdPjpLVhvBhPIsEaedSuwgedGQ1cIMjj47UGtRAKavh9Yj9ClApPGbcjWQMvKraY2i9yI
qnsTgDe6M1AD1D9be54utzQhRCbsHiR+XzxojawoIBOffTdwt33iYZQfq8GB0iF12za77QaARPEV
ldAY3cjKTp7IZjkJqpW84kI9t8Y+FZSYhzZg1Z0UyH3oYcXWed8CcOum0IqotdI4zP02/2ZPEOQY
VSGnkNZ0Izr722xb5pI17erkYZlPY9oUj7coNsNpR4caJHd+9AXesujD+qFNQMDQJlp5nCYzueQQ
5lvnpiFfp8p+oS/oiEn656TM1KuHIPV20hiC28rIsotTajcgs7ceqMm4KNaTlnub1Jb1hck0eYm4
8FFJ7DyCYDV6AQuvHJOXLNL0x5614MOASx6O7f1kNUeaoOt1euvgOVF4hnicUAr3GPByXAHBEh6p
W9qc39Rl8ot6g/LobbUtbqoQAsfxOuyKaNtyEewHVK7di24Svu5W7k9bHOjeNeRQLjRru3vIJ0Pb
kasjnWh2LUAb/tOb9rJN/i9l57XcOLJ06ydCBLy5padIipSX+gbRZgbemwLw9P+Hoqap6bP/fc65
QSCzskC2GgSqMleulSxM33lqkNt8ycs8pJDkouWd6foLCHqKsTG0jpJ3X47ezExp/hU8zzXc8oR0
gn2o+8BeZIaif4BITgBC2cXJjcr6Kc7BYs1+BUbwNXURshyV13wgUpbwt12rRZHvuo7+vApBue9D
oexKxdT/rqxx24CW/d4kFU0QQ+U8Dl49bqwh1pHeahXyskW8joJ0F/lWurNy1XhBkYxOGxFmO6m4
Cc+RWNG++DmaZolY5XBPrFRfT1YQhw6rCuWGlyHPkp0y9F9NbzZr1dVfCqv9HL2Zcm5ppt1TUfJy
FKF7MIyMVjE7FCv4aPyPqK+2QSXGX33h/DWSYXhmDWpvIlaTdz1pxrPTkWnJYk//EYu/ZKSeVuNi
KhT+BwvfgEQf1Z7aLKu7QY9ocu2idlnOpvQFSfh59t995YRkYTCAEQZWvtRmFLSqUy7bTvOpa6FM
KXIIv/kw8NFhGp3kmTxkUVuvnbHVV6pQm8dO1+m7y4t3UZEg1yZEj9pSK96dArnuuCrcU5bV0StQ
O2DNhAVuYd6lTe8u+zH5GNlwK0+iKrWN1VFWdHRr+NZGJIAVRRX3eqkWFzkg2FB+UyELX7iN8jkA
Yxw1yTmfKgduM+SAZ7mLZDKzh9Blr2JV8Z7FmXsvLX/epfhBHy+lKQ9K076ydHwdecxTTsz+lriC
P6ACwg0/Kq+L9jd/EyUXACHFRlVMZa2AZ3zOXdooUtW2/wKNPqNJYEJCQrCHHwL4ybA2og3ixfbF
6z1aNvNQeReW96h1wvnbG35VVaT8sm2yGjV/qxdlcIJ153b5fUGWY6/rwRLMXXdnAQs/0c7msial
6ZZS/1HQjvlLFeWT4hbJmx/x+NUi+84IS+iNijL/OfXFrh1hS+UNdipNuHNprBeXsUz9b72mIXKa
wM1YmG6/GlmPXLJBpPB562+NYxYXeaj7St0A8K+Bv/3jk2eTSOjBEd7p5oecS1vnSMpQ7PlXrBkd
xigX56LnXl9ok+YtqWgtWO3rS00pAeh5XvojU5FmNh1a6cjQpCfFjB6g8Z8epUsd1G5l6UG/kaYc
qFBs6vqRPp85DOinDShP8xeNEfY0a/O8ybqUNW2sXlThjQfPRyc6jpz8R/gcWnn/IxoiC+Cf6xzC
oSovgjTeQkx6/0MV9mmg1xUG8KbamLFf+ktJn3Q9TVQz3kFncbDUiJEb29IfDEzXYUm0dOVhMtKA
zislP3Sm3a1zL3ROlCSd5Zha7XpKSjh6b7YptGZtORG8Pg4azZmnNMeusOO3tI52Rp56j7k3qk9N
pa9598VvShcGJ6cnYSdNcG7WVjRps87HPHkz6Akki1vRyz4H64bxrY0jmkHnQcda9MagsLqJw4dc
JJTKwAq95AgFrbjNi0vC4mw7gimCa1RLqfMa6i7taZTuYttaa+pIjWIK6Swws+GNRiEIb8am/KmY
+S4m8coNmEJxVgqKm1p21sFEfLezdFgMYWS+RI1SrETRO5fJ8rSNIih2TZNq7EXghkAhxo7WZRbx
BZLzD3FoI8lseCCsEY0s4rA5Qq9BY/Z8djsAwK02tccTo0Gf3FiZqGGunCjOV/SyZ2BOWO9e7bJT
i3s0AAiSziotZr5rnOwY2mNTp8+BikKJmPMYKpRBj/3gfI8ywUaGxh+YoaD+Sqzkb2nJQ9tAymNY
frWX8TGURfe+kV7jFaVwHgUw8lVpDxFaDk67dN1yuGvialyplVrc5arZv1sQ8dA2/NFYOjn8oc3X
fTxWH3ERffeKIX9wYtDA7WCNG19DAp69Q/GhDaz3OhBzd0M1eO9A5pzZPXWWuh/dkq53aart30Hv
97AWKwZPpfqXy9Lgw+6yaD00cb8P2qb46K314IXqe27UxV1icidIN9DXbAFbknZWO3V8QHf3PelU
1BkQVTu6BkLkE1DtHR0p9jv0FesBDqoXfl7tKUu8Waxgst7FXN3UaRi965PQfh/FKnWD4r3q1eLg
jog+SHfjJ7DtmC66HrCbkohS0rUP6cMryqjWa1l1wYM9VWfpMkMnPursrRbSdCGV3uVhEVwnRE0U
rHte/Ts5KuPsqay2jQPBjV9N71EYDod40Lm/5kOCIE5OH9RFzIzHdtfm96HmbW8BZd06e6c0CkAE
/0yi/7fejMCkVmkCEH0JiQNL9pn4WF5FBjpJ9nfRTbA3ztOkP4QjNKdRctWaZroyQhs1Bz8oxNFm
Cw3DuuGBVU9TsTBtGkhWXuv3Ry0n67Bx02inWdOwl75JAwZ9PZVz/BhyGTkirybPROSRZGAHEyFv
eAEFAhGNEopvhpVFS/7R4X0gNJ8uShO99HnAibjJHE0ZTx24rgc0rf82CiG+gXbqlrqvJKfaLZWH
OtJ/XC/UzSvr7KkL1mnoTvd9bkJiEytzjgDRPHgfeh0sBqdx2b7mAgrHL75AQTxBd4ODnAvLxWCv
1NigCOTo5kpOC4wenY4aDiIxJ2s1x1lqTRaey7m157dLtZzgbM3tPdKvBp9R0jVZECfqldNvAbsV
LMcbCiDNRIuNm5ZPtWqlB0NHnM91tLhc1lbxqikWLdIyGBznTu/GdumEXVIu21Ff8fn9RY5mtJhs
jKJK1iFEyNCDx+mjaT5eQ6Ge+EGv/JtuJ+X1kzMDwRczAiQ4f7C8Ql2Un1/mekEtAhI9fxlpykMR
11++UJ0GzY6+i3YpP1Je6d9fqnO6Y9AGpyn0kosfFuklVk0WD6Szekg6Ljd/12hi2dKsvrkNuOFY
3SO3upBh0p9C0U3rjqsD9eGRWOl6i8yDm7KJwfSQSjuhFvVYNBFZYq1m2Uk+KNrJUcdU/TP0fWvT
bA9FLuo7dDUM9LTVZG0lSErts6oeKA6EzrYDobfywdVvJJ+gPAypn66qSo2/+FJPg18oC9NNEdr6
2R3TdW0O9aaFpf/VbvUnGn2iX2akPSNSmJNdCbpNxnLnDo356BKFBuvqOULwDyoL9afWWGJp6W13
hhHNuYOBKdpE9De8FrFxqWMR/dIs980iK/nSpyoqlVldb2iQJ5vehmcX8iaYs+cHZ2RddBH6f9UG
fYaUmb4LO6yWOkuKBy2t/C240nEvJ8V+V65SfZreUyblxeD/1bflxmmq8cskcJb+VsyTcpCUZxGp
5SqeJ/3+JEqcGxjfRjP9aLxRW+tK4t05Or/1SrCWlq3YIvDW/z1iJKL+365BxTb9GSbwic8RyaAg
pBukJ7/6oGcpu8iDnlX5pfKR4CwSvV1nWgICy+y78EwYzJGs92VcBqJlCe+em8TtPd3v7sos2vRV
SbNokSua9hdS7XAXGjC7u28t3bxv1qSmq8Ec7bM2Ks1OU2BGkLOhNf+c7c2zVTXVf8+mn+PNGkl7
8PiDnqizYS1z/fFbXkY1DyMjvWiBNd3LgXgS4zcaOrlnNf5ny1TdKhAErEMHkp021StjpT82EV1n
ib4JrSahRaxNPlz3RW5Z6oEFDM28CetuJ/mwv7r/FS33MTI6Fho8ek310QXgPfY8T/NjOx/MAvWT
xnNYkzZFvdMyjw1TwOOD9V2SPsLRaWytIbe21bxDnbTip6PyBO/NXn8xq/qLpWMlEDvc1/NOd46U
Vlh3w89cefLYipwNQytf6LRdTuwh3oIg0Q+TB1GWNDuRJgBZY9hx5lHFTF6SVDgXr8utJ73Lt73u
2W8owsNwp1f2sktj8paDrS3F/H2l0PlNOV1t6V5qNSNZAJRkyVsadnO1ZaDUT9fLvDlWOatXmNti
0ofQeLq6Fz/AggPxB1hR6bLhnaMnPSsPkugTDqJp+8eEwMpWEnwKuQ5IZ71JVlVhT6wI1ekY+GF/
Tx+URuKK+7rNnoSRWt/plqYxu62mY16BXucG4I0RZh/CGsVOqlqRthhXjeENG5my1L0sfmjo9IvH
kjfmbRQcXbS2IwOiUJod2Ul1wxYyy/K96sQzVb36YchU5QG+UijNyvIdAAcMZYpirWUUzCklfc0+
mqGQwC3Ssq8PYjQgAeMSdm4pe9Vxq1Uzmwn8JUu7U8iKzKbz4HGxu0qbw8kS3pXo810PFYunfHGz
tYIOF2nWrskOsDKyNZt/5+42L29C2COi4V7PqWVX5M720NLVIDqj8sHLHv1B1I/SkyLHsYOoLF5K
Uw5MYeAvyjzSZy67z7i82PgjG2croW8xc7txKSDVDqiku/keMaByEcDF+iAPlPKSo8irc+zS5UWW
qBFnXWfxJU3Ng/Q4TfRiqZrQYRiR1S81PTKHRVx67UkeKhrXT9OoIsTreb+kyy+n9vQlzvHj6FBU
AWVQYmVISi5nH6sB+w+NNnFjrq37ie/eyYP7++zPERke2iMdFbwPlzJa+uTZNXqMOmMbOLQaBQWM
NwG0c/LsP5n/Xz4v7qENcKx4dbsecgclaBz1UclgMZAHUhLiVMyUDyWIPp6zaBP9HoQE/DNM+kb4
ag6pYi9lvJwZ9AF0EPJUFVV8zNBnlbFyqrACHT2XPJxQXQjAd97ah8GN+quuDsOl7CG2JXedI7nr
FLBV6GvPAeQHg2uAWRk9qWjDpRMi99sTG5vsMVKV5MFsAD65brJ0W8Qp6DCAnMNMnGPMe78MCm8b
jY2xdiEZfg8U+PO72hMnQSL1zfcPDT/M9zrQ4mOhz8nKsIze+yKG2Frk4V6afjccUwXqtg7OdRbr
2pOVtdlrY37zjUGcs5y6DF2s+laaVqnF9sLvlPfIVbW99DnCFWdvPmRGuVcocxykJf0D5Mb3BhxP
SuUZb3S+hodpCMelNLvahbUE9MWOhapBCVJ99nQH/epkp4H1X2mIZdx3fSGMRQYRDcTYzWOtF0wa
uwEi0jy/04GDH0w2Ibw25vJrZhvq4SGp+7euVyyaA0TwOKm+eJjaldKg+J1HafBYxF14IH+F8i/j
MDQEj1WXpJvedfn7zxFyIIzvPe2hjJ0XMpblBfKH4LUYnpK5gqk3Xn7fqAX61rM5ArXZjSVVIml6
cyIiTAxrL835Eo6t9pvcEd46qjSIJztTe0em6Lp6mhqxMZSx/z40RrW0oql48IdA2bIFG/aRbkTn
5PckP+2vk4oRUfB5kkFaJ2flNdNGyzdG1qNR6YXZg7SMVESrNos06qG8UywX6WSV/tOFnCB9ORqK
twljUF9aR5jJqTOzlzaIf2YzYrNO/H5p6218CszOeiCV9aucM5UOWJZlr7T5qW9M9aELjb9kvN5q
9TIwKG9NedA/VG5MI/J8IRQsabAdmuGkARuCjAhYDRAJE/oR19topMuP8pAPwb3ndNQZ3f7TJf3S
bKxC9It+zNuVBuPq8o+YSEdgYOULp7qzM3ct52VJ3QD9MBJ+sIOrwcrdvqqDCRBa2HPeiJVypWnF
zu2FuocbMbsPnJBNnhb7L1lHf6sLOPOvlob72DT//vdspzbD6+zQNr/O7tuAlqJGG1cyCaMndKRH
pl/cI/mqLxWPxWUPo5e2kOmYqg3tNR2kP1uv85Zj5aODzEZ/Z2aO2LFgoqRuhLyn9aZ89gbrfnSH
vZQAtab6mIae9lHPE6d2ohDoOJ8Tw27sL17MtnVwveJAz1hDS+7MJh/OxPK1Mz0IUtD769pPdWCc
n33d7LuuD/kLX005mFIm2gdmLNZ2vq4i17nYdi1COCm/Wp27UmCRuSRD1jxk8wEP7TpvjYjKc6EY
8Zm9RbYwgnp8JzU3rhtbsNGbzc5X9yWZ9ycZ5hdUDQvTHN99M7GWQVUs6TrQX6yMvy1tR+IoyyDG
v0056salOMI0GSCa1PEGyMzXUS2TF+q9rCzNhgRUHofPZW5A+w0ddzZMr0alfwboCiyZE6J4CuDG
h4pa1mVsn+xaqx9unj4EHR/wz5fjWHKo0Tp/iwiQsnAjh3CbxFDUh/kunf8Sltp/+sqozHfS9H/H
SZ8eqWSvqnshYvcx6tI7UVL8ltbgJsquHiJega0h8qUl3I/Jz7KjHNWdBqRRTrO1Yvfo5s4r5x5A
116aciEtTVpEx+XNlKO5vdGNxkpOUB1cZI9BwsccnLrbyT4D6ZJnoVcrhwzoHplaeiJyUfGojsNd
yUtmF9n+AHy3+NaFYf6TNpWPvPWmZxmgijDa9bBFPLPNuwakmv9RueIzQF4hFHqy8Fs/P/6fUYNS
hTt2nZ+XcfgcIxhpafjnMrcA+UWarP6mG3Ags7OyN3WjWJ+wQsNO2JnpFngNm+XXFVyYDPqmpCNl
/4dfQg2l7zpN2r6rb6ecdqRtl2nag5a11gneOGVh0A3xUXoQuWT6kNx7vRo+srR8F6Tk/ztA6E9o
nKUBvrUMx7AdzdGoxfwBD6rsatSsmL9G54xvlGjuZPNBNUGgsVCp9i4gSAUyLO2BwvdxjqHS9sGG
0KZ0UGkPQTD6qyKb1OuZ9BVm5q/kWdg0/gpZjH9GE7aUkYjjtdzgjomaXdgRgd9QrGxm9fjcIY/h
EBySrHmUEY1r/1+QUfaf0GO0Pk3LpXHbAYxuqvof0GNIX3rNSj3n9LkIi2EnD6mhL4NBM1/i32fF
GH76bmf/axyPGVBrkd8/5P4zHRXpx5TBVu5F4K94cYzfXKpJoJ0+tNkdQQSyUUKjOvVJzlqgYA8A
owJ9GKXZvpq9CmkVdOl+DzpCo31iFc8c63rt/nAjS09OqVqNZ2sCWLoMfKqLVO7rU5BlM5FmZ1x8
s4zve9RW4IDgo72izBZpYeqXDgrrLwNyht+Ru5EzRhOxZzkDvslsQVEQSkb00K4zZF4gjWMuReP3
f78ZPW9mOflKt2PrhuaprsNK1NJs1/6jgarlUSYMuxhP5HNd+Fv6hA7CyC0O8jAmaXlQ50PaejE4
0/mUtMV6yO2ANClxStaVB7uoGf3TvkbPU+TIzWx8v92YvgLQalYmjmC8WBdOVZzjQSvO8qx1EmVV
hKTW/hiYUAXdhCW9RXKAVwUvp3ku0q4Uskjj03j6z6XS+Xrh6Ed3sTE83a4uIzyyp8fcmDZfrjHP
tGkruu8yUutMlpHyMvKs5vGd1bC+BEOiHeJ8GO6rMovoxy/A8NoZbFazL9WbVF/Qz1EtSheyrkwD
flZko/FrsKKFXI/wHnlSRW+/lxbcQVqlDZdBQEjb1GinaIF/gAmjMVZ1XXyLhRh3oQ02c/sfTHrP
x50lMfNQ8iwVfsenMCu17eDpKlgUsIqAxNDDsFuhAWmlR6gzAJSsudOg4zpfI0DOgUoqQZBlg0+s
nPB71uR207ZFqPF+ugqzGMbP6/7ID8AVOaOWk5sw1aNuefQXyl2UtG/D0qelRmdvrnsqo+smpJ0p
LSC+5ZFBkbuu6yzXqQ4ltBEf5LE9kGKKf3J0iK3ozQdaFk3Dj05fydRhNweocwBrBX+vxYF7kFx4
Tec7GzhsgQvz/h0X0nk9SOq8yXA2UHzCpTHvN+XhS2D4e9iYaQjlsEqOC2yMmSIcooELzOdO8CAI
39hEddtUWibrumA+dLJl/hoCTf1OD9KzNxjOY1rn0UOZQPc65iSjhzGt1kMlpvU4LxxkiD69GQCb
F5Fl7niVWIByTGXVFFDLVmicPYXQQBxF2XwzJpHWy7yHFCKPulVc2TY9Z1CZRymypIjVTHeD3V+k
K/TEBKwuc9o7k20Sj74JUI2DnmbceY+3WfJs7NwYVcXk+Q9/14z+HmL0ly+XRIYFGtzWfZUfWirp
zCHNA2ffpfm79F0vMn8vIfx+rybmhxUGYHqaBvIiU6u+963Dl5bffD7AsZjuXdP/4bHl3qZpBsnd
zHVAAtk5VfMBhkyomNj9/+GXEdKXRGO+7D3UbR1JGi6d4UxEDszgOlcGfxm9Trbbz3kyWE6jmOEs
kR7NUVGI7mz0H39Q1+sWXtapL20IIoeGd+UsBjJpQx9nB0Al3QHRxWobg+G4DAEYQLP1g1eWTTWL
vVL7kdr6Dnm0KAT5Fi9IXSp/ebnxnpAQfh/zoV7aSVbdQxGPoK3u3xe+Xu+70XiDFJy2kPkg/fJs
9LKNSunsKK2+8dE8px7FfiUHKXPjtL0Om129d3zr7Ronfb+vkrPmu17FSjZUI+2ZHkQlMw23vuNf
TcdyvfsJ1kM5aEoCkcr+GmHXuX8fJN3+xhii/I6Qvn9fo54Jg0u9/GVl5oKuruQAMyINyqBB1cTg
fsqc9OqTBJFOPxhg/VuHBP7oIh88K/oKQ1/DJZzeKW6mHb02Rdb3OuzPkr7zcDagKpg65nfVyU5a
Q/Kf7b9OjiumM85K6fPNamU1Ato4SqL/wlcM8AdRDFAfkQB5kAOxHpuLMIC6ZBKCaeF8096chfwN
6Pm4qiH2u7vqSt86bITqvxnNCLP/TdP8H/ly+u+83H2LBqvefpl3VakemajNE6/RkB5Sgo58hLD6
KARiiF5tFebP3XxwKu0tjPXhZADMf25N2p2BM8EnbLT5c62l2R1FApL8c2ybdqx224gKGoNywr+n
KxFI5CiAuFQXFLyRY9t17jCSEDE3ZI/VZ59y+z1vgRbBQvzaHObOYWI2gR5sIi9Rn9GaWGbkN44m
jHiLUFXGd7qj0llv09uFaXK9YjxfsbT9zytKv/xgGaZk+vuYoo5N42D/HEfhLL5RvlEPDU4JKJ2F
6QTlmx749dbpenstTYeEHZgY2HOk6SbeiVqF/iCvUWTBSrpHluWnbL6G/vsaUUFjUK3YKzAYCkzI
9GTJ7qyuQMuIl/7VdfPTomgsNR8RCem7dmyxhWz3lpW+Xc2JpEHF3hkaEZGeS2Of+VZ/n9eOqqzi
YLh3E6rxgdrROavYdnoeW+5lu0FjW2/gYFmlhYiRsegDyli0DvVhh1ppT3lZHkjJsa1rlHRRZWHh
r9xs5C+p73pXfEaQ7gKlmif2d3Qxg/3VlHM10QDORSh3JaP7iDK2HIiVTux7HvLSuvmlSQU+MWMT
9iCPygesttvEtMhWkI6Byb9RnntIye+pzBf31wHSweWy113oPGoIMyXFYmcP0E1D30PdES3Ymw88
YAIpD7SMo4yRQ3Li72hp6U11qF0S4d7aQCv7i7CH/Hl+enl5NedB/mo9xOVFeb6qdsjftQ0wOEL1
OrJegqZQVnVrQwMKqSdooagxO6iFBmPnalF3GvOZK0JhzyZbvYy4I9mGKMYmkdwOudZcYzJeFhfZ
EoYkK4UgGsch8IVdNJkJSEVSBSdpygOAxQNll3p/c8kzGiFQBLa9GULzAL/2+MzmzwOizJ57tvrO
YntuxSc/TcRZuigyB0t1AFchB31d+GuWavZajk5xDYNDm/8qaUVYqNQ7Ppp+ZK1tqcGhKDrvtbdA
8lhjD7hH8bYtnBobGUZ548gzOXhO7C49QRmSXMMUr4mWQ9uX7O58+ynJ7aOdcwOXquPcJWlMu0Sl
vfSjingdrNWPwCH0k6M6x5SHzmM+HxSK6Ouit6L1zUfm7FEPLOsoI1JXa5Z5kw2w4h2Erlovg6O2
z672IY0esdWnECpVaVn8nzzBtres+b29RKHmP4KUWF0j3aZ/5InEL9u3n9kFVgmqRxHsrCVZebFw
i7xnEY8GhtxDJkBTFwGPMJJ0ynQeqUQsSHK5L+wqXqSmjTwUQcLbSMowCicZjv5OCuVYg2hZ9GoV
GSwF4Vv0eS+wkeSvlF/irW7C3leNlvJotW2ykIw8iW9fDKjnXgN0Lq8RJW0hT1Vb/T9HzJ/iW6p3
0BO1XI/kzxapBcosipvOXfQtAmnhIDZWMgTwuPMSX9FaP67B6sUXM8wgbQdOfun2Q9MqZ+mVhyL3
jLWqs+j+vNAcP8Y9hbjKPn6Ji31rq9hgvzt+PcV6jO2PtEvDO3nZa5wdF3dUmt+uEWWUUjgQyrSl
twm6EfkVRd0jxDxfoLSg5pRf8Word0UXKefb5RJPGOt6UKFLkBMUu90W85fS0yEAp+5UW6Xov5GT
ae7J/NPfgqVW1RcrCZXmvpkh5yYgYDnW+L0BHLX5T/N+j6FnVyyiWNl3lsM9B6omBsJ2lJZO6/3O
9VHFkOYAdidzA0BK4zr3gQWPs55e3xTZKvbrctvPQg2jNfI78pRnT7I81OH0IyErdiS/1j/FAQ1C
8oLXUWGuI8/kQqUqljlyuVu75DmS2ONVf7n9rcTsNjEL5zI69rNL+isDlRu1UGmhCBFxlr6pT4eD
YouLDLv5f09PfQV69qwUG3cQwPa7SfkAo/p5dvP9cVZScv02oa15neHW9PpkzaGdSvMkhlEH+4wm
h6MMj7D9k7UZ3pw61V/nV/+lDGnWmmOQXjPmsp+7sO04P6UhgFSai+rHQh+Ompeab5PInP0YBuxI
Z9V3ZXLTleZDYCVNrKMdD91jVvc0tOj2wpSAWbIb/WHgX+6/BOBcqL27/vLKK10bebIbHeSGSVHB
m6u2J3v+YkL1IKmyw0fbLJWXuNtKbxzWFhpPyllaTSrqY2igeiJN2qjUXcnTeiXNNsi0NX/84jo1
t0p6v6NSvXOs2t0pNptMs1J0g/rjyIKiAbw39CXUB406DUiXDaurWRuDdx/q3l+gEocdzzxYqc0R
xjIPwUFRU5k2UKI4xxDbb0uQZ5Qd8d0GRv4L1wN8vMubT56llWhWGvLIqz8GXFXUy9Ft040cuI0a
Zj9r15NMkB8pB+SnwWnww0u6ai/9ke1MJ9ebprU1fvhQWHFvO/lRnjVuEgKBnJ1BxyH0aDmnOSRL
lhr4D5BMOOWwPMRyWJ72mUViLu+VlaEWyUkX3aVxK2snrUCMCWp387Nb2sbgeIdgCsiNMiBHU2vS
Vv89w6Y73p8ZNsNjt+uqluVZHozSf2TYHNcLTVGO0Umti2EhmaMA6gJdVbt8I015aAt3Z1d0HEgy
qXECeN6qxrdbwP82KSwse9Mq9LlG7AFXPm1t60CFUlgeyJXACRD+vHmu7t+hfj+BfZJhXviTWsQy
Bp2ij3p4DloneC5dRLqnAa0Uz8jDZ7r41bsAjMtCjk6m5z+NS2cekg5ksUltKI15J8NVt0l5psUz
UpeLUXvw7qvWPklLzgLKdOq9KYXfxtAWIoiDl4mk5cISuX9XA1V9aeKkXLFBjgDkYOZ5jBaFieSo
DNZi1wZ6PlpLaQ4q/CvRvJaUwWWjV+cpjy/X2AZmnUyQSVXsQAAJ4i0Gu8Sj/JhJy14sxRf3MrTX
+M3y2k8O8jp2aC+aDsyo2lDek+UrXqnBavy3KUdlrUuOKjUlvVswYh1fzf80tyrQdUnokah9laV9
0qtPgaisA5WJ+oGEWPMwu6wstA6yTif9papfXV7brPIyAWCuU3xYIGjknUWgLyN3Xp0DsDpP8yGM
imyvDe7fMuDmZ6/WL/XCzzZy4HqR3/NvwWGD7tAw0f0gC9aWCwFRIuJvEu8kXXBu3ylNXZxluTpp
Rigl6SfY3OIhkvkmraqOtQejhW59zsPZUtFDch5L9Q6/h0kzpfSJdsKcfZNBeat5m569z7IrwuxM
d85849Cd06ACy5+vG89ozWbnNo20a3dOS1L0OiBnRPQgfplBLXuExCuzycGF6lYqkpPeYLHlPUP+
q7+0+RfjnxEZVik7GfbPnKGJHmFf8TZsBVbTaAlwEvFY3FUJCaCYDpkNG4Jidy3axZP6Ll//cmWA
TsJGscGiSiuHiHktD9KUA3OEXALIRQKcrVShkZu4k6Y8Q3oErjW5aPh9OfkJCKx+Xk4GR9zoZ9fn
uWHxS7bDnl9lqLn7rrXTJW8O99mJq+mUGcN3aRl9llyo6UzAUR1/Hylj9NwrvcoCa6Y2mk0zycoz
xcRjXtIFsUym6JQaTnQ2qMc8K4FersYsE9u+UqJn+ozjuxjZgYWcaiRZfhzHYYVIZ3EIQsiUqlLQ
xafEpTRHXyfLouR5tv3vT2ea6/98OjvU4TzLnsW2dJgI/yhKGWVMD3bHriQMaM40dLYuoMd/eb5C
00ePNBVq0gOI/2hWeEBqw0SHZTLgsmZD/JPHw3dT8YJvpsn9RW3Lem3UmExDrlhPYw9gjw6+8KGs
+mBTuk13Hw/+tM1aO+blXXX7oJqCO80z+0MT0x3QD6rJ7jPvNiMdGReoAYO1UYftErJGOFdYboJM
Hfo3F2JHGIP08oeVBifaP8ZgUXSPaltGKLAK0GJeFv1l2LDaGvOSS/NnWnSneYEMpFgl/lg8jG2f
b6KqnE5KoWi7cNAaiBwEylPToG3NIFbu2XO2az1h1Z3Sar+3LUs/oH5Bs5Rf66/m4EQ7x2gV1laY
gwrlZdIN1laaeUFFqydpdpCm5xmvdAjqZ2nFbrdAh9l8tus+earDeCPdgVGX9xOs/NcPEIV2Z2a2
Wf2wLBNhqEWro/YKGQd1pi5BwGamC+u82FqAnKwO+gwwaH6bIiTtSpLxyfezh27Ihrd0EBD8dhME
v07kHvUCYVy46pJ3igP3slOVBNcDhDDizWflv+4RxT6i7uMc7YgOFmMmxhO12EogsSyRGhAFQzw7
HnvDJg8gK6mKhwK1USZiK00Z/DsuNqpuqyp+tPgfys5ruXEcWtdPxCoGMN0qWbIs59DdN6wO08w5
8+n3B8i71e2ZM7PPDUsAFihbEklgrT9kczJttYJ6nml3GBPKpgDduIMB+d5Uo8gSWi+e3uBspsXp
GTYRCW1thVX0pB4sPcvUS8tZwk1lk9L04IOhW5eeTctTwdOODbB323pjcQNqydlMU1581Y3/c0RS
ecN6Rv32n86R6Iv4Dw0Zy/ioWub4cCApGVuOgTyt58rS5W9SVXqAfYRWc+LGGvHbndA8dC4WNHFq
pNvES2COm7jUtPLgKu8a1T5HqkkGMNcCNyBcaVRbzWSH3+Nd9+uc2GvE6w7lzE1ghfrRkwc2lMtR
NVHHQs5TvVSdajhFaWXjFA5uiDLQsXxi1MvLxA/nuUz2hVbj9pSFmHiQzlHVfgUEQIMD9c04Hfaq
CRamuJ/S2bqWcWdUgJPNhdTqaFYjGeT9O1RAxuBC9nxWL4wRzlx7o9wiBPNPJeE3WW2zNo2wO+Gr
jSZROp77YWO+9y+GPT7IeCUFaEhAmIpX/TIebcEvEQvxvVMVxklrJuOkXkmDtFPUb/1pzn/rNgZ3
IZka+8MhyhsY7EwKtaC7SS33HuGth8mJJxcVtc67y6mWbiDfio1qqkPVtzncxPkozKR4ppS1bEhO
ZWTGR5rIERwSP/BXEeDgZ4vNHkY6NpA3YtUE1M9eSIE6p8v0tPayKxU/Z5F2wM35fboRkfzwvCE/
9M1gnabetk7YYG7yrG+POlqpM8VxVlFxY3fYW4k3FTZMvgZYMoXntLLYhbIQbtOtmqwOvwWxTD2f
TPWpc13i1Fm92nxT/aBG2oMWiht9KI1qZWpae7wcLGhKvzVt1URchaShubmEqVcq9hwhT/Jhqgr5
+B4qJmpDb2sXabQaClOvVpeJnWq3WkKvOrEamuOIRU1c3LN77R/T1LMQu9WHVe3p/WMrDwtiWAgD
LOleNdVA2a9TrYsAeTIpD3tzX8FQXCE+ANVc9i0B8PVMLOlBxWt2AhSrPY95NZqZiWvdWqxGV2h8
tl9T07oObNGEK09nr1j4/Y9QR5uuh3D/GsLrxmgCemlc++V+YRF8xZ+9Dx22JChYSdHMUvuiY5Ox
SM2Vsgp++mbgPedNvuwK1rBsewiFtKKtndoJvuCntVUPDi/Gh5WCqaIy4P0z3+qN90mRHpxUX25Z
R3y6jE2+/UnBuDSzWi6R/zBPRvJ4Rrm7jYBlC4o5UG9PCebRyLxjQKr6LgOSmHtSTa+b523qBtgI
otPNXk1O7kPN29ZN02w1I/d2qIW513VRjwjSYzCg43n12nbG166tgr/6uFpFqRDffbxXQQOX8VNg
OXfFML5EHhQtqHg9KwZ5iAyrvY4nCtmrjy/VOFLk7XWqxs+T6rA7z7xM/y1GvYwxR/r3lZ798Wni
6gI2ImLBPhJLjiM+wK6G2bGxnfPam05HC8P0ouvC6OH0KLcl1S6X6X/bdc6yupLjMEzaB2W5ZGXx
tMc0YNVA1jz7Jnja7N4OjXswxgxXBThASCdgE7jW4tFn7ahhELDuhL277IywAItWaQojQm2NcgD+
OGAiAKE2Q0AHyntclNkoOScraaieYA+rDr95xLoTTmYz8O2VK91evYt7rGqf58TiRtPi9tAmQj/+
+2f5t5SGS3Ye4IFlOK7ug2L78GQGXl0bEFDym+XseGmk6Cydn2FeyKVX+Hmww4fGR0JnwY/LG+b3
p5R6dFFfuXZG97oRd8qOLvCi4CblgbZSpjihmaa7uWrJikkru9aHlZOzBbyd/WF5/fukHNuy9RhN
5V6RLQMTjvGoheXhQsC0W42HpexTdEs1EFp/xPWSu3npQ7+nwSQxKhvo2cLrdq5LPtIP80dU78Jb
NDo8yCCO+zkvUknv9zwqrV39ONbLq+rv88zekJ0sru02L9/8vlqPfeB8Nlr5j5HTvFJNXV/YxYL/
9yO9vo7BhG3UdPl2em5kj/COo/PbqfgmK9/fLg9QJvz3L5YHyYftkKs7GP76nmFbSPv+zX0tHWpH
uPZY3fjNuFrQhnh3I0vM+G6iqbzL1OXg/z+6glisz5ZlKkKeQ11DaiZXTnInI1RrrFHM5Hs+spwu
r7WgT3cmiK9PyUAqjH3Qd0t3cHv3whoKNIxvrWyl22HxyYn0hyWq24exioen2Iz26oeDJ4XOVbvw
jkllvfVzYWwoUacH1cRf8rdJRpjsS0vTVu2M0FwSSK3KPw+tgUrzSnW2mKzs7W48/VPcpa/WixOy
dcL5QhFqXMUSrJ04wtrXBXRu2bpYkxguqG2w59aeNdenRbZU1yVMzVwYPPcH1sMESGTl9bcK+ewt
vVQI1JpbqmvWjV5ZyMTgFfRtSc8BrUYlOnLq5jZykRT+twAnqKvD4vubWAgXEu6//6r+hjF0LQOj
Nduw0YkUgF8/3C4K8jfd7BkRihsKzD/Gw3Xep8ZrJ9yVl+j9s5uWy1OQmJuosvTXcZ79W7MuvgVJ
rb92UBIBK6Akp+b4Ofr4nps2WxU718BeeYdkfz6jjeeDbi/TUc2VG089CPS7X2+nB+7GmrrlbM6m
ardxOS0bH4f5rWqqQ+abzh0AfNW4KHpmuvl7qBpQoe24VpXeYZT0MTFoZJlx2qDKLup6M1R6iyMB
uASnFp+7gXtYAnfnlcKc6sV/R9yGA7nocVzKN0QuDViNON6r0ezPU1SucT5Fb0zqFIY8cSz091Oo
OXrr6udThBIdcfkrUq/5CcMmPFzwUAiJ35ueAyhIAaUuEKoIoT4eTiJfKczVZcCM0v9IxHjyN/A7
DtXlueyhEwqv0TF1oMJ/bvacOhLIHyztNfkmFHLlbr6XG36cz9jcN4X10v7ZBI/6Pqokli7BbSO+
+To2aUklim0H7XYXBr795GtBeYKy+JZK4uYk2Tc2uWfX7jDJlV16ErzHq8EU+O4p6eI31foVX7DM
uD2fsG7GdenN6zIond5YNyKI90ri18w0wFoTcia4XN018qD6LShRql+1RjurQJrHa4QOi507mulT
vbCdSSFQf51BbABKDn7mM45Kejl8CwbbhNyWuk9QqL1t6gykJnpXv6ZA21/lxhTL2yF2V86cfLby
+bGoy+Bnm31BEi//a+ImvLKtNnnNcBbYZD6SiV7ahge0S7T7ohGfukpzP+l1kOz0WHevSiRFPmVo
dWvFlD6HiaP9x1dufZTq9QzD5X4ibNMx/b/jwVPU+AyoRvMRuhBpoBnlFgP91izq9O1ceNpJ9V0O
QS/dL0X849KlXmmk/DdmndQItsyv47TYfw1+sLJ8Cv8rv2o3XeIEP+bG+BKEXfTZnFihgF8WT0vs
pdu2b9O7RvPsq6Gf0EPpquQ4RxBYUO7zx/I/7oWkFT/80DEisHSXH6CFMQGLpw8/9NS2BlKiZXMU
6KnfIGLr7ntQrYcuLMPbybPl6tzonjWfTC7uZck3vTP2dV315MWqZEPNTPte5JA+zRY8oWlp+kbv
2/qucKpmj+qcd2CdWyM7qSPmp/XLE9xEfxXnJqlKuH7nM0U9mwe0l/5ayjzCwwytzDm0q43FR3yv
m6N7ZQ7JcE0yzkQVPM53TtvbjzBFs3UAIPYLOhR3dm5jamlq94MXRD/9LP8WRbr9Ni+AkNUp4gIV
gjuuxOE61ab5qsQHYl0X8ItbedDM+l/6VIgKVnFVjKanUsbFAMVb1w2aZZrk94JRhEtlPsA0ah4d
buWHVO+mlRqLptm7zSayYHyV1WtEpWOVOzDw+DTv6gHc18rwXwIjdvmdzJTRW2/4gQ/71wBe12e2
0/Hao050uzQ+Ml15/OWyeCzbAQCCmX5RS0m1dvyzq0jBnpWBU16FUbMua53f4p+vEitF+H0qa2SR
DV79Nrpl3wYWxmzG9lFtI2WryPBt/NVSY2pTWZTLVshItan8NU/xiOSYmqfGKlr/t3m/zvJrnjoL
VAb/4PfWtG3ieT66hjYdq0JHya2vzHMf4mrz8XJQcZemeqX6hszf+eR19+OolTXUAc5XZqiKiHkw
t+e4uf7h6e580N2peETfzLlCE6cli0BzWPziMcV/dY2mS7dXfZ3s4xJAYDav7lUX+aHqGIv2u2r1
YQITAOXeK7w/SYeEC/k7MlfqYKpklXrZUmK86skTs8GSea5s0U+6Glbt3oiAq88tJMzLnMuJwhSB
RKzr4iuBIPeB1DrpRLDAJ0VamtrIvrYbKT/FmrMc0hB1yr7Sd9WMs0vqWyhBuF11OMuOhl526ovq
KULC7AntufDpEqH6chkBoPgsU6omcd/5x3MkbnlL1uult+P4m2W1GzeZxKcgdO3d6Al7XzVG+lIF
xYMKiBI0KSaDpH2RuLisal28WWI9+lYb3QYBb/Epj02HPQ2+Wiw+0IoP+2BHyq1kFUnTEGH8lIO9
8JocCLrs4q74HqEGVd+fEeocs7DLDeDz5rbRnScwo/gOGTEpxKRr7hPwNGsxWd63SkSkKJCbQ46v
XcHTqZ7IQrzHVnNk30xdvo+zZlojoOx8EVm310qkYCshQIoi+9H5XbRBrWK+a+GmHKgC1nvTr8R9
KieNclKH7Ldt5t2jA+CZLyZF41bLD3rh2J8GJwuuUnuKdg1JRmxlly/zorn3VuxUD54m3lQ3ouEa
mEaL8nSu3/nZuM6s2n0wE8156EobkYPS/tHgyZqsAcaB18dlOfAS7xChzf05vfdys/ps5mJBThN0
cib1t/TG/FFmlXWvVUNLvmAg4yXDgnlBawBT3AOa6zGTiyUd3v59NW+Ij5kUxKfZJArbd23UViEP
/blUC+ygmkrTSI6dP1iY3hjjnHxKogzVYGkVRdlq60WT991Jg3TViNZ81TusUFBNmO4tP0Jv3BLt
MVgGDiQxrhqA8vedyPZcZ5TZzLx9ET0FwtYwizUk/PbFHZbhSP1ZX6WyWbtAcRt7TFZ+EXYvnd5P
t6y739RUD23V+9ILT2qmJmztIeh8tOWZ2OuR91SMPzqqOZs2itxNNVklTBMO/RJWxyGG67q6tM08
htd0aWt2d6M76dhg9YOk2HqQfkB9POX3nWPmVzABtJXquxzMtLm2uqSilkSsOvwWa/eCTaH2Ocw1
HwXdGIpP3pnRLkqTYEXVUp9ZVs7aZuK/B5Y46dax5n5LOTc8KcNcZaKrXl0OC5WVo4btxqVLTfgQ
q8LsMF1t7CnTtVXQGGjfGtapLY3yxmPtoCGfWbsr6AgerlKy7QAx2HLfmN/nuIgL7Gsthdfb83eu
QsSiTuTkd+pk5zlsDteha823vh7692qgrjE61OPCApT1KDr4BLpCJ4xkcDtnfEzdDPyC6itg02zs
HPXz3zr7ccQswdHIHEg8g8Q5AN0/z710qf46QMxMJK75H/7hakfy+47FYx3HAtaTl4OLnOOHhOII
Iy60ujk5unmOO0RNMpkUslQ8j2pcoov4sZcWGqUWRzt0Gdhd+svmbAeBOigz/v26FB93UDArDdc1
dZ+Ktm6Rhfrzskxi265IkNnXsatnNzMQB36qHNSrSzMva/Ahc0WKTY5yp+l3vlehlFEgWzmi6gCZ
vIU5Quty8Jz+IY+j+XjpShDzXzcJ5ds4t8g0j5pT7Qs4R/Cmfes+rX0KuNmAQyeqCKisoHO/qiBq
7hSZyv5Fq7oQrITQ/zdEUrRU3G8H2TdG1uO/f27yw/mwJPddvOMcMpqGZ7Mc/fjJQZed4Bl19XXh
sP61uZfaW5Q2x5MSI2Z3Eq5UU4kRWw0G7ZZD2hzVO6SKkdleIboybhq8R1bYSkanMkGLrbHyo1c0
0Ul1UYCT169sO7n2qCNN+BBVgX81m0OxbexeezX1Ga+bSYsOqqm5erpKxYw/hhzNSmNd+V7zXLcV
aqQ5PrmRp5EN1eG2lNwZVdOLv+vhJPYiarJ10kKQcJJKvyuBZcxuC10CHeZnLrJ1HPXagwoIh6pd
zWU9HNVg0hn4hGfdtFOji5EaMLRyHHcKbQVBsXyDlxfsGor7yJ6SeHADp1j3CTdzNcre4TqusuYx
TAvxJAp3q7gU3M56UlAkRLoksY4RBEkkaBJNfIf2/CMZK8QpfbvdzsqqpHlLssZ5VPwiC3ul7RBg
f16jTO50WSRxxK+hY5lgoYroPipHFlOzFX4uC7gkM8i2A8DE6DNK8ysTede3doiNY9WYxlpNJ3MQ
rUskgVmQ9dkLGNSdATaVjaEW7ocx4HIdAaSIUZDD0fJg38do0GpIv92fjRuNFnWtucqvz1j/pY/i
VeJ4CVrifoWEGi4hXioedNEABppD817rpi+qW8zYMIs4gxcmecYD4qFWHMYsWomK+unLKCe7uRh2
6lx9NF8FJJ3ZY0n2VZuJtRb2w1MUcTC7jRD8mFRjmONsI8ahuVJNrZ2LEzDXlxTxpmo99drXcbS6
m8CNhqfe0LdI5BvbZU7YHUvDm7qKy1snMR5Nr+fqDzxkLijXPqTSK0f3UU5i/7Mc/LGALtRWw9WM
TuIq9uZbzdaKYKXFk8DffHwNFnu6VwcUuWa0YZx9njvezTksjy0A8l00b7NpIceALlIcsvivX132
u7si8IvNJLPkYxP/VfpJ+pDphYbRMsJJYoKiL/SE/ZKAsd1ZWffkxe19JLPwcWBgW9cE/SGf4gGj
+hd1mjhBckeznAkvDs4aWnz6vuG9dIDJjqkrCkRrYK5F3ChRMJsRSkuC2t+NfvH93Ay7KlqjxWI6
5aoLO+Ng9BGMvCyaeUQbxrPVDz5C38GC4HuJUH0b6Sez9D+rlpj87imqXrSESNXDZXdTOJp5pybb
IrNXWVEv1+fw3G42zTKsBUXWrW5p7WMlqRIGJJSm0diCyC7dCaebQi+fSYfp2bpJjXCrJvhOjQaX
K17DGREgsga8S1jEd5W5ULPKcLJRA24ZWnczdN87vbV+H0D/xbzTtPxvMy4DjTxVKs1v2qTamn4T
9YeSSkaUut4OUePytiz1v71Kfo1OTjbwYZdOepqBXSMbHpHjD9pXmAf51qlNjOLSBhUCIYll3F34
glODnVIV/XDxcJBC1hF1gWFI3+dYJQR8KnMhi7hG7MqgZY7tISPdisuctEu/D3MbXI8B6eEO2aAd
rHr3oHmNAwfM6VftWOffOy86mtTw3i4RogqdBz0OPkY09jJgT6D9bKY6lPy/Jf9uC7fb9S1JEdeY
n0DsGXcppJdT7zQof6B3+7kNW+48fTWeZnZFT1aw3GtDYXwuggKrh8nS9tFI09/oRTV9NpFcOXgG
cF41mc3Xg19b4dMIeH8EibHLWquHb+Q7T6HBV167tvXDyU7qY8pagGqsFeyX3I+GbTBO7OEivTtS
jNrM07xv+PWwvyMLOshDO+BRLGr7XnX5fY27gGO2VyrTCQhtPs4uLkH2aHx3fRexTNCDqzP/uLT2
kwNNVHGTdYN0h0tucn+mKgc4ECExsLd9fFIB6qOPDJ/qJptzdJtVuw8nidbt7RRgUgajyRqzXdct
LX/PmCyvcC2BP0iYlBY8Guj3PpsSk1lYqPzN7424eQrGBkHUQTfrb1U7WvU3F7j+8hr3ZfVa5PB3
bKR4TjDrrLemxFwzFK9DYU+3zoAJsurGWiZHkCzNd6M1TvzV6IF1iGGBW5nn27wwzA00t2SjmkL2
qVfq0IkZYV7fP+hZTC1U9UVeHlw3YXx97mugtB1sOMJ7I7ANVr/spePIfO6oFTz32phTIfD7nd4l
kK4crFNlQFsY9caFHX2DQnZ5P8DpnaaEp7FW909jPvZbeGpslPtg2humG0vf2/EG8om+c8qufKhb
TVvPVeC8Yqye85xHMwe1oas0aYtoVQH/8kSe/Awz7VWr4/azQCVxnWclq695CgBNsWiI02pkPahp
+1guH/QW3uuopfZGjeKkW9xQN01XajTVav8xHEhsyak4Eg3PkWvdDyEVDtzzxjWs2Wjfc9s6pZl9
VD4as8BvQ2gQW+sWNQHVPA94Zn6eoPrUwVzmK5zY51vVmrK2XHnGGK+oW+IzDoCBZH5YP2eGwKEN
gimSeubeLcp6q4ikwuj+Ku03I7KDJ69w/G2O1M4Niajgmo1DepU2hv0A3rJZi7JsvyRFf+Nbo/iJ
csGmb/Lo+whIf6WJUFwjO/nd1jr7yf1WssR9Uq/9cMzWQP7zgyuHhngaD3GHhqAarUa9X+u9NuG5
hazA6JrDuqrYh14WwWrBK5p+3MceHt9hAb85rKCJF3Xx/iqmbwRyCsAgAVarXl3i/hyNRSNWIhra
K7duxb7LtLtMMg8vh3QuWLJKSiJiX9ahce09av7uNm4aMJyTVCZPrfyP9hC07ra1eG/f3YnFP3lQ
TU/+yK4bunZ4ctKlbDeI/LOWddxTGvrfjSBp3iZ7ebY6HYFjPu9jysJtc7ZM41eij9zul86gDpsb
0abVhuQwAkNYA2oJfX4GZfRF9BBmX6ba/Lq4Qdc9ufOSsyXt87PyMqpC3X6pPGsVKU+93gKrFc+Y
JaoE7TlVe+kzHBD2ao6KGSUAAG+QGamsXuzqxAGKL1HlyJgvK8uGSGB5drR3MjJhTZCLI3LtubyP
VfKO1ssb2IemGrj0VRMw1sIYDu2shdfuPGovPmBw5Q5nt9jAD7EVXo9gyi79wYx5/KXfk4pU8gF8
ifdtpFCwLrhYTIcBwhlePR4u8k/Kelr2TxAaD0oRysQmbqfLnBKeihhdNV143xRm+mDY5lel6w64
A93iLGwOSvVdb3djpi+fWBPn156mL5tJqr+zSU5WE6yfpnmqWcIYFeluI71HcPUrmTB0+xs2F7oC
tk6dtTLyaDgqvLwaVU2+FOvl0lSjmQye5VxL3u9Vcwyabh3wfazVwjRpEVN004hqmFynLtRbjmph
qpqlDvLcOZytH724zlZlkfvHLCQZhz5rLpX97COe3/ZxkQfVVIeqqPEXm/0Fc52mQD1JBqqDClRT
spBHLnr3gpWhVekNey4dLRAb5M9J87WVCxp0g6K/cVDYBBieJxEnCTTY0Hp0HIrhEqMwxG1yLUFA
GxWFekq9qZL6fqqifHo4L5VS3Zt3xrIUp4o0+RbuovkMgKtb6drgf++jbO3wNPtpgc/SKzF97npt
WU+tnTxQdp+uoK301/NUfl3MyiZRLsQaAFn+3Z9vHH2Ov9UogG+oVtg37hRXt5eAtrqJkzH5toj2
jwAzfZwWTOSE7xeIXJTFc5QOd+pXqVtFv/mHfmNAnoTfTQlOly9KxqtfvaG1/SbyeNKUgbe0JpQy
L8ZEZDySfY5OquCjKkGyy8pK6PkKr/WruUh4Vmq3PlLJ0qOzz/viNAU5Wxhqqd/mgkWQRPNBTO5A
BfblE2K04xVM8v7gV2GBMV7uwJ63G0djAWQI+7ryit+f7GY27jCdMI+Xh7169qdSKD43ylfVb4Wo
0J0f+1BpzTWP8myrzlS4Wc0NWMyI287cYJaB5V07Q2iVTXVj+tCnbkTOrzjVVMEf+1hioisD37kE
/HRYau0rC9H27qxJkcu+2fL+sW+UeisXUYukLnUUQ5+Ggl/O4PnJt46FKlg354c9T0jkTIv/FDpd
eiVSSaR0THGHtumytr3qYA+2dZ+D49kUc93dw4HmKeqkSKzgAn4NhEdjSzqnd1oGM6GEG/KMCJCL
UPvcfelKE6F+uYTGGOS8JinaECuSIfnWz/xnUTS6L9OSvU6BQJxryvorBZGPOivathg/XKmVoWqq
UbU2vDQVgL5NsAhTwf9fcy9n/jA3+vPPUO/LR+jdnheeLUlDwH8taj1SqgZoRbeshDkVJ6hjH5AU
Z8jFRGZnDQp72ihUhg/25TiLbt+iffe8GKTM6r56WOzZfm4d1GLQ3ZxukHu0n5MFyZ+hW/S9arpe
wU0aQ8WtCvaHUBxEUOGMKucaY+6fso47uGx1SeE9ZsGE2iUnUm+VojA0ws/NZpRUqAu7z0gFTyC1
2cmrV17mfK2w9rt2h4pdv6032hYfLLxzVBbAsdL5lGuo4w+6fQ1uyV7ndgv3T0p75EjiQdotypOG
wO7ryF81eKiDkJJzDlnqbM6fHg/7h3YeHThAITdDy3Wd6yjgHVJzSZ6KsgvXo+fGW4zDcFJUkZl/
Eg6yClU4XdXGmN5bQYPnHnbWr1TpSql0UX/PEK8fAaFAJOnjjQsI9UfpY0NURmb6ltRauLH9wr+f
cKu5kkWL42hY8VGd0xtQsW41370pghSOtUPWafJ682DUZHKotC9PkBFqJDq4YAxrZD9Yjg+5vwRr
uzOOLlIdt6L2YWyYVYUGHbmvrJ6o58mDIVbU4pBw1KKqfvFT59AMYfGgWOijjn0rDKsHxTQfDaTY
5VifYySDSx7OCBO7/8yx8+MSCvPBcawCaVb2DY3v/YC/FDxabVhdu+5INdnrqq+asWtl+U9vIeig
qvNglZ1xvqRQlGAdKpvqh6+a86zTlI/fS1NdUnjDIkscdfWuxD6plLeyQa6f6th5CCwMhVVL9fNs
goEzRzeq9avLSKsI0i9zVKiMUhNJGVZ3jRG/9BoEv7NQqdmWyRV7sj/aMXeJlTZQPdOSq6Kdyb8V
8/uLXz2/v9BK3U9YMiMDIBYWuyjqhyZIME0Pb9XfoP4a1UUe+DZUa8jAIEI2L/8jWn4kvLzQp+6H
CtlSNzegzoS7CYYYNdhwrtbLaMTelZktG1Iy9nieLFrMP9qk2S7hMJ7fUZ1UdjVw0s9Rv7rUxMsH
FMX1VnVF8muqNR20az2dlZl5RPgbmR3cs/tiUVHw6bmtcx+kXQyBN9upbsOHGIStTdLfdY4h/9r0
cQEY9zhzb90DBvJWqk8dMh6n6x52zu7SB+Qeb4rCBfbLrCJKyjtjIg3CZQD4OTI19Gqr5iqXP2t/
tgHQaaFMk0GxUDmfvsweYFjzg1+qdq8kZhWJtXen974LzRXwM8mps1p3y1LH0sROW0jQUuJoPnfJ
vUpDNVNun7vzKWs+w/dW3SqaZJ6nUgA6dObYMH60kufcVy1LgqY9Ygqaf4U+45Mqmyck1lq+O3bh
p8r3o2u/jPO9iJ3lrnb1YSPwzX5tJYQKmWrn1tTTn/CxxO2MKB8JscC9Us0hD0LI+tjAHczRexIz
1T01oA5LgJkOPjzPXukvD36TrqPQT9louimSJWHtX593kMaI3L5te+ctI7KT4eacCWE/s1PAWSN1
fcjiCJWopjo42fLed4GsR0Xz3qcgu+S8rasy7aN9owsbfCJF/9q3k0d1CHQ8DbCQvTu3NESz2kg8
qJa7ZOljN5KinUZUOy99VoF+TM1lkFEV3cVJN9+qA/T191cDpPswtk+xALmDSAYRJqS5K88PpWYG
TRWb+THDQ0UhoJCnskUyrbMxkytZKWdWFNl0k0ARqqQaGiLqo7/J2+prIurwoOTL2rIiLo8KfevG
IPNUZ5rOzm6wa2Pv47S1FxWLFmPRmydvKJunKUYLoEJTJ2O79ISVSU7dh0eaGqwR37+fdW2rBtUk
AMhY9bYW5ntyOqKN1pF8AKuXX6fMveDVnMCzOzJCk2/K13NT1gWcYDSCVy5iAZs66hp3XZMiP7pt
2Hc3lhZlR6/AUJpqKr3qoDrVJKusIN+5QZGme5Ak+iEbB/7BepvFuybOu20s5u5uEdQeUzv4q8rt
N1voIElt7Iq0Kglvu1BHiQyL2avMw8nRyyOAhh35DGes1r2kfIjZfTO7onyra+iBalIh9g7J0dmC
ldWORnafTNQi1AH/Vm0pdRQ76VFjgl3lNs9QwPFIGvwWakwVajmNcXs5RZTh54J/CRQ1GRuENiBp
I8c7DzDzE7ZrZ8HoKZt+a/0aU3DQ2RQ/WAaxqu+5fNp0MJ/hMi9bx5+T02SBBF+0Eqk0oY0Pdhn3
eEw2xZfcMG9KPTR+6qAUIGba33TYYCt4xwDl4izbLXVS3rjD0B/DfrR2SQ+Qcmq8COcIc/za2hV+
Xc7yYobdmzt4/bpsWHuRe7afRJkk1/iZI70nm+rQpQ+er5mPqnGJD7ESfTJlfGyQnVCji+U/taae
n0BTb7GlDu6EVNazSwATRhZFG1UNU+J5NfWbsR6CO9UVZIDMWsyGqGUYGH38w2gtR6FOcpuWZ28X
FI+dsv2akbbdNSmg0BwRbz9fzB8Gzq8V2ezPJcAWAAcdgt8I4uwbd0B7sGhe0jyw7kOtTp+bMNhW
shut4OSoBcO4dprYevMiJ9iQ67N5HMB1ptZUs1QBgvwGsaD+nBvNyJ228Pbj7Faf7exTWY3uW6MV
xjUXEyhO2V3jDrHKO6+9424pHsBAvzl29amMljf8OpZPpQMhwW3mxz4AVgEt+0eNsvgnf3LznRbC
ssaXtsVj0up2y3Cbm5HzqO6uFHvRWBGNuVfN3A2j6wX26mq0IuTLS8d+Ir4Yd9S061Nqsoa9bvFp
26Rtm6zMDAyu+if1CraCBhDsSn0EFQnRFQ4m+q1tj/prvNyqbqqYAfpDTILHs3N5gI7zzl9u2FHf
1yb+BSuE6Yp7IXBYddkG7TOYN5BmkEE/yhjJicCXMrGPCl0ea9g5aIiEXF0g6XwY3rGP3gHtoTlV
h3NhpnEafhHgLFDUir8tiQaZKdTKx8qnVJcLylgqwxyutKAIv2UaV2+Z6uY1qczmUU0MTeqNblHE
h7bxmsdHMvpUo2QRCiCNtYeeD8pWVaFEPfqrjnXV3rEX+8GOdrZc7FSiIpkWDKdzPk42S4GLh9rN
Lk4vNtWyzLA+8/IWlFWJTB0HNsvpOraQcb/01UCkfxu13ZLEjwy+DKhgNdeVo2pAHSgwvMddRi9n
1rFTsQaSKHE5fvLMnisoSMZl9T+Mnddy3Miyrp8IEfDmti3b0IqSKN0gpNEaeO/x9PtDtobg6Kx9
Yt8gUFVZICV2o6oyfxOYwKjEorrxq+GalObWrDFsUjKzvgHSsxlvTsQWqU4s+HQHo5rbqKDXpbmO
SvD/YS7ym+DL1ipqyMu9S0GsuXLiChfHkwGY9EHKqxLXua5yGtrxL2mV0DYvpdk8x3nJZqTMM9Sa
Z3fcFmPAntRVURVJXO9az5bxkGN/uk87Jd0aTeb8w3YR4svYUeJzCyr/ymj542ksnBraTtGTpRnj
5IsgmZpsbo+ZBWZRmpje8OktW/eioS97Qzw1ehZvARRMd7pWo7vdlt9KPXebbbwoT7ha+SJF5bkn
2wdWB6rgksoLSEgdvIGtrozytTlFDaUUkfp0MM7G9yNvt6L1KX3+IvIpF3e5i2zsUBvHeJ4wZSB1
46GnXNqPnZ95HNgAXq79VY8Y+kE6fXUsDomvJfOXUS8eu7zykWKOMQZYTA5KX7vqHAU+uTiRPdqQ
wTaoj09vSL9a+Hj50b2wRWB1ZkcsY5WNfGdXBknZVOfl+3m1nCq/w+E22vyRIJYcsvThmvJGdSs+
rrnlNXZsLSCF5CR3YLv7xyF0fie8fbbjjzV/jdv3zWGLZB3suHPICQT+wSrL6a0u1c9TUnbPba2W
z83QfpHukoT2Di7EXdxNyOWprZF9woClf/KK9GCLznAcol1dTI691FpZ73grHms7wtCj45SISKxj
Oae3DIGgz3URs8fhfRxl3nhS4sxAy5tmm/EqHGGY32uUPVC2Rc8Pv9/ovlSLbamN0H3VMgtwuXOU
h9KfPrvAeU5rF0KIAe6aTr/jizrsJExGZcAYZjbe2vDZBLID0mQJlpABVSP5MRILciMgU8qFQ4O1
6ezUgm5I8zatWdrFMvKh8/2XlIfmfPQ6AGrYJrqX0lacy5y2zuVZbtdOaf63vj9CTMvW+VKi7rUO
uO+PXvv+eB479BGvlfYa9Y6/QVnY/C11fMs4paqZoYjg7SWndOu7pZskPowM8zZ06xR2j8yhXr8P
F6Hk25w1Y7X+HFLd0wEBb3XT9KPGLmYIjhAO7BdekbByyrr7C7QamSX2lTYSJGo1u18aH+3StsiN
+6jRMrCT7Avrqgy+Qg27U3APAfZXpq+ZHu8E8jRnqX9v8graSLOeDO8uzshFSxP71mRf9R6HmQUf
lffZRKIntq9JHTrnoLfnfYBW2kUuLpb0l8DJ8H1bBgY7QEZEOm+3t6AU2yACmOSMU3VBzOD39Nuw
22kHfSyCHYuvCSXqn4OT03aYPbbRfJBjkgx0evPSwL2+SleYBCbQX3u7TmoHNkDyoNkMnyOgKFdZ
FYOYJAaqadlWMWPqU2u7k3qVtMu0oCCm++YDh5edJIjDupuO0r/miyUW9clsK4/+4/m31HMdkwOn
XH8kM6txeqjqQwjdmwRHYmmnWfH+Hutqerr1NQ5SeqGSoo4PBkEuEy6FYZotS2WJFEIqV8sak22S
ee1+WHQUbp283JBUWC56hjUoKeiLtG4Tb4F6G971mvtDWkEEKMTI+gCDctIj983s8YEJXGuf2U4U
7qPeHm1rZ6ooEv8bWCBggpwV/DyoNfJR71gDwR7kulLcFZb2NzDn6VjppX+seWl/QYXkHODM9RN/
12ob6tXwoPp4GhlTP269pIp+Uhe/g/6ffy2yIiZn4z3Zmh+yB0IoytQM78lQIiosg/cqXVN/1xZe
8io92Ow+ABCYHmUIMHi36YdMvcigpXKqzhLs62W0sez6gNHBvJdRrSmLU4UO4lZGK15QV82EtHJ7
sIGx11D6zvM8jsp+tLPmCssFS7zAfCr7crwg2oK+ETja6+imfYtRJO2+4nH1UrhkOTwmSgJsRbwl
pe2qnGqtwigN5IDJ3Rko/WxqUvt4NnfWlxxt8o3ChxwgC8247+7yQB1fFP4wn/ljsYOlu47i6dEZ
izeShdaXxGu8cxeDRpPBMMzSY1m11l6aUYfdaBCpyckNkZJL4pjjIu6ESRqWe8GktGiDPKCnDb4F
vEqwUPr8cPpSt91iwVF1FzNqvgv3/QMLfqHPc0rcAqSsL2v/BzJ9lYXJfgZ5vfi/F/cSk/VWeTLU
8dKDDKd6E3XT79veTSYqgWN7B4zsJC0sy/PidIthl3q5pbGNuRsPgR00zz5moMe27DnAi+3Q2gYd
YTz4nrFVlsq5lM/lkhlpfDai8biW1aW/Sy1/W/YB7i4kHB5bMM3mwNlrGwVdcA5MvA6STvef5eLq
vrEvmtLcRe99YUoKvm9q9U5CZKCtwnPcz1Tpl7A4Luy7Lmv/g2bVPuhM9UUuSsDJukX5BRCFO2fb
SfGPI2W7Bxn1K8s7OVrSb9YZbQq4DP0DtIyrRHsZJki4Q9Ht40CPL1GsfZY92Uq5/sC2lk7eS1cn
i5u7P+KszsIebIiqjVp4pG90d6x2tZLqW1FKThZsAwA8RjrdebsBrYsgAJ9teu4j3kPeYx3hyzvP
Jo66S1P6ZNR1w7+hCCIS8N5P4g7+T+zhIs90FlvKG+r4gJKZxjk1Lx9ypcHqqVZbjuBt8mInyC6P
ZTf/VKdwJ665mA9+9rTcehz6ydjKwU02hjrQsl1s9qgELGqN68AppDz7NFXeVQNwQoLKs+7MdjAf
5rn1dpOb959TCs6bEd22vzR00gDuonmCfuKRKnvzs1P0ecP+aHxVuqgGFQmx0Iyt5tQOIV6zGtuu
GOVCSQdYJf+b6GHdUgnoWSD5j2zbFgTPSIUAlPlw0v1Szc+uanRbV2Pr1aHFnJ9NvWatHSiMq+Ob
NEJWqOvQ4KFUZaRyUK/UW0Dmo3PJy77lcJH73RajZQBJS+dYwbDcqettjRnoRS7SCc/izq8inLOW
/tvT5PY28XYbkBDTo/neRmiy3nx4mJUV1rYbw3qnL1lYBNz6bcBKtpdUrPTJXZTF5lUfxy0m0xyX
binbOv1Lj3W0oq1u2DtjM31zcQ8XcyzWh2Bbpm76BPovufyXiNFJg62ejOnTQrq8+Ppsb/UKu/YR
wYWnuk4VFjUjAD1FUy7qiMaQlhgvehSbty7pn3t/o2se+eb3fpLu4waGRHcnEVWRPOiJZ52zRZh+
TO4tdUhuAvXSIxc3xTeqUmrMg/ksejsEZI0jpZtyM+f56OE1OH6/HXpiRMJhxZTssEzupACiBP+l
bfeTv79tSDqOcLuk9T9PLAe3pQVP8DLb3VaZzEPZeOx+hWpaXHoEDzaayv4SqNGJr65xZn9UGzs5
p/NOO6lLn6bMgbZZswI6wby5jPN62J8lZJkhT4mMDBdkmfH+5PXY/+8n3X6EocAi1fnRRZmdZNXX
QeagtBemD8Zg1Q/IFzW3VR+O01mteutLiL/KUe07/ej1afS1d5JTN7moQ+nVs+Hb+kOUZG+35GQ/
6A+xEX9o5ayDE1W9O8MLeji+FVrksRk2exU7uE2t2/ADktKorlP+eMM9jA42rdHMtrIyMZxKeV/c
2thP0e7ex2+YCMvSf8cLYgLCU/Hk6w+uYc64B8hVzsdyXDbD3Dsi5f0qXV1Xz3vKIzn/JUivRoBO
0ayAoyu/yNonTYFcSB++EWhhWc1vQq/V2sZG+uQXWOc6TYfWmuAzZhyuzpgYl8ckjYaDnBFBxn/P
ZhcAPP+wl6D0nrMpBaN8Q2YUOsfsGuiB8BEq0p53EAEXTh+gMW3W9AdQxc/D0pKuSfkVuL7yIg1e
8mCT5qK80R/SMDF3YZ0lR2XRZam1/urO2Fxq6GZ+WCAQWbTu42m8rQ/rwhF46MjZA28xWSDWgbZ5
iZFUHVh3XgoztZ9H13zCry96o9Vh8zKRSmm96M0uLBbgvHGvixLu1+xU4OT+VimNdo1anTrZMqeP
WmgMUaDeySglfVZOnuyXr7c62s3s02nejMBXjl3saq+W0X8TUz2+Jt8HgCKv2NzFdxiZzThudD/y
ZQem+WmxGVtO37Ih66jCJI5mvgACc167iUT/smuzfFjbSYQH4DIHfTbjPDhzc9u16VUYHo3Wc2+7
NjJryH+Wenni9Ruw/evgWqH+y4cahEE3sC8YA1KY7QIxyKI8eUC/+0u/tPBFTT7pSYo2lZIve6Pq
GJlF+CyDKWpIm6Ko2aYusQnp8O1QFeynl6bhKMNiHwYTLS8mVLpBhcjrUGe7vQlGB++r95cr5DX1
oLhUk9a3qFGF9TXirw8iy3xa+53CpcbaWPfSJW/ppjecHWt8cR/O1Y8szo0juIPinm1QknDmxWtj
1M2vEuEvAz5ehN1u5KC4Y1flbMM+/eFzODjeBiRQLn3CsTeIna9IxaIeenuCTA7C4kfopA0p4Qw4
c5BB9tfNKT9VOIIDN3OXQ5tv5s8DNMnr7TU9mulzDXKH7TwlddejKO1V7gWV8wC0cF0V97dbAAPl
XhnHEE5IUKBzx6Vbhj/ETHq2y52Itcvt00vtqvMjPjHe0cuy7K5o0vrVc6YfyN1lf4XG/FZPrf0K
NJKCtwXj9j1AZGqqcnzz0zR/Gbws2eeOCfR0ucjdJKzGRIvCexiF8ZT1V8hVAe4Dv6gfkInOxzct
V6q964MXNTU+P4VTJjtFS/UfHsyAstTiXxOyMpvOK7VnkgPJyS5UpNhzpSSToPyte53/FPnAED0n
+BKgZPqpr5P0arUlMgWxjgoxp9bFTqlBMpP312CNZwqBD9KH7BRmS+8XpxuuUVfZ57VLwlpPaXZe
gai3DBjI9ECmONpmV20xHk7+SqMfPU4Tv7Rq+ZaNfvxJ0ahRBNhqnDTKH0+4TqAa5oKzruz+Hpet
8hOM+5O3vDRyDF5OOgoCO2mSdq9RdvT1izSr/kcc99OXHI2De59bOGhMgmSA4wlmOUeJQgruq230
2lOY2GwgnPmrvwjeK77SoZTDHRWH/naH8MPXQXWNg/Rboo6/hni4DpUbpcB8OwuH5NJFeB8GWXlX
iWA16m3WBob4v9o5aYVd1AM97gYTmn/vaRvBdIZGOF8sa0HDL/DQtSkAUAmW0SoLDPY50Wfht8cY
I8Rs1zjSQipPhqk/+QW5dxmUS/hPhLRM1NhOUGl/R4Rp290lYwz8KJh/ukk1XBzbal6UsDcf1Mg6
dmravkgXUID6UJV2u1v7lkllZ+/65qu+2A30ZveNFE76BLHffs2afNehRPkVz10ERDHE2SqtaXw1
Yc7t9XCEIRlqzjEuxubAN7NASaYND5qK3t3Nwi+AroHXyNK7ZCZAIBPULhe5i+EZ4OEeHOsYN7cR
wdIvyP/Mx2JipyrNYnklV5nVnqRpV+AdUHGbHm7BeHuHZMNfYT1EL1OnnDW/D77WnECuvL6sjefP
d1rV/+UbiYKnBzYZ3eSpO6Xw/KMQHnslQlVLmtQFP0tznDVjM+sqTnCXskpf1g2X3CFojuvJYM0H
2cCZ4lW4jkSkDqiNU8xJ6zA/dEWuXapsN8/B8MP2/XHPW6U9YwJuvXhp9Lds1kwDCWQ1CtznMgWm
hRlYvM97Nuo1jiMuWQc1Vr90VqY9KB0KkIJ/sSnJHwc3p263oGSGMkFwbhr8qzSZZPele4j8BqrA
ciJTQsV4iFE/ktZ6SPNbI8Iphy3TrW8prMXaCGuECqKPnPLJDizWcgF3DMnOxLzhRg6wPSXf6nYQ
nrrqR4le3LHEHuleUWt/xhWIW/LlmHPXfbrvEkPBGog+vTBwjSmp+92hMfD1d3MZWWMUJ9nbWTdc
sMwMDq4T9NDVOgyRvJJMp9yqpLCAYXPpl5H/1jd0VBxSc3r5I7aUp0inn13LqnaB5tf+FqMJyiIY
NJPsi5OrreNcGOvnckn1u1aF41rvWNdYT/KnMh82VT5MD9JKpUsp9L1tlcFO+lpvWrJIPUthRwq2
aILqMkqidm1LZxLM/Jvk9hYU1caWt0sLDJ45gQblZwOy8PczpLNKDlU2jY9l5yibsmiyDxVUHZPv
KyWZsxzL5RxOIm1AjN3xNrLYY/qZ4xV5XRdv6V6bXdDluwCtqu06cFvvQ4SX/gE3e2Ye7btKHf8E
lEfv+HK5u4HObyhzwZ8ndckHYpkI1tfMqZv1YbxPOWA7xcYZrAmpviTaf9ywyua0x0F9V6cuPt9L
+mK9OGiQKE7vX1QUB/A8TnLrrJbxyxwm9T2GRJx1cYPhhDs+eVr7S5sc97T6yLQKvh+pg9auhIHR
n56SxnSwRfk9cx7s/mQC8/KOWuEm3wK7IGE4R8U+CdjGOH74Nc9c7QiEwD7i+m5+Ufz0LMjFjA3Y
FtADRjw2TszTiLGWCJKoSXLC5X7eK2GcHN24by+dMavbdnLGt7Bhowspb7gMit6/YdZgKcUrnhzH
Uo+GJ2zbfwi1NlHIrOYDuGHh486e9jQUefGy+HKxVKcz70NEX78oXvsTQbL2iOpBfRRzgatpd8N3
e+nUq6Y+5pU+ff8mndmI9U7lw6/VBqu9hxGtwJQD64A0UsPmF4BPOLb1Z7tVDzfQA2Lwx0GNjFuz
youL09XxJ/g3txpCxqkHzS3zLBWD2K78Z+dhLS+Mjdmf2WLE4KZZhbcwD/BzLdx6L/GNYY4Pv62s
IipAmFlgM03Cdy2Qyt16HpRCqjSrJcUTomkqGLH1R+p85HaAi1RQzVQ+ZGDBh/kLUEy6SPNrj1YQ
7tZJAjGTB/U4K+x0AbomLmeiKhya5IsfBMELDJDb2h3O0yEGL/goy3ZdGd3RCQJve1vTl8U+/l8i
ZCdQjUV6ZdNwvcGN8/qHW3rTUzfp6cuUZM/SbVNBOraY1B2GAs2Lhb2+EwGPaRHahupidFjj9DGg
EumZF2ETpcHrQvoyFu/c1dT7JBi/BAtZ0/WjaJ9XmX5SgW6+df393EH1rJWwuyvRIj5Is7D6a5Xk
0as+YWbmZRYs5mV2BxoYRoxaP3Tsol6Wp5bht7xus+TXwCv6UCp1edcGDvtL2H5H8WvsnF5F3BR5
KmmaY1E+6y0ePaUDdxuY0YuLiceDuDm2VnsZhEyCXqiBpQseJrbnjqci5pBo6Sy9qT6l+2ppos8x
XfQurjcyqlVq/FJyOJNBudQxsjqc3B+lxQcBPC3CWfpsaNeuTadL6vjGg1uVpNzCCvZVEf8tXZY+
k16zZcDKvuF+Gp4mfH3wd1BegyAqqs/wuKutfyy7cvoO+Lo6Dp3ZHY3E6L77x4BV9Du1rOo4q8jd
SS8JraD/z4ywtV06XnMo2sh5hs2LGKxfB09xWpR3VlQAK1T57+9QULmi7MQWfkyCQ9Oo8AWXgd5u
hqvcATiAcyDt221l1+fU0eOTrQ8BSvPL7HUOqhZGtjgUDGHsPKud8UsQNU7i5xvXDRAlc+v8wns2
2AsGx3IPhjsUPwBPa/vYMopzA4D03FvobKMbjpzvAiBHAnbTRlX9c2z1EaJS6j9O5miefKw/jk3a
G58ktuwe/A4PSV+1cDNIMveqZTYWndmwxbpjvFroVlyN5WLPaDsfGtdvN0D7gOa0Vtg8pB7ub1rI
9qa3+rFHwwJimurhWafMqX5lz24juaCABHCaCxt8jLpkwCin5mItF782zhH5yWPkk/3aun4dXwpl
1lzcybi1/LBFC7NO6rumR6EVH9ULOWrEbeTW8tKOxWuu2xOl0A/Ze0NzOjzG9c0tjZ8sGf1QK8no
y+378OqRSE2e5Jm0UziLWTAjQeaZ4R1wiLfMsCqMTP65cNRtxo20J4+ybdpTsbH6jyGYO9e3GVU7
ZVs3Zm/5Ydr6LDhY2SGjjtA5KfptMYBgROAAghsVhqRmUpwEZNNJZjn1svxOAqXTX+DDN4jOEq2q
bn4ylky1jMplGLr8rkY+ZiMDemidaoDe50lV+4dhubiBEZNRL719ioDHwzogd35YnJOG06oMhqGC
peES1qqKfbEUNBiWlvRLvDQ7jTVqDhChkqYMuFXI1zKE5leDeHuE4/8FfwmU9po6fJSL9OcW5OgS
/yCwcv8eUNXizkpKbI6XAQmWOyMuswcrf8jxbDNvg9LvTPkdfE/MCVPj7o88rhwh0k59S6lI3ElL
LuuZowumN2zw3ONYkkF4Nb0o294yKfjDPruNk+yC2YoelKQMronrl3tSYvMbX/Oz2/jRL63jyARY
tHiliIqxYdzEmAJM+nPnjfpGQhABJQujzT/kaSRi6207+8WxCBxth/qS8lmbY5zHmy7+VYXWFmo0
FZoWGBV+t8YPMwMEX9mG8gnNCWwHinoiIaIaJ2X0WBpLI3tM1WJe4IunIGS/F+eaexFKSDsJVDD6
2OzcGhjKclaTYGh8H5tzrY2bKrX6M9JY2jaw4IlhG7cVtgrAQ843Vhe+2n4QHQNgMGdeD9FZD6gu
TmNGOajrLpaNQa2xXOTO1frsks4c8vNkeKi6/ne/DNadkR5qldqFNNdRmR9o6AY01KIP6+j6lPcf
WHPc7NiXf7JtLGYap+1O+FsE3+oaFYtk+JqxjF/8rrG30m3xrmAP4dX3MIKtV+AmR2uRgPFGHGkA
goPqWma7afSqtGr40lRoXZgO/qnOEmYViCW4U/go+RBJbqyZkf9Dn4Tk+qycnNJG0ZhUyi1PMnTP
4RxrVNKgkVgNH+hiPFPRYc9tx+wZ2QOkhz+SyXrhbpO00+7X/jxFZG+pTsoOPrCUA8W76jwncVft
3KR27orQve+TFJA5fFR4UfXCoMoRNN1YaTkebpG6ZaNhNyKBgVrm9FTZ7TPJnPYi1C655Hme7HW8
e3cr54sacnY1Me2QSTeiV8FUc5kqfetUDXOHXZzwDuB89nuajK5xy09t1fKuRHLmIny80g+Rpo2T
8l6a9XtTiEeJl/weleaH0YUzLG4661wJVjO7uBeW0hqcaGW3n9WJf93iDeyyJVb6cO8tBsDW7kMj
POLbhDG4G1OiI/HA8T0xtct6mZtQ/9jktwAh8B6TFaSMsH//a5YBde6jXd5UDnQ6lRrFc6iP/tmE
wbxDB2T6HgfDvdohNN3EdX2Uo+ofJ1c5/IYLKElG5WI3WbpvWw/VtfeBXo7Ka1sCZXJbG0jEgLbd
2IvoQL34rGFb599xiHiWlvSL6Zo014jeaJ+nEczDZh2QOGXW/bveGp8/GLZJSDVh2Bqmzols0Kug
1e0Fxs5yxxejSVoScTTJ2GI/61Sv0pIL0oyURmaMsmVWW7Th/fKMNUKegS7I72dIxPKM9aesz1h/
yvIMyCnOZSrN/6i5Frx6qfvZBgRxjytc+BpVEOynfq4OMhiBlb1gE4Iv0jIqfQpIzYLaxot0eZxy
t3OKGlK/RNSo35ExA5Yro1VYNE/VYnr4Ph1uyLGxoAcuLO202vtWHv6NTAR1JyzMv6ixZlKkbtWH
QplKjl3eBMionB/5MlKJ9TLtazzP3zxShmcTKZDqZxNAMkypdhvOV7cwSW+5/vS9Mqjiz1OCyzqa
p+0coyY2D0j10O8oPv1pU15UZEH4SKMZoBl+fhBMWBrD+zQ0DedcwZiRB/tXW8Zde/C2gi0z8+Al
NJ14F2C6YG38KhvPUxk8m37BF6ePel5xpf/Ev0H9PDgpJ+XaNrZpU0c/bc/ivd/bXxWsVI/p0BV3
WWyFXzjJ3ktAC7h/y0kY+zEsdzDuCU5OC0PF5c9034UYlCGO5exT16u/uPH8dZha51dn2KfYLJpv
jtJNO38J1exsvkyd/yFUtEL/HcqSGZ07ch8FH8qrW7TlXvVL7W2ABJFobfzLdYwA1nGXvyI+Nxxd
f45OsIzMZxA6KCEtIWXibtLQGX/ks5Wy/RnCBzaCIbmit8bM8y11HMB6Vl98V5rQuyDWPb5kqlve
h5XyaLHyv0iXgh3DrnTs6PDPhHwPBE99lFGQi0jLFMDPi17NOcGNlrKh+mrcybBp2Dnnjx+3qYqn
hSCrsKmRwaBFU6WhRn1AZT+662Y9A1WgxY9N3fNOSNJevbYNCtpLH+YPvXkbVj18ICsvx8a4iRTe
hXyEQ6M3jz2ior9jokxV2e1VfKTWifJjlB5pDgWjnRBhuqurqtCFyTCd7ClBtnzQOJcv2aWkNctd
ldvDXvEX1GGusl91gZf7VZA/+iUGgrFXtE8oPoV8XbwOxyeaE2ymJ0Ry9COqroCvpfk+kOB1rcCl
wclzCVv6AzVClzaDeRK7LoRElQ/QNXesszzpFtc3oBub3AVc33deeqgm1z9r6uyfO1ShYMEvbXTT
74e0btidvPdFRvU7UKIl7sNwReVQ2cvQeil8Q7W2XpPkyxcohZMTsbMvE0fF+Vq33LMd6H1yDWGS
+XzIj7zssZ4nhUEigoV+O+kxAF3FcO7lLtJsHxWm+dPan5oDvPOQN8Z9i0vxJkuz8WgnuTHv4qVT
06bbFGl9GBgUN9xYnj8cZUSeOHSchOyCOjbJsxhhlG1WjB3+7+F4f+tJc2O4tYF45E53j6zMeJ9K
tIzJpQfCyJjMW3vduSs5L3r71k0RPFUsiqxYxb+0ShUgDHQwChhJiNIhH+wHSgRLeWkrav+prEd7
sZdRX1QUhi7F6PxoQoQ/thw0JnCjTXuMh51kciR/g1+oezRwZdpI0qcU3zUUQR6ntmsvEtIuuR+r
a91jlofqBzlXecoS25bp71hI7Bf+Ld792CYNDmB2cpZfRrcG7YFKzilufPVFugYLxhmrjgm7kF93
QCPlxcSSKrFL/1G6AgdAiQukdbPOogz7V2P+ytuZAo6e+s91E7557aR+I7nh76zBRsVs6oq3LP5c
9IH2rW803qkN5CRMJ7VvJDkQW0yr13ws56sWGe1WZvtGQZ0ErtxDnnaPo4saw7C5oeXI1fLBDBz3
zBFa2WgLtwUa5e+m+CyuTRldg8WU0YnwQEzrGTJmORvHLG1VStMdiG+4Yz8Us9mzEvr/UeIJOfM5
fyuDANGQIaX6lvTWaUQlZVvMACVmzirnfrTq+yiBZxz0lvNqp0WzSXQv/oVkwMYxC/PvONaenEGp
vuWap20rbK4gVDnq0fHQxnesBj6+E3RnVj7lFKRm++ddAl7v3NeBcvr/x7FdKg4DMlO4dWv1MyrI
sPt+jgLqbP10aYRlOd6z3zfY8QeNZSBehVIxmK/zreh1uzate+2wPP6AZ7Le2U9a4l/LZcZ6oL3h
oZaBlBXn4KXe8tfyy/AzvMVDqAfW32mIoSoV7h8W2sTb3uqql7aI7IMaWs0Fsmx+zSslO2jktj7N
vmttVJMM0zLdAfu8p+KUH1Qb0scvXNVfbPwoitmzTnbuTxD6aKYIXG5SCgEP7O5qZLUXfPG7y7Tc
aUP3KWgdwPdLf5ma/iHzTHfrBKA8LKB8t0352pTtvjSrJIzuRXZgbX4YpQh9L7t/Ge0L9e/fXNjG
Uah3O5nn73PX9M5OCo3lTm7TpT1MIxoUcutnsfs7KkA355yUHJZiY34eMCPJIW3TN1ihfwa0YR+K
YfjkDLN2kYs5Jmzy5VY13d+d67D0DYrxTS9bHSOPf6a1dgRL3wwwW6zZlZzRAcG31Jvby5i09mOl
pFDARyv7K3I4JKiV+eA5+k9guNqjaypIQLqQzmzIiTZgVjqHgaNbkNjuoR5L/VH65GLNwYNrcya3
qpLvTT0q+oNtP0tU+x6KEjHEYXP+vs6WwdZyKC9W9kvR1SRI/4F9JS0eKnnSXm9wM2kuERm2zm2B
+A08LRCgy0VOm7eDp5/mFNL6+CB9a0heUhnbrG2koeF7weTZS2CFCDYl4slDEswHF+mmhXnWVZiG
bl5k+yHxa2Tlk3i/ulWDHfEe+3k+52WuXNAVgpAT49h3Z2qBCc2S1+9/MhycBsFwh35ZVpthgW/L
5UP7w60MOYVenMdF9mkEtuMNw64w/fjn4iPRK0BTLBc8JdYHFazUpDlhiJwfR03XXs2+/yURjgMj
CLH4txxEyj4vC53MZ949OJqmbDWdrb5iKQDTnDTfwnErr5Db6692sjg8wdAyBu0cZ/xPSPP/jYqg
Ebwhlfo7KlqkZCWKulx1LUZfniXd/mBpZ9xGQgT1efQaVXVPKTS2UxIN8YsCwAqrAy386eYAcGyq
6+xRo/mMgki775PW+lF/VoMk+mkYCfLAuuGezXlXR5z2od9Ci3PiDr7ewryTS6S0ELNTxduvfeTY
YOgt0dKHRC+4RAmM+9Tf+0XiHMfC//y/apvnvQrU24d/uOqayx1CrsH9TSE9qtCMkZh4QRV1Q1Bf
DGTTEXdKjQGYEPnp8OAs+Wlg5uSnTclSS0coaeyoBMeO0aSzw4AWjXvJWCdL8vo2wdE1KLWxrgOj
rnL9iojgUek79U6r9QlI7ZIuRyCKHHkH6gytpBqNxtqy72CXsb8ZpzcWovg0oy65D1QECr0qwSus
zdMH9GDHh7HxyFEY/TEckL8XzRCRBFn7Vq2S1vJ/x0mIBK9x0ifB0jdxSCD7t5CK1pj1+euz4gEb
wzJrdYqJ6BcJMUw4ZHOixbs2h6ItTRm4kccqXVXvo59rqFn52Wa0guzQTRx3oX3F9sXFiGPjK1a7
t4EIX6RP7uSi4pfVHOTWiDS+fmt4oOdFvZEhzQvTbpFU+w/blOoQLpVzuSRSKZdbROiYPi2abiA+
X1k0KjxfCfwQUzc+Met0uZMpcvc+7zaFQ8DvH+Nk41/FyNLBKZDPr3yUEcVyzgv+QD7i0nUbdW6o
2+WDD4PCOWcQn26f+9s4X6yGLDx+NY7RNpe+JwHw8Xa0jecy8vKjjmbQRWKMMCv0q9xqoZ2dgzGa
2WxMTu3xvxJmzabu9fA6RC3qOu93LvtgBSrd6Y/+WGascevc2ONzWw1LKvH9KWucEpBzRI7lX2IV
+YwUyCJeoaZNFx1ixfEOeqO8FO+CFh+0LtCLIpyD4LjtZYUM+Ubs/mTodBhEXch937g5QtBJBHjZ
afhlDAEEMel0saPY/1Zvh7pebhsFmkEb9PmdFCpRK7SOoYE3iTSHYkrvSUT+tOasfw1KP37lTChD
clEq7as3zOa9tORZka+8qq5m7Ls+Vr7aVbFF0n3+Dms6PoyThX8neEyMKPQjZFNrEy2HzjCewfTG
/0PZmTW5rSTt+a9MzLURxr44/PmCO7ub7E1q6egGoSPpYN93/Ho/SPQRNfJ4HL6BUFlVENkkgarM
d2E3yk1LvUqsX7akCkiIHY7Iwz6S3ei87EYzdqMJgr24lC+b3bLTOsCzjJZ5089LezzBsSSwzvqo
mY9y4A3Ym7Lv+aIsMUerzMe5DaxHzzf3plehQfBzbIrMxn1rjve3kJwZKSkwp++wfF7GApEpMc6y
+h0sPCCSIL70LTpw0w5NnvEihzYOrIe81Hp2xHq0ETl4qtT9yQCYTEYAdfg+07JdbI/TWZqx6X0a
uyx4ipy4eVOKu3Bxp6vdrAN551TRF9uNyDVmaDNPCcXc3ujBtHsdKzWzdXjecpjq+K8hSo07aUm8
nLxtkrvs4pZJqAE6VzIO+8ayWvzEdNgroVYga7ZMlwnUjMdDpCO7KDPctqdomYQWW/+0D6tznaMP
tsHvGbP05bC2DfjklgKDHEhlnu6kZz1N5rBghV2ZB6sKvycYS7JJWWIRgw5mmes8tdCWAASwZF9F
7TXQrWrXxIin3WI3twPRh5Uh1TJktjO+Y+74EpI9u4tdWKgi6Q0u8SM4lfQ1KObwIcPEEClH5EF/
xlMHma1/E0dlK3wI2+RajgGqag5k3c7V9yIGe9OGbaSyKm3T8zXc1HjuKSDgg+NtpMz2WYTvIA+4
5IJU9tLCyfTATert1sz53TATjK1o9MA2oGKRmn9KTHR6ehH5qX2wveakP9h1pe/icjLvsBH4VgRe
+TW0yvUk/vvkZ9dyghdY9VUiupV/sZwvpT9c2gWhmNZ1+7S0BM2Y/0vrZ18GPXPr83c6r0AFIx//
UlDHx4d0UfYqYtRop9j8LFiGyLXx2MxPorYY60guAq3p6oVB7qeA9X+KK/4dljEyWgaQ7pfR4zCQ
P/0/LyAjmxF8glPkf9XJzMrVhILommV6UvsSFw5tmu7lzDQCetcxuEukylbCTZ6Yp2JQoKswXGcy
mZIUt1Xs9t4v+MtEGXQ73K4uMQh2iJFmnye/re8i1EB3UkxrIx2QYYWEdodH46uulheJh2OmgBFK
Qr4i1NxMw3lofITw2f3319oeqeMv8STo650xV+0dQsnK5+8SNEJeMUXuI8rwMcRFFraspbGysNiH
LKCWT4X+UcL5BCUkgf68vl95oesbk9P1z3J7I+ufRkO4HwUc3pAM6lFm2mtVk2+yIRrazTyY9YMR
N652MLzqozLV6tENo+YhLdmd2Cjns84/oIJiveKObL2qhudsQM9YZ1y6zdephqCeO3a5ld42guDQ
lXsS+rZXbxGkQgD8YUJg/EGzfHPr+421rQ0V1eCfHbdmmgdzs8FZZT45gXYX4F1sb8t8Cu7/06mL
aD5o5iEuNuD857u520vIXuJyJpeQs0pH+BSNTqSBZjS53/kvTXQAQac8SKVRKpCR0dtntMS/mObA
Fks6esNFdjIojf0aLJL4ySxbDG1B41Y7FHo3ebzLM3yaZqQwzE2IcPNjPI9/8taDczOm6WO1HCx+
So+aWqOnYC2W80vTaS2w2gU+JvsEMB+FCoca8BQbuAKb/rffJlNWsMHkoPeYAODfSK9cphq9rbwC
CZGyOaNnoT4Ynh7eG4X9oW1K7akfC83fuL656xQ/vLbSTPM53ZZJmR6LzFefTEQQn5CQssAysvPr
l3kyOc1d/4qczntI5pZl+zV1hvJOhsnBJf+xh0ei7W4x6qnrqwAls3CmvLexqdHq9Yz8GC9Vmxrd
hLT8IlEMV35GDVsvviQqur4S7cpoGTvrvfKMlXm9aQoEXppx0L+UfX1pnQAsQ4FwP26y2Y8+AoUA
CtV/yzu93MWxqzxGdu/hddfVd2GtOg+OXoO7wHngVa5kNqwo0z6tmgjELEjqcCmZJNjUHEzFTT+w
vUkXaxjre1vM27ybra+DwkrBy+LxsVlEd6O4/7Md2SjWto4iqmmD4jOi8jktOsSPIhSuloIgritI
uy0jpPlzhLRk0pAY6q7Jo6cGU5T11lAq/pvZztkzP7/hOUrC9dagt3gj1JFqHWSjPJb2m5lV+XME
PPS3UShXWbgf4b6QxSmrseVeHmbBi5bkDVottCRkLLd1iicvXe/Xv8SzHgWsZsBsYFhMBacpsIfd
YHfjBX3h8eJlaLjmkU3CE8XJPS5DY4jBnvPcBUax7k9uG5BfNiRxZuGaJJuR9TRLFrMWytobD+f4
zQT3/al2ydupEOj2IiNqJj1cbZ61i86oWXcJIgnhfMRVddznhmadhkWrOx6/auNofIrc2bize60A
AIWfXGjzDHGTtqSAqDnPkQnAZ/GTaxMLlMCgfDBs8BUGeaLnRF+UfFxSgFoW+M8qb3nVPU1RKPLn
74guvI+MvfR9JMpCwFdNso6COcGhwm3V782800k3XFbew0px0N4Gu8kveKnBjBAmxMp/0N5CP8px
QcEhD9G9i2AKVPNLXDjVo8tewt+UbsVzgvXWcYUoKF1ggbda8narVm0cK0fkPkFheHb6IOwl8Pi4
U5G8eInMVDtn9jAfYJRln0jWPNilxZ5TnLpQNSAvWBSfMgjFDxA61Be+CMVDXzifAiHEY8ZibZFH
aI7Sa1vq/PJdTuVAwrYCQZU4275JKF0kavWJNA1MyFp5iE0AF5tkmPMtrj3z3lMS2B5e52wHtV+E
Naj15iRynmA7hlfNMKOtrP2Sdn7v0Kl2XAfWzluzNiNMYRc92aJCfT/3tVcqNeUGGWrnezuQ9C/S
9k8FBt22jzIqkEFongttLo4Ra70drMx5p+XDcG+qY7mT24uZVM96YDivEm/Z35D0oeD8Mw7G8oKy
WP3NNdP8U1n0Sn5uHYpUjtrmF8DSCKcths5k4vLLWIMDk7JBP20shGOuAEX8e4XlreC4fod7LZ2B
C+t84cDckF7R4JV3KEpkKFzth4VbpTaUZI3cKzFCzePTWKb2qTEaeMFIz6EhQ63ntfZL5L2GUbs6
rm1fSoPSqNIi+YER49Hqiu4Tdhb9sUYDafnuNG+OAaS1mPMncAfDpp/SYge33QSqbmuftOpbM6to
1XmNdcqCcaKKR9NAU4mEsftcLCJStd9XG22MAIMvs5sIYSILKsw7aTeChAJFpTutWVbVyt/bK+mX
2/d7+5fxuqF2Jz0bjO3YlhOCkDFYDCDpu15He87piuCQOLV9mDDcfDNijTIET+Kz9JJjSFBuz62L
9DqxeTL6pHzJBsdGaPskgyBdOU9aVT1Ky7CjCUx1SNVvuT7eGORYU7R3c3gRneV02DZ42av6DYBq
/9ovBzNH3lJHp+oozb52Z5DZxRdpyRS3iT45phrgosZ4IEz9MUZmcRcVnnHC/Ysq6FKHq4wC+kQS
Vlup10lM6nCDZwNZQCP+FleUUDssKdDVllHGSm+eALxdxkooT30wt9XE5p+/+Rbk/McqH6f7tZAD
iHFt2hGeUFQORhD5uX+1yuZNShBUKP2rq5RvUq5wQ8+TPqlWWMtIh5GCPvo385aryEi/gLhqUR87
RGp2lOWjLBp9BcV6xw7jB1lmhn4YHL18HHfSy6o0fZqhLulYCi+ay3IokbW++NpwvCX8bPT4JLTm
+/CC8LAy749+7aFgkxTpKdWLT/7CTEtDczj17RiDgoS3ZoVAyJtQq8l80oQguzebqP+Qm1H/ZGEp
UUV/sPjxf7jDjwToxvdMwW0pnK3yFTs84xCBY79nA4TSW2AtzhVp8+bb5TcvnuadG9jNFlnwAvgq
7q2xrtlHR0RnwI//S1v606W/S3V+whV0kb/pr3PdFxsh5FVh17zgocLdp5wuEqqVAnnFWH8VAp8c
gqXyShoSXdiF57ce/j8nlSHFxlHYuGr46BUzLyeLnX3cdO7ZFb0DvXPb3TtDtwfEfXBij91d0VYA
VyblowWHWvK/tmubZ1R1pl0zsWbBjCGa3+oQdGBKYmgn8iciT7cK7/XTjhotbsu2YR1h0r/aZuFc
okWgS87gTTmXtuLmH5bttP+tQ4YM1Fnwb3J20sozXOrSEZGQdDLtfYg8214IFOIv7JkHBEcaED7w
LbRSOzWUC+80DNOmzQ0iNub+2QvK6E5AX7P0yqlAyUgDAO4f/6V3vcLSI/PkUoMTq3sT21dW+w4P
KVUBy+9UfaY/GP23kYc7IvJkPllZsJg35HRJlLZagRQgm4wG0Ka2aQLo4Vk/6bv1yyTt0TP0XQGA
Wz3e+tcv05D011XwIhs9uCcaQh5B3yr38ayphy4xgxcV71G4uEbzx2C4L7GoRvP3SwpL/ct3+j9U
pIk/p2EOv7uOgucU+7zjODjDabT0b/PYvbaCpGrsBnMRmuvv0Ip1677Th9eoVLZzq686AisedOTv
teGz5N4q+yxXiaMrzrXrhmuNpQmWLax2agTGDcCXQfNhGEf1U7fj/ml8olin45mRd0BKPOMTJrjq
ITIa4yC9tYvNlhlawEasDoy2WaKp0HkRynEmdgNGwbpRm8J7u8U5Vj59ifV1HG8MG5i8NA3VeR8i
TTnIVY5AiYeTNquJeqxD+8vsjcU76pV3opH/SrZVko27KkXICo3qNjgKCVwOt55bTM4GoYjLqdZh
kIDYMTSmSLvTB+cch3CxHNf4oSvqQ1LZwfc8AQIDgxOkWfJnnyr6F7vK0Rjo8+SPOoAKP7egxrQG
qBGMsfgt8JHyG0lsfxhK3dvaXQpVU2e5kabsqOaQ22JWjlfNs7IrBTDKr3Vgfk1795hmC5oPIn7U
1erX3mNdrmeN/QJwaTxUvOD7YuIeb9eUhEV2rFW65Kzo40n0yCQkh2xxD5KzW4cImElzMI3s3KfJ
6RaqlOktHNwe6kzXv05QZbsE22lvsXaE8JTs/dAHJbA0YZTHj2nY3/mUERDeAjVNKVkhd5rZ/St6
fvXZ15ai8nKlkiwI+0RjcfkA8qr9BLreIK9B5ejVJgaDdzDd/I8b7FXOfhmX8L1qEd+Y38iYGMsO
z0Olss6V8Fm2dEmPXB58Nb4Oy45QYjrClbo7h88S4ouKxGDGo086JwTVHyDYviGpmn+InHwm7QRv
vo94Xrk6brYTaxbhQ+U4s2zBSFRnw1OzDxH41+M4G9lOUQfloFd2sS2UwCvgfUXaAxK7B8yvgrs1
5qf1a94PxqOzKQ2zQPgns7DQsCkHLms429D+yqtiAN1ozE+DZf2QMNUyj7u0o5+NvAg/9FV1/M2G
2Io0mDbBDId3qVvLATmc/jqGCba41ntI4lkZ6IeuNtItH34PRG2xqHHIGT2IDNjqruWqNQ4zpNm2
ohIWWBF3cTvPNx3iDtTPYdaXRX3pZid44i4YPtXLwSwib2tagAukQ2LSG4GtVxd0xzJeLmEHKjcI
Axz/b9dICvXPsfC0s0yUTkMfPiLJZ5y0HiZO4eLgJ3WZ9ZBZyGIsEhpySOzGAVjinG8hObvVfqQ5
WPpftf8CZTg/rTs8LUzmYx6M7mZFmGvjFD3l5s7GaKzZoxGDAOQyunea47tlp8EGBtx1br0OTWC/
RuHntvGHF4mk+TCCrmiGk/QF5ZTfKaVLIjwAYbnuocA+z4cb5COPJr7+t7ZAPX4Bh7RN/kbRKTje
hugjdstY36RnMcRDB9ICiv6KmC16NUERYMkXqg/Sl/vOuJvKuTlKb+SiWh+FE3K7AMc/KJZaXadI
W6fWk1ZvsmbBQo+BuUVHIqd4s3iy2OQ0zpmb/AjRxWj2pHIA5MfKZf0bYpy5T2e0TetCs6k/A9RJ
wTw+lUFZX2NY6xK6xVXeCRw0xnqogvwylkzIL2P9xRz3NnYqx7+AeAM/RmLKKK5wscejMikFy0NS
upqffWuCsXqqzbh7AUf5KOGojt9HCe5Bn8tfRxn6o4RDqhQ+one7sGoMZH1G70738SBleWuAnyib
LRnv8kvQmA9ZgnFf2w87Q1fib2Hhzvw4ovBDlnTuHi/CYltPqEuiZtu+2Kg2nsPOaxarieZFDiMP
V1YdvXqEM4LXauxCjET5+ile0OydbZtrvc2O2YjH5jyfpOgm9TOpwXUAV0f0u27h2fQD/JH7TzLo
Fi8iJ91rmFftbh09Ftx/FzWrxocQVxbuzgdVsUUBCQPEAY+F9UyLpisOsS+phVzuLS6dOvuQe5+v
eWguDgwSk0PswhntHP0v9rbdY+6AVCxtWF3kmT6Naj/fk55JtnhwlJ+qEV1QW4kw27Cb4hMMOXfj
pGb2IL3BbB48bYqfuxRNTmuXFn6ylxTNPITfrbDyz8L/EE7JDPvyYDmetV2/kW6g2Bd4G+sEGZKO
OC8ryBZjdoyZVG77zkXOIqVwL0Ogod8Uz+5lWs5IPLi/9sbmG/mmYItJvfkZJZKd+N34rFV3QT26
D6NW6Y+uT+Ze6OajUj+XtZZ8HFzcMPymtQ4BEO2t3bfOGRyduQ2Uxj/6AQ9IHgvtw4CVsjxb5ZkZ
RfNHlOjyi7SMxX9ZG+EVyvPVWNyZeQXSJwcXwyvgWXnIL2NISL/XVnjs8854bpeD7Xo5BtmqfQ5m
nqDbJjMfGuC+l7XpKWfKgP6TjLUKHh6+NRxkegG083kuw+De0sY/34dHi581acut1rVsD8hJTXut
Rjban5arp4qvbuUVyGy76j9Nho4BxVKizEiQbZ22DPa36qTUJG/N2xDXSUh8Sg9QGyoBUu90tUbb
TXOlL0m23qg+henwzBqBjHQ93WGiXf41a+3XthzRQKpMH1n+xEQErFywCvhxRnaVUX6FUJLnRvkC
xbfalp0DSsorHrR5qHEaJM1rs6iyjvPk/F7RnoYi2iUBN0H5Td0OcFc+sE2s7iQkv1Qn4K9p+N8l
QoEHEcOgxtRPn71iI8HaUXaD5yOGZYywrvLZ9059Wl+MRQcROdeq36yna7eBKWXP9wFVkGU4DHKq
dDGK2UHphI/GHNYbRSn1o4GA4+OATp+5mScUrWJDwT1uCa4DlzOD6u+doufPvwyW08ZC6HFO2stt
rOMq1qlxnY8CaRIIU5wF7nag5rzNBfKEwFd8L91yWGFNgnC6zfkFFnUbvgblmjI8a5Dv5o19xUH4
uy37+IisLwq+43d12eXHaFwi0kSu4TpiHyId67jk73FuNUcnQx2/Dz/lgVu+LBeNwvlFiYzvJpDG
o3TGoi0sp1Okpw9tq25uY3+b74RYXllljlvYzwtPcXjW0Nl7aJxeecTBRO5RN35aF1bjprT88nTr
aFhdHEtwCxuJdY43P1bJRb7rBWwS7LymF58KrXVn1ApNrXupcW8ujnaYaw///Md//1//89v4P4If
xVOR8sDP/5F32VOBeH3zX/+0rX/+o1zD5+//9U9L91y2M46l66hpuaapq/R/+/qCQg6jtf8GKHos
oiBP78B2Z3srSqDQufzIl9yoZNAlc27A0CVdrb+OOL00ejp+0Hl6n3ENc/fYrM9f5UC50t2TotDO
cV5PHzyrRl5nobRqWorCfzldNR98eD2MSOOasfoV9dOXcez0k57MNny2AVrDHfp55h2CdvelQ14P
+/LFVQCf8A3W9P7BzlVFx+ovDx5QhzxQ0qaMhDvumqELRh+7gAoGuJZHPViJpRmlyC2pOEU4hRVv
SUXEOFZwSCb00YGVpUfgDskai6boYit8/2VEUc32dcT5+DYJBGl2kgulKc7z//nTcPV//TQMVfWQ
ZidbY7mWofF5/OunkSYGaRdwF3dpAs5nsoL6KXXrmoKh1uxw2y33EpMD/hHapWziNYSOHKytDvi1
bjbxjoor+i5pNTzCp+nXA4YcOVjRgucuwGrEXdJwAKXcaccpGppo3zbVd3R7d+8yH6XbuFelHYNt
qJJdRhQLeuOtTaGBCtYcNI/1ciYdekV+QGJu7gBE6Fq89SS4zi6tVkcx4Jhahg8VmQ3jusXMUcyY
i/cNp9LyrE81433DiVxgDOqovpOhMmkyGzadYWfcySMQTkVzvl1yjXHJtPbsJ2nJJbtijA/SRM8v
fkSxaN2zynXlkmCljfW/kUt6uuKj8camV+cHdPrPH7WhGr991prnOPzkSBMbFshx9bdfnqK4BmZj
eXiKSlW7G1OXvH2DO4SeogGMg4G7a8MJPI9fkK6T9tSlNtyYV32KrWtnlhjmNfjnbpG0qvdr24uU
5sFD2M2Jur/H1A2fwhijl2vkpXMNQX+fai0byKQn3ofJS75gkzd/M+bsAyZK3scJkbKDoXT9ea4C
+5l7Pfcwt1O/BW0LNyBs/vBDKoUzGcl7rHR8hB8ajDvnYf6G3Fw7TNE327e9bVZ3+VX3R5zG+b5D
sbFqKIWQ/Ez+tyRo7I1nDcrTnOQpovRIe5he+oo0anBnQIZ7lINak24I86RBnHR24dBC35KY9I56
1B26zgi2dd+3i+0h88KCbAS+dpc1lo8L87LX9XMwjP0uGZKIp3+KxrWvt+Sh+OrDT0cNRw46OYXG
ZlsrrdkZxottjfc3wWsL6Tz8lbl7rxcZXcrMDYuI/e0iVoEGBhCEeL1wWlXVmRxYhptgrJEcxOmA
27tGGSnWymuW4ks0JHqJ7UlVXssl1sJG5zHn2j/CNopP62jpMdv4k+90wEJk7jJDpkkTRu6jMgDk
k9B6ETnVCues9a0BUcXgwhKTq3i68VbY0dHq4/i+nwEsjD8Pul0gaYCiPFhiyui/dUgzDFpYNBWw
YmnKjNs401aMc4Zu7W/xW7ND6czxcDP7d9MHe4I1lgGAlAlOp8+7MESy9kbzUmtn5yphdh8gR0uh
XAhiC21s6fCXjltoJZVZl8xlC6l+UYps/NpFlbVpmnJ81MzUvNSV22+lY87mK+L0+UfHmqtz3KYJ
enJl9hXhTOnHIL7baKVxUhEduZKEbK/O6HAA/L43QeVvraXpAogwEaGnpK0CnDhYAcjyncxRq/zR
wCv7bLqurm1kuBWxIwfltFxOAmufX9X22bTbp3WQXAMvgvwAm9PdyOge/vaJjTHZfzK68WvZnxwd
472y0x8acswo+bvmc2IgIKRFayMma38xuvQsXd0yyO758VHoy3A/oykxk/0XpUXYyNKUDnNRdMZL
IyW1zTiJ6WQ/cLEf8vV6ctFSC1imLZCd5X+XsUMMUi1on2tjtkAiG/OlDBCesoGATGQtQ0VHzaGD
aoff7IyFbVwZj72vGo9yVmXmvLF1dzpGyNLZQEHo9tTi0EyO+bDGHCVuH1IW8NK5xoaGAgWkW2BD
8h9IV2ONOiRi3B+k+cv/kpIcGZP6blz+Y4ln8wBvtF982TwAO0u8LCbygX34fY0B77z850eE7nq/
PSJ01XU9/Nocy+PUtJblwi+LM+73ukMSyzhi/LEgvlJbSw9jY3blZ/8cj9VwhwyX/2QqiJG2Q5V9
M1X1WGFt9Lk2eZRUxfzrCFI94+cyw8QsrzWP+wEF9Kof0WB3G7jACytvDttuK70iOi29cwdT2MpV
45fBnoOiLz+tJ3dW2kMTDRFPIhcKeDKVyz3WRT+mGvXneDmMBoCoGK/uk8TCqH6Lhlq/H137zwQ6
5x2SxvrzelCVIw7s8VVaMlzO5Dpa0tLBCAR37CdWueW9tmi9G17Y1Zs5Riu6UrTlmYi6ezOpBNfT
pR2kMGj+bQ8qjd6s/zpgGS9XnpfLyyRpypnEpNmx9tz7foBlzc//AaUMnrO//Gf/t2tZ+vBMCUE9
3q63vrplwq8v/vY+ijBvTq2h3d9e1jrlNkReV5rFZz0D4hd7tn9hm2RsRs3J/nDxotvCthnuQSQ6
b5MHkpyFPeoy03jQFmqKqCz9or20qi5xh0MheNni3Q7I+hnbyXIr9vwQWaTjdonRQ53i8FuP1Tf4
b3aBs+3g9z/ZvfENVQv/POklrm+QYGqMsnR16yiLC9xspuSjsnaD7F9ftO5nciLlaYrV8YBiFcJd
/Y+kU5w17A5JvrMr2z9m2mD0mzlLcPINR8V7iIaqOPQL+UOa8RKTs3WkXZb+Q6tRL+zs2ryXJ0vj
VIjLh9pxfc4I39jqdGDkka7/8Cd1fO9ZHjQyJrKMZlt3FpJ9rLuORuvgt2rE6SfbdY7dVJhfbc9x
t9geBhesdIOnKiYrXOJC+tWHZTqgfvPaWiOWCFjl7SXOrzTohvqrhQnWPqxy65waZvIhUTL8Eudg
P9eUh9gGL8T0BKs8NegaMBpIpa1Bl1/WfY/mjcRwVjevreGzdZoi1dtwK2xgZxKU7ir2wJh4wPI3
5vrPGHXJsawV/941mvguqQpyE71aU+nL6wMQ0+SZG365A/fRfCy6zMAeQk++2Fn1BmYJs48x3WHz
N96PIf6onaJoVzvXqZePBUs5T9WvayxjS7qJhv4cc/e/b7vqvaNezswcE3nIjXz7ZJwEZR6VpG9B
hOtI1YXBNY4fxKE2QElc9a3wqsdw3cDMKgdpAmOEolQX0XHmfn0V59qQJ/XZj4NeeV0T85pntkB6
micBS46JUu+SOG/uDaZ8WOKCXJJ43BRP/49bveq5v+3ETcfzNIcNuGGxB1R5iP3rzZ6PJbdtrbTO
s4pibgj3et56WpZjFqkp03qaFmwTNs4SBfrXn0s2zZreBQcT7vZeGyvvQxP66QZUmrclkWVuJRZi
wvrQjGW+UVPD+5AhfvY0JNYd0qUqvHsKeIn7QUZGc3TvaOgW6svABvcZCulkZaUT7Ky1DdnTnKQJ
VVrZe42m7GVwNKLc4AbuHw6UnS27FvuDZU/zQ9BS7pUmpq/ZMymNQ9UjDy8hBOQ3bRGmqNwyHjn3
NyRgiqu0UD8Ot5FuxnddN5FydHznzgw8jANBn+9C2DKnbujsj15cVDv+RJTKWyBHWZ0hpjvH3tqr
B55NUq8rzzJ4Lo2t5qKpVABHPHft3H7s4VRS8imzkzQ9FeVbXldKjj5rPxaRhuX00ME7Wwbraecf
imxYrLNpKsbiWxMk4y7W1IiEG5B4r27ii7McoFLFl9lW0WHwup20QEG+x2XYLVYXGb/ipEdo1il+
dIWKivpysKOiXM9uMU3Tn8bIcU630Jj6SBQtB4mBBGfLXkbl5rcO6VUmP6JwHdV3RZta5zXmwy3w
Ap5es5W8Ul7PL3ka+KzpKBQcjJiVrwR/6bm1B+pgnmMHJKuYdzusVzCyhdtldk/aqL/3zoULWgkh
/4M+Z+rLFG7zyixepJGorn6cQnPaSlNdBqR29U2D238vIT+CbVVYybO1CB9IKKcQvSMHOh0k1rZh
+FT05a7kC1Y6waPNbughCIfhZYhU1rwZ20VpyiExdWtT1k50hhwwvNh2Ej1n2SIczwQ5gJoDVVX5
GNksMfb2w0sUlT+scUYgeAnpqL5eK0TRpCXXGanr7h0nLvYSAzsS7qzS8g5ZMV8c8EuXLCq7l7C2
6gdqwx+lVbpq9wLu0yT9De5OYnIAC3buqfJdpdWSe7/H7PtPGS8h1ApYltfOm5EM7c5R3eZLb35X
hs74PCrBjKQXz9OM4gnfdp0yRuWqH1NnNHZwjcNd52ZfrLpQ7pCKzI9OkYxbnD5L8KUhVsez9hQN
NgoyxpwDgqnVP3otumhu5r1GSNog3jF/ZYnXHGsSXPwnw7wHqNCfRkTMqcvmqLuN7d2YqQhbjPFJ
zQP7Elh+jK8Cfr6x2zvX2jM+FjWlVretwnuPF+FpTXpukKbZewMJwaHOjpVtNg9KfkGUIOsxMfB6
OM0ar2iwT1oaHxKjxNC6smJWiSnF9mDalNPMLjMP7WfVR9TWUJXxLg8j9RVaxlvljO1XGFjcX0pT
vaKJbV3tMggpzZXB0XRqbd+OqfnIQ3dbTnrwIgdqoOp57qKWi/8dC3Fv2ddAfPe32OAhHI29nX9G
qDlc5wbN4qGapk8yTKUK/4AX5ONtklopA/ceTEFukxJyq1tNc+KjxCZAhQ8+4j+9WRTpxmim6k6J
Q7QtpF2Y5Xtbgjbc8EMwIaoLYDTdrEcdLSiwUH15lyg99s/S1nuzvJMzKkoMnZf+RmZJ9H2qWo4b
PxvynTyJ5CGFpynU0eUgsVvzFvttXCzPMuleT2/9t0vwY3XeH3jraZb14E7ZLyOOeDc27fshCmDY
J8shdqww3UhbuiUoZ7fYrSOJ8Gnb3Lp/v8Rt9vtI6IzHisQdbqkRKkGW+6zADniN0h7P+O572vbz
o9oj/2D2gb5rTNdn9Zn5r3OaYXKg6dEPy/xRBmP+jR1ltuUuDn4Fk7NT6TUliZ7QfO6HDLG7qE2+
Y+gYG1r8g/VyD5TNz16VtmyOhZaaZwOHMvKvQHFd02m+xpOzm1XUkSyPFWhAvXJnAf2+RzE7/Yh4
yNmCPP5HmPbRwQ3qecuPeUC+zlN4E3HwUev4ZXZN/Ger9cFHHQ9fx8RiFVeq9o9kTvZjZyofh2au
ThHWtO3oDPc2Mgv3cGzx8zD3GDBOZy/NM963kjwb2JPtDLv2Tpaen6M5Ns5dQB0X+mqFvanx2VX0
P+TGHqt6tHcbq9j5H3l6TsfMbgFGKlr0R1wrzzV/0Jc4Kk8hwMKrigzEBl8SBFfm6ZiXaMu72byb
lLbZVxnWS9BDwC7lqXo0AtxuWJMaO743eAwq4G0cst7ULN0UqWMkCvBePpmYn238mCqBrTn2n3Bp
T/juIEs1hsNDl1TOI8+Vbaag+INSyY85iJ9NTzH/GNMYp7zkY0o9+mujIAIVuM3G6+r0WmCre0X4
mlLiIhJeuMq9H3X5GzjG4pQD0z3OjmW+YvV+9OromLtR962c0QUa3bp/JhPrntMpHg+xjxVDoxRX
lvcVlt9jvsv83NwiSFDfs75NP6vTnrugtp0zvjDAQr2dFZK/r3Tc26sxv09dzOWcqnjEUgSl1TZI
t41umBhuGsVjr5neboRi4Nnlbmhs49hFpne1dfWzp6P0xkqASgpaBOfYVwElBvp3B/n0O/CDZJjM
V5fbmJMU+V0fV/jylSo5rizAjtswXKD+2On5XamebCW7MweMQBu7/N+Uncl220i0Zb8Ia6FvpiTY
ip1aS55g2U4bCPR99/W1EdRLZWa9GtQEiwgAtCSTQMS95+yz8kTaErGbV36BI+ri2CI92kzoWNWt
lLZaeSrhv2S8B9+6Ck1/m3nOc3wQzCtRAeoPc+0xObGyY9eI/FiRKLKb4unV6Kr8OT9Yg3jsWxt+
LqoVrMPd/BT1xbC1k1pZGbPibuqMWdikX+GPKsfAaNzVmI0hGVnU9TK0UbEXu8dYrU9dPD4Sn0Wj
5FEBerOasklwu0+6E+vTMIgPwe8uhsLfAAs8yk3l1ak/QceaCjdeoX1pj1WJhbPKPNR5ebK3FHNL
prxub+yk6shctD9UTnB0SB9D9MxMqCWeYyyOcqN7ory/krtKaRdHb9nIXWIgYm7jf5/9n8OpwKfh
lAP2msE91gsGDGH9lN/3m7z4GVk/ncricxA5a/BT+rHIUv1I5oiVrQrmtylVRNJsVlFbfgcWA8mZ
uwhJkBBCqRV481q+1BP91dajchuVRKwN1F+OzkQVljXhuMqrQ5AIb1VEvU4aJXyfOFN2wooV0l1c
3qGoy3Ucdzz166tuVi4+syXHz0EV4+H6WnOPn5OS27sRJxscoI/2oPL5VleqPiWHurZzbT2m2ZuT
ORCLlp+AopPtqeVhal+rMh+PHgX/o7JsiBtJqwhZddHnx2DZyGeNfIXIJWKNXlJJtYEU+8OAuFGF
X3iMbBPG0/Kqt/pfZV28YLAn905N+AtUyyPWSAdrN/FEgAtV8zEfgu0skgvOROVYL2w3uQkEqgEl
NYu1miDebaaDJfjF5P+fZlZvFgDPDWCy/DhMc35kAkR8en9s9Nw8mFa+ym0tY43mNFBCjC7fmGqH
2AHXwLHwsu9G0VibXI2nep+DK9/GVf4Wal595FtKGY0/rDkqD3YMp48838TxnJ38xSKEh+u8JEpd
A7Z+FFU7H60WQVjKAs2x3PIolv9v5vLuzokFE5JcPSYLJiqry+7+Z/p8I/5M8lWaV/39VYKd69Aa
rPsCuvSkRemkCxdExsOln7eNbT0aRYYkNvTwyCpRc5QbV62aY5dQecGRD1rHmpi7F8WKvlNzzETw
HZjLY11pKl+wql0j9veVqHpw626lBjA2yVkKRfYUVymtoI55Zx9i7sopCGmO9VHbSnCOx35et3H+
WMTZCLRA+4kpFC9jMzxkozlh9gxRvdu5u8ocvCN2dwoTtX2qkib0bZsZEbkZzVbgGltThgcXX5lo
5cTWRDH4NulBtkXBEfv0/uoNrDHdJykoZOVHE0Ap+cKZ6TYP3B+J4rq+ZbfPU1GO/liGLpd4wbrW
9WhFHkS6jVjZU58ZniMHr8E49R9M/0Oes161SiwbHrKDdsybVDCHztKWi53VtLR/W0vfaDijt6hh
EmgilenzpaLU59bW3ulhcTdey+TAItoh8iIeEtljRgvIN9SB5kc4WnvbouMa+uQEhKtA5zuhBfm4
Q05k8E+POqJQfp84mrVVPZIsxB0fLqjOb9kxl6m7fRbc0iTEfZF6yi4UBBnFVrt37fZkB4DCk6g8
xDyzCMUSuy6LW/6UvUMXE0JiCiloBW0n29RzQTCHroAyUsJLIjIiYepa3XBvtTdQZ0c/dNI3sG/q
xo7LCDhIBbRkpGEpyFcYPB0eNYrqTeKGb5lJcWwA+BI67XjhYXflO1Q/5BFkWac/LY/VFT21DxWh
qy/aCpuvCwe9Ztbtu6pTrG1N+967dMLato6ObtCvrdqeoJ42SFB6kWycru18L6wudSQOeWS43AXN
K/zHmAezZ+71iDxZt2k+vC5tdnw/sR81xaNelC+6Xjcb/rPmve1m1i61+w1m22bXjGa9wnLMhzqD
rh4J/l+VmEQVg4+cbhzmehRbFhOXZfZ/agQCsHQai4Nm9CwNenWVuczGk3kC9t3xoJ9K0h1KlMsW
YriHVBV/4qnL/LBfhFE9BjQUdTDDiOkMVNRBbrEgDRMeft5wDZPJWVnKTCMYlOop7W4NoY2+WvL7
t1Pyl1VW+UZzFeOsWEA9qcD88cwYaVxav7KYepgbHWueRU9icNVrHNMLLb15pyve2UyjYg331Dta
WjL4pYZMJIndbYJp8dJ65zHUQmxikXh28jFg+ZNae1fpHZ8akgUyvb3FJj026Kxr3YZlrwnMjBHl
v9gLgjMdE3z2lMguFcbI62yBw4k9ggCq6aik3byjd/K9KMgGIF6hvg3Da5GmWLUHYLJM+LQN86hh
XdfWyU4ja49fFROHVv8aJ6Yr9NqDB55Glzi1qj1ZQKhirZVFJ2ZXW078YKeqtemis+P1jZ/j0q/7
0r1GI6Zyo26JcB70dmWEJp+RIHHO1axy159JAkNlqkHxYUY19Jnrh16mr9vOKFeaYWXbsfRWSCCd
JwFVZq1lxAJ6mbM8uInPSUi8qHrwKmEFp47SFg6WJUIxhTegd9byQ8WXqM9vZDsgIw6DBsUBho7E
43OS2bZKOVmExFs5NoLuI1JIfn36BnPlRmtlpv2GDpz0QJeynGb2PoE8b1Oi84hG37kjR2kL/e47
AbqGHxDcwPNDLw5FKdJrMdbxejbsNbHeLf9e3q2N3CqJ1ogwMDKZXg+UbtbT4IzHIdNuetjV24zH
8zXzSL/JLdGteAhEtzAsXmHWnVCzXjoyLC4YQybYQRdPK4dt4Pbeo2n1u3Ti+VNllbGxVejodSWy
66RMxPaN3fL7MBXNK3va1mrxnDZ9s3ENYhYLpfuR5Fm7tV0o54RnaWsjBN2VRChACcHRITvYA/8R
LPaDWR0I1iiQtJaESTSDuW4S93UuTOXFi5VbArVdxzR6pvTRb3U1ZgFEMshFi9qtm5TaQ7Tsda0Y
LnZmkA2vhNbRBrJAO4MzRGTxwS/KdTq8z3Om+Dl3tYuIZv2SKSEMe9REa7nLTfs4whaBKUAUhTbP
1XtokgDZllXzXpYD0dVG172PNOpWHqF979R0+9XEzf495JlNsHI6v0MTg56GzoOARDIFLRwb796c
dKsx7433prPpxfCBfjdhTqEIqJ13LWHNgz7YfWf6weqHxoU/thr+RpPaTKm4xTvrHT5Rdat9ixvi
5QLDjL4tLuGVEWQ9wTQRll7aha+1UGgewjakxv9q0zhYt2prvURdbtBJD8sXkXFXnuxIWztekO/H
hli8FKnDUwiAzZ9MM3wMtTOFf4EgtXduljZhcK8d/erZQ7UNdY+GfohDaBT1dPZiYe7itJ1OhVMP
exP66wNV9gqTcaMdu6hHHVlCDnX7EFkE6a97ZUrBX9lxup+GyiApiUdUltkE2VjOAQey42Oj5kei
uYAMoQGmLlSWsaJ7TCeVFIcmuzU1HvcWxecqmU0LaVX+Uicw2+K5/FbQzfDtaVLXBfTtNDcfbGGe
AAdprIK0X31jvNFY/JPbkPYBCzAJrg4J84dRtwlDroR9HFmIdyR3PszR8LnpE+WY87OQ9uF6fpbU
J8uLxl3tTG8IkgffImGY+95obmGV9JsyzaoHVidkQ+AP1xxt3OfoB9cjMt+VaxAdM0H1XDvLUiK2
jOFgDtmT6X24jqq/5sr0O+pZmZt8XiNl3ylhfK0J6N6mnvMe5ER9lJbVvbohcXo0vWiQ1dU2Dinp
KrXeXgLFYDHetJdeDO429HId0+oEFZH6ba+f6JwhMVp6rbGbvGsa7aXKyw6WR23d6LmhiiyKthnO
ABT34mnSDYxHafRWOs1zU62MYbZ8ozuWQtGIvBOPPLj8wSTCVZsQAelq/QdnlWbXxUrJ2j8UZAee
5q0JO12IFZR18rBnrd/MeZeDWK4fIt1JdkWgvTN6oynUoIxrieRTTqlD/kKJvVhhEnjv2gzLqjEt
XikAsKRE8U1B0KUEmm+J5RM73fzQi8zYcn98qXoA33oWD+eOD/zKFWQG4EPcOV2dPGRGD92xBK0e
28PrmFb2LgyCFjJF/11tCkoKgOdnO+LeNwY9yX8ak6oGQW1OQrgoyw8yHIstqeuv5AeLB48Jw+wq
z11NE1YRPJmUstwUrQbi3OHBX3W0WCOwDySJbrrCjl4ad1ulsOEKtfegV6Db8siQL2GImwg44sib
bwUzaTvufyk6CkPNTRCeByhlbOc503+OALm4xcDXyMbu49GJUvcvr8Tzikd5beFqa/LwGDRasqrx
yWFInr1HJNv2sdWn3/VEUm4yLH8Q4dZXLKrcMhpB0RPbzjX0hL4d8rk5NqDIfBO/MQsIagVZ1QyU
iihRZESqkFVaX1Vd5QMuPNYd5cSSIy+B/j7XandgItzvJnlYHqmrimkXIkvOlwP3N/jHMfkueqYe
TZFNO9v5k1RBfeg7hb5J7a7VAKamAbga+Ear+1qp2nv4F+tSYw1Z4tzQotjeGdMmoYn1hKTlkmIR
WIu2c1m0Yz0ZPeG8Qj0HgdFvcpMwjaENxFpJcm6W4XLT9HZKbju/wng44HxHtDIVs2/PBTX8ACO9
wMWlUoQiDMdgnV8OD2VE+mjf3WivlWTGtNWu1QRgCqN77ObMWNt6aR6gbm2i8BCFyGCMFCjklJgV
XeYF/5Yl5Bsk2QWVZPRUkHDHbOmigP6cPLtFYWQZyG3rwA+C6AUmu7fWnWPb99prl76okzHQWA3r
S1cMv4EqTdDfq3hfqRHtM43n2+wyr6yRgIrQWBcj0j9FmS7EFJU0pJtXEdR05oI/wZDnL2rQ/2B9
1+EvbLZTGCyGNb6LZZlcbEgNBxiY4dqz7Q2KnQ/W4Vjbsm7edE7AYrdxvwMDTPezArrCiHtaRwap
mVnlhCvIGnyu6rfEtEPWT81v5AfdyonnF6tMtkn+XhWR+SOo2jNgMdzq2Fqy6VuYZQU5tBbkuql4
AojTbR3hPBlj+q3IgTyL5iMZtdega3/nKfPULvyhiumPK+qcGYXX0TkIQ/pyQn1wNYRNljg0VbdT
7W7+gUseFyb8Tj3tARxWq6KllKLkWrXVKqMl/SvXVrH4qwWiROOqaM9Dj/g8U1MytKoKqb43bDTR
NL6iH+kjZAkgVrwff5oCiqnlEOyCq0u99R2VNz65woF1mibgDd12rU7MPnoQhd7sOKytg+9qO5Au
YE3uqsvm7yl/GGjSrEe6W1EZ3nbMyugWjKa1csSl8GxfsHB+d5rxYBF3vjJp4O2wN72SEiiuc6HA
aggUHlGtR4B16AFrD38oaFYK1QgPeRAUT2Gd/ELOPa5cDZS1bigPPx1uEEwfnOIY0uoj4hYh5ez1
6doducHvmXUnh4RQrMFl5kXeebkuINJRUsixLuHHWiV4wCujzH2BzJHbPwsqEXnadqbk4qu6iUKz
IPdQvjJayq2OHX9Th2L4juCF4BunFo/giQ9hUzp727aVdRGXysUo+FUdcBIW1Ak+wqlxqcREAHxF
NYcJkvLmTS6LiTSZl/mS8mbMKjyB0E73utVENyUuSMFTIhsXEgL6q47AmrqKR1k7jOd6Y08t/xIk
4vYZJQFWvbQ7tQS3b8Nkbld3+s0n5Ya0mSLpozPhSd3KnNP05MZ27bcCOUrhzMFZb22/tSMsLdUQ
/1axfTBbj6j9aTgLABkJc33PUYgmGlLULwii9mJrJfVhdZjVD1MSsuhZ9GGklVaY0XNrJbVlakyh
+utkeVTuMqFcWzF0p5RC7tIY7iGLhDW572o0bLMx8K62VnxuhmBDtEpz/RrWDQ2m2zwwb51nCWz+
PLVW4FrHU8LSreyw3WEQOClUCrlBLtFfJdGyDW5bWmvudapT76mexrMclmfZLlMI8Ef3s1yWWde5
sdwn3erPchid2MXx6PwlBk2PBWstpSTdgH0jTZKHu+zEqVVQOaN4kAelMEUOLWdQLgIQIneX9zAS
/eDGRcSj2nJucqNnvyuYQ1cMhTxDVP5PUAyI49cJmYOEembZtWHK1SsrM3XHXUQI+1rIS2isghGC
FSUvycu59O04oZFkx+/Mqqbnsp3qo0rZ5e7c0IJzjWnxuxNNzbbCRnTQrHACAdmfpXkjmkiVUkLV
POda04JSG5yVPECczrtbNuduRNAxeZjG0yahP4l1Yad48be+96LdTCbVQzSSHB7kUf5miPpdsr1i
0Rym2ew/CoIN/MKwulMafOPGFz8VM8832yapLo4JrKAd0G7T1HQu8mgIMPxspc050YMO2LkRJDvN
UwHXmEr8ZOLovXSZ9tKrtq90pga5x9VfCxxqcq8eSj6m7E11oj/1Zq+//n1ms5y57Jkgvf24Na5f
FvS7S322lmSmDAXepGvkyUnrurSo/8fZHo+2OCy4MAkY7gtIxXcAMbiiZkcJ/VkeiMBlUWNcyMV3
HnExi/iAJGTh71aD65zuNjjNyddRUxsPn66g/9nFjgZCw3a2Tb3Ha+DdAgzIW0OftTVyMw//Phsd
WNxxKrLfX0OhwIUDdxKXe2QqWBw4DXDnxqkJz/s6bWzUaOXmnXWgkx7cIMR5t9mlUgc+toQGwFXy
AMJdl7UwZZgfsWGuBpkNmmRCPw9z3/oZFVRfj+r4qi15MPLVKAycru5Urf5zYLLn/JRY6VaOD/dc
mOXahjV4lSMnkm/S1kvQTLAkwuRqKCivccrXRrHV1i9nDahLN/6WBtN8nK1N6fYN6urFjTrpS4Rd
Js7yKHGEa9tR+pdibtRHt4svJE4U3xLq/cewrxHGBGnPKo5ovSII+2014F6V7KI2p3QqLIU534Iy
wgcOkNq0xFnu8vc56Z3aPcq9icejPbxpaa89VshG5GDT1sU5bsClSXwSC6LhYDRR6HdjrL5FU95T
5KPDZrr2L92DPpA1fcV/KPoVTCXZSxJNGfoZzH56CQtniIz3otCbszxXBSzvJ51wt/Jcy8g+L+0X
5oG8lKXl56V9b90vjQl8f4GZaNNCdpzt/VyqJiugwjQhl6Zx5XTQ6YMwuZL8ei2WPa8U2sucbTCU
ivtOlquv3KLSizzEhhhmGIKkNXO63iGpmoZW3cijgnjQY60SQhR1SJJDSoRXcFmXoQKLkmVaBKe/
dflChO0pYQ2/meax/1Zm46OLuv6vf59qu/rnqb3qVv85dZi6CxaLKsEKXyKf68Lqho7ORi5U/CXZ
C9Y8haTSpNNh6ILqo/uDVjT8KPssYCpC6VueJC8OYMTe8uViSOv/uLgW+nSQp9WsQy1QCF9Xy/fU
izhayautmopdXyXKOhgRqTWYFvaaCLybGynkzgb0l6tZ39lLwMmoGxdvLsRH3YjE71qjuaqwtFag
oemjLFACtR8ojsyDvpa7U6aIJwvKn9zjPmI998kwwreZx2MTKrRwYyed35L0Kry5QQltVHszVNPV
EOgYuORgVeSw+XDErwzM8PcTp9qEzEQc0Dol0ncVdrk41YOXvSgYkjZt3CobuZs32vgQh6hg9HjM
XiI3dp+hO8kdeYJZUqWj33ea8qY5WqQ6saZM5vc2ZOLd1KZ+lA9ou7gNTdt+40lSIcRr9ZvK6j7X
ZuUiYyqh6b5hNVQu9RJauRyDSalcBNi6QwUP2A8Ti6ALK/hdkXyG/TZgam8EVPd7UsDGVD1OzRzt
QE+ZT9aEFz9VuuaXwU1Gy5tb2UgiYzzeIPeG3HWTVa770UBrkkYz5Vqy6pcXCqJf2Bu0Qv6vc1TI
RNuy9QC2OIO67xtK783yNIL9pu7Vqsz8ycvLh/s/ZdqL7BlchUGRSCJIZjP8qeZReJZDOaaXDeUS
NH7LF1m3pYPMnlfyaJkL/Wkm7xsj0+IJbL8LTaVfkjX5yUva8IZZBDBKETU/x87FaB6lb4XVuTsa
7NbObr3yLc/yMzXN5mfjIAPIIXNem7SuTi0LZAArXveQ9zH5o4ALSfSY+32jpU99l1Ehd8o/g5Xv
C72u/qjUy/79YjlHjoy8GJwUfWHYhDcHAKWf4Q88oGie3mn9+VXZdq8kyxrnBInYSn4Mpj62/XiI
uoPc/fdpPYu8+2lj864L79vQWkO0UYnZoMw/464jn5hCIyvgTi0uZIEWF/nKIQ3bNzXVXmsDTWa6
B/UBX6gHuzDXH//zih/vc8zIh/IB62l6A6C7nVl3PTWZrr8uew1k+KdGLfRNGumgE0GvQ8WF4g2L
1XRemPRYuA9R2BQVme9RPZ2yCN2NxCy2bqDsJUND08HYCvTdWx51aFS6vi3PlIS2EqchVAwziaIa
yTlXI0gYEqvekpW5ayCAUahecrXyshWILND0Iddo1b0yjCx1IpcWO6ar7NSjZyDb/sEupwmJuDsh
f+OV3LCuGbd2afKo+Xvs6+jYTAWNV2fcybES6On9DYyxt8+GOEGo1Y91Ohy8UYTiKZvL6aG19yYh
yIQKDDSr0Tv3K4nrluDuNiQ5D3kNnI0muMjNHeOtlPGlNufp+HWufKXOM4CT5Wkvd5EyefvOKXAS
F27wmBvNVhtYAHbLnqDjfYGoRiOQPbmZRVAeDJtC2NcY2qp8YywbeZU84FKyWal5Vh3uu1OYXp0+
3xC9TY2rN4gsBnUxdx0FZOw6VK9kYFjXseaqBwUDQ6U9paZwL45S7Ft5NMI+tcl0BVyZzB5b3i/R
o/5KtJGeKmDl+w54rh1elXF2HitKqI8puU37NhGIEJZdeWCEQMmFQbyx0g44vRIFHlCusNmHUIBp
YprBbbbM8STP9pb3sh9TFrj3txS5MEgatpOtN26VonUug9nzrbGS//cecx/EC9RS5LNDKJM4FQVw
rl2iOJHfFC63NuaEvjNWBHU46mDTV4QclOkBqdjLZiS2gqds//A1PtAB6P2yXKhznlHwp+G8tpiW
bO2/rwvM2tmVmf79a0i+ur9NvLHNbVTX4a3Vf3+tz+QIrOL78qxrwvCWZX9SaQqYc9zqlh3CcEW9
obQbXTOBqEWD4kvjuz6z2huMYA+za6ZurwMwTNpq25gTPr1lNxFks7dCqy6lpoffJneL0934ZuDn
P+HXq3dTK0BeLLd6Htgv9xvBnRobWmOL/dN9JYDDho9tg62yrAk414iVaSEZozjgu0+1ytfMUDzP
lK59Al6zHUDd6FmAZr1h1N+IqcxoUodJ7BOZ+XnUqOL4FvAJleemaaSue8/oNqNRa5AOuHEjt+q3
WqgnK8mtagTwKvlKbuQpdfaRkTOyUah1H0fN0M9t6ip+UlvuW5ZF3zGbBb9btDrM0/pfydBTGRCB
/RRTN9vVJZaOJg78kLv7s9mF2mEMkaoliM6fR220nltjnSMTfJYj1PHztc3q94DB5SiK0HijoEck
x/gzNsbaB7oXn5u8VM41zXraclP2K2Ve6ITTP07o21k5myHdIrWe2qcmDZt1bpnUTcOwTw7ZpbNz
6zq7pIKSppH9SigoE34RfQesV26oOfUPmCkin+Bs7xJkc8TsRKufIyb1e2+2ae1Omv06ddZTOY/J
yW1Zg8cL11l3un4VV1hWJJJfbv63A3Iss+Bq0SG3t+4ScRQZaruK1GlZJrMrx+QruVGWuJc0NFWE
5jl3e5pZb/GiR3fs/6FPJqq2VkohbhJZOfZdexQOai55hhxz8HKvrUVWrjjBR2ga0/egTy+k/w0v
SpiJhxZZh+9FVPOwG93HYZFGD0mjfI67nN8u59vLeLaMx3bYgIFo003thfEKEZhzKfHOvJnpt0yH
Cx0NwjohSqYQmCrGN03vQclmSrOzll119B7VMsznN2oetg99d9hQh4btBjXgGRKalxbrFuCd33ae
0h5Q03gIY5SxDenquvapI2eXql45fQ8t/UcBIvipbjLnH+Ntpt7Hhcr1Q48u3c5teAUe4bROon64
CmTmZXatDy1ax3D4nhmVulZ1mGxmp/b7ya6VPbxqmEKOxb9uKOCW7bi5ovCyj5lrXTAxDQCwxq65
GqF+H6PxxgTaaErw92qCw9oslb8MPlntC1k71pM+MEnruvYg16MIM9SHSVXitdxNs6De1nNn8rdi
HUrrz6XUm2Ynuetk7lazau8MCfpZ47t4akov9iV2OF9KtojZ3vOEllKbUPlRiyF8VQvn0U0q8VPV
x8WMPFpXLS3E9j7liKJ82od6a2xYBMHccEAErdXUJDso6pSDprrxk9zU3slSDeRTdZE8dR6xwLbW
/5SH5JDltEurAxuKJONGOqlugAwj7jBjdpNjEraLqeanplUu3hMSZL0E/qoYJ6oZ0k/n0oooVcCV
97G5wCsQCXEsVJAHYaJZj1+v5qx0/WgsrceQKayPa3g+xlN2EZqV3ajm4qfTSRau6J3dYj353HhY
AkoltC9yvE9Lda17dbAekfThKk60x6m3iG9MjWobmJ7xzVuE8csd5+uMNBw/zzCK2vyWFMX9DJ0m
C2Hl6kOf5aitRT93K/sfW1bSw1bzsgQpc6eeYHo0jkrVKgDMPBtTeIAM9VHPYE/IpzYvcV5yAJDr
74ygqn0lyOilkPE7VcP+3EBfa21DKTapovRrl1XUNli4atnCYGs1eANaZvWbuMYx5hjGDfyuedOX
zRTARotLHsutAHRh9Dx5606vcWRwntyItgq2ZB9Wa3mFHAuU0Twtb0caIzJIKPssLwNKvTu3Ks0L
1Sd+Wmjgq2xSg5MckxEn9nK0bEbS3+Bar+WYDkbBzGyz+pn07Q9XAM1SBH+PJVguJBPrELZZ4Mtd
Ej0o/bMQOZtWlPMkJuqn0WEZ1/mUrzE4AKproGFcRQDuWPL7aFjQFKgI4rkfrkccnAIBR2NUPkEu
3kbOEZS4bx6/xr6qtsVyXtMvslJZtsXE/rn/NbeQ1/VlDaxD1dybvHdpnnKxptk5m8udrPAGcy/s
ku+TvJtNVnSVR+W5UVSa+zZok7WDTAF9Cg3YkuimyJw/N9mym6DAW4N5HvyvA6OdNffztH6cN30X
oKDRh+4SDtOmC7z6MUoUWgj3W2ZUCXrHjWUghQ5peXpl/jIXhr1NiRX0jWVxTluhOk9189EtC/lm
2WTVvLKapnyS50caVmJUSbtY7xTcO+j+o1CLb/Ocfr6SY/EyNi5j8WAV2xEJ4q+qQRPceGN0tJY4
ASiB1QkB+kdGgMGzY7WXwVIB2A4D90yAo9NZpdHQD0rIRy1AAdrYw1am7Whg1jcg5rEBLyv9r917
Mk9FN3ka6Wt6LX6LHjI53Yn+sasM0MN6XW9bzzV8uRvXsXiuuoROR7prnMFMzp/gZBPVhSfDBEuD
L5WF5s2nUaWd5INYPpLBTfCtpu//m6mns6LO9kNos3utlCh5ReAE6ZebhmWXMMQm6EfestvR+NtY
ika3c4HrYm+/X9Rq3f/XRVOYaw99vfyClUU+7TK3DJESHeRuvdSxwRd87sqj0fSv3QTOxf3kRFdQ
RoXxW1ablV+6WnrEaju922TipqKe31TFcvAnoTtRRpFtTW0OD5nC6tIrjfqpGCnQaF5bb0yApz8L
lpg8YsDrlXhCFfPYJ1bx5E3MDLzlgId5VQF5IX/E2fPUCzbrd/kTFv2sXpx5eu+xKLwqYfnfYxNn
RgBzEJQ6NDOthu5LiSkRNJx6uKPshyhE5D736uErc7QHqPu/jrlLI0e+TdTb7e4zKXQWWnmcs+pK
jcMFrEkXSr5KBEXsnEjKpfjxzwMAlM8deLuHr3FYPdmDOcX7zEV6udRSZQUVj/jRpmZ0laXYOEFZ
Nqr2sJeF2lgH2I+Ox1jLCyaoTNdsMo5znpTHaUiHtZYmBQrHMDpYSms954GuHVi3eKuBhvMz1n7r
eUj8Us2qZznCc/tnjHAv7CPtp7Dh8sCHiIYyWKsi9840uNNzGg+V7+T0UVr5+W91/sbLXJb0DnGm
s+nLyaqcysrxNiE3dxmXQ6P8uv57TJ4mr/r7PeS5A8qqe5hV0k8bdDg31LUod0X+a2AZTrJjW9P4
HMIHPpvzJjPxxS9n9K5xvdfEaq3dyJA4uRFFPZ7DZSN3qX3vYgv5+YgGdGUiIt/F47FsMhQpC9Ze
hlYGqOSiYbqZTdncQfeMuJkz3drldilPZMSo3J2uN5SJsTkxQ4JXsr7XX9QS4ouDLXMlyzOyCiM3
oxVg1Ym7YzB537Rhih5Kk4JeLry721x2AXUnJcfI8C7y8SE3pFL6Kely9yH56Pn7wvtyddlt9ObY
6jXCtIyA+7GuppveFNgD0VRs5Zg9aNMN2wH2m6RlObecd2/bOihrIGyrF73+OU7T8C4iJuyVqoER
EMWRdZXYyBrUMq51+ed44qRig8N6/v7v8+V4xiz/hkYuXiWRemrh/T+PYa+dlQndvKx624Bg1q3n
pASER/qrysTyXjSv6WFPjTFuZRV8rqh7KRCs2hw5ZVt1mLT65ohYi+AkuWe1S13QtjBQLHMhElme
7rfqRm1fBzdSHxuBFPIfr6iED1pbbUagc1Qkp2E9j5r6LtL8Q4v1+I/df6gd4VWrEplcnsbGj0FH
wZGOlv3SdIXiF1ATLoqCVm/8P5yd15Lburaun4hVzOFWOatz8A3LkTlnPv3+CLZbnl7z7L3q3NAE
MCBLapEExvjD6IQT0kCjnuoVYNNbgCQ2TNdffBiMi+TMjM7VOAJVaxXjxXdCd+Nw31s7oolIwspp
7GovRvXOSkCp2eq5yDPjZcK+50npPLS2rz616KKJSSBVk2viGV/EHPhP40HO22ZpwNu4OH72mFiJ
e2ErW6zaDjHMSnUBzItOudarQxiVV9ESh7TuSaNNM2ytPxZhKx1u/TrmAxSkwUmUYOUNYOMbYYBc
TNLR4sxDXCIY2PTd+o1as3ZI/4UL0Qc81LkKA2XxIoVdUsvwgjvS00PBMnDCnkhxvJNcqTm6Yd4e
E/mI87uM+ItSbJMseysxcq8Xw2SUFkoxlIpWwhK68Zx5OOooSq5Enx5OPmoeaI7VMLT5UmlXnSrr
h0ZySUSGrRwd59N4Ou1aJzqKM3FAaayA7DSNsG7HKPSPXg+Gg1XqB3c0ebujcyym2r54hgCDQysl
uP/PnvmRk/9qgyG8n61WCBYt8VT5P6ZLFOt3QVTjYI3VzhVnowYgKJVb0SwlxSepyAAkmvwQ6uBy
9NHwdpRFFjhF5Od07BD4nOdmUQVoSB23t2liIJbTlWv62BCicQ0QXe7vxEHzyT53dfJST/eJW7/R
eHuKH9bJkwrk7D0vx5fnc6oIFlOtMHoRs4bpViTOPqdaVHCwToqaj6l2rQz7jCuOZZ2jkRKXLKoG
Ybifm5KSXV2EOUTLqBX9gXdur3JH9iiy5vpDNh0QCmpyVukiygY6t21UH/vLaUxEgeB7hCJgn0RL
RhfuKKsNEMYpQsyKjOFXAkOS1IO+76bcE4azcPNqOV/aEXxMUpLxYxRvxJjokVjWL/6/4uO2c2HY
Bj1OeyEJh64zNsKvyHTtAVJL/mfzNiqCxag8aTPZU/Bt9DZXeB1JtgoeqdCMjTHW6vNfc2/N2//r
eyClC9XahlO2uohl9oA1XhciHW0NVrqpa6iWWacPCdB891Q5lY0HFxILemhgJZt20UITyercKcKl
jUrXrpP87l63vmlamu4Um4pUOlU0lOGL5ivSWxN5f3YH/tcGLbG3W3TnZeRu/K9/RYvuvv0K88Kd
o3Xf1taYQ/CLLqF6h3b2Ckfnocgd+46CcPHswQ8Q3WYTqWfNRle9bvL8FWy4tcXgrMKSpMlepcQ3
l/NrJF+sEgFX3Q69ECkNfu21DtPCqPXwIjtAsrROMZ71kVVrb3nZTyN+TFJd+5UqAEU8v3wrgoh8
d95FdxIZ2F1JQnhvfc5WPmebeZ/+tPvHFA96MTtU4+It9EgzjrkV3SXQ1nZdi9i/mO0p0BzdOn9U
jC5+al0fDKPl9u+Wkr+y4JZ/VrD2uNX2/gI3v9WolM4P7m9fpC5w3uo+SbD5AujTGRQxKhJdF0VP
pW2bS86h1sFkWaE2bn1dq68y26xVVUfxUzS8OsDMFqFShz9QEVgAepW+Wgg+r6as5yVtVf2IRlmz
jnI/e9Pt+mhXLnBDI/xp8eaekLTJtwVSt7CXh5rqBalgzY/CvQnMmppd7h/DKHrxJ6RTrATWHZhg
9a4/BMhLYUDn1HSr+ZNvjdlx7gtacGJjxcUiRueZOromWYd4SCTmFT3sItPTFyF69FKgf/Ec5Zc4
QS5pPgGT8kuRZe3LdPJfx0zTx2nWP17nP6d/xsg4R7ea7z0YrtWeoV+8KWGXPvmFxl6aXRaqUuGD
aJkRLKHQMtODrobpExlklg3QxVa227dnAOfRSovC5Qyps9vm0bUgaU53hJCy3ePnGMXmeUxg8cSY
wjzRyn7PQ34DfEofZEcjKVA+d0khgabQn82xuohNGSbp/jIv/eQaUV45o12JxkmDg5mM+gi5meol
T5HUmtiHcdaDt8hIvobTGejZjzPRJ0ZFHLIH/8vo7VVI6kBe8od6P0AaR5NDeW8di4SpGpQ7PeiU
90q7L0K5fvN9Sd+7A/+ziCqG5hUp5oC8hNpevBgaouincFMt3ahUTyqCuE81/KzOwTgkjkvlwenQ
1DWzproz1FI6qHoqr8m25+9erqAK4qT7CqO5tR1xy3aavNyJGjP1jn1XkmhtezW6Fi3Gb6LfB1o3
h4mK9RTGMlt7HPGvvJYInsxho+Onq8hOlrLkaxMMM9tmZq3+v8/+9zg7VuQjUuZLq9KyLbmM//6V
Khl1Zh+RIn1CcVRSVS8rLfE2WV0NBlJiqGZUA7o6AmKBh1m7FZ9T9XEXb6XiAceJ5s6262+2Ytcn
raDOqcmVcoKr+00UeEQRx0M93Vc0KINTzSefmK0aCJONKPdgl9osfMBWW6gKQDV1Od2IMptAq4oz
0NfZBZqPufDy5s9RIUYt4pRKXw9ttOiEI6ZikDWWjKg/i7YlkQOQ4YltYisjIaoMPOR1xzuLQ4Yv
y5lUyVL2HBRpPvs7Etw7RSupbGDOK1x7C7EuzcJdKynmUXSJg1K3bY2yseytrAy1NssCahr7UYnX
Ed8ZaYxubxZqfqc0fg29pLTwRgxJRWEo2A6Paqo+iO8V9jC5MScc5q85MJQr27nmIWuBFEEW+F6o
aF5/ONCDl3Y2txo8voQpdG7llyi8i6K9DOtfXbhyiSeSmYGZzX8X8W8xaIYiQZs5J1Gq72ypWrly
ZG4Nt31WG0t7GctSXYNxRC4x51bUBZVGYV2V3oChHRGuS74qtrlwc5g7fspv2siM6mp3CJY/1U9G
gfsJEHUArrope9vKRCUFl+fqPpoOoi/GF2/ZDv4Gmn9zkocxM85RW0AiFeUdVBGgvLEj2CFGXLKk
d7Q7cejcsrmO+vekh6M/91ey+pKqvQ2PPtPnKHladWoZkLJbX1WH9i6j2J0VvyoecFdZ7fi5a5Hh
73y/ymFSqlRtpoMYFgPBBCeX4VgtczSCt3FbRg9Voyo7DIWgWU9IU9GXOy2Px0ChTCOgquCP7xKM
KE4iJIi19oqDF+w0JmQOe7w5kxH1an2dt/fDWA4ftkZFsC/ryKmwX4iG/Vil61zO2h5OBnuWWpk9
nUuk9z4cnxvnqSGftIXN2FcL4QKdwJs4mQJekZRusOsb63EQSRpVstSDrQ3IfkjIeDtGpB0Ms7vi
SYHXuCr76JdFyMTgDIOWuvgmpm/Mzfj2REscxHc19TsF4mO3rs/4v/sD0Ism6eBlKsV8625bjfik
TVQ73sRna3oPfS+FixG9DtSggOLgozylZMKA+myPGrNiouD3u0UVoFoH2ZSdn/6ipokegdQk+txM
krg+Aiw5zp9cdgcIF76796bE1iildzNsIVHbs8jBNAqcAJ9U2G7WCXRcJAmT2mp3H4CBabxWwDiJ
/EwXjtrGbEt/KUyFTL+GaClO+3CMVrbWguSbrIn+ch+69QE8lh3SaFOQDOd583GRV77zLjrn10RR
JVlXtoxQ9b+8nHh1J295CRxFfBKmOLL8/l+Hpij3AfSHYKtMko+hIh86U+3VvWGp+jrNkO+W7lK0
r8jHfv7b8SCY2sPHv5/jNvpviOPwftQdqWp7Rqq3CSjJIEmxqRJAdJIC1g4XgcljnDWeCMTV2Tk7
NbbbbHcxBZsGPCA4A2WPM4YN9Dmj3iw8TVF3rokYoUGueQWkRu2+mmr8JVCtbtOodXus+6g9wtYs
cPUokhx6UF4thF3SzRpJNMVBcimsmtawu3X9W5joAwDUggsbwhmJJJBEauZyawcguxTN2yHFJv5U
kDS7dQnoEsoNCKFXGVSYMkQKCvxS4+nmHkkLUA4uf4VQx6FGLyDUmYOLsYGKr9O5dn7Nep3+WPpr
O5HkVdL09QMaNitZ681rK8f1w6hhvyCnY7QQg6LPiXTIK7aN28sUUgzyW4UjMvXp0Wm6GaOqeu7a
cKHZGJqcnrIQ3QKRhmt8wGSJZo/nVCvMR8/OT37XFSTGJDDKmjHgTjO4C8O0jK14IHv+aO+KMXq9
Pahvz+N/Dt76i67cuBS+Di3kzJkhoiHadlZdAFozf4SU2lmMCvVh0tx/jjZT8zZXjKJh9Dh6OKKr
XjDRJ+Gci+UXq2/SZt7w0EuIV3pB+CMcbGlZtl1/9Hq2Dqe2C6OLoSPgx0px72Se9FOuXIilQf/e
TPBbjDK0q4lbHHQet97JYT3eGSnwAg2rpi/TJLdrj4ri93AzyZt0rjWee1+CZTxlQT5Ts74df+td
lJJElzh44bSUTkZnGWp5d4mcbhXknvFEhfKDltJRVjGMGhDXxFLpValZoHiXXTSrmsPEp/S60NsX
/fgfYVKOAXExAS5ddCmt/l48csIeN48hcH+IljhEpFzXDa4+a/EAE33YTYINlNXkkHY1NHwu11xH
atiFoj6nksWHCP30FVl69eCL7FCCwNJ6tElg3z5nGGgSYv+o/k1fiV4ODiLslr0Sz3AYcFcgEvZR
45KfH9ipA73IJv+6ERHiqZ3pgb8DhaPNj3nR1yksCksEHm8rArW2c7QRFaThF5gtjdsWuZIL+Azq
WZM+sBsCy4oGnOjjwv4pnhNNO+xKyuxH0ZrXAXXY/9EnlgGwP8tlp7OpuC8hFkKAWGh6ad87Y2fu
B5MnGs/a9tXO0IadAAH/FpHrXfsKceWPiKqadESNGqWuaVkThJJ9yhR5rwURSxrxMdMxxFqgTs+3
j5kn4JScBkjnrQ9ujL81LDdbilkRz7r9aIfwhqX6W9el5bM6kGGHaU45pKnKK7VeMH6qk5BFGxbw
s/ofQ2XzCzNr2E2q7pJ+s80dX2l/X/MHm0NS8h9y6nwXL92p6lR0sOEmaKa3yKLgLcGN+RBWZn0o
uSAPZoG+vaWQ6DPGpH1q/bY/JqmGhEk4tk9l0vgPoycvhyxw66Ub16dKqYdrZUQO5Hx5wEiWX5sX
6vF9Ccft0GDIuklDuYBpWe9EnciPsC4QEThulofqv4uImqRAx6D54zWcMa/XMvakSzAX0dZWwniZ
mnBcAMu65VUK35vBghEXDdBiXR9D63m0gU290otok6gZabzJ61hCKXQZemZwUp1Yf9UpPiVD1jwP
QNOvZNO+i6jMy52toTVM4iPw0YZj4Pks6TJPRnNhOjVbiZ+9kT3CcaHPQztj0wYTN32CKcuZ5Kwa
L0f45RO1LM4C8H6XWDEcBK4iHTOr38DmcjozSJqtXMtJVk4HQxjHmr1ldA6AblAkkJ1xhkbuKYE3
pEyCIEV6N+QxkoOp/qwp+H+gkZGtdMvLX7sU5E02xANmk03+Kofg4pRAky9i1Degb47dC7xF+9rq
5ltjB+MFBQQYbEUBRUnyna+Gqx50I3E8gMnvgxPHvyplfJMyy3gb66Bh5anXDz4bmA1AWv9sp4q5
t1NZ3gVt10Eh0eKVDMsgLJxmk081PWMq46lxyl116kP7gDUivkYf7W5aQIpA0Wc6YTvPE32u2aEn
oeJrIaASdQwmRa0NFtKW7Z7GYHRPQ6F6K+i00hKhCBMzLjmRsAdkOFE1srhOuxxk+wtKcNb1diiN
MlqZnY8jyzRgN+yswC/4J8XAAvUWl2BlcEyxKhBdcWz6i8y1R1xt3RBVEk9uw3Nj5uuCrMwV0SMD
kyjOuq6Mtuxi7Ulk7qPPydX2UIbGjyEwlioS0s9kM5rzOOIMX+ZO/9YMSKTqrSHvda8coAHyS0nC
xw/wzlQpFvVjUVjWQnXLpeDdiZahBPIqHHJnI4rKZQ9iPJHCX6Ik3fr9V6pj1lmZDuJMruU3N3Hq
nU/+r96yQ/d3cuV8C6z6I6KWi2GDVBd7TwcLQfwjpgVjB8nCzAaq2Z2yDcBknudmLCfkbbOsXIkY
/GuqO7OsV3aUtJcMf0uewAjUoTKevKdDYiB4MPbHMurMl7xHRTOqkndItMNu7BDz0VXXncpP/QK6
TrUbNaYOlYdYEDKk5dwmU8nPyFW1R91V3gfdUF/6dHy2KtX8gRfpkcvOe49Qql9FgEPORh9bR+yo
VKo3qGzJjqZj1FCZhQSWrMenrfez1ZhhvdKkpQYIC1rvidtEtPYaTJDmGH1yfIM50225FY7QBGTk
kFT80Zdt9sS68SN7cctXkHKO0PcDLH1y5afBQDnMCtcobLV7M+Y62o6WHICUiDI+aYatt+iEDnF1
p5hNBEVokRdNdxY4lY5LVNfKV2AHwSVqyJyL7lyGOKa0VrsRTTHJV6pyabQ9Hp5TkSy1CslGT56/
yYZsW7MfY+Ux5hb/GJd8MZmOHMoE0P1iFtrj4PR/9lfTc/qf8SMGv6u4deb+AbWiMN2qkQu5X+xy
42mDm34eUP+etr7iCHMDwkvO+4Cfhtyu2T43UFYOLppjK/FfKbW776yxe0ahsvijf4r3qYlM2Onq
nJZs2jVXvzcs23/M9WEv7uy17kCdayxAo9TwX9GPbtlzsssw8zi6/wBZ5axnorNixHCzwFfXweQG
rFuo6cQVBa0OsOyM+RPD4mDGqQFQPlGLb25uufsC7YOVleDO5EwCB6PvD/uhxLcsiiz4U7kd30cS
6jK4AT6JrlgpKJKx9hHxMlrNapkfYhIFp7+fMaKNMJtCAqhEbdOVwo2sVtKyC0r1gn4okotKSFra
0ACYSE23g07bL8u+NB5jo+4fXJurisYIcf4Qyep34aIdNGj6DyVm6aJ5O0QU/8+imTQxmh5gG7co
O3UQBWy+CYOt+aagkrSnJvNq9UHMhVKEW3OCzeHrnN7JzmSSPGGAM0n91pgNXscT5GM2Zvi0Xyjj
GsRGaX39q194/6C90Z9NLUbFUMdne5qEEsijr5vlws6Tfa1Uw3sPK24FtNg+V03LNlNBTT9I5eTF
1eU3PyJ1R8WKwoZ/UqXqVZn8XIu+rCkter8yL4yPoitz4uRa9+lmnAJEl2m48ibEtWGV+o2GZF1X
rb0en3StM7zZsy4fZRsD4sHctzLJx9mzTkt/SIiF461p3bP1sPZFYDWbsa+6V/zBjgK5DpwMYOlU
HEDCjTus51+itIIk6mnPpawimkdLo2I/t5B3+q75SPX07oDglgD8VOxmFz3OH76vqg9DAMzXTtUJ
VwxaDTXMfYmAFsBimkHfBCsltoODuACmSQY+dBh12OgNdz7AvdExsyMbqhPCneR3yHrxTn3/hCxP
cm1Ehq9TNkhFTrp2fHviG1Itd1hqjtRvb1+rkfdAlO3xTnQh9uMdvAi5w6EKC1K3YHRSSQtBThvF
uhus/F2qxndH0up7v1TUq8WTYCH60U5EH9z160Mdmulb1Z6tLi/eLfupVR3SJnE0vMUab12CJHKG
7us+I4819xtRoe+pMaDREFqrPpPLS9qDj30RtxUPcQqBfpCCzGKbhvwFUAjRI5ARoaI4mxF/yOVf
A2mOwlJb4gQqBlTH9XYuTtwHFX213iuexc7YiJf+QEPsixlB77J4RpJyvCgKcJcp823q94pnyyeP
Sy/bdtpAjUkplLuqKOJJTTf5WWL1kOApL0vds8kv761HbwXZSTW+c9Bq2tWaru3xCAgvXRwG6y5O
pGufoklloIyBA6JdnfKueGZ7iCirpPvuaqxKY93WQf0gDgpZBTMKzXOSNqQgbNff2YGhRmeQHMpW
T+x76BryVfwiw9i85+cnk2vlNziNiRaQN+dhVMa11yWb0uDOP2DgtELPVb4oUWoesH6s8TT002dI
Sz86NzF/TKGdXiXLzI/M4ptn+dG+JRV2yZTwxShyb265UpRdRH8/DRql/+JSL9yL/ggYsbIwox+l
pr+WzmCRiuGg8QyFRTmddoAWB0/me+YBKgbtuG1GAE5ysVITP1xlaNVsZjjSTMOzovKl1UEJBw5L
IPGHtGo8/G7N26go6GkOldy2905qGvFx//ELQqVbWwHeRTXonwOpml9axyuPt/4qtcvj9BrOUGab
Ysx41cbQzv10SMpcQtk0pGARwyH5o2+Oqaxk5w3SuxgQh0jMEKfIQqTLNLTydVO2Hy8YbEPMpVGi
04zxm9UY+s6dFI78tkJhcrocA9/Kl2A4YK1Utv8s+8NW9JO+p2glISMlmih1HbCtLJ/wIIjPYnpp
eS+zgICTe2e5w4/vffAd+CC8oO1lx8jNsyNbdA/pIlsG6Ns2QBFYqQegVxmvSR/kC3H6R3ue8MeY
Y8vqQtPybIekpn21pPpO/C4jv7GvQN7uFMMvsQruEsT7ELNLkjw/V5NxdVeWS7swjKckj6r73BpR
CIeiMWB9eTBJqS01W85fXRSB1zUWD1sxqfmlNoALxqPAMIeqY9wVEWRIt0WOohmMu88xz83MucUr
sCNR/EuHZ9eqLqXogHy6RuJBOYACN9C57b2HMEkuseChFda411ygyk4zVnd2gbKDPmID9YY156VC
UfDijkZ/F5pJyy3cf5f0aLgTXXN/1GwrtoRnn4La3M9HDVfc7ckHIQBynms0fpcelNbdpb0nvRlj
FK/DNMxOmL2CNXcTLIEoNn81dARy/QQoQQ1vztF4p+xG7B2PQ2WLMQ+uEYmNspquBj9sW8L6EUvv
eRlUW5qzZjHnHurUf6wH1P/Waov6kqbX+e6PrWpAbrbXj2PNxuiQ9ypMUCM1TlqIGLUihxdxi6JG
F57kbHgVtyjRlckKJChyrfOdDP/e4tw11akM1R0JNu29HoOGxFXlXbC3LI/MxmAHwuOL5wHCmDYC
n6EF6FlU1IOP0Ao7sE2vRf4LWvO3UKctrNOoRT/FiqjyW29eFlm6dIGFb+1uKyWxXBpMBXrKEMGu
/2Ss5NJT4bnRVXBYBGultLRybQ1OBkoXXkueKhdJqu1d6apA5iyvQKrZxofDryxwc3kntQekj74M
HX9V32/ax8FVw0cb+ODkxOpORqfTs3UZj4G9FU0nkvsTHsNfRUvMqbLqZQiH8CwmOYlbIzaXhCvK
mTL2MaO8Ji/tnesRjgtZixSXK0qu4iAGxBlpO/9kJgmMrsEZFq4Rqj/wkZzWWXpYIPrXavZ9rsNh
tR1AVKOsy/dxTM4ae8F4HZWg1HEVeoIh5GFK+scJZh4YQ9HDTmM+sfPCejVwyc4bJ0HZMDLuI7sG
HhjgeNu5tf+thMfb1DgoGNT9DZYUB9VAXLXR+59iXEw00cda5jgfXxHq3VusDR8sr2selUk6VVz/
I8/CHFuYhWTiZ9+ME+SrQaxAjGYxeVWzTrgB9EHwnMn6uk7BI0HCg3nmb8u20lgS1s676s/dMjKs
WzmKP7qJHiU3XReu0iGD9lxNdw72Cs0TDaGAIBqBjpImtIg2VMWI4KP/bnhuiTQlXkX3M+nLaDKA
dCaEnGKwv9gxggsRO5yLpXIrAwAISBetzSe7qn8hkDx8NRSXDEz/WmGmtBupHp6zDrT6dqCv4XEU
kTx/GsAmwZj0s7NAqYkmus3ZWaDUxhJxMTHK3lTdNGGUrHQD+6ZOlZujJZvOYxJKdwX/p/QUlM3c
VCKr/yLCMuebPIKBGXM0ZqfkK3+qdyq8ylMQtNI2V5tw55cy4o1u3e9MXenvO/hAYkchDrETGSu1
MPJNOfFrEY4eyPJ+RJQ6DNx0ikjNIUepkX2IbxVP6D2n95pusMDSgurMeit8Mm2khoGdveOwom+q
Jq631QiWxMct02bVAzOlbU5hUiJf15oVWkNTQjlTlQsYNv8x0tkDuC7yXCRX4O4OlbTySkxhxGgw
jXoSo/7E840123scK0zfCjO6G8wq3UcuOe8XKvXRzo8Ri9Fk3ApmSGqG2B81C9qWoC2JNvKpv9tj
q+O2jEozXHAbACRcXC+X0DpNUHYSTQGBNLA7wmfgUfQkTo6g5RQfTvGGgi3ELV6E2PW/xmsJvtSB
n0W7EpbEubU0dSWl+AWDvhzazYyhzqIuIC061XiVALfQOB1OWrIQ+9sUt9RdTmVrGUw7YK22UngZ
1knsgMWe10pHXEmK+E7EGyG2Cin8452JtO2RgvI7AksThlgunsKi0bZOBoIWicZKWSLeXK5TWRmX
ZsVabn4LaoJlXdizShEZRnScYMwhAMAdb+Wxhb/HFKi8txEhubSxNUHbeN+SG8xNMSjCRISUGKsS
pvS21Eq4+9PCsi8xpHASXVsHgUNu5nN9Kc64itKj6+hw2Vl3zkvOedpQ7dXZJ70KkB/j26wHD9rw
WPUbHUV0ytn0/XHIOlTAUqeaQ24DQ4/CFc7HvnbC9fabm1DrFjWRzPDqGQbRBAri/dOAqPlbs533
1Gm5QTdHi2qJGHam4qkYcBRMtn5mdozrYozlzRUFEH3bGVAfxB+shnx+CbMAWarGQt3SyjcoCRrz
n04C2blM/CHfd1Hv3Q0+JiLdMGDGKCGzPq3hAxT9tZWaJog1vwYhWKlvYBIHmBZs8n1+IKtQpoj8
Vx5gZpGK4Yqa4jx8Sw6I6CIZ5aWNzNi8PRh8qTy2PDbFf/vHjgFXFlYEAeI34q3YOnbRWnh2C0SB
7bSQNrqJsBy6qtMW2+q/g3tiswtJXjHAuXqF+YLijIf3ehXuO1/W1uGkuyMgWXFse2cwt6uuyFFg
EE0JG0IREQP2t+1k0o4N9Is4dEX7KyV9sbt1yWCjLt7gYwCqO2+iP00UOARmidwrL28XiX8WZ4h7
jWs9QTjq1icGdBUf15wy5CZOveSoBu3b7TddJcjWIQT3FkwXQoBOOSRVwcmGMMPVK7X2EWXLiHp6
RhHIRXu3Zzf/00RcPOvdn4EBJU/u7Oi501JjrWZadZIVoKKV7oyLdsJlK9qAoIVthjNmzEE26jyG
5YsAlAkYmYt7WpKi5gFRtl/ETW5u0kcE8H2wvllzTbrgm64H01Ldj/coZbQr0axB6qxSL7d3omm5
0g/LHoKraKWPo2PgRSjSImOLMFRtIsyTaCrmZ5Nu0phlGvpyd5rWReWymLSTEqUNDkJZiTJiumx8
dSNPPAbBVhCMBnE2HwpD45YePIn+W5ik4t2upUUJwSurLkpgrudCxl/N2Ct3ne4kyzapvEduKCFu
wP7wBem881D5FaTXzl9YwKZ+jlr/K+bSeM073F2B7QcUeGpri7hpfdAiR8c/Dac0NZeSjdmVP+Mm
deK9mZA6jYzya6sOffd1BBiPQhTsSN1WjiwjPw63ZhYMJIpFO3UHXEXYYfxbnOhTmzUKCt5Z3KfM
6WYF5VzlBpjbC3Fjut3AxKhoeo6nrjGD+Ai5DVQG6iGKfvWKIVu7UGVXKNGmM+dZnIXBVQqs/Hrr
5jb0Z6g0Ev87tDHi4o/QOg7uwIBeYjAh91EryRusjdOTNHbDwZdrl+c2lghNnakrSrztc9viBT6y
IvtWc4ufyUWuoSw0M81RuO2/2/jLvZZdoS+b0sYtgKQgng6FufTBF3yTEOaIO5KQJeDDjRu07l7N
VP2BTTF76ikCPtN3VPK7x8jJm73jjghAq4321ujURqaAIYRxikdHfkEHTz1bJvcy4OTSyeameZYm
XNDt0NTvTTUkp1uPOPsjFFbXCt+xfnnrI0u1sqgJ3gVllW8aB7CKYabjY4u3452DRidw5vGxk63h
Ma+Mlp2n0h9E08wlf6+ytgEV6NfFUmtfFLUrH8SgPu1F+phst2iyauMGNxrf5lC3RqdTgn8kBkuL
NVmdeEcAvZhXkvC6IOGFsHMQ1ugDS4AtKTCfRGtUguEiQnBzbXZjFP0Q/fNBzMIwJ1uOY6SzqpLT
QwZmamFmbAFt1WmuDVfkCoZN+4qYNSgkz/gVR0tDktNfqJAjHuOOL46jqySCSv0CTC/BTFZu13P6
ayQdmbqraHKycrrCRpgdtG3oOEA7mgrReJw5j2ETDG92uE6mqMEaf0dN3TqZkn9GSUEh/flan1Fj
i5S3eK3f/2MZ+Cs3gecoDSs7QTp37EP9ocnCEHfcFsrB1BwBCz20MNVxhB3PQdvSsgaM1RQzx5AX
dA2k+mBcaL2q7r1p2Pe69qK09UHMn2dkFSY+cOw2MUqWzBhWXYsHzsyj7jNQL3mLaU7U9+TwQ/I9
k/R7dvxYAgPdR58GJW4xHE/Dvut/DJPxgUU5zbYHjG5CtbhvsXJVELqroVV2lCT/qgWA9z2aZm3s
/3q0i+e76MNm5JinqrEX6wXRVYRSd+hR1Pm3skWkaHdja8q7EjewbiFCgL3goiA27J/DYkANswyb
D4u7nBhFqHKePJAQ/j0D31WU2NmZo1UbHUcPne75VLTzqVOcNe+4TkoHca5Lfjz3mlJK/C1KDP8V
I5qe1EZH9IXfk8Qp54/WtelPLUQVnFLgR/rh3z7ylKWQ4zadJ4kPcstXiAldkqIDbQ0oQebe5M4k
26ASvGzfBKqP37P0ccCeg1FkHzx/c+st7ULBt3YKnQPE0KQYk1gYfmq5sa0mINSyGdMXWc9MUNq1
dT9EAQcXtXEWi3Mj4Hcb2sZhDnd7L90jU42m/RQfTge50khd1YG6EjPEgOdJ6dKa/pu2kNqdm0uT
cQ64hcnxQK2OVlpjEWO3LtLQtlaD8Zl6EzPycGqRnPXfI4aIh2RBDahbuVGVX+tIK8CEhMn3ktJ/
Gubqlw7I1XoMExs6AqVT/K+Lfaapi0J2wnssTTVARthLbT7W91L3FfmC6NWN2nzfThYmQuJG7iXS
On2yKChzbNLOcsHUlIm1U4f4MOYttVDFNtZDEOE+12NrlpfY22WmyQ/WEgu/uuGX2NnIPvBA1xaT
iciUSGDhGmESCS2b3EHoqqzOirXIHYgRGreR32G/58ABJAUSpRrlq3bihtb9QmB3BZ26GOCLdgFC
5K4+wTP6zxgxLJjYppr+xzwkSCLcQqpHl5Tek+lZb+pQJt+dIUPvvaiekpb6BRgqZ5tVmbcwMhB7
1L2CAxg97ODqwX4d8EwXOYIUfYyFbRrd/f8d0RjJc1WGNRaXTXWdNXx6+EttC+zDVnxAzEL6Z+pD
VFc6/RUnT32pPChbX67Y3DeBv0mV3Dv5Up+dWFRb6zYqpSdNg0eidr7708DJW9F+ar2NSqdSyE/x
NGfwR++EFk92cjvdAirtuv/D2nktt81za/iKOMNeTtVlSbbl7pxwUtl759Xvh5BjOv7yt5l9wkFZ
ABVHIgGstzzAlngb0xw/jRH3cTo8J0M7eFJ4wJ/AqCpr9Dsw+JySAE3vkARAN1fjrJP62KU//T5i
bzbVXARGhoUYx2Y+PQ4Z5jHvsaL9EqK73TUqoHvHbneK0pg/ItV4zRACQnNT8TdVIReHRut8vAFA
aZCr1V+n0CIdx4UbJ7/IzDkVzstWW29Rdh3WvLuxm1BQ0uGpWN6HpfE1VWz/W94WGDj0Sn7Garc7
eKgzrsRxXKDckhowvoSV9hqErQ5uSRl2souwTDC9FHE9yznGwEkBiabwIXU4P5TCau/Jlg6blfQb
byyk4CvFKlamX7AUNQf9qW7AQoP8Rpkw89BVjIcEcUVwh9EqUjk1HwMJ/V866saIjpNj23K0c+Pg
K/p9pbnBXQfd74ZjfNxbUPF/7XwMewp3aPaiauavrso5mVekaKLHSE3yRPFf/Y5DTdvQqlMQ2toD
Pjlb0Y5GHc/ByGETPU023cQGBbVANN3clVnrHsTFtGMXUWj9rVoMIQyfRsVc6z2kBLURrOy+X3R8
8vWQu819xaPjqu5xkhNVdVRbFnJ4xXiRdA1mpb1XsjzBgg4zHdGJXRCHcoa5FJ1iUNSqHpZiUrZ3
9YYdjF70fJVGDPKs1rqTii7aQ6/wt34RVU9myRakSKvH1la7q2pyr5v0C/PpYptucMUDI+ZVYZtn
0ZHKEhhxBz0LxVWrcOlPIoWIvvjbSz2xlR9R1lhXrpAznMYh3rzU61C+EbOgeKZed2G26aQm27TQ
ZK9wk/pRB1HyHceBJ9/N0ke9LZRtbfLkCMPRvS+17G8BRZ80u7TlZFKxok2sYwsLze9n4LrgJx2w
kHrrwuSPtW9BB/a98QL1sauwYfUSvhAh761tXqcq0h99eEReHa6I1lXnEbI5YDVVfUYn5QdiBd11
PmV8xPPYb5u1FjrNRU/UGDrUE7rmHPaPaOoHWP2oGcjq2H5uTXMv/lEwUdgJx8ghtynOIqzO0qM8
oRBs2EmZ7Gu3opYWhrO3AxNx/KkTMEd9h0BDv+xzX97ObZgFfh5laGq1EANEmNGb+AGxfvmXo9qU
lA6E4GqCk5JAnkdc6tM9yqE58LRwj4Aj/fsuc8aN4cCYkbuYBSOeV/yYLL567AdAhITyxucshQXs
BAnp6eUkzztXyrrjQPLZaNl3+HKHU1LjHH0bUat2UpIaY5mkmBZHOFrygNAI02K//xAm2kVYkyD5
QLp2eCkAyIowT4neZuvfZ7Om2UR1CsvBmy9G4MUnV2cPH4sMJC+MZ5OE0aa3ENECj8dWQPInG17b
u1GwL3h01Xgp2o2orQ4DgkLLyGeVX9eDslKHPNuL3p5/TIFa5Z059PrZdHtgMUymhuRdIX15a1HN
R/Lhkl26B1H12l941hbgV/hArmesEEEzF2WIGvPoJeELampIO+jl04Cw2jWi3DVSgUXwUvaI16Zt
NmyRkwheVDt6VSS9vbVSm3xRHu1Fc60Uwz7pcXIRgwqvh0uYu/1B9P45txxmLNmne1aJ8XFuZPZf
G6tub6M66/42tzp9gnaceIrvczfpi9xxxqZpx9HSfBRauMhy/VbScp4jliYJETP/OulTPBtFICIY
7irWIoT9pmgEVukRo3s7rvZB05xh3gbXulI3ykoMgRO0kDpfP3Z6YewQcn0KUP1E5lOKSR8il9TK
pYG3UJ2nOynL2f27tbISMYZj2Cf12GDEnhw0xX7FMwu5h2m4uETvJX004xUnL2mi95t0kl7ybdYu
reWfLb1Tznos3bN7RhfJr5BJyHFJEpBOcmufosRgESWjbo8OqqUvY55ZV3ZR/kg7I/w6FfLfBZ2j
AtEiCqPf/BAF5XdhCv6fYv7TLcSEoEtP/E1ZIkpoYUldPuxYAPQvWdrv4rQOHppkykApQb4Q7SLM
1RAaMFk8vfBy2fluHD6AU/tHmDPNJsLktvkQVrQSmyYfWel5tvebDgNq9f2fs9mOXK/FTQ3SXKtc
wr7YDzAiiwb4DSKRJaqGXktHkeaKebxceoXcwtwrhBwGyfx/HSs+hriRmJm8uHSc7zt/yPm+ord7
/xhDULdbeIXWMjJsMBOOczLCTr+RJVO/EaWwwgvFjfQeo5apo20Ca1E4qrxIx7rfikBVNFZlsYrN
sjrNg//bSae7eVms38wT12mEka245/vEl7b/ZVIxPgZYd/m0HyZVQBLLlv/x0/oaigOeJl3+BJfY
z//897+LmNQ25X4rPvj8b/53E3+4f+qayVprVkIAv/Wj5yYPZWwLkd+TbDx0Oe30t6IKGQ7AR1Li
XDkp8VV57Z7zgPzIpNwnIjLV/zAcu89/DLeL9OPwysyWYrL34TiQjIs8rOST13CIaU7Yhkj7moxD
8J0sKdtYFKnRjLShE2LguM3dNrr3SDv/JTQyq7fQ3oSPI0IHpfgZdd1St4L4Uct0fR2PUD/wYrUP
AP+An+JW9zBOZ29lOXTsSBY1D/ufGXpQtCTJtmZ5tFCmtMY4XbS8dZdqp2MuNuVBjLJFowg1QB2n
13sRJtotz8BmR1JJmbbYtTSosh5Eab5oeCCQc7TfQuaOT8Gi6tpavkwssIBkgbtT5JYwHjznGwrD
FcIov6shcO4M/KqF318rjeuMjAIaIjGIoSAdJjvI7orFo3HvoiQGVA4Hbn0Sc0NAMr7jUB4y8i80
EsMHKMD1Qyk9iW23qOTSk9iQZ6jU/tkTDR/CPo8RaAC+f/8cIxaauq5VD3L1LKY2U8/eOJKF7v3w
9L8M/Otnwh9MXfo9Tp6y3GRL8XbCsEBaIuuvX4l3GGKeLMjaZ2BoydGxB76dE1vBz/WPUYpyglPb
PrN9eYuSx/JbXI8pKDg5QMCyV/aO7Br3Yee+kFDyvzUykK1R62yUTiGzDyPifUL8Nsx+9rKdfemn
gfAxlX2F+MG97dsvoh8ky8eBoVeghzPN2Ka/xMAOFOwm0J6q0WivqsjFzByBJHAzCsQqg1dm7z6J
b7AUOD/q3IueSBEUa9XuohO7JSw6/zKm6J+ENcX7mHYaU/tpdOqLLDlYtTZu1GxX6ZK6YdFR4CZk
G4c2afVJPgE595LfmE9W7TWWkXKBguItnHKR55k7fZ9ecvQEXrCZ15et3CRnbQyj7Rjhg6wlk/gq
WF6Ux+XRWY/65AvZ99FNZfUKSfAu/J7re4HkkoI4XAZhP9yy7Hf2DbqymwR7p0czd15EhGKoN5kG
UjNvvkrpoN1GE9NtzDFkwwqA5C010Z75GcYEI6/VXK5Zpkv4TG70WHGXoltcTFkje59I51KEhOFz
b2LsDSgiPGlVZu6L1pN3pDqGa8PR47VthdVDNWCL44Pa+4rw0Ckrp/1ZxD5e1+VfeTY8WW0Uvg6D
Ui5jkP13nsb/Zp3YmJU0bbkRv21xSc28R2iWn7qVfTOCtD7mKLDtZRYQC49Difp+GFD9d26klqO8
b8iTZqjUw9FcCF3bMGy2gWKPB0swfVHDyzdWE0r4YI76NWllBaXWwDuEJeDIoakfSw+IZGSp/S5E
0exes5WfCGRkt14UDctMbZdQW0nv/VnK9AEFIC9q8IydSn/2slykjU3kW++fcZlc8Xiy8UudRn2O
9RkVivF/zvn5jv8qzsuPieXJxTcA1jFEF12+422OyF7V9agbUzWNpLnpM3zuY+xAl24xtuuANfW6
qyLqeKVtKzaBNyK4Kzw0u2QOFssiUu4Q6kq2GkKr65wcC8KIXzncc9ZZpLV7P/HzR3U0TjBsqq+G
HSEwj2zVyYSPeIvfU7MQHXHCw3bozeac4ot6zE2sz8VMkpXvQYFX6JHnxq4u9HZTxZb2RddXdQGI
D82YYtubvHMg8T1yAouEQlz8EJD41FesbZYY41owRszK86f9XXwU+PlpUAViKvPJ6iEbNbIau5S8
vIQfHdLWizYPLOuH3siqyNvYCjg7tV/LpV0B+QG3jiPBfhxdE88AktiwkVGcqdziHm+yJ1whf6Zm
ZH5XPOlUFBVP+ELnJ9ZqoBQGIK5h7LCU8GQ8pcJDr+WgQFzTWeIHWV4bowdmnwOsdWNqxWuu+9s0
Ca3voypBmbDy8c4aUS1mH6VsQ6UsHvDy/mmMoXtr+QkyxyGsDlU1vlVeybmzU9oPrqfG666o8mtV
9uK9akvevjP7hp2pGayNVA0ejVzDRpY/yXdpdLHr7MhoTzNVcTq+ib8HGHCgqlZFS1VrTQ6qev86
8wd0MPXe/Gqw9bV5ZD6RJW92xthjh+hV1otPOkrfOclJQG+7PtceHPMk1IJFBRib6BkRVJt6PoQl
JwHQ7d96/hijQsaEIcYTMerRRsmNZk2qRX3lWH0l2BldWfjLAgvP2/8cMQZZegBZX/o1wlEL/GEx
C0kxjPawyuz4myCIsbGZ+mWAC7GJOnhNSqrXQBmT/hIRF91BLvz8ucDMfsMRW8OKrVfuJE2K3yIy
81ynuf2I/XizjWpOTZVSd+9tL/1+uUkzvtb+2D0oJHN3FSDFLcLo1tKY2IOA/G4TzfLvPCuuzrXW
PZC7zV9kBSkxDid4m05VBb7eoksj5zqxfeOh5IBXtGdqYe07SalhkBj5C6oFpJBYox1Fr/OSoef3
0iiAQQoZl3jfdrKXxhBydXW/F2Ogk23UTioe2CbmN5KNpjC21sljpvQ6pMkM2ewzb9F1hocl/qeU
RrWj5Kfmh7YwqrBjz5GKmxN1+F7nqyQbeFS8p8ZE4ktUzT7zj03zoEBNOhbqyCFemjw0fQ5hZWoC
zFyTd5mKc8hcFSVbwsm6gde2+tQRy1mHtjom2xjdwgtJi7w/xNOlirz+YNiwDS+NQZksC0W196Jj
DhEjLnGixxJD5v45HOSojaSD160+zC2KThw5CxQXh1VQKMaBh4pxEKX5MrdFfvjIwS15RKNMy8Xf
Qua2qnJ/x9SGdxk39P2PGv7mS4klV4Gv4ZcsTuSbXD+HUg++Jtf0fYoU5gWmNTYJBvRRgj8YEK85
lStKom2KMEFdHUU+V7SLy5t3wO/eueNz2ti5fWNtGq4W7zkT0i7q97hcYslT2/JqbmvgD0F6l76q
k4T+3F4pG6eXoouyvmiGLxTxQK7q/dhOAsKc3G4qGxVraFJtvCWlVSwu9WDws2vFKrPr/r1HtMFG
9xRcCtXsWowJdewnL40+LN912KCxjrvMjVs1/ottdeFarpG66Jumw40tgjwMhunZcI1bgVqH73uD
gNJbaB11OHP4HGhbcET/Eloqkrlkrwtv1o0rgOfo5xi+YSytELf4Wej5ou/MkRdnBXTMwZ86xARx
Fo7Lqh0ixPdBKwqcTwc0bDl24G7hBoJMFI0zXNFQq35pegVAyr8AHEXbPMM8q4ALddbQH9gjrvQ8
brZpD/BUsc30Dp5PehdBu8W2TTJ5lyXZnR216V05fqtMz7kVlaJzjKsiwdLCMlTk9VWS60DnfXvd
5Y0ULcnk35uJ1h3FdAHgzmvocBtRExPMd42Bu6+LFtL5rOAvpP3nqpNNGD9HD5eztL/orVChTBK3
ufKd0oFtKxjrZWt8x3sj3teeZi6cNFY2Qtu3wd7lovlreJW+RVYpX8yiv6J0iWtOhtxFl9C5WQfb
uiA9JV52PSDVZTQoGGlPxmai6pR1tRcvSb0b33rnajAFV6ls7C11Wvq55YLtU/8T3NO3WKujlyCx
lOUwJvrZUeoJt8pxgFva9ZXq4gXsYzWIJpWp44vW5I+4HHaLceizb0OJwaYCk3iRl6QN4gA/HwFl
b4EFWFX7EI95s1abBCmRymsBrZN8gKZPjmrqVeDB3TZSyU+XzssADsUbtxouw5XC60hQwuRMfD+5
VSW4NEVaoORs9tD4Mpwty9TdgcsZl6IKPE45qYbyKmoNVt/3tc1JBpFepCgPmdaiZyyrN5foCI5h
6rbDVTB1qo1frMuq19cBGQEhoWDgkrDMrbq8ElUsIc6a7HhnjIKSx9AaeY+hu1C04XjCl6xc9N2Y
PadhYWyd0W/XLe+Po9aVv1IfCJW4aJld7/uEbWOLysDcHr9HiDbRi3Aptpqy667LseC59D5CdHyq
zsMA0XE4D6N/9SlOhMw3skyQN4ukV15dqADb+bPMN58nFVNdqhXokrRCpnv6yP/+Fsb0r21gsiFp
2uBnBxqkkkrzIRlSc9log7JrK8ngYEUuNyr2N2sZ9uqDF0jqPuVZsBRVuPr2SVLNF1HDVsG8i1p5
IUbW03DZA0Xv2cVZBEiuC2JJN4djMBroB+b8NQppKE9A1tcY9mG0OCT+bTNdIgBXq1H3lZWoig4R
oo7tRrfB6s0DfAXqNalWyG3TJJdLjwxaWac1JihhuhNtYqbs9w1Vy1+3HVlT9hFRfURkKlhe0qWO
jRkbWaV+fannDm8h1tXObs6fVrJyBBGenUT+lJOF5IyMwCU+ldzoWITqvUjOigCvQj+PY3pkSg1V
uoZitGRvXB4FsBXd5EnSm9OPq7qwL+LdoletW7QTRfESI4rvgQIaW4rBl44JTOtF+GtYo6ev2l4P
8w2oA5Qbau9K0zxMc6vcGw6NPgb5RhSB7g4HX1Ig0SM+xoEagqQbqJ7bzLahdw0SzwQUVwwTi/kM
IZMiXGTQagOESoCwtzX6mHNbj3Dj3DuX/pu49i9jp/k6DwSGsEj2IhW1VbZtXp4pr59KWRWpr72s
J4uxUP/R209t49T77+NELwcWb3Gf7jHf93NcgAZbhhD/dFYpdEB6o15haxCQZ+e8Eu/1aAWrG+3K
qVqlFeyfxsLc3m+ScjkFW6nqn4WqyBwspoOi/BYsetX6Cwuu5jZX9L2Kr/dTWHb9NcyN77k9VE8B
3ncH2RzQJJo6A1zw9rJix5A96Y3NyCIlr1hr0Zs6BrZ9iYkYwBTc9OOECfDzK5aU5VMaSiA85d7j
sT31hvWdjibvrah1VQrF2+jvfceqH8HriNYsrc2zi2pOM9gOPFqkbCStDDZSGjRHErTJAWMzHJJI
VN7JQcaeRqu1L+jsHCyt039pTbtO0ab9BokeayfOne51ownWlXc3ieVhYe6lx1RBg2SqqRIiKuAL
4B+LejioNRndIVxfqpOCiih1vWRdVYG2vZwueVI3rOqhQzCuU2DuoR2Np15zrQcjMp0juo7B0va1
e8eKTBBqSuFvOD5gGSrWWq40/kpkxblirVMv2GdGB+FAYshZtim7sVyLqldLLVah3a8Rpw0oTcZB
Sdz8XniXjMONCUH7q+mwdAiK3HwME61fVY5m3Ph5rcP3VIwrKWu8o+GD1a9VPYOWVdjLOrP65yJ2
f3bI5/6ovGxpO5M1g2J1WzevzYeuY0lt2wO8myHbi3MUJ1ZvEbDtzyiX5vdjqu78BnmC0bY7aA7A
ZsVZjBiU4kwclcBuy6VfxDi35xUM71q1Ts3g2ae5mtnFwo3M+jgWkj6CaySuCD1vHRlatyz9tFtH
mWwvMCwrj64n/9ACD+e+fsT03mU/fDRFcTDVHOPkuFjHFp+j7K0TAB/uNpWy0mvH6Q/Mu8bxKujU
NJpyzAvHr6CVO3xxEU+wlq5tfjHror/yq9E9Z2ROrrtKB21VSGfR5LeOtRuhTix0T3LPosOKG2el
ehX77alNXPLCLBaRCwyuJ68TToaJq6QIyxsP6e1lIvMtLwcOMr38Z4VH7aIxW/NRibDaLoo6utbQ
ityHlcEGzud8duXbY/Fi59ajYdvpr7YE/L6XQiibqAyO6FfIPeepaInlBnZ5ihH658oNsaTiNAHp
KYDFoMXmUCv2JH6mobRLotbHi/R3KLNqkh0/BPo4LKLM7TZBhh9T25eJDMUuWKJEcm9i0YaBiVyu
1UIZTjU5FqTOGmMLaFbjrRsZS9flqBfS6xkelf5LQnjYDaT6RzxRUqI0L7ZVoTQr/MkK9vG40lql
XUKCxfJeHN8kinknW/xr5wgPmZUPEYZu39X8Zz2mncrSDV+Q7QeeEFkB+B7sEtF9xLeBY+HnVLE0
JIgKaVX7MZ5QfWI8NG3A72oScEQmVTvx9Tgmk/6jaKo0SVkhob70FcdbQ4ns77SsHO58SeLYwTJO
ogl0ZXOwtfoHX8QsQdMKdSfTdqqtiBUhqLArNSApUfHCodhpKhr/oiouErhVFBoxlheDnLYMbyxs
GeaItISzqhehf/kcamM/hxNAAlhpCxrYjK8NRSquK9iJy9YIgm+eK+1ltCGeoEGY26w11C2vPu85
toG0TgFiZOcCDq7lfuHwi3/XLxWl+SK0TtEtMpaj6RarueOD+CrHqtpRzbdubUobcJs4E6fBB6fR
HC8bhAKz5krIVFcIdO0gQMpLwSiq8NO5C+FbJB4JoBYYH0pOyKgg7QJAH2fyrTpVc9xJ1y7PEx5p
yKrMvUI7QPSiYsNx7XuwqEZJlW05DMWS185OtjyqP6ZCCtpWFDwv8e7TyOTsbRGw4TCNVdaM9pOm
m+TWyxS0ph2UR1A64boNqvC1Ag/RSbDr+xD3dEsh91mrrrYFhWLu8jKN7swWszsRwq4Uj/bRekhV
1jaaptqrgNzDs+ZY2mrwjGEnqkMNmaeBiHkSVUev1zx35ftMVYt7R6/4X1KkpxHvx1OI7/tCVF29
rXZiylLjz/umYxtodnc0ISyABZSbsxkn9SHpbJwbG1TlJRUsrCp9MZAZWYedFHCSWaT3uuZ8yxFk
eInxa0DbunkJcbUn1STXt910aYwSCUY7P8ztelqmrJ1DFWoFseLS9oF9E2WbuUWU+jhELrGA4zl3
xKRErtQxf0kbdVjxx66XqqdYY7qISwX7k9IDzo9HO1Yevh5sM6S8u2EDLtVYCCVghFKGg2dlj6I2
KGF1/rOpnBSypG68RInanwPVkGP25fsgaXIiHPJevk7CN0drZPXu0kF190JkdtactZ3RXRUJEkGi
o8pynP1iEzhdbPmfg/PEVK+T8Wvoc+CuyYeLIIB4mQGQK5MVS9IIqZpNZHe/8FQzD6rtGIdyKlUl
iNXFh6LoCrrOPLhkB3eZXp1EkycBGTU6VjN+JGPvGzTJHnUAhGNCqp7Jq0Z+4lTfvBcNY914aFJi
S9f1CQsPvNt6f6WXebbQsVk9RGzeUYX4o4S19VsbAJt/9M4jPDdGslEeQOf+Ja7Lb9tSD0g9EvDv
Q8UN57hPH0fc0NOMF4QN+qvMraSTuBQO8kWKVA/YrwIrmTsuVb9nxRhlACzfR3yK43WKx6V6mpsx
GreWJU5nPCGKMpSAF+QFidqhOIhS6I05nodT/VKc+zFDqJdaaGiXMaLDjjkgXoiiuAxqYO+CTNnV
4+jc5K1eXsNkWPhwNJN1jOvhZgg6vJknOzwRIkp+j9gnEqzabu6oouYytp1mmtvFJLlVpstPHUlb
go2aJhEdYvaijTm1QNHaGuXXwsIqMUyqfBeVfr4WRopjJGXLKgzkgxCmc4xk5Uux+aDpMOj/MkhE
uRbwF369/3KQZ5T6OTftn+RRsCmwHdRLyOb0WJB/wboKE2TTKk6q3GvHEl0bfnm+8qr1zkYem/CH
X/LgaAN8ABTEwXeRbCEoDp/jLtcikKSKVaETkoz7psOypZsekWWV6Dep0iCfp46TjFF7ajwzfpLV
3AUG7qhbo26HJ8MxDyKg9hJ/GSdBc1P4g3mU1SxhkR0V35ArWqTc9Atpdmk9QHHZK13v3fO4/ClG
GhOV0ChG+a5uM5xb+9pAvzpqv+jI9ogIDrtKtC7phOmNTlDmP4S9cXHASJWg3ykq1i/FBKIbVdy2
VBsOltnJ/kMT6TvRLsIGDR8rY4LqybYC6q7BfcY1LU/M9ilMSBor02x/hqlx8sLiFFNodi830YCw
nFz07QonMegX4lB5bhSHyuIseu7QALRfHArnQ2onxEQ6KSDD6zKqt/xUhm1mlNq2iH3zOWi0Ncf9
41fJRb2pgbB1lCUpPxt+ki38apC/kgVCkCBDIbdRdTSMQcStxIihwd2d3+QLyckCdZurwDJcFExM
9RFShXOpChmvuXpRhtLYdTmG4160sPsqrK7a7r7C3WvRhHZya8ZDejtG6FmD6X6M4nK4mts1XBJ3
Ipb/VvTj+j/iLm2Nqr3FdEkxQCHTgrXbG+DuZag4Ge+e41wNMd0TVSeweNNOl2jybeDLvdTjMrmB
SG2dWbAb+3yAImXEDSytmJPjjeGkxcqr4yZcjhmQQZwf8u2lLhXqV6nDDxPxCOvMgss6J1jw9oXv
34oJYZsX18gmbUWfwpNonXmFu82Ueitn+fhrKvSxcSm0vwv/7BItcqutx74LLk6T4ruR+H22Z1/3
VXw/RuGG8N4mIjAUxb2be3yIu6Quaqu68Z3sv2gHmgLkw7HKS/JC5B4C1Z1excqtyElctt8itRFD
rNi76nhrtqS4F+Wk0zBKfbfx2kxZtl0yLGQLQ6PY8ONHP8xRZgPGLgyRS+RiLobIpiqve9+9Mq/E
fqXAqnLVmpZ8chulPmFIwtY0aPzv5R75u3rx9vLIYCHsQgA82cIJkuQA9GfKTAY1OiRToxe1yUFc
sHR+K4nqh+4Pw+dwU/HHjV4BifMH6YRCNS8x7CCl0+hw7OKlubQRPbaJpcHKmkRgvQTOgoi5hIv+
zNWUE5lzUbm0aPbCQxDl1kWhCkkd61oQEHyAqAfTaL7PnIQS9eYVf6tmIyJGr8+v7Ca5VnM0ktDL
R7diSmOggva7OpHfkmB8qwq03VwVCLkPwe9j08lwSk71FLXTIOakE+pQXMBozLNxiFdK4GZYBPAb
3OCFpy6igtRPDSbN3OtDmh9JBEdA4kfP2SBh8e1SVace9J1ic4/uG5oDbrq17MLaBF5gPFqjSwYI
DEaiNo9taVuPoeObG9BE2h7ud3wO+N9bhBOeI4Xf6IAi+OrVFTo4tZKcFOiLKDL1/cpD1/hL3VdL
Wszv+VDjWu8q6bnoEnVva721GXOj33c1lJCiSb+YHBz8MOts15mu+VpKiFNYkJ3QGpXzQ9VwFIZw
pvP4HgrQ6RLa6PrfQzU3v8zqG2+h1RTadPLbrLnZf5g15qiKPQhIh2zsjxZiPjtWAHeIqjrpKpja
RIe49HLeH1Ft7Y+Jqa2VqocpMzWpXgS98nNxiCbXyyDpV2Lw3+a6DLTZte6ww1miboftfLsYbC+e
jAa1xxh/E7aMTXRsJ9fiuVcYHIvevNGiI5uIt+DezcNVa6F2N/3QJJCPAMdiPTm4069RNKZ61y+s
nE3g3BaJH6foFhfR82nchxjw8u0CP3u/2du5qm3zCTYVQaDZ2knJ4rHR5bvLRQesZ9bjUdTwgpAO
lRZ9uYCyhhYIYKMqw1b0opyf3SEyKSYTLXGaIGRaJNIS8Q45AYEYP5Z/zlYw2wXSNc8mJsibAWJ6
uAwF/itjY72p7bMddeW2zIr6Ni7RrggCu38aNLi5jl9o38OiXtciCWj65so0Cu+H4mLEWuaq8ST7
WYw4uyzfpqmVbI1Ibg+55uQH0gTltrZMmB99hoEhW40bcSniwcJ5tk3Xc5uXW/5N5kj21gwRT/7U
wbdJ5fnKNvp9EjFAVBUnvvdN092LmmivB3+XAam5SiLz7ENLqZZN4e3UAHBPXyAGMtaxzi7IKXaw
kYMHR5XC/WiZ+VL0Nq5VnNWxZsNehg+BNAQP7iC9JIGZAQwlPhz48BidlRvR2Rh2f1BzPnfU6BVG
aD4Azaa9v3SCXobj48rwTRna6Kq3VU0yzqJqtSgIo9B3FrXSD16jSbg9IGO1ceN4PA+cO6wQx0Vb
nCPjhYlIwhfWyg9o8Iw/LcVZAlOCU5T4wUKJO/dX3JQ3eZ6oX8dCLxYZgjhPOKap4M/d4Y61Z792
5FK7xoLDRM4clb3SHserjnX2rnNc6+RNdw41OE5t5LM/lEhyam1uXSOZrm8LTW8wtOPIV28BTeq1
oZ+STA832L6359YP45VdNcpjHUXo7dtN8cXKxkevGpufbp4iw+vxWev+R+RIgbeQZP16UHLzK/qo
LGzUyH8OwT0s81BR78SdswTEq6Qk6qrhbExb5azMkfDgBSlXzaGsHf/WaEkeS13kkjDXvFc9yExO
ZuCop3ndAt8fdwZOya+JlMnowGRorUxhKdJgsmwUd22ZNjfQg1lkTu1gtKxVooby3ppG9QbfasV8
ridSm6b44JXiRlsK3tqQIXg1KJ16yHwzfTFxGZ5obpbTZgelzbWlIMGJqBYiInSkNHsxMPB9jyJn
pi0Fm22OEnPZyYVBB7YwAz9PFHqU8tZv+pjvJHCQtJCNZRYa/N9MEBFxaadVkzlwWjd3iGBvGjF3
DGIpJhrzv0wTwg4+wOe/FbsJ04isRWfhjQGUMHrKkBMR7W5jWvvKdDtUw7EMQdSxxrDXax90h/2q
oyV3MIrbhy7xIbvKsnIQnZYKeNSzDWUjoAAotbV7tC6RqJiGlnpS3+hmehKdXiZJOxRylCXLO+ty
7pXqbrN1S2tci2OwPuahHrvKsBfVUlJ/Fm1kXIuaFmcLqfITFnKydR4h7IoDtq5o/GPu60iuZSbZ
/cIyWH6ltV88KuGjS/bNW3T+cFOjWPdFwTt6WVelcqdAHNhUet4dFaQAr1Dmlbf8A+tbrR7DVcny
4FlrvR9WkqQvFsdbOORwkoSG+5LDnLFqF7Yq16s2hBFlekOwkDKnQQUvSDakl7KjhQDQgQNba1Pi
RXE34r5DBi2XEOXNrxxV139ZaoikoV1/Y1Jj4TS5tLZGU4YbndubJOdYW+xYSEpgM9Fnya6oQv0o
dieiQ8RZKO5c4jKxeRnGdOerBpy+aRcj9j1lj/F36tv7uv0/ys5ryW1lWdNPhAh4c0tvmm2lbkk3
CC1JC957PP18SPYWe2s0MefcIFBVWSBbAoGqzN9gSCIqY46IkNW8FHZ/7ezq2F1dgyT+FjnU3CCe
krenHELgQ4dm4X/bXugF4g2Ip5LdXawwDCTlTnE8fI2wTz24PVu7rjKQC6zj6GWep7s+8sp76ao1
4z0iNBdhjKhS7xpzeh81Qi849Lptnp0wsnBvSrTXrCv6Q20ZpPZLQ33Np0rdRrjV7GW0C8mnO4bZ
n2Q0i8p/UYdo72WwxPMmiI3gxUiQ1Y2UX9crFE3GHqN4ubY0XuJoSfBpKvU4p8aiHTmQ/qR4WbqW
NPatKWlsR+PTZFTS2B+akuT+y9ws5vcnSe4PwaHK0nq5VLKMygfl2HjvQ76Kk4X2OVcoT0h1LsNF
YAt+NzlISU+Ls+9J43gPqlpFn52aVceise96JVu/MA52gIrMtz52zgBiB4ouY/msjosNx2i8+VGJ
y1bg5huL2s+b4zoJwvymf2zr6IStKVRD1Tg6ttU8wwpvn9M8jHf+nGhwV+mTg20GX9VI9c7SUi0b
gWUmpTk/wrzoHhXXn759avV0/BYqA0KHhlHvpyw9z3aBfzqWIKhbtdYnGy+gVWWN3i/eRqidTemQ
r6wycD5FcOy2ST6nd6hbJ3eLmqE7zQ9T6nTbrASiMoglnrTLEImg66a0jP10n6Rhubbt/Akn8u5e
RA6HAiPkqeVZLE0r9tpj7inpWkT2cmw9n3xb35Yxb3iUFsunxFuoxyamm+5vh8ub1+W8AC00AWcE
s6FtXctB0erWKafksUgVy2nOyvAadLuGo+IjYGKgjXhnsR3j0njTeTCu/UKdz9KM0mKDpJD1aShR
IFf78qsVJeabqxrlwQu8wzS5L1QlT+J0JNZGchbN0z6Mu/py689UgCeeUdcfXJFKU/V3fq3AWVt4
JnKAUWHe9XFxcjOs2MJ4SeEs+pVUdMyNE9rGTkTlzA6pzmbyfmSuC1cL7TmsQKAlSmnoFitT1ZmC
3RIrg9IVoigXuLbx4BnV9HjFdiRT691JEsHMPHs/z02zuv4Xh7b23pbhzgDChyrTT1GNh2aWbqnO
VFfN79SBwLuq7fil5vV/anSHZpil0Z2GrZrMqCLLe6iLGsJdY9aH/kvt5QoMn8F/osCinXnzfBkK
138CNeY/9chr7uC+Wmvpk1jAQahxFna+lz45oLf3OfDaEMECLjSFqvHkfwsDxHevkutoyiTrsKv4
T6m1gQUBZ8XkDvt4OUOd5v1M+m6jYHlixCgT5+y3bLyauW63ZPydxxobg0cHlwjq2r3Ogp4+auoM
VGp0CariKF2IgLQKLy48ujtdvb9GLLFGCdPOtebmeOsrzXrELJynMcZ+OKtCho7rS2ZYFSYPao1c
wtKmeKafejayH/okppKYKog/uTqKl9JXV0Uzrq6RQeGam9t1LQPX7QopJLVja2wqqfLgjewY26HK
fvgY8iWdan0t8wznqb9EKAN2IkNkXyMalTsgZNH51HXxVy/SldfKxrPNi3NkuGE1nSY9AA6vd8VL
ZUBz9QoMIzzkRbLJ+VVVOvu04bjSStO9WhKIUrxRs/RUahcejtxX0umpsbayLGuGEIb8vNxTMnCd
fb3lbjNlXCJvsxvd7REe8utXPcg2FbJKb6nmRsfGx3C48+JFHmq2yUCzjSmh64WI2rQAVjdTbOZ3
4KvJGKMRuWryCjlT6fwwLvHYTZFSqYK9aevDUUKu0Y0FJD6xQtCUTnuWgznCZ1nNdmyWK+nIVESV
bWMxsZZOWwKuYddzPOjbszkk3fnjmEyO2IaUhR4cP8ZHRYfKGSiR9jzUbHwXlaONQLYTYDkopCPt
5YDnFlC39AuIu+nVfQak5fxHv0RoJppBy0wZvE1vR6wxFMv7GXiddjYSTKTk7G9N6VNKh1KunJaJ
523ikBtE5inpgMPQ5D/y5u3PI2+Tcwsk73omfc0ycBv9W5+mO1htFOPuj1gVnROdHNZY2WSI1faQ
zKCqWVvmD505GAedVeOd5fbuHeqEhb8rWxBLGS5fa6u1QpQv7WE64rhpkQnIp+hX5qox4nv6F6FT
8q5bY2WX/bDmBQvGj+kZQDcsRnMeTnU9uxe4aO4GW4uc35GZb0rPip/nFvshf67U3dywIl+XRfCs
NMbMV0iT5wmDk4eqhGu6xMpBCwb7AF7ZWkkTB2Z3E/aA+1G45Bk81g8gMYzPlTW8sDmvH/Rl0bOM
SUvGYFh+aP0ek8hlnlk5l74fUwCYxnC5cRZu/AZEYX4FszrCqyFCDje9OmkuEW0ND5+kor9LdDc4
pk5zz+NH/1yrKsY5QX1fL0mnaC7zx99jZeLEd9gDQLsgSWvpOBJ3qlNQ3WtRX5XO3MmVi14n5X4k
bwlLhuZtwJK8rooLm9XkaNgzeO2S0yYK2FEfRb9p0DdlZLXfu3mctqHt1CcP645nZVB/ybiXLQLP
QW4/BTA3z3gSRttygOyDi4W5dlAhPI+ui6Z43DzIAevI5kH62Z6cr8pcMvC7TyJuEyoFThYSJxik
INiaY3z6pdLQ5fEqu+UGpek49jGJVGBsQaY9luhuDCHGhq0a6HsnHj2UoYlC7XvZNnXcYnoMMVr9
RiYNYZK81c9yaRt57kM3dvPGWgqkRW+cAYGY58r0cJZYujz0u06u7iNkQ5ccuqU+Wgdqj+eRQin/
dywZZHVtss1egWIttnGgAMGMosWSrLW+zpnxKUut6d+6emVDR/mumq0D61TrnyHMqOm2U/s6DsGS
CnPdR8PkNTEUfXZXNGF9Kh2gPxRhtXu5dtlH0Xqyw3x8Gp2wfUBm0z8EGMxsB56I38iYr6mqam/c
I/6hVBy2ero1flPoj4s6uSDN9qVrMbpqloOcycHplVWXuspJDLCkazQ7FcVRKmNTraY7+etDhMg9
VnEX+ePl3670q+EYRcMP6cJPSEV1wkq1dZlEylY65WBa07iyo+yzsXjZ102wcZ00vUSLlrJ0YZUA
EG3yDyhUms6mt4ZHiJ9sCNh6OkCDo2GvaKD+SNnWuCvuonGwMClWydJk7fDVo1aFv+QXdEGiU2P6
aE5nSv+1McKf2jgoj6pao1pRd6zul3CUMtONMwXRGUV289W2pzXa2cNX8jfmfka/aSfTi7A56bXa
fTIrxbiDRFWtZToytjzTsP+6FJ0Sveg+xrPLZeVLKbk7o51u69xiWIMtWstrXNHw5loUnOQAs3TG
PvJZTJXGOFcOSZTgovA74G+TZuc6SaL8WMHRw83fJ8mFHGem3Nyzote9+E3B0fHcxH31zCLuV1pk
zfeuc3A07zT1AccO9+Jx068bdkbf46R/TtWm+gRHPDmVVdRvZYI1/1B8gMtAwIJ91GvZAfB885Z3
6U7mWWE0blR0Js5hC9d8RsPxIK6UaFjblAhii9LXf9lVVisHXZbHKW6qu2vJGD9OfB2Xl6+6HGLH
P3sAYU/SClTXuWtQxArzmLWOlzvbaQjwgVqatayus9T+3nmqdpQ+HmHeg6vr6cVM2610Tcsyie0s
m+zZwNFLQQBKvqQcJH1gd9OzkyjKSb7t9S8IguKQIBpoIBSQhuZnocwUgR88/G7VcxE+RJX9Wcg2
0sJb4NoasjmUyBn0B35xVY7Gq94oVH4LfUJPpDC/SLqqqysQ7BSY7iSX5ceetvFMZD9l1KKGe2ix
ML9mukpsHe7tEjjyQpKRA7nHNnOSl6ybg7NdhP2qBRVE6k1hF9UXKPSVpJVkQJoAIaqXxOkupjHx
Ep/V+sUe65BaKKwQGZSwZF8ilI2IHVewg6LdzB7+WBLuFPF07zXj3e168pFFTPlOQW92iMLs0UjI
cg+5OSOWnXiftMTKj3GMO500FznuO3Ssycwvo+ZYuY+NXh6kJQfP3DsWnnnSoFZ6jyz1/CAty3Za
DLNqVlfLZEufoo3fdoAkl6Z88DTuLfNL7+bIdM9qou77At+MBfcOiLKO1b0DtXxrjnG9xvrXZLlV
2AjiNMqJnzbVC4hJBQJoGY43XYN8QwtLTKkamKl9lWEM4hXnYcHX8QJ/9FXHfXS0Nn+t4XynhfJa
TBb8yNH6Iq0+m4uTYfX6WppdFy6OqWTfrrHLBaOxvkNWr7/vw7m8zxVsMRH3aratHQNxjHMsBUNj
RGCfg1eG3c7Cygq5tWh6tNpouugU+agfsdKBAEBuA/AKDwGa0P/em5Iq6mrl/2qakfYe/MdcCZbR
Po8tDN3MesvWNrugp5teGt9KL25dm3eTupFu6bmNdUuA9HHfJzsN0/aVjP5xjVscALcMveFe3/0R
N6gNaHxl2Geh4vSsle14hsI3NftWo0gyLAnsa/7l1vkBfKKHdrOnwj8vD9AuZEuMbIEwOsrO8fEO
2Q6WH16GOWsxqntv5aNaS6tSvQRhjXFbIt16gdDlbhzHmr8M+XxnLeXWNNdeuqqJ3nLXG7ZurcV3
hZJNm8Y1f/WL9Zqrm8MWe3M4RktTjI3iuH5ucse6ky4DqtslCI17GfPcEDsgcdtpiu6tUcC6dvig
zY6nvhZQ+S8UnNNVpw/qa1llZM4UzVzLaNcY1nJfhTs7qLXXSjUwNG0c5SCjZTjzFp7d+W5cLjVr
yUPgZd6jDGbJwUt79/Pvj+thFfJIP2WuF6CLOJRv3S9PH5TXdPL7BzJK381FtH+2MGWM1bbbSFOZ
TA3WdAnivdWKN6cbfjmW4hwpZyvbckztjVMMlB5nM0cQutNslntT2a9C5G3ZdOJHiLMi2dggsDd6
dzTI6wH1zyASDZhgnK2ogy4UxCN7k+XU8VpMV1oyaZ6nUSAr9TcxZ72at4Jprbew3W2SGMvnydCI
lDsLRKXEf9Ve1LE7624vuQV3wu3RLtJg/SF7IKdymMgenFl5r6RlqOhd7OU0Uap/JtCF16tI14fs
BMUtYDxX3WKbh8+mxUP3SR1d86nLMEPOdFXflWkDbtxucvL8XuIcr+3MSU9dO2sXie67soFRsA5q
UM5rp5wQMyucyzU0b4HDlC11ZImVA5JXxc6z8gJTTj7Nztx/UC/5PnotiZoQX3SUey6xl3Ys/0Je
i2qQ6QetS9xHCQlcI9hGfEW8fC3nMVgOC6HlMNQmvqjLVWSgc2d/saDc3rqkXwtZmG59KlNv7RRX
OzgDIX9ONT/h0DmstAA/oDBPTxKRxVW14/cYnAA4zE+JioELufX8fxMRZrAToowNt+Vq3Luqs0kd
DWDL9TiZUXS0FO3lA9rlesovYV/kRnC+ol0ExpLaPRJSJnwypdjx2E8/2QZoNAvpp19tRIq78H+1
hYVCepN3n1mbAu/xyd0jVqad69oqdkERZ594Zr9PshGHbU3/l1fDXiszFdNxdlfboDLnu6HU3ifp
ipWdLZgkV6Y+clrlLiNBfePo/8nj1xb6v/D98dfM6lWCPD+/QOWOp1q98cPSeu16KNGmoQS/dKSS
+UcmTw6A4q4qa/eb6ynKavKC8iXveVsAwkGdLvWR2HeH4IANqvMgV4IPhPdI0KqnGIDyqQy17+Uw
1U/Cbk6XLgRVrl1i5S1RS5e0JFS69A5rqoZbWbqmLP8nH3GfhCGyk0RVLsmu3lL0bc79Td2JBdy1
c06ib3HaOsdb7mso+UvbPN0FXn0qbF8fAADaEZDPqzYH3mrJATPjvZb283feuxHO6/18F2Wm/ugM
0FxlIEqiEKK/nzy7TURuqVYNpC+Ykfo4nUMs/ZINqJvlEJkP9WRHby07BQ0NqlXbFDHm50b/WM/9
UVin/UI9LXDmIY39Ij12Vb2klPLuhYc6JeiEQKeuTzJYDQgBVJnp7GRi1DnRAb91wKILIZanr3s2
MxTXZC5yHPnW8WJs1WL3RxMp0fGatv5N+U9b60P/9T3YGPq174qnE5glT4wf7TR/yhWITE4bhhc5
RJHypaoKa3/rYhkVXqZEQ/AkL0DOoAcApkItPHTKb3ZxhaHsrK7NTsliKCf9vVP8sn0eZ8Psqtu5
0LwNCivxsxyyloddksTxyVmyO9KXGgerCdonaUyBlp7DwfpxmzOZw2cHekf4b4JKwmoQky6l1N40
iIYvkZ5SIYBegyDaYtJlWiWAx47H1OLKBQ/VwMw26cj8LaPpVEEmMWzUJCh7tmJ3y1ouA3JZuKis
jKjTOr31MzXuqsUQaKz6YNVanflZdaJhC0rAuVNduDx6EXS7LGwBW0b+PZpx+iaN62mnjx38o65O
HuwZKNnSkkORJsaq66hwSNMxYu8Ew7FcSVNmabb+qDSJc5Gu3gq7vVu54O2XiyhtVGO7dpz8bn6e
Nbt+cdWK9E2pb7tAn/biOpm71qOfKcNTOicVlcb5IK6TfpuMJ62lYCXNKoWrVy/Stf/fSW4KV29a
ykS3STlVZ15Vurau0NnHJRf8g7hPo4AWHQc9zQHB13hTe03zAmnbnlHC+TN2aProOKOSuA5wSnjp
Qkti49gkDeTZPAkRb1U2Kqi9Kn8EouhuY/QXd7Apeh6+eKUkLoYhe2EdpQZe4mltH2XADlvqiTf+
EfXHbKdA81x9GPlwyrc+FQ35UD+z/nPZ22epNWadhjuqSratFWACDvv0wxXvbmSf+zm0H8sBeVLf
SHbSbblFfM78cFwLDD6dYn9jN5Adfk9Sax0z0RyDOm2O/5wkUW6KapZMisxKW6dqP55DBwC9NiL4
iu0JqfwyeakXfl6WZ8bBoNT61MM4Zk1FCLILK43C5j+eOhjrBjPhh0KPeH7rRb4zYFi99r33eVCC
5ifvZnJ33fTmjRj8JnWjn8vIwKQW/NMmxq/o+/LBVOW6g1PyQneyBA6TV2ZbS1PH16lPMB6oAGrr
Y45Eno3FS9ao/UlG5x4FIDMK/IuMVmpwajzdfZJBe19OY4vMd508sxY/SohZNcl9GKO15SyXn7NG
O+U+WzaZIh8edqq+rsz8YLqp8a30kVNfTCldq/uVUFj+XLg5Ki6+Y5w6Bf+pGMLt5nfoMLXOT59Q
h6zJX0OdXP1w1d+h8dC9X1Xph0Unz/5w1RztX11PymeMLIqd3ubKnqwkHtagVvUwKl/BUhlnbNUN
jAaH6muWdGR1wzC9RxMne8EA6EHib9PDgTDU6P86vbbH9+mGaaUyXS7rew5cqwRKeFNs8nZ81xgR
4RDP6FyMPNMXaTW6bxogWQiJKgPWRjecZaC1Z0hKY9HiQT3xC+yl/R6IIx+qCS8fJsuc31f44yN1
XEk3AWi463cxM6h/MxX/VTzOVNMjs0Vd78/TZCyGFVa05kbGM00JznI26/r72a3vw2wZ9lw0Bd7f
V+BmN5WbT/eJH3jYMGtbad0OFhD5e9i45Ta1jYknFLFghfkNyalTwZ60pvDI/TTdf5gW+wh7uAOZ
5gFTuOUV7I9o1HgoTeykKQOCWseQ/uPA9b2cN+xNvBSG0Yf9qnS6kenvbpeVS7jLtf8HAxIc8ZQb
vUw5Z7pfXZSUFVIZ6idpySFXC8qry6AcminosUlTzc0fA7mpVhfpS7jwAUnlF2SiqMe2BUyblUzu
C6xWJjdGbXGpet0Ot/rXYBeUuW7tWwzMU6Slw7i+TlbqqtnB1EY6ZrGildUE8kmLic+ysMhy/pdq
IyThIQsQ6cwVJ4OvUzfYXmupf53Z+0VyMod+B9m2oUyHL4yYw1wtYHyoWaGahSen6jP9ToavZjLX
8bqM7jso1riHpXoI1D+P2XhGmGYYZDbPALU8e+139MpQhURJGeP20HWVDxxkCZdAnVzlsRjrlTUO
rb2T7LqpNKh9InWwk4w76OipWzlNpAJ7XhLvt6C0twkKc6fAsbf+nlZKgkyNgVlZ7LEbnlv9860p
0tbSzDxIjPrCabmNirT1rXn1d41CUOs5eRQkNYvcfYbamr66z7Y9NK9a5nTPcVvtSzNuXsnDx1hn
e1+uY6q9fBFT5c9gcEY/4ZhSEyFxxcwmMEAnjCOrpGW0HMm4KPrQ72W0TFyefc7E0mEZzQ1MgMLQ
7+5kFDbJK/KJPQJjDC4S9PLFYqPwjnOtDO+iXFKDjboGuc3IT7bX5iLM9a7RtYw4pfk+UkYaKFD+
0vfOP4W8biNS+JWr/fVCMjKT5VxfPbOUGOY9rtam/t1T3afJto3HqnbLjTGhKylNOEnmY9ZY7iFG
iWZlLE0ZUFO1g9v/Qxq3UKxQX4GvOifpGmcL80QbjxmLDN8BaK9/tgfXP+tWiYCiEQ/AI0iCQUwf
MUJe+lD9PKpW+RP1l7UAeVQlV85s7hB/WQA86Yx4p9OzuUOix3jL7fGf0tKMh1Zty8/LpKFqm7U9
tuWLVaob3x2L7xVY5bWGsNuyeACWR4V4p7Mn/aTGbrjCtsddFDgImeyOnCluLvj/Ns8wddhVIkoZ
wSzfFtXQH/oJw/kGgaQuLNO3ulficxzb4Ub6ZXoCgyZ3Yh3x5mZRXA7HABlqC7k1bG8RM3PS+dX3
bPu+r/RTrBYaJ4D9/EFLDlqUQG+X9O3vUR9U2QtavclhXkYlOLDGhqXHSIsXchjHUJxelXqA/8/J
tYehsFl6PsYMAKW3fargRJIp4yPJmpQSiK8Bj4Y8wr4e1lcyx1+6UB0f3crP/FUNOj029PgifVZF
6QL4y7knL7d1fENlAfOfKuO1WGai8sni9njrj3liXCBKYgRMGfLW7/jdZgJLNGPJHnTIdWWJmeza
gN17mo8V6i/qvGoWSMtfIhYbxScfH4tbhGaiBK6noYawb1Zd+hrtg9/EUCF8Jn7hb9E20q/s0hs7
1IqDH2rUTkchkUo/lfsJWEwe3sdm8TPq9fk7G1cIVGVVPBpBr9wFseKsqWPN3/1hOI5JOaK/jMGL
YaTerrac+qurjysJUELsrMuoDs+kWtRnLYgfOtmzgbQBoV1V3YvmV99FqgAye8MSX8meypgymG+i
RdcuGgaD8pw4of5NNwNvW/ajd0TKfH/1sU8N6ueUnYY1khPp16wDwi/KzGQLzdL0/rXq7Eufmc2X
pkVAIiO784TERgKmzYLlrnf2OVaxi+k8z74qPJdjgsZrMaO9SMn5JR/1eqNYib0Ll/2oibTYY6WK
anN1SeOh3XaWdYDD3IVrb/Tni4OMCBRFuH/Qbf7adFt9N/Ca+ZwAFkWQ2J/3AGCSbzlSUgkm3KRH
U5bWaH5KNzdjSN3n2x/Ryz1KhfVFgYC6HrL6QbVC/M9Hv/OAdvBQv7ZNk70YZlj94QbAiINiq+ME
9yBdzWgFl+UCmRorq0TR1b036dljsLh9Aln75Hb8ZFOtya9did73B3dAIc4fcyqS/DoToBOo6iwv
+pgUIE40ylaatwFpRijAoZHlabuhbMKHmMXNCtsiqMc6hQIjA8okTbfCJVtJ9OkOLwrjLTN/zmQb
Xr1c29p2YDWIAUUacu/QJ8cpAXKCvc5empbav/flS5+/hESNutXJ9W2Gxfm2HRQf7hX6Am5imS/S
h6xorTTus/TUg8uDtGCXaBXho9b34R1csPpkAzdDMqKcvll2fGrjIdw3JlW+12ZAQUJX8X0FxDDt
EbKN0IDV1fVsxP3XsE4e0yww/x3jaK2Hnv/DHzv0uZrQ/FQp5bj1bZgmhmNG67xp8eg0y/tYtXEZ
ozSRrALfaM6eE/YvQWtah6FSi7VfgoxeD8BHB9D2T2lm9y9QP42NZzkw/kLYKEOITshyKR8v8dXg
w4W8kQciO3C3uNEMayEGyMCVaTDZzjZwRn5NvMMvmTeuUVLntdVkkC4hvvvnD+1a9Skr2Mle+uRg
lR5eWQk3iF76D95s8TjtrPIUWvO3wEqmR6cveeC6g7YLSTtdJOIaVrNjidPcxWqWuMGO9H1sqngW
60F/dnpUqpf7UW5DuT1jk3VMoicOCfz/3Jpgzrpz1uQPEnHrd2NNXcUge693tgwMppWcJ/3gRdqJ
vHpwqfTFfjJb1GlHEHiUY/VuOJLnP0mfHJJl9G8hA7XCOxDpLBVjyvVqcX/lsGjIR92B01v1XfgP
BB1tV0Z6uSjiBJ+RnffwNyJBGyPW/KmfFnZQbr+GS4tqZPrsQkuSMYnXxx8mWtgvTTgon5wpfcjR
9X+QIadB6iDXUWeWcNWk3m4PuQfgn2upGjRWexHlk9HJzsKDmznlRhnJRL4LisxTHaKclGPYoODF
sonVPthUUI0vKP4b1wOCKfjbKW52jw/FdJQBv1GNyy3ODQHNGpV6usbe5gZtsW9z6ywFVLVUSQM5
Pg+epSLrjPG+zlpQGarj8Mg1gV3TPUatfpn7vlhJc0ab+RB12AxIMx0BaypjngPSyLR7ywZb41dt
sZL1Pctc5GlS8oCTDfH52rwt8D+0P+wPrqdwg3AN1q0zllHJnRzMNJqalTtWFILaFsEzacvQzBuJ
Smfvmtsqdsy9p6WQ5XD9O4vdVhjBWALtE6+kOTjwABEtd479yZ3HGWPvxLyP8zIwVgWOKgCVeN9I
ZxAzUrObvwdaUVyuptkjqR32QKXvYOLmPIWLlPC01BLkLJZagrSvp9Jbiz4wuP1xv8zRKdVt3pnK
cRiCsOB5l2Py+VqjHLJ3/NLbpksTF+Z0409ZdZz4Eb9iEJ8vdar5Is2+wYsOtNRz6SIK4TV4gi6T
JruuqOuG3yQImj1a6MsHhIjCHQuQzjsPOBC2I1V+0RuUY9dRU1swAbo3QdYpg1Vu+sjvDj2sM1Rf
/PfmbbSo9e4AODRY50nFy2DyavsgC7tIv0NTRX+4LuuGQQvW/ADrvazh3hdyTn+w6q5byYR+WQ7K
AFNjKzH4OS2rP3AAwbqckxoWWVUgU8Pq++CTyF05smJ0eSo9TNM5t2seZH1DNRb3cpwCu42VTcle
zMxNfXDJj4BHMMTOnPoH/gtFsHXUNGBqHx0W/jIGoctHyLfI/62h0D5eP8QoyJY7Fpbm8jXlC99m
Xb8oxqA8LH/wuyyvf4dEBb1tUYANzetfLtMpjUUHz2qeUrM7xhCReGEvMniiiCeSd/gxrBIob3cF
PPv/6OMtgWzulU2kuMPaAMtyiJzOIJtaKoiCRWkABc1QymOz4CJvTfnvyjvHvI4KTvLWlNFbsM0r
9M313W+dVzlodDQ73zKx1zCsZFcOs/8POEbWc8CIIJLDH6pts7lHmTY66pUbH4tuqO710MWrIDa9
T0HrAJXGve6o+ylYaBvmuJm48UWgo76tJjzh0uQiaFEZlea8YC8Ch9FbsBWoTxAnsf1urAcE2+sn
tonfZNfTkqkAtBFkR3soq6+DfaKOx7sNBdBhI10l3psrw47to66k7lbrnL7Yw+/CBDej7M2mfWKO
D3dwqvGtkRtL7oJ02CBZG7/fBjjbuBSe8vnDbayAAmZTxjStDrahWsA9B32fhRurcpJDMoGF5zWu
I6vF+gXpsHngoVnpoGlQS0IQr7urTf0C2qHdRSD0r7sZNUqBApJLh2LqV/7h2o7zLroHK05CF5Tl
tU8mwk06R9P3bBGwECmLyejepg5QqbSAVDdPWVC95WNcna9yGE4NEm1p+oqWHhGHUwHsIDQDuLt1
N5lSqitBDPwJHgB5hB6P2xnz1h1QIY3q6tCGBahwv8aWJNMVddujYPecNL767EDY1dwe75ClNZQ8
wRRDR8mvAC6ybsO6W/GkVo4BRZDnKDed++V6OVb0G2cYcPTY4J0AwC1x1Ec2B3DGtP6THKDA7vpY
9R6l5ZiWvlJiVz1JM5hUa2u2lb+VZl5X3Wk2Zn7DXjh80pum2cVDY550TOEeWP8G6zEk0w00LAHj
TJ8cACzq2yJSh7WmafFDE9u4rbDMHI591L1J3y04UJTuPqt5m1s27/QheQBWPZ6uk8gPaHcJtneC
KurH0TwVlhJcWWMCD5LmFWTU2B9Hm/9udkuzRDN5nRtOeZf4WjK/Us/Utijc8a5XfHIr6O4saka+
sysXzaXboVsEmhIwNjsAZT3vLkYVtabEL6fmoNoX6/5Dj3TLLLmmOsHX0QaKG5CZwQNliX+JQtu7
YFGl42BSUReXEelMFYWgOkEKA1LY2SjnVuXnRHgbhcMGCJEC7Kb3LrfryKipsnTljYwOGbEfLiWn
ld9Wq9AhQyxNmTuVzcFWjGZvTh6MOqdBFpI6gm222bGxbH9TL0ZL/gB+Z0Bh4aSbLXu2aYyuz/rr
AzxtuzX/Ud29/PLloCbewM+iHHfX91jkBR2PV6q3UZi/vcvosw2yLqWpZWswufmhW0BKcoBUSfJn
fkrzrn1OKqdAbF+Hn70EJFTs7qqudymJzuGxmizl2WrbZMkFZT8CRX+cwfe9WkUe7wuEs9Pcc/dK
1DaXmH3wdkptExyGZS/KKf13u+lO1+e0HuOJnIXNzwYnFti7XCNs1cWn3mgeupQf15Co1B5sBdt7
B1WsKomxKlaxDk69Dnyo5UIhq1P3lFGQ2HeDrz7BxWvxbvWyb4MRXWQH1aJhUZjkRSwdXBiYwa/q
0DZbJQn425xsuri6NxwCc67vZuA5c1fvpjYzWBODFl8KJtczacrAH32lbytoX/EfdBuolNrnf365
gsyjqEz7dtnbtYeSj/XN9HAblMto6qCenObfMsDYOFscj7vF3XjuvXafTQM6uP/V3wcj60kJKfxs
kRvMPjlxEF3MPu2PMxlqloSUWKRPDgX7wYucpbFnYDk4fJXWh7hbiDJQTU3UCm2UPy5zu5YVeM7G
1vuCvB0ffBv4o6lNrbHuHKXc3AbUYIjWZpKZG6oSPkiACB11fITQvNBRLdA98yQDclBhKSCEL0fp
sJZAOeMJU5wr5LLdyV7D0+7XlsoGusB+HKDAoqJz0+iQs/+3UIcMI/v3Lv1xm3ebQuo7WpchmFS7
Ktdmwb0eNGiGLnS+gOTvk+kcYyVB83WGqhdZZn7WYv+7tKQ/1NX/Q9p5LceNLN36iRABb27be1pR
5gahkUbw3uPp/w8FSuBwSzvmnB2MQKAyswrNZjeByly5lrxToffbCJs4jElcr4GJDABZWUfYEvoG
xdJI8nkrywakMOwMw7VPdBGUZzenFKyObAbY1uk3oXPlAOZBUiTqdobwkLYPLqMqA1g9NwZyJ0V4
03NSADO+OJV/9H3D0+zUZR+rakcHtFvPyGTFtcZDoiLCIryUcrOb6kjzzHDq4Q/aqxIY2qbNM3uD
Xld7M02jvcF22d30UP/bso30IEz6ZJ+dU1icb3NT8ebIZWLLA85B7vNPYgXF5WclJrmU/jZmMkab
ZQ2peUE6hSf6aQ+1HqQcghANyeLUgC8krdyDMihgQDK5Iv2q2WtNexAPkm2mr9kAR09iy+DyoRQj
t5Xsla54Om9xr9bF2oNzmGaXrnfmU+r4cGwJ63xahaq6lZ0SRuMlijJjdebRczhorZatFxh6k6rt
LkVWYa0lgBwWh5oiruTnxbX2m6dWod9OlBW7Gsir6FmVfXWmTlvsSqE5FylQZrsoBopC4i+7MNVl
D8NrDqRtKdW2PPdatOqgBpa4t8U+tFRTgOr028UmQlQ4agD3SJ8Xu2OTIEK5ROF7NeFj4ZlXoU1L
o8+mg05yUtr9NVcs/ayPkrZ1436EpTR+0ckifp9CJ7DPm9DOjYwzEM3XUDjIXvJMM0WoB7J6xzcj
b18Q3AsLJbsIrJlApNFPs++twrz+06RLPCII5JmwG7IzRy2mXxMXkNpkEhPHGDkVv2zz7dADR10N
Ul8ce1m+LRIoAI37q2AQEzYnMotjYwx8mqkTz7PEqTgURVAee7e7lROn2GKPkMc40we4kUo1lldu
1vq3kV3Xptby5q3Rnjy2pPuHoI2/z9EQ7UwqyhMxl1vTz02EA4To5gcxhKJiwnSonfiTwmPwYbGH
btLu8ikr0Ddedh3rHHSTlK2HivT6RticKJxEP4EqrCujCGAFIHA2JiU3nFU2QGoqM8lT0zjaC784
dB5Idxpv4FOnL/e6OF5n64VzSDuX1htvHQVedCXfHF3z1u+p/P4ahzYiYzRIZKvayaOrcPSGT4eC
OG2bdKLTokNrnlhOQUMapfVGnb5FUBcc3ZieoHlJW5xK1fR7/uOy8D6USVaeWgrR50Eek3Mz+MlZ
DMWZsPGIAh/U72LQziB/rtXgnlkg6DXixOmygmorNvTuekqxy4SwfOyUs9xWzS2L6XHskjj6qwJe
aldu8N1IHRMOHzl/oE5SHUnkpntTzdTnwIq/iwgzdc+5mkSfoCKHiYZnIJHz6Ce+Kmhx0OliT63+
cyhPQ1AYr15Hs1+DNbNsjzCFqnyHA1sNtwqo85MNGdY+T/MOeF5MlS3QvC9yZ10Ng5R0UEtrE76x
b3Wk9OiHp/lzgWD5dmhi56IOBUCBeb1KK/N1KwNUteNpNxXCoSuodoWNDVUBj8O00+ynGKlgPPPy
ToFVCUpA2FIRI+aQPkIqfSZbNShPrmOn8qUNNUl1BSJQ2qnT7idwC/ZG09kA/+E2cgP7NVCDbvQg
q8M3HvJfQ0ScnFXqNWgTYIBGq6+ETRxCdqtJ3aZnMQpGlfbTKja3dU1bXQ+m6tIEAc8bWX1EDgZR
l18mESGcCJMklMUfE555dolj6JuxJ8+w1huYP3Wlf8inrpu+aibBBDCVtI5/of1IXQeWV9wXNVqa
nQzxgdtUyJYEgbX24sD+TAoVkj3P/Ru03saLhks6SiVK3TSm+lnZX5u2gMFQdLGGcHUFeVpNX7qf
NhEoDlKnvoi5S8frPHdeJoEIZVpZHnM+bXSXrQUOQyA2uqh4xX8KGzsGi6d3+udAcyyQjmUozuS3
UW+QHUsY3HfLOuIaQTQ1qXfquHVE0awHz39kx2Ky2+AXbmR/HZEEPIvR8nuAsh1P9DR/C/RLoKrZ
S1W0wb2eVh+T0M4+RuTLjx6AmQ0I2+yjWfUSSNyUBulp2BhVuFLZl9zE0PKvPByFlNcsaQUnK1R4
RmDsBVeTMhhIRpTmI//DpTs3T34Ic0s3467/FQUt0ZsopQvfRJk1WeDAcYZP3ACvYJJf12o074fg
f5rXUnt5l2suYkWFljxnCLNu9MQP97VTJDCQuf4pSDIbQDnetimsBwcRRuH0JlNs1y+2RQ4nL/6u
gVnssyjt9g2d4M+VPnqrdmIuH3ofzplQ+USzer4dx8K/ZIoXABmreaPMfvhK28IcClUAjKFRqj8M
rQ4MtKlcHtSmhzE7bONVMdW96NYETO1DnjvE6LTaKUzB2Q8PnkWUVduHLPL9bd85r2fjr7PFu5xB
UdQ99KDat/8iLhtAQXAb3ruJnqsf7T5cUxUawDKC/ZahgFiH8Bl9bpXkccbJO8V+tPr2R9pVX0oJ
MTbVd21wFZ59n8P3jm42baRIAwTwFrJOJsnFSk8mmd4acY5V2QLjvWvMp7nI3LJDNvSmhjU0qi6N
01QfoBfa8WSPcGenN/tWL9WdDTzu8wRaqgvHew7gpr6apUuxa7LL8chdfSgK4LRZd9SQTXkYh/Si
ZoXxotmBfIGRfSIY1si7D1l3gNcUdPA0ROaTrhcp0/YieCg6qrQmii3C6+X9Y9r6zb1w6uqu4Q//
UrUZclW2/wyttHzR28HOeBJoj31rcSNKHfliavrYUCIH7TuWpVTUm4zmpeG7F/Xl1pPlQ1am6q7W
6OaLHSS1aABTVkFkJc+mYvSPRZqshFNQ49AG89XwyLAKk+KAOyxHjx247u3avCo+JWzd7LIdvoDD
5VHCVY0zuZHqruoHtlu26+00Gk22cwNOH5NkJpn6tHCJiPac3Ggpuf/iFyExtkshQjy9JQwRgUab
dOuojTXkcwyQctNBzHNjl2cYCqsGu3RkTDdZVxnPmqlI586Ic0QpDOM5LavxHrrAgxhJASbEp7Og
GZ+ERU7CZxklUEDjuFQFshTL9LOTWEtpSUeW6AbuxFBcqfYD2p2QsqOiGKamvB0oFy8iTRGangkb
LrBzWRKPO9rdygswKhvitIkdCO3cqV48+Xu7hCV8MoqgUKJHZidPY2FUm/A1Zp6zRKaxSaJnjPZo
60XnuFXbmoo3p6PH5xFQoHJU2zw86FLKUHjEwUkN3TkoumodZIrzftGMZ3o8EBgXp7Qk09mntOho
h0l5fO9+EzmfdoElcXschtU8djttPMPVMEhrceoWyF8g4nVMjV+yl1qXZv4mi0vAbpUKo95U8qLK
mvuzkKYYi8McKU7LlsY1vRrDlWi0ETY4T+1qB3XBz4YIjy7uGYPWSOF4sIfoi0CKvSMOUSt5EM4Z
W7Z4fzkW+Nni9BN7OMRh+mWWkhQLizhHUhF1SWo+B7BZgQ/isV9u4P8kfyZFW7uK+e5UzVXrFf1O
rj3jjk61lORTfpsjVCvydki+D+slxFYK/W5ZCraDNTCLjTEmbOl7NTjp5BhWziC1z1ZnxfdhNh6F
U5iaPtvajlk9FOHYPjueCU2MQ2OVcA5d0m8z+At2TS93t1al8Uw3J/owJ/K3otSNfmp2A/pKMmE6
M+KL1we0/ay9PrXuhMpK6wCL6fLBgSgMfjAhv+I5OTyLqqMe5hDhWDlJ051eZSAGy1eOLWLGgnUs
jEioZ15kr8VQM6N+E2ZeOXvlNr53zU55yAJJfdDzqffG+snv7PqQPExUjHrrQ3M08TuLYTvWA0J8
NIZ2NPvDsw0VtJ9uBRX0HDrQ/gIQf/hk+1B1aorhkosk7N2KUxgaSMOnhVg6VyAB0kKT7xss60kn
FVfd0IwnZL0imqypHok2i7aBGBOWmNnpTd0Upt295E1eXkWAiAcDCIB2asuAwkC/OWN3hZLZeBIm
ZSBx4ij+qspY2p9wFny3h3taCXU49WDRcSckhjjosmIdmyj4ezGJM/iONpXeuFcxEmvkXGltWFP3
xbSacKC+Zx2NSvouTCLs13RtIDE/XxhS5EzJyxnGDPGTCX8hPaECkDzjkBc0s5xHxWVQP75BJi8A
52iCOkNoA4O+Wyb7ee6CdY4SCrA5HwwgUmR9o/QSKKNyznIHRpJ4SgsrzjmaTMIvtECdbAQHL8Y4
ZbvYGeVf3DKU81wsc+3y+d2w0Wginb1Flz43mhUd415TH6qGLpx8AsOL2mJe8OmqrOAfw5K+HVFq
FMHCK0qN5RQs5sJG6D7KChLIgNsAWFBQg7UhCL5MKRQ6L0L9Kle9MmwGs055OvYKdvB4JMjuh9U8
J6ncNSy4iki7zHMSnqzWflJCAnzMg+xJZJCitqFBJ47C3dxXvYxFLkrEiLPUHMo1u67gNVCMxUTh
XjJXtFEDeBOpIzMmO5vbFINm+iFBR+TKhn1xFTs9QRa1iwRhUefIj1NL70ETtES6gbraPA8utiPA
vZNI7YhkTlzVGv2ReXNY0j1F2L/afCNk26mY06er8ZuDpE/j6pe/UUzGyxrvx3OfYwKJmOk72i43
eEDKa/vFbdCZFQefbPhNkmzrNqj+XaUr5QlpOnhQE+BvtwGhla2tkJ8WwcImzqqM5GrQ75fp4mxe
t4K8ha1iuYsKkoogVriYuDTsZC+t09wlnayjMVnluYZQneHlJPzi7MxfKzuLs+VQuI7/6n4XU5ol
Hq9VolM7kSxOKywhWoBImlrFF3FvWm5QTW09ybKXHd8oIwvv5NBI4hxfQdYTcPuXA2W4nzOWpSRA
EWKGuC/CO5AdShXgYJcpLqrkUYDuchN/GAs4osij3awGLv4xltVHpOjWSusrCMOlxylD+ywii4r8
YDQmD2IEEudj0uflPA9BEXjCoZE5CycCUB3MOnA2ilUbw7c2dgupgPBKBQT2zoSLEkNVhx060mHc
zcQLCgoIr9SS3eE0FC+3HGFd9u0RzqcgvdDvBNIIOrbw3LgarQaJO/402FX/l0tb4e5NkOLK4Xke
z5GOyx13jRRaSI5LLtaWmuqXou71ix4jzBdQxMmmkSIp/Frgp3+eihgV/D280XWwFcNl8lDlQbta
jE5YrAEbeGdhmr1LtCQD9ZMchY//3hpIUjrIr118S24hj3Pb+Wyx6VVJP5MVIxQdpmi9/TFQTNbb
MwU+FIymlTqIRo6DVA2w9TcQSxnG0SfJP0ALEaHLYJjdfPjldRVuY9SocIQiECTomY70C/8gtGoH
WWhFV0vmP9nmX2oWKg8CnpsrTbqT6dzcCJ84OPk3eQoQA7hhXwNEvKe0H0yfbG+9mXrEV8tvXaPF
stGbBF246e0AZQvp8fJWiEB7+s3E2ajaKxV+g9Nin2csY6XzNqWXRI+daSvDwRna4lin40MrTb1v
WnWLhzL5FCcoAwaK51wsy6svdp2V22xEyzKHiKyFG2etoTt+zW3DeGwH8wkCZ+szpVYPTMxoHzv6
/T8iULWqxtH6nGRNv0+olIA7IMwEV+ekiN00iaKc6JFGpH4KCzLlS2bAPgnfLYlMFaYjEU8rZwjT
YtRdkc/ZDAYY8NYNznNrzZvTpnf8dS5BliOMM7QOfHP4NnS28gDUb6NOlg6ajpBgRx/CTpuK5pJc
/7Bl1b1T/NJ6JEd0tZ2mfKgs2E6vnh24dNIk5mVMQDcA96JDfujDpypI7ZXmyNkWYcQxPcloC+9m
dELrDlS/eu2jrK4GGis/hlYUwlSEmi0JV+2jVhf2rgGpSuqaoddp3cpUUAfqQoOSGjf37RBqU989
KV2/sZGeCiECQ17ORsjdW0U579fgkF6A0GtVFWXJ5XRv2zZaeOdYsXcIKd2cFN82zuD3or0LVnzq
Mik3kG9aHyDoqGFcNiV6w1JjQ2O0wbNIS/a0UMh+QeGCIpg4FYewUgv2SG6wWWxiTmA52qoo7Gbt
IhR930WKemv5T7SgZcVZJ7v+pkNDkr39TxhtqxTqrYOkWpgWyKw0hMGbWLiB9WMB/uAg+Oe8DMVk
xx8uC2HdEEzMdnqDys4A1Tyq9a0pb4Q/KFwgkb714x3HnRjGY5hsk6FEgXWBgwjwhwOj3hqMd7MV
Q3GYY4bGzyZo4NfarPSWRA5gEt9U1+4E34gLwNIhe2hBUCoO6cc4deX7xWAAXRmKViKjAR2qYDyF
4GFc+648zPP0iRMVoKO5U/22oaeGobAlelycI0t6EiYxlX7DL4keQkuUeKDGfVt66aCh341DU+3E
sFHBWRctDAxiaFfKBy1xg3sxch4hXNZfIrdo7hOleSqNRnoJq945ifUgS4GtzIdUP+oexqqVv00n
WebNJ/1/WP5LjNdV9aeAHNpoe3Dwh8WLCQBwq9Euf4mNLr3YUQA+DDDWh8r2v3UONP4avcswgRd/
NSll8VFzPWSNWtoJvVE9uFUDA3AmVWsdbuavOZ9sv4iav4PS/VLaaXPTGlDXg80mPLTV5KtLxzfi
TppxJ5nsouTAAjSCEOBX2TM/uODnYbhq4aOwJ/GdMk6/DoG+6YGSfTSpLh4MMLL7AraHz7pxLxYs
Jdna6mPaHWHr7j+EPs1t04VyWfNgPykbNBCL/sF0gGQ7UEQ9R15/rE3NPPi+Wa2GuGcrWzWgfRpJ
34o/p/hMiL8um+5dGjb6df5bT58VI+gaiPJ69bDYSj/ytvpAFV4Wy5W/ljfGkUKPGxxn/aGl1hh2
dHnZo7IXlcPFPpcZJ283kGgVXq/R74BdZZvKk/PrEPv9Nowz/dnKkPOT1dD7npBh5B+S/mOs4nsv
d5rPmqrL65SHpwdqFSCf+YqcGlOP1pGmqHe64SYrv9XtZw90zzZ0xuSSFElwgexG2tqypT5ndkEV
uCisv70NNEbJB9hObs6UNHSnbOJYw1sVkFzc2nVMDtG1E2X2wKjO2BKRzUSGMgUtE8kTtfRSFvp+
ovVZSnODY0bHupfpWqLsttTa8jGnlLXECc8SI4YIwP4s5i0VPuFJKcitADx87vraWwvwhYBhJHyF
NoOd+nxHDbrr0ixHLxzmuZOIEWiOIpLBaJrRvTD1QVVdB5JyKOZZiKlwvzlw+/HQg8ijvaQrxS3N
5LT9LoWS+kVL1HaLpKJPN9ag3YtDTt/mVU3SfQmF3GwS9tgaTgVPeJdgYtMWJlNHSBntCajLpunC
UThRvRdL8q8M8RD60LzetexVbndbMuL1FYKr5H6YeP27wa12LbnWdRP0yf3i+GescMoa4EAXcZa1
CFPalHZFKRovkCxOPSPm92xiz+kkPYdUTmr3qd+2R63qi/vIJukewzz4KFvKU9uVzql0KjVdWYVD
U0PVW+5WruWfpyJgtoqAObYmGUqBNGw3wiiCCtctjTVS4Nkxhval9iPge0phuJfcfqKvyrmijuZc
ew+t3I02kasOCjf91MpRiyj7ojuMWvFJBDoUp4FgTAv0pX32yjpAeG+Ki4cu2Boab5KIGWmk5P6V
9ifJSOVdSUvr9JDSfU7bAG7QMPnWQ4cFJ3ia3FvwQaBH6onHmDlCgOdMS3kbkYMJXmnA4H2rDT4F
lt5MjNrOFene7sV24GTAzI0e7nAFfju7doJPbmsMm8Lpm6PwGqp25LNVPDVxI983evgpy4LgEypd
yj63bFq3DYQYXwkZleDcWZV3VxZqdLHL3t7o7IS/tmDtBCGTRKsbu2KfPk/+f2yFNl7ZBMB1Q+vG
L42uUuh9bDqwsMrUgSwb0TtfLdXW7b/NQ5uj2yk8i6MAaGU3X/fuai+wyd/12c1Uk+wm7OLsn04v
cXxgQVPI5IA2xz7W06xlalclyqHv489WChNNp+TQuYOOcCZMhK+FyFpNZ5Cm0plX+c7mnUMEB13W
7JFCilbLjGWV6fe7RMnfi4UPRKuQZI4fx7LOjzCoZZu8dLMjyo2QZEbReOdXqbofqzw850NbnyM5
b/Y9uuBwHkKCK/ObfJBDJLbtoe2+5mF6RYZkopN9KRDX8FalEd3lqex9RZhOXZkg4J9bnf4WsMns
ictVq7rK3XyoZPUOXblhI6mNvnnniECA01JBPiWQHM2kuWyKtsOt1oHfm21e62oXGxZWGE7VO0se
kSmIpDI4iCsJ46Al38Dj5GvA00DQpCBqbi6vq07122yKXRtCjirON2HgjcixMIQQfoAsGh44Ho/j
AXjYBKZRVPcbUHCV//XTqMvYzS03PKQkvmkRWCZhEhOWG2Goxx9tLyr2Im3va+qPQEFsWIxIAPJc
LE6Xw3tyrTCtXit3Vv1YTjRABtKTWRyYXxNTJushGd2DbtvGfoBd9WiOjXUDAFuxB7TLT10tPaAO
5SKV7epHDzBUWnXtNwnu7GkDVDyrDgKILSJUF9lp1RPyUnSYxG79QJIdNgZIEz97SQotoK79CFEB
gHz7MS579doJ+Yk2UFbvhlXhp3tHVhMyChCqh6TnD/X0L138Xw4nUcpK0T+If/DLv/UlVjiWWNie
PojRYhexUYCOpB2gvXRVXOiTYAdAlybxx7VV0EYlhpYyBpfK8v4Wo4EusCe61x/rUB6urZu2T5qR
hHuL9nCY5XG2Zto/ht7ss+mFWo9APvdSrJl3CINtFn5ctzLomBxMZ02NX47pC5kU/cpIPhV9WT+O
7ctg+PUtGj3IhnU3OJC2RafYVwHNTbbFYfLAsyqL8tVWT2dFqgUHH8Xv1RLMzcJ2o/4ioEtNZpio
+HhfZsTTOziTADZVo8dfzndn/NMg8FMkILY8T6YrUXWXzEiiG3OMVkOWWjDxPucAE54M6nrPXoeM
qTOG8lmE9nrk0KwgKVO7j7pFKtbYij+KKbcvljm2JzESBwAwysE1+a2WP/Eg7Zxq8GAQMLh7HN8A
EsGh0kWrAOaaUYt+BHPWSptgigLLqFi9FR7JUFoIcXTjqdATeW1DBrmHFwLtIAtG4UQp+3s6uutH
OdeDU215fKsimaEz6He5CxtGUAO4WoBx4ps6iu+xUVfFjupGh3zJr+/1/PgqXGKmoUBZHRm0Ck5F
Y3lsfvRG3V1EhRja2nIb2no2F5jLKIvOtNfSlDXVm8sM8ivFPWexGT1QAto0qKGBCrJid5OkPpCl
X9jYBSUbD499phpXAZklseTvW8EzxqOsptDMFU+SJKLZN7mobj0+CYMUy9G6sStobie/GwQ830zh
KuxOtLxPhejptmRNh6K2Uzgut3HUG1d9yLhnCZM4xGg4T3Yx8NBxnqEDpcO3KfeG83IY25zGsVDr
z1nZZAWtg4zNroS0O89OIk6YlhnizOllKkn5rau04NxYfgEOFPLxBsQUkjCp/8lPky+Awzre59f2
Kd0qH3s96T779tSB53rRY18Ow65VfMjl6yY41057qAtdXyFyDtnQdIhpmrlJreXuyiBXZoewCW9m
2MOtQXkoQJN5I0y1Y5AZoxK/z3QnPdAahMSWUZUPmaujdNxRt55LJ2IclfnPcVh26UmMrQIE1TqZ
4sW4mrqUCr1FaaTyit0gU0LRjdb9XNk5ZJ7wMYZxe3KoIHzpq4mXBLrs+z4bFXTsEFSW9DG4/+ek
fmJ+nCYl5PS+jNMk5zeTeti5kUoIa5hJyYCXqqTeyNStixz9E1lNSduHbCIhYfCuNC6xJ5wOjRMD
2Da96LDYPOCJEBaV3UbYxAIGLVrH1qCru5j2k8KmpJPEqEURoUJCgUZaDuJMHLxEQ7LRLLhjKPKr
Q+k9GTjDzyE5xYl5uJuUXpgrHCJkWSU3knhV6wA7F9u7VfKqg1gkr+nz/7nwsojldTZttJfFItZZ
XmtRStEx0Mb7d/aoY/M/5mF4LKa/qG5OoBR6Xea/t+32b4cam5muK5ubiG3Uvwetix8AJbannAbY
1ayX6Zpw1gV6a9E7id6mqfblvSb161n/sqOncNfplbVZBDRp5TpBlJjf2EzLj+xljloWG8cZIiHA
EzMCo9hkUBHNyIqyK0kVOMphVAI4phJHWYVKrSIlWw+35TB22nDLrG3hZMFNhAqfMI9ghfZhQbPI
Eh8gfagCOGe5wEnAx0zzF7dYofd3YrnFLM4ypXy73LuLLUuCyr/nOxGe5spSaDvWUQq0x3fVKVGL
Agz6GIuAqbq1lKeaSJe2nu8k66WctXjnatUyFqWxYIrWGlfaigsJr1WuIf127yXT/cuMO+U019om
+lFK4N+ESZT0xGEy1RUCTHOFDgKNebgAumkblizlPvFS726ULP+D3rE7pdJvnQMlCz5EJcLOGh0y
R+G1wrHYemGp78QQZXZqP71ibESwMlLIlqwyWwtvRwMZECw+rt60VFt2ErgLg3Iyo8KPlafc+CJc
82Ioqjgj9xwxKvTqUbyqWAHNToLyY8+niyaewv+ua50MWmMaomEbXOZT5Jk4hbnwIs7gogwukIHU
5LEBTGbGX4qvmSfaiV8P2jQ0xqZIAeBilB3JhOrVzl/HXemV/3kqQudZYoHfjpcriRgFaMoa2ueW
JMTPl2CJC4uxZQ0yUpDlqpZc7xJV1KwdvfcvyzCYbPk4RDQDqv19q3T2/l0IRce4Ws0xYgkxx+q1
EDUWpEGmpcUU4Xy3tLAtDhFHpuivSLO13WLPSdZW86vMk3bc2UoChyhImlOIEOJJnP1u+L/Y3q38
35fy//Qy4sp3o9XyAv/7MlHScT/5XcwfX42j5nSdDsO9mDVfbl6GNoB/XPqt73fLvX+pb+Pf+MTU
+QpvrOLq8xVREaOzVxj+4zX9++u+vbpYRkytogY9g2XtxbPY3r+qtyv9D9dPYkAP7/9Ab8ZvLvvm
VLys349LdeT/leUWbEmD9JRPB3HWGUbyfvi7EBE34clO4uyPc5eQJe7d1f641L+Y+26p5ZUuV/vj
8u/m/our/b8v9cf3pZGkBwi6IT2f3vo/vtrF8T+/Wgk1lYhOhX/8pf/FL/3H9xR1PzJg//Y9WZZZ
3pPfzf3/fD/+uNQfr/bb92N5lcs7/8el/xiyON693ctSJpxkQeRB6tIge2evBh4gbgO757XRVWiP
gitXgB1i9Cd0TNvQbh9libMVgcK2eLs2pNdh8i6OeQWQrHg0A8TttAxkza8LiqEHU88aqj3UJMYc
xYqq3BRaL18lL+0vUeZJ0E9Yw2ebAnedBuoHB4Fh4HOydtdOBycw7UsYWzDfMxKHgDZ2Nv3JsE+9
cGJVqiRznuENgNkivVHmaBEoppCDoCqZ5adlAVPqvDuonN+t62gjDGoxOqBu73gvVaWYq7Qbm3PR
af4LJeCCenJqXsK+8F9Me/gGWzOaQtMoDSFzoO3wTozAwcMcSEORGOXaSAYKziCxqhc/yZ0TrDL4
CXZ5WUxCU5Bhnd6c6q5Xquse+NCrtV1ORSzpjwoyuRDCmABcIeBwA55mWCY2tulKe/eTZzfaS4KY
M3Wh/KmVI+9jX9v2yfdDdOBLDSIjl+211if1TnirvG/XQSQpJ+FV++BDT0Ht3nRN8BcUNZWpHJpB
8bpKQLd/pbHtG+RLyqMvh7Co+8GkhZB2X620X1OaCPZJiQaWq/XdnQWD7R0iDKegTfWzI+dqsNUk
qAWgmrktETnEMLdK+SosJgEmdM6tc65rBFGndfJ24hEm1X1A0sO5kph8cYFBoCold88uxEBSFjxb
ZB4QubuQbLB2OqLnd6ajg92r4dEbSchYfmZ+QOhMhayxSxAIZGiapKOhiQJUNA0L33b3wM7VDdTy
xgfTQCYTgRb31Quv5H70opSmIIK1Hh7dBBTuVgSnA70yUCgZr95hLHZh2wc7EZyOtA8oMLTsRLCu
69oWFgN19gJDbbaK03pQwsqsLCvxNoYCZC+Cs6xwNvogK3vxK2gktdBTkryDWDlWnWrDtrk6iLm6
BjY7aw3tYEqodhmFT8afl4tuU5tecvIJHx0T1RabbeaYRtKTIxlIJE5mX8+vod5Tsx3H8KPWVcHB
iIp4K7y+jNS8BPv8UXih0PtOt41707O8uzq1e5PbPtxYtuIiAC6Vzw3Nmgdb6yDemYaZViu3NLHv
pX4on7WmrJ7bIVl7YRY9hqX0ogM1O9OmNu71LMrWba33KNF1yJK3aXeKHDNFciz5Bhdg9FgDE98n
E3g+VnO69oKhC3dg/OFZcQzlYxvBjTSqSXkRw0bTkW3glqhPGjrukD1n9JLmFgDvvJKyZ0OOYAyF
BOEUR3Rm8X1xd0XWm0D/tNsQlzpcRKr+oIHxPbYm5ErC5tNi/GDJXrsrPDi6hU0csgQ+qjpySAhN
c0WcWpCVpzgeQ2TLUsKhls5d1bbyJXBCf1I4exy1DmoLha6LyDqpTcDH2TV7kstOxtGC7f8sDsIV
8NWdh7WcfB0qZMl8gEnBiHiiERb+ExBtdn9W1bzEfUbpA9HLL1mTfYZmCaKewUCBp8rqbe3pw47K
QkHXzGk5qFFVoV89GWu3evW45KlXUQN/XK9l5c1rvzd+G11Rdf/cl06yN0uY08bA1UGAqhsfGh7F
Vi8IPo73odFvgsaMD/FQlXsrq70Htv7GWpVy/T6L5VtK3+nGB5e9b2PzVOoVbbbgJNZaVI2Hxs5O
sV5bD2ZpWA9SBJxZHcn7CpuS6VBh8i9nVflD+KAo1j6EZ/Ca8Ab3Xewe4ZCUoMPjUOpesZcsL1nB
oiBdLcNsd33YVCtQV3UN3zY9KvNpllFlzts22tYwg1yaqdtFnIkYmxzxtpbTaN365JMUQA9pp98l
aSDfCwsphknQxLdAwxEgHKUj95AQwi4tbLqlRJTnUsQrpop4r39LkYW8LbL3Zo2uWADmZSNs4pCm
TnqvWR/QVY/ubMpY96m2ThEJf7Yj/TmEDuFWxHX5oZtgoAYNaVep8soPcOnR6U0PEJRBbM7dzMse
HKXMHth27IdQMq82lAZgAaBT5Ev3OBFAPubWqG6sXJY2/lQNHPM+PUYeGAzdD5qJ7ncFlLDcuqVt
rm3P6852HZ7iorcfGtvp6Zbw1a1bBfHnVoo+1YXUPfhDyVsJcSlV0DJZKZJExSjVBhgph6965zZ7
A7DMIzVgX5c3rTeaf9uSeY98D/QbyVQxLDVo7FW9P8Y2KQi9DtMnYQPbdW3VAjbEnHtgHGXpQQuK
8SIPkr6nLBI6PliOxNDumzLLNnAjBi9W1VUrlOoqkDvVtbU6bVXaakchZLD+j7HzapITVtf1L6KK
HG4bOk7qSR7bN5QjOWd+/X4QXmbWbO9T54aShKBpEELS94ZbsZEbPAK3rEjphZWdWJV+zqsOGXRR
1htL4M/URi/VDOsw4UrmQqiebicbr+/AUXGEtJT0M55MrpNIuYugrXVKKlN5xXss9gYNQY1Al4xH
P5VcTKLmS28ud6jGDW5fSWm2k7r4dQqXVWrCu2o9jr+Nqf2mmZ36VgQOeLs2jU7ItuQHE8CwOT5g
hTo+hIy/znrbjhiqh4pXlInmmqjX32lZ7V+mBsH6Wb1FyBcxFLt8jmR930sNuIXJ/Kr3WnprzKxU
+gG2Q1ZR5ncjJMX90A/zm9Ri56Ac+ZKo0i7PNedqeYkxmleRhhXrXCtDuRbSaIKjJRf4NXVi3dmB
KNaPW9lUW+U+UBrFE0eJHUo8y6dRQd1yK0Mhr/SgPX4pZWbKJcCsVz9Nf6VRp/wynHo3F11D+HNw
dlBR8qcuQuR0dGS83lVW4opegsKXODip5vmXHPPO0on1a0805Gqn1q/JVvIvbacEe1Xvh7Ne90QP
ypbuzC8g9Pb5U2sZ+kvd2WCrQL9Zvd3etwwrEN0GTWcMEXzzpC08sTf3cTMP50o9SkOb3qnVaOx6
oJuNjsSm2V8UpW2uKQJCL3MBa9OMjBFskmWfwqEK9jaIEG+UW/NhREfyKM9xgUuxY+LSBsmoHZuT
MjTF0aqK7DGEWoiYWx78yALzUuV995akNWt5mT6c5TybnuyB7lHUkKPp0QgG51UOW0xfIBWdIqUM
XpAG/p46yOpZWT/dYzkf79Omi28UozEfW9titImI3fesGX45+mA99XjCMJpEhLyWzepbXh4sHNJ2
Ck6GL9ow3QXOoHxWjFzxplkz7mj1xQ3SSfnBziOA8yGSeUGB1VVZjG7WWMn3HErPoqzQXO0YNQ5r
rG/KtC1YzI+7Q9krzZMZaiViU631ZQrN69yEEAUy804xs/j3bDTfYX6pb7NlB95A6Ocaq/jPW40k
H1FsQ0AjQqcxJPgidQlkdk0BfqbV96iWl797bZGnl5FQmwxUqsrsWZFr85eRGHvL0pRvhTNULo5R
2aNsxvFJNqzqXBZquu/KLnFbn4aqdoZ+WhhI16juNLdV8gYrqRFwBOA0hnwo1Kb1F55l5EWB0+KB
XdfnrudsYA0hCdRGxUv/mCAx9gL70UL+IEIQrmqLvYIWxINaTD5q/oV9G+TwHDOe3CWHGE+HW4Ey
HYIr2tXA1RVmSzHu1g9VYkwHJ0I+PvDN+lj5dXBnqWV2wuDduXGKJD6bYWhfqjL6bZrIxsijdLtg
XVFTUBF+L6uzyIlysRmWGlu1LjS/JYnWH7eirVoY9N3eSUY+so1lvGRq7lZzNjzlSw7vyW9aqE53
g9FhZBWqtasBAzuLrD3JN4Tzvs+qnt3j7VZe8UAJ3K5osqPIplJXXlMVfKups8S+1BBFYicRfTCD
UucDSkgrMMYIEuVR0HvVNLS7pNHs2yHqh9defx67uPkNAc/lgwSYJPqiFLZQ4UI+ggjedY7b7/mg
gI1ytJ8d6tlW1qJ1HRsPWTNdiyF0LsFwb0DMd+XYfCrsAHNB4oK222Muv8DewCtnS+ma5FMxuVkw
lwe8TruzoQEvKEa7+qRaDroXGshckXXGvN+PDXPmULXGncWo4lGFZPFoQ6zb9YoxnbeyYk6+d6Nl
XebJHx5FeaKHj4ZZF7Az+Ei7w2idUhQG78ROvHd/ItebAa3NEZ4fmv5TijDIZUTp0MXhuGEGH78O
fYpLuz+9+laRe3bYfBXQSBTOFMSaJGwkRF5sAKhRWIbBsQw1TOmpIsoF1hLbRvusON1dJXfhjSaB
1pZ8+l5GNePOUPvh3ipz6cmfzAfe6exL0aH8i90NcJcl63TO3mdUWui3kplFjKbicTrPUfCElUV+
Gzq/iiyOb/pYz29Ho74qcdnc5YFi4XGqwFVX5Fe5dtKHrqhfShPJkMEur/NQfu6tSbkrjEK5g/xq
7GNJqt0uCONHP9GeykpWboYlJzbxlPL/7P4i4FY2dmZYcS84rjLtLoaiYkhrFPAWUovniSWxZfDG
t8lwrbGt/66UdrQLMP54yP3ucxdp5mHKu5E2kOpvU9rgpzg5N74R5fuq8i+6noynhJnDTWEY1rFp
MZAbE9YCLOJHZWZbXtBnJ6d1HuOicH4D8ellA8phMMC5gFz5Y7Q1ZtbAgN5MmIBuT4zpaPI7IEPQ
xFV8vfuu5+abVCPRhdT+Li8LpHID/EJUpZu/Wb780NBBPtmOj7SUwRd2h7ovEM+pCty+mOHuFiwq
LkoTe8k2GyAaE050mlzfBIVPWDSqnM+zhiOuesiLqP8t9cM+Z/4Z7KTim54+wNM2bsRmGCPzBp9q
OqK4ehwHJMzndghdFXbJjyTTvMSf1C+BWd6Z6Mwz90LoHs6/f5xT23wDBgMBu6+/maXFTF3BMrfq
Ju1pqurvEEf9E2M55RQWzS71++gnDhfDro/K4BCpEfezq/rncay/plENiBSk5bM/qxL6U1j/0tec
4cT4J7yminuMWMs9uBgkxJr4qskV+gBqOL1pGRBFR2ucL11V/2zB/XzP4v4xmi14TFWm3ssR9jVO
FUn3vdlmSLGlP4ukNb5oUVQz2fadS4KPwNUKwxcbTWIc+pRPdWgqD8D7PolcNVQNg4+03ZVqsUQU
64cNSxTJiKFGTR4fpoxRszzhTpWF8kupj/ZOjpz2psO8w2tz38ClpvAPeQOFo8DIzkPxazwsYdpz
sYQ4nZ8j1smPqF76hmbdF4Hp7BLWsg5ObjFooatuHrZCY8n6YWd6hEXLnYmkH/ZjqOhBnMJ9ukO6
twe+JlfDV5Cj5jcwF2tiKfm7q7Bm47/ryMlofrOojB7N6OLZkN+P6hjueN8KsCOmdc0q/cfQ+dUX
WY7DfaA241lYWUHSN2uUzHZ6H+oef4EVHg10FEbXvX8OsSZ4qEcIQoj3hd9DZoXFVDmvpmNW0N71
7FhFtvOWOTDumzr6zgKa7uKr1d/VMDfq2hOKw0KGWKSECrGkDeZtXnz6ULxVZfDkopGGxH0f7Zxw
8fNQA5Zo+qnZj4tpuZ1ZEU0zTc9TImdXNavyaxIZuO0m1TdRgxnuQn0PbdCK0BPzQ6AF8DMwDrr6
laqweDlXxzB3pme/qrGuX2TLRlwF1WwqvjPQhCTK6vkwF2+TwwKXY0Wsu1lB+ZaoWez5QamfxV5d
7j5JTcv0M0rjT+nwKEp9taruExuNYb8rwH0gudGenRbUGiza3OszDXLKoqEJDUP/AaqTgSCPdJL4
cEm+lB650OJJbGpNP059rNyLXK5GzQEL6VMaYgfmGCZNEfO9r2pwkqSw/TYbKvAzTVHORug7L2XS
PyB23n4DvTa6kFuGO3sKrNt5yiIvsNvki1UEBwFsVhU4VgpAIVz8NIu3C3na/64xGzTRISqMC+TD
V1WK1Bu4k5pXaE34PZXeIAQMXzU9kvYQUM0z8o75vo46Y1dDn2Sylhtuj431c4EM4uOELKwutcZz
Z7UM6bXmm1YYAALVutpnUg7JmX+5mzSIPmUql4wFbPS6BMm3SZpD1YQXBYWE+9lxmk+lGd4ASRkf
maq3nzL9IQ/y6tVikfOZNwxSBaWmmvgPsz89lzl3ITDT3lODscJ0Xs7KXatIxbG3K+MGb+Yc/icW
ULBRnsRGcZCqaGJkshgb9olrQ9X0gmpMD+aMOaaoUw02uEYZna/lsGFSuutykrDHvh0PSywY/vKx
DBlA5Gx3AbcIjpbYgKqLL37ifFktOTrzQSriAjpyyC2XjOgtSnysMhBsfRNluYqn9YeU2JsX5vt6
UgHPp7DznTpJnyPh2qjV+o3kDPEDcEyDtcsk3ocwKQ7aIlowD3F4t9QFoRG7pTokB0OwPbYxiyCH
WCkDsKjRbVfskGSVpQKGctLogc7rn0TKYmV3TTl/U//ai2LynSVekT6QGTpaOxNtwp9ZzqKd7Cfm
M7rd2XEqmcCVpo7j7YwohjVHxfelLoxznXnh4tAhQYHROh2MuaaBuO7M+QH54YF+FVWjwUDGSl92
1P+9QxyhRvJD3MefQqsFVBTF2muEdthRZJtMVV+Z76jHqiCaDl/Qm3GvvkhgaK9SG5ZuUSrxz/SX
UWr6DwP2BG7yTDvaOVIvEci8g21p8ic/mZ+kALkmzR9e85nuomn1Hl2Xrtn7mf0aVbJVwpAMsTSX
ZC25y/M4vNfSsnng2XRnqQ6+9rJPThQtm4Cpwjmyo6+iKAur8hTquAvQLnkxg/IHdgXRXaJE+o2a
Fx1rldfB7Ma7SFBtoaSNd3jekAc9ckHI18x42Y4hxlkIubGWXsOodZWWCeKBzmO+TKAl+4UwEqmI
QOulUz1bStQf1QCHoAzy/jVeQHX2BL1okKYc0QI6b2iC6mup9pY35LpyFE5oE5LFnmzhyy28zsTe
caksL5XrpXLTAJFXkzF6cAq/uTaBehqtBqGTRfE0G328YNP0MaqRM6XFLp5VlXURO0E9A8dtiByI
ve3g5Je5KVHZWg51eqI4KNS6jd9rr1kvpYc2bVIcO3jqCC9mhzmoy31hpDtcMumvnM64gWuJQ+aS
FX2YLAUHtLiHqyjKgr7xktCmkVqL9kwBNUhW4uZR7nWPj516vynpLUVBkGr3peUM1yRIXNmEWcpS
Tf4yMlZ7jDWsbwXqWEv9T1Jry3f6gjvWaYBe2WjhUWRHM0ou4lBpRHkuh127C2EQsVo8J7eypqMu
vOUzrZ098DjIHyy7tx2RlpUQRpDRli28Opo4nm4MFtBeDYVOGE1k1i60DANUAp6lVYY/5+C3YhXS
rxTyoJZLWMS1LZhYLajvtCkKblILJJbRhOVzViQESWcz+NkMv9umRPfuP8fo2Zzt8fSu7+S60M5R
8tj7Tv3ItK508YVpjmtPL/KKAyKuXXY7ujUyLJlHT2umzJN1MzoIBKrYELRDXqmR/5QJbKmoN4C6
OszL4xD1/IKppao1Bi8YsVNXksCC5n5bvAQ6+FORiv6mtr3SQFRCj2WWVuHStUNnP5RG4TB6Cvrv
qW6xmNCon+IW/tTcRQVDaLN+7WqfJXcqjBZGemgEBo9jMhSsDOGLNxmRxmfvICrovjqhDJdLF916
mRZbbVjgBDi0M16G2ZoRxcQm4pNW6ASZllpb1VbX7V0clelR7EAnH9e+FF/MUrMwD5GexHhV3Gge
p32j9dBSl/sqykVR1FhP660XWYMaYqe+WII7fmvd+LAaEs26FWOhyNHDi+8ojiuyqtUU+wYhg5MY
BGkjHtL6BAdU7LW735keKK9K5czXqTOes1Tqz7kTwfxOB1THYBUUrLbjGez/TWWtTOCl1m5Eudhs
1UQ2ixMEkJq8crcdSEKmRy2a050Qwg06v78jwLlbDVFFmdDE5VsZEf9G6liUbTvskMU2E8S8u5Wx
aCufhzj+VqDrqTg7ubUf9JbVFQFFFwh1AViPIOpd8Iu8F0VipygXqQFqBfI90EDeyT//PUJUydQi
1HZb7WqpLc6l9fmhXuhrQndx9NPqoiEXvUk6ivJE+HOhvQb+GzYbuE+Asizu/kRfYD6OeLQeOz0Y
3/RuPq7LkkDO3SBKjLu8q/V7S+tAtZcKPkZWcDuDIvskh3N8cmaIgXrvHBggyTdRV9infBrkG6kP
/leKKbR9+le9wAhuW/GtnpCaGh8ZfKPZU9xKBXpIYkBiLXEJ35j8sxiQmFGpnwJfaVyxd5As1Oec
8QHzLRstM74VDCchxS9Z8emAQtgxxyQrPixjHvdu02CzoKVhtFBQgP9L2C6j5Rbfip8wIlk6pA59
i9irOVV6jeTsqJeB/mAQDFsVUCf9Lmwb5faPACpZCYzDrdippkiAT2isHVkpaJ46p4VclTohampk
UXBqn4rkkcBe/ShKkrZdvueo24t9UpYhVOuYSM2luAKn+peGGH6x79VlEmJnwVmQ/nNzlg5KlHcw
UgmQWImPknira29FFKKCFvUvlaxBMDf6t9avtDdrWAQGUy3eBx216rrtWFEctOr7+klnaV1G4iDq
/Me1ONe0h6xSp68V01TPz5zqZu6wvw6r+CoXxk31R8c1XfQLjNnJ7xW/k46VNZmHmCDwVxsfyAGP
aXMstUM23a7uhnGPO0yHsFlcZ8atA0PVK+LYeS10VI86LgCH8BchrIRTFLEQPV5zyz6RU41We/1b
U4gsbbn/7FMVQ8ciBhEh4cCkTebojhlGmpVuYkDZFdZ9VyNqtSiNi83AaPVPDRicWFSi/9M1+lpD
HLSdQxxgScj3/D3HlOjadVSJHirQBSAMJRcpVpSXOmrmvS+N+YEFEAW1iKk6Aw1pXLHXLMfkvu/9
1zChrow/4oti7cUuUb2tywe5t9KHtbaCNo2GVvNF9t0gXHSJ8FvctdaYniyxvlAZUGOVTm4OxkLA
05ZNtahZD6E93jCgckWuWiSs19SyU1RjHW+8gUT/p8ZSnlRRt4tyrHCnqLTdKqxQo5ex2ustAAOT
XX9DVm6+M4JcPk2D89JNqXwniizYCqNnhLGD1F5s0N9MUFeqflkwKB9xh5mgKpaynN2JF2CeCumW
EdajaP+iCMU3tEtV4j7bS/OPgwiLrO+QqOVgebn35bHdqzlLs+7/64DQn5un7Ve2X/57kJUU/amp
6ID6LC8vOkzQS2P25UVkNVnFcjqPGpdwgo5Z88gAsZnyvUnL8wzc0/ZliJIIC7VuAb0y2w+8gTur
0fqTOo6qxWJkNN9Lzq81p+lTdmsP/VlmEe4QqBmXv3zRxddbfPyNSMl2VVZzs//uGIehu+/pMEQN
PUVAKTKd+NAR27qO4xgcaGyKO8tENeopC69ix6QZV1xaoxtlcqL7IiPu3k/R1W5i6ezICCJGGsPj
cSlriOYrTua4PQo8bqU2hX1BW4HYW1a0h0BGT9aLNV++yxYKSVTENxaDCKQctHxnBMzVvVSutNtG
RvYXtprfY8Y3fCnomm51yMeeGaTEj0sEfIghWKzgJtW92EgYUK6ptlWPVgDHUJ3s0YWJXd9PucGK
SuhDkYlKhCItpnMe5K36vg3wzIGMhIh1L81eONbVs9pU2Dz7cvkqqVrsBrpevxUGM0EGuu1dkkah
G7YYM8TA3oB+dDRkfcLy3Ubek4Ujgkn+1wnDIG/QlfKTVOKmUDU/fMOfr1qry0cboYwDkDZ7Z896
d5c41nNiQiBuxrI85iwReXmTuGFQTHAm2SSZMh7kCNNzUYbx1PiU+eNLWsQyMSlsViuIuJEUgzWU
27p5YGxfBrGV77F/6PaRLSVeJWnMNv0oXjdh7RxGq/dvJx/vc8PBn0tGRf0iNikAYvQ6s+IugPfn
yV02osRjOJ8qlkJ2SlJnd2qQ+59iJTsitBrAbKQL9p3QE7UCnZWVHrbjTiswfwyUsTj3xVSse3UI
O7gwxSPDB85RJ4q9s4ax2mVqqrqWkuWXALH6C3pTf1JbmdgRFws5W+y2VKB0YJioLjai5nbgVrZV
ESmk9XMgida079T+66SNJkttEWcpKvO/k0ShuBQ7Al07L+hpkRdVRUqUSVML0fcVynF7VJ2ovDjV
2J/NtnzRfEc9bJcfJeHo1hO6VG0BCHGUbnR1sfgCvnAZFqC/tkDBzdn4WShmCXgjNHaOEUgunUW7
9BjtpWpsFvm2fNyYSFLkeXYegDqwzIuDYC0Twxb0AHHSYVbj5rOynJpIHFHjFgzKpVSm+4aIPvDS
al/rYYfoWhefrJhxXVyA/XCNOYczYAYlzF+sBfL1iYhbJ26x2KyV/FblkaxpUSzqb1WZF5qnUcI1
LOnz7NQsOOVJMbLsJG5gQdfaQqvkAQwdQV9MTZfbjkZEjqtVrlXXSbsboo4YwVK+3X7xMEXZ+oi2
3duerUykto14Llv2Q70uknnmbWj6Jx1ZBjwsCOfzgLdqkmgVIt+BKprWi05Bfk4ukZ0KVZq0B8PK
FW+b7dpFWdB19p8DRV7cma22SH045EP23R/fjlP6movHjpCZazK+xLpmz3vRAlpLTWe3h9fvIavB
KlRrjOlePC4Wu/PL9qC3rCjbnuiWlaQSQNr2wMWej8c5tuPlJZSpKFALcDVyKRNibQvkP9jUxOho
z5nUzK4ooCdq/yT1DGgzziwvU8+y4FhcDPruS034nsa5JMUG59nqfT6LkITuWuRIxfPZbte713xN
rnc3r8197/h7S/0x2Qz2+4Cv9rKJl/uhLb/zr+y/ysQRYoc4bMuKMlbE/pxKHggOy9Lwu0+c2/VN
Fe+k2HRLRyBSliDtiLx4kf9V519lSEnwWLY9H39B7BGnXX9hysAG1lXsgrRjFWj529szFS+xeLAf
yrasSH047F9l/+epttN/OCx0rIolm6DfRUsfGcl4Tv5JLvl+aUGiz3y3p2RSnaJtwa4py0iKQ0V+
PYk409/DJ+AWuLn9LRQpta/mY9OlJ3HyCsVQb9b2EnKX6/ssXlPRdW0fhQ9l25u81ftXWaEszA3R
FEXF7TSibMtupxFNesuK1PrGb4Uffmo7zb9+qVdUFAOD11RrUWNevqZr7/cxKY59V7h+iT+Wigrv
aonkVimMqn5eO/JB9LHvfkvU+nhWRl75ufd/bJ2GsYDCtmyydCyidxFlIitS/7/1xLHisERPvTlW
m9ParW6Xvnbr4vr+V1I8j0j05CIZAHUCwPNtuxHiUyPadqfg/KP1kN/lIKAxiy4sJaDW3ohOQuQz
YIsLgPJvF1fhNNK1r1vXKs71z+52+VBvL5qo8qHe9o6JHXHgSMS3J3n9yH94jz8c62cSq1jyZb14
M/8xlXJxXgbvs4t4CIp2A4ELdU4POgstpHGx/89g7d3wIBQDDHEh20ZctRXEuIpre5PgxkHcjK3n
F9kPZaq4i6DXxOCsCUN5L97ZXCRt4NEnndWvozTqXyeA7bMrRlu4CEnQ/Za3XlT3ne5lCFFVjRr7
3Rh0vXrxHJtekf4MNVMxAF2fqRiAiuTamLcn3WDLK/mdeRKNBrG+1JPmfEI89O8dEf94fZSi8F3+
72MEz6fV83jeGtPaxv6OecXpxc9urVWkRJnY+6+sKPvXqVK10ZFN8fRlbi8uTlRtk+JzABqWOUPl
rd2tVjHDQ1jAAcXLFC7ppx3yKb+6ZXQneiKRwjXifbYIs2xvZsrvQFOrS9KxCgkyr7r4KGqe/IiV
hru+slHfCYnBKNKMZkJfnd590hgV83XbvpLi0zgWcTK7Q1FAciWOsAN98GO7MSIlNo0B+l/L20Oj
PnQx7P3tGy0BZD6AVLwXFaXRUDx8e5kHQafm1MtXOQVVeGqgOqHIBdYYo4QoMp+qxoFKPlZH0efM
dcpQpoBBvu+5ZaL1ijfbMTo+RrNpMs/vgi8SqnVYcJbZrmsawxNVlAZtf2QQ+QCvG73m99tR8cSd
FBvGQmhnWGdxleLJrF3VhEEuqnn2syir4sjZscRyNY3pZwir5sxxHx5MOkgZMfGf4hVPi3CvxH3L
hTiuPKoX8ZrUTndKOpaI5nm8YaCUsSqn4r5ZfOeLkexZbkRNfnnc2/VJ4J73iFx8ww/pFXCHtG+w
jJjdFhuKcyyzXIcnWLpDyvbL6Dja3mim6sJAT9/TAD6Li383q1sH1u9K11dNDLe39j00drVAJVhZ
+Dtm2+6iYiVERtr2JF6v9ZYtc0vRtsVJPvRB6/stCj8cUkqEbcMSeUTm4hNmT1jeiIGpnx8KHXVo
3LGIHWIuRScP+2uXDXZ3mMbyUe911oFAiULbPxlD9kjgbKegZZMF/q0ZJ242t49mdi0ix9qLX02Q
9Fwijjvk0g9BybybFkRjWV4uZKV2hlFi3KeepKJhepLqZz2stXWSus5i15GFeBHFe74NDj6UaWK2
IOqsyQ/7Rfb/HmCsx4hmQPj2ICeFf2yi4QCLzFqnS//n6MPUanS38+a4drQatzH9XLehcdzaam7q
Lpih4SSKiKjzPRF9ypoUpSIvUmJjBhKVAhwsGD8OB12dEd/Az0dvjP3WcazDYNF6/w651cKsz0k9
FvjTsvrxdx1CNJMxNoNdh7U3rJn03Qu49aLipVzHM84sxyf6FJYXDdfJwvEkWiQAmAmqgeoiNOEf
FSU9iNdPPHEibTu1j+yTaHrt3K8VxG+nLLp5eVHP61BRXNmH3/1XWdg5S2g2um17vsxuOZryARTX
w9qd1UN/QLvyKi5bnM1sguKYtX+WU8QZrbGRWUIKv6phrsx7S5qJ5qfHGZ1ksf/dF15c9/qhXN8e
8VVbXyfxDw2liS7zs1nrXltLxWlb+ch6TfW6Wcl37wbEsooDZqnr+dqs3zXBd0lx8XqSF17Qap25
a1CBOxWZxUcCzMEhjWmF4hsv5r+NypqaRDQ7KKMDvMv2HPfP1RyZx7TRD1puMTYVrclq0hDiTYt0
evvdrxcPkqpSUZtfZtbijRA/jE3lTOAHMN7W/ETD+thEm6F7ygrfw572NNfhwrz7z6rVuzu43tHl
4y9S4i7KAL13zdjin/u329K7YvKKKqLb+ztSAI106fXsjZ6etSAU1pYhkZGb0WkEUIB/JL2wmIOu
STHQG/XQJNywnONdcvZLFgkqP8LILzrpKFp6orZowWFQcWtFvkVEfmG9rUMc8XvvOp3tra8Z7nnZ
GKjrTRK3pgmj1itzFXlrMas3WEiYquTcw5abXT1Wx4NKAFu8rlrWPht6DBBm/fYPLCHgTfH13ZBr
Ar62TzrUv1hznkzXIRDMUq/acDNMHMGWf/jnVnXf2rlGIVeMQUWzFLeZq7qEaO8vjgJOd9zuv6MQ
SIqX791Wto5l2+V/IY6ormsguVL9NNDz3qess53z7EE0CdEaJGeaea0Hd5ghCZ3wbwENRI8kftkc
rWgfWig9vntrRHLdFMYuVSvrlC0thhU5Z1/hfnMukS9eBrBSLR81BTLQOLHsju28vs79DSuDTRnK
jMqWTk48DpFSa1QZEaz/25OuFyX2rY1GSeR5L5KiUGzEUxMpjVi26/+y28x6LLvCIwL+BZckdZ3U
2ZGeA1eTygFQqO7jvjX8Z83O6lrp2Fhlp7oDUpTizqwjO9Ef6RXA9ZNIrguV4uGvydFugouhf2/9
dDhvcz0cDxiI6Wa1+zAJnFofUdY5RUVTmZ/hf2b7IJ12qZkBu2NJKZR/6+HLSMDzNB2N5Tki7QOI
QLQT0W2tj9gCh7tLbjp9WX4QY8BlHTVdNvmymRHB20dB+kkUiY1e3fS4AZxF9Ty8Og6XnC6j4HF5
I822xmwie5Xnb314O9YPKhRQL84Pfak/9K0GskUirGpZYCMaZXQVE5oLg4UgrU46eHBkN8OdXtN4
TAJ9eyZb3U6qFbwzQRM+aLaZPHSzpp3RWb0GixNXFOfz0Zein4DZTC+XeslzKtSAA4BJLOZbDaH2
oHhBO9VwW73+ky1LglloEWluFBgevPz0End2eNI0TTqafpRBryVQUcy29tiVdcn3MiKAumRx2nmL
VKM+qHO0wyTUv87Ty6zhlZeD+7tmKXAn2cks3HgIv/XSxAkB5jmHCMriczL9bsBNX8u+NK9GS1uR
0rqDuh2h1GxHzqcGCqsH6lamh5N2qx9oFfg0qQkeqhRAxWynW3yqb3ImD42MuIqKCkAkyTo4BePe
jmeHC/UiZwz3c6edpKCOv5b626yF8hHbX9NLBulJSQI04iR4M1rj5XmpvZnhlx7mULOMh3FQwipg
CWpia0vg/3czZEfkL+F69/VvDVs5yY0VhrYgLT0An7OHpFngVmlcefN0UBJ1vsh2/CnqRkhNGZZI
6LnLuzouhoOp6/Ftr+BcvXj65JLJu1qY93kQ7MqJzrEzbcT8jbg9KlgjemlcahgXB/k5n5UXrke7
jMAKLo5P6JH3r/B7GJiZ2AKFk+AFGQ4GazW/J8iIYjOkAJOrWe1dczmDOI0latvtzzmHqYBle/rq
FN/GEmLO5AzWa9RUnwy1hT/axtlDO4wgJMPZvjeHKXf1yGj22wd+nUYhgp94M+wHt0Nc1erK/B4t
N3cIuAk4/96oyyPVFsGKwApTT3y3O9133MzUJtfsnPE+DRXf9ZGL9OwlK2vyFXZCCcRHPUsZXvC4
HhLuitRpj8mP6jYJtCyoCx1o4lI5qDkakjO2DdUxd9JdancKfplJd8rKHgn6aEy8oEtMz5praKZy
tMPBN7jfNh3cq4uTZ4DUeLqVTsyM+enCObubfEPBhgctt16qHzGCgMdXjxo2ZS7q3ZGrOka4a23z
0eny+Iboir8DlguSWurhI1hNwtr2o98qMeyOMUYO8b4dQNuum0k3cYstrnGqGjhtRZ/aPsU4uy2N
XWVn58RKMAEILHxRcSgBVi+F93YZtI+zXrePTVzv+x5ROpHT8lG5zQbtnJV1cpssm9RCFr+ernMB
nUd3RrC4wS+wIfnjPCenurDGy5go+18GmqIAyuxzrPbaDYL41Qmx/d04VoULJTjEgNngG0Tk5jDZ
NCgbcQxP98txJ1WzcW/U/dG0suZcDwWgMj58NyK1bUo/gimkJXuzwzt1GMedjVjl1SfX+rLu1ZZR
oMdrvxSYBYFkSO8do6jd2kZd15gT56RUcuMhQQi10ciCS6j1blDa0o+kcC42zqMTkh2t3Po/ELhP
gCDUcGaKqdWPcRwftaKApWt09uc4iZ6VAg9NaQ56XOsagnoWWgMDFhYILJfyrq1CpMQXEXwpL40T
HnyEqlDyc/+HuTNrbhTZ9v1X6ejnSx+SIYEbZ+8HodmybEt2TS9E2VXFPM98+vsD1+4auk/tc+K8
3AgHYSAlIZFkrlzrPzR55lOsGxEgDAvcKqXiH5PWd7Ns+lA1wlslCeSCoEe6tDSuhlkVj/BhIaU7
kFALbmPaSn9jeZ6+Ktr2Q+fluBkl8QelijaqHEokOELSAnEb8rWdUxG1H40wD1HM8HCW8ehLUlJz
DzN5GEqEhemi+SFOtRqbIucSpM3d2I7NvoXk5/ZYHJxguV3KjiK0ojiriDr/WQpVWaUtqFhYvbMs
AOM0WRPVNTGCbWLFcmPJ4VCn8FnByG0+NyJ1BQs+2GnAxSLP3jVzHFAjJUxpYaZIAILY2yUUOAe8
C6p4mHkaDZaQsaqvCz9YORGSn6K1IA3NnREcaLvSEO11gd47q6n0L6XWjjsnbaqVzMGyaHjhxpll
UhTn5xNZ+gSmPkVaHuc7c92kcYMr1PBAqnUwLHlbGx5KhTWEHjS1w5WmmYNrGoDP6vTW0qPiTaA0
LwI6243HvvFE+Mu14sFX8nVLj8GsahS0Z2ulByUOV8rXfG8TZyvKAqtMMczN4gU96f/yiO5gKrba
gIJCVbtdbLAKjIt123ckTNOcITvOLbdVoH0rEAK6pNRWhirMe+HLt45jmEelLs173Ma/dGpUby1p
4GsYu3oZGvsqJZsQhZ96FJmxx0jfyrKv9uZ4nxq22Bo4kLiUv3hMQTyvYBzpx0KbNLdR75OiaFyG
Q/uUtOI57EbUINoI8JpXJ5u8yqMnOXmsNyj/k8cQFMSEXpyExL86EfYBGCs5C330jxZsrJMqlBIL
eZSORQddaYLWkpIW0sRlnOVs2rY6D3kpLtngV0eguV9iBCJy0x2gX+1aqZxF+rGspPqEsO54CNK8
XEuh9LtYkHw0m07eWvMmM9qHqi1vci/QDnUVwOqItRFMn/pcFL4FjUfomzaj2I5o50qtYgrlgORu
zBoZCFOJgG5WoVviee8mOkKtep45Ls8yjFxTfgxM+Zx7frKNnUxsHGH3Wz1q9pMsctfsjAAuXj8A
9mjKtZ0OziGtil1dEZVVkPhYie0VZN1PBKueG2njfSKHBkfsuMUvXDgbNUIhBZp1c7J4EvelIp+a
riwfZKCQFhq0dQLNZqP0uHtNjfY2xryVmW0EO2mAdNOruN7QD6pj38h472f6RiMzqvimtnES7ZoP
3XSjYQq1SsxBfUh86qxerp2yCoMHc1J6ehimd0nRB0dL+4QcsXJuzMRj3aiivRGrA7NA9xbaLJze
0D4CLccD4c9NZBdTRejJwdFBM4n3gVQ+PWbhG68fu5VeR+o29Xz9ZI64stZjn7p2fKsGtXM/dQ+F
ASa3huYAuJasDaYT667kDk2D3m4JKZJsbBC01/FIw1t4C/WKmp2J61QX2Feb2DVXSIiGNfIymv6U
dBi2t11vH2bbyzV4AoVOnBxyXT0rlVWtk1IpViZOOdwdfx+q7lDx2E0YoK1Fod+YamBugPW48Pux
/ayscJdT9WrrfICaIL70Tm9sk7ZVjphDjWsR2kiJ1vMwG2npKnU+AJBwayOjUoLf/Trt8A9WS0bE
Ia8OeIXAbsKji+hoH+Mk5iZmfhV1NK5TMrOWUz5HwkBGCJLKyim6WwW/sEr34ArL8m1iqBShs+RU
FbV9i+WdjbNV3GyDGm0cfLuAU6p9Ae5pU/rA3EY/vbWHCoJ1ZfTFcez1J7MKOq7EGKD6y+I8gTE+
BKMFhN5M66sQsrrGxL1qqkV3y6GOeA15buyPl5NdEfcXz0TkJ+hQanAixfVreyBFxSvNdJxuFVFd
jKGtrmCf9I0z+kRUDiQNX2TxNi8UPE2woSiH1jswovHBIOVnPL5y0/aDeq4jD1C/XSJPxe1bL42X
Y7pYy0F3AIPCQkMo+UFvlOpgmwVV3ybhJzfrBgGOMgrWjV89DzJDX3tw0rMsO0tdDaqPFUYeXb47
tvxrJcl01IP8uOwtL+Mhx6NJjidstShddH23g+igXqTaDBdrvfy/bEy/Rke3J3X37Vgp5LvW96KT
A4brUobqgPxo//StQd81/jqpEOD6dky2209YpQMe78DA26rqHTUn/owQg38BCOVfWlyxtzF87PW3
Y3pVQl6rAe5lWhKCBKvsXe/Z9Xl5xZTr05lYa7fsLZum7skqj5pBf7X9i7TttWZl4X1XIcehST0+
aHBcLrmX6LetHO+WvWVTm2jblrAO9suumkXjeZi4yLm9ppX+tWkhLeDAbO2WY7AJ2jsoDDui+LkF
zcYSJyU4uPlri1Kk1X1t4GD2+h60AIDdro0er+/lWJIp5TpLFW9Ttl8KpbUuEEKti9N2w8ZOwxqz
d/xmQOQP+OsowcPSJExR5s2YsF210cCYg7891RlhrgTpdtHqnmIO/merpfHrpu9nEfHM2xc+nOu8
1a+9ht8yQUDnWvPuYKXhtYh2ai/1a0w8c1WnynexwmgPS4OeRdQhmhTMu+f2SxPUU2LPYcHrD8Yh
lVp4UQonO4oR+YMkrsJLNG+KGVpaGWlOpordZWMHrFBLYJVHMmJFjK0MUhoQ7jvVyF0AhcZjgXmL
m+oaEWOV6Y8Ec/3GFDiALmf5gZz9TK13c2fSH/1Y5rf5ULwsbbE4Gi5eGbyei/tPKj/LOAUllt4y
PmVN9CVGsQGCdBUcK8+q7yhxadchCtJNAJE1wfjEjcaivdZmH98pFgv+eW/ZOPnsmukV/esxzzd0
CKysPTwNPzJ73jRavoX7Hd2/vgpzpA0D9LhZTqrY8t6X+Lx/e8vWyeQKPKk4LMdw9RqPwazuv7xg
OeZ1EPwDGFyvLWzKAxk2lZtldzDC4mHwYLvNV5lhnXmXKuFea53IlcjnHVphqNeiARKv6izMKjsW
V1Je4jo49K1Obx6WQzKUGK1PMt0tL/AG2Z06fXgmKBLX5VASObdGwYOx7NmaJQEwKd1m2Q0lP5Za
dpsyj/alVolbx6j7i9EPKH0U2nsmx/6ybCY7whnGbMQ8YX49Vji2O+UivH9tMeY2dQVw9jq1gF1k
IUAXtFhUC+EFn/XudlFMyUf1GWK2/oYfwF4rRhafjdJE4i8QYgcNu3lQGlzm8kZzPoxlcDCmqfiC
c/VxyJTwtneiF2/WYnYIs0/WvJGl5a1KWMV3uk7dpCzz+toW0fuxUPjZfH2il2dIcZRyrThhsM6g
Jp/j1ZIiCCpUPAaRlltVMaqVYabK3q7cbNDOZScQk6tCZ29d2zbdOMoHcIrGHXaLFQVaiOaDFPmb
2nAOPJv+1vKUcmUh7NBl4mLZCFQ0L3WCpVOPShfi0Bbpj8B+yDrEXwxHL5CG9p29+jarAQ776nrE
NPnKV99WQob3OePjFGsXAJ7jGvKtw9LRGW7NqRSbeDRRCpki1w70+EMX93LbVxHphjyj/GpaG1yV
BSaO5FybITBudLiiehV+7ltNPfqF9WLX8c2UO+FGmyYYNFqZvPXlTrU1YjvMsnKywK4TleobNbGU
bRCFFjXfNL5rQuUTjEfUZMoQpT8LjGXwwrOhvcm94d5oyydDpONjXicKXorlczGk6iGeTSBYT+Ky
iYvkQVgNkmVIoxGMttoqiuPoPoMyBmZb9T46/dGTEqmHLklfNwLj4FIZ0BULi2m1hNOJXmXYY1Au
DIfpsTfQNbQwf42HLDrjuRMRIcpsIxpRb/eIjIafLMQ9XLUI5V2GSMZcAJaEbcUnfQyGN/VoXWLT
9D+JNHqTmTb2Uin6X1BLqDwYZXAjysE7Wl2V7CtjKM5ItedUUJDhJA71ryI1MzcEAPzesZQnqyum
LwLhGWt2Psq8hLIz2gS4u4+rPiqSJ7scjfUUBvUeJQGxMlkaYMha1tUR6UFCM1/FlCQu8BQMvO6+
7drmsfFk8zjOFDGZdpdlL9EylqSBOt0su4Mmik2hFe122e0xDzskMARWbZO1j7GcJzT4o9/ercyU
baxZ5v3SXoSWxKLWLNDq46NMI063QR8Nm2XXgT96g78Ga8f5bFAx9ZvmiHYRe8sGn7GzbfSk0OZD
tG/gCCBQv+zKpoeSB6Z9vexihTOdfDL4X9/NSo15BlvOLddnFtbbSWba7XLtXi+jdUfx/bXFmFas
wp2RLMX8UTnzxTkxs6dlr+lGfx0YcbLyRy+463BWuwO0EK/SqMnIOnBs2USdJ9Zi9IF8VFJZj7Dp
8TVU/TvMgdHcR0H1TlGV7GiVxv1Px5fdACaq2U3jqWtIEqyWY37XEKkAbN8ur++p/YCxd6JN25XO
eRxKdVcN5B1r3aJDLweXDd5yq07lwf52iAShc84B1LvNEFmvb7CcXU7oEOMPSdK9w5X+rFZFx8JK
y3Uq6IE8N8H4ONrqdPju2AhHacuKFsGBuUmmVfIs6oCXWIAbLOLu0+suqxOcitI+2M/TD0Wg2nSB
dZSsvubX6HXencnnLzvLBvEfTiJJgsHc2FBwWfaXU9o4pjchjCQt1eTZmDevbwW4OF31mrB2y8EW
fT746XW3jcpkOqN0qx1hq2Fxyt5ySKu0vd+Z0/0QjAcoliU6O73xBGWfOKhVX/ew89sR9XkPTeAY
T7EZbctJ5pelZSXSzZQM0+teOJbrOpyc170CJC5uVfl1aYkT+KqaqvEaeoX51GosHI3WeT2XVJ80
j8Xp5Jj2DXJAxVORiq0VDOIh6e38SYGL3cZRfbecQ4IUjTK8s2+rpEi3Rky5wbCrS47Xb2euQg2c
oi5tsJ1KXFMGoECd+NY67IprNOFqVweTfgHTzoohUufU51jtkarIXPT+6f90vYTF3V7ryKuMnfBX
uo3RkV7k5cFpR6ZAXZX3MJDEyRzqW33mT8ej7R/7Ae3OZVfkuYasjCRYM4F5RJgLDgjVuCgr2usA
6OguRsZsp4wfqqgKX3ziPxedsvreQVlwBZ8/RoTQKnY8QG/sGk3BXImyTSGm1s3SmdySZTcFfHHU
ltAGia6laM0X+seBRZX51BnkFHz4sUESK28B+MPzw6t0GtosJKc8rqKzrdmGv+pwiKxsTf0cK8qt
4+nVS+pE78pFhmzEN6tOsesjsarvMcZ6wbzkYvpaiOpwGYMREPGdr3v6rVPQsedD0bxZ/rPVSN9B
BIlWHkwvVJW8KwyulTLUzg436+lxyJv7zinzjxG1RBgxqVjpiCu5VqI0qOmJ5qRplbWedAvRYqsc
QQ0qIdn56q0lnbvU28k0rkDEsAkxlYKbtM4zRcF0S8/coEuvyQjZJS+wH0+MdtsKu9ikjH2u3/X9
Xs18yy1kpCEcklfbasC0ts+84CnrYrGXGvR9OXYxZhnlLknbcCP1Q1H01SPCUswxLaKVSKw+LHuN
471plaE5S0smT2OILBRsJAjb826sBK1riGE8DCMZyMZn9OwT9a0Xd/oum9L2SUPMY1Pr0gQb2ctr
jKQuyY55xVyBUe8e0lBLHrXBD3e+1SUbmdTb33/7j3/+53+8DP/X/5wjzjr6eVb/8z/Zf8mLkaEf
IumPu//cfc7PH9PP9fKqP1v91OgxT/n7ZZPb8KXK6/xL83Or+Wr+fF8+/evVrT82H3/YQcUpbMaH
9nM1Xj7zGDTLNfA95pb/3ZO/fV7e5XEsPv/j9xcy0M38bn6YZ79/PXX49I/fYWwuP9Tr7zS//9eT
8y/xj9+vYeZ/LPLq819e8/lj3fzjd6Eaf6iOZtk2i0/NRqny99/6z69n9D9MR5gqjsKs2JFU/v03
oDdNwIv+MCyeLMeRwhZ4A6rG77/VsEaXUwJsn+AUW3qYLn7/13f/4R5+u6e/Ze0M+Mqa+h+/G5J3
Kl7v9fzluCwLy3I+3KGfYWUnNM6/fLzwrWgu/k+KYFEZVkq266cJKW/UcQALUg0dd0WnbHIrTlyn
QgVZVniMDiSYVgMSo3Y+3YAfXA+UEBCHJB1JMrbOsNlr1xhUnWroF2h1KesmMba21yP7Vcm9zJMv
mUK9cChNHr5yjWgEU+YAb5fQ0O1kcsotAxsktKrDXkVekqx0ifWsnZg4Fpp4/qRubfJRYQqlCT/l
atqKPr6USrzpJ4uU6jVG7iEu0g/2QB3OQpMiDZnvA8XcO6lN0vfZsuV5JKvtFpi1o5mxRnQzkrZC
epZCBsAPSKdylcb+1nTktjEuDHwPOs6UWWbuo8Taala7ni91vpiypJyGD9FkIlw7Fyps0y3NdGPz
Q5r+GvI3ST4beS9i08HYoZ7+AODuHWnwa0bxYuX5JDRifdX02f38XkprukCGPlC03pfqR0Q7N5lQ
NrEjHnyvu5Xjc1OmG5RoNtnQkuo5m05AaZHh5ODrl0ZpiObhbzWXplqb4Ffgex5UmaJjZBJEX3TT
OybBHizDjRZ4j0CCMkSeBHJPnYGKFTI/5jDgRkYSsjSM/Xx37fa+8aMddmr71LPXUUqOBvnUdT4S
c4G7eRdC9ghLpPyiDle5vnhft8+5+ky5dKuI5KTG3TrQLxTqXZlCh9RJ4rdrtRCuMEoQB6ZrKMhu
Rvl9h37VOF7mQ/OtmV9IymuHgtNOUFSYL0aZsRW1PDSl/0lGJmIQ9bu5PUH+bWko72IlBRHX3AbM
aUqEizjFOxY03saONHAido0oWrYavWTDRUrNgD7crU2B/aB6SdpLll9mxfb5Rowou8wdAmr61rQU
N3t0yLBAvoVVbrlRHNzMz4lmtOteWFurlVus3lzWejvL2IWWeZh7TMvCNxjow6nbtP2KkWCLVqc7
Y1ykzb5zkNWn+eMR3N4pCGyKeeQm+URNZzX3d8QL3EzlMyp6GMX3KtloloEuAtCB7uKTvkpjc59j
vYxexhmRgduyzT7MyiC1J/eoSj6KMLgZy2ZtWDdO1C59Ii79bU6CnWrsm9KON3P/GNPk1gDGQY+H
87Rpm3BTVd5Ot32y+Nz5gJdYeYARpXJUUQZL08nNTDTFmvSEDiXhZzMg4yq3mKWxohg26Ptty4yg
IDZ3ZsVd4Vs6YFxahAjnuzbf0bAhc6fpux5Zw57Bo6yVzah1t/MTQ8lyPd8Hx0E/M0FFGvc2Bo3O
tsDAyG0u0hOSbJuhCLajjzsANSUwri0PR6vN/cc+eHZ27SKOZazZ1fYWi4CNMBQiF/p7WKBnj+8Y
z36Z82hLFnv0HXbzKXXj9qKPcHXyAKURuQ388xh3h9RKT1VFMcxAPHEuLNlTq0J7toi6MFp2McbE
bRS55zYuKbtH1gevnR16URuI6j0j8yekfoJZhekknfTkp/m4S/M8WYNOXidOihs9r3Eqn1DcCuQq
aFOCxCRcp4hU0EurrYA8jnZC4iaAemf343PUQ02uAksj9Efns/MLNp6rCJRIvKK402yvWdmNuUdU
+7mbiE5EIkHI0dYTIRRrP3wMs/ie5dqsEFYFWw2mQK05FzJk2AzaWJCYvRaDeNFukRuUa0ZD1xwB
ZjTU8FunNlc9gNZVZxn3GWPTypDavqtTsApqiCGBZW1Qc2rX1oDmdRkGKcVt68NynY15xDkbCjnp
ByspJ5K0knxsl32RWUpRR9HwF+zDvWIGEIi997oNgFAP8P+tTUl+hfV+3rZHyhTF1gGSZDdNtiP6
c2ChBe/LLkM/Pg+ptXtf+m4aUPzUlF2YKfsuqXVkh/vnpFb1bYuRictEtI5qVDgdNGFcpZ1esGyT
m2zywUEyp/l1iiRxpoFgzcqNbvJpg7MtSmNdBMY+J8ucVOE2j5OXtBKHVI/dKfPeFYm/ydPhhATn
GhQdP8mNV0YHRZtW34UcX6f176fxZZb+yyyu2aYwpIrenvbTLK6EJvQ2JCIBaCFcXjLkMoJYOUrI
jCZTpj2gMb+yumff6NYebukKQs//5hLMv4skdJOUmSY0QzXncOb7SEJPZyBZG+c74Ri71CkQiOkx
hmfpEATMI/N8zPyVeB/j4tM8jw61BXudmsZYabexHn00TPEmSrUHpWBVrJASwpGx6JF8Mk3q5Dr4
dLwKPyPGLVUYT0K/q1G2nwdoHlsrKu9RuLZkTIJ5ss4hsff8IQAuXTVFYhXpe6KFZDVPLfOg6E/K
sWMimMYE8MEskEDdfFI2ojZ2apFd484mA/OcFqWrvm0S+xAw2hKcu4YhYWVVCK0crC770DMqScoS
VsfrGegKTW5nt79M+DdF599EvbepBsOF4rG3cdGd963Yv1Htj6HA6JExMBouVYLzdZatRJ9hg2EB
X33up25dtc8+yotiAs9MkCcjOCPiAvibxBf3M9VW83sY0sRvJDn1NupYfX517PgLfgzuEioI5Vjp
R3+QZ6fuzyQwt8m0Makq+8qwHyo5QNJxzpnDJJRCsoiTLz15QUffN6Oxj0ZisGFHJHEQAk/mBkcO
ZMbLFS5na2e0HklwPCR29CX0M0wONJBxnrMjU/xmDqTKRPLTaESNzMYhyEnT28xfpSI6aGELM37P
vxRy81vLOHZ2vbZk9lyn6FrV2Xv4ehvDeM7B+yi2ufWROfh1j7X+JvKVQqpSCh5YOu6P/bUbgjpJ
zTGnJjaqK6r+gEtQ0QtlsuFyAiV8/vXnib97QCyVOdQEPWFapvrjB6po47T+ZOc7OavAhPVNEOO/
aBv7Xok/qIb+YEyCMLQCVN7u5skPW5fdyHRGlPzw62sx5y/384BhqTYimobmaIbNquT7h9WpfWSu
Q5nvho518BxuEImOcXHfN6Y7kkYv4SfFNlGCPCrhNQmU4yLo1ryBwn6KNJMJzXaRTqkBBVJucPJP
iGNgTLXtC6bXuVcGL5Wp72SPvUsR77z+WCT4kwD6GoRx9pTqaOtvGwEIZZCHsjGjlWbrsyQmcJpn
RbO2kqCqZm7QRsPtqC6x9t3VPCdT71bI22ZdxiPj39BH9KG8Fs5xDp59D7k/vsIcbf/6J/ub22eo
KgOs7ggWTJrx0xjbl1Qqxwrc2DwKDPTvOcRLLWVDrRoxvXQzR4CivtjEWaepyO9l6d8ovTz/+jqM
eRz98db9eB36j7euRDAUfCK3Lp4qd0pr18Bb3ocOp9iXaniGVLbKo5d5TMskowoPoMaoQoZvXz/E
Xb0BCwJkDTYM96sN23U1fcjjU1oL2t+Fwy3AHZTDnpF4WYPJLORzxgRog1AqCzxNmwCgjnWmELfJ
GUrnL9thDoQ5yIfWbN/8+rvqf9dNHRP5dJ4Xwkfx03fNhKYFnZrnuzmUJs1/EwXFvsf3B3kxslJv
GUr65HnS/e08+Hm71n+ngoIyBiJ3jxGwemZwtZx0M0hvCaGBwuJdk61aX2FRQGStGduBKk6U7up3
pTGs27HaDMGE83XvIr21nj8YpNpZ01OwUKjgNt3633zJvxuIHBaTkvqho+uG/eMN7R3kbIyWyZuO
P6/yhtEAlN2u82ZeYDKl9PCZKGJHLIfbbC6zpjea+WzHLAyD55WNlwwpt3XvXdQqOSWsWuJZjIEH
enlsisv8mMyrVsylNoA8sXs6Dp21Vc1bzagPg22S0W3RrCF0KP7dY6ORLfmpu+okK3QVrJmjC0vM
3/67BINeKGHWmwOPTZQ810ChRgNUBqlWkFgkZ+UhN7wjawhk8p/nOYfnuTU/67G4M1LWYhHT6IjR
b5GuNTSBZjeTkkFhnijzYR4MrJuiTF9zXT+kur6Pp5ah+MdnbL5oidisIS1Vtecv9f1FJ6WOHiJQ
hHnVOS+r8ahd29J0+9TYz1PFmHXrOO3W+DzN9cbCik+6QCgH9S7dYuJKzr0RHhRqc0P0rgVCN7Ty
1r7j+QyfPCw1Q37sidUtQMEVYwZuOpt5xJ3zJ30c3HpV8GZ+vMZJrDqHGQB9p4aBVLLon/R9YJG2
oClIJDcOrW1DJ/UFx3JzO+b1u3kE/HUn1f466vCLAFhULYMxkOL5j79IwqgQ62mS7+ZfYV6CzUuh
eWCh+r+aR2ySsiGJdBbBDAdVRUkxydw5CzB/RTV/3+N8w4hjBxki39JtWSf/m0ucB4O/3DRL2sjn
2oTC9k/PkQkksRoFlwg/bVkCMhO7/OLzOD2v+3E+IrxLNuOAHUCIvOAcG7PO182bYfhQcguXFAzW
P5IoCZr2vDBloIeHmmx+fa1Lr//xWhnEVcuSljB1FdHfH3/OiV+u8yaeCj24mRr9Avtyk3JHrYrF
LQFW7497Db3A0NoJW9noDZVzr72dp7UYK5Q+Xus4QC0X9TWHev/68T+ldH/a/ef/Jnn7fe72v0wV
z1fz/1mGV2cmJxP+XyR4V9XHKUy+z+7O7V+Tu4pu/EGARpZW51baJlYh/8ruKpb+h8MR3ZDSAspu
MYR8ze6af2jSsC3HAjBCiY1l25/ZXUXX/yAwpEsQXyBZ6rCS+9eV/XAD/z69K5Z+9K2fSR4EnXoC
j63gX1XX5pj0u4HMaO28x/igQeqbaU5HyW8vuDCACnn4nqSR67dW8CzUKF1XMOtOzVh6dx0ynKvl
hNfJCyw++7HwddbMVcEE2akwV4EVPWFohLe1U2Hpk6k6BukKih/zWTErYi5ns7QvwBv8q7HXduAt
QvOLg2kQSSSzwxOi6R7soDdX8KkaGJccW04UmJasUir/hxZXv8AdcHVa5XL6hLS1C72GoacapXX8
7l+R+vNRvFKPKar62h6JwHAlDDSnM4qrPOksJqkGf+7CKfqAO8xDlDWmv0I5rK117C2G4BKBHn2v
Y9bkqmGUX80pNDZtqYy3BrpZqEvXyr4wg+QsJ4fJtE+966h29irOA3z5tPUQDfdKaMsXNZzufad+
/SeIONJxCpaEtZzKe8z8jEXCsjFEt/K1vr7TvaS+K2BLNHXXHcP5UN/3AKIRl3k9trRY2i5n/2y7
HGdO7//NmCp/HPaX/kMfVImzpC10w/ip/0yJBXHCyDHeUWYxcDQTjs4wljfLxu+K8sas9LJYLfu2
an1/5qdj317XVrjhgUuxw6J80oKcKTbFZg03l/YpiQtt1aWiupmoeD0NQUEGt9Wy43K2q2FfiaFI
DsvZINBvfL+97QuEw22h3Cutrz6NdnsSbTHch2XDXjCeR4p0r+d8S96HkFbulpZ+UVxhe5Z3sd1t
Rorx99OkPWHeETy3Y6CyOo+be83K8LAqrPrVY6BuSHkJX7wHD19tJystD42i2KfvxpivT/IPEciP
k5kkTabahmMxQPAAG6b602IRRcWuDmILhKvVRAc7qwIw7MHXTZqICkFYs3CxkwE/XHweWM0ShfjF
Y0oGbevbg35TASE/efG+CNCSJGdi3yqUlJEorwbrdtm3y3oVyqo5OTz7ewuwTLVpEwc/g/6rYHoK
QWbtDCLfTL7WskIwwQ0Xin/tSj244pNSUUDFhgC/+wkl8tto0XQfgsggdjG0TQdhaw0bkJK2bPxb
e/4KAbyum7KzN1FVyhtkcON1NPXjhyabrv2ogxWcj3uB9e7XvyncC3NepH03HsLQoN6FL5MmKX3R
o+fz342HvolDEs4/5QYCivdxVqd+ts3UAjMvjbM9dtVNZmGfp4CRetsM5hmd2uRTWuXvy14C0iXb
R9hm+UfRUITPHDMB00oLXYeIXUwvYeZ1boGoMQCEUT1CPM+3xZh2byJVXsnsJp962V3RnhzeRFqe
bQvZaTDsmuFOQSvTNaZ6eNH69fKejeMnGJBQgMlIux9yrXlpsx7ub1w6dwjWwL0T2gi2EC1QyuTi
7TRkKbLOavw8QfrqsWnzVxqwphyuSLgKROxqdlV8GZTwoW1E+7HXKf9PVRW8DULE5lo78a+BxC9D
kzWwTm0qdmDA0hOrCgMXNL8+sPJQT21ve9sgU+w7u0olEwuwAcXJjW3aiu6REmJ9SAa65rIbAhe7
E4N9azlB/7gcshRvxUqquoBa7x4rBUlsI8XzYjmJQG6wyVE22oKUOOplrp68TGT3fANEFxzU4Jtx
ALueMSqmLOBgfuC6sjRRQ9Q/lia2GIPvmoyzWYvXRvmqE/2A6jnVlyh+qgDa4bD53Q6BlpXq0VPZ
F/p8ZtmpEw82KeEjYTncHxh1/FNJSJWrRj/FuLpFq0o/NcuR/2kb4B/WxVHGibRPiE5O2Bj7wmrF
Y9YP2jbBx456kCUeWx2tVys0wSXPZw1P9e78FP7KvLdsyuxzV5nJ1ZibZ/nwMUu85nY5tbx11VJP
c6w2XJXTZBGNs3bPY/VtbPXKIbNbb61rgf1eivFx1je9lIY93YaUHshYJtZ7yNnmygz68jxqufXA
iPK+nt+nstpxTYF5PKa+r7+JU6Rf5uNTFCkgGnVcjbp2fBsA/sbJITdsJwLxvNPNin8oC9eEVcs/
vzhlLo1//fK/tsHFcRbYtkjcf/cxf23310v5qc3/8uV8WxtSvemHnwrPQbjJ98XFGBx7h+QKTEfV
c+6rrkhcL4r0lyE+dYonP419QEEkVtXXpqgofW2alsm3pn7bWt+9qxJp9m5pWniFd7809cF9/vmu
f3cBS9PlAhT8s/5sulwAU5y5LSZAR0r1/2g7j+W4lW1NPxEi4M20vGWRRa8JgnLwPmGf/n7IkkSd
vU/07UH3BIE0QJFlkCvX+k2qPSDUexoi33rRtUQ7FRWlGNTErRe3qwd4MuDxfKe3XvpkqNZ+1elb
OaqXmFZNmT0d5aht2Nek75p7OZh2W9Fn0UuDgzSgYuMussTWxmtOkEqLAJiHyiWxzPrJsZUCYWUo
MkOeNk/wOLJtaM7cvXkURXwsb8PsmweE80l21TAkLVN5lNOTrgwXoaqKkxzTqPcj3jvnfuabIWXi
7I3OD5ZyFLA+BjB9s5WDqRHlsy839kvJSUtHWE5p5mDEGODXPjdHVCe3sT24SGPS7Hs/pepRaEfZ
jEZjAyxWe8SV1X2YPPPsj0r3WsZRjTyjaaPQzkVtYAUojmndTo4Gof8NpjrhX971L7yuL5rkXIHU
WEZVhM6NPfubWbgvF1Rzlz6h8ncf4FrKZx0ldg0OIY7udXxTELfkvzTI5D4XHlY1+dDA9oMUOJja
G3FUsg5b0Z08P6/OdqqpqyoY3HdLUTbdONbfDQuwXWAr8ROi3A2QrEmQirJOptVFd7iCQOBpMZSZ
HHNYlkK1XtucNxrIr/ZNTbKt0tcj73vy3GWm/1Nk0wPMdfNLBo95UXtO9hzkSo/0BdKs2FKFWBrG
ycny2FboBXLH9vwq/QCaOvCSEXSdm55rrUVAH3LyTq079YLvHC5INeupP5Tzg2Q0vjfUI323oB6c
WPiIqEn6UU66hySM1T/WtWKvSf3UW12LLtKNOWvROjYVbCrG/P7TpLkdtYZnxyyt/WdATsUeRK9n
kazg2Va18BkTr7WX1Bgmz12FMuLWNeZ3k1KEz7rlUhfyjeAom4aN7WkW7e0ZCxiBzDwBHkRZy8ie
bvYqNZ+2o1xljzemwyI3Jli48/SMaucGng6J3qLXdpU11EvHn/GVhygB8gE/V1zZf6i7ohuVhWzK
gT5B0Dk0PHsn+9pURUbb6c3kPAbuk4Ol9lEMxQlRcnFphra5HYIq3eEJZhP0Dx667z215m0QmS4q
Xd/LVi3ukOtLt0GV4FI1N3UwcrcD3DRroVNNbve6roHWRNh5oZaiujQ1uM56GsBxZ9MbkWu+K9pU
Z2NWj2+e13/3hFUcQqyuLuZsLSQPjpnTlafL2NeS6aXQdO0Y2EHzMIqouoPltpEtB/WKh/53Vyoq
a9ciNffrj8NGzEjvSpuNHkBmdZ0ozYD9JC8Uz4fIrQiPYnQOdHsyAKkH+fRid4q3LysIbeyIb4cm
aKdNxL4ANvPYJ3i5WUCPm9TdAdL7NUcDz+lFhXmRl3llO57avL26cGZc/xCaqnKtY8u++LCXF607
jG9GRuVR2LG7lc05A0h9NV46aB9Sf3f9ozNSaY9ZlFddPNoAbdxUOcqRf7ZlZ6AT7eCme9eHcO5R
Rk8QwFdJuvbK8FSImCJpFZrfeBOWVIfMn6ORXaiS6e9Q48h7hVPxYE9Zt/28vIkLuIVBMz7BE+4W
SjIa3xRDLG2zMH96U/HX5YOaFw+DUNptMzTjwaob3G7BpLQIrmyjAPUyRSHsHQu13I0ebg2GFqNm
hznr1SMxspy6IH4dbJJvphfVX8MpPKGOgwaLTWRcRQ4nIsJ8xh6/WRWPlTLL38CgVEsvVJvHOBX5
Ooxx2OpMKAl2ndhbD6Jppg469Ak8uAqVWo2wwteu7eu919VwYMOMKsi/++X8lMSunG8XLD/yPhCX
/nmf2/1Jb67Dson2lQYBtpjLzjYPZrsaicUj7d5rHe0L5WO0eJRkIhs3gU7pjOoSmAqpPoWg14R1
cHQ6gzymXZDaDzCJC8dWfY4UGNWRUrsfU+Ac4yJ0FkZq2EfR4pzp5GRamiEvX3OyORsl00Pefppx
2wEdN5XxhHFG+Wra7VodAvDUoZ9d27Y7xpldvCJ6tSDHk81SFDiBx6714rijgTLBWK7ZUFsvVoif
Z1PW/U427YQApahLrDfnUT8TVJTL6cHu0+TFxIV37oVl296rtrim8w3NTlWP8v7sa0/VOMMS3KHh
w8prrK1qH8djJ1qG8ZR9swuB9F3mvH/OULvAv8D5+2sGK8rw1OvjUzkXpb1Umz7Q32IZmAb7IaLc
cmQDQXw6D+QqjuvGKN6GIRWIxhOA8Raw9GqYLM8TpoCFvnOn6mRMMWzB+ZYQDrsNcJRhLdcFU0Mq
ayoDlqY/S0KrueOhb/RnDU8hF0mXPL9XBAziJC6mXRu71O3nyXIe9c5nOePWNQ9+3vNzAGzgeKh/
z/3sj6buUZ++JLnIv44j6iJKoPzANeAR48jgzS1YTKtcHe+wWvP3fm1M22wqnQdg4/DbgsbeZkPu
qj+xAIgWvRmkyBq4/lkazkirvdYpy71sGm0i9koUREvljymOv3RI9j+mE0LPeaF0mxz9nsXoZNa7
PFNIH/06gzMAJZXInoxccmrgfcX+4ByKuZWOWXISrUU05cYjOb65U47IgzvV3tJxG3EEoYzRTW2o
p1QDQ++b6E8YebuXXbfBub9R4mAr5HoWzA+Hji9mlTf6qeWnjSjEvDZR0VuUwGHwHfIeOjUVVz3A
7wyotrvL2kFcizjLrt2bHJIH2EV8ykMZ8Ch3lN2QiBbncsc+BWaIAE9ojG9ZA5U/Glp+NHNzajEf
cHv1hT3RFlUEuFF2DXAlMmBTVpbTrzXs0ruDDTcJjbp6Y1rli4jNHyGZpzvVqYu7cT7IMxcxuZ3l
1PfYyVk2CHvrCROrGnR5+NgNdaYit1DwbcsU487rTPeSEKiFVtzxUgLBM6WP+e/Gmn9WwT1lSLKZ
Ks0+OtfDjR9jGCM3zp+75wYEr94A75ddJcSo2xekJiF83zXw5uV++bY1zqNyTT42PVI8O5VVWl9F
5bDCKfEpmXTj1bIKDyq7npIPLY1XTyQ5lY3U2etJ6z7C9l/f/Iu0fLTXtYleaJ53/Olqa9prvwev
2JLMhqFbYnAx/6DSdizPAsDIXz8yrxzZJIB23zjq5F1ufy76f/bKgqKwrpNE3UiXHtlMnOrvphyV
bj96GK6qzu5h60/+sQUTshBFg4HM3JR9QptYcT/bslMeLBboozt7FVZoOIhBB7IWq6zkIezjwoq+
jbh8HAB/42yrZCEy+rnvLE326ccJJMwmMS0Y7r6SFHcA5Hh+R+mwLscq2+METW4GHsPFosiwzMJs
+HDcaAU0yv6ux2q8SINePFUB1SrD1xD6E6gaBHXTHDInDA5UUvN1gYbdl6SJdiNoKcreaMGEi4EQ
ZkWwrCzh00Un6UpZ6wpoJ4ckB2qbAKWmyt42oo5VCurKOhruxRCY6LLVDqnPjlDctJT+TLpnjsoj
F3uf9j4m/XwVgX7u0n58q9LK2tqdH0qf6TfKtz9jmpjVZeMqMQxtHRU1bMI8HM7BfFZ2MB57AylA
OUAGmIJ4EI2CkJfOcBh5LS0rnIWfZVi6Qn05mZXg+SFPM1yRdh7Z6XIekF3yMKY+2IZZmwix4QeA
i9iyL50qS7dKozwgNsY6hxTjRhO6eTAas79YpP4IQXT1mxsuE01gqVl4FAszNwUmaeUHxUXxwCsN
5dn2ixc5Y74XP+4XjaL2srZq9wm6MdUKeLHfU3zBs8aHtdr3+Mwj3nhX9v14qPRy2liKdt8rM8RA
9UFhx6r1KA/qFK3TgM2CbNlIxIEQVVm2nNx6FDZZLLI12WKIr6Huut+Fm60CRDa+TRrqyS7v9lPU
B/bajDLnZCm1fVBnfIHSK+ODgrMPqHrKFcBRz3nt2qcmRE7MD8ZwabYKVVCCj1eSqIsoJOdZ1eZw
8Yz0u1d5xms8Zu4Wg6JpLWcNk/YNS/P3Vqu1dW92fbj260pb/rMdWoO2HkZ+42tHQSpLti2RX8nm
WZdRK9s9cUe7UubXKLzMX2L0hkju3Awza++lQ/BYG6n9kNTVRbcrnNf/8yK4tv6yKcy/LsoyL3jM
Etv6vCgWtQOLoN6JCnTvyp+dzPUcNDu29fthwM1cdkU5+YLbqGyHyMDtZhU1FIP0jWcZKXuISFzl
AYgCJaSojo7kT5prEk/lBfbYWg5mecumLOjGteWN0bbR8/5dBc86x48TcAkQF3haCd3q3rv6r27H
xiX937OtuTurACBgEzvueAfNO131miViMdrapJCAY+mEH3qC8IYcHR0LIz/tVHlDsrXZvm0CQvB3
q1L2Bh6XT5NbpmeRGBEYmLF6tyNsUzpWrxNmOsEzdaFtQu7jvTL4/qRB/lwMsb9D44i84Bw3GoHe
bwYnUDcy2BysVCFoUpSjbM7ob6cL00cnLf2rh//PLQbtiF8xKb1viA1JQ6blyUQy7CkX+t6Meu29
8Sit1Job7PS52QpcYYLefs31JD2kI9TdPIyYNtlfbOY+gD3x76IAeyh5OQC8kcqIHZ8IxebfVOBH
BDJoe+7DhCasmnLPxxnjhkZzmCrj0bydf05XLRLZfRPY/5zu1ySEkZ6ch+R0K1UvsL+fU601d+1c
FwHK5JzhIWIQ2GakrUx8mJoBvkFcx9HjMJA/GoL04svRfh7VESnYjdNabvzxU6SoZPHUkRv/IE+d
e0w5NzJFIGcMVXefGP50J1sjypugxBuDhchnK9BMEJhRN121SZiuFX9enFKlbI5+YD20mUKJ8tYX
FScRqPlJ9tm9Nt63NqLCsb/toQpdww4f7E4r+7U5aODiUxtd5ijpLiqR2ZyYxPIqU2cNM6FC70jA
KKHKZe7l8NSYMNVJnt5GJ/TdPLBA2F9lhpOfrHkF+etgTyDP2i+GGbe3scIu4dnPs7I/Z6n31wQz
/mEFxnjwimQ8zqUQNBPFeEQNvN/EWvQhW5/9/2haSDooS9kZpfZFnXLnAGTXLIVy4ell3jfzoaKw
uqiJ2PZOUAWImRUe70iH+divdoNlcc7eEWU2kyiFg7yYO02lBokyDdMHyprx2mX9J1LrrD1Zy2Q3
BlVx7/muApHXbd96LXmWO+lhfBW4xP5IGl5YHUV7ychtLiiSRAt1iPghEoKvKjMOD/1UOW8osMru
UavwYM6HaK10ffWulsU3oRT+/eA56b282op7sfBTzb+P1T5ZmGaRPxt2Ya6BwrQnT6tgiOishFOq
i6c8mLVQdaf9kaN21ioW4hzmg2al0/CQRGj92lZbLpwh9FBxtsZu2yrhdQDnbZEgro+jrsS70meh
+ohGhB6M/DSh63fCFpMEdew+GV1HaD/NoqMjaccTcHH11+lUG+42rf0nOfCv0fk2k+gaUOOxtTIs
7/n2/TIj5B3drkI+8/ZtxBbPTZqr/C6OSjBscxU2WC0HK1W8V+T/SAA12jXI/P6k9s4zeZeUjB/8
DnuKgwfV6OxjXOL0h2YmWVa19i6uSR7OZkx2jVTCis4wzii9BGRMuCiPKnjAfNP3ss+bB/RIdEsC
UPd2XznQt3PpySIWu93KroZm1wwoEcnbyEMV1j8Rdaz3VC3xGM9VVyx0Mt27BnPDi68qEZbNMOEK
sw3QQ5jnwMnXD6bmPtyaRDXmpY6RhUIvy8HkWZgXa+AzCX0nXvmI8vQwveL+MFbW2uvdACD+GJzl
mZ1MBQqp8+iUm2srjJJ+8Tnn1v5vw3KOW2Xh2SjMZ98RzU4gSrFx1RHSk4wc9Rghhs9ff4Xa1cb/
Myx/8J+/fzkv5lbwoyFE60p1JK9XlhQ2RXVsCgH+QJ7+s50Yhe8uZW9UbuNBsQ/xpANZiEDrZiOZ
8x76N1TsOuqwLizb26bIsXo28rVhrmurr8+tnGPNc0JkVG5zbjXFuTI5zxtBC56BdOiHQUyXzATN
sKnz1lhPUcbOoSKDf+s0eQqveVvRU5vXiSLt9nVn+XeyBQfc30JSR5p1HsT5dWFQwT5+/hAKKF3L
ug+UpfwByYHbr6ghktmYFTxD9lTuyQkdVP3nonrbRl8Zy+/JEils6YUdbJORNdzxPOsWb7Vxpy6p
DLsHGVgpaI0o4Wg9WrBvHnyje5ShXoXziN44OJTbvrKRWwtAAmasmO81ECeSVXRL/1XQ63UmrHdQ
ytA2Y3ch9LG7k2lWwxX8Lj0CMJnZtSzeaNumKr9ptTYLV6XmKyDHE3RTZDo5qovg2EXN7rbnTX43
5WBQIX+RDpqA1tl9L8ah/xk8pllg/mw15cOGr/Nqs20HwpuVl1gJbOIWJdx3JSG45g4Tei6m8+Jm
9bqL43xfZOE683mgAxYkrRDO2YeETcQpLQIeTkiqhFtkX2VJ1TU7beOFJPtks2gc49CrKKHIJvKd
7iXTxqOs3cqKbNF8BTZUPMrxUSQfBDbdrTybR7XOXky1bpXfjNx9m7OvkXkwkz1ZKNL0o+kcZ9UW
kCOitPWxch+6W6YsBJkduNP/MiOaZ9QeYA55D3R5lDsnK37dY36V/31GOIHHxW8UxphfHQFXAPvW
NfdNsTNkY4zKO/GIo6SOBD82LN6bRplnRz2uWyOU7r2JYvqZIpZ7n5HTeDBr40nOmkKBQJ2djFAE
uAjb+kNFGuDRnSyUyuaYLhjoD1H1WgFzQM56noaruKpP7qvRpMO+rNlzQ4tCXJEkx1KvvKXiOeGD
oyrDI9QXexWAZt8E3TQ8EshGd1Ej7mVLzrAz63uG7PXJtalOeIB2tx1aLEgAML+dguqRzc98Kznb
jyxYf7WD9+3cV5VAFwDBoMYgX22+BorQ2Uuh28iuSHHzja9n0Vo229Qc73Nopp/z4X+zA0xzUgXz
X4ADqL6X/8/nlJAtUSj0jc0e/K30SC+OU1G+Ti1pqckSPX927K/wfIzuqZKYmzhqgnMXu/4uITl/
QNy2PwpFc7dxG4s7V/OdtYXx8oMI2gzBQy1/DuPARcjBTN+N1PlmuUr3DYdu3ISxm0SY9ByNmogW
jY5UvR16P6ZOeXBHU3wEaVwtVLObFgZ7cAxitO5A0OutZE5dzVESCbrqOSNuPNgN6W6ZU+8s49DO
/ZbZdNj8CG8l90R/5gemeC6l8KARTo8OOjjY3BiUDVWtqagNVyuQad69Oo+6WWMCMsqBNSb29Fg1
vXrme/do5l4N1Lqz3ryk9E5yLpu3hAegXiNCJcAbNbX5kMyEAjlXNy1/MbBR3YfUOtEcUchPavF7
ZprjW2e+wENMX3GNbU9RosMAmctWNWv1SsUN+fB7loAdgQKnJ06TP6RL2U3eHQWdNBkPgRYrc0nG
gOLbf827VLwlmt0ucambrrWVYFbYpBpSYWq81wq13zsedU90TtJNTKn8GhWqtgREab4CLv6JXFOJ
NCBEQ3ui2KC7AC1CM/gBQ/9rgHDKrHQbHix0jnwRvqehSPbz9xqml+a8u4V/thrEVZKpmk4iint0
runPCYNhL0fikpeudj/Y5I3aeUCv2RfrDtIwSqXVz36a7iyKBe9l7BWbZECvSV6veSRkvWI39UG+
03p7WjSsO2/TfJY6TfDmxjBZsS9QXuUZ+rLB2//DefLVeg+eZdG5FbW+oNn9f37J3m0OuuoPe1ly
dcGfHlK3KYEQVloKFU/Tyf0MzbbLnAnQWJAsR3yD72VFFu0XTFU1IprbbOJtklRh1WzlsDz8uQI6
rb1tjWhYCqhmO03PcVyc4wW5t4zK8QJczzzLLndMnR3O3b9myL40U28z5Px/3EPOyH/P+LxHNfVf
skgcZEVTVjptpRuXqiPE9rNPJO0xLYRxll2RH/aIh3vbz8poYxQw2lSYu4jitEdTDV4/q85K3G1L
F/EIo7CaizUfZDV67ocID+FbIypB024ecMStT05zekfDyN56BraonG2sQJEaIlLLjFmuZu77PFjC
7ljDS6Ld/+j/nFt3zWsUltrus+tzbhq262CKtYQqFET4XVd2BWQ2ErjyzEW06yCG7PyP/mGeJgdr
BuX8BriMVynu8XPqnwly+mf/f95aXm1EdXkKPGNZiIY3hXLSN38c4n1fIdE7Axa+wTr43RR9d2vK
oKvAUuis5njnNIpz8toKoIgbX+UhNEtE7KpGWX72xS7WyplIVQgJv+fNl0elD1q5LpKrFfvmqT9P
k3r+rNr3KsOD1rAT/t3/WW7/0/9Z6pfxoezvG/3ct6556GOKG/yo7pz5YCeVf2eiIz76k3aS/bJL
HjAEbpd651DKneeqZWoZUFNKd5da3VfZZyRGfTICb9NmXfdE5btiU/0Ukl1+AhH/la1tcpZDTReV
CJO55lY2ky4udqmDLLNsAhS1zk0nXmUrHkfvrPfdXTamKy1Ioq8+0rirEOGwU99G1iVtkdZCzTf8
Wgr7IVP68Hm0A3cXq4aBjGngvs1XmkaSr510GLbhjPrWLB2aumt9N2dEeC+c5iLPVMtXdklqfI/n
WcQ0oCBl35+58nJ4Kx3gscHdEic7mybrwQ3lVIUaHX4WqumgIiyjb3fTbOguR7SAQlLQvstG6qRM
QwsZ1fgJpidyz9rC0bOCzLXXbHlQQVqa1ITygJYISJnQ9dtgKO4gzi/QsYjPHTLgi7Y13a1mT+Zd
6vjG7WA5EVKElkKK7D/6RaYq+wh4oYn7uLYZe7M+RWXZioUnonA/dNmhU9r6ZCsw2MkU+2IfJAnb
vuhHoTrBRxB63/99AtA3/BhM5a8hVCpBCQXJ8FAoP+I2Gt981xkWqtoEd1rQxc9dIdbjXMKoEZfc
myrKACl/FKTcJj+y0z4GpZ39CILxdvKn598n/2UOpofol7GLzvMnYbTZk5s56yJr/XvZilzyaGzE
mj3GFNlT7KbatlLNfCWboWH1+BR4pKa04YAumbMMlSHddJQXTkVU+/vGzftd5VTmXW0q0TpxhvGJ
NVdfGL0iPqyIuqumIYDp9g8x4v0/E0N/7UnEvkGdFQQggbj6jZluUjVZ6aqiAM8A/ZKq1Y/OFdTW
a1RLhDE196XtOafcVDwUORgIUOfsjMx4aZH22lkNO0hkWbN3UNULOSEZkIxxJjs5lmEa8+ic1RIi
t13HuqIiXsRZ0Kv/OivcSrsPY/2/zwvna+N59P88Lxiw2utsby/MKjoYGbmAEVWIq9K26qLRMud7
gzdKlbQ/DFfBDaLs3McuQrioqjMU7/sxuaunhpxJVgxvsZ5f5FxClmMr1PF9asNsFcald6cWaIqm
lXMenaZ7yqi68ssPoEvXVvfU9hoGOD0CXXLUL5Rgr+pOt5SjWH9Zd5U73aNC5vNRIO+VhpN7LVV0
ZDVME+CtlJuxGepXVOiQxWxVZTNZA4gd9Wsi9PqjNqxuzT8THbrCq598rbgqXtJ8qGjPLXuUes+9
r2pozMJ68+aBwBt/JOSLr5qXqcdRHfrV7Ua8kB202P4MLvTZCANLsvOoPucaNOfi11nRK8U1SDx1
Jc/+Mfp/Oy+e70ytjDv3ibUuFAqlvhN2j2NefHSG6E+yBeTC2ypWZy1lkzRM94hWSOP60eNtQoc+
pa4XRCPz1XETp2elSl9kK09s0v0plGckizC8Sb94Xj1tLctPeXZ145ff3Wo2ITVrGuk27bzPbjn7
P7p1eyzWcIHKDc/H4X6CLHLSi/qsmMl473Yl/4Xt1feqmpKUBiLuL2IdMw7Fis2VvCJ3kx9oMScE
x2Sv+RJiOWA4ZO6AmpxvffIUybq5zqpvtHlUtsbB5Yoyzt8sN0aDxA0KytQlpjdqH8CumtvCJIC5
nf41FIWDuSIDPWL1ov4e/7xenml122+0UnxLc6OHbjhXXSlEoB5f5Ommn8u1ciTvfcQhZPtz+K9r
5Kk8fA7ncCH7ld11z20adba1GhIcqrpWje+twKoX8rOwgVtQZNa1u38M8DR2kLxofg3olfvrCi9i
ha2TUL/Tw4mEgx9CjsdApIHS3LWovLZ8VVAfH2N044fFOJb1MQNEV961SmGu9KLZxVGGiG2iaU/1
2A53QZQ9BnMrr+vhKdlOY6Ehk03HkNgPVcjzVXaRtEiWRa3arEUMukrorLsctrIcDfVE248GLNjU
soIzpNqPoDXVqxi+dQWqgHWVaNesi3NScaKEiMeYPFDohYuW9BnMZqbEftOey6C7yEHZpSu5WFVN
NmzkTQzkcUkhRqeYFGXelq+po+l3ncbGfein4rWt1GlXuaGzkqM1+clVaYp2L0fVIH9PzMa+DEY0
vZj4ftR9uv/1NtbC71cTcs37Jq6SBRLKYEhm2FIbDdm95wZfhiyPD9HgI9P2OS+QbTkRWcp3+Cjx
QV4rL4vyJti11lqYCWW+JoGTGE/Ri+E3h6Dr6w+vVTBS86f+NJCPeADaRoprHrAVgBisgPp9V6ve
KaohEssBUranMNEGVm9Ke8JA90ftRfPhviV2SymIhNXG5XGx62BB3BKOqjsi6xnbHy2IUjf8mpRT
vu4T1z2QJouvlsq/Gzd19NXRsJUpda9n5+3PJlU5CLrcynYo3pjV1zqd6m0UK2uvjLQnedB6dIFq
1XgoZnoG0qH4uwrKbHJQeFG1ClJUPeUoLkHDVk2SfiVHG691jym8NIpl3G4M1PLByTC5SamOD86g
7rtiMi9KnmBI1Ls4QvQVaX/ZWUCwMhJbHGWrSXzzkgL8Pttz1i8Fb0ippxVb14dG8jnFFXlD8VCL
Vj2i6AsRJdm3yhaPTtLpwJeNZktKFDkYteweP2fAJH0keP3XjLQG6Gg1ORmbbAfvh7JQn2HBUOd5
vwbaRV6zrfNik0/NtBi1Qts5DS5IN6RUCE5+16ko/9W+Chzos81DoX5Ihqx5MCqc0FTyFgkOdGuZ
M3IMlu+o1V5TdjS7vNT5LGY8Zx7NOiCO9uo2KmHzPF/2+4j0yf7P+XnXfERZYfLgqO3yKXFRA0/m
+nbII2KrIxO3rmf0pMAhZhmnoGwU1HlfNZefsdqG/Jad5Dkw9YXsNupgPLP6N0AxNLYlhLQLm3Ty
Gpmqeh1Syi2WNuW9wDSvco8tB5MhAAv5H4Nyi44SEd6aEeSIcNF3U3lKU826Okb3KhP8RjI5SzYC
1a2f1OZf/V1XYswjtI8Muey7UdNLnCXs+EszsdeeoUSIp320bqs9m+2YbQJ240c1b5Ch7gptaRu+
82R64eYWJ08kz1Uvitb9HB5rE8YtbWdld8LS1iof7bWr6lUNYfCqzYzfDHScbOkzHXhuBXnoXuMQ
oCsUzGDPZwBQf1LLb33v4i5Z+j+iIn83KJq+TqHurbq6sfHrAiyjZR52GHaYXdHEthXFPwsTeXke
VHduppfveajUG0+d7K1slhoLXa0EL0TB3jEB+YzPA+gGkOfmYsiV7AiEZRN5nYWxWfFdYqBinxwc
laf0nFaJ9YCFwK0/6fV2SQSRnj21E783/wgHYexaOocR0W+ghbyVRrQZRRF9VwGSLrVWzR7AKDoo
r2F+OuRjfQVLqy2yrHlHPdJ7yio+7clv3rNJHddFa4ZHw07Le7MyEVkqRmurpg0S+HKhdVKzZN+r
+nxx5yVZrqwY3C1aK7Pv4eFVG8iI5krFHx6JDSyfbdRkH0bXiWeNvGx4SNNS3OdG8KJ7A0ZMhtJc
qzLzzgHWcLIlDyqFo/UM0lvJ5jSW0eFGAoChUi4HIPyGVvivPHRR3EQrB6GbeDyNOmgzT2j6qxl1
95rW2t/nqVWwvW21MJqxmw06xD9KfwrOvBHRqcUrEvLKOUHK5Sy7Pw+1o5BwlBWh1oEKbdm1v8qB
bWzkNikPKtSE4hD5q3mbZKRde7VKIvd5RyX3VoVVftG8KjvLjdOs+Ec2tjmq5C/ZWxp4+roppHgC
2/oEvg5xEXnqJFG8YxfP7jRayXAkK4S3znUj3E+NPbwiXn7rD4fpV7/pN8OrSr+C5d5SHfP0YBst
5Turfwd9xpZ1bnVg/RE8mnea8iP6M2rOo37sKXs5KidnirtDn17bo2U5A2RnIzO0pJOTMtTkvZTp
OZ8RbZ/9sunzxUGrST4nwr6YFlGXTCukZfw7361ZwDUXCVawphSxUZfR+zR/Lcf4a5abxs/qNDXl
8JPA5XuSNu6LvJb9olpU/lUDc7CIULL/ClJ97cyIf6NujvnYq1969gFsV5rgGjYm2z5NT46Dp3en
0SxCEMJGebKKmPoJgtstqaePwbL3ERi5ACA1st9BlX13A2QAWemhgfW2utIrg79xyMXOiXJrX6dp
T16pVde+J7xHFFmsBUbKJFXdrLqjgv3SAYB9cCJRXETVVwv5CCAcL1Ze3ZoHDG3018b7KrtbGzFE
T63BY6WQPHWjsZIz2Eu9+mrCKlreao9argRrFRWrJdzJVN02XoKvPTu4X+N6hOmd1wOo5qEslmhn
ZXtJX42cydvowFFXsllC9jsN8AoWkv5K0K3+D1vntdy4smzbL0JEwQOvAOhFedOtF4S61Q0UvCnY
rz8DXOfetWPHeVGIICVRJKsqc+Y0zxmn4e3O25dYtA/MYFK0//X4mvVlEtpmTK+T1pHLbIMwysWC
M630Jo88ArrC1OGuPE5ORe87d7eDUVXF8pDPDBT+/zEpB2d+yNAe/XOy2mKcb4/452ay3Vtw7+1I
/T9+R9FiitiMVbO/wXLePJCgaCXT4YbXKVQkzJUcvc32CnNm1LieOo1T+6xvBOZ1+yI3UvPtZmnl
w8lT9XNbGP95/Z9HjPkvC9HH4d/F7/Q2FYlvSS/MoYpHtw3itlX8+xjlTTAXsKH0sG5M8+h2D74a
Ka6XN44RUzuxS6sqP+V6/Hp7RtRT0MGTQstOkmv/PsHbvf88VY3IxkSRs6evMbOuDS27IWKdVkA0
FW55vN1spe0/sITTB4dh4r/IWlXQ3t9+dmqsyz97X7Fq1anpy4pwAdybwt7o4N+mOgt7qrXhovvA
WNLS7kWFuM4VMnm4fedv37miV5xr/+/a//W4IumTUy3F13899vab/O3n/+t33n77f/2mjd6+6+ER
tl1fnCt8hN5qyz/epvwOedq7hrb5TJfzH9dtJ893vZam+8FOBwpRZEo38ZHh5G4X3G7jk54sp9tV
cKXH2rJeksQGWN0GFi6lNAOm5qg13f+OL9YVjs4o5v9+xK0Quv3Qv4/Qy8/SHUoIZVLrh4u/rZNE
bq/rP6/ubeEIJUj+gk35vy9555KbOBfEXG08FMPKZpwggRVm4kGjf4gm6PDnpf/LbjZRJqcnQ+np
/TxbxCLAZacwmk86o7EI4oX50aJlDBvk4efbTcMvzl6DEduCaX2Yzf28z3GbvLqL64aeXPOocq3k
evtyu+P2XSomtqnWhIdAZ3Xrk7CaW/ek4rTQMrmmti+37yxz3Zu6kV37jGcshfB2sDVVYJk1A/XG
w3pXVfVVdSTgzF6yHOp0yJ4kvMfQq73pJ/npj9COrL+3JBjYRb/9FCl2so4BGKF5KeZpfFmBlo8Y
96tQ9jlwynYNa0b+YoZBCjdYJDP0CROTX8Pj8Z0bX9dmgQS+3bl9WRyV4lhmmpe2M+CTZfLaOTiN
jRagm90U6Yvd+ilaAPsjQ0FzV7Zz+vLvI0bTgTg5JLCBm3L9594M+tZYkw/uV6SXQhn72RbQOudy
O66qFg4gGP3t+mxk+FrOGYF+8yCepZU/dxCHfxa0s//8eLPdVEP63z9+u/7vj2OS+x8/LsQa74rt
r9sZVlZmrq17Iha9a9fb4PWpejGV4V7Lpof9uV2/fXe7ZpebBUNRT4fbHcpPKd70wvvsRiM/GGWq
XTTK7QtCXOwTN6+v1OXm7dq/X/6va43fgmneOlHbCstpIlNs7T3jiPL4IHM1XpDMNjGeXdl4iSdU
AG+O8o/L0l67wdy3aPo+J0fBAtC78b6lxz27eduS95wMb3Xa/e4rzf7eHtok84ilenpH7GfVMWr2
7UvmG0TSrtho/8dFax7r/72/71oe6hM3chSDBBDW6w8iZTF7rBt1b5E99ZEU9640KjJ/9OxRaNnH
7eqKcvRkKTKYbz9Tum2yW0gsOJqpmR7j2C2i1iORMa3X9ZzxB37Y2SsVbf0x5nV/J6ocr9XtMosT
2xKzOCVx8cLMDwr6RFtKHrm84IdiPqA/YZK/dOXvtMWXTNT5pwE7fDeTnnKqukleSviGFLrTrJiD
8a2u8j9GZeJ4sd1qGm0sI9ct+rt6u327eLtZLOqR4z6aPOPAOUm27qRC0afawRqcMhit0XiDfHw0
7Se5du92zHPDwfmNI0xdPU3/sClVL5YrgwG3zoOPEFAf0Fy26fSe2oRSWzqhsRMc/qPhr13Q2Ua7
z7BgUChQdgUW3V5N+4lHQI3P/0F68inXyc0UtmSvIKHO7u0nuCsP0kAIuVIQu95KHEbVtztblYcF
+6SLqiakpHlyXxR+vBczE17ykYfahCJn4849jsMrmnM4PAXASJL4nwZOM4I0xhVeRKfQ2fVqpfgr
pHwpY2wMnLTbxZndBCkkWGwo/fJEIGsVeQJXT2vAaX2kaalREszNboSasa4rAmuIer5+9JPpZa7j
u2LM0e3VGtXXbBYB8iUipTVIFZ7mXFqX/xKvGuNsdEzaCxMvAhfOrpgILEvzMNfwvZ2I9TwwICLX
Zh4/khw7+7L74cY5Q/Ws+9GmUgSg4kTe5uIxb43qzRnNH1Aq6pDZ2cmOsz+ehvV5Y7zGNnx/bxFE
a+Z4kI4xAh5YMoHQvgol+pBeoziseSuipNyXlHpPM6QS5gbBbENiwm1QuyR9FsE96nE+xtakV+5T
D5phGTbGcKp/rVnn0azM5mGpqqexsh+FZRxiK844fjQEqjJoer8Jl7pcqBnzkv1PkddHYHVEKljU
kI4Km5C5oFGeKHjxP8/lT1M8oRI+tT6vmTConx0if0thoSxd9fLd6JPQQUKIZ0jSYxEra/rK+ITd
4123dKTWiAKfH/OP72H5zsgOh+aNOLWOsR8tdvUcd9adOb1Su/+Vs/agJ1t6sfu6zO5DPtGUuYyR
27kdQgoh7Bnqk9ZqOBU1L1U6wuNK6k+91F6FjuX9uEtJjj+RwUyXDlDSe44ZzhWHpurTzwy38RPe
3CUW9tWRsL92rxrHwD4PhTX5FJmz7LF7wZYidfFacbL+wXWgsqxmbDOxjPf+INaoKPhD+O2T+O5P
NIf1KS3GI0rn+5TFzYv6qKwFLoE8JhDMg3EltCLTsTRzjfHK2OCFUfzbAtAcpJ7/jdEnyrIOT3Jd
/VV8BD4KUrNDc/bOerbkB6gR9Z4IohxymCl3AB5zWCfzN3Zzage/E4us2GGiczaasdwbFhC12xtN
YApk1OX6ARBW7mPAnETpLSY9V4LQ82h0ShO0kAsOsUwisa9uH39rfhK1YsqwIAc9yJL8jzAFKvLK
jkYw8MyslgPxjo9u7QGy9+jxzCEYTU0FQqqMkWT17S35dz23745uvbbTxhWDsBnYMS9gbwKw0FMl
NJU8J/x6Vdp+FMtxiL0lGHx1bgQzCfvOU3hB5rU4+vl0pVZjEomJ1euENgbk7OKZajzEtTOGErWA
lxg49qd+wLg+DR23Z17uz9e8Nv9OS3qIxdfgmM+OgaO0Vw1+oMbhj1suz4nlfY+k26+pOQdNY9RB
mxm/jLUgDgZm4DTHHZx5/gF/xP4KmSV8Azey2/6CQA3F6gL3ieH2kzGgSyRiKHSatYkcY2Y9l2in
umVhyICC207acwV1vPMblkKl8Dxe9kvbXQh+2xQhuHKtBIG18c+aiHMiEJvHTGYIn+P65LrWF+cG
gd50uW6HzzayvJ3e2ujPxqOS3Y9kMUlvrbUX2KvPCp5r/YTHpghKc76ujl2Bpo13hJ/+jOvmxagn
N6ir7pfTVeveK+RXqXb1atRhTawG0In4Yw0/zLBY2uHke8DrHjCvVWDW4gDooyFMdBSiLZ9lGz/Z
oFH9i++LFEka1FACePgHUVpiq+Geusb+4xSKnAflyDAhV2hneimtQLtE4APPRI2D9xZGttOdaQ8F
dg7Q/k5R2qSQmpxvCXf7EP901kVETYmzm5s7Zx9NIIkgCQb7ow+3385CZUHlc6lL+46Ph5CiCaDh
TqLQQ7gzfpCb66eZIKAWDmpmB/vwSqqdp+cZlk51H8Zw7QwIR9HcdFlQz/X6iMjo3aIY9E0yj52+
xNxGzbt0yX85mt9FLa4KgZ0/dRwUBzv1hjBZxIO7dvnxtxTuF4Dh74G2f0drO5k2XqwlhmlxnuZ7
JrBjWDn9o6tPKbM86HzNeoGERP8qvTni+KjDeX5Pu8U/uwDnoQfeGuPKdOjSvAfRtoYQXXAhfEpY
+gQtJmfewHN78IfHqSU9LS2Sj5Hf9YT85EHDViIaB94AsxovmujtiJ1eBXap7xbwrF0yGHI3kPBH
IbnK0EJCeE679lkmWnxoEns+WlJ7QrIHKIjgmgZo0/HMEb29/pDpJZXdtF/N3kflYdpXso0uUzZ6
0YzESVvz5xzaQvxHm1gCa7zuytaaMFuynlR2bpPCD1G/TmG8DPdgEwT1OPbrmrKvDDpUC/ZOgXFe
uHTYTsnVoGZBf6sWcdcriZi+2Nfuuq866OOzOcR7YLA7p+bj51jjm531P9L23DWKDHN6sdEkaqjo
aAP5H3HKXT8dy4wImeG4YQDmJijhoCbcp/mowsWkH+6QaoatUXzXUib7GaVhtPDSLRO1ABZwP5Er
vyPRTY6cu1hHweubso0lImG4IiK2ZFTFcF4LsfahRnInZ2V/n6dfa5xRv63CB3GvAMyShL2feXbD
QHCY0gNnRh5NvfzrdDQrHkM+m1gJsKQ4MGI3iRTx1p2PGpFhqLWnE8kCn0O2lfp0rUcX1/04ezJq
6ikxveVmC6G4L54FHM+1yvUrmX5PU2W6h9jX7hLV2o99h4O/hRshpFBLVe8AyltTmFNQjPACOwSu
pkFOk2u3IYGcPgaYpn/MDZLXtXfpyLuWlzBIElWdLbSxgTOK13HU/H0v0neI/+bRbA6DSLpD66S/
Wki/QV2q/GDh+eDlDwiA4gP5hXsstg4ejgFRqQ38lro4zccCIsP2KaMgpz4j85VO5T5G7IzxaPvJ
yIwUkOKot/UZDm9QrEJG7mD8rurmqDvVZ+ZByXFH+EGWyU5FOIorYwIS6j/FFhpRdfs8c5DV2cu9
1rvtbtDHp9ZANjQaCSEQqYwByzbBKX1FNPtiD2MBfTGWeJE3wvEZ5ymo67XfLVWy7OOiijQ7vpqF
VaJPZp7v5vOLCZk/Wpf4YnnaH8uu09BQDANKkC5neOlyHOkL82+Fz/65/Oy17C1PyZelBYEWYsyP
sUW0XT+PpGDlJ9OAcORO18VrHGrehdjA3ImsuF1D1SGM06lAKZFi/6UYTXhXk9mFMzRmdtQtivN7
9FjETPH8IBY4OfbNBxpCTEHIyF28ydtX4ij1DiNREiQEmVGZR4LMVLCvt7N6Ua1HkOCkvU01lNV6
dZKtRoA6POkQJoxftm/P+6rVJw7v53hddjlRJ4F0+ZfWdjg2mv3bTzAJStXMRCEVj32eZmGxus3j
mgrCa+r8kC26dT9N7SFr7HxnTQTsTDYx1RBkxtBT/hrh8Pmz8LvdJCwLL3b/1C4DLtl4JEZlXH+n
ufelqeFTl8WvtEjfOsqFh81v1UwLmGzZeOfpuETUrocXI9lELUf0uBhvw8JOhBTt3mzaOEhyhIwu
MPmhcMjPKKapwvfAyR7xF8TagXmUOTz4loMuSjZhajH+Tgsjj5SjHrwV0TymBEChGF9YExkgVRrZ
Q5bvtELX9/NkvZf2fYkNVjb/tPP4KfOEEVUo8yugip0ZfxQ43+7a0n0ipj7erwafw1qn3ivJeDia
0PgQzrYkUZTmE0aUkAuwksSFipzZaGBGS6VZfDkmYQkCAu7OyQhr8hFEsEBgyLgr9hcVSBPS1STC
l4EAWMCdbdk1p3zBIXQyIpPownPcV1evqDYhtmpQX8BbagkbI0UoqwKVTD+S0SY5tdUgzPifxEY/
o5RijSIvzq20OS0FmI7XRU3uwF+FWTPDDrz4fXZJKm/ltEPlqcwEhUq/txuDmItMPywxJX9iL81F
nbFssDHyr++mpMPJvlRHvZuXPTaHzMoLfzibZB8b3kyGWoHrzWAyhFDO/WRs5KUuj9qUmizODQ6k
lrrCH3GidV7a3NinskSpiqvSHpO39ahKN4M1lL+4LroUk7yPyDc0NM49sEuv1Tt9McXO7Nej13Sc
n2t7tsdaoBveQh5G/zoa7SsiZyig4pdtOCylmtGPj08tvl6fMea4NHxlHAkjgS5YwkqRff97nOIH
6ffVj9wUZBjjf5E5/Rb1pE6GhpC5n7pjWZB7qbKPHmeigAYh3VWWBUgk+wgOJdFXCB1c2oYRoJUY
ua/pbqp8snug1h+sdgyRVDohK2KirBOBrpkoQBPkS17+hoW4fijhHAUJ2OhOK3fL6vJpcFzjvimz
l2qOVkxyMEJbHRDKZgqm3szC2kdythiXnmR2cgFkHqzU38M48ik19SRUORobLdVxnHO/VpwlDprV
eC8NMxAmPfdiTDTcZEZisDyywOr2QV/bT0Mf9quz/GHuirwAb8+DrGhGe99IT/Xwp43j32S1xa+x
lbyrlv/Gm+ujNOcfTh3XCMZBSjwiBANp9ATDziVuPdUMIUrhrV9qzRF7j1eiRxv8lV6Bl8rAxrno
ZRp5WRBtGnFx5PzWIs3bAcozNlnYTw3eQjfvH4kUqPeW7/2FL4y40a3eYVTaByOTT9Iv153K5ENl
mhMTLnLcZF4cMmWIfeOyh7t02+RjQ6bE/7+hs3O35Nacd2gyLXL1LPkIEWC8M3DG7+JljcgWTaJC
E8dmylzwXoa3LLmqgcvuWTQw2QAbQmrGxSAkfppsEC4jPxkYSacpsK5FvmCmePFFqiwScucCAkXW
habmNLva0F8LPxl3jSXuLV2nZbCsYzP3a8h+Mkelv7CRGMNnq6cPLcbdgS5SfAJ186sou+wuTjPe
Q4fx59QPdDEZ1bZXW2fDmN4ahnLb+0BbgAM4ayu+Xws2yJUSPkqV+8rR92zribdz483f6UeFuS8m
Ap1xhgNJ2iP612iQ74Wyf1uw3kJPFOa5tkV8qJW8kymfxqR6sHXrsSzzOeoI4GbgYH2zXy8RgcIQ
ZqvsgrpeQ7+p7+PG+qEbnTg64/JllTzTabWcfVk67DPWEjnduu6z2vlEWb/v8r68lAkFUD/96iQS
/MXwKNCT4X525mf9ScwORSBtgFGWHG/QfZvR8wMbn4zA68yXSdu2BALAgmG2VOCYZh+6CvMg6VG7
F9gPZnaqBUkMAAUdtIy8ttw2xmvhdfGOqoKxuSC13rmPCVCjYfbHsN1MSdLxzh7aee8UBisOA+Vs
+GVItzqkOX67GFljKYegp0qwpyiYRWjJQ62PflRl5b3syFNcLXcJ0onzHznCI5MT/1h1ze9R+sEk
camuMBs5a7Hh3GnGFpi1JiGnThGQsbVEdpI+5m77a/IKJNm9k5zjuTvm6Vtrj2YofZLpPQErQ7ln
Q85Z6MQVdNdxs3XGqg6UyM1FfxAVMwJbmYRhWNCnrRzExD/H6fw8DykSotHDC9Oos2DxXf8E0+dU
rSiooY7cxa39zJZTrC2irpUXZV7Kc2lOy9EYuN6O2XOuTcWlb+cvrA/luZp6HcYEyXlzUrFV+jDM
5y5oG3a5lfOAqAfBRKTvSQ1k90NXKw9zT4CmRcRvpzuk3ozKjTRIAXFzbOyieiG1JNRqN+HTJqPM
r+pIV5BMDSbXHgrWg2+7LmTJ+GPoQQYaHxytp/EIGkxIvK3tLBIbGuNC85tm5cO8K4ezAr6J8kpm
O1WThxenHVSCta0j8NV3V+RuBEGpP6bl8J1rS0ARguJ1nrSDS5u9I8abunZNh6CPOaxXKfVQQ6ug
z6l+Ql7f7CwrDZEq7GyLK75k32EjRehUAGJkieHQrUN2o/psd469o/UVl1BfJ0IrF8RsMePjo0Bt
55usLZOmGjsi94zF/3JcZgHzCfv1REht77LSJ3XQ6H4jiU4eyqn9Ym4T0RYuDUFLNuCu0zzKFX66
cH25d5ZMRjnB5dC+Nry38C/d8O2tS0vS2nqtTBvrRPPdqPov1yK5uKDksZK1pVIBI21b1I01J0nq
4i8gDNywrYQUw5ERMDHbPYE+QxFpBLr77TAAY4J1yzT9ObvmdPa89bi2QFElFIc+m6JsZOeDhF14
+1ZaM/kFKWV/Bp+e81DfYa81mthmFnddn5FemeNXPuvU9qKYI29hb878lySLs4uHx6VX+3k0GBlo
GIsFWrRzkD1y0UZmKIL5vJT+vC+t7rVpTAldo31HldViHiQA+rtrjrAu6rygmkuoVBhdhZ3FUVbI
GvP2X66a16CT7YzIEsGgs3yLaeS1N8e/UwXymsYXjt4+Wj2V4c4KKICnXdAsTRX6hf+zInKGIGlZ
R13cvCWej22NC+GoHijBUhvamjGcRUeaCaKnewTcH4yyGRpMbgSjzwkLJHwj5kBkPdkcz0X504Nq
7Y8vdin+tLmVA1GRdjDK+dgUnQ/ome8STQtdp/5pOCM6GicL2QrkflL1hD1BDbnMQSquXDoEWGYa
NpYFja/DLHUT3f/O6oKn5m9jod54SBEE+4X7OVviU7NW0iKW9dEYuw85EzCGxPunk3VvHp9rTBPz
oJ/xREVQi4eU/FtlCELhU2PES3TKbExqLxndwBD1HvDO1/cZqiWgiXPtdeM+UWsdtU57Lix2JZkP
ly5LGcrVvJL0Y2RilSzlaQdufIcP3tWguSqZIE7Tfd31+9gHrHb67s1J6iYcVvaoyZPscdD5I2XS
Rqy+cV1hGcGtZOOEVK41w5cEAIu6atqiitKz0IaXvreScJ2Iaarr5BkR9vd4NuvED/FEw+PFDM0a
z1S/xOcnJvo4pUOcwZJiThHeUMQTRnPq1HTWSjZ0x0rJTtfrv5XZ7Gtzyg4kGDzEFsMsdCOnxDVO
Tg3HCeJjKLf4vsLV/hjj2UsPcOo+hF7mx2x6FvYCtCaH6mAl94tqqn1NmiasQ3FobBHJDAZomVQm
PGr7UKCcpUzgBSCi+hfdsH4UuYHK0nxuiupTriQ1an78C+DJ2DltfvSHlJ5gcgZiLhRKPY0cT9Fc
E2iHq87+3Ha7jredOI3YYuFx3ps1DGNNAaTr/Y/K6iDqCMKW4CaYc/ett0lLW9td4DCvQUwpMkLZ
Dd1arYSyEe0M4fAh9czrXLtXaJXNkU50L3iDwwpaLhiR9qqIvGWPXe5G0sEMAq7TfP1pkP0GOemT
SQLpQPcwAuHKZ9orzrIbXtCGNpLnENYewLVd3Seed0wG/0+FdiIcNpxTzExOep3WyYdp6WfNoxiu
FoHWx7lt/zR1tHRwYBSUo2L4GXu6e0rVFBKtQbpa6knaj+QvRPExWOc7Iyd/qjW7aWeMGOnNdXeY
vVf8dTyAUudHaUCIErgY0K5joDt/NwIUuVqbk1EyCJ5YEbFTphcy41+bmC2vWv/0Oe01XI8VNNd7
jJPy3ChffzZGL9leizAbcjOaCE/CRTIwek77cRmYchq0JcO60/wdXHpxVtQlHtQGraHqxnPqt2V5
xBYIkj5za28tGyMy54NUz9s/VBxjRjW6PfQ7d3LqE+LwOtSgrLOYCTjr+NtaXEwXQ7WEtZCNAFTA
uWhrf4vyanclAY0G4JekCF2dId+ywlRAujxJL2YDxjhBic1WHKQQ67SM+yIns2r0JOoPY8cX1xt8
POiTexilLFu2U9DAOhxbgvusnNLBc7VfekpHiAevRhAJodlAXnl1rADgdjluqB6SSvi6uBowRY3s
0QVw6cejY4KDVPLFBmSgfVoCNbl5JDpMugsmzGHZLjWaX6ZMTQPwpGVfZUpCsLHMpDknLks8tUKw
0yWCeXxyV6RHGOrhFVt+d7W1PQkXb9gVDFPAQg70mkyaBlfZrUXX4/GILdEQoAh/ZcCDYlD+HvYV
6cspZ0I9XcS8fWwpzGTpRezKwxYZ+kym2XdB4FvUFE2QTDM4bUYuWe2nkQuflaiDPHR8885IqmqX
ywZcqX6wxo0Trzgdi0mEPTCC6DqBYYGdQkT1z32uzgqf/bJpO+zt17PlYcW9nUkh3cxbqa9XsWCa
UGc2Waumdzd47i72CBwHqnEwY7n0Q7vAJyA50mkhBbq2fLMNSYawXg17O09fCB640K+tvD+8lJ1c
vmihEMY7Iz6NuINl/fhUrRzxlS2eGo2lHc9qP05lFOOvHTNLy9zqzNgEN6OYJ1cNW3wD2jmnAakF
lpuJH+KNK8f0MaUyDPIKAaM/F+TVTn/0knqrM6zXGrOrDBfgKJuWRw493vMsk3vPMQShR1oYO9p1
dOt3hc4/wBMSowEMCNi//i56ck+SZ94D5CAcCsnIfpBT/Ure3uCnO3tU467oyWUnfuha+E+J5f/p
5LyxPfNPJ/ev2WwQpiqRA5LNZEuXpBXtC/PRKaxyhnh9T1VowYnUZwdzVsYb1po8tzUJYq3xsGJv
Qno7YRkvIo3Ja1f2+/Y7bHd4G4XPG5CcvK74hCR7qJL+Fy6rNvulF0FpveKihJGVyN8ZaZ8Zr3hh
ZsQTYKP321+HfWH0L/MoSYinuLesFSHLxGFKe8dHcQi1eBOz6PITkhMjfd712TplHePFUi5r6HQe
DRRwXlBic5VYSRdCdWK11HSiZXO3MCg/b4eA8smyMX8askKoYOFubS41Cu3iVGrVPe+mCBUYE0w6
xirTmH7r5OYKAj08unTP/DnI9q7Ls49VsOQHt32Y7BkatTl+Yw3LKEtH4+xM9ZNqVB16aaNFPR9O
EW/KWaIN99DKPodVP6P4w/K1+MDql61voBptEPEInapRWFogGQrVQ2mdnCq9N4e5vYu1kRad1F8I
aPExJuieAQhwsh/b9W4Zsj70nAT2MVCQz3SP9uneGpM5nO0KfLa84Bzlq0pHy8nx4FT6Xu+Yx2cT
1KWxkWlkmiZbOoXMbp1QV+pQZ8m3+Vu/V2b5VhpAQTKHRJZYV0k3ImIqSk/nfE7t9E75uGubv2Ys
QUNpWPhUS5b0UrQ75gjBGLtwwIaP0lpzlhNJrcvCk19xgZKbhAN69hc1cxpIxv/73k9nUMh5P9RE
GWhM/6FTQBlnCa8nPAjZM4YFdoK666bsfrURfdyWp9R/xK5AmcIwoqvSU2qzp4+xfofgZgsF6CPL
X+8yHK5CeHfE3q/PRfkaj7P1jEtMhMDBCzFvp/7W0+fB9h7LgQ6x6EFzMujPym5PbYeisi7Hq76N
9W9P2ZGuGXRuddJp6bqG7ksn1yQcUhycCHyjceWDWK7dp4Np17yFJihP7VzsYBrqOoX1RW3ZxG8q
81D56gTc+8js/8+YOu9psmDdVLx5ojkBhf9xRf0wtSYSNDfH56duzajLrV1vv+ium198p3/oknv6
xW5nzDCQV+eq2QiDoTQqpoZAHz64xLZ4wecssls79P5kiGS7RTa/FCwkGzbgCMEcJ1272zVl+Z12
zQH6av7p1tN2qlQPuXKxC3CIk5EEmQoQcS8FaPLZC51x2nfoQyIH16HQFxw9aDGobvPEBH/c2JCI
g8vOyum14QG7Q8onl1zbNtlsaNX4EKuJd2dO2zDxmw+wI9BIZsS9b57JV3vX8J9YsFOmMrKuHe0T
mRczNbMnrs4sxtCVaROt6TPWweBX/tIEMqOVYVRsj7R9Q/XQwI0pNqZEn+ikLhlpWBEr5ZvV3wXP
E28BlUpbziVpWl/l5kQKx5TSw/hecAP26zoPrQXur2YX+8VVRmCs4Ddm86pp6lolhBNAW3rybYB3
XEH7gEzQ96GS931jRBC3jb0iZi8irTQbofUDxVAR4Dxj0p0WyUnhyDN44NtzXrxAiCHhlH8hn6e7
saqdSJ/Uy2gLnJ6Tmmhy+ZDlTHYzD+RQ63vICaTUjJKkXkLvD86KpNowmzdDB2HAvGz01f1SwmHI
PA7g1Ou+J5GwdxoGjITlWCdeEzqikPsyvmvXcluoA7Wkv/4yLftVjndikSQW2f5wnJrsRZLsLAF2
g1oM36PVPo7IvwNC0aLNIm4i/4PUMdjqadWHqzBYIzMBUo1YaWY8/U6zhkfhkRoItP7qot7h17yq
7MuR/hqSnpuxCelfTFTPRcshOmYGFAYlWo5+pouJeXGq5mGwYkg0ojm3NJzMHvvd9rqyY2A4O5l7
v6z/zgpaU0UwsTL80M67Vzr+i1bGX7WV7tr00TfyGHtrDLCV7iIFwg+rQtmTzdWDT4ATnoLh7BRF
lCj/catNsX33gmSHt5g5O9ZxNrSvNcMzZy5/zDAfx5lB1dQxxhwwHuvalmfigY63wnnW++5cq6nZ
3/y2lxVi1TQPFEkA/Y1rUy7HAnWssYRVXT57Sd4cEtfizJ9XoGbQtsI0r76BFbaOD89oxTl4DaVw
2fO+YDFtRJYzQFt1sq9xVTVDC+DkcunwaRXrL6jfb+yKeAipomE4bf1eSfkK3Nr+NfWkBnqgthhT
/yLQ/W87+ZwQxviCnd1ydKFIhs2gW4Hu/xrnBuVSXnqvfXodN68qr7xMc8smnwDrDlnx9D88nddy
6lqzhZ9IVcrhFhtjnLONb1QIjHLOevrztda/z8UqL2MQ0pw9O44e7Y48Ony/QTtS2hv95kXSklFf
3iZFtXNn/6uIo1+tTM+E0sYMVI9mpZbyur4Lyah3sIpCkpFdwVpn0qaLOa0mEhvT5H1bWT5vJpi1
750k+nTiZ883gWSZEbWcmS629Kkzq71RAln1/M+E3ouNZkMWacLz2sPFzexB+JZi9cqw4S2HiNm+
BonhI17xR+PB4pmR8ABp9B63/h9q4kIF4iOejK1JBn+ui1vd2BYZMDvNuSVZMlXMfo2gkSyc8r4i
k0pXq7kx8ViuujaBQRZ6vcTLoFrMk49p0akAFb+qgqYUYZvZwMShXt23eb2zi4FZvcuDFcP6NesP
tNA+O2b36QFWYJQlc1y1TdsyF4TU9lJToDM7yjYNybT6NLmw9Uc6SDpKD0xgfPeZWQEsEsBjJJWf
GfoJBgFEtA/HmIz0bIMEgjmo/ato/PALwuk4BRlTdN1nBEYNyi9q1kzr2ohNcQf3UMR6A/0hRsWj
XD0mkGcbJFrDzryzyVx4zDfaGDZIO9vvX0hnUxfvnmz1O/QySsXkT6xlYRZjBolbWF4Dr0gRlQrO
FyrdaPkrPUNxF5AyT72FlqDP/WrW4wCCPXobnfK6VRQyBn1mEK7h1lezDjtCeYFCYe9n8VtaoR66
2IXpgPhyHsZrgIJMCqA97tp287u2pPHRvRubOoFexKRu2lVUW0EsNHM5bkPBCJIU3nmDvm2b0trf
9AoqSFMgzvXhKVMVi+l+JU3QxfJqUU4DEZU6t/hpO0ebH0yC7mx58AwGNaeesQ/nliDQi4xraqsg
h+pu32bDe0HMRKGFRIhLvgRoJ+RvIcDQztv1pvNlLYRNDITZgAgH59Yp33XUZ3dDFw5M3fCMbdqX
07Yfe3QKHTqd4erPRk1x2CWbkA/NtktH84HJSIVewOaZILYu4yYgzFjASDe7qqF3IRv8+8oc2icb
AJuvJwx+i0Dntsr1mOYqTC3KQ6I2GhMwMB9+w6i0cE4QBjvJqQUPwK1oJHDglFAKWJZpTKXzOabj
GHjFRk1IMy9M1WQcx4jTAqk4eJ+SZjd3ODg5tXqHZ73i9H91qUuBPI2YZKAWd23fb+NxAQPYGdlH
n8fIDCm7pFc9Om/8L2DEpDG8z9hgAJk2Qqvo1zOwlu5A0xSaWGEUc0PDDDmGq1lbnpsSLBF8fht9
RLGk42vtgM3Mw+RlLCk4ulSlTBvXFwmOQoIFJlsJOJyMq9t17y6AgSuNo0DrLvNEu/rCbFaOfqW8
eqZK9q8vFZ6RK43JI4hCgzF+aQEaML6oGTrGTuMjrGuuE5k7qiiE2GVKsyb05mYHdYlq7BLHY34M
RVzQo9HWBBhaFNdxurTXmeE/VgPhIyavWc6urbo/nUF532HeNYwCkm0FSDHZnIHQuMs8bWvPIWDS
0r1ebGI0SiWNZcAxw6xdenzV256+xg0jHS7e7OabaqjushiC37Grb8wKfnocS/1K0SCT8809LQ90
cA+EKp1ldK/wjT0zCO4DEqCAKV/2DR7olVOD5MoHhRxMi9ZWi/mqHiOBO9SvimLed1IJoNpAmgBy
IBr7ohsSwn+gd2ASq5jRwfjf0vY+dNv4YNTDM0AoohoSNoY5ncEFEUbZt4XjUpNTzyUlXflp2caL
QN36FjL8iZklNN26I2V0ez6WmR1MyXKkXkDuQ71ROwrnrvNW1nZQmHGg+EVAszHh6/xiTNmPUg0X
1/IOQzzfq9hmazaCGWcjq+fz3Hwro/NtN/Z9q6Aru/ms+9Uh7bSz56bQM3XoHufQmsrJaYbfoWJI
QtfecOKCKhouWTn81m13lU7xi6o7+64ECpJnAZS5gfyE+e4cwys/21+xrh2bcj5XThG0dfOhRBeC
LbvuX6MqPo9NFqTiDaogxMaLwbDiSOOnmT9kWBaQ1qi55dwYSQBL82UG7OubVCVlnEESuEt49knY
leLJd1G4qdOUTGiXXS2l8mTF/kk+7CxMQPbo2kmh4B/hlcYCRNFwTDgpOHLjWa/zgJF1gMuMDxpj
pax+Bny4UUf1s12m49x1F6NvH5fZAWab/8nvi6/+xKB2ZzOQSyRK+m2Wz36mnyenPyZN9Wem1NAU
OI6N8Qxl+BEmgMdMXLciD+S1GCrRPimeIs07QZ8R1PMo5FVBmEpw7b4US/qtAdEupiPe1LkntebG
OlVOne5P5yQ/l55e1NG7UQtlL5fQivBGNew7rTIDZ+6PHZwrRe3eJfmyvjexvZMeOUA3S7yd9FZv
tW9nfobL/iBvMYzl2FIjxDt5Ky3uJJ6OjK4LbBvkonXQSu8Ud92vPC+H9opBkc9FF8J8m9//Wz4W
fDKWM3NXLw0Db9z0qFXU7Cr97EGT3fcLtMzjJXYoqjEPlwNxjNlQSm2XWbGhSjCxrcu5T6IzzK8h
SSuaccPqmYmsAcUR4Pr2wAg1ZrfyJXS73ke5t5PNE1nos/Z7MQ7/7ads+LI4XyVlYxjkN1kyvbYZ
dWiEQYRCdkA+qnY5YJNxv5T9s8UUvPXzLJHS9Mc0ae7qFhshbBQsgCwCUWdgLYckMt81/utlSUCG
JniYMvMka9j7SKAjpzvfN3l1WFIzKFIOczjmn7V2gfL3BMzqAMgSjFi489r5VknKQztqQdN2n5P1
Ayzs3fFpnO4YYE8ntfYse7uELCw30DI1xwvkG+jDpcw/TxdVId+JnTeba/y/bqBlnGGII5WLzMR9
NUjWMjeKIK7OGJ8mH5V/ox8FvozN4l41/yQ/U2N8K0bw50nK0FPuUh4vbOFZi5hhp0bnMZrPuKUb
WnM+fYUpsqGxrozcHBnJRwuCrSVlXhD4LU/3TsC7AoiRLqZuHhZlOjfm+1zWn3G0YVWYAtep37E+
XaDkD3Sd71fSAOD1bp6ATy7RnRb714wxYbRnFkxDdg9ZwLWhIMswNw+aDSuaFoScD/l6Zq8E4cdo
Gr9WDDp1qR/96N+hIgF1rzveV6NTsgq78FyO3a88WatoUrncKd2/FdHb/pIr2tUMDd8QcVs5s9DT
ynrsoUReV5vZFBdZKEbIlFP6K5u4HhQOjNfn65I1rXcy2eSxLOj7YUd66zDrCf5PAnG5S9cIZ5xB
kRvTzF8B4Z7TJjzLBjsIc8n8GNrDn6uxp0UMZvpSfYjG8dIueZC0NKz4fXnTlFSy5hnlUAburJz6
7NmMiw8xAZViYELiQ30jmtswx4tOTmKTZxkzx8Bde3wVjUk4ApgbJ/8b7M08w/mCHm3pV6LWeC0q
zGiZ3py3R2/Zi4KTO0yS6ikJSQ6zqKKS5NG7KQ2GYs9sj6PK5toj5zbM8LXjdzODFqQz0U4h5xtR
r5az2o9nJ9vmdv2VzjMxL8+jaVagZPaWMT73TTdd6G8NSB1jJIsEFXY7+/m3yqLT7ETMP3ck1KJ7
s4nOJkaUlFNggqGSphHJQKERG7M/yuprSv1blGc1jZnGYh1EQJrZPw13ugbqmN9iRGdSu5NPoOTA
Gkv61+qXs2hIUQ/yM1GTQP4/bQvj1dbGj9W6iHIbWvew2htVe6kz/6tC/4hRID8aa90vHUpHkS/5
HuotN1rs7fyQnvgBDrphOq4flZWRW/PpEAIw+oouDko1C8CUvLXOJ/TPJxCFB6YYPpU9IbweBvCk
ooibOxGxpFDPQz5diny/mOrRm3x6EzjdKbxyfWHdxDsrSf+91CQKLlnx11YDl6J+JO+T0+yLrpqN
5iUBLRdp8WojbI1ylvsruiz5spz6R2S0Yvtkaeda/SKI8h4hSDxHOrS3UPFvmPZ3G5pQxLEEYt0c
FlL0qDyiA9dzcRxJaNQu6I+kMw7rkzOBjL4MjApC4jOSdn4PGbiaI2kLW0cf+Jmw5XPQVhUkZ0zW
ilTvswNkofbHozw8hI2XMiQTFudP5TKd05gny+oJP6Lf6Lrystj+aX1RDi3US+A7rlwf+DHSIy+J
yBFAPKlawi0AjVqXZlXhWfGjRTf12F8MWB5k/Yb6u0q0d51YSSv8VwbGnynBM0zYP1VjTUlzM0/z
MZZ7kKMg35GSRBkS7bquuhu52f++V/f/VBe54aOqqu7kMr6naZskUR+jBd3M7rh1Bpltck8HzYvN
d64KWi6+PpTevHY9AT2r4EWYl9ZZLkb3aQj3BHZaVisd2AIyHqp+VLzsjeaUTdOEX6Ij1FismfMS
0eonToRIa52GZ9f5VNXm7b/TKlfJJngkjZ6WaciMQFfIXsjb1aG/LeZkV3ra2TGR8e4gelUHe5SZ
9TbS7EeuHlgFAtJHAXR6X2mpnUVxiXcIUEoj8M0Ghxsxt9Go3ZPO+NKivWgtn7E6bfstai9rkpPi
/r+jJapKDqeRpXcWtW/RyL7+bye6mLg6AaHXX9yq4PjBlTYqzimHTCjvE4hg4r3oDjk7vT4/xeAD
RGxqH69NS/9s8p0hm/TfSxQ9m9p4knVcn1rTv/zqtc8SuoPsBxH/jCsVY/rtK69KaAb4uKshJ3NL
bzfMPop+0LLlLGKdqrh3uXLblvpNqjLA1Lknc3nKRT9H0/RWtNPX8MeYG6h0QJoOYAriD2pHG1mt
ySwOylDdmz6TiXGRFppbmiR8sJbqjwzgj5HuxWmVQ8fwNyIHG+2TW+v+ZpTzuhl3ymnOqhZ/2vVI
phgQ5sI3g6gJEh2jPllElN79lXybFi0UXrVzq6hnEvpFlr83eBEhlrpsHPjQjd2QoPoXEHKoTrvb
mdr6FPN58VxwOM2jI5VeLbrLde8wydBWEwj6YBWB7TfXizk/pk77K8aLzubA76mIZszB6uyAua7H
HGOrHefEu+lomBCp0ZP6IKECWD+mo3l3DbHJ+p29Fn8V9gezqY4iN/+e01LuckiP5AXYCs7j8DMp
3edILU5XwXlJoCCrpbBICZ4kzc+0FiUvslBGJX7nkD3poIVF+SuFDAUd9+LEqvB/iqof0XGGFT/P
qg1Qxzx1NKskwaAuR5gUz/ry0+sgmKEDWZ3BPsa4zgkjcJX9iKOuIwCrifmfeRFpbg3/0BU7sZRG
BW0vrixXbHQJUDACYgx6ptsYZvdGv8BJ/EDx2Xzte2yrn1XliHqY+/ZN0+JVVRBhXSZUSaNXJ/gm
UFZiW5chPU+bvMXCNowfVBWKV7ws1iBpUCNybmzKgzOzsUU5GtjnMJ13EYhOP3QODrm+DQ339w3I
jDg0tgng26Tp4W2rNy1hnmSzGZh5dthvPSWqBNIOkvEe8qqiVk4lASRV/jOY9qObWL9etTVw/JiG
sU9AIYoi9EyLodvOnx+Wf0qunDzjM26La62EA8ufj3Vn4FLGuGCo3qp7VODY9Art6Lb0Yv4rgJPT
JVxuFm5Vy+ogngASaUe5ozEjCS+cgUhkz6hU5lFQQhropudvC/QLgCz+eq/6Vcgb8R4GftyB0wN8
gCphZkOgsB5jeSPujnyp3K/cI50J10Zuw+8DRiXZQRwXrJ+XtZ1D/2+gFhpa3+GYfpTuVj6V2Wlg
8Ahkz9a1opNlN/jVPvPs5851KPXG6+sR0fQ49hTSmLTEuWyJ1N3s39+yZ0MJjzQnnJfbfCyP65Jg
7GXbYU6HbgeGwhDJU8oHWl8Dn0nfcucuqyM/jX4ASkQKmbmD8rS0/wRieVZ5CrGrht8/i5OXRz6Z
TozVqGfPTEPYOAZ9RiyvnRbQ8U8XeVPbkBIenHcxmU2NQZuaQ0YQhBSJbK5eXD49QHIPiht1IVrY
IITqKND5ffK2SrvvMUxBzmBYNAeGJP0zH+10ViMk1BruQQDeyP9n4K19Fd3KAZ/N6SaeIVvpuOyq
Hl3Ckdy5AS65l9/ltI9Emq47ngvKX4bq36Q98xMIcBHQQJwdBgh8V/lOXDCxB3npvnV14KT0hpoT
Lf08rTxGYfmnHsikPzs33tOkQGtQG9xBf1Fn6D4S/Sfr7huPNWNjo+rWMYdvOQdyJuSnpre/cgcI
fc6RGJcv2RWRv3ULlmY8hq5CSOjsTHgi5goWb9kbkSSRG/CFPwazf7H7hi+KbBlhcKR6Tt+PWCOx
Z7aXBzN4NHkULLj4A4DK9/7S0ghAxIL2kJ9GY2wzhp+Jny5RlFoR15N4yBTqdpYdtMk/Nz/1/T3V
v20HujbsjXsPSze649FoI6LakfIDZsJI/6pqy9D5e9VRrsUfEnlZ5Z+1WeJ0TyPbTqRO1smpSGHx
T94DZdAjZYoraF1jOhbwLuokoMj8rGSQwNbCrZo9ivUUp1D8+jKbGCQChFvtjxJ7i4WVxMlwBYr6
KPpxbv0dmO6dqFZxuIdkz8zNg2jdUqlPqa8F9K1t1UFlsBGOs23f5fS/M7YDd+NfHkQu2LaMUwNx
BEfRplVVmvL/OVaJvTyNtGCJE6wwCsJC2ssqg22P4XCchDUQ0o/V3H9WfXentsMu6onXsaGiDESx
uan5IhNrzCH5coofp6+DkviN8gs6pf0JwUVjmUOlQHvNxMUzw8hjGPmWY4dRZp5BUJNPU5irOzPa
pk3Hh7xgyr0PkimziHIrpnuQ9WAuqkDyh1+5ijMx0ASg8IQh1Vzv4KJKYrP91PRAdCGQ6KOipYBC
uyfRPrbqfCfps9wWnU0Hn+yiqbMSfvg+et6bKHtRRFY7Pc0xgA2UmaLSyWH5d6LcIBr4A4P0Bls8
+XfU5RhexDy2nv/lDV9DhJ5CnnuAJ4Oq/YTlZw+EMEzSl6xFefAJceTNPN8smvcuTvGqlhbMngIQ
ViucNwk2Pd9mMcmTwmiLW/W+hukSvCuwaHiUmMVNw+EIOl6jLQDlJOE+xKfngXFi/sxcexBxeIXi
Ka7hTJGMN9DQ0eukBbK1c9oGmkodBmhqCUxmtP6MwtjSSL1X3OmLHF3fkOJz699UtbfOYuxFn/yn
VyDKf1U02HU5caJvas1mPbV7lRY2kXZ9DoF9svycTgaS33l6/SuuuPzk0vINYGFuhsa+XsDRS16q
U5mjmWPBc7KiLsaUyyaewYRtUtCkQZwRO4Fs6rZJcw1sjoP3tyoLoD4PcRtJv+Yaaa+aRTGOcGQc
lin+reuNiJcY6tFxA5w+yvXlo1gYKGQPgz6caZYJCobeWuZBdr9K3QeaEyk6zmcYNWkaXO7JPf+1
WGjGlvzaRnvKri3Xru4sO9r1itvduNjPitARjShvi0n+lPNuabTjkqnf6rQTQ7swQmpVepra7HL6
0kVVSBQm0awYuDJ2IDcpQV80OwnFxM7ICYNp9H3MmF39PxUkBzKplLPfb8UqyYauazEkC2N5skd9
tk/iusn+eBb6tPyVTCwYldOcISTtWWsBL2XRWRcnN/TrPQjLXT5Ipra/JCFZ8+hFEUyC+K/iUI+5
vlN0dydpbypOp2wqAjCxJy206UvJH6nC7fRl3nfYWg9BV5zp3CW73jephBkX+TXFqPpO9TqTxXMQ
b2C273BerLUDysDnGvBaEaov8hWSlJcEfqo+9HP9JX4yvczBYrknwJ+EQ92j3Jn4yDQIB1DwRUNx
KEnfk/x8AYgWeJggGxMEqd91WivMBycENdpfi+1Ra7De1UzfbYrh7W/lG5dyuEi1IY88yedLvACJ
5p+K3PTICb0nL0Z6Grt7dVBOZnzo/hrXe5P7lGyfobVfGuhALhQ706XHN4podqX/U8NAQsX+syi3
I7pBMoaOkXzr5nMc8UD8OkTzWitR/PxgGvvx1lP0k7xXLuzhoNrkQyWN2NU05fq3mencyJNJUaIk
pJF7sLx478dMLOT1xcH4IsdUml49G7s3X1xKKvIkc2QzmQKXFcHLGCChyfmNvicrus+r7EYvh3O0
sPKska12T5Y7g06nSqv/2D25AwYFs+0l2y6ZTcevfir3IUfmK22GXbm7N2Zv2/q414VykgU3x+mh
ULzrFOUpH1En5nUBBRDrDwsIvVDKlUhMiCmRe1JxReGeocPZ/1h/76qDP7/NpDzgQnwvQQS3yP60
kLLEq8+RqAEwAExSr/K6fCSRdIIH4J0WK2gLpw3QOMw/TbPgiY9SfqJpX/Pcs2yMmdaBN7qnpDpO
0fQpK6k6zgOkatey4PIIqed+1NNfmv97Z7MY51YFYJKA78XpBxH4oOfVVvZpZOflSeXKapE/jcAy
+5aoTwW2nAYUhInd2VfFJCuj2s9FOV0VLskYlzRl7pHaRhD+t7gdbYk23SOuxapxK6rZ7qEnvhXJ
kh0Eu4kp7O5N1TtINauZgG0UAcRhwdKSd+hJ4AzqdTNUD1BeHPUqC0jJ4wbuNcM4SBgJDPmIhXkf
45wMMmpAXNA12NRS9TiDQqc/mB6ws69FgCSSP8lxSf6QZuQ1XQH44hreK1qxYmJ0CSL/80lt6ekb
KH83/uk/XxWCtj3NRjv5apFO01UDAx6jhJ6UBdU5c8R7JDr0ly+n/RwS4ollgMF21M5lcUPL4a+k
zOV1d6SduMDTpLommZ94Go/gjDdlOzDFM5OUBbUOjl1R3cW0bwz9tsMZKIfxKG8nL3owb1tHhdOs
PogaiePkCaIFyuHUDXpODpoxutfN+EKnMFZ++E3GaW8oylZU4YDTBvQqPpK21XiaiaeU6s1iRy8V
SJz/vHXfJ7TO64cWbBtdgZLkpwB+SRjMvukxSyRDXtdzvDwAT/8RgctwsBsK6s2g3YkukdeUQUUb
udeNQ8SJhzFW8FVp462cJ9HAMO+eVU+/YuTSc8pZnHPc2JJu+2jeVQi0SKkItuMPD3OkXGue9jWl
eMjzWfRd1TmHmHREhU/n/JiUpeRVK2Y54Tsvy9fhU7SGqM2cu4EEXeELV3Xkt2/0Pm1E3OV3h7dM
4fydDi8ioUtbHsdb+WalQ/BFiEWvqFrxm6XAoodbY86YRZ2til7yKFJppQeLBi33XRmNwPS1Y+u3
vw2dJGM5vMmKmLPx5sHGL0cNW6yqb1Yxfcm3yJUS1k+Uv1vlTz5NDLTt/u8vckfyDs2gCXK+1337
Rw7+mCY3upHfyzOsb42SR2OGCRKpEFM42/oZcilLVX9lodZ8zaD/jACD0Q2W7X9iEeoeu94A7InS
ZLfqjPBBU9svyTs1WCiR064F92idZzc8iwlmKu/5KAdOjkNo6OfwqjYWunzTW1AeJ6l0wOzQh7/J
ttD8X6lhr1UPQJdvvpeAzArs2foSsbNzd6Nk0WvE/9USdKiCg0tCX/4mr7URof9lrY409Mgqw6cc
08Iyg7hyf+r+7r+aslstl7mKgjkvXpMJIqH6oBXVl7xbItJVR3Tq1qyVA8Njzxb5Ks9Vd27InGgO
ryzf4Een5rOFabyo6/fIhr5JTwOfBCTFa8CdC1AmDNYYXZdW9Nib09sAgLqqok2pGrBPqg9+/Gp6
1NDxXiZLO0eh8ppZQY+jK0agCJGkWkmYfkm3dfHG0b4IxECUf4ph8dyvDH+KkQtHam2xXPGsNZCt
9fNe3pfifo8+PA10itDw/0A17LqXdDMei/x91vR7UO9g8Inb5KJyAcdLf4byppbUEfnvGm+L8PPN
q8mDL8WnByPCCDcqmeF7sy0DkFTbyvfuQ5x0b4q+lsL9UxmlMdq4liSa07r61uzbmYJK7UFUUtcH
OhheGS6ErluOEVEqo/mOzWRv+z65k48AmyVN6BySIiT/1j2jmXAznMOkktDsb1o4CQxiZJhoibrT
D5eJM3LjrQT48mJuVpQ9YLNBy1d2c6ITiRiMKMqcP2Vz5B78tLydWwbRyptSwt9uat9si4mnPK+8
ieDs4EzM9jbSd42qoiyPrFlEE4CDoobf+Tsi+0gU0iyMAfTcu650n+2kBpDCNS2z/QDqQacd2ZiG
zVni5K3V5KzNjCSfLvL00xS/OjGNT9yh3Km1sGA9TddJBL4evQtt1kkd2r2VMw12KP7srjqVuMWu
Hj6EKmB5nltssTBtw3DY7dUKnrFMPUoeObOoflF6HOg6UkP4iEi4iIb/dwjdHxT6qp3lwPYkaAAB
0PcNHQFDj1D85HMfTJqq5P9ii+RsOy4N/CrD02gWif0VXDKmznOeU1Wo8O34ptAdP6RE73fkHob4
FmNwJzWjEPQVXlAeyEnVm0e4cWC/+3WNh0rgXxQF5PhKwUHMxmixhMrMPCEHWonVM1+e45Je17D7
FbNmeNQYPEboRM3jmmJa060UuGpwdcz5eJOQSmVdpcxZUbJsjhKVSvDQFvOjojXXEp9JaleKoZTq
H20apd3sqmY8mUICoxvLoPI6YAoJtGrdrSRXpP+6zZRXqdXkNGO1vv7+L0Us3Ret81vBZkohT+qG
krixbf0lCclekguWEoIkRuRnDWox1Ag1KTHI3+RmJXyR2E/zt0M0/kqxTgfeIEVe2/wCAP65Vi9l
d/WfNG7/xDsRLnPXgKkhOQgKxYB+wi2NqzVpRFJFajlSmS60GcKT9m6p+C7pqW/ctWq01oEhvk9K
i3wwSRhSLVIfRulQ0wirzzTcFevdVwWODK6QvEOES6rKQraJPwRJ3PUKkYFEizlLFe0WkrZRszyQ
dF2n0zqWT7eTNQDodl/kClKQkbVI4ai0NdLCbEGd5X+yPYva7pu030l6fF1bKfh4A4DuofxYYzz2
zfSXz278leeUUqIGRqMUgqmI3pQMn8nw/taEn13nV+NsvEgMuQaNy+S+TOllTTL0df8uiYYEOian
8p7l4nJFCf6nLLyxm27fxVRCSeBL+ShK1Pc0L+EH6W7NKrqRtJXsmKyYJ5yFjKJhZ/e1DfjQRE5Z
s3pWXnWgtrKdST7uqKPudaqmUmkd2zxQWrJVwr8QM1sMQuteeUxz5XsZyOwZ7dO65YDYX/uERtL/
/FYBdqEedv6s7MVYLhxRO0u+nfFNDre8RGN/kKnOQaJccXPk9IYKM1twg6VglboIfbT8MhIZjvOz
WEU3J420fPeq+hlRuIe+D2pK9bgev1VRROrd4tlf4hrQIU5BEG2VSa77W1fit5jeZ3Ex+2l5mVqa
MXtlC0/k/VrlEe/Qh9I1rX5jeQqpC9aOFGNoJrcP8vWG9s+Cm2N/B9YHdo/uApjzVnWb29DvaLHt
LlLgjyZQufFRKi2iNUq7+4E2Wuy2bmnXzuw/SJZQJE9OlqQXK2WGEqKDaAefhhRkHh59dfgUGIfv
MXineZfdaWIQX5wX+RSlXaKy8lX+b9bxLi+mW/nbih0DSxA58DlzLwJbkm9j/gGwYNrL/NO6Y3Jw
p/oljKbvJot2ZuHuS5jcNKFB+JSLSpKyTJxXb4ZgBCUjtyavy8FphiO413djN9nzSarxcrjkD4LF
kazGcum9dMMU6jc5Y6VGjZ57YSzESb637vVtVHm0sgAwFoCcXFfeIDGLgKoymXY1ZP/UJoDfQQ2/
5c7j2XvqYNRayL3L4sseaaC/tvLdchGrzOjh8HkTyBsxcpIcHquS4dYNrYAehe6abSsCSUE5SMha
7oA6JlsYokKcJhnIFtmt/P6pqrJr10jAlujnjNKcj17L0ofIzw4FoRctZLfULOD/1YEYJmf65s4e
6GMQ3jlVvolaQNpb50hZrmPLoc3QRZ7ak2SuIoNGpY2ZT3u8AcC0wGgkGM/dV7OmTYT8oaTZ1wdo
9HZb9ypTlvGVESjIiyiTOMYuj6Lbpmfe6TEGaxhyoCdRnajSbvz3E+brV9pT/xXfneFdtkT+LmIh
P1NYQBenfIps2QKS3nNLFdEhVTjIdBwZnXYneBoRK0H7ifoWgs22Vp7l/70GvAWvif6gH/O56epb
mipWjKCoG9H9okK8xXjoAPWIxW3gzlPc6s0snJNUReU1qZlIddRWjGeNA7YUA8zM9VrYrwrjEcb0
G7G5ogPWaLhRy4MGMpDPirwksf3XZ8PN4k57AV6JGLhWSnNxfytyu2TWK2RnUGzwxCh1DQDiwApV
XbiHS+UmGVhUMXressvyfB+l5cE3T2z2p9iBUuyMHCLalaJrmE6vl8K8SgpvJ4ZNQnD5QjkscgZa
GuN6lo3uN1lhqXjIT3mL53vbhkqIHG8B7AkCgCqJgAVuJAss1ZZ4JFFX2Fcy5K0kESHSKwUzTRKV
8fLTmMZjPL7S201BHavAn6QEJLlMs7efmhDmCnGScVmlcDFo+EjG39Dbb7Fin+QmRRUw7gA5sa4W
ZXi0c6YQTsqrrKQ8pW+7f7alHlR33UB5e5n41E0sWHH+93HVfDNgfRYbZFcj4M7HYhhhdir+6ih8
szP3ea4rmCalyDWuToMDs8oyMlSMuokcTTE7odWBosMRqS4gxKD/eUuAKsiiyn2KuI8iju7OUuxP
2bhhfs485cNK02t6nBi6Un2jd0XnErPQVD69UlPbkLBcS3GrkhNT6bYc1/lqIO4BLheswA2SndBD
7BrHuhPTLTlbVwA5ZT8Bmf0H3oDb87qO5gcBidHvcRR4UjSlx7ahBxVMGLLR9wxEqYwrxaaMgsch
wFOTUfVd8S7aSXfE1bCeJf8gMaYYvoxuVK9L3nszD8TiTLrzqTdr/kcyKeL8AmPfpMn0sSZr+Mio
FaKm4Zdip0viHdN70h6ZGA7xwlkNta//KUhZBS1qLlfQnp3EJ5PVFQ1JjYu54v6dX+vnDoYUYPjz
wQQ7x37btI8ZOnwk1OdESlc3j/x5FENYQNVASlQisahrGlj9jazoqpek1NGG3cafo7U2JcimFQWV
+oQk4fImuXTxaTwX39hZwpvRL+6lmkDz2GmMcbWrvHiPjYtoNTlHrTt+t/abLOy6eSKSixEJiEWK
ZktJF39frM6Z3Pl/xo3xHJ9mx8ARwASqcienULyUVcFR0JO3Voa3p/pJQW9vWc6HgLxX84cGEmyw
Ouy0Tj1GGSdH6S6aF73NHsNZ2TaJNAT6rrf0pDblVpJfsi/6ElFQ+efuRJ69Ly3zRi4p//LWAD5L
cgTCCoRTVrV1zUdXL6/X0+fQZ5vTYkcMIbskj7nKF7qKTlF4mf5Co71J0nH9qHx85MCqtfM601Qi
sicHJJeeUi1ntAYKnyOlJO9e5XysDmNcb+SKkiOME3cPQdZaspETuVbFLcYtQJgL4zBbI/sE9UAg
JdO6LV8cK6Mv0NuPtoKXTx0EH8rDUsp7lCE9LbdSquls8zCQsdcYGJ+QrSJKxXOQjhn10jQ1dYrI
CmIX7FQ/vY4stG40N30IqBR46DQUTwqsc7HYfjgkWcrx7GNCmS9MbFUyZFBmvZTQo5nnAfNqo3pG
lJnMU6Gd7rmenKuifVXK9jutk3Pj+of1WjYST+sI3JwL7SW4Udhht6yeCouxPcX8bkGjqQ5V4PUL
mD5iLVXfloZ1TxPlcRH8rx99V8xBopDZ4SfKg4VMUlY65SbeSu1Saujy+Gth0ut/2nErOlp+Fa/i
YxjUFX6yRAM6ctmw0ceG/Lto62zJvjId0r9/1r6mXReGiXuBxaw1MjMk09ZZ73JBcQcEgkep5t0n
ipNjJwpIjqOYXUjXyTHlH1IAlfeVUMjlJlgKUpliSARBbnTlVondO4kZ5HMSMYJ6vU2rmknC7Lyo
vngcD//H1Zktt60sWfSLKgLz8AqCM0VqlqwXhI8sYyrMKExf3ws8fbs7Om5cH0uiZIoEqrIy917b
J3/AQ1HJMXSd/Plg4Qj+hC1R/aw341pbeXLXyPbbmTJs8LDOeB/WFUPhEVgv0FXL1+cHyyBGr4bx
9d+LyVpPrBpYG6JrVnQP/5EZrb9NkZhPfeLcR5ZpCXvJXYjsme7LrN22GzVk12nOfv6zpWex92vi
87qlE5TVPptjQdg157Nk+buWGuuzdOVLrOqXdXehsXSgCbdfb4/1YcTO/SC8Z89ZH7iuHZ4kYsA3
EObTBVhriU4+NGx1qwhrXW/q2Qu7kfVf1XimGdum5H5TtxipDEHfo5BmmeaxXpzcl6/1X1qfiDHa
hxxtgOX4ACde/l1UKbri6lfBWHSsmocJmW4/flT6/JfW+C9eb07gX+upcC37/BTSi8puvU8LdH2f
oqS7dSaU0HUdNnBdcJVrEcr7VkHB5jfhjDHlA+eNe1HUpsMRwuFunTCuK8X6ZpFJ9g5+eH0ymM/u
dZDl6X9skEMqfi4RY6yCjbbqr1ZLmJ3PXhitcXnO9Lhejuv/71Kn9SJfL2BXwGSJRdg3ZHFRgawP
uEt+S7WqkqDQ05Bb1b7YqD4qvGKDQVOUi+s/bYc2WojlyLbrW77WrYOrjqqfdvep9JeIi8913r3u
RqvmMb5UpvF5f1qWnH/3dXZ2sJ1LWyG45RUCfvon0OGKMStcN/p1TluuHXB6y3LO623NzRIwaIFG
CeP+kikeqlsLp0EzR+e+nEUs3KMRiUegx0bYxxFwzEpAaRwaa1MbzY+d2OWjo8PAz7RjUVfRldgo
PACCxAq39LbKhSMFrhGWK9Ibq/qtIet5clu5K7O23boeSciW32ahyrVin44WyRLGvO9GNG1xOWZH
EbUCKLUKpqWMn8DJc6WNjwlqM7ozHujgnWXG9alCGm8gkZ01Mb4mpv5j17o41paEZ4h8bVsl9cki
i+w4RflKHTaBG3WFt5tQoUzGGeXeZ6uuBr9AAPOI+BXiLLbZEB2LAjWiMdbJkz52QebCXSd0GKMY
6NLExqYWycGCDc6TFsAxWZ+dmxVN1lmvJ1Rcyr5lUqzwcH8nzf65iAZ7ZxaIHLV2a2e1ASwiszcc
+AC1Bq4okb73z3phtKHu+jAD8YXgwSeQVhjVuxxaM1ji/lcmcU+P7nJI1KhzSsUXwsE/ggF06ybz
1rV0eBwidXbVWiJBcJAhYZHTw4w4pdJlOHTNHwkFS9YzJDeN15oAxhBolxZgOh0QTQ+h2QGvKcZi
DNp6HsCEekzQ3exkzgxrHasqt45InM1MSC2BNKwrPf5QZ4zfTN0PexO6fCnfILyAMivNWyGHY57O
VuCTAw0H2nvWfXPkce23cuQVK6EOaR6j5agbG5vyTRvmf0xvupBWBSAvMbOt0b4Jhtppnp6VW08b
JEcXoP5vOhTCQHkj3wyjX9jOYWzSP2WbkG6lihegt3Lt/Jeh27j7PPdayjh8UHCadFaDmd+vsN60
GJfn0gno1XjblfYBK4QybvL7cEw1FQDT3nVp9R6t5hcTHEjTkFPBrWD6UKIiT8nLEuHDFBrrA8m3
a2BJgkOWTnLHnNwHqpwNOWbnBX/uMoinCiP2qNHrkQL5fhYfc5OLRsIuSGaMjbp17BZjOgGNZZWW
2LkNXGjACH4nQ69fsW3TlJnj+Ki4A2J/CAfrN2HKzq7HFLi63U8Ua9vpn1gtF499LEgthTasbhGC
GdNBa21AYlV98Vxk25E9a7tIsZgWUQZHx14InSi7k6tLuRM55L+IFTnI4FluV/K+G7FDCVuHLq5V
gTCdz3mRN72arFMeN1tAN9hCmppQFADj+mCEyeCMwRSbr0QRg2zmlJxGmDYTQjjGbAJQxaSqZPhJ
W/Iwpq62GzTcEnEdb9oMcaYOVn9pSntLOhk4iQ5pfTsO5AS3h6EoqoOmF2Vgl+mEn/dZcyx9n/LM
cJbQfORZDD2IO0Ob5/1EqbXoI06pCnSzGlS2j/RhDgCP/LP8Ndr5Eywt6RGuRUIK9OgJkobsxx2G
bS412MzGKlYzx3FXm1wubpntx3hNOMxRIqWa8T5ih1yNphq25VO78Fu7ZucGjNtv+Wx1G0uSqUtA
RYNfdo4YK/4WS4W7cH6p/BLpytKInUbEt/lUNTPpPwlhL8UEFqHJsCa247VwketHE4Qkv0XLmOrY
ANawAa0uCwCfuh6WU23vRqSVSS+Rmpvk0aDW3JX6L4tG+Smyh+0g4QPMQEbDxY5fdbXMyN6NYmOl
M6N8d/E2vm2cUYhURy/qMN+m464adCKLAE7oI7RYcyDKwMOBxuWQx616yULN9tds2SkLnGaCuEks
hFX7Q2B6jR/Wrk6vOXcr1Oh4TuxMFfB+//oR9ihFnFMh301pxweZK8QGM+CFIZ5PSeGGY9LG6MS8
pxrnudlCnlQZRMdZ0j2vlcWbnPobZyxJ57yyZeqB4zJdlPjYAr19SXztOq6N/ATqDkreBX9xhudF
aQYzjTKE3j2GnaO/Ow3+8Jx9n45AlNQuNzhBFEZpffmNBinSbm9jUb7rI+oBkmCEzMctSJcXRwwe
uOkEkLPT/AV9DL2/9r/IOTTDXlxdRuZswfEbI0h/k0c9skdSowkBmn3w64jjH/Ty2xbujrma6O0n
0XL9uS6XmgCYBO7GxuJu/K0ikpGVA4qr44QQ2fp+YcdPM4MJ71AQ3AAhqEJOQo0/n+trjRbo1XEd
FnhvOiBFJFozg96eOSgALQtcnl80x0EXu1ZZb3QBW67aqQcKd2qy6UV/yLpqKykqKQX8bA/o9jvp
eIYjNAurpJT1TXfr2/qDkoJhFw28bSqfHKc/eCbhrO78aMhT36Xpjl8bI5+hfinHJo6u1L66qN9m
c41MjNGeM8X/gAeqt235XsTKONWFNE7KMvNNY2sM1PLpVCuP5WaAWGaT6S4AD0zcdGBqK/oGwFN8
ae4826tPpWcezGkZ91iNnyodN+UkQAA5IA3ZLE3Ar5q9kOkEgp3DejAmsTpS+vuBMTWkUqeqOd1/
DuDtPCDIGVqj2X2QkfJZWiAZLazPjdJ/6Vq8hEsBuFfTwapjlNKk+qxGBgnMzQYiUWHJyQozZZcy
tu78luNpaRJ29Do5ldiNeXsGRoFRiCQ2O9X3fdS/jjAON4mUz1JJoJ/rH4lpNCcYPFj18uansShH
oS7c7A4nilFchi6zjlWzdCdfa7pT1+Y3khYhZXIAUhlAeJUz2x9wTFXiNJVZDYS3PdqoFQIQ4wyU
DYRaBhT8rQwazghFZD7JfNlYHueJpWnMves0B8PFzq9rACoKYrIR7xTt9t7paB0uhShhuXKpT7Vm
3PIu01leX8W8SKqdMLWXcRmyLeU0O+E0MtU3lc5IvcTU65hVz/ktqlivclA6fkWtqOcsD3V1Artd
nYbKpo1EcSVngjPycTIDI3E3hgHfcSrJAqzKnBCa4uyOCuIZJaK5qG/b5HojgeJioVqqW/bCMYcP
XLlcOpH1Lj3sBbSld4lJbpIvrghkkOxOu6WLwnHRXwuPcKmSCLcKZcB6lQy1y7GrplXa2l2+1eqC
gcKwwCfVg34yQtYJCo6kCmqcsfOcD9scN8tGs8AqDX/jlSpGfkmyw+16NU0gk4DRC6kaDA73e+kt
Zg/6duA/BNoMOTHpJBjhjjltbM2BRRm7SQThKdXaWxy90PT6SzaAvSrF2TQl3N6pg6qX5fhhoktr
zt/ZsmBiUNWnQ3nidt5OZOZKO2MfSmLDDN0u3c5kTrAA2heEwDpA2exLSKgog86LLLof3eHK9k2N
18j6SnXeIeX719aerK3b0r5bUYzWvIkEhYkkBqpWDkkB5FMWyanICGbU3luJzT2Yue1OxlDARpmq
AaihQX90c/+stn6pvj/KVrzfbjZy9d3/KrPcBYazPuDfb7h/b6o3+Cbrp9FBmifoe8mEct1I7PX9
LhEzoG9jzyjz8bD4rbtxVrSLafiv+jg9xOQPcP/zGkyEcnZl21GcUxvkytoAGhg3TU9Ehq+6TQeZ
OGFrmMts3mpa/6CymJ7WhDSmlr0iU5JGY9btezqhxrqy+g4hSxT3qHXscZuN5d8hdZ8yo4jOcZLs
CbyDXulFP/nsPy7+n77H8RjlmruPlxmFKbCGqbdu7OIiKMtL0vmvtYdeqkXRlC71oWezJ4otOfQx
k3d683JrLMBLKvfEVtDp5W4YUKqUY2+TG5V+Si1zgzk2tn3dfHrbxofiY2ejT11JpSMN8xxL71dH
ClmAT7U7eaW/sUTk7lvvLaYbsumZMwYDMZEHJUjVSTDYWCMzYBD8xFUv7mEe8JuU5GNgp/mwSdbl
ROxykGzhbk80i1Zja6gvln1ZBItXOeuXEoE+Cs/l7DR7Nfv12dXtZruu5XOsJxtix7RNoXRW+FCA
vNxUDdNCnFBqE81Mk2MLlJJ87DxyKhS4H0mmn6nLZ7fVJTSq9serxW2EX4Vb6JCOHQ1ksMWDHT93
4jXvCKYbhBmaqwzMEJVB0sdyofF0sT0/HJsSOHXfwiJvChKXB29T1Na7ZoDmKsr26ujaM1h0kr0K
Nv7Fqk9Yfz6KeXxriv4zGgvooUV6yslvZolBjh/NaCCsqb0ZDaX9sp62oSCaEPOXH2Fkc0A0SVn9
1dMpdJPM2mptBANfbjSnykJ9GC86SO0gquikggJ7nGqHYq0hei1HiYsiZSM11W7mbHmr3YTXQluh
aPl6uKgTf9s47d6Z0v5k5PHN5fyH0kpwTKvjeWNX0T+pthx98qRCX5NBJfyr2U/9lnHctxj7hExk
MOyLYR/FkIZYPlCQ10R0IrEMhVTeZlpSmoV05naxOJRUToe+8f4SSlLLaCFWVVCmIqStuR5ap/ns
NOVvvFEPM0s/+1n1MnYeAhEJhtzoHmqTKMFpGh670Xryy+VWw/4KIpf4DYQ09DG2nW4REdKBp6DH
gmjaPqI2OLRaU8NhQojk7Qs53UjOPjVz/9Ia9qfj55d+AIEGb4WtvzmXtsm/6OlPA1xRQ8+Yvg8P
s8TVSYSh6Iuzo9kPCAKhHLZNG8aZ90h3MyDrbng0TfUrpne3qelaVpFNEQC7mY6FsVWC1z6SyELz
1CkvQPUH7SklsMvIeLuZ3XRR+11mRCIBbTMCvaALMNTdedG+XPJ+U1ld2kpeW8OzdqMfdwG75OHD
mBGIpmauuFEhpzn+ManndOv0wxCSlGPQf0xAJ+UD/7jjqUcSdQj1+qOm0ThVgnzVzq0+C8fZ6B7o
x25+EaXGkJx7PW2JEmoJ5FB5zJZE4zlYMvWIbn9rVUA3ccQ+esI7AjQttt2ozrqDnHFoz1qO4aeU
0SPJugO/tr8TqbPNaXMHuquLsIrJBXGNRg8Xs/4o7e6pM1vECMR+lMVcMn6oQ01SyzVc3zt+yA4D
ENESCbWq+1fXs5fOaq9N5vw1rA+/p8DniPEIsOzgl16z9XDgw8q+WML2d6olNDKP9VdW19syOwDO
6JatJdhgZ7fURjPHoIXzZJsHcP1BJg6bj/oQWbQy+hokfbRr0+5MSeVkEMEBtjSM2xGREEkYIodp
g4zi0ChYrBpSJoI+AbA1UQw4LImGxa+k98+TDaYysTAFxZe2NzlNpPMOvSh6PQFtsHX1p/v7FWUV
dRfD5KLeG+uhsPSbz0awFxndjbSoQyvZPPq+DeEBbVIbyJlOolag5QvdLVPeujL6cklTX2r53jnI
U/LqqGP62XPa6U7/+4egD/Z/Prx/oba1XZUN9kGNY1nu+qxXJD0SErCZR2NtvNf/fi6lR35eWpnS
31z/SgxTxDa49oiSDjrbNPvt6f6HVw57E4j/QTj+U6Nl88Hi3aepTRO8sSp0FKfOnatfma/dHK14
bawBXZ/nnLIU2JaOyeQR82jCejKf8tLDsdYT0SWsxCeMNwN270bFNofp6JsmdtzqI06BBo6EKlKB
+ECkmGTBsqF37ao9qaKHxRQSeCoFdWV8iYTnAeb0m8s2PrWOthVdReKPCw9zSMojWFB5ip7xipWc
SSifAMClG5IAHrO+115M64qqhVyHsYJ7O9a/MlMjaXSO92T15ccqSzwiVwJgwdN+VhMgfoyIY291
nGwlwD53O8N1HAmj2nRDKVEjGk+a37+WRXUjRQjXQxMftKnsN0MjtH3UK0C/VvqwWFm5hZbMwIk7
NsjQ4S2OLo/A1n+oG45eC//EqJUIY9osQdMr6nv7JzKKbotnFe5XCltNi56A4rVhMtU3ajPM27GR
heBe7IC8QHctjW5ZVKRhFlUPa/bHmifgetVjXcFKgz5quNGTZ4gnnSUX/cOjipt9NTl6MBXzO5O9
loCs+MHvOWXOUVsGlad/I/j4au3PQqcmRPzLE1SXUWUYvjn+Z+Ve652taEvUBv64Z15RbGDuigWe
eGPa34vNNMyb47+maT9IQa4R/rOtjvSeYmB6EfEPBNK30rt0I30mw6cl5pTl0Z+6M9BoecjtLVhW
4mEUL9uY0TMRI1ZFC/R6Wm41482zq3PRQCG3G7pQtb2I/frDC7u/Jh0s57W7TCSaf+m8/mVumGR0
kA2H2Hu5x6QlaX8WjKk3PRyJqk/KTR0hYFiziGRPbeF35stkVzsfztTRXGv9JhbbOYp3+dg+2ll/
yvRix2xWEAlBExAqGvc+AZtiGn45FrPItNN/WoTWwf31HVuBf80h5Mh0+nBg1SOdwv0sXuo4Ppm+
thxcx2tpQ44XTbR7W42fMzObndnHT7HSos0k6JNOgDEDu67zi21A+U5z/UpZ356IzCDzNq9Jlen7
5SCxJW9rfvK2BdkYDCoad8ZSTRc2/icSQaq9auQFgnYS9iXwIq8hCl6L7NeYLv1G0zi5iIJ1SCB0
pnIBF+36JaHt/kLn1yH2BSG6De+/+KHZLEMiMo3F8q5zQu2fJQUdubklf0gn4S4ScI/JYCXLShnE
BVuKlzzKfpfVbG/RMJNqyoywgu7dxKxM5BHlu85fpmC2B+/BY1tl3R6RAawfNkZeqz0nGzoh88P9
EffP567kMF8X5FPyYC2c1mhtksIJxATQrXGjhd0k0oWDRGM/uPPvoSHe0ygN6+H+B1RF+9+/Fd2a
vkicV3D/HDmVM76j9vr/HlsslIqD1+GtKx0xh/cvt2nfnGdTgkz0VId8jh8/Kv/LqrzfpI1yrWSg
0ydiJR+M9W/3DxEIdxeHfMf7R/fPQ73wiNGmCYG5BpwrNwht9cXLdv9+TK7cpUpi+zjrtvEw+3hr
lpjz5jwYD8qIaQGnbqPTIvRIyf7fT4LjAWqSF8b2/sn7N6dMTFzquBNjPod0iRWBpOfiNK4/OS6i
dg6p/52jVkpEkOtD7t/LjTPuooRkiEJZ/kNOa3SjZZYXupXiN8w0DjDV+pWBi/bUtt3x/gVzSaOH
3ka4YUzt4/1T9+/3fetbJGV8uH90/3wTkQZD/ose3r+prkZrR3Qkkff/82MtYzwCWsivzQK0lWU8
uUD4JcthVNV5WINZemsGQ8wXU0TjIIr78ZkVvDm2peIMnsoo5JRcXEQ0H3LBMke4WbNRo/1KzvM+
bSWnPo3RQJVVz5BXKLlr0MZ2W5c49VDhovvYWRlsCWAbT1rXtrs4wj4FWFSAeV6QoKcVMOUB6mWe
dIcG+kgQoUbZeLr8tRCFOloduRw0r8h52tSC6f8iSQ4ykqe1kMwlVcqQ+7+cyH30MhYW5iltqs60
zo8NYUiA77tdPC0+MSND2Hm40poy4iZJL8y7x5XpPHkFHQ2f1kNJwU6yx4Na9+ScoPrF0BjgcJLh
nnrWmIwAKYm3ZE+QXFufRo8ujBu51zpWOz9Kb4awr7kadmOzwPmR8YPhELsjzJc+IjIrb0x3gw7l
MyI8ClcIxuQuojnhNEC/BZZVks8Z8RyLmKpexcuty3O+q/XgHXT9h1HAtNKB6KQ4tiyFUj/3PoaU
eFPdrY+FkntzKg9+8jRLeVSjkAfPjg6Oo8Wb2p7xrDAK7m3z6pb9QfX9p5l4V7fxRqK4uxNBihrL
NOsgw/Y3FzGszNpLIc2PuHGp83k7OXyhPeD5xtMjY0BK4x7rdom8kLkDE+BbPgHzWSTnKIT+9L6L
AxD8cqBv092HR5P+4MNYsjgFbXm/LZPkmw4IoTkNN4Ysb8KtIUa770Aeui28HgQtFYf1rmcts+MZ
5npz653mkta/TQkVbyKXYUxDz+3Vwc3EAwlNbVg08WNp/M4iEmqImE8InHfZuCcoo2vur98BgZpo
7AaRQdZmqs/vYmzeYGVKcmGYEDVKDNhGtRDzPQfhuvx2uSITcx3AFoMD4jn98QqbBElKKULayBCs
hp9kNnDhsgG2FW80PkFODRr8ZsvbslmfqoQTkj/QhzNx6YQ1JnieCIIkH2xqSmsUYSMatv6PW9si
iJvVyllaqDOWvdlMYVWmzVGBLmuYg7Yj22Zir81sv6f9PO/GRe1LBjsXR9AJGuz32WJGbwkAFUN3
6UXy5Kn0aLjYYXEjTfOK6DW0d8JrbkYvw2qcoagUR0ZfcA0+KtfM0e81tzgudoxHzwMAksCjL7Xz
FTmgRc+ssONITGDKx1Q0zKTJEs1f9bJ9JnNtbRS9e7JOd5x+0bF2gmOnR0REvpR06JJQm/W3vrVf
CHTdteZwisqCUQCQ3IxctKY1LkxQ/JB7jrm+QB5PiqdcTgW0W9KzKRjq9uA1Df4Xj+SNtn90sxpX
EjpqFtN9V4/vUxN1WE+mTz1tQ483ET3BvHPzgUn4tHE9HySHBftP9V8S5i/E2OTqkjQOSlI8RLX5
EIMVd/Xir903l9Gxas62UGKhaqZDrja6iStdd2iOd15N9FmE7Z4GFUF0tpEzbc/zi2E14Fgq1w50
+nvnygJd3yzu1dP6WzEaH1E/7EHpNkcAPowFqi8cM5DFa/0VLG55GF9HJLu4DUCIrukPlrnA2XbK
95xKW/No3k9ZBc2GLbhSF2yxks4NtaetPJiz8qmjg5s581FI1pFkTvDQrYT5qmpelpYsJcZyGKrI
Hba7hQ3advH7v4/MsDwohScCwBkj0hRumn7nr2l+fXPNtDjMyf2Duw1ivLG8Z8fzXzMmu0x0mxv0
fFLAbkvTXdkP6d9Aq9znnvPSTFB56oUsgib+oyXZY98yafB1xoYe8Vnr1asVtMcKEslSxvVZRwcY
YvubXzgoAdzmjbYEek/6KBDB+e+OYQRhAwmtEznMYSrmTw8fDX30R4JE8e8QkBiAaaQgI7ohi7ww
7+Fe2s9cVEglSFvJMitYbI3Ub1jndFJpqPjWR6r3BNB0Cf0zcohHffhlt30TEjhJSqGbtm3g6rQ9
Szrf4Jnmd4uU6wSnV8c/pXT+sJl1klHDsGgBAU3UWbMfkiELbT3d+a7/UDGWDNy4eaMqPLomo1jz
fRUizTHhxI7jeluS9Ji1to+GVn35Dhe2ch6RaL83ZvNnXnCYiUUeOngaDorXvak/dwqpQPHlZQUX
fj9908d7UPG2crMvCryzGt3jGGdbxx7ZsGXsbkBhv7gIgxaZvdhuLjE0M43L5/PYg31srA5DZMFi
mY83GElfUj5odf466f84bYVEZCiOsV0TpKMD4Gh2yqU/j0z2JmNr78B/2PITgH1Y866u009PL3G9
x9CLMez6HG/s+DfD0oPtzvwKBqFOfaY+VN9eqkwikiSj0nPLs47CwonFr8Q33kmn/GVnXB5ixZ4T
/R5Axv7wp6FDhcC7MSXad91pn4pzC6JrWCZ5UEAvISfjIkkQL4yJedV8QVtxIswZE/9LmQ8ktvTq
nSYvAKn03aJHsyky4yWzs18NWg0iOvGoM2FvM/lktdpzZeBISChZ6g62DljiitjkbPmKasacPLGj
gjI8usa3iJizpcx6EouiyG5fSAeat17xVbfsmB1o+IqthZgqKqi9M9c76RYkqPTtQbPVJyBsBkfm
/DU6PSerUj5HRtvTuaYvyxa2GVBvcCxmmK5xWdFKOhrqujTuNsvPOa0/XadBpwNZLxvCO5uZ4ToZ
Urs+NcTGmYYtZGd7Q8NZP5fqbZ70qy/Ypd2WV9bpFVHP/EXLi5My9fcxd15lE+Hws8+UJ9t8GW6M
lKprHF9SuoEeI83IfmmF77DPiVs8Za9UyA9G3NDCA5S9GWvrcebeNUq69MRnkDj6lyDTPuw0PFMg
xsc2ueWayMitnUMxyI8J9mFQOtpuirqLi0oclRl15cipuFPOm2FzaxUz49vFX2ONC/s9LkGSVZLB
NCafL/rQxxYAuJmX7dFcqreFdtdUV/VhrMGaW+3JSjQWe/s9y7I81I3hOjgAlPBQUFihaqpnWARp
0oeQbt7rhXN6l8yfPTlsyVCdFraLqUtZHuPtMMpsR3v6jPu6C+TkizWAHWMUal56Lt6YKQRXygw5
TYL+IhqzSm6YuiIiyTAb9OJwZ9NSW0qInSQpHen/oyz5zDwIwQvRCKs1w5xWoUHlvrt8B30MH6sI
vJG2m8/IpNchxE6OzgNkJLY+WnNchzQ+8odFx6+uedlXjU05spjEcTfN8bNlLCezrn7nwuEOY7Zc
lzggDP+p0LyfYpo8zp2IGQBGUbuO2Rtjl78JtcC64/Rklnic5gXFtW++FoBEoq46pt6IQAK1dqtx
sYt4X6T9jn7BE8nHS1AuuN6sId/0cfZnmRomivPP2H8oYwg1LjycA4t7dLpjltmPmmWUIWzYasv4
DW6aDaEjQrKyWXqKmir3b1lHB4H/hbHWHEztSmSYDOt5ja8qC3dr2j+Tbn4mpvMRNc4la/uzKvuv
waqRyOKysgcqM1V9ZTYvqxnb+ADRjlgmEThWmdNYWIVLTkJuxzw/Owanfk3qb9D7t0OZ3RK3Qj0m
cXhTBU9z+eIuBSKLdcDsTZx+tOEizVGAeNx0valYJTjdle7AEb0Y8QD/EG75btvWIa5IpPIQBeL5
eNS6aI3CWLu9tnW0bMkEToJhNIvnrtcv6Qy2b4zc29LOt6ZR9cWaxC+NnZqcyWuScZktg2QvQo7J
Bfgr68wHrXGIFyHrY1LDT6T8d08k26xNjtFc/knNmXsbiK5ia8fkH7gsFlttzfISTb9XXk6B7T/Q
lzzPwF0yIhMoXCYY+BoDH0L06ohbGRjJNXIfmC59o7yldmKq2fyhwbgp3f4yFfJRF9ObaQxf7Kyk
BR9Sw6Bdu+BPRSzhJugnNU+efHDRK0Uzou0kKrvYeNXIjCIGCawZB7crvlonh1WW02Zk3OAK2PdV
Pu2GktA30b9QqD7JZnn34+bqz9HByycAKP1OzmnPIjic0fltERReRD2aKPSopDSj+MBV9WVGzT7K
cy3I9GWb2/z66B9plrfEpjJL12qLvsfaZ2uPus+yUKXtCSoTMof8WWY6v2/8hrwwo/FGVhkA10dd
JRw1sAxFsj86Ot1By5loPJIb4mfettaxeti0HR33hVDAgMAHGK7dURvkH5GBfG4Nn3+Goca4EHJf
0M4j+vON2C+EYrwjnuliHpPbfk0xb1EkkSZ0SkXyGqFEAEh5TlzzxRqLg11HA+Tr5Rr3JuVESxSQ
iCxiJZnLpXIW54H6NHKdHfla7RKFxWxw+DWnFzIibNpS1n42jb2ZjkQ2w7Q1w3KwAKHQ6h1Zeu8v
YipcKONI39gj0yTDMmLpT9pqHV8VB+5M2j2Tja7Fr1m2IlsHSsxnbHpdgkXOdly1o1SjY0MOtW/q
N6LAdma2XrFJagfcTRSyTOEppR5szXuhb8DtVI6fpqq+7bJnpuqYN1g6LNnLwoiqhn1GTo/XMxJe
zc6tejcdWpVFPqCIIPyTCUAEiLH4cocvnwAveGoM2Aj/Qv4RWbdePdIj2Me+2hHf8OyAYGTZ0mgz
AqPkwMgxJRuvmhgeGzQ0IYGch5H+nKm8VzvpcnJ7PwrP2qa+KXf4cKvAE5yyUpqCFtb5oPPrY22r
l3SyzK0xf3MY4rznESJTIQeggikT5I4oVEU46C1rZXHtdFjZiUdQ86QDiO5QQbaMz6PsuZkZu6vp
VpVyO87DN3lq1PXU5Rx8yHa18PbAi5+n9G2gU7rvDO8a5zEjo5EEwlk/oKrEXl0/CYOG5qx7P2UC
SL/DehNY8SlOlxckMgZwm5oCExZYHb+ls/gnmWC8DeZPLslzjFCQTGRDksVhByV7Bq1KevSJaQVe
TJdVZF9TZfV7FzwDrFPqE/J++gE1kJjPqbDcfdlPCR2X5XNZhp9mRsFSssZkQJiqVXscTfkne94u
bqPXJKEHXDQKgO7gfvv28ELO0K5jpt/Ez6oUxW69TqySaySfI/JNcXiohaGx6KLf8WI8LhwVZdI8
arDpAgBiPwD4QoLi2cciFURDdbSW7JMoIRIP0UWAiUUgif5vUBWriVxC9H9szU3ShO7oP3Wl9bdw
8peEJS/4L6LOa7ltJErDT9RVSA00bgmAWTlY8g3K8kho5Byffj96t2pvXB5bY1Ek0Djnj9P61t7i
IO3ivPX6tNGx69YVOJFH4tjQRAMVNbe/JOyOdlNtHm83iNT4MKxpKbC9/3DvE5bLEt2m6u6zpgf7
hOvy1BhS7pxh+RREX+Tx9+it7m6YeKQ482HAw8kajGChMZPf0OxIE+sSwzW1HT5JbZaG084bAmSc
7iiURVcof8DxxTV/e1aNcfrqkinHVCfvh8Il4Ks8Ghtp0BUZdkviRFM7vBVzGA/2t3V7NiQKqjpO
18fb2TmJ7aWNeT2xQJ/ZtKy21MKd2Ph/u6o+mmuNgn2htzUeziRd8XxjW915Ewqcqb25UuHK669y
VQ/SPRsipW2+NWNEG1zh5tj8IsbIaPR2WCdgwnVithp7gmySXP1xmiOc8tuUW/2+YGv3scdYFTF2
DbEh1LCDmi0WpaaaGOi87PdeMZ97avw4DpZDX/SvKplDXEl/qXLFN/raqUiusXkyvPLHreBv8/ZP
4efZnYcnVd9SUDdW+ktaiZeRY5Fjn7FrLNSfNQ+Snjj7eH4ZEamXWfooFMLheqAkXE99pONrYwiE
1oCWhyZeIRdrExFF9kro0zGzcs2JiAu7mOiOKioU5GYy/ZpKwTbbjGc3wdo4jF/G3H61Pl0oaV7/
ON5iE38fmrPZBBBtJx8NR9I2h9otm30DOR1khZyOqnJoYkNa4WmqBFBZkl8wXqrbtjI0FzNrj6pY
7pTrnXwkZYNUFc6K7J7+nz3kH/TaihO3tted2xTXwciu9bber3RTcsEMHx4hnHllEzfkYOmmnsxp
6CG0dfawZr8ZReOdpHvhdqHMmf9jezHedefDM72gbbMnlxx2Y6oVJH5lwfZGji5v/UAtT42MKtpZ
xeVhiVbAsZOd+C+Wml8Hb7R2xAgWJ4K50MZZtAaVHZKVbkHHn0nm4+6lr55yo+DRx4kFisv9SbWp
iWa4mCjpZYCAEnfQQU8UlMzo7wwDbqIez1Urq0ByhM1MhcmC8pcqPMLoWWPDzKgPbjmHHlobK5tp
Nhu9j8L0n0acvFi4n5qbrdlPiMsuuCWF8B8ECFe0ijSLsudNu9QvtnEaJv5w5vmIL0J6cWDUNAca
CR8SMmGHai/Chce2JrVSZd+q/3CLGCuTWBJ6vbwnYLW9L7yXysVM2lYzFVBrdiUfYQkzl5WI7Mmb
xldme+j7g1g972TUtyT3iBS44Y7A6qhUHSxYaz0ueY19aHU+amKYQ4bie6uwUMUw7mWS7AtZD//J
EY/m0vZqRwE6SeFzuzxsqOZRGv831P6KBJ0wDsk+vN36Nem5nk+27I9NzTiVFFu875G4zuBvAFq9
FSzgMZYVn+bOYCJzinfk7Is2IxOIn/Z2vq15nrf5oe6B92wGkqEcj1ycX87w2o3dh5MVL8gqkJ3h
awuXdBrub10uUrlxMEpOl38s58QmhfaRWqBLj45135YTEhTqBVVNY67ZHki1uo0UCrXW25TeHMl2
KL0EkVl56vFT7pBFvRLqR7ZtF+SI1rri16i6NOxs24x6xYdnLf47bKBiL+UTm/MBi0aln5nvqCsW
hsPFy40zNh3R/7R9bGP54DqChw5+uwEOo5ryNxufZTRhGktYwkZs9BrM3y7W05KkzJ95gb7NmZ6A
tiOkRz7lX6j3jKlMQki+0EN5EEJL6GBMQdnsujzoBH/SjTCCV4uQ9fwik/TYGnpgAZ3jQIwgFomZ
B1aqZKDH8ZUMExVSCV5EvtkkV62KkMiv57KI3zZ0HAE9f/5eiuVhFI5xTXg26pt238+Ma6Gkd/U5
CLjLtl8y6833NafOgeKE/Ypl8mjfhvjF4f4FCHKxd/TePO9Ku2ZGXARYkSkOqzZf/TmNZoHqCQw0
Cy3pQkNlKe24CvjAk0Ac/iK+cSXj6aRp6wYMjD7xeVP2msWcqiJJhqMQNetPvjwtqDiKZiL8yDFf
qKjgp14AYnRlUL5dtQnmFNPiGYaFUjGkRT1wQEj7Ys6CmrxtVhwaDuf3NP2GgcLNkeCfMdAs2xWI
megyOPxe7rLuvjQSpvEtGjvPODep9YNuczz10gflU+xkS4qlQmRB7mDAS2qfm5wLwhzwltRrdWaR
uqoi9naSKuU9WsRINnRor1mpAvJNzJBW6UNhF/1p8KzrZvfVPqefWqr4gBKVaiksWsns/mlmrwmm
bjxpYMNdZ4DvNI70wqw3CtAkI1z9uDkYtA0TMD8Ea2V9JLzRvBAaxVGnv2DlCayJdpg0w/PUpTOh
QLhFYknKwU3WX7ruF2jRPt66T8pzgs2mkQwREfBQ/iwSbzqa/i33l6f27YYTvgeCyRumK4td2gRg
8wmHzTLCLRg3fZaWqd6h+9xz1l+UB7ljjuttOWkvao5fhrqlBkH536UxvtDFVUW+R7S8k9wVJt44
STBulx7HDZQff0fIxbOBuXQfnIglwyhaVg7DPf4G3v14M4+sERdl00085VKdFnSagfZ85JuKB1VO
e5+tCNyDekHyinSgSBvu78HeF8PaHQeFja/txdFWhGKQ3rkrSFPdNbkZkKrCBz0whFHw9taji13t
5c+8cuK0X0AOErcTVc22CUNHFIjddBenoUMPcbobzANos7sQh9p2AJrKKbyDly6fNCUnfMYTKXeu
ARaUCvQf+XQT7dm8EGx2QHQMoHyC2T7PNx4mXBMDbaS5zlyg65KGcoedebYwMBbWGhHznzxVxocV
q5+6t2jj3Vz2CwNh7bI6zh1ZWdfVRLFgDMtzjGcuX2p5FCaogrMizfBcaz4SIP5B4L+5x3KDSdAt
d1tztQeUlTrdjDCmvx6th74nj0DutlgQUm9807fJWA3JbiwS/0o7FdSsP6clCcdFmx9wkvYU/5iR
5TnVTntw/RPh8MJHcLpgVAvRsoe4sy/EUz15I2inMhd2PO+ddPs1MMoiZZLjI52ERabcw1j4Hrvd
kkRyq5ad2WwvqIZ2uQ2pEdfxk3Y2lGU10naS8rEFjUh0KcKy2fx7I1QGieJV3x6KFSUSY2hoQhAe
Yi97RtoRIt4PXU8UO6I/Xj05+0FfzWgXze0RuSeFvynbP21Uj3ZjvdqT+ezAHZIG+I1Vkbo0PZ+c
Zrhs2oa75hlzLmmgn0ddPIJXfbadguVbSvKIHTYDAlTzW7HjcMCNiXRrrS6Okb5rM0NQ5Q7ntNI/
LTlCAL7w0q4mPH00v5d0/c9QY5ANwL1jtdFvyKhnTy3hyBVd31NM8a6qsSvEOOLOfj1fbZnMB0KE
X43yw8EvUDu5HVgaeVI+kK2oF2SvqOtStFb6rRIdJdMExTHqFoo4g57qCit+92bpM3FTqYjKd3V/
a2EsuPezj36Oh0sixH/zWl1x29eQ5taRmvQ5dIlqDmXsEfdfMsaAEIbg5EwIm6bZWeJJZg4OhLcu
gUW/ZXEsjdU9SSDynpLzCCuVHSjET57voKJuyKbfNLFu2yKCpWbApy+aStxqQmzM/VAu6N1cAyxA
TlQ/LvYzYZQIg8nQOdMYA+1ixETNVOQFe+1p0eQzwAyXBp+vPRlmhFoFL2U8M75V/kLDp4ssujjQ
G12vJmuSnq9Om497y8Ex1JsGXtvtLAyzPEKfAIziYQHxrE/bDIxT65hikQrcV/kk+8QZBs1ucjB7
eOXBvV2rqtDv48hA5jsi309qEed8MF/ckujx2TmKpFjOC1hl5N4b/dyEA/xMsGG1TBvfY7YkeFbQ
z9ko7mS7CG2eDEY/jXeYSJ2DzWEtUPdnDejEgNl/emRSeO7XkXEiJSpBw02AfQHvNj3zkmmIkKAm
LtZCY/jC0E+z9EhHQDoRXQia1I8OfoKspR93EzjxneXOocwVWg6twTID9vY29HH9l3RKA1nz+nfu
2P38EaVAL4z3LbXRq9n8pBbe2p2LF42JNPCbmU8Qbt4yAHTJgoI++ikWPHk0rk6ssFTgIErftbWq
Qeya4VYcTvNtVk0UAoNumFt63NKRfy7ZmLl6nI297sXZcL0/HbieSQ7B1amsU6yr9s5NOdmV7vFF
AdiFTYYCysIVMjZ5HCnJc96Is6Oux4a12jgalvEUyxhFQyIk5uONIaO/2XP+/VJioYEyVxg13G1+
hKya2UZx8MjbL/++5N/vamupzxTAIM7k4r79nd+4//dVKMCYQcGSowr3RDprpragXfzimMWkzRvp
pkLVo5x0hvJVeFS1IeqZYJpcYuly89w2v9ZyckLdeUvYKONZVRCadkdGMv2oqK+Xv5Vw/Eu9Xjn5
WCkkQc79MISlRFFDUCMIXyvbnbdgWkIAiWhpY7rGwyH5Sen0atLkruk96nuL7uLe6hj6aguBPdtz
liWPShXzZYEpqCsGKuU5R0Q8BNsZJ42F780sCx/gzvNDWVGdPcT2t4P7UjluGrg9pks5KwwC04QV
ZHkb1hYG1bhZ3tEqSaxLJ06+YG6nhUYeAebnSuxbXn/188daD/wboj8VHRYBtnubmjnzWyD0iIhM
xs1brt/a7earpdYPt/H1qRMjJOjCIJtaKCIyo715ulqMbiNWVXlLNkwfJ8NbXyq8Vk5lG9D1inAr
Q09hMw7gVFCuQ7J9g7xPXCFq3edN/EhQ7H5z5fPoUs5AYuTTlk5sVbPTsbCKLxnPycFw9IADKePZ
QIusP2YmyiGgOxv8mV3I208DJ/iSITLHC3y3EF2F5dVBFeAvd75wGNFm/SBG/YfMvuqMlrk8//ud
GiwFseo16SGT88WVjo9/72Y3+t/fGi4mT7ZR1N23K/Xf35gY/P/vi6zORmIlSaH4d+n+u2r/feH/
/2c6J08tQQ37f9fu/1/hPnalYie9B4UL7n8v7PZ2qa8jjQk3C6FxUKM4/Psz3GlXM9l+RIl6sWSE
YB3ml9Kmipd59M1quWxlbbb0hWd92KYTxbt5RbtEfcyzDTaEVNViI5OYCvaQk4jnyYvIR1CR6pVC
sjiFaZQygnHo8aHrP40AFecHrhg76i6wGioJpllEKa3QtVjkeTZWHbjZEmnvVkdcbD9NI0YwLIiH
bUOOXoxBVz0k47reJz6+NMlJEGqjJmcWHG+tfq0DgrqBaJxMZBrJ0L09q99crjYV7Tmj2VCp5zwb
Pr35pTAL9qCNpL/K0jtqjyFftU2hXEsntUy8F62s8XjT0ykFd0g9Db2Za0utJJ641TiXN9Jm7DTs
vuRWyJ0zA2qyWnvShN78MW5x2CEKXbq9u5QV/cfPplDf3EoW1xXBJPjCLu6In6iN7efK9EqahMY6
VLN/tOjKIcicUV4wRboSEhAFARMXGMU8Y92fKGOHbyqZwuACAojyKLHj+Om3BT+Lirkh5dekStFA
szrOG+RKtYE6q97ez/YAuYDeNmiFjneKVLHd4ok9AeDGoVv3VZrmD/7qs6VR5xRXDZqZ4rUYqj9r
MZZPc34EgyJlAs3xxZ2M77JtJ6ZDvC2em+FUBFOY+Ceufcn/Za0l0os+UsNagaKbBOA1ytw3JUQG
Fpv02C6VDaNpnPpxniLPce/yqgfiiRWTXuWH9QQh50wGI8M0HWcKK7AqIQJbV0iBWnZHj96PuU95
EMT5HTf/D+YkFNFx9mvZhm3XZp9q46gFgnV9tqHRx/+g6rXAGsHDb6rYl/B1cuZ0WYM3wEgjuKAz
UKO9m4z6afRtpGPGSo8VRxRhXt8x2Qx2h2g8mdR9mjRG4HQH03TfXPV3NPoHK2dMocZO7YaeTO8R
V6ljr6eioqk9HQjkAMTuiaUUB9PDvrOAIrkePumRgtB9+bKM/acyyvrAhUnmL0Qf3ACSe0RQSHPS
8cVL7ffMHGTo9t1XnLM9lD6XruGp5h6kmT7wP8pe9G4w0uGYuIzRc3tfr3MeWQA1R0v/4ei7ZdNj
cOINQNQFi5FQLJ1fqDBIjh7JhWaQeDHGgZmxx7aHK4/SB4yz+tZcGRIWoI65WzhhbyLn68DrSWcb
6nNeqOr87z83pNG89vHma4OIEa51Jh3OOrvFap0n1yGzzO9osCF8P1/LNWoceolFLg+FmRYYjGbU
MD2vbmYWOzuMREccOqQuDA/LtOjDstYIqVBkYMxlZ+brFuEcMZwhahs2XkyOSC11/eNAeovxU9ug
zZaV7c0yh8vH+Zwdpjq9WwbPR7iXMtck8sMhdGPfNSQq+r7Asmfys6sJ9I5wuSmoG0YCTkHMsqRH
/PsOTueRzA9DI9ZlOOcuFjaWzdE/dh7pM02D2r/oROjgnyWowr+V8HhcFFMiHmqsSuug5pM2smXv
9166r7gdDtoGKGhepUyAmXGuGnmWUEdXB1WHIWNIJbN/N6uTWRq/x3J6SPttfi2E+MzX9LflDzEP
QvJNCqt5kAwnTILQ4ELX913nvlu598xDDfYD5igsPJPZlLGTnZjhGtODDse1fEW7eMpQEb8lCcKM
ZEkPIIG/nLaoj63kHHd9jS9t8rxdRf4CVCGmKicdgqzFN6h7InxmDHLzyp6vf0a8GCj9WDWz9mb2
S5lnyJBiHUrvMhwpJLWvv3FNQbCYPg6KrsNtXj8Q+HLOWnWcXNe9NV/ZoaJeN1cYcNcvWY73hFo0
F9ny40pvfPHrlD7ubn71dc2C4kzNPq5c+4Cnkv2LvByOstm+9gTJAAwRZZZ4PamKS/Wk0Q4nXvNg
ZP2+3ERDW0LyU1Y87wm1PTBCvNiWRDvgk0CjGaGF3/9QuuaT8Zi+5NN2XuxxibItA7bRFioOv6OI
GseV2NTebXry1pf8vGYMJnYniYTEywWx+goJkvEq/D8WSSIcQt17m2TIdCVUNB2Cbi9b3E6Eigg1
mpdcsFUW+ZTgUQ3XAm0bsTq4lbwsPUp7+jR7fDLCXuC8i5LkD+dV5Xl1i/R99XvjYjbxQNLfc2V1
G7KS6amcpLkrhIGuYB0w7TDoDznhsStriyThj8egue9i91E7Lfg6qXTuln1j7kO6lmJlUFPk2POT
1Yg/dpaEFv7rtdf3miBlY+2JcjBZOxxnfMP66m4uZFONJDGffrbK/0jn4T7J+lNLSbpfdZd2G+69
jBtrxCiBS4jwBqTt8HDsH8TxPWHi7gLHy9edLesfyzqOfn+Orfw+k0TxbJAC4ZgQUr/Wd2U8WOG6
hb476TC9KTYJ46EUbjsou2FIrRF1ydF6qdbtKSbFJSv/bBCWle12eztGrxuTJp095H48hWBz1zwB
V9ANTnqFYzeoLS/ikUtUw+iEuVq/Nqt+WNL4UmmriMbJo27FuDfitT+WYn1Am0rQmW52Yp6uHmZo
pnjoOLIxMoRDiWKZokrTBVlcLGIrUoyJji+f2DjFaPJ2rO2HXU4AUjq/tnPxDkB68ye775lokqgf
O4qWmFNrB+PW2uN+zcanwlCEXeILrzLeSC3n96rAl6SK/A0317VMxRLF4/qX+KpP07Kucwa3KTLz
OYGiDmnI+5AtUS0WUT5Lb+y1kD0xvcLYmRMVHnlu7Rfi5DnWwDFy7JJwDyQ1mMec8qogLu+rwS2J
MEzuAP/eU6aLlOpM8tDGB6OO1Orc5F9FYHX5mwZ5C4BNrlV1c1ROXVjX43sJaI4j3t7hqb7P+yTy
cZTaXfOBHBrqgoM7AqHcT7mrT7NpwjcXR6uGrEACP7rQcHEOPTi53T2+hm/GyhbD9FzAdAIVV9LE
c0IW2GjzveVoT/Bc2QPy+i5mXrL4wiBhym8oQ6oc66/scLPXHL7TOJBrnsT2biCN9J8ACqjSSe+X
DN0i8iXioHokdLqbzfsVBliY+qGbRmxEyBGjjYR2whDNfZbdPDhdlUTJ0pb4CEwdYaHHscdRwlxn
YtGlkgA0Ki93OS3XIP19WPeGc3Ih1zODnXCrmeOQvHB8GOajrTv7krbpuK8URT2GbXqc5JsBhw+V
V2kT73OVkkvd88hRYDa4W6JkRkUhULMX6qTqEcWlLJjPTeue5yMShhgVgQD4AoXhdkpp1FpqgbIn
fV8MlKKiw+HDtLybPY5PHzeh1bcPTf1gVEsaxU6Jti/zUWEBOZv9cfU1P0NlPiYGSkxviiEUPJh8
hwnYJ3N6GFcVuAvODyIvuTS2OhhX8d0ABUUNnXxtqz1qKGDGSw6HkBTID9NbXsbMOda3NIy25xi2
EutnLoufOenqL4LF091ai/ta1Atkynntsyzwi99kOjCwwxjsBpysYxlB64Kwo61kOwpS1zAuTb81
0ZhNIWQxwkznZfAT+zyy1WZzDIoUO4EsCzcoIMNSE33cSgwfuvZdvxB0ZMz/Tg4vSj3zQVq8s9Wa
hr3lXRfPBqAvZjS5K/sZWQIM8qmqoXxBeqCW2ZY77UWtKD7sYjtNDWAwzg0WrH8KQq1/bWQTHBZX
XC3fyk7p8JM5rntBKm6edK2e4ibO9mrAZaPncq8W84RpJo42s8lDNADE+K51iBwBIYAoSH+0X1q/
oF+4zve2kXzZ2npp64VxDk32iyyJgjI7gfr2X5pQ6+cQ1zlyZLuEiOF2GOq8u1+W7C5lG6ptb6G0
z6HbzyQZAK5n3dKrawouK1+heFIrST+mfK9Xg1C31BFB3uF6jVMBVjTex8mU7cvFRkTfKSSqR9ye
bJF8w6Cc7DbwOwTe8Vt7C7TuhXinMLHcgSi/V/FNuoGKpYAmJHhjutGa+6rwUZLASKNi6lj7Mg2b
14cuU2lY8/hnLk15hbdvRSDQceVGozjxatoNzweri49DLn9k+bpYAoqAJMUOzBJ4H1M+G5+f1K8A
Ih9eRYZVctu0iPsLcvlhJQYNhAzgrW6inGyKwGJf21mFaQekX37aA2pD2hb2Jh90P7mIKdLxi+A5
cib7MMvIUlriFtUhS5DRDY9bmZ7K3nlJRfPLVNpBK6SRrmcgQVT0OdgfLNLrttbZZ6wzLu0vWBwQ
brDEDuGKiOScJRzmFUTu2kAvq+qzynmzfXJ5jO6akYGweeWnYdDc208IodjaGD30LwMl81mkh47U
UgJYfDJ7yuYk7R97hPMvagin2na5T7cWS2WzhEQiHOcSyYfjxg7IJ/aA2jceHTwIqIjLx7FTOpwG
+9JV2bN21ycSop5rvJo7KfqPMmUnWBCKDs55Ta1kbxrWbrRJ5koJFXJvJRWD83KblrKFFtCkwqGX
iGyIlI+IuonNc18d+tZsg65sLwP1ulSPfvQcFLEncbCnxD91XjRqkuxTu4YMA1Ic0+JXN/I8E5bD
hDyxSHtEbPPcoV7lT6H/QVy5j0Ch/E2xw3+tP90hYMO/PfjyGLfvXPJhvRn1hQ1NsT0mJKEggxa0
xcT6rSmAz24OQcb58YXK3Lvb66GFm41XTWd2O1Lrq4pAWyTN6cDgwTX7O5nFN6LCELG4exCW/NQI
YY/dEnvEQ4ECMiODB8zHvPX9YFlealSVhzGfsbvk9UeBaM5pmA5XxnDMsW62H1t1KwWgukSXfeis
eF/MKXuym+Y3QhDVNX9WD+PjRIqIbq61gxg4t7FA5dxWA3pyMz6sqW72ppDWrp3TJGxIAvB9+zyn
5iMUG9mAGxA7RnmMpaqrkfyTHbEwSg09ILpcXFBlD1SuzPaL6UI1YZlt5fbtUKFzHDDRTd5ywEn/
7VjiXWuL6WqKmUmsiUgIp/yl55fcmnH2dbpEedNFJpU5Afl5356EQm2J/kfe/r5YI7kjc/dVaecy
teXfDE8bopu92S14JduA6kB6Zni9Xeb9uoVx4bawOF7LzSKvzJ8QvG5ocdnhYObbsJPPxUQeg99R
QFZQswIQ094wJVhbohGDKZuLE7Amz/MYRWkHpQZpp/dxDnZGIOwTBUuo6Jr4M4977ODVyiKN7QS7
OVBChs2Ba4lrDjHN0v2mm8SEX09+1YDQASGOdyYis0ivmDrQQ0ChLShMVzHvjaF9Vhns4kTEDtxe
2uyQ4P/nZwnu5S65kiz206nkPqdUChM6gqaNwLK9nqAYukWG0u6hBEW9YZAqw7SSfxHI9ftVKpqN
D6LdcGE7Q7M3kuu/S3iZprfGHq+Z4JhvJg/oDVx5hLyZS5RqN7tTw7iFgaZdHnv8TkqwbbVzda58
/dZV5t/RjhH81lj2RgTJOClZlbxWhLaBmkzgj4aJbZ6YE88VLk662OyQ3JGvNNE3vafDqf5Veni+
1olvbOes4TJDkzO4FQxQHpX1kN/rFdo/qbw6cOlhTVt0fD5HT18UBR5MHGhGmVZBET+LjU501mTU
vTi9UUn+AL/0QWnOWOdKYj0atCVUHiOoAxIRs2Q581FZD9t6t2GKOBbL51Q6j1tsx0Eyx3ovR+8C
5YsE13VftoVta2aWYPmuj+AI0TSw7jpwp0jYSClefjszIhMtyOST7ZPwci/iUnIiMpS2sC/qeTdk
9f1cLB9zdfNzoSMTdhMBibaRSSJwqBXbtdXY9xZL0mh41cNii44kn3CefubafWqt9dWw7VMae2+S
uPvSMcjEU+fcEpcEU89eDo69y/NA5X7KqGoF3UziKOGgyLJGO9nb0/JX9Qov4I+xWK+Lnb4yn/Pj
2sl53PI/3cDh0Irh1Z+GUzICtvne16ZIkZ2r+kvSBV0qf2OC5z3tO+u9NPls+xwKucc2eUSsiN0Y
7CsG+Zw6EsoM0YflSPI7E3FrnUyLJ5u7MT3KZpH7Xkg+KSyOrpJ/inkyDg0BlYgOqAvyHjFIXE3i
mqN0Zh1KEYjMZW4SmlDf8UbK69oKUBz2yINT4gVEZTrHOPOalWxWgUXzLHX6n2fb/xXa2A7gMFaY
eYTVLOJ5NF2CuuvWDhILLaYX4+rzaEgXeWKcXAOHRFGMX76FRDGueUVA0cDd219rwe3MA4SUOBnv
rWXVGEMxzonFOGYTPm5c1WXIMsTr8cVDFWcGY92WP/dumb8KOi+9dSY44zTPhnsBzeCmCyZm7Gtc
N7/VOg6nVFbro4mSKtZ+ERXa/+smv6fWhjXZSXy2p2JGV9zPRJiZnhNs7vzju/u+apCeivKM3Auk
bbXLAJQD41m80Ubjx6/xpmgAWR5ts8xe7Jr9KG4xtW9lwUdDRAbggFFFaiI8Ruf0yzbg+AUGGrbj
X4lO0KR4fX6ShQOVuOiSsZaFBTGTGUkfGDPpt58E88eQrBSmBTzD0OJIyZTcQ7p0MUu/yv4Qz6BP
ZgEogb08J6DIc7Fb1daFPFAyetyWor+4fbFMbvKqtC511dBZAbi8qfa+I8kydhnT+3dC9nlkaXJj
Lcl0DRVEspeHM9T+3NIyRtJFZoZRAyz1lrpAlxvHyugvcV9Wd36M0matDRlWAshuzsfmTAlpQEI0
yh2bgZbIkqAt8dN6ZQFyOP1yF/Xqy5YkK2resBGlX0Y841qaKlIAuKpUVyJW6u3ksDRoMv3kPC9e
TWlKfcjb9mbms38QAbIGQnaStJyQrnQziifzhypRXNDNjSi/aVlWvZ5o3ZsExCw4Jdr9wkp51Zlt
Hregk1V2zS3jXSGs23lNmfIUsYbQrbLjlHtlONgV2YOD/LX+cx0lNT58CM7NQZmD3ZJoZhYrUHYj
cj0fJLFvj0uJXab2GExXHJ9GgQTfmyO0yBK7efaKbZu1ucOb1FYnohKeG58sj6QnII3AuV+mPTPX
x4Dr8PGIZEo17H5acDJUXAvmn9iHxSlY5GyfukHuhl0a69M4NW5IhjWav7a4KLJKjz1qH2TauiQx
0rr2oy4JeO1TgnPtA6wOs+Qysvu/lzX5JCTan6sKVCkfyVnEpQ0ad4st2OIiWHSmdkYRf9pi5vNs
1Gfi47MYyk7jy483AAzjt64tJ1RTdZd23oVoOxc8HkiF2Xl4zREMvsg8mlMHLLODTfVrFmfEhj+W
QLHJA5vRPSslxvU4/VypYMuM6ame7KvVbheUEp9TYdOkVkqiqHkyoSrmYOpRdub42glSe97GdT7E
/cnJNEqj6XP1UKk4Kp4jCWklBW9R3jb0nW7eGCXJ+iSdVgUzJgAA4GPbDThM5PSOrv7vRsA4GwN+
XE+A4EH6MRSk9n4YbXWmlaaAbk2vKunxVfC4qVIzR+vmnyFB3UNFn1icZEaUqRyyICdxqGdavuRL
9UHIT2QizzohwDh7nfSepul1mShuL3P/EdE9YdoDmX3+2h+qdKweoAfv+rr7iGMQkbrPy6gctlfV
YPbaOrnuAIdg15fFPTkrYwQi5GOK+Ca48cVIq+WYKfJMFxI/ErR6lP/eTT3mAVvXAUXM+YXYhS/P
r9fz5FhrYAl0yYxvtJxUWobrqCzIovbYd6m+dtl6SVyxnDOXKElbwNZIaRytETNKUwvyz32UYYmf
Xcp67Sma4EpE3mkGvtPiTqnQMBjFARbmeZi3Dy6t5Whm5jnprOpgDywRpZOZd4MNJaFRMu9yD3qf
HJq/Q4sy1rAZHKrq2US0dMbaVxz/h6vz2o0ciZbtFxGgJ/NV5Z1K3r0QMi0mbdIk7defRc3FPcB5
EaanNT3qqiK5M3bECoyawMXsZVEZgxlEUnNim+El6ZHaprmF3QE+IwvslxZua+fCUoDL1rJhZPKo
MdSV/UgYD5YXJ24nWfc57C/PXRxqWPESNBiIO0sFQGgSj6xZQ0/JwnXqVmHDyrfCBR1QcupMhmRJ
U7gnd/gaUlL+GeIdW033Pm/avSz4E932Err0NrG+TPkwYDzpA6wSAQrsXuML3mBg3zL7VKeqJvUj
ouytcEc+xg5FwZAgkm3CuRIZZTwWMVL9gLmJO/N7qOf3yvPbXaHDXwOAE9xnV21TKzjJgsc1+7M1
jDdY2AWZTO+rSgjGhAKcbFnL8+CaNP2iSoDHgIrbsTjDdRqg27lzsR0zflbgXMFtmUNTG9PmvkGD
JoBgI7v383KSkLgP8PPeywFqv9A+baDKPeUN8i8+bE6aHcRjwlD0ciTFsQ5S50T5j+OloDF09u2k
k7zaPgq0LpB5auapdTtx025pJd+JsiJoV/Fa4hDzT9UgFhmMvh8oTBAUMxcpctpVfonnFXI5N0Ns
eWlLK02cHNpYy+/UZxLvvNsuil0gLuI0xyYu4qBceHdQxyMaA4U9yZtUk2lj1UFyjPkZtc/2tz9C
Y5UmmAcXHyOnmfFkYtOp0vpTizCj/RzjeYCf0+l2bBsQObTz7VRbsOozKkb2Hlv2x9SbkvGpZk0r
SQSU4d6Y+/sshcjeBvb7ZHbzpo64p5Nh3XoMgmQTUC2y0X0XZN7oRohf6q4GaWx1D4yuwE7SBbo0
UAQUcX0Nfcb4ktlPvNs+L4M48YBduXNUw1bnoTqRXOtsBXEpAadNoHWtBSUGqY8vIBBM3X4LC6Dj
KWCTZd60mfOkJB9ur7ehMfXg9CYAa7ULchMs3hdsq7vJ8H8ntzCObZClUG74mXL63DkCSu/sWeGH
r5J9U/fRRnqpvTIQkCc+I2tPyUUZqottX7VfyWSuneXwmw8cLVpPPtWtoGPRw8fEvLLFAKVRSw2L
Tai1Hg3pbBOCv9iaDPgK7LcrsB3nKey+DNBKxCD9ddCD0mnjbh+N3B0T7IttyypXlMZvp6uLhJG/
w1t7jZUzrrtRwFosi7sQ+BrsRPqmOCyLcbLXcVZTh0yLBFuaWuwsQmVJo1NOsvJnxkrTTeZwzZJw
VadZvUXP+AqjUK0SmzNuo1GknDx1sBpus440NMmu7pjBrGE40qyi6v4roDrq1LjO3RT6wwpw1IYw
CU8Zg8uPE8MXbb3HxoKgQdrEBIrdQaGUOSnxztzZ8VRuU9s/QSG7qgjgYSE6uHRwE8JQ7+zBs1dF
BCoCniqYt67lVUzzp2r21Yb78L1WxnWx2/oxT0l3QCgc/fgfOmyhYW1Y3vNQNoyiLLPKQcijhwJK
HTbbRPK/FhYIPaERDIT23fouQXnel9zzZy/8sfAEgnELdvRAYcYTQNqLCPcwi2DCHAGAzYCGiNgc
TsqjRZjNL3i8GZt/Jl4n6SVn/g4DQecw5UJap4kTHNIJC5SbgE3wi4sJTnhP2uCui3zzVNjhM6ZZ
QhzuwHWIAOamx0w5Z6KUnI7p+6t7hZk/Zo0vgrMuqvNguf66B/9IMI2krV+VcA1QcVRQTLwI1q0n
2GGSmh8jTiYpdd+11x9rnIwiXY6UcWfeVnOM8qyGzwTswIuXcdgpbAjSkuKQkYjqOsRFaw6KbKrX
jhv420tciyGfi33VkPtH9vAXKQrSGzRuboKLubLB8yIZ0NnxmteFwHpCKxU3dYQhIOVJtxNi3IxN
+DaM2bjhOH8f1wySImoeRq/55LgM9ckOmO+r29AAwCNb9RSKgDc0JW0jH61S4Tw0zK0AlMCbi/Ze
0mDg9lg4AvoDXIs3uOjq64yTe91KNHZsn4+lGXBFuuMvzBwqCGdahj1SHpjfF/cFJra02tb0Yjkp
K63Wgcagu4s19yB7gIZZSfwkLHHxrTDY9zLYi2F+7EGgotqHZGll+9PifEcMaqxtBos668aPlCPI
JQ1SpGPmu0PnVQcQSVcM0sNmqELw5XAV6oTb2ly0Z8SK4UaK+VpXbrpuZvdXjOopWoLL6ALFAuG5
tqb31fTjypry16HL3gNP+jfyXES8I6GR/Hb2RDRn6YB3jUsjjRdzmJ+JwmbbcVwGdIUg70psGLH9
YE8wgBKv+gF2H7JR6jbaaO6YSqDjLsHNth3Onc8bgN3xNag55Fr9wWVbhHLCh/F1lP3eHjJvNeW4
5tk8UwnPD9OHDROCR8EyHR1mnF1rwOhGZT6gdjU+u9lgOIy5TW2lnHaE19mkUIOL+nkaqw/bku2O
+jl3Re1nfxOVBElqx6lOPWpYxNu7AXj7JUXgrDpNhGkcem7sPNplI/AFQXvf2GEL45HlF2vbz5xX
ss2816bemhKBwA2JluoSgLmqiAeojOji3FQcNHrg3MVd1Ru/2sjNzVSZeq9c+ax9vzth+kHJjU5G
4G2MRLAJnbyB2Hh9TziThoyGOM5OLyzHYXktmOcDqoXC2MsOc+ASkCfXZNmUyeMjoQMUkyipu0PE
8+UmzaEvW5mHjhQ3W7W0H+UTCImUbXQc2xw68qtj9VuuhABLrUkPhmteZT9zE2uydLfou2HrcRr5
GnPM3TNh65vo1gscvXORHDg6W/NeG+0DZn8eXl2EY2CiQQaw8CpqAshyzI2+zYNvbLtT3sYWbbXt
z1DMV6+eJKeAt0xW6iJs/P9Gfie87JZFB+WsPJZwsz5ZfYjWbN66ERuEjD74bU73i6POLamvObV3
GSeZPq2wsDnVqmRwNQIy2U7nHwPZPvTAVusIwIPfVc+Z6l/zxpm3lovP16heKh+jmZN/GCMwF7d6
1QE69Dx2e8iQpoA4V7kId6oS+MHUfk41fivKvJE5xjHbhOO1zWfKaUGNayuAWCoRwJeAaBppwqOJ
fApxiJCJxlaEfMG99BOpjtP5OGqO7jwDyxDIc8g+yzh3nfXri24DcLFAwqqe0oAPPFvhDYLYd+iT
D8KgXajozViQZFk7HSa7p5dloAeFODP+uIi/uHATd0166YS1ZbJKjfdOboaxfi0niBZF3r/i2YFK
Fu3wle4zvoWJtoMHRU0RK1Cc/JkfsE3LK38jOp4AUcpnLreymR+bZbDtO3ybirdNi+U28K5QBdY6
3FmVOOsEKJsRWucPfOdqZYe00cR1Rn5m5pNdLg4Ikh3cJ5oPhR09IXmyYgmJszPq7rJS3Iejbe6t
8j2KRkrijUefVVWVo+JnWfXlOOnIkRnvwDBa6aprPeaPfvjsypFZxp8eOpYvWSUIsmTjPzvoHkz8
RL1lkqZPkup2GHiXLU48qyDwfvGkwUFAXSyzGjaGFV8svy83ZRrc0c3gIYOYxyyM4QqSFkIMdrhA
49KfVik5NNiUx6lQTJGRe3R9sctnkOQZtgHWcb8wrd7bKDqjxXKCwckyc+CBgElokIPJHCGw6ehM
LdermbnGLjCbL9vNtnQSrX3xGHajWgVF+TwsIVnPK7nafLUbI3LDWfuT+1ykPe1lYABeS/dhTNTR
YOi4sWfrw0wS99A4GRUTNnquRzjXrV8ICdPJVNOVVopy3VMOhtRh3yTGyXPwXqCpvNYpKPpal9yw
vtoYERwy+tXMHvqZ+0dCQPXGUBP5+x5MosQ8ksh3J9UvvqrXimrurOTBHTDZ3aQj7VxJiBDfX43k
FBSjzagz5XtlXsC8XGXlvY9TS0Gm15ABVU9q9L7IAXwaFiNdTpwZ4BxA/XZ5U9MufootAdNoKxVn
DYALn7nKE+BdDZHGpHiye1pDWmJL6WRZ17iP90GJ8bxJyak4CymlKolleMSPdBw/SUWIbHIDpHMA
e2yun2yLcjQ7ozIixVMx++Uzub/l5XkzueAOQxYgls1LJKRGF9fRRYXZr+61vencKObS9rbq1Ugx
+BhJx4YO4nhvw6yumDlC7E7l7Px4SEE0bZKUsIr3GOq8IY2fzhmO9Bn1uHPRz8kUb6IquRU+i805
uAFHHfy9h+DQ7qSnh5N+78fG4+6Mlo6iiP0ouwun/KHNTEQDbPJ2nW0cjc6TF7RhWfNtzj16NUl9
sHrrGRkR8cmZz5XX72SEzhiELCNx1FjFvLZZ0tzUca/WuYXwGPNRUB2B+MC/eHXPgDA2nFbqq00Z
Ye7iieC1S91jW1dbHwt3V7AMYt+GyViPrD7Mrzn6B/SH8UjompTAD/CCJ4fioG3TVAcMi6tkcIGE
+ftiztEAZH1LKQQxc6u5d6R/WFSHxIejXzJi1l13y6qMD1rHsCGLf4F2L5Ne+i/K7hByPnXClWvW
lxZXuIptCsB0sB+6W2vwb6fZ2TUGwwrIghtK4TDPtDSKVOpW+epaWBNJ0ghIfh/dzZnPwQZPLAZl
WNmec5SLRhjofR/g0bMtqkeSxZpU1rzTgWX/myTWTjsgWJttxiJ59/P5Cvlj0/pYXS1RcZlAvKw5
vbBT8m96zfnCYzdiZcwqgCF4NDrY9fRrYmL5axySDwQmbxx8gUQ9h4ccrnjpAmVbLsLImK+GSfcV
MooZdUcgxALf2LjvWNTlsX1lTup5pg8ekStxriOus3nxVySIvG6NXwEbkRXbR47bV9hwwPe6x0Yw
NqHG/wxNpTezw/6yRcbfZL7eaHO6hjbGujHlnEQGaRU58U9v0a8wj6sEtkiCf8me8DexBL3CcVm1
NX0Z/djB4b3rsYVSe2Jx4gAv4SYmq+7515mNgn3WlK0L1VHgpMuP1PXoMbe/ZBM9R9GJOYrKYAHq
kOYix0SIA5w+F9apzXgBXPkwmgHPZAOHa2Q6z1PUHyz12/N+sLPhrmfMxUdut/uuWozR/uxuEelZ
jsZJj+E6o8Kl0xentWm38EFtZXL85v/Erp9+R8EiYkh751i7lFN0VbyntmtFYfWw6R3+r1nVrmgR
ifddx7sTKI6QVXQaFisUIUwcCjS80ya1sxBpKSy8WEtw10QJs9MMzFso7s2eEa2OP2XHkEh/IC0P
vvOLyX/vVzH2Nv4HhoDE0zkA25e6AbBRFnSGpAWf4BEYmkg9eRnSkmXvQBlYuQN0tgE7n7ke6Rbp
nyh9fFlSWrU8qb/+rlocokS0W1AErIwzxUoXP98eu8/ZaOjJcULrmSTjuE0Jxk4RBUV5Je/GUVir
spuZ22nIW0VD8TWgVa3jAr2MWsy11SyurgVgbMCZuGktfNZmVb2R5zCPIbsUc6RUrGNU3bidLC9o
/7ND2Urbqo/KHOwD+xeJRQuUAI7wiX2En1O52/jHQprtRdutPtLttQswxV7sCL5B2ZpLkGT53RyS
4Wr50O77NimPrVGXx//+6Z0BWh57Th/Qafi3f1/4STT6veOvK6MC8/bCB5uz2OxD+8uNF1Ua+XtH
zy24YWU8GBHZyJ5G7UsQUEUzVw3LDXTVofInHgA8P5eY78PA+mmV5dJ4M9v2LTac+Je4DgL5HJPw
zLJ7uwWHZbYOgWHGSDfX2UvJoWydiqa7M2td7GL+WuhOfMIh6UT8dVNvR2EiFIbEYj2gEUHmOrWx
tdnjKaz0//uSZtl4+vt3cX9iDRke/34vVeGjwsy++z/f/vebXleGR9mc//dPCXmsn4hTExefREtG
T3Pjw95Qshw9Mc3DJPv/X6zOBzETlnvXyZ1T34f2f1/85ZdtnuV4RTnvoci+FgMVWX///u974yEO
0dpD8Sb7ysaF1d1PDclGw7kTBluUqJoOIeyEXVcCWwQXOvKWzsCt2pCDG0RDybmIR38BJzeiA8Gy
Wd7Ps3dM6tw/atP+Ei6fvASHylFyYMXoB6fzqBoUspzsyLqis9gDP0WhC3b6JUJAz1l5/Psn679E
gVgHgJr2wKfao7Sc9jiRLzj+/bJodL5HngUyVrTHYfmOWnDvDmb6v9KgHXkmS9YVKuNxMeJbCSNy
djmrx8m/nyIyHVjIJHkkuz0N7S/F99Fp1nq5higBc/hBhLrUqoV9FyZgnmFXQCdq23rTE2glj9QZ
x9mUBkjX1jGO/31Z9v3aTswbaPrRsRhy478vddwiEhQdplOCTuh7bGb+viVbvsVcLFszfbzC8SBz
k4JkMPqz662A1chd0U2HGbnl6FHQrkZHncoBCmPXnQ3ztzKt5pgUBks6H/OWNQZHXHI8ezXe9MiK
m3PLffZQGuVWEfs/4nJDTWB5rqZPcsX9dpJ/VSsaf8tssc4RN6xeJNsSNANjFDxJ0vximSGb4wM4
7ITMCb0HEYEeP7J5pf0TetoAih/sp9/Xa9e3nHU1ZEQpAxRT05qfkNbwqHrtJ3OueaHQSrQI73KU
H9wpwhW6kjglHJHiCt/qWE1gUxwKIyqQQjRSJKts8LBi40deu66/JETowW3tjWuC5Khy4BLW1CBc
NObNqClFbz1EOPb7p0DVycmkDnkl8eVY4Uo1iqdjDSV0oU+G2PewkxIh7/JHunWNeSFw+uO2sjqO
A5TzIeWGw4ofkaKNfyoS5cEfgF5X+Lfchoo1pZ+Rl87MIyC7YdNE2FDXkiZLONPzuFHRcyK897SI
9qqs32rnVFPPMfoZtCrqN0oOdhzVjS2csps+/ScjjnCQGEsOu7AhxEc51HtdecexIlbhlAS8Rjc6
F0Db4zaxz4WRsj8S0aFqS4BDZCq7J+5zvYnQ1Q13nWP/sKns1kzyOxbIkmu17FaQRJ4DC+48URp+
QlYOVUPvZMzk2bB4qsNgbZUlPdj6UcTiE2h3tgnq5IpGEpNpeS+SMKLfLllVBphLPexEVnRLH9ku
4V3HhuDde9jdpYqPSotb6dAni6GQaUGtRT/AA1aE6irtrxuZ39eOvg1751dyi0OvB1lnJihXULmp
dDf32D0rWOKh8stVLIqHqey9nVbTtvWSh9ZfBOki3CROdEnHyl7b4ZEHxW1Xt4+GEv2N3YK4K+x7
Ag4vtu89hkvh3NIFgEbIgEh6sCe1zGMUX6RBZYik7XyO4fhVEISJiW2G8CvnMAlFxa2KV39pPcck
HSBxypJY1qR7SJDRrxIgZF2bhRFTUR6+VUX9Koz0FSgXlkSqfRkatOU8QnzlSZd/p7yPrKWcN5zg
CG0DA74NrfhmtGHfj254nw78YaXG2OT08IVgFxubbHlqjhUBeMdDcMML0cbFfRX03wzdzo35amUO
FnLqLOPBzHYZWkRkgpmYUh6xPeU3bv6t2CFlmfwdZikOhWq32oieZgWVt3A3HSvYC/ECBQXukNfl
PtDBK3VobA1iDhdtxJgyIQaGw0+XzhQ9COTJSF0tmJC4tsk5JNE9G5+agwp5dmWwhPfJ0BhAlRjg
LIemRO9Qx9jtmyK6jWxN3S3+xp3jsicIWZ6lMMZ6CSZgTH12igZbaZx0LBmNpn+nF4vPgL3ySxfG
WOJuiiG9Yt4HYWp+mhqUjBb2t0ywfTWY7MCFzCw4PfdNUIGKRAO+lXLhjVuqH9fpjI1JP3blc2cC
yFTA6irfbbODhOsfm06Buiw4azbOA/FtHJA5/GiXeS/T0zYMiSCGc/+FL/2MeX1YykRJRAFfzIvY
A0II2qXFhVwXHgziuf3uZvObDUa8kVqg9bDsY8vMlD1xmGN9umIlzj/0LC1s2cqVU8RvDQzbbqQ2
sbJdzILF9D71/oOLSsvhpDj2KY5JERUMQIPAiDjm+JBn/a1Umx+HILptOJZHJFUPUaFB/Mxik/Gn
sQCbP8oR6bqYiwHZL7zHcQjTb6iupEKHdS7KL5unJ28DL2hjMfd4Fk+KzHzxw5m0WmC9yLrdmDq+
1aJ66i3D32bqPDgi3nUNFB2MV5vEbzlaYGxrut2sFHpvxf4SkTpJRnaL9sElMOPG7YM/PZqdPvl5
9oO7D9dNgdlTD8/sCA5lCjVjtO7yempWyYLIdIuABsnZ2Tu9+gygQPhevJ2cfWwPl1LP8R1EfIB/
dgB4COkIHj65KwprGeOk616dmFVCFW7GOD3W5VKHPUb7zArHbSZwBhQD+1mAaDSEwQuF+HqZW3hc
ugRZ4A81DpqgXeU2lsQ5nY9BhNGwSoBsmMSgBpm8YDKF3DRF6REXxt5s7fs2uwKQap4JMI+PQDfA
5oQzd2tII2qQEqM8raHggxzTK7fAI4C/avNi4UjlbAcBu87r+zIRxVVUHDQd3UBT69ZU4NCtPomQ
5WfZH3rFTT2oYhrEyV2T2hLXvy/NB8uOYKVJTtdCWee5lxira+A3jqjMa+rEuF1DiZxFMl5F3UP0
Sd74pHPKaLzC46WbIzQl3swiNlep84jFga1MziwY6eBcMktEy66fVhM8+2k5rCx6EwhyMA9aBmnM
CIjBOHzEiTuem6oCPdmwoeFl2xXktvFt4E7BN8D2K38C6maewY+z8U2HPTongAY3orG+Pw8M9nB6
bQYxZ9o2lMiF/AiuMtEBSkRL1y67u1y2uDmjjovLSje9P3V3f/8+iGmMqWyN7Ce6OzLZ7Vr6mJhy
SaQkpjB+GxlXANrJ3VSG8n5YviBGn2VNJ7rd+OHtMmyUU5ncGzFpSR5gzFLLL6vlC0f2hu0zvcRj
T6myPQm1/fvdzsqitabbmoMh38fljTUoGlvUSj8+9VV+L2ZsDh5FtH7CoQkZz0cDmxIu0Rydm3Eb
B0nq+4IL1ToUkX2sZf/cxQHlJ+SF1iw0Hjyuib09jcbiuwnwcqTrcK7RSTR9C9xfniMFApIkFazN
Jn5pFr94N/iUlK5ZKIS3jVJY3xJ5FM8N5HcmLPet6ombi2JpBvHCs1X9a6FDbSIySms2EcOzbUOr
dY2nv18MdLKM7IlXTZXV+9S0xucGkqnAe/L496tcx9tg9KKddDEdNlkw4qB3JT4W7zYVoXOVc1U+
V67xz6uL5vL3q7kTNh1fldw5tnxw3V49c1VwRzXRgxqZqmfbmVycV/24+/tdc5xWszkE68BQCTTu
UD3zael3CmMm/reqejajMDkkk+8sFmsSkD7jj4fN85hZEEggfFfPRThOfCpYh0xpAKsQl+FLm6X1
qY9b4iJDeGE7lV05XoIZl9mtmTUe0Qtra4e47zOPB+3IyclyuLePzEDfvo8X7dTlpfoA2HMEtsoS
pCizq1fO0WbKBcKAO5xqHUznuukc6CAhTSxz8w6yhZBk4q/qgZaCkorPfe9NBj41/WSo3LhTXLAO
311HRviSKzBKGaergQDBniMeWENK6m80VVgs5KfHwqFmNRpe4ZbjFgxT5i4++3hydhOJBFZS6Hsw
ZcjWON9tPnQbIhAc6xbHQsxKf1fFgUOXKsYKELIYdOOcBQL2ltoV9UHH4VbrZIOV0UYajuJNIplb
A8ADU9vflRXr/NYJow03Ulp1b5UsX207c5FGwkc2mQyCpcPTxIKaAaNA7bDKX7J5bNbUBN7LgNin
Sf1isfRJ2vXwk1HaPLDQ65uUy1LLZfCEnFlyvhMBsVGeqRF0Q4YWHlvqN5qnK73u7oYKjBfwfxhv
cUeWkce8FS0GYYs0ejvqt8zRj0bFh7uGGkbHmzz3wW3k1oB32Xe4/Uj+4qQUWYKIE9nCLv7OuH95
LleTGFjATw7516ZVLBscD6ypa2y4q/AcEdOjyzFGj8PicYGr1GPP5aRj3xbjEECkRICUntrIgT2C
H1xIuH/GlQGbTrD9szz/wR79e8tQYER972sI4bTJyFin8DegK1iHXMkey4W2dsvTkGLMZme8g4WN
9oPnfbMhRoYuOjhssbULBwuQ2Eg2GFAb72XifsgQDmSlLHwUxJqsmFNymZSSCoj6MWMoLFwIChzb
9rliOjciNkeB6E3uNvigHXZfc27d4QNg5SMa1oukQ4ckgMxJ9sJWFeNa5t+3zUKyIJ/c0F6IZIV4
r6NgA8QJ8Go1CmJIxGQ90wBXghktQRQKq+k3Z5bNnfDaADCVDgfEIAJmGbs9u8z6u65SPr6GpsbE
5RCVZwafN6yBCSfsAHiktmtu+wkTJeol/qT7OMuzNdLwl5x9sbExjTMBQHxXxR2D/FNWg+F0BNJT
pYY7T4gbTFZqM9UmB0xBLqQERdUBzDG19V1H9lsUB8POyMl7Ua7MOmKYV31RjKcyoX3M51kkA9pz
KTF40A6udho51bpPNFqTe1e53a8poq82M35ADchpcU9K1taF1V+ywXxLPeanKTao4LVvuxK2Loq6
hNGGaD+CBU6GYe807rBx8u95TvMVOtVahMOvnDcpTPxVLi8Db8eBHwgtrPis2mRfyeZNyHA4hHze
wUrehvyvbnRBmxYW8blJ3ps+ek6F99y1jbVJy+qK+/p2jMYfVhnNvvFttpTJV8Jt6DDSkpgo3G5R
jlOfVwl1VNdXM4mfIU9sZrtj/SveAJBuR687tYq7TWgP1L46ax4u7o7bC3zvTUA6aY94/ETDXmty
yM8cZbx1xCpiYCGY1IEy5GNwE7xkKd3sbAXRr3FGJoWV3BLFATM9caTV7h1QNCASzK3mnGII8LnN
FXa/Iu6ARBau8goQXJDOPPVmNgWIAWvXqSg/KnhAxgwoCls4B9h9HRRMZoV3Fy3cmmwKrnZMNMTh
vQcKb5+EHKkCiRJM7izHE3j460nPHh/c8HUeSH7j079WLhBFG4cBYvrEHAYqawPiBVdaam65KrBD
o5Z9zNbAXOteKXt61fSJxAMOHjQZQhl47tmxNRsHMsSgKmPlJchWXigx0xoV4OOMUxr84mZCoMnS
qyIrsA/5r0pKAkIsCkS4iRanyMAwcna5nfGEU7SrFgj/1MydCo0xI0fs3nJAvUwlKeVK+inaUP5q
xtWb9L1rlk2PKtFQe6P0eZoKb52p4M3lmTC183PazosWM1AkELBraxLzPjCDx3lQHGWSxR+OnbGb
qYTxsurU2PqFpCLJWzqEZdJQFYCXHfacqjYuiRJkSpdkPqYAJkkKLUtaQfz4l80K+rfvIxnOlKJb
5hertbKNFbi0GDtePe5DaYBl8J6CJBJrfwhhnYOSmBIL+mERHvI+xvrA5F5Y4HPAmOIDx/zjBewY
mQ1WtCPhinDMx6gPn9g83BZiokEsFwdkW37cqdtZhv1c9PJfbtbRhlTZzAJeG8NdLtx7xlC0tkwj
Rpb/bE3fjfODx/MrSeNrMLZo0XNB0segqp45Dd38w2mkvw3JF2L2t8gLwr7Sc/mYYfrhVnKOSuNq
e9EpzfW7l9Fn6fccyeLiY/RRmirXXveAhZkZ+y1Pa6xlsYuzzvAvlJ6gblQEque0Pk+xGndLgG1T
3QY+r0y+sG78yflHSc9STzPwYxu0dMNmW0GNwcHZCWAputvCEGLVtwRHCpjcAK7eg4QrDaVBEibm
OdgBzRBd+Z332b/G4uMQW6+EzNYFFeYwBZheHCTPLAzHlTOoD9gBSINj85i68uB2dwnWKDY+eIV8
2CO65W9jtfHTVIBFZcXylIUkOnJBBt3CtooYEtJ2WWTeKWyyL268a99kgUx1/NFuEIk4Gx2hN18y
ocd9pavH1uye/L5bEaR/6p0Hs5pHSqgI3wureKYx5hjb3pchw9OoeUIYLSHSuqWP1e8uTcRBf8iD
NQTZs9ZIP65zaHls71m5nnpqxHmG27vAByg04EXp6xvN0FBhKOAq19eeQ9NugPkXlVycY2Je59Br
1wT7aA+UH1mtzy4lZzwhUUgt+1V39jks4wYFaZH53Y4bjaQB5VeVPD5ERdGEcj173xSY7ZYcQzug
sEJu4+aJgmk5zDC2my+gNTB8a3bmt4mIYbfus2H4FJQUcc7DVqAm8J6zBHNsgO4ci12RziyEhw+r
5Z6rsEXYAsQaoU27vUwuPwLnVoNbWE1LyK302gIdKHkPunk8+Ya4x071mOF72wghqS71qeamrCtP
Q8x53AuV+Vtbbr+jBYscWnInnOaVlAoVWyOVd6H41KiLNLeY1b2on7RPycKYsitCUA+879rj9G87
5plS1YHL1XY+Ymha7GR4GvO33ZceDCwXRb3NEJ11AwevjtIDdyEgKdGbiNNk0yTcJyYDspcnTVbo
qgL3GmYbs8b/ZPvvI/X2KBo5bxm4C7VQWYyfKDEZXlW2niIDN2jbHaflbOThSAkHph8+Kk+ezWjX
9tYn6uHceqim7ttU9d9O3BxwEVwT29qaWfKRo2+EHYTWVKDJZgPQwE9LY/OJejhOAQPVnNjfHffu
MnVBv4b2i/L6z2Lijm0UKScA/UMtLvlXJPGseZVmdMHv/kLvNGNsar0iav5ghLf8/McfcRXOdfM1
KcxkjqKko5lBqTsg5eqxzdeu6WF2o31kjqJNXjs70mn4bI1qx/p987dnyUuUOe4npjO/g1s5xZq8
8VT7n1BZN9IXL2HcP/lcxUFj5jiafsDZgCucAeqk3MJMlVK95/1ekTUvAFd2YYnw24JNoPb8hjwf
XnQvPYseqLQXpRvcFSaCd4B4TayBdx2zHM1uVXqsYt0d2+DeyxOxrkvjg5K8YY/Uk4zzaarbGegI
QGo71vdVFnyhrl8dNxzX89zcT151ifLs0fOByZuSOsLpxZyitRWY/poezZcg57QBuVzEqLA4JuHn
kOr06/DDohRojWgrYb5wf3Iwo5Cp/iBLR1ZcO59OjA3BCDGJpcTdO9mtzJizTYaK7nv2S5O21Z4C
qASHFYVdfk0MFy15M804x0KAGokHuDioEFOd/+HoPLZTR6Io+kVaq0pZUzIYMDiBPdGyzbOkUs7h
63urpx3es0GquuGcfZz+K2mr/ZhSnbh+/Wk2IbB641806e/QM+21lcL6CM2X2hvf8JZupejegSu2
J9YJxJQjfWvr8D2vSFfQJLqH8mqVBLvmTBtbz12F+oWwjo+iH3ZWNCs+a89buUTCDen34BV3hEwp
mA7tCanFo2F6fmjwFaF5p1doEoFg2mdPXmC2c1mWqxZRAIS/04Q9dVHrnDa2n6L0qNKdMon4AcHH
qCFDfNt9OnH40yJjWHZWUhC3h3ZrDI5OTGyJZKfZm+e2ZXhuKwfk7UBiaUn42BiC0svvgB3x1uHk
WM5/m+0EXx7liZ1FWGIgsw0165rUYsiQhGTUhLQSC6Os3vGB7btRD7eVjNE/xgRlq/LfEGD4N/oC
LR6RuQACCaTYlw3yLj4gTKkvTRxS/sKZLnjoM7f8LJI521PhSbCh/9EbJoc4Tv48cA/47Z03nd1U
C1sd+5610SH4UwTgXsyr6xQGh1IPdtCqloRbnTQFdbKqKjY7lv0lxmkfxdlLPPXFVjnhQ0xIt9jM
UYwUH0Md2ijmEmtltt5TYMLLJKTk1fH9Nwp1SlIhC5gDxC5ku0m6Ptm6cbRCLkgJGUzNiuzng1XV
x0BQ0EC8kFvDYLbKvRgRDQBCkIS3KpHPRlSCDGqdL0ig4ZOb9vyELtLFov/nlsVvaecjSP1wBRmN
BRooy1XXxjzrql7DkPoUQR9vq1oiLoomxIaKw0EZGY3slK3CQq8OIqA8aaFXCLwEVk3SJ0BMsn3I
F6vngf9zq6G1SVJsmIbRniwk7GmPxbdhpI49z36LxDfELpv/ZVz3rY+noUPT50BFyHO2G+1AIkRH
vJTrTOY5YT4vcFmjTl+1ccVor21eUSRdPXN46rNdW2OP6NPG4z8J3QtFaBGzmAKxF1SJOIy2dvd6
YaLzI/LL9z/1CkjKkA+Mvox35n5zJjnIYGW29d51URoVh6EuWCCrZNjmvt4eO+OUauhsmsENNyF+
92oSfLiKkt41Du1Q03HDH3HsW4flGb9SQCSsTEO8z/TJpDmLlWwV9jRcGUnnYUOPzZvKA/RZxVPS
usXD6K0Xetfy2UQvydaApa7tsZAbNbW3A++gBfiGpUSZ3SgIJ9D59bmXCVZS+/NTBCdR9cTSLd/l
fDN9NT33zmCvmuHNjFrkQbwo7iSeegPLoejPJq76gz+MR02fbNBC5ivuQqb2rYaqlEmIFcBDGTO0
sJazRQRB/vCHUBCBNSXOfj7CawvUzQ7dbQ7eBd0y0KTOAkGiSns1UPEwNYoftmNUW1bvRTMhpcCJ
GTrjUxV3OIUjCDPGZGyGljmb6TSvk8fjEYf9h1ZxaYdGxz6PnHaOuz+dtgnCv+4xdP9NZyklg3N/
p0ctvVf5qPNZXNkBYx53/dExvGd39MgP8lJQR6r8BYCzHBxB/+aypdN0DLXVeOps6RxkExd70QAa
ydt4vfPqyicldp7Ag5xiZF6uRMYu17d+GYdD4vnVBsNbIVO3F2advMNgip8TA//4+FvbbUdXG1Tr
stI2/qjyI/Ocb6MV+F1r8BR+Rdhg3z3RtnLC9sTo9uI1L5kJ2G07LmggySVi80nDOC4GoshmogWs
HRysTOHeMgdnpnatPPA8/pSwHVLepaOTERmyiAZ8BFPxD+A91P2VCxebF50PjWQpjdAgP09vqkoD
smdIGBqxTxIN6X0iVL1Mg3zS23hvxiMyIRRO0MUs5rLop13kwXutRe+vbN7daS0jdpTM2yoqrv4w
uiaZzTHMzSJfZwzPjhLy0GpSuI06DrdT1QdvmYDfMZbmnvlNtpVWAwsqtAAoBQXSfo9sS2T1BfqH
JYlZqG3n1QfCuag95SYW8bH7i+voUuJeX3ajg0Qmjt8al9ovivexibUqd5p8U+KiFBgy1wLiFGM9
fGbkk2Xl00RYysC8wfJnGFj9LnXjt1LaE6u5VeCY1wLB80a5+ADIzwqDL4f5dp1E313MIhPoxJlv
9MlPY3+fluy1A5afPbqPldIqpI19ssoC1qYVB6CYeM50kQFjsqoHt4Uu7AfS73Kt9I2uIRUL/M2Y
8H4EMAc4ekzc08MpRJgAw2kEHkS6at48Wfb0E/WpQdm3kl7yiu4cNlVTbVSsv9u4L5jpxL9WiN23
LwGpGgYvnw3VbW3P33bR3PmlXU7VigRJ4V5NX/+avOzd7H+nevyuVdIeiiT/HojIGxQ+frgNSh9O
qLraNTfRZ+W4R9GPn5GBGxDVAoYuwJ20b+KRstpdIj2HaqvNtV7b3uKU3YA37+KHjzhwMpBx+bJo
AfqrnnklFq/XrFM3UsKQU7hbVnbvGj8tMHoSiSdKKH4LxO6aPNehdsaKsqajQsNVuQL1+yIPxnBH
gPC0UJwPTiM/2f8OHDHAJSaa82XM4DRs9WAJYexFjYPBrYMgoI3LHydGg9yN7V0z4HWancWL3zmb
uOnn3BHUJBywpEdU5U5CYFpPwj7oqeTv5C2lrBmeBDIKxu0+vHmb9yLLzaPf/xYaobOE4c01PRtj
U/0jg/IzJDJ6YaNt5WXAKJbmJuPKbtqWPdJcZlzsfpvmc7BAzugIwJeGpX+PfU2QM+PTKWgXwtXH
FedQQ67PSVrORUYk/7lzaKzNU25E4aaeCQUiexnylLYhUmJZVi5T3OCRePJRYgpamEPKBVtb2NGa
ClUDsDUUWvhzqlnewpZDFq+u0l+K0rnlQBuo9WL2jwNPk+7NI+G8ZtGV+vdA50zj94qDaqRS791F
dUkZsaP+87khO7okfK6LYMSUpxv2fqjHo5kDcTRPg8JlJpGVLaSIxW5sSs6yFFiziinqMK/yj6bp
qWFFKsIQ5aNrz40vSXppgvMVNQaGA0Q1lJpLYcZXNnrTWqPSWTbGufe0jk1cgbOxFb+7wPOytaMg
1Be2POFHJKM279hgGPaRAMF86xT2Ocp5bCH76PvC7vhaxBxXWbL8GVjnFxGjvUJQmGle4O/QawPE
kOKvHmz3ucYRvgiNlzGhfAqYa0/43DZZRmgvJp5GM994fJAZ68XDY2vDgn6irJ6zMyNbXTzKDSST
3/EQb4XC7VASO9MNK07qbtmTKkj3wSaj4I1iVnfKImPvjFLf9Hb9KgPt4HZiDWpoNcDcsJIXB0c6
oiP1YyiynJRVvAQxrpvBSfVlhm+l6Buej4J8JCLTjenRkq4G+glVSNKF287Lt+OYkYJYdn9GxSlp
JwpYAE+sVWKgVGRzGyWHWd1b+67q70oVN5BjX2ZcfgbOVo3YavNavppJbOJxbE6xgrYCAOAchhjQ
6pH+qvb7jQp1axW8jslorq1iRCgng4uswAr78afyS6qtlluKyB7KfA95cT4B6UNG/DO4bOXLybgW
lU7FGjekQyTJNfco/mt8WisMA9zlLPFXFrJXzHSM45jGP6wB627Juhe1frLy/eSh7OK70LeJrWM8
EFw6jjtufZO0qBTZCV3ICDmi7l8Q/Fa8RUkLqQhtPfDykBZcsSoRdR4tEMEtG4tpOWxqdsLPbW2C
cCwsiolKntvGvhj8mVgXBKNohmVJgJ9Oz2PqTbmFw0DaWd8+2Jq8DEVxBc0Bjlm9Sm6qjY/Llok0
UEcj1sMDTTcSKDwCCUor7u1lM6JCMvpxBui5hzLO+JG6DL8u+jdJ+94QmOTPGiJ+dBDeScxKM0hR
LNq9DYGzlHyUVae2si7ep7rY9zWKKo8cFGrKNOexTyhDCBPaYk6HEDO0Rx0+OQuzetKndeBikjaE
QeaknfKuyVZ7SjR1kG6UbHokM8sYrsVa8HetND9+75mM7nOVfTBeqHae3Fs2AwP26mQ+EGlphNp7
UwtGrKbF7Euad7ssP8zAFOznOHET5oNFi+NsyOp4gaTuk83GJaSnqagh2fKIim6v+F9fouO0XRhZ
MG2mWi/YriJGG0e9pYt3wWYVyV8zz3DygQnXEHIgCC/910vdxK2mv4rjABB6TapHsnJNsuwrEIUZ
bth1OHBSSyb4pgGzCiHwtGttwVVRG9d0dBi31mpgSQDc2QfCJ/iXRC/susoOlzIc5MJMg9MYWOzv
Bp6zDktLonkR5ox0PlAQX/NG/L9BoqHX5sSGdFm3SIs9vcQKhITE4nhL0bInBreQl1b3AeRBQZ7n
yK6TwE878orLAHVmLV3T5x3fDPPpXLd2A4uo3XNHWESJYFGHRoGwx0U62VVvRTveHAHqMxT4qhtO
eQZE5GHp6WfYvVWTC/su+Ai8/pWImgccwtlEbcilE3ChlOLXaJubayFY8KX+N6TY8q1e+kv2H5AR
a6pLK2AaadcwAcsgXXI8MCXkxXothINEhlI6DAljDZkK0QmwTPXZNOX+V1XWv4RPHoDN7OsMUzRp
grn2WnNQweQA1YHpvk9viLgXkdNtTUpNZksC4TDz5mb6gcv6rgj/athE80TuwUShF9HgUnKj5fKa
+SDRgylaJ8FwSwIF+CsU5SL5LYPq1ezHd6uQJ0VIzOKjdhoSr8G6mFJ/zp32pbdACRvdntXELnPT
3VQPBztEsjk6Dy+OPkTrvOcpx2YgkIcavAjqwYiIb9tjYVBmDe0J7QfMyrhzuDUAT0LRC6Aj/f8P
yFKHtibVXUsoQyZrM4AEHcbkKDokoppporHLHIRuzJtHpMeRAQMUdzXLKu4KayJhKU+uBuK6xGRl
E5j3oMN9VScvJRYClgfLjg1DK9WRwTwuKWc4RnFz9kmqq4pwB6t4r6n62Qv0vd4w1sfHMKmbYs2g
R8A5jegEZYHiYB6XsJGPSVQDR1LeQi368KfhUjubqez3cVFc3KHf5Fa+DyO1imbEhREcqxa+I1lz
9FlaGH0NE0V5h2AQ5Qnu3/gLPMdbbwcXQPnYTHZ+KC+xE1xVu6UcR7bSNy+G0x7cwH3PO+ZeBd4O
PX8P25zs2AImGK+EPWKccSpiHr14O1ag2CZVLK2S2IMw4TSoSZqp7R4+bjVsk0adu66CbDwxtRJf
gqo2ZPoDC/TgQHRUA6cv+Cre1Fz95tY/IxEk9TIESrvqYbrwZksjbsn6xefM/FBlOeWswgiXpka4
m/W8NKC4zhRUONgKyxbFSNMBrhySD56AY+xgzPPfyiJ+F+Ahw8S4hIQ92TL9KlswmcDQMc2Y+5Ll
bj8m99r6lFn6y76ebDd/vIwxJ67kdZxl3Zr/C8QBHEbM1M5IBTzsemt589Kg5KFWLwVPKa/4uMj0
/A7YcmeO6THtOVUic/xlbPwWE+SqjdUZ7iPZcCNyB1CluPbMlaiyFGsf4D0zc1adE5yJhYUCmeH3
qEI+h3E4J1NhbFtEh4vYmvXB8tTrwPzH4p9D1vAozFct9l661njBEcRUPmkfJW7uEXxHkEOgh9uy
mDJxBRL1IefU9YKhBaFYy8ghMS3eJqkUaxZ2h8qr/lWm9ocrbkfzDDo8cYDvWdoxs+kuWpkbC9dv
z0wRaXGI6EPAjxMGgYJKupUX9/d6jq4OAvMvizH0uyOivv4JZSKS75lY4PLHtRbkrtFHZ1endPsw
bRaw/OJihCEePrP9HJe5u80krW1UkSTAdCPX0veyb1c87GTj5tG+9YZDEDvYIQbg8JIwSjufoSUj
m90C5wnjhIj6wAp/9Vr+UybOyFbFH0g6N3ricXNXUBEFzrhmqvas/E9mXr1SSHynqWp2tmDXD6OK
QJX4bkxww7MU8W0x3FGpPCfartJpl4q4v9A8f2uarOnCR6b7zlExMseuZi6YigcLP5m2VmxQl5nA
7QBR5CaKZery/Zzzp4ecO8YYXo3E22a985n01tVuxWfBgmqFCTnQzHPn1n9xR/Bhjjw4s8ZfLzb2
BQ+haP8i4vs434Zz9lW+yZoWOmC9Z7X5W+INt2Y0f5woelGWeM1IGaQQJ6DDKT+Inn5yDDzpHlS6
gByBztLWNp1KYGYHxXTaYf7KtBC2czb90d69GK7ZL5mqe8LessMgZ32rAAd2ECqW829NzmyydQvB
ljx8MuPpzCLnrKflmrbugAZ2xm49qop6Aa9KTzw7nbCFPHqpZf45BRCRsO4yRuImp61jpseBK2vE
j82Xuh7E8EubiACWsl5mHBwJZLFlP3mXyYUHkANgMgGc5NOzVxtvStpfkR/HHEbjAxdOvRgqVGk6
Dgiam0PdT4DdQcComudqKGARE96XMZdFlP1qhwJtHs69od0GfXslub2D5JpvGb28uXyZk5699Ezo
cUsTF2ii/1ddtkLO2yDDsSkGHQ9OTESbGfTDilDMeG236Q+mnnWZdFs6XAJRnQXXypolnMdNkabP
Q/6N8jTq7HLjFa5aRybvve0GH1JPnuNcw5ZkYTqdYJLg0SJNfXoO2BKzaXsDvshLDN/ITqobkXJ/
LTGvNEokkMtp7TQ08Qo92aJuqJO+UUvC241aHclGSAiV8U5+x6yxoqeym7kI8g+6QVw2Y7EhPRSW
xH2dcGCBr15M6bQQHQExEdE81MP0FdRJDNLCf5kU9tKqiusIP2hVVDzRLt89gtqVzu2+ysAYwmXV
13aYv0V1cFKTd+q6PfFkt7Rrt3reXfpgeArKdIdWrSI4a6vQqSWt/01/VUgzXPoDQRBu8KVpEZsE
GIYlxolFSITW2Ig1NIm9qXUE22lsRKECY2LmVS/QjBAXt400Ehb0Ua4HdkiT6npAjQ1OJRW3zBnK
bYu6r7LTo3QduexTog08mmiswrDDmSU25T87VyezkicjZsA49fJp4HxqHWMdN+C7EP1p7Q7JNiJ6
UouTmDVTXkI1b+wvLXYRI0CqzYvwKasbgJoSNULd3vqKb7NUGSKXEyBn2jnq+0Wsv5guzttMpQej
brDpXTvOtYl824Xuhn/zOzjm7TXsmGdTzX8McX9SlUbCtwmNJvjqPfPg28Wbn1lPBTCBldAn5LaA
+EvakmPPYnflNcUld+V3rSFpLFmltWaHJSg/TSyPTIGPVgCeSE1++az415uPLDE+Ctupt4nmvFGG
Z5VnLx06+0U0YH5X1X4wWbObmDC1ui0WTZvygHagyUZU/tQ3BR+6tDAMZGTGjyHpvxFWfDF2t4xT
bQF+ln/vYc6fE7Nw4WcLPTU/TKo7rWGRTPu+aOkru1y8sp3eRWxvyRa5mwOi7oAEkMmx7hF255a7
Yk3QAGEKpGXojM0xjy26tIGq6R2noXuz+glvQuJvcqx2pqegkwPwc/hSzOL/LdcqCi49xtQo/GGS
byy8EfpIS5XL2u4PD9hboJGvCruT8HPI8pG7MkvIcQLwYGAhIyhabGLQmivTurqCUpRSAHJfi7gP
SLapSHX1kLgsw5OYuMY13ccwBICDec4rzrCrwIjPnPKnm7yrhQGIE6hsUbVckugfcqV4KWrtNDrD
OSRxSEabVg7rQBv+qKGKfRswLZcfhGTeWiv6FZW9bYW3HRpWmZqxgpg9vFWBdeHP0dZ+Djg5sYND
gFpaSIM8N4scDymai/9Ui+JTM5lEpTmmva55K3IkydLKv6um2zUGrIegpfyoSTWHwyTwBlyUVZ0F
1+3GMtxH1phYye0jqQGs+Bk5Y/LKN1FDIaFr+7Fx8Wh7+qYZyM5hvOAM3u+UUtDYjyyCnTgrOGPJ
IjHJiqMdgl8ToPcDUZxghF1c5X8IkGmNN71arTWuW129mGUJJN3Z0QiSWZgGXyQ23MlGJzjFXbqo
6QrXhI3HIoftk/YmxfTAo4Z1rdgxqQIi23XXNIr2oqQIiT1KmQTnZs0yowa4HjhHtg5n/JLqkCr/
XSdddSlGhmhwpRCM/4o2+Ks93PtNtAMLxdqF0M0CL8+bBcfLD1EysCVZ0+AdEghDhvNUtsZV5G3L
3JIAEVcjTaoikS1nNJ/I+lQYIcUfyy0F0nXRsiLhSXbXnNcpREIM3q49HQpyCCcNmYMt+2GPwhpL
UYZSS/XGWRuNj9bKRjbk2HR8iVxVXqypozq3z51PqgbiaqcfHx7zg1VAIqQ9Z4oJZzgVoOR6/BPC
LW94BT7yqbgWCQ06kaL/wGtdhh6pakPIGVqQlNoegxmybDanfbX0am1bt94R2ekSBAu5USH7gIRr
X4yHiW4SpSKOdKOtN5XTn/T6Kw7mLFtDXhNSNRspmLNO68p/xV8OubZlUmWNuJ4cQhECzTXWoVHI
ReWRAKyqSxeFl6oymNdTUVGZ/Dp41vXZ1FM7RFUD2iDa543o+otFMn0svQ89WJO296pHPjkwUO6m
6GMsvDfs33hRaN1kPVw0P78aXrLtYEUDG4u06N2PPionuZp5/WGm7V9CQga2s0gCR+Qm3ydxAKvj
ta/Vpe7VujTppUMSKUhVvwBGjLF5cQ/PLxwWa4AoiPSK1H/I9F8hQDznPVPboWQhnSb4HdRP1IUb
W1P3tCA5oiNwYOMWn3Zb/RTFtGx6SBVxJT4Cy77wSsyEHSa/USlRvDpw1byLIDZzVRcBmoa8vYMv
YF4s9VtZBm9GkmyF6DeR7j1qM2V+EQ+nnAGPZ/rPSarfOwRnQJ3WiRdtHECh6LNZ9M7Gxkq1j0nr
V5BcRhIa8Geh9wX473V0z2b1UcvsW2RfqUsSXeDQ0VYU2sy+ZgnIGsPkH8aXDfo2NFahHJaqvlCr
TbuATpnk6ufB9V/cIEaYXhDYJ+rPXlp7VBVcNRXFnlWnx743DgnMQHjY3ruhefjTeVejEs+DyH5z
e/qwxmsBFMF3hoNvms56Fk4qo/yLMBwlo/ebJeIHpOYPVu4Nrpb7iNYAwyDPJCLGd6sq30vOdXK3
v4bGv5payLgkZGNoEiBk9+GvJkcSHYCvtG9O0f7w/SBuapbwAjGX+zCYmzxlsoYwLhTpRrodN31P
c9mN9pZb/SgnsCDRX1DZxcIygo+621M2biNZw1RnKcFnOQc/9Nk618VfSHOklwq4zzy5M25FDZZj
MKpgOVnmzvCfCCT5cXSSbgjCDZX/7Xr+jVipA2aMJacjBhtUfVKIO5mYzOpscWKOwSRFMsttfiLR
fQx2u65bkMXiGR7+sy0oqAoqyOpE1uh9Ip19bqhoBNiDRdatyyithuq9JO2hEdExibEFy7tejGsD
gW8E4VCilhWuTf+rLoY+/qBiO/qM2/IesI9h7xRY0jpt7gTc/ZnO3h4dxhEOJIDm6hDhV+ANCJ0j
p9yeDmYvLON5/uFKcZaVu0lzfd+p5BKb3iGlym0oJXUWhCRyxhesOxpGHbW2TApn2UWMJ1LtA1qT
Wr4NHBHAVA56a/4zo+lYO9Wv03mMs7xrO3N04/pNjvTC1lwP5tmyHGMUPXP/xLiBWSKJiVDxP7Fb
sFWqz1G9isKE1iWf98gJlVtVkb756F24QbHkuTRSEgvY273m9xzbpYg5khyfgDAXfXUUYYcPRiSs
cB3rwlnbFO34IRnUx1EH17vbct6dW5sOWIdC7Hcwkl1thqk2aKuYK1RQsys1GgtD17Ek9Lt+VBei
GB51hW2i6UFQB9aTB7UhOidwbJdsMH0WwvkFuCA25SaFOWT9uSgge4Eeqo6/xyQcoY5SInceTMyy
Zr9t0H1w5Eovehghdz/nAkS34Sn3+/e6lk9qYqqeoeHEhzRgGW8Ro5QRsT3h+Ge5LorYgV8nPTuh
+MxK+8IcmYl+dWLTxPDYf694PKYqvEN0BkZV+6cgoABoNI7iEdiaO6vUZ3ojHRmk7x+FK+PJacb3
oGYw7ttIz2QOnyN9NfEfV0HYLibXZSaIu+XX81C6Sm58CrZ/ncxPbq843ebfJ0jevZqXN7YRzcuI
7ezYYobhO9sN4S2lo1kVYL8ZPIlDE1Z4eGlmlkjHicTUGcgyEI5m93xUIosfqmhnl9o1FuafPdy8
qvpSDRpeXFRQoR2a+KkbyNcR30WHlaHIeMcTgGgjfjTbhHTcdq/saO5RbRUMzEhZssVwcvX4mbx6
3jdnDqPDrhFkXz4tC3ayDUmXTJOifNySM4Ddrf8oPCQV3cAyX0N4rkfDd85os9OTp2A69+6I7Lhv
uw0l8aXJcxbWJdZ3k4HWwI+WmR7PK0nlMWcYbv4PMZgpi1bnhBr/zAqpFtq9d/uSNwqNQGh1Zy0H
ITcF71qMaxDt658u2S4X45dXcp4oeH0g1DzIYUR512HGuhPDpG7NQ658RZz5pc4agIcVLB4qTGbP
/g1D4avfC0nZpb46yU7GiX7qdLQWqvF/XIxseK1uk4u1u6uPxFe9OzGDFTL/mqVAJ2o29sf8/g9w
YBd1BAlfODhJgib7MSnDJzAfjLYRKE+le5PZmZaIj7rNww3hLyi+QXwB1yQPYYIEAyWQJPT46EXo
j3pEpmoggaurWbzH1c6Y3e1+qOfb+lfvTZZZMdNJ3KVLUMgWH7Xx5E3ZLjHm1YS+cqYJsSZQyAWB
XV+YojFyD8Y865c3rQnvIwd2arvrOicEx1N0OpgyI5vxNQ7xemkxs2/mF4u4icA8Ya7egd649R4d
PKlcIOtKQFj08P2Eu41vtxaUT+widJ+3Lp9uKi3ec4vqoK3MeomRBrY5j2I6ZOsORuSK5eYLY5SN
iEBDpGSpMa5D5x730bYttFukVbSHLPbt8k958q/hYWVk8ZFJ+z6CiQl0MS8kiEvq5Ltp1S+j2oZD
dK6CcUky7DsKiy8PuoH+QjDXLy6xmma6WqKve3eMfO20pYb5twGaMSUP4RU4g2rkaUn9XBn+S5eN
L2Jsz86YsBz3Qs5q0nYGbJtebv8Djf5lICk3YcVIE8qt5+Z7Uhb+TKY8tsDXNwvhPfsjZvDUa+5v
k1MHQiGBssidQD0B6VV7cXL3DELjqhsvCl8UZ5OFH6WljZPZU0Lyni1IxGK/SCmV3azM/yECd4Nk
zA6CzzDAaabzkQ8EiMIiVmfT8fizyWtBJgCYP9IP0oJNUEUdYFlveGc0xIB1MWbifcLwl3XOn2aN
4SpMpl9Du/T41nmpFYYmZppzWuTA7bZwYgwvo9Ysi4YNKBzeE8zq96L1fmtQTStHfLopsyYPrk8z
a3jx6xC6zMxbItmqzF8VmTeU5ceoJznOqeYWcwgWds7rMlYoLZiRA/UI91bvsT52f6uxfvDzb9OZ
vCREO26DIv1zDfcvo8lXDQrXtENDYJfdxsIqTQVq3dg2MHpeo0v/cjUmSKj7iRiWxjWzqq9q4qnv
SXGdLeErqfy1g1EOM29GWir4utJG5uxDKiznY72QDGBZv9b8T3VR/Y61eKl6nCPyn5mHxzxunpOi
e1g0AKvUrh+Ig/bwoVaY5Fd+XX7hISHdp/N5nl4jLMHM77AzGRUiUNiM5OxescijzTRaDKbxXblv
Chs/AefkyzUJ8Un8RK7rXLNE/wJghzKi+4669kkgvShcHU0rFyu3cICMEGGEb/BVuqP7HdXta2H6
51FGV1cX5LOSwFURzAYKaIkIAs1I1wzrRLUvme78mW7zOjjePjKtN/7yn5iVH+oxdvmkThkaicOh
wU4KLZM7sA0o5S+41X0WWc8GS2poFOb3qOIvuczD4Nxh2V7gingNx+g51QBxCcO/tNGwY2WHznFp
sEBmy9o/vLo+l8LZ9shpYbNzQvJwRvzIY+D/Mcoep29dzuPskrAWk1ciHO8qMZEsYkwg2XmfBRio
UtLFbbrysgQlosrb0Jd8ubbx6ZmvrQVtle3LwuCwXqbSfpSvqat9++7EY+fqYMj8cV8SXYEIqpww
NxUFJSfT20hv/pJ2ukUTu9Z2PBrdnOoo5/RbYoD1nC+j9Z27DSsBYjUrjTfvmgArAUzWg4r2eJUy
8Boloh6p3YKUlRwEOtp1B3h1nKfkVDbzPsb3eLygHLsZBx91ANusIkdcXd1bmX64OV6oeWt8JNFx
WHm+uMct/2EiJWa4TBHPSDmY+MVBKdwUg+R4yFxYc6nl/puKc26Zf3WFatqfzVKg0jhWg6d6wgzp
sl3tk4qoGzS3pIqEA1N6WzgkqsSkvSEL4U23Ke2hwGpYlZKsPgE+FWvLY/pvtci5krifo7TmbSVx
WmjHuU3hDQVs0JopfAsy2lPwjpLlPVrnRHcXONBmsP2IegRbESJfnqWJPK5Auztlcq2MbFgXPtFb
3rYt84Os9RdqOCbBPb9ioJO8EF29KL27mA/Z+veIL+gWwNc7K51KrI7nz97IVnn0Is3CX+ep/jDa
8KIpFkBotzZo7J9CDIKMjbs7aetPjrg3toYws2Y8ZmEqHTj8m2pCW4Qyns+nUj2fqRmni9bN76x5
DqOgSupNo2cuKjFrmq8TntCsqagzvOtgsgQsB0KxUls+/HgWYrU2livn4eqoMm3FrA5j431ygre6
9T+92QWFCwfhgI/01yaZMteANeY8HqHevbLEmfOZcITYOyCS1RrR4klAJqf7pdBWg/3l5AwuVLIr
zaNSomcWolifOexmmaA/Nw7mlLyAK2eREpSIaFMyTV1CdqYy6Ijpc+ozHwd2oMnn/ONc4KhZ8CEB
de9ZWuYOUbtOVKwxiZwmhxRG5XfsUVX2bth4KAe3/DO18uxOmH496Kh2b1w1FZ2IP0fzh4ts7Qjt
q7fNvw79Um0yW5vS2Y9W6qz1se1GgnVuk/VoLSEGpeRGOVpNwzyJvW6CSzFqUPRsJLD8+k+ys1dm
MPE8D1RPER7PJdbXN00UqzTQSHS2b5MAj18YX/F/jJ3XcitJlmV/Je0+T1R7CA8x1lUPhFYkFOVL
GNUNrXV8/azAzc7KzDYrmxcaAIICgIeLc/ZeWyOXtPRPwpVXoQaPsm5qIJ7Bp5dqKJmg0yQY6hMb
tWtNkddOlMvooeoTuPPsrnzsZQyHdQiWrrC/e9b4MkEjP6Qu1x1OCfyWKk0GlkPacGfivCXJqAEU
8zuQHCVTiQr1Tj0JI90gajiarAh3FGJw6lUn0eto7WyognoVH3I2xYgmUDXm1KM10ymWVhXS7RKc
5DsUmIuq5ypQEopKPbWeNChpmrDXDsGNz6oi45hTeQ+eF/BmATknakU+ZayOoo4eEIC/mSUbCYPy
9tR0I+jYyZdDYGnzjBqjZASzNoQfSp99RrT7YMeF9+F93EUMoLFQHlEKdndB1PvvsLRpNGWL0jKa
J6ENcMpq6NsOXH/LSMmoZ5grGKdh/xtrpHU09yuxTU0CEnIbPAKKhLIqknsZPdcj52fA49bVIOGH
Yt44gX2TEypVGm6DcVE56i7anhBKQ2TxwoupAfgKYBRB8A8+6SC6I8st2rG3pAIuSjzKlNRcB/SV
0Yl61Y6lAhK75V1162VtwtpUdeok5QTbdlEYL+IesW6defF8Yldiu+qYqyoLGEjrn6QIaBk6ZDaC
0sfUPwiTQdY8OyMNK1RRy9zWy02O0qouNNR6fr7rUzbnvmu5y0qzx6uSGAn4x3uE3PQrNfZOlUnO
V2EzD+WmWI1msTJMSj6RhYEk2cWqLeZRoTfzscbdDVaOmskYKps6fIInEAHnBUjv8jKc+tuXHfWv
oz026j5ylPdG1M1ciunKTQP+NE54L/Nh5qpnt23zhW7rL61iUM9nH4d6hZhQfLvzItblXeD7LFNx
+Eix9VM1Ovh9uvtUjgJOOwcU40UlB2EeVOVD0wVniKOXwAfLFwfeW+Ic3YyEXC0gRUqPADPhFzGh
XVicilDhGZvI9LgqsqCfgTa+EDO7wBGwTQb7GY85MA2q0QHKwNKOMICiexhotvda1i2tHm0HemUy
99jkzcGZ7fEYrjXqlF2BBFnWhTHXeIXluIX+W/qfiaYdtD7ARuCPzwz5I3KEO7XoL7ZLdVqZUnE1
Mhk5jkGlxsyiIOhTU3WLPvXFH1R2xBWUXrUvZkA2i3lRsCsIespY3U+bhOkQPZchRLqi6QOkNOSd
K4WgQONo30oeaExhDQk/7bAPhLHFo0kFOVTIXKETVOvOa1GTnmZBbkBPwcU9aO5L3CruJesmfJxe
o21TmKGDDuzGpK2p/IAlb1Fr9r4z2ZIZZbKNDZ06jJetGjM7+8rwJtnnGyNyGnhF1CCijyxCtyhs
4PG+RDetPZaOcu6gGgSp+iDG8QN3Wd+WH0VRgzj1Rtqrk+fZTY6q5uw9YBQc9OM3aqMpXY+GQjCU
i+GjSHCjNvADJ6VI625q7a4fxWush7T19O4T5eJ6dLK1G9j3hd5BAPThs2eZuvAGeklJS2oWnru3
QbJAYfskNVCApgsMJKflptU0dp8e7UuOyikSMwVkHzHnVJoT5rtOwZwWtMX76FkjbEJI5g4blYyz
9uCy5UClx2SQYvRll/3Sx5Q94VAvDMDi0PGN+9FjtfaNcUUhc8JdBxntgWYf1cn8ZKBmw98ASCkT
njZrzfwb5SqBSj115cqOPoAu4saxnnFq5kSpp8eh8/Z8ZuzAwK0tghGEh4lF/q7s5etU9GW122AD
OvYJ/z9wffgE2zGxwYEPxreTO+eqsu71dPq8C+NBdJxRXLU6DsOBkTSdDBxjJhpmKm2qRmvpi+80
78ZLKOrHwQ5Z6W0mMNXxX4Mek43ryq+ooe9iGtb8Qi4SJFXS/9h7Jl8akALcoJxheuPs8z4PfnO0
AjxRIL12uopWj4+ZagaxVLP0VKnUSal4j5ux186itRek9qwLNf+wWxOpgpIcRvWLaj27C7Nx5yEZ
HB047WH0H+3RWeLneorb6lNG7KhwShcQ3dd1IJ5iDxsaFpYHol5IYKqQVWnkvd3ZWGOZycWeVLnY
WfeBfaKiTxPKrcQdVc7HwhrJt45+lql2CWySD4hH+oo9GwgiJ0KXzG7qyixG8YpeN1I4gpomlSZw
ufgJyA12C0i2BH6d4CDc2U64qUA2NMjlU+w3SqW91522r5RXu2jIbvATDMz5SJZNsSpSDLxxvtb9
7oUY3a2IaVCFMymcb8fGb1lVx7RiJWijs+c5Jofli5IgMiw8Yy+8fsUpC19Xj8dbF/3zSNobMCeK
2KpDTQz1V9e+usUc1d8VCBEHgXyRhMWHO8SnyNa2voPL2NcIBR30maURs4jz60o3e6Eo8Mn8om0W
WuY9dly+0m6fKRath/FNxbXvIKXRDcrkuumQRqJ8wjibCpR45TvzWvps88cGNIKSPHFs/mqUckQp
ql25KHirBqgHee8eo/hbDdN1FyEzpZrOulOq2DT8ZTqmX94t6k3A2x7SgZ2IQyiJURdPQ5fMLbCt
lJsAyo8hEOEW+0fL1qyBXzzGAiOCzxyhAhxToMyF8lCRPsoc9mGM+1K2My+qfhoFrsoioyCg6MWk
qGQ9IkYWR01NiQsOYaJx8bWJvoENHS68fHxQGSuyk92SY+SGZGq0uiPGV0tHc9IqMAj6dtX10GJD
AcoHD8UqC8jFQvR+GBE4OOHwoQPnJVWADkcYOYiUAK73lLhlSd5Ti8XTT+TrZF5pVLxaJMp9GX7J
nKyNWG6rz8KHzKlE5a4vB2vj6OdIcd5V3TnHlfEeF52/QLnpqEa8BHkLzJANeiUj4A8D5TWIShsf
xd2cnImtGUVfNeBxBalAAEpiwne92YZjwIHB141iV3X4l+vUP2D8QXbXHMcUH3OuNw9h37738VDt
3bY4pl4EYrrwkRRldIyIN6SQ6AsrwpSg2GgxpqIZQYS+S0XfcCC3aMsC8ycgb+NJnUgZBs5YFnvH
tT9NPd03kHWMGBtenaM0cwC/UWOZ8RMoiR37yVXp6JCCQ8DazJUayJYBwqTfMbu3w3Pd4qStI3vn
0ZbYZp22jJ0qWLUlBpSovqAxtZZdS9kbKE1IoePTwkvBQl5qc4eNJq1o6qWGyDm3UL3DBQpgFCcV
SNf2YJmJMR+c+7EAIhDm4lyHVBBHw4C4wilaSs5J+ks2lQ5kjL0xNnggJzZqFNic60Z58PR8nLvJ
SFHNRRcwUDIBaPYWdx2023INS6SFyO0pG4HEy6kkAvR05fjiKYuL70Gr1wNIBPq3uQlWWDMkwiEk
Gg6ues0E9ExOfWlNx+LBzeccQz1BPzkE/TuLUu+JzIVzXk9WaiyV894FF1q+l0mq0/qRPxvsBCLp
+IBHlKFV+Rk78VfX2sj5LX9TqKZ9F7lHnG9IiAa8VJ1X71zvVZblwSR/uMyZTyWb3BkisVdhjdAc
VWrBlM7ZBjBvhlQidYAA+CIflD0eJf8lV86h1z/JmL5kOzgLUZBOBg/VnPb381k0uOncRXOBvosL
EfHVPm57/rxn7orRg5Rn7X22ojOMvhaSU5ejauk95FKerRTlCWWMn6TJzHyKxh7zt+FMK6CnfGoe
VxTIKro4Zv4RigqJqmm3d2tZ5A9lhPzOc9VmIVGu+UH8VoftQdGYc4oEblmio35Gi0B5rTv1VBHw
6kGCUiPOHhH0vVh37wkSY9JhjYWcAsFUqk+VqX6rdf7gY0ffCR0SQV96xxbzrgMEH9mDWwFIKb9D
Eb/k5iuD/WhPL4j++ZLTCid3wAJJdbEo/SK4IQ0uEFhY03qgc41rqzAfe4r30/EM+w5aqxBSvzJ6
4GicnJOJw5vYlN4y71lMVLGLBOVgHKdQSQ2y37DtiKS1Z8QVOcsWhgatp0lVsNOgFNxlNow4B/CC
gTbdKaqnzO/zefFcyyFdJ35pgEK21rVHtugg8ie4kWRndfgFQj6FFonIIhpImJF9uc8ofvcdJXcl
oSBTolcAPNxtzNGjE6/e01wfwG2PyPio4HRULYSiLzqvSOdKYZw4aTzWAVAMQjazJQxJ1SzYzcdX
aCMjNnf3SKXuZ5KheUmGfU1o6kB4JdUDJMsxZRbTedE7vK1hueO/fqeKjx9dUnsAeEwzMK0JsLUw
s+fMmLGh6JgwzPeqlZ/Qky6EesbHIUA6DelD1uq21kjgsSwdf4A3YTUpICnGsRhYEdjn1YTKhK82
eheTMNQZ8gtyX6npa9m9Cs9uPsT5u29xNTUl2rEsI4SzH5IV6YKAAHKOV4qmz2r3p19Ea7UfsgX2
cQ5HiADRXJmwiDn8aNRrBcrpO2nSffM74vco/iqixkQ2YMejfrsQAb15QeE6gZnLQQEvJUlzxizP
omuQcAiUxvBdk089i+hidALkSZUQXpfHEZkIDuGpFhHcJCqthqabJTgBOWV1zU7FAccullUuMvRl
Q8oWzj1QMebUWkP18qr1pO5ORls7QsFIy5JgbHSSKIy6zlwZPe89/gU/AwNdVEqMaNnGtdmcSGRO
kJxZiAyQnKd+c9XQ21dMurMbtypJSiTFwSsInm99AC8z4D/S2L8MMrFoiI6rOsB2Hyf6qhxT7RHJ
5sTYzRwh9prCAaAI+LSQlp7xITxodA6vXoM6KpvEoiSc2Au/NZ2t9NE8S9QbFgEByaiLJ1PRa7ql
5DJEPqABd1Cci9kE516DYRCkrHWwzegRVuOr35OcVNA4nw5tESCcwZsDX1lwOmgxlXoVFzDIEy58
mXyWsjk4NXaRKCOfOID4Z8P7xawIt4ZtASV3gNWAbXDDArCFhFaQYosDFteGRxlPtzNE/PWVzArE
AOJR86cYJo+iLb2OS4zqzXJQPI+CoYOs98WDqkGlgnNEgz50LPoNU5ADiGo8c+qbeXX+SVaYt2Sp
lAvB6LyDy1cgMKF9u20D3Ku05Wy9R7aOz5RABKqJxg5DSDMP7PTiOvSMlco4K8oUdafDaAEI9emr
zaFVSrFxa3bUhQkCFqDLsUYurKk6vA+/XXu6sUY44LADy5+EIo+11e4LGw1wSXnfq9T7vIlO0oJv
3XPybbII2FCTfVutdy0z/UJDb+FZoTNrk+pVbV4dPPZ6zcWQx9Wxg45DtJov72KF5nKYJ+UdG7eA
cO7oC5c6C1rx0YmUYBeTzjz+XERz5ntMaDi2l+g7VYxFqrNKINyz2Np0m3Ihc4ZMmFtPQ5C9RR1k
uIA+LWpYBlLeDbvWsnYdQA897LZxqzPFUYhLTPh0NZguaaKbT0ftHE158IMCCskr0xNnhH0ZfOdt
scrCUwnEZEZg2lYxOIQNVAunEg07c/sjg89LGx1DfUBJ1zTlJ7b+GLIzoaDDQEPPRIdKDPZHLrs3
XURX4i5DNqwsClWNkKZtFWwSHGVxwrtGxbh6aOP2pffaHXRHdAgm5qGufmzj+qkS/msHngiXRrq0
sJaavqotHALfapgiigT/StngXRM6aAoKjLLUJQ5d+6iU6RxgJOutV7Vz4eerNGMeKWz9rAFYVlpS
R2pahiANtIlCRaGvZ5lfKE7LrgVRwYwmdrpItHIlkMvjHKOnq5M+aZb+s/5lWBzzAxK7mNhAISZT
6lCIZzbDYambwFAMptrAo7HBiBslGqKccLKZ5tH8q/EUD5yvUZciNaGwVNrjC2HMsF2pvNa6Wm1s
wNMiol8TSBd4lF3e56KqASt1+bMTPYGP2GRmvdcTu5tzwAam6dg/oe9dipZSsuLR24sniSwyftqB
jKWF5YCZDoX27Olgz+pgNQpWYXZA/QKhT7BuQrdfwx2biySgB5vTZCmT4Mn2rUfz5Njucz9IUkRc
UJuZumvUeqsgeHxIpVgxbIu5iWlzhvkefDzy7cQJP3MPRkVlrH1aPzO1Zqs0OuRiNpFYaqmO31On
Gpcr8VYXpf0sOxQ5jjEpUQv8dnjphKpskF7UcuqjakBJs4rzqWZby4CNOX5TpJUBPkwtoFlVGtgo
FF/danW+0KrSXGoE4+FbVolGApZnGGdyo7p5FXagvjWxM7S4WgYFmSsaHm3cgAFynBwj4k5nuWrz
PDox/S+miqLey0uk1s21qfpv+CBfnP8b1pv44g0QlDyvPBBLmYkUN4Gvj/M2h+xgKzaXhG7SqG18
9goSPOZYlStpoez0Qv0UtC7UDp5u6MmjHmbBaxT00yg2VzZr78oui/IaymaRDt62Hh98i/C7AMfB
IvK1iACukB1ySXpeKSKqEFapM1dTWmaj/NnhejoAYZINLTkvq9OVokD3zrzsZ6Rpq5Z+60Wvhie1
woKtogiZSVzkiG0s4gXsOCA8ZummkNSGMKXSh8hja4q91ZXG1outB71HzlOFOQ6DQe5hQs3bIVKZ
ijnD0N0OVc3c5pn54kUaJzKZLBWZJMtCKz9HqtQ7DxP77naLqCPWOp22AiB59vb8aUqtZDlTjw1B
KpnlxqWHovkNaeauTfwsipomsbaNZO9GTX9te/5+EEDWelGqc4WaAtJggFdIZ81FUzs0HQvrEnjU
rBtNOix+wcr0lxyGaavYACFkXlzNuErmXRKNGyqmJ0WYXAi2uhgQXAiy4ui2DuPKbMYdQl5J+vPq
x2//9a///q/P/v9639kxiwcvS6t//Tf3P7OcbA/Pr/9291+r7+z+Pfmubj/1x7P++jP/uuIqy5L/
+JRD8FlmVfaz/vuzpv/mj9/LX//9v5u/1+9/ubNIgf4Np+a7HM7foBjq2//A65ie+f/7zd++b7/l
ilXunz8+s4bmIL/NC7L0x+/f2nz984dq67c36tf7NP3+3785vRP//HH/3f329v0ev6df/+unvt+r
+p8/FNUy/yGk1HTk06YhTE3++K37nr6lmvIfbKwcS8BmdWxDt3/8lmZl7fNTuvEPBJWEUGiGLQzT
tvipCiTF9D0p/uFA89cc09SpLjj83P+8AX/5IP/9wf6WNskxC9K64q/q5o/f8l8f+PQKpW2qquVI
3dF1yJjCUafvf76fg9Sbnv5/mgF1Au5y+eFMug8Ly/R9UZsHEVQQ4BXF2ymq3j1kXRxe7Qy5dxN2
Fqp17loyU5Fo0lph5g6vum0HZ1PDOzl98/YlYSpqSyn2v54fYU2ikYdqd3pGSU9pb0JA/NMP1M57
65mIhKYnQEOhqucpAe2rQC4rPSDEPM4rokKkt8FES9q5k+9djDhNS88Bx0R09t0WUFWWamstLpoT
Z36FM2RffZFhSanf/MJ2SVpz4//+VExB2hosuCMTcsYCw7r6aVgsvSal0X6723j1xpo23be7vdMm
B08zKMJG9pU28sg5AA4gzbRkN1q94q7b6ebtfjP4f3lQ1qhYoGVvbt9Qii6dV8w84kEr6GJI1Qdd
Ppp58+vm7T7WmGFvawn/Iaf/vz8l9HsUDzY90bSxV5WGISNM1GeXxDKmWc6mvW5lTyaxGnYZ+x99
oeDgVEvtHp2GdXAtTtu3bxh+uA4pHj/bLscZLy+VlWdlw1MTOdvbE8i7oJrgKU9xbsQP4ZR32o41
Lw6g3SUBtrDDpojaWGsSlJJ/fJvtKY62UW1OWXkwYD9+VwWN49Tsqqs2+i0hDV64K3GmHVTHkHOl
jZTnupQnD6Xh/Z+uzd+H/p+HusEF9aeRjjgQ6JmgPGdJKacx/7eRPlIK7ZRCb99Mt1mInFpc1XgI
jIvEWIeDXeP38v0DbvbPqAkhjaWlf+gDlEBh0U9k4io9+uiajoyobtStB68hv86s7YpwR9KOHCKb
t+G0/wkyumANPXiDvf91BI1BBjqLRAn9tbRMdplJXJOy4iAchwAAVzOMq5Pa9wSbDxHrYmrE3jwm
jQ/tVtGQkgxapk2y55geLu2JuovQ/dB4yJWlXXnFmy4bNPbjQPkrCrxdFkeb//ze6cbf3ztHyglD
oRqWbXE41v46SxQ0NAyIHv2bGaf6fVaJSwlI57E11Gct9OwVWgaJHdMYXijUjfMIg9MyyWHYx6io
aFbKZk9v97NT2anIKmDRrapmXtmDj47KqE96ExlrRLre4fbFj20NGFw87KSvnj0ZtpyVhI0OPbLw
KjFHrPogUq4tpga1pzHbsoNdeGraR3f/+ZUb1t9eua6aCPt49YZgjmRj8NdX3kWlTntDS94pOBLm
SP8bu4zlf5DaMNfyRrwYrmUtsyghNiUQ+5Gtw4WicBy28UuAJWpHoxPZBBlSmg9+3e0MXObsKn59
KdtZFOTJkTC7qSURcAE78WsmOu9ZRemIhc+WB4M5YGtONdR8GM9FGWabuHAvfd5mRLsXVGyHtNgS
5vKhFm75Pt2An/PrRha6s2rU7T3/gryEzuT2YT+68oTSX8RoU/T4z28Y69j/est0zbJZ2FjyLM6c
5jSY/rSklEPj54bV6O+mT55sV5F9khFW3Kot/LLpbgBUbU2sHWULpCg1Gg2gilTCZpbAgM6GFxhN
+MyxtDrFSn/fOFa35zvV6Y+HahLl12ONKsLvg2Qdg0OhTmGqYplesQlqF0+oP8lXiPb9NORqRbhL
PXB/OkbJgCW5D6Ou6SNpIEy2TI3y1FkiWzPMEb2QyBFnxk9Lk69tro/PekTNWM/k8EBy57iik3tX
Gom9qstaf2rzcutERfBRxy67eKp493muC+Sro2qSKOEahGNCcx2TTzcnrMuK6waLc6SiXSzGeW+Y
5R7XWTLnMEH5URFPllWDlCVhYiYjz3/VQo2zPAwuetrZ+NhoEPQpEUPWrPN17Kp71W3dhZChsk4i
VBMlviGOh0p+QSayH4c43lom9GvLkNa8bBVlVTTqm+VbxwT1/Tc2c0S9Vv8eNwUSnwaqZQSDhRAO
jaDCON/aidPgIPWbRd/Az6xzQTU7DZRz5KCZz2y5FHhTflqB9evGH49MN+CEiE5+gVl9sxO0/qrS
YFv0YT5g/x23UQ4RghVs5mPnQOUqomVgCP/SwItfg7DbZJaS7vu0ewrrgjHiqlCkrWCwwWcOL5am
FjsnsMoTIi+yroO+wJgpmCrSKUYGEG+xcvM43ISdq6C2qdfqmKbHUq/TKxXDdoZg1153hZ9e2wml
C+XpEW9RseczLdaZLIp9/8ctQaVsLbCoOLJL9oY/6rt+HDdV31QPjI3qoct8Amu8wlhlbY5NxR4v
WW+2ZwbPtmry/Lkp4Z3pASI9S/BWG2Fr7gAKw99ENUd/rRxeWuNJkv/V+76kUd4xpO1ezbat5wLK
VKB2wJJCMCfHXT6C+GhyXR5N1QzmduV6z707bSLMWl5N05MYU2sdD3dQKyvFxCpESdXd3W4ZE8pD
d9GmTI9HKMvWSqvrGycgO9WLm5052ONOycNk6agS1pgYo3GhOZoyT7vwGJNGfw0it9ilJfk/gQWs
qsqSNwwgnNKGiYuJKUz/41Y1+r8/ZhDfZdedfGrY+mLyd+NtP5rBBSjEZ951wxM+EsoUVqNezcpS
r4XSn5XAJtpqukd4D6wkRD+b2zMIRKRHAD6B7UT7QKvC9KlUI/pfuFNLJqf4uGjgQqLOKivcKBqf
UVW0927otcqlNCgG0Tv0gGNZYb1Py25Oy2yS1ld5hOwGOrLZFXtf2P0xkOlwZGtBAdyCPB/d7gZE
B1G3qBZGjj/RzEoCBLVef9aD92LMs6cu8TGrj0o7j2Bm31lmXr02sK4so7hPCm14M2KUNQDmgx2Z
K+11enxQ3eWvD68rpX8IUO6c2hy3aaWU1tLGTsY8WeoYwTkrroNBQXpPltDM7iBzj+hmllGfVCdP
VMUu8YpnjuD9OmQTPHO1Lj6Dvj8l0yJd4Y6ZFySYbHvoxw8tx3D07jOmqZ9IKKM3o0Mk1wWIBxJK
EXPZCkq+5Ljnq4R2FAwvR3/O4DhS73HT/e0uBFgMcMhTqY7WG1Ui3ylNVz/KKpS027R27/jw/8Oi
ste+1LXDiKV5QWhVfIZRjr8495QVIeaTfEpNj6AAwmXcQNdCAZ4ebbaj89D35MrAm8Wl2tr3OTGu
197R1knjPSuJqiW7CAH1kYGU35tK/n7botShdCjKWMoO/VK4hMFC0YCuwSaiib0mQQiPjAqb9k5E
DnTGovcvYVHvGjewsBrySFsARDVFtTM42z/1cT5rw6F4paRKHz3P0Upl2G28PnbXxCNwtaSmGEiZ
IxgmbsM1UUbFWa1C7dfxIyZvWiZPXPjepfc0d1nK3IJaV2mvpFl5hj68aWHrTn1ga8XpFYqAscKM
Wq281NYfm7G4oNyKP8sUJk2UlQ0xYiaQEcUmHMROjl7TH1Kurh167+Q4ytZajYZWLzHGJuguzORT
wSdaBiCIif3SDpMTy+ir7BSTOVAtjcG02MxJrycunL17ZCXBKu+tvCHrgN5PN5bDUcteo1xPv7IA
m2vQRs1FMQJ1aQ/FQThNP2My/30fd9vMtYMKF8BqcSt3yYOfSbKqegoJNV73OQVga6U5IrmqaJwZ
2gZMn6ntbbX6c9kDH+LU4JMfVpMebsxwMaeq7X/YUELmwnG6XRgV+SkOkJaZtt0c9QBCWK5ZT3bq
BI90+o2V2gflupJmcNWS8rOmCPQpOndlUP/XWhMvQRtwggwwb/z7bjfdDX3GtJ3U3gln5HdT68rj
aJAfYkHROKRGr25qqzOiQx2o4c7uRnVXl3oIKtiw1V/3zaq9i1KGwayVWXQXx1azcuNqBIhhk8as
ljgVUn/YlICrno3S+LYIsbzPghhNjGq8DUNBiC4W9EVYwm2M3dHd3b6E061u7KJlU2IZb/TJFSb4
s/OcEFds9a5+n4x5Tk8y8XFDxZACdNM/0Wx9DS2909+oVpQRIb6ltSL+EbNjhllpzDADUHu3r2SZ
vtRdkXyGQnk3iyS/Aqic8f6V+8h0mf2t5ArRMrk6OYlFwDBPuYAdj4B5YdvRm5fU4kJKvNyYQKQW
fla2b00LblaR97aWKfNRqBy5Y/NTujS4UjMuLj0TxxpcQLiWwCMuMXvVu9tTcKJts2ZIXgRmqUVq
Wm9pa3hoKXKWeuAeZwT7zu5vd2OExjoNheIDf/+Zs0N/jKdpW+mg5gSptbs9dPtCCtW7GdZn14Ac
XQSh/tiSLTlXxpIiAlFYizGri+U4ALccun7Yg4xsz2HbvEa24p8UxyXvKXeVVdlRpBWS/Exa88l+
xP++aNoxfeYNPSemOS6Rq1lLKlF03nPXutdj6MVuRW/VsI9OFqyTtOUlmcloHJLcnsE1nEZOmDb3
hEJdqrgdCJEnlS7WB5P1XOtp743UIXu3yF9ZjrycOHQH9DCNTcIxPenhviipz2duALrGjunsqFPv
7farBHA8xDzzqjVQ7nYTVJRtULM0EBLTHK1cqJ9tv8MrqwAu5BekNtJDO+xIwVVYJ8fui1DYXzeG
/3nk9i0SC424vbWRGjhyPVHg2iDjzQBCyOKceqYTl54LOzi4taE/W7J+v72EDHrEndFKfJ156V9E
0/YPYWrPWfLEPsK8t0cNgPoXDuW1TyW9csWKHsoMM04EK+Wttnp02OQrbpUs/6koZN4wUuL+pE5T
Ko3fJUzkycHfnhQ23bNG7T3QKcBMVKraX3b/TCRRvbCklq6G3rrkjhUeTPwLl6qNN8CiAS35RNWH
lLUXt1u96IhoNLzZbeEYcUFu0xENBYlpwzpv6S4SUekd/v2l5rw+K5LsPq5cwlFro32ulXznYCHZ
hUYSrRKY2raX26/InymdJySW/toRCKtAW0QdmJ6l+5pGCqpBdQIAI76x5k5MjQLCFpTlKCLZa0xt
1uk2QLLfeqtJq3z8NZwIW4g+NM7RFOPd8D5trO9fgyjPtLVFxtJ6TFBS3a6DIhbpOsAzQDpMdN+1
kZwZmqao6xg84e8blSZry+WtLAeyspmIiflrHEYuV5lvXSt9i5ZMZ94kO5DLljEx1vFXNp3042mZ
KIsMF5/egqZ2CVCA7WVse68BSlPk4uj5QGY5KHHE9YgVyFzDf0ByuR39XJ6Qzkc7Rc8CBqvwPwDZ
iKnahbD8WKSkZ3hman5VJqFGbvZlQoGHfgTakuQ9kjEJDrRdh3EzdsNbrDeMm45+XdgR7fDrChps
/NiEwn0Q3FCe6OZCBgnJ9aFFrZYYYejYon9K1+pHmwcDJyo4+HEcoQZgdTmMgnPS7XBy25ENbUiq
tWvtLKTmwImb2e3Vq9mUnxfpE2Jt+ihVJDRW62/sxnTqWTbBxmSQnXzNaq95j81TWoOz1dxE3446
Laam0JFfxPVUGfDKjRp64TwDSbp0S/A4ThGYD77iWpsJM7rC6QO39vYZGDp97dHunQMNkpbCQze+
ZiZ4tQTfJmtcC5KTeAdVtb0dG9ThJQ6WHedAlbL1U2GIcq4Wstqxt/OvdC2PvWeTI5cMCfhuNlAS
GJKXjvFJlI+KZVQHWiP+ff6lBTqHbLdGLyarcykja9+lyqkRcX2+PRR09SUMAzXhfUrrSzKqCWNS
aAuROMqxqlqanQ6r2aL29J+N0LnuIqcb0POMbr3JirIkjCUzl4ifyntPtuYShEB5Dx8SLMzUrVRs
l48KPwnFOlj50wHp19UlMVgTgoqmxmvwAxUSEkoiBpXiatywP1PlPBj87L7tijNuqmYDEzG7vz0U
UZojPMwYllGIm8f263SBbmxaBlzSeUJHvFhxuRooKaCrETOlI2FRhYh4G1ij4TQY4NQnkjbcO4PB
c/h/zJ3XcuNYtm2/CB3Y8HiV6D0pny8IKQ08sOHN158BsE6ZvLe7477dqAgGQEoqMgmz9lpzjkmM
gfs05hZKPVd+eIKDzmxC7Rj7dXotUuT3xETqWyFiuR4TM1z50zpBEK9hKHYew3DmrO2QlGj+kH7P
gv6CfXi43F/Ue6Vex2gb8GvJ63ya853d9wavq4/QMX6I1t6KPoo+GWzEjz6qwBs6IHOF/6XeZ22R
Eo2BG1z191IFmNV4hf6Gi6tA5cQ3xiAwuAgZXqvUqdZV4oO8GzTzRAhnpzwBF6+oUMYDYFQUP7MU
a96MJzlSoV6MsJsiGLgg9/EGpoj7HekDPY2CIh19pbmoB4iCHlc85JkQ3xjwT8tdft1bBFMBbXAr
zPvh3bD1o9Cy4oWkbVxSIvd+EpQoaq34qU7iORqw8tkajHSVuT1Cja7pDmHO0RZH4bCUoeUsvHLa
Iq77IDS13+t1U64QjvjPeoU6J6tCBTE05iLT+6m2HVySoRlfVJPMAm/EHd8mxtGLonGrpfW4EdL1
z27ok1SkC+NFFGiEZRXIzSDzYDtMKXred0A0dKJtTT8rhjns2tSH+JbktEAo/ftg6BZNXVvbhGN3
o9VhB2GYisVQpik8Gc1F4pEHaNGFj7lHJWP4dV/Q3r/8PnKMi1mo5tapKv+x7FzwdkTMXE3ClO2k
924G6uQoicSe4MUE6FfcXywNHZEpuuKVAxqaVJ4G39V6RK4gcdJnPqldUTD8LDPzG9ri/l0p6Ibn
tlHfgpLrhsAmfdQ8qtw+9pWNOQwcUUFawaFjeJ5M1190RyDB1Cw7543szwgJUQJMLwSNyQuKk50z
4XVnO8PI8bcXpt9oM/WP39iUZkU7r2sQSeluQVgU+r8kUppDwpXwBAUZqZHvaV99t9VYWn5HJwC5
xR5q1MtdvtfjRGUuwCfouRSWnJPfHR2pEZkeUalrT3CHlVWqNTT8ciwNCbKGhVZF1keuDczBzOyn
HoRPEXOTtzyWsI8zNzrmFppMAuAcOJ+h+TKAaKCH8kJt0pUEW07L+6R6xQNM8kikvOKoKNe5A4sS
G2v0gjfzCTUlyO5QbYiIM/JrmZgQjHrz0JKBsPP08ALIyjh5SWiczLQpjqbtA59pkQEA4h66fdwY
C77ndjX4OKRJSsmTHebzFhuWG7zQVgNdEI71iTZosC1hYW4jrFwn17Dp6DgFAXS+uquCAZMo1b0E
NLC18lAjelS9lq0zfkr++mPl2g3X2UA7JRaga7UDc6rkTXLAzbDDA5VurDRVMJ8l2L7U+aTnWIE/
VgSnotTpQHUE+4kkzE+RgorLGTrnMSR2Cpk0I0dyrqwf2I+rXRZ7waGriy816/qbHnOecvwXI7xp
23g2Wha9AUt6i3KGkQhvzxjfdatL92CY6NNr/bNPYPhX4I73jYiNuTyuamm9CPFYO0n1UwmIfIiy
pHw2QyVZNc4hEaNKSLfhs7zmYewza3MvcrssgwwVhs4yDC2DnqxafsB/NOJaQWjlQAbJe1w80y53
72Vl2ulrbBKlA1scVe/0fCTst5gyHMS4PkWpkXrRt0w6Oh9HPxmylIxeZx5oUofPoWxopUjx4THn
ge8w7pgjidX8z1CyKFgq024RU4A6BveEUIuZWcXFVgu67sAUwHZgtJDjFZWIx6XeZpf5R6LBuI5u
Lz/yprAvnbAq7BeVfqJ8b55aUGwCrgogZbVYJ1GiruZdvsOb0M30piSNdRaigzY0/Zijd5MSoUjW
Haud1I6Vq1q341FynpWp6V3np/IiajYe2QIP2kRbml+opwDmxC6wBJT+FJRtX2s3tq8wcduHQrrl
1ifn9zq/QFIRLeLYPM57eiRHbnIfttGIbUMwAgkt9N4VGZinoBsW4bxgzGDer+6Dj3v5fD8uO+Hr
S6Kq+5XfCeM0pCjnG+ScESSryHpUIBheMVW8x7F3Hb2UcbPBQvbRCOLquTMUOhNJWT6D1SMyRS8V
AgY8+u3ewPiQoVQFQHRC8WqatU7AEtQmrbPpe5kf5u/AQSr1GIysf8gHxaO84lLIcq+4tNLYGFlS
f1fzCZ+o6dgWjjJMp7AEfDsyYkE0Wok4zPvo27J9hdL9r6e0xsF/xJhrlbuN+wStMSx02D/TQ2YC
99L00T8wdVFYF1rezinKH7Izo89pA4/FfQO0L0dC8qN+RTat/rTNVj44QTVQl5K4E0bBXnLwvhSV
fJrLjhEX+P3GLPyWtE5pf45o79aIASeIndV+63wz2yHnt/YiC95jkJZkj1pWuMrtiOgRQ4luNFU/
nRq7PO5Ir5RAXjHNg7zbkhpg7uatTtOMXacYL6z1C7JKMoJQOrvBZ+QB0p2GXsRIjIssqEha1UVW
QW5PX2YFfexVBP9OK1Ac5c6jW1rVbt5Fu6N03iOJH+4vH23fvBH+74bSqislqrn9U28fAJbEN3CJ
H2bbqkg3zehGMop1GYtv80ut8E+hJbFdTLPj1gx3Wh6Uh/so14q6ZF1P0A2of9nFrfxsW/jUEYgQ
yFfyuaAVotnJ0HRRPfDUEOfyECYBnUIfloEk8KvNXf9mk46IP74eP3vZVQ+l71kXqIDtITFhJyLm
LH/FRNMJJXniyqNx3Okv4ajpbwnBrBsmZjke7nqHiyn4mlpNBU7BD2LHaSgrNoxPrdOPBDjB64wI
iRurm6or1c3vgwZSP4jsebcVK2B4XOSVhJU3QMoEUSDAoWn9xNsYN1KBxV3Hg4rEaqg5anTVvUYZ
kMu2Kns8MxaQAaYCGx/p39nTAWMrUGZeyGM7NJ7yTpPXT6+jqAOqOfpTVC9WPrAwiI2lZVtW9Vin
8ZXRJwqLoN+VTcPYsW4VfUXK3gTpZVk6P9h1650qEhInUvNELGtN1otubROEjSAlRmvCqltBScJM
4MYyOr5ZolihgYXINT1lVFq/HT1925vWbT7K5iMPPxcuwiI7+VD1l1IJjBUVVPmQyUKBFgv0tHhO
piHB2Dg4YhBDPwbI1FaetPMnJw9skjD8lOARwera0H8RbbYO9F3rRM5LLP2IQz6DGTpdGfBa4oXF
at11BFxU0zRexFsvI1QiMU3od5bZINX2flTTeDO0PEz7c0+mgjDOqNR9duaxZYoKPqNDezHbDm9G
kZWLNgDFGhE+iUGgljq+G0QZDUgiKxfps6z1pZy6s4pnJvtYMEhTbEKzbIs0z0eZDAj3WT0eUXGq
R6Be4aIPFFwDdcVA1HaifDk6WoTPnfPbGuJNo4VUq2SyIT13ue6PngqPYf5jSakQMGbZsC4tZz/3
hBJIL6taAg6/a01SMhlw3xqXtEVSCmbOX2dlke4iBn8wLd0Lkd8h+InUfOjITsCszFaGuWzBL4zk
I+DvtK2v2oRZzPQVhFwxLO8TYmq/q+fE9hLLEn0LRTPXFkbtRQcEDFnwpEmo+m4Xps3Bp+36ms35
MtMW6HIfiFa5qnJXnrTq6gZew1jSpJ+sVWSQ52UWr+U4pJhm6LrFBWbh6aEshbr5L/N4Y9Jm/KXw
clmkm65raY5B9wwRlvmbdiMhLQA1opp9xnKa2ORlf6xCmMS1ALKNyGWXOtorHYD0Az/lLogRSU3P
hD3ztT4VuMLqzFz6da/vScgbj3pOIgeOsPAxiUKfK21DVGCR4hNe9RJ/Se2eOWNsqjmo0g7WnHnE
yiAM44eMLJg29fch8eIDXb0/HoyiHtDgR1i6gGYdnFFdeGKsj+04umdCjNxzrMh2qzXud4ueyTnq
dMam6QnWRLRhMClfue7sdT8OvxydSLfe842TH/cvSs68prd1/TI/BHaNy9i38jX5C8b9OdFpPgBC
SehDklnrAMwFgGo33VcBrlKt5KY2wMTc3DsnfY1JL5gFKRVxHF3StyvmKHLZjx4W6EghlBpvDLzJ
JrsoKo6PTrf1L4MYXlM1061qDeGuwUdUh0X55U/stTJPvLNDw33I3Vp5As+cHezMSNdg9IdVKV08
ZBqZsvNBSIPqg7p6m2mF/XPaCNEt/+ysipzcLPwRiQo7TDnsXKKgSfl12nETje2TCyls2ZrjQFcM
3udoWt0xKeG2KfbIottV+21JBbSQgc5gvQpukp5wXJXh15D5LGGr4FU6KQMvZh9rh7d5Mm0cwsaq
JT7qhdyJ7Nr0iUVg4zDQcn4tp6ZfgqiZPAwMecV0eQr78FeUtOGhH53mPA4ubWBVe5FcFs9lad7K
Km//y8Hv/H7sU1AJun7CdUnjRUf5m3rHKt1MCvQ9n8p0xEx9JvKA0pUJevq+mzZ9fUOY8q0SH5Og
66UuAXPZnKUXdHJP5bRXp0H3Om9VnDygUQJ366VVvRNj93PuvWi9ApKjAFOxDkeGQ4FTL10KzS8u
K3jMNEM8uS7SB1LAm0M6KD9r3FsbM9A5JxJmIklaVBtROOXBDL7QlZ+q7i3sPb5B9GAcRwZKQdXL
N6IvgaeOxH1Rg0P+VlQiu7QDlMRkL+IiP5UiCXZSB3e0SFwPb1SlwUZqXeqmehqDTza2vZ2aAKzI
he0z6exMqGwv825Y+g7LUA3BgcC/RbpFvmg1o1iHWPgx64XiVPul/WClSblQ9czFsYjjt6rJ/0Ku
gParQmjuPAc5q7iiL01MBiNXUxulc1JRE/2XK5tpTF/f3y9tGDltSFLojHDu6nzH/1QaqSJ3Er8x
qs/ICLPqI8IJs6v9ZjyrVIBEsoAPAta20JhN7eJpZjY/hH9uzbupubvfnIysWwkiI56sLPAXRo8J
PRaOtq4yQA1GLpIJkzfVNz6t2KVa6oLmZOvs5y33z63OARBbA85+aCJm1YTAdPEj4IZpjhFPzSUN
MySF3He8EdAwHeQGquRkyuAEsSoI/TcV49uqToE1Iu7x37SubxiDxgbrdl7FOP0sI/29IeV1fb9V
eQrrpSYxzrOWKR6bz0gZEuh9Omt/aHuf0ci5HfXKmxcjFB16i0k+IdiTuuhh/gEUPgS8lW67oz6x
mPXX9NynszYt6oWZRs7tz704121m9lSQHvFoWHb+b6IPdbRf6T44H5MWBDVS8doG3i/P8gmEYSy1
nc+7BtXQRUIWns/MvsFHhNlqZ1VztyMMBX4XUruZAxUPvS+f8Fp5+7yQIlzMmxIa70Pk9IOzgmEh
KUV95tSZ8iStsDgXVJeH+1X7PoP13WBV0qiuCzt+0lyfEhhmSFxlyRNEgpteoxRQZXOrzbDc2ahx
wU4qRXLANr+UHbQ5150oo416JkOFKjFAddcPBBfA8nyoOqf+yaf+RfOzeSG5yltavmrvXRt6yOAE
cplxQr0GqniLRdqu70MXoy/iXZY0mOizprxKzXrSAHA/iI2qQ25WVLxSIRXzo0RoStdawfMdesCR
2qY7h9zGqZI5dGbdgByBt0YM1M9ppfSEzDjxygt9xNdcixsukxe39iAAsUf3Se5ZPSO3gpNm20i0
6caLiwXX+MGl1fGZKXDfzKjIbjAzyr3wESoFVoODrOTzsCp8UKcOre5NU76y7p58/KumYqePuMez
Z1fpg5OOTiiYVpnG9FRUY19R/JCovVbnzpNZ0UoWeX2bH5Lq6NCfuIYoJW+kzv0KdQcUKh2PnULI
KRODRFkIEXiviWV+eCjTNvd+FutWQj3IJHsUahA+Vz15l50UwX1rnJ5LplcdpQ6ff/u5aqzd7WBQ
8QkawUoT0kflQRAJWvVhhSGHPbOvn4wqsk/za2kpGuB6nraXRRi+YPbSHyFWKJt5lytUvYTcxoi2
749z7WCTOrJ0cxP951RK4ANwlx7IqhUYLe1lfvWvXVGWTLNMlRKCoJqeBckFO5Jzqcox2qZODgr2
z+dgOOQQMcUiTEmxnB/0ziB4oRj2eZMegpYobAw4Crg7GNb7PlLbp5bs523lFdFjEVg6phuSfOaK
Kh+achKtn+aSa35qftCYvRJJYzzwtz3cewyX31kyaLhpdbrbKI/6ZKWZtf6CAT5ZzbujV44A/PBm
YodnjN0qkbMmHJqJGl+VHW8J62XGVcvxrVAupXNWNEF7s64N9dBMZ71X6RjsGJmvKhLeVzYKqx3e
uegcdBD0GLphs4qFXA9T24MFHB2QsswNQn327b5z3GzHJZg8smkmbNpyq+iWeEGkTkheHkEvN+RW
TOtX7lH1TQ3QD/dIwdBiMeJAsh8s3JDBKXQ9/q5s2i2rA+8aN5p3bXWxTCvYPvOeFbbdqRxT2Mk1
5WaVfPqmugwCHOxgEdQl7SPBFKK2iy8BwxnfA+ceYx5K/tGw9tW0O0679rRLwE/6HLKKsUfxpsSa
fOtbVC5hkAWnsPCqXZyCPiIGqeLXTX/x15eUdhKNU8X/UUe5hSBuYKiqqYWyeCc2vbrOdwUm6uV1
P8toyfIjfRRtGu5veHZugOfofrC2ZrkMIzdYm5nKwTq92klIQImvv88X6fkhtrFz1u513rEjcxuQ
436/COUMpmp66i9uqSAedSakEAoVy29DojpCxDNREK3nT+55U1hMlEfr+dZSeRjjhmXcFt56VpKr
mcqFM41QF/X6GXZa8DCrJEOqvWWqEkTjS7lXp45PUQ3lJpElw7WIjk+jJOk2aKpPq7e+BZP2tmjq
j9Kxi2McRjBsFBwbfeFa76HMnmRkGL+KIoKRMGpk77b4qUwN5ETeESlefu97Vu4PUEWGxWi0Mcto
PCjSYdJro7qmogZdtnD4uE+/b/VmuK6sBvemmzOUIG/n9x+pyuSiIN/ZRiQS0DWAhZxP2kAUM5wQ
lO/4QFt10VtBs60ZKmyiQsRXi2k0Uku3+na/i1DxEwuTvc23gcaFXazo6Fg7z7NuRdDtUJctBZr6
N7ynfIgiaE9uX4HtzrMem6VJpPdoJ6QmwwhzoJZ8hGXz7JoGhzEsPSo95VfRBu8luKatxyx0pVo4
WQtdGbbzBFpTxyOBirj8gajvuMgWxzBuO1rzmfUsGAIS+pJ4X1bgnZwUjOUsqaCui7euxC1d0lJ2
GsH5m2qsBwyMLokC0DWvY5hHfZExGEfsuRZRWix0cqhPeT7E3L+AuYRwLIDcW86ysBN0J5RdxKs0
OFA4IYRBCmuqoc0FUzqr9kLm7IuwDJodHaHsOYPMidlPW/ZOA+aTYFxkjlFwUTVZHFA92du6Ae81
H+dzxaLkBPzmpnWgNJLbHIvlVm3LYo838HMsiOuhciGwZJD6laIfxbKGVcABUVfKwiUII+yXs8tE
t0s+m2j9I6cYjCqLO7A9WNUtiINvjZ/T33Fb0DlJpx7c6Xmj7ndNQb8KowIJDLASkJ6VR04ILgYU
8JGVOU8F9MZZwxZJq1nVo06U3FQyqUEpdkVGQ9xJvP38lIciYz+kEipqrzkL8qAAFRtxvIkrT70Z
A0FDVfQWg11PHw2ZqavKDMpFKhJ9FZMsv9LAVi2N3h32ftKqZ8UH36dP42bkuo8edsMXwx2eQTMH
3DLi4iMHlr7om8zbFvngf5CIAD5Qf3NSRd3Mb9kKCE2xap2IFM9qt4MFkidRAIl7Mn+ax9QVAHya
RRY13CRkGmBPL1kZOEfWtjjp6Y6OceOe5y1zpEfjtKTc6Dpwwh4Nn5uZ5r7rQ2vfTA/zrg305CFw
Af/MLyiy/gqKrqGNBRr3yR/bnEYltzpaK+bTYBbhUaG3P1/GQTa4S7QJU+9yKoUFu2DFmtV8MSMh
8I9XdafzqXsQxupN/sOOS+Xc1nn7FAh329S6fGce5GwE6abL3pDsVjVWNjXIj1HQmq8pKY7T0yyA
4r3eE0EM8kW+E6jDjdXKzF3T2z7CMm7mwj9205EzxiTbxmH24ps0hfMOGP285WMGBo4o2oOql7Ah
h+F6X/uxV8axXBgGtnXcRSBwRWje5i2/t8yb6gEC9OExU3MhBB6KScGIn2oLrVxdUHd1+8oCjVlm
zXAGfeUfQ8mnzvUq+MooHPPM3CplVH4NvctQKQxIQg3pBjmTVj2SHSRZkoWQtJuEN8nLXQbXJjRd
EnP0HnQ83FD5wHKMwAgPXeLlt/ibqdcQDSc9h+lbXxgC/FumjMphFvP0ebweRTS+9gHW25E8jcN9
eY6Aho6VY5c7ddKz09BjwKPle6vHtQfRl9VvTaiTPpQYNgoWK06nfGMgvsnVIV6NsYRgxNz0yQ6j
5qAO2XZeoM/SWz2BatU1Fsi81iUyru3hV09Cpy4u/tDD1vTVH1kx9NuurZGPeiGpdIAA3hKjOMx6
y8Yn7QOdi73NfbhBv/3YJP/CavwjKopy3U7+nxoI76a1uf1WFV1qVCJkkKPAcdBbpbkXrJvAhm8N
bOgwH5jzri8FUglhTzqbwWOYAHjZXUVZYD46QRMvdK20DvPDmBKBpXuqDpjLC1e9y1JeNQcTp/kE
oJ6IJi0WxmfYXPVRcchVsaH21kXYr2k3JIf5wTVFcrCnh3lrfk4funWbusPW9fPuAM2gxcjptfet
gNgKRCmMXR1zI6u2fBqMPnhA3ZR+b6V2Q4Zgv7gkB0EGMl8zJyGJa5IQZ6Yjj25UfyBdpv+YoWIe
CvdFzW150n0nhI4ChmMSr0dD5G1KvOr84tmv2/IzIKquyhTzh8SyTrMDP40qWAn7gF12XVHYi/nk
cnFgRKRrPxvlJkh15dSRRDNfwP7c0+sICl1aWk8c2t8qpWvfLAg/i6oOm7MWIJ8D1oUYcjwNQwL0
qoZusmh87S2519VVZ5s7EPHGicbpJqHDiOjX0U9MQYxT7exNQfNOqO2w7crsapL/uFFduNhGPJ1F
TtN7azcDf+clz2TI7LpJra6j11r1mVqunVRDoJcH67GX+QPxKeJI3mu2MUiwWesFs4nc90mPrYOv
0NRxfypndVqpOC0+WCtAqT9/2nkXSKr+SGLAK0nQZAqj7I/NWP1ITZLmMGO52/sAUFPU/gJxa+Ga
1Xip5jaZw1QUFXT/A6ug+UdrX/N+mBafptVJJO9rDcm836OPy/JlkyseXy8LGj/Ukt3cT0zDjGxH
SF+VWrgH3R3C2zCUX/N0xBzTgaIVgFHA4BMsa1sSMIU1QvOrzQhi/Tg/NYw5+JQABoI2Nd/CSsWD
ag3+I0sW+jeR4XzQPKxPsa7kC91RXNrjxvhaxMlCDzvxITyEXZ4dKStbGdUPnGLA1xK0TwGdh0a0
z/4Q/ko9zFsoJZpn3cINAhWtWc8vytAl9SMYH6OkC+5fTOS6G0vVVdTwuXfw0Lo9VgTbrVVhwq2I
3exRG6vhEPjCfAmFoEXT+R9pBf/MEGBU5t1qjL5l1hBduRQFGy5r39wIm4JdhNWerAv/hBUEwq1Z
ah/I9jZIqljH1/VH7JUBeURIcLkcXzkKMYxwLjyaptd/SDW5BXpORQi1AQh3+8vNCDnpmkeBFfAc
W218Qf3xAzpW/86ZkqwMUvXWlpTDu+mOp4ImFr1sRLdc/oKntkfoXzT8xLxrjGV5tlrtvhdMHjCc
K3/8BIp+d+c5pGyaZQoAzyBYzYl9ZGdJgouhoEjOO2ncuC0bNzlFphtNfbnv6Um+GT2HGYABwNQj
ln1TZJRpJZXLrtBL51qWk5/EzNov14nfjErUz6RbWRuroj2C/rxe0TgwltgYOZZ8ffwxUuBACAUB
U+B583Ij+p6N9CrM0gheC2eUEBuUgOJweIulEZ48j9KS1VDNBVZiN3LjMTz4CgJuV3sNkkK8c16K
RyPP6itXB2Wl2NxPNfSl+8iWziqQkGgJEdS3LJ0gUFRe+EOQ7IEuEDsuE+AFcvbiqCkjBiSrdBYt
VYHmko1b9BreogaGrtMO6m1+sFP06TS4ik2HUHRK1oiuJukrrMMOhLEqXF2YrxSG65xzWTUsBoNw
YU/PzS/wPS8z8koOWBXXf/3VFivAMg7x98/PoW1WbwqjCBPlz7ms2n0das2pQ2S5GVoGhvHs+vOK
fjdmHW70MmtXzmhZ60o/5JHWQSQLjveN6H83eKnrR+2765HcW3prEF/FZXaOSJ27aikhpc53gQjw
7cbTxJSdVJJdwOW+z4tm4UZWs519JdRu58IFWeiYabyoJ9/MfAdX+uYzNxNvWxV8UYksaKBlLk2J
Lke9Vnbo5dlzOIpWdOQh2GQ6GXYF98GSHh9Cy2PSeRRI8/ME8u0DTWN4rjKaKoXczsWA0ZfYOyG4
lInVsdiJV9Woyg+CMnquugSkzbstfqW8C98w+NtPgoihR6EzTGEyM1xKJGIj6ZyybcVVDKQaZR2Y
9GxaN2Z4VDzS44HpnMkpTp5tMl1Iewnf05QFXxpW2WLerREWEAhFbGdRuMrOJolxU4YY/u3kfJ/k
GgHWTt/ot7PeKcY3cOxyJd7O7wZgOJisaTRFz79djrbTbiw3/5YlIysvNZVUEowbjApM558bY96c
SeoBNRp8Crb/+eo/fmx+afoZwO7okFK9PtHuAMmtNcNivh/B2Q031IPDwhr5jEYCJXKI2gsihfJb
5+GmNYNKPNWe1S2zRipH+mjh1kK8ig1BZCvsgghUEMMXV03Yn1kcagzzB3eBXaj4oCj7WSI+vLQo
5y6mLn7NX0ssqQMqAFxbL0nSDxzs03eXhdQq4OHWleRNVHmeH+atXDLJ+7db88+hcs6W1GQXWzGK
Xdmb9sEh7XalNUX8BC8seCSEiugRqAA+S90zvBF6boxSAtIrXixQdJuoymG/CL97ZcWJG9hovgRT
6wcjNljIBkZwmHysONF8C2hPFffuezs1Bp1s/Iw7qvOShKa97mjZrbMgMnVJqC6T1Cx23oi4lpF8
c8N4k+xcLpVLWgzehz+4yKmt5suNUTDQmauOeO6sRTA5e2u/qhZZXwcfiRccy6ktLlvvMD/TjyQo
WYnfn1IC0nYD3qp169EgAQtdLnW9SfDDReKQmXq3s1kyrvUqSxkRDJiaGIm+uVbzE0N391P1Pr25
QeG0zcmsyvob1xrAqn7o3EiOtB+dAU2CMTTGSZselDBG1YUGfEuu5tNYddwD7P67pyYmX6JXHvtO
8cB2KuOyartuSxJOtSWwkcK9jdb3aeqUUqUTFLEzGqiw86jUqgwX54JL2ZB23L4mSVboKpgU2maj
dwOrd1QtC70f60UzYAxhsRnvs9wyn/SEcHcd8c6ky2gf7yOou1hXiazuHZkRRmbaGci1QHv2kL0C
OmZnj8lwaDPOr2uUwq3mh1ffHUjGNexNN7tdjIjLS5E53ZFcgv4ItPHDSfJ65UR2MlKrQWCGFpaR
ijpTjBWjxFNi9pfKbpXzfVngMHLB7dRS/M+dCl/V/aMgWciC57kcp6Ekw62UM4M8DktJ3mmWQJtX
i3BFrtgmsVPEDJpnQJGse++k5SyfR8uEF8wLhl7Qg6tkuoUYHi4qmC1n4F7Z1nTDfJNIYV/yel9p
k7ODLxkpV8AdxM/OXdNibdK6TsVb2dhXPFVInTTtSUzDnD/3Wl3jWJyXN3Tw02WYFnJY9Xg5NgFC
RA0V+yKmffJIecnItG/rRTGPTEcrr8FsSf8LkyEhEiRMk+eYM9FXauAJWTpe0WxAig/Mp6rY2U1m
3UoSlu7jbS9/B6XTIx7I+QBOc9NtX75xBcx2ZUJcPRMe+ZZJpX5gAISV1mkIsLwPFGd38uxTnh+G
3uSEQbXm0K9DJpQrf3wGtQTxQnPqq5zJGYGP3sJ25SYyZPpCZ6vyWv0lrklwK2QDa37ql1nO9/88
d9Wnqeo/pq4OYiokJUK4tuOa9m+CkjRo3JjxmfbDERQTtuiPcNvVHy4bRkwamF0g3BfthZGY807k
gY0EQdhLReCArGDi6Z2yDVltvkM0W0/G2ScweclFb+PPnmbCOwXXY1dYH5o5DeRsCqqaiA6Ctf7+
0CV6vJo/2B8gqcv9I/zGtfpt999irqY/8v8ZncoGcAPF69/AqVY4VP9OpZp++k8olfMvfeJHWZMs
yIVK9SeUyrb/parQqIRL2U5XS/wFpRLavwyb1Y5raDp3RPCtf0GphPsvTWMu5Zi2Oc3hTf3/BUql
/VO1Qb/LADUD8px4RpX3qIO/+jtAxIk0gWCuNl6lMfSX0fK5K9Au6Ii2yatvOTYirqOKdyD64Auo
tHYwSoKEkrq/KJDpw4k9iXlCW2s6OgZZYhNCfYDzdlgUwn2Da0BOdtI8/u2f94+D5+98IfFP7Mn8
rvGRI/s1oZoDRvjtXUuf8aQvPPsVUm625ipLsLnWfng2k/+8DZdcCOBsSlN7dCJ/WKKYWFQNgSOE
aJhdREY51s+kqW5D+CLDvP72n9/e9NX97ayd3h6kL4pE00JHgTX6t7cH3gnVd6h5SL3gkBZtXK5h
ZYODxey6G8u23Cq1/cOtWeW76k/Fc3Pa/AX+y/HmB4G77IbKWIxNQRdX1g/QId1Daia/qobAnF5j
CYxYcEOwEVB4yYzUdVV/RTOT76NiJqSn4CiVrLlx58REq4GqN8zsv7Jn/s/POCHTOKIdi//M6d/g
b+SZWm9DrU0z77V1imvL5zlFiFMWaaSf2hJlo2gD9XHwB1TWWnXomRd2DvfBYChCLquZe2iZreXr
fByiw3/55+fs+P2fXwOfhD/SUm11PrP+/ta8NIJ47QjvtYb1BavP7Q5aushwa3XGPjNk+RQJgAgC
G1oakayD0qoCle1tzG4glI7Vp4Rju6TR/qVRia3HNBJLbm9ToCUW2Ul3FfE/WcuBPFc9NzfI3MiY
DMlPh3HWwPMM17UkVDEtI2NLwNs197v4ENEeefjPH5WT/bePaguNVDBdM6eTV7V/E101qjQT6Y/B
W6W72hXYOFRXJOafRk/d6BFeRkqde5CiIHeRRXZBc2yDyWUkVpcKoxXRrfBcB5EkENBYg7dkRMFm
/meLBlxkJWM0B7oOyaIn2r/OwiwbaNvW+PQ/lJ3ZctzIlmV/pazeUYbJHYBZVz8g5oEzRYp6gYmU
hHme8fW1AObtmwyliV1vqdRABAJwP37O3mvneWDC8berAy447Id8Qv+AuhSV7SDqvdPGD4xgzGsU
Iz+sURgHQD/IXwAEERy/qQKGLZMfEBjR2Gi4HMQzhuXs7dCXP5gKvdjDqVLT/EfFuc3rvva1TMgl
oYEm7LAY7v58Fxek1r93Wd5XSxPcRpWFViLA0C6eZb9BeA1Y2n9evrA2Ts1Dg7x5x/MMrm+LyiTc
aUZHegyaGj+O7HNMXbkFphl+8oVq89JwcSkgIyyb07RhS2chq/3ttYpaJfAbS3Ge4KoZB9tLfbxI
xbCORHmiiWrzH9CBM9PjZY+ILLQnsWd/f4wtMtH6KkhXquObR5aFT174eae6vDJbNyxVSsjcvPds
cn9/qyhYe70rIufJaHaFVng3EOwJyRwQIZay3JbdSydDhxEaX3bWFOEa5Yq96ixtPFY6ecOlX1XH
2JfbqVPC1TBfauhn2Xqq6GVM1F2+VeBamVe12m+FiwJ8PBbzg1mrfYCUtRp2Tf0QNl7+0tst8IoY
MzpfrHGgX+Jm6ujtjdCmyd8NQL4wU46G/dhNFbEwVhHCDO26fQHCKEODycs9fNHqsD1GxPDJdBzu
NEzu2NNDRTW+qUh1GkE2oKp1ybqYX5FkgKLPFALXr9YBFw37I7N/tNFa+4CakWguaK6f7XP/8DRQ
d7LHCYuERnxgH++53Wi9F5LZ8ITnUH80+iDe9qQgr7o2SkkROyuZnLHBGJDHXElWyxcwarBawmq6
Axj25NjCBlBAQ+/Pr4z+2xZn6dgw2dXRi9AFv1z+8WxFk8Ie8Gy2hPMapYMuzHTI6DaOy2KSotvG
GzlX+9rVcl1ZmSBZzZJTrxBEEZWE8Wl0799vLqEN6x7QzPtTb9pbnLjx8c/XrM0wtI/vFsdyi32B
G2k4qME+3s1miDCWGo0HCUs2W2p75DoKmc1RRFBNEYFcsvP0rHTlOYb3TPQQzu0eN+auiwkfs40Z
D6V+pqz8fQVnr+JqDJuMN0zdF7pKmyOYLSA/P6sJxUuSaewykUHnYV5u27FUn/qOhKFl3+zQWO9B
2T9WHKfuchKF0J/Un2yf+j/cJolQmqrN0lEeOBerYZlXo0GnI3xmZqPBNAedGNKtS+edxCkB8KRT
6gKlDtdjzjXadOPwwSJwEcmRSad5niaEAXkNzsbBf0/nh15kgNdso0XaLXlapKTOBYCjVoBCZ8dK
5Q+fUBS1eTX6+F1TQWum5MsmgtyUF2+OP5hjZ4d18txPAwaBQnu2mMC7I5zYbYXwfJOGwoZ3Bo5Z
mxkytRPCoVfY9hstuV+KqRw1BN3d8X6K4lsadewBYWt/sqzOVNrfLhRhrWU6UkVNY13cbc8H62yr
Q/ecMjS+jUE+PKZe8xaLyT8uX4CRxUR4Sj8kNJMnBDmzOOiFgvMoxV2vRsa48yZnkzvBm4ETbxdk
SOsZiJyLNr1X40l7jCaIAWDLVn0WNHgLjQzIhgnU4pP36/d7LjRh8iIYKuhPW7/YIYAd6/aQGPmz
ao9vMNLTK/q71tSmBxNFyK0j/HCnOGO/1VUrddXIsvamnV7rpZTXlaSQlfNNBorlnEN2PlfJA8DM
eqX/7xcCKnOBJRNOqbDRrH9cCERLYoqXZtGzH4gfGiGrWOUEWb9DeDLjynrQEXZbZP7Fyjf2Ebla
yo9lc5XOBE5ak58AU3Xnt6dA6pyxDZ3yA9rhJRpYT5rCHmj6PLdkZu7aEJ4ZCXXRetn/fJ4Qdp0W
+WeKWiqJxBUpEM22bKpwF+oMHVD1vfWT/hzk03QctYzsBS1J6OiVuPvUABIOQwe3hmWBEwb5s9Yi
vDK14VgwbHGN8G2y2HbhMt7XcVWc/vxc/NNnA2eKWsayTLaxixWO7nHeoatNgfNwxFzWtbwNz7lN
+tjyooHtmLakW50Hj6Lyzz/8HwoqqZsWEFqDr9qhl/LxuyaY3pgUJU6fl8NhmiFypAZZygzyQCMV
hzoSdOdcCpycuWoiGhpf6tDhHDVXDSpgim1ZTZ/cE+NjNcVjB+qUMgpXuy71uXL/eFnQVhA40Ov6
gvJBIdUXiRBzGxBzKh5ESQE8L/9DGcUgpSJt3SbZukVLvzNLc7glbyHadJ7FYXsuCc2B6EeYCMQT
jb5wDTIxNp4S/iqJvT+ELNjLNIQl6H3dxTS7NkBj3YTdpG8ykWUufpRdguH3DEEj/WRZMD+ucMsb
BtJW5yRm8pCDU/j4UYuWuKs6sNonJcm9kzFNE+sCCdQDH6lqgN1YhLEJ6ELIkppdhqV3b03DVVlX
66aI2f8Qqq56YJwLpFOO5Y1ues59TuqONAgBl1r61lbKrWHa6DMgd7pjA8GRtEdjRw79EZqFBQAE
7c5UImgoY3vf9Go8z/gmNzPET/rMYgNtF2W2B/yCcfW+msv/uuEgE1X9eRTqEbqFc1aLBl8+4Qyf
PKQft9z5Fpk0B2nzsRPQ73EujnEaaoqgBPbyZIbdxq85SC61/rKH2ih7qVKJlfFqoW4Jh6MaIGop
m09gQ0QIatuTBTlA6/jkqn57RukxmZh6VI0eBo/HxYuLBDaEeD9wjp5fBxN7Kjv4jJyp9cdWavEs
/jPWFf2GFXraEtmffkOIHVkgfqF+Vgp/bPnMt2hueKkq5rqZ1q5ePEUkaww1ijzvaTHOE2Ve7old
5QiBdJ6EIMshxzgWGg1ajblNFRDRmeYU707cvExImf0OCylSijc1aNSdzTz5z3frolVLkYGsn0qD
RhrXqmlLWfW3kxvfITHyCJmflrVF1zJvN0S4tBqCsMsOBk5iVsAT0FtQVrMhS2gjIk/ldiF3B5ZB
Dr1TmgxySTdPe2NV8pXu+nq9FKOY2nQ7MHZ9ZT4pI+hOvSP8wm7IW6qYsGzfK1Zxu3iBclwxf/50
yyL973pq/nSGw/JtCMGCJYDXf3yJgW+qfWLNL7GIdbx4CmJ2r3hGO2SxcuBGi7V8p/qI8vJxoEei
KXLVkmi37bBfgoCKDyl0kNgztRXJWMZ7J6WFinrIG0Hyq5qXnzwx5vxEfLxkHhcbuYYF+n/G/n+8
ZEcPTC1Ii+5pYkhMRId+U9A1urLtgqI11MQ8lq8oQP1kZYKSA7Zj3lf+YqyNbcYh+K/TWJg7JFmk
bc5nW5iCKJE1tV/bSX8viFtb2WYW7pYTT6taGmTLyASRFNWYPLaKskdPPazVuO/dttI3hY4aERFW
vaoR6mKNxclPdg0hOXp+0GLYpj2Oi3wweKeraEWDke5hYoeb2FDrT77Rix7q/I2alkp/zObydYcz
5sfbYyNczcpumJ5Gs47JfbbQqcVVw2moBeJmjdT0uMWX8/XSVkwqlUzZQn+BkABnEJtaMp+Slpot
UpGidc2gfrIEUa//9iUKHSnB3CF3eO7ExfYd5SqwUDAXT71s5HVr9aiwaIz41148EkCrFcflcK9E
dbZVQAnEKHmhu+/yAnCYzANypzpzZyHkQUdSYiJhxt2p9L5q6TA2yaIfftUFpGPzd7xho+tte2Zr
3tiYo7SqyI4iHMCQNoq97ean1ZjGn6VFXF1rOOD7tXAbaKwnMa+1MLsBGA9+MsvPqG8J2twuRePS
61heUGDk8iZCGGw33tk2astd9nlFtOq6Mt8UAdgEbE1fKgGPKOmCeBPkWpYl0JFJ63bLzV5OITx7
csPJfzVGLL8jJwCQbfoTQTjDfrmGoai/dxZGNhMz4dYTx9KBu8uD9tAkowMZa4726VpS8MrCEKuw
hjjn5Xb9w0jT6RgVtHCdWAUwNXhnyvejrZb9AbjlkZYp23VPzm/WrZaiCjAz/iFptw86M+Ncj34Z
c5Xi6WRQskrtejpBX7O40a9GkMfr3ib71PS1fkMnLj2FAwFGMTydk09MMJ3G/knRB9SKeXj7XvnO
PaDQMKOtKZjtLd3JRiSrsoqTU+lFzY9lS5g75EE57OOeCnrMPXWn51mLsn1MXAu8zWFpmEtkbu6Q
lPhdIl2C1QAlnZVUYHNnt3bmaWZao/NRbWxTZF0wXOjkKghCkApxypoWGvEa8nGxUofiNsLd4wsM
83H41ZpV1aU/wEWbrLs2oXi0WyLFYY8g3C2c/oqjhOVW3UQgm8J3a8F0XUvTTChO2s7VAUaEUbVq
QR6SGTIxziZupq1IGCVHgwaqdRhCB3EtwdrFiF6GPxNvnJRjS58cMLxpG048aEHw93i68eANPvUB
SbqcK5v39bZwsvuAlhLMZWhsuoOo772TNH/QZYWrVd9xAZqh41ZniqpizRgUB9rVPPIhbhtV4Ogj
NC/07TDPJZYDyjzsQEE4OJ7rBaCxYKJDmtVUfJAeUeKxcWNLgHWjB+ZvqViL+QMFWvHixzACctO5
t9XQPLQFmiqiBzw4kauyn9j79PQVrHy9GwpgERiBf8GzInAUetEu8cjw0arKwP8EfyTYw6fND8FU
3tCd01apqPTVmDX6JtQ8AER46XLdQ6ltIp0ihX0b+bq9Wq6/MnIytGpjbwaD9mhItzbV7jBMVuRm
KbqCEIyKPp/9dQ0jfx2N0jXrYd4/CE5v2l+O+sXRxzeIAjD3gBJxjqj6Db6lxG3G9H7p3dhSfFko
dIHKyMEHF33uc4Glatr0vbjqw0q/DgkMq/rkwczjbtWPX5Z9pSGQOZ6a/jBWMnSVhnZG5ahIgDMy
m0gnhcKFq4D3yeK8kEWQqAiFoI5fkftpHoSPMJnJJBCdLB2uLDhAm2kgdkonvCRWWutcj2AYU3JN
lqU+zp1hqzhRSkBXgoKjTOe8KJjh80uoAmb0gQMdgFphFZX+Wvg6EXUmwab0FsQmTwVmNT0L9mY5
JmvbS15Mj9KF4ESI+HM7iTniz0la3jl5UufZSlAo3yZPf2yUQDnmsiV7MOsGJB5ad2z9JN+YDoF4
yl1XjvazDnTMdVIkqiufKcw5zvNmL1hwU/bq5Z/XCYydYwr7PVZNWY/TZvnfgU9KnT2lNE06G66k
zo+oyrFdlY6jbVoffPF8xvbiKEXiV/v7qGJdEMQLzxEgkIlrSYCAUT0UuTIcCqKl3OXGLg+zDItv
UHcTl7xNwuwgFLuNBBKN4mPtlIp9Bvr/2DUpYoRQt+iXwXaN60MtpEt4IERNBUMBXbR9COXIoPLF
jIF0tgaU6d+yORqHTpMebKP6VFmWfeYwi7EzOUe57m9sO+03OuSQ5bfgq3/v6+kmbWPO1rHxC1i8
fljKLDRIRGV200NJF6AXIzEV+cSmIwsXTO1sPcKlF2cHrbKQGGnilczWeGVPsXYYGWGtpaUUL0Wc
m7C6apbuJsm24JYr931w7CjVyoiJ7cxJtdERHjJ94mBr+CY32a4ogubmlSY747D0suNiqk4pjd4U
cYgzL1XLIMqzHkHNdDfLXjsyiWZdbteFw1Uu/ysuI21l2UqxHpTJ3tiZcU9usXkoerwtZiGAXxMA
m/pgyUqiQx7qwv5C4ODEki+rGjjrm1HG6OcU7aiRaYrZFEbWMJ6Fb351ZsWhbnwyDKZT/3sJQ1uX
aKm5i6+qlyeXjukESsxUPOkT2ksanlC9muzk6E0K21S7Wc4LsrZ9YvqaCBGy90PVHzudEBKVBs5t
2iMjC7X+Lpqnu2oL/8WC7lsqySmVRnmYDCBwizXPUtcEtZG5pgr0iw5esDnreOr4lvpcVYDUsgEt
XwRKzSdPBVUdjv6eOB3jFsf1cDt23WOf5so1vhPPHROHIAdF3g0swbcWlFUK/RtW7GIDX7UhXSKG
UQgC6tyVyv6vSoZttIvS67GP2o3ZgkUwHXFW2AfWA7wUmhPpyxiRN2FOQqzVCSlgFWxyy3ldmp3m
DAXucuKKtDZ5WKCuOTijTdtOb8twbmoT+nEVQT9xUMWb1mIBrDRjrQ4Jl7H+S9rFPhBRUZ7hzjSv
cEkBPM6vd62RCkTq4/VEKgEq67KO/BcGOx0Zt358j061RYcMdnx5pjU1bhkJqDzPgI4YASGQu9eI
6tvUWKZYGOpis9zMQMPpSod/DobX3QGUCB4XrXDZqMI4w/Fq0ENcGshRTThKXxb5yuuLcU/WYAMl
pCyPjl58m6cAhyi7GZuixVFTZzsZY+pvmuY6HJLHoTnalhm+yiK5qtK4OiZD/C1rnRzW+0Nmy1fg
KuOt0aQ0g8Z5Yrm8MIlWkPQucQ4H4IGsyGxWaqNGuygiEmzZIfwmODppxaM/r53KyJZAD+lEEO/b
pLYKYzySQPqNaTTFy1jHv5bx6NiMz7RR5S4OZvKjVzyNIrhp7IzQRdlU26VIo03MAt91QJZ6us2B
1Nv7oUgelppjucXLo5+bHHz0rjF2tjmR4yBns2wivueyS1cLqcOTWysu9UfvjgPEjxHn9q7tifjL
S6W4ev/X5u0pqRx7hwG72NaW8a0sigTtNFNuW8FTren2FdlPpDLikBgQBmyxQ1EKRiytNTsFG9VN
7VX3QaiLL2C099ghvslWqldhOqI7g1ALSUIqBxIFxYrJg+r2Y7BVq3q80uY7p4WWuYECkW0Unclh
56Bn52QzHvGTx6hnEcKb6b73J0mkSn1N0E7qLiWUVlYPQWuf8P+YO7sxafSX1qFOKus14wr7bthF
jcYuQI9zZ3lgGOcP6/TzXUb4O6Z9cmrzpDtir3yZtIk/nmFcTDiTnDO9xxGj3Qyt4yM6ya4A7cmr
sZnvOL03NyTZ4RFv96kD6+qFsfZo2rBGLHyqQ6u2JyPP379L5gj7tgSBDOoKUiu4e+AQt9Rzy3Md
XzP8YQPkyTrwKBI8Q6PD7QJl0zTEb/LPUY/Fqr/nSdBOSS/2cRt/0WeXvpfuGjs3N90U9E+BbB5y
sp8mx9ZuVbDf906W3bVOuhLoqG5av2KNqq0vlRK7uATkAx7XuQninMl7OzQ6JHnFvjHxRK3YpSa0
/DQbIzv5UVg0HuIOz5yosxl8nuMLmXsRbVocoLGm+yZUnn1fr9eY76wvCUfcnIZlmh5jTSHlXYLt
AQsSrfsg164cHvQbPJx4dGXyMvV82KKe+pM9Vi4jSGrbMGbzHFJQ0PNAu4BmTUVCNmnQYULJRZhv
47J2tvXIUGqpvE2VJFjR/CTJI4RwhG6IQ/UewKu98XTSnOxqmrYhSQNrz+BEC3704IvSjfrwmw/W
hyxmXnlD+SrAWu6tzHzV6RcdwadgO43IhQe5ZjwpVY6nv33Mkym9h2YHn0adU2adhKY4Q8el771M
a6FH2muFEnwVttZ3RQoI6oQ/QBdhY0WvtJTqhLI1rdmdM27EYD84U1iupzD5WShkp3EQGKgpTYkR
gBPqYN2oCuZ3mGjeWrWzgrKrehGp/yshjOiQwx0RFUzG3mydazzY7jLtAnOJwcsMq8Py0HNeNPd9
UhZrXRI3YanBbW550Z2t6t8DjBNqMvAYqwXkaqnuObHOwSjQdjm7yNLrtoz76g2uqGjd6c6tCVvh
hHT/uoTNuG/i5Mrhi5p3NP3G0rDKLVqleYJWJuKAkj06mur4jSEwbfWmJL9Op1YezR+Z1j2MaF2p
ejn3yhA/HDrpOz2lIbCUiMveGBmY56QUXBATRQTHjb7K1H/ViKKLtn7X3QLVYiULSMuLrhugUQ2u
ZoZjN/jAOZvSrF8tR9VIV9DPegL+bIuLH9Uzvr/KJrqRcFkoFfFGa8d9VyFTWrrISyOiHsDAihpj
QeSEGyIybVqmHDnrJCh3AzkI66hSrkGpoNvRydiyWwdoi1Gb++WZiDnfkDyNNZo8wfkMEzs3mb2S
QMQfZYj6YVmKkcGjXe/5o7lfDCuRYgCVo/VjqootIwb/xqRq8Op2ZyXIfRMOhtuky8PdspBgLzbb
VF+DoAx3NEHXrcQmXHvXXT2f4rGK+9V+OculBqrpFIOa0FvdhQS4XobKo081lCFMW6FlORQWir98
HjspIK13nhfxKhYO7pY5PVtJr30Hu0HqfY3NktzZjtdD+KVYt2VSrgvj2cdmH1Kyk5zxPn3t43lC
qWrf0ZbfcjZv1o1mEz2w3F7FMcCQwq4dS3lTx1N3Ck3n1uvIe1LllaawE8+pE3tZymq9xA2axJ9v
xumMnJD8PtSZp6IwjeOk+7e91b7UQQM7Sw7VzaRxwmWCETIh5UCdkJXSlicSyrxPuqYfh3VzV1BI
SzUMhCG6ioLuYi5lYr1PBV3up9qAfzWa7Dha2qxl6+k7L1SzVRZ0BGQ2ZHU4QTp90pRcRgofe7aM
QpCxmSwMzAvFxSAk9SuEWFZLqjYggCPpQB0ckQDkSoBdIRwFyDtgAJU3inVSNiaJwIDOv0xGGj/5
9cQX14UeZyiH564mFswySM1uJ7pTdhzsVdt/U9R6BnBEt844BntDxCV+M5Z1xYJnXcDNPcpwGlwA
0kiKRmBQbMOYJk3tGm7DHf0X0C3L7FxzcHw3gMghg/FP+jE+byuwXbtRhk++k3+6K8jB0DJwRwRz
hotBzGiENVtJhj5NZ5sDWLM2q9y66wn8lqWVbSftlyDcduVz6heKwVyhqvWVxOeyrtgbNomtYXTn
d4/LQpQ6wLid0hjelqUhG6hmu7wcd5kESV6rrcZRlF4ObKtl9/I6Ugem6gZaLzZTXgA9ZfU2x/ia
TulbNI7riK36rOrp7TIz9QwhT2UBgIF59yf34kJbOz+gs6LWNiRDFu7Ipchg8DQ7ibLOe1rOC30P
99NPYXQsZSkYAbqaIOfkXWRoBntIoa8gERokbIEQFwQyE+Asz0GrHLtKaBCu1C+QEk1G/KG/xWrV
wVZhkFRb1dmAdf++C00hASCzEwHHmquAftKZKJ0nnqe1rhdvqk9p/cm85XL2xsfUaLgwtpCGo1r2
hZaCUM9BicBGPVmh1e3syhsI7BjIPS/9ryzexm2c0QfMSDd08ZpY7IADVI2gSXFReBbBkzTIOlv9
hcocgkbHaqtBzlKq+o5SPDtFTjq4mQfdoBybzZ+vXZsHKx9fYlYR3mPUQwJo26WckkwL8luMWbXW
MnOjNt4XjhasPSX18N1RkCx7+dKVyNQ8JJjd+bp07oGu61c9WNVPLuj3IQKDZxW1PJN2vvbL8Sp7
sdVD2QnQdypiQ9/vQcth02PEYww9hcfSTs4pEHPPCe01UkRUvcvsv5V3TUW8SdmFn002lqn3xU1C
oaQiwgOcYWmXX/CkeXNTQEbPfYP7KK6VaJMYGoaz8KCp9HT8QH9a3lZI7xOm1nnXMHZDHwOPQVzs
ZlDcd3JqOedQVS3F0rI59Ul179cDOULmVO5GYT/6xvDZNFbMK87F1eNpAMWBRNVhbZkfgb8NO1va
6xqwjOS5ph1ISodzoNfm/vX6idRwCzscN0J/7UgYvzcCBIj0uMdt0Tg2mXZBA7gAbbaPNOwu8IGr
k0aTuYuoWI2+hdZcmInyazz59c0M7iRlhKNaUCMip3O8fNquYyCCtfp99CnC+LWWZr1L9EBnSw3q
bUZQfN049WqidlpXvRIz5glflyN7r7XTGZq+RgfzuByDadZZxmA9t/lh4JSrtkK5S4NA/2TUf6H0
WdYvDB/MiFHWMRm47AalsR8G0FvsJ9z3cesxminNve47/a7xqMXLDCV0U2jvKsrGDp21QgDFwUMI
us1IUQDHHBfgmDIsDWU83deB8tDXAwizwS/OQfOtmNTqUFUTZreIyoTzhnmwmNijVnV5cIhC4OtZ
RFZ/fssuJKHzJ0NGLVF5OPOKxQH44zNhk8EUWZHqPUEbopcfZNsAEEFu5QAy50khwkLGKbN4oBSB
RbQq9K+lNDdT2IAa/uuKaMvlqLt8wUvlvIzN3ruB+UixG9LB+vN1/8Pgnotlqo34QtcZcM/6lb89
yxYuymZIo+R5abdrqqUfcnrH53jOU+aYsedkdRspA5EGefOMU9k7tHX4wwRTuuJQ5VYtU+HlVfXK
+JfPP3foE3LciQNezoJDX63jmnjF92FgIXBnkGaCNDp40/SxeUiw3zHjsZxP9kritn97TXGNqQbS
MtNi01x+/28frcDFDgo9ip+XO1j5ArHAgAIX5MUhKPSNF0ZuaBf7YS5rg1BtSbbM+JjfR10UW05/
QO7mPDerfO90IZ4SAV5K6FFQMulGQiSnWNKjnI45U5EId3ynTvYK0io0gzp3KVH8cnr1kTfQop7U
lU/KD/hfDsVZOaiu4CC3B9MQoQWKXJQ4h24eAmmGlaxDwwLPrvvXy8RTDChLJnKUll7c8oQgh20O
9IdDtLwrvaqRlYeM47mdJB1H+gnlpOXmZEht8twzVpkSr/t81ab10Wg9+dArjb6FZ5YelzVBmeU1
SiFPy9OqiIEzaCMhYc4qu6IiDMcYD8uUT7XR4eYwcby59Ft2sypLCAEbObGxcqjML0S1UvFgKM3o
Pfag+SKiahd1ZyxL/boycA3PjYI2Hl6MgipFQodfQxmxthLVMTLgx6U4i20VWlCeaQzkvih2qp2j
wHxphJ+QKx38DMKk30ZO/LMb+6vlZVLa8dFnkl1GRIKHem2vHctDTSjtYV8O3kvbjNOVMw96AYT+
Wnyz80MQnTS4fUZZnJbXrh4NGJOZdK6XXwKpkpulQ7H8svB7+6xG51hATRHoB9yUU/2mydLelSVc
akt4x+XI6DSYnr1ePZbjVK4C5+ugyZERrfLdIwzHJeiS/AfOnYRAOugTi8AFMn/sK/8UOrG5xer8
Y6jNfLUUe+kQXhtSVtue2KFNAHJtE80nR0Xxf3Y6Z5PKDvsb5ufCJox68UIws91E1vQuSrFna4IJ
WaRp+vYcRVC0FR7BPy8n5qyE+bg12rbGxoipxHJMeamUCSZ8AJ3p1O+C7hhU7GE5F8eVojPiFsVa
C/p1CIraNUviqMxk7eXjfAZuVovQyhr7R5FCfK4ZBCySXzt4soNMYapNabJMpZebO6hg5jzD3C1f
yujfez4NbMbiKEoGBTyX5r9OktGY9KtwvdSsGUIrwgW1yvXzYpePk7jnnrmmFb8pJi4hQAefKZwX
7erHG+IgbgOagIEVk+FlrUAyyWBK7NXPjezFKe7p9NQKkr9RqsW712gYmGU4eYv/CJ777LApD0tr
1J7/XzPmRMp0Zbc20oZXdy7Nlu/sf+VGvQrfqrzOfzX/54P/9P9+/CUe1r/+1fX35vuHX2wySpnx
rv1Zjfc/6zZp/u4X/f/9zf/4ufwrj8TN/vd/vuVt1sz/mh/m2d8Nphgv/vZQzlfy19+7/p7y9265
hib/j/vwLf/tb/3lS5UCFylPKcoigyqOfftfvlRFWv/lmKYUeADQYaPk5mfRCmqC//5Pzf4v/igS
b0ud93lSXv+fL1Wz/gvCpNDwKFsqZTaC+399/tv3h+Hd/uv/zP/69QeD56VXg1OuTfjlXK7bgPTp
zn7clLOw87skqkkzYQmPxsFNLYnfQDnSXt5WZYlcyj6IvHiI23xjVZoLroNsKckabG4I3NpmwELw
/e8pwg91iPoZa9tP2hhnGAspExoyUNa9NGllpa5e1AcPOV3XtUdWOjBrwwZ/HEEXIItIaNTKYmdW
ZOX0W6QuBFWbu8QP1iVFTJzfmoa1DXgL8x79hzlupsY6EIC6R/zg4jE/gtnf+2S/++TD6yJdWzK/
lXp8lr1CfvZw4iCwmgQTdMJA6Myvm8C+tlpz12c57AnalL13G7OwNdOVbPAsAJztg+hR8ZPbzpYQ
UbxNxrSOd2OLpiY1xbq0o2s9YUIcTCfPNndzgeLcyVZc1+lw0qOtCps/nqRLLE6VkJurdLs8+eXA
p++7/GEYo++KbkFmY/5lcTQamLbpMNiZ5GVpu7GNfuso/Y153wfDdVumm6wn39nvrqKcqX1YvL+e
727qf3gaLio0jpKspvp87rcdHDwsJB8fBmBDGjruMN2M4UHwVeoDEhpoVHFrMFyTRJiiRFAbt+aP
OD7ZPnm8qot7nbZAx7XP9nVVK92EP5442R5CNI31H7p95831NKi+sOIv2GTnmZNbKNY6K0cIt/Un
h/r5Mv+9EM4fA6OmycEegb9ucsL/+DGmPlCaFMj/pkNsvvZtse685Fq3sm+DL88zAWKKkYz87dX/
h5v3cfr8+w+9aOi1zjBhpiCitmyK+9b8OliTS20w0kF0Hv/8o7SPp8L3n8Un5FA7rwWmOZ/D/1Zu
Nq0R4jAJ/U2mItTIfehR/cFhVtsmzOMFe22iRL/K4qvUldc//+yL8/Tys4VjaA6WZF3i4rz4nDIo
UH4XqTI3a48TTOZEPWLzadRgG07+/PKdpjl4wjdPXih2sWccoQvC2G6/VDUaECe6qYAu50r5mOqv
QIzOQXgXKtU5pf7987VeehLmB0E4guIAF7KFpfLipCTzDqxXFCoo7PLzYGcuR0UmsvrdxHE9GCA6
JxVw8ho2k31ikP9VG+23sjk1lfNIEusnt+6fLwefoYaFeG75Xty6UECVmTLPW5eKuqUrW7to61+D
IVvlY/W1UMPWVdqtl1g33gx9T9JfNfbpxk/Poo1+dbJ8+OT+qNbHNvTybSI5p8XHBsCJy76QfRrZ
oJh4IsJN2PDdlU80A0hukHhVfPHc6F+IZv6V5gyycOeakoHh5IWrWIo7PzDgYVuFAY2q+Ere9Lo3
n6cCwlX8ZBooE8PkXOgNCGXkBC5HlcfaNu+ClPEsfDpRO6zDZvKzR7lte+YRM9hrEAkYcbTYcPva
hXjNDWTw6bkMxZ2jOVvHf7UVDEztt6xTntTavDbwN9JJvhsIvuESx8TAhl2+CqNGQ6Rd6WTGiSCD
mSXPlZW8ZkrwK42Kg6OVL8Sdo+XXCOEqKkRVxgP+yx9i3h10pV+XdfVVTPl59Iw7VB+Gm03hAxlh
CIvkNWEyy2fJK3FHIkmGLcC8My3/C12sYUjOftTBHhu9ddsiJMoIakvkdY5YkBL1ujVpeXDpfeNl
wNbEXa35p4H0U3RGqQEttpUHNdV/1L2zLgbtTozyoGXscwFfT16+TsRIyty6tmqxS8b0tcsJ4xAk
erswvl6wJl0pDi3psDY6uKji0HBtNoykUiPJJR1zpEm2dbCr8tm2h9Wott0qTLLVFM/UUueuCYJX
DldfvcAihEPpmULBx6cJPiMPeCqKLj2PFVBRI99yLs2w4CuDq0fmlRb7P4hSOvda/CvEgZrpFh4a
xpMAUx77CU1lbN61qTiBIb6Be8KJjQ0zbvq5YN43Hf0UJ34ALXq2GjSfis9QjDgespYKV+3bZjMq
/jd1hu2FAIE2+bgaCG9eZTB6vSkq1mPzXcnRINILui4NKoRJyBfVyxqs0+qhHWiHLddq6wO6l3LX
NHm9IrALGov6P9Sdx3LcXLalX6VfABXwZtIDIJGWLumU0gRBSuSBO/A4ME/fH9QdN25Vm4o77Iga
/CVRzEzkMXuvvYx+J72fwnbOmkw3G3ZlheOIBX87tY9ihpgh3swEo6SqlZ9u6ZFj6D8AktxZrffY
l98Sz7BwMeFHBtgX1lp9xe7uhEvno8z5m7Jn4WQdBjZE23isYJOtUViYczcz1KECk81QwBMKMXeN
0gVY3XXN0NZcjZgR3A4qtaN+fDAYOIeTnO8gNJxmzZvD1bOu9F1/d8U0/Z47Mu4wo61r9ovX30hm
XcLGCl7VNFKdLM9Zs32D9RxEs3B+TUUQph50It4RATJ3+UA0i2cXPHyTX77pmsYgicvcIz+yXHYY
wM4hHtyf4/wcJP2NDD8thnBs0T+t/MptIepMWhvNVeEM4Sv0vXraWcEZH8WPwdr8kgWu3L32tc4v
Auec2Os5ArezdqGSm0T5udjiW+KoGY5YDRme9rTtsbYqv/2MrAIm3OUkPyeHPrixyLAhopDcxD9J
zYZrN6pQQ6S5RjybllSwevvbUrHLLOVEwqh+Qaffd8byBWvxynXxqlKabn/hrKGW4+jQW36vxpOA
+naoNKyaVWhtA6x0uFH3sZJLnMSC+WeNrdvu708PNfEKIolFnfO2OOLS8tu03HvN858ZjjSUmS6i
lO2tEVn/aSmLAeOAJRdxFwHpBKEPCWgtx9t2piSSP13ovrwBV6G+fFht69q25bfelXdbzWum3unv
A1clwn6tm06erM86p4MmOtrVibc/Xet5/bBkzrVR7Wjr926ivTqjc1COx3TUe/C16lML5G5plzd9
5evbSuqkcU9zwndmSe8JznaRwMcQE0Npjno9L74Dd74fO1fjacLMhUiyhGv+LMjGGGHmwCXeZEJs
cqN9wuvwtx6MuPcNFggx30dEfu0d7hkqWkz/dftiiFu5m/MHiN58lWbAjgXeCrzs2tTdeV5xMCy6
vdHzhrYFrDtZHhkGl0ndxH+z+QiuYY+67W3LFmhIp4Z3nX0bTo/B3HBfT06Ebdv7dqta3DZ5WRHU
bF8HocWz73LzaERoeZI7KCOzNM//GmI8Ik1uojIwSJDGwQuXR5XYUIV5Clq+DScaeVcN8jOzE2z/
xffKndZ058rLL/rY3pKGn9keV66XMRyGuHagxzPNCguzjcbuNTDLV3LrbmXOhxZdH3PGCkSuxbej
2AcwRT6zziXW07jXP7b/avXgtRnV76a6z42HoC8ExThnk0ox/28fxsG+bs9u5oDdPqmvtFc5Otft
i84Sk8UwDvf5ePHTWzPOl8HRL0a+ZXRsT3U7Nnz3wTKHm8CSNbQK+OhDFTwYi3X9+w5NV3wGgke0
ePwDPZOfeOdFZcLNaNZ3ttbcSFwxmeWzm0wc/pJI5Rakt6kFgB2sP61cCOwjKMsDC0FxheBTOi+q
H99rYBTaPrbmso4QD4LHLmgvJZzBVCMpc7uPh7y7QUv6rCzjKuTKUNBwo+2Ddln7BOGLKYfUXgEz
5TrTWfAXlqi/kYH90t/yJtn1vkFQk/cqp/rGdNVDcLxd3Vu5JSboWAK+11D6p+2iz6V5ZcU8bD/f
Ds6D44tro8aomprn2TUudGbUFe4LV/oXEecxhKfbVNnX4goCxA3JP29r3nPrsEBLyJ1t/iAzBAi4
M0eNbpPg2T9sveqyLb3CFpzy6Eqp/YxnYJhQuhoHe9tHgpS3euWNoPuO+r2utQNKgxKpBmLh2J1s
ArMwF/QgxsUqtGlyQgMjRVvw/dDi7+xJe3F6ugAlpoMvsnNvp58OLjDmxNWhpS5zIuM2lWw11ZSf
W3We59pXsXoXEz7IyE//PfohiyzAYpjb/TQqrvetrJeKBYWjC6ZtRCE3vb2Z/JDE2QWRXFMMaczr
nNrXYPMT9L3I7sdoAwQ6SDXKGm/1pF1zcS3rMecJUIV4Lk8g3cpHADeLY8d+WHFYru4tDxzCoOr8
ex9pDee05r8iyHjNdP078KcDHup3S8Zt0yrkJLN5TZp9bYgbZWoejgaLZrt1Qd2v+G2hcZDuacrF
r/agoVzcNsm8FN+eaxH8RUxTN62QSgw+nGKtF8v2Mbvi91p5X30/ZSRhUOfWkjcqsfTx0nIKW6zu
kH/4IT0P6QU5l17nDldldt/6BG3QtJ1T0zAMWsmAHJdIhyAYyiz7Jr7sC4rvvpr8d0Fx1jhQMcv8
u+koBizyfwiXqUjv9mHHsI56kORENwltoULodLeMTVCLdkIGZw2xO4rPcso+y9I+zHNwYM99QJ6t
Qp0hF5kKSxH3zRXvHxh4Es4gaWVe3EPoiAIG1Mp2Ho3MeMo8LrZGKGKJvTL+u2SNgTdSblTOUltD
N5Xt3smv5kT5mAN3NyglUyUxdIdAabX8LK6qz8Ins6CDDVX54x+vs7WdVxGW4xiZeciy/NtpiErq
FjJayEs6EIL5IfuENZ7d2QUdhYWFdzRUzs00EBQzReOg0eJVZjyI9NjJ7pZm+eegv7l992DOFoCO
jid9uRHjVrPciXqMifRcQlQQzd5KnKvTlRwyNUVORmyBUa9wBe2twAk6bOZY7sFSe3SpA482EIfO
NcjowlzFFcnFnE0rzLOG8QI7Fk9q5wKRPXLr1T6s5BiEBvAISWWwjNjiqF6eirw7GxPPot6WXKbk
DKUcQ5jaPsMT2/j4XhflQ37B9vVaL86MSw/XYZKV4TK6m8YpqeGbiXhQOWvFXO2dYcLE6tBExl3b
PxAPoe98VT0zimFjm7hE2o774nTOB8oKAlwM2UPmKl+V8MBnVIP3fZKcS5fxpa+rPoa3yp/PbbOf
W4y3zMEuIuID0oOh+fPB6PZCz6soR9e/s0fnpz4bC4b+jDIrm54GYAsf4OBz6bfokCn5CHpuOyMd
zYjpyZPq3KM3UtlaZfT3b+DdfRs1EHNNjG3Z81H//jF4aMr86LBAPaja4TE32Fdlz57LVPlGpfla
uMYVaXOA37CTMUyJsqx77pR9xZA0i7qRs8ufizPymm4Hf6nfNcr+mDF8gN4NkgfTP8v8JcT+iDtW
JdelggUsaBhM0g13d4kxYVxkDDfT9b+cWowRzo8hdqZziGXc59a+tRSPoYuSHsoCOgvlUxVaNLQQ
FKjHk8dGdbe/3RsY1JWF/MAfELXBCZIw9aFBue91DqdSqu8JFst2lC1rHhpjQNB2dbe9hPSdh2DI
P9vcOWEDETEZvbPX4dZT9zMXOCdGT4QGb2O7DbYV01rZj0E/ek7+uZW2mmkeyrI+kwiDzIvQNJqL
Da5YpMB0jNMcHWcIty0Ixyr93qbsOFbSaXADTkJD+4JkjRz2JHIGl0Kyyj+9uXi3iMfEmB/y47G5
SobJfdv+cVP/YKXXrCYFRdOiKdf3S96EfdfgEdXcqQaNF6q+FO8aX5nkLye/9cF/rUxMUObqTLaq
HfaAcJXOkTj9GhvzySAWJO/51AkJFEN71CH+dR1jSq+4FAuxuuvKpdPPKa1MLw8rfHCnVwGDPZ2D
NuOmReEjgoDquuAZjRltTr9Vd5rHfe6G0LF2Qzv9kCmgo6u3z2qcdqNevoEJczguPzaVWauPzR6u
LDcI33QiX2Ql7sZKfYyGe3SMfS/kDy7Wk1moF2UbP8AVXuc0OVsWarKOyRvM837ONdgW+p9Ugbh1
rROZjNciWJBDTCg0dgy/q4al7xUUWYX26iuuEvgzvB5bEwPupy5JP0vFHiiEfPI67wyRc2dMtF8j
F97SpJ+Z4J4sOlJG3UyGZTIjxh9fMEA//l2DesJrVUZ3W9ziUywYz6luO+qpMcwmuSbKOHXBF9qT
93+DHP0z02fDjeD4UIi4OsQU/Eb+hZdiSSYTFdbHhAjmsT6i1Ea39LoBACQxnZJhE0LaB1FHXtYd
N81dtGZeFuUzPQ75O/8Ge8Vz8F8hX/hVGCc4mxAddPJfcax5IecXKIVrx8N4tzZ28LPQW2Sq22vo
5Y65QJuyao+B356LvDnXksoT4EGy5QxwhvWMsKPLSFRGbGcWLFif8w0xm9u0MZzWnU2pn9uEiPX6
89RrB3L2MAfuvR/FVDxvnZo5ijvfyR8HiVkCCUNLS1wC+dpYUuaPxFsQiQznqReHoUR7FPi7Klkj
LWO7/fLJAeRuMjgRt6qYzLYwTSpSNPTfWrY8tEv3gsj5NApG4xCaPQ2JASGYwWsvOk63hEQk/TIu
YjfCd0em6pxTDciiwbrMHCErrvvcLDmga5pBSGpFsjdNcoeKMUq0KQ6297O0sVVmn6NoOVaz3TQR
MOHSJzjpuRgxfe+3IhfkoPYBhRgLX3IJl5eVy1XKhVe7D0TDnL3Zf1pp8QoDGjfln1WB/TBLMFDJ
TRlQmZVh6wFy4uT2Q8lp2KbZpzKcl7Zc9lmCtl3LR4CQZNqLJrjvh+KxY4vqMtDDwUbeO9RcAHyg
s7CcF+EcJLNNJAvsKwSGh2CxvwJmnS1heE233CvY+Hn7YJE4YZhwu1wk26BdoTvbd4sh7gqsyPTE
uh+1f+d89L9NIFwd2zZIk0zU4Pn+qwNajcM5iZ8+YTwmMI4qZUMp5EJq+Ikg9UfeUKZtx/K/2ZR/
GTT/NPjgZTeaGy9tsC2tfwGYzdGqhjZhNVVbiVEnCwQkvKIfzJTO7C/gXC7Uew6RC3TQ0aYyGpjf
h0B2NDXkt582bBI2fh1KykqV+A8azfGSmGR0cKc403DbGvIxVz9afouxocF/IYoJIGHbBdJU94b7
uVjFZ0GY74ZwkkvxCjf9pir/tGQKPVl/C7g7C5RITBvlHfjZqW1o1XHbSFKMRiarvY2rfd2Qmtnf
rjGAKNHQS27wjLV1M1sPOm6XWo1rpaITdjsQIqePC4K1N0hLW11o/bwin1FjCrdSVG9A7Ri0N7v6
04OOgbFwdUhHRr1St4oC3UtmLlacuOf2tqAN8mrnwP56rav6Bvx+29a2tPyrLOOWXG4za2+Dpl8V
v7OsbdYfqkqGczbkZrO59WC/5sTb35CC7Z//PTNE10LwpnfztkHajALcatBmbKAAt3A4ezrWOFtd
JKRcDiIleHOICT7NIpFQF2MiQzjMgDbZsa+L4GbTdES9RAOpMngMDMy0G0s/CZ3STRsoYYOeHi0r
qHD0hUZxcbUfmjvcqUBck6o+mwQ2Rcjh38uFHlmV/Q7A+7NjkofLSlwK7WtDREhVuG3QJWSGm6fo
dV0AuxpMtSImO7KzBbiVDxr4Kt3VnzmkDNRfxf885f9L7IHXWvK/f+YK/J1//67hFGciHf77/5Vg
8J/trv+/MsVm1Pj/MMXuvqrf6X/Dq+yj+vjPNIRNH/u/WAiO8Q/YzRu92YInY+Ml/B8sBMf+B04z
mKFBKsQei3v9P1gIzj+YL5o4uug6MgHd2hg2fT1uBAXzH4aJowk2ejBEbXvjpf5XWAj/cnvjecNr
Y2fnWK7p49P1L3PnxKstkq1XEc3OMN0Ftf1zLkH4GyaCYkzp7pmid/1Hii8nELT2JKXN7qf5GGt8
BWmXjMN/eoT/h2GuQUHzzxUFLEWLJ2VjCYr1t0/P/s8zVjI3PQJ6Z/xUte5il+V3hd3bDkwTmT+z
MjOLSNuoDlbemUyd/OCg9CaNdfXRjePDijKettruI4nHQliXO1Nr9T3MwSw0g/JWGGepVhT/9SCO
syXfi2z56QqUEu7EsSodCo6+Fnu3r/9UYug4ZNdhH6B/i+gHHnyRa5HjE0SYk5nsYuobpB9TINzI
cWnUvZwuzSCRrW0GKxYkeub9rU2Xt8VKVBgIdTfomBR3OLkd6tTYi37fl91y7sl2yKQ7ndPV3C/a
Co7mcoj7i52Bw2ITOA87PfVfPfh1dJDTw1RjlO26JLWm/VkF7rVsbXCCNVnjZGrPlUy+AKK1tXie
kDblUJ5810Szazn3i9XTmgfTHlETqbGa8YgEewcFWQ+lxYmlbPVE+tdz6YjlSEOtHTg4n1F20VR4
axZJa8pisXn2ZKtCpw/JUt9cg7sSycrqTZdu5mDLGQxyoK2P2JcvV+CSH3VBrM/oT08SONdD4RBp
hCjsCp3aZoWTvsno06LfBSiGDh6aKZdAqc0FIThP83tjVnWUZ/68K0ZC5USzXkxrxARwSvf4Sz4B
D9HVz2iRVzSwsRAaNJPlQXpmHy/L8jurko8CYIXYBhhxjyi4eDlPnw52cW0WrFCA67qdWIpPWI+x
0xPei07NCy27eF5q+72a6/VpaugJDNznGGsvZ8dnkOUZRY7TJrig6/e7eg1YZrQUubX+Khp4jjVg
Y1SA2Wc647RAgOs0FmOawHiZSSeJUl8FoU6wrV9YVoR/CgWyiScPJoa74GcawGFzU/ePaFI8BLxp
5/T0KLo77dvShE8/GyrExei5g86BGrKIJ9cStAbb1aJPiiGW/2X2wSkZWX+9xFhXFEbFoAt0vMZr
GEZbxe3H7MsUhqQC3Su3epom79136t+zW6S7xiHkcMXT5uaN1pdYlmoHwFiDPsa6VXxkqI/2QB+f
qF+9cBy6F6nSXzWO5LqLJ3ui1vs1raHBzu11i61ontsxfbVxMQD4G26GmI9N7aFohXajBoUodBqP
hj1FPP0PFx3OSVnFnZa0T6QhYm/qil9IVV9Xv/uy11F/nNvuMjl76U8Gbt+jCxd+uTPm7rwwfsL7
aj0Wej1GiNaYB412s8s4vaSpDzu6oWsS9LSqitNtSIYLFnreTifvSbUYIw+FT8WL1NGraIKttfxa
LPtzUOim1MKtngfuXrP8P1qjM3Oav3pch8DsGV8q13rW9I95SQ8AZd+0O/eLvkLNQRsX6bTXjIMk
gB5mMpwLEQFX6tAVBA+gg9CNssUhgsxqKMwgGsYRhinNNlr/Vr+oYDhTHDJBN4/p0P+A35Ektdyv
HU2I3hL2bdiZy0QNnmnb8wE8w35t5vYdNR+lV/XHyDBgmMi4ClesoBVJVgwgfCY6xVNhVcthIvl6
rYixSe2OE19+pZKJU6NPeZSQLqOK9Asu073fufp1RUKUr4O1R81Q7HTj3g6S9k528hcxp3Jvihve
Beah0pnHWZyeoQQs2zfqzFEW20pVu9rx6NjJQQvwjYqSAc2m6dbFnnau2afk/x3yIjk7Q4vEd/GH
H6Oavtu1PuQWQWLGKr4yHS+SbnHeLAvVvZrvK5+13CG+jTAPRPzu5Ud0XPdiLZ4yPPAhYT1kpSLf
poZnFcBTl+4YO8wzUw9ZaZ5oe0WgK293BIbB9ulRGsmKhpR0aU1b97Lwji11+5xQmU+LBUJbN8dM
a4kENomEmv3819BPFgYKGuGG6RAbUjDpF1OGNV9sGDa2NNo2M/mFgKGNWqd7EZ0WZnqN6QqH6NyO
pCbbu36xS3D24LEZmUVhbJmp9EmO+rc9vWqdjX1s8wztPWE5Vyg9S0z5GwzD4rb6lj3Bz7Su3Ekz
Lhl2ckqgX4boJUD7RrMJxzxll2TVewIlgYlUy/to0+YxW/yLXeWnjvDTIvvpopNkJC1PXeEphBUN
jIJlBwIe7BQGAHeegQcYAkKMrAyCGHi/QQIfSbM3i0m0y3lFknzdXIM8ax/tMevgG4yvwsS7U3fE
ibH21RuG8SHtsIqr62LXmELcGW0a/EgQQgC+/xyLtrlOCF1mcqtx1C8PDTPoqB8/V5+eZVpkdUoS
J0IT3OxkZvtxkL35GyGAcvzLnkaCT5kFuIFz69O8fit9pSO1pEvQSz1M5+FG/e4esXO+1Q5p2X6i
fiwcADaTikMxAZk0ThEh7knvMNibU4sYEIXuvdMz65wFID7AIpeVUVzo+wnRvMwKGKvmI1yGboFC
qN055fLiBEcHB9YtORUvJHCYbiadvNn8PqfYS6bXouMoQB8EabqsTgxraJk6YgBNq+pitJwnKccM
KwBs+gDrgsOyIugkOF1qwf00a2QyDqTrWWIEb5heFRUHbaRH2yh7JqwojbJC2+OT9NCQYAFOp7KL
YVSHbXgcK4ow4AG8iT27O6EDexxG72qSZat3ynrlabIQ/eJal5tgWSZ/vGbg81mYEIkstvJxp9qg
3Y/YmhLHu/pH3P1EGAxghku3vFPMMY3Ip11SKv/gyDe/6bhzDGMpiKACrVznWl3qfL5bK527wCBM
1/c7Uo60n32p0HwzlScJQHr8eP1YpoaJL7RLhiwJyg9uM0OsQSHJjh8OratQgcKXPLhZ9pIvYxHl
Ov7xuNYksbnlBQNjN3tpLO095aRk2jlfjNEsAD4UASN4TwtGZMJ5lnN9s4PqyiBPP3jOPcar9b3m
lB9+l3EAWhrTR1yfyV4NOxeqbjrv89LXLobNFaUTMt1rfoRaS6BW9ct4Ugm8GOWL2G2y7r5v8acj
CAEuZ92IazatdzrL82TOw0fnqOWiWjZAb+B+tvrecte45bGjRo1tDPLPwUBahUFH2hkmPlKuXoSE
fGdkeJdgRm7ePzqKuCfcAOCObP/X04o9IcBMMf+KXQMfMWeJ5eyWU3yX4K36gJHvzTTLw8wtGifd
wtC/dJOnFbugU4+11KWCwE7Z7WQ7v5XpPcnG5OUJDHdS8nJDaAOnldXwMNLDhH/9MFnMgGNN+iw1
7aSLDh+9JnvACunCEMQ/kiTixn5uXKTqkpdqc6nM0zcnGbR7jeCHZPTW0zyrV2fR2rhOz+jeGnIP
iDzAFFhD7CCe/qr550V8C1clmAMT2d0G5tHw3WyXrVYWE7GNNJYHhsNiHwct7uyWo5+wzkA6b5CG
l3Y5SdQkiu9rWz+KCT/irEirUyqbgzm7K4oliu96qYJDSQyWnh6rccDbosfMObdNcB7PuSuIwD3A
Iz9q1CI5yEK7pt8ayvgltZijmBgmbr/Facu91mF4lVcjIHapN5d0xdBxsV/B5/TnIdA/62QucL81
8CrM8UoqcE5jwwzTT73ejIQTOzRZ6iexIYGaXN9Uo7dvhRag//cx7yqr8lFM9UfS8KyQcusjzrnm
ZnZluGMRphKjLCm0S7KFTXiLaV1oC2mK8u/MnIkHw4l439qVAddJ2dvyxJ5Zw2qmWkl57FYq5T49
cIk2NAtZWEC0vLb5O2GnNtajctzqXoZAugqORbDgoodxf5Qbm8uHX72ceBwMhrw02K9Jbh40QVGz
lgPmVBXzgMB7MfCFueX679rC62+c2idtrrSL3ObaFbjjMOXm64TfN6G9TMAYA1QXQtz3+JhsFgxT
QU7cnO/nTP1e1954kExK9k0+NQcMLcNkaVywnNI7YLPb7QHunYvEzxkKbx3rJraeCyZzkQGZBXuU
8ucE8nmojGK571dmSEPSVHGFAxp53ZPGNExfL/7Plig5vu5ZYfSfEY/nzDAIWiIXdCKhUF5ePJ/M
4BIW0gVt5p/c9L8TEqYOgLTBaR2KPporrBL9EuemHI3sZ9J4T92c/zZIF9nnczsdK4kNreVXXmzN
hv2oQHLn0pyeu6LekVb8wtoxCC/lRm0ScVYtXrnLLCF1qg+8T1fc7WC66IxsQalVcyx1765QDqyW
oTsPlPExYLGzV03xm1u7PylSYHFeTl/1KVqD5tNfc/e0Ltk9bSsAM3zFgAcTcza0+KO2ePRaXUJ0
nV3sArxf4llv7rEjLw8DxdChlh5BbWtKXdUGP/GEct5XLfmdZ3sxrN5DUI7NfZH6v8tsaiPfz6td
36j9MNPg66Z54cQyD8h1MPIZg+5gOgssxXo8zsT2aZPVhOi99fMwu49FoEluLvoQClAyDCBbAVF+
F96zpWcTBVb2Lsd8BOOfYGvNGWeMey9Xnkphkd7XioFvwooX88lN+/qIvd/vDucNpvLM4R3HSwlT
aaookfOftqUDlzVYhLcZczludZwabLCsxbBeXAzEisSTzLl7655dBZWjivNJmrdUk9lOkpKoL+Kh
xMH52HE09GrW9l2YM+DaY3NHaJHGZFS4cKtkk30Eo/hRE1nvyfakNSS2eGPT7gtjeFnc5uDUVPCZ
JzM6KgqGOlNPAazXeG5wYQJMiPDI/EWO7nwSrvVrwMLrKNvXBcV6iPXJD+FNpEZY7ZX7gEMtWzWS
CSUrwjLg8XVsmsKi9OcipwRxu/Q49xmf+ruq2wTdCAS0mfbhUFTmC26HT8WUMh6FZ6h3WRXjFc2w
zSeEF5eoTRkdzSUOydAdmFngReRWHpf66Ix45BhULVVlkUjd/dTM+ndR6+u93gShokps5/Xklgs2
KaY0QG7xK3Rxd4xbt7rD4HWOJynhN2IZp6WR5wTlWelYHKQGkyMGz1/DSKGXGQWDlPWs6lE7FYEX
mijQYqh2VB86RpTLVM5Rmcny0gixx99vubQqpyoYIDQrkZzmRacGIIk27EWf7T1lchbr/lNlJj/4
vM9K9W/YzOTHnpNxU3A6CSPZonpbZyAE6QencRmB11IgasVdN5vPSV7ceozg2Tb+mZcFV8BnrDDM
YZ8kcxvih/zGdVod1XK/crJS2Tbkq/WwWFqyKdgiZew0fNR+6GAOC29vjtBshAKbSlOvP8NzSGNc
LfRdQWDOUSuKNLS74B2TpiEqnISwqiFo4lXpZlgEwc/K68rI1ZjsB4VOByRATqjH24FqIcfei+hI
qD6jAI1ajd2YtXuuiOQ8dOKKqcZXJvQ1NOghwwyHjyirEZd2E4kjQy0fOz2J3lx9Hi8jB9yUxsj6
z1jiAaOtrTyMA1yrJpm+uYP6nSfnyOsmJ06D6sGwWxFmYFezreU7kRdpNHN/RKIzf3GE0sbiZs+3
sgBqFB0V9frL0xuo7MFbnltvRt2bqOAtyObM1ynMq1MPLOBqwSvmpS/Zuk6ROSdXyfBPLk+jzeWg
FykZ8T7cEWl/eQURVImJhdXaMz5ARbN04521NIyZgR4zVTjnXtfM0MmEe5YV1YOG2th1ySvZNDCJ
Xv2qZCpPDPhZTxQiGZlNwTp2+1FpBZY3wFoxiiJYMMT27r1K3Hob2nJTr48WFlZuCXNnIgmAnqsP
wYxivTe/hBhJxRqGXTKrLCzF6oXwElBjiSZuewOasga1zjJ3g+w5MC3jUPj9MREBbbzyTpVtPzJL
7aM6b6sTlxYz2kJ9czYdPanK+xry0JBP5dsUYAzH4qIfBW3tsmmvGSYaklZ6lwFP9CVtrSMUeThi
ZUeSOrMUu3cstErT+6gbT+vi6fd9TW6z60Vjj3IVhhLlsKBeHgxnL8Z+X8B471Q1H1n7P7JgjbkO
mr3nbV1s510X24WPpLtRJbZuySYkuBhRnnep9wwzNT206TYZTTAerZMVFpYzy4Nq1JcMurhzmUwz
Kjws3TrFFAYkC1DFuEHWXhq4SYyz8PuChwnrB/RGN+ueiK2rgTkZseb8sgwPBwpDQvAwA+1kA0VE
T/GYm2K7gaxqNUGAZis71cRlha7sHxuIpjKw31VSPyVjD9Vm2lDEgFD2rM8AO+iVMGc9gFMM0BE+
xID1tdSZWAoFdO3b02+nhg2VVfdDgr20iTWs6xoPODrPWHKvx6TTHoehvxRrT4s2s93HaTIwlNMd
ghXYem7dfeapAir0f/ZVe+3TjnGSOjqUhtMAao//WBSot8kBBByq+Y23vbel/YrS/TkfccUa3OB7
EPpThUiA4Fq8S4hICvW6SbDgvvppnsezBQ8o79A+O5IKMXjU0bbFplU8ZlN3xvHjzkX9bLkbM8zQ
mbnn3NpF1dQ7bI+QorTN3UrGIw4tEnIl8mAa23xXmdWyK11NHDGj/9mN9zngOEr9l8Kb75l34wlo
P3nYgYVr72E/WSSvY1fv24SQTidlfgfnmd39smbFewfhCd5BLYE9Sv9HM3LGTkQ3Bdmlt0gJ0qrp
Pm/USRZq4jDX/vTsEsMhbrv2+bBNGZeY48B9hLBDg8E9+qHDQ3QYwo38gJX410VLXszFeedQpuFe
mMtmxfOo872Qt3u36MWMunDh8ZjPHnq+mi5fdOmXMIO3ogx+mf1wmnr/ESvlZ2Y0z6u/4uqHZ+vK
S9X+fVW+NKlXXjwtU6HRi5gZ8h8XChLoWoK9iNtFToKLfjLQijpb1GRqPvRWucAVBdPzywyo1qxv
RgHoo+ez9dA0yJscP1pKnR0hHhM949u+h3H3rhpMBxccrbUASC0RdXexFvcXhI+jZtSfky2DUFTq
bhqsGQ8Fm4Hz6lzEwF3tmvmzOzNy952fCTnal14PtJCawAVTrdsasRpg4ioTCu+Jvisx23trdHlk
KAlPGVrFMstsAlJ+zvWgwUt2RWgLCaURZZPC1+I8NssXV6MHS6++ErZo3g1oPeqEm9j9brPgaxwU
HFYXoLdGLUle8kEvSbvphbdx/dS+0+qLWRIQJa10ORKqDEmKUQWocwcR/FEPll+ZnyMucKtf+Sag
HM3fja6y3Qx2mboSsIfLfcmYaLe/AmZaIQX7w/9g7zyW9DbSdH0vsx4o4M1iFvN7X96QGwRZJJHw
QCIT7urPg1KfGUl9uvvMfkIRFUVJJP+CyczvtcxAkgfDQNIBl5LLt+FAxjnhxtpFfA1NYHtyTwri
ro5VvJ/9ML9z7qtS5fumrClk8wXKyoSjbbNPDdc5hFH2iiM43nGTnxNSf1eG0VVUHaLnE356mY3X
zM6v8ehEB4fu9ZUOvHZtszvZMhS0fve0dodLW2WnT46qXl1Cs9fO6N/n88GlR+IelS7nmJjE+th8
cBptXTsx7CvkjSHv+laaA1tmuFckDlZ90K6a1BoWsHdd51AflHu7uzZacuRH80Y7bbKxEOWz5Jfw
Ayr5X9r5/8v8bi0E8j/mnW8/lfgpi29oJf7IOn/+rt9p5wDrO1Gp9K2RvUT0ucmfN/zs1H/8m/Mb
RK/n4SBFJoPpcBGy/M367jm/kQxj4lR0XApFnMUV/zfS2TMhpMmWiiw6/LBRRu7/hHT+NKr+t1gG
MygKGcIjIghnxkbH/Iv1kTjBDnxV8vj2zrgjwBYFVmE+GhoqrY2KK+Vd0aGaEGbNORu6X5OYXPuI
3Qczw1FU/uzLJR+978JLF+YBbj4SOXw4lIScrT0FDBDXSRNvpwAQrpW7LO/6u6KJ91ZGMfEg22jf
uQqOQxb3VmsfLSu+kpwKyiU4eGuvD3cZqINhWcbeQKfvE2Zzz+szXolr31HI3q6RTk+nbAzVRdIM
ufKleZ6LuN4HSYpVU9ny2fcYr/yI4c4rgtOYjS4JbYRw1om7ilha1hnZ/nMx99s/PAv/LwJ9kRr9
5eriwva8KAh9x0HV+Gf63HSnEFMPIvkpae6L0jKIwfSmzQgR+dgwhxFuhDK7xUpkzGtXZe+2pzXu
MAWIVtTy0GXOt8gqrnY9vI4B3aH//PP5C33/d5+PuFLf82gBQuHw5883uW1dSo5UOLrePLiUk/DY
iKTlnvWYnFSSUPkapcbBy5TLJofYL6dHjNUzedJhc8GI0G06duRTQIXj2Xs3UvnQuIl9KcKC+Ueb
lxxV0LRY3lSw3O9UR/umyb/6Tddv49y/+3wCUAFc5hYITquRlC27+WIK8zgGjd5Oqi1Ps75PEpCK
ppgPTCzzjvxEgFlpHZQDn9uht7rZmQM+WPbEmvrFk+cLay3wt8CYqofZnU1OEekvl2qVW+3JAfOJ
c4VhtO/KAaCgwO+QRP3BiiHPxAxaPwWo9VB6xafPB6QqkbD+84v/KX/7y8X3qW8iGRRtHmmLy835
g3+9SgKTyhTOT2kG3+LFT00eFkc/se6xVY7n3oqildP50cEy510QC1iDdnous+DV8Up3FzXkInZZ
Wa57PyPqypW4JsoxODpZ9RYF5LfSqmntpvlI+9t4G9jQmCTDhFxalKxbpxuQ1JI+Lvu835oGqeb+
rH4kgTXvaz0TVrywuEaaBus5yPelomuZdKd70wuPfjrJY5RW9U250QTrwyQKwE8VWlF3+9TFuQaE
1/NSt/VVJna7R0jwU4xpdq1tN70StPbF1a2/KD8+cFd1+8/OOLSgydVfjDwu5YhYXJyB3235q2ZO
jpG27YNE3brrytLaFkXwIvw5OvjRSFaoV5S4XhJO8ZWZ/osb9Xkj/nijLJN7hH4kdN0QRaH/l7e4
oQ1z5LVN1qIt0rO39AxHzkxpI6XCuosiCohRAzI8nxV4CRTogAIviOjMCHJaRnye6DYhSCq1TqiI
Hoqq6c6LYock/MukCOOK5z0rU39GToGmIV7aTvo8PBdO8tWLuvGWseptWL2tqwP3srYTgnL9xaqr
it47NS1d2LLkXAswoYJiQdCX+Qq7cL+sr2psDwA/AfwAcR7qp/YGvfvnzzLX4+9WEnrZIwv2LqR4
4DPh5Y8P8+C4fWGR07rqaoFuVbjrgFFzhxvsXgvYKBk599DMb1FS3yg5ZAwb6HUNsvBKEzHJJkvs
oO4kZphhmnau+o4Za9/UfnOLx3GxR/bEas0cfowMgVFCI+WZNwElXwekxRmrPDYs4HSVGPBmjm2B
zOFv7iLTeC/M9jxw4j4THETeshc3xzDNhn2aR1iCF0m6C34d593JH4Bd2lai244KeUgxeWaaOcCZ
l1x9E6NfTirmJqwZse3DZ6KWIJ+/Sabz7A3bipz8gz2xeels61tRtS9rUkuD/D2PRo0DRcvD7KmD
csNfBrA62ijLOlrpiNG4JMa8rqyPySSPzA3677VHiL2M52FF/hcO6Jg0FVSQTeN+OBQ4QQgOJAhk
TCLRhIixpnAmMyeA9BiLrjdudBTyFHaexJc7UkzXa2trISxbiWGKtmmC6qBE2XX4THOi4NVY40CJ
tp/hUZ/RXnN+ZR0Yd55MsEf37iMI3CP+5u+JMJ5zwX9JUFEGxE7gyR8FocglGYNQuxsEZe02ymCv
e8QPULv5F6z44uw1/i5aTHO5kbYwUouxJeHvrGzZnUDpvuR2HKOWHX+2sos2gVGwtoFvetm8+fyY
n/0mUNGzHQ/7SYU/zYZ6DS2D/dKxerJbfBZBj0G5t96tILFW0m4F5pbN4HjtSnmDeZ0EBgNHe+sZ
6rsYhye/M+5ghw66hxmhJm9X7EmB119kmjZItw2wnMwENyTHjrGVNTVq9mXmr00FCq0iherLVcm5
NRH+K6xs9eAXiEt8Z5OkvXmbWOLRrJrHIbBOreVNW7fNCVIvEE0EoUtsdRr/KHRx6RXsZtjWh1w5
F18p0rFE/h6Z1s2lCj5OgWBNNE5Zf1y6nZ+0hzgBM5tAAVd9yybnPizoVekodVGTIdfCt/W5iqkp
6QLcOs+WFmrXifh99nv4BTvdoTseq97HNudBlvfHQln+VtGrSMYvQrdQg2U41YZOljPVUAL9s7rX
EXXwiUuAiTEtXpa2OqckY1gIg6Lo1Q28nVuE+WGsig/tRm/5hGI5crOV51Bf/i1LAdhw5z0b+NcK
ZxK/zygoVv9BjtOfczwCmiNtHBfkQhHJ4rvmX5XfFd6SIKjR9cRiSTHlh3EaJeG3eZGFglnwJLuS
zuzxEJUrwnz7g13WUBU8q7suvWSj/q5s79uc1jfbCGNSFjzMFKV9/efLpfXn1LbfP+giqCQEJSKZ
56/nLqx7NaeMpdboIZbEHeZ2ZTzT+YljqkYAqqtsuLggsp1RdZsB/+627v/FxfqLTH75DJxKg4Ad
x2KlQiv/5+OHafmL/GOANpbtUY15f25iYqWiqTuXliduQf0Q5/lL1ctqf/799NDy9hBrnOQEsSMa
r1Pybf3Y884GAUQQ+GiVeulqrKRsO5NfzQfLSe6qGNQnKQewQvqe9nVF2HMjKGCqli+f37Hvdnsv
puOzpPx0Wr70NCGdGlqxUN6Y6cYkLbCCnLmDWjJONgkVLdExd+gfITtDPMJorgiG5fzQBHcFF/Dk
gfAZUYgAC9/sHtzozkdb6TlaPM2Ea+iJ0qR/cVtD868Hagvaejnu+55tLlJjhr0/boNygGYkxoeL
MfvfS9WPq1miCBtG9Kh19ehUyHR6phHlGDulewXARr52a+Vvrc5IeBSUF7TlNRhO84zrsi3ZG40x
v5DCGu7DUTyMcXGgQuYVC6e5DhrxraVVfIW0HuVNYKXRCz5UlGblZEFOgkOoACgLP20+oUDshmLY
ehtBb+iaVqMANdFwl88uBh/tffOlzaGrB61SKYhLYC2qTAYjgiVO04CY0ikSEHkOz1TDWiuAyRPV
n8XW32cjopsEv5DfEU0SDcg8cGsflOl2G79k0dTUDVBj9eom/t1Ypqe+dN4dYPvGxpNoABq62bcm
r9xzoGnYiFP4Kh+2JjHkh+i1A91N94chwW2Zpla+PTLKIVwBZw2gv1gb64hFyensJ9d29lPincCn
cQ4O7AEkwHPNEXqekM/KwDTOYdT96nxK8DKdaj5zdykjagY6T0QbaeEtiouB2+PBP3cuJWR224s9
0abv4xAxQixB2CiivVBD6ZswIbxoBbT7UnFA7bXt9Ns56mbm0l5vZVURJ4xJCqXtbYEKhR9bB/rW
5Vbn72oOfxRW9+F6YEcjTY8nCsDOdOD6JMCuGre3N0lMK5eJSnLy97KI+r22ZkjP+gsfMsD1Y2Pn
+ugIgPMrz7wPOEuIPPH4BNy+OB3Trd+yuQVBfoJmJZoOD6rnbQPKkfoueKBqo9iIlLSDSFsITbLo
5AgDw1/n36evxuR8pRbNPVAsehXO+HXw4DPQX9w4yz5yG75zNqbPFNx9jt0M8948rYuiKrdj5a9R
umUreEk8w7Fr06SG/swNi++1WcW7ZuQ6AkMO+HWjb0Sv7DnP7hNUumz93bGauSG1WzbXaFLXwjAx
65aNwdnaPKelNR/6MrmbtXcMOhTGJHEUl3H2n8ywoW3ElW9azm85tYnUPlG7SAfacwulXhcV0qyy
b4nWQUmV23O2LsrwaugILkJ23pYTRxjN9akmti8riAAheRGxL1WMDjatMb6WBSEa2yHyfvZRkLAX
p9HW7cOvCvxhNTetIixoRUPABMkUMBVREbVJmleMhLxWRfam1OhscRYCS/N6rGdJ/hsP79mh6n32
pu6aGGLHnCHhadEvUWDjnKsBc63t35O1HD66MU5pO7C3Q2WEOM7tG3laA4WBPxxMT+cKlmGbIN5b
c/pBU7OyUduuxOQDyZLi6hANiIO6HXeQ8RcPOYlvwdg4lnVvZ74cVlGOhsjqkenrAby2SYO7YcAB
WLjZc9VAilRkrsHriEPOW7j2cVWsGmsJCrHpATTibRkjsSqbX+biAY9mOr/nSDUPfhHQcO81mFNb
sYvs/hkOHX9w8D4SQDrWZnTuQiJCSpu5tLVPc2ug5zQIdXPD9DQP3ZPIOOYVzZmaGMzt0UBdUVhv
NGGfyCm/93NowIrgh9V5QcLWVzGNey0lFqG5dNZZAtFMK9umqch3ZSleZUn3rS2KBPh3PJfJ8G4Z
mBVD2eQnoWvKDS3qddH45cOipWMLWnuFardyoOMp7xxshqDpq7JtiDhEc76x4EsoRvPoaMkHd5PI
+kaMAnzgaFAhxvQjbP3qmPa2NIfdPBXxVSvvGk8JUucGlB+kL1nnJcRwTKXLpsLXtgoCoAmZVQf3
Nu7YuBB2Iudc/OWG3WYHeDQEhJpXvut3OfJC/CFGygwY3hkBNAknSi415NbG6FE8clfX4JQPLEmU
ihKQQw7cmY2C31YLzsiygl7h+Lw2rTxGrijTLekjvDQJbH1E8sji16pI1tpQ1olrU3Is9l3FmT86
kxt89SL9FdEaP20XPSEMwL+ZRK+Iu9S6T+TlmZFjurFTBZ2469mDkJLY3jatPRCQMXmgdJJrDIe2
CTxa4kbj6s+NR4qxefFAhUio1yQYSGCNLOSAHRqnsfOeyzT7SJDer0JvcnaIRLa4SzhfK+Kiw5FE
PhRuZD0k9aYks+CUzvkvfwjma2uUBKD0dbkfTkPUJo+UVkwHp0X3q0tqsDJQhRlBHDbr0trrrpxW
9LWgGy73jqI8tjPf2ezh9ZYGZmt8slr/qbdoxTTnhuGAeAfP0yMIyNBu41Bw3BWKEZUEURtHWUJe
3yrzk/KQ+/Wr2TLmNKAE1ps3Y30tWsZI2X9T/Yk270gC/FQceNK2tpjorZuZ5Ns4M1B1M/2kAzio
NhqyKxRWT6fBLlvZ0a7U/rPlmGBi+DNvJOo5GN02deFpWjoAzYYKZSEVSl+sksU3GuwHZ4xehq2P
/7RkPTwKMV2ChvemlsR9DAkCl0HC0qajnW26fZAF57jCNCxdcs3mvjgFwrjz0fACSMwYYaQfHlpy
uSdUk2cFXw6n3jwEYvxhwdj67RAfxUhlUUR1wDoT01Z3lFVVovkKweyufae7J6Eo2+vQ/oLz74o4
8BY3sLDU+9AklFC0K2YL2leGV5JJ24OqRYDgM36PPsgm+8kCoLE1TD+D8JeNZ/GgI4BeFcm1HeYo
31JsA3ZeAWvNEfms5UdQsAkX6W4kzHszTIPcj72ErnVKsr+k/z1GjY6/v0SZ6ofuKp6dihxywj+T
OP9Wpvqjj1t1Dalq62d5H/k1bZttxTaOMBpI17lgNNM4FvdMvj9xbJpbLIjlwRCq30So/4YsTXgI
SJRlxT2jwge9tMIBjwGKQUvKO1F754DUn4njEhOkZTyEcrq0o7vtjf4TEUK0FGevofk66sK5mpK1
zlkiQHwEOag7aCABkT77GYmmYiQ/Jt/JSqmD043kQ9edy2Uxh6cReI8tAw1XQyuy1bJAwz5jj8Ei
VQdISypQdBis5lLSR847UFHGFCICQ2AwvMCS9Yd2mrqD30/xKpieWhlThKLojuRwvtM+aGvIXLwW
9ni1unLR4cwPwmnfND7bu6oj9K67n0mCskR3sOcOnUZHIkIPrwfmeI/HJlyPWVPzJp5Ca2n09Iua
HA/zVUw7TqZRgt65awO0+JVYd6VwNwKr8IqiFoxWctzYCdxCGCgOrAUdgKE9beqysICdklenUCOE
IdEixlT/ymwyTZZaoiVONAzmN/o64ApnqiWb8K4NBBhLHdrE4tQAHTMgThHeRQOFmbrlzbGEsSHo
CQuWTO7FMDSnPvUP2eLOslurXxth9Ooh57KIjLiw3ORnckl4K/kVNsb4MhoIo/Ox4Hy1KLM7d0w3
lUF++86MZbitx5JrSphN4o3DI1vJd8snnBidfcQhv0kPdeNM4FPyKwlx2bnW/QzJ3U0nB2qEw3tz
ybqOa2Ik5mnJAJ9aK97YUE/PkdMZB11KxGgIoahpXsd+lgCzBO4VoVcTBMYeF+W7oLXgmre70Suj
YzYVO/qIvva26J/9JHnIx4ckcJ6szjiCpqS7zAghT9vOuycCfOdw3Mi1F6x7o6T1UkHkQlZ98XNy
712n2aVph2Udz4yZVz9MpIssfsU3xxfqkCyUCoBsmrGl1Em61rRpPOpqTHd9TvJfhabbSzmRDUNM
sWVDbn4xtsba9Dxo/i2/wX6yGLxSAUI7kovWhNPvjcRR3oxkkpGaW6HP0R5IVtr12TE2FW1k9tDd
1dgzD+yjP93sJjFZX5FeD5ztxu5aJtNuVt4bOQX2KTXDhybBwRUGlGrbRUOFJh/BQ6OgKuEfXTAY
OBn6LJuti3XuLq94ZEYnrc9qcg9UiRDk5Nbu2tKviZ5gQur0PEzubrSsX0ZUv0SVhxShcjgDqCy5
ePmSjUZH2fcyEPkl76DT09j1d16DodqS3ZV9OdlmHiml2aLUNAQI6ZQuzE736Da+fauG+NF3+/Jg
ixmNyucfGM3EpIxdgFxswQgqFJVat9EBDEmefQRr+xbdosKacKx9+UwPGd7FpA0In2fdDPiR95+8
waSvTVEUt4zckU4Qj5EUU/N7X+GU1W9xYXrrxtQfqSm+ecVPihK+VvS2HaIoP2DJSE7xUphL2iF6
CPZ2kgvuOh60RdkBI16HJgpxw6duhC+5XbTsBMjiJmjEq6eMl6LxMS1UxTN+DONKm5FxLZmuV1Zm
5rs2rCYCShecrQMoHKn/ppnNor5cN4v/pTpbI9wmP7axL4zpu1cP1anzMuvepHSS/YgmtqZlUIx8
fR+rDqwxjq19TNDdTZv0Jw5iQjmdsdbQT0LakBawY46ZH7oCV587qiPHuPbZVtOao/idGzFymyQv
WpLOyhHdd21M4KpurbapYHSzaKw+C4onsKZ7ZCvDmNk+RiHxjALP3VYpm5Qk/Gk9QYDpaEvxAkDm
bHR7Vspf5jxdFBlT6DjVeDcEnEA1RIbNLt/5nC3ndNh3ZAWr3NfPMqHtkRiHs9E2+tyBWSFHwfCV
Crx5GQITmaAecVTjEMJhkLGKsey1jpk+Z6ceiRnJ0KennSYiXL5GzlDcF13bvY5LU7BTvi0/RGUb
432P3EX1Mnie+zk9Ts342C7gd+E1BGN5M9ty4E2ADsTsSaEubQ94kjHnkCuA4auke2SLHtQ4JGb5
03ReBxGMl2TNLZg2UDPR9hNARuUD9l0P0Yp+mYZ2TX45E5c0zuqWuVmNV0qAUStBvbQRIBOZKuaX
QnfbkPw9h2ipfdDPwYY+pUOT4/IlmJpyMiPYBmGDY0H75razaf/Rj7xniNBqYRSrZGqiba4Y/mna
uHYggpvPohm2aNzH46meeWAa07/Iejgx7FVXxtkmdVlWibOmJ64an6cOHQKZ5Re36IK1UYa8QA7V
C00VDUcdtNcA0+x95RJCTtlet8s4oahoMpc+UpMdMdQ7RWjOVVAEfS00FjWtFKfEwXhrXWJVsriA
nAM1nVRW3jmuWxC/zGjVezEiTMc9lTXAUO9Sf97VU7ebgdUd8up1eqPw+tcgBIJVhXh+iMUvYQv/
0Mf2zfqsqk1iC23lYlSqWoY0SR16X7rNZXCGZMObcSTe1nlxlELL2ba7dubPr4vIfI+YDzLP0sxf
af0YBTU7M4LwR/idkkSb4OC6abxvZJk8TRmLX4Ed1HTd6ZuqLGZA5NvckPLmCLCgXInqFSpMb+Is
fJfwMMdGtPpITDWWkqw1N63ryoM5Z9RGzeNbIQkIUwMGFmNqykPVFPl91NPzTkPubkjq6WvXhNc0
n8Znp2cW8bS7bdssPDax3V06227Yik6utI1ns3UY2ybzi0nD4Zb0d+JKoZewjDB5JwNJm+0r9Iy1
Hbi8LObBd2oGT61P2UjcgOuVAYeP5rOGt1dfkgTlfIOQGYdbyZ8StOyFEca8nkUeJSZ6dW+qXgI3
U0dSfQEeE6gm05YKSWJ0ieu+Ps/mS6OJ9fOGiWHOeisT8zHnB4gEzb8yx0GeLvmZWW2sSdWL1gHt
maSruTujrpojGYCoEcp6O+fQYkvzSQoytqUdUiz7sYzGfTUKf61EezKVPn0+8SqKC1gJzCgVbjEQ
7/7NjdGw5W1J0q2Hs0BROLOyAuhDWQbZTo7gXOlEMNmEDybsESErIADl9ahA0YPsKP1sdqpGmlqg
vifnpL0b2nA4t277ES4VDXl0tGd2QTOQ8vD5Eo4TEUTcE7E3Zj7WOO9QYPhEaAXvn3VJvklE13wi
EfaxI/MP9f/U31tB/V1P0QthPBUruU2TirQvwioMANgF/GyHg+mkK6OChWFinM04vFC6Qt2FC4Dk
0CWm648+YIrSVSrORHwOSwNSveA2YeZt3NK4UDvOSd+zzDUrDQ54rR7semD5nrhsnx2sfakSJKsX
3+9n+HIawkNk/FsPp+Et+cwvWbi0MYSDRJBN5HxTn52xRoFejdMOv8SpoqZvVTYdNRUdqCwQdbEv
MWuf23jAwY+cIO5xSsZx2NJcxN0OEX9aAEUAj1oB6OM3wPPkVVaJDFvIixtwd5qKZFXTIjhWPPS1
K3aT3x2NWs7HZMS2pDVYSTtOPRkzV8NqgqvlWF9A4mK2dgQd67Yx83WtRXIdBvLEYNnatU92Np3h
BtKDd2oi5Z0KErKZqpfKTskhr+ObP/EGqbrbVoBO5+HgWOW0GTwmpWkhB4fhq7E86MSo3tLFZYTA
dVy3QXSfOPa4GR3Fak285CNnyxwLUjxdyuTKjsx8O9uQHJU9Hkv0lNk89pDA2JTNtnd3tY/aRLoP
Bj54qGx5IJiAevDRwrgcTviyTBg5DBBCRo+ZyQdInXlt+rV1ylvKE2fZJ+veTrNTqDHyDJhqAuH8
AGIIlriw0ySZg+e0ApKheB5OE7GuC7jgGFeAJ2xGtVdzaDW+tgthO7rVaypiojJayeFpjPOdbgri
sXAUbOauoltrIfyUGZGzJiMeLwF2HzEhiXL6oWuEWKXE2+baZD70yP6NmMUjLhR6oCb6cOmzPjvN
VYWNfWx640NVPhS5epnqxH/0zfgFiVJ7izKsh6OJmHnKXIYjiXDGbr2dYMhC3JoBunhZ9aBapGUZ
bvlOsuBi+tn1YrTRooiXLm0qICx4fz1Z724+7wkoy49x7oRnkrrtlYjaF44bRIMACgPFbD1qrLqp
vvb8PV3ugfmZKG4xgZQNZ6xhwHRMUdSwc3BaXD+/JKZZbsAW8a30GQ9O5p+hv987iLirpFc7PWdx
fmdhBthJe+lBn+J3ayAczA/DDtjN+5iBL1YkUK+UtjlEQNmRpV54B4zFtFT3nA8h8jnMhDZDJoG0
ejhNupuvhnCe0ti3D1PKOpzykwaoPJlXZ4y7DmZIoyYogU88BDwrvBhIb2wqmswxuLJDPuWsEzwz
OjxagzPdPLP95nbZtJm1FYJVYNuMx2GdIZaPTcZRr0GCqiZRnjEXjHtP2bcg8fkb5tRdF0Jl22om
mI1VYBEsz+9xbj/IOLg2VSnPpvLVfRAT5yA78UWaqAccckgOKIM+vMRBJTxm32388UvUwFbMKrrl
aAAKXMuRbL/kRvHKTBrin45cZrJ1ZJVIZsPoTPSS3CAYj1ejjwqiJRxpN5SCmj722XfHYW13HeOt
9ObnqcjdleWNJEf0ACJ0dpIZ3FrPT0OTUEc+dkdHkuyXjUa1qeblQJz2Jwl6ei0V86QuDmXdh2vZ
+91+jH8hyi5fZnv+UdQp5kgLmOIzZCcJd3M3JCtCbw5WTtYFS4lCH4JaE/cZbsJTVbX9qdcT1aUh
XctW9GOKQlQMnIQ2qhmza+LaVNhY7TOxNJwQXZ9nxxveLLx2u9Idj8WciU2fErlpIE6fkCJecQv1
6xrnyJPrGcNOoErctC3LVY5QXqTvKnGoOAirYpVy3TdnLllF12KjSXDAGB1SgSfyQ5izB8qxO0jH
HE+j6F5kFfd7UYfzeXaepM95wQ+l3rdTk5yHukYDH/Ou2ZC2C122bVPHJgQ/aO9bFU7MmuOb9uy7
op9ek27cWiFHX6FetZ3eFHUQ+ygYt8GQP6YpJjzpLl0JwHGr8JCRlY9EUEzrfvhWYcBYtxb7iI+J
MFfVYwOStemHqIBSjMq1Oy5+r7z6qnCBwSIytLkOcEwwxujE24/FWYJb7Q7X7K4PgvMUe98rHo71
8mEyDndRQbKBS1JQwuGLQNLoqXTiJ6l8fFVy5Yy09YTaGa+trt4w3d+NszvukZfi1hBRc7A1RQl2
Gk9k0povBPrIJ4Jrbnpp9lxOud1V17pZ534jEYgG+SE28mTrsjqiG0IVlOn2V9H2xa4Ui1cw1lQq
iAszXHxLpDJWFhD+MCT5yVLzR1OSLlApAMZOJLc+Be4RuHBk0n2tB4BCqv/MPPimUu+9Esd2yMO9
GNF/qRaXWeubt1ziTs5s3Nfd9JH4sA1ZWb+4PQNVW/UP0ZAkR0IUbrR60Y0Qh7u0cujfEwRKNBQK
2ct40r9Kron2OPINKE7kGDyVMn73OxtLvIjg1Yf0w1DJUwA4tGrzsNqppZE6mO9r04Wc1XQ0O7XD
GQvYaOwyXLcm+zIIsth1XV1vOPcSzTKwLtZxFTyA365l6NwbLXsBp8mAEwbv1hwuZTg13p3O5gzC
0DvZIDH8gDGZbppw6yUoONB41ZKzQNL173xTD0wxHp6A6gsiwXu3ExUBt1CYtbUfvPGI8+8Qdbeu
TK/d4z50BoQ8031VjSeRCOr+TuOlMDA50hl8N/fTNzu33lLyg9yCJJ1QXxQmbHP+5YpunxvZszPn
z22C2/bfTReEtC19RuuE1pERzLhp/KfIqU9DkT1nEIV24d00FqfftYb/m+72LzrmEB7/Y5H9fxbJ
T5n+KdaN//93eb1l/RYFkedGnKzQHtJg/X/l9Ub4G9msIRJ3rK0kNoPw/pe+3gl+I+QtQPHs20jw
P/Pe/qavp3UOrb4JVMNKTyJcaP1P9PXoPpDq/1FjjfifPz/kr8JX5nrgCn+WhLQN/8yNAHNNfgBk
kFtQPZbB4icpNSbCoi1uyMjgPPV4sSqI6GqQ+E4zC1rHJ7sSCQt5FdOy40/Wmrqg+JLkT6Qxob5N
xvqWNM5OC684dwFZZSYeW6xp9c0ai/hIqEh1QyyNwFKzLnSxSm8haRV5QB+dOZcDS3K7zYj4OXP9
fogJTW7ottHVjBN5ELL+mukGTxK6Rductzj7i3VKivDNsukSMxz0awSVVHsrF/mNoPJ94RGpr8xy
11vNcC6jcleYRXNLJpq5k8g6kUSaX3X0VgCrBzE0UeZN8w6gcVpNFa1LgmjjndVzhBG6TG7m4B/p
Hj4uOClofzPcBPDSul7AvLSWy0L/koxZcWT2vZHmDdRD36MsW1AbFIq3zy8hrWQ3fEzEfSGd28W2
fQU+MY6I37UNjUt36jBjsC39/pdIguSAI7K+lW1Q3z6/Q78M3pEicQntZZyauUgZ+Ble5uVSiEr6
/GdFgpOJbl80tbHFBJ/fZPASJ316dQo3vX1eejyIzdZi4F0XeYf80EGy7anev9pN8bcvn7+kt3o1
5ml+Mck4ujjiBYrOuLY20RKsqSCBjUdE5ee/JNvDuLoxU22bWjix5vI2TgCredmjLew699Rb+TEN
VMA52Amun99Zy3eL/WwkSW0bYTVYMXgY16kKGTSW7z6/UBw0w6v+H6bOa7d5ZG26V0SAOZwqJ0ty
ln1CzJtINslmZjd59f+iNz7gPxFsz+w9tkKHp6pWqY1bYzPtyXrRQVHX8VM0FH+E4ScHB0vrkcu8
lTz//IHY2W1QIqiChRXFoA14+PkK0w/pdCc5//y+8/LGmRsnJ8RrM56iUpW6Vj/v4J0s3yf8fYcW
xMvaKeR/Qwsr0GASuh45YRP0GzC/eyg+FFM1m76NrVM/MAeqHKe/hRZhEhMyzaL+4k8gNLWqjT77
T7TdDe1uYXlxEnXKLl0xLz2nhBS2prDSk+n7tIqoPnod+swFn6DKJz9L5Am8Uwz+e1QnDHLvDfPg
TSnd8rPPnb9+7Y9/DfePSDzGRQ5GeSkA6qhA/kppT19h+lbbCAofOcFIE3Tzxhcw97iWZOM+SV/7
wIG44WOvUEeLvC90LJwSFL0mr2SrgaP4sf6S2YsxAmf6CWCj+YO34e9Ijfguyij/5pCNOlxGNdYp
QERoO2AhBit/YiiWnuZpGMk3c47hLHvLlgkYjuXmWRn2U4I7CxJbVP2OSpiIGlupFMlqiPuXTLIl
Nqi5rsuViphCcEMTcvcwKhGY8vjgR6XPrRRKwSTM7NhFHupzQqwvE031CwLxlvVN/usrFBCZfKYe
0W6I/fNaEwp/nuLFnu2a9VotP8P/R8dvw50qN/J/tYMc6egxuMQz0z/8CMGB4t5qZ9d4dNHOX8cB
gS6fv0NPhv9kMr1qm/xphM6jE7pumBIadyDZqIBSbiH8zNfMHeoNE5ffmR1PEFACAEwsYsh3lXx3
DMZEIeXJrwSms1UKoB+PX/vPLlIITnPzSDi+csYUvwqHF0o6rgYISasRZzffwmhSeqciA5pdl9G0
tYrsXyrMdTbxXkBm/J2VtUbGje8tht2jTFH8DBmfMdHOj36gorEOA/+CSowcfcGiam6GyZ6+J11v
sPAUH6Po6OidlwVM+89W1FfHpE/vYsbWIGtSw4FZfkgRJ9sUfsYFs88ruIjyTsP8bfJM71B4y3Jj
YS2HwTPAr3jr5/grWq58cdrfMX2nz6E3PiHg0ghkqq+5eZYK8H+VQoqodeE9hHifg1+ZYXrvXdx4
F6CM5kA2o+LM9TCFCbZyvsuJkE9IbzQFdSyIGzUnzoMUirmjVve70uCWCz40fVm/zrPLBWwsNtzq
xFlKrh5mxHeUVG4jJ8iYHomU45lIt22RDA+aCZhja+U/hZls3y3l8Wp2BXRPG341DUhH6DM+vzC/
TuQOTN0x6kyTEz7p0U/24SKJ9LY4BEXUbesCz0FlZ0jWApaaK8oJK3pibdPUDB9W0f4pFU5GE5vN
zo5CmASlfP35YzhKpzzn4k4RKtG0oNcMLKYPR0UV/Y0iJKLCXXIyqvdc19bDDLCwqAb/IA5E6zHm
5ktUAHX0jPBC9ArDBDRJjGh8DClzqS/AfZ/Y/Yhwjv6wdkbMllSEGJ8+Kl+N8Y0PccF2O3XjhbMx
LlY7TN5Dz9tZOfN1npjoPPvBhAJ5rcKx2kOtY1AaDfFRCt/cqCVhkQRM9PAnzasAR8HTbPv2ze7S
F7NlvfRNdQ1zGFCQlvQxT/ntDE1LRF1PDy9hGlsJRB7QDB1ORqMCuowXL0/9RxvGYMAWW2trzcS1
8/6BjEWeH0fzVZrBuFdhPW4ye9o3SyojKueIWoMKK8j43vy8apX6zUW/5k5aM74VoTom7Qz/IBmf
CcK9+e1g7+ltcrZ298u1woK5Y/nXadPhPE76KUxs9yUzvZtg6XrYAY4Ix5Rv2oEjSOf59NBO+S6n
dnzmE3NIh9Z5CmT2PiFMPBzVyX2NrLeLTSKEqrASuALef3E3qyV5X78wIbw3Uf4Pz0RwyEX6HbXJ
HxP9eZsia25Me/g7lYN6dueD3RnffaBwduCvhhzVzM/5OC497+uf35oRRr9vgYRE4UBffVbYDyoQ
/mt96dwjgZMLT+E1ytq73yXtYzYUYcmS6DPzWuZSkR18hsUMRaNpCRUV5aPSIVfm6o/Z88tyzMP6
xr9oYcvAZ9Qx8MOiB8+kevTgEraUeju7uHN29fLpSaPS3dTk2/PSDFam5I8LprZ4blT/UXFBzaLm
027ndnne4cplZUXqPoEkAnUDY0vLSVCzn5Z1Xhyj+ERmPX3MdioXMwPeyirLHhj5jI2eyg9dQiRE
NiDyHvI+EV307kSAbWT1MTIPREetyo0EYeOWOFvlkFMbExoxn5zJ2v78P6djjOU2FX9Sy7L3VVwb
7zZv2lgkmpQP435dQ6iZUQRcv3E/S+qFoenR+qU97yQNe1xWMWmOxWeGZDP7Q3OsYPuxA6bFIxYA
XCx+T7Mz/QP3xPJSpR1FAxOxKb+WLy2H5nXucvrQ8fRvZth8ibERg4QKjA2XR1wvabnPaBJ4Y8b1
GiYOl3SjtPfOyHZRyv7SA0X9VIgyG4OddxVKGiNU1Y1ri8nmmdIeCxpsGp1LQKjVIkI5xL8xdH8Y
6syoSzx1DgNMQZ5J5JhhtEuEirxQuCnN7Fy4ablryEu+O868wXexDzipvhq4Ce8UjH6BwaXDuqwa
gvUsAHnE4Nuqm/LR2lDSq5Q9kk0xOgeao4CLPcdIR54Vf5hPblTGa923WDXqzjp5dPRsYqNE3YmF
v7cFxyX2xr2Xx/GrNpB+JT5CrET9t+Aq/Rgzp6PiCQwpfuxdSpzuzTTqceV1fAZTyBNMENcqt91z
RIBwPZdc6KMpoduOpeezYRdDaQqgJESvMaOmj5T12dVivonWlNggxvXoRR9BGTs4xrgIOYzi187y
alkZWMR8Bv7EVEogWjvlyR67YIWpdLqMFAfixXFe2KdZl0fzlGQsOo3FsdJzpXfiDTKvfTsaP/nE
83Ry9YiGqaCwZXltDPuv67f5TUMitZuPzn6DzGd+skpu7ayPjpFp4ghdthBmMuwJBaebUmgs9IxH
d7Y5YaidoruHHIawmmdXqqaNsPmcpm0yhOqCTE7hA5vmtYA8gQ3fKuB0sRDMVA/vzY5Udd5SfhPh
G9nQVEAPnIioJLfabTZ20LCxcK4iwqWXNrBpOGTHjFX4mTu1y0nf/AtHi2mYfqb/CHKar699Z/zu
aLO+eU3zyxoQFio3H56mgUluwEd8ZZlevh1jv9ta6GqHYSJqIGw4M0itoFfs0cbohkEqgZ6UsLA0
tp2/p8K6CG9Mz8p1/1og0A+e4cBKnQcyXI4rdmAdi3VX9FROFRTElt96cIil1lQdQZpGOTf5N7un
JnDql3SSFybg6qkfISQ3zu+w6+WnLJvnxEMpdeaM0EKZfKddT9WP4k1Z1/RIMpQeyL7CxzFn/4Ni
iukI9RkjSs4LrQbaUYMY/qNL9zvkEwKH36WRl+vCz3Ff1/qRYRRXf5O2NACY8YC54NuXsXGBwQQm
xAnNw0T4cWsinG9razJewaiEF2u2/rON2HituH/t6fX8ZcMP2acdPJQqseqtyJC04ZycIyMD4Tw2
m0I47cbh9doAf0lPog6u5uD+Iw6gt9w84hP+6U3R2TMS64RpvWcndNXeqbqzndaX2sUcXFdl9h/b
17cgMPWS4WE4F/l4m/22XcmOzIi0FtOr6b6bTl3sc9PcZ46jtov09u3VM4dTs73mYf5NLMnkip7B
LqK+be303SMfzRlk7woLW9TkrzrXzU24KDo1TKZqBKnnDxRwOnnzXloJY/paPXku5jJYx4abtOem
amBGkhdKZVWuLfyuAIoGzMrWJYsqva57BCqR1liNsoPIcQEHcptCiwmgWpEg1y99Ci3JMyY8Flge
qJllJxrfbK4i958HsgEUzVhuuM5awjEZVXg3pcNoR5UlDk+q4faexJUdzUX+YjY6f/FcADm5kIqX
sQYaEDr4C1owey2fdfHOnxuLycUd7gXPtWEdiFr80V5EqIVDTBwg+IV+Zq+6gfyD02B7c8MRFaax
qmMzmTRX4D2CtLDulHMuG43iMrrcj3xGBT4k2t5+lzH1qL0a5qM3hJ+q7OuLJH8KpjcYN1XbFRcH
1HrYUFzSWWSxGYiBxGNwXIMFgjB1JT9U3WucBL0vowNDLz6Qy+tJOfPWnAL9EVbwGuuWRoG0WbiJ
RBNejUadzbLBV9Ni+W6sYtgD2NYYHeqvXa+YMtPuEYLoYtQ8aaPakhfsXYEbMKOdMU2x0PVTY2BY
+78HMisbbuRqb/o4ZowpvvFXRNuSDwU8ljTYWF65ovWt3buBmrBO+BrRZB+7wChNHDMoMeLJUeaf
ovVhTo3bQYLn1IeWcPdLZOLbHGGszlUm9tzvymI1ZrgMFpj4/x665as8wfdvl521nqpuOPb1Adk5
ltnrWHvlpsjaawYbzevfAq6hJ3voRbEqIeuQPJP1ySQtuteNv+0Y0sUBNdqxGpBwFN6M2W9OfbZc
MAvn3Hog77Lko9EB5XqZPoWduMStHEhpcgECPWRXTfiV5SuBT5ZLQf1wNKvqEnvZioByRDFm/V7P
mL/NiDVzEoCFzf5vEOe0BIWWeYG7eAMgtEzPUFNVnrc4KUHI9lC+2d1q66JmIkFpXvyZe1SjAvbh
a0Pxzd60Q6R8G2J646DuWs4bx4Ita5D5u+zAtLF/KHplrL8+1jbS5PrdGTPurmE8vXjF8DxkkDob
+ykFHfoxizBdgUdz3oyppbXdUBOyHmtTweem7wkOyMD+loi9b4X0z0NcVbTbsE8MdOlRagqONrEU
RNJajtx/zWiLnIJXmQwqIcCL3XvN2Q3FJ9gfYgGW2T4VsdVe5iAuaTS0qYst8ott6iWalvXPUyW/
Sqat78ZAMiakwMF1LXHB11FtW1cqjC3genkRXMN7z63QuE3p3xHNJR7a4Tf3o/+iqNNvuBfDXYsG
qPJKHbFfttTyoFW1MSkMK++M1ZzI4jr181Ut1wJ3mPsVlgWqchhKrsfJ9DcMIBpGLFawc3oXCThq
1SFqmASYmX1ulLB2VZS+KI7Fg6BdQTfZiaYRuWeFD1dYuK2tiNVnXUO1N03nUoxBsjdc03zxmvZU
mgn4Vc3nvk+T0xj6v+EtzPuRE2E4y/BVKPQVp8AEH3TRTkssgstAR1UiRgyWB1yczrXKO/wMbQtA
y/N/k5e375TyGqSasmc++9l6RHTkdBD+xdTA0YNBw3tOhreQ51Ew3SEx05Hg6qqXHtEeZd55EjRt
QQ0p4dRaDs2GU/3UTUi4LXd+SzKM9PyXvsjtl9p3zkFHQbuoi93UhYv6NzlnzGKXUdl/kjQYXwrs
6klmB4e+DwCLp2hoVsGMMzaGV12qzyDGUhXoHZf3fhOYIbPYxDu4LW7AsISlXkQUi6pIcI32Koay
US5ocKq9+1QY5T2P8/ekKsRmjJE8PfDSmkuZlzfzTXnsNpaiWFyXu8lW8Y1j61+OoZBrPXK/dDOe
dSl9UKHEVnP0QELjyrukTqDfU1lvHS84ZMYkb1E/b4Ji1ke38EGe2uUVj9MbWRWiULX8KrS/S9O6
vTe4NWHNaLEZwuTo9l15hZVVkEwKrF09AamJGrklPetvmyB/cVunOPt+cZzrALM3fhgiScYHm2lw
zVr1aufQNUKFAXHCOCo65r9W/0Rj5qc7DxhZeOOBZ0wOuIAfrN4fwP1NwHlVvbF6S63hFn6wB8fY
74KT6GrnDqJ3w4lGngcm5czkoFotRbduR97SLKJXxrRPQcjbgR37d7CENya3N+BXjOVTXP+RATpG
WxXWhvKQfmuWiVzLJhn3Zv9bzIBZmRMbmDYZ6xiox7nn3PkJk3azPBfxnXwLSnlmcLBLHXxFJoXL
PaTGwq02yX+6AY4yMpeipvzcNHbzmgmYdQ7k3s7KjFM0cyBxpDh4zsXgdH/oWgsp1ybgnrjfQ9Dv
Rx1mu6EIXSbUmnbesNUHOjj/+hwzEiXI2RP+d4K/GRDaXZnhmMwhEjLsFAmIPX4lx2WND4akXsNZ
cfc6iqer0dnxyqeu0u3scaG0fBL8eA3DabochUX5NcfPbuPIwX7u9DFSTnrgJxxwPDlRlHLzVAhT
3A7fzdyagMplXN2KMrrVzq8+iPtbV9MOjRBcw6WYr15dpK+N7Ti3sKq2jl6QOTmogIwV+VYAk779
fOXWtb3B+nKLWrdeiTiYnngNy03dQcOvaI08zVERn3RSULPqh/O2udpYtm86MtaVxFcwhmW1spbI
gdsZw/8eQh/tPUxAtPJXYhMqRbX3huaeu/Ejw8Xe2r87rny7xnSNs921ycVW8P6Dpsk2Nk/kua2W
DpBmJp6o/pk0XdwIV5Twj1SxY86SnSFkfQAQD/f5UGGXIbPZZOeSt5sVQZ/12BLZFpUXfPCUettw
hknVIkn41G9h95DPWTaBogxKAl/MYk5xkb3C6l/jkAe23SYnSiqqQ4GcthIWcV0ycvo05ItcHP7f
V0wSpn1pEMyLjPCqoelfZSW3LTCqy8+Piopjal9Pp6prhx2ztuexgDlPPvDs187RRrcD7D+gRjVR
xiK62JuXb8OUA9M84/WPA5dvl4eff5AKTE00+uhdYKzDfKiv8FwmHL5LUCgXJudfFHOifOIjVll4
FtMHcwIcR2maf7hGSz0qRY9tupCkOot/3JwUr3LNDfxt7nJSbIGZkcrMyrvlyxtprf7AXGAL4Yt3
IaD4j4Qh3MEFxbNJl29tKCj7XkFxnPHXs1wK+y2uBLbP7O9M1wTaf2B/OHw+95WBk7NlJ7v3tX8q
av2KWyQkxU7/SvyC8+9Xp93kE8vuQ6LEr+hs3PUFfP6iiXwKbtzhDDlvKwyLmb+XXCyL02nTSG4U
/bnrjA86GRhEWvJtdh2ml8CA76OcFdnsrHlqSYMdMpPTpc/SILykPINL3lij61+Udg+BWwcr5S/4
7ukfwYlkDersneuYz99t/UI+zI69rw5hzAbJ0e0rMQU9K1ZKbiiEsWnX3l+1BOAhINDjC9mHGYwB
xxB8qqZneZU0bnlIIWiOA6F6CoH3Q0yMV6Z4jMPgK6MTIe2ZPqau5DKKi7T7sF2gsPTPFMdKpsy4
IcDsMUACZqr6FCcDhZOOZ+7cCiZXMM+ceEV/AheZHJWVQmL8sPmDbzrIf9c5BiuInpys0bOokrj5
gk6GPggLEjGfiRR7EPjlyRz890G4zu3nwQoyLoTVnW34WM7TtLG0Y9+qyp13HVecFVZPr6GWQ1K6
oyvfO9hRWV6B6jBiMvELYoG4NO6470Sn9zB9FqzjpK5VVaO8GGRHCzy8ox6HYxI0r06Q2jfmYNb/
HkhYjzu7tVsOUc2mphvVX/y+NrocsPTIlztf2F+ir/qVp+b8hqohd/jJme/QrHCWUfDiAnhhdE6b
dXaOyW/cREFmX4T2AR/liUzKtefgQ+yyDYAirEQXhDcwjfL+89CkccwL5Zobl/bUM5eei1n36b6D
J0IeozVvVZF/Jg1k6p/vfh5qbZs36gBXI2NrmsFwmFraPCcpRYPKwboKY3Snu5mBJP/FPod+3NSW
hjXb6BvlxP5TJRf20lxuZc7tiK7c9g47oL0bZm1cVcaE3a2atVe5zi7NEPvtrgPmoM0nT5WgsVx5
L7S+Zkk97ZkrYYihGGjVDqHHzWmyzxkABdOYvLsDHxqiaFgTXoq9e61J6YLWtLfST9urpRKTKpZt
NeWUyo3BY6pskP95//8//PwslyRok8yyT3YvODVMxXMeWukLPqc7VeztY1DhMyqv3qCgY1hKuniD
EhJyIfXlAxwP4ZtA9lc84uo9oDjMNamOJGteOgWt1aFINmFgMb4PE8KzwopPFifNR9i5IOOE8Z6Z
Q3MQRv0riRbMsq/FI3FAFXtRZeLmMvg20J+uL9w751rxyuRnUd/OgdniS52y5igCx9pEQ5A+jFA2
VF5qZovLt7P37XE6PjU9drQGAuc1DPlvDM6UPOiILHd5PcOdIhf+wP34m4yDd1MJ1yXSev6JdwZp
sDT+HHThnAhd4kxDW/lsorYm51cER3CN6j452SXxZI7JdzwFY4vpVeI4gXQV208mc+hN0haUWEY+
etzUYVxjwlF1mTzRcZwgTC1fFkYjT3E5nwPkldeWbPEeM196SDsVvBu2vNWlUews23ePTqMgQ9t0
xXmzts+C4/Km1un4q10eGmYG61IvYAPDgVA2Nfc65m5t8cT+IjfzZETJ+AHjetqr3ioPXlIUW+1x
+rKEGk6J7w4nEgi0PlVusgtla19DbX/qsDTfUcv689y7R52l7xjU5/eYAcNNCff55zuzG9Nj2Abd
Kmo4ddRySo+WW3BYhhlItAHbgnJJCvkMKdo+MjgLQoQGdZE/BaPVHsQQ9WSHg3pjupNN+6kZzYiZ
rgvEUbonEOCElSsub+AGbz+3YIJqj6DF3ZdmgDNyrLUjQbrTOHny7nQUodCVuA1wVn+0Fdj1sDb1
jSNDQ7ln+V+KoXuc3fgN6dPYZKN1qvNkJLJbqA33MKBlDPKwUbItQnjgCfXfYKzoi3C917otXNII
3T+/xiTCBqLXpluZDHl8ymowc7fjRz7tpdGKC0cKBhdT/buKC++C0G4QGe5eW8qVnRCPa1i8IUtm
ANkpvsqtO7dSY1thdCWaVv6pBfhs7bE0dkQyJwJwG8cWQGKTAmAQDGLG4urAJWHx4bYW2HP/vYXP
tLJVW2ynvP8TMQhnuC3Dc2qD/qhhSORJfgladmXfC1GmWgPSPyYKH04ub54FdR2aO9jbk5Oaz27a
U61jta9kOuyNRlDfjmQzL9pWHV31BJdkoSwU8nKF+So8cA2u12GKzg9BHkTP8jCB+z2aQ4kliFzZ
UFW/5n6kUMFnUdKu+4HQPm4ViqdhWr+CkKXMDlJYP0V/skTxq6ls60S4xrlLJT+TyCEIO7qXPpz5
wOJrygNqZGoj+U1MJaAT6anyS4otpJFj5M1n7jy4M0p3hmCIfTvyaU4EF8l9YjHrwOyjW7FQ+pIH
HjZpJgetXiT/Qn2PBW0LVAhhbiFfHtKato7xIyGzbYfCE//FMLOkqJ1XWlq/gLjNJ7sOPpJPwDNH
QpL2QvvAom8ETKUF6sIk64PfJyd8VizsMBN9dhFsvTt35PlP7P4Ptt35Pj4A/ObKUPxPAXhNSu0q
Pp/b0qKORlEoWAInDloGclCVOwLB+NHNUr2aPsJulDNl5Ia/orjtolLnTTcQ4qjUiggqwgvG9Bhs
0CfYmGk+3QTulJ+4L1BzwHrnOeWqbTjnW7k8mL6HoZbr5TYtwde0bnZojBluCiCLbVbk3NsaaW4j
CMWbIRLcntLR5o3nXwPB0DYfuuyFTtUt40vWqCRMdvkEr0325T1DDFmPA/0AJp0hgZk626Yp/uXb
oAPpD4miWzNeZzxUUN7hVvMaO1iIFRStjg8mMc9Ehho3DU03GX3OjEmnLxLJDpBa9IWG418xMqjy
UswiunpwbgtJupfUVj5n+JteqsQu1r2VIgu1v/ssaY74hpCQRGluZjdl9uon54ynbbCyXT6+UJI4
7BCDGPyzBY0JvAppMiiaKfuDOgfNW17C1HruOpTVUPnDsav7O0BbJlNi8gGDdMt9IaBIVL7jFbLP
Zuwz3ZPxs++8TQHaZQvRbEclXLVtHAQddDvjGtvFxqCFy2A0FtRUG1d9eOmbVO50EjNBn8y1YH1e
U5qxBo8E5dxroc/10cXIZU9NKoRvtkS7cexny5nbq+eVL4tnO4ZLXif3BvjMKeOWtZlxOIAZr5yT
I5uvAll/F9Z09TTtWhuehQnAwQwO/j3SyXs+dYoYe/yvVkSomCZHTLfC8uinhd6WsH4GWeJHbzGc
AHZxUV3XVkutxzjG2T7DQ7Mj7P+rNqYHjWszDVsCpE2eoEAP5jGKnHNeO7SmSy7fc9RWm0DzRvV4
1ZmbFtshefWVA+PDsrE0OjSC1KQUP9Q4rtBhgM8aIr6XZA0WgwxxtZaLFHyF3aRNMgqT2Jk2EcG2
400rR0w3PiGeTKS7wBmTFUlR81B0BuQ+yYG4zK4Om8TJnjOo+JG5K1S3n9T0lVV9eSu8BYaDocJk
zlWL/yzXTS/I/xD5OtyGsU+cdsq69mT5f7PJcy+8azc2vqB9AycAkQRPEzQn8I6ms7NY9jYeGYFd
mNlYpcvgPZm77kSzzAduSa4oXH9L0e/jKUK+YtrgMI4ZG+MrDDO8oqP8XfIZWo3p/OL13mvKX+yX
9RvL+1OpCcaW9q1Ps+qlZSWYaiC79BeWvAt22qGPwNU5rm4o1atqUFewmDZMfZpy5Zi/0oaT1baF
OIi333L/1Y0dnUqqwrYRbkKrSOg0VaC0qpkhjd/RAmEz7MV4224KZ8DeiUa1x5EKIOMcznj2+urJ
DzOus1ZWHTO7++hySuz9hiRg2ow7t1F77iJUC8iBIGlgWDuYNv22s/t6ZXj/FczK6V2dJtyi2uxA
m7C7Q/WIz2Oirl5IirhlL5Rteh1Y8RnutavEXgaAgfenNc1L2oWfxRTETH7ybBWrU+ZHzNkBqoLr
V9NFpCG//zAjijbf7WhsDKeWGz/pnvtsKrdl6DJTn1yO/ZazavOoPMSaa5P0rKPosezHBciv0V5y
4PM1SoeUhacW+9hmZMMTa+Z5s60puhR098EFGCbmQP307ueAxpQ+VM6SJ7nDiVFnkLe3ps+ctYlO
Rf7QW6muPwBnxcuXGO53hQRSGWa5HLVAIDoE5HOb/cBhh+V3DD56Cpinjte6CQ2uGykqN0dWS2T0
Gzjy2uJlxMcg1m7UhAR/i0MMeroeyz8iCi7tLE/RNBxqvJIbkQjckN0LJWvZrvHF15SVL13ekBPD
/184nHMSyVESx78FIMj87TNPzcPo5vjNJU0KVJhiLxt1wUmLllsV63IqLlP44dDAsYb8+XfeLY/J
OIzMh6x0bSSgI4o62QvbMGl9y9KtQ75tKPXWLeEo+ZV3MyAnGOYlacprGivQmzzBoctFyyvEtx/b
y0StfZkBZ9F/4G09y5IXBpKqmhjyG2a+pUT5m+G5Xic6w05aIe6b5HIsk8YG4cTHJsZkXYtmZTYt
JUN2XnPUUuS7DQ/ID4sujUHDk5a82TsahvMBNzA3QQzEWIcZh+y8gtSECgvjHJQFp9f4yS4Vo2Pg
4InR0d7paubOU8r0rkw/TKgzSPThznLQfDXVmM+TXfkMSxcUZySN52550AM5OuxI2SnKrG8gpSbG
bDcEMEBTVclKe6McdDjMNAOtZTdq+jq5h1zIahp71RkwlpjsrEJHe2e81rTQFXG5D7y2fmujUB/n
kqDmIN36zaq7+W4haTnE1pK+4eq5FBr8fOXSxFt5NTWvy8+hDAU34bGMh+5B2jMlkb5/SYXmnSgK
jDq+9qydUBKouwIka7FPkdbO7mX2oVvKBlWoxd5SbbaDIvEXipKxt1JocMT524s9VF+57U2HYsIO
WqSRu5oFZTxOoNS+cm33OXGYaIKk2Hf6B1HLwDMUAIB74CjGIqklkhvsiAPhrQ7t0zgTVhGlVZ9o
5fIPVE9f/IJmHMqB7Chx3k2l+1f0t/XMWYGQsv01EoDaVCHU20rn6NQaQEef2vaN9liwvl1eHqay
5NQmEOaD0QvpBOc61NbaoJPLbbdYYKsTbkPsheGtzkvvjjTmrlUTp3t3KItty5UbRy5NoxbLo+nD
B1xoHHjXNu5IWV6LKXbd66K4Tb31oTyhd3R2voSGBLAXPJchlYlc05F9OZ3fJigOO0bGE+7pVD3P
FsODHKD03oPd96XFOSOoV4lJPFRsPfomuCxYuEvLGI9OCuzB1Zu0mmID1oEjEOvHppqwFCFh5ifG
vZsxzHDL2GV7GTSBz6LcpJaWAC0vbpxz16GYYoRNtFOMTFdNa8S3bnlQ3UTlGeyPbWP0aO8dy1Ww
RBzIp1E81Q9/TTpdjxSKGDfDTp+zBdYvIquDf0Vej/il+oDgnTN8QzrCGyTVXtfA5kM8C2f8FN0Z
Bmp3npzuUw3E1ockRhQwqldfUB5gB+JJ1m2yYxT5XOR+dIE4tGoR3zdYGuYDeGEH7kFFZqzGvN/w
xhGT1RwcwVRfhhcPyxuaeBefGaKJ8IRN1dl7HVXiLaXbZzpd9CkJedvKXH03DguK0cX2GY/KDMd3
H0fjV9z7nz4MtzdQyw9lx9ZTNmUv5PqwlQ8JwphVEbaO4088KcktT4fhzS7tXeG3DgSrMN1zFUtu
4fLANSzcVA4UdlFjfUoUexBYKfWW0MDt8+a5/3zHR1msas9nb0mr3U+O3FnC5D9f/TyoWlxzPytO
9f/j6rx2W1eiJPpFBJjDq3J2kON5IU5kTs1mN8mvn0XdAQaYF8Hy9cWxJZHdXbtqlcB3Js0Gx1FQ
4VRm9otHzB4uBBcMCkqJ/M7FED1ZPbh5B2DoCjxp9SYdcgMxfm/yEZwCIiv+bDShMo9laWwNSkAf
TPMJ2lsMiGxKjs6Yuu/B4gO2IGfZSnKjmj2ap+ULPawrh9aTzwa5bBX2gHknu3yxkKTfgPiD2fTL
9ogrq3gTZUl9GNfVHDXPsg70EepBekuNEbea0X+VXjCdUtSy04RGdhKFHW5TN87YAOvh5lCGeCPr
D88FhxhWx6A/JmH4M9J1/cY/BEy7DNx9zLnnVsnu3i7ASzCs+tj7wrwqV8ZPpqzxEe+mis7BxEta
TjhjDIM/l5e0nDdKZP42mE1nxRXUbjBtZ9c0yP01w5OlyDk/yzry7yjcL0dp2/onFBd0tqE710PE
DkSG+34xa/gUGzz7iXzCERzvzQ7Ls7ughCKKYQ+e4GaWcuK+A4EoGnULJn1JKuoxhI8XxZioIVuB
wU0x4Zj5OSQpey6N7H+/CnAYgEYCYVck4/nxgJ9qBFzfl5s6o/V0pp6XwX38YlVsSDSJ39nK+xfa
BsULrWA/csEVUgduco3WFbrEucsE0RimpxwI4Ymx7GfsxwmZqxSQcBPbpFaHQT4n4bxHLzWOXVUB
qPRAChqdTftwYl6E2fdXy5i+JRoa7BkeHl89Hjh/qmX+xEvIufqdhbS5NhG3nagBTqOxEKBa0oo2
ttD8VtuhwvDrhzlModZM9DnMvIsu9W82wN1Fe8V4tyXdCNzpNj5HKpLmk/wAI/2SRFBPR9w+xx7E
z0uVq3A15lF+qOqlVf7xPDH4kINDR2stZEleSww3CTLt8WwI0w+6SNtmXX7WfT8TD0rnmyuREU3J
alEu33v8BxUl04YGK4Kdo1PsjCErN/3YzWe7MF6UbPRltNTNF5Z4cR2XrZTl7QtuYC911/w2zXJ4
Ni3aMyhiPnETck5e4w27AfDpyrCF82r5UG66BA2Ot3oCJ2txVlRYAJkyeDX0mAgNgapfZz3aDtZx
XZdXT4zl1WD12BdJ8hsxoLimnIxWRo+HLQz2WUaJSGQ+ZUqNZ9/FTYxLtqSmHY5/SFT80k6JvU9L
l4Uq6wDgY+5cBXqEQTaQ/IRZrV+Xz5wuMXQG09NjScGITmFHNR5sy3lyijn6UBy3D2x0rA24HuMJ
M+ytDbrmqeryW1yF/um/Z7qPbrTdPnDSRJ9Hupx7ikZHvF9rxjXixcyDio3Ruit8kg6R+8qMxlkX
ipeoT1VyLUAdXdt5Fjv2RKxZbgT4bXmwCkEqfHkYUL/XHj7aLRvD6KpFQQ2xJttTy2X35VTyMPbs
LT1zEnuD49+tiPv+FuAbyye0MOHTWrbq5UNkyI6P39VcINhhaGVbb8qpa/PZPM2FiyUw1SSWu2VY
s8CtHoQraaeADfJ7ZBIBtFEWaUyoGUG2rHh0UkwcrqmxGwXVZAuuuxqM/lgIgDXEKFgdJbVnBOyK
sCXorAlx9zUF0UlD0yHVkfdopHxrThb3PmsaUiVNF103Is2F6H2zaNs/nhYMJ5ryVEpQQMSo3hM1
rRmVmVfT8F2iQ5294/MOeCmjERsQxGxeXNltRmbVX14L3SGQRH2cobm2VWmf6uXh8VU7HYwhGF8i
u16YUNS8o9w+x8unRLkMKpzJiHY5p98d3s7fjTFAV4oFBQRL/no2Sb9ZZQB4oYySQ+8EzcnwvgIr
6t4ecK05/lzaOvwgBQ/dYgqvxVrB7H9HIheHiX51RrEELCXpjFWahQuqEpv6ZOfBlXc9uNo2NfPK
mH5DIsaibOT5jxKfXePpe4hjO8vM/NUnRTV1HRXNQXuI2xTrnB8T0Z4t56BkR36hxvrtB3mDxqDV
tqoK/cpVVGD47pJbOIElqZnVHg2C1q+mBuKA4HDDImRc4zC/hSUDeRJy9TspUiZc1Gbsg7H92brh
hBnLhK7IyTmPTZiQw7gvBPkuL6VVHieiCvzpOwjSa5l1kN7M+Kc/Nk+klqzPkVbm1ZiipdUBqojs
NCWdtY0JGZCYKsIULqkIAKTd3Vw8P5hILWLbWg/pdvYn+2ZnOnseB+PmFQfDqPS3GRicUJJafys7
pD65+4Bk0d7NlOBbzggoH5vq7bF1CDgfWW0bkoFFERzZGV2WwdUhKcUVytoTQiLJw1Ektyk2ktsc
02zBDm7edxMHCtXblF4TIDs0yoCojghxkIYNjhoP0wHvor8PhlFvS/2nw9a9b9gJ7lLJqRJL1k8w
6iMwj5wRY1gA6ohMNtK1d+eocGmrbZyl6TOKSYRP1IUhWOnyKYzZi9kVVq2edzfHN6fNrN/FU3jL
55BJkBYnLOXYohTFhiFOZnaOvBazfJWmqn5ik4kIJMlt3cbwB5Hyn0IzjeHE6/osPlLXtz7nsHmX
g/TWvZfGDBL0eO9yjaY0ApHw3SZAU/fxQwVRfnLKGBaqBlhr5/MlSqHGIohbHPgyPMIR8Ajf++kI
jig+9sdzxmxnazsZtmst6GFnMnfiNAwjXPXhGo/z/27EcbsQAbD1K2RIFBDcvgcOA2wwCuclkhCu
RIPcoyzfXAWZOW+YZuZkikRzhWT4IDCHz+kYPWH0bfZDgmWnV2Qzq2DGbdoYHyFtnQcsw5vERk/u
ZkfeSjH8HaSLQJMDD3FO/70TjhmcSVX91RFC0yDt8hRmgXjxTCVe/t/3uFz11VXGS+VtNZgEBD2z
u5LRU68T0UdwFsWL6aj8khWw0HUu01OBGsPUH5W7zyFdL+1mV8P9AmXsn1AXjwjqHdsOtmODGuTO
c0d04sJudlY8kwBLuYnmZf05Ih83w4IlABKcVxkYl6kN8H3F9SGOWx+sYvrq9m3wOTuE9EKPaxdH
boYLsa1PNmnQVRu50c0Y9fizqOtbr4v8GTiMS7rZUqeB3E7IxX6pPemvBAi6XQarYf3YxLnD+IlB
KTh7IWDjMilAT4KwcGTGjhHM8rLMfReyd898lKvX2LC/5DSm+2Uixhqp3PxguvOeqZc+d9US5i5J
FQXFGO4fp7C8y+sTjJqflrZrXDUzx/gMIHLctfwUfw7sPNR4uKfZYOUHV482U98cLjHTcDfA6BFJ
cHGycvZgImByWtZ4oWVg02NqYsmiC5gR1rZMgclHsJtq3zw0BgjjyuU6Fji8WMg9/zRkM2NjePLB
/OK6EDETB48K5+VfoUiiI5vs/FSVQL5k8sdoa2vD6DFm7EJcL0OHRMRCU8p+5DUJydjfmPbBH4ID
69k5LoHXiJa+zxgVD7if3DrKqxhzQAX28qlY9xS+G9GUPedC+3c7bj9yMz3TiXDGHUNHKm3LuA0w
DKyws1rbfrGVJyjGg8+BIMrNLSk0+ECRWjloqVgnmTG7csnYBtFa46Or4/HPmIIr7aBHvTbBnLKv
owm3ZdYeTTaQp2CbhVwCBKZD5PD2aCpYc3MZdtshaPMdw3bYgon/t0jtcT+FnnjBNUxSsPLlj6ho
z4pw4j8Ws50d09Np1E+2eOXuSS151GKrzXbZFNJDzpT+y3LMPfiB9reIAbIVDZTkbrb9nZFAksO/
vE6Nf0Ta5cEcQX5hZ8BALIIrpWFAisM0PhclQ+L8mZ3kLmD34lzCJHKTVczlCCAy++mbGSw2WdH7
N0U9Vib+ChN1g31PYUDakmtWhHOWMXebGAHQUw7Iak5/YOqIOf8QiDb+pXFkbuNO+zBSAvdYck8j
QFbWG0fb8z3GP/nSYVHhQzvfS8sMTn5BO0lGAd+KCXV/7BhfLDw5JsylP+5NPpobsMT2G2b+7kRu
jdy1tyqzdmctsxgRgHNLMEHbzrx0tr8nkhlekWbuVdpZsiZUm+1sx3eJlvvxH9V45sFo/ejGgbpd
+9igtqOQEM5zir3bVsIhHluy513/LOc8OTfe+Jcx31dYpBwk+7R69wFKWv60yUbwoUNP6R3sXcBH
CUSFoR8uQQ0cFcHxZEzqMi5rI0kXQISF/5LPzWvHZvnMSQCA9IR1xqjnv1VlNq80sV/aWC2evW6L
8PyTaatYUyS9Dab8XZTxDmQcnUyFNtdJaUQrI7Oa5QaWr8e0WZsq+FUmvr/pqhIuHZ6GuZuKXduK
iGuNpTkVw7H0WfORLNdjFe21MvF8z+I97uJ7agvgo4Ydr3kRsDzrm9GCPfdiItYCImfXNjlalf9j
mIm6i6SxT/Hk+zvfMAaMzBvKtC9DlgxUqWaMl1VPSomx+OSoTSWCZ2yCz7VioCKmhvo7pwKiZjFf
7zv2boXuKM5T8xfVlMYW5erNSBwKsEWvt3ak74HCMJeGv9qCEB8OjpURJLeOnsoTYZ8nArbZRo6D
opQviWHsa31W/NSmqzUUBt63lWnm/o9Cqj/C7fhs+ShXeLp/LT0KBY5GWv0g95NAXdONRQzBiHfk
8NoDGyOSjX2+RWFEvCv0xUqxrbZdKll59a7ss/BA0y4tguw4GlybeihPfYyd0By4iqflQfyr/eye
94C3IBD3F6mvTmsQNZusdNMgAv+gW28/A7PvyuZbD4Ox6cJMnugEbN9VEOOPdHc4svQHrpln23ZZ
GkCq3FIzpghkqOJ9mQ05lGfYqfb0OthUN/j2QwDHpI1Zm1kHONdMlBNDRrOlMcC3dmhWlHyDOaJc
isA/CCcL5AkuA/N5Iu7uuGlyRombIGEb7ieHV7RwkmB0q43upwjSu1J+QRBHSGIXZriVnrc3Mt/7
zMdUc7cPA0Tf2v9kmC03Ex1y86jF1i+q9mngpOcQ3thNivNZNpa/NerVayU19R1YIKk8sV5NZSzB
+rm8zi7zd9H8mWBAPAECYGBLuFWD6trE0RWfQrZP2sUUqCMmMRJ2wIDqCDQO8Y39wUaTilZZJjZu
MrhHrId3mGaEPtPhnqCRbMGVYHQte9wYoLHZiz4Zo4sqOGnMozK/l2HIsIIyamQQKpexFRbocLV3
HJsmx7DB7RNbILsssa3hCjLdib5nkKQ9y8tN9YZzyaDNZQW3LZJlxw4r3ClK7Y9sCDpiHBnIhlFF
p8SE9WgVBx10pJgwuuFtId2aV+PnOP3wls5pYJQHGwTsUPUBv0wwcw5z6S6c2z9ugEkmdEuYXq6b
vzDB8S4m5Tiq0jiNeVEu/uK5dMrm3Mo8uuDz546gAH1aU9HdxnnmLCQyMK+u+VSLueTO/DMPWOdS
yfXfUD1UYZig8j5sr+l8TTJ3vDhWOl1Cf3C2GifJCu6HPKdzBh5ithG4J/tEkDXEv0iXB2zYbmVV
asvmpz65tvAXsrp/YfWiUaGGadZG3YF5zgRelBMtZ5vz44FVkq/AcgcLSK2UhbvFncgc8I9V1rDv
CI9urYE0X2V2zsUqOSMOdhVuHekZmFEr42wOL7lpDqesoSuN+Fl8KnPcGel2LCd58iwn3/NW/WYp
Ds+TAs6Pp0jYvj4azu7/Kh7tis6seKgR2pffjRaXYu1Xy1EPZby2Sm8vyTAdfUt9VGw/X6og0s/c
ieA+iBfbrY1jH6b/ct9WT8HMfbugAEY15LIra+PrUlyyqXf/e6g5ayBZinYlNNTnoZY/Urx4u9TJ
c8Sy4Hdquoy7NMT1dSVaGluWY3OmJ3wPbQF42Ei9DRZADOho4EwBMX049R8ZBLxSU/Jn7KojRQv4
kML8M2DwmIbRfqipA4nbEn6RAeZF5Tgm2JcxAbKZ3ybLIMVLVu2I2NrE/rNWwREYTUIVXUF0ec5J
muFb2rem9Y5/IqBVSw6njj34yv5MWwvv+WCcVVHPl8QJMFdzel4HxV/yI2QVpunoVn2yZm+u153n
HiPM0Fu2BNW6cjDApS1ehQhgmgrhGfTdi6UUxpaCA808YEilJSZhAOK85TBcV8LLKDo2XmYSA+tR
NdeIyC5K2WCfoiqvthOtLUABoK1bOj8FdZueQaz2t5xOA5cqFOkR6MrqzL4GFU1CaffEUGAHG4CD
lOuhaCyXTO/m2a37DexQXPo4vGWNGvbTCBetafNrEQAxNijVxfzwNi4tiqYVFFsNeyRqsDhzqbjb
IMc0xLEyRUQeceqS1fAX/LD0nRhuIv5fL5PTExlF6jbTsFxsEHsmkvGN88J0lFb/AiZP7lK6cFa+
13vko4efkwW6SRXtb+kD77cXLJTVi+L2+Mrs8h9TN6tDJg5+GbvnxlrYngCt6pDylmIm/L3AROeS
e1qwlO9QLZitvKDvN/SXrVx0opO0ySY5qXvxsQa7HfVlBhyOPPzk79y2SR6c+NB8aKrcGcZhloVv
T5mcbULU2pVj8wgzSJoRy2PR95hFoomtCslsUSf0ZJEKL4BLYahAFs8gMOOrmr7szPj0yiI/JoNF
TFJB0AGTvRq1Xe1l2f2LmKOuxkn+9gthr1sOIYqTwgrHBwZRL3yqE3VPDMo/NJ7NfWjVexLWr4XH
gHmxwuXhcAQ84m0XWq/X0ZrFKriE2lGCG96dFav7y2DH9S3uFgi8tQu76QLyDMZdQXaeLf6iDm2H
8I9RR2I7pUa+y0sDyihx5MzozUO6zbU4Aoaa+CzEtPsUYnWLsFceZcZAobN/g+gq1gzgsIS7WN41
M3QwL+MhLnCoe2m/d9pFywY2uHKpvtsYo/0sJ4CSTLgNYurhSwlfEywEVnezItdXRvhAsvkNXHB2
dNr+Ox2SV8dL/wx5b258aqzIDauUgjOfQO0CSXxS2NORnTlL++0Lhgn2CMOmYbJo1J3xS5Dlr3o6
BVthvSRs1xIbRLXcWXRQAHpq2q1tFdMpNnsQn9lrUuT+Txq3O8qBgVEm/N4ctZnViudGm+OqG5Ew
JuzlK3EehlE9TSYHd8Pw5NZgZj8bg/1UoK5rsSZZGZJbUg6rgo1vWNEvSwQYvIw3cCENdGYHOQVy
Bcg2mX0KO3YB235LdnuzPNk6xfKJWv0MEbo8F1n4MtV0e0XC1pvZ6C+wNZjQEpbG6ce8FmEgzob5
butPC2Drk3bkVvPJPYVl9Tf1fOfUiGUj4jpnZXKVKcaw25gh3iZzffbccHTLrMrvRkamzsy/MxiU
R+6pag3vlYhgB7sc0XbXBRPWaCZLlzqG8ihchuZ+3JAahN1e5HccJkxFA/jlS7OuOVt6t6C1+6jT
u4IhDishx8ZB/yn8udwPNpTEYDIZ1rXps2X0z5NY2JtZjzSjsM1gS042kUE61rYCdKqHjFzni2Fp
SnHnLFXGs/QLlyWBb7ZjiP2ifiILxDTWL5ON1VrLNG4xd7oo6tSjbV3Ri7Wb0KAeFeGIjOeCNU2c
6BYvd1lVJw1UgvTR3LMfqZH3J7YRmOkNbEYyWcOIyLelCNQxiOjQNbBm5U711mBUIMUvv7uhshhz
SmLQy0NoMO4GtAtiJPTWdYg5xvPB6IyJwBfSsN0L6/olsQv7ta9MVB/zi/FeuZVRcrTol7k0Udxu
artj08CQf+NHPmMvsHgvNSWzG4qcxGbqjSMQ7faNPNmOtzi88NqtheYa18thZwo/STOWq6GMrGc7
sCBviAohYMIbO1mxOlkudVxOG90Lutl9VqxjZrB2xMY0HHO6q9lkeTdJWnnNTIMZu92egtIVb7pS
L1lREuTXoeKMWv2gZnYgSUgA2sMih0WXsRohx3XvDsxTLJPtJADFLYLFv6Ep/DPJ7v7OL3mpC+Yk
VoZj0b9Lx+NWBPgtX3B9MWq6jKOTaYxfGF3pV1gC7yA9vB7IWG71wy6Kue7ivLCfSGX9c1BKmIMT
kYzJJtqSv4kI5rRyqSwcXV+ipVrFJq7p66hAcRiRoJOgxZVpSyBZw8jHA5vlqjel+eyhzdM2aHIC
DNUJS7PbDP7aVarZ2rMojj0a/Rq7LDV99L3kye+xBQSCpY1Ei2KdTzODyowQDmLfAMmlUocuDJ/b
Smt91vGnE9OE/Ogx7yn2WsFLdLelqQ7STWBTEy1oWipOxNQOG2UM4pIawC66kqJjl4D5iSKww9gy
OdfVCJhPgLio6/5om+bbzHl9M5sUeGI/gKmtpbe3SY5zl+bnixLHR05ZrYwHCziYY6EtCfsc63or
1bBOJ5W9p0Z2p1pG79mCxGC0sGJXrYgP7HloZ/Mde6dddnDWsg5n3lotCQQTZ+jJteobeinFPt74
HKuyelpcS1Q/s0GseyZ6DGzDzdhXFjUWEROrip5hOl2/RuWwIlEeTC04U4Qw5K4FDx+f3FpqYW2b
kkBVFUkmyq79Rt5qLR6cekyYV9NL8GX6uBg406+cKHfPwwTPepoOvMjXWadvbNZfGR6+uSXb+mEM
ucFF7s6Dxb0OojTl5N3RkW148waYYcin1sfsUBd9fHN74g0BrtLG++VxDJvM4ThD/bOSfES3xc4Q
e0bFcj74W8/RnMYr+/2xFy4rfu9wpAiopi2AzV2MXtB13aaTUKwWRRz3XfExEt8rUc/Xvtr6RCIP
ZsPBt4sxeXvo2EPjlBhLnc/f+JLbW1mlzYkUyGnQgj9T+6eGD/E+IuG4/B7Q1P4G3QTKU9mXWjew
3KoW/YkCybY+Um4HEoqBIgckUGEq1Jt4nud3VWA9wb1H1NUfKHiqQqKXFj1+iRsyYiD3FLh6w+Ep
fQ61vKc16/vUmR9NFS1b4MK/tc7bPLGddTsYT0kWlFwWyefECrJEgt2TgG9NeM07EEPicEoEykHF
vxsFW7dE4cbSKZMi9BJn5fKyvznaY2c0hqfU5TYLpUoCFIJgU3K7pNZvmI5AB89B4FtPIjd6xgfl
gcv0CqGg+9H51FqjtMPUCaffsDX9ncRuR1BG3kNrSI80nQRXIj3bvh7EsXRpCwO6aO8zyi22I21V
AJ9hpwy8IDIpw3NaBeowJB2qeQjnyHBPGrLR3uoGvING8mtov4Ux/G1nt3hzG2/vKXteET86c7hL
Dz3kgxX8o/nclRk5HmT5Z3OpkUApOEs3i1Y0eG3TsnJ+UODYscNsRJpic8XjVLXhoSxpGwG/3x0l
9Co2l/6bSUaI8X/4gcs0wmpLrtBrTwJCwQ86XWCdZqfO1s3fLFUX+klpDYjUsyTC+cTN9pc3O7e8
8jxq/mBL9YVtrHxy8tbAfdjou3+z4fY3Jcs3CIHu5HmvA6J2P/oEZWFHbh6nRI3pguaf8OpVfz3d
BO/SKMnh1SOUHpd7jRj86lq07MGQA4ZPARkRzSk9+SU0Q20+N2NgLYjy9pLYYbMDeNFwBmnABwX4
ntKFKtDXAicRACRIBR1kE7zVBEi9nRGO5ZvXJDuO7u/hZLADsAuaJ9rOeGLodQ7y/Deaonqh5zXB
ucUuheVGR4xXwzT9y0zsI8AY8c5g0Tp4OfPrem7I/VLxeWiHUb6WSOWFYklBtx1eS8xaO82c0mL9
qJvO5DCCXKBcLbexOXDORAg4zVXR0uMgJ0SaOiSKXlf96fGQ9B6K2+PLBj/ZKRRuu6sUIpasZ3tN
MaGN27lCxsSHa/SLB7bzVXt6PG8Ymx6Iw+ycdo7x1prJVjWcyB//Zh9McDWWf32KMcH3DXg4MqmY
NjCMP74iV4Q79PFce7IwSQ3yn/77rmg1vqsEK39uJwamNh68OI0PI6Hy0bX9U9ojLbH2Ht1Q+ieR
KmKGyUhFKlbrk50EuC96LfjcLc8fX7XCdve9x8y4G/UJuWukyIKvHg9AO/OKjjKL1FDgAnmDRIcC
euyEGX9EhqR6AwvCyp1679Mlib/LEqwITpGGpCex4UNN7ldTg/nVreLqE13UI5j9mdY6uRpBuyzb
WfBp0581B3KBl9MMEVQi/PQbICZx5zz1WiaXboQKk6sYsb0zP4uQ8UIn/J+QyPO1rGbr0/RsRi1u
hkqyPO3c8F+A8vfUZap6C2ysTPXPkcjOp4cweSEAz81yeUrRR7ITaSy4jwT2J5pOvsK6euxHXZ2d
NO4/8vzjoUmWyrWBNxOzeSiWYk4i4kQJVXw0mP/3AsS58y8cUCAB++YXeuqX1ta/VFVnn6xn1m2u
ycGU5IbE4KhnN3fZkEjky7Sr8k8P/M22y7zmwHbMJ2+2tBEmKeJ15FA969LJiuldfeT67fFqZwUx
9TkgGPN46hBQ2uIrMvdkBjKzVZ9I0n/sshmfVGk27+1CzVoEU2OElwSQjE5jZorr0OeEUjBhIz/i
DJupBphOwiD/ckUC7A6Hmu5oiGTr+CsaVHztDc6SYoKCq0Jspt4S8nQ9+DeBX2VPTScof43w7S3f
txEBtDcylEIp2LhOXH3NzkhoLq368+NphpRpzs5H2tO7S9ddsgbgEKxUawRfBHIghMjcOzGfdL9K
Zjx8N+ttk8Blsu8D0hVaNKzRujwiQqU3QoVkh7FmfXP2P80dPTK4Tr5laAHpMP1pnUhQEiOJc7oC
5Jksl3kfnHy6DR10Kj+X4Vcxc3C1DGfpePLDL7L/de+an35a6XOmAxo43Sb6MvAprLs6cy4eaMM1
NgKbrU9zKLIWjxvtynSM2Mc00N5hLBK5ReKgrLCgiKUd2nkHTvzYzbCZksBvn223/Gkv4VgdBpx0
RPYjVD7g3KhOfmQ0oKMKZ19VZh8IST6za5q2+GZ411OVfWdI4uuhQgx3RyROioaBwZXrkJgsdBj/
CccpAAVBviKa6gNCA+KKhJfQqL+9kfebppnnE+0PIJdwTdwQrwm16e4Uq9r56io6IsaciUnuePaX
1YW/ZTORaeZ3fM39/pXSKeMdKtZmKHN2e0vvhm2XmAmcIgJekJkcqDElM6be8om506Y30RxlMLCN
TZBIeKyKCdYz9WfLa53MVMnPpH9IjfK0ijdCtuVrr+sn9tLiElJyg4jruW+xKTeCaSJkpsg/dj4X
boDVODCK6JuYBH202bhgXyMk2KX2tx4ZeD7aPbtS34is1K9Eht6JIkzf6czl0OEQxJ6mMKca0vhi
NVv3M+GiMgM5xJ2A0f/y/a4z4ILYY38xm6T6iEeKG5fv04Vm7sUMvtPhplAUffc1Z9lj1hPA/PjA
wlRdPKPpqfvhL7MEW/bcbdOL5TrBB7I25iLs3NWYfrbGa2b28dbgPn5wGiG/NR5DX3TBKYwq5DY3
usugICE70XCnh9j/ts0elPjEtZmZXfsam+HH4/vSNlx2FVZ9Sh1Rf1YkwhK8gN+mOa9Vyogmcdth
m8yTAg1WCc45k96pajhmXpu8D+jWZ49ehHW2/E8MAxgn9hRaqL645o6qX+04vgbw9ddJ55lnW3H8
0WGiDkQlx++GJLjhbInMx+995VEvjxxK/iydv52meOYaqTEaeUBLWuc1m9SfmdO2zbZ7chumGmlM
5UjIgX2YX6ceOBNzAXpcJt1+YVgeAEziQOP+46yNoUON8MV7/ykg/n9RQF7itUc47mpunjGXm0fu
AmqzOeyFM9ybkjFygDTP6GpqXmsYo+Ytzee75ePQp0WXFnWzk6fQ53Zl5bfOSMC8OfnwUkhu9GFq
vxSCm7Ya+z8Qh73vAs3M6XnvjB5Feqxrk5V4mIhRcz7ISElyB9+ZHQ6CXsWvCC0SWB7InWF589Qy
Nh7mqL/5WeK/kBL77kFT7c1lLXUocNs67uLOgcTBqhd+58a/RDblV8WCfxxMq94+vm2mw3NddsMd
1EkIG6eG59/8RGTNvuOpbNfOyGwxyVXwXvLr2e2cfkept4XGEm2TcCQRpSIUo+TglgOMeAY63DZo
Jclpa9pYULm+cHyT5Fhee9vGnGEtMaiOZZOCqgTejAukJjG+RtS9QywnYws/JSZfP3ylOULfPPjj
c+qkf+ZKPiFkM6zG1AJrDUgEMT/YLW2RATIY7F1kQuuCIkAtitF8dwkR8blgAFi5Y/NtGNO9srzu
VWqdnmIftgwnmQNOYzYnNp+6FHSUE4qDaVj1t/aI3BgX+DbI8V3nEjxq7l0PJ25q/ENqpcTN+2j+
nob4KXaK7i4Hoa4dM/h11Kn5G/kCuqGqx6skvnJ3oKw+fr7R8mZkOt1wM9uUKQJsR06a+9+XXiF1
W3AQyJeVU2FuR7tGfwhN84sYeLeOGWqpzDrbgRMemprPbxSFR288VQ4SUOZwJQ9dP2+ckaL01nN+
1kTGgAAvY0yuHCMlMjw0H53+UAE4g4b56Anj3Mh17snvaMDNyRYLJM3PNqFuejRLOppq961XFeej
3J+2Ar4BEqH9bdQ0L/mQPx4/OSnvnpQdFOrwrVLmr7wG3DLhTW8yoXajUZw5DWAGyKY/E41Hc+AX
F6WYdRuSTXZanhs7xvCvm0/Hq8Zdmve0NlEZsfKRw9iuQaxUTvdNfxpyQu4GBxAJv7MMt0JSWnfm
6FzJvczPwmNpcGnlZWS/GaFdMtb1D+NkqG3CWubNFn95TjQj43IuOykO2MmcbQvlDEWJbXhQMiJN
I47LUd8Qy8L8s87goq7ZStWrVhC8MMKQqBjLuCRNOChe3LCJwjMoVufNd+bT44oKCvJYYRj/ahVd
SlZV7Ku4zo9G785o0FsL7zTJh9vsjQQd55AOcS9+8zK4W1lKBQ51BKjeTkArVvfe1r18DctlXGtx
SjdH63/YO68d15l1u77Kwb42D5iKLBo+vpBIZbXUOdwQHZlzMT69h34bNmzA8Av4bq/9r6CWqKov
zDmm8R569X0alTxjnrvyBKrZGyJrpDneGZ3z4vRoEVnCU7HkGA/adm9T3aJriJxdzisab9sD24yH
IJndh3m212U7omNk0kDXl3TB2E7TSoTZMbJdNsBwICaFAZpZtVRTdoL5S0ZOv0XX9oqt8xVkBcHs
DiIsr1y6uxDMykr1VD5FO0E1ZNtf6la7TuqMEfzMEc225zmsNLI/tD9KPMhEsuGalEzdRwFMFPcb
6Iqme7bi2u9kpD8qu+K7qbNA6LNwnWNOBSxjtdtZ17Nt2uhdgDCHG1g1Wzpogo2Uru+LGWhrR2VM
q40V3x5TQDhZ+EEjd4eVjnwOZ5oxZdR3diaKfWYg3r29x7JL8vc2T75i7AJ43/MDop+zrTB18K0+
pAtGZDdDGSGkzwASfxfAaliADhr82x+3T22BPzQkRLVBWrxOzGdDaZTemjhEIbryTPb2eayhEeLA
zkD10sxavXh2+czD2yjD66bXegyrILRSfg7Q5a+xCwubjyqj9t3FdputknF4BSOOrrmEABfhV+QL
e1uyVFo2oNsEJNFxGombQ2G6xAtfA5uYCoZupcaVyrFossf9sIWBB+dm2p45PBdHS9leQUHojGcW
9NYm6qCBMj1y3qUGTkO69+mgpVfEZOU5dqjIU730PpRhvERZVpJKQeeic4wHkBII3rXynbKagSNA
Tn7p1G+toXfcZFZ+Nvl8tBTRYbwwGxM9pRIGYLJBNDtedR7J4niFP2VX/Aml0ZiQELzL06HFL6xj
cLCzzC/7CkChTl3IFPiOz/rE4gjeqFgwQ9159IeIH8j5RhRDnpt2i3sHrntHIM9fAUz5oCnnKcKv
fF/zJq/csDwTcd5QznXWUTaVfYT53kFHHw4NmOMPr5Bp0OpzcjCSrNtzRZU+6btrj6jYVVJMzbUY
HBnM4swQZtiBpmofbz5/jm5njOs7c9D4RgCg2rV20VDLm44Pg/2IAaLb6OlTUSJ0deJjTZbtxREf
zEBmGBz8K1F/F4aAaUNm5dtwIXfNe1H5OPBotphkq8o8VzeTmcufOBsjN8AYad9eGPt5ac5bnr95
RTGmr+s4TQKdvwBt/iOsvV0YF8lptjDeEY9SVoRCpx0hXZLgzoAqsF31sh/2qd3/sXId4Xy4DoCC
jq1vtfOo4tcjmIdV3BP70YQGZ5b+zRWx1gRrtLxDSdzHu4WEeGgReGjroYiZmeefOEbVBb0hHONB
f7oJ0pJbLdEj1lNLjnGM/nIJ7fJj6Ynudtn/Fw5XwjwA9SLR7lDrHoezyfQJNpJWMee0WxqxfuCA
Ai1KyqNzYDjF++BpPymt+oatPTiLHjHlRIBmS0aa3xE4/wmgasdqGzI2EGDQb2VGvUBMILfIwSAR
CexZCLFfewCzPRDp3hGESXcAVhMVwrw8OE1nnJshMlGW8b8IMQSd5Q/YknFUQ7tZNFyYVpkItutc
86zN2cQ45W4wptA3kCwx+dNw48dO8S5J/FthKa12WqJeu9z0Nq7JC0rYJFd2t7c1o3si10b5iabu
KfqJSWTohqcGRmyPCrdLxk9zGW+yiAPhdBYssPm3Cv2ZrfK7EQLYZVgTs2Ug4oR/j8cWGwSdcWOM
nGBp5Ws5Q2KDnem5wa+ImRiZZg366lzGY7m1xFAGIGiRr1GoayxctvgbkRSP2cM/P52HVvB2QFrl
MB61bAJ+6bCjsVxdQTdu0K/kxkPtZbA26whn8+2oZXwHDLhdk0E1HOVQ8lBLBgv//BM4oe6VZa2l
pqlrtszOda7179ZJq3eL4A0GS8QLWul+ykcCKChLK/zXNHkaReWtMTcBZ6/+6bv/V4uYoQ476ukS
rilTiqbew01JAi+l+O8rMnddGHTvU5Nx5Mha3LXtjQwcoVS7PVa6gUByLKiwdWPMt5NZR+8i0o4w
v5bHkeUpzpqw3JYJVul/CiuI57tCQ2LeC4H6w4AOEwONi+SB73V4Fvl1LvGyT1No+Ong61pxZFLn
Bt7gnKjyUVeryscQZ+xsVVbbunVPiuPzOEl+wcvaD/13UrLl4NTsV1Fs84xaGm4khJOw33sEIpX7
j7MUTUuu80OpnkQoMCNVz/+vuUWCkbLtWVUconLmgTAY91Qxstcwbu6Um/5B6WMfXjOH0CLjYRlG
G5/Fb8jwYUcu0WaelVorE7Z1TyaGyFhqRV4LZGtgQMy9lLThGus9OX4tSlgvrP6ynsaRIcVqRqC0
jWOt3LJUw8UcjesWSqG8ybJKRgKD4q0aPIlO0+KXjLj4xBEHQ9suAnvKFziFwSItgpTL7N3JEkxH
rOVWiuwxqjbnvhldEnWpmXCUa4cQEU9bPC5px/PHUotJFm+ZVqMPEg5nnpr4i1KKOjd2u12r5S3K
LcYhpYPRM9MMtUl4kwma5ZiY+RLgcgMG0iKd112HVRfXrYM3ygeUy2vIUfhwS1nIoBd5agGzsAyp
CPpxS9qspdqXat5WKuEUSCWktfBhqm1/6kHf9PnoHbkNnuFdY68xZorZkqQYkdCSgloKIqZU7xYY
srLhsDbzGQUHmOk1KB9fios2ZlOQNlG9qbUJm4rzhozjYapKX8+gbghzzPx4H2UOQhAW4EsWs1Iy
+/Ny2wTpRQvfTdY1gmG1Tj+kCsGhlHZ5a2WRxpqootLbxgxJXkydsc6J8Vl9DOgbcQCa7Fvj+hl3
y2gNjM7lYfTE5wByjuLV3bH0X0b30Y4WFAa3LVhlVTeDqVh5dbebivQ6ZMu9GvUXCm9fBxssVPVB
9LpFpxiehznbt/2ZyVLQEIwiDTiUdk5vM2XfWCEhfCQRxIxiK3ulbRozJVoeukNf8M0ly5mkezhK
Zp7jEW2uYftFWkG57fWJkaSwDrJSO7RzRWBNYt50McsJj356DBFqkozj6bCJRdNuxhy73KC+ZYn2
sJysT7TgPxO3b22l6JSwQ7JFuZbpESx/tSf1/NVCir/lI4SHyX2Nnpm0rqI5aukyoOvyEMUoBnGd
o6ZDQ5vNFwMKMJnV84m8yn1i8G6JcLT28cTUOsUuB8FTt3wEauScmZTr/AzTqlZuIGR/rODcLpbR
ntMyQcuvYUow8nxj58NDYbBuIn9sXScJkGfGmKt69ILBIjwzZg5OfilSwgViFZwW0Xi3+YX7Ntn5
l704J4zNjOS0NyrIfqhMOBbzJwdltyK+HRGryTnB7vTNRtqIdCoKAM4tPMxVwnVprd2RYaGOHYd9
T0V41rI1O3trumOFCJqHCdYeBWY3+dE4Mxt3QoPlGS5p1LXkfS11SPZycR7IMjpY8Dw5LhEzc76i
QefVO3WNRPT2IUfoxFuaid5xUIM7y34iD5CgtPuIc16b0r9CAMtHCXlAePxiJUbIUI5VTMSt3r/j
G2jXzfw1JhpA7qzjESVTIBNm0KnoTyUlk+54dtfAkyjxZPxUhBHiTtQwG6cq1QplOHG3Yrmvk+xp
HMvNABp6a3eMjwcLWRiDQW2tK62h+CXSFc2iNyUbmwGrXymsYAtlHOHBg8GADc/m5OSHIScubJTq
RC8GZlTqjPUQnvmJgvIUNi5nqIkMPsS16M1SZxksYL1X3FuCcbGhDVeXGcG2a5rf1tXadRaBpCFO
SdU6ktGWvUVKFbs4HqJddQYg4hPUxULBKVelY38T0NWu0vaXnSY4JwMUkpyaFy8UW8ux1lSgT1Iv
PzuXcBPb+gJp1usnh4KgsdBD2pPYCF2naoVb6Osd2WUq3pst+vik/nbRniAuxZUazlgcQm3vNfp9
5QEPiViw21ScbmE9t2BkWIIfazk/ZTgEBE8RTzB3ylAAEU67wmNxpKdwvArQhfb8AshN5ulbLagM
jdEA05YgxJfqsxg78o6dskbmYP8KLYZ8Kla1oWsbkynCGgz/sbFIp1/iIOEvZ4CKiouLneDalSUJ
io7EYz7NP7gn21VesrFCa43NFH49o/1vi3yp1a52JaUpBAJ2lc5dD3iT0OaYNxFzSQNtaIXifk6Z
izL5ohggMY/DI8b4vrAXXL5mS7znXv+Zgbyzw+hXGwr+JgP9cULcsRiexYRXAh2H5YM3xuK8fFgO
x759W27Cn2DnU21tlu0nz3EJAUIsq7SuBrBfRYEefaEWaQAM4KiFu2WvRB9/AHXjMksNnm62tb3Z
Y2xdCp9pSLexRglf4IXx0zqxvRpNMI5Tg9j1FSXvVjf7dLs4xaE2HShqrvdAUsS6ICpw3UNfEkYr
/HkJL5G4zVyl96AXjJ8lm3duydFq1goJTXE1M6zrA0nkIV5LLTzEg/xmw3SpZdmdGdnN+7wwjnzp
kMwzhBf1D78D7hwM+tjcLB02qFqmEMypMDnpvqbKnHYd+LrBdPpVwreSxlYLT3EWyAjB+yyjwrcz
cExSMjKoRu2U5hieCkTEbFtKclt93iE8aBoJchhpCk3OO8shmSCFYqyi8jvLrNy/j2UTrf4JsP3/
Ob//j5xfwyP+9v+e9Hut8s/yh2zfUiEu3v/8x7/++QP/PerXtP/dsIXrSkcwJhBSkOc7/naK38R/
McnhQy9nCxAFhvM/k36F/e/ScjzhSUtKxzWk/Ne//Y+kX9v7d6iruuF6ri2FJfhT//W/fE//Ofqt
eB1zhP3l//j1v5V9ca2SUnX/8S/XENb/nvSr29I2JbwwXdiS0bzk9dXfnyRlRvx+4z+5Bvk2juQb
mgBu1yZ1zFBZplI/tgbJIw3554jbTQueA6gjojkO+e3syuLAteIt8iPq5x+V9j7Ern1mEpdDVApR
F6vQmXYOsWMDrZRzjiaUtvuEoUdKwInFOAnz/hrOUEklOi8frvFpY01zho2RE4AyqI2NHbfPk3Xa
U2Grz5o2Iu09xvTmJ1sMtXDFaqAqAFLZ343TAUAKqRcQMRO1xUg2yjoIdvuOf8FKYA9SbyN1TIuP
SVms81hm1A9184o7+uGjiJ5qClo5nU3vMaGfVEdrZv/rkRtsYF6SrEzvipG9JbHc3VZDgW2AnXRM
RndYIet7OmO0mL7m+i7tFH05wAnPnHkRNWaH1C9pDir3reYvNfvL4Dx4+Cstzr3PyoBYl27CfqfC
xK9Ed2DmZZbMiW52Fp0U9PgM6ArRpoXop8n3nf6euSSpxb7RPtQLjktalAHapXkLzf2jQVAlZJB6
+h1abh/NeugzwW7iHOP/nHtUYB2QI2I1IJpBsh1AvZQMmZikbCNy6lgACoMPTVDkKFzR2FZ90o+3
hfWKax640LsZkc5i7cNogwzZt+QGsSzTfwIgmU3br0nx7Vk6KoGDcHM/8W6xN8ut1bw0jMNIExQW
XGkqKh27upq8/RJSYSKlNWcidJlglAkCcUimi852rWUeZxKegO6TQR2iTgCDvFZ9n1jcT0xu8rhB
HJ361DzW4+gxnc/lviXPlfChsz07JPItBwuIqh6epfMIKo85LXMQMZAHjOAo46xHSxGGDx6yyp6r
p2sQ0GSn0uaEZcGwNyimU/mEeHyyni1bXIe4xydx8Ug3YNrI6p+3qr9MrHPT4bqg2I7BL4xJESwN
gQiw/+zsdItBhXuwqiQ3Kc6sAUqju4Fr6tovaXiPMStBtNHuNbW15Aeiv0ImB9Y0CPzRqvMVGYHx
ycF7MMhunPSS5A9gOimC3/xZZjw0CABSwrZ01jv9FK5D9N+Vh5Gn5MoAqQXkAhEIdivrNmMCyZDs
WgTPVsuAO14Cdlm+TtqVjgggiz5J4XNwC2zncDgrHW/dS9qgiKuxdvTTDdGzXqoXUgSCBqiSszLf
ZRTexQxdySbl4eX7CvUJf/aRonKbm5/t8meZz6hG4f5ex3YMIIxtmsbYFoM4yrZgZg9XUCMKIM5W
McSWpYV6uwSY5xJLHru6YR82Po3qx+oc0HzTbkhepcRWMOWIyjIk1O2rhsuPPQ9JSwfMMxTUl6T8
tL2SgN6nniS/FJqG4GlklDh040eaHVT9HS9fro4JEECHCHn0vK/cul/m/GGAEQd8CkAuNmXeb6d6
DrE4tDmof2ZjYzJvMny4WfQoiLfuy3ZTI8mIhQmntKNwtYduTYCPcZYp0cMlGjLajW1S/A2cRCTG
TFaLDz0LEKewFBX7rP7q8CYRXriRdsm6FVmRgcVteB7t4WDintRNPFlAfy3cLTSWixEQlxLYjIds
jouobbbDAmymc0nqo/u8ZS6lICC0Y2syOsgSZFZsUXZoIb/SAkkwcpTYqU5tB2F3UvHnYAVOWpCr
zqiLKUFkBsr1iEIxHL4uKmNLCmMaTYxhrzpcFSt8LNBfWqDSXhaRpdkdFsOFljgWd7ZwnsaprrdG
iMBQVPO1RakMLSRBuCwHEiV+7CWHrTVjViaBuT3T52ik+oEafGOv/D0kVKWkzeI7n9yDKZIX0zW9
bXobHscg06F9HybNZEIdPheoULal24K1bHOxKwVYyqHYk2Y3Z1TiSJWHQGLtLs10w6S7Q66EIN7u
rDkgUXJtTESE6rL/NUB2rapCjGwpM0JkPZkEjpc8AvW5R3PF9wMrd0gp+FbNoA5NBK2lit/dBrOP
peODFFXyFxGXtONoJ82jZwK6prW+Eq7KCn5ZRx5A2Tyc+j1T+QTpfN+zVIF5tZoIceUkJvEal/W0
su/NXMMIREICWY9xCZ/DJSoHMpaBsCr5o83uPZLYPB30A5tRHcFI+tsFs+IdZCC2q9gKkGJm4sCH
K79SCjHcqwrfJ4M0IamyVT/mVzvUgDnbZGJ7U/szB26rAUCJ0ytOzH6Vz16xV8PImADui2yab5MI
K/IovmI7su89wQ3eZlq/7Vt0ISMb70Nf67+Twa3XEIteh/NdqCcbpTD7u3G0tduNyN0aYZL7x+FG
jU6w814mC+dbPD7AcXEfelS7nsFhn3jobnLVX4yQCF6rO+d6DqnHXAxObzmQBhBubLIYA1xdz4xz
m0Puzh/pMH6ZM0jNepF8sBTtNdAeqYonVIH56vZktMBB8M7UqngBZfe8oGXxRSMf4vZNTWT0Ol7H
IWaVu0nnTFZuPO9mThIx2nw57Pi1KRSmXsKUh2UhmweE1rM2QAwklWiDlWTcu4Z1wBXVQ8/LmTVJ
8yVy3fgMZIJwqyHlAFTfDcGTB5NsZIQ9LoPNMkVG7eP9ujHp2hfWJjlsKuN1hELua/ilzN7Afti1
zW4MmpnI9jCKF8iIg/JHx7a3KFHvuAzZcUbxJVxScZeSZY1IbNUUFEjgoz4FYs61lNUP5D49GG2U
wT3P6ARpshWMRMq4Ollwg31UpSjw2alc9MJ+nKNM7OhKuUGQuQUJ7O+OZ2rv5c6jjaRly0RDgnCz
70YaUVNnLRWm4J1Vx+hslLE4iJmZJ45mXLb1uJvCLsLgwH3Mb5t9vU0GDLvRi+MC7VVEFbqSK89R
G8a5K/omhW8PsgJmxgFDt9UE/HTUgE114KdjSuj+oL59tJHCre20UIjXFbIkS206bzx5aTWcMYzu
dVMByKVHT73Ptpd3hA5stda65oqQI5VCQDFXqbmzu4MMB3+kFKxJuBy5jEzwKNxRIt+l7QlGgWTZ
NaVybbYTC0FSdNmJS78JOwQtm3wgbq5Y9ob6XOpgNI4Qf7obpZbJWcGJKeCVg6e62ACnyDs2vp0K
u+2vRSRHvG0pGnJ+grh7lMXNBbWho7i0+GlS91JE+6g8ebq2JWfeAW+o6rtiAAlNvUT2XEhwUu9c
If/jbfPrOt7n1aGOmPHIx5AxFgjAnQ7vQhn25yxarD/TYbCgQoOJILx9N0PgK0i8U8kHTPNPzWpX
4iZ9AjgJnDTScKsNBOSMBPQYr23yPufZpuDTY5XcLsdOw73A5ztU0TFrHiih3RHeIbWr8paN5nzU
DSmgDvSB7tCtzPba1dmTo5Y1uhWmugeLXJ9+eO+G9iFOL9PCljVkQltsqHPgni5g0jUfBzbObJzn
WFr6+Nr3+gaPod+N8ckdraDqyEl6qMpshaIxgIZ7tPWjY1RPtsFsS3jelc4JNa2+yow7AXe6a969
uvAhZdA2h74ntouGw6cFsTfMdylpa4lx6gptt/DFpvZhq2Gu8Im9ofTBnLOVhLy0ZLQungEH67Cn
1p7kzq7VNZmYHPMdKr2FTMkzfKZ1sVxCs94xfWN2tmeyfUMi2PxkiH0ATK1uUmCdh2pI91K/1xEk
9H28CgeTMf53nG0s5IYTn1U+wS4uztKb/WX6ybqbeY+Ga7ktOn977BozC+aUuISJW8xx8Urg8yWp
qD1G0eeAgj286jXmUsrO/IwrBvt7RTTaNnNeWYkazBen+yV+QAPJ1oC4DsGMX3DKvbC9XkdU/N6i
gpyrDm4UXxhYCkmKFCaEeHDBKYIGc7i7+WZnVHqFC3VT7rpb4N2UQ2l3o0sM2pFNKbmZOAyMdHnp
B2/FveyncO4Bka2wSa8nMDHuLYE0viZEWaYRr8IUlKmIgSecrT0UjP0A61xad5G4GuSH2tx22lVH
F2lfh9Gh1dLJCD80o3HykneTFBG49hvd2noF+GknPZCs4pPI6XeZ9Nvxx0lOoetgDL+XSDKgCEEd
+8AF7Ju8n/irN0nTUfVmZK+WG8tmU6qF60ivH4ZsfkSoMdjTwYLibMaogDqU7Fa512UcaAyNaxve
pDz3uA+kVm2t6WiBT47TTYPnZFJv3F6AY9B4ONespENTd7Hc2wkrsJRwKt06EMHClzF1Fuh+rd8U
eKCKdJcUbzOIWWPZ0+9U7n3S33JtiFWOPpyIgmAUxzr87FPCCZyHwblYbcjrAwdtuM9NxNyNEV5C
99WYsc3u7ZrIik/gTbTDM2zEVe9axN1eTGMETo7YxowvZd1DiY7WmQXJnT2mfo5ADLQjdS7AJacg
AGQHPPHJdJ8mKh8rHhHjMSB3dlafAlK7NQ1sFEZ736vDXJdPXZESHIx83KYbZdDbuQlYmfpRaehh
Q2ObLF9TI+5MOvhp4+VMFaA1AV53eamW8RJyStix4lRDYla6QDWcXcZIYqrR9E9HxJF+BCwLFsOg
fS9gUXKAJ7QY4AfoYEfQCRMGyJIRRJjsamziKTyh1kGbKvL4ElkFXsniShIYC8cO8vulLN5HKbdO
VO9Z0AMtNy/FmH5VCUe7EbnBHLmnpiyO097i8DLSS2Q+NnLZuTH5tN1pAXIoYodu4rlG4KO1hNMK
cTL3rOq2nr0cXFc7Lk649thS5PTwxcASsakeORY2WtM9lgsUQdaxRVdsaFFe9Dja2057X3MxW7I5
FQ2CjOwFRgr78eNsVBBa67V4EO6TYGNWkyI5JyYTxjl786D05HF76TNMXTobnnobZn3gxdy6lXnv
6ifDI96VZDpQhMkqce2PQvLW25c21s4uZ6OBQJIUY0XPOJ+HhLDDqQ1ukcqNB/xFXydCPE+CQJJC
UU0yE4qim+rF+plMJG09HzG5YjkXTdQc41CDVaKBzCpXVSnvE6hYkhayYL+poRDVYZcCr6p+Juep
W97a1DqkbIo9/dkJ/3DHMHewOe09zg0EyemwsZqEzJy+uh8S+2jMf80gNiZ5tMTc+pGYvusUj9lc
7WvVGlwn7QbzPMVnYCL/WBW3rfPcnuOcK4eYshg+BGaS15mgDhJOxqjDkcMmoG2ZSAxvci4uwH69
kUePHLUb6mcASCWYaAN8wC3rW/ZDUux0GETO7XFf7pBA+IqaY7DyILQPNwHrC9uB+wzGOoKIlEDD
mFIZ7R217+/kvc450V06jAn7T91w0fWlssZNEabrbto7UJpxWSrbPOSoz5mhbFrrxDjFb3R0oahs
KVdzydrgSy/xrrXxSbPFO4Pyu9tmO3Oj+/h2k01dkFgPehOBELWRAe6Ey9UJgBy1MTt6GtPIvY2m
yDQ8639EeCJ06YORMiMq8h0zs6Z6lnlPOH22Jm7XEMRQx7wLmPa1qlyzJNp4bPPdEMufO50qpGPw
1dGU32nyHh+tY7MH/82R6VfJzki9Q0aAaYVgUq9sP6Ubq8NjR8AD8In7cL5accsBy+FqXWpRsFw0
H6uRXvGKvOWxRm2VHqqi8/lW8JV7IE0U7SjXT/vlxf2TbTbAiwC41BCyvT/EQFEdEvsyfwG74omA
zUVkWgIbKdEBe5vmY9I8c4+26WvoffXuV6zuXO+pMMeAPLp1URrESOxJndsyXnMa/BZvSxO/sgqi
QoIvDlXQaqZdZFWbecn9oegQPvqNgVAq2qXkuXiP0kG+DhGGODkQrsSghCf76nSXChV+iZShjBiP
FuAWh0M7P+a4yVcYCXw5OpggyxWsjF0N4LiKx10h7gyaO7cfdzZ7XXzxK1CBZ6TdgQOEytrApFiZ
Boo/kt84PMzm5ip5wfu6In+q6M3V/VK1QJIIDq6fVC7Pad0A9MmQbz3q5lHG/SZK37zEDqbF3Hf9
uKmtbu8m/Zlvw8qafyJkxMo2tjVfzgXTLSygnSnxV5f7CpNG0XGwROGGhGoqL7Yk95MJ3MOiJnQw
bmT3WThtEFsh0fS+IbH4Ag1Dxbp1Ftlm0V+NkNXtOH838V+eYWe1MEm6gWqPKQrEnrw+oD3lOBwn
LJ0mXKHkV9d79pyo5+GCWiQgY4tcYYUNCtMkUeM6dZw8bGv1kgTajnw3590l1QDVbeBwrM5MGBWi
82a+kNK9mwWOsZJlNTOJeU7vH5Cl75OyC6K5YkxGDzSntP75GlvEociZc2aXFEHBlIgVxk/0nHTe
cXU/qxbKKn+ElrQowruI9JtvpZCjABE8aiW7/RF3MPVQixeE4wh/8Lr6rTj6uJZu4cXQwZgNUbN2
+4Hf3rPDReRbe8kmolf2mAD0OcNS0R66fEt4VCCGrcNCuoso4sqLQLG+uEeLTMciPpdmuZb9ZZzD
Q5fd2R6/GZt3tBmQo0wNYxXYBS3jH6xzDDXPM1KkJht2KT9wNx49xBveLYqMFSCY1xrhdgyMrZI/
Ev3y3DOZK0cm0M3WLuZte6ui6r98eu0gN6SET2qDuemZ8Kb5TcmW7EBI1Sx4Q76lvWYStNZTLr4v
PMvt/J21XuCgzBjMz8jo+G4ABXCKndvs0C6iUiyJWy8ImUYj2rxqbIT7nBIKvjBvw1Sfx0VnCNes
y3FD3AzSa9bL6SWZP11S0hvEG7ehr4cmYZCcN5zqRGdRfWd07YeS1EmZ7wwBMblaRfNhVKdFuzmU
3sREaLoD/iTaeflFOXuNXcaYsNidmoBcer/H64aDAtefrk4FJUYDXMo5m/nMW8cVLC/63HByHiSV
dK3CXW2/lN0lFGpngn9Q5VMtPpBvr3Nem57cEU/Kz45bl2AKoyB09aIPIiBRLaJ16vNvO3lZxnnv
sq+eVbiOCaEZuh6N2n2EydaK0oBWhmJmm6NYu2lYTZITkn2m37FYDljoLPq8m7D4oYEiTqcMZjSt
xXmebxSKBUjZ4yAONePZaMq5bY6N9mHgX7M5/euDcqjE0+8WqBjqpR9L/ebeU0cb1RcP9ThvwWXF
zePSfo0eCLyMQohYbpuxmhysHf4MxyMtSxHVlRyb+KBHODG7ap9ZJG2zy05BNswh6oeO/TSYI4Em
m7MHOXTgyEc1NisuOqQgQ8JzR1gYbhzm4rE4W0YOmsY55suvATrBsgmVMD7ddm/ZnMAoYXugfgJ7
vAnRaAqf1Q2+55JOaaiPilr0Nu5Fx1cw/VyWR8G51ZPVVLrfJce4pXBmE7SHp227ZOXZyfLbh78y
RPaYuOKQGs1+YG3msGOg7oqcZBsqtHfjxovRAJAmNDPACZwi25hGzZpiWSN8BOXdyimAaIsqhqMC
HkqR/uA9CzxZHpV2rpuniUrGmmEwsHA2kg9NxOu8PxLMt2EwNFOiDvO1s8ZtqLfbRXm3kQp3RvM6
iFvn3vnoPo/dUJ+Roq0Lj+1NcZnl/OyqZhM24AywH7lRumPA2HuIaOqDgKflSW0VG+9xPFGnPcbZ
WcKDWUhBUTxLLqLZvLyvjWsJGGT6GpoKoBfOnWRGozayyXOAIh5Lu1pr6q+ug7lB6s2Q58Tuc1WY
9+EIuqNNAyfC7Np5gTG/LcPrjFjU3RlvYf+NhsAbpsAR5XaInsmDfczflvbScWZNxI8s9oBSLeVx
1q91PayNBhbntBxG+9VBktRmvb/08iFaPiEc3WBAx6rtTqQdQffL/dZQAWPcedB5xwd8l8XTEteB
sZDeLuf2HWXlSx4zHXO408WM4KTbNQyDoltm4fyOl9sPUZHPXLW1CQh0RAU6fS03XX/6Mo8Xz/QR
3MLkLg4NiJgQ37rXvFrEKfRO/j4ymMMuv9atAeDovFJD90hK15Eq/SAbgwmVo28QuvpmTixzis/a
3ZRZslfipGGZlNHLQM0vOBft8LWlJeinFjs0OqAy5d1vubTJB3dL5tzak6D1TrXDnA5BOXk+XaVf
FumzzSYOMhfNoI2cbERMOW5LQmmzJ1lXQecxqhu7TRTO6ywh5DEkigKvbAxU39PtbYz5w2DsbXjZ
Tjlv9hRTQGK6d+UZeOFJOPcL6m6UvFvcjGyDQVaQs17KJ8cLg1S+581rnzrP8Hi++2JZEWltYLHv
0e44R6sysQ9QRw2HmijPwmVMXa5z89nFrpqpZ++oahQ0cb0xm6upk/iOy68ZV7HOejt8rIivMmIy
2q3ncIEKK8j7JGnD9RgGD3+Z2126rNzGS7xNh+GVONOV6Jz7ETugyx4Mkc9+NiyffDK/bn46YJet
7I4tvc9CXoRy/FgmEE1TGCGsk2/H/yXlPmkEYqZ+IOb7pIZwL4QC3BGjxfxvXJ3HcuxIe0SfCBGo
gilg296yu+nJDYIW3ns8vQ44vzSSNhyScw1vmzL5ZZ5Ey8aqgdCNuLnneZjGTWdUXEa6g4ma74s3
NsJd98VK8BdRPenTNuzoPX8MzYdgI9hwRffNToxrKA6fVWWuKnIF5UuUUHh7Hcd02VxToHSQI/r7
AjPhzJ7Y1E/C3MfdWXq7WNtC5q9dIsApXQboH/ZHmUxfcSpISnGyC8wNeN2laMjid9jjAyKyI112
aZZutcJif/9JhXmww3In8nozttFLBKYbfOCKyR2Srrr1DqUmFc2iD1PaHrU+3frlpmd9Bxl7zmYf
QTHehxgIyjr6ABOMzS/fNMxkTEhBChBxp8HiIHIu7fU8+MineDNAi4mYxJcddmkOG8wNDzoDB9yC
SwmWLh1oInKIHT0pn2I10z+EJkNdNvgMx2dSwhqCQFoPyd7w3rTp1yY5CyyInbFY1jJ4Tbt4jUVy
lZcMRWmd52wVe/YpxIgToMn1OSPHYTbEXQdH+/DVg+Zm96a8mc3JhAMTM+Kuc5RPW6Lmvjg1ykFS
Q8Pb2Ia8V2BL43HcWupTCogkdNUAeq69H318ncl3aaReDGIEvnjXQbrV7YfsuzNrgckwuZi4ucV3
TXTJuAhI1ijFC2+uj1OZWKoaAJHiGlv070X8YRO/CYhGCeq3OxdSetJs1Sf1C1yCCR74b52pUDtm
P4bkWbmFzlMuHJzxi27dTRqTrWSpj7x3qW1+V/R1hzkHFvitSXOXp5+59ZYR3W3S4Eej9C5LvSvl
vMuw/7S0gzu3jMvnQOnnJve2Da9tTUJAvwsm8cLpG3tJvay18Fu1yRrw0y5iSKtFSJo4R6s5aWXC
Cgg4TmhbnQ2deSplBvZzpp789Dczg2XlXVLksNgYL5EQi5Fd0qQApU9sQMs1d/P7HPIwjIzFRDhm
oDgmTQF3aWsdQNhkfjlFTezEhc8BHMQaD44JscVQO709Od3TGPlIB2gpnO1698Um9pPxGBycEIAf
GnCdbLxsWlrsrvRnNmbCQNNbVAbuDs7auFXWZqA94sRgBWCJ5GnhOtfjP7Pbc04YtlACK6q965M7
RZsx63q0C5JgJdthD+7m4CcwX7TgAXsgRa7XrtG+JOXxuCsPcAZQM5stmfLDVMCt01H7GLQ2abX2
HRBXaqNlyWNXRT8qmBAusBWM6caafpJuG5RvkRq4V3cXfWZNFT+youmEu4HDyKgxh4sGWN92ni2H
KXcMPtkjcYHSVpZnw/VeRnnTlLnB6XvkNx6LOGEkw7/ipZ0e5wsDI/m3xuaxo/5ASRewidMhes3d
qtzqfzlG7VJZPKWusYES5t23MOgWnlnsLfdbTM3SbcNt1UDmdCh1NXZ9UT9hpt8ozAdR+5LEpIdz
7UdptOE57kNeMGTCaOkI8xJ6NKL3u5zjhulFDUcHCQ+x3DZDt9bH9ITwDvVLu48kMbsq3xOjXPqS
oyOaQF6IbQVSvKYdXrV7SomMb6C8m15PPhQjDx4WO7/T4UMnUjzQO0WCDE54W/0O2SbB4etN9rZw
zH1QT5vC6re+ExzpvGsYEoPkPBMlof8K4hLcBKEQ/plLWr29N1oqT+NjPmITrUCo5c7BHcRKV6w0
lkuFSasWomYamwLszlmlQA8/OEP7ZXjN6hjb1b6PeX6i+wmUmJtkKHnlTbGtjQaSfP/pmTWzTXHs
EQiZLdy78DGWI+Z3zKIuxg9Sbvf4RdY4mbc6RwmDLM/c/ywRqTUpXpupPwArwbQ7PSpiuHmMW0fT
PxgIrFLQpZw+qaExuSBTNObd+h7WW1hcG1GdlMKXpYt9C9/aiN8IeCHi25SpV4RZNTmskzHfFTir
0T7XfsiFO8nXRKBvHU21Sg5XDeeGdy01QGIcmLEodQ9US79Vjs+5t1+U/ZNIqNDL8Ge1/Tr0v4OW
0wkv/lzocCTlujSPKXPFTDNPgD7fh1TDgPJUcdgMoQsTq2cJaHeaxZTZW9tM56bxZ5i+W03bc2Ki
YtjbTBlmH0nsLO6yHzOYde/mkMl6TyzE04Ijx5K+qp+z+Z0XcKiroXOpXwf7UpYP22qcVjnOowwX
uA2LKscclCgFslc+Y/JbGR4wsizh7emqq4COnY2cQbfAzWhpbt7pwtkFEczbhlFrtC3qfhc1FD9m
b07D3lQhRvu+tusybdnmmwHNIuUkwKCk58WRzd3L5Xasb00TnOMR7DiPu2ky9+VyXaO2YLWAT4YB
CRKpEy49Ue60eQjna88smivYBraY587wE6s7y5yOFq4znBdEAM07QftAM65A3eMgby++t6tFt6Et
8AhIfm1Jfydc/F01DQdI9OghC59GS7MpNrjxOeRDCcxtLLrZxUv9VfVJCeCixRk4j4pQ2rEF5a8Z
xXM9GKRm3tyRFcIeEzv8E/xbrnLuM+7mHln7lJthNvcA3oiXMw/tFqqa9pql8bgXD1FLs0+eISC8
meZbOHEQVVxF9JXqeUlNMKElKbD0WXH4rTqFNgeRFmZ+2z0WDY0KlvclTd7F+VDsQrO712LjTdYc
lYzM3tZoMERyYIKQAWjibUl7zDByKgI+SHBkp4f6QnJWWvS+TjuHXJmCB15yC0e/oGNIFSDFq7K/
CyFqGYNBZQ5iDlU1MbfIaEMhEydxcvO99x167SblUpbE/pOWuEvo27hfitW1dLMtdVPEheYw8HeM
gW2ou2WTG69etKcwZzmaL6b2UyCkDDgY3Yycyrj948eV36OxNYDgiuDSsH9STLAqXEx08lEbBLw9
Az0/vBW+uVM0T6plA6TFzakU9eF+MPaW+Oia9Czm+tMg2ptxuqrwxpn+g2G9T9k+hV9Ytvw3pZie
oLL7ICNtV1jW0ssCJvt3k37vF/dy+OgzRCGTlkTuHWZEpoFTssDwZdSQM6DKpQgp7AwcZRvi1nH2
kQcGt3zrYebZBJpFj3V0zkNt3RvFdqT5qGOobljRaezqz1Dv3wR0TKz3C4KXDGDsncaghFT3Srlb
TSNl0HMdwCjCYlZMDe2knF1sVn1lWig94tSH3cLtAWjkjvvTq4BItrPOrZjFxGjPVA7cSJFxTxje
J49lof7MU5+jVBafGVDHRnXHgmpZD7pGrrgWcjkNDR6VzntNCBAEvDXTO8yhvBp8elSS8dpO5UOZ
B2drMJY1xv2g1o+zndGBZj0zO/SvDr0W/BVB6496wLtfeGazjItZ767YaTY0E1E4np5AiaVr6v/M
F8Tdq2214TEOSEBMdF719qA/U4b37cf6qQmCt6728xfHH9b5pJ4zl+bNAurZTg8C1NsGqA/kha1X
jWijWb2YjVT+vaW5RPckB1/exJwRAMhp1CT1TEaLYG2QOc+wg5I2sd7b3oQCZlKgJHiy06mmc9am
bg0eKt4qJ3nLHHCDeXR1u5b654raYCY+CwLl6HET6t3AWGqLUSNJWA28uFkNoAm4YjXfTqt5HBox
9HvhjKwhK2RGGS+/1PzMY50qMjAlK6cV9Qow0y/bsL2zgMChgHLzMfHyz0WtYwYlkvo0fxsnxQvg
n0UMV2NhjfpaYkVwI3DqHCcnbPu6mA6N96zRdID8Z367khj0yMD61U9u0MWOnHxIN5BnjIs9DVrr
pEZJZnaazid0PDz8gTghzaUeXRz2Sxq/pKJoFpqkZkbrXEq8Z9G+9l6aYdjYAXUpnGcLe5/pvGJQ
/pjkM403jsIfH7yu946p3yePpoMpRZJYozK8u6TPo8lmU0XgX4amWJGQDLaN+uoaljB7MPuXhIzg
msEWuXKamXotw9YSXHtZcDds990wrwh5cwjnDLLbGFvYvBkDzaHdaAGV6ANORNIKDLnyuFp1Ud0u
vZjxzmAQcvNHbsFDjfyIB9XgeMlMHQTfxjceSizJJfEOHbeBGHA+SlxJ4hrMBDlRDp8USoDcyiv0
tAHyNIY17VGQRIMCBLYMpCH4ZJ3LXmasLftSC7wLRZA9DjhfRv8uZHRr+MGq6b6IgtA6TvMs+36U
oQSx/7noa940rp0SP/Jwng9WiIVLU9AV3S1tAjFVx1SQciOPg5BiXaBEHdOcvlZUW/rkCxFjmY6D
fP5NuIdWoLM688nwmx010zkJ9G66r9G6XP+T1N/K4dmKrA8N7FHLmCfJ8UfoK8eke4WgOncg0loa
OU4AJuSO+d2+A4agZu1PsFAPuzo8DNZ7mjWbPG/3nvXV4cnWLHw57pOIcNjTzmQpxnfuIqewoSnQ
2XcygsVNg3O/QfpcDuU2Ic8vDC7fsD2SHp2MOZ+GYO6Yr5n1EcEqcZs7NtiqeEyLFwfRCGLzfvax
Tvkh90zGd7c8GBYuwFHDSTAac4jF7RJ2XCQJ1ZY7Q/LP0WtqHE6s2wVDu9SIVrH+3usjSuNLjmhL
MAoREvuK92jrFRObV8jHS8HmWNuoBhPXJSB/mZlACSWWy/Q8zI6y+OUKoXE4CEdWd8ChXJsr+0J7
2MJQhDADJvrTYpaeM9L42HDGkGBp3y+TBxSnkTtwc9LDIxKG5V1stHo9HulQgwpmbntu+sp674iC
q5pqTFjo48ZmtJ3DxSRpU3od18+9q3lrDvFL1wEtTwmKxu5oIj0H38iiy5Q4XMtclkY+tNk4/A4I
p0pmGnTRBfF7WuACyC9eeTcPkDQGHNiPy/IjTwkeML2gFKfQk7XR1oC4OuZe2BHCcjPw0Ei6LVBO
bSJQ6tVFwm3D14KHZrD4NTwrOebnvNy01B46mGxnJ6YaOUW8TIjSlrgr6ug49wHaXYhtGwWxeI3q
fZnGMHgPEUEPRKhCHP3uR3rX4uoxt+3Y7Hp5HojW42Cux2GpEamwjj1JgYY7ejHda9Q+20Gy0ipC
UI8Ss4hivc9ifHLJI+C6Q8wVPSgexn5tVl9TiY1eXsvguwwPNSYnfEZxfx7dH69DW/WLRUqgF7OG
ww4LfXXBnGJj4bIddzbmyQyj8Y9bkz2ePW68iSnV4Z7SbGz3105YXSZEzoEomv2jB1wM+3Uz8a/g
Cl9mh4iKEmE+6cPWYztroTXA0abgKYye6LldWFxDY7kJi1+coKQZuTbtchNjDSBMHILgAryELh2W
bqDBSG602U0WDmVT2w8sJa1+IzupaGUNxcXgylI7W3o28upV+GA/ky+f02zbOLQbPA/9Ubc3zril
QmE9v3QmpuxUMy90EKt28TGQBKk2EK6Q4w4uyqbviwX+vjHbpPK1in/ZaBfSAgPDammALJ0yXg0R
PN2So51YFuneiB8n+6cm8568g7vuy+88BAnjLvGf2qm50rwn6PaIAWAvd6qrJxgdhAaRC2pIc1cn
v1ejXgPu4VZSld0XnDJ/lUth78VoJXvlkLbOmdWWKuOyxU2IIHASEI2JtBUQ2gUgiPwWM+hDZPkx
dPPNnjQszCMh/qS1vAfXuvRckpQIzWctdFdFj9YuS39Y9uX4DXjVea47blKeX75WLWPKMM8ZCLQ6
Ug1T89xBQVbpdhicO0bb1lPbvMssUusskemqB/+SOHRm2ZlP6A7gSAdbe2Cp0syGpJINbDDOut+0
GF/shN0TexjP4A26Mw+n/VB7lbMNQBDbfv0mGKx+piUUIlCU4DwYzeQCyKqkqWihBbpYB7L3N5BZ
W8qO3IsvysvYPum87U1+EEPRP+fdRMibAfuEy9/DuALhVjKRdohE6Z9DrO+y7D6LT607YvdkwOT8
OtFWUSyUx48jISI7mw6V/PUaNM0+J6v+2xBa7x9Ljd6qb1OLbiEPL55otejL57jH6moTfGrXrYEQ
h5Wmt+lcahugE/c1RhKfmFJA46eIz9nw7Hbmneu+a+R2tO5vsDhvjkbSoyODag/mJnX+NUF6iAfs
J/i4+2uud9lKcpGlneYtqeTdlDI/byruzJMHGtIq6UN0cpb5Gv9bbS+pUFokmiO+kVu3JlFnaFvL
iAbhK0iPfaBx5KGbnv3RToONn1vWMQFvumXnf2m0VZ2U/cUCbblwJp4cv7Z3Uay5tAazDXv6Kczi
uxCCGJkakqu56JlYxfZD0nD0UqUFfYjktSyKgSQvbxAK/Ga9h/KKCf5SH+nqSiX4yWPMCeWthGvK
u1GiNW5KY4QjUg8bsnfPTtHlZ0l1zppCmx7KHbVhRot0wWj83jPvGGDdh0mjyMVB7DBmx9aU4inN
e2nCFbMvVYpWnkIYWIahja/wIDI5rIiRyuVsO66HsTgnE/Zz7NG7oIw/XYlBgQOx2HKm27tqrqZy
wTBrj7CoAye+VH6aLy1uZetIA8s5pO9i7HwumZ+jpQ/Ir/FKq61pW8cl4+w4+UHCmf042DJ52zJQ
4Qfi0SDkI57z0Op5DcE6cEJOe86A4B9uKo/9vaowz9gtBr5Qyw8pY89FycPJpZuwuxGJLRAXRjMZ
gkQY7Oghh+hRgg1zK0L9U01m3Y98RI4ONFmFnDwnv7SmmG8nnBR9fag33KjrtYoDHBhB8kAQY4df
gnMExs+JrpNlTnHPohL5W9ZEe5KBYMHZ+fygu46DbZyUTQ9mX6w1P3J35Ifx0dM6FaJsZAqP9OQz
mWbvEyF2h2EGonReePz72qR8GzkifvjrVe/ncvWYslhu6/Onf9/8+5BYFLBHsm8YS86f/n2zKSny
rY2O9nLXPXD56C1Qe3w6Yrch9C+IMNr01yy5sHOSyZlp1nqmE0bnw6C86Z8Pf9/798u///v/vvf3
fxsYFP/rtxXZFByc6pAbvASXNg//AWwmZhZRUxuggcYmq9dcXeGTVqDXllnkYORHrdSj/3yqAxXn
aSJhv3dK2DM0Jh9xHubHf/6HYHmlCEo6yXjQip5sHCH38fDPh45y06jv8AZLYjrVaKvD32fF/3z2
z5fgN/cGjjwt6tJjEP/3B8Oge0uSeuZuacZHC8sVwqx1ZKI2bbFGe9nYHKWmES+cP1gRsz5j/vD/
vueVWrKnOQgtPVJstY06/n3GPR4ZCujJ0kbPMLnXLMYmA7DCESHfVlH71nsGqFI67ZpTm9AWRE9T
tsllEe0QQK9Ba0FBgnxccXwNLWavvQkbw/g/XweDPx2Dl39/wd/v+vulbca7xBN2tp70QTuh4f7n
QzsV1fGHeuiFMXfY/33oXYOb0L9fGzwGzEdbhAOT/ALlRvpHI2lIsKyMWI2j5sLDxHqYOuelaBr8
DNxLpHnTslTceQH6BxCzu85Q679+e9NowgNj23dJLgiXGA51jC3Otm+4gFhzN/pfS3orXepMBA5l
MjrrnnI7LkNRcLIj+YFBx9rUpk5ps0F1QIiCefz7QMCzRgXSsD60RXkcAPfzqcYC2mYuvTRLT1XG
0Ye/FM/o4Ah0IpjRZQ1sb134/pNPIxJDuLg7KgZcCFac4zOnP3tVpa0DFMZFFJLxgwB9rFqMMaWm
g/uhWRV2/z6lXmBf1wBNbNDDiNkLv7BHksigKpl715s8M7aWPWEY08tqPfiJYnTcXiLPzPdh/2gH
jvbs4/fOOm4VcrKCrZTc2PCae3sFHYwMqLbtmC+vjcndCG1Y5QYOa1Dx3M0M7laNJi9+TLpP13Vw
VYEWHCS33sUUM1ygImLTlPo8ywjv4bLYYHib5JT7JaextL7m50mBhGm7Hq6DhUofCjyNDijEqqzq
C7zXv7/aqkFqwBi2jllBFqGnoSgbiQ2OHpMpq+kebY04C9aUv184lsjogsvmPpO4XYy8sbdWgtba
uSg6I6Ekh/vMuivDkiFfTomh6WF2qWhDLdCabj3GLU7z6VulR+1atEDhgpQjaGRo9i6dO4EyjcOp
Kqd0S/5nurqKmggj7ZDom+lNd6f+ZpOEVHjaYlmPO4k3LZii3zwBoJ4JEV9zqma7qTBeeC7kOk8L
tQwmRpOmgBvGkbZdSbvBMpbEjzHEfqycs9fU838z4DtHiVXYS/eIQ+j/cV6D7x01DNjD81yosqmT
bnwHkw68IquufhPfj07q3AsUoiLUFLOEVt030ui2EuGo4MEOBmnfqJ6wbzCWCu6GdN7++70ymlVp
aeGkaoe5xRvsia83125ifk/uPd/S5N5c/z7UaVBiQYjvpaFPZM5UcLEnefLknBrNubHWGQ8TTEB9
mxZudRpCI94IigTpGG38Yyo0/4hEDljNqAeG8Sg2io2wCU5JYfsnTtj0oXexTZtyTWcDt1QkNTn6
W8tVxRnnTAHulVNEXhTuuk0qVBUO2pu6GSS9Oel/KrGlaVVbe5bU6qrMzx7ds0sGxhhiLOIrPmL5
qmjb4cSBP9wbUXJu5ldjPOF9njrMHwAo8Co2kC2Xdut/GtBPjr7biiOxSYKog2Q+m2nnrhH1SSMY
Dj6YDhFKzU4gPHTGhC3SjHO22VKoWgnVNRBMTT3Mfrsai7pLoPBG8S5gwEqQy53/rDKVlAWb5rUp
OySjzKQjUGvUFQCVoC591cP23DejGl4VdycmqYq3y5NVO5hS67nQgwOgHbXqqmyrvo+V90JxgGIy
xbiHv0N3mnAJd0U7hiWN9kHrSJTUiZ6zNhTYihnzltEd2EAdXvR9XSXoRKnr3PkkX496o+pjPIwT
5KncW8P/7O6o4+3uBuHfbJ88N0+1uUrnIjojpvhKciJcOaITKw3nzs6RwZKIon3zDfe5aEaXvY9r
nexs+VT3PYhMh45k1ma86D3lKtW90RI0dXX7nLuN3A19Xy1GqgPxF42PHVb8U2IhfkQUTQZTOn0U
TvHYS0LgXkSBrRam0aNbEbBBMuFpj584K4Hs4RRBdU/crYSBE6XU0nPBAPWaMUJV/qPjhtRsYqAl
kppa27bEPfe3SHngKAm4RVgZAnlvl7W5a5yeKzC2v5YsIVlDVY0g4+ZC7r9qbssM431CUbYncA5Z
FUFCc8wDsehqXlxOEE/IwczAOr8xaW24AS0P/3l9KVI8muzbA8ojDsx+CM6NdqJnETw3tSbUEVLl
/dZPkX4xKETwsu4B7CfyVsPQ3y7VpQxGjX4wXlBujBym59GwskI/3HE83/edGx/ZvsB4FQo6GV76
2ThV7GoWrkslBO10To5zuBfJJQ4of7Mf/FxoF5/FaiPCnha4gv6Pv+85nC12UhJ9cKlRWAib7bMz
DHXXzB8CK8EgG076P+/osTPPTi6nfdNioh/yu7833NQzxoxS/linawiCULtWzH1QfucGWAhcpB4z
kPVF9KnYzUzLBYMw8kB69/xXRsUFRl4AFHAayFIki9Le2gBQ7xoAkvhLw+ifz+rGQsltMUMi+699
YKkOipKCdKrFL8ZYw8RR0lg5li33MagAP6AwcGh0UoAdIfVh6F6H1s/PPUDIg4OKFhsgQUjPhPOE
Jb4bmq5c+YWzNSJazj3WmGszOr91oKKt7STeEZRFp0fehqa/HzcQtKbVxsbzdLW0jTBdhRNFaqmi
x1TXwk2JF3nHCOxqMObERaiTbvdSXNS+xwC0J2I/5ISlnBmAbCGuGHb7GhWbTmXBry5LHD5FaDx1
qcOGgqI7koOzGi/akdeODgnVBKTqLMJabP1ujSHBw567VWa3GdP+Mkhz5dJwhXmXg85oXYlE3Zdz
7UngLXtBxR4VWhwkGxfCoP9I6fp+2PZYpSHvArVN3QdLUCMnKwpVcwrgQnyarVHhaUwD72B7c/MV
GbTMDHVWlekyVdWmo3AZsayIF7TN3dK82E1Oxs0P71Zv7jILfFkWjPmG/tRtasy5gEF7SYfmzP2z
PeuzmaR0COponPnt3rtkPNLKmM0i3WkcHLkKIzOHceFczII7ue6EzaHvRgJ0F+oV2eFKaL9DzDpc
XRGDAZvMBR/ABWx8fstCJZe2g1NtxF/gZ/xjMUG/jVsKh8P0GegFIlyyLrgZ206m4w2uoyW9ER+S
grVlVuIjsDPv6HZS7iAZse1Mn50f7XUdRVLXpvLUGv2L8HGfFWI6i7J/dxS3raZuWIxM/Ov0kywN
vSgWUWOWtLsxGjSx3MYD4bfIsu6z0HYZMcELThXF7rxr6F+25WHMTTVPlBAb4hPQ8gdNUvU3TD8y
RHpHa8DsRfvjMtLycKMlL6MNqQSzAgXjem0eqZ48Usy+rlkjb0beU29a1yffFHc+BKznPqEoiI7z
ZD0WN9eZaPDTlXXxG+S8if6eLbjo9pBgNGW3Bv7HLIwCReAAdig3NVQAdMZgH5hVu2HMMbtpbRC1
lvsWSLAtY1ydXAsQpjeD9zp80JloEVw8DZNldavo0XzT63ArneYhCeSlqKpyldAFpBH6I4ktp5Xu
Wvy4fXThuAbBuEa5afX+kAl41k0KVqK3pkcAptmDIst44tT23BrB7e/493fo8wRcOM2Rn45RYD/p
bQ6webZlADHgEjK27Rw0AEeXbEcxhrgF8KRbVEQSpmXbcyIGWGl+HrANMqaCXkUNiLS7uQlhoM04
+dSb8tkOAA94f6xuarOH7ka3eHeFrQp7tsh3LcQznh+XUA230E6HhIp14kMPPPgq+vCJRYDcvw2T
tysgAfZBOYvVpNMKAEM9Pze+2pYTPBEbx7SMXT1+iRGSVlul9zzgLbo+0yrT7Z11zRNbmTRAlcQI
4eapT5Wb1lEfvqlVxII1HhpDFhR6qzeh+zQ35YV11luLOPp4bKP+rck0f6WXEQazUc61tzze0iQY
21c/GiyG1Rhp4dKpMT0Gt8nCzxXiRCUvUnarBNEKDE/3MFCUsdVapOWovRIUlotEpK/BKH+FqYxF
QgHQKpWIWyk42jTCEu5lOPMnZnMt7mKHFRfauMBHzsvvCAXEYMQMP/Ol5hKxbiJq4TKU9293vGZ1
8pXLZNdCOebMzpOqpVa0TAGnrauIQRfFctoSC/lGl5W+mhwApxpiYgCPyB5opweo/y7VCOAxenMZ
qm77tsYS0JZnNxUYc5ocD0LL5b/WHouY7gHKoF9bq30Och+sHmqtacmHehLMl+s1aqmeJ82rXskf
kfbJqSHs7Uq2QSjOPFEk3BZWkWyt0miPI+CEVoAGMb11ECfVuqGwy+pgTBu4UxqVUd+QvQUWQ/TO
wlDY+wyuHTR5cpQsgNA3qLkID9Tl0gmy8Kr811eat6UAzFzoAsyA6/8YcfoajoAonIBwFCr+Lmjp
rytcqDxA3H7NXg7LLiYGDx75J6dvh6d6+BBKe8r6DDN4xrxm5CRjy+Bk0KnRub15B2WBY0Gef5v1
q2n3A9by8rN0Obx7Izu4Jqr30eOoI2p7bbc5rjB8RYXBibjrdNwZiGBeUi9t6ZwaRsQ5CMo1Fm+y
yJO3GUR3l6Ugl8pF/qjZ3NBbnflLVr9y4SGqQ9Mbwd97EBve6gYo76NKSpK+foLCzwIP9vfVD+bQ
Yat+/Hwwtj4FBCIifaZzi4QHIu5F+BX79mOj7K3ZTc9jzFCprFPj3BL7tETJMMXcmwpIemODvo2j
4EmLodQOTcQJJv+w2gBn/ky6A1p/maNFwpMba66OyrzqFkkLqS4qQUsDvNYdVFZ3RkfU2cgEReib
qiBI37fzzxWae1UQt3ES3AdDYDybE8KYbQ2r2P6q4lQd3HnsOxXMZbnuO8AMEr1am3X5HHEaXUPD
2OaZf/SGYQUGd9WHrAyhgZMQ4ExIE9oiYwBsFRQjcqZizmwj56qRGB44UEdQGBTWVD5gHn0Agnv0
MQ528HWhfTdob517QnUm2Dvqm1gbn4qSkHwVJOw3PX+hY0/wHsYIWwr3lsSrvszZzSk/GtGlhBrV
e2xg6lHZ2hpKhU6LmFHwo6Ve+Dp0zePI1gn4xd45gV6u/VZtc5YtgMEjHga8SDPrMUuvsa3OOZbY
jEu/Hl1bB+KPk/NcRxm3trTwv5OKN0mrCqIbOqVlkJAz0J/Q5jC0e2rniXu4NPqy89jRalxUJoJB
kT30kHEjLVu2Quk7EXz7wfBFLzbm5RBrO7fPZZZhOWeZw8Mqyg+3xnImiuQ2peMh0/VtlGXhY4hn
tOcSxiNZLsOsT5Y0brG7sCuB6umeGzB5lFJVBm9jhrN6iocDtlhAXzm4E/ApRxHVxjIuo9UQJ09m
Vu0wqr7r+n3fFA9FloFJMCpz6YCAxFc+PzA4Eyv67Lqc9cfzzJ1eBh389zxnSlDdzCh4c2JXX1hs
Uou6zo5J1afrNPwY6VFbGxRo8PgONz0ksSA9Ci00QGucR6utipIdpyp0YPbvqtbLTTPwIJX0N+hD
s9Z1OEuaS7pPxQ9ZaBJbSput3nYxN1c32VMKQhTQvi8K3CNOVP+E3rho5zQhkTE8igVaYUTc1DKE
jU3u1vMW8LKKbEZcfiXRaG8qs4UO4T0wZSEbNpxjdPEVdGh7V/blGcnpFhF52FXz49cpGDdi4CIa
uNGBJoPXSdiPgWOd4kbD5zC0v2VaAToXHcwUkJNz6s8wVbkcCBAvdMN8kZLKnWyk3GAo5HfbJFes
c5Rlcrr1xsC/i6meXeRTdDGoOlkGPo2Kvv3CDzkxIYxeYUenIJPw3IzmdAbsh17mCFRD3gDbqRAr
VRFgJfV7VC5zUNhcfRXi/ozovuote8UtelnMJzwgPvQptbCnQjGKZQs2glK1fmmYnB1yhQ8nz3W0
ESwJhZbgjOnxesZkT6GIvHRuMawZHfBCrkq1Z1PfJ4VRwZBndgX3gP67U8HLyTHsfhcP7Qng8E1i
iDMz9Sq89sjSfGx993e0GciBRMTlBj1qlOYDShugw8Bg547fp6mttn7a3NHr/BKrHHRLto3yTyjg
Z96r7+UfogdtMiNlQ6Ap5WVW6EcqOM5J1J5Gv79m3n+xdybLcSNdln6VttojDe6OyRe9aMbMIBnB
WeQGRlIi5nnG0/cH/dVlklJ/qmtfZrnIlJJSBAb36/ee8x1ZbULqPSabNuUiZh6+Od5jlyGKjYIK
t0wH8qeCBtYkAE3dATRQye4KQOEVGxztkV7kJ0M5H0NTvvUTmTJMSLcqR0BdWCc3DobLLDsUtocJ
pn6eGK9yA5232OWWy5mss7EzIdVSXxN9k+fUBKm6GaDJzIPYJbQmOAQ2wYpvTkPEGXE6Wf3D3JSP
aHyydd5Q/oeiMsma89rLhl2dwuwV7RnQjsACekDb6OgtkVVcgAdU6jqL9TkjQrwYcLENZJCvE+ne
IRhGSILS4sKIpmeN1dlmoU/JJJfqyQn4/oLS2DcYzM0dwEEw41vOKRMqZgO5FRIMxmmEdClcE0Tz
Xpil+dW9somP4hhA6kWcuLxAcHTWZJtU5ASlz/XIMB4ezKZwy8ecs2IZh+U+SSuQsoBX3DSikasw
nSXNcTbkOzlheAWChslzgqMmpPifSQTfBEvVe5cZNWuBmzIxkRVi7NwRq3is0pXjxekGEEuI6i7h
dAQMcbJgh4EN28+DvhMhjgLHcOfV0Nghfxkd3aJtYJhVKEUbhHE1XeuE3ulKOvxw0+t9pXyALQZH
ui4mHKD1njNxO7g+NSIIkgtTE9sS1M/eQvGRvf/UNN1rVyExcFq6r2mxTVS7F6m6b9Q433Zpgt9J
8NNTS2RAao27sWm7lX0RE5dG6Fly9P0RlXE7hWvmMCfyJv3VOJiISer0QwyK1dQLNuQ1P7Nn8CCT
NI4wc+RhrJ0jLcqKiGDnJKvuWjVPdqIEZL1+reMBXbyXbYM+esXqRdkvijuCaoBIxu51t6h9i4gU
V2in920BJkmnCqmnT1d8asyrBoCijwhmpwOJNi0Tr/HMSF658pD1LOZdKQ68hCwrpIj4ofOVnByf
XSAAmuixWLdNsAsikJUlHavUw7xMlBcOM9/gCts9Dge7LinU2Ku9Ob1jbocNSGONMtLioSt8TgSK
fuRcQrtSwUdGW5CaEtIJ84+HapSnQtGuNjEqW3MitjN9dLp85c6T9IjNuJ1wNPVkl5XtVhtabw0U
iGaHid+wmE/745BcN3l23Wgmn05DoGc8UlvZDSJsLyrtfUyHKg3Y2cO6w1wANEpEOH8mRURykpt7
v6ItT2A6j2n3FhcJsKrbCnfcitoFk7XCwRjI+JhF45azX7Iegrfc9BG9FuEFQVo4BmYwdsUA2kH7
cp26DCTzhO6MyBh/jAQUkwG9rbPgKUWtkCzTdT/vbqEe50FK1B0aOHhjDNiPma+TTdOjQSWk64GY
j32DIBWZErZuQI1EzRxDgQHFd+Ewmk5+bhPjq5mVBr4Rd1wFHtltRnHVDuK1o422KvyI5AYtzt//
C1IgGQ+kzNEEh3nrMkq5aKIh3Qcsmb4yW6KGEG41E2bHIA1Y0gnhNP1hKwkLWZUpI3Flxp9tM4Cg
hWvXoKivovAT9CRSN+mRaavw8jVz/9jJ8pLiLt87kNbXsY29TZZomsLI6ramg3LWzM9dhJwpMNGr
TXG8nbFjrqQLFbAX3iFYtqvI5M51AR6p3Bq2Rb+ESPWXaCIPPUEn52gaPytOptQFkO6ly57Z4B3w
ydGhczMepwTLmN0Oeq2g0yKKRBIUsTEtjwfslhKszcLZIQ8CPUj7GnXtuDWgA9TWKFZt0n9Gc/7c
++ReKBLyOCHwmg7A9bHDlZK6frAAVVopYo8YMY/2rxkV5TfSixaNNg4IlsW+/WaawVMG8emqmfPX
tExI2CRIxhtJRHGWoCKvQmoHcTBK6oyowea5MothZYfEqabGha9opVK/oNCp1byzHK5GnBnPlJoE
FXgJQ42ZUygpNkxTeOUKNR3TwYnPFJVjSnd4IuWEaiwfd2Wf7Smjj0YL8cGYTRP8fBsS/PisFsK4
3dv7VoT7gnZQAyOGdx8k0xyNuzjiD7bVvI4V2fQ2NP4+QmZZZlayUprHLGyzYEOPhUcku+xNl9ZM
SGxIB6fDnvguDoCEugM66OPGytzBQss3IY2vFPFys/lR8l6GphGy7PI9zLy+91uiVIy84IiEwC8k
AfFspjhTCOaF2QZfoUkiVlWsA9lQE6CejNvZCIbDFMEZmsdPAl4IjO8ab+swfziawjin5Bdco7MF
khM/DzpS2yRSEeAH/ONVAC0If0cFsXyoLWrsClogw7Ul3Snaddg9Gpwx68hCg06Y/XhVCh5+fu8u
HFAeweJIYN3y0QdkkzlllUL0UZfLgoFah9xqfj7GbFgFZ46E0d5yqgeHbCJmYuHOGlmau8kleT44
ZymCFotxHxgPjqoVmK0uiFM6JMWhrl7L+NWsWhuO57jWs/aQF8j3qbDfLdI6OSpCdBnChZhoJxtl
iVfic++a3MbfmXePtYOjfM6hxJZALNAPsXLTEUlS5HNav5Gfh8pQ3jhJ8oH+/snwnW1fxK8TZ4vV
KL0T+WgQRUacoRORDSvXRL3QVMPlJGEnCnLOVN49pF25igsCghPE6tupmbvH0WrAORfTAc/MNZJ9
BP1d0W6SfHZWbY68l87zRbLEgJGg02yJKt2QYgYeO3BWNqL5waXHHgXY6psiBjnI4arHtLAhBQXF
etfvUkaDpHrGGUfgehEnLf+Hh8cyCe5Eb7K1ogR1l5atVx8ZV40XGAdZ1RNkk7KF9tSKz7KO0Lmm
/msWhVdzhccAAOcHdgWEpfBbze6FGcQamQK0Y7MTmyFx3qd0vEfQgzey2lYNklY53afM8deucauN
y0bRIk19mr15mqO5Lspi5UQC9F0KK6/p+0Pm+/YxoE7P/ci6DFlQUGa1uAaQYs8Z52VR56spgPtg
N7AhmczoKH/JTJqm/dQaLEH95UzY+Kow7GEjd9FQhiu/Srx9hSDfjPN4p834lX5xCQkCjm1r91/d
EqyGg6nPHJpsBwUcvD8EjTGDw5bliO0rLEXIyflKdPLRv1dR8emmvobh7RP4PSRPFSLkIavZqHPA
SehxNlEfIq0GKjR4mkYv0VGEx6xmm8mgU9BkMWhdOyXORsmNN7TYD8KD4YYkjhsmTW5J4iTYWBMO
GKgP3yLsIpxBz0SA0XOqrZOZy+e+RsxZVZJL4er6Aql1QAd53pBg5OCXygskrpgOJpSV1F2EuE8s
URF9aYItbUq9EiNhb9Mf8nELhyGqMRkgkjG8xRYfiq9pWjxWsMRyacTHToIWwOnDXcgaFCLj0UHN
eGFZ40uaJ/hgrOSLY1VkPTbBG2EqO9PgJNw1m8KEhVO3Zb+XtnnjT+6+qOsHIWlJMzoEoBBcdxx3
MRnlX8s6GAFieS8q029FYoO2LU+mFz8QeQ0Tx6hyEErpihpyR279SQ7QOhgrMZW32VZ5/3k1TFxE
mCsZeA7b3qlxD3kJrpgyRsBAN8hEDlMmBsZdgL2eCxIRFPLBavEv94NB1ccRWzMlxqjWs97VCm7C
eJqdwl7437dGghMrQSksLOupbiuPm+qmqzB9N/xvaeKgNnIFBgK6lEACcf/WpgvCscexEqLJCvri
2E7qM3L6j7ZHcBiWY7dyi3LLRBFVtN41EDcdw3plAvgWmL3PYwfpHJhx5iKLDbDH5D6laFO9G1F3
aahCH9DznJygLo9TS9mWq/7W6LHxkUF1YQTfEIEc4xHKnA6idyxMT7OMDHxIBnJ29wU1GSfNqTpk
rBz0Vi2kuUxZalwhq34k9S7qn/QLiVvfHEeyL/Ue1RUNkXR03sgDAmiCvieZQfHirlDoF/1dYs7h
qswZDQ3IprF9jVur4cUt654elWtdtGQLLevWY5YtBPZDykvg9xjNZxVco+nZciPsHeIDLHfmxAKG
4+ETagbcwm5kxpip+9hnkJTR2nc9GuvC9vCS1q/kcc0QXcwl9hc+PF+hEQXexxiYm7bAnNmfuZ7U
uvVJcGm6Y8rxcTdP/kPneeLYdvsR3uFlI8stKKjwYLfjR0DUG0M17dJ4yVfaDft7VPWoxIbkKmVl
nnRc76pBnJJOY8ErUWfWaHNXTjJcGqDL2va+q1uC2/E8WpZNwA1eRFoOMQIilCxnekkHQiEA6RER
ue7MZvGHwqyL0uFR13gHCe58Sun+wGPTJ8sxbxML7k7te++syvSC1YwwZmLzaowOwVIwGmtSa9uG
x2b2oQyUtJEoHTHQnQCkTm9E6al13FWsBA1c+9zo/BVz+3ZP2UFfQFrhWun8PS/5A8L0qWJeykAT
iVYU1avOaEHm+NUeemICupzQxB6TZ0IvTEUVwom++tbSJB4G8W0w4KrlrKJ8BebWDftJM6G4kTXP
+DhDm8Bi4pAcPNmRs6lqWvLEfvUDU/SluScqYHwjHatinLZeCiaTBOoLc4lyYkp3VXqssJ1zbfAd
L1StscwF487OimIzZKO9llRaUY9wPo9a8HuD+Zo5I7B+EBgWojEilpAPxsTPhJVHmJhHBDo4nYID
xiaPjadhYtGaCRcS2G8gP9Bz85BaFC2Ir2HOnud5FyfFt3ZwLwkxxfVhq90Eyoq/iPZrYDH4E8TO
GjOTstY/5IY+igjzV4o4WwemczCD6TYf4Y0IRDtEeoN7M/Nnag9ilz0cSCg6MqT2bT+HzOY9Roo2
0/fmsY2q+xo5EfAKQE7tRIesU/ecr3adEkDgK9L0mi4/ctygqaLsjcHph7YGTqgR0RWMlSt/nh9Y
aYj8msgOiFnRm4hgzjRbDsYJTgTppNvJYBWwa/vQU4SviOuDXwsH58KSxW06HN0JrLYTncwYM0c/
fykILDTkwepRyUmTU3Ked7x9lrqO6JpSYIHwz7Gz2EQvGIoRzEiKGwCLkEyzRSNcJt5meThKvDJM
sjKUFON4HRYvZIm3K4uJE/t+9UXS3SkdfIJFPD1FKRlMY8fKMlgFnH6ikkHpx+NXPsVVGrmnxQQ8
EHgPhPuxagPYTvUmiXS/J4AWJyg97dQC2DwHw4tb6+kCyduUu/iyaNaWvkvinmuea33qQw00KGqe
Qg+uqL4nifI9ga6/Lb/MMdVK2QLkdUvnRqbhF4rOclXIWmw66wsrqEATOZzn1jgboEMRu9B2rm54
CY/uaO+RsHcIAR1MNprJ/JDHX0uB2xmdBdm45cqoyKMWHLVnheRIaPpIUkJPdQH5CVO9MTJbGyFB
apxB9mphsybvIz3XXZMX1FkDDrg+pGOa66XFNOyjrlLAtXYcmqBkScfbVbYNzrcFUTzLfF47y6Sx
NZ5EWmrcM3SCgqYID0b5mKYjaHKovZKSiSIKyohiKMMUZ2fWMJ7jmZXEdC16gKI9CuaL0/fQqCFI
V1M1XukgvQsy+zObjyWeFM1DHtGZXNWh9oABQVZ3Bjq0Ie0dKmy8fZXT7NNMXzWi7Y5YS5eDOsBF
uvhHz7OezZlXPMkr4oWdD8MC5aft6mYQAodG0D2Ein5B2edPCOCxNvmsMTPd1os689emQ8/EpR3J
AGBgBuUypRlgU8NHe7MS5kvoD969gLLJ9sYHwrHlOhz6GHYBHXlb0NWnzErWnQvXlptdV2eGEggJ
POtr5ogrb9Telh4PHosax3MDdCGcrfVc2W9OgDcRC67EwMphiSHUlNCUUFihIoL28OwlIP+9lLV3
5tdJfKTbvSc5/luo6uc4tHccbO5GkkNK6eONtc682T3aKjqkoQe8LbRpg2Mf9PxuzUCnR7jKmyfk
PrB5kVyaJTlQ8yDKHKLDfGNHXIkH+1Stx6w/q0RWZ6PD52iF9SFjxulkDVHlQX8jqjbaVAUH4WHw
D55dfoyMCIyJkVUcuoiCO0yPaX8qMGZxeB/BB+SkVqFXwPOZiINp0e+BTHOgelxLTcfZbeQHajpi
b2vWAyIMNs3MNB2YorEmP/AjHI3bvEjvY6t/nn1kA/SEPwoti01LYVa29h7dxUdc6+SAlJ0I8+Ik
Vd2uMRM1e+04GzkC8SrDN1KBXHgz+ZUNRhUPne8hhcS5LrA5Qs2fLrIW90pTAZrWSPkZZF0H5mxc
dpbxiCjnPYRWuQmG/ssUjcwAwkcT8O2qy3BniPt5olFgI/KYkwwEdEtLYKDdNo8uLb40BfaHfDYp
k2c/oUSvEdeSviReZD3REcpf2d9d92s+1o+qplQ3fCJL4uZcGt1lm3AAKcb8NfbgLWbixRvjhFeS
AX9Sh2pT2dFdr54LM93PVZRcIcpfdf5GYIFeJRi62gZ0vjG89Uq85HV7shLrqREUkn2kyBV2IIUW
6xELKuf2NyzT96JG7dP0EoyoHW9UgWaWUMG163QcJIV5w5igX0t6LpuIC2t2RKIPXn6q2XKNMX+a
Wru8dAf+hd7QpXCGU1Sh/+4CuPiz7Z9jG/t4AFAJK98SuTkm953pMUultTm2j76mdeq4aI91mnyp
SCK8iMuKQmyr8f2F+L/LbVfDxsHegrNsWpgSkIH7NLpyIhTseIBYIOsRKgQckq198vKeSftiypCV
BDZpFV+0ReNjmp4DGxSnLMIjQBgiOWntb2R3dlwSjjqGCDY2a6IAAcV4QnCSnwJsud2yg9L8GkKc
7Y3c6Ml5IjUFbm5E0yj7guSx2vYmfxNdEdTrKEd5fyyH33aa8TOfkhudEVgns+mmRwK2juqYJq54
R9CYHaXG6FLTdufxhNWh7G2YYHv3c+dkRumTe09PUO/BmkJAjhEvEh3lFcOpHNvznDrl1qMkV+x3
lJcz1n/DPqiMsW4Vn4Z6KW6m4KFXya7te3Vjw2lyJCZsr2OPN0N0cnZUH0QVf4oiIbHuKU3KVzck
s2+uu3Ph85GyYW1p96VULDcVUs11GrZL47jkBiu996X49AdGQLKq12KI6W1lUJACtOII67ZOZ98D
oH8qOzhMYKLXxB/2KMKMTR91r06S0VAZxqu2TfNtTjznem4RJLsbEYPA8DzbW2uCq0thrDtKtTUi
w8fYpEtLiGOwNkrErl0/QYAbUG8h/8R24+a4q7OvMVP6deS5cmuhYEoWKR6Zpl+JQqHwaMeHLiLX
FLUr6QNKHFNpzwvQFcfyggZzQYpNZikuoM074jHy0MHR2iZL26X7LCcGlmATluwg49DCQUeGsMFY
9x4QJRX57ottQVPsCa9d9d6TSat+VzqMHgvoWZf4nvOCxF8UDTVclOapLHSGohVkRNBFa3ehO6Qo
nHHFok6eNIRWo3q0K6glWDk7CwZKF/uXWci+bcYGu5Jjk0RNMeKTBom8jMlv23T7WMn3YJjobCm4
gxWmW0AcLthz+gbjbRQN+yFuaYAtFK8psioc4uVrVbrckLwiFCOxvwWD8zp7ZOUUTsR4j+NzKDK2
CDu5ui4YyK/Slk2gUPbHpF9isBcSM80arNZiIJMP4Hrj1YhCaK3Q8K9Hw0Qd4y6GLQk5LiPxqGUi
OIJHWxPogOkvxI7lheEzMcSE0zvZgV1vWqvAOMy1vjMUPV4MGLq2dnAmjIsgTq7KJdeM2QZW+tR7
pKePxpEQd1Zycs2JUSeghFqh6VJAiABNGdhRTlbutxEkPHk9ZPUIrHWMxJlTPY5pTgkTw/1vgHbS
CWxtEsC/2kX3aXMjtn3meGuRfJQeDX1Si1YpSorIR+vIwbBb6R5mF4FbVu+kLEo59rPC3LKH+NS1
aCo9MXJYshwPlxsDhSYn+ilALYEOW21bdGBkXOfGdlIML5U0d2bRCCgT7nnuK7kTAXSFYlarthtX
lsrOdvDFHZpr0ChHsmaruHo0/E8ai2cls3sOsBHMCXrLRLpvYjt+7GxmfHUZfcNT8kUSmwQvkZjT
VggbpAoABN3P2ylkHhRFpdybhnokmqxwsqNb4GMpw5L1VZZkNvA4J+3CO61e845Ve0Kf1Tuo51wB
3ApF+hy8VQESymZycgZu4WPeNftuWVC87GjU3ddATvCvuehFDI8G7c6F/dUrjTdRKnfbR/GnHcty
10sT4ZiVgMeYOXOzdVxndefc0OQ82PgCLxGOYkL2Tep/i+Zz5WBopUVyzeCMRVojGU994Nnhi2Ub
X0ZOEFunL56Qe9432mxxiN1p0dTbWXafcsQLWiWkclg5UpSShy1dwBzoQZD/OAfPddsDA5SZ+8Rf
Pt6NKH8yQZ4AvEYGV4EaD/RgviJt2uTBO8sXGPEFg7O4J9/mJetvcJeN+W5xu4Tx9DyLFCHPS2sN
DEUhZZnlIYKcZGXOLgwQdZX6iDAC8WJQXlLn83GKyw6zJb4WMKRAia0VGQJzl5w1C0mHjjGDKa2W
BR7b5+zv6y7Z9zp7qagKojE4TnPyIkie741xW3gvteRYPvhQMFT4nhjsQx9V7hzL6LZ6scvgLMRz
oF554y4HdsEUBhB8RiaD+hJJzQ2F0Tou63cHmERDsuPwjGGWAL+uf9T9eM2Yfk14KoIKPiLc5G7I
v1QVV6HjOGA39RGUQ2KR1IrqgE2G6tTcjS3qYbFRud7qE7ORjW2DlEjFLYXHa91bG88/+7QydWDd
2pBKckXBsKgSnJERROcf/RSccZTd4+Ae3e4zUIxBe60mgl6j9aDFwYnjfSfDZ7sE40Ch2nFlOJG+
FKiuKeMvVCd3oTs+BE1ymSfoOKtzJ/uvUjwK4o5YTS7yKNnECa8n1FHLuZvMgDPKdBEa3k2X30wT
R6D/SWNFNtZOf0hjJQv132ex/p/8K43itx/DWPn/v719D1z9y/VMAk5RpWtEL1qQ6vqfUax/WVKa
WmvL1VIrTxKSmhd1G/7v/7DkX47tuaie8U4puJw/RLHKvyxlm8sfRHCaJ6T934liFZZJ0uq/IluX
zFhXmnAHhLSUSyiEMKVl8fs/JLFKnQPTqJP4Alc/c8niOvdnuSKz1SIGAUuGaDDn1xHS29mk+saD
VBwIDHWNPrr1Z0yKbtruY6pQyH2Xlu0VN3hhruLaA5FSwmrQMC8n8pOCIDh6RlUezaHb6gCel4UU
KCsFDJVsoL2AB2Iz1lYPJmC+jmJEf8FceTRL2dPisf/IzPpVLUkK801c2U+9Md36uOh2rsqY5egB
jzf5knQZCtNK4M/c+APKYQYCxUVhj4AyzPJrvUCqLbkjyXs7IXDF//RRFcPVEO9MN741nZAEmtC6
7bs2WPtVfRQea1plFVC4sCk6orvBuv9t8aZXxZzBu7HWaDF5rVPDuU4q5kPSBXJnQCTSkhAmorza
HZedRbmlOY0FcON7426KcpY4z9hZBrPf0Zvu0vyrWdAsUopedTHUG027CPuOcZwa2CHpY1qa5g0l
WLQltj5mkUKyZn6lTEPZbyEfHFkQwzijjQ9oKhlaknRJITHVvnZH72IK4Kgvh4vWJ0s3p7XWDjWn
J1c9Rd5D3ZBGVXK5LhI727nkCFSRWdzpuTiz1ET1p58Yzzlet00Vk2/tktVHo87+7HzEHzGRJrU2
Bs7dI7IDCeQhcYe9XmTcNGLEhSvIFM/K+RLXcH78n+Xo/2c5Eor39N8vSPdF14b/C3L4t58Wpe8/
9Z/LkjL/0tJ0HSFMT2kYY/+1LEnrL8e0Lc8yTYZO2Pn+a1lS3l/OslZ4REGznknt/sf/S4hW6i9p
mvh3XJvptasd/d9ZlhTr24+rkkc5icbYdfAPaCxq5rJq/bAq2YlwgtkwgvNokU1p40fdIPydN2PR
MLnimBfgv5W5BGzo0uItRxT5BK7LFKC56DFVDjG17Wi3N8kwRlvplcCb2tNElhL9qYl+bBdd1q0R
7oaU32/H4NMo2+46jJg51ONd5iNuKzBib3DmtrsQREmJF63sk0uzP/sMX3ZtAiHQ0HN2HaqbH27W
+V+r748B2eI3X99b1mLXtE3HNYX8+evXZei4uq2DsymT/NDRDkGfZWIB6Jj8T9dFj7RCzGB/wgSf
aCOYuIKOIzWrrV9U512iQDuO0jwFg4tso3SyncSD869S4KdY758+JQ/CLzcJjKbkDvEPj4v85Sa1
uLZbi4weJspRvHIzm4wXjUyx5th9mVcRBs/FKxJMzIEEh0OUk9uknz5nE1JAOMxvDpXiPqxzpiKE
iV7+80W07L99PB4cqQXXcPmXX3e2MBob4rKa4jwKPd2kdl9s3HF4F6YD8NoogivP4Mye1P5VwcU5
OW1/1D7GoHKmO9QiYna7KiAGDQXhJHHap9G2jwsytcoyeKDdsa4GsKzNhJE7GyFB0XTjkaZJGi+y
kd67rGONqMff2Gb7brWNd21iDj7mRVLe1RSMnGsyQTwmYziBfem27pg4O5Nb7UyLkSgddtgmM2iK
IQlg68LIIMrH+/znqySWpPUf9n/eNKlN4UnXdCxtW/qXRy3zVTN1ZZ6ekfKJG9cP39ymxwWsGqp1
hduWfCgahXWa7e0yBjBduMWTdvDvq4QeyYhGGKENFgc38W+GqFoUb3Lce45xF4zUt//8ceXycX79
uJxtpGOxbrmWXoLlf1gYGrNG66SRHxSZKg68OevBcK7aDjUtmUgRJxiD603hnSGlPSJF6rT/kCX+
JwnvWLe8x6E0vOexTY+zy+oSYzMByBbtxuUaO71+tpSIN//8oS2WxZ8/tGLYYNL2cF0HB/73J/WH
Dz3Hri7ttojOrsqfDXKbmAfG3i1a32+1UwUPmWEgmTG8I9HM4s6E0vfQlvWDwu8NTEO/2AazwO8/
AtwX80WAG7PyieoodAXLPK8Jn8dvPTARVZP7gB4wwv5p0RMf1iKww2O23FvVQYaZi+I6RhTmQ5i/
al2euHoGFGzHPueXASlCGaNyjvKN0TVXuBqn28qtdx2GTSDCtHqaWR3o/kI4dZL6D9fp+7L2081V
wnIUSe1MezzX8X6pRW0jtjEjtt6pKs3iMIqRdkMfb2BgAhMj6W4rBKKv7/CNLJb9TVA6NJ0XNAPS
k9U/37TffBjlUHuzelhqeUl+eTF6B21brBmnayqjowCyfpYMRaEKNOmxo4e+htsCgBh37USvDXl4
QDZOuK+qyPlXlfPvV9q/7QeKz+JZwuYpcrT161IG4wCoAkack+sY21pg2BxJI1iJxD7Q3bx2CQxk
NgfDI7AA/yayjtdhBK0BkRctrrnR+zoZBcTh3Efg7164hNvvRGemf/qgy+v38x3k5kk6lChcHKV+
3bdxARokRPnNKSjRbwTDgPgeHjJiAhPuCRNo378sl5s7xVIcBiN4ihysHUAJwG4b7scf7uFvPs7y
KFFFSMoSipmfV4vWFVmXIsA6TTJn5dLGNdzsmtWfgRhngQnaJjC77/ST3ufNItYoWgH1CTnU19Gu
Nbo/PVZyeYZ/uUI8TRaEbcHhiw3054/kVyPsIRp2KIamu7IzixumEpeQ9QjyRTeNbcRrmIx4oNIV
SOgrGB/lS7wsF/RWL9qkojiZkVlNmJ4RfOXrpkg4PDGepyVTutiK2njBw8yLAyqz/7Tn/239VZR3
jq3Z7U3u73Iw/XH9zXgN0SUVJk8iq6ZFfqIBeA+BU7r/ToGJ04ooIB+0T5mMaqu8jTTbZuNH/cM/
31vOuX+7kIwslMfWjiRG/rpYCLuD9Ga11ilBF3NlW3BaAzQjaBF7sorLxN1HDQl4pQSVBN9xZ4V9
ti1KBo2lY9PxtAaEMov/c7gJcPLujbjg4o1eAu++2JCvOR6MmNhEgzgIGeHTVTjWUb2pP13Sv+8O
PJoc8oVyHFMK8csTUZmNDodK4nVpwU3qSNOsbZOvs4FBKyJGexsk/X7CAn6v1ENFU/EmAEPjMpNf
z7C+H3MFA28IOHfZpS8OSHyH9R+u9d8qPUXLgdfaFRYflIPBz3fdRGLjTAwVTnwK8oUDBl6tbvc9
SalkmVqXtf/uQhg40N2IdjPtV3gBOakh6aku55e6tqZbLKabqSA1uW7wrvV2TmgnyvKrMKAiz6CT
fH/ZrMiILyzGwfT7SQoJhuYPX+U3r99P34RuzI/Pb+dVxKsMoXXKMgdfKeZJHf+hpFK/vVoeLwqV
O6XKr08mixntj8CTJ6kHDGh0TzfWIKiEYwtRhPCBK1g+qKaweieJ8Uvixd++/6qmPXIBUJJkCE7y
KIVIoxiNodmbQX0T+QmHblghW5ERG4sMOcgUkFztL7Adm1hRt3xbXtx9H5GkZsXZ0YrhOFBp7sdA
f2mVOguzMK4qF9yYyHKihw31h5dS/O7y8i6a7OPUOqbzy/LQxOCqeidWJ0uqlsmYvhcRWqC+jpg/
oVS4ME2YJTUgCEYa9Tv5l5BJnIGOukYoKV06xsigrdM/P7/qN2sF/jAtOb061Lq/FmDAWkcJENs6
5a53VQ2lImANMh6AMftYerdT6cijynyUD56TnKukxvBgurSjwXhZoHYvSibwl0FnmXfEVX4vGFUy
v0MPj89+U0frpEST74l8SZMR9M95DYaI/dgUyIh7IPv/quRjd6jXVq2yvedNFGuE3F8UmI2eYo+K
rs3Of/jev7kdHPAtobRwflNQzba2B1s24iRTXEjRVHrbwhyuvrPBVE/SZsfIwGnQ7c1W6G3dIERG
O/WknhX2DcxFoI+OlhfhYLsbBfJF+yVdp4iG/tCHG3S48iisWa9k5Of7DlNDIxmrft9PY2TFZcCY
ROTlx/crFsORy1wjv3Gq+NaxDTrWIVOaf/7Kv9sWaBgATsC7qjXf/ecXnMxPZNMJXzkrn+Ie5i6d
2W4/uaFx488FwyTDxucIdWhrFCPWEu9jNgjdoQtwUVohIrHY/cAkAoVtGcojfUxry0NXVhXcTKrP
HrUks3+xwQH7FqHw6crS+0MZpZb19JciwbFsi/rJdhnoimWF+eHAgOBptoxKyNP38x8kNwvQkgH8
BZXoJgjAl3wvgsXCufT9uD7U5h0ONzqzd0ANgSsgrsUt6Yu9GznuIW+yjKhLMrKEEnd919kXWUeC
WJtE8RVL4pvTDqtKhVSzzL/2UwARdeo5vKVhjAKeVsg/36TfLROOp2xHU9ZaOOeW9/WH76dpyhB6
GAsQRl/CEhGdKaMS6gDaM0Crt99L2aUQOZrd8DznyRPcRH3bNQtEMOtuw+rPhc3fzsGU2P+XsDNZ
jltJsugXwQyBGducZyaZlChpA6MoKjAH5unr+wDsRfersqqNTE96RmUCgUC4+73nLm0v0zJcrvw/
di46xKZR5inHfbItZDz1ZyeFZq5lxofoQAt6c1pJQZLP8vDYmbvRm/TXiPILhVwHKw5Xgwq6t7Eh
vXNo7fCacvh71phG/5fVIf51N6PDRvffmrt0vrD/sTpcJpeuORjTk6nVoGtT1BRlgEau0vFt0+Ai
zDN0fDZSP0NkCEKk0cEzLl0EoaU2jFSEUXKKjL3Rm93uP99b71/ffnw6JhuMCPiIFo3A/3dv3V4g
Pcot/SlLg3ab9aUGu0gvfnadBEfTpuaG90O5s330l0GpPhq6aXSjqUkzDzxCWgfnQRoB+hfyWhTT
ty0Qpl1vQq/o+oFUXuToO0CKtE7gRGmi+DmMurhFgN9VNVx1c3gqTU1bWxXjOmSBPXqzziFYHmWk
Igry5/I7OaDa6UxjBs1BaJQJPluZfIS0XsAO5upMbXlwM+HsrKS6gtNEObrULaFx13qlgTnVNOIS
HKweFS1KK2mvpesxN7dP4xS8RvVr0IruoE+tvtM4zEuBMWh5akvRJ/cojJ9R+QtSWLLiJ+7M8NLl
5isMYQK3C9wpVU7QliB4YC0kGjyYdeTZI4QetWg6ys7WNqQRvIsoIjXGQPGra85uucVeCIwp1ogI
FRhD4ggDTm1X8r/cZtr2/+ZGc5N5hBkqOeCr/3EoxDhTJrIlI2fZpKZiCG+lfrBcmg92+au2gfuD
cCiObo4nBWe8CaMbu2KXFD+8Ids6cVq8DEgdg1i6N2naP3BKebt2rrn0GWqZeoq4WFN6G/gk9VZk
rrkd8yIHhGY5hD45uMGI1tPDh+cbqP8JX5wi/9MwoZRylCI+NMf4mngA5PtWwOssynccakSHUUgp
41rwWr63mv3UAprG8IPLfDSG7iyb2XhZEnM3YV/AYeb2ZUE7jnAQy4evlMYd5GEt6/G71tQbifQ3
AEpaco7K4mjFwMvLeamkrkbYQBRom2xQ7larnIblkMQXLLRbMJ2IP7ti5PxR/o5owK3hPaMCddM/
YYpiz5VIvnH6G/ue+KdVjDxn3VTB53KxDbwIH1Yomfu4tr6LonLc5P5v28eWg38lSuE7D4kPOytz
bjnlbGXr0ZXdE/F+JrPyZkJWs6WdwIHzUCO3+V3aCoOMZ4bbrw8PZI1qCPOiPf4tem06YDj+aPKu
vw6298nsajcGef4Nxc2pcfjJNXMgqiqacinSpryw8f04rr02BnCVcuivjqvxqBrpnwbh4J3wyTdX
7xDdua64L2U4eW04jHS/uxszNKIP9desuzXeMP4wgvZ73xJblnTtp+dzuiIQmc7f+EEsrTw6vfWn
dRnKKZrJyFhBoDali+fYIoleRlqxjWst3k6YmXaePhEaBvvbmqpLRmxDgqrs7CWxuIma3gCNIOQz
2cSf4V9oO/T/LWHidxtWACEm33odMdyytXZTI26ej1NpzD5cJbHkdZvByjvuGM3E5VnX0wgKto9N
zS7mbC3iDk2HG5MKzr3zStcUnoi8hBakEdbiUAvcytQwjvhC3x2UoudcFgMnKvZPFDR7h6gfhPPD
vpshm8AEGG4mKBGlb9hbYhABg7gHt2Vua0rp7S1UKhPn0qJ+buk66iivvUbo12x+NQ1l568bbABE
FqAXC2Od1GDENyYkQRjZoc4qDLPghOol4fmlF9HquN8qgVvPnqZ1aAXqaE5wIn2/gvrJ0HKip3Jz
dYzQDvJ0eNUzSQekBvWshfpH0/eND/RzPlGZUxCs7bTLqlUjhjfz7iEbpqGL2LJJwt9mFtsvQ1Oj
91Zpus1qe5e1oK9sEK6U0MYa8JDcqTRJkCcCgeAKyS3mZ9NdZ3P7E3Md6QJ2c6h4j4CSbGywwfqR
VUpCeRlPWPLbZCts/Q2LS3UeGuJyllVYWGSOBXoIAYyPQvpfhyQNsS4sXADAsJnMcLiZ9Dr2kyN8
Ilo4IcmgQ97iNSWJaQ0GTkBRTBTErfOf+Ke6V0NYf4Ya7mnvTK+lj1PMP3ZTWm81nzU+f62wxjOI
3xFRcAkA3b7Zgd++JdTygPDobfpRLE9Jc0DnQcr64Pxwq3jE1FSYOx6pp0Bq1+WkQcxgR0YQJvJ2
8s85IcQHOYnjstRiYQV7VevnKJgabGqWBYNPB6QugIzI7Jdqf/gDOh5PpuQL093B/AcmqAmPal74
NqH36Wrpk7vCBBaUdn+9komycKILcI1TjW2YMFBGHEvHdEEIZ/Ba9nUhsAMFBplW68jTYG3x3Gvk
2UQo2o6DbSj04TjXJKPrXWwle71h1+0VDrR5/LEcuDJQXoUeZScQ6bcqy6995X5LyrK4Dj0qgwBO
OTiXqGNw8Uw0z5CmQKuL8eueLo/iNBU3gNnavnRN97nULesZd8rb8ne9Z3fsv112iceQNIws+sRt
OIFhleehICzBLp71QkWPzp/ZbklSPfIsRCDdmxa5G42+WT4pYDFzm2P69Cd4SQGG++uymQLFW3dN
mp2W/ytI8ks5o6bdgCSgZGzts2UUb7oZ289J4v8p+4DWVKw+acXvaLeBfMojYEdGFb1MIekB8+6S
6vJ3hm8VxmtW3HxA3StrxjUvbTnqz4owk5AnICDEWx9ZOuJgsJJ2WeJ8FqWdX3Xm84RhoZ52q/89
HIYhcnOVJHeEr7vcQ2G8fF4/nIp9U1mMCjLxfVmuvUIYPkeaYSf+YU9ufY3q2U81GbxIx/GbnjvF
dsjaq2HzIbzIch7kbzinzqRbS6f8Dcru94yUpTNphMZKx3i/DwaDctNAL0wDEg2lflcuQTehJsTZ
w5HGk5EKslByYzxZ7EgEco2HGF8ctihK6TibdmGU/aaNx9M/t+ytEkBFkZJ0vCzFKXkXuIwveWid
x655ceU0niqLcNQO6por62o9goBZMVfN93VrOiue1Dl+IK9IwtEZBybao/Ixz0mYixsj66+TVXvP
YELOHCuqA5eIl+fAiNjuBKmeInxzFErGVcilvNsx0hrX/lvDsjsth6SgJ/FPG7Nhb6Qqfxq07xYO
12Vr5uEGaIIu7dnlR7BtuMamkTOc2DlDkLRgJ3Omyvo4PRlRxXXtxu0cTLBzFGLBQdPIeCJNYFvY
CWkctU+OBj86Vna4w06Z7IpuTLbNOLzlgSlf4BscRe2tE1p/oM3Ll5SQqUNUsiwxlWa8PWjwVr8h
o/tXEEOXCBr8mpR4TuxRu+u8+YUIYPNo/GVNYaCA5Qr2pDgRC4tAOhiIgfBsVC1Ze4BPeMTRojam
nUNHnQHnbqxaaJgP08/qLXxsQu6SYynI0ar8At97jRPIxCRblFF/j+Kq/4C3vK9MPblgfXyeFNRK
OsAjRBYep1YEG033DlZ7FRAuzgT04Yyfafq0vO6V6tZlGvwv3zwz2mcyiZLLoJz9UlyieCBGafLb
7NkCr7W85vWyuI3+YN285oO9ABALI9Dn5bmm+jkSDkq40tx9Xh49h1HZXZtu0iJzeKZeAsZ78r+2
IV5683+1/HERlPrVtpVDO1RxUtej/kmDp0rE5/C5FBrLoze5IUbXuqi2UZ1GB0M3ydfsfzkh1Y63
/GLH5koU2zAX2WaKdIKt6Rbsw6hzj0alP/vlDBApnRspzBCcuvTq4dvSe3SbslXjqefIzbsaaYRV
InVk5ArmNRG3scRz7c/IzN4KMS4Wp6h1RpZSxU5uViSWokWGnRVtuuJ91Hi7eqGqtpz9vwU5k/XW
z3fLi6vsLLkfsF+2hZmQUyUJgk85FVIBzpj7rmP4sUye9QZarYA9M+iDQOzRx+fRgucZzcOQ+XHG
IolkY6pWA5/rqEFpZvRAw66wDsu1EhakNtmRBZD6VnlorOxbw+B/pbOF7h05hFtVyOyc1R1Qqmya
PUkkwue0QaToh2skf9qmxpRz9HssBaCBdLv9yXnywxp42wXzPCiIgsMYZOA4tKegDl8Tj6xLtCrD
PSnSu4jgAQdFoV1leipQBh+MRH7CHQZjZ2XZdrAdCJ0OD0XhkaOSZDUaMx+xufLb/LQsqClkF0qn
juTjeA6BHQ8N/tWbbAqCKAJgqg6trDTsXiDBc6egf4C1al5870BGj1Xh7Yli0W0gl+AsggW5tqzi
Jeuc7JpbQbQDZshZZUp+l9rbJGb2K7PoW6/xUESaRwHqgZPUclhNMjzJ3nrWTSfaFrMCUJccoJcD
Eq1sbVc77m6a57OcRSDpR8iTl7/UJUbIUKOYNwndsXPNPMgWfmVhYLM1phP8p/y5ax5lp2ubPus/
A9bQPixBNCqbtzu+lD8EPoHXMzCm9gSSLaUbAy8HL/cG+MgMdpHkuc2UTg8dm698QodKOINLyxm2
QLWtBaEJdToD+mY4Ut4Ge44c+gHmm+LEje6wb+zhbPvJPm16tY1j+ptRojcvk9sidLRgVWZtgb82
HkLAizVsZdPwn2LP/7aMOARYmo0HI/u09B7moIe6rnDApcjgTGhK2YjlpS5beFa68ZjS6VfWRBzA
bQX7p3Yu/XWpOKboJWrjfp+EEkufbuylTOSxi8dPbQw/0xFsZjJk1BIC7qT0mGFqgdp32rQZXd34
Grd4MW6ujqJ0bmKU5Dt0J0Kdl3AKrvJPGRuPWFpvJZ/o1lrDp2u5rxFjMFxdSbVD9H+zfATvsanr
5yBz3kq4SFBPmFd0plVwoRUGL3O8E9M7wnYPo1sEiQmYz6duFe3O1JEi57b6Luwflb+bkjndtJIa
0ErS5gPZ7ZJgKr5p0bewg2OeRW+hWeekBOfpo2FSNGGVfFlOjTVToFVv+RcxHwdkkqFsNLSMVDLq
PZv50w1C06YsVfJVsZODcbeb3Lrp4TNW2visMa3fFhasBlrahDJFuIuaNPztY2qH+4Sip+p9BpNS
kIAalsWuLAjAIAK1Py5rB2owRh7VEuVWGdYutCx6MTODqtTNj0BLoa3Z2KSVTJ6nVJnHCAj7rsmN
H5xb0f3PM9rBc//YYwgCYJheJsY2riXUPWJ9oGwFw7SoTOzkPRpIB/S0JMFqRfPB7dtmU0Qkio6K
lZBlLkHZVp5fzNBLb1y0dah7N60YkmemKYSH6Hc2dIlUTdtx3jIp6Go45Y7NqQH07EaAIviJOqtc
9yBHNg3wjZORFb8NGw8xrJA/iWXTG5wr3z7THyrGh2uXlkS7a5tAuVt6rMWpGQZ3l+aiPmSB5+6D
OHoUmny3bXu8QRKAmDXWOReAhudyA9ve/iU4uD7Ll370gp2mNc0xomdwW26hrO11M+bjxe3uDK6D
DcJoYhTa5Gfn2WSQUDthn7boureRsTXcuREHCiq14DVRZqpDM6mLRcgSJ7uheooSMlm8Pyl5Eg8y
X37auh+srbGp98zZruUYiZse+e+o+Ug2E+oX7PvD5Mh32ufJq9f7HX6Rre1EDbUAPDUu4A0a/1e1
QWzICnpjuAmrUTziamDynvqnBighjRIyqywidgmmeCbN645wLLh1WTZuLVLVD3la0/BIRPSeWMGp
zoxxTcpM8VzLBIGR7vzuLUTK0uDNEeAeQ2TC/er6CfKU3I8N8bkwtqNr6aTusUxT5ByyHI987Yc0
gPdo5Gs//IzGPzyhIXgqoS/hpLHPJMP+ibwtXlbnDxyQd4f3hWUt4NEfkL/2hTKdPw3kRKK1vGfl
aFvPBZ+AZQtJMQ/VdirCjsZX+oPWp39UqOPYUdIfKC6TA3t9u2s7FhmgcGUNCesmzXZNTLIdlkNz
mwgr3fkOccjmCGt3nv7VtdbthlqebZSku3CMpg1aIuLc8pCwtOG5SOzwjxKDSarhribH9tigm3gC
ZsBAWO/No26XVDXUN69Ayf5MsX2Y2BEvjZ/t84wraoWtO/u5ISp6UUWno/kcI8n3CsDbjkGDlZR2
VOORmIuj8xJEyKFKgrS2cei7WPDoMeGKv02G+TcYh+KQNgy2vdRPNxBxcXzEAKPbNr24Ee6QdHRg
r7bj8EcvNI5MuIWNrvIPfW/sAw7yKYN7JgGZwSr5O6XFfSQgMCIEzgqhJgYZ3rsJiVZpJpj7SbAr
De03F4a3BC2NVZFzWh5/uxmcFE4JmlQHIODm1omCkxYExOl5ebyhQ7yqe+ulYVT/1MRQy9P+R6tS
c8/cs0dE2cwxZSBY3Uy/8nqa1sa4s1VEjmMmsD8lDZ1KSNG8hOW2DepyBRCdl9UQX0dRvYDLGbZd
6VP5qJTwceN7nPlYmUhbD0ghwBJtsBlH30oj+1ZlFv2HNsEOF9zLhmZUa1KtpDT79OjW6YTOIxnI
V23lRtA0vBOp5e0WQSgCgH7T008G98DAaQL80YZEIKoEDITpWm8kPcIaFgQIAIkCU4YbR6MVDPSE
usnSQlIWSdxIh1/1xKMNUrfjwkZXDaiprxh7ORt9wIRjBfjjZs93wcO3z0eyiwb/7irts6rLcG1A
rMI+mu0ysl7WHS+wjTah7qqQRB8znQE2K83v7MdAt3itDQbYVC1i7YLmABoH9GoUJ8JR3lLD33sZ
TGZG+DoxnJSuY13ucGgSLBJ6+pwVcfNHylfT+bT6rtuOgYDHF2KuTdFpef4cr8w7qzDAGUYcymJP
YMosVilFFyPxisImgQKBDxER6UHHcbbW2Hr8FigDvZN8o7v9MdBs/4gE9W8Z4jYkZq7baI0L7WJ0
z1NpPZKip4k3UwRTl0kWSeDXgDzLWdSX7Tt7OIZD9iQ9smxDVIruym8IVG6Uh6RTTtuclO4tpBzf
DMjZVv1r5vl/6RLSsqp/OIReABhWJGJ49rEeDGaJvRlA8SD6lTjnlS+AtgVe8MbtITa0G1/tKHmf
XCxrmc89brXuSXKwp1rdwSfnTKcFsK187OqEHmwcO3nUtfU3cav3UIqH7GrAduAXQj36EUNdB6R4
N/g/SUeXxjYyxWuHonVV4wXbZBX22t7+4TQ2gAPdACJbVB7wHzIcQy3ig1tcwRdJAhOvnPxeApch
LTlb94me7hsDeumI274FrircdF8P+doJkoec9Aif4fijtTgJFjmnMnNyta3RiFV4iziYbm0v6DeR
bX1Tg44NfgST3Ff1Z0r8bTPgB9fr5q/TdcQuut1V8wMTzbo6DY76pkOq2UwZX8oFYtobXrJrRvHs
ZcmTa0bFcSAtCdLtyof8sRrw7688KzkGkRaxhsuR8J14H1h8QEGD+KQ050OEcXdiKbxbgPBhyKbY
bvYug6I9Rrg94RQEaHfqpDfE1NEFX8m23vD8Gxtk4+1+japb38T+cDQoYEFuOs2mcVQLphCktu9J
9xzzrYriRuyOdQx4O8KnyKCx4bfWsGkXOljcaLDw+xCrO/BobQjROGu5RpxR0ELS8h/a0FP61CmG
QoJJkP5yVqiPmhE9dToFOxdzTYB3dOlCG8IUMoo0H89OBnYftLwb/y5D48NP8WVrgb6va+dDivAz
Z1rjkGgM8sh/LVPlrchU8te+I8Eege96TkvvNIruZ2Iaya1XZCciciZqV8H/cIHCCav1z62tTjEd
Cr8FGBQ5TXA3oqa/w+6FgxitaxUZOCnb4TZpwTXWknAProwNq2AVcy36XUciBwQ9IbfKMkERy1Tw
8jb/hEMXAHgNOSEU8YU6qz7Vhvaw+0Z/VQa7p0oM4zp18uSYpXfQrAhJFL7iS5D3v4EWZTeh/ywD
56PRSlCrI2FAqXFyRQf+CAYAHEKvOaRc5XNB5U/61GOC0XAk5Dvc17gZD71V4XIgSMkzGS64nVJo
QAgejzObdCwvRMoy6DS6q5+EM01zeAzBGjgmSFQBk/K8/FIMJCe0oaXv4Lz5X38GFvTTmeAELX9U
BXmziboJErNR2JflF5eanbCAgPAJL3B3vV+Wp9Tyf8UgXi60Y+Fo0xTZgCeBHWNZkLfsRqOKg4wa
uWB8unGMaXmDtSsqg8HcAiNUyOTnVkE0BTS4qZOZbHS/Q6vtXpm2+X3yIlOlnRepZyLgrQya/yKb
8YFQ8Dh7Bch+cjxycBTS1OyvdGoaSJI9jWQKe2qMb54a3qsKeVUhC6aSFGSj2fdXzXgIEeZ7zBKk
/c6d/0VwXeuNfzApWTQaswm5rdRR0VvFodrM10ZpeoeckMp1maCw8ermt4jKLXmhQCiA2yFMdIcr
BA3copagfQpYloln5ufdd5DVQlrTVhHf+tyS+bv8C7QaHz62aCKTNAR0DgQBu2YZ14SNq7jGNe8h
+4biEht9/WRU9e/WrrpTh1s4bQx04LaJabQ/AuBvOMqq10XGVAT+wUkNpszztxh67dP1tGqrQ7El
AYndIwy810Xxg9TJvOo6acAGPYozMRl0jZ33TOs0uvrjKdCNuxUM47npc9hocymUt6G6esgXvyRV
jFKa0C4eIyr0FT8p+ur3gTiew2eGXxB2fBBUPA952oQM9RRRrD72uyD1uovj82MT2rp401SyScZp
OMC3FStPqx9xMqkjv0n3pTC1HQUXY3kGZO3knm3y9ahDW6IwqwYEFBpEdPOWWZ56v2eSr6ajzszO
nCfbTlFsy7x688uMfgCZgq2LEc8pkUQ5XsO6mb9W1pA9KlvhXDCE3nof8VuUVxW1qeKc7pCOi0gE
uFSn2+uSNYHQFBKaRvA3p+p0t0xrCi/5UaNkw0Ft2g9NabzD67PlBZw7ibQ75TkneKcgBqYdmZP3
IZ6bbNz1gaOeaBqdnEZ65xQ+3BTNJxmyupduqxwgpwRpkq4kzJJbVbagFiMn2PXQQU3Rdkd8E8xj
nP6ReR0nrrrTkITNjcp5ZCEp4Y36TFBwd3bNK8kSO1O45UkoLI6UweEOJYe6hm756vGIOGYbPgRA
S613rYtrjk9cUYzqLoQJEeIzHczk0wqbatdIRRrxfPGkiwV/agl7G0JLPn9dvTDxnnKSK/WJUqyI
YvObPSSHfu4f47e4hTuN2QMvGrsklNktfjJ7D88aqR+93RbnIaGb0Vg9DFirtg5BgwDAMqedmwML
jAKH+hmw9DyzL0r0PHrwrUz77z34IWZ51MPz2skrRWjA8Dl2+nAxSiTWxHcuu8005d45GkuE9oFc
l0GsaCy4mPNageEk6OjUAsrwoX8xm8+uOoHC8DibZ0ztKDub8MmD7uHHJf2NYZOTfuCH2fTLU+O3
OOG2keAznIoRh8HSKjA4jz83UCE5+wKR2sopBZRPKwueOgUtjx5N8Ej1YIHgoAM5bREc6u7znM4a
dg6NlVrbpPplpJ2zW0Zho6vMs4jTt2F2ObENEIbLJSKYBFiAp2fMI2d9aURmM5iobrM8qwIP7nmy
q10YIFYpawMADyFwITV44KK6G5CcPUJ4uCrvkyvCTrk2Q5cbazsoCDLoIimCtG3duB4P82R+hZ3S
SshINJixHAylylJ/Y2RR7xYZWs/ZYDUpOILLMqHZ420CGi97jZ2Z+dsQ7yN9+Ig19d3JzB+OIJmh
bBzqJ7c4GbR5B+ENX5NQV0G5pLMDN4acxa1M+fIU2fjtwy1niOkduE26TpDd+A7pdeQJkVs5T0Qh
RiHsnFdpSozHwZXBL42InmWBtAJmSTL5BW5ikUFjHIqfsFm1jZx8Yqlk/xhtRIZj+2JSbR6SmIC9
IaxgXY/Rb+JZ0jMBWdy2Qa8dGtRd9yqozRYRmRuJCiBj9aTygMTWeQbCOnUQd5nU/0C0sHPMEiE1
H3Wdu9tVf5YK3CLXZC0DBbvFUtPKKHSwaB6hRvasxSjR8R91kxjuTNwBZDPZkFO4MxrJXGD+jmNs
zm3U17yu4ApWfhSCdeEqTCXhArN+NTRHyN1ZJndcSobaLI/ZtlYjgh2Gs3JwlQedUSBRTJ2NJRj2
CnrRdAsHdYALyiQ1CM92LQ4MjXsmCRndIlvfsKUC3g+ETyN3w/cJPPRYvuyNVy0rLvBij8tHlxHt
YdWF4x4XlNp2WYROoMLoZNgRSR3lN95f4mFLJuahLY82jVKOUOBAOtLhivlplxP+v84Qh9jwoVqL
L5EucoQPpxrYRmmsLkMdyMC/NNoLwILA2vDYpceITF5glznHvMj7et37Xvw2lQYHZNrG6LTy7oTZ
7GKgVCCYOIRyizBsR1MbbD5j8WNOoxHDyarNC7ISvJRJLQQJ8mAhUNXJ05JN7NdefHA1dW9Dfbin
lnWHD5bEnnpri+mvgLN0bDKn/+jy4aOBqHJhRASMm0d4qjI0O8SwwDO39v4cfxijOb0QfnOkuqZS
DXZsXMnRd6L3sET3oRVk+tFeYM6RZMZ62Q+tImb/kle0XiuzgGA7WXGwLl3SuMvec56imoyJZbF0
hqU/1zweeDrLV9gqKO/ELc3PS34rajYy3bcB9RGADVfpl5TXJmh2MD9l1u4raIy7NgH4jnHAOzha
Xa9bg6RSm7fivkX3+sE9ojKbQSKp1G9aUkJrqium3vUeB+OBZKjo7NUVo8XJvRHfBkowhEAdjdaO
VLV0r9IeFJ5WTzsU0zX4EyafpSE+XOCWG36uPKbM/QDG1e4hC2nHeePfWPrZXa/ov9qGwxgrGu99
YfwmJyK6GDXCkrwM9At4ZE4ai5RFZekLQjW4Ryq2EZn05nQgcUG/ifkXEKzOKnyROq14LwnPfcwL
Q0qyAdtZLL6kiI4T4wNY1t7rRGUrvDZ+Y4hhbtsBcYjgkd0iRyofIXixtQdwLqh5euPwhwGTblOD
fvnan4cSmDh5AenG1bhATVYj7inHPQ7o4qBKe28WLdw9jrhH9PJbFLHqiGzkMDT8Wxm6nUUXEdcf
Wd+qQ9kyJUkZWRzd9FSiGTvYEs7x4JHS6ZroZKRqrHWqioxgQQ8KWeDDsQote29MTFxsyLdD4frr
ALgStax59ozuIUKce6YRE7RSeLQ+ia5EFVLdtK7+vryKiDJK15NMwdLG44HwCu8KD8f1B+Yl+vfI
KhhzBPWxL4A1yPlMKxr7qmKYx6ojKDhUHSFSynjPHY635qDDq6nG20BWg6VS62uPQxjGkNOM/mhR
5z07OUmBaajVNyfw3m1gxp2EG8zs7I3QnOGOCvU8mtY5VsGdL5qgiCIIrQWLRHPRWrkc+Zi00/uk
2N3GlOGFy6y44fuv5wANbHPkD2roHJIMFOxyaq5Zgze/LOxzVdbJ2pM0RCT+1lYJmq22wqOWJ0fG
fcimNPcbizXZM5AEtaiK+STHERLLFVPiDCA9BLWEw6j5aExNPxqtuVFOfMtyTduTFUt5k4iSrETj
YyoDlOvqVGaEbEWq/L7MYENgiwQ0WPHOzzCLxnmtHYcZrFYi2jw5HHcJ0WypKxd5BSiAM2CurBzC
hxXCE5bTPq+VTw07nTzhv5k6hPflBdblJNIRsHZ0Ru/rn1oO076KL4iGyn2RhXJVzSrl+c4ys0dZ
oxHwApLX04xjHjjWOdURgyARurm/lgJOFRstzSwYz6A5li2PfkI8H/vXkty5E8BtymZ2easzvncK
YzKGB4qxICIXAWjsIVUQdGc0OcXJc6m64OxI7ZfwyfQyRd59A10Fgqm1SB/oBdVGoUM1zHhYIhty
5vIFMoJ8LxRAX9rgwHOgBsFDXYNkbw+acs19b1sudi61Lolv2DlZWm1wVjc8kVSkqV23a0co/4m7
txmxu52XoXlMDuzRQYQ+q6S0ndS7N2J0su1ySC7dST+Y9tXEc4FYqzEQcpgdPmfoUHFKR45Dl+8C
Zk3tEhimLI7KLE0gAt1LVRr5MW579CwzQpQQB9V/b4R0DrUXjltg/Kg0mubSt1RyadlMqyIMyC0o
U3llCREVvkI1Zl+CITgyIesv04BUqfPYnNigawmC0Ghsf1O74TrVyPAqfAPrJadKSwwdydYIpXsd
/vcUWfFzpJPWFsyRLIGzB3lwsqNSnkly/JPE9bCqrWZ4QqJCFkDIWSL8kIWXbhRl8ykcQhQppn6K
y5omb1Fd5WBctA66Knbvn4EQdEbAq62cLn93QtIyjS7jzdqfANnxiAX06O36Frh6tSITrd6TKvHT
cafkUgOHk76bHbKJld066mDxqH3ZpyUya+oz+tUl0sFS69FOSbK4ZyGpTlQIPqEbjU1UEdadkFHv
Zanj/BqjjMMM17JniU1YfJeQ88/DADbF8XqGbOIlwKi9NuFNo3wLBacMbJUGB4hDZDBfQZ1yWRQQ
waABfZxPZgIx2cHvSReVpT3yqcg5YaQm1qYiUwTK6N6FLgwuon3wzkGijFGexkRqHdL4GM+U1yH4
lZvg/SKDcsUopEIqDxyz2vaA0k7ONDQ7x0jjXWUUT9SuPt0OkewqFe4H9Gr4eX8FZRhs/rN34N+Y
d3BeuDNGUZg24I9/SMrLhpPNqBrxtCgOSfIOnnQR4wg8daCJjk1H4eaRQe6UggrYkPKwqA5Elbh7
L6Xx3AeZQBO9AvBpn7mhK8uVxZszGm9tF2ovjR4JbFA5jRgmZjGH9MT8L+6Mf/cdcPfqrmlbjgCr
9A9vC8nddHqKZHrSjQnaTwz/0YlUcZUQ96apIYgWnkIbopYNik5diWhot10VKoqVwTqYgTR2Y2MO
P2uzXx0PHqwfitngb+vGTwEcjndNc8DTaUP4NnZKXxsk9PznuyBmi9T/dx/BXoEIYwCfEpimZ1f1
/3HnRJXfd22geV/C/twM1CaoAmpT4SIiy33I8bPKE8/ChEYABENQNcSEWMV/NUv/q3/b9T3hQKgg
rkY33H9YY7u67uIikxrcayp9Lbeq7yAVabrl3abM8xIJx5iv9YFsSy3hFJAJgovwVyBHcgemFgOC
UzG/QiVS7ar6lUZ0xxJnmJVBxPPOfiKYA7B3Xetg63b9+M9X0vy3n9+29NnDJQzTmP15/+dKUqvT
52mm/6HsvHYkR7Ys+yvzA7xDLYBGP7iW4e7hIfOFCEmjNGr19bPo1TO4mVlT2Q1cVFXiRkQy6KTZ
sXP2Xls55UYOBasOTn5eGDNXh7d9Kzjo7SwE8mG6ECyenlCU5e2Ur+FlnNEI3ymW9RnkkNizynxW
S0oYANBelj9nTROBEX/2SqLeho5cRkf44ZJIyxjqPqtUFsFgTTUtW3Yod7eBjAI0pE67KKOaU0vm
/gFa8zuawwB0pnKMc/F2uZbxCzDBT6zM7pzCPDEB4syHyviui6A+TQfhW613+xB9qDo0DrRtXJB4
74VE8aAWuintMubHy6Ybtwbo7X3mYbqIUY52mfiyrc/beUSFj7z9w4f0u6Xd5apVRzOgrzrejZD2
bx8SnUw9qaGznUoM78sihHkqcYCjM70azG5mpMaRgW1460AvmhX5K9WSUIh+m4RIx0Dv3oQfA1+6
zXTmlJYZk8SI0WobrG+HudJC4VNN2hILTvZfnpHbsbICADtzQp3pj+YfKHiAw0znV8shEpAz5x9t
3H/7m0IeIGXbRZT/Kw5BmozeRcoApZpomBb05+WQj596VIBgaEeDkxEOx6jzl65X7lSFbK9A65NF
ZZEspNuFWKt9R5uFRQ9dLLmbtyLoJmalywtplQQJkt+fkdaL9R8+pd8XJT4lwlM1DC02v8EvT5eh
a7mdKViDsR8fVBnSZCzJX4G+nC+aZGrVNF16iA12xzqsiRCKnLlnVhzUJyxGIJtFpJbhCumMdYiq
ZO6m1LUE5fkoExPOLolxP6bma54X30irwLSWcDIy7MQr/OrG7Pb0FSZ+MYnzpuq83a0I/edf8ncY
D6+QpcP4sFTDsrDM/7xeTLCKLlBCHfl3TbdlLJpXLYmDJQ6qmqGv6e9NuNfBTlS6eybh5yUWJAwy
vlvLkeCctInLXVlb1qJTw8cgGuJFlqJwzhq3/8NW/TebBNHU1rSo8fKAGf5lq1bUVmMSgvsrTHiF
44ZbhhkOAr4g+4tVG0ioyW6nF0PDescw3LMIBQ86Vc7/cNN+t0NyJa5leZjtQVG5vzh+O73QR6VN
8KFpiOdEH37XXmUcjVVeGerCSjRg9BD2twbc/ZLR0p5Um7BIt7fl365cZcZtk3+wuE7wxl82UXeC
NPK0ToxH0/7l/uDIwuFBZtOpdWj4ppPMGKGy1ofjBuk9aaDTq6ZlzgLNPumKh66ATmHydlnMfAdR
fsoGiyP+PgIMFUi1oiDcwDX6o16imJSq+437GrsIdcgfKpi/8Ze6Gs5jPlXgv5at/rJrUeRJiwQq
+zTp/ZHtkhyH/N7L8bnd3ia35WRQYB5m7ux9SabBWk7u9a3cTarmKifbdwJq+A8f9N8sASzTDg6s
qTAByvPz24EtWTHTPrZOt5dRd3LsLI723cOAnRs1vg1zInTkRDP9hW+59fi0jMP/P1/I3+107OeW
SqGqegbv7M8XopSa6k2jl1MyRsPaUNhxI2NLmGLPyB2yAye0YUVCw7YfY6r8iTEjqeZI+SQB11eJ
AEhJeHdwPh9FoLTryLd0/OT58dapsIqOTUQ6R7Nygj9d+t+8LFw5R3Nbw7mv2b98tgY4QGoR2z4R
kEWKcdE9J5n03JmvlpiAqDEANDGKEulH1qti77uYc6pOp4fQya2CpuGSdULDhcEfR7ieEPCSbo1o
0tzEzQtxiSamLL9bVoV2zTwOr0rUqLvJ2/Y//wymxdLk+dRZK38trXLTIK7UcNyTICgapJ/SPjSV
fX+rnjKRPneuOIkOqoo56GvGD84qJnVtKY+yw1ByO0n/hfyR7YY8ErPBZmrD4CVQBnNL18f+/T9f
8W3x/rmsdjkdO4B/QP9Mmrefn5q6lyYt9MY63cSSrYU20ozpF1VDuEJTwmB7tD9wKPgYl9LT7eEl
gfiYWvTFXKMx5lM0+50ZxltmnPHyn6/O+J1CA1ZNYxU1ddNzUfr/fHVNA1R9jMzwfNNqSp+BJOoB
Y6lMeUfewHmrd5Dm2MC3yfPtrqRSbW6rge8MT0wQu2MDQeCa29qzjtZnV9oX5KUdIs8G7nVu9XOV
DjihpTOlhrbHX/XXuK+CwFbF1nBRHAV3v7W+GWBir/6glM2InYuh0frxsguddag17taZRHX//Mv/
DetrIl2a2Jldjju/8bUSqzMVUmwJ55z2B9UNHsibR1Hv6aQxo3lZC7V5dMtA7N1R97e34UcSm945
iP6AKmGh5Ub/8pi4ZIIANXK4HgqMnz8IVLCdOVY62PZp3hzQHd/mKVgKKedNnIFUotlcGvSw4pFc
oUyjTkhzQSUXHvvcxZiEFaa1Nfh86uSLjPDT1K8+7yLa2UveFCHSD6IrC/Upye2OzLoMDPn0j9FA
KKcRCbCkvGBcVof3mUkz12nb8aAprQuW34nntypeDi7sbIlsOM6NB2MSZ1dkHxTEbcP3wrLThC29
eRKZherUuOroOJCF5vQseUoMnBLLHBEHT6kwftzWksyO35IwoyFRasekktqdCNKFUTTK3MsqA7dK
UhF2t3c0+da0nObIMC1mty6KamKxiooXzx7w4EIWX48g0maxSO1L3zlPtFOQT0anoO7Tz8xMTgpK
XA5LFT3W7IBF0rgEmbu6KfmjGqdtZBYLC9MnMxTwtbIbg0PquPdB21LC88kxxkCSnGJS3ub4STEJ
5+EOkd23pZYwGn0Oop74DLPOOvzPn1MQkpNvGrqaav66M+PkiPHh8ZzeOrBkH9ylpk3xKvRPV+1R
N8UDTRptGLa3efJtDXGbqty2iAX+cC1/s2B41Kjk6cJ6YAX+pVYNPKa2jNTDcx8IEpWzwV7evPt5
p+7wEbWb2yXcqCRfOv7ENQfWYl4SwOOl40NPO3dRVvXKj/Gc4sQZ/3Bg+J2hCnTb1VG62xNT67cu
RmsRy9iVFjgfuq90gOYBcPfXMsW22ORF+QR6fil65PSkNLsbY0QdLthvczMEccOYcp67xruosXAI
mWvzJhJbpyV78w+38Qak+fl99yZUjQ5YC3CS4f6y8A4tcTOSZKqzsJUDshJ5UKZ/ONpwrlQbvRu7
VmFJLtYslb1AvoGVo5jrZkv2njc4R4x++F+1YakmdT33GuCNtwLp9kDfDpoK5JspSsaaqSg6raEC
O5E0+rMzdubRwKJ3sYApxp66IFDBXgY28Yn2EALvzsKn1EvdvVOVn15mfGns62vVKONlfrbbq4EU
ZZn7Y3AkZ/2hNzj+djlnDVOpEG23MaVQxcMx0MxMgIgr2DpL090aKKrnGnLrLS98Ejb51m7qp5tz
LTdxrCpFgDinRTxQRI+aZBgZ47BG/lzmx9KSIL+9bguhT5vLKGnpAZLAVOe5v6cB/wX1QazLqJcr
Zt5MVYRdHkXR3eG05yb0tbyXOsJSYm4gXub4jwusEIRrGceuor+lAGo9N0x91gmJn6uRJXoxmRl7
MOdZfi5Vu9+56NzJ/c0OnUQOnJBMjsKcPLimG8Y7M433ZU2CYyvaaGXyV8yi3tGeb03kvI3NY26d
yUhTVqFTVVvNGn4kFSrLfqI+pHlVkwsW004OMVlqvTB2buldBjXbDRFt5yEpLrdhR98Zr6reMAhN
godhfB5VwsFhPuxrkg/nlBqME1t9S1drfTMbS8Q5i4JRY6fLbgljfcBmbqqoloKcqYu/c8PA/tRD
9HDjn0jB+u+VOw1FDcisC4Fvaov+vKcFnTSZXSfyHAiFTrgRm3tVHzgnmoeeOceuFgUZQIO5Zxih
n2RQqKjVPIwbRDytwintRZYx2PZ+RmmnXD1SI5iIjeuQZjgZ5NAyOqaLf3gzfy+VoWapHCx1QGbw
E345bth1UoyJEhVnOro1jfb8QLiutx80sqlCDeayhfRuXmQhegTUy2au4lxhl0KTCpStfNSt2ngc
QvH4z9dl/EYqYsQCrMilhiQ3wP6VsSbQhCYpc+ELxD5kai45fL5XruxK2THLRtPlNWRZy9ntfWrj
komnjlFy6oPcwEpOkm9sM39OWEdW6kRa4ZgKrV8Nqv3tq9BypRuAYAKBwIQQ8h1/2cSMn5MUMyCh
zAgrQua1OgCNsLy3W6D9uY0MiVifVQ2tB1HKcJOua3f2aFEv+rQnNZClfzgEaM60yfz74mkyPnNg
T9OJoFz6rVhymPPnVjM0p1vj7Fb854O14Tw/762uXbqkw6yUWr40NZqROW0v9xDkzLluZvksRXlR
OeGlKWeFdqlZdb3QfhIi+asRN9JC3QkvON1KMdV8kWZdb26Lq/CZ02oF64AfVeaiy2xU047V72qq
4AUenPQo3zpfIUfccy6tJRjOOSVaazIQZn0meoy4iMAtxFe72k+P0PDWDSOzK6UcXsgImOJQJ8g0
6sw5JRzCzKzeoGa179qO2EYyYT46feivg+483agrg/qja+sDWkBvnloNM+5EvuqG+WFYeP2g8MmF
Go9LXQbN6mb8ipyaRojRY9hoqdXSxspofMqF5zAzFQapAAGSRQP54HxwB7QKrrGusm7u5TtN0Ql0
lOrj7fkgSixbcfR+jBjzxy25JmFoFujfeEhugwLbVLY6A5njrdIb+hIFTlMeHLp0cT4wbhTOhSFh
suEXCFdFEzKsKY6qg3K8KgdjKZPwS3EeAsPYEd6rwlkynMttWkxIKrNFc5nVUEftzIkXVhGLlYMj
jpl/BaDSQ9Zv9B0ByPm8CzrjVFUBeC/y7Jq4jVfuxHe5/ZRCz2vGyGVxuv1SJMdhkc46BUeChOXC
09/WenEN4e9ORzQNXRr1KHk4sdu/4W3KlwHpzlu9JJAKGPQc2X24vckqTDeYlFOJq97JqmCvoXhD
o4uYpR+SA8kc3kYNxbV3hLaFbg3oRj/rWmOunbK+b5pyczunCst+0CGLP7ThF4oNdeWmtrnFIoqb
JuN9DpqDYkrwb312ysA8AzhJDhlet32m/6lB9OsRhT6s6WjQwg0bDtlvHXPL67Ih0kr15Ded2FQO
BM8xRs1YWSLmvcNTbIjqrtTA7bFFdRtCJM2/yrv//RMTufrP/+DPHzIfyjAQ9S9//M8HmfK//5i+
5/99zc/f8Z/HkBNzJb/rf/yq9Ze8e0u/ql+/6KefzN/+X1e3eKvffvoDzxcJMpfmqxzuv8juqm9X
EXzJ6Sv/u//n//r67wQ/6A4fxv8/+OEos/or+wpK+e9hNLdv+iv3QVf/RYdU9VRaP9TGFlX9f6XR
uP8y2ekslfdqCndgi/6/YTTGvygECBzwDL6JvBg2SvIRbjk12r94EqZkG22CvTm2/T9JfQDTMxUC
/7aeU66D9aNrSsPUUjn//tIjwRDZJSEtb97O6KpU8oDlda8y7cvV57a3sEPZR01xNrZvP2Vmg48n
v3jwBJR0FeoucZF2fkRQTU65rp5ymh3zqKDjHGJWi9XsUc2LtWUb6CYiuQlc/Gcx5/pYsSa6Otlr
SvjsktwL7LNG0hQ91g16gW6yKRtDhr2jYCg3mle0FLQYC2BaTC4ben7dXqY5omFjm6LZJDcHRX8a
vdRp7s6bVl10HEPsrL+0VfpFsxj1u49Lq1O9A9JiIg1Dia9EviUBKecJ+gjXTXdO34g5awU1sytf
s+q1D+P7iI7jTK9w1Gc4A90gJXE7dl99v3kzy2oft+ULmodrRfRKmL4GYsBHwqSzJ6ZxnwBaW7hp
1L7iaSgBSuLHKNrwwF5DjCRBfPskTJ+DOvOf1ALLYZ81/UkTvbUq0ro61my1Gz/PrkxcyKSvHkQY
/1DK7LHwwDbG5WvgBQhkgGkuaGMj6TcVlKIP5kDEe8OwfwYUhwU90i505B4H8iZnnDxYVqsqOk2o
RVqtW78hl3KEGbUkU6FhzI2Oq5EG2tXWfR1qj+BNz7/XckrU0Xgy7HfHjvqFY0IVLLBS9JJq2yvM
GH838eVaSEjfk6GBGwp7q0JgSIJ2OKrOLDEkrI1kpfWEyKeDfw/E5i2sydiyqiPZymzmJmY0l/GQ
l/b9imJ84Q+2TV578iHGZxyc6jwozmGM5M3ttHxex/0nAP19VaM6iBJrXdlWs9LZCvkNNY+Z5ikq
bXWRmF+jgj54TP3nvqqPlAKrKsV6oIuYynikjZHtApMkxCF5TqN+xg8FrIwsbCvoMGixt3NjmW1G
eskC8U/AqW/VON6bQ8kx2MkiC/ynvorLuWrXJDgbJ6/GOtKphPR5/icH25I0U4KQ1bh+LHpoeqFs
4QfkwaIwshc6T8i8+wcwQHPH9pCkF89llW3QgW/EMB4hDaGONgCEjI8UkUcv0griRiSuElPdRGaz
bzIlJmlPp34x9rlZbvUxOBlJO8x9W/toOYn2Wvaq2A7i5nxslnnHlLEKjsyt9nmRvLjAtuFHp2+m
feS8MmWymZTf5LzMVAX8GBfTJiN1UrTDf+TNhpzU0CxzevIDf6hCP5cxdxN1oMGZ0H3veP6XNYfd
qHb55mSZe90eKUs3+J8Eg6xCE1F2HBIbn8n+y2XndsTjWOCxKgpQYUh1hGz2pFxq5XjRQZV6vDt9
qj8b8eSA98mtU76D6YeE0Bl7kazbqnuMnGIrJzBM1HFYiItJ1GOfQWTXy1Hnwa5i+zMePiozK+Zh
XV1hzt+5Q3uNgRUO+vimtdwqyjuzzujfNfXOTPx4Hj5z82pCQ+qipMJI2q3WO++gziY5+htIZxSn
pf5WiYC03xyAX1eWc71zHpBxIeLnqaavGi9Equ2sRPLbVae2d6AU7VWPLMPmgFOTk7Gys1RAeW2w
AuS5cyx/SdN3pnVy09uYXb3gzozv5IBsz+g2SUIqVBCsUEHh2ovWpEUuFYOwvLaajpszhfPJlEJQ
B5hzPHSaw6bLz7o9LKooeAwBgudhe6iwC5rkXOpKv239bNuiINOf6COv0r6Gz5NvBHKvfkSHzndq
hPG5eDSd1lpYpUArFa27Mdzb2iUas7nZhnMILVr8aBuvpjls4qxcO1ga+fvNzCYn8AVL5g7S1xnu
yTpDpdpQulpdeNcQ6CXIHs9Cbyd9d9Oq+kltt6bbb3z6quQc7iNgooD0NmbO+paZK2h1jMuDuyZv
4M/ZC0eHFtLXd01XzfEnzEutXE8/zvGMJSlcOSLebDcawG8i80Rvbg+C8pCMw6zAvgRG4Oi13360
JxBnEcTnPBBLcwjQDCeLyOo2DYStgZhjQk23iTnMJIuZ0+6ENVkS1E0ZESIes4HkwWoUye1uETi2
TWnbTP9uFfHWSJohwbKuXtqCI2sPlDsIHtWY/Ea3Q2QDdNz2r31erYPGXiNqJwr+EBfdarqvEQrv
vh6IWM/mkHKWqMEWWmUtXLOaeyX2AlEudXGSvbPxWweNYU6wjufgjtb3hUq25pB/CJkE6PfkOXKC
O8hFexNxRRlhflM+x37d2f6xsDqJhD45BvGLCgNBlOWxYCXS2SBdCyQa0K9HaSQv2O8egbH8mP5c
xvIlsYezgn0bU89zLpUrnwo0D9CjdXqk/3sGXXCO1eC+rtJzmRR7DwuB7h2ka98FjXgYSd6uvGyj
5sMjbsa7XDfIo8TSDd+nbNVdSl9QiOzc9+3jwJggZhFNwAOhmsSF4L/qIV83to+Ko5+1URwCh4Rv
W5IAiv03jtIt6OUy1J7hgh/1/r20ecRqde2G1Y96SN49v170sDsDLbj0q1aPXrJMueThzHHa+8bW
9ooq5oPR3xv8DKX1r0aRzqtYubM+wgEVTVOt0T3OGfLtIhhlSOmRsprUM5cMRGNkEoBJOL0Z0x/O
1U0xdisj8A520h2HdGdCSUHUft8aIQ0kXunSWNJbX7uuus6I4YxybzdGLVgTen5e8OQhtbDrbkmY
38rX1KUZS4JmuuVAT6wVKzw2J3XMvtRXN4/vcancZbmztYvhzTS7+6S+C/P6DbPss27ar2UV57MO
5luqAoRe1HG9L5Ts6BQ1cYALeQzyYcdWfZ86/fPgRpfpnbE1tO7S/EKbBtRU7oWqnQuj34zluGdQ
FaKCRrBa2dqR1sF7UvTfXd9wXB8PeT4+OaV4jr1kRxv/BwiYM6YjL1AOKLyPuAfDyXZHakU15W/M
8AvMRTesnWrYlHAmTZjGZVvdRaP6Irs9lBG9Xtfj0ddZYYNqbnvMZBqwid2y4KbUg3I/5MOxVMed
WdBYDCRCWqWnIy33hZMdG4fH2gmDU282T04co55t++848X8UybsLoplOp6vte4zChMwQ89xc4Zle
AnV8yUd/2+mROqOA2SoOZ2ixKZNh3pTGO9LVdRzpD7VQ+J145/wWxoIdddWMzXE0m/tQ6BTIrjED
x41sGt6Nyel2ZqTM+xUHTlT+2CVkmdMGwf90Yhkf7QYPNWWHg9Pej18CQRZblZ8YKS6rvDpU/r2Z
vhkdzh2hN4+YsCAcxeehtDcRQP1AcPeEt1UrbT+ivSSJ/k7R3DuyYM+dtLdKfWUbo63UP4rCvXNN
Pm5lRu/gygb4mFTKo7TbR7PnpaAfksvvSihXBrrQIZRNKYhLiZxHFpBrElBtOz3D92Bu6/41Gt2r
8IZn3Y3OzWQYFuPW1ynZovTcd6wdo4lHP7hLOoKIsyrDrJl/cFhRt2Ghv3WYA2ZWnTO+LxJKjnit
VQ/0nqJZOlnZJH1AhoOHhNz3IXYvpTngIm6cQxrFx6q5dM0mluJTDAUD6MGxYcDm7iKKmZX7bMNV
QXxLr896GgL72vC3WuUcAcFxp8atldhHhvObLLAuKoxEVj4bQb4/rkY3v+8t3P+90CFgakRfM5kf
EEzOqLlVHoFMAA4dN2VW6DtSkleh0oc726FLEzgopwoidAUt76BCCKyUCGG8up9FSnHo4Unhki85
v+NQW5VTqxZrJYV1d8DPJ8Cc9ePCyA1tgZyAv4CxYJ4dfN86aDJsF7Ij/We0TnlQvDZWcF+lTBSs
CEiZXj72g0hmHEHxgQbGkvQDOLBqsgGe81jZ2RHjuruus/Quk9BPo9F2V3TPNjKCX5GWS477A/gK
vzzULacsI6S9mZKcboKjMbVyj0g1m3PwWrYOG3KtcLYRoRVwqGjffLtYhQY1umpT59RQQjSPPqlw
m3ke20tJnKCaVR+VhT2mNdejH2UgDXhZRdu8lowCZvQ8x7XHxxyp7rBxpZvMRrV4I+eDsgK2VN+4
gPctEuEqY9mzqSfTnJyQ8VXvMEANmwJaCW9b8q4bQI7GQdVWbZPzMqLNLJ4i3/jWWvFF2yxaOLDF
dddrWPg6jkMWudtOrM4knBLI0zpitzrISFottWXnskpF4zguZA8Ppa6/6cAl81IUI45bFSJMRO8c
3qS2zvOeBplDeLfH9Nd0umob9TYj5T6DqZn64QYlkr/SNdDCSS7Ybn3OuWlh2qvKauaGwRoKD0lH
V5Fs8pLZieOn1DMOo+QxyxemJD4i6qNwXxj6Q8LEcg5sOlyUsliqRdsdQu3ezov4UVYR9bPdtxtr
hCuEb6fES8j8kjStBvteGM0Gv2mRmgwqod1jPU+9dyXnUaQ5/uVXzT5xq2rn4nmaQSByJ0ZuzqmT
Z1HJMEdalANIpwHSRMFwkVgxF4EhaGIHIUaZDlV8F6MJgzSP1oloKl4b9M3JIQ+Rrxgy/gw6j34i
dCFXG+ttPLjFpond7QSGnVnaxUvVfmG56LMCz+O8pHHQi4PHsaWbYGCaTpEN0h8A7xLqKFTc2udt
VOs1OZX1nBOhgWuLKb6hwGy0zGrrl9tYHzlVsQDhLY/7IGXBpUfs2lm1Nh2YRy6mOILPMOllDMHl
DoF7R7MRBnk0As0p2hxXSPzt2SQwaWSgu2H7XDbOk50bXziixJspFonre1vhl/287pvqFPkcUCFT
BCunl9ahi8NhDcroizV1OPFpZBx9PHqyTOgid1cOtrMry+q//it33WaLwpgK0A35+FW8637WXgf8
dXUDfhANsn9oFboBXqQM+3TIzoYhDB6SPp0kW/nMD0T7ZIFY9USu85AE2kpUcXuNkrOdujoSmclM
bMj3PEmtq+PdWTiuClChIAPiD0W68inALBLo5UnwbO7a3mRBG1TrnjQA+EZpoJ5ishPByRgFsFwr
uqejhTNysGfhYJSHSshoMTTqRzCm9kKJKD6kjv9DZvTERcS8Z5xgjaa5GiXxILYWd/ecuHZDmfrg
SYpx5WXFS++Z6SYKCjh3TX5x9a/RGZULPxpgE2vGpu67gqYPJxtIHnNu6z04n45h6zpxxEfmJYT8
WdqTAXLtCznjvGrHJ9uItpji5rYtUG57ieCE4u+yIt4QVbEPBaqtAdR/Jasf8EwuQBip0mHVJT9E
nn5R68zUOP1RpckTM+0dr/dKVuNa6jWNa0+7dKYJn4FQhAo0SNse0RwSxVxaGydTlk6OBdCcBp2I
fyrvoVIGb15g9MUvRn1gwTgmmAijorQ2suQHqJNwcRdwYpjZ/sCcI1c+fEfZhXZ+70XVlzaif1ZN
OTXNk0Weguztg8CeYR2IZrPWB7F4GzVUlJz4IdLhYHm8NXjrJz6Uu+pGXB8/8JyuEhl+K578wcT2
GcDyRBVL2k8vCT/LvHxh41iambUNTGeLBfKa9Jt28H8MPuNZcpnmmDOLmQISFHtp8OCP/UnxswPM
pEMQNfnCgm2ElnScI1BJYH4RXaQNx7RP31OLuAxrXJIiN60qa3tlhEeaUUs/83eqpT5jI2Ja+I2J
9850yrnRaTslaz4bMzoiPNs6ChNDzQ/uWU3IGkt+BNGkLa+IDaFbP/NK8d0lBgis3LiEjv8w/dsA
X0US9X2SXEwZvtsG5Rt1z7H045bxHtqFjHd8Hoc2XqbkUFkV1dJ6hBnRD6uUsycy42yWv5NQE86d
rHxJQ2Dw5SMeLCIznQcaMVdPgb6imeuy9o4oGtOOt8aLLAygZfDtu5yao+hDduY6sbEHm+P4ZA0o
KrOQp0cmPxJZb3TMpZqwaKZGQ70MSvGuj9YWRyuQCT/+Afx/IV39ToPSBg4ARIrwh2Up0m2qyorM
1MekoLGDGRneNPckmzxWZdY+KKoLBkTPDWpjIRbodUELAy42xlLMw6JYl44z91WNqthMrmPjbVs1
vIrQeRxaZt1lQ1HDh9GFNiDP5N1I/OX0mzpedgYIfC3T8qVLyo0SeJ/aYL+mfPjzOFN2jWNyYqfR
qbsPfansWm5VU/B2uNJeOUjUKtm+awKQTGpu4K1e2mw16jxzno4zCSpHR0cK/sGBFsGHN1kIhly8
d521TPTh2+Er2o57k1n2KgRwL7X49t/uCN3aJUgX1xuO+mGXoaFT3ZSFhwG4qDMxCy1rY+Ili0z3
beFWEKjdWR0yJ6tzKsUmuu/ENF+Kl5XdHLPGuPiWfVdn5S5G3lgGJlRtVB0914p56i5SnJD28SV2
jY1W20svfTB4n113ZPAu5y4XCjYWaDd/c5dl59riqqHii1metxsF3QEe4Fp2x8IlZlimFtYy8ByF
JjaCeewUYTH3UnuLSE2lrV1wWIc8Fj/XdXr1zYR2NzrAsngJVJ4yKEVXKY1LLMEo+PXU63e9axNw
c3zMFPNadR7KiMMJOomp+W5vBm2poFtDBMb15b29jW3OYBLhudu/OyH1Q42lP8/5njDXgLWbHwHY
2nzktgN6KgaXGRmITa2b1X5ZzAHZk0VWLJQQvCmP6WYQOl2h3ror8/plqOJv9O3B0jCyp15NTvTT
EO6ibd91WvytO5CZlRZsY3OsRPJt4MKbGba3UP1oW5PTBPiBdUaxNoVamgvN+8J9xwigyM6OK96r
91QSbID9p6DBC5jsHVDLXWgkS7MenzSd0GsC1Er9VY2clWRzqD3yyBRvVzTZjzDQLwaWwYBOXUFW
9myw43fmnPbMEO1xL2sWgS40dklUQlVSllE2faDWcE+7AeVrckDYdtf42RVP54X98OoF7rZpmlXi
CibNrGmqfHOBViKeOvQjY5YI7LuvEk+nNvH7t1TYy0cOBWSkDbF+SXmwExWOsJVx74NKvzDARxqd
N9FsbF4d96l41jJvi0eS9Jy0kwvKFZyrcfiZNERbWMq8hySX+MG+HPKXaOyezNK569E5VT7n9B5z
F7xaeTY4Sdph9+TQUCjAL043o6YR2k9qo5SJbx8RtcIzvSzr8TpW2dVsAJtLqKZQBbLMX0qpfLQ1
T+/QJweDaIqmB4bshMc6Sndhi6DbCsN3urwp0eczx+ieWvFhN2W8cqqJV9jZD6AR975WbVsU3jTO
mPQqRTGzDPY1S2sPysMwmHeyk9dW2KuiIuk3tNdvARFzAj9mQSvCjccnKRPo4DYiem0m9eB9GDWw
dmyXvQXFCntoXjh3uWFv8wDcUmmup+079OujGVqbLtMvrPHUAy4rptJuU68h3kWetZTGrcqPCoPs
jIN9Pbj10e6YeZsl63wfDM+Uw7yTsC27pnrpC+MzUwPGabjUDAjUbebch/p4bpUBaHrqJkyFrFVW
T1HCC7/nCcgKC8oSF2q500JthuEypo84M+nv0MnigIU0tckQXarxom3jQxnZD3YUdMSqAP7yMsAY
FbkkSJq9GRiTdFNF8Rq9W3Vu200YEG4S53mH+yWDDBIbiwp4zqzl3cTt3IlFRwr88v+Qdx5LciPZ
mn6VsdmjDMKhFrOJCARSS4okNzCSlYTWcKinv1+w+/bNRCcipmM1ZrMpq2JVwQPuOMfVf76fVdnr
n2vTf97gPvzjznFxobz4x/8v75c1VTtc9aKzWb9kfviB6Fv5FcU/wHDItxfN//N//+O22Xb/snT4
j9wPI3B0dAdh2D+um/k3tOSg2OGvhku16b/umw3jL4Pi2UMtz0ESqb25bzb0v0ydmlSe56iI6G3n
P7pvPtx2v7luhv0lbK7AkXnx529K/lx9qpIKWsCFlmY6iEu2JKVV6FcpENdnO8kdlVBuwltbtcPk
spT6zO1lyB2XmgyP4HXKq0Ydwy8mPK8rAEwvHKl9H2XdgouylWuzyD9ZDY4AWp/7GfP+1oyo9NNh
w29nB5yozmR+hcrIfoqMEf5EXo7Ws+gLNoYz6IEr/E1EuesnsA5DM702wRxwkt9+wp/uexBKzOhm
VoptUAX7yIGbJdiocann2FtWq802NW086cPktgCKwd6sTW4R/GM/EUTTBQ6447bivmeXpoP6OuEi
cGG2yvDLjIvguXeG4jHKdZz4Bq47v4fIAcCJU8hM/ql3OcBlDeX1zMYKysmmMLKY8hCl/6JQa7sX
ICrvSsVurqupKH7lajBBs8++cnQSfnJzbobwFCgvGlEhqbGd8YbCR42TrdiAv4DQp7X0eZ9lqbyK
DpVRGjoeth8qf5sGYbtBvqBRgFC4z1bj4FkZdDUXwxTGsuvnAobVoO4pcRM9GkMlf7WGMoIG5SM6
OHCo7FXUZriqYRxelbnK+QBFYr5AVpXskqDPr1ALjA+TYhUPbpaX+wqYBzeUKXalEYAX32jK4lZ0
ln5R8RXcWU7Tf0XkXiH0CewnC6Qwy7aMUoc0CD67jWVdNiXnJVFUN7s8z7P7uSpTjFpqg3tQUd7E
NlQZpiet2w1lFN3KyuXWKumNTW4p3Y6aaO76DgsugaOlp6r1zNpA62KgRXP12k86phwOFkqt60xf
Mr7mK8MwOJeN0MhCZAS/y2M37GWx6gjG8DFu2tLrbFyDgs4ILwydUuhgal/NPEjhwkcFZ4H68I8q
uP8oi/7fSXA+1vIcGvqXtOf/DQGOdhCvrufGy+Lv+Me7lHj47/+RDV37L6EeCseEhmZRFQd1yz+y
oeX8BZiJuhvulxkl1SBP/lN9Y5h/mQhyLBW5J+X95uFf/VN9Y/1lU5xH8kSEjyeOS03sfwuP3k1w
CJH++c//q5D5QxkXXft//jcqng9yIU29z4XULqBlxXfwoo3UwtejqLpWs5biWRNu1Juu+KCJQ3HZ
/6h7/jvdqn+k+m/SbUjRCeba9njB/TnO9Bz2UxpCecfxp6+9wCHJv3m6dMhhkmOZi04vukcDciAV
HJly7chgPFHVudbEYr5QNGq9Qy5OLmqhTXcpJzqQlFIIm97BcOvl+Hus9dKh8TfvMbUtrgVdRiNR
2XFDEScRV0RCrU69xVoDhz9/00AFwdFWLSBPQ8eJ06bsi/hTTHILT8hy155/EHe9eb6rx73VZqPt
dWbEadU8T9PXSLfGE6CBjydtiCXvH5/YSjoNY2F7SECy8KrNElPbgHBpv/fNPAJK1ACisIvr0A4c
H5G1YSf03r0QEBhHpoH1ByuXYKKschiJ7QTtGpjbNZfHm1nrt0U5aYv8HF/fwvKiqerxSolnB54T
Xlrfjz9/pePURYTbbq1WiXuoz9EqcWtx4nNg0xTaBASyK0ZfsWeLw07cK5+ON7jyQstawspRq94+
NNhnrj1ewWELJIprvEO84w28l3//K6Goi5B34nlQO2mYnpNNyPRAOhldv1EBYpu7BlQyh7sCRdv4
fLw57b3w9X/aW8R/ZeeUKLaT6ckwpLqCha5v5ADY+snNlG9SWiNnyGLgdg7BIMi/lDUvJGA84PMT
JWAffoqk+kVyAE9VB8aIM0vF9cOntJkiqqC75qFNyuhECeJaE4v0MKSjow2q6fqIcGIPmGiUXgPZ
5GNJTScdT8TU2tAtXgTvnpxCJM7CBkc3t6yqfkf9dFljTbXDFPr2+ICtfYCLVynJOoMzdSZszdZ+
QccOZdPgjvH409deYZHnMieJrZaTci814viVM8zypm2FvYHpYJUbJFvT/nhDq9/dIuWVymCibjNN
zEE5WAhG64tuQvUPLfi5s8upkAxleHCF6jd6PnxOu353vOW1DlxkviYbkqrSa9PruG6cPTRMaEdZ
IRvhmQ0scp4+hpozZYnlWWoIhi1N0zzkrCOPTzGlPnwDAmaR9KiCVaCzo9EqDjfuD1gZzMqzDU/t
VEn9h1mVBpz3k0MLR1UdRurEDDvgOCaOYLwrfZROmzypG65HRo5Bk9k4ETdr77NIeW6ZCkr2JpAH
ijPDZGu0qvdGLMd6//iQr4X/IscZAr0bvFLbp3YNE/jCKgsVLo+WjSj0uuGsRQjdtgieiHKz1LEr
x2+Qr11iCK3eu6HWZOesQXj8MmLgMKpkSMsHT6OPGzUZxTdrBk57Xict4kL28ByhkVj475KGx3Ro
PWZWCtAoTa/OHOlFaMjYKKZsSoCTtzhTetnkjBx8qtSYnOijlZFeYoBSVzEx1zgMQd1A+K0jmeDF
6lTITLF4Lerz+mpZ2Grrk9FCybX8YMrnW92d67t2co3bqTezc5aEFhuh9zGY46Bu4tHKNyu0/HDk
aQ3VY9M2SgpIcXaxplaw+nmcQryPzlms0eQiTEBBG9TzmrbfNwyTH5kTO/iCnb9xYnZZySvOYdTe
rKKhnIQqzp6Ob+JxZO9VKZXhBkvoHllNCAn6LjV7W71xNDjF345/1Yec+G/7M97pkHPeNJmNIUje
eQh84inS7kqQhqhg9DmqPGVuSusRFVmG/66eRd2NmuiV/jJhDG8+Hm9+JbU5i5RAqRUr0hSOdm4r
cheJDBK8hZ3s8ad/PInydouUYB6Ms2u9dn1D5WXwqA76DnfcJMMbHHJw+LUCdJVfCC42zLuR7XkB
r5yD9Bcn1c1TJYsfrhn4EYvEkTWGpU1jYvvCiAc/nIbEa5yseFKccgYsHMgTa/21vlwkjxr+VaIo
tuub2aBSO6E5ONbJuJna8z5PezGvtoCNTH1skGgBndMvhd3p+pe6MpBZF2gf4ITNaO5+VTmVBCcS
4kq+4tD33edpDAXoYb2xfMsJcpwaONDFNxBbNI7BCPjzsuKSNYjpY1pLi5Ui6nmc2uBg7IoqhLan
VWfO4X+qWd/EmRVwlpnUI47wEuwp0JR+l1WmfWK1uDL09iJxWJoaKSNpz090ajb1Tks44Cv1E9l8
7emHP3/z21lSl44W87FSfVQgC9S+FqFoTozw2sMXGUCzqgIHF/jBsa3Mj0NPQfKuDxVxaq229vxF
CogS2VVGM80+dCb3En14vWdxKM7smkVsG1VvVh3cYb8LdNTVOVrRSU2DE9/lWv46FAC+7Xmn0Gen
txlXLW13BlpSDrZvge6/YMv0jCjaV1JkCdW41XP7xCS3Mgcty/ASVQHtFqAW0qvkm6pQwRVKhHCZ
qLibn8N663bZiaZWgntZzV4EOITPVND5MBVf2euk/V50aVX43WBbJ7pwZfitxTLB6O2+SDCr8Q0C
/MntysTTBDaixyeYQxr6YPakBvLd+HQFyW+YrcHXRF17BOB3fD1vhoqSYUMEL3Bx5MYNkhMf29rQ
HPrxTRzC58kCZ04kFB8UN2UDQDSc9YuUovZdUDb43Y3ZiRdb67bDn79pikkzSFPN6Py6TAJt25h6
yyXBmEa74x23NvSLqDe500mVmVMVh63sVWehr+3zMrt2i7Q4MVutvcIi8DmOVHpNJt2+keHQPgca
dXQ3lSyy1+OvsLJyWsKacPns67DXR5gpVM+rJSXkdrObXAooRm7wMD1AVI74JcAW/XiLa2+0yAYm
/mJArCDG1hn2XEYrdaSNrjzx9JVlirmY3Y0qEXqQOL3H7ei38CCs6Vv3vmpBdFRmcl62NxfzeVrN
jaK01j9fQei1DpyGuoKzOujPne+brxZtYiBxLus9nIbUjX54ent+By2CPVX7Cg93nl7PlAya1fSA
W+qddFKJIBUe43nvsAhyjBOcUtVVNvhCfy0NlHFoa+Yzu38R1tjrZLBeeLjTOtShCsjv4WBFV8d/
+kp+MhdBPXYch2RTyk9H9irc5nnsDiJVMe/7SnxtYcid6KO1hvT32Ql5j16Uhio9zuP9oVXvkrR+
MMfkJzrgC+pzTxwlrk2/5mJ2b+emq8pokF4IO9wIxhsnxUcmq7dWqlyEjYqrkniE1oOzgDjz1RYx
rkKPMaZI6aium1hPJBThQXFtx/iHSDVE0ON5K0axiPa6dceERbv0kkPFkoUh4kY2un3iLVbSu1iE
uW0kYB8Vqm9LoVj7ULFQ1c2tfU8uzE58bCvJUCwm9lEKvUBIIv2ZK0wckOY8xTFkjGx7d9bXLBbh
js8XThhV2PtmOiFkblC2VTmAW75nbaM2LkyTycn9442tvc0i6rU40BuE8dIPkUNfuQk1VC2SWu/4
09eGYxH2sgkqI5xM6Xeu8b1Vxmu0VvGmcJQTXbX2/GXgt1OCFTnO7XGk3JF1v4Gyf6Q8/sQhwcrM
JBbh7sZxbiMKoc6OJRBGZMyqfRk99U545abI7M/rpEWwF2mrNC72534Tm7cUWZebXO/vO2v8et7z
F5HNzf9QtazZPR13sqINnuMJXqaZ/2eEln9eVFnuH3bUm8nPicFHs0SYfBHMqo/LA2qgADnrrKEv
hGiBMUTQHKr8uvIWFHG4E7LJT/TdyggZi3jHKUdGKU/2M5aLd9OUFbt8QBKtTA6qWyeTJ3YMa+0s
gl7Wma7iBiF9bsjv0xwpvNB510qn9KB2fx8fqLVGDn/+piMDJ67tPm6kP/QVJdvNfJ/nhzpcvXrI
ovi8mdhYBLxbWCKulLzzHS15taQZX5Fw7Ifjb7ASj8Yi3vVO75quASwX9sOd1sJgwPiokuPTeY9f
hPssSjcJIoRRMC+BV1CSHgzld/x0z/z5i3gXgxjRLPN8Rxke0gKDStyRNV2cmDnWxncR6CW1OCE6
qI6pT3nsVfwcYaSz88R7vj0UTRzvpMMn+cHW0FiEu6ZVFXVAOsot+r7LxSbsy8+BrQFeqe+kXp9Y
o6wM9ZIsrERsQZqSvkolC7oAypfR4gAcecffYmVe0heBLaqBknOO8r1y7i+aQb8W5olRWPvhi1AG
1dZZZcVm1tC6y6otL3KWCxQmn0iHaz98EcRx1o2RlPxwvXxWKQQe3dfzeuTwPm+yQ+Yi3JtTxlUr
nR96UN+lrn1x3qMXYUuBaDri7dj5E6icTwiCdD+RRrs7/vSVD/IPf+nND8ddQSRq5na+FtynkfAR
GuHFVvnw/R916mvOa2URu6HehUqFc5VHPn6cNW2rqNaP+oBzDtFhVkp25oe5CGK++rrO4Av75ozj
CHdaNewPjNKOv4W21lmL6HXa3u6E2SseMBR/vIxeBNglyEDfm24z3fcexdxYqT42nzHIOXXythIR
SzUeBme1qKOp86M6vMWu6LsZUhqHxvTn8Zdae/4ilgduy6apCFpPi6qLmFuJXaAkcACc6cTYrzWw
COlGSpVLRBpwMvPBqYqf3OnfOpZ73rTwb8ptYU5q7bit1+TGw6inPzM9u21t88TjVzLGH2uEN/Gh
QRmnilQD5jEY4s4qzRbJ32idiL6VSUdbxHbUij5jBa5QwSY7CBHyp409olson7XYaM8cgMXEPLpS
DKlLArF1dYjBPCGEoU65mSm7rEEdntUMoOX3KbBIHAfLpTGiZs/QLoAhwd6elOq5AEWzP+dbdZZu
YODANanqWHbHMqj2GlajGAUapt/FpnNiRD7+WjElfP8W1awgUs8LoE1z9quss2tdYQUwBfNZE5yz
VL7KCTGQnPjhRs+h1Jbbqup7bJvN/YwSvj9vKP7krzcfLVqaIEALlsE9t3+aWXqJnvwZMvlZsyh2
XO/7SMBAikyOnbk8KeG1NQBOP9myO7UG+DjLOsuQi/WWcrTgMARGErAfqWrITB0lFQaWo6lCiTAe
Nie+qI8D0FkGYKkncpwbXkWDMp9QDLmRlLlSp4WUColbfWLm+DiL4GX3vsfgQ9iTiXOvrw2dNu1i
angBAFh63Z7YAq19tvr7Bpx+AMSXwBrTogMOKzXEfVvpmIxyWXnmqC/ie6KuLlcGQDewiMbyKqGa
507XK/PULu6gX/9gbQyT8v07WMLQR8uSfFbsfPC7aGsVLzSBfp7Nq2b2+2isKA9WulFN/aQJHM5a
Eicqv2omJ2JVRgl3bgvlyaZScgBniNd8B9bfVbKXqtS1YT9UQ1RvpZmMv4xciOu+SroreMw9p3iU
n7uzG8FlVfNYzJ8ijeOLxyaI5glDESbJu6SKFBAnuRK1t0ZpNFjM6EHZ/zortS0lueZsYcXJ1ZcX
Blpy17upezNYSX4xCDX5el4Ti5k+UhKjnym487vE/NIGKiUl9WOqTOd9gksJrq12U65YQ+obc1tt
Ml0Awe5e3Lo8sadZSQvqIuugesnDGQ9sP46LTOdMYWo6z53aqNnhkKzMVzb3Os5l6yqJfmIyWMkO
6iHa3uRRrXZNS/Rm6iuVYoGzGrI99ht7y6L8mgph48ScsNbMchUA1UQzGiP16wqY0zxDxTd1bDMK
jCKHtjlvUlAXOUgDFIWtlUx9K5PxM+tYce9E4fhjTDTlxFZlJQupiyykBq4d6qBcvHY0MLKZsrFz
freimruLeOAw80QmWuuvRSZq9DSUvZWFHMB3abqX5qhRz88mIs5nR9+CcO5PvNDKWb/zx5vlzRcQ
RjZSnCZLfTWHffDC0snrZuN3lRi7sakuU83xDEu/65pTLR7WGf9+QABi9/0nh+mMFthFkUISVC4i
Ldqh19monQpnqoOTmXs6SPXROe+jwFvzfXO2EaTOnNn4T4e13V26WWvuS8etJ88K+0w98YF//F1Q
rPm+FZNnWzFKDpxrZQW8MRbbGquVh8xSTh02fzzD/qlXfRuq6AjxaZyaxLdtE6faWAu3IK9O1X2s
PX2RCPqY4k5DapGPEYazb+KJSr0s/H08L689fBH+qgWLAKuHYIcB3JUaGBjCWic6fu3Ri5g/SNxb
dvTBbp4FxyisyLH7Pv6r18Z0EesTGtq4pb5il8Y6nhrdhVs/NMlZsyHyrfcfTNoApeaTCXZVMtRX
nFkm+zFWnkL8h8/79Yu1RmDaFBkYirsbJWU2TlFRuo8RpJcp0evxFlZSh70U1VJ70gQmUhmwAs2r
HtcvnFnecc362IzGPlCs+xE/kA07+1fcmrbHG/04M6JJfN9voWWHSk9NnZ9NIO36MhivtJrs2Bqh
BlzQdE7kxZUstZTZKtNITWPexEjDjevGELe4sUBKHDx8KrhBqm747maAd6dqRFa+46XGdkzUWrZG
CS22KZRhjy8sG3Ica+fd8X5be/4ivqPS7epMFO4B6XwT9uZ+Mutv5z360OSbGWSKRrhdIQu7rJPc
rsmCVJ6ZT8cfvjYOi/junbybyxDj+LyyvwSDvVX6F6f9nlPMbRT6Uz/JbZzXJxYQa520iPgZRVvb
d1iQDShYdl00yd9BU7jnidDtpSDWzSdV2Clm8Q42Pfqm06J6r5Tab9kHs3LmKyzCXlpFUNi14XIP
BXQvfdRA+R0fiYVz3H9ftNlLGaywZgiGRRj5Gri6/jqH7Wr8sK3RUrdDETRX0WRmja9QxEdtCFQj
93HoDgg8m8P67kc0DyA8OhbozYnl8spoLTWyo1JrKEa6w3atwVcp7Ys83idYvSgncs1aA4tJvYjj
znK0yN5Jd1ZMGOTFNO6pH+Tm6niXfrzgJ9+/j5ymw02jDyrpyRLdOYZPD3GQ36VB82qqw17CZjne
zkrSXMpkWTKasLVy2qmSiDWWeovPfLFppXKRC/tEud5aI4s0UNk9BjMdjfRywFMq1+70OYbmpn11
tfbXeS+yyAYikig2ZIF6A2pCUcwPbdi/2Jb5ymHKz+NNrA36IgeUqcMa2Qg6r9ejHLCNgsplxHvk
vKcvpv3QmVJVKAYCEQ7tN2XagF+1je7L8aevrFiWslnBURt+FjXwd7UtNrEVmNuqc7Vt5ABzP97E
SvcsZbJxM0DGLbPOC7gJ/VzFDSo/S53tE2uuwzT+weZgKY2dzWioO9lTYtTwgcqWckbVvNVjByMy
ATbD+RrZ8Ym21l5lEd5cCRkzpu6tF7tavjfVothyvntKw7wS20uJrDHo+OulXevVZejhj3ongD8C
Fqx/S83dFcn09/EBWWtnMbHLoUZUak+tB0/qKbbCh9zG1aKq7zFZfeYU85QL7Vo7h158M8ubqbQU
o2ZkwGTeN72+L7T8KRsUKM5FsJti9bysbi1CXJmrvA4yA+2ZGTc7dwAYSpI/pcNciRBrEd2zlCLA
prOF9qj/jDPxyPX37xIfn+ODsfZJLcIbo/kcBjg0RxMXhY2iC32L52LpHX/6SoZd+mtnWgqItWR7
VgZSRt7UyIlaDZnH+X6y9KzZi6bST9VGriy8lrLYoDcCoWFu4WVDAwHSvKbk85Yzwxdm/b1TBr+d
3rmsxuTz8Xdba26xrsetwe46i+a6uLma6u7GNdTrYno1ze+OBcQtjZwLR3X9462t9ORSMJsmJBoH
pIXnVGOzAUHDhNXUPcRa/aHNgxNi8pWPbWkX6nIf3OWm2Xh9Kvt9Hjn6JoZXfhNO8PeOv8hKVJqH
pt9E5ZQbljU3jBCu6dPGVapfs0hu8jC6HyyAjXV5SkG71tAi/OcoFzNOmbXnulm9SZXqKgeAugnN
8N7ust9F3Z/Y0K8NzSL+C3uyOyg/lRenPYxDAcc6mati01g4tjWjeiKWViLVXCSCAGvGRkssmulq
2PNhikVqnsgTs+Sf25UP5rGlglZq0xzIJuQkJS98ENZP4WTs0xDaJkVFN8MAZylVxq+mGC8rvb1z
Yf5iIo4nn3YAo5vwM8/7PhbbgQCvCE2i5vWiuvttGbiWWUn1HNbabYWM2KqdE+G70p1LWS1XGFwU
HHjrQjE3bq/8KrPi0/FXWFkSLDW1qaZrQWrU9h7OJCaG9QAKczCDiwALoet+DuUXtcMoM82DaH+8
xbWXOcTAm6DSstIoZ5Su+zkYMdpqNa0rMVrJCudEYlhr4PDtv2mgah3J3qVy907keBjkbTL1zAWm
WCQE5K51N+k8utd1f447vA1PCWnWfvXhz9/8augCcRDZNd1ykAU6YdvASJfnSaftgxnbu6erFNrO
Uyl2Y57szCK9wfn2AW7fiYhc+/GLeIdWzGIvz8UuF8EeyNi9KOLH45/Lwn75XxvjP3bHbzoGhm4Q
NUYhKJ50XvVsMP/G5EReySBwn8q2hwGbfJNVc2c18+SPgPUv6qJLn1IEVZ7MI8B72NtstAzye2aI
R8O1dECY6SmN9UpGFYscUFRanWQSAqiFq81LVmfcE87a7EUKPlbCUJvn4/2w0s5SiBsraSWcIbD2
uEu3EO/kVLzqUgjjIsznIbrtWAmdOoz4I8T7IMEulbfWJAp45XhbdXvIbvv0wt3rX1QPhzDh6T70
z43YMCv6ADi3wbV+7VyQWz3xq9rifr3Dp+j4Ox/C6qOfsUgVZmb0IxCrzAvCF9Vp8MG77rnhOv5w
LHgPC8ePnr/IFEatRNPAkHnNaFXutLUiTKKdXdpK05o2QycEoRjVGn7RUaO7NmB7CTaBdy3cMVJx
96z5vkps76N8X2lhklKYUgetdtHCZK2/G8aA8TInG0mXbqYmHJoBs57Y0K6BDMngFjhzo9iXoyLs
OgXON1TZZzHZTvmp1Ipm3PQ6jBGEWyoFGviKqHUFj7Grx2o/zZVmh7sJ/wMIVcIt2V0FMfaYo+0k
V0ZqdFtEENVn0wYjk2Vz860pZ/GbOu4JzN9cK/Y1pYt5AM4Q6Bi23KNWXqHLjK6qwVJvp8Lt5LaY
4pGdLn7dSoupVSDi74OjVcpVUSTYg27ssomvUgv67FBg6yOx9rjX24kr1DTWNtPsRCkF8blB6U5p
T/meI20ZbpNxCPemMsOOFvFlFrnzSwGpMjjACV1jm8XDOO6CwMi3Fp4YG0eq28wSnqG78SWKv953
ilbfTxPjVJl/V810A/wSDrs93hpDvTfLevaCfvBzjsvTqtv3jRttOxvHO5e0ejvW3X0j5p+W/LvV
kr8pNP9pKD+rrsM+acw97Iw+GYl2U+vDJoytrdnJ9DqMIYB1qDkSp1PBQiFZzTeBhX2Zq8vtqODc
o3Wd2DpGUN5Fehj4hZMYALmli5SZo45Z5TNSb/ErT1ikckbZdODvNbutdtNcu3fdlMHHZBLcyJLb
27LEZRfDu7YYn5MEAn4zmFd5k90Ek9jaiXHXR9lenZxbPei/NX34OYn6V8My8aLDMMNGwr6R7iA3
UsEMaQo/ya59MGcGp64NmOOy8oos+omZ+Q+tUL4KV/xsZ/c2s6GpT8O1xIYiUvTPg2FRLpYDQ1cj
1bPr6MXpWt9t9F2qd3dZnNrbNu9/KUMCRN50PRHXu0A+5w5cZ8pzKqRivUkvTgZ2tO0XLAKejRir
hqqxN1NZPRlwsyt3vDX1rxoYbcrBvTExbwrd5p5JuJ9x7rx11ewpnJPvUzLeZLbjmVVPoT5I7Tzl
PuISHvZe0bS7LMqxHXDbu3aYb6K22YWRil1eciEdbnWlczFoo29V43UYwelOtOs67O6VVAlxYi89
GYWXEMa2cRp/48PczFlwH0IyDlT8oFpjO2vf3Ml9SPtxj8sgAH0VSz0uWEdgnCVRgqDWxdmLR2M9
SG64FzBJu5kPJa28IIofZKvspVXdhROmflXhgd7wBmrdtRbP+EZm92HcXMjs1bZ+6Ub6JdQTcPH4
A6UsIlPzSg9wgGrEVz2O2PBGuCldwvZ81nGzwFbMD0N2WdRV+7posHgrzBvdUPcpVI9NHTOmTjOA
8h/MaCN15+ekJTjxgbqWdb6peuMn1XWcwTk/9aq6mw/l+GN/FWrFzeTG+4Ya502uFsMh1j5BqHko
hvkiDPTnnPzH5ZOGL1bXsLrX3dATqv3A5IQvzGAam9Iwq70l1eACTyCvcS1rW1VtTj0zBlDhJHc9
W+vdaPXxJuyQpEpFiG9zCjUcBJFbbYpunLEJl3rxSSZcR+FBFNkPne6I52Qc8aqwh0I+F1o87eAb
MvxpA9Q9Tu5UjBjNCaPCwqw7a8t/K2Fl55PyIDRJqVVcA7T0E0Uzat6txWQxclLbj4URfRU4p85b
3XRL6p7h6dYby6RzvrgDEMBNFDiUHsaJwHgKhVyA+5zRyU+i74svuRtSFqMJktFuRoFJ3OOa4cHU
NXbwiWbPaLLafm64p3gIqKgxvClAcnRl4r70Az9j88WxOYgrm4PDgOgU0lEptsGQsarq6zEs9u0o
G8XD/psVjjlrqZ8rZvfDUOzctycR4+ga6HhTRWH5UhaR9DWtFtuon7FRGmJnO+V5cRnpPHGnj5la
XBpZjddeHlAYcWklU+/eVHkA99pSTEzbtCQXz2PoIlXRMyUzcARQqh/tGI0/gkAvvlSkhkumB+Vr
kOSQqgY6ofArJsnXKcMqcle3lXsb9v1LmrvKdWdDlsIi8GCqCgYdnHjWOvgJotcyroRWmvsABniz
T7LO3XeAqb5gv5t8m4OoVPaWVhjB49jg2UAa4qe0bXnZ2Vr83MwmRivY0hZgWKLRuOkxD/8dYpak
enBa5DclrsbXOE+aXTCE6W7OCuOyUSxxl8aj/reh96JiWA3MezV1uosZ1O8pIqcXNeiaux7e3q8A
ax/xMBeZ67epjqGcsGosyVLsHPK6vhASpw3q8i0Hl6jS4kQwGBv1IihH53KOQm3Ti9z5GvMogtbG
KtUW7fy5RaWRXEGzxlQkqQGmR8r3Ble4wktHI7aeSreJvx1QRDoQOMf81Sm63LfSbfXLrqVC/F5S
qzTush4XwHoSJeEmsI0hrkR2b41l6ymaEj5Ggzm85I42fhYtdgdlp+VX3BeY+7goBr/qonhPDZ9+
4Zr2dEf+7H9YvdK0FLcPyS7tOudChPwmgPPi+oCg3UItUx7NSS/9yUpAwdv0IulEUaYt017/ucEB
JNmVyWT2XBzhUHkzR31ubu1ZpL8HVcsfzKSdqK7so+tiGOwX2wjzrRLhM4Yo09gOplbQSs2Exv4Q
H61w1+DVkb1aETc50ZaCRtvAcrkeTFVstbDlhBTCvqMaG5ZXzkuDGfLXLA7U6LYG3xm6sLYt82dB
DVu8Awum2VtHDbX+Mh1j3fTGolWxXBhnoAQXo1khz5nNQmIT04/Vg4kuGNOaGQTYtDXyxBJ7Siq5
hY0wfMRwsoqG4HcmM0zdN3hKZnWIRt2WvfSmvOKo8pInctrquUpp/cqzgaUrPaeKpy63EAykVuru
rRRQclMGfc3aLe0G1dg2I//7VghTx8HNLIynOEn075kRPptjoGy7sFYCNp518AwTp+9xBgisO2og
pPsdw5bRGHF7DsP6MgxQ7uI/adJt8G4KVJBhiL8aq9Ds2iiMptpJ0t9T0YRBfDMkqbl1x3ls9jle
ytMW6Kaq/LB4oelWzbEi8V3HtPVkW1oKLjO4K6hj/2tIcWz20dAf3FtHZ+4vMxUFWomTgZOXFiZk
uRtfx5lM7cdSwLEsN1XZyfZm6PXplsziTHs9TrTMG+L8j/3EYCo7gGuG+pQBV+l36thJ95ryqszx
hm5SXygwTvptmBoDJ/5ZnvwIx8N2brDx9/BFXheY9aoR+gG10Iuvasp6YjdGAaTVPDsYvrbCrL7n
KutcJJsYqd65gcokUgSVOd8m+HpGD2FLIZpn5oMS7R0+uZH+HsPxYEQw2btoMJr0ogioBdpNZRG/
xmUhk4sq15L6K+OCPUPPNgFvszhS5TYgrPut+l+cfVlznMia9l+Z6HvOJCS5MDE9F0UtKpV2S7Kt
G8K2ZHYygYQk+fXfUz3nm3FzXKoJRXQ4WhtQSS7v8iytFd0uJT2iKh+oSWBrIcNWou858gTWP63o
YXpRK3oIAyOriyZs1LAuoJwV3kDpTHyv+gZbjHZFpjaN5l69gkNeUmwtdl4GjAucQ7+1QU80WaWW
+hFENhivfuRdy2CTN8Ixr/nES1+5ayvyXsZtoLwQolwZvKTzEpLNj+UMsen4yFFovg9+03Z7Es0Z
hkfVuzINk/KRyFxnD7D6TO0dsc0MQahkmJgJ173Xj/5lClMb+loCkJQdCt5St9O8Hj34S03WPRUh
DYOvgC2H8MexZXLjq9G7BC5q/hFVfr0qLEvXKQkTAL0gWWsvoaA1zhfgHtAvsBAL0XaHRBC/hzVz
Nd+kuW6HizwB2ukuIGSOnmHL1vvsqJwnglgJv5w4BPajvoTlNu/HSx9qZ5Awp5ojz0IHLIxgCZgX
ro3hAkfkOmsxpRDTQrt6OwsOqFmh3Bx8yibSwYyWyXDeNDgt4fAN4yk+HvKyj5I1zkQ4sbHmSPwr
vFr7l6RsKw1Z90K75yyLCh2nTV/Cv6N0nRY7iKuHet9XdQ8/jIFLRIWVpCKD9jzcC+wPiMcPjwJI
dRhyJwaqL6noEli/0ZZPB6BwBbueTAX5dpfX4WMKgi7FXAujeVc1JRXIB1OYc6cY5uHZtZThTEJx
psqBUSpndI2t4Z19dNDP7RLkJUbAtNuftUWZBE6X+dFuPIHNIL4aRspw0k8QSD4qg5bwi4e1jg+Z
SG2GbjN4rSHDlkVBYr4RzwRwFzc2bMuDnfoUpowTVCajC6j2owI3uapMbxh2zeohSgfLr21Ip/6+
rzC796OZbbQbahCT1q0NEndFIbd3x6Mh7R+V1vAvhOkRmOa7hOCwhZdEWPPDPCpJbpA3d8m2CWGe
dtmmQ1hJZFCVsTApn6jEHM/THPY6lHn9fgKUsLtW4MPBt2iE6ByC2AhWybaL/L0PPyxzy3o4xX4L
8klWcLKlPVLzJqur7FXbrlNXA3r9FTDdLp2fE88vzH1V1iy76dO8oHuQ7Hl1DdEDyGluyoHAxjEc
PJq8zVB8mJBqdOPwfYTOJ6oIBfgExWVWGHecLDUN0hVg5iOB76mPHsZoXBN8arxIXtKgpu0erc0x
uCY6h0onXKC9EictQO523dYCZtjgyts3ZIs19kWIwBm9qk0J10ib50H1owxqZe9DLSGLl8q88j8x
FNHJTyycLNgzL0RqZjrsD99TGPqJ4uinXObf4XU2eDjeaFtONu5bAf913xvJDDNYnpl9ojMT3Daz
7f0ddB+nO6FMs+9RCx+vUBTg2QsdFU8+kw4GNp/JBEP5FHKz3oBBtzSdURDQsx4TvAfuzx2BaTWM
m26lMPP06kHbjAJJ4TezAbYqanJWxcKmAz/kSRO472UndHppqAStAGU420SrFO+q3DZVnso3JO+J
/4jEJoH3MUKe8Y74nvQeSR/I5LKt4V90HeWsnNdizEhzX0WzRGgPIBpUAGD0C6KAvC7mQRALI7uh
ghumJfPEYtlHYBJMfuKRvUl6UldooREJsV4JM7MRSS7koRD7UdR1wouUWd5cTIDFhmueZV65bojU
yfeKa4v0k06kbpE+tlkQrUAKnzQgftzwEhimQvsH5ufheOs3BCzBWWcyepx0QOBQ6peZefSokph2
gnhA0eU8K3Ylsq8ZVZ9S9PNBV3AkmuAdyTooqOu0LPALcIfsrtEKxLMcYYtlet1CgVI/ImwIUr0K
C3gRXSaoThn01ZvjTpB2KObwGDJqnG46kgQ6BnN9KD8XJbr69VUzJJ2LVkRi4j1rLDT63BWdo3qd
EZwMNBYVVeSzkNpVdJ0awQIEj3yswJsgREfI6MeuHnflhNXwlaHCMm4DmGfCcZ52/XTpqdQUG4Z+
xFVkEs8a2FA39XgpKytzFde8RucPLnSpWVPp+8OF17uZHdAkFOyJ0EgPZDVUiT8+tGNSmDq2vYjG
q9Brj6pada+5+1xaxEE2rhNYSwcr6qCPu8P5jWOnMWhV3LYBT+h1BoNre+dDDrgAxITBmgsQDYoN
tV+NjS7TbVRk2OPBDErNS1JXvSngQtrksKxMIj9H/ilV3TA4iWaFayDr2/NSrrgJbUsgac693l/V
Mwq7SNfLwRefkxlepJc442tyA5WN3mxr+IDAijSFEj7/JCgRwffBGyYLx3vXkeY1GjNZNHFRII1N
VqyejpFzYyxl3zpASuDumVCPHutTTIUwXwPVbqj2YiZZ/golxiNlIDOSwdKs6hENwICNFs28zfyZ
+VuITObFvfUkLCZXFe8iEtN+dOYZme883IB7Aw9fP5pYtPcLHJY/c5C86tsA3lPchzlcH05fGu0l
utti7VbzAQcXvGa1kqz7yZMmkj18WLBOYfkmrH+tCk+S50l5kXguWRntQwWvKNrXVnzNkISP38qu
ycW6gNsoaDdTNx8jVJGgvgiz1xJaTd0wodaAGfyZ29Azz9JiqX6RGmDXau2hTAqP4iGqRnsPFGqp
nuexQpXHgKBRx1FC4efjUAIlCrFeztxWFlOePqQ1qpAHMwmOLLgmWYsiJ6+RtYRBnQZP3KZOh6uo
dEnIVlNfVRbuxL4uk10XUC3BBir6wY/nUeMVrMF9nLyDblgBL89RHw+HmneshCdBl+PMq5xL0le4
VatxOxV1yfcciblcaxnVyLRg4wIrTXhyhVx9Qiksah/7CbbLt3wOZr3N2zThMXaDIvnR1GWWbebW
JfCyaUTXVM8Q4U4G9CsC5DRgECUi7gKHRipyGpRi72fQqpJ0bSGIn609PhJ22eoJuqqoXARoHZvB
2P4+oLhAdnA6ovDJo3hdyWUvo64QMSRKRL8FL3/Kvue4I1Gxa8IwuQ1Z0WlY1KSetzU9uD8XYQVu
0ZaG4E1hS5KkfxZzHmBRJr7tmv04gZS4JQEqqBDtzPz8Ju+7ljyi0qey6074SXALWpmf1zuisL1B
0WUuwPFYlUMWwhoaE5UF+ykJCP/CSAGBxZQTN9yQEgbgX5RvxjaPJ4EK5k/r68pBp2Oswmwn7Miy
L5Md2/mqzFRp1v6kgRbBS8qHvI/TvLQhTJaOjBsUcXQEJRkx4QhViZ+vW+gPhC9ToOohtqoDix3b
bwuzowzbdfY4zq0cnpOaTfJNmcyWuCziAvLdoxpS43GkhMVh2VlI2t5M+ogyjwq4SF6DQNSj0qs7
pesvclY0u02AGoieRKOmJAfHG/p6bj3BnAOEllnIod6pKoP8jNPpbO8LSoLoHrSaWV2geSTEV5lF
aZ1vPN6WycHOHlfZBnJzth43sFCe+ZWx4HvILbYVN3cxYVXd7Qu4iuiVg0zaJycZiNormCUP4skr
xt5u0wST697KoSm/BuHAoxjeClV520LZUj6hKJliCjE7S0SdCXKp6Z4Xxus+6R62iD9Z00MHYfLT
isSgIdQ9PFftmDSvM4By/KqZRRH87KoZdo8wZJrH57CcBnXlAlv7TzAhLMnlrM10NHYH3hMzWoet
PiC5zIJbWpEhfQ7mpOk3TUKgEDigkBHchWMRKrFC1YSKA6i8Tm8tzKi7baYgdwOv11E2zR7NDo6o
gI3o0IgVvOTLfF/0hrsf4xhBzX+lRD/5j16fquEiC60ABAJ5PJ+30MBLkwt02ESBUwxWGf5TDWnp
BoVsFpbwtqBwsA4HrKqnSJIKpQAPZj5ps697WycoUrvIXCY5FTDUmxkoilmC2vI9I0ojjm9lndBh
heKByKFJGpYF3Ox6YFF7dlNBXz6y1y5Ks37a9lnRwzCeibyaPnu1A9ERdu+GqmGLOGrE0atm2OC9
ZNnRGAUGwiktrwvsQ+mtq/3eOlSuKUc7hGYpr1G/6Uu4gmyjbk6rHEJ2QwkaH6qzSqOKnunCO1bo
1SBvqygqrNijg6VRIJhpIbp+nY4RWmsrlOvkUGysCAf5iF2ghkNw1IVD+aw9tEbuEAZ07X3RFYl8
8w2Pxk+szCl7ynzWkEfthtJ/kMTAcGKnMoc2j4Ri5jShB1zjKIOwIVYZXRPGjTxYPU4p1nMp+ZUf
znl7T/Tg3HWFjcpuqqqv4LpKCazTYeKqh/7gcumKa3gnZQI+qNpOn92gswJ1pT5EkWyoZYcNyYAN
VTMixse5Ahg1PgJE2FWWhTN5lf4RH3eRAZssUCJMXIcqceWhcyQDmLa3NGfhNoA4kP0e9TYstvDV
ScJDC3teeHtq2jM77lH7TqP8Am4kA3x+fa/JHextdZ9OcVc5MDUwL9CcukQBNxyu4etVNultA1Rb
edWzboBZZgcN/lU41U5t2sEYu1FV1TSbpnTkCsVU8lBgm6hgIYwm0jqH5PpL7RlkqZNFzogUmAdv
iTennyjKda9e42rU3KP8wUvDGiatZRDYeKoan64CdPAatM/YuA9xKrkVRXpW7iymeIs+CrDSl4jf
aHWAM27ZX2L/pdgWeRLAr8xZtPimQHtI46qUMbRlEdLddQG2m5sIyWp0h0pQNaIDAdmXKrqdGfLk
+ooTyp1e55q4mcR+4Lj3FNh0guE3phhSaoOm3U3onG3jGe6i+Rq9Fpus4F2rgxguaegZxaMsOQyj
SesdOy8e9mct+pyjjELNlwlYpjs38iFczcQk96B4Rlfo+g6QcetLfYvSDX9F0Y/19/CDzWGxAq26
NGYTjoP7FLUutWXocNg1qsJNG08djsNVADfiwKzQW0FpeaXAWdCoF7DcR9ReTVa8RCwr5yeURZDM
9A5QVJYT7h0gkTVGsYD01qEqaSKvNMAvEMbTTZ6VqwA1u+LeVKgRxDCBtSYG1xnVt6zxPbcyYuy8
Gi4ZnkUtrBCQMcUtBX3moUR/MkX2f1U0ZdVcMQaP181ocMcY8UJrr/qazeJCIV85nrIDlkHX50q/
llIx5D8TRAQuVJuXYHq0reeuUcPS1U6YlPE7b0JgEbNW2GOhEImmXitWFFEMQF8NGmtCfWzAJYOH
oRbkK6qGdYE4TvNkVVkExevBA8RwNZYlwfE6zlERgyLvPoVStSqeBZ3LOOmDlK/QLvC9PfXD5hsK
7xCXyELYjK8QZPvelpUcIRhip+Zb09cTgtCUIP0GtBsuwDX8qrOoOhRMA+KxKpSN6hudDyE0IRnj
5b5DgbTfwUSqRVOmaecZmDPviHarsrFdwzMZXQBX54FDnxslr5Wnc0xuoNTafNsnyDIQoDsyfwmT
gSFHLCELdp3A+gUS+a6tv3Jn+nKTMCydisC+8Qr9fvgyd8Lz0PrM+mGOCeLEaINDYxJrWHENCJ9b
E16n2NezuMa5/BpWPu/WaEWm6F1zVkIHvxtdg2fsEwC9asTvcRCIDu7zERvETwuHhTutUNB7Qpl8
gMnfMMwmdo6J5zFKCXS62wwGT6h+FXzFJiE+Vy0id/SN8/AQUkdQJyvVPFy3bU/KeKCEw/cZBhqt
jKtmri0eGunnXvgVDHwFQvH+EUdPABO3jlfhre7Qy4irCFhcIEnwBwSl+J4+WgpyeEzScvJg5eqR
77JS/VecBtTfhhjxOibQVoOTt0n1YZiGflgr401VjLpDdIueXA1jYH8u3gYtVL0qM42G7ozu6GsI
k8J6LXhfRmjgMIVGPIFdZ7uDz0PEHtTYE3TlPNGSB1qDFAUgB2vRxvc7AomgykJj4moIuCPAPmEX
3KBdAOchaowfrmGHYV5MlpTFllJsjjvBveA1m5LjbEHJhBe7wSCPjCEpgKnWQdG/BDGdKMi4N6OF
p6XEgbjKkNYdwOcd1d5PPfe9M3Dhjj3mw3sRlr8g+uaOKiByYGeZXSo/wxFnfYh3rz2KFtKKy6ky
mDmigTm9zZ2Ma69E7w1aR+N11GFzqtddVnTzSyZKIKSgVPDG0wkNvtXM5hBuwG0Lt6DOHw12bRT9
5GpqMF+A6mW6g11ngYmZJGHaPY5lRPhlUs4KdZ8ZryxE29D5KJmnwxenJrgxR8S5IEfBUWTWv2WT
rrRBV7zEaxEwDlcriO+EEjVb2SXkMOm+1c9TC6i6hMCNDA3Kv5aYb53kM2TE2VRxSNDkQP0iFEHp
uK8b+Fr7AxDilgyqjTbNFPLsa88GBwSo8pWft2iFYI+e4WCOZlqyCzMxwjW1A6cYNZ4z8KITmLil
Fp+aqiBKciG2PqbmhqNtSONR5ejUFcKsMo/3n9Gx9PfSbwEDzzCxdAN8uYVMiVoJ9JgvTAlEay7/
D5CnIyjtd4CnBciwbXIoaTmgPSPbBf22MjLM7hR21nZnA8S9Kxu1M7sIaNXnu9GkYohREc0ieJKC
en0GeHUKybbAIqbTDP8Mr4PtODaxag3DwOlaJOjgU1+FF+gPcrl//x2cwo8tYIld27s+pJRv5zRD
7x3SKUW99mtUOS/KXHX2DDfr1Jte8BJQo2uj2gZsyyXsHYz1m02b6/yDH2IBMNQdG3uokLDtKGoU
PP1n2aZYKtqdoYScGKSl1p9pIUmh0wSc1SjDXtO5fRIVNxAZOqcRcGJ4lmp/BgBftLI428qw3QDn
iw45oPNnJtOpiy8ggsk05oYh4dqmqDOu4KGbrLD/jWcAiKeuvgAIBqWmzHkYm2CuEUyYCGKOszqD
6DwB+g8WYGLe+bUFxQPTJhNR8No3+fF45A6yOz58/vRKDyAGXID2x/QZe6NTn+f4/V+wtJJN7WBF
DRC8PwGCNLjwMIiBPry/3P6SI/rN9rIUA4QXMOWjS8PtUCSt2PSkjVScipmVr7xucColrUzNqox0
H9x6WT4XX/1+JskaQuc0PWRhodPHMGy7fB1mynrpmdf4+ykeLY0+tQUsGVY5ZpeG+ptnx8+WKSA8
qjMQ5VOXX6z/kQLlC7Egb9OEOU7uo9qnV6HRjZKJWb8/tKdusdgEumwUMBqZIFYcZFfdLF6K3F4n
zccIBtFSPaioBbjTGe13aBded4WXb/JQnmMCnnj2pXnnkHawGh5G6Dgztw5Jt5dcgvc0f2j3jZa6
QR1DAprSut8FAUP+1tGXaELA/qFxX4oGucwvoGkP2GPoxkMGqJKy6rYd67v3L//7ozBaCgQFcFSi
AbxR0LNJHjLJL6sC1Uw8ftwiRtx87CaLRa/YsZwT4iZtlMMrPNIXwId85apG6l5u37/HiaUfLdWB
BvBsygxF2h331a7u4Z7LkHqvwpq9Ugs4LTp8a7Db9/CBKWPQDpGgE/0J5fh2VwN+8bGFvhQQsh4y
kDYc8LpQ4OsNewCy+rGP6PP7n/LUTF4sdHRQ+kxz1e8Sj+7SAG14rfekPucM8PsDIVqKBY0Jig5F
FXY7a/KNCCbEi0l/n6LzuApkfo3izZnd5Pjm/3WflkuRoHwOk76bSoB5Mx2Xobup5Tnxvd8PkVwK
AlmvC6pRA+mS1SMyhE7w4rrlGpjQIoD3wEfeg/wXPaCymZpSMQyUM3ceNtkqCz97unx8//Knhmdx
6k9E9egAJR12lLG/gK6EieGPSs8M/qkROn7/lzM4PbKGOxp0uyr0P9uieAj8cBN6+swcPfXwx+//
cvlsajUqD1m/Y0Ee2g0orZGJU7hVlWee/zgKv5s89O83CLM0lSiRdbt58u7zOnisWn03NWo3QTng
/RdwaogWcXuVA7gbGNyiT8ZrhAzXapguTH7Ow+fU5RfLuJIuqdvRdbuOih9klJATloG591ObnzmT
Tt1hcVwHAl2yMccEHSz4Fm3lH1JUv1YwzT5DhT5xg6U4UA0goJkgXbfrkHWvICF2m2TkNuui1w+9
gaUQkEHJHY1vvAFsqIfRBQfAFHcy+aAw3lL/J7JpNRRt2u2aMn+Gy/FD2+lPfExvdXvO8uTENF1K
/sBPrCOQ8+12BDZDrIRgqt9eTbK+sp3cfGyQji/nl6UGRweTcOu1O2Ssn3nKrxxcxqqy/fKxyy9W
coL6S5nqAkcqxmoVtSm4FEym8RB+jF8l5WIpG1q0XqGidldG09M0zfeQxrsfvOjp/Q9wfNDf7BRy
sYwJaoWuYSilSVkBRp4VLVbapOpP71/+hGSOXCr+oGBczCPge7uy1U+zqO862YJj03+nrWc3RPGn
XICf0wACtypKMYDJZPxV1Z5j1Z/6fItVPhaMAyQDOPIMUgzIHIB9WuCw3v90Jy6+1AMavAaF9Em1
u5TNGbQtAHtW+k1GY3mGCn7qBgtNgNApEqVT0+6c7o3egS0AJgSqeNDu+9gnWKTmrhwG2dWJ3jGG
yvUaVWoNSlKEVuqZITqxxJcCP6DlkdCClb8rEvsKU4QroKb6uIX+KemAj3r/UxwX828m8VLdR4hp
kmQkekfL7onljq0IBzeXQjL8zMc4dYfjC/plGzEVyr49baCZP8/N2zhP7tKfg/Jb6abmHKPz1D0W
Kx2NAiCUJgyVygq1Av5zrcvgYar8D3GupVgs9SpQEPcVg96hD6EvXE/6ra1Udua0OzVVFwf2SEfq
dGWPL5rNn4lK0osQULJzxl+nLr9YxxS7LPRS8YqjJmn7rRjQNF6xRPFzWeSJibqU9QEmtFSNHkEF
FU2x6+GW0HXySTXNN5aGH4wrl+I+YP0FLTcdplFoPuVpfw881megqXbvr4MTg7S0vEwTZ2lVpe1O
NNFLo6yPtkR4ziXp1MWPA/fLEmhrkF69odY7gzz1xeN+sB/Ksyqsp65+XBS/XB3czqwQlClAhyHZ
hNLMuqs433xsXI43/eXinfPQ369wcakM2rcN25fNWb/M3+u2SL5Ytm0+wQlWgm2DVmHuPaGU5oO1
VyjAwR84GWh38LIECnFDIqS760Ui9L6NAq5jPxyY3A8AKYGiF0aJdTuZamrX1rqi+zZJDiGABlYa
OChL8Gf3tU3S7jKdfGigenORsTsKyLq6jmjAxxeIQJT5JzABmLngrBdynbeATm3tBEzjhjPaN18n
AVDXnQm5V3wnKS+H16oRaDPpEui0G8DpAx/s50K4g6GmsRugtie31p2PNls01YGDemLSdluQvdxw
AYeHOb2w0QiJj1poTvaQwSvA5xE0Sh6Gacr8A2kTYMtX4UBl88HXudjI6gkYpXKgCpLNIDIq26yZ
dCp+f66c2IWX5p6AogADD2rAruLFyzg1t5GfXiYi/1jAuFQwGuFOg6YTnp0NCXaZ6lKoaDfLaP2h
p19qFrERHoJ+XehdEEXTKvEiUNan4hWHwZlD5MTwLG08O5JSEFR8jdJKUawUtjBqvRfoEz1+7AMs
ApJiBOS3gafqriDQOgL9t9oaAPEvFHg3HzuplqJEGc/J0AS83wk4yOyBuQPkterCh/c/wO8LREDg
LvaaGnTKUY/Ya6auiOERXBwQ8s6bduqCvQOH6GqA+uD79zr1Mhb7GlqFRqg5wmABaAQqcvvcNS1Y
/clw5sOcusFib0NTFHg3qdWuMy14P5Fjah/Ah/gr6iPlB+OepRCR3+T+7KGhveNQr50Acs31G9DQ
06vw8JHOLIzjkPwmRGSL8MTUrU28zOC1hNVP2DRfAv9+zvnhROjAFrGJHgDYaJ1QyJQVf2x0PXwp
Qa97rUNnvzpI6fx8/3WfmFpLiaGRtTMcRWDcVLUgQQCnBcmDFZABwVULuCSoMpAtcKsJ6+Xb+zc8
MWhL4SGrm8qHKjbCFaleBjVY6PLn51TQT118sdK1sEkxpziUqTNdHA0+uOfAOO0+9uiLaMUCwNCz
HBUvSDVWl5lsygOINuT5Y1dfLPK+aNIyUQq7eDOIy6yh5AVJ7rlu76mROX7/l3AFcvTtXPcIRcuk
qvYDdCpg1WXOuZuemK1LmSHgBoYoPx5wspaXYaVvEMS90Nw9D6Y+5xN06hMsTmgYrQBFguR457mG
voGSP7/N9VCbM2f0qcsvFjMLKHxQCsi2MA5QyB6oID8mCRQNzpgPnND1lkvBIEeCJOGVbHYALJny
Lm8gZRJDsz/QEM5R3iMUU248KaAByQ3Ok0vJXecuM4+xc04YJ3bevwxUfpkDFizIpqlB2wU4d75K
iT+twa8qHkOZBdv3J/GpWyy2rb4AezWEhuWuq9MbMc6HhAe7bDhXXz3xkpaYhXRCl4d3qtlFhRde
UGhsXFQaQgsfevglYMFC0kaOJa0BcwMMBiji7lEV4XiRASB5Tmn9xCdYyjmBxY74vUBkb12bydir
C9Rx66zR1Zk3cOoGi/IOhyIXEkIcHAntivqqnHqJQhXUb861pE/dYLHHzmTown4Mmh2lfo5Q0ILt
gzJbOEarD70GetxkfpmmvJ8xRwPcAMzKL70pL7J5+NxX3o/3L3/q+Rf7bGVqZ6JhhmZF1/Qx/Bl+
zkCSnHn2Uxc/fv+XZ0/b2QcUGMocIwm3VVBeBkF/Jko+scfSRdxUex7Y19I0u9nCtzg3dtdkwT1k
P649EI8+NjaLPdZkVZeCaIH1xSTdhP5oQf/tmjNb7InNIVjMnDCaFOUNARwSpGm4LMqLxA8+tW7+
2NMHi4nT6SZNkwgaL1GY2StpIrLGORTcvT82p57++P1fXm1kSzcC4oXAmGZJsI9YyOZ9ZorQrW3l
KfHz/ducmEHBYgZJxxPUA1JsEDA50UfApbRx6RFI879/g1Of41/mUd63oKrUu6AaHioFULWBkKaf
bN6/vH88MH8TFQeLOaTG1kjS4QOwCuwcL7rwwb9tw3pDIJrUqmmrWHjtaPKTQEckyP9Zj/n3H9N/
pG/q7r/v0P/Xf+LrH0q7Lk8zs/jyvx5Vjf/+8/g3//M7f/+L/9q9qZtv9Vu//KW//Q2u+8/7rr+Z
b3/7YtOY3Lj74a1zD2/9UJm/ro8nPP7m//WH//b211UenX77848f4C+a49VSHMN//PNH+9c///CP
Ktf//uv1//nD4wf484/rtyn/of7lD96+9ebPPzzJ/yECH3q1YJLQIAyOxoT27a8f+b78BzQDQkk4
85FUHk3vG9WZ7M8/aPAPAe0thhweIG1BQ8zCXg3HH/nhP2DGEfII2go+dBuE+OP/P9rfXs7/vqx/
a4b6DtJKpv/zj7/ymP+dJaDD0ABATEI498MgIHIx3Ts6+iBoZ+21qjXdpBaiR6QyD/UwmQeQ2EG/
FncZEPzXocjdf//D/+f/KJ1bKLWlXmzncefKm2Kc8x+A2EKVBtAjeCNSchnRtN3CCal6tmHylFZq
Uxo5RKs+yINr5kPX2wQ5NA/qznySrLEQ+mHrSQtwsitw8unxbmCtdhcQehnjeShvKpBZ34pq2o8g
ib1AVOOSN+2BiKyr18yJbDcIUPHTaO5vQZvUWzXlTZwfv8yG6eGXd/3PAf11AMFi/Ns6wwjixdEQ
NgchkxFo2ItdDwZZVVYaPV7lPJ8hTFKp9rbxumyNdFdemKCvr9sEsjMgs7WgNZn6LinL+aauoTQ2
psUAQyowRi45T1m/la9Bkn3PSNbcJS6o7yIwey7LUEIHJPOvNIdeSkQgiIdV6V/l4QBVF1E0Bwe3
3EOZkwoVyZZ+Jm0OvRoxr+BUUX3x8lvrhP4KVZYc3m6y29R1qzcFq/1dYBgEvcrAvx9Hz15UBpoV
MJ1sD6Yt9FWvXLaae3MxBMy7muvc3TnQ5O4INvl1MgXwp/ZsXDgYYHq0LO9T4ybILqrxMgOH8pri
7ze5jQ7pEJBrL4S+YDN0FuAg/F+OouhD43ZjncjYtDx4NlUI4kyQRj9smm1EVEGEn+b1pgtme5kg
NI81CHG3gtTbufDmQ9M7tU0R46LHWD/+9Y8d/H1Hi+hWgbq2MqPodzkG/wAKrlkPOncvY5rui/YJ
PGj5FsohVt2Uo0WadJBSs/7PuervpPPMN8hYAEAwOv95zHMWT3yy5/b/Yyz+t6UHbZGAScIE4b+Z
OAH678a3lQ/FDegKxGjZmdUAT85PIzfFrZmrozQXyO4JFBgPnkrIdzp5PVSd6+Ey4hODtPM4Pvog
nt2NRQAND3wVRn67DotxghJfAzYkUBb8qRqDrz4BShTMYgcCWjXWAOTXeXsYAZgu+BsoMAqkAj94
NPMtycc87qymT2DXj3sK9nw8hmPwVLRy3EOYH9oAZmPBUx6z/BLtS0jCgdMtDjnTP6wAhSiePVyi
lkKtedi4GKRVcpX8P8LOY7txLNmiX4S14M0UHvTyUk6w0lTCe4+vf5usfl3dNeiaMEWmRAMC90ac
iNjHrCRmad7/9+X3yGz/4yBKMAQ4gpKmS5asStbfGzLu9SlO17Y6MjoyO9VoeNCRuuexkuW3eLc8
Qc2751IbD7pqAU+0TGg7y/aNSb7ELSeFYUpdyp0+pwgP0aOEVzvv39WEKWFp7Osnqy7Lk2Earbt3
hSMxAU9DUneRM2zK5KK+/XXDic18h9QaHjOR1U0qXIWR48ufy44xvMEcjCNrSzt3Ax8RFEasXFKj
ZBqqqnZbg4dwScbp7X8fHuPvi5NlMRQly5KpcIRkSf/b8l4opSrTS93+a3GSYl17vvO53I6K83kv
xfaMIUjjjjCizmk+ZitmNvHuL5khPk/CajlZRjZJE6z0/HjM+LEO2fg8lizx+V5fxS7hBJaNs9FL
/ZMmLw0fXWEl28z0O0XzKpJnXX4rtNRwVMhlLgzTmcV+1F57VfzMlK1kjbSy+4CYdVuYyGRU/Yn5
jf4JvMDOlNjOk9WMxdllBmawqH7ue8GGI+XPs5KJxwZjHrpa5/wGNAQWBKyeGy0VfSRvRe8qRtJ+
THmJIemWyWFR64AtFBFNdbcnLct+MCg4uUwwVifZUMNCTOYzweQWCfn4R3Jfhq37Mvz4qTHnPxo5
2aJmaf9J7L0Hff9xGmuqpWiyaRq4N7Izqvf9/j+DW622tjsKngkvY9TcTCjXp0KGtlV3AyQXXT1z
9qu/WRxdcZKHn7opr7alJe2rtqQavP9uhqK0jG4119zNjPp17tPNNrRq+DmNmTutXYmpQtKedY2n
jZtJPvc4rl8bAUYq7rbD96FLYa80Xf48qK12lCdtcRRjYDqvUMfvTYMuoiXxHx3+fysT1Q41lGG/
aeZc+2aSAZARTdYIS4BK/O+7TK8qx3WM9z//VzMGsL27KYkOUJwyfFw9xf06mjFwtTr5nzoUHpDq
/ziuEpP0pmgSMFmSpHP7t80Z6pakCqssHWOp744IOl8q2dtvA86OKQzFr3zhKJlmpb0II4NxMoQU
u1Ct1ueqaj9KYARODobuCJqk+Rh7IZI7R561+boMif6yMw7vjgMQak1trhmjUKLTjemxMoT6wozP
iyYpTaTptgqh9qtLGtOOs267KDRmHlIG05xWCnVTiy+6tOzXx01qNvnJEqXQmA0ewqDkn0okdwXi
v44JJBZNMznb7sELP/z3ucZ8KlQVXgs63K96UrKznogwugd1dzuTyfB+1BJG71PtZWnmzFtnqfcX
VRM8qdlRdrVRedOa9CPth+rGwo9BQzm153KXlQ/d8Bh8/zVa5hoKQ9mcsdhI4OJROzmb06JGu6zv
b6UOodSateEgNVV3o6adQ5Ip9J+b9WUkXflDo5TpCuCjAtqW71Q5pueZDse5FzDDj2qCz8cszre2
1WWvB1lzoMhsPQkC6KVl0NYfcrW/MeH/Dxu2es+c/nbgKHLqumgwqA7l9W/iWr03go7FzXiU1Ka8
grNgDx4YuHaTcpR+bCXzeYOCM2bTrelLjyLjEHFUtqQIw/MmK7FjqE0SUDQan8F1fixWUbuK0neX
rcgQIcFNvOFhDHp5GxZn1/SFBRpCJlwv1TbXorUZ09tfq25LfWBGyaknUvM0fJH9EmKSB1v37kE/
rieoKYRnfX4q7l/KPJlwZZL5jdHWzU5U0FS7uiUu05Pxj/+93zwmTf77EJF3WyTIJBWKqv19v2Fe
tp6HeumOjPIWfjuay7Np6CcIDsKHTGdKNI6l7MqLvtjdWlWu1RDRFPsU/8wOiioWv/p1ap24F7Ob
nqQt4UWy+q1evunyEJi9kpR2rxbNYSMI3p0myf/JYeAhAP7nJ9DIrdgpTUvm+rinWf99dXRxwjSZ
Kq8HMJlSuAL+eVI2JQ1KmXLcDEdj4KpwpV3XHI357fMw3WFLycB4hXgf7R57470vst6ZmhxKFMZ1
LkAQ02XstLoWWh42Jag+WdZf8rLbmIqpCXrB5YNXLA07s8oR5DeOjDCu3KbP1c/dmDa43Qu8m7ap
niQrCybZOElWorzVFbvd/Z6cisQ7Juyqf/hC/1ulILBiLzJMNhfOeA7N350XILaWCuzy7qCDXFtp
M8qSy4bfwCJoz3A47cFkVsPWU/x8G3Mxbcnom8u+979lQzKZBC3vZPGVhlzS+eeynkgth4IlVHAM
02w/GhSpX9W+yc48pT/zrTVNexK2N/Avtf+/P4p0l7f+65tVVd0gZdZli0hI/nuZXoAcN2Bo0B4w
DZee2uw70M/9a637qzJMWdCvvfaSZPCA1Jq+v6IbNabGKzhpK8BjqJFyG4GlY062Ms76hhWpSxnn
H71VJPkx3PKfbxStQJIkS9JkglLQj3/T6QbQuXEjtHOgxaVdrooLUOpt0W1ylZu8SWE6niErg4T0
u0wKwe+4/V7Dd+lttSgvs6xjWrgeOinzR+hJ9KCfcwM7AbPEc2Z86RUw5PeFUj7yp6dRli7pOl0y
mITtMH2Dg/J2xRHpe6F2VzmJo1Qez/liniuJJWM8yf1u06Clfy04/DWFfkFlteMu8fPa/BxViRgt
C/YqCcY5DtLYlsf4RAH7LHXMHGt2LygHcKt+awh+NjaePC+H1HhTisrZVKJsCXyH3HHmVxxsLo2t
zUIyXHu/Tw0rxrVEHC0UxcNjzl2KP6z8Kze/qu1NyVwjtiflWMaR1oYwQ7vVWV+Mwsl/bndgkCtW
l3jYCBCv5Y1GHtpi2Vhee+33Yi52SgKUAuhjGU2Hp164ruq7YAWSFfTWD1F4ifvcnsyjMh+AmLlD
GrJPFppbquGgOznsdy0w4dwwFmkbieUr5ugOTtZsYb7yZaUkq/B61134mLsiEtXcFQsxalVeYTgy
CB9Wu/ik07HbZqWnNcozHJHXWVPO0lYFrQoSRI0S0CXZNnlLns02a3qYzXkgGg+Q40HeB/J/NWoy
41Ullpr3GGZdQca8ABMb/HY+DikQCuMb0KdbKsNLqj5bsGqltFPMmZ4ScNdtrnqDQRI0leaLuEIp
X0NNkcO+UBxNZCrdFOTLlCk+wHY73geil81mos9qWmeNSnW1E+kb6zd0jhSbsNu6W7bEzGyb3Ib+
vZBrO6V5E0qmbdxNCLPlM9kKz9yvZZ5C3olP6Q3KzXuyK6cEzqS9FMtv2DkHy9J/ZMkcJSY0h8Ty
SnN0ZG+dYgHLZYNX2129j9n1puO2cbokx/h9SD7MqrQV7bCqb1p7XWeG/X35TU0cRf1eCambKYkj
bL+mreHsYDI7ARKRa14B8KWRPqc6Q2t6mZXOseBaboKnoJuor2P/VayEuWGbfBv02zy+Qh0032ms
9yHEadVTBrp2yw7jiMDipdZBsDCKSC+yzCjCGyUtV4lx6qAVUTaOeNc6tFbtsT9lB4ODWZIfxV86
gAUsTG6l9MV+0Vd28w3ayoAkDc4L2HQpWY429AQGUFVVbbu/l7gaXVDpmGdnAMYBmXB9ZOlOE5jF
k1furOEzJbae2A823bo3IZODdnkXocEaU+Hg8KKMwVqIYQFqLZcF55HDxZaXj7AdlSwsRu3Av3xE
CPIwSdIpdzkMdyR1rY7eHXg5wIxlgkpWRAcqoquVU0Q04KCPBcWMSyqR0iKukcLpT6WdSPGp6boD
JluBKmlwMmpvHWZH71DsrCmiX9AzZssVEsEu+vxo5KK9SWfy82jI24tZSzc91qNOnhienk/DKB/m
RPTVUX1JVjjZlRrcxZClYu8GY3W/tBOhdoUcVju8lX0BPuRPcGvXzjOLqBSuVfrU49DXOm0DDgoq
ULBPwd7BlwpIkvrkdEf8pgeZqwK3A+vb0q9Oub3Lxc9Mkg76ONm4+3hWWgaaIrizqt610fO6dS4U
5B5yaOFu1Wx4LRfdcS1NDnafv1eGObtwyeOvWquCTGpkV2F65aziMF2uq/BKnCb5LDNY8Cie3FWE
lqn+VNHxZMug79miisCq5sLf22tuQqnpS+KVRSjVqJsleHF7/6NotvKWSfryYq0L6HNyDFoNWR9m
NY4kS4CEblYH5mnV57bYdHuIxQgWsBHd2+E9JU/F0NhTtGEreyuBRF07w4oUywikWewgnXewceK8
CPrGKqK2H0xXEeYvJD4JLfTKyN3kq9sAgt68+6pogTxb/edIMBjRx4gtR9kPn6I+azaQhArsdS2/
l3ikPX6tNWfjsAm5SdjAXyVg/5yKIspxHgUkVGNlg9mOuZyOH0vdy6eqQZ0x8uVdWfXqqVnJjQne
rGiV1flTJWxchkV/g5m9w6NVGUwoxOVzsdY79WhqIrTSy0pt/nkYEn9Lx97dJxwolIyzAhjXv26U
fDZ9TJ3Oj8dp2AKIDpwc9u4+yEZgbhrx0LAG4tZG6qy2hzyBGkIzT+Zo/34mSIN2J8scsaH4Foub
6EGJldyYzlO7n3LR05Pie4MhwZ8v/PjDx83jsb/uPt7WX49tuhlUCRf4iCFGCe5ORKUHfe4kAvgo
T6EJ4pBo9ygazBcOAg3kGMfolfs2WZvu47+gszaHx01aV7yTx4/1eA/Am0GHMzVNObYsSo0yWwqB
nCkXXagDfHr8EjZaU8ZeoypR3j/pPHmVLocZhNGq67YEQYgxeICNK3pd4u3x6Bb96s1t7uk9134y
XrAZZWMd3BxM0yRvTt0ovtosEWTxSJC/JpGYSIKnbQSTIF2qmAhk0rCsCfCODOL0Wy6TaY+qP5cl
WC/R1zrVV9PttemUaKn4CmrJ3nvov4n1PDT7oRnSoKvTQIEgtFiyKzKk1gxA4dS79g0+HO1o6IgF
8ONhuWpUw+tE2a2k2dZbw8mz4iz3jTeox9JMweBl/qzkXpPrLIKDL4xqYAg0oAOoSahr1Pl+FlHb
KR65KFdek+qByvVbbtgUFZO911oggeuqcikQYjVoW8vbHEj+UdLq31ptPFZL5ltT57bz6Eh5fob8
HjWQ7I1UcKEb3oCr4kagXje9hwW9OsS+182aDoBkDpVQn1VRecGy+nuHUNn3H3QPHYR4f6fP+YdW
vk1M7BOdn4xhCAByBZUsXVNhPDdZe8v0KUqaC3JSMBrl48ubsG4SWPjmSg6FXDgtA7sGLFOcm5wN
Dou8vc5r6Vfa4FKD8aC7+9Uoe9sse1ISe5ZMczju1vFchL25H7j2r9QcHSstPq18e2nqkRLmEIhi
kCZaYFnsyFRylsov/yjE8WBwzRarGqTDHGBA4NNFfDJ62QcQG4DjTs3xgCoZZWV7MFjQNLxhNrMj
mDR9YagPd/0Mhg9oSyjerVcJonfHTdTVaRcJh5TOk+UvVDE713afxNVVp95t6C8VsbqY5jkAj4f9
w0GoFVeTBfdukGSKETizg4yruB7PgVGJPra8WI6wNn8uknljMhd/ClyaaIoVuBZKZfXFJX8BzhMt
MLvLcfDzBkLYFMhr5gt5cTQ28yTROWuklIBalgbmvVFT7PvHnlYA6ea7SIQhNblnTbVnqDp7vUSp
J3P1UYDZRbRqLr5kDkddWY+YCbh10TmVsYb9dNvN1q9zyx0t1gfibw2Qk1wWXpbKDkhXvyXnWwTy
XtJZKxH8eOa0xsCUYV06jTxjX+4M9EgvXL7SQCR+sToxEOTtZK0dsab43MnZse+aE0A9V2e+Rs6s
oCG4J0KN1G9FF4f63p73BCY4C6WhSW9kRpFejcdYlPzJzDzWaW9fIEuuq6/LT9SmD3A8vFEGxDp9
swzDJkF2Nz31rdi4bGL6QkbxKTbjtW3St6px0G2vkG6DmVFv4MpvTdq7qCkhUHkMU3jLsxwYywug
sHBSalcvK6xehKCnCplkWyirDSG85G8jNRJIQplmL33s0N7szHCl5uRJEFmmBi2q7ntsKkL9LA8a
I2rAP7x5w3NASZ6bsT1p4wc+XKd8uQxy5d/raOpu+FXCuaZoBD7mQZrywz5vBD26Y4lqyGYfbPl2
Qlt57dQ9qPf2MDfv+gqcNd+xalp/whSLrCk7YsRy4xuajcqfYs1tMF5ptThSKM3xbR7T3njqUy8O
lkK6pUUSyMXK19oHKpjJTNbdak+8Wco90UK5qH/c43xZbkMkTReQaBAXQrijy4uZ37H+JpbgCyYr
TAurNFOxySmDigCpgvyN41JvDhHQMwzsn6gheFInfO+sOLT28oibRSSrg69jRtk2fI+szVs5OKI/
TjveaSn+N+oBsH3cfacc9dX16qHBE2Oi+WOLa/aSQ6nv2Cbs3lo5g74dTWFhRaQHHJz5vkIWLD8V
TpCqdobBYAAj93tjgyShXOvtmu7aH8vyAjD8RrZq4xXxvKValJnRqisBynanFifsCaJexZUg01xD
/AFuhBmrFep34zZK5SEgeNqo4fhQeKI5uAIAHGt4BnB8LerpULVLRP3e1fTpGf4+JiSnXCUpQPem
ZKFScvBjai1xvxAT+z2dbm2cBEnFCUxlxVTbb+D18wyOaL04QMtJtyV/XRqXMRR7FlJHp5enrg1P
aXB6icdzZ62U/OAXTl15xinvNIriQVaV04oVm0rVBH33Y57TN8xuXlKVYCVW2lBdKOVcNgIPFb1B
z4Wwq/JX4sEntVOfCxUVupzsxnqml+CqiaVdrZckPpgL+6Evj98YH/D09qQvGK44vOO1uJr9m/Uj
BnVLGippQZ+/xvKxKQPIfWcRaBCdficxa97wUHoepNapjfLu5HJkQY4ykRbWsfosJePXbCRf6srG
KsLr71O/LJvTff8Dp3O4aw0lnN7WGkND582k6lnSjOd6Wo7rgEfLeIQMk9Re2wjYd8GWnEtyES0c
wF8MUaNr7i5sgbqPkbaUzwaUd71bIgBmnmCmr/rwJeU7ePQtkscmEsUNBWT0swEzIwOjeG0+aO0Y
VfTVxOSW6eBscXYd0/p9k+cL4rEvzAjqshn08X5YqyeQZ2G1fjWKdZIg/wpxGWpyEkpi6aeG7hVl
GXYEm1Agy1cMDt1WK1xTPtblPXQBi5gkzduu6lca/o6tlp2x1wKWqwXFUoRznJ1zybwUvHS/rxeJ
JCeDKDxrIcGkO4MlEEsUkloOkWkuWZ08U9qOwNs8t8J6w5DoYIppaDzvsaPWxVmI6ULvcDMT29ij
VHqoRQK2LePMs4K2q846tGQsaF4FIT7juBm2+xiaSR1qZm1jGfMqSOY7roI3ihjP46pfs64AaZ9T
coXlmdVeLoxPVWWdKyUNd2U8NK3uClISmmDyS0G6tfd8uRd95g5vpTyGnbFdEql+2+L9CZ/rk1LZ
pTDewLW90ltxKjViuFKJ1IUsqOMCQ6gyB3+y9GgxkmdoAOfMbE6mrEV7fzJn/bAKZgCSDo+M7s2q
xncz/lneB70H1IBkuEq6O694GYrrsayTcDDWY8dZsKyw4mfNkeaCfX/7APgaFjD+wBV/tbn2Qc3t
qRLjt0FqngeMM9f7SomJfEXOyNzvFyvlu0VUp3WxCwvQ1VHKrXj40vf4liRThCVvSKovN8Oh6Jon
cZSOZvobo6PvGd01ezvdBhrgspm4Im3PwPC9tgsxhHHnZAoTK32ZqJt2jXooICWKTERInQGXV+dZ
+nfmSi44l3r0ONhlHjEwFsK+hxmVPNE27hZbeelxAhoy6anPBydeNQ8flhP1KJx862cMHr7VqXHQ
CfXvp7iYJ99KHUenafKkxXieOvW4KpEwU2vf16NuLceyLG+moR8xpozW9U1ka5xq6Mg8Ayrhz71O
Dm2HFiHHzKc7MJVdicvL6iRfMWI/k/sTrboRBZ1yem9lIzLV5HnRhpCxuyMK8gA3gi2AKL3D/k+T
mV0SFByDvnpT8TH3OFH8PsyqfJy2EnV+bOwtt+cy/ZiH7FMtlBcjMQJsFG3KIdfWeC1N/OCn7NyY
WEAqmJCY9XnWjBPOOIfYEsJ4C+6gTWMVnMkUXVEKZkyFakn3rG4NjJ8rNVKmNb3RwH8pz72+2K9T
It6wNTgmXKW7Qt+JcsY1DZUS08LmPpA2RBRkXibRODLD6GtmfC4E2aM73U/0D4D6hzaF3TiS4n8A
Sz7GaxeIRPCyWR5wfDoIcnvprfVpIpElx4Ntil6n50drWy8KfixWHmQiQeuO+pEB/Vf6d4HrbZkW
V+gSritCQEEmzhkjfSypKkgHTIqXzTc0PUTDqUtHYQvNNF9aYm8DGyQ1aUTuKxjSzRgXp8NvqTOn
szTU16rgFB6S40aTTaMov+Z6BGBBIxkyBV25thLjD5SJt8ESr4aivJW4obTV8se8Giyw+ODpZQhM
VFvfS1GNymq/UhI6T9mMDhdjh5B2IexUb6maJ2E33wzDeKbmdZMWwccREd8qZ5mVsCov65pg41Ic
hHwhcUdtrqRw3sa7knlSGYEs8AgwKmLtQT3o2nqcq/1ZsvIrufilTNKTOq2RyLRmlp7mWP3aqu1V
m+SfxiiHurqFoNBPRU0D/DwdGmTZOZuOy6YdculDwO7YrFjE+ACtQt1jojEuH1ipxiNGdO3RUKsj
Fh7UO0wXhm2gTgbbWn3KS/YEkcLr+qlZ2tNq1l+gRz+zKbkJceKhrW4BTQkectcKxFdYvfb3pK1u
u10NRDcFPH1HMNGx7GUbMZCaB6Osk7tNF5yXXfr/oMAJ4TCnfqP8IVS/BxXbUFG8YhpIgAENryv8
jDwIqUMwgpWJ4zUefEmeQozrvVg0g4EgWKK+Xzx1avOddoHIFBrOQoueLxFHz3euwSML1E2ehjBr
pOdsIfkpTCjVNcnjhfY59EjBl2LNM2opxEAzlFc0pJqtSCfE2OdTbkmhJn1fu/jKZPU5HodTsRCs
bDs5GUl9j4BSK5NfCSso1iTlnWmqOyVXYVZQRf8trTzUEFip6BWPBx/3HzrJ4+7j5iHd/HV3GtrS
lRjmtA2MLv79TI8/6v4t/DzuFrjitPEcGiKq8SKnSAEDuFkbt12JQJNKABMMNbICNy1wYVvACsDF
GeJfjz1+qisqwH/+Ylbc3SqwzkFSn+l6Kba9PnSJAI4VQzAyFnOlk73tDmOW4rU0oSeJQ8/WjPtu
JNLFc5DW/l83bW6U9DE97qMZ3AOr//9/PAHu9sRr+HhItbL2MBktv/3XrzwefPzxv57nr6fYhxWw
1EBX8eMYPMSfx2GqwBcDDc5Zke+HqTHGD6XGxVQUFDy57jd5o8S2yg7pGFKF+JTHFfVVTBEfP+HZ
nHHoNmArlv4x3Q/aeD9Uj5+m+6EQ5qSNyphQ866wPb6yx0tt9dx5VOZ+lWqcUxoG2G33s9y4iAwc
28cTAHfliP75XPenBsz9MzbQ59MEvruNtzONhxbmlLzirmnVny/7+OnxWCeZBvrSTiksL8kkeIrH
k/31u4/HcroDtj9f5vE/+YAFhyUWLwN4/sO48PXE6v1YgwrofWGjDRI7TnvPt8vcDkG7df6E5YGB
bgSGHRSZguKQ2cvvkTyp2jrPmmdHmDTyAylQh84D2e3l2OtOy+SJ4+oU6/babdYPAZy15EmzaSfX
PmdUXM9oC/pNi9hNgT07t2Dn0cSBWPtCsV2232NMBXDfI3EajkDK/SQbXc1AASpwbitdY869jYYg
SmDRXhlPUt9cqc4GSpRRCM0GiS+mvjW7fGzF9Kg19RkCkAf6OQDCL8FSGwiqNz1KJ8vHnjUEb31I
htjL71tQUVwaDAGSsBQ4K637pii62Mgd43y9FEb3ipzyWxP8JW6O80r73dQ3L7QNHaaW723CY0XR
QpBeuEyOc+4UGWTmGUAyx6PMGHEtEB36/dQQPMAyD2X8lVThK571JwVK+zL/uh8GqP1wgnGHAq4g
lWh0e+fFI3bLounT9Bgs5kRg/McgQlfLj+hrYa7uvtKl3jSdtJmoERw6pom4uECglhL8lwVnGyrS
riRsNcFpCT0KmlvbrgAKjsF25/2ShM4vdnIARsEmIGHpbrpLQiS3mUEHhn2S8kAdC48GIJvuMRvv
YKzOSY6NLUiW1DX715jsqsgHvyGEYQyWlFCLNlO/5oCd2vZZMdZXsdpDtcheR3VGqi9xvSa3TaUn
vE9P98xxLBUOEod8Vp0CEqoti+Nzkk621MSesd4DSEonOyUtFWuAGaeYprdHq2THkIICKa3FkTKl
ZS0nAiootN7J/btRgwxXnRKFssCaJeXjzU3n3BtSKdmEuvAxiIJdKyhm+JAV6atkPkvkKHNtuYti
eek6u9U5j1CRgYLLuPTJsNBLVtEwE55V5p3IGdys+pVpn3r5Wxkx6TMJ3FfcZg0X3wVfH1t/FuWw
xZAdh066jUsn7hCf25lgvfPEpfLAwh87HYvlXXaN7qmZSnrGF/tePtX3hLw5d+AAYXhDI/CGfRSf
TJwKt4F0LstKZKy611VkiMXk1pruLfGFKmFqoGQW4w2iyVdWY13Li+Xx7GWW4amF9n1vKH7cO+1N
2PaxbBtx4Yp74WZsKQmS3rR/75CbDGpfOk0IEkZho0mXcusn+SsaAvRWt7CoXGJSWCSWLSwqIkKJ
zoz5NniASaUujulAjyvVrO62NI1OhRGHOG8H/DN+kLzRayUEXdK+G5nhTWZy0GaqBK1MY2jpWKPg
YJtnSzS6CdN6b0FGPR6dzpDdPMEMIsh/YYVJueAsJ+BE491r04ki5RmjMi8X+bK0Hk2OflmNNoDm
lOH+uwAwmxIGpjbL3/X4Rj0OYjyXj0lgs/Ah8hOtnKEpJAHAZbeko7Ogq3gkQ5rmn9jl2FufeCkK
qNL2B8WyMO/DHMSsHOPujE6ZxZg1d5sQruLdpc24yD0j73AwkcN1S52q611t4WyjTQJEui1QocCY
21+22EGXw6WqQyH4Q5x+VNJkA1ekvj46eHNVKmSOzIVfTQFEdEuUUED3YZYXjlFM4Z6N2BEQh8Dr
TuLfW69iISSinGGGWfOdlhvGAcJ+3bcqxL0IR9LCgyflrFJ6sorNG9CKVY0wivU4Ry8qy99T3D6v
FB/NbgxT8okpHg7zQMCtHOWSBhRkTDwRD21tXRLjU1lTt1EFrqo2jON3rWop4Bt+S1EvpZW3ZMvQ
Zt3GgtnRBdXHR9ZtDAxpDcEVWCoHS2V+QLYtYWYoo4pikpcOv2Uy7EOyMVff/qwWpggUC/z8cO/t
sWminDoPj5CAOHbUxNdU1NC9xUPXmb5KKXVak4M0jMS61zjXniSDakTXvgx6sSFLDcelU+yN4Tb2
GtSrYreCJO68YqdXLntvRM0XrNHDldG5L56xVYTS1Dm4dflJd1PX3mmrwZnxYRTwBpasEuOQxUOk
Yc3F8ID3ru8EKZUAG8U8bvrs9GSWeAbYBnTSioW3TBXOATPYaffMKPksC67yTeLWxnUiD+0SHfvY
/KljpccmCtlAdGfZvHS54lm7hQSqkga0YUnnjzUYjgGkRN/pxR9QY+QEBVN6EjKNmVsMr8b4dzpE
6faitPPuDMa9AKUdplR515TRq+YkUjnS+ADRwTvw5+dESSKJFUTot892yt7Wsb4pavOZNHQBj/0h
N+qoLsxPyrNOU7EiimQf94xYLxLUOoVpCsku+GCqfGlSamls6fqoHWeanVrpBjkykurpnFUvsjWf
82x7Sa35S860X3tPFtRobz1uNlpLO+++Y54ji8/4gzG/UjmZis0N2Z3yVEjlRZ1yAhsCpnklw8Ob
ZIuDtpHOGOS8xJJ27ePkqxGEV1p96ZKaXoc6P02ZEcrZ5EOOQZj2K2NzjXFCoMKihTV0owGB1sKX
3ddi+bas2bFrdhcByGvqxlWywo+71fs/us5kOU5gW9dPRAQk/ZTq+1Jve0LIlkxPQtLz9OejvM/Z
cQd3QhSoLLkkyFzrX39Dy7kmOWsjFdtlGuONeK48tm5LWysJuGv4pynVj8uvQUyHWAevGPgyf/xE
pIydIZqrJ282D717iDoqhCiG8lCd44nNok8vcLMvLIfLY78tYovl4Q4OtjIZqUTjtNc692YziCR5
DHYWMnXRHmsJaOKQVxm+KSHOpe+eSsJohyEJupTEuTg8KZ1xWEViEQYx9fxrDP3jJNNDIroDyY0H
PWK3M70Nwl7su1j2iWQhLCbVfg2mHoxoNvI2XqNeXzPSXnUZUV/WH1RWQW82QVT96YgAk3fXeC+o
0MscitpGt2AiqR+O8WrM9wJeItlUUTDN6xyAJT2FpEL3f2frXu+1+N513wX9F71mQAoX7301h11D
PLngvif34d3UoDQdpncjDNgw1atIVrl90L+LVXiTP5IRrtG6gdOrr/zf1qf/wZpSrAzIa9fqaq/q
gxWMr3ACKDJq/mwM2l/I8CmsoPW2HbOPICah7S+R2ib4ecb+RBO92M+41dDeM2TsDNoy6zTjn3yV
WletYX0br102vCSDYqqtl6wxsn0GKq6P9lgg3nCMhnAK4TDJgW7HDxKBM0FwTya3Q8SCysYgUWWP
4rZbPUQ3pCtOe0UYOvoY0pi6zv1qpP5iF9F41dy+/kPKKpVXSCTZZhpVGViG1I6j4/U8DO1msCvt
VA/RpSC7Cc68IErJ0myKVEIStyl2BpBYspKhhBeH26w35Wpc9FTlyEDdmsa77Vrapi/zepdGZKIZ
nZa++7M45zqY2zDH3sbr2yTwWdPesmmaNyzQxtmPkYBJrJCDdFGExf930CZnLwqDniWcoGE7yFcT
e3Yptip5eVzLyqLZh92sdoYz12ctRrgjazH9wn3/gAacG2k0XqVU2dODVyN84/VxKTOq9dSWIY8R
g2rdIfpHdbq8JvBi2Qm1E6kzII3LwYqzBFwKqpBxdqpIntE/TleVRvNVGMZ0nd0QFKW2fj0uMRWm
jy2Say8n8zZrALjLH+rx16KfpHfNePijedrWizxJpzZdI6+L9mOrjS/pZEDNZJ6WeMxcHv/ycajS
z8QQ5lOYESrfTbq/NWpPnUM3b86PV7amzs6YX2tMkI6P7wwJBZTBIGnZ0atvLdXtl66tmQbKGIkF
dePFSiizF1kkdjbjJe7ROwn+uH0nwyOB0O5pgGW/1SqZPlW6Fq4qIow/XLOKCB+mguv9gncT6YkQ
S2/Jt4rnYv7M4k/LmbSfNUnuW730rX1aDeEbbIdTPhabmMynZ91U4UVZpgpyjKo/ioIB+ZB8w2YJ
oiwjAI5EP+yz1AVE3iFCpvef9NGw97QPzQtNVhyk6Vz8Gbzw2RI2RZxnaCSz90dNFeY57cHsCSi3
7pnJk6U1THia5dSfykOFpv4euukqttvmmoP9BFSFGfk71vQjNgdw64GAKpdMqg8t/+WrTFxKlffw
YnLnUHT5sIqGaNhE0sU/iUAQo3O+utoWTHxDqJ8zMXuBUlZ5yIwkvrTOE7ljGT4Z2l1vybQTWl+d
DDdNrzIcSAFuxmTTDjrsmWS8wzw3/5odkYCMYb7GGPtfPm1O9p92NIjoI2poif2JbO0vg5RLZNfm
lxyyi9ShwqoOUKvYu20cX7xSxZe51oOqyBn4I1kq1mmX3TTl27ukTYaT7dTuOm9U8ruqbjO9HkN+
kW0et0ntbP0xzV+srucpH30VZFMZXwAYokumE1WSPIP5yw3B6ONZgcaTg6eyjazjX46luoPpqmwI
/GGAjAaIlsmcH+/5KYN5I707IytZ2Jtvw5BPL8vEuzGLbjdaFQNd4CjHktbf2BA7oCT302nrMCAk
zlzPYAfrx50d7dPUg17dCPMNjHwohufIJO9ozsWLBCcek9B+Vwj/rpHvEy7kDvZ7LATkKVIdV75V
G7vZMD02awz3Cgs3rKIz+teoDO2bkKCbfjy8klZJAzGV1apO5/6VCvMOx8i++pPWv6LIRlck3QhA
IOvXTjKGp+g5YwEhcC0tL24UD5/j4mGvF139ZpZM0VQ5sgHl5K11lsUeE3EHN/pen7v0Sy53ZNPp
w91pIJjZlSSDTGD3KAkFfrV0uMPZ2DtfFt0CyHf8Wy3RuUVThpSGmcf0bkgAco38qEVlcimJPNrM
jd68zAWfQkDQaLFLuDBibW7oFOwLKmRUH11zk1HW3rqCxM82l/PBcspx48N4A2tV5Nkr6cKWWSTB
hBtCwIBh3Fkls5NcK+6OEXlM7iY9SBf50+OgRwZRjU47rcjzzAJT9WAn/J2w25Uv0fL0zK4XpFPu
MjDMI2pm2M1eXcQX5GsIOsO0eopgukRVl5/Tx092RW+tpS7kr8KHVCEGG5lJzbxiwNw7M6foMuAk
SCbUhILXb+S1aeM+8ERpvraEOoSlj3BzOVh6SbgGpPRtkfhGEC7SzyltCSSexYcch2g/p02z6ZdZ
qN4xvEtGBIWioaJ4KCARKGdr1dJWs5r/qAfb+rDcSK6rxDVudtQMey/f/lsBRBuiP51t5JF9LE+A
PXAXOuuazvO4JmaCWdGiLMqNaKbpKLbeIi56XHocsBXf54Wun107zI6l1f1B2Ea1zYCWSjM5liXr
IMjJiRBX+hlQx/A0aTSBxHd25A/mfRu48yjXTFioSsSYQWZN6iPpiCSFzRKBaVq2H+Scw1Iq0q+0
s372nfP5T79dCMJTFLlXL55GvJJp23fH7OKXx4GFPFqhjtT2LXTDfew45QpjwruuW3BOySImDs1u
ngGrdgUp2Fczj2ESpka6lWIip0lC7aAKnK2NkxD9F4ST4+99Kz1jLsAC5zsDQ7OHhtOY+F3VXjld
HwdjMIGBbIRV1fSfS2NnoBgaqMOp+DZuPqlftlXN675xiksOBfTMz3XWaGR8hrChsYdHSrLsL0NV
3Y45DsFVkZx+wRKqIY92Fum63GKiPNrhhAJWtbsURo2txvyiM92/REOZXx6nj1dMTzSYlmL/30sd
UpM1slhrURAYZwwh9XPXWv85ELcugzF2iWu13KkL3Gbhv45GPR2bLF0r1yvP1XIwtMbb2Zr39Ljk
oIz4d/3x6j/XxM7zs+KYGyn7ZJmTgEM3UZh2fYGhhP1kZfc1o2nOW02ibslDiGGqJlFRNbdsZj78
OPg+S3svFQjS/156vMNdrkve/7huYnNzGGQEKT8s+yVgN8gSe3h6nAkTvENKt98OXZ48e87vAveg
m0cHSbQcDKblwO5nrXylGf+uLYazt5B3YDxpr1EyS0yYKDkqkudW2ZC7PxMBoAN7obw7fencaj+v
gmT5QtT1xqroi29Hadaui/X6jB8/nLwxzm+Rq84Qc9w9MdSs35SSz01m6M/DUlB7VdsfifMyns1Y
louDQJQxmoyAzyDG0SbN4J+OXednMxsuxFyad6sxvAN0SawYemjm0Sg2KEbDp9akduy8tD+4MdOs
x7XYy6tz5U+XRwWbGbVxzpTJQ6xPX0jYOx+FQSS0belU4yUV6TtKAmtbW+GG+h5MBNr7ehgtr1lZ
1ns/js3rMLcRc6nWQHyZZRsfbOTkJkq723o/BkZodb+TFOf1SG/f/Nkq9tYfkdlq7/S5uKnJLQG+
lfWhp94Plz3o6DVKrq22KrdTRy8KI8l8I2fu/06JTpJjcXULM2gL2V8f2lbfICfSiMx/ilA9Kb9T
AzR7nkOkVHHxKnJmdYGXTRrLDZbp6dyxxNNIw6b2MujwQhDaZQOdUOy8R9ZAv6SLeNfDw6OCLcLD
xH2x8HWai4sZ9BbIrAHJpGDIzXJ+IxZWoHsPBgTGf7AaW9EcWn8T27xl1jD+hD89k3M9U6QOS0Jg
l/bHvOrKS2iRfN106XNWOPJDmsCQXl6Gp2Q5zZpwV2KicoSMoQJ7bsWbmO9lNcyvD603J7El3k03
D5/yIoThWBZyX8PfeU+m9JIvSBACZPeYJHr6DPWxCUaTjpzRNdwH74URtIsV7b9v5of3qTK8HZ1d
vY1H1M2iLKurVqt8PyROiLyjYOCs69keD4LqmsNO3zQ+qbhzCXAad5gqxtLXLl5VvRAhLe6mZg9v
lSKc/PFhpHdpxYTvcUc9q8ay+iCXVMPkKasJ5G74uNkvqLZiS/4ztHJdp3B3ykzcjPkCByvBR4l5
jisKecV4p7w+XkXRzAjHh+KYtj2+DaKD/SlUuU/Z7/Z+648n+HQCzmBXn2ryB9d1BCVZ9zOcN5Zr
yq+qKkh7BEcqfZFNVJ/+e/CQFPw7NeoOpU1RQGFd3lJ1KgloMqztUBiD3FWpYW70Ao1MiTHjFMhE
bL3YG06PXSGS2nCsG3WWy0ah120lAjIjb8MYFXubBNRTbWC/h/ewToeAiNRdrhmVQqeiW9mrG748
9PhtqYzV6BnDNSxG45Rpx4lKbC9sp9x1duZ9dO7MzLmJf3vWRquJHQOTlTtDleZbJfpiIwfe+bh1
csbA5OVCrXZ0YEvyck5K9v85OF4enmxVbCymBlq7Iuib4N8qmmA1RFWN5KUDrrdbnxjAAmDt3SeK
NH2thF4c7NkqUT8l6ZVs3W2JeuZpJmLqqdat5Nr+P5cIFTi4FXdE79DAzkP4lGpZ+GS62CJbY5Sv
HtceB37xryTUKQYTVr5JluYpWw5uXPcHPYNtQkaWebfDWT/Vvn7JS3O4JMRwnpV3HRjEXmgOxn+X
pwzOeNfBNUzBdyZHhmoT6dW4Q2fLXi9nrCK6xEZTOZTDftbbfoOgpH5hcvfseQyWDA9oRy7ro/JB
sIfKii9j437ncZ1/MIUq1plMirtmLvILN0wAB5PvGZ4Knu4iecJzBFWVkcjPyn/VMwRIo5/dGtJ3
X0Oto4Nlm4WgZpZPYmE6GoN1aapy/8/2oXIbKN+aiYFNkfsnqHuSSVdm4p+F0/oqXriypB6YbzSH
6hRaPH0dtYzbCOerYVKJ1L38jRfiyUBECpo910emN8kPtwcaJeP3lfV4gESm/23KLP3Bv8OMQ4vI
73VyEpDH2HzmOzh73SlsdiQHqmHYlN8xfME6GFhfT45jPvUtxIjHGcVPsZtz5/NhskOqOjArqppd
0ljJKl5sHx7XahfdXKmSZyP6qauoeI7jrn9Ju3hY6+PsbR+nRMh70ITiJ7oBH8eXj6qOph0D7B5C
vxn9zHLryWrd7tmJvfqW2qTU5a7XntBbNExJ8CeyUmD8xy/ycZimvlz7JEEHWQMA/WgBQ3xWEKFp
HlMQUqVBZ5dm2TeBmsQ4uh/2GB6iMSYC4PEFECRcd2KJtiAL5/vjVVpX+n2ME67V0Y/Ykc7epbs6
yhp5kSTP9uKp5Bs6+WuT99OvOnNi7CkNHrmQNGCIq9rak2V/dT3dDx4mKmwCCfPzWlMbWT07raHf
mySlO9Wb8+NstA24bl3krkys2za4PmE8YvblXWCzgnoGx5R67tTem3q1gkvFRm6H0VlkrTrbnloR
7unebSv27qNyiYKrmsvj0uOAgQlc8Qp3ojAs7bOq5zfQZSRI8ZSd41nGx6gfvP2Y1sPF9VSxjXV9
ACTP2KmzIn3vSGcDmgjXESXtTcmmebIKBgVlYfgImqdwSamNr9Iqwo2tV/ZT7pvRuqlD7c20QFQN
fxC/SqChdHLc70H0q3TEo8iYqvjZTuGGV0X2N+oX7oocfg09LuzCKbs3J6cyDJuejc2zB2QKghBq
VI5pR4rN2PYESfOI7yTiwH+v5uVavHw1Gm3r8v99n5SrRpuNPXIT84Ms+2cQt/JpwuYDTRvmOFFm
JTT41YzyfE7WUWXML7Lo/vMq/r9rj6/+933SaeyjdFBuPt4yL9/g36upT5+tfkIOGP9t3J7NWxd6
v5kUKHulZPY8mCFLRVK32660PpPask8PJxmmBvaZ8eHLYFSMw+EsrTuc8AJcSab9Y8mpTAilXeiZ
MLqc6gVN2CyVuvg2ECiWRebb49RdTtvF6ge6AyVrlozrPkQ3EdPB/NA6PmWqIMkN7Jg/IvtFdZ59
qBehnkYRka3HXg4nbYz0bk00KvS2h8PV4zCCZiugPYkXy7Gck78PLBGJcO1mDVxHcMnMmRYZkJ1v
MBLY/oP0csEM0Czbi8L56RfWNT5019R8KcZm3sReYV60outwkBlcqGxed83xQdnY3aC/VnVHBLb0
wk8FNTcM4xdGNvKtNdDVVokdvihDUXdKhqWdl9mnhri0rcG6+BKPsUAH2vbvYnLe85tW2NFPjfDX
44xF2PpxOtR86l61xnVEh/kibPsCfh1vR5lke7Kw521v9NOODLP6pyHCDXv69DZMTnlWPqh8VPjV
zyWYPUidbmYg5BvrWo8Ruea2cx7dcd7OhpEFVts75xmwlExoHY2CHlVbs8UeyF4ONUZsQSsJhSqq
xr3kldZtu1xU8RbP4uZGyjhTQezI685hYWOlho5e6ZKqH8XGP0CTYLsgEoDKZp/D5VhAaStE81Iq
jX19QaztKaJb9TNm4HE+7QaDicJ/kD0LN63RZMqX2D4r7gL3DbMZbvpmglm9Em0j1nJo6xNmJvWJ
j+GTnr68VNKKd6LRRI3yXSToGECQ6YiaM5ydt3Lo9N3j0uPwX2RZmHG3hR8cBXjoDHWQmJl+SgcX
OXjYku/1ZfppdwI86uvgceXxhscBZvEUiDljTDgX1pk43JABo5kYbMQt5mt5oREwXixS6WJ56ZMy
dX6cDxF9RQGbe/Y6e0/m6LWl6ucpHXJxYZXzAkB6exNlZrKIPiwcaFz1kjXvYRx28SpKjfLO2T8Q
y47rx1k2Fs3TRCLndpCJtdamHuAF57t/SDz2AMVWpV62bZa2qItB4R9fVQ9PoOWr/04FMwY/j/qd
vxg8obdauW5b3Yrluz8uNVq1svK0uj3OHu4by7tSMcKsVfOTtLL0GhtMxQg2j39mIbZGjF4tOga/
+1GMa1zAmvuYid95JGzYwYSTM1DVGY232YHat1xPRM68W3WPIs0fDJ6g5asA34GLoABB6HBMSy35
Ec4OPZnmvWKHKG86kE7w77rDP4LRB3Adbf79krRG5pvH+eM/7E2GC7UfHKHWkfOnkfa/b3ycNzrB
HS4R6k2lO+fHAV+l/7z67zVlxmsdS6HtDOkNWoEFv0dZFI4G8qbmV90VWyOaVmMyCvAYbJqGCYhB
Mr/SXRGjpgb89MudboAnl3oSoAR+97N55yVGtdE6fw7K+TAqyu/IioOuHaBoNDTLBnnLmcAFCfx3
22h/qC+Zfra4pYXqJK10WzTzDlJSs5mVce+0LgkshQzKHxtv5Xj1tavMp7zy0sCOy7PZRTZ6x/pD
M6lvq3C/AOpQbGjx4Dj5mnlj60dxSvXOImzk1SfSquasC8FQqRZvBBq3gVZ1DBElQAn0XT8MGV7H
T57FcoNxERMqJDQ6JFzpE89dZp8oZZ4ZJG9FOEuGkBVqwHTBP2C+w7kd/eFcCHSRhVc+2z5Ulyix
LzacQv5czGcS2dJvpf0+dMBhYlD6wnvT8f3iafNe4mI8xymoRTj4adDAD05YagJV+z9DqQ5Ja7wt
a8lOJ3a1aOWHM2JW1Gflk83tZ5vWqsh+N2V0H6Pu9/InTU2TKlIiDtdhFTEBjIIfrcPzPDhgGdPs
XtNBQ/vRifPk+QxZEcBmSPb8NHyfe+M1L/0bMzZkI9lIgejEv0Xd/2A9KwNDG5/QRpMKa+Ixy/y6
tsS3GTtfmvwho2kKirpDo1g/Kzz7MYlYAe99DbL7qrX8XCkaS4JghsBr2y0/aetEwCladmj6lJsp
j7YZyFOgKLUDYQtzbTLitqA3ZosbhoaSrVHOccjT1SJ5DpmH52re6dkA4Vk128LJn+VsvoSlcwUz
S1cO2FVdI/wio/61VuIj8cdoY1jTsXehUbfLze0Wzl2UWlBHebE1sXpMh26bDPrNS8eb75u3XDaw
qoZ65YHVTqgLIOugtfDemcB5U/vZ9P53Zdk2RByU5qi+DFd3V7HJ+BTxQheZvz0NLWRUbmtz0lAn
Zw48vMoLRKgmisB2X4/yBmT0aeMQv4ZdyTZnREE05l+RwCCwbqM7+FgH66bexGn/o7K9D+FrIGx2
fmKUnAWxlx6Mqj1qrKyblJDTVUbLNi58tCr0g6rronUFFiArONQemSy1E63diI1y1o2T1G8EWtYb
a8p3/kiUkD76yFtwE44h2ge9LZ+oN85JCM6nWlLZ3GxugkbZFzSRESPnDhrXmlK0XbgrvQDSrO6t
kb/6dmJspgZ3CSC2lS0t7xTNA05GDupOJ0PVY/BXKwW8Kge7QJt7XZJb54zRd2VvQ2jTa3aPCoSs
YGVjJoJp1ZFnuWLxoGlp6mfdS+ptlUnqex+1rt+vhgLRNswYZO95ivWBm4CM5mf+ayw/ywQwg5BZ
tREUfRUf0ao/pcr9kydNsk5m/0IegbcpgdTK+cuHwwbDAkVyjBtCA6C+7eAKB47amBkt5YSSUSBh
Ho39ZCM2G2vdWE1Q3eviFlaRuZJu86HF6ttj4LrYPAzwGctelqvZ0L41R/tRQkKRuCp7jjpOgGWd
Onajc5J2ecAuJV/LNmJ6WWhOoErrp52xGuZi+h15oYkwUbcDNAb1xohpzV3LhI2oa3y4mQ3Xj3YJ
2BXVL8DknPU7M9UgYjgti+rUvNR5+0Hx9I3w8NmNwy8qXzKvdHZ8hPHWKFqaIOWvnd/oo56zNn3T
UHOp/i/wJT2WZhtQTRCWpPHalFBthAZjKYqQ/mYpM2VTLuOO5lenumw7VPxR9FoQF2XwAeMZlWL2
2yqaz8nHIQRRtd1pEJWM6hdiXO6FPoctYhkHzFJ3Un3ZbmGsyiJ5Cq1427L6ug6Mziz2pq1w6rVp
te2Z0dVn52L/68Wnsp7y7ZRBNewxLJyzr6hqmV47zYeZmUtmofmNMYS9KhHkjhNqSV/to3k2Ln0x
vsR9g5AYV5jB3PtZUxCR45ib1E3xCMJaQHcVOzbSUwzdtFUejmWQhPHJz6AB4l9hOhg9lva3Nk4f
MNnBSw3e4eHehuOiF8x9eCvK7jB3FKsR4/QePoc2zBvyX0luXudXX3o/OxNXFYZ9N0rOo+mSE23j
2BAA/L0aId9T+gYmrnm40rEm8FLxZRiQsmLE7mKBy+t0fCNxZDoOEfPxMkXFEcHwxM6r9YW58kwD
7kSvqHVn94/tjJBqVPum+fHGU60X5FZ7mrzutXNWTcYkcTSrt5pMdqRR6c5w22njeL4emNhXE+pl
b7Q4wBmmX1mhv3c78eU18HU9FiAkyuNqwq8pYP9+17z2pgzvb1SEVtCVBc5Ottnj2GIaiET7e58P
fweAcs9i2Yzz4gelxjt3T7cVpnqa4PsZs66jUe++BSjmqjIG1HZZtfL0HCpmDpOPadMRQv1lSMJr
CfcyVzBNDXnUnB5nVEU4WT58i1xr1oMs2P61bUy9kZeIr0ITIyjqgdsQbZIRk6K6LmnKml8WU/kg
64x3rPWKleTBCMa2+603M0PVcDqrIb1FHYJhAgyJpoEekGw7H8dAuFrqapQzutYS0D93nl0t7q5l
F5abCQQ2wNYNLTKSWRygRvjwHiRgG+su6h7YOtA+sBCJ8Cqe8/IqHITqaTbOwHbdaw8h4gBZa5gt
/g9+eamaAiW4AiaIE8hl9ux/cHtiTmruhRDuqq2AltJE/8i6JF1Dx2QMWw30DfqEPi+eoVdjE9GK
OChLLw5aNxxhzjfeK2jNerBFfHXz+k+8WF2Xmg/3rZmv6cP4ejkwzJl3EDJa4iJUc8VNyaPmvepj
+WdoRvUa2VesqfQUk5t92wJapIX2B6OrIpId4NuMo5BkM09qYhpN3aeNIuCPziHbGnP1VfppdRet
odA0SKg1OAo0khi3SibMkPnl9QmUWOy3nLj79EeLSY1yGFJuknYYrqLmDjWdiQW38k+QjrDBYFHN
curAxk+PTWjeC5f12KvyfQbROzGLbVPZ+c6x4xRfGej8Xdg+K9gtCLBktkX6GwajzH/nrNzCxj6p
dIa9bbn6Tlfz7yauvwmkxnyPrjiofGPxSEL9mcUC4D1ua8h7ObczplpN7E4nkg0gug+ftHMIv0Mc
4trGfrO81tlUIocgC74+RNprnXo5aHhNDUAQHxSHINaxWo0xXbObn2OjfSlI41FllivLw1HMTZNb
f0h8jd2bxNMAe1KFMGH8SBOPDcAnns/sk3vbmH9xU8vd/mfmL6hgM2/9LBHwBBW7/ABduU8c8HYW
CAsnHNcX+5LOJpwKZ9t4FOq5vi2q5CWqNRIJlxiAcVQ4oLmrREc72PflfJwgg8MqwrpY6tbKILdk
mCO4SdzrGNbxiWG2r/x+ZoY4e3+w9vI2s0ZWYSch0VZ66G2aMf6lJcPCvl6P2L662tBfi3S+TlXV
bDQNAgLFRoUJ7raq+N6YY396/Lt+HvVj7sr7WKFaLuunWYovnQqtnd1PuzK+HEu/VWiRkERvq5Eq
2J5oq5V2hjK3IMYRpIzSivE/PzLI2cfAF2uZFpB7orLfFHHv7f3Qe3eHWVtRrt3NltJ0dqqveALg
Fr7CmwScI956XnckuIpmpAg/7UKbg0H7OyVzuNGb9oYhulyEC1SkYUqcQu/2bxYy1CGdPkpgExyY
MUfu6s8qjvs1KepWbJfbsQ1MuB87Q4OYbI+A4VkEW0fn5jYFkwMB0B9YNRidqKat5oQ3q1EMFHi0
Am0ZcjqSet7G4C6WT37Vjic9K85GHLEFe/0HfgnbKXLwXCICM1B27mGHAJ+zHN8Hv5wWn48ZGMGA
DOkYReBY6Uds12esH8kYyZWNiVU9op5A6Gvws2VDxWubB2eocMausJHX/VU5NuGqo11c1bn3nmzK
FjwCZUQEz+Nkx/zIqmMk0Vk5QjYX5+XeACN1FToPu9H9jbDY5/A1QqPrzGg0E8wrsgZFRX+wJQxl
abPIskSiB8AJqjUFYyB04n1PW4bt+aLigU7rTph8EJF3lrqpVo3Zb6vUOSFwLY6F5BNrSZMeFzZk
JGdwIpbrjRe9MU3EOzVDVerJaj/GdhBHVnOClka7J+h+3azc6HXq0kNj16t39TasLBObH/2Wzsll
doW7L92CMJZB36oOQTdYJnTEnk64p+x39bo6CPRsQWsD1sFNOA9Q1UG5L84gock3rGKFn6wn1rUn
9moYuniPhCa1atQAHjL3HYK+RhTsglkfvIk72W7hjvsxnm0wQ92Vuvc6joR0u5K5JM0et173xIoD
PaU5ekpAuBVUV0W7x8cCH+Iu/IUB4Cjs3wYI0UpvR3WfZwxoHQe/fkeKnzQomOQTF4x3ULiFJaQF
Xado99vys9HncTNlFP5dAXJoWgeR2z5CNLykGp8JVJ7W99GuvqwBA6nKD/R4RP1SMNnR4HyR82ps
ME/nttBAzcd2rIJWEyicMGLQlvqsHNp8rePLaHjOp8UCtu0j65SN+cqwVbbTNedqVlp9NCHyDoJ/
haOSw/+oZ2HFXChz9X0Cn5c62wnSztVXuIXsjALhwGBEPyIGOeu28MBm9eIDD+RXt7eudkczhA8N
OK+9c0AbA5+o1VXuS5RjuvGR54sBtw0Bz09HeoalKsK9ivAJuMRmBCIJMV6Dis6W/s5s8aVOCEDF
nwWFwQx7uTFhVkd/08m9hDi6xq1v0qCQzlRS1xm2WSFOM+Bv47SXzM1FM4u/3pgiEC4ocsEcfsBE
v8HKUhvKVDcQLmsmTySChixGmBTFrMN7wnStreytb3w3DpNihFBNLbMKHuG+x7OlxxNJ8thvWmWK
wCa0aKWPDN0AnhnbCAzK7PzJRk3RjDYEQtf7ygUbZeTemsrCys07yMhHa1XBMBxd5FLzrbS8Z7fM
z2jVShyG4Ry5Mb5S3jurveUwmUqbjnGkyV1pWP4lhJoRZtfOFx/eoDsMTJMzI8RDNtUIGhsLSpj4
44Xun8TFxTLWTolr4Qvp1dDoy6vfo64BmOFhgrCOjIM8A4s0+TD87f4PV+ex3LiSbdEvQgRMwk3p
vZGXJgiVVAVvEh74+rcAdd+6rycIkiIligTSnLP32mjSANIBUu6038X053xc3Ys6TN5jFbKjWjGE
NrTvWTton4494MX2/pha63I+dfvIYl/a1uAc2cZ/JmH92JXDtkIRR1OVRTp7ja2orJcq1VhDNIJr
Ajygi2PZMRplpwsrpwaBR9CxPwo7jZelO+xtuweFn2JJdkWI8KV/SwOqTHaa02WtAURnhX52kpDm
SJV4LKP/+Eq6GzQjfZgPEf2ErY/icDnfrdhp4dVxEPIOrtyzuNymDiihIMZUBxbE3/hpqx1G3uNB
DqBnIpMg3oGRFPP8xNnp4QskwSFI46tU03pft8E1D1J3B8XuqZjEpbHyhdadrRJzBDVyOhJetEvG
YlzWde+yCTQ6NAVuCmre3oCIG1euob4WdqFcsoEJN1T9kzpg3lNUjOku1K92MON1peHJ8l1a/Jpf
nvApqwtIvs2+Ne13qziBpHkT2eitnCJd9FSV9nRSnpIw/eopSLV1/0jWQ7GDY1yy0u+CRZdNwccj
YkWYVGNXbKGUMJf1LEYoML+nIn1MDHk0Kx1PPDzpJqArkNvpVbHri9ONb63tbK0kuggXAExU4p00
HMyEcYZMhvUv45R8C5P8BohrJZIXDY3jecT6bihGsBhQWDLzuEiyykNSAZMN6V0kPWgw24bk4rR2
tdIC7AotXqPGNpYldMbRyVhhN+kB+cHFUTI2w6q/9vjyZYVZxcsm0BS1Ot2GlZO8WjTRIw/jR6D3
V5nnHwXx80ppHhXkUZtq7KHU804QzPqFv6VX5kHwJbhc7WxkInD8DbvNlnXuvEoyyBe6AeY3RxQK
e5FaXPqYItU/2r0NRoPTG+6BLY92Odab6Z9q7NTc6BTMPC29p3rk0bCPfpWEeCBSJzt3GXXhW5+B
utE01rLgFwVefQOrW8hOhtgPmjukfKnYaaNaMFqSLIGULqlQJplZSAc8+PANfc0QcIhSciK1KA9W
vgITsdEZk3RMInVRC6yEAb5DFQh8W1BwdEX70WJDjosK5ZhmfTae/8nm+DGsmnOcN5eqy5a5UeI0
zEBMj1r76gTJRwPhf1Fk1BC60t/rpv/Y+tWedLCvkWijlez0i89kylDa6ksbJhmZKK3jPxngIdVM
eUpNZhNlcj92xkMUXyHkB4vSY4scu83JyAErB1ccrMcqNNehl9HuN36huIdsQe1s3dKCi2NKQ5r+
yVkPBtRtD5VM9sid+iUxJZch3Pp242+olher0MHRWdX6twyDDWzFA20IKqPJV5mPbASkoa0hkv0e
IgoSasmOwOeLbtLSXIjUqjC6iSNy8Uc3Mlf4UqiZiPbeyfIXGsoDclJ10Wa5u9Op+2VeddZUnOST
l9VBpo9im2FYdu4LrYGN31VfVcFKPSzlifOHmrx/Ukr6qlWtvQejl+CWcxcOZ2rZXDS93TtjiIMv
4tMutQ6xMAZUtQuB8zIzt7X5Sy2GN+n0O2Lrka2Xr+lwSAB9Uk0e0GT7Z4+RxQqsR9PUX2oVkGtT
vfiW91l8D4Px2HvWiuXUSXjgH7lGuHoN+K92exqD8DZEItkA/nmSTgqxusI6IIc3qKtQxPB1QlGg
puvXdzFqp4YPS4q1/O0F/h20263JGQ+yaXsoaFo4TDl9yezkQXCgA7YKCpSKk23GN8VTbo58DLUz
rs3pBIkwSvZSe4vYcK/sRrsDfbEXQ1iCNJcKH4TxAnH8Q7yXpbUJ+wB1LMu3hZ6376YEqRbjCNWO
tcf841K+nXhxbFKxs2d+8xR22msfvzbBN9SLu6nH3uIWlYL4xR6ao9s/g0feZyN1YWxEiwpxiSgG
dp2MBwhgIzaFSv1iqsxiQTj8CtCUbUz6p2tt6E7jAJd0MLEEUHdDGMjqqBSfhVES3GIXyxF3Ktd3
f2xi86XAHYmC88yes100ZXbxlOoPoqZNNMSflg4qwG0+nFsVuLva6K8qBX/pKFy1PnvvwVHg5uTg
Vobmsx3Cb6qZJlzD4nt0U84ZfGs4TXa+MXz0DLTbkc9YZ0/cj9/0iG32ERQiM0PuWmPaf1e0b+MU
ymLmJacg/I7JzFopCqRn4ZU0cwRoIotiZkaBV8+IlRkGT1kUagrWc0MpntOmzhZmYrAATexw7eUu
H53R5Zsh68AzyS+tYKUaMM4Eg7tLuvFXoLQ4l8xwU/nsAtPsIqmYo5z86gvnQO4gyGMdTd4ImjLn
26WEBEFyYLeMsSx8prZwqewtnNzY7RDuO1DVqkGn0kRdwHWonahI5PDtNW9mBFMQaGJZxcyEcB0p
QWwFrI91m8AFbIa91zYGMwZWbbeid9gor2oafKeMCkvXcN/sXLCerwA85ph7/TZ0l3gDl9CVCiqN
O6NurlqL0Z16mc0WzE+22lpKHfNmid1YfvmT1DSjjoffC3V3zogcZDrGjuggnP4t0QEDUBsQE2Om
KxgF/QKh3T4KKEriwUuxDwwhKz3Wz7IIjDUkRoZzlnK17h74YrEonKsphq1stmYQUpg1DpmZEWvj
KJwF89gSHZkS+mWOZnlhW4qxsN0H0M5vTRt5ACVohHTm3VXVduV77YPa5NmmSd1nT3TPyEbxk2Qd
UqLgaOjmNdToCKjo5Vi61IvYFCdyW86a7a1wieJsH1m6eyhrtmn4IBX1yTCKAL29++63LFKgO5zH
KD2HVBAXdmjeq1h/dJpFVVXZMsWzvyGTBN8dsQV54AqwkOMHCWZL2KqcrPUXVe13jA73LqDSqKV4
3QbF+nLzbyRnbxkFOLbCPOYpG1GN04oV2ImakzpUYmR0A/OQ1Xxcbvpc5mhHosS9GtiklbTYs895
U920WuQskZatWbItT7qdYVL4d9VoS+0AQalZrxxTB/YZ00xBqqmxIlyGSJRWka49AMR1lzqE+a7O
9lYERsMl8CvL1E+IVnCe7UkpzhBlJRRMPW28h2TqLFnqQpBxQBaa5W86EXA5YuNPEwa4sEC9BPCc
6pKecKEM7po8I1DAJVCAwUYeiWYsQgXlrcl5feSCgkASGL9EUL3r7AWPEuRHNiK2cZQNvjMGLnR0
imQQFphZaTxhN1AebfI90HlsjOqYh/VbHtFh9ntvWcfmqymbc0luLKxoOMlBn57NTlwaDZGyV0jA
KDa7NE9Wz2p/iKz+g87Xtq1ox1EyT3AQukP4JxEhha2g6Ij+Si80pE5+3z11UExYGEx0pQj+nap/
lhQxCDHaKaENJRGv+1JmeMdFdKSTFS5KlsJOndF7KLxnKWzCXkCNaiXd1VIogPTb4kM18gPFtYeh
jBhG5DsodLjjrX+bSLQjHjxafcMq6uFt4MBz9YOXVr+V1CaozDx7XcT/7CxV04dVmtL/8AKqr1nB
nlPiiQmAHFpGv4jyeN/05ictNKd0z6Emk6UVSwn4opVLO/B/6U72zOaGuVfBBhy0WwRz3dJO3WsE
nmnrdN0vmwq65Uc3v++Lvd3c6KWMy3FqaZmYDSkZdGu97549E56slU/LraQ6lmuKWr9tKIXsssn4
shIGRPozDDwjzUrAlbrk9LHkqx9E5HOZ4t5RcsHw/qk7/cp1m2XitP1lNLN6oer9l+Vr48K12Cx7
VvbCsuwlZhljuewIXOy/iL+tDgclcmfCu8+pY20kAjLUFIgyAnuk8pL9oiR+SYxnbDP+0qFLv2CP
96cV5UlP023d5OBndcLXA4m0M0ahMEbN1VTybR6FJyvCx5oNfN11fKb+9F0wBy0o6+ONeM3G1tk3
KcRFVU2RkvhEMVJ+LilFLXNV2RURhc/KYeAIaIG7QD06qFnUvKxjmyBJ6JoPpuQQlXK50JlOxw7p
TyXKJ+rt5s40KyR8cXPyvr2xc+4p5UyrfmJvbWE3fCB0Z4IuwoBJmQOzxy7qUoyB2JtbnY5aplHD
Brc3ch12ISwmA1wLaALXt4GtxHD82+pVKOiKEgz9lGaT8MRl1WCUWwlOGqdqz3YqN0xB+oYN2Woq
IYmKtlHut8cxQMvpGD1VbtV9qAJ1H5lNsivd5lnXJVeVznqAPehv9PhPzogAwWp82CMRs0Tto6BJ
HM6JmgJM+wqymuWAxWUaQH7HV0Y0B3oRUE/7cqi3bDcRV/XrkgUmC9nglfwna6FaLH4Fms8abuAi
C2PS0VILEGoQvbdukCEhyPypA//hNLhrqMIbbn2z+NLHpHhl50tgz9geusj57Q9qt6gJwUgh7yyS
PH8c3JNWDRYBJwiZHTfZtXgJwoGPsbed8CNqlX7BKNUsY8mysu6yDWW23CNXo9+JUIB0aahV+Je2
sU+MVQyccUtoiHLUhuQlKmIKI8UrK7Nmn6jdm9qhHsNRbsfHsqDoZ3oNhT3cuh4gwzJp4GuDWQvD
cGNDklxoXTyl0LDmCB1KcGPG/mdRS2Vvuu5WHztznfgTlrUp7o2XnspMJZKKKhY8GXbESB3aOuYf
IeeVZm01Uo2zf+cOqYNFZkXroGnutVPxy9hmoe1JNKNZFSM6YZPi/pYgsEdQwdBkQgWZBLKjVM0f
RmSLy1akT2ob7jvfoA4KTkWOv4UEcRolz3UafzWh/l47XGxOojwHFWXZse4/hG9+uDrg1qizoB0M
KMeqvFsYZrL7EqUCaFspV0mhQyYnti8dqHdSfWd7zYqeLZmrjdVGZXvKPv6dKtEuVrsXykQLu+C6
8ZOncCw/hk+17CiyKavI2qq5rdFzr/Ys820Sp6gegrhC5u1gUJSI2eBN0GJe2z6GPRAhmw4ESD7c
0RC9ar7+lQ/N0zhSrczM5KV0o6e6qnDNOgv2DGkfHTqm6UG1L6NM3tUEEZKpJUD2elDkRfGMUYAm
gNg6dSq2JmkrI522xgrtrTl0RxEaaw0LzBbo5UkxlC/fynqyEwjqogvJONHhm5wqn9hJUVB37JdX
TQno3QGo33mgYz2C5UONxT9kXgQjSbqi9Xmrw2JdSuszM+y97so/MskvTmX3iyql3eTuNTbVy0JG
8OdiC4oWbdaC6B7p93t8mTcW1/C+SchR1eLKcgYeVE1dBtUyxTtm5Y7ULlGByXNTgy7veApTQKeR
vPQD1xIGM6qsIawF/81FVryINGruLph+Vs6EWYGm3rbMaLSzwZbVeO09Q3wVSvwdW+J7AGkX1rh7
LErN9WvX43mwI/1eK9RopqCACh33gsQN+vLauEp7BN1WPayS1jKWdZW+sjKBY4XMkKJmA2w8IQI3
m94wKU52j+98dJ8hcLBmCUY4QKnp3ZGLhFWOS8t2TqUIYJZsQ6HJpewJK/CxKhIjrDH2thq6lujT
cCryakIB6arsVnrWrMs2I79sxOqggLkGHINZka4MS/2VVg83vckgdhndxxjnTyG5Ir8w5wU7okup
2hCCy5BL9isg2zFjHLTBDQmVr4SkzjO2IX/ZJe4pT/pXQzUujWq954m6sj39T0ycNBbWxl5W/rJB
D7PSrNb99MBET+smDcJRlR1dGTxj0sJUz/yQBF+qHhNpPr4hDf/WDYoLiHE+02R47TvWkFXAtOFo
PvEFBbA84GBpwq67FIgCETeA3H3ppPZgCUVlXx5Aa2TX5fk5qC6tn7IkpbaET8NlQMlrmXumsSRY
9EUdYM8JWvN6jYcANbFHV6guGUbqWD63JUYWjXlO0vlo1c+sHPb+6FZryxivfU3bUA3ICUbKkUNc
yzYVUWIrK0KaHyLlhtv1MgZJsVFl36xU1242eLu/kpYZSRH0PRV2WiGA0VEDXBq0T8inVmrNL/Qi
9S74B2D+GOHecSkd66xmxM6Tg4q1YnwrerhWvk7dnCXIN1gnhgf2Hb1mICZqVw2SkeXYolBQ/U+Z
UOxXpfNr1NjMArm7t5JVbmOe2x7+Vl6PLaUn+kA4QcTHSCnZy0I4LRbl9jDWWU/Ur1aql8yTNMKJ
iMJsJGIFDHG6MauqX1UWG6O4ApxHUc9UI0HGD9v4YSCsWO8mgAq16WUJbnhZ6M1Xo9jepRQfeUUV
3dLthGXJ+JvRpD7Tu9pUPTB1yruh8qfhh3zPDT5TnyZ062vGQgQ2G8tio2UIFBxgJ8PUPXArTT0N
ISvRxLkH5JbuDJGxGx66Ym3WCehyrdtiSys3UrFiHnfSXc38vHa8+KPVfcJAUo8aK2BOAcPpIY+3
ILb7UB8Xngdo0QlvaV1911LNMWyDnR7s4cXtIab3ghpbJIDI+Vh8Gz2Y9DpFvaNFCygCnLPKIixG
fb1E/TSWwWtqoPc2WjUgLEQ9sXnvsSJGVCMTRv8hjmg+uidFibSF27rvtQ3ELGn7P7UzUIzlpFLw
JagFtUroo0u4LUDBa2PXSyHZE4hwoyH059zWpokWn0MEPi8r45wSQXNit6UFeY74aZJN+PhKiro5
WVCidBr164I8nk3ZyUNUifcEsAeF+PIsRLInCPRZiWjV6MaGRMupwAlWztQ1axlo0bWoAWjrFEN8
1HPbEVrGAt8WA5K/6acmDDpTOkxljS/VfhUWK2y1Y9voWPqOmrh6H1RaqAgt92Zce3cd7wtidshk
Vgag3ZXmKtPQEfYD5TUse2SiMWZGfDD5WAQnPNd0v4FVLIKYqZJTaNQ8/hk1MxdpRyfMpuqgFy6o
pqR/yjT1O9dVb6s5xGcAQxuYL/nsmpxF5EiGF+gjoneViHZ2ZRNgS4T9olJYvR11Tsk4jLK1qAZ5
KAXk0/kw37WKsphy8R4c6sjwpg2a3uYUsfNzE+dWiUo9R8bTYiDAZocqtWwHjqPv4Nf0TDbvVZ0j
T6xOCOSUTeTruFmnh+YD0nG2bMI8Wg2yfzHF5fw9BFMwTjSn45BrvcP2umwmdCgOaMCg860JEfr3
bj6Brgw4zcyAfXoouELjn5vqRBsdpoOXenS/MV6ySwWNOh+U8L+35rvOBE4lJ7MGYrdXcuabIgUe
yOKZm/OBMAjyPUR+ExO7Np6yeSImtwVFS0Jrp17qfKi9rPy5lTpuq63nBzHZVQh5pyclmi55Q8NH
Ol10ZWB1sMj7/xyECNlUdycjDRSMPvqXmwA4tHmHbDO0pU1RjAWCCzTSU9SSN2G1fFVJT9oUnRGR
5lRbK0SPXkcTq7RAUundSHDA9MnM//B8i6UOH0IdXVXFBGuAJXT0E6Bwhxjb9gFF68Yy+2M6fbut
eC4rRGOBjxJvsJa2kRcw/GMDLIAvaNMQjggd/9gpfOpqSPLF329m/rbmQzV9b15NpAPiIyJ8Pubz
IByEu2408RFV6PCzo/Jb+NQiej4kS3sckLKu0lzSn2MvbmjfFER/k12n4DXH6FrzW0alqQ7gp/B1
yYn6HP3P5yJonxEbu5s/q58f099m0jJdFoGy7unFT5DeUjXhx803O2Khk4VMu4roROvr57EWnc7P
j5v5pi+t/DAfunRiP0sLYcFMEw7t2om5yKYTdjpNTX20iXiLX/WKjefPyfS/59V8cnlx6m0g2J2Y
Iz35Np+SdauBvM0hvmh9FCG4CvY+Aoft/JE6M4F3/rD7fy6Nn+vjn7tZlSJVRYRh8bWmoAIO863c
HynblfQZEUZQEpVVefg5qO5/bs2fGN0E2r0lHfxA1uMhYeF0GPoYHdN0iE2lRiLIkiRDF8OOGyhh
K2V4r6cDbYVm6UDI2QjbY984CKIIZcY8Ca4puLtDxJery4hGNmXdUFIaEf1oY6V0rRs9JPPUhcOh
Tg1j2bhBjZoJ3Es5H6jvB7SjL3+fr6FTW+h1VO3nl88/0AOHeIiMMsH8qvkHxRDWu2gkUlkLNeNo
Gu7NU333Jm2dNi2F4TTjIZLQUNXYQF8NO22v8zMCr3Rvwmg+kIFPEUr/fWXawAr3C0brQU9WBWXn
u6k4/t2SnbqmJFT/PNZpvX9XnIyYF5nraL25Ox+Iw+2PBvyZ+VXz67EeVdeBSaL551k/T8VjlBVp
cwnS8OaouXWMZCNuJFtiTMAWzT45ErdgemzAB71OaXqvRpEEsHFYiTMQlu/zU/4+zwqPECCV6/yL
upHNMSfAuEbzgX63v4WFqf/8kfkJuHAEKYkjGzh8koyC/DnVLJytkviEpyKYRBcQoIlXc49ae2it
E5W8qkVixuZNKM1Bjp5xGqbXMr6bN4UMgGWKGXc7PzYfmH5NljgUAv4+pg1RcprWg0MovX0v+z/U
IsN7YcfDrSjWPXWvuwNx00J+dwFnq98sa3iMYjU71nVg3OaHmoGuoE1K1EpB6jE/NP8wQrm+t3Q2
A/Nj88E1hoov+9+PKJI9n8+WSujE4/x9atZV0J2Knh7+9JT5B5FJFlVtide/f31+HKbRIi5tQkz+
eVcuiy9K0vTl52cM05tP67rcNJYCHqiw5Q3qcuaY3rWYDqUDr1aQPNeOGIAcvzNvWm6bN5UReZlb
g0R6yGPgn8wbjPN+IpXSCZsemw8upIjjFH4NOuLv6RUpZnKxhEvD7dhRmFrEsrHXygikVLakQyKX
f+6tKDr2qOfpCiMeaGz6wz0rUdje3a2WjyIYH8ua9fpo9ytMf59VHSs3OR2ysg82ge4FU+ncu80/
UHPylnUb2Y6JjhZHQ5/E575v9/NTfh4rvaNkz3/7uRcp2p2ci2OnC31LHniwKxSCNrAbjxdkAYsx
J35m6nSFeXfyS/OTGeulqojY8thmRX2I8r6inR5fTLQYi17RwpVbdeSYl+sx1J6iVncXuaQX22vO
c6F7uwpgauXxhhk1FmZpLSwbJUnlnjv8SQNOt7r3vwsXVmNY2OGqyq2FJGOnSj13Eyb1t9c1+0jD
MCZDr1w0elwu3Dz56mNCRnH1Znr/25KJCgh872cGVS+rJT7cKz6Fqxk7ww+J/kC8zRV9Zqg2DyOL
9YJfc0778ZevkEfKtX8c0HBITLrcnA9W7ais7zpbWc43xXR//omZ5KCFID/X8XWseoaN+QluEnn/
ee58v9ASDagpryr/ueVl43AY02/ySYgbm3/4P8/9+cn8CieqSEdP1b1UFKjrf5/980cbKNSoaabf
zX/zkhS1t5lf969fPv/0542NgBvsOiKueHpLFDaNRTnoYjU43n/f9vzsf/3anxdGRl2syiLE+zS9
8u/71f7+7z9/8u9/7AZRiWXX/fr70L/+sf/9pEx1cHaCtDC02nwHf1/TQwdbYr4DpDn0j9I0oy0o
d7MQ/T0vivZBCXt35w+evSCNYGLsCiSr8NyivRFp7YNQu+LeUo2Z7syPRHbZbwsnaAnmxEhJr3pv
Jy26hIoR5Dy0zXAs8u5mDNuGsI6X3lLKC2J6AoGj3n4QSUsRYvLJHs2xHOgCxYNJMzSkamqwDR9K
F+kRz18pYmwf5lt+hn6X7nN0RN9eUmV3m41qKNWDxQ6P8hbgGTYaGtuuzGofXVSkU7x3mWjYsAqi
jDWnc5cjUtLt/Kr5oKTZKq7E3pEQUi3i7066oDvj2ubBjNv4ZHItL6TmkARjmtS3M/RggSBQqHX7
cS+BTsz3SE8YaSCgNckqjGo+8IFrCKN7kw0ZJufplkJy/b6jX+TR23Nc2kvNQ0JY1yN4T43IpwlX
qDaY8rBgMHUOH4XXvQcp/7yTscFXVeSihVl5RyQhRAHqpf2SZvYW9yppdWFPuFNnnGm5+kvoOva7
Y9Anpg+cXkRsKXclc986OgvvsnAuqZ68eI43fIgIGRDtjUeXbcExMfWCSmPhXtA/YFTKlRdKuvZd
joO88mJ8KglFHPYDlNnM8U33U2xAnjRebUagQRHhg6tkJGJnzQS11UA7OJPfWqEZe84Tou4IkJGU
T+oYeGVzNOdzIAlp3XMaUkzE8n41WZXuCsp6QH2CzfwuIeIsR10nGqcZd0qvUMen5IVatsLSkane
UwGqYGrSdWefYNKDNaj+UqTad2xmw42ab/9zkDGVOSLTt11f/YGGVRro1Xt7Z6uUYDJCs71xaACX
476wlWEr1Z4+vm1H4HurGn8CQiAFvb1LtNTl70GZ7pZddUvzZNlMGLMaYAlulJDWwnS3rFXBGeX2
NyCYFBWK5yT1xR/cTs8wKao3mqDw27Oi3nghiQi5tYXSYFfLoHcwkRNGe9Kx7y/qgTYtwT3Y7jV2
YkfPMrxj3Tbez61Y/IqyTjkF8VAYK4mMjYgjrXgwJxQdMu/n0lPcu6THwiWEpE9pLMiestewOUSs
LT3PMaHWIKhtIyc96KnXnSlAVHjpvA2agXqPUqh45QODe02Qoi6YN4tYwFxD/t0pibxXRvHlDHHw
ClWxXyGLjq6Nh9DOLGiDGUX/FaJxIJIAwEpg6RvRFZLiOcDVLqCSqFf0B4SGGSasqIMMceNeO4N9
VjyybFOnu/NjYE8ObiGJyhi74SNk3hBV/d65AO4TFnibmBUVY0oQUDUrCUrChNYRPHT71yEpr75T
OEfhUptMewHRdhpGZMgVlo3qLbGi4txK/4EIAYIhVdpcx8EAKm6QBnslGNk+0CQONy1UpxclzO9x
iBgZ2qMHaqh504RmvTaiyFaF1I1rWZuED/gxbAcdEG3hNacy6tkF0wLaEOtMbLQRmI9OkPtnHDt4
boZ95gbvhpdMlp5koJkjRT8/1qjGWathTGxYczp3X0FsbGJA7vE2nFyDupUwHf3gO8SCJxPiJvB+
03dxLrVgiQIiKWAlZNs1/DGK9UKpzUfPLMu1gxR/w97OPhVB+IXWOz9gwgPNogRc0KARP53eQ45J
6eNulChu2dT7H2oH0CH3DAqVVnoMCmZF1VI/SfDF+aUE9b0Vj8XocNqKJEZsYlcduzu+NSwjmH41
ax8ZcT0Niqxr6/ZZi72Bhb/zNZCuQaSp1iCu4eq1chLlmbLi/XxFD61e7jCftYt+4mrqKbyCFB5t
Tq9+NYTTAk5ty7sz8QbytKVM2nrokaa7OD/MC7uCq5t49jlU/OKZYZo5pmURa/vqHhA07zMzH6vR
Fo+GJ/8QVJSJWDtVE9fANGFla0WbneV0157uBmrYLzFYEEuUW+EFTBKmrjBOv8xsG9dD+WuY0KgB
ejupWe476u/LTK6FVL1UgMQ+Knz4lKhUhrQmy/+gX5nEfwjxF6EZUUPAsnby3CbcBG2lPbpjbBAX
7DdLr+oJH5togUVvhBTq3ZzTlLshmsOjShYbGHMub0Vbamq5dExzIkaqdrj11P7bcCyMl2VFn1dY
UwosszZEjoRI+U7EZ+udKU2Wa5W3sNTsMr8Ameg3dojgGH5937WPYQ3SpVBdYODcCyran4qP/7nj
NArL+PFnfI+Ase9hrPmAPK36XZrF2RYxFPqY/m+WtfzXnPlLrke0tvMInM5HtyN6oqMy+jMaYtpA
rZ0Y93Gg/2EQqrausDrefcM+SSyqL+SUYa1KceTOd3H2KAvUlVCxIq7ceRiUAkhn4ur7KMydC4m6
6S4YghRvRXvCi6a+g8tw+SvCuo6JSS/AqMwYNeVoPmV4HuhZT+Xeyf1g6f+5pfhDv8T8B4J1Qkg5
MJN2pUV7IhoKmvTzg6RVvYZqsI1J1+vMqtloasCqt++1ZeBjsQ4yO1tXRpM+ZciEoQNb351DLpDm
F9oaRUV9K9AroUTRn+d7qnTpIW+UXlOfu7RMT5ZJRTKfMC61go+n03E/d0gBr6M1LNF8DW91iVIT
kXSxD4UaPEaqTQDrEG2iXt2KtkIGPs+oClvWNqc+MT8mqgKwYDeU9zYO3E05kAmigCnsZPqltdZT
LrrkIIim2GQqRhpZWhAsLcu4zQfIMUSJUGxCNcVjQY+RwSGreV6UqcKwd7oWlMshanDKa+TiBW1C
ZAbG7HU/veXOypEYJiyk8DdqN8PHdM85Y31bAyjK1v+q4+ekAUyQa07wqzGIQNXGMH/Qx948QHzB
GzjPmB59BxLd3PIOvdTdzP/ZfFdTYYjWtguiFFGpyh7y0QiMV1Pg7slgL28VILV3W3MoOKFXXoZc
Kk9kAdd1Zz2Gpdk+8Ue/9br0Tp1C1HIYh0770MUhmSi+U50LFxdaVij2k6sT9VCHmbwSZoum124e
ssztrjq78mdNVA+tOfTX+Quuve4h18byKBN5A1kb3ho/ZqnT2smXF1AZFZn2rlsB/jY3zI6+yjNK
BQAtYeMgnxoaCQqjGdl4bXP0jUT7Vdvs3QPFaZF0WNmbV8CR75083illlb1VzPq2YGUQu6l6txPt
QRhe+sYk4m5TmWwMC1VYiMSRQLtqnQuG2TArjqOZbzrFI3gxb79aC11Q3cK5yrKOlDTpi4uK/ZGa
DD7EUFYPg5p9uC4FPsQM0CC9PL7AMH6h9KE9Aa4MnkAvKdMdC+/VFaIRfODkiNqwfmxl1lzR+ETo
EG5dWSa/ZXL3MB391vk1LLd15xmK6coS3WRZCotXP1QJF0ldOk7T3YpVAPiImp6XxAZr1hJUmHTj
k2WPxB4m+Dx/hp1QuBa9G1j5hUY+dxGxF5nvzoeZn0/+JeZLp7RAfYKFrsvePiuF6xxGVok+YnVY
FtNjZIMyuzDRnttSx6sUxwrUpJL8SDzoK2eAhLtQlEe4LPYV/yv3jGZ4ToSdHG1KC7cG58dB08Zf
lDLx0hQlfOppqpvnO5qBKSTBAgcKE19RRtXRkP6zqmbNKe0mhe40Nen//+7fnyrBmTXOn7aP+odq
dMq9NtLhKdDUUU2Hrjefhnav0uiPNMJ9w9A+WcpIklmoX/SCtlU+T+lVUDBVWkO+NgQ1sLQcohcv
Ih0a5kdU2/9H13ksN45E2/aLEJFI+KnorSTK1wQhVVXDe4+vfyvBvrfjDt6EAVDsaokEEyfP2Xtt
JKGiCenDIYHorbi4GnMpqV87SU1K3/shKcA63dF1okByX7uip3PAOqUzaPtM+qlfo7QVB0Od9oG1
J7t7vuXJI/FCzmNusQthfzh9ZkPyxK2vZDY7Wi+mND5GxGg4+IK/KPQrBKFgyZqoLpAkQz2pF2pZ
m8ChaJgV9pNTfkUigW9i9B+WJd1jFjI0z8a82oxO21P8FtqF9vkOyEP9bMcE3jf5NiDB7RpVDgQq
e26oKdgYokdFt24C/tSLQL84gom6lgfxa8gyRSCPuwUxKlZjQ5gX4xDOm7gUKxvK17OWcd0tb2zR
hYhkSZ1Y2Vhk10FRjxdHI7qEDtMPwgH0xM4vLfb//u+Bpo0/lVWZ5+VfmnTxkYuxOC3rV4P6Cttv
Ki5JYgY47vFMEazRwiYoh1/olFmFbwlYxzVKbABebs26HtevdZm8slEnwlc9NTi0yirLwGuifjg2
ZQePBhvp8tPYdb9JUki3ZYBMNVEExEwgthh0zznPMEneSPPaLM9bapGHZO3dT4PA+hC0Deg8d2RI
IjhdXuXOZrEpAGXS1myrbR1ZxDr35mcAZPVPNrPt19UNmOSuOreQa2Du3kd2Zv0uuuR3nOnJFxNr
eodDHa7TeDIPY1yjHwk8XOhdf00lbwWToa1J7jyuNgDq3th5Pz15pbHpvCRu6P7uB2+TaU6OFA40
si/j7q+nAcGIW+uTJIeSwDAErbQ1KIiHYNfaWoyVsRvOCv4ELYrBdYo2AXRQRdwHvBuQaYAWeXDW
QGQD9pF++Tp8yMig8ea4zaOndWjha9Ol41g0l6IEtxHqlUsCrSO3iiiXgqIME11/9ezhiwx5/TKR
CPI6QTxYsWf398IptzPXNjRf3Fb2yOWZNKP9LhKNbbgZv/gJBqNsTtDbWybbW8sgfml5CTnkV0ac
AZrGRh7TagxfcBtTgtrT83IGdgT/iks3syerZnnKrLzwxRz/CdSL3ETMT80sEUT/z/aUPwF0q64D
/1W71Rn587a0UBSnSUkulWFTZBW+/U0DlamEYvwJx7U3Wm3jcFSnU4UeyIWFmmR58hU6xWtHDkTw
EACnocD7xyuCT/wh59n3xnOWFMnbuHRYUtnU1FudjYcfqO/9i5X27mWsCJRjFfY/m+4njDr9g1KQ
jTcfsZdU0U/baY99lrdvvjTEviq716G3cdRVOZrFORWPeRaKVTsa66RNrRcIARafCL9OIEaNXUwm
VzP5d094pyD+c9mBY9m6QYsjDMzCt139jis2AQDB9G3JLQ+HehK9m+Gw0lr9MlO5oxIk1gbhv3Fx
DWYTBOmSX4QsAdZaqJAKZJjMRJ5FfZAjWg5gaIkg2vcZonA4oQ5ROuV48Qsyr9qu9LbpqDnXUnPp
5Uj5VtY2NgCTtV5zlOYpq7sn3E8IDp2A8S/OfuYBKJ2SSu6oe8cnjVr9afT6ZD/mpPaI0jA3fuBS
bFhdz+1d2+N8UyS/uW/Ffpz736Vts5EOZgkyevk/kSe3Mf2AVIuo9cO9weUGLgqv/OiHBEcbefEJ
/6ToDYTSTbvNWAq4RK3iqreDwcS4fRF62R6ggFlbt4jtI50hE3Fc0zz3QjEuLGUDnV/wtTYbKGQa
DBqrud0fAL5jqpXggAazqrdFvDYjYif6Nmpvy8OYlgRIJu28C/P0J0iy+hYkKdQlo/wLJup+oJ4J
Eoils4x85PTFtGWTWOwFTtKPYtgXrsf+y4XPEZQMJ/Sao5Frqqjax6Z2isc+yVooXL74Gfg79mSl
EqoWB+cFPEuABnQxW84QDrroCjrkQl5fqJL2aEhpvFUgvWv9MUJeZve+dr13T9tSpGs4Lmghemhk
7FvDYYtabkcklAJbGw19xbHAozEEh/tHgfd52kQB7JE2oXRxM/3MdZseBqoRqIdUv0H3RK9gem6y
vLipvwznRTAI+7c6KNzJ+R0kA/00SIVj17/atlD9x9bcGaXjvYfGdBBN/qefY+NJ19ts13iQgNIm
c1d3WqYWcP9x8vKxalAyLNBOo/SghmXWKfyNuHK8ogRE6a/84vfLJxfppYo0jVSB8tqFekLOZ5ec
oAB7pyjAZbik0ZQ+OMcu9cIT5Hh0HDn6m2ToAYLoBVmaY50QsulP05P4m1ZUBIyryKethL5fLoNp
AqaAwCjcILKh70FnZHnQ4d6g5cbZZeTwhJnvbANjTG6Gqt39oMYn3HJvk5YkQGpaBwqaKbPa3UVQ
lbYpoScXUH1Is9F2e2kV8v/lrRkRpTAFeQ4Ty//bDv9gzAr/5BoyrLJBhnXPEInR7dY4grN1l8TF
ntSj51Hnp//9ckZG856A1/syADlQiNUQ0XNKmr45gZhkX29F0Y+rnwwNZV6dwAFtRXTDg6vfmJGv
PWvIrq47vnZZ37+GRtS/JkQPwV9+8T2jPhYFuyFCKFIqUEM2r7XgzqfbGFSisEMjqb5GjMt1JmLA
m8xGCcPNY1+MRAFWGA26JmOpEMh7A7cT1/sfZnRGuMPd6KD28sZdhcxll3oI/uIE00aR2u7OVKU7
3ZCKBPDMvLQE+CC3K+zkIoZ97UBFBfln7WVqaR/diGmKrcthqhT9uEsBwfyfHyaF923Mwr0uGNma
8uNSoRheAJfpQBcVRdLZ6dt6VYD1AomUouWcREoeQSCflk86BsHaiiRk6FbL6RQW1XDUYzanYzT8
Xb45ucGMKY7zQxO43qUyYxcCjZsgyOo+26zQ9kRu4TX3tacONMBXyqKEqzb0nvBgyZ2pGU9lF85r
Q23zK0HUp+czBpaKoF3RdF2g8hSxkFeWpQuSKYkGjndsNDrG3mjhhcq7uTrQHs+bTjEZ6Fj0g8KJ
8EyQPIeZwxWLsXytOeZ0GoMA52GC65yG/Pzt0ql66GZU65qbYjxupXYy23LeuJ6snoBa8hHit4iw
5AAkLgqd9dBN/v53kGxCXzJpTMrP2E+CTWnOGMc98WfMo2kTIxM40L+vWOKybk+LqLktu/dYhSrN
soFA1NFHg2iJXAvI+kOKQeNHBtHWMwbzH66xo2enxc4GkrexvGy64LsKHho9db8ptom8wXd0Ct3S
3FNRFEyjPUaM3PF0E12m13a7+/oDCpBgg8zq3h2SPWORzL98m0gEc0zoqvqjz9Be4Mc3LYMmoEdc
RC4xOBneS1tjnhhUI4H+a4eacjqUqjlCQsa6rsBAJPUMeFJyHTtR9rws9lUUPBeNbl0J7VKW4Dr7
HY9/hRDNd4mOfA0XetWP/gSxkEpq0Ll+S+JhQCQ16+W7BZCsvQ0pKam6E3UIb9DhKdAx2w25Tod4
Ju9QIziSIHTTiugmTCJkuA4fy7H07bJSOGotG+YZgzvy23tYzDyO/wjWxWdTjL+rFPY3UMBh5YfT
Dsw/9Y5WpB+d995n7ryHlwH5U/rjsZDY2tp8kheAB7gPteEts2f9A7GRvjbdoLpC2OygWVWXDs0S
vhHweTjWqxr4VeCvxsGesbcVrzaI+H9q/Yd+nbWFZ1psRhC4F5rqa0ulLo3llF2MHo3pQGrR8tBM
jnei80umr7UCURA9Nlb2+/4uh5W8LPVAY6BfHVoAEXSA/lCXa6uiGxWLvNfPk52SnhcQOAIX/RhJ
7kGqxuyZu18aZPFCAJApS0089eQpHJPePNlTT/e6KKPhBQ6+hVI1qy8Z9tIHInSmJ0eAAswI3C6c
1PnjhgbirHKEjJ75ECyC8sUn5RB3FEjJCS0Vii6YvHrdr3BfB0TuQLqR2Gp2Y47JdR5Sgg1zHMIu
hvluasWxDUcYvaCasNqNrJhVu1tW1TiAFCat+eJFjQ4ex0H8HRhwdtzZe5kJXEGTPrxothftlquo
NrvxmDgDckgmwNf7fbVgpbyMCUMIwFLeddbKPx51OcXyAC4yb2jfZ9bRIUDrJSnky5L9YxV4HVMv
ea699Dk2GNaETuM93f/BOqI7EkT1VieadB3ZdM9obhgby65pyrYxA5zyVxwFJzfQu0PumMGFzpWB
SpdiBZPYQ2LHzWPn2uND2/mYhMgDch5db55plr6XXUUiwVzYzhqEB3M0VUy5A+sXFQypgHYGlMQP
S50uroMtuKo+wr4gwCaKpjWoE/HFXvV3bDJLLVJIUVj9bq7feGzaIBGnXXQcdWtA7IXXrqiiDu8a
R7HR/3sU/u/RjNhkFIX59v9/7QCKHu8YLq2aBWmcC2gBKtyAKZKGNZh+8xJqQCsZJqL70uTGbuwy
ecDLX2ylKZKviBAxfLz9T95JxPW9qV0q1yB/pAHBRl/G8PXkV5smh3hkZ4pu/Dk30uDTdtDzhvgD
L+Th+VsahRcf4/oB8Ryz06ybr1YLfTxp4vbVDAslBAFnNWlEndJA2OZKK7XU/csD4EXGJXRHobH8
9quCTzYl6ceKYT+YGshhdCtsbhv8LpMpSPVSOpxQpMOGnmq9ScgOIgyah2ouh4NdGW61C2OrAu4M
pz1Te8ysgw/V1jOu+6yEBxvRYJkkTSLmwPIhZC8JJBXXkA6y9phmOY4urCjv/YT6GetKsFtOYUAh
ZOJzj9i9EqLlQ4x2GBsLY4p+koDy19X+3GMLMEHVe6eQA21/PIQTRqWTNbj+qfTV0B+N+sI3E65R
XJaj5cGnSUq4OZlhYWVGG2kAxTNmUxwlltjlT1wepuydsVnxGevzyVH3LQNBcw7H+McEIzUFgBy2
uRzMtegN7qB+ehAEl+GtD+SpVw/L8032b4pcHhr2lojimYYrg1uuoJHNB5fVEtC2lO9+2X2ODcHP
FhwNKzHTJ9xbFjjjDvdaEuBAkHAjQqZohe+hzynsYp/TLD6PFTryRMNqAGaL3AV1o1kWizH03u+/
qVET80ROoAuxAXFuV8enycq4X450wetUQujiAXedfmrKUmxSMPpAdxPrWcOCx3xdew8DwkGBd0Mg
V6d4Kf0142xrM/pyxMAVGdjiZpRp+/vUB0j+IUJXDmClgQXkLDMrgqsi4pIzgEktrM+C7sB/Cg6T
WwK/6K9FiCDBZ2MoAZoVjmX2PJoJMoqJspPs7DhxslfNtcJ1OKUo1FsS3iLPbNZ54z5rQzr+/r8H
AaXTrIX+2STTgoEvxsulOSUl7gOl6L46NpOAQGSnvraVgl+HZWYJnCXaMlfvwibaGUE9fdZ4C073
RbKS6f2ycoSB/isWXB+5H473qy6fh3HV1tizxiw9jVWZveW8Uex4TYfoAveZCA/Vv2Ba7VRVvA9K
LBNhaLL5ICr0IcKDuc3dsXxcepRaEelXvWBolzQHE03HZhGWUORtjNrV3n220IcYsPsKdF4BqUqn
zU4/0D+AV2IfVeX2OnacD32mpl+mOAbF+FPU2LDevGHcWOo0CcVRNIV1TGej2bi/cweasKHKJ8fT
5C0mDq/KjcOs8fQU6vUL48L9GJfGh9fk0zGks4h66jehJf5JNiqgj6wjDvEbgmOO6GqQJEkHKS3I
lOhQ+y1Kj0qZJfh6E0vvgiTKhRts7TxqL35Jn7qhnxSoOgn0YXfQKkaJbEKAlEiFVpUhrn+QWkem
f8VVRPg3mPAOtHMjSQyuNm3pMdKgz92NNjCixXRKq+yef2ZELIMa85xyzo1HiSeJekutI2rufN+X
h2Xm4N6I89egS8Zt2wm2QJWREbGTB2vU9XxGbcNYfxJGuB9t72xVDfUIoZClSkqxuLYuLBqnvIkL
CM1G5OM/hl9jgO+CSNFPW0Jv5dtyWoeO3KRgDPy6Kv0VYI9zzlx+j7Kw2uVNIy50B/894iL/9yi/
jAY0Sk9LmOsKVCdYJb5MS8O3qB5yr4IwlSqJVlTlZ2JNyse0Sl6FSBSarZ1wv4f+sBnUHRNbLtg4
QTru/R2qeNHK0dFHAF3R1qYXhud8CEx2I0VU83vGycVURd5yu09Deu9lib23A5CSmHr3ggO4UMqt
mK/FzdLdHT22RL0797coD82z2Q+nvkw/p3jSHlNXa94T67CMe1CPdVd5mv3mj95FPrYBhERM8At9
hVd1TZIlhA+tEDAmsujbzZIXu986pR7+WDWbf8Tj2WkYE+MZR/IO/TjTKIp2YZjXEmwv249oNmhu
JcmrJpmuWVmL/61z+mLn6IZ5IE/bx5sZ2atW7RSqLnf3jZ/huVwqPsb9FygU1a61JMVFH2tvXdmu
sFvS3Z1rBk6ezTvNfdEeQ/OIMgK52EhnBTbZUOFGTcSPIluFwSZwpPiJu/xrUXG0xmC8EK3gWtrl
vhksvIGGvJ9rZw9brIdTtoF05PWhcfM8u91Ti8d79nU5jR8GQL1GsKXfjWs9Xy1Ta5Ids6flKIeQ
5+qbdraptxPuK2XNFpv2n3UNovINR731LoUJvigz0Wd5dMVBGnQs49uerKm3wNX/olM9BAb3grR+
gihKD8/IubqWXW3nRu0xSONm01J1HDDGVNgNk90iFdHpuq7oY++oL9KbTuTAKrLT6Suek1vrBPSC
44maIuk2jN69AyqGZDdKjLixx4zTG9R+gCbPdvmeLF+b5dR1aa5PZr61xlx7xLcZPnZDiBQFahGU
UtqRamtXq5G3W/jp7j4fryfMgoH56OeV3C+t98EZzS0mpmSznLph5RxbIBzEm3Nv6KY/5DcRka10
c14co+gOIvMx9mXzLIT3VaYIdbNa++YOcBpqhprqYJrd6YmQhWQ1C9NXM3DCTdSmf3lI1iBx9zE6
7J+gdt/sfNLfx9qWG/L77FNilMOlzWeJ9RQyulEyqtJ0x1trUosuvjXkZ2BOt0zgDk/oQr9qJAPS
1MjJDvbLw9iEqruOCqJG80PYRI3Ga6CRmSQOyWZx3zxL2SPUkDQrwXfRgeVf2YEIzo5taz4vN+Gk
QKnTGK3OBhU7Zl4UPRB9vtCN1pzQZqePJiM26NuWt5YqMjwizuWKEhN+/VyFG76Z+cEMayRegq+t
gG/9qDfkkYlRtB9TTkdTinPVa+7BMguHFEQlO0X/QVNIdKRKmeHJNarwutwn5wxpFGaVj2aEyrp8
oawKwmODveE9cAxShrC6hjMwzWT5eqovaq3aKfcFkPZ/dLNkp+/YTo6r5TNwR+mtcyXpm4ECbogG
zBEZ2fINEbt1piB/1FvSmkd3NC6DRYmMbUG8M9L0uMI8E3G2Op3Z+wY6wiv+rIgg57Zbkyk30zl0
6FKrXbtk2d/VRofTW/XZWtP4mIQZHlKl8dPrOju6RtesE8mSWTna/Egaa/oYC66/5cuz/ACoNkzQ
CYKkZHhyaTVoEbPp0fLhYuiH2HlrNW4YWQZfxK35ZZ3ApNuvNBgExJ30DqJh6HYY9x1kdIayWJSI
FTsMlpeOspjhWHbwyCV9cPW6Im6bgQGyv+nJ6mDQzE5KsoUEY4fUgJ8qlYw/8zDljMiL7ivwEgEZ
fNCeWsdSGg7Eq6P2rmvFbXkP8sK2XjoA87EfV4fJ9qGD43E9+ML0zoGDsraN9ebWlbRHInqqn01s
fRCeoHRanQMm3KaZbE6Ve0HWY9cVKBK1qNYj5gLK1PQJc6Cx76PJ2Au9Dq9jWGyGuBMPVkiJZBC/
t1P9QGhKZfBhGF6z5rYdHUTcm2syZOJNTY71VQvwjXnucLhXrPAsMYmlyZ+pM1rs4DhuDX0IH/97
8Eom2pPW/fnvKUxW2yrqq7Obgk5dSrViYIwpUiioAeXMOnejfhctXl51FCxHU84kJY7xsnF5DEUN
UqJrIOcN3XNJRxrDtNm/6rTTPV06t8ZtkkPUu/Vas/HxDi7yaQLAL44FXVidkUFGgEeP2a6rL4Dz
5u/GwpTtgJo75klN9nyufVjE4158rEUra3BK/tJRrpFTYFnAaXkaOgoivOv6qzl4LmSBmhgzzX0o
2f2uRoIcH+71i0PjH5rWP3ed1TTo0SbR/ycGdpCje+iNZm+o6VJO4b8Hbl3As+dUt5gcVrR92EiV
E7smHqb/PZrNmZW/E/u49VAYOfonFSDZPESFgG014ngXI4H+nFIbm4UIfxq6Kyj03LXRet2Hbuvv
LXy8v4ixVmM6kWOq5+i1XWZjBv7oCz2a8sOl+TjT/HqzHRrrluVV2CO03V3E0wbyOaiDfcbVeklb
1h6lrqvUgz8ZNrko/W5ZuhJLirX0CcqJwxr5Ro1hxPVUeyDA88xwD+0XOkdmL+a1V2cRAZdPqQT5
QP4Woxx1uvwgiL0H8n6HTZgQO7b8Gi6j6u1yqqsusiJ60CWNH7NaQTLUbghyVXrJWvlrObNYX9lA
o1/KaV9vtWDuH/870mLVVycbd102MYTA0vHxTM2fBf3AW9CHH1Pbxiu+dxVSPI7oPXMbV0eRek4b
xn9/GvX8aflQ3l+7PL+8YnltHkGpTkbnb0PrYm+5c7LRvdT8MGKTHmIKZXYo7KdF2RAPFuLP6X0w
wNLrRH9vl8KpIuJ1K5hGpIk7q4woQLmqwel702OnEfjoOFFxWF7aNl1F07xL+E4RWOjLPjxFU5mc
HAn+ItXYDU1sAN76ttDWGV7hKxAP7nsZXJlQND9W1DQfo8ECrPT6U6+CwkszORAgGpEKPL94LcDL
rA/Tp7Ce+rNb5cT5CCd7rwv9qKE7tkRb3Uozbt4ZUTmpp72lkRG8uLRDlmeDHhSvO3Vvti7r93RI
5jOSl/5hIgv8bTavAS2IbTErdbbdOzfdZQUlTs79gfnw1sRR+ga8RttBddJ2y+nYxm/LC1pPSaos
xyGTh/98+YeGapgR2SsYW+/+jC5+s8Ctg63nhsgFdd0/a2OJLIW8le/I857GOWpf87BojmOLjLIE
XvqNtgCASxB+elgQ946G25JMv+rdCulGxWiW2uHLgG5/ILaUsbA61ZL2lSiV9pa3Y3ftyJSEeMnz
od9M0Bqq7DzRX33TM5pkSHdpvAaXSk1/u1lqhyOuWyrikqmXRK1x6PKo29cAyc6mne3SQvLeoMRb
L8vj2FEP1hqJiSbyIvZ27W1KLSBDukj+9ESESNH+5b1VJIC+fbWjkbShsGhXYyxAVbX0N9LO87fe
EeEnY5UuqNsXgITinGeUavdzLcDz4MMRL7vxTatKWvlU/08inBx2Glp9zhNfO/DHWnuSAOzLNFOM
VWNwWmqLtKjjp4DGy3KGgwz3V9s7J/JL0Y1QpA8Sr4JdTPWtcWp9z5Xv7oaZFaxk37ijHHN2jdu7
B2ma+XUsYF6lg6a/58b4u4PI8U9MpAub978TmpYHGCRhOoRvg9kjsq+4+Ug+51PtjERl5CmJzAX3
otnsxF/vaxTmvOmTSjtTBVDLdqJ+7liOzznpWevaMOrvTNcPAxEg7xEGtD19VBjRUC6QpAZs7rks
dNKClUAoci1kObLkJtqm4RfDeZKxeDyLKGZUZpEj1mAAQcwYv+JjVKFUZvgHLiu89aghjcR4Cywa
nlaFpQS86fhgtkz4IuYaLXqxDk7Micl+A3uEU1oB49pH5HYgqatFu0GwbefDd8PUM+5tVWvpFj2u
yka2s5Qdy3PV9O56EB3Cwkq3unDj2zCK+WDiPSV6mCHy8lxdVb/KKEXnl+OH7xmkhBvoGzpDL87h
jCpJm9Lsd3n5ubiKOtmGB3fQ9lqo432qMyUHkyoxhyKmA+RWrNoyPVWVPV0JItKYTnnVEWwPhrsu
ey97AQk9roytA0n+ywAaVDTl+FjEnhItU5wllWvuFkUwHLgN2Br/zbZV9oLDdDcAXF80+XPmJNqz
XcnujLTkVisozvLQmTXe8dS/jmCn3rmALjnD4Z/cZcsaBWmJzdZ0TqGlgSLJveysZRORL0PhPUiE
USqLVNyMMC5wWcLOqxL9xhBZvyUJqiNEvXjwvOpX8rJUqNTPZFZf0ttcBvNWZonxkRuQGP3EFSRk
te2uHUNmH1g1px3hkKGODKd0z2QUowDKcqKT40gpBvekI1ZnLiXmIW2tNUfE2m/UIMgVp3K6Ji01
XzC6zt7ES/EUJxL0YcCtdShkeiSrvrgGpfEZ9pH/0BuJ8778B+gPnXd2Yv4DIzj3wShH8zFUFKEg
zn4b9LBWTm+0j27S0mNtwm09B/YZSLPYMDfLVrbnvXVOPF6Idu5fW+2lhlb5FlP5HYso789pYD4b
pVuf+HVwwMBI6tc1qop1tkR3MxldUY0Oz5X8zgwf3tUYaMel/jGBdbQWyuRIckNKyD9bO2lowt9w
d3Iw0IY6otnpgX+Laqpz6ZKUGBcIhuZeZXEbAwhKFI5rfYyqr64EpOD3MntM1Z00SPRLmSGzeK6i
VOlP0n7AzYW20hrK7ySyjbPVkPdBEGO47wcb6mbhvCXU0vuiIZVsOYrogeBmcKpdj6ttF+J6+YWg
peiGlTebIfRN8e+POo3VokbgR5W4rG8A8xJIX0b31BdBeNSkLsGFTckrRLgwOVr5LZPz9JhqaY6q
YgTbPItfDnrii4lEcj971o3gzGzvoh9+QEajvxV29Teoku6vJZlQWY3xM+eMLwlmL58T+Ix7h2qk
IVJrx3e6fBYFimtB+vYfOa+LwrD/jBqyNhlMLgJb9OgJhK0CHvNGgC/9rv8CiSq/iRQMtnIehoPs
FHq59/NjZMDFdMos/+5MKMpqIFDE5hY15i+GzNMtM3ui1sDREAbjTZ8hKsmiGbRXaSGmtKf5HX1t
c44bHeG9aiGUNbUzt6ru4kFKI83LYi/ooLl0sA1uowGc8YrImTdXH/b02cRVSM+9lBPIBgxI0U+V
ol4txHMrO+Mlr7pog93P3HdqNCX79mqyeN1MFyV4ltnP3DbDFdbH4rjs3lONXiVmssSk4O0N/ESJ
NSTYQmhkKndWhgQDFwAsrJywaeC487sWDAEZg7V4zwOUhVrxzXuOVtieSScxUIH3Oh7r0rPim26p
rpZ8tueUZdWo/WM60iioIgrJ3KXFmsoVfXHFLbTTT/ZxwSnxy3dPpNYZYQD1sJoT5g1ByzFiClJE
greKLtul9kmyBvqwNoVzXjoCHsQzmo31tRzr9lbOLGv2LIc11To1/eix+tJ9AB9hTTRzylns88xH
6jrqnrqV+vf3q+arriEGvHmBXT7rpfFSaJ54jofkZsuG1ZfQiG3URTgZUuevGLPgqXZz6+b7/gUf
5FeQqaq4wsTF9uMrqWgLJIllPHXM+R8qiZgkQ1qEk49tZxmRVgKR14OtqzalcCRwZefaqUmfu6E2
HtvORXvEp/qGpA7MvWuaP13q0K6s819LpxBs5bMeNmRvkPL06Ne+seujLDxlKbLrYUqbXedP4ZMp
Ae6PPclEFRC1rYzH7JW6gsZkgAdyOaWlxq9qQI2xAfktOzlp8Nr/ToU6Nesmg7JjertubjVA8z5R
sZj8NsvFFNElpr3qgcNq9cP9Tdcl9d5cTNpuMeo0M761gMjHxbtTcy8pgwIKvUr1KlWOi9MLoqM1
q8NZop4UuOIZJZRkSKpTqdnxI63hS22U/r+dIiieZKvL47IVM8shOTckuJWEJTxpVfzGG6u9k34j
j71PLl5l4SsKOhIn3bT/oduFTWQW9UtbNuLazunZpAotV70kk6yxRX6kDVy/BNRSR1lDhxQky0uU
09eKPoEDcSrKYK0n0/5+TkYYwhiiqlalRaxP3CFHl8A8zG2dw9sBUmIcfW6yJu4rpBxlutEKzXyR
patdA0K0PKCiywbw/pBobAWd7MvWHDXYYmO47B/dYvS3mYfTcR7hKBC6lG4jbGFR18Ia6zzPQXFF
cy9xCJQ1osj9YjC4d6IICr9SEUqHb7XXOxgf+02YM8VnBaVz4BAF2qSNfQhTUa+XJSQo6DKkYVSe
GrWi6L1g/Y3zGxJPer1+haYptru9azb+emnWjw5DtYEk6kPvOeOT0xp/inBadXZjfTCxdfcxCu7t
vRPCnSOsQvfkN3OOYgFNMRlA5n6RvEfZ68QlvYbIYr1XJmkhue3ph+W0YRIDxk91dmRkv9ehtalF
dyqtMTrqlOkXyaI4IkLdlDX3g6gliMqMWCpcLnCUtJpZYM+o8/S49L+8CfUKtNDTcqarbpgL33jt
41IFpmgel/JneQBqe+zLsr4uZwTHtceZXREY+rTl7kmpFOtGQaNWiMci80cy4evqUDW6dqhr48UU
auCp5HtD3vDtcv2PxG8yhAIVgCo1m6liDeIz8+FnG8rakckEvjN1ujwgzzKJAwQYZ04EBnuSOd/y
VUqb6RKT/329f80Gj/+zbef3Hy6v6BjoO8xGrstZkLC5mDoSFaKZmayQOda6MSR2Y2BTVDOb7DZI
7E7+yJhCVv9efMsVWGBzYh475ygw/qd7QRYuRhKCOxKByc3Kcm8Vtm5wS8kWOTsl8EkEurflqaBv
uh3jKT569YrlB6aWCxROc7FbnlseUEc8mRhnodyWKfBP2Xr7DBjeWEkmmMDJ1jPeTIMotcy/kgmW
n7j8jhrGKbZsLvEhPWkzAwOeN0DjGOWAu73lAivKMkDrJ/Oy9LqVwkxOcX2y4AnjGKy+LU8Ct1UW
EtRX6TqqY//Yj2H3kXP/6CryEqLcvS3C/ywfTn7N8ICvUv/q1RZlpGG0G5iKL04PcJiaF0kgdJoC
2gzKa/DMx8y3531l10jmaWNDq1QPcd/9e9QATTsA5Mc46e9qXw7IxbkTL2Zpj8iO42wN71GTVXuX
dJGHqhjGy316qszyy5GsspsImFJZFIT3p6KUkNmZzdqmNSt5Vb8VVFz/KV9IRFbrP4my37TSi67L
88uDpukRO1Aq2FL3AYJEjCCEHnk09+V7mBTagUGl+NGKsd8Rno7MMB7Tr+WIuIrsfnR/TrLy0qh5
EHndPFsRXe6GYm+Lcyv6xIp8qAy93jPiEWgd+5025d3X/P84O7OmyJEsbf+Vsrwe9ci1a2y6L2In
gAhIEnK5kZGZpPZ916//HlH1dZMqFDEWZmUUBKRLcvdz5H78XXzbGaHQ/U2iFM2talr1KtRKeaWH
OcgFZ/imJjAsXhN6E4CBQbubPV1072dAOFtzHwvH2re1rt7W45fX7yDxxLdGtv3zhy7QbpEHwojI
B+KmvLJnfS2zMeOAZflazSv68JtZtOmtbqXVFm3uZo0bIMczg9BXFP4yzutV+ak3bHPhpJV+HXSW
dBNnhaC0gIlEH9VPQ9CqV6pfkiHGopKX6NR3VFD2KYV+B1TirjE43fJKz4FF8L1oLAr5UGjg07j2
leYfSczZZx3Au83pyZ80fSMy7ochcj+2Rb3BDk9ctyzV8o3S81Yo5Wd2AliF2GyQQtQDFqIyAQ+P
XzQ20NevPyJmyizrTDQvxvPaLgm/uYEWbmw7B7WuQA9FdhbT4rFxmdPC67qp26uGE57/fKTamDK+
boTl3IBgNy77gJmrV61PRfB14ff6WRtaeKQiXAEYB78xCEO1m6pXsZ8FhybCMpXKkYywn6HtHR2y
fIeb9uLPA7rXn0lcVGplhirxPH0nbHW40U03oJjLmYYZ8c6J+7bca2nUHnSUsot16VTh0tVBH+ZV
e4cGWHQL0PnO6iP1Vmu05ZsFLqeMwWa4Kzqc1jzfRkNlPIN6LfC+fpdYag9NAtSNMn7pca5e6bI9
Yr+yEf0T5y6bGMc3H+DQKo+WObITdftBT2T1ccj++ikdj5Q0uelujPQnJ1coL5imexDukCBMxI+s
Uo5xL8yP8riFi1P9GjaA86CmubsPE4CFiTMKRuaBtQWXUizDolXWTjRAIWmU0QBN9vWNiCSIFEYq
WOjFcNK02vjrZ4t1y0bP9GYp6tC6s2I2fLHk1KuOmubd62fofbZXMqUUbMHGz1K3Y02PeKQcpGDW
eWXSpR+1IYfSrMnuLpTsv75rW+nF4oBix2lQuaIkaH/1OIwWCQYGLByaoxtk11mrpc99bFq8L/3h
wbcG9GH6utlIQGWpQzTyEcArUIFcAb2qofcc2cZdGIegMcF6Y6JkBDqmQTmo7DrYAB9E36bJcEMC
XnJtj19ef3z9Mvgl6viDc4eobXtjV06DrjTf4ZqJclOmdtdOAl2Vjz25a28kxwRU8qqdIWGCEZYY
acs5mP7UKfFE+feXKlSlWx9htJuK0ybMJFGLHOXvkqxDeB44M4LfYvVn5jW89Gag1vbnggtqEO9Y
GZrY65Krwj9314+AQtb3YgmCzNi/QmhywYJAsJvTMPa7L/Gne/04bBJ2a+wy7Lp/7nP2JZKZivuM
+bVMLQsSod7J96+/MEalPC2vzKv/fNYZw51muTWVSozcABgpy7Qzi6OKMt3CD4SzBwFRLsMUS0X8
5dTPnsMJcxi3n3gZVXdGjJvt+HGBGzIsHxjhAKs3Km/TzyjwXilIBHyvdApGvWq5d6yhTOA+ibkC
/RN+L0vQQ7xCvQAEVIcujDWKi1jsbrd5Wlv7whjTvDUWKHF/fZDUnGxq9NazVrlY6sIKMzistGKs
kby243Bb1zh6DjEO73K2gK4GC1zNwzthjgdBaiIhw8PKvoQB+zMNP3lVpbxwwAjGM/YK0MGZsTYq
itAo52Q3OVu0NQ5f7SOnmyOH0FZehuYr4inuT0VY0Fay8osTs+uOOMmE5hQO9yqmxWtPYzvbcbqy
JYrsG2cwlF2FEuOe09lujziLtMNMtAOkbOTbwMHoga2YxeFHF92bDbs7r+zHt5m45/QagU+vlL8W
qsKpdli92AHemUjkeAsNoXjwdMpLHOVP2AFYX2XfoSLGSfAn36qUVeLY3h3VM1ASLF5vTBT09hCu
lZ3Z3Cap5FxLAZDAvs+0m9fvWIarNy6mQdvX7/7zmf/7Z26oG3uKmfjgdslVQwVrpwdGd+g7Ezub
QcSPHifcgAGc8Afi6xyUdKhADojLuGEnvrPp7RaK1KXHXDWOAXy8FZiy5qgGHIirJmwWgsbeUy93
d8iLWHhIIxLfe7Z3zCEc9zqMeKusuj2lLgSGTdapLeAW5r8MWwimUZXZ7kc5Z+qizhD/ee7HrqeV
fOn+wx///a///e8f3f+4L+ldGvVsM8t//S8//8CmA1QzW+rff/zXrY9rV5n+ql7/2b//bPJX25f0
8By/lCf/6FMa89/0T8a7+XezXP2vu1s9V8+//YApq1/19/VL0X98Keuoer0FnmP8y//rL/94eW3l
U5+9/PMDHNqkGltz/TT58Nevrn7+84Omv/bTn900Nv/X78ZH/OcH3oXJ8/TPX5Dc++cHcFH/MIVt
6LJiIEKC2siHP9qX8Tem+g/dFJqty7ohdEXVtA9/JOibe//8oPMrg38pq5zJqELh4mVaj78R+j80
gQOGrYG1NFW09z78/4f+bfD+M5h/JHV8R8W1KnmKD39kfw7x+EwUFzWTd4fQBJ//eP7oI+HNJf4L
2W5sRizbvcuLkupFoUmbFODb4k0f/HW1t61zl++2Lv/eOmc2TtFVknvHqSTv4qRWV2Yhg38Jimhz
+hIzD6DSqW8fALnSLnYaYR2hpWBXW7OHQ40p251u3Xj/AVTr99YpKYWGntnaMXOEjc2rf5uqwc5z
jF+uJq4uu4b5+zW8uC4zU+70I27BvxyjfHQkY101ytOAbv3pS8x10vh4b0bZCgrDzzVFg3vtQnXs
bzgkX51ueq6HxqF/0/RQqG2oB6p2lGT5k+4gdgNK4cH1ks/CcfanrzF3++Pnb67BUbgdmI2kHTs1
iwWqJag0jaqndn7mIWbmqar+foEidA3BIbHGlrKHAMnJsxPou6FRflz2AMrv7SNLmZVOR/+noQtM
KOWQRcLV6kyUzXXPJIYhvUuZobfqsS2pPQWl9ZRELHZO3/o4099JEOokhE1J6a1ORMpR740fnog2
cSldqTVFwAANpc6+yqp2e/pSM8+hTEK5EoVpolisYOraFpgP5WgsKcqZPDEzxMokkuHkub3veDQu
VcqCdY+2hFWd7ocOKcHT9z93iUkgy0bNSVcVKEe7VXae639ic7P0sDY73fxc90yCOOvTIkooPdy5
Q9UuPF1V9uiin8t0c61P4lhXIwNvcim6kyIdS5yYYqeex3p+4c2Pl30TwjqyDY3ZFN6dW2Oigawa
EsUIP1zY+iR+cWBOdLOI3LuEA1lz3Q5Q4NZ5q4tqdbrvZ7Kcovx++yPmOeqkKj86IuDA2d1bOW8w
nNz0rR3GF15kEsd1Gg+5oXv5sazxcK67DcYZGzyFEI+wOSg7/STjZHwnnpVJPLvYVKRBlVlHPxn2
dlgEi0LtN66r7huj33SeuD59nZn5JCbBzNqqylO2EkefM9pHDeiHDwnv8XTjM5EmJsFcoxqsSzH8
D9mIytFXqvjatOjFhUFYnZux6txFJuGcc4xp6zGUgEreaEmxKmL7AKkzW5iJvC7q20brvyXxVx2i
vhOEq3SAodi9GAEvD69dhCgvy0iG4+7YGZ9UaSu0vZr1C36oaw99LtQrcelKHk08iwPnmv9x7vss
IcARdJ8M82OrnFlfiHH+vDPkYpI4bMhmQHSc9NjCy0d+70ujROt8kLZs2IaVU+h7rbZXrlvirZUm
2LAkvnYmMOf6cPz8TdirbYf+gF2aRzeNzaXZA/8afK+81sGCnImauYk2fv72Ek7eeE7fWUcIlVeJ
2z6DC/t0eprNNT1JK2qL9nzG6cGxxiBnq5d4kgGCDc6My1zfTHJK2qsKJd5OOaKBf2tgBivS/slV
nPVlNz/JJolh2spAjepomB6V16Gt7M/Yt+WXvazFJI9YbRTlRY6wVxuDAPLrO0U4l3WMPEkdKHAl
uRz15jG3FAsxfa978gJJX4f5EP68qHPkSQLBhT5z1AKxfQTT4IE1ftD1P2Uqc9bN6QvMDK48SR6y
2bhFLjnJkeJHv4xDpVpFOe5OOWCyy2JLnoR1m/qU+ZRBOcL54AS6uGra9gYk8/3pJ5h55cmT0G0w
ufZcipDHRKnw0+qfbUvah222NyzjzBPMxJc8fv4mdCMqFAkmeBy1ykq8QNIaapnctmdanxuCSfTG
CM4BqaL1Ri52dhrsgIc9SNTgTvfP3M1PwtepmZz4EiDRlpUYPGOt1toLzYf4d7r9uf6fxO+I0Y5d
4MfHoNSdaz3zk6UDznypG75/12aIbJy+zlw3TQNZE42ey5x3a2X2OVDNFUTBa7OJbk83/343yfYk
mEWCtqgXFfaxUIX0Deai+JXEanjRzhDBit9nUKw4rLdV3i9WmO/xzP2WKd6Z8X2/X3BW+73pUcRC
i9zYOhZFjxUuTi+sAILmsxBNvb6sbyYRjOBibSWDah2xPcFt2K4RDr0SrGarzWUXGJ/tTYDp4IBi
uLM6G2cPeFCEm7nXGLvLGp9EbxHpPSc/gXV02iOUYqCrCYafl7U9id1E1SzVMUvjmEV6tvCSouHG
7S+XNT6JXC3MQtWv4PEjSoDPvFqNfPoiuHBQJ3GLR5zXt3IjjlGUWbeSN2yS0vXPJOW5STkJVrUR
maQ4vnI0WpT+InQbl5kK+L60u2R5Ue9Yk4BNvE4xG+EYR8TAKgBk8DAjo0zuTrc+8wDWJGADt9bw
PKZ1Fe9zI+ZsoQKlDsfrTLp5P2vK1iRqYTsHbRRQrsizCjMW65Cm3g1mEUtNBRlw+hlmUpo1CdsG
DQ8E+XKWheDwjI0zVNYPJ83McyMw10fj52+i1oJ72qmxHh1Lt8A+oGyVDSZ28IIbzbhoeSJbk9iV
3d62EfIHCmuq14HaxZwqWrBm61+XddEkfkUeWsIGwXh0EzNA+RkVS2gOzZkpqoyx9PcdDTqvv/eQ
YzsehFMzOuaIE6kYVrDpslR9LTQk+YKgBYh/ZWDUzf9k/ZDWV00ig4u6kjlSqyR4JZ20apHFNjGG
cX3/Ki7PlZnGefbenU2iH9+QkYinRcdQxSgOD5xQPta4uWW6g0T1sD7dvXMzZJIGkBjQTYgeEXiq
UWB2D1udg4Uz79SZxs1JAhAWTuIuRr9Hs8qvI9XiEAk3xHg4E6Ez0WNOMkA8xFCMzB7vU9V7rIdS
4D5mBKvTHTPX+CT8Qws0MCoLHEFqCbxaVeu3JmJylwW+OQn8MgKZr6qWc3S6DH0P7NR2ZoyfzOl7
n5k65iTszdoQvfB98A4IPOIhniXLorG/2d5QLOus8NephZTI6WuNnf3ONDWn8e8ZsoIUP4ubxogA
8Fv6um9brLojuKyWFAZUhDJk40vXPPN0cyMzyQhtJhoNbIeFEHTe3jjhoD3apZ68nH6eudYnCcHG
wzWK9Dhks2L3C8mpPslBeebO5+JhEtK1K+tmUlJgkNvKuE5Dvb82rTw+uC3YgNO3L8b7fG88JgHt
NXUYQqcLj1ngrXFAfKyi/KfktBuSVm18Ljj4TId0AzM4dahs1pd123gi+fZNM5StwAOkdo46GSVb
WbETQ4/S4sxbn36wsaF3nssY59+bV5msD22tOn14VOpWOSDfJl/XClXZlGPKlWRSMgv60lgnkbsJ
k744k8FmFgHGJAvY6KpkGIEE4MUlf5Vp+SYJ2y+uh4YJ5dQzITQz5YxJMpCEFWJpU4fH3s0grlcA
ehvMYM5MurnWx8n4tuM8rQzUVDKPQ2nFX1GJ5WBKp3TWnhmYufbHz9+0XziAF1FcgyWLo7hVhzvV
Lg6nx3yu6Umkh3ku53KH05lrRava0146p/x8WdOTMI8lL3dbUQ5HLcqlRe0ry7rG5e1046+lq/cm
6yTQvUHqNBGXAdHwxMoBXuzdQBbpnLsqzJCglq+j+sfZsuxcN01CHnCagMLkOIcBAMfCKqFnpDki
rKcfZqZ1fRLZndk1sLiS7ihkoHQtdON1bGbumdk5E9b6JKz9YUhQhguCI29Z/c4W4bAYIGNQf282
mKg8JFFkbJoid7Bz0tszSXLm/ahPotpylRKYiuEjr8chsyKBdg8W5McMVaChV88Exky1HETG75GR
QczJXbB4xxoFkRtFr9t7HSXd73Uj4nUOibbP2oPjGdvxDVOo6a3wpe1FgzY9oxTy6PZT9tKhc/Pb
ru44IjN+XdC0bGuTEaNAC5w2tcrDuMxAbwwjHRHil3269XfnA61PhmYgJtvG18sDhNrVIFDBzQcA
l/qwMNPkxu7DaNngf5JTxD19wXenNxecDBJmJWEAiA7tbCB5iy5D7d2qwnNHCnOPM0m+ml4O1N4w
c8j7HZrpkAKilR1CdkP8QNyimLco+jOr4bHJv+UcHmR8wDd5OLC8qtCFjzgMQqdZ/WwyOr15URmF
1iepuLZRmK0qWkeRy104yGAxKp27OT0I49x5794n2dhG2wm5yy45eJWq/9TKqP6JJU9/i2vN8EOY
CetHVcq+lDmMnDMTbW7cJym6tmsPH2glOWitpbBUcdMqW7sJmoJnkszMBZTJxMrUAcswrS0OZjIE
5iJNE6W+NVo0FL+c7rSZC2iTtD9YpdyruZocqtK7Jiiw1JCPFzU9hUIB8C4bHUr5odDM5hdUzARu
lo+W0GXNT1KIgvRqJIEJODRZOCB3W3TJLwEy7eNlzU9yiBhqh61Vm2IS26RPUuYYC3iyyplq7sxc
VSfjqsZ5aXvCjQHCKxsfNYm+y29dah5WoWw9B1EfqzpTW5m71CR7DHlkZryiarLHNyAIT4F9R7Za
OMM9GqjLBAzr6Q6bSR3qJHUMHAtIUch1SEtdWW5801vgzXlZpE0hUV0iw49v/frA6UmOG5gMG7w4
976Yu/VJ5ggM00XewakOoILNH4ERdXd9IQ62ln66rG8meWJ0otAVVIsPPtUMALfYcQrp1kB27bL2
J1GMo63rWw7CE5DX0VdqywYPYRkLPQ/TxNOXGGfmO9l1RH6+fTM4caMqZQF9t/McFZZLbcGeYc21
0IxMWhdWkXmXDbUymUi9quNY6LbZQS/SX7pefu1ilG9OP8XMSCuTNxAmP71lBjgHQU/c9GX56ObZ
zneCM7E2k02nuBwr1tH2GWKab9DPaIqtrhdnMsZc/0+mEJbNgxKVIQk6kEzUy5svrmSB8m/jhYnk
y2XdM5lHHsKAeaL4+aFHW8U3QoQ38ttCWOe2Ae/vaWR7CsPBrnjwJBXF8qp0kQ4ej1hTp31qy3SJ
agdYCYzrtC5/gTi0TBSYuaefa2ZcpgAdUwebb+HSBy3OdXsUr238mFBZGC7sOHmSQWI0V4OWAuUh
jOUD0nsPtqE9ZFJ7Jr5n7l+eDD7KPfGAfG4BOcte1wYuHGny83TXzESEPBlyUwIkq5dpfsAO07op
EZXeQ8rzblUVLsbpS8y8gcTkVYrZd+74eYxMvZm7K4il6jK09XQVqhkWY5pXvyCj1e6DVkZn5PQl
x6bfyVZTjFERNBYijmVxUOJO2J9lD1gw9ZAql5PbyFNa8ZSmhSJF615XzVTanL7qTF+KSY6sFRPV
E9R1Dg6amEEFeTIWuwIx+dPNz8wCMX7+ZnEOkKhRPSnLD4L9bnZVoZ6XVIsKYbHMOpMf5y4xmQ2K
IRJ9BK0d3NSIH2TFQ1djwNL6sgeYZN/ASlqnsIb8EASusNe5hTzdtk5Zzp7Zvswkydd65psekvHF
yEpEEg4KnkRRF29FKWMx5Vokydj/etlTTIIxl5S4tkIlR8JYGm1QUu1gY6xw2StkijYyIG5Gqk2e
V3sHbzu3XEPmT88M78wEneKMWotCQoXS0aEJ0r3cKR+VJN9GpvTtop6ZooyGRuoHperzQ9QHUFBl
FvxqVJ6Dis7MzSnASDb02suTLj/AMMRd2NWvTCk9s5mY65hp5DpV3DiNk7Pv9ZSVYwLbsMaDO9S6
5O1lnTOJXiWKNBkEXH7ABjPvt51rJTCrYqsq1qcvMPcMk+gyTGzjZRWBdCoChwxraFx1+kUhNc5F
4WtNsTPQydIYSTVWB/Jw6zc2bublRTFlTYEzYWeAwa7t/CCxeUZ33UFwygz6h9M98/7MsabYmaKt
O0XFSePgq50Ppb/ylkFqnpk6c42PuehNznFqj9JjSFHDTtJwGfc2nrXS2ZT5/qBa9mRienqHrJbr
omYBDeprlJS8laHeqT+qdkg+ne4e+92XJQyu358gsTNVlNmY0CL3JvXjZClX1jcph/qjtujRdyvD
Se8j+bL3mGVPJmoJ9VAtGzTgQ2d0LXG/pV7z/fSjzA2G8vujuKlnNSXkmQNE2RUichuc7S9aG1v2
JO27yPMWqY63fZ776lKDArfEZrk/xB0qu5fd/eTtm5sW1eouyw6akFBf6LZFMZx5rby/BoOm93vH
4CAAkVOmz7uB6qEQbYbjmhltOUvEMUtR6mWAE8DCzOviTH+9/y62ptAaTcc1KYyIC4jcFPuYQVXf
6gsXL8C8qs7kvLnHGtd/b4IvKkJsDSRWrxB2N0LDX9QK/AcEUpZR1IiFEMmVJbVfTg/PTCxOgTbU
+jTfc2KqvIX5U3PbYAEaaVjphnymy2ZmrzUJdmybnF4O2R156Ilv8N18QWL93NZ3rvFJlCsBeo5K
WKcHTFohrTVKjp4PBrSX9c0kpgcZl1RczzAcdjokkoJdlgTfy6i5qJZo/Q1hw7rFDrsmOsSNX96w
cjeWJqrxZ/bWcwM7De3M6dpSjlLWLfqqxNg009N7KUnOJKW5SJiE9YCOZaBZY/NluqmNCDcmGfsE
SyzrILysg6YombxFa60Os/SglD4a6dVN3OVnKj8zE2eKkFFT2ZRan8SXVmW4UxD9sZy03ZyeN3ON
TwK4LLB2i1U5OaQiKdZmNrjAvkr/soQ6Rci4gcgyPaTu1lnJLxYBkNgvApAA7JvEaowIedR1fXZA
AU9sZEcdloqVnau2zczIKSDGl1rDrrrxYKHGuSpyx5JndoNtz+Ml3U5Z/Pe8OcC4QvVikPYFxzHH
XnfELi6UYHlZ65MlUZ9Cx8Ax1KKSUMW3weDUO0lJLyK/yWLKBIi9HgPpcECSQuuaZRrgpBBgHrEw
mZ5wr8r16Yd4fwjElA0AIV7gwcBlRFs8ZYP+uRTDqsvPlijm2p9kzN41S2EioLEvww4PSF3CFbwE
AIho6xnkw/vrOjEtSpVF7ykC9dW9HFkbq0nTZa8UXyJVGpaYH34KA63Btpjhd9L+zMjPPdQkk1qV
iHLA4+Ye59yrXCkfexTuV5E+NGdG5f18gbPq7xPXArvP6tcx9lUpq9sqGsSjrqrmmSz6/u3/jR2Q
ZwJZEE829sHQWLgT9eEmS5roUxNH53aa7z/A3ygC6jDkquxF5j7VdVd/akTntXdGGIv46ZJ5K09X
16ksV04S28M+FwM6Q1HhOT8QUmHNWuDke66UM9NT0/dNoOUidH1P7Mt0+Mk6D7RI0/aLJkt/XPQY
07eOlKd9H2uFsifk1sFQ71Gr2qZpdGY9PDcMkwQoyZKSSIj77rXW+ZJL6YMo04tWE7I9yX4Cn1dQ
mbK+Z4uPNE5VbAcr75auYV+EyMaxZhyUN6telAaALuadvseLjhKmaffYyWJM/oQLsXUmecwM8HRT
WCm6j0NojWKx3of72ki8a0MqrF3vhM6ZjpoZA3MyBqqExKERBch+oqG4J1GBMJXt4aJUJNuTrSDS
NAJh3VDf56Vq3StlFd35qL8hD14U96fn6MwDTLeEnMbUTTrk+h6/DXvFcXd+zAcTn/PTzb+/uZHt
Sa6TxRBWQZsYe9VqG/NhpB9iSSDJ+7RyQvtnYRqFe5uoWTEKXYAxPX3VmYea7hQxVUoiP3eGPeLT
bA1tZFkzBy/E062/gof+XplHEez3uasWTYGTHZrqaoBbBKqqeyvxvzthsW9UA0ksx6qWSf/sRqNu
OgxtX8KslwrLcxIJhA9dB2R9ucapYNHRCH4dW8cKYC1XT5Vhf/Zc59lpo3Dhxmq6h2mK41aOKQ2r
HJQhIXqcGZq5TppMXa8vg5y6ibEvOyducQZCqPNKQzAiXZ3up7kLTJKIUbq4QoSmwBozSzHu0Ot6
E1iKe1GlVp7uNOu6F65fwwHPHDx9l0rqZ/5CQ8/6++nbn8keU0JHITe9gWWBtu/iJFimTZlcB32F
hbSG8cvpS8z10GT9JLy894Yq1vZK5Ajqbq2BCxpFrMtaV36fpj26pTJnQ+o+GbokWQB3tpcuIJ/H
082jkPRafXwvEiZrpSErMSJTfGwcC6/cDpjSb3iP/mBA1nKoWRsm1i9Zbq5SG8UsTHTiBQa/T1Gq
fkHX694Owy+lqX/3hPNVKjC1Nrx8PyTGle/Y0VJPzKPdVPJBs62bQg6wdK6FCzmrFfgkIzgt+187
u02XViteAtNwd3g7VxRn0BOgALgW+GUXyGeGZbZKk+RL2vUPhmCRncvak5mhKp463W0bGctYk8gU
1lPtOfdJkbkLxckek9LeFlEKkLp8FF56L7sWfAHaMVVzmzkykrZYuor6HmTKs6Sb2TLWzedY7peh
nO0t07+mArytEm2XlwXacNq+NtH+sOV6U/jVrkiddY6XWahnW9NAfB1JZTQ6rzUN36bY8FFe4L49
fRg2amvri7oQ5sKVs2SRa8NN65srZTQcUMJjXRt7Pw+uQiAAoaIfnbzHMdFOtn6o3tSRjvAOasKG
tXZ0PNlb98ozij2uMvi7yleD1z65nbaIipp9GkYUkvbYNcZz7JQHSkWHVsvuCtwAloOLD0no7nyM
epe2H/+wI1wL6N4gEdFay61HwFJUk5QwWOuo2Jdxd7SJnqXrK1+1oFj15bDpQu3aarSvmRwudatF
jr/5kofmbWXp5qJ15WIpO0OzSuPseezpJmjvfLVkPxH5n0otfZCjYg1eakcZc224GHqWbbirdcvZ
pGl+jGX5EBT9TxS+br0QaeGmUH7i9Xil6iOxD0/yPL8Ohb/JsTEF6bMMxfDT8t1N6krqMuPD2JGu
xYCOqRMhaVo3HijYsFthPvmACqy8GQZxwKz1kWWQsdBt8TP3WgXbHOVrY3rxUTarGyHK5sZQlUfZ
DqS1MM2ShnoJ2T0D/K6v3ueJf4fFZbxSXEXfNbEirb22aRAbFv4qjJXsDjthbUHJAkBpkZnoOLLB
xQugrT6haXcVF0nx0StTFx/R/qi13R1C79E+qpJwCxLu1QrRYYyTr5ZvGltpMPxloknoaffRQo6D
b3pUWRvOVVZJV226WlkZIn5wYesvMDdHrjFTf9pxsLZ7+S4wnI+Rk75oUh0j0NxiVirKTcgbIhmK
LZwWXMV7SV3ULtayQ5si5y9jCZvK12rT7CjYLm1D8peaLSXflCF69AotXAjb2faS+VRV1WeKedrW
DOItTBl3YZvhI/5LTyVmoy3lsgWSyR+Dwi1WQ2FXS+btTa0o33qrua7McLSSWQoMxkJsHNa+JHdL
5Cp3DoqRiyz0t3mc5KsICvayN8KbuNJjrAwkHZta0a10K/OOpSc+Yrj+Hcp5tqiNao+6JsqjgRuj
ZGvsubcvkeHF+UJpZW4zbvqlL2MbGSR3clUdlCFQVp2Z/cxkf/QkcRC4VJFOKf1jWINo9as2pFms
4c1ecfY5ssWroET42srCrczZH2f53/scMQNFt/pljzv6oit75SomUy6Uof01TrzG6h68pvnouO0+
rbGjZcH5KcRcagW8byfl5i+cH3GqCuQFxHBtoVvKvijNLzpOuF1sP5lYwAVO+iil4Zpj0hWpI0JK
BW8hrEtuM+xyDCKxMoW1KJLmJ3/+4uuQ4uXczTbIwBafbSyLF+y240ViVqQK5Ecw2q05TfGus6qz
1nqKVm5bIjXQ+Dn29fE3I/ZChPuzbepa+UKVjE0hqZu2LFeq6ZAtsNJt453kYsvnFNHCLdNuM/RF
vcgkN8brV/bGInu4Kwb9thW9skCRP9h7KPotK7Pe2xXOurm1xTp0WWRJict4tpKG5D4Z0m9m3D8o
foHXMTpRSteKZDEYlrLMOVkB0mzA/6ycXWLFX2rH25lm9ZHSS7RgS75UNfxMQn/Qd7aSv6C6Oiya
Crdid0z5Zrtv4u7GjWtkZtxuYblNdYvL9I3lJfkRHelrtXBXBtLNUmKbS8UWt06novKsaPUiCeVn
RR2+Ibq8jKPWX+j43xDB4otDo1sWkiE+ip2CxbunrQyrOVYGvthea99jqIRIcI6ijIz5ceRhmliv
3Sj/6EfhfRoF9jYuTQtvLexOY9/iLDzaFaheRwYC6qJZ4B0HNRgVOYR9GuwwwmdTBasEhVJZRGqt
r6Rs+MlOOIZZ0O2tFFXmwCD+ERbghBoLoiKRlFVteNVV2Bfux9hBilSPeSdgr449sbMWTX9l+XJx
Z5TqqjR67aMGfaEQXbTGCS74XDshkSOS0bKBiWWqB9c2HyMWw2qM+XKJAtRaRTZkGUS5gI6l/2gl
OVh4ZWhuIABBRNWrJ7/nbEfOO3sFPRtpCyP2F9h3fpHzGrd3jzzWhxmG3liL8YoMXxSJ4zNdFv1O
40zlKlI7Y4kRwxomAtQcWYrXmFeKVVko6qqXnHTbDz3O7PCDOM5WrlkgEHoURBX1Fsf4lV6XxrIX
2jUevDmn6/b3MDaviLy9RM0gbEzjh1x3GidSaAHHVeNtRdakO2A60YHz4PxzY2CR5WLOvAZnyGwN
ZGkRFnL26MgGPDHDhDRkY2iwCJMMxSKE5YdqZYQZLrQy6HVVcaSVkYJN7WO2FU2okbNi3afYT/Ph
GmXcMl7imusei3ZoNllVdVciUMtkGYVx88TRcYAwkSUi0kScUozV4cW1dpA/epbJClTSjJXqK9US
WdB0XUtBvNdRxv+Mw0ewgdk4IOZbSjtXCyRjEaoxaS3NQtiybadpL4HjGovBTHQsMcz+ChxUeO8E
ZX0f24pI1rXqJg/aaDnHER7OhFGDwr0k8gqMuwg+G5kxqgSaUX/V+9DaVrIH9GllexhS8/r0/fsu
7baValY77f9xdCbbkSJLEP0izmEIpi2Qc2oeqqQNR6pSEQwBBDN8fd/szVv0q66WSDLC3dzcbr3C
G7BmaOeFKD0uJMFSxyq796wu6otbFQBsWjv9MZyp+cnTdgX3AYXzftPL2EQSAFUC+3dzki7X2ArK
BlRWZGl/OMxEql2JZCl2fVgMUW9Mw07mHiTEtgZbT8V6Bm1c7PwNEEtZWCxH034cYBzUX0R9Gw8z
TPj7sK2Ke5MsOUZI5raTvvWcbgKEZSadD1EF9iONnBubcEKinG/bU7XaxJzAFq5eZ+rT2GIcf1He
bL8zGlySriG22Q2cbeelGyGHXMPXVRf59xjKPq6m/Mua2qcua75ISuFzl7lBou9Axbas8B/Gec/m
kHNgtfIlEEJGSLXVr8Bm1mhuQOnaoCshfU4yiwhAsB7mNqgPkAXKW+g0woxYvTjr0+zF8fUcwzqV
OPfsmu0A8nnJUoekkuRG+FBkTZ441UpNvBCiDJxWnAxLqmiSq/2eV4N3rQG0xnanf5yNFUy4XI+d
cG0Ofx/ccfvttUt4CfRsxxTzK1X64v1bR1NFGeUYiIMZ1wDMLFhvKS9d7eDgDQzzzlmhbLQ61/sh
7at34p+6M+nR9aUNHZvmXD8YNvHBjVjHk1JA2nQ6h3PiZCnAaKmaczWZ1T+C/jVkcpC6mqz3qNT5
iZ8L2Os6qXfWLcPH6gYT4mAUcZ1n6uD5jnPn6XL6VVmDle1y7JPc9rcRwWSn4Pp47+MtyD2oz1kR
uX3NFROkedKDcog1qM6orPoxdnTIMWuPw2fftQWIq3IhKVCqJPMb9VmG/p+g95d4bmBw6ADyursJ
cfLW5WFdV/dV8H6doMgXe2E11cGZvacWKKJJFjXEGTt7BxnBpZSV37yR8yWwXUKbS+O2i5GSiOp3
iSARh+cklTgQCC2OpdNbR0cA1KnSLj/3tWsnYeM6Mbg3RtK40WLPXOpLhT+Yjqu8pTBpP1mH6hZv
2C3QmYUflzkBWX0OENZ2qNOXJfCOtpq+hW0OByvtHtceTbQEsrhrzfGVwmv6tRaFG1WB7+8Hv7of
QUQdW7gYiauqejfpKTsFxN6XkngFiNOcO1Dra+iyX6p2v82ih/1FtHqUtcEHv6JxPxEzA8V3eab/
7SNpmlXUk+XUCLu8J32uO7DeNP8M42Sw/is+p43rnnD4+TVYdJt45ELuEUmqxJHL/GxtqZNAtBER
3IEMipH0o60dnEj13hT3NfyaJehQf7j3m2vQrpxfipDv+9QclgNp9Z9pXekIDmkZDwp4oXSt25Ir
MOCYwrCJIRXaZ7ezZTKS4f3jk5N22HJq6qWgNNOdGvY1M8wj5Jlirxqwub0K3b1Y4KqG0hZQgNg7
TVf72/CaOfbJHL5WeZcni/Rcnkz5My7cI9qGkrrxzfXt8QXMp6THIP18LsvqNKtpTkTr/iZXvuPb
ZpkhUAFawjrh/+mvVpFWRzur3rK0MQjdtibfP7jT5n4PtPXXFo7pE0txGSV+6e1tVpVObl4DJTKk
3FHF/ZjqNiYKsy0ZG2DUcHv/FEZrwQfwhoQkIOh2S/+7FjO0lMK6n3gXLooRWYRpq9wL6Aq8SX4X
ze721a6BleDJnXlP83zv0UAn3jxMF5sByFPldn7s9am7477JYpWaCCDzZBy6sfSuLggStkeM7bHm
SkxKu5j+FWWpCYbKxX1vVN0Qtam2rmULXcx03V+qb5qjwZQmyurFOVhL+3sc+uFSVpm8VlY3fipn
JvlCNeGzMfB3Dl737c2NjscGEAE2Qpifwbx8BF6a/vZMv4l1A5BiduQzdj2V0PG/Ny0p/kuDMsBu
8lo9jj2YSujCwtn3WYXaT7eRqiwHZDlM1pesnVw7XOfNAojCHiYODB0uyvtnhFunXjNtp+g+emkt
WcRCq9C8buvKSe+C19i1k+dFQ+aMv1ej7e7GutnukH4pS+ui9K82A4sHK13rO6dqVEaUkteesaZ6
D75XZ96+CgdAPLdSdth0E2+h5cWTr/XOMQnSb6e6BMjqqpdlIJ/tGBpEVR4Iz1sJ67VmQUZQTtE6
Dxsduiu6fd6xMz93jRBR4EsaBK5VxsZ9BxKxSe3gw3VT3V2httlQ87x5b+Xr8l2FC3/XXMhtZ5kp
7AoH2gnU0c4BM16SezawaHga+FXTuLdHc1/i/0OEDLwE0w1KhT9ASjICvpMMLneS6LSERhmIqxCA
qNMV1d2ec6x2pnlYZNAetxVQj9F16tnzLNKSw0Y6AKUdb1ZRmnvdmwy99XPkRiWjvjURE0y/6CCj
+zByQCnEjtV4cQtP2E2gwhqSfPmivOcLbPlxkw/ysOBP/DFpBo9WlqkPafZNEfmB2JajUQ0gSOsA
9g/1YpVMrVFMdCPLzVQStufMLsyA1QA4pJcs1DQfrhTdj5k3f0ynz/YiXP+t7paecqNZnwPZetO+
83vj7+h3cF+ylTChCC7k8kdYXvCg7ZDt6UA3+S+IaiIa8V29F7Ted3XRkYw/59xTyxbK05BmOUjF
yY3AUszQQBy+m2s23LEG0xz4QqmoK/3sXPWmH3nEi9/hloSw0NkQDdaMejdDsUnKjL4hI7grgUk/
wtDmYcaidkUyWH4vE48P6YxFt3+cLMeLqTdlUtu1FWfggA7UcD0/hNMc5gEhsWinPJmJLqK6Dm+e
MNq+6sr4EB2Etc0pHuBVfoadrE5w728lV8oNb1AcPzdTGD4HrlUfCO9o9r6wwx1neXsQDcukZlCv
f0Tplxfy3/PPsuzCeOg6uvc5rSawwGsQMd3IL7TulBIYFYAx+OpcYaz/qynlnsMyndh+r437ELXg
jtPBQSpa24tXpzDd8nY6jhyCrOMXzZM0+uqszcDYj6ss62TustJ5aEP7MtRs3zm9JGfRNurdkAX2
QWlreQoB6RyDxv7d9rKO87mYDt6S9+fSmZAYMoQpuFD5GazZfJ2btLpxjvonFq/cxLONLOrkBAAI
gvBzxl7lCW7ajV+ohkMXGs4DbcCcmH7XfKqWyqftx+1kd+Oju6KK5SW47bFX1h/lBE5sbdzpVpHX
UTMOwb2nanx0ROLv6o2TAIwgEfDcwHu9bfN+cjvuCaVQ6yrkudyDNk423BbnN5KOxaGG+ODfUO/+
fAvI/EX8Y/ngbF1/sDOy9mvP+dtPIdeFMTOCkeQu74dc2tfaDdloR4O9vRqDfZV2/m9eBjNSQbnF
xmLIU2tDiIbLXg73RQoHXMls3tVu+mEqq3gUk2FFnrcWD5aYm8tWzn9oU2EFeRJyNxtZKE7me9c2
5aclVMOEMWteOC/6pzyX8nEa7Pac+pvxq/IG8YNF0nqEa68Zz3P02X0//67yiiOZwmbPAEbR1KXh
fbhVbJgsLJy4odHExA4wI63E/OIWpMs48zBGIlu6T3OT8lc2r8YV89d6YWOYjnit3UiHZLCxgrZF
ahQ/TafrgznS6Yhe53tonfZxoSc7EFxrx23YzN/0eijLekgdNtqtRh411l2aIJFCwCFxtzcbeNhU
l6xG/i9XWu+QrsO7dXSeiDgBDO5Ok/0w2sTyGmlW06dWVUzdYhIvAJl6CBeRmEW6xCDbphNtt2ZH
yvrdDwriny6BvxR0zkTZflBVDrECvnPRhelfusZudrybczQOsGMyQ4odBEfJF0VsFASz+diGnrXf
Snvc15nMubYbzaWPCn+1AXPvuNvdt9UoQi54Mg6ylWddEyvHH6HJ3mz16rC2dcgsXSQiN/o4NRbz
ajY1Qcsh8J773llc7kqweIsYvNtb6KKDUoW0lkOfM0KlMTO97NWC3gz4ZbyGfjrv7LTIHw3ISmRq
bYb8mKaRywge6m5zgOJMQ92i11ee2NtlOMdew45/1/h9wm6tpxAQbfkJvVT+oe8obuzKMItpEefd
VNCD247kliOMJbY1HLWlyOVfmDDjo5MzDOlXMOROvsoHZ5qLCzWS98z0JfgxM17vlk8sqnK3Oac6
mL4oALxD7VfLOfcdr2fcUi/ftqnal3Xo5nc9O5mMwAWYJ7+oGXWwLHZtq2x5bbsZGHdX+/tQq/LZ
ZidtzylOpdtQlR/5jeQuRYK6a7O6+TEZq7GQn6pftRj1WxFYwePs1SgfFe7IJJ1cSRdbVGC2N/PD
z2d+ralciUBYwwlAthfmROW3rXpwRo6OCLLV/GakVflvKuqJvNBweCkz2Uep6GQyIO5Fg+nbr1M/
5HeO5Va/OslKSh8s/1/RfZHub26c1xCc+BXUR3mss9Cm0OuARgQ3WhFNGRvBhlsnJPNnZQK/OjyT
XGRFg6/8X1NRrofMgb5jaohFrXK80wwYu4hWM5AXYg6QLORopfWLMRRTneSOa73ybZ6h0jtGnWiv
GNe98ANu+NUdj7e/kFmE4jVJh+7ZKiUnxZxZrAJN+aNyZXPuRqWScVCRKKwSBrAzXGZvW/ZiHdyf
otfmfWs19ATrMv9TwrHOeWNMM3sDjBpOuWUgno2pJ65h002xr+v5JKoOB4zqq86LnaDxQeH8Wa1l
va9Sl53ukkNW9+PyAlC2SHxl68TqxUWRZuuovmciBsi93ip06+WwDOLCDtMF+N5LPsohKlG1UX/v
HZG+KnCuAwlr/igaVMvuFaQqBHfzdikJ9GCuqLFcstjNsk+bKpwicwMm7H6UPvQ6X7wSF4X31/gV
8jWn8spPs2ecBVUYwv45HBlg9f7eCazzdqO90Q7GKqTR5vzITOrhYUqTKh+vXZ+SEc3Spi6A5cIZ
ALnnDbFI7cgdoa83t8yN9r3SZVwpkx6a7qMopj/Q6n93lXf2dEW2rgnhbfg13GKkdHfnk1w+T8We
9y0h3v40BsZL3lh8bazysNkmhZO1WwGqZPl0DmsGZx5QK/ThpdTfRlvPkVN2H0aYHvu63HV6OZP5
8Lhscl9P+pTCpu0FvmG77pkWG78bkV4n3zunqn0uQsC1c6nRDPNLuZi/UMH+pbl6CITxL+tWCitJ
KdSRDudgwIhrawhOoz/f+UVQXLzGdnbaH78Us4R+VMPFcLeHoElPFMYnwdE/zuo53IwrINKd6tW7
doLzGPovavRC3qXqqzCYiQbOO5kYsedW91PqZUnoyO2Aah2tlVvH5eb6gMSDKpKcsJHl3ZBnLF1b
iuwXLtfOFW9zmp3Ynf4nRB3V3bQzXaZfjsH0xu2WQx66h7nzr1XZykMz51dM+192Pnz7fBOPFOgd
0SLdvaNlRC0fKz2ctAcs14H5F43BHGEIIZ+fXcpkzPSu22zvL31SzciVNnNJJTjbZXvDw9seKenS
pC/4F/vWuA5e/SRbuQ+74HscMvXTberL538OsKe+yZdLJtf57JruensJ+o4M+pXinqS5fmruDc1A
KMybf+SwHjm1/hgLazxptrw3obnjP7kb+BKlkgpKMVJh+hHsG2wHEsQqSN+EDu55HcMdO/47Qa7Y
aJmJxS9YezDdIM+UG22NRc3EfMrRc8U0VQi+pxkjZmNIL87cf0qnuO/9zHlU5Vwzl6X2g0ZmsKqX
jGGNiFpalPTBn76zjhUPIS/pXjd5Gsc2YV+kihT5WTsrMMP9AAluTwISyf2Dem+87NErGWzNtR3Q
j87poRmaj4VcVR7d8sq11pHE1A1o/y6Uv75+adveOMCabBMzWAfOcKs/jUNlMgOvnu2mJMAskyer
GtO9J/p8FzrcXJnbvqA+53Hpe9O5HV0b4Yb3iAdWn/mGjex+NE5MvsyajJMJkm/xY2kGX+u0PPn9
sl8a+5rlJuW6ZzCz1zEBHIkpOBhx/p0KKcwdERAxo6CXJhA/ypjuAMHkvIdt0gbzRVTEE6a+PPGB
mczy0AyzHOGeiPkmmnqTAXjTuIfBzR6bIjiDpXrps+ExcO2Lmy2/zM26ijxIeopadDzC0wD1Ia+q
wP2y5aKTjdvgm9/omtvL3TKvO9tvD/023K9pjxCU2UZsdPmPANNcePWP1euvnMeHMm+pAyaqPm4Q
36JWNoeQASGQgu+pTp/NlHxxEG539dQ/WKsnj2rW/9o1tBPSvBmzQt0LmSqbQXfqlXflSzvELWJX
htoRtndeOUrimpunohwRCqB8nUi4dqOtTw9IsPowGqP//0vcqvl9c/rLpKyLZTZO5ARIuQRKJytl
fKeHn3pZLs1qfVUOJDcVcBlaWR1PPVO6NsA4Z+XmRYJUVmV/naysfIV30Ccz59R8c+H6+sXjNU6z
6ntgPTpqbPuurD1qofkZ+8neso0nIapLWOuPsa3ugjo71cr1DnYXoLenZZsoBKLYF+1ZjvU1Rdt4
2HwZD04QZ1vVJpNhm9FUmCfog5ecKydHOZzhBJITweoUhEHVQ1SnqELtrdfE47+2KIXz2c+u6zoc
yrH+ndvpt9egA3bl1+DqQz6jBq9DmEVjLZwkV+u7ZG6B+LRzF2tkTERTOnecQyanxyUd27dy26jk
GzMJ6graXDA/tjXhbP1yp8z0NDv9I1Na7v8t4FjlgVWNC8FpmacdE96HIFPAxqtH3VQvct5k5NqD
R7QXcdVzoX6aYVoT6seL3/egnnNlkcSkXrZS3TLA/O1AAeo/Vr5ggtfXu6XgXBIVg58CZ1qUt7KL
Odku6ZDvmLfZS+TZ00fXLPmRCXBcChIXJ7wWdN3RPLhVTAbni5VvzDGyp15bH7O5GrHOJbBFi8yY
+eRpecTVmAhsRPL2o1ah9UlFQymRv6w55UDnoeMthrgWob13y0mf5zXD0ZAz72M9gpDazX0KWp1A
ZPhQwi///7Q0xiPwrEUZ31g2yhfDqQu7B3/r7uhHtripvJu534yciZOT3+X2qPuL469P4Fd/+YKZ
tGF7b1XDuG4xUyavhg5ija+X4MNCneypDOK0DLw7X9bDES8z+dchIcyyKmpo0zCvVue+cMOfyUj3
Vod7E77Xez5Or0bb7Ot0syJ2LSktqumvIf3ffohG2jU5OrBy0Zccd9yNYg0p/PUfkxS6mE/jvfKW
AHmEqe68eH9Toiayctg7FcMZQez5Iu4y3T0ZuaKqVs1rGnLbWH75x4cIGYWkwkTbaNDu5tdwo4qi
NK7iUtV/rHB91hkHRL1+t6F4IuPls5wwLzjBc7B6DfXmei9V3jEJGJiVj3wNqqU54h48DFm2JEEA
h0hX279QDjd57oRZ8uBN470Edh2H9njy+U641dpHrVlsQN/nv0Y13ybkzqdQLG76xbQ8eov+Zygj
O2n44MfZ6YxoogQsavWEwtNFSMFnP93evIlNQ178NJz1jsz3HJ/L8GtZmROJwXkbS74iFe9QBNDO
PJJosSRskjxtJlxkBT7b6Q9hW7wTfYYpQsp7yDq0zZ775VKYlZ39TBbCd1habyzKYGoJ3rxlegFb
f+Yo5fIL0OMm0e7TYf075OadbKZnh+ijbMU71M3+g61RzFnqoxNqKHJLTWHVGvXbWpn2lx7c8FYa
27uw029w529Ns+W/EIfQxK6p7ThYVfZojtkKVZthdWUyQllhF15KM8MdVmdM51GGX+CqlbslDMyT
kkFxdhd3H/Tkchq108WW4dnJLEuL9Igq3fXaf3QwLseN0TJc0+KXwil4R367jLyuj+gOSsRxKqiA
WnxMpoW/SJWkmlLEmRaLfaJlkn/L1pDT7D8Ly/Zy7gLbQk61KM/ZAGYU7HVPdFAYYV1QzqWunY9N
YkUJobF+LLiBXzGzlA56nbEwM63Ze5FAZv/iJlO/ELbSnV812S7zmtcyDcB0s/C8mWJ+QKIok6XX
7bm0Oan7XGHF0mMdrU2GN2A18Y/MXMS5tTxbiD+PtcEv0aTFm6um+wnM7KPXUbk1vL7MQfoY13m6
7xFrjlNmyZ0LNybBUeRD5nCV2E9iapIKK2+Mn8V4hnhuxf2KSa8fQsINprndo6u0cYU4ETPP6o5U
sN5LBkX2PE6VdfA6fwXcq+bnYuVIoPBZY9+X82uWh9vVL5rtnRL3oc0QDBw1cqSHTOHFBky1oct7
9QwBS7IuH8PKfG+0zq66NjOGS+SBdkiWbA2NPhO3efIOoAlotjrxPQ/Lc6NEcZh8qjpLQ6k35qKM
ajOVGKKtf07e1YwgJhQTk/BHJakDfNfE1DFV3+asr0RUz/RgE/pWZbSnhor9zk2z8VLQlx9h4aDc
6GrAdlNiRRuyG45JppxJxnOqmXahbVx1Kp5saf3tlnV5ItZJ7+U0mE/mBlsVVVfvyLqs9wWxCJgn
qYnaqs8eO6zbp1zW6WcwF/WrZdbYyNwmO7A5ro/NUImDObDCRNk07vKedRAVGuIQbB5Y7cIa8W4x
FKpBSR8qUU2R6zNhzfsC+441TM91LTYmPv3QR6Zwi8es9uwyUvM27lOwoIiSoebDLczlNwtxA0+G
kX9PLbzLTXf65BoRXGPVu6ucNKpWOkvaqpfUJ9KrWArNNpIqrsyh7kkhMi86ZTAGvZgPSd/WStGk
jTtDwXGsQI8khNIjuPvS2lvEFO37enWOZSjfmmr4mw3aSvKW6b/ebAhYA5vmiLVlVA3lQC+jCYAX
FJ9DiM1s8mmX0t7+E/hAu2zXeRXmgOpARtSxD7SbYO9PTymJRcjLqIphaFfJUlttgmetfC4no4vq
etOxtY5lrEdGk0yn17vS79Vj6zCpKlbsEJUMC5RCHkvvTHm8KoaCzVI9N2mGtWtp16OV2sVZ2KPg
IkLGixbMQzLu8wH7VNd1RhN5aYflZuAfnOy+Dp/CzH2Y03R9KG7v8kYaHh06DsPFYp4t5ndj7t5C
K88ivQnv5MnwUhbtqai3Wp14VZbvwC746dt63D5hCLifZg6yN/H9Rayxdpl/Rwzw3X7XaAZ1UT0j
onmFA+fcEybGbtt3/QTjC9YAYzWrAtFxbfjxaw/TPbZKktTJxGIFDS8c3tc5TIfqgGrmujHfrcJ9
MHwDjyDK6822GaT+k6i5/3FKDH9KDysSD6zOl4Q7oh+wqW99H1XCGpc4rccsS6w294Joqyop47bz
eAZr1+Wf2h11z5S2HJwTkw377FDpsJcszLFLZKuIAzXsgnl7QQi4gxfLMxRtYihkkmOj+u1sU/U5
Vk4/YqCQg88AthfLMW/C5X1Z+tulX7eqOKJ+2sY1cAUmP/6VyuD3b+jXrCrzv5lnuvHUuWEPS53H
sgs3sWZPNoytBaNcictgGFtJdWU4oyD830fL4JRgHslHRnvoCq90TkhN2dNqmcZjGzQdxX3Xee2O
1erqDEScrcGJwcKbz8Ncro3VASsn5YV+cqT5VpEh69FMRsex5B2Wo+DerTs8jONoZs+dDK3L7Jao
/+66NjncOLf6nVVV/W5iq/Eiqx0a/iyJBO2jzfrjt2uM3JpkKgRIUqlawdZrbGJxWY+FfWnswAi5
FAP8D442+rMxohvHRia7EBFh1dVhU1qyWOfPHhiVtlx1zKY7PjvGHXSZwpuYSVk6ezDF0GGJnD31
VvlWT/AxD5kGu+h+FQta9xngAiY60n3Kks9ikw5aLA8pAU/h/qxltrVJ2Nnr37phCBXV0tIv/dr5
ePgEacDRVNOR0X5zUVtDXZhxKx0k33yZAplkLOMJChmSpmIPNYTD3bT94krxjRIlvLn/yPyKY57Z
0Ia9ZOVrvJe2cYsVgaFOOx3Y6bsieBatqihW42zYNs4gp5WGjD3WSlXcjMJT6CFele4XNeGUECE2
OEcg9991nnT4smgTCRtXs9Uno7B5HrjTqW/FsAb9sWLtJdt3FO86mr1RTEw3/NumSGczOgpCg2ag
mArXSkI142RoZj8y3Xk/E8o2ojkxJ9uNQYCInro0D7Fb+sO86/ysL2K3mKcPPSnnc8D/Hp5vm0g6
Frzf3ytzWklNWpjhs3CV/V6PVfEX5RNHXb6GzCpyTM0UdcHNjNqY4Ngg2M41UklViGOdVkIl9LDY
dYgiUq+rpz2H2d9kjbQ+XWUyEVqYh3jNNhwoRUn6oagoZZTLbfuj9Fo4OzKD/d9IvO6w047k7RFz
4R18xjn50cb+OifICfO25y3N31QQOGw/BMX0EjYszmEDReBmeBoYh5Lx3UPj1kURr3nur0nFzfe1
WYWQsdR8RLuARMiQY69179tuGdcTTS2Pr65uzvB0GYtzz+++nceiGyvGwRa2DXwy22tvI9Af1tS4
zXZNvai4CPujW+OXOlq+thnfWoTSne1grT8KXXoysRjB6qMcNj51T8yjH7tOa70AlYIwb+qJkT6n
tRMk49J7eHJEz6oA6gJDp1JMCMXhuNZ/7EoKDOsOYGguZqf8Rq6VXyW6L7Yw1H87UQoTJQZOp8vO
aT/Oboy63bEpWomRVaC0G8Yr9iC4qPU6uq9jXzeCDC1at32Hnad7YAbZ4iv1qT+icGoDlw11w6wZ
9IhQ0XSwlSEag7Pbkj06r4uhANlpMVW3ywfHLvGNmo4VDwZsH3xojomsxd/w3ARAzAAyjhzvlDBw
LSbN4WJ7qn1NPac/WUHDRGzm2X6FXb3e69Jov7bQLbp4XcVix9VYugt+gQlxKVgZwSBLpPhqjUZY
W9SQDFYnTutWS9LiSpfR5LQ1NHBlWt69a3U2fpXKM7Kn9MYLjZrCFge0QGwsmem04WVaLbyNunXD
5tGdVBoVzoD5cxx5APVlFt0d3NfzsCr8mTcBM8SxdCurJPJid5Hb/OVv1d9y5LYYblb9VFVMZh3v
ETM7joei+tMY64tRUFNNOUdaoG2mUtP2SWf8yDUfL4QujXldJ0zO9pW9ovQpvD39dkcjemXydNos
+8Jo/iBMz0MrK/5CB72bB+uksvnIHtAhZfyL3dCiBy2/A2O4fXiCwFabr8vwhXsev4TCebEwefft
dWYEOuD9MoFkFvldm0+vei7uZqf+oLx9DGAL78OZr0RZCn/f4znC5onDubxnqPxq9s7OQAyx3AHs
jXPvUXEwwiMg/easW3iXMhZxTEefHRSDmKFYv59m72JybMYMGe+7nLDRmlDq2FHQvNq8ecHhcd8N
1ussx0Mh5yFhoEZPuwbDkT2mNbL77exI+TEU/odZV/eBrkGINPe1sXpwb6oPVKJjalV0FCnyWjq+
caMUCZ6AJYY8kHTtmNDUYaFeOk05oB7tXFHkjAQj9ut0svGzl2StDwEO5aA9zWX4ir6PehmGe3jL
R9k1z1a7LrFvWpfbecR+Uva8TX4TZRBuY2nTaZcFWqsejZ3jbIrCLaek4NJx3OEJFNUZ0IkD1LX9
UY514g3/ydzp1+RBGShzjCKYkxhGg4FrunebZzuCsbNdhhwKN1pbnmrsn2I132+vI96XYcezfJl9
fkjtLEPsMHJJsg5HUIZVvCutl9taSleGvx36yv1QNN85rwf2i3K/jvzZbdQnQud3Wce0joC6/SyJ
mG3S/K8EaSM2dcduJbYt403m65/Kcs4BnyAtb8hJSy0WSd+7sHZxP9GSui1R3IVv/lv7VYFKsg4L
LV28aqNLZuNmBjNfXaxsmWP+x9F5LEmKLFH0izBDBWKbWlZmabHBqrqr0QQyCPj6OczmzWvrmRaZ
EOF+/dzrzLv74WGGT62LgF2tbveV+UyeBlns/Bzsma7p5OqRkpgH1ENMqAfnhy0iaIV1+QrY8g5r
LPeNYTz3HWaJxSy17jLaBSbn8Hm9ukQpSKItjWHtpeP7kGX3tAjQdS1IJrtVB/Y271OScjjwFvI2
3jrAmoukoy1bMM8XXnkwMf8EQHvkDaFTqPyX+ho4As67+2zFSAViQ8HoSRzSVjzNujhFgX+vfPEW
Bv255b5hxF/fChZKUIzOz0VQPrJA6uwqGJ7IswUQ+XjiW3tLeobu1pSduxIkHex/SvvPeBDTyvcX
c5mon5YHghrxpbfoj+Kh23u5MTDvjFDj6qGDjs9fZBXLXeR2537gBSyUr1eIslvK1GRVWs4+6vWz
x7zhyEnxooV7K3KCMKakWuWG+rd8LPDlaLrLtlUa6HM1qh2T6gdUrGfXTJ7sUX34pDRIBj9ykp/t
0FyJwDlhmVmHoAYbQ83/mFkcc8d9HOt+2CZFfhqH0dynlcLLiCI1MQLrrPyr6u3f3sj4g+OVTIr4
YA3OPXfDHzIzNoxcIZTST2e23gZ3vLRo5Ju6VlfyOz4cAaYssl1fdH8SsM3lY43S+KiLwFjDciUg
zv2ncsonn+kai5TZpuDmIG8BrWtX/isE4wp7jF/NRQS1EvXA8sid5+mzN1BjRdXOT9UfW0UUZYS0
bZsSEVoFiFX4PwgA9Y6DnpZZy8O0CBzUHy9Dld7SrNuYNNpbp67H1TzH10FX6dZ254cYIbXrME7G
7WeFC7Ca9Huq5sdcZCU3waIKAA7n9sFIs6femNgzwGs56OSQlP6ZUnkJESFUNx7Dv0NmnEOjvIKM
tVskpiOOAGa72Lt/wiKiSZ109xuPrGy3srg4hokuN6YKna3rcIFR+L7C8q7dOjuz6ek1WCYHMjvb
oTwndvftJ9m/JrG3bmNvlz9QiFJbCOMAozuvXFtS4YqHovDXJW+7bsKrwbxMTCCKVlF9mqA79Zg8
l8q71o23bUX8LK3yhU1WJ7yiR9cad1XDNCVfylYiy7Wcd2kmMHYX+UFjcVJSoebialjZXvOZ5Rm4
TXax+Rm/pnXm3HgLJBFt/E4rTEmnSVq/bsSLJOpdl5sXUcmNkgnEUH9EmqOai+nTm+47LRTOABGv
yqnet/wNxYR4blOzDxHvA+NWzBfyMDjqwta6x7oB2wzD7Kvt238MwZ5qrgHs1K8sGRX7rvdchFux
8SWPJT0R3Vp1SRK/3BYIAyvwQ3fdxUhgXhi94+ki0dlgAoQOUfQR5hneh749YTxKd8Fc5fS0zak2
ExTdQtggMyEOHes8dfIe0TslRvqB6eICKsTgTQd3b5qsDYLtrq0YVJcxRghfHbNQb418vBPEd09r
AWPUn7LQu8AlopXE8b+aZRb47LNXewr/EF2+mxvqBGwPshbXtC44vrFO1i7kD1JihYlgCuSj1zpv
wyR+Kzd8zgLK+pKvf3n/xtLZu7w5vhpPZSPPxNCsRWFcCbPd92V4jsYOn1/fIGN6RbHl1ylXpQIi
tRNxSy3+tkKO5QbDT3vo8+zDsaEARMKsLO7ccdtpubdIq9g5rFvcOqp5ppk9WEbLaeVXSKfA8tH4
WETkwarh0FmAQSTJt1P1gI3msxiCo5bNczhxEw8O+nI4fHRe+M+whN7iVH0q3OgYiOpqBZwSUYgk
akzJI0XZmjKLrSjqmSZ947qG3KQQDM9tw5REYrBcsP7lxKjjfWcXe7/Jt8uPo9p7iK0y+koSTx5i
HjjPC86YsvYcQRdt1UxG5Gs2Un3ySQUsy2mT9ialeRyc4Nm1sdX7zn5K3Y0TTPdCDDdRc+agoo1Z
/0jr8xH25U+XmvfU7a5Ni13VL/M1UZI7OU5PGY+ZwdMSBktfxbdJyfVX58mhM7AfuXlJWpCX6RNw
4q8Co8CBtq9HezlrmuzLsvVrjVy5afBIgBdTKUk/vhk6eqkpVurCC9cyr9KdFZYb5OPis4LMcsT0
65tluPbT5JeUxgvP+2VAA3mI2XJ9nliP9aUHdFBfPfWtukdJiE3ZrN+aon7TmRFtqwRjs0quNtVz
GU5n9Fe0svqSezXWxyC/wGpssx5PSo+smWT46mEXjIDKKvAn3t7S2JtluS9x4ZZDhojNyq+xpjFT
IZqQpgYo90kFx803VQzlTrvxxRQ5bwgxWV36KKmLcH4l+1C5GKa1f2KV17Q2+m6f63HrpsBStHQP
g+ntiV+9ZrH6Z1KB0XyOycowCqivHL+F/mSjWbl1Gr/b9sQYYLbx/4DkXcsi+Ckif5+EMytIyauW
zc5mTrai7+Es1iuz7Tf9QnnP9DRlYn7Nop12icVMvnTuDj1IFFifc2+eVGfsSqN/mjNnkw0ZVYnp
HqvIesw8DqQiyv6mCnGiNB7DcqZHkcmNEexB9cPJrsWnz3e77hxBzGW8M1Jvu/zbdcyUV2YPCQgZ
GGLGoDfajH0JYzFtvTLfjqqMV0bsbxPMi2PZbtBwIBOpEAulrwNo/uCWp7lUr43bZgiA0X1C1qr6
jyAuvqKpv1PEZwv1sBeMOyCpkBjn6JJk42/QicPI4S6m8WKCE4G/9tUp00EIuyf2pmE+NVymUP23
aW52XlCin/kY46vqqbPidxPcCp9wKyCheRb9dZuk++XNm1tjZ0gebjzDmyzO96GFvNl39R6Dx2MU
Nmuh0zXA+9bpA5Do4BFh+2tOjWefDk3R6/In2bpThNMdoUGqfAfRt3VakgjMtzmx1ylDTOQLcy8z
A7C7OoxL3Rty7jp9AXYTPuG/WPsaslEox92KNL9ORQ0T0UAUIk3bOT+Q80cWNZs8aPYToRBzg6Vp
Fviial5PTCN/Q57Dggq4HKwCxhHluYL+xzGWJ+07A0RjTccO2FnTYYHIqWQhp0LjHurmrGS1HgUN
ivTnt9LA7FW5DwGVuZd2e0zzz9qMd5Hd8D3P4W9kGC+ZDTQBguRWyHyefu5zuXeE3qBKb4zC3o6W
uW/9YMsq7w0RUWs9QLVSgW9ilR4I7rh0trlu4uhCuPVDW3f7OEKZTeWJCvuhcUpgnfC0PLSQOIjw
6tGlmqzbfu+kHaYpve16e2LqH+9VN75OmTpA+jeQX8NaT8UZI/DCEmBwHoFEna1O0kMr6pcQI/c0
eydu703o0fxgO8KgkBy17eJQDdhNpnnjhX5qLHsd8x2JXnIKJFsfkLxGfhz9IV2NHA0pt3pTIz8K
2XnrscBonBm35UoTOjBX2qk3y42jB2dTdN1za8571hu8iDl7QQXKdo7loD+Tk4IWlZ4mYW4AzENM
c9VDWCgCBTr7fXG8Rtp/ISjpQJ7Rvp2Za6ackVxg1hbSi5QDh1ZhcVX1o7VGtclW4ajJL5tulorO
aTu+RH18RTwY12aSf5K39NkxB/e9+i6F9ybzTuPqU9aaR1ut7HE42n589hkkCu4i5nmXPB5u3Evv
dRE+ZK23HZNqF1r+BxL1ZTbtEzLqj1nmh1G080LT7mcK2ah1foMsQsUculuaqF0EfdoNxLKDITTr
tsRFjjY88OBVC5++HJ5NxyM5KrxiyKAV7uXIXqqRYr38gtrOal5FSlkkuVcqioU76tdjVV6ikHUn
fYieMKDguZuMKnPNDq6j3Reojy7Mrek/pHO9rRoBG8n7bPN62jQ8FutGDfOFFRdyRUE1rEN9XwQD
P8QDXs5P8Sg3QfK4fBTYaUfABONmq3iHK2QAGMFvIPovGZFzh7lAmJzz7AD42wl5TJvuPDbeznc8
SuF5FVjqJQoYezg1gwwLj7XbHzo0HZIWIN7iLZ6hNw47P7Neph5jk90fg8Y8h9LDheZ4G9OODujh
BQNJDIVd4vXUgFyHU7QLjBk+yrtM9Oy9vDIHzwlSGi/MGA6EVQxgWuOn50SvTSj3+B7Icsj2dqq+
oQXgWtq1kcf7MpcrK/V+pL3EK/1ZqgmRCbwnQXIKOOp4MO+ivCPPMygmtLxU/YGxMZomhxc/v4Ty
lct/xI8p7Y2VgZWRHZFU3/U2muZ77QbBaoTnrBeB0hz1xs/Lf7XfbnU3AwAW3sY23lLI+Uuqyj+q
JGZFh/7W6PC59u8TSmrpquwUCyenZPUOtE/x2pkfXT6UQCbttstH+B85LvtpWizOZILIcG11hrlq
s/y1mXCxG28SjAjdxwcwRPwBLnyCZt7ltf4u/YQuHrxkFYsQ0SLzr4nDI1nJU+80Z3x+q8aNH13+
Ujzwp6oF4VJhi1JUbHOeYvjA356PS6BcucAqqnU/2oHXqjLrrYir88zRxGd9M4sEcbf4pjh+I2Qy
hI21v00KorbYGnhX6tjACmyeuX73Ca9yHcJc1mW/tpwRmRwOiy/LldYpSl1Y+uGetNmum8U2MNzt
8rY5Zk9oTHupvOoWxtWX2eKeWv7DrDdGmty/fDA/kfAvLEQ9GmF3I9KDqZ+9jQmOiEVLfVhv8Vus
bRWcDTiVeLTPdVWc0vmbB2HpsT6Xu69KvENbmU+E5z77trtKmcMviRckia+GxibTS23SZiaXs814
NHT2pmt1bBZgPQH5BRU44dvu11k9ceKjjS1G+yKAVfP+v0KXE7TQdbP2EdbKkmvTNk+annXdjmm5
Ss36WxeshS4dMo8Yuq4cvjcZVD955f8rA9zIGQMg4Ga2d0UJw2RoXXif2Yzkzqm1ODvwzvtKTsDD
HlSexhvBveo8m3K6tkUHjRKUzrZozOrN8MYniphugx9pNwr0LYehNVPSudt3wDB4XaeDPRusk+1r
2mnCFydl0dcbJqTmDELCFBKRynOPVhx+L8C2yHR9KGpd7VGJ3tqs+4Rg20MGUwCZ7EGN12ZKk1PO
uHVwlTglwNmyQ29dhdOSGAJZ1oFVpWlz7UQh1o1DRsmoCUUphptLQTOO6rlPO0QdTbkxhy9T1bzm
Npp3Jw+YEP84LPUthdgxwya1icXdakh+ymTetQUlZmFeFN7GdWSykl2l41VAwAa28VRielrryn3R
HPwTzXxTSLo3hjwYiSqeb3kITJTm0hKs1KVTDY2m/cOvT4YNBwcFOxYKEp2PIS4hTf+wyihs8Jc8
kUX6rTFYUdg4DwzQjVWqSCOakr/KQXe20h9VVO+T35PgYHeH1GofywSnf+e/WE4iYHfjA9QyZSFr
eJDdioucOiDrdr4JiMN59p5tVzxqPCYrsw7AKHrqQuxf8Ls8gLhLecv64pwF9XsuDXGsjOGjKbGz
9yOtDkaHi8U5gaEpI4faXAfzsNeG3Bl98KKL4anJygd7sD8qP36NsJcxwPPI4Mnx0DYq+808/WXz
NIYi+TWUt136FK5v1IBkQ69+k91M0Ye92vbvyMMpNogeTImKDME4rzp/1bkB/exg/5T4Fgq7Po9O
CuHOHerAHlXJcIEs3JeB99l5BT5JCdQ6uHjzbVqarOaf/KHH+tDUFeFGQ0YUkb2c/PMzSqnaIBq+
m+HU7fyO2Xmrd6qxraucsQk7LeY8L46YbU6gMrKrLoPKhmMki3C1nEx1BZfsdC8euyhWeVz5K4FR
ewPtGPFbRjd6D+jSnFLLoOwifxgEyDQ3KCjZdvaNa8TNO8XWxpuTepuJGeaMj6X3OheERmdnl2VF
hAKCh7nhnJ0bFkquJm/EJmq6n3QICE9G+tcsijOG83OcpV+mDnaM2i9WjTLWy+aQBi5oZfzuDlC3
oRFgb87tG97nPTaxkDGX/xGF4dEpZmiZVNPgT7eqQ+PGcBL23ourS8LRjD8mLxhj2oOj1OuyrEpz
1Md6Cbq35m0p0+3Qmg04en307fJUj5jdE0KFUCT3dmDe/V4+Q2y/1S6aPO6UaxT3v0GanyaNrMq/
8eoUzsUm4KWijqEPigltCZniRPrsogdM/ox8S2iPIlcgSwok09DfzL3jrse43ywqo5iCe9Sa1PS9
bLegYX+9VlGyVkCocM93f65esr7/FrNQgDo4CVSLwCOHX3rOPTES2z6zDksZ0vvRD0/LNhHirA1j
beuRbMbluQpF+J0F3E9l/FyiZ9hhcSy8/BjK6DTaeO2IWIM0PlmDd2RX/QO71jlHZkHcCVOKyYkJ
IS7W2VC/tPNI7pZ/IaksXnt5MFBJjt3a8Mt7mTQwvln/gn8ZEXSs9nGdGcCyPWwRrCPtffZnaf68
2n/qkVySQr94I78+5xOEwK+fgUh6QJkM9+mUiebhBT8RGASJE3ovcc1Ecnauwh3P1eTedO0/WnZx
64LhZYzDj6jTimasvaQNpdPy8doLy6Kot5OgfCCA87j86QmpiFepTarVkgaFbugMzaZjirbsIkqg
uiy+Uann5z6pH6yBODnymSL6ER2kO2ZN5XYewyOV3qNM5SfBwdfYgjE0WvP/4pLch3XaN7cqaA5L
fzRRpbvMvkVUv5g1cKmoy4fImQ7EfZ1GX17cBqGTarwL7QvvfPVgOwh2bT0ne7OFHe8s3uaICLet
6w41U50m31htW90C2OhDmyqSetjWugXNtG86HuK9NLPkoqPMf7KJUYLNtea3rKVCxjBmHpXG070L
LCP+Q+wAxjopgnzT6DF4T3Ce8LDEQ/VQaQ4bYtOPYpBEKKnJJJ8pXLodNm0COava+vA44VeeEg+D
YxOnthCVtv5NJEhPzaWwyACG2UIgUpvMBKPw1jP9tjnBzFj/hsGEjNz99froFIWGf8W8z0QMYGaT
RZiVBj08k2u7FHrOtxtFz2NJYphsEg6qYnJPRdqn/5pwhP2gZFgv4zTPNCNQdmYj80j3sKJUHQ8a
6oOpTfIDgKvODkGpq4rmf3bLcxMSPJR28d6YiNEaaLKXn4m7/oO/MAPxIjgVefQHseMjHN2DRGkl
4642VnKkMCqj+BqaBB3I4jMbU4xyQR2tbMKV1FB/h757TjueYXwhQKnJ9NboXu0mY/rqdXEg/u7M
UOLmw7InbvCrgvqzkOONmL7fReoWoXrDL0+lWBNToLpX+I74QHVH0dkzD0108o4p/w1wkDg7t4RV
zkk5G7s/ERed0zFyiUX3B0Mkk0Hkusp6xod/HFvvAZsQZFq7w3R/gRAa/r/SCSN6SdLoOkpCWdt0
1JfQrQ/sbqCJztRjHOqLiSab18OXOehvjqpg53XpHejgEkFCJc5iDpg2spmuy56ANRzSj62yJ9H7
AByT3RHA42/BCh4jwxz2CKmf4+ycCR/BxIgDaNM5Y7ohxGjbz1z0OBq/RJlde7CKtXJSBn1DeIek
f4wzwcR+zCuCEdXJSyaoBJIGNpmhPnWEqS0Lwr8VCxeZ7TcLAk7RFvrtc9GHFe9CYYEE0ljXfkeC
YN/goeXYXnkw6FuXpTrAITWKh9cMTxRm1t4I+kdXUAlEFuGURB7wjTokeShX3CdlMhCg4gU0PdVF
8a6NmPjAOWarnF+0Fykx7jiTvdjT+wnxy/oX1d1XN9vB45iVV1yuwcmbloYO9nfdNSxUKIVkhMlI
eRXOo6a8GTvaT//Yti5JGnX5XObtjwJbg2h9gFS8Iu0XuFxB6tyZ+WECKr2J57I+GmM+/LHN2dx7
cxzsh8q0/g5xW4Yrll/zodkaKSNoGTUUILGyCct76pXmnv1IH1ISaYfgS9WbE9YjCXFdlU7Oera5
IpQnijcqF9bez+03i+73zZx4DA0sKIlnvQxW/1si6nLmVfGD7DCAyMp4dZRj/vPjqfzjQBJAmpBw
T0jaxHJpKtODb2oKoMB7SjTH5TiwI0Yk1nRUJA+t+DmcXEZH4E8ePTplRpqPzl9sZmGUjNW4EYy6
kkkxs5kc5GGD72qYy+GSotG8DF6gd0HlBRezwPgcO1ND+StOs1vQPQ09WaIB09tr3gSPjbKIdcig
uG1ZYFoWaUQeZWVFwFTNNc0plOfBJR5vltEDL0vO8Hl6riZq9bjVf5F5mJ2MMnzGH85sqg2xPeSj
9H7JwH/rVXvH8HivgR8IdSrgIRTxUaZm1BH26WvUxKSE9NQaXe+W25AschKOUBAIAR73fVr5dJTh
c2oCo3e+iq9Sya+ic/45QUA261CD2pt2tyr9unl2suFTA2l4bnwYrLnk9KCgpys/5+zCXo0yvY0S
y70aMZfjmS13vRsTouV1zDJyr12PWts1EWH8F9LqoMlicUQVvo+xcEGoqxenYA0oa0HmR+xHNTh/
kl8ZwzvnbrSdj9CHPkrs+hM8xd3GWv/1ckLbUuqPfGI6p6cq/5yG6dW2h7vvkx3ltXn90ZaZvDQO
vLYMY0ZsFXPMvDnboPJHlLS73QfZPqqdM5upuoizHJ9GM8DlsBIxh2IF2hD2VBB8Ozcns+oBvI3m
MviZYMokvjVd1YMwswcjALc24mJfg7OtsHD+64fm11LdnnSPmjyz4m4XKe2fRXis/jtzNNCLjLSe
RItxL60EU7l4yJ7jort1rX3XBZeIGFA1sDjKdehVX05Cm+v2/WPS9GS3Vb99bP4CbwZbFBzC4ITx
t2znR6PIrnVBasjyf8q0ohaknCM+6JG6BybYd7BLcFB7YskwsDveDK9aOCAi1ag3vsKyR1xcdrL6
RT9vSLppzk6Sik2Az6rJpkMfQ3MRq4gXJeop/g4ylntTt34JWhE+pWGbHtGYkkWTLdZ+GFjfYTAb
jx0E28mfgsTfEEs59+tGc1LRT4PckTLTbkxI8HNpYOSZkjBdB5AV56oqmA5o1+uxmCpWV6T4izrP
cC5OTBjufh7j+nFssuKraE2LiRsAJ9Ng0zdzfr0Jy1VoGfjhmXhVH6bhFafMlvqXjC3cuj2Kvk/z
S0Dak8uOzRenhBWdG2DoNrTy+9jVquHkD8mOtXsTZ1s0ME3zUu/UOr75ptSkgOJx0vM16+EE7F3t
+ykyz7kTpDcVx+Sh9GJ+6tO/EX+bAuansL+FMvo/QrfMcwI7ruACBrPp8CfYQMDCM23aU4v/CfLi
CYowBS1WaiS+j0Ce92IxguJXIk/wASWEnskalTiiCuTb2G54fEtie7jXZcrmaWm8CtVh185VAX9W
GfFOJZGct3Dw47tEeqsg8teqCDlfCJzy/unaDB4S3WNohPkK/pnkSsk1oZXFKuMYIfo3HbtrV/QD
SSGRGZN5gyhilACzXhvW36pBn7NiumqfhKZ7D2EAISbMdzkZOkbXc81zF6ni1cxaRjWJmCJmpiPU
G+7LiDgFVj6811NqHhONHVLOaq5xh5vhIWNrwJH0BHUQJMIj6doWcJIVhRvMjcGJ9GdNaAs7jGM1
4XXrE/93GDtWbxssj/G59wz7n9c1HM9pLnG2jTR1PcnTuZ3qJ+aumAtqzL/ThOHLgIBirIWB4Skp
kCMmI0QmEMJ/hHGkNg2sxCWlEztb2yUzpbwlAdN9GdqAUeYv0Yl4MJj4CTSrmpvJwQtwdlEAM5p1
zJ1j5/e3nKG7lKreVSVwSD3O00mRf7riUw2f5jkCbOVcPmBu97/GWke3IRzlsUT7WkdRx/XuDLU+
2eMcn0xcdT/uGKMUOJU+zGbpr/1ZYYdmRfjTlHnpFcfrfLLxg52dakpJmOunZJ3bCSo1WOUHtl2y
ti37b1/DaW7aqrEPRRgNGBR8QpQzwwAYm/JoyUPrPvApogc6dJHr3nezXViP+TXhKbpiGIxosQLp
7vwS5lJhS0cxD8vpKhyPcCKfwv3kuJjJH+diIqE/qYeGKF7H/VFzZxzl1IRPLHJTOz6MiHCm3hPH
YJiAZCJppSchmEeuIyxl5ICXYwF3mhfZtzKqCWsSSYBrPdYJO36VyRDKQAII7XmASwBJ2yWwbw/C
L7kfUgTJ15RekkhMk5zNwM37n0A1tPOl6VPj6MlHJ1WVUb7VUWIEK0otliNMma1uwaDS6DiU0EiQ
ZfBNLZlGWOJBZY99lRb6YWjSSBBN6ekE36gbMmSqQE1TI1gIJLGg/u0UoWmiOrA3lbVMFtthOB1p
6LMAVaw31sqrM6b/2sF2XOAgZRquLmJ2EcpyEg/Xxhx626gJZ/0wo208RWC7a9ucTJCKOGXtWOrr
em9yZG7quENwjjiaalWrJyGU91YGRvVUBUb+EjrIMoAU1b7Syv0ym8JZ1VmW7Vncqx8E+c7bWKFJ
VYLZrhNr6hYeSu9jJF/vpZwJsFNzRFaMavxvCf4cr6qhqwWRHLPT73suRsIUrCDbZE7TbkVAhxrV
WRPdfNGVF2Um5Ix0oUsmb+NPa5iHZe9BmOFZwVnfg45xoOkZ3UYGon63Ha98KWh8MNtXWM+UhQ8E
a8BFG6EJpUhuTNtM1dYecFvg4POISFH9aQBjJwvMHP6QWBP8StOtHkmwJc3DUe7VCXHzFc2Qrxh3
OdvaD8y1SmWz8hqr2TtJZL5hSpn2fJhL/gcFflsCyKwjIt1X+EqREzK/41AKf9soJL0UPXU1GG1+
7Vv8njdJ93qXnqembRYSDaaITd85sfDudu2NH9QgxWNoEZWOg1k9Swg/5sE+XtdEgnHs8KwU6dYH
o9yTmWV9xZw917jCnegJ2aKkkl705cIQbRzG+KfRJSq9M9HwE/RZiug6uBu+yq52FxhY4a3ybInU
e2xzRWoS1si9MwJpoDeReEFR0B7z1HCfE+1UZ7Mzi53LfOmtLvIU6j0dyr1MUXZcw2gvBpa6fBVW
uOZGvPG/nm+E/4ZBkmyCeyq8SCGJ3ccAvVE+S6gc/uBbi2y1u0X+DTqgTpTDFPYYdHmx6d3C+esP
pvGEl4EM98wbNqmJVOqhdPiHIK5xSgtRNjyPWOLcmdZGDBQbO4hre0OIHgBz0ziHRANvNiY5KW6D
RdNGUNjZuHs3yWyRV2DWaj/6cfEn5VLaiZbDPiXnau35krgyH+ODgZGUdNGqNcJNZzPZwr7ibJoA
iixKcmYotouwsYxgPC0HYl1G0eLlS7oPJxzk3ez8ZDgEXj3dp2SqD7mCzDgEGYl6JNEzRrQUuQnz
GGHj9EbZ7YlRG7cyjdNblLb2LxEcGEmz1H0KzDl+JBqgwZJZs7tz9A2U40H3BzW1hNdFdM9QHb0y
WJjgzf2P4/R5uWtoil3oxsE/wSFWl9nvUH1rjyj0jOWufjP1p16ktG4Ow7hUuD9TPvZHUrkoxwXD
RvbMiIPr9syHa1JU82wu9sZI1KnHEPNeTPje1lzsi19Rh8+NDL8ymNyFOTGfMzQVojCqmRmD0mKT
dob30GQY+fmSCXoZZnvjZJEPJ6t+3SEsTsqwzAs8rvmRTT75j7Sg1H1VRlewSjFz77zCaDa2KMNN
Gi/z/jH2XqfIG17ccX51SjO/tmzLZcrlF9tOZAFKEYmjm6QNupcwC5j3BHJINqQEjrdKG1h3rPNS
qyCLjh99yJDWHkEYLLqRrCWojuUBk7EE4GDP0uZTlb45ZrBtibsPq5oI8IiIP/dPI1s6rgByr4wC
Kullwp0lb66RIUg6QO4ZzxoXVyzNnTcP2Pf9gXa22qA/Yu2J3WbDc7UDlWT0Fzr8VmjGbjd82Az3
eVTJZ+zy7yzWXwMrHiYxWisxmyuDKoE9XBBbWDaVKdazQ/zW4JkblbT3JE4vgskTeDR3zDP+EWLT
rDXv29r2/UOYNyff6B77NuLjIoNkMugG213eNT91GN8dpkyT0+ElC9ZFL/+kDm6rOvmK3IBNC2re
JPgzOKponiJ2F3iEoeDR3HT0pqUkPLrQ9vPUMRqPtIVFLX5m0naY87DiZmQBRaOPkmURg5UAvM9b
k20VMQ9lIc74fHcqTs+mns5zwRVAujo+xHsbXHXKvgT1UxFqPevkblkNFE57MYf3oXynRTkXabjJ
UmagpX+aHaDCrESKJ6QPZBchuBmmBSUeXww90WjIxt5NWYeThajW1dyK9tiKwL3RFBSkH8dDsJ6k
U1/0zDaQnGmbooiEiR3iJLjNVYMwE5dusYttw9qxWnX+j6Xz2o4b17boF3EMkmB8rZxVUin6hUOW
bUYwEyTx9Wey733qc9pWqwIIbOy91lwbelHA2jrf+uO6TnXPLKpas1rKUoyjKxXDwejLPjuTjE6Y
A9BWbMDwLMBf4ZNu02a+g67LDoEbdNh7suil9syGW1mKtCmvwViIYUYqypO9qru6+5QuMQ091e7R
lv18Lcaq//Yc2sWFyPWz9owK1LTrQP43aa3MhtncYlfWF0Wi0vMEugpVW0+npi8RaAuvyt+QvgPS
8rR+S5xqQHc1NU+x8rI9xrpoZxhGc+iBYKyKEiJhuxAgalfYyGHL7G8qi35H33VeBx2Zc1kPyJ0Y
aY4wgfNUo3xwwMMO/oqZ2i/TV2yyULrzndFplB4q6sxTTsLHFtCb2JFFtQQGiOoY1EOPIbK19jBh
DZp2uJESB5ZeAuv97AXAhTxfuqc2LmMTKzmM8sz1w0NSFHJXCprewxjWL+7oTTwdWez+gmxASIgt
C+cXfXZrA44sZiAL4k47zt96dNUBUEmwpv+N2UN66G3CcuTc7qvNCIMS6onv0VSZsASiVUWG6Se7
LosZTFZM4vYu+NUVZRWkEqfsV4Y/fCmbvpOB420bpBXOb3AmlPisLDidhrVm9pvsBpkBkpT4OrOS
HmhhDCPMCTxtVdTmx0C0MDIKL6awSdNJI1qfMDP0sdZbYfrdEaO0fyWbyvvMBll8l6z/neyZgqYI
ut/HgOYW71h/RmC+8UBXIyTrdK63Shu/q7bI2Tm6HwvawCbDpw3w3UYNVXR3WQbWtm4RxIaV1Wxr
g5myGKzfdAm7NSrhbquFL49B4SFQaWtvEyB2vQHDzQ7OZJIlYqYmdmdZfmC5Es99TXqyxy577AsB
G9pgeiXDJDqbHIvfQ2Y262JGsoAyGTJ6kLk1WmDIwDGam1XnduY5cij1jLRAPjXX9XOlCvu97Tku
7Ai5nUjNP2Zdly8u3DXyYAqfHA+VrCvPMWm1m+qVKUJ3NBkUkxnA5VO5ebWzTcfg3gBYyY9rBJCh
O+yGeVQbE5vdReBj3MQDJkPFSXLG648cr8daaVmgWprEGa+s5oLpTE6OBRak8dSJRP5AzJP3UYlm
bU+xR+HiRvs8GaYXneaAUMY42UxViZRSoJ+SQV2uJ4fKTCRtuY0qMrq12ZqPaqoz7PlDo844LBGa
lVjDYeap/dCRENQPjtiqmJmtPVgzf8B8Xc+evtt5bvwJu6Lbj2nTXzrCYHbMKM1blBXot7kdnAEc
oNBxmR6EQzjcuM85rzYC4G2StCgaC76M1lLxL0OW5fvUx+oGyNF6qWpOBV8I7LQ29olbPytng9/W
eCmjJtg4IkG1F4LIw2OC68NtKW9qYz4Kerkbq9HTaSYeHJQr8hwV95952DcuRF8mL2mA4JBvMnK2
Vp4rLHWGqlb5LPKb3ffyWkRdueyS1b6t00WFYrXrMCItRwYjdR62pupF8LVexzkZ/ramy1pHBi7f
PZP2b696ADHILtY4SWwQm7pt4VaZ9hsTbrGLB/EtKOJOPWDfMzZ/nEEGcAKjhHwIAq3YlkaNGcnF
iZOmAaWDPFRNxDUFvS9lJS6JbaTaHR0lDMWvcT/tvNg+58H8PXu8LRFQyJbOTxYM7w4fVFQNawdQ
DSTBrWa2TZrXvokk3B93v/zvMEh5GL1D6v2qWp8w1fqLxgstXuQmc2O+offYyChcd9V1qtS2BjyA
jN/PU7A4Da4yRcdvvhpaQi8IN5htaMKI80R/CEzAaubo8wL69MXEg6Geln+KGU1wik46s8WwJ5sU
ZaqQJzNO31RTXIsYwZVtm18x2UBD5FxSTpgKMpBu6ZG6KHsNc1t00yaHc7uKRXup2bKHUD0geexE
WKJ0jg86KR4zP5Dnw8lyqF6rLhxXHYbzJk1RB7g0CIz2jp5NT7CpRhdRUHSGUbKmwbKmnL6lhv1l
2uz5aH29rMWKgjeWSpeNk/Sx5idvBG06Qosmc5tZxS4CcbkxzOrBWIWRNTSHwYFGdG3EsLbTa9MH
e9CIdP3CRyQG5M350U4B43foaGCFdx1pfBVuvmUJpRhbLZn+NiBUbkLU4nGkf1IFqD901hO0YzoG
iDeGHJuY3lgulC0NOrHv3kd992A0Md/8MCSHg7xl1ri1nOjdVkxidH4wHPPQmPHJSMNDM+Gj6IH5
0JB+kMyjjvzT9YfPgu9Y8mojhdQ+TwHhLesupvbLXBPWUYgryD8787yjDECw+tNHv2v7o9LTBjwu
eqpFH53986I7kqULmkLSPEzgkWhSfNtesYoKF6hvOzZnbdJXW8CrgA6xNcECg4qxCh3eRJxhnVBb
jUFzWYap6T+mbNrl4qWA25mywgOrOwZz9h1IE5Y2NevIhvgxV99G3K4m6zOnQ2ny5RItc/FIFwBX
iHg2ptnD3uMa8bln3DsrCQWWnRt1mkjvirUxleLCb/L5097Qq7BBzTwq/Ls2+QnoQkdE2X64BSW9
9cA9eEl2DfCT0y2BhOxGJp3DYbEl1rtwQCSRVd1bMBQPjrhtNahtg0NHx9UtVA0ai4bFsTjvg/yG
o4piPV8z+e+zr8iwNnMzmyA8uUqM8Mb6+zim78k4EMcg/mBUPEL1+AjqzGafMVn9/sZEQ1QhAeeB
HQNx8IvhedG/JSMCVQ2Grqh2mTHtrVigESByZhILMslYj0nwlY/Nr6oxXoU199tx8N6XFUnjEYcn
f3UW1pMAhgtjfR962ckcAvfYIIZqi/kx+I8u+TChSKwSfMtW039YS+zmBNctRjn2pJoFwdLJN7Jw
SQZIydqMF+YgJsRwoz1kdqMPW36u2Wuxykwm0lQcHP5u4jHGFj+f0xEPK3EqFGhh9AzV1Dg7nU0s
jwifOihCgZOxpLKMHG3nrcvj26xQ73AK7MpMIrqVt3pZn40RXbiHWZvSYY+dxIRpDBNSm7nHcCDz
u2uQr7rcV5aFYGvvqdDTJ7l/B2cR9BQCEIPRN4tUqFiAHih/sG0uqyHLxr2roCKB+iz0cG1cHy3N
xGS0RvG+qaoE/WUrGRvJofo1tKH9TPk8HxLbK7EXpt3FjJWkeuNqZoXcKmIPangYPXrqpFrTnl/g
pXA2cMAgNhdjzQnrWO8JeTOEkA7GvC3sGGgecHPSAJHvV97wBobnAs37ZOsYlmi7H2ZgJEqckG9R
ogU9HbdiIt4PFzUNYdqO3HJY8OpJpsUH9DQw82lX7mTGPigTg/q5eQ5nPPcSCMRGYJZZe8yN93Xs
XttuqdsTtAl84q/xgF+AXC7qln6dVtVPYk2ERtAAZO2pMdzx2WBMVsPe79EG2tJ7JjSZex2EbHJj
ENkncXbC+vMgxmBFyt+jigmgIg0ANcZfy0A/nzb5lXMFw6J9aT2g24BCbAYUHupKbsqEH9B7Dnok
eNpjYsAFdXAzY+3hLCdPZ/piIv/b88lKjEBgEHdX9etgOR0rVIsrcmn+Djz9wqVNFxqLXcpCgR1u
jalho1C7KR6REymP/knyDoHAWE8yY0G3XxE9fxBAp2pGnDkA0WvZD4bcPxN4sM+d5BKb0ROdnRcu
mrTOArvaDHl8jSdvFzTdh874xNTcI4UZq23DjlGZZbbF0vwDQ+TCvGKj+Qpb8k3o75yKqaP3aZ8t
SmnoQ58ip+yQ5nkMSd4jMoxeGFYiciBQ2pbp1RvVR6hNIpR6wRIiJTCTqNYNWovZwPRgQb24E/wB
drXJIohg6rp43QXhwwaG3GaEZ4ZhF28rdg04HiEnej0R3WTRmJ7jx/ImQPIviqbxZxbmmas5S7GA
aEBpOx25LYIDqIK9rYbnSE0XycsvW1KSUEtv4mB8pL3xAlom3TjRDLdhpI41YnslHcB4Br7OsEKf
X7r0V9jzYqDOXJJx3Jd00MKI1IkWQQaxRODmM2y06047OOLV6+DTRS3ZfJQCohV6T27OnAnoIE92
pYDMxdw66va1rsG26th4DRoEZS5KCRWPZLDk6if1mPSbVrglPI+8FA9ibSSbK51R0KIzgtomSveO
YT2TC/iWLNwrjrt9UiMOllazhmLZM4kargIZu2dyIWracTeB+hKG8ekMM9Lz3t8XHKEJd5tW0cew
BZrqJsbE0eV3k16MZIfLiHgncnNPB5W00eqN0dHBGcqfIBjOPvdwZYVLqccWwP1drN3Oz9E9OmdW
rSTgr7xL1BzrUY/NNWhHe6saXO6dbbV0BsW8DRatYRDGn8qYb3MZMJbSf2ubC+Gktbw1qAYd6sMc
VyRRh3ey2mGZtJi7OD5qL/smWaH7NaD2PsfV/NWSqHqnw+7jmrRuttffM9l6J4eApS+ZjtGrXTpg
msIY6WaMbgdQOO8ookBy7AQaQIQ6dwh6tI7JPZrBdg9M5gIH44uBNIjhsjWkCFTD4GWOyeHSGHm2
fjBYq4bEMejJ3MgTKODt1ZVes2PiUgFw5ydIYj0VTgbKySFxUjQ8mPpcWEswC0q1VZjgapIO49AS
s00QLMQ7yjeax42NLhBE4nJ6MM1DEAN4R9n9OtIjaORAAtcw7ZtiTLaN+EYI6lwjqNlyIUxWxJ8y
2vBKsXPy8B+SS38dO6JkJDBf6E+8xdokxEiXvCMXTwjkiM8K90Dbi/cWBEIadwMKc/knSsffbEjJ
3U3sF68J38l/faEPffA8W+x0CBxbJeKRRBZoAGvThOK5gMzCSOPgNCG4UtS7M6LCPo6MVUGS0R4E
vHEt7WHCh4Xm2sIUwOpUTXqnuzFs2qlEJ8GwwQaJTwwLLeIw3ms+dhGioc9Qa61dN/iFfv41cLtn
OXsfS/M3JpZRQonHmg3DM5P5VdI8b1J9SnltrhhfVarMFSQQwljMdOFPWPfZWdBfYf9R5mFMsw0p
VT9y4GX0RUWe7cEO0YUv4SQovDQBQviySk8iEtTiyRs9BQ9f7GxuezPwYSiVL/bsAqMw4FP05sCA
A/ASX6x8wB0vYVpNjKYrntY2OUSTc6y7lGtDMG/N3im39LyfU6t5Ro8cHEM1AntpwJYAQeE7Sn9S
Hf0qQ/dXE6AWb5rrWJd3Z1KX2EPh56jiEGvr4Qf28C1S5xWS3nbRkbpB3R/pFHIrCG5Kzi9jS4St
RaadmI3fbdSp51AE8WY08ludt89+4YPcN7g1kb6SGc9ZYY6rlBlsmBfcP4mw3Guw/44x3nLXrA+d
zZgr/e8vzcR0unHWHtm6uRKkB0+lSJMHBFpCd9VGNkF2mIYFxl0wJ63jaUuUA82joWNAOmF/IiB4
GN79JO0AJPpg18t3aww/EGJt5yp6qxokg+zr756Qd2QApy6Jj0M2XdGtn2cd3pgUfIuKh2NQzk7L
+QNhy2+T9saO6fyNpt4Ga7fLrCqDhoMoL8itbQ7iVjvuKeFW26GtTUuKGDrijHXXTiigrnErTcl2
cZfWhiWs17aj3mpIRA31pszdcAm53mPDLzezlxF6Rs6R7cbox0xmMbH2XzEx/vMFtbyI1qy4k18g
wodCdzcyj6uwAS1wYpxFFz4BOWAyW/W6nEm880m008mcmG7rIN+FCXfpcLjSo7uGeXIMbM31HgFw
PMzQxxwioGL1h64MpIX04Tj5GWHJrwTr0qZqy89mgv/ELUDKChaK3TDNE+BqOSLAYPwzK0KvVmHh
zevJRLtfu2DlPembh3juCUjQvXvonSXG3rOg3hAghfiqKGkoKHr3RcisqaqMnY3/Ysc4EmERJeyt
MkoTwEkEmc6Llr6UMGfUD8yC09FswMSWNlflho+9RDZ09P67pmZ+wACO8dWnnQPAjUHOocgIx+EZ
GZi8MWWPsUy1st35XtwdVO5neKFg8K3HKDV/t26FdWxIDO/O6V5+lmXuI75AFTeQRI6YZgE0VRXZ
x5njduspD50d5khAqsS4THwvHAu1dmDOR9GwRpONalLk9LdcuNye5Q/FOkHlss1DM7kl3WTR+evt
lyZtjX0ypDDFvck/ugqAvJypDxMV+Kcx6lEMVWZxMeH/HNhuxDbyQrROSld7tB1yi5DVvejSgFHi
CIqlcZlEGID6iXj1d7pMALA7bdtt+M/XZPYGOBhdOz0TlTNuyPCgPdFNLqaPpPqs+4a9D+Q2tfRg
nNxsJmG5J01jyWfeu20M7tkPAA15g/SYWWq1NzzGvQDMURwymd4lZaLvVc+TNxgxitDQNZ57wZ5E
66ZlPVn9NoSltpUNkzFl0UNnCpFsbaFI4xRs1GIELWJlhYe9zGlAvbTZ09ioPzbYAlZX5h282Iic
TQfh8uEtBIUG6sHKoHO3HeZCnWvHDi7SGBFeFEH5NOly2cYdmhqJDmog56BWV1xTss/J64I9e02/
n7NQbwckm7DzmfRZGWep30bFPjbDvy7n0eLYLXksfdgc6MFn+CHJt8NsYlW34mJGAgAasyyepooh
xBRt82Xc1YdcgN2jpGNmsN1BkLzKoPvpuRGhCQj/ibiGv+q1By/0vvoxO/VjfkoFceY0RXeCPloo
W6icSXdHNbF1R1S68CvIeLSw1ER2+inb3lmVUbcNQDTmhn13huaPtls8zjgaVuNiTqyjxSQDcY9l
jGcEsJ9puuccbA7y3ZSA9uFLoBVeDF2bNtXOyVQ+Nd0wvM3DMKFAJq3GSC6Vv2Tc1Iy6+CyQrG6K
GVf/Ysio4Paivj/BF9+0rvMxNdl6tPQjtSuIA8neJtCiGZjWuu0rdOe/g4s2Kmm4gvZLVSLjizeH
l5yAUKs2rmO2tBHlRVjRsaur30k3Nmgn5WlOs/uU0RVtvRdYTU/jYH11enoZlIe9n0tpTrBSn3rj
yu2M78WY4s/pw6YblIjqKdfOk1+7aGXyrx5nXm8Ee6drbjY9uwbsDFlRyWWGuMTZiF0wrddN0jy7
nrjVysK7buefXc7gCAAUDMMLvcBXEy6wP9r+yi6SvXbH05jDEDB1xXDRaI9xK17s0t75Or8u/99N
uU/aoO/zMaaTNF/jgOAU1NW/i6Hbxf74FJrm1atblkH91SyMk15O74FUlyrswiX+yASyXoZ7piH0
xHo8koM+oXM7ISph2Kx+4RTZlYU8IrG5NZ65F8iNd6GQjJ/lE7LuJ5v2loeoCK0Y/Jwqzp6d1Lt3
jb5b/xlfxhuJne25y4aQi65xoRzFW9zQh/uP5ZE2yIhaZPxO4b1ql9wPHjxmT4QPMnNCTxc1/SOe
c/8XzRdmUUleXEd0WsEA1i1qvC+rso52OYOHsqhWVjikglcPWw4vDsK2lt6tYzxH4kgM5y3j3LPK
6r+PdkAw6NgFsBGYUSPpk0lKjSPHmcmYr4EU9HDbBGU3pXXP3JWWuVUwio2d8Nmmg0Y6K+HifkZQ
OAxY1yixkGKq9eSE3MWgRIlJ7UFwOZzRHdAA6sdfkEweoDKJ8vYituNFyFKbYmdRf0CJ34wp0WBh
IT9V5a/tQO0LiCILPSvAe+vWv0f0cjCfIebG/XrpNOddYF+UbUL1JyB3aSy0sZmvXWee9v0EmgIT
bEpnUznztoRK2VLXYN4kUoNWLhByqK8nRgxf4WTAqcKJXOdbDphdJoBfR8hpInGyCGpnrn7qDcJH
ZkesBpo8BaOvcxNb21YlH2RIr2cwB5wJHAkDtz5riRJ/G2odYNpmNmu5+d+J1RyxEfcWGLJC0pqp
xKu0wNPKuTwsdgg5eUj3kyX3pEnhNIwkA0lF+UAVxUXAWKpNs/yyZXZ3GRVjwGR65SIsbHPGZJEv
r1WCN0j3JwXfhqpaA80tIGoIB5NRVF9abDN6Sn/cSp6XHome7Stmkef/Bsngcrei85/MkBDuGFtK
qNp0j+h6pyPOzoauZmvrjRmh9e5Tbv60htwaxAHAmHVkYU5w7OgRFvPWrfVTKxUczmKChriIlPWt
EvEGVeEvjfZFFHjVJYYBRaFQyPdSFafldSVRAv7nneb1lSNkExT5W4RYP54gdzkBVRwof/595lIb
mM49l0vKL53+INwHsr/lqrzFdsCdF3CEkR3NarmtzltOtG3jYGelYfUfl8bKN73pU6kTmIvAJzIv
udVD3zHinMCOdpNhhWhESDgus98sSTe2jhBGBoc49w8uV6UYKTihrose3XsOlHlq8uC5dq0dhiLU
rrbAFuH0z7VNXn1mnTtSQ3WfHIvIZuZGliHg5fEJTQusiCJYO5JbYhLOH1k20eZ1g7OPAmw11857
ie9nNUtsk2JeW9i3lxWK32A98PpHkIVmhdOGlR2NelvE7xUHnbLdrc1jy0UXQbB8LxzspDlqGKst
IMYHe88KnEPQJ2AAnRZRAsaXhPLLrMURKNQ9AQQ7dsGXQg3E/faVgKgl554tmeT4yfsAYfzkyfoP
FDyMxSz35VGRtodznVjsCJ8NKUxKVvrJTJd9LNA72RryD642g7+LDyxL0cHWNOa9iWRJuJ051YNw
Nk1P24/8ElozMvzTmh1T9vRvSaIkXTxvjR//KE1Qv8z2o5VVg7CtXXqzgXgenO7FasW5xXNI2wRt
e5szwdeXsK2dXcqiaPvqlZbZzgmplHSFucNBLgQQbT326Ufg4MbylXtCMQWGGyUFF42aW8T4Fjnc
VakXHbYeYCx9e2QStzPH8gMRBACvjOTjMcq+Jz9lOfXknDGQZHNHqd8U6QNGwkES7QpcLHiLkuZi
ESaS+9KDEt9/+4PCzAzVfSusmHc5lX+7cHbJ3xmTTSly3OEY03djOD43JR0WyqPliOUpbr6h711s
Ob/lpncPXNq29IMLmOd85q5VvYV9dBm1/Bpcc1otHuApTkgJcZ5CGlR9YL10nUeQfOgd675cqEwT
Ye3IyQx1B2TzUrXdn4rGqMHpuSKh+lEtwZNGcJOZv680J2ld2M9u0z+FdfI50YM9eMjm73QoXDS+
0DVDgYXcp+05sePJhoGDnG/GqNFqRL6gm4wSrKy+Yz/bFw2DRui3iMHxT9IRrkrrGDbA1IMyfOsR
ba88f8lG6sz62Q7S6BYbeCS59U9XVXOB6qW7sREQjcheWHElZaUfbSgi1gysD5UTo0RB0qFoYQDD
SCfn4C9l4NiWMWpLnxkbaUwXeuP2vhiT5IXZj6bcD9z8CVSVSzcZ8FLpi/mTiy2JHUkfjw97tGnD
KgntpK4z6B1weJm5GiNJgm53NVv91XgoVqcpF1AGOMOIpDqyKIAY1Z8U+TbTD9vYTSM9WIMJWxDm
+8Sfv4amRgY7jq/MN94MP4lBv0BDVVz36tHnuhgb6IC8W0Fi6sroy9+242+UKWhCdE8qTJmk4rEQ
XKtp49zSurnWHUkJ3nALaa6sKAMP9qCeUeBW6wELg9+O5aZFUkFJ8ifv8KxS4aGEeumlPBmg/rEX
Jd6jdww+amnP4kWjKTgj3ZoX2pTzVscQwlv6L4eB9/rXqVzGWkMWMmpHTYne30V0xT0zgx4t3T1u
9fJXQCTChyepWGjN4976qKTCSNMlNDILok4x3nh/mjh+KWENgJz87UECkx6T3nS6IzBaiFLTlXzQ
d+y9L4SOvrQQAuKItEGrCp68zrLIBBi41gNzfaI3ad2HmSSitFrUbWhwm1EFPFkzsg3+Y2jzj4M2
DkR00sIjXLvJup3VQvsXqGrQajDlCiv6E90h0OO1oQA3uGVxDVTcWRnuEkbOEVQqaBWiPzqUKp3d
/mDLINSmPsRGfhm57nPBvwQLQaRCEyV76pt4gCozIsK6jE3eMW2hVsIjNB3cyIpeIsxM3C3I9vGq
c2Vrfz/X2S5QCPKKUGQbm+zBpHZPveySH0cTIm/PzcPO0ue0Xdoh9JN7Li+bihkrgvqg+mEPeWfi
gbjIEvo8t0h95rJQO6DBkUWlVJ/Sbga6VAJIbItj5YYhRoayRjPbGvn7Ap5gDoZiUrEuzCyFk4J5
DS4xqmkHKDeFXqrInqH+h6e4FfP85bjVhe3tEBL6DZPr6Ovsrop0lw3DE86pjZ/Y6gQ2u4HuCj8o
LdxtRsj8BiqKsaIlkXDcMy/hVm9z5aCKOFgT4153mu9dTM8pKxBoM15hBtM5Ma5uhQ7jmk7X0any
16TMmF156kcj8jnQj1o6xtWTGfVHu2//xF36CBqqEmQxuwKRf85vDp32qHz5zED3OEvUBKPKu18B
OXrUjlDpRka7yt7gaHjqnCUaLqUrF1wqJ/scjOrqjimfp7eLCvHpyu4xL/yfiK0e5MEmH6cnJzYO
4BzOYOn2fqfO3ZQfaPa+9jFKPWhOBWy1hZA9dotoNKVgrtinlzZdlb1xO8frFay1BM/Rk35nUZTL
eskdYJamBmBB/UVX1bb1aNDl7RupKhsr8/9ZwkX6rS9Gh9cqzZmmZXmJFoMgC9yMxIyQliETgjE6
TnthsgicjUJ2XomFv1M6+F2xcqKQdf82Vj8u6bMELiFzWmHcG7mwBovDsfYJqWruKa/Q9tD3+mh1
p4mmatmOKx8QsbbB0qaAVcMQRnw0jD9NUz+hk/I2GgNy2417oh4oiZbWVp3FWy+ghh1HPhVj3INX
/lh0MtPc3Wqnl+vG67eTgyYowSG+EpN9aInbyI38YGpamc0iYdAHZeNgdBeGSdzgmygBztWMc7vU
YMYhnEvDolyY2ZvAhAYW4pNgsr+eYX5LxnlijM9M0vbWgoMvcEvtcXCQ3VADuACiTADLskN4LWJV
Kk9UMN0TdGwy0fwp2GYEEeKwXIlBkVOUBv+Q9lCjzwnO2kZflKAF24qGuXZh3SfuTJnuRmyyIEVy
1zgmfrt88OKz6aGwWLy9ZNiODiQjoPGZC7XA1hRL0edsjzfh4jFaXpPHW9U1vvzEgJ9k31nFwwqR
FjAjGWLclB04BLrnRtS+akI593YcwcKJO+ZUko8tnv41eBrb1t23Awl1WPQgUR/QFW8TM/yNh+iD
jRsdneK0rBFE1QGAj1i9Cd968tvprWZy5U7TZ5VzdJXhR4DxDFb8o2i5Q44ONazdYJnqska/JBMo
m3nskfXoZvgxgWB/SSnCU6HseGfN4bdfdj8Vyj8uRGxpasiP2qnOZPjwYWQ73LT4YP0ni3eW2/o+
g87LDJOerPpZ3k3GNLTsNF7y8lo0ybHyc44iHd9Ts51g1A/n5aucUWuV+r9wcFavfa2l3oc8jKHp
YxPqXgAHMuMydrm5DMtERGpdfNTREo1kmA7I1f4DYv0nQLELbSByKeR0iAf33BLHZMt06zrGeyyy
/fJAjCGCHHY91AhXr9SfUH55igZ7H04hehfrNi9ri1VXoIILqDNkV31My+2iqQLODJI/jVQfGMSh
rA02bQ9H9dGAgE0los1rgPF/rAh0KMUvgGpnWzn3cjgOPDryiJ4TIQoRsW26xqC/bqzHNPJS0+Oy
iB0LcbY53ypGGM6/rH50WXrO6YBm3ENzkCxBVLOiUHTxuyMBPsO1KT4Q2+Ji5JfzGkpMcOqWRodF
2B5QkeGvZGTu39Dtr0tUZDltl5SHxuvZ4ZjBuggWKKXZ5vJnXmZbMqTFhtfvLEMenW7e1s1XjnB8
RGDgW++j99E5P/w+q65380hrmNfKY0u3GuIDShh6L96FFIKtkxEejBaCn3BBavsZNBm6075I18o1
0UCodWpK+HYPXrAX3TpAE3hZajqRLgmCxKN48Zq3wwvFkTdwc+vVn7j6yMHw8Y8Kjg8/qCcLESS+
OA+irv8yl3946QVCLWbXUGyCRYOzdq1ppXmzMxfjgI5oU+4Gv/sLNt7G/1geLQxQywIfiAIUcXxN
lluffyzLbC8AJ6cN+ZnuPQlp3ac/Ds4xHGRs1tVwLNnHlv+iYWDSar3vODqE2F8n+5jGPjemBBEU
F1vrwacw4ThPSMJS+dWnSOSnY1atZIfmD/hEoWjibv8cy2nTDjXJpH8145JA+qsZ1Jo3foXMeKeZ
Den/vjAWjSmd/fKlDBxZLEkkty+aqqTxvonpDPgg5HHZhPiBhtrfgAa2fPVx9lba+i//1m7sm2Aa
MDj5QaNZsxffFvHpwWXs/izUKQ+Qjct573FHm2ENB4IgyaUVO5+WT2ZZTGH9YSEgA+C5/B6eBlav
BKGN/mClfHs15XAWZmZrTDH4FMgM2wfVjNPhMU4/SQkRt/Q2rEFDvbSS1smyAMnTMXdZhUGk3zVY
MMga2fB2I9tB9ShpIb8J981Fl+a13wGkNYvyQxmfWcyQ0D40+m2ETYmK7phAEukr4DL2xQdf7BSU
V4Ti/f8LVdMuS36z6mc2aPgXRhgulBYaAtyYPPARMOuE984YePkJZxDMKFB3EoQCofLEa9Z+9uoE
0QHHFfCKo2ukZ02mOgXBch41idhbyH/5pYtsFYsPGRnEK8XJg1/W9gGtJ6BrjGL52b5DS0r9bSc4
C6xq47TfGbMi1jSvb/nWaWvh1pVHi42C2fulxX1C8tjB8KdT2RCy2HGlWHQ5AwAce/4dekCFY0zw
4R+eqb6cf3U0wvPsg482192hsbKNNczLK4wn85hbLwlrww/qLUOR7fKo9io8OcVH1t1YnbwK6GZX
XsDyuC2Ld3wh5enMv2Dcvq55vCa2g8BMaOO9ViBi+YkUapIaP6h2uY0G22TwViwsPjibercEBVAR
wqHvhLXgg67nlfZe0eAoTRCxD5gNVbZ2djzlBdsle0Pj/Cy/XC3io4Wpwe+dyj8dhB5UAgB2zXMB
1bK1u6eCD4Rx8QffBhqarcB4xiJPv3vUKJUP4st6CuWD155gySHAdKu96OinZXeDI7NnTt2s+Fy4
qtPc672nKsu/ydVjrBRzwyTH4x2d2nH+H0vnsd02koXhJ8I5yGHLnESRytIGx5Zs5JwKePr5rntW
3dPWyCRQdeMfwNBJNIbRd6L/JB8vn7PlHniUmaVfSukvCwbTIZrkVhR+sDBpk+Fag+GNtWXjFM6R
d8HTmhPjFAF3DInXyZBvGAFDhx9onN/48jOPdvI/8KVZKZpT1lg7oNWbOby3eLCOY3yIyCQ6Q8UJ
XdtZUQNy5cr6G8m9Ff7B28Akg/DeoA/bCGv2PKshexisT3kLY1+cfBObZwq3pItvcYXPXKmxq+HL
6fVZgnvfAqAAD903Oiq71l5zzKOtysdotiQwakP/xuofCF3CwBqyVJRtB6facEiQrdiazhHbR5w4
il+8+X/SZsNxSnoPhDEah9yikYAfv5i68+LyX/ioXi2OesUHXyLh8/AzQYucKShWz+1QOXLPiv4o
Br470RNVGG56/S5DpzhR2TYJ3qME8+kBI6KF6QZIgj2TaIZlIVqXCK1GyCtKKSv3oUJMiIPamNVt
9BENBUwlaQUm7trud2ScLACl6AIBNNne9ruazVVN+lDjM+uAS9LlK617x5JI4kRxdH1n61FGWPF1
REGjBaFaWoFYF535Uzkw+Muv0Dfihm5s9y2ngO8FXgypM0+rb409T8sA2jOGPWcD+I5fPM8QRQhk
cWzsUe3bhKFH6dtssOTaWFrwvUQ2/lUMbEqqgyQvDkZT3+UHqqFZEXFdPdtnwLjDxwwmmw/Jlfbx
yCb5MLQIdRrVg01nQOZU0JclT/BJDZoHH72OUQDX+EhNA5uFzF3+ost0TvISGUJX2xGri8R4NcP+
3an0M3LlL5WZvc/W/MSjMkJjrdrwU67GMFNMc9UUW66obB4Hw31Be2nd149Dw5ViWyt1DE+20MGO
8P9GhoUtFrWrnlLl98/oo19J7YsHBUVjDYkoamMeGTiiOlus80U8qP9gZYVFHrtW7YIdwiEhQSsX
+t919JftmF7G+dSMSMe1xq4Zjnpt3OWQDKhbgaZEQo+s3a2wcTnwCCRHT3RaWn2Xm7M0HwyekA9A
P3kEg5BmzsHAuahipphn5lELl40J+8Ie8J/2iS/zPJ+Gpf1rg4Vex237janXoc39J6N3rmY3n6NA
26CfjtkqKije1P1iDXXNVP27DhFErnA2bUz9hqTeSDcBU4mqVOGnbqcws8N54kdQ/BqTGZSVczFN
jEhxYDppc/ahB9FRD51TNZqvmWs+xqHnrKwMiRW7OE7ufEbv+7j01TEoknc8E/d4+Bxg/N8SZDrK
IPtmYsu7MqyPouzOCITv2zA8WkQAZmb7GLGPFayntfKzR8Mu+FKMgp0A6ZdS0HYcjs5G3s+Z1e9J
5+bY9i4aFzw14r1nL5zl0NyhkrdpjeHkNZFCDwmFC9JhrhqD7gnzyinQ1MqL65/CK86O1r6oAmsg
325+TzyKNNG3Vo+3dtI9Nk3BuGF80FU6rjWz3zPIPOq4pruNsY+ELQnb5ykrwSWWs39YCuM5R6VZ
issJDByLngMU5r3F+S0GGLU0yG45XZ32l4ZLdGLeuNu6+RDqry1xkysr4TgmaEEq70O25m9G86Fz
ayqdOfHO6psHDxARLkxgNImqD0YFnuyBUllqmm780bNlSxIcOVo+cZ6FB9HnFRjNXseswP5mhrMq
ATyWDDma/sEPf+L+ncxH/pMbM7NI0pGB77M71qSs4cSBDnJI8GWxsRevP0/FTwTOgtKUCMxkjt3A
tbB+1ajG5G0MY+uxy+6SYzjwkjq0avha4peMv5jfSiSWoxYzPQWhtFvGjyhbpMuR6WBHqlTTJ9QZ
ll4sJdNhHRnufsIOwFAffFB5OoRCz0NBH9U8qaz54Fr/0jHhaUDpVB82lOwUNHiORC/w6/XSscc3
j9QYuBRQ2et6fnZaSsniTSEoY9nUjvHy4FJZKKYKROfKhObWdGxg9INEW4zGNkb/VoKQmZ0fgnbj
8TG5pPJkEpyYGZReNJYOvDcmUkyUyLMUdPzmkYwqW48F5L+2gODVYaUAC6BwsM2T/P0TxMVREVmD
95I2ybRASfA7+Bghyx+zuwdZj7zDG5d1E0TLnudXYrXR/8VaChCYtFej/+FQ3IcFGi+Y/UiZmXdI
ehNYC/e3pDUaBg4PPwrUeFUWETQgHkoTbiLzxjshhYKZhupB5n/06DeSNEbJ5/u/3y11m/z/FiDT
lQIPT2tkum88TX46yL+HGHASpdfAW0JEd50O3xwMK2UjaR6LDKNalx3jlSMAkV3ulkR/0zww3j/z
YnrjXZZJDQ1kk5C1+CY+EnmD9pE52c4vbkbxN6Ay53fG8fPCTh5IwIopGb6uxsHkVBYo23IK/HEh
mFxG8lZIEQ75fD+kD1wJuuZGR1/IZJAYv3BN0g5Zf1SBwdIe2F9tfFRPJ8zApgyecgmFAu2MEaJK
etOYYvMZpSxk3HlI8v4kVWlRplc1pVsv/Kl0RNBwjgDqFE31w4CdLGfggHvltelFwh8vVnAGpIpq
ecpSDpv7buoRrLpZbSRMWHBVZF22iWPnwJc0XHagXIAh6U7iAw+w+UzPG2ZX6V+QQFyjNbXNnEfP
DT6lOVQF+gVaLM7gkAheJu+d3RPiCsU7NpL5vqisde//y39yr3Q0eHVfW8UeiN9yBl3NZ0vn9E0i
Buj/der9tgf/SpPL+hruSv2YEgQKOeoEBJX/ilCxb6PilElSbIt3xH7A47GL4ySmD7QeQW8+BK65
S/m2WhPCmaFkmsI1Jz7oA2B9SFMYE5yTbKXCQxL/nuRd+29i6YxIPmcn8tbSEsZ+uS2TYRVkLpyt
4tlgyoYuzY31OmAuglO2bZp/zyDg8YeIJBo+VcixZROwkobfpJmBi7EU9n0Y3LukCaNXD14eHwAR
nGK+CQMGqWcdz0NohIU1taMYdjvqbCPJCSLvqlIQ84m5YwS28fhUaXPkjXIPCVrSVBNZJLyHY7iW
/zlR02Q0FMFwUsiu8in4aXTNNvK3Zcpd03vwHSFe/zuHSONt+qDeJpQvCbMHCfwSdYesO/4TE9Z3
lf1tlN16IY3FeAkQZQr9/ydZjh4HikMetPqWsMyblgutwk1Dm2vzT+5pjLyvCRCiYwsyWs416GVk
FPAU5IdqJtcLQYL/xN1YKNjI5SghAI2leu2YBLpZfwjHJ+kBfG4iEhw3aiX+Ht53lYAjLJ4l+Jac
kdZ4z7hdCddHDnumPxJ7eFByUPlp1zKBSQgl5LMf/jhMVeTy6iYGR1h1VIlIH+xqRlzSckqlznBU
HiHh0A1/OIvz+G6Nr5LZWsTCY4poAlsIH54PlHTsnSnU/41F8s95osgQBXjjWSaFmNOi5vFWRRN0
ETT08vZ1YZfVM2IHgSyjAIPeWHKgj24GH1mObyprbkBPfHSCGZ+aN4d1Am9JbdsWhHeSPMhbanPv
IP/My2yTOTA3PgyIgDJckfdLxqdDY8zR/kK2eR3UqA4y8HCBSA5HGXLkRDodtwAJgpZztCprB0p+
G49fi+shuAbfiyaCtJAML6ghgwTxDmrCnRvB2ZQBnuS8mqQOgpVOIUei4O76/T7nTcgD4Ys09udg
QpcgRgfZNc4+5N+kQ0GfnBL3Ko8kdJ8USVoSBl9WUvdMicuZ+Le4K501J88tn+nxLfdBefzR8Ict
0d6ouqtBJaRlsRxLcqycBvm4LbW5MhP2oOmW90Qk1SaGaVzWkcI47flFaHYhdyuBg2lbBNDferC5
TVwqBpQe6p/hfO8Qqud7cB6q+NeCls5k6xuDTEkpwA4FGPiORj3LdvLxOYFlnF9t57XwghXvsWRM
16QAhyX3tdlWJjTy/uSMSiaQIRuDQH5ShnhyiDnZkEy2DBv/ZSSB6/KuXNrnIdbOMivko1i0pGOV
b5hHsZGgJrXWpmahjc99IRckJjYP70H8xq/+fwE2BKVMojo8hhxeGAU6WK9DAmLSA4xNdSP1BF28
za8JUZjp0ndJBmwbwObc2gqZJyKVmZeQqb59XM0y0jQ51UcNU4oMrK0OPDeH5o7epefayLSpZmQ2
HO2RuB3tRVQBmf9bYLos/eCwUVpztHAclQGVJFbi7IV0w5A06/BeKba1C/6K3y55FZ7KisU61A6k
kXn+kp+s0JhfJDbyAuEQGxscpvHuya1PP6fSccMGv/Mif7BMtYDsL8uXDs0J5F0CgKfjVrfMdRAN
N2syH/0ONr/grB2frBF0lY9wC/U4JJAK24dVOiSwSEFd+TX4qN5DSsKHneLkKDqFSfwy0lJ4eXmb
gmwETOmnz7Przm++OZaYI3rVFTfR7uC2zSPFIUOgpL8PRUToTSgXmnmHAvU2zYqHuWWsImQJ5PXY
SjnPRZ4cJxA7q7FkMyMFnBwo5XSnBYlHIom7aJ8uXXBn9q9Z7fEgxDTO3NdMh8a2oPIBBJdMMwMM
xC1Dc9p4Nl5ruExVEYPBeHnK9RLOAvo/TtTfZDA/sT8wlLYnuN0GZMjcsXuQ2yaNI/j7vwZNiCwZ
//v5+WSk2aOuTS8QmBAwGtq3IAg+Rx9Gk8uUP26/pdHSjPDspskJYD6DBGuv+uwSNd5riS7GWneu
emdcUMo/KqaaysWAQTVHh6ED2MNr5FWftT29B118itJxI6W/NC05hZbvdbd2Rg+hV9oJoYm9/Me5
NnALco3nOGEY1LrdLWb3ItGIcvjsEp5d7LafWD7fNZ0ZC2EBKB7CqnHVAF1R6crQka/IsrZYzzki
8dBhoALGCeLEdDb8DS6iaQvoWtx69spnDVhOCq34yHmZmuaxDzCvXfI7smsnea3VtIAttUVlcHyo
jeLK2uaKJzc2QuPRGlWyDyMdFkRDMevYwoZ0UvuBFKQ2vdua96woHseqQ5CioGmes9G/Z5pRf0do
YMOy15hyMpND+jCjkY2ZtudIuaHwjapUbmjbKUbESssryIP2W5ekzxO1hw6ACqoM/M1EYbLJkAIy
w7XoKNxk6KjaEtADw5aZBq73zUOd486Z8SYlV1aeCU4prJ/+tWmGkrOyDjuknaixniTpDWPAkGyk
wwGbAZ16mhFutcvI4JjN3bbKoLU0NJOmqy9bHIzulja+45MKfjpHMc6gEENPCUp7W1z4cONh6m0m
HhF4jqHBVTjPEaGJ4K1rIPaMPNgiVY2YFN1pOv+2Ae6zKsOIC6mMe29HyfMMKWautUtXgCo0GNze
rCDcBlq1n4fYvdWsK9d60Tig0N0AYyGfJSMmjeOE53o1uQtLGP2q++PTOA2vss4fS+c+dBCqFZrA
FLXs8LCbQTL3uTUHIZ8MC9ZFJsqYoc/xoFiZrP4nSMwCKgL4dusdhTaCKB7W6FxKzBx8hJC7YhOA
XQuhBUlSknHjVN4nuuxknnCgFaL88FJRdaPFC10GOOYIjsKiFDaHDybV5H0e9PgrAQjLPhsqKjuM
Ega29c4PGGa7p6dLHLzYEDfn1GgMcUGJbqnfiPWGge6oGLJZCHZVW8nR1DcUI9uY0nCELUNBZKey
8IHlChpo6bCOICC3pQJ3bm5Mp36lqS8b1KCUrr3pg9pUwbd8MD16q6n6yKRT/CLTAIREMKPo/oz0
cWXpQDqLseMDyzR3KSfEOlYkULyfQZp0uDRCwAQ52uN9Rwmc+7cB2A+CtTRw1UqPXU7RjlUz+Cck
OlGCzJbiqRQp+ZIcIr/a51j2mOLwNWUFBAXo1LCPCrt3D8URmwZZBo0yE+MnpE6y2RXIX4DJ+EXx
MmqEE+SPqUOosfvhteIZemg15WMM+SbGGqNbN+XMJIHXEOLPxjyu4ivHTN+6lIq0/JnCu4lMQMNW
d93SzZMDMyGegQySXbFLtdpm2hOFgKtrKN7dZ6i8bVpjY9jiiBasHMY/FCij+y6/mdphBDyKmRbZ
FVuXCiAYrZT8U6bzNZ6KstylhI2xS1DxCwNJjTJL/jAaXiShyNHTe3zgXqgeJG+nkpNh+406/Lcy
OxQhOHzPODAwODmox3hufwYb+0ZyV030wC/t2cXJ2cj8eYdGITt6nNzT+Q2h4Q1/oXwpt0BWhUpU
2qd4KKjwZR7xLJxtFd4mR/2KHMCwiEclHLTOmfdsHTNbv9k6edJrdjbYbPSS9gMJOmdGwe9QTDCs
HvZCwfAtEGVu9QcH48+8Nh6GNnvVgvGNTkjleOVgjMdZ5ncGcEMHNDOYpDPvHLZ8C143eMU1Sodv
Jkdb2gT5yHo67sGfgBwk5Y5ejwU5PVj/7qGqH5FRa5QrIJe8hyw0KN7lysrguczVvwPAcCQATMCj
ZWhuj9WrlDuF96H08AGiyyWv6iOaIBt5/o7WbYsMcXoeJJOUrTypoC6PERxN6cs6SJIFlC1nRI9e
g6/9DOF2FVR/XdQAV72TPy4U5y4bU4cRJhIUBoL02QIgOH6BRQQuxR+/KNjk70oQ6ltXmBnY/CUe
QgTSGXBlIw5p03gHeJQH2UBEpLkWtm44gHaE6CklQIWUCKyrtU7kxaLQ3Yh2fBlosAbKS1ucxqC6
ALG+qjj7108Cmth2HNGWYWfkXcAKUNoq5mItuNeZ1yfXTM6brNgS8rNsQiUANeg1D0OH5TyDP6ex
974J/zUfvjNPPcsTkZAlkU4HXmNQJzMmywxvTzkv//ex7k5d2F8YLMmddOuMC23vZNld1++sKQKv
fG1HlJvS+NkrF0AieIi3Yye/Rw5Kl/xulfZAxFzqmZtyz7yO6TIT2XzrVTw3Nr282Yg5Qc28IuKA
8qeamT6yow7cApgSssweJs0MQfjaS/mDZgL5623k/IYMy2Q5lxmICeBxDLel3On8odTVuT+hq8JE
LbWgHqB1wroiIOoQNNsQAeAYmnlXeI8zyTlpkAsom1OOIqBr5Iy04B1THcll4OLRNhF0cWOi4mMc
FHvdM8hkEQNHG2JegX5jsvyz4F3uViekJcD3wwMiPFV6eORiyANGswh7YhSN6zo5pAjeFUTqyvIO
k+H8LnPkchuiE0xrwmfagt1a3J+mwRRgjPcMsXY+N3yuKsT82ufUdLfovAPsCRpni0c463vrq4kd
vCi0Q+23X5rbPhsTUl1gnOrZedPM5a/I8MTG+OZN8dYgdqW1eW8wfkeBAmeNeM4Q0bWGoxPiJ91s
ZJxausNuznWguzXMtRyWjVHt9Ey/G/ZCo+FcWLTggl4fcwK0SanVWckH7ZIX6ltNNw5p0yNzJoFm
jvaSc+HK7Btk8AjoB2+0v2OdToNTWBEdWM/9S28C0FKdZu98nvG2joOjz00O0kSBc0PcixyciN+l
7+4muzlpLurI0sZIoJSttKRmuQoNZVVXTRixWIdmBqs/8YtL98sT6S8VpD9ycqoRNZmpajwsLKeV
PznPwAwSLbXuXfTFxHbboYHCWOFgIfh3ScLpc/DLSxiBLG9Qrena4aHo/LW8pK5MDwQUqUZkKIO5
245zg9GlBAWawgiSlZvbZ3wy9pJfK8xKAa9rv4y6ZCZb1oyHAxBvBhM9jUlwF2Svbgk3mKQjHSvn
CEwNAuHgjCx/o0cgR/n31m52HVeMqSZEuWQtORM9tU/ZqUuJKQsLubsj4wiUJ3Yl/14H36ltIoiE
z+J4lzEeL93xQuz52KByWBPHepQv0acPHgqndWNdtfpqZ/x6kAbMFtLY7DfKde6JViIfWt0Nthau
MarNJINysIeMDEPgYPJNDXM8FzPcN9M66h6Voo0UZuqzkLdIiBNUQ54EEGLuox19JSNOkbNl7Qj8
yVwCq/iQjzVnsFhoELJeB/pSC6SppE/r0RBDpHjVMteW6ME4UWpoCWchbyJ0G3w6iIvOcmHtMjN8
llrFGdgKM5ARcwk/+TWOKCyWYYbyih68uCZIg6j0d/Uw/MV4FWHdFidfwwVvjD1BAV0XTaeaSSzL
/O2oe9uas5hVCe005MAvVaX20wC6pWemBN0XKPWC3ROqgby8PGV7j6NkHM0nO+XzIr9i68PDbJKA
avxQ9qWgV6vBEMZxhPNc2H1kNQbQjmfs46y7egB5FIgNr5svOa6OCxU5Gfw0OTkUGpftp5vYUNTA
MhIN8RDYkerck5XkP6UfDFsU9HukI2BbdgBBgsHeu0NSPMe6h/ItWPCcffDZnDUDBAj4Q214Rtpo
rY9QT/oBgfM26X8a0g754Um38z9NpsAF44TQWVBqrfq5tex3rcivoe7woICa4/lsDDv4pxmvp0zu
dtcdhg5rpKB9txLMQdrWwsBt0Tcu+o9IDWOEE9oRCAwjeLSQRZeU2tJw7Jty6G828W4OnWy9IA+9
ahTWjLD5qmjEvzR4NOhddJK4LdgMswoeTM61Sxx37PGUBBCGfPPFKesLUysySMioUk8ng7C8uKu8
DsZNZQEb1pbuWBrdB8LnR8nklj4+UqScI1ftmSGtO7u4/wP3Im+7RO6ZlTciYwsl9jBsiHv4bw1g
tGdcPmxrP1oFERbtFQ7jMD5pxvBZwmx0JqbNRbLzqZsxmDpzWneGx+4ScacwKA/OMHyCJ4RtspxH
P/lrx4wL4TRxe5g58ykqW7wi5pQyrDe/gDgDRwDJ70zADuS8VLrPLKT5xIUBgmEJei/9U1XTs0VZ
A49lI28gRu3ZUtGvpgCA6zT3NLZBWE3v4xx4oOFgmZp8JN/hEMQGhEH2aWMdLdB4MIyFOQw5/bJ0
3q/ZM89Dlt8yk6fHrGNFHfEzBBCw8voZWeJPaQHa1KCDWlBS5O4n4j/jeSe5nAH+mHZYvlExIfZE
359iujBiI1Bn6t/RN3L7mWO3rbTwObLim4U/UdOiei6brR6vbnxojgV/d0TFEI3Wd6aAKBctIRJR
Y3Z37WZwcFxrpGDOzUNgV4jCtMtab6bdQrUb5tNW6fUe5D9yYywyFrAp8LbfpWWJU1pRJzlEEK1c
DpLPtWo1Wr1yefUbb4OeZrhK/Pw7BU8T1uFPiUxYhZStQUWrxvalaaKbhmQ3w3TqHWJP/6+YWSgp
nPjNSYD+6Orm1QlV/q7rJkbH/RYe+r1g5G9idt/i0B52G4Z88MiZsLRb04U5nf9BmxzzH32TBYjI
ZCVTg25chUAaUSHjjSKEo4G3FgAE/BrE9tK1aXyUY3OxWeV4vQ4eOZgfJlVCpzKOfeIhChFXiDxW
1tVspj8cPt48omneDLmPuUa0jbP45rGkHJqGLQvgAroZ9N/DlauNLHvofdA53+q8Ynu0/gLB5gbb
MF5m1n+Va+0rF8/LhDcTTUK48pFyCRDQmJPw08g0qBHmp9dMB+SW16gs3Bp4HO6IIkYQUlkOgFc7
ytrWH5i7xg4NwPyxYOY0ekOwb2TrxZAAvf4/tLgJwsTNO8PiTYjREI89HOdNpxgnUf67pEwT2Ibr
HUTxmpUYGmsuIJPuHCJY0br+qqHbCp39xC6lAEcsfy/fF+fojaG7KzV8iYPZ2tbb98jFGjEAfSQ/
64XXhGtk6f0jNQCk4bPivzakMXRSN0Mbo0zToNXsF7D4gQjn/kHZ4TbyXg2lGA4OPwUtetjoT3nq
Po0R40pcR+PG2jatiVpd9CtADQbLhnBVD4xNGKMz8k1HJGrQ2V/PWBd6Hlowkb2yIXckJLMElmVm
OTiX0B5XLjrCM8YqWbaNZ7TOKybrnEmas5YpQDhlmBUzmqYLaulg2/aSDf1+0JwPbCgBapx4kpqy
/8JjBnM8XtJo2Hdae5o85v+yAyLpAKLgH9KM8I+RcT01kG/5KEL4a7RXkAyM0I1atouAhJ10gxQc
0kbZJkA8TuoU4mPDoAC5UaoqMhkPklSDDA4WURRVcV0OTOWQVKA5MdkDyTUdMbOX4qDqEnTI8sF7
yOqRQbmPFpJTXiBa8CCNl7pHZZFWwjapc8MfA+FgLXU+agpwHVBSaU89wXzembM6M97euW6KK2eH
lgO1t5puQd3d/JbFdRv6G4P82yOcj/SJ8WiIDMmgOibR+dZiY1czCsmL/tIj+9lrtLTt3ByboDtM
Plp0k8HoD1Aqm3k+s/+TAO8y9OTOo5KNQlHPn8uoHTp0REm78zrAFTZN25sPbX3Fg8Py4HNhs9B8
8nSiFK1qC+4XoE8qPDa1O5tcx6OjiH2paHSVQqmi1Jt83XgYHTTFqzknFwlR8HSfEmJcmLqrbIku
kgx8ZV/sPD6ltnUCP7bPWyvbj1gsDJoPW5GL1qvgMDM+Q7LzYA05GCxSaio4Od1X5Egakta794AC
kPO6GaDIHE09pWzWs8H4drplG3TT1SM59z6lYdIcQ6YKUZuyV6eR8ofLzINxoxbVC8jGadJfQhdc
BPhZA1GalOpHDdVWU1PBhQcj2hzR2YfAgkDMcPTUhGAZlWs5nB0n3Iw5pnhDhKWMcWps841s+hGQ
cX3fvXSDd2y859hEZihnTAFS6eSnZNE6ptwM9Q/LhJUV5Bde8t41cQ6AG7Zp5vZBp6/tDYe92YRX
FrB/hkw8TmJnCjaES52UwZdiqMMxnQzjovPQ+wKhMCoCFO/WjAV+FXWzknJbigh9MI4WpC1kqMgw
2m81AFOBvIO1B6izWK3AHpzwWdjPIpkbvXVq3o8L5Iqai6qPxXuH5i78iU3OuRpBjPUGnAC2mkPf
7Qqsz7ym+6wrNJZMwDkAyXlrhbFFp18Gc98FYrHdOP5a8i8LvqxEASccP7PFuke+9RH16QsXx6Bl
KB0MX+c6f4U7mm7c+t126fRM23yBc7e2jWQ3UXHwHhgFIMjCaJPJmxdl53FGVgqVMigMXqjeeWkc
d7Q3tjrfQvqCgPYBbu6ZH2Bw5xCaQyaiZehu9dZCn8B+KKP5bjA3uVV8sXn2wWF5H1k1n6uhHr7j
BsgBrmt7m2mljFg0y0koixGJJxVuFjeuLgGt/bqYYH64b+i3UFaBytWNj1rXWjgsyM6wJZCGR3Oq
Z43qmt19VP8e+7ncuZaD1IlXYoepzc8weMhs6rcxGBU+i9lXAwQ0Bhww0By2449cKyT7dxnxDmj/
bAeuKGZ9NllzaIgfgy3zBbNQT5jqYfVc96J5ywmzl+GPNhkb3/L2duOdW0JIwQVfFUAcMPUg5pl9
1f8rbHHGg+2v3Mes0f5gk/Pb8spf6ZR/K9o+s7XXGfiZxWJCEuQoKPIKvQHdh0hDQoShH82UCj1m
drlNjRbPx4JK7qm2uvmpHc2tNxn2bo7SRw0lKpSXFYxjcxuM1kUM0jPvN96Hv0yEMDc53fcGW3D9
gMtefxh9SCImaP+vMTGSL9Me0uOypBoakS6rBg/Lb87bpC2PmU3G7f+BdYEw+LCk/AksYbRglBih
RAaUbEKxYphE6yvFedkhdsvZ17PoiGQlc2FMWk3vIXJh34W3UEPeEhmVKmg/a4WyeuOW41aFdxT7
gGqz7EAj8x1R7G+9a86lV5+bZrorn4LGoEvfQtX+tlH8bhW7McOa+CrIAWgaoFPfdqYd/ky/E+DU
KBNf4jGIH6m69vCqvp3WSffDUCIzwOQ69IZyjYb1GWLREaE5ZgwchQ6Q6i7Syi1hRzEja4940OAk
1fucWeQTVj1gRxNMU6Rycpxxmeb8iCHZ3ZxIT87UetQvtoimcoWl4vFsHxU5rbym44ArRZ5/NR6i
3vryNPQoKZQeE4ahTGvM8NRV1f6pXsyRRZVurXOnfMkC9BBd6KRPTUFG1jv3RUFEyc3+uXSc38lY
j7swDNklJOhW90/yzGF+iOdlO2ADpX3gtkfxEyIGj4MM9jN6CSDcpG6Gvh5FrbHRus7buHlJrkY1
F6UPcNcEsNbqv5RbA0kg5roTsGOfLUMO6bcvm10BFw2ICKIXev27dRvkrbmpqsnB99donzMs+ypt
dcuQp40n1n/dyEUPe0kcibZfGFddHTTwQYFD9eX+mUoBkp8npmrBa+gHah3GPhI3rRYcI6TTt804
JYjkMD6ag+FmOv5pybMHwx4YQKKrmbAqhlQVbCcfQWnELOr5Ug+ET2TQX7WYy6rjt6t6SBK9g1+G
73/U+XJP8mSjhuzTq9IncwJFXDZ/Ir/f1EV1KW0072blHngHKSN95E9Rhj+jnbnJlNRfJhqbcLzY
8sUrwxvjt2BO+YgRuw7eXtXQJVY7F/V4EEcgVkJErOjCozfdG/bkAaDf6cVp3F0KEc9hkD6o+eRn
AdON5eS2xV63sq98QnZfd/ID5NYtGhG7KnXeUWtno77kL1lZ4qxW3tHW3y+J/yvU+8NSzd+RZpwK
J9vWyoADBVjP9l+TGfoO5VJT69V68qNuF87l8+IxSnOa6E+eeGg3agbAiap7C00IipV7ZtdjHmxn
gMxfuST8ntp6SUwq4alrH1jMPeeOgn7lDLcZTwKAwRxOA2u/xp8I8nW2q9rlJ1CCIWMVg26mnW7o
fc+p1rEXRjPT7Cyi14xiYMe4OHPU42AO73FYw1jKX/KmKk8MLGlgGdlMOlQ+MNfjxgoV1J1mFzrY
tTFwhFrIxHgd9fZxkB9i2bypbdoDVTPByowMnauq+hxUWiLLqx/ELuukg8j98ngkgdfBesP/A9cw
Lh+CvXY3PmuYInjoa608dGtdfX6FW/9oGs4Nb27aNx7ILrIGFsrR9MebkV+0Wh4OJMK9FdIAdZb7
lS/2w5JyRtuMFSlST+cIx7zrCAoJtDMR2lPLJZmJaomhndvJep697NsrDUDfEeAy1SJGO0JaQ5IZ
OuSYjYc0dI1dAFHjO+p68Pe20WGvvjB/9ZX3lw3bi4nT7ZH2uqbxJDCPYYCMT8UwCyOaDb6H+qov
vWkTj8hbO+pj7ktj31Y2S2puLBx8QNy+VfccTf/YoayWJPUNuGO6c8pZ7NRtDJahjxrLDB0Lxzas
1CoPqqXGthBNtYd+xGazxUYn670/eRr+9Qbz6Nvdj56zwiTreWHC/CKLxvuIqKOGp8xKh+mZRGO8
xQPyqS/1vQP2ftMXoC0zMJ9w5smKMHsGxoRTFaQnfDeSS61TLEeYE25iL/ibIeDlNFSgM1x6tFXg
kmKIezPq5urqzrPdJTy4ChJj7roMxys7PnQzF6a2cACmKSSChoF+6OOKlUWID3av0H2ruct4s4Lk
j8Lw7PnFmxchc9Y6COhO/lPdmD+m7wa3JUisa5cPsvPor01t3Ry1VDtmV7cKDeZVFDB9J/qEFmPJ
wYtcbL98kN3oksH0r/EQ8n5UPL0IAAGqSrkeI5tqfUa5e1HeP6akWxuoiC/6W1gucEkozum92eRQ
60ZdXYro77rr52C1aCgl57p5qyupVpJiWtmefVNW/JmqYR8G3bzuyv6pxlTm7OQjiduvp1UfzChC
dj6cjuZJC+w/mtfeLdd6rBzargphn5XVq25FnXCxJvewpADxVB3tVV0BFrdm9Pr9AJ0Vz9n3JIsa
kcl/qChESLVe2zf9fEFh7uL2CCWVPaxie1pjcXJcAELaPmptLaEZyun/ODqr5diRIIh+UUeI4XWY
7DGN6UVh+9pi6G7x1+/RPi3dNYzUUFWZJ9dapwBrashChOkxoFfD9xT0uySKGX+mpwpDtuPCbDMz
Z0PU4TVMjF3fFx/LlFFw5y1cR9P+GjdB7T34BqWT6Wv3x0/ES14aHA8AuAwGLU4Y8v5A/q0issTd
XyMbf3NB5y0lLCrxn+G4PNFSabbCz7J7xGBwUSXVpoOtUOdEhpR79DZH22VzilpCtuv1FKbFaaxd
VgrG+GPQc9m3a7Y0Xo3knRiSmgqJ2XZo9+aBi2NEbZ9/pA4tP9/PjozGV77dP4dlc45mHO25TbJn
2b4PkUfj0iJkvmjjr4Js0q60SWSrnzgi+LH68jwwRVhVOr/CR6TaK8xzKMjKDcOfKgV/ndIBEsvV
RoOmK0tBwz2cPwwbdCReiEUryUxVLTgKRCme9VYGNanJ/QZBGCdfczbL6tzW1YOyXAyPgWiBYofm
qWiqO5PRtUMG7jYg7IZrqL4om4GPxxzZVtnDbBGVzSuKhVj+lcN4R7LiiwmissgEU9yYy19QiOzF
TC0aFCWrtD7TOAlamgw2YRQahQf6Jq6l7TnKF1No/cgkEpDaSE08XFTj/vlx73OyyOfUrmaSfth0
O3jrk3LPXFw43pD51kR8rvwAY2ROzFXj59vCpEYwDXIVpMqBWTnUFkBDDJSa8KTbFjCeUcSf9B7O
HFR/td1SJJenRMjH5asXJFp4g3cfO/qUJly/bLpMzmgg/CiPOcDqaJ7wgzCKroR6dJrpWS6/z/K/
tnYu2oUeTciDhSpWcGRIy30ZU4geTFwe2XleMZWh6xlwnI6HonY3bhyerJz9qUV41GTMjrT+W1Ig
txbpOir+aRD55JxBq9GXDzj10HINxT6NyRpbdhESYld1mdwGXV4r3/qqc0WaudqO2PFJ6ilwefU/
EArQVYTzsc+ny2ItWX577QUnvxRvLmGY/z/WjHO1jv1ujXWWA8Pkmu5WG2FNdJP0XSvci10Hd/MA
wKvyho3duM0/5p3WzUtbgBvF6O6BpzUnWleoFLMWX4DM+l3W28Gly3oIXVPJDDPSo1HQZiZ+bpNG
rbXPPVDW4BLA8Zk+JZYJ+U3TUSfYNSCKOMv/Kvz75LRJ59JVZICbjoKZNIpPY6aPlZuhswlNBWUi
6xkLWjPC68QhNMAGgNsl7S3uwwjGI11IZQy/5RDkpzF1cE5UrdhaVd6vzdlUG1BI/XecVwH8pGIQ
pwAhU7AqMFbsy34gudNyatoPqLwMUo0fw8zPnlI/hVICCrg/+UPl3xpNg3SIFPbspIkmtPtdEx9A
VdY722PKUDhJeqIowxg99OaDmBhKg1ek/lbedLNK1zrolH0UIUD7YjGSqRU3VaNsadkR5540Vzf6
BZCEkUqdiJvoHNYq0HzbXAmglqO+G6zjOCZbkWUE0ywaPxwa7qoW4qV2Ptqxfq/Kj+U/QC89Lv+l
SBLARMK71SHIOgRFTCkXnEJRlYsLEjz1V8OEPwUQnPOP9fAqnXe3IfWtj76DZfZfIeJ0NiM6luoU
Zuo3JmDc5OlhJV92kcQ+heq8eGiWf2pQY9ho7jzUYGGEZNLbldWthdahRbhDDiXw2lXNHZ6ZgZvw
nBxzKC1VZO5wTU3DbQSj5LV/BMVSm7x34G58dOMDDQPHfDItBMTe89iJfZH8eSZJxPani2rAMjUO
s2Mg5dbTEd0QtE3KwrMi6VnQ7x/8l+UH5JczC/WdVOqM6KQlAyRD5JsU4MeCaFU772jaTX74kmZY
QLg46pS0hdaiuQHXpEvwXUg0W5Mn+TwUJO5qLOxG8WGgrePp5JwlZZK8lB2d6AC9QPQ48SvCQuOV
Z43jMbTBFJWfIeRYzEPgynJ0sIsEC1P5h22SJFidLD5EPjg/cJ74mpYCGDuBlA1gjNlyzx/oB3Of
T+GigVt+KP7SOdCZuxObEm7No5V7yxcwmsVX5jIOUSdf1w8WN0uVIzQEN7zVkn/Rf4/E6CwfX0XC
gSx/UY5bE/1LRmDkTnE2Qsho6HovYoThLViUVsnSQ+aB8oj4ZwxoXA25OM/feCIPFBfrxQ+zeK24
l98n1VPmVU9Ua0cYoZw0zamX7XFq+wOGg+8xTQ5j5ex4qlpcrPClHoEJVKdaV/iCGLt6L20Cyut+
HjCm+zt+Qn7Z5cQh1Gtn2kx7gFhZ9CvA6SC9bv01LN91w4eMAW6yy/WyUFzrXzA4z3wiFYcujaJ1
YnTXwf4XVAKdjNwOBqTl6mQMDyWDD/4cpzVxCg0VYocJkYa7k1uoQ8N63/uhwXT8aNNCq/k2ddpS
sT+GAjgUt3cS3bJnR8B3r1MGLlfNSWXRluQ1YtGlChl+BECK+tf4qDA7CfO3DB7cvFxHdG560wSu
UslD37YlbiO8r5Unh3UQ0/gMmxSv3qfF77gsbqNzNibRx6SrroAwrVX5u/x2JlFyEiF5AdLz1Opy
14afXdlsLBz5DqEMdZnvGzK3OvIBeFl4PoES97FxW77m8heICY729mQsgx1GfcuYIOl4iOayunQF
T8H8lVyplp9j2VxA+n2wP7TLTywb6zYn8E6l/2iMTNznZ4yspkPfF4VA0ExHzf+Zq3q/fBue87K5
8IfoaqeT2tM4JdNVLa81T4MwSNhjxiGzYci0nIHLb6xrALjNW99Ee99OLnyJuYrwDBKlol67JqLp
s1te2MCcEQaesBnRe/9d1kNqJiPgq+hpicc7zDD7dY4RAG5mLbZp7lCjNfH7IjxLcmNvwNQzxhqn
Du+W3Tf7cW5+zWx+TdPue0qQAtvky0BRdj8FKZ3gTA+6m7eiKq7p5Id7nMMOOZVWiJ8EL03igfMm
PdKQ4blqpHdiKLZdEDQu8RlGPb9y9WBVd3xZNCmE9aLPj2hudvKWlgY6INIzApsZQmW96whPV07T
LzJQk9oDGvH2nHLSo62AP2D/m0Z0hk1wTDKW/WR9Z3b3kAO9LvMMBwTTR7O7Epixsq2ONjecr8mE
i9n89S56FzEo4GoYi0ffo8Iso7My2w1B77sBDYnnd1/IXJJz52UcPLmHVYGPn+BTSoj9aGfMytz6
xg2Zabuc6XuQ59XKkoK3u7iaeiSds62Z+BDRZOvu5z5gwFxsbMytpTTMk6ihVIjx2wETz9H0mhDd
GLUVsibYSiEZT8QZJGtzxNIMtfJEovfJIHRypldq2FCSJmhlAjhyw2Jq5kvXihfOY1gvXDOH/thM
8WFQ8bZr8ETK8WIKBvVCH5qefOXQH/fO3PjngXuMTh3jsWJ0MmWC8wklXiQftUj+dS1Xn+UgrWk4
I0I7FQnbUd4xI2F0kXnzea7T/TwWJ7+dn+0ZqJQbPSyh6xV4XylSSCI08gI05mIGv8vu7vDBDPSW
DqY2oWkB+MOzWn24/NAzXJPQDdfp1J3nOd9OBhzEoFXPtuPSPummLzwlP1YSMP5p1xCBj6OrrsrN
7/3YvDW92hpMihklWFiYOCmC6iUI+xen7M8ZEnZDMKrA1LTSkfEYm8Ox51GCJFxXKeG/BpgnQ2e/
tlmd/VgSYInqsY6qYSfFRwtRFJ2T+yYlu4BRGB3+no6/nRvuZDS1HbJ3AZHTFwZPm+8Gyl+PAOlw
Io2yY87QRxyBoPteMuC/Y+g+UmD9DX62uPRCRfmVnWXy5kURslZVPEWdOrZ5d6/N9KCUtTE6+8hj
x46DW2mMzqJXl9ZHWIf18xDldAwGjBE8tV3cLHLy7NU3k/Ms4gDbcFpdwq4pQMSRkKWWd1mUpTyE
lvvdOsFdHBOjkWpkkhkTQnviZti22HyES+1S8hgtd3isWxR5bn3gcd3g1oO8HdVG+80ey8Cq59Yq
Y5RXclDnKmcPjyu6wzjJDdQr5paLx9axM8qN1gUt0r6Yw0isz/DX2MaLgJLlzOYeHUu7TkjdUZBR
14U5YYeeyvM8Dle80NDpRJG8h1MNxKHdR9Mi3pBQ7jCADMjbbCJ63Vff1o82sbCnBsas33vykBNX
hP0fIooFi56xXgBbzy7faVjv2rT5cYYIrCmLPmIwALJSkTtSugh+SlS+ZAe7qYUQN7kLGHrlmdVg
P8ZhJ5HsEfZDVwDrRhaRUWJPwZObarVHasa765E+jzwsx1s5J1cz4OY4udCb+q0MxyevaR4K3hSz
e+t0/Z6P0yF2gUVyT4NNExyzYXjxkcrimbj2mUuJQmdr9jZdM8ItB3wMW2jk37e2ewqt4aTy9NJ3
i1w/INseaao3BAfX7TedSWvWTsUpMh3SOUV9KkNrP3n2z+R2ICqz7JvaGDVn11+n2P0XekQw9QOA
u8CyeU2s6MErnbeuZXAPXHDLCOOga/cpt8Z9mgTPTjKcx4jxmGG8JCrakax9B3aQzgG9xAbVX28x
1F/eobiUv4NJZLQsNkYL69iKUKHColOoU+MJh0t9bJW82N70GHr+3ex0j20Svoa0iIs6PPXs2kOa
3QTiEoPbDmG/3JtMVLEJ9rsZsKEnu1eUZydJd9vr4jWBHMze7PPMFrl2cjvY8XzEyiSjA98KAVJu
h8Z9zP/KsqFjIZJvxgyffmN1h4YytbeBSvClAgIy2TiRT4tNFpsXIn4ZlOT0frrmB7dNe+8nzHUI
5rqFi+of/GL9kgKwXxkGyBo7dwAINRSIUTMcldDnWqE4nFLJpML1Ne7zJQGqjX7cKeIayGwdhw4e
ZLkkl8x+0d9NY9ZsIlX+mXL4N6bNBesoCStjD1vXCyYuYf9nKGwdyx7+Oa7jbnjYMabU2X2ufIHK
1VHMn+1Wk7apaPPJad7R7PQAO/Zy20u0x3LwGeJkZLQawm+3HQHrW7gE8zUuBBPFrkm44Xf9W1E0
4hw3nCFah8e2ic5ay33QaBLP3F0VsbkihXyvWjAzLV0ym4VOtsSBYJgTXrBzU3gIDoZsnznsCZYj
5T6E2QcaRxDeUbroOVPvpWDC0PrVR6ywU1aO+Tg3OW5FC2Kx48CloUFr2uDmrArW8BRQ5id5+KTy
GlVRXcMd1fU1tSoH8d2Ms6r4nKeOlRVE1t7UtdzGufdEUBrgDkOtRJ19WdAQQDh1UI4mpWmNKGbZ
ANFtq4UsvLTfx/Zcls7V0sa/EmZAHJR3cQbtmCHBsG5aMoIU4wpDcfkop7OM1BnDI/I3dGtqP5Dj
vlVth/k18i6sbLR0hB7V7Xvoh081koo2L6/oB+7mKmc6rmWCsCoQ/2Y9vvssQuy6W6+oiSHtMLlI
Ik/9cuGR63enCVyG4/qBOnzhP9zRKXgUikBvtkQ8Hg+twBg/zx80v++1AbGoJs1oPQ8WVshE7yx+
4nYC8UpCw0l0mEttSGJ+7JPZi/cBDchP6XNWBMipeNm/msT5SnomukXTPSoy8NJ++NWmuK9b2fH6
OjGNeNCKAcNKRgRVgQuSaCQPwF/eqvtQ0uGxIaR0xgb/93bBtXtzuY7xnUat/0lS+ElaDLySKOBV
hMQOmnVPdPx5gvK2lD9O0LxmhYZPQqBQ39NbLvIdjSK9H4dGoHyA0ugJ+yi0JBSCyweXCS4fuNUa
J9iWDIDSvGTsRTPTzG8210zSx+658M5vJD9/DDr68L2yPHRzzXB1ZKJd0A7z/ICDJXyNxuonQ1gZ
Vj0djuxlFJoa2j8ULbTwWhA3RHejsV0Sh8moYeLjP6mFXtUVziUaumJvs1fD5xCfIKW7nZ3Sd5gs
WrwAjV9kbu98j7awW+aE86p9NxC5aofH3Jg2wdS9KH9kfFA9JSYxDqUmu31W2a0QbJcDVA2w/yxq
n4xQXSOL9wCmOIgW+4C0S9vynD2joydhtDs36+N9xJ0P3da0aYXxpKVa+gH9IbbnuzSpH0gyeCFf
4iEt9NWP8ieLINuuxmgy0wQVU8f3NyALBTw7ciThCg4n28WtuEQOAG7fAuzmHlzOuCw7tLpoBOmU
9dl4Ad/5GfIZaKf4qGd9tYzix4ACDdIYvp6ZcDJDIxWMywYGjEw5BH4v11dHg7jhbx9LLwtxQDFv
qnuLH9JIyJVdNCR+8hSz3DVLxWbHaVx9yLmjRoaJdSPFA+jk9WGJIE1D88l3xlMahzvBhPVoUKfj
H721bE4e4Tp9Ts7Z6BKiaIZIn51D585/DuJjXl360o6H7G9BTNjFuUqTf66Ln6F28wl5mE1DD99V
a7Fr9j3dbDfAQ0OcBYJQxEP8PMYU35VefjQSWv6gkkxec/NAZ5p+/ch0iDyPldYRFqEBX4ofgQ8t
iODE/PA6Ckw/9bCfapYEC2xKFRY067kQXIHmDuCTOfvrssxo8tk9+VD1wPwTAYC01pwNm9IEvhvE
7cEXnbN1PKTcaMII3NHeYo703ygWGOoM3mnAzVgNBSOfAj8lV96D6MePwGgZvfoGAvPhrk3aLeP/
nemQIN5rxrCInXLjtSuR2aRL/tzsfrR5W6GVQzIlyAeesocY9ne83CPDTIwbJ0hfkjK4Ys94LJ2a
3yhwoHyOVMZTRWcdbGG7Drl5ObNM11NscDYKaWx8CQC+Brd9SMoF5GsjG+E09FxiY4X0ooNhjsU3
5RL+MVI42XUdAbgjxjFpmEet7V3JegVpSOw0SLYOq3aSThdhq2tZGc9yolEyR8cx8Q+JXxxQCjyj
8aTisEkGJpl1p6mqkNDrrQvoOKiDXStRZeqBRN6kv8vj+SXhF7W75NyoRYeCGS1xaHFMaEtn88bb
uE5VuelsTUbiOLyVM4uEFIhM24fQ7rYmN4pujq+Aw+Vzj5oBqxAM5IXLFce4UTQwgkzW52ZxZ9lR
sZ0UEzI3tx8KYR5TN0Jm5B/HLFrZ4bRrDEMwKXQwg+JR4drPKCtL0/00Ye7PanvE0ZPdLy9nnXuk
/tCKmlBsZgUixeVvJsTiBg8RcdjZHhi9lHGws5UONrqfD7Kb7lHhtqR+OT2yEXVmJvEv8NOPokR6
U43ikHGLw2Fr04mnpRenuSbkNoD8oUS6jWP0pHGmGdhDN92aQ5FR5DfPBjuiQ1pClsuR/v6CX25a
29mGsc+8oqJzYpTzxOc5Pmfp9BymMSPo4aaq4MWe+/MId5JDyj5b3IOlcH490uiBM3HXy0y50i31
mE7Yl0L3qzARrnSWcV845tanjQ95fRWi3dIl/teW46zpn5iYw34NL0EYoAMyd2lv7seIXDSvljA4
PTEgOY+Lsz8IhliKyUk5exSNpX7VlQFANkASPkb1Z0Yc3jBmjz0FzZLNc7UdcoPJDwH2LxP/l0be
X7I0egK+a17F/0SHaVHb15C1mAXzzQhq677K6PAz2KgW6QWJzgUKwJxRY5P4f+lET7VerKtu/crQ
Afij39IBAsAGr3o3G+XOL9RD7blMoCBJUB6hu/H6J/jYb5D9ia4xXh3N+pUgjsuRm94cP9nNeHLq
zNrkUe5+NB73sljNd5aDjrG2kvPYFq8tiW3ruGcLkAGueFNW4THym+Y85yHtNaYgK+0TN2aOS5iF
WNFWAFRu+dhW6/KPq/CTze0OrwC/XFgxqMWbtqSR4cmvYrc8N0TzsDxHQBUmtipiWXvyxDPtgncz
2BhmxmJdx6Shs4hBTSCPC24sIJDZGSgOroXovRMl2KdnDybgC5Mu8yjZNNsGlS1MJG+2b5I6xYvH
vdc6+xjFMG4p9s05rKn27WPW0Jlo3fyc8xwLGb8zlqR72Mx0bgcNO4jTwGbL3OpMvTsj0brsQwU0
0jLde2pSZOG2WKxNH8jtjJmmCA+Dlx2azH9t4YRHBd15Cyz/pl9Q01Y83ixrJoPFjNXwVLBbUun3
2wiJsNv3hDOa0L3r9JdH8YQNyD4bjnFEWIPkAUD0U1MX3ExUfIzNKAL7RuJqI3PjMOTBbxeaPqOz
mV44kcGobb1jXJlXFehT26AwjRpCVsNencMeBW+WFzP5MwhVreFo0gCLZEp3Nxr+ymAI9znrfA5z
KH/eU2QxKkGewHRFo5/xxWL3pUAG6H8mo+joGj6hIuhxUCBBnSLUMura54CikkTSDqWrceJ433Ux
ajeRTOs8gRHdO+mPjyJvpXEWjwuxQuUhPU8BigdMTkFG1arw9INXGHs6LjjzXONPkc9pZS6OP++G
xuvIjDzg7aLAz1ObAdBcnERIMlA0p1cT1AZ/Fi0aMbEuWystiurY9Ti2rJKV0wZvUVI+TFGxQ/9z
tuJkl+b1ZfbRaJazA2dYIcHs7P7FTZCxR8r0NkyuCyBWbBc+n8lfKaaGY4qKOV3s0qpsj51LQHtv
k/9cm/dxkRJFb3D6IJ8tuEXsPWaiR2U0GKjVeGc4MQyspWzMEveFUN19bYVXGRf3HXkAMEdoAPQe
aLGKwdhesFA2suwDMqk0mYEe2dA6dY9FKh/GzvkrEZ8n8t4mkhFZDE0Nh9qf4zBEztx30YYgj/WS
1JU2zXNTh5yai3MzSEktNsMPt3tvS+ay7sAcFGt4fBPcSZQCLjD6e8KCzulsr8tspKUc31BNboZA
vY1ZeS7HINsPivDG7rfsOTiWbdz6nbjJeTGDjcZiuVT1paNf6jOwmMtslaZwKGSovtzIOCgj34Zh
eSCfHRiI2ZHjVNpQC4gIr3w6vAJplkD2BrqKOzIhPmBHzDvMQXJV1PzruloSF7zpT9ao7XWZ3c90
qcJcfAYuhNMF983bsbXKZdAWXeM4fuCm/lwJ+g20jfHjmsXNZKBJ6tKjWt4jGzM0mYR5Xq9JNP2W
WM1faZXezIQF73swWSzzB6vVucMONrtL654LSxwAEkHiJ1rEx6hbPCQJRJJ4sLrURPvfRo0NSx9w
YAdm2GHUEMx6A0LlUTp63/jlxYvnvwJrGVNNwSAi4D5NzFmQu6/s4L7MtwMT4XBK7pfPMmnCy5jE
26m9yZjMLbSVQMYei5mcli55qOYJ3IoJfW+5nxSlCSRgYGqAlhTzZP8QTs2400n9l0clq5DY3Y6p
KMFQXfbjLAJNdslIAYHJPpCmnuvY2fpc9Jei3kzExjYZUxG5QrL43li0/zg044KGNpo92Z67Sbyh
Etn6CtOxRFZkk3ApZro2vT4RcbrDaPgKV+RgGhHKBLyNuDTrFtAnmldo6s798kJOFUZx7mSlMPbD
EP7mjWYOTEchsZ/KENVDCoqfjyZJwr1uLfTEOIpy7ILD5J/HbNyxwv5VfczxT2VTEh7s+QbheQju
VqAe0C3xovSliSVscWjTrdRCM0eYnOdEJE8ikOB5ZNhTsZsMWWsf6FFk0DIJmTYkk0SjCjwKldmm
w4LG4t5PdvVZGexdXiOuqFteO7gLm3JS6QVid4pBX+5nP0ShE8zzJi7Np6mp7gfwrgPZJi7wSwvP
4ZrGKLQCC54PAiyzSAHq+oINEQXe2iE3fUNkq3voHdLelYmCEOXkpzlFd62R0PquK+MxAayCtIrM
kAr4Pzf3K+hasiSMKto4vrpVYLEMmMLtracJ7fPTYsnCvTTc6TxcR/WQfiBhQLKKUiFBHbFyLY/a
nw3bXbaGFlRd4zyPFbLn0YcKXL15hDUQt0x9A1wDORBD8w0deMZhNsOUOr7mxssYkUsxDlsy3x4y
+k4sE+wa+TWJkXLVNA+t4rvR5L0XeOuNIjtkWf1VTOZTjAICyTxz8KUJrvylbTE8xyWDOzbHm6M6
6J7+pfEmem0IGdiLsinc8YHtc+tXcZVv7eoddwJ9ZpKG+fIHGVqXefyBDLiqjJdQtICR/uZUbyYn
ukmCXCi078004nKiaFDGr2wie7wM2PfdOzuAIEsXivFHsqonRQq9vy0Zyea8kcqmlI8uNkb+pfQK
GiCD6EWcYFjMDK/D6J7rCmpj3A+7SD9Di4LSGyf3VSIfUEQy969RJWMEGXv7JVQh03vnsHwiKOdO
BavMhfrpzvNOc/QxfqCo5HEOKbqbEaxOgoxrbaHHXmeNt1DC6RrQzdgVvnjFpXnt0EFRn+Nrdi9R
JhZ2AjuT8PlRaSnQkPL5uG2NQqL61Kn+ZwZYPBsBEhHM8ymE8nEOgpr5ZeztZUReu0UiLmL0MhA7
euN3MjFOkSYuoSdUuVY3LLU0EIIDYCSoxO6jP3oXtwLtWM5pubdn9ZkbnrzNkrRvz8Bzxg26AM5C
r9lKwblIbW3Y9A6VxfxeKb9fc5r/ADH+VEysccTa19y1iE0hQU9n8RkR+tWpilfZenplZRPd9raT
28YVdxm2RQkcim4uzevRj9aiten/RWyTsc72nKebumh2recZeytik8UlZ3eq2blRw6WVB+bVdgO2
XH0EsfkFJnU7xiFBR+FjFg0BlvRppYt+71bDHoX4Gs4NAzscdVZ/s/G0pED0dNY82B3CEEGZHF0C
smn9xDxV1XjU8A55FZhUDRSz+XzHVH0tSbnVfI0Cpam2+ne6xPumIRnH8uOXpBjvXKqAQJOLs7jd
o0sVRYduOagEyj8pzok/HCUGRl7JDO6bE+Zf1vxmSCRuvUVlVe9QEq1iwi0SSbMx/oyd/F81Zn8Y
HlaEPRMwW+fLRti8BcWy+sjoxBmVXRViWC/VsGSMU14yYOidLy9dYJGJxJNWYDOEjFpu6ybChK0x
KXDkbueiuGpjYlxPCLmmm9/lUCig45hHghtHsn56H4EdEBsj+9IWKEnBnX+qkjPeg7N245/YFbtO
oiLPMWC1A5HUVcu1erq0zXhtIuPo4oOVEAjWBXN4Nt8LNRZZA627zbn/jmXxYLIBJV3+OrA6VoGf
3ce99UU4VrRq2Q5LBa8sm9DQky6U89Go7w7Q1uKvoNCh6C0co1yiUV7Y73nIoUxghYAr7Di2kbYd
ekA0Lt9O9e7D8urTkn3EVEMOOJoMAs3WVWPebMJ15immTwt+gFm4mRrD1vZTYkuU3na2dTNL+zDP
HXsWESJGRfpGJaevxppJ8+sfXbR6Sx+Y1t+07nkRVt4yrKQZ+pS12V/DQ9tgHzZXQVC8xBo/HmAP
egD8LL6riU1j/rPqmCxLZf8NJS9QXSEWpan7krlI2vuF3tdLSleUih6RIIl/Rl+Or51GOPedQHao
EvB2MLAp1oJp6NSbXzkm2IVPGhfyrw0IaWWA5bY2AGuCU/wOB2+wG+fwlDJ1HpksR17KNCVsbib+
SCiQjm+8t8LbdrH1ZzvJn0u84REq5cUfca7Xko7sssEDmMdePmxk0N1lxKAINR4w85L8M+h9VagT
IfbWFkRdZyx5Xu536ePSqNA9+4lDT571ZHZckQcJ6gXh8vIwJvOReR9zD9D3GbincObiwug3IyEg
mN1/aQGpcCknqNT2AK6O5N2xWq0fXwwfYRPs1RJ7XyqgdFzsZPbRZ+02ZzzTxtHWipz7sZheTTfc
IN0+LV3TEFeR0bWUFBEfcGuQM0XtXzkh52XODUCzRMQ+zEJYLxWbcOygY5dueCfL+HG2vBuotn3S
0tkbneoNWwoPzZ0LqtDqbcL/R/v3wlT8HHF1DOAd42EGoUJKuFEiRx06LjZp++4PTrGzugrlGqfU
MBSobDJDbKzE/ZrkBAwqGmAy59dgqq4R896hJeXTYK0EpaFf6qDg4mJ5h6wb9swtXYai6LRs8m/k
ZLxIYncLHujOd7DfoW3dkiAYAuHjz3XwTWDG0kuL1C3lm7cQl0u/HfaJrue9Q0sDh4jmYQ4DVyEY
fpO8ZI6FuMSdf5ZrI+2u+4CDKxwbwM76ESnHAzGJP64I10Fa/lhCXikWbV38ENTx5rjBtk7Km5Rd
tJPjoI8i6R4ymTxMExMWOZC/WEFAF+Ep0KQk6xGoOFX6e+/iaspARg1qUXOOVxwVBx+b28rtxDfh
QBRbLj2RWaIG7Jn0Q+ZoK2djtfoZ0g9pK9Z4kEX8MXjgMtOGmBbxa4XyYHfN0VSlC/5xjuAQprto
oU/opl/iz8l0hX0FM4egzrZqvlKZF6t2mjg1u28zCh4185BVVJFDm8MvRfFEepRE/OwX8QsZAe16
xDIpWhrQZt8iRo3Ek8fQZrk+0kx1PrAWbyNTspkFsIkrFOrVEH+4CwEqD0bc6An4T3E2DX0f2+Pz
suwTJ/uQkfsQBc528FJOEdx0bggoJZchbaVvkQM9THH0qqj6MLzpa0ipEez00cRbhUKJYbJJvPTB
NwEsTvQrrND+hM3+s6TBLstLJeSGDRQPZr5fCqmlgKkpiXc6cj8EGTO1jTMzCVii1FP7IWRZqogM
DQQD99Hgg9Dj7ICMPd1izbZDmGyAZAZarGrONsJsHF3pAyabc8i5a5ct7UJeMARsAah6ojhN5P7o
6lZOjwiTv+YGDTe3zylKmmPQBn/RRDen4+VwSanrXPMuSquX0VAfovT2TlfyWrucmMG4N6KR6Lj2
tbCLI8Nqtfbsyr6MyP+gCOMjnyAcUNrT31claMGmQx0Z5GKTe/rJrLob9dGTgsRnlIBM0kWAzzLx
mGTk/zeN021flSBvHDHC/WPApniFiZ8OEEpJYtmVOAk3OBNZ1x0MqR4KLy6uHo3/xEYqSUjl2oox
TkACxBBrqVUOW2uJG056cB46sS/4j31gRB1mY/Ja18s2WWJM88mmTvP+njb0S10QfBlWrAUzCPdI
X/dAXM+NaX4Zo39vGDXdupY+irLxAI/y2eNTjXFbL8Idh8Cr9o2in026M+GvZWhK6e89WIT2oGIB
UZvUX5Ffnb02oX6v66eWFmEwxzDoW45OtFOJ9dv51u9y9VROdG8J1ICRguxmxiej7v+ZGpR/TbN+
cGKCzOTBKmv/KHL1H0fnsR0pskXRL2KtIDABU6VXZkopr6oJS6Y68BB4+Pq3eaMedFeXlAkR15yz
D09P/qs64qnjHMtlIXllmi1MqB/HOH/CRCgYHeMNtMyvdIsvOwLXz9uIwIbpvOWwEKSrHEcfCUZ4
1ykumvVQR2P1H2RCHMEQR6FlyLe1tJoK/+qtEiLQXjhlvF1l/K2KaOUrHBa9k16LMNzruT4xzB/v
CMMhqTED2ZvONlt1Ke+ZEwJHXuPFCPJGnnfnO0gvJ0Ml33VsCGXWvQ4e4kV3eBNR+0gu73F9gPtQ
MhqllPRGDilCSB3pmW0a8pq0www+QgTboG0/x7750U7+O/YYEYQPpUr0l3DVAVlTklxyp7sAYMRZ
Rm4MA1IEcPS98UC9Xknv1xbUx6lJvgFR8aM1wUfhs9QWs0GtEoAD54MbmKOw4NcADZmMVBylG4eM
2Tt3XtiqhC+2X7yoPkDWrP2nXiDHHdoJdhIizxAJ/MblIC5H0pCr+aaAH8Zejpgvvnfm/Mx5DPvb
iZ5d+Hcbz+0qTrDwpWciVhBAso2s9OC3C4qT9CGsxtsS00pHUn/07kikCjslECbNO4raVyxMj0U9
ndMBLY3vzoyu0SI3LgdcNJ+sxmg0uEjE8ph6xY2t9xZq0F3id3/R5YPBH10EpONBrgkrXXCpqTIi
qAhr3Wix3K1SfLB594dnBRUOAYHsApYMHkwpeixpzo35+UcWYgOcvYa46Ch7nAZFvDtyw9x6yRDC
uqUACGETZtpv5sJ5GpBA6diedmWroHoI/lg14G4iFZ0VX406b2RDsNojnV1GR79NlHxDBhJBX6Oi
jYawPxM82R8DOZ/t0Pue4WWOPiPeHtNVw8s59SgX0+7Ny1hojl0GCFVPTwzHP6qBKA07RyU25S0L
fukeyqj6NICdYp/RRgDnH5rPBpz5Zh5j1hTs6ZhoXJ1RfYVL9YikC3CRcl7X36pFYXqXeQb9c0Sa
hcNSLb12Qcj0MF91HfeKz+FuRP55547zcY7tExKX+i4x4DSW+hHZe0CCWrhNluzW2vHDKo2TKn5o
WybRFArYbM5a2ARXeXN+bIBMoCCgai9XXTA/0tk0zasAMMTRSXwCcQ4l358t5A/v1SmfrNu6omjh
ZBiEBOHM6tKCGNqkFMZdGtzkeg8Mf8Nyehb98ujPcwjJDwpCWr4LTMbQLB7tOrxOc0wEBYdDKbOV
Got7m/qBNVT4wh1/xBpOQnv+VyH9Esm4Z/B6w4KK+Ce5iCmAB0NAF4uTiVyDdSy3NrYMQ859W9xK
ho0lZ/R6VkcN5j05fo+DvnfRnGGv2s2rsnHOf5wg3Q3hso2z8mYp/HsFFH5GiX/DOEdwoNVbljIC
N+tXgoPvxSxYflTGgCKCQBMa66iX+uR47V5RUhRKnMauAJpXYJ7kqJTcXLX0OP3qW1l7r14XfPa1
+W89I3tGguuUlRXvpUPE5DQdyRSs3JQDoiWmIw61fAjC+Gky3nGsEeXrCW2UVM/Ci76jsXppWv0t
pMP2nefJqcJj4Y7uRoVFBjwCtMPQDORjDQHrA/hBqSnAJskHHl8GTrjjnYGMrQ6jBW6Mm8+Yn50s
WMW1Shhr07KZ7vp9VRSnWlA8pT0wANNG17XtdJOo2mkjLqJnBb5mUEk7QKWEXxZfM7dMRohTAmcA
gsCTUOYpz2kUtX3mXeNASfQ2cWB0to7cY2PExsKcIC79f+4EJXT9N0Ga7SMr+LcktNGeHk+hCR5j
vuFq4q5ALvPid8F9EcXvNeb6sndQfUELmcSVkcb97GYnmbOVw0Eg2HAxyziu/85lYzXMyEZ8fQhH
rMftcirRDyunfwvc8H3iwKDGfh0qCuGckjAy9Kuh9T6sM4mh+tbLl1Vi+VGaJYx5rPv0MWW7sWT+
D7nY/LmrrMKI1Bts4Vo8z/68TxiRAevgt0F8H4qJsDP8lihBME3HXO1A7Ur2bnocLguFUhazckAM
0/J4LIwj7RLHGyMsEfpU1c25Taon06gHz18A9zqnNR92fR0ZhByy3nnIewEsc70UPX6t7AFtEBjT
wr5Azb1kxHiBJU93NS8U2nGMd33qPAxj/lLhPLwDPErcZ2deShld104omIa98QkoEN6Wlc7fElzY
xMnAFfVeRupO1Gw0x8zcApJ24yT6gB1Cmkf03KnhKeB/AJL8ZWpWpxsszzuzPkhxrHGSkhIQhclD
DJJl7UbKZvpZyum7o+5V62Pe9G8MpElRABBTdxWFdXqpqZwYQvy4qY3jShUH388/k5q9TOyc23Ek
G8y7DR1SOdPfGigxKHd3FuEJA97GKu93QWrOluJ3jMNqbwiqQWvl79gGYYgUwX00NyFC3OY5c7gL
BW2Db0MK8Iifhi0/IKJfGkLBGUx9tZ3zzhCNMTuH/Tx2Lza2VVAcyXPFqIozlYeiBHhR18/o9kDF
WqCzGdcIdV4L6LIR93M3XZqWlARpgJVgj72boevn7fSa5ONXmyIb9z27vPeS4P9lxb8Zp6JyyBbJ
eFs8OV56HJDUCXwWlX0VNZ342Jv5vs5tOlt+rpCrV7tA42x5ma3xLLr+PTTjIUigmXIDkJXCd+1l
3qnkh14fZKfTz/mSclcuv4OT70OpkfOY/mP9YRNeP68XBVNcVgU4dHENOMegjr6MwVoVIS8MyoJe
A1riHb6v/f99l7rLsUO7+tNJ9MOkzU9vO7vcbT+kTY611bTVNdFZTHNSjqci9L/n1jAWGAks9vrz
iETNWMOVevO+bShgvKV6R1BxaFecWtk9csbhihhxqzPjhbI81NfQSx48yyC5aYHPWpiWdqApJgq1
bqTeSX6QfXF9dQ+hpz6XxAKT01SbRel/fabYrnVAntR87CTt1Nr9JqW1KZ3gXrryKGO2oqbaSzO9
tEnIIT3RU86rasK2wktrgp3T4z9baknDS/Q2e7fmVhaYBkv0Np6uXpYpvm/76rMy/WfZtNbdFPdA
/mxHsozuyoduiTMQ2y7rxV4/JXb1wgKOGcL46XvilgWoACHTX+OpeEw69doDYKFJlygveJcGz7y0
pV6Tztr/8tA9pAH+uAj1ZugqdSgB46bkZm4F3th91IknQSCtXFAcI7hhjG9Vt9ajvgE4h5y8KqDb
d0eSdZLt4rp0xIUXbKXPULTO0wn3KAg5O0rwIU9kGsBuGxfn0LflkdqUwEGKmaZ+HNBKEeHSXueM
LL1JbDEyAfJz/so5v8QOiBa3RmcwdUyOFNONJRhf0Tp6T07tSFY/NfVvt9wnKJKxvumz9FmQGks+
RqhCc/ibfci6WKOIX+wk34AF/lZIN/s++sQeim6EjUzlltdBeBePq2diURuEGd/l8ui1rA3riuDJ
gVoMzRy8/fi54UBoF/VKmOlJNYj3Z05a9oeEMLr3g5AHts9/I3RjxGccxMg1mo2UqQTrIb9yui05
k5c+63bDgpo55AzpgWZBIwAnBGStRK8iQK4L8AGui5V2FF2xd2rOpXJpHruFTiaYkv+MsV7rILsY
R5RMtxACsHuIxESiZA5wUMKcwhk2li5MI0r0iXcG2V1j36Uqht9iyYNgZjEW7CA0oQnkHcaoFLOO
JOkYiwCHJmdxseDem79KF+2cla5iDn6kO9uGyATny2rlbeRtJmbhLbBjfU2sRt0p2T9o+E5YmLx+
r6AFeamEekwOOIuA3HWfPW4l7UX4HPJ35avfMqQ9pqQdsrSG7cG3U08KsP14q9L+0fNKRALNfHak
2ff9TLgyWj8v3qWdJqutgtnhDC2uTYd9p7XE8QWH90M+r2CsntVlYtC8hf+vQkaHA6t25UvVZC9q
HJn1e0zYXIMjpC8WUiuho/7/AHUKcRkd8WFGFHruxLk1tF55ZlZ3tTL9Izua4kQzvJMCYHvCjC0P
7X0rieppRuykGcCtjR9j1NKzmVaNQHzjMBi3vtPSYsUfIikffTe+bwrnGy0DQooeg7ArtL4fTdMd
sJJuRaiYmUNPfUgJKCc/ugOqBCkR93HR+QddEpvJxL3alaDCbpNwggcX8wADMFRYhypvVyBGXOyH
kvYCE86Lw7HXevLN7cQXixOMJJld7xyHQ4M96kuSywAXp82SfoKXipDp2FXw5hcwDCGztwqHexPu
Ykl0LbT/nYnrt6TxH/OqueGF9Hj/0InOaXfvFv5zy28wiJozdD76vCoZ4RC9QntEElEww9jQcudM
cjuGOUNDcVo3h50rDygOriHOaz1Oj9DrnoAJr4rWCnsCNpGC0HKN9Ti1gZASQlShzEVT4WhMSMgJ
8UfAQ0IYR+R5+d5z5W4rBgu+pfYi9LZWYl6oVn4YCn4zWOTNL1ebXM7Ae57CD4GJduMDkAbaDw6y
6YN9YSXfWpRrcETFclp/Ifo/x4BYMFv61zF1dzWe3KJjthF3ztlBzl5E6cXNckx+03tgqpNHR4yF
lXgQwS6hIV3H4YUYhPpZ7LpgbRF+h6b6iBx59cfls+AvKFw725GzSvRcAM6Xai2ewqvL3HBi7dRm
7g2K2KGOXDDXFuqk+YJSjd084s+qg7GtpGmwn1OPQhupePXqPKDsd6XHxmc6syTbJHn/yu9zLpb8
ecjbd3Jc71UzE3zDWRzaxQ8Ub25i/95p9Lkemhs0EUC2QXFK2bg8KRe1TDOHHiU63DvJ7y3aOmTy
z7oQY1bBe5AdkJgfG788z/1CC9vWDKkZeTIgdPfc2Z8OwsqssN6XBfjoNK2JUWUyncMl+5Rd1O2c
IX6Jg+TU+tNT5LtPvTOfox4HlhUyCa0MEYiTRdRFKBCcBOND6WWnuh8IEx2JvZ4qvG5CSg1fO0Qt
tKoEZzBLGK0tAhxRI61fernNXROf0tS/OG6/r5PyqQ3wo8tB/EbLdAxr768Tso2uO/p4BA8vyZR+
SCJzG8kCrR67V28MGYMW7tcoxMkiGt2Z1D+76h+sTv2MojhkXnOZq47oF7b5LAhuBlzUxgXzdg3q
QFCONY8e634eXBKBiizGQqzFaWrVXpaN3FfDzJa8mPLLiB56MP6LTvvLYuhC56q4rvxM7dWnpSqO
fpZAmXXS7YoutVL54luEWdiDT7g457eOPIa/iKRR/73KovvBT1RvYtv/qUKEDBVQEcA9ez/yHmuS
tULF9Cl2fNg90Y+bj/8qSdfRhuNbQckVFkIdYMykuzykD07S5LdWI0f88OzXxLJkKBh7SEQoroNj
N7iXMqZaLt0VQ6i/xirGecxyqRqeGO391k5kbTJTf5UTckubHCHt6+ytGWs6NDaExGLySXmamVot
d2OhMtgpDNW9YZ17BtVH4vonz2P5FLj6iKQ8WjeUzyMfopHD0XX6+yaMrC1RS0hHHECTdfOJN+xt
wJUC6q+GaCeWo4S0sLomt0bgKdyEAC7Kjmsz7NKPMneveZs4IBJqqEJWefb4uDFCnv3Gx5M2B9/h
0h2cGqKTnmlUY0Cbjd08eRSraHIypOQth5kOP6ok0C+JrH/7yLuqsfvb1e6jLJg4FQCa9lU///+D
8TTKkm5OPpfO/HT4miw1nMZw+EvY4clu5wcugi3HySHjE+yKHEADOveHCmqSC/D50ynVrRhz/IhF
DxhM/kQJWXPBeK4SVkyFeXQLKKm197B47q9twdiNku7srzGxRfWL/B+XU10d+4ISmkSvs20rtmdV
864dMrEJetpLjCNTqX58uQBQMt7fUDC0hom0HyuCO4CR3pz1PwlRWs7ZvxbzDn5Y4IVmjMdd3ozv
S7gq/5vpHj3pxp6Gt1R1pwVRelxU6EmmTZMScYKkgwqo4Cgd1DLu5Jy+gDR07homrcxMGZXGqMtV
qNYQ8GAzNyCYBC/3wLi8rp6msX9e/wNgW69ouYghQHHJOnJbcrhGgdn1qX+Mh/5lCfW9CuMdO5lo
G3eQS9PYpoZKyPBDdsXSxlgfTjaDeoUwjWTAjdeFJ74KdHMHjXLLLVtoTB4CcAyWzMwG/cpdASbR
1Qq9VoLSGlmhY+9dv6zcnQkskRGIN9fRzvJmGP2pTWyal9vJQeOEsj5ITEi9P0iQigKhblZk4Gjg
ZlvujsMzqV7tTnXRI1ZB+tYhilVJeFye6ppRkAjTx16JdW6ADj2JzyAd17aXCFv9myGdcfg8o9Sz
YMiNfv3SVolbXBQSFlSSOlmM4AUj7w1nflOTPcZKXWHndrM2jLnYXMWGY8i6aYt3hzEWB7/J0NAs
MtsKUuNyvOG6qq/RKMNq27Q0slvLKtCfGIVPdxsNU9rfm8QXyZeRda5WLIfH4iDTcxc+Rzkf4m+v
fSjKuDtW23IUlRaR8VmtV/FQWDK02eb5mHYPeg7Qr7oJ/RqrdzdVlyiYzBusXdf9cWM78748Edfz
WUZehHe/HkpFCpCG8UfMmrNKGU2bTRsbqSZy3nGSGWiTbMRFM7K/fCXay+PusAcETHoMlboHgK8s
gvF8ERxTqQebCX5T6HkGTtvz26WJmBAPwA+fjqVd8UTTjgftUxQZJ/oTlA20L6ZBPYLamiV1Q5Yu
0jf0PGwieUKIiskZPzQ1J1OZlXhTS2sw3Kegd7I7GBWksmelBZdqp3wGg/+quAynre87rr0fdE2F
HWJ5dF86DMslw+02xOzX5GBOD7OdBOQZV7pkSInEIfsZtFWgaQhljwARqIQy4UOWWXxEfh4Liyky
bDEYZK0XMPrMu+5NidYbH5ramsILG9KER3swmb1svIDfckXjdlb0p9UtT8bXHLA8NRtjSK7/SShA
7kbexLjRyqS7Lula2DQB38VQ47JoLY6QLM/XrN0is/A+zx6IhVud4yL7qaHQs07Ws71qoUJPLDbm
OV+X3AgTepguW2GChfgnowgZx0Zn68N2UAGgMrhIrClxI0ztpEFXWB5/ZQJ+vSFTYDNbjBhZuxWj
b/1IZ7C9S4MIpB5f4F2quV43yw4mWVcS7P629KUnMUXMSgyfQ8/5/tG1ro8xqs0sQlZbzQeE1W0S
oyW3ue0Sw7MxLbUdBhZZLYJfNcUXb/HUVLV89We7a5+XYAibCUmhP7UPeGEt/SYqIDdH3uEJGLKG
SBOhmGTjOHnbwuGjBsdV2BTwlFCxWtSdMzYLKk08WiUHdFABRRnJgjF1+DfBiLxgso7H6BGHeNm8
d0Vlozno7GY2z0qHMvhyu77pqCQJg0Pmswg7Xelusajav2nD2OF7WvqWqAXJzTnuPVn2cma1jPzs
R2NpC97tuC7STwp6e7whXTdRdE+hjqdUx6plOTZ2Mrf4IxMC1vau9yIdQovrXPabU5I1ZbhXSSiG
l9lzJK0zp9XsNrsoiIoJnQbz8pjIB9QZGYPfhKTxUz9CLu1pWQzWeSbI/PEeeKJoM7hqjY4q9vxT
GQ5vfTS53VNWMjtzqLbIQSTJr5ukG+KsqVySFhNrwLt2l8ZLwby9GxiLZaQ+ikySueZIoCJblBvx
6sTkrNEQhj30f8M2R7AM5sxkcYEdsGXD+47U0RmfRjl7K1cZMV3AxNy2HGbD0LVK6zOY7D46RKTY
r9/4WDpTdp9a/C6kn9TVAKmKI2Rl0oDYai3v1qlQ1+jhUNdCqpNt237EApwbzl2wmOqn0L4YMSpo
zyE/S4u0Tfb0dJz8pOOWI1AXYeaI8UVYgPNAFDLYzUgMTeoktnVqcxubyC7oDYxySHpMjY7MK+K2
XbfZnWHYmAYKubU3Y4jtYtdtf7psjMpbJwaFokwKd0JCW3i4psMNh05XvtapN5fPxF1lszlVbW0Y
Ps8rZWp2RcsYRodl+VgywQEsOJle+ecOEy0m3yCwA0xPUeiyXL2zW3/xG8IWAreD61kJqJHo91IG
IZbbwz/dN24Wr32pnay51PSINT4Hp5F+VGClBmlJmAyL+NneuTbDdsV5kIKKB3I4dAdWeOzefWeI
IvbBFpPidRKdTuoJv5WAqjLlsSZN0HTZPBxa2lOux0VUbufdwQt3qHEN18q6eUwVbvI7u5GWB/Ky
jtug2HbaFgKll5nhuxxronG9eZ/NkfLqh1HpnOZ6KDxP15upF3NttgZlwzgfrGQM+38TlgbFvB57
WTq/iGlCiXN2Bh8Y9c2KqyY358hRumr2bc4A6Jo1AnvOoSWZyvsPtpjw7DMasjEBNB1Ynltcje0F
HsEwE8CifSeLJLB3i+2XJeP5GOLMmowrda7NzZhohgO+D7GXlQO6NR+ePwrJsWcmR3GwdPzMlIA1
vVQfODCFIJym4tsCaKweMKZPwfNk1ShdwedQQrA5scY+cg6258Z01BJ57ZA8DaTl8M4tq310sLGP
FoOOHNR1qWqtrD9IznbNEDBMA4p3CFdIa+9YeccpBgKEy3O1HWTbxP/F7qhjBiBtUjPOKjSmK8Zo
pSmk2mBg1VbPBGZIWjZwTeWwFGraCTDfju1npm9tn5coPSsp6jHf+saqSg+9Y84jnlmkr0C2H0bS
V1FRFLBtQwoC91BUhPokRIgaUT8AnUqSHdzyliaBrFmg4WloO9PX1MVN/53BEV3TUnzqL3gAydKB
yFdznLafhar08g83VLTmLrXxZAUHhAGs1YFGYZKsWUXjj/xPyKAtT2qcsSpvHR/qR8UJVtbWx1SV
JMgwLckrGPRhje0qtMBW2/u8xYd9P+jFazBfWHCdF6O192OHhOTswDgEALtc8kImP9BQHHi+6zK5
JcIrxAduhRkTJBv7RT7HsnRmdWqjFGIGRjW7b4gWnjBeTwcLv2J9aPquIl6egq/jKPaGSlWPyCrj
6C8HCQgfghTzNvx22A9iGlJz8q/prKHD4Mkr7i1nn+1HE/xiQ4hYiUFkJWsGpXEewbjKVVjH70nd
98CUSt8PRrIUfS1G9BiWm7Yxdt25xbhm+rxJnkwUJ8t35xs3WA6YjmxXYfKycZNvYSzHrClkVDvu
Izr1JB92VHAVklSQ5pLY2TgeeyYELaBG4sHrCCtD77UIoxuGXN1RaLZf1imaigo5RzyYLvovQTCg
5N3AYQj8jQmZEzMTD6JxX5u+c5KTbmpPDUfqAccSGxdyeXctE7Yo287AQMpPmGNbdZPQeIc/RhhF
nm2W6PHdEjDpSBKW4xAXO6dVCsV8aIbgLSqBmP5NE1dzI+Ge08T/1oUCLcRYvKq4uMH29MFPONo6
Q2gYMlKl9oKGys4YdxAnGemoxmW8XET/twL5VaqKRw+bZfWRNnZnu8wv1rnvJpltReiaoryIwWMt
WW9ReuAK0eGGf7B8RlI4BxwQKMYsYsLCkTUhvU0vxPQywQvl9K+jMkpfCHqaVM3Seu5bRLi2Z1S1
q5RXDL+UWzr5LOy0XL57rEII+ioV8pwxadNOewHhHUcOsZ2ppQTstgBd1GnOIwI604BMTRbHDLpI
HpaEg81/LHyF0gcmybKc8f+SeroAVwr3BzmyVxb9zaabUwjoROzKL0pWWfwXNUCuYJLzok9IqrWI
sK/1GBlZTLKY7RBsjXwnmXOg4HSHf+mAJmhgqM0n9WdxTLt3EI2CPifm0f7jsbNo6MlMGLJFmXCs
u++Wrej4NnbkZQioY5ApMH96LIYBp1eY1VhVc7gMkGD7qi6iB75rk+cbEr4jllX+NBflv5RpI/AJ
SglmRIMUDtLfJZlkzVBlDm16ywlZJm/FzGeJZhJHcJCQ89vIpbifiyXo7gMHKNfNhXOCD0kXiIAe
YmsGKzM6i8CSntKlzx3dXVV75mSjrIf/6EqKM3yvlhzkfe+bevWoTy6DcXAwRQlpJ+7KYvUS+TM2
CZl3PDZbPonR/+J+0YQKi7lw+2u++C52o6jM1m85daM5GQA4pdDRUC3QjbTg5XIweEmk639+a0XY
a3t7Td1zi7LSbMjwyOFHSoJ5tSAmSViZuzppy9ymIKOM8c8TaB2TnmXGE4l43WETiv+6RD31rQPY
P2QhubFvvvl4xwEvAzPU7D7WegFp4+KrhIvA5ryLep5SSWew57fhNeCVJwTX3/GjiewhN1ntBMdq
wGH6FmA7x8BpusB2/s6ZL6jJWpXaEDynVMbMXcqRw92usc1u0jaaHzVMnbgFndYg6CacEaUSyfcx
kXBBEDL4OBYN6HNzF6CEWPPMJcjkt5FGc6Fvh2QXVjCnZm15pDoQasb4pUUwPF/KimwuGBFthCgS
9XdZdk+AQgJyImzm/DzhzEl1eHb9NI0Pc+sG8786UCvtgTctDY9ZUqcB6mM9pVl170fCF1e/bYA8
bZgtjimQMTa7RXRXtMVg/WK5FhyAVZy6hOfQrVSgVyIiInBspyka5buhikcHmbXDX4/JAfriA+hz
SkA/pke9pXqIyqeYQdX0hTN+bW2i0RdEJaqkWmZKexJHg28CJYbuif1HbYhbLeYi3+omQZt4xxeR
pRO7qrwMfwdZ9FilWKrIAm7xwJjnVnOVOGqdrvT6Xz2axP2cBtATM9b0YZz/oDuNgrfMWzqFIqEW
fuHzsWvjP5L4O6k/c5m0MxAXqvzG/cOJGcEZoCdz/J7hU6HbEIBjyFLEcwbQtHeKwMbpJ/Mz2tMr
gTxLjZx3VuH4j7OHkDQogqn+yccooaAKvChT9QthD7H7O0SuyUnQsAYa8kAHQjyGrQoGCzJkoMlr
L4VbN4KpPhJ8+EeZN6yaFNAvq30b7D9jngVVkKKI6kEUdMJZWooNq+XyRClGEvad8nKRMtDz/KmI
N509F9zZsRIGoVou9GheUnrWjI9zz36MHJAgJAo9QlysHQbeb43skxF4ugck/9NyWfCPmMHzzuhD
Zdl59ehGaVo/NU0+m0Ms4hYaSzXAo6JCcytQ2DO7/2tRNy1Wkgn5M26+DG+i+TFctukDduxaUAVW
xp5vrvRTlgdM9dqGtE3SNlDI5KhWCHuVtauf2Jz43n+W7vpEkeMU0Feh7yrH0ewq2/Wneqs7HCAM
tlqrICucdTXr7q2ouSlwQI45Yu6iz0V87nQsYwy8MW5NMv/GVz+jo92goczKA2RF8leWRfXhZkoq
6kwmTnVycULlOCevjPGnEihk9ZuUdAyKA8YoEP4nRjX4APLkN2+gUtaEMzjEKZf51ZaFcz+zFr5i
hIeH7WfU407m5xeqQf9mErz7dtTE69fqVUw7u8a/KrcDS70o4mXvnKkpb30Bg7XWtAh4ZXDlmSDH
QYLLDeBF5+bTPrEnsgSNNz+6bumsA0GGg60LtUX4UXtq13t9GzPoeDR1TEKFkhNfQ3ffRfgI6JiW
bVZVRODWbueQosyhctK5zP+LvSTeOyGs2Cbqugd/jHjbaAPMT8vM/jDQ2H/lLUttWLKKFZHEgp7v
hAnCh/z/Fq6y8J8G357uC1P43+1I31tptgq0J/EWqA368j4RlwZg6DWwq+ZLYixg8pMPQ8TLIHHz
sQtmZjwytQjjChBqk7R/RqZbrwvTvB3YoPxEU2oguvdpt0VamD+5iNdgauLfORRp/lY1c7T3vKk7
OWCuYS0VqFhZtD/GLY0nkUDxETkQW1+BvY2cbHFxOVwYaOXOnsJ62iXp0l3rtMVwOwfstWLTvgO1
cm6uQb0TDXa6QUCFM2mwahJo3QZmFayXdSb8z1qK4jAvw4RItCAmQU3aeuaPucwL1hCE7BpniA6E
+5kUqFbUCC8Ild2pDcFg4g4PCJOQQ3oxXYWvO2TRxMFBpOuyJnJqpE4g9lkdY/90/u+47KlCK09u
Qaju3ErRW1bYzv6gJj7HS4ydSk1/Yy94HhpajdiljwUVrJJz4hTHCBwii1WcdtVrBfhglVsPorli
Gv5T5QR55UF5WvehvckJEvbgEUJ6myjBI+I7kyg7RowN+xT0CB4MoBV8vaxJsrJ+VERA97ZPLxl0
NPTzJdEsKK0BnnhDEiKQgGh+SjwcYaBYg5jfoW4P7rCsJR+jo2gB+mf7v7ZZ8POxHAY02Ls+Fjhr
W/Tz1cWisiTkFHMHI+k90KI8ixnWQxNaB292AfuM2zQy/zUl5sCI1A0iP3DXZcurm4SHNbldpgSF
uSTieUxsunhEJEwnEmeXLpa7LquPnOovNvsVeCDEKHVst8edsuSOPLY16nq82qK6Zc20zXhJZvEv
Wb7iAoEZ2A/ypbexXe6kyd5K9l+omGeyjiVcS+foheUh4ptlQLev5K+O0GPaYisrtu456MgaLePy
h/N4WyTNg+pRRhig3hWJKavBS9jBkaaUtlf1Mw52fHT1x7iWwASxY3pBADA1N1fgW0KKt1VdfpxB
0gN/WiFx0nmBIkX84ZJ+WIQH04BtuHwPJBscGpuVvVnFQfV3Jf+OsbdLm+CUkdEkJDFQ0yJ4KcPp
d1Cq2HStd+VhvCb+SCCqvNiC6KFlOXAOXpwpPEvLflg1mjrnJoEOc1Yd/hlJ8nkX4JMqF/+DzNs/
TUuyMliJaMa573xUc3J0p+7QwY0u+vSA2pVKw3t1wPBXo3y3dfnG+QtK2BC8Mn9i9D5FodgNjkL5
yKPMSAyVGfJmCwYUrIER7pWtx83/ODuT3caRLQ2/ysVdN9GcGWx090LWSEmWLM/eELbTyXme+fT9
Rfamyig7gVxc1EUikxTJiBNn+IeZ3ldn6k9Fl9xlrriTf1HCc0XmoOZjQIRPluFobuko0/l5xX5j
WWaveHNuFcSPM1RGAmaL4PiRPo5WtqEuShfAgtNd5uQ1VnQPXcpNmY0/aChuUfC76Yr7WairNhv2
YR7tfEbOmGv7wlra/rQfmUaNtvHkSrSmljuLPsDQyrXJ8HuF1n39rE7uEWrrPtLK97ocAPlZ0tzi
YJc8jM1fHkMdZ7uQydS8zWdcOvGZTtUMnx807ga+mTb8sEH+l9gOpRnJI6hVI4FK3eJvYeH4CUEa
Znu0zawM0OP4WkwpAa+/qqtxA+LrHME5NRBlYDWWePFo9VMv3zoBCIk4pPML+gUaI+HE99oIK8Qk
fsiBHVjNeKLJd1FV69rNxKqplJU1YckNgJGey1Ublxs59DcQ6lDt7gSM7BVzGJz7nE3JXhuB94V0
1dKciJY5h4hNJSUY0CoHz+oeBV1i03iTwkCm4S7BPi/dOmZ6WV8HkG8jo0CZH4hj/kMd5rWbWDca
avB2JIC9tsuetxYXb9i674MOfgWTBjp7B7tOr2q0hCpn8oI42oQ4WkioJqqMR/qQi85WNoaF5F2B
jjnYtTISGxkwRsJ3lfw0mgZGsUlQAZvOWqExwUSiSu5qvTpaeOgoqrWlkbWUobnCUZv+5tR2pwnd
VCOy12qvIRidL9mpXlEVv9ZXhEYI06wn+ewdcDgpaIIAJd7SxEaig+7bV3UR3WlIlasjcRJyoSaZ
r+xS+c7jsTqQi6Pn6u6cyLpQd+8MwgL1AhDJ6ZhrtlRkXIKzp1bSVsBalvB9dvR5t3WgvAyBu4xL
yErEPuTN73wrhnqiXnX48Wp66WlUSy4DJyStujdQg3sRaY8zdFF+pFRq4mNP1OXFjni5SvEPgprn
8b7XjpJgyIuUurA2zPGA1zvIuY3MHRixZtRGfCrkgi/2aIAz0LaBEyBtC6eB67UEOTz79paqI3SI
2SizQ/lNJiQj5OetGMDqUsI4ZjZhvjPV3dnibYbCUkF1KWn5c4U7O+pvzC68rVRxyAM07hnJkz4s
ejEwWvY3s0K0GZm6IsIC82inDu5S/n/Rx55KIGnscg37vKFrMYbGVWJS/oOmECM6RHDXAI6ATciv
DOUBfYJrpxIbGdNkzEpKgdIVSFaOcJIB7u4+Os6wqqk2EjFLBZjnzG+XKXDBlP2pd8hOEj7kaaUU
bzJ/SFrUt4a89gLN2FZwLeW7NgykHGOUCwe9uGhODQElVjcavc1FZ8KErjjUggqwjB6VoDUH6y5L
GdR09rFvprUzoxhdxR2cWs1c9pHP6TeV4bZqu/uYhxHptLIyvpaiXAQe6rORbUxXP2bIY1uI2+vO
NU2iZU5uEaGGbQlwrmB3O+Q1lDjbaJgCy7wjy6Ir2pcIeeqbYcr3eWNdyQ03KRP0xpAeXRwGFCST
7dBhd6/N0thIBEGeNEcx+LCr4H1zKo/9tBv6wgOH+aDobz55c1NrHKhQkwoaOdAF7X7ypBhBMcD3
rVIGnURrg0VTjxme7ECpuDcZMkEYYOiQuq8WBgiLng+LP8yRkQ+jmaNNwuqG/bq0zb08Xdqok+N9
+E60+Vtw6eABc8W+mSYTPFK0MyfzqaiDmxQ+6Uw1EfWZNzvkKBAF9ipQ97gGbC5vHfjBE8POrQYy
k3ZU/Jyq7kaeKiNkAT1uDm0hI3m1ssIXJY2POptcqnHTNV1KvpF8Nrnu8crbiPiWCc/aZnHmVncn
3zCzlqNhzify/U2TKy9xi4dthkZ+I4pLGLgXSRqWS5cR0qLBB0Fz8eVzyrWMpgURHm3qawfRDPlk
4SyiqyplAFVpuxTDDTMZX4AHsV1aDjV6MQOCWRnSphohKVcfIJGdcP1dJw3ERjDsKiqPSo7iszHd
tu0EYyg/ViUKiX6irRPoKmoHxQCKHWOObpUi7mM0+IhjkSZ5d6MFUJQs0kI+Z3D6VQMEy0ndXSH6
G0R91kOAFYdAr7O0lhUoRJnR+qa9VUNqcshL2lwtJX/ICmEwquVhjjFJLlJv4vUrNh1h0oWBThyA
CNyIITrhSSCi0EXvrT2IgUax/C5h21Md8tbl5TSQNVMPudcKXS8r+9tGYM1BGqVYCFX6xVtJols3
zk0URbcyOshD0zLcc81bKwF90IU5N72xbIfec8k4esYe9AABcAgP62USqOQece0dlsmoqc9LqzPW
o+4j6YcGFCYG46jvM6lrAoSe8f96ghdvUdABUSX01auI7136qcdXOMdSVF//IY9gpCC2koGIHeav
XHuq8kPVo6NAxGWStUhHNBdlug3pzedYn7P22eR4qrvo2GXAk1hSqAyiLSmVIpKNk3VI3ce7OEv2
CvD7iozNMt7wY0fR076uATHFaXEs8+eu9SFVONS9OOxgi77Owvm5Ev56Im66WbNSaeXIdEfGzTKW
stuIEXCs4zeHQgY4915c9wlpsmtcVfO0cUPltk7ioz1HGBLhpFU7MSJ5GHxDgUqJS/5o7CeOsBFe
oCRSOEHs4ejkGWLwokE2cgLml7R/QR1cpzK/w5pQpj+m2+7lR5aExSgZNyikXQX0cmWgTLPqpo6G
J392VyD1PY4cvCf11x4Fg07014Vv7OS53KbpI+AAqfrAlORW5iWofvys6aF2A4nm1KDumN+r5P2m
8pAK3kmI4rplogXcP8hAViLh0rfMHrgiMlXyA9ute5CRhVGpR2vmQwXLBvZgLc9S6ELYneBkTYUD
RPOQhf1rb+vDxkEGpUvTZ0UqxrBKma3uZIkhsmI9Ji0wYwewIGLHRj4yvQUWQ8GJ3f26TiCqIOiE
tSOGKGiyFQGydyXDEOSAqNOFn3tlAf9VNY4tKQHjRLS5ox9mr5FBNXQi5w2xICCJRLdp7XSGV3cS
HQ/UG/m8Gxn8uwJ3Vf4rS8sumPcFWEoUgH9tlwizZyRT93JbMx3eMdMEM6RDTKzNW5/jvW4nzHTc
lczYJ8SRNKKM3O90pc4aLOBF43KqGRnkH79ZB1W77mFA0rtcdo049OJYU01JnmRQ09LGX82ugNQn
yZtAZdN0io2G2qfm4CAxXqe2dTvO9q5i/2Yq5iFztha9sQptay0LPnMar3SqtKxN9jVTJEFtx8hw
N/YQkSDtmTmg5zSn/xys3ag6KYgTyBOtRby444Gd7FqmgTHrNAaxZ5Mxph1VK2atS47lq5KQryXR
T4aZa3nwytXixCgZ8lVbcI1yjUbNg5W1q8yixAwddMqNpbyeTh1hUyVVFexM9ihI9EMy+kfA2uzv
fOs6PU0yc2tDH2QAd3DwRHLTuwrVJ7kUGHQ8ynCRsPsd9aaQzTa/XaO8LrOfvu7XiqbBcsZ6BbAX
JjOtOJY4sxRV8441KUmNtYkQsQm7ec+O2TT0QyuA3Y5P64TwQU6wzsPxWoof5KRcqZJuVcsCU26s
5N/DfHcZgOdXbdCD2UluCW6itrqnZxWpOOIIbC6406ckVFAnj69shs451FhpFIvECo5hhcLCsTnL
5nvyby0dzighU+LlS6OMmSOGSxvjN3pn2ApLIRmpRxVKIIc5OvcyrmWRu2UtsxCEr700+XDOWuto
xSBeiqNMc+UxymAUOi7ylfJNkx3OaMJBeqIBsy+SiadwDNakP71BZ/FECIcp412yOOTjco7vrEFc
06pDMFPH4FB+6fRjoPGSakTs+lLkw0qZtYPq3mh5tCEjZPlhOoSM468kpRltfGrfDVJ+pb6WsbNr
7cusxSuZ9SuExJIVWNbDQ00VgVHYFtfNTai7d5i98Kt19iZHIS9ZxmWdwgMDC1nU2M30LItMJZtu
5aXkppOZkU/KktNbk+kUGWASIXJWOToDieaaImVdxwPDVZ/BRhp4GS2fWmQnxqWQppylmrwCfPc4
mCKKXsUx9wA8jrI8cnVsdu1saUixV4DE86x9mFTxIIzfTaW54q24ab6V4VWb6yN+O4RGt95xQHsR
Zy2q9wxh643AGyhr1CcTSrRLFHSRawmZMS8s2mkWglNl7jI/mvV3250vMTgcp2bwURxDXTmH6CNG
VnXJOGwZDu3kd2Ac+pL4Fs46oTfq8bODhkYKRJAB8sYnS5TMcFadfSQKraYge5I9B4rnUHP3auwf
ZECQIVh1LHqP5dnyYzxRCHmVzDr8eU0nIUVfUDYYGEZsYLpskXbaxcH0ZGDSxsjoxDj0IguwMqVm
5buQJKx1vaIxlZxMNwfeJKgVxsWQTY+tDh6clsaYzacw699w6t20AyC90Mn2pluQh1lebij7ivPW
raplOEePMpsCsIL0Tpv9qo7BxcrK3YausCiiftMV2Q12wBf+3OZ90Y12+/4w8Js67gd252K41VrQ
EWFNIC24TVJUDaEHIJSHmMLsv8eSCs4GbWqSUhLuOksS5sdWduMwH6ksTT2ElrsFasOgKzyqUXDs
2vyNftTWrv6/TeETJCV5S/YEm1l82FQUpdqSRacnEvUPffQ9TTAQj0jx3aY5l2WloWvueEk9nzO9
15Yy3haie9eC6AgyxTPQKfBd59YuOq/xwSshn7qJ6UHQW1wamXKSrUWZAKZ9tmVqg5TGSFvN99F/
1qvgGhPud+EzugeCS1BtHqqQWU7bMJZUR+MkOzVaYy1lOgUJFkcUg6Mw285aAe4OIrDhGpAJKuTI
471PL3NBC301ETymQsdeLHlhAOQJ0V0YLS2EatxUrsKp3vxK2DrUhWsneJCxUFfrR7eAl03naaAI
DNGfkQlIaFinzi9/yDJ84LxkVHPW2+4alTuc1tjnWVqsMGpZgg/1moShv1Byg1FS+yjTYyPVTwAW
DwSP4zjEP3IlPKGIceB2GzpFzwwvlzYtBESFfjhUX6Y+vORWiOmtav6c4uZGsI9zQ2+3kD/xKsQy
Fn7LoVWzx3yAp2k52yqZTlY1cZrguu1arEM//fXSAOfttdLaufiUqtHecpybJrb3StLfA8Y8MpF9
HZDK/VVzDxDGMCHjuJDJwK+DGh1P7OTPalvuEVCa1jg83aMk+GCDF7zq9PlCl3GZKAbUt2Sv1Vhi
0pnXqaFboIWy/WEYIQ6c6banoJXSrQkpd9ci6q7IJhQnVRgP71qLX5zs5xH/kTlIXHp5pQVyfFL3
bgCzxgEOszAsC+atf4lK+Kwt+U9cAXJVEK/NrLWmBaumBLIi+DdAcM9NM91hYMaqIVF1xiK+UVz4
NyheHOtOypVY5nukmNum8+FNusoCyuChyPODP8ZPQ49iUctMwRRctgjxdjL2pPg7KD6/gokNTV5u
QruK7mVFlQ76JWC1ZBV+FMypz2033CHmawPub65lTwn6FD0CSlNZGwFlZa6iXpCDY7dkM/11jgDL
RqFPcC6XXf5BAfGm1FgkFflLP8VblPFQza0YXroI6kFF3w+2cagJZp3eOIsS2icimuUmaPsPxW7u
I7c9+LZxbdEKGoS7nqjpnNS4gUm3Af+5kiuncBBpNhvnaKiTsxoK7UdhJzdxVC9bN9NxOp1PBm3E
IQyYzFVrWdugxP4cWT323xSuppm85mO3dGh1Dr1LTWh6oVECfswQMdHQtSYbMUEbatJ0XNNhPKIK
gkYV9uRT9DjauoaPdv5YxUCFACC8gd3aNw2fVyQx/kB99iRSZQ+n5mEIcPqyFZSZrGbYSCMFFIiM
iw9GSKuj+xEs3yIY6JLgIgILp2vjqyqEC5kVjU+t6GINrMUfs5s+pvnwnFm27GkgKtswXUb8OKI6
Mj+EiWmfMmKcExU/cgtcO4iGextPFBAwcJLAdywiIAMw3KBF5M2hmRi2gW9DerEqnie7ASqdPRR2
DZBoYIiZqzpQ0QoftjlMscUUTOdljHds99626nhbRTNkadBBjDxsVVbOlvvhlDBDQgGxppleDWoq
wMkW0w115fTzWp/Mi6M1T7IfJpNiExAtGX1/MJF4VfJ+CdzNm3Aoc9xkM3KYMXKmWUQ5LFvMY5UT
2lgWDpbSmrlD0Rqd55arOoBtUh1BtDx4RKt3E1jqtIys7Knu0ge7xx0XdwJo8ABX7BplFOIn5hQb
/vcUh+6mrhGuTDgSFWYKAWJfAkoLFBhm6QnYQ4bBokHUmwYRdRi/HQfO7K7QjM3kiDu3p/PswnHV
MnRVHP3GQJccTOYWjxw6lxmvvaFuyUNobSlKgA4mc+ncwonqPDAi/lLPKwBvSUvJEG6wMscnCIcb
JvzZHeCZjcZRQTOB+4ZLwfCty0mjivgwOeVZx2+nxUAg6S3UkGA3zzTYqWEKg9Gez1mspwd53EfD
cMKKxFmAQN/1/APXMPKVUoAnp12cQR1by3M18NEwilt3WMs0S3bE4FLswC8cAkXZjAUdxdHNkHYN
d4Po2RXJVk3HrUFqLe/I6sPaykrODel0oUxQ+Vyvo8fhB/l7atjHwBy3ptU/mJ3xOmYo6bsZAGFS
kM4NjgFMZslnDRfBDFc7U6mxbYcIL4dOyHjhBL7NcC7zB6BuUoeph95y1VhMWyVRndXziHPMeYr7
cFnY5Ub+Qy3Tn2Pksna5KjwX5Qk68fEpIOP2BWmrsFEhoDkV25Q2tLLxQqyu+lLSDIlGqNtUV6LR
6gNKxg9d7XabHKEy2N7hHjuKdIGn0VOk+RkHIJPZBg4fvQQEw6t13HQ5YLC4PGhTHWwBUVYXCoN4
k0UhWVoXHjuj9Bo1+klcsmUHubmIyF41vdZvwzRzPM1sHlrEnlEPUTwnxYhNd6LrPIg+tN6+nVUF
2Qe43VJJEbub59wvUxQLq0Ov6Mi/Nw5ui+zkI93HdehU10oT3kiJkFqkz+j8b6NquKRIZmAKeKpM
/7XQqYgxpQLx7KsPiTDuphTjv250KMM0XEDkPoz1ArGYeYs9JqAcB9UgyPtXo4rCKfnMHXbqmCBQ
3qrtfDNY7plEgo6waf6YK8n07/JLHXUfTThsuhkx4sgSxjJ15+EsZ8l1QD/boovQ8Ukg7de9/cr3
fE47xGYThL0oePFoV14pjNfCbnBFJPVfm5N/rubwEEfVDUFpp5XNuWPSJfu3DvOgUE3zDZYB14o+
MxLUU4zF4xNnKkKyIyqzLR1ETb+Z2vYdpgJCJcaHWoWHJkZG0YgMprxGugSlB+JGEGrCWd9iec7x
wegGZ41b2m6IKeKDlEA1HgUyljQotgr201MzedA3rmRJJldK309rP6hJX3Cs1VIY6xOFwhSqt6WC
zIBFtSfHIuB78gWGRTcZo3HYFfdTAEGbwz4emCVmSVptGylc3+Xg8/QhWGd9eEz0ZJXV3XOep+/8
stvaJg3Bg+Rat1Skfttl01Y/4xgnJDoH2pjs0Ls+Jb2B41RJnpFoQPWm3DE2lQImWSl26jRe4PGD
1+dRLXx7/cqz+O8o3YpqfQNNhlK0344zbTY2sTkg1xZOCvKiycHJQ9KT9r0cGOc2UahJ7AwgAhTe
GOblrTj7uXqsjfY+6xhLANd/Uixy4ZExucaZDZti0+cwGc12m7vAqqYOPgPAMOOk2VqIkHywEyQt
g45kWiNcLFG7XSxzDPnTwiagfyb9EdBo2/o4Hl1VQSIbfO4FY8d1WCDK4VBdZDHmXUmGsMsQE/dg
YKzy0LwhtjKKdKQdFwQB9IyaCJeDRqWIzZ1XYJHwaty3hFbQFNr+YszlahgQarX7ETsNMy13Ns+s
X6kiq3Y+oK0H4BEYzQ+hp5sJfG31KZriH0pi0tRItI8+ToGeKRa+JtWkL6KSDrOScZrJHZ7o4dnQ
ja1e0qbQxEgnTk0wr0D2NaRRrhmXMrZf27F6YwD7FPV0wcFdnqLAsRfQd61Dr+V0GGVnCYNBPG+q
h6KGOaKJjmBggidoERezq/Zl1o1wATTIU7A0zPXwBifeC00KH2JLZCHColQU4fGHPEAxm8sYh6R0
0coy27RTurYaq2emOtzbqJxcJVZcXfk2esCaA3UbNNCP3BRPDZm032VHBpzPwOag2tvVNSnwTY3G
Id0EpZWaRIDDZA4719NLoNmz7FPf9FSaYU+yadnDsOy77rrVu5Ne9CjCwTqFlXbHW97pUXU/pg4d
nR6TMlelW0yDMVW1R7MBRNwyznAdNEDBGDqkQ/lj7NS3VOobGwZsT6/bj3zmAkr6UOvRJVTiXRe5
l4mp1hQqq0ah/qsVk9iOhilTPVRiSlhgsWntTDyUAyJEXqm3aQvWzO+dm7SzjkjcnnO39hQl3DFM
Pc7YLEnoxzVKzQ8wlxD88Yujj6wm3mH2lf7LJS1a6R2dKMB3T3FjbcFdX+e5g1ZY8ToT/ztbfR4s
QedPPXCQflh2dxcxVVhEEAx63Z6YV9jXfhptxpgxs1OhwMG4LE4RDCua+7o2f/5aayKtVq1eOMiC
q+fRMDy3Z7QACra/svsGU8PYh/iXv8Rd7GWpcigcDRjCDK+jSzM6EGGxQmc9X1DanjJsQkA+j3ca
rukLdQh+VCPWrkabXkE545FV5cFO8niZTsZrhJXzUdAoRPthG0DdH/MCvAiE9E3tdP26h95dBCBm
bV3HXjHP900hfuY5jbss6VW6viqMLfQxCxAsbjzcDaUxbjrNeMjS9EepI+ncWk7OwhZMv+pwBQ/M
5q07YI1HgaR/3z0xCjgkjr6bpvhM0hOegfV2sIO7Z80ff7RjudYaFe/nfEdY9ZQB2SXgKgiqlSMH
VN7g1zQ4IDYxJB0fOhQyFmGmmW+lM6anPAwgTw8zO1soKB8KUABnbAKEF1rIHM5S6N1OUlqQYkiw
L0prTLrmylrjzlC/DuVk/IzRjtnXUZXepShLHCr4XMnSRKIOZLJPmG60jk9qJUw9sKOJ57scr7lV
2wWYkaA09F5H0k2yjKzpWSRFCRQG/I2FAQdK9wH+N8ICBub4/i1xf5BOEMqJgDg8Y63DAJvd/GQa
ZuFN1RzcKQ7yAXqlILEfoouJCk7MKLRCnhqkrls8tEXdLrSuV56mxrY2OAgGG4tfsghde8fHuG7c
DM1SG6wJOH14hmg+MMsmwzPn6T10B+b5Ghqsj3RSN5YbvaiV/zGKEckmSjKI1KsQzqWmdfuAKA29
8aFguBAPzQnF0YpoHk+cnjU6GBHjx2HbwsVF7WBtV8kpN1V1G9jNK1T295gWOYTUM07AD/T+XoQy
3pAmbHtNeVVc/a7LoNOVjbD2+txmlwxC3jW/Lrrtm/6CiRfyjCnWBSmCYa4Nb73U+ns2SLatyRig
D5Ca0jDCGs/X8bFwIyQu6cS65OcL1UTrFZXJG9eAS16UhrHh/zDIS9zXFpviZTp0jyDPAETZ87Uw
6+eYldL2yeNEtwz+24Pew/XVs00l8k1q2S9CEBNtKU1FOx4hIzCeKYMGJtb9DIqbAwGPXlvHKoBp
s7CmgxNTaRq2uhrL+HrU0csqB/hDcS9OrYU1Mq5BSUg5W1mZ7eW6SoVt5yjK2PkhiOoKN1VH9u+M
Cs1WWrMBUtQRDsrAe35oncuJ7pyHtMK4wDyqfgDNDlwKiijawm7UC+sEUn1irZyZog8lKTqgMXWX
YzibiImEH89e3di3UZkferVaCqS8QkE4Uuv+FqnFDVFpl1rlXWbnL9PYXtxQf27hQaFbonmiaY70
Km+w9975vKtBIGjSZ+l4tvB+IovOzcVIz3wrBm1pMfGiZ2JtEB5hVlnDK1Ez5di6xVMOaqOFQODj
DjxXwKdKi58DV75VBFZq/HX09K8chDyN1Dg4hf+AzO22jCJiSjqd0sS+d4Lw1PGSFghyzKjRYEAG
oRt4snKndtadHSJ8Splzb/WqWNtKhaE1/6B074qqQzSmrJiST2vRGgyGaHEk6XFs1BNE7o1WiAMD
Tbr/Qv0Z28p2BBkGSJIlDPKO5i85MW3IsrP2buq7kCXCFVTBk1CKj1wx50Ns5d0yaWmHiHaH0MDG
cnrE3GBlMwup4OD59ZOjmE/mNLy7LcN2LUc4u5a67y0teqEuY1RHIVZLx7XiTs3DrT7NW5SAbjSA
4FfYIZ3nFlUTRk75AgQ02aGoSvQeLWiGWXQzmSAXw6Ch9zodlcpC11Opf6Q2cMYh26Y2JEI6byCc
VP/ZrIcNPdsnQukpVHqAaz4vTtFvFYSyJ9ztClwSEZTfTyYjeDllNrVYpRiMd6wbpiOtz1gI5GE+
oMdh0EpFnjFl3gGUzKYLletMGDHIjoP7aGTSG3X1ASnwYydmyNYtdNimYAwT1S+oOM1X+Siedd2+
LbG2XEAeOEt5n3JS4eJmq0HAInBKmryTjf2Hu6FTcB9l6IAB6MY6QGGeJXixUYLSaSFeYELjiVE2
zwiG7JOkv8ujCGRpuBeV/ibG5ilXnTuW8GOfMcYyfQfkrEJkmJzT/79QnU+Qz7nULrmrp8HZQtZz
lo6G7uto1i9+kwMFiAcVwF7JQAWqJIFReZxqQ8EzALkd4SPG+e9//ef//vf7+F/BR3Eu0gkp5H/l
XXYuorxt/uff1r//hR2b/NPdj//5t6JDvzMdVRUqf/7+eoHDyV/S/qMNBnXOcLT3rPoY2uXRZfha
tdrr91c3//nqjv33q9ORtimyK91roF5jDUe6BXFv8WcXl4/0l58+u/QIh6nUGSHFz6XdXrrC3v/Z
peXz/OXSUWMitZJiQ+lCs9mGhZFvDSjqq++v7nzxVoy/X13RMhSxkxqt6xTBkZ46XU2a1WjbIHJ9
5okQnL6/0VevX//7jQLFV/24TnQvaLpTNpjHuC7+8A1pf780soqdPpah7pkpqWPjKzslxVbp+98t
l8c/LErn06K0kW2KdV1oXpH5b6XerUL6BnRdtg5MkN/c44t3Y7t/f4BEYau5htN5qNamSPRiZUo4
//73f7GpbPH3axsGYio6tBkp8v6BxYixnKcUHXMi2+b7O8hf+Q9vyJZL6y8LtFeZWuRdoXlpKI6G
Nu9KczgYjk8zvaA3FW5l1IOOuPv+dl+sWPvTPma6QG0cWbLthRz8hEIrZXytVODUM2yLwtvvb/PV
N/m0o2sNGqgaO6VnqIWlLtGGzQEzprOz/LPry/v+5a2ZjsX0pahLz9aSn2mOtB22g7/57ZrcVP/0
ST7t6jHpBH0M7J2teNyLrAXV1SCFPxzyKr2q9Bh0V7/h7PBSBQSvzzwiSzhI/uzJ5I/6y5MFlUHH
2kkmDyTMCblttKLL5jdP9tXH/7TV3aQtbNOIJnC0SGzU+bJuYT2lyarCn846/9kDfNryak+NbhjB
5Dnsd4wr6mjdCiyfv7/6FxvS+rTZHTTBKr1RRs8JpmjTWkZ01RuzsZvctvvN2vrqFp/3fFs59OO6
wesIipCUkdSY9HuouMlvPvFXN/i05fnCc1Wrbk9y39J+xFW0QXPaaa+/f0Vf7D3r0xYXhp80rdb0
mKOBYR3dEc+6GROV76/+1Y+Xf/6X9Rn1GroiZsWPb5Xg6LRWsY6msNrUDQnqn93i0+ZORNxWltF0
Xlyi6Nn22tZmhJGViff99b96QZ/2d+yOWT3UWufZ1gS1r08VFNHQrvz+6toXu8z6tINrhLkwW5lb
L8wYbPprCeyJM5C/w7LI5xWMQ7BfQJaSdenEV0o7X7EeYKehQRsBddWXKijF73/LV0/6acML2IT4
t9gZKmvqxVARzTaLP0sIrU/bXAkakfRBXXlMesYV5RSGXcb0u23+xaloftrmSB1bfm9Dlm59H4Ry
xPguCJAWg1SHWhCYvGJ4UQw81fVEuL/5cF+8LPPTvscba9atpCs9rE2dRWGh4CoGlGj/6FOYnza9
0Bywrg5nepDPYmG2wOqyPHOvvr/6V4vO/LTp88bsYw3lDE/DrraYXgXZf0e+RSm1E+GN3rQnPzwW
07ysIoQrnB3KEMsMZHQTlNvGMHcmc7/vf8sXEcL8FCE6pB2zrudsjufqmIh01/vapZQKsd9f/9ci
+Ifz2ZQf8C8hSOiqakyxVXiSwKki4pl3U3uFPF8tTu5klZiAmDYSA7SYgwSHYsjyqFfOKYT4HSo1
6E/nfUJnAB+zDx2hFygn1U8bGBNNPTdIrdxfJ8I3mHZFnRvftTOnzm4a5rG5R2pfpXeHqFSGzLnL
2JCxo1663GXKexdNb2uOxw10ZrPaAEC3wGKOxhsSS5F9LsqSofBYFuUGPb+IkciAxG4PT0PVHazf
0BPDJbMNR9mXTAOoYgn+ECCJH0G+RRGw3wELwwAnBBhjwdWsdnn7MuZ6DMB1ngfTh+MaIrGFpfBU
9a9ZhcAEFmY5OKTfvPl/TozMT4GzBQpUWGZiem1hAjmI9cqqVrRnjXL1Zzf4FDqR024bN5kMz3Ap
zdEQnKiglAnXgT+7/qd4yPstaTOFhodrX5etOwjsa8qqsf1NdvJVCPkUFG12dYYMqOY1hj5P5yxX
Y5WG4IRu5W/y9y82l/EpMKZFgoYLICsvj1B7ghhjjAwf6x61ozIO9Ic/ek/Gp1BIp2wyDGTjPFzE
hmrZKsUArLA2h/A3ddUXL8r4FA1hwZoGKhWzF6CA1e6a3IYLq5c6wiXfP4GMe/8QI4xP8bBKu65A
Cgzcu4ZPs4pxBRq6OCk0ECGWviHq0/f3kW/kn+7zKdg5KJS1ja0yZO617K6uM2xaer10aEwWIcyh
SuAHluMKGkT6+Jtg/9XLk3/+l/hXxqGBXFIxeYNvpFszBuiE2Mn99w/01QL7tMd9FfWF3q51L57y
GHlZSzAmwBoLMkWvjeiRfH+bL5Ik49NOR7pzCFhOuqdZmDiMXYOhsixOYWG6AeMf1zy7mVk9f3+3
r1bDp30fJjWmcLkYPRBByi4uIxzShwgUXVE4K/GHj/Rp8ysZGMOmwemvUxXENJiHhceynkf4lpaG
eahr7S2UctbfP9IX30n/FAiA2/mlWdWjB2xGbKOc6YGDmvFew2Tr5ftbfLHO9E9RIGAQPE8aLipA
CZIBJI0T/QzjrDn82eU/xQDTaND0qogBYedH3pwkETiVJEwev7/8Vy/oUwRo8tFUtawYPHizc7cI
igFUIHyV+dxA5nF+k4x8dRf553/Zi07a12GnA7lliDKui6B1nvPWAEWfWOrl+wf56jN82u6w4GCA
g9fxpMTtY6JbbEhBW2L+TTiRK+YfQpj+acfrulG7GYroTHHXozkiYBX3qldlivOE3bZ6iXDs8/qu
lkabxfL7Z/qqx6J/2v9pZZj1JKbRK93smEQ1lpAoem0wuQGKxxgUgX17N87NvuqB5Cr/x9mVNMnJ
K8FfRAQIJNC11+lpQ8/isT2+EF7Zd5CAX/+yfZpPrwURfXJ4DlKrVFUSpaxM6U27CoyMhyxkf5Z/
gs6sSk4QlIErvLPlI1gyxl8wcSiBLwZaY2WJt08G4in+53kuByNcR85ej7bNCi8LBsQGQIz1g3Tk
Ia1yP436lblu5zfiKV4I/kA3HKZwPOdo2f0KbKiJDkcyfo3HGk8RyK1A5NxjNXzp/9ffiTHLIs5b
cjYM+TODRnwHZM19Qyt+GMm2SufcIOcKX+ebypL2Ycbb24qX395u4ikOxyFJZjPPJufGRkd0ZTZI
BgSMV8u/XbcBijN5EsTXU9iPZ8htbMPJ+0Xm8fdgtEfT4cNdqYaoDzxlMrN5iFxyvjYRDEXjdxJK
xmDeWl7C7UxGXOVAKQYb3y4hJ+cIbSumoH4yFX4EENjy8BoLucphwqfG9bKGsXM+cCg7hwfswN4B
/GgDae379thVThQBum0QhEFc0Yrtp5bNryDUWqkZ6axzXdaHPF9Df73FEY56MIjWLmCLM8DEkeK+
CubsCXyty0bSzaLEMbOgTt+6DqKLNu9AR73EtH+7do/dN7wSvICueKOXhOw8d+6lRkM92qXRFVNG
D8vj6/ZYiWCDhYkF8lr7jOcYiIUC0j2H3whlDyFad5en0ISxq4Rx7IIgx6lmcs4q0FxDr/ZvnDsr
LqobWwlixxM5A+R4PENgBhk77txdO+Pis/zLres98P/PWaK+hQECC1LY0MNPt7IfPUQbIXovPieD
8dCAqmtk9QPe+E/CBvySk1/Lk2ocSn0bA+8rwBdTNZ4pYYDpVoYJPUevg1YbqsL3TaEENlhKgGIH
BwIUTctX2ZnfgVZ8d3N35equ2RT1fSzKAdcC1x45D6M4W718mMBztPzLNe6qvoU1M2UTnwQ5d7AQ
hJLsKoj7wt0Bz3+VuYTfLs+j2wQlqnk/dqNhYRPqaaTgXWDdIyuIdfBc21iZQrcUJbIbPKF3GSvH
cwjgDvqcUmMHeSAP7Ep1tSs7MPssL0W3G0qEWyjtdVbRTOc+tpwNGpIkOlRAOro8us5QSnCDjBDg
9hjSRQWT6TlmpMVjfTUAeQPJ1fumUGK8d8DJJQEDOINJPACBzmMN1goespf7hle+AXlrQtqHGRJf
eiZ/5PEEPiqKpkKrQ9/2XVOoL2DozwAIeQzlOZ0L+ojmsHjX2Ql/dB200i9PcfuLgFAlpC3u1A74
x+0zAykVdMbAWLoHzzuoHH5l3Ni63RGPF8tTaRyKKkd2J93ESbpiOmclGBQd4SYPhs3bu7ANOGn+
e2oXicmaDrTb5wTUQD4QuEBCQZ1n5bdfR7mR0KkS13ZDcX1xsBPmIKpd57ZXcpKhPfMK+iGVCQ3A
ZRtpwoIqwe0KGYNznUrkj6g/5Ay8x+iqQufkNLQr+UO3DUpcm32bQ5oZDPfZAHAY+IDiKxSdjSt1
V0u3BCWyeUNmNGi71pmUQYGGJYAbQGj89cqik7f9NirIvjC/XCnOrv3xDcC0HkBhoNbcZO7aR5Ju
jUro54YAaW/pWOepnEaIRgEF77Bk7fKgXaIS+hAkj1s7wfChDV32X6Cl3djOSxGh9RmaZV7sty4+
O6Z/dCZYqzvRA/rdayq/3OUl6pNZC1AHb3sJ6kk0y7yYcwsGhCyBzJVrh9ZKgtaYUH0ic6fBdEHe
LMEmWU+v5dBHfwqQKK2sQDe6kgum3q6mDEXmM6XixUiNHy5P7ru+q89jDYsl3oVwsqD3HVJSznEu
xRk5Ye3kumbGG6lAffNKuXQaBzooZ49XT9QEO1A/sP1skgsufD8GG2x1HWTq7tvpq/0+fItQN7+q
VzTi7BQIFHSiorfP4MaO1W1zX8pRX3oAI62HEKQ6Z2i2gXyBxT9lWx47z35bXoLOXko+sHM3tNF9
Ls/gsD0OzmGu3DP+Aep0A2padOePd/qUEvTQ6alHA0QOZw6+++OYtWi7HWm1Yiadxyoxn0JVxivN
aDhTFmbnmoXvgynH52UbaQZXn3raUY5NjusP2hy76uR5afLVwcG/9kxrXU1ww2fVR56xy2uwgeYS
OpZGEVijKz5BCB2CUxb6ZmpO2FsNrvyrbnC6BYk1QMGz1RdngzG+EpW6FSoBDw2NKaR4qT0bg4cm
Nui5gaVsDYehOXLUF6BuAoyiLJk4i6SD/AhoJtBDVp2sJr/v88G+TvwhDOuK5ugiluKc4J0dSrcX
00jQmEAfx2FceV3SGej69w9TCERgkclmOKNrNt8XFSiFILK9dujrLKQc+sVQ5YUpBnkGzFkcICcE
ytfOykFVDFan+3xYiXPIEkC7wm4k8iLp9kYxgD3FQ1vQ8uiaLGIrwV2FIu37fhBn0EIFtQsue7M6
F3bypTfsIE34iUOGcWUuzWXPVkL9qtQFpi4AAvMc3VcurOUPwnH9fmTebhx7b2XLNZuivusMEAWQ
Ioq6M9RNAlB2/K2z6aGw+Ndlk2k8Sn3TKS20eTUZogLqMvGhbqthK4FYuu9+QJSA7gug/YHYQRO9
M1UBgdr2Q4YOsPsuqeS6NR+igfPYxNk34x5coiUAEu9yN0OGdH+fZZRwBlML5J9a5HJo00E+IoHW
h99bDSgIl8e/2uBGuiVKLF9vHyzsUwFZ0OpnUYwgUWPWESrHDyy0fkd29mt5Ht0O2/+1kudkhIGh
FdzZlKMxt6VyR0P6977BlXg2QbdQWBJbwFOH7NFDzbaQyWUrGVX305V4BsMyMdB9KM/oMy1P3CjA
5dFI87D823WRpUSwHGzL7UQmcUE/EBcdrckMecXG637cNb6lFNDBzJWhKpwgtKLxkwPKO1lEgTuv
9XdojGNdk+AH70dggYM0hekrUpT7jgioAzihcZ/p/+HKPozulEkBviK7P7vetZNBgB0tmuhK7tT9
dCVwCzpkhiz5cHbwHnWuALsEbLqS96WFfx9kH346RJXiJIL25Tm1PfPQ4RHgiK6ytbDVnDHWdU0f
Ri+j0hwbUKCeG+i+7JNQFOCqTi5OHCZoRopBUNJBox7c8msT6urElhLAs7DxNe6aI0iI3BlkADlk
w8oE9ENxaxlHlhDQlYLT4dPgGqIFb5g17Fppr3WaaKLk34Pth/W6YDaqmWP1Z5L2D60N4dW2ukxu
/LwcJNctv5EF/11GPww/TIWTV+Z8ZaRpoTrsgiC/8MBIAX4rWt/pEEqgo+M2MSmJcTFD+SfAa+v4
Pg6ifltegcZAphLmvUNIjd5rfH3lAv2HDHxi+Bv4lwC8XjkqdFMooU4k9BVTcHudC7yBGsALg5zo
yYZqy/IKNOFoKqc0FH5qYvYopydsRnsjFIIOjiXvw/ARUwl2NKYVfe7iFaXipfg7dKT41aLzfn/f
b7+a7IP/eID5V6THhzwHZfYvQCPmEynQa7g8usY7TSXYocflGV5bozRgJVugz3+mbvcKmojvLYSR
VjZXZ30lvOOQcwOPC7jglU27ScmItsrpPs83leO5Sh3UCnscQU3jgZQW6D1wBPSu9XPZPJorjKmc
z9mVUaOGWC3ERR0QhlkT3dAcSo9dTkCk7kxXip2Vyq0uBJQYLoHRouBa7M4QIwhBII0mvu5HC2HO
X8tLub0L6Gr/rx+BFxzSNAMKzYVRfS0Z95uE0nt22MJzlzL2fJVmKiJySYD1hZkSgVtGs/bIfdNH
Mbrio1abZnGEB+jLXE/fokiGGxT+jhDF29tj/3nZOjetjzkUH61jSF6FRoQ5OjwWEnuytygJke08
kGjFSDfPVUyhuCoUxCl60i3rUtN4ONUQKoW+UAJK67SYD2hcSKGzEF5FESrzHpfCjIr3cqjCO01n
zpe5jM+E1d9A9Qq8eLtS477pURhe8VjilJYwa9FfWjL1X0JApUA43q1siMZaanGX52zwHLfpL9Vg
dXu7RuMZjxhkGYD6PxZSgOyKQufTTKvqbdkFNMtRS73tiGvmRN3uEnsgLk+ibvxkGTK+B/tnmWo3
RBwJEN+bTXepw2iId2Pjsfehhtbqindpfr36IRoRu58q3hsgpvci0PQa4DlMv9xnGeWAY+DhCfu2
ai+OdGzUx6C7N+xsSaBDtjyBJvrUYjLndh1B49gLgK8/0KjdgGcd9I7Rbnl4jW3U9gk7ZWyOcam9
jNZkbjNXmLuGgpxwefSbZwR2VkkdaSa9NCosL+DGWzKfKM33lfVqiBeZjCvfKpoM6Cipg1W4rURQ
ow3mFKjxOXyCSO9uZPGwKYeVi4Au3pRckZQehx5WiS0wCwgekGeKFQHbW4A2lJ+ECwLZMXRWSj66
DVEyh1OC5RJEJEZg0BgqCJCMR+vR8m5ohlZryKXNR0OaxAhiYT+O7vSSt+7+vqGvpvtwE0uGEHSl
Jn41KwCWsUCtEa31RGsCQO0OAODJBeZ0NoKiS/YmgCuVKP7UYGC875crAWymTMRVbMIoBlSF4hg9
JtDYbO4LALUsnBOQG7cZNYIumX2SVg/zDMKOBM1rMnpPhnElg2qCwL7u+Afz04Ezx+0GI7Bq8P9M
bX8YXeOI0sAEzVO2vc9SSjALwRP0GThGUBnyDbWNbZRFK6exzjOVICaQp0WnMPa48SqIb9JTWqx9
3+jcRwleNnQQYffwqwF83UbDZ6v/0qFyvmwSTX5T68ACFDtUeJMRjDw/2HhUKNxw40KPE5cYEDIu
T6IxjloEFh5tpzlEbJHeeRYt20FNdu3ipbGOWkWlvJkKgebdoHKot5nl+FQi5Timu5I6NQYi13k/
OCbgZkYuO2ys64KofJgf89A7NWX01IN2NxIgbb7PRkoAMGpHGQMOM2htucWhs7v6//LQOhMpbs/C
FlQbKecBxI6ARKApxA5z6x3dbsl9KUiFv4PPsmmg+QovqsYHRvF2C+K65R+v8x3F+7sMKATDAf1I
75b7tgRZCycrV1zd1ioHFZkN0lEwKP1L+VP5O8ctHYd7DaEluvaqpvn5ahUVHY7R0IbCCKYUoozX
0xCUymtvgrdra5apFlGdLKK9kC7HyTI+h6OFOuQmtvv9UIgHqJY+R+4QQEwQ/IJy5Y1TYzO1sNqg
y4lXRdqAt7KD0Kf4Zg32m4PW1G07OTvIrO6Xt11zHljKoRYjunoAuFvI/xXWNrXjaTcOUF6Iiqj0
+/59eRbNvUittXYt+jNrtM9fYpedOcn/dGBpd3qgSsfu6PXJi5T9yoJ0UynxTXHeW5Abri+yNIJE
EAiztNu8tj9FXf8AFvsgddZgYjrbKfFOoQw8i8StL5BvfIrK/JkXHlh+ITY/4Xl82XI6P1DOuyoL
wzEjU33hNKp2s1e8WQxE2FEuq0OE681ggkNueSpdCCkZIDeJLecihstZ4/DcZxFouAyzMtLdHeOD
n0a5+aEjx2Dg2W8vRtv8Ah/OvLfwKndnvCg5pq7csXacpr44gBx8A994m1dQ25XUeTQG6PQyxpAT
lheicTG1lBuKfJ7AV1Jf7CoB71k2mDvs0uCndjHupisfNe3rflPM4GxdnlGzNaZiOnBYGNHMaH0B
imoEDNtoU+iY2C7EUO6b4Op+H07fxJuEa7QGTncafU0oqEZ5J9euDrpfr+SYBKpH0gub8mJBP/sx
dan1CU+84dPyT/93A/m/twHLNJWbgwvxDnueQ0Q7/zqWzzwjD9Mw7t1x3EHQemBfG+u1KQ+RQU+s
aL7jzr4jRbIfnFcKHTxH/Lje90Y82GamtSX0lMfGZwatHNdEswaLQaa49nmoM8T17x+sXNcZGHn7
CAy/s8WRkDx51fqZV/BdmlRhKumIMOj2hHwWlz6Cc5jhpTWyI7jMv0y264Ne+23Z3pqspxaLI9vI
Cxtyh5eOJGfZWS/o7XoVPDt3LPm+PIXOTkomkmWfmmXRgiAUrD2gpYXUPFgOf943uJIp+pYAdId2
1AsAWL9CkzxZeX7P7za5Wh0eBhRgBOggLkDYJc8en6Y9tnuNvOrm/mJ0JQlUnYAhDE+g+NVBzcEs
wFqYgKV2T8LCA9tw1W8bKZyvd5gJsykZoaqtfGodCMzVHmSZCyeZwDoI0uvl0a+x+X8xi9GVlGBZ
oGyAJu90aebsMwSInocm3Q5s+L08/E0fxfBKSjBiDvxCj9O4KtOjC/TZNeBHr/OtGLKwy3P8e8q9
tQYlmmnTxMwSSXzJwwvn+RZ5Yx+Hv5LiBAmi3QwpDQNE2KPxLekh2lnKXZ9B5HT1I1u3RiXce5CM
CyFDeUmd4Qk91/saXCEk9r6xLrvnmwxmJP/NV2MzgLB0NHjQkOkg2/EllRCRTUAUkuOFxbuv3IR5
lHjvk3kAB03BgziBr009BOATnt9VF8XoSsCPIH3p+rbsLzPzPll2/eyIbiesuwr4uNbw/xoJWsRk
hCIXaE7bMd9GSQ318yJc+yzTBIqnhKHtUFwy2Vxe7LB5Glj5BVpCYFqUz8tOrHEitdu4guUzK8XR
bEr2pwbMa4sWLwhCddAvqNzV6u7NhA4bKfFIObqiQmgjXIrQNh+kjCDPbkTRSk1LN7oSiBDFln0L
vtgLK0FIzvEGKyC0ely2kG5wJczSXHTRxOv0krnMPiYGSJiLmHYP942uRFjR2XEqRZxeTKfyDi0X
+ZHU4m15cJ3vKGEFnUIvLqs+wUnXXIy+fpiF8D1zXskOOssocVVTcHyAVCm51Hl+GhPnHXxIcuV8
0LRF8P9rKy7qvJ2Fl1z6CXS/HOp77IE4zs7wkh2N090MebM5t/cc/OUFAzl5+gDBhtH6hrrvftl8
/3qMbyR4tfeYZJabta5ILhNEZfLmBKYGO3wqJZTC8B8RlM1pag528tRX/hTJAO8LD6C82Ahj3pQh
387FL+AytwQt/P20tbJhM7ivUf9a9jEErl2oyP/JM3FldBva/tin77PzTcr3Nnwei/ekfPXcbIeh
MdlkfZvxeY7ZoLAFzaZ5P4JnWeILh0NNZMo+TyTeQ/7y0Lbhi51BG84GW1wIVTQANfJmMzaHfoT+
b1dfsAiQHm488hgaf0dxmcin3obkAol3AhSiYdyesvEwTKfJqP0oc32jHY99ZYFm+d+PbqM1Qi4N
+RhX+66vrPKG6cCB0AJzDLGQwgWRuj3tnPlrb17Fsn8YQErhF2Pz5xwKIVO9IdYvCfrJCvQOdrRW
FNREikpT7HYJpOSSKoGAdW1sugHyRWEJlN9Qgg57xZtu33jc69Qf7v6dXbcQzjDjSxuj3T+E9GQ6
zpvYsz+FqetbEKRbnke3FCUZQsrAZR5voks2Qd6gtyH8BcmtU+uuEufqZlAyIgjbIR/UzdFFOPCF
TCSv3giJCFbxL8tL0CQWtVk7BC4qLSmWkHAQFUVJA9kJXju75dF1P1/JiqB1G4wZ+IdAcLgTFK+y
naAx2DSzbu39Q3Oqqi3bLsAhk1F0uM9U0LXIkkBS41OeSd9lZGWbNVOoHdrgUZzzKq14gCbLh7KO
HixXgDmy2Neie7nLUCqJsRBsgpxW4gWTHbZ7yCki51gPBvScV0JCsxNqj7bjJEVmTZUbMAcpsJPP
JEN3mKxWzifd8FfTfYi4GuQ3kC2KoHILmppNMwrv+t6FXOZulw10sw5kcnad+MMEwLpwpxqNMDAE
iASjYv6VlTPUKFwIgwyP4Fb8CXzpWtOCJiiYEte1U4K3Cc3ageOO3vch6SBOCmmAia9sxu0aN1aj
hHVVm1Yt49QJ+oYfgEP5kTXe2czI32KuTiWelratCH1navdDxv8uW1DnxeS/FgwhKWXIfkTXRSbf
ksQ4ub2xxTPZQ1c7K5fD6zX8xiHOlHAneEZNGYQ0ApKDMdGG3FIKXYh5OjVReeiMmWxc1/vqyXYN
aqhbk3ItGjozRYxkMpAd/2Xy6egxSJNOXvucQEltJfw1vq12c89zFpqVd71zSO/cjuElZOzVxKvN
8r7ohldKDQ1PS0dElgwghMohPpiW+S4pY15DTRG4wJVF6FxO7eKeGs9DgdvpA2FnUA2fD/UUHsO+
OsVoXyvQIZ2N9Wsfl9vQla/LK9OEkdraPRSRmUPRrg9sA5c6257/8Mm8z5tVAF+Thb2X5aQP8iR+
6FJAA1KbPhfogG89cbjv9ytpoEmFLUzb6gNZ9A/zYEBZeljJ99dPyhuRoqL3qNFE9ViOfYD26i3t
+Xckt2MKFpmcOE/A9n1eXoHOt5SYh0q3M7Y874OoLA+s4N+u6tQsWaMI0yRlFa6XdKIfQ5d3AVo2
XqDO9puw/ABy0Ie4zh8IwYcEL1YMpluJEuncsoc5i9wu6G3nbajak5lDMVgUK9VETeZSwXsZUlJd
VGEXFKU1HpwMcvfNOPGtzEO2l/HwB0dCeB6ZS7elVWUr+VKzKBVD0OSR4CaQ9kE55490HuxdxGSz
hY7e+137r7aSTabRy5xYdYAX/5MB3ahNjhfBTT/nd65AKZkYMp1afJfWQR2S8p3MgwySvEWPJU3K
lUi/bST0NSjnFrPcgdV26Gd2mtln0ZgewBa0DuNHJ3Mh2nOPqZijONho4N0yGjzus6x+cjrIORqF
9dTk84oD306GTIV5RdwzIArTcj/yIIsDwDHbdGL10ep2PmG2cqFw7LCAUqfrwUjFNh3db2SOXvOO
+3Mqg7joviwbSbcIJZ94bWINcdt4PqvKBq9uTcfIxo4NdyVf3U4oTO0WBcN7njBpe74w899hy7aD
ZLh6WfmnrJE/aZUem3qt2KRprmYqTCgEitnM28LzyZhcGrvYi77eGxAPniznzWr73ZxCbwOiREku
thTSo8s2ZDdTP1ODvhvnmfIugw1F9RPyZ2xD42SPB4ADBGKflufQ7JMa94xzKAGD3tD3IBS2j/P5
SJ222y0PrluAEvNcgobJnGr4WsOAHiKv9ThAh551za6lzsrdQTfJ9e8f7vsOCr1jEcETXB5TyCtC
9NCeUBYZ0Yd07CC5vZLAdJa6Zp0P8xS1SUjnDFcnGKBk0DSN+D0bq6y2uuGvf/8wPNI7JU5Uuz4+
u8AyXX4Zeb1yZGnyosoJ6rllS2KoefllWkCZ1W6epgjqh1l9p58qsc4gYoZXHcv1ZUwfSQbCO3s6
lpX7wovucdmTdNZRUjtz455FKfH8YSyH7zaA809JOMWH5dE1yYQoGZ0Rh88j6op+wrvnzOTHugj/
krp6ucY0NG+CRI73LURFRM0p+KTDEFOxZM42YVycoxQ1xOV1aDZaBURJ24lJnDLXbyjawqCPnkOD
LcTz9mvXUFTqlmfR7IUKgsoT7oGedHD9jCb0eQ4tawu+Ie9OAynh7IFaCI8p4pqQvAKfN+NmiOp4
v/zTNYefinias2YAY17KfG6iiktj6wiOst9FifZegjZccd8dlKl9pmkVty2Ddh3q+lG0yVm/zU1U
O3hTPty3EOUUp0kMcmW3wASp+er26AzLvOjnNEGFAJLTFZ3nOzdbie1s6JrZGRj1wfHu+RAdSl/M
pqxWwBE6h1XCGlLphPRZ5fpdkaY9ZLE7lNi5Wf2GIFS/Jlum81clugfP7EZoY1LfyY0I2Exw7OdF
bq64lOZzmam4I3xexqMnG9cXkXvGM+zfePC2JJXPlcVe3NH258x+Y4OAdm/9e3n3b3+DMBV4BIIy
Ek2zS/264dUhHCpnEyfdsJtdB/qJpuWcrUyWewfqYPsSDHkrTqdJk2qraU7i1oRuIqJnTN1X6HFO
u2yau34zeoN5MsPsd91Z43522uguiJVJVchAFWZmmrOC+iwvodtl9qTbsBDy6SvurXFAtb81NkPI
xHgm9SEkPLxAr8f4CTgH3mRKb+2hW2e169QfDvYksiCblzrMrydQh41Z98D74jI57sFuXDQShP0J
IrD3nQBqzyuA5dYk5p76omwB46RQRK4v0eB8XnY8TSipYKbcTKLG6gn1zW4a9pRM9qmjst4tj665
yakYpiyb+8FMJ2z2G/TAOmiGx3LjeMUzYMqn5Sl0+60kHIFSY5MVDvVzFwT11HO7wzw1FiRVy/i+
A8xU0k3UlnUr0FLoy7HoD8QCNygfojU46O0FUBXMhG54h0AfGvnYMD6HFfGjiRyr0Lzrx1MVzQRM
Zg6FK6T7jmUmtOfxSmnk5toLjO7HK98DbdPHtahm6kedYe5i4tgnLmWx6+1wjV7xtodSFcJEoek9
JWykvtUz/PauGbd1BEXZZfe5fX+g/Drrh1hGgYTT0cyp3/TutmKtj+Iu2OHswWeDDaGieAVf/A/o
/f9VP8qV830qRVtZWYmJbHNrxXn2MHflG1SNI6Sm9LMR5ceknrbtMLCNw7ojjRqIJhoHvDedIWLw
gmcuCDTfRyNBVcRRNFOzliUlPnSWjaNhVMUp96C/3VyB98uW1bmGEpgugWAECQnxp77+A0jBJRTV
ZWy6lfKWzi2UoATUiNWWNxPfdBL5Lt28+zoWQvxc/vGa0VWwUVuD1gsQJ8cfo9rYFhmVGyGb+T6n
UxHajgkELC0Mx4ci0VUS3n3pq/iP14KXMDTbX+4UrRweumUo4Wm3ALKbsnF8O5H9VSfxkZXz030m
Uq71BihDO3REUr83ihgy8yx/4G22Vn/XeI+KZEriNrRoitFLbEIuwhOYvv8OZfn9vh9/NdiHsB8o
hfuwivqhafxp0/Qduh2vy0PrfrkS6GEcWXab45cTr3ojUx54loByinVfHY6qSgn9HMZlHSfEH0GW
ivbIODmXvFyDNeg8RonaPIylmzo18fuqHTag++yhw5D/WTaNRlYE17D/mh0APoomrdDyI2aInVcx
MPJmu47kJ6e30WZOthAQOcyi+gqc/GEaczBx52s3z9uXEapCnYQgcza2lQM9k/y57fs9J8nvCpL3
3I7XOgM1m69CmeoBn+YC3+y+5fCrnA163xi04TayttdKApodUtE81OtrwByE47tdXx7ttjT3NjLH
SsbQLUCJ6hl6w20HulRolFu/7ST/ZLjzL9TbX5Y9QDf89e8f4q5NKo+j/G35UJ6W7ybBLhA38b6X
YPdf6YLT2UcJ7RZSLy1uPMRPTHPHyswEYDhOVsyj8yEluKteJmYYlbbfzuUJqmibtIV2VOrhxcDM
73qNoCosB9wLleXAX3xzdp5Qiz6jF/oNDPIrS9DZR4lwImQaRo20fAtfLnuwlqHtc+jzleu4bnQl
wsuGJ3xyYBTPxDNKMZY/0rReMYxmbBWLU7Exz2yrsVC5oH94hDtR5RyW/VI39PVT74NflkS6dRO3
BIX5KdlaifGnHqzj8tgan1fhN17bisSWE/FtUArtIBTZ7VqnBcY1btZAb7qfr0StUaC5v8ki2+d2
+ZQ27DuYN78u/3rd0ErE1naLVN1L4lfdmG9MswG6ZzSHFbtr4klF20DYwWu5lxOfelHxVheRu58M
OnxyKGkPpqj+3rcIJWznJge2ohqI34XQ8Cg729rU3upHkM5ESkVtbGSXFyDL8WUP8fkWbDwG79MV
C+kGV8LVAblPkzYNDmSU1fYcRGmHkZV/7rOLEq2T2UIqFb0/fhehmzd2hpMYpy93ja1CZ+I6Kdze
6hGtPHH2ITe7DY34fVVMQKD/G7D4To6cBFxjfiRsuvEm+rcU1drXkcYrVbyM6HnBZjC8+RPkaE/g
Pf9OPT7sy6lJtmay9pamyQsqRCbqoiQCYZfp09LzncQ+OIOzB6555cP/9pctxEr+a6GpySQ0PGUZ
XL9qWysOOCkPEy4keWW9jDVbOW5vr8JTTyvA6b0OBORVYIryV9tXxxL9K57tPCx7kW54xf27uHUs
0LfXQWpPGzF+z+iXNlqrFd7eZ0/Fj8aJmJlBiyoYOveLEODEm5y3WloP0IVceWO8XSv01DMrS2gq
rFLUQeL0R7POP3PwBYJTO9skIG8s2HCk5Rrli2bHVSBpWMuorJMkD5oBAH7iPrSkSzc8SSGfZ3+C
POFdNwjv/w60Hi+CUcnKoIakcrpJE5Em+IoNk5VPe906rtv14TDmowsiYXBPBl7llVCaGH4aXnoB
UPwPb+yghyrMXb6l4kpre+YS3/h5UObd0XDCkxziTzy2D8vD65ZxzegfltHGczkRM6sCy6z3fVQ9
lWl/QAPZu83rRx6R3fI0GidW8aRtH/E+QiUaGMIuhZh3PADG18YnVBlew3peI728fQ55TDnk0soc
cNCFVWDIZP6UyLpF/3LarxxEmjcXT4WPVlNrFl5IqqDNIp8S0ew6bMSYp6e2KV6FPR/HkT00lX3g
/dqXgm6DlNPPmgwr9kRUB3npPUSO9QV9Eg9gdn0BdeK+5vHK2jQpTD0IB7QHR0aWxIF0p68dTY95
2b32QKsv779ueOUkHEpGBTo664C36R6vYu/MKZ47y1hJYLrhr8b74MVJL1LHapGApzz8ZsTNmxtW
zxAVW8kluuGVWO8y4rp0yuvAy4cvciY/IoCYbNNZKbtqvFaFitrCs1HIqOpgqOOX1JjPomvWYPW6
sa9//2AZGzXCrKiLOijDiP8ko228SZp2f+7bVuX4pmIuks71qqAurwA+r7LC8UDTkaG3NUu74ml5
Gs0iVDK7Oc2lI0Pw84M97XtkFD/LIlzJf7qhFftMYN3l4TDmgWSgQrSdJDuC/Xyt0qIbXbFPgrtl
KDo3CrKKVCcw8NODLZ21bKdJDf/HYQfuZpnnVRG0Q2sds8HJjk0xpsfMdYydOVOg2RlQY8t7oEGj
eSrM0ajKLBboMA+S0s2eQKoSfkryqdzbkePthsGOtsTr3C0tZXtwq7LYEVYMn+JqWpPA0xhTZfv0
KJ6zDLO8YkUrc1NyQbejvI9yzfRUqDCvE9DzMgRhahjNph5zNJ7Zh5Kih5tYn6beWLGjbhVKPhcc
jTpmlNWBRHPLJoWyzGa6th0t75LmnFVhwnlaRiR0szKYBvYWTu4Bpcx9VZS7kLtr9XrdHEouryrh
oiiJkCEe+VLJdiNx2RkLdO7Mq4zpOtdWEroLQumhimgRRFbzLS4t4C3nAEockLiEoGlTr5wbms1Q
JZ2EGVJr6qciGN0s24Bgnm2G9c3QHBsqYncAUqY267IM5j5/FCCY39TUfczBCba82ZpfryJ2p8ll
fVjQMgjnXBxrczKPjgdB1vtGV7Z5CuuStBNJA8cEy3oY/o+zK1mSFFeCX4QZCBBwJZfKWsiuXqaX
d8G6p2eEQCCE2L/+ec6pRlNKzLjmQaRCCikU4eFe/4J83EYCzmIZk5xxXQUB2UZRXRdnjdLYh7R6
0f8Ef9zHff/duLBp4Hc9wDbyGoFLKtW+FIc6j7aQaBYHMNkZwcno+HPBcOspsPVBseFn57SPoKir
04aMu4o/eIv+++LWUGYkpGDNNRqrPjiGM4gRANwb6u/7TPSfq+mm0ie8Gk1D/DPL+2O7bGpw2gxk
hOHVsNJqIn19BUPzqW/K1yVZXxOwq6busoV1s33DeHN7rdMsdUTqa7Ik5yJJjmEZP5Qdzbi3Xu6b
yLZLjaOaRuXtgRfUV0CBXnkhyfSgC7ouXyQokvJv9z9icWITbQ2ydW9wAQO88qH3kN4ColV+nCIq
+n3RpYkyFQ04MgNJq2sNMddj19dPyB5vlRpuh8F/AQOxiSsFlx+n1TzWV8iAQZvJwQUgRTNnrG/i
dERkcBDMkYdEbIICLPYywaac+7jKZFmDfY+GP6YiWJ6Ys44bB5NlPiYuPSGM16OClFkv0KxL8u9j
Kx7HxTkObXkt+/K55WoLU2OZickv3bsrDcoAd5wAefpJtDRN1oSe922rm9u8ifvBIU6dXmoJatSx
eHBJII6jCLcUcG1//eYxb0ZXHaH+0LQNCEyr6ehB9es4LnqL/tnid6bKERCffo+yurzqxH0tmPhA
maKpEv7xvm2S9zetCUxvcIouNHIRN0MGpcqxPb3xi170WbVT2okGEn/sxQU3zP3P2aZjnIawDlIf
NXIfXR1+rQcGdDHkUcHKuhHE2MY3TkJ3bDsH7S7yyiNZnQbiAYLXNj5QOq788/4ULG5hYq8r8BjW
bk/FtSjFU0eab71yM9cdf3g+8pHF9EddbElo2T5lbNxpLRaI5Ez11Vnkd7bWjxqZ1DKoX6g3fw50
A3iefLg/K8suNmHZxRyMXZzXTlY4yTymy9B04HMBxcXGPrNN5fbdN14iaqQNmg6H47JK6KjqB8B1
XvOxQ7+L8+yH4QkPpg1Es20qxm2+tF0SujkWqGL594QlL0nTb7EVW/aXqeZT5wlBxiYW17Xu/izL
6pHl3acSU9i3Csb2HceiEmGjMHzDSyddGTBkeVwsW9GazTTmLQ6rqKlPxNWNyK1hcgrcFIbfKXMa
m0Bsxy1d4Ipgnk6pP6EEhmTw7Z1SlX/ct4/F/CbqGo0nfPErJICDqD4nC01X0MilTRf8vD++JZAy
4dXAWykpV4xPyfi5bYIX0s5fVU8euey22F0sa2DinZW3zrzgvLo2QwI2SVdUx3ja2QYN2PS//Qy5
RQnOBY5wsxjR1j+0Qzrxjm68g2z2N7w4BrtnV3dx+U/yCYfP2aWASvl85xvUBDcPXllUkrHqCoAG
lCAaL09RDNuqEtr+vXH5qDEmjtfjDPKn4lhAqSSlJR4tM93ksrGtreG/YVGoic5Y28SNg5Q28rtm
4cYL1/bvDd8dRzm1Qi3Vta284syDqj440zoj2CBb3Y7vfyIykc1OQjw/KpFEc3pvfu1xH5xaQcdP
w+xt8VfZPnG7H97cAy00MiBZNmGFfT2fyCrjEyOTftQgtjzed+L3FyEyCRrJCiIq7TV4UFcqGA+C
tBEgEKIGMdL9D7yfkIlMgLNIZKEQgZXXcQrXYxTQ5TSHTfhxnsChCByEPjQCofi+j90M+cZgfhSx
dYwGPFnaPKPulEIN5KAa8RzO4lM4lhsnn81ot9/ffKYNm0HH88ivymu/IBPxd9d7GzOwDW3cxzd2
DOTdu+paDHwEgUpBQB6ri+N9+9g2lOHUE5T8HDTn4pXSJn+NpDvxIHkS7rDvuI5MCsalCRKIT+Fl
QgL57IOxPYWG01Zh1raTDJ92kRAn7YToG218UD70vUdkxp6HKn9YfZkNUbdhJMsSmOholy1yVDNe
717c/VWX+QAS8HJLPt02uOHSyqtUpKKwuo4lMnrr9L1Myp3HRXwz3JttuRSBWEgbVFfu61NAgqfc
Zz/GaqtwbfvrRoAdDRHpVZtUYKjDGTHVE/gvhbvX6obrhqGzrAnrcRuE8w1iBOBnUhdbzNSWjR/f
5vTGNHmto4KMpLoiR/817prPUZV/1yJ6ve9XNtMYXrvIooxL0OlcCUUfUJUrfuxD8MvtG93wWg9p
eLqUuAYmKEt9XtbA/eaRSex6AUSxcQ0nYdMUePHXwAm0Y0brePjIJtkvO/+84bUeEjizHqIKOIHk
ivd5poZpq0pmWVUT89zEFeFtDMOowf3OJH2kTfjF7bdaJW3DG746eUg01+CuvaqmqtNSg7OKFj9p
tdXGbdk1Jta5A5Vwj0O4vOIdLpbnFtDq+Bnn/7Sl1mf7gOGxse/MwMjMiG8Dyo51B01dMPFuHfY2
89x+f+NTs1zbRIjbURbk9Niw1r+MSf7b1d3f9/e97QOG09YqEVCBm6trH69nna809Wf3VSODsG98
w2sHaMu1fHXhtXPnnQLP908VkcFxbIJlV6YgMvFjlHVhGNICbyQBDrGUJTz8C+nncksY3rbChvM6
TeJTAL2qawdqD0Q7qAyuyS4xKTcyAWSNBrVG0OF5RCv20Vvbz0oOqAnOl1bxz3UiPt5fBgs6JjJR
ZOOEAirvNGKePj6sojuNXfRr7MQZRPRF6jnQySzmXxFLuhQyO5f7X7VsLhNONsp4pZB8rK86d71j
ULT+sfMgWwow85by9PsP5MhEkk3j2hJ+i+XcIkTgrp8BbDg5hL0qEPzdn4XtE4aHR8MowIPsY/0J
Cz+BKx4Numh6fZiKIvy0ILVzvv8dm7UMX5fBwrugRK7FE3hrenM3HDQdEtShScT20blHJlw6pAvk
Y4IWNQHSfS3c7m+GAusUJt/uz8HiKyaULEJ8xBXHUweiFMNR6YEfoGu5988bl3Qp4gE3GxYbXDfr
JXcH96kfWqTnAebdWATbYhvO7qORuVxEDwSkxy9xQn/ElfOBN/RVht7WlWozknFdMxIVDJaprqwM
0OIAJqHoB2SJi8/31+B2df637BOZaDH0rws1hl19VWz4Ch4W8DQSUj5rLUA50awjsttqehDhlGw4
iGXjmkjqcJnKofRHcYUMAXsFTzn/2K6sOpJkU8jFsiwmnroDr7oQ4OdDHg+cnbrIwmg4gpLyta/G
nbO4ffrNVTuulVNQwK+uCGGnYxkG9WPoJcWRtu3ORMB/sGQd2q4EMNXXvEeXf9QM9WEpIV96f91t
y2Bc5UnQTUAY4fyABBs/1OHyc9RNAybN4fv9D1j2rUk72NSLSOJ8xSLEY3lwKBhA/XYSG0GsbYkN
53YV2hNq2pfXgkX9gU+glQ7y/GuRc0ArPX8jHrE8cE0kEVpRwqApJySEk/ykovaIVsuXpgLvzlAn
p0htUdrabGX4+LJ48UQit7z6pYLv8aA9LG4xn++vxD8F1Xd83IQSlVD5jLoQAGcJOBzEXk8T6Q7c
+9TQTwVZD077qxyhqd0mz2ggvLjDl7UMDn3xrZXVpZ6nQ6n6hyXYhYaITCXhqHPXDqn36qqhC/+U
8Eh80EWiN+Zq2RemkvACEclWuyiRxyw+V2HyGJP5Oaz6iyu3mCgti2UijYZJUrf0S3Gtc9mFB0WV
G6Jzv/O3GkctHzAhNawby9ZvUaXOg/YY0ebM/S34pWVDm/BLvs6r66CvDdU/5LBAXwt1MF4+hDT2
5iYdydifHTKuy0msfs/y4/0NaJmQKTFcrFQudYVrknn0sSy8Fy+pNyqmluvL1BeeIElNHa8T1yF3
K/Cx8v6ofIhoEeGpUwLKr8PUFezQDn6y7wFhQjWJr7u54lj+aUk46OTd+Xle43wDtWAzlRFRgLex
jPqyRZocEkwXGjKQ8IyS78uKmDC2WuXxqPAAvS66fqwh2AKn77a6Wyx/3cSwjfHaO+2CVK+uFv8S
s2hNZ4hynXbtIf+2Ad5cuAVIACWeh8i8y+kx8OYLiF427hLbH7+dJW+GDp0oKn2FP9751W8NqHnt
bQahlvPIBJh5RCB1WUv8bcrA69s9Scof6Fz+Q/Z43zKWm9yEl7kgxEUXeFVdacmLA2uK8ZCTtX9M
ANr5cv8TNgsZ73KQ84U+MITVFVz67OvaoQabEqg/bhFU2MY3bnPq5f4Y8Jxfa8dhzWFcOu2mbpi7
xUa0Yzn3TLLP2K8nqsOqvMZF/iLD4tXR9UtLxAMkw8/rtPfkNu5xyBrgZoVizRWPsPpc5UOdFhAO
P95fBctCm/iyZgCPB54bt4BQInMR8Kckqv4Gwd2uEl1kIqYKcGuGLIr4tQCGkPjy98RAw4V618bd
7N22yztxiAmT4gUgnKBNwuWMpucgnKc0bxFX6fG6Jvn/bvjmwRHfIOJ7BDfZS+uRQzB4f9dE/HHf
gBZn/Edp8I2jR5ATTESnKpCEh/FPsONASSXmof+hXIf4R07lUO47xk3V4ymoY4Yxy+tKQGsB2q7k
hbZ9tKsxPTJRVWNZTw6oSvmVkbioDwMkHv+3iqXfenJa7GTiFEKSdGs5C37No5YdVKh/oyfnQyyL
X4xGGxe3xeVNrEIEvvOZDQm/hhAdvIQUyHzHr3/fX2ibpxjnFZvRvALm2/I66/6zbNjTUoGCU/gb
9rfYx5Rrbmgr554QftW4PJfOefZo8FqX/qEPtjLRthkYcQBpGSB+MTLd01Kd5xFZt7kM/ozzbt/7
1YSShqhlNskASDh6+cMjaA4+yRk1Ej1GG88/S5NJZOJJy5VOEBZxkEtPvOBEQte7ajasv6Ocjqd2
cIoH9DFAfCJXcXug/kQOPVHojVvELlVtNzLxpWQYeT20HG/ElX5zSP6pA/HL/Q1m2b0miq7xl7in
FG9zMTsylaM/nGO8NE73R38f1RiZ4s1CqbISCovTaNQGJFG/WcN/CX4DLYffppW+dK37v0WIr/e/
Z9ls/0HPTeOy5A4eHEEX5uDFaf2x/Joj80dPatQT3fiMzWi3398cvxNBFtEZFhgtl9/XCsCY1mHx
xg1vG9xwefA3h0U9Mn6d1+SPVi9LGoagetxnICM+iZYkmMoa2YZEueV5Ak7zkDT0z0nRLWiS5Uj5
x4ve2Cb2QAGmwNv8z5HiDd1Ht0vAyJp8ytFksnMWRnSCIGseYpCLX8GCIVO36c40Zh96190oG1i2
kQmfG6YA2DCJKE7y8AlsZn9BROcSRtXGCtuGv5nujYnGfETtDOJi12GdooebOPCRDLl3AoFNdb6/
zpZVMOFnbuhNUZjDQui9Oc/tePJL/0dDnYzmW+wsln36H37NFXqJ7bKyazgEZ18GD866ceLa/rzh
AX5Ow7VA8em6gnRhErJJuQgfJkRZweDs/IbhCOilq3vBQe7Q19V61D1IDG90uCl3QB8InugtefT4
/UjRNa6/WE/KiUTuZEvQKIC4NT82fqjOIYXKRxSHPYRE0ZawgjBxwzls62I4B1BXoYYHOpkI6WcW
168yUZ/u76r3hwYh/r83blU1pKHB7GTjWBZHpZrhKLncSKe9v+pgSv/34HE3JJSA3izDUfq91kUL
QKB8hRba16aNNxzbNoHbq+qN5/ltSErld04GCY48zTvipbX2vF2WpyYerYhc0KQtjZNFKvDOoun1
CbGJ3ojV3j81qMn/G3aDn4fjXFz9hpxrNY6pjscvq5pO9xf3/ZclNQk9q9WnFZicimtYdE+dD4nF
Sj6ASPPznHhfB7KVw7UtgeHcQa18NpKpuJLJhRaZdgfoksTzhpFsoxtuLWu11q6HSfSyFYfB7doj
26662kY3nDlYO4GnNhY4Xhf+rQKE9RgTmm/g82wLbDhu2SnPLcfSgaglD8GG1Ly2Vbsch8XdcF+L
h5noMyidgBS5jyAKw9pXpxme0Rp1AnyjTEd3qxpj2UUmQ2exogkxKQonG7zqG1QXX+KpvcgWyb8+
/uS03a56BjXxaPOwEjqPsrg6lFxaX3wL9PLMmnoG03+uj0XMv973CsuSm/rDccvK5obluE7TtJ4G
39eXJvHcjUjAZq3bVnhzHiV+HYfBhNGZ+tWHvxf+i4Bero+Pff73vv9/m9ebLzjeAEZQD9EkouAX
kONdeKg2/rzlYURjw5XbMao96jkF+rny6IRnZHLyXEBLa6Tuniqn6wFKcdVrJ5Lx4EdNeaIR/HEY
Vfewa3ImugM5ZUVZz0BloDzxmJdxePGKLjzeH93ijyaMIwZiMHZF4mRzzSl05aBhD/zsdATyQl7u
f8K2u4zjqvcZGDQXVlyXttCwTDme/RnZo/uj2/zdOK4WClmuBXlOIITip7Hph2Mxg2CzlM8s7jeM
ZJuBcWg5HravCuLiGrsctb6x7g55S7ZQZpYlMFF4tGFiYk6ABRYFHqef2mA4BCvfd1+bnKPJMEXz
5HkMqu5NnbKefPMLtZEVej/uoyYAzwWeKXEqjD2H5WUKpx8opyNZABRQGU1f+9B5juJ+i3vUstCm
OvBN76kK4oFdgWMS6YBj9ojsqjo65dg9T8iB7fM3UyK4nGpnriBpcI0WbziEIKE4BLH7x/3datlJ
0e33NydVVVHByNCwK3EETZ1Wr4ehJ1tRsW0nGWeV5xDIG88wUd83X9xl+EZwH41B+P3+n7cNbzgy
k0mtAiEc8CQ25UPgtfUzeDaTFz7GaiNTY/uE4c2x13RT7Y7s2iRQ7vb5deT9CzppNoID24Y1HFki
siStGyO2r9e/G0e++qX3W4ThuV6nD4XXffTXaePMsMzEBK+BAyGZKo84WQ8BwXSsGGQ15fNczBt3
tmUq9OYmb3YSRGcT2gvBrn44H0s3eMzXsUxhss8RVGcq1TywaafEgUmFRgZvKXNBEtD+LulSjhf0
o2/crxaHMDFrlc/aUqLKnaH78/va5NG5j6Z9/E7I8P3bRjWPx6kqliSLGq85tCiiH8dasI2T1bbC
hjsAiBMoVFAdUHnrE6T7vuWxOJfuuq/QSU3Ssxo6zB14+J0MJZboD47X8yt0550tYLnlPKWGLyx8
iuLVc/JMJmw9QGwSDQPxII/uohaI2m+1FVsW2ESsxZA3rJ0W8fhC6+7RLyXHe9HZIgizjX7zjjde
MKwR42KAl9XdkPsHvLbms0zEZs+MZY3/U8euPbcDk32S1ejRjNBeqoY5U+uWwq/FiU3syEh90gUo
NyH6ii8tH9NZ8kvrzEcGYUGuYwDCycbJaonCfeO8oCXRvvbwKU2WpxuAaCzcrG/1oXbyh8Fxft+/
I2wzuhnyzYIoV5edXiAdRV0UozrIhKkl+UAbsqTaG868cB9Wd2v1LVvYRA5O88JQWVvzrMAOqDj/
nPOiTj0in/J5K9VrsZvJw0oJIXHsOeBgBcoKPknTPiAP/tKci7x4BTin2zhObJMxLAeutYbPEFrL
okGdG1YepVq/xzzOmpHuS8rS8OZGb1bnJs2ZlK6fZHkbvXilPpMpfwCa+o/7i2/xFhNE2DdO4dS0
hFIqrr4uLQFL0geVFLxIh9EPNraYzeeNczdJprIroMySjWLuDzLq/orltPUesg1uBCA+kvlQ3Bjj
LCcFhQBB4c952jat/LrPRMap63U3AVlgkbKqQjkt71h+WWsVnl1Pi42+fsuONfGDBO8f3vU0yVqR
XBMGBVHVNKkK8tdbZMC1//H+VCymMqGBS8jXZRRDnmnlBe4hbwK2nBrdSbYxEct2MtGBZdKCXiOf
IVV70/ZRXeWeZ5S+0pmNdF+wb6IDI5IPIgALRcaG+VPnuN+XINzIdFn82QTvTetYLSVafDIUNS95
FPySgJ2trgZD3E5/M5F6DrqnczZCOZhDxBvc9zoFVWA64bzYOJNsS2wEUOsKzlW/lViBoqsPXStY
1obeVmHetr6GIwN+01RjWeL4hjpjBfb4UZap4DUAu36k9LQRYtqupNvk3hx6BVdajiKOs9hrKaCf
0WMCvdLVJU8OY+c10ZebmNN9n3h/SuhNMr4FgGNLGuFmQxdXh9mZu9Th7rUrg+P9D7y/IqF5gk8d
UWoO8xXqckVN00ku83M/zPmXfcMbC173QR4HkwvW8aENypNWGhRxuJCSv/eNbyw5HkUj2hSYC0Uw
oIiPbVSGy4W3dN6XqglNDDj4NAp/SPIlAy0tgpveVVw8MNnk9a4TIzRBmU1A44l5zZqNofhz8Iuf
ao42QjTL2pqQzB4vxi5e9ZrVWvlPoMQagbDyt0hxbFvTuHkUGFGLak7WrGwacSI9JQcf0geXolmH
fZvTvHmaNkdAiUZDCA87HHxBPgUh/qY80G0P/hePBjzNv32rGZNkiWZvzTjSychBlN5ByqU5zgAL
XmLXnQ8rDb20c2J1nPIWYvZdRZ+HgXQQUasiFBlCH3pquzayeTe5NQsYJ9Ga4YEDtpZ+Ksansq6b
fVvBvJfadVQ8LvmaVV5cepep0kFwoIA1bIW1lr1mgvsg8crcVc5zVgYjDiqo8j3PYMk97bOOcQwy
0hV6FBAvEKgCKxL8T6HNeMPyNpko89Zj3oy6V4UzxEUxCTR3c8aD6MTxYnJFcSjcQKetrp6mKP/M
KhSaSsA/nJ36Sv9BsDte1AINt2Z9Qcfx2CZsdoEWbsm4YTqLm5qAdUTQSaUX+JDjVS8Ap15EgHwq
2SvhZLIJJ8vaFzyRayaq9e+akhOfg791HL7eX3nL3zcfzMJdBerPBf4+S9R5JrI7l4SvnwkeHvvu
WPPRPORj07bgrs+CUa/noNXteRDEOY398tf9SVicw3wrV70iUil8IVe9OFUOVNQrlHs2NrDNRLff
38Qjbl21iQrqFZQbTn8uky5Ig64ZDzVq0Rsmej/2DE2Q+TTWkmhRzZlDhvk4r+JcRCQ8DHKA5Pk+
bEzoG7HC4he8lkU9Z9Wsq4P2uXfpoei8ET7b1sCIFFynq3N3Fsi2EJkpuPxxDvS+tu/QBJgLgryB
XuMpI07BPvZTIh8gVbpVqbD9deOmdRoXUvWCLpnqZufX6jf5N6r1FrGUZXQTVy7DOKiJEy+ZzyL/
gEXuDolSWxkC2+jGJeuUIpCNp8YMFSjv7NSCAv3ibe1Ly9Y3Id0MzN6kKXosqlBdfOrABvnRx4P1
h6ZxuK/jKzTR3HnsT6CC4EMmgkin8paJoKreqMnb7HP7/Y3zsr7QcgYyNpMladE4PBcZnHkLnmIb
3XApP5gEzbnqs3iS7Ayq7/ni1fM+Po7QBEJPEK6AjjzVmaL+Y9WsLwBOHZ2l2jCN5dAhRupE+wnp
VxnoTFf574m3X8ImePQDfU2araKH7ROGZwX1HI053ljZUEKstAg+Tt2CzIZz7id344Vi+YQJhHbG
FTky0uvMbcdnGS1XTspD29PHSm3WZN9/kYYm1HlpujJEUQXTGMVy1qpqToQW5HH04uAlrlSYuiX3
fpRuvQ+QFJj8PU4E2P5MV5H5ZVuci76PH9aWb0kL2Wx2y0S9cQoxetCqKmAzf429tGpLeHUBmXAl
+vgE5HC9cXO+n9kK/4O0Tvp2Xnu/y4gs4wtKLWEKrk/1sPi0S2+XW8O2VNwtJ5UJsl6oZFyCdzOD
9sJfkMDIBIaWtN+I720WM44Rv6k8LaNAZcscfM5zwlKpNcqESfU/GTWnXWHMP409b5YF7fMJ1KXg
kBAiaVM+OhVEMACTvT+6zULGBS0B6c0dZ8RiQPzM6dmzYGucJjPfKlBZDkMTZO35i4jiGn8fvU/t
1U88xPFsk1kmwd585zX5D5nKG+P4unJm1k9dpiL5RyWmZ9mUH5CGeuC0PK9zdR6kBO1dvytZGppo
68gXck1A7Z+BdOlPCMbLNInanZe22QEU6W6geqQqm0vwuyBSZQ9BDa7M+wttWQez98d3PJZTwlVG
SvenXtiSzjjodw5+c5A3yzC3aIy7KRhmbZ/zF5C80zKNqkD9vP/fLZvUhIgvxRyF8TSrzNcEYNuC
0ao6kyQG474fl/m6EW9bNpMJEwfLfrCscdJmMsYG7ZbEPUQQNj9yp2+yau2SMxHxenRZpE9zlcTH
fbMzwgVUPGUV4ymUzVNfH5cq+Hv2wg8+eCjvj285pVzDxd1pKFGW6NtsbdoUGh3naGl/+7l4gdbJ
RtBg21xG0BDJEDpATSDxCbQdzeqa18W3+//etvZGsLDMUEaqvKrN3Cn+zAPyCTj1X1xFG9WJ9/95
YOLEOxB9LtBHarOJtT/mmKs0cIKtYuD7/z0wceKtr50kpHObDc5ETkVbzSmFovcZhMH7wuTAVIDs
uTuqZPLrrIpZmIZL5aYq8vclwgOTF7UKZf7PWyJbHeqeay1eq5qFp1ktP/asbmDi0Ct0PA7C8SSq
gD60QHR78qRbpLHad3sGJhS9bZeYhBzMmDLkyaXv/fqRhfGXff/+tqneHHsIWjTgu2GdJYlznvV6
dAbxqXbZBjDPtjeNgwFt7ODdjNYmK2n8vzqoWKom/un+X3//UAgS41CoaJ1Drn6RWRCTL6Ggzzzg
zwNZ+kNeVhtJ9vcD5MDkQZX5SqCkOiNcdUHgCk0r9xu6oIIjiFGaFHDcJvVVNHwVi1ce78/K5nDG
YZHMQ+AKQkVGGSqMzlSQ1OnzMJ3dZeuWtkzKRKYXsVzyhiRNhjT5hfnzp2hdf4QO+7Jwde7RzonX
3x/3Z2NZfxOgTkqCmnvsi0xz7Z3Aru9hNssWm4/FViYuneVkLjU6PzNHVS+uVMcuYo++xzauBJud
jJBgLcHP0Q0Yfka+4BChNzjTuiZn1E7Bg0ML8LzTkF7zbl+yPYhv83zjjECVLn6eS6SZAudLF5Ey
9RNnI41ls5XhiS40XD3msSabmrBKUbR4imr1tIIxeiOAsn3AcMcQeegZSEZcQ5Tqj47W+lHlbvhC
dUk3wgDbbjLu6Bs1K8tjLjM/6dB0nAz+I5/ddd89Ghue17JxneK+bLJ6HT+z3vvag+p9lxuYyOpC
uisSA1WdzaTmGWiJ81M5+/OG5S2tAYEJrS6rfm7zWbcZ+GW+Qf3oZdDFn/kqPwRN9bO6FWwg2Vwq
6HJXIdpQpq/3Z2VZcRN1HXM/chZH1sizcPm09Dr5NQJX8kGD23ljapYVN7HWEyCB7hjmdVZyGX9L
6Ii9KxBKkY0d9f5DPjAx1m7HCOt0LLNJokzu8OIzq7snTip00HgvYlRbTCKWy8rEWzsCfNqkxofG
2WnSSHTnxSVHvxNfh5lsuaDNWoYLQjkauOUwkVnHcydFLoKnYGe73F9t2wwM56u6sdUE2bSsWvIu
hVLVAqmqoE2bZmiPehjDfSGDSVbak8jX3FEiWyFcpJ4FVC3bs+/WaueeMvtYOqbQuN42IhPCfYh6
SF6M+R+7bGQ2sUw6JpUvpyZTaGRKQdN7FeEKMZOq+NDHW3oFllU2Ad1yGl3dStypIWkmfXA8D1UP
Zyr7L/cnYRv/tgHe3EL1IKrc8xCBzHoaD0O16ANyalv6lLbRb4fJm9GxbUbPXYjIqrFVD7Ls5SXS
m004ttFvv78ZPeBOmNS9brIC1N0zeh3L+jxKiNxtnBeWI88EcodautOqxiZL4j5Jaa+Dk9/63sUT
/K991jd8OGChJ/pirjNPil/U95yUhGxLV8tmHsOH++AmEpFj8GaRzmMI2dFj4PXlRjuozTjGBYrN
mMw95C6zmTftCfGYeECLSffC8mbZsL/lEDJB3HUSgZJJe3UWtv2jJxEWB/kvPSfHYK6/3F8AyyxM
otE+mRbu4J2YjZT9VQ/L0VvHi3bURpRhuXFMqLAuWwgPoZcvy53hCPaGF0n1wQ2HI++mP/Oeftw3
C8OJvZ5Rxua2zroVRS6VXG5X/+yIjaW2bCQTXjYoR69smeoM/bIt6rn1slRpIiTZuAQsVjLBB4Vm
gobVyjNHL8NDJaP15A1gbohmt/giB6d6At39VvxkmYzJygJNYw7+7YahTJqEqe/UTzlP9jVPBCZO
bqzHvEOZt8kY+uGfByFBYJMHO8MKE+g8xs1KUYnAWQ1Fb070Jem8/8WlOiRjvVEhsFjHFF1WI95w
w9LiwE6m5hjeovmmCdnp/j61jW6cSHMj+MjB8ZgJJNePCW2jU6WreGMb2XzZOJEGnih0Cw24KmeQ
pI4zaOGLn0nX/9z1502YGWOq6FkDAQdZP9cL2gxqFJs2TjqbB9wepW9uMt6sbiTztsokDw5O4R+L
MjoXI8NVg/IAZDX3TeH2+TefGZahRNjolVmjCp0KJefU0/35/uCW09oEjzkkCYYqmspMtn59CLV6
EWI+hovzB/PWfe9aE90craCLGlaPZ4NoHwFTfUCLxEMPzMP9KVj2p4nxQuqFtzqaeFbzaGhTyIKM
4ljGQbOFE7XZyP/3AiQQWmryZeAZE/WxqSG03EiXH9YxaI7rEu2DCQYm2irMy4VxKAhnHpiBDsLj
9NihrPuwz0qGn/W5iNEuyXjWhMsj4EPdyYUE/b7BTTTqoqe51TVlWZiPH9pwuOR6/T9nV7Ykp65l
f+XGeW5uSwgEdPS9D+RYCVVll2e/EJ4Og5hBIPj6Xpk+3S7rFElHRjjKCUkKkLS3tqS111pTRlho
Xh0lRoH3jaycxcCiQjiubGZrU0/NGkZ6wf3oADHhDLwcnCm+j1h+UAY9KrPGGtUaB/vSw2tjvCNz
KPkAgAgEnf0u6tqHgpUfrzfo0pOfzz9zC5EVQ843Bco+H91jO1l3DhtOZm58u178glKEpePCQLUO
Eai4ie8HOn0WZefPPPbt7ks9vTMa5gOwsZHQDJpw9vodl15IM7OaqaaOKsMInbzbjkV3x+x6E0/l
SlS31BRa1G4aI1GDi+IrVWc+KJIHPzPIbfyglo4SazLAcMHSCgtISvKmnMb2GLXpWky99Oya8WLr
XFap6RmhTcpXqaXuI+nurtf6wiCmQ8TisourWJlGaNgUbMpu5+0Lkb21jUT5pgfdqVhGKwHvwlvo
LKSmHOOir5P4vrBI9Ng7RQXgelquxLsLXlpHKU+GM9KpsuP71MH+Gi3VR6t2vmfNsKWS38SjaumY
tCSFyRUAht9TXmYV9rZd600PlqPZT+a5uW080zFpQPQOLpWjEcbjLMdtgpEg2rrWjRyj0Cb73XFQ
AxxMqCN0ptgB8N0tIDIi47fXu9OCEeuyzVQNNIYGlRGKLN6fjbhL4leOlCuR7lJv1Yw4iSob+BQ0
cldV0icgUfE9I/8o52hHnAhwAPdG6K2lQ9Qs1vEeq+UYdxzZPoKyJTmM6Wzs7UGuqbouGYRm1jyS
UADuOyMsFe18N+sUAFFrzMsLLaGD0xLLG1IjaYxwFgn0AftTLtpDRZrbgjodlxZ5PcuKIfPCsxy6
4tFjMYITN5tu89Y6fIuMk+JDiYHTItOJOfzPwmvXkKULnkLHa5mm6lLeJEY4ISME0PkTaO8S32r6
oHfLFV+3VPuakUmrBctWPEahEMWdiPnBTub91PY3Vo82VnaJw/ohZhjMZomN7DiNjwar1uBaC/1S
F5MG3WbRYFHCC5s2brcqghhUYydrpS+IVlg6WMvK0StNpLMCmelCa6zc8kHscu8YSeK3VeMP0Wvq
Cn+qZ98bPrtMnjwr3kbOo+m+nsQXHu1T5KRf91dLr6qZIPOgr9WOpRe60fShT6JXjPHP14te6AI6
jMvq+zRSoDoPs6TqT27h9VuaJv2xL5O1qeFCT9bBXHljg61MwMapPRJMDiEuEVmPBi9z+gYgGZCV
ZGcp89ve5+yTnwWctZV0tGEsCnNV3hmjcTdn3b2r1vbxl6pLC5XjhkXZXHhRODv5vkvyjWsXnwDt
//P6078Mu7J0dFftlIkAW1kUlryvf2RFKo8SQ60/QfRq7wC5ucOCYrYpSpdssFO3tjRzGVX/jh0E
rvn3Whtsq3NLu4tCZaV+0Ty108doSLcRG/fGYGzB2bFJbMgmq3qrEEoXubOx84NQ+yIR2J64J8ln
xu+HeA7iCIT2/VPn3kuZbEdr2F6vmQUT0AFpnapbu7F4FNKGHMBL8mZEJL5iXksdVPNTKaT4RDq0
bsjn6S3zYqjKGcCUW+OH7Lwcef0FlnqOVsXQg+JzGs1RaA/W05C5D2VPQjGuAfYWMAY6Y2k0YI0k
9zo37EX7VFRDkKnuMTbt+yFjtp9AyRDku1+vv8pSW2juyK2cilBDemGURdFdAp3Tj+MQq5W1tpdb
g+kwNF4MnSwa6CTM4G5pyhgTORGmBfsYKbUyMC3dQlsTG2fAiIXB3bBy5d3oJkGTFvY+LvlpBP3u
TZ6I6YAxm2DBUCSzG2ZVsovrZtrmMcm31I2slS71cjswHTEWV2lvJEjIDwfSCD9roQfTK/vpeiMv
TK2ZDhez576igvRR6MbkI01IGSZG9Cc4+9oNqb1oC+Rpc0wbq0RaitWe+hiiHNdv/XJfZjqnaY41
GuXUJAohCPSOmq/s8Q3YFpF5W0I3g+6alqzcaKkCNcPPTGK1SQp3O/Vet1FR0m4mhpXj66/xssUD
zv27U0XWjtlwpMaFQwmk1+giP9+ceXLsKrqGZL7MSl9y3Jop2oXihdMjCOrLDGyNrQ9N+4053gty
iK3SHx2x85J75Zx9deq9YewrYFMbyJ1s6uLRahK/nb0NwkzfbMgpVXvaoGGLZpuz18b42DJ3W5Wf
OrrG3XfZCnnheXXIWFc7MgHHNQLy6u3UYEv14fyYA893skHKwJgfqc2x7vFhmronp+UHrKthuhE/
ZLHln5/PW+veJlrhpSfRfECc0fTMOu+FzBV3eBQnqrbW/DqHR7asD8hm2GNEo/G8tQvHd4w1KvdL
btJL99UCFJmoVkwFWkxkOTDVD8AO0LnZCrxfrvZOQv0e2Y2NjPw53Xkx29JWgK+P77vqPm3UQ1ra
mwKjEg69ydgJ+kTEx+sdli7Yg06bWscgVjRm6oVj/maCcihtkYUCy6vmeZvzyseYn4l9WdLDOTKw
2b4BW+jkrcxGlu5+tqNnoRtUREppjeeAvmSFD8Us4SdOtmbri13vfNtnxbuCzmWTzVBC6b5U05eE
0A0VX6LuwNm+t+uwqZ/KIfKH8kfv3ueJ2NYTYv9yg14HEtGVtZnLUttLza+5HIM2MQOxzDmUx/YC
oT4ewPNmvxzPy30fKpqeII1dFASV3++KGSqYat/aHz2Rnqt/ikLMNtD2VHxEJoA/R99Vs0eC3XYe
3MM5nDh3onIG8al17iLrHXepdc529Kz60ol1CkkxTmg41dGrRbfJ3GQNHb5UuOYqOzdLcpHGPIzs
9FFOw96M5W1eWEfjqSTlFbcTHqq+Hn2vcB6o7O6RXbJS/sKj65C8miZUzXPGQ9G9By7iUYDw9Lo5
LpWseaiiqyLiZCkP81QOvmfyO2KVr66XvTDE6pC7wptN6k41D1l/UK7j88TZNMjvjT43bMC6trG/
7T7nCOxZr1ERLUpCUft2730mEMTdghX6Ic/ze0LMyOcjPyGju/av322pxjQPkhfgRmyngoc8zQwY
kNODFgQ0CreVfr7rs3eRRa5qBsR8mFl5ne9SMZfgfxOtrG/sSppviMyuAB0Oc8KsB3uQEWFz1nPB
nXv98ReCXl15fKxLz07oxENaj99UxO5bVX9gGODqOFpp7aX618y4hGYBp6ZnhwakoffSstxtl3C2
vf4C51Z8wXXqgD6RZFVH49gOm8F6k7vlG9J1SEiyVyYFC8XrcD7w5VeJ4KaNuYa3MYz+SCPr5Kk1
eYyFutEhfYbEJqxtWHj6SqXbpAHBmCvc21ILmY7l87yYF26X4uEH/mNwvdi32G183UwnZp1zQZtp
AC4TurCG73pNhtWhfm2atNAtdSrW3GRtlQ/oM2cNj+4uppMbb7OWTsiBATTnYayJs7aOttTEmgUz
x2V89HI7VNTHLH9ufQjRXO+cS82r2S6PZWVnOYomnI8+GXosIkz5bT2fa2Nv1DUDMbzIDPO6Cud0
eKR5cYjtNdbrpWrRzDZNzapvJ2mFneTbyZNvCtyGRmvpD0tVo81R3HSSHGIgLCRDaftGWd6zPuO3
VY0O5ENtp0SWzAzrVG7NTu6i2dpbbbFS/MKz/w3EV9t1Z9eTGQ4z382tdZcoe8UfL9T63wB8FiRk
ei9hoV0j2Ttjhbsp5rrYzcLMdzd1Sp3qs8G+Zd5bhhkWTX030+607hSWnv58/tlgWGUjUB8gDkU/
6QOAoJ88c/atMTlcf/KXt9CYjnajGMQ9NUw0hJLWe2EnQWlZO2jqHkc33hm5tRKOLzWvZrXETuu6
pnSCxsJkbVQKwU9hEroyHC69hGa2BqtNw+IJCaeoel0CohlN2T0WUbb2LO/K6sYI19bMt2sallty
nmG+wxwYYN8EZX0bb2uo3614t4XMEGZrNmznak5kbc4hnaZNmtCtmzh3EOzM/bYXG25A9cSsn9qo
P3AregNJ25U4daGBdGRc27ZlGrvNHCY0S9+6GZ9MPypA6XKbfesUbDPWfpEoOalwyrw3SK89NLxf
6VsLra8TqkVmAWArNATCqmt2ZWXdiah875Eo9Y24qjaOvHVY0+FxxMPuEDDMY+gxZ9u7HUKvmn8H
YnGNI2zB2HVsXO9Ms4DMGWpJFiMS77xHr54esQ7wdN3al8o/t/4zZzLnQHqBWVeFwMgBTUMqEUpR
d0eWmPnx+i2WOpJm6aB2kB623RX2D3oL0+Z22Ko8WWPwWipdt3Ri5GY9kTHklSPeUWXZpc8Nx70J
bMF00B1oDhvbJd0Y9p7R3RGoQAW8Ybcx5zGdANKbpZVYdo2qAfE+z4wDyEtXzGuhYXXIndV2VQ65
YxUyo0p96L5sqol+ZY68LWbXYXdNXmWqiHMV8th7nKjxqof+RNGrtYBxoV114F1myqZtZKHCYTDP
G7pi2E8ck9frfXKpds4h8bNuXxCPurVwh5C75bZN28dSRCB6vE0EmOna30PDvKgu5BAmBGuqyCZC
Ckgsu5XwZSFu15F3vJRdb9WkDZXd7RNK7qlU2OqYHpOkuWlvmul8bKZl8yGfVRdmso83qibH2ElN
P47oylbTUvNqZjs0Vq/MyWhDy6jijRW7r40smXfXW3epcG1YbhyIMGek6kIh5Vco7sTI8sWq2W2F
a+Ox4Q0EGT4ovCmHL5XZF74Bvs7rZS90Sx1slwtIgcI1dmEpsBKcNRiw+hmuv1zbBXh5l5vpELvc
mpD5FMUdrMohGyuDiGNnPdHIe5WSKrQgXZ4ByOHnxm3E3uxvqDtVFnE74I282Un3lBXGEQmba9RH
Cw2t4+2UqMBWMyA/qSPdK27Rb9QdXl9vioVlOh1lN2N3bVLILA2jYth6qj5K29qSpjswGBsjyEdo
1/IEFuxZB9xhaQ6jvFu0IWmzsIztvQQ90VDKT2Y2frj+NksVpY3BWH1vBXhd2tB0knuoHD02IHS8
XvRSn9UsWdpRUgOmiadPFLgtVOOCNtcSyJi0yEo0v/T0mj3nIFJvaiOvw4za+RuzTvPjecPkNoPW
BbFVxqvcjo06lBN9ikt17I3x0/W6WXhwHWNnEbCq51Vch4A2yF2adGCCgB2sPPhCzesQu3muG+xk
Yf+ka5PPUCNKfErUW69KVkxgoV/qSVVO5HkldBurEHLdwKntW6l2XEVHg6ytQC3Vz/nOz4Zh+BqB
LVlVhhb2OMKaii4gtLiNP5bpOL56nM+Jx2MdJq4X+U49Qb3A+MyGNdqYpac/n3/29CIRNgjUrTLM
iRI7mczWIXYGcWPtayYbQccXyA6zCce691OGvC07dKY0mJvbrEpH8ZWDZWbYnimx6pog3QOaOh0/
gigvXltUX9px04F8jvA4dlV73AEUKLmL9IBoP4FXuZ8+Dh7zLXGyjfek+9aUJghf2gNNoKieHurU
3oBpwXdJucs7QJDVXZuMG/RAxojPZbzBRVaRbHv1BZ+MOAN67gn1Yq1txy5ZljbGm3YxZ1jpzUOn
NfB0TuFzmEDdrYqnLMxQdexfNM05nQ2vCIHp2FdNtLcMtTft5o7O1Qa0uh9v8j86/u/My92kfVVg
51Cyo+zsbR7N3kr/WXAPOpebPaWeGfV9AcePCEtW/C4bnc8Tjz65RKz5uKWK0jwEXLNbVzLDG8ji
B6PZq8mAKJYHO8g5A5EEwPUr3nSBC5zpCMBB1VBBcLoyNNQDIfbJqU1fjZfOVtjvLU/txvI14xV2
SAcfS803VqPmRYCuc71MiTKc4gLbuzSL+V7Mfdb/aBQd62/gD1xLE3m5xQBL+91hZV6E/UDQ14NA
ZHjrlNFrr3IeWgraRcu7bSPQ9DS35ZDZqhM75kHfg7muhZ7LJovtNcL2lw3T1NGSfZGCqJ3LKQB8
GmstY2XtuoofQdF/07TW1JFDrQ2msc6hLBht51PNIQsQTaFd9jctqpme5lgyIusE5D0sMAy+sxR5
5EO6lh/18nBk6gAfOscu56VrBm3bNDvlzmLvobv6113Jy4YInarf+87AOngsbzKDWlIkMTVf29TY
gAZn10nyHurXX6/fZqGBdT6orORRySpuBmkdTUiuHwPH6pptxtbWLS4ZAi/sZRKtgxJJbUysMOzN
PPXPgwaQNU7iC9Bes8bdgEdtZO9Nlh0Gix5SEvvZlPktRqi8mnwyvb/lPZlOh5iYTjbRKhJhZxi7
KPM+2lm7Hebk223FaxFzYc2qoZk3BaI45Q17atW8Y0O1Bhp5uTMwonXjlLkDi4QxBV3rnoRVVLtU
IoeB5/SdjaQbZGEm9Ka1XFPHpHqzGAdJsznoyV5MedjLct9Phj+RrzS2ftxSXeDs/L1zSytqsFcm
5oDXkINiJQQhjMHK97FZiRst/1yVz4JFUoHmYpqKOYCoSbNR+ZgfOsfKVoLFBdvX8ah8jAzEuP0U
2HFtBWMOlr4pMeXKssRS6Wdjff7sRe+6dWGDeArL3SdP1BTSSvO0vV75L5dO9cpnoKEoTBeCpjKd
Or+L7btGmCu95+VZPP0dCWz+Bysms605r4KhFtRnANSZBIsp/5H05220xoayc0T7DeVgjbBzueIr
l95IC1qikhNbIB0iKIUDptYKm0FFF02H6/X1svFBSOX31vCIVyBbeJIB7Rnzk9xyD+Uk6M4pWnJ0
XKN4Urfu21M9ZGCTN1QUVDPB1NHoMU+N9mj2FtILGrGWA7BUW5pDVsSSg+FRGUDdVgrfZqn8yjPW
rIwoS8Wbv1cXVCTcEaC+Lhj60fUraoACIJrW9BleDqmoHi9wXhiDqOY2gOeaoMJcZW0gImkcmJs0
W8otvrKUsNTqmss1KqOUsxuPAU1Bir6prXE8JMPANrM3VlsDKiwfGre5bfWd6rEE2BFqNEpHT2U1
mttEQmazroaVxeWFV9FDiRYr+o2aB3oynQfQG29zhz2egdBs4J8hIr+/biYvRxJUjyRGaPEBUoS7
DL3yI0d8RgIIBC/+vF76wrYs1QG7vGUcrFEovoZGELDlvirsQzpKH5RnPsv7sDmjpY5JPNx11d31
my50ZZ1cspzmYagccwi8eUx7CNulRtAIZy39Y6n48/lnbn5KUx47Fm8Cq6yLYgNVDVMBHRvJlXZf
sBVXM3QBSXGiCgYphCLeA1T5XRLTB2fzMS+rm8ZB6mrGnhQtSOrjDuZYeMa891Sm5CaKkV9wm2t3
tcDKEXkhIcc4BGB1fczy/j2P1vjFl6pHs3BhKtWXUzcEBj3r4FTzppzbjyxWQSTiN9d70IJR6JDZ
rJnBwGn1Q+COdGdPdVjY3gaRzk2BAtVZLEcbmIHSa4bAto3Xfape56pdmZgtOI2/wWbLJMJKajsE
3Iy+10l/n+bwr7a6i1URZHm6u15BCzags1UO1Iy5DXKSoPSqN516nSbRigNfKlkbtnMoVMreTeip
8IrHOFI7Vni3+QWdmTKiTOXlFNMTMNY5Qg37OPNiZaNuIRmJ6tzeAuJGiRWhcMi2KxCEJW9H6ED1
NfM96LDJLt0bRr3pWrUX+Zpa61JdaWbMaTsRECWJQEK2ye8a14PyV7GmXrhgaI5mw3PsZIxW6bl0
sgNt2LYj3o85Ja9cM7ptMk51xCyTxKgjxyMnEG+98SzjnSPFSkzrwR3/fQKL0PR3N51WfCwBAkXS
UFZHDwkrObJSmy9lmTbbqSnS7ZiXCv41cw65lNPKXReaRAfRsp6U1exE5JR32RFwgi1StN/dZHM6
grYTHc/AdkdPEeVve5YHEgozK/56weHpCNrMUJPNkQB2Ypn6ynsvrIryfmqjNV6XpcbQrNqIah6X
Maql6Onrqq0fAYR/IMWwgbFsRQEqNKEOcVI52+t1tRR38HP7PBuk4UJkWZp4oR6kXDMpXkU1NCkN
4h1mxg9WaX8Yc+eVVYhNMquDCYXa6zdean9t8G5Bap01kU1OyjK+JP10kJN3uK1ozdo90FkVrkDR
kEVvsStAQes6fbte9lL7a7ZetdaAAM0iJ1GBjtZmT2ZqfOCQubhe/MKoxPUxm9XgVnAZOQ1Wtm9V
C8ceH7skPVRRdQ/u25XFg4W30KG26WgCv9viLWok0thJHLiZ9NvOXnmLhbbVobbtwAxw4qB4b062
VkLuIHS2MnwsTMB1qC0pSnPIKSqoJO+x+yOTya+mdxnEmaM6AX/ZSjMvvcHZ1T+zClADGA3CfXSh
Vrw3qPtnM45frjfxUt1rFm5OSBlrU1ROUpS7JnagCtptRsF314tfevLz+WdPHk8ysa26LYJ+MMAS
aHK6m5NuTYpgqXTNaiFQzUcpIHBW1BC0cGIv2eQ0XtPoXaoazXCTxBwZaVPz5MnoEzfFE1P9oXLU
SjS54Ft1dK10m1GxAX2nRzZd8TD0b4webAjRB8zkkvSbJZwVB7RgxTrEFsqTXjeM6D284Xe1Z58m
rz/J3PtCCH3juvltVqwjaj2jFsTjsgpM2xuwy2eIXd+M3o4YdA00v2BuOqgWArYWMQqKN8kPPCI7
GjcBqq7KUh+0KKqWawsEC02vQ2xdd06zSswi8JCpjOVx95M7dMd6VLcNNzqwNktNHhlxgel1BD5O
pNV8YVl2myAb1UG1Zaai1B2MLDA7n0Yfwa2kuk/XzXkhttTJJh2zAkWJQtFj3Z0YNnNtMmwaY8Sm
9kpnXTBpXTXYdiGa4jZyPnXIf9tC+i27E7PLVoaCpXbVTFoZpohs6mXBILP7zsz/nJFm6ZN0jf9h
6em18bi3ZuGkUVYGrVkUiT/lcd75MWDI76/X/1L52oCck3EYBenyoM474ygYWJn5EK+lkC+0rg6q
VbHoPLsTVZBl9WeoIL5jmf2qRtawctTxphfQcbW5AYx9ocoZ2zaAjk7mQHwztW4bbHRQ7dxUA6YF
xXxyonnXqOy1C/j0SqS94ER1oePGLQg0WI0ycGn0LrdJUPSQSZhM96FN7LckL27zojq2lnSuW4Hc
zTwh28L5WlqiO9lt5pjQucRq6G2NcO5dzwZlEPDAq9E2D9oScHKwS6l97XhrzGsLfVQH16rcIC2N
HdhAUYWVWf1ZFN3H2x5cM98ROEgA1j2oDSKHHXBL5WzMblxhUFx6bs12XSSSWS4kiIPKtL5Dl+Ro
puTGojWzbcGBEVEly2Cca2DtoaF4ALhqLU1nwWx1WK3T25lSmBUHpeqqz15VkKAzJFir/dzj0CWG
Ro/wbjMxHWHLEokkDVTTSUbdNkfCqQ+qcHvFxha889/QtCydbGtETpYrwVvQA50AkgaB/6/3nqXi
z/X3rNtnUB7skYuLnTgL3tMHmt/KQP7YOHme+g28tLPSTZdudD7/7EYOmHNkWXdV4HjAcrqtl2yT
yJ4+ZWa/NvFfiIR0UG3UpSJrOlQVL757yGhtnf1A9pXKNnE3+JZcS+FYcHs6oWXaD0PvxbgPK8o7
3KQt93z8yHPjPom/X2+WBbvTtZY90OTME9RBAj7Wr2w7ee0a9prXXmoJzaYrYdMpsg0RYFv0aCYU
oljmx9m7cbjXsbXCMcw8cs0k6G2o0htGxnfgl1rTZFqwax1eW5jKKWsQAgR5lkIqWg39lgPT7nN7
/rOLIB5yvf4X6kjH2TKX2F6UeGlgZv0nB0Q5Ts8P9XxbQgHVYbZQpmdFDlRwIOrxzxFj5UytlUXz
hZ6js2TWA2iHjTRNA7TDK8cgwncKtbbEuVT7mhEX0HOyolqmAZ3Uj2po71xTHjBGPNQAZF6v+aXn
P59/5icSK6OOUYzGqc5SLHzIlG5prdZ4PpfaVZscx31hTPHco3S7eFeX7c5hcmflciWSW6ofbSxO
8wRiiZB2PyVmHD8OdbZP7cjv6z4J2VTvb6shzX47Y8p54g5JEA/svSwb02/bfm24Wap+bVSWkbIt
x6rjoDQTtTXK5N6Mm3llLFuoHh0CC5CNFXPJ6Mlw2idzNIsN6Z3Oj8p0k4zuGhRjoY11BGzJRl4Z
WKMNZpXmWCYFB3BlRq5vzvmbSwv85zf1X/GP6tXPlffu3/+N429VPbWQIe+1w38fflQPX4of3X+f
f/V/V/3+m3+/rQr80y/57Rco96/7br/0X3472JV92k+v5Y92evrRyby/lI4nPF/5//3yHz8upbyd
6h//+uNbJUuQDDz9gAp5+cdfX919/9cfZ+zmfz4v/q/vzq/4rz8O7Y8fZf6l/K7/5MeXrv/XH9Cs
+qdFTQtgKuLZDmFnnO344/KVY/7TAWgMm+bUdkwTCot//KOs2j751x8u+6ftMIdAShmpcdwi+Kqr
5Pkr2/un41Lquh6H6DyD0Nv/PttvjfOrsf5RyuJVlZZ9h3f5fVHJNqnDPULOBVmEmgBi/O5aIL8O
6IGdjffu/CkHj30wgRw1mM1s2EmjLpAx2UCo+HLy8odMQL1tLh+TUtbBr99czo3nX/+6+vIJwKO9
2fVjWA5DfawIPG+lyqnxWe+S4OfHrphJkAFg44u4mXY/D42awGPbuPJy/Ozjzx/l3DE24EtstmnT
ZHsO9kmA5ScnvPxBhDAMP4+LRoK/yMwLvxD5BCG2ilQn2rmgkkpdCZ2EdtxeftP0bKpOpUvNOzPh
R72cvhxt3EzxT3wupoNo02o74Xk3gyHbMOWTP7qpd7ocXf6Y57DI//ltXUtQlY1WGxr5XxeS8xGA
z/jico3dpHvZSxWA8GF6mE0eZmS4J7HJN3LGVDuyssdJpMlbBYxr4DhVvO07Wn3mUn12qix76t2h
hTxDNG5iMRQBgiX3lNsbLy2K4HJG2HO5MiihM6OP/NqBO/chx7Idiu5DKHeZHmM6tp11nuXQe47N
+33Bov4kzn86abLczxOzP9V9KU+Xby6Hl09pAeycR7AqASuoT5c/Zk5qMHDHVf7z5LOPl++9qua+
q1IQk8WKPNhin5Zx/nj5I0eaP2IeiUao3bvRtN2T20thb7I0LMbYOXi2EeZlPGOlZSJbq5B3riL2
56yFUkxKycd2GsWxywkyzyJevuPmvM9G+WXqhXVIMg8hc+FGW1MUbmi7gxtCE9QNfx1ezpVlbR+s
2vxwOfr15a9rDducBj9K4+2YtXdIqpj2NpHTyXTz6QQeZBjdr2MQ3BcmFs/w/c+vLldFHZtOQ93/
76Xs/P2vH10+PbumB1Lurof4DjE4NC27objPO3cLq7ce+1IgUpRc9AeIxJp+PbrqLhuwSp4rM3mc
5vEHBzT+dV9bzmaawR2QK86DX38KJ3OeHTpO7W4AYFSggcN148xAVJ2AVIRbw2xDb6n/XMpYwFiH
6NRnVnQazn9AU9FugE5KfJ659c4pHfE6mfJsp2I5vbYt6W7dVBgrY+5FfOu3noupusnhnEEExWxb
h2ANQAhicIcAITVht3yMu4MtoqAdrB13BETfnexzPNbTG/DNG1jWjfMNiyMP4jnGdhzZFzAcVA/2
UKbU784f56orjnMkv/8859UHB8QIbyh9HU9p+4aw0t5OhESbiFOQlc4jUmbnXuCjahjdYZNI+aq1
n5o27+8BeUneJyL+2OXFQ2mNw17RrI8PhWNBvaFg4k5AbOdyhA76bAz7a5x4Pi5cNqT0mnGAXLEY
OQ9R+rjApqaalItE82GCRIdnJCDD9Vsmyt7vL3+FQ+twaJEv+PP48hHR1wchQKAPiTCxy6p03DgG
lDWtKZUPTSa/irRBHvVEvquKw40ZXTAaDmiCZ+a9EkOzycEoeSqM2ji1WN8t/ctHxRwHlJPns11E
vBLLFbjq58dnF7ByGDfmpHygvNXGcPv2oZqy9mEwx55ChCKzN3MK4TJwGe0915GP1C65DTqp+F0Z
D94x8X6IRkVYBc+QzAaBeFBuXj6e+X3AWUa6PamS1MdG8xqS7ZLw8Ly6LWJyD+LnmERZgIbr8VmU
9ZlpuaN3IuNobQpuYqvq//7UxPjrUFUVkrB+HV+uGS4ntct/Xnk5yWwO3mxaHn9dcvmkFTPJiv28
aYeHfX6XukVASoCy3WE+34cdCJ79TDTZDohV0vmjtEU4UswEfVoUw6lroZAF1WSxvXyTTS6+saHB
89dFkI0t7xyeHn+eu/z6/MdqamhzXn7z65s+FukRketjcinGuRRzvtrIDG+HfJ3UtwD6xGgO7jq/
zeP5dDnm55OXQ5ikuYd7h4JsP/fvIOR+iuwe9BWTYfqsclto2Kb2nQtyzi2Epc0Pl0+Xc7Ke37tm
nPlDOj1KznZNDyWHthqtIxmzx8uRcR4ELp+6NFvj0r7girV+4WJwpYABmsjq0xN9lGfH0fg/lF1X
k6O6uv1FVIHIrxgc26Fz97xQE/ZIBEmAyL/+LuTe7Zk5e59T92FUfEGy22OD9IW1ctvfD0AVjMU8
kAvtB2CHlarY+lTYF62zZmtAV2A3r0wxt1FHbSSYWThiw+PW1akLsCliBjZXiwQOdhSBa4N0JLsD
Z2kselqdhoJUm1nSn7zrjD3gcOlBX5VuGrqrStn4af5u6Z0eP9Lc7SKfsXlncToAdgSBxRidHcC6
DIbAWTWgJd4jJu7vPTAZ7CdjhFMvX0PShPuCz+HB8KoQDQFWGhGSm7EWb0MzBh8uNx32DuGhyXaA
MTJ7jtYk9Lfuay8AnX0w3pXSFnhLy2U7FYazrlJ1HmfZ4RZuU7Z3F4tAjHhTWc6XZkzzDbprXl2A
SqNqeU4PPKVAxLrJ41R/WG66nI3WCkDCKJgPUN0+WVyuggqlYVXK7127Y4/9mPbrynSGqHHIrkK5
b7+u66GK//u9WuMm/volcT0L92mPBHZoW+Z/wKeU9pQNgFP0d52n0J0Tlx1DHytrwo1UA/pHid3Z
0RgYdyMotlZKzqfW9sOX2ercg5oGHMYXMffbbtMG3pRcraIWscnMejeGvRNn4dzEsgkaNJiyPe6o
4qQlo+txbwyrFy0BiUA9TG5FE1IxkmidHnC2SSYpp5NfOx1bAWCvaXh44TgS/JukhNPc18sAb5BS
hRdzsON+msMXTjes89m3TAmaWO2AZAstrHsLhOqRtBX7FpjDj3JojQdOxBMT2Z03tNWR58UmnN3x
oofUKaZLwOd3P61alHz8rfcEcRN/aLPYM6w8+e//V7bGYvjtP2uhrnbDACijtgWegz8OXK1tzA0A
vuZdVUxVkoaE30kaLCf+5dJgFS7xlBd3rszSpJI4Ei3UjEDkxPCne5ATT6HUuhJ3JMxEJClj6z+d
9Ey9Ru/UPjaBCg/C5eThzKa9nefiztLHFK3TAx+yocXuBD4ey9Qdc5S9zSp+d3PRepCr4Hhz87te
LauOWFVLqN1VdwYYcPZpZSd5qtQJtTATOmeaELfbHr81LWqL54XFcSp/aqGubHVSy6BF8I4DwMod
LrbJ2qvqZiw6P13zceijm+42H2dLK26bnMXaqg16TS1OpEoj18eeVBtk75mRQ/N+L3tig+OuCbZI
xvSvUxa8y74Kz01r+c9UICUMrU+65uhn1RBpEcidDDHRjq+12DitEYWFKOKpd4I9H4h/IeNgAPgR
JBI9NrdGBG49P8lcWcboMfAv2qdSwCR3Bdt7jvSPQdkjz0EKqwOfCDlfRW1pw8k/Nsswt7aIMpqt
wJYECEIRmnd6CJYrUH75MnY7tJUMYIFY50DQF2kxHDhJ66MwZXOcsbNZYHedbNXjqJloix5aid18
pC/HyQJDj/S/XHUT4N63Fmkp2qBMdk8mfz1bjDzNk7SeejeLAzyAH7RUeTW6B2uzu9NiadQ8TmtG
t1pMcePaWK0yYy2S7j2th/LsSO/kWvZwwC8lCLDvcnC0mjsrYiYTFwBSLsrWufpwS4mLNvzi12Un
A4xIF8aN9K6pugEww4HxgvNSuTUzxRItgrNqjgFn4261aNn4KLnrOEct4nwfW2Y/7MIBZbFoHE8P
eqj1/VxxmR0M9tRZM54YGRkebMTM5pesxA2vRC/VLqst92APQrI461w/GkBbFleZ+Q1AP2rbC785
d8PwMVg0KqyyOP+h9vnOHGtyGn/3BnwuqXHs0PPLYdgzo233E3LbR2LY/jFHtbKDn1TpDC2+QItK
G6kAGXQjXRRx+a3/YZasxLcMU5wZjPLa70O1+Ey5cc8a3KVcIKbMrjdcB1AwjEfHbYaNj98tyext
je/DLpst/OV2ELqHHI8kFpeWn8Wkmi9NBzIZVVjmgx7MUc34jx3mnRbTwanPHR6Tqm5NvkrRlAZY
/kkl0g0nvhrRE143ZNw54KOMZPGUtU76F+rJ/3IdnJUsY0DwemyyY5pb4pA3wQQwATk/ysB76wqx
stNSnfXQI8Z6tjy7WzGnTBOtw3/eQliC4WbQOm3VBgd0Hb/MkILQfRgasvhKQiVXtfKoDW4a5q49
ZyDYgWR5sClNaz8I9jUzEXBiE5Mn02/kKfSWiuvROzjSruy4Ws6Piw7VCd5BZlYDotzFedGh/ts7
aGlapur5rBjC/3EettwllP3L08n2beCDOCDyIC7oQfw/n06Gm4e8yQbUSJXYQeK0Ur0Ct+VQoFHw
oVO9/5hmc5JzT74W6BQFLkRqR2oU1atoPboJfFGA2ZfVG4TYssRZPm7st18zSp2dRNjLjT514CkD
lunyaWtVvlwJr3zNwtJYz0N/tWn15xy9zrD812nVpx6fibO7uX7qPXtwdlqybTVtS2OoIsQT272b
tWVkmlw+BEUvHsKejDEoEYq1FrXB9cdLjwc42Bk88VCRsT0Vs7nVkvZSvC02uXAB0vG50MwaKyo4
5TvtkoriaQn/bsywqA966GlXH9pl6IoeNMuDy2NtUGj1OwQqZdlOy5x5M273MmGOyR6dICMR8rjW
brIlxJnbdy2bXvKpwrZznDiJLOxHd9oZlCnGmpgBiktVa0dBlhn32OSn925XhHFlzVOidXlH0ns/
72oUG9fuTovaMHR93BW8OetZnI3FSTrO1vfrcj30vIp7cJ3dd01X31UjYkiWh13cp6iN7eJRBvbV
g7o5PPK/RTlMzb1206pgJmdHVep+xE6t8cE0Zw6ymKKFUS22ZIhu9N7M8XUUfDxeTQqEL1eTVjYC
6bCNVqphfurN+UuZT151Cjts6d3uns6eJfZ916j/ESixHFN3U/3yo3GAkucjigSGNgvBeoTTf4+h
p6QZ7SHk+Yb5oAqZK3YAhcU32mTu/XWwBgtkKADKyh27yFdBahlx4SCIGYDRO1+hlMHA1s3h26vd
rP0XBRz2w22JJguiQYb+WaucHLAwIgjsrVXJc64sZw+gSnV2l0HVjTqDme7MR+XswfTZXlWf+kwA
VlwCUNVFS8mHr9ZNdr/t+szagegvPRO3Cc+dKXywkdR2osWbYTKKtQlmrrvGJuGZFNLd0ap/NHvb
Ouihtyk5qEHkNNaXDuKeNRCpu4uhgnmjdQUKxqv8YvQpfZ+YPSUAKDW3WkT94MoA2MIL/ur6ThDV
rGbhsfeQTPVq6om6o86YvfQyj0mj2DsZq2lbjQydLMtqY42bk/fDnBiqZUnbPiLSF/egNLwwG1Lg
GWOCQIyZaA8CwtULc6tEG7VK9AQ0ryjF2WmdD+T9Q9FMuGssS14Hzu7bgftH/QLgAucbO1Q4NC0e
qefUj3PcpL1ZrUTBy9glWb3Ri2Ust48gVLvXniERiYc9yyVwjS8zDh8IbZjuoynyYU1xJo4HRb1H
b3TArmmN+0ZWZbPCQ+7rP/nqqTZpvs2B5cdC9nwdOJy8OKx7MOcu/xE45NkBbswLdTMQqCB8tm/8
Ir+UkyFX2gN/Y28NzneTx3bhlauQ8+AyA353qwxn3moxsyXCtWIqv3mExmoI2r9SK/82enPxIr1+
ToTlIbOxDHgjc6INdsa+5WaO0HxGzbgpsnYnLPRSMQNx91XtgYK2mPtyPYN2+wG1Z8UD+KReRSrT
g5YsY+4vwGmNKLVQec6TIgzme7Nz+SN2kjujdexXGhjdHmWD/kqLZjEBUNTK6x2n7IQkBZo6e2NO
Lyh7Nfe5rer854g3ac2kfyxRk7yagtLbarEtlDpUGSp/0M+XorVLVKeR+s1pwgblkfnuhGI44cRa
JEUtIpPX/PqT0j/EgBnWxh+dDt96HHOTP2WGwNSmw64erQx//24LQ9pJ44KtKeDuoU1r92L1Hnle
JA9B8osrTPsZzfpXG2mErW0Vtq9XWzvZ/495ek1zWeW/zVteXb/C5+vpd4b9cHU2ve7r7D4EKGT6
hghuGc/YWB4z5EwQQuV2PA2Z86X1hxXCW9Z3dIn4EbjnggvAK7J9mln9OjU9+8UtGnBKwkON8odv
183TWBvOZqrdacsslj0SMOFE2kOG/d7v+/LNcWY3savmec6GepM7/XgwmtxYm7iR3bsFcHcWBvQ3
Z25fyCjB7vSWBlLRyHSNZ2/svTfm1OYKDM7jfW6A3hBAVPNBL+N1QXpdpnZQDPS5DII5WOZ4W0Y2
Vr8azCY8oFzVBLZs8F/WChv+sVZgyJflN4S1AHySxjwvcdYrbfuISrxHVuD3r3/J2ECfZ8NrsOMT
7iPJsxlJEjclkWyLIcrCkN3VWW4/N4EYohLclldRW7Wo/BFl6bXZ70So6G6aQcVH3MksVzPvs1XD
eL+tatk+6MGZV/bAvzkhQruu7T66uJPtvQlnB1oZziMae3BfwiHIrFP5MIRp9thk/D3vyfy1V1MX
BbwwL2HDyF2jChZrQzFk294gxsvcZ3wrPRBh4jAWvnUhHofLTMfI3LgGBaznivx43XBbQOn3a/Oo
N923zTn2roj2miZungOeXtpQN17kDlO/ao1cbBEQxp3cyHHQQxLgKyD6fla9kA9GiIo6Ng+IaOLL
8lgogGeZQ/FsLEM+DIih2OLRS3NIbn0MAOl11g6d6BlokXJ61EY51WyV8qDZa9EwRBMPZFMATTtX
5ILnFw701PS+GyV2Vcy20I8IykoDRkQBa8+Jy8ptvuTtGAuv8L67VJgRyBLte0aaZpc62FNWgZDP
JBfv2sNj44PN2yPOMP3zPAMmSXYZ+TJ+XlHX+KlVnxfai7kD+fKpul6cC0d555kH7Hl0/Ij4FBt3
9FIdW4EwkrOI7kTtjZztIVnS+69t5yP9WNNwVzhJg8ax01JEkYR1MK+Mvl5ON40diaLPjpUg9a4o
88o7mRUV8wtOQByxkLY5civ/GKpcYpNqAbD/U1/a+MC1x02nvPnOM6t+14NTBMGHz/kZiIE26B/5
idtKetHDaEsrGcyuiQ23/dAZgJ7YChBSI+EOP20I8ZQ/miXb3VT6qiq+DbyyACaOHJT2BPjSS13W
9MCE/9oPebgH88VbAAqnPVDu00tVyvSSYd+8EqaRgb2ow/6tQVgtaXMqcZKDWTuWxEeSru4BtVE5
DipJA0Mds7TYBn4QXpcx6gHbPnAkRGlwMsO+uwgdE4VEFqn8TSI5H/D9C06hW3QX08rV/bQM/XQK
ZmwygS3g9w9eEYRnsCiJSyE6N+oGb9zkpBAXPSg39A4pCPDMGcBklb1ylG890dxTD+4oAIQLCSR5
Fm7AfOuzkaCyHxJleY/cZI1n4iIKX3pxGZblRovEL+XWRHosFlb9nlJ7iGuXFxt0CoxPFTF+ekbV
/JBFsx1Jr97BKuehLXQ27kLF3bvCoLgHUlG8Eyp22rUJxV+dwd2noPeNdZkV3i7I6vYCGnOxGgUV
P8SmDJo8diybrElYDHtfkQ2zssbda7Em9mYE3voxk8141FdsnHCs+HSubVO5e4sH/d7As0a7WPW4
durJR2MGSU/VMqQ9Ot6kWaG/uFAfOn0l6i5A0Uq2+UOvRddhL2NhjrtepS6CAsvU20qTZMZJ664G
0/5lpamjzrpmLlmrPv3K5Zj+NVkiKrLU/T7jo8Pdn+eP82j5a1GxYF8Jvz8C8T1P+rGeXz4ntUKC
t75zv6c8XB4ZmBSg6AXdh1mZ4I70w25M8pJLGdkUfLtZmcu9WfRVjMPe9BZW2AFnpXLv/sGNLG78
d7dhZPaLJIidLXp/9MSed/TVtcBEA1BQ9TKjNjhqeDp8r/M0kQjhU1RVqzgthPwxpsjQ5cVIX3HT
zuKust1LNQf5xjfd+RAQrzyMAnUT7py1AQ7rQXfJ6/KSTZ76aVYqrmnrfZtJ6kZ9UOaPIzGmNTKR
/cExeXdHqjpM8sZunoBR2kWsYOoHkyD4IbX66VH1ajJJXgdZdnHPM3bOc8dYewDBzd1iWqOecPoS
uN/N0gze3NaS2ylPx/VA5fQlr35oNSpj/1CPY0ijeQQXcR2GKjG8QYHRyRRvTWme0NXVPKjJ4/d0
zJ4rQG2+hSrHMZH0dK1FZLSqqMdB5dTzvn720JOqZ/dUP32sLFa1EG8hN+dV2OfAdips8aAyBw8e
4P/vx7yyX6UzbGZfmY8osuD3QPR9cLPCec0Qj9plVWfHuS+eLdtx9wOd84QL21g5PgiCI2JZ+TmT
pb0VDvlLS6rpOycSfdkfbWVdPbRBD8j6FGeDuUjtApRJq/xFpfV9yUzUOK1rM/Knut1nALl6q9gP
kDUjHKvG6a4u23yl1R1lPCZybvd9OUxvxfT9X73m1P9YK5u+2xYzXlCiaazsRtEtKQ3/nvoB23g4
L4ItusMLVLQsYwAztuurDHI4HlHQ1OyNcfbv61T499nUADZgsE6g3vLve7uzzkPbrbRNzIjd+mA6
MVC8v7FwfD60Xt8exGDLDR6g06VlHY9r/EpfUssFf2Qtw+/ekCV4KODrjhNkUg2N/x0IFThngWBi
yvhzk49GDORxeQIkjLnrfVVtZ+zXLt7c5aD/HMq30jJfEPJ3fubV2cWROxJpbq7AyL5UpVrtzpDm
f1xNn9Z/9QO82xvKJdRjVnevnTfXDz3PyZHJlK0WYPp3kaN2ogXfyameq+LenoK/CqRU3ycysdgo
zemQdjl9nqxwp/29wPESWwUefjmOfG8BHudT+qXya7alAkfOsjeDx04OJ6TOktGdipdpzoy9k2VN
rObZf5dm+x1AJs29YxUuHomgprQJC96HbhArfwjKYwne8Ufshe/rxR9PPJ7grc67lpTijdTfHWY4
7zwaZRacxrLFf0dKnRis5j4KdBbdMqR25gD1rEbCG5I2AvHk40pVYDLOlFtute6aQQXWW7vhrWqv
K9/m6cnERoUhYnFV2ZItyHzU4TbgntP+u2ghoHmYl0HPkMCy3s2DSHiYfQ+GwTziX/kcuKjOQnq8
OEyL2AjHW/mkCbbaSsdJJMCiC9fa6iK1vm4aRyRaJE4ebAMj8FYMnPfP+ORzpN0KG7ujZeXlNVpJ
v1+leuiQLykO2nXps3mkTXH1LAXjz4Ddiiip3HVKiyp2xq55xFnCWhm4nW+1WCvJjp0rX7REFo/S
bVjUd6F50LqQqXInHGAgpzMysyvXVutmaujlOqPu2JrWDAyHjQVopLAwz5npPThpFr7xIfRWFF/+
iw8S+k2OBqZ9RztyVFNbJULJ6tkveIU9qZx/2Dgz6l+NZQe/TMdmbL4gGfUx3QjxlQfDQJW4VtZt
7AY/LyNjwJl2cXj3gSb+Qvpm2NGsMFbuInJwla2RcqZrbbUb8JbkLp2BGw1r7xg+SlEsctDWSrVv
UrDmTEYxvozIRVaOGh5TsGM8YVMaDSZOgHU71YCrkeJEG7xpnT20akBv8tQwEw97wde89uuV9Ov6
oK0zq7YUNa2PCNSichwhAa3OMsvaswInTT2JUiGS2TBQlrakKyVKNCKwAySgLCkfipyJ/WAYVqRP
m3qY51fUz48PWhi5GFe8DIatPoDSavrwz1xgTK0kfx0zMj64BXsEEFRtlEgosR24AM0kExV2Kii4
ck4D6gnvxOStftEZeAydMpO0K+3t4AM9kWXQhsZxzDtluyutt/oanWoz3Q81E09j65464H+cGrsV
T7QC0otIAcKhjbU557tyRLRQW6eCu7veCxg6ndA4hG5qf10a8nHu3PygVUYnPq607iamYdDK6zSt
/KcpgyTmdmgqfLWbJ5IN1ntTtNU2sGSxdhaRWv2hz73qiY3CvKtKkOkKllnvHTXNqJ7M6VRXaXpf
SuNVT7fCsVxVhadwhgKDnKzosKravDwUM7FfTaAtDBUpn8amtS/A6XzWD3OgoZOtVUjElBcvPSkA
RvdBW/9zkvbigMvJlpqdlrnOHqRKGALm7m+ivkLPqnPVEUaLrWdZG+3r1hLf0pvzf5/7x1J6hT90
Pp4qScVVHYU9DQ9okzKb62UACN8mqlFTMvOK7Dw8DbM41cqr6ZcJ3J5yoK6iAUor9YAyhFkerwt2
VjpshAweqsqIkVKgdEpclM9FKkN5DoikB/PEWTCfwDG5wa1yRNiLf6i0Xjly2npUfr/pr1PR74jU
ro/7mN3y2YurrhpOw97Sgp7q20yuQSgHguc0xIs1nysjM/C1swpnqxe9rmcTVOROlDxkBcWdvMX3
pQBSwgl5iNmMloqtKbWPV0kb9NC0gE4X1N4vqAqnm943LVA6984PVvJ86+g1bi4ePtxVndUBIqqf
L6EvVZf2seMglX/zvs7GmUatC7sl0VXWr9CXdXlSwnsYACAbdciyJb1Ztg+8G9sH9Iyf89RHRemi
sv2aHh2H3mubVoEatkr0pJaVVrlqOv+MADT/Y0K7TNcTvMGpktYPVHJb5PNVvBybmRy31Unucst0
1nkVtse6TN8ywB5sr5IU3dEmmTNGWs58fH1kgVXVYtE6PXAUxY/RbPIyoSZadGwx/mrW3vUyBaWt
wQbUv1+uq2qdXkG7ZCyoD6zMY63/xUVblTPZUTaEftJO1spZOKpAKdIeUwO9ccCJmdtjsAzuNP2s
Jnw9QhRMHtGL7PSxts6zCFatDOpYW7TO89EeGGkZ5bjueupQI3VVavvH4hly1DOOvtpxoMULGlaQ
caZT9ZjJ9G5GiuOUBmX12Apkdy1jytEHxUtAUlRP89wgXq+No18kqMsFrKHrykc0Ow4XlCbG2qgX
SwfZrag3oKZ4mRAUbCllLl60UU9KDVRDG81bi5TzQr+mzqHwEezzAvI+Ka/f/ZHR6pV71WtfndDS
4fRP/1/WaP/2vbnpq0/9LRCv9Tzwr2tr6fo+SLUKOn7Oap7fYRPW3OsozOCp+39QzUGQIZ3Tq3vt
2vrdvVZpSUducHz9p4l6Lb3y50Tez/+4ll7m0+u2vH5Z162vy/++1ri8r99VeqJe6/MP6mf7S1Av
e8olxvSp1p5a+vwL/mG9f/s0/mGt/8cH1I8mP4Qe++r1cuO2vnM2WhTWp6Hgaw+ddACTx27T6N3w
vhB/aZvWuBKoQh4b/I0W+6KRRzlNT1qakad6bATwzSvKuusOtUbYL+EtAx2np1YponvHCsH0Eb1z
7djHRNh3qsC3UVsm5JWPV0Pbok4F21Y8zLR72Vp/z0Sny7xG2qiOtBJ96+oYjPJYzFZ/Z0nPPJaW
t89IG977LMPQYXdvcPQy3nRjiT19VVk80S7a0HjCRo8FWEuu05a5qIE+VKBIPGoVCxAtrAH4TFoS
3OtJ6DAvDqhM+XZTjSiyWaM+31tpnZ7ZKY6KwaIK1jfd7DykND12ARVnnY5y5ulJSzpV9Slpm6GG
q02njhYJLCfi/LvnNcXVlw+tCfzY7EmV/fQFeGJZXBtzcLCktZwxsiewNP+qL3LQKwEZ/WgHJD8p
bopVaLRDQi2Vn/RggpzmekVb2SYUfHGrPw2Lc9Vk2H27ztdfJix6LVYh6o9nVsT/uO7iFiqyUj1+
UvqNXN1oCQRTpDQlEhY8knNo7mcFIB/coycvoTgxfVxqbZ5zg6y0V9YaYPrVl1etdqB2k5IV6gW2
+AuDzbgslWmdTwMEVVTuxL3nBwc9qLIMDxMxu259UwpuIN4iu3Xat+awywRu3FHHM2yn6BzKRLjm
ECFwD+3Vple5XpYpavZZO2xbnBZOwBLHOZOTQ20DciTmzdxtOubXUdcq39sUPv9R4bi+vZrHFhU3
BjOPvSSohRmp5CgApmFyNbd1kR6BHF2h/JxE1/Xr0EkcoHbgBzkUwAYZsnXq92XULZX/Wscn/nFl
OAR46dIs3op8cLdNY7EtMSXCOpRzB7GwgZ0FG8Kj177/okKhLTvXzfjUicndaa+R+5jQm1OKkgzl
xx1NWOW1CXrH2pWZN92JKjwHXZt218EpRRAp0kkk6n8zaOfAMo6Fl5V7gjIkC7gsWCAk0jka006v
oTW31ZTrsZ0ZOC+DX2e7gpnPhjLtox6oNNIpqvzpG8mMdPOLTl82Ewppi7FYaSn8nKZFQwY89pQ0
Vp3CBtpHTLpKZ3ocCmzBCiekRy3eBu1GcpQoL263wW+5m+Au2628NmiQMtxYuuqdo/EuMbFdS1BQ
xx61cRg/jPgEJiCuqa+lmlbX/AVBH9V5Ea+pDi26BnB+da5Di0H5m/jH3BRWCx2TUYvf9x65vfkR
yWKyqnmXb02bzY+EcOvg4xkdaavWDaU6FOhXPWsVKoKcxGw9JLpSzGfM7s79UO9u/nyoRNSBQPFw
ne6E7TbNcURq+3cXAXwr8hDwOQF+R568NCxj6lQIH9MR4s2wXGlrSXuAMM3Il8Xa3NOcx7lWLj5/
zvt9QfAh1itGxrmLi8yw15ZThgHqCto+Bl5MkVxlELJP57naZpbLL1cVOPU+XHTyxxVgr7ZH21pZ
PsMJszbUd7SZB+s6Z2C5nOzmOlAb0IQ5DmWJqAeGWJ1bo+mtdl5nIfx1QYJhXfto9krncogcRadj
kA3mLgjyBgxXiAblhDpI35buSSL4sMpVk32jS627rJD6noNim1FDbQbiFE9h+r0PiumgBycDrc1N
/CfdzaWzx2EdSPrV9IyoQ5WSq3D4+XOHSGY0iFb2tUZKb+X0gOTzL3pkFXg8o+cMWO/hMfeC6ivN
kZwNiVU8W6hYj1GE4uG7UwNOdGrQ+VwqcUCwb9q0ithni6ckBiQZe+57akVdY/OvyEafWE6eTAsV
eF1jTWsuWnetI/NeCpBP1vXp0fLH4dW/XE/r6Lg4Dl7Ro44MZ3k9p8XPbp0t4m2OrIzhNTghIjZH
Vg/827zk852bobe65X3/1MlePZqI+C/CdbDrRyOjaskmwF5TsgIpBNmaCIvvGzqTuAirexrY7T2q
IVukyOVWv9Ecoe695TJ3pd+SM6JMWwErG3BreEsuyvz0pGwq28fKrrZajYbtj0kWztx3XV6g8rIk
7oHZ4ytrA/oAQj32ULv9vK7RNB1rnR6y0spRg24X25uu8su9HY7BUc/KA58iO28mt4VSZhtbQhlB
swQW1wMByjSoc/Cguena0vw594A2JLRCb2JPeVJzRe8Qt2MqsieL3mkZgXcvQUGBjBbWUbRYLE6+
w9W8uzmBRwOMaED/SH5xMhmV+HEs/tqTcTyKJTYXYczHL8quusPg9ANLQiAvaxHNrjjfON0zungB
M8RrcdFDKixx4TZPEMwZjlo1N267B+XjfeVmtXv0hHTXDHVugV0EcaGsbQZYti1nDQGbGnJWfvAs
lV2+V6IstghSfqhF/tz5He5+DTrbfBORUW49oP+sw7fOTHfeIvadEZyMqdhqj7Y/tw2ajFtiVf6q
G3u89z+GPA22btGDHYxuun7t+8r+yxteWtz7EeOcxTkVjfjiCcpXiOremcYoktH6C7AvzVEPBvaw
1ysW0ix2Ld7ECAK3/8fYlS3JqSvbLyKCGfRKUfPY7Z7sF4Xt3gcQSMzj199F0nZ59/G9cV8UZCpF
712uAilzrZXo4wIkHIgVfz5wK4Z8OZjbG4G2qidV89Xodezs9ydsVLNz7Ix2u1VK61clcLZrmixs
q9RDPTHaA/OmPfm0yGV4xSXmFPjckyevZSH2Qfa31q+sFe8Y/kvNKnpENeY9jzT728CwhwQwHmx3
qQAYSCA1TguE3jKQ1jOAelsbaK2o0UE7Z+esL4B9/W2OdYQSPtSjl1lBs2Q6hXZezN/B6ERQP0S9
iI5GBMEHPWHgk/URulqVxlMLRa3jKNQU8MYynvzay29M9/Y0GUFS5Cmq26AYGveRXDJN3ktLpWey
/AYMEyw5qkxPQvTFG1AcQ6e8Tdxm+cnrapWh4QUuu3o76Zl1XGZBjAEPPNHxYkjxyh4q4Z6cLFVA
2JTfaX9uAuy36mZ/1YF6kVn5cwb9EXwOHBhe9FHAGDdIDQmOPjQ0pTzD6bF9nU5QSZpW+O21+yZK
qlvPZb1yO8l+oOQfGEbrvrMatFyw4XKUrEoUN3/HKhTjVni1+RRbWq39XOhIUqq6Oam5hg4g0x4J
lO4bigeAavGxu+lF2u8S5fOdK7h7rW0UqCFQ3z1wt0aRE6isgPBVlmt2Z1MlcdDwznomk2YbaZqL
yaELA/1MqzwnHZASpZlWGy1xtT2HLsHDhHQgqO2J+plzCPVZ3Hr9W4SMHXbJp06h/oD8eNa/4gNA
bWI2aKB8uGPKCMywFgjZf09QAn0wXmgRNkmxtdzHjOOPBU6CemeDFuvBSOXhCm9fx+G3Op7Yl05N
m2x+qNsR54dMB51VzCbEw72QJ72HsvdcU/61yIJ0/5caDanuiwYwZrWsuhYzwtuZMd3MBXIoZege
HBMIvIyq/7a1rO5CWtPPuHEkSa01+drZJN/9PuAnRRDhQEjaRhnQX7V9KWqdH+JSDVfmlakLlbYW
ULa8P2sFfMuEVlgXNGpfFvHe76+95cWnIZt2SVy5yXocamNfs/hrU1desrYMbdhWqYbc2xy8rHNB
YFxbrUC9a74zUGr4az4qbSEYG/FainG4UjgNUWu8DHLaASEgd/Rx0P+kriceFgGvRib9T1qd9AID
racXHwVTHPnoI6Bg43fc8nmSbc3r7p/VfR0toXupHzUe6bskTU62WbmnuDXcUzSOSNTebboyc3TL
S/wRPeHmwCGS5UdMshokeBDY1nV7YDy+6FaJ2pHtOt3FnYdMi7VQKpQWRpohJw01QDcgWzNrW6m0
v1Rt112W1Rb6C7K6XkHeAow43UzeqvYG/UYGgGSlg9eGz5/cE4rQ67oo/SUKWfznNs00lAEn7VGP
siNFQepL7SdTHyEA5Rdh3GX1anJd6+bG0r51NTNO/oij9+yyZxf5Kya3fZ21Z/LTUGh+vGLoRbJF
VdhcpUk7bUDGa/HorlJorAz4aiceqtS/fekg6wc5D+Sr6xF00zmEhjRLu5Wfcrby/ah0L7N+yRO6
kqLvj1Hr57wfzKMVD86aibx/GTP7pcwt9x36rQeAEuTX/zW06N0XDUoG7ziCIofbfIRGlvnnXSVa
8r7Mofl81+q/71o0PYPgDZR6gXq4mcI2Q6/qIPVd5Nibzr58TJpdkWkjijG/fC7r6/MIbRVrjqAw
GpISQlm2VlxKl3s3S0KrfcjTx2GyvI1IoSiUWVw/Syc3znVZTiP4drhkY89Wlq6asGqh9bc4IeOM
zNgcPgqgH5ELGLYUTb4/VrcZap6CGeA0o7IGIPZ838xs3QPamWxQ1TGOLlJKH9hRzznl3qTvh6g7
6D4oPmkj1CPaaXKUNQy2IpMmDFOfgtYqij35sMdRj5lxxPGwfvBmIy+8/iBA2wtojqKyiBmh2Wba
mkJoQurao6EzPILmP8VyxS8S/VPvfx0iUuPWGFI0+Z0jaBG3Jw5ySDPu7j4dDbR7oxIHncVPcW9O
ZxoqG3iZoAS4txxmvtg8YeJDwD+FN/PXEwiXkDkOkb4sEbXm7iB3/wWqTPq5diFvw1R0Yq0FkYTO
OUzxNFxocFs2XJIcdQLo+SAd9i+/W0ZrPUk9aJ8gF0npPCXs7jiCxRZQ5i/hbXfkEu9uKxLZadBi
92TOj5c2t50/TK46FnoJxHYo5G9xd1+FcoM5MSD+59vR0M1XfguVy2ZyL2AhQi8PSapDZbvxl7hH
F++mHL4teYo5WQHJZSS9sFE4kO93RAW2whcWsWafxLIPcpCrbrayZMBiOX0rG8CATcPMLlkDfeWy
0xqfBxyZ8QAITagQWZ5/9tg/ZNRDll3pCo1Js+ukoww48Px0d9HVlIv/dGVs7T75/b5sVxq3Hkz0
BiMWDuqSBZ6Xfb8pgAS6moCG7cY8k1uXVeWqclwAJp3UublR79yY0NBWWbJy1SIDoAU+uF4nXrIT
hdAAIKEAC7jfmlkEMo5l7SEEgTMsqdskMwfREgmYF521bzOztEIDhLuLjmDyUVgMpCQ4Y+gcSqm0
rqncfcLrp88Zt6T8Nun4lgtvtB4B1iiCqp7MFyhf8VUPHbQHZnT5RuS2OseizfcVr6Otrlfg/Ew4
oEvbeR/xPJ23HM3pPsgsak9A+jFzI+qrzy39SJPYn+qbxBx/NLWPFmjzEEEZSQJ6hUt3nD6cUmbm
YuI/GtOjGRcbL5MvXm9hV4n0P3p8lqoCfFG5H5es+oqqrwvhJtBcIagUbZOyB0MWn5fR1emLP/cC
9ROLgRbks2ffyK5eFXU/WIFjqqzT4VZCdurIfZDyPL+ofkRrmo9Y5Ybe1DhH9BAYUG2Kxg1QCv2p
053ulDdfVTei91mPXDfejHB1bv0xeQ/j2tCEMfrKryjkPiHsczHp7SHTEnH0eSWOQBWK490knztP
0BUNkk8AQwBCjPRoYjVhTvanoH6qHris1BGplOiRZ8k/+sj4gaxpPu2DSWGobnogT991+jFBx1ea
WoIEDnpirLPwvgYd3+NVX0VIas13pUEY9R418+RClu4y98KNfHO/ETgy3g70/Vfp1dsGlcxrNQ90
5cwbOtSz7GXCH3jpBVP6BuybiURd5V4TO/au0Ipo9iAr/fy0fAQzP/TUCEGrOXZZ7lvWLbah3vNx
Nw8qMYkABsSKICFVJhC+CPMa5Emi5Gvj9EHO13xpnO4mCkpPQ3yViQL13I/sKVT6uy104yRRTDpP
yHFOYe7nRujgRbYmSA6rHX5R0/hBGptpIj73Xye0CTunOIJv8dybeR4jctFtjk1inf8gi4bMM/gU
0OXIO6DDzPg0Kl8730PoSpixhJLT1K9NAzJK5VS/2VrjfMlGPxgr33pwZ6uLM2/Vg2izo8mq0Rxo
OfVn1Q31qihkuZHYQgjg16HhhDcf21eOA7uWGoDMbndJ7MZ7GKLEu5Z4vi7BDIewo5+mP1OaTBPv
AYeQDDIE5ZeOJy+pB255oKct0AXG8MriLD2MsxUrwa5+rYyTwrcAfAolUXZh/Rpf5ShcllGMjPW/
LrPHaovu4Dj5Oua+5CbDQRedk3RemR1EX3Bp2hpQ+srZ/emjaQr3DDyOmWJmSNE08AhA+MUulI58
TJtj2zDfjAYPVBkgJ1C/gHzDIfHa9OyDbrLzRkDgZsvS0vRMV9Fsjqhg4P0FmaowBt9zRc57YIf0
6hJN60QHJF8bCQ+gTCy+x9GViqHME+R4+pUeR5PbfNYMmCBLBooSiEX2Rovt4QQpxeFkGjG+cb9N
FStNAfTqigDwyG4JZPM0xTiZki3gwr/WONx21tk4IH+vQxcwoFuC9V3yMr8208Sujak/Qb24O7ig
/15pGGtRnDwz3QORiH9w8nW2hFJFi/fCH86amU8xskKHbr7T39YCextqVg8lxYuo9SKcwM149mL1
bEnID3Cn0p7BqT13rTPdikJh3zImHHAtGRBB0u2lG7htVj+UnV3ty6HPt60njKeqMN8pAkzEI8po
8i2WrFtrRm5BfjuukWlwPXtXcVbv9EaHUGQPBSTT4sDMk71ckrdCTVEFHpDjS9Rf412vRro9Znh/
/DtwEl65LploUJ0S01Y0zg8NOgxnGvyi+7i6+7q6BVsB4nV316dYxstpCym9H7Q8QY4dtfD5nvfb
mWYPyGf6cRPF+0s9tFB4qwvj1oAYHNbo9L0mExQ04yY9iDaB9v797qKrahihj4jdcQwBCGhC5RM+
b4BXtoXk+o1CIjk/AnC6W5FJE7rEK8HXrJBubo1yK6FkBpif0vaJEDcS1QQhfLiUvgLybh7wYEtD
iJYZoV42hRnQNAVCm/ightw/xF70bYxTaBqQMpTnlzudjchUQQhknHWhShICkZJ3YCbN0L0hdoZT
W8RvNapKZwfo2Cd0eYpCa+rlrhRT95QMo7vNpadCmlWtpc5QCP9Ok2jzB0klLfluVBAZMzVXXO15
6HEow+PfLcL7BF0N1ah2YsRvm0w2QUCEruJBc08T3qd0E6j3Ab5Pt2qneKt50P4CusA5t+KtQN/E
o5950dGdB7r6m+9vIUPWglkopvD/Xjq0PbgEprlGNz7t0MzqYshNa4e7SVctSYrRNNkUQ4Oco+9L
Fp9edZBFM4zgPkFrhT5CwdZvwfobLCcPwNzI93GXA80mXW816JPEns0R2q6dSnmEwpY80tU0z0BA
YGN7wHAzw62h/gI9hNKDeEuoVGZewDSb826ySr1T0cZQDynU42iMTxoKiF9Tz7DWfTrzVnuYSMYH
6KFUgmjXRUdbJmk41AN7VJOzbVJ/OlbzIKQaiz3ZTq93qKSb/Qb9zpK9RyYFGTE6tm0oaLmsavVi
uem4N4wS5cCs4KjD96kHuIGOo8iUKnUrawkpKYcfh9ki1z2OTKd1spXmdsWxkP6+Lpz2BYDFbqcl
M8GotruvUO/FuUHo33ugQNeNXmmHpObWIz73nywzpu+yyfGuiIfshlpToKs6vqFJIoj2uqnUqo/0
KYwicVqqps1cIaVyp8ix/YdM6Iks8kc4ogXgLOWr2vKMleVG2S5K+fgl1+vpCL4ueojr7E0kQ3oF
pMM5jhDgC7qoal6QXEhQvo0karAw04lZmwosEGDgM3vl+KO1yYiFpesgUSrZ7OQY8wv56EpK4zWy
GaScYoCKvfnV48xDaTP/6vDhJZO9Otz90NPpTxr3txRQQLNo35lQ3bArjT2gtWkAFlFaIVEY9YFf
91DWmUm1TRKnu8jWvoJQfrWFZnvhVCTuyYAoE6oMfNrghRGH5kz7LnKrCvQYBCZnasznkQObQeZ9
tuv85kQmzZKpN2DbtLmbiv+AQ1GCNaH4ztHMKSRSp+/LPgSQSEBHB5TPPLF+DIlfXQ3Vpq/dbuin
/NU1bG2tY5uMV+vPyQN+iJQnAE4FH8meNndpigbFgIPZA1fejxHULQo2FtBF0VFeY42zKGBkEdpn
q0hAAYwUMOKqcrDt7Kcd3cfJ8PyLYvs2CBaDjgu2eOQUyTPwWv1qmn1RFA2r+yxdkS/nGhgQHqiP
qZlzfMxmvxqHadj4XaF4gLxgu6/iKYHuiwbbf+/sXELQbKpOqHya+6Y1NpzbkDEjnwR3qQlkwaol
hpyGAz3oDoGf/H3lCWCW8aOHxi0krbbWLCNQ1NPD4MbtWnKp73TpxWeAh9J1BK3KlRZlydmtNVTN
IRWeHJo0QYJRVd1GST37MqncDSDOrv9gWrLmTTz8h3nWuRmYAM7AtvEKwV8ofZDOUZtsdgJFxLMw
82zVNbEKIXoJXacihQTxiMqOjY3yYcwSIMjcWVDaxzcCKG8O+T9/vPS+VDuoeadTH4DD0+OUZWtX
0TTadfDit0SJ9EAW+WOVugeBkysElnKoFTFHPALMkD6ik3IVGGgvup8grJquEv/JyjztVqnuEumO
sYtn/asULZFR7p4v/xji/FUxnJvvLigMOxDzU95MbThCwm+61jGeLb5A7zBHT1qxjv3xoYYWxEHM
sxSCsxUSfHoMTALay8rG9/ZphDy1ZY46imPo5Bgl05PdIjWLvup4WGoPdqTxB5ZD4iE1jW9kkV+W
ib0Zc4+v4nriS5jTDd1KL1W3pbiurPm1A7cZD3P/i+1A7UfE0tjYIy/exNhuclTYf8QaR+kqsaeL
xlh1BntYW9HxPu38IMW38Wude97aiiaJHnuyRaui5C3STBv0ycH6ngt9X1PpNJvsVdMb4r1JMlSn
eBm9GMI2whGwHhQlnHY3obcndIHQgFAbrOfatuMAyf1ZWDEW4tAA6REstQI2IhP22e7mec2eBXrS
FHkwWg9ssrsuJi6h6Yl6dGJkFx+nkqMyUrxY3Jab26pCean1IH3s+0N0WMpN0E/94oKJvG/K1vVC
V++QGi7dJBjLHtA9o5dhKx3t3GJDhixjkwOwaVpvtrD2vSbFe2chydVEMn2qtGjcRgBk7qWYorBw
cLjwtHh+iA4TduISjVLJpiuFeuqHk2waIDAn1sDzXEsQzsfc9qsFOGUXeh5qhhChGiJzDEf/quMg
vNfdrgEqYkinQz8PdEUDsyDn5oq4CxYVqxLN9E6tFy8SVz24W4siVVPjQa68aE1iVAOpFPz23cNI
kor88z0AFfABFWw3d4VVXY/RNIxsGhY7dmt/raXNT2ca3UMJXQgVmJ3nHsg2sB05mPgAP5z46N0D
Lzt8dmPtr4B2gTKoVxihPcb9tavQD4uuBNL8K6CftDX5olKP3EDp4xg04Ott74EUzeL8p6pTtf/k
R6bpXNqdvY3YdMvd4lttqAaH48h69gr1LR/SJPCNlm+qktXHSETDNhsz84rqmBNqcWI9AU8AFIQU
/bbvDH0TtSIOfNQXvtGVApF8ubr7irvPqj1UCzQoXrWF8cDS4QIB1/qVcdT6Oy+ygTmHCTEW6Gml
Quwq6dSvAFGkkHqU3YVMiwMUlfovrJHFFQm8d1pTWS6eYZXvhhTk6K4II47HHZm10X6RANzHZqFd
GmhM38SoS8Ak6jeyaFC14kACWvYu0jqG9gI2O2TzwFBTxIul24KkgAI+0lwbJooZeGIYT2hC5e19
K0tXNKti3bmoSH8ga1lwyfy6e4qZzNe+ApLN1g3n1gKSs5FgO488vgJkBGCyYNsKyP5rMQ/mlMQ7
iMDlweBCHT9ADrS4WroY9nWnv0kFTRdylYqxPXrWfnPLDG0O7CTdOrIsAe/T+0tmGKcaBfwv5Or4
CBU/348PrMkSwElO4I2k5trXy/pAg+PY7hZnacikKHHwq+K1r/RuA5RQvWqlNtygLDDeoHH8rAqD
gY8EFw14cbXryIlqPDd++YoK6mdFau5p0TSvpMkCy3vJ/2s5yiVViFwkjslCjKtGQGmNBvR3qIqg
jKFPLfEPDvkGzAD1VheB10aYWgLI7SG72ZnATxKfoHVSvFmgeIFD6C/tnk8TXQSutG9p+17WiQbq
FE4YU52U3YkOH3TOmKzSx5PI7YKxQV6tkGmQOGq8lV4F0p8ykfB2QRwOIIwXn51C7ZrRS6CGyLvX
asKOaCkl5hNIw06mWa8uNi+xXTjPCjTw62hq/5Bbn5AIBFzCWk/2MK4NFYtQn3P4CmpfO5BFv0Iq
EfCa+Lc4IU24WfuVwshPAoV0RZM+Jsn6Q5FwXk6TkEFZRWOza628P4Aa3R+aKPq4MtrhT5N1PTL0
Inn0q8ljOw1fnGPiVm9xNZb7jHfjreieUMPqrh7t6NwE8LCpnPD6HX28zdz6qS5Uou+ReKz2ooxQ
isytftMClIM3ky0OoKnugT+Ijr2RFEHT8/6Wt/zNB9HyDUjJcQtSCn54DUveYs9sgjSVMaiJafNS
AtKBumny5udsPA5x3AC4jFUMOgVh5wNIOybxk8VTGY7m0KG5To6a13ylz8PddzezSrEiuNtY79vK
DCZs9mvVXFOtKPC6LyWEkMTKtMfhG5JZAgKYPsA2eoqNHX7yWQtRa84BOBB11D2lDZB1rdSBVqPZ
GirM0mUBTZLL6JNLmjnywgFi6pBxFFW5BcldVQ8Qym8C04rKtd+jREqDB1zhSh88/M2x/I8AUvUn
gGtPtd70z3kO2M0AteitZ1rVgc+yW4V4n3w3hYY0i644P8w4mdJ6taa230pLsXVjiGTNIGAXdpMX
3ao8rCFbe3VrlqJk5o7GJtUatWpHGd+8VsGpd+K1HLQcaTwsoMHIbO3gut3D/A+p1krgXVZV6sBW
wNNp8aNqxnzby+Z7BJDR0ajsbe3PX2sqYdHwe2Kib3/Bf1W5BDZYxwkrqLQ1ZXq163znfXnbF3Xx
E38n3fcGMGogdvzbLBWyGXZdQAcHrGZPq5yzMw90lfqxg7o2FNEhP+Ossn7KpoCc98DOl7sqBsqS
/H+EMN31tsBOvuvCdM40+0dIZ5RNULlQt7/PRDYqKMOER2yTTW2A5LN+coZiN+RQkyTL6kY/D5cJ
C2q62EnluxqIrj0e+OI06tumKvOznICnlgYAzRws4SEgJ5SncAmlp+E0JKfFoonEHl8hkgHoFuS7
sM1P23/y9Oi5ZfUeexWSTsIbHqFC3G85T5z9aPv5lePhFTZlFn+zvHpPazJRPqRFid9b368znv5T
tmOHQjnvHlPLf1fIpRzJ5SC7evFdf0/WKMr+kbuQAaqhOrwuh1o8mO4P4HD1B7Pq+NpAfTYk08Wu
MtAs9M5IZvHL5IwNuvOQztdDr7Sj0dhbbeBraVXJay8m7+DUPX71RdeuWGQ4B9SM682sNgtNOw07
VQh5LrqeRoX6a+pfOSQlDizvFHreVBvHMew9lwm6ehm82BsQH1zl3TAhK5iIs56CEMp2tZu8jLZX
reVc1AR+tjlN3PfCyofWCZA1HPLr88mJhmk+Id3Nuy+qr2ORxsucMUf9r6GflpcMNc0invMp8ZFp
3sVjmo8nOBJg6Xqcm2GIKc5PdKVyCzV8soEvy084W09HTx1okjcMqMH75LLWsXCKcLTvPRj0XZT+
NNCOA1j/Mb1GpZ8cq1jH80G66hVgyyudAiCz9+bhq/acQF91E0eC7yFE0EAbFEraRjZCjDvC0x1K
c+WZj1r3qpwoaLvefe4g1Xdtu/ErRVl2zXZo9IuK9bzIwaE69EHn2ZPZpQAPeUbxMHoNWIwjW6JQ
bq02bhPfVATBMoGs495tbHFRZZSstSl3nrEpA+azGNQ/Q/mEd57zH1+Mz2XlV29VAt0z9M3KltX6
oFt7pG/EBdvMj9WVmWR4Tkf5vFpmkPRI3MCeitdUSfEEsnK8d6RwNpWDF5KcoCoK7vKPogX53ys7
52JAc/KcGj56hc4TNX6Ruoryb5Oj21DpLKqD51dsNwwp2FGZaYblaHfXrO20bR6hKX3rp8XJRQus
DQNA5AF9uq2V45j81Uurn0Bhlf/EgL0v6jyDjtpWayUHKxpnWZUce2QXbZKO3eD1Rw0nKBSCpz1Z
DrBbJUg3hSiDe8xiL3NoWTMcaao2DEjPxBAIIHMJorvwAvoIdc8yYG+dGIpJGPBrii8uwHZ+os5k
3N0xoAmXeIK6RC19c/tpgoIHqzPDgUH63p/v5jmlRDNpI4n3VSq6BgWGJrFWeJucM+E7L+hVWJ+S
CIydEXnIl8wqy51rdV5IswySXutCTGxLs0lT+UGE58SRZmvPv5mtb95qBunxJM7TXerhS1OUziGt
zfjcxZvGgSgPoEGxt2YN2KQqVd0pKqozg8BVtGqtwrxyBihImTy0hpEg2YEhhUqGgLrlZYlSTvGA
5KB3TFQN8vakQRZTqy2xp2Bai0PQuIJAtr2538VCEWvdd6YbuiNU3fAoitW2w9d/hQpgc0atFfij
OcU09Zm/FpA0X3MIGXzxxNDcxqhbo3wP3b7RQQUs631zT8EajnoHS4eKXgH5whMvQKCGXsZ745Xx
/s63oJ3y7LddfPbkv2+ef/tl31ZHJvydndrGkYapjlHG+YsZ2cLEoceXwRLnNOg29fnyj4X3eTSZ
MtdA28mAbq7nUG8pdZ2hd8av4gSOVe5KDEKuqLRAw0Tn8ntd4u82hVK1YilmkK1LyF1nSLDnSYSy
r+9Q4xzr7LQ1q7bj4DWB0QOsYqCWe+apAboXXaIfjnVOgyFSJpDFVXZ0cdADDfxDUC96MYEv+i/9
vDKHbJ7pOg2oV2m9uQvo3VeSD4T9aYPuzGVAE5WOXmgDy419jt3utU28Z0JvVWmN14NjLxbN/bZo
bo4k2BdUU5dIYn/+jqwS6a6BsGBr4uTGkJYb62S4Ev/Wyvpyw6yYhTTpSikfIYpFc8uAH9fKMiGX
SlRdl3fdmbvJF5qkNamHTnOK2eqIFkvf8HD90qaWBmB//TFga4ckeX0mt9K4qyMfbeiB4E09t4fR
zmZuQWqI5qE23G8aAAmwdVpa4PyRkKEWOH/YfyRoaIpsNdeqlu44f8zTJegePBgj6WIf0UBiDKmo
EnqVdYnN3ko4OM4khgtxGfTv83J0W7/RJUvQwq/Vxxmai/K317gN1FZQcU/xGjTHIiAVIXvWHSIp
obtJvrsCkWYATJWlsbeiEAoGmo0DM8jHkGjdlrTim2X/VMTHI0svft5Z2lTfifL3RZvQ+YgmCvq/
1n/y4B4L/4/uiLJCa/iQwdA7f5N4jQdog+UBk4CrNk18NB5zD+jtJw93f186aFHQmy2aHenpENyD
7zcw5rvMa5E/kUBQ/LqxYq0f2DqynNKT/NJPbrFCNQsk79lUzQAw5nwl2ajvKjf9B0y3AZyd2Zep
ZgWscHxQPEr6NCh4HF2i1tYfMzWhbXrpm4eiTI3Hap6I9fJUzRZF+PZohpniEMKaF9CAkkZQtKhl
d0Pmr6qsG5YkiFubz2mEbk95EaMpSSnNbq2XVhn6uo7iBbA60Epk1R5FCqR4czRb7HgJYBZp0yyX
+GzEomxD8jafVWzI+UnphuRtXJCZVnkLolqzigrwsaAL2eDBkluzRuIva/Intw/Rd0pik8/85bmS
1fYaR0vnQI+Qv8l5MjE2qwaAzJAeOp+eQeSbUGLa8dx7IguhxQ5NQeZuRl5spsEfOqC0ehpvFhBL
J4r+202hdAsl/rFjy7OypgciBaazmCiw+wcoHJ3zSgcnz0svd4D97Mpn15JDn81Y69OLLiEoyRPR
gB6fNqexqd+X+p6hpl1rmM6Vyns23iUhVAlxFkcvSDCpgUKaZjySHIFTU8Yzee5u127Z3JAlhjoS
QmmQzfh9QnuTLQHw0/nfXo/AsSWTgPt0RcMCz8+iEtl/owr/8FUlZMI028B+EM29oByGjcBcFSAz
zrPNkvT/bS41Ag902G2kDxBjbPCvNtqaeKTBQRcgqIsY5jYDjGjxuSDq2KxKLxQRW3ZyAfd4DyIF
x65tEPitgFCOLTAJb+K1rx8tC5Qs+lL9Nr2s5WEHMahVrRnxlQZrjJJrGiElnHums/k0obJYbmIL
da9PEz3UT5DCQBXj9500sJcCNtgQB/2d3nLr5oCC+3Sg9JakPADlsXxMCBRg9nn/M5ub49CAzEq1
XJEZ6e3PXAMc5pOfTGnr5dnm2Cv1PZDbf1tfjblYjSkyOoANRat5G/LT4+goOWTjV+lk/dowofkE
8nV2Mzz1/47wOQ/dHC2Sisg/a5MNfIosUFrs6qY/cFMPCtWA6yWGDCX2Chqj9qybQINTOdaxapxQ
B7thcZEfYrEd1oFZXhlo9biY92Vu4bzx1gLB5d/LjFl3AbrxKQCfjr6+L7jH5XZUrHtUM1Y0SxO1
4d98ACf3d8nWvHdRpZbisCi7ziY6WSSH5UlEkq3RrO+KY+syIYlgRj6a5cyG7G+xYr1CT19ZHjQe
m+fKbYxzJdHuN5hKqItBA3el+xZ884QJ7dUxINvojHgrBxOguA7J45Dm6Ra2rluryke/OgqkYciz
ZJzlbt7iKa/wGsHNaGK542IXKwMbmLVVDmxvNEP06Pr8yS/67GtuO2xtDkMOGFaSfR1zFRootiAP
mQg0tRtRo0WjgI3Ui2xb5lG9yptBO6K1o/s6QQB91tSEMq4GuWLrpbXVw+ABmGomAr0FsnLa+6pM
AvLRwGO9udmQpm0gKbD4DZf/ZD2KhBRgjE3oO74DAgrSSNRJysljELWwX4L6/y8fXSHxj1wSAVrJ
pkDuOx+Bn5Cunxbf72oiWbg3IHtH6Tp1T9CN8nvfDQJkaaStaZJSeGT+mluyffeIzPg+lIC2U/jd
TQsxR/e7z/33/XpdoZZgqa1h+x+JUcqOkpnqHlr40iVvvA1H55b9AChqubmnUf+27j7r6P6fy5wh
xemFppvKAsWNLrmdDP9D2XU1SWpz0V9EFUIg4JXOYWY2jnf3hbLXNjkHAb/+O7rMjnrbsy5/Lyrd
IMGEbsQN5+w85D/AkqR4otGa2l6JRZoYoxPNKm1niCugDrPakw+ZtSOJ6yCM53mM+X5CzBRBbQxW
BBIrmgFa/B+6/+oXo6ILSBniQNtFvffn4jreHhUtxcPQ4eAQ0JQGG4WEFQOHdi384kHraUa6pQ1x
/i6iI6nu15NLnwjA9yN9iYQcrqHX0kzSJXGcCvLUNi8O3jmQCgPOnTcv24bneFVAaSAgTDBD4Ypf
BTSlAVkFYKwAPLhSVq1/05m28VV6h8x611/qLPBzBmaCWjjtTGtpRcVZcXbG7ziEmsYGkDfLJe7R
W5qCWxWs5CgBG1TJWA4in/pEU/Kx8JTfOg0qcFoJcgW04OYmSIbgOYL7KkADbbVTTdlnV4b83Fjs
dqh+Fsl6p9PLaBdyudPl4JFGaqEAOpG6hhmikxwkWP+8pt7a8NpqB+wCGbgKBcMx+DEqgLje9F75
iCoPBaWg6sWaxVoNtzrlM3TOsesmDyCgyk2paCeaKSOLJ1B9tIEYM4SA5OgjMJ2JPlFItNmlSa3u
ZZpHoAgNeK1yjTxGD2mXAk3BBLy4acyA748rg6FspwSEXTFN80Hw/A+gTMPCW5yUHTW8eHaxgaYi
sHCua8ju2iWQnRViHt2fkSwCbT29AMzMP2+crABfFAAGxU9Egz0rzBEbhRWo54dllfVPrHe8t+RG
WgQp6oH3QKzuL23nAo5WZsM6S2vDAkWzktcp2ReRgrhZ+xvO8GfvpPmerKRfXUhuJcgoNutU7Y5+
hf4yeelpnqfkPPhutI28sNlOKpoxTj6aCA2KcbTMOvMSiTyyDO0IUEMVASERaI3zyctxFFf6KkE3
CZAzdw2TzkUPTuigWn3MfkMxTHS40/9SRIm7c6Gl5OJjfYwCtnW91hu+C/wIC12ycskAi53YI/4H
XKc9tO2IclorbtMn9L372wS/we2NkiH1cMxBsLv6gDwqfeJqsJBbfIimBq+fWEt6YXjmJcrKw/p9
7jUO8kXIOG301zbguLqrFtenAck+eiO3c2qkm7uHw1LhZY5VYwPO8Xq6clwAeACNCHxkhc8Ai1JM
ucuEnA+sDs6L5ZZkVBV4QTVkKRi8YSbdjZncJzOqD3k6fSNr2aF6pQaaKGEzlQq0iWao65w6FBcp
hKZlntsNsBZxEbBRZjg1odUnIDcaCNEJvWTlxrMtMAYaDJWg6AgBZQczogvNFsuKLshvKfBSZbmZ
Vl6ZosyXVtECI7K7oDPRrp26aHawVeOEgptZZ6RbiiQ8T2g9v9PHaoFeVU+8QBNZDtz4nw3kotfO
yI0gLzDWO30x6dTpEU3I36jmpzNVGk7IL1QfhEYXCQ4upTOr5Qt5LFQz9Or3Sx1tQPR5iOne7EkL
5hzoHgDaA8cV4NBw7Fs+9eYsAVpo/k1d0mBICfdjJpe9GdfJlxAIDkHNEF1G4KFE8QCYUsss/WJE
kX2Oh04gFpAan0dwNueKiQAvD2qMcTwK1YA+hL/MLuc7klYfF3lFZ0MKPQhaSDIS/S+rtZl06+ba
x8hCb72M1qXAYzgYaOYnlQNG1nC3XtafQFkWrHMy5mAoPs5C7I3aBQFZ5A/swlUsmWY0gO3nGxh4
lj3ppah++N0s+cf0ddHqT0udn/fVl7nxoSv2vvMNqSqU0arbudn7zSXr6mmIIrQofrRcFF8ZxvSp
bK3oIUaObuMVVv0VuDlIoAvmXO2pFJ/QZH0kfRka6Ff3Jm8Lwh7UAn2ToDVB1zAKq128sCtklfpr
mHrvGg/AuIBz6B7NhoHyR+lFN7ibsJby4nQfc5dnW6NMzTMNXtSZ5wSsu0VwL5NJe2pzBpCPlzXa
Z91Dy+Tu8gT05XqPO3Okr3vj3mSRt4nRwbCJrMkFWwv4xqOQl9tIdA5Qy6GjoVZs5NJrhnJVkkwW
4imnWczAaXW/Rm9h92C+vje/uSWtATMLqolMhEv0On1Vve3NVelW7nxW8yL88YTEW1BEg3XOhWWd
bbxq8Q1Ne9MSBdgCKxf078qBhlJ5kV2LNGtM48WFxHUdeYds2tpDx4+0jFQdADfwKvy6hJRu57So
sgOvIZgwA18VaVJlJs2oEpNmldOwsxZX75oKN/WakPZYbfe+ej/aSot6ubvwQzO2EequUR+q3SJL
IIvv2uNmRjlNBRJeFIfue9kllzA1agB9jyy5CDWQkiVTUwVAvQXKPiksRJP3pT1+u1mp16BOh784
rvvf7FyjS/GC0hSOEpfpSx8htdW5zTt8nKsH9BSj1KLFYzLQcokPKeKGibHXuhsf2gFsPesO5OJT
iQZNaVhCFMviWyUEAwoukHfDX8UwNwev7/IHZPXQKKSaAEkc2bL0WyQd8wfe4mk/FScSmNLMrofj
Lfmh3btALyI3gIBcg4tTmU2UVQFt0/KCvjKrhylBqFo6k7PRN06z9e7pXlT4wsv5Vd/szc2HJUop
06R3NjfKuWuaYVsWh1nO1tUCyU9XTrKp92icDbfIfs6Xoh2qJqApDSiIni+VVpJMlqBO+XTRTndr
SFwXAhN7Xh1JyXlUN8HN8hvt3Sbr+ogNCMmY4xcL0I0Hrnp6sgU1GjTYqmjQAQzQaqiJjLMFgNGN
khx7pbszaB256P3jnO36BV0FteuVKJbAINrlZUAvctQj3Q4Zof4FTUvmEIRNUa0+czGidEO7A6hy
2vaCZRuLzmlvntbQzxfh23xGw40659Exbhh+gujUIprhnBOC98I+yhIUFy1SONcZVT74XxBYTdNI
9jgajjVgTss2X30Qw8xAM/rDm2brEhvw3l2gvLs8ffG+3zEpmnreC7Rcko+XFQ06/tSWAJqe0ITX
f/bFgMawkqEkNmkBJByN7gJ60dqPH5dhWDZWjg7TGKThwEcrquU6zpHj7BFp6RGotdFcEQkOVD8w
zl2LIYaX2fZIVcrxed2ELH3pDOeSTwolEhvTNchQF19toO0AMEztkiiWvjlvTqmYAHCghtHnGSrj
ULndgWShD0h5M2XdwKAN0TnDTETn1Zqqql5WZ3gTAzDgCJ5hUvLpEcc9diE3Mr6sV8v0RW3wph37
KLvQonU9ed9tP/bAiAa7wR6FgsimF0ttnUGBiyfKzwOSCda5daIXQ1N4P7z/fQlZUQFl46lDa9Y5
bUe2W+2U2RfhjuzA1Rd5lff4Yu/UdzzJNNOD1rn0BCDLukabHLXR7NceaoCKQOvf2oZ0/8Hl5nJv
bePlQFmVQ/Y3GW+c356+tcX9SpOeZqRtZR4Gvhxy/DP9+MX8+hd1c0nZolO29Go3KHMgrqDzeQCN
Nmi5gFwIOAnxOqAPBUotk+cMQnvwHalFtJzMiQV4/3U7kslMM30Jvc/NvndXJJ873d2l2FC7e6cF
woO6T30Lv7wkuaw3SEturq4vt/78d5fqkKkHxoDZ2VEScMNujiApFheh4g2LOY0n4UiAR0DSA08Y
2qNIJuf+dYU5JrD8vG71NheE4ferfdWQl8vHdffIKqs2wEsCakBCluzWf+WI4fRDUxoqdThp1GDR
/wjJCx2RtB11dvHOymW7Lpz1HlWfdPGePFtWOQJE3eqDp/aj2boTyTf7jyiAEWDB2vDGRS1hiuwU
DY1gL7N/17EmBvAm+fAp/E9L/uvWd3534v91l3dr70S9lQkOv02SmOZWpNEegW40OZsjwLEKB08L
gFNXgGkrA1QAA0HbT9EbT1PyyYBNdVyk/2nJAHoVjHOOlLZaTINwQCbcdYB90rp1V+SiRzBVWd6W
9jIi1wKBEV2hK/9GSKrclgnIHtTpkYZOne/WSmAcw1rU4Vh/kW5QhibFmWfrOH/g2OxcUp6gIRcx
Td3oK1Rst13GEFkkYEQoI3mYFODtgGFyFTCQGxloRsjKtOrnLdc24leDHMrlwGXxHfgoCOiqgWVm
t+868QWw/+DBMUoEdslQl3JM9tRksGq5EefrGrKHzSVsQHI0NDz+iHircZqMcVbQwkCPih33kAHV
4gDApOI6IGB1jYwGMcm8CFBsh/9l0pEVXXUvLqRbzdL1s10ohRWQjz8boF3Vm9EaLdLCZan/6LLc
25M+MxGEGjiKvGXqokKR+/nw6CBdNtRLfTEBuv7ooZLskfRRJ8erAbTuOz0ZTccDIVsC+im9oHVH
hymoVmvboeFkuzqqTV3HOZtRDETgn3NGOl1EBp1HItGzgXKLmi8A81bJRfveuemlTlE+gYuwP8Rj
3QAdIGouxvBjNokIaFEgQ/okmiLck5X8tMuNrscx2ANdMJ+YjX7Wzthb1hiuotlHzhMZRNUVQBIv
5z2J2sAb+yRzK7pqlemmy9UDpSPSokFWMe9MATCa0UCBKl9Fq2imDXd+ke0tAPhUjuRzt0Rvo3fF
ASVGAjCu0WRA7eTcM+o98TFLQGc91IIBwEiCGN4KAUiBsrunobFyRBxKuTcG3z5nDQp0rArtVwFN
aQBHB+pSXwdyRDXSi06vq1oQy7TtFG9IVxrIigXarPdCb/UPC+2D+oPqXCenFo+ACw2hKksQXv4i
ks7iVruv5Pw3m7nTAkYNLmTQfm/pXpf9u+96RYS98YBV1wV13bD1u8TbE6x7VNT9tS6j7yQR+ju6
Up4E8PyAUAko+QJvj3gTN+MVKD5DE8I7dLuvq8k/YqgeNQ1nOtOCpkmTU5P2wCbJxPIxX8Br5+b1
ARR22fsQ/bRPSWghHo4Opa/Aq+WbLupwW+DT+ey1gAaQJfuaZd68H22gVJEb3gyCqpra3+yuH1Bn
tWXOCLrt134dSjRXyYzAJSllzH/kkm/SyqgXjrZmYTYbcrqx/GOK95xT2Ino5IBo5UoDf51ZrEv6
AAXT4HCNUHahDExafQ5cqtepW/QgHKg9c9MDy6QPohavmjd2msbohziD1H0TW07cB6RrogWnU3I3
Gzz8SLmgQz2wBlYDeAD7rD7mkC8nR7YN6tzBTPjgNz4qURIL/6sK76ocRbJHlY9YAa5ItwJeZU4e
XtE2QCoa7kCv0CWSgm8X7a83CFn/z6YeEsjmtmfx76NfoHzLlvJz2efVpQn9GOSEakpDK/CpvpGz
caguyJn1G3Aeoyr91ZEMJNYhIJpy9Cus/SIilz76BFXXCAqOUrS/Nb8bTuP4p1qB4vXNxNHftYRg
C63TZHUslWV2LBft2GjsutJqGjx0njaozj8shLdHjrRPCqzJPeNzEqxUJAuRmahhZThZ8g7BP+I1
qV10jwFtvEQ7EOzEVbKaSV65T8j9ZSnt8sqQQv6A1PhBm/Iv/sIFzl/uAJuHtdOZBtsZfbSXdKi1
RmFmVuBXpWyiM18ctCvpQJAAT+2zyopkkkkge63boT7vZbXvWNzerU6/3PPuElpcbwgAhtMZgJgm
mFLkqaRXZvV6TDMaJL1Mazl7NXfqFbqlN2Ftplmu9qEZUInwcj3nvwNii6/70zIy6q3uVpGoXdIF
1ApGNYBp1O8RXFOFBKZVo5pAFSTQzE0SRLWEzfyDMIeHO5dsFuNL+QIvLGls1o16tXwZZjvoUiCj
pTx28KFm4wAMDWW69aWryK/epFLVdBvkQlvo25jnQgAWRy0m5ZwCQjSxExR30+akvLs57hTWrm2A
fNA6Zcx3dZICFN4Gl8ZT0Yn+HPppIv8kLdqEUFvOHXRJ2iKftqAQ763oiWyoyxrOzB7902x08Vig
jAqoN+ewbvhDghKIh74GVE6NxuiVwMVAdSRAuDAAtAzYs5b1QGQtCdG7rD5DzGPQquJrS0YOOKiT
9Ax85MBBCLkOuGt1F3A0dBemZlq8N5NPwvIJjE48QRmticze/fdMmo6/ZZELgmv1NaO/YW6+mQr6
PrKcqA603ef1Z+DWFwdgpUdXgGNHV5rdiUmOZ27aD8suT0LQK2gfmoUSOcatXuOjwNWeZ6B+YNN1
xYAzD9bp1RJHuUs9H/temmdk+kyANPTGofPtA0mkH1+NWkezt0TEaQHsps1v+dzpaH99B3rtv+vW
22IDOB24iQJTlKGAaZKiuRTIpTAvyo2ACGI+koYGihWn5QWdssuq1gFgbOKBFOZxrFrUC7D2TG8J
bp6gFRI024FBbxj6XUS/XNy9a/TIBAZ5iUPlzYvMzZuLfrFpvZhfPHNPGhqsLAdeGfDc3AQvYnfB
8Dgt2lPZZOjW/UXgnRZQhB7fLgp5FfBB9IPnTvU5nADeRj+v3Ugky5u4XXX690PWV1/S69/pq16r
wCbaHqwBBFEA0zcvVg663s06bcyoOdFU9vk1BpzNcXLbCT1FynNyG8fYAGMfpRpN+EMb1moKqAyx
4XMl151iAQDaSRVg0UpwFCfNCZFJxXC/hEe87acfwFdsABs5H46TqrEm3cD7XVa1+RNJWeckD7kR
PpIE6u36IR7RO+/P7gO6p90HmtkGn8+gbsauvvsAtuMXvZePaJZgeQUGZXPjvve5idSOoiAuBlS3
SmPur0yJ+Mb9YFtu/s4CG9Izc8wgb8XwiVlT+DGKTXAqwCnvc3DcGNNnWpJLN7qybOF4oYIR9T3A
W5VTuyWrHS5Hb0C/fwVkxzFgnedegaTgXkWKN9IkRTsDBFI7QvS3HmQZUAUGZJlw3OmlZNDraGY5
RnUsMucDSUJtqt3ufFnmgtTH8o53W9oJO2c2SLoaOjK6pfGwJECCcRp0ZsUARy2VigbJQHrPURyw
J19AmaJfiKaAGkZ6qu+AvDLtOU/7Jy9xARfhx817sNjG4RBvegO82Y7Z/J5FCwO1xPsC7GHOwYu9
fl/kQDhEZ8H8SEMOJCUwoWWIeQ9Wxw7GPMwXWbEzcNedZ1G1p8gMqw/AmsGHYQAVeyKevTx2noaF
PZOPgTLAizHHIEwfmfM8eX596G0LpVNqB/CforC3N8Kj6ZhPU7Rkp1IlRGgAXlUGPDF2NfEcPZJK
Un7mzgU1/C8ryBA7y7V23QGcb696KxmB6SwQgHTMsUUfY1U6D57AR6wFAMWY2912BQCg7v7e6o8i
tOSVQAA6hQSQN6V3nNG7BFxGhQlAysIDyLntoTNeIwPwcnEfKsbBM1WZB5QDgrA8qVDTjf6H7EJD
rWZh3jYWKFxAwSoKI9r0Ewqhmu+z6wDhFTkgz1ssHCh964KuqSHa0jRVMs3I3LmxBwpHcqrwKpnl
zAhulOSk1zjNCGK8e7m0o08dL6uD3vfuWkOb+qem4Ju5z6p5b6dy3s2Zj0NIPqELGt+LyAetiVBp
sBMHH1iBWiLk8vGeiOkyVPx8L68m0t4suJmSiZY6bG53wECIg5v9btZ3AIR/uSDPdw6oAlA0Hi43
Q6cez5NrjQWKy2F5kd/y+aH7dxcbLD3r/v/u54cOalLWawJ+YOtb4Mh56xZow4oBeZbn4Ufeufk+
Twp+FIh37bzEcTYmXoRRmOc91onzAikcqzadMS8ZmpmAhdWP8THP7QJe6NijNj2agVwaPUA0zTKO
Vrb04CjA+cTr3zdoD3kgiTVjcsITCXVjyvjqwSv7r8mWyxZd3PFFI3HSjHQWqnkA4fNqHpvhY1rb
eG8c+/niVeBTW3rb2QzhMeoQuUJzUj8ENGV98gDSYOcISOYoOYOVpkdvd1ltW8VaNSfdAFBaPyBJ
D7Yix/qlSAb8DwIiMx9RYZionijgUADkcAJTa8fRRS/diyiL6cEa++iMjmfQvMnoyayL6ClvJutg
SxMvAa86mhlOUoL0+nqnLi0v3rEc4EjUU7l2Wla9FJtiQsfuKlM7JpjOUEGounrJc4q6fezjjA5g
6uEUOqgJR076wUJhIvBs1XSVcdkH59uNOlNUzIkayCHHwd4tLOekVeRBRtJZtVEHw1AxVJ792JYM
fdPH1zaPnkX6O+Jd6AzzIv+JLyzcGiHevP1hdoFjK81NJvN+5+b9wNFX77uPZo0ur6n2rySRXzIm
6REgWv4WsHT+oZ/G5dzYOS5wLIweyYJuaUw8+XB2ypnj7ZjiecgVpQYZJOvDjWOHYGyJY4b634Zd
aCbQWoJvWTvZaR0ZkrzCXymjkRSFOx362j7b9iTAP9Xxd8CWjXzxLlrAjRB4Vf4cxl50IR0YFQQK
zdDBigDW1hUm240EquIKBCisUDC0TUnQoQnki4AL6Dr4EKHHEZ/EGdALD613QLIZHN3LMv8GLrdf
JopuckTkcyNnE9iuN3crgdmZbfOKR2C5A6wFSpDLq2Fl1R5tyhkqN37oyNACC6JHQT58aHCStrpy
FqHSZsqPUoZhE/AQINAzTZma2jUH+voEUENVktV1C17RaaqHTJVoIYKKOi3lQyKfARYw+CgQ8kZp
B9KLc3wnROkGZ0a+qfIIf+7XgQO6CnnyV5lm3K+WM7ABcEjsrB/mGow7Sc2dY8x4dzZMDBlq2gFM
YQzdecaPd6bZqiQ7eZIy9hJ0va7Tu+XklNBO2p+2w6cc2+vLRfHerBCkD9tMnik5RjP6s9Asfs0L
asMvdeRSeWP8khe8W6LFNx315d80R53nbxq78VDc67Oj4aJCJQKP54b+TLbdVO6Opg1V3uk/6I0X
/THJ0lIJ3Zsykn/4ryBTQeV66t8A0ZyGb7QsYhSX4Nx0Wr3JsPrcLSyzfRem7kWKogPbB3gXIh4d
UaM88d9eRSOLkv6DwexvVtiiWccxUwQdPVSEudxHfAHDaKJbYpWjMg5X5ZxYgKadMoRwwg6PQe1e
At+iXWWjTeFEi1Z/a0ztvSeb38s23PTzALprdLiPAVcA+Ou06UGeIIBJlAPP8ESSgWTVdfYyNoJ9
G1NSpmOdbVxfhtspNJo9YBrzATlMGRobauqkdk6alfjz7Z0JXHjaoFtBtVUDnIGepT6OrlsDfxj0
qdM0NLvY9KZ3BfNDxPHREliGFtDGxPwbIQfLLnTQSKfghBlAfRhaWK5tVf/Q4ZsZva0D+kEIbJjH
9nevb9HHo0DRJgWPNqqBZqS7E7WLYWFvdMRgnaVw1PQOWhd1+XVsl2cQIQ9XoM2ATlIxjnRySv5I
iv7TPNrTJwF0v/0wpu4GiO0V8G6MrxLP2guAGVEQkFaofkwVQwjJeiCf+dXRBs0uoFXSadM0Vfz+
YOLx8p6mrrnE79FxcELnOxLEyuorVdJ2f+LJX/RtdcAhnvsfeuGB+g1xtK7iFoqd0tbdA80+2zUx
otZ41ABqc33fTsNoG3cF2onp9ZrezHFIAqH6y/u5elVfbf4FDfjtWZ8A6OGvjwF2Zx64lTfHO/2K
66D97k4PBOtwt4R0Q3Ioew44OpeX1oZXzXwG7kiNU2S0zICRKBtEo5WWZKGUq52UeigSoNOsnqud
XF1a7872dMxaZ0s62mhGZwooSNV2JNNGN/dAFtNp7c1sgr4Ywfu+W1BtoLKXQhVH9233MtO60C6G
rccME6lhvM8D+gs+QPI07A2tudGSvJrIi9kpFoQFDp04Xhg77rFvwvPTg9V47RW1BxvLQGMwEt+o
wWmiU4myA5Ja1zWA2NAA9ZSmvVHuDRZNFw80NhkKBq546/Ee6chDQ8qZYnebzC2JYZmMPEhb278k
Gcrq1WlpPTghVYUa1Wp2NxlqbwqBEldkTJp3NOSen+ynEvDgWldWqM4tJ5QRm9YTqa36tzH2h+vU
AUBELJG3S8DvgbJY2T0gCto9kIFmpEMmY0KduYdPFTzu3Kx+miYQO4wHaeSPYFAUh8iS3VOiBh7m
QPHqig84+LXY4m19aeQzMtvKF4j2+ADhP50kGmgjtQfpwVs3bopusLedEUZXYNCzBQ22PnIPzvyB
dCgEM7oHmoaVAOd5Vp67AYxHdoE4Mw0ktiWgUnAI+2PNFJQuavlUXqIRPWrC+7WiTykoxXAjgzLa
Oq/y6kvLaBdZzniOAq9x2Y5G+D23xZdiyNgzENzrS2PaySauufk8mpN3WNwm3WXe8M0GjvW1HID4
N7HPXKJpnIQa4G7I14efSeoApPUhS+tl7/YSYWblTrpoMgxAxaTdMTKrTwJVL6Cen0E6mbEiCEEQ
eCKR2BSBzlUEZcJedAQSAW6qF53GjJgr50OVuSOQDRiKX4qovQwKS3RU+HCCoES1TGayvKXzq6Gp
1y0yQzL03VvjxiegUr1m3fLXMllqcD27VnSyLQkWgs7IgFZsRruxSbvtKjeum4DgmgtQBiu7Z6Cr
TWZPluMh6pqGTzGaQNBKEGf8nNLUUc2cJNOwiq1CYLqRlTuJN8uZYYkjWlC32g9EtujKacMPoWGb
OzYgl7Tm6n+uDnhLZ1M6v0wNc9cVXRNQBcC9o6iW7dICBsR3bLBPIvNe4rQJPpQNTX2F0Yf2GTCU
kJx4vDx7hseX3Y3r7El76wMtZtOnDNwtmSm3TV3azwJhqN2M17d9C2CsdxHCfu9BcREFuY+iaN52
6XsaCrkYQRMK+6B1RhPXWw6aqV05x+4W9aU+iD2c8MlJjAYt7vGuF5nxRCoagBHV7wARALw1GXng
d1DOs83eVR4g+8jZ8cvxaAvfDaaxMQOA14zXWkX7uty4skIM71ntVs8Loq8qJNgvEni7sflekOSW
+dkvw89FJHY2d+ZrX6kD0800isIW9c9DGLSeF57BSLhcGW+gwylvufpqIHcSW2l8ndwBgNuv+psd
173SARA8oCBGSTTtfbfP6u8Cf2KXygQhP31bqz8p6LqLYeBPk6O1T/voe7m5sPUIbDLkxOmH07eW
i6w4ZMDZRLxRPrSzO28Hc7LQMJIB7oaU2gKWH2vjUBxD4uAre4vvgTTZv0M0oj91gsUBMNKZjxo4
KIWU57Lg/TXxq/4dXr77d12BJxJqyqst6WjgRbI81rG7LqoZDprBJAEGH6H6+6D9+tkEiXEk4yAB
YOo7bdDXedW7RfnTdZTBKFHT1AIYAw3XElH9MvyrBKPxx9Rg81HE2XRYeDx+nnv7EzB4iu/F4L7p
kAK32fGAammWm3waxZ9RgnQ9UCujT8Kek0O8RAA+biR7ckPQvnUTN4M4B3aEk6hYtofo1NDG/T4p
uj9I0noSaYjDGj0XNEVwvdrWIgRQksL1CmdXbtu4MDaG2SJIr3G+fNDbnz3bQWM8/LSeZqRbrPnJ
sqr5ZFdltcEZI91TIJmCy+jOQYmOA9KlBaizpKripDlbqXgmlQ5Ooxu53DCPIxWmYtVkjarQfOrk
Zg1XTy4QD1Qc7mfIThKbpf2qWrmRnv2B7EkwnFqk2d1SrVPr2xxAYVo1JW54iA2kZhVpcmEtjuLZ
3a6gP1MROo9SDvfiCvoTgvOXnOnRZ6dLf2EJ/0DZiFaR+tYZDlD3GYok5R9lzuUpsdEOtCYw+jxH
gtbAoWYGPogAAswaASzLONvlk1ehDACfsQyIUNtyzGfwKqDGx1JDyIGlgiM8YI+VqIt/SKQyIKdL
D6No0isqAM2n2AFwYdcAZpXE2V3YE83KERQ2DkKbblSzJ18NZd35qEFq587fJHECMGJUv9aoQUBf
Mq8uXYdySLRKfzJLFn0yyil7jFnzAV+78aqSbXXKKjDTIcDVbpKxEjsQzcvrJMC9SOyKcZaDQitH
LabiaiQ9DRmqEMB+hvMsUNLPvJBDwBNbXqaxev73hDEllmfVyNbUfbwxq6rb3uCsaOLA2QUhqFcU
y5ZAWghdhYYMyMMHnE6/RFVToiECYeqliJFi/lm80RmAJ46Mkm9JR0MmZbb3PQlQdHVwlmmuTs+t
3Dno8UVTCY7LZEAmzn/yzc0oYgD5+10GGCkwUemhT9qdHwugXb7qHQPEVg1X5NATKKzvDG2nuKsG
lHOQwc3j/lAargz8VjZPNuCgd8JFqVRoZQ2A7BO3eUrrnO2TsTRWH3L03K7ZoRt5xqNvNj8sZd5v
mqFddq16iLV1ZF5Z0qJvR8s0GybUJHcj6DcXMgvTgvvrGquOv8uZl3t6XfQqm4FCoUgGNPUix4Yj
g7PJVNzZtmxkEug1cW4H/xib89ZBtPQcxXI689cZiWQgnUx6FC9pmcx6id5B62jWZ+AhMs2/7tTa
/+6Kpozn9VZohV6mVwAR+cet3PmQ+NY9ks7yBnEy2yee+fhB1WCOQxuAiVmEeAmdzA1jZr8BuyUS
xuA2+BiXFb56J9YGdWwuH0nX2haAqowM/Y6d+VEugF7u3Lnek9GMyjxoRw+Y2oaZf8xY94316fy7
hwNX0AH06AnYfCbKcK52YZko6Kz/WOzBOHImY6Ax/BhkaA3oOkMnm9bRLOajOFp2+F3ro9qNn+za
8x8RPQC52FERLQQz+qXeGU4fvuvlaAAlxGTICFsc09atd3jGsm0d9baBlpBCHkVVAAFDudNCUInO
17ZMriW5kE4xzhX4qMnU+1ymRX6kULOORCevMWnHw1fwaAF/SEWkSU9uaZ0Bq5nkolKwzU7kOTje
ASt26vMQvYIoJ47MuHxHQw9g3zPPu2d/topVRXpbvZDYiNUfQzzkAKII2AIwzZTPOevKd7lIp7Ms
8RtGhw8aDN2pPeMbFeXy6Da/5LP/RzrXRbWxRxSBams1g5JscL2dGzY4toK8GbhORB2sB98OE6Q0
EYvTulj99qX6SqhKI93eGboST6PODp9JLyce7+0mQwHE66lDny5AI5MB07jLxTZvUPdOPrXlTuvx
ZBZs2S9h8nWY4+IyN6DLAqtGmwZTbM27iEjlyDQRvUOvWORGNeDjdAVEJareU/WFDWj4R1cVHpSu
HQG3OYkfwAY3RAdlaJwQCW6W9tFBm70cfLZd/lRbgJ0ADPsstlzU02WJ64MTtT544wacpHzbabYC
KVGgKgpreayW+ljOeN+cBz6JrYl0wdGVKAIksaxi85FJQI+CWLbc93IZQUKs1tFgnwbXGR9v1CmC
myj3lhvOqvyEv8L8hM9uvAU0J+ACTOdhZlX4VyQ73P8kvoVeNW3S0cGDA+xiwQ0cOE0JKzzvAbwc
OmAaeNNMSgIPH0cE+cIo2/Oy2LrzN8+ul+esCT2k0or65FSG+cGxakBQLMCDm+O82rhdovpZh3lA
WRXAwHvbvE7oCbv2ScIQ9rCAve/n+HuPjdcHYMAZr72wo2ACJsbeH4rx2ngeamKVYfVxlZIsg+ir
s+dzhJqg0npa8ZYOXHGAk2uARfAfnOmS+DrYzlPcnO9uRV+CZsaAWlfPav9i3QjiwVgYnxJzCjgQ
Cy/pVBWfOLDcdn5XmjsL9bOfFj9KrlPJcMqxagH4xjkQiK99FE+2GSSJax0NI8q+pI2BgmIQNAnk
j/ag2L3Rg41YokjKL1E5buf1b0vRg7S2iwEjCKKNAwLu7RHvyM+ryLy+vHQLWNPTpfgOlpkgUhQy
NsqyVOzbv7jJCMSjmi/gTAM+5H7q3OEyTNl4QdHGuM60rvXNKkQ+AkgLlgX2YW1Z3Nk9prxr0r/z
CejvpvE/xr5sOW4cWPaLGAEu4PLa7H1vSbYlvzBsz5gLuO/E159EUWPqaObGuS8IoFCA5LaaBKoq
MyGhZbY8eOaJfYem2fR9MPRqTXau7Ah3znYo5r7bAzPVoGBj7IO62tVa011slYXvWi0+NAZI8Ug1
nmxJMD7Ig0yGStvj7qOtaJKa0OsfFt4jn/eYoL9s2dAJnVT4sHDCAQx6Ttqs7CjotyxpwdBZdUm+
kR7Q1ghWNRdPNeYcKFTdPgbFS2cHp8gMsNoe6mbXp9XvzESZEjVC9fI4LreASvUr4LbA/7xMU8+T
eXQpvM/mVPGhNp1ifobMWLHymKtvyVjyvrp82CpV+6dqf9qPfKg3rw67Mbq0/PP+o4gilFVAY2cG
KHwixeOjAFQhGaMdGAdCsGMrEMNnPMPs9AnvQEPoEu2qEjJKtCTPBEp3I/fgVuDrAiHXGRc0/RJq
kXHpiO2xkV19QLTrltaRBYptNf3eDcIQETLwRMTK/cMacopVeRe0gcMdDQFQgzJGhvLtP6WzE1XJ
2qVsNnoLxrWlXnbxoR41VFj7yeWT37zh4vNfW9M2n9bRMOzL75AbLrdeJnQIno5Wepq7SdRliGaV
Hu7SJXP8Xk3N3Ua96z5Y7coMECBXDtbQp6eykP0uZ8V1Mf1re5pqaOe5q/YcoYKNahW10fzjILCa
SF2HTME/e2exw/0wbGp/CrT2lAK6V66ipOxOuuuk+ZasSCaEge/15bEESHFfjCMvVzRDzYfx7EnW
RG2S0H4Qp5Q+DvPSn8fL/Of1H7ZyOtB/WRoIQEqWaGDvhHiBCJrmqqFW5mrgha+vgkh0K26E0W6Z
iZUPDcVg3mrJnQOtqEvzfS1N6uyt7ICipLlltSc1+4T4/mYxzT9KazJ9j/vo92WCflLAAbaKkOeP
DVRRK0KjU2q9ZiWKpqTrIAyhmvFPr4IeXrWa3VB6XK1onsbUi0eQCURjfFuWLNt8cFM/bEx7RGGX
6eU3MNtarIVbZj7Nzo40TWPaZ/5NljUdH1IfJVh4wUmghD0dFeSk1jwLM0PB00DYLVrbQd2cyTaL
NzNAKvZtlvxMTF7uAlHpF2uwwu3kBM7Brt382QzNX+A2yn9q9aBq+m3U3ZpcP/ZBAsIsBMh+mAkY
4OAA1WecC4Wun4oyB6O9h5r8jP2SfOIvKSoSnwYer5tG4y9kKo1mzSJwudJISIZQopleaOTIcfRN
txeHWqttvJNrbaNpjbfp1HIcnPJDWGl+i6P/kV7iQuTphkUdmHurKH/pk9gG+tJGPY56p3Mwaz5x
/koD8o+z4Zdh5faZ3vljHaUbqUNdjTwQUYZAYG+MK9oM71No2TreChnw8pvp5ogIadC7Q+KR72Pg
NA99WQRXqzARTGCD/bXh7K9iGoff3r0Qg/W76+0fNpiO57WQaylviRbaH9bq7ijXjuPNa/FHGaxQ
EYKIpap6jpF83gxBFm6WqmfLRtUDLtcZYOAGJESrZmN52fSgBe0I3HlS8x96n0hUzxXfQVQW/YQy
DshQvTF+4EJu4PkSmWDwwEQdviZNrb2AWtH0dcnqZ1B+eKewtP7OBqWiMSbNaz4V1tlF1fwzM6Gd
HSHw+e6rbEbrrrJuqB5p41bPWigRPQAP1oYW6Dg93BNRb3jQCr9gQbDhpezOjmoGBaYq1EGSemQL
7Fz3JwW9oonE9aDKYIWj3a7mPnkh732YsrE8LPtQb9mbRXw6xMgb4jcuz3GJ5GiPp08cIFSWxrh6
UbdPe9FCPX0szzTmytk08nCVdA2Kk9WQbP9aQ1NAk+KUxRFi+bBarenGHiptrbEn3j3i4QN6JTxR
j2wLS59udSWk/ZzXT3by/a+ln2xW+qZOqacWRN4DgukWwkaofl8NosINyvJCaDV4MdRGwJA9jxcf
sulRiis/6q3+L2Y1ol/rOu8r8qXBFpryMUoHGQjfLYZKzWwSxzBxIM6n7rPUaIX2HfWR2Tk13RDl
mrY4giH03cPR0h2zi0r8YNDLWRWoG4VwYpngdFXb++U2YqQmAr80/jNL1xRoV0MCIjJd/P3jmw65
1q2BJOidvrmh1iJ4OuoFGNcxmQymtQtFmqLwDw8JIxj0K6pobj2qsBv/z1LyzfH37ou2LQ7zMwDf
450mqnRd6DZED7X2WMRGxi84M2ySund2hSt3nuN6d2qYWYO4qw3e2DS+m0xUvN1Sq1+RA2TBENjQ
+nbnWRq4uNVK8h0hDQNNZq84FJAxnHebApGCRttwkfwCNUHmxt2GwEwEWSJEk8d5hZMgWy8m6pGb
Q0AoGjM8Rmc0FEvwCOvtENwzYQMFuiDZIIac4PYN/iSyEbpG/pmY4SSErbEtK9nUNpSroyH3K7vK
b54I8xsYLPLbMEDmoA3BQ286iWetCjVtluAoz/PkJ/khQosJLauNk9aGh2Ut9TKFzxHubjHPG0Gb
eJ1xyc+04/JTNS17jiF+B3FQ/A6LfZJ5szJ1jvrQPxNRH4idlkHVUDeZdspE6W1C0WaAldQamPZh
owkaLg3ZaJZsNOy0cvKtsPN8sgGCpdXzNjSuoZP0Pl4WVoBs123VbP9ra7ArdZsy0+0DFygit0q7
fTVcFvuBTKeXNvY6xPrD+GHiALi1a8+9QCo7h9a7BBcJQCz7QK9vhR44q9Ls83uk8+wOPpb8bjf2
ycTV/Ux2joftBmpIEOQiNTtP0ZKHJgPgGIqfm9koWt5saoaCMSqO6ACUuYp/Kk/xtnevAExNIFNF
TbEalc4G9Z3OrLEC9dZNPMgfpKOyaKZ8GH7SX6GZRiIeg3819FiAMC9QOSPddRznE+iiBCKRfTk2
vsmRbO6Nml3JRo2lZvHr9I4tZjM55GBCvoIaAESkYAhZLbZ5N7VHFSFQKKCaSb4oWox9B1kPRILA
hkaNrDxRbptjMtFV20rKbV/gBuDaZQo64c66At2EqFQY/NATUCdrsbCui10GqH4UZvyLTDRJ/tRr
ZfjTVIsWE7kVpbl1HBuyCir0lakgWB314dwjG/5zdoUABTBNUrP40tArjW9G0f+FF1F+kF1WQJrP
XBcsEc+g2jqCPsA+h8hznRGp7feNrt/JtNipp40TzvHkJzMoeyY2OIFoZgizCkWIaptljROa/d5h
5v+1V1MJoEjBcLvWtPw011NKDvCSPSWvtYUUVzgGCJv2iZvdR/A9GwFYWiaR5/cOFJd34TjFlvxK
yZBQJr+i47MfaBH4OtAmFYv7hwljYcfAEw+cGJ9YMKqhrDZBEECIUdFoLOuIHgO0vk8iAHbrayhQ
PBkazc0Ix8pcR6zgkBPVu4ONR8rBhfAE4Ey6daNGKs6M2kTatUIqcP1pQjPdHwYLpwPZHb2ybkUG
LG2Hb+9k/hiEpu0qCydYfXCbJ1QDtk/MEjUqz3mwIxs1ofZlEqF4gF9QgAhtRx8FfVJR2IPs1YkO
ZKLPjezVEMQow5X/8gW/4Ow7ANCGunrhQQbDyTZ1FzZ7u47Nb47OXqGyXtxrw9FfoIqKqExvfsvr
XNsBTA/pk+neDRC94ETsjej2ZWbzBkFDekHJQLiTLWRSZuNM/E2u1GRRgIz3CPW3eV6TQ3es8+Zk
cDM6ZwKKkBHwgK9F4PF1FApxKIo4fq2kKhovnSdmDPGj7cUX8kIlULBLdEgq09CsCgmqum649GLE
O0lLg4Oj5xYKW0qxm8/Z6rCN0qFLhIPshc7armW616yttsIIOqhKl22xr8L8mnvDFezRoD63K9Ba
LGfJuq4k29JBUEDYdaszL18tJ8hWaHH5tOITgwwkuaLUbpWHNj/8PxleiOuFmGAWlwmaCdpQsZlc
ZrH/ly/ZemjTBSXozsG8XurWyWkR4jVHUIzzBlWACPQ41940nSuHEM0KMqXdbipi90oT1FStEHuE
mpLZeVnRqmXg3gQIw1aSutiJGlofhN4V1yfZGD5DySUaI94AMwAAYykgoWaRAqKj9BHjatQhJ07m
boRWIlnnMeQgt043xQeyVVn5PjuvIW8yMijqbhCWQ5xeRfc8O04OdZ3dwEYn2ZFsfZ4cHENGxw9R
urlrKBrOAdmcNTk6RYyoK3OfDVzi1sLR6gPYfsxvXufdxqLXH32vi2cnKWdz5bDmOFgjmDSUVzqV
Hxdlo3Pz6sx4BG05Lwq1Il5BgCBLvR14lHwdYfU3ANe6ld1YLsgOh/IpSaKXRrLyDcJafGMj3ryX
yo1P3QryuewRIsk44XQ7mu1VOHI7oGrzewAG4s3gcB1S5O3wNdend7sD8iqAeNm6ibh17FTTZ1B3
mHtuxD8O1UT/yfZp+Mfl01b/H9uTC7K1DX7kjieDdaOGabZ1a1uczgSuVftPE6H5V9lV/XUxQyip
Oo6180KmDtHQm13tP0l4iFSUuzrnrwsf/MwZv/jVtRIKyVEbtDOT4JU44kuyUZcao+37dkVdchx0
Z3Zs1beq0fpuJ7U2euDT51dL6n6Mt/djVCbqxeBWDxH0uC0m14wfeE9BkvKPq2AWcjLCRWRB2aiZ
YsvzcZUptjSkn1JNg7spOjNDUqFPQx/o1nrf2YDbWs2x6e1Tn3TFzh3c8LI0TpVFiJR3uCLK2Por
zPRiR7bCtnE5JMe6EN8ofUmpSsprJg2KSlktIlQnIPNJE6OGSg6nTYGrhaljGl7DTYmzalLVETRF
VdbTnlCEDMKUA74MmA4kPJe9kJuqL21orHWRuWdPoRQst3fPUVx2EAEenrqi2Oe2nd0QRs1v1JvG
NL39tRjDdMjmGSa9nWxQy7yYyA1VIL8cHqBuWu1EDXmMLVLOoBMCkYOaWFbFYTSuoWsxrRcb/QIi
nYZt3fahv2yVqrXMNoJ90PBfQ8aRQidnFBbZJ4iN7D9tMv8DrK4Dkm2cDo1C7kmF5nMNR7v2lQDc
vfCqvSl6d19azUsfoTKUmjD2JA7ZVFPaU/2opSpLF4fJOIx2VKQMgSEdWACrEI8B6nN7qDXg1pkw
8SCbbaRKdaZ69fS0PQph/SqUKyAo40UEYs8bL3k00ZQ8+tDp7m29h+hqF6LuEPbMCVAVngg/a3rE
zFCx1lsTKNWj4rqAQQg0Isz3ucB8ZHH91a5c+1Hy2LlX8m6lXZuglAF/+6hn+TIPh6Cyd7WZ5z75
1kHuPOo6NNdB2ZsbGtIEkLMj0qVuejBBtozi67RYF12n30wb9MBt17SQYsBQK7h+i0o07tDJdaOn
5prnENXRGxB71Ao7kQWhiTSm7aKSRY1xhsr2kTk8oXbXPcSurCDRJNLMWFVx2JxQ2zTu9bHea2nZ
nMBvggofQ11YaEwN+bXuOJbzkv+aXmwZe5QZoAgppEC6AHH9ABmzS6iqy/NWf++FcTpiovO1DBQz
AKRiFnV56JJPDWE+3Ladg9GgxBAaWW+AhkbPZSy+hdJzjp46cnEpgA4ATk6OZn3hjtmNK+rqajxU
eui7pmg2ACVhhozISSLLpRqwOmlbaIAJQCP/sTWW+l+gccSQJcsjnwYotERl/B83GiZWhCR6PKW4
FSJwUEL4fiX1qD9nRd2fqbc0iw20evk2FhkAkSgJzI30N+oPcDAJG34aVEM9ze6Ukm+JmsDcjDlQ
g8LacAR4cK5iKeg8lXFuaDwvbyNMUZemWnw24Hfoyg3hA0Mt2eW5ovurBoBLyKbzAMARQgV6ChpI
PYt10zHB99TIgLtfKl5cEcstRA9RQKeqL2hC1c1vILmdrPVKpn5SxsYeJ/zoGZe74IJa5CthmRsd
+prInIC7K5j24N1KUHYa2ycvB/9pOfJ2I20TSrjKZmUa6tLzC733PQMQ7t7r9bvhGLgIR6BQAGP6
9J0mHCiTQm0p3rWNC5o7oSh7IgTXAZlV3SLmvfNcoy56Jc0uxGU+0sA+i4DBcWmmuHNBj6mgVGTE
tTFe5breI+FSFqfSDT82rRWDp2sxfvLJ1BLZOy7q21HnAjSaPKbcmY5R1Upw1GC42KDdgU+ExoUo
bm0EqMh/+S02UVfmoXB/lLnTXdoi7y5snHCdonGdIMBu16A+zkdkn1WDN3N+Af0sauqTCRD1EBU6
dYQmGi85CeSlqJS5BKbDd6NdPJq437reBImHWGuee5wWIDiZDAeyoUpcOyJLXQDgVm5SCJ1eRKtB
IMmMoZvtdSjC9wRn8SYQOH2PUGuss7G+ogILxX9dn65a00n3TA8QVpyelnAHhSmAnKuPtjQvnyIg
NKxUAdA4sv3kIpZTgQ4F2eVsKG7A2gzrporYepgc/Ad7Y8I3eO8Pfl3YwPlpVn5IM40/8dwN10ER
p4gw1PYTT0LjIfsXGpBDgsLujUDpxabuK7zgPbD+qXLdJOMZvlOqG6kKXRdnhJ1ltvfFlPEa1Lwp
dHgPuIttiT+UmkiAF3ceN6X7knuhOCZGlqCAAJgnKIg3ijbk/bUkcheFC279Qi8psut5NO1jD5pN
LBxwiakC6Agh6i0mPJqo16bGD2421gFFB97G9MDXavSaeEDSFO/FIjN8Ixy+I25bogxFjA/dtoaH
w3MT5I/ptdU9cw9c4ODnzM62bsMyVCOEg74Dy3tw8LTgmNUT823Le/GcrFdF7D9dy2GveQWKhN7Q
9B3EPdOnIBYn6Anr6xx8OGslynKLVDNFTX+DsAOQcHqto0wFtkQzy5PQgB/oE/2QaUH2OkmUGDmR
LS4sztJHEzpiFRk4M4PQBKiV3DoXFTM/NC20PM4BPnRuOfVpmSRfPdSDbpUNTgXdh3BDz1TPlb9Z
GiB5rJ6w9HCkZ+tET8zlMft5WnnXwr5avVhDq1TfGaGbXGWRiSv1qMFNF1AS0YcbpmbNoUYVq83z
HZJR46UYsgHnXFRntfQlFOoLR7KUdQ0onKl3wa3MM5XelcGJGndE4dCButBoBt88m+2x8giWSaCQ
g1MV4nzajclry8oXgpU2OG5D7E5Ae3Uqgp3oev1EkFRqyF4Fpue7wIRuyJYrX5oANtU8WHb9Qvax
MQdvPWCTTG1CHstOyyaV268r5rVPvNAB8hwgQAh9WO1LhArrc5wX0ypTQ6CQvWOugT604YlEWgMU
OyjNGFVDPQuV2yAKS7LNYotZnp4LoDDAlPnHkYzZaKfnypoeOOM4O5pc7NSzGB6XWg0oM+JynQ/k
fL8GCQc/iwSAVwaCxLz0avDdoCF0NPXw3f/tupq+/WTHX/PQrnASQEtTWdK9ucLId8vaZUlsm5tR
B7KZECPh1OMGkxd7VLKNFzJ9aECZdCGP0s32sx01VWtk7Ov18qrFHxYSxuFUQpgZr19NSzNrxSwA
fzpmnAYoVFtIDAzvL2bNSTaDKrJeTEM2fudjXB/4CJ2nQB+6/YIUJJAh5H7fJyhATrM0QSvQe18x
Iw/J6AXFv7ahCdfJUpQC9B5UmBTbjrmwL9PTcSRiHrdCjBE1+iDxsB08e02Bu4LeNQfooJunSHrm
iXq4a9n1tkRkFWxc9Z5sNvgk6i3Hn+zs0+cxPjQENnwCYqKknG0Q/nBWM9byEzqzzEvoggvwkwRl
HFzHytsgHsiPUA3CnwmhNQm3mcWWXKUNSkhxanoKDaPcm/2EjB7K+KGGGjWoN4wdc1sDWXugtEPg
Zvp5niU1VBrTzP/2+5CpoNl1rw42lTMegJ9h+PZk2TH/1gN7u+3cvMg2LYpWSmToL7oSkiY16cQ1
0wP0y1DqSC6BGfY+EyjtJJ/UgcjaarIQfMZr8z/XVbUn1kMNNkvCi6SO1V7SVj/MiBAa4lF0mOEj
NMQB/TBrRqNY9V/Oai3thNrbFXhxV1KFuO10yu8MybVKOsWVTNRkReVuWMsdn4Yozsvu1BvK9IMv
2ZPChLAVmJocldyhj2z+vNV/BH3ISY1seKn9og9/+dhpOLuq/xq7AUOPw5Hn8oKfEXQVL9NU6C9T
hfL8UHPknoYONKqgUSPjDQ31oA5QbDQimotqkBeuMXEfhhbq4RiRh6xyaEUGN53XiJ/X8c80Lf0C
b6g32ZfDNkzT9ID/XPkS6OkLOYAABXcwo/JuVn7lPThylyQLJVOoCVGjaaU4bS0ZlTHPUIkkAm3j
WmN0TpoiAhTGQjHhMo4CUJI33V80qWkV3u3U/TwuaF1SpLk/Mr5CHSd4mrkc7kAjln6UpOkvabzp
eJT95eCBtiqCCoSTXAtRUu1Fz1K3UCmAA8qGLmhJGupnz9MKgWdrCliIKqTuCeeFI1WUanxHI2pC
AnYtY0uVZ9MwYgM474EV8inxo/c4nbeehUvEv/NGZFvcBjx4l7zRGHvhDgTaANv0WnPuAvk8/ZEy
B/KgB+dTBpb7oR2ED/iggYBZDekV5UP65ohHQIhQPHRWpOdBpdhdmVY+a0R26NTQNApnp4deAp50
5OPjgvNrlDU3Ghn6G48Nd5cIMd3M0IrWpamXb2PrXhwt1P7O3Xov3dz5XtTx6CNIqm09qFNjP/Bd
lqA33o+A6uERGsfj3kV4dFVNHPhBMjoS4COG48SUBfCBgpO9jvXUXfOua++oIu3ulYE7Qg5oW6Y3
m0ZDtkClTj80ndiNLNDOpdEjmuV+K/XkGwQnk9ekjXskXupki7dL/BpL5IElSmiuPGuzrxGSmqhD
j18VN/wpQzmXT25pOnVr3QV4mmYTb9z3oXbiqWutdRk/cC/Xz2BB1M8oAEYUwqZybTKEaVztlQ+4
LfBInefJPwAxdIrLEhRvPKhwSXH2RAoJ1HQw4itIkzTrL8vUb41lhHe7QJGzy9r8At1M80tZIrZP
Q56zj0OaXZyZcl6GUWCKHU6Ocl2OdftUsnEAZkGyAzO15skbAOoNrO80B27A5kkMYQDSuLCyr3aG
OFQcFRswlPYvPDC7U9ij6JWGUad5jyGzfRrFNe9f4gpUBRLINCS6+pfRjFO/w0Nn/5515rqNP7Y/
mVvq6RWo9GKQSWyAWZpOUHQCPBLATYQTUPOlQfjOnTa5F7SrCIquF2pKu6ouCAX0fgS6xjXZGH7h
y6SaZchz3TnkpnYgO3nQ5KchoDlvUNANoNuMfclj2YN8W3CpbWWDD+7TBA2DrASJJ8TZRtSRtmXi
hznPr2HcGWtNT+S3LIqQl+TB344NIT/c1n56cYhoXV50t0nE3werepnUS5BY2JjqFaLMIUk+FRuy
LRNgtj7gKZWfZztjG5EO+gG8GvpJ8hZVx9Sdx01knExmowRapoqaAy7KFFZKNPLzks+rhwqQ7KBK
j7TG0sN0oyDeftGAegJFDt8b1ORsBSoz9jQMkcTvg7ewMaq9xrRimxpd/F3Y4TYZouIrqC6mI4h/
ca9S9oLLl3DSqmssp13NE/1eBSg+rBwkF5nW6XcttfU7B2/AYcq5wO33Hxv1cFPuIGB1p5XMtnA3
LBjAHKJct3UIieOk1Y+KcOUHzk0InIED7tkE7d1WR7niGcSN4amENOzOFKJ8ZKHD/FzP+zUDDNCn
DwbHw7uoM2R4HSiOVUaH88rk4pWnRpCbSdeekhmTpDCWhX22ASccMDkkSEZeNN/ivwl44Chbu4nV
rrvMDK9dyupTHQThFhmU8GvVWVCkNOy/7EriRO2ab2PtvbumcV1Dry3FcU258kB/q0XZrN2qbTat
IoFLFRhPZxE4RrLGhMqKajqrDz6OJc2Tq2HwbIcC5Bs5LktocvbjI9TWsyT64mne36nW50+jjPXT
2OFi5Hqi+TE27Xb0nPIbKEGKfeiNSnbVst5k/Z3mexM4SuwFHqy4b1/COng4nWx+SOgH+KKWuyTn
LYA38pcNjstjOmbNg8g0Y2H8mgIbMbi6ZjuLDy6C5zF0JRIvd480jkr2ahhJvwal50E0dXSTTt8F
a2/aywYVyPNoalGaOeVZiz9NPD7wdqovxSS/GkwET+2Y5+cCety+Zpj6tXHlL4qGUMNFhj9TA5Gs
JWASp2a7LpFAxQePgn8lBByQ+i91W6UNRz086YvTVD7ToCz79DBw80tb6NaXKdXAMd8b8e/hW8vj
5nfSsd8VlCy+ImEb4fk2uZe+4+mxbaXc1VDSe0QdPi1dxMb3oUdBnloEBMheQo7iBz6Pwq/60H6Y
QQTcXm4gfVtqEKu13AaQJRcodNmO9Z0at4/NUw7F7cILOm9FNgCNYkRNq+rQDO67H6jfa3CngSJh
sZFzEmSQ+5XOebHn5cDANa6DeaHK6jtNDAX7KesSZWHgDzjwHnXLCQhXn70GwAXOM0XUx9pqjSzp
l67mxqpEQS9uHlF2SyqhwGRS26NMI7pltUB2hznB1761fplWwX5LP3cL7WvU6WBnBys0IkJN85Bt
imLwKTtpPGweZDfs/IMJmLMSiRZwU1OaoZn0tdenEH1MhHELVCMibTrrCPB5vLDsFbmB5hCBPRvZ
RPIj29ykSBpHKbfxfcba2TnlEf6lQ78rBiDpPEvgTiyGa9X1CBjbQKCBhUE/FHn8hEjKu2mZrBk0
qR1QifjSrDSQ8f7x0XuEyBnChLuOZyBYDsTf9JbmHX5WlQFpSm9wagS0P1EdZsdHGvagjbwzw1zR
iFZVEPTYAcfxcVWZgcZVQwABXMuxuwMM3NmVusgPIxJKK8fmzRM1EpkZv6hQW9GxtJ1tQ71PnNR4
kAOy6tnBkHgC2oAYpn428dRvjfR9QTolfyclROcNK1JkcIoC7kO3VPSA89iuGbCv5hv4e+VT1lq4
7zos/RUNsQ+gALB5rH2NcI7Aqym9GxGUi8AHVxoIlLeQHlfDGGk4H69zy5+/lKT0mKkvbeVmmzQH
ARvE6VFDQV9cnabLBPSgY2765RgEgHLlf7EOZ038Z+vXyU71K/7c9SsiCN02sCXuoMo2++Yx++K4
1d1tdGgc4kEBCCYSaGXh3MuonJB9NUCR/MfGRZnuai98GK5sdwOCyt+sFqSQnRP9NIHv862IWRcw
SJvXsGxACmk20c/S1U4VqHT9qG29o1YxXCdYE98CQ8N3TB6SPo03eOBYwocaCtSP7BEsWLhxP2UF
YqdB+ajVgCyQz6rBmC2A1K1Y6UNRgD2Zv6VhTX8nJsgDRGQPL2DOjrcevlx+YE3ZcNWdHOzAhdlt
W23IDo02DbgbWC8yZihOLw0dUYl+AH4jfp2jKTEHY0jIAa+dmTARAY1WejD9e4x/yFPAUShjJ451
tlWAVDYl4Fh5O1pnA+xomReYx1KNHFx7yzX5kHfi4ljoyB8cX12EZ4yyOk5Gnx/aFDgxR8M1tKqL
DTNGsEWpYdUB5UM9alg64nxVtL1viqq46oEJrm9ZA4Bru9MeEaV8rXuh+QWykx+HbQRakWU2Avx7
k3TTj66v+9XgmOZdjxPrnokxvI1gHlhMprJXFX9GoGvct6lrX3TbjL5U2bZirvElHkT8pci2jRpA
PlU+jf2XpslPtibcO5et8UVqxTwyetv4kvP0w+jPnCZM8TIBBVGgeqo2ta/lVDo3e0D8hYnwW99H
3dHVewR61eRQJAXIXmJrC1TxT6Nz7TXKLLUHMN2/mBNO37mlqSjUEF7Iblfil+i9j3bpAfU3jN6A
BxmSZ+pDy8Nce0Kx+dqImPFlCp2ARgBv4uai5v540pwaGTi/fmEIgZ3l5O760dH91sUBKEQd2ivb
13Xbvsoun04l2IAxNU6vVit00B7wBnX1GCLhIUT/Ko14PIlcSD9MxfRqaLiyuHoY7sxGwwUPqhvA
V6FC6ERjib+PUwkRaihRqPkP49aIXlK8/aDcU7+ZsSguS8NQ7/FhCEDEWxtGeIj+bztuVDFeFtAq
pBcWAnA90MTSRHzun5fYYlveYnIEsbGTj74FPpC32lOaE0b9YwB/46aLu/oIiXrtOeLFCx25omoo
fGbb6RUE1jUKvEN7RRNGpP2Eoix7svG5nlgAxH6gznDQS98kgXlvJWoKW4QqL0PH3xsdkPtLUuNG
CzjItE3rUoM+H7XkVJyKKWTzAlpamzgCaU0/P1LpsdsbMjmfqLsckD48dz90K+HBNZ2y92PU4s/B
B+MwC8osofuWxUN/KRIkurLISgBMYuG+UkNvbEKgXRCzoFk7djukW6PvNJnoSX6xJobDkZ/LBFpi
DtSvVIqAmp44LmWNqG8ucfsckLld0UzQQurJipNoQ8Oibx3UGGpAVFls9AerT/ah0afPhZtHVytn
V8Do0mcPWcHnQLTOKsbr8kA2LqP2LEPxHcmANW8i92nwUL6Y9xAs0CrP/GZnQb118K/Y0RBQfABW
wwn1GlbyCs7iGCombnWOmbe39cK7Mc9mDh4rfbVBHSMEjpVxaYBo/RJqhrWOE7Dzm5rpXGKndVCQ
ELtzL80lA/GNcNZDxaGnQNPkmA7JawaOYz/JZHpuQLR36kLD2gJZ3zxx0ID6KefJD26bB8cqrN9B
1m9royp+TkpKNq9GBgi02YN1mQpOqBEm0w897+8Le+lSjdIlBd8PWv/bDos8EauRQS27b9zavqIY
JAFME+E2QJb7RyBVEY8sK36Utnx0Oo5EReil+0pK8AMoNEuAB5nQU+tGQBbN85rdNIGUdYG66AVk
z/Db3yIFhiGP3MwCf6Zz+LN+3s0y/oez71qSG9e2/JUT53kYA4AgzMTceWB6W16l0gtDUqvpPWi/
fhaR6i5Jp293zPQDImGYrUq6jb2XaXe/zMpEgMCHItnqHcbrUBTFytxtthbCe5uYvf4SjtXmHdpr
P9WQmLmttV0n6swe2It+BX8w0GcQLfrxEJMngTT+/UD7g+qS08DL6kMn53YfhFm0G1TAPyotV/Uo
vM8iNN0acUd4niEh+xDKpvEhQRRuBTJ063bJTtmMlG1UnhyiOuoP76krs4gK2Ek79t5d1mZIaRze
h+wy+5VDQ39vcmz/UMpeeB1VDOs5eLlIP5CgOHgggnl+pMN613opQfyz9HXaNHewcuU7+HCaW1ct
y+1E6eTF3sDDyLdj0h4ST5RhYyfCH79CpSQ/4HH2xS60/0P7DaYV7IC06+v7l9rxwuXF0ZvDp9t3
2rF+SqBlMdwhKZJ/iiokLwAa+q3jiCN6L/CePNONO8QB2WHsp/IB9R/t0zpufiPmSDuv/opMXQfa
XeHdudArPTpQ0AGXjPQvMm8+hcuXYWN3HvK5/hjcOVurXWJVS2al6r1Bjvxd9eQH6W27BM/fAsgb
pOf8CKhqf3AhUnnr2ylA+erVNGtvX2fTk8Hf8ChNFFzKEfGydGbyBkWlbOUUMr94ahqfokle7fjE
AA+J2pzvoQBG3xAClLRACNqIu6ZF0tw+37vlTXB76ts+hGk+xRHutPdXxO1tUKaannqqbofdxkQp
tpVHgnPVLDGB4/QrqxlnVd1oKaGrtPYmwWtkk7RZRU6J381Ky81z4x2BOXmxgnJ2fVBk8dmJwNpc
8EXvzbsdgB37pfs+NjZJBLxo9qKCHUQQV7lnWnIvqjK7IpSEH5yEQAvOE4K/Pz8NU7gS4Oidfxmv
M1ZeywzqCMukXZ9VQUh9+9GTEGfSXn+baPjobHIu6ApY9vQaB965dzNWrNLaMGDnarYbvVo/NpJi
F5OR9W22gqzcuvSKFs8ozGbQzX2cJKiL6NxGqpFvStVEG+ezlXYZlmKEbW7dEWK5N3G5X6btGul6
LegPutz0Duy48f4/RYuoLBRG5NVxFFDiFOpQjgTG0I7liz6t/RSHWQcbJI0rcjnCLrYTtluUzkpC
XOac1i7gMnaic5JinajYBYUE38y77G4yQp2rOidAFVVfeT7Qx7Dj5DElUBlViZQ72w2jRjxE4Bgt
c7Zxgc7ewkEmWwOoQx+JhpZ3H0FnN+JzczYRNFJRKM2X0rcdsU0QcGzgIzm9hCixUehgEuhaBUnV
n5wAcZ79BG/HJRhkMJHUUCRe2UG1rLlpqb33BWVfKKsAO7NlGwbfH/Djyv0Ay+oDfNIAZQEeGK46
KOq8N3bsz2VRAnwDH2m9gRLfvCIdihzWK+3dQ81+smMNDKlIApSBHbLOa9aDzXaVkWI/9+rpfZxU
BnhyQHAckofQypyn6wCbyg8jIAuUDMGzgsTO44h84bQM5wyMT8RI0BhbuhVo3Ts1qn7jVIBGxYEz
HJqFXwzPmTMYovxpYq3a8swl63psvKehGJw7Ecmd7YH15T39vD6ScPi16+1k2IgAUYq+rbcHLevT
5ftt7329nNN4m/clrG6WjHyhu2r0ARj8irVkZ8dyTiDjscxyDo6B3zGAqSAeRP2eMPTt1HsjBhCp
voeBpXc0RcFRAEqm7+k8G6f+0L9lBcBnhmjpstTO30LWGZCfFIV56KEa6MoAVFMeBIc4fOglfYQd
1c99M0TVAU/pxjdUYP59fdDHCLBdR+zdJTvQ0jC+hBxCQEtvzHCe/CVZk2lw5Gw6oRaBvM8ScPzn
HKKcdswu1iYf12QczcaOjYpeSsD07o3B661UL/iBiocRKAsEe86HjtTAqo64EG2XTJD5zsQUgFuK
2SgbBWTdhug45RwA2slU3xXmG4ghIuw/v+vN5/bx14fAx2mIyP2CLrYx3jLp5TU59wHLdkCuIjM/
JhBjH1rIsi+fbBMAFn0bGwsy7uIhurxP/rdr/2qJ0uW4jbo0B0BGI3bvKpBdYtLuq5giywUByPNA
imabVlX02HFgtXJdNB+jBrYlo2Hf+MIGqnM4IgOBfJhbRXc8atlRDwoiMmR6q3sFF24oOUM50W2f
46Z+IWEaf0kMPMbcQtf3ZdDX5yxxmrWdCBA5lCSf3lwYPWxbV5RgtyTm/UjFKYHFIrJmTUvqo+Mt
9s0kzD8VlbkzMmxDGIe8gCkL95yi+K1lxLy2WiTrKCjb+4YbuhtHhxyxH4CSXOQcw1yjoJgUDDrC
ETklA9iQvIUBeBib4VCFsJqqFrZanBI0nlvjLQUumx2zTdY+mwLPEfB9UIbrzANEpcNNE08N1LBi
BOAFxGk2SPL+0X+fnz0BRJhIxwsZgJaRFE+Vmg0j3DBFseMoaX1MWPU4lWPwUEEjGRe0erPD76sM
pB8/Mt48OnMWPIh4ukZJTb420Mq7Ey7R997qKQia8AOEkuoL09jr2t0/RW5gjeKMdyCDO6wzMswn
M5BvEfifTzyYkHJp9bhLHGJehKPB103zr3+xIBd8MUolyKEjz3eeMgX27YBURtEHUD1YunbCHSZy
znL96pAEpnjBOG0IIniwlYn3lPe5vEBf/rGdJX+aZeE9ibq/dwmux8oqRREYde1hihvB+UalrQ8t
uQj4MTScJtGZNYGCIO7I179M2K5dYhf3XgeohO1D36M8hi4Ao7WAWjJINaNMo60eiuLZoI5+Chny
eGkq8+da5PwpoSs7Z0fyhEHlWyfZ2Y45JJo2LG8ilPiw/v3w27dNwn2aYXfhdvkzTbr+KU42iBvT
cx+1W0iLTYd82dDjYkvPdtx2AUnAIzcfwRAG/6b36yWrN7asX+M52a1gz8PP1AHu/DYjl5Tgrd8q
9wEgsXpvx+xxk00TyiVjaPuZLuOjB1S3/Ro7FI2LEB5sG9bVXAAMVjsBJPwqINRZUKIiEGUPkwF6
s8M28Te3gHxdP3yVpDOrYgKQJeQALc1xQLdhRJuX2U0/O8BI/Va17Qnpz/6jGOt8A8ms5ox6o4HU
QHIfCGw4Z04BRq1T8wattwwaLG8e0cl+qlA5s924jbYJsnof+tZwAFPBX0uWZVDH/DjEMgP4cPIu
yjPhyq4HzZQtfmvz1QGd7AFI/9/seFPBbTRhBdlSmmCzX4yAybRzf4DXxfdP3jIGecT+AFXAf5r1
lnX2W4jHL1nNINKy5LPaAp4YSTJCOe/PLBhY8hFk2t77wxcDDubZjnQJgD6FqMJzbkrX11Vm7ktp
+Am7GrFOUtF9eZMyaL8Ykqs1djoMoWgJVG4GMrmd5q0GOLVxXiByqXYZM4BpzwaJykSdisncTciR
39vGi3J+r9J6TaWpkK//Yxx3mYtwdYj272NIIdfQfe35qm/YpcqmN0vry7LwNSmF98BQU7zTDoWK
7kLr00NXgUTes2Pez95rxt7sMM9buc+YGDa2uxydy0w8YBfW3NVg7v9wtMS//6jroTmnbH7zKtq+
ZLLfAq1dv41VAsuEtGdbJ9PV21CYE8QRQshUc+DdmxD6E8t40lKzki4q1/ZwUJuRqsXhdaK6Hw4H
jv4E4YXweaYtomIkDkpHQrOEpLt0csM31egTzzzy1OasuhZxDUbyMt53brlu3WA8OnLgH9svdjSX
U37USACsbTcOJCgAunavM65rKKlAU8xmNOGoqS5JNUGSFz/1CjGLuuTTvHvPZdoVjSQ7b57AeKDc
r0tVQSeS3QsoBZ2A7XmVNV/IEElfnRRvXtuCNw+F1zYPdijAUL0MzbIKfDB+AGPqQE6Qw1SetBeB
xWA/ZnOAhzZt334Yswt/6N8+2lEvTxu1UpMsT147+yUHoULPgn2NujUZpvhr4tZqFaPifg0hj3QO
chACSJt7by2FoH7XsK9lICdfo+j3IHJjABRqox3IV86zESvYfDUAC3vJA9ByIXaAgBNlmfE+5xBR
nOLQ+5gS5HMSFPIA0Ih2nab5CyPxIxTxqi9aQfE+iPR0X5S1OKUCMpR2AldLBODtZzlmDdhmC38I
MepDYvAr2AVZyt4kl+oJ/5DmEOOm3CZt73w0tLt9Qx60YhX0+XSBAzQEZIO6ASe2uUo8eXeA4YM4
78HibDdVKCqKvMrgK7P0vRDlwlt/QhV15y79WxQIfzMA0kcw87pagb8VzPPdQPLsDtwpiggSZYT3
CUAlsrsk6KjfZP33CZ5W8122TPxyhJ0IA4mJqqEQoEPlwX6Vig1dN9CcOGSMvkyOI94oMPRrqN4g
IYWizSsHysaNO/nWDVWzS4Yy3sW5km/9hJwgrNs+NBBIPjZGk7Ud5/X4sTJB+NjWRXYF+UD4TTWB
l+Y4w5643NmD8DatBlXTZ0dqduFB+mZ7gfHGJwI41DJlm8rVZ/z85M4xLn0uILrvl4mGKxhekoeO
qWl5Oo4X2kt9EgoQ96V305sEZQCGVOA13Lo/r+OeM1xgcfraTrO5jkPM9/HCUyEg83ykuIT9vOmH
M1u6KIMFRkNmAl6tIPcHQFgvw4BYtBukquq97Y6DeoiEbLZwaet3uWXSWEw/FFdX2LoPpz6nQ7mL
S9APBTRHgT7DViOoTgUBHoggPfc4gHsF+X9ZXrA1pwdspfm+q4P2imdwtQF6M3v2BPxghTsHn9rE
uUgNaLLfTLusqtr7bEIKFBRAECP7oLnPtarOQ5W269md4i+BkIhv4vnNUfR77B22iXu//ApTCL5U
GVGgQ/C7vDdhUk/nygP+rhzx+44jCPUiw9W7fBSuwqU3ZA2KzoXxKeucB8NGfgg0GKQawIJXJoBC
V437JYHKbw40DVTT+XMHdf4Ng8fCuXHC/NyxWW+SKJfPOisLf1zEY38fIaP8TTdR6TNHwBg9AgBr
rJwPWRg4H8D9649lhovIduFcAy3DIXG3tpu6HbTf467eIm+SrRjJho2jVfyWOOpzXifBfdLr+V4m
xW8u48lbYky9kcix7fHWQBdVItnnySvDhQw3+5mv7NF6qJQPlbDh0smiex7l9/Wmcc1urFKytYdT
kt3VeOk8FUPDIJqCopl4nJBwfIz6nj/2MJZx+lacba8OS9BkZohE267TYcWouMILq48O9qhxkNAz
5wqPhT++A/G6XjsGEudTK/nty0e4NTR5vWVRBKk4Pn9M5mH6ROLCWwlR9mcoCJLH7I/xaRlXf44v
6wMVTJ9GoN1Xo5m+r+9wJ2fwRjoiWG/WY2/gS8YVNLfdwfmQ4C2yijwenYrlnMCd7xFl//m+a+rp
Q4WIaxktIZJ0NwXqdt7Gqb/SAvewB/WY106RFAQ0BgwAodOHIoEGK3NfGW2Cc9LFICQt3bgKgP2C
Zg6cv9FtNOgA/81BnRsses74anuQ14kSb5Hqrw5CyUM8BVTuCzU5u96LoH+V5M5dX4fuasAL8FMl
2TYek+4blE9fqm7MX7skhuhCmmaXvIznU5LxZNumLH7RYx37Lgr931I387vKcTZeEaFE4kgP6tVo
PNOLM8BdIKWBYrKaWCbOOmzqem2nydJ3iASUH4C7mDOx1chvPc7NAD4pAJ5f+DRuCGAnULRNrw2Q
iG+NA2uqLh/G+8orsr3reiMw9i29DuXAfB0kDyormrtcuuEBivZ0XyKTegdl7GgdVYJ9TCmspMjU
/j5QFHhlXn6dEhwYMNY9ocSFJwSSyD7toEU0taGKVjIbVzOeTTChWrqphAZe3cHcYugfPNaUD9D9
I173EKdZ/+DChPW+CEJsvZbeMp4Q2Om4tUGQJvacqOYZTL3mueVmD/GY+v42NAPf7QDSdbCTkYI/
H0BWcm1nuSywkSTh73ZSgPfy/JudgFlrgy/IT4EJDlARNR8iWgz71knkou0Ck6OhBRvCzJ8L+NpC
IYQGR2ws+CPHjtiO6zmHu8EYZsAr8vQAkAWUe8z4fMs3EcLJKSfz925l+lv3lq2KFCp1y2JPQd1m
HIa16wXBMSMTPSfM6E3KRufJCEQivKbg6edsLVwIJlYaNxpvmk9awTmCRuU32E+Xfquwc464C4kL
Sl+d3nEfF6rL2Y6XXTV9mjrxqgvubWU75Osp09j8JOJTB+8G2JUFKfb8vd4OcDE5IfxtIPyOm8gl
anrSJuQ+dwh7HBMCu/dCQ8Gbmf5EofUFUsny0Sxyy1MOernJnM7vy+DN1qzeS1g/YLTtTEqIWYOw
2q1s9331LxUy282XxS5Lflz8Q4WNtTV0J5N2ZdlultBW9VBVXiroSIo7rbMewXu88d/sdFgOHTzZ
F+pbsaxRy5qB5jAcFmO6QlbGnf0oEvpim9rAG9hJ5bjB3jq4JKTBtP3YUdkeIJh9/8PY7aPhwyOy
8unh1y9DQMtBcyjClf3urJqGS59snEW/34XQDpxV629WtN82s4GTe6MiEBlcfRP4t+O1ijdlnBTX
96VDBCufqkjEwX6ZPSB3kc2VmVdt7RhrOZKoOaTkwe8X4D4uPwFuqgBxEHaa0q31d9KgneGZM8fr
9/kfDoISs7cqVcvBDexcxNdtcKpIlN9zzT0f1JL+i6DVxYXqxQdHoPAyQSZrz5vOffGq9N4uMKB1
+goP7vugyCFcowJn3fa/h7RlG+amajs2DGW+hMDgWcxHApDa0Xa9iKsV1cnvVT2lfhUn7stIivRi
uwFumWc6PiDtA6osrLXWNC6itzkMWh+KUOIq3QEKjDG9BuCMvQ1NJbaGkXxnu2k/oEqCyIcEsCe9
/bjwQgnTsr391PZn5QXIUsiOBYd4TrxFL0Px1awXEyLbx7/do9DqGycK3nIRZrCtCORKpBSY/mXM
NlTW2V2YpNM2GnXgv0/YIxDapkfsQB/teGAKz++aYtr22PFchecdQRyhx3Hp2SH7ac7hVJSXa9uJ
89FcYyROr7Y75IlzqFAPsuO3FX9O4pdhW/goQsr9zzH7yS7Gsy5d6wLC8u9j9lPWws7VwT9kDWuA
whcQZ91ZJCUJIG3sIy0HGKYsfC10fLHgy9sEGKvsgPLjw0Kq9NZ2Bl+TbjyeAFKroXny73/9z//z
v7+O/yv8Vt6XqKyXxb+KLr8v4TDe/te/XfXvf6GeuAwffvuvf3uu5MqTgF4KLimjnDLMf/38GBch
VtP/UXluPHUl67cdlBK3npoZLrg/mmh2Lp2Oo2MeuhoqTQNSbDK8a4EKXuVZJh6hQFpsQ5haQbTR
RZ7YjN/cPo0/4N/sw6xggL6EyRH/dyDLrdkiJamrFGA65fKzhkLn2snVdgigvIVqJX2F2tNv6Sjv
oCsb75XoxwfbhOFnlLWqe2TNOr8gqHL9/Y+gyX/8CFpLQjzGKHMZ6iM//wge/gUSz/hm6wLd7qwb
NReraYj6YyR4BwhrHKGABQPGpOTzUQywr49KspEj6S59BSOfRow7mYGQyiLY0I9SXRqZuzc2lsbT
ywdkot91eXTwvFltnF5AGXkMBojxmgH6p5AVQ448WIkyfUlHPR1mFn4LRTAgHi71GZffG9xbs00Y
yf4xUW3llxNMgWWrHildx2MfIeFQuWfARPm+jRDsMFTCw8a9gxj3Iy8cducxRx2g8f0Rt6d7xwqK
aKsdj4h7y3sKH0dQdrMzzH/Muh0rdldFZX4AovtT3Y/zRQ5yvnhLE9SVQURqUp+VKOQVbeC8Qo0C
JxdZ/mONNPhH3o67voM4hDtFgHKnKFIsw0PDKfxgQUm0BzUugDSkZSOyM07xCpmOXAwOYkM4ULhI
V/aVFz6ZevadrvQz12FvWSZh5scBiPz7s8/EL2dfCcjsUFgEMdflLhTWfj77UmVt2QaT2U4JybfD
ot49/dmIolWrOdHdKmNh5iesTVZlPDQbYe3pRlmAhu7XwpHIlf3RsEji1I36a1XzCtaHVeoXbvDB
pHDkgmNOdJ0DJ7wql4bXhieZ//d/kFgu1x/vaSVwRyto5DPpauF6yx/8wz1tMhfRMDLY22YeIQ6V
s+RimygOoQMALLOPC01s7diYduFJE7EBgal4qkXUrOuoC7ZNPeZPgE51wPPHe9LqfHF3GM5TAZFt
BcmLFapkGnKbWl4EL+XF6ElemqURefK7R6GsQx0oaiJc5PEl63+b4wkioESpq/3UwbsGKR2F+uEy
YRtoHMCeYdISQkHLoVECU0gIg+I5MXjRdfja8gTOop2Y7uEwpU44JeHDoLtyC8Wf1K/7vH4ClhXg
RFw0Pe1BI3TL/FwGk0jX9qNtes1hgAYx9B/GkEkAGsEtIHLx92dDyv84G4rAFJLjASY8JLp+ORsB
cD3Qps/g6yqIvkMyPVlKEfkCM7QNgtdmU868WFUorj30RmkoXY/HfPnjyATQupxJuREOh/ZK0Lbu
nqsJamFiXUSgJLCBq5MycQubNoEbOoiHTVQFJwJf1j3JIf8Lztiqdz1IbSRrB0yZtRqzfJd4o3xO
knDaRQaQFuT36D5steNXy7O+rKTcR9R8MaHjurcxO+E1at3rrkMtBcsc5BjWKao3KxVCDCgEcH1T
poxdMqfqN5LAaC5GNRrEJDBgZwcIWkSKPhIJ8aqh0IEqckB+8nR4HGGB40NBw113sJsAGbTvHk0F
2VkZwUmJpPl+zg3bNEv529AACOFJ4BUTtwMI5BELfY2tBPLKnZrXyXJNZpPz9vcn8i9uK0UZsM4M
ZqZEeHo50T/cVhQGRQOyMc02VPUOiER9oqFgjd+OSkPMBH2TN80Oz5nnuk+q/ZAmEIAamgzFWyhm
wHbkj48RS5qjHawUpDYg0zmtnQTWNCUHaNx+sk3raLmFGuIljASgYLcJE3k7Xe3LiVe7SFRsHzZ4
1U4cblMAc413DVCQKEFNmw5FrrNtRirz81DC6xJMZmBbySFm4ss4GQDWy0VSyRGkP0cSje2KZmPg
iXTUVOWn92YOXIBIQ6C48aQr/cDtzUGjaieHwD3WjC64+ABIUJzwgYGOBp+4eQ9Sv/cP72v56/ta
CcibMbywFZ5zyqO/nAkOkKBTz2GNxAKLYdA+w8TJC0BR7CBX4zkqfAhc1fsJ9SCmrkUL3wdo0XlQ
++XgQV2dNsDdEkb1Bqo4BG/nZRD0zuxa5g3KQUPvrRC2zSvPc/o9SVUMc4K2xX6SqpeMUA9GXEUV
I3mKX5SqQmz7RZcNWurhncxpdSX1AeKo5QUpnPKSzyCSFgzZJwSZa9iyDc8ManzProyPiNMQMHei
uNHnfqDL3chvlgdnR+sMF5Mr4pNlWvKp2akWm/gq9r4TNXWUIa6n4+uitSp9u2w0ZbjuMxdPhCLR
d++L/zxeImLw4VAw7cB9Lu/zhFz+/q75j9gK58ojing4X0h3u+4vAWakeZcwLZadFrg0MM8NtnTi
w3NXzuEBpI9hNS/dJAwvEO/f2zcIHhVs40wQiBZN6Vu1yHHRkmQuqv3AAeTHUaOmoDTYHmYD8Trn
SUBWad8nPDjaBiRX5zi6OQg4AtkT8BX1o+tB7g8uGl8iEh9aSKoeIIkG8CmcgVuUpQDRh4wy180H
D6cFAY1ZZ44z70XvyqOKnBZiBV1/1DL7sSlSo1Gm+XPQrgkMxH1BqdnFS/w4LpHkvDS2+z4GbxuZ
QVfqjzXv05lJf4/aqjtEY6KQeMc7DVVsVGs1rBjbHMwGxuFk1Bnal1sdr+niCynjtFiXBoVyhc0h
aCcm8vvFp7QpebBVcTmtaoFIjxLshSUpgiu0cz5mHoCWCEzkgVSKPooUFtFl8envrwIq/uKWxQaD
aym4koLpXy6DrpmySRrVbfOkCFYy7ty9kaAZbWpXneC/CXxdVpWwARB8ldA5AlgEliRJX3+1MXKp
4mZJQz/D/Hc40jIa8dhDiidvp0fg7CFiOdVHCJ5HxwiKNMtT1DYxK7utrNO3SJrxair8hCmEFoDh
mi8qm3M8u5YzN5D4CMPKjhsA0dkY+r0Y5zMIut8b283dAUm6GXJ/7dCeJ5G3Z7xU7yMnjndiLCD7
NmTZ40ghVA+VoNifHJceM6rhyTqzL6jqjBvarOqFiQCK9xoJcH0IEZXu0WxmVHBxIsRe4QmW1Zk4
imU/gZxpeAxn5DJHlAbLtO+Pbk76C8jJO9ZV8zFERnkdBjRHdlp3m7GP4QVTgIYRRSUS4tD3aVyS
nm/jM+12lAfhKsiTZt3FS3C2XB80ds6KNPnBpGbM1/C9beHKBtZpAWGmnShrd2UIa7DFdouTMa1T
QqQHxaIiZOceqo51CbndKYCOJ67HQx7q4FiEYGP3EYnAdFk8wZcmAnXlSPUEpCAikhhvvRNPQyC6
GmmaU7r0ezm5h8Ygh+PJ9jmqnU9OUFYLfqx9bmbWrKFSM+9C5CAAJwbYz8FZPg2NSv2h5W21StoG
OobEXAgVzdPcQkULenhqBWlo2JKo4YkA/t2MYf0UCshDm6idDxqSM1vgE9YgY9dwFUcTY59ytF09
5A9Ik/SXyc0+I+8C7l0qzbOJPhSLaSkuVABU//TfRlgvUYaCjWAk4LAV5gwhApoygZzI399R7l+E
lVp6QqO0wsFiVMsN90M0AqmRCqmjod2ihBRC9DuajpzD8ZSU9fdPdgxZ5YVWN8AKJz0KSGk8dQBa
4jGt13dzuNxn6TzvCyB1T0pkmwDvgqM1+ADUFkAg5+iSmiH1Y8x+yPixAuDlVMEOcMfL4hkVdHGk
HnaQcoj9rEHifXaqPVN6vmvgmw56IhxiDEy8/iECcL3/DKqV50n8hwZR9ZLW+OGvD+vJAbXXA7in
ndqvFZ8fkXXHVn1pGoO/wXbD8Q50bBfM7PDcjvWGwC50N4c9EKhgzu/gBjT4JYz3LtGyZx9lry+2
S2coPzkQHuqhAXIqRrZmop62pWwQxpqi2dSJl2w4SebnWALP3s16H89efE6x0fDnCsmOigRkpVb/
cNLpX/3ZymOoriMEwsn/+c82qgyRQgTxETS8fitmPqD4MsfnRDbfOKxCvKJe5UKmu4RPYqUdVCJt
I5dPs8PxkGfQIIE7NF+2r1FGvqA2Dn06aG0f4VJOD2Zk6mUG2xu4KNyyCAqOZokjaZqBBBCKz+CO
JTuGaj10C9CEcP3+h7+S/+eGXCkpETRIuJBwJMN+/itlwUwAxW3o/Y3U2bkZj6/e0tRTL3dDjbd+
kHbnKY2Qe+rxmLJdGsJRqFTutSobssL1Da0QMPVWXTE8DFDXuiah6+xzCZyXx2dy0DPo0WVrFLQH
0IRudPJQKz3ZXtVNkHuHYIsfZ3X+OoAmHqMwf3U7jdJO43V+BPmAlwEbsetM7tp4i03HZ1Ow6UPU
qmST9R1eqjGggLTC/xpC3uU1qn1PIav+/35JaLzscUG4kNPXvz4HSjcLuaMGA81uBqp6EcKlZWlg
gYCEHBJP2wJSCccK4mo+iHtih2HI6shNBd7QiYwARsENFZJ1eRKsR7dX97wDvROTKFu0Z4COg13s
0vp+hjHqfdLA5WpscFa4V64q0n1UyUfuetO5S9ty40J5GTSUf/gb+RIc/JzQgGMTwbYLGRqCK/+X
/Bytx2pQqsLzBHm8HUNd2kNdpx5WbQcAgOky4IuWBmImKGp2+Jvfx+BoRFfEy9gqHPLs5I6abnD5
IdTomvayEIOLGum4Pg5AYr9OWeKBqiYAL4ZCdHyBigZuAKD4rN2TLCDQOsCAAZL00BVn4VSvg7AA
RHkBFjaiLNaj7MwmFSAG69p0e7bwYqMw25dpfQ15sEmcwPv/uF+0wI/MPWSvCH6gn++XMk27Ypw0
eBoAEZzBRmVnXkLRua1pvxokvZudejjBG7pcZVKEVw/Q4r0J8lf4YkSACefduPbcvIbG5HzHPQ4T
RoqXC6pWvXeMVQrEieIPeQXgpTd+LZNKPo3mBQT4CZEY3jYz/LDANqMvbQqNMGASzV5R5xBE7aae
smANvxcgoqKe3hfD+JbU3gZgmewrpwVKa4p/69PyWjPU3SpZHh3zhvKhkn7G/ynR95+vTGCiNUGW
VxMlEYb+/DvNVUGqxkMmpg+h6QSKp0TdbwKChKV3i2noEwBGD1GaIgTirDw0eRkdHRfebDWgUh2F
DZmFcfJWQca6HHdB2UfXKM6iKyCYVxJ2vw8s8c5F2/X7CH8DaN4ltjcZtCnEmDtXBQbp9u9vf/ss
/PnWAFnERaoPT0rmYTv8898UzzRu2Fy1WyhO8JXhagO4YH5sMs89t2WpjiV4xyNybWcDPRwk4r3v
jc5gPeB60YFID1C33BnvZyAO7ps2ZhcnPuNxADu5SZ/fG9V5m1lAV5pBsZJoGLClMH2MINoO3HnW
+fYjyK0jQO1oYCwINFk87ojGJmhhcYG4EZ4HL0ftLMmO/f+l7MyW28ayrP0qFXmPauBgPBFdfQEC
HEWKsuTxBiHJTszzjKf/P9BZlWm5w/l3RAVLFCknBwDn7L3X+lbV15s47M8m3an9zQTTZq3t9aJE
bNEY5bs2BRTZpHerUcuXdLrcstAZsbb2Jgq6cX2rIKVVRRyVwM4BdgNXinI9uqSKBiqXYCo30sbw
Kvol+X7T9NGrxqzxb65Q+rrwvv0aBJ0dYTiOw/+9+Rp62P9AOhAbp3xck5fm8GEJiII/mkH9HF7F
MnyK7EbBAyOUizSoU5XeuaN/hempnxh1Ls5hYbk7AM97WWjV3N1upv/81NNcAutU274p9OSIg5fp
bp/cAaFO7pJmfmICl5xR9ve4apvI7Qra7egxgGHXD39z0P0v71azHE1l+yUZmtyKvb/svow8sntS
PpvtqC/apglRmPbSHpFeOOk2PM1FAD5e5r/PYfQwFzsz1+u7pGbiOHMkKHhWDgke56iB4drYh1Ep
88tiWQPzxr48tACtg6EsNmFu9Tv44jTXxumjnWRkdZLasWFQ02yWYZA7qeeJF5PiRKGoptT23DDq
6oCakwk0Axw8jusNciC5tUuEUTHVxO2mRPRwdiogXcu8ZntVBPeNHSC5ecbr06TvQlJ/7NEZriDe
rT2h8alXrjWDJcfOs4rlgybIJo6XsqLUFMPBihQ46FYZr71Tyy9qGtUpfq2/OdKMn7eANNz09UNn
TqUa5rpW/uWzryJqUAPy/XYZCVVenSrqYo77yLK2cymzjWw1hlEW0Cltql472xnuYx2UiOVsgYrl
HwsQe15davQtK/u50kt93eAxVhvUs7Kgu4HtyEwOTaI069a1A5LYFXU+DPKqxoFB/po86OSpH/Ax
ECnZq/1RRwRVD6W+N5VJ39RAMHRT+nNp0VDPcj4axfDqxir2wxS9/t8PRa56tq1ZusaH8ravADJ9
qKoqb7bYG3kB5E42ef+cGjXOMUG4YKY6d2EQJvdakGkbSCTOzpFO8miR7n3XEN0VqsX+FnPQVXW0
t/Pb+N+y7lpJPb0sRbUZsdLUlVW+Nxc4TiRdht4EKSgs5peOQcz+thCizc2OiIrneNaPtl4+yAz3
BXVy0rilBCOtpxk6hV6jksQbjt6x3dUtbPs2w7gXCCZl6/5qnPUvAbiE7a3fdctTqac03+HgPMfV
pB9xtCg+yI/UlbUC0U1o864c6ZTnEO/83p6ddzjbnHdL4rf029gyi9OAn+AMoLv6m42H+fOgiaGG
oWmITdfr3tuNh6ySmcaasqrlcIqZU/7ODpuv+QQHJO4rrtYR4i8D4eIZwaR60AP11GRGv29t03Dp
78RXsxmekBLexbnE8RPnZF9LsVdHa9zDj2XU5tSfiBZPPdazhUnn50QY+mPBSToUxktemvE5DdWr
iSzRmx1MoaxBHxvGzcchsxM0jxVBzGGN66QyyMdYQtqHDoPWsGbtz1+MKZ0QcNPvsFOtvXPmUJ6W
YniMcFjcSZokdmLAJA/yFEMNNwLyCS0jHVWDoD3z62P59nG9WURshjg6E3l2oFyofjy1Gbn2NVN4
Tu3OoqBk5OX3MBP6vl7Q2VCHxLXybXLqz+WoJezAEz7hwe629IbR7fMdi1E+IdvjklzWgjbQhzBL
GDsvA3qCIt1q/D3Oo6baG4bfsuPzgqYJPuUUFm651NTugG50bYpYrdcw2W6y7uu0PXc6dtIm1PhW
McrGTXL69Rs319XxhzfO8F1quqkzJYNx/nZjxtlUVtPAcWQt5lYr5v5EAqyO3I6M0TqOtx06q006
ymHTziMBchXnZ4IhlSF9nHr1BBkILon+mM5PC7LPHSihfN+F+rVLR9UdUYeTVZMBghYj6SYyTbfw
jbeTTThMjdLpMivTNmE8QGZsbG7nviZ5nutpx6yjRjcIAlvK+ZX/oPg4LYJQRbEx+XRe28Z+gKuu
gC6bsy24nMGPlLF4zE1XrEEPhWPmRwP91JjILemS4KPqyA+mkqJranSyEBLyphw50HsqnxpEoEdE
Fsaxq+1m/+vP2PmpY0J1aNm309UyufS8qaFWAW2ChDzbhpJ636jluQpUebZ6tlYBap/N7S47E41u
aqLIM2Jn4yywxfEsFdzLQhgsP95uArPNMMsXo//9d1BJ/Yrd4yY2k+KhEFj8AsXst3o2FA+332En
QrRJ1eTTHArOvYYawlMMcu6SEqeC1RfLNZV40tl3qq9GeAS2SKuuHoyrzPTBw58QQV0gF0TtVHkc
xkYebz/103KfOlay+/P3Av0qqLL1ebPV/i4GY7yfWUJcQM/5I4JAc9vlijyire/OkUmWc2Euw4ci
7F/Krk0PzZiguqSEYP2KEYVX2tz7ip7YH+ZhgMEK62Df5IH9AQQ3BrZBtOchmso7TFIfnEbVGTUV
ySZT7OlY4N9wob6VZ8cwj5V0NNoKQ3kGTpGmO76lapusNFGLISzyeKZHf3NR0X5uFNrMyCzNNlWE
+0J33mxNwfFVim7l8XaejQhPL0rOrs4+YpVrIOBiyZlZ1z9b9XsdR8OztPKFQUcTHCpUzk9KHFxb
XW+eDWxcG90R6lnkC7AxhnpBEhGMULbQAGq72GjkOX+m3fg0N2EaulnNN72q6p10IZ1MM79YUYyF
UBXhU9jhFbEVWZ00s/NoVVWPEZAfI49rsjC5h6Kp3Emtg2s5ls09m80tkhJspEpuxD7hrOqmWulZ
pFHD8FKs0E/IKNFIbH6i8aO/X+9RLqVnrR0+zrUSPw1a+uJMGP6/3xu1ns5nwIeyPqhMgzwR5ZC6
t7ujQ8+ozoeNLGb9KvUwCNgVPZt9NNyHuc49HAGNqzcyxm+iYEqjC//dmGlmI2VJlADOu9kxJS0S
d1hcZ+nFFsSv8wD3v6YMN4cvSqycOo7r33sl8KxUcV50amTMo9TXSdsqfspyftcFdKaMAFu0Ddbu
zZ8zOicunD+Pkl6+GC2OFCcPsn3eWgpi5Bj5ZlqE1yaOLVrcbXBnySI8iD4tjuMipxPXdHsHSbi/
1PZg+Sac3wfO9czT2756n5lAV/N+Lj8jY3mN1GR+RYp74HAg2rPnxSvI3HijTDVJ/vgWWPU7iIbN
naX3L3kbZTlO7Hg6xlozMbDjp/Q/P00hZvJfX+E066f63tGw1LAdpFekSWm8aYkXVrQMtqEGPl6P
0TMjExNEDEPwhkz6DlNqY2SFFrskDhZaQV6G+oi8j3e3p4zWHB3q2nlqV0D+nzf1eldKvT2iEnL/
/P0NoW9G/2bk3+4KGEj19+fc7v/57LFKog2Wkc5784BaSduFazR73crPGP5z8yez+83vMiUUx6p/
Gm6AjZy8J49R93MWiGTfkOO0HZKZXULVXR0hgneKnTUXy2hVckH4vUm/b6PnmKn1MZwu1cwiFxYa
SPaymb+Og36ctEIgC+WYeo30sNzdivDbzdhbsApvP+br3qlqRUteDTU6GTLVMW7ZW62d5S4tug30
c9Qhwm7MYwrrGV83KOdlBJ4CNp/iYabCa7cFrEI3COcPpZDF3bASHYOuVAjU7E50pjqsHvyq08iv
mzsgUUmlid0wGxIXtL6fyZ78EsQQ2FK11q5UgO2+pb1w0Jtaux+SNPQUlQtNnfTP+NTafR2rH9TB
tqgM1apwYRyg2LNYn7MOTHgUxohUVid23jw5fWk8Y2pRvWDswv0QJfhr9JJ+HttTm27cyOnVJT6z
OfjeevfvoOxV51iG9gTBzRbtSVtvbg/bRbcWm+v9IYuOIyzr/e0BrVmw/eYFkk8+dFKydWWD30mv
LpETYyj2BtrvctvpLLuW5dS0kfMMxotqa2PjVqvw7PuPGvnah6S3t0ue8IiV0tG+PfyX59x+zNI4
iDx9oh0+GWHt335pTqhMf31W/rz8OJqOsJSOm25bFhvbHze1rJWxaEOVnGhTXXwNtMG9Br7LcC3S
RNVCOAzt6D++jSgIfF0EYpvVer+HvBucbjepMuMeVRQ2DHFFr3AJ2BrffoR0HGVuJSbatWQ9HG+/
vP00qWjBFtP2MiPbUZUx21xvANvc8QmHj2qyZuIEpvigNk3uIc2drhp4wd3tg/ivH6S27U16+1pW
c0PuX/fm7v88lTn/++/1b/7znB//4n9238rLc/6t/eWTzvFrU7bl793bZ/3wL/Nf/+PVec/d8w93
/KLjlHjovzXzu29tn3X/lgyvz/z/ffAf327/ytNcffvXb69lX3TrvxbGZfHbHw+tEmOLKuY/iuT1
n//jsfVd/us3/7V//lo2b//g23Pb/es3HD3/1NgXOUz6NIaGBCP+9o/x2+0hKf7JdtYRtLxtth0o
s377B42fLkK1/E9+49iSNQBJL6KD3/7Rlv36iGL8U0rk05I/UBF7okf57d/v/Pq9IPn+lf3v4mn7
TS9G4z/CptrCPGNKjcH+mwUnCNUOGGoL6iVqH5u8sE68C/P7DT5kpF1/3v/z4UpaDTR+gwtgHIMi
L4S1Zh707+ZgGfyplMolIFJ4J+MkOFlVJQ9C4quiVBZ3STYHW4UT/L5FPeovYd8+hg12RbYO1ceM
KwN6EmV+Fop9JSyp/J1KcEP+E8Yqqb7MWfE5j8zJa2DduN0aCDKsNxLe8GINOT7x6VNUMqFXB4EB
N41Kw8MUsgsiTMl//K5tLsMkcMsuIZy4Lvrjno1V/ZLrqnVCZuF//9M+IGOeRi3XqabErjGvyQKz
ap2bDpH1eu/2QLQir6SFiBSJ/g3LN6AE+sth9cd391eh+60D+5caU3Mclc+eaaKkvv55YoyzijGt
Pus+6kPHI7fyvW3ATLNQu26LwB7cHuPjfjTgc2dF50NQmrY8H65iOK9jzu4pX7Of4KiSAhdEk5/m
/ar0WOId2qCLwBbmK+xP3FAraKJl2Q2qle6XKkET2TM4oodkMsHq73/9zt62DXhnms6haFFkmcKE
Df3jFTayJk2rSosQsNEMPath8GMWJkcO6bTOoM4e/NwIG9oitwX69m3GrIOqVlc+DomNvKNkGzil
2PTrby1CUq9us3DbpWivxzCZdx1xmXvM03LnWPBzRpl8Gh2te+Ik/J4XO/dczYt2KnZSje+cJP8S
NhNVOVQmoK2qJ6tWg1Gj/95YiPL+5s2/OQVNm8GnZmF8kGJVOr9thxphQZLlSG3ZAtfYGtFCvG+U
b1Dz3QnLHveYxUxfbaMvLOPxbvwCOSc8z2W3a1E6HfrOJooA+wE9CeOxavPyMImR6UJjPjjEqz/i
2zPchDRbTVEfFXkpwqHy2Ctrm6VJ28OUC+LVlKU5kGqKsiK2/F+/v/Vq+dfWiFzZypRvQhWqRnUl
3lxibASu+OpCy58Skn6csdnmmaafhV5eEga7pzhakFC10CjUSHp2VHxswFVdxsHp7gBUfEnLwDzZ
NATNKoaCwK7Zg4cGbF5duDyRJs24tsfqVVh8EEZcfUz51hoReWCP1U1ixrNnUype6Fp9Ncev1Fvi
aFf1/gaXXOdbeFgAVo6ZvkV8OV3HSbf9mBRKr1ugutXG0HnO0Ba+ZYXINdKldryieqfM6nRvZAMz
jZR2Nu3KjMtUzgwqie27KG8IXZJspKsh6Z44HvE7NZx8HZy2FEr8UvafonrNDFTD2QtiXPqa9Iyx
qj8TVvytU8q/KaPfqrj5HmyLJjPLEIKbdUvz40nWLbKh1TYLPwuskplpB0JXlknqd/iwdOMb1GKT
2gtgizUvHDHPU2R74WQmnzvV2nJCzh7+Q9UPrbB9cEZV8YSsUy9wiFvsiw8iK9ilkKUMgWpi1trP
6NMAWRfwg052TPPSBGx/bywIfxc9cEHt6tsYieDWMFkgOoaN2lCdoW6lxyqbcJDkCqfnnFu+Y8au
0QOYWWeQFDxAyQopp2uZhkQgrxfD28m9BITAFCTedMb80alG85SNgHbt5DJpUXei0iYPLAy1TYBa
XydRhhwv5jC0BYb9LJjAtf146m1GKSSF0Srju25S9dj21qdwxeLJLhm2wGcT93uClEV0nK1PH3VC
NsEf9JrfKyL0dI2sx1+fQzcP018u/et3h5yELAm2Cci234qFRmiBSluamq84JHsVBYueCdAf9ct2
MHThTr2M7stFdbYJJpRNhm35ZFfN4LXYef/2gvWmab6+Gq5Vgo0N+F2Hc/rHI4kMtaklzcHyK8zI
10Sh2dgyqbw35noC2IZaoV/s381c0a+wc9MtPXT1JZrgdt1Ck+aegUGY1wPAINJSo6R56Cg5eZr6
eYmd5mTWlXHRFAtnMXoHQw0rn2kr+VhKdqqlQVxOn8iTXQMdyCXzqYx4xfPU7RagGqfeubQFUBOl
DNSXNDYaD8UFXAuuN5tm2Aizkfe3G90CkCLXwyQqaYgY0Nl9NvPJbhwteZAghTcGmSauYo4rWF5t
SJ9Q92HVI5+f9BDbfvqaOES93e6F+BIDYBkKcEZMGbG6i0VA7htyEN9Mp8fSTLtdR7ihCK5qoLK4
adFjlpYIBQEDWvOgqVRtob5nIHGwe83yFl2G1aaZjcOot3S0FPjUYaIbrr32qgSpaPfD8hoq5Ha3
Zp4TEaQ/BsLoPuiDbrlYQxFwqvm0z0az+7SscMXCDF1Dr4P3ZRx+aXV1p3R1jshB35bOIh+Xmj+J
SML4Us5HOtQQ/Y2pvUegPG36Gr0JLEqy0G35ObbipfdkqJLdPesNjM6RQ7MJPtL/Ar/A+lTO8zGO
nPRh5u7eqNNtW9MPSoRtkhbQPpDVrmxZZFV/zAVR3Us/7Wnyyf2iN7vabIJtH9T6x+KxsON3TubQ
BzXL1Mc01h9Cs/9UhquhraD5iZKPxGG+ay2ZFZeqXVxlJ6mDcWgouT3s0yUEcwafwpmde4yhBXtd
Aw74fEV1Kqnn6uXcVtgH9cX0ZtBRO4vD5mEENrzMoZdAgLvkkfUxh3p70pGB+mXeae7YBUQd90N3
6peOa0pQpojBBxuC0bCCELg0KolkO0ZuHGZ8xMKe7JvqHhQ+3YnJfCwqPaFyZLtVONIP1UTZJMqs
eJJONRbiVF2jcp+Y8g6XACsZHW8su01hk8c6sZUlZepGThMxaoRyPRHnMn+4QdAJU6FfcbvKt2qO
nHApPhvr6pOg4ryjR7pXjLDdxAw0DxNNg3esvHurIcmdczY6gIQWO4w0kW8ZybJx1Ppb2Bj2fqiX
8Zi9r7oRWaHUk0fcoWgMi+hUbmulrP3vr2LofLILh8NiJvXajWBPk9BXY/68C52APGklgmYvSKos
RoRmZCIbJ2+Y7epz3ZLDQJgR9sJSeAn8Ny/rZ9WLxgVsWWKqqL8n64+FIe4HYlUEHYSKRNEwSEgK
tLNuV5D54ofSiB8ZHdXbfE4mP5nt4p4MLmPMPtDSEBEHOxdzzo+EOdgy5gGy/rh5sDXJ8qi18lwH
SbavOiJYU43ZHBK90llRtY1SngPi+wDo3ke1ntyrUtbbotZ8VbEMNi2y2HRlHvtiWJgHpjkoItbR
Q0/4CQly3WuaRqgMRPSltLrw3IriOc27Ym/bwKMSBq7bJRUQ/moxfb82TZpB3NJAKzcrEWQsJosp
+TWPzaL8vuCR83DizBvQ4/lTtBj3FQvJSSXYehcX+Bq8MLTAN67VybCafBMASbzhNPneGvihM/DX
2sTRf9rk0YdzhKGa1JDGT+J49htIxPEo+102Dsi8rfToOAmS1bVqCDm+l9hky0Ur30VmXV+jQQm4
HIvCa9Um8It4JkGrgxiXJ2aDtiKJH4dOwS+6H5ta7oLCfFAjzdwvGFi336+W2MwOcdu2/lCb0pul
ZngFUkKfb/29idbo4GQdiZ+UqZuFLf9lcvpNqw9kzs4SAHJamndOlvpBKz4HURntnF7EGxqr1wFD
4wdnANwbrxu02w3MFC8d7NNwezWWEfGSpIp+yGVDIYnsbaujXefk2faXQiQoKhZTv9hOumd063h5
qwqWZjqKbYh0p4E859/2N1MwjMG2WuboKAhaYUPUMUqDB4bKqdkVljFjl6HmcuzmkHaEfWkkliBh
qol5Io31FqYeaM+dJt9Jhp+PCLnrv9l8GG/mbiz3dDCwjEHqwOYi34pZsWl1WTGhecvWra/T2xyC
WTf8Ed0p6YvF5bav+vFJ0zn8SfmKXdSe7W4ICUu37BI5umO4kZqlT2EYfknwPwySM1JWTUwKnPIS
CCa2dUg4LV6p+2CdVjhK5CZ4OVcrxXAKIiPbWnRIjnVNTGIzyNpVCTFwUytp71sVtusUzMlJVJhs
x+FkJInmh4APAs15EgrTd4w3uESJCezXwEJGr4P3N3s0dd1A/7lJs3RkBKawV+2Uto6A31axjtTH
0Ua954dYcLZK2DPOTvYBxcVty5ZSvm6mvJ38At75KuvqDkM7vhhaNp1a7XOq2dGlwIgN4W/+3NTx
hxZF4VFLuHIs5SA3y7pt0Gam/mPxsHqPbtuvEq7kFbriYVoy0EppPp3IUpiZORKH4BTxfojtDh9Y
baNcgAUILw1UU1AdQ2COl3DKvAb1sBfN81OJk/6+T1qfJFrjXKYIg9t6F8TLsgXHsEGWEp1yx3wf
WPhPZjZxNKyjvdbWqR/ast51MEG9AfUl4SaczuXcqSg4ldw1ZPaKKXvclkvxxM7RfCiScQeqZfq+
fXeWLZVLdepm48UO+1uiwC6NrcsMj2iTBwHW06xlIVCj4lpMd5qzMHpd9PBsW4jVm+FSj+QA6NlI
DG4r1pezimBUkmnZC4auyHKmUlWovdPL5hPefwxJdQYwDBGxkjLJI3g59xKGin4dK8G2jjT1jJ/f
Yy0orqpEA/nrg0X8OOi5HSscCoLCfzUq/CR6zOPCcLD+4Qcl5Om4MA10zEKeCbIA4qWEfqrn41Pb
ErCpAdBVBFFgbmrwWJl/kcQ9bbJqDI63S1aoOpeBuC9vqeM71nXt8p2MJMn0a4ZF3QsL55+O35Cx
Uasfi9XmqEfYln/9npwfC33eE/NZlJwSeow0aOi8EX/EJZnvuoIGe00hx15OUNMLUZy7Pq77w5xa
3aFc/Fgzss+3vblI0faahMZraPcZ+tDAmoq09Lt8+aI13Xyd9UQckqh/RAS6VZsZtm47xy5W2pOW
18XVDLttE0YobgCjAcWSWO3RjlzI/ou2ej5Mm9jJYrcxvsG3ch7HbAZzlJ3bFXvbKpnwjTQSflI1
ZFKZ6DI+5eu3nUU6Ulk9MI9GlPpVXyrw/DjxJsnk/tZwLNTyfCs450LTnmLTZqLR6d2x5p1paThf
A/EhypV015O07A+yXJM31VP0wTE7+65aksprD98BtnO+t8Y+8kYZy12XIPqx448VlxEPkpx1GiuZ
umY6pHf40tDT9HIAJC/t+0UL7sSY8wwN+mOA9XpHdsBTNNrHW1hQkDvvf/3tCjrMb69vLJrIkCyU
LoZl/KSVUgQnjkm8jY/ly217FquwqA9Vdyw0JdloFrEitLQRq7DIFwBRqGDUY9SLr06CRbVSSzAt
EouTUMeLrsXdQUsyCivbvBhs4MhXGXpp7UPF6jdzmlreBPlqY3A2eNShMSbKoEHSroWgPvEwWCC0
EMXbPt/Vt2UGWFVpldjgGbifJNVBF4s72vEFLFpzPAu79Zcg3WlJO15MY2aUPS8Tc6/mWk/PgHOO
oJxR45OV7edmsZ+J4NkAIHhR1GqX4E9GIhi/N3JisK9mYsiNJkJ1288+veDigaTBfVXSIqpi5xvt
DxM8tAE/HwFy4rx3uKb4g8oSCM/+M7ml7a4R8MVDzZ/1uqeDYvPxqRVs/YXjfxWTehrHdxeUtsv+
rb/2IinQ95PGAoqRdAhZPeuBk3DJX8mogzJ6XKnDQ0tzkeXXgPYbtMOmUW2vVhO4WJ3hWTGZPqnD
BiIT66gvKXZa2TDKSxSP6WS9KSNrpxULXWQ4EiBXgi1GIuFy5MI8jCk141UgAY0hi3dlA0Oi17WB
EqcmByjO262kHedSNdRuvN40yypLp/mw9GyQTTkSGmOy8rFXL0VP4HI2LF7GyFBTyDStPgIsSzda
OX3Vp+w4tmLZG9ajDbj+joKTOBml30IzOyd0cdylyHUEcAEqzvIowF1A2FXJmKA/Yih8BCHazjjW
W29ezexcKlxkjwS7lQmc1ek9KwQpkvWgbk2aoQgMxy8LPDGaw6L1wn2mOHI/l0u8iSrlsQw6565R
zZJcNHaLTobujwTNAEpRmBBqSV9TE+MqsVwdhIX2UJtD6UI6sPj3mtZLMUbHbFTGNjaI4eX7NQRG
TdsoDoGOfVtU0VkLJ4UAuotu/D4qo3ZtuvwFQ3p8xI/YxCOuoLD+aFATHbPF/JA1SX/QSXABCm6f
k+iFS/7sNbMeI9h5KZy8pfgQFkprQzk5tQ1BWmcUI3RtU9l8R7Rpj3M94FUWwS6YC5rkjJ2tthN8
sM3iYqeL+MCdQ1ppja9M8TGuxsdSibvz7aadm95LgdxtRk77IcpdVQuGTdq346HMx928KL0HcqRS
pnbbMTRyswBMfVzrPkMXw4VASXutvBsamvSVsyheTV8E6RWknbaHzNFNnpbHp6IzxJ60lmKFt531
bniG2jb6NMEB60GeJL60J+8pfhGj8gydjO8FgA91XUhdx1YrRIG9H0zrEREpMUcFFurxylkT0AmI
TjqVRaY1fNv4kdFxe0Zr+jpicAY6ZORZhrKzbZBnRoy1YOD7NugPuJnIOWXy5uLUuNOmgQtOymuG
uQAoHUH/hlIHR4AeaqsNL/F1czfPGRSLJGkxYilPjh0cQzWFXzotmFP577Yr6UqhP60ExRfHHr8U
cfpu5mqvxeO0qfScYzIRlWuRKeDSWfXjuiX0Y2mHuyClxKTTvbFALb0jmRzUpuK4VcrRyabPk0qD
ik2HlhKi2gM9Cr9UwJynxVqfcuSpCe1b5ZHezyszSno/DYo2uUR7JnN+LqYrnD7b1TkzD0b1rcOc
2Af02HHdemaS1uhx5C6KRAzQ2PEMtVrOGpZ+V++dvUMjlDINxkphsg2u2zN7dsqYldy94E0P0mPI
hvBuEJRESgtNZORlGlP6viV0x00MR8Xs3Hpxuy0Ne/hqD23i2k530h1A91aF3Ntku8tXfEVb126U
hBpeNeP7rIy7S6BXhHOAeOqCovZusl6oMGqpUHqxJzhIhni9TB5kvIi7ylDOEEpH2MC6uncyj9yd
0NUXuyGYlIty2YjhoWgJyEMdiJFtuoO+sh5n1iWo7fiBHFLF75k2egOaTaOwL+h2p4O0nfjOhPNS
RDnA/zk8BlJpz7d7cxZP9w6adfEQxfHRMeHbFPYwIvZpogPtR8TqqyWhQuyI8qnDW2CMD4oVjQ+y
rNgOKps+rdA2JobpBVy2/NYIFs8uSjgJ8jkdauXeqUCSJbn5YcpZeXp6FRdDS7cJ7dM+x2fHy1av
mYrGRWrVfW2YHMnIsGQ0ZF7fVcuDUxmZX8KT8TuvRoXsEWzUUK4TV7JKJMeNAHFHDzqqfL35FGRJ
Rfx6uOBObdWHKJoXmoDycLu3NPngDm1fHww9rhExWlRmSw/ULgBrA82Tranaaw/2xCBrmQPq8PXu
kKYcunM1eCLVCfwIKttbVlbBaJyJqJzcIbe0hypqlL2orNHFqYQRhexeFsvFfgaYp/pT5jhXTZKe
WkT4pkCOLJ4RJWCW1QMuDPUlLGFtcqDTAG4vejI0Z60J1b1qwZdX+tp4Z2q8eK0jPs6oV60uz5eG
DxEveEAIyZGSclop8OfHxBjuc2rerRqH7zU5ia2to0qkf/ocaQRY5VWL2ah5NZPBvmqUgl5pm9uE
susUBXiZ+oR2UZVqnS+sfv6oxwNqek39aoTdQ+8Evd/ICCwfHlbfapevAjnf9hMsYuokpbxMccVm
115qFoRVBki2Vj4qmjsN9J+IP0TuVzZfk6ZICbgzcpwXjgNOTkjfKTLVLc12Os9V3HjoiF0zWq5k
VlcfQiSMm1RjE5I3ctyqwXBmP1PulBD/D3OVLWlS8LS6hG5zi/woLtTG15jGemLU/dxKiy+ani4e
WbPVOcso1HNJ5Btl4eh17WFWIsMTdVYdq3wzqIWPCYwZXdbSOMjz+qk0u2zX27E4MP31RZvyahOL
JJeMNTU2tN6N+0J/VzXnJTCSVy1VkVElLXRIu61YPKuCV9laHPbB9Dg1D1PLC6XrPp70UjPoSrkm
HLS2DsIvvd29Jvb41Zi69gxjrblTUbNSTy6SMNr8kz6ooAPsh5mRwQejr77h3xd3cLlTsCpq4CXG
t4xqxS8H47XsrHMcQFwcFt3FygI3sZYAqtTjqFCSTE3xVLf52vRl7lx2jxPEE9eUqD5xP3L5tAcY
B2jPqm1W2e0V03d0ZIaRVl/CkXAVMPXHmC/tWkXWci0n0tu61LnThjDdzFYc7SAIplcRstbh8HuO
g2LcmFHc09tsaImJZLl24RhfrcVXaWgf0hQw2O2/1Ld5dw1DF6gCa3vZISprNf4Y5dP/Y+48liNX
si37RSiDdmAKILSiCIrkBJZkMqG1cABf3wu81d3vtVkN2nrSk6yb9xaDEQHA/fg5e6+9jfvSeZDc
vF42JRHxwcwLuU/DE33haw/o5ZqkIEiniHwRs/HxExvERHTJJiR+Ccq8oX1M9KM5x1Ypy1R2xlyM
9vxgCCUY7J7uqzgtE/6Tuvxir75E2icy1mU7mdoMFVvbLBbbNCxVThfpx9QUr1KnaKl6XBa2Gy2e
GyPAZimq08i3luymC3mtgxb5sNfA8GIqVT3ikQnGkqJgzveL0tu+Y7yHU/usjPM5c4fnhMWDU/JT
NjDMWfLZ3Bo1+ddNtp/K8bYUDsYtUUvej6hZiByfmajjlXPsYKJ6jes8yPCf4jt0GDfN8S98AeGe
DQ4yniEOhatAsMof8/nPaNFgH53y5nQ0tkUEvbIvNwP69KhNMr9v692gklzTN51LqacH0Zz+ndWG
yOnqGArnrekLyN/0Pzn58uBi8cn7E6mPL1I2xbFxodiqPSjwnJJBzx5mNmlShcMvSygkeyFF14CH
VCITaGaQAWeC9GJKBH+IOLUskeQvJtl2pFTRwn4s0iQwYmzGXWhfelkdNSffaoJiKzRJAoGC6M2t
cjKs9EOLu9eJ4TuBUOW1dPVPdD6/JG0wUvOCauFQAQPvnE5swkrm4kNoV/BcylYSFn7l+u447ZXF
vNSauHQt7VKQbN+Vy3RnqhmIqeK7rFnYkQl2liiDXlPeHHx3XguCnnw/EOKtiym6V17INOWsQ2LA
1jLzPUCFB9sezizygeh4JGwXj0jkDA/Amg9wev/meGYWOzqrZW5xrkypTRKglRY6J3t6W6Z225nr
Y9h1zBKY6C/Lhu6+C/4K+FATxFk9bRDZB5I28VaW6gOt8shrUvf37E6eKMxfxYgjbUzLA8kP21Bq
X9IUeKBUclSbceeU4hH1yR4FtLpRwJSb2Z+0IgPaeXaTOfEHSRGWuyIGf5d/CCvzO9P41agguWtd
fM24dg2ZGZj78hGLcHbLB+25CU3JEm9tLPUrqpLiHKndazuHHvu7r832e2H3oQ9csfdaS78k9oKq
YqBfXuKbUSnkAVErHd+Q6Ya7XKB/NYenqo3roNCY/cfV+Gdi3nm1df2t7JoEhAXNWkwkdIFDJ+id
dL4aTrYSWASuk/IA3HbxGJR8lA2Hx0boT7bdEt6mRS9A6Jpt10U8SHBhRUf7g6SHgl2hXaDiat+d
MfS7TEvPVvEyaNWuH7Rf2IOeqMb+trJ5NhZVYehkILGcP+c0pn6oeX7csRg8tbF/u9mWE8dOxOEV
wEoZiMmQniAXsqjyl6UVLadXrGjpyF5ojBJJAvR1gntHPZYo5Un7pQl80Xv1i5wb2ldZ9WKgOYVH
kB2tuoShyZ0ZwtNp++yqJDyUhQWIwS6/YjaoNSThI5tibDNgok3h7JdY5REHSepFRvQxOXz11bLP
2vzT2KBGYSYCF2GJq1NO5MN2wLxEqieHyva9GaodSn4G7kJ9nyrlMCrsIZNbYhN2OQSM2jGs1keV
MHSe+NDsf9V5xJYYjKzJB3uExlYZWMNIdwx0p9w4GTxorrdn1QYZZb326lYjgmVReI3WKH6TGztk
aRzZE1ApvA2G+GJCTfXHRWa/dW31w3EuiM8BGPAhMKXZX1PGAhuN+6Tt5Y6GLdMfg59hHnxfYvvU
QSILonGIKbdGNrzIfjFciw0t9WHGFTujaRH52SylHTvOzo1/xaP6WTk0y7sa/o+evctu2oYDxVOU
gh/lam5pqP5Bc9QFdM9T8OflB0zGbRrF5b7NWf1p5Bzoqy3MtMcykPp8ca2BM/NgnmSGIqqdZ6/Q
jSRQNdRmCc2HUR19WydnlpqjXteHLKd0w1Pvs8czmHc6T5tbBkSmqXtFCcKwbQXnYDfatin+AqsA
pralGLPPbf7O9Kl6yTRD8bqu/5auruM5ohubZTq275jZXEr7fl5MElEifF/6DLs30uvlqTWaN+ZF
kAdXXr5g6dinGnMZRV8Ydlh8GNkh7aaHE0Ws3DFurRgXOgNPN3rI0PSNc19tlCjr91Y7jJvKFs9K
TxNLgqZSQUfBCoh3SSdqf9RmzvVUOCDolOFg5+phyYfHgS7PDWIClynj0DWEh7lzQyZe2afamse5
xbUyA4OlNEuRBWELc5N+r5bdugyAv3Lje5YYf/SyLjx0cQxtpLFL+hQ5/WSG9BD40mkIpJqLpJGN
s0qMZ7eI4l3Vh6HfKCAyC4aECK5qzGoarCPtYHd8g2Y84ZtX33op2JuHyfVnp2LEvTZnW5fBqaKK
TZaq/SmkmhH9PkrYW8HukWFaK6UX/56t3KQTIg1fFMuflGTqoOp00xf9Ocmoq+iIQZEkziGIS7vy
G8RMHkxgFnwBD9mMyyvZXkkwDMtBKafRq/PV4jP3DzjGh904RfE2advvKY3U0zDQv8DGLDAUrKoz
YrRjzms+MUU4E2rsa0y7HL3y07zfM3XhxMDm7JD60GPToZWf+YZJKoxFGlbcwggYuXOp/GIwveZT
CbBlH39mgF6vcNOSoDYSbVO1TvtUztDiuopVMSZwZxCf+lgZz8VSb1Q3S061bn9boT+0OCmaXPAe
jfqUDRkG4YHEDmuAGc5JdltM4QvPnbnYJ0hflzBOykDRnG07iAup00e7m25T0gSAAx8AoqOUd4ae
g07aBXEsrq5j0cogzFJr7HdykjI6CdO9PCHfXTiF0l1FtVRtUYUGRPwMrAAMEgiU8WNyAMv4MrnW
e2zP+DjhqhLIXkHYZhiamO47ra6jmSXfhsjftLR6DtfxTx+DwbHpv01dKDah6f6dIrhtMkeZID5z
M7qb7sIKoOAVcjTwR8r43aboJcLnsDUzWqOdcQZsOTCl6LjvFvbG2SYLunpsews2VyF2oNgUvxqs
v6RY1RuWqzfHao9d6ewQOLwNcZ34hVJ/KJV4GpT5MVd5+YjtDjEcysYweRb4ZENznnfxrL6n0cLT
SmibhRN+gU8kKwLsrKRAimp9RfiV3JBRHX2saZ4+pkq8yym8wIwgATOLKMb176rHQqJOI4jw0Qw0
sDITOJBdN0XvRa1Kzkvh5QmI0QMsg7jLPbUicDwtgWHa8cNAMz5Xv5quBFCUaqAnQ1jHnMfZJ7sJ
GVdtbUutelRkkjIos8d9vsjnSCKM1mY1xmDY4ujiFOILbPsowsO9ri4fjq4ckjlkWaQFqEQWc4Cl
KYLWZe2faKIaSU8VC9KQCvHuZs3d4m7zQrVKUXvmoz9h8qXWmZmnbpzJiDdc01nt521nUCb2TdXu
5hc4OOUNLfm8nRaHEOGcnZuMJTI8qnTH3NnY591CEDqmYm+2Zms3apFKBw5wil1UfmXSvR4cI792
Rh3g08rPK5zObaJPsxJUmbqN4INFP3DiI7qMkYMOt6aextbeJvk2avpj6iivbv5dLSLbyLjCITQ0
VJpzTCIefNpKDY91b5LGo6J2b6wB6E7Dehum0b2dOC4oYb9LQ/5b3Ds2kVSVxgjEhe1/MSb+raEv
YhPp5Y9Vf6OZU+MtgifcVPfWUAnuDQ7dSL7npKBZ0qYPjQsEtHfiSyZZIxiF5MoYbjKkw7jKc7bq
wnkl3JcZvTVNl4z/XaVgYfqAtCbeLpZKaKdZsugV2TYUre0xumMvsLcSeIChmoyD4q4Mlkhcq6ZV
d/zlhu2KCzB/LWOKCdxWzqzs2xTRnreowzdmZ9CHOoKOoj4B7vtstS5D6szT6o7uV6lMw0ZrmuNc
WTPt1fJiJ7SMezfJz0wRmnoiRvMVhUl/KOMeLXFIlJB2MmqDsQfBGnRVtYZCVWUcVTA/MFfvbemU
xiGnjY4Srr0tDbQLo0NoWgLC2gyyULZzHG7VCEOgMML9KEGJM3MB0qHKY1sOHXl41Ia1rdskqlpP
ZNDBPi2cjRMdY4w4fxRNPEES3sTtEkxFWYPbqJetpuiUIYV6mding7Aukx2SRsAAhc2cR1JrtUJ7
h2wmfGsgYqHLUQDSWSGUMB+vajZeObrhu1aKfQc+PjDEIwhkqJ5RjGS20nzNIfgWqB9PgIk9bSit
D2Cgzoa9n2MwfldEXVscKEDfDO11sIbGGzn97zjq76hF6bQkiPtIySUUA51RSb2a1mjnITXNnqVU
0S5J9HojiNGuHWImCsocKLuoY2W6UfXsPLsKCK67yKYSgzMVk74ka7tbvOX0trzCjm6NQymPl4t7
EwmYIZXOr2aVp6phaOZ0DPmnjrEYcwKU3vFGrUqeVz77VprPQhuY28zsQHVYmQeMzodc2nBx+67x
Fb14CnO1ONsjajGRKY8yZyeWj0BRxH4eQS3k45eiaJ1PSM1RDBVzsJK7226jCcQMWt7Z3Ocmbnp7
6M49kTIT1GjPsJduP4vhg5cpeYhDqg6W9xcFqcom1CS5bm1svUjYjKSuWPouJ9l2Dc/hBU1aG7SG
d7PMSMecK070TX4o6uaajn2/KQqiyATlGcrxxMLWWE67PopKtg8CXfo8fW6jX2BiDL+0jdfRjAI9
bLvTYrXbsiArXI+ktZk1bi0er3romk9j6Fy/SZPUayN+QhrQnXtj2f1MqQuKGNWo9I0Qg07fUkAH
W8C4l1pOpnrCegpK8E3L39I8a34VosZRYf2RhKDS8Ym0t0xTjyTzUfd3S/E0aOlliZP6FjNyQVWj
+EmlLUT6aNWWATa5hyX0JbLEUcWvussq3P2oM8PFPg7L4tJpdp0bD8DnP6IGTn4dLexpPXjHCitR
L1/InvBGJxnfgJIll5KOq6cb40uZpNYjSUlDkMQ1FB7Tyd/ZiwEVmccmySFcRcRxHVV0EAcTqOFc
a85OLaQeUOkvOxQEBbxZUz3DQKNRwDvyq1ohDqlhvJs5o3MqOR/sKhVV2tJCdoKQ5T4hBj1mTcS5
C6s9Uo7iXnLjmP20dbs4vqUTjrm8klsceTyo5vJQq8wbw9A9GoSs0AUdDboH1SqI6NTpqeDWy6qy
4ZxdLNuRVR/XUfKp1A9TG9qnQW/MEyM3tGTxhc6PwAO9iqfXPwrmqo8z5tUero6fU69fw6z9PWVp
s2mm7LmZOnnkUMAkBIz006CP7cGC6rKVSWjR6S35WGts7syoJ2RL/Ud0ED8r5adeT9ND75Lk1Cyx
uAgWSsEUgxFRya8LRYmJmz8oy6tzhC+cW3t+NjpC34u2JO/dAZptL9ZtFHq1aY3+F5Ll3+0qtOjX
PxRi4W7Fg8Hm5htEMR9id7SQKCvuKXISmzNvk5+VYqQP7lDoRrRka2y6iScZFBUDjQQbAXFnKX9A
wb7kNhPpNHlPoGAFY59rt0nNrX2LKXIHmxqXl8qAURUkfoo167lFQOU2FHypXBxOPozXhwJL0xyF
RAVoSoI5VhIOJBvxNNrsiYWN1yQyIDsxTjHRGhRCKa9SVgvaZec3QKzsaEQZI85p0C9GFeKOTzRq
HaMwrmlBowobTOK7hKbclnR4S5miqUXfrUmfWI9X68IS0pBwVqV0CSwewnwDfNQmfE6r8n2pW7Tq
0qm4k0tyo6CCBBRBKoB7wXiVmtEaC/RAdaWlgeOGtU9HJrnbbvWhLUDol0Ghe2Rn7n6ctQ85mN1t
4vNekcT8lnl41DonvmJG7p6sHJNRX+VvjkpbvFSQ6GgW+ni0CO4WYSkCZ7Pi7AuJawOTM7xayNH9
eaIX69ZDckvgS/RjsgfO5vwCIUCzI2MV5nHeE5F8aU2JCAap3eZHQQMXB0q/VlSn0Ypel265bGKr
Nv/RW2a2bp3coYGsI6av1XFnmwnDN/L39lNs9CfRofkwhvhZ7yEPs0NQrEgmHkDr4Nd2M6IBB4bM
oD9Hk9Tu6vxsNlXKGUWCLUzim7A7d4fix+A4cEhixT6gDDiZa8qhiGrqNLPn9Amg/q7J5Fdu6MVF
qEZ0T+bvLpE2v03TbnaOpMU2yWbMmk2RqQrgiIa7K8vNt5npuOdMWByLZhEBdmfMVXX+XPc21bFO
XK/BuHVJ50fkdUySXY3xkMNNWprwkqf4OQsY/9WP6YCA48e+MhqrIUxoX0luSZJHVANNKxtnPoBG
0vDB/VAbSjbfmLCJnVlKaqkpDTdIxRfa7KjUF1lWWCFzl9Jem7adbaD3E+OY+e7A+duI43D/8y/L
OQnPSvVbqfLi7+AWJKBpsycdmiAMGWONMWjxWOldc6DnLi6SWLtNCW23jMp/3j3jAOXfovM41a1D
BHYJT1lCRAxJB89O4gaLTlE6jZQUPrJ0i3QFhgzQNCJYzTRA1bB6rLF4KIQL2lE/P5mNOT0kJSgO
vciMN8KTOItJrPMcLO5gc2FmQG33DSW8EusqH36sRhYil6fSjPCP4x9S6yhYlvSkrJmGY9xchya9
EDrRbrKWMWOIusfUxjfWUudpjvAkDDRkjvU6wJ8Qn1ZgrXa5TUCYmgznkm75Ix94oqm4H0RZ3xbV
nZ/5oo86wV+By4DmQisarLksoosmzjawW2T69p+QfslvJmyGx69zDrRhr6GZzQ+qTIxTl7c3Z9OP
JjeQDpajmjAe6hrysxxZ5MaZ++NPMl3tEs1Fs3KmRkMFTKRdxxyuYuSJwu/f/6SfMisdtqCyGO+o
hR3IWk3uE4Q5Xx96/EGjGW/j1ox9fL/yThrHhC8hMx9mIYctCG72hcXhx5woObmj2m0m3CTjUDg7
oQ9kGhr2jSnbIYcW9qlPazRtJdkYsSt7GqRCr10TaFsN7f9sRn+XCeeklEv1BqfVr1dFdl7yZjWy
JM/xzK2fLYXtGeuVbjtizlrALO9OUn5Ng4pfb0DWJUX2p3Gmw5y0Hw7b/yl1o+ImW/vDmcWdLXe8
d5hXg6YN/zAM1PYSWN5Va1Q7qJAf5lWvPk4LguWaIexnMqaH0XhtY335LTO98mDUMUmqFzo9hXIe
Hfk1cgfu2067w8WObiFOnaNe93vok1wbJk33Jo/DW2NFh5+/wZZ7/9mldeJO/R9dP63O6MK5jiTu
LHZpHnohSMPHSY26DUQ+l81mag+kvdiX0FGLA5LiaoNuKOoCNuvey1KnemvQz+5CpbmSIMtcjV78
8yhC2moVVaYoavRHmkKOzzIJKEiy73wM0OwLjT24O0BR3W2u3yzWpmNHtNJLI5MgdeaUxaKDmZmo
+XnlGhDqx2yvTyUQubo+lLN7/vFg/GNtLF0MJ3rjtNhGIrJp2ahf4dhtLI3etJ3LjpxYYtJYNGZf
oyUo9NJ9ZbPZDt1XVJgz8HbdvTlzYnI6rK2g76tpFzUKTkNQCkNOrYIGofB/1uGfP7ooJVeoGPc/
dbTWGEilWSh2TYosNnWigevcu3snlDRqimR+qJB/w1e3AsWyuUdzwlhXH3u4JCqiRLfeNiSiIMKz
djU3zw5pKk0gWGDcaz9fC3krCAb9H+cg0S0vGW3Ri4O7a2vy8P4sxFlOVMs/i63Wul4NunurVEkI
EindV+aqabOkcWURoJYpyt8RPJQ/DvIVvYzT2MMKlBVt+EJc8SUkMJh8R8xVbaUArZUxOJp0zj1G
HAUQdHZlF6RNEPeGsW6Wm7aQ1bMbPpj00YmC0JyzKY0PTU7W78yZITInDe6VNjHeiqbhCIgw+GLg
cX0RlrN1UK5SZ/XTgzJwqbEWPagjmoZeZeJft/OLzUAsKJzCCCZ9Vl/nOd6gJXqN6uLSi2KAgYVn
oeF+mRnJKdjlJbKvuliLD6bWPdE2OROHeFEe3IaO9lJ0L5UdfgqXnsagmju6RZXX9l1PBVb+Yc5G
lwJxJtEkG5mND7XFxCrpf6l6RxZ0D7cXLVq3j3ABk/2pALrHgBf1dSBt9VEu5cfaSGQGfHOMlqub
UolXpf3VWGy4Q2fZ9Hmv5JoSzxeLLf2/2itl4nhMpF6tqqKcKZZdacIEGjiaGcXXMPTGwZULWUB4
ZWrx7UYjpyyNFlDYkI4ea3wxkfNKBKvHLV4esygpUNV/ELET+qUbPzlG944Y7+qGRsREwdF9OvsA
ul1MEM2gPLqhdelzcbcRYxJ3HtHf1X1XoMic1RCXLMd/s1vP8AW6LPrACgUw/pByn8b8QzY0L6qa
HR0XzfOsEaDQR9dcQiOqM/iW2GqRdZku4/TGbLEJyd8Q9YOeSA9sW8VnMliM3c8Kk+yGrHLdEDcM
JwmMSG4Go5Z/bTXkHG0pl2xsz9JBS40ZKqc1wU1KosazsJRjkadQIMtVr2EsHMQ5UOChQGK2mOYu
eiCc0kBH0T8uzhIG5cIoec0BMqYeMGUfHfsqvLlqhLiVO3kTjeKtrWwUa/EN1fCfkoL3TNMxXs+4
5aaDZA2pzng1lW2BBoxDbR/5Zbl8gimuIH8nzV99dp1NmN86LBLBALeCMfIGuDrCvH6L/QJkhUvV
3JflnhbseSw0xOD2t1Tg3MCZPi3rXHfFmlpQA30K/ReRwLrNzPmdJM5z3FvFBlMxeFBn04b1fsnJ
fEhGTgFAysH81DuRjuXewu9NqNobaxUDDlZ4h4ZdEBoAq9AM0hNgs5QNq5IKwXCuwAmEC/GA6jmR
xLm4afSUNu1Bb3Zq5546q+AUYCj3ITd+zQwyaNykH5Q+YE+zjwyP44br2jarcqS4ZZ5WFq9qpWdB
ovN9O6J+JeKqrZBGNrP7xar0aXYhDerinWwIvxyZbnWEe8hTVZcHBeaIP010ioBu79pw3NMkGnfq
4DNOGXd2HNgT52uiVWXgtHs0gSaNZX8y+c20TzaOKP9qav+a5DBt3JqUIkcLn5gnWoJOIDC6vwp0
1R0096/IlZ+z9rAIF1IPCk/GPE2AEro9MXVBwOPAHsWdgtpDZdrUL75Wps9jZfoMy77oeX+SYfgy
dghSMl73qCr1Fn5VbFCrMmxJqaKHB7xy+1qILcAbSvvskUf0oub1K2P7vd6iHCirYCzQX1Y4y6va
PDMoxJuZl1+jc56w4WfCQVxOFIvo4wDc6POipipaRe0vTcqzmGxkVVNKar1V/XHc9fvmeFYaaAfo
vkkODsj9ZUJ5wnle9Kcc2zSKieam5AyOm65FZyADW+Ho51b9qe7MVxa5h0pf9aYMS526JKu6Re5H
AthrvKYy50LHoeLeR3TE/mKnG70I4XU3dy1HWt+WF8Nuw32oIY0viuVohcMDZPZ94xiebR0KSv6I
UWtRM7yR+UejZy9lVmcgWjxRWa+qLD8U+Qhl4dCjQ8cI5xnPg2qf8yp6AmnyXtbMCs2m4S5W46eq
rmJPt1PhOTAuvUm17qROH+gLZn4zq8hHEvdxKeABiKQ6hUZBG3Jsfw8W6q4k3Xch8jgDebUtTN3v
RvnMiOWTE9kLeABWuASylDXWG6ebzGOnNqln/akYSTi/s3b4NsVHG+bybC48e0bcM9c+SMkAva8G
RATF+p8ibtDh2y4w2qpQHJgEZ+dFmSbCK8o13DFKj8JgkukSK+aTWfYK5BfzmTs+MBYaB65sUmH7
Rw0UWOuE11LjbZrHCCZSxi3EzNLFrXac/7yZbivaseWNa+BNSvuLYFu65+uSrqgVVvEWjU26VN8u
pSYaxGIdkTU7s7e5nFWMyGIZfKnHdLp1mva6FiZ044EtZtUx7TmsCr3wJ409dsy3erv8SWzzT2iv
50b23lHYGvu4c44Hly7jRCk9JqtEwfWGKkn8qXmM1LUY0AAxDrQbsWJE1P/2cJD5WkivHHwn/OZM
/SzS5BPLwF+lkwFKAmxhZIRSWRWcsCCJrePGJdYRlFtB2WUfErVGyzXEB+u66Yup8MYJroUnHKMG
I3STG0T9IxLuutocTmLumNotPHOm0UJHpNno6Ichjeh+QK2iBWK9dutxWTVGek+BNZl7mpMneC/e
8FdoaEQW5n6jpTkBhhEkJs2hGxt109Tmr2FR3lsH+nPd9DcuRnZ9VuK4wwPLGm3V2mM/Rdgt0N9l
M1F+NaJqtWQ9brurJO4IGG0W+7n9wJTE2dhah0187ejZecPtSdDosY/eEpso1RhaDSttvwMMMRyB
58Z+gtoxoMt5tXOkYy3dn7A1m4uz/qG3ySP2EjLZq3mjDrA/w9YevvjKlszakqrsyVTbdVqaks/m
3NLQXWmipp9MfOllFaEXExYzf3T5PmqqRB8kd0hGh8d4dQHNbR3td2rFdJQgtiyu8lBLEtLRCSB+
HvxaspOgW/IgDqDhL5j9t8UsAyzFFNxS/UoXt4euItyDykg4U+VDplZLQGvrDmXmEbDkpsGtvbcp
dd2+kR5d+cXXO/1VqVRzi/T+JeNUsy0KlLawJ7W+fk/nHhkw9gC2UZvFu7Uhv83ZobBt1INLSilS
6JtOSQgQtplFRTRa/LKVDzAx7whab6gBCxZCP88WHvHFh0+X/sOf+TcX7L8xr77+H6hl/xFIhgf6
f73uf2Sb/X9ILbMIgf3P1DJ/rtuh+6/QsvX//w+0zDD/RTVKEgsaZyzdZE38T2aZof9Lt1dOGPQP
iEXGf0GWGda/MDRaLtxKjTha3fjfzDJez+JMKIh5sMmOB2Hyf4Ms04Ci/zcjmgCOCbDM5nUgYQmK
iv8DyDcmsTqWEWiCZp1x3VUyu7B4MwKZFOee6YATbPlShumNzG5MPC0pOQlxQKz/a/Mvfced+l6m
jOBgonUe5mHYV9lnKKmaCJD0k56SOa3TwPqkx7Oxk/nqMDCm0c0ounnW0+hxIpaR4eODVBjjL+bq
TaDX7Cl1dyuUjdOwK+rwKDkOEzaKFRoSNVSUuIOM6FbqyZ6p9csHaQtls8QFfaiayn9SezC+Y4c+
nR/9B/IFXpJX4pfYRXYkB/LeqvPo97SVWLF11etb915MbJpcMGXTtErrOZu0lbxIyK+NM7ILmvFX
OoZ3m+TBxIRpy+fUe14yVKEoaWg4N2kY7swVEMFV7Lw6Gh/BsDDw1xO+I5PIKMtdnn7e2izxD3Bo
KNBdN/v1pTqJy4kC3g/RHHvOqpXSmkT4jTlvZ2OGQyD/pqKNaMWh0uGDpQXfwhgpb2LUXfbftt+4
Qp7s3IFjIcxntdOPGEhxM8V441S4zpbDt0hmG0elgjE6GbSNhYeq0fnNlhZ9W5MGv2V9/04rz1ON
hDdRks+f70W1B1Q7aNikwzsvxv5R6sl+CrlkzQSqQjXr46TjptLeLTA7W5VsPHp77zbfpJKaG5MR
oTM2sDPUbNpa2Orq7diUB40mrF+PfOdOmHuTxRhzYYvLecmprp3AjszdEEbIgWPMMXwj0is158nE
Pjm29bIhxQVl83wVja5tf66E2vAGhTPTLLDbdzUmoRoZF6cZXW4zI8P76Bj32RQuin5x6lrm/2Pe
HlplUnZoZoRnzdVTro3s0n3GPLd8Qt20w6CHbEmYygbe7Ae0GH/EabxTmhJZn2yNwFmrhZg+xs+9
rDJfVIm0zcyYk2W23r0N00pmVVyzuf1uB35Csa8OHUATb/ZEzqWfEwBdaTlDzfUh6EP1hK18n5ow
Pifd4imweQQ5W1gejrRW471krvUozOWxxF0X5DWt/WEpt2rKjJ0YVOwfOa3AxvrIYzxNJuwWVXuV
TOKLpg/WZ7VprGthGw8KBen69wQgqWePy1lDa0WsA2b5lIsQFsq96hPEQ07g9vIUFvahTMN7V9j3
KFsQrJhkW+KOwGjtqYwHc1zZPod+7mF7wbOm4S8H7Y6+ypy8JOQD5TGLSHhA+fU7yvhqkTB/qot9
L2d+csJGMZRMwHLUdUPfHuaYLdgBPvNzT0SqfR2WeyccvFaZm/hQFVKvt3aGTTByvj7r1LQrz4mG
/d1R3fXZf5q4AqwGdtBM/Iuo5LEmjoHjHnmQdpdL8jIG2srcp7qb/kXC22/Q1f5lisnjUkw3Dd4t
jSievM7oX4pxuHfY0fysUr+LPn4Caq/zk6yUBTSNoDO5Z6EHSv1XH/EYh036qcUoHIVB80LIhrCX
0k8r+5rYrKkcaL8VS7wX68evNdoGKcDBZhi+S7t3feKUGOKWl58bY8h4XtebxxDcJl3Lo7Jeuypi
glVMGBCyqsDl6j6NCRO7PlHepGa9WwZQF+YOBurCivYISxusc2bWJtGXvWLuFK14nSrkDG6vQ5xE
RK9FHXBwA0TArHCqsqJfNoLmQLKhbQqlQXm4TFf6/2d6N1XjMIhrFMyklntsJ8s44WpYb3entxHe
Q9RWBJod5vEPOYPjXaLMBcNU+6jrLHALX+vPqsZTtbL9vaTUjWA27nTqmFdFE8o+tTm1AptmNLIR
OXwHU3ufRvstL7bxxMdh/qL6itgNuQ6fqolesHXtuEbu6vtnbV05CEP6p+ZQOAjzwRiG/c/lrKOl
3o1V5Ld1xtGJzBO1dU56vNT7dVsgs6qD2DghVNLIkslFfICI8/nPor4+1JmnqrGy+dk+3fV7/VkV
WVOuOgJ+07yuiwEDrXWl5J39vHWYEkZKdplRAHjQcvRmLRNcX1W0Z6n8D/bOaztuJduyv9If0DgD
LhDAayaQjklvJOoFg5REeO/x9T0Dqu461eZW3/f7UKojikkiE4Ewe6811/hzBUnkG4TS4JvESMph
xmJHH+OQmAWpYqhHnhvpHAyQLxDdWUmQ5DASGOwez2wC0ceUHxYEILxUyR4yMs+U2PUsB9SxvBer
dF8sQEvUx6u7CcnQbjDiT6NCGk95j3Ui/VTfMo3x5/Zo2eH0zYmHner/6fqD+ua049faapkrR+fc
ReLFmhwqsolM9haj0cozaycavuSoyWy1+KtW/rYQ4KJMki/bzx2Gio+vyJ/14ahX+pOhpm7D5EWL
uqg84wnOGvR7qTjXuuh2wNLuHNT+zVJjguWb1WXKghFCrJMCXZRzcVNYzjsVfGReTFGebt3R1XzB
2bVX36ze/lq7d54hX4xMnjm4XDtMjaNa1raLIu+O+82KxKZuHxrDs3q7c4+scNR5c0ILOPi5O42t
OSaoV2fk7eUuC9p2QcQ/BRyOjJy6pUl9kOIQ73Gq+MOlIcEh/uR6belHOWtCTISEoS3fjEy9FfUH
MRUHu3IIMcaGLK3lZ9XSqLBz5a/4QGpRHpuosoMeU4B6uwXT35GV71q0fjSYH/1ce/uS6FRuqP5S
p43S7zI0jNF8nWT8QbeJLVbGBwwT4mIhULZmXAHqNqkPBO8CJ9AYtdTCuq5rOjsf9bRl/SV0sP92
PH7sQ9CGTQ7W4/AXoTjQfTyimXGoMVatx2KuvtsFr67VQmal+W3sTA/bzRtacIU5puC65Sq2zzoX
IwUAHEDq1iwVWxg8GAFMlnxfjCxFoOnIHnP6m+1a1lVtrXT709OZSLhDoc21qDVsu446KahpAflk
Y82jpN73qNcXeI3nsTVOgmZm0FvqA6rLe3Rmf75vzvmKRtsnWBJuUuFW1wVRMDtNfrY2wIKuOJgm
4c0QoaxsUbgiIt9VNVcHgoptjBqX2zsuFta1VRDuXOpgUtStwOP7S64jkSk83Hjhkn2jU2qfp191
wVc6rL379MtR93cWBrYHdSf+/NfSov8a9FOhtcVe4KXza1phlnG//axM/a5OQxC+3dKm697s2Dtt
74PM5xeSJFAVcI2JDF8MROpggcm3mWSxPQWdNmEYqmd/6m3cv4K7SJQJb4ZNUJAZ4YuW0SzR5TUc
tK/tF9qdd3WFfFi3RxTk3y6ewKs11ecyO4FMEMxV3X2me78pN323Mk4R7kgp38jWQ9FxsUU2sAlq
f44i6SDMMB1soz4yzdOIhHmq+CjGYlUcMrKceQEbZj5APPraIj4t3IQ0m/jMtm/cPnSpPqI6FlaQ
Dwi0UX6olZ/xyc5tqb9HpoAcgrqrj5sZWlZ41AjacOQYHfHJcIxhLrFjZsauLz6sCO0GX1RzqJr2
6lq70e2E2nLJ6rvkn+nAKo06HQYqvU4NSy5FO/q1+KIcpfH0rPCS6Qb2A49RRHEHb1HSa6chz6+k
6YG/KsJ9Xxfo7vDoiJbynkVhy8eO2V5iezkhtkH+4tbH7akNPawRdtJeIg++cF1Ag1jovIYmRi9z
uevp3+0iIjb+jNztWIbQrkIu+efBSj0esWia2FBWytGWVgArUHFud8Gox5doKA7qce7UOSiKqCyk
+qSojGcAY65vjj2vL562f96e1zUkzcaF4uMs7bmuznaB90Cr5UvCHkZNkbHmkpR8o/5zVatAhfKO
Nu9D2o2fNIGQ96nzXTGKs5q5YJZ8o4x7ovQIjRBsjBrLbkYJA+yQ1jQnkYS/jJiBac8RG09e0bsv
auenVpdFnTuQazNtcdmMF794oJM57rdneJsNkOmupB9Fr3ZJBWk1taCVKYGcswpkEYrsK3Ahd1V0
m7ce6vKCxVW3sDBM6XQfVhwWGkhau8qm+hJarXuqR4c2gblrzILa/cqsP0fhR41AEB0mMR+5YV6a
vAJVoYuv1XMv/bzuk4lRTwnK9dvhIdFGcib+sdFVb0m262tYYuTLCE8B1KemhMHgN3EztD/74pjc
mt12N7HLjfthKW9y6nIi5oQ+eHcDciZyxz/bnPutpnDJvpCoXqT//AfQ3k/1/5FkJ05roGxc2Atk
dFP2lGdhOC+D4d45i0NQAF+MY/bEmtjP+P7YTd1KO6SxyVMRDvxB8sSb5kVn3GCfodp0qJ/scXJV
N8ZWGyGsySznJUcNHi221vgpWgPGUHmisobdPrIf/tdDlndv1Vx+dG52rPLoVm0JSB+hxZ85NxaX
qsWDBBjB4WMymUtMdPeJC+sBaS6nfPb826nUDJ2z2qNxZEHnHxeBen5r0/hFH6HnqdVv4Mb3+8SU
TxMqkW0BV9+iRVycMYnskoacOVRVY6pJq528R9lpL/mafA4cHdRM0NSc3a0IoWuJMGudv8Ha3X7n
9gb/vJRySZ8AwgpNC8X9M12sO3VVRBCArItt/J1ltEd7SE3A5bnywlzsRHo3giFQR2L1vazJtD1A
sGgWO7h24tvKyoY8xlXFKS1wWIScWth4zpAfhh/bzw+ZABeJzQXH1thQBkbpuP9znojN05LICMXY
MuEtB7FsH912/Aa7hRs1Mau1DWr7xjj1y0r/jPisnUX8PN1BirJcNxWjaxVrCJSJUeCo2VqgT1MO
q4h9mPyko7+KBlEdD6L6pNeMurdlwm9W6+52OiFw0mQH23lTsLAqbgfgDo46pZvHbZ+MvaUPcmft
A4cdZ6JZP6EK1jUnb7R9L7X6n+GnkiJTy8jYTr/NQgM9AjPt8cDQTeM6NdwCCOU55OtkyatnCJ03
FaB0uRHlfC9kqfvjFDUnKJUMcTu7qIFbcOgu66cGHbGb8sm6bnMn5zjDsiDPrdU+uYBw1dtQB7fC
UXvPmpLMdrhXRZHGSwLe3i+sCTi61cDfCifb0e1vBcX/C69eVeH+icOjSudADAQIRoaBTWCBCjH4
e8zjlMSGjTlWMJkZt6NtfxGU0VCXKOyfIL0xYYn/qvT+f+VTGNZ/GFBxM0wfSf/3Uu/2gj+1Xtv9
y6aoJ8g+1B3whaps+yefwnb+ws1JQdd2bceAngm3/h/xFJb+lyr12szLJn4Zx4IG+o98CtP9S5gk
AFLTMHVHF7b8z9R6GTL/OogsqsyKKAoBRbcdrk7B839+PCVl1BGT8d+Lumww1KgWUcOesqkxV/Lo
HlYCg04W7sHLVLWAjToHpmTcobGw+hwJ/kpH/6ZzKTriqTmVZTNecDCNF7CN4+Wff20GJAu6lWJ8
KiaZ45a08Ver7/7zd+pFxzxGkqAJ/gGfiKC/0qMxJwbwrNE5Ri68W7JgtJjhJQjSp3JmJiyxMZDn
Bl7dxMbUxNM+W9XxKwOd5pSzn7i0wzHnEKGH/jVYs7DcL01aYZOt5z2qqN+iNLJLEQ3gBV70IvSQ
m6Lph9gYqBL3wnLvAyn/hdqZhky9tjQuu8WnsFc8iqK/1cfu1EZe/rhdWOm5bxje9HeMH5gI9MtY
CrlzavDgIT4ZVr7cOYocN3mviopUHnyShfqHuUbQ5eriNmW1OJlR9xgXTXUmTCLbi8Wk36OHpV/U
TyBNtRfNsI9TVt0aaEveCiIo77LGhtg4+6YRjVfRr/Fh1DjNI8iX4CeYCeIhPBbVfB5K6skdrvGb
uMVrH2F/PuZDaF/7xvIhNo8Xp5weum5saWG71EigU+1iLHv3VXxOi3p8MnvjxmSKPtojnt9wmBbE
WBjxJWwWX0ZW9riixewQKCPbOgxp81z1R69rs6tcb0k+tHBZagQBdMt6AfWfw28Yb1FpNN56Eguz
vVfUx1IbnhY0Q1HDx4IwDfiUWA9mhg5vRjtz62Kcp/77XpIhfMpHzrDTxL5MsvVt2mz0exjpvjYD
I0EH1vaaP/f6m8zwTSSUylxnOCJxz31ztrQgCvNXZQttiIlRzmsOO0lzJX+LdnODrl+CbnIdJ78u
LDOg1txDyGF2UAse2Fv2cqrqzM76Parw/KlVuVr79WAlCAqMoXhDDkBJXNTa7s87UefIMXI5RNG6
ZfG9kLU+7LatcN/wajbhEtdQfiJYMTDtEY/6zCGpsfSDYU+wS4Rxj0b9SMRzfmqE+AYFrPRtQP97
7BU3ViJMf3Va+HlVIw7J7FFORhvGpj9k87+Q9oyGJj7Qbr+WrV3Qkdc7vkPMgW00ZOAK+9bgoaac
PT6UlKwPIQ4hUGIkBTO6tOPqsJLONTL+yDXXt8irr8kqX8bYdh5Eb3jnOKvcPZqG+7JnGadrawSY
a8djo0NmWNNWuwAE1I+tjH6PznBZOnIM7cwcfQejDVrqWzoO3nX7owblYstuvXONFc4y4NudKBwO
Qh5FMJAtxGunR5Zv8yaX5Ztscu840HcB61Hfz6YfEzSbollLQ1KY08g6O6M2MoyoJoB4B1xegbhz
Kwh4bA9STD7ov8bOzQMsObDkjTg5ZvnPBFuAnzqUpYsJSUzety+hZFvBkzdQ4qelvI0DaGjRIcJV
6WX9gsQYtqUxJNGOrLVRbVKR7ObHVZIiY8IemIvGRgG7QGztQ1J3HC4HcpiH9lF/CCvdva1d+VSb
BK5QvKK3FpKbCya/YaIKyT44tB1APTtqHXgDIAXsMj2SoZEFECgYkcuOKLJHttNIklJr4FDgpvtI
Fae61ZIHrHGE8g0dIhHbPU7VhBEvbw2lWdEPifB+L1XzHHLLHyO6xKZFhSxKcFuSPfxlJev0CFtq
fmxz/P0sauTAqq95ZfYLKp1xYZigihUjvf/UHR8JFBjOtVO+SzafCIvi7pK3WubL3EFB26zdZSgz
rTk5hOSa0NyPUpPdpWz7/jLBZ/77HzMm7SRsnyQF8UORmRE1qbUN+tqoH3gr0GSZd1Ak3eXhWN+t
K/1ukScTY2g2gtaxUh+7yCkHUnUdkVCcszSWux4eQZAOBqOQcPtp1rRDDZXxHY6Rn/Qjs2oU66du
yu2L6KhoLO7PBk7zI8LG4rHL3Ybt7lwcRS05yTTpc6f+sYHS68M+eG1nzECdOYgfbXYe4T5/WA0F
LJ6U8eJq4yulmOw29JBnp+toB3Njao+mFkdPmYvGNAo9xLSmSwRcKb7RtLldVwrUg2V+CGzMr9k8
a8BBjWSXN2AUMYzqSCnbAgbo4J1pDBzrHn9toekjOh7U+bBwOA6yI4d05ZyAhBqXqronjiO+413g
vTAa1NFr/71up7vYLO6LIrGfs2p0qAGl872GUf+MDhipBkCTa232r9VaARWw9ew3jTzLXaxf8whY
zoFT/2RFs0Qub5bnSULIk71iWFvUsk0hj0p8z1ojzbOMUCGWwizv9UiCfvIcXt7CsDbpCluNeGx5
pLyigWUDgK/HK0NIiJMRzlxIBwql+uuiM3vkkXIbOUWH80ybeuxg/Of2B3vnAZM2gHPd7nFAOLW/
JslkHth/dddwslvOZThMi7jvrykmEtxX4+/KCu3D9qUij4ZrVlvOKYPKHa2W3e8gnA3XketT7hnq
R1hmSZRMWNKa8VC77nA1xwbYi779ifkwPWX2TNr3uiDqkGS4jlYCAuccySX80ebhnYcQyiyr7J2y
ibPP56Qnxp6DcQJR82wxwvYQXdLbdLTMPUHnuznVnDfUNdTacHv7siiGY4ZRi+OVOd6OXUddddwV
YPbOjYZ+h2bjBY4hBz0dZCsgq17QiSqx9O37cQjJOphav0+JnCgdEiNkPs3BWlfkaOCh1oDw3hTz
6C8O4D/Qubhj9ZMVhxqP90NijKRK5WRlzLDpgqSctQd2K2jVQsP5Nwk7tso9+duJh82qw25VeBbb
VekgnPjXzaqe8TCviP78ukMzODiE12nFY7+C39TS6tryAB2SQlyYCRtfmtl4qvENgF/VlkORhx9M
Cj8rbZivZgT2gd5n4Pb4Z0dSePmt08ke6+8onX5oC2iJbCmy6zTRlcj74pIqyJjtaLd1jxOo7xo8
WbDIPJoyvrdQDdc9xPvtA3seJGEr5KdVfl+LHhqVV8z/hgRtiP9z2+4Qv8We3fKk9Cx1QPj7tr2d
hYiSPkFy7FT9dWSnd7QqR0dorx3sOmQ1FSjXRIYGFGdOeZoc/Bu2CU+QY+t8X+TaXcYuzZ9nK7nv
I5K92WSciOLS3lF8BKZcaAW2KaXRvJkeEuI4scARnZ5YP6YqtYEI8yCAIP7YdjDCYkcEbDM7aITS
72VK7kVsl15A2ssXGzF5N4bum64P+XVY9S/ELOCU3cS8VOYhyizrOI6GuERWfm82WfWeTN2pjL2X
oaP8gve6xGsSo2bIGyqf5ehX8TLeL/pwdEYDpobbl4fGsofd2tvJQ+d99NEchHHvfBL99ehqsj6F
mcJLZnAeqtHdF/iMD8ZUuYESVpVwvGjeUlvoXWq/pBKpYIXEymgv6fFwspYafw4BpORj0xAwxR38
pANiHKoT1Px1JJx7vCdHkL/rwcsGBUIMT07qoG/QrE9hU1Hauk5t0WWAG4bd3KA6qGTqHSuU9pxc
nH3sDXugR+klGVBxcCK5pOYrrPr67ADrCcK1eW6WVByrYggDpxr7HenW0BarGMX02DzgogdRm2Xf
EDMC2hW4ywFIExdbQ31t9Rx9r2m2z1BRv4Ga/KzBnbVF6R01s/7eCuakyKZw5wj7JdeQHyppy5Rr
n5p9txXfIOc/xU5TYZalYIiyh87V7N6VIotvC3IVcN+8y0XaLyWRKwO9vJsof4cF/lhopi9Xoz0b
I7veTOrP2fK70EKH0lSbvS1pcfsfF0XEv0LSOSx7rjRc23AICSCGZTvw/u1Amzt1BlcKZcvSY9VE
fM1ELOMHQrGpM8cvGN2WfRFR7hyh3lOGDcZ+PSYwq/wZgsuNGNc3Te93ayftJzHMUJoL8VTnJPuY
ngfq9Cw6DgLZfA6H/GwCdmEBxyqJkRH4/42mVhQgwGC1TCyTS0RuV1W8e5hJ8p5doDcCIjLQ/rUm
ikjTuZIXprQFxY2eI1idajbEBmkbXYPepGn0XwZTwA5YDlJsZ29buKKptbcsM4ixgWgcaJ/aQWia
9zC0+z/TzH8p+17+TR4ps+3/W9nnky5TJj8/yv/29LsePvPk599LP2q8/SOa1HH/sqiomER7EOvh
Sv7lT+VHkyST6vQKHSo7lq5LBHv/s/RjeH95vIrEAsPS6Wh7vOofpR9D/iVsAPHoAkkAMHQWhf9E
MqnhSLVc/nM5FYISEquI4eILhgxneP9bnoBmdSIZG0wjACCas15mb14S0nPqxys/Dcyycq95BRiF
zqFKnGWqiVRyWsoU09POZroN+bAvIQo9YcRvK/Oh49Coe223J6jUOZh6cwLUXz02RXno4KsDhbEe
sroOfUgclKi77Et4CzA3YxU7LRzqa48RyBG0liH+a0cmuoFOmXgc5pV8LWcg2AR67HlN7R0mKQKP
ony67azpSlW2DsJx1PdxHuGc82J5My0QnWm+1rjxua66D7XjAC5ll4wd4Hd1hhj6UdsLjCInI4o/
dS8cdxv8XtfpHmkhGTroO05rU7o8reDqrAHgaa+vEGxa913WmgI7ud+cWRuCcrI85ubFC2rB9ivB
ZZErr2G60IOI6nLyt5/ajCP5hkZU7Nlr7fR4cg7tMuXBUtSvnWHTLiNd2Irbbx40FuBt9wLRNNJG
+VB4sXbO9FOmZ6+ajLofETmCYWP8iPIKkHiC6k3dxNUgxpJe7X3krfhmPRakaQZ93NKby2Xtu/X6
Dj9I25M8tychyNnT2mgBKei3tYPOp9fNb9Pq2DtimTE/ceaVTo5ijc37vuyBQeXZkOxtLUoPBMF2
B+ikCR7guxYe6dlLAHgj92GVNvqjldvatUPpdYSHcC7tHI2mh5iapSI5DsMTRccWxVB08Wr5IOOE
hja8zL3E5hl53yYnI+x1wC/izfW7WQ6EvRj1ZYEh9aIHRdW8YO02g6Iz1A3HeCTb9lQSKLGPe34U
WxeFcR69wAPEw2EbJAuanU8rmqpbNNPXykLxaE4hJc/ZvGZtvLccehlmKSxgbKQeEnPmgouJqOSo
xNAuhLU6u/hY3IXRkcGqapY3zglY21LzORRUdOjcf4eCdyv7lKi8jjycTtI0se2pP7bYbEglwKAE
BCob2VsXLeQBAoruy6ggiMIj+sydMHp2KoNozTSekAq4D/BTTv78GnjNgiICFqYV6IhXAqBxNEbq
9gHha6huPLEe58au+Yh5466ZfZmZO5xQQNF7tsrbKa8fhiaEtiXSa+lZuEG4p+xs+e4B3h7B5ftF
h7W5DG/bJ9aZ9c3gifB++ySHxKD/BBEUEKJXAD4sCedO+cS1w9p1BqNT+0WXq4RvNy9Hh1yqqem1
vRdV7SkeZjhZro6pzIAh2oX902w2kJ/K5Ittk32eHXnfrHB/G2J0ejgSN3BQoCiOyVEfUBltj0/E
XLWfhupnRb9yv+AmnHvGXReFP3W37iEPnouO9JpKh6O7uFF+RScfWN1It24FzpjME6AHUR1lMjdH
9W8ssfgVY0mVaQDWvIUwkQECVneikmCtWhzMERriNBwegecswaZHK0q7g6Uf5r6baN0pjJ1d687J
UWgerJ6omq5vtqyTI2GVz3pUyWD7NOeak3YM4hfvHhEPYyufE9VUa4XxUsSdQyGzqyhkl/vINALS
vdpThIdg6ekaq5HsuNSUmIKftGjSdhpDiAMl4clqtJY6qJwt2rYcj5xplgBPPl8JSc/rW8OHn5Dv
rbHW/swHZQzdx+EBQrmpElYWupeL+4tObuN3a/dj4n0RP1F3DwRVEgSlyeaySiCJgOH3WYnsrXaX
h1zP7rU0KknEEMOBmvD7Nhzqtnzqzai5IdFwby9thh6B7nQ2cRfVtUrH+0K183u73DUzXvsKw0ki
vPlpEBBzN16zOXF3HNKHd22bst5Y1hmKxjxHItgG/DKqZztPH4grSC62miaZ9uNAA7wE3aLAwa99
aSPi1xhUyE2R3HvFeDfGPFxlWWMQbgln2oY1ZkagUc7y5GmDBduG+9bQRGCkK06I4Sdg4zQvnk9F
5TwNaxKfQZnRBeD3W4DjEtFTfyvDfM+af11zrtId5dv2SZSNDCbRstMU1cFyQ3zaznreLkJmADjw
wyJI7sGL9QMcZcM2V05RCbqYZUCIwdjQJvoBJPZRifciX3r1qcu1nLkX+w/nU+sg4/ymKrzKz2Zz
DrqBoj0lDlQa80IIAH0Eib8bSCG00dYb8SwvUFDXMr9vHO2DBr8XbGNLsylDVxTb+84wEHiTQjDx
3N0INEDM6MhLansfaSlOIPXEu0WTHB0QKTRY4fAsrs3tyXN/tvRLmNhdwGkCNZbBGY6tLS8Pl2NP
ZTmI9QUG+hqJY1HYKagY7oRtH3QkX0jcVhQeLU3xgpdEEKoCaktYkfQCo2SEwsZF9chMyaaBacLX
QXUfoV01/mCb90ujyUM/qDTtWLRgM8jyFt6APGbsSBuW3o88H8vAK+fZt1r7pq9Rn3h6BwGW+ndp
uda5dwWAvgZcd4jd+yihqG1PUW+TUDLHNKC14ug0JVba1eAcLBffzLrmns5GCgIkvAGXRpHYMH6g
3/hmrjyA7Rp/kb4CPj+RJwYIEWkZcp+5O9eQTw89MJgdU1DpGyW7D8FECBEw9G0Mn0NDE4hwnjOR
Gb/WpqFxZC6q4SNQSS10d1oivwr9EaX0cFqJvAiYR8uDkeccbSGwEnL3cy5yvGbwjg4Kf1FppBQO
lFCWsG9P+D8eVlGkftVE3yOeziCqwgyJno5aViT1TUrN2fKgF0aqulO55Zvb2L8TI/N8UkI3SzcD
TXyLJk6Ckz1OVELSU72E+REBVgso+WpFu2qS7jUNObdI0R57pVwx1RI3qnUgWy61N7A6LfFDK6mf
EyYFE7wjsiS0w2fc+RjgJAYnZpAnBzkwlvnHwtRqPH4mxG8aGnNlQ3aHexY32c/OGh32E+tbZkTm
Y+l4zyX2QGIh2RYIyHKhlV9j0FzQyhFf2FRiKX/yV6uLTtQazwNF+pvtK5QeE1XyICSzKs5pZFLi
0RqljLTebA74ZEwzo9bkM2RTOB68QkNw26dP5Sj3iCoPazvTPaFzyevXndVz0EsiBbHk6bFxN8CJ
+U36Ap9DzRo+06lIo57yAAVJ1aS6nzvmjbRtY3wZUFN8j6KnazNTeS2c1s5C+qS2qW7PjWjUzk2P
f2sj5QjDBimiCegY3ah3R0rxpDAg3hL1Eu/durpAE391SbOcu+SpQ0ZDSFejgkPn97rtkyO7EbBj
i7Gc8mT8uX2p0g7eir8UTkcaNFwDulgc1W2MkT9ejm3LKwz1MEYtcblquhg9crjW+UdcAiSavOkc
WfaPNIluWlMbT5rMse7z8W2LOonzXh1BBsPtOFvkdjQDjpKyxjW63YlMy+cDUp/vjtrEuWXKe7Uf
IiHjK/BOqnwawTSDdAIvAzqINq84LCaZ1pbgACIhXNjOZN9oS3dxC0l3gMQmfxQuBXP1djur4D0b
2A9j9jRFc63g1p5bh6KF+m2R9h285Xgg+BZyHW0PkL4BLnboZqw2KnMofJPePD+lIJ1dj7TxZSIj
uiV28BCFZMpNHu0bepYEx0HN3k1r/UtUxnzCYcpe1yTDBXby3uiRAa2NLC4UAQ59ZukoquidDfQH
OYupbUvjjMRDESjr6xB69wsoqFXMT4vBTJmavpLjUM1UkxqPYnLDdnNq7ywdtbsnppfJ9Zx9DYsN
BzXQB71/z/r2u8NO+GbtnecllIThReMRUmd70u0JaSFoWtRVbnPS6wkkAJZfL+c6Qo924jwWvnSn
JMhjtpTSmp80ixXYjZYEg0BBTWtS+/l2okLVq0NX1Og+aC+26OxohKv726BxSadO1pBEpALV46Au
vpg8yOZxe5LqMBVp5kPUL/Mp1eor7JvlQDbEMy12J7AMUSLOZ3oayiWY2Prf6HXtj0aP5ThiWONa
bWZjONOlxt0scPt7Up+O2dCdCo8Hb3HAu7RUuzk+VDcOsqZ892Chx7pxpvlX7REZrJmy3xk9c+Qs
svoS2ssPRqO2W/oMAh0qPxB/wqWuaQFn8aANTzWMzaJXjWnctLsyhygTc6i7K5bmzjKj9jQ6iXfN
RNk+ZisQ/7kQuGHy/tZRUG2mkv0gmS/7Zv5eVsODAJccWLNy25QZMlIgSyhkQ3nV8+GDnkx1IF5k
2oO3fO6R0x2qqpvYlRTfImvmwXOr3t3Pyb0tWSvox/GmZ+MCCk/b45Ohoa7WZkss2kGrGyjpQwUV
sUbFPXUvhC1N56lrfnSzMx9dU1m9vB6XSl98ZYJNo86pe5eT6XwYVdvUrGdY7iHfVbAZIHoINBNU
06gA02ov0ec21QDXuM3Rk1+qjscOJBAQrRnETVu1nM9GOnNj+NEYNmJgfLOnHJ+XLMaYFs36sM2W
BHExyrWhvSqHgVtwH03A6CObd5aE8Zo33eiPGf1/HK8cT8xR+K0JNBf49kDi5DgcqIjucei+L2lP
5IASW5vVlJ/btKowczic8EbcSYVLqj1ngHRvr+kXBff1ojob5YpaA+6mDIgMQ4UujTfdUiK7dM2e
8DQ/jOBreGz4qXnNtmVAAxDmFgce6qy2NXyNBhAop2nsg1cFRcs43QZrndbuIUo0JkpSb+bBcvfb
QXN7toackiXkRwerYDuephUwvBrvAmrik3vWUx4zU+1iF520JU1Cmo+XzzhRG0VPXARcNUyEM5Cp
hWq5C1dmWztGjQsk3YzHMto33vJ7RVbhp2a/w+uR3/ZQxXdMG8TN1akXyMU4sAgg1hX5VzlwLltX
G990PUAVjR/pzXhXIuITVMJnMgu/h63BBTlkXmzXGqOIo2BTHeZWGfatIaCtpB8Ri4Ra8mWVeXuy
+/V7v9akOJG7EQqIqt70lKaENaddZB2Llp1enjlBOEf22aOcgGnmIbPJJNhm8hYt6p5kka86n+7S
RmS7KXQRL9Tm64i4cp8p9witxJGQD5Jt1DY2dVymzJlzFtvloIkYguzqifSpqLm0ftiC9MxWTmfj
oCrsVHbTZmW9lS2tYIqwMyTlzqaIkgqqZV0rGP1aRx6Ai85+6gLrkhUV+3e1Gm+z22Ate91IAU9W
HD/knJGeyhogBPsXsbIiuvTjP5yOrhHIKflnlkyGame6+XJTauLXyommLLk99mCRYqazzKs1PCSH
j7zGaT+xnebzApNmWcjvja7KifkEakarUM2omD7uR97A/s8uh0bENYdmMngWBnG1FZLdnYaojZ6P
LA+Zkd13qvjQ0qlA2I3yWtVFqEXQHc7QhuUeETMTiV2y/hxWdpVDx+SX9Y7Y6W3Vs9WZPraPpOqo
8mXLsxHypEeVZ/v295gcpSPBs4bjINywnyPgJcAYki96gT8npiRePpzwvHG2gzVmYRQOtpmilcOH
MoixkD5sdRaWAeY2KopuzVuIx/LbVLdY2Jw+QHpOtUdFuM8dKjAthrQsnI/EIXolmvrc13rrc3vW
OJIR5VihN4m+6O2FZ51amlFbP0kh/1qX7pVBerCbiErJrP8cSoS0KZ4fyFsRFf9CIGweP2yT1niu
15CNsneapVgPlmAoqi8CJ9DAFVkwdxqAsa6D5mvAjUvQb6zEDoML0DJgVnJB1ioaUM4E8eA+Kttz
Ek7fMwjbIaZYNy/9Nixf4+nUd/NL75VvM5GN9NnrL9NpkbEx/7D0VPZ0IULqcS7G+VhJaiMF1c5y
ZhUZ8I9i6yL6Je/rO4BlrxypiJHDqu2k5BHpvcCOosqYJEVRHprW8OCZIqeKG0KXymz8yW047Atj
Jbm9KVwgfoigc9KtmGre+4GE9gYJvl+Xv4RhaP7SuNS1qAdprgYbrQt3laUnd27dBlORngyxWCfZ
9r9MRA24B1869O2MCu+Jih/l3vRVrtpbbWUniZDFdmDihzBmizW8utPwAXn22dGjU5rQw1V6hGSZ
96RiQawF0wKbHatb4nuyAlJsNmQcjt4zTDCAeYnT7VVseG9nOF9zVx1gEsJVXnoAYTdNqP+cYHiC
MjowYEkwxjvQe60EAFsfhuxVt14bkmljq30UOsw//ATEd3RUeskpLSDTMae/E2v2JXNyk8zB9LNk
PVWCOuL/YO/MluNWrm37K+cHsANAoo04cR+qAFTPvhNfEBRFoe97fP0dyW37SPK2dXyfb4TDNiWR
rEIBmbnWmnPMycSA0t+mZX0zQVKbtfWZNCtO3NCtlD6iY8Axr20KX1+09xbLfKsYi5+o6avTgXQF
2XFVST0+doV9pOUkDoPminhfRqltcO/zhKGsiROVttY0gkqyv9IOIheKtd9cHuzJ2odOeRcBUtpw
Hj4wB7syODwAuAdHJXkmRFyG6eShEzoO9vglivvd2li3PJ1PWlM/NrE6HYZuerqiYvGtuP+AOXRb
xA6kvQaGY21Xl8ZCb1h0oGHHR/Ju8o0NEgm743BEM7Yf4+kDiDFtvLahu0ES5Bo+t42KlM9k3F6V
Jn2nxPpOhwzbpXjREmc8pKm9n0l8pQNfXbvouDauWt9yzLyNkunRiux3CQimTD9yGr5oXLOp3mul
T6jenWjwJzGihxZED2LK+6veRdfWxLhghG7TNOXQzbjd0w3jRrdnPCrdtyHSd0mVP5Dy8Naq0gMC
qQYRupeWI0inom/8JU9PxWLeEEwZejTIsBwtUJdCbsURS0zJ4RAZqwEILx+Q0IoO8I1qXFtmbx9G
rJbpCDILLwAMv8Y99EPI/YBkr0XKuQMa9hRqMKinLg16Pd8Zac7BheKiI9KFUdV03rrsD9d6WcJa
79d39jeEKGH9YKpt5xNLOCsEkep2SrSd6LkWIMYz4iZEOnt9HK2HfGzXM3ryIO0AmtlkXcNLqg8K
R65NmyCBa0Ocg635svKobzQHuZvVUwwYzPy3BpsByDqOLG5jBZHlvAE0II0UWs6i59cU+yYrieCI
6NRnslGYcg69tpvmHkgWKUXw1DEIC7KBmbHXVvSqzpopsYbUzaLcR+AL/RK16UCOAbQbMFkZZ7B6
vHKj7mYWzuxhVN9YC9FBZGE+03QMWDVTLxxsqaEyN6EYIe7ilCrCZU039/ma07SKcSkZIjaetMI5
OUN4X7fYAOsxBbqUkjPS1PGboxKPu0YK/vH0NuLTekTbBYnPMQ+4FO0gdor4hA/8NUkjylVIfad+
5gPqFAvfgPJSY8uS6jGaLUl233LvDmSEfH6hzTbM0zaffHcZ7rVMZ0Ch8AJiQkyf2zHnbB3BpepJ
LaEWqsNnR3kj+qR/qjQkCatNf7DhlB4q1k01plCqFizNbs+xDlriddqRbbWyaNpt7aEmezbqmrON
DBPryKvpPzKBTqMhKZkfE1/HeAZYbgSAq8XZuoo9s/sQ9j2I95j6lxvAcKJz1zgvoXCiLTvticiw
hJZeofk4n8Dlk+uAfMvuHanFMD1trm9I7VA3k+6K3YRrebtq/VuuEeJQjd/ZIMtgNJgTQMNDC8FU
YAOeCqmms2KaZJpVLGL1PsdRnExhvJUQflZaGFhPqTMSOh65Sqr1Yj5VMUMW4BN0T9r0O8hwHzf2
jrQICIhyavM5weIBcX1jXu9qop221kBQtRyMQVDd9EmS/3kA11LOaBGBEASmuvtIzpAWtwKSLbaj
hZjAnOhca/J3TwXlmDhM2mCe6+WqHblHndZkxyKcZ1uosyCNayEMmi7RdtDpjcwqnNY6Vg8h5ZYr
T6+hVnBjO8MLcZZ2vjxAln4DZkVpA5ruAheUBifJLYXzSkboxNF31K4q2QZNojxDqBW/o+oO/R9G
2X/hKRH/PBMWDJ6ZV9NVZHZt/zITBiLZTET3TP5nm76QO3ZYKh/rnNGJtYAGtli03cz6syFRmPh4
8qme6GxxS34eHmVi/PazOQg8c6g7w7cJjbJWi8lwMpeHXiCOCcVB11DIfGqbrYbI6zKn0nRfCX2i
WlAVNschelRjOgr//h1qP9tm5NTb1HXHMkxbwz0BSedn6VS3OBYVP9HQn5Vv0w6H3rKpEDXBRGL6
GOQ8xVBkD6W7dfSWCiKUcGeqh6hhaJtO2R1exftOz/dEyMNpA6D171+iKZ07Pw/mYU/Q1wX1Y8mc
ePhAP6q7ipEZ1GJBev8cj8Q1KWJIy9SVeEu9FAbhQky+qcu34bBUAR4JqlB4J9t0EO7TZy1QsXjQ
l4+OODidPwGlqVZwZRP1e8X86sp5UOlK7VOnvsnCb5TqfAJK82qp1tHE9seZhyEJrAQg3B1klBlc
iAM3YDflKJ9tc3kzZsM+FVMYe1qWmiebzNEYdQx+vep6Td4/p2ikLFPOILHHkbGq3smcWOINAXOa
6KQtlaBOZ4WalcsM5CFLT5/X8f/rV36jX9FMhJP/WsAStB+k4SmXN3qbZdIMHz/qVz6/9+8CFvUP
W96DjmrArpFTvn8oWCztDx4ilCMOUEEeD5u/+pt5STP+wOukmnhvdB3FtPhBwWL8IRAVqC4rC1ZP
pG//kYLlZzmoCTxK+qDQwzguYnTTtX9+TFyia5UhxyKjJ/Pm1UYjjkgvzzbj/FrB2XVVaDHj8hvt
pXz5Pz2c8rficLdNw4LcYhm/rJBZnRaaojilZ7nPw/JIuqJW0mDOJHLmNaY1M9BFZdBaPtYMGpjQ
V8q3CyaancoYuvFDqJoACjeJ8dEVjxoVWHLvUjPKLLZNQ6JK94DTEELGYzOjumw/nPiLpSW/WWKM
X5eYz3ehSe8g70ZTNfHztWuFusSTy9CpRGBQ1oTmKX7saIGinrOFV6mpEKYjcnlryHeOb65PtMm2
M7oCUCE9LZ6GuUntfrHDfk9+YKAAnhgxqOpG7cfFES5WUDWQsr/q6ZuZJL5AMdcgoQZfAWSQZiMo
0BghnZm/LTT94/Au+0r3jU7Zc+VAIC4MXwzTb3Y3uW7+uK5+vmnHsrkFhTA19Zd1NemQ8RUNqZQD
s5gkIRCGjPIoWvzC/j4lsCpCe0tqVvDD0/UXe6ou78Nffi1XWHWgjZqqsJxf7hgyn5IwGUTpmYu7
IZ14MQmuc/dGWB3cufU5aATKcCwKe983aYAh7+A2mo/SdNu5iocnaeu45MU8lAPl7Zlgm23BCdi6
0nH45lDvV3Srdfn/cJ/zqnm6Pxl16q/7ZDuNy2ppkB2VLIg6CBkaqfL5YWZ2MFvfO9dlTuyNdnzb
zccC2JVF/KaSPAswHxXdXPVtLENyRe4J2U6MfTssFF6PfUT148c0PTgObisO5YrSSL2+17UPtnhI
VqA8NX6mNvzNHS+hev/8Kehs+7Yt935Lngt+EIaOfTzPdq6VXpygOrbaYIF1FeHAmFBRQc0k3Zhi
K8v2vW4RoTqeyWjrlG9z+aw187bXg9ZU9yv+QSgd+39/h2h/sZJp6g+v7Zcbc6qsaVAJnyJxk9xO
Rokt3DqSISqCz8KV3nd7IX/aU8f4N5+y9ut5j0fix99sy1f2w1Xp+Ms4jPiUBZ8Bc0O6fLBfwcFH
nPkzIn8ZXBYTUx1BDqrl/eZ9y7PWPz0Z//O+PxWKP/x2JDotZjp+e1YnvkuObFPc6OW92gomeW/Z
CK8IpV+bhL7dJH4BxfrfvwBdPnr/9AIESmGXUbeA9Pnz2++7DhZ0zYUXBKJMHXo3B2lOiJ6sITyK
kgHZfIawltaFV4cFpnLdI41x09uvzH5pRdPxu9Z4Onh9np30uEZfGDwykGS62wcJJb9Ok/jfv2rt
L7YgTepHHdOybF23fvnQxgGNkYJcAlJqim/DDfC27i6K2sCSHYO0X/dkNvmxvewLZ0CY9YqoDqMK
3UDWk9+8FnmFfr2CgpGYiekZ8YIhX+sPH+EwunTNlr70kkYElC/eABpy3Nitulkls6YL8vQFyD2e
Dbrp1+Ec/+7B/qvl1TVMQ3NsgR3C+eVqCLcvp2jBb0XjnzgjC2TX5OEXu4qJFq5XbD3pTRtn965Z
XcqwOCvxcW0VihUEmWG805he1U78/pvr8le3tkulwQbLxMj8XI5+uC6NAhF6EnRqC7Pz+3g6tMTi
ED5CsWdeLOKra6066QtRSzxwU9ncGqn15/kXYGr0Ud38+SH8VzkUN1VS9tKu/VcP9w+vQf/lykTj
1KEx4MroenSsDSjTXBU0hM9dVJJdNFwD1t8WyB2G7EEpx9+tan9Wi7/cHJyQ0D+zj+gOh8Gfbw4y
2hYSdkmwqWfXK0NmrUxvi2izjHwMszhZsRaMYIwqo98VS+5FGc7UFUPlLM5QdHZDIS6uneMIgeHY
3iezcTBaxgYE0uorYplbOIjeAPte4/BkuR/UQ75lg7NrkK3QMJJ/ZabtziLYs18YPqwaMHzUcYya
ncXwXJZ94gT2zno3k/lJtOeh1pS90hT7IWK8zTEPslPhqXbjD2O2J5N9j4WQ0AM4HY1zKAdt2zri
aKzxDR2RA3hNWnx6IH9XM7Zey9SxiRgGVuF5HgoALuGewX6Q1Kw4RuiT+uYTVbhhjBssmk6CNxmE
IDgt5z5cQ3+ZmF+EGl1qZa/1OLtzQlg0g+5yvxs7YhM5cxlawGziDpC1V0O+6m39ROA7QsHMW5SP
kdQCvuOoacU+bVTAbAfNiYIKR6ttkmPOtYrjs9Y/q9m32sr3xZTekqmzNfjxymodABsHKvTtzCmA
axfbcOJsqL/OvdjmC7FhK5+L/qphbYRcj5IXEzj2BuK6ufgMqkluLLdd9LzMlzZ+XVFuFRl5R0ux
t/XHgR43BDwvTF8bjUmesZJISGJe3jNgYkoF0JWESFI9wUYL+jixNAu1fjqjvVILzHiR58QTTbjx
YJkpqhDDw9mzWZbiSzhdGLsoNSBBtDhu+rxMBy1qrrLK8Pqp3Lqs0WGJ3bBuEAfrAeGXtNkHav0C
3QavhbV9IC1MXtXR4QOA5FTIfiUoR9BJyVgQLFxC2yAXsviWpfU+OdhP9QxmTK8umTC/TFX3oOlS
yEhKZzafLnVlnkOyyAeCErEC0hBCTMBJhJBir1q4dtYL6TVgOq0dFfdWvJt3Q24TMv2Cn5g3fRdC
IDcIcA5Fsy3VdlsCd83TeWdqEbLo8VgMWhAhzB45CurO5DvOlQZZNly4vbWTPdr7CsSbjVywwEBH
mhpgU3KBb9zsxrIeHB0DdX3vRvS+u4KRCFthgpw5o1c8ktIJ/k07VRBTZJptJT43Q5u+a7XclGRh
TTU2I+2B0ObtzK3ScsaOGzRqdnFw9HgfIdUuME+BlNeRVNvWXTu9mLbOyFm269yNtA1nLTVDHiL7
IRWODvlMrLShTzDtcINySoQsLA20gUQbpDbQRIicIyxuu3xpyPxad4g3NzEAQMkYa03dV+I3yOTb
eakQP8ph+iNwgwDL3zHH17NW6GbHt1bkSMvmzRZym2+0zranwdLiJitjk6ylN+pf0ABkk9scwxtg
7MuNSSwXn2TEzRLmR+KfNlKmLJgwNXw+eleCP8NYVhBYt1a+murc5sT7zFx5smOxHROSFkiyhLYK
CiZjw0Bx0yiHLvvWNoi5+YZcR8XlfKvR+Yn1G8flhasaOrRuiaYhJTpHMStNZGuxbUZEJjpxIxr+
8paYlhhbQ3St9sbntQ53/Zj5eop+qecsUFfeEL7LTL6c8yUk1h3giL3LVGLkhc3WdCxizYsivs6q
3Uwf3eyqoEEz4Y5wjB3m0aPtJRbXb5ZZiBscoWCQZgwdmqdG61Ys31XwjP2QbUM990ZWNHIn0Khk
e5MGsNodkVnuohVsOfRfp6k8W1W5wVRvMQcvZv3oCFrq13YLUJ7xPlEvnEOXBK9rPZ4cZpM9Qi0z
czdtN/oZsnmDKVHpXOLKPpQumFdyTJXkahxUGKYPXYSoqr1LyKcJ76FFI1IDX2Iam9whlHxW8akK
NNqDnyPxY572uDIGmsRX1/Si1sVN6uxLcsZINm7HQGmTG4C8gTmbO8wwMLGLXYW8lAji3cBT47TV
haG/X84TP6s+oItoIndbLNp+XvUAO+LBgFxUZ17jJH7Z0Wvnglp1y4A1oQ4ZTrqMGG5q31gTVGQF
QxkWqyYnvlQBp6Duc+IXapURew0zgHcSj56MTRcIzJr5MQqfAyvbTzXv3m8Q3nbNAgHzcYnirSWK
Qz+R1IEcaABC5xZoo/QHlbS3RKrlUIQamV8mZGsznW9c4khzMwAhEVCaEMB3K+qIDSnc5thfwYaU
ivZcdI1fZgMZWuE+KpW9XuXYq9tdEjloafSjHoZ7bfUM0CnpqAe1fobbeOoUNmjs3FOq3tdMYkg9
3VrrTMiAtdHXG4lTE3koud2ek2unWA0PZLiZrc2wUcVhKU6KKdODxbFtjUsntekwFuTKhXru0C1q
ILdhmk/HfBSeoTx3OQIqNjS5K3eKcdJKdK5cdMwUJwdxTFlpp5E2S0mK59Aah1bL9k1iHCdcnYrG
iwLZGaviCJFvJxLM9RF5oCO7jc4L52ShcSKQfxY1qNzYMVReuVwjK0d4CEbQ/DL6Xjn/UOVSW35+
+xAhLRDnjl+VAqiWG1Gp6idrUHEDFZ7ccCrIAiqrRJ6rW4eRCdZdx5enJQ5RSPQ8+LsO2M/muWAq
Nsldql7vR0fZGybbk67s5elmGqOgUc69Iy5lrp2b175W9guRPUPFCi/a3dxDUgCAzFSAqb8aOIuC
dlj3rJEtEF6J415o0ARVbRIqqgap6V4D6rgeRvt66JVrSZqNkle1luAyqkY0QRNQGsIfdeCj8B4q
0u2dmotuZLdLSnU90V3O4ltrEif5daIJb5rU02S4D0TynRP3YDbArRds3C38WR3YNRDddhEXu2Vn
busjxrN0UHxzCWk5z68ZKhsNp2oRxYdRDa/n+VtUG7dNaftIep2O+yQWJ5FqZ8ygRC3LHGAWI7Z8
zSHTYTBOYb4896N90IFclt09MdI+QUxRVj0ZOXIQxaQfXtzCcNpaJjJtrds5mJss7ltArafQrf1q
Mq9giDxUTvUQmVBjetJNQ+dhtPM9p8pAb4yjvCUEepnYbX2c/3uZ3JfyuC4QKoVpn+mobinszqMx
3ket9kwTgwQcxV42bdlyLGQ8T3eCPNW9GoYPTZXt5cGPjgXyhEFcuPES3BpEKrqfG7BFhyvSOLZ0
XPPmWU9ZC1Km+vn4gcbF1dLh2BjrDhVIDGMg2U960eJjzccd/bNLP6XKfgba5OUmQtjoJbTQudDj
OjmMMDFeX2B23Dnkr1THRA2/i5ozqKI+Uw0ektrykeIjEw2vUZF9UH+fBkt9Z+SP834OUtqIWTtf
dcn8qlndXZfN9zknM8ZZhKvOxotSZXBPrtNV9ZNFfS+V9XWK2zvDUF5cm3ua5UCXnbJiOpNYcd+X
RF8IzuVsGVJsyLxwnaJttxhnOoHvIsQzblnOU4/0ld3uXNuCVMz5deGXI80cXxtVuw+5lrMtfU/f
UxHd2F14ZRCK6qyveqo+55p1NSb1ndo0j1HOg1eLMzkiRzv9mhqkhYSk9arULrZ+pOxG4QTSp2O4
bGCzE0V2S7w1/nc+SRsGarveWy2U86nMvizqF6OG78N6A2IRgnuXG4TtUW7wfMYTypjxvucx5Lp6
sD4I+aL6aNXAMrNbDGI+Mjs2dyopbqheF8e+sI9qpAVNm7zmHLjch5RPR3O0s1klh5rb1A0XlAUt
m3+0Ps+qcVocer4W97EQJ5AhMG3FtlPVS6NMuyoEUMNaLd9clUpYFGFjIyRelJcjTyyJ0xtwLYFB
CwR2psd43Kehg5vIs5jETsjt5mIGHYF+51Vvjh0UPhsNtas8WyGdlizQmlcDO0ZuRR4qmlOY5jsc
n8Wt1Rdf5lY9KPNuTcq91tGkCzmZLTgPe6+DNxzFhAd8HyMSf8ChuHi7wsinT8UlYqtZWB8JszKT
26nO9nIJCRdyBLuyY8vm8V+Y9MbeCC9oQADWFK/rbB3kAqhUw07+JiitG+K393KRitf3auhJCUhh
cpH4EwX9y2Cz2QlxNJlWi1Ac5dJdEIAU88jE+skpQFMzDJaI6jGjr0ZZISsouQnJTtJS4lGSRRr/
q7OywHIlNC33CmJr5T7aKvplhesxwIOS2yGqQ9atbidYgdym3emrcZFAXgjtm34K8VJEB/IEiF9U
tzpxT3RSA5hoiViDmkCHuXIPNmf8TqHKYnt2xa1Q7SuyYa4EqiroTlgLAMv33S6zyiCue7IYWK/q
Yk+8T1DaxAeqxpXodO84NvpxGmqcchyNQQdF9PwdkmvYWzfApAgyvJqq77JwlTtohP2sLfpdVWrn
kZrKafmgTX+y+ZJvbqlODVY9WeKvFVUnZR5SBC+f1QDY7oOetHftjNayQskPtnstb/OFqU5V9HvF
uZOhGyuyQgPeWDnyf9D+H3R7bIBpVmgfaiy0WXi2yKpDsxbXj/IlmdxQdsvGzA5iaNmXIrU2RULX
l71h1kF3CP6XMn6oWfGRfwMw85C+oHRnA6JKhvG6y4wgapKg6WgQaqGfYASUH61sSOABQfyEKL+l
gsz/rDBN7iZZ0pMPB9yftY58MYIXPv9NhJwL5skBQtRuwtJi2eKiZACPYTGXRothShwjAg0nOgRy
OBOxkWgUCVXU7eRV1jLttJRUsEO/W4qTgTbBWPQjIrvrLBfnWmfrtiAOI0Poy0f6KwcUjae20bGC
ccoxxQXunpeTldK7Ohoy6zB95Q7jiORHOoNiS1xA9tIH5aTAs4J9/WRnzkEsfEqyp8MPskLtxHZI
pKzH426nys2S5bepubzKu0gjYzq2QScAKZOvyFZCf2aGnTSevsab/nsNp6pUB2+C+kcfJiYzimoy
XEnoROKQZdc9lB95CRPKO/k0pXxSGHUo1DGPle0upnGkKKq80TY9TR+5najSnCPlGCZPQ4PRilOr
7UYU+/RzecA1LM5tSFOIJy+KxXHpCzpA+ufP+DzJ0vcYqfEA9NRrcTZiNZAPYlvhAiP7QQKLsci8
yj/j8cB1aBxtdELCvkmRQXZECedE0LkFjh6yNOVvkq9QXocuakHAgT+RHRdaSCsAwp53Y1j1U2ly
b8mWnEJUnuxaRbvPzuR/NBX/34UxPVQF//lv+ZP/J6Hpv3/66l/+oJ++qfs/nz+ErqX31r/99IVf
At9bboePdrn76Ia8/zvSQP7L/+1f/tfH50/53VjcoXP8r8fiN2Sr/DQJl//875Nw5w/LtulvWn/m
K+k0Mv/GcnC0PwS8EVN1IS8JA/rtPybhChhPDf0GFiYorWCLZNP+HzgHRYMPQWwMk3Bhu5ZgLvmf
TMONn9vgFuMAJDv0TExQgAaN51+avU6sh8o4MGFuJlWqQrmbp6h+Vnor3aHqee5W5uGtkuQ7raEx
JSRzPuMRb2tFbBoEWFZqzEFGCjdwEeaK70pEhHDZDneqIo722mPyedfb4ittqiCLhntSjL+PcRIA
SfZDHLNRBSlR0JiJR8KDtIF0DwFxepOGtleQY1aRXIzsHOW/bZ16/alYeAzAT+E+VQLNfTE7QppI
rks3v5lR/DKAtRi5CpUsLZQCOLs0pgQ/t6FLV4vguyWz78503tw5QJp2SszxNIrukCJw26Zoz0/w
0I2VoXvL+bVK+o+ohMYVhWC73ImhtzZdRgxRnjGZZ9KJ3ltDtY9Tc4yA0iPMdAavqjXAPSkbut7S
jSp/O2z5eagg3wj3CemXUvLgIkD45TOGNJLgOatVPyq13NPgbxGNiC4yWW4dCzfjWICVEVkaHbsH
dbGLXZaOoJ4d7TetfQAmv74U2sOaAUEECQT3GwfIn69pIroKuXdBC8YtjsWdpZoTLlDhW1n8EONb
2McGTTRI7pA6QroMK/SyTRYKxO+We2WZzgomFD1ZGInzPKGDA7KOPSeJU0KQW/fZzsntAfQwGLm4
G4Npou3UcvLwe4NDzGxe7LL96s4xDXPgT15cuu1TSt+pcfEFLSrFQ+MGQDpQLGSYQhguekZTD4eQ
T9kswCEYkCoOZsWqnoOJWitZVmRvWIwJZC+exlU9sveGL5cSbdQb+JStGuJ/0PqofpiHNSUkJ5bG
Tu3Rzdv3pm4dpO1dCiWPKlXLOFLG4bB3SCc/RzYPBW2z3usPaxPR++MuhRllYDYFBBRkFvVO4eiP
IElib1AbAIe0OIBmrZyLU9Cly7ru7JXQKeqKN/AO+aUz73tNnR7Ka0Bs+anACzbXdnK2HIBPFWPt
bbN+ac2+3AuMclEhaRQuB/s6nl+aZNjuIkQltx2B64M1WoHTzozm8BqQ+I7wi2zLraKNIwbw7AEc
PplUoSDZ2e0q2TF5cfVmy+CrPBUG4vuCqIhKnexgEeY3q2/uIjE5u7Lmk/iE8Ck9W+Q4oQTv6/lS
YyfCiasiO1HR2mK9CWY7O5DTQKRTjvUVWuziNwuq3EXy6yLtrcU/jEdtCs+2kY2+M1ByEbNzEg0g
FlSS6y6rmzko6+zUc2JW0+hBzenVwoDYMQLz5m6sn5RE6/0VXSXiRNqXEWYDhcxi3x7uWeAgVqAV
xG07QumtOVzJgOw0qk8R981kLtuBABD8XMZ1bFRuEONf3Nhq0247s4xv1mgcYWJe1UO3euwHOxuH
wbWydvdYQR+cIrxqmq57TggfV6CLEeEV1buBEzFRzpzVDV27LEJ1D9N7v4RfYyha0MZof5L/Rh05
WnddgTmzqoseN3b/HXw83DEnPOeKIIeda0GnJIOxo5czxq9Cw27Qv8Ypb3g8hy0UUQWBILaEvLND
r9HnCRsYMJ60BUGb0qFUywUPPA9MG4LQQ5gJTSK8FkWR30SUR5DtiD2dqy6/thbdUwbS8da2bDiR
Ji+9PUV711l3azY7vljDmk5HP2xN3bgkI12XOhFvjhUtV/W3qndVTwwKziRT+TbGuGZWN8MpghW5
1F8wF57iiXCFrs5iX+2EifeFBPuyEy+Olj8QQE7VrKf1Zqndr66Snma6O5WJIqZmnOuj/YQAr04E
1w8pYUbpi0i7IlDz+La1+FPX4A0VqkHvO3E+3JDEn6pg8IB75qYjimOkbGjNdnnI8iXixhLMSAbz
Vle532Ticpfis6RkJPx6OUNpLpAyLXgFLRFkrv09xaLTLMO5SHOIMb3J6lYOAX5YRI+d/Shmysfe
5jFo+KmbpCOeqDLRXEXIxkMTrEKi6ME8r+1j1MlHdemKQ6E/MBS8NVZxIXqWEOwaX4aeksoxLy+z
JQFAxjJQ5jHkZRaiZymT7a54A7Dp55nb+Xj9n3XhIMhso8eBCEFAIuFzI5xrO08DHFJvYTaTQeNi
uA/bD46sRCgq5le6FVxGykIlG+7DUdfg9zYxZRHiam0QUq2+AiSz610sovU25f7mVixenHQqjuRH
9xRg2jmpsQtP5FUFeI9UyhIs5eOw1/CNnkt1erZB7Hu1hT8hNb4NIIierLCqbqCL3Fkx4KaZWdgu
VZkK4ECwjwPAhG1qEN6Mj5ZoOEfZcG72TOwDHl7NcSqVY65a5FVn/WlNbXn3pyplX6W9Oa5yaJXI
V/Iw34ezha+vZltPu/sidbIXSCeosW+XYnTfDZvg10FZ6CWs1LRTSsMvckISCGnxo7p3luo6ih1n
mzTYjXX3upzfzVr96mRkGFWqe5snlu8o7lW0iNNq3rqNeR0zkwsmxV13Yd4+4ZSUWvzlFcJVuF0l
Xi6izd4pYwgaYYqPA2k0GFEhJ1r60aqsJ/DheVDPivTb6dFOr8W9aFHmq0xbG72bn1eh0ReF8rxz
r5y8iIKxKt6URq1ZrJgacG+hjhxsOVNx3rt4ku8rZv7U6V/o/F+NTjmdxGLkN5nWqweM6lsMPNum
SHexm+khKnjT5mcuNGBGLP5WPV07MSSajM4kGdH1nWYo2Z2Q/zXkV7Ho6c5aiDPLtvrbH0/9onIk
rPPD5zeqOLUwJPICQYzSGUOK/PlvQZtHZ9Kqn5ZO9RrDfurnLr9yFzd5bGFTppk6vXDQbiGWMSqo
enZsew4Fcxqms9zgTbAuwDqixcHmnMye6xJhr87AnGk7k0H5SG9P305dNx2a2X4KLe0aQx8GnZj2
cJ2uzGGTxxCHdDDHVuYvCn71vn8OddaDbE6/NINMq2Iapk/tq25nD5VdaZ7IUJ7SkbxjfO7FTMMx
HrR3+lAtyMS/1WH77DR2uIXBxPkiuk+7HsAFGri6bI+rtPO6lkp1yFxsnFAVDU6Vn2YSapSE6MvU
aW76MgN6tdr2Ma/6+1WM18RU44Iy048RcI6ndUQSL+jXM8Y1KbF6paV+ZS/dzLbzfbRboBrjE3dT
6lckTuPysZsdI6UIiY74rnIkAERT+4xNKrp9NKKQLG5zzd5HjDg2U5vTg2hfx6FKqAPmr+7YFTex
3X6PZgZfYYFNamh2KKEmsAQ7A2vt3m2B4Ip2Gm71ybnNsqj1lhZ9qaGo122Jh1u4CdD3lTepFx33
XV6fMz0b7kYnf6QBvkJn6L6bnQlt8yss24bIwrTY1pVyX+Dq5329j6PNBpgrxqXJsq+JFVtbd8k/
VkuGTs9ZuKlVMkG0lNzDDlubN6fkI9tqeyMSi8CrrmiAJlxZlXI3xfVXNx4nL51zgu70/NsAIudK
n+pnO+vTC66jQz5ZSWDl1bdUwqYFDUiI7XyLnRQcDZzmQNKIoGfIGReX367O7Wurrd1dPmv3ca/p
vjP1t70+96eBhFJ5g64+kFVW2NQ5MqpaKpo5a31dxEW7Iy8c5txcSKUB4GY9HLyUsTplCFmbaeLa
l0ks3a618q8drv8kN29Gy+A5/5TZEFlAV5CB2hrZHJikVswZ1DdGEBONTTh2CPFDOpfHaTX9TtfK
O70naDLMAxZcxdOsuryqookJWycujkVytFKXz6sOP7wa7IsyG9Cy3fC+Q4TBEWdnGmUIX5wMP1MH
ikzYtoyDgSUmdIzpKfyMrZO1XmLaNY7HIZKEgAZvlxluLRfHawJMJG1Sotytys8B9x1sMz5znfM7
nOew5zSMBHNxRJRRXGczLj6o/07QOZUZWFH4AqZZP9LE1o84Vc5tjwBbWYCDTAy6HbquCOXCLXaa
uyWxdjHKFQO4y43dSKJcgseDY6GPqao8uqn2rrkGDd5qvObYee3YfXLXNnF7pbvRVdwB3q575VDB
hw1Uggtp9/dXc8bIj7gMCpzR+arBb+alP4H8i3x91cA75OUdaeAb7C7lPu2nx2qWg19Bk7DRliQA
xMbwYjg4JQzFtQyfaDdgvLfpZquZcqrh/fxfos6ruVKd26K/iCqy4HXn6LSdXyi77SYIRAbBr7+D
Prfqe+ly+/Rx2FtIS2vNOeamLAwDwRLJ5TTlF3uwskjf0CyfrCO5Y4lAC1yaxHmI5sENzkwMgJx2
Yt6jmlv3LwibMXJUdvsoKOxxKDH/TvsLQU0tu7D6DKZQbvoS0rWh9o6AWZi0FbZhsoZElaPE1ALb
eZC+V0koniJ/OkwqfxyHGfhIyDC141VN2vFPRklAgc5lzzk23FM3iBi7NTQknNzJKZ47psy282C0
3WeO4U5brBGxQD0cdr7sLhA2hTvse9iBjN/5OsJGKu4AbBFNTe/g3mz10R+SbJ1p57cdjM82K872
nN+1A1F2U0GxZpdBvc3G6G/kPLIoYeQUTnUyeMB2tYb9wDRj7tr0mPG1yK6OX/XSlqCOubam9xVF
+T3M7wP2TviRsvy12lsePcP/4ATFrG0F2Xb2vaMJOxMlqPUVcuNmo657BFHTyjNGOqHGtO+d6jXF
wORV9tHlR0tNBsnOXIEQyLpXMOXxfcDjpcpj4NlvtJi2HqHFq8Fmx3dTiFkxHfQJvLxDt9OAudKj
Pp1nhvl41e/yYvggQGxezWz0O9hQAHzEYzJ6t7D1v1Qb31u1uDlSXn07f/Y8dR954Z2gPZslNUHK
9pNnYL21rY9cxhWQGv+uCeTbFNjHVju3zoPj0ZMp3WcphU42HcElcTl1EdwY6pme1j+09d4oXKJJ
4KZMFr8dlvorl3YnhVmUZv09gOPnqI0f8W/sogABWphy00fnP+Wkj0XVgWDZr8irbynaipUJSCsm
KBOBefdY8GtsHKpSZ3nAOnnscrhMgb8nw+OPndL+QP9hGr+m9NCMZ9mjhjoGkIAUQU23OprNFS7E
p2J+IOFi1cGK0G3/YARhdszwLBZpdwGRcczgSnEvRcBaU0oSj3mY9xn7sZOJbguy96t3vWMcTrtK
lQFJgfwOhnI4Vb3+YFZaYNwON5G41HVp4wg2rjTtgzg5FTVJhiWCtZVDiN62zlFqUJ1tvNhVq8Yq
PyO/WqyUFIo4sa3OQcQIG3FtB0OxmucPKcv7LK3QNoCWa4mlm+uK3yJ79Fh0JiQfM/ojO1evQRVS
tSKeQxuF2iMnvzqTQMxsTRCV5ZEanKIZyByfewxI6wlHR1Kqo9PxIOYGDuW62rVd+gey9GXUs1i1
aXUHtHwPiSHaVb2/y2XNtd7YExKzHxFIrEb4kn6V7c0ClOnguevSsfDA2wSShEygvWQiYjtut7bX
Eu/M1bGR8b7p9Z9xrt8jKjfR1YxF6FxA13NreuNHVauvsRwxB5O8uHXctY3/gMI2/IGPyVAAL0HQ
N/NmrFCm9cG0T+iH8noENFaghcrSh9xeDSQD2C9tVx9Cs/wLgP9tIPJrw0z41RTW3znTbyVpllg+
0l0yGH+CLHlMtHXpc/O7FZCbIDb0IEHoEdTlsC/m4A3882NtxYwThPmpKvFFRhJ8Zl8iQPPHnaeI
Up5obtseWS961vt4knfC0p+Dn/9GHb2c0rVf4JycosB86ATh0rP7Jy/KDnpBN619Laeto4DAuuXN
r39GLhfrcET/5JQM5R1f7kw5XeN6vrlFA7fJ+4giK7jPwoNUjnqqx34dpUj0uvIj64hj9gxAJSrO
T3ECmq20CA0pCpRCXas2cEAm72MSrcOwbB05drYhjQfdWOnrlRflS950AfkKPpltSFC4OKpKA2L2
zIIyEbTiaf2bNrW61tAJSKvLbnUsxUskmGAnvnfLWGcvVvvmY1XeNBNKHy8o2xeX782pOT0VMmhe
gN2dJGKOhxkTNvVclZxyJ/womjK8ZqFMXnjzfJSQnXf691drUtWm94L08O+vrZgKlKLlMdUChnAR
zC84i9yd04JXSIhHELYzfpVkjNoT81bb7nGueoTTNF74xI3t4pTEBNo9rpQZgeKHxUYXlCHsdAJF
ztkE5g09MtNnDdxLkEg1TTYKxFkgpvRD8dKn6blJbHoKYfpOFGJ715GEVPR5+SFNK9rXk1HskCep
j0r6D0WR+E+AvvaZ1UATUpBj9fJdBbGCuAVK4yRTY34Lre94rtSHajmljY7RU9DDpRq9YPwIsvRm
d775NBtS3bk1wkrXtfpnwmXJ0YIc3wxDd0kHL3geZ+dQ6Li6QMBt1sI228Nsp0+W9m5G0FN2TO57
lMYnyxmC2wgy45ymE5Y1jnYPRUZq+O2tbrmWeCMOOqvy6MDYfXzB6cfeAsDLWWIquC8qIrC54fUU
7IDe25dhssJHNneKYDv4TiWn0b9/Sh4nLraBXGUbfFJC4OBLJ9WxJtfyM2ulRWaj+ZCAU2xmtNty
Dk0mw2N2rGtjVYS+/Wo5s39WAxTLEeP8B1KieD2DlV8lAtpH3nBtr2Ehr6jDPW69Z0mvk/0V4dg8
k3ctWli2SfVnrFnwE9nW6zksX0HjE5Naii/Xx8bGt3n2+zxZVsh1ztIBua08iarNLozLg10KlpVo
5nOXABKRM4jgyen1Nh/mUzrEtwDfGztc/deKpm0ZimGDgnPm5ytudmDqvVIDY5T4r5qNamdl7c6L
RXUPwMLUCtV/6eEQp34gGB4odaGcS0YpQYuQBGRos85+KqtqR66Cu6UV80z3t7lqc+hvVkyAADji
c962d5Mavw2mTdv2vSzJvBAdQmIV+miv+pOnKZrjGAVNGRwMiOUrKxw+h6yw1yIb0qvu+3VHoNLO
mpZIkBzZld/CV0qMX9QVYUpyiywK+iPK2ZZu2sHOCsFDG+bGZOBDCoxwthPBQqvYCZms18GbTsD6
uKhHZW6aL9Y0HYepeIbHl2AwIhEayRzBSgI0W5LTMgU2VHKDFk9t47/GaQl+aDTWPk/htrCr+z62
9NL4jPaIzj+pgz+ydh6fh2K4twvzM2nG4NhDYVuVDULYkA0UT3IMUS45QbBqectv+VI1IQvbe8Tm
7OgcEeOam8g0LUAleoFlg/9cKc0oIY5R89rEH2yyqirPrRjWfgZbLMgDG4BJ6XenmU4cgsTi6DVy
PnksT04+uucVpSbo1WEtcxgh7AP44uwwj49tRUOURjmXFe9dhEsyQ2NwUMfy6qgoI+q0ADnqNV15
MrMw27lh/2yIv2jTVOqHh3/fppTdjKSRBK5eeQdNKZ6voKcRw+nBYWcW4Sb70eru7dHhpY/kocyd
4TRXRAavulTD6klz+jrSYwAYncy5nbZ0gJkXhQ19zrg+UgnZBKFkzslY/kBWtUudHlGaxUjLWX62
1pXlqVy+539/NZgf5D4auQH8D6Az5OFdnez9cboX3XDpxoK0uSbT6yFBZEkI/IAgj2pdTwkMthLy
UMWFsnMfC5X9FONXwRo4jDVJv33T3pWZRVhe2h1M00xW2Y9UXDGAH9V3UdTwu8MTp4buv7HLe+ha
vdeoGG/DXKUrzIWMkhyooaZHHyE0i3I/9e2Hug2g0neCWe96GseNLbxqV2TGPqC5fcq6SqB8xzDv
OdOR2U636tvpLc6QmBYxPKxC9/dp+wO54MWjLRlXNGzY2twGFyd18Eso1W8RkOBszNNXFzrdNrPq
xz5IkWKr9kSHh8uDBpA+AkTh0ikqvG3EIvJsIynvG7ZYTdk6GuMlnMNzk8H57mZsqdlbFxWK2FTr
72AXJPzAB/bj/BdoEcwOhOAyRusZG9yLYeAfvMEE4jrUesUtK9w4CBFz1RJ1NAVX2dsDXAH7SEYS
Oq8F1wo0GUartqwdxNxpxcpQ2zFpefSmYt/G2fNsutllnqB/TQEcQBQ9sPGYAdSO/u2HIT5zGoUr
tqPaS4vHSsivcsqebVOd3dnGj8LrB5oguwcCE4d0QDsz2hHxCh04ga0weD7zIxBa6xw+zc7phqX9
NcDGJxnL6g0PlThG0X6q/dVdCSvyUTNnnLGsrwfgHetmqY7d1qdsloZDciCRU6kB0CQaWeEhjHem
jscgCw4S9ulmLqxiZ3eTA0y2WzMJ4K7eu7smcO0dMXO/anhKRyC/adnABkR+Hjo1xrbmJWF32YFY
C4VzgjxWFO5whqgkEZzMp5ESq4I4/wwc+tFsc438j/GnpNndCZcztccJVM4ehM+cTYRcdwcB/oYy
wmBge5Nm/UFo3VMoYx8Cav6INMXwPt3oOiRGvGlK+h/TROqbzNUbaz8sinerNqEEOyVUh7ic7pzg
zqvWalHEpGMEdDlz+z34zb95TDaRn4zbeO6TdSwr71TTVpLg8bfFgK9zlA0O40Sh3EPulfTGZ9Sw
mXeK3pBXKZLQdZ0/N3j4MiOwbx+ZIsDBlgxUXGbOObE3SpUHIdWlSUmDYv9qYahZ9capyaQq0uwF
uwQZdIpZS9TxR2MPlJvFSBp2e/FTgLSmjPY2usb9pDR72b/PdUNcnmQ762Nj31dzSEH671PN8vl/
H2HopvM1Rg8yoHXz7/NGOajT//7KocZElR7MCtyKOlWFAG/878N//xAxbU0H3R2JcoRq8t9/+e9D
lQ9nP0hJUihz3uMki4pTOVpY25eP2K6/3Da798rY3BMleE0MQx2mOdCrQXXFtQPsIzQGFZNGzw7X
JM8jxUNV1Fjsx3akTSmRRCdoADGC7FVjfEOopeZHuLUqSZIbfKSEpo8JyCh3eRU9FEEw7ZqY4oTG
5G+FMrDuO8mjhAUghloNx9/hR0lwL5goUIP0AZK1vyU1miMJgCMrbAmSoa2kLB6VwfH6+wW8cuxr
6z1H3HCxI/O3ogBcxZ2fbo3Q+rVRYOE9BiUiDGjV1JQswAdnFO1lhO7Xo8Rc6XrQuwFbRjhjYSky
IdawJulLTzVuav3SYuL1R1Jv6oJqXNI/Yf5KeFfk/Pqqj/DxiRDlbx5uUqNKX2yJ5DOqv0LhHrjq
RZuZBlMY5OOZE/3B7pOac2kmU8gU2zJvzmGCHSok0IBbdEDpgWmeZUvvxOuH1ZBS01C1MdWjdlwp
eEdAHbtuE3nJD3gIjJ/TpaRsOk+d/oO/dCkB1XeoWLYoYp7SRmj2C6T+TfUmpXXqKoevOkT4B4Ii
xDpTPMMPQ+ySgoQkZbZZEUidH5AJynRM1iUZhH1AGNWY0Chalm1l6/9fu/y//rGFeL4s//+W+rKI
/7fC5zAed75Jy2JZ0nbbsv7/Lex/fxjOEEHVJDyo9+cQEYQ1PRaBebAyEwdHlR/oc+ADm+poizlz
wwiE6IOiQTk78ezB+hUr2xjra+zg50LFeyFq8M7soq/WMI2TQNxKQBIOM8M1EZBG6JAFm5dfjjwV
NHbuAok1b6JBQRoC/IHAmH6swhuuOnAZDg3137b+IWBqXhckxKOXwKoF/3k9+TuHLAZ6g1AFzBTv
FUrqV2/2FLQ3O9jlyvpTt8pEUVf/0Ym7qm1EAsg1osMIzL0Y0+naM2hCpNc+db1b0gLoqdYWPrPR
jK+FDUBA57zc0+gCxLdMeqZVS6fAKKs1aYkPhrAE8mYMoG3aPXnDQ5990+zLd7bRu4y2DgShuQwy
hv7qNv0xZzPGclfBePxMQlUD9MOyaC5JZoUcSeoYq424m0STbOMk1yftHojjK8gLtW5joA2Awfym
A+bRTZgnr8KBK5uNKHPcBt8WL6yx5HK8GCpXqyqJmHqTu7Dq46w8or9ad0bhb+LFvcnt6Z/gg8EX
OZIYzYi9HIFPWdFrER+LPeBHoIChFiuD3JQl7TWFpDWYFjIL+pEmr0jCJZmeIFe0UP3mnB6497JX
9ubg1C4sSKE5E7F9CFMjrqfdu3Nq2MSDGmDelWo1AaJaz7M21liPvjO7FkxvUpJTbFyXsc10rAw4
sTkui0T4R42glTFcAIqRYD14jN5wNGaaEtDuYABitlnC49aMiYdtHcWsT7cYuQXYB5FiBNCTurCr
/iBuZrIbZ+/YC/Ru9j+594FFJ8dm9EgRsaNXWhv1LiGTkyFPmaEJhXTsVMlLtsmXJsHobfNOZjsn
adShIkaCyy2MluKdZOFn14tHwmnGi9FXYONLMurHyOXNLFW5y0x2cEi/h0EBYZCkMdKjg1aYTj9R
3lu/IvlwemsEdhE0x0wlf2fuBils1y0U/dcqEOo8cfeE3ofWNYrkBsl8uUl0kQBMZ3Y9u/MHs4z8
QcEdBilWnMzEIYq76s7VYhnP6WMUQ/S7kMrdwXpyK/tZJxPTKzo1nW8RgGzNDAZ5fwOPviPP27MQ
9GLzItm0VAdFlD/ZAeIh1G9IyycOiLbGN8zmaUimq3kaA9Xtfbx6yiqIScIXC7PAXhll9Jgva5VQ
85WNr4hDkYtSRobHkIeCecr9aNgXl77KEa4U7ZQpZUYUhq8BigiHJF0GuvNj28znqlSbUTXJBofF
4sjOdrHo5MaOMeB1ub0ViGZwPWjJRdfaBsUtcy04oynOAweCWIbRZTPYzi+FwdngXrUa6+SOrFiY
VylQKbdLQib5l5lDDVMIBrcot3ZtKN8D3x7R+aPYi21tArouvYPB99Jmp59miw2u1ag4XPeamAJl
1xJ5VLUgYamX/5bme5YZ8SM18FbbDpRrl8rMCnke8gSoGwz4dpsYlKw49Vh7GRIqHpGmbvq1cAnJ
s+VAiEZqLNg0c4LGP0xnL5zjdZDqj5AgJpYAtHahMUrqjpCAZib+xatISHEBoGQ5YywEpatKElsM
RpNGVv0NciutzS8TQ9skq5cw9mn/BxH5DXRSiMygrZ0AD5qT6TZ58bFqaE56qd8c2AidXZaUnA1o
nzqZ1mvtQ73M2UsCr8W4EkabaRowkkneUtToyXpK0rMZzXgXsxg0JqkZOyNitudDTiRU5j0Y0xmJ
FVZ2iM0AuZsUEpD3I60t87NrIKI/WSPUNjeRigbhb1vW5ta0kWZFzdlrca/R6gKN4NVn6dFoTpDg
TQ3G72GQBFmSy0nQqom+A7lYanKRzWluJsF4rhlN8CZyn3fT8TBL+YTwlZaM5dNZoV0xNx8uihy7
D79jvPTks5p7xkQWkrccvOtyl4iIthgDcz0Zw037qKB4B8luR4IUC0icFnXyHEbVvu3MDc9Jvq5B
yvBE2cQi+ETSj5wM9SjopI/+VyO1fbZ5TgwvoEPB7uhwrtNSuxRO3h6HMNm39WzRFYLm4lfYsCSi
GL9x8NTmvKDNrNnHOeI7hnkW1+VVUoackHSIDGpGUpvFumPe3SLEY+iRDYSUuMQ6UY9ob0uECmcr
QLcCJoHFOHnvLv+edXiaInOD5sEivGP4hAv5MNjksvrpS8fTRkINGbCSMM+t66Myy0zUEzgjl9Bx
Fzjb1BOkIM2IsATrhp2mJzG5RgA/P84d6q7GUd1haFSw52l9huN9trySmJDJHQkHImc+xRIWMfpV
PHHooRJyriO9CiSwSpiQKYO/bMuB8uzUobFPyphAa+41jIgYUOvkaQK6IueIHFqt2HBL85AO6UIu
R49fedZrYltvuuGZT8wsuGjfIklxpH8WF++9mVoXBGn3vRVHO74QrII8emlGhUQFayUGiAut93xr
9CmyCUSUvc+kemzz9SwqroS0g9aoOPioKQ5en77pqkQ6GBhXmlnneVT7PiUe3oxJ0xi48W7MSW3M
JfiVoSJ6564IVwzgt9i3xscO7wM8MLRU5nzsw3+yH9gWUmwyjwPEyLeZU7zoisBaK/8mMoeaqwbm
WsRvvd2zGQh8vL3rsjf5+Q/FTPYE2x7+BRyETRNEBBQFxmtrwTlQIrRAWWEldqY3KYxzI9t1FHHQ
Velzk8lxVQbFkZSO5xFSSqPYJF4Gl+BzEmBIpTRwQyqzvkZ8L58jtFUuxyoPnNQL4J1SKQndl8KK
4QQtwXhxsct7ryOcNaeTArCfjqq6OaJ7L/1nONHfhQTd3TjGJq5RktIT6mhXnZJ2Y9e0XxILIul6
dvNX7BHD2bGj4yRqhA4jnIV60iSAoSDKAU9zAiDX9dqDDaXnqNoUvZu3hKbXGGEJPkU76/yYLmz/
sdb35WjbZLGMQLGMhI5K2f1ID2L6HFRnJweg35BjXM0UZDXN8InJ0Tqr7YdiGM11CrsYQnF3lfhe
XYIJYnwuBhuB3XjZDpEpjxo8CMhASqP0yi8poWsbdkRu0Ya4cYPFSR0+VkUQ39WaSaTJWMosfiOl
oxPKweUkRBnRSvwu0ghtGtWQgkRWC1yh3ampI967lIuoevbtMtsS9pTwh3Fv0HamHx5DVnUB9ifz
Y5R3TMWNx6EXqBxHWnAkj/pSb1RQ7a2GqLU8dSXYAqS6SYEyGniS0Iv6FSL9CPfUGnHs53OyC0Lk
yVZpbyV7+GruLMzxsX2cjfKmdfqSmwz/O/U4ZP0t7sUrXxHMTk3rgQi4NTQ1riVxURy15uraZ/Nz
Uxi3NFiGDLsyytW+6cDSOkszZqSTjfhx2zWQltoKJ3rdNeupzh+NMSBayn13RXTSWfg3jOVnl0CR
9xFV+PqTZI17r+Kgogn83PXxj5Q+LRREM2Y8vtfktmzL3qQBkl9qo7hUDir+iZ006JhAIonZNTK7
ozgsd2geaPgLwgP0FU/sQU/nOcc1YfrcbChPD9VAeHPm/jWb5U3KveFQk+GxrtCw7JK6oli0WbUR
liraLRj53Bpe9AQevglHjo6x/rYS/e3X4V6aU38SZvKhkefxpPtrbaA3aOiTrgwkJVu+3MEX+bPy
J+sOcdyZGeOwtxJ21TRioNNuq446Jw4dIPDZsn83GyMab0nbbGcUim701WmEkFzU7K3fJs9D2hvn
sIyJNAhRoREydDXs9otG9JqZ019MotaxDejzPDPV23G4/wmicRM0/TM3Oc0pSfiHo082t80dQVaf
aF35BVPgC1nVFDv2fMgXyQ8zrbtR2u3OHOiEVofYib76EqjANCTx2m9rjq+pRJUd8LI1b9z3gS9X
nNozZSgup1M+BejWayYW2aERzcGxwx3fqoThg+5hiLpT7VnV2vMr2nD1ATrYJ6vFPKqqFjzWiDoi
yEmztAGWyE8jnR6SICerL6GvZtPD09ZGTMPLGLuI3Zjvz3P06oPfkVG0MntxV481yliZP5sVs42G
0EGcCrD5s0WzTE+1pQPrLLB+DbVDEpNZlQUjjvrfdCT7TBgBr1ss0lS6e51ShHWCnwfB2W80X5xO
f5QmkzM80cc4MPEErHwRXsel8KCm5Dj+S0BYviZcI0YI4UDFtg5mwNVgdvITgrdj5xIsLJeYiaZ6
msIOKmRyXP5jOpAEabykGrhiHxU3MxF/ncl4lHVSb2hiK3J96nkj3WWI3K/duiWbSXMwkkmwcjkc
Q3LkgDv0q8gEIrzkptnDr0nu60om9cNUl9yz3YeMMNQe/Axve4Y4PJ92MQSRdeda104x3RR1/CTd
dy+mZRrpG9nqf1TdB6s0oQM9TvGLQh0VavmuqiUhJZH7Qs/ryW4AmczD71zN70Wnk23dxgFRHCZK
R1qXcc3cGUwWsZXnaUFC2UPxGej2JBKYLG1UHQtcUAicaiqdGYVDJV4DZ5hX7OG/qY7ussn4Xras
uWhOqAn3RYZa2kjmm4Mhpia4olm6SVNv/GadRkdtPnaMtNa5YR+i3Kd4UOFi5LkbhR/Qy5Yv/og1
Oy1/gtYkBGakkVT0MH0mQrFUvrV7fc8Dd2cPT9wCeHMby6Wt7v6Jg+qhsYIG/kBx11vAbS0qL2jq
SCcSDOlLIRzY1CgNG+P0J4N8va29/taFOFLI1FqFGQeyIPTZr0JG9yHtiZyr9Vi+WcSCHuweskDv
rRsZcqFdSktjeFCRvku4uGcJl1YmCuRQGy505jh7GtNxZ0XtHv1LF7n3zYSHuMg1WgHiWIgF+YRa
9EkfB71ktUgvqnFn+xggpqYHPc9G0RdMoq3kJNwfZRAOU7ac9tWQu/e0X7B7Nn9Cc3qXiWSN+NFt
WSduz+Sc281mTFIPmYcZUrwv1DPnfmTcmBAGsur6dNgJRcnkjMCc5Fhs+cUldxRl7IWzJKi7sPUd
LndZvW5d63FKsfpr2r6kLLCeop95iLib9ZgE4DKhaV2whcsN+467wSVN3L1Te3s0BR4BXPMtaoJi
yxx206MRS4NdL+UlySf2TF8xbY3cjQTgzhgRa3jCnkyHFhi0UAfo1resD8/E5WwzI3lWKA1bXR4R
JdDh5ucOknCfEL3DSBP4vVW+WAV9nFLkRBQjm4PAsjz79AWL8iexu2NBZFPFmZ764iZ0fYUeds+u
sl2Q7J6vofADb1oZeXe0gER5A9NpL50fHCdBBttw/c8RMntcn51BPhWMpMu5PSWehapcN0dHKTy+
sELn4oz28C6daEC3Vpnwo82gFamnMozwy+Zp2cXbvxexMRtnXZbzZa7cbRaN52qk6lVltxNSY0GK
DsFC0KrnVyWcxygbb6NCXCT1LjASvnBhcQ1N+Da+/FRh+cmLD5EAJnwJAJHMBFTCZLTC5z0FbrOZ
g/zk45DaCc+6xux0cH41ebKH1vXWs5o+0dEv87SHQnQXhH3rsUSEVAJqD+5wl/0xxLXInTskndFa
FBVgnOZUzWwyACNoSscmDfMKdoxxtd0CUVnHsboMXdKx3Faox1Yhfv4Yn73fjq/hpH547I6CqFdM
Xq9hMf1mESvWqv21yr2rmv0Pp45ZckP+GmckGOd1dDfTVXC08TH5ziIqMe/LILzPJpw1UjqX3inI
jdevjsdbXXvuUQoGcnMbkZEWhQ+Q8nGMKevkei78pfC1L/9OGXNTroP0RThTuLjwnGgkbczClTlc
7OWw8tMSrxLdwtCuboyEv1WebVPBbzLTlPFqgoNz6wXXXgK4a3wCTCjXPjp85BiQgegRQDdik55n
8eX0lIW2/WnJntBtNb6LgDAMxlqfKVIV0hwuXAXfLGW9Z/Wvaxj+NjRQAmeMqjdNTVhIdXDWE0aW
bKZ+lOH91EWrsCNzK5lI/Mo0tg03rUFgCUDDBGY9pBbyECGOQQqEbSDrXndv5Tz9mrreL5prnlG6
vTwW0kVnWEbeI+EQu6I1YA6NNtQMHphxOmNDO+axv6lDBxi93pj2yTNrbFAm1S2zmrn6i4bkxXcH
D75W4ND70Yxwu4WHZwCG6X5Q1kr2fX/jVuWXZyPkmDjRrOSzcSJ3W6+DtgAPUtdIoK7dVN0r7EPH
yYQFQBDb1fR3lUHd1bbTOfMsXBJltPEjEsfUHL42ipdVE+lCRMIhDfJ2nb7r2OJozpOjxF8aWvZD
0sU/kEqOEzLc0AkjdL7Z/TTS1ynJfcJgs2kjxTXbN6lTkm8XikSl8R/OpkRBFqhzP9JzAu626YIY
ridgH8ZSbWRRxZvvXcYA0p3kK90OhLMkYa7sAY9YFwbtdoQcbA93KqOxFo0U9DYjZ/NE4dDCceNN
nYYWUFz90tRDcxzYOZhCHPtRfboWYu5RMhvwhP1qBBp6pMkEt5cExja9/zIwrApjk1U6oVa0zP7S
UCLkPp0BWkFvfoKh0TSy3agy0rGMF4Cse3K84T13f0XGo2ypmdaOdx0q96Hwl2ZEzE+l8oBBRf6M
JumB4ANKwAiVa7ojQuwjiS8urti7fB7uFUdujrW3CuPvQfrPnWO9Ah08acVP3PXW3m/4KEBeRZHq
3GV4ssLUPpPU4K2FZrKW0uDBOVhC0QKuVtPvza103GoBVgznlJRnkzhfp79LUkS7BPcONT2OZqLd
GSjRQHVe2IJNt+Wm+BQLXh96mp9mR2be7PXv3HYOiU/MDXEtu2SuscwhB+eGrX1yERhOSOuzYJKz
9cLuZnnddgLdNg/chQdhYw30X1FnHO0OrkQyj0DOy/IswShX7XvMfZhDaRsP9pOTqUeBIxQJncso
fHpxVPHRl+7N6c1unaSv1AMlQ8P+tWCxQMC5kZ983/n5qUzNS4QYW/NCmq5zIeP63SMShbEW89n6
J/ft96WCadIOzZwe2p3rDW+LlyNaXmMX5RIKQvfDUt6rPyaflRNu5FCdK282trEujn3WXaphfEun
gjc7AH/eVN5BevFX4F0ZLLGpYPERlvouq/Q9SIwJkg3Yh4o2Ffe/veGKe7p9XMPDmsmvdYsDonsM
rp8ecJ/R+kZdjXvvSvTIZ5FM9xgXUfcPRrsfOpLmIskDm2xCFD5rp8pvTjneW0OEKoQOp/BGuqJx
hgxdHB09nsem+CyKbWcb14b5oMgYuuafTR8jW7WePDmM+wb+XDTnB44Af5v23Y9Zzq9+7z8EfvdA
tMlnMHQPouTqDZV8i0gLQa89HSKJLz+kzEOGEdeEigFq0pZx5e2lfjOzjUmfcM+gGNs07QZYdTy7
Fl56RDiMIOpveo8nxzNfab8WqwC1Cx7JHssHXqz1ZzhO9caV00cpDH8Xldk9TlAaPKH7Ri8DOiHn
JMIYc1uJwl1J+gOKRkmd3yR1Sxoh6c3BYGi+lZHRkfGWKCJMWQ/UrByX1ns0muB9yFGNoqGCMad2
ykOchuls9X8kncdy48gWRL+oIuDNlt6KpChSZoNoSd0ACt4VzNe/g3nLmenokUig6prMk7p9Nqfi
YU8I4Jw6foiWzqIC2gP2fqlnPB42ABphpD5qbKxHxFbzPiZX1gK/DeMdlFaYFCL/PhjYv5Hy0aSk
3Yt2G8ayxHNYY6pF31cl4SP2glenEcZRYzC5EGqmoTUvgOePZdUioBJYxqjFoDr4B8VNXSbPzna/
LCwriwpawyLJs5OKbBPNRMWkgz/LQI/c55Q6IXbGfT3pb0MMbiYKDlGMcTasuhSKAQ7PotrgvCj2
840jrQZsYf40zcnYWRrlaOyJl7Dwy4X19Fsc2EFvvmVIInHm1l8VHawc22rvk0KY9sa7q7UXx7Rf
LI82LWpwDEplklqUpAFj/eRkGQl79YLEbGKsuvYrKTvkmQ4vZdRm3L9ewcahHf547FjDxC+XVlud
HD37x9W7DXr9XLNGP5vlcGUK+5IoziJshl/1hH7abAQI+nGpJuZqmjPSs2WkKQCuHYcPdsf45qbx
2etbXfORgFUNEvRKXSdvojygV2QqgFxrATww8DBNaYexrHa5KT55ozmWUcaXtXGKGaWSleXDIsWO
XgwHR8Sbprbv06g/siRaxck0W1Y89A8E47VS8lQ6cbzJHP+Bwuas5fVrnyButZZzEw3j7l21LCrt
+T5C3s6E0khgqYWsmi3z2BM+gA3gQp3K3fXud+awi0W2zxlB8SKsUotEw8h8crbTiHXJAg3T0e3i
fSMi5rXNyRQxi9wEGqvjPitDsOUYx9Mwoafh6R2hRfoduxb0Z9WiNPtL66ZoI+Nqb1QDzEKM8jlQ
I3emYZZY9Oqy/x1z9Qv4DfUQwfNe4wjgLxOreZTNnjJcaKMYLiOYbD3++wLJcl0ycs99pFYpTFPA
N8Ynb+nfSVYtzsL04GY2FsMp/kumPbFbJkRrJwExU+Q/dcO3OGG3LTuhjqJleygME9NrXz2cqn92
VdQufR8XBiGjMYxXPsWgqB+6j5Is1tmsxEFFBJPxJ63CqwkkYOVIcfaSrNtlEI1tog2NVMdW+6dx
qpPw6guqrksyJ0AlDgoyQmdYOmhsd5g4PgO3PDp6+jAGbuiAMQKBctsaGUg46nMUwMO1pnMdUzUQ
TzhT3tGeZNgOuaXHKW3XGgondkKXgrMLpTr9sOwfZdIdhRivBsJgzL7fbZnvROkaawiZ74msT8zV
FpU7PSZmejR0LHJcJHhO5ZGTGnkv4Ow+1NTtbM1+GUv5C0Y7JCsSO6T/H1xSpLuKEOiyvblesUNj
sNXcEpHpDJEayKggRaoKxJb9O3z8dI6lb9/T2fDYspdB6zBdkOCD70uQXJIJzRQi/qfq9quxNOZb
uL18a+gXlSaorU0ECUFFaF/q3DsjXDV+dA5j+iBt6jeZ675EbnLRU7VxAvzAnsF7m5aHEjPASLLi
NJE2qic4XWYXsaC2rEcaFBQ9zHjM85S72UIj2XjR0/sqj1R5dNO0QCen5c2qQGm5oVrxyPlLk7Ns
49AYemG6NzsM3QPGaow+duBeu8T/lJRyC4lLf0T+PqYkGQokNYPWLYdAg0XdlKt8dK5aUnwakwLv
i7oZzlLREOUMHgpLxDzN0L/T3BOrwp3nhLSrG0+LXq1Uy7f6UKTkgpGlieNjhzppQ07rIf3lRXvN
NJ6QGu0ssWPywfxF2xvy10PbxOjT5jueAeIF32I3qXAfleERLwdlbZJ+IDbxF65XK7oHqe+Ivdjo
aUH0V9v1i64DDzipf4OPENlA6YZy7pPAZveU23upBhJdYjDuGKctU0MEXK3riHtM2uxycVcww3aZ
HdhTWm4CeziKmCcsNm10Xmo6pmOBlbOHMZtfNCwTdZ8xW+m5c9NCj9cBao6lPhofliJ6jOB7ds3z
7dYSHi914hAE+LbR4XClttcl2v6yeJR9fgjHg1uU3brAzQNTd9wJh0S/XnJvl24doKVieCQ8DOcO
4nUrjDGG5ZxgP1Fr6FeUhG+IvKJVMlt1iZZ1MaDt/L4/1zwxuTA/haldpUMmQgrSIw7Z4aW1Pyxc
0jJHkX47FtKmtHLdFVZxuzj6OWcijb+/RVX8mRrYbfoK9i/dIg4upiqBezZ6HYMiHaJBmHPaE5Zb
9AD4PLIpc4SJm4DtzWZYDl2M78qIf6Mw2dJa8pKEzrAE4LwxNSZUxoCcnjD1r8FD9oAXcRUSI3JK
Zb5Py/otQpSi/Dc/0911b+UNnyOMViuG+4tVzE7ZOM01NUU+2prqi33XKdWZ6Xk29zLZFxB78Xcu
lQ5w22QBkZEMO4ROdBj8t3yCLBjoAXiGsUTz1R9HlG3MzGjZtNqnp6b6mmfWCmoOgKV63RkJGWZx
SJ/AP2G8h9uQy+g61uW16jTtrvl9ByCjJhCmS+WXZU5Id1jfgwsHw2qaxWWWmS5EponPdsJUbso0
P9du7L16VfRGkcBpm1nRpZ7Q01iWAR21UcYj0S6JacBHj3FYxIk6ZUaxrUefzQ3PfSSj77w3OmwN
eruabFc79E/ylrrPmsjdfZJBZo86ZqjEiH+ZeXd2/bF6w+phHcMeOarfO+mXoC11Q5ThdT40+zEl
aj7quIGyevA+6YvCZd1ZxlmxjtsiucCl5Ngfmoj6r96XOAoLkZ8mN66OjkE6vO3lbyl52l+oSdTK
a3VxmOyifAS+tm+naiM7o3i22BOwXfAjjmkEq4FPMUNK5CHR+XJdT27ZoWDhnz/JRPuyDFg3hFrJ
faZlBPb23qFyyuAzS43j0Dr9G2pjccw0Zjzu0JfPEOomjLlqgaZreiG3khXvADPONIeXipysNfqI
OZrus9YcYjeq4DaWzPj8jP55HPbeeIOn4OMGJw4KGR4DesG6q0PaZhj6zdLiVdZfHBiCCzvpsLV2
qEes+KNrHAkeOuyZvCwq2wcAPjjnfFZ1t2702oxDdWDAx0CxsphFN9DIWY3UCN2WEL0+/JqO0EcV
UcsvFWYwXtvhi1pqXyMpkLweEnslZloavSnaWpH5IOBUccvqN5mQOE1RdQjy6YXRvBjtmmGB/wmU
Z1PhEaW2YR9IeA/eIX5P9gGk8uJf8iZeGtSkWnRLO25AL9QZK/Sw5A0JHqbE3yOQffrOHyWdO8UZ
SbLzv8AVn2KqsGevmSIOCiWF8tHRoKlABAPB0Bx+hlj3+BhUvCym6To1lKAjGxeUArjkgx2jyo/G
VtXB84Kr3pElITX94ll9s1FIT0fdBBeTVte8QmiWCogGvAMkU7kfbQzpSXuXAWd1yZUWMfk3cIgA
n6SKYMXJMDLVscwlzs13nGzjm68ShzzvpE+rCgsdmibE5IVRo6+zCU9dxMk/m5FQgyxoWVX9b4w/
nmxfY4HIMluFJoNbp7TXruByL8sEeqLncA0DbRmMngGDn0EXJtehbkKE4V0iV17sVytnBpXWIwUK
U6yFmkYI44T5YoBnmUJ27jrxMA7aJUNK8JKINuTOyL+dfFAHpJnDImBuw26UPscqobgOL+z92Jab
fzswjbspf+qCrjGN9XHjkCBu5s1H0FBtZIO2NkoNgZ6nocgfLPTSNwRj0Co729hWNJvIKjHHIXVJ
yfuyQKghCMY+TtSNZsBy6APeELsC0R//MnONOesRTNlFvU8klg8nRRk5NPLJsOQjqMYrXgsW3bzB
bf9m2gzrTDDg7ayVyImusZ4DKsZVSOCDoz9dUfydJgKszZljz+1Bou0yM+yzUQ/4TZMjQkPJVq6w
Fq6/0Yr2u8ZztCt194ZO3NyT/NHobyrhUEcN9ER+l4bVLYf3cE1UtefCQi/BhL8K/3WB8ePFfJKG
ajDZ9tcUm25IHb2GhEDDDKUrYZBmoB6KoEkw8piNF1r4yk8FGHwx2NOb2SICc3tCJswq2JP1vct9
2kcnRmLXxPgw6ECLBLsS1/mOt/9vzqDbZDzLNugl96u3lN0vu6qyWRXmnCwt21fEi3wDbR2gzgRT
3fjwc1ABtP9RkRIsB9IhmqiOXoKosldTR6wBVWPWyEeiPJw6MNL2YOmNwS5emK1ZCXRLDpubKKjg
vKj5TIW+s+rmN7fk3UbuPYt2GTqU8hvyzol06sD87V1iKvJO8xHT2bcgJAOAiRlXe/qpsGgvm4Lz
DxRJVMJMm5WWjoCmYybKxQT/j/zIA8hxbRN1OLQCFNwW0T2cDLRFqvZ/OswfMFR1EiPdX9O3l0UT
tAuN5bXVobSTN4/7YWHyTnup28w6S1qwVLAOk+FWGsHX9FC6/acxq2OJCGIRpaiKBADQIUI1mO8j
FQJhjWc8dNv78NRQzVaVvURSky9zo3xajvXMOgPzfviXcdfT0YY7k1QccJN+0hXOHDTGHO0V4Rgm
RnTmnCnD9EVTaywj/40wmIs4wNrCWquEaMeaLP9tma/YtgQ1XA3rJs7Br7d38A7UjSYjFGkMFwdr
HCRW9KQS7dm8rS2IEKe61myB9BYpEczsT/II6q0ng7fA9w9DH3yMnnnrDf3NnnqAr4CUjY4HUDbv
em3j9pXVLztZ2scmLxfluh/JyWEfEe9qg35JhOzhyh9V8HipcT3V0bIZcGF67XxX+dUSp9lfZH6c
CNZ0lyPK3gQeuwkxBj2QwMQGDqcgSGCqs49oCFmy2NOPpToH/TuQQsf94351kjO0K+wzOvsfL3rJ
HPaTfD/9gueh+lBQdFflyOGkVbtM+FgkfcYMaqCUVgWKPhav7tS89H1yzpt2zRYL41GF9m7qcOSy
wmL0HKy0/jxUs6PWg001JBgQQK1rKO340zVxvZt6yr8adca//09Yw2coiKQoDvynQ+RXW8OuIWnZ
mrGU/XCLY7TTY/jlO/SOcg2kj/8HDCnwGMnd0kt3p4/RB3fYmWJnJ2XeY8FFQVrT8Rjmnz4EbKRJ
3F1eiXLEz9HHSkhapYlIUAbILhk7L+porPfw2E7sFk84uNegPVb4Egm6iBEJVHH6gRhCX/EDu1yc
ew9VleDn0gLztWBMuUSotGNY+5fhPCmcI+9cEu8S8y4AMzLulnhZs/ZsJYLtES7+ZkJAPxJinxfv
SQcWV+T9xorcm9my+IOhwfihTncDe7xtb7f3/D+jUoIHobHhflP7jEkM23pg+Wj7/gNayntT1vUB
/ys3J9LwUNGcK4uxEAXiupfFI4mGVzllb2xXliZhGXTZLSv+j3ykuGoNLlMvqNGPm38hquGFK2BD
6FDSJhEBDRA9ggTc6PU+9sA/qGzraeyEm2gO7nJwcUAIgHuj7ZFp7ylGULJck4kWxZPFpeJ9TKAo
sTF86ZxBLYc/pLs/VdzgVoDo91KPzdFW7nTBMPYMpvyP5tbficEBH+il2HP1i1W/qWv/EmTjqeVO
xM41vPDp7py2u8d6dER7jPWOntm0jGeT4tZIf/x6Y+MpA3WLNFfnU5GwgV29vBRR7qzSLA9W/YS9
fahd2tmGD6ZpGNs3+yFIv1zEykHf7MKERZPT7ONxSBG9RI8pdm6UNLOHFKbQhy/LANLmQPABwKUh
IEOh0+ODVMBUp2ZfM36xPHyrU0mDi9KjRZSxzcCbxXZPv9AcKt0LV06IBrNitdnBxrfLb3qxaxlh
upstL2st7smerBeySNUXKCUGyh1FijNt3DSXW1sfd3kfr2uFcjvzcMtiIc0XlDPPeg6x9mv85ehM
JCs9btpkqVv5r15499xnvjhizhipoZaoqlpKhiUu4GOIrrNsrSdSv4c7z2PyxvjRkckaafzbUAK0
Xns1PXlBkL0tnIwiGYEnq+UT/qF7gQWx86K9bYY3x0RiRbIhq/hiPEPie5lSFE2JNLbB6G6JiIa3
NYINxDq6dr2jmORJU8aHl/GnlHVF2ucuirTfKwNTMTrTFba119HovyurvRcMKPo5tcRPefNNgHHh
ELxBLaNe4eloEDqN1HINlGshJmr1yWaRZTSHOHB+IPhA5Uan7o0IOGA+lJbiri/X01ShMyluJBwQ
CGdQa81lijIZzwYhtYhrywvc3xNIMawiuscLbz80v75m7bQ3Rv9BAguBolF5TOr6m/J4kZTtRy0z
qkpsaQN6enI8cmPibiLXd8nW7Kr6kfQUB/9blMX4+wOxm8j+sAzgrBYfaaCfkUoZS3tyTqEUN+Jo
EHQQhR2F7osZppwJWQHRv9v0SD5Mg72C64iPKb25Y/qsYjRGVTEwa4S/rktKwd662oRYa/98bH3s
UHnBcO+5VMQa6QHYmF8r0WyaBi2Uk4RLqK+vrL8BnhBSucxVlGJHW8XFRbkzDt+m3+7DtiQ2BhLQ
SCUWNN4ZuluxzFB8FDpYNlX8+nr65ev6X33RIbnh8pCXFBV0j3Vs4THCXprCJeIyLgirGU65SL5D
poloGsDS4oBAqdOLpN23PhIR1AqQBmARbh1l/XNDnzSvpv4gx+p90NtTkXb3xuLRrQuTKKx/zsTc
sgYNzzYLV6kgl5DSvcBk0Mj4NymjFxeZ1kT2RFSjNyhkvnNSqn82zUcl3VPJ0Jk1DfMUgTKAvzJS
boaAo/7KzNBeOwGk0CgNGf2iiVMeVgHbbw6IHX9jxfZdhKijhClePDzYhis+LaM9G9B7CkyoAfBy
BIdvGXUaXgBrU+BoX/b+xRy1eNNH4hbLlJjL5pG5POewZuARGE8jcnv+TvOvKTFPThUp5Mr7wWM0
LayOKqOJYizqdYgsVKQn2drxpvBZshcfkRm/5q33UnoV474h3A6iW+oFLmowssei4Qduk+ldoLLe
diNltZZ+OtQ34UzSqR4ekYprFjZ0ZoNxmwzd3fZe9+E5j0i075oB1kyhqli1Ubgz+DK2dsqBNPwx
IvtRZHQh/M61If4ETnRxi4MXchYKFIHLTi8fgxzPKnVQdEpzbUTatY5psVhl4gUssEf0dDrW2jDY
HlpD+G3VExI6yEDs6e74Y05OpH04U3vqXMBYFb6FBJ1WAAYXz5ja1jY/AGuzTV2qH8wq82sbZ9ym
mQXiKzGbH8JVdMA+JW/60ucUCqvxSHTEhxT11qq4KtJJjuuG5V//YwfcgglzeiYV4qBgsqx827xZ
KBLssWIZVFz0cN7hAyFhd91pa+yNDKXdsV7ZVnHpFa9dj3beAUu6cAj1XIcpRHsY+uCQ77Vj1+se
SCu5ZLpa+c6/jrqAInPXEb5CFUex7xFwpmImgqNyDrVRHtOBOYBiECan9iyC5CfShwq3WfOGexa2
IB3xemMX+knWXElRnO/DoR8XCTFbRKL4TEcY1zHdR00f92xJgxG1rceugz6Y1U7XrGoLXVJhpv9I
Uf5CAozdm7UynQiFbVT1a6WWUudQdtsbcWbhQmWFv+4CtRmH/LMIxRvmFc4s5he9Lq5oMA6VMete
sIOTses855KqqXEkIjcXa2e0MP4kbF6E8VroYz+7pzhozEUuJKy2kI/HMLNfadmHNFI/eJHu/9En
GiOBeTlvR3qPr9EtOJRipMk4fhCKnUWEA9fJ2rs/MFbImDeyCEa11DOTthuk9QEYiwZ2LpFB59Qv
36yU449QC2rmsdnMv4ej1ft5F962xt7PGdHQKf/UUfYYFe2kHTZH9N1nKyoOtm3/DXgyKqxiC8fp
jwCEUFeJ9sRSfd7NFbM8hv1Xll6C3n7H2LRNS3da6mZ5kfWEBLm6kfW2V6H948lpbwlrO2Txh1/F
iPwFC+YQgir7pYQnYwzCBtsTABCPiD0s4pEzt3hSHbwaCZglzIAiUPL0uGJcj4119udhexB+JVg/
Tz0eELdxzjXpKAuN6jeOjYBrnn2RhrhV6d+dO/6xyIInFKGaUTJqXdf/Jwgzp3XFe+BaxkLTn105
Oyfh3q9Ki30xdaGh9nLq+hORaptJx83Qaax7i9q60QQ8Rpc8R4PNPeKl+EGqVYfoUIOwNcXrMeQ5
6PDAL5LU+Of7W25ZZhwNJGbPtlA1vwwZ9vnIgILA6vwKkOZq1vnWL6CECmFcg6y8ulb7EZYoMjUa
cl07J4iNUuQXYogv/DgM7oejVjrvrZBE9KA2zLjiuwbRq4PsONbqjzHPsMd50SZsm4aajXbdQeSk
KmRiapzWHmISDpQlg0UFHp1fRZnBjUEYX4L9A43z2GfQ2zx4l9q01oWTrqcq/3BRTg81AS0Qg4oo
lYBNtJ/BonvKgXbPq/AvLcCZBJkXiIavoFyKF+ivVUjvLGa7gK6L10DmP3IV7pp6ABOYzLuWmMfe
xx5Q994XEC/qwWS8Y1k5YWsZhxgRJjfSIq7yzzQn/tHLh2cfQfbRLB7QgirHSeLfni0MsSSkjNjZ
dwvPcxVq6C0Gkk8SyegedL/0FhHT+IUeowBRELonT7+FaBaBDdBLNMM+sDQY9W4sVxxITy9o4NKk
rDlbf5k6bAWLghmuXaMyYx8y6rFcR2F7Ncr27gjvT8Ka3e+pfs0J7tms3rdl0bIDEWhlx/JzDMSn
i6RxrHlBxyYgmn2OKRltPrCm0z+zvHl4Vk7aWXsHLTvrZFgd4K//6L11MXB2mYVzzdDfEJyn//gG
g2HHTD7smBlGyLINZym7rgonrPuMBaquCFipZVL4xHTJVop/wpvkzqxcyQQn5Ag11t0D+NQ3bNt5
XyYvXkXGaqNbG6+yAR+Hn5E2n9W2nQPFeDpM8Nm3Vuus4VYxPej7Znf1BwgiMWDQRd6a4yrDtZAx
vLFKKvf87rRNv2761KDOfZmMvNpxlKLBEAKmBgzPYNZSTBb+uZubVp8pCspSmCXWwW7c5CTmtO2C
6Rb7rYp4gLr8ZXABsHOCUTMxwarQghK9iZui8YOj0TDWY+ONYXHeT1GiaNiJ6aOZaZoGUjB36znJ
gznPd+zQ81r5hWCcpy+jrzFBK6aVXArC0SA5RkdcbckKZMauauBvymw3tqxH2c1DMDwHrAHQMMmt
iNEjYIhL9n2F98HBWjTIvqbyFYe6mOWJdE+tX/+Gln8zCnOhIv2nC/JfVhYVZM5DkgV/Qwe1WDQi
MWmvlhmdqGr+ZgnrBTcoMyzlOV6tVl3L0b9Z/T3lv6xkFx4S3yKgDDiUhXa6ZYEVh+MvtdzGsRFm
OZig0Wfn49YdsKsGntiPxR9jaJJvZZ27EBG0H7KAtLyOXwuJXOSEPNCYlhnY1ctAd65Vy2hsAFQ7
WKwAyoPXuO8aA4EXaKRbx+9fxz6smDk2WGtmKmZsbdqsKRCRcv+5auaDyXukg+8PuWUdYTINxsYR
KJQfkiTEVLVnuma5CBxzibwypL6BdhMAMsbiw8qvUxIqRHOyXcXXp54uavYynxPK+/JDRhRlqkcc
ANkyIJIHMsmpmXVTvWH9+AERfyEna1uPf2TOTZvU7yRl+OtS+n8iL3ooJhd1F30bKasGz9mMKX1P
LS6ZllPomeW7ZFxVY5tYwFjnuUtJXeVBUojDLPXPF9YfnfAJm1zR5QTFDtOzTu9VtvDVHUaUSYTN
xLPorx1zfJJxRH1MEUS4Z6IBxLAZjQYNf99omdAXrfxvgyaR+oQ1TDteRYgoz660Sydcj8xP60py
Hac/4ItF6jfXKGGUgAm6biD/+S7MkIiBr9FwrcdJvSlmQ77svqOqurYKvwI+eJH5K0q1B+ibTyQf
z4zd4z6zNBibVNPeVG7R9HEWTd1vJFDWieZL0GIt47DYOqb5h3fpZIfjTYFCnDfJdyugkKdbupNa
8NPbxTYo1bDlibzVmbXu3Oo+YusFAek3C9zfS9srf3AO7HpVjXszCrVlBw7XMRYlLNMVCEOrJ0XL
KPk6fciOs8HSQfEYt9GKkFuuL892Vk3nv6GxWbsNGxSNSikouC09Ule71gRK3dQG4n4ShPXwWjy6
+ZvoZnGPq77asftxffVXYF+X0NIFVKC62JrEcjMGhWZC7evxovA2RRXYTJADWCajFGoYc2eH10nP
WC9Vexz9G7/FFEFUgY3hxz5mCTJBQ6R3AcOQwjV7EZBTpSH8typk2wwku6tYbfjAtj3dQ6JuHUH+
0Waa6iWVbbjxMk54D96Cwc+hSP1FB7ziPipKcHpNzhI1xO8Z5uGD2de+ahAS2vJhW+a56aClWP5w
aDRx98wixMuvcsCYl8IIHlHMEJySL94VifkzuqQxgmoaIlLGVXEu23rTEizpSV4yeR5EKdGsWrTh
6Rk3xTaxtUtMXfI21tWdRaHSQX8Rjdv6MWJkaTHlZ+JLphUkIjPZtPraKcBCJh4O7SsHQ7bM+/5S
Rh39ED6jDH4qmGlGPgmbW42hng1II20GXMvYx4xec4gTcnHwDOKtZSGIKIRAF/SCTGb9GKYb47DQ
Nu9Bou6JBbs1De1i3SQsJRv/CFMOJ24miLnJMaW3lI3sSPHWzvm95A2ARFXiPiEFW8Zx6sECIGk3
qX909u48dwwFDAjoACOCEyrqrW8Mz1jjGyxTlrMG1pQ5e1qkXYlIH2tvgapqfmAl2cz/PWNYRf+k
zgjl7QW8+R9PNBc61HhtWc23quK3cRIk1VWmPBZM+HF7a/csHD5xaKGK98dsPUBuObjJzXAJM/bn
OPMY+MXSqet044VWu46j4WkxPH6xY85Z2nRmdiM3TJhE1AoIhvIgamZHNvdgl6M8RJlZlrG35Tk1
2e3t8fy3LBGILO0gvfTUdiULPC3xH36vM5LtVLZuLJ9Tdq1jP1cqz1eNMfdKQ/alj+RWa/5LHcWv
GvMwfLdC59YsNtTaGORi6hOIHUsGtI5bQOXzEVUEytiOoJRqZsI43MlIm/Hf9WeLMXgAE2twG1VK
P5hMXBagA66yYmuoW/4+68aP3ORQrrJ86zEVCPlhlCp/yhJUKWARlO0tfxezGXczX+oRI7WRQzTM
g097YPSWz+W6sCdvV+j0nayCRhV8ppTjEAO/c2Jh96G0tUXTJi+6cKOtknheomxrFsnBsqkmnKR4
TG2nWCVqPwaa1bw0MVHlAVIUHheloj0FLB2uoc6yQWZjznaqvEiZQaBGnw9USiiQ6lHwopXBdgj4
XJ0/gaLmjErqmlEC4ErqnpBKWHyTJpZNX9076fxT2fTaURh2bb5NnTesM6eECMitxTZXD5JpHTXU
5ua8Ym6h8R4SGTycZmTx0gVvTpFT91naK4b6dNn5ORkvCOatfN9oEO0MD7ZJ48nxRUPEG2DPIUvc
SlkAVvGBxLD33ow1lKnqN9UBRsHkmMu57jVB24oFYRuw0NqXwaHsBpKpRXvGH/PiSF5oNVrnrAmZ
QjjEVWij8wHYeVmNtDhT8xR5TDye9uPm9roMLHjFnX7vwuRiA9Ga1U7maujUrqWJLDWtXnmF/qkY
EjGR+SI3hQDAvu0OBC7Gy6l4iwtGZVbyC+zTzQJt7bHm0Er/pjNHCci9D/OIjHpcdgMS8G6W/Sgs
AtjuPgfmEXMdMDGAA8OlXS22gxsDOCvQs2E9QAI1k60akMoz5l9DW76IagCCgFLGxM06OOCB7Yw9
hLFsTTgQE96f9eiEJyAKpzbx/kk+oNBlLeEwfOFm75dzdwli5kR9eLWsFPiPbm+StPdwCT6Q10SM
2yefOCNWOsSjc/0X/ntjgEqeWxY3m9aV5v5th4LDvhNz/NLfuobOUOju2QWmHSX9rreWYg6bLx2B
7gQ5PYnC3HIsJOq4OuUTdbg+ggni6qvz4KPwjW/Nm0+rkuIhap5TGX0NtTjKAegTGcIo/iP2zlay
sUWGUZIVeuTMsrd4pYYbBxTUAA9LIqAExn50+IE30/d7GP4a5XkRUj2l8awsmpV6GNgN0/1hVkIv
ZiTEOLBAaJtr6VNIqL7KDnbIJqg9DiUv5TD4Z4TiaD58+dUp512P88OgIXYf5D/SF1dNxfvTalwy
TV1uRcVz0mr+GbAot59x1mxSMjovv3S2D5JnBvHcUpKAVnZhuvugwRVdlMFOSPEx2iaHoMDOrrNt
yuunq1vuwY01+I4woFjaskx3SwIrWKrC0lKXlPBSiusPZEYWMyeLFqExXyNMUdLv7pPdn7q2vCcs
LfPSQbdHTHVs3UtUj8GY3erOw9pfMgJ1l6bbv4Btv3D1Qsjz649gFn35I4oMjlIKbCrfMHlKLfyy
U/AwGttfLK3r0dJHFob9tIn078Huz1Nc5j/aQBKae1ROe7NcwR1LXNYM65AnDzPaOi0HMoWy6csY
DBRyupeBbxtxpaPzIOPPGF7GLF0NNtguXveXiqvwaJhItZKBRbVVh4hfEs+9trKbsH5wkdZN5m8M
Jwem9JuVLpVp1jdXxCkMdccg2zvtOorS+Or31ni1B9TpqfTatdOxpTYwnBsxZU0VefJaseWGQoiV
3tcd99TLdK+73XSFFj1dCfXtDgDQPhD1f9mo0dro8N//iSUgqTBgOXi/3B3GYGIKHmk0Exlkfccg
YS3GOl23afoWxpJdqj8eJl/6az7vBZZgAg1Vvw8169zbOo8mKHdVQKBRIJEmuIWsQnWE9dnfWEr7
adf2bXLHoyfkRykL/+olRoaNbqhPNHvNmYh7LO/1j5b24VfLK2v+k5INmYf+5ZiqkOI9vOXjONyx
aDsbgJg52C/8x0lDb0j9MIIUKuVPG51BVhuvDiFRmMM9lwR6xOVZEnhknI5ro3f0fU9G1Ta27f8R
dR7LjSNtlH0iRCQ8sBW9J0VRboMolarhbcLm088B/5mYXihEVXc1RYLIz9x7bvWWYoFhXOT1vwgL
V+yQA3ha+3ogVb5KyRB1hmWQ04cx5tZQLYnqFEl28oYy8u+gNVbVfNkTStCsJs8fFvb8RBMcBAvW
e+hLO28vSrcgbLQ7dYYB72PMuyutdQb1ALGdHo9X5Ft0HkiSLCseyUaIZqY+8JpcM3BsxmO+nT+g
y2QqfzFRIFiLCQs3HBcaeMg6C5gOp2VW//gp66UaI2repc752HUlYiB9+BWaba9QDOMC8y2gemFz
s7Jc/CJruRoymj58uklelwj/VdqSAVd28cEShI80YERa0qOuWlNyhNcHvY6bX9/p/pggaB9jNufq
uf5bLrp4jRSpvySkNisRwbvt0J6mrePfbMaQOIGt2k+I7CnLs18kJJsRJvSaVkaypdxQW4W1dE7k
PusVDrqSf3/oPfUTNLvQgUiETFAtmz5o1lyeGUKxwcM+L8RKhfYfd2S4p+n9iVZ9HgnBXtG2ruj0
my+RPdnc0ArJsl6CgwkchSSsooZuMFK/1Emi38yelM6Cz+vm+RCoIDN1Xyenw5w9OQ4EUQSZUGSL
vN4hKpjhhKFgTQeVi9ii0/NRVNosf4lDXiTBB2PocmU4ybRkuCit/Obpir0bIXm1mTLmoPFmBOYN
E/Z2z59udljTR5s2dCifSJe8qS7cDxbsztQ1RzByKaBFD9jOjbhNzn4LOwav2rvX9SV/ixZcWt6R
Ag9dKm1FuPUAVpZ4JszwmomOFbwQUpemMfobsNDhhk9BnvkF19gqmReN+sRGM8GZ20hCPICJn/wx
3BsXtF6M27BeKHSaN7AyEsW8tns+0jmgIQ7GR3tyATxL+6yAIXcEDS5pqoMV/rH4VviWfXYJjKiQ
eB/tYVyomVPn1v2ttbMW2SOsDcBqIeLGpVH0Yhv6JW9g4NNeVcbRjqfkBuqs1xQjhIIhus+WL87z
1xHaBWEBnVogVX4jmkyehR+StoYTCrkEMW91dm3GiImKzrqkzJnTVvJgDty6LCn73ylbz++HWU3i
nA4MyFDIPDpSoWigkvQIM5VQUq0/drzJA8ZawzKCr77EzT7VJ6Pqm9MU4bgCALRwuXtW1jxgVtp0
IhEUKMxIuc/MLFNIbSzdEUtJtN7exvzn/Cov5c6iSvwoxnjFPrkKIKLEzP6WFsjuF893/hrqHqcg
x8aNjwrnkDtsnGSM3VQAecpNniY4d3g2LtJiv/QBbjLrqAvEk3psv+oV0KTAcTd6iKIsnmLviNkV
XZ3B2eiybvEhD6MHakYAzd42CePXtOm+g6D4Drr83EBOesm5+Je5y7JZUynAO+xZKMBUAoB7nE0J
hk1AM65ogun0k+aiY4KsCJpFeNMykd1u6MHruzU4XY7u89gnDFJddB+5iINFiC2t6NC7Tl2wSQMb
qBM+Q5z8mOJ9unAN/Dn6tGZrMfD2ooOGGutlcLorUkdwr9xihXXH+8Mi18ZSoU0hWh6SqHPwkuBC
tD9hE//Y6OJeuNMCJuW/wDI9rJJw+pOa2YkZFXrAMjS3Rh7jsmrHZcdzlgR3LGBjLGoPfMHQZOFa
lkcLMtZyMvib68JYRQk3tqqgMWYsDJyFMKjGYV/vd9zk02EncpYpCSPCEkoisSlqIeucPw9teXp+
qYn6c6NolpA3K+Cp+LTpjYkWJ3xbtoBpG3XFK8/SzWM1A/n1hJVirxvDjKY29UUXwUPxlH0kPANl
NUUpw05yQKrhBzlqvLDCYVr205+aZN0TSah48tx2N5bme2hAhgIYzfIXfQ6GJqvt4xlD/lPamY6D
8j8XWLhEkuN4WngyCGTQ6nxXzk4m7iLk5SCLehlzzlQZraTI2RdKCPiTAshFaXQLgTeuxxa7RNw6
NuQ+dhIOMYXIACkQNVgbqwKJOS6S1EPs49/jHAlyFer+1mK2R5fQ8/Q2U9R9gzonoUaVdP1DZT6C
9BH5tIWmaattFzNUmnOsapf/hA5sxw6Vhr+ltgPJv8gT4e4IL9/Ho7djqcNbpHu0EoNxivGVzUcW
ifMqPZrOvadF3zZRCr6/+y3JiF2wtPoIEv+74nW1K6ZrFeg6l/HCyyQsYpTpWElmXRMAxW/UUlAl
Dg72+Us18B41gwb7nKXOousGqMHzZVC5a3S/s1WYjCHWX5eaM55PD/4FDypfSy6oKBR9ceRsMGNh
sk+0pSgbilxsxhuRIZAhYkOnkWRZN8eux0H4qwln6fQlBGNPsBJCVr0ASQ4GP6NoySQxYa4HF2do
ij+4G8FJKg9i3oQesjQoQpisuaAYsytQfZYFFu9vVJHsns+KIRAMHQNDjPHasEyFKTeVCD5dl5Mn
jQhpLPpHQAsR+gptDjCdRVvZ/yCEFCsXIoVT9MVtRjeCTlz7JTvYUl3DiI9f+DBlXO5dWW6stvmJ
BdOVvIOsO+JVmnx6PR36sxP/8WV19UA2or2Sxjoyo+GsGckmx+GRT/1A/hFOTLsRRx3RCsdCfil1
bjjTNBgvrRkgVIGkUDsK0zs2Ea/sw3VnsnsZNO4FJUXv0pdiXDizoyMccWkko+7AWDIhMXEfQrpG
Yb1pevRhgU1JD0d/4Vccw14/oFEz1K+WqT29W7ks+bWZyyE1HnP0dSNLIj3d42WtuKFEaDxwFIDr
XtkYdfJUHY1hJKwsZ1LbsRAu3xiCXGFMkJnnwF2RLkNWO+FK1gOWiYgh5pyFndE4XLSVg9eHuM9F
OpH1bbTVJybGua5EuWDyG6rhofrWWuexeBfEw0ACRwLqkmgH+DraZqa7chyiApX/JssEhJHeXXVw
aF7k+rtU+eicB/E3FzaYqpx1fJujMe5x+IEZwHqOTGmD34uujuTjAcGx8LWrSAzOQTu6+Pof4v+y
Najdd5PyKTEQIRQebknYTtK11YpxOfURu1w8yTUxUgHG9cG7EHwZL3FqbrLIfuGWuZ7h/txU/+pd
N0+YSqr2RJ7NJr75jVWftPmL7IwTAbyIYLPyDC1GLTV2TwsM993eYNYT+7pNJh5BBF34AU/J2LMl
MxZhGaLy0oku5LTzVrlz7UE/LEbThsqWkYfgu+RHWaL5nrQatW5wIqFmlTXmDX4YvoWYIeFbMqiU
sOH2wqnO3EZpn01lfbU9yCGmu/UuzcClDN4SFjTSgyLfwRVgm1Yk1pxBu4U+q5v9T1vicCt9pHwJ
upA+CWfmhLGzyVKyzWZJ/PWcFC0xSyHcIbwIuogjfjFOwzNXUT8rKB+2xtI88JMHL5mkz4A9913K
9DvX7KWIDDJEKoovIofx0IORMDHHdXS1YTssmbP+R+jNz2C0d5mQ1Et/z36BA4jclp0FpKELODud
DPiCpcP+ybQrCCBeK8QTUYgJQZvGcgnFlLuUc0z0XmfHGrIFNFPaFuPXEMMvdo5JH1CR6UzaI5dV
mU24RVVtTC47bONjzS41SremxrY9HdFI262Dd8SpN4PKmVBSvaWq/Mf6GTi0jjWjIYx94Qeaepm0
5quE31PFg/pQJF/Etk6Knpq3Kd7A4nEJlcxa+S2+N6oo3KGw9QlWZHEe0MGxO/P7q6ONmAYNXBBD
3C+Ag2NLD5N9GWgfJDZrI3o+ykF9INwVMzA2i+6fHUbLAbTQkZRGTCagl2iEkVm3PG+2ghKPHWs3
ov6af237pzJ3zm8r6uTFl5g9fJsoatHVQF+pw6I4elCI/7T9cHdyYVAbc7unin5RcbLtbbkj+Lr5
o/Huopw7CBxq88LwBnQXg3tGww+peNe25ptA64UJNKGorCAQTeDK7LqmgsPDyeUyfeZl+Nqx9lQ3
0TCViMalmSXog246zJEiMN7ZdCcgNHFDxA/ql+9ALw4li7Nn7IC9m1c9kRVsOYWvhhj3ncU9VLlJ
sG1UBtw357op38w82GHcWiUY3fFlu29x5hovsYbsPiGNL+VQSrlhvCgD4gkZXau52gF09e6V+F11
MmQdrScnAFV8zhyPd5wVCMkK2IoPKlbQKOJd2In3quyHlXJwhMzqBKkxMfPi/NfMeGd7hd/aVjl6
b/WfEIlYT21710bqStRtSEwYlpcd2oBjmBd/UwbCywqMU9Wm+yHnM0cG3dJs3H+1nW89N38XZXjq
ovTWoq/BjbluaqKPTXlFgwcph/LmqIiVI3YoQ1q5HyS1qBqih+Um+P+0vww/UBRnd12jNBlaIV4M
jCCg17Z5nuDNDWN5cDpgTbouURbiX3XCWziqn5JdrDtxCmVu8V8rPOuF1ZDpRtqrT6sNPUE7oI5/
lzoceJbaK1+UF6t1ukUOLFVtM04qVJzQER22OpPXb1IFvNrtN0U9ksjZjZt2JH6HwOtFhZtsBP9P
1/5S9jhm+wVO2M8Q/RK53j+154CeGzEjmS++W71PJq93WrLlj4Lk/e9EZ3yRlNkePgqYRJlBegVT
ch11AG+RYCMuviYMo62dx0eddZNZb1KWekESvhIgyaCgno5NMH+KR0DsWULZi7Vmhs6PVgzU2gxX
aQIEnhODwxwNqVaOH06CZX0osFiEuKIQ9bMS4xYtML+AsQMKtGKWlOxi/q9I2vyjl+mfvckZ0EKv
c1jEE+pZvYh5Bs00ixWYInFS8/4pCg6IIsco6tH+2/xqBYuJSkDhY5s1ArGPqQPgw8RLLbuQGQ9Q
zJX/QYXf+JfG1X8cCN4Lo4n0hYWantPQw/+zCSwsVnkCITR39fIIoefXnqJLjedM69yPsMkHpuUh
TrcyQFDV0oGP7VIbmz2ImxmCyHigT/rbkBvmKnytNGRi+UBzb3gNKfMmHtERMik7POell9HBM/p7
kWPKRY8FD7Iuc0bm7dGZIsiMublVifoPeRcL7B74eqf7F22ikYHBHkeniZmULKufrgB9UxDv4ffD
n7jGSB3alDJeXEUsLwwmCwX3grCIz8bEctb3QaGJdJ91NbaEWV2N1jb0+YZ9Nk80bxa21Gn90Kko
QcZMoywKbNKPcpb6tfCWtvTfgsBGER29ti6zuXHmrvU1JUTAZQDXMjxD6vxstOTVNEA6pcY3eLic
TbhT8Pml+muCdxEh1jea9pYE6DWDsGdwVPGJDueNjToiMDZ3Vv6Xdh+dOUdDlKuNU5awyBLrHXIC
y+ukBMPRli5DkuSsVRcYaFBtbeUuq4L+PKGM8OpBLOzs4npduyTe/psZ0G2uCLnRAxQFFhG5AP7G
WpdbrbUQFxqCydTYI9YZt0MysrATq1LA9CTPaBXUxa9sJWnVQO8QS1hcOx2Rfk7wQ6v1CGpTe4mV
ds3Z9E2zKUJnTDtWOXAhTthQYDSilYFhSUoKf0lcxEtC/BAYZeKdeUl4amvuN5NhuRvMrfnK5lZ+
Qv66K1j937J8CvdEPrH4jxoqUNFN+xBZ0n5A4TlqocGgO41e42IQV0iQzweRkx8VS+87g67U7L7h
M3YbAJ1cH9xuQqaGh7Bp3onscU6B3JfGVK3gD+GQMcvoHoHmY2Na+StUBh8FFo+zUbsagcXsN8Oi
8W62wSqT7mfZm9Zw6nXXPmRmxdWvD8kx50njcrKo2MAFkFqFES7QvsnmDPY6stDX2geA46Glz3GA
rLm4jEflfbK4wO5Jz/2RwYEFewzF/PmwlxWCLUPzWOdXuyZleN0DBloYEyPSKYWN39YoLqlGFr1p
DGdmXhscm8mrY44ddjE9WYtuE0Yl81i+GWINQ5Lompsf4x/XGA92XmAdAiAeOZmwKwda2ZG4gwnm
NJMomcbdoQvRpBZ6Ux+0YsIlN4VU9012piTQkQaUKJ415gR91CHnZb6tDdW0VE1QnRoF12cAfLhw
DBsqqgYTXzadXLjp0rI1GqbKQqIs2R3kad6zgYlM5vzd34CgBCzihX130mDvY2BhLN30FQPDJEAe
PEXfpS/a45SkFyfotZOWlrhUpbyFqMRZO4/VVwtTASXWCLcURZNDQbyI6mEDJHXcihaNtxe7DULJ
6qeUZXQhbTA51V4LPFrp4pFEwVLT2EWFk2INrlvJDrQfCdK+rE+TJe+06Ij1SQL80wvyndMiLlnR
TDOthzK4U1LupCnEzpcW97fGDDe9HAIEaoG79FhALXsRcA1xjl8ksKMX0eIIT0AJrel0oMUn7S6i
k2MeCbQOoiHeCcP99QiG/9e4nx6qyo3eeayU0lbqROMqvd96UWGwepUrjZipQ1IJj7Qan8YZ4AEX
Y+NdNTy6q8LBNlt4BKB5BuCrjgvnD5j39Ugp+y8NjSsxPAwHBAoGRRd0IhMK1R66mHeYyB736InR
UdOvQobmF3oKeUDVQG9QxdM3jrirxvjtrSYfYdGqFIsfKbILBdHpU+kTssuilTurV+SXVXMUO3qm
I6g5/UBh9HzQGLW+ktJzkePjS3npqu7Uhl57fX5aHNqs5yMjRxUeRkGzKGgqd1oF/Xxode09F61A
xV1+E2P3X1MMh15q9puwJ/ttxBSuqeKNSZ22DzGRvIy+hefKikgiGORONMY9HKzkrztY92hgwRGG
bn+af+zp40n3bQGwWpt2fYd02wIEQWUbu+shmWjjp254z2Kp9h2hLmenMrZNbge35xdD+4o71KRD
3llvc243wkanuqHKJhETJ+mEguxraHtvQc2PuMGw80OmDJY3c6Fmki42P392VFeBKpXZOur7tGYw
b/ZfYMrCf2kmufCVla9FCB8QOwT5E1UKwEyNYCZZoLWQPCGVxdOnkyOe7qfGurARtHYM9nCpR79m
y/5p/nPiIvxNF0Yk5STOyu1LbumJbSMKjz9T6dX35490rfzPaJBUN6S6rBpWeG/B6Mo1cj04G4Ue
vqk6tU6Ve4xq8566uvPZIpBeW3VvbpqI3F52Lnsxps5dq+zxHBgxf9f8c3arhC/IfomDkZS+uEwf
nj0ahDLMGEHpAoGp4Vc1Ne775582BmgcyXIDxkCDhCtwvE/R0U9nbeEdG7q/h1Gq5fPnhIh8MBQC
zMYBvmmswoB8lt30NtJ/ohwdR5fk/c1B0vTS2KNaTgwRYeAm1XeWEL9aDfpP4hTOYlSRczJUTQkB
HAWpURtgmXfyXUBaIaJZ3nlWZ9Wqtwao9bUFc8CLzE1Wj9Fdl+I7gxK1anS0x2Zs1184VzHZjT02
w6K+TDUv/iD8+v4flMdk0bOu/spDREINZJijXgIliWW4ff4csxWlvsoYpg3T9yD1u9423T0Q5Kdq
OdPjBClr40JSQiRtHKH66RyBBd6u6Rl3QYWcYmoOtMJ6xGiJRDX0n/gw6222hzckL34v+4Ptuns+
upPNnLVBblGodB1PZnN0U9JlClwwAZ/Nlx7138bnfnzuQIEssA/r25o/IQ4oA33iWO7Bz6HZd1E3
rsHlOhuNEf5kzsgHXpqHznok7pv+w+oT80jY1cJrkQZmLD7e61AzN2xL5MpvdP3EwZJyllZyY4XJ
eApH7TIEfvOGaO8t1Dxixugian3uhYlAfsm1Jj+pVsfyDb94TY0IB4+DH4s8D0ntJsZGptfOLq1H
FVFKkavW/CmxLXlubX3RJB8dM0JfaPYf7oxF8DMPPlrUjh9KuGvba+w/Bblyiy6LHpzI1baxDf1s
W6jYnleXEwRLnPjxV8SyBZVBetKH3j2Ybc2YrdKjH+lUJ9T72sPKK9jqPVGWkqHoUAK8Sy2GBEGr
xI+R2MupUvI/Zu3oSUl6CJve3OOSaTfhOGE8atTwkevdOgHFb4xecKlrQqQTzX9leGycyvmR55Le
F0S5je6iQnKUOc4uotl/nroB4sFJE+qgACcucc/WDzwCLg1sWH2ZafE3D9X0t1P6TN6hz6RdR/bT
vzJNL/+kEpV9Jb30w1G8fUbYyfswkmbV3sawGI5q/vL8TrR+f6ycPp4Jj9lKFjJ6b7GoVyUz60FA
LwHDjZYchPmnxBFg2S4vMfg9cme05thakUHbby2iNvh+XvvcYtm3doF/1tkQX9oKPGLrNcGbFdYH
L0e51ABWPk5dQ2MYCO8iOmKIzNq66v20j+1iAsTZG3iwRopVXPJrjYUuG8TYxtQQGN9tJq+ZH9MX
gHUGH91/sNZnndnoN1w28UaPawhH9BdJz7teMBcCz4hayaoJLdB7x0CX13iMSyKN3j5KIe74JoEM
JQw3t8Iu7Lpvz2POaquCXTeZMpB7vVXPtIT5luehHtD3Nqjq24gEEUWObW9KC7vKGOUYDnvCwWoz
3tEZTWtX4XQGG0x3oMbpsx2Ft1ZpqK3EVG5lbhgPy8LfDpxYHFIMeVbW581LbrvVPhLeePUtiBXA
U7QNyXHUNdxcpqG5mPxF0KrratUWscEIkjQo1lvvsCTqDazV1zgCjEvpP33CSIVQprvWniHO9KmG
U+1D/RwzSweiR4jdUa+Cdt3F5ZCQBR8SjlPCtRjtqWEVkJNEnxnmgVSmbi6Xzs/9iM3H5dj3NHZJ
0nJjy6ZGX4Uk3mwDOU/h0NS+ktj0I3OTlY/MPezTD5i9UBj5ZmAW8PxGA3DxFZnygV72tfed8dzm
ff9m9QxEDBELkt66W6561hZu+RNhZn6JfX/67H1CYPL0bniSMOLnM/ADbxfHbG5M3fwcECDhmMmW
ldkXV9ag8SEU+r+ps3aIL62753Wv4dika22Iq12caNnh+Z3WY4aMWUsjIwhPkw3tDPJztI2KVpzi
3P9PU2G07Wr2jxkXYUvydfgSdRc+HGLfOZXY6J7xIU3soLYqu0sGGRrMSMPJEodg/DTyOfkcQajp
kmSrFKeIz0xDwzWGwO4FW9NMCsN4xOKs3neScBg409XmeYfsix89GwMQtvIvG3suwyl15KFxjI8C
/1BpOr89xoexaEFmAQ1Avlqenl9yzYO34IOk0xEa3apK2yi/L87BMLhkFxjJ1cP8qLfI7YkSWndk
cTUIk4Jg+7+rEfDDsPVEhay9ccaV3bJv7kiorsnvvut+Mc+KxnhtQ7bGvqjcqzO9lslbxsLzjsCw
v/eK5ZgVpnIbj90jUm73KvzsRoz39GaVKthlBedwWvnJeaRBeelbsQ68oniD5+FcPJliXTfDd1E1
WArtHpQzFzIMDjI8RBjv2i6QS2tmxXE2OfhpzGb/vJAABvbMFFreZwd+hdfqmyKYwqVWUhJrpSYg
2vYueS+DOWyR9e2J1LTvTaoj8x5TPNPmQ9n4Xmg10Xm2RrZ+PnQBUJcO6EXS7J/v3eBbDGTCUNsW
qUaKDwC+IpXnwWphGQ8NUoqusThHI+v4/A6Vf70cwyH+UE2SXGzNBnAzpiD/ieDrjNbfuggjmGC8
tDrkNcdlhjZ3Y03X/Cs1bNgQ9WBioAg6N2znIJ5CqmJD3I/tsNGNCmQQO71zqTE0GvGG4rmU9j0r
F5XQp20ZqHoZjMRMFTK9MUcOF7xB6yKu/uDKJZEVM6QTVtGr4ZKQ0E5F+NfunLPe4/NQsXtJEade
gTB8dbh+P5HOqpVg82wiU+Wu2nvhAbAqzzGwN2z/3XtmsUsMmuGPrRr9Wln6g5IH/7mP+v95ZVuZ
6ayptp3VvKb8cKYKypUJm8NLMiZuthPvIwPPfJmO3TZKdf1N4O5fE/HLspTZKjAiqAGu8v31QCIU
tDWj2yPOxGtkW4dnHURGdXlm/owFXGPBpIE3tesYaURW+b9jTmTXfON5fiGv9zBgmttU/gh1dsrA
mcqufg2Y5ixKvBlXiGh3mhN286MfXqVVlIeoTbsV9h5g6ck5IPvnHJuJv7B67FY4cYKD8q7C89LD
mNUoEE16TwPROj2qn947t/sKC+7XsNfBZtX+wujZtoTwvQGErZswqvb1vEEocxtNWSjKjSc9XhnO
/UMXqLceV+Q6GgZzp3Ulk2ah2/vQObU43V8LfrnnOVPl0wdZIMZGm1XA2liJ7zCKVnrhNL8RRkyW
AU316ke/wQi3qy276lE4M3CyCYmtz8j502cheEQg972LqdZovM09n9z00I5Osog5RIfKLXF5tTVS
ez6pq05n+z0CCjtMTF8PBp7dw/MhEGm0b5N8U5Eyj6W4D/jZTkmHl6KuBDiV5+P6t6gHxI4waRZd
jLXgJa8dsYtF8UF2RbkNC1QCz1FLJxCh2R2aa5MC6uGQOb4YNcvaTokR7cU8xRjj4WtwDW+nTUoc
oxY9sQyAV9QGY+1o2rpWLhhyVMlaukiQzbzfxbMouOGOdEwdyLejmwuUuLqzjEgdHo0FYw9g673u
4zS2fzGD9OzZvE8PkQmDajQt8l3GIVz6GNFWzp3n1fPro43m8gMd/64oJVgyPspLhctHUllaMREc
84FaWrm+bsu2nIdl6Vrvi2k5jkO3KU1u3m4QvxdRQckjxbGWqXMsDQq1IXTF14gADHjGWxv36V3l
/BajhnYoZPDKutA+NHO1HevYI5wi9Na9YbEqluMtMFrqAYTobyHX/TqmW/ry7O+kNZo/DLKGVccC
eq1p0UXTxumolXDzCisY//cd1onpOOC7Lmr4WM9/YzKnZEu39H//3Zhf0KsG+xChOISIR0vz/IJS
QF5E5qF1DkCIQvfat0w0P0w4LStI6PbCL+GlmaQNfDXRVk5tuQpCWxyGgSelB5m3ng2Ujzk1r27T
lT9KdxNWpnjXcswGgyAH/fnQI4uqSIJzp0p51v3QfNRy/H4+wsOGGlQX45Gs9irrp++y7Yx1x3Jn
C5Yj+/I8lvEOGT+cIweMimRlZDlITP5fX3VkL7MKEwlz4rthBx7s4RgiTCMzBBIpQtW07zd22qfH
sLZ8yjqGQUXRvbtIQF64CzDLmh8q3TkntHbX5yMPY2TMqYwRyPwWIbmWMhLgugJz5deh+ToY9bEB
qfIphiLaYfJ1wUEFjwpT7sOyT7EWeD9eBY2psxOFFKUOrm1MYRp7/seQRhd2hPWFNIBwZ9rsMhPX
2z3P74IK5xwZIUaFPN38r0isXdNl5ALdtAjcfE+uTb4vRLZzC7Nc1mNj34sAhEqQRg+3KttlM7+C
KhK7EYOPL8zqJExNvppxVLK+LMSysBlJy1ENt8obt610LORvOOCe70qHIGY71e7O4JYBpXRqblrV
/olEEJ8bUPIOiukfLG4wQA3lnjEQszAMyfRF1zotntdrZlgXUntcDB62tetq89UoRp5KI4tPf3Sw
ifAPYSp1+O6STqzNP7exj6AtVe6mhUGfTeOlU254fX4h595cD56VL9rUvPPyiePzxeJ1oRJSWbin
3o/uAVz9GY7+BVyd/GlcCHrcfzK/tr47FmR1yQQwH0sHck+vbePWSFbs1ijJrfA8eIGOVXJ092Gj
M0Dsku6m+8OXy4SU9WvkHXQiwQ7A9r9chBAYYJjoqta7KCBUyyFBkzdNpf6mx6R6y4RSS0s4KKVM
yCjI/j2LUEMQQhaWzSWkZ8cKhSI3gowSpDqEIvwo56wfyhO6UbanM4Hhpuf2eip2dptFX5oSzs51
SxNsrRl+JQNtVaapb0u3aCakW77H/teYVOZHZ3f0FEUKbDEe/k3E/7zDpDNKfSaM+OKCjFJ7GKT9
KDJ1TgL7SwLK02OQq/Vb7Bol9ViZ51vHgf5MCAsTUbx8tlbAltTiZM/n9CeAh3Qd6pRITtt3Nk3I
dkSCwD2E3Eo/6jLa5ZnSXtNQ6meCJLizGa2y5ZpmPzyFIiqu+QcSvL3pSSgfns4s5MAIOdxWhAC8
OiqjH+Flttr6n+NU8R4mifGgdrxTJDcXw27Nh6j9g62SZQByepdhljk/v2CvdNcQpyADux1AOac/
h1HX33N2p+tAZhVLgoCRTif/av2uqu3mt9Dx88cyYniN136Xp+Nnk6KEjXL9JQ+M6DHFmG7cYjQv
uOUUS5r0UfcAjDFlRqfEnELeNBqWcpxuo4gnsLnEcf3/p1SC8cY1Uh3//8/tuvA3zQCiyeh1Qrni
tscP/f/+K2uoP2KXta9NrPTzV3dLTpN6tP73Ec0Kie6rnH6zPnbWGmfcdrRk+zXa52eHKmvu8H7s
riw1ESA5N0B+OaKATI8u/pUzGt+ay+Bv6TchIOAKQXYCuaKNQ7CGU61fmxaYhTPI+kcCIUmkRzaS
bk8gbhnTEKqin/N5TBcxhyKjZz/Wbovmn0sC0bFx6p+tbMHOiFWlc8ud1PnbtfG3I/E+C4QPGyZ5
wJoC8yo9mR0ycNXLgijoT+Ex+LS1GMIUmsqehf2o6V8+5Hg/Dgk2nC8Ogxh27FjjMbXtayVS4wgd
N7jJaEi30+jBY7I9BQH1+3mZWVleHnp7Vm4a+TXTZXF9/twpkIQhqyNnx64BeLuyfxtocna2oFdC
hzVu4Q/7mxhGi2dnzl8tQlPSGNK5hSC9d/iY67Wcfp9nfhvimAttavF42pEIAeoQV8mQVrCe8/Bb
0eWfM9OjCqCg3kyM5Zgs8UXMX9AtXy0A+PP2ehfU0dfQpQb0vzh9Rbc64k6y4auaZrh9XsfwkZuj
bMRPnNFQcvPRjqiu1C7JSuCzRPtS/mCCQV2WI2m4FCYjkUTRrqS9z2C0LYaXpQXc66y0BOzaHGXi
zxBsP+v8nxb6WlKxCiKK4TvtSL7Sa33aRNi3z9NgTmecXBRwqN8HD9+ybf8f6s5suXIjy7K/Iovn
hsrhjrGslA93nklezvECYzBIzPOMr++FSHW2QupWdj22pdJMFMnLOwDux8/Ze+3hW2LkV1Oy4Qhu
SvJLcaEPBuO7Ahr8j9GQS22nS896Umbvo/56BY1vXadkPAjLce6wrUN/bNCFQpVc/TjSwC4Zl4np
EqTrhgfok/6JuOxyHTaNe/vj3zIUNCdhWi99Ci/XSJse5vJsF+18+zRmcfWQNMZBT7XuNUhAqPkD
cWyaZzA+zmL3Af4auV7CHtY/vuwHcL9pPrdZmUct6lKE5FGyHcWaLs5up8e3kcsb2lVJ9ublbDKJ
j3F1SmW4DboANtIo46+i1E604C9ffvmPf/zXf7wP/+l/5Ld5Mvp5Vv/jv/j6PUfYHfpB86cv//GQ
p/zz43f+9TM//8Y/zuF7xYjus/nbn9p+5Je39KP+8w/Nz+Zfj8xf//3Zrd6at5++WGdN2Ix37Uc1
Xj9g+DU/ngWvY/7J/9dv/sI8lkd5GIuP3768520GreD64RPc9eX3b+2///YF6f2PN+qf79P8+L9/
c34Bv305v7VVSMFU/+V3Pt7q5rcvlvrVFEpYttAtfCCmJb/80n/M3zGtX02OrK5Nxw1bqLSsL79k
JCAEv33h0/xVIS8RrglOgjBFS335pc7bH9+T4ldTmobpYvwwTWE7+pf/9ep/+hT/96f6S9amt3nI
POC3L4bz5RewefOHPb86R0rX1E1dl+yOuq4ry+D7729M6X1+Wv8feV9S9yU2N1hfPoVNf6ts+woo
g1QK0kd9zvlrFuJymdGUWXSEa6isvLPKMtnmVQ18SYs+2XetlmZVIb/BHAKcRZ6Qzomy8SZsuihB
RdaRCl84N773po/lzk+Hs9VwR1VqFdhksTvptUDsvigGklxQW75FAQlkFrwhEjWxRHY0vlsLWw/B
m9BbsUyCZMDRbe1q3bHWqqTGaOW0RgCC0rr3Fn/4SH9/0/74Jqn5Tfjzm2QJgw/SFYbNpPjnNynR
cvzKAYvBQJC1bjGdSWDp6KBqy54wjX4ZWNFDLtoVJc+KSfGR8+5Fn6BGTL2+r9roqMaQPqLML4ST
z0Eqe2QNO1JU7kOUPysrK7a81ew28XDv5RqHf887hCHBpJ6dQaa3ti1VLwzH9zQJH/Kg3vz9K9S5
DH96hQafvHKEtDA74blxuRj/eBl4ZghjHbPcyvec59CtLzafhAhBZUIHVwAEE9g8qvG+ET67LYKU
IcL7v3kK+l+fgmkbAOIlHkRTzPfdH59Cxl8eABoW0M8GMq6TXe05O7Ow3j4kuPVeOjslu2WaV1ii
6vPf/3Hp/h/+uGsJR59fvnLsP73+TC9lHiqngNNukQmmYyE5C6ycpAXXnNmt8TH1wBhn5codGORD
5p/A7lWi2gAcndLgIQUTTW26kDa4cfxKdlFszP5qY/TPQWS0en4vUEnDTUItk+fB4e9fgJrfnT9e
onyApuuwVHAz6xIC5c/vnj9aUS1qkDGCrrCOhD8e+4vP0HNpU3UsY7/cmZh7yDXcjqNN2/bdISmj
kxjqG+dYKyjbVkP2JsnVaI1xvhz899x0SJDY9FpPDxoVps2NHTFegjG2TSd5Hw7mU0myzt+/FP0v
L8WWlmMYJh8GN5t0/rQkZZ5J+ZKgmDIyhrrk02VNe4Jb89z4+tuo5E5rxRtsuU/Oi7t/87f/ch/Y
DAZYWTEquEQSmn+6DiRGFV2HbbNyEzSwUjCWiMUyV3NqbYZyPd37yeZkB/22gQ6+GEowZH//FAzj
L9cizwGog20a3A5AluyfP8op0AaDFY3VJNSjRdRlnyzSa/aKdzfekPv9yjTlVcOKhq/bunXLkfah
CItlq8316ahWDMdwaXQdXYUCvZtOxnWr0aUeNi3yhSXj8GRZqGoNjHn2A79PCnl93UTffB32QlyN
IY1RHrWp0x3WS7NBoUkF1DND44pmBkbyTXzU63LTD1/x/WbCOadyfmRhvWMWITHIqZcaaIsF+XdX
v1jWI0nJGO0mrDGbAYX3omrNtdmhibfPmj+cx1Q9+338oHfhseCsmubytRmNXa3UTtTGN1bOYLog
yThzSngFKHMyTGC+bnMNAb8ifX12Gus9csMH34wOo3fv1Op58LqrD8JoSdt2p4jgXQ3eW9nZnzUT
26UhuOAzJ7tttK3VVfAe+6eSBy6qoQGzq149mwwq2V5LYNJ2Hx81nzwoCJKB1EFvoIDABLaEnsOW
BFOYYdvSHc13v3D3GcHPC+aIb8yx8e0RmajzSRpVc+3AfSl80AUMcKZ7zn1ZfA8Se5WVM4k3fkhx
myFnfgxEzXQDUWtlnjthvtMtuJ3/X0fydUjMnc/ADKYSSVurDHXHIvXVM+omDG4+b5xffuuma1Tx
fQhuUCrnd5OEIKW99KAvFkwwl7kgV9EU4aczzWpG+Hq9ii+VYz9Grflcx+T64CqI7YrnKfgd5pHf
s+aBfM1rFXNvpCUkfJKVydhUu1xBZhdU775ZxLtQh6xhr9vCOBTlMO6pwbe+1d0mAdAuI/U/kRit
koG2t5eKV4IMXiE9OYvJINbJVXD3NdJNWWs6iZ55CtTbmAts45j6ekSNk+yuNrBDC4L7HHVNw3p+
jcjHV7Roj04ht0wKjilxeouWUwJoxQdCO5/nZIzcwtZqPXtWtK/R61qxfrDmNEYuHgRSrfke1Vhn
CFZflDIgNqgMqNa51/E+L7Q6+GRl/6Tx+4rnF8wLUmxUt8Qggjdnj5DBp2Oy3GNUXKUo8RKjug8l
j8VUxaEhChGtTI8Yc05xHz37/s5ETbVmwrwfcWHC1eG4Q4rhGp3FDD0t6P4O+YnpNBJ2l8xq44Q0
dmek3Ii9bnDIgJzQNOJtGAOMAtPB0WjkwRCpC45v/NkWMcdCs7xkAejlwSEv0ibgIugHpDgKGLWL
FsMo5BsuYUC4BfOCCqbX6KBDQRvjJzazqQ7TM+0i3IkoTrPg4M6t/zAPjo3QIBP6Lunu9N5HG431
cBcX1vuAxA6hPzthL7Z9K98spzkTfEU2kteuQHgytmPUFtIBVQGkFTtF3apaphOpsYxwHVh68zUQ
Q7tkQPPmVWDvm0hcOvVqWvZjLYcPOndbTpOctwy8bQQqRIpTF3PV1INfV8fykntbVJ7v7BGYb2r7
scJqkxnZyjerkxdFd82b5EwGudl+HGrjLW/jLdSuu9AzXsuEGy2wGYkZR8BG0MO18JhV74w2ruXE
mzXgFTEk9ZDxjjBFLgyz3THfDRZ2L7ig2+bK87w3DE5x4So8RyHBH7MRTli3gQl5w6GZ4KCXY2LO
QREYzbrsvRJjj7H3ECvGoroWlVojqz5ZLfvenL2dgsCotHPZMvsavE8d2EeDnmTlSXjanoy+Kh1O
UZlyK8BMb6VxVg5OKZxAEDXgGBPhu850nqejLdPhrZth3wm03AxwWGMC/mAAVmAmcMHqzbkt5SLU
02+Jw8v3vCilf0dnsCjYEuathyykV5/m1apOyu9NejWb116CTEiAuNs4usKevJRJM5+F455pRVpp
e5J2dlPGzuMQ8ibRm302rWG2c8CBca/6yK2qUgNle0XgsElAoNGhz/YToOVl7r3gRk5JsHYfoRZO
C0VGO3zATaYCFBlVM2xMQNVVxOhKjzDu21NHxlYTkUgRPYW2e28UyW3uwaWP3VtPZjfEtK1wJ5t2
e//3e7du/rkKsxW1s5A6FjbSIp35tPWH0xSH85aAHizXfZA8VC7p6Lgd2XzlJjPkVnbWefKt20hw
p7vDDXqsi3KsfWwwJGc5DWz19vdPSP61llKWFMaPM6ZjI+v7+QnRswiL1GuaFWEqr2lLqylWO9ul
tLuoGsL55NH1m1fHqWbMUwADky4kW5shlEcyjzfxeUJGuhFzJHAHVK1OcPyktD3+XdVnzWXNTxUs
J1AOII5u6JYjLfdPFSwUO6SfreGuethFVVkSDNmtpYoOjcHzJiaekxcKeSRJ6ZjetzjpbdjkZSpv
0rp41tuMK9ChQiO9tnLhZ4UKJZPBSIDg1TxAWdSx7jZPptOtDV+cA0KFJEnPVezgasOs0It16aS4
u5tPK9K5MKuZwfhG7NmjVA9GAN+0awMal+1B9GC4utp8nSJ2NXerderDHFiMgtc2602IEsMmIK+q
VRgGChc1+aHRvo0zLMK7Qw13U3lAnjuS/RDSB5y1vYJjcwuL1PKPlRw+O9RBvszmAE7rFS7h10LO
EbgO1lPoa6Cv71F4vyddthFuRkhLuMfUCXiNO3TcdNwDbu/vISR7i5pE1sHVj33JNVaVO7cp3mZ0
hB5bN1g+UDO4j3UybjRgU3377qK+lJZ2KvXgVPSPwlA3VjG3A+fg7oemCTduQUp7jHuXbGUjNpet
AfFS19kLxEpNqJjynae91RXdKJv8qpzEx1RfJb21TxHdfIoMs64XnSxTYxo0frrgvpaTUqc5lcdj
E2ZKtvAq88Gv2PwjhPds9MMl6sFwlHMKDp8/LROcCzS6FTvtjCJocWZlwBawKCwN19w78Xfpg11K
UcBPhKYtZNx+cxTT82badnlzm8ESFai4NK0lsCQ6uUNzqXvzNZ6mO5lSLrBK6WWVLPvRRenXd/RZ
+/Cflf5/q6X2/1MnTHBip2X4f+mEwYJ/y1ie/tlV+9E6m3/hn20whCu/mtDMWPHnLpN05gbEP/tg
mqX/qmwOWy7/4+63DH7r90aY8ysUGVcXwqFXbnJS4rd+74Ppv2LmELaLWJqjGkHnzn+nDaYQJ/60
/Jh0v6ROH46jl02nzhF/OnVWUAdt5JHB3PW41pla51EqdyFnj7zHsB3IpN2ljbWVOgcdErzUzoVW
R074ts+mDLgPN6NfXfpYB6iXSqwXNg/Txrti0p6dfNtSDFNtl1XpUc+lKY9RnzRLznykbO9iNoJf
Spu8x8MOdsnV80/TCOYSmYTLsukPviz2+J9BOCH5IxvvaAdDt0qz0EV6tq1yI1r0zpK4p2wTRRhb
ohPp3ACBfJYxOvdVDdh50tr7sQ8OJaiDBQIye1U5+A1o3kXMBVhb2qOiejA9kTEw9ps51ZGjpOIN
sIqZ2qA3kLkbA2h5vbGrERSnvATmUguqc4n2EHf92jFB8tH2gBmULZUfz4SH7pga0MsYnR+CZspX
hVMRggGht0nEOkSOTmincxNJ1AjEezQbqdqVNpkV2ATAtjCOP20zx6+M71VDzLoQtc2grGHCzdyd
XLxlazfP0ziRF0BhrBfqq5PYX303uXVqeZO48ASZUZMymjXvVtIGa5LTGBlKhkgSjxwlskM9u1JR
/hWsI2Z5UcMrov8P2bF7UEX1OptZI5GsaUHC1MoxSE5eegkLBzCaJj9AeN/DDY1F/lqENASjUc+x
yuMPDfC5+tSf0eyk02v7OYehMVXkDJdQBaDWm+s+Z5d1MzvcgUkBC1M8cqXkq1Sw9jiJ+5qPxIW3
XiWomqF+OiPSeiepV6XUjhyDseqOnDymYqkG/Xs6c+XDclhYDWiW9lsc5vaqNGpvEWbA+VP0YxtW
c9QlxDS11TnSxVbIrFymSfOECIi0OK95SJ1o3JAfjxY6jLZBnZw0Ji2wJxwOQ1EzF2Mxk8gESLMX
HbvigRKyXJQeycsJ7I0Jfe+CmbNajCYOsKLu1cGDxM1NlehbRn8JpmxjeIjZ1buHsKuRJsi8X6Vs
ZHFIfnGh79zRHw5jF72adFrAOoHHqGDr4RmBotb6zTLtq3hFeVsuY8BBaAbYwPUELHivNo00kGKn
BgjlIDUIfUu4wlrO489244sNYqmzPY3loWy/gy9D6IVCYD5e7swR/t5Evi1dQE4MZWMVt5prrgps
JZgLdAJpIvM+wHpE96+PV6bRbjP0YEOhbTjaweI25EOeOOMOh/Ahos27ZM490V7xVu0YhLvOhUzO
Qc5egvWoxTGcdc1RtRYabGGafBb9QhJdiwKpIbJioKtRqe8zSFAGBy03IkUtcDB72QaaZpnqSwHH
cNX5MI2jIqsxbXOV+oGBUDi1NJDDEH+d/jsDx2bXpUDIldk9MdPMVxLh4WqoGsAAXganJ7QJc5IH
fVPLJr2B3Lw2e+AX9QSkxc3qGwIymkWSxyMoHNBYODxfTMieIAiEuZXcMKLpTORfuKOJXyTi1PbX
Ems27JjsHqvYzkvPUddwNepwNW0xM0sacIKkzgMPYR4JdnyT2Wa/6kjvJlOKwOY0JkDDosuA+xVs
ap6f+NjgIaGGJntyggNrJkfima7tyBrVAsLbkepz6EIOyfFU6tg0l25pXhPiG0/pZDxUBXIUF5hF
I+l/0FBij29x5rtkZPmJexC+Ee8j42I0ijziTIeTHIt6y1EHk4m2bprOIDYzO+ohoqKmsQ+jA8kw
cONj2IH6cVgf3XpnOGFwQIbkbHF+foO4TM6IHMnL8hNQCSzonNyosKV1orcyP13iJ1sWcsBe76Mn
3Z2Iw1sfMMtuNGyK9mo210TpJUN8ufJ8cF8zndZMiCrDjyFpC7gUgLhdwnyrOd9iKsCQU8fRjQaa
fqo/Wbjd4cr0iKgAUkDivUxqjYWwWMZI8td5fBZ9Va0GhHkrLMOMwQ2aB1nb4bWP0m1XkC8YxnT1
Gs73C8PH3wRzqzzYlbo3NDwveee4YLRQSuopB0a4LMLxg42JLni6ggtsLyRsINFqgd8HHIGrmqJ+
cEcM/lqpFsy6WMZqVg/clnEPWbiJSjSnJqN4Yj5HNs3Z2LDqMkJdBjv5zMEicnWI2wxpLOHs3bDL
gfFsaNE/Ds8GGZerCfYDURfeTTviidWCdedbB9Qa54n3G+y2RZB2dR8jlj7A5VZDhnzPCtVCdeaz
oxOn1+dyq+eUt0kOqYYccbvb2BHOFq8Pv5G9CPe8NjfJ7A+RUw+tQkfNjdKDdNwC65VZCwRZ4xub
Y7vk+M+pQH+RibZNzOHTkBbp5zlzSfeNXDXc8gXiA+bTiIRr62nscaVOA4evyrir/XstrI6+Topy
2XQHHdkoTk0S1+pHlKLBxh5NKFyNYgThVUClOmuHOOJqkyy2KCIgV+4Q6XAbSOSGYXyrkT+4rukw
LUuU+3Dhi02c2oSmEyW6HlBtkrrnIUmBKGyFXJUalHMs3vhTMctsPbChFtgxLS13eY3/uDo27LIr
J2U4V3WXuqTN4Q08X6Fvp4A5VhYh0IPeJYx2H7tTujLpf2xIJOqm4pQNN0CArkpA3gRehRYQ8RZ4
3siuOVA42VfZVy96LbdZ6D9YdrkTOO/rTtx6dMi4eoW5blB9V/IsuurYQfxEz8tx272Tg3nytfRu
QM9uRNmqTejyYtZbJ5a4l2n0MPSz57Db9l2N547yymWLJnHrpI/VQ262ZBzk9T4qUWClYETa5FbI
Gm05nsOoqXZ4UxmAogWBk97uW7N+KPuDoQraFfKO+c+6StrTlICm9SwaeobzKCN1Md3q0a6s1z7M
PzSLpSD33Bevq2iIiuLeL2iCpTaFj5O/awqRRP1R9gMe+AxFREkaSFH1u44NJQIluLXjlkSFls5Z
6+n01XoSC5B5rvPM3nl5/lGOqLMmMJ6w5Jt6UaMId60gQCKYUJF25tXS8W4PJXnVhs9Pev1BJLsK
QNgCYVJ3KIf6qKaTonsjuvHsRBos0pmtWoABSbUthqaDRlfKGGBB+6QE9uVJBbpY0b9eR+VYccug
/qX9T+MAzAU3YTEnRiBRLokUIAVIlC1tUYKyBuZKDlmSC2Q3jDHcdd0q5wJwH35UGAQYvBiTyjMN
gpuEjL9GIxe7edQzm2A172lvBao4G2pcZjPkR4zTuY/EB6SbR/+HJ7Y9DtY42wHfdcCS2yirAWQ4
He6ilnLUQo5Fzb7K8CAYjwMmZikJ1kNEtphswzsgV+08tjoZ13ucrMbCxe50alW+bZK0W+KqfUce
+iFCLqA4S6f9ONZXgrYuff11hFi5lPW7DJALaWKvV8MLsF/bg0rcy/jWDcAR6B5jBoYvRU5cTuhD
LPGI45YZIDLOrZCluiczNh5i4thJZgIpqdmEyzmroUayNhEiuahb+9MI7lInuHaBuwnd6cX1reZK
bN5x4npmbcabwOvTg2Fj19HHGLN6hA/kEYL8JHyAeynd8UPI+Wq45emoQTPvJyI0iaN2caGjnDD3
c3BDV5BgHrZgJOJuxqG03r7uGPpQU9O0xVw1TJUD+EQftlomXroeiRMFJdFYxtt8icXj9C2eKA4G
BW8rBfky5Qnu3hGlSz8eNBneSj97zy1vW/hEAcpg3plIUsiVMw/5Dcvkdr3VuuRQ+3j2Y8Dn5MIE
U/8tszAu4LGoNHubBzpw+q652AOKIPagj8ppL77c13o27Dpm+qRSksQZXgFLXjEqf3U0tmWFtFHi
luPE0F5iBtFLM8hfNDLnEwTZ8Wza9qbxoLPem/Z3fYwNLGQuiR8hHSk8XmR4HZJ8emxQzyNhoPta
1iyMZvOUwZZbkWmIg0kMq3hwnyaTq3/siHlOjFVXRpxHaFlNXuZvLSO+91X6ppjYpgUdaXegDTQH
ugcIHBiuoQ3IXEJYK/3qZe0hLdoVeIOtgc53UaA4WoQy7tbjSz8ZGwo/ip2MdxrY8Ktm+I/R2O/4
lMhcnGiM9qO1Bg+i67edBQMe1iq4gUSCmaNCDEOSzNNdJGwdJISiD9iikB0VZw+T/CVSAQlXr5T7
rndvKpnOw4xQMtvp3MzZr0UsXwreirER1jfzEpZfkTR/H1VA4m8VXeKivZhDJ/YEN5PgoiMnFN2q
qFvgfpyc1xRfJ8sdP3pQsTd2ewsdidCyQr+mZvORhxoWCOz8benrWzc2P1FxLSlXxQRrpa8JMyy0
eJ/5qZwhmBUdZZGBcCH1dKRy1sliqVVpAYltgdKU09XOaXQ3vhY84wkAoqTg+jZWtk+jUi3L3g24
g/CTVhJZ99yZSjW1ynGYHMzy3p0sApWYpi8aIn6jo23G40NjwIAbc3ejRxnptKA4Ri/cNilFphYN
zTbPXAKW8qeME98dLiXOqZp0ARXD6jOLVRhH1qYzSJmsIgWchwbfxithlSSEL+QOW2qfGtswAkvO
pTSdGEDe+3PItOnZVKQo8RRHfZx74bhRKtukUujP+7Av3MNoG1RZBckR8J/AJMS7rEgvI6p8CifD
uhk8/ymIKdJ0FY5rALSwaUz7OZjZ3jHMwan3mrVdpIwkKioX0eNPpCe409zAOET9eEFp2V9IwdvU
QsidLBc0ePs5wzvfoMvCO25Mr+SRbxn2B+tScwag6mj1OhlE27IaQQcG8dULoptSDOFLrUGkaVEH
k8nJT+a5/XUGxmN965+HzATAKJSzKtrsLQngdNukMabDdEKVHi6HlyZSgq4LhGNF+9avVbsNMlR4
RmPnKxIFONe3jWJp4fPsKd7n0WN1+LEjV1YLz6PMnlWRq2MP1mVbDfqzH0Nb9GZxZOFfCLaqdr6U
M9qC3KHR7i0w72Re2BbgeDhZ3B70Gwo9a9/0QtsRcvJNDl55Kn1DP/34sMfapRPStvbSYi/tYhlt
lGSttab+QhcesXCUvFY9230vN7Dxok3uzNIcsnzWvZ2DVSwC69jDjMiI5ItyGz8JnQqZOnSnWUII
1LZXdqgz3q43TTUPQJG0L2QF8aVkSZuyiSSwHuYTi2y20WV+Q+ijjqskpMoy4VVTXl8DE+32GIP0
jHMirjR29qs5btqIDII2hgvqhVigQ7/+ZCbbrVrbfbbSYFjG7gjjwWVQHLpbo9d4hRlXOGBm+hlY
3NbK0XIOAIUP8PJRVWX6QvEYu5q+JZJE7CQWYpygVrSBBfAMOPvK9bas9PEuBWMyRjPCrImZ2uqF
c8yb7MAsQe0bG8tdk1shaVdaO58lvUtYlfrSpiu1FaRxiOiDE4mEHhjsC0q8KJT+V9NDsDPqZrZL
/PwNJA4ZPVblHhyjpR4mbRVzIKCAjBw21VRrQtObfRN18Kfb4aB5dbACjgrg2oicdRZ6eNPQD54S
7UYz2lsk3JwBxDM3762WVyQ24YteVQb4UYBm4OeH+fdnErbBHScKC1hdzx4PvGCIqmI/eo2zxzGR
E/zU9M+N99gmJbeszFnUMmg8YzOtwzkbQxlqOticnqzWGzcentJFmlkIaBLvbNbT/dSbX4tJmPsJ
zlRRG4hDClir0IlHNYTrMKq2SlkE5cxTOJvDAmAf7FB4lpcmLShg+REs3Dn5PaLyXuWDcPDsQ2gK
pJnvirjkcKql/QaDZ8moGjgmBEaAgXceuvfBC6ZNE7R0OxJFl0iXLK2QPEn8SSHiT/0HJiIOlJ0V
rCvQglVfFPtIGzMKjPIRJk6/1gaywGqKTF6y4i0R/akhtKa1b6Erz/2occPZyFyUtf09Yo9dwUGY
tlXHMS6pe+DtrH9elxQHMSFTj3IMr32RoxzfdAjo19po2uchSLpdrO8EQVY3mfkIayO5jGCtWfoT
axXhhoj8DeiDYO229U1oRN8A23WPrkU6y2AFd50BqojSdD3ZZf0ytZq2KdjWEJQ1r21rjg/OKPko
QTlskIdxnCBAeh9ItI49GbVMd0rEwL16isqO2KupPhYmB0BC3pIqW88jEsCFgBtHy7ZBwERvKTtu
1VHKo4TkT8Gj9SR58VojbVKblL1Jh/7TZ9l7gLcwgIOsRHvuHRKgbNwde3OS7V033ZOBaW5FM0Cf
m2REOVNCO9VqnMIJox6lg35ICC5f+EXyNWVkc5LjYF/7qEiPxEwwpKLFcjUiqqJcGPGuoyAkr6tw
XsPBv+XqRSDXpxRro/fdgVllRM+RijuGyem5rWTyYuRZvo6NwdgnNZQ2b3QZopOWrhVYAeKs3Us9
r28LT7sMSWPfdJUHEchOQQsM3ckIrKegImUnLmCggokKlxzeXwdOQGeHptCyKI9j4oiT6kdxyiwQ
DolC8dDZhAKR1dvuy9kb9+NLrw04c1tahqlOOE/gvZJFS6TpGTG8Q9B0sQZ7224qKZsNfEy5dRyO
GY43DTduY8KGsuPma5hku84rn4M0GWl2IiQsUy2/Vj58CJXi9EgKsHfukCJm4mwVzNYV2xL9Fpq/
uY7L8CPKs/7e24+h6L4DlgyWNaP8W5ukuaVFtbLQxdTfqAwG5QBISa1CvQVLkd8aIs9fVNPGS1lE
zYNMMvZOB90HPQbj1kxeehwQr6MLSUiDhbf+8WXrBcB7xjfa4sMu+OGR+WFXsLOGbZ6eZ0UdDQvJ
asGP0NI85HBn5gnPMzBisfc7m7feyR6rICGENsQkVbYDZn5zuFYYLzeq8hUkYY6wYiBciInFFuVp
DUXP3asGHCYhtnsgdeWVYyrTc99KLzTun6kZ5ZrJEYEp3aR/HbuzqQvvyW7QShGl7SFGNn6QWAX5
v+4Ly72zxbNTnWleVmc964hY5D+uZSn9Y1Zo/hEHvH/sJsTDRPIcuibHJw2u7BBnHXIa9E29tixd
UN1lz6BX06GkEKEg17o55xf3waMHR287xs60r5LcvwtGqEJTX6XvQ3HIndNUd3Rg+Bd/8NBE8C/D
X/7Lv34mZ6DxqtvOZ+9/OMMcJRgW4coguPeCAjs6JcomdztOKmKC03zjZ1RdNqqHWxUOFG8EEe5L
VEtg9rVwPT2LMRvOQ1pMN3oIiIM6t3sDivktJvfrmtv0GnMLI3co9TunYnmGKRa8BaO3m2acCYXy
fixG66s237oyQ9yDPBZTeYluuYPU7BZSEfieDYQhxsUdnsT5onGGp5IMLwzKFs+BOf9GL+CPWjG4
1e6HSzwDpsgcYjyiKhxXJJjaO5vOZdcOxh16/fIpx25shtAxq/okEcHTsUPdTWU4vU2W9RIXZQsW
iqQieqDluu5oAkfJnYPE76vkxLbpBsggHfMjlMr9a1gujNmcOU55xzLkBZsfX7aYEiG4rpDQNZcM
1f6DG6CGsEQ5nGj1MO5PgBJh/L5NS3LF9KHy73udLh2uRetbq6LnBEzPAgEC0aait+7xDK/a2LUw
mxrZZeowIFPITys/AMdUB7R3FUFRawY5AYdvIlkjNPoLJ0Q7jPquoqlcOk5zJH1igXV8WNRCexFT
cZ5qtjGvtdEUxBDDoxxuv9DiY8bGBR4m0vZsoqeRLLFdlEBLZhLvMSIxCKqEUt8zqiOPDgh/MoUf
5N1cUpfv+LCOAdqXBqEkHWOvQQups0iV6fBW7zLPP4whmuGpi/YGzqpVpCux7CQuVasbwq1ZjvYx
SHosgcEAxKdO1l7gnAcOpxBbTUw2HORbQD4oddIbmQfG1sb+1Q6mu2nKWi3T720zweHpfGdbIKtw
OY/Tw9yGXcu+kIf7H6xfO9ok1OJnuPa3nlMeW1pGus9t1BgmCjbDWKVonm+QOMWU9ImiY8Qx/JzX
07509Evit5IqNaRxnuPZ1s38lhrCYeUD1RKlrZrrAaZeqXtqfHlw0/bZJ0ZqQSzYtDZCYLmd3iRL
18zMmwT1P5ke+g53v8UUKughSRDDZYAd1cuk2nb0uMRRk3FOdDTjyzEnjsMb7qerrJ3vtMCJ5MOy
Blw8ndnauMmKZ6SlxGlqqb4ecNcXfcB8S4QKC651cjuBvg9cFM87OhCvhaBq5AhPacVJRXyYcXVP
zpG17MnB020fIPoIv74+xUQGLTKPqUkmypc6xKOQ1OMTSNV+4/WAl1w7DzfGJnDqdT4E1R0RIgKO
DeEUQUdVxN7KXCJ8890ZNh0HPI4enNuWYreqq09OaJ9uRAIE6QhuaqR7ezBv8ZqUC0bEZN1EO72I
ilMJxlHmHETU/yTvzJYsRdIk/US0YGAYcHv21Y/vHh43SPjGvoOxPH1/ZMlIZ05L10hfz01ISUWG
+1kAM9Nf9dMZcy7DdL64Xwk49GW+sNZAC4UIyeGO0W+GyMEZLCG8NarQgTh/u8MmgTywceK8W7v9
R6isYjdFTMLofbyYZP/9YxUe3RBty/U+jQGNrLC6G7BGPkCO6LVV10CZnfvMfrB9enKYqvaHjtbx
BYMRluMhzZu3LB9+RTFLBT3yQzlBlaU/0swm8E8REprjfw5JjwwH+d0BlMZGzMDW7KYAKtiw8b+W
+TlnYWbtBCTwCXZMylEFjk5rfFe5xutPPyQevIKpOdldBf1hNUz97yiIrqNqcQyEX3YvUDTot26H
T2WalMFkXDmuw3hNz/0zX+YWTAKVYyGlHtRjlckgN7VPxt/DLbyhRvdJ2+bOHGcLbDpwbLrWtlYQ
fKa5yeqYcCJ2VUUtBf7cmOLoEe5k07bmeiK4twRl8iHFFhp95kR0Nz6XeiuoGXBiG7m741Tl8Wxu
ePyvQTBfWoN0eas4r9j1oPaIJnRXtJz1ULx6YuJrhBrGimW5CQSHKcflVWd+9Ihvi6c/txAoi+SU
KtyLkWuu3K6Sy/4HyAQaE5nndIs9HeeWGv1tE6KXpB5wcpViSisRMPPIOwxBQcEor7XW93mD9EYt
SLRuqnSngHkx/LQQqRFJzILfoiz2FzoEDAKJ0lvPEkzR0NbrmvKJdau5+4MuofzFprMyqW/VlGO3
6GA7jHqlDOEcknx4pKSN7grli3WiWp6O7fgtVABha94mmTlsLZziFPOIAxJDudH9s1nEv5RTfSR6
KdAQ/hpXzE25gMwJSd1pj7q/gm0L20vikYg6xI85GPE89EOqwyPfehqN8uAm9heFkys5VfS1u1Oy
n7Crj7bNXoc1he2o99siUpzwzTa1gbaQHkNHfnlNRwkOiXEmcuLYzhWnqSghm2tW54lK7JSJQpqx
F3GrDz9jeONFXxTlrUwxn5l3XXLdmGsIuZ9T6xIHNUrs+Csglek+ucvaDJmpunnWCKUVNA+So9B4
7mTEF8FEZZ/Mv4exvAk/4Tcozk6Ol/1uSpM0QEp3rNS0JCIWGmFerzmtzoz53IFpkzwTdkJqnoy3
mHnUpQ8xLKcAKfNo3w20Rs89xtCyNox1CR0vTN21Z1XMqIZm10hAvFlYAPCFwmSk4reyjCv/x1PB
jbfjWOPvZvCZvbWJrX68Bf0QbsrSAViB0FHWWbstEudM2+K0NfOakJejDqMHgkrxfTZJir5GxYKd
ykPpMwS06+41lIz/wRisRTb5+FsG1gjLDDe5EwENcOKvbpmo97px6OY0Vi4p+VUekxQgOcKLtRKN
McLlBTnQVzWDeiaYIKOzsiy4THl6I+mtaw2IlmTOUxDOv8Sy5gXWoyWNt8gR93zvrzPiIkIvapUe
rp22mMctVQu1CTOikPPzGIb4EF2ecT5OH21prjG73crUL1BzegWCGmb4yi8/496DeFVDY+DUTevq
tAvjwFsL2Rkb0RG/BUt6Gu3uFKbEiFPqeWNC8pu4BSAUDtykKVB2szS3kcWMkjgBGJONmxGdaVI2
9wk47inf/fWHW5d3dtR9pML/cVN8yx2bpZ3pPCaV2FYT6Tpb8wAdczynTPp1kh2cPD9WxggiPgUO
wYF1Cog8NPXso0eP9zKlZm1uiOi0KuI5CJxzW/dyJ2JbHSz8SUyATr7pfzBGOsd5/9TX4xfpRcIv
AT5M14r2/bwQOmVGnbbcy/GX5d10X8z7MVzIvCyjWKOolYUKv3Fqm4R6G/wxo/goxph4hBo+aC+A
0aRifOc9Vdv1YQwmQZeEa24oqN+Zcb2nyoTWrVC9z6JHRvXSF3Qr7CLfVhbaXKHlN1lRMPeBi1pY
2vtpjmnJoMuGH+iO06urx5ucUEB6kX53LtmdmMZ1GtjdDWsP183ArEFl9UAh5CULPH30Q01opQAj
n99P3o74xbzhwzUOAyJBIheRS9ub2pN3Q90c2si7gMd4wghgrkPs120+3IJmPNUG49FShl+IUXQr
zVgBRPOn9+bXOPFo+DHpn5xqAA1d4tD9hJZGC4Yg1SCZzHsEfzqrstfO8NCawjxWefhAQAmYaomp
4cthr7eq3OKD8/095xwUsAw3+NDYWOF9Zqw+JWWMPRuRvOg0vwUzy7w1sZfyO5xLOlj4CsXGEQNy
nse0g1LKus0hmSEU2NiUKxDZ6Dxhuo6Q4oh2PSrS2SvpDT2m2T+t6aPalpnD1j7exzY0zTFa5iQl
AaWEBFNAHeOa0CD+B1vSC95thEjtFciy+1g3p7JIMckP3ndQDa92EPxqHfZqDR+8yF6UaF9K2+LT
8wd7ozMcJfNaFOxRpK8+y4aGIDWpD9pAypwiEApx+Wjt9MWMsw9tPE0BJqa0LY5qYkbVcYsl7EjR
7ZApYjFsjI5qQU8VP3aYb0aW/H0eYnunMPs3VTjThRbrg27hDCa18Qp1MFhBj2ejlzAzr5zgMVeq
o6iw3anc3Vo0/K6JaFEI22SPPkdPTFbOSmPCBJ1Or0YxPjsZ+rgxDLRqusgcGTbGAxUB7X0jeCJX
RZe/q7K+r+p4+HGUR+mYyj9nwgHkWTvzSdKGt2MfgLXYS52zIocAZC6rnzjGyxVuZOfDZVLz1z+X
JNhpKx7fKc1E1fBt656SXWMvdKqOvtdTYqjRGtFr9WtkSlLik/6ZDsqf65/EG2BCQm19FZ4It+Dw
wztOg8ax5YmAOTMN7ofeWIjInfvezNO1WV7wkiyln09/2N4CjKi86MkrsDAPIp7P0h6KixWxs6Ch
1HvyOpyKLQ/Fz1A1YGD558CgHwrb9n9ZkhWbbVwGKzRvDjOb7tF1I/o/whcwdrAJPEoC4v5aNd43
t3C0m/xyNcUAdx24oevZVGfLbB84EYBfMYtprVqWBm1gu6hJkiiGs4MUahcU+iO2vOdKZLfWsbsH
sC0k96iw5ySujnNh4hmVFo96TWJoanZONeljFja0EBs5MJnkp0M0Y/UwmdpUqBwOcG72yBNki3Ur
S2D7U3gPl2pLEdqpGslIhbkBwcER9KZZYHcDY9eK2P810+bCpTsSeEjt4Equp90kNErb7AASqsDK
HggSd8cW8WufyQ7Kvmt/OlR8zJrPJy3YCVbGFXzBn3Sg31HW2Q9NkDzrcgaxVpldHYMhad3BDe9w
4dCd8Mj+olyIjD/YzpgdWPoFrySVLJN+ohsIWGbC2oqfPeGlDutRsg/2PU7TTFuDPEzuKw7VyfAg
BjY4uU3/I67Ok5rELbFxHBBrnCWmu8jGB9XN+p2KholrgWNfZNufunRfPAY8mee+xr3pb10u9y7H
uYBxLHuGtw/lt++3UKdOgG8GetRR+NkCvJIcw1YDwA2W8zsbq7chscn4gVVc4Y1/gBq9xtOz8QTm
/HbZ6eZj2m6CQj4rLEa+Ua8lM9A9siWWi5HqAx+9d+9lWCNjs8GH3xjITTFe0TY3Np3a9VAcz5P2
4C9n7V2lIAiFYoQMUu+TRclmKrcQRG3uE7qcsvkhwk9y8Ssgi53izO16v6AzWbfY4+hl1dQ+wH3c
Rnj2t67hUT6ks+wkQv+tGIduubRaQny0NXbO68Tpeh+7P7NmQFlCnBp5ZOdAelZNBgkH6McxLYOT
1XvWJqxKmo076+jh7qdqaulewWM2XFoaACUxf4pl2Lx0+fiwLDhwbfuP3OV6kE6BBXdMtmAyDHms
OpqximYf2pwCgf5jPYqpX6lpXdChBCXWcI5uj14GL6BugSp3ItvkmLmYFNXDJmopsMNdjCxJIVDG
c7fMjw4GZAGzsyA4umYobPN4cDH7eZh8Z45KoxV/lFYZYCWE78Fk4EHAkiHslpAdbiIWxuoWFktB
nM5IKlHYmpEPZLnfYS9oVnX8y3dpBGaZU/5wbynN+W7k9OVgFTVaxqmcUGTQYLWEDzAwnV8n9oju
wWaiCuob/qoM5qMe8FNSsyn0Cwontk9Y7CtqYS5S9t+KKS0txOlXijUz9+eIEQTndzviPBQ7+Kox
It48JZ8gjw0o8vZFKLRi57MYqHxRM27TbK73vrwH+/BYOivGzOSf+Z1FNLzAOrjZk3Uhb/4E8fji
FPpKephNj0szyhiktMW4VzNEx+it4rdo5dVqs2e7rDATBqmxXugSoUdNnHIoijZ6nx1/fQ4R6Qd6
KtactlOBUjgGbwFHYsbMA029NcDgrHSfI9P4jtrg2/cm0ObxgV4HwM9J/Bz5OmBSAyLGYpbPfsnk
dQyXwOYRE5coSFAILnFBKXjkBy8AWQ/4dY9JeudN+i3G4kPZqXQOKr5BJXvhg8jOCINACUf/rRyx
V6sF+2JXIUEdl+hhbowH+liuKiSDiqTNRsVkvKp3Zpl+NVPyGx3sNV5gD315SC0LU1Fz3wwccLO8
/2g9Nig58cTZJYKvx9peKS8/4xpemfZlGBz3uZmTbuv0H74YaXiFzbB2JzUe4ql7UiPPvKxpfvB+
fxguMqvG4qRYU6d55BHri89A+uVBUx+9rrrwhcPBh2XhwJ5MHH/9zKSepsc/NuPCtU++eZO1MTXO
QAG3Pd/R2qQW2rMsYHa2fU0nnKy5HOejhOHtMZncI7M9zhw/NKxzjpeOvXF8nAgDVw5SOVoQOjlD
/YWLANSYurlHDMfjthg4/SgSBxir630/utX90GFCzX9NiQ63g2X8sdC2uftXxsaasFcQnv8sO/de
OCHapVp7OUnimJauJqREsjIpceBiQ6D1ePUI8lVE3oduQRV+VH1/llB5WjwWjRrAEAU0ZHXZDwUB
HCQ5fBixfkJuZa2liNbJyIg55Xx1iuqGnbZImIiNdHVxdfF4SOlSXg3+fJoG8aeSPILqQc7rSPyW
Xftc8L5q4T+zB2G8qNgk5SaEy5kvTjfZqiCpT8VjTAFHRf5gSgZz43CActVmYAyDCIRg6YPkBCW1
qmtjO2RsSCKrP8wT38uUXebRfq6r8cMf2eFWc56yy7o4eD12AB2rtSKj0BNRweKEpyWrvhZeH2dt
YlW9jymK813ulDfbrl7ceSmtD7J9gpd8Vds0NVDvkXpIuGnKozu3w1sFiJd57PRK/+fTbIEG8VR/
EQ21dSmJmC5MngK80Pu2cX/5GSWT0FF5awBlHLzKy8f6p+poT1R+xEddWSwQwAUH51WDiSeWWECr
DNQDwQg2BUV7bfynXA4ub7SmDYwu4jDNuaTSFI+U7WyEN3+FJd+3xamTdvU//kI/8PAm8tfguoL0
JxkrnPwI5mk031eht+jJ8Yag4E0ReI4i9RW7+Utm8Q7aedBbg0lIzGM7TgaUsmS+RgABNzpvkY5m
mkFtdvouO6w5tl/rybRPUf09LWWPw1i8+YXPiLsbOPzRcl2FBMjGQd3RblVuq6ofuTU5cA2Tw93A
dkynIZ9ZC7aMJNJCt6cZoM4dMh08LawAIQo/2rmt9Lr2JtbOROTb1HIupi5ueqKiuoH0tAm57Xyd
fBXQxakH6bJtZkTXaLR3sc5RNXWyNTjh006FtMmvcoI7B2FtVYEhoLG0P1Ne9TxRvZOzpMyZX29x
WC4riuliH2qcJzojtlVZ25vOhfqoOfqutcxvQ0kK26yOTpW9ZK5+Gpi4mo71jejPUBLLbGfvC+kY
26qrXjC64KnOnhw0T9+LWtKDLoyx6neQejVmLR74ljYhBSxWJFUaHLrHje7yY93gDOgcjpNmgp5V
5JotMw3CFTaIStLjJkU5QC5g+uyo+3w2HuIiZZAg0uXKdmikGiXosucJFgJp/INt1+iYxXTpvbLd
WEF/7xbmBWLBsK5hZ8bx4h1zzS2Nub/6Iae7C7sWdqS7aWourcKXrMnkV7S7H+lNJcDNUrYKJoyM
4JZ3BDxYN0OLtta/XnKf/4mI9O9mmNerEQOsJTrJDUkzs8zbtz5wD7pgr0E1URQjUUbULm0GiJHr
0P5wKvRDoSNaPogwti1DYe7dPpTXIqbApaeBr9FYW5/n2vjujJbb2I/PjMKjLQk36NgVpWh2X9PF
mCI4qcjcQfakK6uOxJaJyTCl58EBaKzDcd1V7t1ihc4cVDv2UIihBuP6wCm3s4lEiLBFQtX0DpR0
BBsfO9EaHQ1+bRHd4VKwjxHUI5cWF8zQw7gpxaPqYR4r4fCbs+QNRgEdAeKE/kGwHzgzHlDkXtdD
aa+MTVt1JepA+dAKFtMhQn8GoPvFuHhiFFHimuF+LpzwzaJq2avezWXy5QHOt+Ve6+gLU1wOqjeh
VGVkv4UvAcZddmQGcyhnXnme0pgXVO+tP15C0f4aR5GcdF5dgjI5xF7OpKbjQsx483GEvuc0nt5g
mCOB0iCuDnSyeNkxc2p4syKmA7vjcOnTB1s63Pp0NuInMeFp6PmYldE+tdonb+539BN/sgRwkPIM
l1SxwyAzfuWkQ/WgH11BQlBo3ju7ua0+WtHu3QalNDxylgjP0u1fZOxe6aB79SAjE4B4Crh5EYyO
qjVvMUEuew4f88Vp2QoIUhPoj75tmRLACYzGHkVbGH+Wn1F3bNZqM9lrntJO6l+NIP1dx3gPDdv/
Tv2HITOuKbL/WWrgjx0w9VLuI2pnR3e+BUQ+0hGZj1V+FOFdLpufZGpq6k2qvWMt5SpZ82oBIDeZ
j7jKou8M9gCCF63s8YBGAg0Xvdtc1ZZ8HvsGznEwMN/OPkBgZjA0ljg5kYqJQSjYvAET2lL/2NKi
l/cMz3ODZ+GknHwduxylNJejE34ttyeZ3V1pUIg7K4tyACJlRdM9TD7SkPIVjUhYmwyt/zguu71i
gmwgvPLsh8bjCDUEW1Iwcj4IX5yaTb3weDFNT2zRoQjtzGBpvXzrOSzyBpRfWZOGag0TOpk3XmvL
fJnITJE15sX1ejwFBmUNtP8RlmpwD/inZMGRzw2RvYYZWsy4hWcbt/Dgq1MS4qZv8i/QIDDb6V1I
A4KIKos2Zi2jTZGoq6FHclOUCaaj52wYz30VdvbIf8bpM/c2tVjCSaPxnJfDOfTf3Ybn4H7ss0/V
Brd4yJ9rpTHQsgOoMR9mdYCKT2kz41CGQTNGOcNQJA1Llp5I5V+mppCVFg9+eEl5kzNtRk+udYj+
LKax2WbR5K+xXIiAj9JjLLgJ4K4QiLINwCF8cY62iOLx04TTW7CK4yfHnrawLA9w9ZdRIZx9h5o2
9gPROqkMbsqGtcmgnIN5RK44W4D7NyOjWptD/DkwfsTQGYX0ZJdrK8uD9YQox0Q6vFNe79Ow5TwZ
uvt2Eol7v8EUb8+5fYpxwA4z80ebZ3rRolZOXrHoGX16ipR50JaLH6DJy32aXx3H+ImnCU2MLITo
mAoHFLOeUWXQlvFgBhL1sMtLCtMGQJumw0bYV/ZazmGG3YLpKLheDj3kLlLE5oHI/rIzVdL5DCqb
0/w07RzSWXQumydMK2E/b7OObqSeei/RMvIv64IFRq1pSrE3TTAxEed3l50vHpkFnbLQu8f2PKOh
+w1n2vm7DMS2sdWzj6nyvHgcAPMCsc/n6lia08oavwpuBno+qUpiHrE1pfrVG4y9Bu+ZuUyDerZ0
YTSciVMKtqeRgnOPmcwc/lQRy0NgcpjFVsi1L9wjUvZ7m17HBvgSN/FQ19/2LLLD3F9TIE/37OU3
Vsu8gN/nrjoQyLk5Drgj/W/DZbVwirtwprsT+zJNGjFzN9GwG0+MZ6vlc1ctnrJiHTW/he2LY5jO
74KgJwCNLZ/FpUX4W2VuRPubY6/nFLEYr9IuGUPAeaV7DT2Qpcq6QfqM16rkY+p9QdhP4XzskDVA
hp+jxKez1i2/Ci9BZSDMlgzVy7IIdAZCqVXm97HPK3QH9Mea0MiWxGhDIfHW6MSLZVZXepg2hugE
kyYO06BxZgYA6SF0Z2jxfvARzW2PhbH4/Vd0/n+FBvj/kbZpLejF/5kx8Ay4v43/ARn461/8CzIg
xH9wooQcImkw/AsX8H8YAy7ITAlXEP3CMYXv2P+FGLD5O2m60DYdi72HMqGxtf9Cbdrmf1jSlNDg
LOkoExzb/wYxIP4JkXQtYcMVROwXruMrByAoAIK/sWEax8B4VyNqjUlb7HG2TGegoXgQQvyJk8FJ
2EFm0CG51uaxhNxCBY3jXSLDenUYigKsYrj+t0/v/l9wlb+DLcU/8TDLa+INW0j4loKRphYqw99f
E6Hd2YyWrlUeky+4OoGxYb/fOuYI37M26z3o+BFhZhwf5hFRo1fYWf/9a/gngJSXAOnPB7AL/EXC
1wRn+o+XMEcogGZH7iuMqPizGaxCaZTnNAJ6rPGkAXRq3W0r3a9//3vFXx/4fwFnlt8MZAaqhOO4
tmP64v/i7Cl63CtESUwOqf1cVkT9gqSB9i8Ce226sT6prv7JAp1fURvsU2EbPOXqhY/jm+LUQlB/
MUrprwk651tKpa6o0r67Qqqb+hunVVDSFe3wVgtCPs3uWrIMuyKy73HyTHi3fJOjNGdbxqO/Xdeq
T638SlvOCNnCmKoNYDcyCrBee5V9QAgigB0a3YY0xT2LZ74dYhZCUXK49oeuPihtIws2Tb5ztUB6
9WwmyKU7H8VrM2QuEndfnYyCr7MglLGJKvN3wMQLJ9x4P/l9wr/V5wqfwn0MwiUX84HcFVGF8Ldg
pOj31VdgBsneidiezip5TDzbO+AxXFvTKzAv9xT78tEkILgyS3s+MkCF0bxCG//L501iz6aoa27n
TzAALaP5mOG5AsvlyvDawka4UpyosZL7910RQSCj3kGTQTvIQWfn0NAepDTyy3JOogdAMOmKLBvC
WjhVz3AA+tMsQOtTLxze/v114v8TDLKQedHuHd6NlJJHyF/o0L/dt5mksXVaHDlhrG5Vb5Z3yN4X
Qvl0HhTnMTKLS6fFmzCaN9sLpoc4p8CwsTtAcOF050YYeiDXkzTSNn+Bo2JFcvK3Qb39CWsWtWpo
sGe8V0Sxq6hlec6TdaWJuBGISpjxZZx6cpgHWdvvClxtlzDu1d5MqLFI8UKUyM2sYJ63k8nWJj5N
3jX9BBpAwkE/e7BzD6QzFqqDTyaptKKjEP7eDu0f8uzYHuLIPTHi//DMyb24mGT3TQqssGsVOzK7
jNnqOLtujLglw+RRTw8D5ax0B1lYZLry7Ba5dyh0e83FPc7T+r3hK1xz3s0Of1Ui2aI8ZjLB7sFh
/QEd9L0U1QOdPC2hLfSZVqPumwm5+5wMNBCSLYNzUHOJw551Gal5QbpLi85+7EwM4JlcTORp/xAv
9CpJX/3Go1Nip85EXYMrMYUNBpq8ke3/41FpWY7Nk+jvzwtrYdOaDpAa17at/8YGLZ0W579Un5Fr
PcQTIbI+NOeNGjyeiz5bVKgGl1zY06OU4haEE4ClfRcwPR6gAPMsE/6pMqxuZdvdb+6lnRpNWMBd
n+28qPA3LY/ZPVPnWzLa1I164JISOItuH216TanqQM3PynSHBwlgoIR9xlHfNGhqTR9GaB4b9IWv
GXiSlWTGO+jQXdonMyXCk3mSuZ7WPbS6zaARWAB8vsA5EAedMSIDbaCxDh5gwh8ogONKRhXfIBo7
pyx7gaNvPwEXYeIt3+PYCm621XaYfrPhGgfjca5Q5Ubm22eEtTc77M/ubApQFIzWmEqMgjLpijDa
zuoZlPoWzQkeUw1w+vMfNbprYgWcSsPo3Q3peEIH3hman1iX/bPD8Xkry1faxx9yO7DOk8sIJcRM
lk0ZkE3ts2POcEX4rnoqzcbDKu9yKiWLc+zmSW5EiX/LaMZz7tOInilsj8WAOaXgdoBy251E5pCd
GChYMi2ZrdycVzmKfUQJDdD6P0MDImKp9PKk2RzBFFHEZJr6hh79w8Ni3rXN/IdasXKH6/HQYwUm
i5koZZw060CTjsY+tyoQG4V3L5jWZR2EARMjDyfqdy8pr6FgKD3aNMdqp+uO1eRtJ//CcNC54fEz
72XQ1ddcUzKYFkdZEESBiBnRYt3GD5KGaOEOe+ZhQ9WXFwfjp0gsqgWG8c424/RAK/0GsgjSF6/1
WedzelcN80tbtPNzRwHpZkzqD0LHS5oZEsrASafxnXBXphSETWG4D+oUf6gmUOuGwyH1xrUsqvpY
VaROHVSJUGXFccq6TeSps4OC3mPqvh805IYWXd3BfoDjqriyHtzZC1KoHcJto5nkMjNOV9XERnsc
xn3VplgbATCt68l71zaLYktl46XGcVsHKOTSSqNTJM1zvjRlD+38UUW6fGlHjqPRsNgqwuzmmWQM
TWcXShRDpAPjDOqiJaccbx1IaYdCpcVbVaN8kq/NdoUHUKaAY1sZctjEPt1CZLwamVHoS7L/NjvE
u5IHIjZin/Rrtz7Wo5nd0fhN2mooHPAM0rxvuuA9m5iQlXAqOLEvgyqGwHbcvE74Ew6z/AZaIm/K
qFY6SYiWaMT+ACPTZqI8YOcxd6yEftWSZH3fVfk+LJwHBLj8zqC9GM/Jc25iRyEBM+zKKaD8qfdQ
01M+NWxVBdLAyXHVVynfMxsLiSRTQUKf57rAjc0L3lnapr2auWoehbQMuuEurPpbatVIcNwlaNa0
xs+pubFIcB6j4Fv7VXfyJu+eLRhGdBEkW5kYdxYCIu5I5s8pvRNkmiwuG5Vdqrb4QU0Izgwesq2O
ivnUNiZmD2zHaFSfdmLJe6mGSywcTD84/FSoAKcXD75bMHyZe+cBKAR+Is/ba4zPyDA4oJtBvEWB
cQ1bI91Tpcn9VTDdH3P/zrCwHYyIlZjg9KtqmqecETRF42G2JVJFhefkz5zo1VPlzvWFuhcMRvXd
YPN2Sr/tmO6thZANhi/ef2ScIptvp6qz/KRRMO8c1OEh8Pxtljlktn1rPfHtPPqxVSNGjtzPxsYw
C1wKZL3Iso75PfOt/H4OcSb41dSt6z4y7jr7q1NWBx5LbwtXxUcVqBdDD28c/Td4BKdT0TN1gIKA
FFd1P6mU7p3IyYO36mx7+AJ5a/sxYSehx7e8D7cZ4ZEzzCZ3TY8SSWnMqzs1++3JAL27DgT0uy6j
/6y2nPxX53zP1Bu+DO1nEZbmtWq5nLq6KH6NvvNO7pNaPfyzSVIhbqrsBSQSFrHUJc5SIgNy7bO3
MVLmzjy4S1YofHkLrlbBj6Fkci8jgnqNLtpzEnriYKdUyVPppEiEuY0ZQN+JiODm4ldfBGKtI5wK
qqoYUKGyk7CA+2Pj5S3cyj0wKmAtT6zXgif5Xpk58xAoZPpIpQ27auaorSeHk0+OG2mvah56M5mQ
UQwbPxVjcoa8aQyQ11AyOHLut46ANoD+1U15X5SFhgFINtgvHQIMGYwhWDkjsNhopxfYYBMpheEE
NTC1jPpsm0y9dGrUgFW99yyGpmSaKePLiuXPwOoS5ruYnPid0Z8CqEY71ZWCXvQW5Olo7HxMhDvS
vjuraNdZdVaTYx5d3Gbk68dFNcEF2t8m+0664bTjNVHBl5jFayXsF4dH0s0rpbsT2YxpEBKcTLLf
RPkQ9yRhGknPkof6etUCW9eIPWDT1w3VINJ/mqzKvTIM+6H2xXiJG2ldPJrNw0g8pkZfAcDhj0ib
X2MJthiPpAWfLKJTtNbPvW+8T2SmrgbH4Y1bR99hBzpLU2NO7KX9mBvqBx2wOXsSHYJJXGsQZreO
mYeJ0gANfuzy3WIE3bl1BrQTClDHbn0fpFC9bW8fLBXU+VK9WHYjUNHZv0uZ4JDIFupjGlBV2yr4
Dgf1OqftTzn44jB77kRZIn/QgUraQrcnAs7xSfX1VUz9fJID8+629Y4Z2RZYYOrWatHjS5YvWT3S
R5oEG60ZWOUZfo1gginE4l++pA4dFpU1kmwM21tTN+3NscYM2r+FxdlpoHA1jcFMkdb2OzbwXj/Q
jgeMatewX9mahW9tpNWoS8XjBM+3eeEi+Ij4dubJhd5pBJe6lvPeQz3EcksDTVDQV6b1gaMG+Osq
LM5pi+GCTbe/UKj1qZJ+SAp/F0jLOUzzbzoy3PMMjRjXkjkfu9D7Gto4e8gLoz3ZjDNYfiFYgLhr
D4wNXn3JpuePV7OJs0yjusyD2gRGm5EabSnmtpgCEfY+Qk8jSKe7IydZdgGGwvyddmupShZ0i76A
g2f3DxkIwqspzILVPFwQTVADZT5twfJr3mrGlj/u965d1XcFJ6dN3zXRTqhcnSrBFNlneEo/NDVc
JTfzmYhOv830QgJTimhF0msqvxjTkPWuaCtniu7a9VvS03Tfu1Lu0phyniSSml+RD3tFFonT07fh
IFpTSS1eBKxUMHLlgiQAONwwhLGlmX7xwF5Fwhz/lMRfaFoMEu7Qv+Y3Q3BgTH7DQ1S8kA3NH8m8
bwJ/GWimfcA8Yiqv2HVKYi7W1Y2M6WC5st/lVfOT6m46S1Hd21mL91BR0aE7pEZXNZ/g9NLDEAEo
CSI+cA3nx+yIYNluX/Ie+z9OiccnC/FxYrh+kGSkJxwKG1+2NA3JieHrVLwlUXnKOtFeraA8jiWt
KKZito4NzN7jMmSU7nSn3F8DscnG2lxZmRO/eRGXXlCIF2khd2omxZbdz2fGXZCQBIClNjATfFzt
RvgoSFWS7A0v1OvEF/FDClGbYkrnQc3Xthwf4OkRjTOWYCQw4nVgyo9OTe4xyKL/ZO9MlutGsi37
L2+ONMDhgAODN7l937HXBCZREvq+x9fXAtPKKkL5KtNqXpNrDJqCvMQF3I+fs/faHp6h2H/J0urT
99Pi5zAOm0SRbmVkTzzkiMimAgYmjxkj2GbDwNvZ2QaalVLmx+Hd9l3tLEM3epLoVmOZPCxNiRkm
i4nKq4mw1zXWYDPcWdpobjlksszqzCqh6U07vTQrCrtZAuu18sKBYcXDqSh67XqVGnlx5rR+M7vM
OzqQWqcErZltoEzMxifRDObJyqkv6Q5TFSaGtY0iiMBd6uPgUfCNOxtajUwHYx9Mb3bqlUdMsCm1
0TbSPLHRlI94vQvSrdYmP7wgjw8EUc+WYWvpe6JCeWrzAKGnXRotB1DeC+CDqmwfwZg8Af7cWEHZ
r2lvTWSCWCY6Eo9D8NQnK5fMjFVRQMWmTbiW6JM/Ip4iNiKMCRhU6OiLWFy/CIC1Sq8EioUvCCpV
EwRnHKdgwpwkXvk4l/aZ8D97PQ72k+FU/OTgl9mN9qNQ4G9qKsBotNMNCfcE2oWktILwfsSF5h5K
OvCbkNhE3WmK5xzZqF5ehKOCc5rErym8i/U0TPJUYBn3AtPf6BpC197SdiXA+yckkGdGRG9OR3R1
2+At8UpchjVckx1aOjLSjfBiqb7y6VG8aEQhHJm9RHCnRHQbJBbinIgGDRpzQP5fyUqzNsPY3Q5u
8ZF3AyqSXrdRlzXh0sGGuOlw1t6chPOiBUuszht77ZR2eAMNAsoY8eaqidJzbBbORXQpQ7I677dO
FKUnAGZEGYklF4BcmUNnjTUe3ooHymiLNUGz1t73p6c0qA+B58qD1oy7PnT8K7B3/5Rm03s1WskF
XvynoaM7K5WaVqmcqpVDNPF1Zh6tyTunjSOCT1Fn6Q9NixHKMIqVdir3YRc5d79qTj25sqfKNV+o
+spVVlPPUIwfCw47tCqNE2o5AYCaAXQcM0OcN6c0mC1tBFccpio4KF8kN5yi4z0X2tqK7Z9MR6I7
jhUE2jWZQZXWjut2cowtoUmAGoTy8cWIbdPw/TL1AFB6wlpZvWVtGZWuBw6kPyJ2u1mmn7bdswjz
eB2F4XAaLKZmowzvSeOrpR/9KmF4rlt37DZsW9ER/VDnCrG3aVhv0XKMGJMFQ+I6Nm9GVAR7pjMf
4ZT3h8xJeao5AeLXMIqzG7fFtaq9cW0zzFrq6Dt7hY5AH4PmCfHUzy7QwhNdLH0RyDY6uyp/Z7hK
rJ5nbYQ0020jO/KVMtxZBQahNgdporUldBGz/SCEeFj6ZPDSFTkXVhntvcL41vj9Q1p1fLED5yOb
0uqUdyyb7ThiNpghHd2Y6Gf8B78mib0VBftujCaSC3uLEgJY1amZsmMbZMUeu6Z3J/PvbiDT0XzK
uAolOZvnpB90XScBxIOals/BxEhB7zBCwgW3VX804zw7VrLBodvp1neangujFvtZJvqc1qHaNhpI
EuXJ4r3F7qze2bv0T6EFxtJKO3WRmWNBFMLxiY8UxKX0Lk3cWfuuVyWUpvEjd1TxWkdozqKkN46E
zY0w40jHNm9F4Do7MgOmZ5sm1BJxZHDJVLCd6oqlsSadKujqmQBs2SfZdIQIR+jh7J300b5ACGFi
K2c3nR2VXw0sVNCWvgwpXdZ6jeZo8tDmYdBfFaJZjY6mPQrEtUtbG2F0+t6wach2wpfbMaEM+msa
x2Sc8FduuG8wEpH0edTswj2WnNA3gRWfRQoc0ZbIRojoYbMPuy1nKzIUYHkvRZNi6cmbD4aV7XUa
G0YpbXWu6cwvTNdM380qKNYoKsqFJ4dqBbRputUKSZeTEYoh7FE7V23Wbbo6LvEPKWc/hfSVgBvR
cRPqZPdduHfrwl/28F+uGYala4cUtNMEQ2EQHtuusc+Wg149GqJ9EcnxVNKCzQN7uoWakEsBhnaL
EWc6FCS01hmRHj3BHOAJXh0c1HcIdPltGr75FQ3ViMO6UvbLyAH7HKlGnfUgPrp6qe9QZstjk6p9
l86PPmSJU5c5/SLF6vOEo4VJP9LRybPDNxvP/HLMR2dVB/jE8QC06y6ubin5vruYiT7SUfxOLqrw
JPrF6ZIcewS/lYc2MZCgG/S2WGqmRwcZ5RAurhwJAP1Uyi5gU3H5VOmiB8dIWkCg2phOba/I3ubX
k0GN8LAy9BP9eIfwicTfIG4bMYMaL7VBrKNuxGRrFoA+4io2NwGa5zUzAKI8xfxW2wE9oFWgbxvS
b6mh2Y88eE9xy54KLXkldou9wab7m7snP/LWOjG3Jij9N1/lL+aUW3g60QJH3M2HfjCxG8WejQsh
kHvde0T+nGHeBuWjBRWz1DyiXW04TVVZ+G/IK+8uv3rv8nBDkXXXSJSWfVaHr3rT/+6KER6WlazU
udDM8FbNLxi+PjuITVuXCOyTke7RXXrnMLBdKrgYyiCZFrLkGUXUgq5MFO/mDNSsIsvaKVJTLOtc
ShQexfSrRJqQa/l0sHjM17RGEZ+4NekQBMp20RISrnkGMr3Oq4lmQE6KdiU09Pq1K3aQB/A5mTDo
ktTcT3VqHFJRv5Ud+QkxIZOsW3n+qrRyW2S4Ik1aySTPTAPKbfuWjyURyv6s5zCLYyurh0hM/6Fo
WwP0nK6VGl5k2zY3MSVyoejVL4Ysf7Im61MORER0dujC4W0wwxgkK0C5ZAseD22lP+KWyT9d1d8U
7O5DqeGqxxMRIElQLjFqxncIZy3cgq2pYQZtIWccA5cZEiRbg5icKyan4WRMsr6k9JFRotEBl3hk
dlGNY7gO0fSHCPufTEFdXrjho/cTQJBReNE6K7jI8RbRj19oeaC2EOL0Ww9cvSbviKaQ0FZSI1vE
CvWQwiYHUjB37vD4WAc51vmxQai5NPoCzYAnq7PukgBNHGl4dFpd3eHPYFA3sEx1lilPeSGe4iy0
XxS6/a1OFWpCfWFDSeVzNo4Q3xQ6zxRWt9NPBlgczoO+oY6EdcuN3pYWBVxEBd1IJOg1dnyOAynm
RXKQej15QZBC7nwavCZzuo8j0XgFHOkWhTmNHF7aLUffc2bNhAbH4+nS6QoS77qJG2vbGTPMuo0v
lm13Cxf7CH6i9pyTF88qZu3dGOc3Xhu4i2XFZCjwQXfj1XR1SI6y7shGqFpKPvXiBwxYjLAalnrs
fWB9ioEOIc6HhNGkdXbyJrkGyVsvzap4KA+CJsb+bw78q0U/63ZBoe9RLl46DaElWS6VeUWAifKi
8Ye10g89jGd0rRq698LfTpNOsqMcAhLckw5LcPCrg2UV/MLkhQfM4Vokp3jEhdwW+efkjye33vo+
CjIVF6fEca8WQVzS1T+TODDOWooIN4aKQ6IM4kR9yg84qh+FHX1EeRFuWv+B9ph6nGJohXltV04Z
RxKX8iD9iRSIeodBVxA6B1SMyw6kHKzBjEZomBwr6yg6INWjoVIYbSGFKQIiJ7Nep3mckogYvyAi
eISNnD9wNqT7PssPtt7Lb4WNoNEP6p2pZt9An26Zn2Lpi9pri4vwGCD8zvt9EhfDDphmX/rjy1QV
46ozsDs3I7C93CvWYcAF1sRVMXxAM8uknHFSK7i6Xg6WDGknwC/L2LuDVq1K9DM7gqngYI7ySksD
+31epxyia3hcRbaqO23lOx9ABCEFBM7My+wR4bjNzDkgd87tD0nIx150obYxpPemleLEcv5TM/IB
63AFloPc3CiJLhApV4lG6c46cklJNzqOHnFoek23d8z6vQGvLNZPFR5SF3Fq67vNWirNQDLJ88d2
wtVhyzfidgM9Ldo4Hb77QNSvmRESeOzQX6/zs47+csVd2R9Jyyw0hJcstAtL16tVK+B9hklCL30e
w9a01q0CRRmjWoB34D2SpmEWp4zfJWOIoBDGufGhysVPAffNpqjAuPdTeyl0vI8Uq8nCsHVKhwLW
V57xWY/eNU2cRRuE+YNcmCtx8SuHgKbBTotnH75GYz0hFXqQpMRq2WWftLd0BPn2RwO0x8mtaOuO
9JejhoYaZgmrZCroiFey82jmpuqlM2dMSsa8iLECPxvC2aZOgHkMY/9tRN2LA9dVWw0t4Kg6eQqq
X3YTVYeo5BHUXLiPESYDnJxIiF39GwE55hF/6HVgshdOYXotgx6ufrXNTAHeZgo/RDdJEP3+JUcw
thtyb22rQN+ZDrsHIF5/02G9BoNJPKceYPbH0O7gb9oMA5LbEFp+FTpHv/TTZQIQBa1k5N3c3GEj
6jo+gpxhAMkSi8SYnb+04leN/xS5QQoquzvbQKdXmZ3O9BSVz6cCbz0Ugh5YCy+XG+JYEt5nUZbs
cm18D9q54WZANu+AaepY9Bd0xVFs0rQtKnDUWdpuGfksrCAZ1tagU9iltsuSpU37sJUoWOt+Z+aJ
/wLZmhYbuwNe8y1GI90PraOltxP92/JDI4yZ3GcPwDvum1UBzfUwFf4NVZmeFmtppQ/dnKqLUZri
HpOhYJlQ7plWX7vGPWmy0vcOufY8NHM8uYCeF80WpC44I83ONn3snTrR6oSOAqAEoe3irqlzans7
Y3ZXs4evM+xcG3zEMCiq57FR7n0u+41cGUcNC3lrWrhyUQexndmLxhTxWi+rm16M7d7psU/o/nSv
pyA7hVUaLHNsYXY9XqA3eWcID+FT6G3DiW5FHT36sAs3Nky9evAZQPhIEcj0MQYeSvy3xb4a8s/C
90/SJmYNcrX/KMu7WxLLqzLnqYnT91Q2T2zuQF/JGtEIIliGI+7dOO0/xqjFLZlQX/kSvtH8qeO5
zgx7VxfElpDejQg3IXrBxCYxsTrieuVMG63DIfzN02euY826VDwXPLCoUdMmvUUjlM+GHWfDCFWt
DLT7UVuHDzvS6ArgvsirirqdrvvCQzKzSvOAvm7rmwsrb/x1SPYZ7J0+pGAJ3qXVtOvJtoZtZJBB
X5blbTQYRRRBs9b7BLJrGR9ylGOrIRGMQMJKUSJnKYgnNkRXY+8HVIE00z7hs2QXdznHIYq/O0HL
Vfb5KCp4s5xBKk7/2UEEigJIkgNluN2aBb3fBGUDuMXG2K2W0avqjfEGHP9nnzBCiLp+48BpozqA
qymw5LneXoH33vUYEwpC7xcSVSyLCw5qR9f2wRug5NfeBwLpj+XHpBx0ESol4aGMSHxZ09mzIcXr
aokoiJikNAFJzQknJn6Pz33gafKbMxzApRjSAdSXYEH3mvBicMZdWALczzBbAFN3IAWmwWDixtNe
4XLEv4TYU6un8szslTnkD8cf9F3eAMr2C+uaxfhLJRNJFSdvoJfNm902xqEAqm8mNDs7r8H4BltG
+dMPP9bXlum2a7cRr47RNNyZObMZPfnRe1pzjL34ECbePJ0V2gkoqYZHBs1FbiOoaRQjWI15Ts6Z
eBkCOt8YZV0TMxgCedfJvAxQta3CAfC6wIo4pmK6I/H1xERqQkd2J+4SZKdS3weOC3vTUDwgLu3Z
2I9PQatfUJ3dy9hTR0tZ4jDEzU/26GQNOp97QrdfhJkYqxZl4EKb1xyweAitOjiPAp/fMBKs3NWR
v529GHk09etERT/9BO4LTjvgx8l0y/DSdhXiGHL+nsM5olibDm5bPqVaREKDl0BLGYvPNKfOSbUq
OjklBeDwGmnW0vOts2OE+rpzZjcbHTB2TgYsVQIS2lVPKpf9Sbn2s2B0mArEysrQARmyzgD998FB
Eey5dDB/d7Gu0e2V3rOfVzsRpt9LlZZQ7vXhSkIfgzVsQ69ZEK5FrbBtj1Z2gzoSHYw4J/8m9G52
lesvlWrfmyBOfqpkuEI76fdpQ8aRm3v0JlEiHL6++nrpo0weRmABDMj7VKzVgJQCyVsDN8CodsZo
x+ekBL9XNq52wbKu1iadAM6TeIU6GiTMI9JVktuQXXMiHroQ2YlXYfRp02Z64V9w9svH69d/9WHw
MoI6gvHYkAWT6i/8ujdsxOLiQ76A8CmaZZD2CrGgtKNFloOd7Roj3TE3GLcepI3XJArO+mAPP7Cx
wduLx/KmsCzTtk8hTuK2YyrV/QC6hWsfRcxKToM4krrY3URJGpMubLnPU40xkMiuPuzqF3C4wQ4R
hLG1uzjAXjcg4w+zQ99VJGhyTM0OgQGSirFuuu4UR6sJpeVKKyF3T+DnVnYcKTKfhSfO2BjNs2q7
g4aO5DCY4YkA5P6W1YnaF25VrNAAem8tp6gl1EW8bXVAjcfAF3WCfQCihIwkMC1gzNYnvGRwXsWE
PLRGb9iYo//O8jKT4A06Rg1SbZlH3mG0vkH0D94bAgyO2AdxNc//GSpcidYYlntbr+wHeT9H6XEE
q6roybQjedNwxZuNFr3jV9W3dFQwP9pD9K7NvyPU2Pw5P+1QcGsvisaV3kXpuxcZHshFXy5JQUze
bSfyoXom8SGFeaJnOd8Ry16l/csAx/LSVDgBSrREvJvGWdd+7a2KvI1A9YzYnnvn7uqiesf9eIsc
I3hk5oh4r4leOaqLAwYHvM/cE0er7w1cGlaIRiPv1Hs2xiNiInYMnzONHVSXblAC1BrLGYNw6yYd
BzYaOXSrCcLsLdDyTWmN4li2jsUAJQdj38xZKH4xbuNhuLhWcpN9Wm9Ri52NGoc0MsT5+kqTeSEI
qw4ovacX2kW1enVz55c0lh3F/DTjyJmvdbQbwr4cmCgYw5Ubk7H7hNOqZuKZ6XWwcUj+BXzqXgdj
0I8BRtLW1bXTCAaZBVW/dqIacMYWrbZHMPOmiUq/Vjb06alogm0gwtMYalR/nYR2E9BnDkWc3f75
UivnOkI4rHCvM5UCCeEJGrHmoYwc4tUSl6FF6l6DEv+amauTKdlR1KPVbB13dNAtkQNkG9nPBnNZ
NYARpw+QJ5uWg8UyoE6K13lC57liT/armoAW3zSuXy9CBeKq2eBFpNnuh9l9w16wzDj7bWGvEhTi
zvCsqEZLw7wxds38lOjouxwOTIabppc+t60diTI1A1fkWN228hAeZDnSL30wBRlJI4dxgzPumN+Q
DD+aiMDEr5eptV9IoEgp56Nt5r9xHZKLFeFng2SZX5PCqDBVasQFx9yW8SerdHPtn33l/Z7wOFA3
Rs3BnqaHSVNvIREwb6oUH3ve8IQVDEe0HOQ9qSzh/kvv+v+tB89j8eu//+szpxNdjY9fPnEVf0sr
NMhG/b9bD/bV93/95//0HdjmP0xDoWJHGIma3JxV9P2vuvnv/5LyH7qctfUC8TDTU0IK/3e0oen+
Q6HqhudqS5e1ZDY+1P/0HQjrH7rNcNxxdcs2XVv+P0UbfumT/yJbNRXcQNexXN3V53dg/aHxR8eZ
x2DbJ8JNwnveCIBwc9FTzY45z25+EVLKile1Z6TddJoQBVKEY7YKHVWti64/1zVBhRwhllMBkyRS
M7XNhgmkE74JbEQSxL3MGNQuckP7AQr8WS+MEwEl9oKAKndFdDrSiwpb+l+u//9gXjD/cA7QHXFx
dbDB8ReaaPlnve5fhdnU03EM8JqJegAqjg7BtRlJmGlIA1mlVt/u8AGli6/ROHLF7OzD9V5g3PZf
pZFsIEFWBw2jM4b91sFgFhhH3UqegN+lPF0J9tQZ9t47Cj6xR56UFbgcC80ygepn6BwVxTLpPW/v
UJ7tK5vtZkDzD//hVh9JOcT6OQ0tJQvNFJKH+o0kswMlitNH/+FKGP9yJSxSMk0psHMIzC/qDydD
Y2OybLnqK5pu5QbLZXs2c3ugQTH2h8aM+w2jUegq0VBdJQOPDGFGyyczOdNZp9WOX5gdoEuGbhMO
AUfIIrSXTW2q/ySins0cf7sX6Tg69JFJaJGSiuYPs0dMCaoFPme1SgbaRlWhd8nJqElmcU4yGM+m
ck6FbJ1D7ZKFXTkgxst0fIuE2+0JeWChLjm6+C05VSRcFnWUw9BNoLvZyXNYmATwDrTH/v19Jv/1
TVu65EE0ucpIGucQ0r/eZ/gYVEBMLcoN91zH+acBjGed25gbbb3ZGq29sSxuGaX52Ck4Rmzp9sbo
DSOyb4VgZBqm5OaNFc3e2kPq1A+HcLAxJDbBcaQtJ0zA102LCFgzCry91ked6C+O1WXPtJAvQ7aO
AINqRfWTRAdOCO50hAaFzc1LwN8qJpaB2+4xFDBWjhBzDo7PtI7t5t9fB/E/XAeLRhcJrsqU89P3
9+vAgde2ufNnckN/wbGhnkFenJgxHDutbA806EoH0HFb2cWGmTrXYdajMECRO80MLi0AP8D9CXRe
ol38Z5JHx7Nrwu7LMowj6te/f7vGH74NU+HZkqZj2YxFlY216+9v16I6b8KeRQooIEfuxiNAlOyU
xaTXIf3QJt+adD7RMmrXgKi6regMn44ZYwG4xuklcq13EWTakeOP+R88T0L84SWY35zUMV/hB7Nm
Z9of9xTa3QYdvE2ugyLgnRiM167IG1LfAX24enSzu/6URUG6K52YTJgIFLMa5Au1W0Atx2EE8r6/
GzqX2lUr8nXEomKLNL/UxAwW4dS+OTSiEWwATq4HcJBugkgx6+stnqeSswej3lgaR8wCWIfBbXAl
3TVqHmcr3a7f+nkcH0mXxU59khpky4CM9X025O9Etj6Y2eUXY6xXOuvz0cSEu7SmNrwz94KTZIsX
W7f3WL4YIZuSPA5Kr5aiVZvb3HHmtwfTvaZtPJCFbTBUL+CAFRTyWZTf8j7+SNImv5ucXdipEHhX
hfNg6Iv5ITa+902oMb2zbLA1KtskSfg7d8ioCxH7M/SiZVnkfbbzunDlc7g5gI2cNc4uTNYCbN/g
suwATD87I3jooFD3dGBcHOh9uZFx16/5YQwmad34ftE91ZiqFtG+rXI01GNKamBO1JrjMsNtYqSF
DENoSBNoRoxmtWQjJty6FqSpmPJcGxFZh+j1j19ftRLtHvkutzZFykUIuZGGNV2LgHYNEapJN26n
0mo3MT3KfOjwUqm1Ysm7zVZwXZHAGmpe81YaRrlO5iSTdjOObbrBcys2js9grHESi52qyrbc07i/
c8GUaqgWRunXxx5b2wKtQsjp0dUOySSAqXAPffctteUUBfQ1Ttt1kBiMhi1D0PotbU50td68cbrZ
pRkcsGqQS/gE5otlYR3CMP5NEHOz8vmdq67V0gO6JFQrdCCYUCM3q/xi84SKG3cC1IE1VsRjY5j9
Lpy5g2WkEwzQ/RwBJgjZmh9+qFbghgzI7iHvAVHXAXubvkJyDKjYxj7mTjQa7VBbpz2aopnbEBys
EXFYE/tsrz49z1gj4rBL3r0Q2WOfGQi9uhj4KbC8p8IF6YlIAai/nxFq5lQ2XLZIvyrbss+oQxDm
t/eeu+iUOY64511mnacyXAUQCTrR668EvmTnBFdIH4gnzcqljebwriO4vjb4zS9ljKHipw3B8NzP
DzaqOJKGmogxN8agbQlLkKB5QUS6XtsHswcCg1urPRMF+p+WmD9XGEySLvMJA1mjS4qfoL78666V
jZPuhZCKVxWxzJ6uHjKlSefFcu+0w8RReZ0LU9ERNod7WcRnR3X3BFQqRYuuo+MlCUHLbxLy8DMq
+pTxGUtN4TITAm3nkhGiq0aeI8A1/2mf+XPhnt+54DiOTxbOjPNnXQfjJfDnvXhl+K27bIFipBbd
Ri8QD8oCzJQSX5xbud4abE8+P+Yhn4fhrUjJ3owhciimubPyuS42KIj9YzSKl8Ecae/Gs4AoxLBI
su5WI9tip4mhXI8d578sLdf/fgviev/Lp2AKZdiWQ2mGbZUb/O+fggTGIuEY5GscAhaO8Z4TXCXf
Akzkzy6k0DKaumfL63rELdorLDt3Z5Wwo6wBDDQzDyOAvRp4VnHoPbGfyvpXBEg6J7N4HzuWf8KI
kq/Ia0UYSkjcym6ZFmQkki7M3sRQWLLm6K1PFsJ4ioyqveh+sWWKLg45Ar22UN4Vm9IK1picIYec
Vv3+qbG7M8p78g/AzaJr5REyvNfchJWLhPZRI749kNa4JbWGO2Ew2wflWX2DXrY0xqJfVFMYn7m2
7DppWJ68EMRzVX74tNW2YJnVuSWywbOACPelqI9N7HiHegANqUOlhIglD1+CyR4Da9fX/kF6fXD6
Py+uAwDehxj49S2jTVv02GouyqMDwYWQUGtauZhmzbUMl8KscSFFJi1rzV9PWphszZYwHDTi/WEK
6x8E2ZF9lyr7ECPtSXLcDlbbBnsi5PZGHYgj87WXgu0QQG5z6vIwp4Wy52lhXOaR7T3pA0gnl81K
G8mJpYtKXiCQORHcMZw4x5BhCbKs7NwWfXbW6jRD+3F0C7ScY5kPx6ajRrKrn1/ehyQI5ZlWCOYq
bM+SKD0ZrikfsBKUMLRbpztjVNKvtVlMWzoKBs4d9SMap+Jc6N3Ll08ltrpDNiT+sraJHTBzYziP
ao5lGMdvXRVYD01+4rNfSBdi0jhrDfzeOcbu4BEoaBeYbUSHGqWGpNyM4tBUE9h0Aaicu/zuQUZB
Rw8FMoK+BW6qpAdJmgFga+5Wr/40KvN70/cfsbkLwrTbc1GDhwah81iV7oO5drszJRyrVPtZl3q1
K4fCoq2S/GoCpDxJSbw1c74fDKksbEfTRSf8GQcyN0vcJ/R6DSKRi2lRDn6w75R55MeTNOqeSyZK
ZH2zgxule4EzCXoEGdp6IpxBE6jeorDekDT2whRCBW22tWSFKtSQWJGR3UrjzqzU2vatD1sKZ5iU
aXlo4vw0iLLmIBmY6AXatznSaHAloiYo0HZhRtfRJW8nktE3liEazFn6HLaGvXVz+ymGZ0M2KJrl
tsvbO49GPgp/33Tlpcsj+/jl9PHJQmFTrHZtNI9hMv3Fc4i6jgNJJ5ooMtgqEG1GC2UHOBeYsG/e
FLUHpx05PzFVYoQWbrjHcOTKVdaidBkqJIluOd29CXsAUyaQNjFTkUIyQ5jQazrxjg6uv/OH8jkg
nZyke29RY/E5QkpYoImPUv7IcACanUNNlMGs11XRvjNWrKz3zoibg9GbhJj0xbeqaY/ZKD4zaME7
O+npeicTHhBi25b4I8czSxh2YuAc68CWLcceXrJA/kap8tlxsEJYaHwTpge9rUFXSIf7e+xoGEsM
nJtcGcnvEhtkru2JAu29wIO7ZUzCktkHA5mDOY4v/HTLUQubtdboaKKc8idMjukSoWG+GH7S7pJY
eKRAeejBUcFtzCYPdvC1YP54nfniKcK8w5oZ2uDSMfXqHP0iOpPyQAAwGJKq1kOcNv1vJmTAbmpi
Nmmvz512gtrGwtiOhUReka7KqMs4QtseCFRrh1qrumlNCd27G6JVHHqbpMzdS59yyaMhuQvByoiy
/pVFSNyVqPeTlrzJPE2RaGQGFsHcXoWNj9CmbdAyj3GyquoymskQbMkd2m5yxbRrQx5CIYtnAOv2
My7Dq0ZX+kBVcIghspzsLB3OtSVwVDZMJlT98MKJsN6GzoQbglZqa2Jp6lZMB3g3y7Yde+Br1rK3
NfEInvSufKL/XhxEaBB4n3UYlcb0URT1d73xzVfeLyLp8CU1MGkVtKEXKqOaT8DpbJKIVIZE1vYS
fUF6GLPRO8gQ/22ZF/qjiw39kWT4Svrse0rm4M4civEeuYevjKZijmf6+koUFSS81IJMCXz75FSt
efr6SoHC5Uc5KDf777LKtY1HKGHNjR5Hp3EcPkhUHxmv5Q3HnCosliRShGhKTb+orjie27XVA9OK
kxYXVSr1c9kqYGdJSJ6b4ayoFYikZDGBKcUfdhDC13ZBOSH3ISW5LvaIGp4sxFxnqhMfVkH7g9mZ
cfaPNcKAHl1SlZzZmJNzN3rJPhh46JmxHCek0Uc/ZqZYdWrfkDXak8eNBby+Tnm1LHXgvE1ieacW
f/w/X4YJuuPX92LitteJHgCSZCa+jmL0ebVOupUXexv6T+VNuLAgmEuhxY1eg1mU4XUkf1AXFzNR
WV3G5AckgXvYV3QyxGAwQh3n/z8rbxx1zHXdG+nC8CSJDqmnTv4s5AD2nCyHyrKWanBI6q38dK8H
FeoNUbx3OhmVhkWUvDuMcsFMWtvSDmsvdU0qLkj+c4uhP6z7+hSNPxj1GXs04R3ODLwpltT8Ez/9
yWYtUpmXngHFDmude27Z6az20u7geYVyONXBixNOZFoBnryV7Di6794Cy4OFUNTluZqIKBgTuWUq
TXq4qhtOlxMY1/5gwrC91Jb8ZrD2noPWMPYY0qBjB+QOJIOpk7jbZesSTMsuqIl5690wxxKh7TI4
kJ8MfAnJaIkpiPt4J1Pns/JJwRtG80Hzrd/ZHeA81zTRbutGeMY+9wtdmfZddd2zF1b+T4SpkoaH
DO3yvSE7eRV62PpSSbkaWlBM/caPt5YfTXvsy/Y4jo98AJbFgajkcsY4qM0SNj2A2t1g+eQm1rX4
aRpLO/bCD7ZV2p5luseUQ4JUYL5F1EQw45JrX1d7IevwTSk+fTUSQScJHTBgma/iXvye2k4eyePj
KDEzr4KdKlh3CZBUu2H4CRwDDl6md0uj1EE2IAfV4H64uC2ZuIY7d0TeMhmJf86uRVX/1tShwiAt
/hdR57XcuJIt0S9CBHwBr/ROJEVRlHlByBHeVMHj6+9iz8SdF0a3us+RmgQKVbkzV9IbQ6EznfO0
zl6kHSaEhmC21ZXirAPQVmv8DOcH1HiATFZEKXtQOyufi+fFUDbPYzubmHqWHqtUyPiIR96pMNtj
kBThTFZmtjWKYG7HgwJVF19CrvQZy7t7LoIaeh1bPZmoANNSR440G971FhjBOCTjj+2UK86xsNVp
1yOh2UV/g5BvNEd1mRe9d8Il98M4EJd2t6BtTS4Go2uf68HnzJobxTX3MRKTFCBsO5TGrmEXHo/2
PhtduHSOg6AUGXca3p9tR4Ykeyoxt7Gf7whmvRemq637ocJLQJDwaUwZI0cFg3HO5NQIeXX6p6xX
za45nSTkdYi3vDat27wT6QOSPHTl2SD4zF4hF9ucXqOniX/Y8uE21FzcLL3V6wceRmpLl4u9NXDr
4rvkfNRZbBEmUasTKBOa6WXsXeBdGvS5xM4t1eqGqJpKvmw3uKjKIh1hyvHFHrF71ehlwAwOvkgo
ZoCIt43Drv+xhf+jORHm9EcbOC3idD4zWnsN4aktmJE7z3YpqJ/0y+lIDa61Tmnc3LtudSF/kK7s
wKxI3sj+INm8r2tS87gfNcUN6HQXznXI75NZLMDwj3OMOgS0w8JnnfNph/TA2FFlYHw6tvOR2G35
44Z4pfMwvGOXXfgjcSwkx5lh3UpIdQliAh10E17XIaO8yLONO6mzfWnSHFH6hBMogb0KSiC+okc3
hINThOMKytgYV+0bSZd4bqchCgzm01lInp/MF+1espAdHad4gxtyKsvEKoszBrJsVYUj+eA67mcR
Ejxnkbh8cjUy7BLPxj7ROUAwYrF3lGAXuzQO9S3poGZvjDaovbxeRlGmw3shqjSIZlmJBqOHjaQD
57tbiFrQcj+RjsjjkhrxyKO8r2nlKqkqSLlOk6GijDf2hmyIrasRBMWmo67ooLPXmZe9wCDKKPpA
g8t6mHJjppOWo2HHa7s19Ok/VpcCNwBz7KyIh60el3+0fgJ5DrHYTbGkjsiBWFEHTI7DJD91uHLW
ApQ8abiRZS1Jl8NInWbTWsOi9okKOSHEd2QOXLZBkq3dtvjx+eeswoBW7UpV+jyg6J4huRhA4B1b
5JTnPN2bk4sT1mCNCGPMw8oBv21OlEtqln4oxk4u/FTKrWnan6oako1nai/d0DqH/71w2hxX9cAg
+39fIwvChlHUHRHfAdB9Iv77Ih6/6mwbR3Sum6tKhvoBA3kYWAdiy/bh36/+vcDn5r8RdX/QQZyK
UOJ6Ue6s9yg+W+S6tA7/XiRY0QZM0Y7kzAvcVrnoK/OtdEIBNZ9ekEP9/y8uIaetsh3Kwhu+TkfF
0gx7jNa6s251zdp2OqbDwvckCQvLOv57iTL/lpDM1isG4qBPvMO/l7DL41Vn2MXMKFK1141y7xIG
2zQSPqIZgGdXhUE9PB/eModWBO3yFAQJi/5EsSJCxOO1f/Ckq8oHidJUyaFonBxAFWfQ0i13Jjfg
jsNrRtAO24JPvPtQ6M2W9Jr3bJYRipjWnfGZwtR3wtO/38ER6c/EVPDBlrZc/ftaIHCWtwmfvTZq
/pGlrTqW+HWCRyewl8rgSG+0f+Tjp28CabHFwLGgLcr9T4aCphqonm5hi23CyBEDLPjrMoKH72ev
vugpBh7HM+JJ/ppbJeWWhnj692eJ4ClpGE5NBpc/JL8EtpSD9TZjB7mTGYVSvhfqpwzDXm4705Mb
m9Pp3wuxHs7aillCxuSHowZ/ze3pXM5S/wqp7EMpvT31idae/v2qNYHT1lB0cWD3uCOyPplrHdpM
aLhE88h1PQMqF8+Ba7xaRFD2Pve5qTXVEQo+VNDISLZDXxU7UVIRhg+DDV0R2BuvQ/rS24w+5EJ/
qQdpLCyDZBSZwHZbORXFI1We4R6jDxKXofcOauZZdE5/13GsM5DWf8A3Qb8Ed3mtCf2susJV2Pz8
do8kik2zVy+lFM6H5p+gX8F6cDh4WRJuRm8agEHwX6/kWKdYyn5p4QExotE93ziATuFOo7UyZGRL
E+AwXmimkKt0HH815KSVyErcX3H2x0NDzanj0oE+DdH+Py9S9O7cpzx5T3dZoHJnV/dZu5Lc5viX
wE5BB18qOnD0dEyOQ/dbj7p6YgZqbkwiPF7l5EurVOFbSpxupvjkD5SLhm8uVc+jKHFsg5qgCjee
//tbwxT568ZtXwX9VZiHph2VdWS9R+ZqaRZRosTq4Y973+j7J2a52TEtYaQTdjnhRX7809gvu6BU
43ncxyldDxMcE9735xzd/Dn1TOzsQdvu/n3tP38gIZo1fs0PXby7Smtmwu63k24pviV0oO6UgJZe
1jYlj1lzSFIGDLWP8WZgpEKpWbZy8jhcRc2wy3G6A/WxvvOpuZFixjmPHlibFODhWYQLXROam5nS
YkMBjBqBEU9tWNOFYYCFct2tgXyxJajUB5fcBrVThP6lKvrXhnWZEULprqOBk3YF/N6aVuyO0kVU
Yk4eRfKn+uS9Ju05q7CeS4MdjJcfUXSPtl0GNPOl5MTK5Lsykn9dVc1ScinYCkKsU8U3h9K/labo
FB8LpiwgGDEyWeGwduEx4OVx15Dx0j0JqGOgs4+KfqlWYhAQs7OmTXnhc5DDr8jOv4CL1CUf4gH8
5y6GP6u2tWO8U2DkLgpSmnNFyeKsQuVcZYBKUO/qJ1yvdwOEypot4qrF4zVLIm9YVnn9UZA3Gqh1
FIF/DArrw0jDJ0eO3TGh5q0PSFQM2q9Ve0cpi4XbjeLbDWHvGVG0ECCbtq5TfEeR0LbovmGsM5Kq
ppUlRnYcflHO2UA2pOFpWJiqMjnZNRdA6A9vfZTkV8KHfzXxPh+F8CuZiDRIQT1oaoMJc3ggTHYY
nxjm5Uvm5N3C7R0Jnxzrqs5zZtAFWq9HPr5ObVqtG9tYK61M9ljNjDXojpjVvSQdWkYkEAATLpto
es4N11iSBDoWMq+JsT6UTMGQrQTN5ZW3xmmxNXDmxHo8rYnvfBshtmpDN6nmmtY+9N25Gchw6Q4j
CWOGgvlD4/K28K+suV8MFvIzyUuWLrhOEWD2wShPEC7CKAhfgkJCA24PlrDSo6/aNWkiCrSC05QD
mjers0yzjfBJc2a2+OKs+6nn1rqtxRvy0BuBdPQM69cusmfyH9vB1T7cB5oqKDHRDSFPutJemIyu
olz8kLElKjRAVY/qJ9EZBxW6H6rrtCcNQ1qNHVgWpTMj4rLO0o5SPOwiuGrmjvFAO1kHnXGZ0+MU
tM2RUi3aPWlSlLNOYABXHMW8Dvt0496anAiLwzCtAzJbFPE9MtSvNujgcgVPGoiCPwhurWAsjblz
QeP9KRwT2u7pLdQwUQcAzRvD/crjhIdOwfJjBe0W89BGJYO11OlBnDUFTmir2fUFt5Poh3c398EV
A8XNIgGLemrhYTcE+9E/XvBP39I4m6ux+7ANn51AuJZmduUCucVk7WqNWl0/VN9eCbSfYdRzRzcN
V1A5uOE81nj8ZuDj570eXsBEXUoOn1g4csLWQfMa8VjFWLdK/QBoqPlCleFdt+K1xyofORRsRjyc
QpG4W3IfAEa5eCaCBbItv7gZUP5WiYY0KfwNnTI7W6DC0qPSjAjSSUv6uBrNFWUFAQG38Qjrg5Zh
cyJMmqtPTBsXhLC4tI8Vzl2D8j2U249WNy+cqsw5NRW3ahr6ZVBCckcHnnH0a9k4R7Bj6NR2+giC
oZjWus/al1p9vSkq8ZP44tmRTCxBK24YGYApCx0cUfFb63SfLSigJC1OGe1ntc5IdBjrKw58Hlo2
k1h/7YwZkbucMPuk1/DB6SwY0tB4brQsO9hldQwy4AdWN9MkAQNZkRtvdePejjNrEM+lS+2a79mQ
xUNnWopyAxOrbqNqXjgKgj3YmfABoAgyl7rCsnoxOY8ktYH9m96ZWR+mGuzr+KbAC4JG+dJrw1jq
Onj7YWyJo6fdMeUSmRd252MAe4/TyV2jj61Htn1pPOiHPFd3FORZl2cTcKWHm76Ww8Ku+3VKi8re
8fKLQ/UE+jE7wIqkl+NEf5W0PXpsHnkm6b+IFTbLPRltansT/OM8TnEaUXNCemuIV2aC2iBS+8ro
KN3mMSbdcBpmfuC/PQoRvMLdDfIR+0mXMlA/nkaBQtsQW6ToflVX+LXanOxFxNcWNW3ty4A8KodT
oBaRd3SK1zwyzoh12hMZopkWxG9cG94szyuaDdwh3gSR3DhJip8NprakyMF85D5DNzhoFFkT8fxL
+7ClDY0KmgbciqfRJCfYfiAZmkX85ALdpv8M7pbZ6auKG2gx5v09LiscJn2yz9PxqTHaDxqmdY/y
ZKd5JzAcIbnQ3hbSTzyE+saOzI8opH+E5zraEqkaWxsWIYoOy5TPvVsXYmH6yRt9Tayd4V+otZ/I
8dWT48Yw6xXs7iFc67wL87iZkpmllWsdAMnSzIJXyRimrN3rFPu3FPwBXiTAfF13M0WAYwq2hJEm
155CJdc0Ia90GENSJ3mVNv4SCh0Pyg7QLtBEM3GUg3xTlEM/6gEqjl8k5g2T1PzAPy6gEvkhXqz4
8XeuG25jykEwn/2qCgsBhSHeLN3bkupnklsvoczzQ1Ty3YsCSgCGutUDGDWSit9Ly6eiJqJOW9Oz
RSCT737aUruHsi7NS1BgAiErmtBguypRfbE2FOc+ST4K5IJSjij1sGsNatTilKJsOS2qLtgToqZD
OZVsVBrZnnvT/tGnBCppfE7pTpg7OCVm0uXtC6tgqdkDAwdqmyi/TlaO3V9dj28UFJ9MOhtOTfq7
NQGwTfA6MjUoLfcoewpC8+oR0nHJvSN3ETWEtuYmqt1QYbFijaZwxkm/nUn7tUkA0QrSyFWXU4TC
Rp7CNw7+RlIvHDIIWmHMGabsZVM/6aa2V1gNwtJ5JgOsLzXn3ufAo1yNszIJo2+FqmZR1mk/6mWS
oNY3WbTHUPYXKDaj5kTWXXO/ddd8Mg1prnAAAVctqK/IQ/lWdhbUw9TNtoHz0tkODrUofGOEeUt7
dLYojL6yQX8zMAFVGeIyhxRrrjEDtiWAJ7xb6T73RuCJVnRyaGKeTY/Uzb/PNcTOPLUjR/sYh6Vt
53wC8fAxPJTeMfhNH8d6I9GeBF3C1oRspie9ht2k0JBakPQnGrOjmi4kSB9UhBlEMNNFGUfvqaJ/
RoATjIOFwEHfGMPZjwLO4U2ZoFaFcu8No+TsMXFD/+/3UVfJPRk8bVX1IIMd9UXLwLDSnQZUXIja
vy/fRZ0Cw9VD2uuGjp+6GNs9gLwWPK/476+ES66Gd2yYq5JriwB0sA91XpBdhoztCIYCMR/ynH4s
9tZMTSvyzLbSJC1upiRJgeu01zSkKN0iKORIY9fWnrH796t/LwTSOQTYyV2zNnlOxxl8EHg1KlLr
prEuUf5khnDNDGWooywJfIxWSDV5IDdp+ai7Ge0dhKNZSjnKO+Wx2iYsvrUpr8CVkmTI+ye9e5S+
ER6/TlqaUtRI2WcK520V1q6xKqcOmKuLDColjLamy5sn+ZcKCET4f8tP2TUMDAl0d0EKG2+MudSE
es38EXytI1803brnppzgiGbM3IjDJgaSZVKXcDKQfDdl/BsMKjuPHpWMHU7oh+vHpYOXyE40Pamx
ZDVp2tdBuadAc9+C6BiG9jtDfE4a9vjGtXMwjb/QyD7SVHtWrceWo36iC3FFqwW5VRqSdXX3kpTe
K5j/JsyyMOVR1Xp0FKDAAsakgqESMUayZl707lfcd8fOptYsKb86TbzaCZvFJjy0zJNdVZNPzrhp
8eswr1PlxvbyHxaoeVMO96qsKO6sRjEn5OnmxmPTZGmUgQxnDU7W0u5ngZE8u7naw2/aDvmfFjmg
Hy8TruGiHJYJ6UuZ6eu4tnZa4b3lkXirNp0a7iQV2XRnNFhif+lSeSspaJu1zrmEYzArIvJanOoz
rALNX/FN3JNAX5LcrShAA3ZmTWW9EvR8peT8SQptFcX+mTHVTwHtMgiJXbXVabK8fWXSGVV6b1ng
/AoB/KavNrWI7kUyKdxK+aUJrKVWMH3IHr0WeTH8MGTb1GXw6raPMEkDEIT7ghiMOifG8JxN+pEP
MUEdavaalu+79CNo7HNXoE/I+q3RrWcnJ2qM1DydZRnu+Axw1NnHwe5XpNR2zkQlKk/475INfTdM
H4Gxd8m8seX0KGpAWOIdu6cAGUIvuMlQpvPs8XbUbX3TvI/e89guY1Swwq8YYKGX0FbkFle6b/Sr
q9FO0vorz2Ie2YyPFBDbr/q31LSz6tlvprm2NgfwcLl3KLXYonOiZXTPyZxBlsNC37yFA3iI2ABq
1PDlAvBoNMjdkES3emxO5QDEql2mRX2uiXvNur59bfTkhK9klfsNb2HAle9k6upF5dqUXEkS3z02
EbmacnpZsvUoHrX2XUi0FQ+0rY/9gog/PUKQv237vfY5M7LGTKyY1N2lv3CMzthaKC23zrgGLl4x
fSeuj8fI/claRqfKm7GQ7WoOEXFEbq21JaD9gfpFjoIhlK9i4o6lcGBZmOba1rmm3QHRSZJr1s+u
af/5ufZtlPa1zuMP4sNgP6YNGOd3uyFKBXLgTdeAP0MSFv7KzKZjGdQXolZPXbmhWusnsVgR0xRo
o90Tiayz3zgfJYefUM3iBxiZ3GlW+c9g4P8qZBaAHf3BWadRcxcxdG0zKPZh336CeHoUxjZfaQiJ
vcZ8bYS3qBoOSeJeAN6+teN74mlHhmAYRGhFKUb7Crchopk1eTVJiSnamixZfDLz3AzZlQ3/2hXq
OesLApwc6p3h28HvNho3jKv32kfZmdzsK8Dvb+lYNt30PbZZSZj/gdjP8peO3DWeM7+ZQ095j1TD
9g16eV/m85ps3MIxc3pKow/iR6AtQNX++6qwlDZjvVWaKtm/M1ctR30AgEeTFagzpqkMUslG38k2
7iYrgbIg4oYhzjXz9EefWw6+alLhvOlbRBm2gK1XUKaUUhOLOwZPinWbXEXS14X8U8XHgM40rGMs
Ie6jJd7X93jSv4fceekDF5pvwGA3RsWP3J1tTdoCe5PkFtbmnZv6M95CQNG+88sDYZ+wBfEvTcvS
R+KAH7qml2vsDhmEEi3JtyISGz/QFyItXw0TqKNJ60GHE3I6SJ6utclGuPE2Nv03QVOsNW5FCiIO
DVnsnnd4GtY6x9bUjSDsDNi4usNQ9Z9xUpzdFCOAn6JtuNug9E4Vt+ESuGuQ/o0DCjvR74NTQeDm
eIVR8KTn8c0s67eUb+mS1BpG2ssifhTX37at/eRN/aXnsOo2ZCAnkHW4kLVV01Cj5ZiKIXib73G8
FUuRRG81+NCQqWeFgIsi119UM3B6BV2Hb63etuJRuOpYs9xynujfYkZakBczAbbPNMS9WkblrMK0
5XL0VWI85cq5TMI5B7KYST9aNSbmAz+qP3FcXmvjryoeFEPOB230QFfJ8GfyjZMnr6G3iQt19ljT
nJSYYk2pX2dCMu6N5wjXVdsNG+ZSRyfunwSZYIELqCjVZ9WlX7bnc7B2KWFy0blDz/0WJgZq3bfZ
GVr22ZbNthuZlTVj/NJ43kcpbkXlfMN6TdDQBLMBuSXNvBOd9uqzGwtM44iBmCFj0KzGjBB++eul
NcxrRVchbWk+TQkGN2AZ0vdgxU9FxCOtNf1L6Lq3dgyv+LiD7GbU0618XMJgUsduMOYWtpu55fEp
RPdxwP/bm2HOglXwJr2awk8QqsJnp4739cTPZpB4LVRKrtNnvDFGMUxxRSISM07sHQ36bmmC8v9E
2l0hZc7N3P7LY5t87MCuHSnozIgexXBNBxJNDEe/7G+CUkpf3EDkhbMiZruVDrOuLK9wlpgruLde
QxzWNa51fx050xxS1rlruyu8Z8zS1qXz8zv38WFU98H1nvom+5wCQlRFG2xipwOb5pvfmlnto4jy
rMloNiaZhplEs5uLrninsmg9cmGkek7qsQIokDYGWAs0h7K5KeyMS8fh4eJQUZb4m354NCQ4qzbo
bqAodolm7HBLHjQ50FKXhC+pt7Q1f6HU2ziIMzgvmESyvsVuf2E1m4VjcBZj39GdjVwwTunWrajp
GvkEzCK8JI3+DQSTIgiKHPnWyC7tHLtGxhHqgKWbESfoZg8aowElddFtrJAseP5YqGyTMckUUTJw
LIyEXXGsv9kalWemwZDUYoVqQXPjj9M+AnHTA+9Ls6ojrqjvrGENJ8Y1jNxkipMa3q8BK6S8kEl7
1mhgmeEO0WErcWBJaAKfguxdRGBLEAiXYZOdZG79UsXSzsYUD0dgDtcIoxKJeGqcW4fhPFgYXfXU
VncadKrgrk3O7xA9DoUT8Fa/BQhZfuk4IVCy+Jji7HvI3P0wQYMtE+hMCCcIBJm37kMuzdhEf3Pj
5m5147UBco+pD8wIuNFLn2NTMF0EMNH+ho+/V0dQwuDoznEWcVppS6o2p+pY+RLyPcSMx3eOdczY
RvtL+xQX+YSvDkLmosmYy9TcuO6k/oRk/0zHPD8fS00q7kA4Ebz1dZQ3P1MDO3dKgf0NDRCqDPBv
1Fc/zPUAcdv4Bf2MVrdUbXFYMuZhDjFDwV4bVvVdKEBBqiD7h1XA6vlnGEob5uiNy5p8zSzvsgen
51A6bMkM34WmkxfvWPj4LGAYWPapBmk5A9x9L3iMOhOrgce/c4JwgLSYAR1snox8uuQFzlbXvqBF
s6mFrSNz3hSGTfUs89EZ2sZfEzNY9cH0jd/qNfKbHZD9PWPTeeTLp4QcFLQpptQZvlsa3mZNMx6p
G5pFjvfUBeI3mdD1hvxtwjsQKMB1DW2PM9R5huBpTfYKA5Muq7vucoNZ+jfu1EXoNl9NlX8FZv1q
Mq/V0mRVdTzvGgx4nPGnZQp8ZTYMJJDNWsLhhBwkIc3UzvjXuIqdTW7eREzFPX0SB5b3xeB3V7PH
7Gil7Gw1uWVePg+GGjR3eHIFGPFBC+o5YYN1J7I3N96nijkH3RPJnPPqXopo7wr/Mkb+Ccnls11r
kwmFRftBvf+Vefxj6tnaM20q33na6IIaoZznk6TSF+QkipFotHdi3DtmuCfTlw43DPJrTg1hV366
A+PHKJCfSeEz3yK52Dx8EsE5GlgRmsreqKj7ajV4h25Xf/HIyD39wzXR7IWWIR8kzz4uW64i7a8b
Cdz0w576CQxqwKyiCNYdz/FOb25m7tw4Ql0jcH5+Mz21jXPlZn4u/dcxM397yRMry5oPhJjBaL/o
pcCiFCDvqmD6C1i3+Bw59fLU4vZSLMo2LZcmw1VKd3ZDzVtvPHJbdlj8sMPdCueEovXTp4x7CH0T
MYS3y2ZGM8xrf9Yt8d5lTJ2CqvuYJrIkevcchLxjmC0QUfWlZRDDgjHwOur2Z8bYw43Ss6ZNP43K
XiWEu9YmZhToL/KxTOi+xUSgZNPnV6/+5L9Qd++hGvSvHqMpAuekRxFZ54riuESuMfKEMy0fPmsr
2mNqG2lJKRq5swwke9l9R5z6LZu1ycg70PFiP8bmVWTu0o0YqfMdNIi6TlO/dOR7eNeKrTTSS858
wotAtbIU+mX0GQ3inkk8M516oWn92DGhsJr8dFZSXEeZvKMeHCeYy158ZLj7FuQVPcDFufblq0O8
VQ/TPVVXX9if7gnHvnoMX7DUzN2eUQNIs2/yIq+UDH7i9sMJWbOpbngwLHBlHQat+6TGkeXL6HZp
AOonMHa0Pq2yWKNHwWYDoXcfJFyp7e53f3FvvWQZpst02cbTV/24km2bHYSpGJ1h7U5972s0q/ER
P7iVPIBdC25iuKoyWjIlt2RlUOs32VhqzKfHOjzV6VJD5nDy9CsEGUNke6Zz8JqVVchHJYzN2Aa7
xENCDOO9lq3JbUUI1AQc3Oiamj4tW23CsjSeO0cwoY8bNROOM84GW5+RdwXa7DlqHqf5d6r0V70O
f+I0CJeRk5szc+p/C8vC2BA+Z23y0TckFEJArLMH2icnNKnX3EEx7UxAPAne2fVynDw8L2Z9TK94
fd9zJRD4o/410AEjZJuwbLEUeIdHS6kcIdW47mlSNq41oNOEvTv/vdXfwDmCYgt2ucRC7OwqxzrT
RwBvkIrTuCHtoK3jqtnHXDLttBh6Cm0JYTVgbmJXranlWcXeuKWjY6nbcg64+72p6UDR8lVFAWs+
frT4+2euS4DTE3SetXdfSQ4NJhbQ/kU0OcZSrrQ0CUkXlxuNuauZUG0VZAYIJfKBovsZZXFXKsXJ
HnBczn71FK4dm76aFnp9q0H7AfP/yHH7FG3lqPYiOz8c+P7ANE8z2E35Ex7FuqAxNZYslRaTLkzW
vXea7H6dhJx04SP+ykKcMtZoLbcpLXj8b22ZLJUrP3utBpOYC+Ae9d6IOij9PVQuLYs3TSFpnqfL
1UtwrNcds+BOLDQooFw5DXbLcstQ7MPtJZkD+emQatai7s0cjd+07V5TaeH1/WBUeBVsoUfTIS+c
7LCUrA1mNTnzcq0qPoWh/eaa80rX1b6O7IXD6Alf+os1HHJPciGb3go/19rvdW5NsfSj+FzZ7quL
VeERsi8wjLrLZKDQ1hkufeH90Yz151ya0PgyHsUCbaUWZZ+8OWF8tRzHeAzaPVoBMBE62kdDoRAS
ZXrMvWFvO+1niQe217tw7iue5MqS14RBuR8Yl8Rufukf/5LK+CZHsygM2NqZSxjP6XJIvOZ2rElP
hEn/3Up9l+fxGtXxzSj0P9zjNZnl9Eyohv0+M2vDFR+N3WKLDlZmiJhaOB+j7d8dhmzi1XWJFwUT
fDGtlhf913K6Fs0DIqknvUM6uEufiDTcxQrL+qBm4KrtOVRLmh0k7L6aJhG/vnu6uqZj8DJBa48d
BfmmuyOGPQSk5KJRIwcj52K0AA000HPMJEY0w3KNMXEL9+nVsx5T4v5eGOmd8qJeV2+DTgKLiqgn
x/QJZ5QvePpfSq3ZUkDy+F9wqKuADvg3zJptg2bJPIUe2uDchIDwtY69i/Ne6NFFJ7kxY0mYZwkp
KAK/ucEi3Od/bTGxV7Na1jtyDWGflYyWHVBbExuJrmNUE+IuGjT2UXxh0OLfFnfdbOqqL1jXdywc
bJcfX00Y5grzHNH6tfA5muta9kDRNovUUm90rdG7+1jUlP7YTuKFtNmqzzoFQ9+AqmWOn26jLbAN
8+mGOLXE6B508yGduvBvAoM5E43w2aq2NHyFabpsTD3cCFh/JGiCOT55BgofRvjo7rgTQg2f60UR
BcwUB7N4aWXirEDzzBxnirZp4nnnSALsrPO/sZcGkV+1NssO5ZttP0ZC+PZDV1Op0EbvQq9tTjGh
vpN5RUkedTthj4CViBzfmS5Po435RPOHYjFlurW1yx7BtrVXdhvkay4SuKI50vAEw35Q6c4KBLVB
KZ0nqeg/CvPLpFVvHurw1hginoBnHwf4TjP4H680f1FDE5mo3XnxlgtviRD3w20cMlIOtqF0tg6N
K0ul6u82fbelubFtJNfU1iihat0nMSABiSb4kv5w8BWH6mI8ZUa2hTR/iYZ679MMMGKTYIe9DVKa
gCzP45HT4TpwEaub7lkJ+xOo0dwefMaNQlAFVjFYzXQGDvYw8c1ic9hq6ncaYgQi1V5BFj/1iXHz
ZQzsH5vsq6iYU6Wyc5ZOrtGKbrVrky7wWVYam9YpLirVrhp6p3B74tta9tFY6kWPpnv8qDRUNCNY
cGpqSNFdZO7y0X5SkXhtB+vTCe0Ng6Bl2MGMTdW3KMoP6oVOeqi9AYFSukApRx1RIQ+HTNEtF2FL
nRPUXY6mzZw9ibtt18pDgfIbjSM7r6ItGSNMy8r13xL7X4H1kFMw3RK0Ck/KFB9Omh5q2bxQwPKT
u+7KrZxNShnFeqS/ADLVw//D0eOhIM8lt1WXp7eMnZll4GVxgDgpxSQuqRS3CVnRpzC+tFHQPE+N
z0+Uee/eixqTv9YtSZsCuaaAvVxy0oHgRr80yTVx7w0gYdLYJDFs6cdfcYlLoP6yPnvUMWbBZMzr
nkshqaEP5s6V0VZd+yhEKR3aVqdQjrCSRBMFiI70f5AvwD7iUMQC8WgswAW/06p/P+6G6vE3K3A5
nblMR8sAIaxZm1rifWpVx/ayPPkFGDEcwvOxGxH5c8EaqctW29SI99aoUysZq/++GI/flobD2Hwi
JxIY3Hq+tchyNAmnOqgWU2w55PWq45hzKByMPSElTJAgLHDtjxc2fSFdDb2/nhgXntBijmamyInU
3gz7M2o+BSkbgjU4NVAb1+nk0XSgcPKmhjQIiZYZsGRhL/59TUaHpGqcAyfKm/IkfXRu1O1Minn2
Djf7frLdbkNk/j+/+/elfy/642/876/9+5qPRjdzFCAILwnAOTxenDKe/o+t81humwmz6BOhChmN
LXMmRSpvULIsNXJoZDz9HPifmtVsXKJsyzJFdn/h3nPXcEPpe//vc8x/5WxEkqf/73NYTOKlygxi
OALHOdYSvn47psh4Zief0TGOY+fD7/z77cronSPpDdFKszSxjIK6vnCdqbXvRd0SMH59+fcL+/HB
WNQ5dHplddW6xya8bVImfh2NxAyHMqlfzdw52la/HAcEwsj39xR6aOTnX3QAkkwEkEvNj7RaC/ZJ
F+Hdnh9a3MQt9K8j8TphT/cHejLDIszMZpJnj0nsuU+q//2onT/69zDIhL3yJ2TlIfJLuW3ZrOCe
ssnsMlTIzOrfY9l19pYLFFEFUZSxWYhD64y3yvJm3YzW2Gvwovbyv8el2lCpxUviKLq1AeZZ3zom
/4CUMwhBmyQh6owd24kAGVZPYCVT2v5jPP+SsQPcW3PomQ3ldYNzT8OplLEQsSNDriLbIChMZGuR
Q0CBs1JevERvTxHf392cWJRVnuHt/3uoVHkBZXqc3W1pbpgX5QbezR0mj7nXqjfY2MSSAYdTW0QR
mH19hYnTbIPAGllCg1v598sQSPKndIINIeedSPeMoax7n51IMWGFZIOc/vvQd60NMV/yOJZ+dCH7
5UHBkuJI4tG/T8WweP/7yBfNqVDi2ihTkVRTWVc8+9b130d1VaFPMrEUV4zIjDT1jpFReZuwTWGG
6p75VjkMoBBH1+d4fjh268xR0VsT6epCMUQcyfzpfNCTrZ+l+abpcu3i9sN3ERIF7Gqdvk0SL3u2
u6TZc90jY5sfagCZ8Q4hjEjEsLNbN3+JWs1+mNE3Yx6aPWgILx7Q6MrwHv9+G2H0DuJ6hk9Ywbe1
amNDzayX2vilTJahul5NhwBO+aP1S56wZvpCOWhTPBrmVdAlwiGJZ0KuIFgzxHPSNPVyIOL00pWe
vhQ+VH83nlizqZ4TGO7icUpzFqLMO0hSyJaiDJO9pzXOg6GZvrdwRy16K3Qe4/yLi6peG/LHZIZv
TH3iTQKSfodDRS4HLXRPcZ0hiRc07/8emqaaW1d+A84Vp3mVRBunVLMIVP4aYZHt/z2ygM5upIPp
sy0QDKeYE1ndhcV6SKe7sEWxDz2RHa1QIS3MMlRDk08eR/ssa7O5WBRzF6PO4ZErQ2ONpNaYxC1I
qmjUPGlFaEUCDpORvirLy3TtWqnhM/YtvAMuF/cQGIN3sDrrTAhAuzc8BQQG++zl9u/DaAxBtcyf
xO/cngfris6HMJx58Gfw9ap1ZhSblry7s94M6uZhGQBvikeWodbCypr+A9VututSlSA75iGd71nw
9x/k4iSHLrQ3TuqIJY694isBeYT62P3LxA21TV0az1Qj1ibKxbTgbTjHt6CyTqZ+/Ex0liBMQO6T
6J3Tv8/ntJSLEKTBQbqyJkm54Y01x/oidXhKRsHSyepZzJRAhUVphH/0NNjUmXnuAVwcIvaZN+BX
+KoagpQyCtUoMZlLEt980jUPY4iTlmvhOj0aaEc/pFld7DgANrVMmqNuU3r9+6VBQXuEQMtbFh6D
S2UFofos7Wk8/Xvg57Xi+CR82VFZvBnnL/3v6ztyMo++9Sd3SNyl2ubzPZMHKsuAljYxDr419Ney
gRal25iaTTYkozcywyvFb8fdGWoCtDG4gxTuNz1t95EG/rCwGVMuUa1LiK4VNDKbXYjCt2txF2SD
zHYW8jByTwde+v4XDuuvykZ5iDCTobf+g8MiW6TDIBdw77+/fawRC3NkoJjagmVgaC7dsbj3xC6l
Y0QYd/krMxN14mB/sJZcJBJbcvXj9sGnOTwlAz/KjPnOAq8hv8lFD5rirc3Ye6XE1E4J2VRdbL8O
lFMofP6MGcNWzOlXU5trIG41pUOAbuvkho/xlnsMtqbche9RPGUNavnR4jTTZf43NbM7UMalTWhv
PHbPIjJyurOKDDj3b1kdMhX8ZNTMXpZ/ckF8gr73C+c7d/0vDWkbiaDeLej2ls9AXR9O+RTsnRql
eTa8oCV561vvI4KZn7rVxumwE0RnI/bvUx09dWm14YJm6VPp3z75GcK4caq6CWepgnUHnlfdXD14
VP65Y2dWsnBDwZ6tvFwUTHaSBwaQFdrxXZPQnjohU20vfujzVGNIOgcZdvyejsGmauQfN2OylfYU
WxaMAuEzxCxwBq0aE8u8bn6WTrjN/fJoJ5DQ8oHpRBzcZdPc/Rgmb6E2aaG+gKocerfYNHq/k03x
plXTh9kC7I/q4dnR/S1J9yuOhauyeWcqr3/Qy1w7J3v2M+OCTBMf17QurGzD0uYqpoPVqJ2f5fTG
NVJdIk7YBDi5tvZUfpuq7mYboBam+Mhw6oKzfWW4aFUx/iv5Uljv4xyAY63kqI5GGTxBV0Z2EL/2
Zngc+cn27LebEF5bJjiTkJgUhvEahvI6pcYjQGeDzC99gd17jYh6gm+K/qJncU0ShU5+iP8zUG4l
o3bTx/ynYvjHMXGSTYadkelWnq/idgIVO41fucNyo5ENsVeYLsrkWcYxeS/dX2/yGTboa/K1FprW
3KAc7gA7ISdnk+BbjMzJkCGxUO/PRRyrfWbLS+QXWJo687Pg9l8UnSMWHTrtQq8e6ZVZKrsXfBaT
+an3vFD0BEkeL8S/hF1Q7zabCv8p44F8WiQe5PKejZ8sFp3O9KlpgV6Ptb+1e7kZ8vKzqKKBm0u8
yaC+ofS9lkBx7XF6plMhS+cKUPGv6Rt3kFF/vAxbF74HN6ZwJOvnVwbBkuP4qkl1SW9F1L6OijSR
trxE/fjSzskQ0/hGOOtn44zTIuZVktIb6U7/ZGc9fWTfbXgp7LnnfqRbTrDAP02I845BfxjjoACp
CwGk6V4sp7XYbaN3jx3wbvD9VjKm3ynRRhuM1ZkSMyozpIOs9uI6qPpkldMTDfpz3PrPvY9KCJYH
rp4Q70pH1nRtlqh8W/Ml15kFehV5pD6T9CCvz1yvFy9QxsHEPbEtCeVd9kEJyJstyr2QNOB9xV7N
Ts+1ZcAVrgkpY6w4sPlyNV5TMXkgI8fbos853lLqmlbKJ6y8v17p/oUYzM9crCOFVCzWyr9Md82z
xNkhlDHiX15EXV6dNNE/FP46rJeRQ/qflzvWiuUNmLTA23lG9aaNBPsY3D+smJoW+dkM5s6XtsMp
TFi4sejChLeGeimn9EHkPfMU+gXMNiRIFiYFq85yAp93++jEhvVutK1ETfAVxtAK8wYBHtu6kPu0
Sb6rzAuWw2AzonUIr2ApP9DgBYFGonVdfVpp/OY6mzwX7+TYovWJD+kQ/qRWLhY+uO/lPAFRlCwR
XIlA+57o/7k4mdP3NvuWzEjWmZuddCY6WSKCTfMOFuujrqsfs3ftdYtwzJtiYDosbBfxZPLfttVO
RdmffjBupak+vIH7XYbJ2ZbNh6fIJQmcbhHHBH4rb9iAtUW930/5NlQDSang5YsUDBmc72rJNhRk
nfUY8U1LFAOSrbBAzMYac+yXSe+fcmTpmOV2YZID2fFZFP+bDeg9iHehn9IewEUYQE9kWw7jeUIu
Oc7iyxUJ3wjcfY60YnIEwk2mpxmFF2tTdL8EG6cJ7WlQjhg/NMxsQZosMwtUAUQc3gmcC71R1Gs3
XrWe4Eeca+QTNGjTchCJvDGOHngly0+/kMGFKAytexzb1jKcvLOewg9P6uZ5BJqGPZJ/q3Le8Hkt
LK+CPeSjMYxz40toPrvG5CPzOPcaTNDhNO7/PVBRiFCfWwVtFEI+5j6Zzg2SieSzD9JDHadHO+I4
YCTXLMoJ5HE3IUkqUg8quNpFVf2BVDIsWH+2LpktMk/fazEuuyL9cXXeJ3X6Z/SRhkEeuVdeLpfJ
/PWnNjywdGZiaWyD2bM0wNZahlhSFkY7fbTab9TZPwOoGVIztonTHgeNdeOkNNI+w36b+tMJJBEq
swylpGYjOgy04U7wwZ7u1N3zz8PWQd+p7OFFYDRDCXgL494/dHEz7ACc7hKVJIeWeVAZVdqt5w41
QdlfhJtsU91BHB2pPymz7MBFMJ6awRtmQI5LrwepoeGKalndPIRFzpIRgf+bn2/2TsWal1y6wZ81
ntKh+a5ayRug0+21ESHsjgwSA5OUdwuTX9QCNiByx2D3XhLBrLPzmTA3gOyYul0g6uEaGD8Gaay8
mFhLaL72ClhaHeuguxJSnRN80GtQOkbM5eSa0tQGC/L5jGXCaoolcuBeNWfTBJdYVyOO3HY3kiu3
QjhwtoYAOJSLCdePcyhTo++iiHDTXeGlf/PEeWLXNL0EaZquyjp4r0MPL5ZX9lty1MTKVDX7FrVL
WlKqS6eYV5gYwOJfzEx8WY0QFVEH9tad8HuEvgulzybXz21J7hpjnen55GFLGnEFjVb3EZUY5RlS
pK+QgRb5/DYrDk5qvZZlm26jHrPTAIuVgRbYo8HL5kI1xNjhJTvE2vpqJFKL5NhqKS2W9WWYI1ah
ekSn8ZWZo343PNKp4jfNJA7GhgtZx/pnOk0VRwOtu1UQBjvUBOPij8sddjS0/ljCczISu8OcD72v
qowB+ZhVi7IofFQVXBmtl+zZQLyRm9fSztXy5oxrHePQyLZjB99Lbn18cgSRFpj5rwZFMkuvdFxV
+viuKjxEVv0n0lvnyZ1FVOUgU5pcapnU08vliPWBXfHIqKN3DgEmQ7JBttS3L31tcTTAUkYyA1uh
o6dBw2GdOgiGd9x+aO7OiWO2n+CGSBbSdmyAtQ9f9STSOZSEU4rDPq+sg2VyO+MleisN/9v2+4nA
92rjKsDDUdP8cIUspSnPoeEgelLhsJwyBWLQTt1V2VOWVwLcrNk9EV57jB35Kac2WAFXHrDvBifO
+psMiSxwaUFWKXilVTCOP7DXP1OzbY+Bb5xN2zFWzQgbgZgD9ZDKRjUEuza05wg3UJWT7P5GunwM
ALz83u3XAjE+trV67fVRvzFGdAXkcPgxcM5IOUQNVaAmEWXUA887ph7gIC+BRa5cRejPNvHi97zW
37s6EKtS9pwusXOXFrAphmPPjUOd17VkyjN1bJeh6H6a1B022FJ4VslEZOu99/yqJ1ZE/mnrSF/2
+zhFuJF5fxyrPlZdu4v08Bcz/wGUQrBChMnMOwX/rGK1dgOuN0Ii0ydb72PYltnSbPWPqp30O7TU
rY98pPO/LcWV3+cJInT3qbHd8IHKClYujr+mfnFq/xja9WdENAay/Gvd2/xpDh6OXHw0dWqPs4gw
XY0VvpkYu9FJZ/nHHzaj2L4pQK5u5ul75Kjpss4T0quT4k2Nk42YyPoqmfA1Kf08Pp23CaXgDnjy
s9PEHm/X8qirklayqsEIE3BFXX2pEFClqfaXeNGH7WjbNi7fOK3uYdSYq05mt6jpLsKaTaslaQ8T
o3erbi5p/jerqrPzyTcpGQAsLJNMSMePrKPGk8Pr0iPpEoP7KlZcxWSKWxh8vByNA/qHJSvHcE1S
Yb1AyvuCMu6Ymt4POvdunds2f1AFTFBkqOZwg7cAyzcbqtdMhxaTDD1fzwQZU5TYsIqKXAD/TXDL
cf/igx+0nNIPHsVEGDjhhoe+ieQxbBFAJdRvgalpO7aW2p1cOGo7LrDYcc2dmgbevxQLUpuGzYQ1
lX7ELa4hxpOla4UkimB7WkQj/WiVs3JuchNkTIQpq0GOsLfs6pMKb1oKvRz2YZ5i8sl6ankrx2kt
gvswZjROdkyZARXpXRQMrQwW6y2Ajq2VVVQc/nGCM9PGwCGT8jnJNdKyqotjYmH6xGf0WYfjsa/L
+FYM8W9sVH8qW2zbYcgYTyJp6zsWbb1mjDC8bBs8x7VhofAMHkQcytJAFje9l0YL4SqAxz4NNY33
VzWBe2EIcUYS+R64mOkVq+wkO1s0DQufWCrEovmtCaOvRmfJyZIf6JMOa0QWXCZouNxWkbA0VwNh
g2Le0gh6V+EWiNXdwr26VsHwW5c+DE4WUvpE2GEi1KVpNEAqWnmnxGQBooXHIdG/0SYg0pLNTHSB
qYMbty5oRT+7VH6YfUa/DjFugSXNa41rwJDJicTfEswMPQNbQlmRMTaa1aZB1rsejbLdmX3vsBuq
P13GWjvl7OlSxq2dBsZ7F3vbUe5yWVUftFmEH5VpcI08jYx4vANk6kBWKrzqpo1mvuXc4K3nYKCX
7m9UinjtMcBYdIL5RU+0/WLUCn9Lzg2YHCNmQtPSzaTuM2fRrivoc2TsYfWrI4BRzh7WMkscin5S
wSeyPhU7L8tPHDK4223RInzmWuLc1vTNZJYcgm70RHfao7RSjPmKq9v5BC2X+tVQ6VvEzb93OQM2
QJ5xmbKjATcWm/sss8oNG5o3WZBo1cjOenYG9odtSMiSWVi4kQLnuXaG8QDn+HsYSeHp64aA3m2Q
y4+ojZ9kWT87OHFjWOtk3B4cS3yEk3zHM4xB1on553r1LJyunz2Oi95FFyEqLHM1OsROUveotLXh
N0JVjgyUgzj2Vsj+Ma2PQPpw3tI8jUT7YRw7g27ZhpahrUwZ/UnJ8mlgiOTAm8wg9FYwjmHbCUKJ
FO47UYttY7nlrc7rE/sbjPFOR+OgEB/MK/pgAo3GgK9aNHNp6fRksQQRmP5p3JSGdaks7INe+OyM
4lUMk88Ooebm0cU2yLqz0rel37fgn+d0zmlMiDamQlFGCjDG9zG6CQRDhvsti+CVsOJzQvYcLxdY
Bk7jbdppLBfayo29W8zYEWs4pjQnyFesORVvK8AODcrVKGhPDgaVJqBzqFNS/HTJtZ0NxdoO0eFP
dnIZatxWiW/sptkNyCkOpvUbWpQDzgBd5Khlrw0/18AENmDj1pLWutAhQ6LMWVlmneEGhW/I9AU+
oHYw4wHtbFQ12zGtXlGrsTUk3wS/AVxZQ7Q4VV2xjzhVaZJIqZymNqfmv2fZCGPEzeLVkJPpHs/X
l+OF5S4N6Gf1pqE4Uutc72dC24h8KT8GdpPfUmEe9NnmkCiuf8dHk7OXCPxwGB8dXTAnqNTIrJHM
HFm2J3DPS0za+krUJc2mGz6JDA6xZUzpEiHeigiN/JSTjbdgUZ3T/3ofxOetlD9zSkN/WY9GdOyy
B4cIR4GEh4N2C1fSbM/xBSM/EonnW0SAqNJiILSNRWdZWu2xCGkcmIfjS5U3xFE7K/vGVF3KVG3M
hMSVsSEhyaiwJCb7Jhe4i3NnZXhuxPKQG6+N1FtcbuKMrMXIp73SfGA/bJaXop9z7yoS7JhzMtSY
gHOSGKM2HTuuReixC7Cccmf45P+MDG6ppgLULV0yHds+2YeZzchD+NHJBJUQ9sHKCqNZ28jyuG+N
s6riR+eFfOPu1HzgfvLBFm5lTXbz1F65ZvyDJMbRJgVi4b6JJH/R4/qtxycAJes1lMYag95Lmrr1
0gtAG+Wdd8iSotxpjFqFzTuNypBA1tn9QPyOm8GcFfzlcrLo9gLYUI4c/E00JgbjYcsASjSC6HHH
9obDKN6PRQaa1nEgrOJZJwLsI/f137LK2VtHHa3RfIeIu+9EIAQ81S68MvqOp6eaig0q02eR2jSb
dv/qEO27EmQFLYKBXN+uDL8H23zLUkLvuibbBDO3Jl+FeMIWtiU/k2LEX22Quz2aUcWLF3apXs9w
nKba29FbNO1Hlpmq9R6Qs921HsPRUkXsgQh0KbeY6Xe5L7exKNEBBAwIYgz13D65sWGex4sI/k0k
FKNCzksr1fS7qfd/tdg3gb5IC1AGy1g7SKB9Rnt77J/HQuhblB0m26vshVcIXOWudpFh5wWVTM+2
JVzonaGdfeyCl2IoPZTFztHN1R0jH+Z6neZjtE7KiP/ELpdqXmvEPkHr5Ezp85WK2rvn06CHRgSG
3KtfkhI5X518jg7FKyaxU07obHAjPfWD0Wp+MDL3x/MyEBusAil+eT1W3ZqtM6ksXrVyebp08gKX
wqDjSMVA8dCj30MuYmUM1lIUOLPAnfVXpV1Q2NoLDAQkFgXoLABcrNK2hjMZFPY6G/ML43V0Qo37
V5cEOA4IqqLSOOcjvu9YVsEqtM5EpbMMQTiw0XlhqH6eh1uPWsfiUoPy88epPkz+oSmtfm+0/Z++
z8xDjQMiluUqD7oRebIxbvHpGagKjQHHEowgt44J/UucmqzR7q1ws1fTzSVRCcZTbw4nR+H9COYk
3DgYYU+NlIHowWqLfsztvM/UKfF2sCjMvWQtjPRJG8dzRwBnZrxVskP4GlQJ3nsP2cV87DzMlnR0
Pcb0YplkStbVsdFCsWdRiCYQhZ4QW46BV0CHa00hyOtaxfs+NLZGxcDPBv50ELz+y6gL1tIdyAZL
PrGR4vvqqz9B3VCGcDbsyiR+TWTc8r1zykWE90xQS9ZyqHEtDjjBgJufB9ntlee4qw8V68neKZwc
Jw06bB3lp+E/ocV7zqsWzGuC9rtcGVREhOUh7KR2R9nDgTu4iukj7/lAnxbESCLjLwbwd8bY7SZZ
nUzsFAun5mavQ9dZV1511oi60zyckySAS+wEOdsOHwESs9A/JNv5J7Q+3xPZc0PlfJUR7a3v+NnK
bEHItNHQYBNKX8pgHvYgjmRmC9AlORqYlCFwTR8cHeQD2xrFeVVuO8ZtRoPkpomT2cI4vSL8mjbs
IveEnZ2kbK1t4cPugkW2o4S4KO2OofK5w3fxYpUNDGefV58TGK9pqJGhyYuJURPLfpQ5hWedG7Ya
vhFmRGKTsSfgn4jOk7RczrONqgtdH/o9Tk8cvLPL3k+bI29e5pRzbrWvsRJpNUiWVryhvrzqYbgZ
WVbzXoGT0reoYTyeFsszN3DAxU4p8TSp4QMf5mNib0NPi2oeuo8myuFS2AaNZ9ev/J7hvUyc30Yk
dz/6EbH6muq4ewQkgSLwWtmlwdbBq+/M6T7wKh3HhGH7IMhusy8cWN1WY/1BNcauAyHcBhrvsP7X
B2C7KvzqS4O3sIGgcoxKL7xqbILJ0ECHlNmvpXR+UJvSSZribTTizSTB1ii4HPu6d+wnVl0Fg7Nv
xGEQ3QP0vsq+6PBAx674ZYgxHkIrB8MfFDF1AQDFvnkMrl2Slwmk0Bm0aeUSQos6FQ+DnRvQsw3V
rUNlZxzq94bEyHXTatZqdHAS2HAxPMYEUlSHcJpucai0fWOc/BZWci+yR+GhY1KYHyshr31ESmVE
aB0b1QZTEsLe1olPJAwGJ9I1rgzWGKRaML4cv1/jS3kbtN7aD8RCnSO+wLIshtckcPwTZuK6ZCg0
5kGBvEmwuKkGD1FX+3f0FF4YFGZBG9/9UDyXcG8WAyH1sNHXIlPj0vAwUkyD9V1Ic5tODLELZW77
3L6qjCMxo4kcpiyiGoZJNBEa4sfpr0v2OObEC0V2serd9rVkIgKdYGXLGsl4CCmuqQuwyVCCF6r2
z8Tnrd3J9Fg3TVyRevAT2FF1T+HlgbB+d+3EWAMfxWujQZeCLQgKKvcAqcf+VQtbvOz1mmCwbG3G
SGPjgjbMCGIGI+wXl77dsCXJ8lWgacbK1Kt1mxrdqYN6w6vEWEeAltDCYhQrSVoMNKrsBqB9q1G0
ZV2+Mur4taPaX/qZwEwpnQZv8vQoeov2KajI/qjau8zbf4GAMOIOLF7clSCvvuQJW4R9xv2XV280
6/NYwf+QZrrrMdzTy3xZ2RCvYX1m8OaY1YfZlyAEvExZuiJx7ijuImCJARxUcu5TFnKcccu6oCbW
BYBjxCXNRguY69D2E0JsO99s8NzanI5uP+2ssvS3qZv3y4JMwm0uWY4BHn+PKr/dJt+RD6Qes95z
46EOxEl8MknnzifmD7q1A6tlUDaXOFRt5zPMSEycplOYTGDlwZ3UPa7cyRtOgSz2INvD3WhNaOx0
WOi9ruZyVHAuyJOmAf3oRxZMGc7GZYtKJ2JfsTShNy1iDyNZSGTvYiSiBg48EvGCzRftOiJFfIXx
SK0UJy0OyLzfeqn6HuDrYf8lv4GcAFgG7cNLAIXrhURjHb40ZvUdQrwgoTs6sPaNkTRCOGC/qy0m
ka4TMjBht/s+2RZvhcSe7QgqpdG19FUt/V81yHudhW+VV4t1N+VnVfjvLlnjS8lgti5rfGQ9rznD
LNJt6eATg4aarFqlr9MxPY9MUpco7rnxfZaqCEh7SLVbVdmQ7vz+tWjLDyIvqmNituPaj29JpJ2J
Z683Y14m+6rLxBJdDxVkwUeBWSYvflI/2eiLkf5w8w4zMx4z2C1CmLqZaMuZNY0oCjK5Uh0xpUzF
g1zbZMYYzB0PA1XYc8vOqL7Znc+HhkH7XhvzRB6qR5QcpIgPpH60fOZm810tCxVd+g6mQcJ60HOa
3dSSFtu33q+0TcGdaf+yFwAjFAYgif01Xip6KqX565AsoBW0ZY5K+h+lwfipzNOk40Ox0j8dCdjL
et112gqKDQGfrDtQJD+wyz0NQ3zuQnMPG2Pp+dnNzhQ1L+pVozK/tCHe9K2Ya4HnJscHppOxae1r
Uoiiod+RwHTVahd6d+qsbPDASzaku3xKWLnRGsv2jcRcWLfOQW/4rybapk2fcZKvtdDe5uAgMoQO
cEoPNcN1plWH2K13hC3scyGJ0+Z9lTwPXXRSoniepLh5vfdGrM4rVEH6mvaQxut4LKGfsCwkE4La
2T4IEVxSs3oCT3/Ux3LfDfWfhKawQZtGjfkNldDeFrp6uClzWROLUX6a/9z8HTZZeKo9SP54ahI9
+uuhhAu9FIG9jrjZTz5bl3+oHt+r0noGjIqGA0pEa43PA66nmjl7m1Ci5NOr4xvPfhxWizGvfsj2
2OXG+EBh+KT78oVUgks3vSdWdRJGfq21D2X5J9clJj7Nfy3TIHyp422cLnWMXgHjZXbHcR/eNG88
uiWOOBJUY9TV6PCehil4B7XS4KSN2uTfs5jOyDOnJrzHPSpM7nqySUL4qKZ6NgeYhSra8aycA/zz
OeYJLX9DD7HiSLlCqwbFeIcKt8tVf7Bx0AcFxiUSgEy/+5N41X7+PlA2nX0sEAP5IMjUAO0X73Xj
MCqrdmFafA8Wy3xRIIxqwErg2htZ707FOcsKMuk1cN/hVRQMwFysoHkvnoG1Pg3CWndGBI0cd7EO
666X32lIZ22bS892jtJ3AUZw7Tt8s3XiJGAWUCNoenn3M0Lk+Ak5fnO1XETIiZc/ZZN5Qi4XuvEj
ldqpt12TaL6UMXZ8yyqW1xBZLn6U3gbThKCEL90Y8Q+EhypirM2PKGz473WtAXC3f6QmrtYytp9n
JERvDUfth1PhGLri1vOWwgiS0Kv58ODBCZWWwPck+lWX9xcumk9v0A5ZmZ8nZlvRFKKIaT6mzLqU
4sbzckxC92Lk/q02+++OZimfumMPaqHBWSRma3d7dxWDXkcy8iXrFhlUbvMqkQOqpFVFB1XqLclv
5YvZTTfbI4XMiTY1Zo+wKffFMwnHz72sd5NtvLb23srK32QuK0ZrFzM0ZeXp+6yWEmcfolmoxTXI
h3NojSAI7EtgZPq8cVxSmrPwLCE2znN0FuK4fam0o1EDrFAOy4o59sLKg5wVZMMwABVpYsKn1vdV
jIpz2pdTgDMhDZdVzQYgC9KlSeJ8yuws9xN33xBYvch4a+2HbjQOcxFiFdFHU361bYc+TCB0BvJC
La1/E8Xx6UToU1iBJolNGB61Z+jpu3b2NmZBdXeKO4zmSxEPG7r9m9LSU+Zkd4mCtIlXlhWzWZXd
Hdiso6xt2QIRNp3zaBms0723yDYPnehug5M/wbX4DJCgoUZZEMexpSfdwTCPFybjUhL6FrqNaYY9
WEwzgrrEJfJFUp7M/5zwyg+M8rlv7dVkbL2xuI1a9Wz71nmWteJt8Pel8BfgcEYBElCvv1vbeUit
P1ti7fEfUlb9onLmkna3HNr61qmSNU6GdsgkpdQw3lKj2jUoitv6idXZCnfQp9lwLwd58FvO87Uh
A4pfTFSmtJe59cSgf9Gr/NKkxi3S8r3GG2PsmrOtRaeANx50NXoEBBepec9CJFEp7GY72kTKOCcG
ymtoKjnniZf57PyL75AFJKP+AJonjW94LDXntewtULhqByXpTM+MNGspGp6OoMd0QqaGz4R2fhLi
ztqlgMpHli20vktEj9zkBmQvtBA8B0mPoI5vTVjH3sdAqqIJo7rHjMj91Ej2wtKt4g9E8MgY8bMj
L2RLwPPM1mwePr9I/n96PGz72Lty7D5Mx9gLSF2G6a7A56FGXDmjxVmLHSOxzqTE7bMOfKkenVV+
L3TxK9qazn9IlkaoU0RRt7ppuyWnZYzNm1DjqSF9Zc/wjVjVUD0RJoSBWiX5NoleYlaC69DvzGVt
pxsrmR0epiq2jmtRdrGW6nzlLVpWSMvJr96FLLHzkGK2cozizY1ZVpcxIiempP1rmbn3YtCuEPGS
hLYiAUu4UOMAsvSdgce583uijPhCdftjmvAmqoz3///wdR7NbWvtlv4rXT1HXYQNbKDr1jdgziKp
aE9QkiUjbuT86/sBz60betATHlPHli0SxH7DWs9iYFNLoDVaeyeIVltCsuRkN2S/hMrpy/00PiV9
o68LrcLl05rvzWQ+6QbICYqXYuOrtlwYPd1C3kJur+v2OTSmz7EgtUvvMBUon/p5UJf5v0S5A7NB
n6erDRYjjgattZGr1O7SZBKtu9bfWtIF8MNp4A/4nNqWZ6+7SPsIE7hntgiPJhuGtDoRKImIJL21
ju1w/U5Qjie93yNY4n0wI/Ji2gkXr0hZXyefRonBBdkr4IVICqw+fnc3zfpO+Ha7JNxTQuHeWHX3
w9j6TiKWNo3W2Wyfe66QVWFpTOwbpN0WY/BwjBYY94LDmDOmCuRXD3J1EZXw4c0S/rgkWX1kUrjI
o+HY5k78zhRt24nmtZLVEcB3vxQWHUgdTQaLT8I+8tj9DPEyLex2mqW0eQBgrbqmCnszYbvAV4Hk
mxlbd8j1C/1dFvbvRhq/6FtBwyZxeXDba0qW7MIpyuuQhMWmqPOb5c18VBdyqzK8X67Vfc+01Ztu
73Wi2qgDmaySPvBj4ho7+426wBx6RY12z8qJ9tvx/45A4uOpAB9X0EsO8TepXngHyQxF30/t2n9M
fgN4h5athFE193tbv/CyLQhWpIONPEXiOjSzN7KFXlUE7sYy6ALLCqIqBAECFoxqOcRRflJRd/Aj
xAI9y5pFhYUKl1ZFaBhv7ZqcJJaaIQiGOHiXJWRd04FdDT0K7unK9xDmUsLnhvprG9FP4/jB1hUZ
GKS2u9d2Mh5IVfjb852WcUPKcy3iczBxGxA6U3CH/BLOheC3yjnFGGzf2bdkyzquv4M8RT+sOX/M
WMuRs9UXQontTV9y8lZ1QeJJco3oU3YNzcayagKx1jAhbXBfKy4o51AbMoHDntyxPZxqmgi2m9aF
XVtwwAsKzTj6a2vCWbi/Xc2s93Otjt8RzHEp1x1166HEg78YYqR+GbPrqx5B5k+RXrGhuLcP4Vyr
b40anpt18Cfa0wDM4s5CoX8yU+Olx1XGXAaPalNyK3FbjQQEJdb2qG/0zu/XYc0Lp6gfaztbI9Js
iQAI6B27ak+iBP1z/s1cbwk55rNunGDVRGlOEckmDCtzuhnZaITKAqtTqd+88cMa9MNTMXkx4ak+
pnMsggFSFPSCCMUtCHP43IgR4/5NKXQta38r4aKCyX8lD9nYRmppp8atN+ApNkW/gV0AewfV0ZpT
nLNeTe7C1rjnRU5ybfTzUIYzq9KEELi0Rf7iOVVGPJyst5DCEig6A/5jbsg0p5mzNA1uNsJINlba
Zbe6/UxoWpZtWFVrWeLMzh3WRFavvSHuP1jWYO+EiTY+S/6QuBB+oqw7cgOaS/BAx/xNrEHQspxh
qsueFXkcaiJQ3LbhoILmR4WJpZ4AyYDYyRjT+w4rNceJxnXcDkt0iyv0bOUpLLgBET7+206dV7fL
TgRTF2+m3b5hI+Na7d34rGeKUES28e0ozBXDtGzRSigjkXCeLPaCW9GgvG5LcsbHpzEmrztORABn
vWfmh3YIV7831rDFEe8x2j9ZbW1tsuCTo9dadYwRPvRUfQg9J4+gVzsRkhw1mk66Von5uywbfN/e
GvNbdwq3VtiwZQjND6ep35VgQxyM6lxogK3aLjdZ4uCSj8zY3OqGEa60ItnkIx+HhyWPAGI9/ib/
0Vz2idetZeGf9IxIl7ExtLdBspgx2qI5JfuCVfRSFfLaVuJFwXAc72HHkVVrLuvgvij32LfWbesk
u0ET28DQwQQJNraomm07hb0x2E98v1uAoYGO9xWky1c5Z3ARXM9IoXFRXTnjM2J0WAyBz7E7gslK
Xc645CXs3BsD8EY197JmkyOm4SPWRxT91NayIQKMdv2Jm/QLZIGbn3rFOku5eMbxlhRYwutBXYEU
vUeKuCI4ojXuukWgJMe6CcfIR6PgdKj7JvFET3waRL4pXO1X4Hnx0kxSqCfNAO3HoXF1inOhCrKu
4H03s569FMkvHAU/c7eBzmorEV5GrXvJ0J8shiEiP6M6p6b75RrD31T/kKpm99FvHI8ZYnfus4wj
sQNf0IJNYl51aHvUiwOejWBAbJPOUv+qQ01FBKPyLzYE7cgawfuHV2QqzBd/y8h6rWgUmINoz9kc
nR6pVxRoVyb+p9Qun6ru1CSMjPo43YPWEuXO7esNCW+XeXpRskkc27tR2mdVc+/2SQ5D6znl+Xn+
hqU/rEKpES5a3RhznsrMweuLGaJt9OPUBWsUU2+VZ/yNnDv2q49I4yZeQESkajSfO919R3jG7qeI
YAT4sNs69IWInuB0p9NNOkfsYy+G7n21CrajJc7AG86xNWE++e2NOEeIIPSk/qmH8WdpmRuR+a9+
iAA2h7BLCXmL7eKLECfUR0Xzg+rpWavcVY1eYiyra0EQVskEDd0NC9a8/S0mdR5G51LN/JxEB9+D
Lyn6gX4/uxHmYVWcfTVtfVeee8MIEixWKNr+ME3jSlTpD1h+tYqjPy7/JLOeg3gGlPG9xy5/+E5w
dHG2lnc1pTtYEAuzyk5IVfao32C9mavWwzfstTOuhOuz0ZN4RbwUqIes2JOzcScMjTT4PtduLGUB
WzjvAdAtL55WoFafYUC84rc6sd5n+Ta+FGPLyEJb1hpSTEd/1w3ME3oy/daqHzR+yzFqd8JI30bG
Yf5vI2DImNn0PIEZMwQEaec4FaeCqH5VIWyyJuK+0267uc4cnJOs0iczZDglOcKMmgzI36PuXrNY
/biJ/afNsbrGSNiz+NiFXbWFsfSnb5mkpaF9t8OANAD7NVDFu4xY+xUe+34l7nlt/6gkeUVx8ZGV
e7dJ3nOcP6xf9c+sLJZp57+gnXMJxpx+8qK+pAVy/jEP/sLS3XWegJ8ClKJyp1ercUiPeEk5MRa0
GzkaTIanDPtdLueyMthodLcB6afdJHfcge1qjMLXPnNxZk5oBcafGlqWykxwylq0C0zzqe5mnA8i
7ZBupKNqXyCN3Dpp+JonlNSF8l/DRPxYsJYN19+6oPxaHS206LAOJVF79UygBbzYQ+61BGUYOEEq
78MLsl+gvqK4WI8EgyFqeg9DlBbz9wqhFHvU0bnLDSQWzrDsB1aXkeef7eDbM9ky2Q+YnTPsRjgj
awAG5A2ZMz3DMxblO2j559ZGsGeA+FdMpRvkQbgASj5wrGt8RIKFTr+XKe4gAW1pRIcwq7poPPJ3
UN2nIaWNlxHqdY1zEsspceq59SyC8FWhUkkjPm2qcdtl5dUs1/iTQfJC+2Fg3kL00MYURUIgGDXK
4IMPyH1ok7Nlp4JLgVcgdby7hgw90vFdhVV+lHmy0SDtdoLPIIi4S5Q2a1XPSksbYFwY87pTPesN
0wlgrvdqXqYYQm46mfyGbLx0Q/5Gy4djMk3jurMh67Uxq9Sg+swI5FySHfi3ld7WiM1fY2J+iLx8
LZNw1fEDLq0eM1Mab6FcnJAoG0iaol8h4zb+bT2vmWbuzYC9YKx7J7rK+xC2SCO0DBqT/ToEBzuO
fmUy+5F6+KdJx4NRF0+B7J9XZT2rx6hocZLx2mQ++v62RozTIL0APrXoJf7A2gK65vkR2qtwx2GO
J0wrbgrsOyFQ9sIoRMhygrMSEOnoYGCVFidA3zCucN64r7wxeroGAQtZz0PBH3OxdX29U1n56g31
MpIgSc1ydix51CWeBmXGsi5xsAtz+a556lfUKclklB+159VlLW+UCAxbQ/vQEyr2BoihyH68asZW
cMJzyL1m5YhBES2wrHaOtjYMDQR4du6jVpK7EDEsAK0T6sP7lJnvcihvMaPFknQFPXYYtpSFsdDs
Oe/aWnJqfBQJYbbOiO4lReNlWsZfhDY0S/DVBLvChRuZxw4ZZxcz+hzzj4gcGJT3Vyew8Y9VwR3W
BYYGNkFeLw9jgawk6mlNF11UX/NA+wpHnRWLcZX2dPXs5Kg5a5Grp7iIz0OdPHW9DjYj2xSwokZr
vDcGaJDG/ZpiBHBhFBySvnqqbHrsKp1OIoDM0Pb5c6ADxzPXQe58T0Hbg3LDJhlKerAathU0A/Qm
d1hg5045fz1hXpJMvJlB9+b22glh5Rr51VorihebZbkp+pdOQPBixJsWzZVmCwFb3372ci96dRv1
/q5rwY7tNEcmV23JcUSGbGvyjo1c8JFgNXZMJna8HgpnVqWJppjfTS91XO71vELz1O3M/MCN/u51
FPxVzTKhrU5FXDyVM0YriqD41zCgc+I48Gelr6bn/m1i+3cVaS9e/pWESH5Feg/y7hpG/s4frBtz
/o0aphVKnrVttauwnjm5NVUdOQbpj1FFP+ARAkiT9m82r1thTmtG3S8Fgdri6BbqauISWvSQkewO
M2SVjyvSBtEOdz+h5s1OLeejcOXRl9nGRZaICPOQ2vm2p28KUegPdXGLi/GpVDnEhT7kGFn6rNNL
LWDdwdU8nRMG/o4Xf4REtC9Ura8nHHJcPw0YS9Yudz7x5cI2QXHa4qDy8WY58tgnTPUaYhDqyX0R
o7ikhvMSO/rWDcUr0SxfsSUwEXVvLJoo1AREwE6zd5TVW7Mp7y0//FBw6xSufnHo4sxmtjx75wpK
CrwlRcqflny0AFQaC5EuHy1VqLNsiZ2Qkh58YjHjXVH5onVrSu5Q2uvYiZcyD1/9mAWrLCywEbxR
Q7dnHIU6WN50gpxeUfRgmqgEmF/0jJBjGH/4DQu9tHyWYbMNM2Rd3NqKlR21PxNE85021G9hbpnL
okPQY5dw8GAKbZ04epkq6IHt5JLN5EzbuvefTBlUezLldmWWMr33U7Vho3qPR0xUA5sronFi61gh
sjCL3vgSueEuRBHufb3xV6wQBf9srdyW3dbSRLyK0jJ8EWEbPqHSPj+euaAPntWVafPJsif7bBV/
+24IXpxaNmCKyL54PG18nNY1GCJuX2nwIhtcHJkkZBGYvR55ZBkL7RnBpk4HYTeHuK95WtbjtgqB
CzfTLydoy4P4zwePe9p6VJABNe/DV8h3/uv/PX4r1lfUYt2cFw1T4j/+aDBGfPG/nj/+dxuCtxlg
1sc4DJgNV8XBtl0eWPwR+S3f/CrjVNMKkM8o5QpwLzP8ef59jd/QKKRIN0pzyA+PB5fAsf1Asu48
M2GIGkKMOZDLVh1w2P/Hwz9fA26MjqTfPb7++NI/f+LxnGogXYE85gUZXOz5//1/Pb6vFaGlm3Lg
+lQjg6CK69mOPqcxeKWK1BfDsL4Zom9knpGlMJruTgeEAK/TYxn71HYVUvMSz15HW7bsvKEDnYQN
xmmqExQZpFgpC2b3T03jdazMuDimaPuXMI1BlT/LkU80e8uYk2+eBlN7xBC1mC6JPZPmeNVk2k25
wbjyQw/xH/kBK9miuY/rvN60TFvvxGL80YrxYPV9guiEKZVHcNoxIlblpEKPVbOmrVHKxseezNJj
ExdI5vjDEXl8zBvJeJmcDZ/vCkcY99VyfCfHsFuN86BpZK24jTCkbcO2xvI5cZ8MGMbUkOCKiYbI
ZOeGBpb4IuNodgwX9NlpqBMdl6If3RY9+9lCOuU6kLMEtLUiCFFoDmUA7Sexs81YmEjwZu4qGodx
n7ZDv2JEg/LCw7wxROo5qnHnNAUjKKOW6arkpnOiohZcMZVZmhfQsBiijPIjkUZxkqQwnNyRSEKN
niIgWeiKWM+4DOxZpT3Kj7pkWma/D+B9r9RQ2tZDU0dHnLvnLHNo+GsYpnPgMxlqot4kA4tt1zKC
y9CE3/AL2UKKYcd1Sa5fxLInbRr9Cu7LWxe4mDFT6UBlGGasHDPOXrSPOjOiENMj6ia4XbwjETFJ
vATrWoTu0p5pHtVINmpvy6PedM5WI172UAjDP3qBdDdlb6cHliE7kB7RMbZMtXIrsr693g1IPmCD
NcYIwZD0U96mjvsZI9YYmxNv2KnwjOKNvCE6lDCP9zXBEpqhuFRm2oujWH2gpPALOz3BHESP1I8G
xjasMXYyZTuXMuLDMT8V++aOuLB7pVXOS+0Xq7HOw3tba/aLlGgAGyKolK4/UZU1r4GvLfRirSfM
TYaILXQuwgDTDTaAiikOdWFdoZ0BzeobTr4LDVtdtSJ/tb5h6mtnI7e8adEkFr+MxIdDVzky0rct
lnKE4hTdwioc5zR4CK9NL5FbvU9ByInCRW86aMvITDJkCWw6/LxONqpi6WxPAQWb7sZ3x3okmcR/
lRSkOrtgD+jXiTQxBvvZzyfOI0sZCAd4OmHY3obhnBtEMvlzK1LzOslu/fifcRO9c20FJzi2v6Js
sj8lm3kuaydmM8tINDUImPNZqd6YXH8xXuGTRQTzuQ/i4JWUg2zp1IXcP56yoNYwVAlnPXIm03rk
5K65yXgs3f7iTjmhtNy7FviMxt8hhTr3jPHemfE7Mn3eGncYP/oC7KNDMJYZEHDr2ohf8HNUaXHz
u1w/9pZ+Zl7QHRMt7o6PX7EF506GPLqIYuu1JhfnNXbeFTVSMpkWNRYRo5Su32nHkjlCt3FJpJ0T
iVPaBOtZcl/1tHGVPy6FmWbPj+8Sw9F7PNMKYsE02qG11gPh0fBdPT9+ldV5+s+vNE0TKykR0Y92
7mxGB4Wo5bI1A++achRn/ZukT/fC/qYFKv6eRYsjORjveLIxXVj6rjNyk1xr9ppjPiluJxoh7PaU
I35AMIMr40XANAYsZRi/tIHuD4CmTUqG6THI8d6cyqhurQjfq9wpj5oNkyWcwSxTnPzzpcKs7FVP
CQ/OAbXxSsjROD4ebGvMjqLbukFPHRCgsfeytnxCG9fvtIA44V4ziyWRWNZrZo78KtCjKxPoluUS
EBUm2ZiAjNcwlIzCU5lujJgVkT3E+roPcQ6FzKXXnYbKwU4bCOdTWM6eA3bj2an3mvjFd7vw2FZY
lKr53ZOS5rlpad8sZDfLIRVw37CR/sE84C/p2Muj16XzAXzzwzQ563bPR6ORMWa6SuysekYP1866
VUgnei1DcOd0ZyVr/ZbOUeSz/bjTnZechLMFaXgTvJpvzdYiiLa0C4E31U8mTp1dbvNeRAyQVBDd
dGE624qgjr3VORchtOHqxPsoGq6ymsyPVlEhBk3dLdsSQGoqvAA8CwnXAk3HRvfZzwd2l+6iwtbf
dAvfFluU6VgOQt/WZGgQrGPrGxJKddaQuqbxs2sGBQM2JRfw7S0uq3RtuwkpTVSKMChb/1irFi65
ZzLICryw3OA+xFDt+cU2pMZ/9/pmk0irfTZcIkOLATvv48tIq4ktthgSijJ9r/ox3k6ZCjZlPPGx
i4kLYv9w0/p0+JPV7j+/CP77VzLHvKjO725tM0c7+DhA8NB9dd3goOlFsLJQc/Ezk7/WVZYNO5SX
067sBu0aNJz7lSrGL4Szy3xCmYMO/W9Ta9VFKOtgR5k4Dy67wY40pmWJPWLV5yUsOELJttiwh1Wl
AyCP2J/jMEW5LMDF1BXrPt1yLGgwqXvwU61cCwbUnznlQ+8VXxqwY9rJee7kMKl1mdG+OM0gSDFi
DBzPBK28qBh3Zp9YVDaKcKyDtMSEeAPC3JKlMiGKndLxfzXNLmgJVJ2fdWFMeGqVMxKY7a5DWvUb
X3bIeYqyOhkRnlPbPbV4bmHzWvDD2XpPXUSuq+qt1WQQpNtpG+wkJpYNd1pC+0DwM+fFTR1LALSI
KzdX7bcXjd9jq6mP3GVmk2mBdadKt7glJtp5njkz0vU3mSu0deZrTEhooJwq6L5au9+Oswqr73B1
lVZ/ZIOin5Wh82DnxvnxdJQWziMjQEw5xafGZ83R5dWzXeNoHZnSP57pE3otlWgUxbbPiA6xiM4m
gWhblRyKJoyXheW8+E6J2BMLAX43GM6Pp3AswjWbMeBsbJFqkn5wzGsFwN5qThzkbiASuR9M39/C
rU/nYJqeLDL9BZrqjC5IKnCYWr0pPBwVZlGGaz8G8jaAbjrhPVUb6qjCGvbAooii5k1Y+p3hsrKl
hKC2Xni2jy6P5K5V39nZ3pyKbGU7pfsbsThEm9p5kWbZYKrR8Qp5drzr+K6oH3bRELc/vmmB+HOF
ecJ19T70ZXc0MxuB5mRp72j+52x3JFkMH4OPASivqXMdWYFT3JD5PwNKCD6Er8qdMbjUpHN0Xc3R
DiQw1HkZwh1xkeU9ZA93z4hz2dTCD1ePrz0eMLiwbtFFeojn3xIgJNgLw2Xmz3CunN3LdOzhs4kI
An0Qbmpq7vIY1GxDaF9pgdmCokIJmlcH0v45Ftit+tI7lgEgdz9T3BJNxgXZpKZVKmrr2mb2yNQS
WwufEpfDzggEzenwboG0X0tmo1cTWMQ1kYzysIwuRC/cb6qy5r3Tc5PmP3LOTjusdBuIwBAX1ju3
UgaR/BAXv9faN7SNYzB3o33wGTYua1aTorSKam1vWzi9hgBMxoikZB1rTXoamXmvekluTuExvOjZ
1Wwaco03UDnlNcAOyb+WdR3FRWlnCgSBaxxlPxGdq9qKBHMg0OwCUOF2KKArdMib2MSj7I+TDuGB
183LZLRpUBR/RWYYnJtx/GtkMj2Lim4WNdDGdlHvxHk8Pvs1amJtVDerJdB6VHKPg497cCU7nTsO
g9+wR9kXWwzMehgrTmRpmy4Y8guLh2nPNOgZMFFzBYZgAZBhtzC14sOjFPzla+NT6CegdxrsTXXf
NnuvkZAVunFc0Z8RnNzKbGdMVrGlf34hhLMFapwpdsgG9BnIRfnl8VfBRIORLUNr8yg8Ta/9ilv8
E5S46bEp6Xqauow+TKGOrdUVN+kzWK7x3e5K5Ex6OVpXr+Y0kco6sqthwOIAxmzC/o8uR3+HzuHT
ytRwxg1A4rAyN0FKwGhh6W9a0we7xPfPycB+k4zVS/GtIC/57LLvFsUROenaNbTXkH6Tnxb0URtj
Kql7WJijrOonywv3TbjyXcIAF5Eeb7XGJUWOsJogx+okWgolu6nct6AlQ5S1Z721J1jkY++cWCmp
tUYK6LY37DXd4asUMn8uhj5f43HN9kM6T0ZYxY8UD6aV4iqPgbX0gbJ3bjl0sC80scZKQj/a+9aZ
zpasKzh3y9QjRhvM/E6LCliJrTGe+8rZTlU5XlvjAEQXnTVDHLMlTjQt0XLl6YiLZ25MoMQwoaqG
lyHsETmFItxUVbOZREf0m06F7OjJ7HLOx8u8Zcl069WcpZ1Fx6owBJIPKeRaiIhhI8oaHOtafawq
ZK51mrmraeyNHeUJA3w3eqrCiluUPlt5E3wusvIiEMCIISWz2tNQEcWTWSSmRXW9NjwjWoFIZxQB
6mVVjolcD1k4nK08ARtBxgxniS1vXuKdVU6ZbBYFodkTCtFsGLYsweOT5fc1oodZqg/+5N2Ci2YW
ZnqWTZ2iG2MfVcpUHmrbxSAwWQcvEvcGOMf58SCllxxBhYvjQGvatjQQAjXj0vHgz+vIblZ6jp+m
US4fRcKLlCxOhRNVzxXXXDfrfvJKQ+YAv2nFqRqvU+wgn5xsnco3fdbRtjUYZZos7tF0pBt8R8a6
f/kmbN66+O1bnTAiWueiDn/BjPxlAHBYglqK1n0ZZi/WBFLFjM1pOzok2hVueRyN5qvz8b/lNQem
mh8Etw6tS3hzNBI4Aj3EUps49ZaVLIgCT+lvkWzkmZWve3ZkqpaN6rwVfMLqRBNSnTRLuevQIWyM
rKPsPnisTnROEXu+q+Ydro/H93w8iML8zQ64IHSEWy+Qa4Iw0mMaTxqCdVrTfoicIzk4mwlpwTrQ
6n5VtTUfuk4fjphXoZIUW613knNmbogteqss9UbVE73ouXQXMseQ3aOMaz2L6frURjevD82tHZn9
cVT5ATM3dPPSkPgA0wltnUVlbbjTPo4H/wxF9FfQWQOEpabeMwKR76E5ngnQmEWgExJRIzuVeCCo
nKbb46EQrcPsOrw0vYhuOX5stkvXaGzV1bJXKnCsvdUGv7vRUufHAyInLAlkiuEBRx1P7M6wyWK6
aCyWauc0/huvYnKiSgIJS4myyJHh9lOZXZI0H7YhpKPlZBThNRL6tHcqrrrOuRlc3W8xsuAlpBt2
aPh0NkmGpaEcACsL1YB8dxV/He6lLXoUccGyiLaYrMdgFMcoQI9q5gPrRWTGT+VXziDwXNXEqzsW
AKTEtoJtIY1m3w6kWfCSMklPmrXX6M8tTraN5Q/91iLxclNk1YeSKsQJWqGRDOOL3ZTUlcnCF0lw
CXrxppNCtDYGjfHVYJQXtEHJIRy3iWGZe5ExkUU7UW2zqDPXuZP84RpTB8GcmBnyq68RDNsOuHr1
buLuKJKDmFBH16HlLMmBQ6Ihy3iLw9U+mLoZr0F8qBUAN5PlpTd+WFX8CvGx2w+DNnMjemyeOBda
wC9nO50+BpEU1DRjvfKlIgbTBWCA9r3ELtsemdsZt0na3qGvinvQEfFqjoOz9QL3jIumP2mDVu8J
6sE0Z/kaxGxunoXbBTv0JMmyxLOt5Vp/U3X5akYQulKs9RtpcQSMJmJovCXYLA2QFFlsHcYuKSC8
6cNb03mLjuN61VDUrAfO1KsminJZhB6LXVn94Mjq774zomSIomJ6qod2005UTFkq6AxxVTTEa61N
V/5ykMc+YSgj7ahdtzE0E+Y/B/CiciGrrtpEWKGDIqwPCCsmL9r3kEkXunaG8H5UPdWY2ecQDcWH
5mMaReQ1RzLF8IqRsizRAui30lNzHqJfP0VVyng3ySHl9ISfdLl7Jx2F0CF237A1TERojvROhLKz
yWMXgTDOCk8TatxqvGRZbNwsVp4QGNKTQcqPVWrGyS7zD+Ci0TZo8y0SMIJUO+Nc6jUvETjSG16+
J7t+agPA+HUDw36su6fAeVIOAtghFrg0fKgnqCKbtTbH6YKl0Y4G06RcnR43Na9pj305gfOdK4Qy
m7MX6Nd2YE+eGzWqk/S+wTzGx8eToS1IoNLFRh+gutIDHiOu531k13KfKutP5+MWK11j3TrooWPW
D8ve1cItNWt5RvPrLVKFan+Owg0ro0HCBQDBYMCyzxSSjF7F0yIarOhDE5RJWswVjj8ju3dZsKKU
1v4IfZlNmXdIwSr/M6vTvMzbO1N3NkF0IWyGrIsKifepYKM1Y28ms3G+KqhlZmudhhn+ZCXWrez6
307JZCEPRbBmFIzaxWLoEO/zltSBYq7cyFBfsjScVm5XZiuFABprwsqPNVhK4RButJ4rWBFY3/bZ
kuVhjw3dQ7RZ72U8RusM520cnxSTuxu9RwjgROZrJAqcbGxjiLwfvVOfF6QpNrNQL2kOgz6po+6h
vHucz0Rlb3tpWUwsKg7XKBm2TVdAZhz7fi9dFgK1LwtUZk72wclxsthns/1Lj/p8qFtss5eOJFM5
MjvriKqIFVGCCkBLbVQzlWnvGcxdjbhqL1aj4cxKi4BWjQxK7M/12nMackwVVO3Q7LATaauE8dsh
VznYs1c5BVvwXeW1aZuIkay6D7RVEP4ILy4Tpuh+lmxGVWCHDZsR/VYJIzX282DZdsl7MyRMAyvg
cRGAyjRndZPiJmNGi7utV6jzmBjtg4r6LqIHxSjPVhJg0JOndTf2z/k+csOXIECNXfs+Y79S7Ds/
Aos1Mq/QUpVjUwobYFPlEfWwAQ3duLpm4R5alI6bLnWtVRln8bohwf2AmARbRdcIoJhkKbQ2epIh
nC4MCeNrz/Z0MOmlhgDYHjCdpzwb2n03nx/N0B3comLA7gNQLl2dpJD5LXTjydkRr7SZ0qA5Gurz
UcL08mXqgUmbg9qS6bNrnVFuZJ9ZW5bwyL999R0XwHpH3XsG0AHJTub7guLOkCPWhAmHPiuUmvsx
+Yt+NgPxd0PkEieFG38DVjxci9JDi41gZ+UYufcUUPmeRBRsqs4MTz3kEgyTo02D4AGknQfe0qMb
6o3UP2vd3tFpt1s8viuUCuNxPA1h4V318YfPx4gHozi7MnSOjBdxoNmEmjZAJdas/DBdMYAOALC0
+7hi9f+YIwYFi5o6a39ZaIUdf8jOoUkcxz8PhhxWQ4NeaLLHi6q8du94rnEOPP1T9bgzBKtxSFSN
5J3J/b1RgQgzWU48FXTinLcMbQ0s7wBsCLl+lFtUYM0+dhC0uAGRzFHAGofFSLPX2OostIjQOrjb
6M0kDfJ8TFvyvS2L8WQ6w83USHNFG18tZVmIC4tXcWktuOAkvDL5gM+yrSfCfZy0L6/ZTDGa1B3d
23B63Nsw1dmWjBb/+3/927/+/d/+DP8n+MkhPrDXyep//TvP/+TkTERB2Pw/T//1kjPKUo8/85+/
53/+iX+doz+MrPK/zf/3d21/8sun+qn/3980/2v+8zvzt//Hv2712Xz+jyfrDKTqeGt//i9jZ7Ic
N7Jt2V9Jy3HhGtzRD3ISQPRsxF7iBEaRInrA0Tvw9W8h3ysrqxrVJO3eZIoiIwLup9l77W55/NMj
7f33p+D32P7L/98v/vXn3+/yvKg///z92Yw1/frjH6Iy6r//50vnr3/+9px/X6f/fpm2b/8/X9t+
/n/+Dtc/n+Cx/t8/8Ae99T9/C/8/vmuacLYDyZrfdoO//5r//PsV+R+TZVoAejSwhA8c/u+/8H8P
6T9/O+I/zPVg1DBqgC5oO9bff/XNuH3J9v/j2MB+A+HwxxzH9v7+37/3//X+/Z/386+acrfJKJr/
+dsyHe/vv9R/v9H//mamFHyM+fGguQaWJR3J1z8/HrM64b8X/2ttND8aGN8QJFCz8yQg76Gur3NP
Bz7gE5t7qDduxQrUMPMH0nWrvkhDM5sIaLFGoHv+ysi7QU8Ac+Kc4AnfDUv8KkUFRmdgDZhWT4Ph
MOYkkzxahsfcJASRO/1n8Ui79emMjbhQjz7wB64m9x1yc3wWLeDOwpfXZEvlam24pg1SKNcgNcgy
5XPH2EWAWietZYdOIY0gr3wwsMpDy46MDMZrlpog5gRxj1TnHPc2HFz2rfdTR5dcm5zAuCrYMKPR
Qb/AtEHXG30/9JWa7nF0Q7LMswu7X4iyRYGbEg87Y95rWeD28Qj4OLr9OB+8GFbHjCjRU5Djyuxa
oW7BJoIV1irdw1Am6BYDhifmJohiArWFXBbGttb6mRTbTN+74Fj4htEzXkZVvsWi+XIDnFtrn373
ffVzUBJmAKq6UOanuajp/mR172EV2rVOQGlchzkut308dGR0cXmZ3Op0snBQLY/7Zw6OrSAhvKQk
rvoVm0LPgkVfehMHtcQduSTzz650TrFN1/IHCqt9zIUL4xLETUr6+M4KSODA17SbEAFkjTjHc37J
AsJJq3rEFpCc2ka/284ZSukHHzWYzyl3LVXPtYIS6dY53sSF6Q1SGqaK+OCq2P/l28y5G1LCT8iO
H2J2DTMWhcLqmMs8lIV4wh+AI6+QkCnL+jftTYbzjViyeQQ3iGNBNyhouwCgUr2W/SFgtF+7loTc
TmK13eZTWG+IzZwqf5gyeO0Zv7QOHpwVzyGLMoM0lfwUB3dZvrx0vTwZLDHCQOBKwD97GQQ2RV7h
6VoBL0fAlVAP2hRALfRqp8UAmSUKYwSfStv4wzSB/KgLfIy3ROIMQ161ZQG+wzK5mP2yrVWmWwUB
vq4psg2fe21ezmnMwtBIuQSQAfxS5eiG+bY0kIpXu5j0HSAHyDsEEsjmLkga0KBwznCnYsKnOkzd
/ntlGh479mn2SQ5O4jMKnnrLrV50A903pz5eCSzMSx1HA095ZeEVMbFt2V2G7pg5PnYhPzSNMrk0
brIXlv2+ENtLNi4lIeqcZsesD1VidjKLSR3KZDyjUAxuRkTi7cjAxjURJiyCOItcviZLfDNBAB8n
rJNAgw/lQhdoB+a+WTgZipUJcz05DMgWyNtrgf7QI6SGkvh+VR2h7+q23bJi2h4ce8E6vieAKJQl
QBYn4wBgM8AD78z5XgoIlE5q5FHqGyctU7k3SHNMYkI0vkon7c4WNi+V8XGCJAzbOx/2rBl5TRYX
wesqbuGXPSwxyqv0MnUeHQDVRbgqhKX1VO8zT5HzeONq+qkExIwJyCjPxwsaj/7Uk4bhWqRSGWYF
+6WpdkZvPcWzbeFqIQg4rfZskxQ6jOLXvMabiMjcLZqp/zL6T1OAJsEEtgzfa4u3smp1nGVNhnM3
XrK5n06Ok5q7iRUpwxDAE3F+FcgvwtXr+MQjgDAXyAyyA8Mae8t9Va0MF0pCSTHtIccwdkLWsF/J
YNJktdrWR032wXFsACLp9Z6neCXZyD8jEyYq2iACpWclsCuTNIuyyp0RPEKzj/vxdQ0wtpUOGdds
WrzK/5xMdOVGMDwBCsr2wXQaAFMS54Mk3Kf/9e3yk9XKi45nqL5Zj9ekETeStRC/+KAv9h2iNGYR
AgJbQByK/rQyNqaTnM19KnLjGcwAwSnP3eL192JKph8IIQFFIdh0JnmnkQofbWv8qir4A9PE+G9Z
StSQut6cFkRXdz0uokBzTk3T/OLC+84TofYekhry6/yKEGJI8jau18h7bhix8LybyNWIQjV8bxvS
u3fx6t7gGB9PXTo9SJTk6LQyXm37psjpxTwnvTcX4+ewEk9ozZy8EEvgc8nya5wxSAMu3qp7FodI
6hnG6CtEEW69YQylTY5k21ASp+ykQzETRGTzT1yQCXPG2SVdfPX/5KzF4KZPayQr4srJlOyIGCA5
urqnbD4Bi/FPBhLjTseEPFntoz/hkuo9a5+7GIzzApKId68dQC5xbxdoVuOXjDNxhOt+hGW3LZs2
H7K4aMMp95uM05tnkLXy4BgolOe+4qEAYrRD12azC65CT48zBPN+CeuMkIYCkQBRAhqSa6yPXrB+
m/38YbCCD6Un9uy7H7vZvkfRTWIMXL54SP29aj3EM/iI/Yl3ERnLFQUvwLipOI3BFXYUps6JHCjn
jqFvfswwZsOMJIxhes+Nb0ZpP1gwtUQEzThJG/HkusO5BlCG+Mu5jBnNYWL7+OwwMzaITyYi3U5E
TD+Cxa4PI5loqLJOdSqhXDSyjGac5TunyIubbF1OrkzmJ2ybzw1LtFBPxBB6eWyfOs053q9eWFRL
d7KXLrSADR5Wf7Lo5gf7ysl8FPU8QK7rK8S3w3wP/GAiIwGHBq6Ij8zzgMeP3geb46Mv8mM51OOH
HIxLuTKWkoX/nC/QuW2VI7xzscrYJFzsa6tdDkRBIgpYaxMtPK5wXcnTzEgw1DNmLuZneRS073qw
OpBatsH1h0YCXW95VmZ2bmbAmSPzB9GQpDvaZCDNK1v7uolRcnL7TKaRhsXCAU9GXa9ncV7T+qPC
2ovP0ZEI8fpb9NNALdVYH6xMnzz6xZtFeMOuzjNOV3gEYaq621Hn8UHFDik5k/+h4BufREFq7soI
P5pLC78t8GlSfdrryiOAGD8442AA9GYu6LB6lD78da0Dfa8hYM+sQWwrMAZUccyvMq6HyCkakI79
MB3svDdJO7acg07Nx6AcvhGQleSoW+/+OurjpNGR6A4aOJeqeZLDzWwkNvxRhFvojHt2KMu29Xbo
oNr8rZtqlOqN3TKRgmSSrw6iI+rDiZHefV2bx9ip6AO94J4KH9pQQaoXQ7fIJy4Mm513Eil4AgWM
b1eQG7zLA7Y+//4V1YikpyHRPNMg1nEA2o8NVPPVblOiiFD6dF5J0eFBHyBDCP/dCwBEA+ntpayw
7chpLh/tjsFxUqfjhVScINS+jfwZeJAoLJhK08xytpqDA6z9JyaQRIaRiHxSBk8rbIaralbQY8TK
Xor2y21akN2uwq9QL6CrGufIZuPcoBW4mJbfX0jIukP4RjjZUAPmxcDJJAyo8+jdrBaozZb7P49z
3JAjVmvy4/SJqRaUZIQSdBfrbTAzDATvXqx2fWo6GghvUXvbMs/mpB5N8i2vvtGdS9fNr5WDTzXq
43a8OpkgfNjD1srItr03suSWbOXh0JQZ2Uz08Se8bD2fYN0dyCbGtW5K51BMCa8Jy7hJAcnuyg9+
UOM0dt7ZwThyWU35h82Ov4dxsj1SS39leU2oPe6SvXIy4xiL8bNnBhHFUOciRjCnesvEIJNYhOts
dzeDMoHoIgBozLrbd61xn3dDfrciOoVJHhHCdimK5o+5EitfvZFvonessW+qnt2jFpAuTRd+0EKd
1eTGq+orcLhMp0NilY5T2m5ZFPm4a0gMcFySl2V8ql3NhHI2cS+gJc8nZzpYaGkhPDmRW21ENOJl
7C4gkhFYLKpaqiVWP4nKbkTZZPthgilcIrVfFk4PsZwcO+gOsUh2Xs8edkur7Tr3kK0+piEkn/Cs
Gjz6Gvp3dxwWD4Y5wtwdK8J7Ij7WHYEYRN7PWJoANxtT+4d6tDyU/H7phIxzZgFALEAR6RgIMstb
phpZF+bxfNsNMT0CiQGqxVsc1L8z7IlR22GcKeU6nBoDmHXeWyos0DuFdmda8NPz5aO8ZwGwa5Ui
0CCuBUtnvoGhIpgfiFkUZOol4cHLsc5CncF1BSz+d2l3qIGd5SFW3r1K9BiOxoy+S8DuGZYX/AI2
mszFj6AWDpH0oTvDQz7bpAphicbkhO4Dfqkngt0CCWrqwIHlqnsiEn2hL7OMwA17NZIOAso9zNYV
pBi7HI1Kmp+juPE2kJ2XTk9A/1AnMgFKOwJDUAh9em3NSloq+qHavozjafLRF5hL/Iy4MNmayOsY
i7AJFisK1LdtSGRjVMmd2BRHaLAVlPykn5i6LRTVrWjelfT2NO2bjVag0IpjtmvW08B26M4oBxTM
+bf9YlMjInZotnRuwzmmyj2YVnIbsy6ItMn69ggXD7F1nb+MKQapIPUQhGArJTaLpGV+AnJm/LCt
oROUJusFawmOaGMsCugEIQdZzWO70qRr98PgBEsgZYeeK8GSzPaf+Fc+vc6adHZ28zVEpRbfOD7r
OodP3sQLgNYVO2vr/Qo2J4uoDN7M+FWZxe/SoW5at9Y//ZOV/O9knveNNT2sG6YA44G6pjNxp3YT
QMvpLyY3KxaBnZFkVihdfDIbSCRTPFhNfOiG9sMx7PeuJNKujY8Z6GX4sIcAq3mYpkyfiUz97Bfr
2xibq0r5c4ueuGlIwZBoUilp2XD3Ho9QVbhwdw1+qN+MWfB7DC30nFG+si3crW1CCZasD1NeOGGR
zPcTuRLnoKYNzTDyY91X+MJRtjZecCniQJ197R0tt/nRotTcWdNE3nNsfSqh8uNIItzsdtRYXjEf
klHau9KvsJpQTJEeEnl+2RwtFPj7IM7vtWmzTC1DVGv1aUoZSJhZ9Zys6l4V2Omr4CNowVN5heY0
Kr4mB6pm1Wa3BFvTRcj+ZsPRIzA8EdFz1w9qOo1evCkShr0wuiP5KUenTz6QVXVn3y5+6jUYDwRJ
/GrjhE7On67Gqj56UpHDSQqaeom6vuPeq8rmZUjFVxJQzluJwO+Ytgu8LQyIs9M8pwoZIyGq0641
mI5kcwkYhI6TYM+W528a2I8RBmxUAESMAoGMrJODA+QM/jTOMMD0KzE38k139r2zbef8Vv1YPNa5
Etsf4smdXxHkUTHOBgfZUcHCsxP+R+Gi3fAtsofA+ZjOiPV/GVHZ2g5c1ATTzPBD+0yA4yGJOYVT
sKP5PqWtDu1+Ari9UePc6rXJAExPDhI+12u/IaR2PQOoosrB96mnupYWD6a7hvPAUSe8eCeorI/E
JB2MJGBX4kxfWqj+0lOzbgk/7wWs12Mr63PcM453RyhL48GOV1bwpJKGTU0VsCoiUduttM/qX1KU
90gzAsLF0BYztwsNqC8ULgi3a4BK2QyaOXetS2NS98VkSw7TdK5tyz0v5iQjN0Es7klyalObtEoO
3HLfjBffeFCEvqDZX546HM0j+N6UH2Yt9ZMu2F6Zo9g7OXJ/HxyNWfa/knWjn5ZXFmNfVga4qM4Y
c6zee8GUhjHctzQd65AghsLRFtT7oOeyVH53nfrm1WkzbEMM+BklPc4sLjiUFiQnvGF2n0MMDDzF
B1ZMRwV2q0tYq/z7X+DWAHGIPk0mAv4z8VKG66LQUQQsx/EeJdVwKLegWKl5gIgifvFHJiwTdz7V
Nh4yiv5b9OjLebF7yAHr+FKOBhCcBrMVYTbhyPr/2RKI4vM1tHqSRaZmxEoCFjDBa7gbTUxuWGDu
3SEn5MpO3jsbO0XeISMASbFKNuMIjqePEsNsNJaYZksLtQEiDSoKThB30vuaGdpQM8pfnIJexX5H
ZVDs5zq/8+EWHpxYIeRsQCMY8ne88vyTcRQRxU00jvjVt+9F25ynJCfVq9cRO4sYGFLCKKx01iPZ
Cz/icfHuHFY8tUiPXiMsqo32GW1fdnLb5Mdg5wZFQV7xW7LlJS2K+M+eOx5UiJLDkc56AAP2msyQ
wpcpe8TLBR03JbiE+NucwSrkfiI4QJBO2XHx2Y6B3uEKtYGr92zNiyQ+ueKu97nH/HzDL0pSQrF9
vXHQRgXRNBDVjB+OT17gjMiSSDxi75dVf+vMuC5GMp+rQh/KufP3kl28iT1xZzC82bUrVOS1JGeO
z8UPvXgsoZoe4GoW74pcPbkjwT0ZTc6ZuoNxigklxAIKIJBQbVsV2LOSqgZIve0yn7GptDDm0oP0
hCKvxBu0pQJua5x9oL6RDV5t40cVYcc5fyjbAXSGBZLYWSJr6eddt2b6KIiuZ/FNbNXmzBTpiRvs
lJsoKCQSSL9BAZXMZpiPmJlA4lyHojylLVWd60AtKx3MsQUZ4PNECkiO6mblG/M3c0F0QD6wLaFh
G5Yb4gjfEIYTc5WBJi0S6qDRZazJPeqmqBw7s5nxDPdvUEwq5DoNI/dcHT3gA8HGWabbfVA2NqNh
rd/x8qY3wkxe52n4A/VvEA23TJnext5Q38G5Rz5LA1ZuwhhH7FvpuQhajQ/Y8ybgYwqxvAJthhYK
/fjbWEzfva0ZsA/FXc7U5zAE3bvTQDZZe0pcdtn7QoMrchklhxLLLsV5EaJaDKK1ANzbevzeMQ6O
smeu5DNQIKCFmN2Bdytf9DdGC/1DFuaZc+vCJXEnaxvZdNZHbQCEHwGrimbBeMtDc4QCLA9x8RKe
7IDhzjSX86p+MN9+EtCwSL2pB27UzQ4VaPTGpmZyVjYX1KnTC93IKbGwUmaSBNXZy78HPvtJsTwi
i6KsNfNvPiIqlD3RJyKeD5w/hLfRsLACyXa+mXMgWyY8icLdGFbliYAkhj+MyCK1RSFMcdtEo2Z9
mgXiRx3jm/73/+nUfjeN5ib11UMxejr0M8BAfWF8rW79o/K4LBPB5MNfJ2am1UFLVqETnYqH5cBB
m65LSbYOKSTYSa4NFJ+7EjBViZo4qp+wcjFg90GkbClXEy4Z9xAUDP/MagB9WiDMLbxkOPqwcpJ0
zk72KosoYcQAJxa0DFDL22T68Fq/iOoMybDMrzx9zd5EB06U0kTW50PRFIizW/0hR8q2oE2OWN7M
k7bSg5mRyKf1CpWE5xKZVnkpckbmWBtObi/42/l40LFU6n4IWj6PdQXbsSJ4fgTJIcamOybMzeON
V70wH2yQzmDsx1wbyKrE5VYgU2OD7qyFOODiu1WWNR07Le8zET+TB9JsEngToPKnlebMR0wYxlMT
kxJnlM/1SB8jcO/BEMsfh5govXiuVZhpiGEElAcnw2UfX6Gkj9rBvqSZKfdjn/DoM1Aaavxa2Muw
AKbuF5NyGbakZaKQPNdTRv5mv8qzRWPviuVd9dN8IPcJnUFBCIYx31APYBcRzGDHZiHYWMSPvMLd
obIk8qXcg/cZiH0jmkcQVygvp+w9kUCO/XwGf68jCMzi4jmv9Ba3TuDec+FRI3buNUkWkAMJ6ApO
bgdRfPkGn3UvZ6vaDzL7LO0ZWEMx425ZrfsY90A0+gQSTBNDdcHsFSRNzCymL219XIfqylxiYYtC
NuFg6fVBAvEvreGEctIbRgyfrarORTC/Szd5C1Sr92n3JoICbUmZkL7Q86elelgS940UGrZWSgzR
4vl3PT4syzVpM6jlw6n3sLWzPcTvEwAW7J/KHgIPymdg4IO1hjIdsz0si0dHeie08nD7DP7wimkn
jRNOW59noNB0KwR+CaIiScpKfLq02kBII5DEp79NO2Eqs4K96u2k3ymQLDvTWViKyN+tuOYztGw4
ETjU2/bg11Wwa3OSUdheHjCgvNhoxRifTQdELm8im9rredpSYBBAQBQa68hdO+/g3whlfgFYbTkG
WVK6UMMHw+gpBuK9a3CJrLM7HqYx2Y+891xz2ZEobd4qab2C6LUcVp8xKSr58jY1JToi1j0hsVqP
MzZJ2uOA2MqVE6zKsYwzzYdMHQyssHAEohRKbAI0UGYjiajfTRhJxOcMl0ywemoIhIzYvhAnY3Yv
vh6eBfrPsAUgvUsV6GY0WwtzKXnkIME3MFt368RUkE48BTUwmqHFeIa0GhZOFc0Gc6p6J7o35fgW
iJEzYavzRVGha+BTpj8th5nP4uxWH3lmf7ZuWzN253GDm/BO0ne/q43ex/NIpdbyUekU+6kB5mU0
e0jBJ/LQogmuPSh+ON/xonC06xY1zPyD+fyNl8hbIaglnRzddBwzB00JVe6CZF+r7D1FNFI0v1cI
3i3Cm6pDZVoNdzhcu6O0YYmk1je/uQCEKp+Smt4vtgCMstQ8TSBEyg6DRszIqvZ+WuwvYzxkpR5v
ULxiuB7nx3rJb9CqcdNChC5HvJ1ufa5INzrXDqqsMYC+nvTWmxnTmTmdwg3AdbXNbesG9kTttXAP
bL0Qe4B+q0rlXSoWoi1GwarddtVR9GAIxarDzFgJaiwS+q0uxVgIrMUNDnlTyytevnBRIsJ2MB1r
H2EqOv0icg19ayt2FQqiAJjx+K23STRbTestSxyuYZPKY83v8fTQby1pcsc32CmthmtFPYKK8atZ
aiYBkqUZi8K3xQQl0iFLIf4GWB85Kp/Dih5oKeOo1+N3ORik284UJYFXvJgE/J7r+KnODPJyYP44
Ac53mb2B0YFLUZCyGs6E4zoLe62Zi29TunMFGRDcLWhViGcEwDNssFOzETxFz+yWQ2MKvoaJXKuN
5louzmc3dEGYpetPBUwnIkWbToMwShqDnFg0y3xITIBhiMe9XRHXjJI6MDOr234ATmF4UD5vFxxD
ccX95MKZ5lCI2t3oDb9qG3ykt6Vk5hLKbTo/WV2GdjYtcXV7N4zkUDioDCZ4+dnX00GkXXCUrs/8
v/KPvZtw5tVLixWUAl3Mr11puAyc3HsyMR/scXyzN0mxku18tAmiJudNXkrIZ2FpG7c+e5SOUDlz
yCE0NenZzTzq8JgBXcz0q1udJ61FRdgwOTFI8ENXZPNmL3mtR2YLRSDfirL8NgAzqHV8zarm5zym
BMuXdFB9i9KaIos4rH2XIi2QJjWGrhefkcEXADiTCf45X8ZPWHp51H45MyWP09Fpup28E211JUYZ
x9NafSpvuBmCvsAun5iHxfGcEPE1UQGBzRYL4dAe4suBYw/RmhHf176PKZv97mj87GJ0YCUqldDp
h8+6yn6CSw6O5JYwkEDTXwM6Ns9uS4ilWY1V5NNWh4NWEVqne0+4HtSE/NLJBD1IA5ypMGDxLIAK
kbcGPkyNmQYCbn+kJ0CWWKJZiJ9HE9QMlzuDmqhNDTK49IzTivHSmJ2xOQkwCFLuq9r79iruclwA
vIVV+UNpO5orNYRB6fHRY43BlnnDnERVLnkCbYpZ3ZfkSvif3uhetMN2bg78dF/Q6e8tk138CHri
KmZC++ihdlDrWbo55tWLk/OSEIqxWPwe0+yFnaa66GVxHVxaAtdgay6M/GtGTxmJFXN/Ww4/NZ+d
g8ROTc9QKbQwaow8c/0oFMrXmtRCVsi0e65reGjle9aJ3VZx+u1hBfy35dlzuh6mlsRyaI8VehV7
PUnnUzmOF3KykhHNRGrvYlg5YsV56y0zDossrfc6U1i/Ju4dDp+9pJcGywamIqs3vEesztQ9C9EM
89FHPR1aarPkorLblb87w0Nsk4ABd9gGMz2WLB0cCIsafQ/h6qHNycTvb61R4RZPNSa5sJqbmY3U
wLVeI36XfvxLHkpPvS0DY6BgoAjTvPpigY6gcTuuJlRRN6lx9JkEdCTb8ZxwgaNxhx6b+08FoY+R
Rk/AkpCaDJTn5j3EgZGSsugRRQMyputBmDVpjymsgCRRowuK8hVxCzkf0Ff5sUxYzrtGDPhqUoyW
QcKk3PbiJ5eVpWq8OmIc+EawGaMgzYShe5xtDDBFmlLu1MO3p9r72h0A/3Urys12PeUd2CZI+cmN
6R1r6Lggf5lZVqI+C/bUF9cQd0LL16ybYbgB8F2M6ZN3Fi6zYbKz3l63Ldlg/IgBQM/TfgwIMCps
G6V+Y4FQfW+FuCNNV4YGoES4UBosJtdlNSOsZRGG1Ge/Cc5Z7TyiGSBOYxRPc/zMpK0Il+BLyLN3
66bG2Vws44k3+oTD87VW89c6eXs54pCQdJOyZe3eDoiJkH9Vey9/Sx0+erbP68gng+II56vW1g0s
LDZfbF5J6yaBz06NY2t16mACciV9/dZQgKDXhiS90f0yexabTVCjt5vi27Yg12Rrp0Zkwp390gaL
S2bohrfvS/r0/QwviGFsWkcSxdROqHrbvtjI0cSXwdmIHKN+a8hsrG02DKtGtVP57GMdmuB0/ZoS
MNpVhUBO8KN3uP9yXJ/asF6GOGkPvQFZ2+//tJzC0Yqb/JBmbRMmo/EQZ+k3CtxjWXj+pcaMlk/D
M52U0zsM/lAHuLnCCbOw1W/uPJPRpkRm/TwjLB3clLWYvKnaqmLu13+IqXPxcSehO+G/gw2+05Wb
H8rJQ5GtDulCEDW/WYjmJoEiJyRGfRDftsNINdBUto21sMuTgj406JNo1d4I5eeaorY+eOyuYHwH
74VIvnLLe4VCEomgeXOQ8iRArgpVRZNENyeNS65Kl7Qp9WIl8SdCEX2dVrgfgWV/Gpb9hFwQ0lzL
9nOtH8vJwZyV2RQ/aTqEfOg4TjhjHPlKCAg2A1w8jOPR8a5s1mxhVU9FoL+YpxpYoaxbkp4YVbs+
yBE8yiujaJQ608hAiryJpEqORjL+1gZTcUbNt6AMlh2HX8o4tC+P/qjlzrXKzWWDKGzzFmbbIQSf
y98ioZuT0VCUqulxNNB0sG+H6SJyXJ9VF8LgCy56zK9yZYqP+JHyCakh661jv8kysLlw3DsJUjme
76YkVUUk/dlvDGOn5hUb2HxMOnLPeXp4kt0C5vi0nYSMFIU9fM2/sNZB9UhjcPoi9o5g69CJU16o
ljrjbtGriTePmXctCXoXTsMRBcjCKzjzZ65bYQpKRtBLx66nb3Sm4QXblaaiKaC5FaTAJswK46o2
ojLLUzI24FQgtic6oX+UOQArOA/Q2IIRX1HiAfjnE8dC6z4GUFsqdmmB5K+q5gRGFU0Y4bIs9m+R
x/8E7aF2NWqwHSIOjHRjuXF/IDV2FaeiKlgT1sGnYyMkLOqVtOvVpmEHXCfKysRZ+8ucEICYK+l6
XpMdVDKE5ljnUDBrpnA6iKoWy4hr8oJIvm9EZ+2Wzs5nlhWWB0AHmZuelKs+MbLQmQxxsMtdlFOg
tzUjZvuO1eWBVBVGDg3KkSqGIZpWKJgA0t0WORamriHXwOXV6Z+mKb/7Fzqn5+wGFUpUBaN7zhLK
F8uhYbK79Athzlvlybs5g3hIKHZB5mh5y4vfhZWJZJKk8GM9BNwygTh7HBg7mvAa9Ciap8C86OxN
pBUTgZppgJcQ60ZEiN9MVdQ4c0+P5F2zqXuJcZztuvRUeAzjKg0VhvvqoJdUYWzyW96qaeaTne29
JsDI1wa/y2W+BWAU71opsWqoF2eCLeN7UKDl2vzEbsdaMnHOTUvLXzMwxnbYEJWq3xZ0AGe2OK5g
PzXyBj0MC2wo61ktb7gufiKAQDvAnFVolG7I1I9G1e/ZaW7y/V/E9aizWphGICnDh/LYsqtMNz3D
yOcup9g7J9jybBONGehd70Bc1LqfxlrBI8uIkqqqfSq3qFF9ixj9hzJxHi9oYtCzUDhoe7zmMduT
VtFPe7rYo6JNMA1l9cUX7TOxPCnGtx51FQHOuAHRmoz+LhkwnXUeFVaMerewmAmtbHWLBEUwS+Dt
phwurTH6TMigVpS1RxsJQTSt4z9u4T7SMlDT9/1ZcDKVtfNYrojvECBR5MV1vatqYi7A0AYvDPJY
5+OPYAwNyit25D2TQoo5ks5DFHt/Opl+djPKWWQRO3dmwlwM4wimnsF6n38lBhtnD6ZXjt5hN/Ov
mXfOI6sh+b6ImZbBfrPN4rss9Ss2ARL3RizpKQCOPYmxyQU97BNWHppwXm2nQ8oMsYs8ioVBlKAh
IyJnR75odYoFc21d4X2Z/V2wEbnKOjf23mbMZlV9xGfOx62UB3MWmOddh/33vF7UQAKtyJB9dGuJ
9DerI8RJZwkZmrydcq+5pExz2FveuD5S/K6PASkaaZcTewbTD/nbQhjx9p6kzD2SeB4P0plv9Qir
zs1LvoEBsLRu6HCZ1urI6Gkvx3HCTaN+V13MU4KUb4Z6hM5a4r4AZ9l0m6nVaPaVjwlNG3kZZj8D
3EaeUDjFrfQN9jQG+Kr8Rf72lR3ja2mjLQF599ubvOtA8lSyDrcd15uFKnbBjMx1CIYEmqke30tg
4fs49qAVe0TBINZgOusGL0OePJDDxlazZ/oylu7XSMlP8lHKHtt/b+cJ5WGlWOkxwJxRrKsO7n8H
IRyM82ORETc1DDd24R3A4RH4irs0gVB+rIb5lqNS00CdkXCjx2ZHw4HapyfUjLhEswqQAd1gljsM
CMAnGSDPMThFHvngzx6c+XVLR491F0Tc8j+14WGrMYJDK8n67mBHcRFtK48Oya3zNczGso9Vjri7
mM1jasi3APM2n140sFhJOT/6H3KULiDxBfyRomsuJdKpsf/En37rojdClIfwoJDeBSv4eOhNl+eM
cpW+oI4swUg8KW8hUTGSGD173/m0Q+2cvBnNtmJidTOn9i/d89AanskF5bpRITp9GdbmGzYHWEmy
j3e5wkO+susMLcIErrmzNPuJIDw1cGShEzsyNrrwxD9I8sF2pAGxEmK7lioshoPvmARveJzSWLgX
23KOjFLpbgEM/fFtkpqJGoZK3fOPVsM8dnG+D7MNDMy8H02LeFMJO7rM3uNMe/iV7Essp3MSoBNJ
XRvJLF0O43umVjiggvNcZes1QbYbWRPiLv0jSPk0FjUTuwWH6s70tmwhnikyZzPGYwwHw9xFokuk
6UPSgp/RJKXjCcz84+KxVXOguSifW7JCM9Db/8XcmS23jWxZ9ItQgUwACeCVJDhTomZZLwjJljHP
M76+F1wVt13uulVxox+6XxSOsC2SIJB58py910YULQCvgJKvVx3tDEYtRB0bbEoAPsfwJZ3QqJrx
8ol+DFNJebMijrRjaiaYJ2EpDuzQZZncE0wn1vnUcmmCcIshgR5Uf4ysDjEXan3HtB2mo0sv1YMV
xZADy31THyYDpa9DGgZnAj32fA0kyaSFb3RPNlmtncl3O8ZxXEHLFtQWGAKYwQYHqx/AkS16ITir
7XsQRffakiaUoYqel9lJEULJYrUmdiykYqVfTS9jSg7UZg9lkQHLqR8IFt0tvVIvNBcBNBP6KeGs
GowAaKXixDISvV6U0Y3SgJ/EbvhVOoLR1y418FnSbvLS1vyElhF7kL9pMqa4/E2aRD1HqWgCOxco
YlGxGxiykTcSDJEvA/eIjuxcmUygCyPbZbN933TJDu9dD1d9frZbINxOn3yHyEH7TrBKuYvER8rH
CrbvgRzHOli32rMvUD740geIWqQ6IRpMXVI2paniK2FaXe+KVAs5LjBX0+VtJijCUwoLGuSEPeo6
nRQTlJOPnVHVFVrE/ohoL/Bmg+zIsrTpnifykrg05KIZMEW2snGvHhzkgkJ1XkPZDQDbPtuRld3g
bXylOmONogg8Ui0Nd2GCSH6JYmXsCI3d6dMdZ2YPkfQ3vMoCBF9yCmaK8DB6QjGZ89BaHHwXHjMS
Ug5Kc0UgMoGftrXrpQxWZUZHmfvlux6wMDiVcR+jRuF0/C0c2HqMHImMXnDEJVbia6PpbGm4tTez
r87hDJhJA/cgJnYGv4PdMoOQWdmiR/SZrdrW+KblBDERyjOAYFvJNt8VLRnzUlU7u9e+YNMms34+
uBojumZpk+BV2pPOAmCYkImVH8OVUaHYEPvWnFuc6FKiQdJBV6wLfacESVSFiEaWYKQqrfU6pJHy
Zvc7vH3rItG46jVajiTMxK5U5zZ87jLyxth3g9HJNp02fyg7fwhV+K1c2usZDs+1vxa97x/nqnnG
30GXtNgSh/tWOk52/D/06P1bJ9//Q5OecMTfufQeujpCvPz5s03vx3/53aenWcZvro3hzjVtwW6w
GOv+MOpplvObrpRBhQ5l0+Q8pf7l1FO/6cKgd4TgVKevJkzewx9OPfEbHEzBbN6wbCkNS4j/xKkn
USH8yalnKWELVzoEmLEzMQCzFiffT069qNZNi5iSJQyjqNe94OjvWEztjCAjjxJL0ZqIU89fCBhJ
dsCJk2J6nm/yujBOCzu7kWRW2jxRuwwqIgMGAoZi+5hpaKSdMkCLO80bGu2cdAL81WZ0HQ0z36Wu
7zl6SvUlqpaOEdKGMOMwykrv4L7LE/IksV7sWkPk68IwBpg80S1Yntkj0P0u0ka2Xjt/rlKL0yk0
aQr2YsvB9GrL2SU2vL6MpRmwtXoGmK6NJv0UIg0afBQMtjM9dIu/xogemeuRBeT6j1MG/Esa7GAY
w8YtUR7bWDb+yml4atGZknrmpiUQpfHV5fTUVcA8abk/B0nlP2LB/1p2ny127AMiUqbLaAt3U64N
a11Nn4agRJ2rt0DcZkbIgaXR3bUuKu0yW0vEQruuI+k8GPEc7fzefzcmLn6oFN4DsmVRV/m0z3AE
OhwdamDCBznJExCuVYF8gAk+s2UWZbU1RmtEcbNpq/QBJBWRQwEZojYtZKRoSPv5H0z6UKeNT1WL
qFJqRn/IOJoFHZ9GTx2FDmGghRH5u2KklC9uuvGdtGVQ+H374gNgWht5vG0BTNCNYoxo66GnV7Rd
reElo6pb2eymezKBX8ANHyK1pEqQIruJQSTRGcpfO0DPnIK+QpjhwC+BImgdZ0AeEbKn2ncnpWjJ
Cr5CwIaL+eyDzilXW1aPA+7Ei4/4wYS2eTXn6miXbDF0hfe0CXVPNJTvXZPskI+hnqCuQ0FnSIgt
kDOXTiEZLLyJyZy2aYFydKqMbfRsIWo+uRhoqblth/41oprSH0A0IkotK1PddPGD0EOm9w5NTxmL
dYk95Ch9kwoh5Jc1BMPsC739KGR5xv1k7cOzZk7lafQFd3Ird22sLC48+qfWIAZaomjO0H84ACcG
mRWnjo44QxIF+LNGvi0f0ZSj5CwYWIU+et0gua/dt6jSaCNVvos8dOL0nYGNiHnkIiVTL7Ja2plW
zRkgKS9x2QrmRZuGB4KtySDpMUQr5krGCnXRB5vMttdqtkO8c0xCyN6LV1bcotZSWo/HG7sOv/S9
ZdizGuym2jRegfLrtqbIM3PrDrs7SVgkF52yNjNRctic1vSMaB0797dR4d6FfEm0tl9R1tJRAMTc
L/wpM/Hv2nj8klovGHKQ9D77qRBbs4sTRq05U5BhbS+5VaXegk7kjZZGfys4PNFlQogw0Q2xCh+N
CXFSt8MC22GjxTfHoqIT6DBU9P8zBl1DZWREFnT+iu7VjQyJW65t80lR/9PDVtssRlirN8Y5J/wN
PEm2F9F8zfWouw0I4dAjBgjoi9LRepd5RpNWQM02cns7FYTHcER6tewKIlP2xWYqsCmCDDOnhajZ
GDhKIDlJvH6oSIAW5o1ZJLsp1PNNMtvllXNmvLBKYU6O7gXtBOhtzfoaz1W3D+34KS4oGF3SJuLi
HnXiotOyMIJY8gNPtFhFQbILep5jiqqSsUj4XPYBZ1XZP0CUZLiNHm+LcwWdEMo1iEAoaXE6Gw5r
Ax02SKKn3qxfwIjvfcNC7eow1rS/qbDOsQFPct0O+H6S3kBH7bsPMTNNBOLXMbyYDTlqavCxKIwT
SlYYDpU9cKsNrwyqcHSju9PMlmSS8Uo6Inn34AXIuoqf0rcsdyL4lwzBE/dYqu4hLe5FK8nBs4pw
bcbup+E6pzqU3UYl40NYoHSRKbRATE8XN0UVkBMoQlJl4/3AHNg9QL7Bgbs30pMlfWMbW9wsY530
m1ZbDtIyYFAn+4aOBRpvXD+egMAQxzTXcDDV2yS9Q2r6qSL/6hBGtzWMB9WjRUSD+laNtxgzl552
Mp4izATZUE57mYEzM1gsOoZEdWD362ai1R8wfBqU7dk5VryOAeemsrVP+rvfg9JnmHTnTJbEuYr7
WKCwZyP9rHVNHWdHvZjkiXuZXL7NoqWhZX8hJRu9PAIxX4uYgbBsM8RuLjZO1HVv4jJiaFevArs8
TlN/yqu7hpRo5v9hc5oa54saA1aC9H7o/PkiNcc66cIkmsagCHWHsykqekpl/WGVGqGW7hsSyPo0
u2aMOkKR8zu5T1pdP3cXTcdxMdfBrerEjjivFG78cv8aN2GD3SNI6temyPFtExuOmL2evMExbqC9
7rJRZoc0GuK1JXxa4jnG5orBnlWGn1YTIpNnLsrDjNZnfEgi/0L63rtR7/OW8SssgXu9m+57gmYz
uzvoUnuj5f1EM/9Tg+260gr2DPMeVfZW+eW44cRy7nUS7FV/z+ftFvwUs0fXpjAICYbW7iT9/N6f
cux2+ynX3wNtQvYoDZJvUDyUqdcWDpuIVZwpNXaGrn3Lk57TBBiSOZguCVvMuR+SUxFdqg7AdOa8
lBl6HjmG1z5dg9x6jp7rjgZ9m5rxuob9Qle73IK/fdIbe+lkswqNg0JKytY0z5dZWg9JPR2b7mJH
7pdMkb5RMMFHwx9vkqFBpBzQogEj0y56gTOcJXLM85KkwzjkaCd0B2kpqC0bUKMJ/D4KW0IAs9vE
ZVASEwTaWGTX1+ZmMqp6k1gFDhMfnljp74Nyoo06ua9FO0S45vUrXeDvBjL29WT1QP3MR6Y12y4f
n4alP285T9Rv7lobEFqq4j0LMOfyMMFPuCOY6IsGw5RwtY8h8dWiJLM8coyQiGBWXqWwBpi+dCe0
xlf2zb2LNpKVyriRMrwPBxc5Ckgy0btbEii/mj5zhqxE8zsko9jK9kP3oWhKc9oNRVJvB2uMPJDg
zBRTTPGZ0VIOVlc/t58Ls36d4u62mNIBvT+0hyn2vaLIo02XMBId/PASa115rNtia7a0I0I72qV5
S4uY69gWdxhNm31Jpc73C3rTR5RHkvUMxaCpTtBzdnkKnHOuEc27tkl3ONMogxvPDsHG0ELdBbFB
7tng2JtqpF4MG3rIWuLeN+Qhrntd+us6qBbFvamoP20vIl9dm5G0o9KlEYpAQcr2penBEqf27IWM
OJNWYEaEnQl9FVJ1g4HJpXGaTIjhhxGeoC6uSh+emfcZ+IwVS72eYt0Ng0dY1gbgHWNdVpmNmZTT
c8IAuil6RlZxZhNftSQZDelTGcmdk/XpRUzBPkj7745R6beYRgFTNqS2FyaG294+4C0g7migtDN6
sesyrtZAbTVpRFE04tACLcCXQSc8mOl797SKjarbQCKx9qKRn1MN+xKgDocDpKqDAo1hQpbBSXjb
mtik8uDVtjVz20elOCZeaBfrvieAyUdBtY0N51FvcRdlDFCLLKRk1PO3EmMnBQFmqYjCPc9zpCuB
Orbo63BXJNaxJzWZMgyhbt2dtTpZ92DIdrCsmV8xYpOZ+YlraiOSkAagyZ4wZtOVRjzt27t4Jq61
mc2HKg+enITsqRwDRcuWtuExp60hJL/SenKq574Q9l0avQsNomcbsNLoCV1CvUWXH9Z03H3UmkRN
hUg3EFrTnjtJE4VThF7fqQfLczIWvjJpIN3O3+F1s17pCOsHk008SnEH5JLEw3tamt3po0Eaobdk
DDUDWrViZHseefTGEiBQhJ9yZRvpZ1cHCHw1/9hH1RYZu9jkwMeJCHhNkpmUVW7oTRgQOIS4xE8w
cdha17D8YB5IXZf5GZqxsSXcMLWQOyRhj8xj9J8B2vJUgzsnyWHWN3WAXDIKbdLkax73TENth7Tb
JlG++2DWysyFTHMYqPYa85XYjoIHSrPqzBuMC3ttvjf15knzxwpYpmy30oidTcUS24D0OiKfhAiS
vdp0ChOzx5lShBf6tGczc9xDD3clasonkVtPOnVUO7I8AefdD33zBBzsfi6dF19XV6fHpNEGTbQd
bIijrfStC1B9XMoEZNbYqlCijYQABME2i7L0NA/piJqxZHf3q4D5wTR4KZouIv20g2DaFhXZCT8X
HRit+4Tf1W/oEBDj3WTZEUs7/53Gnii+FHkxejVMc5v0GQ99Ojs5bbYVZ3BwTgGDvCw6iBLnQcle
HTf114rkd0Nrja0/2922arXOm0QgN5HDlcIrtBJ5kxyQ1hFKu3TxInuH6phg4LTIPb72dMNg+6zs
4K5pzAdAI0RURJwP5nHwPSNCLV2GO7+awz2zmdpjeMkW4kp+1E6/HbIWvKaP1LrsTRz4RlTfDfq4
5pz7UiGPW9GADEWt4cBFUFm54yEr1JtEMkgIQ8axql0oc+N1klOBqnmK7l3ZErZFH9Kx+gcDnycy
QmNxKvTVgUo5VNELs873IWlYudq0Q72nY4hp8dcRzcWat9XopI6Bq/aucoKbDAC5W0cbA0nj66QT
w4frK4I0eOGITsgJtS6KJfPBrMCoLEf1XiaFp7BkEDVMC/XHD4X+dx+YIilRZbG152iRkGbJFrWs
egv8V1NrTVIqIIUwbl7PU5msDA0Shh2Js07A4BexHxVHWw0rPs+3Zp9dGV0tK9UOhEtTbxIhsjYJ
q1rPvn+2OrtZNIQHAxnvRWYNKpUeg31na8VDYcJsjWjZ04YsvVJExh0Mbn9jpuSzVMmHlnEClmQK
4WdYuGB5rC+UsGALUJJN0TJRm9TtTRdNziXOuuLaoEUWClxLPLP2LALjZmZBi/3ZP+lKuLtIJ1i1
MK1zP3b8QEx+xnrH7SvUcshY0kpC/eJOAa7APq1C+geCP3JN1gPTCbPzw0OdNSwd3JnnH3/68SOx
qnzb5vFnUI7GESqEcaymAGZKQ6a4lUj9RiLXAllbwDmeId/QSoVI9+MHYNA//iTq8KZmzn2yAgEN
0Vb7qsl1Lp/KVvBa0xNZKcLLbMKn6jwzPJkhwszsmeEBGTibwIlvJ6qVq9ZjWZXLKCTn7sNCzmUA
xMMYpaUCgJyn669mMNj3KSJrtPWJvhuo2zYBOXCbVG9KL46NALDNENyaWhCcnMI8+WN0UA5jWzWO
5ilH77Fuwrx7zUGQa8l+GrSBFpYqrz9+pDZqZWVk044ZIsHQyaKIToOrM83+bjSHCQtxxCGvYKmn
1ebEN0uy0I3l5CX0Rgab0gpbIgv74hzUWXEmY/kreSC4Nt1OnDjhIB5dZJaR2SKn0EREmJ5FN21A
ObaIP32QwlFZUk5yDM/SNjvYYbSAg4fg0SEmahVL5zTmChhLHbxkTivOjs6iNpp0NSrwNCfkL2g4
eKxXoEWYOErRbPV8MdL0dk6f3UBh5eb3PL39tmkqCVil/IJSML2CvUwUbwtYdkXu9b7DQnzvUmOu
u5mM75G8bRS5xC1Cg/XvnDrUHgMxIR85Mb9ob/3BGW6dFBefb/uEqtTBTd5/q2HwUWLX0WvY+sUO
TkSG+siweFTdcB+FvsWYtbYe+oWJE+XEj1T+gHOhM9oNbBEUvuSNbUZkBHfKMrMbHXAUdAJqGmtu
T0Xvep1ASpMkpr0b9BIwHykD1s00CJwKdY+SP2HMPgxxBxC/R/sPi981UTcwd7TvfPPaSCgyKWsP
1U+a3Vpdj/IGaiKGpLrgeTMuJQMFQBtldy6XJBlZAOmfLdtFGoQki3L/POfxQcUyO6KHHi92o4p1
FdudNw/GdCNK+56yVSevoZ2gS/GDZOYQwEWRXxVeOGaN00udjNITxBOdaDas2U0YA/uxuDQB81pq
EPZwRjZ2+2EbU7uNwIk+jyzdZDyw4nHoTC51/iCSurvL2VGQdnACxbDUXVC77jC3cO88ck2/jymA
GUqSpVs6VlvAY55UsbYFBoPTVpCT7cTv41LpOlWWYNlhNgEQLffeRZRChtAqMiZqVuxawgNipNgT
JbdtB+JGu7ZlzKSYbM5GCq3EoK6i8zg9ssF/IRhU4zSybA6pW7+6ovA4SfsoZ/vwzuIg37d5/4SS
8qOcqltSYhlola7mGc9tFymClzoGNjgdbjKKNwcWR9Pu08rt9nXX2xeb4GEP6pff+fnViEhFt1Nc
zY5DWnJD2w4NJCszF31u+3lnCJ0WY+x/Wy7jaqarvEX29sjSeg2xKKLPOnP0PjCwn45gVepNU1BN
+FX1FGlw2CuIWweDPOo+DSJvTBFtpPPwWRUZzUIJA0Uk6IJNB+6XZY9qxSlmhjfiH30/re4c6Jfg
QVAHpXeMTTGNJLAfAg6ye1SlDjpS3Vk84vWm8hOgJTMhYS38MMxcNocRG22mUQDOTrjOMcq5jcIG
oCiUgLsp+D/4yFTZwMCNvwHOtQ76YL2pZkYYAkWTEK93LVuOhKYxQXngVwT9TE8CckjFJURENx0J
T8KeqhLIAOOTjYT0RXCvwgJb+H9xXR6G0kMAauESWSzwZkUVA5tKZ4K/CYouRHZAg1Ir2w5UDKVd
6YirkeovSvgvsWqQ9dwy/kah0aol0ZLRnbPg6+IQO6Tm9MfR4BLpWM4OFMdsOyhkgo4ranMDrl0w
FcplD5oW1A6gzfdZWDkzduISE4x5b1XNSSAOD0FvSeR8wSe+Ji10Q4SjqVhnKOtu5kXOUTpztGV3
KlduYhqHss2PNZKRk90iKJljQrdzIpwsfbwjGWyNFe6O6IgXnzz0LSmXlAp+rxOqZ4pd0+1sw0lf
bSyCMsMCIZlGZ2Xce2osKSemAZhEZWecyVijBrloYrWjkg7yONt9sZOoh0vVfOchBgzXAx3xE1oP
3M7Mjad7J66lF5nIclrX4DQg83vWbVSTDBTWdLIEFPvsNqATQZMTrZK2mNUis0Ruq6G96zjXNTXZ
QgVmAkUxZCjT3vh9Pe8ENoTYRQM/xYWNgSaj4fKp2AdPRJbkngxgg+cOMvqcsfe2l9tqYJHGq5p+
8Rl9IBK4ieuIUb3Rk0FM4GzYLQFLzcJ302e5xs8nzj5u7DNjnQ889Hs3ttr33KClnRE3rkUgwzg5
1yuRNepEVxJ+bz82wHTsap/KS2fJ+H6QA+egdH4pHHMgqVGTaGOSF5wTBS9YlA9zWNfH3iQH1fU1
g2iW1vAyvI1eUMmCkQqB8UE2dLvZaI6OORm7EvPvKn2O0F6soZ2wrKJwT8Jxh90XOBpgkFQxd46M
ZsATIzalY1FiNv24IYIc1zJQjilMolc/DW+HjLdYGQiuDBXtmp6eVKk5NLiiKaQcwQ5izl+aqEWt
zrawNXlur3BIamaI+5z0B4ZC/Q1qgRvfDc1jC7JhHlD95DUjOFVmznoa/NZrkzjfLSt9atkv+NNy
TzeiyQuSbmJ5CZ7RwarbMaQXlZXZzaimZF8zyxpx+o62CcJtKN0jV1QXL9KAbJlG01ZW5KCFZKyY
vk0CLg1lWs/Ww2R18zmMfW7cITN3+IVolfJ4uhW+w2iKyXXCaNeZDuGlSazwCW1+fNmZJhlwLAc+
RtrRHYrD5zx3vzFfb3dNZpJW6ZO011OVLj7YaSroHpnzUVnJ9NjHJ4q3jIjdldUGOZzgh7yOqqOV
8X22TLVw5ciNP4dP0WRS6sWVsTYxgR0s9FZe1Ph3bJPhi0JrvwiP7idMn15tVMrT3Xpt0bsFNbIk
FnW5Z/EobWpWj40Y44OpKhuja2XvwmCVAjWwKvm95ZjHIx3sBs2gNrDaT60Q92aP1k111z4BT2i5
02esN+eBoEevtTjOtyPYatvZSSRWGJygHOHCvCEoAs1uykndzr6F1Rsi1FZXH0VSgpyRrw1bEcdD
ceGYaq9mJD2l/963wTc9c+hHAJgIum2QW6c5R3Lq0ibgJCAogLL9EEVvM4SoOqF85G6vWbLLr2wI
V9oyBnF5NmXOpg+IfZtA/5nBE8aCNwseAupEyBeBsrbR+yQqsq6xBkGPgW6eluHeX+BTFl7qWtxD
L0fdIuEkBoNPta6CtTMiggozm7PNTExL+R652cOEQmtXlpBaOqyWkO43mAgKWpPdbeJoz4IrtDEt
9wPBc78BSfZsOqNDqi8StIZLkRTzUyLzo5rwW1bDhdlWutIn/Fp9ZH2zvjNWIazVwruawhmC6UhW
4mscYlubnYY5H0FNksLW1lDJzK3+FjfTfXSNWhCzdU4Aci1oz5ntwQjbG6KAPuEqka6BVzwP0UX2
AnFbd55HSUNDaz8Sv14SaWn8yadZi49pjQBumQSaOrDtQdIo5tusGR4121z5OxHkX33OkvEwHcny
JlGrSTbE+oBfz1FcJjNocn/4mPzhaATme+rEd92QcXwX8lVB5t7RjHBWMfXwSpW0u+oeHVTHYbAH
hkgmOjY1C4to31KTYnw6xE1KSzOuN5j9N4BLuecbHRPzyOgt5s4IFvgjaS60IaLHMWmejCT71MOR
/gRA0KDBJDfVjwM2YCdQ7X3ozq+k423pZ98N8pro5veeAKbV1LDFuzTaBs3+YIW7xGHAM5SYj07/
bBuItYg1cteJhp6ZUBVC6oDSTTm8Fb7bew49z5zjr8oHAZNYF70eX7NhPmRld5Huh6roJPbNW2BE
Nzgr7vUBjY7jjgRByuKzSJOvTcpoDqvajqAAwmZ6OhkMkw9zxCsVwwnVs39keFSuJOCxodcuxhMq
skPKKKpQRPNoZVdsQhokUd5AZht9A2lc/nWArVVi2RyAzw1J9BTU46eD3hjtJVMisCpWaJSXve0/
66hNN05XP1W2e7R8ymT71srlJaw3S6mym2YkCcQHuDdlskVEiyQZewmXje50oAffnLa5TTpjoPMJ
AxItPXmEzqZOY2uNcb3AUgmWuIINgR6MIocxDj1WtssKEieWJyCDHeMmgKM77kW2CuBDLGLruZ8u
aKRv5XxWbnWiFOmPaCgm3Iu75RaLiSNHO1wRLSxcEGDWfTNihHAAQWzq0tw4gmzYiWJuVU78Trco
Pgdl7Z3SQn6phkXQt2j3M8IFEnZ7DXfBrksYldbDPlrQnnne7KOAG7L+9I2cj5dnX3PHgNPeGb9v
yHKqNrlPYvKSTt9HxSd//UUIun6xQdSh8+QqQEtpSEmedmdVlp4zyDvDgE5LBojVPLpFt7TY0PbP
AsdIW+/xgEyHWTb7Nr3qGSVeVHV3jaoOAYpQpGT1Y2umZ+I9VgzzD0MywJ3OeLISbE9N+pgo/aHp
eq9Ne+Sji4gYztegFXeysM8xN35UOtvOHrAyc5qt5YVMN0d0APvJ3+CB1K+M6KkTqn0RBY9lTCcd
lq508rfIbnQwqfO9TEs84rMBxELfFK64j53buqzh229NSchYYuNQTKr2EDrLQdftPfxxR7PSdy6z
vLqy0Nn3N3bWL9P/Rm6qU97gFqdHV+0tPgk6+zZ0EAhDMkJrohB0RoSZ91D81OAc2owT7Dg5pudY
6MZjwyq3pSAexwrKtU/upMes8Tp2fQBpCi1EESMsVwFE2DJr7+de7UHQxmsAuKA4JlpkOUBm+kBP
I/JM3SDHoWyR1449vbW+PNXBQ1ybd7D+ULAM3QYl0jPDEhagksKF90kJ07nYzLKvhlQ3iTV+F8QJ
m8YoXmd19UMcd6Wc3nuLX5+UzVZ2asLEG8dEkjHhSrISyU5jbbOOAbw7RB9qGZCRthYw52dkB16i
MC89luidLdBd99aLZkXsA2MOBqLDDMb6YJTtg2WoL4Bq2t1cuZeOQQPiSq8F9SYRtEwFdDMyTYhz
ewny6im3yPelbz7usxbZdZro1xxgNVqK9Ptsy6XPInKGqpTnDo8CNsVXKLsVNeG4ShRIoxHqjs2N
m2uVsWJSZnpVQ43mhrTHzWD+yJS+7lORnUy33fYWQvFIzdscMyMoCYSyPPJbI9NxmfXTuy5rfe+W
5itgKixvpnZkBThBEMbKJVCbwor9lput7nUDI9VWqKs53oZhDu6njc7Ayv2drafG0Wj7AKeB9bWN
niku201KNgyadRSfWdU769Is2YhOpggcz60AEejuI8jPadMLCj8SSG5RMoHgHJlVFIPS90IOT3ax
dGZ5pz0fkM0jislLxYCXZHV8roWBpjas1yUO9FUpwttaoqV3p/kWqQfV8QirqzFJV2VZuC9M/SZx
A54IKR5JUSi9/1wE+W+1iz/nC/yv4gz+H4ogTaSJJDr8u6SCMEr/JIBc/vkf+kelfjMc6SiLSFH7
h9bwX/pHobu/mZbpmABODaFM/b/1jyjHf7N0UyjXVKYg+12SYvCHAFKz1G+W4QgyD2ypLCWt/0gA
SVDCT0EFSiciQdeRX1LKQlMwLF7oZ/kj576xI8pjPkGtXI8b54gyYztvYDKtwnWz1jxzxWTsTHL6
RqzhRHiU09tgjR9q7W7EwTj8dOX+iFL4OTrhz7kJ//PtLG/3JzXmiO4v1EYxnwh7ZDJTNiwetNCB
Kzvx+u9firSJv/jkfClcZNtkjPbnl9KZiuPSGudTVIzYAVe6lo3zFw25Yvnkq97+/vcvJ/S/ej1e
COmqoeix/hIJYclMpXkg51PI2Y3pySYNgUfMDyF5UKH1BWCxP7zP45d/eNm/uqJK8qoCyJ/h6Ehp
f76icdhjJNXL6dRuxVfnSH7oUXrVXXDM99lBfIeGKLzwqB3U74vF78/AX3yTf/l5f35h0jZ+fuG6
D+xcobc4xdfwG0n1B8IEdrnX3oW7f/iIyz3632EbSpc8KguGwJKWsKAh/fJKsREatV6SMGzSjlUM
S5zpUo7IhxYjPIrHGUCEHuIOOIJB3MriMccLIoAkmRQJkfVmTVgfHLH5h7e1XNmf3pZhEzIiETHz
oAuDgIZflMUdHDQBioHE63xnoJrTb42dNOgXr78wy7dAMmS/J8n8+2u+fNKfXpLLIB3DEHJZbiSD
1F+uBFNwCA2R0+5oNYw0cl3A32D1hhE8yZRmz1UxX3Ey7PS+xXnhniINfWQjp6PtgKz9+8//y41n
mrwB3hDmFUsKzum/PMppanUjjCPGPVOAiq5pfMTN2VjHDefHbrzLJtMKPXAEZfcPt94vT7ZpKof7
QUrWRmpzwin+fOchqhlHZQ32vph8dD9tKgg1141jFrTmP9x7f/VSjmObrMXCZg1fHvqf1itYPCXN
ntGm2wRix09SvOMz8la3fP37q/nrC/3+zTrI4om2sXX7l9WqhktVVK3b7sxBHVKb6U8mhq8435//
/nX+x7cGOMTGmMdepazla/vzB4psup4KsNS+cSP7xk2cYMsQffgCn5CBk263X6VRpv+wSMlfHpUf
963lWNwoQlguUvw/v6pmBxExEXW7i2vBlLj6nmH+RSZT3k9h+jzEuKnisS+ZODD80/CoUANHuunN
NfFSEWzAttu2VXmydAVPPD6X5jLNET6iRfMf3qu93D0/P2N4CAzdImRIF1wpx1y+qZ++ctq+M1Hb
BFvGSXISZnRjGhzadDE9VkZFfsqUgtrMgkfdgSnqWv2tC6KCs3x0CSZXwoVK3p3ZLDzbTImUqDlk
5AWJVjX5U878VCud5al6GFylHe1KgrOeYvPGdUGdKcCur65WY8+qegYpLsYZJOeA1Mo7ckfa+wpA
yCqibbq1jfa5chXbdJ7eQAymknS/YCUABFIXzT3tmpcoTiLg8WwAYTm8hdil3ai71HLGIGZgSsuC
by20NEZX/UkfKs/Hnr22dctgJdFe0lGcssKJD7kELEL8JANYgY6MhD9apvSFNTRi6wj8OEyH6QjK
dk8W9D4MTRac2uJfqyD0/v7e/bOVQ4GL+fF4wP+2XR3Q0C8LbuU0virCPNv3+Jqt4LVv3/7+BcSv
T+HyCqwrlAyOlLbl/vIKtJ4rBwRotkc2dtU4AB85uN0XIqYpWD+bOmwNQBwfzn+RdmbLbSvJun4i
RGAebklKhCjJGizZsm8QlrWMeZ7x9PsrrRNnkyCCCK/d3dEX7dVO1oCqrMx/cML7rsyeU4NOB27C
NE/t3zpojB3wzL/8YDWuFu48Q4PHIrAzsyPfQblK6WWrdTO432840OWAmnl0IemHTDIZBlxeiuY8
bdZuG/LTkw+B+cZNS2SOgEZUQ58d8H2Ylx111cSlsmu89GoZ+huzafT8Xu7RgrqRkO5TVm64s5gG
bCJ6wrqucUxYlvjzo4/P7C2Q2q03upUCKYMnc2JDmEydEaPILh1xIagV628vMq4TFF4NhTSePrI5
O5zGsu0Kva8EjFzoU1X5Ff/onx7jaL619CWI/cfL22y+y8T9dRxwNrEFNOCoMErb9Xk9f9CJcJhX
tP68QBu+Xg4l/qrjw+zzqpQV2CWmBtFpvoZl6IGiMFNE+mu1+zKpAQ2BiaJlqsAvygt6Z/S+YdFi
w7FpwxQ6xOX4Z9cNIg9MqoFPm2CBCaLX8XqmA0XxwpfM/VBbPtwigHk9SsK7TIuDR6lCGatG+PPh
ctCz+TUsDXEEiANQaPgBs/nlTkC8IJtk18QqzCzf4DZt6XivnEazrFRnm/JlIH/Ff8jIPu+8o62q
lp4FV1uV2Ta4qlGPjsNvqN/sfahPJbVDW1oZ1sK3ofG8kG0wn4jFzk+CvoexRMWJgCjOdYgCDfKL
I6PEJg3XlyfwbNXE0I4izZORNA0xLiZSl4DYo956U4TfOxsgjrOSRC8slW7ycoaep9gWb+XT/aGQ
eeW0arBcaKB7m6UzoW3t2DtoMcnN5UHNbw/WS0etjHGp9H44m05Dgc9pMeapCWWgHiy3yUMXO8HK
zC2sEXkOBDsZbR8KA7PT2iirPlRzqXepIMINyHZeFu0jLXSrXr+9PJ6FRSKGxqXAyGRFFT/laP9l
Rl1DaIMLj1iK7lNmL9sPvKvHR7AkeXOVNQXYEBPAycqSzRiVaPeRQsKnNGQZgQLDNMSaHgUOJkP3
9KjpUS3NUGXx8TMEFegjZ9NeezGt97L0n/o29RGPKxAI6fEbfsQqXUGSHDya2SCqWYRDsbK+Yquc
HHXiZ0Ga+3yAQ0mdHeNWY8lxXRaTa0XGvvG0Q6sbYGg70PU0N5yf+Fu4SB1/ubwKCxuYzcQLUJEp
BJnyLGqLmrJO96R3y0jNMXtJILtAKKUxhsfs6+VYysIQodmiySpzM5qqM0vea98J8FXWexcdPYw/
CgT1gZjn+ENO1Q3GjJDXwiS8N0DY/EZClR8VVj5+UW9p53PJoBPTHyY0PRNcc2CFU1utd0YG9yD2
AvlHKjvhyk13/otNuMGQfHmtKjavmtlekfs6QYohU13YnVbVw/Kk81KOgK/8107q39RO3tY40WRx
/TTWdNxbDbVnDk85vm551Aa0myVQ1jD0Le/j8nSefasmM4mBpzjqoD7Ol87oaqstzBIXqzi6K53s
A2Ohn0mWPiAiuzIPZ7uEUJRmHDjIsK3OjgW1UDrM56PJTTo6mbDmywE6iRZJ3wOLmv3lcS0G43nM
PaGQK88PughamGf3+ujaAfZQQHuAdVFw1uJMWjntliMJojYXvE595vQkKMsICuJAtlaO8g3d1GsH
vdXCk1dOnKWFsileMhSVM3y+7RsZhueYSqPrxcNTRh88a21eNS0SLqAFLk/e2akqVuoo1mxIoT/h
syLZIwrmyYuZOg+GVXwEgfITLfE75NZWcs95FY1axmk8/XQKjSaflDRlCs1ReTCFrk9Bu5w3xctQ
o9lkT24xWXd5mj7pGYKrlwerzN/ln9F10yQ7hKfPcX4aPfV0nC1lh62S+gba4Zrj8n4VXl+N7jZ0
KDZYuskvoKmBwevgiFNDU29GO9bKtZ8iQp0c32IieOAgF0DyT7fp9KckKZSmAgADIvCthFx6PY4/
asuunuhw/VSMtr8NSG+vA3h2TwE6nm44ojaG2mf4EMPmox8tjXeOaVZ/vcfh8AAepwZJCYir/fR3
wf8zPN2DZIqW3nCDFPo/2I+i+QdxYnd5Nc5n4DTS7Crp6t5Bfjq2XQ9/3WAHQwdKQWvklbIypPPv
SQQiHZf5L67y2ZB4/uNZWkgWALuK/qM+3VDhejYt7WeR8wK6PKrFYLglY+NM0Y7FPZ2/3uzl3kbL
ys0nswu37Tg67V2qYBmygYcB0dCxOigbl4OeH0yMkGo4LtG8n2l7nAZ1KtXJgF7wwqKLtjGqCimX
Djg5gvPZyqothqIqbVEKVTijxPiPsqEw1pwRqz7LLdNBhw4owyTxlUTwaOqVqVwKRTWcIhgjI4EV
6cFRqGBCDx+yge3CBHXeMMIxny0pE8p+ZboyqqVVM8kpFQdklUmOeRoqLXKnbVvFdistkNEY8l8l
o/s1NtKNKvu//n6xTNEOI08gp5nfwwUqTZXcimH5Kqxt/BN3vgXczMg1c2VY56c7a0R3jd0PlVAT
tuLHMzjCYKXERKgMA1IpnJC9crSruoY57SjfhAvu5aGJT/b0UCMeLT5cxxVb1Z3Z5g80NRlBFtlu
4Xf1Px1YOTeRQYhNbZ6C1ZDsQ5FZwZU3wba4HFn8zeeRRUZMk0Km9Ho6UkNLdWmscxv1ZzCMVagA
FYaktTKfS1FwgJQ106Y3Q6DTKLzswjAyQwcDCpi7oUyRk/60t/I1L0bRVd0SbS44qrNPDOitX9fo
ZQpek32NXXOxo/02rERZ2hu8H/5/lNmpqA7jpLeokLhVqj+XpfI46qAzWpyu1bH+ZXuFsfI5Lwa0
Seh5wNmObM6WSMUCSwG4w80SD26pND8KkvWpxh8KEftbqvD7v94SqsxBZVAKYq2s2ds0ttE3N5WJ
+wVSzYMdGQZYFSNa2fILi6V+nhiaLXoZinq6JUodCoU6DiQSRlnvGj1L9gFFu5W61sJReBJlNhZP
iKaSjzicuraibuh5IYdvY2j4pYMS0a+s1MJpSKPv8yIxhTDRbGsoVV5go5k6rpdI/b7kttujuBB8
ibN0+BpGmrYyhwvHBp0Skl2EkCj3CImm42OqS6s0yybddhHOVd8S3AWmLdxU1Gsqw0C20feNF0lT
p4dIi0BuXd4mi4NVLNGDAuFOqWQWHP8PVUJv3S0B9oHKVJ+pmb73qvNaDPbKllxaRuUo1myzdIEU
BlrjcR43AKaKEIs9WTE/elO7vzwoZeFjUxVeoSboI416uhj10d05ICKKjCI11zBQjMSt0ER/r0ju
cCtwsliFVqNjMYD+o+fqQ2lhEWJL8b2FjOS07+NMcCuCuPyioYN7V5QtSjUxhFssQ/2gemsoKel/
f4Cr3BkceNxU1HjEHjn6waCLlWkcuDr6yJOvpEyWr3zc5q4uz8vSAvAANuh4WTTXzdlie/6k95DZ
RXbL5QTiGag0RL4aIm83JugJXw63tApcFOSBOkk+b8/TQamVil52gktfYXNruqMegg1FdzX5RnkO
UR7ZrrRfDk7p6soXtfDOoqNjiiqERjXamB9LXpIbYW3IJDRJXf9TdWN0KLvhOx1jZOZ01NN9OIdX
cdqnu6oEV48E0RpgYHGuSUbJE2Vd5QQ+HTwGGH6mqWz2olUqCF3ewTSRGi7jaqUmtXQEa0wwXXI6
ZZo2O64CRLtrRBpstAxoQfYmF/IIW3plShejGLplO6CfiDbbOg563zR1R9uNxqD7YqQBjt5eba7s
mKVJA7VEhYHcGv3J2Xcb9P4wUT+03anSfxqqj6CSemcE2e+/35jIoYr2jygOz9dGlRv8k33SpUbx
34u4e7Rr0w04ARBMqzYlnkWX451V8kiYjuPN7q84LFSaesQrlRShyjR/mJQc1jFg2WG8w1cHxpdT
P2eJ8no58OKqmWBbNSHWd5ax+dDmEjAkHCuKPiJWgne3EsRPl4MsLRrlSRPIDgqANBFPd3odYMtq
6bEJILeLr4Hno4gzCY8+6KZXfx+KpjQFKNEmJd84DSV3OE1HlPFcu1f2KB3nm6Jqn9Gq+HE5ztKC
WYrBeEhpNHk+JD3AZmEwiFPn6KbltvQY+iESAcVdiP8pvI77qPFv+mpc68IuHZm0fuE5Qdek+Dsb
oJmNIzJP0IyRNlaeIkSyUKF2GoTmTSt4jfDzvUolECUr393CPtFEhgVgw5L5v4slPr5+pNBG/M0w
3cLL+yu7hlysWrG/uzyr4uudvVKo6HH5kGhoDHEWpYUKHZZRa7qNEcRfVB+pjlyWqocCt3p8F8y1
dpMivquzgBRxaPdSGuDReTosyasQfB0kAzd4OwmFXRj+YEUc+qi/etH4TgqBpX3VxfCZ2g7/gtRn
42HlasATtnvBkS1tT/5V5Xn3enkuFq8oi4YObTA+HG2+0jXtFFtuVMNNUhXjF2er29dmIei7Ji+C
6c7GWMVHYhBPzvjlcuylhJMzVrZJc4ER2rN3MY4bPOCm0XINzUOxQ0bDZvQB0HkdlEqn/V0ZNf59
1t+vPsBYsRoCJYtxz+li+BjExwOYDhd7R+mQUWpEv99L3zolUVyrxk7o8ijFbpotPugO6pncv4B7
5s05dYig0aNs5pZTIe+kJMhfmqkDjw2zdX851MKEnoSa7bMeExIFDxLLDXOd3qb2J0aTeJCHcKME
Hn42+maQgpUjanF4vLk4eT97j7NTN6z7viinEEO/pgx3Ue1r+1HJmisZBaCV62vhUNJITbnEeCMY
9HhOV66qkNZLSsm/KUngN0AQd/T8nmFv/cpxXyqytZbGUjzyGJINYGsW9ajTeE2hOiXuxv6NUsEi
6BOcN0ozuh+S5gFzDjcO17bKYkBRhxafA1BHMddHxx/UD9w0DMW/AVd4NXgenjYosUNHFbLRCDpX
SvBxeccsRwRNYMqooZO2nUZE9CfVpKznDiltRPThFeCjBq2btnl9p7VKfJNode1eDrpw/oLhpPiG
ExVDndfDIHToMA9QIpJy6XvcDr9Ns3/pmhKBlf9jKGtWKoLpMKFgbvs3WaOUaNwq7/Rrm3vMG9BL
arTnywNb+haOBjZ/xBYmcxVjFnIT58U3ZLLftch5THJ4j5fjLK0a95co7XGDCbD+yT7hiUQXr1KJ
MzlotTRadUB60kQC0QqSXd50FogxZfhzOepC30bg+Q2aLTBkedbMjpfBy0yU5h3JVQJFPzgp2kyy
hNyGEnOQSilK350pd2Clq49wqPA2l50GS0zcdy7/kKXhA7LhCOClQTY5uzcMtcrgvOkSco66+bsp
uvG5oXQQu2akp8G9VQ4qOHgJK8yVvtnS+WpAkkDIUPksrZ7Oe58gu6xIkLQKI/3WeuE/3M/PmkX5
J7NBMpa71EOF5fJglz4WAWTi1OOyUuzZWjeaYY6aUrODFQPFPAjr5t2ASnJ1Y2Gp3u9wP8vWII+f
75v5nSXgcEDwyMJ4n8wGKhv+0ARFcCNZZYzBoJrg1JaGiC+gNT1F1v2Ipk5zizIh6jamjUW7GT31
EdcqWmXTCBbbMdCylaYgz/ZpMTShK0sSchgAG/Ps7/N+8TE4Yop0ccue/tiBO1cF7Cq5PoIhXxxZ
yVmQslGKQ9NV43B3eT3E33Y+Nbw/kVaQz/sGTmCQkTPlN3KVdWjXOcV1L4Heuxxl6SSBQ8O3zaNd
tJNOx2SgatnVUR2guUgVrB4/MEd9xQZn5fJe2NDQoqkM0CmweFGLL+3owhkrq490hCRvQi/9mvrS
da9K1EMKB5pbcWv2aBvI0goqQXydswn8hMkBfSALOwO309lNYjSyAkxWnTp9NYQLHlLHuY1SRidB
F+3lGrFfDFmt60lJqIbHjYd+5eUJXjhDRAWc5w1IOgqes5FbAWag+JkGN+A/WhTSzS3qhge/R0wx
1KJ7zZdXhr0c0LYo9Yu7dl53R2YQEE3dMGwTX7FomF5rOOiqUPnxU7zv1HANwLAUUdGpPMHFopIx
L8hEXWZYcRdKrtY3DjSroZvyrTbIhbbpzJSOYTfIfNw9KmNr5fiF7SvaTzwoHPS9Kaqd7isEyiRI
lYPkSnh3bFIQno+2hq1TyBL//ZlM+4Q2ryAiUWqdXQaJngcj9WTJlYviS5V07whkInqEe2mBhGId
Y4uNrOblzTM7AwAuYCHApiFHkw2H5/Hp8BBp8to61PyDZyYyehJIlaEhZ+RtvnLRzw7/z0CknmCi
yT+BJc6ONoxqoCArTXrAz1f5U6QotlK26UDnF5PhdJgIRrq2cuEsDQ4MNCQNkOgmYOrTwTUT5mMG
hu6IK6FfA0Och9mmHkbz2+VJnG3Pz7F9ngE6pxxV8tkRNxZF0eNtkCLsg/FHmGGWMAWGdBOnyC+p
oYlMpxU03y8HnT93/42q0oeC34X+yPxm85o6tCYnSQ/QDDDFNJFvqzEVeAL6am4Dx3OuIHZrL06n
TddmjuCfnAbB368qNA9FULm4z8+OApgoCJOUYXpoo25ItjFPjxHLN1QqN2xn40+HFdpazHnyJgYO
zkVxHPXfcuNsuovY4HHoF8kBF9x+J5m6h9dr/hxH2neKH977qJXTXsI74hHVUh3F/fEHIKvp7zcX
uGyZUgMwabKo2a/I2VlDOk3xIXCc7NFHVuMuB9S6EmV2/HyOFUQ/wAhociRI8y3cIKDpd31yGHr0
wSjW1QdrCCI3Nqp2f3lDLXyhnK82gwH8yeE+C8U7SSokw4sPuuTkP7NSNn7rMtQN/D/bAhfHgmT4
csSF79MUYGyNpIc0al4j62J/LOrMjw/VCBQOZZuUhlAUl2+Xw8xSg885PA4jBn6UGuCckaG670V4
jhTYIKIMqjdIBxhmvUFfI/zuFz1Vx8yJ83zTlbleXl+OvzRM6oB8KDQvwDTPJrazvFSlIiMcottU
wYs7tR6dYQil3eU4C8cQL3sNNxjA4DBZxTwcjZNEOqetr8QHCwQ11CK9w5gsMq4iC8VV8sefSEMU
K/tzadOIs9WGIEFrcN4TR+i0Lwp0aA6y1ds7iANwksORnQr56k4bMbi6PMaltaQ6A6yGsjgXspiD
ozHmJYi21C7YpHQc7kytxEMdYdQNKljJ1yoDq1n02BCMKoZllyPPkj2xi6jisldtm9DKfLOm3ajG
fp3Gh9KupAwl2Qlrp7G0+wxVeiFqaMa5VOMdWjsvCVp9v3wnM1a6sAunAQvMfIMV4c08n22v9kOk
eePoEMW59lixg5/KbMRSfIr+sn36OVx2Es1/SprYE4lNfTTReA5pLaK7UIIHrfpdxbY5bgDdosNw
eVoXhkTSSlWYC4QBzaeVJorklSjuHayxDh4SNICuO5q5t2o2rOE3PhH9R/n655iIw5OfxwgP7tmH
GJl6gD+QFh8yxwsxKQDlCxc6FMZCbLXuMWit5lXuI+zlIJneOWnk/Cq8uHtH8FO/d4oqAaNfSBha
GhPF8a2Bp4SylUst4pYNq6963xvYR+S99iNTWkzbetpD//Sl7oS7xoELtcE4pYt3ZLjmo9+nWIxc
nsyFr4PCN6oI9KVUODWzr2NQx6CKCyk7KJ0R4nVZN8ZXObDVp8yvDGxr5KrGM4Gp8dH9cKzXy9EX
zjkyPCCR9N0pM87zV3UYGqRX1fxglLQ8TKl4q5zJuLocZOGQI+XhzSow50Bk5tcuolkDuqAcpqaP
22CnYd+QZt0vjSHeFhoaYVKqfVyO+VmOnW0cvmEbpJagq5+NTB6CLgfcSsu7KMc/ql47T4h/Dl80
rGtrdL1S+27wiuIH2mETWq8qfkSZXyOWroDmQoCps8Zt3YTlhJVA7WEy3PpYR1IWln/3Hc2pjQ+e
Aupch/VSOakJ2k99j4GvFPg/KLjjeGSWPr5wsl/Vt9gtiny5VseUjGOw8bZsEBtDj9xpuo1aRuh7
KUXf//Ii8sMNXuLJay1H5a1GQoxYdRBrb4UWII3Eh298S/A2vsOKIz7kRtHZ+0TB9PS6SibkKWM+
RTRR8bklC8A3BelftG/G/eXpnTeVxHfpsGkt6NHIFPDKOz1rNIXOTdhp4cFqq/JFjjXhNqy13dcu
q0e0lEYt3UW4qj6kTgVYyfBq7yvFi+KXPSjZt6FSsW+1ogEPn8s/7HyvkZdw0ZBrkmHbn4no0Rmo
5YZUARoPDk0hFSFmymrxTy8HKoJn6LxiHZTF0mHINOStLgdeOBTZa5w5Qq3hXBkB1x4Ppwr222Sm
2l0dW/02TMnBZNBEb5dDLVzgn6Qf7jX6smd1Ex88iVcXJCeZZkhoXVSlH+Iq3YdPPWjEXxLvtJXy
wcIhJaDToMEFtpLn7ulqW54Rh8qghAe5s5N92nftVeaVOFdRZr7GZ7zflgVe73nd/3N5qEuzCsGI
dyD9CDbaLHDsQWpMEXg+5AXW4CBokE7s8DoN5KFb4ZYthSJb4KIiu0WKRvz50c7xnKQbfXkKD1R0
y+ssRD6F3r28qQYSiL8fFeBRMFn8S9QNTkM5mSYDEGjjgxNb4Sv4oAlsnWX8pIQpXf2HUKBVDbRE
OIM/MWJHo7IxvRh87EMPYZt1X9RUDbfQ7nlYDrny8h9C8b7SEJ+BXzRfK63sFM/Bh/SgyTnU+VQd
LXjxxqC92fIYGCsf+pyS93kCITPk4I3DOweg/WwSJwRrkeSPDxP8IszNDUQ/d2rmG8hOSclUbaTB
qd6lqMl/Yz+MdOaEQHeg2I/9gA37Ro0ldN4GK8Lm2mI5lJXfd76deP6Bxf/0YaRbMPt5hTy2GLrY
wQFZuWoPAbnbDehqvJHUBz8vT/zSmcdpTL2WHFs+m/guwtoPC/rwECPC2LXpUxEiwav5UbIPjWG6
DpJ4TY7k/AgSNW/Of1Q1BDpkVvca0tBnuevw4PT1P2OEfmBJK7PYSLEevIQVGv6Xh3gej2ga2ECB
sOGMnaUQjhegSN5W0UENrFHZ1FqIjUWFnideTGEdPSPlKa81fM9XkJi8HhRZyIfQijjdYIoUj1OY
DdFBj0vE5WWcQBxaCnukYuO/3iyis2wyPjSbOBFmw6vKVq5zRSZZaWUFY7EUkdQAvT6on+NKB2Hp
KBfdA9AgOozKeckgrdK0ySM/Olhpr7+nnprsPbPCcWQsxpdx6D5CRJz3WPauEawXil+iIMIRC49b
lL9mZ3mrlFFZxmWE0HJRvDd6gMlorgdm9KWdnHrYOHJAx66qqumqjeXsKyo6SDnLEx7dlzfT+cLy
QwCA8m9ROPlUQzk6EyWfDgA9Dha2QUU+bSs6SKFlXgftZK8cv+ezTSh0AMhD4YKS/p7uocaR40yu
2bcQV957CRsu8G76IebAwOrCse56odXcYwzhXh7jUmDwkIg0wdC1EGs6DRynst9i8x4cKlsyvgAQ
ifCUhp8jX+NabL+njjTdxbic3yeVQQH0cvDzr5UkTJzLwJxp481JO6lu+4hESSRhsRyire9Hr/0o
/XZqq0LTe5r2l8MtrSdEdw12Ns8L46yjPzQSrmJxcNDiZrhyOhwXxinTtg2J9cq0Lo1MaHSQaHDD
na0nOo8g0DTPP8Cek3DmcIZtObUFuqAGTjYWjimXh3ZewdD4m+gaUhHn7XR27mmShZCqHh5ajYKQ
MC5xy1jGdyRCAjtISnXX8Za9AnKYXWl16Xy7HH5pZinCs4fJM7nUxZ8ffSkKtuO5o5WEH3zPQz8V
f78gqfoXaSjrm8uxzp+i3F1Q7Onv/9twOI0Vo61jo1QfHuwpCh6KslK+tVqRryzg0ogQFAPGIzC8
ZxdXE3pl7qsRhxBVw3uHx1KHkLHTGejyoaK5ctIsfYXgQcEKIJoh6hezMTVD1qbaGB7wmaxcat9/
YoTht76CDniJB+a2SD3EuyOsAC5P5izwvxRbUbk0xcPent9dk1bI5SDB8+4sbBXLSk1ugRI5sXjA
ji+9GaKurqrxzhqctfbUbIb/DU35G5ANZS/e3qdjxlhD0RF2H924ru8n7wk1te+ZtCayMvsQ/18U
cTHTyqC7KP78aGcWspe3um+OrgQ49Mas1eZjyD6tiiV72yiBuVLGO5NJErRhvkPmU6D2nPmngALW
aCD+OrpRJSubSUrS4TBFfsBNrUfRl4gKwrWD4ctVJRV/xrB+KEdKSGBEkq3aJ/LXDOfRLz5gXgtv
zXFc44stzLpGQQ5lCpUyizJnpVUcdUPa9RNdBiTxdW+sd5mNlxZ+Pmun++xDFVMP/gYoIeQJSkfz
PD8CgaYY0DI5iRyQaWPb9jlirrG/VhxfGJOoFwvJQT5BfX6NRJZZRXEVW25W1gWtcunHlKv+tdZ3
wcrZsxAJfAvwWLJZW6Qnp7upDLMQh5RIdqVKTR+UShmrrQM1/HvCq+G/xDIAgdJ0FCjQWUoAohuD
gQjXam/s7zB0oPpYWm8T2+fyESD+nqMC2OcX4hzFEUfE0RfS25M9FugFu0PlYTKCb999ZCXTK1IU
3i6YyvwWPxp55XhdCMplwb4Ak6lBxZh//FqtDAmCoG4LpWra5KY2uNCF/WfDmZInxZclTBIbfXBW
DtqF4wCAOk8SOBOA4udQdVyfhn5wQtm1nCpztqonjb9QeRb+ZuhBfth+mX69PL0LJyxZLCBCoIQ6
XaLZSP2grLAzRDTBCJUKQe8h+5nUwR+5bMvDBE/kWlXrijqj3q+cREuBTeqZPL2AVyCxcbqufqvw
rOS14Pq58jT4PiJ3Ff/Y75qyt7+tzeFRyShMGg3Sy5eH/EkYmm0pjQyHS1pcnTSlT0M3NYIQMar9
Lt5k3nBlWEmsbJtaspxdVKZYK0qpkWE2IemSwkO0r9SNqseUa0Ypxk+lrtOSivaQZmtgkwWqG7k8
D1FakgKoMD/+IkAQ1RghTKVWloRsvp719Y9iCGNlA6mJakQS2sVGidUYTeA4DDACSNNhvG4TE5+q
pphUfJ1zucOrUDKd6GbAt/qprYrkvcWo5T3IY2mtW7OwZWE7UtUygI1RmhHH7NH3OU0FDQ3KyW5u
5bTEeddi9N1fQySjrYrb+uW1W9g1PCuZGd7tQsN0tmtwC0o7NSgUV4qKydxpveJ117qJFSxyipEx
bGo9Hf+pq6R6QQwE4ZzL4ZcGyzMItC3SOAAYZ4kQ/l1eEZscerhROLugxuMQm+MyynESHNOtNlpm
t5ICLVxTn/JXiE2T653hfBM7Tughc8JJaPZGm7bA1lRkfb361x8k/SkBKkA5U4AAZwe6HWpwfWsN
3LuRKe+ePlSPDRBGH3G5El5/rU3dqyTlTbrpY9NawzQsLSynAUwSeizqGWCGznjlFSYnH049zpvG
exO/EC9Ed8izovq+NPT+Hy9pKlxXouCfy6u6cG1yCpHYIhbiAHgQv+1oC2d2DuhY6EDUmCRRUyfT
wbg8WFvJtTDikXQUpvUbjHNCwkhxcjNpzWOMp/PUeq+XR7OwYSzSDRsUl0BzzU83ujxSl2gmEiFm
eFu39gcGv2vY6YXv4CTGbK9UaRX7EE8s11JgnoYoUUnbKPwjF/vLY1mcMlIAR+jLINU1i1MU1hTT
tLHcwb6hjoLnV79N2v7qP0ThbyGQICjMryIzCXy7NRooNF5845vxTyWYGFKzIgK4uDBsNJyYYatS
oD9df8cuMz1Ja8tt8HTAeGmMdl6Z5X9X/xf5kkV1USWNZjRn+HIsHsKwc+ADZUV7qDxnTx5z61dr
LIullaGCQFkGsoxKQfN0MFqlTDSRHctNOTMEQJ1jeWtXPvdmqmbqGobvPBw5whH/Zxau75uyg+Ft
ulXkfxjQt/EZ0iQMGIfq+fJmWNraxwObHfGxWaZKo3gWWmbmLkHoXkayt2s2irUmTbC0HwQQXlDF
TUA6s/NAnlJcIQY2t9IPvyTfRgZdHf+ets3N/L9B5tyNFjmYKS4sy/VMLAfzSrpNh/5Hx62ZDU66
SYdspTB7vlIioE5ZlkTGgV1wujFaZKaMekChyFRe5HC4qbOXdFXjRvwlswzuJMjsU1Iwko8kEjY3
acPvqiIJe+Xhj4EfLWzV9CFrzf/jqGZrVZdIDPRhgCqR3+0Sync7WQpek8TOV677lembr1fUKU4C
vc12uxCAiNZvmgZvlfD3f9jkoJgElIerYn6uBvhfjuAV2XphbW1DukYDjEWljhx4g9N/+KKEE8Bn
JUXI7Z/uiBpHIq2hG+L63etYPMNro170zZzWtvrSl/u/cc4w8U4wpoHecL/2hXxXWtVTmTe3XVnt
QL64l+dvaZWOQ81eTa1VIf0bqNyx1MQwDqiCG8e3VrbC0ianaMr7CGElTr/5SQSByPMB3nPm6Tjn
xf1rgyz/Nqyr3z3+FCX+lZdHtTiBFC3R6SPHPdNKKRVvhBLEra6quF1P9tZ2qkdO8+/r6kpLE0gt
hBTFgZd71vsHt6q3lZ+SC/XlPVoSN87Y7JVM2l8ekdha83PiOMzsnPBTZi1VCaPW8VVnv0vmfdi+
ZBgRZvLrOH3rs/+wMficPtUpQezMu7lAFgYyVWo9qsdjCFfCLAn2himthfksP85GBmiN1hcIejKg
ufxfK9WZVFWJ6cZ5ja24ImQwUt+/wbZP2wVdVW5xdrKFSaqw5KOf0KgB6WCTYIGmYTungQE7jIU0
3gQ4Vv5UI1xxs8RSX3Ldy6+H3PTuc2c0rtEDGl7VrCjAF5o6cxfHwW8AQdKTD2TpvsNB7deYNepD
6Ovddy8q/OvIloPf7VArr3nr9LuI/+0l9AfIpZTorwBQkciNoZxkeH5Xo4tflH+dp7m51RPNvx3b
qXIzSQf0kuWIuQSmfj/4VfYxmRENvbRr9wLrhLyhHXQ/FEok135eKE92o6FomyNQLfcNJIncD5KN
H4f5La7GxfPQKtVhAoY7blImb+dFGVlxq47NA0o9+n0RhMqjNUxetmlGLbs1lNp5bkdL2+MuO6oY
PsbJMwqt9Z8yHsK7JodSGgq1wzZpsi+y55QYCmDWplWJ/ox5OOi8xjOkJ13K3yvcFve+5fs7zMiS
bS05H6Ij8RU9/OHasYb23kc4+X0MxnCTBrG0EdXCTWF4zRekC9Kv1LpxmWu8KniAw1a4g2WF151k
2tsyNXJMcMd8n42JfUXFAnhd34y3tTRhuxBM0j2ZWXoXGl3wlmikbJu+LgKMGQzzlw5ObrqW1bb6
SFoz+NoUNcQd6sPhbR91hYsCSehOieU94+HcvuAHql21xsDTSBvxAaUa/Kc3QknfqeXUxBskmYt9
3iG6kwdGekcrP33udapYTpS1j73WKPvY6sqPNh6ZG4rACZ7p5je6DsVVmHY4GXqlvweZXQvEEaUO
itf3OFIUTx7/8CvqNj3Gu7icedjX3FI/s7cqSMcbxKqcHQAy52qYsOXVUaLb5mFRwmXRaoqg6OHI
pgQtXrWaZGfYXnXj48b5AFrWw81TTZBKgn0XoCWQG+xBSwa4Fsjf+QSqTSgQcA2iQbtO7/U90pby
ltq6ueXTBJnGcwJ0P07cwa5WgnKPnyYeDE5f4BMb9fF1n3ThfQes7CqpqvGx93UgG4Fa+6goRyk1
t8B4DuoqfklsWSgS4Q1wh2ceuiJWGIWYxU3VnVzCjmvlXDzo+Eh93vDfQq+qHx1srt0QIHK66wKI
M5vR6MfvWlV02yrBP9Ns9XYP8qi49/CJfYomVMPSKWtvajUNdxJe0Teloo/XNdVhF0Uu0unC98NN
MRQhCVUoDfeG2kc7swOkULS9RFWuGm5sxW+3iaRav6a2H98SlKG/VHTdtoYdF3up6PTromuUuzwc
5LdIrczE1fTS8fcys7xnND7+fX25tT69v7P0W60F3lWRtuOVOfisGHKxL2ypYedjxnvfAmr5GWM0
ezsJ1dDWQYAHwZ9nP246ICFTcdWGUwoituTDcyhWdlRkzGiL79Dw6OPN+6BQLbnvIyws8Yw0mo2t
YijoYC2Fln47ZXfqhICg7LW2tQm9wbwqtXhy0y6TMf6WILAMVokYtTqqT0IDKdig3648caZ4VxKo
90PTT81OqhP7qQjkeKuYXfYcNYP0ZjZUbVQayO9TTXXOjgItg3DfDd+M1s4OYzZoHyoN7i9eHTUv
VqsAcmwjfHlpeKgHM1d1oXM4fmnzEmSa0SbFTQvVfFNK6binqBpeoSjZ/5ZDz7vHlOBbFISYsE+R
uTXCTL73jByX21xSbgdfVKjsym63YJD7XaPZrRu2jv0/nH3Zkpy42u0TEQFivgVyqqx5cJV9oyi3
bTFKIBCSePqz8H8u7KyMyvC+2R2x222lhIZvWENmQs/b4k6Kc2bw/6WrdzHs/+pn3y/JBlYow65B
B+4IJUm2C8OQ4y3j8xfYMNNtlbDuBh6oDtCdid5aVvWvoV7pzBTxZIDtlpckql/bqQs342SHB7dp
6O3I4ROeNXHXAmO5tAd/Id49typ6k71MtmRK56spshSWiUkIE8u0vY8E/AUd4NoQnSaVRb8aXArA
9ZxvZLLA8dlpfFe6mt6MrbxtHDn+dQkrxm3XWSRuHK9h3gxjvCFL5x3wbCy/bASzL5LOTYYGu3lT
zlTvLIRCDh4+CPzu4/lbrGj0GgIE+SsIZQylzjmUt3CWFXllR7lNRj3nrKbsNtU1OOSdLF9GSCps
SghhbR2Udzaqb1VuRJm8dbalFa6nZtigNkqzykz1hko93S8yKHPoxcln36nUK8SR6QYmNvNrbGi0
c1bNOhUk8l6n8EdyG+rD5JDWWwcG4+M1sLe1zQXn5fPoeDjSIRrCbEmi5wA1640vJruZGYxtAHAn
u2b0oVBQKrqvCap6+BNq78C4+Y76KTtQkK5BJ8AbYYD4VbD/7mNVgI8zbADHYoUDoZVCjlFXWCCR
9wMp1dGvmd/k0xCIvIN58N7HAcjp4s87PvkVzKVc/8BsPOdtTdrcpvUEz2GYwwDBMXUFkic4fDLH
buPeizfBoMdNJQG0iPsOf0MX22JwyyDvJFyaS6aSY8cp6NLgVxz8STWFAlsim9u03Lhscne06fgN
bOBDUCNokC8ickWGC3XKW192VRZBr25jjSrvUttHP4Xuk5uU1eNVWUf+twTBCcn8XlYHt0qc2wW2
kQ1Il9DJyvrBKZ8H6BV9n8ohKHyB+2OanfqgE+PnlSNoQZPGPQCAxMC/VbhNQXCHhfTivKkavyVK
p/5mxItZWPC3815oW/jQTN7A2znFxwzNF5VOzi+PeXIHZbvoyWXQ3B8rMyAMYDTzqQfbH6DviqFS
deEMS/fvCS44mFDpAMkDbiqnDB6385mdZxns2yXEdUfpEWo7Xyy9pOZ3JvBHxI9m06ru+1Epxwsp
S9xZBXsiIF0t1Cae5E4s3YXA/0zuBBAzXhS08ABzOe3eM2y9uvYxjPH8b02Hd2cUwLhwfaec5Fcs
yYXlO5NopKBgQkodAFU0B076Eol2loGbCuONrLmZKA/JppR0CLN0kYi6JOqOddFovnwBEsXrCghR
NxfmfKaehLbRSuBdCcOQbf47z55q6ILGtMfR5ZS9Kqmc3TjKS7KDZ5JEmFKsbhwAngGwejJK2bQl
7uSE7CegjLMSpbj7CKizfch1eL/CVP+HlV2b2eCahrAhOAUZr70vZZaOoEpmqzsFYfMRERkHrX/r
Q2jc5Oi6xzQjTumOmQ8WTHjdO9q9NO01U/w73wJUCvLDgOoCQwRc/t+LG5cBhMMQWu67tNk6hnwT
aXQLo46bDhFIxIdDZFA0/jx7/XhW/h7zpOgZIJyXBjTWPQIcv8obyhjMrbWL6Cz1rK8Pnw/38cti
+0J5GxzpENSrU5GMrtZyhJoe3acUZc9ZB4Xqh41ACJtJVl0ohn+cGwb7jehDpP4R7Nt61vRpWjt7
LdPvgdZIBvrKP4oxHS9IKp5p9wIKD+QZqB5eEH8gmovK54JAqnRPh6pBebrBjZGXdrF201cN/WJ4
E0UFcEbkwa0c3W2ACjOIwAf0v6EMMvTtJqlFdcmB4ZR7gunjd0EwYlXUxJCnznqyDyshWJDuDdEm
zqYkpk4Bl8gKiVwyOc+ykR0amr5CPxy3VnvdAW/Rg4nfuN7Wjtpvs6AUrMVcjPxHGsH//ThQHUO0
W9c+0sl+7wNKp3hVvBS4Cu6M6aIrBNwmb8zyz8ZhON4gVUNDHPB+wObWfflHX8xvWO0OIzSi8aeO
YeeMOWqIwB9FjzNll/gtHx+G9c7CJkCcgTaje3JRI8/VE4BOKfyROvCjAvfRMXIHMVVoU6lqR2T1
/M+nClhhkNIgc7hiO0/vS1RfqScgCGzm6TAr+YrCaz45s8koevOfj3V2cr8JhtDQxzleD90fK8kA
FyExh1IuHTuSdYxEe8RRBhEGs/dEjWWhZ3NJ5+bjzQhSLMR5sajAsZ0p7y4ARDCdQpxm6e9nplEb
SOzq+6LDLQdiMKP1mhrL6OXz2Z65QqD3CbaAjysZzOOTT9mEfTzKRKR7ZUmYe44r8sXvdOanF1u3
H593zPGPoU5Og1+2iTdD0WWvXefFF/o1CcVNS7oXV9KXpJ6CbLAVekRVdOFOPj9H7FiQskCMP1X3
izXETXXYpnvkWbBjAig9K4198RrFs/9hNSGUk6x2hS7ipr/3DtWQ0BH+mO47lO8y5BwkYws7Mv+S
Z8C5tURohmgJSqYoXJ58Nmx/PGQa13HAum+UV3epA+x+Et44rP3l9XLb9eFdA07G5/M7dzYA2AB+
dXV8+IDnhChm27p8pPupHposUFA5V9EzemCw0ZvvW9vcfz7euWOBhiWaygHAwFBo/ns9OdwJKh64
dD/3E5A8vtrbEpBGNgw3QzwdSOfdxG3w9vmg57YLRJrBSljxhh9QFCTqbMpSoDIrSJ2g0uTA1jSX
KALfw4jZv9BEWm+uv0OidTGhVbyqcQIOcPIhF1jR+rhE6T6qYOwJYUZYpY1Ns/18SmeiEmC1cPZW
cSqkDKdBUGAibWG8sA/hO1tAstu9QVaSFjQYDKopDrkQLpxdQhhYAhQHkMQHDGUK7Vuo7Q8U7gvJ
zFEOXSK+acuR/gRWLlwunLrfRM7TRQxCcD2hYwDsyWnQJW2b8oTDvEcJlODhsVJO3925H0fUrpfh
rS5ZGmb4E2DZAjVQvstwCWVWsrb5xqAl/8/gAcT1EBwCE+23o8/JYlt8ZgstAdg1oM686SDlUhA2
98e65u2F4Pbc+UD7AtBuoCFwt67//o+3SujE2gV4nL2KEmOz0G/7Jw2bkeTKp840b0ayemAJHZMf
HPK1zebftxUQa2ujC+ZJH/onU1lGBrkE5LWZ4XkgfDCXQxTg4rYvBs9ceJjPbWKgDdEUxwULgO5J
K8+Hboy0EA8D2HGCh1inr+s+eJpU+O6o/kLCdO5YogGPFxHHZQV2/r2wtNeNX5uG7o1gYs9Fwq4d
yYYLn+/cMUEaCBAlBlrtQf8eRVCPiShCqBHyBbo7YoXeJVCHjKV3yV/q3OL9OdT6U/7YKSU8nBIV
QEe8rdsnM4Uv5YCS/Tyk98b7R9GbNexFRxU1EITlOAWn6oxy4tPkzi56roBSP4wg+u96j02ZagTS
oM+34LkXCb1CyNkikYZqwsm8mEEqLRBU7b2abMAq23imegxb1L0teiNzKC4h3s8dOSC1UacFAikG
xP7vhUSIujgQe0cj3hr/GHVx9ASTG3Kn1ZR8DwffexRcpy9pqlBy+nyu574h6HrrQwHQUHQadi+m
DAkN2epMsaTboanJHkW/Jh/SDlzPyvEvHO9z2xNlGJSzcJmtKKW/p9o5+Clm7Z133iyuFBfRyyDU
sE2suYSlOBfPgNQJFBReQ+AE16n/uT3R+FcgYsf7Wo1qOAxWGbNlcSf/S+hiS+R1IO8VY1rWP1Dm
BuuzBWzrwvKemS5sSyFgEABIDTWsk63kUDCAknYAHsao29I416GOglwBUHdhoDPfEeRrQF9XFRyU
mE7e/Lk1kPMt/QTonv6F0/k2lv0WzKEjL8Xr51vm3JwAK4Y0KUJvyGeezKkb0fRsLTJQJBOIRYEH
ymrJ0cKqyktmemcOBj4CZoOzgf855TdNEGCo1rdq31aBozIiRvFs4dqOc++L9nsNkFabx9WIJiKk
OMoLcdS5NQW4ERqSq+XTBxyYR5YmnVycDVk2/Kaf+6rodcTyGlTprOuRLn6+sOdmi22KKweISqiH
nWxYHkJqv9Mavgy2/UEa/SYsXj9L3V2bVNt0Vq8k7S9EVefmCK0tADndtTN7+jGhOaUbKJYke+gk
P6dyIXk0w5IltlsKl9ELEzy3c/AowQwSywnrn5MXEI7YUze22KRd7DfHRJkk60I67NCpIfvP1/Ls
UAhPsW8ApvpQDZVDPIS6RXYfd2n16EOIBjUZpa9illxS2DkXKkJrHepHKwsX78ZJEGH9Rptxxj6p
Ss0h6tBkCQt+JBICqpAR8gO8Gam3VYzbYoFI26FzHLr9fLrnPuNarkPYjxIKuKN/33WM96mQveeg
eiKGgkni5LGq/WPrLf2V6QJ24Uv+ZiydhMcokqGojgARn/O0ji989GX7bnT2rYVh2WaWxNDN6uHz
RqEagj6iN0TNtoUs5392GaGqzOHLTl7aoMS7QqgRW+6ZLsONCUo2p00uiX5IDBNoOC0VGwtiB6/J
BpVGeufzkiYoH6R0B8gHiKnUn/uNTM3yQy1owKG8QJZgk3hjKPIQ2jT+lvhN8g1/Z19uoYYqjkHa
4wd+vuhn4gSEJBBZXbVeUSpdz/MfD0yjAAEEphIZEGmrfGrlV8/E1yzw7/yxOzZB//RP4yEjX0WS
kW2h4A1HldMwwYEQryV9lRxgn2keCdCpKpugwXe/sL5bslRx+pCGFHiFz8c92Vz/f1wQ+tfmBT73
yTxb4JDguEfig19PjcgYc9oxrwnMjDLiVc1Db2Fm9fmQJ7Hy/w2JmiP2FpxwocLx99LOlJehBL3l
wJLZu69FrG5IlZALu/jsKLhtf0tHwnOC/D3KKKrYctePD+iTLHfWhumDTHt7oVR0dvmgLQN9MAQU
HyQNByBK5rSb4kMK0FhGVBCAiFMKAKrKOzPU04U04+Nw4I+ifQqE72owdZoAzEMXh4sHXD6fqD46
KPjcht7yzqO02quOswuz+7iG63CwK4LQ3yqhc7KGsoepRdPNySGFyvGN19gg8yG0sP18P5w8jdgP
+J2onUIfCB2nD9yJxlFlbRi2vtOjcDIFLABGrtZ5FFQd+s2Rs11qL87J0FxyFDw3v7WSgvsdrgUf
NP6MCGkIX4nkUCEOz6KIecfYQa7z+fxOnqvf84OwDd4PLOaavP29E0uSsHSwQXwYlsF3N67TBl0B
af+BZzFro39E7f8eDiEN5KvQU8aTcfJchAiktJ9WKYwRyFRwEPK+AJ+r4wy+aZck4M58OtCFfZDT
Ee2DBLHu1z9uycT68ZiMQ3hwQhW2W0hWA0OSGqaecJ+PprCxnoesHZop2qLCoS5Rw84sLRjcAHwh
AkcX9lSCLuB+CZmVNDhAYd79jjrcjGYOgCV3QPabS+ak5MxsEUkhEkdB7HcC+fdsmTc4aFaOwaFn
vE2/MiDeB8CR4HS5Ca3yROY4LhdfeitmtFNKq4BgdEIOVCH8K2Lg/6zZLhHVdhM0dfWC/h5iswX7
L9hDQTe5HwiLHhfd0+Ed5YxwvGvRpx8z0CJVmavAY7hcKrAVc+HaqDugYbi8CRhvXSHXDcmWhuXo
v3++d89M2Se4cIBOwCpjC/89ZQd/ZQit7ehAQse9C+pwPig3muPM1cLZoY010yxgcvhvdKCDfOFt
Qs6Iv/6PSGTdy/BtSHA/4GoFUOIk+vJBOIw0zJAPVMfjo6IlrbIJHI770dHAVC1DWmVLZ/wdgvjS
HMcFyiXQZRqcQi0NRF+r4FqWLS36tlPXJXrn0LULHQg/Rj/15MqirKd+yoC2DeDMQpcMHMYgC7tw
lUKaXijYGkXDYD2/jP7wRbQehSam8d7iVipUrSp/KqK5jzf1mPBMouh1p/u2z0zQqwwy1002VQSi
s1Gjt4oOJKNe2+3dhQInjFrOato9SwRM7ZTVfCkzRLPlhpQlz0KFXg7wxVOB/jfIgRW05FO0potW
QwIZLUuAE5EvFWBjjJs+4FWWDNGSJTYdoPIHv1egWhm+EcyJqgigWQpaZUbIcA9s41wIZJMZm7rh
huGTbBEBoB0aYfq1FcG96c1j10T+1WQSW+jYSa/naDabuXTNBsSW+KoLoY4XqdlBJaGK7xtaekUJ
4OoLHBTgoZNClXWEksEDaLXvFp2UbdV2spiogh610wzxwfGXpai04+a107ubvvS/sGZMN1aUy35G
xpYx0CIOUcrTF7LKPsbtFIPAH/6wvmQ5CinfqsX3c6pZuHFq8LVhwxR+r8oyPdQREQgqgfDqkylB
FAqG8Vfss+FKpuqWQ9X4l19C3w+ci3jMWRL0gCWPy/cZeIdvviAqV1E4wPx3TA4C7hhX4AfxbMQl
l0Uz9EMXl7c5LK3qh7KERkLV9+6tol791det3Pg87XaucuZ9x+IGuLe03qYsKJ8GMnrXkL0ajglw
KyxvuJA7VLlpHk6dnyvqkg0IhPc4XU9Ak2MzcEXmzOWEPrVdOx8BMvmxmPaHSq2zM71ydzJSCYLz
alXmQEi+TdDDyZy4HzfWTuZRafkclLO9gtMFcmreuTg7QzwWhi/hVy76vqi74dWCibdhSfdeU/k1
BVJrF04MACuPx5vP75Izr20I3RQoLKLOv9pznNwleFn7gNj0ADhqKfJa9ewF3Zjpkt7XSei+XhoQ
UlxLMujeIS47iS/hIiWZkwJpD6LyYLdJYKHg6rmNfG1tzdKtW4eqK0RZ+5f63GeeIxQzIjQE19rU
h6JCVGsNiQ2bHIB0DHeSA7K8jNLg1q7jh39eTMAEMNc12fbwz78XM5S+LKvWiQ8T/BA2dV/SR+jn
iX/r3/2+f/8c5eT6RyWIoNGKAKksPbrlU4PABZRQWMTH3HyvF1cVCZDLF+79M8sIONUqT7CSotFr
/ntuFPoA8zQ2yWH2Q1WQCiDibgzap6QPL3kwnBsKIBWop6ErCkrlyVADq6G1iMD+MDcuJNpkN+II
CRK9prQTj59/sjNvKYQoXXRf4CkNY4eTaDoKrCApC6PDYISBg28UFKEty3xh7FpVuJEgF16MIHNe
aIqeSRoC1A6hYQ1RDcD/ToK0JvZ6o5EFHUI1THmcgM6RjQ6ErtIeta4ZtfILDa0zA2JJI1CoEDNA
V2a9CP6ICgc2Qb7WwBBB9LwXha51+SsawhiPTilCWTiwn77Aoz/zHTEkOoiARMD39DTGnrvBD1Gc
cA5qmpcjnOQgBQUWSFaj7X4hsTzzGdc0xYXuAvQUPrSVZBnWVQlc2qHxwvoaD2h4q3CnFzDS9gpH
pbywgaP3EGuqi8830JlJ4jT4EdpMq4LO6blg9UyNb73ksCxqugui7r/WsPYOKIX47X8YCbWI3wnL
CoH4+wsaPnecpDj3rYzFFeT26GM4GFhMhuWlw35ms6w1YISYCDLJBz3TefJS6uo0PniLZbB2HVWt
8jKR43dNUgppABec7QsXzJmXCAYBONirKuRHzh1359IKFAsPaknKLSmT5Gsa9fUFac1znytG1Q7g
UOgPfdBfszF8xszY0AObBauzFo0tKGtSLZ7ipQRU/fNPdm5OKKgArQmKGnbHSaisxjlZSvDsD0DU
OxAnq+YryFzZ/eejnPtaf45ycrQnCIzM8NfEg0BDcElJzVqRCVChFVRSBu/LNHvVJRPSM+sI6w9g
V6Aek0Kh9OT+olUA020mETZGzfImOXgt2UwBMU/n2rx/Pj+Ib5wJH6CQDCEsNFnPiFxWbhWhjonr
Mpp4kIdjCmvV2tcacCM2RnEObKgZd6MVty6vvKPiA7TQuCY0h6aYySe/hYYQ+FZb1+t/UBk99nG4
88qKZjpWVa4rmCjpvilzU7O3LmJXMIh4bPrJFLLxOlhY6eUB6PsbEXb8bnZ9vpG6/kXnkhfQuHwn
XfMjbLpur8P5pzc2AwWdouM1YPP+fG0l0l4oxNVbiUotdDGBax9zU80iylL8GC+PQPqZ0DamaQ7K
SLWNxSxfAluyb3FjRZLTqZ53bd+3sDlQ6Y7BmE8WqMHynQ8QQ2EYKnVySMg98aV/HMgAQUGVfrGy
JdBLqrx8FOi8pbECVc8GYlMZ+5i4wNA6Tdc3mQw1yCQgJk7fJCTf964s3YPm/fTqofUE/mEj0qCY
Kq5u51EtV9R13K1twjkfVirFxIi8qzoWFnKycudW1ZDJhCdvyu2TFxz1DhmZghNYE9KnUYkZ5J66
2tHJvhNv+ilQbtkN5bxJovattrzajfB8u3dkxN+Jbpox+w3ECJqVaDjirqMTid5bv/OzmINDmUtw
Qq7KeWx2TcPrXW10d98hvckQ97pmNws1bVOt7WFhYf1ee9OyU1Ds2vQ12GpQWkkPkw0swOIKin72
CPgrXC1wdvOoBaHJgqEHmLErq41farNBDFRtWm9udQZPtS4tbFKxYwz+xM2kRffVZ2TYK0PY3soR
6nGSgXzqIQvAh/w6cg4386HT6XXQl+MTkPHdwU3AT3JpHHxLoFJSQOsFFfsEDT7dds4N0qIwm5Dl
bHo3pZtuFOKNyqrfR0KYL2yi7cGAS7GtxBDdz2ZAYXoZPXtX09HLuY7dL7HjjI9czPGTGeyDQ5XY
mbAdimSEhj7q9i7aJfzVknG69kvHOSbNwm4nxEq5DMsud5q5zOpk4rlrYwW+RxVB/iYMfoyRP8MU
uyH8e9uIYBeAOdqDv9bNIawLcTY2Q+LXeiM5sudlapuNabqmxlQX+pOWYIz5PhXPUPEHpkc7ADCt
mOwfyKabe/x3/DgsCdi28NoAoL2dZ/3FcVk8Zw2aA1eJIDL3RhMVbqzmom7IHGyQAsRPS9mjLkqD
5lBBYBi1CMCGC94tEC7zbfStQvnkZpGuvQ3IvDL9RnVnRjHh+oqbb8i+Hpw+jq+Mp9NjuJj6AS8e
/RW5PH7ng6w0/OOgHVEh0dmywOW/cD0GT/1S2W03l3MxRvNXQ3VyHU5C3Ui/gRoVqHi5BzfW5wUk
oCKoOTIdEG5ACAaJElTTO0LUnJmRy1uO5/halRyMG4pmcssXcSBTHBXeWHKY/Irku5hZM+QRM+a5
RlKL1FFWN2i2T0UIivpXT9Nm71Qd/AP8edhGdYICCY7jLXhi9zBeDN+bUnc3czi5WShdVB0cAyvf
FFHMJkYQkxseQDeTliAgKSec/nMSvPVIr+ihJ0O7jYeJH9DmaX/CdrgTWWDj7itfOtwNLlh/8whj
uHwBgybMAnemCJ5pBFdR8OZyzC0uBttMfrbU6jsTtt5FA/czGBpEu4bhS2ULRLSgZtIhuIH82ZdO
k/LBjsu4S5x+yo2pwx24h9W16UYJ4Xq2Fnkc21xRcPcgw0vaYvR9++iVLa7f0UvMQw8aHJygK+eW
sRbUrjgYgWAhwoB95xPHqk1lPfaT+SMLURuMKBT426pZMipSXEqA91yJua3xRdK1bdbW8klLt90R
5bmYxwRHidoVw0pQquAaulJ7wZcM5R4o/PEZWG/fLZjqsVPhcpkcrddigq4qcfeTXxBp9n4g38IR
81DVklnc1eHPoHXEHch1zVXnqjm3YuBXsgRW26vD9nWGm8kPjTrYFWXBnDdjj2KIP0yjC7MIjbJk
YJbyu4b4/Q1yuanN0MgJfrWh0rm7kHTPjTs8CvyYoisFubGNJOWON6qOtkNVL5sQV8L6dGlNctxr
fMcdy1+cqGN3LU4wZK/mID0Sk+r/0GCGp+9YwvQ6nKqNXGx8B6aYCFeTCrKNGF2i3PaEFh6Qujes
lVWhAX9pYOQQJWOGRwt9xjie90pp4OmRk6P+JIfwXc60/s/McYR0gcAjVs9vqduJm75z2i9NWIEm
QWL1xalDOA17QzXc1jzUbzx1+dVMwR9PK/lNzpHZjX60FICeT9BljOYCFjfO1hWoA09Bd7C+/ZEG
lcqqKlJZyUvwfUP5AL6rKrwED7RHIRkgZOnse6iQwmlRgwstkyUzpr9FPLvTKh5QGEpfeKe+dcz+
UD6eWepUB6AAYOGnRfru6v7WOE6U87kZsnB2DyptvhLh/uqI2+0aC7BfGAmbG5DFN0vtfzMWIrKZ
oLM4doOiN32FLy0IEbeB68gyM/0yBYU7rSS/zu77OfxvBHoi59Rvb5DIl3k3T9ARrnu1L/3Bu0pK
8z2ql7chqDct6mUPFlzElYv/1ZJOo/ubujtBrICPMe78hoJluxm7cj5KFnqZEChUeQOcniwekv9c
A7k30y7eNmj7us60AeANBPENHxq5jabaRyUxkvvG42Uxj+AuAjjnQHQHrVIw/eaNT+JfPkOcEM7d
FXOEm0s1G1xgAKzHiLsKCj83WNo/TBEdM4Labx+M0TPeGrtPJ9pswJ47pK0YGTiE9U5M/lXnx2Wa
1Yz87BBxPCc20NcjL5s8Qjf+ugaDkqOoLA6e20IZAeEhS8KysCLq8xLM7UIZmNZTax9Dx9fXTSlw
yuc+G4fxW+yCVem6iDxZSSQIGX2fL+Eii0gD8A5ppO8+GKC5DVmfp6OLQryvbofA8AwJzLNO1BPO
stg5qr3Rnqx3fcpFHjlEPkXdZPdllCwtZuyWBVLY8k2F8jFG6TwfNYEsQaCw9JAYy9Buaa4lc1kB
aWWGZzChB6KpLBo+vkoYJ1Sgdu9DeBLCI8ZtH6nTynsnVvEjfAERNo0DQ8F4nLfWN92bnMr3VkYr
/IxO6O1HJEdKSDLscjwnA0KqSQA2wZ1hA9bnA+rn6HjLJSdGDq8MdfftzNh/dkzdTCHkg+6ffu8V
CbMmETIbFwKjXxoGO9QVu0PM9FcHahLbQUNRDhzxOV9AnstN5/GNgG/iAaeyPgjuiNyFuVABw88x
16AyFE3Jr4WSt91SoYoLu+RtxaZjI1uBqDIerpuWOCgojzqnnSeuowg+H9VAIFnl6eEe9bh+Wxpi
tgMRNgOPO32j/Zgcg8H3tynl44YZtuRjyAfYtZGRZ+gWXMuxpEdvmJwbeBhGWZSqZI92TLVxTXCP
MjiMEfA1cuZDwRutBfWLhMttymfvDu2P+1D79jkFLCLzlPA2HlWQoUzSO6d3mgwtmQ3Hw/mGnHBA
Px80WER40XZRdjq2Jhmh2SCaJ1vFbaF838lQJ/OKgKY6c+Eli9qQ892PNOyk2JsnnV0pITlRDuPL
3Ghn25oaiKLa2zaj9bzMJKJ55hMukBbdrS9NhHCE8dm91k3JMgcCq5kqoVgtwwDvKBTmjnCqJJDb
DCKYyUJBIJYugZucCa6CaprR9lrA8oDXZRb3LYQW6sBuGFrxRU1otZ9HGd7ZbuQbx52WX0OfaqwF
wwuAiC5m5c+k036RkjVqZLLdqqlGWtbQB4mq1XUnoYfkeDLY4lo1T9A4SPISEv6FCJarWtIfUDFi
SIWG+Vii3HzNHDK8Rij4ZyxazN0SIXpIHB/SBwBXNctBTO646drqHX6/yU0/RQ9UwrSOzrUL4Rvs
eWcqITEwNVviwnUQnPU1yuy+40KvjnHKXksefnFs8gVGl8m2rfRP2LPy/eTHMjclbfM+nu5I1E7b
ZhmrTOMVz4cWHyzmnIB3IBuQ+2mbRQb3fV3Hx2rg6higZ0Yk2Cut088bQROb91P8GFScoV9Uf4fG
ynCEqTHalHHDn3oxpYfZmfRzFY3Qs4GaSwYTiP7opmzI4rkJ90szi7ey7zcTuj/YWvFNKJvxOQrH
ayN8imDGPjmy6zfwSOhk1vSlftITaQ4Ag09Farpj28jbOox+BqXz0gf2UQCSgVu7KQC3QU4Muz/+
y299VdR8MHvRVI9RR3YtdDMABGri24FqD3R/9Q3tUIQ1pB1w8bVNAb6vykXb9XmQSgP85/QApDlA
RhzSFQGcctgQubkD9sSQBVI/1rN3jfydbVOAU3OEpX0eL0lypaAPiRdkJY3E80sngftHK/Euasjb
4DhXEeH3Ud1vo1S6G4/VVW6IA/PFdG43IjY/WTK2hW/4mk89LKgAbEPeBrfBhDu1TJAmCALBiyr+
1SZ99LUtAx/0d3bfoOaQd5CCOcYzdSCLDTaQHyF7DRY7Nej9+h6WFIQkQbvbGKIoKL10TTKsJAV4
gGlcJYKmL06SvIUyqWFCi6syadkegn0vC5l0jozzLnbrV8/pa6S6khXQQQGnwfXsk0Zeul90q69K
Ni1bueh4K+zs33EHpwAO6uNxUdAYHMOafO8rMe57O0d5EkkXpIhEvDRWxddtVV4lOgye5gEaA/b/
cXYeO5YiXbu+IiS8mWK2S28qK7MmqNMUBB4Cf/X/Qw+OvtqZqlSfQbdKasMGgoi13vUaxtiBMpT1
roHsc2Ea9a+1NAnRyVvSco3iok6lTa8ZE0Iw8owL9a2pynKHOcIDOn4jWlfyl1u3t1gZ9SFz2lHu
lsV2bpXFlAdNb/ZNF1/XXfvbWIqbylJtOKvWU+Uk9ceqGR3oNviH1eDZ5KcaLhZaoXehN7lBx2Hs
90N6O3S6+XOm2SdUcrWLi83cKezMsdnJSgm7znRCHS+SUmsn6H+YDWHw8zp0YxI1FK8h/rB5oKCn
9RvElH4Oaz8AFJ9CPvsBqiDrTTepZegHH9y2TC6wH5qhf7iPYjR+lZW7nVr9m5NY93ZmXpE5uB/q
Mu/9HJuOPh36UxM3O6NZk31bGt2dMtn5D9rYf5bEZRIcF44/uu2jk7H5ekZR7ZtBZD5mQPPei4di
hxyLrcY26JukoCpmhLNXm3m8GhJG0+zPmd/14jTb7B5KUl8yjCj+/QOk5idBCa3gYypm58qdihem
TQ9LrQ1BIgbTn9vivp81O1qtQbtx2y6G8mlTaneeUeL3Y09dUM7ZyuZrSf3KEpi9NFlaMh9txFNa
JeoOxaR6PTvmRb3O9v2UW0E5qZwuhtXxEUr+BED7uLrOtCtN2qc1tqydnS5FlLluGTKUehpIOdwn
ukMGaaOetNLKnjFI3RfDeEKOddtQmt5PanyXsKHyDSk3KWB2nNrGfjbILVnLCjnclO/VzrjzZLeE
QPs/F2tRo96wTyaEhzjJLvVxeHHr9a6cCuuYJhVOL3Wjhmax3o2IywJdnd4NN2/DJSnukiyxLnle
FqYbaxtyrJkBw+g5UJulDXOsUn4sFhXCrMP7GeDlkqFOA+RVheFjwLJcem2LJUy7WOC4HfkAZere
a3AAsA4iwtKdc60IpnkBtEhiPOqU+yrTNW4sf14yddq1FU02ECr5Ir334IyO63tZOj+C34mgEvUP
DHuk30AgxyemrKMCo5PUr7HOCs00GzK/XfPftZkpO1xwrr26qVHqdR+o9rAdcOe3hLHdFc5UfZR4
YpNrC5McHiY7bBrlwUnEa1XE6XFiMLSv26mO4tG+aWEi7dq+udXrTPqlLC0gcSbfjS4LsoPoK7xK
vyW9sLrMpEocF/EvvtdS01YIboNssX9mfab5kFFbf44t7IqpScmvO7pZcYS35rFjpoPv9cZF1tu5
r3bZJXkLHb5NrheBs7hhIjdjKa+Og9VzP7BmekkhwDMWH6O2sKlsNIOA0KI+SUDPVnXZH22In6uR
XiLGBr1X0dTO+nqjtMqAm1j60In16A6ZGlha/t54kq4kVareF7pbhAkBiKGTSGNfCSvxa4s0R6mB
bxay/WHF0wsekD8LXg0+kNiHlWmm3lvJOjHuME0krVoNVlL29x5eVStuRiFlPhIORXt1syR/x4Tc
CycxYgwl2yISrftS6CSmsRYfBuQOQa5N5OpN/QeGOjE+allyzYzlTQccAC8TtZ8PDFUX57acMRki
JvWnVhWvWkGeKdHGXJdXFdpNokVLqvIKVo4dWgB8pTx8u9oxwjRi/rA08aHE2gOt93YimTirxav2
biisf3ta21OdNI/DZuLedY5N0ZwVfoYP1mnFzzvgcRQ7TS+oDhr5gRXPy5LU2cE2Jb8oM5VbbRnf
a7cidihZb0YqEXgXpXZDiSSBObN3DMc25rCzXmM4/8+6DO2102s/NYqXlkTNoLZg3zCHnCKjm2as
soznIl+QM9Z9aI6a3Llzr/jzOn2Us3foagxxUtkw0IDYdTGvLU2xJg6FFIRV2+Y0XuLLd0ennXrB
6uSJ42vznNwCOq1RnGVWmMTzWzGaMqR4TsLS4TGORDSk8ZBfGV5/3WTl60JTQsmoHHBWw9aHmuPd
dpafrjRvVb2+apUFuZr9KL2aVUbn4csidq9BFKB9KWX5ZJWldZkZbAClpt3kZaxdaN3wgCddcVdU
ngPWnyp7p3UF3x9NusWo0k9w+osaUsFo0pW7KqOFyifvteiAlgMw6zkoC+thUdHHZ736nOYzfbar
aH6rN3d4ywKGp4bwHR5oyKM8DBD9jxXIFfhJthMtx0mtl+Zd3Y5l4NgdEKwz7xVcWSJJ5CI2nbnE
GG8Li657J6g7s4g0jIWCvoce6BWzdmwI3Duss3ptaCNDCE1/XiznjenjbUwgQth2jQsuWai3ltIO
OFI1mp+3cKFsMbYfSLgxwO/G7IAZaXc5AhwEZqeZ98pAHL1Ru7iGofekPsyNVwtXkT1YthqV9foK
PWPegJMl9gcCqQK1UpIb7shAT19k16umJ+iW++I4ZXqN6V5OU7HYCTh2nrsRX8ncgIQ17q5nXvCr
F+aHixlMLoR7v/RjdXJLTLkI6SrLBwt49HVw3PcGim9YJ5N2kl7rUOQkGGSYEtd1u/lVURwOGtYS
ytCnxNQ1T5xTw/OEiVpYrZUWJpl+n2+X7Ry3podaEvaQbeuPrVttSv9xc8za2UdU69KMpzaSFORA
VBlmaQEuZhZwZGxhc4RugPfYhp7SSILwpgxcj1zWHYS8+aUqlxXeojJqvpr2OTMHQMQ2w2prKEX7
M1Xcq1z86wLWH0rmt1GKSYzfMRz010Lv9/CAfvde+UDXy9KX6omiUPgkJRaB0CHUwexgt4qbw2To
H6mRk1vbuvdCnQ+rEY8HFu18bI0CdYc6/pamy0jIsuZfnTVyWBjWVZkvEJXKVQEezqpreLTdbuUB
h7EDeQuNrk7bN9oYeay8yX5+NoZq3WE6p+NvVa8BpxFU+3jyAtdMnzKiDFizqzH64J3PuqzXXTZu
nRZjHH1Xd8CO/oA8KOxEP1woidr5tqx+yWqcgD9U4z7hzVxuOqO7GkceIOaJ0dsMLr7k02VFwu1x
0lT9Z965gorBw1RT4D57YIaiBpqCkLtWFV83KpfDvQakpvkNNmVCYDSl+2w7YD+2SWkBH9QIvBwH
HheL/ivGR57fTnnxZlk9hlho/HZtivvp2kF9y7q+o/ovC4iHOKlY6/hPK9I50huWkaKadjQ4gLcl
tp/A7fezudwAPmCX11r1bhqT+jXpKxg+sSbvhFX+NNzsBbfA+jgZQxfw0u4aL35OMmbnYPhtF+UF
uJyn9MsuT0XFmFBWJ3NljCLcuvXbTTw+qkB+niffCw6mfWlndLnC4nEgr3gjIHbjFE4Q2uR0B1H6
Iy/TIdIQbN/aizsFK5XLTimri47YrN+CrAkOgIL23iq1N7sWWtg6Q7PTepXhQdb+M5r5AqJiVz79
XnOsN+bdosZy1zZVHi65zQTL8IZf00DV0I2DiMqyxma6dE1g/OpiWbIPqVqvjVvOQWqTWJxNNAW1
95hWznrMV5AhYurSPW7BbJmpMUbCdjHUUX5PmfqOd1z7WMzMcAbLAnxD4UOwsbccur7nSDeLYe+5
Y75vdCMLSsepg7rsxYObUwNQ7Ru7RKl+eFgQml32uypUZ5/3q34/triuzpgOHnGf3SYP7X1hwYQV
MZ63o0rg9ALwfZ2vHbNhZFR3lUEDH3fqY6HPoL9wLhhsLtZBaxKs5PrKCjWTvd9pUS2bXggVFHuw
uKWhJsUumlQmsovKnawMSEtNtHsoAH3EwSuOhDNfL97WShT8lNzFQ3VRnV9TunbRMnRO5Jh8Bkk1
NUHdDyDbhV3d9VW6Rotn46VDY3hjaPV6PSSUFmlNNaIofC65KR49xTPo7ltrLwGsTiPdym0ugVP1
wdMv1KGqVt+S5buSyWeYVxML3usA0KsbKcq3GOxdgWUfFmb2mFjNe4p3or84mfIClLHs7Frtr+y0
tm/SPol3oMavbmlfC6W9ds3R3I+t1ofC1OLfaRqXF0bKBl2iTLyse2xPx9aU11KBw1Xr2aNYsztO
2wHiLkBbSi6asVinJq/GXex6CbgMIRdrXfRXWlmqF1WxJofMUtxQ6Qq8Te3knWOd7NlxVnwg/UMu
1dGP6ct9DDVfeZg1fnjtQ8Iy4+wDOV3n+BbFcrRMo7qRuR6VGk4whN867CfDAdisnydRvVeTNgaT
kb+mTf/c5NPVDJUC2dq4nvSsZN7I7CmDbQPqnpWh7vUuVNclmt2yDOxW/YmLPKmI/fzSKPUdtsYf
tUgZua39U2PNPWxoNkbTLEvALxDuHohuFvCq1VFczGRVgJgTGoxDX934G18TSoCjPaboQPBdjbvs
p8g3QCRzyO1cJ/TegdaMiZ/m0FvB03fDamq7ycwKOqnqSetmD/MQmLhGLq/Xrv+xpkkMvwz1O1OT
/ACf4bYpiwl3VfOY9+aAjWLfhIpdN0/JhNl11dLcs3F5kbdqtzMejtjLY8fc9G61S0jDCBcNTBdK
9utQY+m6OJWza8w6jlS7GaJepEm4WvFbo+Itanex2A2aBmmg1L0QWp1xFH0zIUZcAPMF32GTYQRZ
1RW/r6vvBk998Mpx9RvNPozDooQibacAo0o0dUn2rjFo6Mr6Z7zU5S7DezOI9Vge4D3zudfdBKc8
fooRrZ4qZVwus8rbawr5P3Yi66idLfz2SnBnKqWaFcuXygBBePJOG7ZWqknfJr2rdp493rAJn5p0
+EkuzABk7cpLSLs1JtVEgiuttPdqJvMwk1Yc4siFsaeCOq+HxO1oVIUmedNPVZ3dDSqBhAZGqpEs
MycYCaLeYQHdAjAb+qViL0+rYw53DfAahSUwy0AAi5dWmLZmjm+jojimTLsDdjZyoeTUnrxhYWBO
U6mL9rVo6sFXiRoMVAN0Hp53FnZymU/4ZZJJo1JsLMyqbhyy9DCCnquwt1c1GoDKg7pp2sKHju9C
oFBpTT39mVRHmOWC4lOfxuxi1TkzDO2DvczmwAKSBb1OA0XQkCul+IH9W/KeVigZabcS3GTi74L3
vmBTQVlEF0RiCPaF54zoxFwza6gW55gZK3VxG3uGyWCwygzfq3OCHYWnzMU3/MWv6FSo1XVUwQSD
fgrxNc2alMIWbp/ezMlbZceWE9ZaXP0zVeik/vPFkI/yiswt+xAXgjPuliC1yO4XGR/NXBYnXbYU
4YlIb6GCG99cSt8oz3+KRTYRJa0e/Dfo39oZaRHutejWrolh9VFNhYm6KBedUSydv6yxIwBUM0sL
LcYMWYDbrBvjUQq07TdMzV9z7D1BSWrvY1WwRcqXJLutvWweAgCWNo/SXEvTXbmpgcmFG/gvocg7
5sc39LONA3x+DzyqjSS8JZKdZ/62ad4va2FgxIvLjhFlsSd/25nR/57KTL2IOfGeKrcBFG0MGBF+
ItcCmJ0fBYXAzT0wJVbad4T6zyuGGYcKS3OL48V/4IxQn3uJLOC6xkcEB8zR1DIJm8VeaQip3p/+
/gQ+s++4Foo87Cpg8uI2/ifzVCSGvnRpqxxJp3NBfDzEMEa2hGWbpFE2GygegM+jv1/08w1u5juI
jCAtQ6g/D4UpC9wkXJK+jqIxigPlldyNvWqESZEp/1lSCUdZ37SUGGFwwbNnCdhQUgewk8T52DMA
13EhMT35DcFV+8QGNVzkcBhJE1drQp4847X39K6CKUZ6YkzW3pmj7VTID7vc9ZtxFvat0a/u/DgX
tkr/nRZmHlSN4THLNdT6tiuV9CVbcu2qV3qlvurqxP7Of+HTI99+IBJFQmtwDfi00HFfQTGnqunJ
hnfAxD2F2jIBLO47SHCP//H1ci0DlQT2fA6zT/NsE0qKItUHyCmYHHFq+Rp2eUXocKxnPn7r+hL+
/XLbPvPHN7xdzoE8CkObYI/zvDqhF0w0+GRORUNJO3aFu8sVZX4k+7jAXHw2d3pfrr90vam/WVz/
JvGdXxq/Q9RcGgm6CKX+/HqUbixrR02LU6skGWca7Y1dl89JKuUhXarkUp2T8aLM4VZJxXqVKqPn
v9/8pyONmycpEHcileQ8ZDB//gJ7LGijiTw8SZMaRx/EiYrd2+tmIo9moszfbPpfPWu41TxtujhE
jmcyGKFNvVENWX6CLDO/lCuI4Zy3tW+s2uizyCCYeqq9o3X+ztfnqwVs4QuBMNHgEP9XLPo/Iodp
7ChO0z47yUZZQzQc0OuUTOdV2+3u78/0y0uhhiHGFvAF6emfz3RS2Lr0wclOQ7wAxeFrut0Q8KOG
munvl/q0/fL6kCj9v0udaVQUUxsaNXUz8Jr01egHQHe3XaMib9fQ7nqcdsbmu1DSr/YquNYecQUu
S/Zcn1Ibo93mq0Ks9lgNUYMtQwRJPv2vzPXtzsxN52Pgs/DJ2Sbzprgv1CUjmGVUcc+zOSw5WD1a
pbQ7LSM9yTeb8FfPkvPEsjZSvqrq2z//nxXSkwcBoy9lbSpZHTHd6SJkqDDAC2ZIWGZM/rqo/1nS
zm3i28GHtxVBn6xWhSWJ7bX4/gq7rw99WzWXs/Vt5vFXXzmWpwBQLHyE12f7DNM6/BVbXpnWN8uV
iVWPX3trei0sT0Zx636n8/7yenzeACSELLM8/3yUFmSA2pMVjIp8rC6kp6dXuinuyetFEr0yg/n7
V/DVroK4B9oxYWqcn9sH+T9vTsul29s9BwbYt/AZ83okIUCiVdcC7jYZKT5pf7AdoD1/8/199S2w
mSEa4dlSI5xtn7lRk9wziuLUpw0iUHIFMcTH4r+T0d9v8avFScdBhDTEdJeYsD9vMcZaGfJqXpyS
sa2Drm5+KWPHZ99r/bG3JieYav0bPcz2ks4PJ6SKSNcp0JFWnF2SVIOuWLyuOElbye9Qi7SBnpYQ
3Me+2NXjuO6NRDEgug1iR47JN1f/6sl6+D1STWEa9Mmpo45pAZZEy09IFhICupssGor8u/Lui62a
6h1ViY7bm025/OdjNRJTL62UB2mbMSP9DV/0Cm/6pVfg1X9/g188TpT5pEAyt+KK52owkVaaCw8j
Oy1iaQ/wrFGaW4UeSlU1w2Ilg4nVetFMI3nFnbJ+c/V/jUbP3iYKV8Mxty/E+bRS56GVhP0KLp+K
VCO+fp1ewN1hneVyBqTWQXVPnki09JAW2bIcdUXWv5k/FoMklmJmkJIOYzuGSunomj8lypRC1Cjl
QwH1/amB4/IOwzI19jEWVgit3QrDDLNsDIKqFenkVx3sQSe0bH15ysgGf2V8a7yUaru8TbbUY7+B
sqzgPdTU3wgqv9ge6DFRVDrwN1TjvMbxzG7oqDPFKeM4e9FKmzGPyaqCLWX36PT1LKD8So9mDSH6
7y/9i40QwxxcbdAtevqnLOQYklcVm6M41elIl1Igk30gxY1sNd2KDePW0/vZDP9+zS++HJ29HieR
bfuFff/nmi7q0Rrx0hYna7AHexcr2Zpf6gbMrf+Pm0OOR8uCPhxLjLPNDxdWTxX6mp3AyACy+3kJ
VL0rj9JsALK0+T9mA6OjJEKV82RzecJkQju7HkgfcZZGm52Kdm4fu2mcyGUj/AXen/nfqw9qctSb
22PcSpA/n+Eyr+aoJAMHJlVBaBTmGMKUpx43FbytiIn75npf7UNstHg+YjqDuc3ZPqQmnZ17liVO
urqaT+4k5HufTUBc6K7lN6ZEX3UdW90GyMNf0KnPbm6CDa6oqshB70SShkq/OsfYc4aXxHM22VwW
23cElanoB9ZxaWDb5dMr/BT9G7X6V10vsMmmEdw87RHp/vmUcWfDXaJX8xOGIuoQZDW+xRxtykVS
6e2L6lX9hcy0yYlUaxGPeLjMd10x5fCZ+FxvtAm/Johz0GIzL3W+yV744sulKSNqm017E52e/bZm
qMSsm2tyQpij+zLRtWhg5k1kFklJou/Sb77aLw54ZKe01nCFaRnOgYa+UQzD2OSFauYyUEsGve8u
oCNVcN/IEXqKQYuSKOE7tr9Ze19dectiNEAg+IjPr5xCvW9JL0tOuS6IdLAhbXnHuqsdLXD7FHgd
rxB73xEnO39zKH2xMRu2iuOvy9/52s6esYkBqNM3TnKCwFpdtrU5P8J660Myzped5bUTijqNOZmh
z9887S++NwMjUNpQrA9dgM4/Vx4ZZcksGQ+clFHNdknnWZErNXPXOkL55lLIovmfnR294LbYLUH7
pJ85Ny1QUrxFKimSk0JG6Rw5iTr/ZEhnBZtv8D0TIxj/YmoOed/Mkd2m4nLFqPAqMZCr0l31nFtZ
uWM6Z1wKzMojQIPf5AgMrU8W3QJvVIN+mvZULG0r3dvEM5eTTRLXvnE77cCp5vlGyoJdpaMg68B/
PHAmrA2gxlez37UkyxWO0xhwu2qmHX1WQXfB1u4wku7Xo/8wjIPGnvEm67R9rvNRLgSGoa2x09Y7
Kt6ynrQ5nZ8p5Zgm2mN/yPEjxsRG48gpwIeuXb1B/yBdFx2LZbU6tj6DbR7VkkQbgq6mhejWYjHW
AG4Owg/P0y4EFz+Y9pKGg42S82BC9MFAxhignC5laCCCZLqOz02l4Y9QiDKLwL0YRrnTOlxKaKH3
+qw8mNVihTZf0U2yrBBdOI7lE5gaaCh0rvVORQvkj8Ko2d95Q1tzufrmOOgRWPhPqOX5aXUcmAVN
S2QXRx4nN//SDtRghk3vGeT0bpp7dTQTNPcA8hgxez9spXvDams4rkoD9xP50a5044ZB2JrdpmqJ
uA0WNUVXa/h4NDrB0jm4AJmEGtZObgf5tOmL5o3hUuay3dU8CZ55llwoFeGgQZsXTTR3m3+WGCwj
mtap+i56+991ebZuNwrEZiiF19injaHJcxLLUAGerElpH2BdasyKO+a58ODyq9kmNQ8/L/NhGgr9
3hiRHEMhQU2yVkW5r5Lc2NIyuz2zJSrLWk9OSLZQlBrOWOwrTV8gTKntTp9ryLiwyKIGr7nIm9bl
KvMyI6r7nATEvFcaHfx6gf2sUmkeTbIEUSB37sfcF8auygmXNJQyPgzT1CRwKmq8CZoFG54xq2+9
Hpd6bs9gTJ1Nl2Vu6UjAG+e6RotwlSs9g968VZwT76S5w+8HWXdl6pd1BYgN5eunXsEfZr6ajn4K
9w8yZrPKk5tYJGUx2T3Z1jAalPNpF8UwMoOu0nUXykeqBSOxAHuvXs1rNB35rlWd/GaaRfXPgllF
JHHpvnPMor1Z8278IScVTnkRb95hU8PEmqeP6MDU0VRLGIqarNZbWPrxTqrZEK061k2wBrQs+Hv1
+MVpAECGWwXqQ4zEzou61BqEpyu6OPVtAR9hTJp0P0021OlKqg/CRA5RKY7z3/towJ4tCAJc3/rU
3mpE6ll9aqUnEuxROyikKhIGmWrzd3jL5y6MYtUj4GiLXSdk7ezIcWH0oF9iQfaysRD06OajEQsc
7rGZV+2VTow85F3TyHg/mZZ4/48Pl5sDzoIqRF2pfUpZ2kAEWx9j7+hMQr9sjEw9WeQjHrReb0Mo
derN4i7jfy3TuShYmsF4waLZPT9lRWWssTlhQ1LWaXcrSUi4XSn/gjIz0AJpdvxN5fTpEW/Xo2en
7zEZmajb2fu/aMxaKOjbEu9ISKvIA9izzu3UUmkGxOcV9JsawlBXCrHCbILBPfeEAH+znr76Dbxg
DUsUB2fcc7TXmgfpWdNAHWPn5OUKc/IdMpuj0sk1VBNNew2IWeKEYVThRB3yjb3Np4/IUSnl6cGY
2P4LX/z5CFLhep3LfO+YKeX8AGF55ciFH78vLXt8NOiPjgTEfTdF+lSyclVI0P9G64FnnNcZWsrQ
2tusWZKpE4/jMMw3A6qnByPXmxujw7Hu76v5UxG1XY/iGG8WHEeZkv15l6Zb6UZTY5+F98FDhYbj
17QyRdCxgDn+/UrmeQW1XQnwctsfMNM5L1GLtOmIfWQJk/to7HOIakD4utkq0d+v87lU40LkeBG7
g9EI93V2Szaqo2UssH2o3AHcAyo5RLMy72Cb9+tENKZJ1BgRxI3Z+oaE/lgOCpJKNRHZL8XoOb4r
xxA/oEM2674gnmA5idbBdw5eZI7Y3mkz5FlN8fH33739rD9OakfdQvdc5Co8Iuw9/3wTwhPW2C2l
e6R7wmCh3Rh3c6nCNKn7b86HLy/F+UALzrjSPN9N+rptrIalDzkvMX8U6gDlXMrxcorNn3+/qX/t
as/uii1EowcnquOzYb9a5ZPeaIV77OmYUDhucsNhSSJNWcji1ch55oQ1yMVVm1OHvOZQu3Zz0Lc3
RMrrd+mVX9w4ZyI4PQ2awwrZtpz/2daILzTKmQHpkSTW5WJplfUAi94KZkKVv9m9vlyGm8s+kyp9
y744e5+tWWiUtTM+mlaFCKE2l+5jA9H+0QmPvEzqenyGD7gs0Djl+oahJipcZGPFY1sMSukTmSHv
DFPMCQbRGxmtigWCl0EI7wStZ3pYSvU7t7QvPlGHWa1KyQvMhZ3Yn49HJYCkVZjnHjsjVvHHrNP7
Vau+u8q/6Wyf1oTlYlJGtCZjtO0t/c9bKHnhxBFa+Oh1jXeNgF5Pfbngs3yRZERk+xPF+KXdwdBa
kngJMc5vToxw+Uk4JfS/1qrOb+oFiZofczsj9ibdt5klnw8fgqVxpyMFE8wKGs2fv3FVbZKah9Vm
EyFn2e9zVcJNKeHfxUqewrpMXfumd1zxIqQxIdWkO3r77ttxtinj2ZNymKGDJeHyT5rJ2a8oxobI
z2oyYL2WzYXurMbyMMI/6yII1VmHXrLqE7+YdDBZxcuDiSnAltstMDoFe2+OK679r/SZ5bPjZKVz
KeeMDBZF2fQZax7/qGddo+q1erfhXfkGflbO9WR0HbKFql6e9DmHHonqro0sB46xMy3G+1zZnU2k
pLsu+6KrqhL+2zLRAHT5hNkR1iprgN2MVu3swYkxtikUF71mJ8v4wja7cjo4mMXdSzqfC9B0RB3M
q/uTmYAGQZrHBnXEddYOodugMl9whHsi3Xhi57DF/JhXUx4HnSamhzmbyGk2llZ7RSbXUX5R4le7
1cOE45R3fbIEHa0RHrMuqqVnj87tSdH1FDPhRUO6XiwLItgmUeMLhebpBojDuBz71kqiWp29Omzx
Rtko9KYc/FZ6ZM0TjCLf5nJOkbnqgwWteirfjEFuERo4Lj2p5CBfOegnfqTG2l2tWTxKX1mS5kNZ
e+VByfJEBn0FZoWhRT0xMMciJOxiRCEVXUrp9zMmq0iNkkNsl6nw2Vyb0a82r/5CTZbXyWztaEFY
sptLTBuPogXm4UMxLQwdDPwOEF1mYxs0dgzFzuta8Y4aYoBWuVRY4qDd7/rSfKpHc8Lj1VVRDi5l
WgW9A1zqu4O6HlPRxi+xI2suoXr2QcUc6bF023xXT/H4qrbzcDEUtuL6U9WiR6+0tcPbQ8s72nS2
KS/UU7vSAylX80PoZd8cxiztxSVmzF0RmGOt5lfZMNcHib7+Hyz2nWcL+aQZaqPaPWcaLxdHGqt+
bOfOmXwJmNXsBbwkJHCD0jG6kLNn95eKNgK0DNjSiqhfTURLjeO9VQi0V8TJGcRKPF+k8eBYLP2u
cuTHSnTkHMRd3Asffrh6dJZV/pBtlR0wLFKuEEgm93natsUh1hwkS6pADJlqptwhJJSRrTvaM8bR
mRNCXpKPqpGVla9odd/fKrlUgqVY1ssZoQ28TVWX+qEQfVHv7Dw3riEee6FA7aNfx0u8YO0HsdS4
ryDq1/6qQUTb5TbS47Kn0xwyd512lZkDtDgr8WHj0uInjqbmUu9IcrBiRB8vaZ4liI5SzJRsZzp1
Zpbf6ip0S5/XY+3dIcl3MocsDC2zV/KTgwXza4bgXwYrHPT7Nu5TBL29LfwSCtwLlRUxbOgkzFck
S67iy7H3Xgk00e6z1DF3atuoeCOMuQZvHF9mHBcgPYVGEy9GqC5z/hMP8Gbj+yjtrSpWJQS88UiI
zvuPwhQOoq5VSgy07Ea/7oXdRaunyitLSUwZaG1ehaO7rGiv1PoxFfjB0BKNviHU9nqdzQoNfIf0
tJqnpUTAiGVQFBfFeGIbc+8w/56uY7aaKzWflhsGUd2l2gxqMLWe+buX2O8SMyfGNCqXxbuc9Kmd
eV+Ve6Ono350HZI7+ahr+y0fyAMuTE3sO9PurvqZKGgf7Mf1nXyuJOxrhclM0yQ2eIJh/7DnGUca
eGY1Ctqp32VY8Dxs2WTQqmMhMaGWWvdsrYTr3VSwhZRjbM765riCghj03DGCZp7TZ13UBW5flbJL
cHxhYqfP9wrkHtjRXmyFOjTkaOnV4cfoUJv6yPdiF4OFyf2d5J15hAWOx85U5P0mnesuhUibpyJ2
eqThqi1JU68k0rMZol9smD3Vdy/Rs4DTd3srZlPC+X8d7oxFFDcMVMp9Wi7ZhSOIoDezVA/TcXJw
US5zsRMwjnYF2+yl5OuDMexaIojrpHtHpffWcEZhtA+rcheT5bsEvUAJ7vct+aJBUerGHDjYEd+V
q+G8AiB5AYCm1fhDqTOfxgH6xnQVSX5cu46Hfqi0U8tjQ0ChpgNcYy+eTl5KkRQhM3P2ZeylDXPA
ucTHTKj/x9mZ7caNZFv0iwhwHl5zTkkpWbIl23oh5KFIBuchgsPX30U30NeiEpmobnQD1S8VYjIY
wzl7rx1+1pNwwq3Y13hkGau04Uo5szbJssV9FrOHtwSeOOuq0pyvdcTT2yYBPbqh/UyjOOM4OOBv
DKPW+S0VroSobW0sJykXYRGOwU0/mOIkLcgUei+n7NClAGwi3TG/xJHm75TZTXeYYMUXvR1NIpUp
DbEcd2IT9rr1QsIsCcB+g607E1WxNYc++z2kZF3TPrCrA4do+xiOUPNgAXiht8EvPAxHm6Z0vEkb
fLZ4LtR05+X0RNetzWNvpOixKHa96z6bvef9HM1U+26PUT2vORE+5jDn7dHUXQ1UkR+wQCnk7XFg
f8ujqj0i62f7wWdarhM3EVvCqcfPXahYZtoo16cDbUr11Onch7zGErcOIK6HUbYzMEVY+UbELf9k
xS4w7ynacgoRxgZNa4tLw5nc74mXEEK9mhKLPpA9KiSzIjR+4Kly9DVHgfDejPtwBcsMTyr+fG0V
qLQ8lqL2b3TplXtTDGb+5MxgL9A+KM91Nols41syZAT09EbS6NMq54lfLfojnwxJAiqzMteJROKk
pCCndCLbJ0FsPTvECdUrzBvD3mh8sOEoGW9djWDjPbyLNt/bFKUVGAudtSNvmUW+0HNcdJJt7cEF
UnGjZ5o5rPwog6E4yPSnBxNS3I3lqH3v7CKHfNAW457Mr2mLmgRAeyrsJ4hY2iEnhXtOZCXfi7jP
g2mG9jaGMrLtfe+X6DL7EXOTL7cITEOqkwnTvrSN9BT2qWDlote19rjTZWsIXNpvo2mlvVOpxjLf
tcB3ucuNN/i49eSfMo09uSJ+Eo6TFivvN5/I1K0doae7WLDS2LryHrHmIwNlm0x/hrwJfMdpVa6U
SyFto6ak/Y2By3dBB6iR3ZEiD+kENBhzQF2r0Gxt9cqGHOFWRBt9amGGtODoQutQOTbZlhr8SKuf
uif6X16F08+y8aM5yqdYp4c7GmQGeWOluAklnznGW804Cb7WYc80Rseo1+at42pVsetju0/2Gu2K
rUzizFpj5I/uRysYG0B9o/nslcK7b3PN6z6bWZ9Ha3cqmKX0VWyMEF3+QmvM0TdtITDcFCRjqE9N
q9Iv9ETFFjtQG0IlstBWwOk8DnEpnvFOA+JrpbkX9DtuW72T361xSjPgaV39BAnSOHBOTXZ8ZDVQ
viYM3ZvGMjtxtETZnvI8K+4mdt+9FTNJ1wFsRqTH/BB7XLXpswtq5balJX6bObod7YSZNnuQIw6r
b1nfGnRJJwglg80rxxn2oBPKlK8wljss6GlJXTUo+zJcjaRCUXks80NbSv3kD3b1HOo+ls8BWVO9
rinEbnUjsn4Kn+OszV9wA71+hChIHQJHmt5APnAwk/ZW0TSrIYWox3FrNiSL5FMswhjIQWYfGk64
HIRVGT8PhYGHLg8geHc2XyvWz7I/mDB33qamVt+DiPrJeoIs8cn2O/tnNU1jsZaF7248NakTyUvN
G0Ea7a7MBq9YlwbI0JJEs3areewlPg2Juwh5Rb2SRiY/ybIIkrvK8Ls9hEw6U3qqWw8mZumjLRGz
bMzUSz5lfWmcbD1238IaK0dJnA2rgivHH7E7doductz9EMSKj6XnNBvFaC3D3txCMYKGaSZAx4pk
WnMvL45GaXU3ZoqPiWfLS9IP7OEuMP0GKYz0fyZD4xy6KtSeFXix1yTtFSfbihQDd2zvQot0rEoG
+WsfTOnGY/HZeZo3ck0Lx50ResML7iTy2jQ71ffga3WYF6O/ssMRHBjXAwc/M22ZwOgNesdZ9th6
E8rmHAs9/7+0b6jbNZ+MxpJbLyMCsS5i42j4cbfXpnraDxGuj14fvKNUYb6uRtv9GU60ydyJLMMA
p+BtbPT+Bp1wsiFGhDSVMASs41iESIZAWyLi8X6w65prxxPWrWaIkRxwIX57Hkd4gjYgYHJq3rhe
pTbw+uKNI5rpWxZLuZuKFjMR+UXPBs0+VG1avYlhW2xtPq1xi+SwI08jRYwplIzua6nkHmQu1yA/
LH+w87npTeE33ROqfUq9nQkjCQ0/NDrDGm8EPNpoS2hIiucJqguR1tT3Yvjvb2yOZb7CgF7tMHh7
d+AfYZ6mdXXXe3n+LD0LsowEIrvq8PeplauPzUM7heKT6K26XRdDhC5Bd+LtZHcY3Gi9YkBPlapA
z8aQC1MYFAgx7fs0qHC5AmDjxtoZovusc5LfFpkyvnH8fqnhQXCMjjl6TK1RvmIkh62nAxhl7x7E
Hp9FsOm8bNz0+vTo92N8cHR+V6t2MtqUlGDXk6HhDTCJJQeILOYmoiAveB0qZnwelSE9tzjeVH5p
7F2tdb7mTcT2HIRueueC7oW9OJjqxuYK8sD51fqWBxFYjjEvNjJv2yNdmerYQ54q1mllGrsqyPId
cp/6toIStwnoOJAyX5cZkIiSzpWahm9eI8RT4whseFaTvtgtju9IN7MDuMb6GOYjpdNGk2iGvMIy
pptpKLXXGln8Sxrgs9tAN6VWUOO007a2PmhPnSGZHtqQvLWswpygQXsceWnpg69y85E9S9sFOfRY
mOstB1t//EwSKvQQ08tftQzWZZ6BHmbDGbynynYNbnrJbLurvX3lgWEtMBatUFLFpzACgh92sHcq
yTnKSy31AC8/2WqQkw40kobvXVdZeAUU5mdTU/chpY8bb9D1TTkG/Q+/DYq7rPXMt3rAPwrEMXru
msiK1w6g6u0YWWBomyLV6LER5xZR6DgALc3Ezgyy5JffKcWqRjNl55dS26Y8+spsW+dWt8yAYkuf
3cfSi+4a14sGIN9W9lj3TCKvzc1doLPhsYW0t52LUtNikdhMI2a6lSgtGMxa5Bw5B9lPQZgZXzDu
9bsJp8ezakq93Qi2xhgPdlusk6noAZ4EJjSZIeen1FyV3yvDU5tCTvma4mn/oHyf/h23qXKHbAOJ
Q1PyPfu9u8kNp77P/Lp6KvvK2DRmjXWdV2sdsHLZK0+TU7j22ljnYgXj667UzfBWx2la4R82FJt4
6B1Tj0s7tZOBGM5e3nPYnP2kZY6q2Onvc6eOjzHsHKCqowaOtwDc6BIcVNx6ZexshdNUmzYJ6i9j
78ZPRdODGBOUr7nzaNZ91xvyUy1ZjHMSfCBexN4tuzqQ72QU4rOGM3yXcHI6lE3i7iIkUw89ZZg9
86254wjSSKhHLgx8MQ3jXSjs5NmoAx2amDH9Mh0NMnVcgX9gIywPMrKjQz9q/EaGslg0ixTwdya7
re6V9hsXfXlyNY/itwEfiSDAaEd8Fhmy+J5umOvaT03EDcon09s5bh7QZresE9BBfxtWqt8kBhE6
CV7Jf1C7c/ssZvRajbX45Mz3bSglkPQbDpAwCcJ1OPL1mlqs3/ZthVyE4srRSLwS5FVflL8LQ2Yb
CBUTCUSwmQGCtEfoIs0zO0t78sDGPbTUWI/0Nkl5Mvm7ql74286U4hmakjylVta+IkcRJ9uPkBE0
VrLrfC27D9rcwkOgE+cGQ2UdZsBkKOtZO8o2CowkprnatocNBhG4OUzge1i8AtelBEK31jFKsR1g
tMe2U55MlUxPEzbYL5yWwpVFcM5xmALxaeQGfzuXSjdZiRphJUeye47c3rRnLWnTbyzp/ldTDe3J
LClMNhhXhlUdV86zEKl9ciuHow39julX2Lfyuw1WZG9EmXVThlP6acqNaIcLo41WUumZ3DSiDUOM
x9I8Rag17uxsFl/m/aRtoeuYzib2DABOpfWz0CbtJsLXs3Y9ji/gtbW1nbTqCwJkK9ug9VDPHnjG
30MUdFzbAvNEL97ACGUZqFWigrUMAP4u70LxpFfW9GkUdnhItZylLdE0Y987c4MqTY3gNZcQ5pD1
qpPR+VO00akMb8NJmKemsfKntjFth+UZA2aS18XJ1or8zcn0mIZbgNpnHIGUxRRqWT6CpARE4DpP
uKeMf9KuTLbw1MKXKYERlI+tvq4Kl00749xDLCZVBTIpus84cCZ/5XZyurXSUc3mXb+kBliI26rW
h3vRoOBw8Hb8zNPJ3jsoY+5xL4ljZ3XmE/Dg4d4vCFXN3cG9rVF9II7jjH0P14W00dbw7dumDJwb
TUJMXsk6Kvc5YfXqttDzdM8JmleUsMYkoGWycq88230zxrE/JS50jUlLmn1XVe5vX3bsa1C3Zh5n
Xe+i3CKSvnN77UfXmAERFCnoNnS1ipPMoO8GkQKvcIMKNqfG9dgOO7XWfM5RU+ZQZOvzeNwQb1U/
uH6sfhka14amDfIZJwUC2pLsMm0Fu5fsUO9e+KpjjmKFFfiqDfhDZWPujVaH50pQlnWDjpBcYGfE
N+0OkrMydwrv0bZBZjUg6cA+tvyqdkO4WuQo7TMVbAjGAH3dZpW5YHJYtKsCQzzE0yjt7W+CSAIg
iZYIYXy3FPApqA5cVYoovhN8PPDyuX6/KEO0MVVJihmDD7dYRWZ30EK92VuNmB5kHAUPVHW1fUPO
xgZynrx3Bjv73XDofIPHNqwzW7bfmrGuPyFcpkiTGuTTcnN0HpFNyDt4BhNrd9jsbBqtT25BVN9A
+ehUlUrfTHPLHNgEZ+6MDdoxZHsv0lY8emMXvbq6xkcGx1iJ9ZgE/qkIeu1nJEZ164NNLbauigCZ
sjDdRHkX3cWloVElwX0bjLHVnGwqo+V2LNzZp2v2IMonS57sboJ35nY0Q0iHq8Zvo+rAgyAmO7KV
tRStwWrvcpGgVApa61vUlN2jsiVTLFdcONciIv9LBNJNbhV2aJgAuuNugS+mzq42kvjox5WSa72t
bCRPmUQiH9ESfBZtP27SOiaCsPFHou/oLm8JSAXMEjRauTFE0JX3OSjh5yxAq2eQT/0Gus601mli
cp4Mydw4AiRNQM751Cx8H8bLbT403X1tUt7mw8922IKsF4qR9SdNWPVjWPr5JzH2ySmM8/KmyFqg
bC01ceNm7GOAZTnw4ZXKOUzqVBEfANkOb9DGm/aKaPJMN5FalUH/DL/fR7dCkxGiaJKWdxzH2t+W
XMOeNG6015TQcx910SNj56TnP5t8EbEvuonZJBJAdfTNwyQDrj3xVaFbMRCWD0LfdJPiRhlNAddU
oziiSRf7dCLGwitsblY2B+XLXbuPjcM/WeM8NqmV+CMXLbuKeuPQuXNyilSktXBW1GB4u0nwzQq0
8bfZeO1r6vXuK5dy+Uvg/JNXfvcPUlVv7nAjTqIWhF1sqUOvPYCWwyQdrn7TPbQe8CJZq8/VV5YH
Voa3MnTlhvKJdsWHOj/a4k1gtCCZ1HM5j3yQFTSdzOyKzOijBlfmJtXa4K7qs3FHvkG0G5Pmu9SG
/oqU4aMQnqelR4v4HG0uioaFUdPCaIxSS7iAv0XT75yGBW/jIeNNb0m1ze4kyXR3jaKa3abeAPaY
gvrtGE3xeOUvOaPcIe8LmbmNtCDA4sWv81dXm+WychVq2KNPhW8FbbjbFj301VBz8jX1n2tPfkbL
gDnVwwiIJBel0kLLAFij13DIYaAPnW9tACqvzxtow1p9zV98diQsxshTZn+DvxgpzTzs6/SHj5Oy
eLQC9MdnjcrSURHsWV/5fs4NhsgNsQjBGnjUF+8T020NUoX32dvTqapCdZSFVZHwDI/98pd6Zn1C
mmESjIirB8/GYuHw457TDvq+o64CeMxZ0nB/tVva+9vLA537Ljh72IZDvJdhLWdGWDpUQGhwHGOZ
QrvhwnBf9Hm9hp5Y7ORgUbfr2Z4vD3rud/SQcSA8oVSMxeT9dOQiXLc25rCjlL79k2IPPWFuTDkt
Sjttiiu/pXFu2cOXhjMNG7r5wZ9V04pGeRnax3KqnLumaUiZTwCN5aSpPPQVR5yVJmT+WTp+pa+t
ZMj2XuUn1bqqSzDuJhpGzjKUwTPT7Z+B0XPcBKhZPGZyao+dQOjrR5175Zs9+yN5hDqyGzMNlnog
LYoCzTSAUIAlkiQEO+jn06rfISJKrgx1fnkwMAbhYMM8uNgX8M/2Zt6xPGhZeGPXpNW2PfjsWgv0
nVKWe+2FLMksyJs4WbMc8Vie4yztwrWD5ly4wXiUGTcS4gfq8HVKJqZ4b9N9WTVGyTGk17xe2zYD
Df8ukkW5H8McIu2/m4rzn8Ip3EF+7jtkdS4+6TIsHClDazyGItiD792E8awZ8cx//vU4COeQ5ZIt
gkdjufFhcdBZm/L+aDihfgjmrpwo0uExrFx/d3mo5R7LIzHV+bAQOs9LyGJJ5FgmchiLw1FxC70b
dEjrFVysNbmnOoHB2GyLegJNpdJv/8PANOHRpZKm8+EZq6nQMngBwzHt3ozsdbDejPBbO5HI4AKN
6668ueWk/fOY/z+as0A9mCQBTINVDMfAf/Pj3wZEV26AZXvlxS0XyOUwiwnSiZSa81gORw8sYq1e
S44rRQnrpn01pH7lmRaDMTnmawmAJESoDtou8/3CGFSQ/NqxB6zP7Z/mCKZsSG9hwzVlTLHVbyNg
h/E+8qkAX1kDzg2NxBbNOlwUdNzzz/3XESFu4dV5srWhpvfJL4qTyLDYeyDOdiFqhRVUY5jFeeDi
Hrk8bZbHpPmp8eHwBdq+jiR2CYXSQ7aChNX/QI1Nrw8B5W7vISJcPSYTaXhxmxGE5aqHQClXAoVz
t9PRF1GzBiEu/+WRnT+GsGD+HB/xPpvi0gTaj0Yb2UBSjhAi7PAhbJwWEiqp7fQV6xpYZamhu1g5
CG2TuexOMFq1nejzp9uAJO8vTmQ22R1hHpD0Lv9Oiwn/5y9DYc+hmEMVMIDFhA8b2ysirs3HyUZx
kjdkm8onMbQ35ehd8xV/nA0cQ/Eyo1GGXeMuD3Ce1dPlR/J2LCiQapsajBb0OV9ORI6QwkmgX5I1
3bauyVo7Xn7MxdHnz2OiTcW2CToZde5i+bJHrgB2JwRtlcKGmlyHOzfv9MPlURa76zwK6n2aby4X
M4tL2vvp3isr7SI7Tjn31MXvsEnju9Ed0odCqvKKWP/sUChXgQ14+iz/fj9UmjalRa5ceqTqOWwH
qxx3MPOduwoGwNfLT3XmtXn0YLna+fApueq8H6r32g65g+Mfqsh69KpxKyu48g2BUAmpfTCqrzjf
z40H0IifEjwXF6vFu3K1jgs8vcEDP2e7G6qy2ZSlZZ+qqRRbG+nhpvL6/srx4cx3gO3BQp07H8Th
xLx/SIUeUXF0Cw6sBUe+zgMGYxqPdvjWTeE1D8K1weZf4K9lsfYI7/NVGxyQ936Ruv0ax/LBsbzP
kAe+X355Z+aJ5/kGoCT0MrAiFt93HI7wKqmcHuJE028JMAleZikhBNc6fL481Ln35nPwdqkIcVRY
Lvbu0PdNbZT+wTP6r8UcGEF8yCnOu0892LgVOWePlwecJ95f1+/5c6PgQHQ3TRrqx8sA4bghTYCE
Cv+A8hUzPVVu0R3rZhqIQREG2R19R7SN1c8X5L6WTbC9PP6Z3xaoGM6O2QHF7W0xZ8iKsEbLHUNy
OyhX3+throgR9YyCfqCqryX9nlnCsPZjtUJhD15EX7zJpmgUSY96eKhBddABcpxvtldbV3xQZ57J
tziw871T0w8+nPOmFHx/0YWHAZ+ztnZGUmx3QWKqHxiSQYhf/gXPPRNlG4CKZHh7H0Tn4EUIcvT7
kJ5S7v8jRmbyFzeYyNW5PM6ZqYkvhkMI34LNVrdYwkIrqbPagwzc6GayDfBrlyu6Ix2g+WncGsjH
93T9hyuogPOjzs4m7qWO48+/9V+fuWl4bAP1qB1GxT57ArCDn7gjbirexVlEb6xKp/4nmEzr5fLj
nnuJnH7+O/BiYup+lwU+p62Dg/rziJjb2pqtp3YxBZQr56xzQ2Gd83zHpjaDtvz9M8oqckxg8eGh
sB31Hex5Vr24JHd90sbK8q68xo+D4aox4DVaBpQTiBrvB9MSIg+gWoSHWMvtfCux7GE9Hj3i69Iq
/fnvf0RvvidzWNd9VOfvB/Ph6hEWo+Mqjwz7BhQ3THS3IB8FfWBzf3msc98BhWOLnZyNT1/6k1A2
xnlsZtrBLXp3x6HWJLHQV1d+vjPbDj7+YEaszPDA5SFooK5V2QjBDoGWN9OupAV5LPGEr4nTe/NG
5MFX6qMf35fH+QRoHs5KzFfW4ifUu5F8zBLVQojadlfkghjNTBonzAPXzpZn9gL8NRTdXbAXuLwW
U16y3mM7Htm/yXzC7qzurErbxaQFEi3Z/zOobpf40fPl12bMD7DYgeZKPDVJAxAhjN33c8QNk1qn
CsxG3v2YmmA1IRqWPfnaNaoMdJ6fwtw/2WYP0a6+icxrwJezv6+P5QcKp49rZnFSqupK+YjMseL6
Ivzpe8jcJr6fnMQkkVwrsJz7hWcoEBVRCA9suu+ftWHLcN0xILM1z2kjEjUMetJf80l+thOkTD2y
8ugaUOvcE3J5DKDoUGxjoXk/6KQr+lVjHRwijOfrvkOx6uAT3dc9jafLL/Ps8/HtcU34g7paLC56
m8C80yss+YX0vzvoZsnfQG7zFPsxJ0DE90Cwiep9cKb6GpL37GPO91RKWCDhlg7OmIqpViGROli0
kbe9jKtNmFs91SrCMC4/5pmheIsUccAO4zN25qXor01Jp76QYIwPD1MSEGlXWW1BnC/xCiSDdOZ0
rSp7Zs0J5vu3CzOHb9Nb7A+h6Hui5BCAk8XX7zXhP6kgzV6U1oMD8PDSXH66P7zDxRcJcU7HUwqE
jbP8Yjzi2Lq8JmnxkCETR08sVHxiPcXIRHrZ4O+90Qs/S9Tnxm01IAJeKelCSUANZwQQIYu+4MDo
Q8lvfB0lpmitVxvxPPZEuw93eZJj3VMknSK0H2pQ4SiMverOtyaikFrdLImmaNyJmDezynEmEYnx
5A9a/JyR3pfuLz/suVfJ6YlrEjxhulCLz19kakgFTPFDa9LLtNravAmTCV1nRuP88lBnNigc6Xwd
9Bv9uaj/fta4I4qzSFnhwcRicVfV1EhgQRtkpF0eZ2kinc/0UOYoRfDyUEos6xHkKnIJs1hRDWAD
Jw5u0VcIl06HddakhBzJCP9fWXj+k6T1/eTHDkr+Dh9ZcRBDTY5OOMbGg4nEhnA9y5PWPoOyjehe
CdfYi268B2TWX6nvnHsReMox2XIJMT7waHvdaDQztHzinSJrFXM6WU2ptLe2sMwrL+Lc92TqVFFw
llPpDhbz2ybWup7mBdHxZPzkKJkdmpT8IZ1Je8gDcQ0EdO7RYH9AgJjfDNec9y8ejiGmXrsMDh0M
dpSF8W1iNOaaE9OVyXzmsIzjk+o9aDZ+RHuxLhnBoAxbeP6hqKMfyrOeyRX6mljqLjWMuwB+ye7K
TLP4y5crBfw3mGKsgtyPF0/W9/gy2pgMcpwM3mPVjMORSOTsqQL06/uDsW4G27zhADMSxqTCne5G
RDtTaj1klqgPboVv4vKfdGYH4o+hPvWn8fihk17jGZOtOxC5R2gksVcDkN9UU+JOCQ84qJNmmOmm
7HcsIf9cHvrc9+2Z8yLtejbU/sX3jdrNNjotZJk2EfdiILNZrbIgZc37twOxeDAOeDoqoTSO388n
lbWh7OmoHfQhbR8rQruek5yAk8ujfJy10EZZRqALWKyQf7iSf21yqirTQW8aDxvmmCCzM0ZMSsje
08m9xqj8OG/fD7V4IKqKgQYVxzuYof7oV9aRE+69EN0J6f7nxvSu8QTPj+dYLncSjD3LokPm5Ulp
p4Z3yF3/c1oTbthkzWejDx5Q0j1ACrpyif04M3g+j3KmyVfCFXqxydRaySAwnQ7gLMzjDJDa5WH1
L3v7LPuMQjYL17r59O7Pf8VfL0wvhJuU3FwO2JTHg2GU4kT6abTjUNFcOSKcnRuU+BCsmNQclp7/
2LcjKye08tD3urX2Zeps9R5xRJzW1pXF+txQ+DVN+LfzyrYsvkW4FlE8MQ2RgLbreCyjPdb+N85c
+fbfT3ggPR56Bao2NN7f/36FaPUg1UveUkxgidW0/cZIkm9hjy7y8khndmhWZ5NVCsULq8Wyl+En
I256aTmHJhrvhzB9qDAOeKbcIMWy0KLm2r6U6X2P7dS1EF+xd+ukRntkg8oBRVfyBaX6plL/uiAO
9Yt6IL82ioMPmQ7UHYncGak+xpkZrgG5jluP49waRVZ1ZQ37sAdzk+U/gK8pFPuQPt7/2LhhUq9K
RgBaCG4n/GrU4tZ2cKjVP5d/62sDLd5qIKpZTslAwj+64h+OvFStgvVA8s/lgT52yxaPNP8lf31/
nqbHykW9S0Zc/zmQfA71OG3IEtrb1uissjmnDzgrHDDCN6+BYD4sMYvB5yXvr8GnbnBbve0tZL4u
2ZJZzT6HMWdz+Rk/fIx/RnGoEKDqoWeyWMgKPRFu30EFxMz90g0JolpofH1Altblgc6/tf8OtCwK
VEOqMs3RsQiQYLjSQ0oPMKwMuFE+R3W6flf6JefH4/TJyRwV1pLcYajKdTswFYes809e0twJzd/3
ZFDXvft4+dHOv6n/H2pxZpqohGVJxKO1IblBUEEQGl5Znj8cgubXRLefdHmOgR/iilwS1Ti82xZC
GviKxGMZKBa75snJQ1yIdw1kmcvPNL/3d+dABuSeQdeO8joklsW8CAA/N+j37IPR1beNbCvyQ6dn
Y3JuIy3cpoEJXsN+JAj9X2oNOOUxMP45ZMXUkAxv8XUPmRFh99btQz26TwbGitAIySsuuy9sT2+X
H/Lcr/r3WMvvm5asU1H2Pwjhqs1QmnsE5C+REewwXZ4wlT1odnetzXXuiwMgYvj8vPzPW8yW0ddz
GWmJc9BUpwh/gwvQ+c1n+olXmhYfzkQzm24mO1HVNDhdLn7JrNKpMoLdwVOWfI09X6x0hVGifwhN
+z4agytT9MwHBywIjwqqAn0W+75fr2xPBTaWePcQWt133LNqVXWZeFDTVMAysq4uzvMRcjFD6YKS
FTCPh9h0sT4GlcZlBS7HgbziJlrbva0INutivd/4s9R4Vbau0pBujzB4qU5l2iq1N1UYYFREun+N
oH3mtfqz0pewGyibdGnfP34DO8KL9RwfreU3Gw5u0AzysiBZDCDJ5Wm7jNuav5G5dkyWhjkTb91F
gdWI2iB16xjDmnS4/PwaVbNJyd4LlLPRfPuAK2trwlgYx25dg6I0SUgp3K9NMNLacTcZYFmYOPnU
bj2Aq9F4LX5jifv68wei2qSkBh2fWb54NzjPwG4Q5XzI+q9hDnLVxILQ918EyMkcT3aSver1t8G2
fzr905xeefkHWtKoP4y/mIuDlaZVXLTuISVNNOpPlQY4Jm9Qut9E0b1wXtPupjaGtzy+s5Jb2is7
U10r2vyp4y8n6F8/wlLvBipwSMyicw9l9ckfvwfOzzmF3CqjtRZGP7o2WjdOtyLKaEtu8dqp3J0L
2zABZh/Un+MKnw0VGkvCIeUY2TuCIHv3tjCCAyetVWDOSQr4TWoy130MMkFKhvHvWLxO2c/Lv+aZ
dcTnJoLKjQw8m0LE+5ld9yja9Ibsd5LHklWDGvkAbTg+yLapdmiVkiP+FACnl0c9N4dIlOOLmtFX
nCvN98Pa05iQAFo4h0KmD1xnN25dbapAboK83RVet+7wuZS6s2mdYWsloFbVtQi9xcbOdZweAqpy
LmCM/6GzRngMOK+AoPvYjsovbhm+lLOv8PKDnh3EZfOmnE/BZVkLziEdG12hMhDKAiKGQ7CJ5ebh
/vIoi+XpP4/y1yjW+18zbfQ6Jb8RRZM7fXei/q0wjUcJCubKa1vsAn/GYQGc3aoWrdZlxwlsjmVP
Wp8dawxva7d3oB5nVWKv2jSqBnBO8lq3fHFS+c+ItP456NFy+iBLj3W9dZFRZ8fGk/JLlzjRIbNr
0aEk86ZgNcQ1jhmhFxxhKMLkn7Kw9H5f/nGXc/U/fwM6UJC3nM7Y/d7/unWW1Xhe56cGGPvcNt5w
KqeAdc53mlXeESdIRI+BVxGyV97ZENti+c1WY4Kwrbe/Xvlr5nf518Iz/zX0TAGWIiGAO74sW2l9
WaZCteXRE86+i24zvT9JdiFveLKkfzumcj/kLxy5N4mVbPrIWsvqynRb9gD/8zfwxZiz8pg/aF5U
/rq9UONSrfCJWeMG2m5pvIzPOrSFtQoGQmxN9oEpB6mA4NN9KrKQrxrEK4vfWF9bSBaHvD9/CdWT
mZeD+Jhy/fu/xPZrPYcKjemn6+9KDJa24u+oA2eP3uGnKfkczObKjWD+dy7fgMPFm7olrpQP0Mem
UllQNAFj+jEEEtN58vvsgcDbI46sDbmA104fZwckknFOhsL7tGxia4HfuqWbFcey9G9Dod1PTkmQ
UNg8G6pbNZEbby5PsrMDMt/Rhs1xIcsWpD6gna1jWRzdbPoq8sa4h8bxhEifCHCV/vY6FXy5POLy
Nv7nRXLgAYZLyY12wmIfki3g+rJlSinaWRs0W+2DFFW8JUtEP8EEhLpFlNFqUH5/shTNKaG85uny
H3FmGZ1rPJya2Qh59vlQ+te0Duw2SPCflket8+297CfzRuUKeALUmf9lqPlsO3/BmPYXQ419kxWJ
NRTHNrD5SmuuXQiGOOQ1VOEvP9WZRXsO/uSWwA5PS3l+6r+eyhAheBJLFUfHF9+isP0FjmJjmOp2
8ttfl4c6M29wIyAPoPgXzFlp74eCrGFpU9MAnehUvU3Rke0wnns3bcTujuBY7WggyitCkjNLAHeh
P3642X6wdC6FSeXAW1Ll0dX7T4H1gwAdScCXvBvzcTOW/YsJc/LKRnhmpvw9ZrA4o0cjtHoRduUx
9nPE+YnErjsc2zj7fvkHPfPuSNugP4Sc6kwYoizcQRXkLh6thtSyVsl6RVQ6/CGxbxLv2q3r7FPN
9jpKKlw/li15gCORm2bzU7F1bEPYnSujRz6flWz0/8ODcb2jac2Cxh32/UzRwtJtvTApj9IaXuwU
fJOdAyzAdU98S4vn+fJwZybmHOgxV8Bn0d2yfGmXeaFXiVsck0J3wgM5aaGDlqpt3LWCwUP4EiET
+XaI+qH7ennoMyeY2caBvgKNE7vG4kuf6jo1VcWT4iR+wTVCqRp/wCotk7WWGxy7BdTK6sFJk3+/
iDMw2xSFP/67rBBIfYxMZ3DLYweXyLKKJ5G5vyJQjquxJifR0LeXH/Tc7EEjM1uRUKt90K2klD4o
ShTVMXOYq4Bt8pUXChJEnODKT2ozORYbMMR2n7LmrHmgz/B+8tiJU3eEtHEEgj+71mU3o3KVf2XO
nH1xXBEQGtF05qN4P4rndbWvTNaV3E8ErRLnGcLdDxEM66ErmTDt3g068DON/OfyD/nn37x8PvbC
2b0yy8+X5TnemRsk+cgBo0ppISDBy5p13thMGatCNwcsgLrDIZ3q/DHv29pZN+10aseMuNQRMGtr
J2vHlmRw9BC/ul30f5ydV5OcyJqGfxEReHMLlKHaqI38DaGWwSQu8fDr90F7M11d2xXam3MmQjPK
yiTNZ16jDoq304yhEeGs4nJ95Ta8dEtBIDJpQWxYvvM+9hi7leg1HrNZibNwHLpnKM9fjaZ/GL1/
VZjnfnfBP3OUMGYAuX5281YT6sWFSyykNlVrBWMRU4DIbdRwr2znS5tsYw5xarE3Brj6+vPj7zwg
VNYxqbRAaXbIKz/vxJWdfOnt+u8gZ1HPqCBZL3HbjBSU2gJMy2gGdkcxGqE+uXeloTxmKLi9v70u
TgycCeA5osk37mwDUtdtiapG5OaV9iIKV4kmtbUP/49RqITyTBJCIpXwevlyhKqouhAkj2ikB2mn
AMq10A5+f5RLZxQEGQAUyL3Om/B/cAHCFjrhP6iGFKlVDRjkWvhdncFqcn4lot91sXNQW/XX+wNf
WkSH0B+Fc5jFVEVeT0+dCiJib6oivYfllS2bqnUu3GuW1xfu1A2xBnsHKDW5xtkmxMW8XTjqdQSX
6ugo2g9C8N9r7l4BrZ6X1LboG6CLw3Fiw7us5evp4GmbIKBZtJEHZuvnYtfeQxcrClJ1YKvsFbxR
ZvNPSGlnB9dqtopVkQfoGmhB3Y1piPKI9WGuxyR6f5kvzR/u2BYk0/YHcf36d9VKnXRTbMho7Bq0
wtUC+W9RqliiLNcI3NeGerNh9QH7KldG02I3Bw0tz6+WXqSnFlTk/v1ZXbgviedIWckgSaLPoc9b
XTUz0VePHCX5nS/uBDWRnNlu6z1ElWtGQZcmRqkGygFo661f8HoNK8QQuJenNjJ6K3teNhVcq+ll
aDSDc+U4XrjOYNUxM4y/DABUZ9s1k27ToMPSRpOnf4v1/JNpOQd7jE9zte5ixwoTmH1XHp+3xQhO
CExdzgg8O2p6Z3t3MjyJZqWKYl5OcQ31FCBb6ifP/uzoLdKu6m6akhdU7r6NALhc40oP/v8Ynq0J
gm9ra21X1H/Sq9Ity40B10TKbP9UrSWsjcpHSfarim4zkMu6G+5XN/+tj1/7tr1yPt7cf1sRnuIH
ZHwPXNe5xfdUDvi3D3D8lMncNbn9APZiOSS9afjz7Ga+28vGT1XxNGvxNS0MfQuzXoUpDE5bmceY
NBbx0rOZ17NntVnuZNFilKV9o9nROnfj57hxuvFUzfOG590hHIqwFOYfuVehy2nkpouXQULA3xvq
ZN67hVKtp0wsa3l0jQFpNhTEUdeeCoTNHMUs0ZkHdMoFBJslpKyvlFc6aW82LfgJGnWELlwwPFRn
m7ZWl05fzDhDToYaRzm2SNxZX9VUj/J0va0KPRK5d+WgvHk+tjEJKvlmlNDIgl5vGi8bK9jJjOmi
eXFAYFU5Tlx1V47Gm5PPKKQcoGNo1hBPno0SWxOPH+rxUTcjmF70+WOC1utN0U/XMse/l8j5XtiY
hFCjdJDI6tklU2YjVMwmy6MSFfu6QLRQGvMj/LvQ6eSJAj+uA9a3rLXuVK8P5tI4Onr2DYrC1e7Q
9rne/BKSA6BVdEh5OF8v7dCiOabJLo9sJDARdxvjGR0Ct8EeoZMLDjTplLSOH8/QMwZNKcawNZcs
9i26kPj+Zdl0j4BSg00CHfLkxhaeh7Zw7Fqf5EKBJTCAM3jf3n8QLvxmKG7UTJB62WCuZyeprdaE
/saQR3mZ7rpOrX2llN9Q4Gt8kKMf46Vuju+P+OYJYkOQHG7YU3J9xn69SrpZDGi4jYgYV91B1cj2
dcvxHXwNkr78+P5YFy4p1DCAx+pY1eHodhbkKlqZoJI480WMvkYITpH6z9osZl9JK3erD7vh5AmQ
55SwHnO0u6L3x7+wurxGxE829iY46Z6Nj3w1doZIQiNtY+8UtN7Rc7/TGoBZwLr2nP3yX993LkYW
FxkQWNGb7fLrxXVHR+9RGhdR2xkamo1rgoAcFlMIEyuqp/X+OtTFlUW+8EEBENvgCIH5bLfx6zFn
jYADRzwRIQ7ahWov/2i5vMHCrghtUf8jyo8++MY9xXYQTVo6eOf1FFxlxmRVB6jYRvm76LyblTIP
ogaL+e9XGJBZ2J9QG2i7n3+7MpaZFteaiJZxik8dookPI47oN6reOFcQ7RfuZIaCqU9ipG6n8PUK
yhqVwHJeROSpwxBK2wGOTIJ+JdS+cCdvRlkcua356J1flLzVA23ONo/iGm3kqYp5ZgqQRb2bzbv3
9/2lCdkwQ2BqEZy8gYioOCimiK/mUe0R0da6k4SpTV/o30dxNgPurX28wWVfLxsattBLpL3d/A3q
miKtdq3tjldGubRsdOq5q5AzoF97dl95oyO6ouiyyKt1gcKla+0qwjE/XW3n35eNeICmFS02E9Go
s31Q1Fk8p+4WUxVqcZBoQJ70Elj6vy0b3QWdKxUV/83e+815RTA1U12ZW5Gjl80OYfX+5OI6/+P9
Uc6vvm0UcDvUSoB5ATU+q5ZMqW02ZSGtSDPa8bE2+/pD2lF1tDol/7iAtTx56zBdCajOv9XfQan/
EZUDZHl7Zhv8ehuhWpgq9mOY4AJ3VHTnTzpN/8jupFezVYE2CDVJuArY6/XeUyQ9fHSN5miex8/q
AKlpsa3bWckDp8e54/21PL9h/w4GC2UrZyBqcr7R9SRV26VAlacrJIU4vIi+aDYpR+24fdBqbfz8
7+PB/wN1hb4G8IGzkKpP0HLOs2SIIAch4Rmb6UPdV25/JNgyhkB38Cm5csrOsUfbgtJnBNVDQwWt
rPOwwIrTwjHaaom8HMrcn6y3FfveLBI1fWwcEyUbvH5zPep1dHN3QlbaIx63+R+rnJx9XyXW4g+C
/NlPEMzEXmDBDRKAmuKop7zJ+6/1osY/R68Tt92g2Pqj7U3atQLhhc+EJySofSJ64tBzNtVUmsaa
jsoSOcm4HsBelMd57ooboxT6T0qG09f3P9OF3U6FgqIkOPTt9Ti7mYxUN0a+FePhdIw2gghSt74b
NffnP49jq4BILKpBmLWebwf6Zo2bqOUcTbJAXau3ukPn5oAu3KK+wn94U4BmG9hbOU0nnodJcl52
In4u9WI12OqrWiuRpGeLEcRij9WhXGQD1YtGBzq8vbeiAdmi3v080lH0AC6hWhuA3bOWTzPwfAEa
D0W2U2tDW4+0pEWjdaoG0w2syZitw/tLdOHT87PBVG2NeS6fs0/RNpNrLaMyR4tWeT+mfIbYmOjV
sRsW4ylRETd5f7w3uf+2TpQ6YGFvvdU3CVY/9o2irM4UYXEWa/sWqMovPLh/qGNre+DWzaQ6FFR6
vJ219O13JBMac6dnjfKI6Y9VX7nstzj2v5kPvwZeNu89CQj/dJ758Fo5ShU3feTNbXeTjMI8Nqjk
4C0ZN+pdrZqL5J5aUepwRnElxr6w9Eg98aQRamwIybOQt8RMSPaD00W6J/4kehH2WoPjjDeqvr7E
1/AJl2aKpalKdMMLDULh9b3fzTZOFsvU4WjSSTtMm1L9BehG/GhmvIDmopO3RuU1LQjIvL8m8HVp
qpx1Yrj/7QycTbXtp9nAZqinyLWhftz4a9uNYTqns4/L1ZXm9nkMt31TDiCvOP1Lyktn0ZWL0UeH
33gXdXqaf9CWqg2cdr6m6nJpPTcyLS1mtGQpyr1eT5BjK04uJRqMjTkHVC60Q9vo1q4rxXIwF0PZ
9VBt9p6iNk/vH6GL8yOVgMYCa+2Ni3kTE/dST+6iypDaIc7SISorJ9m9P8qFMAggMY1my4GwCpLs
9fzyohZ6BegyGkpt3OGXxxmBIxtgPlCGbJGvRQVL9v0x38DGtk8HOYmiOrgdG4jS60GRQsgMZBl7
RIJbxQtkatGeqLvK/WZQW8dhL69dNeDlL83QiN2pP+gLnzscY6HdOsDdcvQFE5leudy3Yc9vCZIC
viEEgE1K6/XPqmrXBK+d8rM8HW8/9KOTKVqxPsbybjRh3by/DJc+MINR6traqG8updxwU5UKdM9n
zVLkym0tWK2uubLYl86kR/0OXYgNC3YOT09qtcAPoGKUWnz2CgUkrvQ+ePp3PVWSK7f+lbHOuS4O
7NQF+eWeckb6RLiELVOc7eMKkxqvveYwfPFrkSVw+AkESbnPvlY1j/ZqUFHHBD5VseGQ4M81dx3X
QNDCv4aTuDA38LhozdAZ5D07xwx0i6BlsR2U3FrWT5wpa68ak7iZKb0/qIU+B+/vjrfT42igX0qa
xYsN1OX19NremtyeknWEo1mTf/RyZ03upKlXP6d5Hr6/P9jbybHjqQFtlaANanZ2IHOiWMLXdI2s
Am9hK52Aj6Jinwwf5sK8EhVeCA1opGkg+Dlr7MnzEKpd8ym3BWEheYNVwOxGYqTyvZVWTLBoPcwa
/POcJyTjl1/e0gsvzNs6/am4PUJzTs7/XYntLyw1zwiN0g2e8bZjOTe6XL1SX6PMdMsd/14cpq67
optSXkvW3z4nWCoDEAalCt0U/Z3XX1VP9WVGaVCNrEmMmIH0WPQ6dRVaHn5KHgbLoVpORogbizy8
/4n/wgRf3246va4tp4bhvnUzXw+doAFurtKzIyPJ+xhsiDo9V2264o9CVbrEY81siiCdhfk7TdNp
h0+a4e6yOe+KfWHG47fMwkT1bnBQEMXeCsG6m6UsVeWABEtahpmKgW+45OPsG/OMHXANXzwkQlTF
gxkDeA8rqbVZaMlhKL+v+poC7hv01AhUgD7qwTXnur8VUO3nEyMrZpCslpkHXerpx8zLMt1vSzwI
kOSMxQnXX2vAWSJRP2kDtbV/fglAEKM8AYWDIP8Npwf3rHEYSK4jqch6h6kSiJ1OaevcX8Y5P77/
Zbao6M2H4SLbbhYD1ayzPWFxSHjdFiS/LbXcd0283hmiXphurt5WayP3mQpNy6577SnJcDt+f/gL
u5/wCb1g9iTwL+fsotEzCG+VntnRph4cFRgf+qPVt8+jdK7xYy7MlI4kJXX4deTu5z25NadHgp+K
E+FdJT/Fqap+nCc4FH7J1qUvQon6gwUcrfG7puyOiZe5n9+f7KVfQO5GrexvLfO8kukN41jlOOVE
dqMtacjSy9+m2gOUmZREP2nTjOoOyYjqOyAKSx9MWKZd6Yu+uQO2TgYaOKz3hhO3tj//T1vUnYxC
bDKGUYqSvN/OTQyHtx3pcuMBEy3qGodxwy1YJySJ70//TchBj4H839huXdN4o++KRnNfFhhDRy7e
RM/VUuaf3Ha5Rt+/MEEQ57RQSP1RUDoXosI80q1NaKjRggXcQaeNELlWpYda6eDDELdq6OWaebTn
BNvg9yf45iHbJghME/gkgihvNjNQDUGJKncivM3KPY4IOJ9SjUOeuhtxmdb6srxyei9NlgobhUqg
NlQ6zo4PSW6dT/SXI8JH62hI6/OsJbedBqWp1L3v86BZhzWur7mLvInbQYhuwH50tlBhJaB+vYn6
xkq0QQ5G1HQObdmaAp807Kc4T6cTmh29v0mrXHlC3twUZAjciBQwCN7pnp6NubrJNDhIQGJJoPRB
2sd4zWl28din2jXhyTegd9p9QDTpU3JN/CXGvp5fZitx22FNHw3qWPn4RXvPea9skj+WCgG9c+9L
ZDZ32uymoa1m3pGCQ/mvrwC/Abw7QCbgRegZnn3aedi8DudWjby0Q+BISbtTo7uY08Sesnt/3144
mISxNKgor6PFdR4XbPoBlpJqWlRJL1l8fZwVL1yEjXfG+wNdWlgyDsIP9JigHJ9j3uO5KJWmSMwI
KxTscWOZ+4W22qGoOuAHEhBKycH2IZe91GPRh7OZXntxLhxSdi0aIsjh04M/58jAJOjd0autSM8y
jJ9yoveuUXW/HozpQEZsPr4/5wv7dkOIA0Wj+IWiyPbn/7lwIcA3+ZSNFomWIujFrVVxqy2r8wW/
IOP3+2NdOJekWXQbCbQIKM8/ZOVWFsoCtRklbQIiLK1xPSeE14fbxkjseodSngYvKE4w1np/5Ldb
iLaZQZ2AQisFvvNZApNLNCFsI8JRbb6Zba89wdOY9u+P8nYtGYV2PP4qW0XtfH7AM5RMiMyMGtXJ
B0JWy0R0s0Jhx3eklX97f7S3O4XeBTmQQzsVKM35CbRWHRzjUnHLUST93GAAHzQ57qouBt4PUlmL
3fvjvb3MucnBtJINQJt4Uz2rdWKuBHwKleQ6DVWsHn17Mc29VZovOW/nTlVSUMRtnlz5eG+3DQMz
HhU7yP+kjK+3qCKEJ+EKG5vgenbU12zYZ0m3+Eaczd8b1ZY3mIa1V2Z7YcdQVwIIQksXiPJ5ZVJm
iyVbu1Jps2ZdRdWlXRqcPVt8699f1jdRF9U5Ah2bgAeBOsqgr2cXy1iUkxzVCOPOQM2zQGuw3kR1
16bwbJGBzMbJUdJ/X9O/EmJkmVtWe17OsTF/7HUj0SJrLpIAezh7M5NsPoDHFr9wrAZYJBTtSrnl
wg56Nej25/+5awYxgtekCxNpqxOfPKvJ3aCmqgNtN0vXxU8J7XHBhdTlF32RzNH7K32+jzZVB+oF
gLY0Ks3QQl8Pnw9ab1Vu5kWbd+iQRraX+Ipahfg6bHaS7w92/lnPB9t+zH/mWlPfn03EIrf+to/j
TqDM66nVPm4jdepDort+nl3TdLxwAW2aPpwWZKh4LLcf9Z9BzbGWedMqawQUVwy7XB+sGxA0zhrW
cdtf4Shf+Job3WfLFjYx3vPHUhcZBnhqjQndPLm7xRsPZa6038wEOiV+qg42oIv2pZ9pOr6/tBcu
PsKejfHnAu59A1AAXmVyKFctgmSX+LhlljuFuPaUtQWEcD39R8F7TiYRHftlo24BRTrH5cT2pLlT
N+MI6MRriIzicuwKB8UtRyvDccWV8J/n9xdvRMQMLcY8B0gK/H4p2uEJ1eTSfq7buvtuF4Y57Ipm
cr7T0euupT5vy05UXCxk7zfADP2Jc6k0vMgQWFkHE/Vd0z31trrshV7rIcmxtZM5rtiO1zh3oh2A
nMzLEq6m2fhKbF8zI7nwbekjEJAQ6PFLzm/DzI2zsXBWM1IsJ0H0oKywvl3UOtH8lfbVum+61qwO
7y/4tYvh7F6a1nl20oKzmmTDR53yiQ96Hutd5Tg0edh71/SVzt+W7W7gFSUNI9qkoHh2EU3JirG1
W3uRs8A5LLrxiIrilbjufE5sWrBP4EShU9JQOH+/0qbq6lKWZoQFs+onfdMFhV70H9Cos7CQtn7o
YpyO76/jhetn0+Qlbv6L7zpXWS3l3CP4qhhR7XRm6wujSn+ryVzX+D5DMg/fH+3CVmG0LbXceiVv
7p9YYlrbT4yGqHoOblnIxxmnmjCWZRtVqlT//VhiCQcKiwiSg3Iema8xN5mT90bkrZ1yb2V1g8Wv
bnyw7TR9aAzp/n5/fpe+4PZYIeisoYl/rmVju5jMShTKowQU07Hp7PjUr0v5yZu1IUwXfUI2W63/
Peyh0gaQjUIUvenz+jO4MrNUB+5WuF/qGMwO11swjGby8/3JcVmfv5B/0yw0+Kj4UI8Aif76scLW
3RXAPvTtqDdgZWccpKbRyh5Us62DeUYBZsCB6aiXqwE2wBLPTqNloXQkza5i6v1yoBxqahSHPDVW
93LNRGibowwVS2kjmETQCR2AlM6CsQy/D4WDyb5Zeggq5Anym92SvdXcQQEMkTkgK5x+GHH1JBRr
KX1owA0SESw9tDHNJztyI1RrYJoTOIUcOHTeNDhK5aDUJS4a2VNdFl6wuOvwy9Gb4WHVldp3cwXa
iaMmm93Yg1NoLzUG5ZSvWi3Q3C7HEdvIXpy5Ec9uNf5ohlr3cX5twslsvldqqwYWzph3tb4wo67F
umZenIe8HNePLibqXjwsYJLdvZu2411dNxjaUlaq9DwObLWpA7Oiu4UyF87NGhozVvJ5LW1158Zt
doe1sHLfV9mmT4Z9/OhmbjBopsgDt15+2OB3/MXDDnowh+WX5Qjsr+gm+UsVW2GdOABj02yN+jg2
v/emsp6WWXtWnDVmXcrPldK85NgYBXVeW7siV+9ysSY/4gKD+yGe5TGr+axYNrW/yqqaTnnhpZ+0
yRk/iDz+7eR19b3r8ZaX0nCCwVHoMzp6LO81A33IeCiW3xB6BMR0E1Z6pn6VvNI3c4drNvw74650
8zJYPQF2fFzw+s6QRofWoMog7ii9N6CO9pmStHtvyPJveTH9Xhv9c5266r3GPbZjZ3428qmE8DrK
/WQa5q3SNnnU9q7zRXOr5BbIzotUCjfUtAmx/jq9X7MuCxYBb6VCTAtHdElwktQ7xVayh8U1mz1U
rPvBWp67ri2ifk6OHi7zYEaT6YNjddggF/JhXsYirB1aEP7f0kpeFD+7qv4Uu052qBd41Xlaulin
K9neMVN54hF+JNsr/tAp045ub5Xf5kGIU62omtiNa7k8gq6vfmVp/GS0SRVRoWmORl1JH8Lo5z5O
tHsRI1+bUF24LSfXzn1RGBwjIIJHvWoPiqlNR76ZfjIy8VWtZPlHzdyHXnGsXzWZ7W2tteI4YR+m
hHExp1CHR7ytMzTSjybWzH5ve1RSYhguetzLz8bUoMvACxl4ZvO5GJIv7OPqVrFthIvmuEWRQ0WY
JVHFPjFw+QSU/lIo3rOMY+OU1fEP4Wb1QzFY43MDTnGXG+2XOukpQ8Xej9mxpMk/uc8l58g3UAHy
dVgSfuEaGGjHU/ELf9vFr1T+R3ii2mU6BzipWiPQU08ElAohv8xz+ygnZT2qg3ajaE4DaVSm6o+u
1fJjlWZJUOvuz7hWMSIHta3cZG1bP2ZCm+/UeZGnNJfuxzQZpl1ulQZ+deaEtHZCxtM4dGEdLTfD
LnWOSgHKHI2TOLvDE/OTvgIiHp3uM9jR5jQmUHLXHq/gtLXzJ9zHntxK4njaYoLuuUXzacEzaJzU
yje9Ef0LM/teZt7WHknnEE+OYp/3zZ+lNRS/rWSUO+YPTW++t9pg+RRRvU9LVc17qebzQwcGZgfo
qtoxJ/U0opA6jUoRKEXtBSJBdN+HEyE/zErl3Xtr0t40oCLuCnsShV+xL8M8LlL2m6v7pgDJm1dV
eiuBy+6HRPsdJ7TzRmmaMCa8TdR0zJ6E1Xu3ojOo9JsICx6RsY33beL+ds2h5msnIpzcMftqx+43
qPB1oGbWGliLOuD1njqlPy/250lt5EdVWG3YLnl2v9pmHc6xNkbxIjp/mktCuAbsW+4jHVAANERC
mWQl/zrlwwC7RRW3olfb5saz8ptB15X9FKsl9cW6DcTsJn7ao/DhO5PZh8XcODeiX4vHCV2ml8VS
1qdNnD3xqXbhFOilS8LZrdyCroXS/xlUPW58YXdxHcSp0YVW0mPdbcZzoJmjHXSz1Gy/GCqCJeHa
4Wa/qvju6g7ZRr9qi6BV7HrfIDN/byto8iRS0IYs5no3toX7uGSe7i9r0+yquVR2St9D00lEdwQW
ugQrL0Dolst0axjTcsrxLwh03IB9XeVRWrP4T2N6/XM/ZplfUjTj2bBkoGB1+nFQ9CJosmL1G1s6
vwaJh0xsZSYGv9kYVPrMozahXeuvOT1nvy8hYwidv7VvhvITOZESQMJavhlql54IHyzpy2F2v8ZN
WUpfsZPqd7UMcG/NHCM/5jvcrASkA3/rrN3WrU2vS5cg3WVmGx9XgZZfayTxXZ3m+jdkdcc/VqXp
YT3U5n1pKgjYGmV+ckbY1plXGgdlseevS5ysX1prMfZV3XMBIAmlfyVu0p+d1tI+THH5Tc9llBSK
Asa5cl4kqWQ4i14PcyQ0IhWT8CCrVeWhxDmOT1HZ/trVP2F35w8l+OIv8yqmvV4pD6mteHvpzvnv
ehRDsAIdhIyjztUPC2MOSGjV5qBY8Nf3ilbs4sLyIrno47ciSe0dyPFsE+G7HVY3hWg0f5+KMvMt
mkPQ2tTfCViA42AVMXWhnD6G6d42C1a6StMpT4i/D4dMKW9aL8fCOpH6zmgm7aElwQolFZFQGfoU
ZtyaQLTni65z9tK1rhZaXVyE+ELfOUXy0ZKWvs8a46kWy7AjhG53S9Z9XGZnCo3MpZ8MGieMDaH5
nb6KvezZr9g36I8wHvCDaNhcbQpWoamSU4mAwDdTxLUP0W/cxwo2KAYyWAejKgc/q7t5b6cWNUta
B24nlr06Tn1Qaw0maKbzoxFzsVNHxHugSS+HNk1R2zVm/KS9qXfvxw2/Wi5KFaqKxDpAX+WhBER0
WEqezkKzUMez+zjM8FniiVvSR12Zu329QpStitq5A2Pxw5syx+8LVd+LwX7SZXKnZulDko74LHZT
E/Zz/9EY25HgbS5CrZvaQF+cJIDha0RicF8WXAXCWdHkwUrniaveWEOFmncAzLv0iS3wVBai9z2N
eShuvbcknQRFLZ5cIT5OSX5nTH22G7LC4D7vdQy3bPkhGZQ40oX+gG6DvscW/ous1GO5FPrRFPJ+
Si0jQOr44MaNfOzjxtjZyshfQJnFF9umtazhZkAXKBhiOw/qSUTUFLm5evU5aUXNZ+i6T9RNxoNs
u2dKKeiOUV0OFsvtTu1UGYe+b9LnEamI0J117bjo5Y002zb0kBnftb2m/RnbVNwhcfQLz+LS5/ZS
I7Wh1J1AAPJt7v5ASsbkRXT9qtVfmjJWfXvUPD83beptlJMiUZdbAN3LnTO2iBiMnaIeU8nl0Q35
bph4LfRevDhO07HrLCv2MR1Vd40Qczja2aeuU3CFHhHyiDcmRL1Wm4RYL3zXTv80M+HMNC0PMtYW
8OROE478qz4npEEsxhYUqCrjZiiEbqFrbjf3pBE8QmUV72PhEaB01W5A5jmYzEwetaZNd0O/AtLF
RWtK1L015dPXTUHsqSna4WZSe8wsBid5UoysuluUzC19qSLzhZ5C63sWbqm5nOa9tXTCt808fvYW
nf8G9Spvj1BchSWxWfzgDdcPnS7Hz8IZk9DOYsdPUIP1l7bK7/ve2jMx/Ql2E0yjotv+sH1y7aX9
Sib4ZSBiolUPU1ZyQ5j1lDyofQ9cUatMvL/WJsyKnlbEsLwYyqzfQvNpIzNfqW6nw/BoxLz9rWEY
T03WZrspFaafrYm9a+QWR03th07r4Yi5lRMKwDIHq5XfdRUFA6XDO41kFfk4bGqsnIlOI9xIY+md
HcsrTp07Hay8Sz7EPSmT1uoVWPCmOBZ4z/AGWPNxzonfGlfIHVUekjGnusuX8Ru7W/eFljdHK14+
iiGtd8AOPMyUvRcsc9so79bh4FbV8kfUyvhsGUW/L2cJa1CXxT2FA8qQjSu/KKhwjAEMtPq3bSb8
JwRl5CAAOqrZ+VLYMdjVtX3OyJXCpDVtVL2NJUxkPfu9kwNxFehcgnM7oYGMaG5fEg/2af8d90bl
wcEa2y8cXu1xTVOffa9/Kiee1aRThx/jSivaiOsiMGOh+BLCw07Oo7KrC1aqq+RedYfmKTfL6bS0
y+qjUUNWnBDZFbo6YJBiR54o7Q+gMuuwHucBPFITR8So4mVQRHXr5PlPHnqxk23tvBR17cFocUXo
gQu7XYbFvV+sOv6QZ3I4ZgmhoVjXRiMkNLxdLQlf1KEeg1qMXzTY/kG6KutjyetwaMra8Sv4P36l
rzhXyfVr2+fPhkiGkLKy47u62QeDi6lOYhcd8j1pHnaDx/PfK2DVbDVh59QR4nYxnFRUmrI6dQK7
BjCKKARhDHiPO8BDSP/lYj4Ru9+Xo6sd9GToA9ERfhVjmt7Us5GA/UeEqJaQhFfH6H2lbsabvKuH
+zgrnJsuXe5AqLCJFkXHgiFTw2Zl3zQ9pQKR8l9NS24FAjNWzudD6ckkSBskQ+VgLjtVdrY/Sl3Z
2eXMa0m6Fg7t+p2D/I0L0YLQq3HENamGALB+G7N620/a7dSxw62KOwpF/XL7wQw9zz95sqywV9WS
lpxKXdGTN/aUZC/1XH41Na/wTan/EauTneCzCL+oc33f6/0fZZQ/0aJcgqZY11vL4rqZrS7xV1l9
TNrlpp8hYzeJ9A03H4hN7F9ErhO1inbeDWbev1ip6u71hKRpzPQhyIfePdU81UhFeJ9jEKCnti/S
G3g4nxplSA5DOd05aarjba8pfimKIvC6Uh4TRU8f5gwNWk3NlFvK4ncpdkG38bAugSEcM0ya+Jc+
obEPoUj9QLxVhAS763evTFpfE2xBHXDtBzkaVlA53BKLS/wU1+lzlreVj8wolhId+YrXf2mr5INY
eiu0rbZo/CrRzJsG4nmAYHAVdBZ55Og0P/ve+Yjf7T0GlCDmxqzBq8iy6X+Wf4h8bcIu7jjYyVB0
+Rqm34xZfpi0emE680uhuQ9z7h6EVjUBIn1f3KGqdujQfG606gM+IeNhMqciGBP9s6Lkeahr/fii
xMVjnW96VACsT13sNoE9KDcjN+inSbO/r+b0KBEusHqlow4FXFEH1vIR4U/FV3XpBIm9GLt03EQ1
Uf/0lWqp921LS7FtlWcAhQlUYiApM03AZytLdRIFZ92B7j647qDeTcNsHluqGMccUcDbuu9FgFMX
jgPqrFAX4okdcQvcDfS3g0RU3+jd/g9p57Ujt9G16ysiwBxOyc6TNZIszQkxSoxVLLKYr34/re/g
97QGahgbtg8cYDbJYtVa73oDwsC+VLe0kCnSGiuk/9WkaNMnfojaOWTZdwdDGlay+K6/V6SAbvqe
o0DSnVacAIksZLZVc78mUlv5QwlljFmv+WgN462Xy2qDd12bqK6f4f9lIsnqXG6aszWxRMW3m5eZ
ko6eFohF3LLBvOSlkx5Xg6KsEQq7Ek9/6Fkd8WT3r61rnItjoZdPmZy33eRkB194r1025bHkNIyz
eWXvHJWQ8VjUU5I5y8tsiR+OXX6NWmogNqj+YE99ubfxlVgxqt9NZh5sgirv4snvxk2E494O8+lv
g10DUFEqbcsIIRxIQP4l1YvzM61tvpJiKGNBBpuhGj+e9fyd2e1Tm66PIewPaNs+9q1lsZu6qX61
LD1sxQBNwzbYIQPbUIy8JgxuCmPZqSkadq3w/xns4dk2O2dHt7UcXcIrSd7q/ym60E2GKRI3XtoU
twaVYTw4Z/RsUiZGOdbOQyhEN5kdizobDw5tB6KK6adRuPOOgNn+IB3N8Vl34ts0+fXOzE1m5K6l
k1b3X8+N8J1ucDb3M3O+5VB+ddOFTYM9hmYsfBJLAQI0NP1jpPwgFgVdroug4UDgPaHVae7uTTvr
9nbY8dFM7ikF8MEYPP3pFzZdrRFM+zSoyb9w1Xqjhr65b6v1H4wpm8Mi8E0wVbfE1kjTTRNnb2Dd
zjTTdMh1FTzISt4YlYv/Ouss9hWc1hxaXlyiodxOqLd3GHf6x0B2uz7INYGG4t6cjGqz9JG+7Xzn
BYZ5sK1tWezQG8IaMZpDNVtkEuS9jplg3SDo7GMq3GJjRuWLJCkn6WXaJ4CzoJhamDfFOqvYdHS/
idxq3BDkUZEB24Ni5daX3iISzR7N4D7tlcN/FrWPeRqF2zzw5H4IbdI5fe0+z270agRZdaYFcYND
1MYsDNb+OFancSimrezd9U7JqqTUrv1T507+V5JJ/McRcGJbj4u4DyYqJDoN2NVe8VQ78otvZUMc
mPrWrcVt7kGPCfXwAEAZbHq8wYCmx19jVGMOHrZik9dUTr7S9barkbBOa+/HuUvcUTlW1iYtzi7S
bQ1YIEr1VAnDuUfhBdQDEXvjFdaU4HVYbkgQ/1zKKTioAMBOkwY9xrqmQImKPkhof+ydGqLyqa6Z
lCXojk2+xen7tDSAZ1FdDPd1Mw6xN48OhrN+t+mZb9BBVYov3Ss21ip9Mvfwl7erYUwGHj9tdeUd
yHSoY2aKz9XQyGdSJJd7Z4FRbJggo31ZbO3F5ChyzXYvRU6pMvhNwvJBOIqcKsn5fVvYMHg9BamF
H7nFPhyCQCRuma172KuEMq863aZul935OjS4mCwOaaCJ4Wn86UAsXvS5XsLmaaxL984D1eKppc9r
ph/4B/ltz4m7cevxScMsvFH2/EOY+oecl3VneAOVz0xmgzkp+yQ0ka3MMKud2XRG0gjM4CwS7n/M
2cymphVjiTbI5sQZJiu2nKw/cyDTPXog8dw27ZOf0w8VAxuQctZs70Up6r8lfCmiigMEc0N+rlsB
UhbVmoZbrx6PPi31du7sbBcwsbkxpcttBtFXVq/6UKxrtK2dtfnEQC7ggItc2bHOyN7rhrl/DoT3
BKf/Ryn1Byvg208ZbDwGVh/c44/6ipd/iu2KHZ4G1ch9qZf1jjLZ/KDyeQGRCCHnu9ZN72gAusj7
rJ30RypL+0GkvfNcmR0Yphms7dHVeb4jb+y2M7UFUbAInhanmHfR1I1xoScZz9Mqb6uyTcEDMd4o
U4aG2kIW2EYOrWs2W+dsjJTdETB1nl2MfUX5apj2cNP0g/mSFeYaCzV3O2m09a6xPH07tXO7bbPO
jE0iKdEWNC8cYeNG9m23ccTiMCNJh8PUEY2sEOgciYNetmByFHmMRiqr6xNJY781BYcw1L0iZkqW
bxgM8AoL616k1XIYW4gkEV5BdKh+u7GLhT5vGtWuRYz4ZIxVFVfTMB4bexoPQ+NMO+K0qk2mB+dj
VIK9zSHnkt1VLzVjqd1kVd6uXGfvkFvK/CiX8jUzBDxa5ZQ7dwVP9sr8KRxXnSjNfc8EZfdzHd0Z
M1ECYZf6uGoU1T7zKS3APKCfqJkTxcCUjC7d20xiCZKo9ayXKlzu7EW251aVZhzCezyOnUyKKT+X
cMrfjilnGrfxyFNAQrwEJA9l6sGqljs58e9XxlobPsjnpV1oKlpiJ9ugxzespnYbxmATlQSLyMmt
YyuofxVW8WKNS5fIqFNJo5h4gSb/WCkUY1gP4s7iIE8AK5uECZBJRTJlsRjzdu9rkR4cst3jkt0h
KYUEmXF0FGNn5e4n8nX3ZtT9Y5jDc1hTybpI1hivm3JrOrQpGnYh0HDwvQ7716bqi/vZ8YcExJLt
j+qCHk/3exwP7oJopUvVgDxu/yyKsNn0lk7vefBWYk4AF3KYnBunAe2xyfU+dUScbNdGB3wdetyv
Y0VNBED4XC3GTVWIr2NW/IxaTmzf/LisQ00TK7+UaJcSFKng8kP3Ez5At/WMPtv1bljFpWAME83B
l1QQIMrsTD3VVtc+2qH8Mlmgi8ruP+JU1O8JM2aFausXagHenUXjDa/AfwmkODWsl6Tv6UlhBY5n
WrL3LW9U9jXzC3O3BPa8YXzpHMjFTDdho9dzDMXxyqjXZpD7RsPB5BRCwJlegm4En5m3g14qZK8o
QO2PRYC4fg8DzA7iZs3MDB/OqKk3ahFmS0gq7og7ZOKBl1htvWDCZJr2vR587CCayXWv+E38mcWB
ocqZEIrrkwtJ4lIO3GR+ynIhkN2wqlQnWITh3O1I/PiT3DEHFuhgMANlhFw58ZiboHUQFYt9qjIm
d46b/apkDQBWqXHBXcHBkTfqhyy2snqF126XZ2q963fPXVu0X5zCbx7AkYdyQ2C5dnZDnmG1lsJU
kFTksvlVR1Fhsb8vphPrvOXNFYgEiMou2TVoF1x5hWFwwaA4RwlC+0VjyvwA+s8lD8XD2bdu0H4f
yFaqf0beYtuHcsyoH5wewdGWXo8D7L+tht8XxWgIjhGnAt+A83Y1dBUiHwuez0GsZik3miDPf0IL
s9x4iszMJlq5WmnY2SVO5jplbmyJ2rgzJixibrUZdPpEmTV7n/7+sy4oOb9/lQ8N08ESD1LJZZ6J
D/Qse6irOKr2HfyYrAafKNcrn8KlUcbvyxDqgfeoSy4gOUxvb54O3V5H6RuHfomq+aYjggIw5mxF
uk2dpvuCamQilZBlxPjXJWU62hUyMjKyTKLyE7ywWv1TlgaNkJnV6QNYdwVToRR6vvGJ76lv1mp2
9o3B/OamWMIWQgTcoGtJt++sGw/eErKsMy0Xl9u3d2HqSHI4GPlRNTo7hALSarCa7sOIz892UJFz
hZ/l8f/71wZyfmrQX+AVwZiiH7+UkSyhJS2ripgraxV8sCxG/qVw3S9dm11LGntnHbAf4AdpQYfz
EB+/vTWPb9Zp57U4AtzVVXw2ps826xKs//z39RaeNW04ERCNeLneogVdvcDE8ADOZd4FVlHu7Na/
pmt858G52Orj4ekE8F0vWb6pOQ+DHxjpQZN4BZpLq82pM1Y2uHbQXyNIXRCWfi9u2GZ4aRBvjz3h
xbJAxYzrLBz4Qy6F8QSbWCzxunqtf1jbXz0OILf1EIzX0pAvRRu/Vwek8Ij4BfigsOrevrLO48PN
KFsOoFv0BFkihQVKb+qdYbQ/u5lq0uolNvhGc4Sdf4Vndz68Ltcmmyf+N2cWPkfX26s3DZUfaqCC
cscON07OLNsLB9wB3AcpoxvhVkfmRk8yu2ZO8N5KxciaDZTvAqLfxT6aAm5VhrMUR7O1+B7CGe69
m1dXKH2XzND/PV1S6c7Cf9RGlwu1RDjBFKzF5tKvBsbBgYzqLWwAfzraoZjtBKaM6JlJjdOvTlTe
E4BmTV/u4l+q5eoVV+zW3v1B7NIuq5rkc9e88KYKMCXuz6nyxxqTvNhe1x9MW+4rw9RxhVov6+VO
kDxt4xVZ+m5se+qKFRsc3HfeueuwhUMHPFt8X6w46VoC2MvNj/jLSuCMxQs+MZk0t3C8fkRz7T9A
kXJu5mmEorD6bUL0UPutt7z6xfABXU0a87sV2p+Mq9JfD6C/+Qe7L+qHcGGiG6jVxRZ6kvMrg2dz
io3hzCUS6Xmu2FfBNqvbcTcOXX1isB19wfi9bhJ20PHJ132LSZLqN/zdau6Aslza36h95peOTWJL
GFmjqLL5wDFbWA8IzsmBLYPvdpcaiV3q4FBAwrv1WhltOiwIb4JmWuPOr9ZYS81ERHMoJKaeKn4n
dsBD4XWfRrM19kZvfw9Hywd00tYRi455T396t6a18VkXYA/KnyvQV49/LlGrVdRfJ/YIJpsiI2Kg
a9BXLWmHES/txXO3OtMvRujopoX0oqTDgvizh71FjIwJ+koPCYHprg5uzKoNTqpxqj3jaVrCiGGl
i7XsxgHQuR3IgdpOyro3qa6+h2U3Kugxvv2zc+vlMZfu8NG1rWwnlnC6oT9pN0SQ1lBYrWY3lpCy
1mBsvjllkO9W3amvDprcB+zdBDKpXDaboHfWI6zayUh62wQHnPMs+N42REZsjdXsftoGFtFXuK/v
bOzs6z6sEpPdhU/z7a7jLn3RrdJMD1432qfQGOWudUTzMQWAiP9+Ur37wXlnTyc034i3vIsjMUxT
T4R8yMfZ9W8GPCwS7nUPjhHGIiteVW3w3JtT6BYfhsnf8/U/X/kF7211EJlRw8FAg45/sdW54LDN
sHAoY68WGTsZgXtuXe1EG3MRgc38yW6MbVgtzSftesXOquE+M2qQYEbn2BKg9Fxjsu7X8xkHRNyU
XPmF503n8hTAZZDxvoOGB7fSt++jsNq1osAvjm0YHS3RtczLhk+5bT7KKHpobONDCGev/E0Zbv9z
eCjl0b8vfrkY3CzQKgL4HnRHmGfK3Df0s/4IQJtfKVveOeK5FIVfgBTCgZl8cZ8VYLoBoHNksked
PM85sC2BKM/9hItjJgqxCZ352hH/Xr0JQoyiDtssZC0XT7f0hhZ5NE+3GKPXboSVycSFyRpAgKv7
a/KLd74tHNn+72oXjxMpiLKmmav5Ws0b5HsOZFzA51V8+PuqOT+sy0UD+Z9HhdITHc3FMcLcTKmu
xTHS9VujQnCRqzbxBRBO7HR2lcf5tFTBfjXwitJDJbP936//3stk70DpTumEGeJFX47ktgfYaqh1
Z/FQt1bSV9adWsWmdCXQc3Mtd/y9YxNadBTBL7ehfF882CqTddXkc3EEGLrvcHmLZTvdrmb6Ovf6
Htb5DlLqTbOk27/f57sVIqaceFTxbeLke7F+urSI1nA1sc2erRdTyIq80f5JhPlBr8y3/fOYwNE3
Ip8+FGZ5pVx4b/FyyloI7YjTAQN5+8kIY8VwhEb+KLAcK9vlGYocOYRd+RyK9dPf7/S9jRKRJADe
Wc6L7OPttRyfRAbhDsUx9ceGeAD/bOYOcM3I/e8XeucbQc5P8YXZHzLJS7dEE3JFgMlUdpS29rbB
ZKc3ocF4UgIzXXl+79yTz+HjsExRQ7Bw3t5TahQWNFSVHf1uUrHbV8Ud0/Xw+e839M5b8s+KOeQk
NC7OZe+Sdotm0yuyo/YdExzYvoE9uRMGHI7AL//76f3mYhdLopNkc4xtxS0tdrXVU1DclM7q71s3
WK/U7+++KNzZ6E6Q6fH1vX16tkhVZ9VZdsz9aHW3ou8ZU1DGZBRL7EvXDJ7ffYxMvjA9Z0shdvDt
5YxqcfXMdOiIUfeHwISNkS7lAeHnBye75pX07q3961oXX3WoAOodxVOsa4EEZBBmvBoatVr98+9r
490LsWudCy7sbi73rUnqYEEFaRyCqRVJingchGWJHgoo3d/+fql3tkifS2Dbxzvjj4vzVRdeWJwp
RMfQxFYowQi1+gRjZXbhUmX9C2PVVO6cYmpXmIx2Hd5B242yKz/infsNAMQ9DErQkP2BGtj4wJCS
lEcHRpDex5Iohp+NcPuTqMTy9b/fLyUsQQMgkDa3/na9AD6OrcRt/LDKc5JZaBi2i2y16uykhRDx
pV4tMkLnSXQk5eHITmRTPtvbv/+I9xYt8YPsLjjpR6gIL35EJkgbhFJ/6HBG+zHOcNn3nrd4HmZN
MHm3TjZO13RW714TEStbNWndoOJvrxkERWflOYY6bdjv3GE8ZSrq41T7W38ertQZ77xPbLb/71oX
94eNvDCYVkUH2GjWBqLOuod0vx4ZXv1XB40zXACojH8PdtsYzl7qx8jxzmxhtxG0q3IXyRnGkmSu
ImCCjI+1Fg9mUT4Zy7TL7Ws90e/v8KKeOlfC59wfzLy8S6hitTKzDc8mRXBozU1mTw5kzhRj3XyA
Bzyh75yXAX/VMhpoYRa1DSoJV9ta2jPJdbwyXniv6uBhRGdMCNn5H6mWFfVdh49IdHB7ZKzxYDJL
0FOfbyZ44ZsqWwibVU22qxXazBBnsw/+bFzbJC9OT4gAVB4OnQl2+2Aml4pwOVKhjz1S085zh/Og
7UzKH+egiv/+DV3Usv+7DoAIHzLwvetfnDNoQmYdFHN0bBxcy1YTU/d4JXL5ZBCxt8GzztrPpBuc
2WT+FcuoizL2f5fGRp5cLf76wzaOYcoUNiKNjqPr59+lW/Gwy1lAAAihxnWu4dx0MIj/WwV0vqqN
QpntArk0DKmLDzgPdCAywjyPI+DfQ+QV6SP8bsj24VT8f17q4vs1otkOUvIujv1aiL09N+PBTAkv
dJmPHf/+GsnCY+P510f0+75YMtyQTdUFnPp2Y5onVY19FaZHf7DHrVOujLCXRQE3tdNPM9DLnnCg
ejdhW3FLNA9rqqzOwdqlA1mNsyTS+wgFwxfHanGxquWMp8U07mtVL5uZyec9tv/NfsBG/Hxci6xO
vH5YIN9CuyvjJreLLfAYY/9mPAsTVPNNSrd5LdNo/dznxfIZRVjzrUgRwqIgHQ6VV1b+xoOAbaOt
WPBv7jsPrc/gFjLODMv6AbJgPmmzlxtZMfTOFS4BM7TJH21l2Tembsq9jyBKJM2SdSdzWRoId0bv
Yn1cI6UrcxQHeZHeuG43IovqglOAJgSKR13iWRHiigoDkbifuvbwjI7SWm4rOcPQll2YPa/plCdh
4Q6HdFzXb/3s9Wgkhqh7HE1zPokIqSVgsbXPKqO7H2a//GEr2A1t71SfXTeVG+rs5iaz7PLGrSu1
17ap9pEn/Nc6nLP7eWpNc7NkUB93foHzyzCE4gO/0ix3smd6sQvytJCbRZO9AZnWcO8VIpIfPZLS
D5Pw0scuM8bNKNDXaVssD2LOvE8OU2l0s2gdyTXXh8IqyxtU2O4JFZKttiTP2D/ccQh+SZ1FcA2K
xv6ocnRZWk4iuwL5vrOHna1f+BOzbOqZyyW5knJYhFN2kkGbfywYaRCiHjhy/W9l+e+lTwoZX7R5
trm5NLSYJngyjrVmpyoLrYfKEU5C824RFzpcS7+4OP5/X4opoMU0HGdR6zLHdumakIC1tTj5bU1Q
3rAxMvFoeQskXu+/GnWxUf37Uhcl5aRdUtUipzg5U/4ptFwsZ/ub0BqvHAAXlev5jvB4pczAtsrD
CO3iJdWNqNK5NPJT6CzBjZvn7RluU/ekPcA6DSrnXjRz/TIXa7TTYr6W3/TOIXCWytOx8DjP2VVv
ty0OPoHpnpudSsPw4TfWZd/tMC+tP/VV1913BXAhM6H0Wvzfb9OYi/3yPJLEPZgpm/3HARvoumzr
1MzPmqecuUevooNuHbM/DG1Ar+WNaGNj2AzlaYx658sKM/lXhITxVTGzgjCb6hJFHrSLaTMvDYYa
+ZmFvbEj48obeueI/s2/wGKH2giPhrePiCmZFspVxWnWrtxmgbN8ngxowRVWBgiZXIhFrv1Fl2t/
xfbnne8X0OxsHh1QhvxhnBDIQPlWU2SnzDHTO/esjWEBTE9/P7ouqtzfC9AHjSC6jNYFF8q3twdF
2EcoUaP/FuROzowd9pCw1L4w0/TKhvT+pQBCAc/4tC67tCWzxGAjVj2RjJhuHY6Vj6gyqkTli3Vl
T3rv2YEN2tjvEvrG9vf2rvwsHAjK7Ixj0+bdawRihwg0yoprwdp/fj/M+AgkCEyf7Jc/RloqsyJd
E7x6dKne93WX2sxR08FI4Gg5ie4qP7EzX2///s7+Z6p5+fkQuGO6BEBSI18iViv01KF3feMoFFmL
+yp0859T1EFi8xwEowmjz4XPwyum4cmq236HvlI2L04B6WwfiMjsknUJ6299VOdp3JYjqr60rPAc
KtsKzd0wWFCmFDzW0vMyFFCM0u6D0nEehyyshwQZZfixLczhk4uf2z0K4Rr1BydzF5uiDD7NhN6m
8dCn05OtXetX5nW63OSFiu5QnK4oFKNKfTGmHnVC1hcfWxxIoAzhTv2PsSCKQ/tlIHK07F781GUA
77EbPDnH2arOWtViRAY+1md1cjgIlW5mzFw+R0qzhbUN48OJfimAKYpg5iynsru4cKI+jXtXtR+s
oWfcjWil/VyJLnwcxxZaXbf24vOZR2slQ9f5U0J/Is7VIkVkPGmrlpveLNBWM7ju4fNVTbnGsyvq
kc/SVLfWZCFSa0jxUnFN6z4c26Eby9toXZd2u5ZD4aChq+C8Mnzs3IRduSUgracs3C5+Nhyg/PXm
iWIdMnuNNszY9LT30yFjZlQmZt6HXzgoxLiVtTm9aMw6iliXtXki2GiUSVTOwbeuON+xh3o/gIpu
jETlLGLqkNo7o70LIxwuiOtdDVw26xnOFQY+2NGTG/1oKoe0k6wKpyC2rHT84al19ZM6VA4zY6r5
B21XSKh6F1p/XI2je+vpKX8s8wy3DQR+Oo+bsV9/LY05HXJPDSoZcLb58fel/95ujNO1RWuIu/Yf
NCi5MrQaozE7wS6et2m/hj/tQg+v3WpDhK3MFrb4bBXut3Fp7SvXfqf6wOzRA7uFu0tm2fks/5dN
WO3WhdQYrJyMIm2+dDXG9JvBzponeLX6A8K1/Grkybu3y7EcQSinSbv0tEqZ8OZ86/lJYQVS7IXd
OP+MYTrdZmvg3bpTWB/dKrDuQtgp+YOIHPHSYITxdXGC6TGl6ryZzdyDWOoEClapsGQBkpGbnwg4
Cr+1g4GO/u8vCLCCx/B2b6JkoH236PRoXC6ZatptVQ/pLsTwJ23u0lbifLzkI5tIFWJy6DauNcWh
yNdXMuflXYFNzzYo2uBojJ17WoUY4bmvQfAJhsSAfL5zviHfmZ/PkTJHJbJ1B4+zrZJG8j5iSFX6
jn8dpOe+aGbAmi1DLLwxwGG8herQ9ZOo4Jtm+kTv6T20jp1jH5NX29QY5s9hB9EFhXt3aq25+bA4
w/KPkI3FgC5qrI+YV9wrD23IqMbwvIk4sR9mUSIYHt7NFTP+IkesF00VCpRzV4eelomK3CMfJgDO
GNRzhemZ/FyHWb4clZ/53W3KB+z+7KcJr4Ra446YuP6kvjbmyM7nWWufH7w8HEgxTJEgnHIkirew
zPGZGcNKfU2BwT4rdy11PIwRrkaajp3kbSePEl4uwqVlyYdXZx6HFx0FzXM0OunJIVMEjWY5d69K
ISeXDZ70+J9gpCxD5JyD0d14TWM+lmoOv6IMQk7kFtZmnotogyNxeDviYr3ro2W6LzCe3cwAZIfc
HqxsOzvO9xU84a60V/Xo6chukikY5scWr6kDrPPsHxmSs0mGVvXa20a3zfw1SJA3zi8R5+d3f0YT
RcPu7NMlz+w9kv/mOFAzc5zmlnjIW3v5Kerit0oIzmycIz5zEfmhrXYztpy4o4kttmvlmTfKK53t
SoF4aw/EQPL/DYKDOc3WY4WlAmtrgKadpfpbs7Tt3vLUfKdG4R7cZVnurXmCjT3XuftdIV1DnAeB
MnRkJuMG05tn6M3ydvKa4kq/8WclASmH/onD/IwfXPKSaGyyzuup9qAIvrZ+jpkCPu3bCAfoZ9Nv
XsLOKa+hFu9dE7c4YCeXLFlcXt9uaEFOV1JXXLMts+XDbEByrydcZteeor+X+POEFOq/hgwdPkJs
rCceQJ4Lm/z3Vt1WsO/gejBEr2IrD8qfRdTmdzU03ixWmTdNV3YWz/5jY3Hx/oYQfZ4IMim5mP+o
bkxHrYzqNNtrjdGn7IJgQ7CTicpchtZtBfc3TybpB7gFOdMtQP0ACwhO8vNsOaKDntw45q0/1MF8
M+rAxpVeyPzjhCvJ51oG9XfCLHo0wNLJHLyZwTBi1RtRRocRlbjN9IWJr82YEwNGBv1xJMyYSo/P
E76UE7ZEMKe1yBJB3+3gtOC735RbyvRmzvR0II7VKm7SaiyNOE/TtIGgE6WPEj3pZ7/g+9rWotfR
pvam4LMaPf0DkQCg2BxZk7nDMzJqd03hDfMe8lb1dRrPgWGo07+xHbk/4ezwK9oeAtnu2ob+52M/
D/cgfGBdzfK8OPYkkfPajcripHQnuk8qzccDXCtz2YjMW763lVl/zB0vv7Htqb6XFdZJCZS4OcCI
KStvWtzhnR3AedbFbth3zZVS/89FTDgUVGz+5Mz5Y1U0ZhutBUUqGnASKjFhmOLMBSwS63TOvtZm
PLrqGrXinVYGj1uc9olvAii4tCxuFHvagh76xNhTJSXW8/eBmH6VapqudIHO79DVt+cpEgALagVG
6cArlzTedp7KcWzC4lT10Zz0U+cz8CErOaV9Rq+OphfrhygOx2XcVL2Ing3Zjw+qBr03TLdJnFG2
p8IfDRzzx2lbTRV2a9ifbBpTA9WUYcCmCwHMUt5tN1UfHVQNH/HJCrai1ChUUoSP2dTNexw6kKKo
XGybaXJuK+V6GE35NirwVsUCnn4pLREHnTLj1J4/BLgNQ6dekfejR8aCMpjRhhK3sWoRxUZhqGOh
svp+7bP5NGf+t6Ay5hejtsH16wEfMdPFTsFqblSqvhCoGv4w7Sbc+O7s7zXeNhtpZPKgVkoLo9GP
7Wj9UtLx9mEzqR2fFVUGk41zkWjes3dhgW6p4s7p6hZAbwjubdEbp1IGqCfMLNgRT4NwKV9bM3Fc
jZNBPqK00F61RWJfPCDGIRHIMVoMp0LqAT94WEzDujNs+dnQ8p/Kir7C+Jzu3WwetmRJoqHhl37x
MJTY+9LDsKHgeWvV4iUB4/eBU2BOKC2igxktX/h2nvK1wnnIwCWoZ8Z07Onbn4N6ZKAZUcjkJs58
Cjn4fWtWOGBJdMO0fME/q/YYG0w5BvpDV8hP0L2Gj04ObEUZnrRdjn8Yv6eKac1VEg3mFxKNCMKl
Hd+qdX6KBizSICERJajDsxq/NB/rwLzBxEHiaoD0AKOj1XfuYWmNO0Oj2F/y1dr0uvThE51dXXhx
/XaxU4t+UTcfcYO30J2106kLXNRONg5KFRry1nFxaOqix7HBwdOsh/626K35tlt1tHUmJKDuRJXU
kOcSO6v8no62vSFN/H9EVYiE63xYSxxMRK++CeGQ3+JI7+u0hv62ls0Yc25ISL11d0pVCdmzGdYv
0Wh5L4NfTHvqX2PT5u3kJiQD5R/wSupuz5sYbE1j2q2t/YhMsoLQ01mHaeKVZaP9A6MiyI14FqLE
Q3DQVQoZZNNYJ3IPgYaBIZOA+6VC9ObYD2ZzM/aOdwhHxN3IbIu4xuwJW0HcAgKv+1KO9U+NLBBf
h0kfg65DpFKiqDzijp5vHCTc+yEnyMZx6LNKZaYbBWT+a1bonrH3sE7dOlmx5xtyFzIuumtnaXD8
YD2yiExsi6rAoY4BxtMi1HMw04YVrYXQVxVEoBid9aN0VYAbgmTc05GgwZJ96he/3lqkSp+8bMQe
sdQ/e0hOcdUJ2Ip4dSSjtXpxYeUSZZ9ADiacaWsF5b6iYoDQNoUUx/X64q3cJc4Qc+IzyUyiCXWo
GqPbUhc8w6r6ZQUSI4lVyRO7DwXnULi3KpPN/aLxpuj09Bpq+dOT44sK3P4o8Y8AN+A/w3wq+xY4
gP1SVwNn58LPyzwXHTBOg0unu6QvwTI8jLv2ZenVSbOO2TZikcZrvugEkNCj612ODPP4pI2AwaoY
PpvYFt3aRmjtZsfrd6tvfDVt1WyLpbxRAdI+I3SrhHcJwmjaRZLrtNzwzCkuGbWzDfjL12z0KCVo
MV5sXZV3SE/6g5tV+aEQhb1ZZO3smlyYd8jjsFBoXJR3QszJKPMffdhh2EkrX23IdYZ1VKTttjOl
yHj40MeDpi9+KaKkqD4GMCyr/g4k+OJ0wXpXm067W3EaBEtrF3ZQYX4XsJuDcXIPUHXP6rW12bt1
mW/n2hMb7eKhWZjZktSja+yicCkOVag+VhLfOcgLQaKRH+D6QYJ59P84O88dt5G2214RAaZi+EtR
EqVWJ7vb6Q/hsT3MOfPqv8Ue4JwWW5DgdzAYYAKmxGKxqp6w17aacC+CGfwjiBDXB4mEfZPgixP9
U8S1hpa7BDFx2qJ1brqnOCiHT9dvHh/jbe5bFrEkeidyoGuAdNRmoRoqJPFo/DF2FaCgLT3sDywS
7NaZ1PrGBXN1k1iK8AhYaMJCdSfDcV3un+/ie6UN+0IEyD56hExOGtJhIOSXJtAfJlTomzShteSv
nvC/EREoK2zJb39zPqJG8S+3DV3iVpnU+1xS5a2YE4s6FQs+ixEwXx9vlRZdhrBlmnEwvFiESGuz
pJ7+1sxoVMmba+TnCJHvZBHfqpxcmEaM1pesKALBpXh+/lAmbHjAYTxUW2eQoAn77Kk8Yf5wp+NJ
WLXRfOO9XXwq3ZINw1hq9srqgjpWktQ0ySh5ENUDNwlBJWA/Vv/dPfO/uSNDTocGlRqqNuePVSUQ
MIgIJS8qR7J3TWi4KSEC1xRd2dZ60hwkVbvV67r89Hd3v/8GpSeDDDbL8kNtTYN9l2iwoT2TjOzj
YDWGGyF2SNlF2uTbZNTqDufL71lrqfD4/erGM1+cWZNrwRJ0IfNbvtB3XwSHJhbOsiZ5IwmT3QDB
ZU/DhXYrDl196G9PyXeHlYPKwqSz53yYPOrsckjlgIOBCsWOzFvG9p3g4us0M/KJjVq3gUXnHRL3
zVBGot/LE/83p6+qINw1RTAUMG1aRYb3HA6No1iIy0EAo3LR6fEevlz/jJTV9f/tB1PtVwTdQRjv
mau1YDeyMKiN2Z4qfbXJaZFy2hq4M6GzdKwSxQOMiLGA7NYPIFVhjVi2M+bwAasaDcStRod1Me2/
nwP7XqaTHrHf2oavJdlnzVrse4ZZOqJOP1fkoGP05Eke7ynhoTaJdqr+CxoUGd6fA8rZrOx3RJvb
IQOkW8z7/2GCxGILTafHkqddTZBUIWYx7dD34A47g/4MnGyjZukPEWTPvmahN/uzxL7dryQIEcJT
ttC1nyOZCEQpN3aHS0IMPNbZ+DhCFAppyyJ/t4irNAkKhLO+p9uJZ072DgLXrgm/9rb9OTeIEbnU
aNWrsNO7GljXjZlYZUPf3s370Zel9G70oMmQmda270VmepdP08bwyxMuXo8FmQKjFQ9RmT8ZmrSL
/OCUj92N8T+uVNzxEA2zeXCYqusztGoUdODo3T0F6vkGcmQFIKasN/IElun6o34citOT7VEmVUDF
dJ0etyz8N4ucDdIfxHbwrTsh0ayShVr596fm+4HeenHeTSlifDJSURgcOi2KNrbv/7JjU3ZKrb5P
/fHGU13aAlEK0nSLNH1ppzh/fxjKiWI28TRITfLUMiQzeL6BeuM1Xdrnya7gsMQuyAtbnZkyzIyl
YBkc4hmrTmQPo9ONpXQKUhTvwkRckOvDjCEmwakvyltlzHX70n87ML269HGisP5Qa1bsOKOvHzEo
ukzw54leli9aoVAmpBLWUo4bG3oD5QV7vBEFIECHPqXhBzbsg31j77i0jOgMQBC0EA1IeZxPOMgP
xKAAIDwAwljO0XPF1RomB+6atzpXlv/V+nRdSsTkrRmPZvnzoWJ8IZscC3sPmAAARcBuJ7moQJqS
VPckQ+9eA0tku7//TDQk7BSQ+Avn3fmgda2pBXB3FhT88i8GEOX7tk/KT7Ndd5//fiiSyjquU9ha
YLB1PtRgBBWcj0rySuL/XTXQtplUomYVm9ONbxLn+Q+T+Xa1ZPEYGGigrzsfjHijrsbQtr1R8WOx
12B3fgeY1zljHwQKDNGYvIsMl9rto6AmxdJZwAfNXEI2kCi/szapIHTYE868NE3Hlapueh8AbqcP
3Wagd+CQJcSszexXp0xkidPGpr/JIlrVgpTrT4qn94HnhPpB42iE0BGM4GxD9Iiq1KI2OGbiMFAz
PrTlEGzhvi26CEohTpAwli6hkNCpdR+JA8XOAly5IzSfnwIzkx41TAl/woD2nbzswaJp07jXevoW
7SiM7rDdqf40GuShqS5B19LmDmanik4+N7bvdBFRA8kt3QNDvSAh4yTxjHkcttmUl8ecHr8T7tKT
C8t0ekyD2OYQF7H0T8zl5i4V5DwkINR7ChH2iX1VbKnBfLPqLMKkEcTtTrfqZFsGsXHKEnN0UxWL
2zptv4gMjx0oXRZkzyZ3lSGKXUVJiQsLRWmgT3PuqiLPUjcOAuMUJmG410YbX8k4adIjgmTjzlfN
GmJnYR5mPRJcdNr+UxbnWQMJyq7ypXJmfhKh7rsL2Xkk/ZNkribFOrWqHp1rO2uUmqawPZTWPD9h
RMubI7nVeCoshwNphWZfjKD1Nyg5pDtJmOzoSdZ/okqYnxRJwcdPT0O3K7v4IbFjtYdnmVt3ZViF
rmrGOqU+67sexc0Wke5nXQ2pkmI9tIXX2X4KFTs/jBp0I10zi5cS0JdXmVltYMUKhAvD+HiTBqLJ
HNRB9Q/o9+ZWmgLjLuaQpENA/WdWg3GPZnNyUVKeiHuAxItOdaWxhKNbh9U2nTrlwCFHqwSjuZpO
40MqmvqoNLH6RP9+AlK3qrd2Pn0y1Sra1RC22NMN/dkQeu1heTk/+2A8451CNZ7K1Zj7BrCyqZpd
X6m6isXj76OqT7daG/c0pJnj/aAO7dNQgOf0FalAAS3Ji4QeTiEAszCU7wK4FoeUrFO2h8gaz3dB
UsyDK0lm/EWONPGZDEj3HZcz9TMg4fQ0jO1E/QPXhEgHwbaf9Ki+K/xcf5nyqZK2Kto+ydGlHnop
wGCBZFyXmoegDWxqrKIVqJPJNSkkCkyIV0H+L9xaKr/pAKrbQQDaE/op+RdMqXG6zOHPWg7mLPLM
CRNpudsrvh9/B0Ce37daULOCQVuZN+6Cq3I6fptsg4QyaK0Njtt12l7t5tHG97jzJjnLPifalD8Y
6MFdEtLZPXwRm3WWRV/rQZ+3f7kVM7KxxKhs+2iy1lq6Si5S0PZm57W8WAjOksJVnSK4RPIsj2xx
40E/bMYMZ9LRB95BoUqxTmVgh4JVsCxaL63pfe4VYoB4IFvkz7C9rz/Zh+CNofAyY98nSGUvW51n
ZU0VrBUxoE0hYNQr4p/Al066UbiK7L9eH+vDgY3HM31WeDfyTGSGVmFFqXfNkJZ5TzEtz//RZiDx
zsCVJdwEUVKKQ5y3UHoty2punW8fjzeku8jcuAIS9vEzlml4d+kMCSP6SqsHr/P9/qsq6vGzqLLg
eTyWJUDveJ+NO2g4LrUnB9+tbEP+Vn/AY5w25oqMH4nc+tNfzwYEi8WmCozFItM8/0lt3oXELmrv
DW0Sv7YBdTf6wCCUd3P5PRCR8Z39MrgR+15YWSSsls4zEi1Ut1aDjqoytKKnl77Jhl0E/N72h60K
D+z6s11YVYh8uB4tS4oCtXr+bFCXzNkI094raW0aDDjH3JVUAyFjeWP9vrXmn90ClzdLk7RK4Z2k
wfpbkVOqVmofDqhZZv0L5jWatE38mEKSGY7h5MiG0p8kIYavpZRNr3TaFF8Vo+roeir68jstSRnn
nlWld4NZedjESQF8UCvAe0GNCuvp+sR8iEeggpErZP2j2eCzW31uaTA3Rli1vSdllfmPXAv7PvKb
aHd9lItvmVQCcmNmlR7H8+kfrLGIsoIPrSDd4OA2FNAeaO3lqt9eH+jie3430OrWmPeilnpKBPiT
lv4+bnNy9CNtznMooL2NVHiuj3dx+tgYZfZGg2vqal0lnZBLPJj5ZrC99wQp0m2kAeW8PsrF6Xs3
inY+fU3WVfJoM32D3v6iKRKKaYyWasxe/n6cpXeDRyE/SJLufJx5jrU+lXuM8Bpcjjv1sU+CbVWP
Nxp3L00aB6aMjxsxIqnI82HyWCPdnk29ZzedvJOhAHuWnN1CnF3Y3FnQHCYKZ7BFdu18FJ9+VJr7
rI7KmUEBeamrcAjsmsHYqcmwL4BdX5+9S4/1fsDVWjDaVuCjBsQyzJsXyjdbNbsV7F1a3jT181Cw
nRC1rb4jmjsiNbJV8PFJUFY7Km/DLmji6JWVDs4+SHs5u7HCL9xxLAx/DTZN9hoizPNplIq4TWya
6DzJxHNon8iUjd05l2iXaoKIcqQRqEG6i7QxiTbYZhfTjU/6w7SiZuAP+ldpWl+KAOc/QMQdR900
aF7WlId0nnaTlt/Ynm4Nsfq+ut7wIdqMGus+8kKjuINV/ddPIXMYEDuTxFQxbF1NY93ZRk46bfb0
OtVPdaE2p8zCHf76EvywUXD/N9nH6SJBAMht7XyuJiraVWZps9fRpHxnT4b0zBco7XO8SP65PtSH
z4uhWO2sjYVKRUryfCgiVhpoAK54QpqAf8x92vyDv5dN6FP7PyTLrOJNhlr62/VhLzwh2iNaV5C5
UL/QVvPoS3qThdhqe1pWzUC4s/GbTcs6PLVBupGquzXU8u/fX9HqmJ5ogJOeapTRropE9inBLPFg
mtMU3fjKPmbMLLZDPmtwH6RLeL7zwWY1tEpK1LNHZ656B4E2qF2/jcZwS4olwX9w0JNhEy/5Q2q0
dvLUldBMn5qquEU0+yjg5bVqHGdLgxCNl2v4XluhjsvoD/QI3fdTTWf8lHnz9CuQgwdffsjiaUPh
fifmmk4hCQ3YrePuwy7HF78I/JG9s3Pr6+AGISPqUbmDh5r+a0o/i0hBtHNqLN/927V0Ps7qa4FG
BQJg5kEz+s/v0pDUAmwg6YUVHHnXh/r4tZwPtdphqqwAbY4BiWc0eCNEwLnbP3OPRaS8tZXP18f6
uG7ZMLlQwwKWCdfWQr1cFn2s1oDXaoteKU0ZnsfC/g3s8/n6OJde0/uNeXXAGnkxc4mbNK/sVMpT
3xboqpnpG9xKttdHWhb/uyu1oXGxWlKOfPOoAqmqn38cPs1jFbKu5JDBQldcLc7UnWjCID3BCx3t
DTDv3nqMmhqifBNPOTj56z9AXc3p8gs0Iu2lW59UChWJ81+AVjMfqy5KDlIlUK9ajUXmLW0lMTg4
Q6eRUyFIgXiOLSZuowH9SOTcKDMC1K7DPS2dd50sA/Ufg8AKsUKa069da04Uqij8xi/zrMSfKgzD
0r2WapPlWvLYYqKVhNn9hPRmcnqh1eFmxOtO2SB5yY0bU3zxAbn+82yLRv1tU3i32UFx6kwECckh
mI2FOUv5ZV6s/KSl2cw3v16fz9XS+W86ofTCrlngaesvHFlJRttgnWCCKex93HeJvu2x2+s3TZok
0lEFbrq5PuSFNURFk6CMqwxwsLdu4HcPCFgf0GcNWFz0XX2Ad0fRRR8jOb0PC2LO3TxCr/QWg/Ye
D8KbUtNL88uxjzSTSykku2WDeDe8Rk7Zpsc2OyyR3YR3n5YuLoi4mToKfiO3zpPVfvM2wRRuQejA
t6Xivtraqgg1UmnyOuN6OChyhcOu1eOtJmF3M3ROp9k34sh10fi/EXUQVkTYCvmM1Q5HqiRK0jpI
DiU9Ic9poYChr3y68PEfxb5V/Vn2aYJkhFa0GuKD6wf5tKcWZrtTJSwH4vbSIllnu6TzSdUrnXmD
YHRxSghrqCpa9ABpyxt69wYU0OWhHM7xgTRB7vgphqhqFh3NDNej2A4onJo3GhEurXKwIqqiUp/h
srIasSfdb0mGEh+6mji0kjV6xWmeNEaF0vn0l/yFZYd6P9jyY9493jBrkzT6Ko5bvvUUxPIBX2aa
cM3ioR/7vVEMtyAjq0vz2wunhWTpnUc/xa32fMAyihHedXly0IOebL8mqv1Ab/ctSfGlD4cpXHJk
FtOorj4cmtJaA9fZGKKeWnixiX1n3pn0PwDy2F3fIi4PJcCDsXzh7K+mMDNaPISTNDmMyRy7BnTg
rTz7mlPZtIheH2p9yfpv9tD/UirVaIRfowq5UpKqKOPkAOPvuZFsCiv6tjXiBmat7ClTepjHer/g
8+VePfVyvLdw/L3xKy4tUPI//+9HrF5hP9J9XZTsElrMLSil6xNMQdc968lYPAEC7W9M8KU9mBQj
WWtS14ua63zJ+Bxbog2YYK67m35ovllD8JkYYht0hdfTEl5F5v76RK8q4f/NM7o+7pHcq0EAnw9Z
JIEfjBUu2U1ZDlARfXTvmNm9lOriESWiGffK8I9P2SLnpL4VPF+c4OUiTT2Itqd1g5ys+HKb9CI+
+HmDVVqC6jvqElfXqnuTGb/+qJcHW+BYJM9hZ69mFzBGBO41TDB1HOhiCuaUFJE1uBBbS6yAQvvG
9vbWCLe6lmm0WJHUQ0IJRWE14Ij6z25RYB/aAhqBNxZcR0mstkb+KZ6KSXNwsJdH3InAY71GZjuz
4ddq32MtMYkHwiglxZIzmqiJ2kqwJ67r/+Be7N/JYCbpFBc4jW2GTFqAUzhdZTcOhAuf+3Je0by4
cOCRepwvjQ6FZCwmKz6EFRK/RqSxNzc/m1y7lf28sAbPBlpe3LutGbijT8lNig8mBhJYwKlPoisF
SV3lAZ7KIz4FlPmmXYJj6vUVsbyADy+IzXnJ6WsfpZOakNAB0rl+0AU5DcXgsopPk2pXv1qrCB05
1G6EzMqlQ4FKCvkiQPEKWu3zR6WEok99A0xTbatROwYpV4AN/BjK6FiExySXldkacSBSMGQyqioh
FQ6u7megV5LsVMhIzE2toWfCdaKS9KPcDNK/1yflwk9cvhDWLaGEQf3n/CcWtd8aSaglB27Ur42k
NnjKZdaNmb+0tugAoTpIsgeU7Wptjao69apQk0OTm3R5j0IdPsdTlNaHxM+A2lx/pAtfPtU3rpWA
gsBvrK/TpV0tySWu03Shu9ihHhezjE2i6Z/acoz/l0fjm18O/sWuY5nfd6sZK8OG2JP5i9GhOnof
4lREzoyP/S/zxMvejdx/6R+ymUaoFecjFXG2QGAZSQ/UH/guPwc2RjTXp+7SaiDZQB8uTTsfyYz4
q8U0sGdEIqpe3zdxnr6mOEbcGEVbFtXqS1zyfpSIOQ2oFy9bxLtJS1riyjadOPkQ36NtkCT/d1Wq
c7arZrsjXbaIgH0otM2m7ektTJWxrF0jU6J6J/wOnao8T7LYSHmZ6ltiw6n83M9EUU44VSZFbysK
T6iTsJ3M+oKvTYutwX70m5qqxEwk4BlU8SMUf22KpKrX8R0F7178qeYgejToAPk9y/b4h8pAmTqB
b5a3Kp6XNkG6qdnJacnVAYWdz8BEYjikkBEf0ELjwRVmbkQ/J60yP0EuuE2fHZNcfdaQ8Fx/wRfu
HNyxiN6XHDZf/SplHqInahWU4gdpRBmRtea4yfRiX0ba9xjwAyiG9KhE+Y2z+NKyoheL9lC68Ggq
W20yA+qSinUA8LORX1IRfBFFOd5YVBfHoEoO+oS4lrzy+Yzi5qkPPdrSQ48YHbcw29rIqOZunPKX
djLy7mB1sChh8S7z+27ldo1ct0KegoMNnOSpndJQctCUjfcGyIRbrfeXBuOOtnyMxOlkIc8HK0OT
mzLIrQNOjg0iMesXHS4Ub5T2xkF1aTUu2b3lkOJusm4oHiKO+2xO0gOfwjZn55xb8Y/Zjihh0DWV
NmFaO42f29j6S1XI26YGhRibChK+nJSrO3cHeKyIhUKcnBlf5WY+ZlHkjpX0u+kauqx9nNCufwCX
5lSl7ADiAudG0gHnc9rqaUezEnOajf5vtiBMJbPwiAS7da8PtM5hvz0anZaYw/CVK6AtViMpykRO
U0oObafvDLR8WZPtZNCLrSZ9Q8j9gnfjrg0t4LC34qlLJyAN4hpybgrMtBOcD036r6GTr2WVztgN
RkHj74wcowYR9sYdlxJ1f/1ZL9ysaBlgMt/wg5q1Gk9gZi5NCjjkQpQJHRpYQlNpzoLS4VX0Bf7f
fvuc6X53y0vm0kdvkoaEFsOf3OnOH7QJ+MdigJCMFV9xh3F6vsW4O9lef7xLa+b/jwKc5HyUPh4a
LuqMIkbgjVYUfWfcLz43dud/GIhsDH25HI4f4B713HXRXLcoQib7S2jRv9bBKzvl8/fr41yctnfj
rN4XTrp6YVqN5JG0sPbGGPeHbChu6a8u7SomzR/0ZVkaGYvV9hW0ujn6Er3GqY2gTR0m47MCJHgv
dwK+AAwnVGdauKnIde8ikpS/rz/kpY9ggUyrLE2yXGtSikG5LwpjestLuTtOmRFtNWREYdOZG2x+
/4foCa0K7Dyyi4hsVs9K6R6NlIqUSIkbussTmYa8Gk9iXbLbG6vx0nNxYaBYTyqNdIl2vhpl3MVb
KeYIGrTsVPrVnxw9LT5HXlUqP69P4aXvGi0baj30/0tX3/lQFkRIf6Qz0Ytq2XTGNht/oCTK7lVF
ql+WW8ZOtcZbV6NLi9OyaEwijQaJeL150cksF0oH2VqtrcopldF08YbRbxx5F2fRXpzVuEnTc7U6
eOREn0Uz1Uh2pgaJcNp/n7HvySk6btS+upEOvjSP5Hm4V5NKA0S+Gsy3y3FslSw41G2+teaGNoFa
fbEz/VSNfAuAM/Ibx9zF0+f9kKvTR6YqrAQGQ6KLX2RsIdbhJQO3SVft6lQmCk4iQftu+bVv43w3
Z5V+A65wadskR0lwxDR/pC8GtVE2sxDhQSsXXNmg+YjGmqNvm7fMRt7yg6uAgoVC5gRKBTeYdfmd
jlnSKQZDkWVWdzmO6M9jNdGE7I+AXQfC5ucp8WXh6LHRYtNO03LqWPlk/yMmu/uGo1/z1CYJveGL
9a11QEpuPw2A/xenxdgK0RU11ENBlLS/VaPmv4vasT4S3Edf9BHFe2kNwk0VdX6J07o9+ihNfsTg
vvZ6YEkvTWI/B4MwXiPcwXeNAb3EUVLKLMxc9ClXrK4CLW7WD42SNz+qMLN+5V0aHmS1j+8krIMW
TT7d4U7qqzNS7ArXVhe9+Kgi4YjM376SBF/myFBwf2ol2djEkl+cJC3sHxsJAASEgsn+jRkfxKi6
6WunCKL+h46YG5PpmLznttX68Gc0N9q/+KIW6cEy26F6kCrd+FH3Ywcdtkzm5zIM58INBj2k91Xp
22gn+7QAEERNNyKGC58ngYLBzk3uhNTA6p7dyw1dLrMZHuqhMglPhH+P9K6G0D30O24bt1RPF75Q
Lr6A4xiQqsi68a83GoyTANMeJEpxjp0SQhi09sezvQ9D/x+ByeGNs/7WiKsnhDvaNaPRM6I6JEjk
rH85Qo+YB8T4UI//Tmn/6fpmvpbqLRdSnpEHpASGhGz9jHnaTiCSEIKiDVA3bRe/YBt9T2f1i9mq
rxNKhQbIPMGqC7xim4fixsFFopfz4v1nuvh60h2zbOuooEjLnp8neq/YYA5tLMLSQXY5n2Onj/t9
bXfE39TuTxLkB8B24bc0tSU3kWExu7U9fSkieF84utMdX+iA/63WVety2BjaGHzxy9TnfqF35sKG
CB1lDo8aWHlX40je+QFIEMuKKvonCmoJavOoSVrs+FkWPkShULYyOC8+ruIxiaffOAz/LAb/d5dE
VM/nsdnlk6SDbm4foYFZbiBNmSt1AgsxCe21lLQbmpcH/gPzky/No6vOPrtIZn5NdHDfiYVZvaF1
6P5LedqKwp+cMSr7fWOWoGWgkz6OZYaAJ4vtR/zycCe3/AbeiF4GL1ZGgEILdoH3aWPFXmZa0usk
IRl2pFyOXd/s6+2Qh/oWl02Jttme0jhHWDA5SaepXg2J8jMNuOnnml3uSZk1+aHSws4z6uJ7gXv2
n2RA/jNjarAxh3z6EWkwuYJMVN7YqiVaCjnYIlap723ocPfAC43HgnvJjh4jbUfqTvwz5BmiDlOZ
aLyDLCY1arkRKcC0HBzCqxQ3HW8RPywnVNLus7Aza9urifW1khH0mrkx4SAXdw90lI4b+s9zVy70
eZcVoBwAs6YPloX6wlZSsqOWcZozeXImssO/JSu0XLZtI3QycmWbuciJO7Q24CeQ1J1ARQOyp86Y
qTIyhAWN3StB6PSJb/8Ki6x/nUbROSpqkK1WjvO3MmkkUDrQMX9ngawcVb0SW7yrpqMaJ9KpS4bu
vqhaKXS6yOiPnR3AqQoUcn5NG2dbDdmK06kAIWS5Sp9SqzBScDIYyNcFXhkUdG3TbXMoVlpt0YYW
V9ZhUOb+a22TZXN8s5jcZIFhzWki9r2lQxsyFlACFt7VsznXygnseOxNOn8JCA++d8LO952fKa9m
QqtJZqNAxWknkLY+YKF/8cOC1NmazfAogSg/GMrc3XPEVY9B1fGRqNMAu8OMeuMXyBmjdAE2K65v
qxA3e+i4SMpqlVy1Gbvd4KegO9Lmqx/X6c9WAksOZyd/HeNs2M6qP7pD1LduLThxAJWM86MfROW+
S7XEG6Qh9+TSkJpNKoMar2nnLgzFPk6WrZ9GtLmHrpvbyIkjOmv7MM6PVp9hv51wZg1L1rbbRE1s
/8njoL1X4E4dxRy8dkZDQ59VOmO9mBGnyrSHYNg71OvszSCFwfPUWpR9ev9rVNnpk53m4aIeUo+h
4b9CUWyglcQSixis6Ax+NZvplkEapLgIlqKD3vjCCSWDmmcdKU5SdP4hyFuWJmpfU2lMRwvlHw0S
8E06tuZuyGMfa+L8Z97FSIcaYMlkpj29JYtRaDb5k3YWW5qqHnRsHU51zEDSEMHGi5ThUAXs+thm
J14MWciJur6H+ibmfF/TtfQzGPKHJC7YAZWgerDSxn5IW/XTEIANsBv7p2bA4VOAXUNcgz4fFl26
T2CiO5LdPRudcSMqWMd17OIAs6ivLzs5dgOrq6VRQpiJuhxspu33z2aQlbs8U0sntwMDRI9pbaIi
Pxp248lthn3i9WNsfat8G31pelyiOroeV2dIvlzQihikcqsXNXCnYTrpypziIA82/q+HQvVPBoH+
SpV4fDnC3yX7glBN7HQwLLLhSXFPglb53CiDBogLoPyNC/v6OsBjEahSbSdEoDr7QaM81T1xAats
ArjscvoZbggGdj/mco2mPp9yZ9nZ/r3+hG9hzupE5sqjkD7B8w28wepdSmjkghrRzaHSOmg0ptzj
ax8rVSZccgMQeqvEMn5W6hgfQYaLU1MQmLq0dof9DvRWVTtdKqMTn7ROeQEnZuBvEAWidNEedzj6
hlnwGZcP3NPpGENszCDCy+MySZ1Ez/P+r2eRZJdBeZHOaLx71jQ3Ewf5gZ64BJqbzpUikoZNxva4
1bvcxwNTsg+NCG/JwdYBK68OhxH0LeSfuD2K1YocRKk0qlKyQQxd+xDKdCd0vjnurr+qC+se4AMr
kXCKLPd6MRpmMkhq1kl0bIEIA4JqbVkqyqFK9Vt2tm9Z19WqYCy8h5aipZDXgO9oEL3ACV06DEQA
OmBcJZUwnhedcrKTLn1Gg9z0uziO6z00n0Y4UMCMBwTwTYIsp1K7Dbf66ssEHuHBzv2Ibb/TvsXx
NGtuENHJ7/phTlmpTMlvg4sFOu80Tdo+6MDgY0eerf6IlFr2zDrTX9Guti+q36aPZijGxEHV3e9I
HKi+MwmD3bnsOqTMkJsCycUvwbjrU9STeG0qRe1kZHwfJy0QqQvDQPlSRpZogIdjlbtFMaD+Cnu5
f5RsafreAX0T3Cl1TfcWBWC2MTNt+gQIXRGbnvN0BM1WSupWhd9VuFJsZCf4v73pZLVpPbZWnPcO
gmO62EYqR79zYdav01Clv7qsUh9wbMDCcIZ3+HOuK+MwDgiYEQn41aGM0+Qo/DHjqPSl71YajgdZ
rg08XPzoFvf441bDR0IYIC/PYH6oxpo+Su8kT9JjVNvL1VZLFW1TWEHLjSUYAP8XaqE/YhY8jO71
NbyO6vhSqDkt2CkoMwifVvkk245wosEq/lBVMhpXPSNRv5m4f8B/SgdN2ah+rgRfrw964biiFEwC
kPQAyfC12xBw2YnYhsU8xXYtqPaVbeJIOn12Tzlh/mn088HYNJ2g31Lv+7E6UpcTtzwZLmwSZ6HP
8u/fnSWhjhKcvEV6pKOjcUWaah6sofpGykV5UwutPl3yxpTZoFFpnF3LbLwbJ6FjOxwqOGUyHPI/
ozlruwia4ybW/OlZ8ik3oG2XPF3NjPuKGD91hJlKZMFE/BwPU8VlK8sXRp+6ZcUPm1myjAe97YbH
IIyCEyR6HQp0Wv3UkRTfAejHCwYmtme0cbLJMVva+GpW3lN+ULwgr9B5t7FyBDln78bOFjgtLFru
EGNio5xLzy7tGgxb0G5LS00hKBd2SVLBmI5xsdwKzRiyNlGd8Z0eVYmwiB3EjgC6dFYEXKYwxd6g
k+Jz3VmJ28+WtR+bAis8rdVoWUOpHfkyjI/RaD0N0yVsuaP8qYeqdxrqDgk3AKbtUFTWRtC9vTG1
sjwQIhQnw46sezT7aNlze95XtVyF27qeJo/m6n7LreCPjHeJq7RDdF/BCbiz2il0IQAKr7fj33JL
gMumUr/Yfmc5c0wWg03J3EtG/zvQuggYMGFatuDqxlCWjpWhRZs41ZOX3Jzw5ckp3JRWDWU0oOcu
aEN1y3ar3dkkDHeQ/6Ztg+bZUYKp3mE56KNDhxQfzlhF61KJQkJqwPVpc7qBihDsagyRnEQqfFcR
w580ZJPsgpL7UztG7mCk/YELfdPsxTSGjzAA7AdLmYytYnfVFpwet5GgHYxHH0rwH7+bv1MjHgon
M03pWBozrPxc6XIQTboZ7boamTCd3kbgMD7pDMOcdn3dRhssDyzXtgvLadTJ/hMlZvbbylNr0/r1
8LUGqudinVzs+0T/XeeRNbsYN2f/1EMLb6oc/VerkoyXelZ6V1JyKk0RfcOPIfjNDX1W8CrqvN5X
SkKskRiRO1ltu6FR0r5xFH/8ltlAES3R7s9hDEDv/BsrJr3qTN+gUg7g2yXoGj1M+vwv1/etJQF0
/iUzColT9i4bU+N1jzThiVaaMI+PNWWnfU7m8jMVoS+y0WpHegqGDbY8wgmKUb/xeB83TAZeQEMG
rWB41q2uvX1mwM7s2apoP01P9DdBaByn7lVOS2mrVKPqDValQtoIp40fUVa8/txvrLf1g2PKQX0K
jyCKtKs7KW0eAUWWNjl2flT3bq7W6idAG9GwKUIpNEmPZX7hhGmrNb8wzg3+TUTVKNRxg6Hn9pmZ
T1jrlrhdVwOd1XWnxKyM2C7EtojKVNskEtRJr5dFeQRKlIFWNZOgcuJAm3akEazvY6UW5V6jBfck
oeR6pZKZWxBim9A1sBn/isJ1wbJ3PV6z15/9Q9p+YQUJXUdygFzM+lBq5EMkUzvGPPtEaiOZzfk5
EDFGHKnW38lDeCcXoiYs18ROnUlspdVcf7v+Gz5cD/gJi/zK4BLN86+LPlpZSFoJMPfoK4G/67ra
8AahwibO43Yr6ET3+sC/8dwfLgbLmG+8Z5TidKGtrtBGOAzgEzPomoXkn+A5plsZGw90HnG3oUA/
3Kj+vEWJZ2tsGVDDvR1XSOpMa21v2ytZIpo2PTZ6EHlgGottPIb/x9l5LMmNM+36ihhBb7ZkOVZ3
q1tqtZE2DGkk0XsLXv152P/iqFgVVaFvo5nQxAQKIJBIZL4m2iWZ85X+fO5CGZrwbpMCnG1kyYus
rn4JUhQJ1az5VttW9K8vl+UH4akDAJNfA3n6NKZUdp6XmVXkR7VpIdCkQ2X/Cq3I/ozDGQlDU1f1
DyVwUGa//rUvrjzyg7TCgMtBMjsdVytttNuVKj9WelAeoqRufOBPzn0UhNEnOgHj/vp4Z8GFeVI2
UBbZJJkX52qejbDVQW4kvnQSRJ5iI4aS4kZvzXL+I1KKH1I1iZ0dzIi+h5pzA/10cfDFARhKKPFl
/TyMMgqQ+cQ2G6sZoaag6Dd9iV8CMtXabwtZ0M1Q8RZGUFvsK7v753rCMncwEnxh3vq85U7Xupnm
NNd0Em8KldE9YrT951yOv3ZJdws5dHZ36AvdjfuJ/jBY3nWp3yT7kmZeIseeJ+lB1Mns8fwOQoqX
dudgWKNaHnXN4WCI9uf1D3xGfSGEMTZ3D1DFC+WhUsqpleYI4OW22T8oYQVs2S5D4eyFlHNuDMWa
S9w4U0pGCM9Tr+wwtnfpyYd3cj1V0aGqTRx2+lmGVb3YasnHEk5yjAXJ2Hy7/msvLtSCeeaatVBi
WG3HPGsaWc6c9KhTJrxrdRwG5yFSGhdmW3KPnkHxSHkf2Se70m8Q5M8e9Ms60XzGbIG3EID8091Q
YG6ELSPfSO5jA7IcCeRPFJ5nhjbnG9HljGDx8VEAkNIbXaAQ65qdXEQ2iklsvaRpy+8OHOVNGjua
z53ZbBuH93bbKYY7hfLodbDOttaAbLPXVSnmHzaaHdeX/ULUQcIQ8tcigoFy5OokzGHZ2VLO3HHD
iyp3oOe6jRWz26DeZLxkJaSP6wOepWzLYv814Oo761yqlihqDgQVrCcao8GxMdPX64NcuDkhCy4A
R/6gzbbKC3vJbHpVi5dbzK4fZFWgJ6hi7IHccYjc1GzHIz2Z7sYWvpQzoJoDho7jDoR7Xa1x0GiM
Mih1R8QcEoO3Bl6z2WLsW4+0hmwzvm8spaH6YQYIvhlUYoQc2v/DF0U5EWrHEnRgl5zuZqW0I2Us
MxZ4lo2XuFKq96EIdXdxV3CpC/0rjo9qG5AgCsAOTJJzY4pZlYSGbFB+LFqk7gCH6Y9FGek/u7we
N9c/6/lBpdHPB6UWBoiV6tTp1GiGBrLV9PlxDkLnd1Np4ecuVAfXRkHlfxgKarRKKsTMzjCDwlDL
UQq5HVspGvdO10l3WAWlOwUjuRso+UuzAuMNA1P9WMpVyhUOgzmIil6squTGs+OAFdARX3PlLvxz
ff3OYyxaGeDxF7mHpb692hrGpAipiMrsKAJ9OgKlkzY24naSnJa08HAQclrhJ6l8iyt31vBe9sjC
NAK/xFvmrOEtFzKPxFzNjjqCUqVrpPhOGJES7Maq6R7LOh7d2JGAket5A1EwohaCpwNNwPiWvPV5
+OGXOIsTJF1vDqt6uoVwvM7ltEnyI6WM4K0O+oKGWwr95MYpvPhRHY4EuDtmvm6OmOkM6BIg/HEi
gcRGePg9FEH0o5FoO1//qOcRfHkDgwpDeI23wlrBQ+mHnlc5j0R9cpzNYt5Gq7LCAzeVMl8ax253
fbxLM+NZBESZ5uDS/TldwTktwrhDbg0k34ipIH5A2xZ9mY0zZukNLN+lj8XD20RdGdi1vObXi14t
e72p8yPy2NVXJZKNA17ht/Dq55fF8srm/uPGQPV8HbUjpBrzqDCyY93NtMK7qX1IsOB97FAs8ApY
Dvj8Gre8LdXlVJ++exgV3zhwGLTPCGany+jQaAwxdsiOkTbmtcebTNAJxSvpNY7M4q2ekpYSYNJH
LyUeNw18gLBGQxL1R8BKUpyNGzo6Zn9fwKmWfTU2yh92rI7GI00LnedoWTCZYp4e4zkVpcv7PfhD
wX1BXo22SoJRpPWNhPNsZ5DTqLRFlnyT4+6szpbeSEkii8H0bQkDEhlM8KONgNinLqq1r9c34XlE
QWJlQaovl7y+2BWeLt/QKokz66HjSyAn4oesbmyxTYg9mMyFOIQfptSuvyQRxHfqm5IDFSWI0D2a
4iazjuFkjtqNc3Ehs+OLUjMwYHRQLlkf+VQ1Kz1UOBhdAR/I7RozwS4osm0WO6obajdicemIqzZ6
wWIDGVXHJienN2wiPWyOeImCJqluVaLVSwFiqSM4yxninl7dL1z5eAhbUXG0hFa1bpoaEwXJyS7f
IpAFT5M6yU+pIiYE0MCMP4f5JDpPnVrtKXcGFCorXEaN7aB0TusiiVceUqeWj9ByLKohnWq+a13c
fJ1H8AZcJ0DqNmIqm82Ic4W9BSIzPQfTWGK1kRm65FaILKQ3lv5SnCCxoBUH8H1RvDzdDEbPyZPM
OT9aUVxkbpSo8XuBzd3365vuwkIahsk1jVLDQixdAslfFX3dprxryounC7nl0TIB09RyM7kCW/s7
O9G17fXxzqbFVc1OAnpIAxCWyypEcFf3Newkw2/UKverRvSeAVr2xijnWStYNKQmAecgyI0Y9Wp/
iIArGwqk6SO2Cu+oxnwhkgpQM0XhRHsl54YEC9Fs0BPBMlef5UNJ//BGHejCXFFuxnUNQBqFt7Um
AZgZ0j60VPxwaIcHyRACDddE9a6v6NkXJGqAuQNHgLwm53S1UeYo0TKBUBWkq2TYAIz6FaU2vlNR
M+67tlNvLO3ZzQKvTCM7JgNYRPmdZdJ/bRhhhZnT1p3jR+pUPdsm9rsOwsJJkIM4g4h8DG3jljHp
WY7HmFBrEQ+lccx0lyX4a8wxcMKGT+b4qoDKSriLfwjAXvejmrwWbN77UdKk+4Ymn399bc+/IANT
xIMdtSiXricbx4k+AWlzfESYtQZ/EnLrfelk/e/r4yzf6OTiJBcgkOmoeeBig/TN6QTVnE6sLUbL
h7bvbOi+T0/SoPd7euW3hBfOp8TzCTrcUn5dHnark6Hp2ZBNegkKWcLBQE4q80szp0FwI4M73ybU
+DVqqR/1ANTLTmdEP9KeWnNi74dV/ksvnfGQSGliuSOG11/bPBsfVVxQbzG+Li0k1zUAf7JyGrOr
hczTWZ3BLZi+1c/qTkVU25vsft5ZOp3n69/s/Nyh5GkyEDf2BTRICuXEmXOdTamU34I0wNOuG/SN
qTWa31qYZlwf7sLMsOShdE88o6K6npmhDqrSGrPjY2UDMrtGw+xHE0nW52yI0vDG3NYH7gPMKy9a
sTysLOqJp18viuop5KUd+V2kzX4IQMhDcTE8UNnRN2ma5xu9AAOpJ7q8+bdpfoyM8jGXHpvnLPNH
9FakmaD1Iaki3JKIw6O1hnJnTmAirg+13qL/NxTbZEm2NHpgp5M0HHREq7oPfagg3+xQF3Rj89xV
QJ/Oqo79HV3R6yOuv+EyIlIclHE0oNBISZ+OaDmikaY0wSxHxs0rErjQhLUqXL1v1BslqfXu/L+h
YIwjx0FlYS0w7AgpMTDrDVF9SuKnUBvauxbPob05jOOmaOZbXLlLi4lbDPU2mEMLvex0anqrcbEq
8IZyRfOnSX+d6/5bQkMWGRAf7cJboksX50f/ks4CfCgmeTpeK+lhZeYQck1Awjt4/mBKAV56vWgE
PO/69/Uvd9bS+VhPfbFxgonPHbQKm/ha5IhJwZpIaS7jH9dam6pFlwyn2ABhjcj+AhEydZtoLPfO
mBgHPdDhZ1AUvVeANmxaM7zl/LHslr8vjY+fxOk0FtA7Odxq/3ZDUwujjCJYZ7EJrC56CeThls/G
xXX+a5DV+ycCI48G6DJImNduVNuda+vdXVj2T84c3YBEXtxEJvBEBMnR0zJWm6jVKy3DSS/yKwHk
alDGp0zR902hbYcET5pce77+VS9NDq7CckCoXfOGPN1EVVsoUzA5sLqFbZb70jAj3ANDPQTSkJMO
YuAASvj6mJfmqH24NsOWWDA0p2MqWgAyJc2kQ6PZwhuS/KVL+rcxlr9SfH2yq1suQhfnaPOg/Oi6
0vs7HW+wS6wkQoxSUMNTUvA5VbsLUV57nkSyb2SHqsr1CV4KcmRKCymSMSFBnw6YaHGlTw0mKXoe
aZtZpA2QcuM1dKxgf32kZTusD8AilauTmdFjWU+t6oGh9KkiHczARBwwEqAy6qQs8Uk17C+ZKndH
K6yVTSN10395GMs3gsKlWxJ7IYoDqN1RmF4dQElgsTBriwdNquIRETqhl05ZAjiKbLSOOhmCRiOe
8LdOb+SlZ6WC5ez/37sNQSvAvctH+Csjlhr8mZuGoZ1xNJ71KRzuO3CVyRYtz/rTIPrwsyPk+Xet
1vKAP4cS/EhKMUluXaXVLau5S1uMRw6XzKJmKGvLOv31Y0JVcERzGMyOXb5Lqr5Xuvwu7KOfYV/c
aGtd+uRLfYn2Jk9jHv+nQyUztDsEPWD9hvavYqCo2szZQQzaRhfFvRN327DEpE2xghtlu0u7eqnz
Lrmec65tVWs6CiIZpPcun2ugaKqFy7gEPt9CovX6tr60nDTRqGrQb6F/tfq2YsT9GjXt0G9LFLXj
QLK3ldH8FFZTABWrjRun6FJA4uMRiugSLu+r0yUV6pTNUQ45bWpr1YUh/pB15ZZWRQgnd/ao6myu
z+/SvUXxkzoyIMLF+u50QDMVkQwgHPIo8oVYA1VNuDi4krLcyGIvDERRnELmogjG820V+jpTp9Aw
z4TavInvVeiPG5H2txLzC+u3qGiQLS+AIlDup9OhDjW3zjxKhzEUr7KNzmwcvI9pvJXz6tDnOApc
X74LR+BkvNVpK7u51aOghzbdRl9o8e6TSvWHMPcjJX+M08lPa/1V9P9cUiHknIy7/K6/TjkCIXJW
SkvIof+4AXMcelg4bqLWkNxIo5imxX4ilZ/0qD/K4b9W6JfRP1pJPI5hE6xVErRqaBwnwQFK9FT6
UgVuF97WsmvmrXXj/F36oNpyOQNbWd532ulErbluYfDidVzriQR/GUsmAllwTOM53hetamyNUa5u
xJdLg3KPobnCuIus+Omg8tjMRYGmrj+a+g8llt7mtt0l0OTaSKZQPvX767vorEK2LCjygGxZYBRY
aKyOfVyWei0CnniqVLR+KWvYQk3QkprKsL1QLjQkNijO6TiYvvVJHUMvKuzf13/EhUgHTpvbk7O5
yIStciFZbUJzjCWY61A56k021LoGJTrIqn2syWAyBsnubjVcL9zaJvIlskUJiwj0QSP9ax83llzj
RNNF/lyH8qGH8eObqfNk1w204yyTtrRj9C8VPmTP12d7KRzxgOD1gJQDWPXVJw4bU2TIjKOBlwf9
UzbnlY94U3rjw16aHt4iy/OZKoG25jbnBVQ29IQT4mp7V+vOF+GU95mc/kGh55dUp3dZrd/4jJcm
9veQq8gw12aTtYNAiK4xRtVtrd74VCQNXLPrC7hsyVW+Z1kGivtklvzLuhmh63FsCkdEvl04iodL
6b0SDvO2vB1jL45EQAc8A/sC+tLpacRuC414ndMoD3X3XUub9I8ZWL+LuvwfFN447WQyDPLBWz4d
KbLVRLMqxCGiZmDvh/IDBKMZykt2A5124SMxGQwElm4gbetVVGtaq26SIY18AZ3oXhsL021Aou6u
f6ILYexklNWVWzVVMTVIaftFmOgeEtAzLJfqTc20p0JGzUqZzMP1ES/Oi2rfgm3k3bhOX6wkMltt
tHNf6u3qQJ1P9rPWlP4Rz0C8AC7rLPJfxGhK36efSc0tOYkAVfkjtSToOkEvf5EHnM8x5mDNb2x0
qjTnWx0cISVvpFjY7+utXhlpnJaCWemhLB5iUxq/wVWdtphFoxEkQMe3bfekdaLeWJHZuErqRHC5
nacI8oGko/gW6k21gVsV7dtYe4a1Lt9jH/9d67J+301pv6lDJXm06uoZEM20W/6/Pi2OVdLwiOrr
98aAH4yW2w8URT4paESE/fTQ6OoxaYNnoHnma2sZqE2DZhwhPiN0DfdC7GZ9mHehUakuKwl/L200
j3q9tKmjWH4o9B5WQQlxSmm14Fc4Rr5ZYK7S8ULZVXSPvbIEqaHVwdewjQa4qtWRTZq6EKaHfaiF
35NgUgD0D61L3QvpCWv8Vg7Dn8h2njCAxyfFbpS7Qlc3teV8klvU1UsbeleOx2wD5aDL5nQz1slP
xNCzFxOm7CYc0sxzCuNeNRPF5U5yPNElEV4rUKflGgWNvtgPWvjalPYBtm/ohio0xr6afjfB8I2s
pdgg8IVxlCW9Ty1Rrx+dz0Us7o2oebPT4s6Y5S+l7GzjUdpq/RAfB8n5NnTyKzLDxVat4e+HsxO6
yMY8zbN1Pznipxyb94nUbkCV/qgG56EcMNBMKx3nwtA2PxcGrhBYbg8uipjdkVhJUTFAN6CeHuIx
/U8MLBqyBrIb4dgImt6qvGweZMwr0Q0wlbB7jMZBAogc7Jxs9vtR+4qeUuzZkcwHi9rgjk2WuKYR
v6bj8iXK/M4ox5+YtzxKCPD7SH88zcHYHxHm7/d5Kvc7pQSsYSYmcph1nnhljwWQNkEwQd04hmxh
dxRaBmAxYdV7kzN9D3F13JgNcHchJ87eZGfsrdmy7xInEvdNlzzJmcZzUq/ku7Yv+4fZoBcuBqfb
G9HUPBrw+Q+FFbSuLrJxq9fInytqKt9nUZIdUdIbPGXZJUoZ+4YxjzsMDR2MEMsHZ1Yftcz82eBA
bLW1foAQ+E3EQ+MRHWu3TYW8kyCajmYMTN8psrtYjvjOxvjiOGPhitFEG3ug4DhpqX5w7OzByMtH
pbM/NYP6w4HiKnuxCoU8irt3DTrBHidO201SpX+3atQcLNVt9MI60KvZx+EUPoF2wDO3MwYUe0bg
GmrXY5YhDy6HFUmGPlC2qtB+NWiIuAi4P2lOUO3sxqwPFk4pBzGHyUa2U9rTsFe8SEFdBs+Pd23S
vobRpO9FmsxPelUveFnF8swyf2oz605Ky89q1lpbc8AgWHyQ4xV9duO8zxdy+TdbWBAfIvpeUnmg
2jm5wNmYO5uizmWUbadufOw6/j7PwukIFKD0rKiaXY13upuacu0NUvifVSJEhxjfsA0mud6Yrfk8
wF7cFlX8joIS1M1JwsRbgkcxzF+GUD8gqFm4WHnkLq+vQxjEWxEkv3HM3IMqRwVDafSdXUoq4F6W
xUGmIFPkz1FUHLRJibw4zyw306dDKw8TR2d4i2MRuJ2dx3vAmndxZrw7afyNdBP2br14mxoSSsGl
FhykQPtUAd7eCFhaD2UWyHteVb0XQHhERKKtdqZFJOuS+HuAaw2XQLqDZfO7MPuvRRVs2gKmV1xu
gMTXe6OyP/eTcywtvSGpru/R6kA6FmEet9Tx3dQGDqI1lrNbA9l1R545rmhha/Zmqmws0T6oFGG9
NInUXRerd6QMd306/NIj9dlM6nSTGaj9QyBX6VsYv6vceErNtocRFll/LFn6UxYQPiEsvF6/eS9k
7zY5NIUocGdUoVflL9sq+tmxysLnY0/Y0SL7lmxRSCKFxqJcJ0SWaqTcSDAuXPcMulSaqGiikLnK
NWWjTk1a0IUv4mTyCjvK0HIW+o0L+OLUqKyTZy5s0rXcJ8av+sgDIl+0xNsHWLnItXSKDD5srBso
hVMS3+J5X0g5T278VeaU9QIGo+kwZFO+JIOBVjsUCaf6ef2jXUjQIHtx98rkgIvP12kik3e5Nsa9
kSPe2GzRMP+iTcNDbk4PeWdu1Xi+kZ19bIJVzk47lnbz4gRB32S1SepkJC/LsQKRhECrQym6jpym
D16UXJ9Av8O1ktpGOZrRkP0y4jBgC2FYjl1xkcaPWhlmXydrhAspAJSYnpwUxOq25xaOhRG17sAV
mnpYlgXdPk243T2gYcYtjMWljwOFCOFnCvaU5VbJcxGbUYvee+ZHnTFvrC5R98i/Ckxj+n9VoFgy
TXgcaI1BmeF9uvpAyH1qdt9NmY95jeJJMXJZOGn0lADGZHN9L1ya1dKLBHNgANw/c3sbJ2uQRmaV
SuQEdfsf5KzvLdI93vVxLjxJ+fwUGkhD2HbWag8UcQLURqvQ/WpRi8MnOPraI1AGuxDOm2Pyh20Q
REEDRjcePRdnSGVTBxcLcdlZlRrHVG7TLEJ6tp96a5vNwAel+FkMYfs/hCVqmhSmFrYTHd7TY9XE
TRGqbZ352aRYm3qSNWSBJvvGdC4uJPhKHOBYToY5HSWIpUkaA6ajFeq4T3PzGWUfze2sDsKeiPsH
NShTxDaC6gZK7FLUBbRFsRZe1XlRoULvJQznJvObBPbabCifp0L5H9oI9t+DrGaHqdOcodqe+QF2
5Z+dsuB0B1K0p0Nubp3R7G/Epkuh0KEMY1LLXhgsy+b5qxAUVMT1KioyPx5NX9GGN8sp7gpjTJZ7
OISl3t0qYFy6Vvh2mN5gPYcC+irG29JsOSmYQl+MxuhPhUVBGjXyjVFjt47Orbg14MX9/9eAqykq
ok3nGZ0on5diQayct5i9PWp119+4MC8MtBDusOimtoWqx2pmSUbxubN6olahKXSZ8kJxMesGwRTU
wEGvx5NlI6zulJPBVo9xqyvLFEcT4tYoeNA0d1D23zJHfDdhNDqZsq+7wjfJg27EsYuTBNq6wCXx
D1yrHwxSOVECGDIaM3jFOLOi3WNA1br0rW8pgV+aokKeQ2AmegExOt2bBky1BBphSrUG9xRfw75m
9hs7h1NqB1r2HRt36Vs2NIPyJRXhqL6MzpBn2+vrvN6uYNIW9Di1Kd7SyM4u4eivAzLqSick/EoR
Pa+ec0f/UaKXppIXe5Qh/vEuWsaiWUN5SkZEA2Lh6ViGRS/I6ezZV5q52gRj3cHrGXhrh7dYMOsg
uuBc6dcsBR2479x/pyM5EEIzhN/ok8hm8DkyAIxsKycUb4ta07innKEftZbmHuyqsbvFobiwpvif
UPChQMvKrn2PUhMkQ4brNCcyuAtT+7nIA19ShjtUZrQb52QdtZeZLkiqD/jpgtc8nekU4DIwO8x0
rEcS2GmMAxP5bErtNwa6OKnFb8FSDGC9a0yhUWgtbTB79AHcxfBcCky/7KSz7tSiHT7TaPjxzxuT
ZI+nO7BMoA1rEHElx+2UTMXkFwpbJMnrl2bqUVoLrRYWf38DlXJxGf//aNYqiUChM6yhUvDJqvE/
ewrCXdmPt87aOrYs3wo1BhqiWNbRfFp9K7AK2jA7dO9GpxHNvQpV8hm/nLTbzXOrRTdO20d35+8Q
+jEcEgN0mOnYs5KnW0OrVehfTSV87ETSF503Vb8hq8ZuuNaFHe5lczLCTaD2Y7GRzNj8IUSbyZsY
ZWj8LvLafGgq0/pMpV/6nJhz/6LIwvGK0X61SgQmNSn9nVWzh3gLii3d+IlIbdWeY2ZG4RkxCb3b
FmPzliil9m2Yi+kZ9m35J6u1NqOi5ZgRkrRqGXq5UqECpkd1+Xsykrbx7DEt1W/Xt9OlD8xLCFEn
gtA5+2fUxkaEKNP6mRX3L0lOm9PjIaD3N+LpB0hsveoAVlA94O0FymkVUCH8m8XySPH1IJDTjSw6
43c56nGzDaSxhVdpTn29wdInlXe92XN9FpMordId7I5nZ5rrAx3PuafiqKCm02yHj5QWQRvnqBWZ
4veBA60m6Ki+KTCNv4hwHhAH1eb6q1TqIRo00EbsLc5r1n9F1cv5wVEi7EnyUkNe08qNlxBtTjSj
e7vUd7D2yva51CuKgUIL/plkyZYHBUDRnnDIR1VXe1BG6a+UJ+FXQYq3thiUKtmwAEZOBTWPb2ng
XQpSuIJxvrjVAFuvFt/WszIw5WDy58GKXyvQgyF10SkJHwC09sZekqVGvvHFl1O7/uDmglBCL46s
aD3FthONFbcQEOMwj90+T/caZWVUw1A7LkTkQZC6EYov7WWougTiD8+gdWgs4qij6SeYZd7Obg5A
imY82+P6ifnoIq4mtijR0xzj4Jx3jxWLJ3pvdwjEFUBEutkNwmBrONNDyz8HiVqa8lXODig3Dz0o
N/6iW1Q4pWzTyJQ7n5Pi0zRLyMlOyF6/zVZ7jK0/zmi92tW7WVeupPht/6RE/8yqkUHgYsONUhfR
D6Pb0z0HS7tYBKVUP4ka665X7fIQOn17I7yeSxEzDKgTpNvQsQS2vdraXFn6RDVdwd3QRtLOFVXN
YyKbVGpWPf9t9gZ7ml7oqPMXAdoc38ZaoQ0SJ1bmxXPZfFKkcq4PEZtSPcCSQ6kXYQv9S9Gl6LJo
gvoUN6xBhyKmX657gG+Tr804tK+x6jSzNyaNbLpR19caJLG5QvfYnpV7pZfLOzU0g3ezxc8GBRSz
+xmblfLHMrr8ZRCp+sVCv0o+0vFXws2IbsoA162LhmOEqzGqwFTFR9cZUxNRvVyni9gJIWZObFak
O9wjUQoe7aZ0rWZ2Sq9KZDj/altN70oxOtGhlWyn8J1O7/Zs4dHEqgyRUk8Ic3ySZCMOvAlh7tJD
qLf42TR2Y+yrhqbXthxFR2AI9DRybVomOJ5Uav5dGqqYHhik59bToMY9gFvP/iSdamYbJa/S/xxn
kn6NudANZG6aHkCVZuTvpoVDk4tmXoqwbgUVaDfQOAJDSBNqO4og+9HQiWp214/NuXoFLI//k6xH
HoSwsLp2iy5C3nQyZr8NG1fIyOWqOQWr0R0ROta0BwWEV/ZZDR76rj2kTbvvLPGQ1JMXIpvWOrfM
8s5cBUkDeF/AqKGSilrEmnyeaqHkOHMgfGh0d5HUu46zRwDLm+voAJHLy8NkD+jN7Z0fUxpsrfEx
D42DUpubCi+94ivKRpvRNt3UuKUxolxIiEzuSuyQNDgPZxSE3CQVaMNy9tkq28Xno0+UTWgvrtPt
L6EAtQw1auWLsW/zK6JVJcnhTgaUVGRoJ2vNP779WCnEohZXK5ZrsWI7DRx1g+SiM+W6H8zN4GG8
g7SgXT/BMXu/sUesCxeVRQWJnQLIAfrfapOUep5qMT0pX5llLcFkwG47EI1DqHpg+Mbu4CCP9inX
tPg9CRAGhUc8HJ3EQQ5hQv84kNLWJWR3X+Y+k2BrClXuXV4JL4mFFHdfaKiK6bgkmFVrfBs76g5u
m82ompUoXPZDmL2njPlfZWDdNclWS4+7KMrHpSjymJRRu2knnQ5OodbN85hq3Z6L72cw6dkOPNXg
YwSYfIGKFjxqcDbuyYZiFMcHa4w4XTnK9/oIEKCswniDrEP+qGkQetG9VA+WLMx8J+jibXUwiJtI
7UrPZOlfi9KCfEkze1M55dB52VBZ9PE0fRuFZkureZg8Wxt5enARP8WzhkpXMSJL4QTx2LqNYwjf
MJGac60+D0P+whnfuzJq3mNjNh4wD263qlXqvCHwEDw6c5h7TlQWHtvT3MmiEp87m2y5GOZkX9ea
ee8E+nJMpsmb47y7B3GUecrEcneBXLqhsMSrXdv6g9LQ4s0g1KOyDjR3G7RR81SHpu4aiNWyg4d5
2jZVo3wvsDYnRsWibV0Fp4nH1gkkmrM57SAjdcwvqhRWHqo32T2OxoHfoHi7d6Ko24d6YWwjLRw8
M9XayNUrId5rBVFa1Sn6x8ZETjUcDfEy9XG3yRB63+FqHnt60xBXE3iYiBIKFzLqwi4egl1T8/p1
ikLeJQ464HkaASw28upTrgT5ztIm+9A5arfHRsE8BlYh3SVVonwihR28JJBULwha6bu5GE+gpjz/
jHiF7NBSLeuNZCCstpMdtf5B7IuQ86u611Kkzi5MpKeirsvxMGFJ8VNFnUxHFqxIMZRQGKeUwTmC
mf9doFF/GCy85GLsmFQPze0k2qNILbxKW7JHJbPjdJ8WWYaJPaLreE/3CLQG1YBepY4e4dtsipI7
E6aB1gyZm8ip82cGjaZsJ72L6XBO4YNslT2gt7J/TE27q29cBRfC22IMYwAnAenLY+A0nkToE0UT
CbdvDuqfKMCLpjQN7ljzhmbnhQzUIAHVSLMhHJGIno5jQyGHtFHPvj1OimtrqTrcBfRoO9dJLUTD
edRLL22b3jLtOnMnXa6WJW5/ALWRUFllWrKEnmRQc9VV9rDJeoNs4dOUOkcQJ9usfpssfWMUiyj6
vQ6CeoQAhZYMwk23ahOX79y/fshqBTQGVeGH8kMW1+f6MDvxtiyHYxmo/pLRWD3qQCq90wzoWkPL
JbA2kV28DpLmWc13SdxyZr60NOA8l0IwKuMI0i1746+6Wj0itVeGoeGrwASkYxTlEw68VRooXsYm
nLaiDarxtxzp9jE0WuVNMtoU/95CGqPPiCUL7TWHX5+QTDkdrDW8gf+ZRwnYiSSZVuEiCn3GjNFV
btU0iE1fnsb02Rpl5akyouqtzUTxj9Cq5WYFgkqiDNd9Eac7XQ1Vq60wEJnul0koHwu8hHZIChQw
3m/pU1y6WDF+glkEnR5w1WrdkZ4lpEmy7qPoUP3SlUTznSk13vKmyT5Tt75RVrh0xNEAXPjuHPMz
q6kqm7KqkFIDnWszcC0MSbat0isHBFryr9eThotDQb5Ddg7VKyAjp2s4ZeQIPVoqPrq5pbRNJ0uO
j50yW6iiItJ7i6e1HJnV64+y29I4pBdF+W1Z6L82sKSP1B0GXfOtOtWcXSy11qOQOqXbF0ocdu+5
gh/Sxpo7adwMZmL9uj7bM+yyTokYoRFeVhBwLTbo6fiBnE3RGCoyhu5zoO80BITJG6rYmTZYkFfH
Ujf6+ygZm+eqHrXOmyugbWjrtkA4rv+UD4rYyVLABuR1QRoNknkRPzn9KVrd5ENrNAr6z8jPuWbS
dJKXIZZxJ0o9Pupy+hZRj96kmvm1Lsz0E9ZZ87tkJM7GGnvpIQ2zV61CiS6QJt5jQTD/hqfR+ZmT
aa9RORibcpobUESjua3hFAkQWoFebgaDHNiNzV4LNmmX8DQobBula6ur7MJt+BnfzS5LsEzQckRX
ukadP4PoC8FUN+b8X2/Oyc8+L4cnyUY5nXxLclJwWhpKOyDUqmM1O9qdFtv5Vy0L1XJTjrZS3ahV
rM8jHxAsh0JfmHbOgko9XbtYm0CODLXjOzuR7u38vsi2+vTl+hc6kzBZj7KK/4Jb3uwnxAO4/6pd
v5fe8q15rwlPfg/e5kfpXzfneryltfPX4chjoxZApRaxAm9+rHZG6DroaShut5d+/T/SzmM5ciRJ
w08EM2hxBVJSy1IXGItVBa0RAfH0+6F2docE05jWM5duszowMgQ8PNx/cXa05ct+e/5Wo314LCxW
xVlYevRo/A28cPXZ5Cj6xjUDpi+e4ofb7hIszueLus4qllH5+BAU5funk7HauV6Cf8n1xMPJJNsC
GX0xe6xDiuyKU7mZ8nPlppN7iFo7xIil2v9BhmbSJ7Uak9Q7Dn/m2176+vO/Jljt8pfzq7ruvi3T
ezvcKpw6QEILgaD70ZwC/Vr5Gru++Zq+ADfB2unzlVxH7vVQqztJFDq6dgMriaDfDinEYw3WI0Ke
+PNhTs0IqWcLUeVF6mXNda+6VDZFxKHEPWfyo99/l4+vLQLmemZGp07k26FWwbkoDX0Aw8Re6RdT
cmnEZ6bygfv49/C9mct6dzJ3mnV0XJgLn5jYU/P5zRdmXJuvy3zOvfzPzWe1Q03uGghDM58WROWI
em46HD7fnFNn4O2Kra7TtMHX1mqYkNVfZMZNPIMSPpNknfxg36zZKgh6aQ1FNGcSjeVnL/Uu0jbV
rt9/Po+Tnyn8rMXcg0uRLsf70IdTekVfuv0baoc/6nO9+7sv/GcZ7Px3emrh3o63Wjg377MhyzoP
Z81rM74wm2MR7v7LOa1CXTLNQmkGro8OVyBHx3GoVmc/GtsDWJVtWZmBUTo/NEO57DXzdu4KI2ic
c3KKH2B0y5l/O9PV/oVjXVNDYP8Q5xF41TXHefRSbK3GG1fC1yrVyzoUFwJ+iqJV95X7owqzx9Zr
NlVYPPblgMp2F2i8dW2lQbXTq/zKWwxW5T+FnKx/6er6m0XLu/dfe6LiIgOI+dyenNn2NYG0HXLL
GEaOWSzijUO5ZNKvxnOSoyfDzJslX8Nb9WzgfFVsvPEa6xuu079XOf+fnwkz1e7sVb7U9dZX+dsB
V4GzzOrSxPfzX3GNqydUCGoA943r8Os5os5yYD4bbPWpVlYWeYj/eEfRvGIF78sSpXr9yoguQnWX
9WfYjR/kM/73VIALQnsIqtM6TVFoFBtmz/m99A7LHe7itHfbDEzt74Iqv86mKKcPyb9HXCHyCuS2
0nkJ23n80NrXkfHlP4rb9Ov/f1L6+3BnaMKYGrHE7WyX2hgZ/cK/4vPwc24WqzNh2q0quokhWigg
5cZEfmPI7v+7Mdb3adlFSRcWrFSRbpJZ9UeR3kK0+C+HWZ04z4gE1CGmUsxLsI6nH8XZysqyqR9P
9b93ZHUhTMo8u0PNpmcvXHTyUez/pgbm6/xc7f6zI2ZBnuWm40m6huomFV4KWs/1o8TPnnGIm8w3
zTMX98kD8O8x1ghWBcI+QZ4xsunWnjhj+O4VL58fgFMZDpqT/zePNXh1CjXYnTVj9BRTjR91/E8B
e1BtcU2jWuBQ4YG6uepouNBigAYX8hgbiR92N7GRXZmZeO09+acj+GTW8DWO5sfPp/VXf+PtaWBY
+ifQ9bC8ox+rrq5uIwLB1ohqPE5xbKtBodT1d7UAkfgS8kobtlGDL9VWgW5VPdZIboLkG+ep309I
QDT44yByq2GHFj6UZogjHYXE+Veeq478lnUqpXPcBkT6ajuhhShm20TRY6xXU36h4C7xO5OuVx3a
edQOtuKBPcYl1Z9mxfjRg7iuesf+4daOggsYOjrORsGbqtjkqNyWga1CL8JotrOHbRxO5swlrrgk
n/ZUfMOvA86WVSvRdz2bZRb0Xjvc8JeyfBtPdBP8qhzj8KoKneKPG/bDZWGG7pPSTfovXc8X9x+X
KvlRUePhqEXVhDmS2c/DnTpXXhcoCLf/tkaJZJFuyBwDVEHTZu+hdRLu50hW42ZRHs2ePt+rD6kj
ewXWnSo1ZTnek2vcAjolXpl4mjy2orP3CExFv6FXyiYwsQj0fCbd7bs0F2gs910zbQtbmtpd2ley
C5xwcKigQHMJz2TmHypN/CwHUT7KTZjV4Yu3OrkJBtusUy0oFKa1cpmhBRNe4nIbGpsyi6rf5oys
DsWYIuUdBarXLkC14yWHc6p9Bvy9xK7VaV4KXvwQ9IlRiF1dBVCsvTBvE3m06rzf4CwDBQqTplfp
0jsuYXyc6Ryc2hKgp2DDwLsuYh1LsH1TyOgjiFEOLhZsSaK2N1nSpHcoB6u0XjuqYZsUYcQ7dODs
/tIp9Cq5qOYqD1Qturb11tB8B0eqYvP5OVm/Y3n6L+2SpfYHSNRat2GtXhVW16rz0QrndOfU3h+9
6VEGnkJnNzmJX7k7S3Q/jVa3zoy8fkH9HVlber84bCAqusprE4R0yJh1GilV5AUAJ1gAPa+DxDDx
+QizaxH3Z2L/Oi4zJNusETSRvPjId9dkldtxaUxwdUr7qqVoeFvLItx+vqTrG2YZhe8JWgZIeCwm
V9tcicjFjaFXj3GuiAAfM/eiKAZjm0fOfPx8qFMTQqida4By/0epGS91ywlTN/WImS/9DEsr6++l
iNJz4nAn9mrZKQC+ZJVoiK/2qlRsTxF4dB8NNemPc4R3qyu7kQAqUwTcBhjEIN7OHJC/KqTvP9BF
NQQBmEWfADL/KsHJS+CxZjJDpgU2LbZRX+L0kXo63tF63uiI37teo/gUlro/dWRWMphwJAzxhdON
ryXmysLHFkbiMokeaBRIRN1dvxed8RAKae0gDfd/pC6SemPZugj9psWtyQdv6Wo+7STXPOoIF7kL
VRQ2Nlh1BdQPjpdfkOUeAFj22h9tLG69njp1gtOe9GvI5xrccRDXXTlr3+cpB5dCa1f93nSZfTU5
s/7Uqlol8T63ByD9U5jVqBQUxl04aF0UjOiD3LnzwOxi1ZXnEMwnYtDCTsLzgdq6AZpqtZNIrkDc
ZCWOlZaC+Si9YV4cjCkSBm7WRUrQdWGe7DTTyYFFgKwNGg0SgJ5F0Earmte77zR5de6ALcOutxqd
OrqaS8+KR9v70IjLkt15ZTaDGB3t7Wx0ww19/9Clxz/Of0qvybA2j2fZ++0w95dNmhtnYsOHF9Xy
2S5D06j7Kya5Sm6EWZuZ0kzzMZ5yvKzqoc7unNBUHtsUDVQaQWjl5FXbDFdYag97VF/D30nkGF/4
PDXDd4XSo+6CcPa5EL1+WcKygku2/BUiNRXi1ZUZCYmrcCgzRF1CBd3+Rqkf+ZcSyJBeH3InSi8j
J+8vuq52zhRr1lfkMjRykHQueZNZNFjfb4tT0SUdbVgTxmIsgw27KfQbhBBuw7Og8JNDAUCnhc9u
f1C5K7K0iJG4zY4aAJrDpKdloPBNBa6ECpy2kfrn89D5oRzxd27wUVEYtqhOr4mb+QQ+tu2c7Ji1
9kbGzoVhTzeJUAGmhHdhMb32RaRDnLB3yTxey0l7OPMDltfs2zO//ADIviCkl3NHTvR+cWU9ZlT5
kbKzwt7Lbkqrz766oylD4IhO9zvSQ/1KynQOgxh8y2vR2qEeyEGhQ20KNwfAmOjGmVrw+kL5+5sw
R/5LcQDItgoPSjkaxoTF7HFSFGfyPX0e+v0wQPA7c7I+9OyXkSA36R7d40XgdDX7ONM0J9GmnBgL
iC9ooExmV3mCeJIv89psSH5oiTyQIHtP6jAn81ZL0xrlNreSTyJsF23QsnVAao62sH26p8p/QI0m
TfBIj1AOgYm1ShABMSVyDAf4bDL2Ah47pj/1zTkQ+zpd+LsQfyEBy5OKsuT7Y5DkWqlHHuSrLomz
h6mxHQi8Zr513Njefn7k1tf4MtTSVSXRo2NPr/D9ULauAIOILRw/eqCfOQh3XwEuHucRfuxzA6T4
nCDoqcktsGD3LwcJVML7EfGsqktVMiJ0D/1RY3etTQJyfPJFE43n3qf8sfUH9Xaw1ZEyPdHP4WhD
i1V1hOOoV0xOjUBnmvmgur5+vpYfvDmWxcQNDA4TOeXSdH0/NTufewQD2DcUc9p2Swc/TwP4M9yq
UYsxK9DatrrDPlWr/KH15KuMmwnzhrgpjV0Iqjb151lzbydWLwsKaVeND3e3ocTLwMV1okoDMh6S
J3gf2t8VrLBeaATVYtc3kW5ctXHonAN0fNwu7pjlaY8PHfJwa9G0NFJ6BDgTpO+cEWKJzfvQwhU+
iyvfjXgZ+p+v4YkYjCcrL9S/2lqLIcb7NUwFOZ5Ve+lx0KYNmv+PJsIgsz1fuYp3NU/zVrXLwveE
OKZue+G285kotPz99yfm/fircNejoZMLT1mEtvKbmaI/9Sb9R6vTnCjz/2AsZPZ0nn8eX8NaGzdp
TI6LbqTHZrmSAgCNEHBDMYIxmOZq+CrAakZnysQfP3hSPReRKoQ9MVRa5+2KDdMox/79qOlYjSW9
xPvdLo6VRyLViP7bcJYIxXk5saYYGaAwAu2KEtVqT4WdwtNGuQJpmnwOqiKSW5jX7V5EpnmV1HH2
pBam2LljWl3WjhxvSsSZAk9G9c08Ke4mQsaejk/dIF1EDPSLcEKM1HEp2wvzi1dqxqU7G2VQa4p5
sOqofkCRUkd4KUouYGGVu7m2u70qYrEF20+4KSA/xZHVA0U0xDbEBafBOWpo7kYbMMncts4V/els
8pHB6f2+S0DPWWW2HUsq94ivmNt0KI3fCcC8R31Oqps5c5UbpcvlvvCccTOaojuYva3teqfrnyhw
t4FCjh2kGLdt2qGUG1VM3p7Ex0CmybS3bhkqWx6Q7R+pKfFGpBCJGLa8d0KqI77GWdnIwnOf+1KZ
ryfXqp/cRMi7GYHPAAKTeeAV2+0q052eoknwVEgnZUHtTBu0XK29rshHdIXaTTk2d+5gjRCwnWFb
V/ZzmnW8N7Q0D9AmLG4ZDuPqTG8e1U70O9PqI0xxRjOADaMdQUQb39wwV49qrXRBYWbNhsvaPXh5
gh7L1ObbrLOsjV5QHK4mhI5M2pU7W0EMyDWVcmfqjbJXLMVG8VGmXet7lMaCJprrMx+X9jFJBhuJ
gC1UcByueA2/jyQFisZZXmr5sQFM9bWOOvGbKzCe/LgFgetXclS7Q99jd3dV9mHTBQK+Y+JPJdif
vatEQ7rNa1LtvZrMXhmUoh+8DQSLoqS5R+FgOzZjwZtxSM9WvU99pH8p7IRe7JPXJZgQLLJuz1pC
Huh8C0PxyKPxl2ZOu6nAYFsmZx46J2I8AVeljOviY/nB3gQ9pCwZsyE9OmW+wXI8DlRh6xstns9J
cC5rvo6ub0da7UmKcrSJxFV6nOxmOJaekVzCK4huYCCONPxoWHx+nZycGQkbswIdiC/z+zMwFdE8
xlZJ5HFn+rSFm/tzayV71D+9w+dDnQhyEIEdiJMURQx7jbGkoA32sSZ3Lwcb13LsccqJTMPkDq88
INIHLasHdxd3ZfWKT645PYLXj6y7z3/FqftzUeOFFoVc0MJ/fj/jqp4LIb1JHLWui2/LCUEp5BAw
kfKcZJ90s/RjN9G2LlLdAR71qF7FhLiEatGZWs2JpV84h3x8iyDJB3grSuHDoHYqr7cynX45UyH3
htLZ93LQzyUNJ04V/Qf8JSgkA4leJ7EkL51Stkgw2MOs3PNBFVta/eNWZnb8APAnPfMkOhVZgIAu
/mFIqn4AuUqZJKNZTNyadnXTAxIIwGlBgcDHssZz1YXd5femM57JjU6sKA5Si84yiD78l1eZs6vE
Zdw4sTw2YVltLV0EZVa1QYyB3pkJnlhQKJW0q0j8oAWt9VvxCMpMTzbkWCMFlyaWj2XociF53Y9M
OWeAdmI1oQouQFdUQgDzLtN+UwMvqlaTYxuKozNrmyZRfzidUAOtg6JomuXOkjnvfsVIgs+/lFOr
6YC/pq6A9RcA6ffDWnjUaxpG8Axbb8knr0JZG9D51HPWkR8aHItFj4PuN1QjKsCUF96PZGuI5reO
JY5jb4mN24/jVkTjfCPD5JuTmkvuobVj45NVzxvTysjI0AvPz5yej+/45VegAgxSGlmv9empFxg6
dSNaDZ5T7u1pyC87C2bL56t66uRQluJw8gCChr1a1dmTKLiPbCYEiGfYJIFQYUvXQr80c+/752Od
nBFYO4q3iwDD+pncZGUZzz0zAhU8b2lZlLvWUdyHz0c5cRczj3+PsnoQzEbYDbM2L+vmPZeK137l
4CDi7szpRaikGuljAenp80FPTo2G7SL5BvR5bbLeGSPEvEYVx9kexp30TPicOmYSn49yYrMcjO84
D0CaUNxaVTO80oGslLNZmYmHc6v5kxkfK0u5VrV4OHMdnPjK6RUgUEUlF0e2dWttHofWRA1BHjUk
mzKkEEQY34Y0smItf5gQmwuL8czlf2IR6RZxIS/PyYVn8f67y6XdaJhkchUC2Efhy6m20Vi4Z7bq
xCJCJARwRQWFt/96lBH78QQ+GidezNMuwznq0YaMcFfO9r0mzHPArFOTwhYegjXbtkilvZ9U3LM1
hZeKo5KkIbm2M21ERDr/+ck4cehpyS4HAxNjssLlV7yNyXPUeU09iGOuZdgTdD9xi1F9a3AvSplv
Mp4nZ47HieyJAdkm3qRUGtaXwNIIpeXQMy1pFIg1Jfj4qQg6hmDXD/U0JBv6KsUGC6lsN0j8Tj6f
78lNtJBJp/OrQmBcXa2lpoux7Lwe0nC4VcNuTxc/uZAhnZvaNs/crie3EOsJopYKVnj9cduNcN3S
jsXRKoSTI7LXCQ3igWmMZ976H6849HS0JTwSjD9WK1VhqIqiatys7mBsGl2BbmBl2gWIC3nmNv04
J4ZC5oRgtZiIr/cvkZC61UGKIzqs5UORla3f2aK+/3ybTk6IXAElC6om5lozEhZ5ojYFUAFXa8w/
YBRMiahB5t5YQgunM2CAE4NpqPaRASElQn65OhMO5Zgo6ufuCA2mvmi7Nn50yOmpicb9OXn3j+eP
OPVmrNVXneuVhIvFWHLGdDdt7K9eUwZjrKm72fN2n6/iB943UWMx6OOwL8kAKnfvv+4otptM2u3M
ZqEvozdB2N3mAnMLZKndeDsRxlIsJ9shyJI64Mu4zMp0k6vU3TLy3M9/zYllBmpB953chCtorUrl
qDHd1dyGO6hF5TZJ+udBRsmOl8O5GHNiJFQ51cX+AYFxdc2FGQuh0biroRiL0dw0jUXKHo2w8E3S
6X88KTBRpJVAWnRGW/b7TfwMtQrXpEKfjm04WJeA8nKIzAWOoZpRnbnEP4ZqYghlZwzo0N3gdfB+
KHcItT4anelopdY+S5zvIizjAN/43SzkH6XWz7lrnfjUeWZRPaFJtmSUq7PqKqHQzAa2dwcrO5Dt
VLBr7jnzjBNfBEQU1m9RJ6Dxs7q8Zz2Thea141GqHsYySDXvVQAHFxM4mE2olee+9hPLCA8X4Qhw
L3wS6jLrNzvW5AxoK+10jKYWuUfd+C3qkEKcYwzbtDCdCzBVx88PyYmFZEgaPOpiwc5c3w+poc4S
K141HV1ZveqQyvZej1zQ54N8zLto6rwZZLVbeZOPdcVyHYvIfO1mb7pMiw7OqWGMm7Ipu6t6kPFB
jbJ/3HlhXI4InwHG3h96qRHMZFS09fFYmMoXZ7Egb7p4G9dT7o+J/fz5JD9obXEYGQ1ICK1T3eWF
/H4pnWH2Rvhn4xG7sh7qe5jd4avcHybMdJ5sGduxb1V5+720Svu6yKSFIFFrPMaNMdyXKLXfF3lS
7fMijKkVNz0V1ci4yiu1eoy1LLs0+rjrAtjcemA2TnaZOeMAMiruLutuRHqhjxpn8M02CXehWai5
T9U5vAYN1PouiMKjVkjtoqBGcqeD6XhSxt5zggZz2PQfVvKAKtCXJI7CVKAQoq7WoVYorqilbhx7
ZXJ4d0X19BhBWN3FhTzHX15/octY7C8lCV6OwHJWY0X9UDVoXJhHPHzGzu/nZIg2uW5lcSCSNPmZ
NU6inrm61p/MMiaXMYVdtppqzyrYVdmE52OT28dRr519XJsmfbxB8z8/TqdmhjeRwxAUlRjy/WmS
IYzJrK7tY24NyENkVR+I2KgCPdOpA2dje+a2+FC0W6aF4uwyImeX5sz7ARVHnzg8ln20W68/KFWt
+xUKGA+9gTSRHTXguFIObl7F2Oy6mLGrqWagBYWu6eczX0dBfgiJqcmbE/Y8aKAVsGTs+ClGptgg
Xvr6VYx9tdc0UX7x0iLcF2ofB32qnpNyWjbtbVH476CoF1MphFqNmsH72XuaIoeKh9XRSTJ50Fol
3nW51d7kKdYFn8/vxPlZVF/IiIEYUJtchVwTlYJ2nFMHIwetpeOsZ+Il72Y06z8f59SO8p6hqkQh
xAD4vTqoYCXcQiTSOaoNa+2b0ql3qkAKIUsgCTWDA2u0QLqliwescLvI3srOdndqJJ0zOfOpLeUz
Xa4ZwIcfsEK5jeah6yX2MekGM4hMaR8ap7aCNJ5/DIYCWbnXxjOXzqllBgi34NHdpYCxmn2uOGhj
jYp1lOPofBtIhvyiidUz6NkTnylwFGe5rHGNoYb4/tzENPlSxOb4TFsPLRUbczQvUqZNFmZJYDjp
WerD8gfXB9UmI1kqvxTQ1qlqB+2uETjfHLH/QLInBGeyTYopDX0Nlz3rMgPsJ3bdhOgW3XurhClJ
lRWplkQOiAaRJZl+SUXmXLxaP56XD2gBSVkAOEii17ilSNXKSAwGjtxuuMgUjfLODKtuG4GP24Oj
funRvbmycrUL0tLpztz0pzab37xIWdD4oJz0fhsGuHpuJlw0GNDv+VIPtC/B2evfPv+iliCwXnu6
GYArSLSWbtX7UYqwMuPUISbbghRiLvJ8H1WjmwHRzKaNPuK7WUVGHQBdPidi/XGC2qJaueACFijE
moMyx6lb5akDnn+Ypdyix0QxGkaCPGO8+fE8kwMaKAui5o/2wlpHptWy3p56RT/W9vgbeBCiS9J+
mhTD9VF5OWeGcEKYDBVphPMAOZJ/UhN+v6JWFsrWHDPjqJMHzr7a2VN5hxAcmpfVbH8nX2vyO7oM
869hypM/4FpMJXCUGUB2Y6vKHMw0QPtt2hiYquReCRYE95tR9wdXrXLfyE33vmvkhDgmwH71TG2D
D+7DiWC5kPBH0Jgrk5rD+9/vTV1aUSgyjtJCdNvry0ve69s645lqDjV0xcGxr5Q6N28tBQfgCXPo
ogIozGwwWIa6di9MvImM0jb3wILu46F/1EJRbgt8VXe9mkkg/8NPA+jutvSiwu8tzHukyPXb2fbk
NlILADuaVKxNbUMQdZP4okoKY4vLHb4tIS/lYVTT/YTEIsqCibrJq1z4ndIgMApxZZsNst13uv1Y
2c1F4eEXRePosq2WxkcCWKCa7FdKc1hwIJc8GGV9g4WTtlGbRvc1xbnNjEHFwEi215VIIt6W7XXb
9N/TqBuv09j91arFJS1WfTfBaUP1Uy122D/91uMq9C3pJX5s1Q22M9MPngDe9RiGP+Y4/qm6PSo9
Rjf4oQTxO8htnMTjFrDKRTMO9a4G9Fm18+A7IfZVaJ662zlHhUSUXRKkKKGgGqjspWpfIO+k+3M6
Vbus1tu7wR2nHd5ynR93VbZJ2YdNZ4Jw5ileB16YPs+6qxzLmcbpaNs/Y+mpB5Om6hNsgWFbhOUe
tx8QyrN1NZipGigx3By3ajJMb2Zn01vNE2gr535ZgL5QrgfPfnWs7mbuqmPTy8lv20UQtMNax4uf
mjne8kHvUrXPgzjsZjClmXJwk/ylxGMoT5rwYQLm7nsWrKoowQXFbe8ixT4Mg/gGnOsGU74Zunrx
JxdKvLXVuUMeTrvK63jDTrl7MymhqzWJuUV19t4R/ZfEjW68MQ60pKjQELMpZGnh3qmqyO8qNMi9
wfpjlu0x7J0Xp2wlwK96X6nWZVE59nU1Nfs5VXayNp/jIseYqkwagAyxdWgSV4FOZaPqWFguLj3R
DyHh7QhNyk3d14pP5iWvsjb9CaBVQy1KXExZdgVQ/cUdZ8OnpvuYJMgkxhG1H3VQjU2rA7dK6vpp
NklXZJF5yNzm3VbgHrIbQ+cgGjkvUHZv6wgBYSOlDh2zJ74+qC9hnxiHxkUewwglqxOa7WHQXFzK
EEbxkzH9mg7eTSqcX6S1ti8c7UFY0yUNlg158rwrB4dl0Gtfor2HuMo8HEI1kXhOx5ofZ1GgWOZz
4RmvTqehnTJSzZFRczdpY3dQmvlysDAOy7rnOm68QFdbNFo79VJGWngd1eVD33XftEn9IpvhK1VF
pPvxDtpmmEX6Wosf7+jEUF1AogUQa9H2E+J7YshL5M1uxTBdQH2d9lLoh0ipLgyzaLa1DcylMBba
UDwEWlb+mET5AH1lupkL+WojwLbVS2xd57n0YJvpw+J+hSFctTUccw70KG+2Y2pfJJWS+nEYx/u8
bcedg/i8XzdavsG77BtEeBQanfmREuz9WDhHYQtkoDvANkrBm7IP6+vMwgosr4DJiSq8VswEfZJo
4KDM0dc4VH9x8/xSXOWLGB396Dn5c1LIFGc7me96XXvpGoDWOWB/wwQTls/DsdCiG/7B2g+2cmfg
1+jz/GrIf/Jp3+qV8ezl9nCNIRTWYPN0bFr3zhpK/YY36vXyzHZqvcTEVn4ZGkVsJiX9DuPtJfTm
3kcoD+tVa9qrVnmDq4y6MVKv3xKY/tTY413AaBW3xmwtDnp8Iykad3NjBwN9zn1WJ1daqXztLHcM
msqJgjoKHYyx8J+DHe9x0pzFrCz9YSnNpWVFP8sQSOuA19jes/vrzq0vVKM7TCJV/TwaHiyvfs0b
OrGJyTXWVu1rZKcvkxG3e2Dvr4beg1HRvT/C026iUP/JBQhLLi6+RIrzrSjtCyvV9U0FH0Y27XWa
2T9AATx12iQw0vXugOWDXZvl8KzaIkGT1kYqPiUVz/L+R2KPjzT/t1bvPlkYYW5b4o8/lOZ4ncn0
ywIMPxCf9J3V2uLKia34Kh7qEVJJ2FwR5AWGcNRvK5O/10Sxu0GDEm1rXl3XlJfKIHOUx8HU93aI
iZcotCcnkV91ZTx2nOi+dKMLT8hHJVJvqE343tQ+cvV8E+Zo+nAoNx3qeVasoT2ooOlstzVCW5Vm
bss2+WmmWHlYwLgOzWDeNzM49BEIxlQXX8YEp3jV2TvS2/Ikw2IILatKFiMygnzazZAUu96MtskM
vXOkH7+1OnPcYEtXB8hQ0pFMjaBTYRmU0W3XdLdTE97aSX4zGRiDx3F3Vy7+glKVL2rvPgiPMNTD
Tt7xNH5qARVtaLxfi4rOrWpSFaXX4uOa+ZRQ2Rnb9Hlw6zygqv8ldRos/NCs2yqxsY9n9X6myUWc
8a6FhxywmnJypOvdxAXSRvN8YVXKja2ZR+r2r9hU3Lau+BWO+g9or3u91H8W04DEcqnsYyv8Sub8
UnR0s6pC8w1pPYSyPFhNceH0uNYNplv4gNXvrIhbgXTte99PiAcmFZaGzZ8wIqr3tv4CM+iHPhAI
6nDcaW2xNwUOhDNuGvu25GkBX/YAvPGyoRicc8FVFKj8pnEs32rcRzuzDThZ3EhNmV0PzvjDLGaL
U6jfFw2VsUS5jBQo9hLnjw3C/wevVy5Dac+bWXH1vYfTmF8bza0rva+y9u6U1EQYtrEfe3iSvmIl
Eks/VjMtqrvYiaMgbMN7Sm0GBo/6fZxVu5Zr3Hfn9mXMK+BJ8w4b1Q3p0GE0E1zm8CrM+uemglA+
WV4wSvNC0XQKo/1r6WriMCjKhVso1JX00jed8Leuhnhjm0rNt4KiT6K3iV/TSbiEQ3AbZQsdonIu
cGcuGGlwN4o7FHsYd46vF9NdzNvdT13rN7vm0gjobqYou8e5IuBeuu56V/PJi+vAMd093tDSz5Xo
j2vAc9JTW17nHkbOeWTrwZCZV6UZ1ZkvOpC7rI1yXfcWC2B6/X2ku/DM9BHRZb1PbmXRhbtSTX+H
85heZZiwbdKmBJre5zvR4BAvFJZ2IjKGueRqHnpry7vt0OJTveGxCxltmOJLr7STJzqp3606TYMx
j6aHRshA1GWyq+z0d9QCQTKjDpvIUUv3JsQWv8VCeDnCLwMI7tAe7St6A4sllJ1eKQKfUTmaqd8q
/cUggBUNolD3JPp1kKLkfMh7jgO2ZleFo+WvU1kNfqPAlNWFq/60yia7Vzpd7pIovYFq/liDRj3g
fip9QeZ7iUfGTS5DDzu/vNoOaWds7CFE98PzxCGDZHAsddPaaKFm7UWSf8EswPATV9sqTfW9lWW6
zTRQqnHTo8I/KBMPQBkFjk2Y7iq92pLYo06boXqq5g+zdH+GjdHuxjTm6qyt0J8iKbbdTKYyR+pv
KHd/6JbcSz3HZzbR5Talvb2jMO5hMzi7/hDNh5BW9YaKVRMMUu0uRFmA0tXtn3mbXsF9S/0qLZmd
VuOSbnmXlFJm8h7tdZpzz49QAw1R4mxH7Ubr1dLnTSv2wNmPWergHDkZu4g/2tjNV/D03+nd/rSa
Gtha6EImK6xxY7X1fJhkifyNeqiAZCYJSiz4MH8vkbj2I09/kE5e+Z4iCf8ma+NM9X6IDYnqWqU+
WhPEReEkt/OgHtpp/t26Y79pG+0Oj8yfSj5D1rfzaA8CLHrCGIMHG5pD/iQTzY/CuvZtHZA0Omv0
AfNdobTPVKp+1JF7WyNXuRn7QguKxLipwD1uaw2CMKYzT6J2vnl1PwR1k2n3HIYk0GvvPldQFK+1
IYWOqQGF9srmaCXeferW5F22Xu0VnMFNNzlUDhpDEORvnNzDgNJAbQeHTCsMZD/3gLKr0efC2kdD
172IRrkuZ2qEbTeBh+uyiJbX+MoShkE7KkkwDIa7MzsUGv+HtPNYklPZ1vATEYE3UyjTVe2N1JIm
hCyehMTz9PdDd3C7qYqu0L6Do8HeZyuLJFm5zG/oide+PYbVJp+dmvRYvkyaHW3p6irYOhaPiyWR
P/B6zZq8qZV17CuZsymt5kFVxZb+DurXRYmwhjYFEAQOk9cKNH1D7Ti2i4QZxvLbxHav0DWfgyID
NK3OBrasKHJsW1v8gsqoXRlWK/xy4FRGVFx7mI3VEROBG8+krPYplFQfBeNNprTNnZHhjdjIYpcb
3e+sNaugp5gOrDwhP1Y4snrS8I88RM4T5acr0jioCrmvPeXOqhvCHhRqtRx+jOX8Y+KwcbGEvxWA
bqRK8sruGvsaC1njKrfI2g3ZVQcwpVsYg+33obA2ahOSj1eHOR6xR1XbR8YNzIATy+H/V3g+vcYn
HWbjrp+s74VD0pQV8c2sMh9PhbdPO/2VnpB2r034L3AJX6kdNyxDA/Qa2m9FXKpXTmkOu1Rn6lsQ
fq+cIrsth+Kb1ejaVdtUnO0cYtug9e6LwErRV+r0OW0hncadHaFIZLuIT/ftbyVn4NnGpIa6cU3P
47vTMeyAMUsAaL9HDWitOlf061L37krGpVf0mu9gHF23dG6DtoyoObt45HbL1X2j9O6O5Pyx60D9
F/XINRWN36BNtD455avTjcOFZvFfIeL3vS1Yt/RmYb7RLEXq5H0no4zkbBdC7Q8pF7V7Y84aJH8h
7Di5m1yviR5aJ9OHDdEuTY/xmIl+5zU1MFqko73nMs9suWkAUFt34BlVl+JCTuYGJyL1ViKy13zJ
TYap1Nqy/dw1YS82apuYio9sMaN9b1I4kLEyGu2ffMiKbx02AtRQcY7YKPorrrfLxoZavTKHIfnU
jCLCHkDvCAsAtuNLvqAnfGSwg+wBgxeovxa+Oau+TjJqws7dRj9Mc1Z6R6gVTvmoVFbk+JYSKe51
OfS8tzyMNdOX/egot/jAOo+63mTJdRF55JTAoswLbc7TJiuoqwVJo8NSpBm4fkmosdbqiCxC16kG
ISLzbgYDrocG9DcYxhiHq1kRe2Nqoi1utvWF5Z0zXUggG8DMFqEIB9WV94ckipxa66JKhR0pZHLQ
ktayN6YXIY8+yMR5Gf/GFdeo0DhtMtm99FZT0Q/VBhpieZao38daTTK/QIh63A3wzuuNWsYEwcah
D+g7aYmPeFeRAMkhXjpbldslu7ACQehrgzF9F1KV2KML0Ux+MTbwBW0p7WIbtjAyA2pV89EA6XoH
TDn7YWuFOkIRU6OvNB4Kb4NPS4Frcae3GJVo6KaS8o6VCqG0GL9TJodfYH1Zqj83nUvOb6fZvKsG
Q27GJqo+geRfMBTulH2BJjT8zlyzMIntTYaxcISKO012NM39YR5Lc5NCdeFqCENvL3q9/zWi71pt
YAnk+6oGqiDE2N/0EBFaTJfmFvHnJH81s9FT9l7fDQ5tHKMQmwTDyWMphYmcI0aoXTAz1xhugYTh
rh4lnnsUgri7qWAqZ9hBy6jdfNz1PvPS6c6CoUfTBxjxGgXREePtaSyMg12FYt+WcX+bmJlxoZd6
OoBb1CkWnjvoZMNaU+3Bs/cWCdJwSDOPdlGC37a31xqw00hXxsMlw9ozfW44LYCEaTojLbxGTFI1
i8TOxHBQMShwPqdhqv+ScBdtanWPssCoqzC6gLX4S51exVjUl5hQwM1AaGXdxLfM1si1oTIPs2IW
VWBjP33tan2GgKyok3JrpcNU3TJPyhesY8xpmTonu+qrbD7mdh5yzZq1XPoRsbuVkdc7V+0c29ox
Vav8m5rPkMcadxjuu7p1k6CspnB+aBorewhD+jb/fCwQa3AA6GOFCmF82eE3YJWoxB67SRrjEMVa
/KxmNJcCpJggPX+8zunQhZAHfcJhNOticb4czzfrSG82Qx2HjMOoRriuW0p7k2h59FzSPnKIwIxA
Nz0mIYMPsre4iJM8E3KhP2LiiSYPCrhreUCrrXIwqLF1GE0sae4tu0HJXujoZ+SqkJaveHXoPkAl
0+IbfTLtz7JI2wnLIdEMmwKTeLgLsu3KQK2w6bZSN1Z2SaXq0c0gBWYcJTOB5zSxSz3AnDDRXg1p
FdqW54Qvlhjak1qL+rc2oDsd6COUXsomDQG3CAGlam/RF3pVR5AVm6HOvMqHqK3dt1qOnfWQd6ay
qZpGu6VTaN3NFgpUfpSN7qvVT1FLWVaGj0JRkQMzy9kpggkIohVYnSKSXTt30bS1NaUOHx3Ddn9g
+4kU/WDWk+2PDf/thRnxX/T16usAyLUMNk0GnM4aSt/Ty1GGCN9omlXb0PoK+uKqmbMnx4q23CNH
ug5XVWrtysQBAUB/WG2PMDgvHLczgcEkJ4RegtrAgvF4f9zgoeC9a4PCjeyentGUT5tYrczXylQY
qBhptP3n440Y/jI25clP4aSOKjOrMVgPzGB120Uy+TnFicGwpkYCyh3irw5ToMDO8+HCymfiOuB+
0PDLAO7UDg9lkSFD0qTDNlK2GwAn6m6avUtc5nOrWAQ7uNRIOZ2QMaQwiHlqCoYujjCpSV2VeYKS
XX28i+dWIZ6iIgDzl9e2CkbSy60xcqIRWeUqE1TtHgqKCZzQS9ZOJ+EAQ184NJQh+PqhpLQaNPeC
nmHftdFxtgxa5Xpk3o1joWyor9XHQk3SrWWGtBfnua7xf6MV/48P+nd91oWrDbRqTZdQFxmupjCj
I3Xe8G0KXT0QdfuvQEQTK3edOb6NQoJ6eigHOaL9oYnw0M1ZtodwGN0UFT5zzPa9oMrVeqdaoXUh
AJwEeqbqzJ0hYKkQZhmmvv/yOiPCdN3s4mNtKPIK9edFii+aHsfFT0wZUBqbLcYQ8Cn+2S1uWdlC
4twFkgsoeZXW1iVZfGrU8dFKSvGSKgLlX8twy/JfYwvrkDQj27Qg1N31tNuw8mgM0zA+pvFS8td5
uO/KGREDrH4PRjhcki86yalYDz0IPjxwavCtVoe1m109T6cxOToA4z8LpoD+YM7efR0zM/znc7nI
MwB7ZC3i2GoLPacX3WgjDgdAUd276Lc94Rlx6fSfeSCMNvj0CCTgMNapaO/IVtWx2DvSxpdX5O+d
L8esuGkxhd99/ECn6KlFbgmmEPvmIpCwhmmRQs3qEKnlUckxKe7gO+5by/lSRqnzWk3qvLFm3dhn
FDJbudBX6fY4m7B3sgs7e4Kd4neAxqAm53+IZC2h703+UzRRMytSFkeVFn/g9FoaVHbU70QbTztE
ksaNwBn66eOnP7coMW6BsnI7AOx5v6gomPU2jCOOxaBmgYIjF50hs9/EsWYEourTLYn8JUUpx+Bv
fZcB8KhENp6XY4R86Oq8VlknGsXQFk5bpaY7t8bewq/7LvnSNz04iiG0fnVxQtOnGCyHkseaHxKz
SrKNRVyJd0NoaAlD5nR6YVQrnvM8sX83uhrV20RZBr2Wcj12NVcDZZL40s/ZOG87LfdooA252WHM
GqooFneVZtMvCiWWDhl6N4HhjYubkMN9so0LTDawJrSsT95U1/fCEtmnzAMGEuiDjumYI73sp90O
ubJTnQEIg2YszFw31I1H3UhwlGs4vtGGCoQk3S7C2bkdtNaJ/hRCc39Fsz79KqwkO1pdN/zJtLb+
MjvlGDG01eKnDNEG7BmHCLvJQow5Q9cWXB8xVda+bBAP9FOQCr9Ko56YAw+d/I3f6nyT4on5WlTI
3G+EPg0q5mhDFf1ijFgxZHABZT84WubIxwwlntKndOrD/VRksDL0qVMuHOozsZ6kB64axF5wP2u0
2JCpMsQFvDy6ie5HBriZooZkaNMe3880CCrGQIE3fv34VJ9kCcZCI6OfD1CNNGGdy+thkTFG6llV
6zyUiXMXUonp/msusqyCKyghg8cz11HXpqs1NHNbHqO5BSqDtbGV+S4XWxt8/DhnoiGRCdiRSXoF
dnX1kWbW1KdarpVHtVSwCg7NSENRVQE4lGXYrF/IPM6stjDpnUXEwIAjveo9eeqYxUAexDHr9BRL
1yaj5Yw9mw7+xuwRmv/44c68q8VyCFi3DiHvhJHtDFox9o1RHEHrK1+YcLbTpu06T/8P64ARpa3F
rQybcYmEb8JrbraxhzVYgQNXbF6puWtfzUmkXYCJnjYUaZnxjhgg4ft9yrfre1BTeZUVxyRSx42e
Tf1nV6/CO1k0BcCTRJ+bq2pOvflK16iqfZoX4kftWvE9tRZGjynR8sLxOal0li6euQRcLhb6nato
WwCTMlCFzcl6GrHBaazGvSZKAleluFWbun34+I2ecNDJKsl9TO4ynT4SDcz3W0230CyUwcyPRqyR
zI1W/6LWDa6fSt78QILFwvPTqoWvR1MbtNDemC8Ul2ga547x2x+xuk4Vx0rcObTzI+wIhrvQW69E
C+Qj1Jv0AnnvXApBS50cjK66c2om6oZW3eJuSCSwUK8J0ko0x4ZO+RG+S/0zZgDP6FPXmUvNmRV+
RRu5VxjkjZYX+yqcDvHPkWlJBqn5Fgd050TpVwy4aGh5nB6LOrSCKXFi/JHU6ALl+TS2L6ssshto
Zi5Seu9fs9GInJDnJseFowVjZaqMz/1s90MQWm23Ncq6+lkLHCb9EOeDj8/YadQg/UTYjXaRw5Rl
/TVbspBxWrfJMXd7bH6ZXSr1rpOyL/b/YSGuEMIGBKOTaMgIIHUjIyO1riuTYb4+iu3cNdYll51z
m2moGAjCC0NJd11vNoYxlBB0kyNJTQNUyUAFqJFp9LIMtjZGnX1RSFoCyhfRXdjL0y8FADBaMgYE
7KWsXtVjeuymnZGH6bE3ByAjMpHe0xghRu4PaoVk7ccbeiY6QA7g1iQwUHICLX5/bBz4oEYzV+mR
Am+fC60dNqlDvRZMcF/1XcOUVAY2TL8rPXOi59xTWzyVi+qf7eoXBT2a0IyaceZl3vz+d8i8l0Om
zPHRGazwqLRjfW+P87wDvz5fCBDndhiZPnQP4BfS5FxdqeA6MUtlfHWMB9f5DtVYPpnAErYTxf/2
P2wv9AN4mosLm7POfYxegDXtqHGjpdG5kUlmXbe5aH+bJF7xpm2l2Pb1NEZBq7ugg90whXfLlTT+
/PiXnPtEeVyuQ86VcxIeXFqdUKZkfOyVafhap1F3H2c0Sz5e5fRyQ3uaoh4v5+X8ri+3rs30hGqC
IBRzsW2F3f4BQyCDapDPempgSvzxemdepUa1DXGJ2422yfLv36QRc25YYzjhxpjKsXhKVavey6ZX
bwpC+oV7+3RUy+2JQDyxhwkgeharD3OZhkdNQpBzqgoscUvO9tSHjfB8p3baGoT5IKOgyLvisy1j
Pd2Ng9E/TspYzZ870q3ODydb/VGoUYKuBypy+VVrIMPiN26SYIhcN5q9g3vb/tK0KIJyNlTgjOpm
kLafzNyfGPU2+CCDhBkE2moWg/3e6qubiQKi3DHyrfAvCpX5aZhciSAwzvELOquNlQtReLlK3heM
5BFsAxJrHGk4pu93vckTrUcNLTtOEiRfZ86hj9zaT6xfQxxOJEBiR9Ov5hliRtmL+MKLOAlZC+OT
z5ZXgEgK/OdVqFC7Qs6Fao8HQFqvZbItMmgGwjfi9IbB000jBVz68FedKJeGIuvjtqxsEqZogiCh
yJX+/sGtvrZ6GebDAemF7FAYSyvATNptL5VL0kHrL+nvUrRuYXbjAsio5/1Stl0VbV2UAwwnDAfz
UAUx5JjAYCUUgUq7sKfrxsN6tdWDxXxembHM5bIwvwaye9OY9teptTZeVr1kuvXz48/23MNhPw9x
iJCP7tzqs6XTrnSanPuDkitXMXTO2W4futD8DBy2+Q+PtlhBkzUgWu+c8PFrXD4p0seDBKWNlwgN
BcrwbSyZ5NeLImFtGZ//+fE4Izwd4RbfmnUUrBBNF0ptDgdctvm+c69Nn6aw9nbMzibUpdtL2sSn
55KYhKonRbb6t2v1/rD0WD/ZyFXUh6gAZV1RKfqlWf/B4+TCZi7n4O2Xb9Dlp5Ba+GYW85q/Iv1v
4m2oKXOfKiwEy7cKFNvubsNoTC/s3/nH+b9VVsUh07Cs9YquPthFbO6SDO8uBCUb81Ob5EyhPn5Z
ZxejL0Gvio4jo873ezdnMbrOHag0tzJealf76uWOCDov/fX/WmctrFbPbosKBdZysWwPZpxtY3S7
g6qX6ebjhc69o0X6CJ35RcJtPWNX6r7NlEnKA2gBBD7yyrLLzaA0yaVM9aTQWk4DVs8OQ1oOnr3O
kpEdBUZY9fWh6ZEyll/TxAR97QB0z56yftr2c4mJCmiPsDR93MK2Hz/o33C7Oo06WAJKPCp80qfV
OcmsznLL3CkYpcF6GPbhmB+GeLpqvXqvpk4AC2pflqnvONfZFN5X9NNwbwgsoV04sKfxjAyPq4g+
/JJLu6uMEuW/UdTaWB5shrpemigbU4nvyaOfE8u6lIicWcxGJYkCl823eQerAxtODa/EaQ4yG0OQ
zpqIWtfXwfct0Oqm9K7MJlbaw8ebfeYzAUPHU3KsFpeW1WcySgVPDwTRDlGpZ9f62DnbNJmsWxtx
3AtLnTnA9NYWpBUhDXTs6rWaqYkFUhpKdjMJb1ySDEw0TPX1nx8I9jDiKRD9l3py2eY3oUzve0DP
mSUPqTDDhkQl80roKKa2S5FhTi9EmTPPRKtI5ZXxoTBvXyWPbjU7Lf9UHopSxdPXKsYtMVvZffxM
Z1IjSKT4ZROe2bwTxrfb2rBDol4ecv3XBCUzcPRkT6MlcLI/DLr3cBQfwtn47ba/P1753PMhj89E
HdwhULXl+LzZzcLsG1wgEFxDAC7a6g0UJxwT/rVI5LDTlGQ2BFOaDGzdv25Eg49rItEmM4afdZhu
QcR7fj/Tff/4cZYjtoosbxf6u89vHqdUUqMBJNYdms5+mj3zTpv6wzS4T7NpbpAavdRvOPN1kUZT
HqqLrCiT9PfbF6fg/nMsag7DpAn6cfaMAFMX1w+KFs3bj5/t3FpYXDDqgdR82nqtTKZlZsKzmWnX
YrDkPKtFUwYtpIuPFzqziSDLuCMAesEQ15cz82YTacJVvQ6q7FCM4JUR2SFhH25EjhqvsEeUUy6B
OpYYtHprSITQkl/qNAD5q0PYofeZqoaOdGKtumgMG2CX/KZmrrQRfZv/ttSE4qTWZnkD12T8ihbh
dKHXt24ccUJZn3ST1JZydK0TUFui7OzcaA+TmJIgCicckfDNuK2VWjlKdUGV5UDttUu2zWcuBQ81
TLLcBemGvfb7vVbhZxVKNrYHPRqir1yaWA54QqU6a6Qe2FWXXYANrBfk6BCc8TswedhllvR+wTCW
URl7GORM0E9vkTCJbvu5p2AAXvy11LVLk+5z69E7pUlEJ/9Upk83SNLyPFUPZPjZDsjYLp4HuTP0
4n5MzAsPt/5ElocDCYFeJZsJ3mT1OeZhxZBMRDhcoYl/w5BwoD1DnVe72aXW6frA/F1qgbZgacaS
61o66XWjGcNMPbhwFyFiGJumMfbMSSPfzRmrOlP4HDfKhWbxSer2d1mOCbJXXLOnry/0Uq8CGXzo
7TFFiN3ZTxKZrch4su3vujc8moMRQhbMbscS1K4G0+Pj4HB2i0mWEPFAu4zB8/vzA6YgSqYCTHOt
q3B8e/NbpEt8AdriksrcOgz976MiRkU7dwkNq+QstxEjgrqvHvIa9yDfmmKxgR2j/65k9+QMarxL
JqO4IOiwDkXLoqjNATchK6SsWF77m9hH+FFMu+i1A7YH3QA3TYFLS69oE2NHv8naqQqKonT3admM
u5pk54Ia1Po+Zn0NvQybHrlNs2ZtOio02LETU0pQfZr+UubxcK1K/RJ94ewqgEOXpt9iLrmK8KlA
/bsGG09t7aF4jmXFVp/b8R9zp7/Pwutb1H6XJuoqrEPz5NtzOCqATo0rt8SirWsr6x9vq2UVtgwM
FPNjZiirN5YyxC8lwAxo0ZChBm9G6LcszWBUxylAD7LdYG56aQx65itgUSaBtBaJ3evrQqJJGuu4
vxz0xth5jtxPbTr4wF8uDa3PvSkdWiOgWtx3TsJMgWQ51VmsHVQ0Jly/AjlxM3JCnM3Hn/UZaRFA
VgvAgFdPUfa3i/rm4I+OkzojgGAWkpuw+z1PD9n8KY9B0Cdwz4RPBb9xs19Z7W2NRXoYcC9qOW0E
Lc68mWPNr20UxZp/BoEx0SYjQCPOoCVj2EuUePO7PETRslKx9APZfu8bkZ37uZM8tzMW7YWeXziy
J4k4pwllEmZ9kPGXduEq6HTdQh3H+QKdeLh+TXPIS3PrhtptUjg7abS/ElQ0QDF9a0zt8PErOHNT
AgwHbbHI95JuryJrhkNKUhaejqWDcittvQ/kZPhKVcPXwtjv48XOXF9vF1s3xS1Dug2CSPrBDAFL
+XoizMEXGRpwIpzDB8PpMV0CqFDWR6pWjFr+fXnLVsnVUS2jl7jKQlT8wVuLYdRBzXJnO/Z19IJI
Xxc0yA9iIes4aAdzlLjoLk06zny5DAjBaMHQYKyiLm/hzXkqky4cHa3CIFAbn8OBkxw5+oPdj18+
fkJjOSlvk1pOEn0ces3LjIN6X3+/0KjLCf5pMh9gGwzhTZM4Th7IXPdeHPQwOby906Jk70jRHzFw
tCfg72l7U9Sq8QtGbw3zW0FimVeTWK2P6IH7yc1V/TvTT5v0cErCHlvqqkJIo9LgOgB+MMyrulNk
vMlMAQAK74bB2QPBNx9KR9eFzx/ujU30EP5kCPEaChdgXp22XhtIe5L/Wo0tW4AyHpQRexm+rLkI
benMbVzUiClayI90xaQcYLL2yOPZxSZOoa3WaBxdfbzxZz6jBSi1fMMUS/Q63+974QhotJqYD21m
/qEXuhVKdGu07utcexe+2DPBmaYRdTOHabFCWJ3iNLKaotQRi5SxNVxn+BP4YRX+q+XUsouoWS29
OsYv7rrGHFBiqmcPtV2cVI2NkobPqFA+66WnBujIfPp4987EhXeLrXavQjzczhtzPiAPO+xyRRsP
gPAKOKo9chXxYO5F0nBUFaW6ULqfYn7+PicRfhEFxfFqFenzoqxapArnw4hK9G0fx+Pd7BrzcQ6X
o2vm6XNZzYCB3K6Cbxnrh6QeBh9XQ9svCyXd/peN+L9fs2zUmziBYySTX1ubDz0+tH6mi4Ns0H0A
gtL1CMZV7Zdw/tcx1d83DbJo6TYtviirkDFrfIgCp86Djjn53s6Fc6tF3W924lJqdia35oM0aHy6
yPDB6Hr/dOMcJ1baUAXKPLyOx/kadvbWxlDKL4b+R5Nr3//DbmoO4zDmcOCdl6j8Zjctq4OM4HXz
ATZomt8UwqsWKqyw/qSlMD4XcxM/a5UbI1ivKubrx4ufC/lIcHCiKLSX2un94kRNRGItF4/qJpyt
l9kNu69uj4D3l4H8+EI6ei78wIOhCAVDCjBj9aQoSHutPlCg1WYv/Lazt0pbwhQx/zhD/q/tp78H
ZoGHMWikqbyGNIoImBzuHRBclTbduHGLspLSMtHOLrkLnAt1wIxRBsZPlLJodWDCYSzmuSCqeqJi
bqpJc+OA770QA84eS1BvC86BnH4du2c0J6zQM7icTVQbapTVYJuKGPGELPT+zOEl5+1z6R5IEpo/
fGyLM9Aq55qSerTpvvxV4saALa7gGdCICbxGt4LYRPTE0qF1dd69lQy/sE++1EY4d1yQgeSGdJmM
A/R4fzbthlJMbdXpYHTFb6Qbfhej9zksYmwlY/HvtSWzVPrmy5jhFC9ONagUKsJNB2Q3p4cxjcL7
Wq/KC5fiua+N2xfU5gL2Isl7/0R9raduXqFeHdrK78gt7zpIHH6Z6JfoGmcvjLcrrXJ1CHt9mBmI
cY+2grQUdnYbyjKxTfpk3nmKXX7plaba9H2Y7rBIUa+1YRH8CGvdj4WV/4cPH3wDcF9mSTaYuvfP
7XS4eM04lx4cc6iCqcNyeEqaAqmKSN+CYE3/Q55DRaQzUuIGIj14v55s0szte9SgTKe6iWa+RT1U
X9pMYFLkXcDjnn2ni3+0C9iMjHZ1NWuKMepT0k0UhyjAjGWNwk2RV1f0SuwLlcGlpVb3Loh2c1Ao
ww42nPlDng3qS60shkHFolPx8cVw9uPDlQXsOfwkoJ7vt9BJKilDj7U6tbrpEbOpQY8Ek5HeTbZ1
SfH13IPxovj+uG5P1eoj01byVHOnQ6YNLRJ1c2p+seAtILVRF6Nx4dHOrcYgiVGLDdGPdtb7R0vn
SM9LaU6HtG9R9HGhhJub0UBjB5tJUca7j3dy+evWxQ4D1P+FsC7Qy/fL1UhwxFBi1UM3hTusEL/R
rcu2TEyuKrV8NCPvKUZz8+M1z11Jb9dcZUtT1mQihhpxkGaSbOB+lsc4hnHy8SrnzgiIOCAo/Gki
bvH+yfJZQ6hLcp9Txf6QavJkDoiMzYq6L4V5gdT/F7Nwso1IaCy8t6V6XH7MmzRpyFLwWR0ds3Ro
tCNaycmmq2xgeKnhBGZTy/iuivXyqwxF/jKltnadw1+463tVfg+bqTjGSTj7opDZrm7LbBcudIcx
qcujWbn6cxcrYjeM/RhQDynXkDMHhB0aQwuGsqheBuSTfE8rrZ+1A59EirDZmIkX7QGb2o4fsxeb
rFLyX1Wo9vssjmpuRXf+UdSe8QBSDjA8chsoIvVt7yeZCB/yWamPOaYaz8loafswQnfO10fp7FBg
tr9YCCP4hPHkE6Zc2KZkY48qZNJcK6ObB4OY7cDzFFRk+sFLYTZNmJn28fS5N8MaIc3Cvm2sYvbp
YeZoBFpT+UlOQtnEWaZsmSkV96Uj3cTH26xHfbUNsQpyvss0heijl+3BdTvzZ63nyefZqLWDNUsk
33qj38C35r/SMnwPovJS5+XsgWJoSH4I1OOkL+B4U9j0PW1tgz3Hk0y9Gtzh2shzct8Ou+uPj++5
jAqQDABz0N1gPlb5hVuEDoKAM2VMlmsPAOuvBkHjXNHzHeo++jbxauNCC/3skvgQUvpzYE6q4lHD
txPtVfVgh4NnI6yS5ddKnYvxwU6a2j6Y85CCujTlJb3pMwEBFjpN+4VBAMRilXl0KXoocUQyB3Br
xASnXuKcqc2hu/94U4EcL4nh+y+VOobmOc0WXCyghb//UmlsKZlqxMgQNXPhT5649eRo+1OlP8Ud
lXk5t7dVpR9gz31VrOFWZukDuXqPuKH32WzkFu3RIuCPK6GXh2Zot23qPlpuHCjSvfEaZasX4Y2i
1reFi5YJI6Xfrj397HTlOUbhbtSmP10skwBbiut8UGCBpEogNHXbts1mqktkGPMuSER21+CO7WcR
OlGFgzsyoFu/0pCFzfsX0YH/wbYukHG0o3za96mHbopXfda8bN9X4SKNZw6B19VHJs/ILJS5ts/r
LA+ycry2rQ6r74HCuLkt7Ohz31a/4aVAKTQLY1NCnQule+ugJbjpa/PVCsW2NfP7tE9+5aGuPSWR
dR+V5qtaqZ/H1LjtqnzvIdoN9rW4zgq139D0upqL8MHEbF1tkDMqG4QvKaUs/DEaISErzN4WI+pv
DKMIfDmOyPB6CZiRem8XyTbLF95Ewmyq1kNiDZTzYM76R2iiN/xFt+GU2b47xVd1OvpFlV2hGvhF
wu8RqrLti/ZPW4SPiqn9brBVUAfwu3nU3brl9EuU7FQI9y6Ls7vac268zv09erWLsWj7dUDd2UeS
6iG0sLowImdrFN0+HtsuUFLvoHlYVBfjbkZzrhvVTTrK2yxtd4mmfXHCfmtb0biZwgIwAehv35wY
5aWG/lgN+dVUty9yql8Lt78rtbijI+T8lqPrBHC+EPtM9a8wKr+MyfATifc/VoeIZqjn3/UJZ2fZ
zJi7zvvCLTeTOz3n6me7Kbdmb/yI0nmrKSChxWCjBpolP4w6/FHF4i4avD2t8OsJypyvgHBA2fYa
sk7hG3Qvfa6R26RN77UUsyTDQjAOwzfALD96oF1DGt6lWfkocWYJUhTgRdFcgdy8E2aPsv6QXvVK
mO3mCb5WgmZgIk1Cuznuq4prau5AX6dOWFF2Zu62HLJDa9hXZZ8sAAsVyqN0UTMxt6odHfUIiSnE
fXZgnx9lGDsBCh8qEOzkhxe215NDo0jrETTNQ+MBU4Xvc4KIDHXhF5hlsZ/YEPSqstrHfbirjXpn
yn6PCu0GoaofVuNBbuUzEIJueehoL1jJfKocN0cFfLzG1uOmSHGsmecBaeFkQIDa3vC9I+FgJ/tZ
n3/NiM3lAFo5iMWt4thI3cEm2/Yx22hpGS4Thhz9LkJcFckTsK8vajTWLzBlrkVqPbhO+13YxeIq
ojxXecQ5h/WvWBmQ6WgI3Ki69tTuOaub63rKvhWievDm+iburFet7L8mrYZwnv2V+uiTCkvSN0ar
8qvCfHELQ6JtHgVIR9OqQDdkhD83m/lP8ptvNOS+8W5uhZK9pp5zO3spZ6O1XvpB2VpShcc9DMeu
93aRjHq/8rpHmUV3UzM9pK65dQgLG7wVAqaQGzvtVFTdZntnR8anOJwS3xisuwWM+NMopvusTZ7a
QiLcXFYHx6huaVT/FF2OPovzlEbyoVElyqZGfUyz6Kc62bdKPSIYajCYtevkUZT6qzKrP5JcHJMy
3qJCI3ylccBd5+OwjRgybKgXUZbzEhRBxVBcW4rGjqIjtJFzGQWxy5wrgsICLj0+Zg1fd9HFXyqr
svxR2k8dOgCDLGNAuvptaRq3llY4G7PmkFrx9JV67CaNxHNUapxaK/+cwQQKqqnRUOrSroGziG01
9UcMW5BGx+NpG+vGbeTNN5Uh96Yw1QBi449B9lcTEqC+OTqvk2rumK+jeDsRdI1ya4j4E4HlPgz5
0Drtpo75KW57H4/FJmyMb6HlHWZTK+lEm61vhfan0swDPJUey8j8UYwh2pzONz6DLd9quKiwI2Rb
x84nt61T32osb+sO/W2hKkNgM3HrC0BTFayM2hpQrIzEoxTkXHE+8cqbx1jUEAbKmxaKeGCkyTHS
xtcyVnfxUN6D1YsDye549v9Qdh47ciPZGn4iAvRmS6bP8l7aECqVRO+CDLqnvx91N11ZiUoMBrPo
VndHkow4ccxviEy9kSeQrev7TuHUt2AfPd6eXpYNYaOr79sh/aXqcbktJuOlS4tujVo9gveWd5B6
ESPVaKJK71gfg1LfT3Wys7XW8V2tUvxRLx4g3Zt+r9Tvdto+VlHt+ViIRvvOVK69RFeDsRp/2+S0
1P7loR9yRGJa47p3YytAnEn3pVDeQ1V/QZlpGwJi9u2wIoRXqKKHOtanPE/SpHLddMXtVDY/kyo3
8ZwfHb8eUP6NbXc9JtmL2wF6ZqK71lwRJGGza8YcVU8kCNf9NN0a2YBMZeld12py63XFUzVWd8Jr
mWqa0VXj6jshrHdPE7chrLFAuhmY43QtS2zQ48y+GlQ76NUIqa8YtwEvvRnauMdjc1Z9inS56md3
Y3noa9YtqvXdutYQKs7KudgWmYoeVrw1GPT7iN3e9stv4kw9CLPfSwxlbBSMwsY+yjgMah3iqSsy
3PCm7ign/isd5Z3i5Y9lamYI5TpX8Vy9RbXJhMlU1l5vr8AR3CrYXZNceCzWm282t19lZo2v981r
0zEh9upwXsfaxKieeV8ZeT8N7hYCjrkdOuuBG7wPaqXal8r8FKvNK0L71s4qiyuzbl9EWey7OHrr
6iRIpLgBL4Z3BYzCo2knbBDjUPI6p2yw144WX8eiuu6Neleb4iGOol005Wu6wS+TlPtEL7eTNNbU
xzeDkbwqZndn8XlbnQEvyrZXZeIdmZUfTTT4U7ttfFMg0Sm7bSTq3eAlwKU7at2hPnQe9gN1dEUG
dZhmtFLdxZesCyjX5DodujtRMJ8jxKE2DS271DQU+Yp9Y6Fh3nOXoHk8J37bJUz1hBZUWYN8pxcj
cDY7FVyEKQvydKz9Lp9koCYENSPcaWP2OgqzuBq7VLmh0XXXoIS/MsT8zibfaZLiIg+t3wiL/tSj
4qMb841tttupl0+0lX7lctHWLkxfGRT10QzHZD1l/aMetofaalbYbNdBiRFFGkYOQcCC7mE8oGeh
B2qmHKceUeUqM66RJsR6rWC/yxhlYm7Sg5L8U5m2yvUE9uTaNJpjlldH6PeMHZ3+PR7LnXSrjUP3
aq2EboOhhZtfGTh+1EaB4b2brccZ14+wU9qNNta/ks6oN52i3iWpcTtosRIUOo7HKWxvZ8SYwG2f
OsO8j0JtqxTyqXKdnVYora9MIyKGffih6N2tsog+Rh18TG3QANS6O7TLj6k5fOjIvyaad1xYU+R0
9k0jxJXhjPqKtvGvcVwyy8z8GSKQGyiqCtGyyLaDmH9D9LkVXXdlhs4qi0iOCtTWK3qwQWukf/RI
RfQzEajJqVtMwgCx2wjVgt7a2tpwZcnyetJAwOLUcpNlks8lDURpzStPr1aDUX/kc3I7sYf9zLUO
bVNxi4ZgELPM9DtFHNCmPtIMYPIbpb9HUk/UPjuxNtLS8+NeK9bd7G36ubvpIS+IUBh7MzHHJW3+
AeT3NsJBYCXseoOw1ZOCAtPaMRt9p5vZll7KriyVX1J2v+bUeGo9868om+dWT2NfpN4RpbUbvdeT
IItUVLJn42mgI0HWHW9oye4QRSxXaEmuQW/uVXarr2sph92YfLh2f8LB+T2rIOcSeLJuG904kbZC
5uymqpQY7eIUYkLb7Z00vl/GjKpw9tmYHTubXH4yh59QcO88hQS7m+QPLOy2Aol4050U31H0aZWn
wEJIR36HLb5902gdKtuCHOutUd5+TCf5p0DCG5cVIiqzgXUi28q3m3wlcNr1hx5flt4tnU3U2M/K
0ABvsT50nHED+LjvQqnKDSrO2TqP4nXV9eWm0iW3h2Pi0iIO0QRIx2xI9yEeI0Oyoir/K4CrSmP4
Sdl6W5pYl5DcHoZaJSexbtNKX+HWslUnvX+shPPwT9y2J5lsRvkz6Y0thOyjFTbNWguVBww7dN/p
m/swN3cGYiiB3snXUZ8plDB4aGR2TMNk07suYVanxgSLX0NBzuWqGOPet53uuhL5z7xpDkI0t3mP
9clUVYdwMp9j1Xqp5pYUCf8P5DLzyW81byTJQzAcwckgcqurfph/OH22dWb9jmbYMYmaAxaCzUqf
519NBKMvQtgrcOeEfFhW5oYrTq4aHV9trTKjvaMhEQz2ZAwmBKuu6j6/s1MLySqSpQibLt+FCKjk
xlrOVrwqIhf9aDd/b/v4wyhdJIxIFP3OSFBsrNoYhLwRDLqLNU+zTXGlAC31oanVNfP6W+EUE5LS
UbXqdOun51UvWUIvqKnJDE01soJxeTmlZv+iXbNF4qEMmszZhIksV7h8Pji4rAetKxEjqIY/ZmuT
EbQVb9kd34eU/7ZAZQ8V++noltUNzDISlJZBh5Xl94pIfgLSCOhv7esk/6E7xYcZQxht+uS5cqgE
XRk/d2P2XFTROwlauJajd4xwPIkHbTPk0AfRRrmLxXRFy8wKXEHc1e3rAeV25BHD0Vc6t9+Kwglf
okjB5Edus6G3fHMGqSjbXazIdYYVK2P0UK7Q8P0Rzpmy4i+2OhLvPmJXm1mNb1A2oFhFMzjMXHQR
xY2ZYO7DZOw9bFuOXGL+LrmvVaE/6shfB0PrfDSz5at1c0f1eIv59t7qyz/VogYU6zVl7PyGcjFb
1LlvOJtOxJ1qZtpDSBTCg0S/dsU4BFKNGMfUytEsm+tGhyM/2AizgP5m7yuZ36ozKtLk3PZIFxMR
2B0OqLjidA53jzE+tlPSBdyDv3IU1/wENDxS8MW1TetzNebZro2bezdRZ/yYlfVYEfm9PHrzTOU1
Kq2th0ctwGQ/LwYnKNDC81qBcpHy6DXDfZuWPyMl+wEyY0s7qw1aJdzY1nTo2qWV2K71FNOB0IHJ
WynoDIwK1FJaMk7+6qk5biAW0GqLqGjshDJmgSOzGyHFdm5KtlAmgbdLuZkm47Yx2z91rN6XodIE
Slg9dY5yjLNpm5la8SvPuChFkz+O0UjfJrPuKQh/jhqes7Z0dk6PjUfmtMi8WRTPDg5TIhWHadAO
yOfvZ6Q4A7h+KhZYpPR9c6wm8wGe2dptzR+oSL+kmbMHM/3YVcMhm+VzPFbH3E1RyRM12q6ZvUsk
VhZuWj468O3x9ElebdW+zqZxb6futu1I0dXK8sO4oEHQkf2EdUV/SkwHaHJ/60hmG3u0XVwMQvpR
0nm25vCFtFpuHW+8d9VkpzgtICSzfjMHwUfQ1y3yh/w7D0our4ZE2SEstkXd5jZrUbGe4eCs67T7
yM36sFw4DHdRcsImxdIFlQDZmQ+L85VJ3MGOMiwVMoMj4Sapv7jTBD3VBREm+Zlk0aMh0tdZtOUG
XbBARt7dDAzenx2OnkSnmQvV9uNuvJ2S4Q/yUtS3Hq8wxhHMlGsCNtc+2lR+18sP2oUveYomnTnX
ka9G1Z3KpNxPZVjAZ1PeMLhdA+NRCSd57Nezt4278t0q0g9D727mPEp8lRFlpcjlktQfu8R+Ngt1
G+etEUSWuUuE9tOhfxAnJqKeecgZMNN73Ysew9F9toYEm6xcbkmqjjVa+EGrmwFEvhVZEQGNIGmB
9d+WMnnV9GajU3cFcaJlGxG7R9WongF//AQVQcHGfT3HBRO3vtsMls20gxYIKgu2wBKy71Z2BV0g
BmFLQY0Z8rtnRX9pudfrtKm3+eKT01DMMEivySbCYkP3BU143F9AfOgPoVf0SHF55U5TUgbDXpRz
pD1U/keuYusHsvqPHa1pf1IhiMdYfbB+sy+j9g3lbLlJkyrh8u2uPHynOHn5FR949JuUqseO88dm
yKFcxyBz8QzrcZRoq2o1Oyifur26mwmxQNU3JVJJ/Psh9xt44czYtXqHXcDsPEytcPdGRXcKLJ2x
jorohfLshzn9LRlN+M5MyLUQG5pHc92RSfgqShGB2zgvdV/vQLqtRkXBTiLtnsOhWJON3MVxtbHh
7Ayuvc0X6d0yZiwhKtwhPGR1joxkrrUyOYjKS7ajqejbEKYJnYPiac7HHX3sXaZE+KZ50S2MrSjQ
IvoG9bBKGupUPNxyPyqLtRNnqxZ+UJ0Mx7Ge7kGOrbxWvSbeiMCxrA1IkW1mey+GI7XFde9GSYu/
1B3vutReGs3bGyLauQPcRInPWJU4G30KD0YyHIpQ0/APw5ZjUEjaTGe4dsGD0JsTN1Jp3mcR0bPq
fnpxFAdIa2sEBONXWk8au0XBnYnAiveb/SerEM61yVFXjWjfelG/VEU2roZyin2vtDad5h6dXAGU
lI4FlaxHto5vCaRmRkN9V/qdTjwyhmqnJ2LvKsZ1HfN/V+Lwk12nCRtfaCpTrSR6bsi1MMMqd6nW
XLFBpW/G5S8A1dfkwAdpN1elE/+IdXU1s9Ptyt3JrL+h0fNiDPqtYfU7FWnrOurQS28b+l+zsbIm
fDY6OiT+QAKweLNmgelWkALCaE3zh2g4Dg9Ng36Gw3y8916SzPkTWc59UuNC4Ub7BJ9NKzISX9O6
53lSKrJk9UWjfa823nsc4pxGB/YXSknvWG/dYQsXzF6c0PzMqyCMJrkm/aQC0Igu9ai+tnr4ghDt
WtP757Kf8T5xyus67LN1E4lbem78XfTl0eTHVEgTr62X7DxDrHHNpPbAL2Aw+VLReK3UZrmWhnVP
YCr81oZVTXKNGWD4gHAaxhZV9gh0tAjaulACtLIlSF3GGl3DPp7z2KKjNNy1fQl3SfnbiPna05Mb
PRv/LCSOMatf2zh8qEirSEM2XTrfcIJhAbb1rUOe6Lul1QWmnLxNMuAUpNfCr1oUDV1D2WpG8aFP
7R8rrN+kcEjhGu1Rixva4gJ/DhfD3ECz5N3YK8t8Sfgzd0FdOc85FZk18ZAqQVY2coV2WrP3xpRG
QtH2AYw9OktZsyEOYZwY5iu6/ocG45YgBAfgSHaNLeP9TO3gR7W4nXDKwA3LCWBNPKZRn6+KpDu2
M7GwshqUCor86Nh0NGxplky5mieDoavac0lN1OC+LRzuLNn8zoZ5Ndnpb5SE+aOp/RgilFCkM/pl
Grm+wxwLDaEPGouH2kG4P+zr+7oSz72O3p9KJ7ie3aelZEzRP9m1zr8KYtuZkHJMnQYdzZ1hzo+z
6jFKassVnFqgnHF2PZe4Ug7EN47FQD2Qb+YhD3kxfLkQQxN/LGJ+mubREC2KbddxTjTmRPHwVOnN
n1YauGT19oMY8d6ZUA3ej0Z0EEr/U7MGX3rWfYcN2ijgYCTF6K5dM/5lJkJsIgdrHK95E45z0Frz
OKpdyd3ooTuCqPx6aK0XyBwf2sRBKecfndrpGCJpD2kl53WFfhPCjNsBd8tgmGXi0/77ZYDqQ+Fy
L+p4O/TpW1KFf10uHhpczo06m1dWYis+Rp2Pk45NoEcfhnY5fdGu/xU1+jZTuBy9bF2ko7mC2HTT
e9bfKsQ5NJLuvhqyd5GhWu5auIcpDWmOVW6wT94CRbtS6Yl5cUc0bl3Ak6qIVujKrxgLHrxpeMu1
8amQFGBuSrQw+uHJKXBHq4rwKeyM51aKW80g2zJNnBHku8btH4Qqw42oxP4xdn7MzgI+LXYoNqwr
sz04Rnht2J2zbwz7qRs9uVFG9Ula3lVoxY9pnK8sxVzXhXWd6t6PuZx/Yrd6Y3rDeyGSq1AVzI6c
6SOtmn4VTfNdnhvsu3SrzuVWCct7mYp7rqMnHTSHX5jjvtDnaCVU/dXOHep6InBfLHUI6jTG1KwM
BKW0qqSLLRIsx7W1EdGawkBxEMPfFDdj/klymTl5ra3hbq7krRe3v+nCa34+jNcABChpsIZxZGIH
cZQ/yq4ll7GvUwfHyahdKa0HzMh9cSFAA4Z99JYOeaPTGi1dezWn+ehXzmNjFx+Noa900RxiOdGS
6Ok5dQYlecKkpo1WWjrcj51Kf7ERQWYnF4BY2gIBOZ0FQxgBUWegD/hFZDpMoNj3CJPuu8gzdgkd
4L9xIh+7kQzETnUbonOiXU05tWSMbN5dJXv63uTAFwbvX+ffxGxdNeCpWxqwnxOoipBGbNFscffJ
BO1pPVhxkRHqJ/vi/HuB1pw+MZwtbQG+w5g9ZfrjXdU2dG3dfakyMt4QQ7L7Qocdx8ZgOIeXloGr
NkTh6JcX6ZpG4eVpv8nVltQN/3E7SMgr/3eulAkpi/8c6FsbTZDl/fwHPTM5+I0QKpx9bI3Y48hx
lnWgx3JsLsz/zzhTmCCD6QnYALmgLJ/ARuVE/awOrbdXitgYAgi83jVFQPum5vnY31UYlN3VDL9f
9d7DqQCSw+z5M3K3P1wjw5bKpmmBc4eoIDgniVRQgPbMlyqW9bOmxFjAjK6Bq7EVZRTF7VwmRB4V
w65VrgoaB9+jGb4CUpaHgZ6rw9BfwNmfX5tiGKLOs5qptGFOm8SO8G+JkuJ3SMkFqKa9cFzO7FIN
VXY+D5/JgxzzeblByGbU1TjEezz2rqbYCElwdHy8LjzWF0iagbIIWwH6CfRjlvq8jlHHU9eqmGQK
Jc7GiC7PaOrrXKnbFKbN0Bq+hbnOR88VyoXqhdnv71/rVwQe0ugLVhLFA+Agp3ukhq7YRB57xME2
AGlg2nydlsZrkHj66vulzoBRABKh6gV1AAzxqZ4K+IaoUnOWYipWPrkdo8RtJ3UL43MaIsMKuVtB
4Smq+n6Y8b3wq65o/nz/G76ifnhcF9YCtGue+FTRvO5AKsAYpnQSc76OO+tqluMNLiRWvUUEzbiw
i75oyLBTWQ90I7rIOjzMk12r8dXowxDslKzwALpozUopkHfz+kJfOSOd3Ep4G2HP/hya72HSv0XW
RD73DLTszuoV85IC77nvDXWFYAj2V4N99Hm/5VMprUTN9b07yhrQQFRuCln2QSky/cLDnzlCiPVB
wAb1b2AWcbpUVEeRCQALJTNLqVezJh16oCnrXgh05642FnCB/UNzWkTGPz8U/uiV63UGPD2dif+q
zR1M+cYyq9odesZZjcVmriX6VdJUCiqJGBoXSI/hJB2Hf9xKVpdoql9jFQBk/ofmE7LR6KV+/j3N
WKd6h9bNHnVPbzuKfHoChm4yeda0ayxAxofvd/XXj8p64FpR/EUj9YsENt0+MwsrMudIMLxW4mE6
gssfVo1R2Zvvl/p6gFgKXOCC2IXqegqhpb0zK4rdO3tqBXE3YnSy6fNu/mV2pOTZzIgpUqzy9ftF
z73PhVysEzh4ztNTiy27rkm3dfZW2mTbQujjvRgN+trYPa00E+OO/309AFgeSjfEfxb8/P2GyqMF
CzRnn2vmQx5pzV+j8tRXpqkY/0yNU1+IjGde6kLTXsRJoXoCR/y8XsOpxHrTdfd2Gw/PTdKW6lYf
MuW59Zz4b5yGWraONDvdfv+Y55ZlzUWdDyaE5p1Ak62Wrq6sNGff6fj5Wo2sOS61uVLF4Pj4TNT7
SHrx+vtFv94C1pKSoYbmYrz0Bf6ItbMZU5PxLdV4pTpQD0bmjetJ103fydsbJL8YgEbYB6Led2Ht
sw9suhriVous2OmlrqDXPZSl6iD9RBzw6EAFuWLXe7x6MIZswCWWo7j0wF/DIMMzkNlI53l4L5xm
oRrdnCGnZt9JrtrUd6WWBXaHFcwFDO3ZdQjteILwhl11yTT+k1eGKSjmGfzgztTyHmBjN4fGivnM
pef5J2n4Ka02CGrwqyzaWRAMTuO6KLRZzQH4HJIGRIcfagIrYQt/+PtIkcOTNyV6C/WyqfINIDOw
NfYEcZuOcJjuzdKswo2qwzsJzD6sftNCTR+TuGVAxfg+Z0ybjdq13U3lX3wRo5+dUQywjDSl+uV4
82CRW2IEb0w9/oj2lD21Vjf89hq4S+tOKIoBjosK0XfVLKbnOfahvQuZiqo/cj12jLUgWuAvhp6+
EpBNNu8hcIXGN9xssgN8k1xGHuY8tmBjOrUC/DGhPqqWhsiCQqmU60T0E6ifMKVdZwBjW9l4/d3M
IVrn4Ev5h1BY4kN3gweGyMLSwc5rN3Ddcet0WRYtxrHZz0wJNcBbc42Na9zEHvityY2zAJ6cFGus
KyYRmEWuIvcaxeazsPv5Qe35oIySC4QjwFQC2WtJzz0f1pb2NkRJeW0rc9WthnAGkVg0Da1bqlNA
Vd8f369cNMOE++mBJrZcS0V/5PM2M6I0NEyIn/vSsbpVN0zGKkeE9skU6X2vtjaYHCKzgRYCIEo3
wjYVzMD//htUFzVn2JjYCoID+fwbSrs3lNwtooM30kBMh3rYtHi0rEq1m1d2m/YbkejNuqMhuFem
XHupk6i78CO+3Lm4GkJRI3pScHw9BSOsdQbDNPJkXM439cgMxiiz9NFRmal//7xfQubyylU0/aFv
g+U5VXuwZBhjOg4tPbIhELu1ba4RQjBozeK0WQBwONallazTSlW3+TyEF570nxjs5wNvakvU1MDJ
O6pmnVxPCV0qpkWuss9MByh2bLT43CfiTUTRQWFiVK8c+DOPgy7w1q7ryqipIQoPkLhRaa9l2pmY
aClNBKy7FICGnCR0fJrMjFrKOiE7CyfUnnxo2zbDEDnob67TGi9ZqI2dX5KyqRfu2zPfjs1DSoo0
n45FxPLn/wmVvcR0RyOm7BsS92tqj+mtNXprW5fqdOHK+RKV+XbkSxwZrrvlA35eCp2nFnLgEO55
f8pu6Gpx7GuMAy58o3PLYN36z8cDlu1pU0WGDQi6iOYOGVj6ZiaZNBhOh3V+YZ0z5SqsbypxG37Y
VyW5Mk66ciI32pOwRDvcTj0fQQDl0LtyujKnGaH3JBXrVHqgUr8/BV8ub8OEseig/g0wZ/Fe+Pwm
LbfWrU7r0oPujtN1HNI+z2yEjkKkR2+HokpRbZgu9VDOHD0oGrBwSEtgCZ7yqoAL0VhVvOSglGFY
rBAjoS9SN0zhAqOf63inDwY4uFmmyV8V4FTnO6hkfHz/5OdiLrwt2nagH0gxT5sEVVkOOpzY+KA6
gqMzWop4ivuRzqKrF7Ue0FdGis5WEu2vrYch2l50mNUbr+r7/zUzNrCAQCxDQ1KIs3NK1All2+WD
LOJDaAKCAxDM7Bggw96qvfamaLroAhn4zEen+ULDEMIMVLPT5GlqVBl65DCHsJbpRq+Le6GgUz1J
BPjcLC62lWolF2ikZ9dEahKpN/oUX1wghljBzUPxokOVmpqfeda4YZJmoTVbTldA+dJjgeLChRh/
blGkT/8VAZTlp1eaDsgYMwimq42pzh8iTeK/mVUzkxxsI3o3snnCqE/G+aWs8Uwo5AKD4YX0FYKN
p94aajtK4MRI6oOg1pSVVbhZvqLDllxLgKGXwsfXSp39g8ACkgMYgkFQW+LYfyKv05roNvYxj6no
Yo8xn7LNmJyt3WVaFkZdv+ali10au0+Z176XNToBZs8Q4fsTdSZc4guIMBwkVzby6YESqIcbbqPE
2MAp8YfVRuYG7HC4/36Vs+cWbB5V3dICITx/ftqhnQQ2Pwn+ebEJPh03yfbem6t4Xc7zDHrNaP5a
MdCIXKg99Mi4Xvdm3V1ow3wpnnnlBpoW6C5weUM9+/wjQtIhh65IfGCONm7ozGJsAosHTgROak+D
5z5//9T/xGY/pwtUOZB6Ie9DJMaX5vOCRhOpVhG2+QH8ObjXElWJ+0h00R8MGbOMgZgzXVHoOs5N
aWvRNutAjk96BMXYxlLgHdMTUH1OlNp4r5kyslZa5bjDJoWhdWPMqBys6rCc2g1ulcy2xyrB3uL7
R/h6GMlsyXmWneEuee7nJ1Abd+iMAS8G9MagtDZGxhQMvz4Iyll3Y/VTfNUaUexcuOG+nkXotBbC
l9SLHs3Y04ZZVtlJqeT5AX53/VgiIhfEtuhuQtW85Hj69QCgG0bV/6/bgKrDyVIAHepi6tv0UM5e
dKybqVzHcXKpL3VuFSqvRSmHJ/qSZ2VqGxFJzeTQemLa4VaCGW1pXRLqPrfK0mDFPRIyp3t6R3TK
gLkdVechLAfj2OcknjlyTo/f74mvx8j6118jVjrErdP0Y1KSqRkM9oSbu/HRYVK8y1QLorA2qY95
ow8X9uC5zcA9S7bNoUXj9mQPduloJ3pRJAdbr5otPrjKNlRwkFFLp11//2jntjtnFcsJfDhJrU6W
MuuswaZVSQ6zDah16w5ReR+24/Cm6ZHyDz2adesCX5Fx9f3CZwLkctDI61x1SelOKwuU22pQA9w+
VW5TlucSBRVg9SZMUYMXjgXAfap6+l1RdPAT06y48JLP3EfUx5wCvifutF/esluB40cWMjnUbUZb
rxmFd9P0bXyca0cBDz6pvxLurD008QhNYdRK3RV6Bd7PkWmGuf3+dXxNNpFUWgRlkGqGtnuqhtAo
qKxUIyMuegXh2sza+7oWynqqoQSKJknguZn1OtGs8npUw/jCPfFPC/Ykbi/+M/Ss+Rik2SfbQDhd
GadScfdxG7abpNF1/Noa7ADLCaOoArAtnNssaKI5DcaxnNdlFo+BO8ZlYGtyXDlNjYvpOE03YRcN
4FqH5sLnOrNRGRwvei0YStFBPIlahed0tdEDebBIJI592kQ7kfb5rsJMNVCRGgMNX6sXvsqZgw8R
ihNPh5bVT6Xpk2jU6XON7r5WDXE1WRlsk3SIA1rHQ4CncnEhNznzkEvCy7mgwUaL7eQhQ7OywY4z
eQwrL7ryrERbzYqebdxYdzaDGysgeHi93289Y2Gdn3x8ajrwDyQL+lezA3x1IFFKL9xrMq1uw3oo
2hWUR5r6jTWPV5ZS2lPQ5bber8DbR2+5cE2ga3SimF1rM+nTLG9o53btgqUAUA7gybSDKEPm2R9a
aaabAsRQ82K2ufjjMH6DdArA3QJsnOoLT9fw/CGew3d1tNwfKrxsv6paZnSYOfru5I4LO9CWF0Lf
sqdPHhvnQjI03G1QLj01b8YGti9o+kWHNgv7XSENcRhFg6A29sB337/i80tRUpB1Ln3vkzzMZoRA
nqcoe7AW0db15ulHUYzRcXLb4sLXPLOFlrSFEQ2m20ww3M/5C161sYN5lbLXxzRdDfWMjiPf5lZv
2wfcNugMYsJw4WyeOyaELRqCi9UvyqCf1wRPmEUKd/S+HujgbzvFsO+TAcATc+XE813gae6FJc9c
/KBIFhAJFQUzDOPzknVmJKgA0sapZAYW0JCjfj2ZYXZJIPLMlyMYo3oF8ACRmtM0Hvhi140QL/dT
56JpSQbSArIrvCtVH6cLNcOZO8BYjDvRoGNXUiJ9fqZqSGvG8aWyVzR3pLEQOjkaJ7namqt2aIxH
u07zvwV8sleJkgi8mR5yy4VDceZTMhxfSiOm9Ig7n7xXnEJbT2ozBbCJF2Ji01VBPnL26Um7gLWb
S/ZQX9db9In/3yUenqy7/Pl/ikJvbpOxEFzCPWSClVTLdu25c7t2rLFcj5B8LjQVzq7Hlc89xzN+
qYjMWTU6pdbIOgpFZ+BObKktvbwhiZvWGtjEC3n91+PI8+EhQ8Vpg4Bwlz//7/OhyGA3Nt6Zgxzh
0yDdtpXzMD15nugeyowxQdsa/7NKI41pLGmBetFVcNDc/LwoQ0oHZGGaH2xFjq9xGTZ+N7vmJo0V
yPHfh7ZzL3Sx/qOTyQT6ywu1uQnrNhpZy+leksT1rlFphZLmymQrsQ69sD+1rweS+QOsRhAMC7rg
dI6nxZ7iGAUVJhYu+cuEjNuLrDJIJpZQohtbz8j+7czrgeyHal6s1XgurqsYRdo17Pb4Z9/NdRGU
StyOzAei6sqF0DBcSG7PvJQF5EXCAFKM/v3JScbHrfJ0+EKHrASa3WXJvEJbFgkUlVlXOAzi4X/+
CGRtHNhlAEgQXl7af3ZZbDfTDKU9O1QkM46vGTQIkR3g44/1oPyC1HFROXe5Rz7fnh7JIoEKoJSD
eM/JI5aAzjKh8B26yhErrnNn1fE38Lltw/eEwUtgJVG091yh//n+Yb+GSVZegG3gweiq/xtZ/Pdh
c6adqp4XdEQV/aUt8PPUstG5G+MC6W0QyfKYGF1/LRrCia+S0V4yRft6+bAq/g3EyKVIO9VWn3E3
gSeUFgdXycqtkSnZXYYX8vZ/f85l2EYRuLTdTwskPRQwW+06P3he89vV+Cvf7Kf2uaWT8O6NFgm4
LSP7zqvHWd0qXtld2MXnHnMxS6K+ZloCzuLzrspHJ4KG0WPvPPXaby130LAy+rS7VIOeOdIA+xZ0
GI0P3MVOwhVa/w0WSZg+ZoXTbfXZqx6KRjwbswz/5zwM2U4AhPgX4CUM7ObzE6WhFAUUY9yEa1U/
IlRCtwmZpHY9F1H2+v3n0/QzJwQnRxo6SzuMBv7nxQwZRoM2Sar4Gdx6Q14NCTdsy5uEivthQAdy
1/Mjrwk/yB7JVkC4mLIk8CJ4EK4s0wvpxbnP6dH3BO9nMsE5vWpTWkKWG9KRHN023ZpN2kJIcJL7
7x/73Mck+eROX87ol75nBViefuTABcugFv8JUb4ODKgOWl6El+awZ8IsNnE2AAsASZTPJ5crVVE+
FPTluHtqLE+1rNyImcZWrfT1Kqsggnz/bGfeIFPDZfyt8rK+JEdjXlhqxITgEHu6eOiSRjviT33J
a2j51SeR9f84O68du42u2z4RAeZwS+7crVZ3qxVvCEmWGIuhmPn0Z1A/cKAdsAl9MGzYMGxuksUK
a805JrUsStM0DRk5l9+9mNU2bWjlnaoO20Ya02chgNXZoF7JA8uYqx9MQPrK4Ljx2hZ84J9KyAJG
uyCTRT1nIC/y0hPg/2kB8llmYDVF9MuCB7+WrXvrDim50Eji7q4rkKk+xvmoG+mpSVR815htvhoZ
goYkmcU2aQlVGsdwZdW4NVZ4b0zcII+Z0C5uEHNtLAsSaU5DZny1EiV8nJtSPMVSzw9jZXr/qnSn
XcnaRBV8odqx+zv/+KfcCzUxhUsqvUy/RKgh8O0Utcg394cklbIbw8VEabh06MkHvJSZOk3tUHGn
NxrPtqJtPGFsRRJ+shooVrhQAk7ysgrcSs0fNZ295jZ1CfHsOpx1GxmSNbDB5FsvWoZ2fguxS037
Kc7rp0wtOWMkY5r8StkhQ9aZRtbXnkSZn3VkKD80jh8oO3WEO0biNG/I2MuvWqZZfVAL1RSbbPJS
ZQuKFfJXVtkersfOsvCmW4WJwTSqlA8zBfgKqqBjdL7jITYAcpXz98AeWjOIixL2FNRa4naHNM3b
jTIZ89vQF+Mv3IboBsrMgoNQdVbW+YWFld+XskzrLYmS2Uuetc2BXRAHN3cIvS9j1+Z4rkJPF7iz
WycKbLfDn1/Vwpl91nLvpLDq/qyAOy7Nt3i0nwpCeLNg0OPpXevqlROUSe7grgWEqWzo6EE1GUXr
wvUFUmLhiaqm+aEyljBRoxHecQgnB3yRVyNCmQhTfZfOphuoabVYLFWt2RltijW8IWkCB1ybOj+0
OG1/lkauuIEkF93BsGD1L4k5TErAmjF/lkpOm1eYdveKmq6lOEQ8IJCBrvmohQVOZ8UdqjeOFcbX
mGA5EvpEZBUBmYrdt6lUa0DEaLEVvxyJkdx4BQ4ev+Do8tXCQZYGw5RYP5k7rXfOEtdAGJH9kKoo
UJwszz9aAgLgJsurBLKJMSs+WnF11/bNMG8TR6M1U0zDbB3r0M0MH3R1t6M8EOqBQvTMZ3Jqaokn
lcQYzMm9+4UcITMFQ9H139SuVzGQot996lP4Wzs5UAUPtJzIVlyFXZcHptn0n0sxNL/NXB21QFBK
YwEfLQ/Oh50170YdyBRmypgBkzZqPu70MtRwJyeaqKGXINPy1Ulrkn3LNUmM4Wd+7pWkfe/OyvAV
EYdNHJc2buo8x7KeZBUO/IHdHgy9Qn8G7VQeQqAyv4y0dYqgq5XmQR0xRPqaPZuwMu0Rolmfz89M
tlCPnHbA0N2JvqKobNKcyGxbPntRr37tBq0iTNzABmLWjfiIRo03rulpzW5Eh+W0sytiD30IaEvR
RlO876Sfk4+ZRdwExupigCxFRzUo7K76CUaimIOwdaZPKH/jIRBuiEcOB5KT+2mRlF/qTquH1zkz
xwkfmQUuFt9/dTByZ/zJsAJq6ETC+TU3JBlvnELa5UM5t5i4varoG5/G//CfCkruNcWHW+z1RMVY
OptRB+GqM5Nj2hLDEKTxyIiTTtXVn5kw2v/MufY+JF03OX6a5B7U0irvIz+yozh8kMQ5fh/JXXpD
4jBk2z7UUpOgD635aupMED5wmvFZGY0xfGlNVGdBP4rK3hpDB5yjLRVQd00tpjUR963VkLUCqC5V
3yWX+2L2NqcqsjItPSmmdF/SGs1iMKtF9TWSNkjL+1P41cWWpQJFDXB3jjNM4+cX4ydUTR+O4mTF
ig4AsY5LBQyQqf2m+lSo2/tXu1ouuJpNg5Zll9XeuuTJY9WBHk9C9UkvPeHLqosiP42Nbq/0GXAq
6j9BZzX5Jid4ZSsE+XT3r3+1h+L6rFVQUJEC4+i8uFvJFxFROOfcSMjwsWnb+KPgoLW/f5Wr1X65
Csk9HMDpn10pFR0lFOjSKnEy8r7e4/LtNyNzH0yksX0soyRd81YYt94iR0L2+1x2Ef2ev0Xg2eyo
SwDHjtb0j0sF5j1UcPvnHKYdMUGF4jUPRe8NTWDhS5O+IzzrkSBOy9yWsyFeGjs2wWKwlCyMwv4r
mDMl3Y+Mjk+oWpPntp8H4VPwiY0gHMiV8zUaVhBWpnj+WMcifgLAI1rogwM3R4//m20o8d4eoXLk
eop2ZqapLrx2fEtdnOZbu23in3YzNC+TyL3H+8//xlsmTJH3xl6LDtvlW7Z0dOt2zxmdlNNBpZCn
uEZglgCq71/nxlN3NRhdSxli6SVeHFEj+lElXu78FJvJuKMUMG5KNyk+Z1XRrUiDrvuFjClUaIDz
OQ6rVIPP37Bs3II0o2UXY5FQniu6vVdjsLg5BMQtdDeBr1eDyaDYjDjiQLezM0ZPbGyHlYd746bx
CXAgX0S4Swz8+Q+p8ZLmoWaJkygLGflSlRPG4aQ2vo1wpuXKB3u1Wee2PbSudIaoafGUz6/mDKaC
DikpThS/sw2ZMKCD25rNT5JbgTWil+6NYq0sfOMWXZWz6nLMwtNiX9xik3UIe6e8OLH4pwA42S7F
SBJrn5nS2d0fQ7deLK3XRUCgL1Lby+dJUCJxo14nToXocPtHMJTcmZppxLQdFBlC8XGAmFinjt8C
yyXMp6cHKDU2YCu/5MazpqhFUxryNm6my34jyOGJMCzebIhp+kM6d1/h7IKKqIG7qFNKha3Fvo21
YjcRTwNfZR74rEZWwdhLzANS4PxBQA8/CMwdJEog4nK0slkZEVelP3LJGHUu9Rrikq/MXYMYMI3n
Gs+r8qoTcEPotnnbHThe9Ft9mq1NYhhe0Ms6Wznt3Ho+hGrDnac7wjewTPt/lf7qTB8i2hHiVLvl
+ORlHCxcL7SDUc3MnTqJ/lNjVCtTzI2lhBInBSqN09W1ilew+CtqX1NkkIQBxWOtpsFc99VHry7V
t1lq+GdWhsFyFj2rAPCAqd7TNkA5TEl9eQx/3WZvmm0TqkZ+6qwx8OwaGGBqk5fatu3ntIZ9SR3e
hNsbDZtJYaBKCU37/m/4k+V37zdc9BHtwswwIOkgNiMZP5Pchq3BduL4yKOIIDGGptgTA6q+YIwq
n2DFGu81nTziXTbbZkZB2C3gKKhh8dMk7Oe1K63C8BGjjfkvPQOWtx2HwTWDGfPP91IOpovtVJQ/
xzJ3Dknkma+iz1yV01qvPzdKZGi+lkCE2zJpSBP6i947wSy8+lfRdmEblPpYPegwMJKXeSrSk1cM
wjz18MbFtzJuUHGAaCQotRYenWkOAu84KOb2HimXfO9GIUyw0GBe9/usIAW4QQ9wNOsw/9bC6CXD
PVeaMtC7rvjWWwCsIFMsqGM6Za3ne5BOgLa2ZRzDCsnUb6Y10czKBjN6bUgj2q68mhujY2G6U1e0
aXxezo0KX3VmmhHlUjZrPoEFxcGszWHnWE3/dv9St750i5oCzR2CmMnUPR+IbZ/1qD309KSO9Ryk
6D12qWg8zVfDTDviw673RVM/mnHdrgRN3FoAOPsbS3GPD+FyB+6O4QA0iHpUInX74ORJNAVqbLh0
I81szYh96xNnD26TasnEQrH2/Db13Mi8RKV9oocgLqIEPJb08v+aoRW7juPX5/tP9da9sZVgLXUN
DY3c8u//+rwdbU5wPA7ZycH//dqGuUIro9c3UtrxyoR581JMW+yBVZIALtu5RTuSNx9yZ0tUxYF4
jPyt61stMLM14sKtK3FPS5oke6Srgtc4crpJZERXpneHx9oZXT8aHffQR7JfWX+uK+tLfXnBJ3A+
W3KXL94X8CrpTuSIHctwgdrAigzlmO3y1n4gDcR9gmRV7RSKWm+h0zfvynSwgryyPOibnbeye/iT
eHI2US4/ZtFu08Rmw3u5Zsdu0ekddeETe6jsfTQY448Itc1no3AmsTcbF0BoMhfGQEFD2vU2Kk1T
QyLTgoETmQH/Pc9diBTsrrBeJknlPlmFZ/7MTTenxhxK1v+4A5c9O5AEARdTIdiUjdWqfqbY4oeW
4SZ7lE03g5JCG6ax71SyTwp4AUptaRe/n63IYWIzZyfcNmEG6rKoivAdZQoo1nkaRRvRjBpMtKXA
R6FGL97yKk2eQI+PxgZGkfaz0rRWBdUI3pJM23qmnxH1o+TnOooVKELh90VeR75EF5kh6Yu5koud
MbpuGGQSjII/kz4gAmb7hRAPnQgrRaR7j6jS4N7d/76unfeU91AhL7qCRVJw2X7tCzlCvUHFP7eA
U8tOf69Pyl5oXZBWyma0xl9hb30TFOAIVINai/PpoXVK0Olp9+Y03uH+79GX8XgxRKxF00GLwgas
eFkMxg4rZINN42QVxVPWo25gt8RKsSfM8p0HI963h/wJncAGko4IrDbehnC5AbnylGz7sc2TVzLC
IHqpcOQqo32UBBc0ctYWwzcwk1ytt6YnD71ZxhDSC991xAfbjD7dv5FrmSAPFrENeaILM+LqWAdR
K80tJ49O7qx/ygvjITKppZqVhsCrI6oFOWBs1V/TwUXrMJXDcy3NY8RG10/omjhly0ZGswNDrGma
b75yvE+u7TKRo6K8OJxhwnQqG7Yz3nS2Bn5tdkrzO8prqApxxX/i41yEhjTkMip3bjUUH7TW9rpD
igf0A0i3yQ1gJhvoPkFEQlZXOeStDMurVQahMtlktI4WP4t+eSYeRgXCEaX5Yzq6TrI18yp7ohw+
tzuvlzF88LpfaXdea2yXuQmjIt55Fm8cROcrjQ4m1kHQGZ2GhK3CuOSTJa61q9qYGCW1fdGbOA3K
lCMdJsMfJV2TlfXnWq7BiEGwiVuSswIlmYuDHB38oXbrFMOwaf2qtfjFENPTpFZvQsbv5kx2gS6d
wxBZe7DsR8McwTJ7+qnSqGcYfKOeu/aLrvY0/CI6nSwfzNf4QC6eieaGrRnN2NiytMSzGPfq8GgL
lirfBLmPgMALvZMlY6BwQNFhq1nSepqpNGlAwJz8WyKnFDJLOlsPeu86w1KhLfWTY88cHutWJw2l
naixrnx6V2cCfrZLmYNniJ2E08/5q0QZNmQCBC8xjDA943DTeyM6YXMTp5CuqrbPt86g/oKRaezy
ZLKO969/Y/ByEncWXgAwBvVSJy4yRZpRq9MFaNviMJpGrfvk3PafWoUPhmWuEmuFh6tLLiI0G62P
Q5ELfMrFNqnT02rGtm8fPWv4bivGdLLCPiRrZGhfNKNY66RdlwEclDrMz8xr1PGuOteOlICrhGYd
55oFCjp0Z36Kltgxuke69dNFVKRgtxPZ4NcTNfBtxJL7aRhlJ3cdTqpVUfatfQ4eEz4fgzIP5bSL
7XdiTDOTKO+8Ghz2pKyghb0x+iJ9meeplz4EnaUwoXO4OohEU59VjsRf4jHxQBODttC3kQMVbSM9
q50Do0iAWiLFdD5VrixeRJXanOkGY/4Eh7mXm0Kpxv86rcumTS9LpzjgtDYhy7fQtFg96Un5aim7
fefBZd6XaIq/YwBWyR5WBncIQiUaMToNHlNNbXXkDLWd1qSvSZfN4OVmDOwgAu3oLSrHLtkJr1B0
bMFa+4b3NntQo55zYxWi0fDHQTYvfVwa3amRKhFTilZDqR1SEyJkWE32QW/7ERm4nohkhwa5VTeJ
N9ryEdJQWj2TDjt8gqsXfZ8FYRgx+NUhMMbC+41qszZIsoC5vhi8CflutYIQKQQ93n5yKuTuidV5
NCHCaX6Tua38LLRhLDdxI9PpMJL+c0gFPr2trmjiKZQcEoIq7Ah1U0UygOHuZ4A3YSa1YtNbI2zp
JLOGH3Mn2VAR5k7s1ei1x8lswsInaG20doQMR0/UcrOvep4loR8NHeNP0AkV27lWcEFlwh6/Fuhh
9CCb69ry2RVTeQQSlJ4gFwwFd28owwaCrYcrpdJdzKi6031WyyXfQh2yXPgqRa3UFzklpkCfxrHa
6C0qNd+bPZ2/97rmnatW5gwplJiJJQ8jfbs/iZhX+6BlBkOBA9CDErlxUVOw8DbkfTuYCx9Q+zyZ
qYcj3Kibf9aFcC7m+2WtNdEvsQKez5UzRXR11gnMk7T3AyjIBHMvUwfx7iNC87F8vX9fV2efpTyq
4nJCecXsbF18p5Qe6ES0Jt6Esivesszi1WqpZ22j2Gu3/34tLsYUBTnMAsJxfm96alYO7XlIuGU4
PY00+x5NdQo9IslsoJz/frFlNsQUQIn9Ck7jVUqsJBW8uoFTzMtIK/wzzI3ZAbNYcaC5f7GrhZmn
SMuA6icnO8SMFyucrMJW2tXgohlE/3I0dRODATo3+5DNSfrNQBYV+hOzBpsYU9aH+1f/s4CebdK5
PLt0Dg42iVo4gM8frDKl0qEh7h5FDnZiOyguByokA/EXo2r1emNGbhxvXOAWPAOlcPaKK5D0Toqs
oi3SmnA7gnL8TaBOCk/RDe1nLZqa0dfCNs6JTBHy1/1ffPU18YPxxDPQTYfl8RL64hZsacch8o6Z
7ZZPxCQ3X73MLFbeyq2xzWq4dCfpGrIHOH8soRgL08tt9zh5U4WXQCO9hSZ7y0HPWYt/vjUCkOfh
+l5KMcjEzq/VF5oSxdbkkhiWqb/wQYdvpSnNt9bqaLEb7JJB5k8Q0pY8gH92YHKgwa7IxhwfHEoa
/fziskZbkk+QWtsUF0jQTFHmBB31R2IXrERfbRjeeH24fDCRMlfdmAz7Wosc6Q3OUUGB+KBLTtU/
KODbz0U6qHQaajUCja6G3UHV2tDehCb1L79uqI32SEkEFfaKjFS4t3ZjqyUJirIYlUBXLPUg7aYn
TYNyufpoUis/ghuFjwOBtX1LAC8jmpAKtbuk9cgmsS3yluBttE8dpPqjtGYnoQrW2xWroM0ON4Ry
/KayFalYVSzxsRaN0IJCxbK6vT+mb+z5+AYBYVFpX7Z9F8cF2JOVGOzCO9ru7BLePIktexDtYTZm
I+BkXuz/h+vx2g2M0tYi7Dt/6bBVzNCC4nqUDhwSv3DyITpVnsHiiu5O2n5ZZxTY71/06s0vNU0w
TS4gDeaaKwl7Su/XE3hXZtspvisIewHj5hmbs3+/DmYOqlILzOyq7JCpBRFnjQN/JKq1TRj2+ftC
75OVk8HVBMHd0KZD7MlufSnInT9CHbFOgQNXObZDRU3YVdoH0rFt37FJFb9/Q9enfK7FzfChsk/X
QYmdX6tK+hyWDItDHEbWa4LGAacYAeuD3zqAQI/ShuZPHXUkAYjJuEsfqwjqs9Ca6KMLQr7faUgq
FjkNezmlwwpQBfd/4o2nQVeWLTsrBd7/S79Q5xVh1hbQpmctkqfCnOJ9W7rtYz0q/cqKdfNSdGUZ
uRyRWGHOH4YGsTYdRBGdSL8UT5Q8iRiIlXDvEj218uCXte9sbYSuaFGGByTguEyRy8T9V8Va9jmR
hWOHqQxLxW60eiD05qyfJMW+LVtRsclBev9rC2B52QaGOWq9gF8ud1XzBEu38HR2ApKkHl+h1zNx
DnjuXdbaf35rC9mKUglSgsWrc35/HG5bjtbLtBMmhJDnkfJoNMTFKQWYsfuXuvHxU99dvn6MQTzL
i22GIPIg1PLBO6pGD+Joyisg1wVQg+F/uCcayRYsAWy9VwYNOYRuU7hpeJwyJ34wvC7kJEeAZx73
8Yog4WrdRrgEEo4JYKFD8tLOH1/cWypU9iwkYyczHuNBLx89ZI/bKk8VKqxKTiKb6AJkh2RU3X+c
1yUuhibbBRQZaOyRwV5c22nGOHMVR4HrZ4+nzquqbaNR0h5KUT+PmiII4UooY2dVFSJITJ3h0Dut
8ev+z7j5gbh4JdA0MTuZF+pi3anY9cdMgiMKkW1JMAiYc/lf30n10OmTcRL9VH+8f81lUF59lH9d
86KQxZluJICMgGc1y+ovYSP7rcvEliHqwkpw/1o374/Xy1eia9fCBNmYFYEoZAgVxTzstCRWNzmZ
ITCIZqRMuRx8w8jC/f2L3rpBKqZscRdbiH551EkTxYtDg5oT4F4CCEZ0VPQPhvcILtWVEXxdp2QY
/R+ImcOHR9XlfAgbA9Ieo2mpb+WDfewVJm9FGITZDYbXE0bbL23/No2ML6raIg1FTwzfRB1U+TAJ
Q+wolz8TpvoBHdLwmrgiXhnnN58FNWNK3AsF+3KYK7Yp4lQJWcstMgTBn9DydubykzFH/15LX57F
4j6nXs3G6LLUWCtzFllVjiTcCucj+q1wP9IDckE8bRTUrUD/QnWrd/JbJ2trg+DNfZL0IP1CSkpH
FpVAFEHNy/3RcGsI/gEUABXjMHJJSPBm0XsGuvMj6UYEeSr2a2Un4c6Q2ExiK6I71UZrho8bExtV
IGQL7NKool9Wr9HcjZUyqcoRDkK0pdi7ZA5FyQMtAtrR0NB/NzmpN2Ym5T/7VFmMqCXA4GbZBUh7
Ph6dqhnF6DGhNMpYH6bemNG36Mm2miO4f9WgrnzgVxtv3jm7YDSXi4ruigNSV03hYDqOT7JJxZcc
+dVr1hMeEuTIoxsf6yS86vsv9MZKyCEf1gWaSVXDlXF+i6DcspHKX3RK4zactp7Z5eHW07o1ou+N
gYOZRtdAudMRvPp0itElpbMaaVqJVv/oOEurh1hu9Pe1PGkhkURaV4mVm7u1Lp1ddbn7v7ZMVh2J
roNieiI8XH9PYFAbOGosXrop0ojBArvtjQYKaviwzrZW5C9gUP/DQYNyCi7NhRt3rWuIMUgxirTo
lOV2M/mqyto0pIn95f6LvDF28BuzMFAg4FBzOV/0nSOkKbmMHFKi5lyU3Juqq8hAlUOz6XTNXbng
jZGD9gtiDaySZYN4+XEoljLNBhxSFGbNu2aKo/dEPK21PP64AS8WWHiKCLH4gyO6dbHAxi0i5kxX
6SnGmozR1A7aT4NoY8IJyxhLL5gq+dHGSF74SZpm/zlarj/2xoDjTejgbZcADWrjcdf6Q2Qqe/IW
CFMdWDTCoFWjCfAYoZcxFF2rigmhmRsNviv2iY09G+TLG4XySXapRhw12VR1TtpoIWkvEU1nfslV
M/8aZyr+gWg5angqvli/pehqMknbq7rx62dOH539MVgJmKdXhBiyM0Kd5Mz4NCPX/qRnmtbtop7e
4squ/88Z7uqpY+oD+Q1L4upzFVo29SGln2M3IeDet+EA8JY5C0fzZBX1hAazsobHzuGwszetZKFd
EiNE6osWOmjh+nz83Otajbsjlca8sie5nkx4AKgzUQHTmqJycP5ZN2FajoYCUS1x7fCRNLd6TzBG
/Tp6ju0rhI8GXmqIlT7ujcWf6oRK0x0p+3VyAbj1PESfSpXCVLTD4BGW53d5nz2Qq6e/3f+Yb16L
9WYhMqH7uiyD0o4OFcPi8bOT7k5DGGtPad2nBw9PxErl4HpIcXBlr0zpnOkJxM75s7Q4Kg8ajqsj
yZHTrrVzPgJvTlZuaHkjl+OJ6vVC1FiaaJez01TZw4wrJTwqdVK+z6OmDtQ2qT7LXoE9ExfVhoZM
tKTXT76itmt+h+sBQwQcOjYWHsipV+3m1sl6V/TwBQm6UHwjcX/UNQnws+FskizBq08c6eb+K7zu
G+IEBJa/1Hwcm9r98pv+Wnu0SrWiSWXiMnN7PuhgA1AnQh1UBNoTYejkcIKxwqA4AELXCakciapP
0o+hXmSv93/L9XBi2vjDe0fGxzp08b3QpbPQYTXxaez1D4ielG/IPC0fd82a2OH6QVNL47uET76s
d5elw6LoeyPqo+RkOaVKD4wuhSaKcgPfHrNZTXpd2KDKvH9710sfW+QFy0rhC7bl1eBq69yoMpRG
3UReXlPJdmuP7Se9muUmtbxx7ZiyLDnng3k5EIG+YCjTFb4UdETWnGS8wOSUubryZOndfJB65m3Z
q+VBk3bplryfGl6i2TzBfFA2ik0SnxSEaP/7jWNuZQVGpAmM4+LbzZN+6Grar6cUQu2pLGZtH9Gw
Ar9Qu35LBPSKn/bWOKINgfUCaguqUP18SBcZYmG7MeNT1tZfTL3UXnIECQGhhPXKzvvWlZadG1tF
/riyY0nNszuDBM8TmhBlqzZ1t0ezZFI/lGvqzOsJkLshGYASMLumK+mgjOaqL3sQeJrZl7/aCF2l
HxNuuiaIu/VpYApY5qEFCnV5kG454Yh8xPnfzvFwMAsszykbj0dKQTWJjyQaYzrvPtwfITcvypti
98lVr5Q/bj7kVZsa8cmDCrOd7bYKuthRA0+ZiwfQZu0unRN7ZUm59T0yPjQ+EVRW1iU5cR4hCnq9
By15HOz3GcZB4dfqREekmDm3mk62Mi5vvEJtsQPh00dPccXQTQonTAdZRiehtMWJ9Gi5Qyr/zwLl
P21lzAdLl5nNxzJm/5rQ3W6Wg0P1AXf+kujsiNZID8zjA2V90OsppTUra1ae5Y0PgV4sb2+pVNKV
W571Xxct8nJqtBixnyPjX6g1xPekXNSJCOn/eX9Dv4eve6E43EBBSltp0ok98EkvcnvXj+7wTqVL
BfuusVbOZX86OhczKHMIqwQ2G8u4SrCAVJZEs5eAxNXzhgwQbyL1Y1Rs8iv70euRczl9+upC9yS9
s4k+JIMpf5NSDJ6AdVz9MQ2l+6ss5/Qt4dnVfjjGIenVTYzXWDraB7bO8zelXKS6uKmN/6q4wjkg
TIega5wRdrsvLaQjwWBrufJTCxPP2Zis5h3ijUWlonY0WxH0Z+KnxBTR5c2IQR4qNZlnGFS6XQH7
UAayBxQYoC+PKp8wiNgK2r4qZn9MitQDlxkNn2Rs1rte7Vs2zmo2PwhXI7fx/kd+o24GDwNMBUlH
ZGexNp0PEna8ad+MtGzzLGuNbcE9TBgF8AVvRhC/1lIdg4+ah7Xa+pibR+JaQ7YnB9Wtpl2VegiH
CcC1f/cgMB9dHA94wBuRrAkRb5CJl0LOUuJYjo5XpZzeGcPZzWBiNTDLv8LQqfdKmmcqnpRq+k8b
QBxwShOkvxdCCdOAdojxy+xb5VGZa/sBphb2r6iJjR+RmiWjDwaeFFB3FmTVOrryo2+cXPtCfnHn
EuBpFGtn+ett7KJPoMa9ULTNq4JQl1rWPOWJOEkwl89WBYBkTjwx+aGioIVzssQiRiEcSqIzw9Yu
cKh0cq1pfaOqwZ5DQ72DKY+WzOXpIK+iVLiLlpeQtmRPvFaDpLq1scrVSUDXTz9mRqMGhlTnjSaJ
TG2IflmZLa6n3KXWgNAXOA47rstSrTcWuQO5Kzsl7VBGpA4XqJUYfOP3+2P75nWWaUJnWHM6uZz/
eqTxpgrhKgJgcJqMzHyvDdQ771/lesXibtwlwUzFZ85Cef4B0cPrsi6D8qRF4RB4bd3vq05rfc8Q
7c4hCGblfH0tRl8qmSAi4TFSR6YTdX5BKvlS5DoR5LmSdnIT0fhiwli6URt9JHTcn01HPuR6nRXH
LFKNL9rgGeMmHVL12JVy6TLqqkL8S6gPzRNOYhU2toLt33cqoZkB4Ifqu1BU5bG3vIIPRRcFUdVF
8jNs1fmkTUPqkno6t49UKeYPk9qK5zYanXnlwV7Xbjmmc/jBL4j+GFzX+X06+JQIMY+x63rJ8K61
U+PZdhv9i2PH9rMYnOyXwmpNz39O//1gu1QIlqaYRp2Ah31+6cbuFWeKFfxEcq6e4gr5c9RN9crW
48YN/h9cSl8wf1cVmZwkI7jkvMiycKdPEuXwpvF0xcWCOSjtlpEUhpuhHjTeT9qs0cmut3dojpby
LduDRaR6sSUpiUsRRBOkp8zSOuMY9xG9vglAxnPRRVO5T4iCxEwio7U+wI3PcsmqhBuNY/daA9DD
+wxBUID8HhoWjzBH0BLkCbK4la3CrTtccGTsuXA8sAE6f4sUcGd7FOzOJdiQ1z4vf4f62PHBEHpT
oLgaLQha9yeDGwKHP15r4uc4WgEOuniqEykQc+ZJrlkn2Y6gI/VojrgSYytTN1nj5kExWBIE8zRv
e/mgxOWm0XUf7cNvRR/Cj8ICcnD/N11vA/lJCA6ptfIwrkDujsnTrkYLGKgW6ZjUiORJd02PqxNp
/BytATNvjGrUDBxwl8Y1ssOLb0dQMpKJ6bKDz/N3gobQVqfNuZOdaPzJraJ3nLFho1jm4f5t3lhf
uS4OOfYH/PVyPIvIIKrT44DJRtvdkxqm7vGiqkHaORnkmMgLIjKt2NrQWy5H9d/7ezxloF9AOdAh
XSF0S0BISj7mhM20oP8LqWjvu8r6neqNs/I+byw4FHwWYxQWCL6ii2Ft9/ZoJN2UnrR2CPfondJt
5Qn1kM51uTXaai1v4+b18JASeAykgWrQ+WcU5+DKbRPwll0n3pNoom+IrGmBwBt5NqNVTvit6QEZ
wv+/3EWhoJU14DmXecnoo/ZzbS8hxdCrjvdHy/UopcKEyIc//wRFXtxUxpnPw/oNcNNwyKE0FWEO
PhFoaseoqbWXbszVzpdNGH3OO4+Y7/uXv75JLs/izdTLbozZ4vyZutS5SOWys5Oh9p11zEJXh5Ht
9fbaHHj9VXChpeTPi1vcSxdfYxfHpOay9Tmxo6ZZNjIzKTVp0Eu3IcgbKshMwJlOl8MKH7NGZiuD
9UY3YPkBVHxYRhFWXLZ6KodedAPf4iSKvtoJO442DimKe23S5cag7O9Haun6gEebnZt3RIxU6XBc
2OSE7LVWEDKx//skzSb4T14CPUWO/ZdfUKxoatyXDLHQmhxf9mTqvlNCw3P3RWQ3J/x77munWNqT
0T+m7E22itG3z52XWV9re9a37ShfySu0Vyou1zM1v8tYUosYHNfOJrcfCqnPaXqa9GG2g14fx+8G
R55fhaYXL/dH4K0PgO+ZzFJ0AmxeLz4APG6OmsRZerKGNo+2VhdpL1nWRe0By0T6MMyutLdqOBs0
RMxUfb1/9Vvjf1kh2QCwEcB+ez7+rbkfemL+uNPMMuV2wlpqojZyo9VyAf+j82oBdifQPbTi2UJe
VejGEaONhKR+GlTiwIipbKI3L2vBQd2/oZuPkx0aun5ngY1frPtFZ4dl1Eom5VR1jylIK+l7Yd9j
O6nLEsBD2P5njCZtnzLpViaT5WFd3uMfjCZVTD60y4c5tFU5xg0AwVmQDF9B2vd7Zyo2uEti3zVK
wG5VN/wvFyXTD82tQdngclVQYxQBXaXHJzuHz1ZD9D15Wtm9xGH1nryN8kEth+/3n/Gtz2OR+VKB
WYhQl2KO2iFmqEpsVni3kGAmBRg/ItgftCRco1TfuhQls6XcitkFRdH5+DSbMrHsDDUFPqaImO/I
OEpgfoemiPuV89zNIzmSRQBiuBkpjF/MRnDZzawgju6k1zFaijRsj4on3IM2d29eXODOXv6JxmX9
jvBRpLNV2awkw91aJRABo37jqbIgXvyErB2MVC2puhZNL8xDj835vVm5Q7HH6B1bD5UTlsMxd6Qx
+XVhjrVf1N5qp+3GQ1/YOVRhF+DB1YkkmifblBnvFwh5964W2JMVASmxTntte38o3Zh/KFQy+egg
1pH7LZ/zX6VR1euiMpkhFluytd7GlkaBSy925So3JgVaAzSYKPgyLVye1EGygtfi7Z5MO3Y/whhx
t70ozP9H2Xktt420W/SJUIUcbhEYREXLki3doBxkoNFAA40MPP1Z/O/GnhrXmWtPUSTB7i/svXZi
Fji4UJcg2rfr8TINfw0x/5f3h3iZXRq2YewYv8sZWwk8t95oW8mhE306MHOa7uciqNRfnt5/+c54
IaqYK8/kGnH4zw/SaYdlqqHK3ESGO/0yNaY5323Dh3Bd3//7K/u3VyLsg0+MGxtQxW9XxqTzXHRY
pG6kb6mzVeXLqYGYdnD/HlVjX8uv309UdDAeE2ZUxSwH//muTFWMBKHxe5Ad3JS0yuWsTHAY/SQP
va+qL7652D5adJIdjyNHYX/qpdHeLCNFjZD+BTgiHE73S2QZ4fu6jUaRVO6Vt8if3H24SxngxDAo
fNKlkd4tjk1THTUO1uAvC8d/uRvoiJhi8CTgOvv9lz1VNdnSGw/67lWQYqO6jO5EmFdhwoTaebS6
onwExDH+jYH8x7d1XakgvsEMAkOOn/U/P8ExmGa3KH2yAp08ONar0idVdv3NuIi/yXz+eNZ5KcZh
XO4UmoQT/vZS0NtWB4gOK9W2dX4B6VxCILqb+FvKI/PR3x+L6yvBl7meToRCuL8NFDtna52I0Ocb
XLD1xQTAZyQTmQrvJbRNSSGbew+MrRArI1gD8ATMdUlNPodPqLvHc9GF9VOzMAVO7LyC6Aq50znb
VJxPm2y8W1eU9VtVCiun9B10H2N4Xe5UUUSpmy/TAzZhTLHgH5kZjFP7BKMINiCIR/cFmOn2aW2r
/jTivDpbhVjgC7YdmoFWl5u6q0fTmBAque0rBRnAdNHY7jcdaPNjHNvqkhdl4ySyRJWVDCS/nG0f
Ax3/w2BdGq9QFfKlwgRVdlXym34/H4bB6rt0dkn8y4I8UvYJmsnoJNHU72bKke1N6WoXzCPb0RbR
FcvahLGUm7xMXW8WWWmT353022R87VeBpclt8O6EI9llxGaGx3Ea2y4Nt4geIXAq99lSYoOVIYP6
1iAjfIn9Oox61hHSeNZbhaWtzEEwWHuI+7ZwZsAaqmiDL6Kc9q9+u+SfDGv3f3pBP30Iu9lAdbpG
wO+0G/ds3YumyAyzEoRLLPDrkn0J+nu7apaHvF3du55FSUNE1u6wtebG6E6BVl5zivBR4zMr9Wil
my5H7kZ26w4lmLPO/N4b3zjtSCOrk2/kwT1p8vZ27Lt5/eH4i1/gsZb1L28Nm2/L0BafJlGKC2iJ
/WmyhFOSnm4HR+C1ngckba4tFNsr3GRjMNTHhsU4SiHhYuzextp7c7Ztv6t1hbpKDTVwTgXPy0Ww
Nl3IJtQvnl3bjybyJ/OS51XpgcXaGVWVK8uzemgH1uUFe4Ns8oTUKPDXdoorOY92BrgYQVZoddsv
0cj62czr/m98+z8GDfy8qJ2v22Y8/GxM/3lm2BtbTGkGJXCS0IF3szjmZd1V8KTb6HVCNJL+943y
p8yGaoupxlX2yKT3j/vZxSOf83UAG9vxeXpBYd4WOTJZpMrFkzX4NvtgT52iHTj1/3RHVeX9XN3V
jqum+FtS9x812PWP4dJhZnjVsf8+1nF0lUP4AX7vl02bwjNbD+PkFLdG7TM/HNhg6gc0Y32VmqJf
9iQI1uH/e1nwJzCSwJDKf6xNfisD1TQRiUZM9M2o+u3QAEpGDGOIY1SCXrLq8atdc3b995fw516P
F+Ur5w27bI//cPBhgHX8lfb/ZlneAVT/WnQuY9foD5ZKitxJvLIaQLFNePlVmzh18ckTIjpW05Pn
kiOKK7LMW/cIEWTJcO3MJ6oE816PZv6XIvnPUQZ/KWo3LlIYNdxrv1UFWLU0ZI9K3iDhl0e3F/LM
UaOyaVz3s23DZtG6/3Db4t2StUzItQsOtrMM2bC55tEn1Ov435+d9UeByV8EgJ/tEytxfjm/fWFM
77vBH0gaKNViinRj/PkyOz07EhjBP4h5G4sYjoPSL71uyv2ge7v/wkLBK2LphIp4QAAPUeZS8LwT
rNS+MSsDLB5oSxpxVIudw3stt/IvveO/3Ng2BTEsAXS5CLt/K+WCsmJW6gjyxpeivneKTn9uVRuc
/vvT+bcP50prIrSNh5pn+p/HCX64cajGEgLd2su0rMsldmtbZk4VioQpjrzgogA/LqzVePnvl/63
N8ho9ppSwllGDfTPlxa1oUgAAz+9C3vJMKYWSY4Z/vzfr0Kr8C9H5tW35VFgoWKzfteVTD0U20Bj
IV9NEsWyrm0r727ZV+swtngmgXYZVrYsFniyZWq7eDF0F8ZCbepM2E5xP26uDk6bsEnvNJe+TlVd
WUfpBNtBRZE8aOGo89qtRErai/tpXGxJqGCj6+9GZ0xvQhrDq7m3/qccIIX61kgMawQK5RU8+8rv
vhpepN8b0YcFbpe1eSOyWd1XHMXIqDluwEPW7tBc3LLAeELi7Bgmobd6BvFTwnrcTZjLedkZj1s+
kVWI9Q4C+0AuUxxVjfVp8Ov18zSiAY2n3bZuiPltXQjmeQOXJKyCA/vKao2H3N5ve7YOGbJz+S7b
Jnip5Jh7JzXn7acdRfijP1rVgx4d94bJW/nJx0Bx7GyNIZbtjf+tq1qjTEiOzD9JQc6g70XGnbv1
/tnrliscLcjzE640M7GwVa4HHDBqirttdPpPkd2AG45Kx/zkE9H6VlcCMAEjjmFI6chLwdzTle2z
O9pN8FAvViCPw85Q42Dz1jJHOMtDX+SmSs2tM6sYpI7RvTdF1G5JV1Y13DfEBDZ72hLwbWtFw/NE
Et0hbKvhY9bAjLdp21s4Bqp7EpMpP3ctd2vSiwapXxgojdbAW2c3Wx21ec9zWHRL4hbkRGcOxcny
3PnK+N5W+9x9Npw9b+IKz3Ob1G6EcIFPs5myegJMn0nMPN83C7xAsnYlsdjREjoxgIWZL3Oy+2dG
gsNyN7lAUW7poHzzZ0TclFJY3gxeL87DNfKrs90Sj6cok63/0T79BoYPkSBs1dUEgeVeotRdrnIF
0Z/aZi6s4xgQNYC1WP/o4Km8R24ePmvPILKaGLzyk/BaC/uGDmW212HnJToIC9J85mi7YfsJcM0q
fKOO7QG3SWws1XxjkBc806rbm8cTr8Ilbisl77rBmvOYrLL+XOMHELE7mfq9G6a8jHt76h7UuAsz
Nlo5vXG6IHq3HGO8gWk9vKN67F7UZvoyscXkZ1tUgPhrZ7ThMT+cfc22anEeGrf3vu7jEtYkP06y
JBVgE1tsE9l1LqO8/OkWhEQmmPzh0PQlUQ+fcaP3z6rrnWfTlntxN9qzPG1lLu+b1ihe+2G0hrhf
PL9N1sbXXVIS+PU5mGd96YaoefbmVMtRvqlwbE7sEWt5tBH8GakTjeUbIQd26m5F/hLNdnBT2iZG
B5kr92bXyrrorpDLMSfZ4wBksDs14+R+J6pJjI/YHSpYnHm5OskG5/FuUPX4ZJigY2JeuHtvl1r7
1LSG/csxm5ZZm9q/NuNWsjpsq7Rw7fI457v34uRdeKh96v2RWCaMvdxh9OaaCJHNmRKcqR2UclVj
7HN1FipLH2rAXvfhVZFmgRmPTVvXad/I4quYh9e+78YrkdRqszKaV0Uf1YBryMfXMBRjhqw6j4eN
3mYm2ipeu7E+1CSqfkIYxpbNau1Ej/tyo7YtTyKTePFo8i/AVqosXDsL+oSCxZZPUfWj9MSctVBX
usPsmuNnJPl4QzQJd6ndW9aV+LWcsWfjwZNaHTCQmKcrvKEizyFYY2YMI9QfT3sQdPf6emGJQJza
rsQZu/o50JpV8Qta0BGRCdJG5rlzZ/6ZTQQrERgAjk79dF20bJa/uNkSrv7NVR1EmqAZkbHSzy9l
BckUK3NuxT5svenU7Yurk2Uew8ddOPsWuwHBzqkZIp8BTV0/lvWGdjFsaJriaWJ8SLnud1CrXJT5
DmcrqD4ljcuIweNrOQ0N45OpVSe1VREej913flZrO4pk9MzopyXM8Ra/tn2LCRdObc3QOTZbg/6n
dsbiG0WzeecU63Rq2taipPE49cpt9smat5h6U7GvfEh22OT3Xt+Js1eq+uxZeAMm8Iyo55GPP2xM
yqAryrG9CC1NrVJtGyJPbc9b+2Sg+0Q8WBb7TxJK2ihR9ujeGkLW/a+gHsIhxVjHSFIN2Hceedrb
+dgrWfgJsVXTcxuUkQs0CJvNU1WBpPox5OMS3UViWINYr1tDIrZT6DVhWianSy0X/n2LKJR7hVtg
iXtrKf2ktYjEOUnawPLgeoYbPK+z6EQcwC3veKwAh56hXgT1geHmNGeRNLdfcggs9Opo9yzUb1bQ
nPmftI+gnFCS417Kxoh3P/d/tuTwPmPCESMFoGHI2Apr/y1vy14fyJTJyeRYIm/GOIoT+ahNbXT3
ET+oAm5a3r/qPrTbm5JJ0pK1ftPPR8P16u7sm/NQvwhbVXgUuEVuct202HrYDvMcmoTe3UcNATfp
PPtSIfpeG34SzjZEKSm6dcS3hEEoLbatsmNXXcVJc87+FZwKo9l4097gHdFsblPqt6vd9jFAraA/
2Hgzilu1heWXAm4Yw4+9+tUXkIBjKXT3A7vp8sPXazedw5WgwXix+9A85Ma1psjRwdE9jwTxXep8
YNo3OCjgk73Yp+l2NCx/5bpZwj62xiAgrVV6aOTmTq8fc+D337zSVIfVQaN6I3JhqUvDB2WdZ6/T
443VrvvzCsZlYc7nL3niW9p8jzbDaZ+E3UcWLQ0dw9FAb78kW1EWTWZNYfTRKrf+qEsIubGp1pmz
ywmdIba8lVreiPw1PGDvkfC+IFd/3X3PIP6DYu87RjeyvZvFqgmzYVBgxqZo1wNGkShx907LeGkK
jRJl9oJPRrMhpCTGxovZ7Yc+DVdIwqSzW8zbo9lwRMaiqRCpUI5NBmVd/iqNQV5QlxgfzR6wTvJY
nOh4wpf5S/Ve2GTOLBh+zO3g3IP1ZoAyVgsKSyLHCyseWDW/e2bNv5NjF/4Sripv2IYsO/cA9VqC
5LfCyDKV8mekB87TwFI1gshBQHQbK785XH+UbRZFlX6Q/GwuW5STzFTYVc80a4zUbW9O6khgqvPD
HFYz87aekYFdXCMWfNeoPgpftC/BboxNIpfBrmOjayeduLgd2lQHO2dU7+b7TxUMkrpLF/YXTNTi
FAaFxcRJSTee63ku0tLMmzugJfvnuY2sO1uUHQX+6pGyY3jLbKVE8Ng629FddwDgFHYWtFDqgZeb
z87itkdZ2UZHDvEkR5zQigsZmHp/Mzn19MJiJX/qx9F+Rv81vwLtgejGjuDcGMbGuTHsuIj9jkAv
aaK7zsRS1s1HYwcFIdyWzGVSq7H+1PqdcbtQhrwzeI36RHD6oLPCeiHPS99UpAoxaj9cm903TnvU
AHBsXtRc0yFOhXnpiRq87ULQRWTPitI9zFFHEWE6/RbFitgg9IKlUVinSavlVugq7FLGN/mUuHWF
WTWvWyb0Qk5bvDNxHpklNlSaKxGSHkjhXm2Ujlp4me2M670sovphqnR0IY+o+apy4RjpWDcGml2F
Ti6x7WJ6UPmYh/GgFOVDPobLCb2T/+rzf9zXfQReIFDGcsKohW/Tn9bgew+u9sYDx5zVcFHOiwm+
MAn9vbvxhnx/KOsI9EzBXXaKxDXTTAejn7UzaM7YCUuqu0IrwhmqzpEHm+fCJN9KGw/NUG6Pk7Xt
xLd4s3piwt88l/PMJeuv9ODbNppk83hGvqeOsLYv3mCUD65N2OgEOr9L9sFbDmFlyjN8rvZGMpgs
DmziIRlWNlB25DZ6TgiT91VqMVS8G9Ba3YXGHL3IYhdTAifSPY2waimWA7t76ObOZtwZaufJQzfD
RaxA/QN2Wb5T8Vs7DW/PB3rdLsadVsXj7JEBRgSBaSD0Huv9qpv3jbvKz3fyMfAckzqzS9Ju2W/V
jKLHlae7zX33VpQ2gw8vKLnuzGC6daNFv3IkRZAsR02j4UfdPp+AslfHQknzy2KBlz7xcjuMWNsg
8albpIqRbW8ZCQRr5oW1/c0zkI3H7YAn34vq7jr5rPsHdo7uSIZ2254l+zM74VwtQRZI7LqVWQ/9
YeEALROMIgA2CRGvHyrFCjwe+sm5bZc58iEHd+5954XyQvtHYYKlT97Ok/BhLOZDc2sYC7qTed37
t96aXBpcuYbpgJrmHG1he1tGVv3YixBgt6Bp2hi9leualg6mm5juQ45xr6uKsbaWHID2otp435vq
MRSVB9zHWX9WHY8X6M5e39Lwios3GUFBEkNLLkoXUvLFhu1x9AaFUzZZDrrRTsUVEOsttqv5nFH4
JKIxsRLU1k6QXAMh8lUP0jkpArjvAqGDR9FG4psrO+u99q6xZLssnQyIOBPw1csf2gUubw/n5+TN
FfunYuTAyqZtMB9Kb3HamIqI1hUTBd56thJQmMH0jU9lJ83btZ5XgtCMzvs0YNw57r6Z3zf1aOwx
ZBpFnSmm6ufcmkY29gPwaIveo9yr7W0EVX8uV/ZO/RXqe5cXm/8xEC/9OpkrGWzgO00qKfL1Pi8Q
WD4kJcKbPQ/+q1Ntgs+zE+KRCk39bMkyfHO1U96J3JjeER5QXeRulN/wC5hlvHICt4y0quKtsjT+
r0ktBdK/zbtmbbjDcz4Vc1bxqXze2ooPyGuMso+bvcP6V/W5dx43z371xCC+Bk0VFDFTB9FTmA3O
fv3czeXgTU17sw7WfovtS34MaGV0Yi1F0cSRCmmLtGHwMG08qrcQ6cYHdOnLecwt4wGvNP05ONO9
yvZOFG28ASPdznoSdpGhkVyaC21wPadjOfhhirPVsZ/XBlXAxa6DjWfNZXloMKI+52On/OPij/Z3
C2xG9RC4ai6OZcMhFe/YKPzzSj5dlM6BIdSvrceFArXdFxQ5am5Vuje7V2fS5q3fLLVp2CTG1Wr5
31ILougYzt9U0BMexvY8NJOp1maXWmazfauVP0ep4UquS3MwWmL5tDshmqIgGdJalVaXwYarvmhr
RSbo9EU1Hseml+jim8GRCQvp9cNzZtM4zWWtXjXHb5u687rdWqPR7ek8uOaaLoi953TAhNIehLGH
9aFcdytMV3Sy6jBWKCYyv4f2fR1VyDYTqmvsrCRRyU1tRcl7T8hN9xTuTgORlQG0mU4DANOLxHOz
Xqx8cJ0j5TTO5RpV/Jgi419v0QRbX83J6cgGWSczaV1/Dnife2AnFBzVHUxXDgeHTU+T+c201Bkm
9/YLKTaFeMI0NHjJFBUmcwFn7Ycblqx5cYA+sKrTMpshowNYOGtcgjTLkyA0FvuYy4ACsRPD9hE1
kCwec7c3X8dJOKktQIa4CPa+zua+R2x5xLqyitsrearcCUq1HsGFHWhhWzdmjBeEF/62yUrkZJKK
rri/mC3YHWw6N6LFzewWvgHHrJiM02Jbq09lOmzDeehmT38hiy/Ubix1IMLjFpC5+ggTwbQPwA3c
7XVmCojXYEQVcyewJ1QXOHl42QvPkk3Cgx8aBxPH8E+P4VRwLJH8kRoIsqu5k63R8tiwYthhbztd
lXZRqN8XsG/0IvWkOVzl1Abnulq9Nat1SB3rmSt5BfvGKCaB2Nw45C+PRENIyushQWl7DZz0TRHe
lWtPAwHuV/qHpqSQPu4bqLi46GV/8aw+r+8W0xk/3Gmj/7R2Gou4hZIbJCaWHzNVbRjpG1ilAZrM
fqzXS4PmRf+gMci7k1Lr5t6OQd4vSVm5AtVBnu/RYx2Y1TOT9E5lgz0ADkJNVBWZLxxqtnYq5/XA
M+u8GPnoeGSf1q5ifOfu1UG70iiOCwvIjgo5FOVhAgkMfGcK6ulQtSXXexmVKxcDaicsSp0Rgsqj
AJJxuQTrdnJ3Z4pemn3R4nrvruaRolu5d3vZN8MhR0wQpO0MOfjsEHwmudMX135kwGUROkCNUKTu
ZPU2/UVRjo/dNa3nFPJm60yhX19T5lHYSJgCBW86F8V0u2GhbllEbdQkDGI3/zORVSzKfOLFyrtO
8thnLuJNlZX+DGNDewERl9a0K5H0qt2b0+gY27s7AWJ9YWlfBAdf2508GSh+9YWnwa2TaOmwYXqr
2ZHI6pSg1TiEbJXhxGOhHiFnzZ/I0GrIGgZLNl+GOhzqg9sucr73msL2j9oXhAGLFR1lPA0kWCR2
lCsfjJnauNB7WVvHgTvTPeSqXpyMPy+UMXSo8DoykUMdlyG74bhaQANlEiz3/OIj+3oSFjG2R4NL
5ivhpbu+Z0E8mb/4Mnov2QRpfed5nSr/jFXVnbLNC1eRBv0+8vPsatrpMLeRrO2VBZAS6vE8XJg5
9EWi2bxwkYGHJhHUq8Y9bcx9mI4s6kzrUBkU4tSSlgJg5BlMqqKC8yUTZhlEx4hmFaG7yifqA4uK
EqlA6eDjW6tNpsYidZ5oYjLXJ93kKo9tozZJAMFpaGa1HTQIEoWZm98NmbcTj2K1NdNLUZNTdqw1
pp8LZEgdLUyhPGv/VoAYAqTizrVcb4A/46uzNif8KgkvteNOVIbzlTwR/6vPdpk3s7r0bcRHGN3J
DHIrSnpnVEsy1+iyskW4AFr3bl2LoxOJUH9eOVn2k0b2Sr9O3yPPDB3IQfO4kruT8ERDFm65sCzK
KTPNsPccivcpb594Lrolq+y8KR76iZl8cJ4bo1A6GYi+ozbYjRDYNNIFvMW+mcAGbhs/ySkGmDhM
QdiIhBs4MJJ5d7tvXcQuPIEln7exy3RTJX4VAGZvzcJlJt6Qa1V2DHdjAn9tK7Na+sBT22ITj81t
WueT443FpZXMmw7YKi0GrNUowgv+TdXHvp63/IfJazJULqMK1URsjHY0GDENHwnzMcS/sTg4TFSJ
BbHVBKtYi6LLGEPn2xupuU13llZERT5UOfErbDMGFh1h1QiDr3Wf55MiD7fPqsJex2PQ2mzyBm8i
4ICnuEJzDRO9oCUUe/6zusogE3NehvHZX5RnZa7BPPZFtYZlXPMnJSsbWTWYZcqiXoSfmJYujCYZ
bF2ZWSHD0XnrpLXmKVsRJk3dyjP80yWEuT052qYBnIlLnm6EN+3rTbOUA4JqWMG0taseCPeFXCvT
sRU0WdzKIn9iP9AXNybT01dXTs1B7672H7BvkGSeozkyTqay/QauL4KCJubh7aqjJQAOf1ny0esf
GSb4w52cbLEi7HPUfEZLsV3jvewl3GYCADfl/to2iFwpgVimRBzHoP/bVDbsZvhRBjbc2nUfstFa
dZnYfHa8jQic/jGaKtf4kRf1HGDSQtQV3bSraMbbQutpvZR1twWHBYv7L2OzeNu1VM7mJ9BY2KLg
BpCf6esN5+zryYzOhuzx+zIEmyRQupoH6d0j5+DD2oxZ37ggZYasMHWbH0yqwnfDEOiP5OIA0d4I
CqxPIQi37mbacwNZULHMIvPraC6SJQcy/tYvXc7pGbitfGoKoPbpus8aFC+aMW5A5dq+wXVoDuOH
rF3QZEW1MwU0xejp216aCE7EGJQ/+q1jXTV2fDvHVaxS3IYzNpRbq2nnDg1wuWzHIOzKe+lWa38k
IJZlBRNg1gXYD7owE1HUzQe3Mwv/4MMsmdjQ0c2z0JDWB7nx5ZCxkfGcg0NkyEM42UjT13kNpuPY
Rap/y82oMI4w4QcTSurufEdV5AiCkGFinirZ7voNpVPI6TQZTt6+zKFYtrTSlTbvQwlb5OStVC8X
CQ7Ou12cIhrvcjQo47O9F1P9GV3qvCKAKowHnsn5cbNrBvaUtHXz1IVlJVPRd74d9+2Qt8kIbq3K
KncdxoMm9vejuyZBc+JBMmqYoxG+PKed14Q1cBpGRuQm8OTFkdyD7dyU3bimUFeNNRtG5PcciMMq
kkg71c6Yax8itIbFLFIDmQ1qnCgfnBtQ5FvwaG/dFCXW7ro/CJu06B73mZgIdCWUSyarrzId9tGa
T9vgtf09qqA+z3jMQQyoWgfGxchFXV9W4tWXo224quERZheR9Oa8i3QO+1Ule2V7IoyJEy/GrKlW
9i01v4sLhHIbxE/fuPOt0rulCKr36jyV+14WGSoZv2HCu0PHKstroAJY/QnBUgUGMtOWriQzu6Ac
U4yNa/FQhU61ZkVIsDhjgIYVxhjwFaVbqdxvZMMPCGXN1SiyjovXIoS7WbBJG7yx70u0FCExx05L
tVLJRacm5Rc755nCPcsHu1veW7I0q3Sog2jJUDKAnKV/kxv5Cy3rPs/2FWou21SvawgYPb32ldCi
S2q525anVNMi+c5Dof16YddlEn4Y+csjEugX4lV4iN2gqf0kxDKtErPrIzfVagvET7EXov6F0tYS
3zd/v64g+UKU+SS7tlfEMvsjc01kZNK/6zttLkfYh4icrK61u6RrXXRs4Yjg7cCGZ5dZPtvtcmxD
I/cIYYKtGNtTcEHBufXfGaSzQ/dUO7GTwvpbpHbT2MM5wA1H0EzX+pT3UnnyjO7SYPDNn8ykshrK
r91cOki8iCShcwW2QFiO8H9K5iHlHZM6P0rCjusRddlWt2SF6IDVu2OO0cFvhqBLC80W99a0KkZE
o2im+jViVtGe206NX9FqRdsb1KvCyjZaIv8Ou6HfHR1z4AlvITi/6vF/AM4AWQHT+o3DxKhiwu1D
97iRm8VoRtvblHUMs4wbuS9N/rzy49mPw1gExh09gbuetNq38qYWZgeXDb7VuGWBRTRaolThBJ8p
Cq0iFYFZGG8tks0okWHr1w/ujMb4NG2sFKdkKQLS0LxA5ESaYTTbQ8RuvtO+FEPRGG/2KsMvtLzV
Z4rC4PO4diRSDIAPyePwcY0xNts9cYeOBrtw5IR5dKyhtVR0xSZXFuD37USrxy7BcMV2p4fdD6k2
PefHOkbOSKA8cVyJEhHLAJ/iw35s2CN8TLUz02rPXpXNvuV08eQj9nhqZs7eN64ySJmkjPZsj5lx
iYOjnUYdTHNyh9Pcd8PyLoi9xP3h7k2DVY9L98L4ce0+O7qt8stM5z3euYFebT8GW9ftP6B8zeFJ
llqLgz9yWR4ob93mlxFMW7jGTHK9GmCqGhaPmYmgcf2+Ij3i1Omj6j5nM0naApkAfTLCLc4z4kL9
93AwlZFKjmV9v6hatHG+76I+UTE1XQrYfqaooUrXJ3KBq+WgARTcSc/vu4Mo0FTEs+H66qYfWm9M
Kp/ASprW/IvOO53266DrX52t7T2mjx0/qnybq9sWLGWeGYww7AcuBBMIdNDmP9mZsgqTYluaA2IV
HswBkGRwMew5f8d2/UnrsVCPGK+D9hA0rlM+I+8YunTJA46vzmk7/0jnxZJ4pIMer3pYbziPEdIa
qy/UeEfbEVWZ7XXUki0N1hwjeAsoIFFdMX+VG/kucJb9jSSAeUOGNBCXYxrhOGcS2Q5bcHMsnyev
Yru7ddvaJtdJK3jBAYWBOnYWEyPVMcpLsDq1HzWqpiVpynx/LBrlj2nlFk357Jm6H9JV6G07LKxN
vlcwpna+gt20EyJx6iF2rM5500S5trAMiQyMDTiXXx2pBPp043+kRLsu7MSrxPJqj/tEqFqjgoeB
I5gzyLZAYfp+rV5wlk0QS/TaEm44c3wRIVhhqLP/j6PzWG4b2cLwE6EKuYEtwCwGUVneoDyy3cip
0UhPfz/exUxN2SNbIsHuc/5ISDYS4LZ1v5AXNZeSopi7bjpzx1+KoYV73lexiYH0l0Wd0V4CBGZg
YkHzgbZgPgSZmtzI8xMiDdyAOEHm9SB5bYdKWA+KJvidtQjGeHBbin0ouGAShzMOh6tPM/ytWDxF
7VfLcRwVzFHXvjGq17WanF8Ybfy3qpk8tKw8MvWlqSqnixxduuOmdx6AaT12013bgyz2AW0Kz5Te
VTi5HUO3keWXMomnxhTPhgtyRiFkgLtCWzkwfDks6qyK3vgKuqw/Ejwx/kZOwruxgIt8ebnkcTE8
ng7TU2UdOQs346Y1EWftvcIz3oLQDECrl8n/7PAm/Z6N1mRmqI1060GmfItqNp+wscMcldRgm8es
rjuKjgjwUscWgeg1CfLmbA/CRh1SF9lPmJh8hnKQjy90SRKc2pWUyyPFGcZomBNWan+aqjPwurEp
rZBGy3XMsp+sooGMgjLN9yM0kYZR6nprEdeafIjcpZ5yI5K5YRpyZ7Gnha17y7g5/3FoOR/a4DyJ
RrPn9+2WqwVgqG8e0OlCW9wwWnTfsJ2H6pSyca1xBjp5JefO+pREEPC6pGi+N7TAGz/LkoHWmD4p
oZG7MtXMagx7uDqmjngafPdFPj66wJC1cWk9Z/UOy/8bq+jHvHIxg+sOQxlcw9k04pBa2BcexeyR
3TOg1++Hrro0yiz3DNzeS4PiqD4xQ3kd+vsQz6+uZL7xFjPcWkUb3kwzc+brI/AHtYDrJ5t5XDmZ
Pduq97mhq/ssUfpwYNkHxFP8Ke5QoeLg9EZQYrARKB66aUZc5phttPgFj8bKgQDXVM7LsbbT9JZR
nKvivtPFuSRYv9t4Km32y+iN+3BFkiJXL3luhVrmg9UV/T4TrKPx0Ldod/jW6zgo3P5O9sD4Mzih
+s/yFuVvUmDV4QJ375OmNYLLAsgoP7yPCa/wtluy5MNefb5jMx/L+7JYTNYcUuDb6TCdQ09PoAWh
4f2ugQHPlVD6u7Sb8LRgnwW3a5UsI3+pG1aMwH1mHCz/Jg6RA5Gfe8kB3GEeozUtDUhc1S6/yH0I
xbGqw+ZEHZnzK3cb9YPiZQW77h7dSwXFh5IqsLFlwzVFnaGXCcw2dmH63KjMrPRlXXvzffJo00Zm
p5MVJjonLoddsp5jKADQcHsSzqnI5/HWLZ78pVsnOCLfmc2DgbrO3Hm9CQ2FomawmTaqTB2Q0qsc
uBSVvIN15taHSfUXuj3fLbAuEtWWS+Na1tZiJ2rHWdma7cfa1g/GQa9Z9TLMTWPGfjsPKOmVhLHz
zLgQ+WBsMiDsJmqLdvlufG09zaNJt1g3eRZkiTqJNYCfK1TSbVI5F29lvVLJxt7Jj+POLi0xHr/E
3Ne1v2SA5jNqWNI1/1bJ735q7NfAkh3t3YKA6agBPIdxHQtIDCsVyTkNVslgL3R7SOjqvi9r38N5
zvqvjd3D2xnin02WeLqZwN2v05IkX/XSOtsSpvOr99zkRXU+dB3xqU9T6/rnbql5uRdViM+J4s0l
7ov8x8BTNaCWWwvc24rr4cFTPfyZTh7zZkwn/tX9DUhYRAo1Qc0Zho/IrPdt9Z+d+SzazHt2RGw7
7EzRmuFPzRHPdCT6vxNNmzqe10oeM17P75qBWW3QxQbFfuWqkWh3GusqYbh9wNE0/Rxp5KVzjh5q
bgMUFufSa6aX1W/XF4xfxbonf714n/zSu9KKZH+G5qiq00I/yc5dBD1s9TxY+1whs2HOt/TzwjMO
ixEuNn56n76fOLXShibYHFI/rmTZkSEA3/ckesnBHNDzRfYQPLOEUL2MYbe+9dXcn81kaDZIGMzf
YYplWLoEztkRnN3IPQao70Z0r9ZownQxwrkpv9+PZlPt9cjE0df+9N/YqyA7Ni46lL2g3YjA9jYj
BojnZPDJzhucdGf46eptAslouSP7n4wlJbL6P7P00zYeayN461BE2ScD/sXfOlPlprvFr3yepsz0
IbKt/rPus1BuOKMa4wDEp6t90KjAiFWGBugkG5wkJWASJvVDMWrbjKg17/HHt5P3nmDtufApRQNi
0wuURSnY2H86kcnHjGXu1R/QikSLlio480bN51SpEOpSDU/KtGkK97s+FLGYaVKKQ26WbGeV2n5P
G7c82fnqIJaaRsI26EJkTktde0g3yPZKMFMAf7FFwKKXrZEEOHZ0BWa5L+Qi/GtTYvr8I8bMzN4b
zel1y6bKL6nga0qeIoOLR0hlP4UDpzop46DFFM64en1KafilFCx5ZU+U25GCmiWChYYD0wKqMWvd
5oC73Nx3LZLv1YV8p073wbg3NblMhQ9eVvJexLay+tO09OCLiVQFWgFQC9bjfuCKDMPGA/a3VgjL
0Dq5S0BgTNjqLZkUbQyR7O8YkNBk5bwKr0E6cq+byiPBYJagqoUVz3Yw7VpUeJ85UOaVzEGPJjTU
BtSMlztc4pwTS/M9Da11qsLS/lP0lbUva0t+BWQFHPSkiHHjcoNv8wr6Si2xpjSGGbbDIyaNXzzl
BLNOw5ockFB3+xVLSgQvXL6oIWxf+lA9Xm3Dn//ahqdLqJ0lA1sN5vy17aZ8wZvWa/1uzw5aXDsb
sCL5tlAHo8j7iAe337JMr5sAtou/ME8/XSMNbzYEJh8IScgfkdvC2aiG2omNBVwYTUvV/HUW6GoP
uC+yMf6TYNbqfNMQAUB2sKIYbgIQHgtSJehvWt8M+OaPEcrjzVpnlGCmKe6qFfmVyjIwPdRT3SZb
zPZ3KOv6vvQ8DGXpNn9qVkLUM9zUp37IIMRGhYxpLtbqo2GI/U9M9XqrcmTCZA92v5PAXKIqSYih
oYpvyGMznLvf9GHCtxjz8M+02yYBXFjLZ+olxd5GKxKnQ0UiiOvgh0IgPBdPfSbNPaPTD6lmoGad
HXxPa2B+uavh30tm4iZGo2gzKjTLv3J1rR1ibG6NhzxaRLAq4TYdENbZTDaXsjdzSqlL/23gQNqB
2Ky7GZf7jgT0P1gHs6OZuJMR9dSZAfdKV5zGwNBHa3a0hKNS3iFrOn2c9VIBsawV+aP2upc9lsNd
ZvbJ90DPxBJbpu5+94SN9XFrOS45R6XzvTaUoKZ5hq3kkf1Fn7pZ4T4IreWf300FCL9bfc+e8H+G
Ks9vFpB4VMlUX6wGsalnpfJLuohmhIcgjbMvIUeuSY9NOAaRiRoHk4PTf7A5szaQHnKsK+Cpg43J
5V/H+8MpuE5x0wl1mfPC2pa9EOSi4eKcK2H8rLOf7gZYw0/JXb0Pc6F/W8PgXPiEJYdiAZOQWae3
nbuaZytZTYyN+fg3UW37tnrOgPW0dzZTkXzKoHJeA4jiryl3Pk0FDe1h6/xGxmb8xycyIO0djv7C
lV8c2nYu7HjkomUyrJSNGDf0v+xALBBpaUjhZ6rnb7L5HpMEAMlBFr775uTaVJyCvJ+7IezCzdws
pzY3MmYO0mKZzu0DTsPqTQSJ2vlgorsW5OJuNFLHaO+sg1XPodh345BvfNXYJZS0TMrHqr3KvaBr
wHmqrNEFCJ3UeYKI2at6ypOo0n0Qd0Wr/y//7TpKqEu3j3VCwFbYJ+qQoendV65CacWoue+pVfy1
WDTIV/gnXiD0vdd2Lj3E44bF7xqYQCb/yxgVeqR2ING2EGH7Cpk5mVCukhIgd4X8T1d/n3jpDwrU
oNv2xjp96MZOn0EaEeKCi2r+71qtkVrT9q6EGE7IDeoXwl3wLy4IBjb+WPufBLKm/6ZhWMXWyKwH
6bcWzNgEhjb/yDcwLl7PFkc0jEC+RibjwjyTJH+EUecZAsnHkU/Mb/nTJaH1QSyFv3UTtP5l4jRF
JNaEiyQZZH/VjdW9ogtT/0iZyMDCc8JG/TzoP5ekSs5z59nvk23rDCy+geiQVOrKxu4AX7zlQFTa
unlc3Vcp5c/qkxNQpEt/W0hFOgA5m7FysJoiiLPGDRSkyYBdT2AOhVPYPve2l8aBUYi3bh6rfcaI
/IzXM0CQ4M4+c6uNlC8DztxnmQzoZAG3admAZH3SA0aDSFMKdTXzftq6afhfAHUIgwYNDNVX9gcD
XcFNebTSmcU4FZFduo/YHHf9DBc0UQVfiKlIloeQIDZmz3L8s/gyjDRy6c40exRUXvZq5El7tsJ5
uYGKqditqg9pW8ETXfXlbsxnxHEAAC2O3EvTAvvky0SIWtL2l65Y0yeCuqkrroWPggJ6g8dkLlia
1urOBZHemkfuagmPd66yzNy2tS25gTrkbsKfmhsy2Pk6JY5+X0GxTlaLWcDNKjXcYLMzb0PtA6os
P3UB1AvH3z5QqoJ01nx4zvmvIVIdL9PcGv3bCoh7Fpzt93Uel+tkCH83FWl/VKtjvc0oeuEbgvHJ
7OzxJh3pfStSqgFzSj8B7uvS96IHbl+JkLN5jvycemqGmLz1u2Mq0In2XHZ30RfrzmbhsuMSLfCn
hXsA/q/20Aj3Yh5bMJ7c/Uwn29yMeBhZTxdRHIJ8/mFXuq+B7GJnKM7LjNBGw/lF6AbXc4Xt5RIi
puFqqIxYVLZ1cAi+1bEsnbjyp5nWZq87BImcTwGYELq3znpBc3MqrFydaz8bNoHu271hTf0lY7mN
R26DyO7Nv6Y7pIxknErrNHQnxZZzdE2tY58p9jI08kbM1hDXQX1xOv2WkGL35BV9eDEm4W/ItuuP
FeXp8VpQD9EAIJ6WyTMZBpEjGHzVtu2cYl93lT4ngaF2gzGncUal85YGaZINBxPB6lDdO0fMG7ix
TxyVrxx2CpUeTzCBbv29t9MsGnWgD4E2N4/ASVtwtlnsQUHlv66d2NMv8lNzOyDYHSlvWoIvSYE6
Qpv8RWLduwsOkB3DOcdZHXZ3YEhitewp3cjeny9zMXzPec3tl1pxHg7uxsLOfXRFK2IbKeuCeEX5
UUdyHnSdSWWGhi/40xJusHWlOCMwJ1eH0Y8sjpJRTOnwbCCroHDbLF9Mb6hjx5D2deqNf5YVSMwr
iEnnTJnbvmybIx+Y+RwY0AeFatxtKdtvc4Hpa3seBDl2nAFt8GLYzfylRgL6TE0AMjVRWezNKZre
IkGpLHQfP1waTt784WbCcJ8bXVxX+mduHHcjRss8BU72wtCJuhcEAXmAZPnyUFmW3nokxuEq4JDP
mLnGDf7/ZT/beX3IQdwxlTVv2JzLrcPqiESjP1ja+1KEcQIaF+d5aeXjk1zdR0qa4Qeq0dij3+X4
S3w/Qp6ZRL5hu5FZme1zj7tikziJc5pNUsvxl+lbsk7fHSlCHaEDHqjUHPL0t6naoOHDluFyKLBM
s7SbQfhvqtZ36KUfUff6WQKKxqmv9BaOE9NEL7+0n75ZrdW/AO5go3MagwXALWW5D/Ki+ldV2a3i
p0Qd59Jhko3JgZ52751qVgPAuBJ6jHJfly8tN/8uydZlO5mCSB0P2cgxm8N8o4F1o2xhJ/enHIER
IvyzThMR+7yCH6l0y61+6Ac5S35XqYFKJx032OCIIcCu8uSM2IHWB9kv+vC3avV8yDtRX/IUugPD
j4NSJAvfJrf4B55XHRyXHwvmKbn5TlU9d44Js0M41/TERmUeTBxkO7fOfiGJty5oA54dZ/K2den5
pNxCYVfgYHHFFvqELwRFQ4FOfOP1XZk+lvRXovEph6J97gvSC1iHa2PlrErlgzEeX/rR1Rvyf/4o
wzuTefvLHs3ndCr5I7nIb0Tj/ejCvdR9bR3KwUpRoOt16xn6H97JEFxCTM/0UvMKWbjBtNc1+1F3
5S5hW9lVy/CLeBocpGuFJwQTRLK2yUu94HnM+nH5CWs8SIb4z508plLPsTlZ5tJ+CXq+SJow5eDa
3mZwJwRNMJkxmRz9ReWARQzWgHtkKm+txPytO+s8puLaWMH6tFJPuuMeVpi1PMm7iOOrHeFaQVbe
Ww+tcFFY/laUg5qBT0LOBaf6ZQSIXs3i8b4N0wi0l94xiAlwKkBQrmZ42RatuMG0hagKhwIg+9Lo
GCrzq7fDMiaE7xcqrX80jr5luaTy2fP6A5ITJ56N2TzaTqkOjpGyGTkUdKPYbA9llh4rJys52xJo
UWS/cavLL+5Ma9vbM9Io2HNvr6Qnjij5aA9VTv9MHke6QWmURB10IgetdC5DyISMaLOOETV6JzQw
9gbdTLYd2/LNqOYb+SBp3KRVuQlqaqLpSxi+te/CZOv27s9l8Qcd0TnLGnuHJvrqdy4KJmJV95Li
kcgfx7NnIZTK/CaDWMUZkNqjERu+n772NiUMlfnKLPcfQRO/IIM/HNtv99RbOVFJavtGoXOBEWyq
nyqQw4uDPPMNoZN6Auy6LQi/MCWwuhu+NxyRQvGyLyO31VS1uCCScqO8vNgSA53G9IWUr7K1Puca
YWaAvqSPMv62PyB2YpclCLWGkrAbxLVFFJQPB+Jiu7nElLW4bNijPIo+8I/Ks+U76IH9aTuzOLqJ
IV4qkuqfgnAcNhVGzt0YOGM0FsW/OVzPU+3kW8/p1X5VhFA0U0cfbuDU+TEPVwJ7yZclgwWngWf3
0CfzpI8gCP6z1ySo3lUDcdgBqjsPM28G+AZx/pna6ycCDaaPjifJaIxi5/lTekuKGbuYzj+dJjsa
6xo85cibv3oR9OAeEED5ahz6xfnD1DvFXZ2fa8Xi2Y3ZwWqRmFddlTImohNFTHlKUvnjFuWWVUef
DZn9Y/3NiS3FI1UNZfiUGV1JiD+K9zxOekfsEeb9LRH5VUVv3plVwQTNFWlt6Y+/rA542aqWdpeU
KJ6iZR3rvRrNu28uhOZohA0OKvE4bziWbJosLkE7qxMHOVZPPnAbu7fauw1zvx+nsYly5eSQGvxg
o0ucRE+dznmsnIYonxbvKOUhEd8GwvfGuqVJ/2mV3YJBpVPb1a2nKu7m/LKUkyqQmOX2qTWXN3RH
H2ZleTtLd9N2aqscSS2rCXldYhv2Y6fgmyll8oEGNi3yiLhq2A7y6aHnsfCpQZvJp7RwOrQ/bEmd
7eGfqcJ7Q7MmuT648vtieWRW8qK6iLn2aSi6LQZwE/tD+EMb+p92GlfgtOnEecOh21K/ZZXpG3zA
d6N8FhzBMQSOA/cu7ewCZv3QDvolIC51SsLHOf9wgIHEU1BQmf0ZBwnPuZz/TtDx12EUKziP1W6q
LnxzC/9eh+adArmPfPCMrawUHltbf2DCNCLEaDscEYBdia4ikRWfQVmZd6/wv2DumzjFNwKzjK67
0hAkZHOWwAb+r1YnL45AtolVL4n4J9ysWoQxonok4PBh8HBBu8O+xOJaz/qlWMJ71iNGEQhsN1MJ
5tL0AUjDwiAlTOfKjIdI3Jpfmek+5jq7zN5w6+zkMAMvRMmDCSmm1WZ7SRd2jTVDZWw/rcL+SCv1
Yw4spjKp/0xV6j9hVlmeavF/hfKgIlDtjvNiaHZtZvwllQM8y9VntXT6eUKfw+NRFNscd9nrjFaC
eXYanoA4q1PidB4MnvUgQcyR3ZYcFNOw/hE2FGCRadPfsjDBfyFPjz0dKfysw09dyjPfD3UHthFu
SQvBLZ4/fLi59bnmnrVpCRzaVqwtnNE54hokgow/dnqY++TLSrs/lmhxVSaUofLazXjYi4tPR2uY
JKe1CW91P/7CNdnEMu/bI2yxvRmnwP7ogcuwKMj+vMrwhvDmmqDWjWet7Zjr04hbx71JmgQjGwFJ
BKLo46jlQ+mkd6eemZW8ETN192J13Qu2tXPQBe+WU5axZ7lD5CEr5OM9GHFaZBMJ6QN1cDVEpOLD
oqPFRWsCyzEUcQIoca68Vrw1bLJbjLnocA2nPhRhgvFg8Gf0TCqPQ6yffHp0p+Ih43Ap02BAYjOo
wyQTI3JJoHpuvLm71bpZd0L6eeyGFHIE7rji1J+W2KuQ8eWwcoBVCHYS0OmjC6F94jLVxwa53R8a
TvuDlv7C/lHSOovh6G9aJafAwFljOnWzo2v2TNpXtUcm90EoFUAiJPHZGPAu5ghYT3rOvxzZIFjW
6iZdVKPuJMxd7loJh2ptRV7mqriyzD+DkwyH2ijC76kqb0va9R+kJ9hkawc35hM2Fi7AdDPOEP0G
4ZwQJAC/4Tijg+XmfnPGLsPs5o5Ys3Mf9clgX9BplhtDVj/snjJaakxetZDDETtxe0RHJ7aAT3RC
NqieXLt8rpQvD3btLSzMWXC1DERkKVKQ7RyIIUbR/Jp0AF2K5LwI55pGddE5mz5FalSgsQ+8i1dV
L3LxJoLJxTnMDA7FBMT4IbOLOierWStTGt96dW4bue64Hd4tbV6qkrUrzZqdzYO4RX6abcxsXN7L
wGAwoNLiyU8gwowxp3HFmv6z54aJ2xv+39BYQbA45JC4+HmT8SdVBmUwef1KJF/A5jGjkM7xNDEu
4c11prOYUvvEFf5caPox1QikH6RSHPxgRb6eyxkfep3L30BLzZvzkOKF1PpG9pTLs98Z5ZGTyj/V
1ZzECMKazSzGYNPLMjtC2VpPa4iHaRqTlMUznDazy3DZuAXXvAibvYmB8KmD0fhCNvKvyAFOkA5g
exFciLYzWsjLEZUgw+E4T9V/87TYd4oqrUjYLqnShf08qoW4jbrbCrG+IyOwnnDKPfD4yf6GdIGn
Tdb+kFKqcHDKIbjXgflSCyf768vA3pW1a8WWHnk5hZcc8yX/VIaxvlcu/KrjLq8sKSuykoaEoTTP
u2gFIoTwbo9ixPO9VPMFAvtvYuRXdkZWHDIgYp+3emMKEh9Wx66e3dEe+I30N8qm7gmHUrKDvZn2
0En6trpIjpJHrgOhS1czCRCaTJaOqVRQW9EImtPSTG4KEkQYOBMRLQZ/mmWPw6t0W2IT+rDeu8Hk
XUoey9dwfjQBDM5z6DW/QlM/k3SqotE3+jjVk71RS97eqwXxG57SgINYWOjfVydKquye+fq4IFy6
eAaXOgotGr+o7+QY6v8GbfWi4b2jMFtdWrWbH2TdCwBxhul0cG4iLYy92Y+vqXaZWwuTLd2A5MxQ
SW/sxjWuhuj754y3v7ex7ZGIwEhfN1sr1TmGFm98Ki2Nrq5dt0qaLLkdZkGgwXiw7C8YsXBrUqN4
nAw9YE0G1Zy8EcQMBwVZDv7Nq7r1G+XIDTsS/hQCUJlpKje2HluFXGqie1Rr3LU5TXE9p6RSVHKO
s2HIENkQ7ecmPcZKlvjN2GF7jKxl/i9v0wIwiIvZJZ9EIbtZxLsBr7jPC9uJ04DoDmdk9l3sZwTe
4RGjff3dCGPk092KH1mE3gEweboLu7xngk7UVO3nljl0ydrl2k3i4rnNleMP4FV5Ii4rfTQdRqg8
N7DXUqQUjfX46TUL62thfymQ9bg0u3K7NA+bgC7PXpIQrOj+lwlXRAiRHT4aGaeilVbu3SUd411P
VndxSMfcNmWwn3vGkTlM3gld+o8W5Y9Fqku4DH+bDHSMPCQInUx/Ji2OVclu8N2ZjwgXf/0aneJ1
GkS3qQfI4GpJi93yQOE69uSt8wD2H6qqmNilXdCDoQYyveuRKUVodgWBSG23VEFN33DynQEX3u3e
qfbzZFfXcQI5SHHmnvx+YCEDd9v52m9uvQ8V6g1oNMJguiBC/wwG/45Z5ZhbxbOZ5q+Wa2yJl/Pg
CdGehu5yXu38n9ejuV1M1LCkg6yRncI4kZhAikldP4dNykNTdGcbldFhTbgi8PZrVGrYkmJ+BlxE
k/c6ZUka65XvTq2KpriCKi2n/ZvazbDPzXY9WuQK32tWL7j+5beBSfLa+cN86kiJfBJG+k0MxUI8
AKQysoaJSMb829MmEIWwXvi6fBMS1vvuLhgOurR9wXhIGNWk3efaCYB0UFpi4v+bVfVz0fY3r2MM
ZhSmvgn8ODk7ZWgR+6AN+Rv9ob/LC0GGD77mneuOA7Iuue5dbYd7WrnUMzpyvSvHLK82NkC0GU+r
WJ8zWnVe2dr6I+E0Vew+nKJlbuNsG6wn1pfTWNR/EkfKWxAEPx1Nh9t0JKMDAUBztpbysriVAFnp
mzOm/N/jw2+EWPUd26dPHImXUOLZckWbWI9hlPHEeMaHGu0jCT8l8EP6LiVYW53UekMEUbMdEKdH
FlxJDD34MnT1U6qaZtPYCf1V00XwTUdjRsZ5uoTvJnNf7C/Ta5A9NBKUax5lTy5on3T+IfP5QI0M
kZg5DHNTjdXVx2BH8Lsp/pAyqF+wGBQXnK2E26Wzi3tWkgXIbldeZrt1vw13wuTF1NBeKjstiNkS
6Re73bqTlJju6+HB/s5zi3TU98N3NkNny75AZQUKh7iWYmHr6gJxUeRjk0iwGDPul6L/FkRqbNAX
OVGWqDpO0kQfy7Bbdo1UztEQJb+GS3q3rGkYq8ZprkkyZK+BCmBRiEI4+n2AVaoIYPMKqGRfrEi+
DK6MM2Jj5OFeu/xkS91eHxDr87CIeqc9MWVxKyWpYy36mQnR3MXEB37J13o+4FLxNriHjF1d04u4
4SVOp/3K3WeYUTnlRbA1TdU9ZuzhFY6IeBdyJqiW9tYdtZ9lhJAU2SOKu22AlQB8YZhwrYTTWQmJ
e8dj+VMtCAWagLrfmAMYoQVqv21N296RjF7vEWDmJKD6wYtCG7BDq5Y+l4mtIMV1ullBsbnsOiN2
627er+XIXGK4AWlPFlGkXSaIOwFd8uHBdoPv46SYHWqPyVZ2SIyTibXRFSoSvbpY9xMLFN1m0DBT
PqrzbISHEFUUIav5Aq5QuruayNB4qu3lKCZfH4BAxnPqLvNbZbdkVBSzPGvbN08ia3/I9LT9uHSM
9oxxRr/7xVDfVFgacY9k9MjVX755mFzvAymRGKvcys7jx+Wgjlmn+ttE0fCBVD19sBkajiadDXuH
ykbwK3KN+cxhCaRlrz1o3xrfHk/XzaiHhKtlkZu1M4JXPKMuBoJ8Ht5ttJg/0sQTbcPi/3FHDFC0
zpV7b1l4abOMlR/PHhLYNlmeKjdf7rWq4dUkfNI79rSR+cU3n5n01Z7kCcXG0Qtwbsf5GrSXfa7T
0rzNYINXc2ncg4mof4dEovuYNPZa6VH6ZCCTVrGzyuAPMR49yLKLR2vt1l94DeqLjfQj0sHy5Q6j
+URrwINN7/or/ldsCqFLMIPpCfqIVXHKB5AXsu6mP1LXgN0DkqU5aqVhwpGN6d82xVFMMA+USkLb
R7sZqKC7ck2We0kjRTz3QHJcsnQ4jzXiIpRAJ2RVBhEBg3lthQmRMQvQYFI6jhA31QbfVncB62mu
pNG276KukgeCOWEFGYMn5VfrL9Wv40UFifGJj6IncaztNJbOtWq2LALBEbNfg0ZmkO1t9tV6kJ5b
7HJY1yedSvU8GmoCie68bVKEw8VCQ/3dI825hlpz0RPOKj862FikHOsPSsd1h0zXPuDtro/ogjkp
l86/ys5b9jR3TTtdmeOpXZx2BzPc7PqkIqG7zdvNg/49LbKZUGpK4wNTKXKfGTXr1XeXRxQGAgnM
g5h0MOLffGmN96D2nYOa7fAgVMBNm4BrblalMFabc5K8PfwYf9dmLN/EuloMDG4xvg02NKqNn2uX
ot3IHLha0hU7DGbpCjRGJ0s2JNkr3N4KYEU4I1kXnQqvtu2k21oG8i3PR6zZjTG/wtmvn0IGlHyP
ZbUNAo13cKSP4RnSMry2oyq2qYUKAimBOjfm6H3geK6IvmgqdUkIBjuOpK29aqHSauO52fql08w5
z9yOrHrV+lWIROznciUgphb64djKTg65bBuX2KZtIFjnGEqczePwi7HLObcVRxHYEoe+39Sg175t
rDODgtF9Of/j6DyWG0e2IPpFiKiCx5YEPUVS3mwQ3VILruBt4evncHZvMfFGQxKFW3kzT6rWOS9k
SHxoQxLrMS+V7EOzxTwyRuVrMRfqwxPpdPVRxR5Qbsa/oiuQ8IjfT8/sldWbaSOWh+1oqM1C7yw4
QNOGN5fQRrvKZvx8qyLhzriSXmetaqB8WIKaEYOzjZACZz9uQFAvdyOUlwrol2Zj7/CCyrBcxmDT
ldVT63opWLtWlCchpvsrFIkLViaOT4xheMhS1/4UTkqm24j7EH+1V22qtGly1AKf93Mp3U9W2pwd
QaPEo4jnkVu+Nf2z3eyeGL/nUIOmd8JqmrI/eJXqTbcE/AnsgYLfAiTpVSUKd45Q9qPRGbzAu/uh
aWA1RJCTOSFx0bcb0JbROgYa8ve+kHhxgwV1ZxG1QhCNm4qyTgIPYYnRaTN3BBpwKgzRAXQYILRK
1dk2SIb+j15yda4DyYJPe/UFkyThdnSi+QBgJTvSTsdONhvM7oydlW0U2J6VsDMQcRNL71Ncx9a1
JeC0Edj9AV545SGj5IK95Rx9TwG+lEmUxYWAZnq9A7RCfj1oldQHnkTgSOQ69BIUcYxx7dCZxapk
Sg09X2vWlkE3bgb2JyQjkubITeInaNhO6MHHlLQE2YsLloLxEUOEtqz6nPCb3Uh8ST9VOTKr9EbT
PDrKNratIK1Pbi0OcdjhHzIJib5Fjq9vgy+XYlsPnWLsdRccHcB/vYspFzIXVrIEPwYEATJBth5O
oo+Xv2bjJvyOe/vbTknyrkyISOfaBEWQum20dsQQ/YF7X78FhR7f7WKe2Xo0+B9mjPX0pXmbFAoT
0gjcOrA61SFrMfiLWtq0Kuq/hpGJXTkR/ADnG61NZBjEm8TYeJzq/5CPUYktRT6qN+y7g8Ne88NJ
LsR3wOTZ0jukfXvDWtx9Oon947k5VyRz5gDF0fPMNY0NsSPnUC9ecWQr4aM0czGsB4PS2oRLSXL3
X8TpUIb4ywdSwCmXhclZhmte8nYtLIPXnuRXMfKMYBbB/ETohE12oOb6VhpLwtdlfjPGWNc0C0R7
ihHVQjZeBsby/0NStebuo5eoXpswJhLqMgl/WZkqDrSKGCcsrCZWIqdVe/Cb0AC81jj00KjR/HXa
XyobvWz0OATWqi8HJyzNyNvG4D52CbLhHhwIRlyuTM3G6OZle49JuLscn+tzCnWWuYotPO0L7soE
mstZGsCbXub62XOgl8H4VgXMzcLK/mZJ4n5UWPT3bT2XX57fY1orjJL5B094EVrStI6U8urjSKgz
WkWis/EBB5DrMtU9YzkCB98uiKarnuZdYv+WInzaz+lG5dU7Y0USZlmckkvD9czXMjUk+Binglr4
zyPGwYM7MZHDPOqnECGvf8kAPB4SG5JHszTdidwSAlljt4eg7OfrstgfadpRnuJptRPAKdexo5d4
nZcBxot+rPeN36MXmkVz1pAfuTZNOIFGOFsjJypON7x9HI5mcMgB9gHsNXP5tzL84cuuy4CfmOkM
wHD4Jv+RN6gxIrCDYtW2rIdqQNLmBOI23tHlVaufOinTk5mM3jNJpgw9TBQJrq++Bk7ZjB/dXPC2
KCfGc6bNabmQ4BivA9CQV10U7b7kM16R1MjXEhfKizG2+iyMuXiM7vLOwvUTn643PDEKApDzsb1I
pXM0otTfJ3PH4yXN29TQUDwrVR78LIhABSAVXRBDkQuZeE6tG6mLt1j+ucU6dzT1cs9U56n57hbN
/FyqTp/GxQsesiJ2Hzi47HPMVuyi3YgcmzuX8rdghCIzioEZVg+G3GkYPAyQiAkh8l15ysfIi0Lf
wES9ItJU/gEOJkwCZJ0MoXNLCrLZq9QeKB3bwNpOJEWpCy4Uu1xnpGY/kAgVFxRgEAmekG/ou+Uf
JB7jOWPF92tIjDjk+Xh/3YmAFMaSvoE//pGZZXAreZFvanh0Z1ybyBdVjF3SpzaFJbe+MF9Z24oU
A26f2TPO1jRf3dpxNs2QkI9vHToF7DIv37G222cf53NC4Hzp0qNw3AWARZOVyRbkcQSiiUv3xSfL
umHTFN/F5qa11qWw453CWMmCqW3lrRQN12h+5IhCsxxXhTTQKGfpAecgvTh++ZVSG8NcnIcFOjJ8
1aABXRAt9prMpP9SU7JFnId5qhfV/AS6ocWUZVTbYOkL0Ji2cm8uy9RzZ5hEAgApf0ZtbL4CB5A7
AzP+xnbuaT2LuMiWXuBuFUexgHky9dt2mPsPYNg5LoxoOYn2/310km4CHdDetczOVln6e07jv3xF
7DS8xDs3oI7WzIjY4YpOfbij4zxXwmEjacXZbkJM5s1VtNcSFQGPWJztZwyQ9kpXtAWTaIRsi3Jw
wKtAyip1PgydxSElld0mmZL2p6e2YO1GvfkGhNheGzF7SvJsvWsCs8v8p1pmzVPdFu22wm+zNrKs
JsYBYqoz4cUzA436r5mQ4MotSdloZdLn1qnoxYxJojfWIP8klvzXm3H1pIpe7u3ZatfajOWBLFD+
BJKAyVylzc22YqDAQL0/mqLt7l48Mz52LIVWEDYQHxWhTcLrgCOUP9eHYTQcPv4WrlyMcWw/i35u
tlYTGLuZxds9L7rchtSTFzjU4wH7r37WU+xvB4C0yUZOC5cVXQQki0ZZcrbeAXcvA7uv28g168MY
UtaVg66rPfgCf9tj+tyWeA82QVzJ3QCLC44FVSLCVOxqKRpcT3e3I9E9+TTeCcVoS+XfoiboKUvj
rcBysq18MztJTw5HjhpyLgnu1WmUyzv7DbiMjmoVbg2bTQQ5bKRPBqc8wgZpFG+SnfifUbjeWywX
YMkjI7Y758VJGUYL93RuY3qYa28lJ5fYll0tLWjdDNtt4GDMIqze8Pymzo+/JOLfovrkZssx5t4V
ueAGquUALLO48ly7K0XKfTdlg3+mUWTZR4Bdrhxc1aEvU8F+V3Xmh2jYyK3sOZGXgj0BNkIzfjem
0tuxUyczwY8OZKjpYJtUgfWZDN5SH8rRtXc0P5M2LSKxdxkv5x0QV9z5M5YYyGMsHJtk/MQWYgKM
n6EEsgofj309mv9o8ktuuqn9vZuSrHXJUh9Jr7caxzOca9eLfl0QMWtnEsYvzw4XfDU1VbJuAlba
XLcxicXoS0dVO3RwWD0PgtvO3sPcG1iostKUB8+ZGZgCZ/5Tdnl6ACRPSGVGbznbM9TljjcPXmTO
MoyB9rid5TD2BzA3qtiShYznHbAu1o5jEqlk4/FnPney+67cJlv5uG6PjTH1N7eW1Qf+zzaMOowe
1uh6ZBuC4mVMqhnRIUDsIk0OwRiJf1VWZX1SlU2eICYSP8MzXjAYQoA5uXIOPvmq4z1Xkzt1Xd1l
qPYRgxkV8JQ8lzcqgNVDkbvmhTcgTv28x6y36t1gesGbUu4dKyh/EJ/Gt3he2JoTxMgrlt53dOeU
kt9lrp+LGwsH2K7VnJdHeGudx5vEyb8Co0yxC1kB6SnWWA+AsXwf7anKHtkWGff4FZfJScADWjl9
1b5l/sLFZagL9TYLVDdgqiN7bK/a9SOHub048S/op/iBzuZo53KQrltrMB4KSVZyQ9qM55SN62pi
KW6ROjL/KGMwHu0YQtHVUEFEoU5UWCDhB/k42YEbllmhSUdrW508m7Vfh0pwdCMw4euki7J9oZrI
2DSsG1nbauuUMdiHCUfwe1Lw4ijbOd43cWp/QIqAd2PW1IYOXvqYAH08jyz/zpNoK7YfpT76iybb
3tjdYZiq5B8jUb5HXBjCqkztCxpR+miJVm5ll/thDQd4K5a709uZ434bp918mFFPsF16OiLQkU37
buoW9uqZt6amhxAi8yufH5cw5W8U3J4L4pP3QnlD8aqrvl0QnkR0xseW7jt7aghuJ/7Kb7O0DmvX
/6vRZKlMRHBwXRskXECRmrYZ7FbQv/iwEqHYV8QtNaTwdLNnhP8co2Yqn5cymF/jwMIZBDfv0LAF
pVRbED1fu8gNYUX1yqWTQw7k2InXIuvY4wk2EY+s+LP3uhbGGz6MgtQ24HHalqrHJWgr7mPYnK8u
U/qLwXD13mXEu5rYK/bNNMtnIwiKFTFhgn3JnZyKAhc/pV1n7Q0Dz6ldlRhxS2ZXVpi8VjwxHNBT
eOWhuXCBWAhbAjBfl94EYiSfow0/bnPjEGEKeS3Uv5Erh3cip5KdnI+3m79mb2bMOzQqd8jQgHsr
j3qiChZCCBGrvGBWBVdxBwK6sX2qRq96Ti1n8ldu2mGMctmaxCRtc2uXyqDfDQ2hTZKkbhi1eCLK
qao2mcRm0HaDOuIYACQyEDamN63cYeYtg/WiOdRw2/ftwzL0yz7VdJhod+4Ofu94+8FIZhOIdUxg
PptmZYVCq+yPiZRyyKFZrVIBgtqnxusF4YG7IQ5msgC1jw3V6SHIExZ/MevEuvGLmSGNFRGyaYJW
w7n5MDB3wGdx1TdQoPjHBkR5Mpsy/6QDgtNDNzw4q0CO9J34iUWuOavCtrBivVEVO3tod1Z2dTxd
PABPaW4pN4ePSHctDotxWX7bMoMvxxG0s2s3PzOt1DcfsfhimZQNBbEHxLyduYLVU390E0eFFO9V
oezneD2SfMcm2OtHj/N7jVPXOM9i6a8FatlD17Qx27QyBuijISSA2LuRSs75ec7MEKK3EStSZ36i
Q5VlkolwdyEcSeC5LtsTtSGEjWjY2USlgIsMImztJBbTqE/IrAhFCdxXzNWMXVJJXmy5GZwrFVyw
dwT5elJE5wkZTiiajjc6G3Z8NZkywzY+e0Mlu9lqmg93FvVOgwA9FsJI3wZisjBEoGk+pzaJ996O
aVUxAu9EwpbH0OOl8d2k5ad2Mu+LZQjREtoDOsDsKWITK2Wz30SGHQHPgUfoqal9EXR07Js7Bx/4
8vKVu1F2bElh7nhIQXgLsydDPVu4sPgFKffV5RbNli6CeQOxpv8l8oG8RiaJfkERvROhDcLY9aFQ
2mAvdvHcovakGldMO0TNM6MuL4jIsMC7QMXgpKzT5dJO8svKrJGijd66E361nJ9qLvdi5fZuf3SE
Zk1RpWq+Vbbk1ZxEZubhACnjXUW4d9VD47rIpsVyCKnFIV2QNow0EM4Y2eKiOAKEGTdc3gKyD81M
pS+MnMxorUccw+xN7gf5KgrStl/JLmZnz+HG3FICdd8N+AI3LFKbdU2MmiRt6pHRB1RYsMrrq33S
JcQRPXzPFBUX2WkZUkVZN8n/zJkgleN74icz2xddzqxLEhW9T5UDUKBvS2sLp87YkrXno8o0ixrV
I/j6C2AIpXL3Yi5LRKqwqQI0xZgV+hQUH3w1Jb+9xNrVlBXsJyNmM01DKR4utqLYj1KPS1FMmWKn
DLUNAMadWJHXYUvueyOZWlgJGC30hswBAnO/cxrsFxwX82vEHTuEZWKGvqP6fT/lchsYWAaaWTYv
HLv+elbawfhV1teWupAtxs7oTJAj5eBuorNLhhHy2Wz92HJI/8wOcG27yeRP5yXmRjTZVWjxBpWt
ObatgcdmNJova6RJHflag+OIbSSw3v41+/Ep4woYdnZ5f12At5pkn4AL8OJXekz4qqYC9Agm+D30
w+XRSbQfVrxX1xXRRJZLXntYFnje5KVHPpXS48pqZd+pVIqbo6pChwKOh7kGw0b8SZ34+/1wUDo6
j6arD2aLXB3PJDcWMch/9Ja21maoAKEqaYILnXRa/3Nnx95XEvdU2g/2g0XAd10vk/rgtRX/5vHU
7bqlUj8gsa2zT1nvVk+ePFTp2J/GetEP/mIyESWl4TyzfwI3Os/N/NW6DSCpCdOwo2tRbkBiyUMJ
EYFeEeQh+omqGRDxgo3PnKyR/VzO1VWa3E+ZxWHo6a6pn5Y4SW5d3gB7q9vsxnHjss1Oxy2AbFJk
WeXKH7/Gd+95uXnoETmP3jSne8GJd9I4ItYi9wfMf7Bma8OMt6YJhwNhwO4fsozfF7OHtRt7Oe1m
qdIbqwZ35+EzfbVwYaI+db2+WDMAdNhld/GSFPFgy79t6+pjhfS04xVCWlWjnhtj5FxyC1oNECrb
3OaUrDGvLcNhaNvsqRhFf3DTIt22ZldtbDuumrWXg1WpbcveGHNl31y8wY89Asz7FGRiT1lg3fBJ
jfPBnoP0LEqYq62a2Qz06T1XA2xAb7UXTWTNbTc0c4M4E2BBg9RGPj6WGbpXvQxzeLfybksWldyR
VbeBOcZrBpwAKbU8mPfeWJjs0mrrYGqodhqo75PPaPwMUdMKA6K6QLZEjE43vkymW73Wlvgt2jvi
qr+HPRDQsvVsabmfXKfc9KoSL8iwXVhPi7X1vNmlC9Em40Iwie/fi7FVKio6xzYne052kAlMOfUX
6tU72x1rm5BnCKNsYG6XGPX3DS89FJgeuxQvpwc3XiTmGDONbraSzd6tO+cdjIKxryNWZ+zT+4sB
6HZv0sGzqRo/OzVYJ//mzZI9pTarlhAHTrzHfOq/ol3mP8ht9jnrJnZs/njno+GvdCezea9YQ+xw
Wv4S28cUHk9kQZWDjASUvji0AF9Z2qMFsEHv/9BOVu1poh1WSZ5EmNgX78hKgrMMTOXKnwCDNUYk
2U/1CIgEnZOd1TfGe9+myU5SI7N2p2bO11aHXXMWEcQGm3UWygR4+sKa1rNLWSZ6pjaNLaTVkYFf
LWGpO+8bKGT7t+pJjIoppfuEK2zzY9Z2EdaFM+GnLL2HiJvO9t7t+WvM3Bq7QhXHtNAa6jT/t0PQ
q11pWABqrKHvDqLLo3k39QMgnz6yGdjJU7H4HYFdV/ZMqsdhdX4QUOv2wF7HXe7Bywh93q3P9tTR
ZJpmdI0UU3+PyNLZV/J9hz3301vEBY7izwWVpPw7jIV7nqXLMeuwlysD31lZRIhPfaOLF9C+mDuh
kZ8s0Po3HrAbc/4ASXFyCV8VI+dkloH5UN7jksX5A+bW9hHoLHIZGb4NOyHrcl8ZrMsAaTQncLJ2
BUf8TPvBBzms6YvFdkkp0FIJ7j09tLtU2H8Stx+ttW+76cFPiAexsNLOFkIr2YG2ab8zoPBAXttS
bDB+zk+Ba2PH9Ga25QQgNxqSBPvXJG3Wru/xpfRlvde+b91mVtHYtsDdhhkibwid+L0EsrSGU2vi
BecuRZRx2Fiul1lMWIX+tS1FjKy8W1H8xH/SAQsva5nQMlMHLXWanJu7cA5gVtIwpFhxyd87you1
WAVLk7/X3go7wDIOomAvHFMwdTQVr9d5iA1UcOsXiEZzxblz97aVGp9RPl/mMQG37BGEhLHgu82W
O9B0Y/bFp6aFPrCJnZ6VZE7USvuf9HjMmwwX06OXLiOvE3vYAdFUIpRqaR9GZ8zDRbDUYRLl27Sk
3hPkAsTUxneOfKS5F/h4n1ttX0ufSpqJWX+VzsrdUb7bHkqIAuQbNasCXvn1S4R3MPTMvtiwpjRw
mjAW5P1iPrXKy38zVVLy1Lq2x104T3DPUm2wYjx09/wYonXkQgPwTdwGQLCCluYbevN+etbcMYI2
lVQrl2A6ETaXldqMu3nlTcLeESiL3sjk5Yx6sjY/nWmw6PAr9E+V2O3WSetP1urf1L6UgIXKKVm5
/lyd+zzGTEnA8Ll062atEmgsRtO6DPsxdIbBAh0XiQYnO8Mge6jk5FcgANRCFo9LfvZOvsJ5KxSH
dSGEje6VsOq+e+NG89ZQMnAicd1cxVSKp3o2KuaUtNh5KZZC07V4gFnQBxsc3/YeA37PeJdXuLbh
G+Osz2zwNHqIT51OyEeSsBGPdtRp5FJCGuDKeuyfPW4QiiMoZqZ6c5Nkw/CWs0Z/MNRSPqHQks62
pA9SRsiwF4B2BsRdhzdoVe+ztBdOOESsIuao/45Qdc9Assrb0EZ9smFlhe8OfEeRrAze5Lzi82VT
LvVywVCPcwgzb3wwR92fsnulDWWJGqFPe9+Lz7i1UkkKLNMls78L5sDgaYdnQc0F/7zBQ/CczV23
d7SMd7zEYC7mUl4HPxchpgGMw77769SDtalQrbnImjLAM5KU77yDkp1HDvYbG7q+jkANDl0FPxyp
CDawv3i9CKcGg9eqloAJ4BsRgGEvjlEVuwV5B+U1/wLQeM+NZ5WnOrepXHLl55DJ5FsvRfCc6AZu
P+3B2PxKPjLQ9PhuTbgWrFuDPVGa7AlHRvEzqjjZslsbvrQdBee09Sx2f41p6D1EWCzRAez9ftVb
PqC+fri7q6zghdtu9mOSfPrK88F6xQ5CLi2hJfRjcAbrm7tMQJl2wvkddLXNjQkH10uAkweWcsJt
dqMg5dyMpfKWUNDp8DV2wfK3ERLLt6UFuGGTkWvcNBOHr59XznuQO8VjhiB4AVW03A2kNhdTNwoO
cQ+yt57a9DB4vfkFAd87BYw58aophf6wksjZJsZY7WVkGq+8U3WDz49soxWDt2oSM0DC80eylkX2
sNxTerK7tyMYmbFm0qcBT5I9k2P3FJQ5rXmYDg791On3IW1SliLa7q5t26Q7i1qDlhthIzcWT8mw
9nodb+vK43+lvnhRfU1ftcrcLVo66AjP8P5pR+RfZlT+SmQ3Gh2AgC7wnNaIJ59gY8BCVObOqQx8
ZsqIP8Ayn8dcvfajpgXc/8v29c9C2T0J6vGsMz2/mkKUR486gn/GGDhHPeD7CPIZOGjET1eb0bMV
ueZaMqtzQZ03rQ/tfOgznGtc172tY4tzIiBXV2I+Y4B88Q3+ViRDc0P/LPwncuC0sBU5dxRT7ZJa
aqyyd96XWdbnIHe/0GI3uqv0qsW92Wh5SQXgJl7FK8/vvgjf5HuvGt/w4QxPRcRDmCrGVE9QINPb
5guD1rm2or/NPJuPPYnDra5NoPqzd27n1CIuh6tCcvivhpxuuyCzv3n5UJzQWfc2cPhgs2btghs7
3wKJIa0RscwxVYQG0iAualuvQbucPU/+Qp7ONwMNWmu4HAXkUL5PcvwX5bdoDWYBSCV6Iyn60Q4Z
+JKmvmrtvlu9x4IsoWVSEGm9FlxqE/m/uwoyFKasbalgJ8EAjUERsRbuUzRd+loxFnJjQcI1HgyY
rX43nBi2vw2PaZliJhdDN6WRKs/hN+Xdq5+KigcgkgcQ/ezDmoSk8iLkirABU419debJvpBNKg46
6LjteOnAWVZYqwWP6AoA1HSo2MxSEfBE/wRGpKi/4iM7pMHwJiKAZ2ZDqkvlHr9aMCYnVcNtkSkm
zETY1nFqFu9hcPo+jBwX/54PHJy7bIFjfaDcAazplficPCpMO+E9+L/hQPAeeLSGK58XVkQ9NQ/J
ApJg8vpPTaUVlR9krnM7hVoIYuVGGQGezcXuN1lxj/7ECf6+gvtrJjBNp6NDORvNEIfBb52VMhby
B6Orz4ACzA2bpLcm5pRrBPu8MsjQHTWrgcb2oBwXVMljiPNWyO6kYmS9Y2w9uEMFSDk/2PQtNLZ1
nhC7IdwEsKh6PF2x0wTbsXSOhgsMyW+inV8ItqfYTchQk3efBRdqF8HMpwRqFUxZxwWCT84DFX7w
fTZGBhBuFBKIxFAVfmBoJduqyP5V6PZY/qmCEERhw2qIqKCjyGnj4h4+KLMBrcFbihk2fsn9+p7U
cTMGaouTt0Crskbvwevc5cgKv9pNFK/kkb1QzgHlZLgHjNtoq7s7MjHwQoAFL9NcPwgJPxeyAnnO
/19rpEZ87LGzK6jJK4wnr6CBxBKLsRoQHFc50apH02le4XuceSetx5S9wQTaNUytiQ7ChRYs7BZ7
a7y35mT6s7YM8ZYO9IrlU3r/XvXn5IufZDR/aFjM1lnTtzsnAAc/p94fagYjlHr3HnFV03GIEXdJ
mvwCiOSo7qkQIQliUL9Bp2LUIL56w71x7e5gT5euJ6VPOsEwPIe1zWSerCRnZRq0f+Gn0c5KhwaD
d4XQTJ6V7es+YcZ4UItxy2p7CpcEQHg87NI5fSPAUeCTCrYdV0ke8bzdZouPWf4esC7u2daqfphm
5GNRDz3L0pgIhvz1JI2NbpleTC78KzAQ6FSDt/V5V9cJZ2iBgxlMc9zNv6QMbza+uf04UEFV6vSa
CC7cqtDAtaVlH+PE2/uCHZml2U0j+TqELo2fKCd/XXYf7pADFJUWAYXqNfKG7kSprF7Npd2FDJOQ
2N1phx18lwz1uZlwp+e8DR6t+/t28X9l7YIBkXm7ngzTD8FQcnm0uZ5DmPjqHGLrTT3LnekCspSG
LNkaFZ+BGSW32UXXn/P4xehnIAdRumuUsTcCXMpLhqSkbP2gah/yRAvfO05vc4Xy7lkPvBCvls2F
gvs+zipIEdZvW+tgayur5HKB810twamSMqQJia6dzr8khD3XIyazTepFzxjVXur7I15wepLhcmgk
LoYrXbn3rYsvdpQBTDSccTnBqK03fUCsr5nv+6JK2wSQiAlPWc2fbybnok0uYkzwGnsD99+AH1OD
2cgvqfxdqkdhq28s2ReVCH/DerlfRx4EjdLkycA5KHl7RO/j4HzmcKBKmx1GXgLzKC2xhw2j+VNo
xtGV4VD4lpyGIIm29FvQvhWjOi0pCMKMCVXDIhzm4mTeGwoyDsjtOCn72NnLuTLUaRDWg5k4MxY+
+TV6Ub7Bat+GuSQ6JVIaaHU3Xe7Pc2YWB2AAgqsdzH0SiI8ymre+0J9RAmq04d8fmgbuMOSlMxbp
Bc0neSnbAscefbItiTP+9e7VQh7HYsTLNJlaKAGeWW0T2CQ83vm8jhRi21T6r0PtCb6R9G7rJwPc
jPEp1oGza2i7oob803WcnyXIPfp9VLLtEv2HrlpxLGXuH9HX0CRsxOjSgDKfmdcAUMg/QTxnRxIN
QLIL0ayJ8+6CvPvhxtEPtNRy48n2BVzBXyDT/5xSHPjlPQu/fJYim8BlDOIOycEQLxJu8KXvrI0W
dLo0WLX7jYD4RDDX33oLN2UWu4eBhcudSnZU03wePP+c5nCQ2tT7y3mb7Yh20oaKBwPf9TSsWFA8
dcpln0mf0Xb0NYJ+QKUN0g1PDJpLZ6FprxS/BScJWiLHzRWKCcFgWT0qxbdJq8AKZQNEZBW/elWL
W6MFbh/ELjYSOo92zPLFXvrUoDMpfHSFdU4sjcO6wnCYe/HGAfCjsDCErMSPTD74xymNXEOkI+/I
/TFskupNJtP/5/HNMqYzx+KnRK4lIsoim8R+gKw09chdSYRO5klu/cJbO2M7hAPot9AovIPu5FOG
40KRqrZmsox21mMNTtggIM/uF4G2kdBIIwuTmb15ApIdrBXtwr5SajtUivsZIKvQCoILK0e9jZOM
QhSauNeklD/atsc/7LCsTlvzgL2qu+A+QXwdmPsHvNFPRjNy2Bp2AZxWh4gKL2S5HgAhu6u6dv5E
E3vgKvm6b61JiaJjJ/gwte2rXcvFfGXX/merRiaUbrCTE5o7G82YCJirKYSEa2Rs0SwBXPq4QRgY
lL3GIzs/EV8018SVAY7FCzrh2HCIzMMzlYj1seh7mJAJaQC/7p5tnX5RuAQvLaXMJs+8jdnDUOQe
fzVN/x6AMa/TbDyYuUvHQhDkFzXMXMbTJvjCAX3HKCRPssDpR2HKuy1IG0Iky/b+xJrEya3yQ5BF
phPFTrcpBTmruBusVeIn/1o7eEKXQvYuXu8FmsBwUmLGHgskzB0fZi2LMANMgO+C1DSWsHHVOqk+
2jydoC7kmzXzXz4qE8Nmql7SRj0QsAenqgkS5/N4wEhzqIzlu/Hsej343Nj6rP8MmmS6Sb+01yWF
j2urIa1QW/aPoNtylVIfvG5pDKGUrwP4tCzPid89SMRYvJIkfX2UajTTs+85w2pOVQlVN/peBkJe
/sg0VqpqWRN2vliqME+TTQgtj5KXocRBRQHKqSP9HWa+/KVkCVTUXPwJ/FLDJXTKs1D6qmeeMyAv
pMGD+CvrwfVlsY+qWzv07QlCMtWAC2CRZXIt5qA9Wrw4DpZZvWF3s/Yohps2yXaKzUEYl5PcGFXW
HBnBhze/sh4GMOIbt6FYOo3c/hE2Yb2TURDv4KHF2yRRBf/1GVSe2gtCGRlHA2wT12UkeyitD8Li
kRX3e3rldT/YiDhMpHij9JdJIi67m7a686C8LwzX0TovlvcqqFm+Fa+JYeI2Km9JGxe7njfhmol+
hkytXgBQ4MitPlR+x8NWAGUJApRbqt2yExWBBf/ZhD9IjF3pkHuZTa5nU+48eSRWNoKQ/0q290pB
r/jnLzAQiLq/Al4cwqKTV0NWHEs6/1ms+rVZ2ujgwcnn5MhP2AmpOcC5H8ZYL44A0k4cr91DVzvt
X1B51l7q2ithQmi8zCKZNiPBs32Hu4o1knktZLWjxI8yVresPry0FRsK1QdsTUa07oPsBIMDtANZ
uq2KxZ+KPQgBRuNmEhymYhZUu40fBpY68SufNVyOdaZwgmMnDVhV/1F2HjuWI9mW/ZVCjYto0oxG
Ghv9enC1cq19QrgIp9aaX9+L2ZOXWYkoPCBzkhHp9MtLmtk5Z++1pw/eGt4+jJbKpeRM+2JHi4PQ
2sK5q8XwIv382eniE5c7YOl4g71PgpoqoKh0lyKZ74JCvY3AJWea8gqQr2Fm96Iz79Vsv3RCiO0Q
hv2hy8WGSjRcL9tTBGsQ4SxalOQZstUVBxyo9TFcAEhlCk8IJ0nNARD7ejoGNsh+J8KUFfOwhv3W
VcGN8KiA+mmH5GphZCuNdNOBZh6G0AaLZtyMSf9R2Cbbuhr1tmlAoOoKfaaT0oHTxb5D9L+Grprt
Gt96sKTzio2dPtaARb9HskuSZbHGCPgylvpaC+vLMwpnjYri3tDTveDslHTqyRlQcaPHJhzPcTch
AH2+m/I5j8J37Tb3rUU2jR4p8FHbNMO4YwdSuyoZhxX6M1TzYN8Rf3qr2LKC9RhWrwjxISxlyZdY
QDfxHIB8bJttP7PrL/6xQTfeGmIWcX7axr002d1JluroN+qp73FmJFKla3rYrwYlz63j2t+VCw5D
YANSBn1YOY0XYmxaXoD6Iyjie41XYzvSw0BaGiDp9y+An8JrG47F4g9+R8CKRjwdfuVGumHRiRYe
L+L4NDzM4/hJfNpJB5oqJy5xRCsMA1HqHsek+SI05FUXI8mRY+hfURMIejrds5PLD69MN2zy28Ra
wNgWk/wIZbRw1Z0nWnkImNpQW6K0HrI43ExO9TYhhNvKajpFNtNdr8dWM9mlQjgtr/OuPs907zd2
p+4hC3xnIoVS5DoSPCJjlDVWjXTdtuKSmtI+Z3HNpJmja2v3z7Jp7l0zrDf8Ftm5SgB3xJOveLu6
czCqx5qyECnhZ1Usg3pd8E43PIdWxUQQGDeeiI6ziEXSdz2r9wbFMDYC7ISMsZ4r8njXvNHYepL2
a/Tsh8lpzxWOd5727tnFADjYzVMkg8/IwoSVdOO16XhXHDzQ72PtH9IcLHSRcwZEEU11BlJ5fg08
kEaTy4OfKzYfu3mjN0zBE+BeJoBg1bAO7h0bhV9b8Oy6i82x8d6qgumHFfZMAFuM6pVdvGQDwOR4
ZtzldwZVZ/JsO4SRkNL9Jk3zuSfpjNjx+owXbREsIBmUyIc6lunNHCFG66yoOqRe420Zdt6gR3tU
1XzCR39pJYGPsYXdwS1K9r2qeU7jiU0sKa+pkx7iwGNqlmTWHd2UbAPl5YxODx5RXr0lhQS0H99X
KCnTye22qOKdQzuWNyFZtagyJVr7Pj9HwXTlReoBgyTzcfzioFWcWyFYzuKet8tt2iXx0BroF1Ka
kRP7GhKXu6UieUjT+Mk0jRvRlktnqN2XNmYTuwHxkJjs6k0LdFK177g0b4lYIpYnMr9iT+5HniLi
X1owxvEd4TkvhCvdNqjfVqVPqLhrRzeTENejGe2aJkwOiOyvrIRNOYw0L9TAdhVaxeNgFZuQnD9c
aeuZRCYapyECATgsnQDr5Br+PoDihMZEsQCAaYNyfebAey2JTGfsi4tiLMttqycyRHmbtlqrmJAs
VoK4fHNhMdXmdEthf91G7b1pRekFaMdH15bMAHNE+3lvAAXgo05TalCF0U0jNWlFTttJ1CFxYYoR
kp4SDNCKqNbUQAMKVf4+DBnYt+hnWumuXKYs65pcCbxitCUSpjakcLEZwVDr6X5tiNn5TmUdHwhc
5lGaIIRmrnjLkvnRc8igCwwO+LUeb5nEZ+ugqJFo+QlTHrN+qCINxIhDUaTJcBMz/JWyqZ9rJ74z
HBolYRomV03DNCy17SfofvijQ3WnmuijramWKqpzzpidcawDK7yqAw7MChPQrh1bzILNbdDMFAnp
MPH/RR86GD6byLoyPHnpyebC6RjezMOg0HFKlOPTeERQ9RZDtt/EDVO2NuhgZbUOrZRxvJjzhFhz
Kt7HCIEr7hZcp0w5dqQf1ijzymQLyMPbBmTEbqYhsTdkkNw1sb6osrkA6n6BecFu1+Y5KxFfrzEN
7BR0mi+AxUDihhPZdQ1iegNk0SYTA7wazbxpgrvUSqgrjIQgwIIFKmZmIoMtP5WwPTyivXk0I+Z1
joY6jQT1IWth6EGc7FE65dZ6Ls1+D5nhfRlqSFHuKAbsGxwtmpZt/wSgv1plJtl40eLdiNBDMDyh
P1bk4VfuRg/FFH7Pc9/dWl3w3na8fRhczknB5k3ODADXEaFmj/VBexEhJEygVsLqnXVYKX3oCGD2
dMyJKkGMM3grhqDNPqvk/eABwnH6/h54CUerCJQGSJd1EpjqMBQ0K8wYoFA1PMrFNhQ13pOSzRM6
wp9Fin7w7L7GTQmovC2BXsHMPbXRxIyqNH9FEroW44Jh6/jZc+MOi2/oTaLh3iD/fHFS8WkSybcy
GoQ1Q0H/M2fqrmriy3qTv8KHUjWEyCZFHs/ytwKl/2D31By5m6pLY9bfNg2LM2d01P4jzfRQ64ds
nj7cIrwas5isK9PvPgWXJYyV8pbpNvk3s/lakPvy6OgEcykONM2yusb8sej/Vf0DDeiCSLhdkVP6
ziNwn9fL/K6EfRcX7n1CMFRpMtGI5XSOnbl7ppi7jhrm2dN8w+GO7NKZwJMGcQ65I0cgES9lbrs3
Udf755b5ykPslNkZ2zkMqokINhIZiUALHCYIqQscAw+dvO6YqPyESTt8gimttwmOfeR2iuwHvL7r
GUMB/W+PgMOhmG/MaNQ/ikoJD2pSIo1DCzrwe9gtYa8jOvcVZjn3tZ9K62pusSawjWXMm2gvbSU5
GxtSnq4dWktXDaLPOy1YaGPwDytLcOaA3UKKH415jMPvpe0toTE1jefM0fvZt8R6BOKyVVZD6FSE
bUFHwVPrcioorHi+MNT2N4FkXFuwtyjqJKIfFDWyFisy5gjXQSIL7kYAUA6YRMPyltcAst6q0P7V
QMvQ0ATBxnTlDlHsO9pBZz2MrGrWaF3j2NxUKW1MckCu7JB4EqlNBNUBjYe2qOnYu/qNFlByhhKA
rsio7cVhHZkX08y2MIVQLyp333tQzulTPDYlEWrhLEiIqg9lUT4iZOlWifLsC1MaEqDIm0m3TdHO
+w64yq8y6OF3kHGAmCS5t5z4xezb6A4e/7sj+pdhzD4bq8kx5JbOwbKSkslYiV8h6XemM33khTrP
VcNp33meIk1EWFmy9ilzS/em3qep+YXb/KalKbQWGnEDxu5vfLsHfIbjNfAwblCodknDXbIEB5CC
pE27Kp+m0bW2ne881TbtBU6zzbG3afxHBQW9R+TYIps/KJ28V464FTO9aO7e19iY4w1/8UKTj3EP
fszVpOUd6WzpCcx39UjImSd3hkjJyaiKctxUy0RawIhhwq+ABFqyBKnSE6U4zfnC1+h2ynCBTELl
zBME62423Tem9Y2ZCj8eVGC2svQNE7zzIHkb1gIdQoV/aFWObbBvTedE87/pxJgeGDThPuXMgUsU
g/HgrQlWBNlUIRVq3j3HTSuWBoM1GIfTJvNG5KJSiZ4Ei6zYDXP1Ax2K5A/30cvlnQkjZINyfDPU
BOTVpLTlVU2zLPAztuywhkqJVY7Fslm10Ujuc3ZdgBZvSpGsgVkYXj2vk1oEP+Ct7Cfh1TSzQrJ9
bksyLdUmTWvIaJVy+tVQUnhlefsgAUbD69k57nS2yQxYk2j17YzyOS8X6Q/MAgb6PNiQbKPVMI60
nWxTKr3VoQ0UO6bpPREpynndDWV24YgM5ZXGXUCHOtZbJsfehmbFfKkg8h9bZdq0KbULdkAAUVUg
UVsTGXNDfjv5rv4DE7eLN2XXMzX23OU3iMnuWRCPAcJ5un+Z3ssELQHuSlMRtFoKjQu8DPYmiaEX
wvmqDYKMcRNSvGytLHjzAo9WYURkRz9fK4SkGF181LWj5tF0GdYZVYJeC9VgHhukuST1O+Plq8xF
VBKhyD4EPk99i4lrpzLrmFWsnqH3Q0ws8MyawO7y0JiQfgsXgV0SuHrnRJU65ja6jliyeYyBv5nR
GVOXkl9bdGOJNEdc5oQlLywBkDllzaLWQpTEHFGtk3I2Ln4tHrK02XWl/rYBTrpF8955A1ZAVMbr
bhq+J8VJIi+Bg5GalZFvanbtqSv6o0s60dpLxPRcpe6PX09YGEX4ggHwIl0MAgaLNpGFAWJDXEXI
z3/mLv2SHbPylE7uYszDUoTJcoUAwzuUrVW9OSaAW7QmyJq2uVUzfWeQSfaB0dnkotDoRWJh1/nw
lpFD7aKuXBRrlJqwDlrbQ9ofoVL7sAtnse21VjJuIUO15Hp5VnpP4KOC5+Kq+aoKqz7eWHHRvUx6
sRRNZDBFzDqjOL/v4mw4lHMJ56kbnfg1U9haT00VsEW3cRwWT83k9ltWEiMk7MxBdNFCuIp3hjl2
Jz+OmquBohkWfPc0h+MFFsYTc+wdqnsq18R60ZKPz4b45o2swbND1dOJfI844wNh6i32igMt8ysy
d8c3ZpucCXyn5AiqH1Ps9xQAqA9tiKlePp3b0PZ3bRHzuEb5R4IpCIyKCRACPNoloqp5jckoO+BD
DtdYl3podsDduXH6BFakPNms76A3SSlF1BdMuNTCYvjqWRnZoWYmGTqlKVjQlEdbUZXa2xAJGj7O
2q7PqSJ9e10kpHYirjbmbQqW42kwdHoHlJHhCGHL45VG2vmQC/hQhy7rs0eylMBZk5T0RqSwfSN0
lTwjOKP17wZzOu4keoxfbLnmuAsHy9X0MdLk1g8Z3bG7+kRcgCOiYTmMWFZa4DymHRFBr3vST+OY
loop5VQfSFWqs2dN9eKvpTTqXU6zftwQK0wj0ZXY4duqptarlCothIMV4XKsnf0O4KMBW6txIBK0
/SYsqfpjnRcvOnCMQwqZ78uMi+ps1xnMHub+xaUkYW9blXiSluy65KGbPRGsMVIO3xnCfI1oQbcn
NJ+ow3k49zWcmK3GvnRSqN7eoiIgGt7XWT1sbDG3gLR4a5MHjsWju/WHmSLDXgSXFbFod2VaRvAM
czMm7dnjfSYMp0Wt3SgOFbSmh1f65OlN1qDzcAPpXtuG6D5TpGC3/kiXPGgyBD5yyRzE75K/QyNN
Niit+dI0rFUDb+UTEIpgz0SedcSPaBkWTbL3oGHtIVY7j6YZhltGbMXD7IbRfkalc4xJ/j3BzxgO
Kqzst8Amq4t56Uwnj/lDjYKhaxNvjcM+gikNqu1N0LB8wN3Asllhylrju+juRtH3G9hBNBRsr6gE
IbUOm27QypRjKBh4eaqmRo3Qihu11ZFyu82cETEKMKsMPi0EuCe+tVruYsBH92OEO2hkbGKvy94O
mbEDU+EEKLPpyu/DkCefg8KXK+3Z2/Smmx3JsSxvkeL6Ow9bPuehsbtuA+W8p3VHYGZhi0NfgVtr
jQKqZGtoott6O1rsV+TBCRW59E3gLNE/DY4jpMADwun5VmYzsI42HvRNbYr+QM5meAVysf1I2276
wGPZPfGVRLfo/+grFZGNaCxxWlxwkQoI0CR3zLkikhVWG51hTegpRKJ4QxRBdEvUSHoA9gC4AWeB
OV4RjZiE2xqj1p3Okv4dUqZCcxjiWdvQueGUTkemTxjrxuOjmhIruZM1A8SrSpLMiYmU1pgyvuIK
iJ1RObcJ7QBaR7yLpVZnlXOms33kDW027Jmb66Mo7F8IqmDOM6ssLOz/lbUkCw6spmK8DoA8MGri
YA034B7UBpoifZzq5Dtpi31mBcBbpVpHRnBda45GgR9ma6OyHyOoNcim5Yfy9FuhYOR7rnWyYISs
DWg6MMOSTwOT26ppwVjTNWOI5FYzMRZoIIhLsjfwQY0Tixf9P09f9YM3HUMCZqi3WE5iJ+PnM1HI
18R33cnCn6ipZTwAxq4d2sDRWCKFsi4iaBpS4YBoRobRn/TkgiLreAqgo5GmepPK8pMTAocjSFjU
VSaceX8XB0OA6a13tp5p3BaWaz+HafAUQBQIK8ZtVaUeC4Y5G6WMJ+A7d+bgGGtLcE4DiIaqoHbX
oy+dY+h4BH+WcOiUzPHAtSXqc0SZDBCg+bkyeGwGs9qwbw4HqUNok0vkaQ8gxR2nacUOR5JMGtyX
XkkzbmJqwMonwZlyYm4iBYsNwjGzroa0VHc4N6YYD50ZhNDCTLFNMDQhi+FAk7HPFgb7XS/CO8ch
8DKFwhS6+mexr+O2Icy3SWzaSQwAhGjk2dEV2iyBQxJiz+StaR1X+y43n5WGi4Jd5NI1kIcQudz/
ASrRnGuiyHmDrk7ThXhMxEgZiRkc/0uThlvc2fDvSXmqFpYJBpUHZplfOFcUc1QI+JVJQEsdE3EF
Gxc5jUpJm/S7UxiqJ076PykTjlPAa7sGfPHR5tQNY5t8d9jcOXTrO5fgIt5dTm8qHexVtyDv3b4L
d0ySoEf59dNEdPvaLpqfXhk7Dw7tSuRMWT0ObVs1IAILEuu9A2hIUZAUB0C4wzaoF++tgZjGV95P
0gZXVK7kL7fVncidfq1czfQv0kQHzlgTUb69aoeVqySceVtm+bcOTSqNcsz5ATXUfFfPhw6SVkNn
0JbolGVu/3RjAr4FVPCs23svCl49N7iFWNaxbZJQGAjcWRaxXmt3EtNGlv25TIMfUVjhpqqq43Km
d7Bf4jPlQS4N9ZR49VMbe2c3zl57czzXqt6NwfQZI1FA90eBMecog3MjpvjK5nXVIFPUhM7gCwvA
siqTgSFFTmzjuUvjFtIES4Cjojun50bRNoUGEhLm4JLeCzt++DK76KYw67u80oSURfklGaN93Bvl
Lu6H97RZ0ldVuIS1N89NYnw1VvyLLi8pTgbWJeWOJFlN2gf/Hpwl2NjGi9XJZlRODT3f0D1F/cB2
MgZgCWrHulYxPZZ+6p/TZtg1ZFzMKKSJWGl2lgGRzQTXsC5aC9J24h2A4zIsLNO3tPFf/Sj/XM7m
nI6eDBW+SkIBNk5YPpml+YmZ8XWsxEVkLKuhAT3RsrKP0Zses5F8Ssd7Zp4RbLoQdgP5Xh7yhnpX
9/JUoykka/5sEaZkzO0uLyEdAeG8ElTIO0I/K4aHwRv36xASDr4q7TraasuFFKa6c2oPGHOq4mjj
/YICFq/GzjrEjCzLzPp0RxQy9eKNJ3ubwxz0q5Ws+ku2TE2cTJ1HxHIbyDtqJSgXkXrv6mK8QkBI
EwDc+EYxLF7rHshq2YTAYyd6l4R/cuJARdqqfZfm5Vbx3rDyIGcjpcc4Klr7RtYaK8g2uJLoKNwx
r/4g4DDehMzOsF4APajNapvI5ta0SUXI65QhSf0kje5JY9LCTmGzP1Qoi+yE+oq4II6mWthbQspO
ZV/3tHmGegvGlPUhE/bZR+CJO6++ibvIhutG/agkioTOreodALIfWuIEEXTizBRHrXjBHrIw6q+w
NO3bqr+mufcUj+hARdI+6MSA7mTwXgc40mBb/UzJ0kwxG5fZKUdQmKV5D+pHuwR6RNgrJNXr3gvq
Xxx54lVSxc96ETv03ACvKI81486dLKrD4q44UqlHJ9HFBPchLZBpc0Wjn0GsjB4icCU4ITOaBBNz
ad9YV2p4CQMWN9yIb2YtjF8y1icid/qHKKv6c+DgYPOK7DvBR81fSl2a/uUddcKzxgq4tYWTbHLS
PVdQPaIN6nDEKcZZl5oZYATuwPF2rUnIUMEeCt1lEScysC+T7MEsEebqyLquo6ZYed34xYybmnoe
0d215CCAVyhKZmqNi81rDn5sp7pesiX3lYHkRpsz2gdeaqvqHoDDM/wFOiAlfCv6F2dVmQ+F5ozS
9YwK/BGke2W0uynPHrLIeh99fZQZXZSpS5+Jg5ufLV83a0tNL2EuCOaLJ8SOJG8FXf3j0zPxbdEQ
XwP0a5hZenuTBF/AAmgPpvLaVN56pJPC/mJxLJkljX7wwDtRxFeJE37Rfj9MZZ6udTq9JmEATYXa
IGJvzSTTBQsROmwAB9qmOuFSQLSccxdSme1Az0E91YOx66yq5YdkZ8Uc/S1Ji11QeHgrBnUGXAij
kxZkHDvJCUz9tpZol60hrrH51u7WDc0f/rXWLhnuVC7claiPEWcwQPXr9Ilo+1sDUdew0Kgk/1Fp
VJT1XN8Z8fRgRc0NXiOCkOMpwOYWnr3IuRCJ+9ZnJtLiduKhib4C13ooYwWVIhW3yN730GvzpT8c
bGi0n203Rrfofo8kC8J6RHxmmRZ7eEWcAkE0h1KhkLbmRuHnHx2Sidn9kIBi8AM9ZEzigjSl3OKA
fhIU4IAaY2wBI7xklo9NX5gbO2KvAFvGql24S3tM/JDPynEk9lFXl/6qZuK4+LyTl8TqtioyF3lS
cekxNESIJBffzCFr4SwEwFEgh/dICIhFAXbAo5KuTad80qYHCyvu8w3BfSSxDt7nwMMWZejSUGwq
FGiZ26s11rnrzCa5wc3yeNcwjadgqXfp4N+U0uW8EuPJqSPrgpHuAc4dv0k9mRtOx8+DGH4BSx1X
TUh0NNrzE5EdJyOvw2MQ9A/KcPah7aFsK4tr6s8liCEFrOJiCR4qUgTY99lt97TpMRqY7XUftkxh
Y/Uzu94JJRYLO/Cyo1OAJCFK+j7DBktY40igZGwMWz+ln5QJ6lXfhK4VMCLsoDA2SbIzGBRRPjfw
ocyPvOdIq7LwBof3W2MU16PjvTSqISEG+2deib3llFcoBLKtx0Y7VYqWcNmeavQg66GwP4d2/HCj
Yg8LAHOmaVwwt/5ggLvvp/AZoewNcLc3u6w/UKTzCqROzSQtI7FAiANDqi0jXt59E3+9nuePsOJY
Revzw2wWDEqEaIBN4j1ohj04dCKR/OQ6w1SBKNT9IIbhEeQUZxRA9iIl0sXhRrlmaq7LyeroB8IF
n5oQntecHq1GoUtTv7LUviZhw6BBHW/k0H2XMdP1aFl/dfRIWXhNi/wzbCek77ElNnHqLVMl57Zm
ZgBnJb6Bd07/Ne39jRJINXuveOzCERYesTNo46YTLHiMuGOt1qoWJ/TSjC091eN5XQ6qTXhVuFkM
jIN7gZl8L8sC0LgLwrAXm8LCKpx00TkPvPumdAFG0nsZQ/06iUotbazj5NeLIc9dR3Z85RvenZin
eTGKPCivfgyN6IS4Mt+VZZTQWbZisaoBStD0zeZz1iXYPTJackWcfyJ+AxsYkjOjmhydJ6LzOLRu
fOQdq4jgAQwRzRPq3IypD6fFPkqubJD5acl6kVPvMFuv78iwxIRf4moVIZWKip4CgFaQX0Ye94XS
GboUVYHEpg50s1bN48jN2NRxRf+lLaZLmufPcVbfRkC1N4O2YI2bKOxjfag8CJ+Zj91yTqpfmKG+
2YXR3+Tme1jUFHeMxIAK2y8TUQCb2vZ9TOR8m3bM068m5B9uWMsD8yOMQaaFusWmNtRG7h0a/o8V
OjX8sG42bJhEjyvtqAeTmclz7wumkfguaZgW/KDiq+P0hvDapJ0oCnff1mm+sccMZUBwJyn41mYx
nuTQkgGtucPcM4Q1ZYpIykKROBRPuAjtbS7d56jvv8cBOiohap9dCdS1GbytPRNqkwqBFBGub6dI
M8mNG6m8O4XddJuYNg33NPs1xY6gnVW380uAfvUsCooipiBtWzK2W3QZ9KKaczO77rtyzXwX55YE
eoN0n5FiwIgDCBLWEC/zXcrcSONNlnU2WOsortyrmLiUczZCvaC5ZuISAS8pyLx0qHrXU9FjeCgM
fsCqC8pEvGqPBBWmUm1C52wS9Pmc1LE2fRf7Gt5FTmI4XM/imy24vUp6g8M17SrCfMZASUmvw0x/
0fKhykc0vNjI9LDELmpxyAhUo+1WNobL8GqAKGLGoE53YSultwvm0sM7gm4fHmYV07UKlBec5paz
9VYQCn4h3HTwoZO1RN0iZvPDXY7VAnAbcsZ3EAH5h1MIBH9lORBvBFCMPDvodk+liYRAwh0BZbhw
PdZlGXgfrut755bHO1hnQMCuFP2NZk0iF8V06BfowzVklvc5IQJ4ZdBBeGoxSt9zdVALJIveaMtL
fgWcJ1Hkec1ZYyInRCBVi3kciDqSpnwwElr1miMsoS5OfCGku/4p3QFTck3Vn50qW9lPYAOC60wS
eoxpNkRKbtF4Q4brBgzF6ZO9dqXgxeD59KAgmyGzchap+Ry3LlmQmNLpG82cWl/pNGPmigSrvB7d
LHqyWmnACEsk2b1pH0O6GSXgcsIb6FiOcUkdDA1AvvcBmABS0um0Lnry+zpTi7GMtWiHF5c8XATt
jORi/ENWm4rnrusCbzXzpp0JA7d2k1FVn7VmLWJ8TTkthsZ5nS3P+/IwRt+ixOkwt1i9Gt+UnZGY
WceaXnKTT/LgGlbkHlrHYWqSebLEhGCYMVkVeUydX6ZV++5ldLwb+p7rkqPBNjO1e+PXoRHuI/JE
Hpxs1LepDtWwmsk4oKyGQznrnGKjYQoNVpRRwH2le0hY6FrV0mRCVLGCk0ZchY0Y947vRFHT8NSe
kAQx38/dkvITH2LYPjqByjwkEknrrPsuqOIt4a6U6G1Ahmox0nIK0UVuQUbFB0OLPN1m45SE+85K
2VDp/LrPOurSX9odkVQ1mRvzZ6ZMEYHk8P1WRkSv/kynwXoltUGMH+Q3cKKn4yerPTAZwrfpELrx
HgB/aLKsExa2ssrWlGsfCkzDCui2ci1ylbfERFputOoI8P7QsWt8tgaS0i09GazQxdiwhhphhQS/
SlR3yQq0lgpE597PSvpirj0F/mmsQ1aG3vebvV/OyYvBweWSDPDaKIrxWiKWKNHqBEQ02A0FPkr0
FK5QOhGnStpsRgiCyI31MkjZZf0wnWaoI8FG9y2gqj/CTluJDhQnubut6sbYhkI2h0j2WmypnWZi
wWyyIX2oiuAQqxeGww0OErpyVJjB/Cg8PFEwgjJvTbz0iCbGclDT0m1Bmz2CHeHdKXTFqNClE4X4
ROeboHE76zjOYN1QQRCoib4QtzL4XdQqYHw7URKeIINyY9WddT3NrfXDQQL+QpNpwz7NZHrhFoYn
ghZfo3nOCDW9haMM9RzPcNpv+76FykskOAGATta9uJgNdiWsptMfmV2a3vpTTJCLfyXNqR8IgBfJ
xY2Qr24aR7NQzpLfvDCmsmZYOxP6i3ShuRukCogAiS2UEQo97jbKIDRda8hz2Qp7XAZasGuvyG9H
LoRa4N0swVCPTJEX6Xjj79KMoSgmZb6EddepZW2IE0aZTkkjwYqHudtnIfnRA1qIjFJ14jA8AO2w
r4y662bUr17q3f6LL4/QTxGEJ4cD6ZIt6TXf2VQPxho16vhityjH/kXcfBgzxAtOdYdPY8hRwQuf
OIosn4DCh86H0XcXOiEm1hcDek3MY2k0kb0P0/YYG/Qp69gVT8QYLtGOdnRGW6guQsSCQWZZGzb6
kLR5xSrm7kLwC7uo6tGkA117rqsCaZQP1eBAsGn0GdkhFV/vGfHBLgt0pJlRUOR6tElu61HwtUcE
3l3/y+ppPYreKo54ZdoAbQPsTXIv5vSh7eO2W9VNBVRH8E5WdI6xyriZKa210ztd//zPf/yv//t/
vsb/HfwqbosU2H3+j7zLbosob5v/+qf7z3+U//+/Hr//65/w5xzJXs8/nmVJTS+HP//6uI/ygL9s
/avu+gavhKGPwG2ZLYCB2nR5H4I3kdZDDo1qM/Y88L+/qPq7iwoqfPL5IB8K8eeL0pjxQxWO3jGc
oiBE1jtS7km/wO2JlL1T+99fzv73y3mObSEgNBFLutby5//tM6aVzWQkjZzjjFUbZmnpN28eIZb/
4VM5f3MZz+PTONJkK/bkny9TWWNvzAh/SdFWIEls675jiXnR8H+2cW3E599/Ksv8t+vZJl+bY5va
lial75+vNzij2xmEwhLt1xIvocgHGtthPPZ5kwKssvxztyQBAq0q9kItsuB6Oa7+/rfQf/NLcL63
LYHC3FHyL8+P8lPSalozOPmYzUM0omny2iaz/HSzrs7o4KRVummtgu0lHS2Rb/7nl5dCObbkNjqe
+ss9L7wE9DK5EycnH6J7NutWUOaMFJyKEUfNVrkgPvuTAyDj+PtL//tTZZsKjcsfV3b5Ev58+ymM
5jAzMm6/cIsZx5ecycIF4Ohtf38ha/ki//yOciW0jhYdBcbl9l++6FhkNTZ2YRxH6hok526CxSLD
GvLigdm7ZkNymQY1usJH3wUMKzt7sqYt8lSH/sjk5P/hF/q771y5LB2eZwFb+OuaQdwRMUVJFJz6
wrir4FhuSpzpB3yMn7MvxcatS3Gf92Se/P5G/PuywX2g5WR7XJSIgr88a5Ja0jeRux0rzyxvMHjP
FydKgntGTvHD//xSjgmVxnLBsci/vsv0Fvg2DZ6rUCZsWpbf3taeQChbedZ/eI//7m46wlauVDYf
zfH+/BxVk9fGUauCU2PI0qZ7ZcHFR3pcEge3zDGgtaQuE0iM9ojj8Bj9/pP+zWMsLceU+FjQ76m/
vkGDKRF1VF1wQlm1NPrBpcV7gjYNuf79hf72czrL4ytMgKV/vVCf+H2l0JAxOnAbHBF5hCSaBos0
CwxtdvlVmVO2bkqpD7+/8L+vy1zSZmE2XW27nlx+sf+2/HfF1E3FYPhHHw3vCSBo+8KX6p5bi95K
wRv7+vvrWX+8AH95YS2b1qvrCUuZpvWXKw5Z7fGnrX/Mo3gSO9ematxMPt4Dpl9tgraSVI7niHKd
IF6B9XqN0YxjKGD7JaSFTgMsOkKy+lWDKxGziMQ/tIEoSyaKIjLvu+jUTcJo5ypRoi3XrK4o/0aE
96tYKng5PW2VcDXWg76FTIKproqjZ2OorJAT9f/j7DyW41ayLfpFiACQmTDTQnkWTVGkaCYIUQbe
e3z9W9CbtIoMMrpvz3RvCwWbec7Ze+0aOTSYIDJRq8ig7suiOgGuzHVBDqFXxrqwMutW+dQpa/pv
7vOy3D3qFJrOsnNiKxdUVg8sgizY8RRYqU4SEc7fCa4RxgUQ0/lGL7MIA0Cau08p4sg7W5KJUMUj
mqwZcoq1MoqBtJKJiXjjhart9vQeKHtbvJAvKeTNb/jtsMo5tWbQY4yk/gJwSGmHrkogimBbaM6g
m5Hsh6ZELW6SqJU8O/Qp/PUguZiQUaL53qlzin5aDiUKimxmxkoFpUj10hrY6tJkvuBlfdt26xbJ
wHlAJbvX62T8SaKzvLZRPwU0pSyARNAde9yx/E3uXmV4jDdaXsD6q/Keki5nIZ5Jfgig65vD+Kqb
c3SONTdGC1YQxuC1k+ofklCrCZwKaBJloMG/pUyh60MELBvkrpmpB5+wqH2WNM4tBRMCF9ilDJgT
9vC/fByK2Afo+xOcSUGOVoIknm92zRgGbXnp3iPdB8JdZADqHyADQUFxIjISvYFx4Rv9eC7658/5
8rm9fMptCZRgWQcM9CAX7xWNDSadSXScSz9egyMJydxumIXWct7Y5BBtZjuyj58f9IM1gM8HDxwt
NN3kbf73oKGjF30knQhki6Z8z2qzkbattO0fKmyJ5vz8aB+cIkez0UsrRXPVvPg2T7rumODOIhzf
FqZsLWwG2isTFUzRJw2uAqcBpCaS/otPyEfHNSz24y5HZrZ7cZYTWb2IqJP4GJaUmdhE8AFTx5Z7
t05K7PUaiY4bi+TPL7ZTH3wq6dbaigrVEYqr/O/VHaK5TiCOhkc7Rog1DplKodZjYfLcGHgi7YM5
/vP5Jf5oG2sKk9LDUmzglL4sUP/xeVYAX/WOYMRjqeLcC50cFUzONr2WE+zsNqGbjXRkHdSEgcUg
FZn2tP23z3/ER0+VkOwjdZZg5/0arAX49NEwHoG31HtVgqrEpx0tQzHti0dqeWQu3hpTWMLAu8f6
YNgXmxgzCXmiqio6ko+Sy32qscc88bTbJ6Vn2SPYnObZMQam5/nsAPcvKjf9Yuf60dPFzs0FK2ay
p7zcR0XS6osYedqxlXUPo8N5iE0M8BgG3kzEbvuSVJwvdhnLind51q7BHFYiqFsW4X9vsm0sfAZB
1ITRWOFBoEVZxVr/E4YTKdLpAqMpiLkS0te/OPAHd5bliYfLsh0+VubFRyrya7ROEfWJalDlw7id
ngMz7z1ncPrz5w/RBy+PwNUrWc51h+3Gxcci9fu+DABfHClCFv8F48IiZ08eFdaTKOlHfn64jzZu
bC/Mv5thSQX27yVFODdZccouXOAomNDLx3wJq9DBXfP5gT54Ytkd8m4oqhxXyYtLaEnlzLVB+WEH
dFHoFC85pkF8yibnbeotQWSsHW3yEbJMnRfRF+/LR1fVRDCru4JsJZRo/54mITRcQwHzCTGSfShN
B2tDIZynES7gTmZalP33pyuVwf7UcOlOuPryg/7je8T8p5m7wlKHIK5RtGPfRaQGoxPSoz313R8I
q22418n8KI5BnDnwktO67q8/v+gfnLZS5J45eGr4TlxedFW4dmUZFTWf3f+kXQuHrMMFrRFRf2VS
1O0+P9wHr4niH6oqXTdB7V48u6rXDb2bS+2gpZq4Hga9OCZhGX4TRKVtPz/UB58CjuRwz1zbMuRl
9biENYuEHd4hQn/6NDSoGAQhQFcNFfB6EW29tAWONZ2Z6xd39sOTtE1qD4cmEIvrv3e2mSK7E/Os
HUqSgvf9EBsbMgT1dU6lvPkfThI9siOoAWgKXbwzscoUAYWTdrAUVuesd+frumqbdd3G5qHyGwhG
paRtH2P0//zIH52krQwWMmUY3MyLIwsRRb3ZLlFrgzMc4UC0HnBsArrtrrv//FB/G2f/ftVB1UnK
ZD7sDk2Yi0/QiJTPyPWczRjm6dnK200JtUvTZxbSRG58R7smqP1bbSVXXWQdl5SvtR70WAGxI4Ti
9oufsywilz9nqfIo1x3LfbdrKsspMFPitI+aJu5HhzmUa246/GVJQ1CtjeoHAB2JEXmzm/Cz4g5R
UCqC+mku4sf/5bdw8w2XL6dh2RcLHjIEIt3CjCk6CLddE2X3oCNSL9IN7LiweS3qJqIR82TVjBpq
QUSwc62eW7RseTx+8Q01zPdXhgrY4B+dTplrLu/kf3zTyCLkzNMxPCaVsei/0aMh/HNBvgaacKMd
zaX+3E8k8Noo+FbQ5eNHYVPIoHuULwXBZulXP2l5Ni5uFltb6jIoJPRKLxuHpjsHpjLYcqk4nX/J
sY6eZTAGwHEmzEK+segppkFAFgsMTdwkfa9eyRZJ8KH5TfLfLt1K0oFRAkAfjTZas/9eHzQNaesn
s3vQgwY/Ux/U0W3QWifoFf4+XmxXnz8e75ZUjkdjgK6LbTArunxJKTinsILbfCAh8kcnS6TQ5YCY
Y7bGO1J83UNUBzdYJebHniXmi4O/+wAvBzfgRNCGYVt0uU8JLB9NL2XpIQE17+4m021/t0JNLU6P
bmgIkivVy6Cs8iXzU8wrn5/6u4Xt79GFTVijoSv9cj2HW51gi2+51ITn9abegS9J5K4PwYuzMXv4
/GjvNknL0WxFf80QrrLNixtbp3xlZyndQ6lUiERNW+J5kdJ+fpQPzkkKxYKyNH2WGd+/j0+NtbUG
s89iTbaK11VSehgmvdapYCmkAZClz4/37hvPzsCm9eq6jmUthfC/x7PotRsQvrUD0uf2ujZwm636
cTRvqr6Pmy8O9v7jQV+SfquuoJBBHrycMyi/zksslbA2sW/v66a1b1stBqzrh9W+rAJEV1hwbuu0
ZsaoBuNUGyGd0gm9rEWL/IsGwAd3FJ8/cDtFK5wdy8WHtahDQeIId1SNY3Fbjbr00gKv9edX+IN3
xLaXbihFGh/xy+3XjPo9I1jWPhgoL7YyhDlj+Zq/Ucwiz3FgQARDnL4tqyref37kD+4t0Y6C6+xY
Dk/TxSbFBtLuG/B/D3ld5ldtj6BjXlKXlkyN5//2UHTT/+7sLe6qkBePrRu5cT1CBjyIijL7tfHV
5Pwg/KM9JVOs7j4/2Pt3hAJCmkIYYsFZOxcHi3swBJXR6Qcm2umt02MCaFhYYL1UKfwbK/riDr4v
cg3H5d7RPaFuoLXw7ztiZ70iwZDWTaDi+IXG4OB1OrhPgAkk5ro+IIcy/KpYeXfzLNZ7xmAM42zq
XGd5rP5jne15HroEE9LRGiONmIOGRqce4IRLrPiLHfu76/n3UGwtkZItje2L86sTQihIN05Y0iei
LRP4n0yep61J/K8n9L774rv97o3geBQGgq274y5l58WpxUjY80ESUA9EZjUzkdzit4CbMotvs2q0
U6JTmgEYsb9//uC8e+GXAwt27HzFbQYyFw9OOo9uScxxfBTBYvSlc32W6VTc//dHofPD/ySdGQar
/57eBIWrcgi6OTqai74lDcVpMOf8i3P56PngLNjtSNN1jMtJtNYbfBtNh+2xOwUHZ/LpXcJD+6Zp
9Po/P6H/n1H9u8NiCC0FS4VuslbYF6uECwWEBHaCM8wuIAqE3tnkdTnZOprfAJSLhI4u0kG3Fe1D
8IPTanBiuorWUOZQSrsIRrVmJNqGYYlLF9JmQzD5SXGecELsZ2pTtZmmcnnBRHAF+AZTpW2U/gOy
kugWWTEtLIikbNjqqA/XNfoGcPVd1jxpwWR8c9Ie4AbAYOBUGN/SATQQfykSqsGAGIuluoUcIuV4
qCrNRDdcx7T+MBbeCHArp3GwCwhnXUY6bx1Z30fDGL4jwOtmJLFtSNiLlM0fPS9bNDBGuolCOUS7
Rhusl0xW8A1gc8e72bWS361lIgh3kUod6K6Pz7adQchJhz4lzBmFYu5FRH3/VLCetkzrcLEFsIf4
kEzRg8lfCAIJ/FJoE/Ox0jGSHFzfMZ+G0Uw6bzTjed3OKZtKMEYdisTC3xWmq/8i6VPouE1y+zXB
xPistww2VnhEs7VJL2yHIik+VKE1XuemPR+RB8JdIttsq8a+IMKhw8FJXue4J5ZVPohU6BuIstmr
BQ2+2xrTgkoDKFceB8sAG57NZQWPAXTlLyLi+5MGOn9YiT4eMBWbKviB1MNiBpgAZZxEFfN7ihL8
Q91vDN4YT0/rnuvvC7SpzAR25FLyWTNGgUsV6yXbj1k8EHUu9wQV5DtoX/mhTur+HE56OvNL9Dld
90TI6TsY3Ui4Si3tUs+smuH70HX+HzJqEnWF5bZ40MkweSyYKV8hFxuuo3rWdrqWTHe+EUzf9d53
HshBQJFXKpR9Y4qnvyWV4Tilc3QKTAsJhB0We3rOMXBEgaF7lQdobVcO+Q9IFye4nKmX0F29A/lO
vVMEZZVhkSgAsWBXttJ1kPRkKg29WazNJtGOBQjbdp3gQ8KnlMi7liHdty6USJdEYoEQyAqteGj7
qXtm32YnG0QfrrtuB+GeWjjnjwyBaMyRMd6eWoNd8YFRMES/3FAt6OK8JZpjxDYYmH591nFnH6x+
gJ9jGkV4Z6c9s5SmDH9ocdOT9myXt2ZHtApy+eHAWgRvqxnH9DlrquhaMtOGl0+K55NrdNpt4oZG
szHQUGW7oq3EuWocf/QIp7b7FXloBveCEIQby2CqtvajtNuRRVoZd5U7CXstwkEn30sjbRL2anhV
4z+6sqKwM3aklnXtgr+Zj+OgGbu6kuoZTSJwQF9moY14V9YnVxPZU4r6FEdoADvDocDbSETGuG0n
q6jPBKTCnCAlvEC/BYcZuR09ocKt8OP2kxqPfdfVmPJa1ZjoK+vqZ9FoySGzyDtdN3lf0TDSC/ek
/CXOC45Qaq+zqmyse0kpfazqVCs8S/rz7zI39E2tBRmfDqfU45VBnP3kSdSDe98C1DIpwt4X3b91
HYagibEghjOaQOFLr2cyv3ej0Hrt9azfacjNdro71h7Yy3STzDj7kimvea5i9zHIKhyDiDLjXddE
1s+MEcaPrlXVDWAhMmPJI2VoCuGAcrdykbHX4aMliviGEWlF/yKez7WU6bdeFNnbWLb22ekRtdnd
HL8Nsh9vGuHCyGtHsztEsCre5JyA9px6kJXCFxPA3phwdeZ/TrbBDFz+lMhLt/jXph0INfk7asl8
u7OcTEHtM2d1nHskJktrojsSdlf8hJYiTm3Y9AdCJ+RhsPP5MUgEzBnMz7cEXGTH0CFqvqd2RtcW
G1dhJrNyG2ahsYP252475CHbRjigYijmm9ch1sEGarLf5HFZ8M6OPMNEaJbWsVdh9529jr+BCQFR
IWlTdQ/tOihXhNbBeVXGQregmeUcRgGvm9mYeZujI92XxH8dcltuhg4W6fdG3cRaZmI4st2CSYZu
9x6ZTGG5tSwIRQD7kiW0YgzC4FA5MfSYhCEXlPm67R81U8obQCHWxtcBT/lKBvsshlvSTJa7g2yA
oWC21V0UJPo9o1d4KXURJjfJMIRXpkwrJioVjOW86DSPyC9I2BhfDG+US84vnu3My1KrgACIHep7
bvcFoVb5uHG0sbtVqq12RdMke7dKIdCnChcPwnFIV118SgwQF7xA+vx9ZLdwE8aKt74IfFwHidWs
cbonjzPsgtpzCb49EStNih36xAJ7czYP6wrxP2+Zmsw3viIgmyObMDLgagdhj4BBx0kyPtWsLPyi
OH6/cTTpJ1vLNJOCn3Lj351VWEsoYpkNLcL1050ZWDbxSw0huqM2OOux6vQrq05eQkOy3n6+BzKX
YvDfLZBJ0cFEhhtH7WFfbFpD3U/nsqzZj1sJsgjLJFUoJUyoWql4JmEd7+5GFE5w66e08ZbvsCZ+
4Xqw7vuqNtaTEZk71HzzbY2tIvBwNUIiwrCbXJW1aDFvNCLaTFbZrNuxqZYFYiY4wQFcciRmyAm2
n5/PstW9PB3Hsmlhs019P6a08oBJDy/EUTfG+nsrUv9cDuJhahx4SW2ivthCvt+tcvWWMsOkaFuW
jX/vHFxImba6kRyVNQanCb37rofsu9NKoDCfn9nfsv3y1CjoyTZbCu535QUpxGShqSk9Crj9Kx9K
/0s8EJ+SSxYA3n6yZGfmhXyjvreEv69gYrhHpWCBwr+pyJPtTl/8omXHf/mLlvb2cgFYkC8blLYd
dg4avxTMcE7gHYwre6Om4BchvrjLcAPckREA/7wdEJa2CfFmncCq6GLR+vyXLA/pux/Cw0tLm+f4
XXPS19soNJsxPZYR2Cgwodk2gRi4jktsRVhecBSEQYeOZZBvFaSlLw7/0ftrObR/hJAfaBEqwxrj
ipr9mJe9uFXMla/7Ei877IZpI638NRqQplmM4r448EePH0189H4mBbx52QkxoajAOKDijCocdEnP
frREPn6doVn7QoP3gQiBfotk9MXdlua7qQmWR/zkDYbZRkd1MRfZ2AP7LCfwrd0A7c2dN33eBns+
YfCSklkHS9GHX7S2PrrSlLq6zqrMS2Bd1KDVrKVVEXfpkeS5+hZzTLPxQwt2Zh0Vj6K1lRcnJVNy
hR3980fso0sNxI14P1S0KIovjhw4HcV1LdJjjePokAxODQuxDW7ntrf3nx/qg6fZoKCQJlcZCfhl
XwbUUY9G1EiPes/wgyiKjk1uVnvE77bbCLnZOoKhYUc4wAyXOeDnR//gEiNVohFMZSzfj2XQwydD
5gfpMRF9tGa1fhRNwoaE1J5VN7p4gptce2Ji3/78/MAfXGGDgaeyUQfQc7tsewcDlSu2Eh4wAqS3
mcOHy8i1/NyxSnzxMH90hVFCM++xDY51Ke/oxglenm2y6OnUQ6QT6mt9AuJfNeN3GeX5UeYz/Iy0
nNal79f/w/2lL23QWmSh0i8fJW1cRK52kxxLeA20wIv4HLAzJMDMKEkrsLsTiL6SLSDSt2Z2gsPn
1/mjN5kCi461y4EED9m/i5aByY1vKHpWMzc06WUwkyiz9CD447rxKHeO8tvnuS77k5Cw9gB6R9gn
c/Jjwy86dO8bV0zSUbwwd+OJQzjx7y8Btz6JIA+DY0Y01sm10brAjXWrrzpzzIs+uuWCj8ZfHa+O
zOXfQ+kKqFIWxOmx6tn7AVcWBzvP0i1zlniLU49A9Q5MdJdl1jqOag0d2QjzoLJ+THryBNoS+m41
/3Az6ozObDyUBxQLdWd6c0SWB/O/jFBnndYEQSM4iwvTg2Kkw2EH3mlUf/S6gZkqonvlYjWzatx/
co75fxM3SykMTH5Mje9a6/5G0/cwmIArWOxfKkMbVoWrm6uoQZtpjp214G0PcMNKz3S7ZD+XxfRK
uyR5Y2N17BK4dz2cczzlbFZ9ZxiJZrLu9TEEOhyH4yYwMxD5DeRcs5GcRzfVa1oHN1MywcIhEwIC
xJNViZkmjGBEPn5P4kiu+raShzQLiHNwVHTtTobtZQnGerdkVova8k8wjPtS62g8qBpaHKAjMqDn
jXLaJ9jI1AVAFDaMK/Z9nD5OA2EW6MmQ3DbEUTLlX6EkpYppUqqOESgUzYEbJEGPZoJroRl8ACuE
jWa+vx3SFs5WRSQceZ0Yf0xiD0F3ebTJa2yq4sZq1NHJ1RO+YMyA+PRRcKXglcpq8R4nT1M9vkwi
lD9SjV4HFh4yVs2qO/j034+iKLYMJgmLRPJF/T3GWzsr1W50rXE7u5nwrBLiqtPSWRmgtJPiDNzJ
mabkhtzwycu0Tq0qy24Jui0AxbtA16DiPkyBjG96Z7wWWNpuJL27tdmVZ0cSWKbH4pXuHT5CK5i2
utsF6yHs3LVoxVvJ5mtXdcaEhU/gI8im2auxSm9asxu8zLDRvUCCWtuJ8zM0zAj3p43VqfYXrIq+
jqlPj8DJ8ZAzo1k1ek3Oqc+KiRtiXkdBka21dDI3crDl70ETePqxU+JBlZZNvpTtvtVAz+CB1rfz
yEcKWtqO3cxt2IjzxDPGFMsy14RdEOg32vEmr+K3LptfzWmMVti27tJqdvYwNL7lI3QEmix3CTvD
VW7JHUJlkqZmzLmpTWJGQCqZV8ss2drGHG0Wsf3VFOo7/h1Jty7TV4dg7hWASRJVbPkoYSp4iFwN
Ltv4Ay/1iPkgPOOADU85+/JxQZxAkUDcD4l34uQbik7k92jrCwvyUeLeFAbspDBq8V5iUdNhq9WU
2a1wb4KEcGI5SPqMrRgBlBj2pphi/Y0OFdVObPxwU/MA0u1cIvDNs/KPbWLHdO0l8I4kt3VbwJFV
ZJ7uO8f5g4WgJMwsND2/119preB9s3DcjFprbHFdphs3zZq10IKfEzrANV1GniCtvMbvRsacKX65
QKTWJfsQoq6IwahLQnC0QLuTZfNW+fafbnbe0Hu7yLPzX4ZVXY8tO4RoSWSXEWEXDIG/0WW98smf
fYrESHwnU/w/fZ/dlHoEAysqH/KGo8LxQyWfq2cEAfRr4+EZRyexfSIAPqyZ41sTBnLrE+/F0+iC
F0W9Nw9Fi+YtnzYDdK48l8+5024CC8s/27hbRJMnHZTQLfyS4i6outukHl87iKme3qbDjeHX34lx
P1t9FvDpogYnj2wgAQ0vuOtVLgSktvXzvZunBl5jMLWJlaHPENEf4BFduh2lnZ3iitg8wg02QdTK
uxDP7Gask4ZMF/lcFXBamqlNnvKAUMOQ9Z5WMvSxLFywfSoyyEEX1Z8JeIpH6zxe0wqrrp3KkGs9
j2/GPK330sQdFjlwGMh3KFco43TPzJDj4jagBePb+KWlNXXbuYXypRPhS+o5+eGNXsDAyPnS8zLd
KTunDo7FE8Si5yTX3HFFoCtdikB/0zUM0RlYuWML4dgDcO2u9N5Q60oOfI3qYNuTSb9mGp1eJZN0
Fp+v3FRIdIi37LEQm0R7NaSCFGP+EAeYrluM8+uILzVUtfCsTWoB5+kTX8PcvonSEdtpzJTD7vX8
JuqHN3JM+xXFF60yalgtmWPA6/qZjBZ4g7Vv7cogYAFDorbrpT7dsemHtZ3ThZ/LhFFDHK3J1Gtp
Ao8JygnjGi7pL2LlaMqYEU3FpLm1q7Y/Qzj6bZdYywck4uBJljWmSo2tM4Ng6EFGc0eK+y5XLS87
XE6IlJaXBbIAmDPujYoYgjkjMQe7Asj7duFZ9b090dFkt2qMxGibDS3ZjviUtduQquETd9nYXB4n
a5+JFCFJhikXb2io3RuYC3ZG7wLgqPQzNpL7vMqtU5ECqEwEredZSwjeM0Xd3ZJORiLeXNYPZRIA
WeVvulch4Yl2TTQUIoh+Uw5VvkX+3m51+idoMKMbHvyfZRbPnuEbLFCEMsS9kWyYB7QrurLkgLRp
d5cSSrfScDSyySbbGoL5C/kav8ltDDeg/gB6OvCyGNXicQv6Z9zB+V5FZEarDFQhWYVn7S/4upX4
NUCer/D+ViDU0/C2A+7qJVybsZ7AaNTsf3wdAyRYaeAZpWQyJWEMzXiHY0fzkGDX3Mj5t5/SwNW1
4HpWRfWrcAqNvD85HATdhmt/hsXDmIC0NYJObJF2G19KPm0FoZyYAH7LigCFsqu6K/Cpt4ZePZWh
eI00K9k1tUnTucy7TdfngcdDzwgts7V9wQwFeEL1G0EyH2dXPbhu2p6DBtLqYJeFp1oWPcMcUdSN
0bxqXZIXsKz+qZQNGR3Z9jprXAl5hWYrivGKQEVAdhnWoNwyToZg5jyFMtkqYm/XbBhRWvt2cjIR
de/yKkx2qROkZ9+cHS+NivQuziaAKTOw2b62/+SF/5oms3GcFbmXXdj9wO3yYwYLtpuc3t0YXY5h
RxJiNCKohqrH0CuuwLrUdJ1XLcihbYRI18N0eTU7tXmu0b1tCRdmBuMmb4mkH5vS2tyU5iyBj4Pz
8W0g+l1InCVDqj2uw3OTWY0nkpQUQ42hSTsfUwmFBrkj6VWZ8TuEWefZJTSyeUjW/lQy7puzM12V
W/bIj9pAo5cbUN4j64fo7Pr+bYNbAhIWMUtSl9kJ8/G0D/tm3g5hdo+GBaRT6vjKs/26fyT15n4e
TONB9uGt0bk/wyE+dWSBMXlO8rvRYXtDILi9TVRQbHum1wDOhzv4FiQ9VfZvos+gJFngcoImOaSm
oe1gdMHpdXsMQjqgN2UVwHEgvb1YPre7s9MXt2czRnVebqPAoh9bQrgKTRVfw0KEExbqa9qKgSdb
iI65AtUHLcwFvpnGm6UJCmO6NmFmwRKTmGTAOfmMevJh3uMlWUfEtWxmQ/ZEsIy/mOTfmH33orW6
v3Xw5K0qBrleHzR8HCMdC/jUnhsTNrmfP4YxvkcoONn3WGcZTNoo9ujAiLUMMuTRkyqvmG6AkO2g
wNQSLX9iOh2agGxY2QtPvrEhYLstcYrWRNzQVPLc6L0avMasr4C7XRWJ+y1wRbzuYDfzOCTyUCzj
otpNnhZoUzqnEane5R12hhxgC5EtfepsQMtcDzDbB28eOnka4iB4488n1vpgeopqLMdJCxnPTxjN
DFnj7Iwi6pnGNsPZZ6i50e0SqLgOiZWM4fzUiLHb+bq2wZ2x0CZzcV/1fn0ak9naiGxoIYTFrz5L
Av3rnlcuUzuWzGOuRWcq4mOACFaLOeF6Fo1HGnvmkanWHsupetLTjMjXqRc3dm9dZUpk90rX5Jvi
VSIIa5pf49HIx5XsgRrlkFCBBkXzTaWRK2hOOstvPU3GqRLqpoe8wDy16Kh/2Om6FjHQiUmwLzF1
HXUGJjmtIQh7BN8COTF8UWX3qM9khfhoD0jILegj5ZBeStp4SGT9/o4BEJlpWctwTEU+k2qjOVTU
9pDnjR8pUn8zdeZ7DfzBwcVM5s6M5gHEupu+6iMwFnlkXPFlyh6zITQOdTva25J+G1iMDgM6MpXx
bhTjTyBC8Q+GNpPnRHGxgdZBCBCE+l0LWmMD3xFQhUa1lewgeYh9Ubs8aYA8VjbjlmZmYMiuZdji
8YuvpsSHtJzHQ3CbaHaIJksyYhlLqniHolS4bOJcJ32om/7Z9o0rszS+hZFV7AgD6W5AE2Ks1e1z
lTW6B9fw0M4tTElp/YiM2d7TOmAyVZErKhUpn31JkWD1frWNh+o06QTBa4PfQOCD9TcowqRiPXxt
HBKCcP0M/EsHhpQDS4zwaOdbxxj56PTTAlFHSkpiCUQgdyy9YGajPJgUPolFgrHZgNBwy57p5fTK
yDMiZBHCndWc4NdR1uZze0Th3K3gyS44u4MbR+52KLtrv7KL73nWPQRV88cPotOAD5xZW/UDFeuL
QzTvVPpXs3Dv/MGBQewPqLDJ2mHbBPUJulqwfGcJneyYYQrqa4GI+9VJA/GH/yD7AUeNNw+pWHMq
iY7uj5JsoWTt8laVG60x+zeg2sqA/M/070eiKis9SBUREiJaANNsKOrxp2405k/THpIMBQqJkay1
Yq3X8qepTz9wD95pQWyvXFL31oNQb9zacpPmWn1yyAsFmV4+VYlgxGbOGHk6BnId2RqnVpkUuLrz
yxb+nkbynsgQMqgiQ+1rP2Zdyv0/o118s0XJgtS+dRG1EjO/nzTH1qT/UWw7TbyZFRwnIxAkg8Q+
H6HYJ1mpZNs8s5CT6UOgb534zN6TZJ/HPo+eYdwGqDeI0Rq/YdHmUWmylykzf8R5lP2myPudNnFz
xqlqb+CENRto/xW+V+c8tSAc7TY9m1kCK7nimWb8wBIhviEyxCIFUNaspmpjM+kU4M+9no8RRtRk
PPsz3YNUq2tQQZBqh8B4yxPQX6UxZJsZpBXZTNUt44JqpZUVAc0zf6TmWtwAQGuIysyHVVlke6kT
w56G7JqMofIBcZDAu3iaNqEuWrK04/PQGzfsGbMF8rIgWPv7KCyfCTM2tnbvv5Isw9urh/mtMNu3
0cy+a3NyngPrhuiqca1A7KxriGIbOx8fnRGOvtFnBylgA5FOeFt2yr+e1HSXK+c4jiGcdRLRVxLk
mRe3unXAuXbSFNUh/Au6QnJwj3rIU0sQZ7ex6eKtOn9KzuWctR4O75ectFtiFoN7K0bLUejxAa65
s+5teZd34/d2CtytU8endkx8r2l6cTW3JBGO8/AzDZrFWKz3Xt2Fzx21PaxbG4s6Qcdz7q65TUBl
rPwQ5PI0x/DtcjB+uyy2fA9tVbQrfMzUfQRgNG+TegMx8EBPINm0hsJPbKaviTRvwr6CESuqR8ug
fRKNQ/SzsPDxto5OOI3Rw7fTTA3aDjLa0CIJo5vMBy0jNs9YmuT1bGUedMg7WzP5I0gJG5VHL3w+
UwqHaAALMVjbboZDHPU/9MomsTKyr7pUPZM1/4seSQzUqbp3/KbY5/DCNsICUePbBVkWEd4th7S3
3wDMj2Zj/6ZNbp6JdW+/G45fb5p8JtvGFbhB57mCRh01pzFsx31flbfE8h2cruzuomq609gMbuGf
8cS4DV+oyT3z9hGMEMGXFcQuGm3RAHACsLVmxWE/4FihorA0HLWv5iigMoqtxUTc+ZD5ukcI5khc
KtJCe7L8ysZ8gjiikQWBdqCpjTsRqgcRERvsxCq9sgHzHKI5viKS7ibXdEpyLUY2AcFUU/yM+W/z
LURGNQcdlOpxJkkxq8WaeLh84+QW2yf6GHclQg929kNPtHrf+8cY2C5Rr/EvCyDoPpmi+9hy/0Ck
tcAV9WRAJdZOV2VIWB3W1dYx7X1tDC0wyY5Fhg6E1xL8QCED0DwX2F/K2Z6eaOWlq4Ct/s7tcpvU
qzjdGn7S0vnQLRL+fB0YvYSi69ZiRTLQt4k0P8+a1U8aQJU32g57Hze+DisIjLbLCzkC1SI/rRxO
TQTw1ZntYtNZ9eTpY55vjaj7PrMTgDab3M7mbILMsiAYoRNg32cWu8ScDl30d382X0MGe1FFc4Ua
+ckOquEmVYO5bmmbQx12xMbXRoz+Cdus1nGuVZnXIItc9z6x5ducqpdOuOV2jNzsUOjOvAkrouKR
JAK8jPw/c1rcZbr+GwbC9Uze7gqpxjWRX/4qoNlx0Mq6IMiwCbgn3cFpuKtWGv4fY+e1HDmaJtlX
Gat79EILs+25CACBkIxgUCV5AyOZJLQWP4Cn34PqnpmumrSuNSsrlcwkQ/3CP3c/izdbnQSoRb0l
uEXdGqcfjgrLOQvb6QM46zfOU8+ZGCd/RLh0rQYsu2l8O0WF+WleBd00koIFm1HQSl19B2AInJEY
zU0zLfc4y96rQmLEP+bf2sRZwipQ7XRaXtgtl6vpDKEnre45wo6PIuSEG2Xi0tk9rbOSfW1CJ/ON
jDd/v9TDS9OgatCwFAfIn9+RPD1kBjdAOtocL6OR07UXlfJrNfZilYrfpV0GV6mbm9GrmYdQ/iYn
CnMpbYreNCsDdI07EMcg2nMWw2Mcl5F0uFEX+7zqALpl9dNC3ZhLST3XxmRs+V+O6sKQGLeKDW4P
nLruk1ljx6gurTnuohxusIqEN0u3qBDNhiVRBsdmd8d18en6Ub3jQo3n16hXGMSIlzM3MsqT52Rb
57j4ljnnqkJr1x7zuDiMNqYqevX69Wx6bEjOs2pQRg+ztzhpNpmrPqHjj2KttQRRkmRfMZDLTcQU
Z6kolJzmR0gT5bbIHf3ThFy7XcgWnENl+q5F1O2okNgDPqk9rjj7Gos+HZLj80whtQumKfsOHWXx
myFVueUmjZdmYerXpgPprrUftTnrffo0y7VpP7pn1Yxcm24ifyrCQxEBWZmm9jo7+Us5aulnx8AO
kEkabVUxMw5pcAQ1xknqxw+5jva5lmWks0uA79GzVBr5IcIp4CamEfrpbNzB3n6IgGp7YZqmnkE3
OI2v186aCz4FlHlXkfMi1cnXKHUQLUd6dR21eWTMGx91SXA4rGqKuvUi95emB/GJb/2thbR2Ki1n
eqTWzkJWKYp1lBJnTKtHusGZyYBcVid2dVXq/GnoGp+qt++cTqgA8NK5kHm5NQcA81wve5lVmN4t
+RIp9vtICqfr9Grb0DqYTGPmL8RMcGkpj8KC4kv0KjqmIcatsbMI6scyKkchPy+DhqcT88GxLlTw
5EwYqLEEQ47T6tx2zkskc7hhx70SrWVPnMPnWKKduS7Gt25CA2FlvDKhuO+M0vKilBWuisyTVGHl
NRnCeFWSI6SZU6c96HQqM1ZDmTFfLK5+h6VT3AoAoWuKsX0TWcZmZsS3KM8AG1olJkHZetAhilH9
LZASM4lJc9dChmqU8phBh7GSrLmfJ5U36TI6ZyOLeVeLvLxwAmwABJMp2uiN7I8SEB16yk6iZlPQ
1Yh0t0z3hqJTEQofzfJF0zybIXAWSlGpI5/i+3odsgAa8Zl5v2Uhva9i7F9rY9mbSOS0DZdXtVrd
qwW12VFtrJZIMjY4oJsUA/AUSGAQtp0eXsKOdpY4cbBUZ5Pdun2rdX4nlpFG60r1liXHkjsn5kOF
sJADWuDkShZT30519jzaan+UmLeFde3sUzqU7uyBFy+mSz8rxmsp189LqT0yUf3RSbSpNOVQ7mjZ
32dR+hqrqZtPTJJtCK8ug8O9VsfO1XGwp9GiHLQR6+SAiM3zEX4llfwVMVYorPo5ijCGSoJxC1kZ
3zIqCmZSiLKtQLWRNPvLZE+KwpEKmgKQl0IPqJlGp6YxK1fq0yurLAW8Svg6qsoD4Pr2YuF4BpWo
20epn66s7vlBigcWb7qnNhzoIaWGqkObqvYzT1TTi2BZHRwabzZy01z60HztHWAR9K7+gFiEhDBy
x9CS/JZa1YmmzzuazigoAohFi1itnoRZfsoFMNOWtBVynqRvtX5MbskMnjXU7R9DHv1oO6532tI+
FAZvEZGgH43O1xpRiqh2DDIBlbvQpB79kQNBv8ynrlTehya8CeyMSSTddeqwVTPN8oGI0lJMz6hv
5glt8eZT3kYPjcK5SbOUN+6RKYe9+Jgn3bPOJcLEcEoin7rNmlFF3xZfCM9ZEDr1uyxVgWXXRTA1
+l8YDP53tAafDFUdxEEMwOTqalP7l5QLlffJ0GGn3OupcD5HSnJ3ocTHBD0r3MPXbk/KUnaP/36w
/wsDBVE+Cg9AleucetYR+L9801rVJktPM6pJcoBjtCs8xj1w9zSy1b+I3v/qO3GnsFikNNOW5T99
J8CJS03Vfnxo8ijHKK/wjunNJPJK/M0P//5R/WJwvxoTHXwwa4paX/0q//KoklxpRYX9/gDCCN+r
tNg1glnWEnsNScnfWK7p1klpj522XcQmszcptZP/4hH/6qcgikmEm2Cog2Phjz+FYg56JdAbDp1G
daCa10uQ01MOmFFrtiIFKG/9znGDPppSWCWlf2ER/dUzjr3MwS1BbNHUtD9+/7qwB3giSXLIJQqy
Fw3H+TKqNYJ0Lv2FPeUXFkpcbP/zrf5kyojRdGy4ZMnBaer8ZKWLczCosqNkZ5DvGyrx/+L7/eqh
UflscKwiRsgl5o8PTQ5bRRuaiBlqY8mBYjn1riQktjZRM8//92+mX30vzJqYfnBYYX3508toFtWi
THUZHegBDt950z3kpG5uwC6Lv3jBfrECrBFMOgANDduY/Cdn6EhbNkAKSlezuY7cWKEsul3C0q+Y
qQB7jT6arGn/Yd36P3+oKu1+ry79rOq5pfmz/9N//mfwVd29F1/d/11/139/1R9/z38+VgV//flL
/vA7+HP/+X299/79D//hlwRx2Lq+2vn2tZbB/VeZ6vqV/7+/+B9fv/8pj3P99fffPquhpJ3/9hUl
VfnbP39pbV9VV/PSf5e1rn/+P39xfYx//+3hq/yK3vP/9Tu+3rv+779JivK3f4TxeKWpPjQ03g7i
6x+/ZP2NxZlUIFuyozm8SL/9R1nRfEClq/k3kwmb6lDlYjkk0HmTdNXw+y+pf+OVJClGOcdaXOCo
v/3XY7/+w4/6j5fj18Wyv5fc/Y9tlTpDCiLpAyU0TEW8TCHDH9/5ndIsijRKVM9X9Z2iJE9TIxUw
O9iMBX20fjwKOG4Ehnq9DneZIg8oxdxcytSAiGZvIsfIz1z5JxJux1AeV1OHpfyF75iU3Lq4/OHn
ZPxASBTTGGEARf9zNRFCbpMJKWYkJJ0Ttbv2YTJtweq8LtIsnWnO+3BQHDiYIQhEEmNq4imeXUXi
YbBQP5UEIFQRaY/K0Jq7uM9/5oMZbWkufsLt8ZT0DWKezQBjoDKuWwe3jf1ttvmVUQVjEWe2D1hX
oCwa6Y90jr08zbpHrvevRZvs5qxTfJFwQVCL9MhBIkh0pjXSrB01OVeYiXKjC/N02ZZPkDUSOKjt
peqcOajA3W4UhPhecPTvmKeZYZId07rY4RiJDomezYCYlJxRijzuRGg/VOE1Elp/lO1qT/MzP42O
wx1fsFeeR22diFHu00V6sk/jAdrgIGgDGuqf8tyrp6Jt1/76grtVhWWGecE9Oft7LUvLXVmKn7k5
9SeNykCf9isa/RA+wdJ2roxx7axANRikEF+QwJSYxO1b6Ij7ZTagFJtJoK3Svl057Tal6OmoyN9t
/h6lVXSC5OHNDOKQFOfGDaUWzLgaZdtQnS7xKjRbnTwdfv+bGS8QvKnk2xZMsbrFqbG+DJyfQ8e6
62k5zCzjkNmSAewsQVIzIq7K/JDF0EDlG4+QfugKFFx/uJ38oEkmXt8knw2HL1kwwIwYuVZRcmfK
FPcZIAcwiHHS1KUD0xyGkBKtnikzZswsXmSo27TTtq2GAmeW42oPq7/nZEFVrXaAExMGcaNCwk8M
8HuBfXwwSqbsHJIwY2vNFfmVSTvohbrdNUnySrTwWzFGTt4DF+nwh4QOgLHAupNaadVTy8tenrqd
aRJtGdL5I+mdkygl6u1TnSos463i5No3CZIEUGPO3PZpUiuqGYRzVZc+KMI56NWkPbRT8+TkZxiV
9k4OcRepFdA+0qKbxVADySRMp4DCcK0WSUd0fYF+HrfAUIbAwtCFE8Fx84jRPXmN55iybzmJHuPC
olheTT/MqvfCcn7SITpvp4l8aIz9zXLaF1WN/LYapSPCHGmi8mVSNuSDyn0JSFpXWwenqZ6C9qaQ
u8r7oLPxSy0WSlajtHs1OfTjQk06TU3I6M47oxLJayXxwHqA6ZjYawkGCBbDC9FQFTVvsQN4Nzs9
Mks3U+IfGeMZfaZNmPzFMSpSqKflXWuJr2qebmo0JW6tdMrB7G/n9U2gyIIJFWm1LDa9fG4+LMrF
i7mBuTeELZMCsPOkUL5jgLTQAGdQo4S1FAtg6Fwj00HlIqO4tSP1AAPwPCsIVHGYfxW9CigzN8+a
9SH3zS5SlLfJkT+4P2aQF/PMqwgWY2eUYhdCj+pjbj6o+YeZYOKkGcytcJcVcXmHqHsznhLwIDTo
99/mELmpUr+oyvRCYftjn42fBveqIbbQSriO6Y58wwl6sKq28WVnPJYGMK5Fnk6kFJ96c8Yr0KWv
1GStOOHkhZn3dkb53mB6Hd1wavcmwzcmwwWMbGZvQy3b27FPYSCXjV9QtWKgtXr0HPM87CRixgDN
FrFtdeehafSvEc0Qz4niuF0MMojT4T6SoOumRLfmRoCqo7SQjSg7j7n5M87vHZHlvpDTZ8gBUdCO
DNOyqG+9pkNyz+KQqXD5ijuRG/nwLatlHVR5dzJlOqytFBhAU/eIso7lMm4uPKuA16plXMP7E4V8
+wgZF2+8b8tJtUMzzz2g8FtkEbgwtKtspJABn5YGKnutF1f7PCdciIex8mKpuU2is9xO6BuogTSL
hqHOx8F6KYk6UG96D/LNAMPh8DHXjf3AThDTiFiYq353wUw6HaZwOYbTntn5Oi63Fr8oZNpz9pAw
IKQRct6YEq5ZE9hzYm/ymrhpE9rKRh1U5pha3fkUN30NNM408bzVM8tkyuIUW9nCrlrKE6WhRv5J
g029pY7i1Kycx5RKu6p8px4uPVRy9FPoXbPDsYpwLC50FevLku1mUYEbLwBtLeimy/xO2r5xDaez
XZs/d7PycV3+ZXbbIvoChxWEZckANmaywGSTejd/4D19XpTeE6aMm6Id/LYRxx5rPQ26SLpLB9lB
ArreOrdQuGyXDzkmCHDlpLqkqQuWSSdtPk98fIbWS+zIceMRehZciCtHidM0rk5d2nW3SEbnMNKw
ejmGcrDUJ0cayPE1cucvWa/gFSaAazolBgSv7PUC4yv3nyVq0yArVQ80YpqjpFmDtXeWOdwOBvtg
XMaeqVA+PoDU86j2qTc4ccBjRThlYjzorryE8Y4xMe8V0227yN6LScuuda+HXhfj5Eij6YGRswtc
JQ1SDCnbDI0Fmb7rLrUzouhX4c9QY7/ULNvH6Bk+Yb/bycJTKgnjaTrq29ZiPhJNWEupdQuMBQhz
2i0GQPlcvZgFyvVSvDnNeCXn9BKmQvjAPF4G4Ux+7She25dUsBHd9LUBYE5WFtB6NIjAWGHtjaVL
P2arcjaJiiJtJSx2wHFgwBqVu6TIwikoPl3IPGFS+rxUDS5rND4BfCVTBY2PzXTLbZHv7GoNduG0
8cykjzaZlXRHc0zWQpDio23gr/DeDDeynj7jAhq3ZV5+SbMCp6pTj9AB0y0mmCBBfT1hgLoTrbEd
5JDGUA3HBNd74Dmxc1uahnbyuMFxUmr7RE31XWbbu1ZXyL73V05x3f3vf0srY6QwrPGaZLqMAmXO
QCDyIrP5adv9ZsTD1tgnwxEfvQ4swRjpM1h/oGEXljpIkyTZ/P6ZHByGQAUQN1Zifb840sYa2wDL
WmD300cL54RPWXJpJwyZ1AlbhyGdTnR25BuRPauG5M+ZFgD0q46tc5xT6dsxwukgoTvSb/CYhMW7
VJsXcxoDyhFHF1utL3S5cMdZ/dHKcOrjqToUcjPv7JZxv4qAdJ5t5FM1sIwB0T0JH1KZAWUOOqdr
FA6TmxTPuU8JABmF2rgCJUquDnzGKffJ4LNfk3WdJhkoWHwXEaTymgLHixKfGbQBXrIMA25cfKUl
ttnWjhAbWr0trP/FJY+FR8ZSZ/g1vcMQcTb6kF+NVrufzIIahULsCnw5m3jofmRcJrETW1ZUHNLh
qyoAwBJRDDFI46gairjzqBZ/NA92NV0Ms3nREuuZ6OVB8Lnbowp/Okl4msiybnrQKdB5ML712bY0
Fy4covtuJXyU40WU42602VSVxYworTN/apTlLZV0rnB3biZd4HyUOf7ORXQVEZvMpLH0GHN7rw3d
Q5Kk6s7WTFxCgFvl1pYuNl0L20IIL1JK3ImYYz1TaNa26h1lk3fHJp7mk9raH1Tnc46VIM4VDnZI
QfP5Q11nOvsJDNC+v5EY+bAZQ9apNpzqCoSqWaeHhD/WhZZRuSMw72tzbmQTcgYcbc8oTT/vmGUn
QKYQinLP0d/mvFTPNEsKztTrNMwBTsAMYtMQeN+ETc6Ghsy6l5NQ21I3cRdKpck+XTou0fWIGDY/
UazLzEVCqhTixFgXNKYboxZugGnYpLRY+k39rCXpgzTALyk7+5Vmg6DFIhCYthFwya9dopO0WsDz
8XK1B8RohX0A805T688KmNmuogp2a+M5rRNatrOy5AnqaN+oD/HM78TNuEKRSIRThL7XQkrzYhJa
7pSLd1iP0iZjFeC9+8mir29yBGF4JZGvhSOE3AKv8/q/6Xj8GUt4luvsUoysqdw3rB0NsB9p2W2N
aiwey3D6jjp0Xg3/Euv+JskPlWNAj6iTerOkFvz2tJI8uQMha+i3Miozb6hxIJddei/lIcdEaSG2
kD/OlR5zZysbhm5YxTjX6F5IZtTH0JIExeDYrpRkn0rvMPvDMGdDbDIJdzaG/VJEPLEyPlv88T6q
N87TDBydHDsWH8uQkV9nBna21+Fs+GqZ4CNqhyMQZrbPKvlqnW5HiQulAlSQeCYFJ6Nsw7oce3PL
PdTVTV4HiWVxNGa+iHou46iYzYHbH3CQ7s0ibAiuNfZzR64YsUfgcpS3vOaruCQcRmJTnNeslBmC
9aQUq88abExgTSd9XsRTy3lP6cI9zuQGb9DQuWkqb/tavkxpN58Lrn1x3XiQM3Ar9uUmiS2eAspk
1NB6LmOb1Qz+wSSfozS8w59invGxF0+gL7knxL2y7zrDJaZuPhfCLRdCIIPFcMJoqldYt8VdO3Hn
VaME6wFEVCXKORBkffowx9/ddI7NWD+A7rvIkkz6iGDFpOB/tsY3W8gi0Gb7VI/JC9u0iTte0jZz
cRjj8rHmA+dODPrcsSl6PzTL6cwGSLyOAE5QzOVyBTvXY3HWPhWlZirN+VdNlsdSeqebiTtg1XzX
iajcKZbuTaPyo2IT+bFlp+eW/tpNE3NIg0NL/ESncNZOq8pv294BCvDd1015oMDkCWMMAMeBiiUx
Zud+tZYrQCk9Df5lCbVN0VovDO3MDZt2cgdtCF1nGrVAjw6lnVB6bGQ3SS8vlmSufvQpDwwWW55Q
+4DD7hhZkDI5BfGoU/Wp6sOto6QzskvInFLQE7KCEuWGMas5cu1nkZv96IlVdbpvpfUEZ1HkXHcP
ejq+tSkj+slUA/DZ36rgB5EgDmDdQSp5TazJwzYnLlxZTuqMZcEAacFH5nWYePsw8sc23SuwW2SV
KdkcYcQ0DkViWLDsLkZlyH61kmrxOe7CfPQAlm+rzOTIVb1MhSKCuC4vlRppm8QI5/NKvdiUpA96
cNZaJL1lUumXBYJvq9pzAKqJiwbmLi5Pa3WHxmQB3J4/N10AUGDmVZJ6z5nVZrt02MVo5UP36D9L
LT/ylviSTNujURbQlEbqx8RHtgJKmAyJadsaMKHpCYMeOurHoa1wfgD6wKnI+9LRc656wkeYeU45
6xCres6agifSJlucGHj1Y7WGuZkZHI2y+wjIpMviFIglvU8hLW7xt3qczxbfhr/nFmFTUVn0zvnC
JvWGNCBgW/n9JHBCC5x2ZY4rimAeiO3Z+okYcqUE/idjyx6cwDLsa0O9ZIN+mBiTehzh7qqMjbCP
C5zxIftgWD6je2luQXvDEHLoqMjHbyprbR6UEDqsInvre+e7KAsD+cMkj6E9V3ip6XO/wArmy/ri
QtDAd5b6s6sh7RU5ZooyalzHFLsuWcGuevJWaeVzOeezmxd8GCAelhtApvvWwk5qpaQkytEq/MTO
jhUkvE3OuJNvnqgnORo+mIm7eimNHv4/lgJz/url2sAtO5nbFIDzpJo/Kzp3A4dhNiiN6jD41K+g
Yh+7doI8mYZHB71s1AHrUZFKtf9hdZ6XJtshBAV/6fkcxP342Rtc5paBI4Q2tnA6qlbf6mMUWHjB
Q9bhTYKZZAOQvNvMmrRTWTuvFAmRRtTzi7mo00515jvuUW1RSH7KTmyLbE+p1jarkIL0mngMp5Zg
VDS0R6F91w1p/0jRj6lGgcnMJruhIQgFMXNIrpTusqySU9Lom1LFCWCAOC2bj77vf+p2vriMF4NI
xmJharTzSDxvvUGBUnJiRM2nqX1gdxof+3JPlQC9Ipn9GI/qB4F0YwM/0QkMTTzYenxELs1cpGaB
wVm5VUrhyZS84qF0PqqEunr0aByDcUQQZSaN1VnbRKKXsm2ZoQmkL3Z39uk6mtcYle11To1fHSSk
J5uobq0yXa84yp2TQh3KBqzy7KbEw8DGDQFwkXaRGRbHCZbcybkTFvaxuJnghkrjIwi2ZkevEKHU
5FGPdzHyDCbTVCERaL2Ksq92cy4TbupbXOwc9d2opfFnzlssRMqym6w20MQJ8/1zDb7NzxRISpIV
HaZBb7wYBCiL+jek6wqHmE5odpKCpClflF6hDW3Yp6Nx1E2uAHLWHsOiwUUkYJ9OYxuTg1WPajrs
h9TDNbW1wsXxRY2QV5jzt2TQjpze95D7XLsqTFjpBYGYod22zYAhMEc5HNIRI5qJT7NWODMWAMFN
Baf5gBqMbSR1a1VPvanbzl1+MToVC1nTMxEG/zhbyqXJmxPV04C4jJeYMjWTs7HB849pZnrvI6nj
NqhGXBO5v6mmdiHYw10rfwxVHRYm7jAlNl6ABW9MEX3QjRV7uE/fI13nGNryyZ6cjZoL9mf6dEoF
ns1i7mlmpIbKdJ7oXrmlNh+X6HdwL7eThtTQXG0XPT5Lvdiyk+c/EpvTVR8SHEnCn+ZIIo9tZ2Df
rjV7wzI+A6LmlS5mgHyLdpUTmYOa7cAI1ZOghHmsSUV+Rwmr5g0stbaZvNuaeGkUlJ/eoGQnCgkE
p9IMT9gDhP45k76XJTrxyKF+64N2oYvsnY0cl/3cvOqdQ5hZ97jFTW5XjKovbCJWjgla2h5RsApC
WZsv1ZqyjZpNT0sh8XVJfRENYmKB907r0MIiGhA2RUdtFvaOS9xS+Sy90ZJHTNACnm2yBOTtUxtz
+FclrtwaUikut0w5Fpoz43e5MSpwcEnLmjctLGWjwGSuS/qeo/2xXHBwLGoe7RKr+mEuTgyfGVUx
izI/7fT3hkYnTU6fIA9RpFTan1VuvRWz8hUWqx5llB80lWnL46jUqBIvjiQscDEGs+eFNw9d6ail
oTluZhkcYRu9oor0nlrPB7A8kTvSzyXTM0QUqmg3nTGs/Pj22eCMGdLmBf1nWThQO+p9X3xTinU3
Wxg91QlxczIAOmKA2hEBDPSOJO/MpYINeuD6aQBQVegzCxwVlxqwUzpg+PHGp3AypBtC7JQSVKxk
De1yIvrFSAO5HVFMp7t4Sl76wjHdVG5U6PY5Wb7kkJC3oHLMrw2MUhE1S4S1lU1UTLE36s5Rn5g9
lbJj7hlp/ghNTG+NNniWinySrMVsmeUpiXZuZ/2zmPGXLL3podKBlYNDvJG06lzmw20UovKcJqnp
GZI/JpvDkkjL/ajlwVzNd0S6oKiYfFIj+iZKuPfL/Kjqzf2iAk+b5JIVsrYfu46MIaFBNtcuO0eF
FnDWYi/QnJ3FEUXtre64OGNgwXZlFm8GAKQ/hqqJglzrL5kV4M65R+xeKCxbO4g5HCZ6qx+jGEdJ
4TTPSi7dOQMCDYC2W2XSZzIWxV1Oidgdqq0/GabgoolBbRqad7jlddAmj225YMES9Na3qnqhThw/
jznr2KftLU0SOq9an/p2YwOD0I5tEsdBSoMIHSrd91gjpMxYlYC3bEExszsPZDvhTLcuqQHZq4R2
0focizpFleyZ8nUc4uTURsvnDEcI83f+roqiuXASYixII7c8frPaUl4GyKNGLTULPdlVHR67oRFI
g2GQRD0ArOOYSZ+jsWDkXBBPZpJubG/1XrTlh97Ky06XjKChmTCutaMyrlaLOnwZmlOUGtoGoOop
ohBgA0v0TKCl93JDosMfPrTnOMvDsvSfaaXQjBD3+1xRn/rBcfgM7JTBHLZzr13sdHa4C+cPON4Q
dCRrt5DSH7LuM17EGUAyl+mG02zf43vOx61m85KlfXeX1d1LxuwBchu6GlMzGxlvYwzTfaZrtTvJ
oMTAoTLGirkUSiJo+yxzsw5lv7A3S562Xmyo9M1X6sCJIfQsmSWpowRsg9NkK1URhnubqxKmhXwz
q3m4teq6pbFugLGqVF5TCWQMbn5h2Z6ocr7pSkhuMcUS3+nDeJnyKqhkg0z3xMdYsqbPxp4YCprG
vNMmvJu9pBxkofryoGGyTJIHx8E+qkTK1ql+yjknpIKTyIS472am/hzukjJXvRABk/e4+CTjSyfU
EcjWsLEk9janGNm7KSTH0JjeCVM8Nt2IQ4Say17C60qsO3WlXHvuqBobOyEdtHw+pguJ+vhGjL7z
UKhvGnEQN1R+VuW8+v1sD+gQCnkmGP9p92rHKZeKL1i1g7UdnxtzvFjPmTRweVjI/p6SxsRrlckk
m/j4keNCVyZ+K7s0zGnHztLUYyKDm2wVqtZoOjtElGBzhdFU50LNoXOJopKa3qI9m1NY7Ub1bCaI
DZ2zTI9VKjvXTHaIV0czXrwkomciPwn0mk4axBOIeutSpfpbGrfLS8Sq6S48HxsUH9IkRVe9TsDC
RG3M702RhR7k5vhYlpFyU+z+c/aEhIOsKshdV1Ypn00ynFujTyY3FInYoIu0H+Xw4VAXEY86Ceap
m6/0p31SQWT90MpR92NTrnf0oaoumYzmNMk7nUjrKy0Ac4BIVwVCa+Kn1KJfeQVw2uaHZCPIWPUK
O1eK5o4xBQ0MVlHtZKnFMJ/cKC3svlUjfBWgxV+oAF28tWxxD1/uwckp31eastlT3eqcHV4HX8/q
+LGJLYNpJQlC4ujRiUlKuummhWawjL7PSH9BOtUvolrZWZKVeQ1ztdFyxDYdBoB7eGp32dgauOCx
Soaq6CBFS+WL1tLuOdPi6lVEH1URNU9YnWYaJASrKtWZT5CnZD9NRWDXaeFlhnBuCpVMN60Ievra
eDRtQi+WJfmWjvG4YPS0tQ2jeijYGIN2DUgObf5ZRnG70wvp4nRo5UzTyIRaF3LlozfjTKJuZDxE
EXfmLIRBtyT4CMEILfDn5EXT9kqxxjAwhHFKfxsy/snEei845t93tCrEbK2k1std92DY3wpFrW7Z
x+Z2NNJ7wDk9/lfl3eb0gyQkJ4FRMKEhhsxgjheVlDojpMJ8oWaCD6aUfaPpO/T4roNT7t1+39bB
CsVaM/puY9sPiuD+oDTWfpCJeDD47AFnKxkduQzyk+TaoRMXqkSpS8/iQ3rU9CV8UofastfT7PAw
OBxkKfbyZI49+6wMF18yivfI5N7V61V+K+vsTo5f297UH53SIeSi2Y9ZxLUpJjB26Qxr08qEpIyp
j+4ccsS8a4kyjAb6Nm/yTZR3/ZH8Bim7QT5PrS78OIvPKjenU7bEszeEyyGFq/08jyghfQ97sdX3
as093caUTHax+0kJwbGr16R0FjfbtZIY5craw+QmGTyf9EEYXtqLMTBYVAmnJpgLzpnKg4la+6m1
u5tIk+ZM++UpSWPhpvX0REcsWSrFMlnm9R9GFm5NbnRBoS9PkCBnSnTnJ4vbrCuoag/6DOO6mmM5
tjCFUoTdpq/cs6u2uOvItH/O9psuIyfNQ53us5lmq6EsdnaYEey25nIHPF1M4cAdkSNBJkrnQYxb
9JR2O2uEx+28G73Wmh8WJO22NuMgbiMRKLr5WLeTHLQqmS+hdHcsB4ytcrP04sbJTjlBSDzOzuDn
EaEqs0m7bSrjnWxeu1gMe71RAeCkyVUlOpkkiuMz86ChvDBPlpUzfcHw6MQ0QXZDr3gdVcdMKhSe
CZuEAI8RH3lECqCt0VEwYSIXadqhUFDF8jL0sqSKd1Qh9K42lhoCjsRchpMO1ycYi22zYT5vc7eU
HX8xaTFYh/RKHAlf5XkjkdehAFRgBNXUp/Mroms52ckEIwOpmy6lwknWHORbSqXxfubgk5TYlwmd
MuLL1yEj5S41JyxGvDfqodfa9+E1n2riRIV8ZUlWfYa+F40xy2FYm1y6wd41im1lhCS0c1H+P+bO
pLltJc2ivwgVABJIAFsSnAeJlChL3iAs20rM8/zr+0DV0RHV0bWoXW8Ufs+WbFFgDve791y2flG6
YG7p1GqaiD+1fAid1k1WlUse2LCaOzNEfoSKBauEyew3vSqOXJ207eA152r5r9gV+T8/GEx/E45Q
vPs0c3joar5IVzFYao2hPhaBM68bjWuPl3B8p4HVCWG2GGCvgTVjdlH6XwG/GRWD0WISHCzSJsd5
rMujioggFVq9HAtd+xjNIGOdGJWiBRC87iq7PtoMjxj4T+Gbmchwm2pNy0K1/L3ff/mgivqou/3O
Zb7N26SHSSGCk2UXzpE5+S+vKihUsD9bKTj658PBmr09EfFsP04x9gct5lnQsmodkTLeAJUxTmnm
nLJg5htmjzkSSy73um4odpyA60ufXivDhBDNzFV1ZXhJiKHuSr26QMDtdinO9JspBsKC00ZLWaqb
hfVXd/qb7unl0WgJONMVqjVcgypkxRVecSObgk1Kpea6dsxh37mZ/sjsS8XhBXUvL5hieUvsfHrl
n7q14KscIjsuz5HGABfckrmVhvHVBiyFqNUWufHgB7GJF0Ct2pNA0HzzGNH30cM2tIzokverzlwG
OykgN71Y11p9DAtaRcnipMtA6+4AtVi1ykArz5bjrHrMOct47siKa6vzRnMAO9g0PCKba0RA1B6J
psNZgqesnlMXLC7zmzqxLijN006v54+C5gSEy6o6MB5pmeGRbU1js9yYdmVvTOugIjScweijXWfZ
id/iET9EsXuPeMlOKHyM8D7tIgGMUEVXwDY7eOijL+GYs73U/cUp9S+P8Arv8bPQ3H3jJQwxuQXw
77tOWdxuEivmlE8mOZ3z4OgR9VjhX1ZI/cNrJyAFWAmQgCEMn2E3s6Wjq4NRAZ0B8sRLAnZdHQvX
PIU7s0IjI1Yod/aUiU3nWIlvWvORhI86a1rEfEuwbswI60bd1Keeqcc2LQLDbydD28aqsYgMuT22
G7XvQXAc5JIHMAIMO4bQemSB3N3nlhzXkrTWUQruaB0H7nxi5BsY9OsEHovf3SInuGPe/bfUpA2q
hUwQU6HwuVLWEtlJyZArD5m5syffo/VnVbVGto26yAKyeZJh+XcSAAd6OMUrxRGEHH11Iwtzhl1R
EdSdxhUssL1HLGc/yugWj9qzkQz2VsEQekrdcxXH+8mgSI+it3AdN0B7ujh5RHjIji1C32KrcjkT
oQE0CtuhqQU6uhu0lAIW/WpcSFuC3Smp5T1CZ1xPWXhwecW3ZiuLy1DZ0I3RJSZ21LLvxPOEycmu
WngMIVysrNTOcC2DgwEmbFOWDgjykYfKWcaN+giAP7KZkSVi64xYyujRWI99+egpH9z0KtgPyg5o
U7ORdlwZHA3u4qhY1wpTDapswC3e0tZ8f8S03fINetirmxbppYkeQXnrDZltqMK8Bs95sKkK+2qO
UMXImjN8q+vrlAKQIxKNfqk4BLqFGe5aMoMckZw3ojfQPEJ6iClztretcuFhtHSVWmn8c1Sst21m
6AxvGVaTbG5D8ve1YUdkj9nWQm0mmtKHbJKWPDhG3TL2cKOtPnq+FgmXFCez78X8KPLKY/nUdoDO
TpYus23YXHEr1Mc8nPdREMx7xrXWSRY3J9U/rcxqz9Godtjq8dotmVaG0BtswfYuFtM91bjZQa9O
t7HR5Je8FBtNpj8KXnpfD/5YjTHuKZbuuTwPxaVoOxa4on0i7UqsHMvhDkP+tDHgPVFSa0Kr45DQ
eOY298yvVJbkqPJA25ME3ZllzLFe1w9mklrrfHAmvmZJ2QFjSc+BllvEBXN4bR+Ec3kQNXqizhhv
7fGT58CIj6YJI7/R4XmZc4cALst1A6d1VZkqw9rZXqF1YIPEGLJTUCcfKNwIQE7+aPpe2w+mvtz3
pbfpBmJ1nWrWTqxr58aw70XG1dDIuJWAp14RAb71FZGzTsYMwBnQkY3ErcLLcKgMBXIwvySE0d/u
ng3sMG5sHikd7SjqARM5MzGcIPyd9A1R+6DjJ43MQ0hyY00lw8QRjLQzfvbmw/Wo1bZpXmXXJ4bH
PYPbpxn+Dk0v/lQWtlI2u+YML/91YITAMqGXJyesX6OaBdYdPDaHJvDTAiohg01Gi1NARXofrXMt
NFazyuSFYzujpJH0nN29CTp7CDTvpF2zGVvxT0crvbU34J9SaLRV9FWOk7PhEAvhO2Kyz9HkGJT5
I/OCr4J8IZ4jNkLIkIvKwx3B1UkHMibf9d84NWZLJkCFGPLe3k3c96a1jJexQ+CsOafGJgnohrza
eqq51sVecfMoKC8YMUDIz92naWpLlor43W7beKvXi+bE9m95S+isbDHbNvfOClmonVTA3DPWCTBw
Zr78YG1NEcDHZicjttehu0WiMQ59o/2y5gIwoKzp47DKXT5CRGkarnaKdwss9X0NcvU2B8Vb1c/l
JXbDa54xrpIjIF1NK3o/inRcFujRbBp6Y59U1PPZs3NVzUwLCKmuKBEvKSHHrdViq4qNW03udN9O
0Z9RO+vhPF41ycrSLv8IluD5ZMA1XbmGeXDSDEvZ8mHGCTPuv38pRbgJKkJtGdfDJVsK7YTTzD5V
/F1kn2HJRHXEm6YC78wltF4b2nufc5vAxUCR2O/ArYK1VWsVpz0Z4LB0nrUQaEhc/uhrnKTyMxrr
j6AR09HWu//+gOukX5lBO7Deu8AGO34GtTvE+yAp041j0hQfGh4Hi+VDARHlGAweaqwMTKTtbAWs
tXbgBInwCdX+1ZtBfFZVuXZTjRmsptfH7w/fn44KsIy+hpE5B7+hVU19dP/nj3z/Z1HA7ygjtRWz
KpigeHdcZ8yx0Jo074cR4M2E2oUZpcFYVI7Zz07DaOVgUaAG6Gw3/S/KqZk/BtnDyyZoahDarMCe
2f4odie0J7Tot0D/TCUuIAXsayTYVFlvbseVwm1PIk/7Y4bn0QwzUvXh+ySidiWjrj24/bOwxLxN
gfRyGCkr7B0p+kxep+Bic5CFDj474V5Ex2BPlTnb1jR/Mjsx9pOLpwK5ot06A/ul26TFJhBE7+Om
etW8TDJvHAn5KwuKyNCfuqQatqIrJr8oHHw2YsTcxHru11QreUPe7fLuIxADJ36Z+E7bo/c4YJfk
oHHyCewLU9Lnpuq3MvsqxcisuCm2I07XnRoM9gLqY8Ksq//2TCA8Qhczd4YdCNRbqJOa5ok6FtbY
+YXMSW/m3s6A0cW1RiTX0jG+PCdT+8Ctgck2wp9sTzvW5XMP/xrFxI53rG6c4ACqkDQ2DW4Gk7Vl
zibXrrKvds3ldeBATcODH5Os9kWMD7DxsIMzNdgEa0iioftRlbJ4xEZl4khgBzDs5OxgtnsEhcA+
VSU2MsOocXcpgzvcDgBSNRSx9rTUJ2xg1r3nEQc+nRLFgxuVuykqLTgEN3uMsx1GnUceIV5Co1ql
vQdUgyAyyqfzAPb/PvXPbg7oxi7j7mZ5cbANqGxdbv6/gB419yRF/+jKYzGUalcnwz0UbbCR2XLq
M2ls0bSPMI2hQ5iCihjM+Ycsy74WwYTh3bIJTh29skHBjTPp1ioGitgN83NHN8s6dlh4EopLzjBw
cEVAy9UXHw2NHDA6PEBEUV8+1/x7rpUG9ouSCwloqJl1FjjYQ63RZFtV46KfkuGqmeyndimQXDR9
r3j/YRt+V6XB62/BoZXD9NZ2mjhGnXcOYys5TP2GarmyRfn0jOipitllHMvC9VJUm55K41XbxMqP
3ZJvAaw7EIh5q0Yud0k4uT7DMBqRUB6nRJGWWEADQ6E4sTgEXMAxepXjw1dG2u4xs+NJ5GdVgvOi
FGOXTu68K+vpORugpXDl5kst33AuEYRzctYrm7cKKNS7VXN7j3v8qLrTyudRZR8zXoommX6QVSiS
ekLhXMUtmhRW1PjYS/gTEXaQldlrFyTvcOeJ8Q9zzXRlB390vZl8TuKV70btvijNY2qM9hY9n69j
PnXDOB9d17thJf6UZGjBrzskCXTsyqH2bJbuB6bCmYRA9quAyHfMqmK9SAtJkZv7ok+xrMnuR4Yv
gUuq+kw76qnokSETYjFpLmVy0znRrTAd5hcnnCk8H372PfkhvWPfw/UuNa/YNOwU4RI1xTuc8keW
G6yLhUpk59KNrIMxay8Z9getj/HBjGCbNc95FjoCbpI2kNQmoABRp/ucNT9mRjKg40dGToZNE0mc
vYsBjc4znqBeJAyZqnNIKNufNJAXvF/iI/O3sxx5sLp52k8ODKSO6c4WeZpk0djeokq7eEhQ3C9b
1x9S4J4unXpkz9LDguqLPBxibaTp29zstwOTwN77RekSb4gOE0o0cHmuUxxjs/jl0dkSJAH+I9LS
Vsc7utfHE7CREi1qsK4uZzPCGukXFMRox5RB+IrS87WdcfGEtRNyrOyelqtQmMcZmQqroEdnG7mx
2LKUsc8FMI2hT+ZXz/S/P8sM+Y7Sulw5LrTO1OAq5UQOeiJPdQNAyY/j+Unk+U9tJs1UmJzHObFY
TPgQitsu0xAaoMagKvhY92m4aXkD4LY2kGJHBKYAH658JwRVHRMbMgEFL/BK55Bo/CwOssq6DSkL
Qeg++1Ep8LCplv00rLZfY5DR1pp+LDTNOu9GwYaFX59yZbiErcZkh7spzGY84zTSwocNKOQowrvd
17w0vPLr0WzLbd6JF61X93yI/kqGZaAYMUogAeEV3XfYBjZFh6jhdEx9y2IGPYY1eYzZgrLZPARM
3laTAXjXaTtcv+JWYHj3E2MKdq6Vn7BCFX4AP2szCJbB6T3UEoIFTHk3doHXOYhw0ih+OzbzZGPB
v4ybkhKt6lhrmjgMg1q5YJjupXqZWkgniv09mLv0jsZVxkNycs69UdXnogsO9M3/ECLnFo4LFynp
b5FqIO0mslVUdRCR1vXwkDLE7YfE2zWtQKKpyXQGQbBjoPbbrXXeei1XmY6YKROiGFLUoDNrDoGb
VZg3XbTyMBQv0STAzpnP/F0CtsK57Chu0ofpPYI4t8KpVpw8w73hXKoPnVqi4K26mxVxBDozyrVT
JKFfLU7MSCnjEEYT1se4O9nAWRBF4j+WordpMoLttxIZhm3LtU7c9Gy5U6eMd4PS4IwXQR+a8t+i
ls8d+ujJS+JNN3WFn3f2y2CGzEtruGl2Ml4as7mYmfXDwpwMThTCS2lO5B+MpyXsJaWh+SMZQj1g
bO1OyUPR1cX1jK2m0rDOKtM9FwP3aCMmMZElernJIgi8jKZTaPA+X/ZZYcHZal7Y81zhTa00GEuW
A9M78MhnY53SpT0/h0YU7vB/gyVkj+PfqI5VmAKkta+pzjPZCr3eDCEy4xG8O69jGe0pkxXPlq5z
3jF/qXSUmHrxqI2edymCHvk8iLYmoQufZ7ZAgq6fyEy/uOZk7+d+3vIWcvwG3OF60sJHTZTjiIiL
JpCxOarDyEva8RCX+FBYMMUJz/m40iRLJpx3h0gAh13PYbTiyIZLiD4ZB89yvjAozisXvxnuN75G
Ifpd2H8ZrlGc2y6yV24YveAqAaBRdHuAMVOfTT4rMxKfdOIdFo91RQIAAwPEO8WZLA0gGdEVgri6
bDxT1V+dQLFARrBKVZyoM/EtMqGctph8oyuW7MtxqbEWCRJ5UxivhNsQhYeraZecAXQYb+wgvIU8
3FxziXxHSx6mtKxyN3pjEJIojJB3Au8sG/YnnFAUipkNdgV35KdRD/2llODDh2hrRSx81mi0nN6F
WqfD/NFqlrMKjPTZjGE8DVFBL9LVtsFOe/WZe0V8yLE40YDS7CAXPmhG4TFXIjrGdfImJya3DTnx
jefW5WurX8pkXxphcdGxViBui2RbNcmVhrEZhRe9jdNtcSqwMGzm2KLUkx4rHATmeNM0RrKw1UHX
uVz9wNy20Xwp8pmKgDyPt6NG89ogf+oLXbPNqo8aS8opJ68S4G/jFHGggFiuVfXTacZ2A63/b+q1
ksbztPOJelp7BkiEE/LijMcIRZ4YNW7PJPOrqqh8GZfSx0gH7dvpnwqlIRqZ9SudmOu+YxpXn5IU
GF6x0HE8MqZenVDSqJvVxpDHVJAeKcvWO/YT59dETO/E+upbr9lPc+JAhDTnxcMYn9rltIEpiZme
4l3ZzfhL2FXXaOflUSjb8WfkGIb3HKpDS+D/hktYCOw/kehYfutd5JGlNuy892fdXcb2trW1LdHy
GlsbNcOrCkyqNaFj73GUvmQMhXaNyA4Z4+mDLgCzDDkNiSXYFSdOMe8HVK+p9l2j6W8l23yxVPA6
tWFO1AQiTWTtYLbj824Sa+PkxglM9jup9HilZg+/ZOsQrOCAwxafpSeD7szT96+EhUmbnWctRp6r
quFQE01Xydrv5wqlkkojOMuwAkr+d2RH4d2CLRO3x8qIhl3QnAk9sTvK9oTdSj5IRrprCO5rW9Te
foB9Bk0r0X2V/01SQgmzxBbpKeeHCpzmwJV3b+kzKGQjfx2+GkbXu3HqH6DIA782Ge1K2L5FVKVM
4hvrXEbPsrc/bejDfsFgGREkhEpkPKNaQ8/UgvBmt7V+kJr4KJXYzQu5UYYOukI5nPQ81TkqYy4M
s944pg5ibutqh1Ao8PBJ+laJ8jYMRBhnS/MHdBHfbprP3JbbpmS0IBUTGKdt0suEgxq/AboTcZ8F
why15M9CPw907yKMcwep85n07hsnWIHnwX2P0FSwG+LuBW/2HI+i3nq6eKLpfX7Cg49QFihF3LsD
SevV95AaShz4wXudLG+EBjIdw9AH9DcCDuG81p2GM6MVXbW2fmMb4/E7zI7+aquJ5U1a12FYNFC8
kDstCfmGjQimd8WaW0XFNhwtqPbxDPQ2NS4ounikiRE5RsixJmnLTc/QdT3wQ6dOVt+B89QBNjWn
AfHk6KrgskjQGrvCR94ajl/VbO5mxYUe4Iv2MlIngiLOEo6Pf8un+FPvvPb4ojZmJnf5YGRH8gPZ
sU3sK5M8bOdjuMeF8gM+Hwg/LK8Ob6TW5hPSzP6A+kvW2LXfstzhUtBO5rHP0EW4MsJ7msV4SBnQ
wWc1j5nMXmQpro28qan+AnbxQtak5V3f56G5n0cwU/DlQExPbB3ruS7f+66xWZ5/fY8AIzspjj11
jfOawkB3N84zg80UgfT7d74/wOV2NnE7/kgWTWhs2oJ7t4sm9P3LOEkz3wLvvzKHFgUpTQkejA2L
bOz8sqvsMWAtPXYxB26sn2r9/UnfX+n7Q7R8zVwjAj+5TPej9qPOQzJG4M9Gc7qNSF042WPETK2u
9+Vs7r3YulfD6KFp8DOk3cwhciCFR+S7ehFSH4ja55SBfb/irlef8BVkO8wk5X5qfk22QJtPbZK+
1iPHi6yDt+RYqHoJBQWh6fvD4HR86e9fJjQU92lxyngkGb73aj59f5iDZUXGJ1CkcNImWb+HEmNT
Y7TdaapJ0LASscbgYDrpoiTxFreHIox2vO3iVdBjF6wwVVlOzbEC/X/Qsc4ZnbUWXb1E26pmbTlz
g6Jd+4CrjlXpPLp+2tPNGG6rud8HM8yConLMrdLDHXUD0QYf2rlMSLkDjiTTWeQEakgN8hQB666e
R268a6qk78Ekibw01rbRI0odOX/0g7tP2FPhmbNgSpf6G8wJ7tohWIjo9New2HF0qz9iqVxNNblI
l/QPMzAfTvJ+ijDr2Zk/mginU2eyiRgEAzmMcucKOQIuDFWipXUZbcyKQVRSEk3oq5KgwuCcvGo1
Vvdo6euwmHc3vXaIATGv4ajq68jo+t3YqUedMruJyb9xn3vMjouHLnmlMfkjKZH2ohxuRRT7Qx8S
DxniE/+2VxYfEmjpe9GSap1CjpQ0d+NSSPlzBpdZD6+rg783NKBazhbwrbLnRiDmctPZwCdGWhad
SrxbBkkU6IVnm612W+m2vtcs/Y2GWrFKwzbfVEjMZUi+jDnRzYa7lmfW++jWv2qnlv7gcGSaU/0Z
FOJjZPaYZKLccyOrOef0hN9jjF9YHd4ZgfdM29QuHpicRM6MTQDTnlVlfjAzk7DglXsF0HNKi1eF
Wz68MPpNiOOPZUPjU+z4NTkCigmrVQu+oMGSsKkbVAyFd2JrusXBpqTCHmSxoWBSHg03elW1arZM
+LHIlGmLHXU9JczPirJQhwxrhkFGAvML+nY3MtlnqKTNzdlgFLxdbD2g1tQxkDOydE9ZJQS+NdfP
OSblKZtH6zVqr5nQtWuP1ILQ3sDpq/WU8md7Jf5ooebtrZ5mCRm0Z72r68MYNLvKrDmegGuldGkt
U3nLlRtABqyepUOmkKh9urdrzBq4rtcl2DPatn2l6AwxB17dgan0N+TmP+L8/N8In39h/lyWV7sp
vtr/Dfr5lz/174BB/w9pQMaC4vn3NKDz389fefEv/KDvz/gnDUiA9THBPnnCtuiI1C2ITP+EAQn7
HwYcMwk2jQpFXS79q//NAhLWPyScn+/We/xa37V/TfHNAhLiH7ptOUCCdNuRhmN4/xELCPzwv1B2
nAV/5UjK6ISLAwMc9/9ixtUBMXlMxYTKUb/Wg1PWpNht+Zt8lPm3pb/oVGdedKFxFD6saLLz0HJW
l/N9cBIuwVo5YcqOcdeiTIETdXL3pBp1KzR38PuoCk4yT1jiNNVuzUyffWMw6LgraqYiyqXqiE6p
tQnm52pkDYxWGG+bccoLZsGR90g7HKHRhCBQxsm21rUnVQXJpbBKuInM4VdxaiKXh/MSpNVp2J0p
GMHfT1S/qF9n5gfMqh2oMhnDYBxo3rGl6wSXZJUjv6Jgq4kSGls3PlIj3nNTJLeSUeq9mp38q3C9
p7YF6O1q3m8tqcilNA0TVNIp6y5rz3kXcBsczZxgjRHpimYeirhXlVF+5nn5ro1Be68xm25T2+Tv
NFQGM4IrhDlZL7FbuW8gZQE0x7HzhlHf8Wmg92hloavsxJXnbCwYV2eq3ji/Ztc+4rYqq/TJoNSk
HvKfFtbnHB4HJ1tuxnExTU+ZN+v7BD6GheaED38A8EEh6Fq4xnusJcPGqsY3KsPepnDEdkKliZx1
BCNbTn6rMP020Xy3ohKu8TIoyeFH1Hl6TjMTdpD+itsJ1LI97N3cieB6Eo4ss44x1NLUlSnzMVuY
44OchQy7G9eLqHY3lQrondCVdkiG4CcApBOzgD8Sz9zGrl3GwAzao8JrzyhP3mGa8hcXXNIjL+wP
Nw0AEVDjutEG8L5DxjHDHt2/NkdYfHLUs0tb47m18YmFsb1ThLhotLp0sTNsOEQD+eewpER2rHL1
M9fdOw9bvQ6DHqJrNkFa0h7MK2z4oGobUc64IlU2bWrP/I2LBZW4Kn51ZQV3mgQT2oO5HcCR4AEK
GErRHE0GMIAkI+qffakoYJm7elMmTBjrMEcu0ck1zjXe26QR9zq0CWpkNVSnECCSVok/bW59daZV
L8C58TQQSTqLMeqeygnAHmUDtY97ob41eIBQRmqkeubjloXP1XOeSD1wU6nEKiMEtRyy/koPnnVi
U0oUm88DVI5NGGiS24bk3ecpatzKZJcHFWFM9QszA8/4EETnDtAyZ7/hXXAtpQCGvyykYwGX8UKj
VvmxaVCd8auIDfPx18byfldKvqP64fhHg+M1HhaeRfw38eSVZ/7FK6hS0PvlbpCTScxaLg0ezUqn
0OgookG2XTOVIMYlCDWQZ4bkwvzPJ9mkiJMmv/WA9Ac2Ru8wmh4BtpCu0diYSORPWG5UECe+mHB5
tkmpbRrHaZfq6uk0LhM6pnK3gOBCOSBuVjqusSSVS2PT+GOM8xSHurtNDUCqVAlcdCN6MQ3c+Q4a
22rhyZKzN37W+aD5nV3+ZaYCq6IiVyhnsRWiak6OPpAM17Rpn+vNq+n1HWzwhjOnQbJJaZq2j90s
uLh92iJfFU9xOXOFV8uL6lj5Zsrs8W4PCZrKVEKSpol8zYPcQ83Ufb5+tZsF3OA1VqOUah86OCk7
IXswk8HN4CEZA/56/jkO9GgJOm1dWck77U5fYUigyND79zArvgZK4aw8/MQJ+NQZGWfCYv5gYL4H
5urPDhBkJIqiHraDCI5qiDhWVdcGYDGRJLL4XV3AqcWHTcN7w3Jtf9SMtvA3/IJ4tMHr5GyDFDLO
6I5ElczuYTsV5ABpIZVgB8Q2qqECy9fajf5UhfEzwV9SMJ33SftbGz2fGakSwtuCpEn20jQ+e0eW
O6ws+n4aSVw2TIpwoJWHecrjA5gafCIOEtaAF+vazFz6JULw4Jr3eBqQCuegP2eTvDe2XfLcmOE+
S+07b8T3YATXnblJtVZBCol4cn9nBhkp2hWID5lHFeovs97/NAw8o8HQDaspYoTIHfp11kGY4MXN
faerP4ZSMLWY+iti/xGvkUMZWHcXvNf7MnkB5sK8s3lleEAbdUQodhW04JHrqjsbHbVQRDrTHdfj
nlATCAYjb15amXNJEOl4nVOCasRj6SHzsrszmi9wn5mJThxz6yI4Q8jnEm7hceYy4Ywow3hsqBSr
8leAAgD4OtqnKqN9cSo+DWyYC8Si+SgL90NjPrOyHeJIIrZeIZmBdGlh0ZnVPG4tc/oVchXFr29d
jbR/oQ6euERVPoSCBSa1fKF+j4R1zYhvvtLftJ7ZDThmbWM2zqfZUAtQOflGLv0HDJ2J5WTy7rr6
UvNlwJwbsa6rSsNOZCmC3lH7mpPVILiX7Kk/BEKUvhFh/MMWybrEMB3FETlrcVm28qnxgufGkMCO
u22vt2+u3t/LGRdsh52wS8l6UeF66Ix4Z2k95cB0MQFsr2+TMuiPsp0ny8JOpdRw6wis0ci+r4bu
sxjFz6AdXzmNvbTa9BmMLpPiUWzJ7h5gwe5qaTcovIOjU9gXhYe8L73nSJCS1lyBfxxeQ0cUuBpY
S+JpG1Pv0HTNjnnCPq6tl5bYNWpmuDj16ivxK2vxkoDfJEYiVXSDBfMAcr3PZH+ABIAjIn1W07B3
LMpDApUxYRsTHMsU31H5poRTXm0V//EGQHU9IurOjXj5C4k32G3wNqHiVjiA5rdOQgnhrsReYCcX
d9T7VW11D0SRM7DLbU5ECkjtucOzZyf1nqVh33TJBbxRs0pF/hlN4xFs5bq3KFas26vwSKPw9Lu6
5PaVXF2jxeyWrFHjjlZr352GSzTMFkofzyLNLimxtC6KfPSLzK9nCaCbWlKSX5SccNfdlSbbWQ5q
pil9BgFbGrKuQUAu0W5PvaM/meydmZ3sSaq/B2Tq16yqNQyR5fkL5UtIIKhJotsgszex+JJ4L0FN
2nGvu2iEyJqi2daE8Bz4Ew4gm6jHd65BQuBSbHDz2jFt2OuTfOlomh1iY5s4UAandKstQiHKaWuk
+zCp8Ufm+0Fa2yih2M40qsuklYUvBF6HpRKgDpobVM9jJw0aWOt8N5XLSYtywwgT6TjoLw0rw2oU
wSvtN3vO3s8aRZSw9r2NquA6oJZ9zVn4bGXyRIJzo8BBVFq55QpwTWAIupb2VIiJb6Z8tcPExc/v
fqQL4wcA1VLwyplOdGx5kNBixGI74ixU6qOPHeU3/XhMxae4ggDo7As5/p3T5jnBQ56jCK7KBpWx
JhkWtPElIO7RSgKXSX8oWYFw7oHKmU+sO4u+Q+J+oK/OiTlz9VGxEyGwHLQ7y3bfpgxL0mjfZ4Z1
mWovaRV8WpQF81fLr6mabRLCwys1NNTiuvRApKi0K17snk2HMZ1dqAdLLNZSc9fSZ6fnxkWQjt5K
M/rh2OlzHaA6MU/aN2H1e4AqdsgM7akVGIN0EZ5pCQMAmRwiDjY58xDO9RwRI5egTjBcagkFjWND
LG9BMvpZdFYVRAPy9ZlVPQY5++Nk3IK8+REwocWNwIA9p2InifoZdBKAmAn5P+neJdlIGq++V0SZ
22+eUe3yBNhFFd2V/oNx1xaZjeM69tOSq9pKyPCF55W1NsFfky51Zv6yZuj9H6YydAzmB/gqX2ML
jc0Ibg4+t36853O1C6qGqosvmeWX2uyp9YnWFNtjpy3WeoMvwiGuPd0ZqHKkxnmt/5SpscqyaYPh
FBwdPxj7r2RtHsYKGE5FJvWF4qgT9LGO/5s4LpcUEn4hOkjQkN3A+hN8SgoBW2zBWfOKNAiBB02o
1rf4g7ECpedIGq/m5BAqYPBoLjWAId4aBdKGAZRND0+HvtMG557Toe05FGUUG8ZXqwKJ2c4Bk83G
wRHEMJuSltbB98qlXLLAHFTQrkWPnOduasoUtGrYLclcRodrN4TXIDFUcthza/s1QGGjmWBFO+NG
kWiQwZ8QsJ5n95ccH3TfYO4bQcCFTFALoBcmtjVW2FVdXjOYDXNHc4+C7c+UCo9PwcOb71Td3rz+
q5D1J1Wb65jclq+D1Aq1odp4AsaHraXv/EQYJdZ+ytaQ9T8Wl5bs+41OA1OLbWWeMIPxmOimejFd
eKPQsL3Auw3d+2g+BgrsE0yb/TJkdM2fhYWontqHrE0iUH3MDKfcpyvugHHvE0a9r0b9w3aGfZLY
u5m8rD4V71EhDp6ZbPVS3/espF78X9yd13LkyJZlf2U+YFAGh8ZraC3IoMh4gVEkIR1af30vRJX1
VN2x7rY265eZ+3DNiplkBiHcj5+z99o6QUb1QnmkkBk7E5aeYxf+Qlp8pRgjkh1JZabRZ+nMKpVV
5rKRtMOaG6dOnL1nEm8BssVXC74Ko2Ja7ag/ibYM1SdMa7MJOlgx0sc2sgb9yNbmL0I4HJkeMLV2
rnhukLarF459p6i1QHPItVqHu47zFTkhFw3wyzIO9I0FWmLoaZGliG7njkQ9A8iQ4VCNQbd/p9bf
oO7Ozuzo5rpDtmawocKb2acCWFWliM86LJeDUW8SR0P73UbzgIrLZ0I2b3PPBU+idsSPJuE2VePg
bEa2ihKtYMeTIbtSH19tRUUhL5xPqftcOs+EldYqKKjFuc0/6fUigECzbbGyV+G+nya/YfdU2Uo1
bxQ0LZmPZUu4Kz8uOdqrRBvEDagQlUKj6EaAW/ROcc0eDbLsekvH0MFQbmlUwxJMYVuhTWYyF7jx
NaJlXzFgdBkqpAUBKLW9sPWX3hH3hkGNHxVby9D3KQlZtM03RJFT3plVPytYOFB5VyCbCmJg2xAJ
FVsR9ElzVYLmK5HKdoV6tCOgQkYX3UqzWQRBcOtDb9gZDVYap4X/WlPamN1KjC90E77pBLFZfSXE
tBgl0mOU4X1V7Ija2xduv3JJRshkkxIvHfxq2x6wwWQ+7NZRIensJhtXMT7d3GcALIuPtPCvo+7v
oiBEN6kdAW3OirD6TUzyhrcfKlxAX0BFsM5v4ijfnhmvafTi6RiipUIeuMpwUJsm1IaGKwizTc4a
PVyaomaC6BgntG4E3xiWvrZBW/G0mmvdrSETOOuCE4AGkbdCEMhbfcPa+StMXGhwI6HFuQ6ZIXNJ
SMqZi3/003RtiFMaIT3lRm1IbQ5nNlgamV5vdAZ71P3mmpQzuCGT/mgAu8WWTd1MUlR6JDghOwNQ
9d60OG+3pmKdRFlGDPHQg2JaB6yaIeZPbTooSgTkr6Cng/czp28sYCowVWPYEZmtTTY7/KEGA8us
qHoS5hBrzJQypU4WtblyKjzApoiwLGhEjgLoIRyrMQvm4EwhIkdT/owX+J/u6P6/1Kt16a/+x73a
Kyj38u/cdjH9/T87taagU+sYqFaIOvh3ZLup/mFDVaYFqDkCRpBGEMRfXVrN+kNgFTBdHNM0UIXL
N/3VpdWMPwyH7gSZCZZh897894jtE5H9/5DQbd02XP4V/mdAjlfJ9uDPvz6ewtSvAMf/by0vosZy
PSq3aawUpqg/wQuU7kdMoPIcd+1OtMq7cQHkR8eiYTX3YwPw2QBRUmGFzX3y37N2mfTpq+FB4CS7
6/K36/gXZf5/Afe8ZExBpn91+gz/+IwmvEcHtLwK8d42xERz/9tnjEegnWpskNo2KLdh2LCP/ETB
ye2xeWWes41G4xTavjuTNELnROrCGfgvwg+mTI5//Qi4cnVuIvuqPTXU//4RjLhu+zBVYQnjB1EV
6xYJsB2T9xF94a1knIRABFLFf/6ba1MyxT//WZ4KV6PpYlgWlMt/uTscuQniyNHXQixaYCBYuXhY
mtRiu0OLRhhMrBiLQEdUGfbs2Qh/836bR69aZswNwh6hWy77EEl1Gb8NzK/Awm16Q7k7BMiFtqwX
kRX8V3fLUP9J1+eZMh2ocToDCZr+mq5OF/Nv92tM+7428AAuTKcob05eY7l2/XutFwjJVMO6GCP4
GuEiVhrSKp43UUGzwmsF8YtD+sYLQfpPZKJiX2acnVITg5c1nuIWCouv7UKZbEdKfkA4e6YG4DvN
A6flkzLUa5BuNNjGJ8wjF2DY6xyqmYViVQvNe67m28xyV0bVb+l745wqV6CAVDK10aZsPBf4nPVS
t8NqBKgG87IB7hjY0QpBY9tMsUrKpm6ZzFbNVgPpN1r9EssKcsDsIDpg+/RmsUIjsBqPVa8fDKPZ
gjkiR1DdBAOYgR+a4KvU8s9o906i32WRvR4HdR2T9j10YumlwVo0OM0RWyvPfhU89W56ABW9R06y
sjhsJGECeqW7hijNTOdcuO0moLdUObCpA3Syoshuoxi3bq7C+AkggKS30VNWuU4I2sTj6kN/RM1O
VVs9q2X/HNZyAblty5T23pAAXKELalCDKk29VA2xhiwyMXH2UsXs34nnfIwpU6dAnuI0FM7JlyaO
tvyWOyMtm+HT8KxNpiFFiirOFANt9kUFmUzxd5hhgWBilKf9PK+D8DhJAAMloWU4zusWcjQxb7A8
aUWiPPDZ9MxfCcPItvROVZqsOiJAsaKtkZw9mVCzXMAXJC2DKh82IUb8VhJUJc4aR7+y6lYuIV/t
NhpA6YTDixQYtprwrSh0pLPtS1DkR9pV+TKyL7qHHNroWDl8HoUZDjgEVdVLMhm8NLv+wku5xi94
D7ImXg0uHBjmPqAux2sn9QpDUWjBl4CTbxHczIGpfvbx4JnOusqVk6N5KzxplPHYDFPJnInDKAkt
s8ASL2rt0sgZXsj0ugYwIhog1Hblnw1ajgzCMR4B2ZuucqfKt0mrEKd4tEMJN9YMj7bFtTKso2Le
1ZA3ZaJu9AYOEX5w/KuT7gLJ1yXxMDgiB3M5NBJnWZQk1JqLLktXVfUKqmZvwoqwEE1Z9Y9Culsw
lWClRJhD6pTdEJTlbJDvuUvL4N61jeLMGgZ20Cayg2chwnHtD6INoG4CzZnrCEvTwcnQRtOla8aD
n+trEhTxuGMmEv22MburUuGxjv2176oL5iOzRhzMJNxoVrANqU2FEl8q82YSQ+TE48apOExWnHmL
nra7vbGGAUxisETA3c2msMFRd+eZ7LdW1CxNEB06sLZpaRxxiFQDr17SXH16Ck0/7Lw6uahBty9q
Y61G44aPQC51xxjuktiHqj6VWXjQOpIpFW1juMO8NgHD1AYLU7d1K+LtA3cFaRTttEU0VHMlqmGr
MGMhRwxUk1xJv6Apn23D8E0EnC6KHMc8857RPkU5884afpSBZXTI3vwEVmRv2WevTheACjEMvNbO
t5FZiyrko0sJ6xESeiBX0z2a5MRxSKskU6bMRlhjORCINcT8VY1XCKjb1ev7LQbQQ62sB9teisxc
07ZZ5gAAWpT0HEU94lCj2FjlvLb18MohGcbJVmuMTed6Tyy6T0Wa/CQht7LRje/Oya6iDkBHRO3C
t5VhpUuePh9qrWeUz0DUrmpN20tkFc4AP/49qg33kWLZ94uOtmuDy4OqGQ+GR1JYjucl459K1cPo
9Dsk/FsoCxukWQwXAoJ8dRvgMLElual84P99ppdyoWXYLnSzaxemr9jzgY0AkcWPzXRlWUj9qORn
hzxpCzl0D8ERefJ54OQ9K2Eaz2o1fRYWhDCkjH7yLBRmadjzItnPsRSuUsO/ijRZwxTcGWECv1uJ
30JVe8lrbYsgDnfCw8fzWilIJJU6OTGVnPkI0jtRXfW438ddSYRNWi1SvXnHhs3C72+cqLvjhwkb
1oNC89ZKCprJyeNwO7jVbjJQLbWxIqs7tNW5Gho2SAb9XuKBKfxbpC+yBIuFeFel3KktIvs+Qurb
cfXqhBABraiREgU5aiSHZATwuI9XT9HVNyUpuYkcEyqFVkIcpIfEODDqu7V2+OPJ5J5p2LEAT/Yk
yRZl9mpX+V3H1BB26XMq43csQXQjsLkVajRtengsQKMBGo5BcfiB9uuBqMksgoGHxJ0NvgUYnp9h
RoDfYZ3fmTbfGVHdy/iDuLwdSAwqJMnvwLm+msUGpx9aPGdEUlc7ZckNEnOjqPJiGe7NyaIfrwDK
MSBeGkI6Vh4qXqvtLkO4a4vgxy6K3/AltsnUd/KUkBlnTfuI+Jh6hEmQWczjpPGrzOJ9KBIsWiCE
GLwiDgcVcecQhXOWayyzE8DZJMl+4nTZZRUIaq5UqjMdC5js+j1yRYRnABCkwCiMQT5yIQhIk3zY
CB//47K0IPqmZizEZiIboUmAFGF9DLV1DsmcDr6PJDcT+Nv4LUPisCkxzsj+mDCEyitjEhoF0nvj
7fksehREHp5eulsFftz4TSjM56tmeLLa6Muu8SAN8Cw45sUrzSSdO06/0hazbD+EP2BdW2AI3HRy
Zp0ZkiNKYJMrWPJUIjs8OhGjqi7kfloClbUPJwsQbjIymCiovwwWYB97Qgrwt0sv6HxZUpGoCWp5
X7DSK1Z2p/OLxsyFw6E53yJUDn7MHzclPzRqwp/p+mGvgm3oji9w7n5VsjZ5R/R5GtprejVQLeIn
ElC/XTKIANfKO7DAY+lMDj1bXgKb5g3TLLPXCCrt31Mfnn9lWN9G3l7yCiE6ziusjDfV4AZSl6xs
NALr3vWPivdT9CRJqIW8S+k+h7w7mEzw2hGd6g5cEQfHVtkr19IyfnJS0pBNIgxrihdd8za8eAyG
RgamuD2zKKYIIjZ0IOeldaBJIFEwWo9mHYudhXiqTey1IWEL2zxeQxNIerpwr5FbraI+3bWKNVlS
2esDSWLyOHSf5gjcjZiHuUT5yf6Y8TASWDo6zgl2jk9lhmmuNcOdwe5i6uFHh28M2me5KoA7AQ6k
22XkT3bXfQjjJc7in8f7GbXebYSPqWJViQ2eAKWnbe9bTGJb/ot+F+XMdBkwhnFkm57mtgvmvZ8i
BE4PQcCF0TyuWyF0mvT1s2pkl07EP1mZXQw0c3bW7XtmxbOJbcKjNNODHiUdk6n1dPSpu2+blAyE
uuD/lNJ8bu1rH5XBAjKqt9PsA0J7Xq5oLx2X59oWG95KVhREw4vczbZohqu11RR7fSJBKC2gQIXy
3kr7mzDvRsT2ZSW4TbWSpnPb5s7Cz+JlmfFc+3VC58zRn1zcXyxKRLgrmg9fhS0I35bT4skoM3mB
IE9BkmNx4VCwG8mMzRptqUHuX1vEzrgOmxygzZ8KckmGjjzVeTbG6fXxKhKIuvzDFch0LQr0wh1a
ynsurN4xxoZ6T4PHv4iWHOOcf2UsUXgQvXYJydygcLWVWZOIPVfoWQw41zy8PutMHfn5XGZ3Wojp
hWGfL+Z66tzslj+po0wSe0u81vQad6a+GwYayR3dOF2YeIv7CIgdMxrgWzfPCABvVPFdTSExqRGI
fEdNL54jf3xOqPDEOadAky+SuWaZCDGTXoNYMD38oUexr54Su0VURN8oCyAF6RX7Cc4Ajug275LC
h8VlTqtzhodkEQXKF0qgY9s6Oxh7hqVthOf9BpOPkCn48bH9Inmq5j0il4VjtTziYhIOF1fC0ksa
qAN6qZykEkOjrnDPBKgiiBmsmxZh8qTKii15UQVbSOzzzSF9ea74HVILAiF5r3v7lvXyksoaczin
B1XrP9rc2LjT1lQydmJJMBh+NqfOPQ8Jv//gsNEAOLkokn1Fzy9q9KnpdAp4bZKcL8OEx1BXbNWk
Wya2dQM7kMyMAe2TRctMxNuudMkMYm1D+YQt3m4ZJvcsQiwzKEYo8AesaRn9PfCa2lIm4U9VurcW
HasK/aQJ/KOWmRuV7YqzQHFQEj6lyaPiVdGdF19Fxs3V1RLzJr2acJTw9fF8JBU/e2BZp4+0Id/o
3iv0NYQV/UwvJ+XbvSg8UL3ZxdPZUO3yJferUx45NxiGh9ykDzF9t+5O3iUmHtF9uku1S+wlu7LR
clQpK+6qOIbuZxo2KxH8eYH9ms9VQYBmdYgHHdYaJT0rvx+Bwc0cZVOoOTD6zzCjpd1krP5xztXH
SLEk3hdzOrlg08WphursyuD6uMImEkEErpJuerHBt8/2HH9oLHALTQ3vIcweet4bz0twdbHYPb7H
zl367oj+pmfds1NCyZJLzPXV8b4/3h+De4goABCycsPvac5Fm10SNbvQAMFQPC1gFc9TnN1LKG6z
6b7QO8USptAWKE5WYH0GNpsVZ9170WD8RGeDFP2e0idAUr5rdLhPdZOf+cXodKXJq5cqe/J8jmGa
H8lq/pDymepJm9GoG2deGR24qByrC8wGTvvhYpdYJLUTMmFaBJH7lscjBGZ19fgNHr9K4pJHT5QS
uUogt5hT8OTlFh+D5PTv6CQLHouJJV6M76ZmfobwifJp+XisFIC+7o1Jt0s3dmM0TmhLNRnuBfWl
Iep3bKeX0h+2RJTzV6h7QsqvxwvRmaw105uZpfKzYh5p6hNTIT6YNZ8BzRTyu/YAChP2wWFEiVSO
+pIo9EBiRMf1P7lt4eIwoZW4W1uBPlCCPlS3YGdmBhyAzq73ozWp4iVBXQzoj12o/4hCPtPFh0Dd
/E6H8aYHzIcb6zq6YiloWtTVYQx528qMQjIvLpHr/7A/XARlkRi0Jf2FpUN63rRF+158983kMNWK
mgMM2Kz0mWXKJS2CR4XbhsMP4vidKffT+/8ojMJp1wwDPl/xmrX+Tao1wkn3bagFts+8uvY9BXbl
gyiyesAYLgamrhw3qc6cY6ptAtZKWbL6TFsfcYB3qUQ/pgV8ihxxsIt3U/o/tFHmnZUc1Cj+8ZX2
HG6nxT7SjAV2Ke5ccq+SaQGeIoIGm3dgoC88S05N0+wyTfsAsSAXENJ68qG+vHgsFraQmEuZ+FX9
u0TRVojiozNZuZIG+gV79Mpxxw9nrK4JXoNA65aQrGZRvERvd5/WVCCR95GPo5fqBVrG/LFmqIV3
U1Tld84lnt6N6a2NZakt/Yrv7unr8AR4fXW2k/7JKd88HrdSykMTurfpdUndZi9leJ0Wl3RkKDcN
5B4/OYzSy7TqlWVyh9tzz2JYIaeK4CjNTklhOKpxvpncfL2DUH16vh+Wdx8+CVP0VR80myjMsce7
ytL0WZCnO0j84eFRjIJv/UoGpky84NP1D3hMsqzdZNK89zlGhLQazuY0Zs0YwAx5+UmAEuEk5DXM
TlFk/VZ0SsTAXz3ed0ZeGss6LpKek2paBPfpbsVpgm9TC1aemtuYbKrtw6MngpbMIs6TiHQOIhv2
0wI8XY++in/McjKDkV2Gy2TIghcIZYy/knsz9UrGbnz2mub66EyPHSuY1Vl7P2tfpgv0eECm3aT3
3zxSlBaFNgxzqy++246ttIFoNutrXqdhiOnNs+e7KDegenhsKFm3qFsSD1wXNUWg8lSpbv4cCHEl
wTBe9D0muOnPULcGH5y34y1XfJ4W1oh/rsdy4CeEnNkcUbOAq+pgMOoTxtmWDLRJgbdnPDus28Da
prQRZ0pjvZYSsUwT8zlyBRJnxWc0O2a/Aj+2jA+tQpnZVKwWskdCAGaBoacYX2OdXRBbYUyWO8ZF
hXQku3Kq9VAqc33a7ZMUrFVdglicVu06zob1QCtw5pL8uNEVkEN1kHzkscJZ10Q+ZBU1PcSenUlr
0CZ5LmycRr0WxAfYkabMjRIgu1fTnPsFarnYQSBKgS43WOa7DvEoZrp9YWbFXLBf9oWNPbAoXky/
L7+CiHEfHTEv7d8hsAesTpq4QTFR5nF70RCEXYssSVYO9cFR0gbe6JkM9mpIEsPYpb+hzepwmnCl
BWn1rfeRceymL/UWSVCJf3x8pXDMvdqZAlpYDoYhTelF/OeTAzENJP5lckAb3tJ1hhW2Dezynz14
T3HIVQvdbDF1ZpM2WeWZuTDgB6mBsXaSWc5Kz96+s1TAQC4kaONXExT4bLWj6ah/BmL/Tw8D/7+z
d5jMc/7jieE8q0h/fgq/Pv4+Npy+58+poeJof5gWZifH1jCE2brBH/2V9uzYf6gupbsgiht2KHf/
r8khCdGawNgxOS84BBFX8O+TQ/MPw3V0PBmaShq0Te78fyPqWftnqLppWgzByKLWdVO1VROYyD8f
MEWODVWHG68IOHYPSryyWilYGK2DXgI10vRhmZP3x7LlBIeQGEEKMesWKJV/aIfuCMwC3K5d8EpR
aOhh84a8S8UZx1EvltfedAZwiuiihk7dI7A/+xCI3+3vv13wy5/vwz9Gi7b4v34P13VM3hOTq8zl
Uf8lshpTaYIYrNaWORlHpufHCKMEvI8m8Tb4ly/QYQ3IzGIdcMIkhEka7MM9WNIqeY9UdCY1cuYE
Nxclh7vTTYJaRC/cBWlIaBq15AeRcrEnNmrGEA67HQ27BUPZPW66dyUKxUJN7SWqn/Yog/EQEQCw
0S2WB/9ZhJIdMkPXFqHfOodNac6LKSTDRvQdNQncfUvR5lD84rUDKD1120/EhT8sg1+BDtoOxwvI
P/O9sYgUCTqfGOMecjWwxrOTiKut+8o5NVvyn5wMmZ1RvStO+2K+E3hhfSijsiGfigaY79Py1Sjo
NCjKRQNBxjFyJnKfeowgiFQysTgWBlJQrMIWp73RP3QWkMlCf82Ia1sGBIJFmJpXuIj3kDGRYzaZ
mAVQJt3YQKCsrHvcGwBAuw6Fmr12Q07LKZJNJI233kr9hZFmAREcoNpGuQQBSdqVDw7QrUi/tWyy
qTwJyyEbwhUoo3hOxPJb7YzhIpf4SkRvfZQquXIQHhcIEr+Q9dobB8cMSnM+ztHuHIqrrn4LGEY6
7hA/IW2t5bqBloeam6gWBfuurfhnHemw15veTEzZ0xxdy4VPttMCV/oWyKKYOUqIzIY4SaiQ+dmc
Ri720NVIpUp8lc2h8uKXCsJCPC49WyPmr5vk+R06NgWRmZFlMyAh8PoHeKd5kwFPlXk462r4fSSe
MjwzgmiJXnBYeZNuskIL0xvkdihJy5EJmMO8pSlPUNCveHKpmICGjxbZl0qcgu5oXKSriJAZydZz
2nkLIZtmG0q6bf7EZgpaVe4YNpBVhYAt9sJdFRnjQbiF4MgoqWmHEqQZhVCaYJyverkCPVyCqsMZ
lLV68cuq1RXGsGhhItFa6EGrA/IrV0Es0xUsfrQqVva70+RLDH7jtf4x0RURz37RcWIMHgfKRvrw
fGrIudpAHp2dJk4Mvhp9qMBvsCPvBwGpmrVgkxupMmukYCOMF54aOFGz7t0RXWtXLfXS/IHNGuwL
VazpPx0c7jIl926AE3+sIJydmIfa27RaOqRMwMOP18OgH1Dk/CIg+lgI6zWsxIun13dLO3GgmUct
/HfohTSNjoOFM2bYgnQrxwBNpWk1s4C9Pp9wD3VP+7YfGGM2JWdH4yM31JcqT79VFX9Ik1+rqN2E
tXjXtPxSNdULLS06G0mdElu0TVIyYSK1sjZ6wj8MK3VWBt1LV3SbbqK4OoS+YxJzloNlHzpv0YJp
x31/JRv+4dMsGlPMECwcY2ld0SSghnLF2tbCbQ05tka1Qccz26u0oViptDc4zCa0o+qJcc0wF2n6
ZfuYaQidLFIqPuXa0XQoEYdkpr5y42qX2WIhiVRodIk9V9fUea9GsKZE9pQFDFNGgdqMt7BPPYEj
u1yrQ0OYSzDac0+++zovbqA5X768B3lHdCTegUj7FXqIHhGsL4WmksFap5sRzBXit3Suld7Sa4pN
T0+NXPUNPIp72+Vnifc3qHLy+UjnVWKiKjw6UVUc1RtQL7ee2JFZM+97e501WFYt1p+ZNXS46/pV
zoqxypL8s7SCQ6ChwgSW+QksHdvH0M27fMpdcYxPtezutm19ZRLL8wSxhKIJqtKKCXQxqV9VlTyH
wLwoXnPS6Q+scIyD49KrXwwrGTY00lsCp8QZwyqUDYq+J0oJTmUFS8uK0GTm/k2r0ieFRukSuQao
vWlnFKambxOjx4HuWPEqysMadIBBE7zud0lIq5ATNSlMVg08TLcRx+L6m/ux4uMsTohJq+Hq9l37
bGdsIvZQgb0n5IzhBkUeWQRzuIpLOjP2LMyQ2+Z5Lrd+wBlCCZPgrnXGe62I8jmLG7S7UKP4Vcdv
It1YTcs4eA57YhBh8Cmb0TayqxZ3yGQLYkWtyve3RiN2Mkria6wlW79CksJBRsL45eQqoeWmI0fT
CaQ2gITc4G994ZbdckdceJn0Q+yN29Ec9Iv0MdwUubjmDqnODKMQEqStvvNLU1kqMJzfbMs/INgL
d7qOw4lJyQFnWv2ReA6nIaqTW+Cm9sIM23jRli682Tjvzjg8iaB0MjoJZUTXaZTDsWkBuIcGUagt
RNAlWF/Okrmur3iG22NCAb2xodLsReOAcyQvgkGLh3uG1CVWUxF81gZgNiObrCSJOu4knT+GSJZc
jHGm7EJPO8ENL59SUaa8qcoNgsoWl9z4SqpbMse87pwQ5mBF8AuoLXQozbK+hB3Wk9IwrQ0dwOJo
yfBcgxe7RCHkAE+KJ1uwykLYUZZe9D0iAEYZUmhPkMbTCaPfK5j1jSSvzrIYCK5tghFHYhDsMFCR
YB8Gywkjt7Dx1FztqfICbhksbXk1ktEgaSpGFYpU/CwJe5oburpu8Wu9qjlh3IO9NfLCWPSGU285
uU1gDyxaBIEQkkBDAu9X4JT7snhJ8y7cyoLXu0phx0Qh3XMyCqckC4bCGo61UdKysNub0hGdWuYn
HlQHOrs8oMf0UUDa7IptPM4JyUlWtdMRt9ke6kDR+QoTZtVAdNA4iJaF91wO6QbU3iaa4rhkAp/O
PlkFKe++ulSsGLnM5CC0UW0aIQN258jADG0MmAQCm36RB7XqLGfpFoFYmc2w5ndqZrkOYijoZ9wz
G7qoeQE2CT2xQiYHfxbqHVDGDnCr59mfldYcsOYdfdxnyDdID8u/U9oLcOHQwsRFthOQWpBs1jhn
EqoreFQ4JACOBs13bXRk1wQ5ljHiYSFEE5EcQ5bgwItRijpHnQKmrFo71kby2jCmGb3oWcQYvkpc
MH5DRB+p2/7c9UZEspW99EN/2YjyJHID9HBP1kerfuaF/mPEBYdA2/ZmlpFseUZJWGkpHbFWl317
q8NoY4xAQWBlMHQhYwzslxNV8xQc2QwOF+J/bOSMCpyNX7tPtRE+y5y8eIL4ENwqTJ86fQceDEFC
Kpl7qd9eW31jzARQFQG9MdLoOAj7I7dyJuuYiudOTAJaUd1HplJjdO7T3+ARrmVDW6207RepZwcn
ijdQ8xkG+QPJ6zl7jMWAFMQxkyWbgRi1bgZJuK9xmufZa0JWzUyq0VuvmFdRdZtyKN6Gilk2LNWd
GPwP+6mY/JVDiAEqrL2PtO2fe7XeFuUr45CvMOHDxG5/47hzrrKB9JZtHcKPgJ1vVs0lQgLE0CIi
YAWMMTR4Fgh/Q2pNRRIrZuWeHsWszd/UKgyXQaYjWvag0kXnVi1eR9tdox8R9GTERAkDqaqjSRFK
zX+VEhubNbRwcVlXknrNKZHSK6ZYjiP1mlc+QYeBfGW+RX0AcJMikXmxYV6Jn6q2LTIVgtFNmC5T
Rb7TDYQHJrxVTTjIhzw+iUBwuMtxD5k2kwWvIoOJVjCRNiSLbu2O6AdtBHyphMjtcdmE6YBvci+E
Zq366XEyHL4Q2sHXUCT2Fh1owJp404d+vIQxu75UOJyApgUtVMRHKke2tga8fl8dVLtIrl3rw/Ip
HeQunqfv65Yt2pOl81brEHYqj0g0VNST2WspbAzl8GoLAhHU5ipgvAe0pAYvN94TP7O2g27iw6ga
/Z1E5rWU6VuYTN3ntK0vqJfeMlAWmfeWxMI/mqqFn3D6T5BpIO85mNhQ7QNyf0lOq9uc7lWzIISs
P0nSr0uz8DD1eM3OlXU4s2LFvbojZpcmnrITcnwNdF+KRckZ4Oo7Kf9HOczZH913pw0wGT0Id5Cl
fAytRwXI5cCa7eCFei7b3/iTq60rOpQQzaWzfVR53pje3Ke+jL8Jko1PQ+wqLwSh3jQ7q9d57Lz5
hHjvSjL1djwkv1MiUTYd8/0nX6M4ByhtbEzZRE+Pr7WBviAKlM4eAQahYUQruMcqqFGmZ5GenwwO
5nM2eJx246YdXCIuzXrje6M8OplzRnR2ZZ76VdEfRjjR/cqJzJu3o7X2Rw9PnDKqv6zYIVbZj5qT
Rslb4r1dOIHrLc1B44AapofcAudl9yLZonro8EWspFK+Z11hHTvUTROi4a2IGziZbc5hg9A7RleK
pR7KtO5Xgh7ZIleI9HxUR8LCMcSGYexjLWJ3NvvTYCTAZxoSIb3qSeExQirPKx7Xtv5MxQvILVyj
zWbO7SPON9ptFQgCHtLgFuXLTMak8vnyRC5Nfxk8fBgJUo5FQTjh4vGtABfQZzU/WhFgFyuesoqw
FNWGbqlq6TEPSNZ4VGsgfdstN932tC/eO1QUeQLmqyFyy49TZBi0/Qm+vgw0KFsR9ySyOOkc7CwB
nokhNFjzRHxGsS1vevga+/26hXF69FJB8ShLIswyh0yiPEXrXxFQWRpBtY/BYaY8PalUr1wMh+QS
WhnM6uNVbA1M6lpNrpEl6FsIRIB7faGfSkM9o0k/40IwtnVPDiuT5rPk6TsKXF0eDpFYW9O2twho
z9NN42WwhhR9Gsl3PjYw8e44Gn8jJcyvjRyso0VAGsEgP9O8/M4Kcx8ovIrTeVXaEA2r1h1PNVex
z0PvUIX+meG7uAkJsZknEqUZAUCN36684ZL47qXV2nbvGV6/QjwxBHW5ftz6jmBwpBLIfZAVf6dj
mK9kQOe5j0mkDYlgYCqN8S5kBRiRUGKG0GKmlPzuf95HGskz2dvxPjLpNNcMUUIN3dpUCfuN0hHD
3IYrv7Qvjy+jR0dwOSpX4fbG3NV5vhyXtC7RgkePPEgWYYI5Mx8YnWFJVnqsH2aEWtjS05+h7SH7
jUjZ/F7pMej1J21M3ANMoq8qhJ6rKrcSjSMVONxCl2NJolpg1kDAPz5rZTjmtqY6N4HpzZG5jguK
w2SZN+RoWPlYb7oEEyGlAr2nog+euxJA0zjQl5JB+wq7lhKhSN7xo1ANJuYijJhFptC/9tFgNCgK
CvvYFsOOpAqMmnpdb4GXeqh/OBr0Mv2iHSkA2OXpmh5/q3oMdSGEzEzaAdP92kK5Zd6bcKQuXP01
zwJ71+FzfUijEO/s0th33hGtb6raFLfBzbq5sMHrdqayBroNoK1R9dNDxWOAUyXfdwr5LSMCXqYl
gRFE9G/sncdy5Uiapd9l9igD3CEXs7laUVxqxgZGBoMOLRwaT98fWFM9lWU93daLWYzZrCorLCNJ
XgLuvzjnO2eNPIJkruwR2HkdBv7l5yW3HOeiJduGZDF86rK5r21WrDi/pVF1jxHQ0xU2JlgKY+7s
piHqb8aZMX8s8ToGdksoamK5R8MosLDy/TshUj4DAW2ev5UjPU/sETVs2d2jFwXGpVveHVJlxDqC
X8kALQBcGkZ8n45eG6VF62yMxrkK2Y43moTVOJifjB6ZhC4R5aKOh0sNa8pok8voPiIW8nvy3DR2
afgW7FfDZS6Rm8Fn1oyndEycjXB0cMcRnlMOdPa5NB5hbqutZ5LGUofdtsfSjYspo9uurjCvu7MZ
Tl/AL8xLhZiGznJdZal/y5Kq2iO+QDLYqIe/B7/N7iOYMeKVlk/Znze5kVnHJqx+/3z2PGevzSTk
NZsJf0XaAqvXje8FRsoRBbEfwkzOxjHe9/l0qwLrO7LR+qKh8Dd2l0sS/gqTb6+BEOwTQ0bgxU1G
HCv6lO4qQQYXhdjhxIy2wprhmGRzexuO6ZMgUholAfT0pqqSbYwlzOqIOgTso/azBc3V0QINa5bC
Mm8JTOyhQujyAF2IccNybttRefb9iHbNadVmDBV2/6BDKZIs6hzlhQ8C1cMCaD1L0WB7yMNj6lOL
tkOd/65s/JK3MgqTC6Qf8qGXgIgq44SXtVPzVjMkq7NPPx+ru3Ii2TUjg6Mah+lcVySOZmi4CJ12
mPAtpwQFVvWe9vbZwe575AYMLtn8nWlpXlJHvdUZYmt6r+RcoafZeFOJFRfiKVJIaP8FebLroSUW
Dh7DBxbi5k6NTGO0UBeJmJnQG32FY+BXxnj/c65nMA1Rlc97Lhlcy37c72M54GNfXqafN8agrga1
/GDqkGSiPsn2knxgpNp3jtLFGbpdcW9xD21wQPoXB2K8Qu+4DVg5r5i72scZxp2TNjwHfXfFsAH4
NhEHJ0DUZKK/2FgRLt+O2hTPJZpm2RvJMS8UlrVYInzNI4TZmUsMeRQ3F7Zh26g1I9yLlqTzjU1I
Pj7o+Z+3Me+QSxXuSH5VUhyYESK5QoEJkDr/9CeyoK2sq7dxOlSvwjuFJrorGzPf4/BJhgOi8MKL
nkL5geUNZ3KCoQHH/bs3VM0JPwplSjTh88A2xHrd38QjmMoa6sO+V9VnSkzBjb+UxwiiBEPJY7Z8
hLAZIUfS+//9EyWVk71Ai6z6p6Qwkm7Yq8lHC+rDa65Gpzn9/CB+lkV7Xs47y+2b96gdmacGQm+5
mRQQ9RIRso4ZvLA0ONcGgzdSDaLHmuefx6+sTuMAg8Lgk1yZni5v2YTjm4Vly6TOOI7J7J9zyFre
KtMuAreB9jB0xLdT5ONNXfjDTUmax27Oocj0rt0RcYL5mhHZPtNeemdwVjwYlb5JGTX2mgR01NJ0
+LT360Sb4sBjxO8nxsmO9uApOIbLmaVs674uN33kh7eRF+8dBjJ3MdvH06RIWU0ZUy3FywiGnkad
CNpuxgBdRZjzh0lfORKOoRLdfTQ8YQsA+hF2Li86b5BDoOAqa5Lpdzr8AWwkNnFdmfcFOmPkT8ZL
WoEiWINwLR+iCWOO5XThAXngLzWkm9josQgnwJx7lwFzk8/z6ecStcoarWIc3cSfMuiK27mBTT95
LFwNiH+nwmQ6ExCcuA5tgjEzRvGnQFIZ+DBKQs66X9VoQpGo9ILURQjIon5nxYj/53oobnO9Ta0a
64JTfGWBZ+1CL2WEFC3CM8RAP+8mkA1y9aJsl+Ujv6lG8kvX7trt5xKXbPSitdggiyhjq7q2RvWU
e5g1NHw9ErXQH1SpxRcZFsVv1colR5nhclyS8GqTydM23d1P4TklEJBYoFAJQJzvXeNX0xa3gGHM
zc9jXkQquARL8Uimrj4aivmqb1QvWMtYuqiwPcZpcjDGqf6dZFzrnhAXZvzhc4nDgAMufzBg/bM5
8DaTTMM3hu9M9DHXyl7DZWqGa8FMKme8f57n8Xc0BMYxNkEbu1YZ3HGqUm8owai2toh7WeAvNZyK
Q+MAqOp9dz7GdutdE/jRs1e6t7187QOs9OTWfamB9UxjQSz+KTEs8NPPTs0XYwBw/zNDbY3iSFLm
QoguIPenlrfv8moDuZC5sSn7rRcWD3kwXAzHwZ7RjXcWbEQnrNXrz9Hc1hUzE6nyi2LwB26hUfwm
t7XwmhtD4GTPMzSGmP/u7Noe78cxBypgFNM2TwB0ysy+YZ/QMxdPzE1CiPK6rpLTz3dWOcp+CYbm
UQ3qXjHUPMcJiDbCIuxuIEmdeSZHgr/PbGTM7c5enhX7F7u3y0jE8xknNVumaDqnAcuQ2auq+7xP
T5kr8/shZe+Fh4rG3M72QADG+5a8qXXjsHnJ65rENgR2XKTVnrHyTT63X6lLJNlPvTWU7tYzSOkr
CGNeI+Db6AbQ/9xImPs8l30T7om7W0TI5NVo3CfIcdfOQOagEhMycHRZDCyj6uAPL6QDI7rHv0jK
AFE0pEM4h8YrGZo4WzXts9pCSbZMtT0W3SB3t4k3qL3jTGT+hvlZN5GkK2y+ZQl4trO9B3LL6yNs
/Wljxw5KoZj8qxASsyfMLRYwH785KpZWNs+NscTHdFQ7PzWaYZXRhi1lyLjBVfufGp4lnskEBVDd
ZXLb7qgT6PZAGLZubzkvkn55M+atPnTOL6Y5znO57CZ0ylxN9F6N2jsP95mlsqNPsQddYDwGedrd
kJlro9XnJWjS/pFun3zeerja5XQ1yE5/Hxza+D7KVgP02EOcxOWWuz46dImukJC9/ZS4UctAtp9u
ZdXX61Ig0v05tECrhudizWMjUbn8V37SvxIZHfZcjuXZiAJsKYRJE/HXpf2sAtdOex9v0OwcUL2N
94t+2yE6MHJxKP7UokoGd6npeXBDbAqA5ULulyLm53s0lzZNGFrtR/ZXTCMlGVZnUDX5w8Ba6mc7
//9lI09T9ed//o/fZVe0enr4o+J/YXw6/ykV9AaF2+/f5T+LRqzlb/wv1Yj5NxQNph2QpWLbXAAY
yP9dNmJ5gEEXx7fte4HlmAt+9B9gUOdvgRASjqgQOK0xmP+7cERgVPdYegbIJLwfnuh/RzkiXSQo
/6RNwsrNowccUJq2cD2f/+Jfn0IwOPbQCPWRGDTodq4n1nosbdXFIWq1+5jLuak/QlZsBc8g3y2x
og532Izo2c0b7R/h7KTeZ+eH8eIeHparoyxUIb5QqYLjcbtZMJfFbQ4IgRUNdcZRGKMFV3E0xwWs
XU9ywWAMoZHYFLAazFE9nOMR1A8Gk6hPOj2+mzJnRLmH854H/Qv+eI8eCAcI0Wb7KS8dWI+56qmZ
GGl1NRhrlDqNdQv/RAYfpgng9OhOAc1wRx3XnggTxVbaKanGl2zogLLkU9UIhgmCCJTrgG+k/MpM
1Ypd4uPfOrEbL5hROF5BXmGQ+V15m5rdwJ6asJH+4NpJtqsVDMVdoysbpEY2MC/zzcCPt0Hixv7e
XLIjN0pw9+/IgRzSfBs6Q/BZl0A3D3MJLqMEdpg3jJaDYZSJ3gasZYJ8V8QixhmUVbll3mVTzdCC
RGVpDvS8SZKs66Ch7UdROezYT8L1ADibvg2jYleVG1VjbpElMGQexVw+pl7iRAdP0VgO1TLeZ6vb
YDdCexKvB8nkdBv2Hgx7p8uXhQfBhv0MekN4efJBqZ991nwSOcIDy9J7nOGAUyskluFKdVV4iSqj
fIYiZrHwspPmJqadQkQ/ZlwDnQccDgm+14sxeKyqsC4OcsTzd0u/NqfbdMpYQRKMx3hlZYmR8JiE
iIv4wBSLv4/mzxHWI5y1NmOsFqaGtQ16EWOFaUE2z7cF7SnPzzyAjOEBsSUe3Kb2TnbIrX1uaVmo
foMgMb7IN6r930kLGYtxDJ507C6+spcgdTOJQTvnI8lQWhrRiGU/Cd1br/JC6w4QpmecKPa88q2f
8phcNam7+lK7nUsSnYvVfuVEoo22Yx1oIpAjpwOixa46ggylCm1jHjJ7Og8dd8Z9aUvlPWm/pW2s
pZ3EN3ODkRDfnJOA9MNIkYZkCfWJ+wrWtTdWHOvgeacucEzGQ8SECjiGiExqLJN9S5qa72fEYQUt
gNN7gz5JALtNeYglmC6bqPB2QsGBisx0sXwr90LEFCsvcCXzK0OOsD/hXFmAJYOqX40korVmT7Gd
IPYmPBvB6xxI0ljQTSk0JpVQ9h0YCjzls9ZcvM5U8QpxGZsg4ESi3PFVZuSC40BtFkoWUerIIsjw
IdA5rB1uNCcajPl3mkRuBmqWZF/nqVRmJ373YYp4tp6z6cz5eHJC1uZYSZoWXDkeF8g2eZCUHVA3
xFd4zbMqPdsD+7sNcY1piq9VW/WuIm/HPM+4MGCxI7YPd6ISRG+HrmYg0Xc0TJuWTLJ2mZ4DMQOY
IbQ5okQq+6BdkUqsiZirZgxddBG9HpADKT+n4oXcleRUFcEo8QhnoAs1MauzjVd/xYVd95i0jCws
z5gdRr1vRZ4+O8bYvxqChQxeqmy2YCarwOs+GssxfH/rm+M8oAGzc2cbCj+b7t1KWIA6B5Zaq7HA
YoSHBe9ltJZN6bl8PVNrhnmFN6WYM8eqq9JjSvK8ieAtquWOMNII7avhRskBHH0M4D11TVJ9GGXN
M2FtFrwexUa03wdBtAQ4q0L1/oEsQaflBxgN0LXVQBhVUMuofZI2cQWrXrYFOEGJsrlg0DOZ8V1h
dzJ5kG5FljyFLnA2dLT8J28AQNWL6U6puWO9UxRwH2ltm9FkaVQjV0MSPhVpwMSiGF0QB11Cj0u5
7bs7GNZeiaElsu1tWup4elK2CuUqMLKK3PZWDQW7xthlYDoS1UaNVxKJoSvrmDboF+adY6I0KTaW
NYj+FiXGHB3azlL2phwjmVxrQiJwZvpON+y8xrXFyRYptpCNE4QdztmyTT/QV5SfWWLWxsYeRclO
vGSspi+GBG0Jjlk14xKpAjovQtQ86GlJZsImdIzrso9Ok6mwQesEagoZo91M6gLHe31uRFx1qAkY
24HTyOdMf4oYyRx/VM4Jrq9u9tPuy+LSgyXmoWlRJ5BKU/8AGHB6h8RnTPzImVP/Ye4Y9A+gIYri
GhudAZXUGfkQwoU4W5V/UoahBiPbasqheqoB6C2cy/bWnINBvzagR4EWpcJOnhu6Armyhi6H7BcZ
SNDiuqjlqgkGd6xARsapeByIDGHQERkpgbLIykwSDFxTPbEUtKoPzMBuso5Nj1xpgsOr4CYYWsva
tgE0XBDOpJyZT8MAqvMIyVpF98AWWSVXUcIJQ/75bLwMHiIMuM8ufK4eewM5I3aNrSPYxP4ERoXV
aqLV5+QL338L2qD8MgbD7rb/V6rd/5eISSZi2/+z/pma7KvTH81fCtnlr/xD/iz/ZpEwJh3L9Gz2
0ovK+R/y5+Bv3Biej+bE8hzPX5BB/xBAe39j8uZaJipo2/FMaf17HWuJv6HwDRBxmG6A4hdt9H9D
AW0vZer/ltg7Djc/yi83EI4vqRLNf5HY277ssih1AWFnxKm29PU1+3VnFQ3jvhmDQ6GCQ0MiRwLW
uE/AZYT6TJjqwc7PxL3dtSZKgC6FoxzfwWN7ifIGm3d/0xfXgHwv1oUOG3HhJ/c56HA1x6/d0L+j
j+HQK8gZ6xAuhr8qa363Ccwkov2z9Lu9p+ctlpldg8HNKl5ipwMvE20LDzFAnl2R1m5zae3a6I8e
/478IltB/Sn/AzH1T93+lw8EPJPtYTuwbRcMS/AvkvDYawbR2j3N9wQ7KtJedpnZ12Gxuo2VKb5A
JYPsGOyHqTXVzbwsQ02I6+u0a25ZyhCIBWPkkRkOfO6+vIsK/TIycXhPTFAwc+mgAyFMYDLa6BoT
a7yanFbszainATWtO5Irs4N2lAdmoNYPxHCqKBtOMiov0vqW+dQffcu6z5jYniluAWo09gmVJgpj
OzzpdBpvizIWDzaBQNuIovIYutSnzEWSvWZCuSr6go0OuPJNgbH8lPX1tkpQCAeOF20mOyRdhzJt
rVjbnk3NoYjJzXrI3ZjjMTGQlP5EORH36jAzAXtrXZAvL7OxNoBsIudTCHVyo+tq1822vvVGSL7Q
W2AheH29c9mBQwdU+R2Anw8m6f5FuBMVY4ByFU2hBYNw/nJG45d0QwupYfum3oLCYeSG/dS29fGf
3tX/4Ldt8x799fGXjusuc3AefYv8iX+ZJTQRWziqNcBEMQiFMf1F+E5EjcJZXXHqIhLJN1NZj+tG
lO++wHeTJljy0V622VA9BKVtHouSUZI5ABQtCDnNvGfmxs19xFaYkTuLbrR9f/rlH8rYJxGePmgS
TfDoD+C+LZy3K5oK7PLKfcBMauwJFK03jSBlJWLoWuEYAJhHUk8T57sSODQIT1wwkGGJaCjy6b+a
rvwVEsaBgLrfgaTGsbD8z3Ly/DP3KvJr0ZsBQikjUbydg1qwII3aGw7tF1ULgvE42JMZ3l6QFpNF
Hdi/penFt/Vq2JHVwCivQ9NtAG5IK+hD6IijLQ1I82pHLRFggHwRyDxrA0VACOzgOPi/qYXCk6N5
kl1dbf7zX7FA+vKvv2RbSuBjpgwCRj4Eefz1RyrwdtiuVqBKFfshmT62uL/2cVzfuTyG+xkN+9li
wEfK1vKP+VxWPK7j0sKArcoTPztFDFFJSGtPxjiSleok1SoqjGabZE6xExZNMtoST7V3Zjv0pGbQ
H/rECpPccLUNUVLEmIcumkok5XceVFRAzfAVEDXupdc/JOE382yD4jZ7MmeKSqs9sllJtlVJzERj
PrT9yizFM36UXYFQ7JRkz+GEHm9c8stYDJ+qKu729QDlVCuUMlLXFI9Jgz5GvKnZ/zRd77EKUySz
Y0mbloyPUTI867h22W+FT737BU0HkVXzhtR7E3XTBbk650T2BMXghulEjDhzfG7+zAQPo+RjueE5
VF0tjH1SS8CADAUEKxZYNWAPdeHTS1bRDPSj6qNP5YO+aPAebAIelNHsPyPmrEhJEyDazrUZmvRC
yOR9F5ENENtYeNuFtQPhOjTsDxO6wtjHw5FV2/vsoymr3Yo6dizKVYJe736BXybjWx134jNMjHjF
juhT18l3X3ofbhhs2cvHiFTumPDNJxzXLFBkf5c2NfNw8yMkVK8oPYzGAhITEC2BAXqM1zL1L9Ip
5Y0btCBu5PhENjROkKz5VaGdWI3U/USfuDujEsi82k/Hbotj7s8ts3bytRpaOQ/RiYWM2dbxo81I
n3AMdR5mXW86AenWrFrUhpLZak/82qU2F8JUhKJSRmot5j5fZRzaqIT02Z7Nj7aJHotw1idWXvJ+
1mTG9EtHkExXU7HFn10BHYpcGRFd63CY16Mw3pregqdTUoGT7dg24JRsI3+YXJZ0oXmXR1cTi+gu
YNvi14zgc2BWdmum/Jx1dpw6eePjjC/Y3fOnJACwOQcGMDiQB8B1KfJc/ParjWvsO2a9HROmK50T
Et3sGt7ZcRnDdD1CZj0b/GU8jBvmsNfa85CFdAggkzh5Ttrsq4AEsEGWahF+WGOCVjvmSuQ2HUsd
vjkmNCu8jCi8WVJ78ckVw76RBY5pGKM4vemtneyz12iHpolFi5kQdTUrsPTSr711EYRsbpZNWeMg
Z/TULp+QLQbp59QbOy0hR85t8DGmwxUjwRmWVbzLvXcrzRB+tROcDBu4TcG4qfBQO0XkNdfkRsyR
eU1jAUK92HlZU6561BY3znJQOtnvJcMdNUWW8CfAShuwV0Ojpy0pFUSZhQAq0Yt56HHgVzUlXtj5
aneogAkUvxd5dU/2GDEDjg2VBMzINJrZ0WAoknpTdxroF3mA1M4c9COsjIDpNcDnWp9UesitNj5P
Infhd9SocoT9FY8mX66z3voidbck3a0zlbx6hb6nx/NxMsDhActC/Hmk793h2aSPXrfT9EuH0zUl
eR4P0p3v9bfRzFbe09W7E2Yf4wAciXkNb7Xp7ZKGqSMycF1Maqt7qzuQ9RlugG2RcOAYQG7sI6uY
am+StUwLp248KrFdWMXYDQZWEwDYdt6it5KjerfRBKcy/qUEFme6uWMt2+pQzuZzKxLjNm3lvV24
5Nd25tbOp7XtD0g3E4UhrEFq7OUlak0z4LemunsGudY+I82jmnO5DcIwhxtdEbhEpUVuABtVXzYm
kleYHT4mtwIVWe2GBFd2VbsyMvsXggnXbl9Fx7cObPQrAs/oCEOtSeT7ZQ3jY85Ycd8B9YIFhC0s
ThC+OFj0jarA2NzP1HCV2EyLNH00vbOgaxYT5q6SWCR/JFitqFxYJgY+sQEQItI9tuzx1Yi8r5Yx
BLrFdhuQXEv477KjQPVJ32yC8m8aftHzqE+hTIZtaMD2altz4dcfZQGiu9do1ro2+Sbidp865e+s
LnCedS0l5mw+pmN7b6Dj2Wsi5RCVY96ySxNrHiC6IWz3tgjQ9iYEEPKtv+D3fYvgi4I0QE6jTbB5
zDlFGXzOI6ygCO80zKII7XnWAzzLmqds5CUM+AQHOmtPul9NJc6pGV4Sum+m3YAv2EkzB6s90gPi
K1N1SqE5OVbOTI6KJW+M9FdRttYqpX7djoAaN8PIZyrYZuNhXIfgk/JsODqm/W104ykAIdjD/UP9
WW1mM/jw8VSFeXuDOO2TYSBSZkcc+5h/Q3DQKqey13pInR3F6Mbp+ncdb3sFoRPI81WV7cH1on3j
FATVd/IZB/QgeflKu1YUybrftZX8tGX21MsSIdLwLb3mCX/YpXeMjndhuMvcngvBRkDnFRDqhYk0
8AsvGA5vR11c0X1o0kmHRn1rDN2EBZHJ0PBastFizDKmSKMl2U8oGdpDjVqZnmiczOfagws29sZj
1gIeKtz+K8nL5NpjErcxr6M4Rlpnmc8BS/D13JGwNZTfY8bcE1YgF6fbcfYuNkMQYLaLHNCqigUh
Ty6Qm345Bcr9JH9spoP06k+vTlA6xqdCdFTHMmKOnh4Mz30Nv4N5IuyxJdZi9vEnBmbxbRr6OJXQ
PVv+1a2LLAJu5mXMKmPtC3yHXplsEY+26H955mSsHpYZPPkXO9dzqcvcaM14qNyGQItolHZ9o52N
TPVNoH7LIHsfmQpu8wBFgTZtcjd+mAMJqbtD9e0WyQdtONBCP1w7mHVEBUFgQcJxHCAChx3V+AmY
Wb4Fb/pdTsw6g20LswwFBoAMd3j35/J12YmmOZo+ewpvPDN6rTXRVtFrwAxlzUUIPA9tBx5/KggY
2bIkYcHpuYEF1wCGetx6xKtj1E02yu1eY2t68WqC3VQ8YWxoT5bNSGxZ7N5bXXwyMZRuLJOr02a3
ubYb91fr8//83tA7M56fUFJshKITMGeFD4BlAILmcyumaKvrk2HeMtCEEkdR5RWcl7Boiao2GIEx
K16XSX/kGnpw3flPQgLvDojAYTBQEtr6PIoeN16bJWvdCXdLc/thxBiKSHt6qlMSTFSjjo0Trq0O
+UelzWdzMCau3O41kjPHl2UhbPYEyKLXDoOTUHW3R5nPvB5lxDSNPOrlg2+iRiy6G3fhxMBmJsU0
QI9LU3XEnnpI4+kz8Jz7oCb+p8uYoDnCuxHN/DgFbOZFAZIBnDrSCNLre4+jRfvcKrVBQCa/sNEv
7txSfDOIO1psFbdDrsmq0r+lr/1D0qLhKseRsWbyUIQQwbp0XsXzkuYHNVOY7T7CxmRpb21bk4TX
CfrR8nO1dQo0DXb8NOfGxp3FQ5M492XbyH3CimSoOkQHlkgOOSAoYnZv6jjOqOi8F5eMPl66tA+J
c2A1zWWx9EHFVhnWWRYRfUcdUoq1v3xiNecGhHBfEccpY/mZCzZWGgDrukzB6eCqRimQxHO/c3pU
PpPpfjhmwdDbsw9sPjCbw+Pb4HwJB+OSG/2rOfCq+yO2EpB1jxhozyEM3SjWhKTWJ8hYz8RWfdEu
PZNTxnKljbdoa1bVvtb5axpF1J/ESyAiXbUel52oxT0LvpuBTEFuHli2lkyLjb3M8LuxvTX88VNU
/OA509tVHus/aw29bDXH3q8Yxm5m7fyq/tOThlQkLvchIA9++SlZMY2+dxixZq71a46Sk4X9itH0
WzdjGBFuTfcPs9Oq31I7/cZqoBE1NJeWuiluuPzaMP4TBtVLRtvH2z6QJxp95SqjK662hlyEp5l/
k+CRLqK3ImlOzEBtPpN8l7bt71TjqTLy2wk53yrQAD1U16GStGecKQe0FjhOglisnN7/kN50SQqG
9Xl7Zcb1CDpHZRKybDc9opZhg3Sb2/Evr5O/5qBbSLFfbmShXwrfYp8OJzN2uW/AymIZ0dgfmVf8
Icx7ldf6bmLiss1NijZWzYQKOyP0f5y4vXIQXzXJvgmtelVnztWvbHM9eQCkI0iIswOMD9j/eSJ2
mpgSGHwWq6B1mp8aXwlohdGNyfZsJWt9n+cQYKhVVgz3PzFa6H3mv1CteWsVKRJ6FKQ2mD9rvNaf
Y1purRTL2IiRpOdWXhutuJ1i7gd02minOU8GWuC1Tw08s6bGgcjzbbVrGFyXOGJW3kb8+vuC3UeC
Ki5ksGNjqWKvQLq9JMZrrLxmw47tm/bvo2hzsFW0f7WFbz4NvFty4HaMKqN1PqX3qYGUDU0dxWWy
az2aqiGvnktjPEpBlSnE9OTkhrup0+G79MaXLo9e6bsv7KK52i3zAR7mqnVFCbs4fvLT8nGUDjxo
rM2lHE7JgnOeiWQB8wsG22GP0Oh6oaVa+zSj5q/rcUL2XMOx1BOCK4U3wf3MY4zE8Lre6im9Bqro
t5ueQLRlg4nfPdokpFgUJqzD5UPvPY3KG/Zvn95Vou02js/ahfy+33CPXwhN61Zzww9GZ4azzj8n
HimASnB4Wm52Kl3MuCJ7GcuFL2Q4t8JtV2a8eC6i+JonmNys3F5i3Y5+az9GPhnjAF/OJcCKVV7x
FsC6fV4UBlLJW5RjDDbEaWI0R5Mn+Sny5Gl23XuiVO5CYTybBJoSbDnRjic4GQiuafrirgK7wK7w
pSyjh3zGSVPa1hZPw6Gpk+OSrMkQ+xOwDarj+QGzxJ2y8yNBQLR4IZildth1weivFP5AUd+01mM6
kUkpQ+uzTOwD2Syg9yDO4feMM6RNxRXsAYf9WG2nNL0Wjx6ArdkaGH3a2E7K8bR8vZ7HaGbPOxTq
U0fxoVLOdlQGUFSaPBjd35CAiw1JI8weW8gcws0OQ1Vb67r4arTkjKk0uUbA5AOa6dzH6Ruj1cNf
0Yb5sYctc+KkvRAf+Emyd7zmWnosHQuhqptfUaO9dDWpY5aogTW7j8JzPi0bWA9b2RlbW9CGxpq9
/Tdc2203d8kqHsvfSRq9i2F+SoaxPMBi3cBvxgbvgY8L8Q8L7Ob5LXELz8Mkb7P8o5Uj5kvwhLWK
9r7vb2BRQD4sV6Se5VQ09ivRruT4PQN2GhbS1HXuWPeKBWAAYxTvwNC0l9F3T+mguIJ9FFrmn1JU
31Hn0cl0w4UJ9jsXfrKC0+/x3i5chJDcG6Pdu2yaCOfjj5O+vwg7RgPLMxNhEVhFaQjaPkUniges
TYZrkotHScgkDjYwjcLZsRn8dONSraNSXCCADevaa67TzGh1omXxsZXGhfwsi+o0NPik7P7FEuI3
rmeO/SI9xa8/Xxow9SmbKojdcjoFyfCeaiTmEfXA+NkvnNeS1SrB7PelhQgm7Cb405KpFDVul/Vv
7DhP04R8d26bQ9LADpB9ti6RUI9LHAHqz5XCpDtodBIdMHdTeX98k38ll+k18rtmE01EMvnijRid
d936n7L393ZjcWgiIpuGb+blMVkuWc2ABP8u68rN0MrbCcnNOs8KEu8XF4QX9NfgfSrjbp0K0K2F
ZuxdlC5TUUnSEIFBYeGzh3Wa99EroRpRGFTTRWJB4SJjs2lFZACaBAdr62pvM4LutiEKrR4XMtOv
ydu5jbWbYj48rUCwOyq6CWVJo+cyqQGvj34CZHdD5Mwsx52OYzbRvr0LpuI4+XLHltJHzXjuS0tR
c0y3fouHLTEnUCEwlPGiVsp61XF1ccPxw67aYANZ4DmT+aVejFZFSYiTZe11Z6IhCu4KCqMmnchV
HX6ZpnQPtileipHKy/KMHUAY81CTi0ifYdNoBMAUPTZO0o4BVvAEEx6fb7sM2mrKDnXXzjbUL9u6
p3+Tp1kXSJbJs0cHZV87CKUbfyYh3ivZPDgdu9DMotWYvUeOQ7nTquwIELDuU2v68Fvfv8SYjB/y
xfE3fldZED3mmGN4Ke8zfObbIgTo0jRRdAA4zlBntJLX0rYhthdY5jsyFS+gz6d1SGTOhklNd5Bd
kBFmJ5ceK6b3zDrjiwAJXpUyYhpnMjcHboZDQS2IB/pxCn7qkFrWT7VZ46ZpI3Nf+HX9VJUFUVlw
TL0RRisCFeODexdAbJ58KW4fq7PxLWWeOnuAKDkhbzSJr5csDqaHnDzbS+8nj/4mzNg25Y4TbEe2
jIxN8BslixHXQw2twnH4k079PhQJLgz0U2TntNNhUFZymnS3RdhTfQY06UwYWvOBCYO/GznLzugO
AsBHeM3sbIie8Z5AnJhjeZHosrbRXZ2wvRmsAVJgSRxA3Vv/xt6Z9caNbNn6v/TzZYERHAO4/ZLz
oNRsW/ILYVs25yE4k7++P6rOvVWSz7Fx+q2BBgqqKnjITCYZsWPvtb41HXLV6YOVJsZdZtgOzDTp
vgTsN8b05+8UtTPcivk+BMh4pE8F8z4wuo+xb96wtOTfTLCdCNuCkwtz8IBGHea+Lu/TyMywDA0s
59oF4jgV1ZWdOurU0Cun1ZJdxPLj9b8iXZOKpj2XIx+ju7C6HnyTxitBlPO1LTokE5Y3I7q/t8ou
v07zIbt5/eHZfc6RvDuruskPwCo6VF+DuK/auT43TfIjDkt5n1rGcxc6xVU/osr256Q51jjNH3LW
x4uIxMPr/73+mJzoRvXhDwvR3nbmSvKcwA+ms8CwzTSJPQqXH031UIc+qpXBbx6LCdwowp2dI4z5
iPYqXTFCDO6ybkKPli63Np8lcJzygR4k4ypzoevkMrn4U4mptFDhFpPmvOpakDKAuhrsdhN/ZEhm
YAd2zdOTpPKmTokDNiYf22/s96c0vHdB6MqHukiH6xw9/1anFvHQSG+Y+814YgYPAp8db0Il81vD
54Q0m8Y9QgziA3KpdllZZk9e4r7EdTTtbIOKEyRGfG50Y2yxfcTB3Nxro7bOXi0/M3tZM7sQF/ZG
88annW2ZzXzdR+OMmn9MDiRz9+vZs0osnK26CmJiSRBgrb208s8IotQxVQ7lFfgWOlINe5mOroG2
eH6rr6aG9muFNqkoAQX5JQ1qHux7Ix5xLfn51G4BkjBHYMlsjTY4teDDhTc0+6xkbSYC4Vhii7nl
3gw2GWBnW0TpSUWdf+3MB1WaT5Ufuic3XMIvPWVyM0VkV7islxyr/UOtJwThU3hmpu/vR6d6hKFh
faDqIB2wWYyVBhFuIVibzJPGde9M5wTw5WEYAnlIpMPNYvqHGVQmjjjERaRk0yOJ4p1XRtG+nxcm
cTiW11gefkR8YzApvH5P85QSLyHfE5bulQm8/zym+XGwWlrzGt8agNzrrDDyDVkl9janTq50Ku6h
Q7w+cnocu4uuJxZTWCkbl53yxCp1NJK82MaMMVZWnt1T/ut9pLv57EW63cRDAkejiMZLpvR+wp9x
KH1bncJipA82EOZpSLgJwBXZt8z8HNbdyW9l8Ewz66RizqSVMXjbqfCMTdAQZkrfpr9WZfvRryPj
sRnq71zr8jwP5cfWdZ2jPc7ercVOcrR8dv1qJLAjML+qrHueF9vRCGVkg1dvWjNRME5N3TCG8+mB
gxoJroLlh0zRy0UcZ7rJxmAJKOkwxUl69/ojdfJvePu82SxOkYUACqKjdy24gctK1WDCkm042jjz
Upd9a3TA/K9tPQIrD/3nfJhR/HkfklFJJvzGTVLTphWxd+UEg3XVJLLDp+NHxOMyJemtxX/WVOI2
MpObfKyveSpY1IfSv0hFcnCVY91EFmtdjfRc5sqGchVb3S13h6Le03TwbJcTfTKnNw2WqKHPB6QA
wj7HQHFOVa3WA2l5O2dsr4ycqaspDOj/9nQXT/Rz7WuwVuD4b1y7KZDEoRTluFauR3RUwE+Ck6ox
D3P+2rtCkJg81+z+VJoBUs+tHhYfvKxAVZlLvGOAPN9oxY9O6G8VTaOdbUFD5iTt4iCyHyQxtHUu
703dg4MQmtge4KqBvEGzFm2MIIG5VhGwnUYwjo4McN29KpMKlqUPyHOsrNPCD+8yJqCQhyOIXWQi
2LHc6UbF93A/ARKTNONa4sparA9An9F8MlPg9GDVOMsrRCWwlgdDdyer5CFS4xF4AXF6tcNK1WCp
H7IQFrC45bkjnzfsJHxXK7tUTfy5pF+xR2Qt92XSAKbNCaoHjLBJhvZeBOldN2enE7JRIq8T8TGb
IECwU5M24T2gUL+p8eyQb9gCM6HITiAcjLkuNrKlmWQzgOL1wbPoS49gbeDZHHJsuW1XnXKj24Ml
OlnusJBvGCNDC76bCwz4ldomjZdT6nqrpjfPg9m1VLgN0Rcl5zc8iCvtfM8kzerIT08yzK4kao0r
DsofXQNUaV32tN2kC75oxhqFx7u6H4GXZyN5lnWkvjd18mgnoSLxE8VoR4D4ygvSaZd1Y30IG389
DG2/n6Ub3euMVnEStulVjtVqQ4T8obeH+qqpzG7XWJAQbHABbje6W7ej+6kh0ImsJeLYyOUq6+38
0xB1RDz5ZD7CQnJuktC8zqvU/j5WE5EAGlxaGjwWZJCeExAgRILQNannprnYdgiO2t93lMNM84AU
zoAhQs/HNCfScyiKHxX+6VVcuaSN6gHAQV995+N+mlNhf4TAf19xp6yoD+aLYwe0TukbiYrkJiFN
HOZg6+AQDyOt6PlCm1VnhcV6MmYhuRCNfYixYR3VkNIz0O1wh+F12wrN+GyEIjIYxlWQT/PF9RAA
+9PJrnMidVnKOJLC7Ofb3zaKUKgZ/wrKxAEjYXNv4U9amX7fbRgqQEVPvHADUQdG20hsu0q/p9C6
KaXJbeBxPuYyBN2BQHs7jcF5itjX+pyDSp/09skL1DHjmEG/zbhz837ne8hNdD+QoZIEm66b9Cao
XJoFlvrgj8MNot59XXvdQY0BOHBJSepBUgrbSd+UmOPWBocLAXNnb6Hb3Zo94ezgLciKmehVi059
qSKyuKRFOWUB4Q6IfOd4JlYYhF8EA12H7uYhrea98vJvrlns6mw8msjufbf5sjUSgt5DHhIgwiw2
3TwePMmRuqnYggYD/X7EKkxfMMx3uE2pLKpqsRWM4bmf/HEdUl/xEMXrRoQ+YN0mufNqn4W3p0Cy
x+I+nliZ6qhvD7RCeQTNjYT/aavhk2xL2rx2LPZzZF2wAQJdMMvngb70ISG9chNXYcHFuHPJCr+q
lOGv/apG6j3Hzs6iEdAyDNECVtO4WJJKlFNusJ+Jmjl1NhaAoQsvHchi7BLbiniEvejVIrdV23qe
c3I6FuN4SK87rAicMOsfRFEUB1rYn6Unm3NkoltAP0BlX+sHF6npiqwFdutth1LuY+o0R4d6ZhWF
9PSHioNxSDuSDRtXgzl86LL2OveI1faISEtzsWNFru5JmynXRcfAztedvM/NaddnMtrHI2yvolFP
Rp9OkAWSox2l5lVDz+S41MHDi1DlSacL8gESRTUVO67O2SiLYFPntBpsu8OiStzvGCU3KOpLIhLK
5tqaYfmiup2vCXbYeFGBMsgv3JMXlwfEv5q/7YDI9dto03A1zRubRrHfV1wcuHp0eYsT9uSWeCv/
R69j5gUYurQyOOyEt4yYlqwnkoEl63gpux6juj+t+mWia9rhKcrHjz/abMl1J9lhYxPsQXtA4emo
+G1CMUKWKcsQzsT0uSQwmLlJV7YB2wzTpXmCphdNBrOuidjyEoL/2rPn7uBwWFyXTgSeK4vvmpIZ
Z1N12aZ0Rr2uW6fgMXY+Jzp+dmLkB7QOgyvLKz4a4As4mLOZoMcpG86f0IKOGJ7inZkbu6CZiawZ
vB+1jBnEm871AEy0o1kQ0Pluw++sQ/2RCtTb2F7Qbrz41vRpW/c0I6yg+BA2oOcset7YiOkNCv1I
Z51WucxfGgqapEXAOEzkGgXm0oGmd9VauF69RB0CGhVbD2fuqoSpRBFS3UcB5PKaQPN4cbYof+nx
hUwPzKg8+iz/OIEFdX/ibqOQOO/U7pkTl0gwPkwRT66vdm1pbMTI2GoIHpHFc9hGQdDzRG+W+W+q
ZbvR2cbps3CjSxR4yfg5Ty9WXD/jgpGryOotSC8wccqOwFlrX6fBZ3qYn2KzrVD5PAjAJ0g5HLL/
qm5FdeA96KzWjD+BelMUiLEbTkHePY6jhTxk1M/E9zD9Dsjq65BFLpj1Q032+X7s1ACqbYDynkQH
S9F1DTk+ZdhbPwRtu6Gr4p/xlfQ7rLsvPppKmnlteeD6PeFUYUcbH8klIzA9D2z24Rh+EbbuKC4J
QEAaQQM5P8d9jvGWCAfkEaTAjIBGKOpA9HNovaorblJHDNPFJVT7YS6GOzd4NoiCu5QtZlYisXSP
MisXzTbAdpmZ+sgNxmQkUFhXl06UwS5Whi+jHz4YpCYeYyhdsgtIvgBjF3nZs90zQhM24n8zevGL
Q0uEIbTGm95+UWZ+B8MV/hv4Jk3Yb2amjCq1s4XGeTcBCmNUyKgtiTzyOdQVFGOxbiamOrY53pJ4
fMtsM9kWGWJQM6yORQPZqO/t23j5QrICwzzWlYKzqnjunAbvrGc/p5DStnPCEIRi8IfphDib1BH3
D8VTQzZo1YFbRUKLy0sReMCusXHBPp9RlYUd4jbWT58JqmWtoiVBk1KeEQfGJ5adU+/MiAHoSURG
eG+ZIxKUtAiwI5/xt93GVQIoywOqFCbL+E5CoqXDxAYPxe/MDXJMrG48RiQem9o39nQU57g5NrDb
Vk7t6et1ONWMbNz+XtHOpNMO5dSP2K9wwNChmFieuq9Zg4wzblBk6OSZKQaRnW77AbktXf5cH725
e9K5/UjsLUHI1jfQq3fkIadbRmsXRJrfYyug5kk5j9L1Y4YldpkGGFo4xbWl7jPwqKxE5lPpokBK
rAlhYEtQC7HaASU4LX3T2lUI3JDkLGlp1w1GeOoE++gWVMTRLE/4Wu7d2d4N1fRE9glGP+9pKsNv
JKpjsCjFD1pIn4dOyK1H5MJZEVIz3TmlK5/IR0g2AxmbKK+kuRKwl3C1NSfdOOGav7LZmWnHzLKo
rtOUeSjpWrs0SuiLWNivOT5fCXsmVhJrYNaZdLsJxarSBtheYt5oz+Ah8Ue65ynRevipEWlU+Ytf
mequWdR5PI7omWkGIdEM9qZlfOtMynPXU8ZOYizf0MNF7CzEizdIeJcuXQ2bOJSgBLc1UmhtpGaz
SEwoPC1oxQsU6Ju+DpzjFHdUt0CPPIXUWQjRLhxPGugEGl7CjpZXpO5Y/q3DKw7DUaT+ZTWdUANd
qWWjpotNg2vU4KNux+SmqtvvpdDPqSWuU6K+L+Zob03wLbdGY38TExEdrV9zsH4m7Gt8ZIIecL7a
+0WsNjOuxk1lAib3GzFuFYPJUzGY1oYt/oEjTnzbFfKpcYfhaPUaNVCcejezSu9rkgNusvjUMRjD
X+ISEhsQwdCauPvrqv0K8nbelwP5Ip4pripZzZjmQC8qtEiz2eptZ/t6U4j8lLTW1zhiRhYatQ2T
juZJ35VnoFsEI0zqCRPWvEOC/RDLUO5moAY7RrmD758qTryO30+fUHORYV/uf638FT95G2xLEN6L
6Nd0lDTNd+JutxzdjJKKOqwkB4+gQ2iz4TEY/HmbooXM1QSZD5QcjntGL91o7od0BNDLITNMUn8r
E3amSU1PdPvFlWAQqswO6pNG8P36Vv/XJP4bk7hcYpX/tbnm4fv0LfqeZd/f2Gte/9Cf9hrH/QPe
vcmgwpeu62KX+X/uGptf4TyB182xPR+0P7/yD3ONYf3hCX4NPpsnyXm2/b9c4oYw/yCRwFPKwUeu
EIz/W8nki1nkLzOJLxmomZwIJdYa8its652ZBA03OixTsqm47RI/ZH91HBo+cMeOotLYS/Ef/EbA
v3zkn17Tpq1h29ID3KxwFf1dwB/UgkNuz35e+1/slsBdk2N5Sq6SQLlzC3vrYubgiqxsAvVjIeog
IYidl2e7bcqXuZbWRplDjL0uuP7bl0dtO4Vl8fegguV5e3s1OBR6DkoeUtq5HO+ex4lea9DQ5Vl1
IalHcc4yZTj+x2lZEn79Sm9NDMt1X16DuavrmI7FCvX2GnhaR13Lw74WiYtfqSh/0GTVh0AC+H2c
G3Eea3a7X7/m29VmeU0FNQTvkDB9kik86+1rlmNKcyyyQsD91ny0kyMhmMYjs1fGmV4wkN69U1Wz
bQxb/sbiIH7+uAodJsQEl6/cReL09qVrMZtdHCteGi8ONb9brypgF/SZ2DZbXDNhGH4ucYE+hKPa
WjSkjkmj70OFwwVGDJPiDEXYKIwjnqeObt74UMyQ8n59gcRbs83rFcLmZnNgUIR7/JS20em2whhE
Y67Kc4ZXcXSmpuZEmaAusPCXsB3a1zlWF03or4Wlgykm29uv34X6+S4kUs/hvnAsn6f//fdUBEWX
ZAPysREbWxTRZTadSu1Dd62UJUDpQSDD5f8Vmw2yaopkxxk4GSlmd2ZZ3XczfX5urk3KsfBkjc5R
siceUzqvkQv5cFb3nPPA6tgx2fELPS0YT67Oq8faReYh1WDvOjN5EJ5f7HGLvDSFXd+ZLmKjEtDo
MdTVcKQMvzVSNznKsf3iWkuDJtZH6flImxFLUDOhBkb7AG3B2RVD+t2urHzrd4Zz9AAFxwHYFqQl
IN4xPkDMALIdOS8+K46eONtbPeBZI6iyrYOKgsMQYCtbPCUWkhcXok8NPAbWKIw6FA26TtGdcSxr
BHDtzA/DQ2lEj8zkLQ7CNJpGecbIoylDzB+vGD02ZKrktt0NMZLhQJ4dRCqHwXUY/rIiYjGUXykT
qesa0ijRajnHudUkhIV8mIa8elp+4T6CSLYqyTQr5278zbPqvGXIvN6Ki7kPGaGrOEe47xaI0QEt
U7vcihHx53vLoXFnS5LZKvUkINqRA0AUxTjjH0+S6jBZxabx4nWazoSR98VjlzCF4wjIPEqh+yBv
ygzzh0Q5wDkBGpD0anM7KLHxAqZaVg19YYOqpr+2Ckb5lQGBrJNpeiryahcKvnrXYfTjB8guOqrj
nvvlRtJXQqRxL5Sc8JeLeCsiskHSqBmQljufKhx169SO7lKqE5zC1ostEWAqPyeMo4ezrq3Dbx6d
n9ZvtaBO6JhbzPbJK3u7zDhBia4sM1DnuqPeivo5Bni08TgZbV9xcSFOsSDd0ZSs/6yP/qUrU/yz
h9Y3Bc8r27IPIfztSyOiD3uis6O1U1fdKQlQLy7nuU6RsAOWEuHtaH5qcXTf6CDaadxeJ/iWNwiH
jK2fAHhggvgYkzX1m9Xkn6y8y23ksfSyrXnEEb3ZbGFc0Rru4TtlyHbzB+057jGsGFtIWUzHaT4X
8d2vv4SfS4qlKBEm1rzlUiym4b9v78LjZGAEZrxe9LN6ancUAUzeAF4HGqi4YTfB6dev6L6/+CDG
JGNJE5ecYEt9/5LjUDMkRc+L97GlvebkchfLu2rMnCeYfYDMPWw9c2+dHWwFHADnl9HR7kkb83Qh
Mqai/3KYW+YnyUdpNCP2sczdJG4KhFSV1Wawe7XFhxN7pOB6KqXVHNf1TmpzXNMWWJVEkZ97FKMt
x8d9EzKO8j3jmt3V3gE3HAGizitNd/tShigO6euU+6Rsuks0pPbWJmGXR5VxeGhY+Dgd5PUpJ/pz
g1SsW3ijvp0+RFGcOoxKMUX1UPs2hRszpWOU5Q3IQtsBD4AbeHRprPps0N+0QLPdhG5tbuvRVVsc
FN3WBO09xOV4o3v7d0eZ9/eZBDOkKGct20HkZsp3O7yJ1rqypomzvj9BWLP0uOvp6SEFNNSuZ00J
Y1Efo2l6THN8p2RcRFtnPL4+llVuNAfPQcDYRNkD3NpmQ9obE+4g2P76Tnmt4P5e4fE2PRudgslA
l0pPvntMsyaGoMgisorRB+8mkTR3HdO4lT9kw96BWbMxfM5jYUhUwDIBscPBRlQGL9UlZXcTOf1x
gtvy1ZsgW6BpEjVp2CofzoRTV6cwkZfiFdEeae+Kap+5Q+1MtNjc4+xOwTl2lmY0GBZGNTe1pCvk
u9ZtPQbTTltFg2/QuJmgGzdFhHSbDOViPKJHrhFgOMBwTVdzoJ4uqTnP8LUhDmfY1n6zYrw7lfr0
FrDb02bwlI2wkIX07QMch67TB5xZFgdBuOns/nMwzi++0cn94IiC+yweTj2w5DJybHxjeOjduS32
dsRe7jie3hah90GFPpDD3iO6ASXvxiDxA9SsZf+uZvvp2ReOqfBhgdry7eU89fbdZgt5qmFqT28Z
rV/GXC2Z4i9UAd1lIgVzRa6AWut2Rp7ldF/rhsI+hWaD2MQngEaiF/dj95vhh+I37+z9MUdCBYNd
oJhGOi7FyLt1sLHmdvSXLr811dsBHAxAcczaGN03zEp+d6p6v+our+abHCXptDEAfV8vDLyBCEcH
GsEOcJRpVkzblblPouTbNCTXbmMXv3vkf35JXozDC5BqHqSfXMuUv7lNiABbngymS+mhKWG0acQz
OQeU9A0Sog1e1B3jZ8mEY8JhxkD25GDoOTjxOoANdB1PKJBjD7GRnZK0/OunXb4/8SzoCKVetwTS
AdiS3t4bYejNUBxIPgqHWF3zO1+aEqQ4uAnnNH3ssL2yCiBrn/vbxsvotdKaZQIPVKBGZ3GXDxxA
I04fDHyy58z8Si0+sTZg2CRURO7y5cwcjY53ckfEok5rVdu4cU/z4DZ0Ring27jdmTCEf/25XuuY
N6uY8H26CbjROMhRHi633rcv93ERNv/5H+L/pJ6ZtulMBEhMCs4G0XTwEGX1h2yazbWMeEQDlTUb
Sy0o/r5mMhG41SEbNoxLlhsf6/6v39BPtzrLqukg3OBUTybi+yLDjJ3Sr7Fn4girr4DCjVCHbeqa
uXJ3JA1c/frVfv5apeXYrk3dwGIueNG3H597ekh1nlfrweJ0ZoboB3RnYY4QM8szvXZuJu8wxpxa
iiH+UI01XPFAX4qyxDreeOamSqty0w4zc3PG0VVToh2j/71ykY2dAi/AQV9CgHZBzBp5EW/91tDH
0F+KcL//GMVIqqwwOccpPPlff7ifHiq5FJA453xggDA+3m1QaVoXZh+TiGpq8vfsHsZzQ4hNlbvs
THBM2+XU9OuXfF3Q39xO0rFJHHGpnClceQNvr2dut1mlAovpc2XVRy+vcsyJwllngn60YWd4+z1C
kjMsNzykpNFOTn1VpXCOCZvmaAFcc2MFzJubue0PxnDuvL7Zj5h9YQKkWw3SAz3vaOyMQN5GBbCC
EYV6gOwLWH4NLa/AWFegCbFnWN0QqUbWBfLhqv4K0MnXfqqre9qg1yOumlK52XeOIiS6thdMqqA5
wp7DbBmRs5eyrlsmaUxOIdITB1H0gmVxFGWAolU1OfkxJBm0JFWvULRGl8m07uLQqfdx6eXH3Cnw
2cH8Y4j2FDFI3MQT0YMNQL87YFI5iKcwWwWM2M9eZ45b7To1+oDSuSot5OlhS4QCzbQDX2C0K9JA
Asr29YceTUap9gENp6tBxh/CSamDNYsMlGAWbyakDZeEVOmwFhETSBhNv/56l2jTN10tibSfA4AL
O451Aynz26/X49RRCa8lcjNCE5N4gQ/9osYV4/f1Ja+r2z6XRygjJMoY/j5kUHNjOnKTyNs5ao2D
rGjoT7XMrlFkeXGOhGac7wlWhtfKc1AW7X3RGNmhZVC787EPW8QgItpdpgdlwBRriaWQdnWGLthS
qeZEupXpqWkOQpBflQTBsC+MyFo3fddvjIJFK2g0gVqJtbX9r1Jb5U1MlaOhZJ/kwPR7tjRY/m6+
z23UFtr81jhZcvYDI75FB4KJaX4aFdbn1+v4b7XA/ydhodgM/3XjeoUNcPhSfHlDheJP/Nm1loCf
XAgrVIG0CekKswr9yYQSCu4p95LP5kMnjx7VX11rsKcUBFLS2iQX16GH9f+ZUIZ0/1imHBYTVGnR
GWMN+jegUGwqb+9pwQ1NvUfuMuQqmurOu529MTj2JMyxVymDuHRtdMPMrp14VQ1QtLcI+Mon7ZJJ
rujE+rd929s4HxDAC8RB9ZBhOO/M9Nqy/FEcnQ7vwqZMoOadbRelDsBBIIpr3ZUi/eAXCFrPFRO0
/oDNuJbnAjrLjynr6+iTGJd0+chrH80mYyaaEOrCqS0uG7EG0Nk/qqpzvEve+EhpfGERKQeSeo4P
dPlyvR5YVsYzyYRIFCSq3XrH/mJDeO4HumjJkCMYU23kNVjY4vJu4povaqXSKzDfh/OIQiFg3exA
c6dbV6b5uDNJEywhvej+pZdd/q1j9vtUm5wyVyIdcHfEJfrrJ8unz3ZDjBFb31y3uPwqx57EHiZE
+mIMzuRekjlHDYCckNhG4acR9q+oQJkxU0zNW0OPmUcwTTjm2HnT5EHGjsHJTzKg2/uQryW2uQRT
GFfax/DQjMOnkkX4ypEpsrICK4pauY2id5hWFXg9vGrFs+pj7a/8xEiQJVZcRjIVprj67BMvkX1B
EdBkV4NDkMAXlOcZs1rCMorvjq7cYVxbfqcFccCpp6ePqRqmTK/VnEzZY8ERuj+OURaiXRkCKyA5
QdnVtLM6LAGUaPjZbis8z+I5tyNPPg9iVM5KF2TF0L50BBGJM4aeA7V04d0EhlUnwPXmom0/koNa
fjOh5PJVdS5+hazgnlt7jo4+xgIPWjBqioy5GuH32GAH27Xj1UO3obk98G2WHFcvKeRFOKoMRbHR
uuHDoOyuWPmRF34KG9t9MYgt+j6HWiQHvog43/KBy+yGtDcS0V3QkwC46SVeSzsFIz7kQ4l0zS7i
ce3LZBpWNZJ2+nq2Vz1i6qcT4Y5C8gG9xcbCbLclyCQTNr15KBL+DiCfejTDnunoqEWPFrYAcrVS
yiinT0Tnoq9aj4YL1kJje6OVWNAIWg/JONXIXNlY9gH1QH7qwFr5H+O6D1A1IS7Jz4Ss4HY1add8
s5reiU5lSEP9Q0btNh7zWnfFeczD6Xs30N4LMGCPBT79KTTS4FDkQ139SMIqRghgW0CmJMjI5mil
VV5uCsqSD0TIEDRXjrb+Ykxl8yysGa8RkauQVCnQAU+8TI6oSBeZxia5Mpq+hnXrNWV3mNCINud8
wE2CfrXLzHVVdwR+wponiGKfKhFYe9QStgM0M2z7m6KjFfBAGkKXHfSMqvnc9E1VHrDuezVPWzNZ
ZKAEQWVto9zx52Ongqj/zMbW5UfTqhbhLKlhHOJpBr0oHNbZt9zBc3/LydzEUObVRQ4woQ11fQ6m
vk9OBX/b/GzUuRHgXYwnwCA97KMEQ5SdDkdZxJb/bOIxjgTkoQiZ+coOEYvf5SLHwTw5cXxnk/Db
HebcrT5XgzMwHw8L4CvIfQe50WaP+JznPj8EUxoT5jFxroYngezaz46ZnDA1TuVoSRRRfegSnpPo
Yqv8YkCq3cQBLfeArB7WrqGqtmkQmeWDNqnJkELV/YPCQ2bc9imhByuvBZpEkGycNzs3MAuFr8e3
P7mNG/m7CVNegNJclsZV3UU2snASX6YtsdB0lZVZsvPbi6TtkPl4lS70K+psa8wl6ZNEDgCQ7RTU
kC9NO1XBcHK8stfBN4+wkQT9gCWLFLvCOFeGPz04Qz/hFxVqmtvZWOPe7lxAB91Uw7cr7e5DEWdG
fVW3iId3cVgEfAJR108UHHONkQ/V6FY0JdLGGZov0HoieYhCIpeSD8nkCtqMkeImyKVv3GeYUh5w
GmFRLKIJ3GmIeTlaZ5MFQHUQbpVfIig8WIZnb3zuc92jDDfMuMUIUDufTE5Wj6YdVshsAq9aZ/AM
1EkIeLYbaRMYTcqi0XMo9HPUi4FOUV7YmSGDtU5ZWg98j7ZHS9aJCR1vSBQjpyZ0Z2/bDbSPsXNP
Q7Hn8GNGl2HOCDFwtR7S/0Yp9Vjm/PN/l/LrW1lNdRxG7WtJ8Nf//Q+qtlzaTv+62jrW37Mvxcvf
i63lD/yDwOn+YYJlBhju2R59FHuZnv6DwMmwnwJHMbjlvK9sa6nd/yEScJw/UBU4LvYK01vAnfwp
lqk2+s//cMQf/FYO4rThbcaZlG//RrH1rtbipM2ar1ApLK8hUCO8a+2qPPClasgOLXyjeGDodTtG
c7afx7Q70MhyzniZSIWGKbvGbAwtCFXPtanU9zDPnB0HydMA+nUfGh1dYISwa0Sj1orZ7rCP6980
pdRS+P11ll3eLBWrK0Hy88nVT81LRKNmweATuNyY3uCarLfgg1mZfOfcQyNCJZlOGB7G2wEs8uo1
a4sl3lAqux0DXT33RKJ4YNgJ+vr8+rkA70p0rGa5MYQ8MFu9Dasm2pf82+kA8hBSyqRSIPEfoc7A
fHERW0sQI/oAcds5M63aaiMXm3DgFNi5Bz/BuQL/+UZZ7DE4kqsdC8mPRvZ0wiQcITBJIOLkgKbQ
D8yDTyI4W2v+3ZVGeqzdATvnosrQ7oV0SnQatCXOJOJgJxH1p5DT9lqgAL8oJdW9UxvqMJvpsG5a
+VmlE06ryLp7zc0J+Uty7ZXXOsA5F6q9gt6zaqbBvXJGItT/jCcrUuLSvWk3db7FWK9yyGJ3nDMD
wIusSSMNYngQBuxsNJr2mkylORgPRmp7H5up+GyOKa1i5WyJKfJQXiOkNMBW/e1h+ieyDWn9/KX7
NrRZVDSM/n6a29dj5BmwsfRa9Ljoql4Nq04v8ZJx2Jxff8hqas5taZ4C7Vbnru9uBkaBrN1qQSK7
Cf526OB0I57MKHTOLR8ln3VEy32+icdJXs0ZlCzPC66cZPxNm/KdOuL1nl2mlYpGqkAf8b7no/0o
SmeJKTEWVnMss2K+9pwkvnahOLSJswDl7P2UpC027DtcnWqPO6baeYZ7XeZ0krFo4e2SIKc6Uld0
mbWb0i5+00b4p++S8x39A3YHd9EdvWk69jhxKK5CvR71fGvo4hKmMKQDd2B+PJF7P5pfcNpKEhjW
sR67IyHckOoql76BTq+jZmqxnrePtjdcZxl0Xiuw28Ovb4SflyrGJayUy4OPsoguxdv36JmJr8nC
ww4/ES3tN90Xwg6CXW2Z6VXrSSC4gus18kgaZRrtUkODJPGusgSu8OulnFJEqj7xNhAHWny8d9Jq
oZha9fbX79T56ZZF98VZ2Fd848g83o8tPAIRLCXGYu3b3g+N8eFDEF0c0V0L+rQlFv1i6p96wic+
tgJVA6D+H69h7uFgrpGw97tYNEtCdylZlt3v9C1/OFY/s9wiT6csa/+LsPNqjlRJt+gvIgKXmNei
oLxKaqkldb8QaiO8Nwn8+rtA52Fm4sbM25zpY6QqyPzM3msPd1PH5rp+CegiOYdGd/DiDoN4Cj5i
19mN6Q9RlTwksNuD2IleVADLaojaQFgVI6JaD0mLowzd8vGKuHhEuwPe05Tfl9XW7mZSPBYtOy3y
g7UBq6vzCRd4+NYx4oPDkooLPpxyl9Mp4ED675/ff4jIeGfWz4+3naH9uv3R1jnqv4zAKxjujIEA
LWCta+DFaNYFMGfHfJC7SJUcbctQfB9csFp13hwLlM51ZjnnyoyKoyrAldG4uL4ZdK0y/w/xxv/3
GDKX5sZklsq20f7PG9NlyV1i1/XKWgW+VaIuHripabdI1y6ZcRId8JsqV+7j9jmui/MMEnCxxhbs
YmyexkgCcCDeCbAL5mWjKWBSruJe1DTBf/8ct73sv92XjsWH57I1X7Vh/Mj//jlOnTKnBoNVT+ui
P7LjMytxtrUgrcqc92N677sCmpKeu4e0H9VfHZZo8G5m75vrJQR5GD4l0VmwSPewx5CrlAh8W8wZ
OPTeIrgD/+OG35b5//ETrwlLKle9bpqq+R+jH0NplZAohRIy6xgfuINzXD5Rz8rhDm4DGJsqYIGo
ZGDOmJoWGoMz9OL+Nmfd+L8uHiZa/15tUBExOmcUxu5b09R1TPUvT6FlTwQXRGrhuQP26KZok/ui
Z/NJmd3X7a+YMukXBW+4Vc8zY1At9hShvooMX+X29sFY+ZQznjYE+8YRvEPiL4z+d2Qu1oELaOAS
OfIUJSgn4FzbgWyUo8lK6398qhw56xj43z9XukpuUB2CKCeosZ5Y//K7iMjtHAvjpkemexT0bVxe
nZw9GQBpPTbIXhds8pOFmVoKEHzBf3PRRZ3vLZw103rCGP3ynkcRWO9qwHgtReY16lAHY4hzol1V
FWYFKaW9lJCs6DqzS6dq9aOsC1iKrOBxL0L3GK1T7a507rXuwm5ZY9HCwKlkUX/q1sqD3JjvwkGE
Mafm76hIr6nM7R+SpA6KqZKp/EcHp5GTjBV9PEW/9JnNhhbZJxOgo7sszh3RKTaEKv2ozfg31vT8
qDslFU48XM2mBOFUkcOYZH3y0KWI9GkHVS+XGPCEm+qB0hAjaff2LXSKL32sZSv1j8otf6RjFROz
WRCI3CXPzcTcLi8EJDFyP2D07Vwa7stMksMDAyICIHTYkQ7tWXiLeDeDSMEThGBl8jU2W/u2yp63
AlXOUfKQkg5scyqyTEje4hkPp5tob/hUcMtNBBqS4Kh+fUAJtjwQZ9WNkcURg33BOti8ql2MJCMv
nZ21+pBlmX2g98LrXit3KBI7UmfkUSgxZWBhPzEeFHvbbX7zO8QnAgcPrjpFNUiR+HvRl++FhsUz
N7PisH3FjlUpVLoOKAOOubgqf21fFdSuGyPhCxulk6QPB5jionQQ5S9GSNNjhUzowGwFsACmPZZJ
zBbSRbx0oT5cwkn1LSF9C3DEpSDRejtvINX3+yxsXgzmJAQJuj2Ay0rTD4pr411bMqgPJBQixGiP
diQ7zIY4ix2Nf30cLxiUIcQF20XK9ulZ7bVxn/fFKzlMEPGSRiMMRKwJeES4hrbxPCzT1Ybd2a0K
DX5ZAILEHOmu7bsjCKK5Rxg0ta51zPgkWSQFtpMkD2Ek64DBNJw8nHe3CMUMjEPkeU0Hw72empM7
h0pQFyhNEHkcB4OUrAEkXqB0w2GaKhqSuove5WeDQ9BTeTMOcm1eRjIlY0zl+0GpACgRHWg2JswC
a4nx6AuYQ85MGOEaqAr/JNnHocFn2/y2R9MYPJI3UXHSCQjt91ZFpiOSTMM29nU3gIEsIT7KoCmq
MpgVcB5si39pHVqZrd0gV6F6Zn8YxGvA5FJTza8v95xZ5zoUh86RtyUSwFkRRRyTHDIfG0dxETYv
FPIQsH2VwQptbSGVmK1SVGD/deY3vcHRhfnqjjXKPhWh+2ck93hnVUPDx4czL4vJQ0bgiG/Neu/N
gsDM1j0YnfNNgyp0h1iaJNo1hblz2D792oT0WWNYXkiwOnRGGz5D9/4gePahAn+xqxmz77FXVbyO
re47LdZiW4pjBLnjnNYREyyDF74ELamXpMTX2quWEuiwPX/1Ur64EoJjuBLUy4o0ibzsEGhCuUvR
cWHKb87SqS4I1eo7JPYiHd4gEHzSO1xTDRvtKnAuFcfvKo5EJxTWXtSIVrIuRoiwfTokEgS1G80I
6Dj4MlN/1ac4vucnAfAUeWXysL2mwSYKFW0m9+wWbYBX+P9GKZaL+7tJVHiOCRJvfTGx9QNt7Ss0
9BS/LFXEZVARTw8xLF1AQc8GGUUNOZXf5s55iNag17wrwMEOKHh0mKVB3ELPdnvGyHnxa/v4t5Ns
Ca1grBq0u+AseNPCx6GA2jqFo8QQbzED60Piw3QrlTeCdCS6lLUwY7jqbw+R5YZXFOd18PUya9VS
PBDlQW4XD7CI1KCMGUUV4rg9ae3az2ry63RueO9dRgDwBNKfXdN295SrlYxiF/1d8TCokPKmNQeA
fFPz1IAsUF1CjkG879cbF2UYXZM+E2xVZsy8ubxpIodTZffYjI1mZ2vkpwFwOSV5XJ4bRMkoWccw
ENDIPLqbO+xArifHIP6XKKr99ookqTsfW0FUMNuPozLS728vkjDiY2yY2GDN+GC3k+3VhI2xx+/y
WVwSqSV7C92x32bQt7d/jOYDTeBYMZDTxsVHzBRU8BOilHNlyAnSTvLPOdV8hr7QCwsgqdy/241p
1ZPuoUTdObNb7M1lKs/E6+wlci5kqHguYy3dd/x24ZSGAfunat84ybOLmfufr2GYvrlpPV6mMJ/3
a1CAR0eFriUaX5y+LZ6L+XdaYuCs5vQVIcRL1lFWi4yknrJH5BkxoLxEtXXAiHsdCviWylTQlcJL
IiUQXFEo485XHVuyjnhsl3w8LU51nbPBvafJK0FG7m2cBtNrRKg/2e+m3oNDW6t6bZS49KICMk6X
VIGiol5uFe52ZL9n2oHuAFsWsaXd8P2teeXE6X2QTqJSNGG+d9NluiVTaaIHYEjjGu7vRK1lYPHa
6EkbWPES+oYx4y9ez9rIRF+DrG2EgFCFRzFHR6inxGrMcG8F7roWIC/f8GhM+yLWADg2ZcjiAFiW
xplIPokJWoqDfZIanEbiDX2zK+pTvr5CdqEfpxjnZ2MjPkw0flNrMvcTW0avWxbKGVKYalidCprU
N1C9B1M2aHjVNrph+EvQgoT4fA+5q38oBLc8W23+acAbntnPZQgQfITbzNjWDn17IgQvcNvm+ZVP
iGLG7U4pnsqzE5VQKUAvgGdOvR4d7I6bYj6xx0Ivl7S/Me6XwTDaa9wNxIgUk2Ve0HguznJnbm0d
tn/7NgSoZtaErcnqvwopDclxOKgSTKXjNPRiEdAFZSZwgnmXD6nmR2Xb49EMM6QQQDrQMPXfWPCr
PLf8zLWLcXnOK9/kdD4IB0ciqjaAJmgq1nuyzo3kMobhc469oSk7/WqKzo+dVJ5qMueel4Yk6I4B
eIlE7ZS10U9VDtMORfvbkHNr5R3VdWaVcnX1Yb3tlycRajGZKcL1xjzfrwL4KUUkVCxi8V2TpZ3u
RApnYnsip8oIsjKB+Mca4S5YfEXP9iwMguCThuPOet2ubEX7wEzhegx3g4XpAhcqABXZhEBhCBoK
NAhCu63W2F7fzIHKaybzEVcfJuFY+/bV4hud3At1YXsn3PhB1ET02ga2zjRKDkbRo1gt1+rZ4i0n
OkcNFBLvArqV5lQpsr3nBUynBecNkyyMCiodGmjUCuf/13UZh1IEToTlODRc5fZ1bjdL/Fm5eK8U
zQa32K8rl3lGyrNe+ciww4Mrh4ctgJmGwkA6k39u7aGI3U8jHknbRhHDbmj0v0asbjqBbibzznLr
cbdG4faDZ5d0lVsxhmXojVUedaA7XITIaRqM8jpVcEZGBN1pODKKCOXjdgcb3QoIA3/obZeTmEdf
dwb4F519MuoKz77uW6ArLlXyCGeuuG0/4phnV9ordrTqzAI3+cyq6qKHNhmDHYDiuu+a0ySD7d3H
n+sGLvQMb9KQ3RK0+CLnJ31pnAfHkiDPa2CZHCTbaGZ73Kt2EHucNz49K5MkGV+ljdc0powqsrAl
wTKBzcGV0Q/Rvag7+6Z+3wobwdroHOrVH9VdoH9nyaPNvBFJQkMe32TNPPSzG0SQr7y8igxICu1t
rJdXxcmb01IkK2HgHKG0zFITKzzPg9ebYr7VDuuoUitrJDnUTw1ph81og5lSyU8vtJFBrxVHPoLy
4/YIyrbhtporNkDqsI/LhkE1w+d+NJlFa6DmAekKXgKRo2DgSznJLl7OjWHcgN4ewy6vbloT/64X
R1O9KkrKYGRkhDwqL9/NRdyZwr7MY3sxIyLPpzC5abP5Yk7hTyWy46BiNKV5RRUTTYPj/lvrjuNR
x6pOEam2e0Z0IQvTm120954sykAhdnIvGdTvTOmmvumQs9nLaGdbP/WGihUyQnQXzkvTrBvMOjwQ
4sQstWk+BRpZ2LeqhfF9OaIV6XcCQQTM0Bjcim6TE9r+rjrYFotVn+h+4C8t7CNL1h5zsdgoBsYW
NZsG4Qb8BrAbIXVixCZMS2ABeotBPwoMkHODdiGF3SOJxyAjHF1AaqzGLRQRGZ0jvm3+kVxT9wD0
l+ccyBtRP8lJRVuwc9TpbeojAC9gPasFG7gEpe0v0c7VI0pHGDuGOv4VdEYzwwVetOeyM7FEIe7f
qeKXaCgrkUZYu3FxvUQfSx9KPzJtyxp2k9G8xWEZn8cauH1BDHtU28aBag+0rdOenU5Zo3muevK3
Mi7wQQG56fzDSmIhsTzaeYo+gDYxSpqQxh9XQuOSPjYDly86kE9qFf3UhfppTmN3SYaJoSseMN4J
dz8nwBBabb2fDcENGCZH0OkKp3+VBqZtXVZ9izd3YmeBefF70pBiM7oWumJc59xiNkqbTgJiBrhk
ZinStKa/LPqCi9KTffaNwcVnWq0BHXM3ogkt4JtbyR67C0x7wDqpZYWsaLQPYqKGgztQWZkw3Zba
/UFEDfUc9GyvbcVRGi1PXZsEdWYYkF8oWA05XKzSMZCXAIWiUS8dQjHMtPuRqXI/TZjJnQmRDSC7
H9aovtrraofWKqRoYeZ/6svCPuAy36lVbByJOoIcyucS9bYLqNoh42GJ35piPqh6DqmhyYMol7+S
5NFsR4Mis9EQdPCMIk+ejgZO+PWPyzINjyybL1Zsa/uii5tHA6WlN1WfdLvZBRUGDhTg83kv/F5N
/sYNdBTy46ESEBwyqaRMTGvCV5Mz3ghbP9cFX4c2/1RGN6fQXYkUsfQMK432juDvBalk78feuZRa
fMtH5rtOfZiitMR50tDMR2/s6T3SjiimTeIWhqTciX4N7fi2CE+Yw3xrk/qcyM9w7g5W2xIIkXgF
hQMEC+S5+LMu8W1Fhmqaol6ZLT9bbvltdk/xwikxFMunPa2HNlJyrGzi2XZJ5iqz/DSAKrRIrAEp
0vuZHf/pG9U6CoZEutbCvgY2uiaHjLtWdX9JYX5vOrXx7NF5qzUoJlHqi/yHEIhf3dL9GPLwNTIG
plZOeAoLeDJ5ZpNtaXy3eo7hfpleVEd/dLmUQkQaFJg3UMK/ZteUB0cSNTdAZVDred9osgm6XCA7
t9VgceKO9DZSdCvUCSTqilforYToDZhkaJumDFFPXH9ydUP4jELuOUECltaVO91O/poD31VBgg6p
yjukRE/xgrICWZUS5NNIjTuGeytTxVurd68kGASt4HescjPcF8Uq3exzYx/h28sT2Xg1Unyv1JsP
8iAsn5WBtefaeF7Nm16GpcI3qVE5zKnKYtN5HWV4DGt7n8GkPFk8OWnoHJwmvrZh9mm6KfKHFJZo
GuOMsk59Y423anb+DBb8+7CnM3PG8jPKwOrNRjYCGurgRujDsONpRh4S6swYVeWZbRvxYfBLIzOc
vb7uLE9v2wdp6Kclyi107FQztV0L4g80eVC6S74UpP2aCJyU7N1o9NYXmHWOrSu5xCkTCkRL82TO
FxO+UY1S51iXpVdOWr1j9aFkn8SMhViA4DTHVgUZmwxwvu1Vu0PimXvQ4NKFIg/SNe96axVrACeh
A+sORDuTCEIKHDyNxQIPMvzORn7y+wYnZJFrPinZ5HKM86UMU4OitOYLXOp3azCHI+X7p64/63qT
ckBauq+moBjbn5XUV9Bk7S1ZcyJyiz0OvbJXAvUNenM6ADwdYXfhKmuL6J7p9pmQJ3ILbec9GWOV
ZWvi1+Xiua126gzjkXpDelNbohlSl7OLR3Jvz8aNObOPEkalKJmlz2YcUkfOjrtqHlHS0b0XTusR
QZx4+sSF34JHNTumALZRfpJKfS+doK+Z1YQdARGDtm9BdADlKwblmE8ZgrRZPud4FQAvESxXMzXs
jPFED074TEUYNfjrNQa+5njr24gGCiA7itPDKAaOQXc5RW6oess4/iK0S+4iezzDbXN3Rf+NOfZD
bfRH0WUZTzwtNwEXgRmNpoe58x0J4Ckjkf1s90l5VG3rqNRPpaEsR60sP+1R21dz/TGneJ7h/Kdu
ISAc6v1ZVzCmoMcgZklXNS9SNa6iXCAyN/8y2UyeKkQyXgrMzGJWlhzNOgVQcmbWxy7OADGSpdZH
4XCiSXhjeN9g7vWfqAt+9tItPFRDvadarOzMpSMghkjdKVT6Cxa++TyV390kTC9hfFfdsCaBk/tp
6mIM+fnPpS+iPQYT1PbhNHjW1B9KbZhWobtNBQGyQVghx4cOgm+eLxnJ3TMqgN2kgdRVhXziroz2
qSleO2EZGF1GCqlCnBvHJZKJM1o32ZfPUX+FeRJ6CFo/FeEwRZc0yNFyyZz5r1zeFbVxCDJynucQ
yPXCKyiFwjtK6d4XSbPX45zU1c6XCAVINFCFV19sNHPXonapIPFkKSZljVXq5i5ViP7i/GPlQVpM
1HCA9svVdEJ8mSWwtCydvSUyMz9E1kTJtvi2lROBCSNBU1pguZKsBgI4oQ275GAa1tNo3q3x2Jbj
ryzu/0a6+TSXo45Z33kbFloIfJwfFegli/MNzrnFnrAwjvrsV0mk7ycARUSBOKQHuhabQ8J4CmeX
3avKqB9cBZCzOuekBa3ZHtYqpNW/Yf5eeCUYRCjKmtHO/NFPNaj54h5z+7M/xpDFbMzFZQoEXRBe
kiZu52elQx3WWMQixu2fYUyWgEHxI3TU6YL8+smOk+Ig2/x7JpVvWY2ytG5g6g4UHBBxL1mZ57vK
Xj4om+5hqpM65TRvpqxKr0h7az+P1d/W7lAHoy31pSTVC6SdPUiKFyUXh3QkAQxSvXVCuazvZat+
pEO4HBS7uTmLp0CZI44nR77PeKTImo/aOYUa8OVVazwbEbGAUeb3xkdUr2FeTo8mGNMKk+EQlETv
dEeWl0fNkL+XRn8mVZNyJqQeihgCYKHnsOK8BmT6OgL/i+LndGpApdKhOEm9p/9vd/ybql0cayYc
KgiSosIS2jaGuqNJ15DmqUR3hmQvULKGRTaeB6u4g8Up9jkvQjGnP7DLnmoSsMhUj54s95GdzHct
nupzBY11BKZEftAKeBsyqucGyWOmhtM+xZd90ByyZ1Hd2S9LLcSZvFVg6+tfsihVHmKnedr+kNWy
S67AlTS3DlewWkI9x0Kx/Z1tJeg2yOfwCn2BnEVh84iSkXFXNs6gvcz2mIJufzTcxXyUYEGDBiTa
NMnpRMKm/VJKqOxkJckkoVREYMkouOQeWlvtUc054lz75tpG0Liw+px0OHM4S68aFyewslUnQlzD
sWNe6C2QFhHyFYfRCZI0Mk/6XGNuKd2Ao2qgCYwaMkIRZMehOu/S2vK2rn6YnUNGQMA9RL6+60qD
+b1BvEpK/sNJy97BCPtg3MpHd5RwqKHHBmaYd3d0wMGXqoAN/UFXL3bIkTRPS3sqIAx7aVY1hww5
IzAFwGycOWTLMbJakB/NjVmA7nNNf1yb0WwBMaryf32pnYqPxEjIm4k52iZjGQ+yMWSgLVTEBusY
OGyQG3vUKXKK2fr2dsC+j2w8XNyIXf/2bd9+52LatGdr+19MBqVMmDdAT1AwOaAaD5KY5zHlt2Y0
R5f2QRsldqx8cqYPOM2carpk4wSuaY6mw+ouGjUCLd3uT9QmJKvg5HlYpogKPp4BRphYXxuKvDIc
k+uRGHhxsmTM4HkM/y66wY0xtJ0f9RTi1cDxaGZaeY2VctjZSkhOzhrLZhZq7AOJbR71FqekGmOS
nOdvbS5w6rio8PK+/07xloyNAjdF15HdpPcyn5NXZ3qjIWADZiYLi6x0tb/9aXOafjdv3xVnkE9G
z7O9jZVqevssil4z0Cw3cwaxoyb6OVr073XWuw91EzfkBqV/+zmb9koe0k/Zg31epjcnZAi6TU2c
TmCYjyOVUTkbmjiE617Gw22bw89WpDF4je3TNo/Ypj7wwbAIA3M5mCYhA4jkin1KVhhUSdpLkZyi
2GQBuE60tQJV9qiH2r3LChr1uYNgDbOj1qKJn0LWX49thKkLx3Z21KSS4pojn0Uf3tPBbV/6DHX8
inhbuMQpRhPq6cDNjgiJjX3uRt1BaVi2LUbNlUBqHKP1C6QXJ2LPjR8wJgPvNjYknDjKmAejBT0k
RsV3JbBO9yM5XynJ43MdTft8fZhZzMEU1Pv3JNNeQssBirnMC8A155PRd7C0U3bZFnW1wVohRzPQ
AB0PqJC4J9cRqDPyehrEyzAyMP6gajJOUHjZxazSr7SvWBxk3Oiha5/yhCl1PkB+rbqJpzh+djKb
nCMjHshjINlHqIwxtt+aupkESbaCcp5zvwJVB5hjcXai7ngJG2dfC2fg01t2239HpOnC35DRCib5
zNSBaYaXQg8h7Hm8fgkVK0avB3JFd40Zoi9eZ+fE8bxiphHnlk1pD42OItI99utG3+XzOBMiuaul
xjJrSomJEp2O/29NFVwoBeZu1nysabY3lG21TyqSn9Iio54fmF4qouQrmAnezXMqG6wApMyw5zWI
J+D2Zr+OuADlRE3LDsk8ICj7b6+pjzHshmsuCoanVglYsFsf8YFraJXjmG4i91HmBqSJXkW2TAHx
C29EhhB4acf0FuSomuyaT/kA6sSsm8ceFSKJCOaDuXr4F+meehf4B7Mw9gXjGqw6Zta3dSyqx216
ijOG3YOu2oekMz5bIj4O1gSIL+n5RcATB3Vbx1fkqj/sZQbd7s7Mw96TRdfvsw6NsRuE/NLfMIdq
MHe1Jd0+M+wwSgTU8ZrcitlMDmWlHa1xzs6VIsg6jfJjOFd10Chcoil9/6NIrPGhJuNWTTl93Yzg
KnO3zf7Y6BK/snChLzlKtNB8sksdI2/HRsz+GbOqvVS4LM+VY1/bBqVZhqSql5bJcV6exaqvtFdv
e8saPu/Jz8Mqc+mTE9EixYXWnsfDde5hUp2TNC7uw1L7qSgGfzQK4c+d9axjGAicpv3TWWTANJAQ
HKP9sz00A0nKXhs135ndv0Vj8erK0d5/vQktptgQYI3fthFxvHF9Ngf7gTg5JHTNQxk/d7lrrBqL
N7MV9XlYzxAlwpBjILg9TgwBvMYw3wyI/TuhzE2glT15LsaAM3NCxZSa/8zE3Y6CNKmnGDcHl61l
IqAXJtvLygEx0otfOnvti2tFRzUk0CxnOZln+BZKi56b5lscoMSKXVTYNzEDum7r8FdFoNZ+G2qX
GeIHfeiiu1EvTwApPzRq3wdbSwZcH/Hw9SUxNNUOhhw1T2MVUq7bSnNJX7R+LG9W2f4xuuSYOPkP
BPztAbrDswWG/GTMoGoLDD+kejkEZpl69Jj01R9HO29SBdhJiAgQ+lxX/Gc7LvJoT725um7+QjYN
iXXQn9CZzI7BfDKRaEYKZRdJhgNRW0NJ6rkmgU7at+1XiUynCiIqmEjN6MlwLft60+gEx6XWsWEY
fBRt/56vyb04oP25KVsfLw1dcqKcHINlPnaM25R1ysVWnI+qtJ62pwD9lrikWfGuV+JFUs83ZobY
Iit+RaPMfOI6KzFI5p7N76I1LbxpxN90LkvsCfWkaqgvPd8Qn+a4ZuCaSG2G2B9CBBhk1ZL1FKvl
Xon+VrCqMwUSqe1k3/sxvJYGIqDG6X1AetlFd8/bGdQnJIAb4TLv8ZYsWONoTPVk+rvI7LO2sLM2
aBgpulk7x0gzfJZU0KXWCm670IqaxCK2Q6e8aO5bUVJ1gLhFja8M1xE0tpUjUuhoOZ2i7I9uz1bM
4dxQV+FVm4Q31Z0/IxlGP1RepU3nuRVK2zG/XRf10HxqjjM+yplVCbEMY+WETwV5MowmeWuUdNx3
wyAuWZt1DL2YzeI19/Hg8IMuYQJpLKW8z4ktcwadpO+6ep+6uaCoxuNim65fi/jHABR5/XxTQtQc
Ikv223dVAL87xkN0MmswG1FHINl6XC2rlCUGVlX2irZj9TEw/GCrX4riFLE6Ifq2IblUT9+2e+RL
QI8ySvmpJYlyVrLlx4JAgYIOp/L2OdqCPBiRSvNeuvoPHDyMOFxYcQXBImObKMcQ0i+zfSLplZng
dTKyD+EY/0kGIr+TQb9yyDyEtZM9DJb717GU05iaL4ouUS+YOrrIrLZQijSD4qvR4LIFNDEJrPWp
3YesoVpOXGkO7JipzMxwnF8TzE3BptzdVHuCxBlAW503MZU5yHye7kO6Km8Z1w8k+qJhpQSld04Z
R+zD8GeuhH+3/SSOHPgTsv0zJQLTtcPcAxdSVA8JJCILCxKfwZdqiIKi0tryYnXExBKMOnn92M57
o1TkiQj0BzeKuyBXlNGju0fQuyo3uWOigw2GppJv+twZaMd0/AAEv3Mi1xTPbP/LPq8uyLRZAa46
4n4gAm9Y0Wx9NoPBXb+EwWDehFvxu4wQQKYS1Emtl15kdYftz9crsPrd1REDsMHUiaOmPrAoTYLW
DhMf9QdYCiOPH3RS5NNLGumrbaI6joXCUxhz2m6r/HygzEkT625O9rmPUD0bS1sFxpLet39jhBjq
UOo8WEPIdCZhyVM10eAvOE+OFpDngDjjOkQ/MVVZQd8UwybRatIwqKqxGRPYVvBEMm/KH5RpPsil
Uc6oOB7QmX83IoglEb41cyj0fSRgCJio4kyZk2yzSrStKe2v9sRqxlgPuimuj3ozV56mGzaDrPaU
Vfrop5IcERbL55wHYeuyttKb74ZAaVl9CKeSe7efQM3HDQpLQQHZYDFZ4fDIP9z3qiqeBzwXD+Wa
nNl0U37JyNrz+omhvsprmnIc7HPRdB6SwDaoRfXQh4BkGz7GzbqxECVBKDwjDijMF4Wz+AHzIQji
9ZmVhXtOwOlAf+dC2769yuj5wwKyNNN9gAWrOtlcnklrmB5LftDBaZNT2BF5jcmVYbrI0v1WRkKh
7piYECBFFPoYn5NRO+FhY02zvjqlIhqEMqgW64VdTrX82cT3EqWnX5nJFbvzWuU6GIZUcwiD7VPV
8rwiVmW826hLM2IMVBuFnbMQO9pmBRILzZzPwqwxJoXaESnFU8ftedbr+o1IiSDpm59xMt00c8y+
rlxebzzhSGB8hGCFp5hFszPJGmMt87NprRigEe+JS6+I1/kf5Qw5hMZOEE7lUXhBw5DPbmYqXy0O
Maa6lyqGhrJX3rcuOBrKQyOygfmNe2WO496d9EkQcu7ZPWG5g9u5+47Z6PZGzlXPm2R7lSHC23Zj
FqcFNv1hO82jtB3oz93uXLROQv5pcTGbmEmgWz5v3enEBcaEMUQnJImWNvLqQyr8Al9CWm2vGll/
2U6u7R6Za0vAi2RLTU3Lf3ixT5ZKtCiRIq6flx/MjY3T0EiilAdm7IRgH3U9ShAJDTLYjoNNnMvx
dVAbIu41ARFjFL+dqIaVNpyaNLEB4IT9cTBxM9aVNHfMw01UGvABy1gSedKR+LiUDk3zYZqn6mRg
ZcOTwyI8LtA+Ec5iorFzZj/BgwpKLEL7GUVvAgzmQXHojFsLMS7PunGQY/yQGs3T9iSruHD1ip9q
TZVOlrr5arXgW0MyIXBJtpevxbbCDH7QB0JsLOO0fQkmy1bm1r5b2foFDVW4U4H8M/dQdqgIFV8H
+AXjLLcOisGkzQ7r0zjG32yyU4pY1f2wYxfpJNNPTYuNYFPBIsXWv0Wh49s92eK6EaOOy90LMtiH
ureBMa5na64qit/X+tN2vKRQqj3IIIo396x+CE3hnS+RkrbVT7UbyqPSqcatyNN9vQpcRF79+Sdd
iLgBMegOCK64OgMVDwh+kTd3PhnYh7dnMl8rZnvt2rc31cpwzg8mkz7b7og5zcjrECbaxGbtNqtV
zNY2hJf2QJxIz3x18WuTH0ihCRs8QzlCOYIP+k9eNQgmced6rcYwLrLmA0Tr4pO5PL/d+r/K2X1k
D8kh6VL+hh2+fbIpJAjuE8uweafqv6r1t+mc+nuc9vODhdiO9MzZoXS0ITZ0H9srZq1F93qvLIjV
E2l81JxAt7ZiLbxZ+Bw0bhf1kZoY4XBT1eQ647QYU5IcWntxd9LJ5sscap7NWXBmcPzeQnsF+v4X
fS67XxJNE7OorgXS5b3R6vu4ojlTNMNTxqi9Ja4T1JX2O1JUlN0D253txl+YJ+wmB6NfMjMQVaRC
s6qUtym024sxgSVRtTHfG7V4Qm77kkmDFe5ESiPxJjgYcgQ+fZs/Lln6myVM/lA1bRhURU6QDqO/
0q2/t7yxgWwrl1W8ts8s8qV6BY+1AxRA/T/2zqS3bmvb1n/l4fQZkFwsG6/DYtdbtWRZHUKWbdZ1
zV//Pm7l3NhybvxO9+ICQRLYkHZBcq255hzjGxxRnVAob4mR0DBCB03FZ6ZehmubMzDORENKyOIg
58dcNKycqfG9QI3UhmPmt0bGbl4G9JxX+feqyHxfNHR52OUtuQNGoDxrGSMb2nmGh18ef1APS2Ok
Oc55kd5YNDGXymXFdsOlY8bI7Y/MJ1hlcZMz0mz1hiZlmbAFnZ1Vl7X6sFaBpjU1m3ZgDBGl6bgb
QODURgnXDglo2OWI8YPM8gbtLZ8C+1pSO5oxKFK7XiH0EyFcNeXWlr6tQR4M57P342IJ8Om9EWHH
X/Va0m6IxEYCQlBolFY7vfgKftmkbouAxhLKdGRm5dlL293OHfZ6IbFZ23SkVNiouuij+07ztLIE
LrsWsZLabkTGGDNeFQS2UTBNUvK7LOpktxedtqm17MUecWwscnCvkXzXNXV57vvS74Ef7sM+wU+P
CpROerXtcqPxe2U8iWm2DksNzJ0U4/PqUHdR6pV1dK8d8NNY+1whYYtyFR3bCCIQCfkxnw23XEZC
tFS6rYK9qZ44XzULaelEP88R9qfMvJ0VPUCeP6zJV+MdgTPzVYvpXijxO4BRguLBiRLhDN3Hlryw
jlMz0lQ1qDlJM1ed06VzBdXiITlUfZt4NnZAFiEWVlbXE9To3uj3faSHN3g9Df1cVEu9r1GirSwP
21EEqgLdjK4ViQTMd7nvRfOPnArh4TDJ9l6vg/hQMpSQNOSLsfhK51GF7tRzl2qMWJhZIQeciXVF
qufYU9qjYTI7JEXqfJD5GmFqKtYhQF1zMGLDlfBAHmogxifVLnHkUOGQVnwvB518zddZMZlT642K
jAM+54ivY7BeYltk+2hii+X28/o0ts59yaZtTeBal+jctXYOxg/CWGzATa6S0mcAP+I5WP1RaxHV
FE170DmLu0Yn4YhaT8uR/jrR1DjXNKM3rWL4M4xlPwTu4F1+xqZrsW9CBMKXu2bqd/KChLLOzZf3
BlkbfLWCCkoVwdmXcrgj/xJ5puRZDboKEO6gy4waKVPEsDaowq92cINQkPyU1SVYWOEKqFziUz0F
t6k8T9tKNqZdpgTPmYpDIEEgZKvBF0WucNHNym429e+JFYvj5bQ5LYRvVqV5k0v1ppFh+MLIBOln
h9fdk1aI+uayBIjWRlkpl9TtHfpNMyiSQ2aCKFiblcUT5toXpBLm/UDuljMN+Z4WSruLW7oKU/VN
Ko9jMcRo4AmAXGP0NAtZvKlpyDPRpW2auCP8CJqxx9Vvirk/TMiZSfoTaIRK//1+bXImwiI5j21A
BzVUv/brxt6QhJ4PovYQfKiEhyXbhSjNY5mqt5h/OEUgeLqsRXEXeORVaRvQebU7qCS0ZVRflK0A
DRvnIua+VKo9TuBdloSPrVZf5RBtri5fdNQTVdNOw2c7NRNu+Bjeah+6yaq7Jw7dPlaUKC7sjvuy
JsKQLqmlMU7RJSRCax8ynnRoJMt0f7H2xjiH7I7DLLr97aV1LSuGU6fF3oLuBIxbmtxLPVfEKH9R
xNIYvPSTbKQKDJO2McwF+sjZcgx15rXg0d4dnx3ZKJwHCFIPIoNoQVinJviibZZVrKoyknBJSzBx
KPN+nZSICnWEjot7H+gozy5L7OXjpp18mJgP+rOQSL6VdR+5V+phMJh2oT3kZ9p+T7Vku1yk8Yz6
k9Txpiw3Sy6Sq6KtHpeMuXzQ7zTe7gGl0CcidinpOUP5XRBG16r4auSDeojL7G3MlhRdFmOKQPmC
mq1+v+S5mSSbZhQMhRKtOJFq7yQM+zyJbpzf969qjlz+Ut6lvYIiAiDPBg3ljHnJDs96WB7m0S5O
Bl5dEg2jE/ZCkIJxhVhlka+D9k4v+e7UtSeIEO8lVjDD0cYeyk7sBqsh3ms98eFVdEtLl47RKrhK
GwZSays6QBcJeBn5AaCTkn3FxQTx+bK4dOv6Suu3589DhNDrUaNMnyO4J1f8FxvHA8mcJYs6D0ub
Y1a+2PHV2NSJvSxBGgfiUCXvbowWnaAjN4XtMawEdZfps28L1B2GJBjhB6fLF4CgIL66/F8zyGh2
U847A6p7I86sG3Ty93ZvpgdCe0+kAWhHI5yNd08BJ4LyWKE9ck2TM9tYDvkBxe4xTVOE4Zf7oR6E
d6lAkTx6itqDtpFBA4axUZKqVl6peL22Ep4Y5s48I7a53Dc96AGlOCgmMXFmUqeby8zkssUGMomq
JPnJDFMS3QXv/JVHcqAeysd9Gg2n0kJKFPGtcoZDRd9R0tgVmp/KjME40x6wM1aRVoeFoGODVtF6
Y2tuUlZqnrMiAqN1KQORPpxsgC/baZFPokuZKK4tuhblj768lJPtmXgAP5dj7cQJweGMz5LdaAeE
VhREHStiHyYxoxPaAO7UKysTb/pmhURAr47NwpaFCzzXvCUXCO8Ce2Qy1tGxKNlGgnGZj5MmtlUW
t+6yLJMX2FpzQvLuXcr7OKjI8TKZ1cXmsrv0CoZGV66xv90w9bedyzc/BCqj0wGstGyzk0pJvBki
hDT1MCubSSPoBlVCfLVwbEMygqJsKoRGxoz4dqmxpFoutgBEG7eSGxLkzC7dxASBX9qIkU3Mhr5U
8zUPN8lppvp+oqm7/okhYrtj1PCCoKRicqPTR8RP7+vM5xBsT+hdS5YTte/kTRTpx7Br0F2VCIpU
pJkDn8fotxdfh0FaE31O9TEdMjrFLTPBBT2NGGJOWjKIbpTf9OKWlfZlwBZg8hJLyc2lQTH0Uncz
hcN1NZF4sHQSEPpJUlxL0vqjuVCIX7x/sw1Nq0bK3ta2vkYxxx5sw8+XvTSnL7Ybk3jwgpVCFhej
X6oEF3cVfas0064sqih96dRHO98quV/3JhvWygphCRP+5W/M/LsNgCeRwd0WJQa0uE2kg9Xj3o7I
AhxJOKm1W5F0IZptumYlGXuXeYhqh7s2SBkOKRM+kHWzjkPzGMdycgd72tq06/ylzZsnW2Jd7tvx
S6hI+Og6VvsQITmC6nxAPiNlnjYaMkMvZvxNq9CQpNTaSFP2ELXFV0aSOtlJM5hted+NXJhyGgtK
LRTvSfkJg3jqLoVkn4roSxU228bkqWHfle/LJpfvQ85+OQ0tuWptp7dDiq5Wnq4Cw37QZTEe0o7i
rITw5TJVAYpi0y4eBTY5SvTmNBXJ68U5ULVcgZUvUqvQ5C5/FGLNRrZey8dGVsOriFY6w1SW4PVQ
MdThXYfdGzEbFuK5sq4i2+Rgt2rSB8xyh0SvOYO180s7Lg+ESpw7w34xKFYdxFqDWwYZKV9DhJZq
0Ckg+5cxLLt9OETjRo/aaxqsh4UvgtB0gwzyhZOfOgkagpIEIUE2sm1XTQY3Df6ycYEjLBsMENWw
sU5wprqNngu3NCxvKizSeceEs9OcQc/Sx2PcKSai4YScrcS+zr+ATyYpUWFaqTHbEISL9b0BEPwh
b+Z+X0kkEpjpGvqVqYyDx/w50qpyg1vme2A3k09uI0IpLpFmHdVkkD3DDovvOF/0Hf1i64RpyCOC
jyz0cdzWJkQ21TTvSd+t9wzez5d9ldR2kz6DdcNUigyvlu4aILqOp99maGao4FvlQ6vE+t3lpivG
ufC5Cp9yZranxozUg24rlWdUreKBYok5xBUei7jAIBQ46Sp6j7IYuEcWbDNzvkLYyyfO5YOYjcRT
qOR8LVQWv2E6c6uftcWgVpjSTwg33xCAtNcDGv0qJG/WzCson70Ucx7k9BlJPso0TDlK1TqV3NPE
HVcoz7qutRm/O0tmNPZr+a3UqHxFsbySjEFHcz2e6gYjvqlk4gdWAyBgg19AS6qDhepXL2TxqGXK
C2Eh9wnuiS3entinbUWqZjKW21BkCmJhFSNpmz1Bezwpes3QqVbf5EhLdp3aTfyWatNKRn/DXFq9
bQaVGSU5gdpovoSSdbjwM5JKOxYNrZCFFRaFNXpGrUwaTG1iOC6LcShbpFfhXBQsqljdJTnH8DQT
VKKiUOBJQIW/PjlYyJjaJEykwFaQ+BpeJ4vypnQjSsYUcUMzcyOHOuuRscZPrllJayVSNEiOzX5X
yhxwVNl+S/UZIa823luzKzTU2pcCtInaT1ZtNodeI2vXQObBzzW3qSjHk8YMF4zXJp7zjPJJDYCk
9OxvSme2Rw5It8PcjlujyHPabqAScxHRAMQosTMXROVkMMo+Jv30qI9d5yqTQc5fkTenZA7u4r22
1l2NmdcHriqu8igt8SyMyJNV69bsX1EglVt8K8JPJOVoWMwq0w6SxzoNu4CYQJ89VgH204TN1asi
teWQytIUJCbdntQJTD43Q0bEY/lDZltkD/RwFjSkBKY1xv6c6LiuhpbrNnS8U2tsdlKYomCMtdBH
5YvRoaJTn1XacC0NVeCNuvl6GQUKkXwzEXseUn14vAwEpJHHsFfa6sSq6ZUdD56Mt9sTUoFIwFD3
mUl4FcRQHB2t1PtKzbUPcPLi0St5DsMvGkzCHWEOA14xIC1FrNCE1IfvY8bbYppAjKUUbuZCKPiA
NypErIO9INIhlRQOgmDpr4loKTTV3IqquLu46BVs4pcDp1EH1wbds7uEWf66nTWi2hLhHtyKmMFp
Pmdig5fkRHMWT9FqSmalRO/AlFVhI9lVaU7qRToWhw7lNgNr1Ktd8mwnWbYlNsNBqPh2+bFcnT8F
ClHCJeVtnrbBVSEgNA2hqmyMehjO6A/lL0Aj4A92zJ/rgjsFn/0UGRzntaZ/GnE+gDkv7oOZaS0a
ZhaOzNpomZxhCuz/PHVPKvW5EWgkYdimJ1cCsWyPLRsK8X0mdO3K6FPVJ8CXVNUlOJZo+M9BRPuZ
TKmJ06u3DZjpn7G3ckHqSj+2rXVKGYacGw2gX9QznyM3W99G8oRfc92dMbn1t8qactgf2pgLrJej
ODI2PM6ijO7rNUNb0MNpchpy2po7Mut8dKB94Dz0u4B8232jNsLrkoHpjDGR1Zsh02zEzCOJ2ODL
+z6HwhrTfz0OzAaQV0B8e9+PiqUdttP6K9m7e+b5PYwBxl4j0h9/Chb7epkVUqtQPGk8tSIlt11n
UdlJEF8gIKKnvYAgLPn2Qt4AlkIyTB3RtZo7DQJFknhg7ac1DzVDjOgAVbU53iOQZ6KV7mUguE5k
48mwh6TeYbkgo/FThTSoIJv3jsv2rvgYpuRAYEh1UKTuoRks7BxsWniSxSGzGFfNa/jsfG3Jzd2l
Ug7o27sDAHviGsNqmwajuenLvvCjBdVSGn0H4AaQXBelX+KY2Gizo03Si6bGQLCwNTHiZHr1r79o
fX8DGPsb5gxqTmL9VLh63JEXdsoPbBSAFuPUsMG7aoulo8016vG6EeecpHN8LlQvtmnR3VbpVY6d
gbhjluOtOS7KsXxnXP1HGOr/D3biOX5rYBh87/6nEBZN8uOEDJTmv8csPsR52Uinb2337UfU4n/9
5DtvEeDWHwCjFIUlC8EEFKF//RturWp/yMQ1QqgmUGhN0fgv2qJk/SFUiIpr6iL4M9m0wA6177hF
yf6DTQP8nLBI1xMqGJ7/iLeoaj+ReCyCmgyIjrAd+V0AhsRHJhOdM62r6owzEwYTu+iRbBvSioGT
7gqEmshth0+mVZEEX3MmDfJ4opynkcSsdtHoxiWvOprkak7i6zGSbA+pPPBgknOxdRZHKNioqde+
j36aentjpkl+JFwgJCRBxTFrnipzDI9FxypWJpObx8Cs06Gb2QDulqEyrucg+TJGz3Xc2K6CakvW
M1i/5pAilMbExAFBBbBG6nm/b4hY21cla3ccaKk7wIhyAqwVyBXE47DsaqrELejT/ayUlpstzNRG
ozy0YROAraEmsIrKKUndPreSct8h943lLLuTemK++wg8v64xmJaIRa6jUSITW8ZI1sdskhg2ZZJh
/KWmfaWBFuhJJlGYfW7hEXLwxrTI8lYcKqgLXso34+h1Jjvy8KnKUlz1C32judl32U3KfGjT06Ry
DI1RqdVhIJw56hbbLn2rgJ0pJGje6rN2HQaAF2UwvBu+LncaaJcpQ3RCZEZnAHm4o+JHCNQ4PWrC
2LUycX7TUhLQQV8Kvbtcb8tUkfcoiUn8YQXtCbpgvxsepaasNxPWWuqdT3Ub5H5nBQ+mbk5+Mnz+
4aH5m9UOXc2vNyAPmwFZlBAvndX5ZxQUtgZoKVZVHSVCGjY9c8JdNRBzD+4Weg6d5MNMCJ4k46MI
RDYddat+ktiutiK2H5doHndqE1+lNUuyzOjDbzV6t8oShnfmEF6K1WI1I8xhI3vlFHjRAAWZ6ILb
oS++xxVKmiqxUr8FUO8Qxeh2ITyTpWyiT9J1OxnekgzKA/6Wea/mERJoS4Je49sYBu/nrIPkzOAc
19qtLBmP2ShDB5qI8SKgu2LKk6vbJCGbTKwyHAgez1GBCcLGWmMaUeJbKqJ0c6GplxtIFQBejegt
SVQvpnVAZpTLbgY35o0FyhVTetG5UVs14f5L6L/YPVJ7S+3T26Wp0Q50xY728VmS1WVfGHxmIxCf
YIXR3ceajnOmYogNyyExKTAAmnjd6nAzZ8ykYUlPNbEcZVakGyF37mUmB/2BfdnoCTyEdofZmk2x
Qx7YJWNI21bONsYsZJcy5Q3RZLqTDYMcsCk8YZrXtrjvBq8IQE1oGFaOTCaempjNWp5ohYObUFhG
dnlSVMeU9sxm1jnHiwlr6KIp8kOIPxaiIEN5M8rnPSa0ZV+W3xd4TYhztZGyGGOFYrQbU6nnGwEh
f99r+iZqp29TE9nnjIERxhL60QVgjFQJ2w1J2PIpWv9Vl8q3Ul2YkIzDmSFTezKHWb4D5nyf4Jvg
CkF4sQsTUSYO2gbzDm4ge1Ixhi1zvEcS/0KGyVlp+uloGcu9DJfJSatCxakk7Sx7NNFs5uV+kniT
cqVquyFL0KYxzuDlgy9EJzpTP2bP6khNs6BpGSNFum2iSSIB9ERpWHqtsd6xNCPcPsnzk7JhOizN
s4rX0hT+UMujnyUni58+hAb3Hj6tU2KT6lauoMZFgpcTzsmDqDj6Ukmh7anvEdnlVwTB6Vtl4nzS
t1N5K9P08DrZvDboNeAyUEFelPbM5JyUg3AyqCgT2EAYZ9zRtJOd1loBogzrRC9L0KqoiaRXVWQc
wePcifg0hhqxLQS1O1TehHUuLEW62eVeJOXLPqWdaTQFPIHUmE4h3QHS2rCTS3Zd3OeDwamhCOJT
kE0k7GUyfcpOU+nb5oCzxnhT67Xld21f7UcVd0E7yxIsSOvFFASPF4iDcHSPtW+AgYT2XQPmEYTv
NOawVUm5hgCUY4Tv9RMZsCTzhDz4RMjZGFKMTceb3+lKt2xnVAuQ/xmF1trKFlS7k8KTSkfGxBi/
wLLp6VnhzC7JFQ4s7Y57SqB5q8kPbkN5G4ZMCMAt3feB9ULznSDLeFL9vCCKFgyBvteMfJdUtXLM
1n/Z0bLBhWmccUaix2osAt3h7BRCPCLEGE6MIBcoMI3f5RFR4kaRHGUcDBj6CmytSHysjTALcm1V
5a1OsWIllWzuhpTqMQIn42VSGDrMWk3UGlHmp0lQ7mPRotHsY6pf1O6WxjI66HrHh0XLXbVJukV4
vIMuc9KKZN520fQd6c4VjJ/RQyy8aUpgIESjK26xdCNcktq383VHwwy9h8CPrMdijtqr4bBhJHXI
iEZzpY5Lg6QBHS6AJTyz/Sshled0qTAfjnwLliyNV6p+ZxYWAEvtk24lGWenLN9offiljRka02A8
KcXQUx+I19nIuytxZ/VFegqYF5oi5EFu2301DPAmdJHui+ShSj7VNVaHwO70W3OROtdYRVV0oPi2
zfSe5WZmFGlujFX+TwLwS8XJcR/L9W1nc86yisQDxdI1S/sp07QbxkCLtyhthvZopBSI5sdMhVXW
avOZOB6OlxJ1CHK1B5pZMrGmc+EOC2GKsSYWt22SM7i3l0ATQDYxvdMReJbVJ+jpWyKhEHJENKRJ
zNxjsEQbENqFF6WYHuuEfNglYotY1Ik7I1spRYWBRQdPhIiibj3EnAfAHj0PoKUTioVlsDlGA1Nn
uRm2Q6eC8NeJOKCKvU/VEHdraNIxTxWfFTs4JPLnLp9CfA9p7QUM+o51yl4Ql1K7qYXhR52wfIOm
ljPaM8MxmoqAA3EhaIvytVeJKmtlCG99u/TADEIDbhPntrGBPtUIvI5q+1yV3Sktp/3cM6wdSokd
ol8tbQ0gNE7A0mjejfEoH/sIU8mcRISqJMF1Dx404cauMMRWKdzNlV03kknsdFxjTyoxldZZzpw7
JhswLHqUCubA/UmORL8KNLh2nylgkEJQzvI+Rk+jc8aGuBzSfEzxu1NKStjWHaGoKkvcZyvrDToO
4iFSdcmnWXQYGsvEw908G7RwUDHWm4J8RJbxZMtos/OKEYkQ0VHM3ebxPFUTbLEGp14lPeKsWUjR
5DhrdQShJGV2rooGuGURaT4CG38o0tQVdCzacUW4jiB5Upzt5YkIwXpvBsgPVPBqB3sINU8R5PuR
xNsflwQdVKNQ56UB2kwmApiPA3vNBWU2OpF8cew1REN2D+eREXJwCGFhUMv20jHop34rTxaqEwVj
S6mATZ9qBoC1QhZoZ5aoKMoa4w0o0t3Uq8d07DVHbQzKTLFyTappvBMzJjpaflMjrkZWA0fMgXZu
TaoXYHzN3hjKxjNiG/dqAmwIhkFNSJeOvoslS7uv9IZI5YHkSdgkZUTdowSwsaJr2BTnalYfA2SY
cl+4svhW2Olt1it+rBj3eNTOepvLtCnx1XXAP2f6N04kGUD/uOYGBKZtBeVsapBetX13rGHcHS4h
1IWaONWQDRs2oJORdItLM+G4kAQ/Db11DfeIb0C5kQvpq7RoZ3hyNR0TgvZE33MoJJ9qVOmPNaat
7dMh3KOnqLwlVO+LgEhn6AI8Pkq3U1OohHEWfC0K7DR53zlLgOUO3XsHOMIJo1spfhVaia8vMr8q
o7rrIpqw6XKqLhiFtn3uOO/LOTqcC70hKSZoCv0Azg7eqUEPL2SMpBuq4gR5geWsmA6hNUwHdbYP
6QTZpegRoFVpbAOs2jOMUPdNTRTGsLQnu8jDzZRXdxHttBx7uHB71bFUqmYGsJyapmY+aRCj48F2
CkHCWlGtcmyM4aRuFSfU3tgdkkdTJW8SMhBcljDccCq70pR6yxZim8gz5qrwlSIbVoV2cswYkmTh
aY+liw6efc+h81FR0cBWvlRfmHhoZRdl3VLnQynhHChm1hBT6cgzo+gmi8UF1tcAHdcYERFvtsUn
dRDtlPCdiC2R8nWI9yguiamRiZM5lHUaUKwipzWir/kIEBGOG0tZLr3lenjifmPAxyraGnva5U+B
WqWw+xCPIRYn5uVVihm5KbavFr3lzD3ZI6OOTCZEcKzWjD1G6Q0D6D4r0+9zoBOCKC/f5EQc7d7T
wmj1LhQA1ZVBY4GkV8ZfWABYBh2z5j+fotT1lP4XT5dTvKUwTKPIYXiGPkn+cIhaZL3JGr0ejmGS
3CfWzqx1BB5oW4Hmnpqmf0kHgZmzZilrw/uIqjDU5M00ZB1SNoqAFhsvsUtePmNDb1wBwSGOOAtP
HI/Ciu3k8n7/t6/0MFff/u+/3mgRds189y2My+LH7hB9oB8urPfavf6fb0xPu/nqNefn9m3z+i37
5QfeW0lC/8Mw1hwFXdaEremCptB7cofQ/lAN3cDbhKtN5wz9VytJiD9UxuWq+Wew2p9dJDLX6CLp
AOE1hVwPk1bXfxDa8fMJ3qRvRLOMMevKR9eI//vQQhoMG+h+DgIkla+14hWzkvPDt/A3TYIPmQu/
vsL6Dn5oiZaBFnGCyRcXVIOP79eT/fk8+/0LvJbY/dy51n2yuIxadtFZ3YmH7NG6Mt/vWSJhsFn9
zZtYIe9/PWK/vocVaf3De9AwNGXTCjqpPMwnZ7Z5b/7N5/zAcr+8hobIhn4gSelAIYlZ+fE1Ij3J
zSpPF7fxwKtuxoO4rvbKLtqg8TjrfuMLF6yPn/iFa//m4/3NRfzppT/QxeO4mNEZZAs4pcgV5dc2
f/jni6j8zC//88PRC6W7rWgEan1gqetTaYYpeejufCBIxKu3wQ14zO28QT7sVNveCfzkN+uisnLE
P1w0mpt/veb6qX+4aMLM04a9Z3FHlyOZx7jS7Zw3zflcuaYX/ObVPlDN//yEiJFohOimgWfh51cb
EINNOJ9m16ud2X3p/do58w9DUBdsm/dlcEGButVu8cdNuh2cyWWzc14PjVO53/sjtbXfO0///LX/
7bduEA1gsDtoprze1j98A5pEBmdi4fFdoH8n+ItLACdJfvfPr7Le/L98zz+8yocbF29kCkcChFLW
WJBvAXUflYorre3/+XU+bHT//ootw1o744Iw7p8/TmNHcmytrCboDf6TtX3WXMVBWrYjPNcHeuPc
9N6479zscH/7u7vp77/Kf7/2L5tsmCU6lhm+StW40sCghUc7f/3nz/dh+PPx8/2SIg21BviMwecb
XXm7rnNiF/qBN/j1Q+jOv4swWcuCXy/bX5/ow8rddlVh4jacXWsbO99ga2zh1DjtrvrN4vK3l01o
skUyn65T5HxYPJMW74LR89X1/vOwj7x9uaX9vLV9jQcAOaEDZZbnkY6G2zij85sH8+/WNqExftYU
jAiK8eGmkVusuqR74HMXT0r7uki/ufvXXfzn79FWmNURZWADGtAJH/35rgzmZEysaJ64apM37Luv
soG12ZWepSfpoGonaYsR0m3cYvvnhO6/3ZU+tM+5YWziKXhVklBlfLAfMzVqMtOlfDLgTTuls3gv
NIfD1rHf8qtlY/JHOAQd52YAiLqhwjeeR2/x3d9tXL99Fx9XPuj9dSZ4F4CPfIQO36mMGVVs2qdn
2UWS79zdiYPxXL0Gb8azONhb3Y38f3501F9u5g/fxIe1Pjal2ioa3kPvV3ssPgBd6XX6pgMtwtmH
zhuBk/BEJb8/qRvV+fqbl1+flZ+epfXlidHRNF1jfKB/eHmsZbCZSkSgyD+2dItOwZbpT+S/2M51
7DO7OugHJvl3yZ3yXdrGm+w3N/mvz9iHN/DhLlcbGnshfgaXg9N+2Afb6CbYKpv+KXoAm78BNei2
Xntaz3m9m7QOjZ3fboG/VjAf3sSHB52uR1jraEeoYKxttTeflQ3X4WX2DfcBwxfYNjIRWtyjPPG/
239/WZ9tlaweAPK2AjVLMT48haqJC4t564SEVwLlEpFzOdIjMMkC/c3CSfrwh6ttyuvolQ/LqsIo
9uNrJTjeoKF2DWluJOd5Q19FD5JSo+jocxpXFUmUCmbLl6QW5qPRDjSOZ0ORY7836Z5sJsj63SEz
rEgnqmTQe1+3jPxzkqSLsTXtlke4aReI+ebyGbXmEymXiKHzJSUUvAgLkubCXoW/aitVo4AhGkuT
92BJm1I1jc9JPNXSZlmUqdqF0cr1S+SaUyhB9BkaTrIrNSy2qSMWUZzjfg4ece3bG6xW6tGITSz5
0rjEwFLCcXwJ+oibdkztQ46n+V5bCtgd89QoC4Qgq1ocLVL03MX7pfSOCuhKX+1tDe7bcIjvungw
vswVIAovl2xVPas9UBKccYXhYxVB8MaQHKybPbR56TdtW95ZTDIH4lmTEGauuY48e/rxCHkICcXH
rkaltLHNPKMR06TkxIU1obY7s2/zZD8LE+CCIYuWdlKfnio8NvcVurCXRkjVTdsV9r4YlHgXWcxQ
euwkxMaXwx0/SwdxqpRdIdEvgI6Dy8U22tfJVHEh0CgnP7jEHugK2+awTPQ3yPeO4F5yAAr6ioHV
pl/tKgAgbYx1+ikwmuCb2cPddUSYS16rp82aErH6kCc4H7zGkhe9q5Rmdj+UfQpQSXtMRTyQHZLb
e61TglMlo9zrEin/NIDGok+Lr5MjZ75KWwQtKL38npsDHsoyprFSrDz4NJ5MGpyE62z6Tj0QagFf
Vy1f7Bl0b7xGH3dGfxuiV6CDBVqhnLrKyXSorYFpnOMg0B30d2t4Qoj1a1m6jYZfGe0N4PqsHz+3
S4DK3EjPWZR/NoA/b2280l4RMm6M4RvSrcv93EK4FMZtQ5dVm64Z0mxzmi89TDM3WfhNDVSucj8K
u5MgsUpgOYd8rmrYDVFxJCTZjtycaEqm5MM83kF6q2/s0DaeJIbR2xhe7mOWtEbs17ZEdrzZAcux
rZBsYat5HOjEuPNUDIx9iB5AyEg06ajr5IwAm24hTCJURphMolNDR74wMIQCoQNskYPYRHfMTFNz
rGyEXBiUPLCYhpylG0q/AGrjQ0iDTWcFMGAWguvLjmRjodX4ibWMJ4whya05YfiakHpvma+Jcx1A
3qobkIxdnhPOwnHZBWy83KaZEu7SArsiyV01o6NUZ3UEng+kD1pKb9W+ZoL8wZUSMkFahKNOLaJ6
WVKix6AfuC6tVAz3UzYXt9j/qmNnVFx3nA9r0Mx8VSbKsFos21t94Zp48FOz67aHXOm2g4x0vs4K
fgeRIM7QVvK27/QCGSUdy00bK/IxkNPmsSP72JXzsPtm8ehVgH4C2mTYjYzT0Mbk1oXMeoMJ5tJU
B8O+Qi76KWpN6blNK/VO52+4taUIj+mY5QDrcWo0HWNbI5Eg4SU6t69Wdfg9RobarjlJ0xUsoWFL
0mR6xXkKldVMJuHXIkQ7uwY3ze4gt+kbC5oWOXGzDMAVOn2Tl9qMNrE2N1XA/BdvuSEemagbG2F0
2cZstfEGdSVlCFGGuR0OuOC64BOyj6uilDI3kq3x2yQfQlq0OuoSw1qDbUc4A99k+7VcYuBmx4zY
mg7ED+4NR2kiB7UjTbcZfJ4J0HWKrCeO0dOpm3f5cI0Z122Cq37cz+HsdUFKUDFz7czLxN5M3hT4
JswTSpTBmrKTp8covzIsoDeoEj4P5fUsXnE/3opQvV7+H3Vn0ts4kG7Zv9LoPQsMzlz0RrNkS5bk
2RvCmbYZnMngGPz17yjrdeNVAt2FBnrTmwIKiSpbFhnD/e4910sEJICAWmkMCfJn9ogGJOnIagg2
mlmlPS0M7YJASBjC63uIxoPjA4eCO8J6iFrOQ1YatKF6P3m/cSPwvaJ+GRL1Y1rTWeb3c/ioon3q
HAqaE82NqLAzgmdfTN42R03tVo55nPGUOiTKdoJtxVIbAA+rzk0vI0EywZPmTwIo6S2dwjVmAouc
Y6vQRncJO2YZWxk/EY+lPyRLBY84FoKySfcxiwD+Bjo+mmKT9CUz5HJT0L29MOn9kyNY9jiReH4b
aHnOEwpFstBVsouH6QQZ6DKVLnURIUPP8G3oPufqpvbekcMqYc3WY0Z+rbojf6vGrcovfkMWJv4e
g2/pfEKLWkK9OgYxIexG7Jz6mxqth6xHyXX6BesXTFMbcjVJnSag5sQyeWw7mIhV+MOCihmKIDlY
ucC+3kbubX10+kOhf9CKznaZPOTTQ2wQAUYSr+zfZU+2L7zVJxW9WjoJT3/FUTW+63Oyddknl7FF
w4gPhDokiscmy7b06cxy33ZXp4US8tCKtQurgxInFjbu1kH4K6jxNviXwnzt8o/M3g0YtdhAFmX5
OXUEtOVCE2QYw2smvfWQAk8D/bJI7ENSQNtgacdP05FECAJqlminEZ/AwfhAJ8P/nbmSLf7NjEHr
xzhEXxrvq/Dg7eZX1+aEIjFT1RAEQ7tg2d/a5RXkziIkECEL2q/qJ6qYV+VAY4Lz28z2Fh5SXacM
BTfRcBLxu2deDc4SQfA93HbQeGbgF7GfqseR9whbtHR2DWMZey2S8YQD8Sj76p2D36JRH5KhF/mF
ExP017AncFIFmJZjCdLhTMgLZ2R8KrxuHw04cC81MFDM1MEy7Ir6AD8JEoVIjx4sosm/WPLWN+yt
vPrK0JZxbNA+mslzjP4WsWHmDDhDA+hUDJeb8ivaKJL0Pq/e4vkF43aSftcFFKhiSZJnYWlmXOcS
jHJSBphANA1lMSMGAgcPeeptLCelfWp8nINuQ3jsSOKdLFK/UY08hp3Cv+R6h3xU+FeYxXWu8yjC
YuNP6jjp/FrP7XNWh6cwEs/ONE88MMGz9MwzBqE31xnu447g/dhv5joIqXBxCMFxioXqnadi4QEo
WCad/2ZWnjxX4HBYT9MLOJs1JpvD5AWvXQP+RwSk+i3m9qSMZLnJGbw4NmUrc9NBy8uyXdoED3Fn
vCYKq1UPjZY6vu/cFi9xT72OEXqKfGM5XYws6LazSl0KXswuiF98BfHyAHSvAFFIgsdrgLbcSDi0
xmOpypegFmyW9T91UYYWcDbJJOLJxv1V46JkKwAM6mlLLYOWzvYk9KpdKux6H3JwTZ6rvnatjVIR
TnB4IkvGPdUiFR6mQ+Yn01InY/wLAtNs3XBaHKBFkk/BGSe+Gpe9VztcHrTf7w3Kgz7BkQGlA9aa
+Cy6LrQVYhR2Na9FE+LRShl4O2uktX5+UErbr43uiyd82EAThjgqnnTi3cq2KNobAaLMgwsEojGu
s81uvMvyTiUv3hApk3YdSm1CGpj9pvOWI524xMtot5iXjeV0T4nVu9tadC0H5JIO6H9eHP9fD2P+
PypIv3kI//fO3eUnpUdfCcrcP2cv+6//8d9v/4v/dOya/j888krCMz2u8oz7/+eYBWPlP2yO9yHK
LgZr0+Nf/rMfXTj/oA2Rf3PcEI0Ln+//MuzeWtVNFKHQZS7DPdH/v/Lr/ikc/S8qwz8rQAMMkzZN
r7b9t5Rl3Q6O6TR0u6IZ4FUy32yL5mnyp/S+V061/8PxEhGhrUDmLfgHOBF/2GWDWe1U4wY7Q5Bw
jIKx4GR7Y0C1DG4BW5xdxQ2BMBKn5Qg8Tj+Tn8sDDmJJ31IPV85v1ZR1z707u3chQ1HtTOHdmOGF
LAMfv0U5dFhUqO1IK28PvoHprCBxXKZuvnVuJtJQdq+9qnbMycXmv3yB539+/v9W9sUZI0fXUjr/
l/Zz+7P4Ntc6/NRMtUL3r6t/T98wSHDZ7jrTPcHja3aJHxDsc2hbsW0mnLlBfrd1HLVqgDDd/flb
VSaxaA4uyTZLmrdBywOMjAdfSAhXHEGXRVe9JuMAljJXhzphH0JfXE7aFKdusLsVM7FkAyTaXE+Z
uEiajo8xfudlWrTJ9g9TidsB916+R3IrEjmqGtkyB/1Lq2DaxKPxNlBEdB9CC51ccIS0OsVO4q5C
C9hNF3/jCwT0MFd74k3Pnj9n993k/zvZ7Pan+euJooEOjxwt26FNifC/apd8I42Zxr7aOSFOUasv
Kc8ijpl35cLha0QEcDwOw12119REb2g6BtwPVMmwPu08MTfwYI/C52ij4uGZioqY2qIdR9t2wXt0
q4HhM2OBwjcND+9GqQmwa2ckLphNrjqycqv/87NwG1T96+dBf+PNcARZG9N2/1KgcrNPqTAU7c6/
/WRvSnaAto2VaVWA0ArxUtBIYbDN0GsxiH9Xxnybc/z1w93bJNbmb+VijPlritZZZG8oaO127Rhy
F54KiwN1/sTNMdn+eXD0/Dak2H9LmXK/TlLnHIO8XZkkUXZjqX88voB9Zk0bA3flsWy0iUFqFv9G
vxK3Wdvfv6dn+x5TW5sJsPfX7xmlk4uKxO/JHwp8zWjMezxBK9lQhRYRWpJQYzGmab5nzl0bURSP
IDuTfyNZ2v8c+v3rLxI6Nlqab+FgsF3/L+HYq3OnBC097qY4P5jlidefqwxusVU/memap/AceVaD
y2oCA4ALWc7qWw0EClNaGQy3e4wzDSocpMLRm8WtHDVaNRbOBy9VbyUtKjRV2b7+kFXKfKOpsTAr
QPM+AoAxvBmj/dDhAxoMqORJ0MDD9PFiWxbdwaCzlHIkieLnP4iUuqY+sK09bppdsJ5zWy3zSfh7
GbavNNrFq2SO5YrM/nOThGqTAqk8RCobD/ClxkNdRnhIgqZdQ9poinU9Y0/yOf+eeggSbdzhncMw
3NRcqlLfE3s7qJqVXWT2q+XqTUWOmOtj7W81vQfrZr75W+H2PFR57C6SuM248Drx3QhGaVNr3GMR
qHNdQDsIw/QSavgfVTSuM7a+jebUhHs8OA5z92M71qPDcXBmnd9nJj0GXny2+7lYW1gYF6lZA5Hw
ilWZTG854L+NSxwDuIEOW5vFAapWxbOK/mdoas4NuUorw1okEj53l92UttSzVxFogKx2ms3slMhT
IgNAH2Ewa+1jAI9mJsGEo64fFlZtgBemF4xZ5Q1T3hawX9zgsVDWj5PbDZ3r8UV13QcbW7qdfHST
pCdyAdJsQXf7r7TCuDo162Ek+6BJWdJxdUn4dI5Pj0R4QYN89G3dbWHHjItksK1VMbCUO5k+dvx8
Ixf2Q4xFeSqtdTVQggB/4VXjSd7Bm/wGWvfZ+iFDnrzf49SA9lDX7kIqAFzg51L4avGpMqtk1XjO
a9KQNtHhCecSV6iwud3X1cmYQYV3hfHoYNkrLbWINT4txxbPlmif55qgTF7vou5XZLmfRUg1Ui9q
Sd7ZgpE0nFQIm1s+FK7GsevNgDrndOn1rbeeAf04Xn6n5ZQcged/Bvbk453yPgzM85qeC9Vpcpb2
WdCMJA31PodoUaZBe9swls9uPfZw8NbkRjGhJZCwwxwSZvvR6/qJYKjBLsZlfcqcKyLiH4G3gJg+
t8u4oVcNIzDW8zk68h+AIEq5cVLjwxxvrcIWfTtkIOV5SCVqEdDBhW/fjImhQumS48c4tNVDeoNs
eKm3gPNq7uJbDDUkb68Te6CFjWO1g595YaXuuen1nS++sGTSQQa9kxfCP1JkIDCHhbRlNEbMBS/H
NuoIxVk7jrjBYJAFG/8QK2Q8zSS8ZGC0DaQ4uVRW3ZvgsTHVg6S2hLsYLP0yuX23nIzqGBX8XmGB
TGbNgHLrxn/lis+DmWkoM0OH+OCeyxHatVeEd+aUx8cmyEma+A9MZLDWhcpYmv2E5tj9MsJbR1Na
0xUXUwghscLG+wI1AT5MwJYQqV3PvWRyX+RNq3SG+ncqq+8WbNYjZZ/3OdGjG6riDUPFq5N0BQJN
Ni7htQ0fxt4jyUv0td+XmL1W0AOyjXTEO/7KCSE6fcnC/MeVhD4Hx0x3PfUZnp7FYYRmzC+FRB3k
5ZJCB/WamepNpgNdJVazMguQV0E1HA1aemxpFuuESDsB2IS6knl+nyq1Rvsf6cGSkH0r8+LRAED7
gABq6/SvQw2g02B8cbu2HSMarrLAzXZ+qnCn8dyAaCZ0vUo6w9mgoTOopNqZb3AAMWsA+bdRlWB8
ZB8px9iyt+QFal2oxXBnl+UaDQjj+oUIV74uQDIvtUXZj6YIeqEymsgxFe46P62WFPCi4LfDVxWZ
vDmmuc0r/4M0W5HabyjFBquaWa0YYS/aLoH4H18SZA28sM++IP+ffMe5t8pyQ22HxHbXN+CGNdj4
h0110Rogrnaj+TxWS2rZiSVR6pe41SYoVL55Isvkry1QIBR6kXTOXTCZxW+OngHdKdXJ6xL4mcDW
l6Nx6fBXLiwj6EAJip0yMqBRcRewM/rHXFNBE1VoLq6u9+yVqG9metdmIZVQlsNbGvan1K8wwANv
oFLo9iKPLpGkzeAFyarMiP6oIH6dGNqydTRv8doc1HTQFMcn1dYYgK0b4GCyWVEXmY/LzuOsYsbP
qQX1q89faIB+pIb5sQiprVCnuB/TXTR7H5kf7ukzy8/sDet2aFuiAmSNSDpz9TWclXxIFGiEvtZf
QQ0GHJH6nfaIz7aboiX98OA+XHIVmQx6yOghXspbONhgrOT02RZ4XrbHVbLq7fy+mIJmR4lNb1/C
gIdtOLgjlAiNxF9nzothsfOEcf7A1J4O5ZpoUUAk2PW6IwT8jDxP9Nb4ND6W9nGqOqpDuvVs1WsE
cXebswJsjNLaA3h46ozCWeUxwoB/Y5gM/qNjU0ASZtU5079pI/LfiEzoFWAtajdoipQWF405+aKQ
1MJoP984y/KYeKAHA19eq2ZSJ+uGLRmnjYvusKppFiPiI9FlecOWCmA7VDvECiKWcx1+SEIeW6c0
9Qon3rYTozqoTVjZ1j3js+U0yfl5aDWUjPTVr2f2TNhDe5HHxbEKJ38Vcrpb8QB0+0rg7G29Yqum
yrpLb30uRezdFlGIpowxqvTWtylQ3OY0vh8HMgdu7/HV3jLdVtG7d8M4O/e9Lj+SGsCbRL24z+t2
W2cjdfWaGFGSWphIe3vPuv47lO4HePFoW9CvtSnjwLsLO05N41T/zn0LgZhpGcXAlcVEXM5UJjLf
WSjH32vmZkcV9M/BSMkWskgO+oYqJEGyfGX2br+sq3RHYoLncbZh+KQtcwvnJ53Y4Cjo+rBTOvqs
BLGO7jmg5m1LEUl58fOgwnkvV7yB3JDr8Uc34kwKj0lrvjSV/yGm/sTk5q6Pa73FtJIuMptHthHx
NheZCzFOty9h6H+0EqHViY37JDXmcwX5bNuPHCsmZ1PVKcHz7DOME2gvXJMXtieflTVQ6RuaXzVv
D5QPeNH11Yi1ybS4/FDUXofFZIIHtHY0M/m5eXUm0gAMUIBbuvF7OOGboPCgM6OnIp9pH6IjQyle
SeJg9M4hYKIvFeUhBrQotbsqfbRwZltUC4pgGQh5CRC8LEe/pRxUdMeXUf8Eg/2KpV8ux96/N9UM
GcYWi8IT58ZsHmRgfaRj+N4E1VOVfGVh/y2c6J0JyMiWZTMMMpPm0NTm1zxX3B5s7o0lwM2WqrtJ
vUXUPtObm8JUpfltrYboxyjUb7Pv3jPJyOLPHqFldxDpbdAp9Tp3IftGnr4TyIMLZxpPcLyc9dgM
wApoN7Mb+RAW8juaHwwxPjBB/QUnMFoZPS33okoxPE+0sLrQNhc2zbiE6V6akAhM+dyljD8c6jhc
AG/c+XXgXrp8NrhoZJKoGbZ/jwerRd7hrBbeVRiTCHnuIwahPtmc0ASLYkA937sDofupbNo7Gtof
aLevYJOqlVWpbVqraycoBYXD/NgkGY+09TUPDaBswtVe/2zq6G0CI00awKURUMz0bUyCicwNrBSE
xjaLp7MbzBuzjthIHSInPQySvnJYN4P2lMThGUG4WLhFlZMvcM8ymu+Gyb/Xjf5FcS2l1+Zj7oy/
TF8c4AQlyzCcDg3tpHD+3IPgCkyRWUY7oBxG8LE4wKfJJnlggn/JqXWBGHpLAYEMCu+xPhxFap8p
BGR5IKq74x344UxKFKdvjpnnnMFMdqvZcPjWs/v+liEt85Gxh2AdCPx3V3PtSeugXVsJ4Z3KIknY
Gd3C1BU/arCee6dhSmQSA7RQlDmMD4/17NVUlpHF9qiuW5L4emrhOjIKEe2V6OcxbAfBZKoFm9hJ
rhMj311ntUv6TuQuHLOd17Ja5wCDM4cbg2YOV0BVFbS/ocoXQJZE2a/D8HfO2HpXfumIgm9F0sE0
0fIzgpXZ6G0L3h3QTszPmsEwV0rSRgcStsnb6ajDfKXKG3/Q8xYJ216bMhH0NMylMbYoLyGDrc3g
0PFvm1T7OBNrwlvUe0tzZUh6P6eYGFzgkjt0RsAvyhboz/qubmClFo7/k/vNXTTg2XQmyMtWaVzN
up53iuuBHfePOm5esxoMNevrApP3Q+eXb5Z+cohWboKcdsGBg5FZpV/JDNsm/WI26+IYgNzb1Ql5
IRqzsLI1a4bvR0b47YFA8LaKhvw+t2lsrWlH4399cBxYL7GV0ut5ikOrXtA8REDfgSpbzfOvih+A
brrVI9yuPgIrIsY7lsa1CMiFGpmHvcWn56F0gZuWoobUl710iWZOSDYNfRE2HnXwez2OeuNb6TmY
5tcuEAGN7CalGcPVzOr5DAIQFSxUYbKM/bg+lBl+YU1XwkDnJQ6bvZg7Gt2YAjsDSLCa5Wu2GJdX
BOPLfjoBwjcOg+YUT/Kyg33WgUps6OEpyvzOboqvNNLOhq9w79lYrbPxHmj8M2aNRRY+2i5Tkzg9
4sVrVwVzY9Y8/kEing7l0VSmf2DK0BHKOXPVvka+P28S173V24pHXCfxIrLiHqoS2kPSNtO1pOvm
6tB9Vw0UMQ9lvg2tnFFO4Lb7sAqQ/mi0XPsV08KYdUWZSm2SwqvvhN+SyQhB59mOUe5qCj7PU4Wp
QZHsAkJ219rGYawpUw2IYq+SW0+o48pzNt5EhZkCiIJGrWBmXqd0TadLOh0iv5h3hvQ/AcdVhHy5
Zy2GbNoqL0rpPeiRLtmm74mRbfve9o6Rw+G4GXAWBb39m7oy1k4BECcQ6liYXUsRR3Eco+LGdybw
U0TZtRgkrNoxYBkHG63mg4+wwM2XwqHaHJ4YpFWhpCykEOWiZ6p9mIvp0WFyjnALfMzWMfSoZDtO
QbxyrMG/2sK8N4Obytbl20S7RwukzbJPCOaU/rjrRy7/rCi4CRA51rMaNgg12IhGjsK1Fq/exPo3
sQH1SINLO4nOVoTG3YX4X+uJtH4SLAuDOqGCr8xNrJivn2a7CDE5rOkFcNRXafrU3Ha0c9vGfcGA
l7H/b7+kGpRoIjpPGqyePG2mC5X7HXth1W8CS8W8Pj+O8u5V0hLEskFO22wpRDjhfWO0Wcc2J/a8
ND4ss7mgSFO5XlO/UADhgiZAjpR368mKd2OlW26CEmV2PkQoZQshrEeroN4r6Yt93SuF2myjsjbw
zS2/3DJfTBdRXYB7TS12mehDIYaPgRUcLOD5TZu880bOjMUI+NmjxRDeV8nWhFcoE/dZFVQ7zuYA
MdXQTx312dxkWE3xGOVg3BbQEkOcJGa4dHxDrUnN0Zic8ydmsecYi1BMB6WzaUtwXPaQ2Ws8OC/h
QJBLhoa36EqA1Ri2qOY1mI3G6apws2MCiQwTA8crrmtsJ/Y+N7P8MMmOVKA9H0WdIfblEOicsXko
S2M9BLe9FyfmNqpI/nkiP2XquxCWe2uYX1iSX0ELxPrknALohZbo+4torj/t3+AMWBTScY837TAl
uuXj2iy/RkO5U1qYK6m8d0kTyEHE2cdgMTz1q4mLDdqM5NKz56hqUCPWdPt+onOszagi4mG4xxvc
72QMMbmVw9qoMd45NZjUBi8TLFFakavk4Ce0HMn6vQkJglamD4v+0EMKWJd0ElDMHNH6eAL4wEwG
9DZ3Swo5O2LdTUFR7jS1e9YGnAqO/1SAEOji4TPJi4xcn6QMzqaDu7QGSnCt8seCzc4LbF8KbkIr
xDJsAEX4u+mmfuGSY2U2ZJbLqQ422vHW6XQdhHojLdZTwKVf5GyzSFwhjenFcCvvjJtk7/hjtalN
6xlcg4AhAUDdJA/JBHtNq82PW91VkT7HejqOdkynmaArEifIrh2Yw+IQG9eBEZ4aTz9CpOi2huEe
bLMuV5WFEsf+a5K9W5t1DlxGxgfe3pMUjX/fVeavQDFb7XNwFDGfj4QCiyaHjBX9mdVyxHIjuQg2
XeCcMm3tHegiaKpg0iT1A+mAyWMUct0UxW/qgcONZ0Q0Q5Vg1eG0AptXm7K4HWGppMu9FoOTfzTm
jkBr9zSX6KtlFbH97SKJkySo2UbKGlEYksvGrYZ6Zd3aPmAja4Lk0jWRJXgGa8N6atzokQThwzRn
tBziSRkM/llcI5NiJ5E0MGIUNbs+qDjR+0+OkyEHF/5uHiXAj/ZXS5m7Z4VvvnSjnWnR5Mf9uIOI
tqbQAtCYC0F1hhVpawUrBIsABIdqGU8UfljSOs04ohZlaISYEoDrgJPjWhg6O4u+Gn6ofs8muTEH
RyGfFRfaAi4TStACkO3dVJ8y0rXLqqOBIJBgY+jGW5csv1EfaWSrW8x/hrtD2PqJrBrnEJ2egmIw
dlIJsukwN62YTokAi6btxXC0kPQ8g5tSFvLTw87XvCe3SEJnvvPsuIw5o5gVBlVuF9hZviNwe7Ky
idl+iPHABcwRl2m8FaW9sqG0tDYNq03MNmNklC2iFS0qz+cY6Kf+JffHY+U682nW/QjbjNtlkWMx
mnhYlzIur8NoFGvoYzDvW8wkLSH7Evvuah7zTyKdcBi66B4VgIaFyrkWnvtscWujeFuj60vKrkqY
cF58AJvHedQLWNI1QG6r9TnCmPCMFa2vaRJtawM7FrJCi92i3SVuah1YHK+l0EsE828tslMwDffG
JLfFwC2lMy72XGWLch4euzKGLWcTvhZN9lvHh7FI7uCc9aSpxpRqD5mePLf7RlmoSHfrnhtlW1/J
cNe3q/zscOqaqcpY90HKjYdDLex4FNmuA6Mwn3OaMUsIJkVedIesnyk8tpwvDwOU3WFZE64vyAUP
DmVkw70W9rMfJ79Df6C+N7iP6mnnBPtJhRAciRJvHZM7Tl6B/QCVgfuqX/acaBD182/PwmSbV98J
J7MtOMh8ESw85VyDlppSbMVULgOLWbmHMO0uJMnFsm451giAJpidEQbsclsXZsWmW3M/NC+VpYf9
NHvmYgxgNARDSvHBXO/bPjW24FRQJP2LiPTVUIlcRWOVLrqsn3YNT6Qeh+0f7vvIcHHVj1zFgWLE
DuXnfXBXUaMU8wRaoWHepfPWbyZ97M2Ab858rigSW9X4PNZ2JPBKUWGZ4j1dxfNj7CAqUTG9a41h
gC+VpmuL6cXMnBDInD1tImfd0pEYZxzt8EbfLJEDHj4FHZFrjWXVcIfKK7Its4WsGdYTT9MQYJuS
iicfXquHOdUmeJH2T0qF9kEF8FZQ2WOOue6umfIESk960TPYI5V5F5H436qzHqqAEq1kxC0O8tXu
xmFnQ7Dsyhxhn7KxTueYYhltica7Rk6CoxlxasImBoKPvL/mWtf1e+3V1g5z3jWNe9LvaOw3WsSp
NSFXVE27SiJRrQJAk2saAgZQOJA0WrVgISMVrmtIDnOcMB8IK67KaJp+qVegG4o7mWacrdrV5CKK
oGYxI5uScFk0FDMKCjTSL7gnhKlHG7NriJVXG7nJ1A5XK71awKnHBLMx+3OkdbSJgfXtd8wXPoCC
6Uc37Xzkn92Q5tNa1SVEe4X1PeNcgpPnhdzZAw95vXAVa7PnDdmyz5mQ4jnHyVVmQL+wYuY1nvHB
x9KeY7Hww10tOFaSTYN0P9Ngp1j9vcjcz4G/oSoJptLk3xyUPMFFQWmO5WHgs86Y6L85hehNgAcf
2k2pmQ1CvTUgO9EKweGXpAO1W/zBb+ReTjcDzJW84Vcixs1VhtZSTupNTtSl2CWMtDbZaD704qVU
jF4SxuHLMhWrGfbPIeyHFeRzBBceBMpJ37rpKxdYvCpDvpagHeu++JkmhZ2wHF0qbuKXucKnxV0X
I7s9bnNK24C5iEcrVJe0fIuc6aksKnAvrXfog8E8mKjfvjMScenjJ7APwDGbb47CoCT9NY6p6pzY
DMAg4lQLdB9U/l4jcoz2oeC7WWmnIPOv5RtAw0MWGsbOhH6FEY760BF/FHUVQY6gNu0LaF1ggwBQ
UdO8Utxf4FkHz4pyJczRy5Fm2gnMw5CRjYDbtp3E+IjVYVWG7aVFtUxuJBUMBNgRUAnEXF08xbgB
/P4CzCzKZIG/W9PPmsjsSRIE4PCNbua740YKC+U14GEWFLXV3IqVOWzb+eROQMso+jbuY0AXC7NB
f42wUUYVcmeRnslFRGtFrabZRS9oSXctH3yZ2LQ3ds6uMAGLhIbGK5lan6Yg41zlb57dvg5Dy+nV
x43s0exo1ZSWag55yygnNWFU/N7Z1DcLk9Pi6+1EZ0XseGOvjtHZrflAMpHrIS+fx6ySoJSfXNlH
2yZpHseYARFzMHIrULWLPnzK21FRctjdzUm55p3jRamAVJWdd9dh/61NdhAhCCyMkE9u86oP0Mwu
by+aTYmXTQ26ejfkO1B8SgrD7C3P8HUXPnSLui+PYRi7W/DJjNFci4SolWNEMuQbSZLfVYeuNWGq
tQMWrVq8FCEdm0FCvaJ+G/uAmQoNhaYR31tlSxCaQ8iiKoYNZ2vjbrCou2A0Aq16T+Ehd5ORY7Fl
TpsCAZ7eDbx8RgCU1YypguiixzoQP4id9SHUD0KgN5e1c4zseTvHHlAILwYS0w6L0RnsoyzeEiM/
xFoLWgK6aDvMKISD/csinhIl1O54THuW9E/ukjxUjFBjaxmkhE34/1rBz3/32uAXWb0VuOtXB4HE
pB900bgDBTh4TCsyPiEgNoJD3EyxmC0yrvMxEiTt6gwS1atTsIrlw7HqyI7EFvyiBK4AWvo87KYW
2c3oeWb7mXbBmSnz1rOMeOlhMNYiMh+0hzXUG6tjVmac1PVD5bLJc76FDpfvBIyK5dxdG/pGu8GD
/izpwqY57upEo7fzq8zZeEH2BoI5X+Caz2gIvXbjSFKBg9vSSo1H6ncgSFO25kI9XDMvWcop5vUp
JnfdaKZh/TA9CLvo1pH5FmYDZb94LNG1bthnZb9nVkrpECFR5rQt98sUJwSuXKpPGmyrHO9sBBMp
7cPccqAjZVHiQAJ2i1IYLdYOE7I7dDtijuFnMfqs7HWRrB2jwMSEuA9Nj2Lhts0QactgEQEBcbKm
AINMXK7wkwOabbepIT5vnW7ylrHEdDrF5rdENFn2Ba5/ldxA8VHzPkUnpdP3egzuWrO9+gHqsdVg
PBlHfJ9KLjkGgip3PaIetIS53L7QywiN2Mnc4lLnv85C4OjtP2dKYPuKs0MfA9oToTDXsQPGl1pS
KdFHhUdJgbwBuYzp4kEMOMzewHS8SN55Cuyl6480bNOdaQ+l2s598Eq5NiKKY7X5JUbp5cpm39PV
mDjqUmby1ZO/KdIz9jJhDGoUT2lQvYE+O8TEA+No5Tm3pdXKKJc1DbbQ5HaNnc3ngsH6spuD8d6U
p3AqTcIBFXjerIVogmM2ij+hIwykabQF2FBfe2lv4ZxdpoRPMa2ZgRydUL6kV3Jy01VOz0nQ9gRt
KDnI2X6hlFhqVfGiLT28B2E1lkvhTy+dxZA9GAoOCVl06w6g1Q+1fUmf1ErWnPJMkweysuXnXH61
xJNwffPUJwEn4xAjY1Evspa+GzMpS+BYDi1shX3fqPKpKTsKSzI+rkrmTUc7I0VdOO098V6iPKyn
KqXzXmG8MgpsT6MxvJSygjA5RnQCOc1pThjQmlzhwimJ9rniNkFubdGWrbNPDGftarXV4W33a8zX
eBKI7l64Sah0XKdWSVPV0BlbEYkzXsHvKM0ZKBQM9JJQboZRfLmhzzCkiAtcE0bKBBFhadZwUunC
NILqknWwBCqs0C4XDcI6IMLIXsGV4sW341+ZS85llv7LzJHXHm4lT8xlODt2OYMue1iJxPxV4dkX
BTXJQVkdMEFxocegQRSJIvMh3fhmOO1bH8UBGtsGuPe8UFbbwabXH1XCicMc+/sCSY9OMw6QCIw9
uWfaPahJo19OzQ59gozOuDry95zr+zitWIYL944rCnXw4tx61IslATGgyjQP7h+HUyUFSPAAD0LA
Nuw2H4XUh6DkZJRQ9NN31YyrpLrvbXJ01oRAGzsjIweepixmeiIBy5aldzS8bqAi5AOYBSfiHuJ5
k/rmllvDSvnmhcqhe6oMBKMDSuAc4OJ7TKP/Qd55LEeOZdn2X3r8kAYtBj1xBxwu6KSTQT2BkR5B
aK0u8PVvXWa9tsys7myrQU/6WVVZVgZFwIGLK87Ze23OPoRDi/GXMTnVjuTDQLMNfRc7oIg0ROHl
kvYXDLb46PpwGW3Kl1VxLqrOOwHl3ot8hqdF1cdA6XIy0KEJgSMxNwhUxhbP055+eDb+4xZX6k29
3kKDI8Rtri42grPAceOtR0Np1xveV0EPGBPYL17DzbqQBwkcTTk1MZX0wQsnE3UlUoC32GUJbcsi
KIr4ueKUYScwetVV595zOrDGTEZk2rSEWVEqx8TpB+F0ZvxGeb6wkuVgFLI2nNOF/WZ/JXUvC03C
EPA+xsl+tX6gUih8ryLcmtiMTYOJDSXHu9OmWsiKJPMNKyoqdvxuDI3Pskv2VASswKXn3GvWm0r6
2NZNRsL4VitD+OCBfUf3MXe4fyI47Zje6GsL7ym1ETBhjvAhAtJ/JGswiitqnrx0jL0nb1gqCc5V
tmvUsUO2HZpaWG/QKVbs2dTyTeuTdzUvf67R3O/BIrpVddvNJYCjvmB/T+hwm9SPXekAgLQ69llJ
KdONqEsKjbjIu16tbMS/VFsdDZVtlCzogjv4o7NGcABJPkS3sevH1Wb7s+Ih/JAoN1clz2r0iO55
VwwanYup4wma5ke272caCsbmjU2sidpOCz1hVVslax8WUfqk7YZewrHGpeDJgAMfqjDxVmnOOTo2
RrBLdtAr2V00VlQquGHbpSPeqnPRQY1dxP1hn7g6kxbmh7lIn1jv90OvG+dMpadXMy04CbhJdkp7
ZcDWSDbJsWnMIjB6vcFl47wvM0wv4IQsOOZ1ymQud5mIbd4faHV/RIvIj+4avxlFW/oWHca0yvfs
xaiGr9VzUyAP4FQQJAt4VRLeXmeKHGiiy2s8cEbNybYBifcxOFrBQsUGQ6UsFZRIOOP+kLkkJ+Ng
pHOKtmXT6/HHHkv9m+GI4kCe2R1laNrZ0yChbt2OVo0MCs2uUh8eMpp9FSliILUmm3lZq12eQmIk
NY4CfemxoczoOmBRpDngIoXAfEyzath2TY49v6cDmlTFB0fNg5Ul0b4r0pMyVai4CAJg7UDdQLeA
ag/Omri/F3MOwyBGGWYqIzmJdUQObxrQ6SZncp3jLeK3DfnMP9jJuWcPu6ObGTuA+Ed272/A/jLS
G1hTmEbGIwfFOEASpE5fhVlDuFXVe9ujJIxU942Wpw+0OPth4ADGe/mQdvjgaqd96Ve7CKjoHcyu
Ye2fAtqgcHin1Hxkm+sjQAk1pzHQCgNDW9z0XLmzseP+nLVYoXgkNzWm2wjJwJw3idvl2C3LX+m0
fHgEFtIGQJrttF8eRNO1TsK0Vxxuhxr5mZG/OpGCdAHNPF0v5vNflFp/dHNE3tkIlR7cC0podHnL
+pyKaMGqkr4lqna0yxKdU4mazVH0IHGsaKdHHFVSM3lymvZDGPjDyrX7nOv0WTXTIiy9RPi1odyt
ethW85turyezKV/Gpb0RoqYakFCoMayf9A3Rqzdh5+Bt6lVOmyDeOPn3LLSubT27+x6fK+9Fd6tW
CLD08rmQbqKagyjDSjtCedQ2dC4IUBuG0CkpKdZMBSYEyHjqtb2LPs0X6RDOC5qe2rKuiwkxrtPI
GqlWKmFWOgYmay7RmJ+tK7Dldd4rvEl10wJCfY5IbARMtxtT3dmIJXvxJjYDHPSmoIjc7UydewtX
gIZphqRP4Wuj8UFULcKyun3X0k8B6H+T5FTh1hZ6emkEScIPTim2Tk8otzZ+LlCnTwPGDlLSymrn
kBOMa4N31c1Tv9TdpyF2GK/5+kAkBNksKw0Pwlm7Xnseur1R9WGZACkUOsdau3uZU70KxoV+Hg6H
Ha8x7sGDQxg1UwTHoEqHz4LHI27ofKQWJ1BjzrChDmFmqPlubMd6n5AMatsk/7UYtNqopzKnbZo0
c06jluysJtcP1oe+OCqqJObSWaQfi0NJt1UEnVWdOLUVWU1kcYxsUgr0hVcFOXQEIKshZTWYdrmA
50FUkKNj/O5QfoiU2rySHSejuYNy+cP1kuSmVBf2xUl6yjR4RJFS7GdaZNjpk21dgvFrmuhXuqZL
oKL+9Kwuwy9HtVeds8KPaMFsJrUiXEFZyHaLiru1YdEnSqLcxDUnEQz2ma6yM+1tWlvgBEiYRoyk
nCmiTCetcCmKu3TdU3qjyLpW1ie2fUiMKW5URz0urjoswk3WY/aMl+gQVVTgnFX9ECUZ25O2kH4W
v6kGhF2Xq/UHmzzswhKcMdaFI7DqsevhoGHuJWmSkjNVbI+4NCeiGGi26UOnJvuJHQNaWoVu0mh/
LMb4jK7vZMyPhAxDjbZmtJEmYnescXhidiSLYBotOiCvpnbsPTPxnTHD+O9SbqpN4LLqUr6oqOl9
Wn1AXUkEZI5Gf0WI4Q1Pk0/ZFVWApgqZGIXBaE1J6VLMfIfwksnJjH/UcBi2EYtcWkzeXUfmwNKq
DfEqPXswSbBA4xWdaJZ/rRHiIGnf8FpxJ7AQ3RV4xLcKsrOAdv3sJ1CL6SUM2amL9ySohYpq6ffD
OS5H7dZJv4qVOPrZGXxr0h+V2rBOmRjlFEhYYJVCjuxrwJ0ypqzQy3NnNI9t6kybasanjCuTw3U+
WI9jpwdefuQxv1grC1Pson3SjY7GB8dPPIrn7+/9vtKIhuZJT9AxTSS4JSlvBoKlTTzm9YGuyIxa
08p9JHNbbRRoKRIUA8N81nsU4a0Q82HyYG8y9m5cuKxl7ygHBTbpt0eJyCTK7uNC8kdyLPARP4AZ
Bt2QD09Ab+ptuyZE5cYuE1LSHzpt+Qkb1DsqMycn06lwDSKMUirT2X37tQi8QWymxy+2rH2nozAD
UN/Yk3KqWmiS2ZQvTn9Txq0/QjQRrMQIz6tzHT/yU2aYIHhkj5OtP7qyOr/mmFRupySr6ILg8B+G
NJOSMD52TLlVxCHC8OxeLdKHckxFSK2TRiW1R6R7bGX6MgLLLQwYr7QI6oWwqRrJp59RJPUx6l60
QXvybPPJycoCtv7JEMI+L1HSgIzOuqDXunWrm30FzbJssfAKfdtMrxovzgV1pbXr5+wqXPdmbI3k
R5Gv7wrnrxPOCNiq2Y+8Jvy2zHLrPi3X0m+H4tKAsQgbZ8AnHEFiVlP1FgMVNFGzAWqvxgfP6ItD
W0UezU+TKOHGvCVN5ndkvoK4VOFMElQqnolv31tlotDg288VgS3e0Ocbr1vjVxV1kUbITjYwBzW6
dlNXfGy7s6oD2IGdQhLXrhq11oeRnoU64rpTpauocwlTr9RmU2qINGrahiPqfvRDlbJLFlppxTD7
Cy7UkJvnXZay+xAU/mePol+n8jzY8Axmvx7AV/Cm9tj9I+ze2jDsrVS1j4oF6sTgt+xUYAgFMSVs
gAB754kltiXiEszjUbZTsohcD5dyMAfK+GTJSHFiSn+t7QQLRibVWNLzt1i01AbdPLRiRIxCjD15
xKJ56yx0vGlBj7Nl+uynsUawjgiY15ejnxVUHoSD78jJUX5tseCrV+n0/u3p8qQ/kRjpY7+ywmRm
FD+MXR4isUsPrZFhcwCD6QM2a+DeXJgvEcVYzL611mMh0Kzr9y8WHcWT2q5FWGvYwwcsbJuo8pYw
BcrsDzM5cTZbySVjiSwbBGDlOnf0hHgjUjMqfcMg1Bjj5SaRMarAOchyQmOirPZNnUJsS+k+alSN
DigunU1jTyKwGu1YW3V2NqU9cs0w3JcLsfOVVbqHWEQBtY6HKWPf3KYfWBfzB0snH1dw3Iyjgez0
thOXynFvWMrR/Jrdg1fT7f+2MJJfKguR8b7rmI/dodwJ6c2M+oHxfVdT0g8WUbdbTc/qPaT6G5V1
mMBx8BWlR5YVvSPchbG119AnZyX9MmWEHdOlApyEPe9AUNDBJMbLVsxyayVClWKhJai6Sbs1qY/W
sT4SfUX7Ps3NW0q9gVbYzj3j+Eh+LMr4CYmVyCyuqc1+rrmj+aUcXavXm5tkimxfaUqi4QrvYyjm
S5mp6W2sxRTJCiThjQlgX357KyD+TYke/FQYdCeCzsOlXjk5C+/BminoOOlzndkMEAUSuwLBehsX
48XpLZ2004FeMdIYZUaCOMezhdO+PaUZ7UdEaf3W9BghUa/M+y5LVI5F4i41UFkMbmnu3HZ5NJb+
s84rToDRW05X+n/Giv2/Lm/JAJb2Xxu2N8k4fPyJoyu//xe2gH//N0//TdNN2/RU03EtzbL/w67t
ur85lisxXbqhmrbrgAv7h11blwFLumuoOmQoXGEaP8SUMCT//m+6/RswZfkf29VsU5q8/wUyLlDK
PxktsRmYDnnIlv0XGhz9Rjpjg6Xv87hF7eioDU3EVGlLyFNpd5wQDWCQpRdabrH90tlAtU8FLjVK
bXgiIzl/dhMVgwJ7aOtrID3iOaKKrkHxNMYeTeNsfQ5VORUc2UHX087n12LxUAtOkbjF3me9sx/I
jlHPsKU6UtlKL7ug86SqY5qah9jEGBFVGKMSf6E1YfYeNMWJb0hpxDsZN7L7qRYLRHcnKXuL1yY1
oSAUGdWk1tWjhfMDqS2ISxDP+m6BYBY8mQBa1SkurCQ0g+kTOh+6a53j0e5b8dBte4IXLH8svUmu
X/PACSdqBUIQr0ADUU12aKx2dU40UbxPNsR2yzS9G33W032JnYcugljHBIWMXX/OeeHdtd06hySB
UqDXnAzxzODmEOUp85J2Oegk7LVaWf8qUyW/YbfR+Y7ZpCwVqYKNCDv5ew8V51dFAQvQu+7cxrXh
PVCxKJ6iSTeRV8x0W0wjwx3auE51t1oIbCh6gekybMKuSndqIa+o1rEtCI7ZyITQh6Je23dO4uND
mdMeVWP02lvVtdh+WXb7aVO6/mmacHjcBmDV1kWw5CMV7B9c7Csa58+ZwOHBAqPs6WZ7R4aM6TuK
i/7LTCmWUAw1DqbZKv1GjSF045brrKsOGh2DU5awF7DJPKkdQ92zq473SUaYS0/P4eDY5NGT7qEQ
aAHFtr0h3aE6OpFkF1mltMAqFgqtTdS60Qwo1pY27XQS6U1mTAVeSoXMLGJwaN6VwrS+8qWjEp+2
s6rvk1yPDBz29vAyqArertVCaEGHpdBMUita407lEDD5Uzkt5ClYjco0rzs0LCxSULGUL/OpSkrt
7FVsFTeOY4mjs3Z4gsyosdEQxGnhACNzFFyLOmUPz1ZWRPkGB7uiFv1RU7T4S+lWh0TkRfd0pAVt
xvGoJzhXD0xSgPHb8gypQzv6A+koDTa6Lik49mEiH+lAt+pZEXpxX1ip85DqRC9snIJqAKddzTzC
1h0PrU4UwyEeWnNfQaI9tIvCxo8DyK/S4NNRCoqnazc684vheuVEdye1AnzdmL7gHE2vkTEKrDq1
ZqivJd9sh1NVYwSw1Xr4mItB1/xEW1zKjxYxUhuaf91da7kaHcJIw+jL2NHzUHFGcSXYqTgAqTJh
nA1KcXGLdUQqkrNDgzjDyRQHQfymo16mmkK2kGlNxp4jAQcnTcQo82CJnRvCiInIyFA9bRZ05Xuv
mo3DNFmRj3Fy1qhYxNr74Gb1sJ3LNdWDRmXPQLYbToOk0pcbtMKoaIpmHM4utL6c1HINnWw5gIio
idG0NhpMIqT+VEQMTEuXgQDdc2S3qCboSWA2GTnMPXjO0MbQv8iCd8tyEDt6hdYN6Dsb6aJFCGe7
VsslyYZi3LpqA9BOJJLI1I7lPeoxO4xXuFe4WIudR2v1oHHa9cjXkKJoYTi3KjE/dxRnEeFoXoJy
PEUFVPf6kx6fB7ePXmsr6p8al/dzKm3BdAjTIZwiMf/6Xrr+P6at2Hj2/+vF26/LtEqvf6KtyJ/4
fflWbO033VRdkzgaRLieY4Nr+J1qL79kYrThjyyT0zsI+/9YwDXrN2gryHBcl/gRx3b4qX8s4HxJ
Vx1T50sgM01wIP/KAm45f8ZJWKRM83JDdODXgbv4J7IIk60KGRHZKLHuviBxtSlEOBIYNHnl2bNQ
tM/ZEbqIHw/LKY6Xk6HQBqKLRXHltkiUl+qgawvnxvxLS4hOyT4U0REmYu1tPONr3AdGTj0jG3at
w7fxyyyLiAqkTq35mpT5WV1mAjUGTPvm3krIs2hxK7YiXJblpM+EcuANnTwRuiKDkKBebLMP3N65
lf+U18x0OMavkd4HXUYV17wXI+eeZELc5dyajnPrxmtYVePJoBoJZ+5i2fmx4qiD3SFwLCa6+Dp5
XBI6dhonSEJWEq7VEzEbwWBcMBlsSxJE2GqhvKV/MW4UTqYzVzRnGhPigJKSwyR3RF4NTUcKkYAX
+WnDEmGVDLucQ5eh3c40PcZy3Mk/qul0GclA0gnfk7gzlMn1tFKblFFpnv7ZJIhBE274MuyYU1GL
F19jtZwSmlGuuJkyEerEBGG83ciPpy7FedbZ9PAEMhTkFLWPMEdrytPV9BjxFJeKfQQHdXl9+siH
Vtxbm7uNovC0jnwWkJd5OuAzf5w55tnK4GcxDzoTnCbN/er0u0JHgCPbl6hfGyy0K91EhK++R3h7
OqH+bRkkDBD5cbthCDLny0KfIG81Mr6dazG+EkHuNMlYJql6DA1t7ElcFmExqqfvO4iPKvay4xqF
UcvTUow97TK/K0B0gLtDHwL2dAICirhw4Q7x8eUTlLdAR3smH1uExdLuf/+g8gH1qnPbmNzgtt+p
rXoRXXGUQ1g+NMfgNkoyhUENzIOrN4fyw9J138pv+/4147CbU9yV/LiYCWyszL0c0PPUBymZ7K7y
PCXKplm4hXybfCha1/mxTcOpRyXdsQ8k+obKB278wAGEhpz/Vt6yeXFuO4KnyHcJx6jdpUWHQ0/1
Y+VWGpPaKT/XrkywIgUo/6xmkqRspGCOzHT+kJcmeGG0tsOB0e/kcPv+5DRK8kicTD3HpELloZcm
JACE7RJW5HcKq0OF3+8QE/j5PEBl60iAAWqt7BFAAaagZVyTujP1/rv83rrhbjJM5LPtxCcSrGgY
v9+aYTH36G+3cqRwlgXQRmx9M/oqQ9A10mOf83YVFtCSSsJ2Llbf7zwzP8JU/X4e8iajCCEjqwvS
tt15PEsv7QKzyc8Zqu7vK3SnwJsgK3njI9uPPfDXh0GfaUXEZI4W+PgXaJU0+8bpFBTp4OtK8iFv
C6HSW/k05UXNjYxRwkqKuJn0uEA+B/n0HA7HVPHX+KYokDRz4+zFvlURy8gbIz9wJIZdKSuPfEx6
pMGi27fyJlcatvGmD2pXnJLG76f0l/wkGX9hN68neYVZAgi6Kz7GZb0g4dsrzvKMZGLnzLyGenpM
FPqF8UNdpB8Ke62iL7681bpv4sd2EqfZmx5XeGklD33itZY/WfL0lFoiRbqAyC/C314GUW6TzLxt
GXyKtZzgMwfyrZJ3Qg6QEpyj/O3fj4U3reMu4Fc6N70K6NPai3n0C5NbzQU7TDYucxAtVBqQePqy
GMsFs4nLRevVpokWf3Xzj5rLK+Pb0qLY3KfH0sjOMW9ipsJyFVwVSEMz/pQjFfqOn/NeuyjP8+XH
gsQmrdndF9cGm2IsCNBlLjIZFgoTHIzXU8l97WmNYAaCK8LKwDU3dEnz4qTxXpnM24WTHV1E5/Sn
d3KxAP4atIzhMcaay3YcdelJ70vovdkxkRO4aezbNT92og8EWyvdXIPmvmijXc0MqzMPQJ4+Qa3Z
0S4/yotZ5bjkg7cGb8vQ+YlxjzgxkN9mt+tzk7AC8U/5F+i1tV8HwqUsdl4lqgUcM4V4ILX0Aw3+
rfwtHdDddul3Iy+6TkbpSAac/NiqtWLaNV/bYoKbUJ4R94cgeDfy54CDgiizXydFEO8KaIDbQdzS
l1kxp7LHpad1IsubBxerFHqF89piSszV8izvEJzaxl32dme8Wmgk5Q9rdFYG076VH1PHwaREii+o
4ovkSBFvr7r5kcPWTo40+e/ycTSaeEQc+DhlvtvW+1WIx75bLtqknSohnmv2CHFXnSF5rilddDs7
yztMaRbv/fBoMqPIT1+o+G5RxxART+d2CeUFdHLebfJd2VJ1550eovnh++aW1t4jhC6jhGUR8sq4
jdoUWi0rBqvyRGhM4r6RH7aTq7GcIdhWYbNAxD1GgfDWi64UZ1cbH3Q2FP8je9r/dWUr5D9/t/U9
fxTDn/a939//+8ZXM3+zHNslyIlzI1Uil83t7/tevqK52DI9iFierhkuwLZ/1K0M+zcVgD0bMwKC
VMoTYL3+se0lHQpPJztozfreKhv/0rbXMP7K0mecuxKi5rimg1vI+wtQD/x3qSA5Qjlcx9uBIqoO
9s0Wfm/PoBjaW7PvUJRcM1c/NDls1OSlSK66cW9R1tIaL1CrkoGXhU1a+FovdjMmEIgCmDSeiUs7
rW5yqCdnax5F9FSbGD2IF74naHXrkgk6nzhHVuOHU36pwzG6VMrFWtiuHYvH2DLpD8MsAntAviWh
Tw78vIesvFuju6X+CVtpM1W7DDx6gZ+7PFGYtynAUc7KXBvl55MAeeNdUOELx9tontjZSFAX2AwZ
IXhdaoQmJHE7PXAM9TsJ3i6R0GVI/7bo8dDVwL42Lg3NVZmN5rbdNs1yfxYLU7Eg4hZ/ba2DdOA8
PeX7KO/J/8zDVOEjuFowU5+3jDOT0S5VOjR/r27+ueUwzdyPXNdlw4n3QsGVmlcKHhmuCGtoRKli
RVfUOGfVRg2IdCHKmXmciNIEkNP5h4tH3OK6RTTvZt05GXVyKAudg0G8oxMRak0Mtiw5xW0SGDhc
++iXJrSDZ858fNKiFxw1LBE0wXdjkoXYS/0cwu8ytds8vY7tTZy4wGlCPOT25PnaSgeYXpOUoBKN
DgNsXGj49/3G8LiIOA+R0mF71igoPQtsuXp6P2cv5DQ2bbK1gqVHpuE+jcuzvs/s2zh9r9Vj3X/Q
csZxDzoXGYeB4L6onztyNHVlM9PVKvVnq+jRSj9zTRUgkajGNts+y6tMIUoRk74t6VTX8VUBg2Pl
Pbp7sYPdsTX4ubWYgi7RNwPatVLgqc/eGVWdNSMKRppBD0RnoOYY8RXv0jUTCzZdaKZbPopor/JP
SCqg8qUEFtrTqY93tn6d2IcnmCxnRcfT+Fmu2mYWz1VBiipBAjMpClFDwuIaWumCc1jZFDwW/Ehk
uuZ+ZGPeT2emZw1Vh+IjdJYOZr8p9ya2z657r/vnfrhqCb0JGsadw4BgeM2xEa6eisMWtpYqfJt0
20rF51FrgZk82H2o1HAGpjcB/hPv067pXTS9bwNlso6Hsspli71dSsdVxD5KFepr1sadSViTsmj7
ucE1ogI9Br9BgYarQhmhNtdxuG3HeOOsFQJ1DPnPoAU2ThMHHWOgwMJKBSdo7RSwbzgZwm8J23Qb
YxuPwh/o9K1JTlGLOCzcsGRG+R2ENmIqfKg4vrxnM2NF/ns68O/GteFi7RWBoEpkNzpYgTuoQIBG
1xzPNDOK4Ovon0w5VpyL3XVbaBmbTFIjjgqNO2U6J9n1D5P45Xc44R9ho46s3f+BWah/z42Wij/d
cCCIysbCHyO1DMfVPeS2YImKrx6D/nrnUXQrCmObzwy5iDa19VyWOHSI7Kxb90Shk1eNRp2LVRYF
JZ4StMGITLTDvIQ4Ulwmk2Y3GaS1xOamGdCJq2RoA7hImpyT/aVT980ybYZODv92u6o0keGcFMtV
vmTsOOQ70JPlrV4ivImeCVWGyAzQEpsSzTcvkKs+m05Y6sbW48m3sKz1kZ5CvymAGUTq1czeyh1k
/5Co07ZEl9ddu/a+F/pGya6RS0As9zpdOE9bmM7tuz55KPEfcDj9+7ur/acrzx/u7l/4naNDn6M2
ubtr8ZSLx1ZKoIyY4Z/5YH420OoogUAtvFWy2wVd2mIuft/doPYL/v5KWDL/+TmbBlAlcpV0Okyy
t3P9eED1DoJW+z/VpCgu+lSec81ihz3gxmC0Lwhv1AM3zvJ2bQv171i7t2DxOAC0/aWPApw/8OCC
miaIHdomm/yQA4VS+Rxg9eY+r+9Ksenaa2OdWkQeKf99MYwwByqj2vsGnaEy3v39R5Gr9V9GLHRX
lfEqPw2e/j9/EiMzXFV1i3FDG7PzPseh8EfV3q7OTa1127//u/5cMGNnonr8XYbtGLqM3vtr1Be+
RxRYAhvebO5Q54NJwIQ1jqElNu4nruv/5m/7p9A9XWMjpNrslVTOxjQD//zZZlcVih4h/pPzDUn0
pCXzWiV5mDcaEdq8gdqyy8VVV9pXpJCAs5Dze/AHnuGkc+AgNgTJSOdqt5I2t+QG60hy0sFgyVm+
6sF5rflznBHpoTSfsfmilnsvTZ4yI4Nr227ndPhpKdohSh6xj0IP0LdaD1NVdNu4lJ1r7VAU2aV3
5/PstXuzujoIMgxiD10mC3FvAoJSP9o1DtrxClkT89wBD91GbiNkS8bNgHa1IV4L/svyel6gAszU
uktowUu0F+wITA0VMhrCDqNNN8YkXlyM6SEyyrBX3kpTOyiJsh9455f2mqEn1Is9U+iWkbLJIqR3
zkUf2chIIBDzfcply+VBd1jLwOzLQolc+eSnjedHPU830TMQJ6of+SY3yUBiPWHKk7sGlZ9R5MuB
XrlAni8n+i7qjuOnk/k58epZYvvT8jIhQ7VxBwwYALE4Y6v1iSrEWClQ2f4Mi+Glby/DuounhrO2
FK9PQcMigTzJX6pdR4DF0rcbMnmhlViEDvwy84vSTEg4sIoPbGHwrmj5u/xcckEp65cV6bHTnsmP
gLSCezz1R4WHqr1R9N/Ka25Z8xZYmHLDNrWpb96hO93aiROYyMQH9wibye9rfhlkt8RStg6iKhI5
WSZHoWzaIT4Yaflitd1eM/CZz4dsocxqpIekd28XU9njQydrd8u1+eP4biDi0urSx07JpiQJ6pjN
ouNsoz4U9d5MwXGD1u9T6K9zEWb1FBhIslQnVK0xXMub1Yl3McvKxKJp6vx24AuunYb4dIvyyHKZ
2ufvdTlwV7K/8o+ebkzFBjayn7UoDpr618inIKpoa4ubGHKkXK5RdbLHQYdP/oRSdfuZl0auSAi7
kaara/G8ZgXH1iFcSgzI5k3d3LdU+kY2QrrFWMzix5zj+oS6yEXeFMeHgbpNoQEdkgNCeV5Gk/fq
YdLETZMn5CFP6OjYG1Q9m6rr7H7q7K41jDy9dYPYBTkzXr4df26gea60RxLjN/JvcNlTM/BrLk5M
R1ISajB4jOVuZjdLWxBeoL/ELGU0Xt3+KOeBadZpF4tAMfVwzPBLtPPOWF7kVoTdDRnhaJro96HR
Wqd427DkGe0PRgDacs79LM0bQN5gROmiUhsbE10K7Q+Jd0EhtpXzhdMiS++ea0d8r1YjkEfM9nhp
CCBp92UJbmbAocRb1jFcFrmrFo/l8CkPEQ78NHnG6DCLOfo1R/cirwLz7qaZrmQkBDl0VqO8H/ur
3ETNhJzoO5dFEeYKHJUElTvACycJKJ/R8X2nHvi9KbZtxUfUG2CvNMdHW9Q+8d/UOa9V/9LkzV6f
g8To9qRe4U/DrjVoB7tJL33GboDPMyn+aqF09oKJtGwd5k4C3atPim3XR/vW+uGCcEjH57K93WUp
4nq+Kk8WPcU/BZxoJw1qk1/Qk5QTFXKm3w8WjAZ5dIBCufUYaKbNBpaUIrNXsC3cWxE7SxsUe/pT
wVKivXqo0IbhPgWM2DFJO5/ynhtNyyHr2kFrRP++9bAAgnDYFDm5HJyoYMDeOSjuyZlgMSKrrLW2
YESaAuuiaLdtXHLO5MSijQHyw7u8i8OaWaxziT3D5WSzS9/a8tjbvRcROdkdBIGk3PNYCSB/HrMn
rfpKoY/Oab2BIuvP4+I3XIM6TYC00eWDtWP4Jt3qDwCb2NKj8KcUSt65/J8oUUYMZiiMMwayokbd
ucKQkJrmpro0AyHDShREOupRxcJnmW+1YfVpfQaxuu+1+5ZCawIH6tEbT0XySfHOMcIoek+ta5qa
m/hxYEcsn/VcgUL/UQAgGs2v/3exCJk2GDmxMOczsl4Q7mQo7tza4lzBWoIEX7IAsIFbYglxUPMU
ZwQpfmcsflSBcLGUXSsXXRUJ3Zea38SI9xAjbNr2PBUzGCtfh39hWTiXX8iJ6bRsZyLiUHv7XCWf
CGLs9MkdH5lZ0VVj6kQrrOuhzST8S7oe3fykxo+zaW3BWCvMm+CLMMg/1cajoI3G9MwKEPH6cFgd
bnKMjxZez85aEYDcVMVjK4J4uAMWkU4gWg65dvTWW0w7CzNg78tNkHxk6/jsBAP9bc0pfBNz6ZSi
uURjB5IUjEpJjOb84VmFX6eYzHTKqrgKafXnsbupR2uTKRrtMt9zgG4aY6Dn3pMSt3erIC9l1X1K
Oxu2MCgVxt1ATS9d6P/DSOzGBL/TwJkRdi0487yNd4nhPeZxSYd6wsTBiEqVwKx4kZj+QLTdeRJh
Xrw3bPyHZKv0yXFO9jWIgkxJt6N707EgoMKmw0L1mSfS+Ln2EkehYqTbvJMDiPj3GXOQMzKj5swC
JwGFpMoAUyvTJsYiU2iQXF8s/bFC/iI/P++BOb05+hOUyk1BkkK8nezYh+0VCFTx+pJt8ymDrIsF
GraHRy1cH2ccOBhCYB5YVrRdcYUqFoGQdBdWz7w3oEPqgroMk2SZ3QzlSzdJfxK2U5uwW4XVAbp0
W/Ba1dPOIQFN0npMtBwO3jCb7aQUrGjFD/kXdxxF24Q4UQS9pY67yY22yvw4iq+RGohavPZGeaAD
VeUMb1COS08jdn0ta3AXj4qKC2lEp6s8ziQW6vqXQcm2wnpgrEqA/IkHnrIMfcmBojM3adGXmB9n
Y6DnaXH0gNHTh2oLHs/+Wg0SnbklSD03HeAJ+f/tJQn2tk02q/1lq8N26dl5p++ViknXM7ddMuOa
hvilvVfEd0UxYwLEp/TogPICvsTzRz4DY4yLWcmoAx4AMzXDpSLWdGuM04Ysrw1aMwT5CPoBGulQ
bO0k+f7+gnKNwj36v+ydSW/kSpal/0qi90xwMOOw6I3P7nJ3TS6FpA0hl0KcZ9I4/Pr+qJfZFS8q
Kx8K6FWjNg/IDEk+kDS7du6534npWAqeNiC35NrBG8+giM5xkNx2uGLGtOMBCBZJ3BFwJHa94o0m
pEQzYxmx2mmsDmGPV756I+tm1VA9zosEo+O88WM1O7kHcnzn5d3rNoIjIbbY+4yz+/xjHu6xiMTR
llE6PVd0CLV1BxJB6RRhIpybVQ+iSTe2nb+NEwu9T2ncbmT1Ncr+1KBK4VAnsRpAhoDpXrJZjObR
q29TzObzaZ+GL2kJK2a8eSSSNXDmxWTRr2v6dT9R+srwBoo+U9y0X9TJC+NnFYyM4m6mZLzp6mA/
Rfpb1Pus6v2adKzVrHe0sjtxDsRi/GAzseCynakAxQl9LxLPxEUyk0wlimw4M0906ry2uA+gP/nC
2Palv7Mgos+FZ9KwFQ/DZpZ9cnjeGbu55WirFGh5Dzka7P6qJ3VL8sh3lON6uQspKtmyZ5vZiluZ
GShuB93ZMbOx+tYgB7A8eb1soE3OKWGRZWyBu6d+uKpsHkcigBkdwdhqcU+P/Qdtf2HuIdYv2/Cz
GfS90/rslEz4o/s0tn601TPN6jPTf3T4QZIn0+Jzcj6agGRmVMK5yGJadtdOydZr0lutr2nWN/up
nUPd4mfLhDEWwu7Mo4fv093/a7PM/3eNBdNEFfmvPTUcJPPo8/3zb+/5598uxfU9KH4NM/r+7X/6
a4gf8kjWcIgKYvO05Z/8NVhoDItOsnDRBAxcsP/MMzL+bklPCk+icZF4pP+HQZY8I3121wAVJs5b
eLbx3/HX/FkswF1jkkGCycfybKy60v5NSjOCQEg9YqwV6ZsOegVGja66bUXPaZa96QXrPD73nenI
5i+EA+PPmsgfL22To4QiYuAO/j2qpbajZtAErFOYlXWoPUYOXn6w+zsxVI8Qvi6k7ELbS8ZnBjXZ
HMF0LZSNhuJzRN8EJRG18xKXdXe/XMp/JS8af9YXOSVYlkHfxcYVZemOqf/2pdSMqqeVl/rIxLVY
xdp4H1RFsPHkmNIC1NdGVHPukHKJK56cYAjksjPfp6B8NELOU56ACV1GhbsUTNIy5MhUjKW++gTG
bjunK8QOjeCKIFFqdyvATlN0h1g0m9BkFKwuT4W1j7PgoTbam5b0lHCOHsYpAEm4TW+jMCCWtds3
xUcrB8DGk33H6PqpSJG3Yvim0DPPncfSUc7kpqLqA5bkiUlrnBStd3K8+mzRGLZM/8AgwNXwiseB
3AF00nMSNi/DoD87nnnvY9BcRLG3BdRrpBMyd3JVgPiXkxBPZupooPXMI/bjW7eqmFl0gmmZdGJl
a/nHZBaCTMn2VJX2vbABV2dMb9c9Ex5OgPeKKYGZebOydP/ZV+NCcOzYa2a9Kxrr2OO3BT43ENPY
5zuSKg6dpLq3KbysxvgoDUbhFTU9WUr3uAvulZx2mR9sI9g+qF0hOdtGhzPkxgkYWM1KhBM1OUyV
Ebqgp5weGxWiF1o3bRwxrhen68CummVMfRJYcBVysiqMDDNQBgTNbIKvYvCoqa5VWn0iKt8yQYsN
nB0Omicf3PZxUWt1y4AtAATCoTtzl7XE52DDXNR6d0o8fj2pML/KgEqRGokKxbs4PggVrnwKZQvL
kh2uMRwf2o5bi6nTZN0ONxL+1lawp9lq9soG2tps6uQcPDMRHTKvSau8MUsEfh2Ec2CVPr44pH9d
155myaYP2Ue1ouPVgf65CQKg7H1Qipq4b1vKzqRFkcDYERWPWYWrpsNrjPjBE6boXqjGtojmbQ5d
o+qdpgK66Y15dHv/lCW9u01Y8whH1rm7pROt4PK1dJssrjsO9VG2j7ItDhleX2ZQ1wED3Y19UwJX
7+3xuakbSjI3/JJc/a5Ob60BoLFfEODgpwjJpTYhWIhlVVfot2KU28xtHUxgHOvyRFs5BckQNr3d
dYnbYCXLLL4Zo+YcmxMTlV6z4opiv3HK8cCI3JyWPWHOepSz+sDM7TKNeho6Tsqh8qfRDh/DII9j
Pz6U0IL2qZ2SZgEBNE/HcuWl3SP8hRjuV+lt/PG1tPNpXePnRi0OmjNpPc25NXGrWWa2s1aajYAR
CAjd7hjTAY2sUz1pt5j1OVylH+10jj3uS2ZxAYyQ21NOmItDxS+ZYfY239AgYw+0F+lExtx08p4J
BPb/wPoJeM9C2aZUn8Q+8KccH/1UrmNSg7Hkk+Ss5FOT1S9t5NDAwK1dWgE2yXbVlhmjODCWVlnD
KSK0nZcAxwethwz/ZIyWR9wKZKCuvKuTSS5ooX7OuNI2M+8LmJp8pTy6SZsejfA1s2PyQBKAAr7B
klxoBZC9lg/ZNiAlhmc9y1eSaDW/5nEoLd67azGUOQOtJnXKCsptPeIdO0XxCI16G1odXG8buppJ
ly11MZ8on8hb/S5Q2n3iZXcSAuRC7+iLGTRj6BLnREnQxsXBYtxTk7vAaL8qK7+0guK8UjzoFQzm
mMI40JgBtnL3YiXaQH6mxfkMREZpXzQSqc2eH3HnezPM+3M1xRuzse6Br7w1PWtnH6k7O/dvejIs
jdYHCKLaNVMfaztn5aD3dzcH0IH+YYAiBPdhMGGRmMVLKegHlfbZbPF2xyMLA3tFGoEC1wEzePIA
SadlNI/9bnBemSW8KRo+RNEG11jA8yV9tRX1zClnhLzJHFpInbtqOvnAlPSNrv10EzZEu+VzRvqH
YTmH3AD2n3CRXftBxpxMBuyJS+YBb7NoPLK3rEmZX/ZWdVBMNej+bWFEP/KMmzTq2eIDyz6PmX0e
zHvhcrl9V2w7OTcP2vrFdadDY+W3UZILeAvyzjH7jeOheGFdvBA9xWRszevozChyL6AovjlmfB0J
Q2e5gnrPNfFYViv3iXlZ3/HRrLvw0/XZCYMhvJYjCv8sMzoNtOZJQeUvjbc0zI95wkbpuL5ENorf
QGzDVnr7fmW7yLtNUzHwEGcrMFQk1wxWs4szkNOiZli+jt8MSZBAV3BqD+bxBXrXdFjNgba+4QwP
I8zA2uMElLMeQ9k+D0mAHVIe2K6YuOdp1f3sbpCz3cK8sKsQdR1wjHNV9DQ4bOmqLbZVZYA8rkao
IH56jUihdmHIw1xke5qq7O17ty/RqsgoxV8ZfmHFZDca/ItJIAq0ldVIcoQrvCdXdad5wplS50LH
YkbVV+TrTlznNilne6y7SkpEhPgz5svz+wkosaZtRE5fJDaja9Xlb1Uk6fKjdMeUCLpFKyMK4OUn
7U5Vp7GlVGGib4hv7VYjS724y4BUrvt++PIzrPzkDSCPDdqFMOBPWLB3qshXkVe9x2lprGs0fdTQ
DtlfBF/ZbMAEctpUrYnmxi/24ZzzWtw1ilVSdcaBIvkx8u5zAQ/eLF2WAlfHBjEyLDyFFt5E79UC
Qfjtw8I3e5xQS/yyO1Epo9cx9Lds3PrYdMTgWsWdZqTHaAK37eTxY4FldRmFfbx0avPgR91NyQq9
HpPeW74WaUGdWPBlgdRmf2cXwZXN1LeWHQmoWrcuR1bsap9NG36VNgANhanTNzAeaB+mOz/YQePh
r3WvBbpMBjfQZuhnLo36lggUVkHW0mi8DAEqWqBO0cRdSmY95ro8Q7EH0dHXfCNOkyJi5neWxC8x
1wBVfi/KnZMbt4HdvGOPk4pOQ12AvtDyh9Jmx5kcxqoDwDc2A07D2LF6zDnMpTbSsL7tW4tcgQYl
oYuPU5M/0orW0LWh+E093peENSie81pCyG2xKjKEh4PXap8xQQkOaLo1LziLjMhKhg8zL/eSu7i1
UGzThwA6oWsSYOYzFF/lb9n0EPvzYNtEvB8KFf2LY9hZjMsVBRDvgnA8N2wuYAP3VR25NNJrAjKi
ccvKcIhiXyxzaxP22oEK9DkxzV1UYZDopsCiddOaC0BAimZr9GHF0ynFQYvwoM5BVjY31IqDyX/K
mJu7Gwg/MjTvvQuIXW5qLk0TPR6aMb3K0bhPTbCCimIslf5ntm9SjMNwIXJkDQteX+2ujBJbTMra
B8OSWrDLSPro77wOEHrc8jQS2ppFpNEov6WiD1ESe8m0mRLXxiPr3h4olTKSaWyruvz7k8bvRyCb
mUlpAh10TMu1GZL87aBh+o1jeB3ZZD4fdTmxArcpW7dt8azV8tacEgAG2KlZoowqvXPIPFk0Nd5K
2R7uHYiOC46eF0b41F8czr4b0v/RsOYI9P3OOPu4pLoSBIrP7tfWu2fbdSuLDoKr+lEX/Q8G5j9t
Z/TAoXeLonbWCSX7wksuuJW+CA58iXw/WPV28D4qgIRF4W3wPsBUYhkvHZrAbtfgRWUfj6gimIJ7
k6JiXG0uTJqCPpbHGIPZA+I1jOEvGuL/8sMInTkSz7QN0/09bFMDEwxFi6OLGQWbqacQKHWwRKzp
q7qjfOWZJw3m0Y7krSGyuzybFlUdHlg6burKvtHx7ZZjdkwqtsoE1uNCNkdbApOuMpSXCIYfTMJO
aIQYed1dp9MXnvIjAJDyLz6J8edp1j8ui7CkS/wxMcjoA3++LL0aI11NMZ3PwaIZ4+nPk8FGr8AG
pPY9wac61jDertdwG1va67+/X//TuZibggO5ZZBEi/Jg/OZicKOmrTyEJhrx7UlwMCs16y8CXOc7
/vf7zrEoWbDWIm38bnsciSZre1KdaHmQA1aLswIe0CjW1H//UXBe/OdX4iWEzlyTydfpzgmtv5hL
xszIWAzJuw9rzszjMD4b8gn8xWui1GlKtUOOo0107NOOOS/pJnN+adW44FD7ZQJjCAGc+yFtCZkP
s3zbMEy4dCrjmXGEx3SstjxBlLN1+Mn46H1pcKMXhbyB0INer0421W84UvWTQnBw7HBpNRCvOyf5
os/Q6cQKdfbZaQnD8/v4Nrf9m4IXWABbwNtV25up41zDhvRC6jpAl6Y3cZM0tOkZZR7qaq97ahlq
DDklmb0oOV2tfIuUr0cf1Xeubuajv63Hz0Z+Ktvi0QaZvMwHjWjegLSVQmW3DdRt5eVHS68esVJ+
BVi88zHfi9Q/5qJ9SXx3n/zsXXX6FmoIVX9uKYzYMPyLY5XclcTEjc74lHCejroXqJzL0uN4O4zO
xmWTIBDjRnTVY+BzLEi0A3HFW/z6uD3L4MtO5QyNXtotw651MKhlR2ir3ldvjVveARrYwxk7ar3N
sAZfbRsWj03HoXI+pMiUwaUkTO4mH56YgGXfGjRmUU7OTAY/egUT1qELgq5jfsPqEHNh2dGN6oGc
aUmBLCyyRaLcS5JRA7NhhMgW9W0zvADp9RlXJRHtuY+Ty/wMtIyz48cazxHtMk9S7PpkpQK5yR99
xRkz/BlX+XGquEA+KMtFj6eDVCEZe3hgCtJeIcLJLPgiUJAADgIBPZ9AwKo7haX2Mx8wh7XB+CQE
ozxYYgD03Sjw5lLY+zbG7k/QXaiRMwJPO41ckIbB1aeMV5G9t1r2Bc+t1dIqvjjIv5NXJfwf2YxW
r6zuBGdh7ocSZNs2x4B+ZxJxBIhjgKWcRhL8jcsQ3hSg02Ybds4lUcXLFBv3loqvjJkReVJRGoTz
gSoqRtKh4GRV7Nh5kN5BhPoiBvNCKNoubRG+ICp92nJr6gapvrZziececpjyZJmEqwDn4QTJ0RXU
vlqSHINaVEWfjJoHbv7W6e1blNXP9RzLYdXVFtz7PmHmDtHKOY9BfDUJeXAHg/NPkXzWeoloEJ6J
H3hKhbeozHL6Y/n4H138MpY///f/+kAUauvx4WcQFX/iPjjmL8vs6r19/9vPvI3a8fye8Wvr9G+P
76l6/yzqX+Xw+Zf+oYa7DnQHnaKGAkNgrnfZQv5w3WueDkhCYoSfNWHpWQ5bwz/VcPF3gQzNPyCW
C/77y7Sp9XdDmpaBRE4EPda3/44YDmPuty1OSqT1eeCUP6pzPpynAn7dFRwxDSMIBLmJlY+ckF6L
kI5088PV7HORcawbEeUWrmOeiczcK59pGHiBpBxiKtAnGtMxrMscIKhXZbTbiKz3wCRsG9IcyI1l
gdcqTicxymIaBpucntvWqcNxEfYJvb86A9890QX0ou7Q22iscWRqa07MkLuQGiFDJan8lGTNLObp
0UFjNyhpWmuAsXL7cxI8St/amq94xPgIVmF85CD6oignaxIDRcE0jEHlhXYJYztx9kFoYc3Ora+y
OxPUBCfu+v1vZhU8Db2zj3w0i4Jg0kWSQJmTnLFap4O52cerNLbXWKsZu08HD0QFfykujZUqCvKZ
vQv5GRhaLDr4bc177LuDaSfv89saWmTLxJD7aXIvqaroP5gkrIbjftZqzCK5xgZZSI6Or1cPys9u
gi3qY6KaOnZgAx2VSTkw5QENw5mLBJfhOu8vwUSiU+MhS2n1CBgye6OQpZZ2witqLp/aim/NSl3Q
ADe1jr23kNOHn+ODmjcYb+XSRhT1pSphc/U0eeuUyLI8i9+0SHx9/z+VF31oxSvTj5BbgQhU3Ctk
kj0Ek3kYK7/YdpnYMzbZL6suPY8KF1wbnmXnWCCbaiK54wqGJNOnNEVGmsbJBmTsC3vZzFN8KGR+
Hhz62GFHJmEd6KQYAe2nFGSi1ScnD649+QdrXffvnOKDGxgocCYu7tTNxK29SWLIIo77J2LP3WUd
ExxZQ40ibo/BgP7qeLxkhwW8d0GTmhmo4BT0JUQojn/g+zetCbDR5btbaOSVRiPzm662xUy3n/Ht
+8RP9zmTTje+g7dHloRKFayumDbrDAGJLwzzwF093ZgR80+Ohrc10oIHHCSLXhI15BcNsHd6/npT
XimNxgVZoTBoI+FuiqLjdA/eKIZWqGKMZB5H5EniPqg6DkBhE2P8DQjeADS8N2RAB7n80mODHlER
0NtwxKuSGNACz3hNDQOcWg7XI05pIpVKiTt6C4869QtIi4Cj5US4/WTckfN6145IJVwPEgCBMNW1
a5N5GPTMywA9Jd0WH7hcw+Cmg9//cD37x9AyVTPoyX1cfmL9GG5DuiH5ztTDT0aNyE0S075t4tch
ZKDE6vx9xMHH0ZJsT3rnwzB6H5mTbhQSMM0a+AqOzxXPyr3PA2QytUyGswlhNYaRx/iDEfYnx3/V
8/7eMd3w0Tb68dSUgnmVPiiPXPcaJojUtg3dPO5+RD3fi8ierLKbXFn7KCrEwSfV+VTLaMVVxyuQ
pySWKqIjWImGUn8xprTYuW4C/Etln33UE/jdFO5N16PzBF7w1LekF3aAuTLhBASfKxQE0S8tmZPF
0qpmtsFwk8lk4/WzCS4uXluFz6ELmstgp/0hq7gbEntZzxeETDfnEeETO6EjwSqTw1KpR1sVhB6q
/keT+G8YqcouBv/EVIJHyPKiLXLyfKfiNU9OXjy8jTJ99cYgIGtopUcDKvc0buBoMPsM/3oZztJu
j9I2FJuh8Feet5nCiZiSJ6tqME4IdY3gJa+kxiLmxoGx4Wiz1FW5Fy78DN8diNmrBhx7EQYoYqR2
lls/0DHMlqClGcwISa4gYWDX0eFkPnkiTZLiekH38h6zrLNqDYe2f/apqxayo1Fhs8IwIeZIuUZZ
B+HnTzGx3EvDbe/d6C6gBFop1E34q5nad8FPUk5z2iEbMaZrhdqNExrbiym+NLhrCyND/eu7aJOQ
jFI2FhI1jhjhkuyDRw1HYs5JxPSPdoTXivbTa5PLN2Bk+Yq+ILb5siPKFksmAUDRfSnDbGWTokaF
rkgrSsn06cYsvIsIFcZdgUtwDDtuTnaojfazyIat/s6U+1IzGT4zPY+byGU+KiQgUpZkyVSAIVZd
yj2KhSUbnpnjICVpTLdGMf+cST6IZRt3oWQUuDHxo7plcDc3DLDKH/qKKhrY7pejwOOJ1M0PMrMZ
03ZVuZXcRTqBCmJ8rKr8w+53vWlWC8J/GLbM7QNoSB/0J673nl6LmMNKiEJqzgwH8xV5ya2sUXUo
TxCQs36ue2HsIquHJbZmu1/WCYI7cTjI8J+l+dBCKtvLMNGPbhjvg55J4aLxXnAGEWhAsOK265hZ
gjL7MI39DGgFB8mcdvGQBPpGL0MagX7GbtieR71/sg3odWGqbYbSwlcTYORFjKUYkM1eSbC13gyh
I9OODW3h1tWjiFCAI93BEOWYzc3YJW+eJ/NdrddfdVAWe5tNXWYDcQ7TRAZ0561N5UFDhUaxBYWu
hjTf+G71WsfNDcxs5euPstQ2Wmvkh14MxCKxyHWdi12YjdK2o+OFzvy5KRLQhfFJj3DZ2Vn42jpu
hV+u2MreMA5dGO2bUrs3I0Dsmv0JtB7O6VwkNAJe3tSRX0d2Gswc7KXTgEhyYZwrLuRKVG5wzmsO
LHqfLcBCLRjdw0kj0CahAhvVrU4G04gbPbxD9L5NjPoMfYPKReJ48wfrMRUojY0njy0P8mrocPHK
7ijJlFipOnxDwZuWqtqoOPJ2XllvJtNbE3YbHv2QhpkJnRLQKPkYhfgg39nYprPn56yy8sG0q5Lt
2Da2UUxat5lhLjaCVb3pskbbRFFGehYw4l4FN/B9fiQinFa14b0gNSIpPaAjsAkP0So1x1Pu5/g/
e3QYP/e8J5lQxCm2YhfalkNLvlXqpjJJHDEOLrHPeAJkiOxdtPvSJ/9FC8Jw42gmfQazIHWmwWZe
BCiXbvZq0htHd4CIGJaE4+m1D5O5q5LtIBkiH6MNWb3OV66Twhu2+Iww8vfkIDF76QCLSsh2JCKm
WWQaziMZO7vOf4KBztg8SF2nLU59HPZ7w6lgF1gbs3M/Yyi2gFRZVeR5KMdLkAtvyRzsDVSNL51u
B8IaINo8xlGQh5LxGuPcxRAuPZIoSv8L5/wPpjhfpwE3fSwfhp4J8ljlzhIC5Secqp1Gcbbya0oO
Wf90I/9mgMy26cDhrw2BlUBm+B4pY2ks0JVM0Ag8MT6YCraKZmhoirMDOLt6Loa71Ir6bQWiO2kr
RJPoR58GFRWHx6Jeug91kSLu8/kbwvVED87CehNp+lHrl9rDp2r2n4ZLue76RU8VZJNDZDw6I4JM
SF5HJrbKRK1xI65BmGKLDIxs14unIB/apQVwm2UY11eMBNDHGkCVqOaGqK31qLxN2U6nJDB/esmz
IpORcPjSNu2FhoPVSIS79gR/0CdlKA4JtQyyIiCliuA/rUnPmV09Z1CLJ3564QXuj+627KJXR8PL
aqXu4zTEV+Emx953dl56LoPx1vEMRh/eiKM/w4SDzuycVVm4wN+TJ9Ch+3QqaCIV2aIJOogrPm8+
8L8cv32o9XZXlJRWNCY9pl9gD2SpfnLIKDoPxoCFka36YLSVXMWGoiusOmrv6mimHRP+lf1upGF2
4mKuOju9VxADLr4FLlyXLK7SLl88MJq1fwhcZ75xQFwaobZVdfNcNqF9GixQBeSdkXMSvjZB468s
oXBAeCbYGCjKoMbvFcBlzaAvOnCNSZ6mwiojZ58m7sUXnALCmLYc7YKL11BV8YzF8zBiz3yuSsdd
52U3xFxE84MWL0Vv/SiyrTOfFcweDwgQ+g+B3NbTRl3BcYiWbjBQswf61QhCLlvGwwDxnFKjpzHn
MNlMuOza92XEQDTsjEyzLpWvuVvXtYlPHGD0tJkHFAON0TLzLcOkZ0FCCms8MSkx+XFiLv644ZuV
aOmtWgxNfBtmVCm0dWQfdNJmIeMk18I3YevZ6jZsuhlSFA18sJkqSGukTkHw1UD55wNXbKBOi5DS
SW/RsjykJIPAo6VOIDtV6k/3TBDcCCx3pY/A4MPn75/NZsnp+5tQVUvnJWdQOroS+vDaF8yFh9E1
CDjW2SVbuOM/EIFsMa7C76gUE/T8sxDNcECMGXtbhfYYJMNZ14ZlRLzOoerlR5k/pLkz3dcGHd3E
sg4R4TYusziTBmTDaDUMQXQm1raRXGWExTcfVbcOocJv0IaxjLb9MpyPBH4VtA8df17po0WuEYjZ
lJmUFIo8PbOwhqCKqJQw7tskKRdvesJo5N73mThm+KS3OiMkWau9E1OkbidNrkzZWk+lInmwLeG2
pyOZ2SCHQMBstTY3Vh2VrR5oH5wX6CbRgfo+b3aus5/nanvP/Pq/37s9us89gbpIj+FubHVMn4J7
RnV1u64NhGPHCx9LJjPKauzpZlXHMifAvYS1ExKYPcpDpIfTPu6KhyFf9qNbn1AniUb1kDfrk9Vz
dI9znPfBnE1D7k9xqB1zX3c8JyROOZu0qm04ORGbaW+N56JPOGN4drKd7CDYETbkGKDlwzh4sRlo
Q4I+Qv/WEAhGkm3i6TBMLJhzn8SL+HKC8Z6p/84jD5fTl4X6mNbM5NfmQA5DTOt74OkNH2ZbWOF5
lyAoTgRwfvakk7e9vS5n6USZ5q3snTfaPSiGcdmsRucYtvZiRI6aO29qWercOo3NW/B7PVtWzM1E
U7CJYfhEBTq34qvO6J5+39+u3iHzVgojLtcCJPnABEQi+EmH9nIItxHbBy4U0qQ03EQ13dD2POUo
D6LPLURl3pPBvBa+Dfdsxh2m42egB75RY1gAfC3Ra8n3iTEZIFnIbt655xUiNvhfpom3x5UbvrPu
22CCmezMaGztD6fvx0E3WUe6Jr06jb03K3ZQUsv3Uc7S1A0lb2rkY1ACWRmK/Py55u+azuU+C+0P
DfpJX1feNhlQT4DfMlHmhh8h3OXOJ6DVMUxY8F2z6oU4jxN+gdCR+yzfpyQdQFRfzjfnfF/qJp+0
Ddq7OIEjRqjOLMTE05kxvk1VEL0U+BwyTE6BMpgbWwplaf5TftCetLnvONv+dAqcP96OP9kcQ+hO
zvJOSZRONhdJrLAIFkSrjDj005YOdCdJUXM4hcUCdaicFwQcWBoDZlnN4IrqWLK7LL2ODiEmQTPt
XCYzwrxgwwld4tAD1sJyfMmMwvn+bkC+eLBxXqo4czDxseZ+Xw4xv+c8ugiyGyqXtzWrR1VjX4xe
W9oJE52F4S0LgxBZxSRn6zgv35JZTM7e8vv7HWfFbOqxccaQ8rO2Ow9yeIgZjMT/ehCJIKP9B/Eg
7+RO36fRwBQCAYC71GVqv/AmZy2/jUICy2LrUq3oicJ6oeE5n7Tx6AzcxDbms03jaYzJcK/NC+T3
wj0E5Ev46oOhAFaEgc6A2syX/3sLGGw6GAT1bb5/lAYyO5jb3FGO7gQpL3tQkeNK8/vkIOh1A6nH
cl6IpMIrlwc7lvOGfRldcl6OAI7PnC+5FCGSGRBZLG4VS+0in00c9eBddF+9l2XzlJTsQ78IwP/C
TGuh9f7a0ENQBRAIxc6wdX2WcOd//6XNZtdOU5LyJjdEPi3UGO/6LrtxMLgn/lp66H55+xFxw4nB
OYcxT9e3aJiW/mV+Z1peojsGL/MiMF9b4aWfbnsAaU0r/K6K5b7iJoxolXEaWc9yplfi9eh58mUg
zrFlPhBx++8/0u+W6e9PJHFLW7ST8U7/1gUVmu15LciWzawJZ31G/Y4yJqMrSTvbYuhe7AQxEQjI
/t+/rvmvXtiUOgxEZrwNx/qtJ28SeD1yCOKrrKtNATQldeV5loFbxoq01j4LluV5FSknD548Wz59
duanoisNZQ78GG4oHwgxwHn9HDI+THPzp5iLm46nGR/lziUPqOONo/lf55phrNhkCvsvery/TYzL
73vCAeoo8X2j2v9uLrBioeukO8kNTVWUWt75vP71yXDfaGvbja+lqpkabPakXGHoYtSUCaPoao8R
wh6lh2B1iHhbDbKuM9SbuCDOQbvM7avOQvudF7nR+Jgke2ZRWAtn5BewQ/1RCAnBajrXMY3lPo45
xA2+vvlahjya35fsf9pEf9EmMiR9k/96fOJU5MFMjvu1SfT9K/9AMxne34EJOAbdIFMHDk4n6I8m
Ee0jx2ZYD3O+R8Kr7vEy/+gRSfPvM8SJFQaTEo2luX30DzSTMP4ubce2gD05pmEjof13mkTcDn9a
0rQ/kOIW6JE/L2V13vHkR352IgAJ6O7O81IsIhAso45sTcsfIxfTfkH0H7kUEiQpQT6thfijRRE9
6IbMV1B/wsBdD/DTRfcgwbkI1M8uakYRQxJHOMIVVmh2zkD8VKROgQrss1tCLBQBDKhAk0OyVJg+
TAX3GUiAAKs0+ca75UeYFlZCz/zqHa+/TiK0GkzaFy5BwvbeF57vElzsjWP92aqMjsoSMEHPsF/b
GZXvL8wuG5mFROfzUJ2TMcYMgWO2TUa17elWdYtoGhg/h6qAyYCsd7vuoN+NdWfl+0Efyenh5EvY
xg5Nu9atlT35AcU3EHaL/kOr4ZQ3FlIno24zBalk6jhCaeAYAVVGE5wUrNHtMTgxL1OdXOVYwVNC
TEn1NmlmSVSDb1pp8iwCMYq3wEEuuguw7eS3LsWvx/ws/A1kCMeX0rg3Srg6F498slnDlHI8x1k+
kjyUEFwCpcgl4v4jcTPtU/f7MdyTcdOqs6Fr7niPCYN5204bnOIInoT87sosjOTGoqcSwrtx1YTa
V7pTeO92U82YdOD2Isa/6c7JbwyXIilmqHAcEnS31rK7Yhoj/KERJ9l1WdeEl0GN9AbmDZuASdQm
Z6ieeHDRZksmKyrjnithwfQB3sVRVREafacFbVzu4kSV9VGlGefoZZwntaZj8s5jk6NuR3YhnUiV
dxUwFMJxjH4pNTEFIQPCoQ+5p+u0kXw5zHSFwrgt0mS4ijGcUkDrTYKhnJUzSogKq4xSWptSH6Tx
psdFExIGPPIZyB60RmsnbXI/TgVmAgTWNPGA8wLMyCP4fqJszPNooK4ny8bpsz5dFj3PzdrOqt55
jLWJRMyloYtUP3YRoPKPYOgaH7pvRR5qvwvNuIL84LVjQL5rIYnF/FE2kVuFO960ii4xiNL+0Yjw
MYertlHkxq24SGVXYcoYrQLbfVzADAbgSJ+TWdm0rTlng0vVjGtmGGP+3GAyEgzAyCB3vsIhddDn
9ZyY6BsnNcj0azLb0B7JmNUQ1f8PbWe23DaSresnwo7EDEScOBciKVkiZVGyPN4gpLKNeUzMT78/
qHp30yiB2IcR56rbKhupHFYOa/2DE6Sok6CvUP0QVukgbDTIxkBtQqqy97+QSjHrw6hbGF1sOyjs
XEYxv5IfVdxqOg2wt1tAyK7bPi9u+Vao4nQVBeqT4QSmd+sIShS3MarggXHrIhBT7WU+6uGLOxZx
9QWXgYI4LXqiFjGSCi2cKVx1JX5tQNcppCa0aKqIFVGO944/uW0CobE8HAszxYrsTwmTXQJtdU14
I5JS6iE0RJN9DzQcPJ+9JtXiX/jIFs53MEdFkcM9aYfhR1YZIZf6KhZcF0yvRFi2Ktq++8jfkpZ1
1bMk++bK0WIsEjrQPeQgFHYYOK1xEtqbXDOwmyHpWlXPdp2h/w4IprAfFTEawatI2UH2gw3W7L63
UbPbRQZVzD2er3UO5rXCXgUuiRJMdsuNX9v7vk0D5bWXLRplrWdGw7600yD4EJQmNKqItAvIW5U0
SngTdXHZdbeaxEgUUJbUrM8aqgPVT6C0AICyvAi6H3rXht29qg+VsK6SUFb6XioTJ8YyeDUhFZCQ
MwtC39dYsmgK4K0DAdahBDbIitJpFStK85FqQBCTOTab4aNTxHZHql5rZCUQBlZFvx+4GWcvQ6B3
1aEM6pTMYwQDFw53FFuBec+OFQnMIc2kybFNaaOJUgFZAjRkaRnhAYPxyQO+10Lrk5FSeuipr7ZD
c91nOWrrRKNUgfPrQuTBx8DuR7RejWLicSPgVA9Ho6uC4qPXWmJ87KTi4rfjm53VfdGIRnfbFCkv
Bj3DFG1nOpXbXSdR0zmHurWptCdYhcJ6wUFJ73duVAXtY6mXDToSjhH7yIFQ7k0N3tZV7P4WOpsU
/pRpgjhZEtu9gy8y7DdmUyrtJDngjZhUlYaT6F80Z3CcX7oSRuAZsqhXf0hsnklMVLYIn6sAa7tj
6fa1/1ENUGW9wyB5jIChWXG012XUOndw+fFGkrEoMH+ICpM6coq8xw5XCd++yYtMNX77HYLg8K3q
weRe6TbGcF/WOI77VRZ7v0sOjhr1fdwF91UWROLT4FdNR0KkGGCQBa6NieJVYjc51N5ExT91bJPQ
P1ojh+NnOfmzfYusvlTlxi5yyoujo30PU/GbQmHymiB0aqAsQakkA2BNfYokkkGyP059H0/HojRD
ylhKgVpskFM+vTZbI0QWA0NaXOvJAlvFaxpiZvzg8Z4GRzvC+Q33gVdb4/OISTGq+gk1O2DMqR4c
EHQQWE9VPGbtr/mgD8m+UyKzQbx0aJStRQ5Z3zcetbpvUWQ0k6oE1DX3Gw9I8gKCC0C0Q5IYePk2
druy/trCHpI7mBTZYF0FfkrZnVqnmtkf2kpT0m0WtHr+pLO88jtq6pn3wKEt7Sdgq71fbGGzpeIT
qu24avmN20U3WI3ZGgh4oeM9MEIbAAOgq+0Izz8p0AtRhyAOqeQ7TmIk26qr2vGHXWDr8l3C/DJ/
JF04qnvDGMfgGqaGDdQga7D3fkYAuu72bhY54jnQYq28jaO0gNDKnpAk3yNsQ8Nb6r+2dmepqdb+
ZdpZ4d4XpVSY2RTk+64TfOo2rkI1ewAvo/nAqv3SUr9Lr9Or70nre/pA8ozfdLzOess3KRAOdZAh
yptIpTCudcztxiOY+AB5gUgKyAoJ/2NRNwYE3IY7iCzauA/BP5Vfstrw6se+BucDOKhp/YRiBsVz
YAqYoaKW4faVcGsqoQ7vzI0phUbxhqhOs9exlTJDG7jUNG4incjRDH7lMhboycc2dg20qBsvhoxy
M7KD8G4i96F01+R4ooH0hoSCqu4G1UJ1/VZqaYgiZjrGChSxvLbBUcLFDXXyUQmsAFQ4GMIuZIdq
MPFR9yLDXvN3xBUir7dKHo3q4/+X59LNr3zCm8n/M73D/sqLoQr9oP6/f/5R/v1n/1c+wdT++MPu
DbL22PyaEG6ySfinfOhff/N/+x//BXxbeQjxfDn3EHpqpPzzGfT2D/4FllMt97/gi2t4HvB6sWyV
hMDf7yAeSBaODaYQQOUmvByAuH+9gxz1vxAAFNygeKCoEOD4R/95B5HOBNZGcdvgH/J6+p+e/yuT
w6D9PRLvZHbUPzM7fz+DQGg7s2dQ41ToEkkMvI3OaXxvl8OGlsauiYWffKXUoSlT/NsvaoqGV4x7
rltREJFg04z6MckynbR5zzF0AMKS9H+djN87v9V7b7MJNj7lTk7STL2e1FZuF9mBgzv+bopK+0wi
bYUZ/ic4/d89tmcZH6vSgp4qbHpIJGVJPAQAu+mBWqnEuuFdX9aDCa9+0oMcCJ8mBy09BCDTwTwF
tVJuZVd6PKP//dR+Z4RYGsV/EPb/6cT085Pvp3aTgd6O04N0GpDGCZYEoTs+lkYyPGpluTJUS61M
Q3jSSlvZUTRyNThwdYoxYtIehW82d2qfGZuizZ/P92VpQqZVcNJKlnf5BNLUDlEUcs/keaiHH9is
WyokprSr7flmljozS7hVoSvAbQds5tqQUQTG4iG98TSSDOkm7C00ZOzCUihGn29uKbIm3Oxpt6Sp
VBm+pN4BaVsLWT/rDdNRe1ajPERBGSnG1pWqQ6WShFYa3PK3rcQAJuAN/b1ijtz5tsJqB2ObN01l
2vfnf6+F2DJnK7O34UnoABf2+O31X4x0tPMPKqxM5/b895eGecbEUCvXNngfxYc8lR8zQcFGxRMB
5BjAECcTwcpsLnRjnr5JRiEBsyTOnkfwV94s2pUPA3Rzvg8LH7dm+w81mdwnrxgftMDAJbmLwahh
XXB92ddnG1DSS61UvcDZm3KEzGA6XMx5zxo/zn9+IZys2QQLRBPa3I70g0Tno/xLD7Crj3Z6pJKo
iNysRI7ofENLozStgJO4JQUdinQoowOvTMqRNbTaApnhQpQrIbTUwGz70XqnT9Siiw62nSQFAt1F
rWyFzgv+fAcWlqo1tXvSAS66MEXVwt67kn0nxVxsq9fKN19zvfvA7r6fb2VpPmb7TqqFcZN1nb3P
rCLfGkNZbr2wKPBrRVvzfBN/sqD+fRpYs62GS3OE1Dr3VDepTDQW22e3botvsd/gO1fk11reh8VK
W0uTMotvgYSynpl9cigoAN64OfUceLP+3fmeLE3J7DpSaHrR+o1IDpnuC1RlJQIYhmZv/ByHdISm
0pUYXJgUcxbhreqPuYdk/l4zAgO3SB6sno3enI0m2+F8VxYGCuesP1ZXTbUpUYSaHTCBiz51hhI8
NG386fzH1aUOzIIPbAOZ1d4NDnVRKBSENAA21rUSjG73XNn2xAPOqVOrzwEWhPXvuJWO+C55t/Ub
K6kb7VNV6mTgwewJy/keJooLqbehuKkewadnTXZz/hdd+j2nn5/EmImJLigOTLYUR/7uReF/Umrj
mw3b6cIGZkHsxjH4XZii+z5W1EOrJdjhxKr6FCeKf+FMziLYJdWEDHilYXONTlelmOUPJ9aqlQ4s
rZNZ8I6dFmcq8jrkRGoq73ggfiOJFqYr8Tott3duiuYsXkvLo5aOOMpBUVoV+UDPSx20XYbA04ur
QGRUi10Qwf1PnrPCwI0zSsrB2Z2f/YVwNmfh7FaWIhVgZIeuxmM7bxz/V1G4jzr0yqfSCqIPFzUz
J9LqMudR5aXNocCpBX0dFbVLa6xvy7j8jpiPt3JeLMyUMYtoHiV+IETa7rHfiHCvhNBign6nwItc
4/meLDUx7fAn4aIgkgW+vvL2vBSHTe5Y1VPqwSlaWQxLn5/tGkbeVb2jKO4+6sPW2nUKEMDrFBmh
/flff2G+5xT4QasBlsYRa7l2/PpLqRpJcBNorYUHp9llTvaSd7XWqSvzvrC5vNX2TkarsxocKTqw
t2kki2cwX8Oh9EL1MUxSd2WjXerRLPYdpe6tUpTjHjFGfNpMrd1wtKL/ERaPgxkFK5vAUk9mm0Bg
ckee0vSkstLPSmM8A1itkKIWF75+jNk2MIbpkIrcj+4ptXx1EmurU4yAucFLrqukc31+/pfW1yze
vbxWgib1g0PUW/KgVuDY7IpM08rynaLgnb1Mn53aPr7mik6V7Cke+89OhjRRF3g/G71EcyHLuL2N
3fZ8R9TpN36vqVmsd1oZeH6GuXwSii/kvtG1+hiiQXZlOFTb9NT+osZorvaYNJYNAtbnm11YbW80
95MFnUZjFmt+EhzyBJ0cJLWhGcP+3wwQVvpQGy+bpjdIx0kzJYJcZWQl2pNI++Qo0yL4arsUL853
YmERvJkhnXw9wXWk0jsS2TGVYCBWKNwXN3Y/Ac0ua2Bq+KQBH912HUNnfZ8rbvZDa9Em3aCnpq1c
2JcmYRbyAZLfYzlCMWiCFLpc3KLyNNR42jdUcYGgXLazvGGtTnqBSaUYFT0L7pGsQTqoLx7MELVi
qvE1jAfUky8brFngR3ir2LqVx/fouyQ3daSHXwduviv71tJYzQIetqYN8tLz7zkQ3U2YJXsweso1
0iHf0wbx/fN9WGjlDUt1MlRV4CiZG+r5IQE94cJXSfXxph8SGr42dLzYIRjxvjWqlVfIwgqeG3xo
/SiN0lD9+xYU8EbvHHWfkKG9LPq02RnvYC3h64Emnhq/6l/w/wAxjUgg2dXLRmsaxZPRcqCpeZZa
MCfcijbCi79qcWTtsyL9VkfQIs+3snBiTbCe01YCp7DhBkb+PZc6eFO6QBYwkMYmUod8d74JbYq4
dzbhuRlJn2AQOAIA32de7uokUJtYk+Mu6Ux3sD/Iukdd/spU9bj50cOklR8MLyIDepdJiYsSYtaR
Yt44+K6XmL+jndB1WCYBXi4xmkwAmTdjV9ovAl7P8GCXpqVje5DEydck6kRzZ5PBc2380WpDxSDJ
0VCR9YqscVYQdAur+k249GSe1ITn1oCw16FrgcDWanEvfCCplZ57OyV03MuW2xyfJ5sMDxMzLp5k
AziY2ln/ye5U/8v5OVoIlbfs50knKJnCToVg+KQZbX5wsAjfpSomLOe/Pp227ywAdbZ5weWWbasY
zj5wIwDPMMnQv77V9ayLf6cdJKvvvZn4dn4zRmZmD9vAzFuUmM83Pt0q3mn8bVWedC02dAd2UJvc
Qxn4olXJUywQsVea9s5I6m+JLm7sBk5F5sm16/kUO++1qPHzkxY7PcKiYQiRfxXKZ2Bk/lbTAxv8
QFGs9GmphdmAxpbMoO+6yqHx0G7rGmxNPEVGN1E1NitHwtKwzY4Eo5FGnxZDci9r9beVwXMQ6J02
Xdkh1IYF3zRwNaV6MC3Yup6fqqVVOLsYdjgatWEBnx4yfvJk9BSjwYg3+WXPmrlUkhab1PMDH7Mg
y89vPMU+Uu0njZeiCpxMPTzfi4XJeRMYO53+YKwA/wXhoSvyKv3mBnrcfnQjP8flr0dhGCrL+YaW
wmp+QjDvFFz89H66Rze++uD5LWA6tXmUvfulb0k+uNNPzre2cGt/S2GddKssJuDYaCpY2wQxWq6U
wVOT+RdU+TfIWGPCVwwv59taWgizxRdHIzq20Vg8OaYMHht2J5IcnuhXrrYLMzRXuY4VW83xSCme
PB7Otxp1G1SQZJSCSPMuXQZimrWT8Yo73cwDct17EHCJAbHfiPMbkQYoFUKlj/TtRUMlZteQDvKr
6SYWQxXnZIfz1s9vYZWHny77/GyNaZpEYSQpJpK97dyizg2nuGi0YVhZwwurai7r7ZsGdPdE7ffg
Nx0AO42zMXUcKJumCZERN74jVhSvbGlL0z6ttpMZMSKSaP5glk+pmynXU+wjQ9v70S2mFPZf58dr
qY3pDnTSRlrC6gALHx7GlhzGswrAF6uVJNMcLi24pbe359tZiBAxO2M83XZDFm71FCrasBOK0MtN
EaXSX9mKl/oxO2EGkotNoqEqknmDSeHbBX2cTW4zih6vrNylJmZBrplBx83JbZ4GfJv2qY1FT1wP
+l2FadPaXvz+MIF0+nM6wEAGZmWr8il1cMzM7VbBRReRhvOT8P7iRa/uz68LI1fAxErrrnc7B+dS
lnAHSLyyXLDVskay69YOU4C5W3h/Iv91vtX3T2Y8B/5sNUQ9ue/D0XwclR5a4jXKI3hoXyUR4pPT
G1fxXFR+FfbP5oPsQwf6azGOvf1gcp5b6Uo2fabO9D/VKjgjs18jtj24aqq5F0ZX4vWjo9SG2mLr
l5l/Nxii9g7UxX2t24+oPkSwAl1YV/Gu0BMFqVEfNpvT7TTVy0YEP4fMFeqNB/cfdpbXhIjbSyvK
0MNw6q50P1eNazWIWQbgsVIo4K7nTrYuAOpuZN+4JnK6lmdn6SZJ8CEB1BcbIvx+fsCXFtFsDwTk
6XiA47lB9vjIpl5jf4Dq4K+EwfSVf94WHXcKj5MdI7f6sR4sJ74PWU7Xg4YOXxsMdxG31LbtPp/v
wtJKnbp20khoVZ7i9TldSPEu9NMquMkpY218MfzuaTKzFWPlcF1anrMdEI2TusgL7tu5QLPHS4u7
JudQzWOuCVNT2pAgOhBgUeiNv8/3bmmCZpthrgNPj9EQ3XsOBd/bXG0d7ate2kZ2e76B97cqZ7IY
Px2+TBOiNobBPLQKhNgcjYL2OvYGgeNdo+Pge76VpUmabYiyRWYTSGqAbkYcsrxF5ZQSKlvtms21
20am+NWNgxP014bf6craHvn2DHtnBTrTTJ4sDm5xph8Doj4g8QfwdRvnpWkG10qoO84uTONGvwvA
EGEHpwq/a+KPY5VHsNga5ACTbzisSHOr9hIS8soSWhjuibh0+gvZqfDzXDHqQxOhJ77x4tL85ntJ
iY5DG0QrcbewaMzZOh3wrNBQD6/2TlBio8nW9Bf0wu54fi7f/zqeMX92wdEKxex8w3mpLayXTMdN
NrBjxMrp/P5KQTH1z68LnMyhaSn2S5rr3o2fWGl1lQ7axPU2gydb5sNXisbWym38/elA62/WWo3s
pJt24jHGPuOaJER+3UWo9oLCFysnqTaF6j/XIDKEf7aR9r4HNhFdLwfl+OGLZwXt5AnVxG824uaA
qV9hZ4353WIY4+vQ6J3wFk5v2XyczCkgOUgvVeJ+AwS29zblCO4dqxQ8RnvURs1MRUm0SkwBowqM
xZdSj4EEOUifB6+aokJzQT+wLy1MswbVLy9KQEKP+7NTMrLK3IDi9OSVGtUTEUZhvy3ywbVWAmVp
lc12DMVESAaquvEzgEalP3LoFkCocnOo6zUA3MJSm28O1OX7LpeI85dm80kmFuoWmO/ugE3jyEfF
JvNEstKbhXU26VCehr2hjL6nqdJ+qeJmvIlcdeMXvGbQfVi5syyA+Xiy/NkCYGyywNwEnyS6u50A
nygcbKsHoUEGTzAOa417DwPIoreeR6PsD6ZrR9i4GysL4v2z3nCmn5/stGVgOToIin6vtVgj4A/j
CYhmOydtIv+z12Ck9jJCAlrp7lJrsz0IWctUKnZlvMSoq2wQdttgWObuwqg6lh0p0Yt2urk6Zxzi
m1Hrbv0Z+qC5z0Nl/NA27fjz/NeX1sRs70GUqKgdqCMvCLV3uyFBbkor0MzPwhU38IUQcmYbj4gg
fhpAoV66ltzMxoFcWXyy89oQF87CbBOoshFs6jiyV4dKDf+OUyxIvBKzJR5uOKsYF87DbC/IHYSU
krF2H73IhSU++H1+laFMvZLmXpiIOZibOxyfbUzjpfTwLuxH5efg2/rOb/Rk5VBbmIk5ojtMoIoF
YRo+elJgVYJ/wL2kDr2S/Fv6+iz0QydUfYgawxNVAAsho44MA7rsKnWG8yt1qYFZbFOuidNUJs5L
DJv0UA9O86GU+VqCfiGWJyb16c7RIEAT23Ui9x1VgALvWB/ZsIEMn/AnrXEKkGvV+ffv74Y99e90
jxLgIVwdyR4v5dIyCFI9RmbutJzGYKnUG0vxJ79iDUG8bM3jYGnwZmHuNoPjRl5to3hUtf1zhXBh
vUWQgHPg/OwsHGNzGHfkx3HfWX384hoJDulF9xHPG3RKWt4oMreOah4/nW9pafxm8S4jB9e3XvWO
ZRpjyR3HuzRpP3ra2KFgVcHe9oerPq3ugfjJlchZis1Z6JdYtQhMyGjSN8Vn4WbB4+AMGLSM7lr4
L0zQHEstemcMh86PHvOqKp6BuwfPqDLHKx1Y+vrs5BdO03W5r/mPgg1Lh5cXWvG+xhpkLde0ED5z
NDUm0lXk9IbxgpEQ8mjor28n34ANCiX3VrMKRV7qx2wPoERpE5+h8+LEQGvZDqzDoKAffX5lLUzz
3BcSFmyN20Vf77WykPWdg0LTnVHBnUdFsMGk+nwrS32Yfn4S/7mt6n4MB26v2SLwSVZ3Q6nsShfV
oBXuwtJkzIIdgQK7s+sgfir9DF3dwfqBFK+2ST1NXGVl93hZP2YHu0zbuOw9L3jyPTncam4VvbrV
Kix4aS5mUZ4bvYV0o+09ooJjtAI9IwFzHd82yAzqbWBE7lpwTzHwzsvImgU3nB1hCbB9j8y+vPZd
l1L9UYpJK3rakvExLTaweZ8vGrU5olq6yC/0TZM8alEeIY+l9RyQwHSibGXyFwZujqe2gqH3VKvp
9vREZ+t1P8CrLT+MnfiXH8AiGW5hAc+pMaCG7d4CfvVouZF1g0yXdkRB4cKDZLKOPQ0PLXGhaOta
/BjnkxMC05H73WOHrOeV1NwvbbBGcFvqxjSAJ3HYAV1xHGjAj4aKwIETxNnWRv5uZS9ZWFXzFAv5
mx4xDiV7nHpA1ZUzsVdvyki+OgOHVD5kN2ZWrcz5UldmAe+RKi5Up2g+d63I0QqiCmrua0hF9srd
a6k3s1h3jLzS6wQGbx4iSErhGpwH+qKD3mQ7SDQSdSbzKZJasdKhBVyh8Q84thGWPvITch9WlbUb
jBEH88aTH0KkbAeI+buhDL2dn6ESDcYfBYcWtebzEbrY9mxDCKsgtNAKCB8t1TkO0N48eL8bA3eP
rZVG1aYxxoc+7fJNlfIjpSzW9MMWRnmOz04x3k098o+PhmYd4ipQ4SA4z7kgrYUVQnfVD5O3PZed
yzo6B2rLrBZ2ixrVQxwN4pvhJUnm3XRuVsQvZTPa4IXHPsRtFKNK5PJSYcnuBjHOytsiByrK5sIB
N2ZPh6G16kiDxMKSxUqtb/JoG2vqb0QGd4NtHw1D8XeDRB3fM7AGshN3ZZUt3FmN+VZD9hOy4xA8
gvd277rxOXXsI+pdCI5PR6UH5//8SC8cyHO8d2m7NfoRdfu5lmNwDCzcXIaEs4XjM/vZ+0G5O9/O
wt4/B3qje5ALFOfblxLBkl0qyuHa70iqZ+5aCn1hpzHmO02NWsmIV+uDNGuBlnrneF9rK1Vez3dg
6fOzfcYqgNti0FTuY9AcZryzFM1BKtbEdN6/Pt/EUpDNLhbgIEXfKI13zIsCsWqSNtLvxbUzZCX8
/mYzxphAqukatWNpSuabiRUgxmJq1V6YgRneC13J9FvHHcz6a4UTk77y+l54FM0h36VfCdWAg/xo
6dWtF+cVblZ/ccXYNxG1obfdQxXNrpquNefHcWFN69P4nhyfoQRY7oxV9qClpqoIpCTGKB6u8qxQ
qD2VcRra+wrllXi4sIuzXYLiY9MOvMQ+e5b+VXN0+7tT6KSsmhwHDg+1/LL91JsmeeAMxa6VXi4s
yDkEXLg+isi9yB+xGq2MG1FQ/bxWq9H4dn4UF7agOQjcMHynVssy/iwrp0ARnsy6AgwHtR+UO8Wd
CTpjZd0v9WT6+cl8DUMfxmkWJo+D1STPnhZZj1nm/jzfjaWPz7aFsMqsNkNx5SHWLHwkZOlTiBy1
vl4rJi2E0RwFLtNY1XlGJo+UWQNz75dpEj2ABHF02O+ujyn1yoQvNTTbHmLp2EiZMExNBMR8E7Li
xNVgJ9XeVNQ1cMlSnlyf7QrIqdaIWdT5vuuK9gpNVW8bNuOIs3GHYhXxw+UnQShXdDvPqKObvH6u
8+peadO/LpqwOVRcGRStziIMPnV3klcP4+CmsA3nskGcA8OlWTlDg2f0Z/9NNKwc9W1TVua9avj5
y/kOLGx4c3S4lZmSdEOsHC0XhGbo1a8y6rcpV2rNr247MClX+ZiSgPLXbgsLa1ybNsKTAEojJxhM
zbZ+YBtoyFsLNIG/jYe0676c79LC0ptDxbUO+ZI87rxjqoaqQQqyGCcNJ65bkQzXtu2lcZttA82Y
660xpt4RqTh3I8LiOAQSU0DJdQS7ot+G5j9AT/uZjMavy7o12xtc1arCHkH01xJV7B2qcepVKTWu
8jZ6xeebWOqU9ufU+CIIzV4zlCOeGfmV1TnXMsBFNoyns0+zjkhQ3qh1/NROr8jzTS6FsDbbKBB2
QW9MrYafaE/6D8gt+ptUBPmNryS4jhV1uO08396GRefdIHU36bH7FVYa7ncbu8/t+d9iaU3O9hEK
90IPEWl7ERjXfva6lMkDIHJz/usLC3JS1Tld8ThCF1GDD8orqt3NNQn3bGfgf3OVaQT0ZU3MbhFm
UuJt7XbBa8A9NVRb76a2UZqSvbdmI7vUidm1YQBaLfqoz45OmJc3Ar3Pu7SH/l/Xq8jdhSvl5NR3
Ok7S1+02KHz7mLdkWyZt8XxEf8qeXsg57qLSRFH70n1ojhPuTKkLBYO+V3Tw6p1IyuJjpMXlypwv
rKg526IzQx4QhqyO6HWNKKFHCWpvVRp4FyZG5jyLpvSwSkoD+yh169CN3r2jRcnf4+SM5m1viof/
RZguzf5sZ7CwzkqMsiuOQq2NXTod4ZZk9tGJzFaW8NKIzTYCvAdQj8Qc+JiXCUr1JMYQ0AfV+fuy
CJmF+BBkimLGvjzGkkQ0Ofb2XsvN5541t3IHXVi+c7Q2sO8A62bhHLW+Z7/E9NQS8jWdIKkDYI23
F1E/pXvOd2hhvOa4beRG6zSL8/EFMx/cY0WCXVN55eeDHazcDRYmfQ7Z1lJSiLVXpH/fDbi5b/Gx
G3Z1aT1f1oV5wNt5Evtm7h5R4FZB3unO7ah2Ynf+60u//vTzk4tGl+pdapRjekytJA1vUqUgQBp2
4uzJ1JN0DRm+NA/Tz0+a4SjMUGDLhuNg61+9QMPXLrm04DQpwp1+3BFlH/mWHJCrj342E40FOMba
FjIN8zsZ+zk22xkVCxHgYTh6Q1Le4Y+LB2aaWMfBb/KN3qw+cZdGaB7ZsqsbM3b7o1Sh0GJs6ur4
+2baSv5t6fOzyAbQbCKC28avvdG/RChlbAs8FrfnF9H7D0t9DsyWRhNYIXe9o3Q5j0qBc2doV/nB
z4GJZpxTlYMD9fm23l+w+hym7bmIz/aFUR8bfYT1NWpgbfQe1yIf97fLmpid4nHNWjJl1dFEJvFR
CHGOvoo7tek/Fa2SF8+XNTMLbG80Cz91w+qzpjATTkjJ9KqGmH1NfjJ7Pd/G+9OOCPGfoeEVXqgo
oz4cNRcqYN718qUune6i81ufIxe1oqxylTwW8tuY4pSOdYQQ363cs98PPH0OVCxzrOObMmmPJSoM
u1Kr5E06naZBALcnGv01iMTSgpqd2tMjxdBipzmiWPurG8jmGG39jeTOGqZqqSOzyMZl3CzafvBf
+4RwABIxKdrqTyLSwn2u2yvIpKWZngV4Koo+BKJaHtOx/SBU30VIwvxx0SqawwaNolI7R2n5dtJp
ZMcpf8Q9j97zX3//SgAM+c81GmMaipKulv41/eZGaN5FqXajxMbhraHRab+hapuvrKqFYZqDBr1O
TdQOVWaunBJixfRo89zk+/meLH18FtFWagjdHsmzlqrS3YixMz+5lbv2Qlr6+iyWtRpF7MpNy2Ne
qaNPtbWfrBPz5DJQlf4P7F+PoRc+lcUPh71071fK+DRJxmzPj837z2asIv6cZcHGEAVZV/zI67ir
MNgra0utdq7aD4V13WiZXe8dAWr+GjntxMQAr/BGz7nSMbDzLpufeTHZQC29LupSewmdwrvyM8/a
1sg+rqzjhfmZF5ORxtZ7ywnNB1yIihQ3CoVsSiErbHnOD+FSA7MFEDiGhH1Yqi9RMQhxFFGnH8aR
s+rz+e8vTdFsJ9Txyrb0Buh84auAnPosvcbpKe2bT1EX9A9xUebbEAHxoS8v27TmtKMmSvMYb7D4
L/B2WNAoUXjNe3Mtj7swXnMd3bhBCwjms/2gBRDWNyQ9zR57prL8cH68Fq49cxRlPqS5CJAYf3BS
QCmNnzy93WxJb3mIPtefLoZB6HM4pRXobY3N27gXhfuhtIGfuRm6BOf7sTBO9uy+Y1mmwiupsB5w
GvTi+0ZVG5Oat9CtyxauPd8XtTIJw6hJcAj3650HOPSVA6VYC7yFA/YfcMpQRL5Wj81fqsPjrgzt
eBNP94PIcLSrFg31y647czClCOJET4c2fGikiAOMEyw32fVeG0a78xOx1JHZHtmNVtck1RgfgYR1
uKJyiDe6NRWmAQGgRn17vpml+Z7FeY7sYY/hacKbzxrte5/8V3OtpUkSXnbI2rMbD8RVxG0QtYLD
rhJ4TWO6YjuqYkhXBmqpB/PLDgYhwsML5ojBuHUrkYX5YgaRvYYin37Pf7759H/gI6mEqXpNclp0
dqh+z7GDaX6FVV/ID4GZ6Pm2Gxvb+zDqRqfch0Wk/OhzguY6tXXtq9+1gY9nkVG2BcUpFZ+eLvTV
8W5A4Yn/H2M8gVctkms7XGNCZaMh99vcQ/NIihv0WsNio2mD7m5axUqyezN0DE6QIsZQ50Ejwexc
Q1Vt1fvUtCPrm6G/laUcjHj4WyROSvcBXGFFkiB2iuIDEvVZfF3KyJOPhAOiJtqoGvGvnCHk7iPd
MjVJjqDA/6pEqeqsAVumM2k+hOigv1GDTh78muOHahn26rWP78B24NGxEaoVYr6H/Mv/+zKempit
Mo890e66aNyXaW7Yhxwj2OaxplCyJkj63iqbGpitMjHWRSqqRr02ovDBUHTjukVjfQXl9N5hy8fn
+e7QHFQNGc7uZjDaEPS3GLaG5t4PjvEjpJa08Ts3IqGPuhluXceLRmyumZEmvlvXjlBJFw9GgiN8
OGxUd6h+nf/8wpzPtTK0HOlhK3aZc896Erj0bFuWwUaRzs/zDSxMyDz3bSlpIEaVGTd0paMcZncP
o+H3X85/fenXn35+smTLWhpuAdgbPlwur2FCYXHujy8unPkLkjDTnE/9OmkBKa7RUvj59RsQv7QH
Z9+Wq2DG995R09dnpwccSFm1fuftDan+Hiwes8n4Qirvo+cXHXhG/a6G/7lypC8N1uwMSU0UgXFn
H/YwL0t1i+xUkE3el01pb4IaAPMaTvq9M3Hq1SzKOUlSfDnUaVH5P7yJ7m8lubVLfAAYWmWtXESX
xm4W6v9N2rc0yYkzXf8iIkAIAVuqiuqrL227u8sbwvaMxV3cJBC//j342/TITfEE32w80QtUkjJT
qVSec3pKCZTypuReUPVqF794DdIkgrI9S1js9FV3QBPe1rP/e3kjpmTWwNuBJ12l0d9WtHkXodjz
3PbDl9Fx70Pg5aEGvJGfruyRWfzWSeXKpmQJ2H6smtzT3COncHbH25CoPUy5y1yM3FHXNCUkqQk0
rCGBB8bXWzyukY0unBV/txebeOMvlQIb+Nxw997WJHisUAwCmg8yvRvhcCUE/0VXUs5Q7PEGrE/L
AGyHFNfJhgpTVNWoxBVMHe3Kg3x5qO6tfa1My4IZMYAhSvaZSkhctf1jH+CFMPNw7Rnn+lw7cqsS
sbb1RixAu1nuS0UJhHNKXR8Hf/4XnaRWZPuk2WIAXNsdIwQgqensEbiR+8Rz+m/CL/Stk3rDVuF9
7fOG42s1g+8Conr3gnthHvV+5RTgYLPmLRbmtQEMn4fOJA73cpE796QTHGSQge8jqPz81/Xz5P3v
/1UVZ5AcUr6q3XuNqtlBC4/ENqvF5+tffz8u/lUHb5PCq0Uq3HvOah6j3xvkGnxiUUaZc/S58/v6
MO8bEvQ9/+uCqLrKEmpLJOYTXj4Er3+hmxyaZna9B+rohW5oODlvQSA4Zo17n0j5k+R4O1M2hJ+u
//y1PVim9SaCyLoa2w7vZvdVUs0fRpoVvyE10u64SC0/fRn1zde1hE4En3P89FI8I9x6R0i68V3R
+6/6N3RzaaDtFIyqefJYsR4N/awlh9xttyDFa3trOHDbhcKpet+JlxH48ssb5X2fAsB39q2+4cLc
BxGJT0AKa7fKfdAVUv8WYmQbKcja3hr+W/BpThdlzriqmvywSDpELsexveu3mzXvloZBEYYhuQc9
X3cqMj97dSCCuZFvrPx2s+ZN0DY0Zc5EYlmEykP7VeXbB6stpnBjcd4/21Ak/a9pchzJMiibEIav
PlSu+6JrDd4WK72RQ/dIB1RWq7L3IifZulysWJMJh6/aQE/Q+QvvNUVz5rHqXXWL1hTo7arc37o1
rQ2y/P2Nx8k8YyO4EXFkI5V1o2wY/ZsMIvZHT1XtRsxYG8P0akiChW4XsHMruATfO0yq5ajCuDNE
Ya4b1/sZ4F/FcDnTWk+VQ2KGNJZmjovrJcPBJhZaeaAvoALoKr2FxV4bzfDzkdSQFJiRDDB8nSny
wlqXH3hBn7x0mg9uEmw95axZneHw4DBHk7aS4T2HRvC9DRXFQ9vDvnUAps7Se5JQAP0JsaU6yhXd
SBKXc+LvSoNrVnlbMEo4XVmH97SSDK9fg4CQMcQw42yCtlec2sMW+H/FMMx6b94yLWETTpzlxJ0j
Du1JFrF6bh+mmYvn66axMh2z0osmg1JVdkXiVtXTDx/HwIcm8N3ufoTOY/Y40srbyCBWYtBfZV/R
Bdk0uXac0zR44F2iHqhvvV6fxtrHl+m9cdQWknWpmFBqKMY+vCNgAIIWM9kitFuxaLPiW8jA0r0N
O8sy3ZWHBBLSn4Ik7e3IJqn9BDCKSA/SIuGe1kGc9Gbpl4wEXtliV+QoLlDDhr4nZAjufVeLb/sW
zMjYIbnedXmK4knhuWAbBxeQ82UaQjA47fu+EQQSBXE4JdrwPvDS5jno/fx3Lol7vv71NdcwHJ9M
BdEJ4iYHFZxM0Zda/WL+0N5O3aR3TsA47iXwUioIfNw07bQ/jtDhPQy4fWxE5BV7NUu+ibBUYaMr
Pm4bXz4q0GPgJcFNdvoaW+oOb9xBjni6c6BxGMOVbeg2Z5pYL/NsiX5fQmFi4gVhOd6xg+A+6Qvr
BeK4qFZ0kLveCLJ/SmzvRFlm+DMLwsYDxV+68Hg6Hwla4EExHkaJT7/TqhqPSUC+gKjoi6bDya9A
/ozG4DBwwqhcKBKsWcVpWj4t/143uLX9WgzxzYJqn9nQwZ3xe0A1wKKqA1gvRFF9X+ZqypDhBVzJ
Eif/fS+rMiILb1UK19/4+soxyQxfD0Ll+OB28u+hIFvFTKobMWocKDkwBJU3nOQgHtT89X9gsV45
VUw1MprwsFBI7NGrTvMfjKb/JAGyv5GV08Py+LcxsT+1xvfMxIgDLEF7NVo8g3uGtBPMj/2R9L4d
QR38kekM4hwh/a5L7ytINfmBQZD7rFCkTLPmoc4AjLtuG2uTNSJFBS17aDcrN+41HADK8nDlaha/
5qltTqC+y/e8a+JU+Atf39j91It2PmvivkhPiUPNN8ETKxZuYutRuLV7Am6hLPqTuicBtCetYrMf
412iwOXHL2frGw8S/ax6NBLAgxIJPEFugf/FBqUnHTxUdOQXAIV+t9qFyspUPdud95BTtZF5rGyQ
2SkB5s3ZwXswhg54d7ad4KIVEoQ8RGNR2m7xc62cSZ4RIiD3mspWzV0WzaWdRbQEgctU/0I23m4c
SWvzWLbuzRKyAGRiE85TfByEzceqc7GEdfI4eir57DvFRvvV2kTMcOE3tG66ZbmkLlAgptkNBKwf
cn+TgnDN1ozkoGoA32fdYgtLZM+SEbcCtas/d7E0IyjAkPBoI4dlu4dkPFZu4ICsaU9z2vJ1w9tJ
AP7cGgKbWZRlDPTp02DHROLd7HowWVkaEycvG38qJADUOGisqb1BFp4cabPTE0xUPCl7OyEKAues
wDXpD2uDD/B90dSfhmZLsWElWzYh760GrV9dVjTWBfuuKyCweO092a78DEG+i0q90/WlWnEHE+Iu
QGI5+cMyTtM/toU6UTZ+a6f2cRjTvdthODUrUwHa0pHGJEnyUwLqgEM3WM/7JmD4M9o6uNOUmsaC
zj/GtP613JEXdjq32RKxWlsjw5erKlA6G2askQriZES3LF4EHubGbw5T0f+8Po81mzXcmeUtkUpQ
GsO6+BGsmcVB9MnGIq193PDmEcoBcw4y95ijme4kwuCfoC/t475fbjhzBSUxiHl0NM5m9OVlaXWB
/NbOqouJWx/ZUEnLsmjcBs1DB3qLAgLmeEP82qruZwh9x30hw0SrjzPY1qsAZiTtuoh4qX80wM3t
/LhxbNMAodROPRiQjR9sS/rkbNORrOytiUAnUH6oO89eQO5LEz+dUTDy6p2R+i/8+ahcQHEKC0Uo
wMMjCU2nA8rnw8bKrIQ5d5nUm9NYptSqsp7Be73xM9O4GtpV8ZXz9IagHdMfNs+zlfPYNXxY19JC
ZzqCthTMjij4+tHi1GXHXMt91RMTgc5ZaMlZaTe2w/JrISoVWaXYQ8+HA9M1HFh2Li9HhuiQ2Voc
EtrkN2i63PlsYaLN8WAH3te5RewBE+9RB2ggBc3GqRu2oNErq2+iyceinWxbzW7c1o0DS/K+67kS
D9AfsM7Xg9CKIZmIcj1KN8tq5sLFgk8jwn/fjkdaTj8KoNRKx95qM4NdvnNX+gtVnkhLQfwXZ38t
nnuNZK4EyU98fQ4rnmwCyEXuaTG1BFEayPtI4iqOlGuz1XltD4xTePTY4PUeTmHwNFc9jjAwtaCZ
fi71baesdDjtm4Th0VnmUWr31I1J442HNveHw5xu0UiszcHwYmbVEqj+icaA2ocPxMrmzyOoTaIp
7/Yox8LTzCa4rGh7p5GTG7NxsEAlBUWH3g42gFBrO2y4cZFOZY6SlRsnXpOcZFvJWCFl2bfy5jns
uQBlSBsft8B7qTvgbmpnjyAQlsVsfet9rbO+V1h5Js5Vxt1oovVWv9DKspg9bqzKICYxIf7oEFiV
AgSO0AfLug2LXAkNZoubZmXfYjHcuOhByCBBzHsrRtzJba8UnxOkEUqBJmbXHvzV7dYVVCp3oDFk
xKsPdjD3T23TbtnmivmbyO4QUO7Cmxw3riU8uACL47EiyKZHL3WO+yZguK+Nt/FyCBBHKwir4OEJ
j06dHbiHfV83/DdTddeWU+/GgVMOuDFho+3auuz7uJFB9zYtCensYim+jF/GlNfR0O9NEM2eNs06
twYpjhe7PlBUDuSXozSDBsP13762s4bv8hwYXn8M4Ls+ah8cYOc7e8lBaT7v6mN0zQY2AmCeF8wJ
4poSlyAB9a3Xb5ZeV1zM7FojtGSjMzZwMcGeMmcBVTR3zGaf+JB/DZst/biVVTIb1zI/7FWSwXzQ
cY/CygS4H0imfuUL8971fViJRGb3Wp/bpEaq5YIWzf7Rz3l98HMQhez7+DKtN8kul3witeBuLLLx
dcxmFv0PCe7aLzccl4c05QloN2NIEIC2rKh/BW211e+ztvCG30IPx3W7WhMc6rgEgEypAUULXoQt
gFP3hQYTs21P/dRxOyxA6YkGv0Ng1+m5VvrffUtvHLwiGb3RbeoS3fPuhJY6AYYVxLYt8MRKhcA2
3FeiKbusS7U8NaovUJp4SJriKUEVpQ62otu7fDJeSEzAti2kPVeDmtNonAThX7mV+eyXhIhQ85vy
xM0PvpfkvzToUuZPunZTNUVMlIEP0i3h5Fl6GMK20O0hbGyIfm20xL9vdsSEdtt+nme91WHmQ5dD
jxDqlMCkbfUmrH19iTdvPQai527gofm6tbvHohzd44SS+q50m5hNbJlv5zbQQOhF6v2vaAwoT6mL
2+0egyN/gbjJZDOqCdrGcZsijof+PrkpDfq+OxKzh63LAACoKNLIQYxj1I6DF/2BWRd2Oh/3/X7D
4ykLcOEMOycOUFZzuecdoO617+GWmFozYHepBWhE8G5e4+mFUehJNAnnG++ea0Zj+LpULB2lJ9B9
nqs00n3RnZy0zDasZnn9/fsGSELD1QVXwCRKAExkqGN6wgM3mOC6Rx8PSUMf+aGVbljQyiabzWyQ
0htVr9CNsTTRi2FKjqMLbqWuhQLMrj02G9qWa38j2gCld45cT49EHPMZ5FT7vm74bu/WrZMsnTej
RC+kE3bHKSyT076PL4H4TWCo5grC33UFC+rFJ+4q+5RbSXZ7/ePvZzMkWHbkzcchRgy96yTDyhcg
S4by0ROYcCcQlISPkM7LgT/ew8uMmG7CtxNWWnjrajESYfQb9DGz+6Cb9rWPgPHyv/PQ0lGqF1gk
u1Jj/GcLmmr4eX2RVrzMlG2pBlwUICyO7U1BAGV3gp5mzfYIES8LY/gwb8mc9xA+jploHwom+4NT
Jd2+2GZ2n/VTamlVIUD8YYaBYmTzARIx7saJuGI9ZseZAFQv6egUxn+krimDZquNx2byb2DTp1L7
G3FoZf3NnrMK6VhD6BIeAOIAF2V5+B/IYRY3eifImW1mHIgqkoYqRDXc+bgwXJNCfhB9cLMNdFn7
/YYHB3h3KuquwTLN44w8fhhoeizDZny6bp9rUzCcmGUV7ya0gMXAL2eHRQGE+PN5qSqXpb/1Src2
ieXvbyJF4egEfKMah4Fl9x/6QDcLbgPPFBubvHIG+IYHZ64/2LVc3GDRr2txA42yhPw7ged6406y
NgL57wwyxjmgLS7ghVbdofETpV/ImZ4mTTcewtf2wfBkMekJta4aA1Dpga6fPUAdMiYZ6oKBO23M
Ym0fjEPZbjq0ohSonNqLpgHUS/5pfbbF4bFy4pttZmNZeFUwIBWCCs8dWJpv+IRbjxBoloIy+pB7
32udbtSXV7bD7DkjfBhk67YszvygcYBoIm3hhlHhkayO8UTVtBvlgLWBjNOZBJUglo0YWEz6W+ZJ
dhcCD1Fn1tYhurIlZvNZIBsxg7sRAzRZ+BpAivsF0KOtSsDa15dpvXE8oso8VARfB2uxgLAtKPa3
uxPW1sb06mKEFr3VoGeYo2sxQ9H2WDleeSjDnSgLYnaTQU1qthNwFsdoroIskQX+dYLujeP12Pfu
ERQQM7Hr/YRPLQBez8iqP/aKF1HZg/vWymMqcXV3mbeRKb3r3BjIsCKQc4oG7D/NM5TJYuKrL6GX
PQ0wWfSkbPGNrI2x/P3NVlOuAYkMlPOM1p3bUid1VLPs45DWB5KMX64v2LvmhHkY5qRFR7uu7p3n
YNT5xz7k2akGc8tGRrA2A8OeJA2gnUwT+zlLYKxUjkdStY9yru8Hf9fDFGZgnBSOO8+VrFPnuUwU
5MnGYC5voIli/bi+QO92P+Lz5jHBi4GyjtjPvfTuAd74KCa8bYpRxQOpj07jfXfz4UNON9/93/VB
DGgcG1kAtWIiPftZKs99CnWZzDdQRsLRgauc2CI7XnMU49zw84m50PImF56PsSr8WED9yGn8W6ir
3cmgerq+eu+eIAExU8JgLJyJS6weuNGeNCjDo8r1UUjuH3Nr+pik9tln6c31sVYWzswLsxHP0FXS
kwuxmzsysq/5zG6pXX29/vkVWzYzw0YXFvQxW3IZNYPKUvYkHfapBMZtVMPG0bSyKSbzTNgMfhpA
BPS5r6qHSowfClHezzR8BNbzUTRsT5kAm2L4fAsRWJBFWPNzL4gAWrkKzvmQhfH1dVqbhOHzTbNw
Ldel/cy7OgbIExfUdvq8bDOYciHr5A2frw+0tt+G4ycduOnApTE/hxSdyMNYQcRd4U3IGmv26foQ
K9HRlO4TVTEyrx3mZ5qp+VMy9NZtY7nyn+tfX5uA4emhZxWN79fzc+fx8DjbPR5Gc9XGUpOt83Bt
Aoabt+FYJlprbLVCbxVhKAZVnrfFqLjiEmZ+OHCL9GNpz88OOs/aDt4NpptzO47/uHO1kUWvLJKZ
FzZdnjt1I+fnJOTOCSRo40E6SKFxBJbn6/uwskgmGiGYZD0QYYnnCdojj2jAfrWbsdiISmsfX9bu
zSGO/jOlkVFNzyDpHCNB5Wcg0TeSkBVXM1X5ii50qD1mwWUY6qeC6TNIWr6PoYxtMf+G6MdGWFrb
gmVqb6Zgh9oPLFkEl4w5H1GA/eijZWnuhy3C+DUzMhy5bXUScNfyL75ip8CzIjz+fQyG+gyc2sYW
r62UcYrTIYW4fWbz59kdvpDsc9PXd6XKTrO0Ir6p9Lk2EcOhZVJTtBsq/kxtCKMuM+k99TlAKrrQ
yl431rWZGB7NK9HKbsIYrqa/lyEQN2557t0uIjbbh+nKwW2CBWTfsp6HnnsBp9THcf5KRH1cLEtg
WwD2aAKxkSKu+IcJHGh7EEp4YPK7JCM70rD+tG23K9thYgbwfBIw6La7FxqOxxowVavvIzJ5RxfD
XN+NtSGWv79xDQcUOb5dheQCbaQ72JX2usipwoPjvl4fYMX3TFjABD7tzE3K5BubwtsGKYAT6DsA
vvZFEM9w7cIaggSrRP4sEX7/clvyFHvMkaqXbCvZXNtjw8FlOeYFLpbuJSvIxz+8/5a3SUW9kqB7
hmsT220qUKROlxxyFiGKRS6tzhQXvSX9S8NP7QDRic7f08cUEBMdMDb5pAD6qC6kUSm9w5v5UH/J
w9zZ0qNdsyjDv2tLqDQM0+5i1QBdZYec5NN8rlraNXk0C2cUaVRIO8n/vW5gK8tnIgZ4kvC+bHV3
GcPkUCIAdxaugKBSnzJ1TBFTlMTfN01hJa6YEAKWN+jY7VhzCRFIlp0qYGlCT9FYq7hGkggs40ak
XBtqiaBvfJM7kmUAvDQXgdkss4N916M6hlMRT6jsOpwdr6/hSkw2oQQJGu5VEvjNZWTjZw19J4aC
A+SDjhX9mWZbKL+1UZYQ8WY+PbpeadPazWXoh9sOVj03WUyb4BGl0gO4aKPrk1lbNiMkhEPq5i3V
zUVDLn4ZaqmCFyrBIzqqEJlEvXTvuhlxQXRTNxa2EJdwFseUfyNld8uz5JDXv3K9dS1cM3AjPoCD
yx4ANhUX9M9EeOk7J5pGqhRHoHuiZT5LgTnH/PYtn5EDjICLOV5XiUs/gFfehcDCckWEDy0t6v9f
SQ01QgVKQ8R3kNo81za5gRZ77E/qFpRQxyl1Tr3VbFj3SvQ2gQhl3zvoL3PD17b0hgX9WLCoFbRu
N1ZsJeKZAITe6dK+E0V+KXBMo5ftDtqwnwZw+obVVqK8coq6RiiQo29lmXLSS0LQPhVAi2gRzM1C
Z2MKfzjx/no2CogJRbDx2cyxeuuV0Bl0GZEinIKgdMC7phTHDhRdU3tApQpNYggVTX1fEXSr4HWJ
OBL6CXjr89ryRkguS1RG+mR8pamuhttJMMU2zvq1fTTiRx1Kt7f8mryysKHNDcjwPcSPGV2VGwOs
BCgT0iDCrs3BqWW/ygx0VXVErUmPXUSnKXfP0usglQr54qEND5PPq3bjgrg2LSOI4GrIm06H02tR
ctd7wFOyU31VNqim9x35Jryh9fjM61Q1ryRtxA8AG8l3rib67Xq8WPv5RrxgqsNjcun1r2Jp0jqi
693pzxJvK8H5+gBru2JEiRFVCz8M++HVSqpodpyDw+gpgWt5FbmHOGF8fZgVFzOBDjNFD7bfqe7V
TepM/iDjBIXyAAQoxfdh8hn/cn2YldmYaAcwtSagOSqa18wV98uxAewDOGHo/XJuLG+c14dZOTRM
tEOVBqqaIbD62qItb4niHOdr1oOcKAAFv+3gybmIu2RnqmLiH4ra8TULZPW8AFqXCumSFfUtPWnH
eeH8GyV645ltxdxMJb0QfZ5Jgnaa17Dsw6/9WKVfBZvF0/VlWwnlZBn1TYrScD4zxJn0FeRQ6bGY
mjluQueGFHQ+9nOzJYu8ZmuGy7cqCDNdFelrLRkkT7BQnXWnKqsvDp0eUm+DpWJtGCNzmECDjDaD
LngpfCjf52Wc+v5lTHfxsQWI9P9dLC5slITSNniBOvjUX5KwKtNowIOxte9yajICS2AqC4n35pcF
4cp9Cyk+v5lmGuVAul7f8JVk0QRHQEMsH+umZi8OS0XcQqE4StougSgJvFGS4DhIVAVbyNYfrw+4
Yr8mYAIMvTMYmRLvRalh/JAmlXwp2QSmzeufX9lyEzEhgpxS1aXkxef92J1pb/vOfeiofj6lbCrG
jWC5NovFf974CScW+IahDn8ai+kzAWArAoPLFtPcihOaWAne9bMn8iA/8WGMl40QnXxV1L/rknCj
Irg2hOHnwEKCGNguhpekyqwXhwh04caTyLU3RwrJrz1+KkLb2lquteEMfxc98RhVdn4qOhV8ShJS
HxJ0qd21Q1EBMkbd39d3f20cw+EFC/F4W6n0VPTl177FO19GxN3SzTwvjQ/XB1nbe8PtCfQEOEnH
9JRMyEUBOA8OatyFhAqIYxz2TAMGkmuWnwDc/paB0SQqySbWYWV5TCDF5Oi27SZYban6Y4/Dz6b8
41JBtUP3smtxTDiFmznMFV5WvuAAYT/yMUtf0B3V7+qqDogJo0CwtWbo7xYvvuSgpq/LYJaHOnH5
1sm0tkTL3984trScJsz6vHgRA39pp/Qflttnd6Z37uZ9diVEmTzAbS5EDh79/KXgxfgIxmEaHova
ozpSILHfostdm4jh4QqPUYOeWBlnIv0MlrJPPnVPeMy9C0DavRFs18Yw3LpnruZhJ6sYMkHipnLL
4bdqZHbu8w6SioEO2i/7rMrw62qeakcEXhk3hTtGHiTFotm1dyGYYFSGQ08ZlTSvkzKeeOf99JAJ
yxMwQfQrlBDKPN43BcOxez7lrEJJKZ7FIA6OyKbzPE5bxB7vxyTHRFg4uV8zdPBhJ9wuK2/6vE9f
KRgIho0r1PtZu2NiJRo+aBFYWKKE4EJYj2F2Tmta3rKJZ0e/7jXqV+MWVnBtMsuPeOODfsvrAvWe
MtZd/sXD6XASTk/Pe/bBMaETNoWkkec12IecfkwhBnWYauCs9318cfk3vxwNcDwTUwFLGltyK7UU
oNsCm/T1r79/p3FM7ERCqF+6GeEvdQEAUyPJn0pYyMuTbLo5mpEtuPWvVG7dod53b8eUxAO3JWO8
r8tYOOHNWDpgjPFAgoI7mgJL+c5JGa6tkTU7QzfyF9BA3LQUFPj0rkUvatqDP9YNv+b2V+05Ozff
8PSqCFPOhtz6yriNAmI9irE6lo2y9xVEHRNiEYBWsQ3L0Hperp3LlXN5dtPzcCLjcEA6vRFM3j9C
HBNg0c46IEUfpGDPkgBVIfsQE7gzttOQFVMz2/Ccspa2rJn1nJf1fTo6hxK5YJHJgyzkyamqc1I/
ttVWdFlx+L968UTJ8yYk5YK3gMtw8H7XJ+WNU7hxfqyt12Lhb/yy9mQ7eRoXQGhZTQdH0Sq2+8I9
Q9l8i8B5xVnMPjyvZ6xxtV/GPO38W2yZe+7Lwb7x0GcYBdUmDf7aOMa5HoKSjeZWUKDqPUv3zvFn
K7ih6II9cJqkl75JOf15Pd6sDWUc704DcDkgJGXcy2D8rqZ5+FCHHpTtg3Imn2duQWbp+kgrx4vZ
o+dn0EaYSZ/HXTfmjx2pnjJWgm6Jpmegi93I97faPv8k0n8Xeh2zOw9PSp0IVeU/ExSFchSQHRzx
3E5vvNmCJII4SygrtWq8UQE97ZudcfR3FciwqNPlsT/nNzbnMfJwkNIk/UdcIs9z7m9VsVeW0WzW
a0DvDLb5Jl/aR76UAAMdoH+cHlxI0EEZPIuTgW2hjdeGWuoJbzzKkxYbLJfDDAv5L7L+Am2z+X0C
mSorrJ3IT4evuxbP7NpjE4RKpqEoYi/hX4Ix+Td3rNdekbOrnTpyu/z39XHeL4Q4Zuse9Lp9EaKm
H1N/LqLanZ9HVd42nroJhPrW9/rzkHnx9bFW4p3Zv5d0Y+l3nV/Egxsm5Og7ed6fypLUasPi1gZY
/v5mdwTxPILNYc+VIoehKy6yyHbuhxEUSj90am6JPMYb46NfWgCzh9WHoXJPFsSEoQJbbBS/1uZg
JAaZGnJ7Ciw8io0FtQ5lG+SPAAOPciNXW7NgIxfw7XZoxt7GO69IzrPXF8ht1UlM8+0cFO1hyLbE
ftYmYri/QiooQQ6OgTo3uzBXzZc+8MIteZ+Vz5s9fGkyWoOySB5DR1o6UQC26CnSmZzSfdZqNvBZ
bo27ERwttsZcQ6FItzES270/f9meN6ZqcaYSzQf4Ak/tizsI986y59raSC9XTn4TywEG/yHJUoV3
ssH64JUDuCPSMQ5IstXusbb8y8Bvf7+WzE/xbhYPQffTKwb3u2+nw9bqrEQlkxjYcgvbAgVMHns4
OgAT+oCa8CfAR/+twKA19N5JabGF+15xCBPYQTxrZNpN8ziwk4cpRS1bpfOzmzUxdR07AgX2eVf4
M9mBSTY4WLIsB0ezL48QVphj3FSdXc3RDjP8OvRYMNsOAvksqxqqiSm3PoB8AL2n13/9SlbEDHfW
4Nylc4W4pIvUj3nJbjy7huR80Rznodioz67shdm9Nzgj93wvz2NWzaiShkOMwHpWFLV43kyvtu9v
ERitTOev9r1sBJe6V2DXIVszzf53j6qbqp7AB7GlFb42hOHiI7rVC1rAsNK2e0BWHyXa4oeJhsDq
+fsy/L84fh3CW9ROsxiqd90pqBwHKY/oHkAcsSWisjYNw9OHiXbCHmC2YVefQoZphMUrNBruvHkX
8ixwzG6+oQ6KClyyedyjSeNUg+bsRJP55brhrkQqzzi5+4k4gbKTNJ5BYPBRhPl802Yz2dcj6Jht
fGlXVTXXWB7wrEA/a1QcBElbffwrYdzs2kvcLPTdESZU1OmBN/23HI1tU91sPKquba3h08oq8zQb
gxQsgu7PzGXPxJakjBrHEVFLx3aLRmdlHLNXjw2zK32KaVBfPab1/LGyB0zDeR16vRGe/p+u3zs3
HLNDz5sqPlS2k33DXZoGt34Wztl5EDX5N/Qc74uoLJd8Y102d0cIuwoLckN9nqknJ8y68b7TdsZj
K8+L76zGfwcJLFbwpWReZt9JXHOT777UaXIcKgv/y72i4hEVImNHSDqBo8lHQxuXvm6O3Ty26qg0
k8GhKujkR2TwUCVMO8vm544EyBjRUcXa9lyBFP61ZrXVxEGi/Ozgd4NXHJUsIMXoOVyMx0b53D0O
dT3/g3aO4EJ07lSRSrr+daZ4nzxAQXq6gcQp+1xwAjWbQMzNh9JSkCqbQjkG4cEGM3d39Gq0D3kq
mIdo1IG2brnF5/QLKTyKWgoHkWRUtiCji3qgJj/PRUvFT5KowoqdnAhQHGp3+FUXA46YtsGF68RI
2FhH4qNcdWCNr0nE3a5yPrQpNEJegdcPrKdUkdm77xynUAeaBwmLRJlLfY9IWH+cPauFgMxIGZ0+
ML/TVB680mr0IWCzm8RzM6niDNXcNrhJhq6juG3ZWck/+Q3g+v8S3RXO534G10l7wJ67h9wu5QPl
jMpj2NkyLh10Go6ZmMMjtiD0P3tNm9bHBndg+gjMrktvcs1z9JewNBjySzVbhfMBDZFJGc0afScH
1olgvEf3RjqhP7rQTtQJxe1jiSrUwi8xe1i1NMjRz176WeafQTVZ39mg0VA08gZeit+QTRmtKAsz
hM7KyYX3gWWW599A1ExV5wANVwOEetwWuwxNEjAzeKOfhsUp6ZsGxEe53bBmjghvXLuKLdCHs4+W
YsFzCAYKZBB+3g8HDVJojRfsTP8anVZ/GbXV3+YT7z/N3IPenl3nrohINwx5ZPlW8VQjAcUjd0o7
gKPDJHTjEf1sYEBFZ76b/UhzV7EXPYxJ+7tWELT9dy5bWxym0kbLqw+Ngf5M3QHb6eNWpyKtx7k/
84b26jaDdNSzhdJT/VR73uwcBGtGWh5VaPXyoUXbFosCQR12HMDl+Iu5THkHG0KKWB6wQfOoDjPx
0wrb7AHSbHp6aEMF0eWCl6iOCQg0J0cYOtLlttbfGzfXv0Ai6pX/x9mV9UaKa+FfhGTABvsVqlJJ
VSWVdbpnXlAv0waM2cGGX3+/mvvSw4QgRSPNQ9SCwsuxzznfcmoC25gYtZt8uCOAMuaHAvYY5JlY
L+0jdGqw+RQGTUZilLB/buuUD2/+oEoewTB2fi60temugnnjnpqZv5ST6uwtzqXgm/Z89hCO/Uhu
XevARCzghr/JjrA/5qlmyasxopgjFdb9pZ8gCHdEH94d9iUIz+Ot3/SJezIq5e4ZBupafbUh6svw
GbCNutdQVR/2NG2r6RWNsL59cFIQyXdo6JOvbU1ot691WkM0Howc8gQ9zWmIHG/k/oERWw5R4zoY
QVga0zbqaCAg0d4XYXqiaVLf56TpHrukEj+TMG9tjDjcTjepq1v0cfP6GRZOjRMrtJneZE96Fg+d
Q9k+LKukfXQnxh0bhyP0F56HbDZKRROzoq0j7MbSPwSibzlmP9dZlM6QlYr7usPPsN6IQOJ0Lrvv
Rls9ZR08dw6O2wcSZgRq/tlhMPsoBx2R7NKqF3B4ajwRHhqaTI+u68E8oANIotsFU+fksW+Q2UeO
rsSrbYf+2ygm03TQIUqYRcCTkMqCIr288Wjv/8I49N1+lKUvbpi0GdtVupnnmLqQ50aBPZBiiFpR
FOongheMjQLIhUJedaQo9TNaqzmH6kHqN7ejINV4MZQF/pWQbci8H10WFGrPvKoLLkQOzfjCizT8
EwcB1h1wrZk9W2g9QoRRVCZ5NEoD4zPMKdw/+kZPYi8KsKP30LKCeZIKO4+ih8RUcuo968kDGFek
PALiGHxxwOgC8heHSnfjBANLpqilA9xFqlBndpcWpn5tZ4ESq8483znkqFxyRMgKWqLU18mhS8GG
76OizgriRV3Nx2EPFzeGlD9JEWtpjkY7lN1Hj3Uah0Xa/8KG7bodKZLgTwfmL9Pec/riFRK67hfc
l6viQdBuJk8GPR52Z6ytahDtk9zb1SXYxnfQuGpwwkNdbDhIVw5sj9Lb4NwIr6+n53B0mv4kmjkH
XpD75ZnBJTJBxbvw+a1UTVg/wTKvcb/QxJrYA6SIRgWvJgL+uLAeCv5wofYSqUKEirSCSVFbhI15
Frbo+9jJfOsdQDeomjunbWcgqyAE0aU4z3ycPBFIwhzO6GCywbWgGaUd8MAsL6Mp7cJyRzhwjM8z
YabGkVrCJwBlGKyuSTThj3LMC6DZdFI3QCHVuMvsx3nGv0wQ/Kvb2gNGe192zFPxmNu0OWZ5Uv9K
xQyAj6rbRr2xXNfPbi/1363bI8hXPizl/xys6L9YRIbmbgKmfLwriop1Yww6TlDdW4PEnceiTJsX
CtuO5Asas3O5v4IlJgOMu1LyGQyxJDiO3RDqfSIHnM5tkU18D5Z0a46Yf93d81Q4Rz/1udwz43Y/
UjgjNXXUtW0m4sq4OehF4lokgPEfSw8+3ELDGucadbIfriSV3gt3rl4NbUSNBmieyyMlSm5ZAa5c
D5f4Wzs0SV3zJHtj3D64vL8L3e7uil6ZWrlx011JApZi4jRXrvTrLkMb2kkOuU+L2zRnW0TAtacv
anacCJZA9SDFla1S39IUAMsIs8A+2V9daonjntc3vuenN8RQeDzoJg3CqGVF8Tl0mruUE1e2C1zH
MekN3MXSB9gw5g9OlmYbVLn3spjA5cuuGoxt58xNhvqcujkxMCVM+4NuA8ui3NZbcOF3vbOub1mk
22MnDRRejDjhGmPn7jbkQTO8YGvV9GslhgDwgyCdaTHvC7QPgzrqi5ziKG3IEIwI3UCNJC9TPVp2
q6eZNO1hwrLEWa1KVfdRQFqXQzCr4nA++Tgzfa/acf3F1/3wWw0tgxq5GBukQzYdVEWPPWBiPux/
iz5J1VFSByfLrhkDJmncdhRuchs14PfanNcXL1J6lIYYT1Mtzz1U3m15k+acgR+DSOfuHNyQyS8a
5hxVhdpzkfXsKq/HcYJSNJ+a24+/fXW6rnvpt48v21n1DJjbU+aDPP6Vwap9BMal9jCNN37i2eyO
5nU/d2dTSOD2oi7N8vzYwbeifhNBzjI/mvox66DPYfjwK+sGY3/6ga/rbK+mEPePTFt3/AwE6zpm
izKCmXCLM9gdz6oDLx1i3amtYLRVfaZcfn3+IoZI0PObuhXqpfNmcVbQ5i32sJ7GjeXjAX8vRl2f
v8j1mxTaTYU3B2fqwxZvpwKErP0VjPr48fNXNvmyCYdOsy8QMooXmUnImRC/ZH/IUQ4mgsDzlkHe
yo5ZSmWYopxhF6ey80BYBvodLp+KgVHmQ7TqxuPNgwo6u7FJ/sECLwsKGLFlC455adlVlfDPswYY
h92wIev7x8QLAGi467oW/Pg99wqf9IcpZDXAAdlU0p89rnnefW9tHX7HBUMUAVJDR5FyN+bwauUx
ARbf/cPmxrCr3ivOoeE4SaRN6qEsfP/vqs+GlG3E3pVpX/b3qkyLYe79/GVITJbscF9l7Sm0jhEb
nYb3Du/rKC1iyQSnty7osuzMJAQFq7D7UlrMzTzQl2put7z81j7j+vffogUK213haliROpyqAyil
tQ+d585Ndx+v3rWvWOxuKXjVT5lIz31inTgMQAGZqXsnubrz3XaLMfYu3eo6WMtN7rdzgfTHPYHx
QY1F660pCYpUTij+KukIO4wdLtVD5960up7LN9FNWZjHTZbOI4ncEFnmm04AFKv3MrMgCEaQQQR2
UvdQxt1Y9ytDsWRuO4zkfOp1e0qytgD1qYQQC73xJ48LFTX95Mo29onP9EbgWJvaReMiH2TXqbCc
zrkLxX/CwXmMuDuZPz6e2bWQsYh7aFbgMuDOMGCcJnHp6/oFps+4hLfzjZ6TKg59snGkrQzcsiOZ
1doTHS7rZ3i8zTaqrB6KAyugmIuGPe4k/u0MRRCUjT7+sJWAu+xP2rQa3MzBPLUOqhOxb2GFFwNb
y9s4hJDb1rm3Mn5LkREirYKCVxqeJJxVwcHwNe5AP2EtgSSsFCKvpjvuytk8je7cFVtSuiuLYtm/
DJqEdglsE58zkZD2S9Z2bfqMRoTdoMisPX8RtfQA9UqdJOJU4rb+whLfvrWFfP3czFxf+luw0k3S
wMCC4CYaOtMhyLo73tPqZajSdmOPvtcfRRxZ9iynKUBeN9X65MDVJrn3K+Rr39LOaVBEA7indo+I
+yIdo3SUnH4pwcx3t9DPa+tuEcNSDl7k1PkoaBXURSQLAjjUQkgza15yCHJt8fLWdtMiLPTC5X4B
0twJSecYm7R+43n/OucYQ4+ol49nau0li+DAXCi+ynnuTxMfKdofxtewIJRGz+WfeVoKH5VABVr5
xrT9Q6t950qx7G9a1Ls6kZH8iJp/b/9G0gsNF17ByunFXmm4qEuQIESlK5QtoKZNkuYj2LgWBdRv
mvZeWER50jj0aYTm5/jHnI45v1EOgUw8hAgma6560I0bqDs1yglWRzBSL3g885RPT9Psp/QCqFnm
gdCKOh9OlhTgafhGoXxRyAd3LF3vu2FqHPdz0Fqn/HNwpqFmP6opSVFjTzoexmUdcOQJrnTp8NXL
g6H6Og815NhikCDa8ahakDM3tuk/Ceh7A7ZYbEMyW2Ekb89zyRQzsAfmWfYQcD3BgxKIwymLId6m
/DPhY+h7O8f4pLCR4/B6eAZ+D+2Vzo4uMV/BCRgojZ2SJOVTNlUkG5DTiZLucbANdTw0jO5wffH9
u3xQVndA/Vpt7yvdOxjcIiP2RY8hmdMbk6RVcY86ZwuomYeCIY3gEwTBi6h0Ogzvfs76MnQi1Gl8
Pu8/Xqrvuglgzy871kqWFYpuqjk5BC61sI3zoNd5oa30Z1R16jqdIihHG/hn9QGv0ygNQJh9aKei
y249D+n328QzZ/orQd0D9tEf/6qVOLqUqiFhgbxUZQFGlMj7bAoz91BCa724+dzzrxv3t1AaKK9q
Ou0GT57DJGD+NDQH3/jelrfsSjBbNlhpV8K/qB76c1mk2VuI3DcG8wzFdja09Se/YRFkRIBm3sS8
9oRDwDo/Kw950rcAJZ2fH4/R+0EMZcN/jxGF+w8IxUI9ejp1X5sW5V9Vq1cK0+Q3E45vH7/lXQRp
gCbN9YLw21S0nBa462fOj74u3D1ck5MdhM9fWOO0UeqXoEJwiH5bZxKxECUabmLLjfT9SfKXlwEz
jWrIYa39WJWK3RJXikhXiDR1CLrNx1+3NobXV//2ceBN98rRYfpdsgBlWsTM2lbJnuSVuMlqzj/5
msXNACzmkpYGYxg6bQ6SnhdPLrhuAQTKdpXUzsY5s/Y1/r+/JrBDO6ZeZU/tOOSxSKtzqMCdp1bu
AcndeMn7F0N/CWcqoFFlKjdNfswiuRWO00DK0Ie5Xv8ghFZQ+C03Uti16V/cBEw7QtsaducXr2kE
35vKqdWFN0DwPNVNmaEJ+fEaeD+W+UuEE3ThcPC3ozmpmdsYQrx2NxDy5VMP/8/J76JewJxMfcft
2Yd+xpjrB1YNfCMGrPz25eFAa0vRR/SytykFuefIEdVc0GOc/BNiFdj8S4QOw5GCUsfsf3O7KrnU
QT/oc+8Dafap3MlfgnTkVOQGyuz6m6qEiB2JOAzDkToSqjk2iG4ba3ZlKS3BOgkBWLR1enZRNs3i
DFMSgfDYHAoI/n88zytbb3mgyNBSIkVZfguRPO9hwS5j8AVFnNfuX6p2is+t1aUdt4QkYNBCMeAC
dADSclJ313YqHGs35mNloJaIHT6D6duFWflNJsFz3yf0ZsyDmxqViY1xWnvB4tAagGLvK7egFzpB
WoaEwLH0NN+7Yb2FW7s+6b9XR3/px42UZ5It78pvZZqb55yon75bTGMMBm15kACb7DtATnay0naj
ybQSEZdyWtpyUhgz6++8DZ47SX5N/mxipfg92GtFBMsH+bl1TK+j+vtxBaDKZPPeuxhklnv4fgMf
EfpB7Nf27eN1vPYti5OqBZI6h7iP/g7qyxzBYbmPbJOBIcA7tOaBHIt8C8Prj1+2Er2o/+/PQa2/
zIwfsmPn4J4EoFs4OfEMRaLPeEUjfFHv3y8Ao0q2gx3S764on20Q8h2EpD9DjL8+fHE+ea7jGqBd
5PfU9k5k59y/OPBJ3Dj91sZmcXukRalbFGHIBYlGN+41bMEAA0RvfPzcVl/KZEmNzB2AZOcbuvEe
zgyYpbscB3hvxg1U78peXwplIfeoysDzAL4kwrU7gukAYK6SgCzZMoVy46dW0X/Esgo9lukw2Iss
xlIfB+u2Lna7M6u7z73gGvN/23WBBdHNjsN0CSDh4eUqu8nDdksrYm2QFlsaWSoZ0Wbz/n806WG8
zXro+14NYclWn3rtHYtN3fWAe9b1RC/IIOWuKpI/G+J+YYnJN6L6ymJdttkly52hbRW5BLoY2ttm
rCsdU52iC/TxFKx9wWIjo4vvOCJv6UUZeCYGI8RHGklMDObEFsVrpTP5H+fuDOCxmqKccKlKHcKN
wRbW/DGErDSPFk20GnC3Nh31o+46Xt8D/qvLL6ZOA8bjQFagCU8dd8OvonP1+J3gMm7R+oELSfZF
c2+eUcfn3YQSzMcjsjbki/iQ2QCapNn1IIX9aFzB9uc0Zu0Wh2/l6Ut1LNH2TZeMRH9DseesUzDG
AaDbggWvPXxxB9AesUWSFdOFeDAxN3rssrhkZNxK6taefz3bftuvJAOwySqXXobaPPCp9O6ZMnJD
GmDt4Ytg4ExdX01TqyEsmOm4nmo0nEXSA9/w8byurPSl4JW5wpUzmNld5GSFd6YZkNk3jdcKdBNq
ICn1xnvexwL4S+mrTIZD3lntHbsUQq0BAVooZGeVjg6S7PJUWXYGDfXcdlupytqHLQ57PgtfooVu
LgmAZ2BqEphTt86dOwyfsYnEgbw0BIdVNAB1NTEX6hNyEwCjCxPK4PVz87I47RsQ5Dig8bh5G6BN
SCRz3+2GqCu7K26BVE29Qej55y7/zgV2KYNV5gSxBSL4P5Tlqigj10dfOItgvZ3n4pQC6KmejW8T
F5BzR4kBCsWV7WiM5k/gPlYJzkOzE4OXe7dzO3fJ65B2ZBT3oayGye4pfGDqg8hQzH0ac9+hLy3O
IO9CKEsaEWVzPfECxsZBdZkcv5md3aCQE5ioZmlZTBGE1fPvZemwb7Jv7UXDbCS7qVIMOdT6gikD
3C8J9V82ANJujpE7dmiKlYOoxIHBOCd8GRsiu3u0OSFpEjMBgNyTg8Km+wDTlaa48eGb1fziwh3y
b9z3dLlPEsa6n6ZBT30Ppdo5E39K5tiew3AxQIv+IJQG/vWOKNhd9Bsl6JX9sVQKqzzcQ2uZzj8K
M6o4DcWrBuaz7Yl7CKFrEoFy9RMafgAI9c0WMGgldVmKhXUpDwK4qM6oeHiE3imPt+0drcfgr8b2
Mxt3LAygWrnngQsOlnCC5jNAMGydpY6Y6Wotg0YGR0AZ5ntjRv/OM2zLfG1l6/9z4v4WkDMPPp9E
47uqgvE7CFbND7Tv/DvLHLnFx1mpk/tLGTFoxk2hxzLvSHIUviuYFwSG3+AUe7qKa3ej/gHo+63y
x7cpcGOnZc+FBKju4+jwf0Htd3btP63/376xgrRcIavG+SsjM0+OKUgK3Wtok9Qp9pw6hh2arisg
kKJN0JwSXkiAXBlA6Fk0WoCfWQlVwLNQLQtiZ0y6JPICRIFdIDUAmsb6GnrDXThPR9lChegxGMow
O2kCqED4ZgDEnvLD1FaB2lUAj85vEBzMLYgmaD5G9Oq59kNcTa2PEK8tMTQw3EOWlbQidG7IEAKx
E6H4guUGscWcx9Dhw++ADhHMmPe5AmPhFwQy2hxodEj5iFvPhqJ8SmD90z+bXs3mXgUj0gjobZnp
u3JxHj7MvTM3byDMt/NXuES60z0vurr8u7uilmksew50d1S0gNvwOEdHyrkA2OM5Lyn43PQZPA1p
9kmfK/8JMuIaWDjYXqAXA15uPE+9knFAtOe+psZm2R+pozr3DP+QVLzVxmkLFPFauIAlQ5slBxZM
cztELoiX/C7A/5uDD6vsYFdzAdBs2YqhPTDg42QMj4qhjcuhABgyJDBuREOocWDK1bngznTOpP4O
am+uAeFJuuHiwRnRP1ceGfmNV1R+cygzyuR55F0KPJTCyeveWq8SoHQon3XfS1ugdRQBeukDrY7Y
xu/yJlfTvRzDsTyX81V4OfBNnxyGrlLVr7kOR57taW7G9lC4qIe3aMCrM5wMeRVBDX1oSdwDUY4y
LA1AAv1eNhNhT6Q3c91ESZGhWegXgwqjXkM+H7yCxNJqRucwHNVrSJnPnpiBCw6PAXiexscxZSHq
ZDTPOMYxmLOk/NGMGllJUoU0gxm6EOHfYAR48snADsEHjknk37GOhuTQDxJeWXB/h2nPDVbn6Hd/
VulQ0i95qvP5kLkyNPGUdFctl7oStcVhWnn0ta+Em+z8qWgKINGbREHKPfPIgYOiUt1lBKVmVCBE
U3eoS/RoDcKY0gUNpyiglxCXbuo0x3bykgv8UYClTlI5Nsc8aB3gbQa3SmIA0qYXn00j/+pLEvQ7
yDlx5yZlcGm5RVETe05Xzlx9kWGAThO4MlruQFvovD1k83v/1oC90d1A8a2tqqhCtrCXXdKxm8YH
rSZW4ILld6aA++ZR9H4PCdFclMOpzmjdHgL4r3l75kIl7FS0WQ1NHpEVSPOk+tHhsDZPKBymGSRv
g+a6oPoRTn8WmPfhGHJtiI0YIVjCA2CC5SHUYAfdV6LR0kQ8bLw02wEsyZoTdhroMFh1tfecTH5l
nkI38IlAEBAD6hQZSFpDnKaUvPG2M/jL4AxjYiMvBFMHQwJQ+41bOsE3+JONxX3IvKR+U6xmYpc3
g4C7qC764sXxKE50TbNcXyApVHkPuNfP4qUBsDSHP1Mq27+6aqrVGI1Tqs2vwveK9FVXZpqPxIQu
i+CcWLADa6R09hID7IHbADH3Q1FNkLqHK1aFvoxPGdtjSwXZESYC4Kx0zJf8IKmRya1y0VC/Y3OB
FUWbxm1/CWB2naMloABFVZ05YQpEdm3S45wQ33kEDSbvb8sqh1nBDWrB8C0InK5Xrw4fYdlctB5/
A/t//DrDgiHJIlMNQGKOE9g3O9clqf2Kpw0DQmqfocB3M6YSWRiogHOxVYJdSTDcxT3ZhIn1Pajq
XPRs0GsL0k5VMUwW1K+Pj6q153v/zo6agDklcGPOqxqmtj/pAr4CsWebMPlc5cpd3JSlG+Sdsdy9
sC6Y0B3SZe4dnS5PxP7jL/hnKN47axe5r2ogKIKbhD6B39ZG4HPLGOjTLxl0rTxRnbshvaXU0RHC
6gDru/AnsMbA/Vcn4J8/Vz1bakvSRJEGB729UBcFCVRx0PbPXRn3g/1kUWWpLdlACrdzAF2/DJkU
b4jrHNSxSX3KuQN3vqW4JA59UbTAYF8Ci8LooOCg2YFPutNkaO6sGl8+nq2VizRZJMyEOW5OZaZP
3C36iAr7xovqsenSn9f7mIQkp0eHh9LbNFhZuW0uBScrOQAmjsrmRdUN3wchYobXwyk319OWX/f1
t7+zAMl1b/122cu8ufQsSMSXeeYkDjXbgXo33OQ+CKiwvYg/HrmVWjxZRALduAJKTZV9pSUfVTQk
gBRzS/jBqFY+ySL8acPw8eN3rUQFsogKlOsU/CU1XPjYVw1oeQwa3ti8nPhbWqNrC2ERFzS+wvdN
S46EZBdZDyDw0RNV6OoPaXUkJRw7Bhjutbipf/xNawthESaqfhbgR5HxAoXnfF8BpB0lSa7APhEb
xaAVcIS3FKLsqAI3rA+LU6CRcAx5newn2RyDQjdQRmNnj4FG0UxVdmULPxa4wG6sjfcH01sqVCpf
O1MhgvEB1zehb3wHs8UjWEPX9BbodYpWJ5L9GTmkpOLOJh4Fv5864LJs/ID3Fww4mv/eAoYVYFSp
tjhBYNSoQ+IDKnbnpwAGbbxgdWwXgUPj+lmC8uceKYRfpsw8DCF/HFy4k3B2/iefG2wQXZ1xQi/f
arCujet1Lf22s1E1HGenIsVJYpHqrs3jiiUk9gTWTaDZK535PeyTigiA358fL9P3t7m31LnMapEP
/XQdSShjHaYRQOtI40RhEdgu7l9+NWcwiQQbvt4Y2bWp8//9jRC/dtxGchetEkWyGEJEfbVzywwA
oo+/aO0Fi2CShc5YoEIxvA6oIjsRKlUByk6ut6VytPb8RSQBOEyiNj3N2Nj4zUnL3R0yuC3k89oS
WISNJqC0V0kwXa4M7ZBHjYfq+u04hIFII1KM1N4lCdxQwBQ1pmVfs7KGNV+UD9DR+tTtAkDEf88Q
z4uJGWBqLwas2/1Ea7bjbQnnbOFVu4/n6P3g+B/naUP8maR8NqgzF22BdDwHbATFAza3489QhOCx
fvyileW95Odp7rp0AIfjkljO3wh4xWeuQZTsQaSKUaMoTm44jht3z7WXLWKGN4+jldrVp6GGS9Iw
m4cM176m0XlspvJxBNvu469aG75FnJBN4ZekxtnC8xr4tEDEiQHTMAXQZGMNrMU/fl39v4ci5Ydu
3UOGBLRFqKvy8evV2SoIyAX1hVs5preNacG4UeLeTcqN6vPK1lrS3WiiUbmC+c8lAUBjihWUMfw4
nWYxb7zg/Rrnf/ypdTc4acVddQIguowIRUaKGZqQT6HPhIZZGpxr4NpvPp6mtc9ZRAqQaUZCxyY7
oVsWyFhVCgx6Nrbhnx8//7qu/nsR9JbsOtME+Rg2WX+plDsjRxdDEnIvgh82CgsG8NsMLnEcAi5b
Xcr3FzhfAnRG1MwhfetMp6SHxsu9M0CN+jGgPAUcrhYdI/sKJfImyvXoOnojVrw/inwpsdOjGIbq
D9PntFKT7CD84I3dOYU99mcUzwFyXoJ2gjFwWjOr7gzavfvSe2CWxRyozx8fT9PaByzCQs5r6nPs
ljNr3S99XXYPM8u3OgVrD1+EghIyhJSlMz/i3Ju/JGlRedEM2BTdOE3fDzWQ8/h3HHDTcCK1n8iT
1ZOE3yhKYFzviFR5GBuvSYtvnxukxbWATJVNbILNaCD4EcQoUrbB4yx42m7cltc+ZHEtMD5ra/QW
5TmooXoT6bDPslg7LpyQRgEE2P5z37HY85SjruUkQ/I85ApCo+CBF+Wtz+H6sTEh7296vvSxIyHj
GUpL+bkc8q+ol5H9XARVbBIBxSjcuT/+jJXRWuJzAvABBb4geW40jjKdjNmOzJpDCmeeNz7k/VjM
lwAdIBYdT7Zdf0qh/KDcXeNIl//QDA1/KKLUQoy3QzCVE6jWAS//GCgC9+fwC3xZfaCgvqPbR/OT
ciBucYDHe/ragYpe7j43fNcA+tvp2aBLIFNR8Gc1zSruoN58Sxvmx06lmsPnXrGIKkkQUBU4XDw3
yTweCWrmx38mJ3XHzwFXuX9dHL99BaDhJSaIhuDDdSwGthqtekiFxCgsb8nsr4SvpQpHoC1Vc8DU
GUyo4TG3QwFNlcHoemORra3jRVjJHLgY55aHz0mBbEqiDhsTisStJ5ujtLaOF4FFp+MkfQz6Kaw6
8YLKuch+kIq35Mbpe0f+omjDzT/mllXyvipFwD75aYtIY/yxbQb0zo+idcLjhPP+qRZTeteXxtm4
Lq2c90uFDh3IltixL6F87kOUphx3ReMVuxBKPLEvIVLPxs+ojeAMXmJ+FJkTR2KtPUFNyfm7Klrz
5o2gxHxqsyyN8GBGNY456/W5Rcs/f8mVLv0vmU5IdwvDgLTYWs7/tKz/eyXjSys8nIoaCuCzOvVt
kJV/Q1PP8JPE/SiBIDjEVx8h/Jp67k05IyNN0ccPnPGPEsJI1YXBChDOEgod2vyR95kM7oC2VeZX
M+UQOQOYu6iG+7wV7ZzsQPAnTfCpdIL/p0jaalZDIs0ce5NZaJiXgcqFD6t3KF284Zz02MYZvLLb
l859HfBKdd+H9BnXYi+5Ux20DdB+I1BC+tw8LyIW2mp+r9FfeB6omezrRJpSHGRSWo4+csX++Pgt
a59x/ftvcbFJB6kKxPMnKE1X58kV7VNZ1N3N556+CFlQ1PUaDvTHmYN2qr8MUw60EvGgF/nJFywC
FnGHMG9a4z1rKD/A+CxAKe8Gsn1boiJrGhZLrz7uODmjLA9P/ZyP9KlPBxLMEL4MuL+Dah7U+Qy1
xqYxSKP8RB01jd2hIgSShLLynSvHO4HrSR/zdg6+ZeXklzKG4B2CEbw+aCvMa12FCeTQUdQnwIen
RJMQjWPIMW4pG6+0eWD6+e9J9uQUgN9iAA/PkopdDCMmaGPYCllyUInTlknUiSED1ZKABdPBd6Ks
J+824J4BgomxxtaoG6KX+ZWlvUMPIEOFdHz+eI2sHGtLlNaEtjtsFSDSD5cV557C4fFB8q79WsAI
dyNrWYn9SwhSbX3QxaRMT2Oou1ihoX0ArNQcfTi97QXIXqhpeGP8qe9ZYo/oPOE/OHIdKSUIe/3s
+pGtlD1qSpKt0trKoC1hRlBmIqBaOeqlKRtU7jxoTIYRGrqpiUI2b17QV6LDEm9kJyg/5rR0ji7u
lm5Ecj0M+06QZKvAeb3hvXPGLLFGFckLPiS5cyxaf8a+cP/mDdTfWpGAfwu1wo0zc003ZAkqCsgI
+/mpJycJViUDbXuqHHqr1BC6Z8/LZnGLAq4gEn1qpVI3SsDRxpYcqtoLdk7lAKcewwk4gdodwKQW
7MYKED21YyAx+8XLxyvn/cEIlwU+UCAm3uZN8GBCNPg80FP20qCZ7sO1U9Qs3BiMtbWzDMqsTYVE
m+0FJaos22kgtW/haoSeXq7adONK/4822Xszu4jMdee6cLvM6mOY1kpwSPhQ5j53V9idhiYjC7Lv
YI5l001YpbrJEXnyOohc6nWwCPDkMOdfPSiGmRt4Z2ej3EnP7cwO4CRwKyLXyZJ5b5tpmPqzxpXe
9hGaYaZ+nGueDQW61in65Mc8GYLyF2uyhO/GAvLB35B+oba5h9hnmQY3MuO1vkEObeRbQQftvhV9
w4vk4ISmKZ8sDZ20iMXYswaGJWPHvEM/amN+VpZ6CYfWntFAb82jN7b7oFNu9nc2E+JCzhF6u/or
dXwUMve27tL0ew4BOvKU+U6T//RDNELuwHan0LyG00/jPZqxDx1o607Ir//H2ZctyYlz6z4REUJM
4jbHqspypWty2b5RtN02CBCTECCefn94nxNRLRfJjrzp+Lv+DpSal9b6Bki5JE15ZB1EDGrg/0H1
eKghp9C84fXKPIA9AVXJtxxu7OlNCTvzoIWjfRXQu2nSMPtEsqH2DdznPT16R6/Rog9OlRJN/T2n
AWdHcMVc/y0a4dnc7QZlWvc2wwDg0Vj4JeLJ1El4h/pilnGyix3ovJ064G7YA6RZICwMpGan3hQA
rFWzb1F1qfQWOY+h3ykvdygmGGLQqtlGIPTMSgeFM33KJc3ScCdlX3ePeEWKElIbUCbzYoChnBCV
IIAQgHi5vJcWTi67dk2glcuUX5sTAzdY7SOCXu141K65gHy8V5lduE76lmuvdOtnLQCaAM2e3kjG
OnC4s/4GVpBr6PKFzWqXrjto5zlTy/u7mLI6PGRpEsdfywEYtr0/ZUW18jpaGi5rtwLgE1aFHOqn
pvSAkhlKiMBtRCKcH5en44/32wfHge2VyJVSAWRX5VPcM6DwbmVeqJx+B8wySYpdyUg54A0xkKap
2g1kOAHIEwkBowoMVtXkx0mmLeJ4k7Mx+w2YFWN3XZ2z6vMACQoXpqQZ5LfrxM28T3h96/Qgeezz
rzXSoY8+L/R0iiC/TU4NZITojomgH59FZBL6SlyTjJ/gvgzxHTDKc6CzN/4MfN+JptRyRN2yT+h3
AxSkRuam181uaKOwu0scmQGPpido+H7x5w49+xJ5q6+cpr6EklAHxu8WsuRQ9b5FdBdmJy+GXArM
vSszQEFCpRJ62AZM/HLaDbiLumSvQmc+cpTpuhpGAQCtHiFwqDNAqijpml2Du2g4KC+byJ1gSdsD
rU6bFlLKVQVeCYy3R+9JVhpazXWeTeWOxSWFMEfCSFDt8bwWiDFBWSPmzo8AuCxvOZMyHzcE6oGz
kXMNpcnblnWu80CB4kJOzpdhJ9U+RXqjdk7EdyH3DWFpBVCmCrMIGHr4xxW/ECeX8ee8lyH7OQA3
GXUYzdiNNdClfgNpliT3kNxTNR/K6iiaWNavEQIj1+xSlkd5sOfFIKW68RGBAs9em7Daa/ixa7WZ
hgDC1ffQj86r+rPbtRkExnF3R9e4CeLJbkOt5umeALUjd11fInTL4sGEX7G+Unmrp97N2CYzBNC5
7dAZPL7B4sQLt9h7ZVeUVwFH2J/q1buXmAvhlJpC5u4U1rzZKoYgANNZkevIPJBU/e8jwEnDnMR8
mE4Btk+05dTJ8p1xrzK0wRDaKCsB0qgvqtx59HU4DAdkOzuJIVSrFPf5h350hFjlZJo5Kdyp8upJ
ZDhySQRh/pzGn/IpjXYA16gt9ytnC87iORa83a0cXB82GtnwkBH56ER5RXqfAgLzQGkjW7PJHUBz
sQlE4LMbBwBOLnbtAHZpt4WkPB1DJONjmaQrOY2PD2eUjP87c7GjK4DFy+xeeirt7gFRH/k+A4Z0
zfvh4/dRZHubxhmQ6EDGxqesZSb8VXRuIL7VgOSWX1oVhHBvYgLVOdxz0F8rr6qSRPF8471b753T
Dwn8GdhpakeWbrQGE2ajCecrvJOlUZv//u77qhjVMIWuesYzAqg8Fw6eW8cNB77yzvuTzvt7PUa2
zSkO8QBgO0j3gCdQkOCTTiMYFO3CgJqk2sNAAMWsGwK9b8fbJiByMgBuYFzzRGQzyACAdvgR020o
IJAk4B4Ii2KzKyOugFCDQ15tjsie9NGPog9myiTHRQJH2KxsydcRF1AKn5cgTSCribuAS7qhauY3
sNiJB72Z/DEG+YBHyr31S5qJfeqPGbkDIKdwHwqjpmjN/mmpvG4Ll8JP1IHwYpmfqq7tb7jwf+k4
+pwE1TGfkFyvZmUT4OzajZOMr5jrfy/vzI/nl9pSpiFx6jSONGhwfjJRAV/EvAmq3dQCgfzruias
jSfzQCLy0yh6Nx3cGTDmBwwivypEpbayqB/NUu1tCYRAAXH9pAekHxJNawp3S8NjbS9RgyrUjEl4
HohJX/K+0N+iFM/K60bG2lwQSwJ9u+vxddaQDfGidj+lbXvV1qWR9UJNSuiEAcxenGRcQ6ib4oit
T2ACIKi57udb4e6gFdzT2yk7CQ12zIaRBgs3D4zYXf7+x1E74Gb/PXtygngGR09/1oaxlyQVTXMy
gDjscSggQXm5kY9PbRpZ96GekkIUo5++5oD1wW3mRFw8okw0nZFQP0/iSn0GautyaoYTDEQQIE04
cU554NWfBlNc4+EautRW3yIVbFjiekpfETh+TiL/1MypDhIn5zQvv3XVkKys2YVJsfW3hpwHYRvH
YFpKJ9vTYJi2f9yPoVI47C9PyVIT82vx3Z0T6rZxsyYYz1TV9yJsfiiEh1gK4cqds7Cpw7ndd98X
AxSicsgLnn06RM0GXjIkufUomEMrHfj4WUtt30DiCD9JNO3OQtTOIY/5Fz525jAYpKHK9X4sjZO1
wcXUN7C3FPosqGg2ZlI/KMhAn+EZ4j1dNxPWDp/pZSBLoirutwKJ78wUyY+gGr3pWz05XrYCLVi6
+2zTwMozQ93TFosXBKAtTRtk0p0C+ruJ8wU2PulGAvj1aaDRv2USf4oz9eNy95YWgrX3mzQDqFfV
4tQMddNshA5AKI7AkFtLzH5cCaa23BZ0NSNNNE9epQ8Zt9zpvw6A/A3B9Ltx6a9mSOVm5oFc1Rtb
fIsnjuiiPC9fYKV1YpirfRT3ZGVJL6w1W2EREWUiMjOAnZHUX6CCW8LhJXsqOSbnul9vbfqKg6Do
Sj951Vo2d3kxeDvU6tfgHUs/f/77uy2v26SOXdX0ZxXj9m44cKum6LIjKHvBlcNvXeY+sIOjxNS+
wgMFIeacd3kw/cherxsfa7OHvYrcshy7M6tY/UYSgG82YMDqNVjXwl6wNcmgKAIJ7L5PXuH9PZ6M
qPgGPm/xzeVfv3Ai2npkvvL6voTlGiRfGkW/UBT7ynuXMv4GO6mUHfB/ZWvJvqW2rF2dxJAFzjwz
vTIg53c0y2A55nZiB+kKeI156XWpAGpjH7WDujXx/QHRG/ldzbaLHmj/K3fUwoK1MY7QbA9kKNlw
Hqt0vHH6Hj4SQKW+xf6VFQxqgxwH+MWZ0RHTaxNOBowhn55wTT275kp1NWorkcHBLyVFGIwvTA/Q
3slz6pob6dfRtw7ZPbrysF+g2lNbhiwBQZWoWptX43tA1Wooe8AWcFSab3JDa3qQYJbmx9oZxQhn
JomkXzUWObzNnLoabsAnBy8ZBudhur+82hf2kg2RZK6fusgt6zOCsGQrCjBk4bm4VoZbuFRsmTIe
QzcXdQH+Qr0KBZUkuIOrg78Z+PR7qHkIwv1L2ghv5VxeWohWCKACaOmW0kFfzBTdNB2BW4TmHXut
R42X8uUBW+qSFelzPfYQY0SXkNAstnlRfxbi8U8Eq/Ks3BqUGPHuRYbqcnNLfbJOCN7WJQddvT1z
Zyz3wgBYkGtYFXrDpFfeRguHkA2X5NID8DnpklMeBcM+d9PvpEULJI5cOHcV5crALaw0GzIZeo4e
/RE8OSoDslEKFO56vtwuj9PS1+c307tbU+V6AqU5He9waAfbKsuLzwGH7+jlry8N0fz3d183Udn0
DeqMZ4VKw1E5It7QlHfbyh3pY8rBvbvczlIv5lXwvp1mBPpSwkEv70HPrRpJdr23OgNLvZhbffd1
ghSBRh7XuSNhmcwKME+sKdNjYpxq839gkS7sEFvSrHE4LJ9QdrkbehB8q2k4+DG7YThMt/OhDUWa
H0DNrCQVF/aHZ+35sKQakFuD21rBghbPpbl8Maee6mlN5Xbh2W17iVVOSnvPTfV5iDMknn3+b1xF
xX4shLdFDirfxASKxJcXwNIUWdvdmM50foE8Qu6LoXXh7+miSEVl77dQYYCkWg3mB0Vd5fPl9hYW
nI1cNFo7YYXMxRk6r95R17p46wQUw6/7+rxC3i04kWROj/I6aDczD0dlEN2s6un35Y8vDJWNVlRT
60LwiyPlEpftlssugBcAzpM52I+g97W/3MzCArNhf3zqYvh3oMYgp965bWS4Y1WJiqALIO7lFpY6
Ym16AMcdWhjughAPcKQBmnT75yXJYAt0isdmjXe6FHzYwmUGZrdl1JXmzoTBd4HBgpa20odhehHg
/gOhdkSVn97Q0gPfx/HvHUhcQADxyiCUWs+CJi/h7GIoAZ2tQMVSNIc2cYuVafq4VkSpdQ6A7Ndm
E0xw7pKmOoYFY7shQtFRedHGxAnwCS7/hvzlYf1FvpQKsJGCJmo4mmQYzsQ9okr/KfTds+jUbR4H
96ECcY713snX/SNUMNZAukuLxTogNERy+xrKAHcmA81V9kgfQ7zNOXWR1NA5EeFKomNh2dsIOhMN
PkTkCTnrKoo2/jTs6DyWkOfdXbXqbdRcHo7h4AI3eeYUjrxob9oCuMsOUVL+RHljDZC6cHj/hZuL
ceUkyfT/j6AuvM+F77+QArEasD43zug53y73aOEstbFzeU9L6rWanJFc9u7DEF48NWhlK6fEH3jk
39UnaiPn4OnRgcvURi9QNoK36E53eV/vMjDWN8ItyuZ7o3G/3wDBllRfddv5zRMH7tNAjsfoghS3
HoFrMNtDldNznlk0Ev+BhYbKYZPALoD87vGIK6FXnLGwbbexoklPN20qqpRAisST9MpI0IbSGJRU
irQm/M7oyvwUUGiDXQh4XytA7YWlayNoAO4IEgLJ0zP1RP0En4/PErrxhzw1xc1VM21LPggv93Ff
CigaOv34o4FXLAV4EQmPy59f6oD9xJigV1UVXn02LE9OpMVLHUAucR9NEP2+3MTSWp3//u5mhkiO
lxXAlJ7DqRyTTQ7BKwFe8VCuHMdL37fOejjG0HEsa3qWdQD3bH+A2egLnImrZKVitDBGf+64dx3Q
pZdmLucQ/HOLp2TWsh2y/nHsxmJ3eYSWGrAmIalDMnlZy+9AmCcHKHjRrQx1solYd2Ue0QaAINPA
kKwm01l1FFJ3bHC+lbAZXSt/LMyBjf9oYocL7ZaAf/N0hFQNYb9hdkNX9sDChWujP1gGaj0N8+Cs
8uA060vgRgczsQUQDhpjDlwCXjwcKp2GxMBVM2Lz3vIxHv9XnFYG4L/TST9rEqWfY6ddBf8v3K42
mYQzp4FuG/QrYByk5THM6FQgFw7Npx2jsJh9IHUm7mpIoAFrSaaS3WRQCHMeoC0Tfve7xKlfKsfA
rr7hQ6O/wCunHL4KlJ+aT54cJu/KTIcNdjQTUKFD5/MHj0Cr/21qTQi5+cqB6tvPeqIdu46CRokV
boRDNLWwTWr+NwxodHWCoZV/8384iT7eZ65NVWBjL+q2og18GcwrR27ykAvjHWuw9V+uWTeujegR
rK9B1nTrc8ixbmZZy1yQYQ+Z1TVa61IfrORDTjvfQ2a1OiNZTPcS9Kl7Hw/tbQaw60rm8OOV6dqI
HRiDSr+AYeE56eN6Wxl8WMJ6fOO74XNakfz18lh9fGa4NkYHXpIJ1BiUe+bcJLdMj7gWilx0K1Ox
1Iu52XenNiTpQghMGXr2o5btWZSZrZ9ocohYSXYlyr+7y934OOpzbaSOAIM/hDEZnlQeKKwDDKl3
GgU7CBjJ6Z++q81t16+ehEuzbz09Gh8A8dqLMfvlVNyCoeTdCoaboofjwErwtzQt1mWU5x7ROVig
5wGCfOAhjU6ESkGk1Mq0f5yycWNrmxug62F7VkBKv4RvtMx19A1Cl9/DLggPcVPN1rvhXepAFPTy
/Cz0x1ZpMTwJPOEaRDiTEffwxsFbJkJ15e26z1t5B2k08FLwIj9XoTjj2SvhMbFWiF1YwjZnQ+Sd
4qbHSw80uvxAcpIBTtL7T3hYs30EYO1aWmBhWdle58OYxUmpEvfcsL6odhBsLaK9aoXLNiOffQ4u
j9VSf+bm321JP3YK3OOCng3R0E2CrU8TteqoOuIfgn4KVhwtlmZ8/vv7ZkhcjABUuueKS/17SEYP
UrRErDnJLg2WFW+qANbSlQftd5PhCaNjGf7TRZj3Og/VyrNi4Uyx7cZ9HZFqAEvuzAJENyD3bcS8
IeYXcTT/G0gva3zipd5Y251HAyyXIJSHtYtXPZvTwAEmZpp4shK9LU2HteF9v2xrgiLXHzMhlmp+
9gz+cXlJLXzcxgf6UmZ6lPDaSYTXmj1JZfJvFjepvO70sIGA8FCNiqbFZA/U7R8J+FnfYN62lkla
GHzbxNyfuKdKR3pnwQf3yHtXeF/gVBlHO6f2RH+8bozm7fhuP0ioGxsTxPGdSEn2Iy9aEAMK1rQr
Ff6FxWp7jJOhw/oBevoMPfzktnFduIqYKokOwINndOfhwXGT9fDePFzXHWt7y7Kc2hDRDkSdSvKV
Jy0g0bDFpms1qqUlZe1vOHb5svEo4pK0kw9kaMfsAEkdfw3Xs3AK2jbjFABdUtDa+98yAgRcXhgb
h9f5BTNBdPu6IM5GCVYdHyA6nXpniBsCQwDf15He8SBzf8UJ6LdBnhXDy3UTYm3wwbBZh7/L3pKS
wynMqbItj9K1MsXCHrEBgtQxQySqCqe58NU/CgSwXwZssn1a5O3+cgcWVrCNEvSdBulArspzA0Xl
+iS7ytN7HkEs8ZeAPmMJyUaRgtkzqqn31pKSC8vMRgwyr5/gX0ncM1gn1UHWNFObwGHs9+U+LQ2b
telpGw5JM8Dt6k/OM2d4TvWJuIF2dXPdPrTxgiD3mSpPXPHGWRoBoI2KuLfVaeasGTIvdcHa6Lov
Ow4CKW7BDmaDQ+4kN7Rz6k3XNNnK3bSwF22rblCLIAlduLj9UKYYhhhi3bBM9yP+rYYZ2XXnr+3F
qaCWlvZkmM6gh2pI0HmOh0JeVZo1HsnS+rXucKppVMJKR7z9iUiGTHn3c0jtSxRb3QDFKriFrWn3
LU2KtdmrKuwKh0DV8Y8tkIFzy5/8ti78q+rfrg0OhIB/CmocxWh5IKDNqRfjDvRQoxoG5zC+Eoou
7D4bFSjTHGblYJOeWaTNLU/DiW+KKonXoBtL35+n6t2d23A4lFb5bKYRp/EDHK31c9eEbHd5cy99
3drcleMy3uo8ezMgXR1zAR3IA7T4Icx/3ffnyX//66s0LSBmj7OJZqV+1TWLAGopwi7RX69rYe7Z
uxbgstxXESKHtwQJpbsGlu41olpS/bz8+YV9bTuWwnWjiGgaT2fPG8P91Iz/DKQboa4/FccAEspX
riL6316omRzTtoV7NrIx4aHyw779NDoKcKvL/ViaaGtnq9LNpOvU3Rs8uNgpDGn7mPlXAn5c26dU
uO2EPHMAsrWU4xffRzaBjtCtKrp6JQpZOC1sMKBopBv7CDvPwtR8oxX7PExwdI2icE0md6kF6/1N
+8JPqG7YXVWret805TcYbbd7j62t1KUGrJ0MTxYGBilv33gBujmv6DYZs3Iuhl13PdhwwCFtORjH
tX5D+roQWwgSxBoGLiT+fHkNLXVg/vu7rWa0iDIoUrZvmrr0BkmDe1ZWxT1sm39dbmAe6r+rha6N
6xtY1gyQmkQDSBbd+hUN0oehL4L0BRIvsAORAQi7r2zMnfKYtuS6RFIUW5uPal1HJVwLHsOcgcqt
edXCpISFJANOBl5+WtyFBNgCeusoaA+dXKi/lGtkjI8PmCi2NiaPipIl9aCew8jptkOfdbcmksne
DaGXVlN9XXErsrNlsGbogrpn7XOuRsCN0jq+d+KarmRKFnph58ZYAqZx5ojwAfB154CY8YV3uGLz
dgbM0fLL5fWx1Iq1RbkWUOFvSfjQeEiK8wCkm5wqsiddcPt/AP19vAyjv5JYNax66kk1z3AKKZId
inVRc2K0IUpulEu89qufEyP3jYJn/LiZAtxpV92XEbO2GPVgzJOMaftM3TL+HSowMXdlAdmJq66B
yBYZVuhE2meUzXYC7DavkD6ZWkh1XJ6fjy+ZyFYTHiJgvIQqm2cIFyS3g0phuQ2c8Moa+/j4ga7u
f4+foYWrA2lY+kScAK9RMYsJCacMdmXMspXrfqkNazeysuidTonsKdRV993EcIWDN4JrfiOzmLCV
y36pESvypSi9RKVTjY8DXIIi4ObbKT+0WZXUu0LEdXS4ajbsjFZYT6SO9Jg+0dIPHnidG7LxoBzx
cvnzfzAcf5/WkZ3RQp1FxikVyRl2mJ23gZysa8htQ5sOadJhLLL6vslC9QJXID7CScyt4AEMxE9Z
AOFMMg+FIAb7q+IIf6SpAkLc9YqIbOGxIatPwGB3UKO6/FMXNrSdHUPuE16Kjkqe/uCCZu+YcOzL
vR8PIVRdcMi3VbDvaBOs7IOPn1GIQayVGsa+M2AjP5mAqgfFAYYVJWzPuQvNcNgiyU1fXMm2g0nn
fxsLNSyQxgzbQkD4lu2SQkPiD0WQ+jo8fBTNu/3dta9kkNYQXCGPxoMB7XgwEFRO4z2kqGH/uEl7
OO6wA3QMG0EhZMhpCPp3SvPrlMoim2ardcb8zGj3keu0GB/MkEzRDi9fz78pi0AUK9ixhbvFTqYB
ow6T57Kpn4kRzjcpAgOVWjGw6K6ClxzZlNVo1k7hpfVhnTI0T2DfVgX+Y8hjrArfIbfwM/xRZQN9
ZEP/2nWrdNIFTbHoL/5tNtUhDEajR1lJYKzIqFS1JZ5fhGqrdUH7fsdkQswj1ZXfFduUe3npHzHK
XbbzWVjmX6UT9OrgxUiMO1tGmYruAjqmaxa7C8ehnZcLK5bWqird5zyCgkCTTWY/xO0Ila3wOkfK
yM7LCR9GzpBuq54h3uLcAuswn1dhHN+0iChWSi1L3bDCewwrFCl5Vj8LmqgdqXHQ1iMUPjLXSVfO
lYX7NbTOFdb2ndfTmD5rHO6POsjKr5lTrqEOlzpgHyQNR+p1CMwz0CRiL8Yq3PMQkSgUVtn+8kG8
dGfYzN0KkIYJ0Ib8SSrYHvIBcF7pQRiWz4KbyNLM/wKhhgOPGtwOuNd3MvV+/fkfmuOqh67BdsJZ
unITL2x6O2tXATXj8jQ2z1zDz4cN+qsMFCDZqR9t4uDq5WdFLpUoMtY0IX0msqv3CdT97knjhLu+
UcVV0LLIpvjyALfsEETymZUN2eUQwPdvgLNJUlT0jVjDly2NlxW5VEUcTUPi8ueGGU/tQjODCBWc
L7tNjkS93vdlkwaPlxfLwnq083e+mZoqCEv+HHbDAwD/7Z47uD+7ctVzY+Ec/it3F6Nm0mjNnyF1
Lg6yiPQ+KTuyh5zG09TAXX2KzHWV8cgm+EJKfQynPOHPzDH/NCjYHWNIWW3LmKzVABdOh8A6HSQY
uCZBof+ZG8d3IZ/Vp+k2zmM4IF43IdYBkQBPEUYcEwL54HIr4aO5MRDF205wqF3ZkEtzbsUaLJ6I
jGkZQ/WxcQ4qHfmOlW116oQ7rvRiYQ3/ldFjPTSPmAoeIYVefkU9mcEGeyi0iGHnR+KafIPqn1+u
cbyWemTt/bCFDUIPAbGXivcj3hI4XqAG3G6dBKyfy/OyAOqPbPYvlU7Rm8wTL0nT1i+8asb2KDRx
si14wZWz8STOGV0U5J6lY4S4pp81fPvaXcMWL3XSOhd4DyvwHgqYL9L34aVVV5+ZqpsbyBy/XO7i
wtq2039SOPCkcal4YW0Ojplm6V3mlf3Kklj6+vxueBfh+o7CRRT745OfhfW/jQYPGOcpjD6v+/FW
ZKAhXGV4IMxTpcz4nYmq3re+Sq8cGmvbQ9tz0iDhyhce5XAt6yb4FG+qqstXVtfC3NrsXw2rVhOT
OH8Z4iIvtglA1zAJlmAybdLWhSrxdYM0z827OWATXGCLoomfCKoQuwaCgDcxoMvXBWc2pzd0OWIx
qb0nDWLqD50pdRxQ9q1gDphUKy8I+oc8/sGL2Lf2OvMK4QyChU/GdVV2X/lDWR6FgExpse8TLIPv
GXGbHCANfyxu8xBon63m3Ik1SLKRR/cc6oPZkTi+H++ghBWYDYPUSXgrxpSEsOw2Qf0pgXSLc8aD
No6TPQjx2SA2bDKyu3UbCE+GG2gXqj34XyI94NKEQCOM0h1+PxsXfuvdduxuGNxqXo0Hp+N7+Dn7
/IBsEBTHmkY19UuDchY7qSEjpoVkB0T0N5VX9M2t8QdS/0QCrCz3YeFAERX4VAgfMeiyeQeT5OMJ
oXz30/BI8tsENr3fmCc8d09mp6JDSCoRwdJgqtx7Fqb8EQx1Nh6ruibshCA5+uV0sPn9oSdR528a
eJb4SIrSRzAIPhk0nHTUpj9k3PkwqhxCictNZZ1u9tItPQBFxvmtpuDktg27MUdwIqLqp2zlWN81
DsWDikWQfgplE3xSGPHxWZVyaJs9/I7R60QURXaGyvMEU+QesrTfwoJWxbHKqaT9XgYd78xWoaDI
Drn22/qGp2ZOr8MgiW6pHBPzvYrKPvgces30GFbVFB8S2bTZMfEEHfcmDoLpkOd4WIKoX2TJDUkj
6e78mCoKn08ogt3lKMbBJmdDUuD/DlNcQ940zFOslS4bzacBbyP/IHu4XtSAizVTI+FBSUk07WhU
FOFeZ14gjyzxkv6Qy1GOeiu7MWigSKqq3r8fYXU+7pupqv6JxrEPb5pZvHhTAvQSbiDAkHXHtMzh
8GyYYa+5m4GhMIKP8hu+7xPWBOb7zWknzzlx2U/TP5WOhL4F62PIXxRkPvVJJD0cAJnozFuf6ulf
EJw72HA6o4atcgrs+Qb0AedbAgoBgI46h8lhWDsi2xuKg+xed27S7+BYUJCNGIOq3oVNQGMoIEF0
4JhGYjz5JAY6oKXK36cmGuN7lN6F2XlcKOgmwxYTxI1R1fkdLqWGbEfAv4efNYSAu22iWizXxAxZ
fvQmR6ifFRHNv7Gn6daRgZA3tE4icx5cQEi3/tRGePxkeC3eDmZw+K7VJboo63nM2jiU7cZ0iYy3
flv120yGYdPvjAcPAWAQYUOxDVSPlIgBEuSb8mCDsZl0V3yG2lxZfk1qtyM3QdmOPvoIluaG6Pmq
Bp54KjZJ6AzxxlF4JeyrGgYXO0Pa+jdczdUXVhD4W8epmMQOKXD/3zwZ8AeupvQpj0TZbmro5tNT
zd2cbH04xYttmRs0nzTQsd2WKf77nWB+7cmNxwJ11w4CLIFGMvlMRhH3+EEszE9t0ZXZvgewNr+F
BK0hhxFp3U+scSZxgxKfJ7HHZDHd16jH+HST6yr2vrZx4PabXEKG9X4qTPPsTC4c1bHky3TnxY7J
NgVgS2+wMgeHp5cVm45xqrvoth40cgoc5heQzk5qamBg0OPHe3py/UPjxOpLIWaMFm+AftiBz0AU
tBIHX39FYtjtvriaFm8DDOe/QHVDxXBoEUOzTSsYd7wYd3ZeGGIQScdM0bfIdYsJgQS8cE6OM/Dr
KIiRb6V2eKBlnYL++uQHuRr2IXVib5dnQ60PkCaQ19XtoYPy39tS5mCO+n7mPSnhSrmjufDibVjq
56suY1tdwUeyN/XTLoaJTzBsc+R8HuDr3K9clAsRhS2qoMDVU3Fbps/h7HIFy1D/hmnIu4xdlK0E
LQsRnWeFXMrTrtcPWfrMW+Ahyfziro13ZUzvWSEXibTXTn7lPY3w2X32wEc/drHXlwAtdddxxSLb
Cgo+8BRg19J76gNa10fsKTfK5WdHTlNzXVzqWSEXfIagoFpM7Mmj3XAHvR1xP3T8Ov/nyFZUyEMo
3ef1yJ7MVPc7Kh6VwikHzsS0GXqUBQeS7UvwWPuYuSuvx4/pXQiY/rsrmHIpBPE1g9vN8Aim7tFo
sMK18skGR5zZ4mjZdQHqqukwmJVBXFrM1oYXZTMbBLjRkwxyoSGvPwDlXrEEd0Ffl1fKR0W2MRTx
SNiD5Bphw6dUbUgkIu8GgpOSHK7a8n+JKjCAfjpWRU+JrCFbrZTnVLueqOnf675vv7ECnoW5KeAL
FsFOb8vI1A+HNJrlbi43sJDMsaUVOGEoXUAW8GXog2IvIOT/HY5E1aNCAf8oUddrdj3EdlawygvT
bisshIHHK841Wgtgl6JTwOK0A8p+lKz6zc0j88Frgs5Nv3sRaZM3cdR7+oUl/F/VB369gbyGOvqd
7DfpNJrdONTk7IbJeGWnrAMBQo1tVgqhX0xagd5usEl0B+vGdG728iwtZF9sPYWhSIxfgNn8AmmV
Yq+79pNkTXTDafOpgIPUdZvSFlagw0wz61n3Am0lcBECT925Y/8wYbustLBw1Ng6CrBwglBYod0n
ihsGqABWb0ljNmJGbQwEHCrm60dmyuOsqHh56JaatO78qihLXTfi/zUJQ+d/ZoPgpMOp+qdFf1Yv
lm67gZf4mgvLPPMfrEFbUSEJipK38YgiLtg2EI3IhVB7CdL9Gt93YR/ZigqGKkDWi6x/AZ1/MrCl
DsbkbhoFJUcHVavrjBUhuf/fvSTdHLourOxeYIKdfGkgSfPNTMy5K6cyXikyLw2VFRS4eCeFDtS2
H+PBm5IHOiF438LvARn/y/O/cB78paVQ1mMIOtL0QjrE306THsNW9rt8iL94ZXhf1tGw6+rCWbkQ
/rgKfDT3c0ffnT9kUO2kdNC8KDO0wxODPxWCQQhXE3Mrk0mFO5ggkegZkOCO/cMYFF7POURDRLtJ
ohKMr8hXvrNCz1k43f+Yhr37MVoCdiO4Rgklnbxb2atPPp62cHhwxalg0WdErCvbbGmYrSCiQTbA
zTpJkUZXbEuT5j4BwHRHA/oLtIQtMl6fWtJfV+OwHR2qMWvHAmWwF0Zy/j+cfVlzpDjT9S8igk1C
3FJlu8pLt5fqbvfcEDPTM0KITYAA8eu/Q783fjSmiI87RzlCQktKqcyT57zoXqGGMY7NkzP6ZMOX
X7Mw69hg0+R7ERjIL50W+RdXd4AHuJ40ZzhK9RYn5FoI2q7bFwNc1YgZ9zJH6vvMAIKGLpvz5Fdq
xPM/vIRxmvQTtmucozyvz7dEhlfuE7uiXyvc63WJaL5s/XlKAHmU85GG1EPyGmUE6uBIgGmfd1mg
XcyvoC2XzlHhvtVTieJcz1/YXzzMpgNgmI9kpTOS18mNt+D4Kye+XdnPSgQWQgTi3lyoJyUydw7U
QeO/c5RQH6kOKetvMn80ybxs0euDXNPhs+v0O9BTdW0VTxfk/WXlHhBpg0hGIioClYAk7jXe5ynv
3SA+ItPgzY+oNar5T0TFfOehQN1DNhzzVOUmujE0YOKFVQy+3vWv+w3C++RUsnlYUFc4lxL6Qq8a
VSjdhQXUKZ7GLs6ip7kjiDQg+lF6fyAWq6LyODZimNM/5dDiQ+6HHLU4JwnAJ4WUTV7xKok8iDAd
KCnrP1EoJ8YfoomhKXGoRiXF3x1tK1AjEh1zIJigA4Ggxz0UCZdUdaGIdM4CwuvaPdK2EYi2pdJF
4IT3mVOjyt3lQ1gcw7Yww7dphoQhpi2d1QWa4UV3rF1dFwkI6h0YpPKUM/2SThE6gCQRvBygRAMm
h/iNE8KQxQUuzOFHXbFW1Mi1lnVwxqvWV4Cjs7SB1fWmgWD07IdtAt36yH3zDVbqRgNxbKITFNcz
/1ZCF8jrbmTuUkhMpWkG6pxjmVN/fPGjaII8gUvCsPtWeowjg5jWwGJdaFj34gJVgcD5ASUdnstD
WfGJVolWhd/rJHcH0rwA/zmS+MCcHvxRUyQL+i5QjytYUiqZ0ZMT9ZmkJ2ocZCSPYoBmKL40daCk
h/BUjHhoi2qc1hzBuV3yrwjqcj88joyX/lF2YU/KW4+6gbrDXe53/BBAjrk613k/DV0Cyfop+uqn
ceOFQC6wsaU32TC56T/Xd93aKRP871VI3SYcIxAQvoHc5ta4OMZ+04V4oX5rAtD0XO9lxYOwGXrc
kprc90T05hIXYfvQL/ryDrlCGW+Y9towrLeqGloiJtcgZAEM3HwqjNM816UpH8GBm0+nHNTHG77K
2lCsS0caU8mxAhwhnBDRvuEyUs790AQD3ejgM39g0ZFbbrsP/oA7Di5YaKAbkvb5L0G6/C7sZkT0
WmCJDmCLKirES/Ktur6lVfvQWXpbhvmhN8gBOmAF7PzzOIFKE3rp3lFDPeo2D4XYGNBnM7Z0YW2x
smSQGht778wyJ+SvFMHX+E5AtiTfsbuWDiy/poQqUI+nFjqgjnhIKzzpyAw60P//vbu0bm8tSkKa
FSI709rUh7AGb2bsRBv37mf7dmnc2k20TL0CuAP6IMjMn7oqbQ6agzQJcun0sW+zLUqUlTWwkWhu
D0BQDu7Kc0e91n2qKWSGEDnvzLddk2TD0FgOeV4UyDT3Yxs/pQpke3GmyHFf49YTxwGR7+ROc3hu
u3SGZpaawiKJ2z7683r7nzIxYhVs9FnJGs/VE5Y4bDwKNZXMO5QpoG4ypGcQpn4TUQUxH3ALHWpH
XEICCB9zg4fB3SQA+8w1X77AMvpOz34+t7HBFcwgndc8SsDBkMG8oQCJZfFz0IQ7HnNLT7bB5/5U
xLUKzgzxwhcOYUqQhEsfObrrk7myo6ll7YZmcqgC0j/4bSVI0rXhgq00qaNCkjh4aunhJh/judxi
zFjb2pb1m07NOciRzb2AR5MgR+kfIj/9fn00a41bxk+BNxlDSCc+aDB/SDg/Can9cd/JQi3jN3Xm
VwDKkwdAH/8ZmJaJrLe0bFc+3IaYaSqruDUtOSNJh4xjTPtDEO+ivcQmsuFlbgqmPTVzftYTacd7
k7L4JvLq5glUeZk6E+jf7Jp/G1tmuiaQgOKTMwg865OZgL4+Acfmxnf72l928Yfrz3Ok8oK0MDwh
lTd8yUAslwjoep72NW+Zdem2PJ0cwBxQKtq034J+LuuXwQk8Zyv8s7bOy+8fBkAbJaXLU/KgUPAK
EiISu+yQ18sDf98QLHsGtMTLdRk4pxKKdwkoIkUy5PGvfY1btttpqDpSL0a69Pd5m4aFvg2k++++
1i3jhVwEgkaofHzQzfhF1iJ/zwLkZ/c1bhlv6YI8Ak9kfDofhTzqiHeJN1c/d7Vuo8LGAKwnZRCT
M0fs/QhprOJQuLu0yWC+tkTEOLFOlaXvnFyD2neIbZPqT79v99BJLc1b9/WsKuLRvsXUzLKNb2UE
9dQZpGj7dqRdDOo2DsDFnkDzbe2GN9OM+m5S7HWVbFRYHetCQtjZORmwqHzhHSDZELGN9p0IdiGo
nMAiD3AOz5Pfkb6ZNwlqP0xyfdss58on3rwNBnMNyIdbAFdPEOWtwyNrA+Pi6Z6r26zcKmVd68Oy
WcEm0o2oNuCJbvLxfRYRQqescp4WZrLrw1g51GyogR/L0VEgVeSgq0fF8tRVY1LAdI/Xm18bgWW6
oLwCN0AWoHmkHL1DOtcPTIMfMMYf13tYdvon62CjDFQwRhE8YvpQlt7dKOD/1GAerhHJnTmo1/N+
q/J6raPFn/xw/MugdwhDvObkKvKw+IxscVeH6sHrq+O2G7TintqgAw0WkzSMYnXPY/qIQuZbTclx
rNkJ4tvJNLl3WbFV0LKy9jYCwQS0M6aZ4nMNJtw6wasl44kDHOvt9aVZa9+6koG4ARiwl+MDMwtj
ioZ559m88ZJYW46l0w/LUefTMIYA9T8oyW47euly+kglvYQNe2onpLP2jcG6kw3JDIUcY3dXQ9ch
obpIk90ulw01APV33ZORIRtbjnmcGNE58qafpfl738dbt7IJ65gT3pEToILAmdUA4ZE60z/2tW7Z
NvdaPtUsUvc1IvFJN0KVEen+jXlfWV4bSYCKCj5zUfUcEaz45Bv5ytMiT9yanKMuvO9joBqvD2Pl
iPItu9btgDJsKI0DFNg8U9zgSIYBWZJJo87Xe1ixAxtU4JsBBPJd1d+pvnk0YPhBsYPag7+BB2Bj
CEoJKj6g46Kz6uJnH8mf8+xIvXG4rs2NZcGgUgImv8ncM0vhGwE0ueCEq64X9WMAKEGz76a25RnS
HDTledZgggj5R0rCjxl+2OfD2GABIOXDIR1UegolRXjbB9XxfPJBSpx+27e81i0tS5MOUdGTkxDO
wA6hE70QBiXg477mLSOuGzC6F35IThzVCzJpMr98KrxN+a+1zWlZsSkJ4SCwa+/9GcV03EfAhSxA
5+sfv7KB7NR/qgtRGuC7RaIW5d8SKZA6oSBWfmh6d9piXVmekJ/4AHb+X/QKARB/6O9cAtLbEMqK
KV0olHLG+BHSImbfK8cGACg3rsdZ5fKeOmAMHQUoVmW1c5/aIgqpLiuXpJD1kxKcfAdAdWn8LRhK
x9+jsYSjws79M4BuJagQGfDgMUj4kE97Mc2wJY69spF+1w5/uJDHLgVJaM+RnZlIlt4tqpN3U+rS
rWD92laybmJRYGs6gaAnTuDXodguPwC68D2adxXBL/NjGbIoq6GZPY1tFAzvkNUKjkOptirQVy40
O0mvaAblRpHT3+6jiRbeX017ZQ6qaP+Kw2yODo4B8f6G4f0m+/jMJiy7HmNEG1ns0dMIZrcyUTpC
JHfB6weJH49ZhZrYdn7Jm4axxHBFwj4Z83C8cRps8LugYmZ8iQAs/7cCeF4d8ZVZmxAAxn4ig+3K
LynqkX5yOETBwY9nBQfJAG0gyr6sb2QDAsNTniMM4AvKqle3CehfqGag1W3oE+cnAijiSwoJLhRo
I8Guk3BJAj4Dr+7/pGMfDQcUIAHkrTOKChGU8bjd0zBnNb+BNOucsoTSihKacMjS86OiPaRNElxU
LcooCiCxaxinE6nxhLGE2VfTx1oGkMpE+UeVgBYI/7thOfLvl3DWKr5QlyGWM5YKtTRlOLPu4OcA
bWCDteBg051AvAc/ANIovHl4pm2Gn4GfDl5nOfT5c4GKcIjUg7hRX5Q3BOxLCJpT0N1RnU6geka1
8k+wdUTiyGWTDTc+NEKDA7i/p79qQcp/xkqoHxlQRdn9WNJRHhEmaIsDMpvGJEOwEMiWzqD1cWYZ
oHVgF6LyWxH1dXrQjGX+TeFmHjtEYRn2G7XAK2eqnUcEwQT4hOcxOo00PqX9slP9mCChm6XRLekK
5ey7/F3rfksHcLqhNiw6Sel4CXOi+aGiEIjfdQHZNP51UUPdFeQ6J0RW6aFrIRYgapGCqKP3b653
8fmLLbJ5/N0BFCCtQBdhOEHO1B9vutH0LrQEcYLUDTmjqIjeIvWdu39d73HlKLRxMinYAp00ovSU
upl4TqfsV4pqpXsIjmzAl9Y6sHziWknduqyjeHRCYayDfwnxL4wEHCFjts+vsXEwYVpB5q0dUT8k
4meo5vXHhkIK6foMrVxGNuil9iIThXWh7yQBymKkCIuNNNjnFdvYljQMQHY4EXpCUctljCgPk4gA
FBqgNmzr/bM2gOX3D7ep6Z0hViyiJwBAfgix4EccINCvz87a8lpXqQzrbIYjoO+EQ4sfogyBsTJ5
9JPEyt04Pj7//siWnmAqLSIK/+v/rDrszZ9hNn67/vlrbS9X7Ie5QTwY6MiAE5FARSs4+uFggC7e
VIv7fHai/whODCHqmVLO791xlCoJade+mxQcvzHAuhv7c62P5fcPQ1B+49UclAdwxWiJ2sg6ffr9
vlWu3iC6WpskawOhrq/PgdVgJ9MhtkqR3fG/Onzwso0jYq19aw9xV2cauJn41LX1364BPUk0Asa2
b4X9/50eMNpTMnUuHv6xV48ALgEmRY6ynab+ZV8P1q2jSzC0C2D9UfYKN3jMwleHbjKCrM2N5Xu5
KUra+nJGzM5xwaGoqJdFh1x21Ubid2X32ER5PmnDljguPr5One/+EtRGpeh3b290O2LWBQBQWBeH
UP68+x050hwhVUBl+mR38D+y5SS0hjACQIHjg99UYOWIuEpqH13sWl+bfo+BZRy1O/74AE6kJx0j
qgMvoz9eb3xt/i3rTZVCDWXljQ9lQf+op2Y4GI7jM2glQHbXu/jc/foPxx5jDOQ/Ux2fxTI7rsQe
jev0q+Hg+oQcyc31XlY2qs21R3Ubg+wpj88lngsJVVF/cNpdKl8k/g/XHgJoYJj2an0H9VZ+oByt
R0X9fP3T19bAMuAOT35nSCk7I3YXJKlWIikr6h2LoNgqPlvrwjLjGkXyMmsADk9EFqrxoClSbfld
zrQf5retEw5bIh4r62BDCMo0i5y27ptzF7v0B6q5+38HqPbkG/t1pXmbxA8YUcWzEtaFemiBzPLU
1Y8Vchm7fGyA5P/3tBZBgcJzZWoQnALJ43fgdOch/Lk8arbKFtZGYF354+w1CjyK7GwYUJl4RDU3
sb+HFwT71GbaY3HdG5052VMKYYonOafxS5PPW5qGa59uHRY+MG1hFhc4rHUPyl4flfjHRX/zuhms
tb78/sGR8GtEdPAkDs+cB/quDig/geB9nxNnwwmNP5egTYgDkYCQ/p9QQrO2aKrhuO/TrUse6N2Y
dW0XnjU8lKeuZlQlfTfunXfrgGCT77Ja/P54P/iRuq06gKthjw7EsmesswEUPwbignGDsHuL6Smg
VmPAx3fTKG1ud82PDSQEnTfCBoFscDijC8hggvGxdL5fb3zlbLNRhHDP/Zag4Ozsk+ZeD7n3XTKj
7wa64F/3dWHZLK+FL5nLmzNHDPuI2Eac0BGkRVMBj/d6Fyu3pI0mHLlLiOpDnJteYQ7aBVMeKJ/S
P3rSkkOflc7r9X5WrMzGDJZ+ZHAyl80ZXBPP46Julgebzu7aUlgmLGunHrifN+caCbqkVnjSyBrV
mW28qQq39v2Wsz72hZLRlHPQkueA3C/JM4gw7Htp2IIStRcYUMll/F4WToUqiPqE+OmWH7T25ZYV
0xiELZHvw84G6AszqUGX4s1iX4Y0snGBrlzYziRsDFKPA045yDu0zbixO1e+/T/QPZHPmZCeC+NF
iOO3MEXvbz7i11q3zMvtggI6eBqt1xUCZ+CDJ3fNAEbaXVveJoKjdUkAUQ9AzuqG3r8c6JDXwSu3
iqBWDJdYl2IYeZQJxynOC2pDgrw+xerylj0FHvu1bwDLvH24GXnJEfmrVHsuJ1QcshkvVEhsbFVV
Lb7Nf8PrkU0Ap4oaKhrlKJ5EVYlbNXT0BsWhiBbE0BIAVqA/Ar9Hnga2CQRdW2//f8fTRTlooeYQ
lE9F/TeYcaubeIA07/XJWlsPy8zSYNZjD1IaONGgeD8wDQPmlTD3oEoCNwVeONf7WRuEdW2ispM6
8wxHV4cVasJRJoYqY1BXb/HyLZv/k2WxwXyMgN2g8F3x1IHx/xx20XKePqdh9qZr7rwOAgnBXSOx
gX18hjShOypcPfmcP9UQWP02e46/D3cS2cC+FHw/vUiDAlTYkNrQIHF6bFEXeP3bV24cG9Y3pn1T
xnVbnOsJdbBj2dJnEZPu4vv1Von+ykLb0D6wG41hI6C9zhzxFcWV6raBsNHt9e9fa3z5/YNp186s
A1p5xRlyl/Wjhsrp/cD3oZYiG9hnCjojmj/q0+giYKA0uQBBv+XzrhwbNrlbCQIn4bpquKMm+CHy
7iyH8EF6+qV01dmBeHQht/gI1xbZNuk8QMKx0PpkQO33QwGkWCw3f/azLyrnn+sLsdaHZc6p6nDC
Dq0GNmG8TZusv0AL9DkqNu+JlZW20X2MdyjVJlyeuTupEy3AxKJSlLxc//y11q2HK9J4w9yPznCm
fdahhpGRu6Ha9OvWWrcu6LqF9sgAQaezqBH+CAfVgCYOnMD7vn05yT/aQEwn1RIjzksIsAwKaHht
Yio/+3LqgcL6f9tmuMl4RET9BtyS9ycXwHe9RnjZDBvvys+2zdK+Ne+QQoISQkPUS1i4cF3U0Az5
l7goyjSZIz/ckvD+7FJburEWoITzOIEjKruMVTccGPUhVpGncAMYLp2e9+J4fSk+M+qlH2spFJ8k
YkIzv6QK6isoZH1YKEmgj1sd/aUaREYoZi2RA7ze3ecF3dRWqtbgpBqVW05vLAVLglsDtgvqoIX5
vf6bh8h0KegL/0whsnOGcO7OTpet8mG7lbiMhkx445uJkBFcKlgpCBN0UD92IHE8uCA1aFh9n8mt
FOTaKK0nC6IZkcvbbnwDbrT63SFyuc+/K/bA/9ImNPIOEWhRSI2tf31i17al5WEBLj60VR6JSyqg
F1ry1L0H7RO0HUGruAMKuGwV+1AWJfoo/fGtZH1+Gg1BIYxyzc31AazNmXUcj6kpEFFh45sr6r+Z
Hn+vEc4J5+D2xd8KQUuysFyARWlj569YmJ2I6ASuMzWy8sLmPD+HWcDOadPyc0HA2JBHm/2sWJid
jnBbqBoEQBe9QXLD+YtXRoK/T3RJ6esZjHWDfz9m7qkKYHHXZ/IzPxLrZCcnfOSzqnQOq0s9+sHR
QJAGlfho3VVhfGiXTFGsN5U+Vvadnauoc1A0dbOevqZsLo5uNrm3bpj+LNhmJHttOEvPH6w39ctC
M0g4fy0RCK7+4u4QhHexIqmokhF5tgpEFF3Zm2PXMRbucZGXSbTPjHyYulyw5jJ6wF6MvK1fZoMt
cn2JllZsV39p3TogXOUhiVpmIM/K+uaLn+bitugowqzXm1+bMuswADs5XBmWKeg9zsP9OGPJ1Uyq
u64DxnlCoCAGQGijr7WhWKeCVNIJcrAxvqWkj7+Xsxe3hyEGscLGbl4zU+tcMENW5cEg60tKp8g9
lZx1HU+MX7ZFloCWNGwq0DBPut4oJVzZ0Ha+YRQV8jHg0LsgOA2hEDCQOH+JIJS/KneMXq+vz8qc
2UmHVBARVwX0tcZgyN2DjjpO/sog+TFdrnewsgGi5fcPNqNpRo3WTXHhSz1VifQh6HDBFrSwdiVB
jdicl226EGsztqzch85Ypwen1UX8atzeOeBKU3fA7Y/HLHP3PJpgLzbZgQzdcg6qoLiIWdOXsgQE
8S5CYj27uz5fawuy/P5hCKiMpI7XpOoiUTMO/uA+Lm5AjjJuvcvWpsiydzPzsShBJnvpUMbvHeuW
dWmiXOC6bqeKxlvyY2vLbtk9hzRkF1HCX5iai8eSoQQ5dVEdo0lL75ui/l5VYbjhVK3Ypc134DoC
kkTtmL34XTYCUJyJLr0npo74g5Ekdo7Z4HvstG99rEMAlLgg+app9FyGI3kKFype37Buw1pWVsdO
Voy96Oic8fyiI0HvXIaIfz0BOSiKeqs8dmW27JQFQzCSNiEVF+NE7Dgiy6UWdrSQkOAQcLBM75on
atu9oLEb6DS7hKHrm5OhIJV7ChgKUDdWfcVQ7KRFKOM6LNtRXHQ1dHfdBLFG0u+qS4SZ26kKTVGL
W8KBvbg+Q6zZHzSBIM5Ispu2AYHtvjmybF3SVI1hPzlv8FMGleg5T5sE9O785nr7a0tt2TpzfaUL
BIjf3IEWuHJDEI5Akrf264Ma5V/XO1mxdDtvwRRUhDoUP1w60udRddPNsdK3tBsqqg4h+MjN10A6
bPhHo2JkrPbd9bbGDipde23alL1yVevqwH3ALSSdNwuO1wzRMnPQX3tlPprsoroBWn0yq4PwAB3N
mN7P1ZRv3PAre9gGLNB5DKGnBIbqclBBdgChVtYnxsED/vrarLVvRQjGsWpNFs3Ra12y4CuAX8BY
Qn1LbaWVVngJqc12IAdQzKMePnjWXZF7d02cRkh1IPagnC4xlYrjR1+H4/DuGWX0j9AVQwDoMKKy
4I4Q0vD0ksfg2NlnUHa2BQlY2siiCN78CXQCDNz99x7e3Md9s7nslQ9Xs+TQba76MHgL8xIFB7N0
H4EV3vmmJdZhgBJfiTJlHrzhoR5DcEtCDc1vZPV+/eNXNrSdaREh6OmNp/w3Njhz90QdPF8PpQA4
/ci68u/rnawcOMS69etiJjVkUwNQfYcge54a9xEalE9t1Fb3XtDsvMKI5ehTjlhJEw/sWRQKkk1d
KGvvh5+jwPQUyRnYTARsudpACa7ZkH0SBE7XQK4veJM5j99ZjRz5LTR7Zvdwfc5W2rdzLT0F1fNs
NP835dpPvwJLSd7Bi822IApr7VtngCk5ahvzQkCTEvc9xBT/GBnqVq5//MqusvMrvG/LzG+C7M1M
CMSYIIUkgKB50N30XrwVqVsbwbLbPtgd46AsG8tBXyi4navbNGv7P8LWa/IdQHTc9XaShQ5p67va
i9/0PItHkabeHxRw3xtSz/Lb9XlaG8Ly+4ch1AszhmCx89jRTh0FPKMbz9uSYv5d4PnJG/4/uRav
BhOmk3vP0gu6/B6ZHFxZHSmE/In8bZQ/8WwApD6Dx0SOKe3ZweWsim/qYR7c8yznlt5FBd6UoE1B
Ej/t8Y7+Suu2cY5ct3gWMt1pA4EToZoGXJ5DJO9EqgLEqng7gRA/YL06Tj0l/h8Qhmm3lKzXZs06
TmSjJpnlKX/tiJ4etc4UijO2CEtW/BabskGxVnfS4Rw+PF49fkGPIKj+bgZ4e11RPXs9oJDXF3/N
SKwTpINqSJx1sb7wZppH0L4G0DBVoQd9mL42WxwRK2evnePRmgSeP6T8aTQVv13oqIGHRG7Yq9Rx
9p2fu8Zi60WENQrNmmIizynT7UMYQ06X98H4daLNlte6Ml02dQPtxcyh/0eeR8B5ntw5gi6NAp2Z
qoW4vT6KtbmyTpSQpXPT8Ab8dYs58kG/hxzPH8WCKMmCTc7Ylf1r60awASpQOfGdF8Noac6Q2Clv
x2ygYsPdWdnCgXWqKErAvxp16hIGnTkLsK6BV4keZMf1Q9cMt/uDq7aChMkbf3QD0l9oJiIkQ/sq
lPDzghHHJFF5vmEqazNmWXwXhY6vIJ382hXCfaBsYJeMDFtUNr8VGj45KAPLcQDaYwqQEYlfjB+V
EPp2wFXanxBddeLE5WHBvvg+CtEh9BTQ8kHiZES9+OBkDT+MXkO+C1SYRrCrcKkYrIK6A4eqITw8
1E2BfOoRQHbGboDJgBjRbTUJcc8LZuhFAkSDdBZzdAtCkql+yLKsm0GBMRQx/OSe5METKFZdtwFH
ST/WtyJa6n5NGZfkC2c9BIOub/wV27ILyVnRcoWCDfma+lUFshoIj/UHOgbgkK+c2ezhicONaleS
g9ByQEqyEa94oTfy1IWZN945jrPTZ7IryI1TIPkJ7b5XyKmGYGNG8Sm9LVqXbEX51g4I+8hGIoaQ
KetelZoIYCnFhRrmfq/D/DJX2dYjdmU1/sPOUfBsqh2TvrhlVFT3vJP8D05lE39pm27aOCRWTMom
5uhkM3dFn7WvaR3J+zJyyJ+Vo7d4g9aGYIV5wPjqupMMwCsCnvEjx+sLvMVTcWo5F/scZJuaA0Kz
SNSGenjlVMRf6Nh1X0jWblF1rpyhtrIH0FmB0Irz1zHTYFhIIMIzBD9qPoM1Ws8tyr2M6TP2cwop
6lU2zHBtTayDe4SDMca0lei0gsRYWhWySopROWrnnAX/62+O/uRSk5H4heYFJ/cSol4Iu/ba++f6
ObJiH/8R9YDK2BiNPH7xaPYNiUPnESJe/IsXBiD7jerM2zKR5ZXyyYlta3sw0IxEzuwUr5SR4aya
DtKH0Lodi4zf+kHxM+yH27xFPmHfuCy7d/shbQxwVtDEFt69EuB3+E0G003IlWcBfMPr/axsAJul
Akz50VyMPkr6MXnZk+kRIH9ppKFm3wawSSrqsHPaAAXhLyGDzEtSU4ADk0ronRNl01QYMs5ZqaYa
OqoiO42AjXUKcWqQ6KDEP+q2Akxr82TtY0jkUl/2YfmqY9c/gelBPDrtFn5vrXH/f40EapoTHRzc
IrxcJATAhXFUSBWc9i2x5WsswU7udFX2GqapeACfsTnXcX7Z17i1T01EAAPMovZfSeryl3bZlN15
Ncrdbna1b5fGjyhlDAQyURfwR0HbUMYUALtYVPB7rnewcm/YWhFCcFPFecu/dWCzP4Jmek5c4IzP
ka662+tdrCyvXRlPTd/nYO/wXigrOy/BHDWQTCiDH/uat94QruOKhjhO9k15I32sF60prYOdB4Rd
HC/h15ii4s6F+W12x+rW65KZppvx7ZUD3JZuqJu2wvE5q9e0M8w7mDBvskMd+Ln4ThYoYgJGtbB9
vT5Va4ttWbHJIDDo6Ii9qBa6lriX/pAkEG+za/7c14FlyRCOVBW2v/+iI0+dVYWyFTa44S1iIltl
OCsXkc2vQUWWxRHoOl5HzSAzOssb7KfpsWYNu1NR1iUt4/FtM25yL6ygkGzKDVmSBm/sPLhIOX1T
BWBhSQrJ8ic5Bvdz4yRzOEkwJIOzESUuePVdn8nPh0lszKLxW+kx0kAEhwLUkormAaIWvzTykgkC
iRCY0GCN83ADX+/uU+8L5OPL4D/ExaQL2SLk2oovTJB4OBvZOLdhhIHRwkCbeEz1S7CvTpeit2XQ
H3qrZgHh5b4r36vSG94ZmLqgxlvHxUYc8VObQvOWLyx03BYABcsvZoZmMfegr3HAvoEqbQOJpi9e
BOHbjfP5c40f9GWdPiXCxJC5jBDBQMHfYYxFf2OIC7FgRRKQOv4JtHIBZY+FVlO+em326/p6fXqm
otvFwj/M4NhluW4VKd4HBGjUDZ91XJyUU6lo42L7dP+hg6XjDx1IFhtgWV2OuA8Zb8b5sozKp+ov
FF+FYKBVZ6/q/to3GOtYKjgg6rj5y3c/D7vbUvn0eUj94m5f69aZZGIGMS5TFe9tCxwpSEjc8M51
3bw7Xm//00MVM2X7F0NVGiTTyvfY0Oe+iopnxILcswtSso0eVjeZ5WW4jobSV5xV7yXqMg4ZMLjQ
Nfg3dxHGElUsngrWnrtiPMZgsfozKrcoYj/PKrqR/S72tAkp0X75juTyv21e34fkknpgKuMtR6AG
GKxD6pRHL6rvy1z+asZNhN+yzf7z3EDP1gkhmhQ7mvDiPUOZ4k06Rdmz8GS9sSVWDgibwZJ5dEyh
XlK+axZFcJM5RCGYUqAJc743GWSJr++MtUFYZwPUOeJQe7x6Z2UMdU8AcO5yjUDtvtatIyDNAM82
IynfqYZ6gcfi6K4eva1cz4r92xyWInclWFxp+d5l6ROKXRtohLNfZcZ/TXEIqreiTAqCsPb1sazt
cJvV0oGm4txCzfEdSty/6r7+G7mxFtde+M8wABAeo2LF4dO3eXJ+joG74a18erNjk1knA1Q9Icw3
YXv3nDwqWT/kQe38iKamOM5udmrrFmqsfdwfwthzNy6MtT1hmTLEIqHOHQegqPAm+iKlH/w7Dd5W
vdhK63ZY0XOdug4gKffeC7cE6xtwJ81PLT0SbYHK13qwDLNJTQrdpwGGGfgxKsU1dIXAZwMSuOs7
Ya196+6mKeKx3QDDb6qM+Em3hDBfOi8YivP1DlaOa/vFn0K3oe2EKN9daBq+zdFkvpnSxXqYqtnI
VK8cL/abv0ujtskyv3jvWyHEoQCC6ZU1hf6WiSZ0jiT02WXfYJZZ/HBLU5Q4+pCV5E8mM8C+gkrK
vR/pHOQHp0BQc8M6V84CW2ey5B6KfSpdvg9a+InD68ciRJzMI/MPGqu/Qi9HEjX84/qQ1jaAZZS0
AFOMaoryPaWozFBED/cg5EiP+1q3LmsJKSw9DRF5otUSV+rK8SiKcssVWPt2y7jdsUgj4QT8STgd
OXYDWJGV12ylL1eWwY4FIO7GkN4l/EmK9BebEEICZ+StRn75EDbDy5CO35Zsxcair2xiOzAAzr+s
H4kq3kEVRhI4uf0BBATl17hQRSInsQtuAw0+y+B10dA5jyv5f/24IBE/Fp58vb7cK8Zu8+YZ32k9
pXP5bqrxS8AieqQALXzVedf8uN7DypLb8QG3iIL/x9mVNbmpc9tfRJUQQohXPHTb3e50hk6c80Jl
OiCEELMQv/4u53vpQ0L7ll9SqaRKRsPeGvYachF3xdlF0fjcRFR9LthVNey177/86qv4bnycIOJq
Ls5dDb5gqXyUh0w73msd/Lrt+xdn76IXNpJuUmc/pOKp6Hg/3YPNrm+RucVVb6m72TA7h/1g8lNR
sCDY15Phxfuxr716Xw3dHL2/rRuLuO4CM/Wqx7YhWgVpeOHqJqn9DlKst7W/iOyuysZsqorqzBjw
zWi4JIme7S26DRw3g8X12/gQpikDkx4og2q1HAF6KS6371s+/g9+oqq00iyOi7POhce3gP764hlQ
dnfNRu/vueIPZmIqXTYJydVZG/ghlaSne5/q+akq7XucRG4xzrmM0uI8TZrW1m2PWLM6ZC+6jqP6
V+38VJ3fHqe1blyi8FW0Sbx95E2l5JkD7L+RWFTbaawunO/SHhStw5uYnOjIMqxJjWNHbuU5nZpi
A9pjuGlagGrm0odKbqXZy9sd+ntyAmngvx1y5TC7yhXpASAEcZdBCupblFb5lZhbG67FTs28Mggm
FsgzhPT/1aMXe1AnYB8KbEYbHye2a9pEa71YxHbLKhtUjmP54hW/2Ziwr9Q+Tm0xXgnuv98DgIf/
7zDNVplCKyQPUKNKu5HBODxXtW3eFaT0/qmhg/Ql8itQACLH7Y4gxfy4aX6WfEOnZl3CSjE/m6kM
vnYeyT5Hbaa2t7W+OKpzTXluKoXNA8Z9j4FPUj/hvdFXdo5LVPx5Rf+DU1insKjHXJTnsJrMU+eU
PqISIjYmHa8ZaK79xCLgu4HXtR7m+EBdnUIPL/xHwnA9CcNrL08rS/i32viriPdHOTrap/IcNe5M
4QpBwd72v4zOk1CqMNnn22ZiEe9ce/EYAL5yhs3SXuEJ+W4MUYZ6u/G1QVoEuSnrfvaiojgbq6Jt
haS4bwf+YRrBCr/tFxaBTmC6Ynk45meRs3LHe0e36cjVdoZlxu7tn1ibiEWMC9tl0E3v5O/nBshn
ixcY4NEMzxogqfZVexN0nHCxCPVMF5VzXRsfyJz+7OrcbebpKoxkJVEteYIs00R6c5qfG7ycvO8m
C/1GSFVBMvXtQVprfxHQWQ9LTBHg0deHAt/WgGuVJTZV8cfbml+exOcAVlNZmJ95PfXvylyJs8XT
QXbl61deE/lSl1DjhDNMrh1PsnPycQjkz4vqLkTxqw3hGRyVgjZPiKnKR6Z1kXjEbuvutgdzvqQL
+tXsZ31ZynMYZ/w5JYCSb5qcet9vG7tFhFMGP94+wyNzqPo6vqvmoe0fa04hs3nbDwT/3aM47K9j
Ca+ds+tgu5rFrWk2/exDT//t9i+T/JdsvnRCdpkb0D7OVtqG6qXCfeOxd9UHuG/rJ6t1+RLH7Ofb
P7W2jBexPuicFcGcK2D4q7jaSBir2108gFT7dvsrj4l8KWaoeZB6wNignjCYz3WavZty/jyB1rGN
JHGJNnAdk/Wj7yBBePMKW1IGgyD0A/ipYS8pwvLg+U39qR3DobwyQSsZckkX1FDr5g5QuDMhbXxE
KbfYUD6ajRGV3RMprmlVr2wnf/AFTWwDxkJYXRTNUWaXKxQX87vYhSW90pWVtbZkDE5jY3JvtPgJ
cLUh96YfcqcDntDeQxbgfgcbXhnc9mL5B4MwSOUcjWmfn4emYnpfesafDqLV4bWXkr+/y/ClLzKF
10nQmKl9hOEzLIfGEjCfKHqw7GOWzTxhhRweqr5hV7bKtdFbZAIpbJ5lMbbK3pu8jaf7E7Tz6pNo
YS9uaPVcoB515SFzLWUvOYVz76m4qaw+R4Ox8OSk3+J4eJ9T/Sk0KYVFSfW56bwqQYp5dhFkK2rv
tiSx5BVmFeuVyIL8TGvWPRmAtVM8OLrhSvNrg7g4BzAXQPqiRMdYjy0Im7ZOOOTCtt40f3PcqGTw
U719Ox+t5LsluRBvB21I/Eafi9k8TlDa2+KN4tpqWGt8cSZAhZtZUYyoAjXma9fBKLCuoG7+9pev
rOwlq7DRoJF5oYtPpkhPqRp30oCMYcbg4SLOFGX8seyvKfKsrbUlZxCFzDCDjF5ztI4f2Gin3/qV
g24sgNlYYxeFnDnK3/kD7LwK4b5dyo5v93NtEC+58NU1gGiWpUHsyrOiMfRiDTDkUwKrHXslZFcu
mEtKIeDjU1nUKV6nUEeVpD5S+Z7CVtVWw3mIhixpDEumAWpgt/VnkSKiNBURdIz+93v+NIstwUvo
lUWxtr0uyYUUr5CF00N5Lvv2scJmSirY0DCYL9eeEps+9N/VTMn9RUCpDSDg9HanVjbAJdlwkHNH
ICx7keTBqUfCtocpPLQC6GiTPijbK2O3sv+Fi8zQhV2lJ1m0TwIvGM9d2yr6rpAA5Sceb9ktLkF4
ylqSDaEtNxaqMfHJakQX+NPJ/0PtZ2WkllqOTZX2gecZcZBNOYott2N2nzHR7eSI0xztSfz89pSs
xM2SdQjTAIg/NTI9NaBUnLg19kMRS3klatZav3TvVVRqL2Jj3gMW0pbQumxhaznt+yCc3Pbtr1+Z
6SXd0EbGJ1ZO4mCb/B82QnGBOjhZ4wR/7ba59guXnr3qQTqDNBWNZXoicP8aN00hcMqR4zQ+V8a/
xSn+spQWwQ5RLh5U1CvxzJP68wY+NfrUXM48twXEUuPR1KoeRtoI6DnDuocIf9vF4wvwBte0Z9dG
aXEfYGrwh9Kl0UGlMDcCC/DEqii+/39czNcCYhHTWTqNAV52o5PqI+SPiX9yU5MdRJh+heH9t7eX
08qPLCF0JqqqNAc/AnWmqUhQYYLNta3PYMQEOz++mp9WomKJnQPNSYi584cn7frvOhXVXXRdJ2yt
D5fj0qsFS/LaZzYMowMZq+IstV9+mWPbfITz+Fgls1PNNcLy2i6yBM4RaHoU9YQ6vOe5961quvdd
atN3qgYCOeqhHK5QW/7Yjq44pVr9lLw9vz1PawN4WYav+siA+hgmU49PpoMzAulReUkir4aX6m3t
L4IeT2Ww+qEtPzHoNeLRsoMOA7Tb97e1voh2MwvZzWPafcdlplcJoX35VZY34q740sIZkhS0y6wb
n35rxHUNsH4TL5sbP34R6UMXNJaUfHzqINW/GfwSfEW4EYxXZnblUP+bbfhqZkXn9DzzzD79hgbj
KNduzAAcYSfDA+5JeXJ7al9C42SQM1eNVfdEq+KncCrbyxa28LO5DTZPoOb533XqYpgtAldon4DA
ugcjTR4hau3dBJHlSwRchjuJruRETm4e5ZYImNlDyNft0nEAq+vq+/pKrC0pYzpPjVN0bp9oE6df
YBOZy23kw4Lj7u1oWNk6lqQxC9Ywywfmn9JGdN8JtKxAE7L64wi76yvb39q9ZImE4yUv1Ggy/9QJ
qKaM71QJeYUHX9bYt6DdD/kLCKkMqCPcW4acHOyBLoI6dyKINwp5ZLHqSp54cRhcm7yVUV1CM0xX
dXEmAnJinn0ZRpx/y+kq63ut8eUW0BY9QIqiP8EvEQAsAb6Pl0TUi+9vm7JFAkvnSfSea/0TFeJZ
gIC3GfI2/tiCT3hlI17pwRLWZ3zXFhy8nBOp/H6r48A85+Fwjeu91voih5VZEOuuxeultLQ5ZDZN
gS2vrl2u1lpfnFQGeGu2ZtTuydaT91BSazZhhHeJt8d+pfUlPJCpyUG2Uqozg5bKrhNNcPAuTwa3
tb5IWE1LjKfrkn+flJ42xRxE96CmsSvfvnZgWHKNfdQP0nTUQAbiRZfQ8MOQdfHnsOcioRl0qKsy
PmkXF3vi4AEz2+n7bd26nJVe7Sodd6nUXGLBVq33QcEl952z/pe3G19JYEuoIOg/kiiHBCmLqTpf
GCZZCsfYgatrEu1rv3BZC68+3zKC5DVxfhj4+JHEYEfJGrpWMBi/loRXXjeW8MCSNUFVQj3qWw6c
4L4A10FO/kOrZpTvsB9v8CL604vKB7Dqb5wS+t8+wT0eZYmopifA4p3YpaHh2UNOG9Cl3p6WlXPw
773g1aDJ2ZexDzGa0+8ribT8E+vm9kyD7Oc8umvGn2tTswh2izobih8Fdpaydh+zIbWfCApwfdLC
Islc2b9WfmSJGqTcw43B78kJ4rhQirjc36SClnaZ+uOVZ4CVBbBE2Y3SQu4ksOqctYImU1BCXrKQ
P1PTfXc5bDEyz9PJTMIHjxf6xm5duvtqhprYU30oMUMGbIvt726xtmI7CO/4Vw4XK9nyD2peGkI/
wh/IiTOWf2g49U6QSb0GOlmbl8U+CF5VA0uDtD8h1NlPKcL4uck5VC2mHCKtby/jtR4s4gQ2ABD8
6tGDJqrgss27k+Gm2d7W+GIj1NZNZgD88SRjTf/hnY3Gh8oJ464M/0oMLnl3EMeIYy8P+IFGF5O/
GK+jxGu8hyqehzvPv6qN/fdB+oNpZzpQMnhfE5RRxvLRdJ15H0Fn6Vqxa635xa4oNNN1YAk/pA18
e2gGyG7VT92VMFhrfXlay8pqDOMKrUMA8OSawDvhWT78eMsUhwvA3dtt/H2dh0t5f0iPh0EEEdUD
rvssUQyme0PqZ5vSovr69k+sHA3CJZ4O7MTCTekkv1uv+iGn3CTwr68/0csbVdWAlxd4cZtAxcpt
x9QPH4Icf7z9239fpeESYifGoZh14IUH3QdfMju9/H5IxFXq3ynU3v7tH1mb5UUcZ7CnH6Io54eO
ZRk00WbzI85p/uG21heB3FREV/k80//lOZTxvBPDxn1lcv6+OYRLcB2dXOkN1rGDmPhBefO/xNc/
iLBk34BQ1gvzWEDi6z7A/9zUnT9AdXXso3hMwkPKC3OP6jJ9ApZFX3GHW1nOS+l+MRlNipnI76oc
gewHEd/rk6IK1Kd51Feh/isTvtTrlzOVYFfk8juXvHtBIYr+KIFDvOkKFi4F+lNogwbSi8KDEand
4kWRJKxkfBN36TXk3t87ECyTd0fgIB/Qij00GnAVWwLVDwLu11tmmC7R0qhuyVSxgj3A3fGDbOl4
aKE9fbit8UW+HrqW97qL6x+N9VBxZILp6i7XsM29Em6Xhv5E2tCljQubBUNJDu+aifQy+XzxSu8k
gRfyqD4YMMNA/58lniTrGy9m8Gj571lpAAxpbp3yf4V+SvctLcL7EkjaKwH+96mmywQf+HMFciqn
v1w34O0tzhRErOahbtWV5br2A5d/f3XUMwVQQk5T+mOAbTFQIsJEXQKZAXalA38PaYgM/rf9oe5q
R+ra/xEiCyaA/Hrb1vODbWjtbaQzGtP//oStSEVML/wfvSam3cZ1RMNN7bXdkXrymo3677fHv62s
RSKPTDgGuOWRIpnU2MK/ZzB1usPsNwbP6TH3gRAYdVH6X1xAJxvupKCGFHe0Gsf2KBoITZJ7p7Ei
N6xq7S89MaO2GYom8wv1Ry94gPJu7x9mM8JBiTIHFvChgQgbmteOV4AKdgWoWxb8YDxazsk8t232
MMDFh8ORAezU0NyFNG3duO8EK/nedrX19r5X8ODKYvn7fgxN8P+ONKD0LXSjUvqAWhg/OtmHCYQU
8iMUw3ZeA07p21li7WcWa6YHYZ5Xtdf/CusGAp5w1LFx4mYF84ZNXxgRPzOq689v/9hKAIjF6lG5
kLKOSPAAe0Hf3Sm8KMpNrSGad3r7B/xLS39ZOWKxcqBRNSDfzF0B5JI1qtkRWzRIQk43gQi2QTDH
/Dy00nryXsXlMNE9nhXyjB142Ld8eBCcWC63wVTmBdwlTC7F/u1vW+v84pJMpyFP09KEh27mH1DY
zjahrm9xTOOgSl4OLa9SSyTDwKK2hQexzn0fQuSVktyIwqBLS48Ogtu4bhF9bEqA9XC5YAmsl65M
2cqwLO08CMDeHqsBZLYzamWpz8R2mmDucNOgL6G6riRtKTjnD6iRZVvboyZnLfvwduMr+XYJxVVs
gL8FVNyOoqif0wmOIJB6u28hW3Xj1y9ygKd9lpbWp7+6bBzpo6tkSA8xj8b5mm7cSvgvD7U2xUIX
yvIHgsgEws/byHr4CHPcL5V/zQp9ZZiW51gORy3TdA1/cIZdDF+h7GWzBupSV/VwV9bQ8iwrm9nJ
KUSu1GU8sG9dz+D4DYp/VF2Z6bUfWNxOeXgR8eN9/0ND/djspK4qdz9OdrqJK0yXB1mlxxHDxOkD
7KbyRFrrwB29SntY+/rLxLxKDkU0DDYVzpxnOb6MvQ99H3EVzbQyu0svejabeAy7QRxo03/PNEAz
ImUfQg3c1G1Rttg0aKB9j7GWHxoGf3Ij7VlpnMKv1/bWerDYM4yu4qkqaXnkeZftiK8+DdqEmy5n
V67WK+O/hHFnvsz7nmTl0VnP35IWtDIdN7flzyVaG/5aVDvAD45QNuSbhpPpvrfRsLtp8JdgbdnD
Z8+ogv4y4DvgUBQ+433P+9xav7jy/Sujv4Rpc5ihmhl6V8du6vNPXQSAUdKSEXbiLbO3/sgl/b2K
ADqoWANCBv4gvM8SgRNVktUT4qAx155BVyZ56e/C6zQe6oipo42hAN25lGyggn7bXW6JzAaKc/J9
Oxn4xKPexTTnm85O326b48UR0BE7e5122XGgIKeJDIqrbGynZKqumt+sDc4iho3oq4YzhRC7KKKi
sPlvXYdie9v3L+KXBmHVSM/gaCwAxkDZHHglHfUb2I/9e9svLI5uKM54M68KHIBG85n6/BPlg0v8
4OrD30oQLJHVrmm8Au/bzdEVqG0QCR9FriABVxis1Lf7sDIFS9N73bGokADvHuGmSTeo/avNkAKN
fFvriw1S8ga4IxfJI6H18+/Rny6qqrc1vohe3Qg2jSQsjxfWIWez3fh5c836Y23oL//+KjUM+VwP
xFX6ODCJcg+KMUlaKOgQeeCk3Pb9lyl59RPCNp1vwak5di2wOxoklHqE/N1tjS+iV89aw+11BBQ7
hgRUGkClbebX7FfWBof+98u7VHmqzDA4diha7L3Y3TMdPgaXBPT256/9wiJ4u7iwUdb0Gul/PGcW
Fm6XrXEiVw8/az+wiN0LlCqE7kp+FDmuXZR/Isym2z6Nit3bPVgJrCUCOjMUyv/W1EcoZHVbGdXh
ti2nl7cbX/n6JQJa4E4UgWyI4XFIy0Jk4Hl2AKmPzVWF4rXvX4Qul02rjQfSsxLmbsiqcFtmt54f
lo72WSpG6wlMLy2G7xwQnw2qay/tZXd8e4DWvv4ycK9iK4urYe7zpjnyyqAyqEG4bTUX57dbXxv+
ReTCyhbGyb2XH4dJ7Okl6ShS3RXXl//a5y+iV4ghnqP0Mr+VQkw1iDDkn+6qasla+4sAtgUUx3FJ
RfvW/ABWmG5qd/VdYG10FrErUdyvPK+HzrwbzxfahAqmfosSQnbl6L/29YvYpaXfhV5RYt9VzXHo
AYNsSR5t357blcaXMOeBWh8IJVYcWUBn1PbB2Bm/AIHs0dsIe3SJcE5HVXXDgNQMi2RvE/Eoez/1
uF6//f0ro78UB81UBk3lItJHHcKdmFux/x1fuBB8uO0HFtsuiU1GUa2ujxz2oYnBQjqyWpx8aq5p
6lxa+str3R/in7E/TY0PQKiLJ/je2p5uBC26fYw0XQ5td3dbRy4r4FWOgBQQtJWhvHi0RtitVT3I
cuM+8MZrWniXVPm3fiyiWBptwNLFA5nrmsfBUnUkl53MEZRtCzXDbMM3EP57uzdr63YR0qaAeweP
BKYlGz82PuSB5xbO1G83vraoFiFt5NAHhUfRk8tVdejbE58By4SE2W134SW0uRuCHlxyXh2tB82F
35tBTK/R01aGZollbqamDEUcqyPDIzBMPPDaN+M6//bQrDV+KYO9WkVDFBa4hTXlURAeHOFDHT+O
orrJR4XQJY45RQkirIa0OjYBcMyXgc9YgHo/1JFv+/xFNA8Q4LK5U+Y4QOArMQNK1X2ZXqO+rA3O
ZT29GhxdcYXSmVDHlESfMhcFm9xM85U9fmVRLoHLzZyGXT5l1XFI3bwxjYHsAZx/s/za2Kz9wCJ+
4ZmaxiqPcYNUIw7oNWSMftuJQ/vpNsYAXWJ5icvnWOGMguH3YJBzOQlF6Mhtc7uIWjdKOF8ORYYy
kYMT6yUnYB/7fFvji004q+t5rFK4ybhy3P2eWphYXzs8r4z8EshLgqiyBQCPR+q3MtESwBYX9B97
Ja8psq7sMUvnID2CWuTohJUJRZAPNCv1nirQ8MQUPvbNVYbcSgAsQb1pGBplx8sxpajaXdrC6C+q
rtby/TC+pJm/7DFLuU+Q5UcctXDNgKuB+QcYhKb+CDuO6fMwM9/b0VGon1mXFdWeTqy773o5FCkU
/mcBAxVtW9hajoBPTnxHoQubJ0AD1Ds5YGwSsELxWkttrOgW5hvS3+Gxkup3/mym+mhsA8clkQ1K
aBRPqGMZ6NOlE/qLdm0FcbcuctOQqAqfuLdt2tOtCaY831DCZA719ax4MpL0oCWG/VzvTaPpqaFM
nyjEP45d47X2weKcfbAKNMaNzr1iF0dh/RXXz/FMTJ7Puyyd/W+kGfL3EQVwuZlSf+tiGnxwuZnf
E4gjfMzGitwPgdb4NTrEGzsO/HmoCo8kcI4qoHhXhvdUeFrtoHEy7K1W8NxEfZd98p2N7kU12v1o
Qv2La8UPBIed8a6LSUE3TReLf1Vbws+Kg3uDCY6n7mlQ9DJieUooLLwq9rMzTJziGU8KSRy3TXUw
4Tz9w7Ns+IKLEH8PS0i+dyEbdihkYw441/2nBlD2IBFV29NdBoTmXqPK/N7FefbALuX8TefruUj4
DExLCYQcHPgKAGyzHKZ8lAYz/H1nv3zIU9Q8UtF507YB7QzHHEnHJAsw7/DQkbu54fKBtqhWQ++6
ith2IO2wJ03TRQnoF+Z9VhPmEjLH9V7T2f3TdizliR2UxAGQjwjRuEd27OoOzhEia6ZHEs/gaw0p
RHZM7cSBU1zBNFTk6VZFqhngoS3YC+NQ097ChWp4IKyMoJOhhgIa7/COPJvKgaYOLzOf7SHAPXyJ
MQr+PS7nPnyFieu+kb6s4V3r5b540DDXe1FD7H3FvTLbijatzUPFp3ZrA5t/1V3v/8p8f8rgs6Pm
altCxS3cBoZl1SNwIqiZk07MH4rQi8kegMPwfuKe+gny9fB1mHX2LgXlxiVDPVW70pTefiBddsiH
WbyYgZgiIb6Pc4W1YXnv9SOWKjBzQiSzUM4/dlkgTp0jLHhPZpSknqUaeXvIysx3902Wpr+M51/q
UnGfBlvwUDtzxyMkCznFQMiIprCnKMY70aY1qXhqSI9v8WIct5PC1STYujZq3IYqlFw2bo7z504z
f0y6nvZ9EpIx+lHNFMPpmrxj2yC3DUnSHg4IByKBArExBMJOvJzhs6fnbKYJzVXf75oaJfMtgwL3
dN/5qox2RQg25sljti72cN1CbIsu991xyDl5KaWV3Y4qpINNrxz+LssJJUNfDBSf0SB4P5CuyfX7
wmU6/eoX8LWDKiBJ2QaPhHC407zj1Qc2YQWF1gwftVcUKokh+5qh9MVBfSKqEBUwkAjbjcCttVWb
Xjo23/tRneYnXVt/wNG3b7ttl4ZB9oGEnHSbTLWQCh5aP1RbjXsuDCvhzoBpS7sphuN6aKNdFE+w
FI+BDmjvOO0xFiJsoc8FLBnJ7sSc++WdVUhMEAlh5V1QwLYdujEw8ZmbtKr3XhNGLRA1UNG7w8f2
DVxUskyzcZMyntInqbWMNqRv4ZEUBYGqXlxZ615vhqEI54SXfch2QzD7FVwVGz8etoTIvnqC/rnE
NZemHESrYag/ygAPY4nVFn6CJbG1/zi5qYbWizeGhZWglrqw/SqGjE7bQVOP/siarJhQX3XD0MJw
MKviM49NhTsI1LQFPyskvfExc3M37DxZcHEAwBQyYrswGkM+JjP1J+8fPLZiL0aYc2sfje9DAjOT
88QeZKwMmXZ2ZKUaE4rhH/fQG2nJN4X6wfgTuoMXO1WcDQwFbLWwJYwIRyhDYNcYMv6RBD08JbQj
bX4vZ1fGeOIGt+IAiKbTO6qLbtjkUVz7+9H3YbatO9fxbdiGln+VI++elJ3j+b2CGHH7gAuX6hJV
R/OwgWJjM+1CJFi76SgcnLeAV2XjMzDoutp00qX84I8Rm09kTPnGZIxme+bX810eYRl8c/U8jAcb
O7jM4+CdkoMleRHsSB83/YOGw2MH9bM+iOoE3lotefbnNHafi7bUwx1kbZWcoOue1t1zlIGJhIzY
BiP2Vq9OyQOgSG38bx56OnhO0yzm/0LMzfO/yTEHlRbq/dgWozmW410BRVl78HINiS/EETx0f7ks
jrIXvDYpC1ZmmLkdgZ+OTYTLiuFTx2j+CaUtR1566MoXfhIPBe0q3KGBJ5Rgc8F5IJGh4uoBd4km
2oQuK3u70crXFv4HVlf3EgZb07S1JYX+XmKnJle7XvM4/5YBDT8mkU0lgV1qTKMXNdm03LlxRtCn
LvPqOzKGcJ6VSIv11pm+/ATEkoAmdaNyfl+0Q5Vvh7iYgrsMicWdLJCyLYzdIMG3wYotD7DZbuoa
75rwpblPEcUV9ghkvg1AO2BoU+G6bINV0tBDLRlrdm7wR3viA9HF3lSR5z4A0VjUh05M/jfKu5DP
SQB5tPZlLgrbPdCuhx+5N474klAFsOdIzNTEjyU0eeyOtwInpg3YkCm8K7FgYZiZTFlxSWFB3TGR
ZJ2FqRcySONN+3IY4/khFK74nvckDe8gk4eh8Cd4lyRsysdmx+U0d19570fxaYZnZfydwVjct1td
RCN/GIohCvZt0KXl/cgqTfaCh6H71nDwL3dDP8OvdONEVbt2p7jR9ljaILb/GtIHjyO4DyCIYlFn
Bw7xsa8YwkkGME4O+mDaQ6HYlkGCe0w4iTtlWmgSy4iUzRcoq5fqvSIsc5/TwsM9ZMtE5g3vhC0r
yBLGNa1xr+q9Jn6nlC3Mo8DJTn1ogGaLd7QS4QBuoKqK6Y5oPzXDhld9Pb/PcE5q8b313Ja/GDT6
L4JRee3kV2Zjv3l2ecnaZPB4b/+BaSlOFzyMNaSfVc6i8c5JHqiPGa7TzRPnVcYeuoly6ieIq7r5
TtKq/xFmQJk+6wym4Hvicy+wO+P3uto1eQmP08QEHnH3Ka+HeNvNl0TayIHRwzS2nkuaIJvi+5Kh
yrBvpt7ET9B9FxBgUlNF3IErkjUHzUyEG2U5WXdO/ai1BxxwaqITMUNg/XtfzqCni7w2GeixUC/r
uw0p9CD2Jk/DByYqaKmwopzE1pXwct+Bum39LSQsQIEhXEKCKc2riGwkbZt9iR0mSPJxVNlOEFax
jwQYs+6pge6zjbdZa8x34Brj/BBoVn7o0jE3jxr1cH4QOrCwfLVT6Y4OqAjYNzkLrvYG74Bp+7ME
dK/ZaAqbvne+FwTpP3VHsDo7CIXbnS+U6Dc0BiNnCsfwlHm5GU1iapx9HvrcYdOdvILGT16XhQ82
qJm+HwBBoXsKSXOeb1Ori1jDJkH1SDRKlUoNyeQUA2k4noIp2EsCl5UxMVZULodxZ6HZV9bYyn+Z
x9wDqqVQXvHMMlNXD+D8e+Hnjo/wYkmCGXoTG1VTnJNsRaP5DpkYfuMRSEoIvaKLL2zoyMv4fSZL
3/tmvaYTR0iryePkGhTvkrJtsOuyQSpsTQOdmhTuzlXK5SGWKWHgbLVT+IKbZpDu+2KmZBcNoflH
i7bOvol8wNlOQDIl20JwuwIHVshq+gQ9R9k8a93m4y8tg1b8a2uu5Xu/HEOdeG4SxSM0b3l5UfLN
pp0kXp7vcbbt9FcuWZjvNOKc/KIMAJwt9sA5O9Ey6PDW3KVB/gQeSUcSMVVte3AdBWYPislz9JHC
/bz9LvKgaHdBOpTswFjt+r0ojZs2zLi+OdEw5/aXajDY26hthmZXVtM43jXGavnSiSjI9k1AaLcl
zdR1X0SNzefe83MchKCA2uLykfYza/eNkDiJ3jHWT//H2Zk1uYlkbfgXEZHscCukklSrXVW2274h
7LE7gWTf4dd/Dz03bsZIX+jOU9EDAvJknuVdvtU1Z/APWI6mdHZ9hGHXHWl+K9+HzrfKV9PN2vkB
MYJG3o1pS0bCI4XWG1wSXmjXjhppiZjCLjwOuhu/hTNp40tsOISUlZpx8VcnW6/ydpFTmPEhn2Lv
lxwwESGZiMM6mBCcg/hoWNRPd7YF1fk9rjhsApm0pffo895hYiY5BQW9vSE6mlNUNo+mmqv8EPWm
CHTN5nzcVf5UzweLLXveGWE/mMfB92UWqDanNhV2PXRBPTZRzJkL2WHvNDjn7DqSFSRhbKOSD3aR
zDTJIjWIsw1s7WemI0S18y105A7aUE/6bjFFn3a46BnzYbb98ks290ZyRADGexDlQJII7H4m5tiE
xFn5wtYfQ9F5n3C+ZldsujxtAy/NygxX6okkK7f6LKAoan7IpLask9Ibv1Y7TkDrc697bf88tk76
xRduGX2JItt8dXs41tQgRfeYRKMBl1+vnfmuRW5IHTMp2SGGzMVbLlpANVnoyvrO6sulddb7BdMm
rhpUkxjLYGJGBDqmFlQbU1X7Yi+6wX31PEeqQ5hWrvWBpIGIFhb6M3trbFygUmnCv9FZBKAVeBbq
ih/xWIsVGzhuuj4E4Hbvj5Gfv/dFYX8uzJZCpcgtDgILZ3ntTrpG/+zNpjPt+Y3xm3Kr5vukW8WH
rhel80LXT6XPBXDnL5yfXfPX4HV9tXPV8t/mlVUcyY9l/THTHJeqfy7dijQ/rqq7KA8VCSLwT3bk
PDSpkxjPzk+zapLhJHTp6vt+cmZtXzUE8CKhR88vjPUgZBkWezXOeX5QsBm7v9rSKfKXInRoaXSU
Vt5z7g7iIDQ11btMH8jJzWgCyWy5nvPFqEFz/CDo/CYYrNJ8VKWZPGm+MXqHTpFtHYgyonPOwQn9
c5p7h1obh19htpwSIcYY+GFwPldBpy0yE8Xg8zM7a7H4AILY/Vx0IBvONoT8qcNr3cNIT5Q1v6VI
i+wge3sODx6Cwz+6wuzmIwMJdPl3UpeO89pQvXnBbM6peTf6Pu0VLFHUybRQBN8ZWpOeRb68BjHJ
ZnpofVGdO9GjUB7mitQ2NBETuxOD31YHAOPRV5Vr2S+OWVXtS5gB447ihMIrzdl+v/Wx26qD6/YD
gW77ameSXCG/xM4S0H2x6oPwRevdNVrLckKqlZPKSsPGvlOg3pd9Uo/eZ3vSOtoXSktJNcSsR7vC
w2MpiCHIeXcT4Ug0jg0xCYI9/FX54zg0QV42LLkIOYad7eKJTUmSUdXVrFX+7Zak0XlZm48hSRBG
pOBTd2qY0pPfyYpVpOMQYtcoYgZqapMXJ7Xd8B5Z7bbaWxmsbfSK8fEKpFk7P1AbTjpa9RnOyzWy
VfGdn816fxoQPdGPFQfLoUG2lxqlzyqNPDdlUVpj1/BDzMUcaPLp2MmsH7Kg1UVT71JwUtkxLDEV
HCKTdWLU5Zi9F6OkXJCeJaOjdERIB6nyRvdpmGjTvFdO7TxKfaiT+zhKw3LXxT3J7zQkHFdxS3sp
MybafTkqL4GBBPy9akIs5oeC/lPvZcUdtqbTWQvTzqLKbGgMgW3AeHlZy58nUsm9kQkKC82xmvuu
T5yjD0rp6xIlD0PVG8++SYdnB9rF9IPUG+p0X2jGrAUWCOwfAjzfePCyKM4fCjHPMoAN0zxbou7h
bpH/qhcVStYEaaHRnK2oNKtAOkRaV3SINmUDb2NssvmJpN4I97kaoi/S6OVnlVTpB7LD5STxG/VJ
eU116lCL+zA7i/65ZvU2WUGkiQdF3VseHIqle2eM3foh55jl2ArxZTLog+UkzUXNyfwITcF8Qn2u
e0c9Mi93Ec7wP1N3qn8RKm7yGE1o0O2aKaqWr0BSJ8dRRJSkk/zclW3yo0KC5k3JaijunFYbvlc5
e+YO5+/spdGquYc2Y8nA06GfMI4xjDpwvWz+YPiDCwo7YvqJvnD25mC69JJFtf9Z0Pu47/3FCjsn
9zxJunT0TZQ+HXKBUOLesszxW9poCclPkbpzEMtwcMjcaYLvnS4RL07vRhqSCaJ5dZjZPA5OOJac
jmb8bNmeG+9ntaxKp7XpwIaVyO9NSjDaKN7wPRrL+mHyQjrCvd4WexaM86vF367f/6PJl1gj0Oi8
N8sgjBa1XbBstFccP01OpWCr8BqTayNhXH41wB83gR9O1RwIdBjNYJ78QXEKaBHek4IulgKj/J8h
9vpnwZz7ruiJaT3vjIDdE3PSMZPF0dNt+4H4HD6lpVQxBBlnznY2rdDPAgz4qxk5zX3s9yTwOWYe
+6nN1DcPW7Ff0xTPf9fjkHwXtOxI1NioAhUahFQIOOvxn/98nsbxm+er8Uc2xHT2J2s4lpgwn3nx
7ql3q27YOXWi/eiqEN9qA5/EYWBX2qM5Rc/AmkjV9kWcefmhQ0rkufHMSEJMafJ7z2rpoja5P/wq
y0j7ZsXk4ZKSOgf9B/nMGoX1aYh0fg+xjQMFZvL1X040ViKAu5LATMoq99Wu+v6ewsT5QqtA3Xea
Kz7zEPYxxnXlP0ZZZ88CFhtq5CId3yf6lMZJNX74HcktNqs4rdN3ZeXFRysU9V/hULBrkOMsx6Bp
qGIfTx7yxZUcXf9RpmkyjwHdskVBLSqRGSx0SsZdxQ7d7sLaQC5hFC5N9rmf6Vc2Uzf/ZH8Kj7Xp
GlbAhKJ7iF0oNyUajtGLyLzWe8p6VZDEiNTrmbzR4879In1NjdKpH3ByrX91aKoHRWmja+aEi9CW
waTlL1otLH7dDSnjldY0H4SjVepTl2NGxzbdfzBdK1uOZ4OUsuMYLALNr8zH2Le8B98V3U/a7u3n
skQAi+6k7R7TeRA0wQqdl9nT9QvCnsSqxD4qOyIGKb2jhwfFWQIKCveZk9Hk98pIPGh4ozkoT8F8
pJvscLy5Ea/DXXgUoZqpQgfEQ49T63vaXZoBFNgZdGOmO5Mu05urxaa260cOmX1bY4pZzT7nGX8W
r1oufC+ADMMLHyzlPydAqZq9TP3xjTWt7jgN2vNkRNmuzz2Uf4d8YsGMTUH15NnahAihkCWFTJh8
c5kSmKwdT35y1Jiec6WFWVDnqioDPkp4XESlnziByxZ0nI6Ig8eNHrK+tYOIrZcMQBuh2BnD8NqL
oj/FNVsU57R1h8YIFKvK8fJ2Z8zseqkTte+i4H0holFqrwL87InmIg1edlTzb3rr7VfRd6SDo4c3
6xGjvPlY6kNcgg8b2ArrsprYA0ZnMdRFQHmgN5ANT3RgqzsdJ1R7l41Lv9g1uuo0InkZ72RqxW95
YccD8goieWnofQYtdnXvuNbWwZIhnJ3E6W0aY5r9neD626saosAoPS87pDYH+tGbtOhQkxFrx7zz
eaWId3qfwjDha8u8oVHsR8j38P8p0e6RLtAOCAPiVCZN8iNOffp+SSRo77m+9w59TpIeW90x0nX1
SVjCwu1AVOkrzzz/rbDuxAZLxycl0zsCiamZ+YIbLgmAxUHDWnCM6e/CHppXUB/52UaC4S2MDO/v
zpHpTwdXotclIznxFcBduUhbOWmkvWouUpeP0spIWKXml/WrazgFLpTNOB1mRBdf6TOTR+egJAJ7
LHBIrkJ2HkfgWLcrDQeoaq1JXpqwPfttMhiN1BVTt24q0B0fcud7ntrGR9Yy7YdUixlv8dNf/Sqj
eRqbPkScBJdLapdeoGk7pvawF2ir7MsUN4+daVd84kL68rMTOcyUPEYwL15sxg9Rl1k/F++5b0bW
yhfPaOifuMIr9E+jSMz+ZDctbo1GSA847IziA7Po6BchBCnSJLese0cPz7KgK/QR0UeGYwznQrGz
m6w1Plha0T1kNGbbvaYvC6Wp5qQ+ZnZOtlUMkf+zKhC9P8aGoRIGRzZbzFQ14sWvI7rdhV43d1iB
N/dumquG1kjTumdqXToaQtPLL0Ws9dEB9JJLHthXb20/uqfUUBQUOlqKj37t6N6pzJD9nTQWpihF
4uxEl3X+Qn1T6lvdW97Z92IKKlWhoXM2E8d67zoMf8ekduDAIgqA/TLFbaCysnrLPdCgfpVWI0LP
CVycfeg44j7X4CZNXab9UCBVfkjbauf92BjR60wbuTyqQXkHy2fC9zZTsL8w/QiPnL5sCZ42Vs1D
r0m3vedkHl6iZsgPIf38Al6Ap4V7OUyhv7PAwzi7FDEpLKZavBODYnC88iAcffrZD379EUKycUB9
rfhWNAifHzIyq4Ogwn0FG+49O6Q7T1YRF2dq987e59Q4BfWYQWkf9372gqJfZO6TSpsf3FlxipV1
yKSssluOBkmv00dwYQxqwzQ+GmVcH4yo696asWzkrsmWwpzIL6CD2RRqhhapb/24HHtp3NAupOnl
fFeFFT/PTMfNPaeYkntHF8V/ZEK+qo0xyagf2eoz0xeqC9kn5L6jK61dTC04HEDsqDusibQfadHh
xO0L05p3pVyUfYuhNx9nj+bpzpbm6NzpMnKOhZnOP2vBej9p+VKUVximHUq+sb7TXGRu7jwO92e8
EWt1MKaWJIkzhVYEptLJyVOY4xiaU/xHMylmAg894buwNiuxn8LC7R66cS6/qo7/Tc4UP/8zJSXR
it4LiI8comBlNTL//hkZk/KLIelXRL7XnHI5xBPVqpOeWGoUe0ufHpKSyo0ftd8zvh3d3m3u0jFW
8SFy4SDvYsoa6NGW95fmhaZ16nuzUKfMtqkANMsmRavcsE1RcY+M+FULLYO5DPMmmLmlyfeoJj1i
W8vEKyYpBDlQ1fS1R+332dToPO5a22H80Otq/lmwxIYXYw7Fq0j07IugVn2zXbf5XGql1+0wa4o0
cKcJ2tbxcv4w+k4PDftJuhfN2B0Z2jSfBpFXx9oumS5IGfFPjWw7Lcfpq9UbevRUSEZeuyZup3MG
mOObwUd+NdOJia8lzeKhHznt9/GotDsySob7dND5jJXdP5ckwBUgv38GAWosZvObTNix9x7Tz79J
nir5vRhjedfC3dWOCv38h1GLp/8Mc9Vah0LpfZjsGsezTm1fuTP5mq/lPxo3+hbqXe4fZc8PxulF
e6XUnylJcXo9iGpIEcIqocZTi5Vf5JzFHLB+x2C6cvvsbYrt5qQ3SfSV9nT1xnYiv5WOzkSUOVv0
K9KXuqBxk9QMYsaFL0Wbi31HoW19ZWQ/3TNqL5BM1E081+hb2tNeS4HppDuEh9UnT4rqlIUNzTpn
0Ibh1CQ6qgMRVcuu6SHcn4rJ4OhDhqDay7GpylNTCq/fj50hSprafpzs/MYBvOJLMb70SVSqpwwH
muRdi2x9ODIITV+tSFbeWzRpDAwzlFa/qASVWNqpzPLuhlZrxYOBhKW9Z0xkPKUxnixnF2HZ7i8u
obcnc3LlzFxGANUQdph6n902H3/mrsoDrXQSeQiLgSmTH4nQf6YTY+SB33bGl3yeRfq1oHVUnPwy
meO9Ns3MjgnpYjhSN9GPoUMey2ffStlPqDoZ/fvRZJXtrsS6VvsA0KL7andOCkyQJq11zc98C2y0
QtsZInemsuvkfxlPBc2Y06zN5v4mwJe+3PU3LJ+n6sLRzbC4VzTK76p52YUil632yvW3MF8rtJ0R
pmW4yCv8F/UbmxWmgUb7pk/WNbuHrfezgsh2mT30Fc2c+8IEZPcwAXoQtDGAE+VXiAFbd1gh7gpO
Uo8CrLifNBhhyyO4bnJNqXXr4ivEXWxVo5ZZvCAcV1442Jrd/wOpuYEjW8vokf3FPvUOODJbiDuj
ivKWM2zUj0ZkYiXVJ2NENudSg+RmbDm3IRTXSq8iHkn5Ry8DNwtHbyicMnDx1Ly8YDcW1Np5N9Qb
wGFJIe85GJwABNpX9pwPrelVtwFQ17qADiWeYcCYu4cu6nzMwMIcCuGZf2uh790kx2Ss7XeZD/Qm
o0RovGZJr95ihGTU9v+HqL2xqtYqgGr0l3GbS1BYFLqfHK1PrI+6NhdXOKobQEuxDusqi0qvdvUH
YdLoOAmmrpkO2Asl010+SXf6D62WGTDibR99FeP0ySlgcSm+J3d6mRa+WDcnr/8PYt3WqlqFuBi0
zrYcTTtbE5z8wcJdz9CqH77Krolzbt1hFeeVS4WNvi9IfgYdxa5BQSfoZec/jklxm3KivpaYssjJ
pSpkem/4o3OPTDFp9Ojg1XIlNP781fV/4Kq/HRZSMe9zWouOlq3tLD5vIAYs8PKKhjinyE0MDn0t
NVWQEFd4Oxf3lV6CZjExHq4/TAO9OHc/N1Qm13Dsf/4k+lrSQ1otWo1tNT1aIqabnCDQMnWIAbgJ
qdHlhbvxxtwlPn97Y6JBuaDKjea+wico8NyMLmcGoArDBTe7ke6rr2UZnERLtTBxuUuBrDvj471u
3Wg4Amj1348g8TISxZgV94LDhAw0/4oyDJvVVdrjn/cqfS3FVSzuKJEuSUGwHgHlCuPoulP4xjde
iywyjY/0SsvZzeEqUPuHOzGO35P6KqNyQ8ZRXwtxVZYyKyvMe85Y+U3a8Ytlv+Op+TdgizfQsF9l
FZ1wrf4+G/mNAbLaDZ1e6qXUIKfEftHvF550Bnrz1LMnX9lvtz7JajtEIx4YbZv1MBVDEjXDVTT3
IymM0+Ww2Lr+ajMUYeowptWtB0N0h05rfiwWcJcvvfHB1wI0zKFCvaoT82FqPOODh5hX/yAYhdFK
b236bpfvshHXaxEaz4jyaExM40FFurgDGiZt5oPGUI8f26osBvCgoiivsRe3nmmhov22i1QjzQdD
asbDZEKcULKIPoYk0XUb9leEOTY+yFqTpgpjNqq2ZhEboRlMROMuStsfl1/Wokv1v2wG3Vse67ef
71D8a6Udt/edXyPKMe4bw/spNfN18OXJirUdjbD71OCel++39TDL33+7H6ieqZmsor0f/DRlWozF
oJZek4fYuvgq8wFrGs5+M7X3jQdJu6IFuU/VVYGCrd1krZrWRV0yOG7c3TOaY5rAfs5A/G15WV2E
unqmZ5/Bj55cHHTy+rYSU18LqVl1Z4LnM2gBemmLZgGyMoAxrpm//Jkwqa/di+m8+bkWjjzSPDyH
HUJQMie/qtzqidpd2+lXWbJ/LneAXf77w2dj2aXS5jkWja4OpjgSD90h66uzcNpgpDp0J+3rTYts
rZPmMPMXWqm391Y8fapg4OzbCUrrbRdfBTwj9Ng1cfy5R7mVbKGrf6TmVbecjd1kLZMmhRNqQN27
e+Vqn5lFgmZvkDYew5tYqzjhrKm+HTxi2bZDfDZsbTjGqWcfzd5+vfxu/rT1LhdfR3dZlkM/tvEZ
F8ksfABqkqbhSaUjrZ2gqzVViEDOaTlc2U3+tHyX+60CPnbzpnVGukBZph8L3COF5p0aN/tQ9+od
iM7b5cf6076y3Mb499qNYyvUHd/tTsaiDnNXmHOVHP1BdPJKF2Prva3OdCtq9dJTIj4Xjmt9ampG
CY6ZycM02uKMz/S1o3HrQVZne+d4iaBdxveRDGpUn1d7f5ne3fSa1qxfBWLGwgW9O3Vjx9wkVIZb
3NVaNF35DH8KDj7D2r9oiPMGFe6xP1f4fMEU0foJjMo4nnQQ1Veie+seq+ieYrAdhpNM5zjP4ztV
oRMDugpCWXPN3HfjG6wdjBzpRl1jjv3RSloNZsyYwpCyXfxcb/wMqyO96R0Db7W0P03KgUVCvnO9
Hth6PasAR/1V9sKD1oYfg/HizaBEKqN6ShjtXfkAW6/H/HesdaCLZJ3M/blo6b8MLRqO+ShvMbxf
ltAqkoGheZVt2fz+QUbfcN3JSXBuIaYvF19FcUzn0TNtezxPANF2U5l7UIt780pbZ+vFrGIXueLE
izy9Ozm6bnzBdYERl8Yg/PNNwfs/BOBwzgdrjrKTZ83fGXW0QdTdpOjMm1lzf4cZ7GXqN+MZVsNf
jMCBAvrWFcnGjb1zTfiVc541oFT6E3irejfpSUj/Q0zpwSxpgtjMca4pd20s/jXzt8rzzlYx1GLp
hjEgIT9+9qJm3JmATG9b/foqdh3AEQwUaQXGY/EV1Kp3bFugQrd94lXwosg7Qosqx3O1DP8dXLIO
iXbVfmTrO6wD11eSAW/dn7s0fa2W0bs0q4j5TPVkF6AEbnuGVQCHdln5eazNcFxdb/8Pq9YHJHj5
4hvpxNqkJ4Q6ZNlp1p8oHcROGR1QePFSefPRwyEKWOHx8n02QvmfAuO3IqiLYr8cm3Q8W2Ws9kJa
7HE3aRAQa+u5gkxLEIexpP2LjS7dXsQV5U3iisvFl+z+t18OAVTqZqR1p0yjBGowsAvsvvlx02tZ
jw9A/BdVJ6z+LPNZ1cdOz0P9wZaYw98gvbH8+mXp/vbr4zSKInewh7NXQg4KJGhhe9/Dv76Sxm18
1/XsoMNAU4c7MRC9GMzIbPzUlZZ727G+HhsY5ahspqmcLhIMnSzBvUBm7PeX3/1G9K6HBmDNIxmB
+DiLqKiORTN5T2FLt2/QQSZHjEJu24PEKn6N3gXhLfrh7DQqAwuMVbnrXKuVNzZosTqAiy53zbzl
/eNqwjS6x6Kva7MkqGfwX5ff09YnXp3CjOk63dBEc1aJv2DkErFfGoi3XJze+b/Xp2r10KRrQxXe
6Y0+Y6hHexpHKlsMemn8ffkmf35JzrqLwVk5QhOycRbxCt+BFqOgOGpeAi0T6NHle/x5NTnrYUQ1
d2Dq+nY4DxLIfoQt4zx8MrL8syauKSL++UNQff37XQ3VZCof/8Hz1OvGKURqfYdFiHnlHF72s3Vb
DJeidWNdDBEKnWpoz1Zj0/H27mTJYTC6CyzofTbCAADClXe19SCrI39oQHpO1dCdPdCgj6rwIVEM
07WBzdbVl7//tuWxXousGaLx3EH5Dzwh1V2UXtV02VhL6/66MOOm1tCaw/fF86F1xS8TJNPAjt33
ywtp6war7YK2p/Acv23OdNLTDzJVEOrrFPjd2F5z0thaq6tNY9AA+06DkE+FxoxANdGRKsc/IcYw
HFvQ4HeXn2TrNquNo2k1o9MJg7MAAXkuEt2Bdtl5+xhhAxBFCo2JyzdaNos/LN11kz2zzNCObA45
ZWfCBbqdzM+i7OEb0itJ4Eg22EzQSATvVrgQ1T/S/4NhcvnmG99r3Xu3UBKIC6gW5yxne5cKIFJY
Zp/zCgGA2+6winsJfRF8XsH2Ja30HVC7/3HIs/LQqwU5e/keG99q3XE3zBJ0Na6M5wFN8n0Ydm/F
lKOWX3lPEfXjlSfZCM116520EmI1AO6zUY/dY6waoN1zWUNjufwUW9dfhb6FRxJECY6q0Mmq+8zE
n14T12rdrVe0yvZxknatIhqac1aP010Bs/j4T64JEV0+zeO1huLWeloFZxFNUWfPc3OGPFI8GpH/
YdJb+zka1JWw3LrBKiwVHKfc8w1GN3gNfQtphx/t3kuD3slumTNzlqw731ZEpxU2fnMecuR/Qg/F
I/gViIGMHFeDgVLn5e+98SjrrneViMIf46Y5d2OrBeBu4Tn28AjrksHB5VtsHItrjxCl2UwGyq49
ZwixBFWL3mVocfI6YzcHbuOcowpksb/86fINN9bwuh9e1K6WW34KC82cF66c8cWI+2tydhtreI0x
6DwKVmRkh7MEogxfPkvhe/JhZKwPUAQrebjtIVaB2FntECLsQEtL03AtE3C6bJlc053eeopVJBq4
xmk5AE94IAmUvBIYMYC47qAXGICalIPvl59i69sb/84kvHEsYuV308MAeazLi4dC7+9k339aICZ6
oV5RZv9w+VZbX30V9ZPSjKi3W47JVn6hGzgFpg3L6baLryKeycS8zGybM9DufCcFkI9+ETa46epr
FwhUJswUi3p61Ll076rJtY9QZG/xNmArWbtAiESY0BlidiuRMz6t/lFqsvprqcPGe19bQAxxmIQx
zeMzGiHNM9ZQ6r4fY/um0g+m6b8XUFaWOkS/pbpBNueLRP5+ly8eB5df/Mbut7Z9yNwQYnaU8OIl
rqhZwkQgLNv8ME7Rz8t32Ho7y99/S6VjaJhaIuf5AQm5NxTr5t249HkvX3zr56+ieMKi3e2jiZfD
+0csaErrQ5Yi7YGW0zWV360HWEWwY6OFglPq+M+0LCwxTdD0W0auy8pchyw6DYmoov6sSlImKMfO
Xg3ufy6/nK0fvgpZbzChCilcGQGt+kHtjvNhUuLaBrpx9bXnA4KGaIShFRBDkYVJDO8O6VG/fbvp
t6/tHtj4LZHE1XSGOGodcI9zYTKZvy5ffGPvt1fJMG1KOnDFMrY3kHQK8PiE35g3WlAxVP8CEOHG
bc1exa4TG7r08E+IdxNKFEEnG/dkjggHX36OrU+wRMVvoVXUBXL3OkuSfa3qoXEbX2AqX0EDbISW
vdz0t4tjPOC6UA347XFLLHk9cr6ZB1dTQzr4ps6iY6/CNysywCdwB+NdgSzS3sAl+zAm9MAvv5+t
R1hFrlFmDVxxezpXFUi5YrEgFNh65g0+EJfvsFE12qv4LcoRzIRHY7fx5TcDcaDvYZ3rzb6DqCF3
yMvIU5giCRR0zYiYiuab2a/Ld956tlVwC8tGRlPW07Fjkg9o1QPjpCX9vofMvL98i43ltXaGsPI2
1CClxEz9+uhbbMhsN468xNuuviRMv60vT4g8QZxqAoCgh3uLmWh7ML0W1tvl628EubUK8gItEE/l
2DTCunnxyvhUmUbg9AWxGCZ3t91jFd+YrNulqeF6sAt9zL1ikKSLtMdHS/Uf+5B/XL7N8pP/0Juw
ljXw26uqDHuGvOtPR9w0UGorxfepx2C8QAP3vkwou0oi9Mq9NvJVaxX2CKJJ35/DCc5W/KIsrKKZ
5+BEdyxc6zBJ81fbXrNO3LrVKvq7RtcnDfGcY1PBFtT0l0pkdAvFsYvt9yh070DvXaEnbC3l1U5g
IcQQGZM9HUPgR8GUgG2qk1v4Gxzi1moTMKpGIRU3Q12XSPUgw2MiOonRXr0fdVkOx8uLYOsRVgEv
Tb9vxrTVHi0P2mSlGb/Ixq9ZDGxcfG0m4SXzPFs6F69sptec5X9xptfB5V++sXz/x0ciR9AHOV1z
oQU6j2CJY2iuU1edeznczWP0cvk2G8tpbShh2Kpvys4Ux6K3D2No/vIy+6FoLcQ2k1dv7j5qenjj
E63i3qiRTtIajZUKGb4D4xJ39dNQDHtVosp9NUC2vsoq7ieroSVkF2jwmM43J6ZgcU2gF5df18YB
sgadFRY0ha6o0QzIcrwz4QssUphMou0AgWFkVi7fZusZVkHu2CRAsuios93+zcic97m8Fndb62od
1Enl5GNltjA3x72l1Psydrb8H6mffXWN/sqGuPUAq+ju3LrMC/QYTxnKXIhhFEmAlN/58tvZyB/M
VVAPPiqmjeskJ5UNKJiru8Vc10EaI04oB+L+I+IrD9rcXzmvNm63hprJMNOkbEoDdNYEFGyB/4WF
EaBC+XUa55dl30U5MnBvHc2tsWdqRGLBC4vkZOg51P44+ukaybXadePLrD0nHHcaRrPU2bRK33xF
INB90Tywn5c/zdbVVzHeddWI0luWPYHD/Gjobv+Xn/bWX5cvri/L/w9HurEKbSDXjSrrKHuqFNRF
GyI00BXnEMuk2nl8DitK3r0G3i1NKaT4ELpDb+sHEsoGciFXx8obe8DamUIZqFu5pElPSiHUa8TI
E4UIegRWmZtXwCFbt1jFv4FQrQhlqD2qrO2DCp38g/IcM2jFVROG5Yv86V2u9oGpcUuEop30qRvR
bI5Ad31BOihEo0LHNBl/KhQPLn+2rTut9gL0UpDAcCP5FBfdD6OZp690EKd9nslvyK9OXy/fZWNf
M1abQtXYoeZoScbz5PtK9YfOZsTsjZBOW5vWSe/Ia6THja+zhq+hcxB3EY4z6K7N0XscIngBK83c
R2X88/LDbJzKawybAh2UIMmRPQ22kTx5wkb9vljU+1B/cb7Jvio+1tClHpB+6q91bLaeanmxv+XL
g+zomFmeesyiHo0f9NnPmZbZey+/dVmvQW1IVpUuapzyiV6lANEDcdfrMgQBjKtogK2nWP7+21Mg
cZsgPBujKaBobWGkXWD2ALSNtss1X9mN9bymyi/68YPIbIa4aesdpXLPdJ/otdcJqh658355CWw9
yGoL6GyExEsR8vUb5SPrOiMRiveNnQA0uXyHjYjRVztAN4rU9/UyfRIGfZDYR3ARQHK87AV6ACzK
NA95UqJ5fPl2G0fDGvA2JfWoC2fgy5g4Ku2cAmuNoEe81DtevsHWd1ntAE4jPX61o55kPGnUqwxP
0TQ3oqBOC//exMfhWhdv482tYW/WWPszkqDqKZlR7gwAncvxHbUb1BctMzGfdAQ/jJtAiM4aBecV
CUIibQgbOTYQ8WzQgA1SXb1efmcbq2wNg6syNSINgi79Ttnks1WBT6BXjN/L2hhuSwnWQLgxSR09
Q47wpNzk3DfFSDroXps7b/3+Vbhno+dOEqwsXG29+GCoEoXt3notraun/cayXUPhIPSlLuOtgTrV
0v8Gb9AHZiauwXw31uwaCqdcxE5TxMVOqkb2ZXDRF+/vFLJT2C2cLn/irQdYhXlTS6m0DP1gFNhD
/TuKx5qzL1sXsavbbrA636uxxr/bM9OT0zvf0PEtdyqJPl2+9lakrWI6Hkff0pWenhaCqOGAlm1Q
zBYCWT7vVBjelXf0R7qd7dv/g4bjTC8MztpHZWEWGDPEjuPyMbTxKCH3H3f4ge4QY3xK2uk7aNpr
ZpF/Xr7/9X367bQy0Bg1ZWsvwT0XqOep4WNRlu6rb1i/Lr/AP399gKj/Pg8hwAFWQSr1NKXDUrNg
8V2mxefbLr6s6t9+/v9xdm3LkeJA9ouIEEKAeIWqcvlSbpe7bff4heju6eGOuAkBX7+H3hePxip2
69WOkIpUZkpKnTynmFuBt8EAPx+H7vwWh63guOAbrhtdi23ANX1w/P0xTrxkDzPD+2ZNthTOTKZf
Dfbht0PeJJXTyPHbQWXgRhJ0PoB7gd4KdJtq4+RrMr62h7fQweUDqLVgn9b2wKaMW4INL7rOPlpg
F6Wd5j1fR/eGFW9XgKQpAMnU5dFN9tGiGqzA6cQh7I28B0BXCOgN1CKysY8a1bobmePz7OcGWnQT
2+qq2gZgJWxp+awk9GZy91sOGGRebqF6DGugQ9RIEg+qsFJ8B5S/5hCnQuyf4xaM3GAlHYPWFx1N
KXIevqDpodFS4gzA1ueSAcJZGxuoaQ4thKvSzha0b2EOaMKII7re/ub5FENkxfUOlxfbZCQtkFuw
kGRl0mIK8M6593GVe7cN4DA3l4c3rLOOPkNDwwh+9cC6YTWIOSkEX/34VRTubQO42+UpTEZav+xD
OPcgT+lA6o0v6CugFbI6GfdxX7u7nM/xhrua5tDCGdw2jjs0rMZCgOb+FzjPnPZmqnoQXQ4VFPOu
XG8trmnvdbUPhkGwEnvIe30gv/PWHh8hs7XVGW/6Ei24S7sRnVVm5GCn7tEZoYwATn8bDLaXF8Pk
Tlpcl44CvWSQg0fM64+0R3HM4s4WCYJhcB3ixiHdgr6QAubhjIBsIUMDaw4Bww3rm4Zfr+QfHKkl
NLUZhWmoECjqDxa69tBTtuFCptG1WGYDVJJqMPkdJJiPp264gdzERlX006F5wDS3YS5xEjewqn94
im4ByB46kW9vdTuYBtccBjIwUzKzjvyqezH8wIm+eYQIyhYP1p874H+KUfjtmsNMYwqgVBoX/wR8
ODEanLy8HXc9OH7D0qqycGzikzt1J9kmLcjE3fd2DK5Zbx7ojzgeVHCIAtDgZwIWyH2VA6+eyetQ
Thhd8ybWlXWC5Md+WiJnEWlrNNmXycbbjWFR/vN2ky0Ln0XDfvIBF/hlmayQdNlGq6NpcG1LoC4Y
6SSwEv+gsxdU6tVc0jenHNKNLcE0/JqZPoQZNCbmGWCY4LcFYSdQYbtQgEqzX1fkH1h9nfTD4GCA
h34RaOF+pqSDfAWI66OqhS7M5dE/fQ/A6M6/R18g/xgs/kJ/9gtOjzX3f3s2DkeQHvyLopp1XDrv
NobUQZgqFJ4vz2kylxbcjQByAb3W06+GoS0U2h9Le9t1rfh5efjVHT+JP0cL78ZXEMwklvd7ZNYp
AyNZC3miWqlT7sk9VH/uqrR6ujzVmuk+m0oL9ZY30s0hsPZLFOl7N9RQDRn2pGHPAWq2czvuL0/z
6Q4HUPW6eB9cwO+cZFGqGn4FbRGA2LqYbpIFjEnQuIAk6HVzaMFtuSTrKh/6FtCKCDtJ0YX3TueN
6pxhxf/zToPGTfQBNdPebu4yqJBRYV2X8XRSAMjmKBcawhi5+GJ3kMZ6vWwO0y/WQhoqVzaAWxi3
c2MVojj6Q4HpbuNHf3qExHpqIT0rGshxnKe95R1ntZ/GLOy6V6GuyxhUi2lZZd1EbShKyqS5BaHy
z6T1N65pf57tPvF4nQeg4vY8Zgwqmn5YP6h9EA67ft/t5gjcSju+a/aP3i7dffvFQjtC8WE37ZOo
C1X4KjaSh8l2WnR3M4RjqYLtCnEPyrBQ+q+pBzzBVjnUFGtaSHcpXyiEQ7DwQnwpZX0HIvY3Wqdv
l/3K8PP155YSF5MxXzrobco6C8sYMnnl8Fg79Q7t+FuUhgbn1V9c0r7Cpk+wSBMqGiHUTJuwy64q
wvBApw1oIT6ZcW/BwibguPbBvUq3AC4G2+tPKpYFiJNXyzUHNXIH0ZTyLJSkR6jUOht4Q5P9tbhO
u7gYIH05QSL4V50+iuYE5bOQ1RveabK8Ftl4R0v8rOkRHtMMlYxk+k3n5KorGyyvxXUtJe971C6g
1+mFAIOEDuYA/dv+smuafru2LVM5CagyYHir/SbGN0ZfLo/75w3mk5yhP5awXJJs9hFS6rX+Rvb2
Pc3D8o1VEd2VpzpKNvZ90+/XItcaa8BlXOxgft5Eo6xBcr5lGoNj6m8kY1cIb6nxBVP1Ah36MBU/
O/562TyGn62/iTAwCWe+O0571rTjP7wHFWnk5vXmDfxzj+c6E+UctJCu86tpT5i/p40fgTq1C8e+
/gqNyKuKg2hZ1f3eBkGn6rDB53PwstI4Rplsr+pc5JAH/Pfxx5G0IJMS0x4USQCY/+MWUCQFSuI6
+692+3C4As+/O5Qu3L72bxMpABB+vjyw6SKosxp0HdQmQSgMo+A+8NM9PU3RcPO1OIid9DdOEibn
0ezeQ02g9CeYpuZ5mAQCYi1XZhv9NWdJIEwq5xrpAMq8YGZQDfD36ZW/W8s1UNGFuI2/Dp5D/+7d
u/LooxMZdMpFfQ5vHJB4OKbzc2Bt5PXP31Tgg1pygYxt0IgUGcDxB/h29VzY07exd285pb/sQh4W
6Xy1+yXqraugJogp7dRfMyfJoB2LxJC/jTaU5Ip9nnnQ87kqX3Kda2DBTdhJVIl8me6H6r7LN5C2
n1+KuP5KI6D0gJcN+KQ3Z79V5T5DaHRfWvMjK+Jbya96S4Z5tLidG+hOswkrQoeHbLors40TgmGp
cSf+d0Ko6RCjjoKw9fo4HOIGusBVCDXF0GHNrcX43eCX+27yoza1N3KQyWRaOFhOnUErBOnTT0oo
c9khxMGzlKNm+kX558vp6PM9DMeHf3+WPaYN1HzgTpNSYWn3t64HdfCs2rgZfJ6JECH/Hj7gdpNX
UNHYz8ArVALyIMTZCD7DL9dfPaCDAHmCEr+cDw9Mnb0OpfaNzdewOepPHh7EVeOyx9BORvfL0EWQ
g48GcAultN6YwmAYru1eKQSH3LWBb89r7Fz/qK1GctO4mv+TuqrdUSGFJn4BSE381S+LDYObhl4X
4sOWOPFO2S7IufZ+GUeTBZAAdD0ve6Fp6PXvH4ZGX73HpQ83acp3u3ue3I2kYxpXC1o0R6AffHU/
4rZ7CNDurOIa3lKXc64Fp6ziuqtiLKAts5tgLKCZovaXrWFyPy0mJzb3ANvB0JDDPDCwe4r+ByNp
NPdXvbfhx2th2bKsok6QYwbnd+O+F+V7419V1OH620U35rUt2tXkVhz1fbsD2+BGPjQcnbjekl+r
omKxhYQINaddU78udn0AHC2qXeSVU2mVYCpudkt7r4Jmd3ktDB6kt+hPic3BzYVldi3oPzkQlB22
ZBJMQ2uhGtsOGG85QhWkAll37vwN9zGNq8XpSjso+YJxA8uBpvTKnHVVwZzrFP+lcKHERZEXm/5Y
Tg/gBL/OyFqYuhC4rkYIvaN680jlLvOerxtXi9FCzhYavHy1b8kxG+Hsh8vjGu6u3NciVMG/aJ5g
4PmuepQ32em3fXajO+sp2W3dnQxJwNdClEpOFnT04LwxvU81wNEOBML9+wkIkcsfYXATvbXegSwV
ZY6n9rYD7eQ5iPx0q/H9T93vv3d7rjfWl9BI78uFwT4RxOGidJcfxCk9gGT22/zlwblxoigNvx6h
EMqe75O36z5I21LdTo7oTIXFwG/hq4eJX5fRPC1O5USrNiiQ0SDveItUcBdDm+26n6yF6lpKLgcW
q71T+tCiUzvf27qbGPzHW5f9w5baIVR7VhC1hxjoiVf+Ww3sLvSK0NW8bCXk9Wd+tsxa3DqtcJls
12WGKDx0VU9BE0S02SrqmjxUC1/VFWntFdhWZ9dJoHnfF3uVCLG7zvZaDHtljBcUBwYSwWMCwdLF
/XrdwFrkVqrtekUXLGpQh9w/VkjBl0dePfkTe+ut9XLJuGwERp6G7q6HCCju+S8T7lGo0v1yl80W
lz+l1c8m4v92nqBsnKIsYRvv3ByKu+TdfxzDG+vFuROH/I4/i/uj++3yNxkWWe+5HwvfaboaU7XV
voEs2FZ6M/im3mJfp0HNrS5BeRFSu7kbR3n6fSB0Ywcwja4FbuY6fo4OFhSf3Oes+NVmz6T6ftkg
pqFXQ30I3GXlILBLDD0GoCRpfzAIOcvsyt+tRaxVd0FTB8hlFqv3o+pu8llGaN6/7rrnahE7ALRS
tR32RWDqH32n2jujv/HLTX6ihWulIHmQx8g1dKogtclCCJ9shNWfF5DP3F2LWAi+Zm4CMqF9911F
8XtxHI5W5O+DaHl8qh6qBzc6+7d/Vz8vL/CfV51PptP756eRQnVpve2Qk/odP1GorT+RJlQHyGH/
/Cd+rE/NybrNT/4u/rEFwzVsB0yLaJlYFQ7lyKUBckeYg+8gLN3miwddvH0tq2njjrgO99mnaXtw
A/p7yCJTtS/5S9I+VBzC0O05tl8ydeO2WzUwU35i61d+iBErEMTvZwdStRA7dt3lFprWN3SRIZdy
F3D6pUHAt8F4dtLpARLi9zTm0VKLqK7p3iuWL9Ns7S+vpsmwWiYQNpHQDsZPofIlT3Z9+pSQpza7
Cv/C9a77eKpyHA1ata9ItQ88dcBVeWOpTD9cSwVDXqLdOlE4IEDfe9dazq4qqrNq7tBP1kSXjWPI
ZTpgS/b+YHUxkntieQ/QFm5DEVf3JE+uuzgwLSlATti3SoVcyTnE0W/cZKPaZ7KNnhB6UCdbFaJl
THc0O4rkRw72t/bmKqvoeCwHmq3oShzUPmYxpIabL0rQw1SXG8MbYlAHZEF4uudxu24gY2TbqP0/
uDNE0Pt7aw49tXEoNhxFdGDWuNDKXvLV8vnwRJvh29Kym044J1mJo2jt3XWm0gK9KfvMb/Bguk/n
+8p/yBY0QG+ElsE3deWWYk56ORUTkj53y7DC89HBn9sy5F5RHi7/esOepYO0cAicyTji10O03HdO
03SlVbTQbfIassXr2WZiz3PwqtpTa21ElMkq2g7ulGwo63Ur7PsHy7kt46fyysqQjsCC3GBfxDZ+
9TztAuuhv+51neu98tmUZyVbrUwdFnrxL9+7rnqoA6xKsLhAox0Du5m1c7sBV5ArTzN6/3sVpzWU
fTA0m/el84WU1x3AdEgVJCpze3ZxSmqS6gD1q7sF6lmXndkQ8TqmClk2ZuB/QJGGnvPl1gqOFv/L
Vy+23KoCG3xP730fhA81XYXDQ03Ed5Ytj72I/5HFdOVyrlH64dDA3HiNRnwAjeMo9WIo6m7B5Ey2
0QKyKoq4qqHDtJ8gNRyDYzMcWhpmo3xUebubmbf16G3YmHSglUzrvKqDAhPl9JCV843nvaB3IpJb
b06GlKWLrgjmJyBxhWN6af8KGGFdT98u+49pdbU9NSZ25Vsd9lRb+H8PVZFEJCuqx8mW5cvlGQzG
0VFU3mgxgPIxwwI9+r1VlfJoQflg5yV1sk+n6qpWElS41433gyNZOY/reOG4HffZrpbxHrjAjcz+
OfDW119JOynLtGj+1A5yeRhs6D5Ntlemoavi+lAmlOwcVLyfiqZwdnUT2LeXTWdYdh0bRue8r9sC
dwGbRkFxF8j95XENZxEdFqbspU7BwILTcXVTou6UJaAqUDeCtqEzJU9jvnGnMgSgjhEbiibIshRL
71fzo2utSh1NBAjoE5oPjpCh3ZjGZKbVtz+sPHOCqmttidJOG7wDTF+Bv49f1ZbBud50L1rK/d5F
fhrtNEpdGQ7LRuo2hJ4OEYunbEr8yRv3jRM6ub0Lxr+6cgsrbrKJdmJoUp/HdMLPFukUCr8I4b2X
ncc0sna6H6WrFGVrwq7ve3nspo1byedBxv888X9YRVFB3qhssnXcPiyXhxTVxRy4aVC77Er6tbTP
5bRFRGrISTpGzAaHheIxvsH1VYRHPLTofQvce7aFx/kjZfTJjVsHipVdFQTpsJr/9Wcf8afn+enG
Pz2Q3Rx+tQBwDy+vhcGFdLTVxGoyOVjhvd/f0f5VgSrIq79fHtuwznr7fFO6InYyjF2Q22S6S7eK
EaZxtWi1J8dxywXj9t2vgOThCO6X637xOuMHDwp6z0IFsMK1HNQeOLaEgyuuuzPoACsHNen//dHz
/GWpb5ctiKtpAbUwnRkZM+IjNuP57IsBPAi3fs+vtIcWqUMa51YA4hagDtLxSdTzV2fYPLeZfrl2
cPAn5ZQCKWxfNU+FdSzS57J+vmYdwdLz73WEQxAHTLV40GQPwn2Ot9QpPvM8z/5P0ztz0eqVlf34
Df8Uu8QFKX0ZXEOcvA6+7oEfnI9WFrGLsXLAJmlN+cGbhYfNlbvF6//fKOv4ayr7MH4Hxq++KGT+
MjbQZj1Jq47b70lj+ePWQf+zU8E6gxaYve3ITKFj9htp3fvETY9FAU5vr0AjIpeWCK0atDnTCDnu
675IC9c56WKv6Sr3XIGm7UElLX20vW6rb8O02Nrhn8YQ+KaNWz8XHLRjSSgC35LBvm5dmW+d+01z
aNGb9TaxrNRKTzPUhg6eKwAtLMXG8eBTbNu6Hlr4JkvDpjFws5OUzd3Mmge2qJ1IxFNi8VMlwAUx
0+WLC/q8YAB7yuVF+Sys10m1sK4mz53RaMbOsqyrAxuKeueN7XwAEdy8McVnp0JMoUPEVC+4UwXK
eiZ4kjsIhl5LLkCUWEy83ysr/gu0MFt6kobP0TFjwuMFG/2heyZgF/vSNzlAXVDX+2oRi25xJpoW
SkeNJcVSxT1h8htV9hewo7rHmUCcInHnHzMKbw88SWpwMDRWxAJ2Z8XXKAishtRSgrewnoBdyj4n
TtOLqLUhCf3s4gFhi3DK4N96+7zK8qlPCPPOdMmy7uCJdAn2qKzTvy47m2n89e8fchpUicBwWEt6
JlMvAURYvCW4WaxE/nN5fNPqazmgZcyPO5oHZ+GmyxRB+6is73hho/mvc51iq4vY9BlaGhDQUi7q
PmVnLkf62DKbf0u9qdxd/oh1NfWj5LrKWhpoReOXzJ/S54qBuF3mvbePU/8dLpY+Q2tlq1hi+ggt
8NlM0JrftPGZDL5cDklBvOyh6+KmuaKGie/QIWhEQYuzdol4bnmsbvok+BuqKvXNosjGahu+QMeh
QdjdTtNZkvOckDk4grLaYcdBsXZLSsXgTjrqbC7bPKEUW0rSpdYPRpGliqGjIvTbilxx6l6tpMV0
VhcKIM5UvGR+AO3bOEgzNxxd7LyXvcmQfHU5GCgKDIVIHPdX1suxqw6gh8+AoSvA+MvvAnf24+92
z3Esum2zAA1e1zmxjlHrWcaGoan9M6/JMLGwBh67/OXbjDhQgKUAb7sShCYbD0WmhdLintSFR0kz
iZc5gHgPShDJfQJwQLTwiW+UdE1TaDHvoWKek3qazsjCFZgDZnLo4zn+McVQVLu8VCZ/1gI/szvh
OQrpXU6KireKuWNwRt/INVyfq6tpEU894o9ulZMzro3zcMxY0KevhC9Ot2+WmM8bcW/IXzqiTUzc
c1XPi5csRj8Bq61XYeHknblZe8CVZ4uQzTTNeqr9sJewbBhlUTr03Np08aFlmMQ2ntN5xwcB7OLY
jw5UsK+j24f1dBkZOjKmCh9IHxWXHRq1JO7L9yXWqNhY/s/qIesEWiaQU2PXNK6aFz6CRi1UeFr/
mrWezE/xUqV3qZL5c95noBXH8Yl11lEN/daRxuDdus4M2LXwwUUWn0VefZMFRNXSzv6yBKQ8XvZt
02qtPv9htaii4BSMM/vMeQUaZZDO7pSELyQJy76OdIs9xHCl8bREkPVV1dqNqp9nZ8yP8zSNfR8W
FsO5Oc1zD5tdkbH0cU4rmYW5NTV4c7z8gYbg9bT8gA/KFj9JuhdvlMzdQc5W/u2PRTLeXh7ftEJa
coiznLqsdrxzlU5gae+H2o1I4AfHFKw61xQQVhfUMgTxgsa2s8E5exVCB1gwmbf7Top5I08blkdH
zkGeGOxMRYr7E5jyofYLui/uWmEPAWYw8hfjrqk8IPg3b5wGo/1HpqZb8j6AEM7zTOQCaQbwN0OQ
FLCCsKEe39jqDCuvQ+eg5Af+8aBYzpQAw7v3iOuwJbKgk1Jtaa19inTGwugwOm/wKA6KfYyrczy2
z3wgFWBpSYYzSRnOcrCruyR2afC765c0jejgAjIRZx3PbiG9zuTOreImfcusIBgOlx3S9NmrzT9E
NPcmgFshcfIimdWdGfqT0blEebFF2WYaf/37h/Ehs06AkuuCc9t3rbUDrhUIvGJKyFb3hWkCLVfI
pA1yK2u7FxpL707OICBZWjH9vGwek+tp+aBnVSPrnOIqlbCe4m44dCIkQ1tASBZiQ9NG2jFNo6UF
1Skp7DRxzz00SPyHWDQW2vpsO753J9Zv3RVMs2h5IWnjoZjRd3DuaTp9STKLRHMACPzQ2hswEMNi
6GA8Wi8dg741O7eDQ+d90sTVFHqpY28sh2H/+Q/wLnbQiWXn3Qsh/XjsU1DQKtdKI6LcZNelY7kB
yDF9x3oM/+C1kBdK6xS8XucWujN4G87m0bvNp3rZ2mcM53kdc9d2jrcU6HN9oarv7gNoUEA2HfFO
sc0twXJOcWBUN43HimV32ZNNM2qBTujs57HbJ8/Sstl3FsN0RTwXu4TY9S6DvNWDRZJgw59N9lv/
/sF+2EOBU7MJO6vS9uddzAtH7GJ/U9HB4MlMC3pcdILAIUny7FWii2Cy+SimMolG7N8bO7XpE7TI
92QFERrk2ZfKKew7r5qtkzM4Ww8Ihi1Ux9oVIndUyqb6ATU1cqwa2t5WJej6KtbQPfe9NeGDenUA
LVF0ef3/IHg+KUjonGmelVUQG+MNjjadtcp55HP6IuUfbu22QU93uErxUgjTPw79WJyWIbulKQla
NJAv1hC61Er2vLHLCAgMSAkNo/hGA+AdgYMjYleprvXCNh2C9uRZo7cc5LIMeR5aeebvMpuCd9RS
vu8cle856eMkeDGcyJgz8VcjvbkF/1WeEuhNK5rFG+dVwyLq4MDCb9u0gyrri7IsaDEDtJveWp01
0Y3rpCEf/QcdWI9+mdfUPRe0JM+zGmhUpD0/zQv4E/4PzFGmebR8lDllEgd9Pb4Q6EpnM1gSpYCq
rbOgLumUy9NlFzFElbPO/iFqCy8LqgEn7zPFbX88QPW5nSGnh0NraC/WVi+B6Vu0RCRra8EzCSR9
MsuqvoDyybkpWFlHPS2wt9oFGPiv+xwtCZEs9p1yzuhZ9J1rfSE+631QTwD6fsMmroYrfUzLRf2A
eli8jKBqaso5giKV3A/9FquuyYG1LCSzdpq8UjpnIRla45p56MA4JAZnf9lGpvG1gwelPFl6exxf
4qXwbufYSrrQKnByvXINtCMHBT9HAlmw5kWJxZkP1As6dSvxtiNeFydp+/NVn6GDC+XYNiJPeHBu
fAKaBUdlbyXrtnS7DFunji/0WEmLqmqKZ5bhqoOWoUPS46qTyHHYkTqOHICQN5zJEII65FAmDpXB
PIwvYhqgyAlNcWXh9p4mztt1ltJiHO8njE6oqz+zxPfeKfeUFwUTmlw3HMr0AevfP+SQOU5qBhm4
4rlwQauLpjlxiKe0D4d0ma+cQotr2uB4D/otep59UT3OizvkIYmBzO4GKjaacw1JSud3m6HO63dC
4nzm2V+yzK5OoDwG96AzzaENJafr9g8dgUiCkbpTj+VmqRJ4q+XUat560gkINrZVNkdjFhB3C2hh
KE3psJNqcuzShTTEM+2g0iyBbI1a1/0tSvHkobUXKAaoIM2uPPpl/euyuxnsqKNRoNsyB01WT8+q
TWmPuvhQqZ0HQvx+12fePEHlK7W2wFMm39OTGbd52TT5ck44pEH3zAe5NplpQnaJF5DrMpquGzSj
GcsiZMGFNh5RJnDUI+SQy9tmgb7qVTbTkZdJTmeVTXH+VXiCnlQRB1kIJHJ5nwGocFrseFMz0GAw
HaiImYYuSFGQ7AfuRWJBcwaqRLfWwpPd5W8xzaAdXHo3ywW2RH7u8w7YIc8fgtesc23rZgEb7RYZ
n2kWLanhYltCGMN1zsR13XtFPPe+mPzpa9KnxeHyhxg2yj+IsQ95zcuaqWA4hiFv1kVxg7uzk0xR
UJVkvkbBEdUhHbLoQTeEi4TaPyBH09mr0pGXHXJpCzcaW68box4KVWmYyyq5Rnx2nVI7uxQObwGv
IM59hQL/u1LtMrymdp4UGydKk9W040sxgaQ5aLhzD4Equ1QhAe+j80BJMG2xZZqWXot5paDjlzZq
OUPpTLBd0in6qESSQeK7YFe+FOsYRy7IlFY161/6hbgD2q7a2Lvtshhiuld5lw5shAxAkJJGJg88
90s7bHkL6Pu0uGJjHUxpeL2GfvBeOdrLmPldfN9SVt4XAKTME7d3BWpOB8utNpK9YbV1MjbagD+X
96j+CHSXfidozDrw0d+6kBtWWhfWycUQE7Y003m0yj6qKGgcZJ+RL5klN36/aQYtGsBhbNV1lslz
ki9Af0LILILmVPcw8i0uJJOFtHggaYq+TYhkvfQIB7krysV7Eywdmo2tw7TDa9FQBJmIySjIGYSQ
3YPn+CqPlJCT9ZuPlHk42+O5sMAlCBw7UD7w6yR7GwLR9teIpSOh6BxulEnZWRBIOcsF+Szk8eC/
Ff3INx4lP1V09GzUX/7tyG031ePkxNaZUCeXtzMDkcE/LHWBaE7Auu++VzOKdHu5uDOOOA40Kfwn
PFJYHC1HeWrj8MZa9MTEKMMzK/THJt0ikDbAiZjeyMAsiJYSOqpn5QVOVEHDcE8Cdy+S4NQGzm9R
8PSO58yLGiK/luisiC7njs9jm+kIRq/wGZ/7eThXmTVEHg/KiDgj2becknBytoCSpmnWv39IIVVd
WG0793jWFo1sz7RhZXaTJF5H9qrgdXBaLByBNtb500gkro5g4oFq4hw7+i2sWt8JMQwDZHd8e+fW
fPx+2W6fLxgmWYP0wxe1oDbumyTNfnpA8+5sSmfINiHks/jvue5UKDngjcXw3c4C9VCM5evleU3f
pmWZRFpeLhRKoV7ZvPY+qtfQO3vtRm9LocA0gZ5keo7kAkDgrYhxqqNe/RqTKo8cII820synaQyW
09JMpVxRKtKnP+eC5j+55c1l2IAAdeMVwfQBetEgZiMevhb3VoK+4c8HkBbgzxzCjNd9gA5qYmUr
PFk7MFHVTwEKn0U9hBN6JDbG/7RiQFwd0zT4LeGVLYufXk/RZWQxdCeGI02C72j666EyWvh+ZIn5
5SqX0hFOBS8USqpUPAL9KcNVFYw4pNzbw1WaQnj61PFN85B7QVws4pFx+b1VasHRF1fhHILDGyYz
+JSOcCJAgKXtXKXfCeVNhF04uR043eKnMbiUDmQKnFwUdj2l38dYKBQj4ibMSxvPem1WXVNZgYm0
uMZtfVJLnBQ/K4ryytA0v3Dgcq95kMLg9N+5ipO8pBAVFI9Q2EKTBIdwtRUvW41yJttr8UxdqZJs
atPvqMCSo59NaYukVJKtSqxpfC2guU9AAeCDMwbPze2Ry8xHj1AVi+fL7v/p1gSIi3YoEAMdCfTh
4zdRTy+kiNU3aJbfWxZkXBvoFO8vz2L4CJ2Gy8oApRaOx9/8mWUPBU4VKKGkwUYIm0bXLspzWZNl
HIPgLaFgEbNUQZ8UrZLb6367tnlzL03Aqc2Ctyn1nmZS25EHgMvh8uCG2NJRR3jbC8pJJPEbGOKG
CESOT2WHRg3LH7aex00LvBrtw06dtTOhbBz9t6zwv6nMWcLEgvOzCjNMderdXP4Q0xpoEeypjjo0
rttTBZU25y4boHyIFy93zq/LcTq6SJaxBykCErxVrXR3rhjsn23Vzlu0NKbfr4Xx2AR5JssmeBMQ
IT0GPRt+qdTaerL89G6BKNOCuBqHanaAzLrL6mbcsWQ6K+dU4JjBpXoRVk52q+CltaTXlMJRuNGi
Wgak8pMq87+znvd3ogdjLA7t6rWDCPHGehg8VwcWzb47kJQI/7tdc3ZslqA82KAqiYoGwhGXfepz
zA8+Qwtsr8erphp4eUdbb5dJ9zckNp8kf6K+uFOjeiG5e9uXNfq8+JG6YGZbqr8uT236Oi3oRyVb
MPnU6U93xEFglwKUuEdrWQ4MJ25Eu8uTGHzOXSf/EJpEkF7akJT4nlQe/SVAOPDF8Xm3tXOYvmGd
9sPwbdxmnQegxFtddL9SmqS7tvZ/+kuZXvn7tZhnReU5+ZLztzhP5JtsCHhXiubbdcah//71cqgF
uMt58Z5z7tzak2yqcBRpvOVcJuNrAZ8tknj+LMv3uery6M97VFmDF+i6X68FvC3drljquXyvx5Lt
qY1XnEJ184bhP+WfxZFSxwqBe5v70gqKd9LjpQi0AlE3qqOTt2noLNOLNVY3cecfxtR7yJFlhnaL
Ldp08dNRRIPkFXAPbfmeuMl73/foOWBf0q6+w21mCMdEHZSjdh2pfiX442VjmvIA+08ewOC2VRbv
FRuPs4Nzurv2u1o0DhfPJRDqnn6kYwG14iQFFzqyQ4kOSgi/bN1JDPlbhxwBNjuxtqHFuxy6E6Si
Ill6fugm5SsIjEN3lSRb7TzXW6obhl2baalB2lMjS6dlp4QBPL4+MqUD3cd0+Nox1GAu29UQAjqn
F0maJAN5fH3Xth4BYU2rVkTYlu6laXQtO6D5zFkL18V7FoguTDqLP6Xorvpx+bd/2m6+hoCWH4oW
lEbQIC/e54ZGf9yhbqYDyGwOf2Kizp0IvT0o+feeisplPPpD9TAx/y8vrXdKYJNyIe5w+ccYMq2O
SLL9gDYWqaBrCAcsoqZWSFO9Pdg/lBD+dXu6jkHq+VxTrlrn9OfBiWaJjLLFIbd+tdV+aVgxHfET
865iTAT09D+cfdly3DjT7BMxAgQ38Ja9qVveRpYX+YZhWT0kCG7gDj79Sfo/FxpIaH7Bm4kYRZho
FFBAoSork9XpLyk771Ne+O1KudZgozdwHzum4GcYw2esx5heFEuCI/pIXXpIIaCyVsY0TUE7KUju
DTKYY/dM7fyBNGSOusTb1L0LDLMWFJDQtZNZ4uO45VzQc6nfIsZLZtMe0lnA5KToZCUMH2d4w7eZ
9R1U9O2hpOVaBG1agcVmr+KBMYMsVp1hBOrUcRQju0sWFEZTiDUt2qUk8gYmBwNpLi/RrJ3bhe+e
pdWcffdCR/+xCtxDFSefc598Hmp3Jcm5rOd7I2ne31e+29fglzoTnI9tgXc9lBJ2VQMwjk+vPbN3
t1fFcA6/oQpzssHrg4L+9p0lJ28lRR2hxufuUHhwv8W5WqOIMA2kBQxpI52u55P4NTV9AfgfWp0H
VvUQ60boMCv2cns+hj2gg326FvLTc60wjJeoO5/nx9Gf6o9o41qLfAwT0QE/ZCgguoZetOccmOww
anKA4tuSkR0E37vPUFdYC4JMU9FcfQScRCbopvglhma4k04f3FEO6GCAPssVnzScJjrTWBiwUHoC
135dDcl3Ihrr3huHjWeVzjLGKzFCXqEjz0gJd2cfm/eyOMm2hdacnXtVRWJIgP8KC54/TI3iZxAN
5LvtI2jOnvAuDdrGyn4VUxBAx7f5qNQkz3XY2qfbczA4uY7wGUKZjlnv4qE/ieOk0FLi9fYulAEk
X606kt64EkyY1ll7C1CvE2gg6cNnzgf7JKVFyl0p5bymAmo4F3XcSycYj4XjhM9dYtFjZicSdGYW
uzAHOGUAsOO9EsO8w2bYQguN6EjHwaB+LxlQHO5vCBP5PyB+ps4sxnXC8rxccQ6D/+kAmHhSoZ3C
JZ6tyS9Pk2OFh8YpywNmkawMYVgXnbSrSFUr+9lmPwYrgX5q0rUE0svzKm286fvaha7ysbOAsYyf
sdj2qfXL4MEHi+AGmr9lDRbDvbpvFZFDZVvC/cBQUnpkklQFhDvGLQSZy+c1D7fEmDgWn7NfZPY+
E7euD+k4WGfqNe7jbf8zmUfzcNqOIxeTsp/7uXueBzbuOlzsx9sfNzj337feK+u4hAzANmXuBxry
l7iiO9IivUJFAmWTNvkVErnmfaZpaN49MhVjsCZ+yqGQUx4XuM68nx3mrszE5Aja1V2B6S3umsR6
bsMmvKBTI4DekV0k0ZCmazeRYQwd5BIC6l9ncrSe67wpP2fQ4Ypsx2o/UuatJfQMZtL5u3zlloyP
bfzMhiF/YJPHXqx0WtuthrBAx0+OvAxsa56tZzm0/TGtIand4WE2WohAuwmP6Nu7yjTM8vdXuyob
/Jy3WWs9p6ib7OK29PZtCEIX3v7f+SpWUhImY2m+XUFEu8tbe3oCOUVDdn2cxe0/1uRk4bbXno7Y
GYemDyD0ZT17YkBFcso+TqkFhCmoSFZCW9MUNO9Gl5kHDYfRPY9qbn/XjLB7m4XN/vZCmDYs1RbC
nqHpObP4mbe1dfTssf3eTw3dtTUlG9dA82sGFpUQ7QNuFvkQwT6RvhivKYy2rWyow3F61cahmtLk
D/j9+U8b3aynrindly32eQPGGScx26hKelnkSkjp7qQlkF1SnTyD0i093B7k/SV+A6vxB7et/AQs
/5FCtIacoDWCKMcK+mpee1S+H9q8QdBAT5hWVSMCDFHP9McgQW1Utd6HJMviu3Esk5eqzMKLx8uV
zPz7qThXJwVT0HlRfh2oJ+SS/A91bWd0J7O5/9ADPsU/FCUyg6DVCUsAwzoVN+imFlm3ptDw/rZ2
dcIwtJS0NZt79SQ7bOuyjb+AYIfdpwNfG8G0ZsvfX51gLWdJKkHqAL3UkncHwkZyRA5rZVOblktz
+r6LJ3/kHXymB8XODBQjyoDCmfK7MYd0gBfzYTfFQ+kdASIa1qQJTGumHQaqCsuedHx+SrLxaLH5
5DVPOdQqQ8T1cVZdHO9R0jXSnfevAFfnEJOceO1YD8mfhGXhcYGRkTEcPhZl9SGvVymKTBtBu/TD
KeZgvZrj58EGtCpEvVPtpy4QaGQri2DlNjMMotOGhb1o/cKf1FMJ3HdkuUhnlkvqidJuWxnE1dnC
FJlFObu2hdSlNciIOqP4DpaUNdp8w27WecL8wWe2EGH8LGMwIB/nFFPonNRbQw6aLKTd98WcJJlN
EyeLaDnSw+gButODBTsa1Boy1zTE8vdXDpmA5bBpssp6zvyOfZuW1w24qeqPSepuusjcN2A6Ebe+
73YolfMaUpbdLu67rt0Njmc5cn/7KjC4INMcX0yCZKL26IfCZ18qKh7jDmV0nuDccpfKTdWUw44H
8jwXU/rj9pgmy2lu3yIX26mKhc8ss6wnZQePbR5Xj1IWa105Bl9/A6bLEn9UdcPO/VTuRQu+jmFM
Iicdj3OQbsqkuLpEJdhaMtvpSPwjQP59n0A7dtcQNJiVEr25tw1l8BIdUleheairnJieBUFrOa7T
ch8EyRqds8FIOqAOmDAbegde/kfxYPgy9IGzz0b3V5FAqiAKAQnZdlrpSDqn6qrekhZ7bsqxOtYu
ZJHQKJfs09R/3GYnzdtJ1k2eUg79QNAlt1fUQbsoXX07mFZBc3QmpIV8Yu8DIyaI2I1g7YoYWytY
GZxBR9HJLmj9cKbx8+IHosRzPSm8Dx1HWe+2cUwDaB7e48VD0jGk5yShwPdY4zcqkWwNZ/FwewCT
fTR3psXU5hnkk59BmTq5+7jysvqc9XObrczANIAW0PcKsPS/aThReo71m00QVb5PEBOv6d2YBtAu
7YoMwhGofjw1kzOeZpHTOytb6xN5P6Hh6kg6H6Dr0i8H+oGX7UcxoKgyguJz78fdwbG8c9MGzm7T
QuhoOopwO0wri/+kPAOHZJXMQRuFcT+6K1GiwU460ZfIuGpbu62f0AlW/YIQw9ztGS/HtRqBYavq
PF8Fj20oj1nBmYBx6xA7ZRwxdHBF68lp02IsI7+6tIWqOAlR7DqD8zzZI3tPo2qsxqMYUd9Gu6gf
cUo2Wmux4uuxGO2TkobJH+TLrPDotpaXfpgtmQ0r620AXbhvOL0gg2PjtcjOS/wMmr8LxCXQWVt/
KFDCVj34L9zuK6gNoyZmK/kHw0NBh9tJMBTSLmyTPyoFMLHzmBOVI//UlnP7ALXp8jBn/G4oLfRX
btvUmvO7uKaGlhfs7M62H9Gat1Etim3wPlcH4EnL7bk9S/q01IXT2O123M3X1sfgLjraTkrCnWDw
kevIWfEV0XQJKVsn+ee2YQzO8gZoV/ICYolpmEXCnn8D6hLv3Z59nJNVKJ/p9y9O9GoD+6p1Js4t
+0lSmUHicfAvFsiIVk510+/XLu1qBpgyc10HjPos3IGvPgCjK7K8cxq+bLOQ5uxqWlhW4SBPFBBX
txV55KGDCtxttjpuG0FzcaSpuY/ELlK8PACvsspPy/a34mzjzeRpl7crmx7cl22fRXFDmmsy5Wg2
24U5ATJ+f3sOhjDQ065v6YbE7v2RPlUd+mERxsYRuPjZN6eZf2fSqTfhPFxP8+PEdn0Rc8X/uAXx
I2SVGQTSweJbKtA+3J6JaUdp13hI3KrjTUGfcmdOT4USzQGEAwy0/OMaLtvgEjrArqjQ/05Fm/4B
mFx+dZu8gmpDjP7uTTPQUXRjL8aCQGvivOzYlpB/XS9MdyA+b1dOU8Ni64i5EcxnBWxEn5re+dX1
JNm5HiD90Hiu9nmz2tpiGmb5+6uTg08ld6Tj8p8yLp+Kcszu+ob+YK7K77w+X9OKNS2G5t/C8SvW
ypCBqoJ5LftVCK8QP+J0tT3BcNnpQDjFymCUZQPcCgkepcfImUHMZCcyHILWMH1DQB3uLM6r59vL
b5qQ5u2ASasmTBr+JxS13IMssdnnWbamVm1aFM3RRzdXIF4s3LOLF9Ke1zH7N+ZQNLBDRe/SvvVW
PN0QY+mot9njY4riHSioxATaC/mc8AHhj5iOQwzyZokO2ZXdbLKX5vCS+IMzVbR66psJKG+7BaRk
bta6pwzz0GFvaUj9zOcD/yPrWnC0gHlQrXO8dBfILPxk88A6tF0SH26vveHw0nFworDA6VjlOB8F
WPMp6DYOySzaY+2AwmzbENp9Loa+nSne9U8A80GXoy28/BRkU+bfK0qDtajHNBHN90dwHcRizIIz
qPcqhNh5fx+TpXrL87WD3rDubzBxnuV5tiycJyVYgL4VULt5ouP722YyfX35+6vDiyF2pQ6P3ScP
qI/+t4MGZO/iWX1graWnTCbS/Jw4DFSIQYziSNJDfiwiNfTNliRfe5fO+Rr3hQEN7jqawwvWe30j
RAktLfuHO7DumM1x+LWLbbELEiC7Rtu5d3K8SG2n6kGNUqpjnIqXbWbULnw80tEnMXbFkyqrdJ8x
efFC8Fdu+7jm+YUYFTSrAv9cJPV32dBxN4RTu/KuMiyPDoaT1iQzKEf4Z4C8iogORXxY0IM5OkK3
ZXZ1MFyfolhUO9x/Ao1+v0O92LmEYEU9bjKOTnjVNtWERvKyfIpJ19wLq5dfN7cwuDr4LS8GWZao
tT0BmKoAQRzmEap5RbKmnW1wPx3+xsARobyZZH9iu0RCGKx2QwlaBRA33baOaXU19x4lh+TKLIIn
N4/vkLEXO89pzjapspUBTBPQvHuqeQW0fFo8sd5GsdFyLD+NRsnc0+0JmL6vuXVhqUmNUJp/osxx
iiMFgjo7BRaIPH5sG0DzXM8p8ewLRYZONzndpXbQfUXI223a+7bedkulQ6p2ou2lcH3IT2XNriTx
GpPU+7ZBie2/Z7egZeHnrtNexhRyIISF351mtWXy/Z1j6yoB1YjSp2OBuV/kPTslIonver/iUQ7u
5ZUHgOH368lCgOuHfqGEuCS5CPZVPLa7RK51/5k+voS5ry423lplYoV5d0nSforcMn6ySLpWqzAY
R88NAhHLwe1qtRewn56kk8eHpMseAym2PYVtPTk4puz/W79n/KVyEUmmTtGvhEYm0yyzemWaxBtA
H15ij7Nwyj+Ms/XUitBdyZmZTLMM+urjIkvRtDOH9D52shcFVrqdTJrnfBzzlV1jGkA7cRBRl3Ws
sDGTOcezsVbnuC6+23aw1qRhMo925CA+QWzN8vZCZjnswBrS7OtlibecN7avOS3kiEFzEovu0vbJ
L99f0MjT6ovX9NO1SKHxwyCzgP66lo0khyIlnyHaLLf9cj3DR4PSn8Oup/cVGg/C/dihDTRya2cN
aWlYWD3HR1g9zK6vwCWWgpO5gHJJhEJLGU0qfblte9MI2pvAdakMmlI692RGOm5XZGKUO+HZwKR2
qQJX7e1hDKugs/SrXCXVjCTTfS/cZDf68VMnVguMpo8vc3vlX6xHEbucsyaJaEzy8xCknOwECeo1
tSNDJG17y8ivRmh8JoduWOiWIdHwMNVSRJmwf/C4Oc9tmkdAfdzlRc52wArLfemUZI+K88rxYZqe
5t0exOACQVULMme/7cb7mWUZP1pyVPn19uosi/22a8bWU4BsAH9zmwYwoGcH+Tn3rJfGqb97fPZ3
dtf8LJw1OaL3cxBgx/uvIYd8yPqKd8BKhD16P9KuzNGJJdmZoOhJ0nBNVMW0rTWvT0gj/N62+ySC
GPlnIcv8kjP7m9vhiXPbZoZV0TOB7hAP9kRzjICbot5BCa7aewrJ022f1+7qEjg1NVU2DNUk/oy3
YZ0cSGNva1mz9Tygn3d9Mncufn3STN9kioJwl/VrtjFYX2+LHbJitLPJw9fDov+YpgK/vVJQUsck
tplnGfmVQ2Zx6o9JmCLr41AOlSbJrLR7QG3KLbb1Mdh68q+wKr/mWY7YXbj+2UN312EG+fVhonSN
qta0hzTP7tCxGdiywxAxc6e7bCbyq4S++oqRTMug3dqla0MThDAnjQC/dHnUQXa8pZZ3BcR0WwrO
1pN9OQOx6VhkAeBbdvdzEq31McVjcAVjYzKQ5sZ9NTSd5Tb4uoz5S5+BMN1JSrbNPnqCr0qdLKA9
w9chrhBE6PInh7YQlYgSPCK24edtPbEXjzyEGt/kpZE35dMHMPl5X5y5aredQ452gbdJ0RdWUDNM
AiVMm0HpOCpSD0jOTZ6mN7eyHrJhY+VAThu6Yf4hVUxCQiHeBta29VSeKp1UojnbTSOW5hyQTPEI
WY18ZYUN+8dZ/v7qmAhbyT0EAvjxTkl/Wywu9vWQriWIDf6lt7UKL/NZ0dT47SBABH8OSfiFJ815
udC2xU16Cm9ipVt3bovNUzezF/UgVdnFc7zWFmGyj3Ydx1NPOBpMcQAFM8JKyNLZe+L321LB9l/Z
jFfm70G6jT4qO35JRVFFiL9VlPeWWBQttuXqbD1XV/UtzXzHi1/QctvtAzvOjoGqspNb9Ws9cwYj
6ck6R3YW73tAyyLa5l9qyJ+fpJqybdGdnqyTgNQUijbYRA5hH4q8L/fubK3xFhoiOz1Z5wROb0HE
FF9f4tXCaz8mrXvfW8hajHN5Kvy1nkyTkRYfebXUSTf3YZf8PalVyY/hMKUnv+3HlVPI4GpUc2TJ
85wIonCVUTn6H0DdBh7cIK2OXtuslK1MQ2iXMaOdZYuyHy8KiipRH7u/SFIM0dx22ygeQX75XxsF
bjYw1saYhF9ho0YJqEn2BLKyD5uOaqp5czIGynZcEr+A4elxhILX2WZiW9eirfeqlmhE9bgAsW40
WIixSNJOfUTzvFkLSd9HItt6ayoEvqF+U9buparBmZ6qSI7kxNzsMPLhOMyPNf43AGnAbVsZHiJ6
lypYJkYVOimmw9D8vu+T8Eso0u43KJABF5eWt0JIYPALvVXVBU+vIq7COMQBNhWJFHJwU7x6bk/D
9Plleq/cjsTShqrvcnq0DcgOlAWpthq9Tvttn9e8GqIQRQV1g+FCHQ+5gJgWKdLm4xhvu970XlWq
RAw4YY6fn2fwtbIe84PokzVKUoNL61TsRRO2Pm2Ui7RV438pelt8K0QNoZeAAYly2mYjzat5jHBX
TPl4GZXb/l4I7dtd05bqx+3Pm+agObVIZwm+j2EAdR76msa2/4kSrgWGcfF4ewDTFtJibDRBydCb
C3qphiDcJUmqdpZECvH21w0/X29QJa3w0xxZiwv6zb7+1baPvf6TM6Hssm0A7aHMwnoaSjzGL8iQ
LOX/EV3gdbLwqPqp+np7DIOJ9CZVLGYcQkdruBRjmxyAzcl31bSNhtTW5Twq0Tl+U6oBMpX+A80d
gjTPNro6W2ePZ32KMkg2xce2dvoTPI2dOMkevKxbY8AyBBh6P6qitZ32NsUIHBBU/g8axe4kks8L
7V6Teis327KY7ySoiHY3V/4wW06bQA5kuRwaKj77Sf2hLIYDDeaTBKVZs8qRaFpszZ89gVe4RTnG
sqvs0HTsMQB6d9tG0pw5AJ9fh25tBXXfKR73YQ7CfSmmFWIBk69pnsx8jsQql3MaVT4vo6W+6SOG
iZb65u3f//5qE50qnvRdO3eVjd/f2OqfhXUNSkpH8Ps8+IM8Z2i0uT3O+zMhOu97i+o77aoRM7Em
O9l5mRp3QoLnvSxmf9PVCUHg/16dZVGCdgiQ7xfFmvHggoD90lmy/LltBtrFLCE/CCXqGZaqipkc
4nJsT+nQWg/j4G8KLdCw+N8JuL7lFFD8g5Ga2iMHLxxQLEwLurKb3vc5kFj99/NF3pYpoZCxiqTd
Hwpq2ZCP/ych6V2A9vnIqqEKwzYpzhISag7eyyYXSUcxGLh63W/AGKijPxf+yn4y7VvNp3FjcpXk
g/XiTpMVhSTrQUrayNOYgCwUaoZfbLzsbi+8aSjNxT0BjWtIGWHhgXwi31oF2HGXpNOetSndDYOs
jokc17QhTKNpLu/4QaxUHmO0WWV3rkp+pb44LGf8RJ0DIWvo3fcPRdTN/7sZ0mToxrGSIonATnqt
4Du7IduYRCR6sylR6C3Ef/D1DnzHu3CO653trj3s3g/1yZte0zx2gw6KttdiAp0h7wpXRKDpSh9R
FpB7bDz0mtxee5OVNKfvwcbh2ug9vSbQ/zmnAqdVxKDyuMajZvq+5vF8apkUrWtfRJp9lnRhXUe3
4cp5uHzk7R1L9G7TfiBO22RJekVOLj7VPYg0Rcr8YyjHYCVWM/1+zcs5GdyqdRGrjSPoh2OWzp/q
EfXA29Y3TUBz8thyLSeQU3plCkB2LiW05mu0/DarYjyGI1FvK3Ul6R1H4aRCwc/7sVBJxtXwaXaG
3yCfeuy88rtduNfbszHZSvPsOaBL2sZPrgvZ0RknLv9aOWX6sOnremepSvM6FnkFD5Y1J9CJLdAt
VofRHFuhvyl5T/T+UjfzfTvxB3KJy/p+7NImgizfWtxpMI/eVIrwbIDQiFIXmc/zzs07ZIZ8pDC3
mUdzZDlIBul6JLlRI+hPYxDyr2Ca2iRISYguy4CWNmvCZWAnEUrX+Qefu0pFVeCgZ8r2W7kW4Bj8
IVhM9yo30GeFIimUka5tAdUlPoJTwQvJpQT56mGbmTR/Jlk4JlXZldfe5VXUl+hZHSY0KW/7uubP
pK2RJlN9dpXNQHeqHVDab1dV9EwbSLunGR5LwndIeVUgVdxPgaP+8TOrPN7+7Sbba97bpgmraFbZ
l4IkdF/00IsBBnca+7XMjOFS04FiVDhj0yVMXLs5ZlGDPM1947v3fmwPX8K8ytdyloaJ6D2lflDz
2pVQ605abKIKwMADbjQk80fraZOpdOCYayPP5yqLXHqqygPj1nyXQBPcC1u67WLQkWNWNXRZF+T5
tcrij10Y+7tG2f+GU1Js8wNdrQHa0aBkCEV1xaOl+l10ypGnQJGgXPm+aRE0T5YD6LySJCivRQxV
JQ5xjkMgq/jESlmsZL8N7vCmlVTMdZWgkfvqVtVpnpr48D/UOP5WxN6JLfSuUWHnDZ19d7pAsgQB
sFOhXJ9FueOOSP0lUBuEo5SQenmQTZbnWTQOU64ujgy6pj5wG8I19LDQ/AnvNIasLvCPOE+AlB/6
LJa/h17U8ycP1XTUzklmA/7pF+RnklXojqzywnPqvR3SwnriMzoRaJ9bDxmRpfgJ4t7Ori4E4WB6
ogJgZqBspAeSs4PF7RAUwQUd7foxz+apD6Oi6cLsCIHPwF55URuWVkeQ9TxroQJRlVee996Ohzb9
IrNRRR3IklaW1jTEEs28vgeCWrbSKu2L4r1/UOhgsaLSduuPsO/GSiLUdP47iNeBYSBRZLjOzIv3
oxN/LxVfY6owbM436LGyHHywCtiXvh8/9RwAwXKCuvmm80dXWxCBkKQcCvtv3UEuPec+QS4jAPnJ
7QH+VjDe2f06eswJKpCAE5lDoCdU4h/Jwy8knUDflHcfJZqjdj32296R0M0bvHqKPDknZwXo3w7I
8c8l2nR2ZLB2IGphBzv3987gPbT5oC4AqrH97R9p2iTaVQ454ZlhIw7XqezjqJ4mdqLpAK5CkvIV
4LdpCO0+h05LM1RWX1zdwILiyOBH2UJrEjjpWthmGkG70ydbTU0Nsfhr7hTJJ17AfaGd4l8GqDKu
LKbh3vW0i50VeQLFgaq69kM+3XtJee9ZlN0H6NPbFTHwBbeXw7DjdUis6tWUh3NjX3iRP/jQjgJX
8vht27e1KfBcTmGlWnFtLWzHyB3cRRM3S/10E/EB0aFxDMi7ANpFBM+86ku8PFPDerW11GAZvUUW
akJ1afFhuLZBVoLrFyp8/wPXi2EH6bg4t+mgiRSS/op2qXrndvyzm0EmL/HZtsNYh8YFwJlbhMX9
FYxODvAK06d8lO1Olf3Gd7wuEREXbtKOkiKwlQH7ZpUB/RGCMVeAJywHtOn2HjLknXRwHBOtmkER
V13BUSXBZRL0QAYV/gUVbgjN+d3XcCL9y+2xTCuuHU2uxdCnjHa/6+Q27L4GEo/sEGKNwWHb9/Vz
aUg8j1pFfwUZdlDvXTed/sxZ7WyLb3WEHGkglBeztrxO6LZL0zg/lmX4klJc8rd/v2nPav7sUjAp
Zjwvr4vKJrr558gfRB9tTkXoODk+gEU4QOP4NWNeefKgUHtOBjs/3f75huXV8XG2TFvRx6q4Vh0J
IhoO5WFK4nh/++tLgvKdu/cNPC4OxoaHuCsZGXHz1kDSA21ZQIYgyx6q2jsDWeCobR02RAfLqXQo
UjyDmytnkFKoOf9Vts7j7ZmY7LQs/6swrgUnTugPWGavLB8CR7wwP3i5/WnDDtJhcpw5hZraqbgG
Vjv8hYn6Bdja80EU297DOlQOWQ1UCRveXAvhV3siUcUeGr4PGvX79hQM97IOlEsq2ShEs80VurOf
09598MbuEwXmyfK20fERXfOBsSooG07l1QmCbgdiH4K3hrexAvIGKwcen2Kc5v5KARz64YtQ/TMn
Sn69bR7DCuswucmjnRsmnrzyYeR7P/W/h4E77vwYhNG3RzA4mo6SA3LKLmvcBlcrte5wx/3M8/YO
gdfHHjrSUF1/mZzuf0BrGbxBh83Nc137KvaKKyhmp89zjfJYJPlYpxteBV74Rpw1htxi3E5JhbSi
CzhYRcm/PfSK96Dfa1Ys9t4UliE0h7bsPHWATp2PZSL3s0t2QTyuvCpNn17+/uqsANNlUddONx8L
BwoJU3tWsjvcXuf3HG351dptXDgd9ICaecYjfjpZ84e2BbMmqs3lsPG3a9dxxQVtxkKpo+e3R24H
Jwj3bLS49j4AWY/IKkfOxwwyYOCJCf1qpRb7bofQYhbtEh5oh5SfxGKCWCE8uJEfObvgAozf3vJ2
a51A73kxBtGTfl5cWjaC0/kYhx0OOOvBc7yjYzVPm5ZWz/WFLC5by2rmI5mq00TGkxT9JW2LSDTF
ip1MM9DSBHU3UfCzVPPR9x13bxXg968nQO1L4YYri/xeaLoYadm4r/a+zIsQhLghhqhEG7k84wc6
oVexdaBzkfbeL5vmW/oTlrE0F6Zdk6YFqCePA1eHBQIxQtJs22JoLoz3RxUTq56PckakO09xfqoD
ZG5oAxoKBEjVij8bjgo98YcsH+G2mhW0hb4JZziElbi7PYP3boTFOJoju5XtgHbfLQGBmJPsHjwt
/RNXfbULyyr5nMTq3wrE5riMyOc0d9YY+E07TPPxivsBI6mFUUkBij/e2J/9v7x0Nvn39rxMG0xz
9Q6AzjAPBnUMRZJFYWLvy6aOShIcxsJ9AJHOyhVkWBk9NRgj/QJGusQ+iiyrozZJ5tOQCXG8PQvT
17WsYCfcPGmLHLfPNDypbvzhtyuxhuGG0FOBdt8UWWp5WAGIDf2UVnC0p+FnmDqPRbqGRjaNsfz9
tZP3HZoWM1cd0fW5K8F2SGrgOlz1owy34DqxffW8IAuz0S5kOh+hUnZCF9U/XboF3rR8WvNtUkBX
iCY+dlDyLSfdPiOXgK+csKZ11e5nWqts7rIUgUtVVvLkF6M62Kj93d4171XAl1+u+TQtwYgyqJye
GHB4SRY8LHg/2nRfM6RKnN69ZPW4vz2UaYk1Rw4QrtLAhpEcLuJIFuN5nG1o2YSHnHr/3h7DZCzN
lX0U1Bt8UR1FV/E/WQYmmUghdNoWyuiJsKSqM29MG3Ks3Pl34mXzae7Apn/7txuOIT0RFja55zEV
qGMnhL0vLDd7UFmLvmrAYLklBnBlNvm2TfUmLVYUsSXDlBwhaGOhJlJZjF/mJO/WVH8Mp7aeFvOt
JM3ZIOwjZA6QiadZHrEm4Qfbc4qVY8mw1npeDNxwTuZPhBxZp6yITKC9G8D9utFCy6ivDiSetGA0
j2dYaKjjA5359NvxS+/77bU2/XbNqUU5qBZpF1R1/ZFZH1k85Qhq8Aq9/XmT9TWv5nNZhB7EkI4F
6bydrOPylKDEBWbD1d1qGkLzZrDFTrUKXHIU7vRNOf6jbLuvpRz/uT0Dk4F0R3bjPpVOS45UMvrF
RyimduXQtWuKC4bv6ymw3odOO94juNN8sPnKSxsLGp+hQRas0USbRtDuY19Blq3FM/MYO8Aj/EU7
gKx0rchlOEz1NNg497QYAfE6xgAqtbj6j//nYzIB/98AqqtNy6Dnv8asqqG5CWUSIchvWaYv4byK
TzMZaNlZrzxspKBmaTpsUmGBhR0NVCwKOHhsbv9yw/7UU2AtG8diLAp8PY+dXWKLxyRFwNXUmwAn
uDr1FNgsrbTwG24f59puAQ7NrUNDnTVJH9Pv11xYiqLpwa6ItxtgmifKwH7v0uXBo+otvFbLBDQX
5m2R8aZKyJHTkJzdbGp/ew2t1jIupvXVXLhCX2UDmWl2T0MVfod4EGRH7NYJv9xeYMPn9QxYbI8d
RI7y8L7tQ/s3BfXB9L983mB/Pf1FrAVvmGbBvWuPfn/pSNeXx6ynZDp2NloLN5TWsAZ62qv3BReh
Nwb3PTh5+iMNKqBkwC9PV1IApmks58crJ0OKi7rUydi9UP5DPKDRpai4PDaurFdg5aYRlr+/GoF0
QxgrlNyPtEKgwkrIWciO+2cHndQbh1i2wKsh0L2Bpn4vZffoyE7vUFyHJLsDPs0Z1MP727vJcJ5S
7UIuumYux9qp7xbVhiKrL1w0z+DquZ+ytVDbtGE1jx4FGuLjSYz3hcjoV9cPMhlBqIiuvM5Nn9e8
2Rc0IGXx/zi7lu62cWb5i3gO+ALBLSXLDyVxEsdS4g1PZjLDN0EQJEHw199i7kaDGOJ3tLQXhIBG
N4DurqqCHQsovOyDOvwa1hm9v748NiMbvuyhjQf9YsQ/pDU/6QbEud44fgIrcHRDbyn8wASLqpk2
omkDdUxD4BJYjaSsh710d/3nW6xrgkMrp1Czi3LdYQy6J+oglgq32Qcd+zhUmwwvljUykaGELyBS
zBhOHIpCNkmb8NRPvfepLdtbqBTXVTK8WQpVD3Ex+oeAdJ9/H8cC5GPX18iS3TFVTKEVxtECoaaj
LsfxhTkZOY4zO5D1lUNcMLIqNGt+VOX0pZfs1/UxbXZZ9/KFY6tadxxXDO/AOBpHimb0gNtBI43q
2/w+jCB/uXEbsDiHCRylA7KfTs38g6r439DMBUxg2NTstH3ccGzGs2AYwnw+knyp+q8SoOYMPDaV
33kb7mcbwfDtIgr8HESu8zGYxownOu3osqt1v6UWZ3l6/tajuLCDDOux6iu13EMCvUpGiUC+pnkC
2nyugNzedfjjusUtTvIHfDSuqkmFaXSsZp4dNLgewF7NxT52NtlSbUMYF28vlv2AFi3/QPJRPHhx
WSW1jnBLa/RG45PFHCZ8dIzroEoroo4Bc2BjpEBjcqzRE9n+e9sqGX6Otru5jNmEeIXSZCJTPBug
WsSPUI/fEjOxrdL6/wuTZyD0d5tZ+Di2S742GDQH7bjnHMfS3W2TWFfvYgQvj3xKJJ4oGXjih723
BLihOVmY0sTN0+gW1V/ExD+gpF0EmqUKN5yAtuOPFEizR1eWt6g5rV83fFunYgbeFqYWrPugCs/7
ontI9C21m51uWybDt3mE1E7Ts+iYlvRNog3jLuUAuSx+dGPizRQ4lcFIg75HWCWB+gKRkWnP8+kQ
1epLPnvn67N43yX+kDktVBkXWQmFTMjwQA90kc4xApHUxu3g/fj0h76p6wwg7/RwtBLaAXXSeXLn
Eert0YyBehxrYxDP9cvGvrVNZf0RF/sWmjIe6k3NfCwgil3uiBrEtA9xf543TlrbAIZ3p1PV9ozU
6lhB7bHbMYiTH0vACW5B0IfxH9qlQbWoKayy/7/zcxziH90lfIuX7haKm3UAw7N5VIJLt1lfvoH3
M2OL+5ySMN14170fmAITOYoKKLIAEfImTDcf0tHRd1Xsz3cO67YQnbYRDJ/O4sEBXUhEDn7v4FVd
zGqPFOJLmvFbYOHrAhk+je7CFDzbWXAYdfjWhLmflNNNLGfrx427OAXXn66XIDquahVsF5CM10m2
lKNK+nEZwsNNHm0iRMUys3Biy5qiRAjc0YK6wFZuihVanMCEiGoxUmT4InXUjKPVQwFHX+zjadgE
utgGMNwYFbCmCJo+vJcTVFvvmtbhzd9xhx6vre6D1V/NVjQYghl+HEwiZ7rQiNz1EO6rln7QC/0s
C4clzqY+uG0a6ya+iEapH9N46mcsC2rg9U7GSJPlKIDur1vZ4gsmSLSaHWTFqjURDYoQnWgJog3Q
nyDg8U1on20M422dBTMwIE6qjr87b1Kh672MoBzjiGyrR8BmCsOl+aD1JNJa3+sBgml9/VXyccfB
gsui/hbk1Gpuw6nHLBtoFaXTUVag8s4GR95xrxhAnyS3hrAZ23Bt1XGnCiJJjhlYz38EInCnxAmd
IN+wtuX7JkqUT+g+xz01OgpvLsJEt8NcPC8jEVvFSstBbUJESTYOAek7PB1lLROuEfRG6J08CAoJ
z9L36oeOsOn79b27Xujf8T8TMspL5pSgeiBHEOr4X1k3AHjhI0qR1FN32TjThDvo9fZX6evrI1p2
cmR4/Erfvmjd4/VSDfIzGXuGcUCgLfO23xJ1sdnIcHiI22u3DMBXNeas3mV8TPdDNUUbWSKbgdZR
L8JJ5TYRH8qYHokI+Ktg0wst8fFsfeDrGCxy+VRv9ZTbVsvw+6ALZxHjnnYks9NXrxTaifQhlSCX
AQ1IyeQW/Na2YobzQ9zFq0gHGo5MrpRZqpX3IUAjd9dtbvu64fZ6qpQamANNnYq+QZORPvUNSo3X
P25bIsPhyezns2KcHpUPpWHmAVNdeQM5TD4KpteHsPx+s8dMgWm4DqeFHL1oLfWOYQMq0Qid9xtT
sH3feG4H8+IuOAXpscD7Kynixnns/ezGm5QJJvWcpckX11VH3hZz+HUGPqT+xIaBi406r8UCZncZ
5EnLwe/H8JBCOfkIhOH0oKAX9DGsva0OJtsKrUNf+BxFchOCSTU9eo4HMLgA72GxL13GbkqPB3Qd
9+L7Mh+Bm28qcqTVVD4084x8Y1CM5ccJdA+38Ffj9DPbyqCLESHMFvTIdREnVYd4EU0QN75tkxou
rEtncHIp6VEqTwF1qyZ0/6QAt9/2ecOH03DyaZM507GIJbo3uULbnd7MLtu2kOHEy6S0irvMP7S8
I1C2cfKdp/23bBjmw/XfbxnB7BxjoZvTsmvpMVDgHKSgfL4H+m688xuf3VTpDUxlAtF6DYmascqT
kcqPsgN7X8g3Gf1tE1iPo4stOnphl7WpDI/FzNg+nXr5qoFhulNIGdwW5/7AlIbjRJe0Co9p5d5z
ufh4s/fhbU92s3cMjIxDA41OdZR0qETCR1aOu1JM9U1lwOCPBjIGbqGiWbD6kodPwlELRIwggnV9
+1gCkCk6SuLZZyDiDI/Cd2TSIL9x5wMle9sBYLaQoTvQTbuJhUcPSb2POh6KDywMvt720w3PLUBH
6s8sw8KszWlEy/rDFKnpy/Wv27al4bnZItQMtNW66UcNFReSZccYBfedOwM2fH0My+KbPWMsk7ng
yIQeoZPwC1Kj8n6hurwBfYiobPaMiT5OO6SSPKgxOm6SabDopj0YB+euvy2/GvzRKuaF7RQPEfxK
RNWrx7gqd8sEJpKN9VlDwDu3eLNTTBagEKrBLHjkXUf2gYw/8nysf2h/eOlXNSOUgbZASzZTrNvg
IgrxtI+yqSDB0fPCoE4KtXj+YwQ+jFv4olZzGCdx0zfTmDbecmxAhFAmnqci5wkKU057m68FxpUa
mmP+MKd9cEydCFrwMnJDuqtluWw4hG2FvP+uUBVIXZfQGEDus4i/Qahm/IVLxLjFXm3xNxM66dZF
EaLFhBwXyM4nIFr9ysWQJl47b/iD7fcbDi0qp2e6G9zj2MTTd5XjDRjOUbH1orF83uwag+pIwLzQ
XXDTakexzzp0ze67fApv4W/HBjKxk0L71VA2YOIL0K6hI9DxDXITaW1ZfbNnrPChxMRlis0Dl0pk
CaljcFVMX9wY9Bk3BTuzX4znWdwPgKYhwSCXLkEzkavvJ5r77t1tAxgurNLBryJnco9MIjfPkYBO
Wv/W55jZNBYA/hHmugah+jSFSTo79QfXF5AZ335O2oxgenAGyG1UuxgiTwGmX5b0njjgPW+jm1iS
101kODFnHq26pvIOunCoAyYqUOl7+6riRfE9L7y2uNUYxuFM85YGIpzmI6uDIfvUULS0gm2Ft/FG
hseS1jMxlKxwmddB/OmYpdlbEXb0LmBqfhu6Hrnutqr+vb6pLIkks5WMATIj/AAFMuanu6BRB6VL
vauC6cvvQpkHBPbSblHfWjaA2VhGa7eJqzAKjtJdGQk4ConVFPq7pSbZ6/X5WMKU2VRG8yEAU46L
lqxh1ocmL9I7AMo3anG232/kwDICTlq/c/Qxc7LhDrrWKN6XWu/dWyvHgakY2szoKdZzHBzR31Xt
shjc0hC6LnezQv/abUu0Lt3FVWAMsjCDAvByzHzFv4Ceg/8dDje2IKDB7r9f9wKnrtGsuRxVG7FH
xsLiyKf0R882WbLfNTHzTbJbVAulU8iyOnuq8hMagToJnDdb3cXv2hhfN2yMineMg6F03nxdioOG
NFMC1ZvggbmLs3Hts01gHfrCAKRMYxdJYvUX+NT8fRCW7X6CEMR167prqPvjUokJGOYFseYQVgL9
DGMPVLSXtYcwIG7SV2w3N+K17ZdjOrXhPmvJnR8AuDjqX5Syw8bwawB8b3jD/tDYqcEVO4V/4Zp2
YGX32aXBXR7r50aRZzaWd9FYPJQauoiUPM/dVnuYzWxm4C8DorRwOQSUy2HY5bmD/uGm8cR3weN8
iwrPZjkz6sepav0mpK9TnoflLnLbft6FzsA3jPduIxpsZ9zhxgV5CA+Z41cnQEq3ALYjLBxUpqJD
SpfnPqBfZZU/VHLeX7eWZT5moZOXmZuhJSxGNjwiic55uHeyzTrnu2cL8806px9kfu0BSvwKeRYZ
/SNLpqcfKh2j8tAFaeoWSSNVtdSHmg+L/s7iScUP1ye2eus7u9DkyQ2Qb6G6c4q/R1fc0bj50YTD
Hfjo7ydfbrxHbEMYgSKvZEw6kZV/51O0p9jMELv/BtKzXTU6NyWwsYJGpChklLaZmoNXAu7lHXWb
0+BvaqrbjL/+/yIMpQx9e9BXDV67GoviCejmTUt6y2sEv9wIA2iyJgBIL+p17MKfOYDwIJ/zt7Qw
bL/ccPZmlh341D31KsDGCnq9IUl1fdM7BL/c8PFwrGqZIbH5mqeoN08Z4bsyE/K22M8MDxdztCq/
EfU6u+O0ZyR4DmcoU17f9RaH+6PG2WUeE/6oXnsAknBTPLEOAXYm6NNzxk9thd7cDJf8jdEsVjAL
nqCJhFQ6pdUJspTQwModZ5G72Cn4z+uzsX1/zZpc7E+/cxunn2n8mvm5u0PhXya6mF6vf9xyXpjl
zKkPhyFaZLMfoLrwbZDILUc4k+8H8e/1AWy/3nBdB8gYTVF03jfBUu2WGAyPCeTNo79v+/w67MXi
DJP03LZu8Pud6LHrJv5c9t6wcQzZ9pHhvKP0ORR4RLNfmIuiStbteNp0CUtj/w5Jkr3vjf5H0Uzh
/rbJGP68uGNeLg7G69xgOHDH64+Mhje6nKmjDlm7tNetavZqqu5Q6H2Y+61bh83Ihje3rMOjjE3N
voCaaUbE375mG7vfskHN2qXreHUZekv8qrrIf5q5ypO1A3QnA7lV0v/d4/zOKWmSZLCsK6e+a6K/
uPYVEnUBcSLR7pR0c/Y5DHhZZbtykKRVScfTVmS7os3KZtzhutD55WFuFiRWbouMJhshYWhLr1qG
3VWkU97h7ZOqXZS1KMxsBKx3060M6mH/9RmFh26ncj2epO/+Kzn9EFI4fOg+Z6r9XGfTRk3SsinM
TBkuv7R1UlGcsiI766URh66gt3BbhgyaCP+dw4IECu0Idtwk4n2Ern4nA07B37CBbdMZd5qKggqi
IG69D7wpze7iKSg/N/0yfy77kTi3ebtJNMJBwdy5MYChbRaB0aeswvNc0mWjmGebwmqVi8AIbXfB
i7St95kIsJXRwZnUS/rV64Lb7n1mNbgDcDZTfl7vOzqdAif6NlEJXEgO+WFd3bhERkCsBs05GZsa
UHjwHyQVoIToQhTLrXY27jhNTf20ngp8PyrCT12Jpjf0qUOZk4xb/D7W4GJ4W+mCl3dGt+mpD8Cj
W95l4CXo/ATaijHf9ciHi+YYOU6HNHKV9/UCj+cgYtyNGh1A3a5Csza7ccuZuWWEqXmaw4G81jF6
4rwAuAgdsG/XTy/LjjNzy7wMqerDNn7rM/+os+Kf9dPdNL5c//y6cd8J0mYBnEBwZZyzMnhFgaLz
mqQTSzTuYiJrcrpthPUacOEygeu6eaka9rpAbg9JgiZ+abN0q0XD9vuNiNUwf/KQUclOXALhTCEq
AzLBW5QlEA7NyreCzoOQU9mf0lQ0IK1x1SoL7frj4frSrIHvvcVfbX6xNLqWfJZeVP1NnArKWbRS
nGQPOidC7UBdXAf1QwvOpC2ZCZvTmMXwQRVDFgC787OVwBh2IVQViocuq+8K0R6zaE4iZFTy+HM3
RBv9IZa7nlkg9zzik9Lj4mdD0QSL1879rJojzdgjlB0/r+kGXwQbDUe21TTCWqoJZXNRip9E6yPt
lo9M9MfILV50vtXTZNttRmSLhzla4T35KcoBdRw4UWghvK2XAzeINW9zsR0kUO9KzGH6Oql6fqu1
UzovchpWhaQSkqj6tsezWdpuIr8e0W+enQiInnTtdLj6bcrNW8KVWdTmFPW1CqRGrwBZdfwzWYaK
fevRIxH92+meyIfrnmMxhFnb9igE+oBSH04V2BryXQECLZnU3riV57SkykwKFBax3M+jwXlFDjX6
FAFNlzQ64PtGh/+CZDrdeQuyWZoBUw7lzC3ujN8EAe8EBLPMvepix0E78H2q1ZSnpyYI0ud8Bu//
mDjNEMV9UnS8d4q9Bny0b/YQ7B7VTzXnThHiaqvctUI7dEv/1uStdv9SU0uHJEpZ8F1WXu5k4Dry
ZQiufygnVz5Spc3EPs1e7FXNHuVuNGVCUqBvmx8xy0D8f+egqsXnBzaxoHhBa4tG+2TalzR7i0rm
I1rMS8yHnVP1eSwSB0nEuL3PNQUee0udxXaxNt6LWd/z1lF18cZn+kjGvyGCvu8cfv873cvyjeqL
zeJG9AgGiSbONKavEvKMxQwJTunSZMzbXT7pRProHYW05YGmW68727SMWKLLsgzzzClPDNNKOUQa
mXpZovoz68vD2MxbLx+LR5qVY7qMjZTQK38jgt9Dd3LNV/Yok153REvQNVXp6Qz+Z55X8RvaZQ5B
AXR5oNivsGGfl3wz1WvxdrN6rGoIVmSlCk+kCSPvH5yMOnyI3LJpN44piy1MxhFwLfrcd8fwhLjy
NQumOZna5jOm1iUO1d8a7Ljry2UbyNhl1CEy4G2IyxBrP5T5iBcKzsN8LkQS9EWd5Jv8Y7Y1M7YX
89D5VvUee8WJHyceGouS0AG/w/V52DaVcf1eAM/Ieu2z13jUn9wuesTN4SP1vQ17WHaVWTfuaFYE
Q1CpkyL6fqkrtHELoEKg/q4PQRRujGJZIrNg3NBhyKa4JyevGR20PDCwpfPw7foK2T6+7oCLw3zK
3LzGT1UnpDviA/gKdKJ8X224neVeZarV80nMpFo0FqilX2fqH9egWLvqMBTOpynU91m/5RsWU5s1
Y8G1s/BonE/e4tE2KdOhaoqE1mpIX2Ltp+H99QWzTWldyIsFi7XKWef56lQ7wNEO0QdW88+lMz+j
S+5h9cBRihsNb5woBYWw4iiC+UQEFEdbMEr8D7UJ2zwMF0+bWDhz7cwnxqblV+Tw+S8S5gqIKdSj
0t2cwicpKsNYSg1JgNsudaaifRFrFBWUit4iAoxz5ERdUrb5VknE5o+Guwuosk8FRGDfYjaioWbe
kyr+yJrxO2Dz/143vyUymjwlUJWl4G5r59MshsdVkHfpm9/1SJdAMaHe0uW1HPMmYUnKaOuCnNx/
W4/5NVNXQVsmqZxlvAfS6L4c3Td/DoNDJ7cekbaJGYGACRXQYVTkDZJUn7yQ7sVMQaTfPK0Ty8Zl
w30s8cZkMAFzP7QHJqJO2eJk+zTgzm5eMYfXrWPZACaHSaBVOge8j09Ql4YOjbMTIz/OrfpU5FtU
HO8TQzPfNQJA6qc6bsc6PrnznKybDHCC726cPU+F/wQS0L0o+dMQlhC9apqDl4qNeoRtbkY0qHJo
3FcdxpVTf6gI2UsSPGUhfwum3fXVs9nGCAkql0NdqHo6TQX4ukpRJYJEt4h5Iknxezkv4qZE704e
QfnjRBihyar4nfMqBm3jFlOD7dcbzu/24F1xRj6dhqwmKDh58qGQ7i2Kbfj5Jm+JqpywJrSYTm7d
QoCbNN/QM/B1vUBeX3uLdckapi+WR3V4G/E2G05irg4o1Hxaq7qyCUEBmokN77CskElbgj5rHqzw
0hMJxHjMgfr9iiS62sj4W0KWKXsPhTmPRW7FTnIO9l3Y7tANDdGS9VWigcUoanDXdz9wAThcXzHb
bNaLwMWKhRBkhLT7GJ18pwZ3EAFsEfIKf13/uCUaknXQi4+7gSxbHrryNAfi5AXhP6tjsxBAX28I
/4eLtm0ShlProK7bPKXyrZgBLqRK730yb0mlWK5EJncJoxXzAIsOT7wOnXJfxUP/vUPX3tmLnZu4
LOAXxv3dddFqNSHzexICFXwUTtjOS9XLdSvYVsdwaTKNAki0rD+RSr8St5t2fjpvsXG/vzpevO7j
CxN7UoFgQjT9SU1oMiRdxh8n1f7dpmm5v/7zbSOYPp0tRKU56U9RD8W30c15UimAwwKodd0Usj2z
DZCBkcav67A/+fOYHSbF5Rdw2NwEXGRA5/53iXrVopfCa/tTXg1hnUBXVSw7zTP1z/UFej9keKbg
vayIr+ei70/wtATH6U8WOknB2z3z23uwf31Y7x5jzTfsYRtu3WYXFpcheJXK2B9wvhXnLs2eXYlh
puyhAd94w8uvzhgeu2qLhPf9GOKZRCYpJREhYKD4HdJ91t3rerpLQ/a4NP43d7iJqBhGMk9tKOjW
E/D1pyIEhClY0Kyce0COXzfR+y7omUwmYAflPAST0wnAJe09TY0ULqBpXddsDGBzEsPHRQkmJUe4
3Qm9Dh9Hl9O7qRMdmjK3MF6WGZjtfS2EsWXGMYAjJv6IXj8cFmW6PFxfn3evg9R1TUROmjtTX7d+
BQbSpR3Qogjm6GeRF9Uk70lc+L1Iylk5aZ10yEdK/zBE7hj8ZGgzx7UXXA+EHUMku4dx45R/b0HX
H2TsB69TM3FKdzxzyahKQKxXf9WTn751i9iqCL23pusYRtRngJwNlXLJc9UvAgXTggIO2Xqu+/P6
qtq+b2wKNde9mKJpOgcLl58pj+fwcQZxiNy4q7znmvj9ZneChjroSqVWvI1eWeRPHNqbwPWHICeT
Et7TSO+Dm4Ye5AjSEjxH3f6maZkV2HHKBy8ogvEsexYQUET2wV3m02ErV2sxvVmEpbTFj256mKVZ
flbgQTg4KfkXmzO74c61rptxIBSu0wQEaiw/s2asv4I6vn1Nl03JWdvPX/9/EZ+LGFDGIZ6HMw1Y
wQ5gYk2rO7SRkFMnI/J43QY2069b7mKQAAol09inzRnpj/ZuyrBIa/Zc11Vx4D2aHQsORZPrY9km
5P93LJnGLGZVHD0RH611QqEEpwowksyQ+9kYwuIpJtbHo3OTsijlIL2RU3gnc96XT53sN7W2bQOY
rh6Pw1DivXMmMpZQHE7rTwNkNDY21LpxzErSuqEMR9dg9ZoHmhdn1uTMf6g80CF/CtqGhR8pNA9+
zd6w2ZVvsYaZreVF2UykLoZzOs/1I6UjmlUI+sj8iscbGTvbEMaNb+TuILpllGeRgreRyT6/x57K
d/O4Kbxn2b8mtodFkec4FenP41AszUdPzFPxrYpGxQ8g3mnkaewF5LeTOqzQyLxxplg2gZnHZdOU
LyimNeeSlulj3QHORwQ7XfcSyx4wM7cSxxLXtG7O6Dj2HwUZX9TqlcUyLrso36Rrtw1jOH4RDqPb
FHlzzgZvmRPAykW0A6L6YSjbHyGK7zfuAcPphcqzHJgWfhYBvFxXY/YY9vMCNMYm1bNtmxlHvJD1
4Na+257BqeDvRqgwJHxGT09Yl1v9orYhDLcngFjOxVC05wr3CYqqD81egY6Li0QGOaDmt5necH/l
gDStgr7QudCQ1yxQVarA1fwosg4Sw8Xg3l8fxjIZM2mLA5wNVTq056AA6axcUeXj5LQJyEDIxkws
HmImbAOho4JXqThrL9Q/Mg7SRcSvrTBpm8AaDC4OLTJpBTX5tkXo6oskaN0l4UGeHcLsJpg/IrGZ
mCXIa0SFrLoz6jXgEyQt9MoTtI+OGzawLdA6tYspoF/TncuW8LOeAfMiPI0fKG02QohtfQzf1l4U
d43vYfXl5O0cwEaTxZvBwSyrLRSKbQjDrdMZNaSaFv057UHDhwClDqBMJvsZrAL769vUtkSGWxez
bsN57LszFJK9LxDQW45I2Hk3lF5WAxsenYZdUwyLbM+koXgIiBQkMlQ1/Xx32683fDkAvNxtcbU6
e46iT7Tx3b/6asrPN33dzL9Cv6PwBjfgZwUAbZukg8pYMsR9tXVXsxwPZgIWeJc+b2JdniH6rgAV
Ac32GIvowVPi4xKrrZycxcZmDpY1FeSpVCaeA148N27c72MXrSi3LdI6twsfGyHEGMlqASgU5IQP
Cpy4gGNz0t5SX8MWIoYPkyGniNiVeBYxPyqnHBLIrPzsS/55lpuscWtMe+dKaKZePRqoGJnq5lzl
ZQrgRS4SOYBoKq2C8S5i4de+3tTMsxndcOqqDYs5YnN5DkitdzKLf5Ex10+r9tnvl8F1s1hCh5mH
LcaG5/kwiGeG3pm9dpzBf/ByMZVJwabglgrFahzDvymZy8HRChs4lGynQK265zjCk46CTOj6RGyb
13BxVuEW4AZVeS4yX7gH5TA3TKjYlrp/fwBi5mQzQJDq2V3EM8QM2x3aaD70E7K+13/9+8YmsXE5
J42/uFVDqzP45sE5gsP/Y9H6gHNk9Zgskx++XB/nvTQjdYmZkxWusziT59GXpph76K3IZdk1Tsj3
mYNLQRel5W4sffnAy/w57+m366O+7zbEzNWyGemkCg3RZ6Hb4lBUjndUA413v985QIHqL5OP1OD1
wWx2MgKBR0dW1XPR/BwXkEeiiNTdzZzXG1OxfX39/0UYa0ou+MxJeVbZHIS7Qnagp009wrZ6zWwD
GG7PNAA1FRP1GXQrooVyKVrqHoHz8OXGWWgzhnGSk9B13JQ2zZnhBLyvEE4QH6vD6IGJIZrjX3W9
+YK2zcVw+5GTJS6DrDxnjj+/Maol6gtoFdmw9Puxi5hgbDwwsJNHr39KU35C13IB4IDyDkM31RsJ
GcsEzPxsMY9R60JD+CmV3VFlWZ+ESMZs/HyLIUz0NUohrSxTzz1z7S0J5F37+AMpwI+I7tI7NLfF
TyVAPltqaZbFMgHXelFicqq8xh0iV1Mi0in43swjO86hk/9zk+v9QTodADDUxGVxRvUT2EM2ebpM
2CLnjYYw2xzW/184nyd4EyEnOsE32uZAxfRJlkI8RDpvN2xiM/j6/4sRcNLOmEDVP2VQTP9Bcx70
SY5urZtyu9Bx/e/niwm3B1ZxdR6rgt8DlvCNE9BujHPZ75oKxfSJV8PG3rUtluHnWSW7eUqn5lzU
YPL5CULgqAHdhwyLl7lEN8Vft9nc8HHq9zXTLhVP4GB/LlxUiUuBgu71j9vmYBzqQKQjMQk+t7MQ
3jMkz/P7uqq/9gVSMNcHsNjbBGTLxVEzWr6yM9GsXdC4HQACfCRQWNuCWVmmYIKwmdt4Y5bG07kY
dPTDG5ppr4WgT/OEDoTrk7ANsQaYi01LNZKseGYuL3xIP45BWRzmFvWbG7WdcG0wwdhe6899BpDu
+j4by4cAhmn2YD4cf1yfgSUURuvMLmbQqE7WRZ1VP3kU/8pV+OE323Djur9cb3px3aHY2FA2e6//
vxgIekGZjvqhOgd5N8qvHExU6h79a2Pz7/WZ2GxhePhIRhYv4Bd7UY76gjoRWPHdFj2lSFJt9FrZ
pmD4deoBReFleLxKFJ2exBjSadd5UTRt7Cbb9w2HTosaoubpPJ1FWdSYgl+dQIB766EdGS6txkXn
4O/XL42gb8JrcX2KkX25j8k4bWQ5LTMwkdki10RTiDm/QP6j8iBCUWj3yW/ciW4UVm0DGLd1Mc6E
xzEGKDiY5NOR8P2i6RZJhO3rhjuvBFbuAPb7c+rzXOxIv2JW8NzfQijbvr++QS58ALI0c9bMQXZu
oNKF/ZmOxXKfgyTltlIiMfHDRDgELO6LfqFF03xqliz4hXtO889NHmYySqMtKeLN2OsXb8HjhTnz
sG9k5ie+dxPjM8KdiSDmRHPoWefZmXsOFE0FBfmWNw+4ml2fgs0ChgsjEUL6QajxU9qskhaOLPYL
cEsb298SgqjhwArK5aQO8/GTzNOPtAbZfCGiA+6aW409lkckNVy4ifCyGmk0fCpEJRPmeOyxjX0p
ko7NzR2Pxy+hHPUBLZTPw5BuQlgsb2QTZ9uMuuWlk7lnqpCQh/Z8vRe86488Lr+FdXoLHzeMb5JN
Q/PaLeEXuBKsRUXJM6T0fE/Tv67b3mKd0PRu1Yq0EDr/noEI5h79Sl9YMckdk+np+gCWzWUibtO0
TTskUCmeFeuNhnVTFD0ubB6Xw20DrDO7iB8i4yF0Mpz0XEUdDT6O09BlP2PRM74RXm1LtM7sYgCt
POD1fOwvma+aCajno7MR96YJ4vMbc7ANYR7T/UScAaIy50xQQFyVP/bOHSEFB367F5ne6ly37VnD
05vaD9y2i5Yz1KrFvci7H0W18M9osHkFDd8WJZ7l+hQaHj/Odelq0K9/p2B7bXcZLdxdNjrDj6CX
wZ0gg3iscCnZiC+2DWa4P2M0ilHcSXE+DRWYL+spT6apuqULH/5nQnjHpYQaZh7g+ANXLtvpMo6G
fdkubKPWYDG9id1N285xctHl3wF8P6PoihRuzMVLOUAT9bqD2EYwXNzV0IplQzh+WtJehPsVl5H+
pVLpxDuCR37/6/owFjuYAF5GiBs0bpN9JxD+EC+FF4nyR626MN9wEtsA6/wu/NDjw6yQBc6/e1Em
95lbkj1oEV+v/3qLZ5g4XdFHbYkjFQQstP0huvEv3qL0GUC+Eo1nyA1eH8U2BcPPi6UfQNPeOyeZ
yf/j7Mua5OSZZn8RESCEELd0Mz2rd/f0+IawxzabhNgF/Pov8bmZV8/QnOC2O0KApCqVqrIyczdS
qOAOYAWcoOd1/QFLyPffioBtItogcFajPTSOv9LW+ZtZSEsgJfi4lO5bBh4CO5U3Dm02tu7a1xh2
PkGIr5N27j5zqwctfEL/jBboL69/ydrghlkXTu34qVO6z8ngzL+57bb3hRVv0U6ujG6i2uwYpUiw
P3YfpPT592xQnXso87jawgSsrIMJX1O146CAW6TflKVoWGTePbjJwmREZqjHjSYqrfR2EFDuuD5Z
Kyb+HzSbk3gByvbkuW1lF2JJdEQlmk/RybuF11mbscVw3lhfKypSNKpLv2UVK+4leqvvmgm02Ps+
wLDtQiogcwsnu0CQTN2SuGf3bjzbyNZlW2mJFQs3W44TEAmXnjtZ5wQkVo/KjfUxDvR4OzU6Pvnc
2sgdrC2FYeIgc+xFnXT0ObMIuM55Iu1LrDo0B1quxy/Xp2vlhDWhbHEmHU3mFGgmJbLIZgDqepp4
N3M3PIx1cnKGeCu6Xps2w8iLno560FgZVsPrOvmQHzLm8pPlZfnBqTbtfW3eDHunLeDAIlbZBXTo
4GGYYmjWM2QUgoD+vj5pK08wQW01bFLZJOg/qBaXAG75+uMwBk44UzF/2veIxR28MRKpbAs6ma73
THJUgE8gD5v7w1SXY3XIxbxV4F9ZEhPXNgn0D82jk6JXU4rIxW44To48eBDmOPio2Jz2fYxh8YDL
AbWattkF7H5ZBHw2f7C09wV3uS1aqXfpaxBcmXg2IoKq9kaF87AdLoQggV4l+gnErgADjmUe1r3l
3ZWJ89dJiHzqWlC0XP+2FW9Glt/fLBT30WGBNqjhQ6xdcpPFkv30Az5v9HKvjW74gDpv5sS2kvxS
awB4UpEOxzzv6uP1d/+HM3rnkCfkf19e9gwM09ou72NhOUfto+OZNoX7MkMA5qMuRXZPh3wGq0c8
1XdxD4oAHtftTzuFYHLiCfcxbnPxzdHsWzuXEJMPEmsfLsc2m5Z14Dj9nDrsmeBiUYU4Jcoi7HCn
2fLia1NruIms69CnPvHuA3O1c0oCF7KPjg+4+L6NYeLfIECbKDAIZBeJB0FPfHbnsPYr0DddX7yV
wMAEvzERp8DwuuQZnZeQ+16YSlnTDMdadORQl+nv3gGnFq5I6YYVr0yYY0b/WdK5fMjzSyVzsMRw
ty+LGy7nfAsNtHIWmWi4wuZ9MyQU6RcNwF3s9V+TvGw/Ff3wuZz85DgHsb0xeWvfYkQJtl+L1Cud
/GIL7Hk/SdFKATk9seWP1sZffn/jFXqkBTUffevMpTpR6g0fZisOPl9f+feOH4/7JurAAY1vQWOh
o9iVXxUP2iPzGT2Ske6o5i0PMGYHFAV85KnCA9rGRe9Z+xJnXn90aDrfdyAmOCay9jaqee/N1PIs
Y6ZiXkibAesVgfat7T7yPbt1GdfwnHZbuyhQWToq2+xk5dXJFdnNvvk3vGbhtjibBYZ26F/mR1Nf
h73YiMfWpsMIkvo+iBX1uY4ELf/W4zj+lrYz/9r34obLsyo01vYeNs5oP0qE+MH33t7Xs+b/B1Fg
Qwp4IoWOmjT76/fBDKBgseMUxFqagIK0R19wi4auaERHl51+Es7t9Ql5z+MsAxsurUeXHeFNMkaJ
uOW9PNDs1ZNQvbyUiYquP+K9EGt5hBH7CGBQoHWOd1dWfaT63plecv+uJ3sgssv4hq3OjZ/POcH4
cc5v3FwvGPsjmrZ2nGLL8IZ5qqLOXE/7y34MDrIaTzzwNlZ1xY2ZmAEQ8jmSE3+IRv67SH8T9oc5
3cZrry2sYaIThAomDeriqLOePBzpYLI7ZtMn0IWHaNPa8AMrtmrytUPFO+0DQYbIbv1IVVjSRs97
7cmw1aof/LgW+AJaFfQT6Vp9Am+43qIlWJl8Ex8wpmgyDjxniCo6HxhY+KE4dpw8d2PXr8y/CQ4Q
KfN74mgd1ephiL/NDspx9ZPk91OwVYxbe4RhuxUDA6fX4wvK6nMhTmOA1gI6h1NnHdxyoyS9NkuG
8VLmEzAS2AMiBNz1vINMTyx3j9c9w9rgy+9vYgRnmPNiqj0d9Tx9ApHVqRD8TvNqw7xWHI9vWG6u
GVEswe4MoCYzkuHe9VUIS4b8Srrv7PaNMzYtq8QfXKxyZt8XQRI6Wb8Rn63NjWG/XuAUjVaTjqBw
ydsf3vSDb5HmrlitScqOwnZgy3rZNx160KFu+XvfcpoGK4tONgx7pc/vuv5PHkCwcSPgW3lls+7P
hT/GTFAd5TM46m/iLQHglS1isrDTBiYKJY4hmv2fQf5YTr/S8s8wnnZNiEkYHhAwMRCJk2nW4xGy
GQeb+9Bd2dP6gJOJGbZpjWD6y3F3iybUBD+5bueHiXDG1+svvzLlJid87RSpVesOG1BTnBzkGTSD
+1bTrAPhuJ5AmwmrASHnsQrY0RuTT9ffesVszBIQdTkAya4eognE/ehHdOvHfvx1feyVGTHZWyfq
M2h5LCbJh6fWkz9xHdtwVSuvbeIqaNroEdIkQzQ0TyBPD9PgMVbP1197bezlc9542catUvAQwHYo
0Eq8F8eh50febRGQrsyKiagAp0vWeTWGd/zblH+oko3IdO21DQc4cfRuUZTbIl+k3x3BIzmUj4rm
Gwfb2msb1wwiUhWzxfIdljz69XBEE/bP6xO+NrThBycoE406mDE07gDEi1Gr2BLBWpkUEyhRQZXT
baoMa5mMx95pf7F5vgtGukHzujb8kml5s1VUH4CXhDk6IvSlc35K+qfPg/D6rPxjKjNTbXBXJjyC
Sgi8zl1s/Z4ks9FNaJ3zipNQ+O5DP+EXcF3dZa16gXZdegj0zO7RLuiHTNofyxq9PqPKN87WlQUy
cRT+Uk8NRltHVdVECSTHW8u9uf6VazO4/P5mBq1szodhWfvcb28Iq4+yUBDE9PedKCZHOeSKypKK
QUctyb/7E1TMg8J/US0kUK6//9rUGAFNzKChPVCEZL792++yw9BtCaWvzYxhzzWxZOAtAc2A1Nkc
H5OkDL18w+2vnOMmTCKYE5+VBNYcuMG9rcUJOaMT4OSPQsc7sBHYvmZN3vbqmEsHh/nEbobqazH8
3TXjJpn2HBBrdAeM6wSnvvgFos99S2mW4b186i3uYmC7uWmyj73aiHlX5tqknqEjyUs+wQf51LHC
huI6MLbsB4euxC3NyVY7zsp+Mcvvo1+i8Iau3agj57h4WJrnab3vSDSJZByv9AK7Q2zTDO5RSi9C
sv0p3gyw117dOAAyBmU90vbyFbWDJiyofAWFog69mux7f7PkHvToHXOXlEpQP7GqDOcgIt2GKS2+
/h03bZbb/botrILBObrOeOP00B/iJD4A2NiHsRxuhj57GXKeR9d3/8pmMqvt3uC3ikCrLgJNslTh
6OX1GNZQerhDdWW8CeJ+bzRussgU2nZQ52h1lELeyiPBqaXQuQ7ExpeseE6T63tqXM91PETjUBC4
AVpyDFVi/bo+S2tjL7+/OVWmGrVDsaw3oFJl+0yK79fHXdmoJrM3FBTT0V+ur7y37qcRKFg+JIch
LX/vG9/w+dCoalsywc4GnoFUvzwz3hx8xTay9GvTYsRwinRBpximRZcqQvgctrZzc/3N14Y2TLhh
4IltLAxd9H4IBtGwb5t9ftmsnYNOffCGFkGWw6ewbvQRpOf7AhuTs7vQXCTSRXiggMiJ9DCRI6J/
snFtW7FVs1bu80bTfmCY7kQ/alaceDqd2OAcBzvZCs2C972PSflidYNTo50YRQv+5BKwZrivTXrf
+GfHBQhZP9hbR8C79XKc52a9HPC3uaHFmPxJ07Q8BmBXaBf5VV0BV1Si5eY2L0A4UilyGGIiTih4
bLU+rewts2AOFihKShvfWDc3rPwidiajTPnnmHWV8BnGpSw/UKe6HUtyvG4OK47CLJNPto1+uRgb
y21udfDY6FeHb10M1qbDsGKUTQRLgh5OyEcBfciqOiyc9uv1F1+RZPaJYcg5uCNrDfXwqOmtV6Lc
A3QFwrbvfnZsPHpxf9ANKBdAItrhqkmbDl3S/Zak0IrBmAXwqUDRsKzxbC9ObrnvfipQneji4lbO
/sYteWXyzBp40Nd5XDMsTC31SRA79PotVuu1of3/PXQ6355HkcJ5g2CaISfhZtk+N2WWubuBk7GY
cBWw2s9xC0jXRoi+Nt/L7n1zTBY5hcTwjJ3UDfN3cNB9ghQddJty3u6Lu0wS7paKNo4lopVsviXe
J9u/bZKNd1+xMMe4ePkVrhwlz+RroAJ2rwgeUgMEcJQD2+l3/pnIm+nRddELa9mOvpWeeJ6DTmYL
0bj29oYNM88t3DSDBQ2JhMzcB26jr8nbiEjXltUw4TRWte8pLKuTf++Ce62/pRO4WLboYFf2ucnx
UgYkl3aMwC1WD631w6cbr70yJya1Sx0AwBbAz0cZoJ1t0hziVIZiKz22Mikmo4vtxHYN2WhcAdiv
wPruuW5YDuLg7lMA9k1e7cTu22RqYP3aeaKobJT2Fp3L2nwbVuq1ozUVFCPDGVa1nKN0AiHldXe/
NufLM99s8bRpEdN2mBUQ64RDdVtmz1O6kaNde2/DQsHMYvfTcpJUzR2Vj8zZ+c5GkOwh0Zn5Fuwd
Cr9W/nGqP6dbTmXtlQ2zlHpK+ySNuyi25jwcuvRCXXurwry2Aw2zDGSSutiCuE+5SR6yUSQ3scMW
ugOvCHvabDXuv7+mzGRnyUkLiDnP+ihoK+gaVXcDSBSqyd51gjKTn6WE4IQ9Zn4XKa+/A93gwWqb
XeccMylZUHLPp2nADBHLf3DSOEJ5eUe/AHaIiYAqUsoyFid9FGsAo8H4N2Rb6kXvbxpmYp/GtnAx
I9jnMegjwXAPJhyrqbb4z1cCMmbCnaAhVPUQXIJbdKwunEXmPaZ8UJ/KYHqawDF3IKn+3lWOd1Sa
eQc1gGYwn2yCXp55n0AeM6FRQTGiO9zH7W6a3Oqh6kbnUlnU2SgtrGxYsy4nqdK6Lco+4uN3bj/I
5EM57Ft2s07kzaQHg7zso9H6Nrln4ny/7jffv3Yxs/N2nNusJmj6j4LxQ91/qfmnFDh42tahQz+U
8jnut+A0a5NjeFHkW+rJbXFJsee7iT7T5iKyLdqVtbENT4pmrHwKltmR849AOOFY/a76PZ29i8UZ
gzcxWPI0U33kzU3oB+NBbA698t4m27nWjdXU3ZIR0N6LaKfbPEN2CpKg1xd3zaANR80bz1ODj+H9
+CMN2CEZ92klMxPyVgxDhYZquIqgmueohEM6Bq0c93lmE/QWJIVTtTEOxt65U/GTO+wc17jY2COt
nCbjXZQ2xSHLqkO8qwEfm8TEurUeFa7fw/Q9Hj87yH6hfTK4XF/GlV1i4txaUcMhoj0smqcE3Ocf
Suc26PdVZ5iJcmshEFCnJAUUbaEn94uLl8ijS1Nv4yhc5va/WWVmQt0CSzROY2EPAsTxh8tpPsmJ
0IPwfS/ixfxtar1641H8/UeZTfKQmc8DEWMNmvJj7Vxi71Pjv7TuX6+3D77c8PHvBz/MbJRPrQo3
nQreYEjsk0XGyEWure7lTd2M+9bbrPX2sqlcmiCWHerPPP7DISyUb9R53/MI6BUxL5tt2+cyyKr+
A7Uc9zT4/eUfvPz6Pl0b3HCUNM/bKeEjeQYB1keJTt9T2aqdrD4mnWgBPKAlJ/QU2IOVPUjuf+or
ZW1Uttbe3HCURSLVKNHE8tx2ELlMdNM85pD/3hj9PfvFpJv3zAx0FixRgfeUjKJUf5PAK7hzE7SZ
U0w3Y9Gg9WyHw1+etFjGm1tQx4tMVkHs/rRn4d16aYqOOSC2kVjbtcLm3TNGY0ejWkGeC9sbf9T5
0pLijJbcev/3jGt5/+X3N+/fc+jXqAD9qoondnYrE925EXPmubvrLL/Ij6nmybjzY5blevOwDNUt
0DSU1ndZMTJFtqjG+TYgVbGVO30307x8zrLd3jyhz1uPzGycnlrAe18zrQDMD9t0IhOoRyAQPBzq
LEBXDO/4cpOqKx4E1rEAB0OuD0OZ+1vlgbUdaMRecTDViurBeZZNKfIjdA76+1F0nj4EMSMb1+S1
xTPMv9dUdhnm9JGXkAhOMp2iEgEKqLCT1EtDXNx2VVKWiTWut60tRxZMgfOcBZL6jzQHd0w0jcO8
J1G5PMBwCJS7IpW5sM6kK9vxGFugnczrKrZvrhvSuwsC3tElHH+zM5KkylJd0uICsXHroSWQJe0a
34rAiVZtnIZrjzB8AWV2g5Z4lLY5c/iT7ZYMkoFxN/ZhM0+9d7z+Ie96TnyIEVKJHgzMxEPYEPcU
uBewekWWC2XdfaMb/sC2lI0wsynQz4pMHeTeZ1CnAsKzlWFYe3vDBZAscAEFU9hHDuX6gQ3CzU+J
7q36dt8HGB6AE0VoTF11Tx3tPmaKqi//H+2+y1KasRXD5BtmDSbJirUZRysXLdWNV0E/xpddGcUD
UUdVi/ERvLY0DMgW9cnanjJMPMm9oGDDGH+3+67JHvpKelk4uWDc+WxBqiPbWPa1xxjmrWKRxanb
KjD1+OqHDeaFp6ST7mOSOPHP6wuz9gjDwHOE0liMMb9YCa2+qd4XpySxZxnmzVas9a4/BP2vYeO8
tlhVO5m4ZCMYcicJVhK7LetjDT8sIBC/z87Ny9Jk11lDaS0u7Yzu2EbI8phx8dLPzt4nGDauC7/g
sq7yi+gm6xDPxReXcHaYdfFt12KYlydOPd4BTp9fnIzT/n5mRacOEAVXccQArBs3nO7aghjWXkAg
QzgdU/eg29MPSSXHiPUTf4hBuBLVrNw4B1e2lnmjwvFetRkL8gux7fJO9rkdDXMz3CZOtxUMr32J
YfhWPjkFMFjFhXuL6GxVxAegD9XRHty/QdNsIXzXvsQwd0Jmf0yHWVx4npEB7hfu8VDZnniobGF9
ub74Kz7YbCVClTazRxKjz5sM1t3E+q8t4elGcW1tcMPMCSUgdbca/zGZqqarwiTvwZXaWmJ2tpzV
yiPMdiIJqbM+sTqcUUHbuaHoGg/F7Nlrt5JbK17ebChCIz8Ul8gsP1B3Bq8s/5Tl6kHp9FaJ+IVK
S4WuA5XHXavhG7ZeUJCxjVUrPxDRcVBhJ8lHt6ZbNFMrG8rkHB07y6EQW5OXYBbdbSb67JH0zjN3
ql/XX3/tAcvvb+Kq0ppnbQ2jvDh2+lzJ2Qr/hVXIVG3JWryXz8CZa/YWkYHnyDFQeQEB5anpwaHJ
q+4ut79pBKJN2m2BONeeY5h4p2UZVKWSF9wNxp/oauSHvBDDQYzoyIBMIipdbbqnXrF8lGHo3HYS
BY5weWkg7QgZltyx/mRFbm043rVVMc5zIMF8lwaYM2rp77IYxXG0iy8NpNeO15d9bbIMM7en3h0D
2rg/eQMSJbBtPjaZrQ7CqdtDkHyrdb6VDH7/Tgfae+NUr/2c2D2l8bl2IfgCBmYFESEh3elGqyQI
QUjgvzZ57k0helvyIsxB0Q00UbYVgq24G7NxabK8voznpP8wEd5Huhvcj44378EFYiOYjUuKeblM
EkteZirL0BddFlq4R4S95wQbHmZlM5hFkjYGu7TfxP0H1lN9mDz7o534yW3J+ZbK09oUGU4A2MOm
bVheXhSolj4rx3vQdEjO17fa2uDL7288DBWB1QkrKT6QyU5wz5W9dtwmVA6DVtW+Rxim72e5nZYp
l5ceVGN/0lyyexALbmlR/oMbvnNrYIaxx7yatfBr+ycojV11tEiD+loYDHwGLBHsB1RdujRTLci8
VFEqElZp1rMol14yHHtwiDXpDWvqWPt3NchsC/2ILB/1/sqgoUD4C0c36XNGiOt9ritomH/2rYbU
N0He6o86b8sp7BIrT7zTgOBOzCfs49kWqDfablEcxQBW+xqiziXocUMFaC0BUq7sIMzymjBe0/S4
b5YNpySnFijPNJCXqUP2x2PtFMne/XJ98JUAzcwSZ9YACucUuFfFeXUgOQijD2BjSkJR2fEJ3Tyb
KbMVczKTxbGQXhdAtuk8uewbghG0AtbDjZXUW0w5K77V5E6duJUSlbfiJUnkdGCptG60U1QZEjpz
cMgc1r4iHZ5s5EpXJu4/vUJTFSSVnatzPXh/wCr9Ix5EmxzQ/PRkdXa+FdmuWLHZCKS81i8nVhdn
SYBo19XEUDOENsv11V8b3XBA9ux7AboAxFlP8P1FoMYfFnjevl8ffW1BDA9kC9tlYC9SZ1qOVijt
9lecBc6vFg1C0WKxR7+i5PX6s9a+xHBFbCCT1QWzvCSj7n3kDAe5UEC3084slWc4IwJPE8SOm58p
nxkIHBDIxhDGCoNpc0utWYhh6FneOVnulsHjP24d8Ox84BmAvxbAcBvrvfYEI/yggpOajra8eP7U
3/i5R26pKofDoEB/uWshzM7Z3u/8ORiy4LFI4lsy4MIqGMS8rg++sqP+0zuLoxeJlqQ6k0UWsai9
LzaatsYwLpR1mFFbPwBbmW7Bh1b2lNlNWwOAkRastZ+YZ8f2FwKq4SniljXs4R1BEGM2bE2yEqxr
+uqcWc5HcJQJBalHEYdlrT+LwdtXQMBzDDNPoI7Brdjljypt50+65SoLfTvegnys7CqzjQvNtaSD
QK06E9zoIw2xgcLOkdyR9Mf1ZV9bCNO4HTWheNkUZ/CslTzUPSM1lD7irRzb2vimbdfNHOsxK841
pFE+TbXI/EPeQIF8Y9uuTZBh2FC7cUVFAzSXdDYEdjXAULLFpUXAJe6bIdOwqzR1Ohs92bpF0dEu
tfXiloO7cdatzI/ZzNUmhSUbd4lAfDeuQh/E6l1IADaJdr292dClVGZ7Q9zkZ04DXB/rEcqnh2lE
W+2+8Rd38iYU9gVp1Ww58uJO9Suz3QC88WKjw2clDjB7tmKRTBY0ctUZijf1beJZd1AFUJEzux/Y
JlHWygYyO7c4tQrt2bI815rLr306F58pha7tMPDf+6ZoWfo3U0QHNoHANilR56l5RHNRfRh0UZ+u
j76SGTK7uHhfITPrCPqUeWlmhSTpeHCP3+byGE9gcWhvHJCJQNPc041+IaD2tneJ29mBSZ5KA81p
Uo3qkkgknDsS3Kh0HI4dAxezxTfJ6tZWyDBx1raNBFkMfbIDIl7sht3xeq5+N3ozz7JmhIaJx0wF
UxPY6ZkiuxIcir4dx0eXyljsKwGZXV+9DDrwSA30DMm8nkZFkQb8oHizVWJamSKz9WtKGIi8Ol9d
Mgv3aT3htK7d0rqb42wLKbtijGb/V1YkFuSm6vQMsU87qgfw1RLPbp98dOeXNN8i8F9ZCrMFDNqe
i+yKm54T1pb3tevZ90GJyPa6sazN0/L7G1OcIH1jlZq5TxAbcT/yQYMTww4mEZai3IiWV+Ios7+r
dWYP9CaDumgvHT/WPqnvbF3Vtypu1Q/LLr55DTCt1z9nxfbNni9Oinri+RA8Eq4elqCwrhToFGrr
APhKGo5W/9V3QEFw/WlrS2Mc5Tofi7hUTnauAUqYbmvkJvXPPIiDYgesCjGbyXlKktKTLWPOuQiC
34gXvsDLz09gjjz7bHMfr32FYeuUFl3TeQk9S97lt/9iQkDQtkQqV6zkP01f4LSSfmCri/Ir6Isw
Sv84up5PgcPJI6H9xsm4so/Nxi9Wx+D6tePy0nou4GcVIDmRJeV4juuSF/tuNCbhaWsR8CDXuXdu
pZJQeExbZzzCgQ1p5AqLyn2+0ewHK3wfrN6e451xgLWgb62cUz7PWyxjK+boGBZPglpisiZ1Vnoo
73vIHnxidXXWKBG8ZNxpn5w520I3ry3+suXeeJeE+W4d50N6b4MEIOJNUD0BeDV/ImOc/5DxwL/v
MkQTwJf0E4Q0ZKvOqDKWPEpsJtoDg0hccrz+gLXtZVh6IuEiwe3nnMEg2h20hKA5Sv7FIfA2WcpX
zNCE8oGArC5bb3bPaqbInlOOnPbnGdCUbue2Mux8cmoQT5LeO/NptC84DfMhRH1+Ihu+d2WOTEBf
UvCRItfpnScdS8gez1MATZsuqMcon/Q07TNCE81HoDQDlvK8OscQtjlMjqhvoN/8xe33SRRDbNWI
4AvPnqQqYCETnaChXqLtgw/++DW2ZX4YR+5sbKoV6zBxfcoNsrFqRPX/oBA9Uy+g+J9vS4WWXF0U
L9e37tpTDHvnwmo8IriHpGtRvMocLkXnfv63zxpyyPudaAUT1Ych9VwK4pxhi92Cqe/CunWSQ55D
peL6l6xtsP/czMFzX3kBEvHx6B1yak9hW/i/wXTw9/oDVkzQlAhXxRh4GeRNzi3pg0dWavk19Wq0
5Vwffu39jbBdgjMhHzpVXdosTZ5IRse7smrkR4gebFX21x5h2HjrWXGjpoKdJ6stfrAhYSdpiVyG
oLzf0td9f0MBfPm/Tj0LaD9N6VheEigBPge5Tb8psIWFoHnRv1w4yo173Pvfws1OtLgRDtjje/ts
A1xzIMIrPnPQIHQxwCnXF+T99eYmTA9Mtj4FmS1ySZ4XiCPJhSPvrRz5hw1ftfaAZQrfnH/aV62d
BVN5YchoTA9o3F1E9jJPFs/7vmCZuzcPAAoI9GqBYGc2gbEhTizvlPf7NIVsbvamSSdQTcsh19ei
Y/+YjfV0IxYZqevvvraPDHO2peJ9YsvqojJNPmTclh8FAfGZDVG6sBzLz9cf826HHcNXkP+dI1a6
zEcpurrYQfmaxfqTHuWdLsb4yIX6ZNfTTy0K+wiFjVMNYAcP0h9+jn+vP37tKw2jn1wv6fWM289k
j9MN2msemVcP90hS3IDXel9xl5sC4XpoUHFNq+x+0ZhCd9pdEsMir3/ByiY2EXsgC5kzlfHqkrv0
L/iOusgim0WCtcGXi9ybDUzb0prAn6XOfdL6SYhWGBifA+qd3/te3jjL20G6M/ca76wh0njDZ2s6
+U5/2Te4Yd6TT3zRUC7ONLXjj1kzy6eRs2/7BjdMG8LDE1PMqi7/UC4BNNRDl/ItjO+KczXheGz2
STvWaXmpOxfHg5WWbrjIpbMwI4Ha2Dlrpme2OUmUFcBdL4uzdpqSeRGrUNZ41AOUXm+18Fg1hyjr
ey0IAVr09/hhnJdWHAH31uaPSdOW9pdBpKn1VU9DsRXLr1ikCbWwcxDFpo6N4lrDvIe46wvrhmTu
UL2MgsTt51GhPL0xA8s2+y+qgJp0K+gcK2K0IhevrqUB1c6A+IFQhq/AsTigXnWw/Aa5T8KSfTES
Na/bQQuiUEheFa8oEKPFvRnn0BVkBj2Eu2/+qHnVTgBKhZ4k815s7M4n0SQ+pDGDZqJHOkAt5SCg
P1xvIBXf36bUvHHzLB78wsHnMGyJcNDs95TR4sCI/LLHyqh514Yoqp+OzM1fazTh1tCnb+Lx6GYq
2bKBtS8wzLiqLHBapYS9uPgYEIn2X3WQ1Cc+NHuXfHGtb10ouGxBmOAWryqJf0sFBV9muT8Q+u2S
abapebsmcSHmkhXZa1L2njop4dH01q+KdqvB6f1DgP5zH2++wOV1MTM7Ea92PNn3VqYQ6c0q30gN
vW/v1LxYJ3WFLEQyiVeFjfl5QikvzCRwUBVL0lPd5lvk2WtfYcTeIMQsgUMT9EUu2adjm/SOuoNk
mtoX7FHzgk2cJElnL81fSd0kUUlVBbLyCQoY101hZaeaF2tPlc3IwVj+Erst/1J3gpRhOnL9ox8m
JISvP2S5JLzjEM27NXNq118I1+90Kr7pid21TnywC/Wp1uhd7ECV0z6VkAq+/rSVJTFv2FbZ+GA2
mNJXRAB2GWbQRUzDjOutPp+VrWUbxi2toPMGh4pXMpH2A/qRv/ARlYaF5+9Xbg12tO8zDAvPtYsy
jHTcl8IGJVgzBeN93yV7+r+ZTW0jDofjG13B8uIVhGPQGW/HFtyiSSb2kCEt45P/9U+J7WcAt0JE
zB1wDqqhv0GuDg1LYlPFfOWUNRvfZI/riZCpe6fm+Wcyel8SUp5iPp967hzcgG8k0NZW2zDwHkW3
HmSF6WvsoDDqIZiEZDM7owLb3QEevpHzf3/Puub1ms6NkoBOeC9J21ryEGtC2WnsWlxQ9+wmfP7/
rkctrB4JYEe8NH6b3LmjIq9BnKZbfI7vuxHXvFTzafImActDnIPVUBUEu0poXs08zjYQAsuL/teH
uCbZC49JKnxh5a9sGGL32DLgWS0H518KyUXOlXPnKc+bjjyjG2HI+xvMNTlgbNTGtAau9Y4U/rck
S/O7CeBqZOlY/DJQvMnsu9UOTpMFHmAYu6OYUBbFYQjpdLuF6qJXpWFX9nzjOFzbX4a5B7wRzK8L
+erkSf0xLgbQnLJe1RvpxrXhDWtnyJ2yVNTi1amEMxxFkCG8Lq2i3gWvcE1ykAH4h6LPccoWaY5l
SFnxtyJ1vTH5a5vXMHHQ2fFB0qx49YQHRZCuQJx2gCY0pV/IMG4twfuOxDVv1MwfC///OPuS5shR
rutfpAiE0LRVTrbTLtfo4dkQ3WW3RoQmhKRf/x31u3FTJvVFrqrCC5EMFy6XM1AVhK+eBqXb3cXz
InWZYKJbQJnKbHEZIIxLQ9J4I2Qss2LyM9JFKdKrwL/V3OnvgorANrSq5iDaX95TLONmGr/E7Vxi
M+nT36Qn8qaKquqrTKPiH3DjtpJEWxPGwhq7Ohpnd8l+F6Tt228KHorqhqfRCEA0p4U3ny53xTJU
JnOwdr2lpVrmvwuYXAJrHQ9tewpQq9miZdgaWDeZD9mu7AcZBVDW/N3iHbRJiD/oI7hSfEsz1jJQ
Jm+wC+M6xBOSeJ1y5tz6eD9sdyytm6cIT5Ubhc3P0zjPFF9RuchCUk3lKxu6+G7d6BlVuxbywwfp
efGuz6a/oCIAV9ct82PbqK1//zBqrBmn3g2AMps7wJ+qCDfmGOj86552PbNSUXazv8xkQYIy+D+7
9VLA4+L4/3GJssW8sXxD1/WHYpIQQYfC/a6r/ecw7prnquz8XQ2ppuPl1WubfKPciKRnqvXMxKsH
q2Cch/QsBh3scr1sxYflLIyMLRJOEWXYdchPYhQw6sPgz/1NMHD/VtYy0ElPhymBSgPdinvLxP/B
JMzc0U3bKf1NvRpwLjcabkevVfXGSrZ93siGKM7xWsk+eGWTWzymqw25I2O9vzwdtq8bsc4C3S/S
594tdDWiX30PhdGBV0uYXPf5dbF9CIqoaifZNzS4FStMuQdUH86lWzIDlqUUrn//8HHm1UisG78p
cF3O3DvQLYFQPtQAzMG+qUZOf21Dxprth5kUcZvXvwGC/SvnbfwU0+Cnl+mrXK2JFxpLtiNOphSc
pn+DNRSdIAcNuVQSDDs8ufanvi6vkfJE6may4DTuIEAZDdFr0Lh4OOaQg0lGSIzxjem27CEmy62T
dUhoxoNXGqruPINEnfB0TvdCdfW+0N0WUsAy8ybfDUTgilWQ5nldBM1O/Vj+HAktILUPl+erFq5Z
g+VhxaAE0IFurEYpkVPzZm72A553260KtyX0TG1A4qchz6XybwN3lvcQEK6HpOPDskVn+bd+9Mk1
xBQJzJux9vBeEdxCwmZ5YM0AFQ6ZaXgn6cIpvV2Wa7cF72hpwB3taLVaEabhMQsHFNyLSACmdHkw
bcvCyOhLOkQR+uc+6BwPpZEulhMUrerdIuI3p1H8uszbZMj1XrZ0blEGr5Oo1ZS4gXL+7jpSbKTe
tvkydgHH14h8NtS/taIS8qzxlAfqf/2CksdWuca2ro19QDlluNCA1b/rJjzXIODu6zrCsIUBGJ2X
58LSC5N41gYzJiOf/VtO6u7QDwAKQc9WbJzulpk2WWd07kWmJDoQMPcR2Up7anXfAgAT1nfUVyra
yIEtA2XyzcasdFB88Orf0+w0OxG4462qidync+5uUbltI7X28cPxkuIlBBBm339tajXqvVsWGSQ2
kcB8v24m1r59+H7vNUWWFl30qnlD9pELLPjOkbPrbSQOlhTY9J4KhJokGxfUBArW/xK6nrq/4M4S
6J0PNoHeRyFUWnctkc6cLAteYh6bog7VVdAFeKn8t3cABDvOzJB1KS8sf0HxPp9OxeiKeGOlWbI8
k4GmsHnluib+bcracadYOvxsK/G9x9m5L2Lo1zncibeKwrZlbYQ+2DAuWRZnHcpeJ+sbeZ6W3QEo
rHun2qRs2hacEf19roqxjtc7cDj/JXCf27npVGxEjKULJhOtEoVXwOcsevUKnxwgPc4OGbZJ4Lj0
sO9bV23s9ZZ5MUlpEYifgjmV/N1Py19cCH4gFEIUwyjC/exw8eANwGtcjiDLLmBS0kB5Fr0TMGz4
fZOdKtJ6p2pgcl/Rzdcxy5yYpLQGhQkx6tp/nSsPNY8q6/I71CrqLQCOrQvmJuCwEpa9YfAKA8If
KXP/V490NyzkygTcZKO13eikuR8Hr7AxXmngEhcgP7ruRDSdxSBs3PliWtgr4MbyGBANxYFhnK87
qf4wFIOKWMQKPPfoGCAJCC8yLr7ylpflRs3JUqY1XcUyfyiVnP3g1S3EWwAE5Y0eiwMfIGClRkgY
cZqwYri2O0Z011OvQPx15W9wI/DSrhvmOV+FS8by7XI0WJaqyUsrSV3OtGr+rwYsZY3afIM8+Tru
tWfS0oD27XMBBvOrv/I0UQtMHbnvtMOuHCDTWkzVftoVkSd/EyzVpJa6ehPQqHu9bnSM01xU6QKc
LG6i/1L7Zw4WblyKLbEfy+5qUtLGgQhac4VdTwDLMMYDSxhcbb9xuV7gei5eruvFOvcfcgZ4zwM9
Bwr8bQlScdJOE72Z2vg6vK9nEtPakadQtA79W0qau7Lu2n20qG+Qb3iI24FupCW2oaL/7QJTwpn6
uIcKBQNrmQB8n/A+e+MwOtm5jb9BkrXsq55xYpOg49Kd3PC2L+ZfBBz7hE/tQ5wN/nW7k2eEM3db
UYpmDG9RlvlnjjMvgWrr01WzbHLPZM67qRY9f1YL3vHyNoNAVQfvkF+XP28ZG5N6hicslflU8+cp
yrJvOprIkfrDUCW4tS/fLrdh2YxM7pnIGJXS0dFt2sgalPQsmNKD20Pw4vL3bX1YV9eHQGBLnvGG
AjKcF+z53/kVIn0rVJ4fLjdgWaZ0bfhDA3lT6jSM8KIm0rWOL8a0is+ewAjBA4zW/hc3J3G5cXO1
9cYI6xYkaLiKSvoQtHmb0Cn4XxAs/JTFm1Fnmw8jHWe9R/M8jaLbEirnO4rNKnHD8boXO9NtTAEI
6DuySl8y6lf7qps9KIVTP9raMmzDYwQzyL1FQ2Tkn3tFyDFoaXkXtUG6xyPrVh5mGx8jnGnG8lbC
/PBBBSNmYOhdyGw788ZisnTABL31kb8wwMLpAzoAOTvQwJavCuTela3hbnGMbI0YhWKZFm46x0t4
K5t1TxVxfVpcnScD8LH7y0FhGSUT7SaXwS/iXDvPunD5I8RwyX0DSuzxuq8bMd2rqORxzp1nJNwg
wsrwjBqFv5Gr2kZn/fuHeE5LILfmJQhvo1XaJ5dtnuSc/ezcKynJnmk2JjunHEWP/Cvv3EdO0zbB
M8CWnI9t5I34DSilmShxNPewOQwSOdaz3l3/qG8i3OqyEJCYVs5zN+bipPKiPQL2+uPyxP5L3fuk
Emki3HKF+rzIGaR0ObyYpvhBwpvpxIPwqy6EPHIqXulUR7uAB8cpJKdBZzKBLYC7X1LYFE3uWB8a
0W3k/balYMQ66UsA0MdMvMWlQxOcGdMp1LC0cvJNRKKlCRMJ10cea6YmLt/monBZ0g7jlyCE2iu0
7fytq53lhDLhcLk/hFHepeINuB8o1mmPP+FkivacLd53N9uCeduaWS/6HwJHQG68hNdEcAvWzgOE
Lw4kGp0kbfjr4uAl7fIKsTVihD4XYed3Wd387kMO6aUgALetVEQnjgOiQ9YNy5amuiWQTEQcuCjF
NCwjO1OCXFAA15AsAhnQ5X78Czn9ZKWbLDNOcQz2DfFuGQ/D4iGPiU/TXRtGQ44NJ9ZZ8ERJ2uby
3KVz253TuOZzlsgyBLRiX0VMjH8HbSyqOSGQSyDxgZf+GGwEoq3zxi6ShZWvIk/wt6IoIV2iVaVe
w6XYUgGzfd5I7VXYs0aWip0FFGq6vcqmzk1Sh16nQ+qZMLpWAlxDIJxxjkInquuk7NQif/aqgtZx
spRz7G1M4+cdIaakQdDBpVjOqn2X8DA7QPq/3JWus4W5t33dOIqCwWmWqEvlex45xYHR0gVPVy4o
zF5ehLbvr3//ELHRVJMlBVHhXdbxG2Wpl/iy2rrp2j5uLKGWxB13s2G+y6uyT8rceWpX4a/Lv/zz
bZOYiWRDIizGgdbvC0T2dyR3yK7U1e+5Krew6Lafb6SSQw+ptWph7Tv4n/JmFcXusuA6zRBikilS
N4I7ejvW7/kEkVEVIwNzcK5eN61mEqmUnggUF9t3Nw7qv6eiRnnbU5uwSMvImKwJXQQFKbqufs/q
/JfKKnXu3eIqpxYYPxiHyDx5fQjZg+E99HKahKqUp3jonCtHxjw9CCgfcxa277Prv+uB3bW52Cgb
fV7OJqYYQeu0c6jmuH0XqXxVrLlLSXbTk/FbKJuvpZPfXF74tmaMkCU1RKixMbfv7eKnUGtkz2U1
vKCKkSWsHL+NfnG43JBtls3wXZQ/jbqi62GUv2nAiqByO2ow7a/7vnEERFmahg4umsfS6/pj5A/k
6OXullaH7dcb0UtFp+JwDpt3OeXk3PWVeJAZ2yp/2b5u5IVTjhKUr/zqPSZLAzJPoGpIBRfDFgPd
8n0zKVRlCO9svPjBGgoKsQ+C6KA/Z1NcXlVz+cNGiC9NNDaSh8ccLgyHACz9k1NtUc8tK9TkRehg
WfFtMz0HdfhT5NWR5+NNXnZ/B6G7azQ5XbV+TEJE4VZgNjVO/w7VuTJPNFyRip2cxVXmegEcYozD
N2K4/8m6ne/mmb2XQ/jmpps1QYvK9B/OQTIcx4X6+PX+KP83QGzp7xKyA4dgkDyJfH85F0NQnQLn
rxFsz6NXpBvVTtvKMqLarSYepr7fvsehQ4+cOXh27dSvy1Oy7qJ/prTEpEdIP1vCWATlO8SF08Pk
ghcGQhQ9w1v30Y2LLeiA5ew3kzvaRWwswxzHm5DsQAV7b/252PcxnmEud8TWghHfDoqc01CO2Muj
Xha7sHOmu3hZXU3DolEbpbxPUTc+LILi/2Zfxbz4tZcycM9GgiPu1NSgqP+aVCSDlxiXwvIIEqLI
luemrQJsMBXcUWiFPAdKGxL3qjD3q+8T7j0F3ThcPuv3+ouMwhCd0hJqTH35ni7w/4iq+IFEqt85
gE1dHtjPVsjawLpnfEg449aDjjavy/fSq1T0K4ToRcV34RzR/CVNPdz0y7nWG43ZemMc9q2jGVy4
5HzH+y5PgCZ8SwuYKVxXfV97szb8oTcQnwk8qOS17x6p3F2RjyhcN/VGPmEbqjWCP3xc1NmgkGD1
773wXEgAOdnk7j2/hcVn2UqX7Ic4pX9fnpbPdoW1I8auEKWjW8fQRLhrCVQL2gI1lVRuPSLYPm4c
9HWgSR974/DudEPf36koSMUx8sreOVz3642zHiJQBZ3dGvPcAHOhuf4VxM4W9u6z02wdGmMroKqK
piqY2Hll+M2u2El3xLEZ/Gyz8OsUoXZ3uROWxWoSKXIduPB36kHsx/PBMWfAdBI2BUkzZW/XtWAE
N+Gtx1Ppx0ch9ZfWBcSv74uf9VRsYV8sEx0ZwT2XeMeMYX50BlH0qV/EeO1tEvNgUgFg34hNELLb
x7QZopNw+/6LL/Kt66TtpxuRDAGsdpZTNJ/7YurukVXL7wOK/BupiiWUTYUClGELPcAP8Fg2dSMS
MPSRubOsO7STUEdXbW0ZlrVqIv+FjHG58Yf5zL2BO3tF9fCoY5Y997AZb+HjNUMaOaPF/PvyirL1
y4jsgEdzy1XonlPgHM8gS/kiaQqH/49Ap/5xGYNmY+napseMcAlysJN67pniKsIDvezqAapMl3th
+7gR4X3gslioAbWiHmLuSOWfeBd+verbJuI/gD7LenHiR1Sj6A2XujiN6fLX5Y9btgzTN6hMc5Jn
Imju2FiDRJB6i3PWdUeqvVeF4v1yI5bRMf2C5hzKgzEe9o/lAjMMnQOMG26Pva0LxhE991q5jZz4
sWVAWERw8piR2B2dzP9+3c83Apu7wDHxvoFznSqRZB1IUYzF89T6Cg7Ol5uwRIFJSBN5zpp6VLCD
bzU9RH6RH2A+MCYBvIoTb2LVxi5imwnzkA4F96qBRsdVfHDXwinx6IMWs7/cC9tMmLGsHTf0Og5l
p4L+k0OGcE8CdqimzXdTWwNGDBOWDTxsi/lOoWK6Y6P/HWqw/e7qbMykRuSO1yCRFOzMO0ef4OPk
7tNObGx1ll9v8iGawQH8vIDwRRLCMi1payh3VbWGi93IxcYUWCbY5EQ4PadD1cRog9LqK2SkiySt
ab+7PMGWZWoyIfgIqeXFb9OT0NHXFNi7NZEBbO4Ag4zj5SZsHTCiWfg9TDDE4BxBV16cHbQd8BgT
e2rrdd/2fSOYGe46aT936r4dJwDeI/97FmwmYJbD0+RAQHAsb1A3VfdpHDYPgWQphNrWhcS6h5T3
bp9UIVq9bqSMWCY053GWzX6aZBXypKmvdSJo9/d1XzdiGTTMUgy0wdfLDEAOL5vS3aRStbGSbLFg
RHI0MIAhqWihuAodMC3yDr998L+Ei9MfruuBcSYDnFh4Q8e8c0B7bN0T9B3rZetCYvn9JrEhyLkC
b4XwI/XaoXwIWKu6Q6Tryv1CoIC7RZizNWPk24zPPgkdgktVBnJ6mNUJvK2ThjUb9YO1TGBWW5AR
m8yGgPMsZVmKWdZtw5J+xSewYf5LFd3fWrPv64A1Cj4oS7ZRHvj3deWzJo0A11p6XALpfKY8iJYM
bovdOJxmbOwgJHB4uu6i1EsjVDKy+bfolxHu5Gou5R1EDFx2BEO8Ij+UGxPv3eOh7x/GapjmRxK7
i3xDntG0SanWFFk2q4+xWPDmuRthdTTtqwoyKw9jF4zudeepv87bxwu206L2UmYcNy6s4CDHgziC
ptgYK9vsr3vYh6/Lqqs82GvmJ0VaifqkClk+THuQKNxqB9xTTf+5KlRM+gTP82DKU8c5KpDP+jS4
benw4/KnLVuib+wjYlUOiEianqIWwvY9BBNRxw0lSGFVvRMdLkmeBE3rcmOWzd03dpXUw/UhAKzn
CLme4KRnLn/GVau/X/d1Y0PJXR7Bri92jrOsy0RAtypxqunX5Y9b5tpkTDAYAFClfZx7I/DINJSv
Oseu3vZbb0uWsTGpErpboAUtMccCpjH7tsD9kaVsg39jmWWTGyFkN2TDEjrHldqB+t99qtmd0NUr
d8R+Kra0eWyDZOwdLfik3uQiOSBTNe9YHtwH61tznm6BdWyDtDb8IeJyZ4oG7Wb1GWnHvC8FIDoc
NZrrptgI5xKuNthbtXPsB/6mAcxPBJTJmghEhssN2H69kRFEAamhyBMWJ9rDyoVrZK9FkW8cFbax
NwJZd3PauCmM3TiUzg7lOH1LnQWvDZO8QukHZ5FJkNANqWkJp5szn2GFzRyIagpVXgO5XL9uBG/U
+2NeVa04w4CpSaIUTMR0Ln5eHvh1/X1ypplkCGi6OJXnwVVIe9OvtTRGnOgG+iJ7Mk0bF3XL3JqE
iDxMaeulYXlS3pD7AC35cf6r8UvNrht+kxChI8hdMq3FmfQgFcCEnCVdsLU/2H69EbjQdyEAuYzi
PKtMnkg+kEOmr7EEwdSadAiFR/6oJU2eJvmsir/Tzr9vdOpc8dq1fn3t0octIco619MAFJ6BCy6+
cNJBRITPVybxf5Ag/AhSn2GEjRPiwjsmqu7encf0Chjq+tuNmFWFKJbI88Q5GLEhKBc1+XlAzdBd
0WjXLX3jyGU917M/efWJlNVPBosREYIOp+n8z9Dk3kYjljTVpD9ovwf6N8UoiVw+ac3TGwA8oluW
ARvIBQsTNwv7G2+Vena7bgvEaznUTGKEyDp/6MdJ4rbrnggONFhEAD06/HCQITlAZVweQUtsmAQJ
WcEArZCLPGmNBzNBlvmArXDjBcj28bVvH1Yvhwl0HbpSnkDm+aEaqnddMG2VA2wfN6I6QrV+pb3I
E/43oPIG8fnxKoQQ1q5JiSApdriZLuIs5CxXR7L04LnR2+UxtxxmpgkPlWnuOBpBnUMUIYFR5oyU
C7aovoLv9OUmLGvW9N7poXbg0DCSpzUocgWd8LYNqx3wd8+5izVUBPdA5Y1wgQeH+HKTtgVrhHtQ
Z1UF5XN5Cth4Q0Ag5aP6oXp1w0q9z/Q1hKF1ZoyQV23XwBBNLndiQJLEV5YTlEr/udwH25oyzmnR
xiEB5WK561nwXdb5kDg8vUaRBL/cBLXBxEIsuOw2J634A2wZZeINcBS96pebkDZog/jZgOTiFGSQ
tYfy+lO2bFY+LcNiQtp61Q0jHZz8Vsd1vVOQNT5W5aZemSV/MWV/AzFUbhfF+S18n+8hJrRXY/1U
NtGNG7Z6Y3gsi9PEtgFBO5Wuq5sTiZ0nWgX7Fq+SZI6fForX+3wLOWQbqPXvHza80q9dIlKGKa6K
R7K+1XfXrx8jwZ4LcBZhY9eeadOrY0ma6FS148ZN2TYJRvSKcQrzuQi7Ow3idHrieY88j2c9tBRu
uzqFXcat4zfQhL1uuRpRHMTjIuHEh8f0cprpDbZAMKjqsvTcw3UNGJEMiCHS4ilsUNsB858EdZEA
b/jzqo+b6LaZ1h3PF4rVtMDfuFywRTj+lr6lZQ2ZXAe4J4Hw1YrurKdqSGZSfhdjqTbiwPZx40Rm
cYj00SHtWcYRO6apmz51dKw2znvLIjIRbYGmUdU4S3eWGnnLTHAVBPkuJmIXrzf+6wbfuCWzNG2C
qRu6c4l0/iQm8AaFGOqNdWPZKExSQwleVi6qJr9dN4qSQRM5+JlX3e2ceu8d2aqs2qbBCOXU86kU
Xded+xkLSLlV+tgMnFyhFYGD5g8UG+S6/bHLoEqlxnxfDvmjQCVsh/rqy+UpsCQwJn6NjQNWKR7W
zmxwKLL6EtY2pMvStyybqtvr2jACmA0eDrG6zm/ZAr8TGWWPvHKf26D4fvn7axH7z1vzH845Eatq
Bc8n5BFj/1DCeqlHlVkT766rysMo4ofrRJ19uHitP+HDqTCzkKZ4r+rOnLWwSQY98nGogPrfiOnP
Z+MP5xwK6eCojSFCRhgsVHokw/0UP0E36DpYTGRq/OYhhV5wXHfnNkIaD+WxUxdD1+ryPHweCpEJ
QZPQ+wsn7mG7G4ETLTkwwkk3FbAnvO77a7sfBh/v5H43ekV/LgungechzfLjsGwbSdl+vxHKpJmV
BsluuYOv5nxEkv09mvN5I5I/31D/sMsRIdeIWgQagZA21+ERp/JtWP3GE/3W7da2eoyTuM15mc+D
253pAhtCvN/e5z7utJ7efAr7fEv9ww8nalw3xQ2rOyvAGBJMyI/1XQXuqXSHhCm+R/XkujQvMjFo
ZZ9PgLuNyx1HJZix6RfU34CIcbqkdPBUf+1FATjq/66qoK3cQI89xGhlVwynOk/ZP1NL4F59edVa
Jt5EopV9Xauw0svdDH+qhHjji+ros1ziJyL9jR3WsnJNQBog+QSvVF52yzsI8cwDHW9HASGMyz2w
fX1dbx/iDr6WA1D5S3arQV0/pYzpPeSQNspiliVl4tF02UxlrGl2C/bds1jgIoHs+KYXw4tSWLxL
GW/UsGwNGdGdDnJAgGTFA569nmCucoZd40lP469VkRZogY1mbINF/ztYshzaaIma9kRXppkIyOP2
UrV1wQhwHnoSgrpdf1cGNNBJ42aRs9NTMRxoF+TpF+nk6hzSBQYZl2fesqOYorQ9LMt7HK/5rcyd
fNnNuvWKg1pcmDLMRNFvl1uxDJkJTONO2UW+N/R38GaqD4Cp9V8bQsR1E2Ii08DFGPqw0S6EdOO3
f/PvZtx0YrX99HWmPoRGXzclLDA69xbWqKgbc1j3zLusyIeN6LBMQLhuKh++D5cg2FIECj9+7ts9
7UOSBBkUAyO56XH22aKCj1tkLNhgzCghOE9fAIPm3iloa7879rwZ+v2kaHwPW4PIAQALFpqXp9vC
N4Eb2387lYLmKUQF77Y+W18IsjB4doIQhishZ/PBi9TLv0bWLRuKkwjq4B4zuFVm/mxA194auWiG
x6yZpFnzAl315VTNITvWJQR9lnhju/9sRaABczG3lT+5k6DyJcoABE+k7/0kjXCzjc9bfr+5mv3F
76ARnNYvHQuaLxBUqF4lTx9bpHHHy9Pz2Xm1dsBY0hCJGWbfU+IpCEd6oG71XbQoJZcDnO+msthC
Kn6WtK/NGCtbZDNAG1DmfwkWv7yTJcSDqRsWByQrLypn6tALvsvqLbEXyyr/Q3W5Hcs4heDeE2zT
wn1QTWkiyjbakTFMb5YmvqnVZpZkWwLr3z8ELW21ckJfiifV1vBAgyn07yV16+uI2JFpCpAFWskc
gIcXzw+9fZDNzgOLyujKBWZsB2WzwJ9yiuoXrr3B28EsIw6+Lc7ok0REo7sVh7YxMvYADoN6VkeK
PimNiy0wnvn92G4KWdi+bkQ582lZlRLoaV3gxgkWhuecw9gTYiOZt3zfRGCWiy7TqozEi45gIO+C
llW55fer4s9EXtKpa+kyee4Tagnt3exFvfqO1Zt5dxzHQf8EDaktNVJbN4xQx8Hew16rIk8w1JvO
pFwdWhs+DlvXWdv3103sQyAEeMum4HQ02Kw4f4TXUv0EJ9It6N+/LyDmvR9biImSxGUtr2uQOO9h
RjU8CmdunRuQv2PvEfYlEftH1cHkLyfkE7N6VjoNPP+GQtbz7wBGhU68U4OYq384D6cl3+HeXbJf
NHZx+gUF8JAHx4FfxbegGuOpPijIzCkXYzTn8oeYlG5+ei7EdsckX7ymu6NTxsONELQNm/ffYYug
O85mBVP31gOIuwda4mmtRW/gL2xfNwI8L6EtVw2t+wSlde+kelBZXmBlvLgvl9dvjF/52awYkQ0V
2HIEGza+711IFmkGlISOs8cI8g4J0GfjvlyiGw96sVAffL3cpK1LRrj3OZuywCnaFxm3gDe2vf8w
gy6+v/x1y5FrQjSBty09SALTpznyCvYlCLhOb8CJhuRxN9dbBjy2Voxr6OLoHo7GafjU+ECGQdGQ
HLAwx9u0qPTGyW5rwgh3MJQjiGAGzcMYwHJ4rLN3AWxYAovQdiO1s5yyvnGok7jvegbt9qfZLzwY
VSny0kc8PVKm1S33neZuCP0tcxzLrJuYST8jM5MEias76SG78es6DH4UfdtsCcDbGlj//mH7Ij5J
S+3BgSpqXZIlwDGvJhai3XpmtUSKb8S5W1e9lqHC9sjBsCuh7pOTcDywgA03NJfY+5tzM6Psvgz0
GuIG9kwTRqkiwWt3Ct2ntj4DAvs819Pf14WJEfe+J+ZFeMjqW+jNv0ZONO1qqCkmS6u9t8tN2CbE
jPOqKKu+Rm5CiQsXJOlFgfrWDn23daRYGjDBk7xuipCQlD613kz5ngI2nO8ckW15Ztq+bwR5HkTg
nk5184L8eqT70A198cPxOBMbAWhrwAjxgJdcT3Jc/u9EnzM87+pq2RKysGwgzAhvMAfrUDQ+ckOp
dbafQlwJ4nIBECjD8ZpcnmTb9ZCtrX8Iu7L1vIAC5Pgwo3qCImMpYJ6Mg7D0wMmGuku9Z1AaRWVc
yG+z6z7XM+Dsl9u2RCRbh/VD0wsesMkwds2Lbt3yJ69j8ZBDVBany1fo0EP+mPvxbnbU2Ce6hk/h
5VZtk2bsA7oUeE1QMniSg9DBoWS5Wx66qduyHVin55MT2ZSkVkUMqW6Y2ULzyHtONflHAp12FLW8
xxNiurHybGvDCH/eipgMOXZjjbvVDqZ+8Y4OcXPXpGyrH2uUfNYPI/xTQvqpzNr5qSQohrQi2Is0
lzdlHrpJ7hXdzoOukzsH/UaXLPPyBxqTQe8vHXrUKdKw9ne5V7nOIWs1mARXTbyJxWRdt8Saxdgy
o4bFa7GwwKYAUeaN0pctlEws5jyBZwUDG+w3syL7SgDFIGI6H2LHP08QhYXYg5x/aJe/Ig+8gxmb
u9Ezy2rwjJ2Cwq5lHCmvX8CVFY9EjrJIGhWhoKsFyOrXJcomYBMXMFfhObp5USDw7/DUnt4WEKu4
AsiKo9IEbAqpRMPgFvoQpCi2JEoQUELqLvc3lpdlOf8B2QygmlHWqn+QJSgzZdV8TSGxvofFzKuU
WXnUi6/3jdq6V9pWM/3v3gbdL9TxBRZbXLf1Yxdlze+iraPD5aVs64wR/mwM+gIV4f6hz/WRMbAz
NFUvoqLPOTKNGaIX+6nZKubYVpexEeRRBsgVwzk0R5I8qp6RJGoESK9ef52bYGRiNoup9pDvEflC
/catkoWo2yzjyz+XR8syFyZUc0AdLV2KRr4QJ492veLOjefOW7/dst+bKtaoe0jossz9gxq6Yke7
7K0t5F1Kh5c4BXzwchcsc2CKDc5lv2g/G9sHKOCDhdPBZYYWXXjjlOVWfmwbpbXpD6fxzIO4dgrs
v/mKklKAKezXrery77d9fP37h4+3Y9uVbKDiC2Dfbwwau0mryMYV2xIMJmQT1/cWYn3hfN+H0BoN
OpxIqRYwkk/rBLTpLIlrSOCPazJxuTO2Bo3YpixCS82MkqCOvi9j2SZ9m8ZJBIX3XTMFP2MIYOz9
Zeu+bWvOCHblZ1PmhqhxBzR/m2WfrJiOAJ/HdeluZerA8fztcs8sN0pTnFBAx6kNY1d8WfMwHtf7
VfwQ++WdyuhzgX8vN2NJ/ExApztXgQg9bI4MWl67ai6RgEmWOHH02jYA3GgaR0faiB1NI7IRQZYV
aOI8pRPnNR+G7uHf7VJp3Mn9KDxe7pBl3EycZ+BlQ0Orun8ATSVO8mlF7PfhERBGnbgDzIZQgLnc
kmUxmJjP1MtgKoDaxf3cOcNOVvpbC2MEIqvffBp+1FgZFWMbz2G2towdAUaoEHr2sSMUi7z3OXxX
OxE9sYCeJCse9TKkSRRnG43ZhtDYIfBSj4xi5v2DaLg6iCp47wH5TYhq25shJng8ulKeNPpXl/fD
ZqRUN63iFtjpCGDkLBTzXQOO/Om6GTJ2B3hRh70/YIZapnysBbCi1mLDGrD/j7Nva44TZ7v9RVQJ
IQTcAk37HMeJHSc3lBNnhBAghDj/+r2Yd++qfLxp97f7YqpmMjM0SHqOWs9aOvd4QlrIMONsf/xr
p471zjnIBSiRGSjT/wSGDQQ8mSFPL3v4LvLrsm9ADbXWD4ui+dFGmGwsClyyfPz0E4FzDwYNeDH7
LOfIK2RgDi7m+ZMeQBC4s97WcV1O7stlP7Sd7z/2W7POEVM02XtiwyjhsPr/F6UlOYeKOxGg99SH
WkShsmZbqgZi0Vw1Y/ovFVVLe3lmN079xLaOf3xG7uYQxxyd7r7WLa8S0U1bl38UL2YR67kaZquC
/1L17akPl864k1hJd59XIx0yooumxkgoQAgFuAoq1zxTu5a4PebSmfI5hlw2K38RI0j/4lQtpJdS
UqE6PGD+A6PhZT6jj//xNp76/p2H4I7yl4JN9cO09O3BSPZbeE17aPE3H//ACVsi25r8scCBZzpo
VETNq0UhOiZj38nfzeyfIx84dd53jkGTBl3nym1encIjcUXzX0NByNdxRUNlbtvhTCF1wmvvMaY5
UXbqS9u8goP9dUbHNonWWclEtTxvs+3mrJJ5aJOqaNc2u2zldo5iNVtDQCHDBpervQmXPF9jpGTm
nMziidI62BMmKhC6No5CgUAiCF+a5bUoOUYeG2hxTJgCUlutHSz+k++681Ug0Q655MOCPQJVYQ7d
gVxZ/QBudgg7ukgwN6mjyx6+hcI/ztvEKxFVrde8Fi6JPveQjXRi35Po9V32/J3D8E0r+sJTzetY
NX4qVaGvQlV1ZxKqvydxwR5/2kGVjjTg4X4VjR4S0JULNAnD9y3OLZT+Lroo+TdF0IxclsMF0d4D
CJdGndc1rwpg1IROa30PjNw5aZFTH7Qzf6hX+eVai+gOMJN3C1LcYRbLr3wxMmXNWh3LUOlssau4
L+Aozljr331OEO2cQlG4/kx6rl5HyF780EHX99Df9b2rj4/A330mUvf/ecRsFE5sWpviARQaX7ds
UQ+2unME9c845VPvv7P8sOqacMwlzhh4cu49p3J/AmGiz/iVE6+/h6VSMqAEdYbiYVPoskvbHnRb
9tce5AlfL1qgPR41mHgfQoCtfnU815PfDBsn8XMhVsx3+WBz9njZz+xMfYEMabPaDoXVuOEUq7Eb
0GvXfupCuPufj3/jxFbsYanAPDthQQb1unq5ugGNQH7NV6LlGXs/9fhtj/7wVnVfC8CXGsQVRVh0
PbeNrJ55CH6X9LL33374zx9wbF25QYjN9k14qF2ZHyJU0x8//IRx7wkSbePnGncK5mbrmAmZ309c
RBlDpxYztvyx9zDzt/2rxlzYow/2UD+j5BRpGdSvZWEhP++0VQxECdrBvDqXQp+yj515C3/Je7y+
erW2UKnrgDccrWU/4ZAFufBU7Qw80AwRCpnf69hNvngOyUiMTOoKyuSfP96aEx+xx/DZsFJzH5bV
a74VTHTo7pG11PcMgmFniuYt4P13UhvsYXy6Lolpe1e9omdtU7lqnSe8suXPMCjsKzEruUx/IdjD
+ZQ3R7qf5/q1Gn0vmaCjBia3NuTfL1uq7QP/MJG5tRgpGXn1SmYTingR4ORvg8pJOu1cQvvISbDH
7gVcDF3VLPWrmMUTQKHr0YPlnwkXp3ZiZ+PS9ENfOH31qnr+pNTqpZidJNcNIlMLvPUZb7s97W/7
vYvk2swDmIbL5hUcNu+K5XEwNxce1l28bpENimqKyteZL0MGcK2+BuJ8Y95YL5nT2zZgZ9SN1BwY
6gJ+o3UpuIR8y8dELfU5BZ5T9razaKJAvrOyoAKi0bcHn3be93ZVMptb05yJqic2YI/YY6ouakkq
nNN6fu7U6CcDysQzDZa/sqdjgfaYPbmWXdlgCv91c9ghB5EBIMZxv3bmOPOaHsAd9qthLB0HcCb0
Ps5XUV9YhQd7MsWVNZ7r4mb0dfT8Pi3cPJCZBBkI+M5cQBQ/tvNT67ezc4pI3jZ9rl5VMJkvquCS
YMi3yM9JUIV/NxC+i+WYNB18t2v0q2sdyGmBswcwuNetM7XVh3qVKi689jKQa7BHDlLuhk1ZkOp1
Yq6XrtMwQZxuwWwR8NXtGc94asV2Jm9d4Nz8igGs4qExChrNvvoWtK1e0o935ITR8J3da8KGwON6
Kz26Hg1/3bVXUJt0rzjLp3Nl7qkf2Vn+EkwNyLNZ8UCGEXqolOTHnEDyNmCNzS77jp3x65Csxmvg
gOkYofXuB3d9z5aju7bi8PEvnNiJPYCvlCWXHm5zXyt0Io4NinIr7Tl04KmHbwf6jwAouMNYP6CH
IkGdHU7B9ClSXfRy2ZvvknTdrXnkeQ0co1NeOT7o7nwTnNO8P7G3/wXWU0Fd5h4KDX9Gh0LRKi1b
dSiFU545oScy3D1Arw4hjTkyzCqEM79mck6nrbEEhuWXvDfXiz9cia65gVs+x1t2Ipb72x79sRe1
D6gLOqqIsk34e1o7FbctESnGTaoYs6NnXOGp1s8et5e7SimnmWB5SBmGGRBKaLOwWAK19AK6+btV
IXfAHQhAvN0dCKrFZZayx+5p7Jdr8SOvtjdjAjFT8lKBQzpMRuZC/vXjI7cdrb9kKnvqw7rlvTSV
V79aoOv+NUevGu2NC/GUuCvYoynnS2gpETX9neULZ/Fkj78ebATmRjsHUzpFLf9ZKkEvRJMFe0if
5tH/tc8Nqh/05dO83RLlq1PdO5Gt33wnAEYRGn1xYQryMkVWnblTPOEZ9kSJvlNU7oj+6mvA3Jzg
3ijkXYoikj19vFOnnr9zDqR3fBiwg5BcSn298lF8Z77nv3389BPGu8f6WUdAZFKgmbbdj5sW/KpL
+N530wLctvxV2l+LVO+Vkfz649879TWbl/rDdqfBAx7CQb5SE78K4lbxNs/4pJ35zME+9QPbn//x
AxrQOhYRuLuw7+a7eplwrVuYPmjTyz5gF+89PeJqkqEb0RLDj76Q5iqg1Zmm3Amr3EP4ONjDfL62
uMzJZ/dIc2vdA8Au3p3HrA3iurYyjcxZDOaJbGxPoRi1tFVhPjfonlfvoBPdGPGg7D3ChMjybSwj
k7SEnwtEpz5u5weY5/LG2kU9CFy3OgPkGReqftQNBg91RqfJdfP7GYUsaRPcmbk9uywv2PNPQVMj
qgY9Rdd5MU9PIXDwd67pf/7/Hwc/InsZm8H2rm9KCH/TLnpUQFzH/ga2v+zh9H+eZdsrU4EiikLE
Q6pUQuLqWGAa7MzT/xZGt1ffJ33ekvuQj/cyEKffCrHeGBeSx3R89pdz8IS/GeP2E7stF5w1NVOS
ZBpLFKvR6w8lRCKPHy/P3zIbPH3fpFUcxRhZNckmicBiQmg094F6Cmw7Jh//won33zdp6VJjtmjI
XdBI+0+6gBDFiGGdC87l9vo7xx6GjBX1REnGhuh98SAf5AL2emZzT735tul/uEHeqqFdOaEQpA/D
1HbI9loJXqXL1mXnxWsP2UEB+WBoKuF2Slb9z9zR56q2U6++/fkfr44pHBTwpnPR5HDNFxmAagfT
y+fYM049fee/CS48K1962NKxg84eeDSf5mE1Z8LbqSO5s9hJhoQ0yvcyxDiRLr12j/1Go7lWXJ7p
ZJ36gL3ZYtp54nlHMqiWfdEVriZcL5jOmNSph+8MNocW78w6+ARoc3ifvFktieefzWxPPP2/Gq4S
BAAlqqispNUMgXig/UZcEF50Jve91sktLdXlQDOjmLox3Lomhtcxl6CQYa77DisRXan8dR3AeN/x
8q3uQPMVzNW3j9/+xMHZz0kbVrEVA270PxbFHKBEBw/iyNHi6QsXaGe0tu175UN0MiOTU7rJUjZV
ESOwAPT88Tec2t7tz/8w3HASi4/ZVZIpRd4wf10e/hdl7KmH7+x2AIwTl5/b2/dlfqXyZsrWwXn5
+M1Prf7ObBkkcwrfXb2MLqCmqMOZPK/F5MTBenYia/Pq+4JrOz47s6V87azDa3i1EjPwfK2e8q67
lkzf8b65ZcM5etgTUX0vSbMKxSPrS5aBdeFpnet00eY+L8gRQKEzB+nEau2brNwPOFcd87JwkFe4
w/i0ST6szrl87dTjd60WVha0cbbQNTVLdAduN5lNuCr96mMQOPt4v08cpn0v1dShKdZtOoYPIf28
TKAj9eXSnqkIT2w138VeubakaLnrZVzYe2nDTIs2lXX5tKwdRLHPgVlPfcTOnlXDHTp6DvK3AZRJ
mmLwdgWR3GXGvO+dho0HQiPLGXLPwnkTwD9AM5SZ9nDZDuzM2bS2mYMIL19H/GvYSHko8jG4+vjh
J2xg3zNdFUZGfQL1j8BdPzEwxZm8uQlb/3ryvZePf+LUId2Zs+n9VXsYsoE2IGMdhtYaW96wMtBB
2pW1as8UhKf2eBePJ7+nK6jKGEZroUI3oLJoan0m1p9YpX2/NASfjS+K6T/HlBDwrJMxMx5/9NZz
rIknVsnfmbJ23V5PHaUZFGfLBwqx7RcTdvRQqrE6N4N06jM2K/wj6oCGo4QoI6wNVxafVfPL8ua4
fUUhL9yEfQcVuhFmDYeJZWFVr8daz9GXosqDS1TJERn2/VPZGRW1eQFnVJo7jF6+++s56uVT678d
qz/WhmO6MC8pXOkmEKIDWFkowbgdzWdpq0/9ws6OGUZOgkgg3ORLe8c79zgpdmvH8Iwlnzj/+17o
Ctq/UfuMZV0RTWDZQX2dj1GZfGzEJxz1vgkqxgZsuZJiY2VxHIr2ji6oruuoudu8NGCY55pGp87o
zoyHohxAmAAzFq7znDeav9WQ1otn2fJDJ7r+8PH3nFitfRN0yGkw9LnnZdIHyVpbvDvl9PmyR+8s
GULnI4PgFoIyISphDOy8gSvPTUie2Ii9Hkzv1lJNs2GQNZDfo1kB4/9VReH9kJfoE83umersxDbs
m518Jq6c2xkxraqPcxVARFn86PPiva/tz4/X6dSXbHbyh8UJjoSabl+CfOjOi1wIABTvIWFPLeZY
y0tzpP0Ec12F0whKIz+bOl4kEKta0rDiIoUCVHHhYdpZ9gztZy35yLIWY1OHfBDvdaCK7ONlOuE2
9o1OmmtcmZYdy2QTPKgpfKdLmUWR/frx408Zwi46T2TsC0x6Qv5rQr02QOIjmZ2zbdNTe7yzZuIX
LsXFAva4It99abfTyhs8nhv9KToLOj2xRvu5ZMDcZATcJsvKovqST5hC0UhhgLT79vEinXr+9nl/
HNV6KgaXeLmHiqoG9jPX4bH3uv8NsPXENvzXePA8NWEYwGlAqmeFlEjepZdKVZD9VPAgS9et7Moz
MizPUhR17HaXAPIRkvczwatqMD/vtn7m+eRn7tLfU2DdM0Hn1LLv7EooL5clYhrS9uUYjvobNZWI
/Uaf4xk44eX2Ki7KdEFjGQwXEmpvdeglVI4PeTU8jMUl4OFtfXb2ZeiAGy89I69D9pLmzP9auZf2
pffqLQNYIDTm2liGoRxQzS7Z6kJLt3ZLSBic0wA6YcL7ud/c6RFZdOdnvA1iziAOH7YqodRcR07w
uI7D68c2dsIC9hPAE5XdCKFNbPYCPrrQjH06Bpc+fGfAGIdZMJwLA64D/cJWdL379SzL8BbY/9Kv
2A/+guOHqHKyLKvWxcReUGUqLNNNwLX2vSBW5Zg56PBctkybrfzhinAbOy516XVFDDU1XApTb1q+
V0OQz+nHP3DCJvYCLqxxQPzXGh9aau4//w6rgX+QDeHV+SN1aqt3dj1EASobFXkg1ZyfLeEt5nig
1/Lx+586r7sGVRfxVZSz9TOEtR+QOcvoinhTD6OIA768TYG8cCd2lm0LsBW1ovCzWoOIPrffAqiU
f/wNrvcvIcVfDtWeCQPI5Jr5NhcIlRC7+VW7NVegO53CKdvoyh45qZ2nkNRBlwCTC8FgrpcVZBJ9
P/9wB0Ke+8BQ/HPIfYgIezMIWmC4a58NYJ7vMyqqOmNdC5fUQnnOsrCok8lvh38I5PNGTFw67GVp
rL6DpjjoPaYC2ol5a/gNaN+Wz2o1TXTQLrpORmGYm1VAjamR4iHgzMDUddX6j+D2IXHnbKTn4Lgb
7nSkyCsFj9PVVFf6mvKSmaOKMLwFyWz6EBrWvjf4YidVPCimuNK89D4LGnq49+7Ao54yX4zml42a
QfwOaQNFU1FLscRsKmWVgh0+sJkljmoPgo/DsbND8LRiAO1rTcGeaxjYV0CQN98OMnR/YgCw/6pJ
pTKxqNqLTd9AXAayfpjbF6MF/1Sg+za2bQs2BbAHsCIVoytISgNcU4AbHVd0kM0uX4dqGL4IWkfZ
wCbQTvLKryjubNdVAnAYORjBpWOeqpmPD6LsxXowHZRVY+Ag2fop7CAQHzvLvEygDFfzV9F7/a9C
hQBgqDbXJhFjKZPFIhuH63IBo8xxc/8WNtF6C6wVzX9gnrFT97Rg1S26pKN/EBOWNhE9825wmend
SFLQtIbI6ytxF2qytpD26+JF05hWzdr1N9DGqq6lByFfHilxq2nLhhS4l2mMbW6FPooa6PUDuD/C
6gn/Xe7EfOJ1fst9CxxWCQGAmAjQSGvM/5DjwlAsouc51yxxnaXxXzrPCBqbWfRYV141KSTl6yWO
pgg4Ri068yWv0EsGaC9cgR5yA/bMnJb68HJze6+XITxK1wYi7udpLDDM70ef61KjQieqxy41UNws
E4UBzOVJLnp6Wga82GICuV5RLKPZxr6h1EZnWTQp7YahjklQWXogchHvmtPwWgU0/7SEfVFn0Ift
qqTFJEgTD4wEV4Q6qxdjVU1qSz3QlPRz7143o6XjAVDd8pdjHfT9qG3xktqN3DfCcvYsYJpdDNC8
d1PxqJyv5pBS8kVZz/MOAw4fP5CRKnYdrr30Drh9nD5JXi0kzr2w+lY4TVBeRcPCXk3nz1fW78R7
GJS8faJoCT7RAIEntlU1kF/aMMem0CBboayyOuE/JvTwt0YEIgH9dgf6QZyuemXOfQHhst+L1cOP
Ne+qu7IAs9LEPbx/J6h3pD0WKAb3u/6MxLrwbyNW47yubd/c9F7N3kODpGzpWHi7NGGHAZkWaH1h
+ukZmsPVIwQh+M9egYD7xpVQBB5EPQwYeu4rLxkhn1LG+VKh8FPrDFh2hAmof5zVVEPKJlnUnyvS
YXc8/E+3Wk70Ac5AZhEFhTsBDSs0M7TFVMjspXkIBpLjlCMnB+JzWWLpjvWX2k6Y6YbWCYYBi6Hn
N63GSOejhKyKWoH0hxuQKW7qOvnQspqbW2H08E9dUgcHyJv9Iq1pOQgIWInxk6v6RQIvp5b1eqDQ
5wQCJ5q6owDWW8e54epG8h6r5ekyGlMNls0M4GfZPxlD+JJIv+lfhN8HTzlm057HUAXNzzZUOPtB
BMz+MQCF+NWs11CWSbG4Zk0IfMq9N6n1WNByERAnpmClSpalkr8t6/RPGkX6cTBO9AikYPEUFj5W
EYpA2L6pHNU/uYaLJcQrBNgN8gqvibP0lS/U/TnYpTzOcJNXuQF2kmzKly9II73yGE7F6Kd1QJ38
Podf+7pi1vYOqgZd48XFtJTrdUcgpXRkZUegKoLJwiK1nFOD0TvIgtZJBbmab87QkPk35mq8T9My
9X5Gm2gJjmIMx4dQ+NNX3LkYHkODqf/kFTmXiYSe1BiHftgsqSY4HMTfuEhrqugXjlgEQtGe2i5u
PBvdRZqNGJnS/Y+ByDpDR1N3aeQLS+N8YtW3RgKvfJhaiIcn6Jw7zrOMSjt88vqNbljjGoYkBOo0
d7Xx+yjlNuqn+1yAH7OCC3he1Lp8HxD3joEMeMJ40NqYtXP1OElN7xln9snxxwitloYUX5Vg4Aef
pPnOy45/RuiaUnBcA9zcrWL+ms+lL2Me1AQcn47nsauZQZL5AdPbei3jcCjJ+hWcFDk3cEb59lMC
bG6/GHcQPYNlpqAiqHIfLwKmzU/oBDs1Ej7tPFFe5eTaOsEEatrcaUyVhdPstJluPURCbUe3AEuT
mTDHBp6jw1A6IXypDMZ75XrovFPgp+xVG3WVznBjVHyzwodozBWLukV+R0nkiriqgeW4HiCbHDy1
QcsgNCFAYEryCkcfmmwGVhNY9dwwQx9UUVePZbSyZ4CjhHNoZOHOPxc/orcTMHJVEpmgHaa4IKav
vwucHvfZuCHeSs+G/8Y1U/cbHEY2I4yH7yFddBV7QGYckLrULBYo5m/zKOqwZXQsUkad8YGDHj+I
NSlr9wEsl250y/TgUwgOqrBPczE6T0s5+Oa2Uwv/YX1HAlLdDP6hHdbhnYNd9DUqShPFlgJhlQTo
Ci7Z7HJ6Gzqz812W4PlOag6g7G3Ydnh5Tkd910MK470V9UITn7SlSpBKrSTJCdxhxf36k9aOUYl2
FlrG8AeYFjUIa26CdZ/yxNDce5rWGcGIa1/5qAktf1tGPXwJLM7cIoADiqdJlFDCVP31pJl9833A
p5IpR11R5jXpk3YFayhv6yFKiyDiWRuZisSll/cNithJ3+lOI3pGUYFQLVCXXveS1V8YJgrmmMmB
OyJFa8yhsagF/z3lcCJIITduDx55TwuIRP9ZION79GYADjPez9zerss6HBeJQBRPHlgF4jUo1yoO
e8p/kKIw7S0bK+zbNISLk5BlzgNAZKFIR3jigECigNoHQQSL50Fi1eFCVHMPlxTaKsb8MyGpI53I
lHEEnGh9b5tK9KkHqg4au0Gh5ocx4qI69HjFNcVAGA+/VK40N9PcjZ9V760kXXEPbY884vZFrSNr
Y8hPIADPgFQflD+6KokiaAjqkbDMbZz8h69ACLEyWd0BoCOTqeZFDzCEw5ZYQFlHJtxwsCgvIZi1
YiCc+jIecVlTJAqrquLKzh5NwcCZV4cO+nX0uglYeD338/I9qNrlm/ZLl6eiHEwqEBxZEeel6KrU
FI3JsHLOLRjIovmWw0M6CZ8XpOAG92WfMD4NP6mQcarDUHkh1lZwBLdivqWDt3wH9U/13joefbR2
am6q1pC7OSzcG6PLtkjgRMv7sKuqx8iZPHuItqGCdETm+TjlVcFAu2ThwEd/WkBL6i36h8BIfpFE
nULmg7GcogBbqQenSTqGxQiqsgXtpHHEd/CaaecIlJZgcViP4rkv3OKJl7n6HMDbDonxVlz5ENQw
a5KDMW5MF7CTHiaft21i8zB/o+04fOe5qd5C6LQ8mHxACBWGwLHYCnydWb/Q6huS8fXNLKYJEuk6
SBQxGO3e0Jz4eBPidCvqiu0ghU5Xm0/hDP76ePRN8ZmqQj6WYitklLEIBSjGwyZh3nbpKFH7+FfN
EuR1vGDa0IsbJJk/zFzyN9Z007Of1yZTxpnfKPOhkCHBGco9LTMTFsiNi1U/T8PCYydY+ngGivq7
LAL1Gb0dkZRDNH21mN3ucUxCkfTtwEnCHMx3p3gaEvQl6mEhqp5fZAUKa92M808UNN6A+kyhpKiZ
k38T3HXf6Mjn6Ip7yICT3JTQLJS2BRBlQBcSH1PS8hc0DA18fr9clwr8yGptS8TWZRxvhK+njHPW
fwuBlH0ZWpSBYJ1wbhlqtyvXlOBL8EX5RQA2uaQd+i0Jem3DF8jciXTgLfasGcU1EH0h4JS9fx9I
YAeTxczjja21zjwNWjPZdTImbMpTkOisNC5aIW47D6wj6eyCsb1Auz1G5TDdFxMFc2zn4VpQ45L/
a7u643WIwVhUHNZPedjjf7ceicoYTXT6sIBXeInDxvBHNtTwMhNp12M+UTodINNlH8JpmMsM/Wrg
f0gUtMngRd1nZQIYvQ/O/nsSDlh0LSpypRozv+R1ya9N1PnpAgrOp9WJxnujen1nqDY3yFpUIsdq
/dyFZR8Ps1E/3G6b7hkoVjsP0PCSOdMpWiLDN7LlRjkaMKkAjv+JtY36xReQCSZF75pr3x35jTa6
uelAJ/mNYk/vJ6jg3AIqk38aOCsPvYUbQiezTEXbNOmMRYgJWP+/U2RNcyyH1s6IdflaHRhZqu9A
adFyoxHraVpaUCtoAF5vDIa973HBgeM2LFD1i+sG/kH7KGoV1/NLlPvbfYdXYf1mtTlozw4uLovq
IatVyY8ugYRR3LQNzFFyErvI9x+F2ZQtZnQIgNELrxdPVBgnVtOCr0X3OMlpGHKUVXSqrjZppVfQ
iAzvegKtfCxFnR+gmWCu2IKwk4YkaO9zwC8eTch/QB54wHVYhQHuARP9KKPnwPsE6ywjzIOhZqnb
2n4WHEpdiMjeHV/88bqH+XzB2AzcMy6ACy+VrQ8UK4uAIezi2vE9myI+OIN/RLlEnHgJh1qDvqUg
0vuqIAdhrkhREnnVuIY3P3pMH8ijcByrBJK7KQiuUf6i2uCYs5rTcBbkVeFO7drmBD6C+7T8SUFk
gpC2ju5Tj9mFOXbUfLeQLrJoqBucVORZs5cN0+KEX8jSdw6KZYNYyHTdT3WMVgaDi1jz6ls9e3P1
D1gTlE2hvIT6biuGSkxVG7B/sA7ELzdeQ2FsEelmlpZFZHPczITYKNNwwW5yjTFy0BhaN/+dt1T5
xyGoC56EHQ+6K29tSp06evCaG6Egkey4GyKlaGuZCTW2WzbpI9e2lgzFF4VMFGVp1QglvzhuX8gx
Bsoncv6xzTgWB8lchTPao/CIl2KS3ovvwAWwhiA2ohwFPE4HOZYpX8D38ljTHqkXXO/g3zC4LgsX
7YG1U/kO/cy0CvibNzsomxMsP3IuqlEX3a6yccQjsoso4Aigrn4eRyVAMM7nACJInAbutdUuEpoQ
/KA6bRY6Offcqg79KmhxRseOElAtglChD26YXLvwuYrs5isLQQGMrbdyHyIHfSzyGSsAyqPSyXKc
iiqG856wdi7mYT/nQTAFh6WNVPNNyVy391HYTU+k2ZJz0oiWHjdHZ65s0U9OFjqLgprGopYvED1A
2s8p4/rAV0zT4VleJY8MOUsHSFMYOSnYkxFDPYhJPy3QBR6/0ypYw8e685s3GpUwB428vUhkMZRF
VvM+IEgz4D4falZDfHJ2mwnXcz2n9ypoq/EbzKkuDjVaqOUV7Axp8GIbgBRlxEd1bCbNH5d2XCFM
V6AMzSdZImMh9VZvSN3kB4f3mOuPTTv10D5eRCtmqI35E71iuGq3aV2rcfrhYlfGhPJO/6JrUbtv
XuFN7JbVXoGube5RACec63VEiXdtJwYE19KhQuWhW5BrjlqXxrhlcZD09+FR03BKkWfO5H2o+0Af
RA3CBUAVLPiyyk0dIwanE66o9NqHDUhmeQiywahbkRyNxD7YoWxfWG/Rnwp9OOZw6Cb9tEgSfs0j
jMNKFNhHkktyJbXi12jMt7gRGQQ6RXnOu/FQjUBJg7GkKg7gNBXv1gHJhwQJ3BxGN2Ydl3Roqu6A
KgMWGCofBek4LJjGGkl050ctLG87N1CW64H3hS2q3j1MK7whguOKpgPNTf9VdHp9nwgVLwGb+tSx
/nDnEcCD+1C6n0symfZmAGfDwyAC/yHnQzcmywiauJTIqD4GyEohF+CBoIA1iG2YccHAVK78XiVV
AFXYohRbayDkdVfeQgK9rY6hS+BF7Yy+IeqU+l5Fao7iYW0HebA+klILry2zGrf4j6h1/QcA9MNr
EehfcBuoBtzQ0ai+Otslgy5dVGPcydMOw915jLsxfFk+wPIpm/17kLKhxeCCA4TMZP5BRr98w3RM
D15Ny+/AaDIUWRnkJLGrj0qyrgy/GyjRv4q1I3fu3EA7y0Ov+lfYhiidAuSuVTUuWcQC6WbdwCpY
AfVZFRMHxewtBgeLoxz+D2dX1hu3zix/kQCSErW8jmY0duzES/a8CCfOCbXvFCX9+lvKdx98GFMC
9GYMDFJcmk12V1cxEboUOgquQs2PH9TLo1MnCEDFY4xYS1/4HarZUQ3TFombgP4MYfBkQNASEVOP
f3Z6nKyzPxKAV9j4rrYqhHp90sq7YUYAwG+L8caq1xuI6vI+mrouu4ETbz4MbRbwkxgH665PBBCE
k1fgjSZwHnyqGqxxgOjmBafR+BTjKHevydBi0xVCrjMJp2w1XoKk7liHEI8L0pNahN1e5zIJfrF4
CR79riqeHeXgSesi+th1ZfYtXlz6Q6LEHNdeeGH0n0J6E/EKwMHE3CHg0fIWb3In7lVEx977LgJg
0GNQuGZnvEe+NG61gNayj5EuxUVDPcDGxYNVN82n1E/Fg3KmODlVxBbqJxVQsQxt3FY+DwHv3zPH
i7/6AMiEripIjIsnQQIhduLqGg/jEtolK5ZTv8bX87S261AONo5faVvOySHgc52AeHny+JxXIUB+
HHVKROCmbQ913OEan1vxpXUD7Ok2oClIV4qM/eizIfkqfa8TIbMA2gCZHV5tTq6S6yoeVZ6rRVL/
NDKEvi/5nJHyNCLpDzWVrOdjNCGKGZZyydl58QtVX7iXZ/N9OWUdyDeQG+jOpLFoESGJMn10Se51
t/44q/xTDtu2btuZ4IkXKxJ8UTwfyy9gewry76kFNsWcNh0CZ0VefugL4T5aQNGdVZHi3T/Y8/CQ
CtR0WB3YgrBMef4ypQ62qgSxeDKnRX1OArwhepnmkZRLhToQTv3PbFCuCkEG4yLILAPbxfu9SZ5w
VtbDZZmgFXIBdUw938S4zy1w492I89Ze8JLOLw2bPf6J91S0t3DyqbytUKZardHpKcahMTqfhyrv
5sjKZ4QaMtbgW5HgQSSmoh7O9ipw7AdBEbABhRLu1K3nl5fOF7AJ6EI2JwEaN3EpO7y/VyJBbEB3
Ttp3YumW7HdfLFSEjY9KNGwhuPl/fDn0/5BAyLvZztrvPWvgbMtmxnuZN5n8Kife48UzyF/l5Ewv
aRwXH3qoOp3BxBJfcGEnOUZgkbBeEEiaqKpDa4be6kNCLFT1ISyZfmhrtp5C1pRdRQWHRQn+ymuo
I3azwk70qPsj9il8fabS4FcCPHdUI7b5HpXBuFLYTvnZ6nHvPLWj9O+wb1UY+1Ni4dLK5t9VgXhD
iFgr0jHwPPUPHPi417RcFp8sAZdzxmvLeq67CrG7TvXINfG6lfe9C1XkcJbgrAY0BEUmbW7hqVPn
NXmWImueURidfbOdjn1gTeqKsOgt+jHB4dF8ShZVDacBFzd5k2SD930QA0FEH7GFrL/MhT0/oT4J
QebS5+RW8pp+iS1OfyD5tzwrGfSXEvXV+XnA5cO+qUoEHUHH7xYIE1YDKrAnKE0PtwEpoK17hmid
992W6zOOtTnoTdOMjS3u0baPGcIL8MyKIcXFnnYe5K8Fk9fWmpGKcIBOSc55yjJ1M5c2XEODE/Ek
ofWIT7Wc5c4KOs85IzJlzaeOg9pPjHH220ZW5svsViNerhBZAiIXl6/vHYFTDROHtffCwyv2Zk7K
7KZ04iFExIjfIjHkVLdt7JUPMhvtMkqsLs0ulgcWsysSIngdNdC1Ho6BTHQ+Zah2tuk4BZB/iIH9
KFebhXEO7TkBEGQnJ20AsuhkyiV3i6IZAZJB7kFeXIVjNF1UfA1WNNp2ytiQtv+LOxmc70ldEjua
p5W9LCi/r8heJHXuqJQft/sw5O11CuU5FXE2NEBRpIvnnXqCO5Vb7lGEmxpfB/YK2DByzhQiQE6E
CzNYkwMQIaQd3sDHPl2DTZQEiUpKJx4Rkd7EEzzxVO3qLpmWdx3Sq0/HJEMzbLDdKMbT7lQHqITp
reFbE7vLDhzTNDkaYoKgINHrB8eN5iAoTrka89Cuss/bc2PaOhpiAq/IboLag4uzkuJW7+DWApBn
MDunBkRQO2ZmGoGOlkD5dFHVyAelffwPCNzqEwdVw459mRrXYIa9lVVug4wqKhXnz3JcV3dq96rl
DKurcyCXsi0d4qLiaa2/yGOo7eAROp64I6vLoQUgGmJ4DkAZJuruf5/vA0WyIsNTWd83SR3vTJFp
FBoCSvWl08wlMDc5SLdOboA5mpVcQqtA3PDYMDQL7mnj8cyq+ZpQehzn6dx1+S8HaFX4oD36HQO6
R+c+jnuP9nE72lHcF8+sYqHvgTwFtSvj8qnBSb4zW4YNRdbfX1l07vh+lqK8Noqd0fqX52CrYpUo
brYnyrQWmjX3CRSGrWWdqGBG+L+6X4vOKj4+bjdv+njNnhnuTd1MWsCrggKPewL4E+JCP481rtlx
bM941pSwhpSDnAg61dmZrgCrY63rhlwKWbgZWif99CQa1DB4XbBX/vLmtPuBTlCcBkOCmtTejlok
/E94fA1hCzzm1OKP7c9/c3eiB82Q1ZgtRBQzjzpX3YHi848fJkEQeihFKqw9Ftw3FxjdaLYMjiuh
oPiCwsUSiAzEdUF25fV7rZumSTPjtGs4YGpz8OcwXQHnpUe/DqA+ObLG+Pq131e2lRbeiLft4ke4
Xn9DGUmBqK63xwPxpi9D45rhzojPJCKlaLwq7+e0vXfXm1CDl1JJnrYX2TQ/mvWmoB+efWDTIgSd
ijOAsOoEmfAgRIx7D5dsWmDNgp2RSJBIot4MdZyAfnVQZ0+cbofS2jRFmgUj1JehLj4DTsX2EaQj
KGZLbuq0etyH276JiMUqaGaMjBISLk4JoFYjrMfYb+6JVT0mtvOrgWAJERlCHPGOzRnmSqe2wMmG
uFXfwcMICpElROz7aHHzT9uLbWpds2gxzBW1C88HyHNe0V1FfKkQ2ImOta4ZcjZkFm2dCd9OwcB4
adrAu3gJOSDXwfEG1QyZ9chCS0hKJ2DD8SMvlR/tSX5uOvuC//1R2N6Ov3mT7HHtSLdoBnGujoMD
+jRaCHPk81UNZdS09N//ddbcK1ud/SV7sGGIIB8/Nnvrmr06SMqsRQCm4D7caB+8kyOSbHTO6x0n
bVp53czBxL+oLEGhe4C8GOLs3rmBKPf52LdrFu7PeCBbPSw8JcNPBZmGM/WPlQVgPTQLj7OMNwl3
7SiDTPaJ+rIIfe48i8S24fHUwc2rGTmvGrdenMGLQF//2W1xDALIsRyzap3/wodWhYImH6oOyMAR
cMd7YVSHKvR8oM3/u3HcBYy5Qy/cKJ28TykKJ8NFAZlwaGV18otacYQwY+lECPGDAg8o5eNnt859
kSEOXy7KXiu1gNVNu/I6tFWKrC175yERseOhDR5CpxdGfNEDgjh2gGe2v7brrXqNJXREnZOJfT02
TZrxguwZSUZZAlkBxM0FF0p1tfPdERiM19OMN7PLsYXkGARRZDU8TvYy3bOuznY8qKl1zXjB1egD
ICXROiSvv7K56+5GC4nWYzOjWS+ZySQgD4nWfVkPt8h1pGfJY/Jlu3nDHVVnvXAyZS3Iz6GAZAlE
eZqgVTdz8JFXbf0zcHqIYbFm7+lsmCid/kIhdQRIkoO+RMHscyX84IK37aftkRi2qc4xXBTpkPTI
J8B7Fv6/HnA9IUjRABF1f7iWveNE1zPhrzoMP9D5LwYiliVwrbWTERpoDNQzSP/EH4AWEkD3DnXI
EEl1ivyYU9MZMQAiqAv0B3rBBriU8A/LHN667Xl7zkwrornqqbVZPlQDVF9iSLhCzw1a0YAcT0nz
+VgHa8evnLI/tuC6B69jchoY3oZIGwFmXC07OoJvMo3iquFqhh2LGQ/Qbl3zlMsLwu9hqfyop84d
2LgfA9w0x/m937h3qPU4EntDl5q1MyqCaiYA3iHbWl8RigbI3ubzZXu+TPtLs/Z47PDg8iu0LhhQ
OtT6CYM5W1NzR5N2hX2wK9AL37Y7M62+5rJTrx49K8u7X6SU04kn8FItMpbHDi6dJcNpgcguxrH7
VQUjKFhp/RO1rPaxjavzYwCukZR97re/+lF9c3wAlLIA4I3teVl3/xtGzrV7OEJjAA/a1HpJh6y+
ZrK07jwvj2+ShgV7l+R1u7zVx3qKvTKMoptbqyW+AEhf0d+W1/JTmRZRy9fwTN0piIUiID07w0X5
Qxgk9tdgaSacxvUO145h8XXyjDHLAzUDcf97dS8hAElI3mcQndqeQoNb4Zrd1xPQ3YSz9AUVaucC
ERVshQ8oj/u08kPsD8LUjWb/uVRBYAPw8lum/S10xz8Sy3+fzvJmPYUXC2qE28MxTZZm9BI+Czmh
bv45kVkgLRrg7tO5h/gk/UBn0yhqZ0nnIXde+iWOqOtcEEkA5juHZigP6oND0Iy9IbObgnqF/ywI
cL2qq15AtrDHZG04tnT+jDqRSx9IZv2cG9zPuaShNZbPAa+TE/KBQMskY9g7zl5gzbAcOnOwmNou
KUtBXuIccG9L/cM9xEQOLbXOqFGXVeHmqJt4cQf1QTWrHgFAjTtmYfpwzeqJ7/gs5fX8QuyGnN31
q90l7w62rnnztG2pxYLRfkmSEjHAFbgKboudE8v06evvrw6sKpvmeZzx6QsiyN4ZuOcgAOFb1adH
GJt8wA3+24F0Xctj1UJe/Jnat4AhgqwOOOkj3igARvC/raMoLC7tUYFWpMvSx7rPgndcIse8vWne
vHuidc1tlwR4gLhvwNdA+J3vW9/9dHwaq/ShmpOdu86bTgldaPbrA/KGEQgwEqEiG5AfRaJ+HJ+K
ie3RHL4duAmY7rFTwA96qVDCzBgDyM76LhcPdf7jzVq8zgIaZpw/Z4vzbkhQ8toc0rFGBZDuzON5
QI1uPdAIcFl6Yg1cYNKkv7aX5s19i8Y1Zx6jDNIqUOwa/RH7hqoXP9vBrmMwrIrOcDWiCLDgS5Cv
t0EPyWofd4WxQs3KH2DC9ghMfehmHTQ9BXM/i4qMfOqDDvWSTXXbMWQdtzswTZFm2iqz+iEoK5BS
JAXg3ApAB8qKcsfy3vTRWADNruu+BPzVAXeQojIUM6Li/YgLu8seLVJU4TTviR+bhqGbOEpdEbdu
m2sOHjtAvIFH8CbE6bYnybQKmokTIGUQ1AQRAkPFRH+tLZZ8In3npvcFskjLwaXQrFz6U1C68cKj
2EbV1uwC6QpMXgnw8/YoDHP0t6MGb0rvgMQ3XsDXibDFjzyFmzjW+Ho7eOUi6g7YayshNGKdtMKZ
gRR78ffSdYYjVvfLKM1hYIQqmusahYoBB35oA9Tgd0OJIsKAHltlnegqbRy7BH8/2GSD5FkiRxiC
xOC7xckRrRWcdY5mzL0rvaqLwQ7i9vxfYOq/sR4Ayu35N03Ruuiv5j9ts77rR3BbSUdeRAOMrQ2S
VPaY5Hwn/GHaPpotW6lcpqKwaMRjDoUNG9blFGl92f5+U+uaAbtWvQBUONH/UfnivtqfipT/u924
4RjSKfvTquvh3woa5amwX7C8FCD/xT25XUoeUEZUvu8YsGTbnb15H8Yqa2YcC7thNK5ohNtdFPvj
x3mCbrm/qEhS97HnIB3oij1lCMPJpNNdlUC5ZDYwi8BygxWvnMosVFPwoahKtRPzMMydzj4CTUqw
IHDVXH1eveQyB2MFwLJ58bK+T+002PEUhvX/Q37yav9CjQsF2Myh4B+BL0Wp+peSdnsaaqbGtau3
v1R20CagGXB61PsJ8Me/gCB9+rK94KbWNbNmCbQiLdLQKFUogVMOQtfl7Ow9EE2tr7+/mhgU+bDa
5gk4U/k8XVBl7qKycPl47NM1mxaCE+AQZ9B/Z6j85dCtAuS7v243btqbmknXo59KkCjQCDQs/KYu
UD6Rov7vOUiA1d3uwnDq6ZRaa7LRLYYZ8AfZsuAOqG1UCYISpCkX1GOmLnXSsKHc6aLt/kxD0mzb
rSqWoM6CRvDKK/UrACn+iGpBsKgcequDyiL473qrpfZAfpWvGZclvfcLC1rTMSp+tgdg2E06tVYD
6oKhScD33gwE1V1gDQvj0Q92jj7D9LD1DPnPXqVDM3KG6RkW9x2myjs5FNCpjKUHr2JMM+UZjJpT
SWYKzpEOhW/QLjtL1O5cCgc1idtzZBrF+vurUXhLBgWR2aeAn4LeqE4f3EJ9qm3n+3bzpiXQDFqk
0mqVs74XQcT36Nao/C3qaQ9AaGpds2inGgRpkJtDKTAoR2MfuVjpN2pngU2t6ybN5UQtVCBFOUpx
8FooxWVaXfWxmdGu2S1dumpEvRHeIuBxkQs2Z8N2I22mZdVsF3wQhdX3LV6adLLAw1CNZ4egIKvJ
d7GChi50cHeeAoqVJj1bN+ePniDiTeZlOVl2wMNDU6Rju0vCKpkVc3NFZT8oJVBXfvbsXUil6fs1
+63jxWtLBbp9d3FU6CQ9ColQAxXAG29//trQX5HvgFHNekFcxGUHSqyo7Rr5lE/cnk8oHQa1kuc4
5b++6/rvAAgT5+3uTONZf39lyW7uoSyJYkOhDo+DMg2QnbTPgYNYj41jXayW8qoLBZ5LVNBhRA2q
r+655/3rTAIl1+vO2u5hbemtOdMsOof+RE1yXABQvTOi9rr1Q1Ry70k0mqZIs+jcreZ06nMatTM8
mrAVRwwjfQjWQMCx79esei7zaXJGXI9AoSJuQWdQIHSIK8d26+vOeWt2NKuWE+qiYhe37TQBOwZy
dvUXV4r2lKD6/tooVI1t92NYBR36Dbo8icoZl0aF4kHUe+ozLb098QZT49rjuezAf9HRNb6XyZ91
Uo3hlKDq6diXa0Y9S1VPWYMZYjZYKXJw+IU8rY45M6IZtEBgmJcJQqtYiCJkEvKnI4KH219u2Js6
wluMHZdJun75mmoHwdn0Dziy7FvkduZj9yEd3V06s2eBDgdOIUUZU15AqgGsJ3t6DYbjjmimS+bE
I3OGd6eiwU2cgHJwJenouuEehIIsXKAauD1Tpg2kWzF4AiE5nTVXkAr28bl11Vi8b+pqsQ52oBmx
o1jZdB48Q1sU9kkIkV4akOYd3KKaETPS+g3t/PrqtPWL4lke2a7VH7JcqmO9ydTRBc8B1AnkqPJD
Pfn3P7HHIxNPdZh3CgFTTzQQZypL+bMHY9d5GneLid5eVdTWa75l6NgCcBTKTYoMle9u/L2Y0r13
5dt7kwaa5UImZk5TjmM5j5073IZylGiON/MKBMLF5Q4s+0eSzQHVQd6umOeps/AoAHkSvYK6ZLzx
XPufY/O/Tt0r91s3dJrBFNAAZkoJ0uVucGMpazyC7sKna/abB2WMMtUcV3UwbqJWubbCymr3QqZv
uy4aaEaL2pXCkuAS/51y9cFZype+rR4prb50cfV4bHo0s1VtP3CnH+LfbpX+Us3wbZADP+TXqY7s
BqmM7bMs+X+/ImvQqnZTkh7bNX9huX3UpVOEVSKkpSAeFojghMDQ8/a0GGZeVyj0AzY7sYVPdy3/
kdXTEqoarMYr9GJA2HS7k7e9F/U162Uu0qQlm5or6lc9pDwg2S06laPEAcyh210YDggd1h13McB0
fl5f/azy4hOxPTw5vK61Dw5hHdor63LipHYpqYPfJcgQT3kH0wVJCGJcvqh2jn7DMeRrBlyCvA5s
k12DYIoAL59721NAH+rsWaWo45/I9dhMaZaM9MHkYsPWV2lloD8u1BN4x/aktU3LoBnyWkZHvXIV
duSgRlYM1NJU7Kl8mBrXTRjEtBDR8xBtCvilbgCks6HGuOMbTXtUc7ygwqjsDnw+VzDi2N97UCtL
6MV0tvVQpZw3O+b2dkSc6gjuNAWVJNKMzRWk7hGh6gw2jquy+b1EjcAkxw8T0kWH1lnHcztFZyeM
W/+/zjUk0JAiKoR1KAdC/0Z0ixrvgCH4XeMefQL7LigPF75zFzUsho7oduOhcEZ/zVIEcrpPh/oO
1EqA5Y1AvG/PjqmH9fdX9ixIAMqCBlagPJQDzhTJdsdW/vsCqsxP210Y7NnT7NlBsZWDRFFzRV2+
H+IaWq0S8/K7pLk8AaxXnzKwnHY7AzIYhw7uhlRcDGDZ+nq10RsYfHnYSbGz2KbZ0syauFMHhCkF
e3IK+GXuQAhqtsF1MVpH7U/XN8wRH+9JVzZX8LarCOzeVSgD4L84lNh2psg0Cs3EVaKKcgI37hWe
f3Tfg7fYBpv4RDm9b2bwkOx0E2AL/f0Opzq+W4gyBxCsBSnMDOncxAdRej02PQrJef8s1fiBee34
TkpwD6Joqt25JRgGp+O+W+jJ/S/1gppv/y4ewZoGWfb2DI2HY/qcVEd9CzsAXggRsOvMLXJL6GRf
E7WnqGH6fu0S3sJp5HkimmvaAUMOUtv6ufIgPrKkSb1zqhgM0l27fmXzeE15bJEx3lYVfwdln2+4
Jajz6l2BgQJh94q42TZ9gzG6munHHAokC2hHI5Aq9mfmguujXtiegq/BifwF95YgbuN9V0GSk/4G
o+4/fZF/kmBY7FznLknoQ7eM0fZATKuiGX4Mfj2HEFhlPFKGyqCYvBvzqf1oHYXd0L9AY8NUB944
VFcF9unkjJQ0+D6XwWMHj3odMkbG7v+vuAJFi9d2VCyi0/hhFEv/vD1Lho2lI8Z8J68mu4WQuHDU
k2+Lr6u4rxu7kd/HX8D5cjnWjRYb61FzgQrboL7m8zC/E8p517uDdVINQjUJUXOU2LsKp4aF1/Fi
btvkSw2S2SvYaO5K5spLI+ovXgOD2R6MwUR0yFi85IDzs5EgXEavLLZebJIcvCjqoG7Emao8qVV1
lW0tHkTRO5+bJCjiY9b9F6o7TkZf8oZELMZh9QKaq2K5F/1QeDtXdNPka1d0f+4ENOix0K2Fd5ib
+I9pCqKuBDHGnSEYnn26LiIQAKKoPFylVxiDC8T9jPeFQ4uXCsfi9gKbutBu6y6YR9VU4pRKO5BS
xATCl6hNKZzndSMd60Jz6A4qKvJl8UhU11l36oe8AOFmW31bxByfg5YUO8ozhr2qw8XSbnFQOAfH
JwLBwYYHhkXL2oV0GVZbh3G79gDie7CcXoFBy6GmAn8t+TTdJC4IALcnyjSA9eB65fna2B6CGpCA
64ykQAyO1GtW79Zrm75/3QCvGmdJC4qwtKyued/UP2ffcyGnAx4nuxb5zmFh2Es6XCxFHoaymFdX
p66vMRSj/d6/6UbnXQL96+0pMo1inbpXo3C7hoF2NMN2XTUzwFXLV7qu5Zs99Mmn7S5Mq6CZNd5J
CShsMQLwzYqI1G38kIE0bGeOTK1rrhrqKnUMek7cbsv6eywSkMzXe/rmprY1Wy5FG5R4yKNtF5mH
DLXN5wZc+jtTb2pdN+MulkOApOe1BKG/up3bnlZhXnpQFTo08To0jIz1NIwu2Htd2kwguqtaXPaz
Kd17exn8vw4McyD97icTdINL5l3qLi7+F+Mia4zL9WIQ1rfLzlFksAQdHDbPfRLwEnGuJbkvUnBa
gk7uZM/kR5V6X4/Nlm7PoOyAjIcFex5SZCmZqLrQat16r4rINITVAl9ZGgRI3D4bPYCfUaXBMF/Z
lzrpv7B+DolFnB0PZ7gk2+tme9VL3hXQvxyT6uo3SX5WfVIgJg5dAa/oQiYkCG1z79F1xa/tSTMN
SrNtcCAsXFlWeeVtWoZTE4fg5FYXhHMAQ8R227kZmLrRjDwHsNWLc1JelROHcaI++plzB6T0dRHp
ToWFqQvN1mUuIUhFq/rqzv50BZ98mEtOzkUHfZfWTcbLsQnTjL7Hudp7OTayABvsCWW315i17/GE
fbB2Y/6GoegAshm6gDO0IEjk+OIHinxDFwKQTiKAiO8PcaEEVIeRzQi3EIi11FdQoXyNe0AS6ACm
5O1JMpyMOoqs9zIAu1mPCw4ohEFFTepzk+7GQ0ytr9P2ykRKqIJ00KXDpzvjN39CUKcKXDc89uma
lZfgJR9KiXiqiyKeE/iqoWiW7hacGE5cXY+xFixZFnsN93P1NHc1RKZwcV2f8qCFp+d9MO76uW8E
c5hm18u4TMkIlGy0CPa1HqzvkHpAsSp0VXbOKdMiaBbtNK1MnAH7h8XDT9bbAtTAdK+OwvT1mi3H
gAL6UCBYY8DQrmBDX31LRQbdsPjo3VhnCgXLsDdZkImKZogdxQhpWhDbaDuZ+dGhjfQXkqyxA28B
XyrU9mwgcci8Kqx0oGc6mHzUgWQk9ixENG3kLPBajNwJcJMaaP6oxuOdF3vC3oal0GlCoTvhO1kT
ANgi5L99i6ocvx+fuLT3KJ9MHWjWvCYJc5cPGIYYIaO4qpHhonMu6EFMH6Vrz6/Oi9phMs/FUF7d
boDsA3GK75C7WXmbBYi/j632aiav+qgsJxarEOZ1EhPjtx3KvdNTEWTqGMCIUs2gXW+IIaOZgUUs
nUFwL1IbzBVufuzUo5o1QwqOCMgtCFSvJ2AoKStk1iqCd+mx2dHs2aoSF3XwJeilZ+F8XeWrQQpO
g4Mfr7nkugtmu+8oSVYVvu6UQNsANEagwT708TpubAaTORP9OvM061rcYMrxZhnL3RuFwSfohKFO
1aQ2GxcrglTSVeECs9ZqziSDeFkZ8tk7dh6RtftXO1SpkVYdBVZBDrAzR4kxXHJcYY5NkmbFEFCR
LoVa8hUYynMVl1FuLzsZAoOn0TFksi5tAhLrYnUGJ5ZX12k3TGxqWrNa1CvHZeXDS4qBPrpzy0Kv
Dw4+/nXomD8XXuwVgEmCpfza5ewG2neQfbDKM892IRyG05Nohuu0Y5srhy+RO6N+AVIHeMMJ4GPt
HtKy20tr6kIzXj+uBmKrfokSb2w/LWUMYdAg+eKN1SGGxIASzYCJSxJglksSgVL+Zz9Z9elPifL2
57+9xuDn/O++5w4A0XmJnMaSMEjWMQSdoVCxdw1a9/ff9yyio8fkxBBEwi03Ep7fhCv+Kp4hQFJn
yYOHsuvtIZg60UzXsXG4DQ6u02m/5kgR9lxvdKBin08TBHq3OzHNk2bBPrWqDnKFJCJtWZz6HHrM
XrUr5G1qXfPBflq33EalHerfIRDGFpS9j90hCriA6DyhcQ6NysRHYFukswVoyOSeqnkXUv/mp/uu
r5mYpCzre9CYX5oYdC6evNb23u4xNa2ZVm61iw1NFXVhTn2amvzkZEdew/hozaQWt4WeDxRmLmn+
cVruId948poo50fOZNTGa0ZlFfUAxnU0P03KDq2gn4ACSZIdj/vmfkfrWsKoSFXQVALacIh6nYf0
mSagzxE4Ns8Htjra1+ypGVywEeeY9sSOPyYtf7Dcr8da1ozIy2omoSEzXnzfC84NlFVO0qJDtN36
+n1/HTb4bs2IcmxDldf47r53rxLE9LYlrkMxgW1oOdst3Zl+w67UASCdEmW2JOiGWg89geBPtld8
tH7oWwPQLrEZE4yCElpeAiuGBE8Ld1hNUdH0v7YnyPTlmqnmU9FO7p8vp9BOuYNo4rF2NTuF5u/U
TMsika4cz+08NBAdiffu3qZV1UxVZRL68IlSl7y+m1pQYU2PSQPZJg6e4GnHXg196NgO6KpC2Skr
5WVs3vv+pePQrqqu0As/IX595J6w1vn819E6fgvNRr+SF7nwZwU1KjfuT0GuDj0i0P46tlcXWDxt
S7BuW8PFqymU44ubxbcft9fXcODoFCYC9QOCQkz4It34czE0zxTyfAJKd6QJvm93Ydj6emI6QRk5
ZMDQxTB0IKB9Rv3DjHqF7cZN37/+/mpqUtLwntMUtAGgDmDDr9pOPkKrLrIK/2m7B9Pnr7+/6mFB
/HawczhAl4zv+1l+8wfrqbL3sMKG/flXaroA9wfYS+QFyO+b2Uki3v8qfesGeIpLPZfXY4PQjh/V
2VD7ddALY917r6DhoJqoyujzdvOG00dPTs92LkYfLAGQnIGmtT9eFDgft5s2LbB2ADWtJ4FdKuQl
p09Qy7nUgl98ZwmH8hCOyXe5dgpl4FonEwS0Lt3YRmqZL6qC6NVgRdsDWC8Gb5z8eipaDh5qAjvM
DaBsd13ihwlkxMakCJN+usg4Pw0ZZIkhpbzdnWEp9Nx0RtOYCh+OhvAqCP3JqyPwP6udxN+bORrf
1clMlLTKEkJiUAaDqPgJ9CIqzPvgPaKr30C3fzt5Kj037h4g1mAbOqnJglwxJIXJcOHBA3SMoahL
boohqhw79IJj5K6unqn2wcccSCHkpSMtO4HpLIUYRy52tq9pOdbfX50eqRqhlOwv2LfgFMSd91Gl
h/A4WAvNpiGmpsrZxYcPgzq1Sp6FvUfIYvpq7Tbhgewjr1HlehkScgFJ6K0v4510qOE4/YvOpBRF
zXp/uKCS7Lcs6q+IWl4aYCy3t7+pec2YeRkHUKLEpPTAPrXT2YPY8iGeJt/Vk9J+6zVkXBJ5ySQ/
cc+CtrC/48YME67no+OVbTufiLqgCuJSkymCIOSxHajnn1EkmFqdvXrI0vpgx8v7vBt2SowMZ7Ot
OV8Pfqsh0FG5JOy+Sq/QzD3F5LHy9py7YTFtzfVOM0/BPo57zxDT8uwNCzTZqepDSPftif2YutDs
cwyAHQEZFrYjZ8OpcItTAc29E9gOd+bIcIbZmpWSEVbJekx/UD+pIAzAjm/3z4nzZEG1cnvPm5ZB
s9Z0boVCJGm4CAC8GQ2++WXyC5X2WShlszMM0zxpbljmQ8mzHkvd8O60xprT4Sap9socTa1rVgvl
vrJDqRQ20lKfIYkZxstdu3sGG1rXk8rKs2XbQX4R7D/OTREHj8QHwQeTX7an32C7ej45i/kMDQFE
BEoIFDSBPCNaez7W9LqpXnkP0FaOlt/gaoJ3WEA+W4TMn9p6svKdWInp07XN2QxdMwBinf7r5I28
E2LmKGFq9zJDhq3PtH1ZzDjRAgXf18bOOwv0amnTRhBnDguowbj5t+05MlxJmLYzWcLzWiBJdKmU
Pd7xOH0mQTGd2QzxLhRHX5hF1KmY+F7y0TRn2l5VMgtsUuM9AB27f9iYRH1Lvm4PxdC0njjtGNSa
WUdhyH4HFXfxc4Be8c4hYZom/axuY1xWcywGnWRxqpvrKO3ffg0IMgPaZu7YJXWD4bI9EAO/uctW
U3y1cZ0+88FWtU5SnVza5iWP2cVvxcmC5mgAtB5EXkGPUl/8Kr/d7tJwCOr4goHRzOtmjMBVP8p4
DpeuCGP3OtSft9s3rc06r69GNEwD7+QaVuSLG+bQnc+tPZIJwwtBTzSDZR5QN2jZ/yJDekPkSwV5
72Aebup6zfigdhfKu0yxnQuYqTdtIxS557m9hYniXRDZ9gNipHaT4oQRpx6inhAuD8TN9pwZ9pye
fhYW9B5BTTBc5vIucX6r4tEVX2T7yXaebHfnRWJal/X3V+sCtZliyKVb/qodMOMpOReXpSS/jw1A
Ox85r4Yk88EVR5z5HXLpp8ZfTvHih70gOOp5mAzlzjXNsH/1PHRathLqlYiFlXX8D9hgrYdJ9vRM
OeIxC3cPiWT67h8K3VfTZWdj4KSjHC806G74Qm8ZsLmclVGRxz+2J800Eu2ALEqoiQTBXP0awMl2
El3+qQnG38QOog74gO0+/jjXN17Vemq6mKBlade9uvwfaV/SHKfvRfuJqEJIYthC027bmZzJTjZU
kp8DAiTm8dO/Q/5v4ShW84q3c3kh1NIdpKtzz/GdKazZf4XFw2yyw9F/BpFkOI/gkQ7cSKFgttb0
YzU8QDTchwT81rBEfXKarGeVDyex2LFqvwJWFbMGAi68P/kOhRT3ozcySAvYD0J6O2cow8Loz92B
06LjGaTccZvI+47zNwsEhwZ5ghLVjr2avqCdFwC3odM4I8gDD1iec4FK7UK95HZSzI0CYMW+Xl9+
03e2/7+wIp+SAgquNRx7dk7oKQ3TFU+ia12GlNl7XJQGz9Zfv2teQaCxxkdqXhQn0WQ/EzHudcYZ
zoQ6d0o2uWqys2WM7cn+Tb3PrF4/Zn2wk/9Mo2txo4dAQgaZ6jGuoOIdCXsidyl6BiCM3rqn61tg
+oR2uGLoSbXRXjLGiYV+5Lq8kUl+GdPk2D3a1k5Vazcrytk0xuANCsnS36VgZLMHtVOVN81eixFE
uWjuKbFAnQcaQurnFnRigv/Y2u/RZ72e5rj++L1YZQfZbTLGTovn+yqic/J+6L/x/Dbx0jO3Ly7f
e3E0fUo7GkCGoukl2p9jUlsnaJbetODCCOj4eVjX2yVpfpWN9yYAPfmRnec6s0ptEzYXizuiIlrE
VmKLSDoBmoiHPXaV1x2P6+wqQVuvpIKmerwOQfNl9NHB9rF3p0Y+Xf8Br0cPrpOqrFbAeZ+lUxww
iWqHU537OQCwCC8/Fs13MsTrFsb1l/ECaNNmDmBhY3dX0Xvf+r4MH67P/w8b7r/Jh+vUKg4hhRoY
xl7flCcRi/D28/ym/pzeNzfZWUbpl4/0nf2e3MVrrKLfdvjpU3tTnLPwE/4sTpfk3aV8m56mkIZ7
RebXr1rgZ/47IK/OSrIBrJjx6t0N5Rz1/F5BIDaYQt7spHWTVWgRYe6AV0xd/OimJLFrlXdowD4U
y7jOxoLmkbKAsCmCMUrWzbjEgcgiyfZECg2moNOxoOmMJgDJj3Hmfq/L36X6OHffrpuCaWjN9UGt
46jJ6cd4sb27brgwBaoXdkxXk+ssLC6HWmdfLuLXsBQydARYCPYJygz7qfOvuH6dWMIZtwCZiD6s
BycjF4m+DnvHTUxrs334xSFhdVWd4bY8xU0kbv1oDzliGlbLram1rl05CnRqWGcxjiFRp1HsTPn1
CwvXAS/oSZyF43fZr6lzcWYUFzfhpw6nVrAkfqv6z6tiO7cw06/QvMkfWlFmWTLi3iWcIewtahW/
0eTZ0FjW026oMn1Gy7ODWNxuAaNavJ6cmP1qdmZvsB0dBDOTzOrmOl/jdfL8qOzle1EB9XvIp3QM
TIXrm1ehSBB3zJEg9gLh6eROZSSK/OgntHMy8VcRVD7qja3tRi59TJcmGsbf1+dvSG86FYq1LKvq
OCq+Pa4bDXlS1WPefBDy4djw21a/cKs6bRJIEWJ4Z8ALhHW3sA+VuwDet3MRNe2t5raT001ZD8L8
WKnuZi7cqFn26vmmoTXX7cVcAi2OZe8d1GmC6lSNOwZpsHNPy3/csSxvnjAyioHQAIn8tIOM1vP1
FTdNW/PV0Uq6vMjxpFqyJASm/mzPO6ZiGllzzzzzcHLssdaVU0OOw/kOTr6d84/hUKrjXsYKColt
hqEbeW83C96rVOiyr6N/pu0ZxjKznZhp+A06+MXmvjXLBks/+ktYkxRaMocaZH2g6v429cZP6sAX
64hXMXsJK4niSFH8ur6pBi/VMTUtWQJnIl0XB3KJodaQhuNQn5jyzo6kewBi09psH3/hq+7gzJXa
LMfqvVPiNVFTHYsCOjMKt8Ze1s7mpfD9gd3ncoHd45a541Cm5dl+0cuZN3k1T1DlAGAEikk41fjL
hz59qLs9xgdDqtUpUQJSCyEq/ABr+UCTc9bfy+Q/xEko9O6apiEq6NpZ7VCubSux/P362OE1O/X+
K5JjF3Cus6C0kNMuQTndxTMDwpTdobqDkuBOyDHNXAsMbhk4eVL/z3sx+dnGJpCd65dhbJ37RE52
m0PqHE/kfLwDVzLCWXVSkPi47lgGm/8HUTapuREFuIsdPn5PanpJJrpjlKaZa2m7XLnXCIaHvGlY
Q1atIY43ET8Gxve5TnCilhY4/wzD8xENiUMQdXuENobrmU5vUgUW9bs0XeOsoF6sFq+7nzaBvrTt
7qbVTc+i2suxpk9pjiunlS5BCcuxOR7Kl3Na3G/WAzxHyOnjsS3W8vjgekVepWzBVRBMbK68eCrd
ySam6WuJPG0w9XHDb2xxTcjHIXj2xZea3CAuHJu8ls3BKUWnnmOXt3xVuc1pSY+BfbiOJCNVT0mL
i3hMWn5bdx8aLz/mVDqIbEoBqiMZ3tPInAMaSM79wYuIjhdLJFr1ggwxskEvaCbQZ+QnIeiedw7z
hmigA8YsLxd5RcUaC8Xvm4B84v6eRIshRenoMDkJvGNVCMBDdV8mKmQZFAwljgnHoo0ODJtk5hA8
X2I3HYgM988+fR7lXp+vaV00N01GsDTMJZZd9F7UjV2E3HTdvk3Lojmn4uDlLRt4EBbCo8+5fBg5
mFG8Q5VbzjQHRd9YNRcB3KdoPmxnSqRsrNKOtRgCvA4OC0QJfVEXwQuDb1cPnGgUPPT6wpiWXMup
yTpDpKnf3qRxLws89xSMe/M2rLmODMuSQWaWvaVU/xGHGVzJkuXwjU8Hh00MsxYpJr6SZ6KeanmP
dTkaD3V8WC1Hh43tFnFx3/Pc+rRriYZYrsPDiJjclLD/rQouqltw+d/cs2NNJ1wHiFVF31hOB2NU
OY/WwT0dPgzobCQdpUNFtzw6Nc/gazvNgXfMDv9FhBXLzLaOKrY+SNwoN5zldQs3uA/VfHP2hBTB
hJFHWLhtPXd4i9u9EZgG1/JmCbbdBdQKf3zTLvFeQ56OHtSp5prMyXJXSLrEOVimvyTtxoVUWmp9
qMZA7LXgGPxfh4ENzTK7BbGW2EuXJzWMt5VX31xfeNPQWhl4paM7jgWADgwcXUTxT6KedrKQaejN
uV5cxDIOPpE/KF8HQ6NmeN6PWqaht2j2YmiV9lXdNg5Wvaue+il7WPFEeX1BDMai43+EUqk95vAe
XF5o/4wkwZArro9tmvb2/xfTzijaU4QIcGuX661H0y9KtTtFE9O0tdxZ+KB+zTxax3IBpQ76KZ1h
fOORypJRPSzW3tXRkC50YNzigcB2UQhb/XiPTNdugKjqebcAaVogzVPTMgGDBLRlwGXU/ImK+8cW
08w1R51FvljrhH1FoivnR58+jriK7eYiw/A6AK4Tgb0wheGRLsoxgcZbFaKMF6Bycsh2dOYQJYtB
uQyOuh27smANa65Ox4bWHBW6aJAUS7DqSBgqbWNB2p3oYiiV6MJTLih+vKUBZN4XFzxmVs923ocb
FbyTnHeLnNs0X3nT1LFaWe8EuTtsWC3cFhX50PYfPPWB58Dnn48tkOa3eTckBJRFwHPQYaYRadh0
aZRD9zjdTMajOS9w1hXp/akDgqq8d8smpvVv5Q+f3L1XD9M+aOnVEU1RIfT8KalO1f2qnhhOvvDc
/49UqAO0+laOkAxGmlW8v02C9v1Yi2hI6p3br6Es/Aew+SJ4tuU0jBB6Aya3/L3mlR/ChVXyoZUs
qhvrncNBTLt3OjNEUx2jhQDnlfOCk2WuqnALcjhZens1CMNu62AqcINNVkIx+EBViBTD2H8IQ6x/
PmSsOmfI3PSBknJzh7G2T8wd2jABGuxYCtOVp1TgLbLbynvb+9Pi8/+HGoRpXbbNeLHBGThaxNxj
XYLh0c9BfIUr6wC+/8NVDh06RYreVuPW0QC47Z8IfXxozYXVUha++FPVLmrUZvCqpfYgyYb4ptOF
gOOBp7mHWeNOPI6/t+yC4IZXORHsofVNn9Dy7rCk/7eUgpu3JLgaywerfMZdzVY7pVtDZtfpQohf
ONBiQdXArun8xe2K9We7gkh+Jzu+HuCYjpkSVlGmNsMa4Qdk8Nls8dGSuiWBQHiXIPt93bdejwtM
Zw6Z1CDHQXYoH5JvACCEpV9DoWCvGfv1NWI6PKqXSeMgZQ6/aqWqh0JZ82OlaHkIbsx0bNSQpXiL
omh8qYfMn+PGs7rx7JNmOXa6ZTo4qrSHwGcAzsZQ9QbP8xKuqXe5vu6vhwb2DyQKk0xVOSwxWo4f
B2q/B/7gxhXZpc2qQ7cVpiOj8sxpe8h8oiY3exFNGihpJDsx02Q1WvadU+mvgPUusapoFMzFidft
CQxAO7ZvMhvNeWvFp7XMqiWmwXzqfGhZCLoztGnm2qG5ttcySLZmqQoPLkVdn8CU9uCsBxdGhzc1
asahFok2bmvJnpo+b8dPcuzd4J54eCw5XTcew/roslODXczJ1C1VnDZ/1GMUKECtQ5pWPtOBTo3M
WSt5uQDSyNN7p2uCqGf8Drrw9RfH3cOBvR6fmY54WnBcCMZWoQDQk5CBS3gBVLMEIRuasGvr47F1
0vLv3PashFIiusgbfr/Y62mo95pEDV01TNebsrDV6zCLZXugGi89BmcQCvXnCQBKclvINKpc1r2f
+FeH0/jY79FScj8kIuhzoE23e8H25majGn59aEO60dFWfmWJlM2q/4UqDxQmmzeAhbxDJXIKycqf
JVnTkEj2fP1jBif0Nf8eG0fMbUk6XKLYpYV4iAR1GDgvj/m4zjpU+HY+11CyjIMEoB/xQdoNiKQP
JgUdb9UDlsdKyO3EqU3uVil/u/3a7szc4Ng63GocwV9PJ1ybMit7I+YqR3eT3Kt0GFZd5xtaWwi4
DgMGB+/bKXXsULnll7KtP1/fVINH61Ar113Lyh6wLqJAHbV6wGEFhO1Q0DkKb2E685BYl2oOyNjF
qrBimBD8YNmxf9PKb/9/cVS3MsA7aYnF2d46ARj7YBV0p5BlGlrz2qz1Fjr2oERp2/lTx+y3QbIT
3wyHCB1p5YwewfUUS44aQZq1JzyMJehC6JrH61tqmrnmp6RvnC5vsSie4o9e14V1NuxRNZrmriXi
tMwL9AFjbJSuYC3pVKEZUYUbCPb65A0f0EFXrhVUENDABwBqqcd71/3QBHd1t8cWaBp+C6QvDGZN
oGHSdxg+wawDkUaAnUzW3Qxp5OvzN/jTP6CodM0kNA3hT/xsofNG4fSG+4uFhzIxJTuLZNhhd/t1
L35FKwuPONkA4EyfvysagBjbcqe6YRp6C0Mvh7bWrhIthl4qEBtjxjbfK8IZIpkuEJWRweXLXHdx
AaRV452B6szkjs2b9lXzVuTsMQsmYNHq4A5XyBMKbwhhTtfvbKtp7s7fy8Jz3vWLApgLqiIfZeXe
sql4n5V7pDCmVddc1p1Q6UEs6+IJD80+C8KZPl23R9PCaA7reSMfJ3974p+g2TyGFjIIX3k85XsF
YYPF62CodR0HZRHM3cqsreoMqV88z4UtwBC7T+aGX6EjosamcyCoivO/sEEffbOFHVypZ/7p0CLp
/FpToyqwBWJ4BJ0S3JUQNKc2g3Lh3unDYD46LopObWcRW8I8SXf25ac6nW7S/lim0qFRtSc8ixUZ
ogHgONz2LrTda5QynC91ai1ov062TNMu7srffOultu6Ahpqc/4p2uuV7eCLT6mjOCzwE76xl/fMV
uVShhCjWbqnE4Fo6sdYU9KzBfamNWc1Ok+NGlmCn62ZjGlrzWibkonLba+Oa5dCdXs59sIdBMy2J
5rY2t2iCoNDFfO7vpJ2+B9AtahL/26GZ62CoRrjSLpIA92ks9+IW99xfjvmSjoZqVTFWXYOZe54j
TxCP+r50QTxndnWp1/IQ6wbTMVEjrL3kfdL9gVxNTvq2Lg/WX3RMFF+YmGXu4vXJLkEKRYvvVZbv
ZCmDweh4qEUk3ao4beNx7Oqwk24QFXVwsP7Ctq++SN2du6TrSDv2za/qPBQ27iF83bv8maau+agF
JgqS1SP7VkKPLwQ5Kfri2r1maNPgWnbt/MEtx2xg3/Iua9B5Nz2B1PnXMVPXnLRorbQWZcO+eUng
hx0Fv6+zlmN0bHTNT4u6hWJZH1jfLa6gsCJws6mhbnG+ProhCuigqKqq+wXgBeu7rwgE0gSUymco
aIXAj+1lJsPS68godxNhSxx3+QXsT3MBMWf9uZNpv3PVMY2+nRlemGSQeURA9Zl9s2x3Df12eHLs
cu8uYhp8Oyy8GFymBZqE2n75ucGkQsW7KVQdhOKvr71p9G1PXowuilF4QCxl36ehdb1wCUgAxA5E
63aytuFIo6OjEgB/C5YG8pfasDQjGhODxXvTp10Rbdz913+EyYA0r6VzOQYzL+rvHACYW39Nggsq
4w0IJll7OvYJzXf9pqnLVtr19yotPzd09H5xZ15OgFCLT9e/YDhgUs2Du65JC/AsyV9j6bZvpjxg
53mFEqE1ijzyW/Czh37uxtc/ZtoWzaGXvGWC2fjYXLmPba+iyuNvupS/8ZqDiF6mw6hWqxnzIZ3z
H7RextuBQZwG8thfrv8Ag93qXFpqKgNZQub5R5+6fbQARx0uUNjZ2W3T6JpDT77TubRFvIMQyudF
OFOUTagEXp+64bTpaA5tu0MZMJ61TzCjT3MrI+rXMcrBqGLnH/OljKS1V5M1bLOOrkKEmy1wezdP
LOiKcFzIm9xCDdhu8ggnup0QEiBU/AsIYTqh0uKuYGZMafPUTPSxlV8aKMpyYYVpAaL5vH+izL2d
8vxyffUMbqKrNqlsENaKU+iTM7on4vWXQIjvvKdxNyWXYKx3LpQmC9D8ve4hTmODm/wJ7FqnsrDA
O+/ne1h302/QXB0yf0kKoI7zRK0yQjL6MGU8dgry2MATrWTvNm8yNM3JUTkhTt+49VOQ+c8CjYOi
r+6Hqn3buM5zkWeXrtp7NDdEYB2P5bY2pCm7Tv3oA1BU3sxT43/p5mEqTq4jd+XXTV/ZfuiLZOVJ
NiwcKeobp+Atl5QXD42NC/jk2Xt8I4Z91ym2WsuRAUK8+tH2ZALBeDWFYE/xdhKVYeN1gNZIU4rX
2lT9gAbHWw6Zj3DwU9QW6+FnUeQXlqtjGFamo7QC2VhIUEP/PSBJdUrbeozSei+pm96XyLZ6LzYC
ZYSlD8q8/FH07kffXr6km4AoLGuzqnTJP3tcnEUi0DrDj72nEy3H40GXl/nkyB8p+DfRdCXHD35C
rUPNCuwfUq25qG07qevv4L4Gm5MsfdAVQ6SkABvEzt7/AWa9Eid1wJatpA0cBgu+z355dtld3dLf
CSiQM8e9ZAhmTi2jRvBHkfQPLfd34qXJoLUg0HgCzDnbV1twsIZlXquTWtSe/KohwejIrbQggLIk
zvpN8Dp1nn1vzh6Zl1VgcuhFc8fcyrZ2iIZMn9Kcvyk67M1cJd9Qk5Re7HtkrtCX5ZRF/aYfK7+y
I4EHpJ2rt8FTdVgXa73GGhea/ATEvByirss+ZnklTrldZV/appyyqCO7lTnT17QjQToFqbLaof2V
WdNlO46l1vjQdM3b3P68z5JtMAWdJ6uQlmdJ0gc/8ejPI2ZlAl3wOPRfT8ym0bWYMM28kV3F0Ncy
FU8+t+zQzvECfX1w0wJp3j8By96QIPB/psx9M1nTwwAiaFENl64ZH6z+4LuJjv0a+8ArEn/1H0Hj
9wi1ScgdBu0DFVZ6asrkw/Xf8idKvhIIdMos6SfpULPE+jmTioB8t208qBdFjV/kwwLu8lkqcu64
P5afWNJYCw2hsz5ZYeu3U0C/dN6imjOBRlkBZiA0K4C1CBqHRYBw5XNBPl+fpmk/tcCRN0mPVF5M
P8ncujdNQpIbrxbTIW8Gzd/fGYT2tj8Ucl1+lgycMuBsz2+8ltMbf5SAnKIx+HzkV1AdQhasvHAS
4c4//2iVUieg0cLKPQjZ6wcSohfo1hodV43rZ2cvzUCLm9hBlCSF+zB1DT30A8g/hToc4auBJJB7
KBHuFK2KL7Ss9zhCTD9g+/+LRL7kjU2cBQoJ3Zp1eBHAZWqK+zLDebfwRnlImdEnes0uyXlf5q6X
QcByeHQAej/5mX3s9k90envhuGORO4U4W5VdXgLq/JadY8UgOtijVzKtknYZkMSV6HmjGXS/hvyC
YqmMJtrSW5qKPYWb17Mb0RsaM58Kp5it7Nx7zL4t0E4aZWxyNj1OFWWzWm6u+8PrgZT8YSp7seEu
FPcg+iDEeejXtyOIDMNCkrdtVcSJK+/nNTt07ACP59+GRbnDS8rxewSf1Cmz3OnWLuVertly/r8R
lOjlvABZoOl7lZ2XNr1jiRvc4tXyraL2qfWzFsqWwxwWNj1ExwmJxr9/S2GJVa5jg99Sut5psct3
djI3J57Vt/lBdA3ReyCz2SvrOaiyszvkUOkcC3V216E7FkX0/sem9cHxsi7iXIGQ+kJLKesh9JUa
62Ns1+Sfak82TnQoO9R43GC1Qo80dQ0W50CSQ+eLf9S4y2DpVk7XDILZFgu7MnVPsxd0O6MbXFyX
405SQC0rXovzbHVVFNC+/lF7bh8y7tBjNOdEL/wkaUEBh0cYmevsPTRL6nCxqotIh7vc8983a3nM
9/6p+tB25HVjZ9DtEU2U2Og9KTp/j/bJEKn0cs8osiWrkS7OQxO8hxLuR2i5QFYT/Ob50aZaold5
liXAwbR0svOUuRkk/9gSWm61U5M2xEC9q26qct/zVjs9J4DIgE0mubG65G0OCr2wT+rilLB6x+0M
cUqnnM/sYWg8uWDHWXHLyuYNA42lX3zPRX3b10PU1urX9bhu+pJ2WqvtzKp9awKrZBfcBsH3LvHu
W6kiSHjH1C/OIh8ern/J4Cl6qcdxJ5am8/abPI9HLsmqkKI6HaNHSOw4o+HH6M13Y9JAZSCd8YmK
fZSQnKWyieaaXNZVnMvlrdfxnUv567VLopd7vCxpMgFBiXOiVhzdaDSL4n2f+Oe+Y++K0bmMVvCx
5Nmn62v3+pma6PWfNKdZ0lbIJHaPPrrIqlG0DCvLcvmO6xtMWy/7OKJFlUTkVmxZ2Y9cBTEZN9Kh
pUXBt+7uclYdKscQvQI0N8ggqpUWqGy5F09tgR601Fo+Xl8nk41p1z3Hchq7dmDNwFFV5S2x5naK
fB5MTlyCKeuYMBLRqz7oIU/RxGIncZYyD4pOTg0BzXQ+Xf8RhkCp13uqtJqImnFIAVtkf4PuMPt9
Kqb8y+L2GWCnXnFz/Tsmo9Jcn+Jhs+8IMGw1KdWnxunbKM1Fe6hRg+gVniHz2AxJ+yQWoxexuR9C
mox79yfDEum9ecK217GsQYMKSvXqDkc3ax5DaG+XIkSzWy77kApZHOKlJXpJpxjqzHNdpF+ZrKz+
2viNkO8yWvjpTtgybITerLe6EIosHFw9IHdcPnDUD85tV/CDG7H5youTe171tjUn2Ig0sZw367Ik
EDGY1JfrRmQo6RK9Wa9IRlV2rLW/TqwsU3DQDaXVnfu0t+omzgjpiDxD4RCYlBB6zqCluXFrKeCQ
LsB8jEdE+m6281Nfd38I1vz9U9eVtWuS5gneRKi6VGzMLs6YT5e8L4+tpq33wrAWr8SOWyTxIHwk
zGws7tx0hSr49eV83bBtvQkm49OU94VIYtLP9MS68oLa2G0v7Ocerc2HkpetN8O4eedn+TwHYMcc
otodzlZG74q2uBTVeMbZI0Yh9iYQ47Hcoou1917ig728SuKmk/KNxTP2bs1SP05Zm0TKcefIGeWe
OuHrC0j0SpzbUxRea9uKlwIBeeVlctPmzfR2AKPpKa3cYxhjotfisqBN5YhaV6yyojqPDsnCsV/2
0vHrhvyPajvhALP0M3wWlTvrdurrDo+9KTsxQo7JXuLd6G9f8ZrSJ9Tuknie5AVI/iZc5+Hj0JMi
ROXwx3Vzfj2y/SPh3o0icOxFJvG6EnW2fbK+V5wVO6ei1/fa1hsxCR/ddZmx1/BFF1IaTfKwQusm
ciTst13GPaZ306/Yvv8igiaWlYyOcq246csksir0g6eBSnduFabRtfiMBxA0BKJMG4M5kj8AoOrf
ssTfa7553ZL+0W8ndVfg9Khgp4AlnGbm9m9XNynezR1g1Mc2WTt0cXBqAWCOTeaKlR+SwCO3okq6
nWBlWh7n78X3c8j78C052laVxzO1CICeqX8+NnftRT0IWo9PAWJTiRz5OHDR36aFOMbaA9G3v+cu
5TQPqUI0b8baOc2E5SffIu7Oyrx+Zrd18lqQPNq+lBg9tYPbxh8++7nMY+ku6HcgJEIb3V4fnWEP
9LbAdF1Vm7opuh2cFG9ME7VCUufVofxg+5r9YOVlMaVZEjNa/KibugiTtPs2UnrjMfGzBh/njqEa
4oXeDjhVfYWXYPgCEmDwmJZ+8abu/O7WxkU3JhlJjxWFENb+3vcqT9oA8OQgTkQLsdeuzS9Q36JR
Jm374KJpR53S8gOgZxYrrsbsg9MtPi5rxbcg6wFSTKqwSRu+s2oGM9NbAwnjklucJPEELW/gAtSS
pXcSQDB1C44DHi1TY+Ea7E/O3iHIYG56w6By06Xv5GzFHp5Kf0mP1A+JPx/rn7X1jsHablhLAUWP
rRxymSlGPzl53u7cb31s8b8VZltvGKSuylabVhjdKT4V3YyukklaYTlOl95afimvVDeeWnZyh8Gi
9d5BREQ6oH0lwNEqAytgQsszsafuMqUWqKDTXc4A03e2nXqRAVEt522Jl7ATA2omSW8Ta2tqPnd0
59XckKU8LQQ4ANuPicT4qfPWmt7kSN/8w/UIbxpayx+lXSY5AVTilKXIHhBrzEKuyh3fMA2uOXoP
8JIA4Mc9efkXe76Zm190TynCNLTu4LOE7HyKoV322Z7fDc3F3ktLhqH1JkIHWuB1EvAg9nIXYteu
E0Q5iMRDOU3HSsm2ztnerDAWp/SCeJCTd3KVt0bD2niHKhe23kWI28I8u0Acx1PQ4OrV9+CJUcHa
fr1uMgZr1/sHoQVc+qpZ3FMPNUZ3Lm8qoDbaVZ1Fu0eeb9qC7f8vHKqWwRgoZ4ZVUhUPREUOWP+l
M+7EBUME1XsJrWlglUUn9wTSA5BAP40ov1xfG0M20FnVld+AFb7AxBPfRrc+TjVQ1RFjdU5KEo72
HhOBaX00r00zu7YKGz+AZkAP9FHQ5qFL9g7FBkiVrVOrQ7IaYcHdhh8/qeUezNlxUvqfWPrbY2eP
y03K+qTS5MQg73d94UxGpfkzeHWoN0KH8xS0Y2Sr9a6lZaQ65z5f96KRYdf1VkNnYFLaULA7edLH
E9rD7DXHJq83GDZDwGq7w3pV3Vc+ZpEXRJX1Hifb06HF0TsMm2AoJ5dg5mCmAXjSu8Njc1TPfZiv
e41LBovSewwBoIPOw4xPNMtyl9LkBI+7yTO6g0sx+IXeZZjZXKUyxwqllNypckFvkRd5pH3bLurc
kIOOrXccVgX6jbtti+dkPbkgHlqdnS02rY+WgmnmtqpLwHDbkLdN+WthaUirY2UAvcmwahpJFo6x
W4J2e1yfs2Jn2Q1exbUEjNOb6h3b9k+AW9/Cw85QcLxUPH3Ph/z3dds0LYzmuL6vxiWpMPmu+CSH
72P1zlcPh4bW+wwrtx/F0GHojKN/KfjqBZ/G+dv1sQ3BQG807BgZVrJs056/dIMfzkAjXh/ZYOo6
eGkSKEkCDYBg0Pw3rk9BWd5W1dljy9kPsp1vGPZVRy+tfj46hQ07X9vqLmMX33n2XHVKycfrv8Gw
qXqrYTVYXmF7+A1kmkPXepirdxl6tK8Pblr67f8vkvsY+BQ0QB0Gd7NoQb/GsmOKpoE1H/VJsfLE
x7lH0CK7y5bSuaFZmz5fn7ZpTZy/p50DKD1xhTUf5bdSyHDmdcT8Q0BpW8cpoWM09ZTCgvtLxUMa
uLdgELkrqz1zN01e89IUwEuv8LHmtfel9u+U3Z9stkdNZRhcByU5dqtwtIEvJTYwSeW3tYqLwYkP
LbuOSVrrbHbTzsZhthx+ogrxn+CQBSk68fnY+Jsbv7BGD6pmvQggC7ta547Q2AMcsC33ysgGk9Th
R7ImvhOMWHenubcgbTQ/X5+1adxtK17MmqXo/wAEfUvX3UNfE9A7k50FNw29/f/F0BRK63NRYmhp
B28zMIF1tDlm5Trzej+C9TsQWGvKvrYo1fPuPAR7AJrtp79SWtDJ14NhXNBLtG0k/TpAtFuWZ79R
OwHXNLiWSCFGMwDH1Lg49d6nag2d6R4l753BTSuuOacA4wvvFjh/QORXoWwRdtm0c7YwTFzHjw2U
57gnYOLe/CkIxGUWbxPnGIDT1rsFW88CN3eOwalb3JTL17K4WxNvxw5NM9ccs8v71kt5hVPRdgcc
L8kanCZ3xxINS65jxjIg9XMKYd2TVOVlHsXZ4Xsub8jNOkysB9gdT0UYOqdfc8XDdcnDzvvoN+R0
3fcNNTQdKTapMht8Bx/wLPttyVGkw5Wpnts2RKW4D3ld/PTs6cv1j5l2QcupqUC9vyJFELvoCIsS
NeWhL7zxJiiWvSeM4HXH1XFj46rqKatBeSbbs+cDpKmGEw++FdmPpbbDrJ8jcayOpuPG5txnAMcX
sNepuZ24F6b5quIJdEg311fLcPZzNE/uaJvQjufQwfDeS3++5dOHqXuq1I+JDDuVbcOG6Dgxl0kP
Pcz4RJff8vXrRD9Wau8SbrAsHSDmzr3HAgtjV4t151tfawsyEPXPUownu4+K4hDw19bRYaXf5+UE
lozTmP3wQIG9OXeOK7ncSwUGF9TxYIA34Hj5fzj7st24ca7bJxJAiqKGW6kGT7GTchInuRESp1vU
RJGiSJF6+rPqv2rU+coGfNMIgrRUIrk397D2WiLlu9Gp3UyKR0jB34otPelJv2MXVxzIJSIMbPDj
QiNR7Mdm8E++HpbP1m8fA2pcosBScAqnvUBDacVEi93paOb9Xgea+x0tuvzv24f12ipdmDbgHyqK
g8j3dRPMsfVpd8NDE5dkjLYDfsH0+e33XDtVF4Fztg7oMkiW71ud/uq3wh+hbe4ql417ase2TEi9
3htG3ynuXbHBS3xYt7kpS7jP934ab5qOv+br9qOBts6WrI9FT98r+lwzxAtb76GYkuXtlO3DIqaq
zckM3jAQtQWHYPXtlbtyyP4/kJhanVdyyPYFAPF3SVYkt6PCZNPHnn7er/8EemDTFzXQ8emeZIE8
8nrw9kYPRfExlAa5BIbNrF2hg8XSXTQvVRelQDbHR5ALfOwKv4SFpWQ2tMiGZB+nsz2QcQLT3xaJ
fz62OOdd/+/iDHMPCcic7/OBsvUOQuMbSp6s9eKdY3ptb89//58XTMRDZDKsHNKz27Jr8Kf7DGz0
L2///Cs2dwkqio0QHkz0fB8Gegz1j3aa7tuM78jG7lmbPjjeffCMXlh3k4JG1qaG7xuLcT5wkpyZ
I8nHMvpLGBHlyhsTF8k+qVtfHHJppf+EzHhI3/G0V3zgJaG7RYVsHWKW7E2X3ZJ0fI2z7UhH+sSi
7Z1v+J+vyIpLJJHN6Zx3Ikr2eVzn9Q1xdn4IdIhOWxyzpxQz5MnN25t+7U0XBm271HfzhtWaaPuU
qv7QTwUt7Qb6i/MfPvaSs9v9z7kNyvUqGUOy19bc1sQ+12v2GSO8T4IlH5JnwJKdP/A/72ji2KM7
Eyf70XP3uU309MCg1vfeJ/xP08PjL2x7Iit0SjI8Ph5q86evyfyDYwT0+8cW6MKwRxqBo7UnyT61
PSshwLbu41lFHXTO86USeY//fuxNFxf4UmxuG5t5fEZg+8ks/K7ma1OOcnpAgemd/PF/3qZYqwvz
NnldB5v58Tnvxa96VHeg4n1GQeNEAYSkfHgP1HDtPRcJdg78jBkgY/1subuJ2y+Y6V9QlKVHupjP
/by8UxC/tvUXlzbpEbLZdIpB/cb6Oz0zUkYNbo63N+R8gP6/EkRWXKJfgepthtjx5bQlm/+6IW7e
d9EwfkISNXykbo1XXNj4OPlZ8yRfTj0aZDchiptqSJHJvP0BV3bhEvq6zi5ru0XG+zy0Bc4u+Q25
1r21btgBxLb3nhzfftG1lbqw8GUhC51aupwKu23gYhpkFYa1uWXWxIe3X3Flqy/xXwlbQqIggHMS
BUp6zuW0cgWkOz729Asrr4leTbeu+AAOTjgUQlRZ5PHL2w8/r8L/OkcXhj1BsqMhm4j3xIZvhIib
tXNfinW+BWfCB3//hV3H48znBBoFp0m1N6GQdTk0ULR6+/dfW/oLY16azdeK1u6kItJUo+3nKjTi
vZHIa2fnwobrNa8DFD/MScS23k/SSfAwz9uBhXdrOFc+4BLU1WYp9WS15pRED7b+J3uvH3ftuRfW
u8iky4VU2akp6L8kTeW+85n82JZeIrd8l/Ve9DXWhab7Qi6fuiR/x1yv/e4Lc43TJNjJEjxaRKX1
8U0jPugzLzFaBrGcrns/n6atvWdu/Y6p4BoiyO+146799PPf/yeWgLvMBbf5fAJbCx0+0ULH9sTk
qtKvbx/2K8Z6Cc7SWrLRL3I+pSo9RdL8WDGBCG3qHyp6b4rkyom/5HxvFktJ3RN9wtT347pA+iMa
0ttFYEbw7W+4tkgXBmtmkA6NnuqTX0YNhYnZl4b2H7uysgt7JSB4HtcwzSejCogNmfWXTdh7WfiV
1b8Ea6m6KzAHtuLhRodjRIrpJsTG3s1FOoGSopvfMa4rW3CJ2Mqj1MUQAdenXGnwf27AM/hqlTF5
TVow5u/e3ocr9+8lckswEhdTMtnTFAGDTkFAksUvo9a3vonvWcxPH3vNhTk3KFG2VLHk5Ga+S/X0
c1jnOzWle2Q+zY4DJ/D2e64t2vnv/2N7A9JQY9bOn0BntGsWV+pxQjP/PWT9tcdfmLbhGFpcQB93
Qug4lIhT4yqh0pUiGt7jObl2vC5uYo7xMGtqpU8q0/fn/PAcXWepO+CMffvYIl3cxOkwsDjphD/Z
6HNKVNlJUaZL+jHLvoRyrTk3/Zgaf+q7QlWagxaNZu5j0XR6Ydkc0n9USrgNSqO6KWOTuG+GdeYd
x3Flfy8BW3WqltQKqU+6mb5j9u81X+RRUPdep+aK17uEbY1jiO1i6vjU03rY1UMi0OB49+nnO/1/
BHGXoC05KNf2c85OjR2+Di7dO8yNM97ue5XfnLmVLBvfsefiyqsu7JmHEKIQ4vjUEeR/Iz2CIqQC
BP2XSeVxKuyXupXfJ9j32yf22uvO+/Ufs4bA9aS0S9gJecEpDA6SfvohW8wjaTH/c/4yag/mY2Mi
WXEJ6oLCeLFsrlaIEBS+T2Tt9GUzXL1XDrhi45dd6ZSDoh7UZ8OpJtN3ltubc1Xj/DkzBiI+ZoaX
zWkdNyoFkng4pf0CeSWWj7vERu8hG68ZyoWXWjDYrTyN1Wnps7/rVPyNx0iWbd6/d8tee8GFj0rM
zLScKTzt1sPT5ttxERLoF/3e+ly5+C6BagsF64sinT4tdPlBaHLXbeMRCWJTSszXZ03xTuvp2nsu
PFaUzYpBiup8lsKRNdl+dOZPNvA7/n+oyvdec8WzXCLXwDpXZ3Gs1WkANKZcLFFVF7b3fPqV3bjE
rrW1QyIr1wmexfnSGwhNgNK7PWx0Fh8L+C9BbImLWOLXVZ2g2PPHyWXZCQdJl7f9xxWDu0SvhZQz
N/XSntoUtR7cRsW6PqOo+GMA29Dbr7i2ARcuqh4CeEb5NJ2iYuvvGjrO92Rs35v5ufb089//xwHW
A/jsN8bsKbb8H2i7tP0Xu02h//z2j79ySC+Zt2rWTjnEaeXprMt2Dvmt7g/guH8scvWQsHfn1q7t
w4VVp4McwVS2LSeMv26+HNqNoj+HMnLZiy7/aoZCfH37i64t2GV+QZH2JmLaTi7MvKQBPKBzEB+M
Ay/JtwKvozoMcjqlAPVXbbqRb+TMNzq37fTn7Q+4YnKXELdunA0vZCdPlHW20h70jjWqx2U+vjsV
d2U3LoFufBvdzPgsT/O6PaUoTJ/7NbgOD+dc72NfcT5w/zm3IiC+RKgwnlZEtN2k78jIH2zG37tJ
r63S+dP+8/wu29ZEdvV4YtvYVsBxQOYBXWZIVpr3JHKvrdKFYTcuUusSY5VUE31etGkOCA4f2qQ3
OzMO399ep2svubDv1qbExLmSJwKSw3tfNOorIo963zd83cU2bt+rel970YVdgDFx3Zakb09wV0/g
TbkVfHs5V1pV9x4W4tqeXNx4qdoKY0BLf6KqZS+o4LdVUYToFSjcaff2cl15xSXGTORRZ9IsFiee
sfuV+r5CVF1GOf7w9guuuI9LnNnaN26dpk2cPGF3snC/u95/e/vRV6L0S4Iy15DBgbSK7G2alGv4
IvzD3D+07haZACbh9P6d1yTp2av+j3zgEnIGZvp0W8B+u1e9j3W3k+BxjZ+BQned2cnRJU2+Q8QG
dvQKKi/FHJdguhEJNI7BCZTFJQoQBGM+Wk9JI8oCrBGLBqFtGomw97qeGrD2mq4H69aYANK0AyY/
bk4ph9pjW0HtOaV/QoDD/0uACYyaJ9msCuq0rTI+/ZEqM+pfYWrXSZQBUjv1a9wXi7nTy+qbtRQM
dbM7wnzermUOHrRGVS10qTz0wHig+2WK+7tVp3zED9XEtN/iyEo9lyxiHIJMvU18TEpvQ90kYLHL
ihqRS05z1LK6USTu89I2kWQlB0g0f6jzNCzfmYXWedVTsCytEWn/duM2rb7qs3xgwHeOKqJHDAkk
m7ztU7bJU5avetv23dbJ4XUTgWi9i+PM+/kRMZ+NI0zjttE8QFcvPctIRnrk6nOI2LjMEGqHv4or
0B/HTV+iN8/FXw/qAbvv0M3rt2MabW32YwWMxPEvTgxoLlS5h57tvB9nJGDzji1LOz8qP8gIuTbp
wOpSiXl2y0tYBhD6I70cO/IsGEujn6AlNEA2mqROMl+JYZ7QM6y7qF/GG2uE5f+aDtpNUTm5qePQ
flV5kx1pJ+CcSjKHLKTHaDDUQRplY/X42k1crmPZexrSaDevMk3EM0aeG3qfxRlY/HNfdGVstYf0
etyu2cmIbUpvaDt03b+O5l3xuyA1HnVA1If+cTnr3o2sWgcpgKGCFpyDcgORsEExTYW5T9TSoqwP
yfg6HcowoLyj7/qh2/hyCNHQGFGacRsQxRc0a1HSFWvPw2MhatX2h2izms6lqaNgvwPkXQT8Owwd
jD8BTCJ6riIiEv6aQRF9bfYNB3fdY0T7eBjuCe85/x1FzUK7Q7Qujv9ap0H1SckE0NCnZDbJ8lUP
0DS4V6NP21uTJpMBseVaM/13VpapvhLA1my0XKMRW5jmkXNPnK/52O/liBm+sYR2S6OXXd5RuT0X
LBGsKUHjk/g/Ki4G0TwoXjvxaVQryNp3tCat6Sro/LEwlFTONaYEGlpz5ve4TNKcPkSa94QcZD7l
20Or5iFeS1/U7dTekE7q/Ec/gJM5P3BCpcL+1y2/yYWVC9mBrlaAw2BlLP8ZWSdccl/HddJnO4fi
c4SNTepMPbk8kewWME1iHlOjInc0zTQt9865vp4PMot49qAjlhZfB1Fz+kIE2Yq5LAyOGCYcYvTK
yNQLfzcMoE7tcKtujn4HAyVZf2Qzj+q1GmMj6+eCBzb/kWKxC/j2TbHWj1NdxEjhoIb3fxSPM13B
KCmV0J97iNsOTeX1oppQScnCHEpKRT7uZRG0+JvHCH1kKbUyMYZ9MBdrf4NuqxcPsXd1ve50a7bt
TqWFan5NMtHhBHmgYdnNLagluwObtzl/yry0y7cVSWp+l6Ugy252Xmyz+VbHIn2gEEdPHu3QJaN9
qrPcoVsObeXNt+Uwp23/nIHqQjzzlBGHdr3tMFE5wxl2rPRJoJ2sthXPOVIcm3p9DbpRjOzbRYNw
C1pfkVnvuUW7oSnzpFbyL/aF6G9tF1P2PV97l++kgOzbjlGzNrvg3Wgqu1LdP3SACtzZBg4rKcNi
Wz5WE1Ss2y+iaHpziDdJBzRHIC2Dcd5uCePrlIB5QEN/fRWyu814KIon8MLOoHWU7dAg4ZRTK0y9
g6azWl8jAl7y745DwvrflthGf5nSPIHAM6hE1+mO9Vyv/8h2Ss0LVCza7l+dDyH/5Qz4sOM9YhRC
0VKq5+bghiamoSr0KMmLGgLBYG6RCPhlOtV+PFlWRFCqjhqe1roEB8MyfU5IovtHFAvF9oXkho2i
imiQ/t8GdPbqJDmWzuxUAuKB05hO2UL2OTMsr6alHtqkjD2R3pTDqhWVpe1jsElSKai6m01RF3Up
NqfSvzJfZmjKjKsDX31bbKo/9ug84GIcHWu7x9Eh2anGgGEYzJiqRebPaQqRwvuBmTn64UAFM/3Q
ugviFrrA/UrLubaOJIfaauY/r7QOfrvVUAKD0EsCt+mfYpK1Ndu18ZCjYT7maibQA0euM0IfVm4a
CwHWkbQvW0a5VOUKePi0HjHMb1l+EBrCVvn3QMDkoT6Z2NCuezCJ8T6+bwHynpYqdQRzak21Jvrs
EcH72vmjblWWjGVkVxv+oaZh+SOgDDQPO2D9bXYrF83tbkziTPcl5OInfWy6eQY3DIKOmfxtQzOg
GtHFkYtLs63bb5+Pjt4aUifw0rbrmlwcAQ8k9VeIZ85n+nTWF2wsU2WX6WhG2c47B7J1d8xgTVml
eDS1/K4r5MBjiBRQ3DrlmNIB0ATw9lj/ouowHgeaJdm+AWxSJfsNfi+pWkBQy4F61fFyJoh/t7Lt
5Aa2AN4v/ABhMRF+FRDgZpXsM5CW3alijWAn6bZNaCdICx3FW+8IsadZKRap0o1AvbUH9FfR8Ssn
1idzWhqfWK8h4RYBTnRnkc1BiU4wiIY/eOE130rV5OvKDti+YD8LgcLEH8izNTzHpeKG5G6J8rzZ
ZT03M+ahs86OR57VUv3BdulE7WdJtrEkbdRTcmhasv3M69j9jkE5AforESjENnYjy9I4PsBlbF1a
yQxX3ImNhE7jESIFXXqsW6rHh1oNjXhqHO8ngmaoDxgisBbL9tC1INXFSWBDo3ZbznC55sE2Dl27
KOqwHgSqjD8Sxbwo18LO5IZwkd7Rs1gFaADyLnEIIq2C1FPpEAOOiEp8jWuq8p1zWXMLRjjPBNBK
2tJHiUsgPXZd4MUO0aPHWcc9YuvPtJt88tQXiDj7XeFx9b5CsWJuvzRDTUUoRQIZ422vSfay+rhN
n3EmxfaTbTFbs6pQXeaT3dLUnQADTG7DJiqInsjpE1SPEvkb4kp6zcopicDcU2aNC8iz3aro8sk3
xNw5EICZBFo1hLuoGuIIfgQIBrOAl7VueBdLYCcy0vzj5oLrr6Pou+RmHbZYm9u4y2AqB7ngIgcx
eJd10Z/GFWde8ybpQ72WRaG7+lPklJb/mKBiZUrdt2xyu5iTgCCxaCPg1g1NcdqIsYw6xAqwvRRV
ATvyT3LZouVv5iRCW5BOOwtiG8RPo/h33IQ08lFulBhf0m7MN/8wZL5he5UzZZIdEDiTX488aTjp
yrE2uYvKJU1Xwm/92sbyEbgiE51iKdrhJXSe9qaUW0tTjD2H3sr8NoV39foBNJBCfIn0sN0LYnIQ
R4sZ+3lydsvHh2bpGg1gf90p1t/G+bqw8QhRHteqO9EUSv2Zkxjp4w48MBSay0UuMzvfzfhP76pZ
Ymemm6EDeHK7mep0id0e961Q6XFopbVqj3jFKIfw3vK5P3Ib0cGd8pDOcbEvmE164E5Cssg7tISV
2CrZ0ELYAwBnv6OtIxUiUNn5nSkkd19yuXTJUsZLXbRDFeDPI7ujrEVGghrDkoS22s7hDqREtppA
tnzJCy76w9bna9Mcetsi3SkXuW71gDjHpeD3IghgxN+Nz8rgEMKPFC9wRnr8HmPGpiU3Y9+z1e2F
ax386LIOyQZuYZHV23ybzw3yr9seUbiiB8sNy9RhEtEC4YyOMLYlqNgNEqOK+B6HO0wyxIFdCa4g
k99Dy546gV0BA/PnTK6Gv2xUKWwnyXARi66Jh4A8rFD8EFA7Az960sNUX82yZu1vkdpG5GUKOlIG
Y6arynVFJvC8vap4HtiXXGwI1Ha5ExH/Tpu1Gz53FqqnT0qQhv2wSvXjqTe2jsmh6NccGVa7QRyn
rwaHZmRaDowMoIIZ8hWoJvRz0OnOdkvd9gPfOUS4iF9k7TCsk3I3LWMJQTRnHofU0wFKEMOUjl9A
IoGYA4NJLnHTLvadbuQehKQWuVFAUBTFu2HobX6sucmgBzXUJNuKykob0h8OnmH7OSBctC+OyDo0
GNRGxPGtE33Ruz3zsHUIc5C1mZbn4ILt75ts2JJ/GbFJO5UbrB9yOX6kOhV7lxEiwdy3xLVKPjOG
U7SWPYjwQl9OaWxAzJH6qehVlbbN5P8maYvk42bLfIx7dio40O0lvl2CO4qKjncUl1Rsm1cNGVn6
hS5nkt6yh0/eJcOE/2Xs4qbG7JfsvZ53hc0KL8sxSQJv9v0E5vvXdWtX+PF01lAPowtv6/k1LmbR
UmSJUgZSSd96o+9C27eJLBcUAXTxKNAMM3cqwUnjQFal0CUhNIyG4FOz9Dz2KPp2/BuNuoFacT27
MPBq7gnGRsqaTXP+tcPV0alKCRySczlhNfkRvCU4Vp3AHf6TrPMUf94ocpM7hlASnP9Z4YblUSZy
jh/tvPXrUspmzrpPQoRAdoFDgwKxOx+4ui98ZidVNluL6uthjhjrXnUGgfWoTFH0D0+dxnQmorgm
odGvlSVTfp+FZrbDcVnrZHtBnNw0czkqBC66PBN+mpc40craMlmbHNCUQafnAeyJ0A7ipmOU2l91
oaMpfgSisI8eowTR3oy01BMt23L0jDUc7CvrN9tamj2PmepWV6puU9sXnM4V/r1rgYdTENbLITR/
r2JZIO6T6ThGUbnOa/pPHfUSCQBDzSRUM1HE8SpGSYdZCDeDtROi9IWIpD+qfLNIoiLo9GXhMAqM
O90P2TJARV1abSN4hBnZN4dwWJE4DR00B0n4A6FtqF8LQqGNVU7LRkdz68fCA90W0kEja9S6j3Ex
w3aMeIGA1mTVToVMR8dCRo15BoZg4zEUZOVgS86W9Ung2G2hbBhaz6Ts8poWtsRvXqOvva/D+t3k
TXSuYgtt5ieH4tT8CCKQzP48NyvVWAqN4O5ljJPF5DvEj1N6Ino7T6hC1gQJXdlR2yCLatikw0uO
9K7+lC6SwLpAxg/QFUc+Ck48r3S6QJ40Us0xi+oRkaTpbN3e8AZdxadhg1JN2AmCCsdQMQzaCkSP
SzP2j0sCJRhT1YH14UHSJY6/xSM14ThsbbNFVbrF3DwnQmz1ExCfqhA70BzPgDkMJMZzyo2mi9Iv
UyMQj1Q0LK2DHM6M+gZuUOLBvIT82E2nFflEPd8tC9IyGHENFqjScr9Nd1tq1sCRyYOFz4Bmp68R
o2YAgaQIvTYw5B2QECEkL60iQRO4gTgjPybOkLEiJZCsRk6GFKlOqrFWkHREyR1B3rPJMHy6VKRG
HPuHElVovusQOEcY5IyS+Ez+C1cz27JrMKNu8KNQapuqpJjploBi0+j4O0xxRtUjrRdUL0qN4XWd
VjNCWLQQfDs1TxPChpZXHHjGDJQlso0wCaARcfavAe58u5uk7rsngVA5/AxucLzExtkEISJY+vQh
tzGnn3M+hDXsMeQvxY8W/L5T/kSKGpTbexUpZODHmY5FG+4igtZRvF9mvvDxELcCGkHHxDIbUE3J
iBmn0uLiSOXtSHOQL+Gfi2+IqHFHVVpNQuf71YO2jR6zGOp73Q3sADQgWEZr/bLz3lKnK9FQtfQV
Qkm7fMVQTkfkd0zogF+jHDhKovq2U7GnzU2EAQ8/Py9Nk35evMzSpzQFhftUsUggntilhmAGcZqX
2qenpJi8dFWLStW+TZvc1mhhiM7eGgdc5X5loR8gKjUBlwvkSwciSd5gX8YS+ZVCMyvpTPQzT1l8
yFPzvMbE11XH+oH9jdp+tQZyUwJhZJkpx5m8dWJGVgxnv0zD5xy6G+1vLUHbfZfiENVngYkmgaH1
xmlUJ3H3dFt/mCjt6c91RmiD10NvNrgyjxsaPa+ugdodes2LGaCAMbiOHXAFylrdWBKtrv5a885P
X72BdPArWnuRblGn18vyb7/0MX4IZjKhwTtwYu4zjguw2KNZBGjjfpz62D/GuIBhXUWxLIktCa62
IexrRjxrDlPKpm6rCkgqNb9B1spzLMe0pe18ix8MZ1qtvAnxmSh/0HsOQcb4eQ0FgCSVNxx1LYYC
DYxP5y77A5ZWDj8laSSTb4hu11YjicNs7SE/82+gaaW36aj6aGPbng1C81ANyIOQQcULQpgRyYV+
WlA4AG2MQsbZHNqmQ5erwuYkww+eEl+cCGqI7Ws8uimcdLSMUKnIkBiITwn4fdPvStZF81f3GH4A
pGawqwPjR6RD8aUAd7d7wWGVAdX7nOWfUIDapgdvO/+7d7jPa+Tcbiv2wVqcRcRnXUE+QcpxITcN
y4L7PfQc11A8pLTeFV1fwI/XQnd6VweRzMhsY+1QLEPpZAAkzLS5f2k4Eh1WYW896mw+xH5/HgUm
yN5yOYCKCxPnYf7Xzm0KVTGIt6a/yYba2DdQL3cW9RoCf7Xe1XEGlaIqc92S3yEAoM+jXJpsZyg3
uMFmhMLlJmiLhUXxMQJdoiVZFUnklA/1OHtoD+reHthGWyxLk6cN9JRC6stmmef2vkHmYW7RVwCR
EY3pFCp88OiqTjrT7Ysi2n7Utex/ic5ho3qrk+i+16A7wX0fR4Zg2hhkoyi+z6aaTOqG2wDJwKcV
KeQ9S9r+E18UUoqktvKuGZMMpSE+L7/S1eff6m2MX5Cip6+cgMZ9VxDnbuYB8wSotUS4qiYqjymo
/cbKw9UvRwsOKoIVFSiM4XZ5HkeuQ1XrOf418+C+jNzaB0Xq3KDhC6URVIM8myu0ouwBMjz2INio
HjdIm7D92vH1H9S9k+IZKl88PTGQTSKXRsGq28frZNxeNgqNHlSMFdRc4/m2YIEhBK571KTWZit4
2blJ/plJxJdXAP3P/cYZld4DyspK7XoYCyoRxaqno9yiYj5uQdDtLl9AT475wYklNzG4FnVZ2FqQ
O5gdaI0AtejiXb1o+WPggTTHCePvqDukU1J2c5HNuxj1sdfZk3AHQeHgSygHML2Tq9VPBZ3m7Dwf
w79P4Br5I6MFM1hkM0lXNbhDsr3tk/YHH0iOsdesWUW5UJ2Pj5pYsCkz0/SfQRNgHGQZeM8+FbPi
zwS8m1tJhn6QNyE07BOKivGfjuZweYiEijtmYMAlZmtjo5EubTy7GdGBkDezn63ewxBTuivCxh8t
ulbpI3c9uMSgLcrBlI52zLOSoWtLtsSdLBkQrXdRt3RFGQ+IABF2+Omb9SO20w/9WFSy9R2/zZq+
7qpBEbmUGDxrdEWtbUCxGjf232Sb7PyEkrpWaOeY+AXpSEigiRXMsMuHLbxQlS3bbkNxju8W5DR9
ZbNZi4eUFp4dF4b4+1hw8J2iPJNhkBTyGNZDEHXG9QdHv3nw6Lkg+H3rMRJd0pzQZ0S5uM/Ax9og
0BTtFt8k56LHXiKTfzQcxe2dBq6PVZuSzJYgGuy2Gx9Nkld1vGLv0YwHkrfhmYGebEBppWldDInU
SHBz62wc/mVuKLo712GU9mZGp6MtZdZ1/lMTnZcKxYu538WZTG4SkK33VZa57IklvDv1vhntIR47
nNqsIUgYdZcqf+siRxPUaROHiQ8ZIr+DE8C/KaZ+mP6BwqL4miep0SAyXWd2wIw5lN4K1rb80K3c
h0pHECG7y7WfHxKDg3IjEOHoL1BQ4I9D/v84OpPlSJUkin4RZgRTwBZyVmoqDVXSBis9qZiCMYAA
vr5P9rKtn6mkTIhwv/f49TwMDmaT0XM9DTkuSFBT5UfF9CFKqPjE701x13lbjtBouPkv2zIFt0vc
191+5MaOEs92piZJNxuDQlWjFKSVrducOOwTcLmhGVp5J/A6t2kiWuMjvam+R8LABHhmCwWP/9CW
zkPuz9l5XXAxdn1U5dgnniU+3YZtYAQMh1rsvapfCj48bjkcHs99FXPqvmZd3s5Xk4/ecg4xNvuj
GPTyCiXdPLLnwQ+eMtfwandADuV+pBnkH++9sDp2alKEz2zB9pgqxd9NzaRfHbOoPB46KvvfUx2J
n1x2wddSBHnKbTflTvk4hgVB+QgfBYtcqfNF4jH75iVN7wzmTlTNWFwQNE36MQ0YD/HWpXP1qtF7
/6lplt2OcFJ/urj24HE1jYHflQiHBNQ8TKXDvtbYbLb36nt5oJJWzPb4bixpuDQ7cLTqUnZyhQXw
8k4kwHBjvhtHVr/GjqwqteOvtNefDqdgu6MUcfonjRm3cjRpy2cZIBteTnrK6r84Cz4fFjWTONv8
N17cVcO6XoPFlUj63Nn4YPxqdhJlfZq+rFR7K0sLEc/iwc01l9Xs+Q+1y3lOH347+Lkd/fqkam+Z
zpldrd0uvR1ee63D8rPbwuqjoMobvquOLR0nHEv7cVtY/5w4LemC8daH7qNgWegUO+APV49MJpKm
GY08UIKWf5Y2nx5bb5n/MGza0EpHVktpPi+udwxCO/+pdSXR2nGHy3hTLqZqBt+cYETNF3pBK4q1
prtIQtvVFwINiuZA0ED/PQrH60jpdYKtOfaD8BcKwXQWl5Eoim8FNfQsqIq82O7JwD7osOmnOwf0
55zRlDf/tT07IGivfeeOCTb9a9WomYeg3aLgVNVFZH950+wMf7ysEOoA6RZSpPTKva+WcWT5GRcQ
7nI19mpP/CfXoD1W3NwUbWAxTh8s/wVlQ7vScuTTJ42DVX9XDbbqN2nsrt5XdbMmgoDd54qFF25s
FXXb/DICy/mInRWU9ymBl/PRytwuPy3TkAanPmBDa+Js9ioTxezgo40T1p+cHH7g0G58cvdr6cj2
VLvT5p2HVPMjB8kE/26EsrCvrjWXkqcls6q9nqSqd1PmVNs1rShbipjmvij3lY/mf6QeCYokc/yu
4Xdr9FNYmeo/Qf8WXtYl1W5StAAvVP1rvtzXS4iWCrQQcFTSX0ePmjJcvc51WDCUIKO8rM2xWLcp
GhLP8Rkvn0DV+i9HyKg7IieL7bNdSh4evUbdGndDqK8F91BGuN+QfhZe1D3aCA7DHcIC18XcDqLf
CyLuSvrJnpXkiBeWYKpYkBK/LlRrfVNxLodp0/4bC6cdo+NEetrwJwzzSnd/1slzSvW4sErSMddR
2XZXTodWb0jE38vWNDknTc9Y6UVZtl4NCTltLZe4ZxKbZYTwe1axPGK4N+Kh8AWDlVMPYfStJmz+
exrtioI+DNG3g9Xa2iSsaGK62CdYJH8EB7Ei5mcQ0ZKyamjUQ6pquaOiUc5uXG6kPF1v9t456bDs
jIqQ8YIo9bjSM5GjB2OnNncsHJoztJPK8nZOT4b8iYDj6KlwnE0e03nTDw7PfL73l25FwMxsy0sm
LBJ0xqlspnhrc7Yok9OI1arnQE8noWTVPjVg8hANbtS+0+4vj3IT/Td3gffHjka1PdddQH+uxrED
iW1WF8ddKjyzirh5Fu6OrkfaU9Uu4gUhsJxOdoSceV6BWqzEH13l8T5nTrbLjCwv7a2Mvsu30WWK
V/rdC2VWmu5rZ5D1n2kMR+7PMA1e2FnsPOnWUu5etVI6czx3RcS+M+F2AZeuLptr2c9i4QjLtf04
NU5Vv+itaM9r2Kr6sdZyKC5RnyJ3GL9OzQlgklhlzWzC7CbQCNO8F+Hg6Nix2MMQU9A4264rb68C
exoataMuVdRTMnDLfRkEmbofi1Biysw291+XFawPw4l02lgjXldn9pY7BLvzPZV7byTxcTd4SlT7
rIGmOAXuTLWzESz/gnYZ/ltLFV2r2VZb3C7Y6U9lJYPfAQvrqvcQc+qn9Lryfu5y/N+eV9e+t4Tk
3I2xFbkBVero1w2nIQROWt3t2tS3Ba8yXTp9ZN1JPiErFCb8o7rB2z4bmfpZnvBsZ41MjKOzjRn9
MXusG4N4vAcSqptH/M4y20Wys+TZscdJ/dA+ztHjapOPn3hm5GATheVNLy2igHofpYysQ8P8hTyM
a4EUt2RF9N7YddTdZ1G0fOaDNW8HbQXZ8tatwlRfVVQrG2G6lxZsV2VkKHRi1074fosMGACMHCH+
BqZsHin5zHhEpsrDJ7YCMXK8q7eU1RlJFhHe+7jMgR1cK2+aMDYXkxv3ZJZStWf6mLHZb+yPLw66
cnuH2AbXuMdl1nzcFk5MfmTdDRWfY3Tgxh0bB0n5chph7z1jD9lOIWO/TZnI5LmoPTfbBZEz/wn6
Wf7HMeRQ1Q6hNe71wC+X2FY3noEKWAJGXuZe06Sme1qPLjpbS5OKY94Zl2Wg8xSWgGw5ekX/oDs5
bTvlyGG6hn2KeMxabtUX1wZWodx3g5UNe9/Y2fhkkKyzvzXdovVopcVNKmzRnl7Ybr3cWY7pHoqo
Wf4yGGYDEBgD2TxDA41I0tvsXlg+v41npaZN3nNF8f/imPMgbZSB996y1o9VJzcWWNXp8Az3FV0c
zPFw55a2cBOvScv1ic1M7dvGp1IkpsvyXedqtGOL4u7LpVI+iQ2A6m/BU9meFtpote+kHP7WofFe
DXETVwDW6F8ksvF1hDF67ogSeKlV3Vjx5g32H1ZQUWsZU23ftHQ4C7Ry+ZMhq+fJo//+l6qyydC/
6+59LYoo/Clptd1j3/hSJFiKdN9Izdm3aVa0x6nbiitbBaW5CejNw4b3/A3PSqWWwsDsSE2mrZjz
fj2H1BGHrIdbOBEot2FWLDpobfdgWA/YP8oy1LOL9htJeQoLki0EBu2SYOr0LQfLhmllU27RZq2q
YuuF0O9jyM73LOJ9u5Gz2W5UM/ZAV476yMbTsjpmc2/MLvKW6jlc2VHEOWrdzUFa/qcYZzp744K0
OprMTiFxcfRWd5nPnU0ptlO2Lt3L2OphvmSTZIn0slXj36Ag7mvqWvOGSu3tR+G2HuLyNNm/p4ID
k+1e8r9x9gZxSJnPGJJqc6moqQ397WR7bmMnAuUw2nl2l5XXDHAdD2TOuPrxWLx3eqybAuzpcdin
kZsFCU9cCOaSL92eTeLQBilCyINfFMO8z6j4dAIs2PoHogyn8lLPY3HNdaPMAfnd3qH6zR6+0rCt
u61zsnVfQSNlGPfB5p8Qqtr3jqoESdtMtR2noCmE1EzNcO3MrfBDaAQ4UyE9EuEjzL2GKrArqvEh
8PdjKvMnHc3ZnPCL5XZs24w5eZ3JvtlphnlAOc0G1TZoHLNbvUW5OyvYihd87PLR6cImf8BA7vVx
KHo3PUBAlfX9IrupPU2sEz1km0hR83sKmDAa89dB8uA5abQ+1CZycuLKF3lyOhtAOyNP/FlBEV7S
thSv4C6O2efawkCwO+jQstZDnbhwdlXs6kldo5psQNiyLCtPSJ6ZffZkYOpE6T5842SUePBbSfGJ
EsXeEDzGv3zNSNjkHwafNtuFWk4zyUPXWM0QrzfRcuf2ZjEJ3kAkkrpo/PvRdmTM7Pxy4itF8jIU
7qVBN5itTNI+0P17cb0Vg3UzSaWhs6VvJKPBpVjHuD5OMCHcW73ViF22uaZ6dRalvhs55M9MbZMz
06B2J/0S8fe2VVli7FjDbhxK80aH0AxJWmzYoVZVVv8oiXV4Zlc829y7wSmPS1TLn4JdeOrEHhtN
JlyT0nPklta7tE49fx8pobvY4cak6HfS8l7UuG47FoNnZ516HKx2yCl0qVLjhhcUQh/WqK7+s4Ko
17hRNicMEqc1xmlVbPd1LmcdryTozTu0Q74d4LroGvqsHMKQWvd+XlIb52y1Z4dwpLuHKpN4a7KY
fk8kIO4w7K1fSyrt19UE1aXIm+jdE4hLVNXeupdpytpRsw7ur6KqqA+7RmBetGsQPkxsevwq1Cyq
/5zO8uwx1vPahQnOS8gtsQhtXTL8LOt5yoqUzq/qTUvbjtx68LUBdwzqopiSlft3PqK+0HNpt+sK
TnmOxB3HmZiumVWD1fhFOPwVukIWpK11k77t8fSKKQzU3dxEEqe2ke0nxKh79rEJc+7KmkfBaXkb
NHCJuzPwFnd16XeQNbVfXFHfu/8mvxXH1GrkBxxyYSG9dnl9WIWPjxWEKg1384RSdIQ7rv4MGYBR
Utld9TYgKuSggxjSse7qxntBifbvOl8WrAi1eGdivHn+iAY4cjsURGyMZzuja6T1k+72j4OuK3+x
SslmE00aluaKw1QPx1ncWN6gmfIj5PRUnNN10PO9tvLMPUVaMK0JTWh+XKr+y9ov42dY6fV33i/M
uvDcs8rGi+bqX1NMJoitoZhe9Oq08pDPJdTbqq3sWVWyJ8Yx8rWzIxFhcmGYldFItWpqdx1q2AQ+
btRT5Ae3JC9kyT0JilrEcuLUSFGLvyI+o2qn1s2QnVDDTAlV1g/hrOuXCUj6jzuXUxFnBflfSYrO
NRwmkkPZn7lsEStCROv+C1m3SS09BOt/4MTT78Jeyv8ckMUefKqhK+iydL7UaTk3h471rssFOePG
DhV+sz0AWriJkH4vTxlj2c+esQKww8BBXe4m2/BJiuluDqPm9+BqaNHYXe1x/i/nJVkPsrUCeboh
EneEeswJS97qF+u2pAlLMqv1Ti5Bl5jSVJfJTaMXblHnOW2lc9e1wvpwtWXtPQ833jQF/rh3+6Ux
nUne9GZ6jqJYnINlKypp8KT8mEUlV6hV5EfsDkmZvuSlt29KSIWg70keTaOt+RrHCv3OiiZvxnfx
xk8Xxs07dssy0hCpOtjPliTlbtv+bb4R2JyNF8nzTdpSLIRU1pn+GC5/GgwXJf6d8wCGH3xGwurk
YcAReJmtxfnkGfAefbvP37UDFA1eoBElqW4hhziRx99a2MMfZ7TXZqcw/XejVEgxro78pxVLdT9H
AgqHBDyQ/0DnykIRrMRnm5fD9NCltI3oNnJjesXZDDw1/zTqbuB+VVu3vmySY5ajlW9y9cX8x1o9
dUQ8X7AunfXqb1l3V/r+rVWovfZvu4z5T0VExOcwIjjGIsjxateiHaZE9Zaw4hwL9pAD4rwtczcN
B8d2uvU0asv7IIexigPQr2SkXCT0nHv7gNZdNLu6LwXpzdXkCz43JgiSqc7GL2fx5orrZ02HZHLq
7ZlmabjTKMF3/no7/plKBeNmNK5Ow3aXqRExfO57/ataRXEH0TOEiaV71e6Z8qY0DCAHnmYHo7Px
uzEuwMfyBBjUivtOZ3s+5QIAeBgHntC29f7ZbueTQa6pacaKVL2TaBx32DuAClVsvMX/4y958GMI
AXnVzjJ9DMNWPNxQDhPXbtMfDJrZghfpiL9KjBud1Ro9tUp2SSo2jq6+8k9g8H6yqCGlxpgo/1S5
uhe/jPQ7B/Pmxn0r02OGKnHGwTcYvVBTK+R1IUixBVjZpRbk6Y40SkIoQs7aHw06xg0w9jBbt0XP
0bHxbj4B9BZwgpc37Zc328F0L+GEHxhNSTnnrWD4IW2kaL7AUfQQs89xKZOUf+1+TVnoaanSOkxV
KHZ9GNT3U1630dHkATJD0WrvNSpqVM2UaQFmE4Bj9oOoyeQvKSEIQK746QvA+hh3a0UF0bnddIWJ
7pvY33KCmEWdFWtScfPhs8tifEXhLf8GAigeXwtxfozs5jJ1PVoC599DRTjgm9VsHP1jtqIIlphG
+06p8Q3+vr3LiyZ9imAiXi3gNx48u6sPEwzjo9UoPBprLE+mczRAchB89dFNr06DBRqpmZdr4Toc
d2tejacwrCayopvb2htT1f6JV9a4d9k0iB8W7vBUDZw7zT53HRTJ0Yeygs5AKBVBtZ771YRnClld
7wNeOx1Xlj9/e9YGBBH00o5Da5g+TJ8JJ2GthroTtNrcP7Pa223oHRDbl5PfTlTt7B+pREKMg7Of
qcf/8+Vo/URcWG4yZWUVJg06n0mYQcKqs/uKym2uepgWKSb9Viqv8PeWcVhmPQVW9oOXkv3z2LL5
K2e8pn6gQ+GVCvuZUyEPaE5rJcwX96k4zm7v/eF+98pzz1/2BhJY/unTtXpu1dhZR62W4EuF9LSx
BtmEA63D/5Z62LrDwsaUr9Gsaj/hdN2L1i7yQ2EtCN3LRj7SLvMX91wYzp044lhKttW0p2Fy7Me+
dachkfXSnzSImmIutc3snQqpp8+6yeZLu6jwzgZiect9xuimvi4G5hqXPMfsVvafWcN4dC5bobWp
pzvXXts3wBn1kVf+/KR0h97I4NQJYMN/Zaqj/AW4ObElAVRe74ZpjK6pcMP02GJd97G31Db4VGjz
meZAojWtT5U2CbiwdnjfR3wbr6F13pnCE7u8yqPdwk5siG02WU2O4Rgdw6m8x9uzvorBaCcJ89G5
52APd73v9mdNhrBIzDJW/1onz77HOlQEtVKa05shGRtuCuQGqU8RFOMBpda6IFEBu2CQWw7ZBU3/
MWwZwmDN8opov0WRBkpeU6Tv1omC8Ow4IKSxQep8peQeNVRIBF2xESUdXrKKagn/bJp2WTBu30sG
4YGxDnDeqTH4PYuAzpgPztwrO5ePdtoAw+GGILm4VA9V7E+yLY9WD294N0o8UmB57ELHWjBJSn8c
yUFw/eC5r+ve3am8S+/t0TXeSXkscqZqKIZmOYxMMFRMc/rGv/Rzuz1vrus8u2giBw0FkO/XpodE
XSnTlgTVukQ+dV37SrORsRkFPTF43ea+EL81BWXKbyixX6y0TMsDYY3jKzXrcg1XunPm8VCwXFot
dSika6GaNHy+3jabNx9JGvLGbfWYqNQSXx7zIqCsjKH17Ty6fOoFD+Zk04FgvgiVvXFPRe9FwTbL
DHestWSe+FV5I484d93xHqAKHRKWfSr2M3tCQ9ZRZkX4Cr6c66fN4JsvBDAtoDBFbzqqP8nm2CHp
656vTc5mfnLytH7JkSCfZW23u7qO2l+Qbk4yWFvWntAA5nthh/6XXXWzuPOlN+Zv7Oi139DHZbCv
t57+erIi3zmzr1ssaCYybBdqgCzNxcUrxjEgJD2fGVM0nZlXm+kaIZYtrtZW/mJUQbmP/sblU+8H
U5GuDVql4j7vp+cgA7olEqZ8XIaluxdY+09tChzN5ZaH7R45zB2eARgkKZ81SFR0FYB1LIxm/48o
HylzqaDKzdA0RykiZ9IgvUVxy+evEjZftmKXTsqZjnXlbcWu6CZTHSHwWMg+YU04GKsleEXfMuCR
WFR0ZbJlWz0eoMzanc0kD6H8TtnbvPHCPhde0Dzz66M2jxsYd5w3Nr9A6rDvXWov/ONvzJQxIqrw
/+dB5iFnsp1+Rq1Fu1kv24NuLH2xxsh8lUMB4jP46UocETBGQXoF/wnAsSOL57Bzuc3tpZse3V6u
E6II+W3HLlK8E0K6zEjDFwQ/bKnDovDbfLgL5vD/MMk4R4nfTPxwIIk52g0uk/vxYPMkk3G9spWT
IysN8eachvk8Gu8udtVaAOnBVrytVa5QpakvW9xfPr27QDTyPxJP1IkitX8U1mxhH93e4oZi1z55
lr1wWwTutNcdsxqHKnOZYJVcheklz21zgFjAXrNC51kb8ngLXMVDsVY8KkJ02wM82XDHCZudmwrb
ZKdae0T/H4BkGSGy1GFepu2IfOQcVqTzhyBEcXYnjhwlTdA/9rlrLHyxGd/5RU384IteQvVK+gvp
LNtW+vkp5+t59VsZPujex1arYXmuix+1r9KU+oEI+BJ6LvX4Nlz2g79ZCtM4xvMcdykcF/Uf9xq2
A4Onp4A1y3PiUl1fC6zB3y3S0FMIGwukSUF41qwTvqXSou22ps9/S5av3YvMdz7cUmTv0QhuQ/3L
l50rP/9YeOKvyAvL58wTIHbOPI8Ld/1NdHF40jOki8L5CuFfL84Qof/B10Hv9lOLT4B0J951GjI0
X3ktQb5TeGdUWrwUik8p2npMnclhFnSPoY5T2016zRMMfP9frtuaSaC5jK5dllnHW7jxb/AMSrPZ
CT9Wm44rzls0AmaPUvFlkX+7cCLP46ceu+hicjd4lFNRn9psSR+RnKMrkJj/VE9RTcniGQy/1R6s
Q1d7xcs4hPXjYHXpsWKL5b+xvjElDfrdXpYI8DWTkQ3AAMNuDkO7yEG+v/wXOgPPUtXkkDBmvOWP
lxg5NY7NIUP/rD48zxn1L22PyEhMDamTCEisLAJjMHfz0J123lj7YAeVysJ9y5zOj4/ZDs/ZDgyo
MH3Ae15tTzX87YOiG05oWXm1W9fxCbqIfPWTF5ikwTCoswzt5hgGBfCQrrPP3oaLO5Hwn304o7rZ
OO6t+DIY+TQFOeGxAJLZnZ1p/dcqwpbZLij3R58U+KNVMeSwE/NalX+9oBzPVZaijxjO/JjLCBow
8V3GBQ4Kyet9rhdmv8MqcGK3EPl8GJjUjS6oBZv4JUKynDlpOupLhCV6Rqfd3P5Ye6qc40zV+bzX
9iQibLDeVR9l6Rqs7CCQ8CbBGrWH/sbOX6FJpmFfdrXUzJ64w7oLGIz9TcaibT0wT01ZYEd9KHc0
8iNbnMZ5CV/pVtd/Yl40Th8XYPSvN9awnFgNgZoeMG0Wl9bAbPFWFYU8RVZeMD0Yhbl60LVPze8x
FNzE23DDPzM5hfNZeG1pn0ac6UvFRAVTlL0/44APG+eyCMPvks2ufVxgDfhx1ZdZeproipHI08AG
+CltkKEmXLt7CHbv26qyqHjYZJ1GezH5LvdTBGsb2xLsZxeytni5L3zbrxl8CcwXqxQUc31aZQwO
QEQMh/lWD8BdGj5e8h3Qr2aqOzdmcEHs5FaHjEfPs/nhUpznK0aAeJerT/NUQoFYdI9pyeJ1Hb0u
YWPTjNKbMGmweu9BEykMLFNV3bFpCMTqtWeYw18rmgpv7tJ9WJULPmq1eDX6RmQDorqhlb7UOWE7
ZuuZSCvoOpOiZN1Dsspcv1IZ5ssR4tU9Zisb0ncr6sQjB0+hGCiQaXUoWgbQweEWFLUMTj7HoylL
0od1OQx3ZdnmdSKzibmlMFLlHaYxxk4D/Sxj24TBad76m+Ypbh1LD82QtLZx+8RlncWPFQ5V+Jiv
0aZ2/SLHxxXw+CHoemc99hpdc+6B9TkWl7TeOx2DdEznDnDpGVm2EE786HtUQdrCzclpdwkGZDjf
Kxwq2XkIeNR7BjXDAbt0z4oeVdDj9EirpkOB7qjhP2dw0JOJvPFfGM4dRwvk7t+esajg2Wm7+qdO
p/UjhXvvjt7qtuuu6VU3PQxZwwRTruQucqS+N6NhMDJP6buttfRklmQle5xP1CM4jxxyCyoTguaZ
8rT1vhipjr6ZPMHr44KO+KSroXuYwrpMyERui3jhquGoRZLwEk3utv8HRMdnb0MbFH2rkDrGvGNy
cu0JpWxctfQfY5tr3O7eFd4xYxSpeE+JOLOt4tJynjTiHqJMDdkV1AIZkC9hWvy7FGm7TsJug0oA
PElPLUmdv2TUB/0NYRlq1N6mZfT7KNPJ/Tc7c/XW9w5KHZPf7V269TZVUZrNknsvH60ze6tlyNjc
WH2Sq4d7NUVVedhC4U8NJXWFLb+WQfp7aWod+jtHhc4hqr31PhhmZb9D+wbed6WRSR7ddByuGOx1
vYOjyz6znvHk2CICiesOstQsr1ZZGf+HjLiZi4lOkRz/uJaWKylJC5p75orRqCKvCvrDRKtgXwAM
i+KA1pjhEy72De7ZuvYfna40j80YiX7X5qm+2L7DfZuGjvtLrYQdxHNo94IDwW2OpUJtDRnEZ4WD
jUruGGf9YCT29r6LkPtTF6r/vqHSv2oSPPO4wMwGNq49CHKxYFmKbIiIW42aqS2TUJtWnAZvXeRO
WGC67GALgdGYpM1AhkbG8/ZcfnPjJL3tlf5eYFKq5+aGeVeJVYID361k5/4FEFftrgKiDh+Y1AzV
rmU+MmfappryXxHEM5MtJBtEcR56IHcsrfKDPXM4jcdIPhPScQTUcuUq6e6jeXXqQ1swvRiTlsGX
F+kqezckvjCtVPAUdGjoV2MokfBpGS861aUlil8FuyTLV0b4Rf9QoQfDvvA/HqQ7LFcvsBBb3Cyv
WiQViugE9mV+SMNJB/+ZSVEizA1oSF+EdYT/XQZIDgADF/79jQaF6HUa6EW0F8nc5srS4Er/+Esb
hoeOJbP9Mef+xXAEQNF3bcmLiGlFv02KghE0lH05VkQ+Mg36OlqdE57c0QeMireaXI7b5WrEku0t
d9TdF3UoImtcw7XRFgetiwzZCib/X0oGjvQVHQkteJVhUF57gJuZ8RNXzy9gtRtblCQ9306BdQwJ
l9cyP2VbF9E/4BZ27xNoxi8hWhXsJ10Wy3HyO3IuPCdtMXeJAngqtfEdxCYkr7swLNdoj0dXIAQI
KNJ9z0Qo7nCn3ad+lOsZnruDfe2L4uK0CuCChIT+aIebeOOoHuoPu7cAKlWADnaWHhTUmVCIuqQk
kqu8W2nkO17wKhs+IzCd08gVnJ6aSeZM+I6j1T5wdGgAO207ffm8Wt7wnCE5fhMqPqBT9oE3XAGE
cvSfgAGuYteOqv1qMN5Z/af1VD43THFiBLXBlh2V39osL63tGSmQ1LZg+eC9n6SXkBzMJMcYko7x
k5MBab5UMfLyx07TF82fvEF/f0LhXO1D7pAtDsrsdxZ1nDeER1wvianiSaNd/2iLOVS/BOPum9j5
AYPT5zrC5nguq0Lor8V4+CEeN35zcbCq5F96pcUbUWhbWCbul2rK/GPOgJm3gk3f+pLEpPU8rElB
+eM89DwG3qlujZt9EqAghn8eQpCf4nNx8N56m1K6J5vxle4r5F3Rd2Vb1x6uEZbNB+mWDtq9E2pS
e5qqknUdK88Y4lmyZlJPXcBM7hnd0a8fxnXxQ8HaAlDdArTmo80hpIlv97fqTPIBpjoeWvRPMbAX
XA3glQTh60fjfna4eLcOc948j1z2vo8OS9YH6WX2xLjeWdgo+dUaR53/bJAEzsrXTYH/kTFiXYMp
wNbVbyMZYuW7HFwn/F1qrd00LlIOyXcnawLS+6uKdTmYojropDmbjONQn0q3mIYS5a8KfWvfm0CJ
9FeRl0aYJBKq6e5HYxgDyZuNsbhjRqJvLssYYMbk+zCKyuy09iRxhbulY6o5Dum9gLqHtvcOlai3
LemG3Ou4EWs/JCsKZWeN3ofZyT/WLZPlXTRS5MezT0XdHdXc84jPSEL6XDZ6sUj2bZb07UZxkaJR
NHn2yysF7sMuHbwGbcK2vVFeHDkx9B0PAAPj2wDMNJ7w7tHUU9Na3m/bTMAa2Sr+x9F5LcmNI1H0
ixgBOhB8LV/V3kjd6heGTA8JehIE3dfv4T5N7I5GalWRQObNe09in+8HL66OMwPM4Q1DdlS/tF0/
+Hd4y0Ia16RailPmeEq/8JmszyTcAn0EJkNXkTPpew2XKNR7XRUEMTup/NfC6Q1Vs1syxMMlEKeX
FsF3OiVhVHA0hHN8qWZnwL7ST5igC78dqo9o4genXqyFG1+ZeaTZ2Sg4MFjlkc0eZYlm9dj7sJ4e
PFMs5UXgVFqfJg09qD+4YdSkR13683TRUif81cc5Httn/HF5y2PubnPucVnXZBegt/I/MDGbgCPb
6cOlONdRQMoeyEHF+AjlhWElp3bo6rMcQmMUV6GkXT6aGhMT/xgaCW4I24TXDpfJtnHxEMbtJLFD
VX0f7Ucj9Xo/1gmrnlCcBZPWRG7KFUNsvKnR4qPC1f28ntNCpd/tSrqUnPGYRA99WzFFqjWOPZ6q
Dm/UErtU1sT83wiU9NHOcxp8/Mzs5uepDnDANMZZH6IOuzrbIaOpATIyiyfBMHQ9xuRRqKh6/6nu
C3+5iioieT5bTzP58kfmjq4Ti98eQBZ8B9qv1W5BicuPuur0dyIlInQTDukPtm55UCNl/+qAUPvt
Uo1x6uQCj21ki+5Y9yOX5FJy3e57szCAy7shO/uNF7hHiANoeyARdPGYWKjkJ7cJaPLcIUtPQVTm
bwyAsE2HMct6SLqN5Ue+1BaTzISosstsT/Nkuo3hxY3o/aVnt/cmiYAlLLOL1BuVbfwzrTGT7uNs
xli6rjM7hGyWtq9dGONPjOdNj5PVhGTWyb5yuWKT7AjYxvsAIIo3i7w96cB8ZDrvs0R93ZdF7/zu
HAg9xylonN9qXq2+ucxbVqjqmmQHqTQg8aMjrhjgYD4sW0s9xbUgL78wIglivdkRmKckuxzW5w8g
U6SAQae44yV1WnEpUabetnPxbjEtV2AqMHZC0+qbqyxTmkjqBhJscRgG7i5h7v+DSXn1yFbFtGA1
8tT26OtteV2j3uO/hl15wMUVPkZaIF9ltuXoq7NwV442veqhWR/nAu/jbsL6A0J/rJKU4OUsTPNb
wgsTLW+GGOYHEw6RZaoHjenICC4z5ynnFizPE/H8uCXj7qJrFUBP+vgahqvSLVVmrZMXsXidHvZ2
wfF+WmlWypkp7LAMLGwThTipPjTTr6STqX8zjGfHUxbPU0z5Y0d9G+KKeFyBWs3Asqq/w2zwMRmQ
ObtPsjn6Fa+N84fSjM9k5A4pD0tHYpJJ+1Y368mjdEqSmdZkWSHQ8YAZpz8HEqf4rfQdpX+0cxcz
ZVPknHn7bTZdyQrzTGTNoq7ZRGmL+Q23xC4QuflEbaS0DlZq3YuOXBBzLXeMe6Bb4VaZYFo0j2vT
pF71in2F2NooOpGW+2oVrqouRVbP3i3EG0iMu8BvlH12y2yzh0RuM9pjYZqYEZRyEaHJkmCizgow
NgFhKHrnZommi+8T9PVf0Jjs+nON2DiEzyZMankgG1MtF4xcfXEKo065aNG2IWIbTdrtX8eCyEa5
eNRpE0OOxxZTUXEYmzTSJ85/HGjdIjBN4JmlnwunlGkfJj/KJeIE0/yBHSok2BxgM9tFLYS8HSlp
ae80/s6feMoz89jYeZpPcamq6W2iO76v83Q1+wjuEXetNIwjCm/soLvNHlm7KhFqOEdycMxHGnR8
BLhtAx8rsu+H5pb5lvzEOFQrRTRvMWahwmnnr2nGQnKXdOB9jhnPY/2uSmq0o8a1Q94hcIJPQh58
cNFal7jrpIvXr4oH0fwa5lzeGyhU47l2JqPPg0Wtf+LoMWLer5D0yNVibqjwHgexPLmUrpjlKWX/
LUMC641fPQUHx0LsuOfBaVqGslnjnQOwfMMvg3HjP0eh2+IFWPJhn1CE/1r7EZSGCqLavehuKdYf
Im+WdT8OjgxJy2ROEnM/Bc3XPKXteCOls4jbiifzZzD0OtubGJ3iUpIlVme1Ov0vP7X2Ey2UzqOv
nLAmvZq35Wn1mnE+w8prCfKM8Vtfuwz7LApbfupc5rcHQjLdB+PX4L9VYTfdGzmu5BS7cQt5egxG
lkQuv6ppgguDDogTLtuEuagIanXw1jSoiapqpX+j8nkvcs6i4X6TqaAGzk2P6xzs73olu+mfifw6
36Tw3GsH+Hx6ADFBFtw02EiNtyJE4iJC7cwLzNe5b6vmFDCzv5k8xYcdlulUPxJLbGrqppLgVxzV
EZcqi1DXPX5q6lPbG8QUFF4JEYt+e4P5cAg+oMISq0SX5MuJiZtPV95tL/yVNLgpdlHiY2VDgOJK
g6IXfxr6IoIbaI/pbh1qKtturviX3Lf5CEihaR8JKjc/XSdc3mpHul+5E3p/oxA57tuROh6vOV08
sUDS5MX0J5lKypFmKPL1vOFZ9IG4YYz7tnRp4JYeD8+lAGHGIBLT7nnOkP6Q4eC7rU71pAE7LIdZ
qMI/e3DIcLuw8AhTaiiCBD154N4LYDFdbRWkAnykJz8IZ0fugbGj/HLhAsanjEGCt+HnOAhzav53
5MvxEuar/l7gY71EwIkeAJ8u/zk5ddEOPiI0lXHLx+2yNABS4A1FAlEMMMyDWsP11e0659vPnHnd
s6s8fknxP/6QFkTbjul5euxT6f3NmD2vO37qbXYaVv79ylCbDoRbkLJX55fWywxkhC49isLnYmzX
1LzEXuI/9URVwJKBuiEpXTID1u3gVQdpZfy8KbjYWrxACF4ZpujxjIvSTxF4nBpvIfCotPwpeb+H
qwZBeTUDhCBcF7l6bKSkxy1MqK4FWMn7Iq/FqyV1tRy7dN1KGUK9el9XCYgHd3UewKRMn5NhfQOe
kqUXGDIzOfM0ldkP3weQRi5GI9OVmSDvXqfhj6AFBgFBMxWfftdYDw5is9gdPF98vzX+l0PX2U7v
BpfhYtu3yZPmvzgmc43Pmt/X4+EL4xhhmmv2K+hN8TPDXsoofw1nipJeCSA4cw818tLoPAoOVIVN
f5fYlB9Pwv5RJ1nZydlKBbTEGgf3WxMzskesLV75NMm+tLHj/wA1NB7SoMKkYTJZeP+aZhvZr2Xl
ngAp5th8oi326MMkeAXnQA+yY8bjO3eTW8YngWYPg2bl0/nJuknDHoi0rRQu27B8xBREzh/Kljc8
0Vjp4jwsRZGjv9OFPBIfmUOO46Z9FQPgqL2B/Ho/oQcAAIxYtQLp0BeCMxmXACr+du6XXl+1p2Dq
+vo5H+Cj3up8SC3aCFfKlW6UKmxgWgz/Low5ykKUEH+f1SMS5G6IpYSlFRonccfzNAaMuXeprNr/
m/wYqaldwGzW/e1YKoFjWETTcFmY6RJYGb1KnnAkh2+Ys8PsNOlEmhNaTNrRABqslD97UkHzeK5U
19NhSc//z7IV4SWUMmkOuNVUdhsnlQ6vTp7mVzmFzM2YPk9/PN60eNdh4X1ZlZc/9PCS//Gv6+XQ
u5tJrcNNwHc4kvPbEQcuymcsgjp5Z+hFeJff0ilfJtge0RnT6RQdaU1y7Ia5L2vSLSW2gKQ05pwM
4IgOoG2cP1NEQb93azV9hQnt/8qAaqnTJ5FVZK1HMgxfdUCPwOesiYJPwxyR4VcYJTgU8MRhwqdk
lQX2b8TDAcclhI8mPYzKZ3N0RYdW3wKThfUVWTrAzYYRIjzYIXGjH6oOmfhgV/kh4f+eUuKb6ZEI
NoHtJiGTcAbSiPW/TLgqKZfi54iAREKbWjGcrd3Ju5Sjqe05LiAzbcUE31KBbPvoFR2GB+A1zivl
YRLdKryO/lWqlDa4boxubpWNSFymScJNsCu0J4H82BJu654vbfkFMy++QGdZIMHxppFFHwRUqobg
AHGOpsweekQVVFSjpHuvmSf2OzFgCWHgRHQNR2bIYKCLWqQhh5z/souWCr08wR/2PqMSnNWQ1gJv
Lom+YyLT4T2CGLQ3fdK1P7Hl8xXGVRz+zDyT/6lWpnBTo0p1LnICM7tQBtVbZ3X53gRmsn/TavG7
31i3aJ56InVmx62yhXESMw/nlch286TQLZv7Ki/tfc8Q7kg8qorOUxdtpoTBa71X+DryBfW6ZBhU
5QTcsR+wyNfyS5p9MdrkY1KrunbIYcwx4BGdmEb56lKkU8j40gOE+tb6SapO5LK7/Bw0FX4odlOu
rNq2i3k2GOA4vPlwuO95ws7hPBF7r1vm7EyyPYYxNhP9726dSHlgiWLCD3nH32OlRKawfb78nVfi
6tcOzzNjrnWUZ8Ta9lkZPdX3m0A+75Umd70nNByqp1xZViZFSBfDKRlb96d0l/yce37j3mMCUuj5
VUVVOwttihOOFJZ/uCHy71/8DFSyRFPkM21sucUrAOXeVKsmtObaIXD8nInFnqUv0AIavyr0EWWq
du5mfOB3LmLx82LqsP5npnqKD1KEaf3LySaCJsoW4bUA0Fmf63Go63NI0FHfA2Vj9AItqPnqQGBe
sR/hSWngOvr71mnc7rQYF8+PwoRYQNkkV3ZcPds+pGYzNGbadP1zMBWM3InwxQT8GpW9pyH6O8EE
LGHHBdNfcOVgDv5TnScxtpL32DFam8UJZVtpTPrsTMRnMRdnpF5AFLsU+PBP3J75eI7J62zp0Kg2
lypM2w6wny97+c+jTgLrWfXuOyGB4B3fAwUT3VfqP4YOeK29ZxIiuHFLFu9uNNaMp1yveNiayIj8
2urAYSjn5zj/U572kbzMEjgEr1I6ndl4bvkop0Sup7LNcwljeiuperfJLzrMyn+ItQhFFtw8LiJW
EWO29GPvo15j7IsjBfnTVITbjNUG4ocnBoIayZhoTBV5kj4EMcrIH9swqD0z9qbCtAUGglsDZeAO
NAyjqEjWvb00/qoAF4YiJ7e1zFTep25lEwMgTA/MQdDGTLP7nFIF+mrPGiaMAiarT3jpunIPnwHM
xSyy4XdLRF49wSaTwxNmOKizASmGkwRajgzczfVxIj9KyLAro7tYFpqLBPwlyaaChmRbYeK9LEWU
uHfpVCB0g0HcsjD0cJK02SA303MFWUcumcYbPETknE0zfQOvDt7h7BKtKNKANHbGEf2pw4Dju2zb
tT4UNuHKIyeH/xX/YToelpxESoPkvu6msSuHa67B++2LvEUySbxQM9tohepPDuMVvuhqLq+pv+Jy
qyTuNTMUEavqkxqCZzJ0DEUSnxsFjFRFZeQ1afEVkaXMdynO92eBUonFk/zWnng/YY/OUDfDJHbt
Gea09wxiVVR7bg0OYhIsm/s1wWbAx2Owotdgy15aIhNYGyzAhp1U299V0xcxN14gXu3owh0Ituie
r8gqgihFF5ZHbnpcMR67HT7cIme8WrSJ+rddkWIXBKN8hokj7wn2ku+KamA0WA83ryfmT2zV+RlA
LI5lyp7APxopqOWlqPEZcBGVzUnMw5gdhUjSCltVmfWnKu3Sp4l2/yVtk+ldRys1ZTDa9nHyevWg
XU4HLH8pGATf2zAXiJ9sZsDIrR+9EVreCXKl91ulo4Sg2DnpW9XiHKEm9viNFmxG8iFcmdkujFSP
GHaT8sL5WbSP0lvVj7So/F9Bjz0MUuCySV/0Z5cuZ3qzF+UcEfvoUz6QaSIWA4Z9HB4T18nRl5qa
6IfF4HxMXKY9uIOmmOxyQPSAss0nV8Yp9MCXVv7SxsMkQ0BPKV7z0XvgyCA/1no5Vpmw4VsA6U6o
itTVlqTK6uRIjncbwLQb7mWCZTkjMs7ZxzJGIYlUwwGx13OLbZiCl0qJuath0lrrfF8Qi7o2fsk5
GKYW30JFBuxbAhSKjzb3OaJtuMZvuhmy12qey4+40qm/0320DfzXSH/adUM0eEPPr1W9qv+IETYC
/238UxUREQLRy3vFcOcrWYPYP2w6Tr9vIni5u7BjhNph8HmjOJftUdcuXwYdaPaS2CzG3dWaxntb
2sTRFyg2uNGs3Ow8qXSCixYaXgDj9/IfXIcVEAwTnS9hYgwdplL6rSHM/lWxy6S7KBzWaMloP+ZQ
hDkmhEYiMe1kZHFTphUDe+16/J20UX26l1GI8dipcK8R3OItN4stSQNpH3tFmmwPvQq5Hop14ZSr
QJNzQXdhWJ3lYrLXpt9Q02AZOBLBLyEp4/i1s2R0oCiRcnJbINWwFm6xv6RvzHwMkKv9o0yZdh62
5XC/KC4425lBkPNtOJZfJg8LKC5GfpouxQlUcec0e7R1npMO/8+XEy90AdqZ8JYRItG4+Jbmb9r3
dQraKvAuUITR7xLGwSx4CIeiPS5ts/ztTIzvTwPGxIkuWFAN+Z9B9RB3/Z3uFW2dKp3hF1RZHvAi
dMDAhdnmOcenTVCMnoUIBD7Ef94q2ZkAubf9sAapip8TTfHAOIQ5Rjf04kdSBPkfjzh1s5tcnbss
/5nkLSUTu54VTxuJV6f1f/lzgc1IVAGdVAE5tj7P/oRNEYMw1BLWjo3ZbWpmE+1sPgTZKTOY2o7G
reNix6B2LB+wtON87FdMWxcPQPF0qzsDmT011UQ2eJViuQaeIKuDTwZlg79c0OP4BMRkBhnwsOqR
v4sYGo7HIR7RvUlEdVfAmvgCm0Gudx2eA3ladDklP9phAUWl1k3Ac0PRI0qaMZyu88T5QJ/Iz0gR
ra4qZ8Z/6Bo6GPQKpwXJkW5L6yKW4lxFpij5hmXlPOjwW2IZVKxCuG8i6y+nsaVSWqgZ8zvcGf3C
65nr5tLQGoR4QjDWFPferIv6p+Zb0E8BA7T+pZUFiiP4VOXt05RyjU4lbGV3J8M4Gi0qJAjOaxAA
dr1xztTZM6/B3HO6UxvuoR318VOQl9gS8G8acWHzb6v7PbA+Cbonmfg2WUM7gYxgVv3NCjXJ4i6i
bxrZt7X8ASBLsmy6qMGtrThYUQ3rcAngh0acNdnGF0mSaKQV7NkT8diwHGVBMoyn4qB8RvL2WGER
6rt7ljcVyeu08LA+WdcANtZZjHqLtZPL/zrkTEMeUxDu8m5CTXaOoJJob6hFiv5sXYh4DWTiaarT
WxHwCgaIGRicwXjajtQrCUNG5jeKJdxNe08S8CVflDNE7S/phGX8s8J0l5If6YV3AcLT9ThPYndt
/olV0PZ7HJPFZ+fVjI6PZQnHBmt8WvbeY1gNxEjliudqX4WVBeKvZ8A4J9onz8GIaDtCgJZPjlRn
jIkKow5kJJ7VABcyxcM48vXDMoppPzBqjMzXLPUD0ZLUrcS9ZzyN7N/PdRaxbCCfkz+F2v558PxC
1UQyZjKmGHmKtgq/hANJhiUPbPw5jFKj3uti5DmGJuX5D107QvZNC+u4Oy9HNMbaKCFQ3iVzEar7
CKs5aPlmCIJbOckgcs/5UObhF8SteHNZ4mIjIewvGNRIKLb1ta/5AjZ3RuMlfElkja6jDtv2wVRb
Z65aS4+7FKIG5+dGmRx/QpEdq+eJoXTxX4o8ghayzMX6FHRwhS9L6+GoZt7mqQcS85wjogaN9ZIO
EOCewVNVeFdFXwcPBny5cx3xDIAiroMqeJNB5y7PqRegkgn4NgUu6W5odwHOs+6SQHlCCSYrPp/S
Mfez96ZKZf2lRLsE2bHoXIpUKINYPTA0xfde1gAdGAVIqYimoN/zsC7tdY5KZoqLE43ZYXJZ+gfI
IWj/WV7TPdaVafzk7gSBFGdqqKAzzHSqO5iFJJE0kOfkamuENKRv5S//8IiLzB5QbjoBm2pzag9r
I6tzn7vIRoThp1frY9Pfa18UP9DeKTBYrUUqJJEe9mOYCiVa8iDVgZGO0/wjCByO7ygZPpIJ3iXG
Q0USLqz4DfnSxZ9BVtL+NqPfwDpmcehQnb3VXQfgWZ6vnpiCuZSVHssxflZ53RYfyCMO4fqcBTDO
UWLEIJBgVSqbmzeHw0rkGUUFDduS9r61iMXFaYpI3mRw06ZDkIPd+yxnNSSXEXAkbWil6GVBg/Vd
h5U0hTpPGjelD8cHznAO1TejplgoEglGUbDURWPvFF39kvCCGwA7VGUxTBxIYy2Bl30z4RsYD91i
fe+czCPq06K9dPpYSOQC+0t1l/4lyJWnN2Kg5Ke2ZSB4m5uMWgQkPDkUiAzpA1OezVtIszwcGhAn
FTcpm6HGHZEtf75Cagydn16tsa5r+nh/2Ks0YSLB+I1BQ2YFdxWWy55iBLcEME9P9THwsshdXgyx
bwZ9TsPl5LGMrfkWuWPDG4da98SWENZf6A3L0RdbAQ8MloRc5dYiYJAsiiJ9BQbQ1t+6LrEiLgwg
xQvdLkbKgGVK+QmvwBjcFibvwInhxCJdrCNtBIeiOoMGG4qUvmxRIad2I68V7y+J6MB3/+hKCPGY
jtbZRTquhs8FRAJrrAgy5D6PJODzb0xzJrlRUy3No9dMOHROS49hhAe34RN9hfzlhU/0KdmpAcY4
XhAN+Mb3OHyZ9ls3bdSL4dNW0c6nKB2YuPqYEoJ5TWdog6NGJelietodWz2i6K4t4tke2lLIpT4i
Hw/LoSLu6V9RXOb2Wdtqrcw9axOkfdFTNcblnuE06Izd3KZMPQQDDyiwK1GI7M2iBLX/KpNgaYMf
IZL+mX0NG5kPMyUcU0cxsSLXw7ULmQ2ZItVAJcH6aMbxnnLNRmBeOUs8QJnLxeYtkWwhw+E5AEUo
7gzNf09cW/XdQ0Ok/o8dAL9cU1qV/o9Ze199NB7bLw8K8K25W0bMmS+udVQNMyNY38mb++5xUt3i
3qoMWsCn57bJ/JRZmCOnnjSBMPiSPA7TpVmG/mKhArlwNQbCGUliTfGgFmqHO3aCkmzprGn11+S0
TvEh1eI4/016pRpm3shR4IEgCneyzwM1YMhkbntcQ7zu24KSLaCSm+Ib4BKUhHwVR69jY+db563j
+gjDWldYHmoV+1iDCHyVFwBR/G7glMxXB9ubOU2Zo7eaiHaT/kOUgTkibrNnZJehWj8E6dLZ0zSE
4RtVNTw34fET7hWvhgc3GiVm76X4zw8TrBv9ImsktU8KxXLDZfltdxIIPD74zYz+CTJKu5whN+Ft
o8EOMNiP9M/zLs59TE9F0cf0PMJ0DgLI3JCVhsnnh7z8+fJWibxyngJnbNR94CKMcfyzqiDfUc7V
9geWrAJxekO/4jzAoUF+aIledJ5E0x15BO+BWBa0D9AqHhEUdCTOqZT1YljIpEht8I4DJhrOi6uA
4AbLSl5GjLqLn9jxQ4QIRSWa3nPGXHJ7hXy5A+ufbLp9vPwJ4nSk520ijuYC8mt/nEYP7EjA3Cim
KUDcPfUEilcC5tvNAL45ck7A75KQOb7uy+VN8p+RmuLkWG+OZ8kXGLaCO79TxyuY5E6MeC8rHkw0
FTL59pA0i1a/ZMqA7eTCdAlPc8KQ7KBk3G/jn7jVdwaySfSnCVgBxaAK1W+5EekL8NxN0MqdI5lg
9+C04dCdWkOWGfwOCPJr1SWoZwE4Jrub8Ml9dHHX/I36PtZHiWu55u72dfs7mdjhsmAWxFnPY0Qa
cg4QJ/VU4p8ZQEEdaLEqD7ghaOAzMszcnmH8c6Kx1szx73leOYTTGjfigxxbhmEJcXVxayJmbHZ2
kuHUja6aicGm2nn0VIWbyA51PJzJJcGRDkzUmRelcR7dWTu4GQVD7P6hKyjcb+UWjfsxEXItPFCp
ADyrBefOsaoKhCTBMqjuXk8TeLPEp5p5kFWOZsblPgvCOT5UPMjWLp7LZsmjQyf9brhhH27+sswL
95jHEbngLfM4bNq1yIgCeSIM4Y7BJ9/N46qDxxAM3XrF+a/0A4OXojsobAoYduVKvIC0uNAXF25Y
eabhIH5Jhzy7zgdji6H8EiAn5XVSSO44ytFTf7SOi/c7nU0/PwEVCN9MW0/yiLA2V+8J7F9mBlXL
FWLGkbpRBmmMA6JsDPEZEh5AwNbMC8ntRGndXBGSyuUmKXqnK+ds3j3Td9CwpwPmvISIVvQmyo4W
HDcVmIkEbfTAOj5GMapIF/+3DYeqvqh6zmliow3OuwjqHUUzLZgHqonG1MTkrQ4MvkvvAqe5yB4I
uifmxRKX7Ooj4hu36FK2zCrsynSR79JhsF/hPZUXhqwlEH3Hq1CvFsVzzgywYcVOjYcPNr6ebH3i
Zie7Q9CgifnTSP+cbcX/8y0BtESXxSpe1ETGQIKZPNPJcbuSeQoqFvRcPOWDV+i6aA3+DtbF8Z+2
PWSvZokHdq51K49MxJL2B8xNi3gZAJV/YVE05mj6hQrESyp8PbvFt5N7KLE9KZwu64yVtVnzp8Yd
6dAWfyKvaxnOVbwNyv2DIXjz2zXQKSmoK+m2e+P4yZOAgsGAFMZvf1bL5M+PDBGkuFhsLvbApgGn
fAjqTpRnvOjiiblRGt5leUupq2ko/03z5lXltPbtZ7GaXD1BekVmR80hDy+wRtVU9oZLp7I21390
0tn7STaES/rcrNFd4W4GOpgqlIBSVRD0CrfZ1r00A3o4JhSdwErb8nPKn5BLdJTSKDb/b6+DjDn3
fnKC4N1KyS+BP2p+pKzAct660OPWIxsuEYUxl7X3szvM7U2PfVEgikFSchjTltv9o2c0cUgupQ/7
C8XOGHEUuFQ4zXMVqz21bzLgrZzMbx9XS0QjlnPJln7pfcZc/sSvWTz1QXEPr8cmI+xDlbbklyIx
xZCQBkJENmd1xo6zjPXDPh724ZmKhxQU9ZQvj94YwHr2a0mz21Mi2Qcf0r57nzbYm6D6JNP45RF0
2F6R2QzvLOspxVsuyXd8FO0QDWxXZHTNxp7EYVSAkBgXT4QONrz0nJYPK3D187YhT97FXkz1PvrM
Yd7qVoY+1Ttr63a8tjw4yHIor5ApofhglfWSO0PFu94amctvYjNwN2Uf5uoOr2j2nZDhy04sMnQF
K3lqnpIu70VwJfjqhi9LBU7so+DHHh/Lcfaa25x4a/chCKoplhfBiN1rALnhQeeSOaEZ2MTGANxn
zfF5S1rogxEEKoFVIa4hbOG8emM4o3jpQvb4PXoU+uHZWA8/kIczHH8Xwh1mfAlioarKWP0U3ep0
47Exiayf2I3Vu/9Gf6rXh3HIQh+MUmtZykTTN3y76wzazuLk9R9RS2u66mIKKtzXfTRDb7Cdpehv
wm5enoxetjQFJH928cyiqx4B56MgLVEDk55zM1y+gjlAtleQRctTF5Oy3sl6jMSFDtffwP6hxlc1
BJDBI50G/zHpk8FrIiBCgjYFTUYD5EKf/cTKIkhUiDmcL2kkp/eqJj0I2tHzDIVhpU8+tUhxJta6
SU7Iq78Ze4XDU0HnytrUgdLjAH3U887dslmkOXDRthX7Nv4PzCbKoAKv/0wdDAgsPSUPLe60qcfx
WmMdtM/V6ITlHauskHKEm3ZoTFp6YfywVavpA4cJMdq0hxx10Tlo/0tTjQUo2TaBpAkpcbCHqcWm
egB9NDePGB3XEvPwGgdv2hun8kpeFJMper9v2AwlhCuJZo5ZHv0t2GQf3LgKGdzgO5DfQrXTt4ah
Xz62bAYIjqyEyN8klsvsHRW8KU5pGSTZk2KPRkMdTM0U/DSSHSpvBfObP9Z1fVMwZqxc55jQsUM6
qEWqn1zZc15oIzb4fy5k/CCY9PNt8YcNLxO+qPmPNAhZvB1JmQ2vTULFtlcsnXFPigUh7SuNEEFb
XD16ULiQfRfSg48w8d/oM7FCWXbX9b2FBjUzoYtz9bog6QMk9zlvC4O7KO1ZvKx3WAAZADEYh9jk
xW4GliOie3olOpg1F1Iw5FuHORzbXwtqp8IYReRrPZgpH8SdkAbSOvYURAZYnttR7m4FsY6y0R74
FhamCNhfo9fKcbdb1fr+eCMpylEx+UWQXfwcVu2bWFoJmLWBzAijGZzaPzFRSjAxWEHnBcTPy+OU
VpP7Fi8SATDAEhU++VXA2TXhEY5OeTmjwQq/Q1gqE6sEcchiQc80XhLemJYQewjwIwREFHqbPvVS
ciRD5VqiM5p75XJJhqbKjpNMqd+7IEKUGXyyzQcgREIcKmm261xByuwO7sK2lh1zcAh7u6wdibtw
SefrE4TcYHb21mU9wWMlsc60Z37vJbzHgLysr5scyXNVRZD/7djC/0ZwUiw2JFXA3SOLdJ4uC8NP
c987YeW+eOEic7gBacRoSTYCmD279YZnC+SlvPdGVTBzI4Uvz/WmJpErM3k03/izovim4iLpbgNp
lFcfvr5z9nWRnFBmIQcGfHrxt1jctj4I1LUJT8so71lAQuzEiK0imysHhZLVvfNdOftjd7NZw2HC
/Dx/QEfY0GheZ9H0gUgX8iixoGx++Q6XOQ5KdIqm3SC9bAnFgcceRAYejdbwyqfBNfkzRSRJV12N
U85NS74rOOk2sNUBzkGGcUi27fBlVRy07rHTtj4uY0Jti/USXjik+LQpDkVWzelH03uD85KDwvMv
RNtQcsVEkv+gMeuSuSzAxzKs87m+PZuX43WaW4udUIMs+LIE4Tv+fIb2iJ7r6sf+qQCshYGYo484
4xKzduk4rXYmK+bEhXizUxTbL5bfymerSPu/UUcG2WOEK3h2L3XFPPiJusaaz75DN70UCkshJjhK
o/1MeMrr/sfSmW3ZiWtL9IsYAwQC8br7LvveLwynnaZvhOi//kzq3tc6p+zK3Gy0FCtixq5os5WW
YI9zdrdw0ZhhXHAXOCWD4rY5ugN8aUNHFWWRWUHm1yN0iQTigzyPS1j139BJTX3sbZ74I83JnAOc
Kvhx8KS18i4tSmJcVDLLq57rcabuJS5Yr6Y9QTCsmeGirpFHGuw48mOnZzaP5GVHNaIOsBBP3C++
tTJ6YhHlkWwnPGdedB2CHE4dj/25lU+u5J7aqPneXiI3fYnXl/cewILK7yIPluRlZT/jmlABiG+4
zZk8ig5sGgUAi/IeaagUv8I0qpvXuoOuceh7EYSP0UREdcMtP+n4zFkoHuISnMBT2xOUplg2R6hV
+eD8ZomMa5TAEi64EdhEcVaTcdM7TKxEmXPPG/3XYYpG76EQuF2ddrCWY6gnjnBbm/5aOVNa7FBt
kZ0nL2NEJ5BZdqC33YECi0CAPnbpvMVwTjmjwnohatgpFFj919QytShIw5BRYgf7gr1qrg1aSsMo
5GP9n4hwugK/9o7xl/6tDb407nKa33y7jfmkgO10hE0A+mJCEiCXJCg5IvmR+DM4Vu098rqAJWsD
JE33OjBS73FMGLGHr9e0V5X5BEGZyzh46c6jT2pjAK9QBpxoWgHMtJKb81oWNG+MGR8Dy8leUbNU
6uIgtIzSP2WLyjYGgE8uPi/qBwg6PD792kD0KiVNpWC02RyOZ5vGBKYJBzHn00fOG39ojWFT1La4
qPat3fMkMDRYcU9LpWEF5skkTZ8xZ/jpO9pezYM19sCnMjxVyafdQNoAr8hAFxjcwGt6ZGaf2EMQ
eqk4dSWajoA6TOpSNk+0CvOi4iCoOUJbIqt0f6OwQBPf+zhM6/Q4IoxhflimoK3vnN7pw3tNI0Z0
B/IP2FlKOhZTTDC09j6Ah1/CCM8z/xFUzCyPbLIh5ZfgM9j9y9qG2pTpADAZkvp/9x5LkL9WtWCg
g6Lr2gjc1tiX5btHPbR0P3RuAaluXLaSwilR0fZRjrEd5FOgOAhnrHKCzg1H9y8lnvn0FYwkBnFe
cO7yAD2B9cpmTcPj22WpLHaD508Qz7ChfLg9X2CGnzx4oIEhc44sMSARjE7DHUYS2CHOZzFYvcLX
wdUq2qH07uxRjtQnyaZonA2qA9+shpC02fd0wwI90ExlJ+Te8GYze44fOHV4daPvEM6HhOI+KJJB
i8YcKAcEdyzF0LB4ZQG56kp3mL95nwT2SyUQy2K7i8hK1oUN82KxLeb3gbh48GGSdRWeUG/y7nvk
xHfLmFistYKSyQGNHJ+AFF7bXZranWigFtbCcxlrDCQ7HDiueAgcKeSwgdpM4yRXurY95R58gtsS
FgasGVjJ/eS1CGF46wK6++AK4GZfZruSe2ABiLITa+UYo8H6/T/Fg7Gtc2876Q2JBrEpbRdH31RW
dn84vQrn0WUxQ91ukbrFf5FrCc1a5HTCcc9zSDCzRgx74vkg9lg7ZmA75F4g+szf8Hv87GqY2hmy
1CqFmkA40V82A4hr8MSRPVrKK9Mk6QhCT9p/ArIK0/Nk+x4fNt+dgscmGrziEmAdcLbckIjUcXGN
21MQZD5aNhmPONYnLzFu2z2u9DN5F6k1bge9ta5+fCwj9tWyRn2qAb8l/+K5FD2QbbIXzZr2cIZf
HQXqtG/jTO7PyEkddHs1yRhiyOAU/nOcAfhON0pZHbNpMq2qsj8j7dPk45toY6Bgrzbj0uPXXrYT
/2F3/tLWcXMgcIqyoBvJOytNlHojjeKpah9OPqpgJRgTv/G4CPHmegG3h2XocwtV1WtxpoHRDUqq
AaKE7h4KqWL/vYjYZQ9bCqMQuHVUeuPDgN20PE+08FrvTl9gt6n7hZyQCThznsgAsRCx/aH88Zv1
pKtm1N69PyA6HbsaRhmbt8rNn7Ad86SzwifLPlA2sHzT8EkZyzxl4yf1klF+K+qRr5M3JlHwGoYy
dV9NUYHtAEThvOLSsMJPXTfda05YlaWuVbLKC0uXTVm3ZPUpthskUzV5eXWhCRZfFfclTNGoUuzX
UJcmZ5fSy93xxikkt+NaL6QTmDPoZnzFrNZW9QYFkzUcW1TCGsd6GNr+EUpSwN+Ra098yYwmsk1H
3yeqBZb9+p4uoYI0ulCkTkChgfuk79kmt4ozJFJ+c+1KrgHsnsVav8sui/1rz3QCHdbCmhKxVm+2
dbjEeKXYK9eXvKsHFxfODNpuX/pNGD7y9DDnm2DQ4hig2YwHnxMC5GeoezwAtN7alNiPov422AKw
VPkE31/rrKQdmb5wPDN04iLxzlZvP+DlXQYHnY1tz96XHO+bStict9qx8Kv6XCrZ+4Y5bp2SBeqS
HGw40SGrj8yv3uosyT4Tg8JGjtICZck03oHo/iYf7+S/5oat3UeoRsiyu6qgMFgAoaT8h7A7zXLj
Abnbna4qNWFz5u2IP/4yjY55A4w3l/R+edZCA4KupVvU2xhxCEMIbu/FptY7HmEBJX3uQLyDU9+A
EQ+9Oia5OSXc7YAgcQhGrHzmp5ho0fJVypyAm826e2EqQNkh+5TI/ziPPQzSL96RBZMHpIrFvq8Q
mHDTM50U3MTgomEfonKJrw7CTuZ+8hgP8U/M2rPZ5iMpng+ESmc+w3ZdaLmMKpPgql6jC7wo2/E3
cwvwE7ptRDZRC1gxy/2E/AjRvkGCBbDlooBmmurXKhx+IhIU1YaaoHT858CzqfadHGlS3uDMWRm4
TMErs6RlrwCwd4m3me+VP31cYUTL0ESDU4VT+i9uT/L2tNuYR8nMLh4tQQ71YV1PDhvaQbEL2hjC
7920liU+B5Gm73w9ywxomhTYWTEWz2N8ovKgxpY0VIZaLARoNNeIvDodZ5N1DTBc80WfPPGUcuLy
VWyZRPdDC9Pzyq936v/GpOfqi+fxNQDnJ7g90GqI+jJHq5TEKZi4wFzY49qe4VNNkMHG7RD1ortj
xaqbUwLCjk5ioZF+yUBE/iXi5cDa28DZJppLKTfJ3lktR3pcWO+nfUrHXUsw1dz6tX6eHbr01I3N
DSGptKIPYzPIIWuf8U1ihgvTWPyyXYxF/OOq92lpW0XMxSwOaGZC0Feri7HOxUnG3+SEQ8+GqfBY
WkhVAdXijFvlC/K2AajJXI4PrHkYocq2LIotV+hc7eKYTA2A465r/gqLtMQ5tdIQNHKpoMRg9WPZ
dc6JgIEG7OtafPtui5JyFFS1xHeWbrEvmVLw1URT5+WJOyUVl7qblPzWpd/ZOdjwPCQAw32LnfHG
THWUnejbIupEox7vAKQStGSOY65jYzfgFowbkoenuqGydDlwjcF6ERmYzI/WEPiGIjDsUkN48XJr
tImRmyJIuUMTCZ69jVuWQUgAhqnA3wRrtg+Ng1aGBKsRWE11GZVcGyuwHYmuAlizYPTC3AYN68Vv
WuTcXRhxc73QuubOOL24/0/gxNjqJ//yXJZp8sA1FiPE1njUJ/MdGesofZugTSnu6PwiBZv4Jl6i
+1jVxMBfessrppkjW0MyeOCBWN9nDp8i42qG+rdeN8NGhVzMqwgYL5e0/jMZyOTeFd3cFOE+HaL1
JRGkLf23egJ2RoNY008nuzJyoGHIc6fu1NBP5Fu7mNRRCYI503p5ZOJyrd++bKuC0wfwUoHSgQUe
A04TOBP4SRp7quOS1y7P8sitIPnNDgVQ6WZOxGh/RB18HWifdY8vKR/a+SWDJlzfUqmJr/kqWK+q
pWFfL7nCROskWuW29S35nlC8Q0wW1xVo7Re/pXaeXVLvdnuunebIB6C+gs4p9W9fTfyJrDd/VLuW
D9nklcA4VUIcxhi3OsZTGy1jLhx5z0NRcw/tOjy6VCkGzR2HZwDjAqb1syxWoy4heZZX6VqyZ0ut
juhE7s1kOvsEi4V1TkcDvjRU/MU8UCoV1NsEB8kFlO1SbKmmiSjFw0Sh2NwUyNdcz/tV/Qkq0Lvb
leuod1hD6b7sUhZKr07ug2jb9bSIN/0Wf9hoQ9ecAsEOOXTbkLB+sHSskJw1u+VBMAFuoB2CDVxP
Rod7BsPYS0AKetmxZoJengWBE51H9irJXqAGUmnX2iwh6iShqYxNduy8RqwBWTAu9RLcxy3ecEDc
YzBg6bMy8UeB155OkZ2H9cmmDdo/0FZoqrsGN4LEnrrkTyVOt4guy5X6nMwtUZ56tp119zc5WQ/V
a9Dsj0L1GpvUpNceA4h6Ko07VzddzLK96SFL/G2OqbXYlV4SphdfLTJljbYEfziXLbQ1K/Kqs120
KwGqWDEFkauL13ixDFMN//eJDNRK3Eh3cEfDhnsAe9QI7oBESaevAA134ar3F+gTCpGX4Z2NO4nT
GzYQSqada4irfYw2eiP4QMw/Civ/dxxofYQNMjbf7eTIK8+61SKLda7ZmYXswYGTdgDuQPJsKe8I
PPAwNc0EJrElRgH5M8to8orsybrz2mZKzviiGnXD/sxngVW4+0N803zXKuPVVS4WSzaxhEF6VglQ
+HuvQgzawuNQR/a6/NSKp+qhrnzhbetOYeRB0xfmBLKyNz8+wwtYOhFgB/4c8Lq+Q31lHCyHjkOJ
OnOQGEyswYNs0pS+MtAf/CfO48A+STAzwkq2Jr/5qV2nK99zT4gvuG71iQBB3jzNvdO63zFGpo6c
Q2lHiFeYr3NETbrqs3avCzGnO39Mu19xzulztN0meB45Kp/6yCcjsiKGR0bXpfiqI2kyNNpSuk85
4HLe580UqC+RgsX4gqCpWUhYqNGCrqjGxXsdZ1wDSycit6eDHtP2aEJo2LEHaowLOebe/26gCEX4
bDWPaPm3iSRiChjZ8dnx7OQZVy8Dg1bgxPerbVBfComZEuvouqCv85X8TxQbG0Whg4Sw+n/gzaVt
kRx3zDGYKdqQ+Nu3TRUpboeaFbz9vXLERmoGQmqNbI/XSNiuxKQsjxmecHToB5gJ8fCYIWVSbElD
a2/OMAt0csXFM5GYXEqPcRJCDA0ZOWaYrtsmcea4jym/vAHztMCksZtbCBZ/yKoP00tsliZ1eDcU
Kvtt5mhCcWBJWXqEo2Q+Bb9WOwPHLvAAVZ4ra4rpTAz9wLrCz+DLSRqfPMS3EHCwPlnF19ZZIC27
rLRto3p6+uLEeooQwE8OFui7igWmfJQE4NtjV2aQOGOFeiqVG9tnkPh0tBHHwg6o4AiTFsiVj+wT
soFuW6Spk+ky7i/gMkGkC1oydnNBFQCacpyPh8AphT5gVOu/OJZX0OGc8K3rTf+lRMuTPq1w1Rvi
Skyed2HtWB6XIPHCsxPxTbxlvMzqr6aRRCYV3ix5H2PUuARJaj/TzuWJve8Wzs9ME4Z66jKfT9aG
JruOCilLuDlyERsDAnKr7EJZIEc/Xx1BQig9JKDzPlQbpNUd44e4mwIYgeuJxn4fE7/1szDQYrCN
Y97Cnley0cE+3Ou0PQZNFf6dArJvu9rxyUkvy9Jx/xh88ztoULpxg7Nj3mX4SO7SJgI9O4ZreiDA
znEAgsT4i6eN9YU/O5rW4qLhvGLGYUYTEtQsDJJ17TQmuQ44imomvbpe3wmxi8UbU9b4wP/XvKko
S04wCE3zEiTE08DyU1/Db6XOR41DfKSId9Hcyzf1AEJfRhObBNvRHvkSywoecWtiaZUDX9lb7Enu
F6GfxNz82qDTjEiQrl97fIrthb3CEOK+tyRKP3u1CJUwwrup6WJLKF3bY57GgKpAjHhcj/uF2xo2
sIzO+qGjsHebsJ+qLmUXi+8WGEJ7wM3We3uOLK6SjEpQTHnfBRUzShKKTm3DfFDec1aG0CBNRLTk
jhr4MNh7iUNCpO+xaNkwMEAHQM7Kz5JIbYctJ7W6g2zU6jVm21afAK51oXzsjPA8h2pXCWNxx5a4
h4rskQvc8nKI2zMTFsWKRovom20Ng+sGS3Fpri4Ok3JlMLd9dO9Uq2I0JxO9Vth0R2j0gF1kSFrL
A0N1NUvClQaSAfhIbGjDCvMLF0YsgVVXH7gU5W8ObqfgYhs7HU+eLueXnN9pyMJtaoWfbVpjOufM
7hF/2YmcZEPXSznyL0vmKOKLTHbznka+qL0DFlMUb1YVc8I2Kkic3bSkI13QbGqKG8FabFucKuPk
PNv9QCaIUrHaxHxiDYrQAzFFN/wJmaOTcOvLuQjvU09WMDZpjjZMn/jc3PgUeSxq9pFhirtDA/Ta
58XuwZ+yjW945xAN5G2lIRmoqx9aGb3JbrcO6yXjPZcVO85RFHY9ebkIzB2d9vqnZBwuuqOCf0/R
OOG2Zac7V3HhoDOb+CcEnam847Fn3PRTBy+VKg1nPXSO0lQ35JhheKKi2FEOZxz/0fRUcF9JNngi
aJkHVaydf3GRZuYPsyR7XXa1ucsKUaX2d1DWEXXPA4bTa9wFJNxTM3DPigMB/hJtmEn8VwkWwtvP
CmtAsItdOx6eRUrq/k7j+px/ceg298oMml2uqvyX0erVnUGfOyHR4BPIqWyyb3hdZHqdJASZR+g+
fnZKmnFNHLuyS/dlwD+w/Swe0GdYvV1KHJ8w+TK4e7gTyin41h0b5ZouqNWM4bt4NBDxSU1s8hZ+
BPWHFH1QtF4zLLHqom62gly5hYri/0zShtFMEUb6VXmDNFvcoKK7LkFAWlkGbC05cBtGzdoh9MRp
x/q0zIm0wFkk8lf3XerCZaDKM/UEtkM9jGhHve1irqKBOSfqSNKd2gS16NVVSbf26vVj6KIYZyUp
LTNNEL5LDmTrKXdN/WpklzLtkMjLwZu/QrWa2bIiX6sadUwh5EB1g32aOcsMUWpB4FMFkqWIa6/3
fWSV8bOqM1p3qg4fFDQ3lxeirQZnerbxVVaPKRiw8S8xLVwwOcDa9osw4tp6wl4GV+q8ei7wVou7
NGtyQ7/PAnWY0AXASWNK8HR9z5J0NtF4RbFm18DsSU9FmSytw4Kvppc3pjHhXhKzKI/Nf9qkLcPY
6g9cz2OKyOcKcdkmHt7vwK+H3W+Phs6aDHvK1RZC7divaYPK8S20fVCwrTs+Uk1qnwIWvtEhkbkf
HIfImv1juijSLjPf1N9rLjC+2nody0Kn7H4RimTxAdrK++uWVlDlG4qGWnHj+LWrO3KV3I/GaUmc
H5y741uKVSXf8oviGq98n3PItvowu7FOMT+Me/y+lU8otS55oW9jtygN7fRW/TwLh4Vhmzvtp59m
LPK92YaoK8vmlUTTaLAkJWywfBYuAPMcbiowpkL5ksmRLRxamPrEGFWohzK1xCNJat3jubEBJKbw
DrvhMCdBwFktw+oTNk79NCJOM7GDeHmNxxFTLWrLePDKGldkaULXO5DQqU66bLP+Rdt0ftmdAwZg
UcnI6uK/UtDcwXpCRZnQ76gsNDsSeY7K9DbIxTwrHlJSbBwD6lDZaEEwWNxl2NGizVWhTmkanDFd
9NGW2z73nquP8YO2DFR3xcZKduKBptIqu+XOGmIPMGyxp+7w1PK5g8WdSUchtR+rieQbUL4Ra7lX
Wh7jIv2Vw8aRacD1vsTCBPQ2e6FQB0l0dBJIZ2OLR+6YVrBz/kATxVFP3pFwbooBn104RF0clXZo
3lN0BEg7VNNHBE6BAHucxDWr0qhyz7U/Ebx1sVBt46ILrPs1ypsd+TliCGAgFbD/Q4vmm45+Gvxj
/9RaJ9v4trW3A5uTfCs0S4I3GoeS9stuEfrffMuGJrjh+1IX4N0LVcfRE+IVvlXoPZXk3Cwmp4eB
lZv438zjEKhdQteEG9/QRrzxnigdwg7O/gruJcE7/2pnKdQdrGfA/5/ZzmZJdWY5XDT3Ef6F4QVh
pWupH27WoQ407ORePcUCFt+cZuF6JmvPPIGR2LHuqZ6w+jXd7hQefyTUtHmnksEeHkcN3vBHih4s
Nx+7g9/RODOnJbl135r7Z96wdqs3fteKFP+j4u33KCmIMAxlWMX+OLqJ9Pxq1Ew4fzM0QvtMSgz9
b1acJOlzTHqb2RrBGnMHWBCZ3Mh/ltOlgygHJRf3QTril/eKaN5WkxQLEuJQ2TcmY7aoYMiC9rSw
V56f2bPTu6pdSGDbkdoPMMpQFvMR76OYbWAmKWYSO5LELfGYTf5h/UNh2fnhKJ8dO8Wv2gPwkLeZ
SinxyxXN/JEWnZOfGP4yagS4CMr6uvhtm1y7BmQEhQplU13JLUFwc0Q/jf9yas2rHTwadBFvQZgp
8Squbrc1jtEvBboGlCEmbDtU2Plid8Rz1evWv+gw5G4UyHLWd8RYspYDhAEF62ALtI7NcrN2AEZh
+5Tg5SZ8lJfxoSabix2ORuo1/9S5RfgpaNBxK15RC3NB6yTRSc2V/Zkqr6joToaI+O4txXibQEaJ
VSCQ7Y+ERcTPR3ybtY60iZSD3hTxgdQd3IpNMPG9Jq2f/eGQDopgzUUEAxEaRHi2KZ6glB2Xpauy
APcr767oqUrmoNs7Vu7lOXU07dotp20n+OB96xyqqWn6+yqsuam4roXbFc4RwW/63llBIjutRCq7
ILkB0Zophqwlks3YENajkJmeGmDFlvOrTNZkbVGRngY+OiXUsFU0pwMYCkt5G9sVzhNzR2WdHKEs
HWFCOOELv04gJs2sKPI1pafanZuy5dv3i8I2XoK8tjYlMQ8Dawip5GCVXDpADdsvEF4x/eftZM+H
mGxseJwJe8QH7TM5HRB/7N8xuyLCrDjqrk6c1QSklEMOWA2298Hh5wiGE9qVHQZjAkD8RdqONAup
adLto0/g8mcpzOhCO2fddRdL1MT7dADRuIskS7NNhsE3hEblOfpUNEO20oeobdwI4ZofHlOZPkOJ
XfRnPnBrPUFQwNZEpIpvNOIxYj9JGO0dR5k1TBa1KxuQsbjYAbdAjUhd8v6qCh+NaZ3iiLVBlA8j
xZry3aaWQ3O65+ybAX1YilUyS4JYv2uTtrgYOy9AB2NvQrg6F1jt+jQQxWXpcEYfCofR5VmEIyaj
BDSovpnBhyMoLOgdFxezr74uie2IfeJxGvwgM3e2hIDZLPLvzAIheULs83ifoQ4DTMmbdDgAJAla
woz8xuEm1TMluOQ+kgutKkwtszRQ9lH8eFn0dlhxziZthrjr81Md8qVEOOCFp6N7fDecv+yYZnPD
vUS0El7XlBIAaBnIcOlQZh8Bz7KpV4DyjFBQ4G8ElNRDjA1Nz+GyJDFuIO3awe+eEbxZ0W8ASQI2
6hsMzjq/CihE3H3a1QtQw5nTlzSleO1mywz+SE92m3b7duR/5RXCJkCHXJ93eVsE7jZu3U4cbONS
cglne8F5WgqUDpKdqwUB1ouNNPNNhTLfJLDu8l1YQt7PS8HvipYLFCgoL3b3zsjLbVvHCpgPQbOh
O64kha/Ic5IfnixGSYWF/rdws/FZtTUPh+4DHEsowxSvj+gdHMT4Ma1ND3s23+Z64gaL2QxLCejz
/66UKyanTG3MRDX2fX5YIXkkbHp/eFGtBPBNAlrvD1RGViw53LXPAjnAwsqZ5QgPEj1r6zV1+0sZ
nV3YsyXWDvaaT8ErKO0YcSGaNbtBqD/osTN5mh1ENiQz316wOCLcx+ojVr659CRY52sMzfcPBnmS
02nk5pxvmqKx1dFHhsII2s92WOnRV0dwkk+RA/ZijyetaXZxLrhglROomg0lu8FrisVW7XBXkdCL
hLF+8QOqNxFCKMDuy7GFeynV1ZUIH/Y9HKjQLTA78V+YdxYCqyPNezlK3Hh4YkAWQ5b1v227NB7R
KSRx7xwWLh8NNq6yvLSUwQJtcBooPgRFqcagsWS9F0OJ3pgRoClKEL73C3dkJvk6osX0AIYa668d
zXFwn7tAI7YQRencArFbXAWsAXOGy8+tn7KaYYCVix2ScGd4YfDkbI0si5CgrTwGWT1iYtywFTBU
s7W5zQ6CP53i+UwjyfGKe2rsiTHJiCa8gT4UH1bfEAgMmJi8R1uwVt/Zoknkkz8AJQHftmJL5pQQ
AnHOteMI/vN0g11REEfpcPD47kzkj7ksf4zGFLQI5gYP4zXp0T3gGH4MMxPj3HE1madb3AEZWDeq
M+us1cinRcFFCbHH29PVN0JQp92qOyuMztTG9wOEJ4I6DNnatvj+eFnOhBxNmta4CEvYd1wJ68r3
hAA+TmX/yXcm7oO1TnFtp9TKItZVY+U9cuwwNPoYfANAlA1pDlM5stvw/Jvk3CbSiq9zaGjOyUcW
F7cEYxHMC9xl8RYJ3/k1k5TYGdRClOE2IyCnpjXWwxue4N3MtsF761OrGd/yNIShloWYfEvKDM+E
Pdepg3oKxkh8TrxBqSmtoR9CQvqTYxAst8tQe28mzkLxFVREJK6KddwL6kB+qMKMY1cpAIGb3M1K
76xDGyKBwLvLpxuHmJWjpR6fM0+g6NsmcfbzPLUTv/0IbhmoDrIxuCKn6aPTK5kwathRYVNajH/0
KLdhuCNIT65jGo3coikXfMqmWPNCIK2eqhj73EGPLXgaj4IIly9WEdGaAc2GRPAhQ0VQH2hCFBEA
S4BwbCziKDsWiPKEW6LBvJx4+oUYFAe54BeVv/Qzztv/JxJHo17+RUQO6FDr+5xmaVYxx75eMMJn
IU7tC12Q5pQX/yXsPJoD8GI32OjIBPkdbxCaKs/07ZE7tFhqUEnsUy97HwOW01wgs+4yYjLgBpA7
6rFg99CBz/DdL+248X0U9MmrYwKD3c2FSbEmGvuJDX2dfWtPU5MrJ6tUG4IcLa/wyQnripVy7j+o
bnGaTavZBZwjY4WPGDpojimYYF7GGKDNth8CS1G9wunBwBSFR/Kn5MepzKm4GZEgw9RRzdhsAz90
xucFtRECStcDpg/azpnA/ngKU+rJjwrMVEGu21uIr6x/EPPELwcORLoPBD6kQ4+k692TGhysgzBO
OlH/ng1YjTyA2dRkdeIX0ZkxQpYugmzb1NP6/QFjQNcv5V8jDm50+IN0mSubbGZjC4KGR0X7zfRb
UvlBJU6R4pIIC9LvtFMPhUVw0GPR8X8V5WCxSN1ElNhlG0BQzrtpqbQfyhIrCsFD14bo61YGkNHQ
UHlHD8XfWPVWf64Hf82xtRPrkKmWTNM1mBsmxnpgBMzI2/BSTsOSV44FpWHm1Lu6VcVdEmuP1e1C
tPjlrFjX/7RTj7236diGH6YsdfytS4rpI5gH2CjA6J36b9hkFSorrbLBR0CChD+RDwkBD3pflED9
Azh6LjPPpr+vt+rwIGape7xcKR7DbURy3VyspGs4lsA8dbhDCfaSxSgj6WHNdE1A14tIWzi+OTdO
tEiWck7zNkeA9jCr4Ot7tHJSFN+TM4fF75QqPvRWBNq1cCExiT6XmNrFpVDWwLbU0IaRP5jGXSPo
UwLI4jLFQSfyHd5uH8XFXdzimMJ+pk7UEL83eAB5cFD0Wenl3GbzC4lKMABlM6b8KqkQp9gopkV1
OZk2axvoRjQJjY9wGDBnSHvNxc28IMcjPMfiFXYdNhBlLIxL3jx4fJcxTySXFN1/on2oRUewGVSn
W90zl+5rHGDi2cs7zFvIl2zfPV5O7yVpVYJOmfTZtvuyL14qRPfy1aJOYPrlEzL9qDUeNB44JvHZ
ot8CU2XW6z+6sieXMzNtYwdViq5iXmYLrIJ/pR67EarwXGAMO/uNN9ABykfTth99tNi+2qzFxo29
DYjJ21s4b4o5u+0HVsh4HcDPAhuI36JuMA66jauX/MKz4D6UcTV27R0RU54vX/J6YbbRo8J6zuo6
puCOmQTSeVXjSt2VsEwPNjbHd5x1lCm1Ruhz5qEtFQRI48J9zT3Lq37VYUjnLlDM7FYnvsXCVZMp
Eq72L70Sk1OePNfA7Ke7B7FoH1fBEp/dZrIAWtaZW/7Wnq2DA1feMP3GO4X2TKm72zxXsvPit4K3
1fhVtAG6CNvyzgc32mG+k29JAcMH7t86rKre5u+PNNfZf4hioWeYKboGgUMvLEX/9QOXCBAKBlMi
wAzXW+AspkOu/Ze+JerGST3AQEY+DpMZArcSHf0LQVd+9hnMkytP0WTSnfBrKrW2qmB0vbAIX9XG
WDo0a+gidCibCWME/9ShB/mhn3oFdqfv9fiGQ6KwZoz+PD/WFh9KtoZtIDap/pQjs8zsN2TtU621
tIrX02DPRLpGMpTmneVCbb0FpQrK5x5YgEtYR3RxznYHYwdSagylRRCIijBDZ6ShH3vf80NajLgT
1NOZfdqY2ljdTNp8gY9D68d7VOf2s9WUTis3tSpb62uJW8cX28WfY4IY1OJg/OcLU1fugVYxWbU7
YYSqniyaKGr4Aw7dXARtCiviy1rAc2c3FwUoo/uFRIaeD9TaxMq6LULxb80KHry3K6JKlviu8D5P
ctORlLDTXZLI7Csr7QWiD3f2lzhL0hkHVFd/aZYWwr3RnqqcS9k4dPhUPKu3PMFVu7G5lTm4UwMC
o0BRoM1ujA5zfeRmN9ThPkkXNpZbRwsiAPvGxSf31LVY+O9R2DuqjkgkjcMfIJTu/Kfy6UO9Mbks
4T+hoL1uOzoT2mvDhdMmZ8N795KSJQL6GjBW8NiQbryVuFabe0OHSnsYtRxZ85lGP4feQGm2gSMW
ENep4A9uATvOBIdSzOpvTtS2/8h5J97TJLIF26ax5+IhwsPRbL3YtzLCOVQ7nhLUW9rMl7G8WZVV
/qU9yRRHKm9teLjkfamdHRGmHgeM9PFp0pwi1TYTEFnvpUHt0yjHZSKaXef51m86oR16blp+hS/0
mTOsbXE04ppXBILB9WK5VoeUL2P2zV5NFnfIQjZxPTRxJoIyzigVR9MG9EnLFkuU1kTTD5V3Bfn6
gpFpEZvMpcEEc+QgKGT2YoTCLTul9s1Op5FncOCIQKFiE3mfqxbCSkCqwj0T85z5yEcamxikTNj+
G8psespdtsIBa2ZH9XsWumFI3wSdSdEDaaE2+EVgTgO0i1TxmxqgyCBhx1Y4vlBmzxppi5V6Hjfd
1A4+KGo+rk044Hu/ecES6ftxZml3G/rShSQJYz74SVm7ua/NxJyC+zSCxBFmRF7CbWgFGo9iLP2H
sB3qAGDZZNFxEXYN4DRH2sfOhDVNWlOCetOmlEOv28RGMJRvycWwzcnj3MIEImjk2QQwOLEYZYl3
acZKfUdkSbOt09oDLjXjYFHOUsvb4eIJP6tFENvA5BTJjULxHI/Y96hitaXlvYIqUi9EBzqUdQ7r
xvbG3w2w32S30AsB76P3c+8y4BLTKHC8qznva+yfhGPFK2+F+c5VI8TBDJwu7cQl1BsiPVl/9z/m
zqxHbivdsn/F0HPTl/PQuC6gI8iYch5CqdQLkSmnOM8zf30vqlyuFEuM6E6ggQbqoSzLZHA4h+d8
395r0+9JnilGCx7ghgLLApjO5DtqgeEiK8x2E7DveWq8ILslpFvbtKwFriTkudeCHlufXa3rnxs2
SwrEfogJlJWi4LKnJvxiMr3B1XdFz9wJsprh0CYbkRqZ4IkGq194GeuxK+tXI83NiaBpUlNiy5Nv
GHNkt8U0ht/gi5Vf5bhQ9LUR+NH9JFp4IHNXfkD31WMGCzzxALKJDxrqATZVWe1dx2lFTLBSIWBn
PwniJ+gQKXSEIHyXc0O5gLMS43orPUDh1VB+xyraX7C8J4RlrEhSYPWT9m+C1Hi6oyYUOCFH4Ox5
JKbbGjANoRPhyIwRXDxpmPDaKz6VlUnby048JUmAe8llH1v0LEBiFK34KvlacUw8uB2sazTvqnax
g+/6tFdSh0ViRCBb40FZFSw60G0kdze4o2k/moWerRMh1sTrsQyAY6xSJCvjcWBhJgfrthhLaN4V
gKh14evWn1qOBcH2meEu4rig3JiVKMrWcQ7ANDE1RJSZrrExpUXXhc9dm6vPfmfmF4lCCsa6tIw8
3/XYcgiNAP6yl/JcTNcRwjJYN1ObEw1lru+sUOz0Dek6kfHky02yQ8DJlx7OmfHdI9CMjWkEa92m
H+O1NKLasbvVZSHGZO+16h5ekNeDwNRScZVSaOfDCnzOwMMm9bgAE7kzpupRpZOkIfuBA5kiwfPl
mtllnoiDsqaQkKi2FadasacfgEcFKxhl43QoYAXi44wlGqKuOdoWNbp43YaRdEXyfG8b4CeZ/vTY
rPYjEr2vLWgXzSaxnQknKw23wpnV+Y8dfqjYbujBZkdDbxE3NRXn/DZOUVzIUiPDvEUeqbY2mfKG
utPj0BQcIapqWuchjuZJYUTuBxE2KhRtkqgVLIWJV2Wusi1Mo00uWEVIKholITbZgRhDxLF+NDBU
KYm/0J0H1tClCUxrscIZoAhqdey0WLdWZq2Lfyoghl6EUBJAiHiK9gIntoFLMyJBpEMaJ8+GKSFG
xjWIy7FFhGqskCIkeEGB7hCA3eTFnabVlK+ytKFRbMnmoS9Rhh/cCM2nY2kq65tQRn3lAF6o6flK
KNfohBWCehPlnfxadXqdXuK2qYJjVtTCsyRIeXbQtT65ZntFix6DMLlEwDpUBFzsz0iLywaSY8pa
Idea0ADhiLKm/DbILMsJoBVE71IuTWbAXij6gOUV2lVUPULyIhaRFbGUZWcH5JI+auEECftzh5Zs
cjQlv2A4EmJ0afR577Gp8Jmn6y7QDSKaYzjMOtbQu6pp/EMWsYGzhdoKj0gZyqPGzu0gshvqdhZB
SniL0EC4gBFz0X+0UlzR33B5pP1V6tE2o6irRa7dy2OMsMj3ZN4Zr84R/PjozaXL0FLC/FjnUtJf
YX3NqscozBR8ybmfm/GKlm6RoVGEp75lqU6KbQmQR75owIbEFFfiKH1BPBUJjx3+3f5GBROU4/PG
lrmGB0CWoGmlNXMlGPGEgl6filYIxz0UR5vJmfsPGy/rLgPRT2JH8uNMoPOjiUgGhF5wr8gQENRt
gPgT7mYwAM0iJZMCXkrzxthP+8/yOcSXYqnYUVU32UfAlKGNibg41x3YCN4dnlN7RVxPID93WB6r
fg3NJ9CInEWf8SRK1NTsPAFW/CiM7Fk+W/jTacNGnWs8c2MKlWIRER47xeq94UjTy+o2FQ00uFmo
xuUtDuUQT67HsvoKR0tq7MaO1ca6y1qNKZjVCV4NIzNCd1Opdahum94SzCPWbYTCK8rsXUgUrKs9
keYkEWXDp8mww45yJc5lQiehO3lW5K9ixFhEWxq4+FlBWjIMCPLG7UHsveDSovSUOjKOiWxHvmcV
3xqGbnKELisM5Y6C9YBUTY4ADTznslEU1AGGrF+zPMnSY1w1cXNgtkuSF9/NBHUTJqFcajZSnRC/
mStm5U2Mr0++7Q1paK7azM+SGywIxkiPJxxoGbIZsFBRiIV1qGN6S0+DBBrWoYVAajWj3Rs25P/K
6SMyRXmA8skX+ygjmPWHdaKqxNWz2Ipp3+oBIjK+W6mKORTX6jHGe6S9SbWfGrcTqGxwhjHnNtkp
+GwVwdGA9tTWWr8wHHohSYzKzaPP6fQwuSZISlnc+Yxemk9MQ6wSEZx/1wnXqR2h83PWAaJmfO17
I3nQaOyEm9gwm9ZuggiRnq77FBO1Dkws1cABRUefWcWXMdENilGqUWGoirqG1Azqr/Cm4XFHttUZ
pXtd+JZ6XYRsM5ykEIZX0jYUFhNhU2NZ0ntc8TYZoxE2GXp7q455GnGpbMmfSxymuNATloOYLCje
U3nCr7UWlSG4yVkaTtIXv3oSSaKh8Etf5iLnQ9RSqJeqP5Wukzpg2WENAj6wqnYnyjS4wQt4JF0b
ORF+gOxoJ4DDzJhqGD70TMXe0lFlDRZF167LO7KCvDKiiUaqCDVnGmLZLrdIhgQcQlkR9wjII6dO
Aqt0hpiI2z04YJbgPv09d10KFHwcy9AK1JAKnbYLouEK1I9U7gkiT6ZWJEtpY01/uzVXlRIH3ga6
HU5+DZUV0V3TTnfFM1XNTaUZJTHIOZ+IFYBV+clwqcs4CqqcrxDuu++e2yBKhJVCGEJlFnyE5VCN
lQPvWfbUBvGwpaKtN06OHTV0xioW1R1zl4hWip3UjZS5MJrHIZRHEHtu+dlQy2r4XCB4bMlbF7rh
W9CFLPiBSwKj4c52/Y7AEf8aPIyU37OdgiZuDsWg7PlseArdHBMeCW3ZKmvkFQrvortGtilnO10D
lAMfjySWjdtZLBWLMpGx2JSVEFwFAj6KNZ321Nr5Qjlk2NNywiBXZtCa/gVw+RCBQ9NkPsoF1XvF
+a/KEGU7/yLswFhej6RojldW19T6DXDEsYGhCcjH1gRBfzFg1HorrQxY5UhZEUe7aKCf5RhwDqY/
CcrrELH0gcHVfPUs3H288W30Jfci07/B/29Fe7LqynGTFJpxD8On6x1ykbAFMUt22XGkWIqECINx
hL2cGYQdod4jcSMNlQehhcKTDoovv8At7KYXehKEPXcErQA67Lqm+Gelrg46q2ickcOQqwHFV7Ab
AUrNUZexhINxQqO/4YmV45FNvSXbZFOkOS9SMbwgnyKGUs98Cdo8zP3ktm1KLb8MO70LL0szIgpx
xIWZOdaYNrAzWdl+AyOF6D5NmvJl1PKudVxCnVsuLEgYbKOS4khvx2Gj175qOOVggrCJSQJVHhUN
WsqfUi4ig6WxGna3Izklgy20qpJvi5Ii1taM+WqtmC8b8lYGxTTtTE46g6J0m5JpnjGjbAjoyB+i
Qa6/4/kGDYjfT79xC/RI6N8aZPWdDpt/HyLp6XaCKQS+3VJcbf5MKLYDmPfphkMq6Up3q1Dylmw0
9UDZ48GwHr1GQLkpw+GID20i1OleEfVStOklC+0GRRZlQk3zs/wy0TCJa6QHmqzpocagv3Svs07G
Uw0B/E3K2QkXcMSuFZrf28FMsuZFS5oYwUlrfjVz8kbLVC62WpUKx1YpTAQrcNbv42DIbzRCMBjz
4O8chkS/TS0je6vJyp0gaBKCvNh1BVb+hnyXUzJ4qZgHNyNS84Mmtnl2yxpCulZdwVC3ihGxd1Mg
Zr4lpW8hvxurAw5tHSKi3NslHdkHpjR5G/iClDhY83UHUm6yBbQw3OWtqOAjS+HzKZX+SvGufch9
Mtv3eLO0bwMz8oUl9cK+qN3xK4hVEK+ZaRRrrE2UKyviKndhCQxpIza9qvEFEQ3FzlO/esj8Xj9U
FR7rdZS3CFEDus53AnQWBahpqG/RRQVOKhENCn9b35AQgbwmsdoDmtZGZMee68E19Ocm2KeyavA2
EK64bgRQfnkYuHu/GgdSL5H8rbDTBl/KMITn2uUKO2ghQOu9gmaOZl6rFB8FBoOnJVWVvi+F17p7
AlnsFyTI+njQBV2Su11WaOW96yl0GIAYgsagQEBAX4EX6qon8qLIV3hemz9JDDOgSFdg+kEuiNWV
QGGhsjUaFFiGw2gg5LNIRxZ41aDhJgJm0mzwqA6QxhXphnq/delH2J5xD47PRjcoR9JWUTyw21Sh
SuJYueAe+8GeBLwQJx7dRaZVgWOJhSw+95g5xR3cxGl9RBmwpu3WZhAB6giiES+iV+1A7ozd5ZAq
YbaGRoNrA4wr3aa92IfUSlgwJvG21hPlFlgJMNM2LrZSV5UXYOiUrQja+sYEyPU5KsjnIA+k3LDq
r+69OC2rrRlYwC1KNm/MwqZalxdyhCSXogpyi5USmAKdkgwOgE0Y1EAhwis12SYVD3xWLql6h8IZ
T8NnLwaSXRRd8pANlXxFma/EHA7G5nM3FhkxY4VJn9BEyizRNtHbNNuZGLTIsCYmGMAmdBMi2Nuq
YGmYdjkfb9cCRk+QL48QNQztYSI/XMfLx/CqmYo/fAUoMBXcNaBaUSXegf/td2UudV/ougIDHF3x
JSA/Yu+qg7bD15TusQ6Fg2N4GNPsLh6FaK+ycE6+CgV4xo2SRh26S8I91bWYWyW4VnZ+0RrVnRQ6
XkgnbYdAnjCn0Exg4VNjTCRTB2mZlhhw20ARSEgtuoynXbOzI3Ny7LdBGbUVQuxgdC/wGIzW0TLJ
V3osmG9ZGmgVGZhDaLrxJaj6hrAWGvMU9wQCYkTD1GzJzIPXkHfzwvBqlRKBDti6VLRbFFw9izP+
LM/aGJlnIeFizouQEmXT/NlJDFQrLYthp+hTl7kECEGsKU5Hdv29OxIujeR525Yj/tmcGC33hqDF
tLZBBUXXsLzCG/LorAGVWVAe2rp/gDcTqtdiHGIIoTyBHonkkgDKE6giO1SJl9rUAHkBIVAQ6UDc
CW11QGYnVWypVMgY10GejgxVhdZOAEeXtm9zHAS6UnwQJHiBwTYEYiIR4GcR2Ovj42dZ5N6gCx+F
3hYQWDbbUREidoeCllvJI8pPKajtpBI1s9pAIyQdFd8eOpWuzm6NCntKlwoFAElSEUGDOUnNPri2
A2kUNBVmWKXmlS2wVW+yS+KIx/hIiLGQPw1d1fKr8lpW+4MmVTRH92Vh0PmxTXAg5QuCxxaHXkZC
MQ2GzsNDxiDH9O3ZGsXs6ZXTjZreFWDHYS1YqnVvkqLBugBghDAcdL7Z0VtT5yrNJrMSS5VWaeWP
uhNgOZFvZUkTxP2n3/7rH//9X9/6/+m9UfsDwZal1T/+m3/+ltGfCjwagT//4z/gl/O/H//N339n
9le2b9n1Cy2k+V+azvP3f8Nx/zqv/VK//PQPTloH9XDXvJXD/Rs7rPrH8fmF09/8P/2Xv739OMrj
kL/98elb1qT1dDRKnOmnv/7V/s8/PimipRs/bsI/78F0hr/+9XQJf3x6CNL6t6uXl7J++9V/+PZS
1X98EnTld1ECaW0ZugbO7tNv3du//lwilxv4Dh0si6gG89NvKdmg/h+fJPN30UCkZKkIBTRZU6xP
v7Hq/de/ohFiWaoC+lLB2/bpX3fgp2f072f2W9okt2iv6+qPT/wnn37L//ksp0vUNJNioKxqGroj
RNqqyO/Lv73cBxQ6+B3/g1x15JtDq9iK8RqoyXpaXEyUwi+aeTRL+lrSM7z4TWAOztRzUw2i0gjB
sXy2hDolOxQieXsruw8JflmX1YUnr0azQ1pykWjAv4PvmUxPOT2OBhA3zKG+oa/aTnVKlElm5Tns
lOhG9lspOZZGQ+GaBRPprpKmkQkFJE8sdgFHfynZNbfi29DvLVaepBYRDnoH3ahhS4tgMCbSEqfS
Ss6PYYuxEXe4nOoQ3GBD1gE7uH6H/GENdRskKGo50lYKvugtQTq+bnNgdBsrKC4selYGav7SQMhl
uGuzfOrEp9h/gxOEdb1dmaiVCO1zxta6sFzv2A73lcvwQ3cRUEktG/2m7LXXoEVdEPP9qyzmSkLM
2FJmdd1uQ5XwTomMV8wE2sqV+gsLgbbTyWmKWOBZpO1OtiG7Yh7+yvXkO0s1LlT2Wnn+RhlMb27J
eZpiK3fa0NhWSc0Ii8qoS6uw1taK9Lnd8HlycKvYmf5aDyjHaJ90HYBn/dHCX621U1omechPlX7f
4fSb/tAQ3/AzYHEr11RC1qLPhZLSRfbFajJlDiHGgPAtb2OnSLaW4O5KaSR/5W3QXNuqB0cJWaP5
O/IdLqm3mPWh7BOUYbwcSOmE7rWskE1OTvQoWbf6Uxo/5eatoJIbLQho4im6Ex4gJ2+pRgigxhfQ
ig5DzUDygdP4e+y59KmkdUskWgLDvktAnfJ/i4FiLkoPZBkTiKWoWwyxpLpRWsGtEEhXVVPsEG2u
1STeWNlxGF/JmsZARvf2tumLVdDfKj5PjZKqGne7kvpAcFDRevksTiz2lX3Y2CiC1ymdNX4cvohq
AxvpIHfjRdO/jVayDkt17ezThlU5QbQFjGPlPs2ewuItKFRARKztuuopSN9q7+3/yZx7FXwrsyr7
Xs8n3fdz7j8W/9b/h1OzJJ2al/9X6U0TfPryfjaf/pO/ZmRN+V3XRIP1k4m5SjVV9e9J2VB+13SN
ciSePabCv+ZjQZZ+NyzTNEQRF45uWbL894Q8ze+KJTKTS5qiyKIiyf83M7L+03zMiVRDNSzJEn+e
h1UYmNkPZ2ku+c5o0GTwRrD/PiEdE7rp3e346zPwftrn+t5N+n+fxOSz8n6yJ+gcvGUoUzQWK8Ie
o2eypeMzx164gOlr9v7Y7FkYCx2b/bppN43YfDfF1tH18BL9lvOxnz99y959qyYh+hhkEYoVlKOr
vqAYMbCbtU8fffri/fuL+O+bM13Yu6OnikIjQPVjB7fnoW+6g5STpkLd5GOHn0777vBCiASDFqTh
RJp3KAT/G1LheNWa49fTx5+e4a9+/vTM3x3fKDpUSnEaO57c0qggqkrRyAsOwludZqmnDqHNsnMg
zlu4Pn3GpbdJ+fmMYStHFZKyyIk7yURnnsNVsLBcnHmhlp4HQ+79BWUZIXwK9V7s7fpVoVBIQe6z
gU6WnjnB9Gb+6o4xQbw/AfTiAlCJy+/HVljS5nDaUkhsTHV8pxTpi1ZVOJ5i/cz7tXS62QiPB0Xs
KH74DgOC/of02VSMwR5Q96x9pToWQomlnc3mmdMtjEdjNtYlYk/ZfkwxQ3GlIaagJm8hrAwAosRR
ZbyZUQmx8vSbsHSu+djHg29krkywomtsylB4pck+7Edgr2tZTOP96bMsvOHGbPjXZYd2haomXowX
j3xD+qQp1urBCinYEGghVXutPHeyhZfbmM0GjSYnBCXwtCxiXkOddEsSTMMz92vp4LO5QGvbpu1N
7lcmdteAht+KkT356bu0dOzpz9/NA2UCWNnzDN9RFCx1kDMNUlPC5vvpoy8MSmM25kF3wCIyeatg
01zpkngD8OUhpbl6+vA/70r+noON2ZjPoYKn/sjhLYSCqFIZkyVaf4L3rkI5NwFPouc8faqld3Y2
+rOq8qARE32uRF5zUVjNm6F0XygeNbSPRNc+fZalpzEb9FWYlYOo+6EzZRKsNaUh0coajqcPvnAJ
+myIV73RhyyFuQQ2kyDVsKZqh9EXQLTksarfq16TJWeezMKD12dDHGAm2X/ERjsGcQKsj65M4RFw
zZmHsXT02dCWyjLoyaLjSuqekJfqmHbqaxn3jx+7UfPBjJtbiPUm+HH4RvRRtpTe987UCVj0qZd+
7CzTxb0beW6NnqmCHkejAyE5MvcVX2Tk8a3/NVdF52MnmQ3vuO7IJUSVs6GGBU7Zr1ELU7OmNpgk
u6I9+0QWXlx9NtCxYGHH1qaoPK3ek0NF0A9Bi2cuYmGY67NhXjeKIVjwrjbC8GCq4i5FKEBiZi6F
mBeS7ek7tXSS2QAv2p60IjWwHMnSL/weqxnQkAw5FzB8dsVl3nRnHvzSmWaDXBwGBFFIsTZWqtYH
GuzqXk7D+NDAcHJo0OOnJA9gd/qyFh6MNhv0fohwBfyc6ZhudRDjig16TPLw6YMvjENtNsrbBp1R
2RJPJivZaxJoX4mUODam9XT68Eu/fbqB70ZIW0uNrCOUJofJ2g2GcBmL1evHDj0b4p1nBhRLKlIn
B09YhX0PQWc8nj72wjyrTXfr3c+ePBAuLRbLSVVk1jsBvw3+MRvr98XpEyzdl+nP351AwxtP73HU
NlMPSL+jqZS2TtqmNGM/tipQZ69ohQlGNRsNtWtqXGsl0Ruirt+d/vULr/9UrHz/6+VCr6e2nuHo
cJ0BG9v0WnHE3hguZPmPvfXK7MUUoDhmgcTv9/uOwmO3hsN45tYsvPM/KqTvbn5U97hBYUs6pGg0
9wPp4VvLrJtNO6TN9vQdWjrF7OUkVVgrsWiYQOk6x6uLh9FNHhoERWcuYen9mU3WlW5Gk6vZJPo3
0LcKRCGH1I/kg5OC/PPzBQtdSLSm9A34Ql3FJqdXO68pNMtuE4Ni4kfukWjOpmtq89TJFXaTOB1e
48JHaBFlKtl+UITqD51D0mbnCD2gcgISLxYxgI2CYYOhZZXGxpnDLwwEbTbINBCUsaCDf5DwEFyX
pYskjY7TelJuPGJIaLau0tSPp+/Xwm5InY06RIl5TCwCXU4Md2XdrvEkuQRdla+Ewz0QLrQt4pKA
Tn1z+nwLF6fORiDeskaCiq5tKPS7sPKo4U8i5zTI3sgWlNsNgUOCdQxJsv/osJnNu8j2eYkRLztu
UxOYltyaqncRRJJ4ZtgszOvKbNoddcNEKY5OHkTwdacPz0aDvDtroZp0565Bmh7+f1YZxPnMS8e5
lGSDi0i94dqP0fnqBF8aRZwdulR7tlztOJrRpdFJB7An56pxCzMOXaKf5uSYDgWqP9kADwYZsACr
KPcXLSaB0y/Dwp1TZxNaBDmDLiqHRxclkGXRR1uINhqio7a6HulKfvClm70BtMdY3IqcJ4pvU9e0
0VTeK8YTOU8PeArPDNulezV7Dehwk7Yq8G0p0bmXHWm9rXmLwPXc7Cwpv3wFJHX683dfGL+IJclA
kOfg4qZ1NTQXJfHbWhDfmGK4dik3arLquImGvSv7rpjgVs3cf1XC9szXc+kKZzO45ikoMbVJiCWh
goJN5PsSvrfuY+NInU2r+pQYhnuLECjKMHr1meRcYlGOMXaHD71uyuwGRiJZzHiOTGciYgT9MbOy
S9NrV6opnDnDwuymzO4QHszaJTWMSzBIkKWTpU6uW72DVyb7yNxJX304fS0L32pldrNiGd1jqris
lgThooSg16vCmRLwwmNWZt+fAF5AkJuAGCUoQFUtrnTteyGOzod+uDz74Fj48WHy6oYzeq13aeme
txbj4Fy5cuG2yLPPi1VJeZG53BYLIu26M5JnDI0ffEHl2WwoxQocp5b1Vx80F4pAPKE+bLF+H3UK
lmfeoIXvsTyfEgFU4U3jHB6hrKvaglITjpc4Au8mpnCnq3iYs/ZSqKyXjz2P6S14N6uwucxLE1Q7
SZfjRRKbe1+PL08femF6l2czYkYyHRYbXiQsASkyOrelZTqoO7eOinvodcWZV4oW2a8+jrhhfr4G
gnHklq2J4VSugAIT9z/oLOVrXKL/aWKJH1Apz+jCY5TCU7p8gssxMeFlajTN16cvdmHUyLPJpZCk
2ExbLtbwXqhorYqIXJqzdZSp3fiL7780dQ7fPyaYy3lnaMhfVfepI6lzBZz1IYbbl+HulLv7qPM3
qTlemeItPIiPXdJsjsF73ylDbRpOR99yT5YdnE6jSvZGJBdnTrH0UZNnk00bKYAt5IjYDjr8yDOp
DLqurbjwpATjOZjwZ4hiyRUXbZCuth9HmV1T4BHF4cyIW5gypNmEhDUSHziST/oB46pzBWTbwsfW
N9JsNiIlAfRszKHhI+G37aVXARUWXgIF2nxXCmdevYWvjjSbl3RaQn3m8Zr7YLicukcFD6gv2FpR
H+Lc1xFeVBC4Tr8USyebTVCNkhEWUHAyPOhEp/XYe0nMmrJhXN+mVXTmmpaeymxa8jIdafi0UzcZ
xLfEwjR7b4jk7emLWDr6bLAOoGl8uZ0WnkVf2VKpb3VVMc/coR/rif9cq0s/pql3U2qZBz5JLNwi
7UF4GL8FL/GjvCYn0In33j2+r025s47jlhOvKTStw1W66tedbWzTz91G3Ehr0U7Xlh1+8GJnwxjA
YOKH0+sxdiRGw8/QcIoMpn36Vi7sTKQff/7uatuAUFBpmmQD6Q6xmd1pRMUCwKtj8ToqbrTAToan
+twadOGbIs5Gq5bJKrEGDCmM+EfcDjLqUPdLT6TOGn1iduYRLnyFxdnArUssHWXKWWQReZeuJVeW
pO5zhQdoiXewlOw2qqYPyZh+7H0XZ2NYVek/4v1kp6Xr9Us5Jv2zqEoY3U4/paXbNhu1STYK8BbV
0IHJwASKoNX2RwQhrdE/Emh4Zi2xdNtmg1Y35AJOA/mdUaVcuvA99BGiqak6YR2ACbdWsUE4i7Q5
fU0LM5E4De53Lx7LliaqsyIEKAeXDV/MvdoPL1Uz7gwrfDJ9QT9z8xZmC3E2W2g0oOtC4kSubCIi
Jg7cBcdz5lVb+gKK8s+XIYOcykfC0hwq/OuB8PFxrwYXHZYyM96X9DPa9Is47gERshyEl4BL+2P3
bzYvuIap4MPlstJGuSck6caP+2sRHVzfZnvIU8GZGWJhZSTOPvGxiIUHiw+7b9lTbGsowy2e6ZbC
nJk7py/l16cQrdmsgAewkFpy/hwtju06t1bwgPf+Xzq5f8pyb/85c7/XOy0dfTYbGECMO1XvI0cg
I2QFeAPvZlq/dMAPzvz+6Uj/+cVA4/vzO6AVIYmc0+ouNvwDArFo06vqg1iPR2vIv0S5hgk8vTt9
r349FSBO/vlcpCIhi8+MyGGjd0M+4Z1IoDdZidY9ugjzzLu1dEHTrXw3Ngk1I9lBZJfXR2XiDEmS
kYKFUzhvSgtMgd9e4aSJiUuIP1ZeBt308xlFXdDGImUYpYa/F3AbWFgC3SQ8M9ksXJA5G6V1C864
kkXWI26xBWcO67GF6baTlG9Z5F4wek4/nV9PoaI1m9SofwC5mt7kqL63zHstuVGHF7r/tpwaKJnh
DUcf6hbh+Pn5hoUudiw150xkSiMPNPToCSpk+7FiCyE2Px++mRJJffLXoFbAWAq+mAVeUzIJTYyL
p2/VwspDtGYTWFCKUJ0URo2UXiXWYwDWmKxQsdQ2MJGd0Nvm+aVinmuZ//orIM6llRbs+drgk+wo
Vahftn7aXPkiTsIz34GFSeY/RJXQMFywTCGttTJ4jOtcVicnUnzT6pL3oQ05AXQ/P5METmOWmnro
aHpwF7vhQ4kO2RlxhwEbAVJw+rksDZXZZKZDVBCtaa3hR9WToku3MkGZ66jS1AOe/uDOi6PPgiqe
GTALj8WcTWd6URGZVUNHLsVEfikGUs3aqhnO7E8XJktzNo+lCox+I6Wd5PXhlkaSnfYiML/gPnaL
MzPL0gXMRjy1gpBIXpTvZV1lX6cCCRUxz09vTz+NhQnFnH19B3o7hUwEgFOo9efGzG71HCWUCi8o
7nDHlrJ7CeR6XUnWmRMuvMhzxeCIc73TVPR1Y6xdy6ZoS4C67Z7YqzMjZeGGGbO3uA1HXKp9g7oL
Jm8agNEOz0yJSz999ubG+N5FJa0RO5rVbaUBdWVBe50LaeWcfhhLJ5i9rCSxhDl5HL4D1PGQIB7b
4kB/rnz5XPlw6d5MJ3733aVQE7dew1cwFIGvqYq6Jz55d/rHL4wFY/ai6loAPJdgEacxaW7k2UsJ
YgNq3rUhq+dKrL9e02Pf/fn3++C840DibRWS4dIixT73ncHq1y7TSdyfE5ouVNPEuUBw9DypTVnE
O1aZbuva/BoG1qEwiVds293YQAPMx9uQXGoYmTbAvKfTd3Dp6cw+WKCrJrZahagSghbNGXET5t45
Vf7SrZsN9KwadOCF7MPN1tsbvbnvBkLIDQQmsbTV2nP644VrmKsFZQlpho4b1SFViITk1GC/gED4
zOJ06eizsW0ZbmHp4nQRhgh2vY+Ty6RWPiajZPn589sVW3rZhlY6aadHnPZ+v60Bhp757C399NnY
Zqz1aWcxLQn9UK+FoHwwu/J4+sVZmDf02bDWFdLSTIPb0gNBc1TToL6c9NoGUE70wZ8/Xda7mcPw
66FqsUODakwfwUFvAJOWZ2bshZljrgIc0xH7esy82pJ9gfOKTe2g+tmm1rEGWoTan75LCyNgrgcU
ZUJiWG+wk1YH2iSCfFk18otqFvs6Cx+xun6oQSbqs2Gc+l0XSjHVQ7ghN5UChY9geC08Z/FYepFm
AzkOZCUpjMx3NEUgk2XyuwHNOvOYFx7FXPfXKhph2yFTkE6oa7Pu9R52OICM3l2FAjH1dmfWfn/m
uS9cyVwHSL5xX2oZ480NR6xrhS5cVUkDWPX08166ltlwTlhIopDhtaoMpbsqAukiiZJmMyjdU194
Z16qhfWTNhvWEAo0Pc3ZxwToPkMfl3ZafCHF+XPci1uU5psGBguoyv3pa5Knl+gXpYC5SrAhIxLL
pms5onZRacKqjPOt3oYHS3vrwHh02mMmjgCXnwAurkUJ9TQZCC2EdlIS4YSrEhlnNaHORfuFAHY4
CGde+oU6lahND/ndBBElIrSLhm8j0I+rEmx9bzQ7V/DtQNi3wkjl6KYdpY2rvhJ+ey3Ew1OmCPen
78rC/KfNlgWKK6Yg8mlS5iXREVGzJgXgQtLHL6cPvzBxaPLPlzZkad7Uo25trbzbB153F42xufGt
mpjxyD8Yen2usLx0IbOpg6FH8myuWdu6uBLT+5Za5bl7tLQdnuvGCp/cYNVSrG2Xfk8T4uOUbxo1
0fZOib/34VVAx2wgP/j0LVsY2nPd2IBLgJqICkgQWwKsP+86I/Lx9LEXHsdcI1YkLYmTBhcijRk8
L3BgibdOymcZrght3Y+dZDZ5kGyiJ1oDtseL1F01liB7LNvAU8UHxPYr/WMbyLnEKRhKGPdAhrZD
Dvqi2At9v9by20bdnr6MhRdKna0MsJshUEcjuC0VmbCa+6LSQDae2cotPeTZkG9EISBxF/V+5kfQ
9FTc8GnSDmce89IqfC5oQlZP6EDvdVviGe+UIN9CIWFuqaCtyP6tL1RrMgoolsIIPqcEW7pds5Ge
+rURxNMVEZYDvL+iKAWX2YV2j+Ti9BNZ+GDMZUwpgb9tS1zZrs9NttWhTV2qMi0HcKetNv2VxeVJ
bnzmbNqPjfwvPhhz3bRSwDvwqiHfC02jiTckXYxVuPcj0Q/UvcHH60EDrxY/d1ZWhrYER8Ld1DLP
8TaDwtjbVVLo+ivCTJPMR0/oRZHiZq80hHmapCNuB6GMoAXFkUrADWHUpXsAGwnEse79HOpcb1qR
uiVvsBd3RK77t0SqQJypTS/HeVwaZflogGWhZ9+CEi0fVZjm2Q6gb5CTC1aPBi2POBfNwwi54uvg
kah8L8m1kG3dXPaKA5VJcgpAS7XVvUthuXtUyUvLthLdMWFjiUM35Q3lGKpvyDv2zWcvhLbkrVvE
wcNFTMx7ASlXZXGYOj26AuO2lBKCTsa8l+FyakiG7/KSENNLWhPqFxEeFItHNSwEG+yGrAE4zTJ9
3ShiQt5EKanROv/f5J1XbhzLtqancgbQuZHePHZWVmU5FkmRlCi9JEhRSu99Pt1p9PR6JP0FdfY9
Ym1R1WcDF7iNhh4EGaaLiBUrlvk/B5V0GEdI6yK41CIbjaqwlnXlOh1CXdbWC/4OsKkiqsCkeGnp
mGhRwIQZ9IM1GWn3oiWmAY4AFEZaKYDJQDQSg0uiZXhBbwVP1kWdqLKsmxG1h17AWBvN6TY0B7WM
0gSw2LYj9KBzc9wg6kO8baWqStSdmtIMs+s8sqfPSiOjVqU6llqgHxXsSWka5im3DKlRXIRDkNaB
/KLmRYGuXjbPV2Fum87JooN53Kaajh6ZhwyY9hmqzqFzhl2mQEnYQpVVuxH2uhXbt2EL3umQdoM1
UgIdUliDKLi+GIg/qMCeoYvMYGm66KRl4RQERzONs1Y9xLOOrvgHuZs0oA1KwivMa7mvYIevoEsM
xeRPiuhRofGzCRxEiKxgMLpDoc1RISGK1lbOTi+UKRrWVqUN2rOeIe9kub0RVQvJ4QJSu+GiJbZI
g682FToSu3yJkL7bUHLaOKWbdb3M1oiMqaN/sKBAZDMqmIZRTgcUl6WpvLf7NkNQsoDVi9xSVGSh
802u1BTh56rsgqjyFrtOlTu6GZVCXWcZWkpEKkJ0ipNVUch2k3vK0IZ4o7EikJtFbPYpRYAVilbP
qqLKgKPQVB2pfgH7hELvEU5bu4ydD+nG0qUTetVZtyAtkqSjrrphpXUIoSkIM2oKLpA2K7SZ520S
wyGP4OcoW4QOJT0hPQUExrzr1a4rU9Y8kwwUXCpp8mOU6KH0FBQwi6a9Sh0E2KmwQp0z2kBLT9Pi
xTbSIhjWRjDmyjOfSWl0TzJs1BNdxxmDzm9h8gw49WYCmrjxWJMRAOpFogbq04wsQY3OhZokBnpd
dA5LVAG0Svpcy1NAsCMJjXhJ75ahHfSbuNFsZ2NnZprcDmFStTNsYKfPPkhK0BovdjRzTTc0NCXW
XaBf0rLP0OFSEXUBFUV/iBUjrsxAZ/CQyq0EkjxcDuVC/llzh1AugSvRC5gVm6ZJcgXoTgyOvdsW
TGQ53NU58I2TjHIaYSakQ0LL2XRRkglJl2XOJ1BekcRooU2S2aHuzxnN3AFQRZo9TkXUWPYxUwEE
H1VAWfm3GfRpGT5lFiKewX6mHntB17lAXbm7tQt7SLR1bkqK3K/LMAmnhmojE33VVWIAvH2wiznu
DG/RmmH+riK3bqQbCI2qfJfWFAy1SKVy2ldvNVgINg7/WEtGBBi2iq08uYt6S86QDEXvx2R2a+FE
b/ixLwrEN5GyheiKEQlTsO7ITqdNo5zCEQVFBNSkIe8TcD11HX9m8NAsW9slUNRsM2Vdkp4okbE1
iZIRNDCy77UNf6zeIM5sxfcVlchofadgjsphA0Sp0K5VBR1625uiEEXfDfI2ETySouJ7I5bWotzc
p25UQgXPH4Y0lkbdS6W4gqiujJT/lxxpVKO9n3N09A9SydQZ0AxOEJhseyDPkIvgYw4AvpcFqIoH
2ClG1IoNoTFXSrQYjb2qRpHnOMhLmobo3yRO3kF1idBjperXUciEAfYo9F5Bgj0vvnQF0Cqf0ukU
sVm5LaGpuQhKZumThECzg6QytABjRtOPfZ3Uf42GImsx65rsBUKbEz6nMvVjbAFyZJvfjHauq97t
CuRzJtcy5RDGo9m18/TFADQqEU9kMiUvbRmb2vcIScTy0a50bN8abRCt+hTpCKqHzA02UMqBrKlr
EPmSUpVK4okCCt5pMrKmf6hajl2sfKQ+aM5mxzYaF7nZpn8xAtTPadBPyJDFrqGgPN67cWSOygFp
xbSzVkYe2E3q9gDFJI2K0gJp18RRUushVyp0sTlgWj3uHiAzJf0Wpcv0CDgDAWIPKmFlfWMTN5SB
zxlE+Wc5NrqmWwkBUTSAQiFZGbmx7SR95lZWPJb3SwKW4CP8p1p+nksUwZ71JpBrmYNDFNLLANLS
qZ9oX0dbbQULq0jgEgRB40yulEg2Ik6dgjtBuxng+B7VIaWfzO8Ku3r1QpGbTDlLohspGtklsu2o
2qJbHI/XSpUY2SdpqjQDldHYHiknVBOYafhBYC3zp2mu4dHgHVAk/3kcEeG+nZYGAUsabzXDRnaW
+Ka+GziNNJR+hAvAJXdiB1TMdSbp1oSqfI7kllvKWW98CWjQiL5ONeKDHx0DNqmBIzvWdP2r0AD4
0HqQ6PPnBSrPqHqdVuep6mqQH8JTbsfNsq2Rb41pVoKWigGODVt6xO3plXgzq0lf7UEPGvFeRUZL
6ny8LK3lCafB3FQVhAy3gFH6DXi78y3qIBCj3gTk+kMttTboeBQ5y1uD9/4iDcqSbYa4k156o6q7
fWBWFRLuQawABQ0KVaE7S8ZmQoh7UtRsSm9wNhqaZ+gLm9xcQrv4WKLTTFYvAI6zbzsg6Ad7gQuc
8D74XJsgRHYZBee47PFFsWyIqsZFg6gXEnNHOVHMZsNeqyKiZYD2Cu7jRoqkwEXTMEXu0rF1xVNt
DBayXHPreErJB1jrzKNiFU1MLU9BY6s9VeGIe5fXU6Eh9ScbIDNBFUcPTWWq+Y4YoN4SoZGCZFOB
anauoSKMEks1jLtTZyDw6KsKTPlN7CzdlzGYl8VDVx54t8yu9Fkee4kzZ4FmH0twkO4KqKAvcpTm
kouajyHvi8mWlJVVFyYqL8AJ0M9qLQVia5Qb5jYMUyvbICbcGjt8eWX0NYNpc8dWKIUb2DUp1Dhl
RCV2qGJoLSnt0ro74Bv3B6soKgTwJ6Q8V1OpjuIYBD5vWPULa/0DYlA2EmAU6d5pbSXhEM5jOfsa
+tzjzVQk43jISMO1Xh+VGsJWjYnb5mm2VgVgKqp+WEkzC8KDlSgDBC6DHLQabnRcHFOxO4J+QfLa
V0M5tjy0ajXsfMb2grp/Ow3or3XL+IAeWRF7tCEalatUlHvv0engn9wRFpC0BnXtSLiSKGFvLS2M
kn0NYdhgKZqBcjOE8Jr3UGXAfwTjNAUnqe3g6pW1M0DUk9SeLpe+GqyHEtoXAmStPXRH6KJF/aFF
cu27JksIrXRNjI/gjGFfPUe13H7rIzSbEGucHdsve0tVDxl6ifNjDrjVeSxBgTZ00HX49ykrWN0Z
FSxdL8wr437MzRo94yYCpqFMI5XIc2W2Brs4zCvrjkxjpOzCWLaj1ZIhF+majSY3NxaOZe7KJTSr
dZk0cETBvjTdddOjfb5yFsS79mWR11/SKiDi3dXowq90WS3h82SKPfog7rRs1eR5LAYqtyt45crg
nOJCne/w2NFv7AFslMelr8Fddzng8BO7nIyAnaTnldA9I4nL/kstdbZybBTFk93QLboiuw42I39R
qx7umysz9qiyzdRn3AVNNSg3NRLKhvc/Kil3tNSQhm0GHXxNg2OSfEUVPxcgHyL26SebNgGOkcmi
DC9Yu4Yw3O9PzCK586sT7FnSZxiSgQ08lPyy1VDNy9eoawKX3OYzWmj2pw6o1O9v9NrC8qs7nQV9
arRSoxrtS19NtoXpx/BNShTvM5rAwBlacrfXQtMV9IpFu7KCeN1WJeVwn4cKhlvk1Q2xVsTIZXDL
ma9EvR/J13Xeci57muOtqT1l9W1knRBJdw37QlL6nWjYa6D4p7jrrNa5xTGJOp3K/NYPoZ9p10vc
f5tvEXv//XcBEPnOEIi//+kmw2AVxNCVwM/pioh6pPfAzZN4SINTOwMF7UovM7tVGVpuKk1rBIBX
0vA1c7aIY7syzFugoTZLx6JykCMg08iHw8MWN24Uij+UyK/jZVP0W6pZ3BpZWqm1YHTcgQhFTejO
lEci24d58kEErfCKkck5TG1wkNRhN4byzgkWl3rFja1+H8zPmartNCuG7mmgGIU1Gk2sPKqI81Cg
C3joojtrRgQyOKZExeL4qx5r0BBuHDlfM93dPsxAcOOOagddO0ac4hEy3eBwuyAXVpwYKFELDnKb
refkQ4zuv31nD99RF6HYXVu1C/eCj66vQVxP9akvwoMtsO95eWgyRn7iKDyj/deH6JkDqF3AKxnt
B1pEgQvehjU1sNg6NfGy/rmyaq8xaN9oEQq+waNfscwRh/6aowLYRU9BaLhV43gIu+4NVHAXgEcI
CA0haWrDg+AAm2KfYkDN3J3mO41MvBPMblTs0/ga6wS/86uTslsN/G+djsA6vzfnU2/vKzNH5Tb3
hIBGg6qmQSd2qbEpNzuLHIKGgmdlHpZ5b2kfcHxXwVyuiuzOzm+M6EoFlBuRe1TjTyDgL8SU34mc
aWexzIHOX5mAKatTlr22P1LBsPD6Qw2bob2TzSMlCBdm/Hsm5yyyiSmz6wY5Xz9TBVMKVRcXMigi
jITme2kEedeSmazjS23P7wXnz/tc5Bb+GeRiWHComje5pXtGa69lhWYyVOjBUqxw1u7VyHGYlRdL
sd5Z1ue9LWrQLGNhldnaqHNgODrovRLV636QKQLv9L+XPjlvc4EtFTrQZbBQBLoQ+QeDqjntFye1
jk0ZZxtrzC5Eu7V3Xui8hbOVggrc74xEF7of2o0sDQixe0VkVAvRm6rCFysUjpMTdYahmlzNTaYj
8YBuAklod3KGpbvGkRxwM9KEtHS+qW1gH9G2D4NpamBhRbmuXjldggvk2k5dbZNukcYFd1/hHOE2
CEJO5k6dwpKWHgMCTFq7OD2m+llBdLbRdtPipLBRXEcmk154hDCT2m8FQLP0kObnpGtT1ldOx3bU
Zw/pRIAc8PWwJwBNiDx2C5QTgAPwfYILC+udr3becwnVpw2UuYl22WAsB3xqWMLseFVQ7YZcv9Sa
obwTXD/vfrWjmsT1XKY7grt5Y23GpXFe8nJi74o4/pcpbpFRW1tE49v2I19J1hbETmO6N1a9OtqK
Hyy1iha/GrZszMQpw82iEIvDkNE9e2E/fW8pnrfOWi1x2FA1oh3BoxubeJYSINIq9V7e3Mvq4s/O
HjDhKuF8+/vt9Z0d/LyhNpjNsitjPdwhXB/XLgFY1bPQz18vhll9tDKpP86yfqn0+p2kzXk3WF8m
QQ4Lm1ryOH9S9NrPLyab3rGaypmXICvTDC+ASv44B8kT2aW5t6hNz8cOvnUzO6sxj29RqfB+/93e
G6nzbt60r50y7kGWm05cusgVeSOJ8dGuickDlK/G4BiXwdaSUYDvlgt3fWcWn3f5yuAi47RlscyV
gsa0pA1kh6AsgcW5WH/2zhidd/kiLkR4jrjNDnoWvMny2iogLvelPyGEnACAKyv9rhmtW7UbPitj
Q4nGOJ4Kfg9Rav/9133vPc9321SBRRY32XqwQsBkhS6t0llAAtLs77VWyucNwBZwkgXrmq1LrXsG
3Tti5C6lu99ZVOf9thKBwdIiQr82EuS0Mzk6joNMYEtigowchf6eWqx83nir4hrBt694h7IBak/Y
C6BEl0UXSrLfGYVXW/qT401gKegqUVSZQ0Cq0BF3olvm3/pvjfF5Y7SuoO5GyIKussZyJ/1LAXBA
3fz+2u8MwGudyE9PXhNsHSZppLk6Hb4HAfBES9uOxuyVZbXqnHz7+9u8s1SUs4wtOUCtkW1yOlbT
Xi8NRwD5UivrO9via176pzeIgnroY40OCGmsCTSGHBzk+JunlsUFx+g9e3lWyTXqit4HgMfWZWy1
HwhpSauS+bNRyjLyUbpwVtngdEfasJYLm9s7X+u8PdLusxIjjSsW0dJ/AH3dbxFgv7S1vDNZzzu5
6nnWY1mt6c/OcB+KYe9QrouIP1r8f2Owbee8jyuzY2UEsYYuaKaWazvsPuI32xdm0i+fnouLUfp5
uME3IDqELjapsaB+RCttJtGjVPPYfGzLGaf877yFI593jyphWLRVTx3iTDLS19U581o9sC4M8S9f
g6uL9fjTa9h2GsSxSHKC0zxUvb1tapCYtb6EF4zGO8cw+WyXDxynjduJ3i1N7yXf0s1wbYbmZ0lK
vy5K9YUacOuw6BI+M/1wFzaj9+ateNmfXgrV4rDVKuZtSoP5Lpi7Zh2VrX7BVL13dfH3P129Hcs8
4FTM1Yd4C6t+F03D/vcz9h0reN4bCgksHq2C0RiUo8DUavLHeVwvag5l2/ib8+nMBBKRdzQQO+G6
D+zuuZ4QZk3JzP3NNzgrSVN7GVSqbEtAdaR2Y0nZ2kbx0s8JuxAEb7UNci0XRvmXU5cVeDZ1m6Ul
txnllPTnPUrLQ/KR5P29Gmdffz8Y713/bObOeh1HYY35aEj1uxJpgAio0or2w9vf3+CXE4kXOJum
pU6V4NLngRdjAT8rGglnV+2S6ML3+XXxJ9c/m6haN5IRyeRgq5pk7KyWCmyaQ/bSQPqin1dWO216
okuJ9cWBpBRrX3O52YIa+tTYKALSka47mQtoHHqSfmXE2mczPDip8WMZ/X/M6EE04KcJ8FdCT/eP
j3HxFRrEP56Kl3900bd/+M234ukF2kb7Mx3i9Tp/AnuUPxQ477ajK2AiyAYxG/9k9ih/6KYMolDW
TJOEuBjnP5k9YCBs1YYcYZoKQohiipFAfGX2qH8YyNhqQCVsZBY0ylT/HWbPa4Pnv4LghPNU5OdN
8ECmpSmKZp5NttihgkDQCiGh5sdY6TzqtnxBTZFn0xdUmHx2doMTrOlF98TvgGFsjq6OpPuQunbV
QIZnDDeplK/yiN+j4ih+1GoMX2u1W3kwfXUs3LkDF1wiLKR9ED+mWr0Xx6R5GuNW/MiyqOsiaF01
S59T07gdIkhqoxpv1ebGGMtjPIPTSa0d/Q63hWGc8t64zbGvxlIe+8Utg3krngIZEm+gcsbKj8Zk
+EkbEE0bPPGQHAcmNd9aXXms2/wons9ekmcqC0+QKD8a9Z7ys50jN2TW7cHr2uw5qMzdKHpE2gaF
WdMvbY3iYOABGte1auLTunbrzA6aNYp2K24oyeqtpFMKUqbPUave6o7hp+M19V0fEg7g0VgcJyfy
Q64hLjiN1o5EmSceqiig3TtIw5OfmbRgLZ5GfNAhdu7FzxZ68zhZ8Gx5+LkePN00fNNIj5Wh+RVj
h/AQlQHFarLt+0RKjkoebsvOmwPttg6NXWwZO7PtPTPUbjnaUZJ3TZboaCZiiNrElZAttMn9TdlR
6rUTk3JXzeRoy+yoMFZBO+4KuDu9be0sUzsVOl9YMXfi34tM90N7W2r1ITajVWVLPkpMtwDkT+DX
b6m7eqTU5BYuOgktwzdyfApzJ7KhQN19vGMvsHV/5N3E746mneLkQSEwbTrXqFCvbbTr1OCbbZun
ZeY/9QyREj2C1PDLymAGMpqDuauh5dT25IcKcngBUkLZcUyH60lHMCtYJ3PgtcY38QOFpPlq5JO/
9TTGZ1Z0KHIkxZofr1Io+XGQ5FsdJUXx6uKn9Tb3atovKmZAVuq++HsKLnZ9lT3XS/Qdmpy3tMo6
nw3Av7qPGOQpnuLvmfg0Q7khlAgsg5dLy+PAJ5wZePFNxDXEbIsniicX8yQebymodeaeckQ6RL8a
VWun8enE2hPrcwBSJWZ+z585rtOHx6Vk515jrYpvWZFyRbLJD5tiJUYYDq9HvQ4lYvlR4hGsJT2K
1WeW1mmmkH+u7JNYnBRsHPPB2IlXE48ABXFtskgmJpA5m7sutncSi375POjzXSh/iOUP4n7imsI2
REywkdcKHelpVlj04hNJlDJBflJ9mYo68WHioGBZd95Phvjmh7n6WZPhNVRyZsV0XcVWGphEmYLM
t75dLzTZFTT4kYsqjrkybymgWouPHEvxs3jySDFb4Jz2zm5NMJ7qbV12R0oqTQ0r0eh+u1ge5brr
qm0eDWanPqt+wNu6Np+LspqTnWOwGKXfP/hbH+XV+r55bu3tc1fVMKhLynOrWf0olmdITDqepKff
38Z+65j+8z66pik6hZ4qSf639xkTKM9URwDG1tTbKXmKLWCaWOO0Djd0rXRKh5wd1WRMOzH+4ovl
rHA0x/0SK2AG0n3VGaeucE59p9+miXa6rqv82LTSmqMThXKFHy/hBgI5qOLNCLpLT+GZlZwQ5eGu
zZvHUeTz+uy4ZP1jllPqwX8XBpbimp2Yp50RPNml8bq8BrN+VCXmqRk+16NxSp1d3KWHLmke1dHY
hou+cQbrPqHqjkH9sYzEc9tj8mxm1knMyc5Zdkm5EasuSI/xsJpH9U7YolQtH4W9yMRONYbfkArw
TEZZmDultnbC5KgtJpGo/nNjRc9TpN9WinRT675cwZXkgeNCWcXkMy8ME6Pwl1n80yidzYYSJfsf
s1h8WvF9Jlq/hJWlYmxdqsYpQoHt97cUzvD5LQ0muQWtzzRwVN5ODNIiC0kJK3ndz8V2E0YMNVau
rqT172/12uXwl3tRWmcqtk438HmDTYPGoNYCAPdKLKzYyP/0EcKUzYbtTkw1sbWJ7VuYGhobvTCG
aPNBeBtikxQbJlzCU4Ih7Ef9VmxDU70umSDi+4gHJ3+4Ft8rYbFGsu6Lbahmmorv+LonLBbloKDw
qpMl966ea7diQxv561dzWjr3aoC5ZQqjdUfPcXEhyHfWO/VjMRrgGB3Lxu2zz7OAiiyFRWHTE9By
0rKsJ0JnXh6wkNjJYzSw+/CbKRu+eFjCUQLueqRi8MIx8lcDb+sGWlwIcymmfeb3KVpfax1KE17H
9xJzTez8YjvS8Ct+P/BnrR0/Xhg4ms08U2DGnms0pZpMsapMvR3SKSfh9QVN7XdbXem9knTr6+6P
xyNWMC2IF6adJeJr59POoUwPb1m3+OQiwvHTuZ8SmsSMKBzzlplFTc5iI8xDljs78XsDAX5si7vM
7tbaCOqcbbBEUVHMNuE2JnVxFPNSbCximxT7h3CJe13bTp25EvM17M2Theky1PKINuFxLPRbsYFo
k4Vyt3K7YFUWOViL6SiMvLjHQkeTjomL4IsT8sW3izQ/KQj+X72aLAOHIJHuhVckdnpHse4JgvrC
yaH4FZZY+dgoBmUTrrBX0SaS6vu2wX3kXsJd1MpgPcnMYTY3KbmZ+xNQ9H3GNBNzamKwLwyymDBn
n9mk4pzDhGXbNhz1s88sFRLxXiyJOEioSuIvibwKFki+rSvml3hMYecbSqjbDtcFa4v7EPOsv3+S
16D/X5+EEmTbYrJSKfz2SfQ6iMnP0sVaFxT7qoqfUYTllHsnmtdJu0Uj+SQ8ALHkxAOJh0sDfEic
UWE4GhxsI9FPwmESThEBMIRxei8p6yPSxxe+2y92ZhObCC6VpSEDaH37sMB9zdqZeNgZK+A0C4el
e+F8W+juZ4JKCFf3fe0qsYO8/TSsQVM3KG8WFv+8YS+NMp0qNUxPiQ/MaN2GFQTMqDo55TVd8Gtx
+CssaY1My60YmZZvkFVs1pyt+pi639LjLLnrUue05PapVbNrSofXvRI9C3tbZcZtNnQk4QtXp+A1
KdpHK3NIf9O+UByVxD4J5yqTp5XWWdTn6q/OlzifwCF5FPM1UIpjxj5k4J46snYSZltU7Dqt6Uca
gf9Cd9NO2UmGtEu1ml06tC906f1iAokd0YaVS5k8FXhnwbAS0o5qoC/6uhFRwUsNdU59+zodrZPw
3p0Y6yw8d/aMmMWYj/GzWMKSZrlFKh0J2ewoKf7nQUlai/dpc2n9Oq5d9fj7QRUL63xM2Q9QHZLB
nzvnsgBDg+W2Q5B8g8SBJGwe48ZZh0FwXyfG7vUkQJXp6y3/rdjPu4jPNyDQ/wuK87sXEo/z3wzj
zAo1OZz+NEB/CRNdPWVP89M/Dn0TZ//7P/5Xm4o/fYhfhM4csSOA0wKW/J8X+hEngkD/hy5Wv8Zu
aViAP/8ME4F1/sM2dbhCuAKarv1EEtVf0aOGajkGY08ZH7bjn1Ei/kkzZa4o9jvDplD634kSvc0B
cJpyTEUXkVqT9YDLcpbBminSyNRCbh7ImPhGLR9y3fSq1vRKGdMI4SfNKz8p5wtiTrzqm6n948aO
o5ioQ9KzTETsrXHEcKp112ndQyTtx2hc4Y279txspjqiVhspvky46UpO7o4yRamwqU1rvTqkGT/G
gXPLFiHDXDNWIg4zcvxp9XavA9VAh/1LsszrKK62hTp8oEdinVFOPkGj6GVNVO6+cj3G8lnJCRHk
nKVDIk5Zel9SYAzC3azzo14u6zY375N5uBqUGh9B8WVtXqdTuUNx15MB+kZh5tLn93lsGwBIHzDJ
93InW65Wy40bOKMXFgnFh5VPoeHJoZOD7NrTEC2yq5bK17rXrofGvg9zWJxN9TkOu4PQs25Fywd3
0I2QZtxP5nCTy9GniFqhOS3Xc6p7ZjN9GOg0c4uhcsAK26cxw4UwlJVDgaW4IU2cu2HEgrbSuEsb
+3p0hsBF5zDyWgo/OW57UqB7eYI9g7ssCtRMw5t6aZ+gStapps6Z0Vk5Gp09cvA1R5qa5j8CQNOy
K8aC9qrkhbNSt1Is+SbI2mvVIRRhjdWjE4C8XtIv2QqRFIQz6jZaadn0UZ7orVxo5puUByqFbkpq
6islh16NSnKnmyegnYeqOcYSZKyGlrYg9egQV1xEJbzmQSqmXVWZ3qtrYbO5l/kqCzg8+haFKlT3
XYg6/NDw/ZfpfZ2fuKwyBydONEJm7u38rFvqsCdFah7G0SA05smTcYiMduPU87qOjVt9TL+b01oz
R+rN4vuBQHzkZGud0EzKMTUeBk81Mq9IC7/qrE1cS/tSnz8tcfsY8j2yju9cVn4kGQTAOq9YZrcN
v0XK4BmxvrVy9ZYGTJf+FzcOnN1M5ZWbl9mJralvx+NScWK0nvNWMBqYYAjWZe24B0TJl+s9DcRL
H06HmsCjhEyfO4liJBZTWeIfGMN1W3e7olNXIMU/yP0AUVQzCCFp68YOvCaub7JoWGUZEU6o58Bu
v1i2aA8wiK+Owyovuk2U0eM7EBjuDXKs+FD9XH3OjGa/DCmCUcaWZlQ3W5KtY+Y3uWodk2y6DrXp
uqrrOycMvCyTDoES3yzDdRSXW81RHwbqwRRUI+cgv7FYwpzOT6nabCx9uhrCrzpFlWae34QVKHja
RDIn9WqFcKrS0b6c72w0t1gNx2i5xJn89XRQNFwrHAcd1/NsOgx01OUFVcgPIh5XmcRt5Qwl+HU3
V+u5bx4pY3uBCLMflek6nox11SVXHYXSVVN+CAa/1DkZGdN1Mtd+UydHmqfWtBKimV+ColevKgPl
j6K6EdEYnWhfnFnHaql3vcbnl5Fl1+M76hMPTV3vRDBat4arfCp2s0ERsTUC9+l9jMY6wHq3AaaJ
eFzBCk+s+RBEX1L7ujLpt4b0E0yJpzXJs7rRJ/nQt+V2mvpHORIu9fixsROv6jWeb6KmIV+LI01K
94wzlz6V8xvKIlezrG4Ak65quu6kSQxHdYNM4jaZx6s4HVZTZR4LOWWpl7uyI/JdtVehNlznGo52
O7hUux9UpNeSDLhIdJMoI+KOql9U0bLqFAK9jeoGPfO0dE5R/VE3h+tgrLZl+uJQbC1i6NJENaX9
teHgp6nSnrHZ9221pRv4qgm9JCoHtyuJO2hsXYF0SSvh7fH6h2VAolVR2C8d6y9nkMQy81eptAca
sbel+dh3mKvQ8BGSWbV6sQVtvNE0BL4JZ0kJY4EKXGYFN5XlrKWk8jsqEaWJ7ypm0FSuVSPdVQ32
cNjQn0BH80lvVAoqy221mBuinZtGh6lg6ivL0bdK82kIb6nsdKey/0SUjKCJ9sC56KtYYCrGIGQL
ayguD8RR1qp2lvapoer4J8fn5och/Dks+/Zs8+MjEI21kNfUVe0vMQY9U2sERZfuoVD1B2EPNe48
qpzymzF1pyC5ZJB/eUPdgJ1uGbpBj/pbe0xttUbLCP6CXnZ7Iy83tEt5WkdHQnjoauOB1rzDPBhH
dARWE3vClH5yxmZDGuJEkRQNPkFxKfpw7sJotFfx5rbikAZEPv4s+gCELKSnYhgfXuOfCdofDs0I
GJ/F1Lc0jJEOMFdVhU9FqqCx9G1CXzPxiJE8W2VAyGIpLjxqJ31qLGuV2PHalpxDQSIui9wwfMEK
rOn7PZZR/YhSww3t2IcaC64Oxa50+ivaaW/sFkHk0oYZ1HyiROQw1AZ96OqDnjTszCuzo3iumPtP
9ACfaALfR+T/mkw7NjXS9En4kue1P4SGZ8/9lZwR0zeokbefWjwT1Zyu24Rb4g5mKU3Ni7JO5wbI
Rzg3rlPkpNMKe2sH80eF/+vWQfU5JOam859cKWO3UaX7lrL+SYsOVZaPF+bE27CEBeUNTUlbkzVV
JhHLsf/tlKCxTI8jAGMPpqQBZCIwkv0zwvRfcBr6f+mow2HiP0MLfznk/E8OMmH/9JoId5+a5/6F
SMS/Tjf87L/y36aB5DuhIUsxiHWyJP/Mf6t/UFaHXTA1TaOCSVD6/sx/W38QnlAs0uVEcWgpx/H/
M/9t/sFJgOVkc1oyXhPqZwGQ9uzPP1uo11qKf3lw+G2mReAbB44nQ0r/3GL0BCZFHRjsdH/2x31y
nPdkAY/WdXV0rqXr9BTd5Kf8VPKrPrFoj+Fh2sUHyte35b7cG4f+ql5R2XWVXddX9VV0XV5Jp/wq
veoO8VVzaA4AA7bBhl/bcDft4x2Rvz1RwlN9bI/JqT/2R4A+R22F537EM9iNu2w7+dXe3BZ7/ZDt
uyv1kF5XV9VVfF1chdfBqT8kV9GVsasP2q48zBeiZ2/Xy+sHIU6qKxxFcWTU10zST9HSbEL+OSzV
ibzd4qVqshmLSzXVl25xdqpTtGlOtJlb0LxBw5e9oob8ws5z1n3w4zVeXwJtG1uRz0+OgaYWsRbn
E45yey0XL2mX71UOoKsIJ8pEJ86In9CJm2jv2QzqeNM5IuuV74zua+RcCrv95YVtBbqcYRkqS4AZ
fXZ+LudAbQt0IDxwTlddlu6Mxfi36gB5X25h4mkYhsI5Gf/zrZmT+gByWqDOXp7TlQpo6f9wd2a7
cSNdun0iNjgPwMG5IJnMUUrNsnRD2LJMMjhPweHpe1FV5/zl6qHQtw0Dgq1MKdNMRsQevr0+RUB+
1d0/Cj//ZQHxSyv823qhZcGB5ugsXNWkkvj76+hDmo2MiE5hLarIVdprNcjXdMAwHEJAt5iB0gxA
d+ZAltbJmZJbW8SPXa8+G3n19pcd5z+JLrSvyv3vb0ZjL+CkV13TQ2LztxsphtUKkYjFa6zOz8ru
H13sUC2jujNXJ1hV4BZu5ycZ+UFu/bS9gaGOIfVrkSHcKO8Gx3uBX/GMznA/VMYJeM8JL2xzRlul
kGz7YuEL0/RRlW5tyL6IUrs8F9DkjR4slV0R/3peuoZNnhKoyUAHYrnEPZqtxHuhZ94zXuSSvnoj
Mev8ztsBEbB+mzN+r8Yw22JPR5bibWvGZ8+972CH+mKub2yddKnDDtN3cjNS8RStdbAHRDe/GCUs
/VZZ38d0+THYi+s76aYFM2c+AUzCVVL54YRa843ayGPqdI9ZJTmM4/yaCCbvqYww//Q4jvrPJOdC
VLV+atMzsIYi0BVmlufhmird21o7fZAsuUE27S+rxCVrNX7qbOK7OIEzaAINmfJ59C25MELpjLfa
Ike/ZY4ONY0SSGgFQvCdKeZV5lFnatJZH4QpyPcmpqsdflaZkeu4gafgK9m4w8TgKFgHo2KgOZfq
B07AYV2M21ijed9qO9UlkstbnMMl68y3CUTabSYRQ8I9Y1SPVTo+emX2XMuaX9WZZ5MSdbmORqCv
/2TB+XtYt603na4ZjUwa5miw/t431efUqdu8nsNZad+sJY/Suohyp/mHe/xrsOD3W/z31/lb+Ngl
eUWovr1OlR29UnwvBy9ITfsOyelhbMWxd7tzPyLDTddLP7gMbqyhV9Rh3uAGaL1ZILJk84Bz2N3C
hLiz5N89uzgZ1j+hKn9PeP68IA4b3NbZ5Sz921qsC1mWg5rPIczp/Zr0u3hVn2cgNImj/kPL5D9u
p9s+6tA12ZQe7tdY4F+OqBnCSlOt5hTq2Ej0Q3suJv2fXuIrLvz7hadJS/1UpehJLvH7RlevCVYP
ijV9HSCG210Hr3vILNNXR+9xVoez1IabJKdqAimFCdWegRNxzKZ25+Brl3QMPCbV58o1Z+t+nuNO
8RvHuuvlu+WM0VDEj9u7j1vmJWcskFPlYS3f7bj4bs3ahQvMWHOzMCtohq43NeGI0C0wx3Unh3oD
2OgBHJ4nvWqvZdtBuVlRvTRnp+6vtsyjoasBqWnPDq5SOuQpk3fkiVPpqGEaF5+4L5L4pYcKvE1c
NDi/M9LYdTtrmalFeGG8mduzSOc+OarS9JWxiIDRU+arw7HQw26W5CTjOa8fXSMNwMhxGXiuUebf
GyPdV9RmfOd1XdhsNXc/5/Xb0JCsLEo4O9lHnIHXcMool8yRDxQMbQwbsi59qJObAjVKZov9dsVV
o91BSn9eh+yoJtRJ0jY5mLqyp1GlZuODN6nP0rZzX1MG3e+Yo+QAuuty+262R4ZPtcPqDefESg+D
7VE+yPZW3DBkXZ6YL77GWspeVXp7feivbUKDsszCOS+/ZQxiZVEDFE+67duq0J81OxNatJ77kpSa
RIkMzirfF7MJS6XdSWW7DVU0ivpz6bXvxbLR4k+Tyii54lZv65IcmZSmuLuv+vY6E1DZWnZgi/zY
7t6+bK4rRGRlutgGn2XuBew4dwzQRKKdXntnCZNep5BQnYCyfEz9epPFBE0Mu2bipSytqJmVR72G
RiKt8TWe2/PkukHSujdwzc7F3DwUahE1U/pgLL6iqhe3UrCySo55Djuk4HNvCrp7LZ9B8sQ5/X3b
0wDI3AFVuenvARh6o3ftxwEeQ3+uBvGGHdvVrbkeopHhszZlx2rtzlzIyBNFwITIRVrqZcsiVWM4
W2V6KLXsaGioILN0L0URUX95GvIptBU+W5k89RW/ra6KU9Ukt7BC9pY2+1I3TraUlg9HJjCz8RX0
wnH6PizpUWdL97VO6XwXDYMck7MyZPskdu7s2nguzPVS8UkqzfsyrBdO0WeR6P4onJ+wzcivwRRS
OsLBKeXk0awuWHkPijR2QwrgcNGAHBSb6DSHgYNN9ZhZB62ww1VtswBeFq4J0yvzOhuhgMoyo4hy
OZgyedz2WLV33nVXfrqyozw2fO3OOSd+V9aPeSzvVZCDfjl0Z9vNjo3rPa7Tspf5FG2fvpIXEUSU
U6nl4Jec/DNr2Pdn9cK09jPDqKepPbaTpCB6SRc2I25G3x6Lk1kyKzH1504Tp8EtP5K5/un030yz
+J7Hw4MivS7Y1tJCXXVEND7EMXk5Y+fWnd1zenAfNrzXREVFPoyvdQ0/WJKJsKoBR1aEzOlxSus3
w6tOrnEYEhcnRu1ipObdOm8TKNNFPBRYa8d181aD4vLNAvCRtjQPSV/t3fh7az4PzYObmTdVaqBi
L+YsEETlXja82gSuUilOo2QwOkaeOqdT5hde+WbmVbQ9w+nUS1zkJ4Ki0NHHu3gQAEOLkz0tF7R9
d0pSnrq6Pi28GS9bLxlb1uK2Z4trqielj8rpoFBmRzHwQ6PoLApCUqW7Ol3x4cnhPHU/mro86Jb1
dbJiEH6CxXQ1nfhGVsOrkjioUZuwzyYfQXOc6i+DoqGLg5I9Ft7d9hZNJ3lKiAJaBL6mSA+d2V4d
XXzKuj/nwBlU0DpjL/ZMGl3NOL6ZuLj+yLZudHGwrdCBI9xiPTRLe/W4eYrkz5D5f1Sp2H/Wt9/L
z/7//NZe/cqZ/3+z9f/+L2vbWpQW/utixraWyx/ZbxWM7Sf+XwnDpgELMIycB5YTES651Z8lDFf7
N/JLj0QIe6yvx/5Vwtgk/AZdU5smLE4qfylhKOa/6TryFCY7LF1H909w8beaxX9Xw/jKZf8aqlBf
QelCR5lZgu0Pb/2vAidPtMVUkrZH2TysEYH7TqVH+DrWVrwHe1ZDuGmyt4p9FATR8F3R+trHxspG
gayO10Uo4zVTNXMv++UuH1r7Ue/BGC7CBDdkwEnpB452tXBv0vNINnWTTI5z083zvPrG2LWRrjRx
IHCC+Ifa6X9I4rm0/G+2ZJMiqkvr/ff/GIIyM3bnQkSc9KcCMAJjAcbnkuVMKGwOUmDpuvtyPkwi
A12VX3qnbT9wYH+gk1KdK3WmqStX/fCXm+M/zTt52d+uN1VEmjvIZ6ilk27//XovUyPUqkwiVy5a
AHUsfeyN/qO1be/czZhAk/5NJ6W1wG5l9SQQ9Frq26bPbrtkPv737waJ1e+5CFIV01BRCFD0Jiym
vvC3nLwFN7f0BvSqpe76nbWhUwznKe6NNnDzzXexUw9VnTOV8DW12S9FAAWtPbJ3PgA3qfWwdcb8
VmTsm501+12aT/UZplmwtXMvXw9KYeV0kJfjqk/TSV+z+GapYfhrNJGiDrLEDRxJLVx01Q5IAL2b
r6es85gcrNX5GMYaysM4DXcQIYfj1w98Pc2whj9+pbn9yj+e9vVAr3tu6CaVSvLGI/qkSMrz+RzN
lK5uVly4Fj/3ygs5EZrz0e0ZOTaFcVOtg3LK1ib64ynwRLtTJptjuz34x8/Wvc4Q3RITVjRtB2OW
X2jSWfeXZQZd/69vKkh/7MFqLl8/PA31NkZhIA4zgO9biYBatJAR/PFvcGVr6DRES3E9ejfu9mUp
gD/msr98/evr+5rI/3wQGiQsaCf+niTJ9xKm302uQQDat2a5q2idnL++Vy1mAtUkV5e9PpqJ74yt
dfP1yNeXMRluTV0ux6/v16kzEOXkWvT14N+e2ymkYjL9Ebs6RYu+ydtNEpmF3TaqnfJJj7GmhkMs
bbrT9rICX7Tcm2X7knrJeqPFPjMQNBG/vl9m2hz0KGspefAMRjaBAnZ6HtnODB21xn0gnX91rToG
db1YXHHxXUx0DgZt48TpbvWid+0aWjjt+KucklBpW7wvV1ioZSG826SPKHsUjJ40n4Vj0y5lo9nN
E4SiihsumEBahl0jCrAF/bxnwMoOJy5e4Bbuk9fW036ke+1PCoTQWEGT6M01UzTOfVkt86WjExb1
m+CibZJkV2ZKvSuGAS+/HNYZHFk1KAFsnriYtza7eAAdMb8Ay8t8xLhTmI6At8whuc+SFJS2u3xD
B7A3i+ni2lSdTMAvB7KKU/VoCOebsGZa44pCD1+Ju6CWG9OE/KMH7gsrUPtE8092ng1vHWhUyhrN
N8hrK5nNWxHmWgnhejy543C3xkk0tSRAm7kJSSWZhYXIvTceywHLsFYQuLVxd2oGet/jACqija3A
xo/1nFZpOCXuI4M3E2zT+CNPp0fbiC8TKMwg65c1gM5wa8bgd61V2dutrvl6KbHZLiFC6s8iQ5Ko
mq2fzDfgNvtDPrqZD626QEKya2BWArL7QhYeDS+Dfson5NfuJU/q5yT9XNv5UTf47dvK2ZVKHZmG
deMtyS/V+rJStD4SqHy7bPYpKNLihTO8J3g8aIONO+nekxKDZKfA7HxCamPHYWlaeGi9sWu8J4v5
scboX6E2G76eZzdf15eD46WZoY2BmNz36FBmR+5ck0zIie9hZ/maiAPptHe2Ic+ZKK+V3t6Qe2ah
ZtfXeAWasNathU6CNjIztx5nbHN1GEEiF4jvU/rRe2dq/VHteyaOrE+CZ+Qahu0bzaig5xzGsFCa
I/LdT+l5xVHa3HAaly2f9QQQhqh2npndKANlLibx1L02V/gGkegOtZEdnaa85kb3ZLX6/SArOOtD
MgWMBt7WjH47hbGbB7MPs9I+LNOIky8ExT0qkIa+xq5fp/yYL8keATbw5ql56yZAKZ0z9IFJUXQY
1Eetz+5avc4CghyS/wZIsvKwLNYWi6fVMXH1KAFbs+9tdafbY3JqTD6mbOMC1/p7CntdZfTmoiX6
Ic2ccd97Tr5PUycUGvN2rbO+p1kvfX2tXycmu/aFGnZgEndZIeqQ1NyL0kGb/KLCBdZuwIwlAOP0
tdPu8gwMomefOhO3Yh9Q+VPuqVe2/fqtTE+Mu9cQR3kfeJ3s2qFbDo6r3Hfu4B3UadprEFlPX1+c
zpsg0E52wewbAHa7V8az5B78869Iw/k3IJbIzq0fU+XywNf3AKHWVZQgejm0lhqRtvenf32Bzf3X
f349oFvsQ5gPHvNmARxTvNhZcu2q+F1BJ5vrZD2NzTJf8nJg0buUVJcurGyqCbE8oOi4ZuZ6s7bD
N1DHbDOI6jROOV2lG6SrklNau48VzQ5WrcLZMluidjC00LwZ7CELCoGgbLYegGiaFN1WyiIWKWFp
hFlNkqqVzN9kTQrRMu2gYjNFZnoyAL7Mnls5bACFr2gD/aS0QUuKH0Lv1wfK0NYUgGZ9BphEuh/P
h9SK8x2DA1dDam+Zvoqd0rk3cqmveWU8xZwAYe0mcaTE44VJe1LMrNuNRnWQ6nJHgX72NfO1Efav
zuxuVU08WkX8y0MKZjPn7BROZLPlRHnDXSznFg6OAT4L9Kefi/FV2OM9xkWvVT5pKOeYOWUiRAmF
bBY/zuzdoHhRqVhyVxbxHYcmryopqVAO6qbxnLlluXMU97go3p0BVjroUgO633jXJA5CwYEsTTow
/alLoySEkSYG/VGNqfeVpl9qTqDW3TfTNsjbOktHR6T/bPqd7Ux3QnJV27TTaLpYpyb8+sA8xch2
RqscU2oNtoAQHE9G5iOFkunBrBDGM9NtMeFZ3do2LqWcoEr2XVC0mkGPBYPAH67TxjXo4u6jXaXN
duWn/RB1Ur0X3AF2dfEKZQkGhVdHHLWj6AUILbaaqHZXuhiNFujG+DbC5r9TxMCvd++6ru04CBZz
RzJxEw/lOcZbj9HRN0/eaBqOqaOojiga7lG+JX7b9+e20KE56k3UrsxG5u63zJCPZZWfCuQk1uSi
AKP10DZ+i+4v9xjuHGtiTxiHboa9ZMqmqxXiwXOWz1pSLnWr9Uov/l5bhrshWTKCg/am6MxA9pyH
rqgfJVRGVephLlfKYdXwTTQ0PkAATzGBoMbxwzDJrm/dX2VvawclPqx2W0SFXXCMwrQNmmExwqEa
QyuZCiRF24QTUm1vRf80DXQ8lPVDH2YGERTv1lU3JqJeUFDTwA4nH2uTsFgVzMPdmsKnkSdXZ86G
U2dDjW3IdNJcQl1XF8CODtceq4fnUqWw0qesxLT9sbb5cAAbK/x1lnexKBzfMjiyUxwNc3sQoUlB
oMli+ksNH0SyhGrS/VKgFwvi2nH97NfGCFVHRz3aKpDJ5+6qLKg91zjjVQrE9cCgT7FshG+vuDwt
07OuJK+y6U5uSpyYdRkiWEt/0NPhVoOa7/NCL2kh3WBoyzAeOtufBHeZ7XohdKZLJtaLodR6YDYZ
1isgr8Ki31bU02QlD4tOdCGm/pfRNQdz5nLh8VEv46ecrSIQZvWQztYFXl3nD258dQvAvqYBXTjm
WHbGoGnTOUyURgQ2ZgpQ1zO212BNNFSFtQMMz9pqaB4l7HafLtD7TbYrvVq0C/YzHB+mdUHktI0H
pT6FcwbFbe4HpAc5JnKvdYwHwio7eHurc9BSmlPWZOFUkqIhLNv0svYUd6xqAOMMJz+Q8nlaDAfN
rRtoo9OdVAlUvtbol6T6GWMJoNXAyP3OMyGa4wPZflsTfVeqwkEanH2rUef4iHpgm2JOk8yBxzTt
iQxH5U7ajRvMPCuH9DALeNAjV4z60HNReh9a7jzV1aWpcY5fBvPq5ll7SpF1Krnq7Mdt5kD1fmJC
dJcI95OJkcY3LSUyiIXODgJkQ89/lfE67WZB0c1rabOoGWvTLEIYopTZvNsWswY/nYfelwJQq6YO
ZEti2WVDRWzfPMcjvnseU7kgBtnaRxRjOYYbblL2NI40Rj/4PMyEAh+l0JuOMUtmjvASgHwPqMiV
B+qRWdrsHHyJd0Zq+WVaxz5uLnk4294rbMZ7obU/F+j6J1UX5RqsjlGdSpE7644Ioj65YsrX4Ouv
LZo3DqrtCV/P+uMHvn7WkKW77r6+2389y7NfCiFvY05/TUkD5OpHq3KucVxzb5tLUM9eYCMLbK3Z
3A0eukBtBuJvvqMOgsOabVmHAhhaMygxogLIq/Jd6xFEuyAq29gF+TvgLwrACpEzWmZ2v9k3Vi8C
7BCMTvvNGJnvUHrto/IUmJZVDh1w7tlgC0ix50wSQOkuICfpMVztEnor7P4NuCeRmAshIi7R0CGD
HAtV5Olt7Ou/lGxvVNozVSSkriM+DFUg4Fz7/egg3U2zaJJeE4CchS9OZbleOaeZONt5ih3NaY2v
hGMfULyFdoobgbeugcqZR+Uh32EgA+yzcbpAbQu/atvHcgVgicHEXq7akyRxM8clwhzdXzzlNjFg
1oK2jnJXuW0b54V+t2+mjRLVnY5cvcbEBUXYoOM8QO39Q10aKs/TGNVreV4IDgJvMCNN101qAujU
ptnw84WCsNNIMxClc+W/jWRGn+vT6JrYP2BFtIMxQ0taNOEi+o0XbnVkc4WqhepMv4fEFtOeVYpd
bKiPqlbVUWbo7amfZ7C0agtix5mjxK2ViOJL2KG18z2978jmYN6qKo7DmiOJnuyWbsts7M1qwn8r
XpGFG/fYFj1y92qL2A067EJtEqyQkeVUVMNxqkSza9ANjlUdDHn/Mm46abUooUMKuF1ViUiZiNBU
iAMJZcwjQ61mH5sR9eBrmwpsGPL2U58gDNOnaE9zNv75ZaiqB1kmtHCK6QkjnH3TyTLUivQDBfHZ
M6QSjfZT51RG6AHB9NVVnvJaV/emkUHf3ejvRK/lqe/lty0Ia1yToLK0I0ybECOM2pvZ1zunztrI
1qZvntG/xgKw3GCKnLOlaE/JdhX1FnS/lpaeP9Xw+be7BEcb1CO4zxMGEXZlo6H5xURXsNKmhRha
3OvzOu2ZdST34/dg+RrNExOU3Vr/mqYkDQniHFR/YH2kEhSEVT7M0VNjqSjTSQ2CIhn1U0lCfZLq
i6KozZYJ/Ki5DShS4miYELpV6ru0rXhX6OMbZUq8KxJmypnXlO505xntBSu+gyjuu5ZSpyyUBAK0
dmNoGB5P8bqfXTvMesER0a8ffZXn+xn+gZ9zTZbbTsyP43TKW2xd8G7p+Hn9uRvjSDfhoMYmDh65
Hb/YRez59ra1plkOWkRxdqiD4qfibuwWNl5HD4zYMeiRlPt2ZGxULZbviqXtR4YpAndE+gHkfa95
5q+2sEnCQTQbiiICRxTE79K5R5RhK06kVx/j1CAiq50XCPHvmnfoC0Olb2F5QaNmz7JJ4Oy311TO
Rhjbyvvg6e1uUIdfiZ0jBXHhkzRu8yhKlsOocvLPyg+aty+G1V1nm/ptbNrvYjCyoPR6xx9BQRO8
nKx23HW29tIUzKA4nA1iVHX+y0IDG7SyqHCA4QCZ2VXUW7V7zBfEKZYDdZrqp+artxbCsEAdmQCp
RwymC9cgYFWUgKLO7NeTeRGTS722S3ZJCWdBJsupXNLnPMcOikwZxVDxMkzd0Y2Zc67nX6YYy4OR
xVqIhUcNkR3jKd1tvdBoPOkr3pqHVjtTS5qJqaxt6AMrjm58bGbVHynF+7khj9go5NhSsheOethk
U+TEuAmlm8ocOeHZcVYao4PeBjDyEV3b9Iylkj21wAaosTFMhEJ4x+pwTp14H4csUkck1dpYsxe2
4ofoJiuyBpv9idEPgrUY18/MFXvdGlM/VoCWZbZ2bsrlFq8C2KSKaqJzruLITNSLkT306oHCuYKo
Tur7XHnsulHs2vm7O1KrL0eP2opAStDHmOP2OuWIlYOoEvGEu+zQnwwWQw2+vKxTg2kZcTQFE5n4
uoi9NyRBp88RQu82amJuNSD3Fzr6UU+6DtPbDUfVvklpYwajpX6T2Lzl4w99mykpJeO6CuUE6vkk
Od48n2LXWvaiNVxfG0HB077O+kk9qnmi7xXrwTPKOXCtBvwCtpiHcj1UGY6Jpb0BWbdYyiBC2nWL
Fkdbbc5UksCxF9wbrFTDxusgIAMHNF+VcKJziiorXBoA/3OX/CQm45ysrCeP6SiKmZqO+IHsYqDr
ahQpH3rLVMRsnua1uMaG/Q0fIQRJLD5kSDFBrYrJzVruvMap/Divufe0oqAc3J96a+3Y+oUbeqPR
+x7gZgbwZxFodXNZO6vc4TcxH1g9HRNSY+jkqLcUGsjTj5nkykIq0aschuXY2NFofjfAeYdDEw1L
khxtc+CSykG7pcb1vdc7sRu7AohRqfzoVn0+qeaRVGf01WI1Qcib51nQgqc6tJdq9aPq1su8SuXe
tVdcngTpBS/eKfqHuhUCqw3yjg2QGqjg0Rl+qXwPziNFTZubzlPWYGzbnzo+D5KB2S6rX/TCJLOE
cODNHuykMqUyPKqv1ii+L71ysyI58dvSfG4W+B1SdzRmyZ3eF7mLIL519rIrqpDJw2LvjOVj2aXF
CQb7z1rB0USnTOzioDKbeIpYS/Ksd/IyODiVpHl2jqXyoXXPWWqQo2rUSnV3vqwSvZq+vDjOBF12
C34mVz2NSX7bZM0H88poAVL3wXWFh638iNGXPhzN2dWvlpyi1XxqwBTdCR1PW+aRxdx0O6ecDm2a
yIACBzXOmPIkdyxLSF3EKTFR/mOOtCtTMfloeXqYR2AdHIanuLFUfwKzFjop7gbAxP08pyfQtz8r
rQjnxsTnoJlvWlj5+GWlmHXigEe1uFnZ261rbGqUP+wDJyN3EdQVAgvtYAhCI0PKt6aUOFgk3UsF
euA0einzTDE9aKt3ulBh2lBR2w9EB6sPGkfWVMStRb+Ues+sUHULedxCaCipwlFE6cjQuh5WU79e
sNyiB1D97Jty3BvYiA4LFcG8SO7NpkYFVVy5aRc8eVQCsx4s/7LaeyWFwqSTRwhcgCJs+HyWXX9U
betB0XcLDmNn1UmxQCStROqCvI/qDYBz/jY61nxcjNlDy+8PzlqgdOBw17xbuxxxMXA3Wc/UR1Ne
BwjAUVXGWr7f8gQNssGDiRENOOiJIkGx00qH6QQNZy94njuv1atdPVfzATkfnnH61fTiPiwbxDz2
9COlHsYa19lhbWoL7fDDXrR+1w154Jqk3Bp9QXIrTpStWF1b2afqNeW9qni+BDB0dZqwYozhkM9s
AarVv0wwcXaQEJIgU/sPytYc54b6WuZ5tmvJAyiOkiUlyrZyiPExx0qRhNKVGJvHcX7TG5YRQ7bx
0W5qDj7LOC4qm07lvLvCKKjzC7mXBfKJxfgppiW59k5x5fRUfQUNIvpFOARrN70IXakDD6Fc6Bq0
ZeOm9UsA0BSLkxz1TckUIL59lT6ePI2qaTfNlF0w5wHJUUowZzbEQX9RmSUSU3mDruFi0ynyVc9D
PEMsZiooWeLWYwq1OIn6BDvsrcjGO4J2hkR0SQK9EnhkC0WudIpaNJuXeYxrv3P6ZCueGBQEDxyQ
b3lM10SM+mcyvrO7dJRNmf/QkvbDs6qrwCcGR4ZqjfoxiTzcVAI6mykYoHUfD+ttSzhE8iwXf9KY
ZLXUgfl5KBVJaxOF9l60NpIs0VODJTc77F1iE49l7zikdXvIY1KHYrr7unRWZb54sfVh5Wylqfow
dAA1AdcT8zXkS0Oqp34VTxTnObOd1XxLCzEz1wPtSWPqBeWpSAJaphjM4+kyuWsXkjikfqrR5OkV
2COUz7zOhHsn3NnP8uSpnhChiiWzr/XM2EvlQKwvmLn1dARYGBv5dZqd64K6SMUhQkedpo4NDM5K
xcF2+ARERVCUc537vsGErFqKqFwkx9OiPcyKoVKVZZy1zI8Orkfw5mtCTfpZDsYBHKc18cpIcKap
9FnFrVaZMurt4mquSox9SfzssDICaviPuDrGftHxrstcDfpSI9+jnzkpShKuNjj7pOvfmqb7njTM
L5exrmOkeXa6lNpyS4TqevLOqc23Ue6aFrdK3Idiv8vEZfrAqDOq456DuKBFNzUUeDPOmDpmNhir
qGBSXR/nukMdu5JhX27TfKiDnDDSVuQps9urqddnS18PhqQBmFVmvI0uctLOLzbx/WxW72rsXjGD
w2ajvdYtNUOHUd8Ct7mKwr/WYP2lqOs5a/VmZzHjnObVzjRqiqEH9Ik/q6JgalueO6cI21KElglU
v6pNjYZr+q6iY1IVZtKpma6CSiHeTz9ju8sOk+Z95m3ThWTevfoDBR2Gl5sBRPph6MYvTrVzJfOg
NMQvpV+O5nTSyvFJVIxjda6y6eX8XEvjYLETNSgsndwwe8DStcIHtLhjo9k1DVQL1M3Ltue7HBG7
CYxqRGMS1SwuLbpC0lmxJdKgD+2lfWsHFQOs10Uby7OUxh3oCAYAY0XZK6VzUnuutaK6Nyo6Lqpi
ZVhRd97N3PUk4u7ZmAmy4iG9Q7vVh8ugHaS3lv7Q9JvVBeZ7KbEOla5K3s3uUIZJ0rwwgluf68S6
y7T2V5K79o+sNIPcVYFaefSmquZI3nVlEPGAN9+xVFsbHqTz4nibNCuDqCUdLHmM4UNlgufVFnjK
wDg8t1r90+pwl5AF/aKFN0zPiMLaPDMYsADuShlWzBX9JhuIAEyteS3X3LyAdRsiZV70+zVvrMBa
yk+roztKQ0yGdCMexJT8tPqdORIwmjU/KlK253Ztf3ndcaEQX4wMGrsiD7DWWIMwyVkGHIE/wXx8
d0FQfqu+JUlxK715QDi7fuqZ0R+rfDxXb6TZVIkmMmsCykeV/GKHm+gU9G5zGScVCyMjGN2KPMRj
tGFSmqc4pT7oFa6P1oDK5mKvMCd3IFpVbI4Ie1FIR1qV5dfN7czHZCaqsT/0vYlNnmKR7hNvTA3W
Vhb+KLWRKH5lm0wJ0VmdFCwArDH/qNnTAldwFC+oROeJLnFuPhkzCviipXiVxL96Q4T5vzN1Zstx
ItG6fiIiIJlvi5pHqTTrhrBlG5J5SEjg6c9Xvc+O2Dcdku22JVWRudY/ekl7RSMer1udP8HGP0nt
6kOW28d4lubO60GUnMfx6lTm06LhsVyg3UtXWdc66eW1rES0nYd8ulNi6VJ4xV095TRbNZ6HBUEd
Da/Qm5KAb9/zzyqMiy3eZ7m1AZPrimtRsd6spDA6tA/eMbYnj5vZeef6OLWBfltoaw89I95KNDWk
e8bcD8F3XMs387FU5UAE/L5aDrZtnGrIB85uR0ezNf1uesWCHabjiURfzjEuvAJLZ5MHwy7B0kxG
tNjitJbrggcgNIIrELnp/zRZBWLv2P8yL4fu8tJwl5Ykxs1sjxSFjmsvfwd3JBRhcJF1iuncACe1
g3qdvRj8Javi2wzBAvvk7amK0k537NL2UnlABoT+PwpbLxBH5EYVcoOxuj3NytuPMt1kHm2/+ez4
4N30FPsusVLIgaXLXLhQSgWo0UG/XRUS0mUuIPr9INv0nXXSTLx4rYNortGu9qHBbVc0OxS5d+XY
q2kCt5dG+sfp9DNe4W6V1Y2gmIuZJEjGl7pOrLP0gp+Y1sWSNAyidzz29eSJB02u7cRsVz7hGUDk
MHJ0AXLHpBkZkch1ZojbU2zqf3EbTUrfXIUuJY75O7jRzX6grV6a6yat7l65UKkVnqgsjPfNAA6l
L31tPxQgPKh+MUeGYjtvfAckZxk+M/3OVvesWW9EMe8ffhMdd8MWTdXVztqvDOxtGz+KvlxngEnJ
37Go22v6D22yucInlPVfoqrCaBH2o0tcXpwW5FAu/ZM2giJqFnCdMBG/A3E0dR7uJQ/qOl3QyHpW
943+AMYmmBDHBnXktrNLHymNh3XMZ5JVMvC2mSzylfngz92hgOezw4sv6GrPepcHUfrHTDcmPwib
Dnr+BgIMliZKBvmiS5Hsm0KIc1DUMMbJ8Elk0zdMxKpgCLg0Nb3Z9picDfKPEHXNm5j/q1/qv6Mz
ZvDglogQWxls5uwq3XDyUhTKlA8P67A0mbBkvyoErYKZD31qqvMsko+hH+Mtc8iHU7b8O3l1R8ak
mN2PsWW1q56el5aIoMhf+CQHgu4XQbMYI0Up2ZYVdVqi4d1pxUa6pkZ27VZan6ts1CDTBOS6/nxw
u8ZGUBX/bYZlq0J0VTpjBRBt/6yzUO4ri4DzHKKIXmL3zr34UdRUFeY8CExV1QcJ7n9R/YQ73tsf
sZ2zCj1aCb24x4BHM1Q89eHJ67AdV7itatF8eEFiIlou1Bo19Cv9aRz7/lqZWXFsyrpd95gFD7WZ
rOckmJ5jZ2Cn49+o3W5T5bW96isSXlpBovsiqtcK7m5ldH3ylJXDZXDibYnBg35RV+7tRVIGmSuQ
L+lHPortVWVgh5ZvqEX8qOMQBa3KbnSjRo7H8uD28ChJCqPidSPUliGOidsWO5JeDkIV6CGjtn+I
w13Wa1k+QeFmgO7NfezZxX2Wo3xAGNJU874y8UEVsRN1oZRrT8aHKuB6SOv8W5TktDSc223Q/Gv8
wdxcahH2UZlldlQtBoG96Sb0gFVErrnVJdEGKSuHSgs2LGBi26H4bdHUh+khuYXS+jIYt6iDbxef
n2S8bMdQZpsgqwC3A1pnwyXG1cCnR0t/uK3/R9fNYe6ql4woqUNuqvd4qrvIWYrXUsRIPuM+8qsC
NrWBv8TYtSrAWCIkWlkB5DoWsYtqo7g7R5C/7BonvAlj6T4tOFBg4dujy7cRjeGuTwfq3FFbbuuh
/LbhZ/usPTe+8Uz1aMc9mr90ooRZqdtkN8YiKjX9rR2gXLcYa8p3nvIS3s+0+m1aorCpa1obdS9/
d3b4lY/qowr4n7xJBiv3w8gC++IMmBggOcI2/3Y9xPxeY1/AJpurHTI+k3I7ZST7unGKwb7cGZQs
R26f7Kvm2Bqa3nhHJ3u2/jvBot4qK8urg241ovh37WH8wejjom9DJzKTypIxp6J0XKczzoTcAZsI
N47gTA5CDnhQy31L0V4/1GqXju6PTMp07fCQ7L0k3MfMApGaKSK01byfi5LJWy/ZqpY2lK/X4nOw
JJM/nXy1NOhyHiITd6snyQ9S6GXajU6nAOE9xI/jt+nOM8ufcNAD0djpT2WIf3kzAakFrJbw9qVb
hpGVAGVbzApQScavhk13rfK9azs0Ag3ZsolLHrABwaQRenrjQdhHOSGlK9X9UAl8igkq/kYztTHH
mfJM+gPsuZJb0QPtGK68BOI9afCKZJlYTTBT7H1M9N+L14BhtbiBgGqD5pER0CKqEFmIhyXJKEOH
dJk1+KuVsONImako8B8uQWZrWI6L8tV4CEwNY/H4Qae0DDsWKAVdG8DQE0QEtAxF0Z367pLszxgS
FSrVWpr5rbSW9oQeQzPFnfMmPVuDl27nAr/TTA8bU+VTQKL/0Vl0/OxBrRWjdm7TkdjO3ZxhCBsa
oNbQBjLJa3O1+P3j8OlNfviZSaTI8FVT2Mr7Ib6SX9UduTA/ILc0ocvttiCAaWUDZkTlCI86TOwP
0jYiu/Zf1ajkqfAJwCGYb9vF+qnL9K4Cb3kLraMyCk6NKuzXWD0uoWuP4HX61TMCvvXH+5uIMB3l
jn0M8+Kfo5175i3G3vO8H59azqKPweFi4yco9J+xygw2nBkYkVXQXJ6SPkUhG/8TlpKE6Fb6UBr+
2vSWpxQDBnKLhn00tre5k2ebOsDHGnT8Sd9UY5T+aqz55HgTps555n837CFKwoq09McVZjEA6sx7
NzUai7ggcwhk7dVYVn2p82jht3ZoDFc+mMiSTk+tlVTwk9nLYjbZDumMWTzW41HUa8cYrpmZcZ7H
05/BdlNUJ9RbJ5P/0tldCaFokeThXDxrvOPZClVzweqq4CiGF0qb0D7IVysWLnH1PGcuQ6Jr9QJO
hTQmBcEYeVzexGHbUaMH/VjSj01buRtltXBSErUnssSdE/OiI0bhR1AF5VZl01NIyBU7nhRRxSy1
70bju+IyS+2JeUcq69h6kAlmfbOWGqMqUbZcoeiihwHbWAf60y3Mkc63a/KzLseAbuvMfel7+vB0
Me1NjgapyAIomuxqTO/5lNKdkZO707FVx733z/MLuY3Nx5SvzIZzZ20YfONxDIG4PItZPnPy3J3G
XfnoBxzF2dHYvg/Y8IlEqWB5z6xtMSpsinqTJcUlmbryAG94rNugOCRe+bakw6uLYKnGQrBydAqu
lqEHqDriRNtrmSN0oSYYKRl10b9lBzJHqtu7QaXIuu6Yqcws2Dl16R9oSdQcW8HTlIjubOVhDaDL
TZsQBsuQkqyLhujuwALbLnIU9FmjiV+IgSv6goZW0SXvPY4v0WT2FgXXt9tgurZhH97S3jgjDOBn
7lj93eFkZuCG2Tar+G8Nw76VqdzkFRIOsrz+EyU567SX86azl438zmvHvYWB+2OPiB6HnK5HxvV4
SXZc8MYHMgxictPynDyE/JI0G7qPjHfKncNdYNSvps8bp/AxSo+L+SNlwPSnXTLy63ptDc7rNFkK
egXoqIOmP/DqorTsQb1FqdxjzCTQaRtL22yWz8TWV+vGsC+D1uF+Cuk1GFLmLYUwZ/HkVcTJNVRD
/MsMph9X5ynT6HJV/QgWq78CRFibmmfoIku2+iZ89gsQ/mnOr3UIIDUC5a8IeXimUzE4wzmt65DX
c+gWHubFwT0qllMB0U4UTHETjf3bqjEzwWfY7nOoGP17K+HmdOb+lkEA8FVeMlkyFjOl71jjK4SN
0yHW3aoppXnqbbZpb2Z+Bj2Q9nQp056gKyv8594hnR3sEaj3Kn/+yM18WBOg5eDYERtVBh8PPbnd
ySscG1byjLyicAKGtI33IB3xHRDeM2hIrxzt41hWL928aFgJP2Dmn/Zy6s4pou9B1d9GoWHAlqex
Rz4h/TClbdyEJHd/G7EFb5GWNj7X8rXBL8muWyJJUKg2HBXwbVjNe0gd+KpR/+avqi/eQVzviO1r
fqweGyn4aCzqfyNV9asO1VrcNLdChidrSA5FplsIpuxkBy2Ic8c1J5S/JgfnO56bfbckChds9i/3
hiM7eEW7Ron1Hu056vrJixzQubgwuHHA9ftlevWhsIuZr1LUAvaF7HaMEeKI0UdCDA4bX1PVk2Uw
+WlFwhqmoN0iUIPH5vQzpMZJ5wNqszJBhe6us0l06zKxwF9nB0c+7L1dzS2lVeY7+JW/TWwk6Pxc
UhI09sbVxS+6ihdxlSg5nolM2FS6vAdaQ7So5lt2AbFaj2OhqjzJRJDLLUFYh0AM+CSz4CujIXZV
dc02GXB/brazqlqmmceymb14KNlWhAoRWsiYa3hTzHBgkUbrV5KZqF+lYTdCz4SENYTNIz4WZ2+O
gDp5swrzon1qNZaOhlFIyXMsvhUSnpW7gLJboEeGS4JDk1ufJTlbctgFLWuJ5fnvXHHWGlPItglZ
FKaCe6QnVswng2w/GRZHRcotYoRJFKf+89TEDNH2W55BJ9Dq7BKBl34g92InL4hfBqIKswa7J/7Y
tYzciZTaVV6nP4bSzsYLKrIxvNQide250H/R0yPoVzkBt7ZLD0Q751E3hMioqhevVGj9l/qA6ELw
2HI7ePn0KnvJImgSUGmbgHuwqUOW3ctYQtYwERmqWDZ21bONhVkkOh+/dgw+p1rsuEsovLM/J3xP
CGZFv3LdOFmXAw0EMo73NHWjxTQRgJXZtwPxtsqylkEjW6ddk5wy9zgWodoA8X9SYct3O/+M1myB
xZeQEwTuxyNDWCxTVHnKZVso1iUSNXdmX68SpPRNsLXd4GngWV0F/rRp60buBmLatEi+TP/NLbVz
nSrOzAYZFB4V7t7Jq5/sR1hz0gQUaICtD035N7d4u6YPOa0jHZ4XC72ymvSjc6ZBwjhsUxrXWIQD
Db80F6SAory20x78jM7fVSk5CUP3O2UaobsQLX7Q8KQv7YDis9320mKJTJfXoUar6MK4YsGjCtjE
8hoEVA1z6tdviKkUbgu2sQYKD/H1yUmpmjCLKFkGEs5XS47T10UWCsxDrqFINpU/vrayeZXSe22T
X0Y6fwnNjquVyZQncEAZeKNJ41L5uWKV4nvNP0Q/88b566b+W5way84rA+qqTbbOC4DWdbL9y5zO
P8IiZcM25iMgDDEfiN2Qm1rPaWB8+mXzJEa5E/SVi1LfjcH9rI3ipZ/8W4DGDM5//Laq1ELuwVze
ZXyzmTt+tgWCwqb/PS/JZUgSXG3LW4uaPENXcypiT0Q1YYrrIhX31o95Kf2dyAiALmzoajlf4wkB
p2oPTpv+CbQTQCMOf4TnmduPQC4HdHFR2tAgno/cyLq2ToSTjzRTmE5kz62+KLM6GmHw3nlW/bJ4
+uiHpbe23Wk6ZBYOFOGSPh2kfz0bPZZtlv8WOPmjGhR6yBwok3wYdQCgaXl8luGWJecQ9daryjDP
8HKshngZeC9k9n5otlg5EzAljAKWDHgPdRAPQ4uWO5XXpEqpXokFZqbiEFhNB/3pVxtdNOdMtE5U
eLzIjaF2coivgCL9o6RWkTsXf2Qi3iRBekOpfU788clhM4+yNAVkMffLEu6cxLlzmbbMJeVDhT6h
Lqse/S0neoKCaJLFa2x0z3D+uyF3g/Vs2U8+XoC0cQ6hJkcJGvNjTvsPYpSQIuDREcQfelipORiq
aMHa0E3+WZhLgfgtOasSY4eRZFEry5e0y/8U5EpoA/tI4lqvpGvg1JNAr0n83CnxBin7MY+GsRKY
Z6KBPLVNs9TjTucyUry34lIwbw7IqUY7qlnpUWLO5ik/TnGi92VhjhuKjf9awGguj0SLbBRNSI1Z
rGUMFz+cJpi8lhqv0KPAKXvlTA93cTXf0jr97RflF9pjcIIegKkCaqM+htqG2UnJ9Jz4q/Iksuw0
PJRh/DYmS7ox5ge59+j8sct+jw7MTqoT2MctD+Zxtyz/ABAl9T8sJM1Qh5tuhKhJ9O/c9Yu91Wso
gYIIiDHfWK08gOz9a/VvM3XQ0LbzW6bqo+VNf6u267bp9DhHw/5YxvzwRZM4BLXYGNga9okYdneB
9yNR6SEzL97LYufVwxY0cE9KiqY/Tn3w87g6zbgvKvfDzjjzWs96nfzsNvvmfnyIBB1ra+g4JZQz
cZE99xtphCw57aeGo0fHn6x6e8KeXoc7orDeBMcQho+I+uJVk6RfygNwrcZ3bvqDFQOeiDH8yRUO
BxvWWFbZi6Xgh1KukQG+tqQpZWlDVlIb/0PpF1fHQCGz8LCv03PYLnNUKNDk2Aze66Q9+Q1Ku8FZ
rC3+riiUBu6HqdpZRolFjps8DKs78dSHOUzVhnQDRlwgYJTpzrBdpD1vvcr5MwX5sQ/qe40IoXTl
kVkn3TjL8mkFg0bFfRrz7KNsTP2ELm01lGo5sTFvFSWwXqk1sH5MiGdw78rsE2AcRB3JhpsYZ9vU
8LXGe5VBH+NI4cJjv0xMtqRJ8FupMlHBDER56JDcBTA1TiqSpPPpYmKKWkqNM8L0WXn8HI+L7/Bi
j4hGgSzRqaLZ1+mmGIwnjgkEBrGxTjqQ3qRPaDZ7kH15bm9l0rzopt2mPcrjUC07oyfv2M2n3wsA
HqJezqEyyG9WWP9O0nmfVLC1KWm9DGFQrUXXyLUOpva575JPXFfPSLrLvbTG+ojyp/C5cHP9rFMS
GVD+vxsLz6XGk/kYJCGaSMaOwprcEvLeLp1TR6DS09WVmoOnRkiS2v6+UmZ3Suq5hurzj5ZQx7Iw
HlKjitUL1Mtzw29+AncHVeRszv+m4U067fqnncxbq+YpskqxX/zkjClSRTOhxDtDFmAsCyMXSoma
DFjjXLWhDUtuVOs8Uw2hHbR11wXJVJlt26cmG/aD06XnCn3cYCf+tRSddx3QIUGakL/A4PXhMX4e
Og7aa2Gk/oVXLluK4CZqihK5XhDGegTZnuIulrfGJQ62VdcW4+BDUBbsTWvEGpeGgpnUOXmw0hc1
4fZ0aj+a/eKAfWsigCv4hHPFY6opn4PS6LtbVrXbhG6hqeUlnMrc4j0Yf8Ebc/UJtUfNd5HoHxMz
O3thuyG/ZFP/9DKYoxGeLE+Uibc4e7N73s2+GN7tTKOn64558WUg2GIAHr4bj7xkjIv7JCQqR9nz
MVR/pqEA2CjHP1Ppv+JkmVZOjHZeucEuKMZz05wKL0jXoOyaWA4j6swCqTvhzi1r4SYLxOsAKBW0
bbMx2hkfHg+GZ2dvWUmIVw/EOTv2L1jMr2LhS8Ovk4c6ffEkcnZxGmMfBLgnorMwn+oxb45TJv91
TnBnDt6rbOS9tNA66/3FoSJONtSMTpx6PeFe9Ah1wVIGQEG/rlp5KT02x4qEINQg+FMjnT7WHgFb
Ynrev6QPL4nJkFst92Dqn9rWeiKL/KFpBA5c66XDRhGQ2iGnFx2bnwDjB6YWikVmH6sQ2BkeAKPG
lFmpZFOH06nHZ9A49W/faghiabjamGPLB4TsQztatQfjMSDI760i4ekqH7cciv3OxA7e3gzt/vWK
asfQ20WtPTxBgkrutmATWkF5qnR6ycqCc6/rP0qn7U8p1XgKzxKvVXZbCqc7pJ6ZR0yse9J2IynC
16r0jC1RRgtqXmQffXjPO/+XCFdOU/IljAyBqmzd7TSBhGrFXDI2XO0x3RgKhRKlxdV5qIjNRiQ6
uzALYrK+XLun7sW1L1CCl5bobScz56Pt12+pKO+CK6u341910aMIsUNSV7LuOnV9u6ceZl5lA1Nu
PJLzbGtnZf8JnIXUHkdy9ZctD0JiIcZhRKsH2p61nxzdZjrlcY5AEMhgbbj19Mazu57CA1of+dz3
guQ2P1H7MPydVtmwq5PlVQtOzLwhACqoA+9iTcHFyOSvwYjLu8qryyAWc1Xz/caTNx4YpjAXecPH
YJefRUXPFlUW2ybtLo5d/ENHk626DDAuRwcNq0qyva+2wcTtWy7N2jZc/6KWxiBKzpwRWpNF1i72
cU6TD9NG0TCk69LAGeV3dQ+I1F8dL7SjKeay1+7nwF4XZH6KO8m2L3QWHdPC0Vsy4KO2Gh/7RrWc
JoTJ8Zx8JG3PN0spGHK+dQ53fXDGkn0zXBoWbnYN4p7tckCdF1r/xICmicCEHZLQboOejNCtTJ5H
hTC+GPub71OSB5W81YHoz75ln4bMrSJLmO/a6Slds+qTJ5KD2S3Hue/JbpBIRptHWjdDnTUAOBP9
zkE3jajfhrF+RU9lrsugcZgCWPZtkxw8xDLhqi6exMIVU5eYISZp7800fdQ4oGGYQXkYC5qUuK9t
NdDoUjwtjmPtjPzbd40A3UXb76bKfTOK4SF9bgneCJ3PPsnxBlbOx7S20XLAqmV46XDCCSFwE/IW
GfM4UsLTJzv/EgZuvMZdWsZjKBQqUAvaBpy1wFKwj6lcHeja62Jva/jDs6G6N1oaX3Dn9YdBBgDJ
FdiaGSNwdiQZ9+iOTCteOLywifuVfmvs8NoVqDYSKPK1ZibYFLg0cCOHfB3pEK55BvG+EkQl0hJx
ivcXXmX3iFnbz5LVONzGdjHijziVoUdqmkMwl/qdLsO+fKgQCxlskRTx4vTLQdf4YxF1fdtdYa1T
hmg8pT6SLGti8MuYT7v+FR2Zs/KS4N1Jw2GTK/eX30j7WE4zRIKudtVSMkoPFmiSmm6mgwQnjH/h
3jqJISzXIrfzTTdgI20XF1iqePVivkwfNy4wChq3UOooLIYLGEC65VfXIVqOXbf0H6iN/qHFq5BW
EhtIz0DUGfiWZLf8sRWuLmZ95D4phiTMMhDh+AR2rgWYZnD0ajDUHZY+QZ+PejGSeWM2eN3N2Ub8
2ZOm0RmgZMDS65rurTVhviy+iX6x5umYdtUv3KP9JijcJ7jse+kTnYXANNtYHAfJgj7VADSm83XY
LDEcpoKteuQhVKiawIhIYrNW2h82VWvqr0H/6uNrN8zurZ+5w4qsB0VOJrmuLMVt7Fr51qlG3OCo
fkP7O0HPhgl1frMWSfKzQSZiy5/zPQT05XS3k+I2mRCYbh5XV+RW0ZzYl8VA+GW6yafFUb55pNeN
5qIJn3HOfcKpX43PBblOQir9qixswr6hotRIbnaZmIxtOLWU1Tsbx4pXSsW7xiJcFukaISII1vFq
ErSSj91ZW68pX8ws+mGrk06tk5QfqzOaPK9ziwiI435slMno70guUczZpW3aHHWwP6LCXTHxp7Jl
gZsSy1PYZR85EbYwb9m2LK1NMHk8liQebKiJxoJm8hVYeAAfU+HZJnP8OS1EvMXH1GzRkHp4wGh+
TUJOep8cZ7Dj+at+xM0FQRJGY6VRcfEwj+Tpci48s+pqiD9Op3Shb4A7YEzN8m6VAfdSvxkoeCLR
37sP4Twc+T66KBk9P0qCUh6VVfRbRdemay2MdUOg330B5jlB4I0I0Q6KLI+PJSkOVVlGjH7ZE4pI
ZxssvMBz/5MgH3+TftA/z15/FW7lXbKuulYFu5Ks/2Xa+l1UtXV4VCEgbeyfLOZTSai59RqSFdBO
i3GkwW0tXIv0rjypbgSdiLPqfS6DNgRUqa3t6Kd61Usv3DXElUUTlgncjtjMaWrNI6+FeLBwijHI
3apB/zFcF72uMcrnRXir9BFkRyGc3qckPNyWqeYfG4cnbjE0L0xVmazPRRnoUy3kcmtUkURT+aDu
w+WlMk8TBgQqrRQFiCPRxE1goKbW4omci3I1o6szHgGpzsay8z8YWs31UvP62GLCKOeaD7LqWlt9
slFugnKB0oVOJltl12dfOYDlZXOqDFm+JV4/HwkBQB3gUuozJo/X1jRI5Tfr4m2sU3cz9ok6U20T
nGh1A7npu7Mhc+e6sLtd//uo6EGqPYl03lssY1f4SIqCqiOcerDopTOcYOurNL2MbR+NPRUpfR/0
lxlf+5G119qVCEOeQnR/MPhL/Nnxj4Tto0Fv/ix5pXa4pgM6Dvi0W1jWMLFZN4ven5fHH/MwB6xU
bIp7EUgPtrJ1xr0WL4bvtmvW2pBQRWIL//tIzcY9Qfd+/O+XgiU2omSyB5y77F41MU7f//NRSRfu
RPLoI27C2I/Z+NrEeCX++485hcRnOpbY8t1lp/9+LcuJpvAyaW6MqnLpJMNx1I5W8zxPxkcSoNBc
WDC2i+vpCwjXdIHAkZU2WliuBOWVy47E/PFEAfdnX/BluJ3x8NWU3TlePPt1XOZ9DxP65WdVtlMd
d1ZMGswp721zJyq1scLEfkuMcrw7fBaYybgvbacim6l4ySzpvMWlj5el/7GKsrzbBsXwreyMIzub
SdUMBTt1joBiQHqarpukXvaZQWlH6iF3c4vJZVj3q62LWiLf0L62CXIz7JmjTRc6IyT9POOuS1wu
DIvsUuACNkYrb2uUljwhJiUyvO95M2rX2lg66O8tvbv3cS4ujunW3Nm1eSgqJ3ky6hlycWjmb+yx
Ho5UF9Mnk8OjCKOjvoRoJgCBcnydDadG4mCwvz0+jbMm3XRp4GwVBMpr6aXdBinPGxFcTfTfn8jG
jiQX17j899l/f0qOTEFCdPfZhArxg87bTE7Sn5K+vbQkw1CD4yqUaQX3KmdwitqmgDWKA55VofJ8
pWxf/dXxLwxJ1s9izsiL0BnePbPzdm0/qUMmfPuGXIkOB2m5e5Ab+psK/8eHzfz1+CD83w8CYRtv
rdPdjTLYdv5ok9s2B8clLEzGNT71wtBFBNtfLSOYdiqw6ksYl9OmmQb7FSqRNaoq4x/pkM8qmnnt
1nlz9lDprinQCU9YdJoX329eg7CzD3PalptmHqh28jinva4pvqjgnmT75YyOSZhQxQ/7IbSA+Lzk
Tpjw5uejIhbGYyAklLGy9WUw2t9z43q7PpkVxh/t5JclZszIEZV0kP6tSc0iXdJL7KL3sFz8jLF9
HIbQUAfi5/rz5KZ6nVfKO7ulqq8WLVuR0m35Y/ennmTuCxNbnW+EIq0zJ1331gamvybQiFH78elo
GsvxQSgp29C71JfN1mma+XNuE/IciZDyJdCsE6hvJfPyJw/Mr+GheZpId69vLOzymI4GoQINKqmi
e++Iobj3I1LqpnKZ+To13hytnNVSE8Rg4pQiZsbNQtRM5EBSWw+Wiqre2Md+Or4wBZYndyL1Ng7S
6e7YLxDS5rnmRV6b0kx/jwT26tjJvhYRLtsyUXM01LiVA8ttCE8a7L1DgDL5LXpId4gksvlhPPXp
I2ubLygPuurb1NwyP5pX7QzmNmeZ+J+P8FLbuyDnrHFNXn7p1P1X24gDwhnvj3KaO+NwYjX5yxDb
6Vmhs400UM+3q9Xb4BJJUUnHuKaJTCLTj813hCsGTjM+Moz0///af78bKGui/jR01lWbfgcy8f4Y
ldr3zeB+MWpDxNjDbgitmmO5UMWm6YTYE+GXfZoBORetmL+DCuYXDfHJa+fkJW1JI9cGX2bivM+2
CI91YDl8a8Enoa/y9+MDDDHjTYCdVg9D1mCNOfEYRJ12IMp6arcmGT1PogCvRP16zh3+Wjer3Rtg
B/FKjJORw+/uXHPsnllG4hWvmbHrQKi2aDpA16ayf84cwuD++43ZHB2aqNlSH4eVnxr3Thri/N9n
yH3Gi22k18cvl850qF2MpIXRkkaYCSYDKZ394njNdXaM7D6TO3XOVU8VelYN2/+OxhZu7fp/D8nP
LkuLizcy+jZCNDenRYZUTf10EXjYGbXAAkpdKErtcUecjK4C8WEES73pz+Sl+C7iXLyMTYhFzuMY
ysTwD4EF0tZqyInBE/YHYW1HIyYUsc89sQ9nZOJ+nd56Al0dokpfksmiPMvT5HwJQ/0/tt5rt3Em
3LZ9IgLFTN4qR1uyLKcbwqmZUxXz0+9Br3XwH2zsG8PudgdLJOsLc46JJMqT1LghMLu+R9luqjzc
/f0am/NpVQvPuEcq/d9vKVkUnbocTkrVj/KahoE8Ka9n0o5N20g5wzAFJYiMOQzfy7Fonmag49LK
6pRi3FZPZkDhoLqxRpDcsDgTVr5qyw5ZYVq/V7GFlCVufS7meZL96eUGt4Ml6N9rBKRTo/ytjkbu
KYgzJMcs8b9i/3uInPnsB4qrQDiurFpvtihpDp6bfSdD5/zYGExkMrs/Kq2lB2gdJMAq2Ak74DFd
q+z632clRt//+9f++93/PpuZH5RsxrLNAvHRImTwVBD/cPAw2Oia7skZhnEXiYKyxmVh4JCBPqMP
nv7Od4tItXXG5GA3zc/iHKp26Kb9U5zad6BsvGKhHN9MsoJXU+MOB7+mYygTWjO6bnk1s5LgOdHd
AOPJ66Qn6kpPOtKKJjzpBUDQOKOnatk2PTbYq9cIUc1lTajCo2FheIt8yzh4rCCt2DC+JoNkoPkT
/f/7ZP6tTjbveqVOtJbJU8Xq89zpIUtyBo3s+UMa6Ny2l50XlCc52TaxbQbCbb3bqnz+awL2cllf
/NDvbVXQwWiuGuc6f9XVTsUOYiI3j7m52ga9F57RmIXAiDDq4e0eF39fWjwS8byY6JOLEnzhmnK8
WP5VFGHP86cxdOfwd6v2STY++hVaM1IbCboaLedg9mn/2tjnpI3HN/oTxKsx41RvhYk7OfdzddYm
eXrUJ49ayEDv0WL3i3LUI5Y41ZGe7KbMeRp4+p6CWBXr2APSFeUF0xED8YibaLc2juYZC9AzmqW1
5bbOUennEgwQa7UdZEXzXgVWMH/RS9kDWBzsfarH0blwrfA8eWl/7AWnI510zVbyrgY673x4L+t7
GZM1wZrKY1r8//jMYp+tIzN5QJKTbSuB5cJl6/Duim4/2HbHzMDX9/XEGKaqq1NYjc2imd+Z2g7/
/19mSIjnLRACQUFMM8W+8xlfkWFEX1boFesG8NkhY8VVx8O0avzRPTMQd48QGVeyZedUFOzpdHXH
oBquRNlPy8rYEv1m7Jy4+mDMhWim13fowxDRK7XihIu2vY9oe4oYqXZ1178gHeYp2HlwHGjALTkH
mQmPGwfT5dCFdxvxoWX2P83onNF1PzZpvg2chgfCuIIHsCsKWr5c39kuPm07/BhTB7er2spafWma
ly+TGKlSUZS/DCQ9X/vEYtjuLA23WMIFvE7IukgoSRjDBAcjEkD+kqlkNhevlBE/lQJDnB3/K1nm
i6J35zhDrCxFs7W8mLGuTmhGWG20Go2XDPfwaJq1kBhGpor620dtls90b51ARjJHu1kKNrE+cPDG
YjDC2Azbf4E21GVrDWmUugXpEba4rSqHB6Aq79q86SeGO95lwCcWBAJOy77L3xt7/reBZi7I12hA
4usg9EJ0XVRt5VpHa6iVPulFg36QqQ8xVUNqjXd7U4UkeRHsshcGY1ODCQCoHvlp53q71UHyoRcO
WPL0wdkNu7c+e09qRJHRWKCNoafpYtUsZcxowgvUG2AVZ1POP2KuW3AzNeAiPjoMsyhg/uv852ID
ElbE9s6ImasL03qJU1hnARQMSv+s3jCGDOfddVkTOaA1m9oMmkWWx7QqmvNVTT3206rV1zTuy57s
ko0WT1/cArvS+7LRTC/bWJVH3GTXTM7/lkkqa2yn+HBeKGrFxqAo1qfPXgz9nrzyB6gxFRRFM9qp
3rmWstR2pY5tZ4LNiuiehUaqO9eq6z7SyNdW9cgcSYsll3MKKMjuPiz6BS1sI+zEGNdMMEmZEMGK
PU62kT1LnMaJfwqvK1euhFSj8DjFNd9pGO0ucv1hO8zqfAYQY8dENGj7lYgUo0jT7hdNwY4Dn1ak
H/IqtFFo8iMlnv9dTs2bOV1DiduQkzHaVuNdKdNfs9EFBNzIN6IGn5vAZgQzIS8bnWqL7nOt49re
iZqkoCqsn8rcUts2wFcoyA9xq9+Ju3FpKJUSYkuyA5v4B9ecHXxmf0kEZhI7c2HAqA2Nas/layZH
rpqzcDqUTEW5ljE9oh2QUwgN5iErnCMNN14vUzcO4132vvtkxmQ/dI6S+4Y6xA1791p5wIKqNNkR
bhA/SsebdnmI57loMyqTHHtLHtXtrvOu2jDHbmTuOe4QuY1IWPI8+NfO1Yor5VYKExFgWKQfMq2H
VdD3iHTy8BxGLeYHntD5SMVzc9PyN2cafPGQbvgyTU6u/RD7RIwXEWEzBXLFi+O5PKgVnN+hZfhd
tJ9YJpKtm9mfBaL5fdeAaSJpaQ8RNF+6ZnfzBx6Bmu6Pe5e1lywdEHhTIveiojF2aNbGithDwY5R
m0L7AJlQXIdA26YxF2WPPUW1+pkZinlNHMO8or7DPsU1ksviXCCtv7ZW7p4xOWwYELyqLBl5rGb7
FsnENc3dI2kxxBwl6ErhAnrsTJCr5GFd7gtqIWx/vqAuH5ubEGT6DrRBH0DqrmjmAMcgFWnndTI+
s6tXyuJDB3eIHv4HEErz9PchR//tGNrw+PdV32ZQbEAS7P/q67gT5mFS7VfQwrQLUwHXV1KLUlnb
D4Zj89ARNo/zJonu5pT8c4D7/ESWWJdF4nzYefzelBoxBJx7PJ4BM2uzOW4+NIXbHyybOF+p/OjE
mrY8t5CwV5Id8p1TYxmHSf4tunbpJKPk/+2dbDtPXjOpvltMP8+5NUfBJuYDjCz1mMdB9sjcPonE
B9i6/DuL1HtCp/L8v12YGF/6wu6Q2CWFtcs0NXdqEf4xAiLThW247T7JcIwGWdht/1oIkYzjmtGR
tfwb9mRtAh+xQ5+oOVR9TpfcJ6rM2cnxKbTO3CVIM1bC7NUSTrx9/Juo4AokoUkJ/iYsTxprV32B
Dr9AIU666lQH4rsM8Rc105C/9o0HZctrxqvFib2JVVWd0MCtKxOcB7QKeRpFrYiw4LO/D07B/z/C
OQXaxtmbVjvcuUdhOJl1uHZyTT8m6cBGqw+YxIQNC0Z75MHvTpKv0a4u/LgwNxUy2KWaXOtm6QyS
8Rxh6A+mhx5d8qbIMajTnHuFy+hoUn4DdmueLMHGZjn+OsBGeGx0aV2iAg1Thudi4fE83f19yarM
ulBXDmttIkHK+KsIY3lAQ+P0K703ni0lmp20nRq7wQTfpirPHBB0QX+fJsFYng1H/wwsS+KNyuki
aI8WURjpp2T+IIIw4QWaTTegFfZMGMbj34fYHxCJ/vf132eBwUQbExvsg7A+22kdPPx98Azxv5/Z
VXfWxKgf/n5deT5n5N//ejCNJ9cyG4CAfsP8DZMXR/nAanL+gIIiB8g+V7CMQaA2hOnbMDj+bWZ5
7h3HTTdAP5OPGVfIbBEnlbTVhaCXFz2sknsC1QlazyB3fR7Fz67efBsDIyPWBsaqQGdEBWCJHbZx
4/735ZCDUuf2uo2caVgdhKR+duwbMrt6nwxRsqR9SHe1wqIa6TaxytFU7poGd29spMUFWl+/zOXo
H7ra3Bp1ObyVTY4e07S7AzmN2sVKNAN+WqUYU2PyD8iBy2zL+qq0AqRlKKsnm8HcFpu4u8cbA+zX
OWo9q8e/z4pyNHfjGDpHtCrmTmMYvexcCSFqnj+lYxGd/z7jD88Ix2Xdk2PTm0aJ1WFiS4d8tj6m
ZgPlB2lnjf6BhKW/KaQXB+leTuazw/WoDDs5svOsUCblkXPA87HNjYzwRsqRV6lZP6wo9F/pvhVl
JdE4FtqDpjT3RUt7hjdzsofBlPzvdf3vy7+G2E5zTpxw4i1r2x18CP3dM0+Oyqe3kfHX3gYeuna1
SWBRky8pk8gniV57UTqy3o2+95sZg4l8LzO3dZaaaweI9WtIWRyLZNUiydr8NzzVy3yLYMx/sB2q
pDrR62M4BP88J28vUTroF9g4v3+NsgUfYqWcnmWaaekIVQUZ3pPP3sQvhpMXuzSOsa+tfUKUVohD
TCKD5tF6/pzkCCQrzR4Y3pn5swsqbmXFeD76UHs0ezZ5Rjjm3zVdLvtm+z2vfQWT0IIAUGKJT2kf
8Arx5iWVT5yUVuX/M1Ccn49dDxMG9ynH/W40KrljCJHv8PPEN32uC//aZrePN/5UBu9ePM4JWNzE
croGgzUt/TSv38Y0/hxy3fx1ya+vopZTy7X8mXsk74MXHmQfoJrDQrrGr9M9x9agH1POwYUxf6lp
Gm8ACdiG0ka2is17yZT3RI3Lbrh0g49pNrbPc0Ndb5tl1cbJ43/fAVIq+Bj4DlMnc+F/bnjdIAod
EsirD+byMWOE9gJcxCUB+2XqLePijcGVhgXbgtuhccgYcBX9fsyI94rnfjT3bN4gG1rp/zyeJh5I
7+Am9ZUBBoj1+6whdxL1SKmnHpmG29RWc2urRvptlLw828cWeWY+Tt46yUcECxUU7qkvGZi52hBt
eaSHq6YqgpM+dLzpVHy3RCOqWwED+RgL+xTYFpd9OKL2hLfF0yP1IfHOVz+WZePuah0a3LFd/v0e
5wIy36QJDmk4MwPq0jiSxVWgKMqfmeAW4Idk/g0cdwlWBrMlDOzFTDV4anxc7oVpPE44MclwC+B+
AdLARAqYS8nIRgjdd9vAGDDUl63NehHl64BJaD247YcBH2vXR7gelAj/2a1i6sdf4Y+jtQNYYsuQ
jURhxwunLSnbVX0ItNlvl3XfQ2fexrFydxku+i57IF9Ju9rdCPdU5BgG8qeoQS2X9gzKrKnbYxS3
9voIDsbhOlh01i0SabeZSp5hDpPedT27Ggal8Lop0FB1jbR1JLGi16CrBIyD7bRaYWoGFWzEj0NO
1xBl7itLaYXbHyU7ev5i4T4PvoanWuWnRPbJGsxlZlkGICcrxfKH05X7Ym1pZbgVQuChATy5yMdg
H3LGLfvJpRfFitJHcbyQObOusI+3yO9rXF76i+EZRAlp0caaDHEOKXazSXhrBusfyprxuLwKC+HN
YDLWQXYYeUsq9GlnuFdJyNsKJeduSKEuTWn34AMQfuj16Cq54vZWa5HNZblcbK7+JnpM+qic8pUp
EBf7FQ1rrxnTysvFWWgGy36nmja0axUyyWnF9msd6O5TyHn2g7go89ZYl8oQlY39VDqGs8VT1a7r
olUrDxhOlKBwJUIEVI9rwnsO8VPP0QsA1thI1ckaSjjY9VobaFnkY9qViO+9wtybcOZxB0F8GC16
TolPbYXCjCFPhYCoifSjbgbPANLOyPSbfd6+5DVCJwnwK85ODAvLky6K81DaI5TM+iADs11Hefjj
oKti3iHSHX74L82uj0GMMA7YMJjY4bczaRqEKzbBwA40Y1GVVfp3aIYbUg0e+2kU2wKSf8o1sJKN
B7U9snZ5irpE764+fSL+KexP1uyFtYW+LWEWELB2CQmvXSR8OzL4s8/eZsYGvJCfzQhUI0fK1qtg
rc21GNNXhY7hPA7tzgYRE0dYVCqPjIqg+LDa0mVQIXbQoNbCGmqM5aPJrLPcGsbkro0BoHd2Nn1U
B5qGRSZsvFnkyq8GWtBs6yHYQVV67uuR6bXdFisqzmpRAniilQwOQCxI+IyKbd4CXII8ppjkRDwq
9N+iiF+HsCajHSZvEtm7OAaTBVCiW7rRIR81KG+GU28Q+QLeqsMvX8+XWS6yk3JKtOJN9tB3Tr0A
rUER3tZXhGyzvHy0tzjhOm6lKdm0vmvuojLZ2nllbLyMpX4/edQjwOJJdIMTNtxVTS6ENMGPDqIZ
N5G1cHkd18MEbKiYBJx0hM4ZLm4B+DJjv0o+onp20/sQ6eifjF7M+ZaM7AUxiNPM1Q7t/qGOSxzg
JHW4hrbXxfQxxy44lePx4tKHkJQTrMQoUNB1wjlTXd1sPe53rlTJ2dVrhP1gJg2rY5zS0W+URLFg
LIkgKhDs22Yko1orm3ezSIAXS2YhDXvdwNy7rnvBJhCcM6TSZ0Szb6ifyq1AkdA7HDWgyPEm9Mke
K+VvJoOzN4xQoizv3JfuGzS7j8aLjkS1A0DIVl5lf7cuWhT0SCdnggCAy2XYUhSGoOB8zXijihq3
Jioe7pNbaAZPPWDPXSXB3xkhWQWl+wTe8KOJcHv7VfkqC2/r2tC2vRTFilOR6mH/S6ccDFfubmtU
rQyRymtfjA6CMTBildoUeHl2RaTMk9F7cJle2KObRLB0v6gHUrT1HsLmSa2jIH4uLf8LJAHQ3Hjd
MrpZNCIl9N6C2hQRPMvUlp0QR5rhZq9mGv+GqGYjy+cnj3lCl6igas9yVnqnwy/03nIKz7g+ZfO1
aTf5F8coVCfoCZ3Rlpu08BHHUJ0t8mNVDs/SDNKNqJ03lhKbqMPrSLQ5NrlErWxqHfaKoUX2bXjp
43pFC/vIkPJQt+450D3spgXgkrjgjfCOZP5SitwzpP0babdkkfwRydqU3X51rDIX7pnsnI0VLEvD
+fU8fOOtqJmUC/PW1t89SbvrXtFzIJfcF9KTT2SJ4BUwk4Raykgewq8cj/OuVM4TnPjFJMp0SanD
ocTbbVjM6gy0IEvliZNCyZOxRoQUDiGLPwQ6p1xyL7sugKl2smCqkDLQATxe9qjdy4m44g4l32KE
f3dMpGRPF0abyW9bWuXugjiWzbbBDqf1xd7AIrqC4Pwghxm268kBJmGFnKAD0tLAzWJWEvNvlGmK
AOkUJlSQvNDdSvP1H6A3JvMfJI76d0vUFg4iCXM+UoBGXUSosw1SNOBEBGEpbGAjDB5LpKKKQQew
cNW7/TLMxasZDWi/Zzya1Pddqh+S2TOTmcWWS537r8IuTzIK8Z2xecurAPG9j3tBR07M/Ba4FfyX
hpVtT7zDluQw1OYVmcyx+RP70bPd1JKlZrMa6A1yF9sHAkrsjgQrD5KiaJLWITfSr0H5wUPQBnvD
TxVJE/W9IUTocczaq52JfawzR500pgGtzgM3Ui7ByIStThb4sC6WMMDacV047s2SEN2CkACCdmwY
ZgOJNAw/vHD2z2dMAcQc9CPtSsckXiHltItVYDCV1mt77fSWu2PZjnOjYzZbm/WrplfTkz7WwEUB
ni6GyeJ7k/GSRGmyTVIjeohsL1uw4wZpo5rfBH8uosSpvNfZW9ZrzokBhZXv6wRC6jBhZyZsFqOY
NR5IGQVfOEpBjrKn4Exy4drtiEG8Ia8hiU6lQQ+OCUPjnFvmipIJp0lmmDEzWCRjaar2emsdPerA
dWeM56bGOl36aOSx/O+RlNUrTdnYJZxkMx96zNwREONLWOnT8NObjKMCOyCyy/CW5TjifU7fEgUe
rvD097ATX170zqWJCdyBIWTUc8SAN+XbAk+M4dsXM3TuE3BjpI2EMEuhI9CMnKNZp8/Y8qhEJpMZ
uWyAZqPN6Yl5rSv/O5qAf44SuVVaPPBs+0AlidjL/wnhJgZ5wcyXwfjCst1gUdEUYoPUYDO58OTK
bj01+otVUWxNivjvlMeKzmLG9CDwxwmjIAz+S3DwRs4cXAyNc0FpcFcY3KIugRkVw9nukvQp7rHz
slAsWMt4Hn6gZFTFykYXniEl0rTnpNRzVD/obbxGu49o45Ze1GdrUqxio1mEntssDIc6dLCX7P8x
Zw4NmaptsekBOzFJRh02kJDH+1gtfZKuVrqr9fg1FZmXujQeomh4cUOWI7YEo4IsHs9KiBpMd3ER
O+m1V1p6EP6Yr7FITossHN6hqQq2nMmqrBk7IxITm7aOn01LfQWZmJts9ShU+EkGry2ROE3dZ+MC
eNNZ6SwDHlQUU5B2CoTTJC7pzPiQJdsL+Gwg1F3tucL33DcOgrjwHEjkj+1kYrKm2sNa0nx7HX6e
WnoEtOlzxvhzmmfXLCjfaCDoPbCPOLlztseIHhgHlGbgAazhHUlOszS0uRl541Z+2t00RCLpWDpc
3QQTd+CseMjZoB4T5yYH7TlVLu9rj4FZDUa+6nV8w0iCUonWyhUajx3LcxYtobYtWSu6hjAZgyNE
ynz5kngk09plmO/V/NQ3001cuBqoCMwrPWoklpYL4lywNnT63t0Psr5FQV49J7Z4HLjcPD87Eza3
BHZHA01NkrD2zfJdMyqsZDU1p3bCj7AdXP1cpOZ3HeXYVmKGwYUR3A3rMQu6AntyGa6k0G6mPxw8
YfBQtszzYCd3fE07JA/7XvOfE7bhC1lkH8ST4N7ucLTpDBUic6OhhF+4exfaMtk/zaxi7B7K1EEm
XVpHV/eWCWN7fM2SvCX05lW4h0Png+er97BUH3DkKYAQ2a1FZLn0PedYWwZXGIo8ypNmE5b1frDe
HV5VP58pJ1H2EaA4XOgxcCjfG3iNGzSGsQImakgI4xPK/tbRcMuCOIJC5He/amy/CXj6u8Yap2L9
ebf1R5JB+CYD2lLTmERlUITmGm8cZ+OCqTfIUjGuPV17NpkPr4YS8UKMy8vpx6MDZNALYnY07D7M
fr5i453eAPbPWoOb+mREgCe7rh734RTsLK/6tqmbOsufLfTY9xu3vsF1RgDqXzkTh22PHc/r3W9P
129mgFE7FerWekmEqGC8YuA52ab5GYXlNqjpWx1NfSBcXgtP/lhjD2LHVtW2tP4ZOImMuLX3RTa+
mMJ75ymMvtBfET60VKxOw7q+GHXSftEeR5hEoKugroxSghwC5rB0gDsJuTJM6Wi99tJp7OwhCxb8
mNbFiHEH6834KAV7mrgZL2Xkr6gYudyt4ncEYLUOagJzAoEmJhGcoBOTRJq9Ic1Iee5fFM3PglWd
vWTKzmWBHE20KGRa1pLjq5Wy6hTSf7VH9xNIxT/XBezB3yeHbK/J+AdWiLPoUCuTIveKyZVcOPHo
CHtYgkPUMzyqBVmNLih8PIPPdeJ/Br7trzP5mqKrX5EL8JnEoCnJpthbofGNehaQhH/yxyZfkvw3
IQNh6UcXMvTVW8OciQmF9+x1L5bbkfPUqVPDmkALGI75GgvwxKSSMKsSj4CDWEP6oLQ6elRsD6wk
IUe08Y5DWacxZ3njC2LQSrxbnbrZDv5GtLnlLEnaTCEOPh4MKyiSVJ4+cmFX3yKQKR5c5b7G1aG3
9Gs5CBOPgjpSUV/Aw2GpDz1APg7ZiD68R49C1wupDAmgYzlt4eNR1Czlp+9pe2dgz6VDOdvaMb5B
G47cpnXCTRSOP4oBxmRxM5U8glDPnQq8rBUZx6vQv2VCu+ZquLRuo6/NkBiMVqFssZX5GzbJSYbd
JYWHqNnpMcmDX6s+EHdYM8MuftqIKh04Vcmggg7vR4UkSJY9HBoVHPqklysspiuQ5RjRSWKHzM94
mwp467sDygstO+fY6uYz1WmLnYOLfZqoEzqoDYERH2fjbtpzKo4aK17smB9FqF5Gq3iMHPucyuwr
xVoQzeoudpQhDzExKEyWs7G2R+4LcgGDCFWC9APys3rOASuCeo5ZA1HwuPQMPVua1s8YDxY9s/IX
qlnkii2sQypLqXG8Uxicnax+l1dttNjccrKiM623kGGfKoPxzmgUNbOZBxbMZAA1ql8DXr71Lkid
PPpH9miOjRDGjaEvvIGKLsQlME0sQFG3YGTNaxSNwEOSF0CYWMLZZCzaMHkXoM3bHEkt8VoQKpPH
irnbojOLr+beG2s3ouKYWhIGRJDurH7gHAm4xyvJcFZGN8IrhwXim5fMlycvbe8i90u0Ke6nbaZv
kEBo32L9O6sAWhmlcykGHvAdcYVO/IYYHHFlgill1LsbN/41K9RdEmmCwZauZE7OG1vMCE5H9oBD
IDjLU4Rl1fugaRBlkxLsEfk5BkU1oiHYYQmZJziXPtuW5WzQXhxV4gcCbk2VvClgVDFXRUXvkHZb
Qk30wGxtxVC/JG48p+BhXsesvpdFDhylaMgU169WRyk49MWeQSrgGqvwFpO3h2/1Adpem3JWTpoi
rSJLvyrPWJWNG6zslPW/bZwmyk2aJdAhbgHKqcCPFdVI+72EB9kQ54R+v7ZNd8KLcnPMWWUQ2B/z
pNBjtL1Ae4wC1W+6hbVB35sU30LXnoJOg1ET9j4Ml1VKfA8Q/h6jPtIB1VUHP8s+cqggGGQxO49s
EQsg2QetPPWy0dHvj5exLt4EpNe1EtN61tgST7Ni3nYMHfs7z+pVawZXT3FMqXbomH3Bw5hgTXYj
kU6obdHyVf9qBDh9B+8j9vVo42gpnIrqzc5NVBomLXg+Z8q75U5pyT41vFeLHZDNxDZp08e0aV+S
MXxKdXGeMLjMh2Un5VuLupOQsMtQ82R1k3wbMcWqA+ei47k5+q5WQ7k6i5S+hnNrE1pOtxxI1pDT
P6YPzICDgWUqTIC6IdU2b+12jdvyns9ywVqX7OyL8l5I69oIbq6RQ5enc76JccOyTd0HEyrl0npU
jZMwO8eN78FeGelZYHy+jj5VQy0JZQu1qFszRz8gijdwhoyfrf7FTKjmbgaqFBvBdoqzN5ILciak
3rkkD0MhRDpVbfJRUfo5mXN2ya1bG31CcayZ4MBlz1M96Q6hA8K8DFaO15gHPS12cBXUMsGUTp4h
3CRYTIWjgX2K39BtvfWVs/VGsZeG+504wT7p6iuvxwnd3GNeudMyBrmGwfXViItZF08FleB/CkZ/
NWrNibEQWQrteIwt24eQYhLS5/32I9EXlQOPozkOHcc6Jd+9zY3vykJrUQWo+EMLlS2bxVB7FiY3
iuQGLXV+l6iyZybP3uhb6G5sjwoohF8vIAaEKHDxHvC8B8Uzyu4WwKyB/X42KZT8uBUPmsNlj+gN
0wHbcHBQxaqQ/PtRPN3SqEP2bh+4Fn7Qu2M/wFcKC4KxIOdfoY89T/KnPkXjHA8s1cfAh78rAZ71
83x6cl7QN7GZMlqej2hTOl27oH1h5Be4D/PPMQyEywJvbHMoEdXEKYvJxwRegxWLlL8UWBq+U4Tw
830RMoaL3I8wiP9pY2KtTU6gIqvAaXV5w6VHdlVFRdCXMe4uHk4W3YrmAMm1SR8gXSmMC8pWXNi4
Mk5Ll3An6CMhfOm0fs5SYtapob7jqTm3JQtv+qoFZHSosXgFpnCENU91EVg+UxOuDNbiaHjTXST/
WVHf8QyaoUr+JNelN/DCrTDmgm02MRKNPpUI1BwQGFikGy9/nPSGoAALi5qOPwPjeG0SHiDR5g35
I0Xu7Acmcsm89jwNGSj5B2WBCvYFZVdVtN/UKROBcybB4WhJ5LZK7DetGo9erjZlSPyPYFvKaDwh
ND2zQljEecyqypeXqTrVVfdNPMemnuUeXlF3W598yWRKdxU2YQhxCF44V+xIvDGWONlVffMtew9D
j0kmUVIorGeL79qpdEAWfQ03MLTe63gk6kpc/MTkPdNpR4HLtE1xD9KAW42h7cIpD74TPdaG9tnU
eMShdhm1e89+shrWeG6iqwFKvsOIVK68rMBxWfevXvHSee3baOju1huMaxvZ+QYTTIpt8a4l4A48
86oSImuRNpKlh72811/DOZA1s9qjKCtY+miQzWwIWSLVT3njEcUWP1nlW+GXn3Fjx5tEy04kAoO1
QgC7NNuCzp8xNwMa7xu/4NJItHohNfFLcAIv7CheBrR3AfTIZaGpOzP/jz6JngjHIU+uvIQjsalk
9ZJUxnklYkJbc/3j72fOxXPZdWfadBxHA+Ml7cGdmD47M/PHdLKfiWv54JPDjaLKvmbYx8eAgUru
5zZz/ebDL6NiDScjJ3TugsL5BecP/k6k+arrjjXQfqzBxQ6fPSAJv35y/HaJg4dYLo5HQ4GnoTSK
SDAA/RS/FRIXcc81xzHY8nemtkMbXuMwld1J+tErzIS3ooHOFdfuvxEmEwtT39bPigSyTkuJlveM
Uwdnl7EX0sdil2vpl5hYfpv5ztAY/6V2ijgOL/ICM+69bqNH1pNEt/FA0H+rvPyQufwJBUg3l9Yx
Z/QJ+eGMvF0uWuX89gUSllJS+UwN4HlnfES555ISgeIapZnIAXINfffElAZbDazDMW03QCyeUmh0
Kc53Cvwr3sx+Y4NDMnCE6KgsrItI8MPALCx2jJbxEAkWgWP2MmZXx9HeDGNghGPpZ9AuA3NrtvHs
KJiaPJCZsiROtl2FWfTk196JphwsZaCfiUq+WZ7YEDCwgsCg7WYJaYptZJU0zNhCL71gnPaoDad5
RbLpg2HpesOiRguwEkb3pvh1L2i+mEUde3wI+8DV7rkn9vONm9v3UkenTVIW7Rx1jkNAsM+9viAW
Hh16p7105BgvPJfVlavKKzHvPzAB1qUFD8sqwYrT8MyZ0FVWPqJ5+baL9lAIODayYvicJuHGCdOV
12mQh3ukgV34AhXn2c3Cn0oHMBhOc+FdUuz73W2sJ1qT5KkYEFuiQ1qEYthzzLmLkhfX5zmkd8Yb
5qdTkZ/cgkQOkUVLJ/e5bTxvi8rN2I44VZVNMVWO55mft7BN+kvfjK9BBX2C0jKoi1vAdJMyNdgA
Tzlnob01IH0pr7lArHrRs/hHYDOcjOm7ICZpadrqzn7sRbP0F3ZUx84m776hNfDx+FJ9rFyqPIpi
72ZYxc9g4pH2WN4Mc5hHErc3jYJwtNwXmfFI+j+Mndly3EiWbX8lTc8X1QAccABtXfUQ80gGR5F8
gUkkhXlwzMDX34XIut0pdVnpmlWWmSQOEQHA/fg5e69t9hW43c5KthNDY/piuw7Z2ZaEEn0TECZB
p2+p9VP3BoV2gVd6ldeGtfbQ5BKbOF5qu/zeuM/wrl5tVGXAlGjQaWl9CFkMyeO+68atpyezYpFN
SSBcQPJNiMlU76POx2gaHQzaHqtQgusnTmFdNvz1aL+kRXFL5ip/Ke+yMnwKR07Yvaz3cwCxh/JU
knDvkdmO9y/pxFqjTcDmz2YxTPTDsow0A2jzcsU6fZs42lo3CDFwA9qW5F4fB5BBZfFOSlUV289o
zDaiCSvQ4+HRbtoHHw+jmww3dQwusfWmU15qt9ZWuIT0Zemo0Ssip7XuUCmm6purNc9EB+m38AyO
SenYN47f0fLJxHP6wdiQ96xuWIoIJzfM5zpQt/EEitS5YOpCousUe9WFoMAJhsInA6RK61eEsKLi
IxhQltleFM1eIhT1x4vwiFcJbK503kFAshnXui3jG9ju5Rw/PY1DsgJCQYMepHtPrcsdE02ocbCU
dXHxFHm9xF5d7LQWfnHJKq5j88G2i0iuq9OvBgC9ZAB0NCTsp6k9koyF17lTwwbcxay+6B4aThrb
xhjTXcKCyhYBPTv27kwK3k2SEU7UflXUmtXEJDhr5UYkmrYcs+aMapOwaKY7bNsPmQOnxrGRYU3t
fk51BgWyyweqqiSS945B366QjzJhTVOsaVhE5jS+9CWI5rBGFy8vVfAK9S1yafPEoeYknLLaz/MB
DULiqhB0+fBYUACkHDXK1F9OMRlWXUDORGnSrcqY8+DG7EYefUjGkAuH86DFL8y+nV1XJA91WRir
zq04xa99OYVIud9w9tCgGxAStQS3ANMnEzOttxqsGN0qD0G2RRKHtF3/UXVnNeVvqs/KTdwXgHOE
QWRYwgHKdAFp9GrAidOf4aLA/MTLz6CUzAdGMpXBV2c4J7o+OQtnqm8sPpaqQuLvdSTilDQfW1Fu
snLOVtE/2wCGBl6Jl10lFA+e5Ml2wpu4Cz56ZD7nVq8P3XvQAHtNjDUOXZJY7Ok9GIJmS2v+JaBl
FwbZa5fi2HIK9Ji1Mo9EBqoN6OgHPctMYA75Z9p7ataLRquKI9FYEaCLyL8t5vzl8t0xQ06lvCJ6
eruiZyYIjAg+EINTDudRrD70yk73Uf3VaCleQ0BJKyr/Q2cCK6PE8fwARoN2AFH1NKq43ib2q9Qo
kmhlIoYwG+DJ2ufoYf6g2o6XNIJtO1zl03TrQUHl2A2TsWsemijHf09I/JoNZNUCV2Oe8+GR77Kg
IEQ/i0txLOyDm8+KXPPZRiPFDUW3qy7e27oF0SKpxueUbbcUJ6iTkPvt6QHp/zOx8p+mENs+dZ5R
yz+z783XzCa4FqkFIxoPK2RPgdEFcH/zPWy38MYvWTFhbBixQc0O6acq3G/6E+Sit55oKeR6zAz8
BHVsShgpDqWFh9JokdzZ7cTg1sl+oCxrF9gCWen9j8JXxspPCCUKg484ol8MtYEovxT81pxU1TcV
W3SaHUT4w0w6BI8aLE2L+VlQmsYyg9lcoHCsRKmWel7gkEOp7zqIc1DQx43r7QJBe7TNkTECR+yh
Vabf20BgmQ55uDIrfhBV/ZFoxs5B8wzLumWAKu9EghoO5Icx2AVj9z3DbR5HHp9FWsdPaJ7Glk6r
R9AXG3R8g2iX6VTGQcRIfIG2o135tfc1G+qHoanYDC2avl7c3OcCWzL9nXqVlA0iLE890u+6MTPF
eyHTIug/55ZAPgM4Y86bLs5fO6IyyUguWqY1hEdF6lqfkx1D+3/Z29MjZwJr8YN+5/2E4WLRDAPN
LImkXVbrpAbwMwKTKCYTAQz55XHTX9BFA0GnGGl8cIMq+KES78jo8FjzLmEbpJckUHe0J+c6ZQo4
pFfp9BgegfLDzJvsu85V2W4qyKHzNlVToBIZ6ezFmMV4mIBw2OfcN2GI4RVp2g0Zaxpmieozir8G
I74biEMrFA7PxKvjr0e04E4PE6ZIxFyPUrGIkmgInmsGib+MdfwM8xAqUDzSRSmqveioBRkhRjTn
og8CVDaVRn/HBdsAchElS7OyAJ0jRs8julEGBeeyxKJEMYaqLq8V6Z/ZXU5iZuQywjNKmPtTNuhr
D3K9mdcvPES7JDJGalBy2oT+3M44tzr/IXv640pON9Z0NruJdoQiBCOM56469qyDkX/XcwwbEdP+
Zug+Zzn6El/6mrxVn8W6IGp0QkzYOrRlNW14oT2ZLmoofyutKZk8QvimwJQA7GsiFwOaPn1HTUzP
m+N/Cb5TI+bEkqW91kyyfkb6w/SICVDKwEuE00dleNdR/yIEay5ooZmKWZ8y+EGexpHd2AZe6y1z
UR7C+r6s9YzBhLwrSVoJiZwiZZOZPTszkeJNjbkIvQivCoZT9nVwaWG3zgsh3KiqknJNSYOeLFWX
AbUYb8lhFifqTTeI26HEvQYs5c5t6FADCn7Vo0TbpZ396EbZG7wmwGbTpbQ7yHwRihVzeO9hJIcI
Jpetx+i6JF2JKUm3j0obBB1hLfC/oTnp5siQj5GgK79d/8Ivc2DKIM87TnJOAI8ImjN7pR7eJXPn
YzJOXogXHKQPY/6a7OBc2rsMAAUEOgo33lTivfqjXcGiWXo517afrIOAkOtP052EA7uG5/Ak5MZM
O6JUfVsxtPAYt+d0t9x91Axv9DpGpqXpmzmMx4HeeheJF24wj6aVDXYhmOM08M6Dz3tyM0nstRff
EwEOVki5Z4SpA6dfxFgB04RaxjsmGi+y1ZZWQm/YTqHQpv0t6+aqNaY7AoAWppWhRwaPRXkQK/Jd
hbdyxrsBP3pmIvwqaePWyr9TOn060ACvA7WPCgGTmGK4mQYlwGrmCV589L6GROtvMZbL+7h8Bn0j
l7SAtaPhwfUBCn5UpuO9Sk8espi2AcMUyF7a1L+4KedbEb2FTdPMCTDxViem560Fkxw1+UUOBi4m
JUp2Dm1YCyqQZ5a+jd9Oey10iyeXwMFD6DO7LYeweDPM9HEUZA5rll0eR/wUpyCBU6Wb1OzMal+8
rOR0nHXmFhSneZ5KTr9mDvOAc7eNtTWtbvKwrPf0rSi4Bv+bTYHz1pNMt0KAK45al6lH5kqYaWX6
lnrlQXcctezYPfap7AiqeISXqh+k0TerKkLZ63U+7okf3ey7zlpws9hiTzU6nWVNHF9d4hqP8PIm
bXkQkW2vrLEJb82JbTpJmfO6pnNf5U52LisFGzDKNGaECH04oRe37BRrd6RMQ3WFuGT+IOmM8ZOr
vD2NeaE/zB8iCX7BpRA2wcKNXsEbwdlvttFTZavZ94bLYCzIPo1Q2zJNIUSVtrnskVlGPe54hgee
4T9lU0Wnw3vsAxke0kZ89wTnN2Qr9zjGOG1NiF2hxDhYMFtQ1zrMmb5563w21Rx9A7nGgGll+MOO
4C+hZCDdD7NbZmBG9h4D5WyTksl/nO+1PFOneU7Zuz1wbTd5M/BUrSHt+gtogdgqJWj5Op7NAckW
/vgH8Itm3dCXNNVm8vVw4yg+oKKOVsjmqI27aA3NdT5b0poR3jl2M2vlZOjeXZpyYeg/a47+CkED
OFGedmtQh7a7L5nMrSKb1IpoKr6LCc06QgraNrOhR9gfkWzAqArzkmniVemCO6I/SxKxdyJqi0U8
wiRlJDKM8pHwT+PSU2D2+am0guiu06QkJnMTEl++KByki4hHTDJNaX4zSR53OUxtWaDU1QbSf/JD
WhZPlQFSOT1wcHWXpSamzRgbmBuTJtz0CIFdG3SyB7FUH03y6a1qCT+PmXefKNwdGTADIpKyW7xI
YotIoiJvcDqGwjY2fsQI0sOYQDRRuUETntPopS8f2RM09lCju5CqtRD6jmNaFxFhHHUDUBwbsbTm
EF30agzYY3uvRoDc/WjavONh4YBLzgjiQJrSIVjdnXQran6NaYsWpy8a2eiHAAB6M3UBBpZgmWdj
urJrdMUOYZdrI/4oYFDtDT9+Uo4XLb/88R//+K//eB/+M/gsLqQdBUVe/+O/+PN7UY4QmdCZ//zH
fzwWGf+7fs9/f80vX3KO3quiLn40//artp/Fzbfss/71i+ZX898/md/+z1e3+tZ8++kP6xy333jX
flbj/Wfdps31VfA+5q/8//3HPz6vP+VxLD///uW9aPNm/mlBVORf/vlP+4+/f5HG9XP682Oaf/w/
/21+/X//svrMs29V8us3fH6rm79/Mcy/ubqhex6aVxPfv/vlj/5z/gf3b7pj6p5uWIxibIdDwpc/
8qJqwr9/sZ2/ObbpOZ7puLa0LFt8+aMu2us/WX9DRWEanqd7GLDIAfjy/972T5fvfy7nH3mbXUj6
aWp+p/flj/LPq3x9Wx4xIoZNW1oavA7P9fhF5fu3+4gRMi/9/0BK9S2LuD+mhdN4wDPzDLFA7GoH
KZqXd6REadO3Lk8nmv6oEfuZO2Q88t3Ormq0VZNK/9DoBXMpHLtj77BsZS1BdMwqLCc5tjmyo7TK
ps3Q4lyLUJ6THkXdRJ+WQIdi3LVkM1IsbfPue4jHeKkS9wCyqV83BfHyfvBVyGu4L5vtSDgNiulq
C+HzXeTPHJrkyHpouqpZM0gm1tArMNfk0Ptqaa4sEZDI2E0YQyoEYCRCjDBYHAh8Hor+QfkH28gr
Mg0cY1YlHKrBHzeMCrpPADWYeWYeb9y8kPLoHq3xxouEcTJi7cYzYJxlKdPBaWo5XsfWO86M/pJM
l9x7Bpz7mApf39KVgJDGqGU7TglHz9j/NIkTJGQJdh6BerjxIdq2/tJ2Gv+i6w2w0URj+G5e/nIz
/vOi//UiW9xIf7nIjq5bNPctiRLG0x22Pufniww3eCSOxGTCVbrHoIrCfZuRUWA524D589I14viG
CN9iDSUiC61qL+kpMlMkGUhHBDQUtIHEoI4oL+M1cveC0E9X7NDovxFR+aKYgCIFRErapSbCz9q/
b0s2F4pwOsrkEXvZwFaDr1nq+Q+3a6yTV2qIsVnwGUJfsNFwJpU1BD2XRRrRso8luCicmwh5tEd1
8ecq9tMi9tcPxNF/+UAMHWu949mWdBxh65b18wfSFCNqLD0F+5mTlB7OklhbGzli9tp3d5asaaL7
BJqG3D7kyDMShUMTkUpugper5tbFkNjNSjQlJ4BJIxsON4Pr4Arp6Q3IbiAzhoi6qaEe8XL2P6IX
VghMU5xaLVHcrZ2sWg9Hh4XywX3sC9Qj1/+zMqowGFY8IAlnS935im/KW9s98X5jYAZIoseMUdOw
6udnkol5RUNT6dCRqafg0ZB6RVGAvXvddlNNfcJFjbPL5ITOGmvytAF4gyYhRW2qrFNBW3VbD8Jf
jYX6aBNRQeGv0ehTbWp9NZyUhsux16stTfi7mt7gPgDY8ipJ7gE/WKntv79TzXm5+Z/lyGGdBEGL
iEhi1oSlasufL4ylBby+kMHe5CQYdJxIWzfqMazps5fz2bXJauNgDWl4LEW9t1uL6TPpVI7NxCUI
SdFBCo+ap4f3mwbnHhe4MjT/YhU0NE3X7jhacGuLgH1+YCle//uXb/y8mv758k1TuNA8HEva+nzf
/WU1xUjgM2eOqGznq2MGNJn62opnEj9SbIB1a+VDkL7eSlKbBgxMm7gQ3g5jAuubn12UiikDumQ/
xsm2iS1riXqLxi3slH//Wu35of/5o7Z125S6Zzg2zQxnXjT+8lrjWrQ4Hzuk22nP0496y21nIVBR
6JQgzjOgPCDmdZ2uTSYXwnF3jqle/dIZLkZczNpGYCP6tPEiPJXJpAn4SKzUGjB61xyxXtkhMurc
jRFhkShhh8x64QFlKIJW8NSKUWHAmcrX1C+7bSSxCEjg/AV5BRzQCXVwta0+FtwEOsszmDQ4y4Qx
dN33Zsygqkq5Cb3y3pgXUrryD91AJR4nbbAWTO11UjBPmus8w33A7WXKZsfQ7UMLwjNOF0giLuN7
TB3Z4t9/qga7+a+fKtwKaXOa0F3L+PUOcCd7ahm8g54feGF+qcOFnkyGEbgGAF9Uh5r4hJAsdhgi
gPwEdrZlIqa3tNCW19fqCh5S15mOE35YE+bcb17gv7jsxDM51rz0mZ5l/LLhR5YcyDpxaiTIvDbl
hwVrFr4UX+vXmsFJ3TLRqpVEvfuSAWg4n4NtYR48D2eP64MXqivv0XHp44JJQBL+u4fI/HW3MnQe
H5vbUlgWli7rl4dIYpUmkc9vl0ahzkizGNXkLuCoTq1T7mUqklldRqpQIfSXyKqIMhDzkN9viD3T
DLUr+4B80iy+0U1uohEA86oO6ZfJ+AnyxrETOClMe3r+zSc7r02/PFCOMO154XIN17Tsnx8oDAwt
r5ZMuUaGbBd18oNcEuTXsJ389i4RKW7qub9L6jyRQ1OfQCZJSuwcfrAV2idHsJF2Fb1osx9/d1tS
rv762lzTFghH+Vwdqf+64SH9rP3KapfIo5Dk1xhSLMc8956nqMBSm2LHJOAcf/ROeO2PpS0a7zeL
o/kv7jzX4o5jluBKIeQvn49KCV3qZoSmVzwOtpdtnZb1AnbOow8SAO2jeWjaGwJvq5MqcBq4Nifn
sVnGAyNuBs0dsfdluorT8MVJm+ECgBdrHzdjwSTxoJz6aFitokYliYD9rxEI0EMLTUfym3fi/e9P
k3LZtbjQfKKmK+Z3+pelczIc6DIwI4hFN/ZhjqkWWhghFq1z07fFO9XmnpBhDx8ZZlhwqJwcIR9V
ttmsr38PghyFIKH3fRu+NAGNqjxkbcNh/KGxJNLzpao2S1qVhk/lRB7xnD44t6oqGsIqw5dAfjyP
Khl3JRY8vK86Y0qSjR3OZdFEaBiLYupaJx1F9EI2RI0OjAPnAiUN1LvVBtjvi3jjDDHOMVSRW+bU
j+A2grvQN5J1M9AFrYrys7UQ7EawsaIkwe2a64/XJQDME+34Ptk7Lu0MfVS8PuIqF1EqmPEM+LRL
BpGbrJ+efc8lGp1jurACDt/ztg5xlo5DhWlGK+5wjE8bhxaoFmYO6mRTo8iy3/JOGPcR1M7XOvDR
fKv4DPyJl29zVWN0hrgNbLXVmvP1YldMSBblxJv1RHVXAm3l91Xmbx4j619ceJPlSZhEg7muIX5Z
PPnoiY+t6KSIhNh3PUO5aCgP8aA0Ttkn4xqyp5RFlP3MfrLCgzn4mKSwIAlCUouaWRxBBbRW5LTP
9elRJCA4E2dcdg2fG9q8O9vwXuL5Zsl0LmPCO6Ak6ml56h8AJ2mqx94ZND47C0mZS9VOSKGYmNJ5
GpkUEWk6zVtmV2LMczl0FR5z485HG1WOVv+bT+NfVDvSch0D2zacGeB8v3waXtMEhVegc62Scbhp
aydb20Ld+Oi5rjf80IfTBu3gN9NlapYKAAlycJiijtl3NwOrWw72i53W5HbM9VuE81KzaKwWzIx/
szb/r7pSUudTWM6FDouzN+85f3liQfbjSFAAo3SdYIRGv3HLcm+4xnCJghrpvBVWuwrbPc6jqdyV
OpGsIU5sLRALN56q429eDiXKrwsyL0iaJnWi4QmT//38ggwHLlaM/ocjWW3elzhO12kvmoNmyoPX
0sT3IcsdnYzJs7INcxXSSvh+rSqHeqxXoSsVT0VHVBBWn1UfMn6qiFaqFY8dnehzavi3onZe4INz
TA34FtvxVhxhIRn0FHSGssAWlInYY/G5S1oeceF/D3Qa221UHpMKJ3iTTx5mrkm/1cE2mUb+Gc90
RU32rGM9vAUj42ZzsoBxOGeN6xoYFzS35415bNRtKZQPa4B8F6G8bT7nevnMXPG3ZBYEcYRHGWoa
S/EI4RH9liClIxPSRS9i5trj6DlPpFDKI+PKbqfivv6ah/1rkfUN8ZQUL62Z6Wujng1s8zk8tstt
bN9zZG+fCH75sKsmX9cJ2mFpIH2pDedw/ezY+MgY7ZDeBbK0DvWnF6SCkKm+ezHb+hnpAf2K9EEx
cjQ5i5zTfvgx4PWrLKc5Fp7A+KwxBNA9WC+VjTgBBuFpyLr8BFAPbvGkbZwRT0tHDNHFCoz7QsG6
IuydcCPPOFEgzzMr4iorMn26AqXOWHSSKUv6btXv1Wx5IikaDSnsgiOaRkZceH4Xkwn+gLPzD83S
k7Pdmzgc5sIbOLxtgb+rVQVPqqL+NTpkbHK8hB3ET/7grRocFJh6LYYnkGMO1wV7yittbVvhRjXt
cMMiYzbueLiuphACjZ1w9zYe1rBqt4MJ98QCz0qORNyvOR5rTbW/br1mNoC9K/yDZGid2V294jfP
6a2MUaUdnZMWTTa+/GY9RBxy2xhjPTwr9osw3k/2DDbMtMdOZK9M8oGUz/vDtQXR16KDAFKcQR9/
N5CqQjSsMIiN4bGT2skiQ3CVNGDIPfOE5KejZZ03xN/Rm+E3zBGLnfVx3XIDWy2KIp9W7UydIcam
QAtK/kYv66+KA3o7lPXS1rzmaD5DdDEWhYc9LfLng8h8q4uQEjPXUGMxwva2Va5husjfaSwTc8Z/
lWdPdG5nZEVk3nUTAuxSg+DvcLxaMFd+7nvEkjSDCb3lB2sT3GJyRg+sRyg6QvPkmt028WwAEqrh
sILhH2lcu0DLRx62jsgxbrZ967zahZQ7RSNtoaBmDJ3+rvoGPq15sSWBzAhQL0FLf9gIcyDE5Mvr
MqGhphloWKfpjDmnxi0qbTQX4lGZxTZB83oRQCWqmsyfsknMTSID1JiwgHqbEDXZ2+QHFcOuazkf
BoHId51fJ0ha2fR59iOTsYQKJNgSU27S1nqNLaI+7S4tSMzGdDe17XNYOuGtsPz3TNy0apy2DIJI
o0gYx5ZwppZthY7AqcZ9Lcx1btrGqYXktM+0YWMjFhVOQYPcH8BqyugYa8HT3PerrH5vFYhpqr59
96MsO7ZTfrbaaF/0WgQT7RxGzpYex3DJEqtdZ1PwoNmq389Xf6ytkxRK7A3qDjvbwoi2H9j0v4op
DG8LkF9BmWqrkS1vDblielCGcUpgiYAEypGOx1j4MRYFhDv4XzG1kxvWnCSY1mNU+HhK/ME9OFRt
C+ZhW8hvySlQ+TE1g+CuE0Id4C5vLEqXDJTrEw7V/lQY4bM+lfTv0bN1eAkcxNZrKyPPHH0YGwJL
PsjdBV70aSPqwLzPusrbxnOBdF28m7L/3iFBWZtR8nx9iFWpPrEJvgm4sMgw8mDPiPB0PWNib33X
mbMsq4L4rl0+MYB1k+zbtW8EQGXTUJwiELWKA3A3GKHewihI+zH0El1ZDik1YrjtZFiarz2lAYXL
gmnyI63mU9EDv7SZVesZCaKpZHZmIDxQZEnCQGzbrsWU1uzDpGnWjDzxqaru5LskwZmDuZ+Zqm1D
odyKVoIHL8kUiqd1UmJ4jOddyiE7SmokC123ANyEdyjHunVnBSsa6JsYDOyyGih79MTZE+Nr7CoN
U0o9r0p4ikVPx07SNbu+DzV/IVRdglf9lFQo3JSAhJhGz9vLtUuTFnJLRFG8DnNcUZ36JMmu3iHk
RZsZszjEpqSzxwq4h2v65it9WBlS3bRebBwmhAW2y5MVS6STmkWJ35YDgtTuU8V44sv4o1XVygfK
sjRw+WajWx8aKt2myTt4IfqmhzgN0xfwW63S4/WYRDgKRR6U7sarEMziNr0uctcWK5a+cQn5eqd8
WpQxc9XrIUJ5IyM2As2xpTdrAJIPiYn+Pwy0clmbLDnXE0Bshtlt59HzvFIr04naNI4YY+nzx3Xt
NGoVxUUfncbSZZA8r40mfY2DJLXuzOhjkadtRHjguCUyBWM6DTb22bmGoI24EBmnBLOhGpHYN7Hb
vGYW/cRUS8YlDeS9O58GtbgghRtaPT6m6GPi+LEmQ4upX+lauyqPv496QnyQ2R0noL/3iRvvNJ5y
lnwKdjKVPaAMfYN3zczEkbLTI8C0u+iaiI6kXXn4DBTRxB1dAT+FWELLd4rhyQ6Ok6KHp1y1UtTG
yor3TW9ohOk2jP6tTu3qBJGbW66stv0Rd/5jkwzTpkW2wmSSRLLWO6WlNm6u9wwoe8QqU/DZyGzf
OY8k+5TbLik+siRo+TBKgh5TKksHsOraLtsn2/qmQy+DFBJinK8211onyxq58IZRHXPxXqkhu1h3
HmIdzThB86WcMqdHI/a97fUaXzdOWObGQsQAFMco3iIyqTZDPx1LHBOrIg/JXnKzr0KZ2bbry0Pm
3tqR255td7ilKOkPhmGRay9ktjXGitQt8mlXdjNsEOyhp8bYfED5dZOjXUUVW+/mgmOFrsM/EEfx
tS5JUx0iCbxpanYqZ7Bdqo7sSaHu9L54R1aH7DbfK6RG6x4TwyET9feE/5SeDBed9KOUba2aAnMT
zWtD7cWvGiKTjZynB7F/4OKiH+k1psP9PrX4CIYRUkdMVtKi8vP5ZbQTW4ZOqII78WESrs4a2TQk
pJbj6XqiaorZBYVEc+VYBdrpIH6ECdLuTVt/7GpKqb6kBTFaH21mmNuAPuZSGZCUO442Xj3cjOXU
bGlQHaVJZuv1oaBfNSKBrQpyi4Aize27PHbkmh17480n9xrtH/gnirKAQFGMao/X74OrOBxGVxN7
mqdnULPmLswhv89lZQidB4eaxSQ/tRBghQJZYAoModEJRaE89WB+i3BTITdZOU5S7QorvvOBlGLH
rtYWU5cNZobo7Anpbn2w0sEIu1a1DYduO3U3iY2pQjqoj67FmOww8uoIBzxU5Dt3bUSxBeZx2kUT
p/lFU1b0I+ZOq5VJAoZrtCgR7Vtds+/CMSxu4PWts2GMN6XLyROTOWVZE26LhkJvmPvILfescFcs
QrjpNIr1YICCEu3tAu3w9aFJunLdDYa2uq4rILuq/YSuLPLH9miznRsdSOPrV5q0997gO+yuexn8
rm1m1GJdpyFQI9nBo5o1rxUnjtEFCiNq3AKJPtxn+wJBMQtsgO+g8zu0jlydnEFnFA71n49u07KK
xHEEt4inmSXNbeJibaGCwhByrHzN3RZVgrOBcrP3bOaRKSWdU0v8HbG9tGxtc+1gV2FuL3XUa8tB
vgEixTlNj2NbW9n5+u91w6kFBre+RAsyW0uKlaxlADPKzFcdKCRohd6hZTVrSlv8OayM8KACAM8v
Ftw922u2DfCqRWJbbzWeKNhyeyoBzoFpbM2ZI+rmWksVIIcBeIikCx8sns6Glw57LVgPLa1Ga5wF
LoEzEApi9Nu2gC2Q105yAn0Js94CF01Sb8E5AcwQzYznGEA0EzyK7TD1txDkz9fnyo2zGrlTBdTd
5HuuDHmmBMHOnIvsuSy7XlZL5YAfUqgtBoJKuugl9Wy1JTllnw6tt9N9uKHz6WBAgQ4ozRtODowe
W5XWjewD4BPK69eZpb41QRgdUKTi2aRtkjDiGtqAdTUyPgjnsS80Qyn6HVTCCau64zVcHC/9aJKH
0fat43X3D6x+XOWtQouDuKjC6LpqRsYz11eg2C62RsE+5BQc1cholK53UZZzuvZfjCwNFpbnkygV
3Nc9+Gh3tL9WSN0XoYn5cAauAePBFk7k43yoQYjlH7RePfQlYrGoHG7Qc3grXYaY9RtSmMdtVQ86
JECfaQc9sSmXkE3qON3FXr+63vlsUy5dRm8NEfsmZHbHtY4faI2mx8QYNsLGeCJbcafb1tfaN0Pq
U+Yqc446eDvoBnWU3+Oh4K04LLAR/IGV0olKIMECteXUhcS3EuWmG3TSyxI+SSBddaAjgbgIG5kV
bzoZN6gfi2NjquEmmrpHEt6CY2tzoB+Kbm9o5N1riT3s6aiIBTxE+lpJ+CQHSofBMoiJbNArSqvy
lg0ORzLMM0q5vhCI0kPEgpVNI2Ru39LRKHaTJ+5IYyAMWAt7XoGdLrVysFa1P64xlJOlHmMZpN8j
ZnglKEK2Hquc8pVXZcPquieGZoB3oFfcsRps/j6ljcJ8aVd1+rZjrT0pjjCJVa1SxWUzQTSvDSen
4dLOY+6w++hwPsYJndPruqIH1pnQs2OAzIzTKA94bbViRW/gOPrhdACw/lUrQneZj+MZO5B/uNaY
ucupO8JxdN23Ome6pDm62DZivMIs/XG0upTa3z9em39JJQngKZ7xBfuHdmwforaDyk6u3CoDhIJE
Vnxw5HvKKj6jxmAptxm8r3qT8CPOd8Yu7dX9NRYs6c0/lwE54Hy3KT1vMp9OMi4mznooIrdGyYN+
N9d92xBX/jJr0uLYRvQPJQ+3Z+csA8g+IKz0t6lRdstaN4gP8ANrJ31fAoYBt2f4IVjo6JJ07EdR
wkEdpgAgEceEK6kBfqiHRy82xTbnHETjtlpei5amhUkfzk85ZMWlDQJtfnTCmNNOHqONmqJ3Qp/D
27GIjzrGERhm/m/GoNdG209TGxpxDgNnyyTBVBIq8HMjLk2rFliQzm6Y12TrJZQl4bthGA3pmOAb
sNcz8dxcN/9rq1p49bzxy911Egq19hVXWlpkDOnzGEmcFuwk+/EQk7TsA9k8lIn5GmXsjUSiyXXI
zHFpqZQz1sSUvwb/T4ZydUnHLDlZuvhdj/bakv71/TGmsCwdgRGszl/en4VCx+htk/Bw03kJ8JmE
Vjrt9d59jA1ObQwIzY2h1+x0E3oIoSfQjXTrXBgC2b3Hqm769UHLUbTnXWIdNJe6x6m0296Jk/1g
1ZuhyZq7WoXBKmgZ68JV3Gg7WzbOQeLbCsfGJuuL2YGKAnCz1BCuHO4yNqj5dyCwztwTkd+Rbfor
QY9oNR92ZqGBqbJ7eo/GvsnyI5tmsQ7duUvKiUevHBK4EqkhWJE3k9U+Fa3ORRqidql3GeXcJXV8
ug1jnK81TUcgj7omzYh4QbFPZRW0YJpzZE4DRxtCwSmPe8UWn3TZ0a/x4g05tVfHnJCdIbkbao10
OmeBv6ZBymfyUNfyURu9nQnQc+cBqlwyTgegMJ/RXQIKbN/9lnrt23VOkIR8/FaFOFrvav80MGCL
butTnwFAwSf4BEMfLxHuk02QFFB1yMsWc7UjKHtK0yRs0YgxfFe4joXhdyQqRd2idsdz2EcSeWhh
35QMpZcFqL8d4dTf21kqfr1l07jc05v5v4Sdx5LdxhWGnwhVaGRsb06TZzjkbFAMItDIOT29v+7x
wpJc0sZlUzJ5ORfoPuePxlGgtd1i50p3i1KaGunMreccLVJdTiTSR4cRWvWYclb6deFDtjJwx070
4sR5t8fL8wkM4iRloF4uk8icXUP6tu1jCvlncPzv/K9ipr2Ael6HMGjI6j+/kU7BMSTBTTHqcIUA
PWOGCglOmI2BQV8l7OJ1QDXLR8mUuCuZOG/031Y48blT0Cn1xhgNfUze4UDi+kw0PpEirFYUAfRp
+CtnVdjRaNP8CzNoi7+RwEwBHoSIklp5Tuj9hWjl/qdBwBpYfABuHxN6d/bRMjJTh8t9R8F33gXN
S+Ew3QwGeyAXCKbagNu+6oGYWp4jtVDxoBnXtsUGgxv7l0HbD6MlhgViP8+EU5FSkwNcIMnyD7HV
PEdEV50S/6z5gaBD5jIE0tt39FHtbWdGl9rxKq0XWdfzvpEBmX51m6swA6Ueyj+Mle2W7YEEMs98
wA8RMqnqsQtuJ6c6mAGNgB/qQh3nA8v1YxAXXy3iDADI47fUCj6CDsOTJn0QMfK3ZBja8awjTw4F
ii5R7PDcyN8eg+oO6v8lmfs7hqHHBisYLkNyeYrPcbwuPVK2OyICmfB3MTF1G2fxciDyLxVOvHnp
iFJovT/oAgTBXb5jBS7ByxB8ZO9pQ2t1evZDs99/Ir/ZwHtLIo1CoQ99HSZ7w1fOglNh886nSg9l
1+9k3XN6Ixcni+BiUSduhywGoKX93gnHdLOW9ckdEZx8DmFNdgHlG2DRs3mb9uUNEHfzOVBK0Z6r
FJJ26rF2FooS1RBk7QKx2/GypbMOx2E6gR3UyjzfG7/syfavlU1Edpz8gd3kWxpH5zHPUOOnOZYB
1gahQn00uJ5ZkLaLu5wct31PME4S3AAMQ31CdPGpf1sznAaasJ26nAm0ls+DAn1Sa8KmUplbMWHR
cpe04OkAn0Xixmqi9qClfAOckmQfBzuwdYkzV/VCWPaC1pj8ZsCpg514TwOSMoo+FIJmHyyrwqip
16g6Kg+ReWiTkceeC9CEBo1MuIuF7T0rUmuPTBqeyPoISEQ6pl7PdVslZMLwh8OaYjhsx9ekvpQ9
vwO89WbpTe8c4rzeTNN2pS7iCAUFsEJAHAJBR+WiS8F+gIrOHW+haV0In57ORKtx8848A3UL4wi9
/mRDquzDNn+OV+AtrQily5OaI7t4gn3vMf7ehJ+FB14gwmo5iFOwHsaPNSEGfCROu6NZT02lqXpu
CMbl4tKvYeCf4x6Z5ErnFRMZTw11cSrsa9eEPaNdxxPW9rbK142+xSvqmazpom1r+ijYo9Yn4ksk
9806IKIMX0cX3l4/ZCSxLtysLk6UmNgR/Wuek1zJqxsPRjm+Kl9n7+XO56KqHwINcZpQsRjjSAPX
XJcJwF050tvJRv2GEaiNS2ibRswc1Vw+Rf191HOURl5Jf6cRPs5EoRwtfxpPJHE8N2udPK9l9EYT
MNKf3JsPnRfdxb1bX+ByiD8bqysNEj8M8pJGNJDE9acLgH4gOMxGUKHHNQHvsxvTePXH7lfSztm1
w/SjZ4HQJHt06P2B2sfumwwX+Tm119I7m7Ownku3fOsIv6EjvglJHsDf2Nqxd3J7nt6E9PS9O4J1
UqnL+hQMD2vhVUfygvqd36ApKIgpi8vkXM2t+4Lq81CnCnysnegQwB7+27QVqOP9z9NWaGOGcJBE
OcjrTEX7/g/PvNbWBM/N80rEfYmMEvg2WxxxL8yCKKOhn9krVG2tYjnqlHa2hlIDD6CNNODpMjUs
VbEEuHK59ePej1+FQ4lPl8z7lRYx9pvUpF/C+elj62F/ry4dxhHeUuutoh5G9mh3jYzlISQ1bkf9
ZLMLJpPACfSpJyJeWoZU980wPmIp3R1gAk7BIkkPJTDLsfZjLOrF/Yiu8aG3GFey1b/0lcpJIF7l
JFUdhHrxM5poD0brt5Q2DQ4Z/7AwChnR/9AZ+fLjMWsv9VA8TxNat0Q99zaFc5ORc80A0llufiEI
vtt3CeFdYdLlR9KG3p2VNU1jBH6BRd7I+bg2rdPS+6AIq9vRZ0g+rIO6232GbV731M/yJuYuYToN
6XxVTFCAOk/IJGnPGsQfrGxbWiFBCPheU6kk4jMsAWVdsct43ziEbQ0YNOwla3daEz4tPpHuYb4r
KpyMq6TbGyxTn+922VGuGoXrxqqGtzCtx6sf/RzEW5NxeUh3tI84U8Z5N9oKxm4eSjXUOQ6BsSVh
4DzDGcIYYJcepK7t1vc5HputaGvspkZ8QCOsB0gtp0C5NGDFSp40/agZVKMepz1WkDNl1T/qlGCD
siEArchNmK4oJ+wTVH+ALd9owmgZCO+1OjdHftKT+6si9d1+r7tZsmI4IoLl3RtgZTVEF9P1igR0
Olsc9fcRAfkkJlLg15rVYU3cR/hfoEcJ8AuwTzCBpB90XcD0gwyYHYXLDTvPtPGVyKibCbRrSQ40
YtqyDNJhVmv2tvba5oRIJnwY/DAbzMq/mHZgIiJ+OJNNemhTHNZptqns9eNt0ZThqa297PbPE6Yy
Vvz5LTU9JHCoH0NSE/1AmTv+9y0dsqqnndfoMZyTClV4/FShAhBjcscYwGCRS0xMaVa/QLzife4i
+BnQs2cx+eD//FHIG/z7Z0HuKPBz+K7AHfIXVVyOssaJZgaVldDkHYc2Ra7qpqGmDpwGZoCEtofV
iE4CnvGaTjV2JQIqynoF30wHGj7K758yU9JsN7lR/Orykz5bbXtgvFvvPF7GI6xytekNgnkdf/k5
q+rqeYX3ol8kPnSOvx+jxt+J7K1ye3RDBmmv9Ry/aGZoJTvjOJnrr5hajrMmsSlVt9vSeTBkX58y
z613HvlrXX/St44Rzt/JCKuPy4KZNDWTi0PZaIyS/ZimMb7CYqHS2qj2BNStZEfgndp50KVWB1Hu
YjTfdcH0ZJIYCP+sMqxpKBFDgu9OSaPMuCZ/K1mMuzhzfvgDSWl4ch+maRa3pTqoMWv2c3lDRt4S
LxbQKJCfe8Q+N2JVTu1STPcEgiFDB/1qyx+plQ8XmZFOQWPgtvLmcRcpbMZBVshKRWdt3lUvmYHh
fPXy6Qj5yqvNbZrBEVaCWBdBZDah4+halB5mzB2stIXxAWvoXA2bOBcy7MGnM3fZZ6pMOy5/i86d
MaJj2cZ3+YwvD51zmn438uynBVxutiP13blcDmtODJkcmfGAWN5Rh79NFImwzAvcK7Jt98sk3jSv
Z+P72jjEcOxsvz/p0y0xKIGXgubavo2vXr8QSRmZr6aDHYWwY2A09GNa0FdaxngsgSDV9qGND/Oa
kKyOCciVpMCN8xcCD8i1JlcjoewK6/0noWeMhoI/nK8acCdkmIdWSa4req73fd+hriDXklatYrcs
+GEQwB40PZv1zF0xhV7h0PrQxDzyGkmmpwneLSRsT50tfuQ8NeQggSCR3jAkVrUtyIA4DGl0FRPS
5YbiWX02a1bhc5JVwv6cWI2efq+jlpa1iuUkptdfsoJuNJW96/2oEj6BHvVh6Bmm5C89HooMN1Rg
KmSaHatzvGdqF2hknIFAlTidJe3HkHMtk8TIp6FfUm16YQeS98mlmFiAUdjyB7bsgbFpMhW23DlN
eWObMMlpyfgZDNBx+lUKVvsNcTBxWt5UE3BJT5znf4haFMhUUuNMGB1pDrwGA3zmzqjRQ4FZE23U
228w5re0ksYOuNPcSr7O5xLDyENTUN80BQ+oOYpnVy1a6fwT798NcwJuCMeku9ylqiANq4lGj9U9
eONTvID98hfP9w7pmIUi2IK1uc/GQZxmh6Wxdad2k67pcSgTElWlRyu44kxn0bFHCWrTrX68Ggn3
HsAK60vN0+0RFbsgSloe9O3qz3l5DCNJNVc8iVvURqTrdOIH9Rn/ldsUAeq3VM6YuJTUwKBZ8Wak
jOP6sfQJTdg5qSSFIVPlJoQpbxsySu8gBF59UpePaV0fxIyife5j1mayW47hUiuZa7zsBjr2dkja
2Fr4ij5XziJhEKAY4uxGzFk5QYS7GCUGtYs/Y9NwPv+Og1qK1+hddmGwHyRlYJH1qAkWfddGA8+8
W5FiBov95K80FS6Ww+TBnIdVytjbMyK/mDE7wghvdSZfYMKLng4ARq29DsfQ4fKWu0GhjRoDmARA
/Yh9FP/vL2dBUQPgwCM8dj9QJ/NkVvybjnH1M5riFVBsBO1lWGv/EmL9/uQQxoJSH3Y/hGE+DQFA
K0+k22xcoy7BtFGhKMqSuNb1ZJL2wEXNCY2YwhzqiLDwgDIsNR6MFVnyIxHWyxA6e2JjSTfzbM77
3GypcLJf7EFc+Be3omlf9BDoqw+ISAyqcul39Ri293aAd46qqkwt3YwsW8OUAvjP4qdtLR9rwQDZ
K1lFL6PncK6uiTv6J6KWvpkJuDp1dQSEquyosAFrxmf+R1D6JMfzMcSEeJTaoC1LJb7coXiXnvzo
cmevj7Oqo33SQs+jbw+5inNsiQNFzMFec3H6CPjvhvVQrklwZfCuCaHpyStTZFTJOWBM3XToEvW/
xEDyhFn81PSCZoZmn5MM5JtEX7W30S8lfnQtqq15xVQIQagPO3041qP3msGSbqdsfNCDnlW48pjn
9tc8KSkRRC44BNwNinEQbrGp8uh+dqlf0s4hfWJoUKItp/YsYWq0HyNG8QWBQU4YUOHWrYKfWhpk
ZslroWDMHpm82fPA6ZOkIbxx70fo7aoicvZ64m6YTacG73SU+kde92FXtAbgIjttrpbewR+/zB6t
sfqt/PyCFfSgz8zRag9mLYAg1QnZm0j3zNk5JES96ttAH856tkUOGbXYkjUD1aDsP2ceEwARU1U7
XtIwSTfgchT4GN11DnKCeczsQ/+QtWiRmmqUhGlMDKmYP/phpy8OTSbMi/3QmVN2pKWecA2drW6Z
p8DAcmGm5GtYSYPNUNFfEAzN1vCQrtdKSUGi2A5tl+zS8oKYgPhwm/ICPyesemZn2nJ3AAoTqhY2
hyUPilseVDfOZv/R6tFJjiBbLt2cEz8z/aPE+rNwqFEW4E20tloFlZOGJPmKeQxEG4q26eSn65GA
IeeA8qX6N8Hz3xZR01OW4kC4uHv/LnjOcni2IBz7rRHl1mvtia84wOC5+HoGL0Hg1pDcOsUIU+Oi
p5UrRWyBJHMrAxptJ6K5935s/JtDRiG3f9qO+VCBjWmZiGUm4eAvc3fSERwdjgpDx5O4FZio4Emp
m4gl4tEOs+QuXMUXynVaDMhyn3LpHv553v47uKxGfyu0mPvxGhKC++fR36a12E0Lh2zmEfdImkfX
2V9+O7nzRMbVPl/J2tSmXn0ecE7Mp3X80tc8p+tIGo/VG78HQB9qhM+xM3zpQ3wH5Yrej+qpSzt5
6bMPmPPPH/r/mMq8QGCJFD6OMp/alj9/6G4JpoUAfEVuEKPAzWKehmwM92VQmtQ8uMm2q81mS14Z
eekRKmHQrVtr1rdikHcSUusukOj4CnQbce4XKm2GriIkEf/8Of3/s1cFjiMsl6AEXhrrL7tMBf4A
DZvg3KJl8ri23Ptt1UCR5t2nTQMu6cq382LEKb4ej0btaRyVnDjqDmZbD8fJBxRffFNgTeXcnBOU
gP7MUDk0NvFSKzLuHEjLW73Po6ZrimVHvPSzls46tfOz8a51y6ArqR/e6yOvCdyewDSx1z6a2pN7
20IrAhiG2Hage4Cc0kNY8e5n9LTZZfBaF0Svr2MAY95Fw9GW7sXPiTQD1Vrjr6uBMCtaEvsyrfbV
YS+hhhbCPkQk1KXkvWbtF32dyppWygT5LIk8dIe3MbxJmZxG191oMLEGuqEgjUqQOUeRxfqifxlE
rMT5cfznL0f8nxMhcB3yBrCoucIOFXPxP9BUNEyyTEK+HC2vrhQeoc9Ne6IXymMgVH25Ex0cxY/e
Ha6CrJW9hh2Ip/qwUvn4L59HPQx/OQw4BwT7rQUi6/x18cV5XWTY//BUz6u7C6vZ2LE5nVe2gwMK
OyqrrZLkgYHuIElSs9vScNEy5/k03lVY1xyhIG0kef/8uf6PBRmPHFIJrLGuInH+ckg1Plkl61AQ
W153zt5YJLpncrY0w4jvqUQ0i9pALYCmUzfEOmXfg8qlJb7LiyO0OLxMbL8BkfTqdxgPwbur1BZh
iwNLLrSPd2HmX2Fir0XN7f3Pnx4z0t9+rJjsKLEPROjY4APKoPo/X3PTVfUcmB05zylCErMeaDdk
eQjEkVJIYo8q+6s2agA0gP7aznc5Vzi08vR5UpKpznOGsyj7j8nOCLM1yl1d58tdtBABXoy0D+V2
cZQuowPKwuo9s9np+AO+oWckur4joKVfgxX6fjlMWeW906KGphZ5hVDTh5YJrW77e8Axtf0EBOL2
GUXhe56yQOkHcpQFePXSEnpfrifSEp4Lw7rUJTpRr2O3Lpo7rcanbgXetnmrlNhU0wx6NLEM2h4d
51249huOH3ErLfrHHLN6TVr/j1XEpMCn00CuDVOta/S8Bmptd2SD5LdYCeTNq08ZX5R1N0fM1YFO
zfZM7zu9YuX6lv+hF9U5So2jLeJtYMtHOkf9veNNwc3351Nlt+z8DHBkPtiHWNTfpOqPUxCmcCgm
cnuW5ozU9Qt7zdd2yZ6DjkDrgCVkl7j2d7iA4YDd+RfpuMGxSXzSMdbggOb0m10W5b9gUMIXfweh
fNu2TBsRRIgOQsPa//PQ4B5ggAwsQocq84sAbQmZq2DfcmwpQTDcWCzn7RiEWLLD/oc0VafAkvb3
X0xate99+UH/gtxn8BeEDPQnS4j0oe/odFTjM9HeSGqLXUg8s6F4Ge0TT+mxMFeKBU109MPkQWI1
/VlmmKJ1XgjPm9sTy6svg7a9E2vBAlBdNcBUw+V66OYo+WFlSk+wgVzQSmZVGlShhTV2YQUfaMU4
qN0Z4V1wpJ35QtcZGdeduZ0B6M9TK34ThBhQuecAbiPM1rsTOXcjagYf4HyMH8sYBEXPmfU0ZIc0
np7HcH3Qt0npWNc1iPtNMsw4e3j5uXq5fHgmdlYXP/fWmzZKtL55LyWF1IUyU+ofC305DjBEk95m
KztPKZFJQ9zn+2mBFq6te0ui7WE7DqVTHNJefAsr61tBCyKN1LHq4GWGpw7u6nci3w9Dt+FSN/eB
X2JyA6jY6R+AnnJWcgVmRl6iGXEttoYYtoQqvnetOE2yv0PSZRwSP76jEgtVAnl3sxE+0YWJqF58
aj/Ndd3XdRHtNChDMihmdjVW28kDYzJ15squVDfRAfco5YwZc78G7CmUusjVurEyFdg+kVRmy0HO
S7UhKXWCI3S7d/05HXLHZhuctUrWGm6BIzaM8aqFsnO28TzJvYY0rcZo98NEzd4aEiPru3W9g7/7
cCks3gk3n7fCmZudVpshDB2QSuQglcL/GB1QEloGVd683JtuuBz4MZJRHlmHqW6QXU9Rec0kyc4r
kSN1dy+hBlMcRwg0TLKmrjkIcFVQgqBEIG2HQqWEjIrtOX6y2PCo7yPzxcLSRFUmcg0tyA+MGRyG
ANtGzOahJ8TBUznGZSLuMfRZZ0mr5sua1FTBn6zJMZ8tO+5epiw7ND2gDPH3J42wiGSsNypDOD9Q
GtBvpEOorzQGCtLa4Ir9K7zF4XpaLfoTqii7gYCR6Uf/tYWDcOd6C2qHMtzopcsdqSehyZzEUbPN
qBg2ffhAdJnGgGZuQAlcjNxSc9iJs9cyD0utAW7nnrusQoSg30ioLBJyLPzYWdMQD8EUExjuy0IL
6bi221ERMNolFtfJuajdfmtOU3bSz4DewZR7rAzrbMtw7W/7pqGypSPbXaMxxjIc+oWoQ1lgTfFD
WwCW5ule/zCIiAa5z7gO9JC+4kjY8rznrfymH0+iiL9mPjIhzZz4nXsYqZohMGwm3i9l51WTpVW2
B1IFQ2bBRzSBWOQs09rLlpQvysL4UA56LSVBNcg3D8n1nJRLulfcMDj8SbS4HJyeTz45xrmyhuke
e6Xb1d3TWF34sXWbCdJ+K5XwYE2jJ3AqQSCOwAFCSvogEjhjWL+qRidnaCeFV0BHjfTeN5KZl+pT
vgtGy9RwQyD0UKVdUnPtrMYZePpTihA9MifWn4pp7XBTVjdaq3aMfyQW+/KqwZqqDparbH90C0Gn
bhlsHTVRuyXHcthisAegcgjYti92qPSJ5aPGsTWWmhZ0HCHWIHMU1aCV4jUdRxZElRuASBVns5fm
B+ZuSodoLh2K38PsOdvBJ6e+K5folMIqZM1E+CMo37aTSbHXP/8hMwm6KazX0IV8N2gC3Bu2kwO9
B+8etlRIT1EeiHOlqMgzgZewr+jLQx/EjTK5TyvwYEkpT2WPpPG1lX80JSW1ndrWElr3qEi6xLP/
mjbxT3eFFW2VHt2zEJZkCIdtDNJcij6ej24TF6g2UOayOwWvmeljbSFFkWYFhJgbos5CdHzmj7zA
SpR1iX9ZB9bpKC6QJKuxqY6GZ2gw7zABX9NXg+BbeRtNOyPNEnPnwtqxS2rv4lmyhmYJVC4QjJzV
P4iCAvG0itZ9iQmZZQSV/dTnL1UBNq/IzFpYHo5G/LxKSuEQFwYNSx4wxizlk8gC61sHyv154yVz
I89I6zv0CduZMmhucbrhXSyK3hpVjzW1iP7jkv3qZZtsisVDS+R3z3E0vWXDvBK6j1k8nb1yq6MH
0HxfxkLUJPF+iz1zPOlXbowAdKvxV5nPyQkzjn31wg4rjXLh1pzk1oQmtFdgGT1kVEChxTK3ubwf
rF6CLfkFX6pKN9D0bSdwSNpW9YmG66O7h1YiAdIBpWXNVuRI7a3TvjbJ93SwMtcuesWuJr+2UdaW
NJHfo1J9U1Sl6a/DMDx0qjY9xDJ7bJevaR6HfKGxUjSvNzu1L37dcx4u5adFdDIW0hTrt7RgPNG3
s5vQWUEiKCtiA4uOvAxdJ23LnsEvVQPuAZM0ijsnSO6msioJUjcvzlTgLgpznOUpPa92beWsvVya
9tJdkZ98vujeWP5ePCuA+WK4IxkXGiwhW8WK7IUckF092eBFedQ+DeHvsTR5JmImlGUOvzaRdd8p
hXoapgi2rRkTgjIEtkFetASJgi/BpT05efg1ixd5sao3TWJo/4b+a9Wzzx7t0gXhUge6LyqA2IJa
0h3NHrg11QQ1znN9Lnu20MbrjIPosFsaffwY4QI62j7ai2gJcmwcOcKUxDENzuf/WvI8K//gO8ac
5R+FXU37YB4n3Dxiv6ZkqKVlvPUYtu/HXLwboR1dciZFDKw+AT/qLUrkRLVjDGDQcMd5QOMR/uoq
6H0kp3hORUmSC1K1VuGXU7XsGvL/T/o80aIvfdqxuMDFg8tAVvPjUaYzpTrVq8CnOCDHtxHZuNZT
j9K09qTfsvChJSDqWKUZfbki/+b7b8bceT/nCQPUQtkraqjcAzfXSINenzWDUeM63owTh2br0csY
m3+4iBs3M+FP6D+MaftJeyw/Fp+A716lU9KbYG/n1h6PJh8WGxhwlCvYkeyCkqSSe2ilNaT1gN41
s2vW8CuuTSrWUIVX0xXdwrAXvSalVBN7FTBxjF/HYcz2Ps1UW6eAAtJ/aa+E0k9L7zwv0TfiV5I9
qiWsVYrlq7QwwMKC3hpfEv3gV+jcfOt7opqYuJ6DAO8R4+spD8ho0O8hEWTfq8T4KUuiuTvc+9ta
ERpDQakzVZOnzB7QNC39wZofGg9rjX7PjZZXGFC4oA+gfW7MYfrkuCvkPPv1q+NVP5S8Z+uUHDf6
gE/wuDTS9whZFuaO3eVofUFqG95AjCGHyApP6EFhwwqK5AmilXr4imLUaswfgRTmLY50glf43TSN
Javw0bYstGOK0is64+iPtiAWlijZOCr/6KEK+gqJC2GagEaT9zotAsNT5rJIVq+eUV2kEqWv6FZo
hgYh/a+59JbIaiJvQZ7GBvXEQJwT/h+QlbCtfvlyRJT0+S1CyJjTW7pSV5YpygdrCl+DUb9m1e8u
I3ShVjEos1h+kzSPC9blIvfN6VfpmuS4K4FFDSe6Lfv6RczpfdZLDl4j4IOs/CWDGE7Dwy/akTFA
vxjBWTz2WT48zOUyn2bFJGko7HOL8Y1i407NPQqSfacmmkm4P6re2viC1CdlfdWTU6YCO9RJWmdB
f9D//3AdrpSyYe1XnrzYH380nvj+yQh0xLv4roklY1SupplywYLqzcZPipM+e9Is/OUW3bdUifw5
S8WutYY/9CuJXf+H7+E/q4li3rQDLZP12AFGZDR6rfTfFvMFWIYsE06NYx9M+1Fkh6Kvu3c7ZMJ3
B+ttYfLXUhON6RM0lm08qzw4kMEYv9eD3qX1CYE359aA4l04k8fdsqafjp8sIZw+MEZyt6uoIqmN
+G09aCw9JUodxr/Ej171iCnV7KCHURq3uivGAFQkHzRw4+fLTtr21kmC6Oq4uywbVxBG3vgYw73l
3ayrCrAh+4I/MDiP7fRLr4SeXz9EkinP7YLoEiYj+TsdxpU4xrQMDRKBJ+0rGa5gwEpLwCMTqPyj
dkqf84KVJvVAGFY4oSFqvqZmSRo/mnwIHHzNHiz6rFhxWZDHi8u+Fn2w0ywXfSI58iDUoEAcTpeo
wjmeUcL/zprL0cKufG1jOKz+GmvFcNkr3Wt1bn3rgFVfHoPI7il3HBGxWC1ZuMOA+djqHmRe/ewC
YF2bypNZyu489MM+Nsga91phH6JmevGpkGPtR8wye3dLgRIExSVfmRm9WKIe8diEb3IAinUpnsTP
PV2rkggM/g/GNB8JOOiv0jqmFumVNWh4w3V1crhYhwQdiytkdSAnapuoakT9G4uCjSiWc7ATxIPt
7JErT4uFB4l52mqZbmlQewsW8pu0Vg0zp8Q3jKZvGM16m9rpV/2OrBnm08gQb3pQqo3hp0zt8RyM
J2sBaDd6tZOUaXpqsuLlc1NxO8rAjf4pnDhHIi3cXYr7chofpoH90Eok90Agnmk42XorDgJSao8G
cc+3+BhWBLORwj7iaxP0xzYGDoWw8rArVkaL49u4VTG5h7ZrOJvU7/07s+YVWzxkpvuVR2hf2VxA
AiBpN3qzsV/X3N40A+PDQiXaJg/qp2506YJy23o351ZKiQ1fdJu9SpIXuJJJljES7ITRDLnfg4ta
ARkwwVAM22YhmyhtV14DJRtISUm9xe54yoZ2PmccfhXhZo/6xzxaPdNs6/2kcVo9Y5CsJLgwofLX
I2xhfNVzY1UXL2glYsiYDklPhOx0HLNLPjmvjiPr9yoIexSCxb4h1f+wEKx8MQzqD5umcg96famt
ha+TY3vXZkFJ0CeVN+zkgj8I2QZhqYTvwbUcxzgwdl5V4D9viCaqZkj3IJNHFKp9XrZcGWyLFKP1
+zVK0p1Ah0zNRymutODa+8HB7AFmgYAPzOeL28oL2ZrJc+q2GMLN4c5bSJNgKN/ko2yOCDKDh6Vz
v7tjCq5cGM6d6/PPizR59FdBdrrkNs0mq7uhWp/iIDhX1fqr6ylTCiJsJTwRBzOjuYNn10LMnnrX
pJ4vLalZ0ZiPl7WwbhWIGgXZq2DllX94jZ9hf0GV3KwVfpwVvTruiHN/Xhan2VkeaKmRocS3K36F
7IcpssaNHSDLs4w53Mfj8hCUbneYbBIWKBKdVDChSHvnHEKgLsvymomG/FRCfy6YGTjG72zRZgeC
yN1TGYVsAgXPs9ORbx2X1fRg0CeI7HXdOO1UXfmCsV2S4uu7lru3VyO/FqAIsx0SjOuZWBLW6oWN
f9qNgvtKUPxBFRXJCl3ZP00OxVNh2058G8qjnlFCVEiPK6+bzv4Stl/qVpKr5iV7K1qJpWDvoi3A
fYd0KrL3PMz6r2sT4plVaJqFfr1Z/PIQ0ovt9IaJ0GSYjz0Wir0w4HKAPE+G0WR4ZMoPS6UOIwvZ
D0tSQJcYAaMeMJRDEuXRTKtbXyVfI2j4p0IBn0HRvvniySVyZW+tE9KLqF9fSNgHn89uGWP9HZVz
xVvfoG7zXeOaZ2Z8KobVeV3La7ymLPRtK886q4TbN9nJfM633uh/n40+eRoDjgLkFMEWoZh8nMTO
6YhOzM01xuDDYZxlHOwpIA+c3Bhdy9D+SYRAdojHMr2OJjRaMlYg3CiQMc1cM7zHXaxe5hR00JuT
Y9AmxmsucNIG9FwRbps/LlUZna2yusVj1x7zMsKzZxfjsQa53cyxy3tnLc0Joysz8ppSWpoVKxoE
vC5e8lxRxgPfPt0Rak5Mmpn3zxO6Lj8922Yib4UI6Xvzom8mp/6NRarcL5VxsqjZo9Z9pQGN5NGd
GB3jMHWStsosnU9m1RfnGaOn408dwaCTCaHlbMMAIQ1Mh3er7TraZ4u1YASePUxhAyXceU/JCJXy
vaiDi1v133zcE2jsaUmklmc5kahFOxEFhFdsILfc8OyHBdDogboUqrIZlwtvEHesJeOXaUxuFNAH
jypCTALMLXUV3sYpNbZFRMmoBxB0rDLmOAWSE1NJB/mQhORjtJl/0f/hVc3BatPxlGeWj0TZIoYh
gxeVcyqvhrlm2zHtctTQa3Sl3nJkqsagCcvBYdLFN54g+6S/rJXAolMeSy7vpqMBjJpBFN7Jc7eS
KzrxPFA7nBcvWU52sDH7hNOvjJvxYq1nz0CiAF2jLoCcxg7PeopoDKZ0iGdndJqP1poRF8YE4VOP
8KsLDRJgTMQMcNLeofCF2BixO93jn5/v8yEZd1oY5MXDSFHguh0cy3gMOoNyBjNc79OUaiIril6K
NDC/1nB8IT0wm5Q+yPu1TR6nxovPI+nV8L1K5MJHTxwsR8HQu6dArp56NM6dTLtHwKPXnqpsaLvU
eraxTi/W9xVJx4PWHQ5tLU9NS8JIEPkR3XdRS7PFS0pA6AumJzaTiTqN1es5G1cVSEQDzg3dbnLN
2VAsDxaiMQPrbU4rl7yB+RTjuiPJrt3RNFPTKoqPEE0+iUdKDoNH+wIuvp8kQ/lg4TqQRIfFvRHd
zb557sNI5be0xuNoSixB7U8wYlowXbE1F1/eeZXxQgLNH0maVnfLWHpP8EdAiMOdP0brXVFS49LV
DSaIAanHGvA+NI559WkxugAHuHg/MIvFVBNMXYStEfbgpv9bVbJ4thTHHinsRZqiVSmTiTY3aDpx
51ZS3FnFK/bK9pq6XnEbWxstXjnzL9gNqQpJEq+45QVnN/vAjZX6gCIAot2rTXpS7fxqNC3LADKc
09gyi6e0nxMyMj/Sgt2RL3Re6j7ae+tPF7b1fsiM/lzG2BiG1rkJxBuHJKBeIR6+1+aaPuSjb5Fv
WBDe4Qr/XuBL3jlt42/9IcI3iuGdV9Cfb3CXU9A9Mwb0z2ud7VRn35oPL/OM8MiIlzMKGGWGQbXc
VYV/R5hrsiF1nPbw/zB3HsuRa1mW/ZeeIw1aTHrgWmsnnZzAnAwSWqsLfH0v+Etry86sqrQ2q0EN
UoS9eBGkE7j3iL3XzvMO0EOXLTrJG0V3IpiXhtsuaTCiI0/1VLf0caBgkN3JHPiAkMI9aKPbwY8y
sS6GelabRXxSRA3xLDOjrS6xbW8zo1tgk0SfzL40j4KvxLAZfcKoZMMNEY/AMv422DedgA8edDyc
srIvBMaJ1CdSvVaZtUQ0+WVLDi0KVjpDryzXr2oKQBKhJs0WT4FDSxDmST17WXcTAgoZoaSzWJhE
X/ZUxHiEieFjZTxjtWqku3TkUZrEZP8FF3gtaFkE3oouNPbkqRwGh6kZKjEJcIj8JcJce++gvkvR
PChk9eKb1qjmt4nbGFMbmfntstHn5hTRyaKTqUD9/eFmZiYxl0sURcUoUn1N7PK8f+p2a+/iYrD/
Wu00HPDT0jnqo5Utwn47GQVvbEElB5NU/qHrqb4Nk4ANHQ1q1rvrWk3SJ2tKHx/mpKwSe0MIAf51
B/FIh/u/Rs7UtFW6ciR5zXVQ0L8xPXj1tr08gk+ZnUzyvHiwpoIsHQLrCdDKSQOKXSUxsmnur5rR
U5x6wgNBUM5eS7dBMm+VGLfVjlytorw/ZWQJTFP7pJ3dWpGOjfpj2Fctu4cZjqSwFhRVY8qs7rq3
1gbR1XbrBlbDxo/Z5tHUoSfIGW3VvW4jJIRQU7XSO7rXAmM97nzdGAE0g3/0bJZLI2Aml/jeYiNz
OCZ4bI0cNJ+MGA20dAMZyhTwnDmC10l0Q36ytMF5a0JN98SoEkFI3wTsZS/sdKlQa5FVJPcjXsad
Z61sT5zM83aSjldItY7Y3fO1VkXHouyrpSy3P9GgDNQYRHfK7GHY+k2x5ShbgXxuAp3Pnfp5S4So
HT8SO6oXQYOTsfEDsVSkdJt6TbB7/ZchcQ8qgr6hjVizIctcNBKi31LRk0PkAk4vY5nUd03ewomm
Ds2NH1rYetMwfpFKnygnq0nnVo1c3CVBdFM3yputxN5JTXG5Mpku5o1ogmWSEg0fwPSZeFInnSRK
5/ge1Uk0V50iXf0b/YX5r6t0jjlZx16iOP+BwCwkiMqVEaJOXxMdcmTg9icN5vkRKGfIa9fNyBhW
xamKtL2VZfmUx+Iike/D4HnATuiG+DbjDi1R66NvaMn4ZmNPeIaV3pQStqqW6uWF4CFUaHGUEn8z
mgPKFsqCyK+vkwTA1jO2249UcFsFkAFWilIhoPYLaZKxpJ4kZSGPvp3f0lXYr+pNvcEj7BOU5jIP
jDA+xQoSsaANVm7cVEepeVCu1HRbVHimnQ1MHDVpGWUpARu+8lF6UrthaLCL2bVMvJyBbV6y2UoU
JV6/hm4vPwJFvNqa6h0xeFspn4qOVfglCYFHTr2YGqesMtZ4G4C9W7l2/oj9Pd4S0E+avdVyI+bg
gWEYSznTjyR48+2YHT7Glr4sx6Gpz3c7UDQi12rI6og6DnffQpbVqgwRgYAuA7X9KHFjTCjturmp
E7BWsXmsdI/LH7CIjqXyaKUVS9Ay3iBMJlEa3BKTCgNdL6iGfk7AuLN9qVorW/0J4v7x+oVTDg9c
Xz+vQTahl7eX73bUCiIsRHcD/mX2KkDcEZWDEBp9VfnXksWLGL2YjQ7NhR8lfv4Po3BOEcmYqy4n
HllYd+5jzM8A5QhR6lkw+SXLefoCk0l+mhMDWnGtvkzNQZR+GErPzH58Lmx+lhsSjWa2pog5g8Dr
i65RAMEEwuW/t6Fy6XoVHBZ5hF4IffclpWit/MEyZcGYZfM68yQJnSOORgokcYiM9Aar9q+tsZrq
0srSqz+GJPR/8zZp/yIYNU3NJglz1D7KluaML9s/6lJ8s/Z93R+mWlhuFC0QiyQamSOpRTSfhVUK
OO87TISUEti7qhY00dERyKjZXcWhXC4zTV+8fjz81OYgE//4LR4ug+qYTGtE9/jpyQpVUJkhoWDe
/hLzU4cwA0xItjN0/jB9uL3W2f/1SfEfgUdkVQNzoDomx8U/izoJDdTSQPO6aWC1+zz3exomEZyD
KPzjqlKzkrXP1wz/td54jYVeQ6SAcdEU2/YuwOyMQcPEs6F8ayioQ6v8Fa779aIE5RkTX884qkqW
TJpxAJznzzhtN9mglMy5mVHHJfVGSdDahA1j/m/khuook/t/5H2mJWsWPzv0x5ppv3Rq//Cjy1jA
KH5Vs0TL+7eoMLOZWnYgW8XgLfUc57Ax2udrY/kaLL1GyC8Nl5WM5kKv9Ej+ZHgWeREMikkHin2p
jQTB2sIngXJ4Gg/+93/9I/lXiSRfs25h/EKmD6ne+ieJZJUkBCPLSP98yVhF7rBuhuyGWUKfSuSi
rvLBxTDB6rHXGJ9KmHvnnd5n21hquH185hKt9HfI9n934NZ/FqVFJM7/TdL63/9pKtf/wMAtVeYs
IJnsr0yff0ncumTJMw2e/5i49fo3/orcUp2/WWRraY5iKLIsk7z1v/6euaXKf1NNMiVsB42ygcCT
H/HIoSRzS7f5R4YBfGQMBlLkEe3x98wtXfubqVrqiHy3eZ41y/j/ydxCx/4St/7D24HiFSg/40VC
YnS+xn9O4RhZx6rbyijyYdfNqgaOZa15x1Z2jXVRJLuEnakD/WLqvtYbbre1C3NPeA0BLX1bLG22
iwaG42llA2HFqwdVKQG7oyYfamjQS0g96lhSGBelyyXHkEGZF97wXiSu9RYAlV6n4r0qGtzHNg7J
hP6HxJC5r75ploKvmL3TfPC+e9WoJoMggImzAlSDjDo+c4DA4h0zZdacRVRZHC/+3ivIjnGsNpuz
LL2pnbOGwlYislYJGtWNY6LGlwQ2/l5SMvZorTwTYTgFplrO2qRrsd/BcOVns02Y+wVsEvoImFlZ
VvUijTLMdlmwISEjgvahXtFeazDPLR3FHFf1UK2wzUGuKWsxbyv5QrO/DH0PsJnJ5d5YLIQL9+oI
5T0eB0Wu4IjxBEwIqHjKVCtdVEtjx9IgaDEHrds4I8FBC42llfAbSO9CrmHHX14n6nMOPCwtqDJ8
K7woabBuMkxInal4M6Hoc00TpBCDS8JWmu5BJKf0LxYIYCUoijFzVV5IWDfzVpk1lf2ey6a3SNCk
x4nD6M50TUCD/U5mBL0ZeVh6g6eVppLp8rztR+ZkehB++aUEPDyxYXkjCuNK0yxTm1jRnKj1j1r9
pTXI1r5G7EjWbt1A71eBsVVrnOtlTcUHS2/D5rCaKFZPWkTxJSJYM70SY6l3fqKSRZiBKm6eWR8i
11ymeLFGoE+zo+euplhgYBLl8qMQTr0KxqzfXidvHDT0olbtbCsLjX1kB4pVZmuuJu1cEXAuZZPl
Sq053oJxe6jrPkiBYR8K2Wa2mD893TYnLC6jFWyHaVRFz97zaLBY/IMg9EmzZ5ItN3/UJkKvoNeQ
8WmfLb9H0QFWPVecva2PsgpoRhA+dSjFgN6rAheuF9UfnQv9AlH/pUviveeSbEmsrDWravnRBJa/
aAOYjpJqoTw0ZLqYeuYJonAa2eontt7RZhrKbIgJwGNygU7KLKakAG+8FlSDhpcQhALoxlyFeesj
87IAVnUkapPtIKhCSc2aKX60GAoMRVoFwgTWwzhQhq/b27T0LmlzIBGIL1GJC2paWPRNP3WZk2HL
+lIkL12Gss3ayIhRxcvIh9nAOqSgEkqqL22hmAsnGh52g8yqtFpOhlJ7lyuNc8S6R4OvrrusvpNn
zOVGXJvI4c26cXASXfHp5g9JER+djLXRy46p20dTpUdLE2MrgwVHxGscKDOSm5G1MgNm4zSNH4XK
lLqrSAWOcn3lYbleecm5cBZ9mWpvbiyAJ8JUk8ggJA0pzIHpdIcyqYHEUEm2GSDb0n5W9EpLZvY+
osZmXb1q8y6+V7mzbSIYP0M+wLVUFhJZx4ssVj9z9EA7rCFmnW0GKldHML8OwjUeLxuNstHOBj44
kdJZwbG/dVLuozZgV2cU+kMx9OPQeaeek5kAbNEucjbtYUIeCjHS+rQEeu5kTJ+KVvImGuAmQgcn
lgarp7Lwgw6A8IMUTZzhdeeuJYk8hUeVB8S9euzaWcIo/sQZDctCay9KNDDEbeHe1LH8Fqi8O4Qw
+lMtKKxJHPV7uS6euR6IVaf0twRI6ayraa58v9dnnRIAPnXDcz96f42hm0V2Vc8klqt55wYLqZcS
lizYKz2owTlghiniKJpaHimdjHFwDN8pMWUA7ca9HOtosvagL8VGtEqS2zC02ilt4kesRXvRDMpM
sf0/ZplDZxxdIq5n0KIgAFd8RSGIyornri1BMGOtWatBc66oGg8+y7OywuNJ6qzD+KwQ56zXWCp0
kFz0pOKYZxs3D4mT9iuSWz0C1f0e1pGtJcm8h/E+ATLHisbCnIuw9Epb+x6yX91VuSfvanBNsgXQ
0FGFtJSK6ssoM/MQ2UCa87Z5DIOH8YIOeOpqiPiKQXlodaQvLT97dxWv3LXNzYvrELHlMLNr2ZtF
jU46W8DXVBsaFu3O7zd621TAZHuA0JJT7SOp57lLc1RfNAYnD5SOzgUsl979hWspUsmaSxIoS3JG
JiJk4x0Bdp55icpOjKe6Trh6NC+yd/gJbrKtZajXFQBuLipJys6DVpQ4J3pvP2Ck4L0crtDM2pWj
Q3doUUSnobeJFX+mWcI/mHag4c84s1NzJzF7vRUzXSiLZviBqo8sALeSTgTBDpKt7SGZYrsc9I8u
8D7lrAfSMyLbvHlmJsgGhqi6a3a5g7iMGs+QZ7F8KMw0f+raLeuZ89c91ljf4LSvcjxWogDPoHU0
ogyd1KKwFzoqnjuE1Z08zcKWIbKMoCXW1wSojyG731ioGfRSoqxQTZQouUWNyl62UDLB8q95z1cS
vXpVN/26HkJjUVpFepFVP5tmKC4/LRODm/CYrA/tEy4tO88iiPZqw+BBU4pu6VQ23HNY+4+sNM5d
ZBvbTNZRmGXOoSXNkYyQeW+7TFyCIIVXpoV7H1LoTBHvTqwMTzvalN5QPCogu0EzuKvcRyRZa5p/
KmR/n5tFehQ5eRtVbcSr1y+rROaTkljUVpmc7WuCG/Yqxw2eaAjZHW4xFBakeNsmh5bTes6263pv
ya3/4dRuu/Nl0e1e/0/PNLTnYA5BGEL6b1w+K9tV9SV4/mjvW19CEcY1qtEZSHI8h+1b3gK1FNNU
8tGP0+tlWli0AIe5KRzNATCt8UsG1jjtCvupej7Bx2oPZF3i0XCzTl/EfqDvLTy2gUp2mgcMUUqS
D+pKQsrVTVUF8B3y6jgwlF+Lse6SvAPSy2xlJCUqxyYxQFUifsxAcsE4zLBqsU8A+6BO4obUCMmq
JnB7AybgzlJ14m5ras57QYft1xbQVBejJGoqKVN4VLNrTbBM0qsYNeJ7wqmFtAJRfqGqMmJYBgwK
8eoAbyc08w8bcA+OKvJS9PajMB+KbZ5UWItdw7rMDaYuOVqsOUdximHeGk+Yywp1fErZPw/Do2N8
CqnY4Xuap0SaJy20XyBK2kAXioOgpJgl5JyUualFaZbD6AfvxcEHxdLFpUMSGXtoBZKUhi9Q0jI+
boilDHqLdz+FJBgbyg9WGBm0w7ByErVeJBp5T2YQLRTr1qVPnwCQzvb2DTuBia62uxZ2HJPRDYXc
zmXZgqwV30TEgqxbJQVWn6JaGZztNdb3wnaXpfRofHNVOQ7aHn+JnndR5QaKTZbgowoDjzquDSxM
fQStVoR8Z2Z74lXEVRcXglwcsqGSjC1uQzFMw2wWGTHVQFYU1j8klvR1PFMCCGtShfI+RHz+VaCj
C0zC4JxThzi8hzUJ02lqCiYKNiCMTpsNmwTMqUJ8PF7D+Xhw6qk6BznAh1PrM88B7gvJk6hBoFMD
WBS+Lo0JNYpNC+dV3oM5LCF4Iu8yGxsF6tCMjN14EYx4PLXWVllbsRj6DpFGG0R3tlTtA5WGPBoE
GuCXwclMngwbIZJ50zLkCcSoAOQLCTffMH7BFtC4o7bob8k0VwRj/gHQYPIp1DPYzZa7DK53J5ME
STpa3Zn6ssru1piW3ucRW+R7n+4qv55YA4IX1oCtgWNMUlmOnoggnQTIW1jiwFHxCz7Jrl/pBN6w
5QC7bh2KtJ2M5jTXct5MEX5GoXYOY7JM5dr08P+RRtEMSxaL8HyLiPq8qKeVMY7aMmXRopbWqQFJ
d+GvQM1/0Jti3ah/ag1ymf5IMZdHiJcNtVnjGeWM1iYmij6pDIgtAQDFwL/ixUQnzKKonYkx6w3B
aKEsCdxdmgYjGaH6zESNaVnbJM2Kra+H7goNNrQ8Km6Pi5KWUWwUmgZycSBwgZKaJDFdQVi1Kzfz
ybD1gfI5vUB/Tm1VRP3Ogs4q+e9l41xVHQhGqTQTQEtsZKgkCnsf3IrQP7KiRqVlJt6M83Xdmsp9
MMYdB2SfUbx19WkUnS4CG2T0l3jIvxzXV2YuTGEaURzYCCnCYwCzNi+TmT+wUeK2HDMX87Pc9Z+g
s/VJrsdn9FcXqUK9yKrgzewpuBqqY4baSesFU+DZpHlUOoNZ72h6dju3IlhKsgahGcBKoz5R8Owt
MTxCNOPcJ1Mtxo7UFOoD9qj9YDE6ngjDBGl3NFMQINE6xJ95IT+IaUKJx+pS4lusI95K5ldkK4FV
ydgl8TcfExNEeg5suUWcP9VDOPtN0M+LjLFmmvzS7PGw8RqGolaXsat9uyVsxyz1/qAJXJrjY2aV
Ahyow/VV8/E4NUsRr3TvHgrBLfalrxpA4Fr4yS8z/+fQK2Ia54VCZybPQ0VL1rpkmFPLjTlMTJiz
dUKF1qdvkG41+CHwJ5R85deGdO4jx1+pzH/Rjphk2Vt8jabqI7bvDXWFZo5XkRNebU8CD5qI83Ex
60Ys+0hYjU2CEIrUWAgL6VuIdzO2gU8LqFCUkEw/zOhieuXMqsWkylApRkEEG5hjprCyRZpa9sJN
VRqO2IOc7LBBsQ66AsgnjdkloMyfuaZ+VLo+mSRGIkHu77CzJLHOggq2UoJitO4NyHsF66IsPRJu
PKvDh12QuGjBl5kMMMfRI4JgkZmsvztAMFzd2yNoJOKCuKu1irNN9KxSeRuUp18fmmBrM3c15wP/
3Mmvgp68c7B/Id7L9SNj6Cy/CGtTmikgdFrX4KcqnqL/44mzox/L5tSLTdQ/WqIw7pkgtGGnOItq
VKua1wqphvA+y+FXtQokSAj+EovthjejEpw40nY0+OQm+GySzTOuy6D7CM2NXB6l+hmPWxX0yUxk
suwWNj1d8AqmGt+iH12M5DMzuQiblS0dFqr3aId3v1mT4e7EDym4MZ6g5yeY1BlFOT139aXnzI50
xg105UC6aOR/fMNFAA06lvcpzW5e9J641wZ/ZImpTOuqp+c8Qhv9AKKMt8j9daVvZBiTTn3vmN1Y
5A8Ibh9elUnhrctuWQCo7Rcx8pdKfLn8tSmfd1a8GwJW/hlxVc6eUZ879cawV53/0NP32LrshbeV
AOzp29RYw5SAL+UQPgNOpnsbyxSIhsauMSfWSMVdWcjUDJtQa/fAJtDwtsjRuC8uMUp/L3wEKjIF
zaWtg1zSLWRlAVUTiXjVcKev0CMN4Q25bphgFuz0yUIGjCdBfG21Z+LBo6/8qdP9tvIOgzfj9LUw
Lwpz6gJNpeM+C23TaAuud1EsW2NTGfjkIG9IOeqCfOkpC4OMRxmLl9ScwGChe6GIUoG+fyJ9KPFs
ZmQQdMrZdg5R8dZrvMc23jJi3IO9Lp54c6v6T6Aea2LKkV1OEnXhlFPWj9iZ0nTbNjDBBJ1EDkKr
e9boJDrnq+2wmyAiHV23THHCu2CoNL7MH75yqWwG3Eo4tQNkr/0ZsklKZcRcZNrHb0aE03vnxl9u
cEqokXBGTfLiyxLzNF262s4mt1h9QJCetCZhKevU3ioZRxMr6+pLTnYmLunogOtPcc8u/GA0UJNB
X7OuigzMcrxFM006eWwBczgsyMCFupGMrZwuqo6DC8chytetaB9utOT8NFE7ACLbswBykmVD7zBY
DzP6DCl79WXm/RiMeWTpV+p79CGnRtuSJxN7W0f/o+h/QlKJ6GcnFiI3mCTDLG4XgbRyu43V/kmi
g5o3a6+xz0WHSKe8Rk0/imanhn/kqOikS979moi13c6mTD5W3pXWvIgC4qeCCY0r4doTF3egDvDV
LD5bbY3bSzI3WsVl0dmHhLzT3HjKwUaogNkkeRILe5rjaQjXGJBJJmJKCeiqyk6uRahaAyglU5Z6
e+f3JN6R8Eqj2TTSnJvdUTwu/jdyNriy3Y5RJDeZEbQLje/RKXKAoDyx8qHzbk5yl6wLf4fsHCyL
/KVPKzcmEmUe+5qpnX6rxRUFVJCcM0p2YZ+s7FJpd60GFkm5bWNtLbAZREQy5u+ElPCSeRkNPEGQ
N9V9q6RfX/wQpiepM6lCV84EAGXDyfXfJe2S6pdXG9jA+/utnFNPnRmcjPZc5nDRd5l1dCTgGdTq
P4WF2OlUN6hSV0KbOtBP7Gnjn+OKMtW9x1AAANMzt95a5j3qjxGE04ql5lzRZoa7KjWIwhi+XHOT
Dw8vOg/qwU0OXbhhgtqlW5X+L08qjOkcYTu5+zAJK5FWMkKW5Nmq+bZXiwnrKfJYOhs99IJPmQMw
YAHPX20blNsCiJcN/gXBEkkJII/DtdEfmnQroRDVL6UqLdBbmJih8+DZFKcENAkfn66cQZob2Nv3
jr9Lnb2T75P8FBUHxPF8g3JziasVVlG+I7O/I9lqu5MUfNTdTxV+h/jckvasa6c+P7+PaAePc1iB
7TtN1WfufTTtmYOmT46xfWjDRxJsh/5SEAiS76RsTWAg9u9uWIf+3SR3jkusZTSV/FjepXeunDFJ
siE/VPG3tXvW82dmaNPW4LTnePUciryJEzJ2Qrd7zSXvmvJpV8WfwluMB7Iz88cgQfndbr4UEylh
/kPULfYFLUgnUn+N0ykVqWsckGDnZE/IM2YbpAq4BIp4S2YUUDDZU6z78KBGXynWkhrL+cUpr968
MA56RCjRW99GCz4pMwf1dUwEXqsgnqOxnaX9T+e9N95RT6+JslYzfCr0P7oKwWVGYhyNHx9j4sPS
Z9SRDqBa+abC4MPGkcHpsERvLmdLmNlasFO0i6NWE036DNp7SdEshUy+xfuYEOHtzeK7EPehusUB
aM1jFdL1RONwCXaSQWwIxw1Sqbz/A1dSTr917xYk7zUaR48Hp3bEzC0OvCOM4cnIcVFgiYUjSGlG
jAYaXon2XMpat+D5mTHm7TwMYt6WTx2psFau8+Cu0OOnzrNB5kY4cw6VcWMNF+4vPpkarkBy5acy
jI4GBfnvxm73CprffJ4E3x3glFH07vRfNabejPuZe7Mv7rY4R93RphrnW+JHMGTzvr3GCSi/erwU
E2+j9xs3XvfdV8KVw/ObPbj7QDkQ6gbVj25s1UvvhvajYFiQNgJDTzm3EDMqC6v+NehYlfpQRzeh
YXlNH8O2rK6N8wZ+FF8cX0UFV2fpKkdeOi9ZafbKlddZ/2ztVazuDH8S2Ytm+HKpM6Xv2D5azl43
t/ylUskqH0fozui/UdXyyQ7VEr2wLx29nGvMJCWMP/RKZBETNSp2NT7wvGqM/YhIYxrSxwDFNnJ7
5ziNna8huofGLhxfbtgb5rI29h2FCTpW9k8LkU6oqboAQzTXa5SiqVho8lcnNnGx7Hgg5KWNgjzy
ZXzwNSbFOxgLhOGDQSm54pdqPoL9af1pIzGZ86J6Fq86On12KTwNFNYID/p2X+rrTrtKCdHejGTL
2JwrvT7FljCnAp8W+c4JYTzaU34fPy8LOqbVniodZ6M0Vdt1BI6XaEP7aSKT10K8Njta8wh5K4Uz
SlfrMxKTwuLLUolBTb5b6d5VPH75OfEXqQIUifkFYXoGIGcxL5WdzpRHWXYy8sSEpvO9754tPxaP
bi2HFYjr59Tk7IYws1jFpiaCAN9Ad4crYFbfcryq63Ujz01vyhKEcVrfn7t8IctcO8GPYZG0OxLn
liwHeYqJX46zFXxK+ttYXgaoFjDNelK6ENXv4C88lPk8UIQjTnzONTKq/DnMCq16tOGdo5gY1Z5d
YunuG2vGK6t2M11ZMhlJ8TGAHHHFqqF+Y4jW7GVKOgT16pKdP7pa2z6wW7SqVckjLl+qBNRE62/Y
ukBNZuCMCm/Jn5UWe6dmtWg+inTuqXufsE8TIMbZ64ihWEXRPClGzsxdSveN2IvoowS+7+srfNR4
IBjbT4LwFGr3cBEXs7Lfyht7iRaujznor7nxlQTvZnnJspM8rFoMPPKc2Dy0pnwhUM57a2sZl4FK
AXBLe81pCrNN1sQzu701EqD3A+uHSU0PMjCsAvDWRaewumbglbQ7nRmapG0LdCmYIYzSeQ90imPi
Vp9ArpVkF+EFYy+pJpiBSclahxrjhXBCGOBEo6PvhqMQ70l8VZunoX37+WfNVjBCt9mkKyNnL3cq
zV01Gllm6q82XEPzTQZ9oMqMb8LfAgg9Azz9ZhYnEVzi+O7miMUhV8DRnKCp1XboA51wZ9eXYDi2
+k8YzNCWofvr27mpXHXlD9lXQbO31+XKDZfKhA0hhvEJUnZ11vv7eueasNI/cmkzhDtX3se4fgmf
7U5D91t1MvsmTmpkU45MxOhUAIal7sq2WfCcqyxx8ZzGb4REC2tSB4tcvNG6qfK2TRF0M2MMmExL
/LHeJJ7I/pvgfzrtfYCWS9M01eUHyHp+x4xhD+vBtRmu/eEQOIeM9ixQNh7rWOe9DnekeAbWNDSO
NpAEliOzBFRfvu6ch0h2UHcafxXH5wQSiyW+LU7IQHqrs4cGl8JyPgt4FelcTrdleizChyftSNVi
IferOftcPgkoJ82GWYULMthZaebRG6fzHnYv/Gx+gJKG78vbBRr91Coeox6XKrgf5sLDZ2PxGXF6
ps5dk0+2AkluIuXrsf6qNPwVW1oV5vrDsQEm3XOvAzOcoR9skhlAxcBcmPWiEntKd7gg7EJQ9QlA
DSWNlKpTRM5LfYxve2+kt0BB/icTHA7+sXd/EjqBMrzxgSfdTfV4Dbe5NFOnWIaKQ47OWc9/BMQR
M+IQU06qelP9fabfAAJ74Bx0kmu20cYVNxgbxGg/eCWr+OCzyfPMg5y8ORgQC6Iu6qvt/SYseNLQ
mKjdR8/wOOxOkXFo4JwkpHvWajwVMZnoIfOj7BL5WIXiY5RuWLd7W0a7GP0mjfpRo3v9NIJ7T2tM
bqQDk3Yu1dsChTNW7oBvS+PuKNFuu1TEJC2ow4Pznwn28guIMBftHPZ0ND4mXNnThnWz/sc15WlI
bGOnboZiL3EceSc/2/PD0r3V0M8G/yalLFqxxSY/jYTvYEqsennEqD4BoxTMpXkGkpKMNWpi0hq5
nKdfFQPRdsHSP3zPrRUefHOsaKtV7NyTKuNBZO3Jf9zix0zeqEey7JIbeznY1tKDyIqapft+HFxv
QvliEQzMLHpGnUOjOu2xOnWU4P6vzCWA4ZRI+5F5zNzWPGX2jltU2B9DfRqqQyrfHW0tzZ1pwkpV
jk5o+RnHEPqxUBbyXC6+PWZMLDZwszPeb59tU7CFZhjPiLMW76m7N8TVyD+MMSqO6RHdV3hKmg/8
avNE+gNJfNIj47P6HYu88dEpg1lnbWPMnARmjx1QIli0orh3HnloTDPAR8iVIwfA7EYLP+T4hM1Y
7b4M9yuwSRTR4DXT01e6tETDilbzYmECKw7t7EtljWXMR1M/iIa5gb3c3PVip2R3lcFK9dH3a/su
SzsiSnx3SQlNJZrrREbeBmWeZc/SWMrZM+wOknl0+BAg7zTxKvDOHjVGXuLEMxbEDmx4rqSCz3dV
mxu1Pef1b1j9atZVZqTcIpex2a5aJe1Guh389yx4U7o/PT+KihtYnnaw7KPyWanrnM2C4KNYKUim
h4+BARhVxEwxmBgnH5K1doqzF7/nPAeZKjFHB4Y4hfHOl816kFGYk24M6THOxXQwIxliUp9sDfLK
ka/feDsUTNpRiheMt55XZNxE/cFEzEBko+Q3jLm8PEhYVesUmxnxm9feAgixziZfbrlI8FtZNyN4
IyIsMjeZvud8i7U3vzpbyWde0u1vDRKVCnqelW1/9Cbz3GZWcn4qLkMNxnTqFR/3xJXPsrEgQ2BQ
v/o4YrzVTUkHnJDGxTlKEekegV1NamvFkZVyjwYgV9IatJ18YrOrcgcoBHHPcvVu6Z9GH6/4SGWx
yXM8YuuunXXDhJcqICg4tVeYqM34neFab9yUYVfmm1zaGsQw1Swv2mKsuUx1wUSS91X5ZnYiYFnO
KhRRDSyLjSfHIPt43xcmS3zKSk5646aV+w4SUJTz1aozDghNWhS/crgpmzUSMbVYWvFXK/300FR0
cfEij2sCSVMoT9T2DtSDwfon5pAkJ35oWeYryldGQWGxzPuSxBRG0CzqLNTzmLnUo6suLeOn0j7k
5JqW+zi8Z/0c3BXGV7P7LqOv2kWDjZcFgxivQjk11JnYMSCU7yFAoBKxx6rqz6l7BuRR+Y+4R8G/
8MOng02FEAGlWxxtsXfjg+PeAoNF00RVH+N777B05Kja02hXv6Y5g+7kmHPP3TYJjIt0JxA8a9MQ
/qCqzGIWOmyu1ZBksGajtMv/w9J57LaObGv4iQgwh6lIicrR9rY1IRyZc+bTn68aZ3CBxj59e9sS
WbXWH8HlZDDIgDigLbvKYm3KfheUN9t8LTER+C0R+HfK38f2qSUWvTH6RuFYklb8XjyDzr60DnV0
ohpnm1vDKtQ+iuxVxibo5fpBn1+EVAq/9QpfF0YJgPPZa+w9HgoAJyiiA2Wo7AH/eLApwuMXpZvI
2Q7ZK9XxTvq0+pVZH1rt8vcm2x8JV4smMNHuiq90arYNi3JeA80DfRG8ob/Vs7aRsoDoXlDJ5ZlZ
X4aFulu5mc61qwEZh8cYrBM22R1PZ0soxvQWJfALSJaD6aaHvz0iMBGgp1Ge0POX8KKOKXSEdrH4
OOPVlZTBVYaFmytQZU5p7Pu0PEiq8vT6m8gS10o35nrYjI43rpiQhMQ70j3Vsty55QqHVlEVW2Q0
rSbtp9QAIAj58jX9WJsbVIl29ZoxhQXYYjpLAocx19MKjBdSIV7bXsuO3CZIWBjWUtptXYzPfO/r
yUvqm6X+YB9xp+6UuaIVAxXR8JKJlxtqgdQxhO3HfmYo2nTKtZofITGl669a3gY0ozsVyL6ouZnZ
/dWNRjlosh01cwUh6jbFtWfvl7+k8W3IT5kAAUwstOOLQnhAxHPqwhV7Os4rogy5pXumr9w1pmc8
oTesoB2Sf47bkltxEb9OygZCRSuqjtw8Ky2ZeB7dhNYBA10rLvSOaTf4ZzgXTAtru0yOZb5vP4fm
VPXvfFTmAI6v79WlRFx4z6p3R9/Cia2GnrfDjbtuo/W/XQ8VN79T/YRoS2IN4q8nX4MQd3M8jPrP
Ij365mLjKMeVNf+GNI+Oy4++UVdLf8+dr1z6tBqKehp2DZdvbN7V/bY76DtzyDyVT9QBv2bbpkJs
N64xbQbA1gPIl/6nTI90fA2Bbx17x4w1qzc+BmqfqXSrWdOHrSGwfOVT4pEoKI8knESDiCEsw6v9
GYX+TtskbCDNdpk2JP6X7bFPdnxlVnwP63OrnuTwHRJgjLegrR3VX4rbNYeQ3WBoDnqxyV3Ki9lW
t5iMdV5Al4sRBxk9jLspCUh7QbqgI6eaH1P4FZLJpNfwt9KZMlU+v9eIAl2H2L8+690WSLrOsVlu
UG+sUuKSJAkvOCBzHEpux5huDq/1Wvf7ZE9x9VYv95U/InvxR+emzS+6Q21aQ3y9cpcBL7L4R82B
/0afjFDQPfIakcWCgCwECmvxh/6Z5S6hNftIc23cMqUXrfiBJzjT5KBTopFsCWywjXenpxSufkte
9Ooazf/E6TOkr2p50P1xjag/tt7pQVpNqQj5SXkCakSxL9MGNLy+VZ4OWuVbHncUiO0mWC/znoza
lUTHump9mNNFs/yhZSw37FXCjIpabTda7OmrhJQXdd1cHCyu1S5Nwdjv5fSiS3+B9giCN20+asSV
9Ugl/+bupJTfZOprCjbxERjlX5b9BSaU4fmXEHXnCuQAAOcYJ3ZKZoxwAqP6iIuvQuOwG36Rga4i
N0YOLCqV+cnLterHCal4/HlOHklP0HtEsRPNKKHPrC/pl1FGc0f42rjsFw/GPT5hNEQtcZXh5xS/
k88SsJBR07gAroiZh0zAiKt7IXTgO2x/5em1li+zdptyCS9VDNLbslqWMFtXw/xK+afcOABwuON4
bOA3RfgJ6hYPeBTozhXxLdv8o5RO8/xPzzaZQiaTDctS/TU4AoZw0xfvTXE3pveluQTdxkaGoCk/
KmInqd4CCRcc7Em3a/WXGm9VVN4w67kRtI8iqQfJopxmlXkEvM1uhKYUIOCol1duZPJnWIcuNiPy
LvIrYnF6WSetCKsc0QtlcSIZtCe4nER6IdBo0U6EeCaqh92/0cvhizJ2L96MP87vtCbyo+O8BIJN
oBL694KMPdRSoy8X10H7liViQTsMiMVVJU1D3vafNlcYlQ+rhsAkyk7WZUuWHwDZIn0p/Xtn3Zl4
G5YREudobaSZMNLvIvRO2Sj2m8lWr+HuiA1f4wvsKjKtfc2V4bXVVe/xgijmrm6JUHmhCKS8mgwq
9FgrJQ1A1JSHUEPN2G6l4Dc2TmG8QxjPE6EgO+0PaH5XuUXAE81U08vw4KiduLIU52Lz0uL4cQ2Q
9mtS3PvJwd/jEutUkDzMX589Klj4FjJO/4ACQnozhUfOMYKdqfemq5H6j0o60rqwGlbsK92p0Ham
5GOrdWlKlghHsol+hp4POEsYGyaKvib5MXktOVOIzddEa+zyYgeeQmzRqW8PESuT9q2L2EVoXFRL
fc9tpACGTj1fZLeyOXbCf2bBLMMProCejAL7hfOLqFyrxPyc955FT2HHrhty1eCoByIknaNp9nWx
rFVsZG34kivPNqVQ2EMMSDSl9ZXpv8F4T6tjpft6+awseaNP515fB/Gxdk7jiCboLgATMi13Xc5q
TaidWr82+XteCABn0zTEox7osu6tn976roYvAh0H9YTK0S2lfevZ3NgenyIojietLZdjOvFsSnlF
1LrFYYrJEOnwtx695f3tjtHspuNISH2Se9eMOuSBEZS+zzSuN0KjMEejkXVL+9FpLZ49ar9W+Y1b
wQbeK7jtOtyEmha7E4RFLn2nsLyoszhwnW498CUYPd82kW85f2hR/xOv6UpBF+0jbIU2Qo7A+du7
sfiGLC8I6HC61PT/zNApCjx3pTyKGGx9T4KHReSecgpzgjCOgNUDywJ/qUs5ISGXexWAR2fkt7r3
+G7ZhGwDf7RrmdizAovcGo45jW8WwwXhu4QAY4Fl2pNj3+k2KlchOojxmOsOcO41BOxcsCWvUOgO
5TnYaJAgR/WjZkaM0D5a6Oizrz5Z8/HGicd14CvOB0gBxPlLkH3LU3ycQmQRxV3qriBfbhzuuscM
9c1wyzVp32g4XqEldfvV7CrKj9m9JT6nb3duiApFis6G4AAYbSpyokLjqw7v/MtMW8FXLR2W7qI4
b7jFGNM5NORDoLOdVo86wG8vc80TDgr6IG8q0j8QhiQjA0m8HuR+U3XNiqzxzPq1WtBA+UoFtBsb
m3z0QIzzLwDnVfIkcxvxxcri1WioER+3Ac3ICLadhSg+hPUNzY855ypeMrfh/0xw9JmA5JB+H4S8
jvZaBn96SPZEsB2dUz8LVoyDJe+xAqIytv3ob7TWKADSxdfNGjWO5o4+0JrAeaLf/18w6huaoGRn
+tn4+O9ChWwUvvFvjNacNd9ahXtY2dvFoXJ2IQ9x/xfpz3AF1XFhRRcpez4/dH3KVxcHmVQTfirW
K1JINGthyHGzWsptWNPFMxKx2ZMhzx6vSk8j2VuOy+/DBjY8HIdjO+MCiO9xdEqXC9U7EM/vefYL
ju2RJrCDJ4fWl0AhLtpwU64ycwToF/pE+sw2oeaTJIRilrS+8o8tdoJoEBcKLXC2264VJA28Ddlw
yhNnVYXflmxyv+7ybYbANUB0s5ZqNG6/driFGfWZuIyZxO2beJpKHlyGrkFUM66e839cHcqaFK7W
S4zdAlJGjspaIl87wwvUfdEBwaUf0mS3FxLNDGHWZMG5bSYvBGmt4N7flK66xKlDJq/qTuXnWP1D
3YJF/ywxolhcg4ZHXiKbmAw7ROIdUU0VqCkuG8TpnmSx/oJGLgtT3Huv3uL5WZc/KvaVfnqa8kuD
TQlE3/JMCogQ8hX3GJ50QBQgwDcyoFD9ox0sPkNp27Uoj+MjSVNd/jcoHzOK4zwMXIRmgNZ/LY9A
7hLdWz9DVhjgLFV+xzu9NpYDClbkiZhw2WBGQDtMo65MJcAIJpMN/4yfuf5Hp+6KDJbRrebzWL2Z
GjK11obD+cGi1Di+EcHsn0bUJ3zXdb+B8gjJ8Mk/KvtMnr1nWS/T1t4F+kMq3tV4vxCjJdP4Z2dQ
eAYSqfvEucwqVOKBAYZ3Y977/lZOF4EIqzFyVe4cI3xTaTSWou8h/7QgIKaQ/OAsJz7xhU+KE1kg
bjPpl/t4PqnGyxJ8adUlmx/iP+1ITxuEoUAONNnEeHDwSdHdIYxpZqlTdkiqVpl5Z0sgWlgKPFU7
oI40lXcdeh2KNA3/pvjjC6bW3CkbpHksG7m65wLYdUhADBAiuvicdjvJHhLhRgvWJOlTbb4tu2cT
ANBBHZXRIx7Xi7ptgAgE3jFDB0/ppgDBknDRj+arVbyxC6zyhMTlDanPfp76iNrhpRiJiaV2aywp
SJqRrfryHgs5dLyzF79KZG1ySI4i+uxRNT5bGOpF7txM++lRiFnRk4hUiLmFIfLf8g552Kb/FL5f
jEYItLOIBecgSbTrlbjF/aWjwy0rLyXl1017HqavmXV69sV+pPGTrrkMoxPJMchAYaIKOEuoBdFD
Q0qleuD/a5i+ByQnYhEiOhskF3zZvIqr2xjOT+RxOgx5On5RORKW11a+sHzr6U8kMXIkb9FyZ9dX
oo+peZBK9h98QSkrnKSE2wgb0Kqj8nCenU2G1n5rrUfYuj07HFy2FG1SLvGWI4G7tR5kVK7fRjN4
4mcBYEW/pgBb9hcx11O1i0NHcEJ9eCoR81ZIcHVihdVbC6WpcDIPrzBszXLE7IcCVtp+AVcaTAS8
iSNdzupIZYJCngPMSySjOVvbuL4pVdZ9qT0rFSf6Tbc79L2I4btPMuxcUtf5GX3eRAXwOTJe4eJl
+zBXDJr5uZFe6pmY//gjmPZF6y5Uh8yXgFmxfZflqyxdCpa/QqfZZU8Ni6s7l8HtodJvar8NFs0t
610HxAObS7KdT8fTGv5DYE3rxYthSXPcRribJtTj6p+aPxp5E3zU0h1llAVMNM33tBNZ/S+atTGR
L0M5AHfERBjVZ5NAEminUi88JPeqxZEhM4csj2F+iPNRz32x20XOyvGw7MSHKrlalBDMvlX2a6yg
YG8E7Ozq3FfTLZ4VBqG6uqdEbRSoLXjvFLKBjX+WeYmNh4VklV5wN4jfNPujjzVi5sbVNbTXmQeN
SCgv+AgzFLqzKX2mqFS8id7IXSZerHclPpPSQPSD1+Msc+PNoG0c+xgqX1L006mP2GK9uSbJU8Io
l9PFjEMDGVEA5ouaIQTaqz8iBDwcEaG5sp8lrDkQBpHKm9Lv6bxD015cLOOgFAcwbsFhYJcQTxla
LDCPdVbxluxKkJLqIGXHZvCpMCJZ0E2bH7ZAnvjE4XGPv3GJRdGmdy6KgQguYQglfedOqG9DsR5J
Gci0GLOpmwPQ2nfFdqb8btT/jRBM9kuUvCTTsZvupbnNzSPIETzThNwMqYuzw4wTU624IQYr4c+X
vES5HrtxSqQ8G3ty7Nptv7jTZl7zs6C3b9d823ye9m5ydtJXBZQ97TuqpDpmSczviisG4XQAQefs
cGZ6H+isrmfVNe3cTUWuE+cDfKy0gZXGVsJXMGFJIy0BtSML0MDoQqweAt6woU/74HCAGLimPvGV
YcTdi1jGUALWsEm6atAnki4Lur38BWiiCB1w7g2vV9NRMMEIllSPMT7zIyabYZtMv+1NoR2FVhTa
Vk9k1CaO0HOk01pVN7M1AyHyMtf7BXaFbQyKCZ3Vg3pUdJUnC0hfyU9MDFgN/bggMgqxrSC4RtbL
NVxMclSkZ1B/zeYHweisOj1tdOqqawHbENG8pUx8VdRiy4AKttgiF9AhTJgrcmZmHl+S27Z6ra+G
4ceSsTYdOVyx3vDiDltzNxh+zXyyMn2Ry/VwZjaA4mzGRHOfS+UjYz6DttbYPBamxB6AVbpEqsY1
uInyI6YxTX1NWYaWuzb8JJwwhMuIlc/MDhNAxIgGU4uRttds9y0QM98/IrsofTYaqJtzmmm/C83M
i/FrTcO/UPEbJsJHOAm32aqMv9sRVq6WNyyXazM5tAwRUHRir6gW5h8GEtIauwE+W/5Q2n1eXp3m
XQxc1Q9HXBd/kEjK2cjuV/DKCxieWnE3htaYRoPuENYRkcKSICwjdi/k1WO9Q00kt89WfCmW/xWn
9JLDmTO+GDskPB0+t2nfBpGrMMw2wTWRIC1WBbpPP/nSg18EErgoLWjMM0pwcYELyNr9smBJZHKC
/0PQ2mNjfpGpy5P/oaWQ4zvornG48xj0mT8/i/7R5mcZaepY3hO0Vxka/paDE2LK1QjWbN2AbJMj
kaBArXdBHNk2jgbE5tq1tBAfsn5YHeqrL3KrjYw4NqHEyYnz7Wu/JWtfjGZxtUH+IiOEcGjfyVDS
/HfMta+1Cq0Gyin8zx4vs2JsHfsnlvdRQXDTc4ZtLxDyi/fEsVEGsSLVqzH7nmMSjKCp9EfrJpuZ
73EDWjGTy8RKSjDR2oiv5PAAvHojwXADmgmYNXGcLiBAXSuEIWzsc/eMYTwmMmr2gvAug7eKB0Ii
Y2ap4FX53XltUNGtCVsUHELU78fqry75qjw52unWdULdY/AzjS89+hHnjRe2LT7ZfWrtHlcvoFTY
gCyJAyzDinotpheVoy/qXm3983MGqo5cXX/Dju2G2l+/IZs9KTFgncPVd82S2kYQ0WPrwiCVhtfe
skhokUkjU8BJ0u417J8dUhJz4gNFfO7w62Q9lebBNzT+Mlyb/NSRJ9z+FcVPT1xpTWZ213/Zzk5l
umV+U2hz6T4LzuCdxlvxL0Zyjzn0V4GEIkh8bdmgK7wOPF7SO2dOTS5Vv020c1LSiPKbjPuxPLNU
akdmBe7WH82EAr014vY7DPVlkh+C/Y+3Mi2xrQFqON4gMGWHcrwAUa6Zr8cGkaGxTzlJdP73NQ8V
75AQawAyVbtw25vvRviZQwyOvMBODKCA+xcKxZXSZ20VHjU1K/qcSTzizNPNM/WNYNwXoW2YaEGY
xjdHWce0M5BYCJHHrbIMmJL4+3kjNrlPWai6iVkmwErjeiPFwlAByKiB5xAvyn7oKc3BIDJTD562
8rcU7GM+Gg7S5U+o0EBccve70/1p223Hed8txxSv9Zidh0gMIEWMKvK9rXcpCU0cSaaHUZy1v350
+Nnym2BdJPKhecb7Ht7nH6qAmoYHPIL18AngZlgkKf4DUBsJHU0pQiGQMz3aFdzXSDIivxIFnkJ2
r/X05QGUF7tiJhzwWiw7KpZqvkP1N+sC/oigYOC0rrjG8iFDrWV+wESTCnhgaotvDcFEER00fQ09
j4Q/zGxW1Rsf2pQc6zW36bwVqE3Qv8kRCg1FECYbxAoEY2kRdibIhBC7IAonbqHQOjolhBqn878U
ie74MGe4PY81oB1YngJ0ixB2wul35lJekHFJzYuI5WIVC9jLvGHeNkhp1Jum+GaPbIrpg6lLzH6o
y0dy7o7QoeLUR+/a5HQoggEN92qhhPfYyix3DIfzeahO6Fc8YGUZdhe4Scq+SJjAtfXPGta9vcGR
RawVEsAH2mGAfxWbUNa/m39qwZ6862xfhm9cPJNrgNYDXOPFNkECbuFxlqfC1bo7mc7uWJ1sQtKp
xeER4+rD3GRYf8IlIZ1TwqIXto0WHrygOnuOoOzsa6Z+RfaNR3JSd2Q2+DbUmE7Gh76yQTH+WWsi
O8ZjzGIoQ46mN3GecnENiBXGv6jaqRxTLHqDR/MLUNuJUDC+bD4/7UdyPu3mzXG27H5UHg7FtlPI
s+4+STBbAR9HbLxG+dtvCPoggRXoEOgDlX4AjIgtYAhsjncbq9o3/ksfdpH1ZF5zr/VHoYvrc19D
3jDEzaktvzVkEQrpn8CW2lNA9n3yYvK3BgPq8TtHv8jjFH1NK2sE+8SoIBgI+R412SZXh02qopoN
BfiyWC4IXHGWHRSb4GtGsTOMixaVeIOQ9thCXfcDx8gZbBk7k/+iaBqRpwqlAJes9eog5or8hEE9
OyTxb+jcVGVefZJOoV17Z2suh6A9Bd/sFz190oeUOjnf5u8AzFs467DTB2kPjBoTNo9Ji4S0XcOQ
x8Q4prInohYw7QFy/wf7gaWwa3XkDfENEEggllX6cldO9dKWv/Nbo14Jjx0hL3kWFHpiPGU5GWj9
2/cG1ab6ZrnseNkdFKMJ0B195qe5/Cw8WqA1CP3Uw5o5pTcDAXnw7Tg9KSv2Ck4Mlwen9q8t7RiV
Vb4mIn3xGNtsxxCiEms981l6SJC3MzAzF9j/jVWGfEWsdml4wiRpryLvHXgqXm2tudrdab6mtG8U
+q71Sx8YhWsfqwsxyEiAscZH5Dxvh3rge3sjB4EwiSe/mzycAprW7Q0JoNC2AdNcGH1G/VenPP9D
p53XDtEa6SKrAM0cZhEe7jq+RhvHVUfnSK4F59fN5J0ulLMinSbKCu9TdakRvDIzMSQY2WUKgCUb
lI7ZC3dRCjSUK4EbgQATnrOig0sA3hI2NyHpGlGdKMYpf8YOqzy+CwAMpDMEUXjoSWkr9atwjYGD
/XvLMrCx20PqhV684Cb4carP2PmYE8Lmbll8H5VtLZ0FoMQ/OQ3Zvoyc3RFKueyB/nSXVsesOTHd
YFY+zt29Kz7K4lBuZUQOfvSrxlC/nDmftrYdAhQ3yXfcn6XiFYyjNjbz5xy/G4yp9Uc5vY5swIKp
FrrOePxEqsFxoyFOA8yv/yl64IbHPlhce6hd3bOdn/92fxD5VPqL10SmmFBYPHwo1BmqwL7b9bIh
PnCFjRyi4nXm5ZduqXyTqtOcbhnwTARq52D4kIynSrawUIRHduDN4U9iPKW8fDjjT9lDEW6k9dAI
jnmU/sRkmMc/cndpfxl2odRIiudbex0AoqTx0XNPL8YdzTD5dZa5D+Kzpl7k4RDnH8SboKaZfD06
q+Zaxv1MCxIW7SvsAfcAwc/zchm1D0GetAVnBGO3aXmkajAY5TtMymRWn2LZ/0Ml3X2EGwOtPrIM
/ZRyudVQOyGvX4NoqHd4BQBJc1Y8IbAjv7+VX9hmLIMoDn8EcUITWHnkZIQ4hrThbY5+VEVowvHX
/Kv1s1PsxPAzFTchAkNuNAz7ObqZqJM76dOZSSCWV0SExwYRRpjTXoflTWK819uZ1HGmbuvYDv9a
aW8mdyc7Z4sBNMqbN96BF3EIQAlTjbARRwAjowNr09T+9FVSslHv2wlI4lhHf9J4ndp/Guo+/UKS
a7hw822rgZoBxpJjNq/hhnIHOcEwuwWCuB4KaU2pEOCd0h7jEbkNMWndZZGZcI+Wfe/NRxz9xcnb
CJVAPvsMfMkj0hiwYKy4Ov8e3PI51zFZrnmF+MXD+ocOCBh7DoxP0qoBdDid6+siubxvUnIztask
v+pQexbieKG4zdqHyXQeRWfByYllyElfWxSNqXYLlW1nb615U6+5SGDJHynECht1V+E6MK+Z9uhm
hoj0Kx5+0h51+RUWAK0TaxvljCujobos+jOl7dAeFETP4Ly1S2ujU36INV1u74H1+HmfTMML1sAV
xrOJgZv7X7RsMzqLGzbGST3mXO+J9JlOn3Qgpa+xxrjtflXmt6CQLDCcBdrLKpAHNDHqNJpDQFl7
wg5i56AJqcWapBMi0K3mUGTvTfWvx2RZvg58NZryeq2iD6u01yMYu8qs3f/1hiWec4V0qci32DvF
9uS3zDLdEYip2SS7GLE2mlYOpzDk6bbXTvhL8MQGertBF40yGUMh5pbuj5RjcklblE2v7E5TxAj+
hWvG6oG0FYQWwihfPUnSBZLuVzUW21k9S/HNqWHuOQsE2DwiCN93LRndp7YgfHwfbZhOuQAmH2zD
TNf0SLgVV4vASPRxi9dBEOToNgWyovGFKCl+fpRJ3binH8ATMg2Xz6slSZ/mxuZTNtdkHcJG69e6
QFn+miXMNpQpQK+CmofTy1xy5GHUEdRPXzPQgQ2qnhgxoApRJDdoxZjZ9HIrRVvwI6N52s3EKPGj
sNxaXwNp/pP1rVEFgOW12oHhkZsJ1sIJjyNsoZlNOTlgzBFKGpC3WEMVs61NCqC+NMACNaWaRbpQ
P4Gk8g3YlcsROS1Zlt5Yv4rleoAbmYpnOGpwc9VK4l8wTb5GWGHCsWF229UwXTudQX2F/dHSN3pN
5ZjjDhgk4hizQvvHhoAUZaXQu2pFhPXzg4gwy9Z0peafTRB0mRyWL35/ATs4XCjs2nI88hxwhDas
FSuyI50rESZ9/1PKr0PzXkj7qttGJFcAYyLvgx81SWbYOL250pi/p+Jkhi/QB64CzdNzNDQVLxUk
jtyAvSPOaHApSvLbHFzN4jdsGHfSoyHt+xrrCpIavIUb2WQZcQV8ET5C7omBm7Id/JnLIvEIYJlu
efIjdmCLU9AmbUOBGA74nbP+ZwI2ovJkGJ8S0yWMs6LtEGyH2ibKXNvHFA6yHlz+U1gs15ixlKAZ
G3waMZKsfbTgO8ELVGpBRtTMgi+vrZKcUI7opCBit4OYISJsRJxu2QAn5JsttrHPFtTeDfoTVeFY
fh+6fsNO6ZGJQ8Fe0xIB998Y4NDaFvg9xHFoPhL5KCSFVUprAaxg3l4C7R7NlzB/Go6bLGTpSgzL
HE4uZDUyUjdaNyThrTBHqPsO4ZIgOTxTHle/342JYqUlhURemM7BFntKGnEspLduvoOM0XYCo37r
tUe8+h2Y/nFRIxsCN9rU22g36deseq2DQ+qcUWry0ZOHg/E3nQYBNAgpN233qyh7t6KXWP/u1JcF
2Z7uAhbE3ZbWCfU7Y7PzELLk2F08SrvI0hNkdIUydLxb2pGqsyjN0IkbXk2MV6MdUfujkce+01nQ
ZVy3WuxnLE0xwGuLpBbLCYRREXa+Stx0OKB55Rjf19UbX0XkcGtzvjQUfdXIYmfgnOmtRgHEFw39
sIZoYoBhFQTyp7eEs/DucIuOzWX0EJxEXmpB9nkjNB7eLHYpyIFt6A/D71i9xqwfNq1X+UtiIQ83
boiT8f56CRtvKM4npupGXuklu/KaNZu0CUAskDZEhgzuI7ys9pz09xTiaOi09Vi/2PM/k2BHOSaR
5TePDlQkID3wtPJn7mqEeTytBYgCIzbFYutw9Y+wlVotNx2NkOL5sllF46rc2fay41nzevWsljco
EQh/Bq2d/YGyQhxoQc0n+xhZm9TlQt0briH2hajCTVy9p8NFnK8UxaBgzNxfCT2Fnn0Gym+acCZF
KD/aE58eKC8qvqPZbA0YoSi6IILq3EmroIIH1PY0NFvWalDuWoOfc7pb5U6zbxgTGqwOoU7W4r2Y
4P0gQawHElzSxTj6kz2RSUSyvc8dVxcebi+jHxWlkLRx1v99coW25R1f20zY4hi0mzM+QNhnrj5g
DvgCgQtSEQ/PrvqUjc1XaSPj6Frn1oea/cHOm8k/4gRC5PqyfrOHbVwepQwFVb9ynBC0cB1wfVS5
sp7behPNzAjIKSv5NQh+opm6UTyEiCt16Ud3/uLyNSQSgZufz1VLNgS/Efy6T9HcKD1n5vhI2VAx
Ey/Km5gatfiZuYws7fUHbVlJHyNSqHS6NzDZQtCVTWfACyLL5+6nXHzUOeKL6GqcerpKiA7pMLWz
JjF79S0FGLJ5KBz0XMNpxnmdFjj2iW4qUC1nmKaXQ8kZGHGywLU2a6JfxAxWpNvxwgmDqSlY3j4o
sUHvtfqMUK5xiXoVtzcJYID9Nm0BTK+24w0SdSl65u6Ip7bDxg1rsPjwQ0G1m06kAlIXqrHRqC86
zXwYQT952iKGc2f6ycBdRO1nBJBrV+13sABrt8QL8dZH5CwJ2wihWg17CJLRDynljM+2U3VeQAIG
IsLD8R8KbsnlMoJ6FIYVKONxK4iDLv7qLOEwtfO3NhT5RA5QBtYYXvWW4u9WiIkQxmGH9CmG8Qfr
phekG+JPswL3m6A31DaCsDRvU/o+CbKEs1bAtw3+mOw48y2W0yfPOq8uYId5gKkxYfUarvAsEper
VsNdfBZfoQWm1/1xWfEQxeuWZvvFVl0NlQrhxHDKYB1MqGr7bs7nxQ93rfpPWsf+YpwEkFFnfuBz
68LvCZGQQqYPpRBeypXoSAhbuLps+xGLH4K7viAKDsw02ATNU5VgWTQ0lyTuNBi3rn2IzsX+SzuR
QPwXAjmmb1Zy5UvzCPQjxhn8DpLrtQnORERzD3zqxhewPcUquLgOgYdkWeVTcBxPUcjEH/lx+P7I
P8TftxWHRoS0FCKLYaPTfvknPHd4weA9NWtvx4fJAKocQcXU56xdc0KqS8tC8dD6o1ojjTu0BLrP
V2BDSrdEtCxHaYQ60aPvbcl2WoVynodjsAtqQjBm16/652B+C2e1Gf8rMPvxychw+pk4KXg93yqH
m71EJMRqBsZBiis/qQPQ294G9ERleRAnQWORhLTOkLrY85c68klQIBxaz6KhSr1FsaR/SenVMa6J
fpbyYyX/WeWLJuKMoDvD97T+mZqQTBme3ejQ5kTzs+T4AQkl9d5IX4oc968/l0dGZgDqWGYd5XPM
0aKnvMJAObzvr3V1qutbb3zb/IfPy7JbUBBkigC9GnaRDuECE/DKcXuNIYvbkb9CuKYUjpYMS/Ch
2AV+mFEHfifIJ0Go3B2C4ZZpAlwlTzZayCeAPawJeEDWE+4WUu4xBHEDtJHG2q5CH6XeCD9Wwwkk
Z8koSBZpVmGbrS2r5qCcfVsmT54R3UCRb3Jc8CsEEnkJo8NewWxPytUEx98xzMsMV6X7bQuUnLst
JkFMvD+wYDNaWwRddbbqoRC58VwFiQkRSQxhH1ZQkh2IaC+z1kLJRZXpGlltE4DmxQq7yBupcEbz
HigfvbYvmytEvV7dccxYzgdNRPz90mZOWDyGaKXJrgP32W1CtsugGDCfza4NwRSM/3ATAhyDyD3Z
ZEmzAmFkYrzgH66xOfMzh5ibY2hgVX0xTOk/jbexAMmdGxS3dEbzMgwr56j1LVRSv2INMuuD2ISC
BavQvspQe7pElxonE2kbHE+rbqvkmMo7g1pcfS2/LcaWvF7TZvtFGsozqS9PCyloti12uDnUI8GD
YjnCZDwTlYK4s4s21tDtnPiuU5dBrSYgfMaPOHJx4pqF616P4meROfIZ7uwBBBRV/FBlmHu9wf5g
3RPWg5JvWczDasSiKH1I1TbNI8bml1Z6ED81vtnBGYfmGBORObujg97bSVaOidZfrdZa1ntod9dU
rjHauoHB+IXlwSMNX68/e+mvSl6Aw4vyOqDlCAHKDaSCCkwskMF67E4BxSDWecw+KaZwB+I/WzAb
7JpCVWUx2DbzL7MpXyP7LsSu+VlRJ9xqJ8ngl2i52ocYiKXG7XcP+D6yZ5SglAGJHTa9dcyGv6p+
0C4IeSmeLbI+p8q7cnkT0oR6nWBHRi1YWNMrkXxIvoMXEpUP3z7eIOY0wku2alC5Od8+ERS6Xa3m
Esfo54RfcPU1Fn+Y3kESfhr+S/Pwas0P8XU05tsYnyp4mNT/H0nntSO5sQXBLyJAb17be2+m54WY
HkPvPb9eUStAAiTdu9JsN1l1TGakUy51FZvZJh12EUNfTehP2TWasj2NOE5LYL9hy4WYPUvISRJ3
FMZI5IApQUhPeBPiOFWkDTtnB44L6GzmyI/UwAdyaFw2nR6eeLjWBWa5fA3TNFfegUZZ4ZDw9VW2
343G9DEtkShB7K3I02BhkFtISFFEev63DU+MaxJpyjUW13G9VYuLq+6L9OoiJHABfomVrMdV29FX
pHMggWjtDPOXQauXXxhk6Nz08VxzDlBgkW0J1qMxkb8H+4tOksydY+Iy8Ps2ic9WvwyZiL/yqbE5
AJDDWHLYtU4AqYBBEOJVMfb08j/xnQbSE/bktMfmAXgIE/Wa45kvou43MuNPHBUJzbyx0oNFUjC/
/bClj9z5M/Utp0ImPV10FVYuT4b0yScjEenT0MTF7SkLD+QvUznQ0RCBZiyjebgIATGwktHQzqPM
Cby9Zq0tkWb7pVO7kHU2SgwcwOHMGHAxF5cQJTbQVceLQqehDQw3Q7SP4c1Od/wRMQYipxZlAco6
7amGRFdS0mgziFKWzxxmZtkrpVpH9L/MZazxkLUEAbG/QYwSJCjHUXRQP8T2PkZwFhNO6m0g/6QM
HUOJ+KUonNYy/4h6TW2vQsbEAR/oHGh7rb5Zxl/AxsGvzyxZXA8sGFJC+xR0O989e9UdKxoD77lL
m2PmEv9dOjv3BfNOKFKYLLKY4CqIsi+33fvmXmtOJYOg5CeCaTqsqpKysrZnWhVME+XXnoEsdX8Q
aE5j2s0wyFHmAPkJxUgAubNxRC8pOt62UrFRYe4jDlOrETyfVNBZhfSpVdqktD564zWO5dowNSSV
xNjb6EPiGwhvDAFkS2Fuw7+Oko+OAk14alwqX8VwUO1IoJhIxPfmIHJ8XoZodFiu/ebBn2Pc1PIm
u3fnb1gMM3YsFJH1hM1SJ8Z/Dhl0CNJwkHFsTC4tSNg3A45iE3pMFh2D/cBeYDACPA0s1gQ+zPhp
1ZmpbXBJhPTSE50cv+pPcj+Eet1qH9p4UY2n8PONnFhq/Y01SzTs9MNh8in5b394dANWra2EaJuX
g4dSRR1ckQwWcFSnWO+dKxG3fbjv+7M1hNOk66Z3tnXBX4VGtHrEwTktA7gZX3oC7GmSU2JfwYUj
BsHUtwJv7f6hZoROCl7RZGk23NL6KpefDBaowxajxjBs2SGxz+SPgMt5uBvb2j4XXNEaqj08iCjX
uZilY31R5adf/djRzk/naHR3XbcMWjE59ObmTCqvvnPm3yKDtij0CWKTiYoAAF+jEZxhb89snCVu
x9q85GpaK+qmg1iORhcqFnYN7rOpwl39BWPbP8jdwYWRYrEJZBGOQGJhdx8Vnk0uKnEvMy1AorWQ
010cw93lPAPw6f2oVs/wHGMe70ZvngEJepOTjgBW2mpPSEGli9nrLbsHOT/kOe8Og3Xp26o/RufO
9LRm12LTgfXjoWTG4jL5f8TJmfQ2+nxsHeN9KNbSsGrVW4KZLSRamcACQrwhvF6omWbVC50XwE1g
XtnSmQuVx6hcBkyVjNnV2pkqajtzWPanBmvhva1uMTfr0Xeuvi2aiQLpI//VFPYYNn8VhE04B0Eo
h7ukWqNkavNtKB2AY09KzLTKKovRqnNaGsQxIAYU37sWOFNNXxjB2k1fVeNMBsdbWUyxhOC3dvmq
pDkfnCi7MpADwmuOmEF6ipkVboeJzepBdw/ik/DUV2JtsxHAJFv/YZ8F5azqXpUJf5PSy3K2rrnj
6x38E94HtMolSrUQrXfNXsKWQNhFcw25hZQfyHdr+oeFugVG+yRyX3dW1+l5mOVTJVoX+TFVabaO
4jcQBk9NRpA2Y9Gr3FmJAQ9ms8GRgbDF6r/7FRGdoplHGntinDyNIDUW0qnCs4E6XgE6PuZz32a/
MCEALRrPMducEzM4zePOdnhAki/JAJxYTeXkleiXBGasAT3K07/T6qDl11H/9JGwqWjimjsFFVoQ
6QPcW9DNKISCeqHzghf7eiZPpZEBCUEJGmhNB3yzwYsuI9Edld9cu9T4+sN5yjTZxYgUxTeFAW6V
E3B8YnN1B7U7MYx3Je9T/MT1bkg5r7yPoXioaB3FXavyMKYkTjUG0nVG1S27dbQJKOM4TAuk3mG+
trKjgSY8WBJMQdHAkhksINsbn2g78oavicysdvrl2CFwIk7ygew/VFiV++mEe4k3l7EtWrsZuAO/
2Oj6VQhX5OBDfLZOh/movNXBl5PgD2RkV4KdmUF05Wb/HPK3Ym0awDfxu1RX/bAOgvvQPZPqQ0p/
w/qdGtxC7BuGcm1xO4UucocjaircR9u6eGbMp8lj+NctKirE7n1XwC2mPuZuz4oT5EOv/LHxtKb1
bWSWRPM+6CkLnLenHLNia+gD09nPSH+1aJvk5i1nWwYOXOBp8CpNd98iFfE3MvP4UN9xcqNZ/S3s
+RhgIl1YwBHVlS+6/1OVHaXubhvzzAY4kJ3jZGVPaFbyY6T/NbI5tbESfpvI++7W3CA2kjWDAxH0
p+vPiD1H8ZFam9a5FRhbSHxguvLFc1YUSJKtpRvQN/IxVBsxHDLQSZDYQZOl+Qv0FIN42lENFM8Q
ZfkQH6p0Y+Zi490OT/EiYv0YmGNiYFagUdGB6AxvrXfIAyEpj4JNa6v/8M2M8qFBUePZqPZUPBIL
pRA32FbN9hpZTuNR1h65dNXwNkTUx8gx2C4tFOCIxjzZGcZHlr7icW9pewyFZfSRcITl9hnVDezV
JRWDri5NC4HRqa1XfX/KLZQLziLK70QgpCghaMsrmNv/W7FE2nQBnXUj5v81x5NuLETiS0T6yLyp
P+0M8KT1KWSQKEkbc4FYqiO4BKSTdMR7MGB1pmJydqFyLTvAQ6+q5LETOlGxi+T4mo8G7QptRBXW
KzX76c030dyziOHbPJsnzanPiEjZ9uZKOPnCTw33MW5fULruUoiTI3/ft0upXToti0YoGiiLc+9U
I4Gi+vm2PqKtp22Fo1+puTeE7m5tyytPXXX6JC2XmvwmHsOpTwEkbFQ7AHYXBOMF0T1jr4KwfFKi
f2FUHqqrX2r9GpOSOKTZ41ntb+Zd4e4zcgtkNjjcDUF2tS0EqWwryKN9WNU6ZMTmLVL1YhlHnBrx
OwNBIjMRZwBVeP8mm479v+6AOaR8hHGLTvMxqEtDpUihZ1g05WeC/BYsd39gUduqGxII2HCsEegi
ZWDvNM0pTe8k/hC+ttI0CpFt3/xSwiEkZbLLDxuklzhE9tsxsCCAkouGu8r0ggWzJhgZhyD55nrw
k5sF+Uf6x1yJuh3bVjRVIfNeZTnC0bp58j7nITZZDls9Ls3XwDTDgnGtlGfEU4m8SmWBU5WinbOg
iamtvQWiMWxtWnEinr2/sj0IcQBECOTafE7/rqejmIGF6csie0F4mkbgvAa2t+RldEyisFxj+STY
tr6kOTG4AK6+61IArA45InWTqV2lw9552/lJQ1otbSzyg/wDQ80kIr2TcRp0sWOt76iVkopDCGMS
Lt58KX/JBAQh33AE8QH4D7EQTABv0ADi/id3tzaVOIEMJVMkmWunZunTw/VgO01ll6JS2ZcBRCIx
E+H1R6uIj5bPczGaxx68EMrT3Fxn7c7yAb3dHaoCKAM5VZyjchWw7NcOGQ+2iwhlw4A/R7/XMBvT
GZyJdibu9WWQXZoowx0Zz8bqCUrMTd7igS5I9Ig1BltzaIl2fGoqKHF+yoh/KWiDDuM0wWItB0wi
1c4rGEOcNPPDqd689FMfsxK7bg7IGnGopnyWDaaAZdP8eZisKZYcolJRLKN0wHUrtqmpd9X4dHzn
1CvrYaEvHA+7fIZ2qJ571uP3W+b/T2cYdz+60GqU9rzsflx2YKgkZy3KuU7eds4G+nRIkhP5yZ7z
01l/4mcwYVq4hTetqnOVMWacu5SIt2KG5jH7Fn1nAzSsvYXMKiX1C46ynBNZvYZFpA6wchxeOW05
6Odeuo/AnC3tMZDT6J3RKNryXtOEk5qRiLcNRMrFUvc2zO165V43j9h5Vg7i02smHzx3nQd7i+Hh
tAQht0bBNqmzn4jre6wuhT7XtV8r/Us18Axk9izq+jMs7k78Vp2bPPHnXnMmsWE6LLRplL1ktgpC
52iia7D6lGorw7T6bJq9BrwmINGctnSBu85N7y2zAaU0/z1GGo8GyAWSxU+agRFj3flANWeIlmeA
XzhlsbKM3rxhJsXM3683OjWBVi+Nb1auMGvQGEIDEoZxc86LYH0zAmKaiyqHvACTtNdblVzi7jsg
olb96QJ1XVeXutRYKYMDEnGO1lfc7cb0ULGpjbn1RlYEuXKTryb6h2T97+pkM+ZdBfkqMZ8GesN+
BUiaR/oA5Ewrr3a2a2kfSidfALwBksUYWfQpavOtY9gYnoL9UnfLqj3W8VkGBJbtZEagDLPsmYH1
I/SY6XFWuqmALxsUX7yUyZL7OmwP7bAbK/S2MYRjXinmZjIYrANHgEkNhrAiuPjGH4cCzBRLXxFh
43q/nAYI6n5HRBo9Q10KFRc7pP7bUjOPTA87Fo+R+oI2YLCGJAaZed82ijbNuMZcMA3+4goR0bN1
WWl999Wa5FOuwayb58jz9GfMv1g/DcFbSrYqh0UHYrC/tkxQCplqFtSCjuzWSX8k95Qbi2pEjsTy
aye8riqmnWLdStzXFmf24Z+MSroxPZqmBezNRRNvVW9tSw/VICdmiVVjHeH6MlBzNLxA8RnIn9ag
mBdQ2vMYHDNGwDQJguGBz1Q4AToZWN+OHK10FwxARZfII+cQJ9KW/Gam4enWUnag4sp8b+XnZgKT
EC0CeJj8plYXtv45lnMLvfksTBbcoeik6u7Qh8eB+0VuCMihdmRRDe3uo6FizIpbVX0M1PPVxSov
Dpeopq5gByYM6SI0OmJQVUgXQ72TD2Q1h8Avp0n/anUOrPGbNb+AdteoZZDn222FE24Dvd1cM/7u
2hcJC1NcCimjPgYTuANpCbXi7FzdAX/BipBnuHJny/2z9f2IPjrvEPdxYsl+P/Hzo1otcg1xAnXX
Sg+3TnNy+h1szYHFO/x2pplR+4w8zrvqYNPIq2RMtMHRZFqfpzXyoaemraVsk+gH4cAey6U6T+bY
noVmwTtIaB1CISqgv4gWSUrY8kT4ZrT+aTFmjUBQTJHEEPo7g3XcbUdz5ZgrMz0pxT5EqiWdTDq4
HLH5wzA+leGSSOvUIdD7mVUMSJVqIfkFNCgbwAaaPyyBBHOjd0rNT4VTwHJfYl8Grhd1qpV+BN0R
SMdES/ZjsSHiGAGNV9N6zzvtbH/9+wCHK5baOfl/obuXnWvXfkF64Yohkx5pdaog70PKnC5Fy6RH
V+FnDnlxZKyclftUnK8AqUsFFplXgpOxW1gGHr2t5/8I4lwJGSDbpHggHe3Dq+Qlem5nU9Uoo2Cf
O9Y0nzfJ0a8ueSXcQuaGnFyUQk/d/a7sX2QzBMojCUbuLU4VvT6yBrFD2toZNTL0KjC2Ws80Hcey
AhCRFCYXxfGm11iUX2peGHOX2I/82cfQUy0cQ/QXMog9vm0flo5PHkmDgMXlsex1aBkYTlL+1trZ
/cbvfzq7YDqNg4aeFYsZS5USJqewUCfbyj6MPfLwGVVpxFPlLtH+4Eriv61RIbDdCNSrp2x1Gm7b
OJmEWwk9H0IZ6Lj8vJkP1oBgp2lrbhRzkzBwSBmPNczN8o58MnCE5sJL1hluN3snjtHKmSsL1jMf
9fAMm7VNe9TfYEXGEkh7g7WSxhpgHDge99QvCfM3tP5xCbL+zKJhyvkiW7uctIcZyuPWermiUYcA
xfpp7kBDluHKbrWLGjxS/EEWtju2jMEJat8QHPJmUdkPNDTI7nkdsbQ6w0UJbtClHeamqu8ecvVL
hLVwAjWUKrAEGoalwJ+S/iw1Bzl6oFed+cyZwUxFW2SlgXmqpv4Cy7iBwdyYDu7Kq2dM6vxFvbL1
g0/bvdLteRgdqdkTkBsNYmMZJYy4JVromg4eOq4IvQGeiMMVcbRh+0iEwT6+WJppAUgHqjH7iQyd
O6qJT7rxjDNeJQs5cHSM4xtCCpi+KghQFyiBtfPF4iJiDQ+ViiIZmPA/vZDPKx0dmnrBxIouL4kx
Eyw899FrQHkPQ7MCAxWhaOrKlbXXs701u9Mf2pNxngFgZFeCWYb4nGUbMQveANXQKNazTevfbCTv
kjPrXFKVPhEZhlMGksFZ9PJoylQGs+qhNBiVP2qkD96KpV3e70SVjxNV4m3jjefhHNuNNGzB1PIw
ajD14KcZ1urxSVQgXEe5Q5x9ilsykDk4oRI59zhZCPdffukydkVrbo33L5/E6NyYDPHqgMyGa/sP
2IdcF6gti0gL+Uwmg9Se+/0J3gJWVs+wpykW/wywvWzrc5Ob0dBqogwm1NETWskF3DyaZ57J1iF2
btVGZ1YmTw0+OM0zIkZ4EZ7xzHhD/PE7CgnWEz4HKJ+44dxZ1u8HfxOXdM9iJAtJqT1WFuKHpdYD
RoIdQlQN6Hm89birlWbJbxsiTZc8h3Bvx1sk6C6YA3tFwn1uXnCOTKuajdvOQyMPETzRNgEAYoOQ
ygOLDObxsnoIKya97EQykB5pDkmZ3wAT4hiVf0dxP8xq5DBiPIlEpYuWY/KRArxzqm0wbIQBWSnm
wsys2tu8OgfahkMmdxB3grDhcS3vFf5cfZtQpMvEVxa0CxvHok9DPTDQWbHa56hS2zNZHPlwyZpw
OnrsIgWYgmWEZHBeIJr/XxqtUBLx7fUQRgGp53PpgUu5LZfjDVKkh8o07a+lDq7E2wf1u3eWrXDM
sn/03mmyUPKjmWwIh8Eiid8UifptzGdi8OImM4kaX91H8bNjqQmoQFWWCrmZNHv0igYoKiHmH5Rb
Y3wIL1b4maH6tsez6Oas4CDNwqnS7j1kVh6hIA+vWI/Kynbv/SNl6CodJfdaFlvL2cnGMgyxOQPH
rAcEF5dYqLl9ZjDh8wFYgM1/r30Hzslk0RxZr3DpLyEdjsFPIXG0Zea0l/5imH7ZqmjAOSIMrnLc
e84llbd6R3YgXRy43YM8rB15JgOFGITWT9k39XvPx1BTl1blCexhNpwLsnx6/RjGexmJrX5C/BIX
9YRJgLh+Q23Ny1sUn+TT8FVHLAw8QqgEXsznae3mwleZVV8JsYMqRT+nJji0DIEB096CwtDLljUN
rNBPSscKoYd0Fb/BBpJAIi8H++kRZRpgvVQTJCxQEaMVAvSmRNs4rIxoIakPnVEAIShi8FLsLKRk
NEIWPkd/TZ7cpKYJRHnWBtxl7VP3IcK7xzBbanBcewcLBLY9BbkbgEHmiW3MDWUfzRmkvOwpRdHU
5hBlMCnABWKSxH2eYKcMhiWrMa5SJjjLJliRG6yVZ+zNPR29Xb7h8AklvH0dRa3SsiY1LkLH3Dvf
osXu1gX8jupTb7p5il3zzVvinttm2yZ7RbsL2zATWy/amv1G1cE/z8hdGetfvfhozLeH2iFDbKtU
EJgZfRjFYtDnhvkxsEwFfeerS9G2BcZFuJf0YiZ5+9I5sN5eViiPWeuAKRB1smKfO+WD4b2FNsCD
xscSmCO0eGTGokt/i+5OQRRfqXTDGu6p0PUGwV+tXAL3kfyO4fFNEnG3QLeZjr9ZS1sj5KzbkPCG
dB3yecnEUTF205pNnkwrBxeYzLJ6A5gKIiSTiMw+jVzarAGJ2mwfdMfM7MzkCGskAqCJZkdOj2SU
LGIe0r66yO4eup/QdMFYo47mlwWIVxZMYMni4FHjqxClnKbyiu0FHYoxdI5ZxkDRzkr5mUqv2rnh
YDYYPKjX1H9VQFvNGzqDRtzAAc5y9NEb3Sbl4S5H60aMBkzUtPU5LjYp0hmwxTpV9fDOKkSozoz9
kvfbkbdigXJEzyOk4SDiKHos/idiRvuQI4cdNRQt9uPwtLzgIOoNOXqz8If9gWq1WzPkn5PxMDDT
anaJtiyYMKsUnd+Vv9FzpLJou+IV2x/H2AOXnNTFRvgV2V6LiTYtvnkuQXAoIdBi7aGV67oR3GQj
XrQJPxAZI3/lzIY+q65j78sU+BFvT7HOHxDbjYb8yHUOmLNjK3tPFYHVZBFg3WoVqO7N8lR2aCzj
uI89hshhlk1VOnIThnDnCAAXKq5FtKZVcFEt0tAHJ1k7qDWvWwrlc2cDgWB04Rt7YZiOqk/xmEdz
fnnRzWl+YCOrGUsMkIvMj8sjGHcx3NSCCwEFdLG1dnKA4GZUARoCB0hWYrMQar9qfUk6Gh1W2IiW
/PUs3wXpwbCOGBeJir17bOWoZ6ZtQcsl4fm1aFagX5fBQ9IOtYs2sWOt/qnHy9RjORVghCLwGkSD
pCNFYiKn7AaTnQtDryL9aeEgqTtGclpw941LFq1MdVNI1ypDW7ExULpAjrQ3doLQR5szV8atyJlR
hdu8/R2of5PwELcowVPaUeurjDiki3VPTBBpZaLD0pSvMknByLxirj6LEK2WhSm0LT0YsJe4j9Is
vlSFXSdx2Gv0YKxdOpyR4bY0QUrlJR/iLOu8W2nYh0oK/5qy+CS5hLvKS/WZISmncRSuI2rFJJX/
NN05+cn4SGQAVKUCpIF5vhqiH/Olbc1FXOZr4p4PirUa9OzdjZ8daZI2X67Wk8vlSQcTlvyYmc8q
AY/mt0ubeY5feNsMxn2YJPuSSjKQG1aqyh29+LTBxQ8mprvYKEnBriItxP+WRuRuYLIsoF+4467z
VS5TbCCFvnJYpjQtD1wZcWgOC1rrBfr/qRpo+73fN4dWbg6Woyy93L50aiKzcGk4f+c52kDNl9DN
YAhto4vfj0tJ0cGNOks5otyU+qPKLhJJhp05kImsRVubi54+S7A2O86aUq5/bD1k1WCdLUfsdugl
YvLPEb456MaGJFtbAX5RIH/IzH2mTmZ+KVRIsQMsOrMHvtjPwwyajDUssxGdC9mzro30CrSk65XL
fGQDzCqqVt8cxlLbrZSEzEFt2HSytI/9dJe3AcFh4ypGJtggfFA87k22CEPSkb3m8FIh/VGTRZNr
y4aeswDwGuj0xll0GhP73jpYPVrTOOVjt/fDfGl4gH3RI1uxMusLEZuT09CNaA1jhI/S3gw2esIT
QYWV4HujBXOSjxj3Se/1Bw9TELTNnQFDQI6KeW3BFIX7KNYYWaicKwcMGxllxBMvIl6jwC92HY8G
hQkAPZVMy2IZZhbGM7BEoO3hFi9aG5AW64tRIbleiIBKsmgUbkoFz7fd7hT9S5LfI0CVXJw9P4oF
wMYigqCCp1Wx9GRi6lJR6FyAEZUSS1uQji/3R5QlMbIVg71+fwp9puWslkLUhr5Bm4QyMLJZlBus
/aA2srfQmRvr4cGJP3L6qsGhcyZooz9INfoHgiFHEzoNaK0ao7PBQNVkTTyM6MRqmM9JNAsbOpwe
vCtr9TzRpyrZFDa4sIE7W6XccL4ctEsF6WAKUsIOgYL47+h0WLnzcin2m7yZ+5EyMTBccQJ7Mr0x
nWYwLtxxO8SvYqwW/KBzYjbnsYG8bqTQbX/0mpkSY5LwaFs7N9imuD4YplIpz5AmaRW7dc4PC79C
L7pR/+YbK0shA4zNJbH1VISf7Xih6E6iR47HtyGDLLAQ2TGbQIYWSN3M85NlRbqDzScS4/WIyQCY
uAzKXNkO8dhZCBGGtQ7AzUvmFdpOnUGIlMh3JooNx6L4eEfBtSEKQYKBb6GutnQ+NrTz4ocLaGjj
jPNBe7ZkGHVCfsm/MDcpVUL6UCFpiUkbZDFGosngIXnH7jFQUzXw9gbs11zXbTbzOmmuBuht3X6R
IsEb8QpY6Sr3WT9WjNdoKhFm50gUgoGqBDSQip49VQCmYqJMgEC1olLjUSqRa6EXgCCA5qHlM9fT
lQbUK3ejnV4q86Qc6DZo4BgMzgvzWubswYLfDPCxyQxD5QkXdC+jTmYj69xMREA69NEVHyCHO/jC
crgENZ0xnYhiMXZDZpqRnOEgdcjRrltQ7CwIxj71Mvqr+k9PvmysxIJOUanMg1lWioqV/b0SP8sW
5Ky2heF1g1xf0QkDBKJETL+lgEkxI3Kl4xJjop1XlIYWOrB+qOYeuL36q062FgC0nnlXxW5O5tbO
+Fk1QCSabK26Vp7YYY2yIpxixsLVlPGm1CUq2s9WefseLNGEj/nc2aSY0kpWc7XHFjISDtCp27j8
qE1cYawRuvrduc+2Pzj+PXaOufbI1H0VfCjFC2iFXd6leM/Dr9FeKj1VikHDwpgfaUKuUg9WYAbo
P2pagp6/z/pFU+lcGUgoenfjtC7rqR+9AwPc/TaI1sQEVcxE5PARc8/kFg8QfspzypeSRKe+YKOv
fqU2s4dYuecheFeYI1gtZiEkBTfFbJARSoBsI4Mi3svfgmrBMtMw9wpEqcECdjxwi97THFFfwHf3
HruTZX4mqKHj0Z0L84ejB+hK3gZElT9fvTWNAtmCmZvPMBZiUo3LMQi+goqpPZFQRBukf12DeNJE
7aC8KowGOeAQ5VeJ/mymUvlnigw0pJm7yckblwJXAOmQZyk6KiVMr1eAqlqY8NRLEIJdx7ynlNks
UgGzJZP1iCO0+Gr1u9nf+CQ6vCCsjEHLRRKBXME0NTa9fPbyW0KQLvCjcEsErGKSI8QbyNabxKNs
PTAekv1lwmY2OinRsYWoNWnUD1mh/ZcWPgvBmO8I+IVFH6fhUCuqpYGebdCmSeBObTYBNVWoX8CP
lgkRkXI4YhhIZT4LHJU12wLD/uAfIfTD+mR+JZwyfUbVYi81Hvp/UuwYrR8mc40bu7H9heaZ25R+
17Dymc8ozoVkG8UVeyWIkf2n2wo0YDyp2QOrDBVoChEME4rIQps/vYEkAjdb9VmxisqZyA+hEbHY
uCOrODKqkiLCVA46MWy0GcmKvDeo0SCWJ1ZC/9DtybkZkFB2i2yDz3FMFrCZRcWu3vmVUjYvhpMZ
7rzgIoHXQ9PebGXci7h69GydOXD77nH5M4J7lcB+NowpDOUmHvIk/yyxpXj8yJnT86dEsi4EEfbh
RMgGTJ1iutwwGVch6iB0FSrdUyyD0g9QqOt3LSxmWnvS3WyhKRdJv0ukS2rqW3FvZvJWvBer8tFM
/x09lY8T3KRsRwqVo3uq+6/ceKXlobE8+EcGQRu0h78aJ0h2DlKi3v5U/6CTSCpeyzT5la27ar2r
fqu6xxz4jLVNEcIoGtPF37jMF4P6iKKdFK4LPt/Km2uBvTA1NBHKX8vw233COgMKW7pbPsvA3jFN
YG3HMqbeys6OKB5895W9LbFbJtdCXLPBl07fN2g3JX8lCSLbP37PzrDL9CtvyDB+ZFyz6fDdIeRL
ik9Av3F0RWE4wsWUD7pdEdBNWrK6tvp7RR2QkH5YafreZpHCzL9WOBFfMtdPiLO9dE5yw4xq7xYX
s/lOi1XR2xh86VsCTHyExqcj1z6bqSK/q77FG3NPs+cwgIPqrkZ9ERWCIqPFXWTYN5VTGiUz09+p
yqU1rjUzlBhu8aU1STfb2AvVO4TtRaV4H7ZhQS93ICGdX1vY6w60xXjymY+46lWzX2WuTA3u1Dg6
Ymhjn+jI7AKPJadXeR387yT5UpIVO81GvyTou2nWjfGo1msceJq6lUkLUcKtKw+YapdF8wxkxI67
ODrZ2cZyLz6DN6h2nbstWVW2h7xY6BXwhU1jXLQGkaV8H81bh35BSQ9Q0EtaRltheFMdMww7fPCu
8qzTTZXvY+UVjAe5v+ocBE1w55FROAbwPxfOr+oYO2VEzMaNKX47Gr1olb5b1rpWdGNoAoY98P6k
9sFYXhn2QcjidJKDRaAk87SdybIO8yJLFA/DIbPLLrvlyo14IQSwRzPEgoTvcDxJYCHF0uJm2uua
YZC+i/H6hovcYV1h7NhtD81Hwka+w/FDZyv0rtSN0dI1jvxFGZ1k52YyirUNRpQpJzrShPhklHfL
PPglzKGzX2wTHxX/uh+RRK6A69n+yUe+SGSEox1Dw565MlX4kkuOtbiF6reHlt91ZzN+A3aI+Uaz
Bl0eWS59Tq3F6dleCcLO098YvmbxE3H9JXvfC+YNigXbt2aK+3D1VVuiQVkUWJacL6l8D97XGD5N
G2+qtHOSE93BbEkF4sM2LjlLM+0n566x8WD1qGmqDC1PF84DtluZ92X05ENT6pGGg7Yziw+DT049
HWjE+sFXviL/kbVP07znAwuYeZnOMQO5w7Zud2r8qbOdT4+efzH4d5CyzUBBbfZ6e5O5V8JvDsfK
mKkenoRpwFoKjF59zPU9A5aKSTEGQmSmCBK+EhSUtntxWKBV7iVUqJ/gbqhX1f2R+QKyO09EkVz0
hi/0L2dWhoiRr15DpAvmttnoCMs9ntqT3W8990uvNrnCfCz7HLzvWl4aHePvfN/1h5C4mHYdhkd4
xjTwdrciow5zNQd89CvepuZUNXtP3anlBz22DNEzDJ8S/E3KKF37bptHKC8LVJOsNZxtnLEhXgfq
g2c1zr+rco0sr7fJHE0mGRIkgiVwkpBqzPDkEWC2UcDaKecC52TCWdzChgRnC6l9asJ5TqCHMQqd
URbmtjcNbZtZ1a94wcTwIK+ZFe5DY5sqS462Rn/kZACgXzSSv5I1fkDGJB3gFCUKaB1+slzZEIbs
SWvZZNqFIpXTxO42VfvCB1GPzLg2rrJjeOjgqg69D5UZNxXwpOqwCvPn2OuzJkymdNRkqq7thsBR
7VcXgQrUNB3avgh+rWwLlT0nqmWd7fRiMFjIN354E20aP2xbvulSPXjuNmNYURi1KEatkrwMF/XV
Lo1/NRxJLePfAGOhEdy64YP2LqP8CU9hciaoLXUXRSFMD4nHVntnR1c9/m0U1vvyq9e/c+O7yP4K
BP3pVOlIFdz43Y8Z9VMMrqI/bKQfkXmY0Ie15VVXn3DBKqoQiWG+f8Gwyhj9U5MRbuIlJUsqXrv2
JqnXbgXKbKkQ6GMBr1r2I9nwlzq62jbD7g/fOcSPktwFqIoyjDskdlTy6V/sXBuUvvk3tyi/+c67
ZHBwANUIxiwk41POVCRgmbjjxzXNBVADQihN3jgKuwkvjV88eQdi7ShhzMoeA3O9eKUaqyElHPUW
eDsLJjQ1Srkp+YuCLN35XccaW+3/4+i8tlw1tij6RYxBkXk9yqHVQR3U/cLoCEUOBRR8vSd+OPa1
fe3WkQTU3mutuXgcc/5owY1jwqUbHTIZn05DIgGFBj3qHwoe9A2LliC543+k/nPKgoj7xOTjXDm4
9EviTlM1sA/jYE+kKLgx5nGNjNLxQOCSmbDCS/+2d+pp40wpfpDwYyjmt9CzXmuzZcmEWGnNn0E0
LKzDx4CHgIXDuS/Ky8Sv/KJeM7Zu0nfuBpvY6BiADUqPnW1zyVaYOb6j1uUEMR3cDEZcqItDETQn
T3M2qKtzhIu+CFCJA2B6BqZvrAAaVGWVtw+eHz2c6744966/pLE2iVm6+He8h9R3cM7Rb8UvwbyX
QgpQ0rL2eba3i+6kR/s8GhkZun9zEG3nqd4aLClDPwVhiIsygRCS3HTEiOITBsRbQKJ157pqVwyU
ULQ19dWuWNfDEwSy/ewnFxHFj13QPyoNgSOcGLnPqrjGQKWHTxXOl4HDkUoACWTmpudo2tf62MgP
E8dAMXGuhe/UW7tS5ncFlexNiTfFxThMqZs33Efc6wXDujlcCQjU/v0U633Bak8lQESwWk2IOjYM
oFR9mtXjYt+VpGAyWuPKzPrXICIa1nPWTnDAprcsLUnuzOceD4fQhCbVOZxfZB6v55JqpIpGHvq8
MmdambXClTwduuxrIBXGyiajU4Ko356PclvlBFWiJRpXfcfAkBlHa+Ir2Z/LMoROUKhWFva6eJfx
g4qKkloG3QmIOkHitWNh7AJcbwzTNqS/zKPyy2U0dDmM1RgdfYvUMraKjr6ZoQHK72/oZuZ+xAfN
Ltbi3Bhp0BNRM6PhUkCkxuFqGsT/+pz7TueNT4TchuLJaOddJWkq6+OzLaZj0PVX8olzpc/YM89m
PnFBifuyVI8MwDuHljqSNaRGIUVoeurhJ1Tpk0m3XxMYb/k0Xg31qwO5H333BbyuG0xPVpyfhjre
O/RoKYK9KrfPjdM+G036a+TUXXmLvbcbz+GLr+vPZqSm1xu/0q681oLvDudSYv5j0D+Mhr6MQlxK
b74kGRZj7pIqoWYPJSz0lpiwPX138J16mo0WD765wfhQ0oKUN/ln19bcRJAtNJUMHGiCawgZTDOi
Y5kbwicBTaxxEclhLfulvKkG6egO0NknG4KNMIoPml4J969HmT1PifmX2zbgr2y4dOGfFuN1CJzH
ynEh0Q5rz5n3I83fpTuuQ1PfkzDDFWFCG7MdjHgcLwZedDG4aAq4oCssoK7M1hHf6dEzwM/67zge
SPIUn3Z0Bi6DuuUuFhgHMmYXUt0k4JUYb5ZsrpTawIS2z0XcXPuQ8FnhWLdqyoaTdQ91n6dpU93i
cW6JUX9rY/rRI8UoGBQPDdi5M4/MkK18yPow7/t/bbMcNzDp5BXlbE0WyHMUzS++LOhumOQjBYgY
mwznX0Wrb6JIxI3cQcuGgl0bvVUQy6GSZgeH5uq0+5TTy2qukWoctz3W6c2mpCrEWA94gL4WuQ+s
ZO/M0dEO2kM7Qe6FtoLlU9XpyWKk7XNcX/hPigC5PSiOc+LSbjRC63P2HnSK0LwbaJuKbNJ3MEhq
5BHcVbxDu6CTh2pM13NN0l61j+ZEcDxNAJ/EK5IlB98ez14MK9801lHivUugXHlUrOTIdUb3rTl2
u9brqcwkIdwNTGHpWTKwTbI6gtV5EhS48+XfzD6RZEdgQ31unH4/9USfevMo0jc98OUWrXiae/1u
Jh09H4zaaXJvCvHdYNItT0EU4SwEItzoTZP3h8UKwFq+501j70j3GgB5nX16MeK6g96Rtg9x3R4H
OX/PNCRwjT+EjnfQPc/KBcHm8YR26nU5DMSVyMbjhhHFfNcZfN7ufHYS8+TG1qn3oXtI6PocEHzU
fSf9GKFd5TCWCmwqycQZ24P0M577Or00qTyOICe1wHILGoHoYFRPd5plY+KqvT31WyOG1uRWuxRC
QKHCC1MN+axDbDSX5S8HQKlDndIiPCJxyIvbR/cKTb7V8yYPDJZ8+tClHR4hdZyRAAO2ng0ofCrj
t0CVqCIV3kqB2s9j8WC1gHXuk+qYJ9vIvlCfzB8T5wD/YegfrIoxmj2LutAF2oI9kvK71vjzwJ1P
4U9nv7XLGFl8VsbOj261+eK7j2RrRPKspWAJDNAiOrfsv9vmS7KOirOBJTuLLe9dtd46Z3kwPSTc
xxJYk40wVj6kjjARcFYRMCFlEQM2BQmK8IH8bB8eR27ssfzo7YcFXu9G7FDMo0PKayhfl81mHD6F
zAs2aA3dPQxqeUEOm9GG5tWuBX/mf8bcbBW7cxR2Buykp+cQloktHxXpMU5FasLffkd7Fpl8zkHn
hOKJGHC204Agzrad8cEPoXsheQ3K55oHT03e1qdmV61CHpJOF2ImPxfTo99senM/M85y8lU0bDvt
ayb2fBxdfjSiexF/ts6fZWMvf/adz8a5ejazK/ReE+eufbXkD9/3IoZ4/VGAtYz9N5hu5I7mDs/Y
eSsXktxdBZSwSeQaRH+v2Zaxm/e22MYJwZhIxFl20bi83AT6OIuCkgCD4dPG0tf0/nGBh8Y/r4dL
SB5FQeFQPrR1otkjrbpzfks9Nkh//EZYAYUG69ij9TKAjrR4jAV3Rv5csTsOBgIhklzcCLK5W/LR
t46yUYsDEg/rZtm1sRV25y8bEGbNRo3KHocaHyP48DPMaOhFRYzFKWpXX2miuS1n66TyNjlFPC3y
nGfkdFSHm+hB2whyWbiXU08YD084by6+UhoXuIrQc7Qqd26Ub1O1JGfbrcf+OhiYF6YD1g8a0RCI
6ebISPDa0Q3UMq0PIGFLIMXxEWyyZsMepTZeJLWKPQo0iL2HT2PwmxQ8FE3UMMg7DqtkN9aITi+8
/elWYm7rqc+q9iJ/NKyXKC3QKD6L9Ne0bqJnoHiI9IFu3XCbcqsIvEsafNQucKD425keguKe3AkS
Igf5uYZKLL8WtJtFpK2/0/1DiQYzIV/9P28zyQXFeyz/jeK1BPY3My0NcBDy5rWMSX3fOEYVwU9s
vnkWPJGXjFu1uPYDKowi0+8VjEhYzcdXzz/7fAxJ1J084ydX1Am/JtnjzNhMUcZsv3B1BMEpMR7l
/BzDpmaBklufGaJDPN/iivgrnGpUfe40q9RzVzxQ2ZmjPBs3yqAwo1+TgnSTASXkphFlA4x9XI7h
Z1+Z2zkTZLieW3wybf6raWcZBDdd+ecWLsIf0vdkEORcGQ5FVexI6/wZH7zC8eJ6H2nOS5tjIJr0
WbGU7X8zH8I91g7kTOIumOnXUuVrNLxt5YVPk8p3y1epT5rNwiBTYhNz1lhWb11Q790YD6OG8CUG
+mAhoWa4TzHGWpvZSjZslQjLJMR4iP9Z5SasrUNo0DqIn1d7PFJFv57c6JiwbYpG56SzeuOhp9YG
QDN6UL2QlaQzblMewSNEXCfVNIHw97olhn8UjXk3xuOjRo3LXS4Wws8FDZ46yQ7MzLQX0eU0BEjW
1zjlfjk7F+nUe4F9w4hwzXPE8EWyDcxiy6umc7zcVi1n5bHZlam3mYMc44t4ryWsk0ZTHA75LthN
o3uJW7JaVYICshggkGTilxiqRZBh1GPtO+L+4HiwruN0o5qrm2S0MtJql+C5kdtkRuUjrhy5OOww
+OYM0KZpQBvMtha/hVRzhdvRqSnvZVCeiUCDHGmMrTeHr/yrI3RPSkXJnHqr2cQVYMEFsSBiNRns
a2quIIW4DlQ4QAgFQKbZwg+suQFjj8wRjKoRqY0ITp1v4BatOrhg7rJ6Vs264ojD2SxRZ00DTFqO
FyXnTYHLo0wh38Wo/4NYj2rajGN0NNgA4c0VwKVafp4e/b0E4enm/S6YfKCeSOy2ed+zS5ujYhOu
WvpLnMjZGMG0mUL61ZmyPSCVDDgbtx7300jsBUeGCuV2AB1pYnWVvoV5aSaFc+d5ONfRvitQb7EK
dg2bIFYWU/CSivRYNMGeuaQ3q7XfU/1m+LeuC9cmi0nO6fyiqIKvSbrXc3dMAvo/V7Nx9hjoPI5V
GeLjxA4kBPxjcpaMKU7/HdkEOThOxiWi/Gdkb2bN1inT65FcbOajDxFUDCVxuOGrgUlT30OmDdDg
bG9VLRJ11mMsRt+loi3Jbn5DQfGHRNyfSIr6/b3Tv3moRFV06LynzP12jI+BmT8zOc2Ixza7pmR3
CeefXJFt7cckvourDJVwHnhN3aV2jWeZtgf2M9Umo4m67OTdMhrW9bwOyetoSlKqJxugzLDN0/sB
pEIu3y393IovP7+zh1+33Gv5Zhrb1H4OaPAsd5n50LbfRXBY1u5TNR5MJjnbOKfjGoR5JF4jiMHN
o9tnm4JmFdF8Z2hmUmG4Cz57cV5CRzG4dBygZvBVjjjCn0IUDReXYeQslpN4pfpqE/qUrr8ntrsa
WeVlaHOj+20u2UwCTFun6I/SIDcnOVC+huZLZ4gVfwJ4DyvC3TkhniViCe5jU5JBLE6eoHsBdxxj
oAd9kiOJJ0gImh3lRTSFt1QYo4ItP6YoCE/4E/JkyICxbLz3UuI/twd61q92+DClMPY5XCpg3yQQ
USCwYple8dOjjQu7OyhuoUbmIs3LbY4aOZA1Mi6dwOM3qmPc0sKSwjaIYxa4cPdhRVaQMVpLrVvy
e45GDvNeSp6HXdijv3c7Uc47HdqbUZt4U/W2rrurYX9E3KZ9Fq9gymU4ruwwxf3V7cLG3g5etLYj
uRXKWQ9ZsB3qBk/2hz0xlsDFCcNLJ18iK/k3hw955WPV96F86m1L9sAMIm6qNrmH/Fv1BN4yXj5S
nu44B4JWd0bKfKilzu+rzHlgNWxOOW/4ctQg7kHH3hhSnIKLuMFGipILbhJWPd0kDNYlPpcimXZF
xNI+fi+xO6XYKmLnzcIrjMuqof1sbqr9pELwKO5GZ/CZcFvImX7HSVPYjvmesGvd0G1GowY9vYWF
aasksI5yVSHDh9weB5PNtMKF8qc5gY60Hi33kxRutUb7Jf+2yOztMPEUflUoRGWAzOLOm26KVrru
qP0jSMmLU4Qtejomc1RniaPFOlk5lzLHa2OVWPwNHnWMortMvtYp7jeCHBzvlHEaBnBCPzUKWWUR
vCn+LMXRW7zPfU95UrzGabYsVOvt0Pr/HCbwWVNdZ8h97c8bnln0Ap0V3G6PptE67s/tGJyCjoiF
1e8kxRlTATrUqQXiBjpMfh6yhCaofuAhMN+DnHvHClKwdXYn61iJ8s7yu3vJC2ciblNmPd/tHnLH
+ZyK5q4GCjaLe0fAhvG5NP5ZDbmI5UHv5sZ27nnMdKxKWn3Jx35X9/Qq5eISh8m1GcTrkjyyJSZH
K5WnIOeiMGtiIVTUW5flChCptR8m84f+7ruoisGZBfvWnLjQFIwvD8yavHgC6l3VHMfZe5iduyhM
vuasukYspgqje2Nfx+a5gsSvQEpE/Q/IxkR117xycFAAnOOnGmL6XhaDveovWQhfKV14Ae0lpr46
fwl7IFshvuX8pQjTjU8sKkv1a191YE44rYy3HGhLZziHfEIjxxGFrYpwYTZtq7i7t5Iak3renbiA
zoPw8Jk43NOwJLviXWDEWGIGRvtu+mhX7gjpdj6JOjuwSMWBhWk9bB+kx6zp8gSb2vauZRCVKV12
Xn4bnBZzRmz/dEGzdeP4zYnd10iMTxFaXGg+UwDwlPMmTQaorZB92j+5szzuKwHDIwWv3yOeBuWw
Jcu9kzuRA0uzndnyqqv24orle8CxsxTPVYgZRkwvoUGdi7YYm2qZv/lzugscTsae8zfG1cHMm60Y
5bYdoydd+a/82GvmxBcbR1TcYBYc8W4aOay6gsO+5433YUhMr+coj+L12MqOuw6u35jAYVtDXsTK
ndjfSUdzWEtvkG+c6zzYBvUjDP91QB9ExsWWonN2TXf2oWIxqS+qWf0U4x6fUNHsviFL/GTP+mFO
iYoR5zNaXOQL3jShTB4DEcv4NAd2gkQ58IQTlryrhvmGFY7z+XTHNx9v4s0k7pyz3kS23Ey0yPcu
w9zsXzMMFKaVgnPN7shRbwOAil55LeJiR7LciKebwqSQJs4WjytCL73yUfs8s8bvY6ovLes8ZeGd
q9jE9WyJq1M0Uxg+wjCFruiBFfU0xh+b22Jjf80Mc4JwVjSaf62Zb8To7tPBPk2Z/ZLH5tbt3UNd
o3rS0QroH+fBtpDxs1Dqgg/iL66ctZ2og4Ib74/bga/bQIU6jPZcJYcGp0iCNyulXSyz8u3sqq9E
BdvRf8Litx6a/NJytpHVeQpLBCIED7ayMMsPPlGuyY1ZhxYP1UA3QRO9TLo01hxI7kfvLEJBZbwE
/CMY2themV7PkZkuaXzRti4uQdo96mpPjSwcSR0Zl6IEEmpjSPkKAr23uX7ngqQh8A2JahxQjZvx
sC9nLC6zODcjsbjexMjrnshhv7m9/6f/fIpNrYB9lHOHMiqgX7DhWznBfTt6T9MS31Tu77Jds7Lo
ZKEvNEnz0Mz+2YzMS2VORDGnndKAuDyasavhYTEPNExVozHDhC4fghK6XgmSygmMre11e1F3D/EI
lIFwtghztWUY+dcBDBBxBKTQh8pobxVoAjENJ3DCvT+vByd4q1qioBH6TZV1K3YSON/mTXApS2zX
AefVmHACuZXMwRel6muIU00WuA3wFto3d2i3ms4DnlbIfam3yoL+OKBBw7AXUwa2JqT0nBRHFqKI
99FT3zBFpP24borprJGEaHz/bBQ9cd0pKIu9G3ZnWw+H3IbOzM5ycNNzm2DN7ClzD+4aTUbvLBL8
SSX61ehSkFMflAHVl4eOIXH9eOzxlbWiT70g11fxEKTzoEYuUL26RK85hsV0+u7rYltP4QqUnK3V
vpirbYZ3apIOVVcBbAEbzIS1Glpva5rDtga/Xrl88AVaV9TtTAfzS6XXBQT+Qu8YJg8drbuKHb9H
zXfHRE4O89xQTGUylTUEFqrs3Qed2BEAAmMafDQBFPebkVZMUngjBI7kOFnzEW9l7rH9K9bREpzE
8dd0CtzCu6abIVpTPR+S11NQaicw48upu2axSXPUyCDqslVwF+ICqTrJnsReLGuYsJtP1eLKwr4l
GWpt2llLSWKjhu04swZDmZcEbAXDUUF/9ZyQoB7S7Ztvw9UxeWCrEOZNQ3QQ+yomSc4MVKZ8D+25
ROgOko8p/erm27CsiAowhh5BH3h+/DY/S6NfVxxyeXSR0qvQG6ttYBPr9E4mMpRsA/YzLNxNF3f2
syWTvSEeLY+mvlYqaNocEBNb0LLTW/Q+F0vZIBUNVT+TQwiZwIQD66s26uFQdiT6QokNyO2BWHuw
9nV189sgWTs25/XkrZi9LztV7zlImLUw5dqfCfwqq+Hnp/GHbaUcvUpxL1s6fvwgw1EawD8ZDV4t
4CMrw8zROdaj1wA5KwKWNRWguYbfQpW5HAN9DNmlmUGiKeqLaNRDBwkybiSm3b70t0qdjYhHmOXo
YOUXuDwNClWHeVFVcr5kiQMvZZZBvS2pH7FzYe0luJOwqbmrCUzfQYYPM3XKFL2YY6d2RbL3ePjQ
hsphEsJvFGfULWKt0t7os9rO1p0fdeeKcKHlOzR3EmU2fOerGX1QrZoixyh/Fj6dFUbWfwPtWw+5
t82EtQkswsosmFYBA0IpsQ14P96wwEGkPHMlLRRkD6BtHe2tBB4X51+izXTSByFmWPmh/PI+q43n
zHEB7cTM/NU5GdU5dZt9Ptacoj2MBN08nQPyW0k+HHhjxTYtOPM4+iFQ/jUtIwgdVjSAokuvYZI8
+qLYZAVZ/dmzGdWViVyCOYDMP6BJjICjgZ1BBJTF6QU9SvGA9OCHxNI/xGSaLUFio1HBXZGBw1Kg
7E0KN0aLtbXlJrgClz+UZYpk6gMoiDXPEBNTr5sGx7ZHVk3qq6XdP9t7pJEDOKPhUv0TP8wm3PHU
exuosbU86P688vSqrAIek/7UBZUJKMnVrnQgo9kJX5K4ebbTmhiKq3dOzsVld+PJ8Ad7F5YnqdLi
VPTRLvBZIxc+M1acm+NeF/G5qUGvSBlhG18HPDdXOobzmZpA8cucQrA5z7diSgB9SBvwezRsVEtO
MWBTvbInp9+1XEXN0njktl9x72ebOJkXD3qxz9yFXgP9UVvzvJ5mMpre4nKil0v0ctyq0tCboNY/
Y1N8K4tKDk90jOhs8S3W9Gb60tL6fcjngEKu3P6NwFI2HmJ1H6HZ2l1xNBtMYj77wyZo7kTWIKr3
0HBlBqAr8xW0MJIUAYLAyn7lCP0Tq4oESzZjbxCf5YhFe6zXacnurY3d766ux00LEtJ0eZt6+Foj
pBIx07lYUE/RFbkF9ybDOxqiv3vpO+nk59nvLYLqBfMTRWjmjMw9iejdxQhQzfF3W+BozWya6lLM
22FR3Ooh9fa2jM5lhZDmAc9qJsCLre/tIySW9VAy0NmOczUhzKH17QTdorUPWJ812ryvlfmLc2PO
n5sZ49AUg1/UcrY5D8+XYGSn0w0j6VrBWYhKoUJ+ujmM1jF6HiyYuQnypqgwWQ4i3uiEUg+D695R
3ldqDae0pYmgnF2qFAlOWM3fGEV/k2AfoDkXyBrzXJMxluIcKGMJK9m/dIxaa9/Ejh+aHxHbHq2x
9KSWtXamxU1tEVyWdnhsbHDnwvDfQ7h5A0SazrlmAcOE7Ua/3GsKHlgsKronl6yJGKYfYTcGaBPq
BaFmWT6oCB5geWTOKCI5Z5LwZey4Mkr9kXrEjNOZXljh+HdV/ZyxnvLSQWD55uNwfNZ/xq7iVPwv
8L2VXcWA+E2qhY2WkjVhlNE5JqZmQ5QLFhbbXBVIPvl4G8Jm4wKzigqDgQ3vdB9bnGwqRfZ2qPFU
dA2nhacwq06+A+i6o4Y7zSQomwH3bFT5eJHGrS4dBM0pBTwx22cdQLew6uTedd6lDQ4gikCORouv
O6A2AkJCCopaOLwbDQQM39dPyq7PtmOZ62amzBR1q/Oh2FhIwAFDf543b8i090VQAQWOjIMFUjvs
nVPFO86dk51Tl0fXgS8PzE+orIZNgsPtmvXsr3XECd4z0M9KeWcZzkylymPz/zvROOnGau1j1rM3
6lrK0nqFycM1HhpsdTnHLvanZBb6gniXZrbxA7fHD/rUsGPIMc8QYespenHJHo4N2fflJJQp9zXs
MHeGw0HENblT7O9tzNZLtOopF4R9OovDStHOMJnA9WC6Ek717iQxKpqOCdVlkjGqhfpF6dA0q4Mt
O3tdGtzZG1J17hTRiM3qxSix3ozBR9phUtRmiVTvOg0ekLthphDECkLW8gbEOSzI8UAK0YTWvbyP
lNCvPVxgndc+dfh94CyhLDlhdSujFhXMZkGXPLS++Ys4cA3aloLFcEu1L+b9cCzwg5Ki8zzu7r7A
ORj58V6i5FQdPWRZQbWDbPsj1yVhxYRAWrcQdbQFBQMu4JSWuJuHMFjjAHjJTXUWygVbRCUI9+qj
g/mXYe1WcpmijmWrRNL1UXdmuzFNaoaV/HEHWgsmq2HmA8eL+tasWvbFjeHuueJQyjRf9UiDIR/Q
/fM0RnYg0GRVxqbKfP65I/Dw4XtrJuqMwvYbWy2b1Q6OYwYpN6my18FiS2t4ZAxd5ic/jrD0shsa
uHzY0Tw5eZmvB8KvHMCr1TgSLArTPkaNEFcwopUvzZXbhjkFxewVS7ppcSzipE5Z1DdWTb2lCAFI
zMOGjOEUFeZa9T9uGXEIdIaby12q6eDY9Og8butcS0z+g10CKp8GbzOpChZC8BhrfykYn6ENDKjV
OZaNpDNvqc3JyBFjhhEaZ16Po5Zz97yxSnUjOJc5KdQHL360687hRoZ9KUv8k9ej/kZIY/2ctSu+
pISyh0tqstK2XJfctuWC2cqP1DAQNkTQGozuTlvuTzSjPwzurzF1JnqrZvufsyZzPHdf54dihCCv
uu/awKAyhwtjn0mlN2+YX2d0QDfMd4YXvHFggBon+SY6BWW5hnwR2RSy3MPONNXhRbaPudksHSCA
oZKe3NA46Oca9oCToXSTIqd2yErn1dOsspzMZ0SM0MFG68rkxQ3seO/Z7CzlEHq7tMsRtQYyEGHj
HCIeqWcDalxepO926T5MrUnddfOTdDwyjcziv6G+ZFW7fNNmqCPypS7FdG7Lh7iK+DRM9jS9hq3m
BxClGFmHuCJcZcVUZBKTMCWCyFxK9oGgMHUVU+sLV0BMDbcDajODmQVb1p1Gy3npogIQj0O2V5Zm
uZwV+d6gwKd9V5Nf1GTSp+rDT5cSxgKdwSJDAXGXdboZP9lW/YbuMnkc54wUDs/QuiwUo8c8sCNS
A+LZith3Npm+JENArUxkO5thzO6yVrG2CuS9lWmyWJy7YonukLcd8Iy+pwiG/XRtftBFIVeVZ9Vc
l5pU1dj+EF7EHTsTNTIje5P5iTpGufdYK/VZDRmbNtx7uw5bw9B7TGXae/B9LMRjVRGLYgwJ80Ds
op4TnMm2ream7lR0+Ko0XnYbBuWrKlgeo4DvdChf3T758W01bc32PGdEhHoOyv88BGYmHEBTyuWK
ZBlQ9AyTrboz5vpeGz7pVjsL1lZKIVsEXaRjQkyjgh3RSKjJ7tgwZCEe3Ono2YrGHhGybwnM+8zk
AG/H8FZLBug2xx1JODCSJdJe3O9pw1lntgHJRTD39ha1ymO6qrFpr4S2v7TdI5MSNAhnxkwjtTd1
NxzBtX9aSUjQukWCysqQ/TAPFKJDjs34qRYrXEv3gBPXJvBA7zly8HfLJPgXdAGRwHou1paxKf3p
NiRfRlO8l0bzrlKWBVFIkqWS3S1IYsJtio8/7pwX4T6nJXRvaK/UBfrcj0a1EZn1N3N05TLmiZAa
7Sqh7VRpGIaZskOsNMUul9W+6DpIh6QMiH5WBhk4MxTbiS5pIo//ugT6RnRXjy3cVticyz8fK46J
2Awp7TiPSzGectiUZxjz1qCloxCab1cbh3RxWiSLNzmJSOu4y/l6ZqtcLwH3vus+qFz/9vEwmXNw
EkO+Hnu3xa/GYYT1yrofqLAMKk7I0yiuOkYgp8Wd3cG34wYCuBavrgi/vEJTSzhRSplILEAsJOFi
UG0rlyMve0REJnoHfHHfBfYHTsqvem6untlvU/ZLq3x8NOxhcUd2oAGrt1KDMEjQtbp4xjaQL3Og
JiBtC/q6FcwUqXY94AbcJd0IbrJISZJ44zaMYXlM0qA2vEeA9UEt9daZJrcRRGWTMvolAyO0lSAX
d6mCtiawmjgHK619kihlsSkN3l4/JdecBc5eGDxFxtHStM/G+6APMFybNjmpINjONck4TF83XZRf
ScW+aW4RSbBMvgVVR+TM2Rk6pewzCJE82DnKMtr///9TMt5Q8/xUFeazHVvPKBjfBNRPvcvJ2rIZ
C4vy/ylpnyQlbzNa5LD0u1swKs30L+69+665piwKANTwJZvm4dYY829p44oxiShG2YsemX2cVr1U
NonukmNZN6MFZY9W49AOmH9UNDsGTbUOZ5gAJRuCvnDxlITuTkGULfiv//OWn2wb0KFMniYTagjl
GDPLooW0kmXrWhjMt9a4CwxqBmybCF4a4jkwTe5W/Fvsq766xPkucLNKmdySIoRce3VHcpyOl3vr
0MV2V0nSkzU2Qx5ciL+IndwK2j6I103SfXjEy8qE/HBjY8tMvOF7rI2XLkyTXfXWR6mme+1MFuDT
S2ZGzA5IS4NskFSsoOJkhKkYZr+0eFiLa8aSzD7s0F+ZWfcZBkgsTpnD8W/V90Q7AWicnGGINwBe
wQL5DgXxZkVz75k44e+gkkfpmEeV9YS7OcBULrQCq+8cksiYhjIdxpvC49GSbJRH66VPGKGOwn0T
MrjUY1BsXJcHt798pZT7TG733orGbl0MfGZhoF7sAQPZ7H+bhmuhbkEc517lTh8qJkvqEtdbxYof
ydMnBwVVXOyM4XLqRXFqRnUrwpcido5ZWa5yfGqTl/K00zlrQELhFRpoXlbTZm6YxHNd//WtfxPx
vo3sB17RKYsJKGoPYxuEYvbXcltNmqNHz4pmzMSvTRtppND35rA6ynBatpDg0IzB39s+5qhshJo+
cxjs7Viv/YhDsj1w2E7iCD1Krxu4po7v3drRgaZqO9WaJ5JG3rfQMXl0oetxz+2GaWXzktgPx/GG
Kvpn12SJidb5EkPzoQplQudYnHxuflMBy5FWVyP6dBuuikHyjVeTsW6Y2edaRNgXxh/L4F7XxgxD
ep72Xg3ysfX5tvU1k7/jIXH2ycnNOXtoGTT/YjOv+d0vJzCxrRPj1Qw5B5ZJzSgj7L1yx4XSgasj
op4GaSZdsVkmuSyqv7nFzFEUgmHe7Z69DDsRhoF9pe27kJs6iUnemSbinfPsnKhfsZmpbwEhOkLo
rAMW5zkYn4KNaNPIYFfDwNQ1yanc3WpoDnZiPpQORvH/mDuz5biRLNv+SpqeL7IxOYa2rnpgDAjO
M0XmC4wiKTjmefz6u5CVN0tCMyK69XTNyqxSEhkIDH7g7mfvtQtfgZc0EFbZNnBSCliyhUrvpRHj
ZqhIi2UuqIXZxpaFj7Dwj6R+nATT/jg2cMzpQA8MLKu4QRlrgh5qlgLVr6FoZFWOYIExXZj5mTYQ
8twEaI+U2j5lab0OUh7HxGQvpI/gFcmAHaO+oVvEVhyeiBn5FjgIGLOxf3J02z4rWOzbEfvTbJFH
E0pXCyt93WbRZd0pdw11zIuH8tUoabdpNp8rrDY/H2jn15HB/VJzZqzaeB/YeX7qDvZ52eazwPo6
y1X7LKSBuRK5dj5KalUhg2rH/HCnVGRCBxmbvKqvsFQgBSoJoNOK0bS3U035MpLhxVXRtlp2KU/c
3HHYwMeGhvB3IyKGR6hDO85b2B09TyYtL/Ua3kG0HjIMZ5VLhEXev08FU73GL29aBVNTTFszd8h6
zImbyWL0eGHb1GdmK26dscvvM8RoNPFbWlhXrHUg66vgkH2Jy6PxqPjjRs0IFZuKF/a2mGYZDns2
TNHHCZunmuBn5IVPdGF1guKGO1rcsw3lsJ51XoSvXYmR35JCY6Fc2asckcIK+8yOLUkcrdtOEpox
qGWLrITNoqkY0HEJUi1jFuiDlDtdWAD6NPWlloaCsqA9m/zqI5u1C9GpHbHSzBJQv3Y4gzp7ZknG
iZ/rzGZGHypB0W18RqURn8YWf3Z0WOIwOaoNen7qF1miZWx+1VBqtgrDTA3FSL+2/c5+zoSGC+wj
pTZDFO2mFw3Zuk6vbdMi3zWp8T7lE7GAKRXeVTZBbN+pKSku5jCjGqX61jeAkvLeuOw15L5a9uEH
Rb8aBvjIBqZDHdCj0EIaPyNiWMmKuNTyhKzbwiuEgzQ2rml6ZuF5AgYEjDKOmsK2H4TISy82hzWc
kmBXM0NGMOJ+jxlpmyl4MaIq2wVdPH9llskstW6LwKA12puRlzcG+eAEPCDtUvR1LVNyag0l3RkW
YreyGZJVAYDNYduYZF+myqPzhrEq6zSoOU7yxlMFImzqqP3ZtBoDE/i8wAQXsNrT+h7FfZ0y6GuK
S1Wj4GdkEwXU4fcYWDArYkBpy2IFhjUaNz8F3RGzm3LiVMxhjGwkEEDGNbbvYuvHzR9qy9oo7OTT
JLtqFxLLJdg7qW02aUO/uEzx0ckSmWwwISsYx7Ff9SWJObHykAzs3jh1aex499AP1LJNQHR4lUbT
ZWhquOaD6QzeywY3BbmomfsWOU9DCYHaUtFuFEF8E4TdQzo6UKxynfYLat7Mpi5N2SzPTNLXQqsu
u5COjJby2JR6BA4lu5UJmnbdna300nhsrMgbjPGpzay3VGO95McoMs2Bnj0sppawmj7iwaQHkk5g
6wTNXIlkAPXTd9WHlJ4aJLDYSDpcd5itdm24jmjUeYH7QslsVhpLL6w0bE61WbxynepFDLy/DUGp
rzXrWTaqdl7a6PH0GsV8qL/yrtoOJgBPYcIQiGWBlgrJXKLIlzJg5hV3W8Op83XurnuBfNJiGZtX
TLQJx3V4k7k98TcS+lYAXFGp6BdIB3j7/G7BEbM1aeOThHoeJu24m1iFrfjpU5EhwkypJ7A9xHdk
iEkHiKXPUIIPDfrl8bG0/NaLGKsnTluexsJnL9Bl9Ytb8iazrUctsZqNmGJ6jtLcyABuTKsQvmoj
XG+CKdq48DkG6YN/tEy6e0F7FyeoULFgDPkIFdN+Hwy2YGs331YC08YY+A+DFCQtJbxozFZ+FHot
2K9UzvrAJ4Y+wiBDrKGsfN7WI5sf8UD0ps7MGlo9S7mqZdvRvdNTlqV+k3D1JUqfzhpLrxwufNfu
eaOrIPBNhyC21Nm05dzFqxLfGyc2zsYMT4UTp+XOVzddPl6OLp6+PDNPLb3tTwGdXHfqUzNlpKB3
GUL8nBcIZiy2AOx8CypIFIyoiqDOmnAqkAdvAwDbMim/02CMNkag7ESvwwB22VtlPWTuWDvgzGaz
OAzFrV1DXigwAeCvR085XkuztM5QUXan01h9RKg+YJkmynrsWdtJ7ZEd2AqFZUNFYC7cNYIsQ3Xt
jyGJF5bcFH2Dfp0cYkOxfX4muZnyptuGKLttwE2Ny/VEPEakRZ9tDKl9TWWRbeg6KrblEuRX3w1E
rNUQZkjFIBnbRoU6Jc1HyKznTLO7W4WUjnWVuM+x738L6iq6MBqyIgJb+qehUkBAQSiXmASi4adD
xZdT4aXO3qelBdspydka6lig18kb2gXwpLoOvsEcyp3luO9xb51GDEfqUn3dk1XTqgk4TwUdPS0O
e92656nJMXRHnEsHqokYQ4MOow30SFHBv02VspFp/OCMOrD6ESR1Lt+qDllfFndgxxjtiSpcIOLD
qVWdS7MPboYJd/bEbBYhXsJ7ipygIKbfHOCESfPs2uzVdD1INi59/ABn1dDgH+QNprOThZVvBJqA
eq2HkeDZHVDvpjB3ttOla4GCKzHhP+i6D3QoY5OavQnLhtJqFRWmUhqiOKLiF0tjEmG2er+27HrY
Gmn+XL2Fk+sFBh6WGpdu1xWbdLyb3DDcOAjL1zpX04lhKgQheXFBFq6nAvkSL+RXxv0rwWExs+rh
YzRN8psU/EET/WVXU4oLqTBJVSBCxDSAYn26yip73bxViTC2wqofzCi7mPB3Ti2tdexM9AdJFjO/
adhEN04dQ+VWhrtxunRq1ot5OQG/SxAzDeitNQCMeaAZ9y6relMS6iAicRG3LDBDs79sFIi4xizJ
HgUyapaVDRnPzBVbJG1sYdr6auaGKPp7Ou9sY9QDs5N8i3CDI3YAR8eLf1YeoxSVaDPdhl2YLEJ+
VVuGtWOlIV3cXW5dTmdU+V1k01Jlf5QdMZHd1rpxWU4G088eJca8hklQYGKRYymfl/q0lrBUTW24
wXv1Ygo7pwZKvOWigHxXoRnsYbu7XJi87k5TXxsZ0zdJi+R9UjDQNL4JN9VHpt4AM51lYmpU+cAC
h20ZWw0CUnmGxhWcs5+zoa45uAb6Ctw7Cm43IKzHRPLe+ly3VIsznPIVzNBIA70ISTAWlAcUc4TR
hHm9jSrKRz/V7Ew4KeXCp/+Jz25rVOinypIdz0YyEYVNi/CTZXQx9OQHohKztSrwxqJ5jEsITdg9
u3Va8V99rT9W9E1kXWebzs6uFIBx6yralEjU1siqQ8QWvI5CN60vVLklfzi46KBLU7kqFI0tlLSK
rR0l9IqA6uNaab+LZHNtdjZlKrNQTlrOgx+kiNgbtkbaEmzLWA0XsW5PO0uluYsTWTn58tt//PO/
/uNt+M/gI7/JExqNWf3P/+LPb5gJqzBAdvjzH//5kKf878/f+ftnFj9yGb5VeZ1/bw7+lPeRX72m
H/Xyh+Zv8/cnc/S/vt36tXn96Q8b3iTNeNt+gK/6qNuk+fNbcB7zT/5P//G3jz8/5WEsPv7x5W1e
XcyfFoR59uWvfzp9/8cXTdX/vFD/uk7z5//1j/MJ/OOL9zq9/nbfVGHx337p47Vu/vHFMH8Xlq3b
vJP4f8PRnS+/9R9//QvKA9tRhYbMztF08eU3XnmN5Je034VrCMe1WbbRKjTNL7/VefvXP+m6hv/V
0i1bdVzH/PL/Tv6nm/jvm/pb1iJzC7Om5mw0+8tvxb9u9nx2tm65mm05mgEOyTJMw+ZIxdvrXZgF
84//n0YaFt5G7FdGpUMBRQK7ZRzgDWvM6tJy+3BDFFa/ix36c4Lul5c0hnavo7zG0bapW/ocmmTW
N7Tu8HWIUv9GmRR4JNlXE5Kdo2ubGlLyTHZSkd+UfQQ0d9hFrN4SC5RYDgVIEmaeoGbVMK4MbYir
FmI5An92MJO5/xLddONwqXT4iIrspqnKbVqPT7HiB2v2yy9Uy7oosazRXjLWaeLSWktDXu7WTebT
sqdRcgFMLwOjg9YpqkpMV5gjnaJ5aROIFF2D4KJAPBIUeEy7MX/uVTxktYaCv3CxVcQ5vRk2w6rL
whZs++NQYeiu4nF87JRpq7g7m8WtJ1VKrlva8PASq6UFYQ5UU+C72iW6BLFq67a4aANaN/SreJdv
bbnNhtM02uRYLudtjYD4X3I4sgifrj5rNGe19VUauAg5LTbOnBe+JsIy/VQT/mNMAVxno+UThZI6
cLXpULzgZo0urSwZ2OFren09qjG25pwloculwJD7GOeVhFBjEg3kNw0S28Gabgs/YGMZkXu4/d9X
jf9ZSfi8tvz/WBAshhCVc09BuHxNXsc6fP2pHMy/8q9yAC7zd4a0Ydoqu/WMXsbbv8qB6/5umSpj
2rZ5w9qaQ6H4qxzYvxu2JjRVZS5uuJqmGX+XA/V3Rwhdc10LQY/OLwv9f1MPKDk/VANFR1+BMIHi
8nMVSLMUI7ZBxgyOi9sJT42ppU+uK05/uBR/lZ8fy83PxebfHz8f9ociUxcOs35m2jjh2OehrVYZ
eLXdB1UlgttPzw4fZS5Z/y5p/z7KopTlqsSnH3aNN5GyZJFbJxP35vBHcw8+/WhuwI8nwMDJQP61
jVfrD35LTYs/kvbGKoZzFDQqmx6HD7PvNvDq+fEwtgl0Ulpl4zGNZS+hJHp8gp1ebQ5//Hw3P7tA
2s8f78rSiKTBx/s0j52Itr966fbNiZHzOP/9yH9yn/d9f3VxAAsfhpnmjeci0FZ0NuuxhyVquz78
8Xu+v+3+/PGsk33baWZfUBfhUZzVTDzLwTZ0ga/bdqzsDh9H3/Mk2fNj8MPz2k22qRduReTrSp5G
OsEU6+w9e4k34QZ34Ro11aq98N/o/eLDVZl9btM17cETe20duVV7rqQ9j6QfvkFa+KZOJ6/2Sml+
jZSafQwiZ9zBO3yG+67kYrxLNwQHXZS1J8yGoMsINrvVTiQ1a89t3B4ZNPsOMp/bD+cg+zYZ87xB
Gu12qwClmE+PJtBJSI9/8TQWI74OaAZ3XYumXqpohaVXW6j+M5U42ODYjZif3U8Gjb0Y+uxz0InJ
uVRFMwsgKqI4d2KK6J0Yg00acqnp32M02ddaXUY71kuIZ2YhsaX101k9drgYMy0Qz62DHCbQME31
U4w6oEjVs6hOA6jh4HNex350790Gz7MyWNGjWiNSc+mvJCJmx0VDbjUB+lgHwhBbvHyJFwZKeBbW
DhrITkn007buSm+aUpT6YmhOWSiG60FBEz2pmbgNWUBeBwYLp6AfhvcwEQAde6du6ewUuv2gCCW/
MPyaTgG0CdRD0qqfmtKfbsrUzJ5+6amzFuO3rGmFs+VLQhnS6NhxVk1PUCJwl/r88AH2jFtrMW5b
cFGxrSe11+LUxZkCtIfc26vDHz5/y08ehPmd/uPjTPfZx2Ux8zEM6534iQ8kY5d5FX7Eiv3a1fWj
r9WYB4vHw4fbN3oW7wLizMeKxM3aa9DTsv0wNB+GeZswif61z1+8DPA/Z5I1KrgV/5siUi/zr6TK
ihn30uED7LkZ9uJlUKdaWhk+g7NwnTsrzC7bKDo2KPfcikX5qq3JcZGT1t7Uwm+Y/bIa8HJ1ffiL
77ny1rJuTZmTwQCoYa4HG9tmb9cEZgwvo1bSIyew59pY89//UBoHNvumtosojaVfnucB/lZlNJIj
w0Cb7+Fnj+qiZukKKgX2s3lUp8nC8EJ+LbNOELY2LLW+JVuhc1UUQVUZIkCpDM8Ma/vOdEvryBt0
vlSffYHFwxuPcCsjn4WNTMWlpPeP8pXmq/tr8wxr8eyGbR8Lmqi1lxJhWk/510r6b6pULw8/APvu
zuLJRXGamXYy1l5g5ZsOlROu/SODYi4Wn1wYsSiBjq1N9BCAHJkRfiAbhRzLVkK0a+LR2V//pe8v
FmUwrYdKEzF1duiA9FsXVXTkwuwZGWJRAtFyxqyZ+WAr06GKvaTD4AWRgs7syHOz7/IsBjZgezMd
oeF5Cja6TDRoiIM7dpX/aJMMjpJ9ZIDsucFiMcItVZuEZO/BK1NgBkNQPci8z49c/T3PvliMbS1Q
eFvbce3FtXWJn+B+mC0JOaFeh+/uvpuwGNxJQGPOHLlGZUAckd6e+xXEzS4dr3s4CoePse8cFuM3
QWvfSpcXqZ9/K2OSCYYXVg5HLtC+E1iOXgObRo5839Nc8uYC3QtldjMyT3Lj+uLw9993gxcjuOgy
9n5ahhkTGkvtCE0bj1z9PVfGXAzg0Yn0kkwR5jAhWd3aOfcaWXF05NLs+d7mYuSaJjYZx+LSVGPC
Eg1KkVVb74eviT7fvE9qj7kYvUHcIqXQ+OpNHyNeVMUIzCBHCdFIUa2UQZe3Rp0k3/yEBNO4Imm6
iYp+rdAiBRY3dfeOpqmvo9MF500Eba8BHXs2BVaAr9bBXuxr3flkwq2tRTQhWcKaevib73lgzEVV
GEMZN5ag3NeZtmFWAco0e+1GtvP0pvm10mbO9/uHN3Jb9RUS4qkBL/pVsV4ljtdedVFSOUcenH0n
sSgLsY6JynZ6WOMztBahOZjTmLamE41HLtO+R3NRGDIAg2ZkcAo+nJHnrMm1s8bK3LuhzILvh+/E
vudzURcQ1Kuan3KIRnYTqFmzdF/xY6brwx+/7xotKkPmIujR4rjxevu8QyhatvWKNiyNqXh7+Aj7
TmBRGGBwVloyRI1n6/V9WpAHiMvy8Efv+fLGojJU0ZjHcmKTy4KoUqY43DMUbAwOmL6Hj7DnBhvL
6tBqGJCDgEcIP8oo4Zgg3NBkeOTq73n5Gov64GR51ncZQt+y+qb1qH+bF8zwtPaee/vh185gvnY/
jLI6MdO6Kwr20ei0WzCK0ygHk1HeH/74+UJ8UuGMxSCelLAz6gYaRxz341cfsMjOr2L3SS2zCOMd
Yt9GBTcduMTFHz7ivps+P2c/nBCeuxAZpc9MO5DfrABrsOVjAo4DzF4lCPHDR9l3ZxYjW2ulgYfX
qr2sQiyHjl1Yr1ZBgogA5DccOZU9Q8NYjG3fDZxp1F3mFTqxM1WT/eFW8AIOn8G+67QY2QUU4bRs
uE5h/tSZT13t74b2jymojgyNfZ+/GNdDbhimSPh8RU6ICszM08GG+El4Snf01yan+mKAo4XMTT+b
70LzrPN6HiMbBtdNPX3PwMsfvk57bsLcLfzxebKSwG8KlWOwCV/M8qhvkniTw5+9p3zoi/FtTD1C
yPn7R/m1tFziSAjIVp8Pf/ieR1RfjGyZ9VYKXpORbaunRR2teu3JCft1KCzQQo+/dpDF+E6whFq9
ywa2sHFvIip00ulbNSAAGbvstZ/QJh4+0L5LtRjW0oihNSV6DQHPX2MxxGKUEFhsH/n4fXd5MZ7t
JoPMptJuiXJxgVPnNAeN/mvffDGK2Q6VY96wE9VgDtDGFFNlBY/ZXB/++H1bC/piICsd6GtDVVkb
x0303HXYzaIE1UuilPq9GdAkriaiSOQQuWDOaWVCz8XToPrlkREyj7ZPary+GOlgHdwizLg1BgjV
V+KT4wAYi4e+XSE2uD9ylD13SFuM9VGGhVJFzERMO3fO9JY05danoXr4Ku55vLTFKBe91SJP5P4P
fXaeRtb3OFPuS7u9O/zx+778YqC7+uBbzTixux/oVz2L9nVZjNaR775noGuLgR6CSBxdi80RJ8It
ZTzz3jjB9HPiItNxCMA6fAp76rm2GOlaj9J/RIblNVXsbzBlQnlNbXPXYEd9L4NOOXI2cwv1s8dJ
m6/hDy/wqU/0MZrC0pOiPM1NckmUceeOKuFAoAIHsXFnsBSklHR2+pHlNrXVs1s+Hj5NY9+tWlSC
2OyTiWyC0lObuJx2uR5HBo4inNNu7gbdiTRhm5+0aQAzwyzggmb6lG5KUXTnjqk6z4kj4pdYVZzv
/giXAk6aftPKVL1OyxEwlKo2ZzzKLCXThOliHDTEPnV/dKZRnkawAL+PUaVEkKB1koenangCfgd3
1+rUbYcr6CnQkQ44vTs9ofaQHk5Wvzxyh+dn/ZNxrC0KVVaJcJJygD+aS75BXj2OmBT9fNgR8HAz
9cMlMYG/trj7s5j9cJMLkSrlGAWVF4aNtdEt5TtqnNvE1r43dfDH4Vu5b1ws6pKvN9NYNrLyoCj3
ZDNRjcxZ9gJ0Yoc3i/YgVJUj126h3vm71a0uypPLc2M6oZp5SgD3QT/xHXFm4ycKVPNMsrbXcT+O
3LoUOvMwW0cgy/cDGxZBhDxYwHfFpo0o9fCp7yln6qKcIfz3syIEdBs4KO0Co4nx8484EPXk6Htn
z+VVFzWtjWyJ31TLPPIT0a8MiQbWRi+AFljGTT1AeRtaxO91pZjrKAI5Kxx12nVFYm8qFaaO0WfC
i5ME/o3p6F91nf9ye8v2Dl+CfXVEXZRFaVaFkUYlfbkpsrw67ux3f+irJ8vyh7WfyWiXq0MB5z6E
iMRPktIzGJFn5cB7dYZ6dmLgADxyQ/ZUT3VRPScTX6Swqt5TCJbx83JjkGdqsqCO9dcj5zsP00+G
r7qomyGmzLiYqsRTEWlZGJjCgTSbMvDfIuaY14pbw3guNVV7B51nsJ7UCAN1jdHIdqoKSEbr6urI
wmXfo7GooVKtlDrrMFvLNL/GMwuaMyO8TF5YqfaQUfIOn/K+wywKlg9F0LKKSWfnzzbYu1TSywgV
9HUPmWjFmWJQdrVG3/za0RbzrFQncQQ8q+5FhTFctmA2rrqhLy5SKFYXdmaDU1d6ezjS29zzGlIX
xUu4Y45uw9G9gandTrXTFycsnCPV98936X9/Vgx3Ua2qpPELRY0Mr8vd2Sna1Ls2UDBbRSUGOZx6
YNXZfLgvgaNhLtGzM6m0gPdgTxAOQUaTjqtzRvMAlD98dT9/+UBH+Pmt30zNkI11a3gZX8ANLlRd
+e6jmrYw3GhR8kxT7tcOtChbRo0cF/6IQScuurLye2PCp2TKtdXVZFe6QJcAARw+1OfPp+EuKpDQ
RuzITWB4fZxtQ1ts0hzzL+sWx22uhvyXBpvhLkpLnfogMCSJF74EiJOZAw7KiQz7oYEwIdtvvdb4
R4bA5w+l4S5KjKFPAim7qSPPLKDRuaQzNI6+PXy19n34omg0IEt76Lu6ZxC0cZdguDl30Sf84lVa
1ArpaHWjpLQ27NAdMEEWxg3IjerUKn33thtK+xENePb18Knsu/GLUsGGU4kVF3IxGuOiZ7+ucNH/
jwacEWF1OzMTFbyklnCow8fbI48y3EW1SEZNU9ysgHAeNC+BXty1oM8s44E9nlMygLwKnLtBlIIN
fjjLiUknj34KYQvZwXcGw8oA8jCjMKbS2ISqyrCzmY0CxEiBkvSJh33xSOkx5q/0SelxFqUncUyZ
RqroPETWBHFFVVFacBxIhW4bP9h1hpKfIyVYzzTtzJ683gUGILMSGVGpdAR7Nu9NiESa6D7MegYM
83XjpxGu4YppFtOpEthlWO98pj5rW+DdTtky2BBlmHqNr4Ohc4vyqVEG/74H83ZNth0YKj3mFh25
G9q+U1zUMtwy6UQ8A29ilcAqH3snU1xsuMYJyCE8ZKJ2nUvRmv296uRZt5Esed4g7+B4Ofw87Hn+
nPnvf5hdY80LEgubp9dpQl1HfY2lWHUxZSiJ/z5l7fioupOrHSndn89t6Ib9fDTf7NFY2UPmyWYA
nK5Dc0seFWmfmk12ffiE9l7SRZGLzDAcDNyI7DF1Xt/VmPUKIMcwG+q0Xqu6r5Mq2uUnUNMIz2jf
Dx92z0sJZf9P17FUdNOqGrX1UiPz124e5qfKhLtH7VRScwZJ3qIaJHcq1qcj13L+5M9Gx6IIQlVS
s9iXQL8D8WrYo00eS39ss26+WJ99+KIGKkptFJiMGq8IBf7T0sb8k5SqeoXFqrw7fMn2PQyL0pf0
eTZgBPizH1VdNqybL0ORBzhMCZi7FOkQV0cu1b4jLWoemU501SRrnJblg2eM9bg1Cfx5EexI3IGK
0I4Mpj1XbalxzRQR4qfq2L/GRehBFHbXo2kBpY7Y+j980fbs4Rn24vGuwf8GdYtQGs5vrq/gxCU0
y+F9hcN5kUINdcY02jIl27GePXOKr3IqxZFyteeRWyqfWBKLEsoCON9EFqQT6WIF96vaHTk18eeC
65PHbqndtZW+SX3005C/ovIjAAxynWrB7FoPtXFbRBYBWYWQZPgW9gYRCGj4KBu2Ta7YV0YW0wl3
gDamJ+7IU6tbG0XTgPBk24G4IL9/i6dkW2SzqboAv1an3zIf1wpQLKsvNi24/FqS5FqPF7GfehjX
t/hfV2JswKGHp6MCvdnJiBAKRLzq2N/R3Bs77DdGIWbm9QcWHTTFhY+9tVg1GPAqGA/aiEu+gIgz
TGeFhj9GZpe8b06U9jkaUNZaoPoizT2Jcv008CHiR+JF5iyN8Z6chPWjReTvVNjvaateZDPBBJ7F
iToA5kXrp5jYDQm6MEf1I7IeFYJCcc+f2aMGBwMc/azSnDcqE1ANAP6msTlRaxzf8H+IV8/PoSc8
OH2/TSf9GmX/1jfPEv9bitvSFf2LWRdvQ04cR3CiZtVaS2765Lvpv4cwjLgTcHdYGLcaoDoCB3Wj
X5vYVAJWyDru3iqoLgK7/cigapVKgdPSPRP+zsLhqwPN0Ylzch/qmY1Eskwa38awkzt/paXXSRM9
xLnp1TDUff3B8KcTsipOciBRo/YSIukrohrZqUWma3Yq3HZcCzhWDTxD1ucnSu6sRH8VDN1zld5X
7Xvas8wN4IpO4NwzOVxPrnOF+h/4VkJmZtWy296f9hFxFMZFAGp8RsU+p4VCnnLYPEr3GUSpZ8XT
Wp9IR4pvDPmR9n+kETH1ybUMmxQ+nAI6GneP6e54V182Fk0NcrO1Aag1AIh+SmEPN9Oqb2+rhMxE
/4Mdp1XjiwtdYzcWwuY6jbhwAW73Szh9ghQ+CH00iCEEqbZBgM+D2d5lanTrU4lZqnO8ApyUuSP9
fJfaw42lN7dTOFxXbn5ROj54zQIGeMv+kdJEW8Aw664uTxX3G27I1WB2F2Yvb1zne0PUKc5sT+rK
2rE0Hkagrq6JAVhDOs8+SxjilCaAE4Rbyfp5psrq8FZa9jMtdzybhP+CEpn9g5pfqOdQqI+KeVjn
TNQitX3QENhAhVjjP2WWJoITUwEH4myZj20mIjT64g7jFe4rdZdXAkqlzgZQIaJzjbDxCROn5ktP
uvV0YpgEmrtbMc2woofGJq3JENkFHF6SzfIPtpVOlPGP1nau1eI2j28aBxdtMl6TZbFu+wnoW3E+
zGgbtF1+4p+08pTMR/7aPumDjDr60gwmZNhpGxvtLmkgjMDp0QCAlOnXyqiuh2l60cgVD5HdIw8b
b6ySzOR4NRB4VzU8J8mrr2TnPE+ET7lnth6dRRBolc7ZwnWF6q1tKm71zDFNjeBMWOKbBg9Elmz0
VFe2+JYQCqEIhOPdNwl9gqitbRhrlKKUQZY+2LK/1VssDQpdgViuAc7y4eZG2OJtygTpmE51orKr
kUCDzPSTxnjEHQaPCj6h+GaF74P+ggkdkA+UzYJfLn2xgqdMVBcJ4mLwbwVUqdUwllvfgklX5tvO
fem6jjCW6GsXXFYTOvOB83VOOuhlZucCtHetnSReWNVJ41LLncifSXY/h33mifQlIfVJ06oPAN87
awzPeryMuGO0VeP4Z834XJatl0ivafLzYLiGAPRQlZcZDliluFR6/48OrIQqeQEI/Syz3VWRZ5eq
rq70FLasSXUao5XP0iMjbzpJg1VsjWupV1uDZVTY1NcKWWBTceU6rGDMlyGFNE+ehm9+FBAFoBdt
lfx9SG5q7O6anT0F8bMZaNAJ4WY6gtX4uPZBDkqehzEszq2mPZMquTY47XtQ9ININqP8cLBWW85r
HmVPRC1dDjbo16C/GEtuSWk3Z4XEJNkSNw2RMYdYbFTqmjrhldSNzEiu/bJ61TJStSRPd0tuVm/h
mUyoGbpzDv/m1GeXxYjtaZXoOkA8Ruhg7QLg/tL1gbU/pKDj1dBayWDaFiXheoKFmN18mDB28ACs
8Fl4KAJXVsVkNHQ3Uz2cRMZXtQ9OJcTVVs9vOmD0+BE2TnKO+2DjkOuJjDNtuTklXJTS0L2kfNXb
VygpWznG8BqBejlzMGS0LdSQancZwMqUcfgWS1Zr6oNeCBXrqBrhWMINW30NSbJsT3A59+dgvU1M
DCJi562KGv/cRrVFdkSe+1eFmepXReao62LC2HmidkKwEiY3Se079V6vB2D6elbcxWoebJOKM0BB
CWOznYb6nJ3b9mJQamHApPD7u1QG0SUBndpprMRYszQ3rM5illP5Gru3PAs1C/zRaAfk9phjGJxP
lYDAF9YdwW6VpuGOdey1S7L3jtasPaxoyprfozCCzAkUnJHJhpfA5R72hP9YmnVK/vBT0NgzKGmq
rwt/wP4jEjt/kEP22obKLirVC4tg6ipQkvPKGCHKEn1R3owz+5iWlup1TGA2AUL5jYkJGZgCr+Vi
eBxdOb/2iLAoguq0TIxvHRvR55bBfch1KlMe4tKZED7X0XfVta7Myl9B2yJSuibgmxjvhFyUTsnz
xyhQLzqRbipazigJrQt6LEQNkuILU5Y1cx33zaVqTuRc9+lVNfTX+lgWm0GY6lU0RffDrJDBdHKh
Q3iLdZj1ud1VK+Ddzok26Q3GLvTdkaG+IDfc5EnZrtWkuY1dJ4WGYZlkhqaPYnSsdRz1/XnsWJeJ
C3st0yhwids99lJ+DStXJcw2U1Zl0ILox9tMX5fRFcZ3pNR+1XTtNEya+9YxL4RLiE9uw66Pp+fQ
yTfE7dnkVFnwYCL6f+WAETfQS9ouvTzRoqpd8e34wCK66/WaxNtml2vmjZ1nV+UcP2kosHHVr12Z
hauRubSGmmOlOeO5O41fM41GCfTL58bu3FMp1XvbKU8xZsHI4JkpnXpbagLc+Rwd2ZCZJM4z4LBO
UmUgdOHSaeX4RwhsaI2n70w25py34Z/VWazulEAnN6B99CfywRIh3nH9+EBJmv9L2Jksx60k2/aL
YIa+mWbfMsmkSEqcwCiJJxDoEYhA9/V3Zb3Js7Jbt6bHqCMqE4hw3759r4RzqtUE9w0N3jRyBwIK
UpXvIoI8/zRyXtax1PKQ1UME5zkRWbHNvbTgetRxDgMiYQd7BVLwEVWXe1m2DYwB/sE4263vpi+j
am3FPr1K7+Adsxqv3dnh6BIUnfXzj8QT9Ue5JKo9O+kwh3szT1XKn/bz78hrCIMvk6belXB9Xux4
9s5+3FKcea1SML3FQhyTcTrvdwR6GHd7k3drKL2P9OJlCD02ry3CbIrKJtK5pEtO8jy6hqOnr7Gz
UFD2sXvXGuvL4AYJQaZDs+Z9KbxdlMZjexjVMn457kMIHvKZ6NlKjeEGbiFAwqJY3vA5hCBFxjFR
63whVKRXPWdLbPe23CWZXZwcn4XH0ZP6XBBUwjBMOgW58EIodWYdrmy3XWEp5F8+teGPT4ZfRpaj
j31h9uJiBwLd2WpPL5egK21u0UCTqVzBo+QDEUj+wTA9aGSID/xsCPymGB/8gym75qYkjT4z5j5a
PZ9jNIZtePLrqKKiSZBRVq4TFpCzA2JpV4nfeWy3h0TrJVbP9V50aXP0q6RtTsZzC30cSD0nox9w
QMpRnbXNTgq2+vcRhHC9zVL7Oyrt5rXl+Ak2yaxzuWuJbWKA7lmlWC2CaM1NTSMrD4SpE/xf56R7
086yFSqpYCg0Kq9jMx+gveJ+glAyi4V1fObvDilCNKSrKOusd1G37lOftd3LoH3nS5sOU9FsYS7u
Hbu6B4G3dKeqIk1kFfo+H3mZ+fo5TB198Hme9wm91TkQkaRmSUiTHCKfmBXHIQAnY2J7YLE/f4vb
NL41RC5vRTVPd6hOy7RqfX96wcVpCNqp0ubWAAm9EdPr7HVoAzlPTH+ItUP5E8zek99H3ZWNTeix
0zS8SgXwZfQX+2UENrGsbW7yXUUG0n4Wszoxz4TZHLqYaG3At7s4VuH3SNTcvSad54l0jur3ZJFU
0jBZ49/kApl1H+WkB2Mr2ydtFu9DP2CpsnY1yVJMSCDRiYBTX85PaeCr85J5ehfGqt0pOyJ5dyYf
C3ayzs4JtT9RBs1CPmzRXsacRM6y3qoiP8Z5LHKIFw4xa10xnJqsq19NMZCwD24BGEdYnnspxh8i
69OdepSpgV3QLlujXf9DfVNuTNX/nuGpgCLTz1PcZJT1mMACy5jzHHonVUsOCv0Cppqc9YxIytJL
540zR8x4WvmPM7fXIliyzzwYv5Yopae0GZQQW3V3XcLwycn9hQmMQMlsEbsx1G92kTWQUMr+qeMJ
3ukhSfmKyM9rF9/e2vwcJ7T6yC0rXzt1/W6x7X7oUwOM1gqpT2zn2BB7szfKjLBLFrmJOwDOBOdc
idiZzmlKVFoX2+JK+Hm2zom+YadVfneA4+FIZB+uIgInHfPmGshkwF8KHKNLq+pWSEdeYvhWGMja
ZTskbvLgEc+bypohyQpjbRxFJa7b+XVMAvU3iar4zYpRh6fZj594CecN6brxugBHA4kmMq8TETLH
pKZPbMg5Wy8iinfEaIRbInrSe4ob6+w/UlmJ1G2IXqwf5L3woyF3B9d2na7zsu1+pcIlqTVwlx1R
6WAmyPDeQ7I+AGhRBHHH/iam0jY+XagbWPEjQ5DIm5Styqi16h9DlqVXnc+Az4VFrvlAEFpSBcNJ
woWHVcHOlK4gek9uKU9u24932Vj4WAR5UCtVkUzci+ARJbx8zy2sU1Z8PjQcJiblef/aMOQ8Vm61
7JemHDeB15OROLDKGgayulo67AC72ANbviRvjrH6UbWCryXP7nkll40uKrlttZyY90vz6WeD/llO
dsTGUnfLH+eHaUaC68LwEYgWDeuqbH8uVgk3MmBvHeyWuKZki+5LIqzx2vAh04Z5T97Y5ldb2Q4s
RQ9iCy3SjRzU7KKLybt4gox8Jv7xKuCnV0tAWpQNbA84o1NZm3wC4D6GkD1cvyKej+SupE641fG7
kx5E6nTQ0fbXovqnJKXYeOYFAFq46+v4hz2QWkpN/8Iicog9JoPH7Dyik4nHfp2Y769sq0Y7cYb6
1Wf3iPCSCEaxKV+04vasXK/aB0Nk7fu+uReRBeOgQgPp8uRvVS71dm6rk9ImPo6ZnUIgGr5GuYB4
8lPeWIbBRESp36RZLrfF8Q9JmjJjrNzm3SnSbtv3i8NI33YO4yC+ZWhqAB2Zus3ase9D3tRrmWOI
z534KDHIbCt29ba2igTOwCzf2k3wrsPSXDMf4lqtHVZQp47YL6dtKfPHd1UJVI0pp8IMXVqOAR5h
BpJGJpBzktAcSMzlzk2t5KkUSpCVvBz9sLXOgETLTeuyGZo23yLm44+rARSJzhVjnq47sOPn7vzG
ifcQfuKzesREydiZNs0C6cIR+kb5deRtuZAcg3RgccwpN/4re0s988s/N5G+1k5fFYcBpAY877CM
t1FfV7c5N26xbYvpgZ9Op5eBvZs1DVf74gXL+JcewuW5aHoiYxxhhi/yUonJHTPZHyPkhW03t+my
ncIYy3oVVS92E5HTW8/Wd9+BUpFe6d8XWcH+mgQypMnaLe0nMVBDPR4TRdShVwGzrNn3gVHE2noK
1/55wnh4FrwOr529zG90hg/c+mAwCdXac/6GbSR2VAIE35SyeM6a7yLwukM10C0W4JH300wyHIG7
PiB19+fkFiVR4zYtc0LNdCZDG2pd0NnJ+8SV8MOidnvz+1rtcpI61yysJyvZkTw+u1O5c3OSireM
Avp/dDHD8qjTbNrME9ws4m7H6gy7h6YqqV3+/3aV579IYiRqoW9JEOZI4BLJPBuQQ2Z9Kr+ojqzk
O8g/qXPP2qp6030X3XVPsqAzueFR9RZnam255yyDw+wlZH8j9hGQszaRpd4pusiZjVWcPuCt0/xJ
huvcEL4MiAL9NkS1cQh11dlE5V8XOWNE2dPGEUZHUJI/DyMOn8EEHBoBgHcABGt78u0rsS7hiyP4
6rZJPSd7UiU0WG5wJpnDZ/5owszeXWZxaqPJ3UZ1zlNIoFR+bi0neoPbznxU2vKRbZzq7qdnN/7f
cCG4F6QY+1wUNaheViGKbdol9sViSvFW+ey9EW+WfuVuH9Y7A4Kt2duVRMrrIBVwYrdx9e5I2bXr
Nm4pnXmNs2LNbpsBY1Gzq7RlXYyN1KVNpg4qN5XLtSFz8DxkyxixmlaKEQI7CiImU3wZ7UBGclHB
U9uO8RJVV+KYnWnv2ny6sFyi9GnoohKO+SD/hjntBZiBBkjZ4Is/chj0JsyL5ldRs3W4aQP2+FeW
lQ5Xe5TDievFof1tLFAvnld0a8lWx2Zw2VFAFJhDB+5mQhpdD0KY17qXXnRjhVe8zwtgNI0E+0dn
pfMmFj/4Ow1etLHsJntKhWh2IuvGZz7N7sE84norE49uoqjyzTDNZPmSJfPY5lngAVmRt8nikkXm
Mgyf9EQWDDyK8l0xnNjqIawvruV4H5Wu05+wvr3vIaqyepMXHgnX3hIvZlX1MryEVoMkmwZx/Md1
umjf21HxXC8ecHK272H6phdGEstv4MP2GVyiuSyg1DZkqZLwKyVneZdMyUFokh9racpfQRLH/AZi
BOEhRhQMRGJLqGed+zZMvEhbZETzzO7HLqfgHCbxW0YV4DMYOzuCctzLlHTj1h7I3NLV8A9h3D4X
Bok3q2F87MNVAWoaB/E9JhaZBMDlaHV1ttFB1a2TaVJIfPlHk848M+nHI0STPO/wMDT8iSyMDEQH
uIi03lvLuAMRh6W94rvc5K2ALfxwCsR2xF8wxJewM8+1Kc5WGwK7bsj+BtmyG2cp680wcrc0NCEb
siSTrU5jgFeLHVP6dW/gB/axsQ5OmaDWDdELDKE7I1wHu1bpb42/dNt5ShBFKbcy2X3qMS9eHqvG
jTtdaBm2uiFyMh3bv/4w/3J957WZ+aXcjvoZTmkQF5d09C+2NewVmZrraA5Pdk7/W8jvyMkP8aBQ
gFCI8QUMCx3UKFpiA+rKnIcqf0bwPrhRXgIrJREzSwtKVzgnyN28dnPaMZmoB/9aWp/dcB4a673K
QHF5OdO5QjyWM+U+SVv4KOkW8MVFGuTFyQmTs7ark9clewYEe8MaZjjMYOVUvHen+A2VcOeVkq6z
4hr2blZJ7PJUU5wzYCFTTC/7ec5wSMKi7Y0+C8tlUIGEOvwMgnDpdv9lLPf/8uT+t7Hcv5kE4km7
nYnC7JCIrsg3kQcRXrDWBEhcpW9BXBVPjg00/JHuZ+5dBmQQkpxUf5q8WV5V11uHJKIGfEQKeRCX
097bF109gZNpM/cB2wnUpRwzIqBNAU1151DRXUvMK/6Orcu+3sy5RaQzPX5/Jh2BDFKeRfNPmjdz
uPZrr0UHZ6D7HPS1/d1GyjlCaMraNUIXHVHW+wzW2mWYPpupcV/dpi7eycwKY5ZdJvKVg34Zj35t
YFqFTF5ouYN7Wvn2C2cmL7DVxeu8LbJ/JJjGrXYm6CzUQNbNDMZRUGDSTm9M73Wfk6urgrLIJsBe
5oBqiUW2CWLWEADqhXi33omHt7ZV6dWKcu9HHwfLZTaE67aFDfa6i31UX4ByoHIQhYdzG4GJr1yV
XfklzDPslThhOc12j6SE86MNdpufXdh6j5ermv6ZA6a+q6no2oiMvnk45CU5IVSmaXp1YHV9L/PA
3padaXMNUeluk9N4H33ki4PoaNQpRx5EWGWl8o9V5c65xgfzM1Gi/YjmunnxtAfUMGz7aG3UFFwC
f7ZWk+qdTxcy1ZYUP3+fViJ+8ovOU7wDXn9JvYixFaa9fwixQi8uYyAyjfguMBYynWqH6DmbtX7T
AdHU9uy/U6OKI+R69QgQLaApu+wlg7Gb764evUtUNdwonYjGowOLfDsJz/9sGLQDnlRt+mOcQ4gF
bg2fKimr+DnpZNlxFGnFB4y/7qT6EVlcJCBm3Rpq/EpMRX8t57k5xl3h3dLAo4Es5mwC1ebkAbkq
jgUcc6CrAaregjNOYUek7gxTFzpORQg7ZLwgTDWWgiz/0IlHmChQRVQ9n5r10Z4n/XtqXP2VzX2a
nyrZElrfxIaRbGRpUAF0/FG9m1ubIygP2VwadRJnh1z4wcXzFLsyxtjpWziidOxSR6aAiMvipfJy
LvowmDOIerPuzQYcKepqWhMYz2ASgCXia6VO2nFAZAD01NfILDHBBi5h3sFMv7jheYrfwfgs/NJ9
y9Mty7k9CNm3/VrkU3qWfSp/RUUYHJduBJBDDUjcaUHdtFJTklyE1EDu0LkfFl5x7phqnbMuKEDF
1B4EOl9r2E8VkL2DydKRSMZalE9RaPxjnpr2KxgW5gAVD8RO1hIajpi8+a9LJ/DOvkpLkEv4cGhN
apPpxv2LdGGTfTR5BdiwrvLeGIb3XxXWMIj2lmhfCH/J/wSOl5557CTcPh0tx0L70XWY2e5VC0wQ
1VOWuwWJ8uwG+V+tBJgHkXZZ9ooS7hCgMIJgLfr4Vpmp/KEdubz7EvE5WmT/cyIe++civP7dXWpN
rCt3LTX7xBWGZJfDIywVzTo9iRtsBgaqB2uRgFgNOhfwg7LOfle26XYzGfI7XQln3JSFYwN/VO7y
4Y6Z+TbJ4rabYCg66EBGjf9YeZwdaRUW7mTZ/GyQcUD3zNwh1eIPv5uomz8CXpEPCczhRqK1uVqZ
n3wQ6DZ9x+j1OzUYO1xTsDpPgDsjhq/zYu9H04pv6Iqa/CqmAZ89ibnYNXXhbyNisN/qqOwPStrV
c2J0eSa3O/5YBlndxiYMXmU55N0mYiD8Gg8JLJYEfMon7A2zexTcR93W9iPljWluPOXR40mHUc9P
pQQOiyCR58YuHCgchUMKkOuKB6zXnqdzUiXzmvkeCcgzAUEMaucFrhxwjbeAEFFs24JjtFDlWz7J
SG3cWcv3NF4Yw7RpWh9Ga17O9uhl3dp1kyVYt91D3SwzxSDAtkxvrYj1Jmg682OMCGMHrAjYi93D
tnH8IV8NXdV89KkYxKEknopssLIL31QyuYcli5rvOEhIgeezQhHRI1JKNDf9c1hUxYeblcsfWG9o
T5BJsYWU2firb5LkD+CdGbSuk05vgHbFtZ/7BnBD4N5daeprUiLyor8b1W2HOFdPkKPlxR1DOh7E
8zHaOPFYjRsVJAOjuAkRMfVafn0+J1NvWE7kW9V8lXBFiyq8uuGw7GCXpifWvurfkWEa4Ni1rc6x
FjPOXM2NDFZoFvsaUk62qhzFQD4lBDWuLf1ahaqp+fV7xJowmZY10DDvufAZDHFHABdBpKbN7tmR
KRpJjV8Oc0uSRFC9YP62vwjd8g99UTaAuYqYUbwClBp3bLqIynmuSXFe95ZdHYuKOPuQbc1L6OT2
cWlQG2BzlTv4jt158i33ltdD8aQGxIpMt22x4l6uoCGM1s+yw8/qjHMst9Tkw95xWYBa46f1oW3l
Y3FBYyQPvo1dlHDTVBsdxvVWhj0Po+8+WDK+2qRhEJ7KxOVWCav2LQkneG49tooMcCnWcmNc0dzS
zOcRD1UKqaezh/Ctpf9JN/hhOBFDxbiLGN+ZhRBSyT9d+ehIg4zM69WCdNExIWEgNyVpfmulFcKt
Z1bXguIkHNppvZ913NZPTWrhsKFawdiCMwK2HlIJWqVtZffK+PaNL0t+eVpgughL3T95gy3BsLl1
cuxyRlJV8ODHNWXcP8XNwEKTSYknXZepCu9Sw12yF2d56ZEWjr7XSgok94FwGmw/fRPxXP8Ysexj
kAW9hwcrr99UC7DCmS3F69b296Eb5XNuxeNpDktmsY7o55txLOtdzVWytkRvnafKnrdDm0ZffcLx
D7OKHY+ON3Bnlykz4JjPzy0JjE8DEkpU6vMPmAlzB3oBslYxFYKRZwOto3KLkgjqkReMOzN3ktjD
Mvkwxei/qibuXxO3Bn/q2u7PuoUPbPduuw+nvtjGBVP12ASf4+yigmaIQRsWnH1UVOKm7iFAzycx
+926N8I5iNAuPMglLiVKV/qm2eQMYVf8/cltCRzrWYWAxffoPsGEqWd6MCJDvhn0Ku3eeHaqipR9
zyyXJiqGNxnm2vyYB1TprQ83N0I7g+PYRML7TEkI/mHhY3NXma0F3GzeJHjxgU2GfcCUdQQ1NDkR
DYiZjhI+Jn1bMlWsG49afTWRb7Wv0RTJfWZU9adiiom20qSyWXObsrtWYXN6rB86HOPDPFivRtia
ab1Af3gDTjDFh8G3E6DYMwvqCAlm2wfabGMn9V+bLFObKhsMEnwy2tcCWOsODjgjVEZ/hP8tS09l
NM2YrZJqzj4GyuVd6g4W9hCL3g3j5npmHrHt427a6gi8ql2KylvJEJCIiQSWHn6rg6yY1TEYC475
pGEhYDP+yiX8iqyuq3szy/FNcQLvo753r57XRUArbL/4WUKUujHh7N5T1S4fpMZmx0k4xSmIlDyW
DbQ6L6+dh93OAYfC3XICrDB8dZ1Xvog8eu/wLn1wRFZH1E3rX7wD/CVN/WmmBgxAN847ru30R6eF
fbK1bM4jcOGDvWC/iiQwGqqkODmkZnCPvnLFG46E5M3houO8mD0+UFXClDRjuZ4DtEOkenEUfEDb
2XSICiRz8/T4eBZehC/xfYF+W+5BzFGLWSuD2ZhwjH/PhhMhn0TzPZoct800m6DZesZB3Q0DAHh2
WWyLzmWaG1UKe1yTOpwWWaz0c431gWZDyWDbaJA7s9Jx/JgGdCdl19nBsm2mDCkX4oZuSMrTAoHi
NPuZeeq6pTngTcSKRUdRe6CRseAvQzn9gI2b35iapvDMR1aHC+HE92YaeQmCod2Q+bW8LVlQ/LSy
yf5Rtk6yZwas63VAYvJdSxZaU9t4l8ZS3clYzsD4M4QbBfD1FFsoqJzWKVY0roZjMir9wsyAHN1y
yf+KXnHHZSDqgEwxjLE8DLYpuwrTND/43jmqleMHFqn+6bQth5T7ktNBX9pKJ7hS5qR9CqZ/kXr8
hegkowiq0SwqZTpub4r5j02adh+eSXEGoJA0rXXtLSe7h9rzz97IWLdkRAf7LHNvKFzlJuEMBUUz
HGOSh15lIAH+RRmD1hVBDeOzWAZ7n9cGK4VPp3OsAIx9Z6PvYOec879W1RYf3NitIAQkIY+J6fPB
HWlBRlfEpxgyx7s20XgYEzc759WY3ydj2KSq2TLGnY89o1jbKL8RUqYVMSN32g2DnfrXKK34YJU1
FAONJWC19OHUotBBSn2gyCyH+a6bfHqTFV5FtLREQU39oU4nKBz52DX2Kuztea+GVP6YlNftTKC8
dxVa5Z72f972WBcPSEjd10zgG7Vs1rLQzwPKEFlXCuad6KIbl+twYV6e/O6E5cHWEot1Ysw+KSSz
PPubRdmAQafwxSkqp+KSk9p7jEmQ/5NE0vqdiHyGI8ep6NsLoynqq5pQUPSh69gWLp4QRXS717o7
EofS19jNmreOwo6bBdcaxrKWzRUL44nXg+3m/pIHn6flk5Pe+TtZrfc3z+mxl6EAGeQ7IiKCuEl3
PovYP5js1zfgFHOOK4+x65olf+jo2oq2D+7zkb9VXV0Y1Ccehhj/XAxEMsZFHLvMKHmm9HEiboJZ
DHa5WMQdNl+kYBZ6y2R66xyreO4QnDayCLsrU3LyQpi3EQSfOycAwuIciZB3sfeTz8iddLspw0om
q7DLsGQawGNgunsHznPDRS9ooB3sbtIbn9ToZuBQ3La5DMUyj9tKVLxDyoGIWU8ZnKIguWfFondt
WInntK+Xc0ndeIUfOV46Mv6Po5/In3Ip53VTQGxbPOBYASmKe5Vl8NKsIN3CQarXOAtmBpftsnfn
Uew9dGTk3XHm0azJwD6qgqnqWjuiwNBpQ3vax1EC7W60xnxvF6F1HDqBjzYc6UFZjT+JPG83uSOn
e5VgDMsmPE4iRXP36jE+hIWcrnM0ArAhlFfu625IzqbPMuT8MOIPTio7E/f1IGWmEI2aNHi2DPxK
FCdcNzR55VNdFPaL0Klz6ixPHesC7BUTYvcWBLn6GzAAra7+ELu3ZA41YQWeCt8LU+lfvuO4v0eV
97tRJmD5qGc4vZ2x1fBRGZLuCBxd5FpxpP6p5t4WuFK7/FzMU7DvlIQf5XNrTl7v/irDR36SYEcg
eo5Liy8uaN35e5j74ckxsj6i1/MGlUmQhCsyuOO7XVCz9vWU1AfScZaNzKvhTveBDyQoxLQt/GTZ
0VOOuKuX6KT8xtqm1ZycgASMv9rFEi9UO3q35Im10WPpXxetsp8RhoJsrZxEbSU0Ju7YLH6bgpQk
gb6W36rQgOZ8L/Cf/KQqzdoMyj+zDtl8+B74J08z9BOQxrC0sY6wavLAZRy0tM/OGNaQvZRyn2pn
5NKMXOsyZFG3D+HXHjVV14hMk+gbm4jLjUUJZ0MQ9PQmWdJK1nNcJRcGVSAQLMcH3NzEmCxgnbKD
1hS3xlqE2UrWxhMAjnHCAGTCPMNYq8EzP9l6gLbH2Ho9RkuNY85rPjgD7duIgnaEpRg/B1QQv3J4
92uFpfglTgZn6+dp9MCEWOPG6WJvTWkQviVNjsgqqrA4N10xqg15Pj46c1CjMioPt0Jrb4tlCV64
YYJ7n//LDlKK+cNnkmA2C+3cGoNinmNOFs7OFMjZo1d5h8Ka6nOp7OpFGulh2cInluPjOpdTDXKS
Q/IxROEQWUrnjo2kvDOVkn9FXflnWJfLnwJXN6btaQle0cFTrNPDvE3rEW5zNy9/qCYfc4Jk3DKD
8Lc+cutG2la6icIm3lRDT/wOz/BpyBihMrl11yPD9W3dYZu1Ve9CSdXe8lSw6/BucQ5m69k0+V56
07CzlDI3VgWnZxKVlq0CXjSuYug4x7JADw6zId5aNiMyfhVoIEU06k1SVOWTskLBIR8X94ls4Xwl
Qj9/1/GEXp5p5Hom5HpjpeFMTRbLH7KqxqeSLCW0qQH7aO3TPzNCRgqqxbLNpqKKD3mDOMcWQln8
gBxk/rhsDF1SLKPZxh55YmGYFSlVZzWC6m49pMKx8M2tg4UImJt7g/c3kjvtoOIDNco4XMAOnqM8
MfHZ8tzI37SN7zAT9znMBgVFzDNMcHXghG9ZITCEhoMxK4Wdhq1BPe68tLYOla3HQz9aeNgMet4l
R/a01mOTTO9jYTMiKyH4AcmNgic03vSVksi5l64utwSgUQMlhmdSSCHIdS56LJFtKItPhMaM51Xl
jNvGME/2tss9vWHoXzpIP2O3bgM17xH/ButMeHMSbesyjH7DBc2eMIqJo2uU98Kmy5zctGXZG2dg
+fGHN4RWssscaeNI81xPXxjAwM9aOZ4biteBRZYvKZcJViMaOMqfz3KWmexYI+715Ydjhf60Yure
iDfihcJ2MxRWgJpbpMMVHzUKoQ/ku3Z4NRkqEsovybzQCYktE3OAczuUjy49CFiicTFRWApyMUsJ
YbC1hZ0Ol9BO5+ogFJcnLUziRqk4+inuEUBkvKgbO7DQhsZU8joWXZyzJuCIaxdgPrrDXmve0g5d
YxOpLGGeN2NXgjiZozEmJuv+Vnlv7E2dqVnxASErnLqJic7Km63ZbLFaePy4GjO2QjJoT+siq0hY
95JllCsXYs4bup8c111ERb4P7akeT8xIMI6IcayszwbqzkG5ePm5ioe/GOP96FedM7Am1qO18OVX
Msj3XqgyckecoV2OwzA6r5JKzAYSpgsAh25TLmgaivtYZcbfyEW5t0X0UAeRXGWNEja49ykowi83
oDJgyDfLmx86fPHLnBAVX9csqsh8p3oe2p4J3Dv2jWLjIXJuotHMJzdN6W0YVO1iYr+9NYYTNPPJ
7wN0gDxn38gvXajrvpVuI2oxFgLCkgYRNztj/qUodr1axJ2Jdc5eDQ/aCbuc2MOnCV5VO5c74wQL
yJ920k9dlPXhATFF4FPHWLut/KH71Uez/kZo7XduD0JMCqTFQTDxWWurkIhEboEv083nVSgwurZW
sGyUEQ96Y4hk9lTKafqn8x+zVSNGm5e0lk9LQxUk7QVCbe+KDJCrCzWD3L/9kC/+J1BmNpgYUH7W
WVHM2JkT95qnrfnUvS5uHq/nPYvzHuEv7r6XAp9EY+Syw9Eid3B0rV8cgi1M5Hgat1jTi1Om4pF2
jLHMp5+T3bGMuv12F8HcwJEM0LE/sLJOqRTm7sXvrPmbDT8/AOA0tW/4MLPd0E2sQ2BYvisfATcS
dXxCvRn+cBuM6KOe4lzhSypOgxV2X0NSZOci1Phsxips3JWfOePPpIz8jJuQ6LC86Q2eCzUj4xmW
o79besDFfRCXMLk/WPchiD4U+zOyQnLCI2OqXV0p+1XXhsMqhRu9CVLZC8SKDIPAkrZbTDwR2nC4
3Pty7C4zET1/gjQS/JIV4NxxsHS86qTbn2o9eSwMqRYpJmV4VlvmnNGB/uNSdm2ReB9X4YwkrkUc
mzXE5uaPNSj3KwRZeGqtpv4CuFP8IQ+hP3TDNBzsNA2tjSkfW0j/94TzP61t/ttWctuIxmra2ewn
X1mHCM/Swfj/shvixP+//4r/sDkZPf77/7dmncL4hMGpqr0tJ/sYLNrf2mDs/suI9j/9A/5tFTg2
hhWC0S/3eW8ZXg2PQVc/4bJIFu+/rLY+wGb/20Zw9G8bwVSs9OFF6h0t7CQH4p4i9APLqu7RbEaA
mjO7LjWlzwceBv8gbN+7B21XHBcROy9YBJuTF2l1sXIvPvLMQBiGJjtRm3u53KNqNr/c2S1e0iWP
wo0Xmvl/qDuz3biRbks/EQ8YwSl4m8x51CzbN4TLA+d55tP3l3LjHDv/soRu9E2jgIRUVbZSZGRw
x95rfYtWLph1jUF2sjAHdO27wUFk9P79MK4m438bad+YjwkBcy3TZP6k3MynuSsNB0TAkCgUhdkc
fNcGPAaYpPw2W3LCibeGW46rLMO6AB9Kr5dz3VOvjmFX/qDvrV7mzGbldwSVKboR8AkQcMn0hDdJ
fh40pc6JH6WPTstWRMZUugkjI7c9NsTsq5qZKC0ZNYeXfOySf0gHy+67Hk8Dsh7ng4Clv92/Gw/0
aOVtNSj0dYYxa3eIqcXnym38TwAtqv+dN/grNevu1+X7PSrqLz7r24wQXytHkjOHmZtujN94dOb/
RLWGNWKyEC4XgJ8+WI1/+0E32AQQFtyf3Gx3hu/0K7r52tKammwdOsZ4KY00+L9Dgdg3wgcjyIp+
1GB/5FJPNxXC/gfdSIsH0+C5YvZ2cA2Dqx/fX5PXv/RflqR9sw0RJDOoypq6XYFYCHj1lf8/dQQN
uBTtOQWIjXr1/R/1l8VgX//9b9tRkEmdSipudmFNpBzh9H13z1RYf1FmlD6//zPecIv/9vvc7ErV
5GaxyYh7V7mcnFTKA7bvtM+T0t21mEx8GVWKZJFj+cEYTYH82g9XRUFJZ4I/21nCTO97mwZgb4yc
IjgNLMJIkFTq2/F2ioH/fPBG/7IX2Ddb24DChCZTbO1IU8V7aqq5/SbNPNO9WsvVc+bH09JVBQdk
u7k2yaxG0WAt3D0Da4bvH7yLK9Xk3y7XzY6Ux44RxcD9dqrQ0n7TYL3LvVpG476MOyPDtD5o95pu
GS9JdhXTWXWgPyM2158prdU/A5rHLfIFaDuqNYkkrEvZIe3Xm2llmnr72msB8m4gFNPT++/4b4vo
ZkeJiR4veyvkiZC3klM6YsFHk0oApVrjf3RV/sLVsG4YMLSZQzXVYcEYubH3CeF8V4t7vpcZkctZ
kiefXOTUMxLX0n3F7uhf0p6ZhhbkM6GttvEELxpxeBBbSIfGAqnY7Fs05s0sqraxjfzjg1X0l6tx
m9sRlwUcM5tPrw3gZA+v99RGNXvThGPw/ev9l03PutmMQj0tAKX1fJ4Gzo9xLJ0Typf2S2leKVsy
+Yjy8Lff5GYfQq9CyTim3Q7HAPnaYz6/+sZMPjdFZPxBPfS33+X6s3/bgNBbol6IuVq9G2wdZK9L
JQwMnH1D/7L/KIjtb4vnpuoaZCLdomvYUYUmJ3zfeBfbsk7uwwmdZVoYV5MgIoMsxNv4wYr9y8fY
utn1IN4bBJZ23S4Wo/bk0JDjqAdLgiivDFt4LOQXS/S0UEUyiLPSOtrM76+Pv/228s9r6mYZFscg
7HZgNOhGG2bMkN9paZHUU8K+CS7JfMIsxdQtidFfr97/seL69//LxmXdbFwuUk6Dlj+iSZBQE8nT
hy6bGG4zL6dhUDdmurXrqD74fUwXbUDNZ+EW3KR5Ti3UV+1H2N+/kX+smw0pTZAuNahBdyrqjYPd
xA7dQEeIeGFHRJqHU54tE6bPXi5Rr1LtZUjAUTHoH5Ulf4PlmTe7FadG2rl51O9w0chX5TMrWTKJ
QYsutBpjOgDvg1ub5ncVQF6iP56NL7SQRLqK3QIZRjxwvhFgtjCqNlTwH6yMv1QW/5FMYui62wOC
3aU8Ol/9ZkiWM44VLyp6fWn6UY1FkaT699fDXz4At0klehGFhGWLeRcnmnkoXWl4Ar313oqCa0ge
QqzWJ6g4r4hWCNFpfbA7viUd/MsyvA0aibsGtXVv89cPjKfLpmlPFPnZo4xCwwucyuq9Al3dKit7
Z2tEHUyGclZfLPwLR0Rv+caPhb/koZrvdXo9Dyl2qJWOKv5zMOSC1I8x3Wct9JWZPqSzQrmSvoxR
OL5MdA1erpUvh1jHKi65Vsx34+wUK2yU/gZRW3Ka2iBHDl37PuR2e0DNgOvaxvO9N4bOOsWp767f
v/xvHOp/uw43W2uh4e80+37eVb2ff/MDpjGZLiW5rdps6QsTRtAXC5nrqhQZ2q+okz9MI4mw2jLG
lK2DPLQ1LLVx0TvSe4GtMOYAczy31PXPnWjbD45gf3kEXMN0f38E+JnE28Pzd6cX4j4e1TMAiXVp
mMsWudAHC/8vjzLzZjNuer8ZmVJiLRlTZzu3jTijV8p2zrU59f71/tuPuNl1g9kJ7VI1YouUsF0r
R6/WuCxwKXVt/8GV+tuPuNlg2azBCxU1fJSkGzduE/UrYKzuug4IoH77Lf5fJ8Vv/v/JgL/iQf87
/vY/I+DrHz++/fg97/n6//+Ke5bXUGdHua7NFIqk5utO9ivumRxoA0WRoUtLCUfxCPnvuGdT/BeB
8NC7hSnRYv+R/m7+l+NalqMbjkHSJ/zG/5O0Z3m96//z+XakULwpx5aG6Rq6oL/85+eHOZzIzMDW
FgzlwTrYM3u6UT+Yg1r6Lt06Om8JXu+CZw9EsI3qTeE1iLtqC9C76+cYN8e0BVQTYpWzx2WtTaGX
5mO5ZaC/1BF8z5PzAaL2pkb49aa5mDZubdu6Xog/33Seoq4UE6KHzDDKVZsNFyPHGxpMCKWDH02t
GcjhIHcYCgWFcodFMdrFFlnK9re7fPfrMv3eobjBp/16I0opV1cW10+SvP3H7mMQmO7mFrt5nGAZ
TuA+MT/R6/Xc6lAXTTyMlf2TfOXJ0wjGwK2JMcZy55/vv40/975f78JlUGNJ0zRRFd/cQx8tdEN+
JJSHkgK0hq+BF/JUW7PLASX4iPEo3tqMv68ZKVF18Y+wUExLzop//tY9wnoYk9ivG2F05xIWQO+b
X+m3XmqtTVYCY4mXkwr2FOtJgeN3+kfiSz7O5PIcJsF1t/V9NgyvobPsGKIc/FCekLSgiU4hqNkC
57lMJ32bMGXCotp8L3ys+I0QO6FZcmtjxVqxrBCNRw893nl0Am17GEv3Re9GbZ9XsDuTOAFbFsfR
o16BOMBnc4hK0gq05hyk/nroq27dQZlZi0Y5MNFOddFnh6LOvPKR1t30NLQO2lVDoT8LcWOlLkKa
geBnkd0h0lkYyDC8PEJ44Ef4qEKbIWNNyO+q8fufXVWMe9k8xKy9u2pAIxRKDMVxjBUpHzbTODL6
iASiVSd8bGMNxT5PVU/gCdprWeKVnPtiU1qneup3PkO93WCNW03rUkbS2bBNUxxqmCM3NmLmc2ZO
5SIBNrJJdePcDuOwtkR0GvREXwHL0Mbw0Fz1ojmaAGHlV22H7ixHO3hK+uIpNTeEhoXoIasvTIQy
pq3Wqy9HWiVN+qXsRwSpAwFv8Mkx0ASA2NygY0wfaP16rhSngI7+rC4r82Q606E13HzvkIK0dJo4
v8D5u9NUFm3awmz2btltRzVNB2xntBCdll6I5lPL+mefioN+TqvvoXcNOAws4rNcPFEwduS+eRV0
1l/KTjF9kBOOdXd6bB308WHRM7B2a7VSbf1UDJZ+HvtSHgpsns71pBkYYiCH0YUK1yEuMnSN8GbH
CjdmHGSeZFy/7vNScdYPPmWyn/j51k/fzfq9cjF/OWhft0PHKNxXYtn7bn3fXl9MBMOm6F4moaq9
bsjSExoyJt3py5U2Fe4HpcdbstDtZ065UhgkIkowDTc7TZE7ErcHAAAzQmqQxrtOtv0BfzbsxH7j
WDbyMhVU69r5EpUFcL8MBFKfynucFKBRsuGJGm0X92505z+VkVQkQyycgBdKgv5QM41fVU96g/XD
UHDbNXfWt8FcnhSTyQNl7vtb1g0k35FSCl23HcO2bWiZQt2csnQcOuHQ4GvrK4huZpi7J40hQB7R
/IYR1za9s5SRtdOGfpGr/ogUo9hoGM/BYSQfNLNvMhQcadq2MAlH0BXOIlupmw3USoxoGDREShAu
8oOlEHwhtHlRdmDCXw3nZSjAG8uqdI8Fe7kPseaR/oJ8VteJLguh9ghAqE62q8RJ0Xt//2LdRIP8
en+2kgoDjaEc4zaXiyzf3Dau5txqQkqrnOJ+1psO/cLVOjp2zSVs4VHWkfoe2hhA37atoamHbZf2
7XosrX5ld0G4wv3uXwqkwiFj3fPbC7ENiL8mvdi+fdsWL1GbbAyJcIqNKXgI1Oc6MzDFjs6wacfO
3UW0PjaZOUdnB6DCnLnqHGECff9XfsuQ+X29c0uMt+LEQLLoqNukLRvTsW4YTuRBuNpLTt8XG3Pz
icG/Ed9N/hzCWy7Ytxv/jDhul7tTczCu/9so5q995oJebL08HdP799/Y27W+fWOm7rBiEHkr/TZg
HN4HxqiRA2eXQFkEceue4xoCpDE39IKkXGGWGY8xoS47d+KuMG28a/PPeoZAyvPN8hjO03zsBrbq
wLfzlS8j06ttZZ4CpjynN9WSgzxhnUtzkeWEOXnz+CVGrLOypwQhN5yOh7FxYs5gNEEge47sOnWB
G/mjbNybw9/bugOeI3jaU2m6pnuz6VT0GJrRqSLPkQyZ8sjcoFIvcBI62gW6F3kbNVLACmJKUMDq
CzXmM/6nJDOWXVQ2RziOxnkYWxCYWQdwB4v6uhGR+oDRLK/1xp+3BGgKrlRTuXib3DdI+W9tQD2p
GUL0mBu6zDhZflJzAE2d8zigaTabGeBD3I0kACbAZmEaxlOceFpV/SxMad6b+VQt58bAxmvlz1Fg
7EPDL/9xMTTQrWy/WP5LK+U/YSWsg1maH5z3bgah10vs2g4vwmLvQc95c36NfYxvpYZDLtNdsVbI
YFZlzZTI16/VEa6lpWjcDlolgr0YM8cOFAzhLgYujbCw136O4b8bs36Z+6hBAtdJV7lZIAq7fgWj
7EqoFelWlkwR8cpSqff4NaZx8hrQSe9/NsR/7Or8Ig6LharQoSZmh/+zMjSB54oycLkTYTSdlAEu
zw8BkCt6s97oqnxXY0y+dwpUUkFfbGJdpbteJdE5m5CtuolzbyDUOgM/Q1ZroA2brCSE8pHph6xs
FrJ2vyKBewjJHj13eTM/2SmxYsoe3CV/8wVNsHFAFm4ckiQG0tLggHz71vbLHwm75MHOKnsValG3
mcPip6OM6q7Wz7Ve5JeqZAJgjMHRn2R2F9NmWdqBJPwovkYtod70QxiXmmZ/ttBgdfm4taoGAqlm
x5eg6TdwVZttJJNjA6B81ZpYPjscCxe3sAxs4CiDN4bmoOEcRHqJEvAjKbv1SsKzWFRtonZ4aY45
/ljI+Hm1BaLXwwRASTgGgbbSr1A4XN7i0VnqXT89iuvXVZ/DDPALBOpzeg/OYIIRmCf7LPFJna4o
VItpstaS2gT8o3mtq/vXPByALOb9ISmKduXWkbErNBO5SPEdfe5wxjw4HQmPd70sylukDOg7SW6n
MuCQewh7spnGprhK+caTUwh4OcY8flXxlRVguQfoNJoHA5+9Sgs7L2WvejYbrEHvr7a3ScUfH3tH
cOrhDAKpU+jqFpYeRxU8QMR8nilreqX5KpOj8YowJsAEmQfVpsNUsJncKt2SuzSxMffpJ0GnHmdb
pp/ACPhb5IZozy3oJqjts69JGbzS5bS+BbV1wEM3/tTUuNTjEr9egHuhnA4NyM9DBkGD2WqMkjbU
u21TRM/W0InPuXSR6wFVP19lw/dWUt452Xkak3mv230rvbcvw6qd9yZdVICT+ghDIZ4veYNvyNXn
YNO4abnJM47kbGnjWXLavTQV4Npp9hHcW6okbRr32Gx3+5lFv1eDb+yLcqYWoX5LVu9f5rfu1u+X
+VqqCd0Rlm4p/rnFdadNkUZiZLpPzM+EwB2d3diqbDd1QXmZsA15ZiJMAI684IEkYYgJ86rVrM5c
QNdIsF8Ncm2LrNwjTw1PZSzBDTB9Ww/qGMad+FYafeoFXeTeBYxRAB14YBacVdEXxXGOAaVGyIYH
ZhynqzLwsR4q7dhmcHFqgAbPDYidtSb0nw7a6EVnDP6rDDJzpeUh/CY8nK952XzO5qK+w6EZLd6/
POIt1Pfm+kjhuByTTQygxm0lS7E/KmLM6AGIuVmT17PzcboeNdzFi0Cgb2l9M1g7ZaE/44H5Fo0q
+eHG1rJQxcChuRUeyl8Hems17fhcLVKSPDZllado78D7iFjJp2hyXjXSXc54lseHUuUZItH5MZh1
L8dPTbAt3k2dSAQ8l/xEBbBqkwoxPSr/Dg1MO/0omRRc4BY6V3T0cDZgxL59l/jtVwsD1qluwTZf
1YmH6npV7cgXAJCMC7lV/dHqBCR0owWlBoFnOShfESsZ2o/pgHOvwWUhBwgwOfCcr0ZY3uemMf+4
opig+CxmUH/345BdYNXYW53Aw00pnekYFUO0i/UA3WOtzG1ldyXnEBgHM5ZmtLeMNhh+ladMF7xA
b1pxbtXXem/+LOJuoSsNXBz3hKibpJGeOxBVG3UzcEE3Vfc+O+DCHdzyH6FtsVG1d2Va+LAPnNhj
D9i5eVOf7BKmjUbzQAMmDDXJrE6Sk+MSzxNgYGaw20rT122VLYoS41gm/W6N1dF4FmMI/xYq97rJ
pHxuO/NegyD96M64mA29g1bO0bXqLBZ5JZ4etbhAkJ9p1kOBp+GB+M8CNDCWCqvtmkXexA8ag95H
f5gx1SmsiMUw1fc2T9Bz6qerKIR4rcsSx4ip1L00OeAagXgOowPS+ObgGG1zkNevoqFxdu8vcXUt
8/5c4aawaVHawpU6J6XrqPC3+gplZDNVWgbk1LKewircNlWeHcPELbcFMtVlEJp3Y5LrC1HCrCfL
iTvlNu5pduWPQTfLVdHl/ZoR4jHGM3+ww5JOQhbRHrStkqzBLqmxHASPs9/Pr4bqHopu0u8tupL3
WdTcyXjMgB7ZxIYNwIcHn2T5qE3XTjJ0V+6ctiRI0F5N2Tg9vL1kCElVnTUXBwPo2JTt9Uinjik+
qW2fqcCj88KGNn83MFcs+ijNH/qQELY8aylQp89NJ8mpaPtwQ50droegmL40Re85SVS+TLE+QxsH
1x5LtatGDQpxLYeDG6sXJ+bkbadus8uVyE6JbWZrc8hYjCqzYOrByUynwVrF45DugsA3oXx13Zde
yZWuZ8aLb+TGjkdd/evfWx31RINKHP9ACd217z54hP7HKUuyXFBjI7Y2TEf8R4Gf9F1GaU9wgGwM
fClF92p3UM0BWSzSOYNQRNzFQxY4V7BSIO/qKyurGHxz59QLs66tjZkDF5TwjheM6OTj+wuP5vh1
af2x9AxTl67uOJZu/8vmaozA9XyHzXWQ0artTXWE35Xu4duuUdXMNLRmMYBbZUIWYzmIGjN4xWsc
sf3Oz5XTbIO8MPZvL3U4GsC/5wIzwHRJ/Nk/gCj3D7FKALQVD1aD0nYEQQYVjR04covsOFO/nWz8
foo24wLHebd2kSM+y8QeN1nm0H66TF1WHiJMkQvSnqqXySHtAZA8XjYDH0HrJpvSjay1mc+xJ+vc
eK5iMhpaJtkSSN6iHXi4oUNZxgBmmDry3dtLbQUZGG+6Wz67Ka5bJbZxmepPfkj/0kxMf1lQL68r
kku9qBqzY4x7+Nj5DhQZmWUPV+JSIMduL1CXLa2cXa2z81ctAXw0jdB8h7Lcd2ACj6HeDOvR6o17
SWfRM13dfc1H9S1yovF7ZIeenWrGa3jlYJbgFcCHU2fZc5vTc2toQMnmHgAWdLOhmrxh0FNYD/9o
vbV1cupgp5wfqpi1nriuv7M73z7Y9Fr2lG/fOS0kGw3H6daM/HyZ4iUhmoI/0DWZ2IiIHiMuesyb
VWAu9Up48UQ95setdcGbt8EKrOP8CMXh7Su9eNXxMh/K0o7WharMjSnBL3eyU1usIeUiN5AUtXUg
vd6qC882uvDRt7tTQWeZSBqPDSDeZdTyO1c1PaRpQ3oakvdTNYSZlzgt0IAx+9lDNBTlCKXN9eVe
K+Tsja2THPTJmNfXNNetAx3uxDgYzNPgOKc0E+FB5O3BrPTxwsMTs+4Yf20KrVmw7PvXpDS/aX53
X2jlS+hmxarL6nrntz5Yw1iJQ1un8vD2VWmiVZ8xh7xqZ9cfgwu3YOCgp7gNbfMakld7nKjoCB2t
5IPpOOuxGN3LVESXZuL8E6ekyRRJeYBgSL7C5I7tycgKciLz+seM0OM0NN2VIF2mqwANG3T14BuV
JQG1xvcoqL4EB5gB/WbqRkhK7miei4oItUjjCEo0YurxNNbVeEeVQ+ubtFFjFTDOeuQAkuPu5wyR
T/dGMxUAnNGZ681c35V4y46h08zLt/8g7Tsil9djaBv3AnPZEq1wguEDM2aQBe223pHI4JK4ktcX
wkrcdeqjE3f7RHgQbaJ9SojNEiPBtK7gpeP5mHuv0nzxSAQEmaigW1fCAORXqSu1JCuyNTpQnwuQ
KkxLdS42KejidV8TwWRaA4jYegouGp3vdurnH3OQepU++E9+D5xtlmng2Z1Wr2yyRfgIqOHSGmdm
beL89k3a08ehd1JiUxDOuY8S/JFhfJyTPL8bKJLPyYhjm5Ot4zUm6BnF4WSrX48auuZM+661F40O
9BPCaQM1bOz3fR2CV245XGvSLrwBCv22DJue0hkezijdYOn7rEwTETQ1S3ufB0ayDXF5smV3W72s
HK9mCsOxOq/WZUGrY7BF+nPa0v5VwNldc1dm0yf8Uc6JlvFi0IMN3NVmUyZ19XnNrwsMI5fPfZsZ
h/G/X9KBURuePvKxdE64TMYesNC3F9MgEkH12Veb/YVIsA7SQtOHyzo2qkOj+Mi5SjuxSopHU5QF
YxX41usK+9qq8qXL8KV1j0nhfAFBCweHE+26TdpiR8LhZQak6ZEGnZ+u/lZPGsl8siVYCMemsJwV
xPQy5ClPyJCmO92edhZMIQNQduL8fLsHJWLjpcs9Xpbw7e47P9smHFtGR33CMjh5QV0Fq3GQP1WR
cPwLAoBt8qVnqLsfry9tGrkLMhlIJxgCgO/5hGFzJGxCGxzznCbZ9wkHFbgS2Mp8TuE9chd2ZtkR
nhc7I0A98DtGTksB9fvSEVm1w+7RfHJ5JEeTeohrKvoxLo1XlRePxDSxL5jGqxFzmw291dCbLoOg
nyGaD/pLXjlnW7nTpbGciIqb5mOjWU+BEZyDcvKJbxEVaTTzHiwUjYZGl+v52j0U1xcrGRF4lK8Y
puQr/NsTx56Vpon5kKVmuUFUS6hJb34zizb/qhfdxeGJfBne5iEx+QkaXHXRgj+O0riC9FeAJMzj
4WjAASFsKbnnWYApStheI/1x47hQcVm3TyhqsF2Vot05kc2gDce1KET9SIgGAauJf28b6IsnRorr
KxT2wGODDJa0sdaz22abcAh3k2W5d5MdnhKhwuVczfMxmzUdC1Iwbeoy/ZE34RGP2LwKQibDflq1
h24AsaNVxDTYYxofg2mKdu3YfrJxRxqIvz5FWbIUblesLXAHXl5ZIS2WEpdeWAJr4dp5UxP7267m
TG7IINhmViFO7dTZa6ODXhgx3FRZJZfgoAkLgIB0ihK1p+oadgS4skGVPsYnFX31sWrupbLzhzxu
QQrHzlnqKIfo+Pkrce3it1bFY6l8IUqt/BJp1f1YEzVA35ukplZTXl+M2NTxxbj0PdkdXHtTiMi4
T3FJp83ERLwGYURQGiP9qnpkkJA+25Z2iMfXMHDU18Ron2VUlZwPCWCy+bykFnEPU1c3J0OwUycF
IJuoVWu3rgmeyGYcuIBQzqZP75piEEbION3NGEVXFnTxPM3VuqrSfN9mANLbIrya/MPuri0cd68Z
Je5EHhxdbdYvRvk1UrHx2PRdvAaNad/rEckrV25k1xL7JDDTH6N6VucQWJI38rn8p+5LwP8NW+Uw
D/QTciZaeRw+g32/I00hgHs9xOt0ikj1HOmR02sD6zBW5lH57VMUTWwpnEH6BbZY0OMNyUzQWPYG
O/e30rximEjQQao97HUMXugAJ8y3TXUMqji4w8esXRrznjUoPzHJwl3vUE/4Lp4IPH8Xs3xwjHxf
0p3dQHhfOH2Xr8ouI/wJWGVBCMkXDoc70UY9wCnfXgfdXO7dMfieMuc5GGSTbOuOExeQ3vhSxK6F
f652TijdxkdHDadK2ZwZSEtYcnKJD3pt+V4dFSnGL5LibNXCzpu4Q0yU4u0IyOWU5d8HIHVFi7Z6
YXb4NHUx2xjKWo1HnRPt+7kYsXQCQ4vNxl1YTTpxEuCcSoT51fduj6/252p2yldFy+U8JzbxLt1+
EBpR9ST9ITYfYQPTI/xhl6I4p4XLcqgfArcTh/95cZrI32L0uYAhY38XjBlLvXsOQuCphHJqXpEN
UFFEDiJ59Cmd8vSYqOpLhlvZi0KtPxtt/9mmzb+vTC1lYaXZZmBodvf2ojS4gFGqOI8l8lKNX+pJ
k+cwj1243+G3UYp57QyJT+0oyLazzL3BuvLKsjtrAnFdxsf4PtEdtYv87h9gc83WakgGNsl59LPk
uzBzUro0wl+Koq4JLZadB9gQvy0I7Se9risyrnWgFSX4vHTs7E1WqeyoosA8AQIZYRK487m14LEW
iGlOSOM6Dz+i51rXpFQSVPCcx/do7ZZx/UOJEHoQbQcgMwzV75A/APHFa7vh8WscYmBLSHLyL6Hg
GK7R+rr2N6olbRh/G0wKUbSZwDUYkjuwS7wfmeAFnNv2oReArq8XcxhCG+SNdidaFVx4nuF8HeBP
uFb2LcSKFJPTthpBAfB26/ruims8hLV9Ilt2cdXEfVKjaFdjK/p9gst3HcvAGhaagf3PmWltRGgz
7sYilqgDyD2Jv8/zFK1zt6k8vQNsmLRZsddpXn7uDnUQz2eYEDkTr6KnD8VlcH4iqnYv8AkKLynm
8Wg5ajwa2BCFPRVb22jth4Le1lb231tzts4CA08cADuNpdticZQ8SxDXfY0JU3MbJnCm/TkqhI6L
dBDLJhXhogjs+u7t5apM8UXWHs2mcA8AfI9v41ViIMiI2mnQkdac0h67qpxfQOBOqaxWQ0UpU4Gu
2AvNEPvm+hXxG5gkamdczRNM1jit7koEfr9eQrAOcRvCFscMjkQq7la1sLX13GctzJm7crSTENRV
tzNG+2vUOLgThpc5yA2y0ix4xThVV0wWiNExDX8fJHWyra7hF52N7iAiruK7YV6MqAogH/XTUuZV
dx/FJHkVTcWgqJ/dlSPoNMQtuTkVsEHOJnm6bio9W4+NeGSw2T3MukmEYEowgamitdOG4clFkO5J
ng5VDO2+quJ2BVS3f6EQ/6LhzWmX9Zzbr9ArSGAY9WTz9u1gaTGbqW+d275SB1iqT4FT80QIROF1
lex4y/VwLNL0K7wcr7Gz+rlMeobxHPEWU9kSoKilfAxkkjf7CKBwLIfm4hLEcpkuY5+oQ5Q6zmEi
2cmJO7UB8/0tS6OfTehzTklwtvauA1yXwn9ZwWkboQ3Q/a+BY9Q69aFZmHs+1ZJCRjcu5KKAqi85
r3J+c5cJut8HwLrUFGVuPQmpfWUmDOFV5R7oJAZ1OD1XMuER8FZCqTb8LsM4Z2qC4xcwWH6d3bmP
Fa2rYS7rl8qPxztu7MXBi/2SIco5VSMHwrf/iPLFhei6DEZLfzUniNTkob9mcbDVkljtY19X+yZx
s9XAIGEBYbo/WxNIdCAm3/om0c9DSu5YHGd0LFx5hKQlLsiLwj1+/3aJHXj6ZAgOQXM0WPu2dHK6
1vO0yZJ0z4+sj2U89091jgbZql1jY/ppc0nDucHj0mWeT2v6EBlTsIoyPfnUNtPCNcOHNqbdTfMb
sC84se/ElcWrpLDAX3XxkzmQ5dEzywI/ojQvziznrocfegcpK96Dm/+Ofbln1pHX1cUEv9Gr3vF6
wPDIa3Oas9XPOPYPIU7nteO21r3fR+Wi0GMOaGFigJ/gpWn9fuuocDcQS3g/V/khv/4ZFI977vAn
/F7NdoaBs7B6Het3B4BwoKvIJLiv0CkC5mUwXBB4R8LQtZilzVIuyjpOjrLz2e01+hapli1nxvo7
2HWR5wIeesQl0T/WpJWlSbfLEeW8yBrXe10HiNUtCZivc7KnChMDZOLmtQSrBh+HIC4OAf1QWz/i
K16ui37QTe4XFRHKj6hNpnUOyV0LCC9x9fZQFZnYTkl2P5b+D0KKtEtvWtnDBJMtysa1SErOvh0a
S9ts79nycW6ZrNf79pplB1OGba+HSDn59CghvA0HBWDHC3pyruxgjBeSsKNPeSAoCtQXhgrhZYzT
eEPCMoECUd54fefU+0GbxzWRKNG9Dk5kwL4O5Dyj/q6r+QgQjqLGZmpdWy1VGYTASxNq0KnbDPas
Nj2LGZx4j2aKxEkj4gnSWebBtXogtdo1QW92XXI/AC+m1xo7JJ5Ak/4J52d5tK4vY1LmlIKp+QyZ
cfqk+ODR4JjzO2xF1aKoJClYcfzdKv8XSee13DiyBcEvQgS8eQXoRSfKjl4QkmYE79HoBr5+k9qI
e7Xi7KwMSTSOqaokZYMvEQYo8+GmETVYZvXR0Jf40M2gAju9+dGNviG6hLti32xsMXan0VnWDPim
qB1SY+vFjvPgToAp2mz+WzGO2saNLh9jjVzIpmwJrOgFaYmGOLueJs4MJkjtxTd9UkFO85qM6nkO
mps22c/9LO0ry3/xPBRgpCpteesk/WHTwzIdrezIXT0/5iOBKWEteEerM8Q4dt0pd2TqsQ+pTd4R
nGK1znx082NpPAUwvkQgT6i5fwOE0kvaeulFJBlMEb06dUG1E8gMX23ZP/QMmH/IGFmbqU8Gjma+
KPWXSeeXpyl3axCEQwKQWTVn5GXNmZk9z1VAu8VgjKgsrlfd7Le51xUAHAwTBKo2rtiZJoeO4O73
FkjGNAbxczqfp0Q1KGHKCTvZ5yC76juebQIL9CW76sYjbmTnCZE0nhTd3XfEOFrxROTTXdbXIxoO
TcG2RVa1dxlQMVxGc8oPPu3x/Q3dc/m/j061bIZ4oE0iqAFgFPvErvjUjXyAk+KKTRXrBdfDB9lZ
zotKik1612xowBtSnti1cx9iIp99bkvpXXPE0NjCeU48psAPaEIncs38cV0ouaxJYXPXZV46+3Y2
mbMmPhPJjttb01x/HzWy/B7qYSCSn03l7Cz+W8pfDV3iuqgvbdgOBfHsGvlDp0Dz1BtfqsBu6etL
T2BePGzSjOmT3TM2AHuXrZgrGFueXedJ1Wb90OOKDIUQd9m1rUeppi37GLvFcUCwFS2GUiEEXmcm
uJGkFg2mke2c7Kp8T8Gz7YJlIN8968DMzD0DlQ5o0MmspulEQEFzyMS8y3B7UowuY9QMc7+WbHTD
qmisdUkKF0GIxaYNapdRCU/hOPuf5NAUz5qsx7fYsx/HJmeK+3uh3D9kI5yEIJHugRomKhQYVZNg
WAiVTfVi+qA+Ujv9DthI7mqTXEAl/e/K6AgOToX/7ne44X1NKw7eYA2h72ZnNAx4LKDrhbldO2Fc
FJz+ykYyDPWOUV+anIRWqjcLqDN33HWffMQkcJwHxMohamFSpviGKBLk2WHFgchqxR6BBIuEyNBD
FWTlybflpvRm6kXIOu305uFJeWCZND78fparOseBtjY4zXkDgRtFZIPwoda0R4JNi1NH7qdmeVS4
qtcuLYK6FQ1+d1JZ3R8Zb8COMqzXseqffT0jJ1Rl7oklNLzYJKvWLqPWbWVSwZo6r75hpO6zxdqF
1epy1Z3ZefZKmOy1pGNDn//EC/iK309/nWJqQ9J8MKQ6f+ueYLSsT63zUgaHuQhiFLp+82opFjKE
eYj7DZZE766IHzBpRSL2/1LSac8OEu0NQJz6AG2U08urmViYVkUmSZ3yjiACzFHiUpi+9gyaeda4
BnVJsV9V/qZ3Ld5i0hne9OV9DGiQx6k84a6OHzs9Ga8ZsNraK7THIEm+TCAGBzed40st7NfKllT7
OfOwsJ2RCgx5cNJrI6FMQDNC2hDUrjlNn4OczW7Cr5PiONvPi+CP5PSmmeJ1ynL9mDKeec6KYp0o
aJEtJ/B779XBOcaG91yWQO0C0d2pXTw0MhgLfV8V28yrHwEFQGQBQoHvJZ2J+02j7D6X/f2A8Xfn
ZnC0eGEIlyILgFTVJEvXZGqBd1jsmYK1/yiZmG3tpkxeEnJNQoEB1EfOs3VIF6FTuc+cg8ELhQ9r
xU2a6SpR6h1ZwFEgo2PZGblsNjHZn0PuzDfi9nZIikkFW6rizzJN7OBAb8eTXRyKbJLbNCeKrOxs
/5rougOWj4FUbgfJiZ9jO9CUhsPSVDfpEWRWaOTgliNDKBY7aL3a7mGkRombZGWWeYM0ifJDFgxe
WMDO14GZaGga8zPwGPOJ6mbtUIoSAgJIoZ/brVew1cdkn9+60h+PAwe/RTCD6+XaucpEcVSO+V4N
3ngsJALMWX78Pgg6+bYQsrJMlvHw+0GzAVy3nd5hua5OAF/LP3ZKRn9RX0UZA7ppxKOhGIKqed3m
vv8CQ4PAbpmSNk6qERwo25x2eQC3j1sGG1yNlJlyHrJdTA3T1G71mkiL0LVWJKGkRjhJV3snOvqS
NRapZ4TEzWr4cKzUWhEz94OayTjSKdlRsCTxq+X/+JhNh1AjO3IPHYdpXQmoj/QA94YWHFimZaqD
q9B5gx/EFWd7JDer3nmiF3JXwzTLTdC84O8n22HR+6eld3zKL/gZZL93T3ph60hhGjzkst7UUk4g
kCmuM5NWBpEZn/HnSeJn2/guRRhcUoKlygtyDZEo+A1DVde7FW4+XOYEaKXq+PtNQ4KdyP2YrLU2
2Y2gwA+KEJeHFH0gg5RAD0eeeAoZJAteP7KUbIZDujCIBkSCf9dv3gjUDtaZxRtFZJlxHEdbP/a6
5+zqFkEz6YQj9QRlcH+AllZehqosz1b3QfJRdXSF99HZbvrk3AsGRKyUrMIkQlcWpE20zBA7P3EP
vx+ckbRTWI/96ve/mNCsDQ2prcpcIeDxdqTXJschqYIVN573zpg75MYlLR4xhgeR3Kvt4o2ZIoH/
JYIfWkUAA3PanEXjmXAw/h9jl4Gx09zSIpNx1B5NHXKS7HJQcuzayIpxiCO0Xfhitdc+ZgWhA7Gx
fGl1QR+ESvMC1C07JstirjoW9SFNumI0Z+s3vAYNY5UATqj4x9R+PuSyRZpbtPPWqeu9EP0KSXt+
MiByPKTafLXg5K6BLbg7rfLFH6GfcMxmVDhWsgJIW+70mvIoR8JzZeu/HDskaRbBrzAc8VMNsSGu
qV/tfjfQk8ryg+ExMe+8J6siEravZrbT9MVHLTE4xkzcM3bTcAKOhh4WM2VQn9mE5pnPFRCpT0So
D/Hg875uxYrqrPtTCURUNVdlzxvjQNZ7Ve4oasdoAQx3cL05WOuyJtbalwlz/p46V1NHlwHkhjTw
6tBO7cBuoYNbbpBGKeoF/DCz9AtKRnBPBaONQdyz2WW20fQx3k2F8+L9LpKDjnHy3PkHnqN/YwOU
Whn2JdHbnXCcdzsfEBQ3+Hu4Ejg29RlQX1xP3MSb5uySB6fnDRyl2Xv6vXX49N4gqx0i7QtxsGqT
cV83s7iN64AE4jhdVYxgz7NtPAN0E/vfR3FvvuUc9cdE2kziOojd/382u88G+keY9hg54IkUW+iK
8Y08ru2UBjmHfZv+FYXNdxvVga1MvWJjU185s0U0zey9raFGeciOKq2P0vAqpGq8ViKLp73ni6Ng
b/6KsjY9BgXwMs1j9Qh8gm2+h/fCHtn0BTnXRFEM68EqjLVkgs8oqv3qxXzP57Sba2ccfsebpH41
x3TEH93C0IsD65VoC2c3mGiAOp7XpT56MnDPMDX0S019DCDGcx9KJztAEepXYqz1h7LMHCgcevla
Op0eLnkW/zFlho0kg+aklmGLOkLfKn7NTeAuSBVtUYf5ZNxqaZvXkvDBl7y9URM567ZNEWKQxURS
4zxuB0nk2+/DJkHYNOK/2BrzYjxxPP0okijXgYG7Qvi2tvZFPv2JebXmuFy+usVdIiqv+mwNWMzt
eAAkbhraXhQJLaUgPzPm7rDKyEI7D8l46cXEMDPv2KC549XzZrU1x6xdFY2ZrHtlQkJJYuv4+8Ex
a/BJetJv0X5/FkrEO9VaNK50TNtJGfmbkww4pzIGgb8PO1XsAnhtuTY9jVlRffu68QabS0ZFAv4D
YCBh7t0yfhAnRKHVF/sp96urF6s/LN/jQ9XBm/eRKbjLMD+OhT0/2gxiW5fCPQiGsyqRYpSlV21L
JEsrDkl4Lt5SHIP7h6yq9HXcayNajyU+je3JzVnzyoSUkMDj0e+HFi5N00NDHkavuwaMZ0qdxLsm
neQ5Lr21bWDggKcMwX52uvXYGeZtLkn2ij16xaYOiFyudeNDT8hAXgJxgYL87daVwlaOG8wg0dkE
6UqusXeM9bG7/D4SbY2YQsvtSNr+TCKcG3qjKViJ2xZCPHRuG4KyoRDfP5TJ+N4nMj0QGYngzZyX
beKhEB4dZKuRX4kpErCst41rZje7EvkNTfuDtAiVk9D86ol5LTP0y5SxeSObOt5YbDEPUqdFaHRd
9nQ7RJYBUq0D2DQLy1FMEnROyBj8JzZ71g5WtuB91e4gHFhHCOPTk0WuH/Qn998yTsZuyjSN7XLJ
yVUYDSvhsXzVSsKSEbeIL7ZM+2Ycw7lWJdtEarBirtPT72e/HxqCQ090Ki8ThtFN7UwbHVggXw+6
R6HffC1h5kEALmLrFFpKUTxZEFZvvkEYcBzft3d3sXmNcCQncZSrnEe/f17GHky1YvKjDH3TLaXH
3KFs90hprE+JmbPC12r9pggVX2nCaZ9Lj0DJOLcFaEszYKzoyVvMs5JVxL4kqZS3icvPXYpT3dUa
fICJO8zEHmtq/3lehehZUyuKOv/IfA6Rnp7Yj4WLZHpBCr9dRpbfQp7TZJTbyerGcAE/cWkypH3D
sEwYAv2j5CUEHeJmDOiWhP3trB1rdJebFtpnlMRt24UVS4sNS7G/cYfFSouBFZVG2T0w0menMmoN
o7lcbQRxkSH6EnG07x+GxNTxaCGfjHt7U01Ntncbf+Q5YLZl9BV0c9wDPScDqaJM5pyND17rXBrx
MzqE9mKRi4mAjSmKTNU7qfZkg9/fWezn91XKDzynXGaYrkokMvdPadfgxeseEIN8sHh7t9m7y5t1
N6O0P1WeZm7JooHgcv8qDMvF1nki5tHO7pGNDJMAoipr9/t4CdiIS5tNu9Q1zj27nV+L0X7G3OIc
kmlmpTWPxckxGa8OE2Jo1PXHqna3aes7oTFMLPXuQmwjdAl1lE5AoOESFSIh4aqew9aZbgF3RMTA
kTZuWUIwQij2YBVvhaouCW5UDFObDjE6kOSQyONtNxsA36AALN65wOoJ9W499W+DYpBwZC1/Vbr2
VaGuyCud1m5yjsbwXrCQmUGUpGrcI+EA33BwJ5/EZZgxGQyJtpnXlTe9o82BLLueyvRiTIix5g+b
AS+QjX1paxH8Pt9fS/c9G2j2EXGTQE8A66EVwXlcxA6rBK/7+I9fcZXZ9tmPH5Jln47vjfFhjeaV
FSAHTro2mF/itiIe7g8mFNzfzEwCJi0pTCEJJ0seBKafQn3Fp6UHcbxsDIPThpxQSsFTyVC4j18d
1LRsImeeidRYd8kT1AhqtIX2oyN8BWkVnbeMJub/0+I9Dd3XAHIS9ypjAZ+gPrEdpm/ijQ7ePjOq
LTGt1OAQsxc0fEoP9SBdaWZw9f9KB5rzwpTsZcledOMP1s7dABnz7tGIIZ1qW2RyUSYf6dkJVDv4
9nf9Wc2EVrUnUdWrQlYYLA7++FFY4zEAfjDw8t+TMft8+Nb7o44WwL3Nplh59rjKBMFn7dNikh2j
0asiUrVYV49Oe0ogAdfash2lRsUKlZiqQWEs8GCjBUUeKTRiC+lW6chmu2QELFC96W2znjuSMIxu
w40DrKAdjUXx4GRmVBih1/abMiW3PX6LDZNNEOrNgSb+Ic059/jVLTJbl5Sw52DZonqM+qpiUcdY
Mwb3kTuMZtvnjADapqqhQ+Txnk2ubwynhTkztgdyn/Mmj/KUyaeL1k6VpD1jWHU/2FQfLeyk1mRC
UJ1Y1RAk3S02bUi8CjTGc7kbufQpsCedY51Z//DcJSGpBYba1FylMAagieGhmfwXUzX7uS2ulWau
/TwjBIErTHLLL/4VXCxIoc5M3jZmZtKWga50sApZezF/gTTZGkFyWerkZHTDp9TBombJywwPoUpO
yTJuS+y7PSe+U+yqMjeijr4ymYZ9IVCcZ8km4Rlt5vyPyz1NLf9QiT3rfvoAP+rWC7VC3/NZT9xY
GvVcBol55tVYL5jUZMgahV/IM7HiiDNanVWm7KtPFCTa2GLtqI3LNSsK7cz9gUh4buwEzezbXls3
+IRsZAHSylddXWyQskj84uWjP8WH1MO6TpwzHTgjXRzUc3poyRoK4myd+zRogGHmuHlSbrvPJEnM
6HXyuCCXs4HvceqI/+7Qtrl4WN0yPwwqj6aJuIaA/DvUhZXixEIkfsAdsdVZQDDxXF4TdumsV6AK
w16mAv8hHZqQ88D6qFuN10Odsow4cG05DCkcB53RtLM82qjJPVfyrueIrO+2Hd3etVW6b7jB2HLH
Vu+Az2Rj9DUCrPmVpTHJCaOzI4BllWsH/qe5n20Jp0SCCDCvgFJqUL9xhRErjoaEtCcn/WmGGNmV
c1WVh4Su5CkTnNTOCY1hHyJ0xCC8S7RyjbsKE4di3jQOm8TxDqVVPbcLkg8Y3opLC71wWGoY8wgq
DRO+KvXYG8HFuHwQkw8UGyZpQQtvrhKOZceAcyBcYtHLJzK736ck2WassnStZY0yPViz97fUtZWv
/ijns+nrL7mU+6DisjQXzpbJ/QGIsJmAfwlNe+AShFDPDKz9x7AIVZqxDbqWTIO3edHsMEinjeib
78L6KCaiqiebdVB7IalUo9AKcHuqjW0mH0w3osRyOZmccSLdethAc2tWI8io0GdeR8groat+Vm+M
gNH3FKw8s1+3df8VMKTdTUt/lEglPOiueGiZ8rJ8GdDgdHAhfXNYp2l9shrUORp07bjf1U69loO5
sszqS3ICof3eDgDgJ2iF3FY2KVMczuLC6N6J4d5yqazsNj9qXr8LWFMDL7omTXc07lSqerpWSO24
/I+Z4VwtgvN7aAmagrFSK2Za3rny9H+l7W2L/CmZqJ3jlHENDqwYNGccPBTTvBOW+VoU/db1EESr
CypEv/N/pB5sPcX6dPBJsXa2xlT1ESEgoSC6LC4UEFbHuJKdhRCmBVdW//T8xMj9w9pJnpJK/rTK
Bs4OdtwW+RdRLs0Kow5jxdo8WElwWwyEq2lWsa9dxVbHReyFix3ve0aAeE9XjWUh8rt7+EiZ9uDW
4Remy6YQzpPQ76fD/C8BOcWNsXvM4/LVzTLKKc4vI9saFqCdFr9sxgCgKgIy8pFIu5zTGtotr9kT
2P9tp9Zx6YYoTc9V4kZ+KlFel88BhGVHFPAxOkye2rEx4WXlPUPVIt40PeeTVbgHDt9HgB4YZZDM
Q0tnsvWPXvAwG/qm1fzXSe8/0QoWDXuLeAOO8KcwhmPb9msHTLkzu48gfFfOonalpTa67azntD0P
vsYUw9cPwdgBNvzrEJ9mxz+zhTFqKrdZFZyKbNxmo7ORXndx0+CpzZtNg15yxFen4mql+TejNXcx
6t6wnCqUCz2JCmbYdd6LDi43as4gh7aotOE45ly++dHEQCLJ6yXu5qa0BGmfWouAiyYQ1cRCYH6S
i/FH2iDKGmlfugzHMQQpKol4nVc1xClBD9Saakdyeb01hodEtC60Zwraik3bykjOKRPKQVv4cavI
DeZVDLCuKVhv5OSNFhkyHKS37RfRZXsmaWsHrwEWK9NZNq0zmnBouo0jCY524ntTV0Rk6JyS3IvM
8sulexdFvGrb4NCaL4BgyGVOGZLX667y3sic29ZcQT13lFa81ialTaLvey3bJF26CRx9Mww9PoaS
tfR0cevkplDQCK8BVOE9IhhGJJ2h5B02TiejnrmwCeJEK+qP0QmQP2v5T2/H3GiDnWzxShUnnVi9
pmCilULimW5Q3m6DJx6SAu1Pwg2P4CEkVilhEdOYnXSRPNk2uhbu52IYbWw4/r8ypwwxmJKFVVAw
xUSzYef6j/JaQOBOthZ9O+9BJ7arpZefcuJVXth/sV8Dz9AIXBa3zK8PszAZZtURpExEEGNbbsek
JffBWeksFxAQWhShKStpvBchy8X0hNn3oVq6cxV3f8kTZLSgmkuhZY+tahxibqzXBDWCqAml7kzk
VjNj39ogxnoYk4jQgYMt+QRlz9/Gbp4qVNuhZKOXKG3vp+ArrK6lHRlCRlL8IHNJL5Gx9ra94R53
8+P2/tkT+g/aq4ZsDYNkJ1VyehFdoZsPxoiIodHfRZC8xH39riv/qWxC2AoIt3i/KI0DaiSraKVm
ZFqNc8lLMhCXJlcE1tRHH9li1LRdhjqeOf0IpaAv/qIlT6LXgfHXXfP113ALL1LZIaASWmUGTh0I
lah3Zua/vZVFOuBwVN40nilp9ly1zlyOERHMLPQGrDult60xGrHlJzRvnrU1Emk7NEg1DDHLrF30
pmZjSTxbDV+n50/7/gunMu+ptCDfHmuuXtFQlom7doJgn7jjT4u6gRkJBdA9wOHAKk6ZctMasYMm
eaLQlf27W754k4ZKakbVXXE/kilBEp7UrUiDPeHM/luQFBqCwX4Ojf44t0a+yixriEaqLyQcBUdP
zB5OZ5+Vz2qNhzMP151uboN7FjBzVZfAQsWtMlYr2Luv91WytegAbLLlj2IKvkUc/17yzdr7z2Am
y9WRdMqOzP9laXK3Ykximx1ZqGvhUOcfNeMXIH975VHpzovzqc/93tL7y+8iLkNk1y6OgRiZHX72
MVh2vULKTAchjde5n09VD10sczMqDTeHOA4WdMq4JGvHihZt/GrQ5sf2X1cB+8xeiji5/P4XbIzL
UGkPdlIdGrf6hJdw6+b5CPGGzpBRXQYFkkXNXepgoNnJev9di/vNwPaMAGGOQN35aUXxh2OOoBK1
R7hBiRU7DzhePGayUNYt+a7MZGZmazx7mH341zMAOsN+EcpDQmaWVpgaNqWb5u6aRkUxRVJkM7SL
oMF+12byfJ/Xha5h2JuMZa0Y+7+ddKD8IACHNqOz+LMw98+PZv2sKyIUdKKih8b/1mN63TK4mpr+
VnoKszG2i0hjwDaN1cEDkEjNlVShwVoUtAAujGkERO5dZtJH8DTeuqklrilwwPcJwY71lAuskFnP
hd0yL+mY8455tbeJBVDu/KbV8GVKZSo2rSkpFs29EgGcYJA0SrpaWOk1hKd4oAlXP4371ZpGG0rH
EaveGv969sZl9tay/hiK/KXM2O+y1PkoEDujFEDUq1saIjJgkbFnfc0EVOfWeM4JnQ8DrUoO5cVz
WWqKMudKy9t1kRyyBgEIApEgLO0FjwXiLB12amPVjyyfujADmJ3AHVRkKkeTYrHoaEAo0MxPBYVy
zAFQMcePNLhJawIqP/Pmn162MuQOjMEVVzCkciooOI3rbj40ldM9zCwsfEuTkWYMKtKSZjUbBkZk
8eqxP1hJLrGJc6AgnX3D1IVG3OG2XoMqyM3urQ0o3qx4JNkobrZxOX9ChCHYmojQbPqmDlHR8tWz
C6brIY+A0KEvXf+npxPbcn2xNrHmVKHe+TtZpjM/GNabzqZV75pPv3ZfR7zLBJtNO2umskD2SQbL
Yl2IJeeN8Oz1w7p8zBzsdx3sMdtIKw7G5yZP/0yZeA3sx2ngjulW70WRoA+ZJizAZHuGaV0RfzYg
SBopsTP96mkOM5Gh21ZL/taNxkHLmLMzV8YzznoeZtxx7EyPOaJ1ae//n6wiMiF7hjXOeJHeA7rr
T8elf8+tdFgHOWcy2TEhky0kl2lzFbFz909dDAa6RU5H09rFI67lNJVn6XurDkDzohC4IgLQHPWh
8FbKQJzG1Ie92O0dH1WBZ1+dMVkbgC4yrX4L9A6S7B2nrnB8kNaUy09zxAszNXfP9ikVd3OJ63DZ
AvNeDD+4TxbCrsJs63TiI6uyU22yDOmnD05JuHOiuJHSjs7RRqQEhJ0Mrj9p4JEnis4tIiWV964J
kDf1d25nX4t65gLX7Pees2+cv6Wv/XHEvJcTcC3tpMBLjbn7lFbaV4GmTHNeJpMBhGV8x5gEpDtt
vJh1PAibSikmnl3PZrbH30ANYYEWM/Tn3F+OZrzc8FMdU4yJIbAwtCs5L3W7jLshsFatjqJYy2lU
69beSU/xiMt94KauaLslIWwSD9Gd6cTd+M5JzOwbrpavonRuBRCOCDu+DGVf7uvSNmFucdvusm83
YzOfLEKuWjW+us1w0WEhoJZp3o1meZvS01i5t4oqEd8FaDr2SZXiOphvXU3u+5Alf22jxr6bGtjI
pLslLRHLkqE9GSULZNLzGJkO77Q9qMosy6HgSFZgofaAOgQKqpi1Un/WK+MlG8T7/Z9UuK9aJ5gp
MT1z3Cc3aDZCGK/Ytdaxk34pa/qo6xxZnVVsPA0NiZTaCpZ7ODXyCBDuR+O+31cNR14sVqqmxfj9
HZIKq2YzPiaIKUtCX2x1klASwvj+PNMkPSW9trfH6eJL/TRa+X5OFJ1H9QUAONSVdY1NtK/juO5T
KpXCkAljTp90dzywVse9kyFZk8lnrWq+LV5ZvPVOHIMIKjCUc9N6srPxYlkFKX/39zTg0pKGSxxG
vWY/0NiRY9LgWDpB+Y/ZqMUR8TT/WEAcgh6+HtIbWN43N+u+qTcYIy0/94t8oPAq9Xerp0CaJ1zT
dUZ3VX7JKTlJ3/ieckghzQiMuhD0iQgFumGraLkonMAC+fY9dHe8tLzfsq7+MgQlV1w+EqK3ESPD
LANkcBwwyWgemh74oiEiDFDobPL0uQPjow329/1n1Gvzb5DFn3WcQ1Bpvz3Twv5EM6LMXiOoycAq
s4BQtcTKgEspKlCkU5sifqV25SAu/vrEFjtkQvBy2bF6H2z3wAt6xnW7t6akjjIRU1pJtZksfcUl
vkXRfVhgFzfJfSxnD0bY1tZmYc5l6wUvfFrSECf2x2CPkdVil5lMQV6wF5yc+1vaCwoqdROFeHFS
vs+aeYKoN9bbWsOEYElCiUfHoXdzLqDbfgzcZLhqzXdAbnT0trntPeBBWsvqxLYUaTHmO+oFBoG1
eLe88kc5mB4M/MHR2E8rTN7zBjmViqj1HiAM41oIjqarjiZMpxAX9KOVMjuedOmiZ+D1Kc04I6sF
FiEz9gl3TSvQvmk1CSddzDPf+voRWCWxKeoeltL6x5gE/lWhM15rJTaHkVK2QeLj6UEYdLwKtSRH
tBfoEIGpMxybtdU80XIoGX/1QKPXzAIyg/CwprZVpKBOrpeAzYfdLYKBKTo3mx47MpJ+wIruJXsA
Or0M1gEo5o3VPNTOQESHeUqG4uqk/aeZTHFUouJbJR+4yO0wtol71xwEBBLdg7Twa1Y6cSuUKL5X
fiWV9tgIjqKaKTOSNrLWbMbWFy+D8jQOxNID3GIu55IEm50rP79KQaxl7nSMuuznovT1rcikv4GY
cY/WoL2a1fQiPNsMJYFCa48V84N1d0E4mrtvmio+iEr3t0k1ndOldbZpx83EM8ge6Ox40zLvi4Jq
j7WBBqnUGfqzDkR+OGZbByGxrovmYeg+5uLuTJioD4KW76RV2l4N2UOiRE5ll0hGJx9Lo39NgT1x
J+HvGPOOuBRz3Y0UdXbqPQK31iN9MeuIgKmH1laENsy4ntSEupxhpzLdLKrc5F/OgjX0GxzXCXM9
PVBnJ2CZbbHlCPi7hTt8xorGrUNoS4lVxd4/w39nxc8P90o+jBbp+pRFWmVvK6se8FZCe/bs6sMd
4ld0uFh4k2Wb0aBv51LeRwk+Kre2R72XXqwA/YEY6axaH80E27v2xuTKXIth/jfWpKmm7J51pr08
rWU0tb4MS6M7Oh1YMERGP2jdDl1d74ipssISzwaEVO67g1rPSqKgJygkNNvsR6/waXT1izU7B6pt
enG7a9bxcobArG1HbT4MjY5wq5hfk3vykgI4Jih86pSmSxvaG7pSZG24zDreiEQMSZKWMN5N5A8G
+T1ggboab6O7Lcxin5g0XpoT8HTTitZ4clLSXFJWqYjDKanqWl8LUA24CeJdYJuo8Ms3iWAf74jx
5rI/tsk3CJJMW1kzQTMN2QGsB1G52IouxRYyNGOaokGuHLwAoMn2dRsfmQqdiJg/touXRFd3ygbu
U8XnGEO809MH10o3lc4+3xoe4f2uY8s/dnfrD98c0AZTBOZuDsxuXNYjXBWHoZLejxuXO6IFWhKl
4oGIPG26pNMAkbOorg0KNNYkByW9Hi0Ytp60MADbuu/Y6r/8bPyhPPxDRt0XfoLIwaSYZawtMtZj
0wwOodb/evxuUIXLgxCI/eqlxVzPqE038RhVqBY9QaqNg+lTIv8gGeAKNIjSbInugrPV77/NDOOb
oVoXYrxMRjZgfcKCver5JYbEXbkEjy66PLhJhhsLQeZyvznVXsKxZLygHf3SGzNfJcSLuX3+6Sd6
zgDuT1n2O6Orj7G2rHWtf0ZQtrWpE+FHnzrLWi3F8pYX4s3uu1VG94iXld6cdhsds3rqS+y9tSJb
zcgPFUNELgP54UHli3ENmDZDJSGx3TapHfps6aOpSnEY4TMKaRv+I+w8duxGui39Lj0nwCCDJgY9
Od679DkhUqoSvfd8+v6Y1d33/qqLKoA4yJQEKXUOGbFj77W+RUxIW9lPaRbaC8shEnnSF3WJOznn
URF19WRMPT6qCTiRa2V0TfpbXW+hcE/88WSfd/FTnKUv0kCcqM1vYG+iaGf/hVGQsfSGX8lEUESN
phOnZXSfsuTeNMarJ6eda5W3SRTaojVORaxzAxNzSMgfPgim93bPXyn05nW0fxpdqxZV4zzXRYAg
J2HeIpUGpcI8ejxzHuRlj54qkSSnLguvRT6wrfrjuQFVVidPYI0D/mvJo+7bQ9l4R5pFKBdeyfij
PMBrY4XOq9V/FlN4Ne38qMnyuciyk+Fj4S7ajdZPvBk99CbH6b6k2X7C9uHsF9GKqTS1HknXW2hu
OAe3NrdaHxiUU9TC9XDmaZpWujeqCJ7xJsDHm6yCrrxO0miIz9FfK3S0yhIrLG4NpBGq49CjiB3O
E7XvQvuUcCUZ/DVkWuaLJBiQ9vNk2wXZx+7gfUQuNGdxN/uELXdSGXVrOi7cj0zSi49CKFh+x9MW
jvTBubnnEVsZLiz0scz26M7V3iMisGWRDacSVsahVM4dq84vURbnxh1/gqPB5+08RzXjOcY5qGNb
c+cE6KzlGIWYVJwvCFsvUTfHGsyfpiVMuApl/ArNlpkKC8DCZYWjyd3j4nGKZ9zZn23rN/siRInj
gTCGujutI28NNt5dY/D0FjCCdnURnS1K8A0p99t8DI6GSUdpajgjpahUy1PC4x+BqFpACB5W4Cjo
gWxc37sMmnbonZjesyPeqxwPtMFoMviM6/pKGRwvEJRxM4fuwegZ4bFzszXaW8NKX+wIXWAf3YDK
AKMrbm9ZpgnOrgXeuAKWXebM+d84FFXTvce6rNYGUa6LqCrJIh2nTxTPz2mW1gzyjZ+pywgRXjyf
uuCN6XOKCtfedgWwpl6SyuVVr4Bg0LXh2jtmWEJQ72p7nrstGRY8A37ULDq2Lkxg9IenYWGb9k9s
qmtJ20sQXq2wHOUm8TvT+FW6NGntLFp0s4W2MYubGU6rMrbRJATGSyRDypbYf6dZ9cUDu9UGWa7x
+nY0rfa56ZR7Kbq31ia8cwgqnAF2uUJlc/R7F9xtg0i/6RiyiChHME07Ecv6YoxNfNyZ8TF57lsp
T3bARFq0CV2PUnty2wSjXUT5UBzqcby5JMYulIJb3AV3DHtzB9l7nqqNmsQvq+hxXJC+vUinYltp
1dFp3TcjAyXJLdTndJ8qnWcDpcuBxKZz4rgLAtxMeM/oTNKSJUKzOta4kKGvmZy1JNyQzrmeICVx
dq3vzojt2mIbclYjgveFbjrb3n1J/BjAuIusoin0LwNBUxgXVBZ+/6tsnZU7Y5R8vX9xjfbc9/XS
6fhXLEUyqHBIyDXsE6sqba/K7Ba2i8elEuU7zhPqfqO7d6m9hDydrwvPfxva5KGM8IgY6zhFVF1B
Gy+EkeF3hcq1dLhnkIzSZPTPY0GyUhXRQiHQ42fXmdig8QAw2rZ9tJjAAIxmfHIm2yGn+lIVwb13
U1yB9WuJ12uJaYr7miCgCTEEPt/mE3bNpzauS+TPC7xUdl/xDlQsjI2j4/tz0Hu/RiJZKVudqMJP
fhST7BHkyyrBz0IoLU5POuX4i7wDeQLs2B51xfdfI5I3kpCecSVQs9v5efKNXy0zC6KB0k96G4CY
+stYmS3lPR6bsC9fPdc8osqzM1y6xiB4F1LxcHyB6JWGRx8f4cPBjKOZTcXZnAIagotQ+vATw4Nj
jUd85OGyizEVJEJDnhdB9fHfgrx2F1166JMev1P5xkDwOlbaDzRvnEpQJam3Dmd6oNQDmdVXXzs/
C/REk5J/+B+hwWFaG+m7lTruU9OAmDds7S5+F2hPwTFyHzgGGQtD/SNkg0cwHh7tpHfX6MS9Jbwm
Y5dqeUQlhWzFX0XRW1xyZ4aGevbtgpKq2Vo1+2thMHoSsv2jy9zX0jYpeEKDZN3a3iQdetAYe0Zb
1z8UY3qNXOJalsRWDn8yEDnrAGIA+ew0UTDiMAuG0+XOMoZHFFcZOw2HADk6R72kgGwBluJlGx4M
1DROYbjE0OyUCFwSK06Wdv6RUf0PqmRvHXGDa1vymhGe2DXvQ1SyyWjESQ2cmAP6SLJxz3WibzHb
kj2tZLLORRseKobZPSeqne4XTyQPmtTlSYokCD4VjFum3WO0MjqjXpQ67UEEhit+9gchVSgFq+Jh
JvnF8z3GyIB2og4arJdopOuS3CnirFp6P5SDMotgKbzVM4ENS+G5iBVwCt+ahS32JY9ZVbiLC4qw
DI8puXabKT9Zqvgcih5LoU61PgkwzY7GvBbC7VIxGU7ryliPMYtq3Ph/2C36bICwxUKlt7a0OW/6
aAvx3jOWtlxMcTVlfBI/dM0FuFGas1VeWwwP7jEWC4MTDM8dgcoQkruOLTaP2ZgMSTmbN2bOeMj5
UTryHNrWpSr5b/rEDG+NTv+JcXpeZToyvXwIJCQRZEO4ajo6ioDNKBCFPOhh+GqBfWSqbPDfTLjf
NPTYC8+0CRBSu1Tv/2Tlh6jh34VQoIZSZhYcF/0piQ++xkzbp+OFiyaaOHz1Ew8/ACI0wK04M5XZ
sUjkGD8Wps/0Gp1NQSnsldchq8mT9J10MTMHN3pt1+eGYIVFi5RqI6J2m4euvxqaNl6lAwQzv7z0
sMYbAiVXaMLr0FJrYeUNzECXYGngcQmWwX1tLgkaRAYigudQyXgdZaSFW7zrnqajwolLlNauULTK
B8KjjKle5zTRVAZ7gWJLg+Dh0E+k64Xqp3pOOPEf2Vw2gZU8acRDbAUcZTQirXavCVnehiKk24RV
SxbPJg2tY1jqmL4zI1nHZY0LLrJhwzvcC6GTV5z65I+467u1a8qCw2AcrGXAaFr3ohODv9zt7xTw
am361h9VNmXrrPPxhwTiYQRy3DU1jwHGFCIf2hY5vCxQ2CUT5xvXhyhXXTNRMB3u6S54FHeM5g6F
m2oXNvdiOaoRZtp8tvPGq8wYL0cMdQ7UA8XaashegMo/OGn43EkaGMjgrRUgG7HyG99ZpKJjtCpA
lRnantJqMUDhWTh1k70hVWxprUKJ6gKJ8K8J0L6M07oPPgak5odYzNl6erOMnMJfe2qajuiv6WLE
CScOZX4FZi6Wlhw/wiRPF/SdhnWgj1hbxvxIcnQjqmCbJS23sG95MLfNCC5WkLzgkGPCYcb+FkV8
expcEBVIE71o3RQwlAB6cI5oMPYwoK1udmpNi0IY5pbMzWyv1RBfS4aFL245bTrHuGhkYf9iZdrA
1ZFf0VBBys3K/uxl8c+wgqpuBPxpw8hpaBsDsx7lm399i9wnxRcEYRA41TmFvv5Iypv0q/HdL913
ZX7Uw68SCOnpL6JpXL7j19fw+T5LoaMVZzc+dWWQ7uG+0lKOc3ddOE14lLRbkRyERIV4eflqOOnd
DzqxrPi7lqIotev3Czr6ZB/E0Mew3y6Qh9svjI6KNXys6sz4myZdaXEr5NMhg9d76iZp3Qx8yMCm
4nc9mj61erJPTpQgJ0zEsMTxa56+X0h3jpDK5pvMk09jnSwd6CvozMrprZ44J/aZkz1rtBvs0m2/
1A2hdvWzngtGy2uw/brTCBgqBtPVe3/2jrh6+Cbuba/2oHXHS+WBvcrqdwoyBPpzzoNWOd7u+9vY
NMot6F7WQxKq97pgkzFM0muo1BtnQ6pruRvtRNAetc76GJf73C6Gc+cl0TJr2gLAdw+eTao9qiF0
q9hbPpr4qGA6OvOxgFl1tLCk7p5yF/ynw3ZAy5AqvBdmtotg6iys0uyOaI8tVrfsoy5B1wAkaS9i
knclLe3sZ5jg8mGIz6LuZxijL5g5uGTW5x54BNN7DzwoKHGc6Ksi6opVGnJGrgPXfy684amc6uxr
ziFYdi6mJKPKp4tOVMeBrmnH/Ctwj7glELxGklIRY8cXWPObjNLynhTTs7BtqAUtuzUeBsHGVQ3R
2oLMuckNZDeDFiC1G2CH5AZtiNZMqPciZ4OoKr9GKuq2inTvDbqLhFIvVVco3urKyAT7ao6ySTWO
2oIQe5DCWqOXc1FkFkO5iisTnRny9TXOgZyB+BATf+TLn62WpxfT8JJL//+/8tNa7Sk6/vp10ySs
gXQ6NjYS3o5JiqXb1JP6raenGYsm+kMxHe6aJbIC9xiDhFmzrM9wmardTTbyEjC4ySNH/LDuy4bg
Em8KgW8EcqvsdjvaFc1CsDRjFAx7jj48jTQG2PkRsc280R6YzosI2NYGxuTEiJL5iKA0ZHrN6TNc
VnXa3DCtFHueeh0xzHPpNflN1gUNp5kT7EfPg+84/EshcGPSubNC5Xe9AjYqrQGtaV7wZ2p0ESBp
1xqnqHPa0KVVA71WaXrMs3vvkMw2qSG8RHHN74PovwxtmCy9YRg3Ts2Zsgch42vRIWKjOVrqqwwG
AN2NFT57dAlJV6dhg2ds5bVw9PG8WyJnTbcHb6OgLdEvEtkVAvg6qPR2M+iJc8YDHC5NMeFzi1PY
rjAgCGOYv4xt+8/AT444EMedY6b9qztApSpGOYI8nvpXy9I+QMPCuBu7cA+lrFq5nAdexnycCXPN
m+qFti4RNW/d2EvfEFDasUTOqA9yaVqVtSgj2CyxVDhMDLUrlHm3ZruLkeTZ1u84fdSqG5cVwwgs
CSOMjN4nYLMbj10N4jAa4TdGnTaeHI8pjvBIdzZN/2CUjNf7pNk3Zhltvj+eePiZmkNwM8L0Vude
fTESjewn39afTBaNlVbF+S2Aye8gSQOBVuL7gOc0UpTumNz702mURbbtNQOp+PCqMD49ZS1jFB9v
8m6QdFIcLR5WNPAxDfbelczPjmgITaG/c0E39Em9bn0L3VWrpXej6o8DimeOIxkzQc85S7ajIXzx
4cc9RrRKYJWNL+oi7UWE/HyOqPaRrmvbQSYuHw/HGW/8LIsVmEzBhPz/GUB1m9vMct1jHczezMJ4
0h3kLFNd7wA84R1tbXs70KTfmwrlIdoxMXo9vl/0RgqI9G70pxeF53yr24SZ0DfoNlVM/V1gy0hc
Uy0tQrkmWYdnW2bvXhebT9ZIzGOk4XQlPzM9lW6RnYZhMxXkeXQAeJur8cKxsE5Ok20OW1/r1CFz
pcKFnjWQGPrhZnkFngrbhtXHERlR5KryataW+RhbIci695g3kH+MGROqbGX4JQJSpEDBwL5GHMna
0mk1eEypkdSM+SUujSf09fH22/RUZKh1pKJnNft9u8aprwEoLpJiaKZhFgnMsdp2pIZhtBWzq5RR
ZjM5KPElt0CekHil/GJr4WdmqmrfZrLnxhYdb25DD2BODwG3FURsPcXBsCfrBFfF4XBdMoue3Uh2
G1+zPHJ2w0hHfGopP2VS7aHwVUBIKxoYKJH1nWPP3bQUtVBXdhYz7Thf9zNjweAwtrQdoQ7f36Ji
2lfwJu+WVQwnJy27c6bnwYkG5BKRp+frzdvYWePZL8r5XfP0E/acZFMaOeoHgkBWRoMERssY3sgx
6HEU8wnj9O22SdB2R1wSa6A+wWueQ5BJfZg5bWj6r8ag/eJG5AedZRK+n/QnsFz6ZqS3d/eQPII3
GsVrnbf7ctS33oCCu0qc+GkIr72eg/xOHOSZdDHLU2p32RYSKKeGGgwciH0InmARH8JL/DOz66fa
57Yy4mE80VPpSbxFZQYajz7GzJviwLNxLZOVqAfzOknT36g2iZcNSl5wzW36qrcWMui+2ZiVRVtJ
kBCENVzbMLG+erOpi1aduWFc+uubsdSW9a6iEaVbQfzmEnmlDdNItsaqFZqPL2QINixup7CYsdPl
wM/HKSlvvRcw884DXrFF6spTr7OFpUZhPIgQvxbA6Nii6Ga3OVQyV210ItlWnY7tsqy5J6IccF7V
fBmVk181s9lNAW9XN/3wdZCCtosvvxtNex+2/raaH/JgdEMabLWzkxCDb6m7B/h6HJlTXUq4uRxF
NXkAJ/ZICuohredoaXW0w5O46Z8zZYJOCr+mWq/fEFSi82wBsKUOTp/cRikWDscc2zGCl6TZdg0t
BTls+H+Z5282DT5ij20XJX7mSHx3IgzO31+Fkg+PNocdFeFLI8PsqNMMWSEpST+p/99oKJ1GJn3N
KOHwWSWCt45OLUutH0M2WLjaFB8GKB5PbVY73OkJTVn01k0GvZXGzaVMqortYVSwbiA/+4NsLm3h
GpdBgvT21GxUI6fgKWBRn9qKCYQFjqqhSbuwyVt72PWIYyVrQQjVaQtTXGCEiLz0iwyLU+p99XS6
c9VAL3H8jIjDWR1DlHnBbDjSLP4BTrnu/IL0N4ES0dkYQPgWrAhZc9NEKhM2qIOT5F9/rafzotr4
+bDPWJEXZQjvzcIduW4d137CvQElwgxfU0uzGE6YO8kQb2WP0j+MKoqAH7qX1ozzE+EwiE0QotCl
LQHrzFIWlf/pxcramlPnrtyuBqIqyNgjAOw5o1sP6d+k9IVqgDy4j0/fL0J6mLdHl0GynXWnwhtp
lTH0/JgKZlZVK8yLKJBH4ar5GFtL/xiR0S0dNLxJVcD1jb43xMja9gj7bkngELzo9vU7eMHXcIyi
L+kGW5tQslnx9HDhGRAriCwc6uvT93fT7I4cwvz5+zsY1EDj65eiqvpFVdUlR+ksZU5ZMG0MsvK5
jTIWYwe/WEBP5u40NkPCGTGlqblm8hNxTiVRQFRQMWq61EWbVRw72RkvFd1lSef0pAhiO/dRrJ/L
xHaXqCmaFW2lmGF+Ej9bgX5rQ1f+SfrhioMs5s+7srXxK2ppr9LW2SC6wY9bDh5z2ariTZhfMiQR
xwHhPpaqCnm4UR2/vwJ3SZEQDsBr+XXiQHLzw4Zq9wvlniaNX5h3fjIA9W5sW97BC1zvnInmDYCe
PpOivPPQBw2D3dxag0WLrsAMnP3U18/j/J2LEGChJAFH+oxa0uPpD9qA+atljLNTIrB3kRPGb0kB
ygjQSXmRTfAC5JLDpwaxfdCk8+6O8QtlNXYuZCmh1LX7KHSGBhGaxVRJfgzmAR6EtVSrvaMbJO0j
6Lsf1ixqDmVloWWM9eP3Szx/pclZIoR0em2qBubyxKjCMWprZ2W6+VIlWrgaJ93affP2taiIVikC
910SkVk5DuXeg7jJ5FDxAKWptcMnIk7fBwjRMF+Ki5J0IzVVNtu0kyyaUY9OZmcNjxF8iN7gaKxT
sFR62NzjpIl3kRtFW90TSA6H/CuzEImOEDvubmi99QwDF2Kw5McwJqu4CaGeeLk4lIbZrQh8tD4G
kSFI69u7GIV16bgPGGm43dxwazeYOfyrqkf/HNndUmcWeP1+SV3O/3akaHl22p+xo8hMzUR7h1pX
rhpXXLkDTxSq40UvY7p7JMj8IFWKv4E+XRxDf/wuTbPGAf5A5IpG0pil6cYBHUk60//p9Kfjh9NW
/5Im8vfYJtN0bF2Q6GBZvDpzmtt/SxOx+6xL2riiZvVEsxuLtLup+TZoh+bR6Unz0Fqv3Wqhu/cT
4xM++86pk47cuyw+Mk6/J/NBL/QDwUCMj+2/vs31vOMAX/yRFQenVPKr6Eu1suzRPsoqVtfUZfYJ
t9jaDxnT/UYVMUYQPz5/f6W3iuI7tHhEzbI7aFPE8SKLToqz34MC82fFproN81atIFwAMRTts4e+
HvhV5t48B6ZYAGVxmWovMXrKlNVby+reW7oEOjSh+dKhQVsbTPMEK8Q5iwpzlQyR+y/p3r9nAUtT
msIRkmpTQv3Qf0v57qvJCyILmAG0QXdnyfaglPhFQ0DD9oGj8Z8TOoz5w8qT0c+z/R//+38RX2dK
x9TJYaY+JjhT/y2+rsU6zAGCjNgMP8lP+PULy42bn3mJhSmEfP8YexVsA9l8Fg0CZMuEeTl266ok
aIuphO/eJsa6h6IU5j6Uyc8iTtAo+InaRxYJO4YqrXsxDfFcafxL6qf9e/Q1uZKOazk2FBjDdHT7
t7C6Pkp7h9FAt1SNOPW8OQdOzgE5tTeKYsA7iTI53fN5mdqG9w7MZFG8jXnenkdmeFPEJpcORH+m
kAtwFFTaRtqWWHMq9xC53MZEtz48uyxXBYFG6zIJcMHJLt5LkHx+MIRbJyh/6TWzEAuR8LJvNGOZ
ehod1Jq9J7flRCOBuNaorI8aeZhk/9YKRZZ5kobjvdpmtU6IAAxTer8mDZo1VeRG9V5PwxWfZVvO
dXIBxbnA8soZQbc2aa17jE2isxSEwgWBfg6Nsdj0EZzXKsevqauEsISyw5gvsM7/892CMvtvtwst
ZCbiriVNXRe/p43HAtSRMDF6mOSPmrzQevIVrZI23Ay49HCmUqK2sPCuBpC4nd6M1CdYk9LMrVEC
Zis6T+XDIU1r6xUls8aE0WBXciatSxa+Yhi7WwPaHDUIgks/md4qJ5oWGTECqzZjwAI21z5Q2jZn
Om3usy8iOsyoSW2Aw5in82vbNNneqqpwi7JQvdR18QSuqv2ZoJ80aI7Fl3qKxDsq6BDDZZn8MBDR
GaBVOmvuIni1dh5H2gxuYBxr8t0IZCY9WOE0Wwu4wzcsgFej8c0FbReO1bWnPyJhieuA5qKoVoFb
wxrM9SPgZUiuhq8d3KnQDp05+lBxaCf2vcvoS3PVwdZafZ/2YY+bIJ0HZOR1rcPanFYQH6oH3rtq
NWGQMD1dgDJPm0vSGKhgQoGqAVNrkt8MvT4Fbli8iNYTj6ayl7T73H1nohfCdHFlZhe+mKVW7g0j
SOjgHejnDFsyc6h/ArPfQQqR695nPKE0vWDfxwTos2Y8kQ6IlEIPJNkDfIU8qb2yE7sLDhE7zXWz
Izi15vjPd5j8PapK2qYphbBZ+Ijpk7/HxhamKVoE5xCkU/0ZNrH4PvCta7heHDBw7LZ9tTMB4WIM
JA06Bmm7aDiiraO29Jat6TuXXLPOIcy6cEzf/QkhuDt9gdIY56yg0El3A/b109hoK5g5zCEIhska
3bsOJJOkumxPWvhmCk/dcNibbal4w/TZKg9JK5Ch8VlHACucA1Scd82C5t25iuYLpHjGx0T0/vP7
Yf3tgbMdh8GpbrKyGqA2ftsOKC/GVIagIEhSDBl+BP0xJDVm0Y1+u67Bye8psaKz69l7z+2D+9BJ
ZJyV82D311ffGNJiTsXAzRXCF4O5RaRGtHR7kn3CmQ2ZKc6xeYP0dQkSKFzbeh6fJwuZX4OWzVkb
cRXt+0H8kIFRY4v1azC7S5TiZIIRJDakbJNYpg9FPZX7klEi0win3o6jB5Ov0g1Cb3FZqYDQYlsP
wDm73V1ZywJy/rvZ7Wil6G9aPRZ8Imh8aPy3/5LQKufw5//Y4mzih+EduNIyiGA2HX7/v9UrVlfj
anKzbGlHobkMHOh7ukhhqwR1cAszbqye/RiwV49HS4vbJxpDEVlhXfaY2slYjH4x7pTWhffeQNoi
mCDtbBUjr6oix13aMPo2I9k8G5n3+dEwYo6TXRe9uFUVbXRXTceuw7iiSpELPK4i2OQ+B5RMH8J3
xH5q3XuZAU9GuSvhIQL+XoKqUuY7Oupf39/1kaEIwSApNXVmLmOlix0QQDQ+qeXdfZyb/7LS/70u
sEHWKGavbK6omKzfirxBy8uwEhWJx1qyVZaVP4koCK9yQs1bB/SFIrPayWHUj0FafhSWee64Qd+1
djh5U/vetuOpsgd5janjVlZXkjBhSM5ngH+oskbiPshnqvs/MUC5n//8zJh/X0OYqrB+SGWbQFeM
32qaSNHH58yHQh+wLDOnlzZvUB4YHL6/v83yYmeFfnsrVQ+XX3OttQYeZm8Xqb222Wp2WYcdOYEj
94kMV1b6sS5zzC3JPnF6++JbcX/1pyMrIsp7TpisVfmtD0cfrUS1JtsQ+QWy+z3x691bpDu0sMx/
+YDE3wo3Gxup4VL9WI50pftb5Hnn2XZWxCb9i0JO2yBO+r0d2u+jlX9wY//1bDtyfIR5N6wkZrij
b3vDgSw2JteCm/Kf33RrflP/8ylzhS2pw/hRbJK1f/t5bGDn6OpGdNgtXCe6d+4GeNhjLHvgKUES
XEbSdS4ZqT5/vVh+1YPGQGcyYB1kek38RYDs3rkaplm9cXt1h5LGIb43vg1NC0HapIAJHBtfAmgj
ymljR5nzPIEQKTBQP+kJJNTB08qLrYmPymusRwN0dFGqKrmqu8W46s3U6nxjG4ZA5TA1q7rhcWfw
RaKHn6J3UM9w6vpLmGfjNtHeyqTL9z4ksGVs1jb1RNEui8xtwE5o9j0mecUPGwLMOJL9y6JlzbXr
f76dpjR017FsncANV//t7dSLmKEKJxeWDeDPvlTjQes7vKnS0Za9378rgTzRC9qeNRmsqYmG/IJF
4mjD7D85bLG7UrQ989LuLUj8EW21Li9YN6KVTnAh+FnjzwbfGARigEjDygrY3i3W4efOPuim/YqR
TwOVwokj1MVLtGKEJTbgHzUQ3zdvAqcXJcU90inyNIFLuQyc5AtzOjTBmFidMnYefviBQZqNSakQ
FIOILrEMDoMus1+RaN2VhtTh8s+34XfN//v7ZpoGNaquHN6239YtGpSR8Lw4x3qIFou6tObu8/PP
sp6TD+fWj9Wn3j4R+tGgvj/TYDvkXz3BHjGqyYjlHFoV8yc3e6FQ+zOPPiKaF0ZgvSKjM5Z9t8la
Ap7HRrgLZmWwEBxPLQt2oJVLStzB7nFQ1vo48YaxNI+w5aVqP6yqxn+Tk9c3dmRYCn5AGiifoT1H
EGEYTkJaSFVDeQvqbj2KDnxLB5DQo2OMKsNMtypUxtYTxG3njf0jj8z2JIxkZUq73+m6nb3Sarpp
sShunilgamYnnZv90XbhpaBlu/zn9/l/SJbHQ2YbBDijqAVs9dumGiNw12Xvk92sh91p6JxwX8Vw
MpqY/OgyxDYtgxTNEkhpAOzH3B/7U9s4X0kekeEROtVdJOSKe3mMzgSbHIkNvb3DNfKv+b6/J1By
kjYJxpwbFcDBOVT/5/bPbJgxN4gA3GHBAPQsYBwRLFMViWfPKb56ZuKntoycNT1tcw2FYV8RP3ZV
k/5kZ3a7zvsuoY0ffQIcYIrfpiiESs/8l2O/+luhxwCGXcu2OVdxov09DDvAPxK1To9dv81fzJTs
SM3p6rVFSUgFkvWn71yuPO/ekZ10y8EeptP3S5AHzLSCe2fcBuNWV/NrW906/6aLK5eC9Ceu/aWU
hxoOCKl24uIztb7VNqI7macBki4LI0o5668OamsHX1qgIYBHRYyEp6p+MaE9eqliDhLE9o7unLzx
p7+6sqX3lBX9Kiofwfdli4cZPMlmvozvy7Ge4vSZqxufw/TZ1/7vNVUvnvdcy5eheinlS5a8cuXy
JR1fuaLktdJoDmPleMu0Vy4kiQutSmfEgYcJTCGVu6sg38ICVJ9pyvGQyeC7LRO8HHnfPLf/XhPp
f+vNOIZu0XGg3UBStPr9pkdnTllEMuRS2JwwD8QqMIzEktenx0EdEHV48shrg7c/PHlM5wD11ada
O4E3tI7wWqviXE/zNaiznV3c70u6Fy+7dBlntavrMom5ck1M2tW1UNcyv1Xq2k234fuaphuR0FxF
efc8PgYMTfeGr8Xd53ldJ7wnz0R7zraY9LluUrk3Yv+kMZzCum6Xe/KFgqufxzQRLbHNjb1GtXrQ
Z7fQQesODrEdHmazw19XAN1JHbzkyOUmx5hWGJQdebRL0hlOvncq9PkyoftkZ5Gd8RKMWAGYSCcX
LtzIRnJp7Uu97c2jiq+lfRm7qxNfC/vad9cMYq99jZMbV5jcov6WO/MVMJxybrFza9I7lz3cq/Qu
h/kCENoYa2O4J+quD3c7f0Tq3jBOPSp4R3FrcgCZz/BkwkMXdeGWxFrUwZWziI13yEFEEhvfDa2f
JbJVTyxiCfD5YWUP8/sS2YPLc7B+PFznzl3Glsk0Xjp3LNZJP186CvnvK7Nuf12JdVMhmK6b8/1K
NpAZ3jRg4iZIxSsj4zS8xs0lDq9hc+Hym4sZXlrio9ozr0V7ruP5YqLBSmT3J/l9JZg61JH6kyuu
jmF1JDBaC+BLHvrskPQHAlnj6F/6atbfDkyOIcy5++g6MBnU7w3elBw9pwok52IjyJ+CPHbXWO76
9UAX/Gkc2+ri1Yr/TmI9wUWH4zhvnlXftpB7JMkaBEyLDJDq9y99v0BQM8/SPIajpYjRcOi3IRsE
AdpN94Co1ovWtptS0OUKRsxlCdLbv1KbgznKTsTuW1TFzo4nk+ipeZIz/7qTwvIYiUDaYeoI//rz
eowK1a4PPiXMhohd5MVO0V2/XzLmnNewk/62MWp7MebvkyzkpTLL5MYEjSFC/NOWZfLWDjWmrfT+
z1vm349UjsHyYaAXpB1k6ur/cHZey3FbWRd+IlQhh1t2I3QAgxhE+gZlyzZyznj6/zuQZsYiXWLV
X7OMISmX1WyggXP2Xvtb75YmSQ80nWpZfTA24ynLM+eiSRsBJvTv0znil17x1W5dSwOpIvBs6v1E
8OdXMIZLuTyqpvFsG0b+QL8wNcD0aPno6g0J5ZLGYAQJNNEdDziw77X761euiIf5T4sqXjnVNMXm
pqdo5vvFqM1Wox7LBZv0CBhz2LqNmFX1uaD+7+o6dfC8bMx7IFdMnzvxi0E5Dx8jC3+LRKyL1EwQ
00UugaXSCBvAu7UCxfLrF6l+fIBSHzEssk0NyrT2+0pJZm2rFjW4xYeVGezapENgxCSojTLGY4y9
1u2KT5rKB2UUucrwftbrIRfD+Zg7JVCvr0Zbdv6sjDp23QlgzUwks0N5j4C/N5y/d0O9fVac+LiO
4q3lya+z2Get/2Ebt2HYAIHLZEkyRs0zeALgf3OX+c0Uza7eayycdZ4XkQl0lTbWrTpBuMh6tbzp
7fU3OR0ZR4tAMta6WboZZr7AMezf03VRP9mRKB93nDQKFHYlFmVd3uL3pblF3iC5qiMfPNOSjrQp
TtNsyITfnDBLIRB+KWAiFqhi7yEEUSEuhZbI3yLGYP1a8xMCEWafpoJEXyH1ScAeZCFz8LrKW1tP
g/R4NDVP1zycZ9/VF1hsYJzix/OhDlum36aBwTa+CUBvVpiZoWYvQZqAIxJKmh+ayFsguYXWqnEy
kzP7j0rPHG/eJIYmVKIgbyrlhBrlxIRXPpzS4RQ7QQKSkl/HCXJsDkPQKME6BFIRwPpGa+QXml9p
fswvUgtFiY8FEvWyZwykrXm4PlNAqB4y+EX4tQhoj35o7H20bULMEhXUH2bniZmrxP70Evvw4WX9
a/PRwEKuGbJuOj+vf6MS+E009PUh3YA0y9RdCMJWKXz2Nexx2AqHpoQM8+tPo/KxHKDr4mZHB4t/
FPXd/rWpBr1bIXDyd7V+tNUJnW7sFLBVR504XiqPuqdORQPdFbR8ta3qSV+MN/jYBMj0koobAgzU
Jy/q46Zah5LNwo1XpMuW/q5hNGV116krqM7MHE6j1Y5hTgzfKcZu4q4ElQaJMi6npsgGBmr107yO
z5+8go9VGwrcDp8fQ9VsW5HfvYJhkEndwPF0KDILJDVZWoByIhih/FU6Q1p+rRuYqfLphCWDQnyy
fKWDHUwmAbLklWufbOM+PupNwuBtTbZFmVnhef/zxWGPzNioRUpCazKGiTm1fpWPGeSXwnorOqL2
GK45yVVahhirnsZRVr4SLEMeWqYbYS5t1tlM1q9mORUnuqIK5oY88Uxyak3s9zzf7ASHsEOmkNEr
ozsoaXS/TC+KkbD8IoxBO3GvgZ6PtdqIvgxGJf1tt+HQ68lLamqvm7oAxBSZuLR0JXc1suK6zONr
I0xT+8GxAMmWpqFSkTWtL53dO262JfcFXoRbjWDu72XWTWOIUurH+bKb+PaDlA5/6XYZBbPWx9df
n2f1X0qQPOxl6gSWQTvXfneey0RvurTB6z9bzLazraVF0K3DyxZhnSuJ+IvXWn3A86U8FFlJL7LO
jxa/1U2XR4/s22lb1zXBYnZu0GYHu6mv22kkHIO0FQ4GPSJ8JTqGcodEyF+/eO3DNse02ClbJqVX
Mcorv7tjwF/Ii7Yri0On2n9tm2GFcwQ3nMaRAuVQl+CCO43XAUJ7cGpVP0gYKb8qJu6iaDRSv24S
nK1dcxe1Yq5oSuxHyVgxphpvxJoWYU6L8NBLKWhV8e2c1taZKI/xi6kw5rPJpXUtbaNjn8lUUNyr
jeWSQeTS4kp05XeL7Ld5la86M5U1Q2v6Jx1x5V9OHU0mnnR8LFSKB+/uXFIqqSmFMKaRsRGR/cGM
7jguT4Nj6VeIE3/2GvgpCgq8/2SZ04JVwiptV7AdYHb+H2dC4Sxws9BlbonvL6Nczx1FH6DpdmHJ
7OpNXTjryxxjSKcmP5O6BHNGqotzbyvF3RTb1oUgjRc5cjC9ZKl6zVvbeHBGheWiFf+5kBd9MqtO
JaUq2VxVKaB7t+N1DwCXtzg71Kr5RqjItZzosCXWlL4Wo0zouAbWMW+N5VqW5hupHlY4Nh0hIAxu
eXLiADwuejx7v/71rY+lG6o2JkuOvdLEffPnu9PKlZEQU1UdohGW/dbQTbDiV8gOxZUKCbRN07H9
yADey4tfDmpTv0KGHUJ5q7G99wXF/YSIt2HJ0ldn6hlRMIowER38YnUYayY9yJAgp+Rk0zOdngZc
d8tFH6INTHs6Ps818yt9Q+qyeuhaalpRR6ZYpKkM7MWk/ZaK81AxHH00rMa67aW4Oes8UCHZjvKj
Xmr9DXkSixfPRnxsB3b7sT7QdoVeJhMIKPWx9gJy4S3N+6dJiwixBJ1x09Z9z7iW0j2kVtMENgNA
89gLIEf/pMm5dcqBLXvqmBvnFYibVSfaW6NFpm/mI3GSa1lSJkzwR2JWdLMk709GKZI53IoWncsb
mEAeJCwiMmbzxUntCSCdsj0qUqMfwYuZn6wb/+1WKO4nrAEUDR+QLlYK/2i/jSudRwpexH90BjbX
yHyopu5PuYIxUjED4OfGfbmpjd9nS36cMXCX+qI+AHfWnm08g2PVnaHoRF8W4rwIjXHuC7JTL7XN
BNHcquA6+Q4PxPbJCkYTr+unTQ+3QPrPNtAeTbU+PBoh/5cNUzDlQSOLpWM0Wlvaw7j2sZvLDaR4
TkVQwdI/KbVxShKW5X2PwawnH+MgS6ZzEd9a4jzmU/QXzVnc5cNKyHCnNkENf+SQrSMzFioRcZM8
WH6kga7AXQWQhat9gK9zUWI7v8eWOt8Qfrswsaz+pqXFhnGqN86dzjD9rz9x5sdbP/4OSzRx6P1Z
gAp+PlmLYXbNgqOZkRVo+NChBHVbOvMgle51CEuunFj6Iat08kI6hnfppvaXPUarB2LtRyu4iNHS
gRTIVAHWjBSSffxqG9J7bbsvJJIOJGVKaYGaPyKb08Isr6UxXYhr7L+nODPRwkdOIgS35q5y+d9h
1aqZhOqHkW7FjVaW89uQsadrrZS20Jzaz0O2uTS+5zcrBSBI/ClbIUZJmXUvvrQzCQhEQ8Fcwc+a
QYu9EHfRHgocsr6kObAap9ihVG2HCyNlWW4NrtyNmpurNjSQJqm8RErUkBAKGnp8ivsUw8vaPm6Q
0UljhzP02TX4cbnIxIKl0sA2NZaMHzbeUhVhM6STaYt5/1XLGJ4e1Yna0TK5k7WqD9higeS4o8l2
A0pZM84tG27yhyROFxRBZQuilUHIjaHgwzCT6mkpLkA2KNFEn4PDcOQrf295TLqm9+qVQrIFwMro
tuyuV+liMnQTP5JBBOCYgZ2+tsAZbQC7IXh/smhSxJP150+crbFe4n+2QQ38/Z0iH8jpLRm5YxjG
KR5Mu/8jK23rrRXWxiR3rHPZpAJEkJ+4zIAud/J47hiyO1vazdKPjP9oY0Jw22i5n3wsPq4JMA84
vDgaygC9jXcPIsPSQOwRiXho54yqDEPI/SAtXwx5Wy/SBP4VKO2X/Uex1QC8Tk2i94oeQ0Mah1Jj
Kg+AfLQ7OVbvFkg9JICl94qt/93g+gXLX1Crwltyo2C7uunoO5/bxgKSnkVhmw/KjbZJlIBlpQ4X
GDKHZCu331mdnwlTLV7UWZKDgazZm8gufydHfnnQxMHKzd8AUSekP80vuZx8Y1yiujMIqiGNl+5V
ER0JlySwr+mx+Vf2c0fA0Jlons5NTKUOqnnqGHew47BOB8pTvewXTS1WEuP4Gyad9BYA5qnJTNzV
8Z2kxJ8sflhwfbgeHMW0DJ13Ar/ph7ITH8KZ9jpMuX7tpoDhXJ7LXbJKYQfqME7V0M6d6loyo2aT
j+Xqm7SerKUm8UNPZ+NGZn2p6vfjNJM10LZasGxH5pcBplaT6SmkzP6ptcrv9IkX7ubMLW5NzPiA
3ak+NtXmcc6PzgYBb5FH7bkyGcZNRkf+U5t7xpRp1DijzNLJxH+rsJU8mGLGrWwHxbcHvXQLlcG1
ZmoVv29LqCjL0nzpeftOlcPgbQziimioQNkinEz5RnpwpQMvHAg+ueIIE5Fm80PPBAajeRZDhXLU
H7XR+dY6mEiyptMf5gi7Uqtd5RjC7M04iU9ECuwuT+B1bam8sirBkRtNdRTWxOAx0/GHWeYmaQyG
8cVheh5T00YMxRrUxihD4rbriE4zKLUR62NY5IwawrS1bmbxLTPXjl/TSmYewRDznOohtTMdwoMM
ahLsIQPwXer2IIjvqSfMXkkC4jkH715i5AamzcFMZKj0MlYppR9oo0FfebHH6nUdIiWEJZHSX+1H
v+QufjB7K7sjipzxgVrlP9apZ4OYF25eQ0aORlaICVqclzDkQAxv+TEtlOo8bhSAh15uvalZDX9h
Os/XSyW9Vas24GJzrpo4pOnqXBedS0ErqvWcdsb0VEmBKTPytkBvfmKr/Yc1svrXx2AccbfM/z30
svL669sL3b33VzqlNXw2iq4aokiz70n+sUZiwBhDfKmAJiajQPbjDLw/jK1AawPMRn16GiAsMySZ
nuxVKFpPjXXC5G9nZ6zoS3/e+nMVnXvlDLCO+PRpvvQVTSm8osciu24zgepX1ECAz66TerV7oTYO
N/WKmjYcY6GO7feuqQ1nWWjdpQkIX2hFobofnQikdFg2twwlSw5Zm17b3GZSiPrmNlXYHtzOzW0j
hajbNUghmujMmICX3Z5/Z9eshGgl7iAJ2UvpSWgmodaJY6Ffo/3IBw05CnN3XWM+EK3bvK1WJh9a
p68fSsDohHOt2SMRKOoNoAL1fjOar43GnPOl0nggXsf46jRXiy+2q9FcE+dK7rlkX51dahkSvI2W
OVzLcJqFhpl2jFBvhkt+2/Jz4MmEAJvhkN9mM1gP0pbCKr9NzTA2GTsTemBLaxuhuUvKbkUeyHxQ
plA1wm0Kl12rEWoWluVwLH5osa6oLUI4lYN11aFVLlfyXlFSX9foguboUihCUXexwQ2lBPZcTOOs
0ROiFbSrrM8bUETpRDYm3DZjPAGETr/ic0JdxLhIsI0BuZTLGDQQVEgq0nxdA1n+ybpfU0SZ4KfH
ORe1gxNDpyZvsfJ/t5ZsFXPSJTjv0FYJOzqsjAQRWQV9Iz4ySIG09hizT1GO6cyN+QjdL7ZISQBT
4RLcPMNv6t21dOmCI0V3l97VdCFjl0VagO7mklvuqknAYV54F3DpkUtMci3AVRJjkC4AetQZ7mC4
quROhtDCtwOYP9pbLqHh0CVU+Ev0NCo3wQnJdDeBMgQHaUeU7Vr643dN6RExLO3oB9U5tDKuD1hL
B4URzV0x4LRYqJwYNz3a+XGQhbpdjQR8/xjlbkXUS46jQGhr3Zk2G80cQI+zCzaWVidabRf2S8MP
gffYbr9LSSGwshh2xVrOdhF9OpTuim0XKzvSdhHKhQFTDHa6YEIIIEBq5hKRKWfumrkOgS7Oscaq
tx5L/ciwk7bijjoW9TEFj58ds+iQRMTdEMF6iAQ89QAPrlhx4R5wM0eBDauRvADOa3zciqPeHqFx
sQvNQKopR+YEYbkQ5JhZRz12AaCibdfMOe7d6iWnmtDTTXJJi+HBo62usboFZ3DlLXJjA2StEFZy
4SbnlHG6DaF2V7W5vQEdzB0Ntyd+dWDOjmgOF9iJsmsloAcjVeoO9jFNXabfYk1IAeJPTl5/ZP5x
qI5TdSTOmwUuMBdbx9x56GRxFL7FVRwrizUdwUFHh+VBToLHMZuEevnYwi43hGqJP+KyPFq5i1ZO
6CyOM1LdbsZqIo4L51HllQBS4FUJdbtocqacdFqdtsssI8r4N5lYJdMs9UyFKEjXsVxlci2mqSdX
VkiYwTTkzo3QuGvLXNs5Qm5gW1/px0I/6uuRALGBDGtylupjwnnl7EaUXg/KiR4Z3q1RPjjTJ+u4
3Yn47j6gExdDPRErm7glcJ/4x8OtWZuihFKD0S9SMU3pcvKIBTt5jDrNnea5DEAJJnj2bNmlmMpT
rle0V8l6iFlSRpHhLYW2PVi2Vvu2XJxm3Id+PkHmcRjYpdyS3P3vUFDlOljWq2O95uNrOfKfed3i
13Z8VeJXbReobSgjO2jkq1R8NfWXcfuqdS+2LhTpLxZfR88oWZ+JqE4esvW5L56L9RlWjKU/ob7H
XvKUxE9ZzEjiI5Vxo3q0dtkWg29C2fxF0x/6/IuhP9QaEFp4Qk1dEm2UmvZjvkoQKevor8xMq2fi
BYIOC+Q9y222eeOQHQpsY19+vcz4WOy32ERis3WEI4oO6btqojz18Csi0RetrDtSC/vLflgLsK51
wbalJt94WFb1RW5MgisGQ7m0bfbWOdygYalqx5kHraxAcOiBIwNwzbPXlfmqow0I/EQM7Y0MNKxT
NcUzIlBiWS0g/XUpP4zFxhPdyS+lscgP+496vr2xQDsQnpI4WE5s8KESu1PLTu3HdSGsbwDrV0TZ
C0FmxgU29z8PqXKsRGba1io3kzqznCFIhuJfTFihZD/ZI/EkxdRxD2E4+Qi9JTD6pnzuMMh/coHv
TZJ3FzhOOPaFCs5DDLnv3tfFVKNc7jYu8JYx6N3nShbweiJXAy3OiTzwzaEtKkS79Lti4DrkG++i
Y4pol0aFONIuRbp9HG/pmUrTj4YpFY3U8miYIh387N4wpWea5aJtSrs0WX60S6fIo1067PreLqVj
WlPfTINxCbRG9EpRYQQZak7x3jGN4tP3XintUoZRl7RayQEcGYq0kut+qCWM25HbjpQKyFu/G0Wu
16+vUutDCYryk+KIggdlb4fS78+3i5wEqwECQwN6mkmfgsY7OeN9cl3t+4nqBhPlzfqadhuGc2vy
Y5inAJLs7bIfxq7ALJMR8tgyBh10djrThmDP3Beq/vugKocGtsZR3+rRhxuVY41Tsjs+D38mhZg+
/e+P9p93XRcR49cX7v4H5AH8vagrzM4s9XqnAm03gtG0yYW6VJw2GnYrww6vDtyjQ5ktL06cfat7
I3O3bI0ex1kFVJlueFKM2T7HDFMd1sW8n1SRbJnJ1bNaSfplnETsTVdVzzJlrdD+Zva0RerWyX8j
Guj3aFzLb8sQXSfcGs9dVOHIYbClqdifSs5mBU6q4pQe1GelV9sHp6+6vw25JVNcX5YwN0CCUSzo
3WYom6dfnzo2K++XfDbGFopVtsrAihgg+Pnc1Vq8SvHq0E5sQ10OtTY0ZSGrDQW9qA0jWWwR6GbE
SsguId/VTJROvZI+SgcjN2y6sGVDUJyb00woQhdOXbiyN0jCpRObBIn5uSRM9Os4XjN6MmzCx+vK
14VQQYtwvVTgQtYL7ZC1+SG5oZoK6vmMsulc7FrLM+mUSFdOJh9SusI8YXapSqBA1PX4/74UGsvA
Iast8jGNDcR2NX5jAUj0K8tX00BOg6IN7AUyUrAZQnNyWhqeqyd1Ocm7nPZsGSeLY3s2WhhqbFfP
/XbOC4CVQtkoxKevYJF8lYbLFF+H+Go2Ql1MdC4I62u1y7avFIJN+6rvWsqQwN6JPUoZDmXYlSGM
saYM6zkknSSf3RRqwBymc1iUTCKHSRnGQMim0J5CqQgdI7QxGAeblerXvjA0YP0zQS5XJcGcdu3G
a6yL4wCxmK8LIcXiNV816zKvF4N3er1gRB2jm6m5LLs07Yzk+GJo53Q6A7rMp3McndJdmnKah9MK
Z6cQx9mhHBFgW4+4C+IbYZMSUbryF83f8FrQH5h9DdB075N2Su5oSaOgpc5BW0oo/VZNYFIDNDen
ISHE5DSSyLecuvRsGrB7z2Z71tvztJ2H7VySabudKSIkuySm1zUG8i+FdmGnmGkXWsJsE9v4qjVC
9XYtt+vGDtK+GrvSjTZoqNhXNPK2r778R8+7zlvOpFW5V3OgTNverz9j+7TSTw8bPmIWrDXHpD3u
OO+bs4zElQN90+bQlkkOdsJSH6sSADapYtaFcf/sNjMqEpDypAnaYoHGpS7tzSiAwHQl9DtGsTVg
Yg3QC22te1g79LXkpbgjaVM7MvEQe6OSGFxxdeH1huncrQnslKGOO5x9SufGDixUAxjAxZIWdgXw
0EIH02KTRxQFtpjEbIkBG3mq66NZSsnLZjk0S4es/sTrz2Ph4+2GgVwaSwBkadDY4s//sbJctLxr
s4GIM3k6ftdqHlEVu+QoNK9E6DmdGy2u1Lk9ta3VHSMhK/ecXcnqzcw/rJ6te5Hu8byzJM/ZFVGk
AyNV+QV5I0RVjD5NH0TUcjdCUvDVXRTFltEvcE0rfuX4NgiBXZ3jG6Mfq/7k+Iy05apfqr4J6l/s
Pu2KIrJPxRERJZ4kfkraTkJuOs9bvzW9bfOgqyqblw5CW+kpu1rCiE03lt3CdJPRTWW3rn8oYpFj
06gVKkFZ9UKGLASf1ZCgEbjKfsScj0AAotpx8bMzgzZl3oBmz4RU2HhN5j1Rw4NUpDmerZL66a05
w3v+nPtj7i8Qj3YNnY86bHOr0Lj6/X5sV18x/AwutOGXq78Yfk52LuP3/1G8+gbGoMXXWiGl9dfM
31qf+jrCgjLZHhpswDzeqngzS8rRq2tPGz1w/Yg5OkJzUaa4pD0njRuNLunIKPsKTXBwMJEJdXAr
hyPwVUqofXtUpiNrR7SZQkwpoKgjw9GVQEQSeq0LTZG77Bo6mtsetfAF7rPuMTku6YA7hbANkt6K
kspPYz/jYtlFRE1V+VQyx13k1GK1nllxKP46+o4CQ8uXFJjZfqL6+ujDmLN3rSpPfqLgfOTskuC5
8ldwheyqTKxrxK9DTfKk3rvNYm+GS1d62eBVsdfQiDfd1HRzrpJRKN2F59Gyjxwl1pTUMVYhBtvR
Mh11WagARWseO1wZu2DBpJ2baq40u0wlFw6ZJR7qM1ZgQu3sSSp8NM9RPdXxLNWTHW/hInG8ieuE
S6LzR64NrhZ4PNwefAZrIFVwp6w7Xzf8bv2hZvURI1ez4RdcPlw4q1CyS1p8xqucxYfbiOTWXzJ/
JROWayRjbNIfbYa1Pe60Nh5iG4gnnlqvqmmRMyEvJCcEjLhIGl32DHHjOqMLGwxLPGIk39CEJDI6
erLTP3ExaB/qYAzG4fkFBs+dkQGPd9uDbC2huqwYlvHqnC2q/tcmiWHyygsDVqQwDG1+3X+cssb7
/hU2zIV4urL5sqn1eLB740Y15vil7dsonFRYYwUEwlfdyld3MEXQoSGRkSZZ7JDsqjstnOpVg6Xf
FeuXrNPJAouT252AYiRjfK7jY0Vz9EzkruWO/WDfGKb0ZufqeD86WfWoFcKnt32yPvyXjg7Bf7SX
VYehRUxn73dKJK3HRQZT/2CqRNHmlsIjVotm3zTM51R8t/9IxYRA2xfl+jlJGJ891/rZLoVAHabq
aRIYyZM1nMxCyHKCagxi5gDHIGdW1xCyoFQmJ6vBc3Ai2cjTWImlkImF7O1sbufNPuvbeS4uaCwu
03iRNSEnvrbt1YqvJAyj0bmW7bV3hIoqTJcwq8KexObGi5cwmkPJFMqL23RXXNx2022U39p5lwDC
tSRmEBcV2xQGiSNzo1JzieJLnAgV+nmczvN0tsqzU54T9TQyfoFxJCVb8mQPJ4Pf0GHETqimGdEK
QUC2DSGTXy85SYtQbZ6U9FyaJ9Ka8FgjWJgAWid+Qfs8jxfiJ8bxsmlCDWMSLcy3q75d5fac0T27
lhWdtStKlhClVSgJpuEnGzxQJh8f2zYjxTpPbDxy8vvCsLISDNoUkIrLUqKUNkk5i5RSv0si4sWm
utEel16q8fFPxStLoBdY12RyphuxYDOUTsYOtRgIbqE2va9VbIPrEcPEjIfSJY/buhtj9VwZVv/E
OM/w1JN4MWr9cGtuFXesFDMurvmgtrb6q90WXjbqfw1d+lKbTvzEjHbHvCKOKyUaXLNP/6rLafqj
oui2mvBCFs2pg75OSc+OW4XIN9w1Oje1YVbb+4YJ6MM2dRJLV6JFUkmEhBp698TH1GTdPb/U1vDM
0Fl/HFVIrLCySDhIWhO3BFmOm1E1h7Qi/9OO6ttEe0kScoXGbSQEpIgfVHu2fBhJxIVVmnEPEY2c
TyX9CnXcCnsultjpGGZoJDq3hJKsW1LR6Jnlly5Rz6RGm7CkSrqkKwFyINLN31QpMk7xqt2t8qRc
xkRe7vdD1gK1ajaWTbYeMQSXM/c9dtUlWVf5sW+Vr7w/83mdSoJJUoO+Qq9cdd18hHlP0kHT4+cx
baJeuXVRE+pEPXgsz9oM4ike0+6x+3tacWXZ9OXu94O0xtFZO2Rzux1GklYu8qDrXxvzwgpYf62H
qDmvxkKUmRynv621/FVuyuJ2SJY7RvNBBVmz7KrUjyAGMzAnTx3cJguoasToeZS3cLiTiEgtnpIq
fBB1rityfeH+W5Ek3TR6bb5iG/4Lblv1bakJPMr0GCujETo2HaZfL9+VD9c+fn/BI1BkRtNN2Xr3
MAC0EG99p5WHTN67MeSt2AZBspzAJqwIKDpgC5tPxnCpei4Ok4WU0eoMUJbWeq1sKeignsAoGlsv
n5mD+/XL07T3H01eniO8hqosDOP7kMU/VtRJqefd0hEzlKxiUKllINbpsfNaudEByNK74sa2WI52
yqAeE4Uce/YToEQnIpE2VUxB4RIVfAPlODQT+K1Ep+virFZI71NMy9uQjMeJKzApFdkt54VZqFLT
GMSg3K9yPgCh2y+067GlKZHyaOr0XaYVkoIqpQ6JvEblWYmmf+K0+Qi2ISaPqwmPMjUnnVyYn7cS
PGrXWrFJm8azBJy5zuwbyM2YbOSbMtW+ZSNsaOiI9Owm14j4be0Civ+v331T/CU/7e14EYwGMUeI
c9hhaPXnF1FIUm8XSim4vqxaVLKzCcoMBoP6z1Y38ZmIIexHiS08IjTuINN5THpnz90Qf0uUpfsT
4C0Fhbm79jLxN3MFMg1Y30IpV/+jJvr5gQJmeyea5DdcnvJlYYFwWLtyftwsl4FjGj4yrYRGx+KQ
9OsVqGJz68Rjfm5KEJuraI0PzUi0LWFteQGAJWnBxxAbd7LtQb7XCs15ktomu9GYwwbWmEVPlsVs
f89987T/qS4PGXuwm2yonC+JRS9phE8ZMGGUBYDR6YktmnW3JdI1lpv2xYLao5SJLIKuabikyhes
ybSlqQyvMgUAzKPOF7M1Vzz9bfzJCYE78/GMGOAAQNNiH7f095YkQrFGbtV5QwIDBtQtdkJbb51w
/6rRxweKSTP5HaWoJ6kUd/di0jKcEJUk6kmTEyxOwLUziEqSxBDJgOHcp5K0akIUk4huIjaW4V+o
Ps083io4N8G/Kg9UVFjjx2/fqykcKaVQUKGagiilUFNZqC+zIopOVFOQofyvmiIs+f8pqPy3mhL9
o6Bi9j+qKbUlCiqUUr4XVMDuGYzS/CioUE35XlDhYfG9mmL/WzWFgkqORlFQSQl5Hy9zfKWagiil
fBcd939WUyil5JsQHXcEJTkjlOOTU7hP1b37TNkA65hf48YmEBU/f6aqPqNeTBjWIdH65c6BQX3b
KucErzWEKsBOGba5B1xRMLRq++9+0rx8JHUxidL8Cv6uPmdmkUAOGNLHLPpTTyjw4J0p8SnwlVQU
6yVWLcbhovxs1ukbj1j90Wwy+mvWIH/ZVjYWLdHQQctc3kNzBaJW3ZiD+nWGY3tf11Z7v/ZOGyQp
7h+rmNv7ONYf5JUnv+5sTE/Yo0l3r/+WZc12N6SSfD/B9L+xnEZ/g6dVHJuqwCFcMpW8pdtiH2uA
TjcDv6wnMZW55npgVcOzKmlWCA7SCjNrsFjV6aZXdg44WYYOiP0wfs9MWHcqE+9HrdGqmx0OpEAX
vLHnaHiYSNyJis25z8qOKQVhTKohf0HAq+jQ8dfc9JNaBfpDIY9pCQEOZ0Eftf3BHHKa+jnFiNIC
+9qnqubBYqP1M4EQzLWpvldK6WXYzPJbajffMgkYuqRGvCWfDGD+y8KT1gKdSFhxVIww2ohP+z+e
bjL3eGlgzu4wKyoL50HnPmWp9R3Yo7F2N+YYnWNLBalwGXDrOrfZVS4karNNFOrANYRpy8CGt83e
gstJE5rYBVMnyfFg+5bjkeuo55hhfa3z7VWoMP1s15wE4y7JYG4sQPhkrTqY58CoA21XPwf471rY
XHVQz8FSB1Md5LM4pnMw1EE8B3ocNHj06kCNg6Kmk+ODF5t3JYavLr7SrJCMYfqRlgENpi/uDF5e
52tgrTvfWX2180vTN1Y/N/1015QEw64uCexaqEmCaQ7gPA0zp4NBALUOujlo5mCthbiuC4JIaqGM
f4VfIg6kKdDiwJkCJQ6APy74zOJgisUXseGjSBfacN2xl198FqHRsWbyKPOLzCf0BOW21yhCK3F2
lTeP3px4Y8KE3WfWTrHg+vn+wNqU1rRsOpaiOu95i0VhFdXUquD6BxzPcpkTJZOVw6PCEG4Fmzxg
oW8/mlbGkn/Y0kfmOMkTmtMyMHBxnrMWY1muEmDW8fj8DU7spTfBmiQD2ZertSl3SfzmkCwHHHi9
bdZpuPLpisNko1va1E7yKs8zJyghmhjv4HCIFGCnk8yUHuxj887G5Xxu+4HbkjPlz7FdfBP/TNzI
yJnWrTt8vYT+VfiCRtkBGD7pZ9VoCFDnc92Ucv9/jJ3XctxKlkV/peO+owdAAkhgYrofUL6K3onk
C0KiJHiPhPv6WSjdnhZ5O6RRVFTQqwomzTl7r33Snc/GEnuQdS5hSSF9qjmaCA+bQvES2tpXGE7d
F+zeN0OuvUWJPd+VKb9rqSq9Ab+tXf96kfMffLp43ygALH4A3bTPS9CfbkJJSFbmKp3DmTr9XtlT
dOxqh9CHKr63YZDrFGXrxps/lWFcoWXDjNeQ8I4KO05JsfPUuhaO2FtQvZ7KqIXEbsNJ7O0AoUnU
X9qpRsZoJ4LfjR7L4uv9hULFHbechQuW+vvZHvvT6444mRUcpRhZiASwOoXWasyxbGuiro/AYiG9
jMkhiZ3+DlOhtzPKR4Zj65YsYO03le+/eipQSHvopE1wYXSdP2IYjXScrXRINT+tIC5lUVVeOlX8
BtTA3dqZKLaxhFUeex2lgow8a2IgcmqvEJcoUA5hOb0mIkZVqlJit+Tsw+02IWO2ziFx7Bhl0Oy9
dJl16zZe9RtQFGqDvxxIOKOMwrolDWH+ZUbuwiJri1GEq2EO9HoVQllGo6lNa1evDawxCgRzufAc
BstE2MaTEsiiIiesf3yjtCNQAjkWQAJmt0YvnePcixqoYumtkyIv4HeH2G4XYJ1Yntq6aa9VPH8l
zcre1q3sTngt1On8kTKG53Jou53TkfxXOskn1KjTQZUpcnoKBRoE31Nd9sGps3pMm0FCkbyoG1Za
mQfgG1Wif/6w0PP2qMst6uTcvS9Lbyx3YaXpG5aQNkl4lX1BbH3Bfi/FIdwC+j9/bZqSak2dJFrP
C4x+LB0MDWxFNm7UGFeJG4Dnnhwy7yIR3dQEL6zCpiePCSHzzflryiy9axpxWvuvLyRI2uAoSGKR
3I40caRYgctIa/A+qf8KCR+cJ6dKfRQXZHvNI5VQWd3quRuuCFuGQlG2zGyqvWoSvBWRMOob0isI
QB0DtcpokXSdofZWUHYPhiATti9d+Fn2t7hA6pfNYXZq4nTcD54ufUwzYl1MNCY82+ihQFOxFmIB
sXe7UHQlCUCkiMiMnGsGseMIccQOZ+s+DwRysYRdRuagl081Al8XdjCZp+SlKtOkp+HROnfa5NkZ
BrkeTaSyCjQB8GimyVTqD63bhDeF0Mwny/ts2U7+mJNKEMaB2KdWGx0HAFjH80cshP78qMprj9G3
r3/YT2Q+t6u6q9xDVc0DuUJAADuz609jK9VJYdY95URTkBA2e3SLMr8F7vCaYdvY9l43HeaU5j8c
0E8w6S7zKMHGFPSCjVwbUHy1pvRIVpQOcx8Gfl2NzRfdY9/ZTu7VFCdgRvKiu3JZkJw/q6d8Xrs1
kCkn0zr2SNgDfd3uDHIXrd6PGjTTWg57J5wepA4OAmzfTedhHnKcmVg4py39lu6iX6KO6kU5HIG1
DkcEWX9+ZKpxOBYeFzHSKiZc3u1t31XzrauMN81qrSPeoen2x9ezFmto6V2cPzt/fUIO6cYdYVaU
VmWAHKvzsukmxnlyNEzm8cnBc8DMdutJSfCF4bDDEXVwTMOewN5Zn8mxyeC0+/Hy1fj8VWIniWAA
O3M20UmycXaUgcgPJ7Dq8sdT28/bQluAZqXdQpeho4wswoYIqi32cmSxOkMb29KxLv2qlyN9K+e6
7vP20tPD/FgO+p6yFu/H/DQHFgfOMbslLEIe6/pw/kTp38ngsg/6pCxjH1qLOmUw5l2STS/1FOWP
Gh0YJnL3uQF8V1fxcMg1SgYInpKw9k74j0gtPH9pxjZ7cX5S8Ws9uHD6a6uP1ucsiWGJGGnZghVL
nuNAXJmnqj+f3OVT1yPnrE6tYafGuT51dflVLdxtrsxi0xJNvHEWI8zQuISS5fX1OfuBZTXNyLi2
4GOI5BBqZBc4IfDdzqkMgCJEa7iRCA8d9R2fbUB1o4fEy2WUsllJf5MgZO9qUXHhJFF7kZIMecTf
e48UuwXzJcFdFgC8klYDyy7YnecR3U6P/3A/m6RvWpPXXXpFEqMbNZbrXBeTD18mZN9gIKIVISTJ
Ws2nlLjJ40wGrC3sCYhSgl57+ej8FJoDq9pJzAg55SdXi4s9cdJoF7TGvrQKUxyLsn90jY4iuy1B
aaIxWmHpmU/yHEPszqWfl475VOX5p9rx6lXUmSnq3gCFUGXBxBqjkyjb5qh3fbmychDOEOWIou4C
JJmdS9WWjCDWLqWOfT/WC8weooYvU9cb1WVqHSncU5Ud4p8APdcRi0IeLL5zxHRyXY7TUeREdgaE
sV31VV9eaVYaXkn2+8aqi1dq1qpN1A90Xr0WXtaAfARQQLsStSH3EUhhv7cMj+htqvTnJ0Xao0+1
jJgTe16NbtgsM0XU7cs8f7OWeyGxPRC5ZVXsyYVvr0M7j1YWKwt04hHltTD5IkfrG5YJ66W3HNrm
4RQ91fEhqDgbkysR0yTZ/ONJy4NGW9m5u5LcA4cwrBLCxSuiAsoUOt5cNvQW/GC2aYGYlLfXFvX5
fbKy/SQdP3txFBFU3EY3IfpuL9bsY2UPwR31sAujBa5uaL29naN5vBqXOJJpmse1q7zxyp31QyBr
0jbccVhpqVVsQQPU60nSrkuGQFymSX4wcjWhve2/eRqbMatKgKgvBS5qd3eGCHFXJFZA7wvfD0GG
mzHBSpMq4jANK4zvSf5AMj+NaJqjNrin6vlFTxP5xQ4L0PEhAfa9R7rrkm1lub17YcJ/XtcjoZtj
pL9WnVd+bRvrooSw+ZwFPR1GB1MiUpqVSYGNE0z8EQ0P/Df/91SRRHpKKlr0uD6djR2Kt9mxqntr
tMTBEGQxlkRL7WBWuicVa5KL2rwbDZheZSzBhGGi2bPeDP20pSP0m3X6X5dpHsVabivhgKdhpfZ+
s1wac+cyNuSsvuEzBDJ7hWAdY7Wid4hO2RaNeTOK+pPqi4rTP7dXHFlvF4nC3FRZRm7z6Bn+dtM4
CSgvGNWHyInkTgcAeJN706Nh4Tq0QyPXfQw70ZXK6uiqymr5mwrQf0DskKet02ySJhv/v9TwCFV0
3E4RMhhRSL+KGnPPtaGvdZCablxiQFAnQb9gxe8SBO4RlQvQoSCdHOayMV3WSfJKxrda1b13X7bm
qw7+9TcL+v8gnENQuCCedWyeJqXf9we7k73m5HYLJyPE1Bl3bLKDGbSWC0TyudCNt3nGf1dpiU2R
SNPvEzQlGbb1DTQTDQuJt4vdKMRYeMvDyFEck6PXg4M5/fupWz4FE8WSH/bXTgTxfVYa8tVIsdCW
GkFokM69W8bSb0PlXob2o5c9BdOTzJ6S8FN0ftTdJ+HAelge7UD62i4vn9OStMcXUliF8dyPL935
0YwvNLkzeqdDW17JvmzuW9u7+fVFCpbh42aCHoW3AB4tG+MyqIT3B26oSVyyJ0rmva5dN07Ubwlh
dHa9bQwvLmhnYtXww6e9AcZ3zEDUyQx2fn9UyU1TuVeN3pBCZ1jlBuc77sHO0El3B7oRxdEX4bbh
TZXgdAsRUF63ShIEUuDJb3S8zrYtLxxTjC/2IBwfF69f1RyPSOKDIH+kuwul9urVqKhMhaAtMfOO
fB77W0CHYzU74IM1OKyp0V5ZTkf3WlTITcpG7O2AbOkmD+7nLhGflDntc63Q3wz3i6tLbOXuPBGT
xlNX1tNFnjmSeD4zJw0V5PuUxo9o5aNHL7wlAj1DeEUUnJkmpMI1xbWnEPoXZPSsekcB6rOd4VKP
x/yCJfrKMvNvpMOMD20e1zs7pWPOZFPuLVcLbwzacz5uaIpKFk0r6NMnoar5rbTK177DGc6t1CH+
iEiNVm27a5a+0Doi31VpaLFXSVaQEADBQlXTqxMPJcacUN+POBYQiZ+lCecnxzATPx3Q//7uUvl4
pQCyw18HvoqxgACTD1wP/riqBq9RKzpURHwG2pPVD9+jGbM6uYjqku1USUrDLvWcYVUpdnW/fgF/
5b8xDCEB4SVwsbrGR7VaSFRJawC6W4k4wHcT2sdO1hR9uzYARYidprDn/ZxUqFVqGpquHNaxQjo3
l5A3BzNc9+SxsUF1N656yTtq1BlbVQv1zRC+4V/P8a9P1R2p07+ZCv6i6uVFMyRJijaUaxhD399j
EWrj3oB9tkK7Qp3Lma8BApECDn4X5Z34ylZnutQUTbFfH7Fzbf59ycWjzgG6ykHqCGXuw388x6kI
JC3TFUUQ7EVaduXYBWuJAHgopbnH0UoitA0q3TssavqTaZL1TovKs8f2mu7mZqIazLVFqZZ2NrmV
OEnWaUY8dkxEKNTeKF9Xxl2Iwihzkco11HTyvCTjNB4tFkLJV7BEwPHF4EMOjjf0pb+6XkAWQ7+4
iOoEE5VpAiMdnCcvcy6i1Ih8GHrWupYRNqFqWoWVx0mdhqWGjMgPVkqycx3cslNr7oZimDZGhX54
RhwWFc+Rx+iE+JI2ZbdHZo0CoX40gvEtqyZ9TyFeHK2A4KJhKjyqsFDqsfze/+ao/6UH7FIeh/7g
LDRak1rX+9NtFBnZR6ksVtVoWA/D4ziL77Fn5/eJINJVFnF6WcXajSrf2IynF+cn06C4WFSBsXcG
t7+pu+/pWCRXY2tfjqNBtiim9AB/TTOhZ/EGcy2XLFHQP3hvQdHKMkaAJjpiRGfiTMBeB5OZ34Sm
8ULEsP5Ac58iC6yDL5O6iVwWV0ZGXuhM8tJ9kpN2yOyKKzbrvtsJJ7vtK2NTTZF5lbdEUwr9B1Nf
1C5lhoE9Ty7j+KEMs11ZTvdtnl50Wl8ivonHJ6fvN+U4yMd8SF80W7uJ27B/OJuC++A7OfDtbyrQ
zPMfRyZXZ+anvcgEDMLyY9u3ckMr1IgJX6GuJRNGiuXhnR8xOTUw5JrlkTfbydr22la3tqOG6G83
a1vBcNuRF748JOWUdJ+jP8XKupndXZru4Sjl6R6YAA8TOGCDxHtvzfuo3bOjEHLvzmA1905ykHLP
eOzJfZAcNLnnEbn7OD0kpLgQtrjOXPZa+8LdV+6+1bFW7JW+Z9fMhclDtlCo916L5nivtXvp7VS2
97yddn6Y5i4Kdn2/PNpyp86PPtrx8Oat6WwBYfJA2wJPaAq3He5LBppNX0/mKhl179bIuscoTPOL
ua3WZb+rz4+i3PEgS6bmbznb9vzsQJRGI5mq0Y9iO171rtV+nfbkCf9QMv3X2/jf4bfy5sdI1P7z
f/j8raymJg6j7sOn/9x9K68+59/a/1l+6/9+6v3v/POhpBuW//JHLuO3pmzL793Hn3r3d/nf/3x1
68/d53efbIou7qZb9Q3SxLdWZd35NfA+lp/8/37zb9/Of+Vhqr794483Ejy65a+F8O7/+PNbS2rU
0jf7r5///J/fWw7EP/5YqS+fP/70t89t948/NGn9HXUD5QKGXW6C4dv5q671d88mm4Mhx4OBzXru
j78VZdNF//jDFH83Ebsjh+D2sF0UlH/8rS3V8i3D+7trOvTzlrlcB/Yu//jXS3p35v59Jv9GbudN
GRddyx9edjP/nmpsrIkwnQFwSjQATHLu8v2fqvvNiHyMRXO8s2QV7zSbPKMsIBA2jUekCky2fYtk
WWuwhdaqQrtVmM466UJc6UltADquxqcxogbd5c7whtpvhaIBmmRk7W3QE/XJszB4SJfOy08H9893
8vMr/5B2sbxy/i1eKZx9zM/6h1cexUXSIq4Kd4yDK8/h9h8mr1/n1ODA7brrqY17lMd6v6O1RdYS
MRBkfV814VxApwuO7HjLw+hVw8rN5QsxayJiJeoqsrwqne+kYbGxyvpG95L5yaL62DjpM9BAbNJt
gJF3+b7JwhuX8kADp3ZXw0ByzK/f5ZkX+f784F0UjmNxegi++Nh9qcl0BrmFfZLKUUlArIkVRpBF
iO6LpEgtUitVqU2TZHLn6CGD5ZzWq8Ft37KJoklgFPOqoVB2kKK6kzG2wLnw8JgvL16vx/WZle9u
quUWC5twP9X4biuuhF+/jQ9WwfPJcrm+aDZ6SxTNcj3/fJmNkGHyedLQtqNY2JC76zHZoZ7RQzJE
Q/Lt9padYSiHVIbZuJ8uZ3VTNqRsCqGBJOqKZlu0abXpSwsydCgezRwiR4medxyD6QFeIInGrkdo
aA4x0naJswXlrF/A6gOAb/afqnqqrxMNvUwJ/setJ+0qsQhSDsnlWYU2aI62KQFymB24XH8iXC10
o+nomcNNF7sAxXB+4JAYqDkkXcxKpGtftaFcgmpdYoiK+VEgh1Syq15EdJymhv+smQ+A24t1zvTb
xtq8ilU8PZMMkFVEqnUjpPQ4eokqFT2wv17ZDmh75cemVaKwd74pK/tsdEZ0lZWs3NxySV5vGnGV
a8m95bbdgei6am115IPHunVlVs7vVHtnXfLPVx9JOC5wXko04N+piny4x2hqhPOQMnlxm9inUA8R
DwRYEybsyVHE/qVbJG6mtuvih85pbdpCdNSHKtyQUmNuVUknZLnU7JRkFhH0BzLHILQnm4YW8G9u
FeOD5MXmKiOVAQEL0BxGNfsjexXRSpiTE57/GMtmRocdDOTpJKoEiV1F3H1V18hETbV4L4YvKtfG
mwl7aEoTOrXt8SiTAfH4AKYiMfKnCSTyJoISt9Fdo0TXqtp9ob2S3EoOrIixNBtTd3G+MRHJvsxa
D9Mgh2FQBsGKuEMakDRCTolsl/AAgRA+SGbQE7I8mNP4lKYzdzRRy04LA4/dqH7ixsExkIFATiGv
+WbjBaAee9iSqqvXPXERtA7tEy1ZdVQCbE6txztuh1OMYep+AHU10R8XrOePdglVIfda5beO8RJX
DIYUeoBwT5Ei3lZ7EqW010Nldxct4AJQLOYK7GBLdF+LQGdJiQsp0B+jrPaRzKFTksNjwrLifPs5
jXV0EpMYLaOxTy2BDKs+r3EmZHG7mVnabjOTq55dfr6RKn6elvzA84zhYNMvqia9yI3oKS+GEtm2
bZ7A3olV1XTxzh0T79hqKZmj5zvN9OIlTlui0asBtNkRWc253dwt8pxLe4xm/AVRuFr0+8RoJWKT
BNa0H2bZ+04VcFvpRbFxY4McrCK2L+o+O3YMIFMkxhuyCcOqclH5YHXq8umr7kjfrqW8bcT4JkVz
FQo3Yr3OkTfYixwblT3HxLNKWpS56lofCpbpC00DyQLLErtGaaxLjGPoja0XN+7vZKtMgBHEjiVp
5m6noS3WmstS8TzLKHf6YVrV7Gc2EMAorOQizCmv2x55ss6EmN6ajnXA9vl8qJM6w3ppFfGByNHH
88BVWn170rrgGi25QkZQxc/O7N3RZJUbq2lwBCWJs3WcId5lqEq3XtvveS/9hdOxQ8nLsrlprOyL
15QOqYYzcNFaS7fUh5+zArqkKmSNZ7js1vpYyDUtklVqzVdiMgJfdBrX3zI25IJAOkn2nF8NBAcE
dUdRT3Zx9ptyxgcf4PkmZ5ViQVSQkMOR676fSabIJZxH4YAR0zTsNfhhO32kjZEbNP6mYLr1jLWc
UF2iZViQ8+nKVgh5hYrtrctFuTpP3EUGgMwAZ+VLw+EujDBoxhLdLsBgPD/IfZOeKyHKeMO2gtNq
TM4G2JRiYQDcr1BReUnG8n03WetGBSgKGT7ZYkwPgX5zvqpHs/zdLHoO8Pp5OGaAswCCuWzhYYMy
LL9/72iCZRFCztpJjYAE8k/Y3hv44ANfZ544sl9PjtES2iSBA5NSu+snY+XKtLsZxhaAFQqxW7rQ
HvzSoaOOMbJhJ2D22Obz7KvQsPwxqKuXGVFEM+rQCSfb/k1N5SwofvceDIg4puOZpqUj2T6bJH5a
cIqc5kyXL5oneujMairaUOkzrTbe5Vr1muX1TW7K+WDF+BsbmiDXJfShursuaTXeLWGtVg8wSjUW
CU1RQ5EzUo9YyqHFGRMFrGUIEZVj7MXYH1ILBnqU6JTy5HNjIHus7PQ74Moe2oR6bpJcR26RfFFA
5vy5lVe1BKDGVOvChzqNTYcpxkv17Xn9qiX6a6jGdQweGHx6O8EadCHd0Ak/NDokXElbiC6j07Mc
hA2HXdJpJ+RblIhWyIsvE1cFd1b/FJFQ+Ov1lf2+HMxdwYxHNfgcoYuy5LzM/+moTqwhQpmOWClZ
7a3rJDYAjoyab7J+3CUKt1ROTFKrGdONMrRdTfjPg4ftLylpb47bJsybU2NY4F/QMW7NetQvrQnq
4qywCOMusAzfamVm+axs7lTjrUeMX092pa4HrIVYmZDz5tZbT4zYfZ1BnoRzeqLhaezsclwcfyw6
w0wHlg+Rh8mKYX6O7oWHQRvARARyF3GmMRfrVo0bIXp8gjFdyj4L77qhTrZjZybrJpJgY4T+/dcH
74PYeTl4NosJ6nueCfOUaKcPt9UwVmoM0WciqGVGG8dXLSUGKGldmDfQBFadYR7PK53UvK8FJM82
Lg+pd+uNIbT0Epy3lTQbvazH34iGztCH93cLoxwRl7rE8Is/4UPxVpqofOaeQXvQ3JgyuX2RRZrw
u15803J1kcshRqIta/AU7sh2RNU+Oy2H/s5Nbd2QpS4vqzIhq9Buln7lY8ksBZnjoQthJBhB+BqZ
6An0Ob7S5sHe2FZbbRVA67LULdpAurutTUXs8YBspbb0qzEaLSbsxDoEgKzX/SKdDVjR//qMfDAE
LGeEd6azBfZItiAI4sO601Ci6mRRGNu+ru6rLut2M40qTzMF205MpjSUDwla4xxfVykK65gFYlPN
ofFIQmOTqG3VBd7OFbXcalmFrTQ1KKMBAa3j6iKQ4rMRJ8ONXumKhSCJw9HcXQ/OahbAunqrcS7H
RW0K1GVD/GV/ckPnyS1YypxHF8/LMfjk4tAXaffgTSX1l/Ck6zlNScIdQcu7t0XeH4tWm1YDPFa/
d8kWsgJcIikZaqqyejRqEyAtiP27sGPZ1lZa7CfaUN+G04Wwx84na57eIFsA0Rs5HFQd6ELSfdaH
uTjZ6FjGqUYlYXd7OVUVpMjC+A2W1F4O8rtrj9ID94RnkxjAOH2mVP80pqRjrYmBLeNW78x4S6Xg
OgHRXwTiEIQDHPQK46H0Er/IK4HyLK9OIe5Tgrzxdnn9RYFrNtzYGU7kOdfc3WCONvi28hrS/oNV
BCh3emIo0oplBzFxWk5vRToro7UevDqosGrJ8NJqAhYsNkaBadZaMhENtmx1otamNaAPL8f7qNeC
k3TcVVizgizpdGZ4nHS/dp4Nfk5OERI4MpLTqYguTTX0flhAjdHoSazmDNBZ2evxaTQzaoi2OPzm
Qn5fU+ZC5hgis3XovqAt4LJ+P7QYJLwSHmSO24GWxm626gKaZXogpuc+mQUcL31ejCjOU5B05kqW
JXWLIKLP3a+DTjsVeRys0zr1dmZdm6vR7KrttEgB8MC4fqu390Cm50OusBiPaWWsVC5rysBtQS4t
YtYaAvUG2yGBtgGtMCu2501aqQoJh+Zg5Qvg5RKZvJ7jMGDlWG6yPAnuKhXswZkQuDNrPtY98lnN
dOO65XVSqLehykiu84bLOWQaXAiOdLN5yRbWUMyF9Ubzikf2jJzfQb2oMI1Ycv3rpZ3XikJfAtgo
NTHjU/BM+Z2gnl9+fehRpy5FhfcXMKtklzx5sbRSvDP0+acLeDDnbkL23m5tIyN5oKwsP54CWpXG
4n9PoXa6YOQt1QZXbsS0OYa8Fw9lPjC7wrvwREd7dZD6ofS8ERmghW6DVsvSPI3YiKnokCg2PpU1
jTejVKGf2bl+qBEfXlgJflYnumqt6i4bkteW1vZtWFGonek6MmYS061Gx6IkgOeoDWYqAZO3Tgcc
7+h9OUETElHgqbo/c5Wzn55LYwO0nnVNWHzxFnwxohOkBNrJqpF2hWOOsHUWhYJmJy/Or6nWybFt
itHxKbDMx4Wjy6ahu2sBOya4zLaZAMWjVzDZJ6cZDlFNOkVJRvyuEeabV8/y5sd7q+Ngw/TkbkbL
AWfXZA0+/0Bbe5MwL2RJeCQbnJuA9WM+02fV25bEXJSdftHM4wlJF1DP5Yg2rXVdhkN6EVfIyqfm
JCxQFUnE/q/QUNXXhCWigtaX27Ko5+rl/FEpFXi7Za9u6cX6fHiHUG+QOeKr0CPccV1GIain5wrq
tn45v0cgmZth1LE8oLbdmwFSLLnsgIY5bK4DPZC78x/qp/JhoN99hQ5BHPRArdmaTjj30mbDDJRe
hD2eEJbctMcpEm3dipzfKej3OlWTkxmNr3oFy32cwb0us6KVzfOpScMbbUKDrHXAaSPdzlZhAHj1
fDBDIZIjbRibqr9tPFRdlR9xzEARaNMek2Hakv6OKT+J7RUrTrGuIoTxYU6MJ4GeVGGXy6sMiJEz
+y8pW9uhcI27LrZupxriX8+d7NsknlZz/d1Dz2qbV2Y7uBejW363oqg/Eb4iwZxnVDXYqrGUsJh6
YF7FO8ck6qlyd5re3MqiRYPqOhdzP2bYgHSaI3ZhguYryLbBXf3j1cfGMbTm5gKnD+W45TbpbA8d
cMuCkPjTz2Jhzaqq1tZGHB/PZ6Zgj9ZSr4QGJHKcvGqhJkYRhQmqJueCxqx3K/abve95yXgYhESB
Kjr71BXjVehpxBNVnziNV7zx9DpnbtASOd4UJoUaOlnERkYMLWo5oS0W/zUuhYJBP824A4i0hLV9
rzp0UMx549ojc30jqjwAnjAkJ0J8k5MukWkZsTn5qs7k96zQUBGk86WlcYZbeyYzoXKQvAqW8jrJ
EhM31cqzerV2e93eRK5zX2vkmTlMeOfThSG+pWYhX8Y0Me+qcSGSoEjWO9e40kt1rUMyJUojuJ9S
aEpc9+erUbHP2M5jGW2cOtJIB+ryY66PzHKTuU+MGEaUB6l4+flKh2ptJC2kNdLcz9pvLtwrQ1Hu
MupsXtVNYDNDTM96FLWn84Vo6FV3STWGIX45b2KeuNAHq7kQabubMqQyfuGizczT3oGXwo8Uvbzu
lGPcpu0XKFd9hGM9y5EsepPFPa3SbzWQrznR+3sjkxpSPCwjzjztI4wLD/S7j/nABpzoHWvTWikb
v059De0sQ+ZnceUojViDIvhkB/Sn4ayVbNhFtYP3Q2AZW4vdWSlUjyXdTDmNuxAcmafSFNgJsk8U
ry+k085AxArsN14g6QK6/XFySignmlOdnI4KS+XCp1YOFedxH6DJ3HEZhscqY8GPQVbfeoUs2L1I
nMqtW/lO6zzVi+kEEVV5G6be59IMHsNhKE9ydgMU75l108xfM9fq1gTjVkevrvUtwXyvmd7Pl3YF
MHtOfM0NptfBcoe1QMpZ9T02oYw5WGmwSDrRAb4OMQqVyuT6tVjR9T3iHEdUz4bSo9teYCqevTph
GzZmJEnX33phlwit43FNWSI4EYZ2KxUl4IxY81MeL7SmxlmPliIzZp6vz0tXXWrioOXu41gL1lCT
lqC002vfE615a0wEwwlu7bD3MOCFRBLehqN9Vzo3gZfkV6XZ53hBiRH2G0dPT25U3WemZjzIxoGi
bcXi9lw+wFWq+Zmj3TXumG3JXnE3Z32vSHTPb5usyFew3kjjnpzU72IvAZBJ1QG0tXFvxNejO0YX
UUzIAjVQuqhp/EoKw+cfL0q3QoKOCjrcIpiPZujUm8gmz5rtwq5xS7mfyEf18X9QPIWLvToPAFE+
6D3aGpK2+wfdRTzrALFhp8wCxI6u09jTDvkAF1SGZnHUaSCcfw0XO6EOgdfcxuEe/LOrIWrvykTb
9rMDFdNLPxl0jjmxLJCEdh1T+9uPWoqqUXchUZkd4C4t3DhdH1xZM6BdZQ5iK1i48wqlsTdr1K94
OSDeVqO4zOrNjzd5HgRtMX5P0KT5faFrd8Wgp4jEH6tEtKe5ngGxUtqRRtPtZMk+HympOBTaVO76
UtcvZNYxW0IduaT3RVw9ylKd/EhsJPHu/KdiJ/oyDi0cH436bt3J9aQGnDNm6xIlztkwDfgwTqPo
nyNljotwRcnaBz9I7XCuvrY55ewR2uMWEjWv24zk2mGTvyJr0t60Kh8g4/bqgD2gRFW1C+ee5Uk5
DXivLfQd5ZDBe2LU9nKIMFgOMFQOwILJr1qXg9WDgmQym2votclSuE9ykR40XTyyLu2uZFW8Ojoq
eUGtpa4aTKwN7XVvTFHlJio6tSkbrkB3Kj8T+7wt7acpye/Pb6wy+ucz7qGRalqpgWVVnraPSnNh
LImq9h0aG77CAL6OgBMQMsGRReXq+po5Z37ZgiUqTd6pkapP8cBioa7lVyTYT7mVv+ioXdbnX8lK
s11ZY9Ichl4WvsLfeTemq667z3XTeBhQViBpLFIolgYrc31mQTDulMAJ7jLrJQ44awNR7dZaxkbk
ndOVR2SoL+f4OZpqaoDT+J2Yn2jHoIfsvNbQGC9Ltpa1W55Y466UA/J6Nhdryp7Owcy8Z4tqzlQN
0TEsCjQU1cxkFPVf2qJ4K1Ppj1avPSU9UCVaFxblrE+emxJ2oqvOn20LdHyMskdHiTB3RvmJggc8
4/GZUVF9CofW9KcgH64b9Jnc58rZOUnv7vMwOWSWnGDtfVa1VP5Y9+ouJqDWlFW16cyIQTm089Xk
QrsRDkK63gaAPPT7/yXuPJbsxrIs+0VIAy70pAd4WrumOycwkk5Ca3EBfH0tgGxr0jMqaWU16EGG
RVgk4yng4oi9115894aBMKlOmtclIg7bSHsmAyJcpRHHr6ggjwVMs1ZWnTKmJoeHioZRdFJMGIFN
mp5BseNLnE0vZtS8JiIOzs5gQ9SiZbF0GhFujNEznCL7UsTDLWcoyrIId7YWpDSY7Q0aBswQAUaw
8BNPtNZwV/gvhcUNUBh4dKqCm6otQ64Nd8gPTE4c/DPURaH7bvn4pKOQpebA2HMfTPY2ivvem6Yw
elAVLCxpdRTQ0eIKO7Acduyz40sZkkVAocPDSOoPbufmj1Sl1NWhuLhFkj+0tXnrlQ7cQam+/Tzq
oxEEkDbEq9BhReg2NcEtJPBKEX2vDdVZixACepoMBiE7WrjTwSxVKmnJ3ew/Jltn04FTOjMCPmZs
GA4CTCYpfKF9DqQBsjPrDoWBFnz5pyBIfh4STeoFWlx9IRPKhD9jWCi0c8DaCXf20R8AbfsEe67A
eWIaKCexLxRpskaQK4bjzsb1J7G2uIpWuWoyIKgr8lW1FZKk8VPut5OXB/ZbUGUu9Anz3dE/E/tR
XNSUJsgek4F2OQ6uzAxmSij37OCaxWHiDGfwkHeEWwF4TQu3IMXYwEZXIclJOSHXeQwacUy6nAFB
ijZuuknupdMs6ZdFJk6a3d0Y5Zl4kBmnVWkdAFo1CbGS0tlLs/m6nJJjnNz49+VRHbjuE/tVcm5d
KvrsVapUksOa2XAa2BbAF9NF0agfsSs0hyrlEaxnuUIqkp+sHbsQaxLaQwiLwXaaZ0HL/6NnRHDo
59/EUSPjwGywfEtpUFGVFuVp0mIvq7Nsi49c2ccqm1g7bLudKSI4wqFM9nEmEgLqRnA8oUieMYDx
e8f1D/b7zFVztBselAxjhy/8S6UX5VqbRyPLtWQ7qbKaTL1g3liVaAh4Spvc4ZHVntLK1bYRV7Bv
OS7y22ZaxxOulDKPP01O9SkYRpszMlN4jPNPJr+NMo7NxccWtRl4Da90ynTlsr8qNbV+1JnXFDIc
TkObvqTt7L8tJwOlYAjHKzOPrhK/NE6D0iKG2I3ME45D3HH+mCRGlH6tsxYLdejzSPQOSRmrnuyd
8Awj6IVhKoiJ0D84rrxJF9W3EpdcJOVbVg3hozqkuEKtkqWhEUKaK4CXOwYijvB9KZXSjHDw4Qsf
2N8ioH2p4yG6Bk0OlK2It0mRQvXBQYBXnRAE0fE0n/Qbc7lgMOzXIWWIrhsPikhe2vmX1KPpJbV9
nWzG5jOzfDYSFD/L0W7IiWgbE2sv99DZZZ1BwJKrHyrtBJLGxCSo75d6pI1QAKiO+x2zhrot5+vI
l3l4jVHuUMpaFzNvxNOYOdoTmlsOgM7JbjpjpT52MvwnDsfOXLzFBOsiBs7lreiH71ObmYcalDMS
h/irDPLn5fFF+QyJTLHuK0cliTsdsQhMt+V9KLE4B2M9bPVY0jq2lqseVBDLk38uRiiwTcU4ZK4h
nLF6niz62JYu9Ngb5acBg8SKT68f6qSFHkl1v/SRyyC9LK1ZPCGTjTVq+ibwJeXnPNVIh+GXPkmq
NmX6ZFLcBP1XsywOpqGslAEHJaZRcfrZN1UlZNWketdtYnclJ996SJruGAMv6NjW7CBRoXd1+IKd
aToqVjRd2oksBbXR1nqTyTXdQHFNo2S7dG+KUAV4R2mdTRmRJzNVIAUrQPSLQ3aCDSjiSkCznQD2
iPSTbEBaKH4qnuKUHHRyK58dPErqPAGx1LvRCfUjbp3gpMyhMmmd3nwbwlX9bapL/1PeG/tsZMhq
UMckhsUZquculzXgQFHSJQneciWyL0lO54Ya4C0Y8q9kbfbxeGf4M0dF2NDKk0l7Eq3yYwTlslIR
eXghSiJPsybjiqjqLvIDf9dgejplilasLOlCFRMGMy4/GmOe5NPDUkWydd6NjFjHjmeiqEoifWbT
cDGpBrd9+0NqsBk6JUY006qQ2AqSg7IhiTwcRjTQfutFlHF3g44ZaxaLRLXh7EYgLYWfX5Wg6x/L
hBGm00IudXqT0yVpTa8fz3SczBSUHDNhYz0N85fqOMlnjAjTjXnyYbRDaAs6UoOqI3Ew6COFHIYC
vNXUvGYgtFBGcnzyuhTnzYOt30y7zmh1GA5Mw4iyIzMJKlDDu8QBw2VqwJTHhAyT5h1TmP2Y2ijk
eXwcB1MmN/YJVLPAqFZRDYXJTlCR1XGuc0OW7q4s5zm4W+ZPymC9K8gRTBE0x2p80lMWDTU1yDYr
VjA0g4SB+pBhR+/6UeesH/R912qZl3bWNiIQcF2KWVBkhu9I0uNbCfrnV1ugCjfETuAWO6KvAkDn
ePTYoXjAp9FPYN7z3KBNbxoMJK+knW1m93eVF+9K0DZnVa23qZSMJB2VdWBoFduxmF472Ywrow2C
VYk/e2OVBgIwlcNtqQcKbthNUfVMH/DpbCsM0EyH2owObmBglI+T+TDUJEnwDDBrkiMygWmNVrWX
JRmiZswYz4i3uYoIwerEQba0aPqsNCSNk7p0AnKZYBZcxSGS6GVvjv8wuHOq4mqJbVi7+S0XbQod
NBx4alktwnO0GIrA1pSO0xcpSQ2y+3u7AeuR1DzafL9XUfzFztrynS/6QN0ccQDeVx01c1SW39rA
77c839vnoe/ufKuimImfcr3ULrnbfylCsXI6AQw5y64Ve8G7pR0T4CoATZpvOSlwu0zVr7HVvYQI
eogz1MGg5jyfTJ6w3vL00GeBSOqU99LUncNg1yycFf0uD1pjJxotI4km9Vxw9fSBxzCRNWnbbz25
X2tOh8chtL/nE6EVHUEC24msCB4VDLGwUajYJweiZVoA1HyNabteBqoGzpvZXFoccjEmD7ImANiy
T4Zbtc+LAkux0npVWnnuFSQB0hzr8OlatJyp5tozB4jgVNemvUj85rk0BIWc1WHNmOU9yysmrs4s
aNbrUNME+7iLTmG9rbCXnPA3Yh6q7nKjHFYKClI/1Wm/WCmkdnYoq/wokrw5luH0XONNxi8Ht3Jy
8a1LPB26KDd6VwiPVUZ5/3Pf+imwSMYsm746TSXtESnNTHKr4MEp0u6hGxyP/GRkTFjT1lMyfMYy
cLMT4K+MVMwtBS/jlG7e6LTFPSlaGjsYz0yq+yhDZoAZR+Y6kcgawZZlWGi7thmeAjXM74pYw4sc
E28b5eFPLYHtluR3Tw4e81KBgGCKQ6Fm4XrIxX2TMyu3Kt3c/pQq4WIPt4pONHMZc6QTjEdgoBLS
dtPjsKeo19DxDZhX44vOMfaCMuqTpvPeLF5fC8RLVch7zob7ehzR7sTmsFIXvVfamhcajhh+og/G
WbT3MiDM1jfCna1LDhVakLoKYpwamrlK2VsD5uA2yLKB4bgZnyMjumcs322IBwf6mn33W02BjEMd
mUbwi2yR4clVAkq9Wgv3S7KIy9vfOCk6nlh17LNJfTxMMxB5iEC8UFZCYI7N3SSsm+XHjOgyh5Ld
TnUvdMcH/tPayZCzLGK+pEgMiMA+cyM2KqmwbsmdEozZ81Rm5hXT18bNNHnH/fqFESwSlBpWqDnR
FIZOeMpVQYw7g5a1nFicoA+4a2sSL7RAORWMrPeiNFjV1JVFdUYsn9q68d5oKXNMYVSb1tXjrZET
WtlDCtnWkXPvzGN9Z1Ylm7KNvaWxWP5iY06+YEl8VPpceHbjoNayCdOJs+DcOb5x+q5GpXsIFUYf
9qCRTGX3hHb20GuOocnfoSxiis3J27y2UdVhzmjAA+cQtERz07pnUyuza1Zl+zTaAnpZx1oRPmAw
XS0zMjKI+vkjEtaWrwRSuKMsjIeaBmyjp4nu1aasmQ+K5NZn3XvZhrTTup7eiIkkFliBI5qkUbYt
BGfqgKjXiyrNPJlG+czupNzpGe2YHtDdO5wsa56L7BkTHZcuX8xl9AeAjFIlvw/A595GCi6skW44
ROwW7AcL7JPtq9uRPRczc0Ixog6vsaVpxSZTzLleTRF3UB1ofp9sTLcNH+o1qrSvSVxMe2RbnqXB
7OiywFrN474D6bCMjMrwkOgQycGAoTksBIBKge+iTs01GoDOk6yDN7n7yOcJSD6ymyctHtOzO4Pg
J3qqJ1P4xrHN1e8MHLaK1UevswsPllkJwUy0IYt2SCQ8+GMwkpSDUUYaVmShMzRpalAK834mKZ61
sjXXLN+/aVWvHpJC9ivHN/VtWkVyo8yZfsPsus/eI0aD3mCl3ALSktQ7HdGhMTxvX8P9riBpYTyh
aFw/lK9VH0e75anQNGqBmNJ5D1usNaUD9TVpYTMjR9+w/klh2/N7sKXYLc+cxEjbQ6DX7CbkU2hb
CcBeYrkmS/y8WKw4RGdoOqRtzr9yZiYnsF42yFHjvUikv+uq+djDhhqVdnRTIhorW6Pxn3VggWYH
JFMV7L5Jdz0lfmnjR56iTZ078pLFoAsQqiYbBsLsAfSNGdmQMtT8figpvugRblnUEHIRQ3XVen+/
3NsM9Pt1FXTB1mzzzjNyF4mAbT0blXpUglQel3NGLYpb0irFMR+M9rI81BrDrjeiLh6sgpVnlQU6
Ajw6U/7m2ETOgYa3uQ8aBeO52x3dIoR85GBntPr8R92LiRzb6MZi4a2sEWcEncKKnBBhnka2vc2j
mtwPq7Xo42cmgJ5V/F98rJ5Zu1eGmGeiOpqnWumv9cy7CWL7XaL3gLiA6i/LzJLd4ZRf2Zggqyqj
5g6uBtBxBOdcNla81Qd+OyCVaISt0NkOjfraGGOL5xtoDJwfsPRj8qOsnHAX4tPy9BHmfFfFl+XS
AF+HxY0sFdvnAy4i2bpyToo/kXA491G9xfxEVvY6INH8JCP7XRMZOwaTNK5lugr3ptuiCyLqtDRP
oaHdMYyfztTF63He6GBAgf3PKVyZlJBp26Q7zRgCb3mtrmqNc26xIA0jLbiYkpPZ9suBZ5rzrSld
/0i9oPQc8vOWpTL9J2US8shAK+SC6VKodmA1i7LEv6aDHM9DCyH1MJsJ689oFYYtx5R9GsXgMW1n
VNNSpLDbWguc/UyVTQHWs61ufjczG9hw9ppbncoGVqyBRz6QbcVab6ooKLj4pY0sMA2qb11g4fni
v7jqKvVFNbjHNL19AV880xfOGqL5U1Ci7XUEiUwGCoctA69+m0S9zmZ4LA6LhNCqjeKtI+0yNBpy
bYzqVqWVdSa6qzBXsIwY3FuPg1lrjwpX82rUmsem1MfHyuJqIk7A5kxx+777ZFnhe4oYA6gQ9aVh
QqwdOJU4nAFBmi9LEbZcskKfQNjSXJfWPszy4tSHcU4CGiJNi2faclAExDhtcxGdpFa85gHfTF4m
6yBJkw0TrObgTvZTiSZ9gzflU0XpeTURtKyL2P9hs2DZcKJpRN0Fn6Qg3mqIvyC00rZ2Q9xdj/RY
LSyAyMVkrsuuYytgAbSfOMjRS21ykUZebYQFxI6c83VW7okuewwMwW7JzMeHEo3gqq9cd36uoAtU
IrnqGiE9JYy/hFCRt4ztcwRKoQDmb+B5lOY3tw7LWz9MXgM77LBonxdQcmUjL89ieVyuRU7O/phN
DOHnXb0bBees5HyNXOd7hEFxXRcoHJFWxYXb3kIzIJkktLgUX4vJVq/m53qE3aFB5MBnQEOqk8wh
4aPuF9mJDJpghaIGjN1kmqfOcNRrZCgFYfXOoU+JqF3ukSKKDnal9GuNudB6+d0Kc9Z25OWJjSwg
lazE4eebX1nOjJLAv8YQn51wKr1YZ+BiuNldOyFw9dFUcLNFw0qUiXMNyEsozPgp9HX9Es9/aWA7
lzJtznGoBtfaPiFrew1YYT5EuNTPfdqZK2gMTfJYR+JxUUBAfcHKg/ItKAN2sSoTTiuRgA2IyVPH
9rJoHPzWGi+1+WnpB6TzlIbZbCuhQ1h6BoYEs1gqe1KchtBFd+XX59Ay45Mv+fup02BizRaXjiH/
tVDlk6h647kOqmda82rjtEG47wYsKRZmHo/M9uLg+Al/gMc/QR4Vj0FjyMqNE6jPFCPV3jcC/9zO
2ukqGz/V8YgvlWFN5Cb6sQMe6JaR9pRgz5rCJll3XddvwYeQgaqaci3cwSRlmadJYll3CSjmq9OR
qm4Z6TalAbg22g/NbvJLJXKSvq1S2TouA4dKaOcmJgG5TcqHXHXAwFvBfdjqZ8F5+tyXXbXSEDNc
6gig8aCgdfWDGrxa/VzFsjlMLDfGecuRxCynqMuG7MeAouluedCZxMTwaE4eRBTcJwAHLmKQLzj2
ylWgT+3Z+TbGwr53it4zm60/SH3T6ba29qfHXK3TbSBMyq9Z01UR9hpOskfYaO1dK9y2fY+sJehN
QPXqVhmV6hk3trOPmbVJH/DAvIpncMPVBnC21V2Uqmq+iagz3436G3FyLDecEvw5oZQmcWg5bvE1
7m0D1pSDZ2SaXMYCvNMK9VM2ZezZ0JHcATqSh1yfpU3SNQ6QclKPLujVaBTRraCH6WuRdnCA5lVV
OQDbV8R40dLosVwkKVMTgR/TPBaA5IVPanFnKEaH1Jy+OOqaSxc6XxLYbqxvize8PNOKW87fW5pz
ybqpIfsF479uUHi4/UiLnSDLstnFrVgiNZsm0ObHt/6dOHKsvw3Moqk9Yq+aQLT4xjcmPlrySDNR
8MdtJtzN2INlDpqD1RWYbmTPMIr2/5IMwSFW5nSYJLNX2oyHlahCvYEygsKCZ3hFcPkqrxB9LCQ9
h+fzZqQ2XieBFa5slay7yJnvjyjSzrjyrSa/Qx+U5Xuz1itg5ab5qYuG0jN7Uz2nKnJaxdKST0bP
t18h9Hsfeyt8YLqUsgZaM1EnP4hDbz3mBLx2bU7BJehlcSwG28QkenDBJglzgs6u0sDGJS1tbtBg
VqDmTb9/UNxOrg3ZaW+imt4rV3LMI3/RTAX9WNNpnsYKZOsXTvOOfWdYh2QbAeVU8M+mxFoNgN4M
Xt3z3QLhpbBImpj/fD2yyAjz2L0NcCICkD+mmn7rVEQcZR9ob2bVlF6TPmYIk84g7E4YCdzt1I3d
IRhCiNW0PoFcNHYCtSXEXL03cB/Mk9BA6dn+stTqX5CaWPcq1vtdN06+t7y5EI6JtMbwsFwHYULT
nldOeijdBJG6Y0Ky0MlGUxtxaY1OuzWWFxbhyVeH7lH65GTMWmkA3grmvhmvn7CakqO+iWT+qEks
HHhrv/NJFOAyWEhaI0Sy4OaHPmzHM9mU3UYUyAewja20jANvmedODQ2gq38Tsh5WPIyrt6qTP3r6
rjs9pn4mQEwQT8gYhZoVpWWnWXuBQHhl5HHh+cAUtzivjItfGXs0dV8zpQABEo4B2WbgkZukStcB
M5rVwMDikfiAaJsopALngLjUXktOSGhfJfiJZ0n639Qbm9Em0tJiajiykX/oE/1exCVXHpaDY4Rd
ZF+EmYWPbHRJQTAUjiztRvS3ddPmQzAKUkDi7BoCFmp5d2en564e7Etd9w0A5rhZcSnU63qqg4Mb
oUkpa+Jjw5IARvnkM4C8tn02ECvPAqUuCqgpk7y3IxaXI2vZbJBnIuATr9cJHKy0cW2FEQg1ZkY/
tXgVA5WDxnysTFFIres4HAlIYRAR6356ZVG1sBDmuYw7mvH/lTiy6tks7AX/edkdSFoJcBz4/Hqk
BT8v8tAZ2I2VQN8gsn7TJptMoFJXX/ASgzkOYfXBAnxeXquuA0xlMzdTHQa6xC4j84yKiOJ2UcZF
uaVs7bk85z5oPIZ90yazCpJN+/Q2Ssn0ZqTH9+TE9WvwxK8UhDBRb6c35d10FCaMtfXA8vQLXI35
lcaCIczEHra3k0ci6Xda2h2iPHHPipy3HaZVA/1ImICaUXRV/ay7031gXUTE73Rkm09KRjSfy0w0
r50zwwlk+POgGx4IR2oQKyed1cCLDa66sEeO7kZyhPqCIsEQ+MqGvdI53b5WrGdbS37KC/BuIHKY
BTEW2MAFl21WtIJZb6NDdphTBmbbXIOSK7LROZOD3qeRmBWPYEfdT/jpMpk9wZK/K+xa9wKqgs1Q
40Vqm1FFkKeJzVLSLfWJxoOdbF4k11VHBM8I42mnzn9hHPxeDf50ixLtUS0w/SoDrmBSC9i1mvpF
79yNjiidXEHsAKxw3Zvt+Nyms5ISzsFDmGzCwcy+aW38XHYjmju/PTQhhLmg1rmTffe7a3T6o1/I
E8xx/ylz5wkoB7iQsQdrZryLscxA7euM68DgIGKaA0+Nb7c+VfP6YhqsZu84b3HefHOSAYJGCf14
9jMiT2g9uEgVn2OCiBrOPXmMKAzG66kotWmVjISilf1biauWcG3RHixzirywSsNj3sfflp1NrxXD
Ve/8gPJAz8lccZAU6PdKYdwrYHxOBsI5L59l451TviscD2fwYiMVb/R5MkvtXoOm5vTfp0gNv7ph
c4znaqltaYImdyjfWhPk/dwUBj7Er9GPUxYswSqTTJ7G2D3khXxnMT0eJPw/T5qqckw7P/ZKjZlJ
0nOsGTWTsWVAQRyJdbak9QO1Fscrm2IEP9E0m5Aidjwkkkkca8h+UWEigMo3Re5zNIT7IaG8X1SI
i3SzMzICgdhTIcUj30NBJ+aXZnG/aDhnf0DRVquEm/4MyJV4NE27QMVt7gWGr4XGbjkIhfoRL23S
heWOAW28lrPiYrDQ8QQJua3LY4yf6B7WdqEnNKShk95P8pjNMuI6pOjqyUvmCBUYUUHV7hYZJSbd
xNNDROSdAH2KDLelQpsls0FdJF6G9PjEpKJAlGXPyeFciNE8LQWpwOs4LenebsbSJM6iVSSs/D4I
LprqluuGMBAqCtYW2CUze9b+jkqyn7mGa4ROzk8dueOidXC/cx7SHBc1Q6l5+9iVKH4QXjWHQESX
GiTgFuWh8Vk3aFrSca/EAfBPJ3xHRYxDvdedu7E3Ki9pY0CKqRJdjLLOvVQLm0e7Mr4HrfrVcJz4
KkJVPLNQ/+qqY3x1gjfhtPb92GndZmqdW26gzBWtVB7t8Nty+xlEPuHshRP6VbXr4qqrKsu7uXbA
FaVuwnx4bs0k3zNU1L1UVPFdaVePomrdFarwH+YwJDgzmkepWJQh4YOaZzQHs6C+ifHqI+PSr31+
Xu5MgQhy3gU7R0dLT8vho3AlWm1uXKsozn7+ORsdlzHZzja3guF+2ZKnlOLYKmxsZOiIvZ5l6Lq3
O/QVyxudrBsrCMTyylutNaRBIHbYxpqoj67aMRhUOjTs8w+LYL8/+/PKMm7ocWLXy/1Q+Qyu9MXf
NIOQD7USTddFCL5UHUaqm+g0OCX9LqLCJoxWGPuub+F1+qQNFjUWbINh9bEaiHtZPvcoFXTEKmlu
GEu8oMUAmQ/d2p23+t0o3pTY3ypFdxCFTYiY5dt3pGIyNhiVt9zsAFJaATcAkyTI2GRtl0bcb4zE
0E6FdMqVgOK5qVl6rXCAcZjOZMNpiF8Lh/Qu1oeal6j9cBa4tgGWnZbH6uAqX1XAlKT3kY7VGSMq
j/lB1RCBACiVMWdbNcYpN/uHhEL3unwMTXbTTqOVQ2/NJjwouvih6h3V89HRb3LLk1nebZPQ1s9y
UtMdVKZwEzu9vfXBjq6DvLHuerSTczmQTSoyoUmugRrjEsrkqRAixaYMfCdROuOuwKwSjcp71CTZ
q/TX0QgZPTLa8pFoOVLtB6VH2weni6B25ZrEbgeIDgd1q9koTLRnkYzFLaJlVe0xuBXz5Wd9dVg6
3SUGkQNajS5DTo8Ip1C9qrgmgXddNDf+Mf9PgkX3UciYDzy463tXQrQwpBlzB5gRhoi2Ap/CEITc
0stgPQaNiO+mhJG0VZ05ycgydTK4QJOzYeCcHHO2s4oS6s91f4hzwgErmT6jpmZn52Ca8GNfuzRF
RlBNWZsYSSafFGsiNkPjgi6eTDCTZrBMZE4G1XRO4zY95z+nHtiAplegzh4qmvvJd5SnrAr5V/rE
fBhAiqP+MIXeHTKBIG/WZgYgxXI0pHAN+gu3B1hRORI/7qZUqEjDSbfpsifo5WdZomm1ED8eoNmr
1zoqXprOx0CtJU+uO8aExMXWKkzoZdgmlFdD6R6kjvnHZRO3Q4tiQSjW2KhY8X2CS+GpDJ+plv0T
mVTRL6cGQRNLZ4BwjxAtBeIE2IQGmPZ8LWohRkgzDsINrNMI9JnCjLwu7FWcJNcmUxXoxWgplw6o
w1ZAiCQ+9lzjwRRAHjjURUYnym5CsQYSbXtCDAo51vc56JSfryAR/u+KGAmF6iqmRzy34y3Hpd3y
LF6ueVn3+TbgyFqxoAl2bkzmBNKETZLKz3EtywctgwgCJuW8lEaO7ziXlGg3kLPoGSOJiUuqsXmZ
Iwp3kZvJXdTjbqHbeRauZm1pTUD8h5mzcxkVmKvGml00SaTfJd1oeRAbye4arDUqtm5Pgduu+7T6
NIJ4O7ssuZYCbDnI9DfQj7rnZmN0tGsqm7mBJ/Qt3ucofZD9qNd8FqIDOFHWKuKOs+q/xRb5FClM
9Y3aELi+NHE4S1TPYuJxHznFKzxKXqRpT1V4diYFsUu8SRvLOpiqf9Yys32kfrgwVPEWbLOqMHiJ
EKCx5HNVFnTwrIL6og8EjjKPSlEQM04OBuWWKJqyYZSSQGE5tpn2ZSlVs5aQGiXrdznouU2nXuOe
oZHeEtcxaqKY14SvWWpjYQlJlUBix42Yj/qdWbzkPI7XjgjZe5j5kzHYLTrf0j6ITHc8jCDNQYnj
d803uq9lU68UB9OUZjoPKJQYXtplsMKZ8N2QWXon2S5FlbqmPGl2VmmlvtfgDCMED1m9bPKtiYJj
N3XTJdTd6dqLClgyjlmJYQ2aO+jkusHnMARPSSuSe0s5sli7tlGSfVMQlHiGP4WntoVwXWfUojnb
Cj+OgttQKSRl+saPUZbWWW196Q1D8WaA+4sqRgMqIijbTodjHbfFmjn+m4RGiU90PIeEw/0E/PyC
bv3CMX1ggH34x//zv6F9/QER++/YYvO7+fYbkOzXu/v/iQSDyvSbLXF+J38wwS5f0veo/978zgVb
/shPMJit/4uR4L+jwWzxLwAJoL1cdeZ2Gjoowl9kMPtfmmphoXKAedK7mrMr9xcZTFH/ZasajAhc
w6ZhapYFE+t/wAbTPkTEGLy+wcvPrAbI+PZH/2QTTkhRMwiFujPtUFLkTYci5TGGjdyTOcwuU03K
vYnW8bfv6B/QXh8M+fbywvg5NUflU1r28sZ+M27miT1Ued+q6854JRJug7f6DO7WS1xO3yhm26Dw
hEJXCGImBGxBvQu7mEZ8AGbZBqBMj395R//0Vegq7kb4qXzFH73QuaoC3Gq4zfl1vGlmlrpUhgj5
qOMIilLYcnMeD+Ex+wvp9wOC6dd3YQhD02yob0zC/nQQM3ZpSmPiuxAIVRJxxOG7H1oFaEbxBZ/k
s6/8cDTzogUGhJ6e9Q1gHivdd2V7KkXwahvjZUxJlynX7bDWHPcv5Ik/PbY/3x6IVFVHoW3plvPh
7YFf7fMw6FSEzMxQH3V1gCEjLiqOPxzX545n/OT+DSn7j1cm0UUGAUZc5Ko5v6vfLpAysaWNAZdT
1xlWdRZuGJpvivEuZROE1Ar7+bYhZ8of/sJj+NsLWx9RERDWo17t1XXZ00aLEkVD2t5S+5X4GFb+
3Qoe3hVv6NMAyOk/X4PzN/n/3Mx80/Be+JI1QMAcCjjK//zMIi7SXg2ViYFCzNoU0khBatLUrppC
+csN+LeX+kBCtdqKWrPlpWqkmMQRbSiQ1xDw6Yr+hvGbARYfPxX3DL4Mx7HmG//PT9WX6jSohEes
h6jwkj7ZIy6EiJr+BWag/QlI+fnt/fY6zocfDnSq7kbEE6wnYOeIKleUEnvws6cpQnTCbjpPkZIH
NVEEuEEM9/E//3j/dpvw42kovg1Y3abFTuPPj2kaSOPsOuc20XYOpRu6BdxQyM6xoObkN3KIokg2
9v/5VbU/EQ6/PvVvL/vh2w2RJrlaXHB4EIgyeAwL11DQadHR1nitihStpFnRjFUZ2avubzfL/KH+
7bfVVV2DqDuzGj9851asY/fQ+W19+zUIE2a7+r4dh6sUyiagoiNIxFfyL072Of4eWO1+bCaYHQ2x
1izQbXiqGvut4G9H+T/+FIa9oEUgMvwb7UVHxhEhyl83zde+LsgwCom9M/ZN1SReMtGKHzSM4B6K
ktU0JXtCAo4duX1TWrC/ze56BzoceBoN5tXzX36vf3xvPMFBchoW4McPv5fLKiDoQ5648y+lv2XF
p1xmsNnGnWAXHFEOmiXydYOKtGee264mIjPHAscjX1mkgOexg830Xgvxl8NH/NOVJBx2ASbFhet+
fCR3SjqAV+cxNKIkH/x+bpV3/fQSlGDjWK5iiTsjdX3ion4oxvESeKHIvZwVOXtN7OsmU+X8zCH3
LE5j29+mKT1n/9NnETcZHFBNM+EV8rz/cL05lc+MccJZWmMfsxtSFp1+27oMPNiWzt+SnYiLbvzt
gpqTND9e5oS7uxo+qqUA+/PeZnM+BqQGq+ugdg/NwOMAhj3eoU3XxKu6gNRFrlFA5lJnNwetogeQ
vA3XJ13gL2/lny4fi5h5hmwWaFl3fqe/PRYtafpm0ffowv16P7AviJzgwfLbU+Ro36LoS+J7Cq/7
l4t2/lo/fn4i4uaMUR5NNkXnH6+KFjohtq6d1hpyVwx1AP2fXE7VjCcjpJi1wq6UhJNt2LR/ydT7
x/PNBgNnUX8A0bU/fOA+7RVkpu5/kXZey3Ery5p+IkTAm1s02rJpRUoibxCSKMF7j6c/H7gn5oho
TCO2ZoUuVgQvqlEmKyvzNyPVZf97O9Xphucx9LeUUre5YR1bntQ6LeAihXFPUBnclXOx/AskA4Dx
ZF8hzxPDQoc8YPgu3lRpi8xtvckS5HLl4EnVx2ND0aa/KaX24/uj+8ESvq9M/tLmM2TCmSgZJMrS
bAbiwI+xKGb8cUgOeD99RZ0Dq0z0gbJ8ayT9nWX2927agVduNm2GNq5AEzot11ZiaRMYGiqTxAZi
13zr4QrbSmEaisCnvT1AsZNGSDUoAlBGexIy91zFIDb9hNKHtzYHn0V2/nPLEXwkzjzFecxOPm/A
3BA7PA645QSkSDAKo8a4UdTWkdUGWyXAd2551GgBysAse1Q7dMyFemFlJyydPUxW4fJRwDGV+VY0
6QEha8NChJ2/pZG3zU1asF7sKPoA2q65MQFapb1zff2npG9+9ngKwpjiuEMC1D5/uphqfWcJZGpF
6m6nnFQW8R1P4sP0FoGdtZIYziXbP5JQk6POs1DiNfLh5/JXhPFDyZchnpGEYnISVADFkgOuglNf
RxPM59bf0Z3ep9KhS/MN99tZ9qxnTJ8elHztpyxldCba2GjeaQS9+es0VfxKyyxpROJA3xjgOoPk
ocrlW8xLnpIcH4Suv2uiZ3ieZ7pcx+vz/iG1eDHxbHggjdyHFzKU0kRdiTN9BPtr4vYBKF1Xj2by
a8ySx0Luf3koYrjl4FMAPoum8GMI258U9ld+xcKp4+jjEEFDiNeQOZ2Mv5YjNEOc0DS1d4TCoT7n
TJ0Lq0icCPxdRYncINUUUcrAotFeGXrhjfBp6Fnggb+He2FC+loL7XZKaUOESnwdzUNkthPlVh61
U4vhayAFp7L/mdfNM/yvfR4ot2VofVGl1arBwglkKmTsNQkESGTO7qHIlFNP7KL/80ACOl9Z0aEs
1duUZXIl80uV6Le65Z0QxNy0ARAvFEIqVdi5A9o6WrNXx/Axlfht7QQHX03GlxbLxEyEs8PPRBNs
tlhC2I40+kanKjq6oEAN6thhI+G+7P/R6XW0D4EMSqdZvSQWR0Z0U1cUyk3clZ9H9gbF89IyZbOW
/pM+cfNqd4c2Ga03/WQg7+hSAP3Tl9Wv65tkKWtUuRFYFtXA4UmdfbLsB3qgxipKmQmvOznY0Gfd
dTmMFQ1iPoA3KGKPGve3VoSbChS+197DtNx6angIxOkRD2q6uxPk+ufYCk8KddTBDnkWXP+dS7c4
UndcHiKeshb/93mCBKvjxdvAL0lKWylRsEutyBYL6c0So9doNEDEGgyOxCwV3Y1qoL/er+3fhe2r
YQ8rY+xkytNV+vk34O8wRrFKGlVjvqeJCU3y4LFN3YMLtd8ccLlx5VNqBis54/K3c2b4bDS5L25u
CY4HIFuSxiJAe8zXd+KPCqxgbMkUknBNVIY9ZcrNWAjo/LibPl3N4hbub0pqU/pokbxf3N9KVXWu
5ucc0hKQNv4ZXRI9WoVwjrv4MOAhqKIOpamoziiId1tnCEhPMEdXQvrcp2i623h6kTlPTumXyrRy
NkoIbGhcKGj5q0jt6JK2DaWysVsfJhbOUy8GLVwkd2hEeD8qnHxjw7ClHIFIKXzDT3QvwbAKggLN
rlMsWu9CWou2LAvZZgCANRQrKcfSbTyVe7Hvxr6BfTOLwRrF2TQCj+loivcF1N+50tDwrDFXyjv9
XY9wJxpfwij17B6ZNBSs974HDAW0RajcQZXbrByjhTtBkzAtYhZNiUfI7PeEWhR0ksVWktJ205WD
berJPXZtMvwoGoS1gFQEip1SqtwmFmIqZp9iMQcuLOb1Gqu3dYqef1D9yw5nd6kccAkVRnH62X/d
kl1Y8GT0PFIz7G9tWR1FmsPRYTSR4xbIWApOfc2PHL38MYX6auIm44nJn5XZmXKxWcpAuQGTDWrp
VO7nNaAIKPVQDGxzH/YX+OuzqeQPRmo96xAGYvQg1cRGQ/6utfIfYWQCMhjPQKSPcet977W1mLdQ
nNFkCvu8HTBluJD2B1voytbEWccV4gHe1DYZJ14SjAwPu3TCDVafK9fB0pAKb+SpmE21eH4B1ujp
dpE8wuLDxrcyRGeq2iadwCHbqwMdUALcypwvJIkgxXXmHQ8yYsz097+WvsytXGkQpXAEyfju++IW
YOXBq/09ilH38SQFWAhQocA3dcx+ZXprR3Ta8vNFB0Jpabh3UGv6MMb46wcUpjlKdckPqFIzt6PI
+9YXyFVMr+VIOBtadFD14DEDfjqoQECzBllIH76+9Ni/Xp+LpfuFthDQESpctDFmhzPLJLkdeuzG
MbOCr+4UYnsDW/NxNO+s4dCjEUNRaXd9zKWyKyKoMADRK58KM9OW+OvzZUT0BHQvBicg/7JGGJC1
ehQ2qQ3V5I8JPkIjD0J41I7d/j8tSXqAy9Y2l10k4jkaXR/PMcQ/L57mFsZB+ohMN+4gjvcHd4Qv
iAoC5eluWkM7QOY+GHRK6JiQiQEcgIPk1+ohEwY4leZNLjz8w2TomoZ/PeUi3oizG96z9DLtLHCw
bhsiM+Y/jVBCVdnb93F5P3nUpvgR5EMChzs6SCCJro9/uQF4JtJJmpqGOrags2QsDDsRShDzkRWw
0tgHY3zSPPeL2/mvPyLRhdp2uD7iQm7BkKYoE3cteI3zL45hw2UQIQanzqofMn1Mu/KOVqrflIPC
Q+2k5d5ONgVwXsoNVeFzIK/mvtNXfT6AvAg4fVySgJsQGfy8A01KQI0bxwOFCeUwRV6l/9YlQCO4
pmKYASbz3qsR9rvRRtW+hl3srEzCZXozvUkQZTdpoXIJzQ7eCIMTJQDqEFTj9lOya3T18T91XRzK
eDmpaLSNpzR/L2DaJTr8aX+wr/+IyzoBEuIKhTL8pAhE8xpdKhrjKFpZ77RJcohQNMq86DGwarvK
h21FGL4+3DSp80knKeSWo8xOOj1txb+OfRN1UkWq3fMgpTLWx06BtlnR6bZEeeL/ayh1dqhaMfP8
MmcoOWQBkXEJ84c6DTZwh9aC2dJCWipVD4Nki+fMbKhMURGglBlKcpH3MctHczB2bQkUH5UL6g/A
KDdilduCRy80lNGkzTSAPzoyJ+7b9a9eOssIc2MoJrG3qfx8nmCqCQl5oUHzKMjOqVUdy9F89k35
1n/K2zfD87ZitFrjWzhKJE8iVV4ec9Q8ZwGkyiqjH+McjnjQAYJlIwEmVCrhXKjtdmzcHbDfQyt8
y9m+IsJK6eC+XP/sywyCUDL5lRHaiaPibF9lvNIl9IqQvNzqfYYDvXrrR987+VvN9WViunR9uIUq
D+NR1MRtDVAuV8nnaYYSWgZpgcTmpEiaGv7JyNwvakil7TfqMQdBVXYwMHaRZT6XiO7bSvokF2vd
7oW15leYqs4H00qbt16MqtUVgFgdEEJhKyreU9x2N2ocOhKOmBVKl9oQvNJb+4/L3//z/lwIGQRM
wGV0okie5vlCCja/V8KiczTKIbD97SLXsLiHrl6lgG69lQi19JXURbgjmHHdmJcK2sxyhwrJH2cw
Y4RUNQTN/G2ja06EjGea3GT0bKUiWruhLhNEBGMMcB0aTSNKibMzPaY5JQokOIHKCdumf9aR0BvD
aE+ylhr2pGHtiU8pnFG5+ocgKfPuRbGLsoOlz+tVlpEgUZGpnaMHZNtyfMbQyG4aXOr9aKX9vTS5
GmF4wg7wPpv3FVO5stQBBxCHEv0mUxBB5uSIYnCsUEkMM0SqO/3Q+P1KxrF4fjRZxDcDHwGehbOr
D/ke5C0seH2W+tvFUAda7q4o0Gz1s7eAZkBm/FCC1okNb+8nGFhJ4Fkk8/n6KV4KGiAmpphFY+Ii
CRmLKvDUTO4cL4Z/n4FPh0oSmDVuau1mtIRtra8VVRbnWwXSMJ3Y6cx+jhtyqBZ9ijkHEi0DrP0W
rYBqEzWPoeo5mkFzErB33KzchAvJtgwfC7wYFXrslueXfKf7SkcjvnMkPJEh7cBRkCqU4RonEvbR
VJuPoKdOVL2WDAAVw+N/P9E6GSY5H1sMg6LPX920GJ1FMhP9IZC+ybmWMF3YpbXn6DdQYFfO7lKA
oq5okVmBrbiIi6OiVXVpQnzUCn9b4ISIuPatIb74gHenhsv1j7uE/lBR1jXmVufqo+k/SyR1zTfF
RhM5riCEzcI4FL/xEfhBDbcZ+h22zDA5HztdXrnpL3avNZ1Xjeq+ZSHTdjGpQUbbCo8Kp8QLGj8H
VLA63or1je5NEKAOC4m1hHWKeZ+yt48hETuUmVtY8LMv1ToPtcpiEB1gEbktJ+VeyPobK4vvEnoM
OaLwCM2WDkytBMjdGlTmwxNjPjzRcPK1nxr68zQD5znR17FdgAaDlaUcvhZ3llWXdsFlvMn15A8e
dz8t03wwcfpNhG+uGL2rBWrIClZsMAVvgrj/JrfuygX18Vi5+F2kHriYo4kFZunz9q4EmPbEETA8
svXux8IXodkPTX3QfFfcqEKJtZhcDwjd57ptmZhIhJtUDu9TzEnsb368t1C4bOOz2fmPsiX+MqD2
bQqpvg0N5YA75CT8khKPILlUEcIRWAX6rnHCgnHLfbnWv7k4PKyxhX/P1DziYW7NIlTjhWoX14AW
qhD1hgjUSDI6adXtejF2tLxbi03L4xlT9W1Kp+bPsFot9QEJOhHvWFRSy24XjEitfZm65VOTNJWq
o9L2d2n8HAfhtjetbQd0oJxk3oBG67r5NdallQznsn46TQIoU7Ib2pno531eUS8YKqPpmYRIfC5s
X8SUNEzO/PqbIIKt1O1rr9mpmXLSXeU27RBLwIAbjOVa3fTiYTH9DoUGPo9zII3zwC202lDXLs1z
hBDOUifbeZXcum71k2CKNcrgjHp7Y2nBa9WYL20F0iYWnSJZCd8zr1mKEtPPQMYDg1bcK/T5uVcQ
7+kkbcJyIlpiZrgGZOFZG3a56KW2LHkvTec9BVaJf2K+TXLhMde5tynEu0O7rXv6NDxAmhyyjmE9
tbz6e1F/6rzh9kc4ui+lRhulNVcym5kn3sePnrAP3LFM3yX6RENpAu8k5o46wo3HHrK1QHtBjf5b
WVWUWqN04xkKDT+atBudzngQwjrX1Orok9PXArCA3jzjAPGm8ccya37GTR84sWBsyxE9LzcWHhB4
mVQmVwLKZXUEqIApUZngUADtnBcGPCXPTTWmIagi4ZQU5qshbQUpv9VQKlLq6BWn2mPeZRsLx5gg
EJ9LdRW7M8WszzHNEIHvTtAByhM8MD6fgAFrIQ0Dl6k+J7zINRc2fG63KdHD735WeAw10bmDr5IG
N7Q+otpfK9Be3jXkZZQJCKcSVeh5hqi3sqAkCh3CYFC/mKDtxvSsud1d1H0zxXhbZeSqvaOG+vv1
6/zyWmVcDj8JmjRt9tkdhyJRpYotH+7L6m1V04n0hXOk/6wRp5uq3woCY9dHvEwguDQmUBYlWPwu
LtpcdRcVLVocNPh8+Vct92ezEB9VN33wB3SrxE02drCc1cOgS/7KVruMvobMmPpU8ZepX8zycLXX
0jaIh94peL+5iHzVEzsvxM+oRZ8VWNrKpy5tq+kz2d3cMZh0f95WrpcjnWXQcZE9973mqlTFapMV
EdJNOiAxcNLoDh1DP3pUOi7tun7n7f1j5Ucsbq0JrGIYBjtrvreLMGo6M7EGJ4eKA1Fyi33seait
J+0WkeVtFdXH7EbLo6fr4047Z36kuFPB4mBiZwGe/fztA1wlTXEhAzclQZsuZi0b28T4AfJgd32k
xR0F9AW8I08rxpsl3APqYNg1TrKILthVA7NJG7nKnykuS/oAsNUOJkfizH9l9V+vj72wo0SEnWFN
cmmQoc6G9lxkW+uRc4t/izMotOxrshjpjwgETir0w/XRpov4Yk4tkgdATlzU8yghaLIlqBY3igqY
amI/FFTIk6q5sXr3PHUOySRvm7Xqz1KMIDzSQmALXz4clTRE73IkRoRuRqtX+pUK8g8TfRpd+5q7
EqSqXdhV3/0+Pui94Hi9u6070G99Sz73KEvVPRwWtEegs1+fjqXJt3jM09lCl1iaFy0iyIuNGnXA
FehndF1933WI+xd3Gul606xVwZYmHxAHd6tOrYKk/POG9ltlgN9P287IuiNAI14Ft7kLexkrJrBR
MIb9YwHM5vo3LtyOPOl48dCvADFPB+HzsD27WcQige6wGp7GoD4KGaqrQx/agTZxTcxvfege1KCm
MjUWD2KNBRG4y5VfsRBEAMyQnZETTSdt9vEJLcHCrUU6GKX/RUu836X3Jg3+YzKEO0PZiam/jUK9
tWtd/rUy9MK8U3TEQdCgcYDJ1SyIDiF1oSpEPFANok3XesgM9vse0hU+tZ6FAIne/4xi99sErXeT
+A1lvd+9WDt6bbFG49mvwqPXadhQPUxsoJVfd1E4mzAH1JJAS2Ceytv08/LAwEYW1WIPgjc7YDLd
tdHvlgvVHgCI9EZ+SgLsZ3WEEtCMA0wDD/v6L1g4BIBFFN7k9PaAQM5ucLGUK6ydGjqriXiXGOY7
0q6DMO641rfRKKxshIWoTqJAXQWUqQhAf7Ybi9btVYUI63iq/qJp9REvjTshlN7kUFqrmk0LO4t2
dKuoHU3hFaLCbCwfPHVXSYxVSw+54p8nXCdCDyd0Q6D3A6YeTUeJjY1fvoDyNKO1pGxp4012isR1
uIZg1T4vbZgH8Ms9nrIVOkU+VfW+VPdjzC4bCieq+rsaqxzaGtfXc2FUGQQ9lUKKV+BZZyetN83A
FHL4Y31S3WuS02lfFGTOLa/DnfPVbaJNP1r/kJN9UOtoovDvYhMhmgiMEZVvxw+920Zyz54vPAtt
d1smpxp9WulJj4FWpkil/MPXwhag0k38Rr3h8xzjvtC2pU8vSemHzdh87/PTmEpYUKoHTCtsH9LE
v6WgVLth48DjIN2fJwzwmZVRwGyMUqiNx83RrfznFn9fpKmPmFi735pR2MBlOF7/2IWLVKaOBMiM
Dc0lMjuqHTZVSp5mhPLJoFxRTgrF9Hw0v0hjY1tRZAuqtjK/S7mRrAK4QD9cY4qtWetG0pMkKPt2
wP4vPLmit2e85yBVUBOClVFD3AvVnRK8R4r/+A9f+9fIs6/tFREjc53IGPIARZ/TpEOHxw3iYPse
MaTMXQOZLERCqr3sIjiidHjn8aL3EKDQO1rcWttRRWlOWoYhD2YDoc5Noazk1QuREAKiCYgAUAWQ
ydk5DYZSCkRjQrRoKKT2IPbAdPboXFXN/vpEfmzHWSCkDGjCDDRNFnLeEwp6H8tJ2EROjWG46A/j
Bq4bAkRhuO/LoHPEcji5kjzR5/qzZvQbhExPhYa7u1/ir9fkf/p8tLEJQVtjyLH6Hf/rJhlJKYhB
0G68rXhfzUJ1i8BFqg1MRigrJxLiPejzvUu5BG7wDq7oPzyX5QlJRFsOFLExD5JtOAZxPMGJvNDb
BVpyHsX0LezSN6k8o/xQBf6uGr+OPY+q62uxdITpNnMZ8JSSAcp+jleymRQGqsuknIb2UYbuCRvB
CJgBQYgAYfwKntX1IZcuBI35BYqpUh6xZhutHU21cy2Yp0rb2TLWmFK+N1L6sMNb3+cUTMZDAlnz
+qBL36lDO4eqKVHqndcFPIyksFInVCleZktmfIjU/D7G0ySVXXwh+juDBb4+5GKomoBKVIF09bKE
VRZ16RYa57ee7MrwxTSoswgNxZgeh0GUXkKodkbJRjZXhl6aYsBZ4H6ps/PQma3qmGLRrSILRpiK
9noNTlWb2mOTmyNCUeH3sUByUlvpaCwFEHoo8OWQFaDYOI+P2DoYYcCgbR6cpsIv6Q5+bciL/vct
VrYPTweopx+kxXndo8ecp4kVhuoQDkZE+i5Fzdyj1iJX7krUX5xKBuLFD0USxOHnAxKXHfotAwdk
ggqI8EbzpruZnoYDmllMPqvnfR+Utbx06Zkk8wr8v+PKn8f18gQtOIFXghKe0T8X0LMfRPwxwvtB
5dgkQEvTmwG6b3I/8Q+vb93F06JQPRdJWC/ZZ3WoiCH6P4NTtAkCtt22qq0zYv9nv3mSRxoLdFqv
j7h8WAB/TEyzBVgCamPu2DbcrpiBweSWAhxCPTQpyvu4wwXKUFCqbLeVm74pyPb9y+CAQSBw8w4g
Kn2e7DFCENRoS6qGHRzqcJf5Oh5j4z464gO7abAeDW8hmq68tS5pFNM2plsDcBie00WhWBHitvFT
EGS5IiPnxmt0GI1xMoZylOJWcAU66418qyXyL41uhec3xz5OnKlzMTRpaVeDu2+7+LbrfcfsKjw/
IjxkckOtbAUbcLVZY+Iu7Qt4SRRW2RZwXmbz5BcFRlgQjxzDGPe5J+6x8sDYAkGjMn3QDAcX9ZXL
YnFEuoYTrtqY2uCfV8YDzW5ZjdwjV+TtpNHdprDpazIBrX1TGTwN1mgLS1kXFXOLhaHZzoXxecQK
C0XX1ytiJ8xLtRTvpCpxjMF4Rkb/MAlMXt97ix+IIIsI6gsU4bxHZKrK2HVqRy080E5N3RytMkUi
vLjX9loabT29WMnzFr+PE8ZYtMbg73z+vrLGoQdR6d4prdvStTZy0mwmcYZ0vI/RHL3+dUvRk4QS
fZNJ9eYCok/hHE3mkA3j+/AXpRqZrBpl5R9VhWRpfi8mxk6T1i7epUGnzTk1umkgzW8H163j0GtK
VlCDli57T34ZOGIk2giUIlWJjXkpPwrQkP77bzUp37GKtD0IYp8nVsNfrap8hkV+C62m6FEA8uJ3
w35iyWNT/gaxRE/clVC9eFEAZSOU0GuhyTe7dscBebBIYtigkTd5tQ29n/H4RZJhDMJSh7xI16ON
DZwdy03d/0NahUQZmRzFE973s29OizQKU5GLOP/VIR/eqR6hwKJoDHYSY2aMQFYy5aW1tQCF0Kqn
tXvRb0aZVJVrFdHuCXRbYrSSh8i2SreFqJwS4aWPcLvV/ik9pzYk8ipiX+nz7BH4BjxoD1imNNTH
cPILBmU8CQqLiLGPYnMM4/hNMn8nSMZd31SXUKspU/5r6Ok4/wW5jRLcptCX7RkGRuGAz0LiDMPe
J9LGRsRq61sVnRzyIMU7RthSY/e4kgJdApCm30CyDmoQ9s+FYJSptbLo+QqfL44Mo5w0Nzny3Dbe
oolhQWZbvtSj9yCssq8X0wIq4hP9aJKqmieVg1rW0MRAhmbGXZQ1qJv0X8tG/FaUxRFAxikFEmxh
imUTPr+tTP0U6efPVLzRdLqJyhIyCG3fqBo9oB+D+yUdUIOHXTSlfp7ovkj5N/q596G/cZX3fgw2
HM/3IajgI5Qre2DhiiBST9irjxraPDsZKl+L3BoPJ1mjLVDRKUnSc4oUbGHFm4AefV6sYbAWcnmG
pJ8/NbugTk4/6a9dJ1pyUYBdIcEm3+gj92w1qV3foY58WJnk6bqZTTLVSCgkUwsIW8PZSLGHbGNS
UqkTDaiibszjf7TxJrBHJE88Id/LPVYciBvEmCevjK0sjg1OZGoEUbSbXfX4w0POyiW+UnXxaNJO
QM/svj51ufgbPdpna3hHhviIOccTaKnHus13rvnz+o9YnGmKIBMqatI4mZ1vSw+lkSoX4GvJ/46g
jhXfZm2Ekqby5/pAi7toapqiq6FyN87uiRr/WEwsiWG4W7e2QEFWbFEbl4YIeeOQEovR2ooOgPD6
sPN0g0xj6kxDGZDpeVzI8rRiKnut3DVOJqHO4PLo/V4hOZfcY3O8MtT8C6eh0B4gWlIuoqAxKw0i
yeJC87Rq7nprY/TvSkKztMPjsjlgV8LTafyHAekIk7nTM4GCPZvSrFPkaowYsI/eTKQb9VfPR+j/
MOU44dfr83gRCaevo2vJZ/HuZRVnD1FEJlWSf7NGvOv7W+k+Ws17Up8igLdU0BsnbV6vDzi/aT/G
oxU0ce6pmiizjenD71K12KgdtXgP+qfGC2j2gJs5uGlh1/6fyl3JhBd2CixCbUKlIy1FPPgcc0Kt
reNE91qMvKtNkGJojJn50Lh7ZUQe++n6113cq3zexJebICqgCC4qbsWACify7tgB0duCFr5P9cAO
m/Kgo/GBkKzbV7g3a9tRM2+SoLnrb1v14V9+A8GHJwxIp4uiVJ2IGKt6YYst5VNXn9veBS4t7o3A
3WsypFEL84LcwAAouiltYL9ytPLqnjbo38F3mgT0bSxirwKPcr6BVYGqVBmGaJViIFrEP+v8q188
jd1apF1aWpI20geQI0CSZns3VUtFQsWpwfzP3HhVciyVF0mPdthk7bLqy8q0Luzcqb82AbRJEC9e
qS6oJswClMYpSmivFaQ4WJdub4/Vo148JKPCQ+AVcNSm9F419Q1pqW0HClA2f8msQHforFdVXmtr
XiRRH3NtAkpC2oQ22PwWjzotbSIe/E6vvUtZ9zRYxi7x3k0k612rt/OmQrOuhKz5dZCClZtuITKy
vv879mz+wepVuTQQhONUOOhivTfayonlF6nOd31Zvnlx8d+HRkYEuwGvSkV+crp6/0ogXGPMi8Yt
G4cquj3ppWDcbAfAmq32rFX01VfhzcvfCIxbpKsw5S6fR1RK1WwtmhWO6ncYVb6OzQudhT3WoHYS
Wpzn39e32eIuM/93vOn3/PWFQxiWlV42jTPGRIpW2VBQsC1wIaIUbrN3P2qwB/1xfcylSwBkDkVW
3iASRftZjKytJh7LbCDcy7wplZ9JrhxFN9po5S9BUXadvsWACZca+bAy8HR3ziMFoWKC6lCWBE36
+WvTsjWNVE4bHlz3VultOmyUKunNV7ZxdkzwXk9bKI7+Rm6/T6pseyW6G5Tjyo9YmnI+f+IgcIYu
mL9dpIRilieNg4h5KUsIFQU0ZDJb/xrJLi8E1RHzJ13f+qQysYt1E031pJdsDIxt/WA2WNNilpYM
KzthKYoCJaGQx2+jfzabm5gyrYfUN5Yg0nOchPAVmg0Z78ZL1lQ1F4MIusFoDUyKHqAcPy+D5Ate
2sZuTeH7V4AHfG8X8n0YdTYdySy0tax2EvGp756vz/xHgL5Yfq5JSnAqjVdptu8sSCVB73FR+O2m
ySj7cZ6cWDvIWIvpp+a1+aUNNjrfgvg2tHdZgFembT1bWD2KJx/z65V49gECufg9VP8p0U35yTyZ
LYNI01M1aIC5Y7GCD5b3QNHSFoTnzv1ayedBl+1YeR3DQ1u/jN2bJ+ya4rub3VK3bMTHvHn82mYJ
yto7PdmLeY1M/Z06VCtB8KLROcV8Qv2kUUGJhlzj83IJiIcCOvAaZIRveihCoo1pGSZ5/jlOxUNg
PMjo6lXWT90ady1uNrF5M0maY+SXClsr34FRu76QH0+ai4mbxI5BmZnkyrMNVGfcErGbc+MX3qYC
Aqz3xbkngvHYrWz004+ieOdJL2UXUD5LbITYT3Ec45RtrazhYgbGFib34FlgAVv4PDmVL+v4i6hM
DppjPTaXotedgvQp8hM7zSqbDpajCdgfc3s0EgI+p9xbObkXeQkNDuquXE9geJF6nMVw2tDJ2CVD
7VDgsktoLykYjUSNNnBkmpVc6/J7p8HosNLgJVhACfj8vYNXV14Rj7WT+uh6UY38ZlW/C/dkDSi4
bHHZq4B50jGDciyKK5P9cft9WvfZ4LP7WKbn7tUGg5vSqQkenw2gW/qmL53O/zJif+RvCq3dlJPZ
9A5yQiDe4uGex7YSP4rmZpy8oyjBv9awSgzPNmTeHO5GoLOY/pQjJD7McEtv5QA0ZSf7D/l4X9TP
kfWIIYCNCysYYbRismdRQYNEzDb0tjapH28U3Eml4VFKtp6xjc1XtcEkmOxTq1unw26KF7jtm6B8
/V0pnrz2PcB4R4uMLcbE0Wg34SmjG5DcV1G0MmEXVw3zRYydILgacWZelgilOBGCtK4dHKdMyktx
hqkekD0sxpBYwS3wDZG07crhnHbAbJG4XzkJ1AMmoc/ZDokFoQlDoascS/Js+LH2BAE0oOTmRuyo
jZ1FbyGS6IP36msrb5GF70VJgC+epAR08rbPmzNNImuw8BGcKDOS4tmV/qxafwRFtY1N7x+baA2E
OwWai2/9a8DZhhTTkrcspuJORiYRiNyYtYZtY4u2bLjxBFsIOBZ0OqHqrCztZQyktCVaZImoBpFF
iLMYaMVeyj3Kt+YIlRjeTZIhYIBQmWYmsLzQLZH/xEy+piPj1mF4i8Jm2XfbYi2fWZzzv37HLCsv
ke2wMoXf4Y4pjr04mQOIyLt2O4iaXUGPiAYkX1dC3oXw/AcTG8mcKehxec5j3lApIs7Ck4lI8VpX
X0rrUEfPbryBpyGYe7P53Qb4RfY2XrGOtq9c/A1R19lhLdEhj5/+EFc5a5e3OQtCnQHCCjV90uRZ
diFb+Wh1MT+J+1gqD4ZxsIYbvdyZ0vf8AIOOzmaEG0DqwElC4kMx7yCcZYFtfsuUs7Y3sOPNNsW7
1m0s90mJj9eP5cfLbL5V//p5H0n5X5l+VqoKQHsqIfitFuNWw4IwscsHXP/K+3LYmLyhCjyOOJfn
5CwCe6tUTuzNmB3G9HjGbzxS7L51anyzJGfMNgdMcq3uUTJW4scHuPDihxKrYN4o0LPF2XWWhGGM
uTjzKA3q1mTWfMrzVhx8HaPkPfQ6hLv65GiJ/nbEs7Y0y23fycfYarJN15XfI6+wUymwG/dPCVV+
zL9FUbXFy3xTaZi16H9Qr/seGYcYNph+mwfFRmmh9Ju4nGfYRSBE7mKP46bJppGtXeqmBxAuR0N7
JAfYCPJbjakr5b8y/lHlL1Gh4q4q7gq67FR8A+ThakH6QS3YFtNnmZ9Yfw0jpxj0G795CVO4ghBL
SOO0WzXZdx74dOHsC8W2ET3sUx888U+jPARsZKt1IjqM2F3jBX/KeJhkxvjiZ9EuVsqjEscbLIIS
LqTr20SfkrmL2afwOOEvIV3No7dmuR5OLTJXxvQrd9UP76Z4RK0kz52B2/EmbA6jv28Vx5MPkr5P
FacZtl2/gTveeRuE4wv5JFUbq3k4avJJDCPbl2qMut/Z4FtNg1m5Q/CW06c8SreYE+6Gmti0tbie
/0DdPQvCHYXdEOMETI0bh/qHrO3z8AZFLNfc6cImfpLuip314KM3rjdfh8xpw/3KJExb7HIS8LcC
Uw93b35W1ELoPKVQa2dosm36vUkfTJywfnr3wmvFKWko8us/XIotPZvqMTFvpPIoqVs1PhQ4FDd3
Rn3U9K9+9j22dkVQ27m7AW2p9tjXBtsPp5/t4MkbRC/3bX0nqUfLv5f1LRp/DvnMqO4E1LZk6auv
7YwKxR0cIr8AmtPujfC9627SBoj9JnlJ8lfZ6jaRVOwK7w55bUysCIF4/OA0cq+44BAxVfNQemne
obmdAy9bycSXJmoCz9I7hCB38YIZRDlzTbkjG9QSEFIY8dHvQKfes9PqTeAFeX1hloajakyujVwa
j6bZSyRKFCkUjJRqrt9vudyzBpd6ObUj448S0vyP5JUBtYWNoJk0NSycEVRK//z9r6BptZEvdGJc
O/kIrz1/szpvWydr75m1UWYRrwc7W2Qjo8g+0Ue1zmP/NkhrTJkLybHpziQzguNHF++y8JAATPHy
2Kez0LzkcQhzk/hEGO2p1kpRf5OMz5Z338Jjn1qU0uBtW2izee1t1ZKHHGqR11fzounPD6LESYYI
c4rG6BzwbQ1eF4KhrRxe4QSXTjZPgk9VyPwZh9/9VnZ4VHpQmTCh3rj148roC7kbo6OC8SH/Sqz7
vLYuSbPuhwo1h66wp9ytRhF/GDNbdv+4IKhif3QmbdGs/HJ95IWMifoPUHOYlnTs5puq6aykDUNq
l2YwKf97NmbmTqSkG10pNtm75WhNuzbVSx87kWlphAI/upjqaGgS8qiwciqcdyX/BdkP2/JYZXJV
bCGdqdzFEbDdtl4JEUurPMFVYeMARJ6ggJ/nGe+1UUwShjajb7n2HuMKV71M82yEz2J9bwI+SIXY
mSR0hGhNLmLhbUxFi5Y//1Hym6No9EHTe2rWpeNbLg4u6H3+D2fnsSQ3kqThJ4IZtLhmImVpQbJZ
FxjZ7IbWGk+/X+T07jCRsMLO8EAjLQ8BBCI8PNx/QZWp7AXwyrDKtVddmGVwJByekOygHs6VVYqx
kWwMHKsL4Nqq0qNaggxC1DR78ixpX6MzRga2FV4Yny+p25IqvENektQTBDQNxFkWnsQW1o6OVbla
3m3N7qOrDQwlEm7j4K0/9ELCSPjDR15mZVz1NkBejSt+/y1A5nqltrJicwN3ErevfjU6EgEHx/ho
FRaT8P9h3kOkJMB4+smaputC4IT7RtYNVJcj6KYOBHejx9+joi1rnpoRdkr/3RvCtZcUK3SWDhA0
ce9QdGEwMqfDZHGYEUUaIoX+dWxfDSqiaOxCg8ncTgehFFGAazdYJj+Zg7HJfH/fDDaOk68rk63d
PIdC64myF9QyHCX0+UeWwC8po1nAVNGoaYVbHWMeo/qWk63b9YsounUgPx0d/iH3MENye2tlLm5j
F4+A8AqobIhtzMf19za8PLcSWy+QPxk2GvhdoZRaok3QheR9kgHMNDxPyQr76nYXX486a1HHplLF
YcmLYydxrCchyeuGqGGC8bwvi+x5ZZ5vt7EgPUFEF1qUtH5m86zYcZoGsVe6XhhsrZBrUqVsu1rd
CM2BCJ3wWuDP4UGRXq0MvfCJBYNPoHgFv86eXSKNdqiJVnTQJudsGjTgDUpUqduq6X2GOK9VdZhE
tDudJYgf7d6BfmICIP38KW7TLFLefz/EfFvFRVgEkRFUriz7bglRvguNI073G3UKIOhLcEfWlvbt
TobASIseLCUqa2Rb1+uq7Mom0xQYfKWS72I/dXsTNRatOQlZOVXP8A+lqoC1KWnaJlclt+2z5yZJ
jgHkKS1amYCFuzyPw+zz+fkHN6HrxyHv6eMqALPTGQH9CHyYusj9mWApnKUEshpZTK7HPtqsRrc3
0cwS52jHUW5aza5EpTtNn3C+3LZmxm0VYw9T26rGUw7qHnZwkGUudaLPP9rFYu06SvGoGhVZ8H1E
qXlXJe1tewTZV2KlF8FCMjfIxbgThYecL+jYQrrd31Qmsgd2u/MnsEjys8U9Izxl7Q99emw5Muzm
fej0bdmeIz/exuhbiOpNFQRn5IV2vlqeJHtNQfC2HaTx4DTjBICAe8T8jC7bulI7Ky7J3z88snlz
0Dc9oiht+CH8kUxhWR/BMRZFy/+8gAdoC5oHfQSKaTfECKUZWlPSStYdcUwkgcKYIp4MRIgPwjUx
QkQSIsrerFdC2kIh/Xrk2RKzuqmlw1mVaItYrCiyQCRChYSWGN3SzxiPNQ5ZKP8L626vhjBvfn2+
ZBZmnu4J+46OKCcb+LHrZd6aWiU1VVe4Wo9Ll7gORKxwp9/nbXyUKSbq1NKbeDzEurcz3ldGvw2z
jC7k4ITundC1vx69i/MstyKVqC6ZEMOOxrM0YddNFh7FD613tKnD1MUawPk2uF2Pql+PmtRTFJqj
UtBD4Cu3D/VfbBHFqE9JHruttUInWsh+r4ebTXEfqoMGMaJwJzXYgCDZjMFexg56xE+i0/G2Kw6Z
jwNXzGdGhggoz8osi8PqOizwAJe0BayxCVjo+n3LKJsktkDh+txd6+hd9fdyjIthgo2Atg8QyLCF
6iDsYpmq8crgYjI/G3x2x2rCMfIQlWGB0W1RABiEB2G/4nj0tlOJKgnRXHxmX9LOSQ2fO1XPdoXW
V7kWHhcyZOYBhBSiTKBqSJev58HywzjsmrFwgyneqti0Tl/yqUMQIDv2uDv6zXuQ1oTCNdTQTV9d
0BKFEoBuw8Wgqnk9rgh80EKz3J388lBNf02BgySEszG18fT5bC+sbK524jqtAd4nX70eKbDyvGmF
n3Jl4WQeVtux1JFLoutVHChsnuPp5+cDLsUPcdsRKrRCa0WbrS2zsPyySIYcxtEApzd1U1M+DN3j
gFCQOcIJHKiD0UgP9nlnf/l88IW3RXhC0G+F0gOn3vXbppWnpIAWIBl5/hG9yofAgzm0DZxp0+ch
fjF/fT7ewlIWMtnAR4D3oUY2H09XE19L7cyVyX7l0XAb/Dg/H+LyhWbbBQQdMHXQ6QDq5v26niMh
srMqdyUd0UZ0a5rIeAgy48Eq8v2YfGs0ZI2VHqFq+0sz9hsztd/CAXWdPP/p6N2vMvZxh5FM3fVi
fA0d662zH30blxij2aTttMfL/N3ru5+tkcbbuoyO0JGrja37GSRLex9Gkr8NVfWlC/78/NUW2lWQ
DgSdxTKo290I9gZSlLVWn2ZuGJjo6nc7rFKKgjI+pzp1U5E/1VhGwqWm7p5Af3gG/Lbp1R8rz7Gw
HXFtFtc50QwBNnm9bJDz6pwUzy9XKpA2aNJj4PlvVRmezb67q5Knse82ttJupSG9b30D19VuJ8xT
ahPLYu45llqvfPXFqQGTYhMfcEuhtHn9SBEcPTBzRe6O6CsI79VkIOMfsSHoyQYwy4qRfZcnumnY
q4tYFVCVSkf14MvxWsBeOJNp3P77WWZXH08P1EAp8twVl9xiIHFEoKmuSMqC5F6YNfpE5xDeiO2v
woKWdhgXLpNIInQf9dmnIX2GQZKE+YVpPKb+Xs/6fd/V5P1H0bnOdWmnf899g2wbtXyOimwo9pPs
r30QsZXn25DGopBeE4a4xixk54Nl69M4ZiC0mm1q3NFqpYQPwnwwaDGRNSCpM5n4tKQycupk98Nx
ZZUuPQExVcciQmA65kx6f0qUaajzzO3lJ4uagtDMFerIo5FtJMooXtztjcGHPOMf1KMhrdX1l3YJ
BCUEoMHUAmoUn+q3so6SQkTRYoOoENDE1sZN2RrHiDtLExXu5+96OxQlHOArOnoYOn7Zs7jaV1LR
yF6ZuZ4qnyw7ODh5v9dqn1Ns5bve1i6wrqVyotHTwSt2Xm6eCjmymkjHq0qXN8loP0IveHCsX4l3
V6fZRtai575L/3PADKMKISDoPzBR5kpAHNcoZTVKCiZ2cB19OExBeUcTKZVwSw/PTlZh194doizd
eU34oEnGKWz7lVdfqP3zFUGl4zZDZQFm6PUHzWPfyjpcONErVNw2+xXVxonrkKvRjMzg+sAsKKTx
1VaSkzbFO3SnJUU+tPa0sZPpmIfpt8+/+kI6hsoLKxtKFg0k8APXD5QhqSBhXJ+6Tt2eSTLcMsrR
LtMvFem60ll1GRXpfjON8uHzsZdWnHAI4Mahm5wAsxiHRkhuFZMKTIIDp1fIUpxnS2gJ+OHz5yPd
3slJGISKusLdFrjU/Gqb1VUbS2MRYYBa3Y/B8DJ60l3VZzF99MTeTcX0bKulvS8r+YfuO08auEvN
2MRJvG/z4ehoxasWkHNkKCjuytF6CawyRPkUz145Vw9VnX+tzh1opshN+o0Gh+7zF7hOskQdWcM7
Fqw7YpRi08y+Up6N41g2UuiGANDfQumtBUWnIGdM1NzakbUSCwztKvLejjdL0jGUM4rB9kK3T2ua
wNMXIXnb+0W1GcjrVPTdJnW6kycUjxyPckuWd69mAbTDA9aBZrvry/4rRvQvWqkV26E+RP6XHhWu
AcTnZHs7YUPZBiROyPfnqLfhyGtNHVx1XNIK42yhf5lOKoe8/eYP30ar+mYOwffosUGGt5VgiPvJ
915vkJpuFBfHiZgqb/fewbzaKCGsozqrfrQUy9rK3AKtQmasvOtqnrZr16g0+s23EbYHQvkOESyF
PSSW+W8xegKIB3oC5TInc/ZFGewtRGcoiQEh3mbWExO1G6YO7EF1VwTKfaDpj+8NkaXti6detkBJ
WO0XQx43Tpq+DH4H/gD+WEQxIsCHTDHfCn98iiCJhtVG31vAK1pFUPLT7Tj8jV2ckUp3gZQ9BE11
p3jZg4Z/NU5ydw2FQ6VEu7mwDmV+6qx8T5/t2I/KflSPgzauxLbr7cyagbsE7+0SSYilc+6ZPkR6
60isGX/iuuPDixhfUvmX3f76fC/MhA7+NRCnseAS4lVJsep6wjW70ztsItnMNWXQs64gctaDdsxq
RIjDV2e8H1X7qcGvprKdN1OKPxza/x+D/SjhIpAm2z7UzqVna5tcAz7YKySX8cvnDzlLJv/3IWn1
wRxRboXnyrjRzWmIIzegciJHzTezLt/SZAqgBI4bHQvg3Ew2evuIFl7LRTuL955cPHpSuVJam6Gt
/3kSdLW48kKhuOn7VbmaUtbKIszFvE3b9g9pVr1NUvWtjPqHHtqx2lrnwXfOkl08d335aijqk6Yi
86K9BR032F7dy16GeEXxEOnqvYqcnKJQjV+ZseuU95/nFIpYaNpxwZtrF5gGasqxnkeUOh9C/azY
P6vqXFqn1virJS3wAuDi75+POROzvh1TxMHf9q5W+NLQijHlLNqUYfGY5cbB+TPJ870sdQ9UCMzi
XKjZXUJID5NSKC8/BtPrpDwMIylfEiAiouxx7Tso4QMEeaxi/zZiFfLN8EzB9PPHtRamCIAhdyY0
8OB4XX7//XFrHFpzj09ZlsOzpJf7WsEctXjr9eKvVDbuCkd/1DP/ZFG/G0dtI4qotFcOWm+f0lZ7
aJuPZPqa9xVoH+tRG5VvY7ltR3WroAfW6Q2YdvUO3Me2qhrgLy3o3NgF8C7nxndVa5/lGNEBP91q
g0N51D/Y/nhU0fjTw2Qzdcyg5Ob296rf1hJtZUXaGa1+LuLibIzYDPN/Lgs7Jf0q2dJuCpSd2keu
hWRlVQCob10FwkGh0Ueo4xe5ql7LtnwR/Z2pt76rU/fs40Hmj8lbHgFb0voPp1up3MyKwZf1gDU9
oi04HoI2mV/8bT3GjtlkPZT9tImCe0faTlz4+nanlfchYIR8eo4QWPTe5RwY65rG+01mjMq3UO/g
b2RNb0QfkkpRbW9UO1cK5YMQ7/JMZN2TbqdbMZj66DDSOpBREPl8Xd0WRy/j0mejKkdGftOykI3W
1iMZM/Qm3PnCDpqGm1+GG71kAZk1Fax36VDXBTLQzTag7bLyAPpVvoEIDA9AWRCkB84kt/lZJffY
fnYAAM0Ut6L8MfcH6BchDXsQVNG7ecrKmHyHHgAl01GhzZq8mCQJnz/G9Un+z1PwBBSx+Pg3SnJV
KKuSHeIJX5r9TuKal6CAUMn1qa77k1Ia+xJhsc+HvM2/xZtT0CJ3oOcCiPg6AvVaVDt5ZXduFIdn
cb0cAS7H/h26pdtEPtrRF74Le2mt/L601KgEodJG/QVkwOy6Rx6MKK7KjA/4tGv0E6cGQSRN2Vie
92j3KEJr9QkpoJUQdp0k/DPFVNRY5FwmkCCYva5X+pmFIYmrVsbZCLC3zuqnpv4ZtOqaDNPN3Z2Z
pTcvqLDcZ28UxNQozLUyGXt34IrhKDCA2+KAq/i7jaNqrv7Ke/kujds7sBNPWl/fx+WqNOF1vP7X
2158rRXWtgBYXb+t1MRVpY1972a//Lg/ioErFVERRX5X2ze1MOtNrj9owdeVRXWdvv8zLgp8xHYN
BKkxS0lZpnqYVZje+CCdI/DFfVIiDJvcyw0sJucAKWsrq83WQK/ZFK3sRN0if7Oyq5eWGMJH//cU
1vXbx6rdBZFa9xfP6ItZF/DcPO5POQHWRwK8zqW9cIZYefvFWUd9i0I4TJubhDzG0rjQhqp3RfSM
8VlRWzzJBgqcZrPP0/gOCddNIA0HOclWFt3CK2sCTgYJCX/5G+kvuZDqPjbwJDGAZVTNOfPCLQhk
7eiY7wYnGbocK3UNMYlXNTLUjVEixKaAQ4vC7uxmOFk1qAwj6EHu0Vme9Ad4uenI8Wo5OyATK+Fq
cTQFfTFSWlBs8xwNMJEmeQX3m6oxNkMP9kanMZzdl/LXwlnzZl2cTProAvCD+cJcQ7QN1SLwfUJj
q7YnodBTAoEcLHp2eMIPEFkUr/zD5r79+foRJZibGYW2grAjGlM3NHYlB4dqlFwVhAFNrBinOlf4
cGsY2qXID+6SywGgS4MiyKwUFEkKFCrZ7Fw99vcX1zG6cqUVnuMI3SUDJwKj2VaSxCtLK59xcWap
aupoVAOPm8clb4ymvIiBtovg77UfMapxSZ7eY8mY8rKxjU1WKO0/n9eF05UCI6c89UxELuZlP8nx
pQ5vi94VUCVsd89N+G6Z7QnbPmEN4/xXWQUEOT4ig9J61WYXxdSEHeZVMbdxrdsJ9IjfaMcyzJ+j
4b7RD9zGDyrKoSEnvRW3JFgl0tnHrLRWZKYW3/y355gdA4MdhDFSd/8yBcuyP7Tha6D4+6j5OlBZ
ptX/+UTPsthL+Ef7Qpx5NMhuZe6irEKHxmSXGtFwJ2TuOnSxhVNRvKUF/ZxLwbYJ0kOkY5sS589e
lXyJzTXI9lJSSREAWWXqIgJZIML0b5eVruh9ozVIKpsoPGQG1R0bYHxm7tRccicK6F4k7UJgr0D4
Snz2Wn9lHpZWOeVFG7E/IE2oHV0/ACkt+FBqBVwxBAmsp7mOtlS9lZVvIYjIhN53Zq9Fj6VBhVMU
lzPRPpy3+e3C18tsajtXUyhqoncUIIhjH7iMdUqKN85D3E8rOdUtMZgzAB43RD9xwyeTvH7RSS1r
Oeo4dVDffR5zpIaqYxmpAIp7gMTvQ/VGS3CbFDsrsU6iwyebw6HA5CWw7I1fPYhOPx58K6v+tist
HouyGNk0Li9Uaq4fy05TbD9CAwmWFt8s+wS5vI3u9K7bFAXOrNxo5A+BNqaWs5J5LG2430ae2/3K
OYxLMyS5FRw44eFc+n954c9A/fBF6b1avb8spBx8ACEzw50RfaLZUgsgOsVhDy3LDPWj1t+Ji3fb
c31CoqIJXr3xW0rdtE3X3EGXzmPUdOhdgKoWZnjXU6wnfthXaYfmS4tBUdlTQ0Izj5Sq8ppXJfZW
QvjicJTqNU5HwvjNudFGg9oP0GlDtrImwcTV6aWoL0aWIDmyJve4OBqOtgb2JaTy81tp7Fep2ua8
XBoFB6mBkAOTacIZXQBlBmUN+7i0c8Vaha4q/pp/Q2ssc3WkLe1mHRAvCtNCqnNsvtOd20jYgvmG
tyuKNXnJxV0iwMyEKYIkceP6E0ag7iSjV6AoG3tfe/eCrRz8cgKDa66041Qakvwg64ehdlZ6CosJ
iEGOipcckkVwUa5Hbj2n0hWAkzQ3kZVU9GPk1SdRbZgi7177GOrK1RtAiPaaR/bC9iQtpwlHhQU8
zhyKQ34DB7KWWrhrNNUNelx1cK7lEv1ugTvTzz24lc/PxIW1xDcVPVQWFMgjcWP67TCyyyakwYOL
rKFQ8cIYT62iXdDcx5JJG3Lt7FtYSkCbOHlhX+PJMg/Ima8PdZMZUGgkNGYDEJsivYjMrVJ0d9oB
LVhq+MnKKy4OasL/Emr4nLyzV7TaOB0dzAzcBwvwqxpSLEkm0GaSW9Evj6Ry/+vzOV1aQHCeL1Kd
NI6pJFxPagV2ciCz6ZDMP3XmT8EvDzhKtADYgvYeye8gTQ6YGfw3w+JlAMoeX6ubYOv5eqcNPjtG
7ohAiDwLzW6vT+6H6JuU3KHFuhHKupb5H0tXUqbS6b5dKB7cS+ZtRCeyG6mxiUiKChi7ylF5cNW+
o76KDHt0bzvolHxvuvLQxGvmVktxQmB28CjmlEdlbJZEjmpmT5nM581LyAYks11scC355kjpjtYn
naJBcF0jTDLUZC13X9o+AhFFxxqM6g3zQmq0Qa10QJFpFe8ULTtzwt6F4Y9OBYEfT2uY3IXjVGA+
BPFTAC/mxxpIRLgcNE6QwkvcwndAueAQhOGfMqFP8wtAlhKOh6lfte8VK3Z29xOC1JY4cUBu67OQ
aIzoq2BhS5sInIvgZYkqd4xDA8rdG8PCB5CGJ6gfEaSsdnX4xfcG6cLlGgYR0fF6Q1GzGEypqljZ
moEehrkNewwNSOCN4BsS6rBdoCFE/g4v0JUywtKdATTYv4eeZTBqRoO1wHHFzUCmB5T/Hft73+Yb
A5rH1JTnQT6ZmEjY+b4lw9HaOx1LypWNLbKVm9k3gJ9owNOElsr1649OW5a6nrLKVB0EP0gjKTt0
4V5Pmic9DJGtd4P0LATUzcg8m6X9pc29k52v6RAvRVIYetyPBQ6GSuX1cyjYDXaFniNwFnUvudXt
be6Nw3i0nWnrYEgels3Wk9YAOIvhVOCwhV4HVbv5BXnQtDjJnKaFVgNj+yJjkQx/53Xm6g5iCWx7
OWhOU7wWxkXkmE07S53iv8Cl0HebrTpYDDHgdLTHIsBFAtpY4Y9amm8+4pNhuGlY8z9otNPGT46p
vFYRXnrtq+FnK09rcuQyTKTWxtg4ywXeP9iWgbjv5Grv9E+iO+q39QY2x9pBsrDeGBl5N2xsuaHc
8mscq+hrCmYhutpFhpcpB+UEFLncWSYesIC7ekna48mwC4v3/i2VXqRpzfRYLKb57IteD8VwhD9Z
9deLLQm7cKoiDyW/6Idt/x2AKoOluV2PLmIebwZS6RtSLCQlmS8vO+xRMqXd6Up8ZpsSoeeF5zr3
XdWCK8+mMthmKzt6aWkpmPMBZKQSANzz+uWkrJLJSNCkdIpgZwCgMwdeTdWP3Wi/938MWwuefgbN
JIqO5G9vK8MvxFPwPtCYxJ0FbNNsI9txPJpJwkaOpX6XVU/+6LzmeY2Bb1kgSQInqOIf4Oq2vbk6
+EIUQb+dbAHUEdfy+X2iSqCSxx2Dl13wRwB1pJWi70OYvVil8yoIJk2c7brJ28hS9uw5zV2aOvcK
tGB/UihXG9sxb+4CR6+2Wvuac+lamZzbM50aHCg8CNDiRnezHkpf77vKq12Tz2DrW4Bp27gODp7t
v7YBXVfdeOua7MPz8HIz7bd4zPjtzyKZHhtf+irCLy2WlUvJ7SIlbSZ3Fi0iRMXmR4CMk3E6IITr
Vvn3liDQB/2+Hd799EO14nOUrgJtFwfEGgWgtyhKzh3A+pE16ijDRaooVL6D1IZ+JYw7jOylU7dZ
n4rkw502WEltkDgGAib0jpHGCI8tYB2d83Hlw9yGJXF1+PcjzVatglpz6PUINxW1jgmtudHVlrsv
tL8SZpjV7dK6PHH1fwUMsDH/iJClEJrdiZkeV57kdv+gVgWxF5ExihqoIF9vXz+elAKEVeUaBRzI
FHW5ot1GsO/sut/lYbcv8uJUe+GOILpfGfs2FRNjQ0TkVkwqNC/eNtlkSk2jVqiMPhnyc9vdY7iN
IFgVKuQG40YO7rPwL8lZc0G+3bYGgF9OYFwQBO53Nvv+CBcGXbXKdZxoI3h5VU51rOL9uyfBnhYS
UkX/svK2t8uQUWnXcRzRdgAEM5vpJjeVWk8rtAjMzURrTqhbFLge9do+1o6GN20sPbysgv/11BLU
PM2pt3ZHOC/x2fKDndasHU8LZVzKA8KlGWI3pNA55kSXJeiino+WLMlnmVJMBrfXyHCbO/8sLj6C
ay3GtfL4eOnSWN9XJud2Q3CBQVD4QuW/7cvD5jdGNXQwlcW1IGywETujwarmH+JRUlzdOyW+aG0B
jbnkScK5QMrite0gbtDXJygURZDLIjCRnM8FI5y4avq61JAVQCUoqt/RHoKSQIMVCWtvO2T+RjAF
36J4pzvfWT2fT8NtvGZ0IiI3bQBAt+ZqcovUYgzFPzDxTaCwWf9Qh+rRAp8bApX4fLAZfk30EBjN
hErEyUX3+nId/a1gkgD1KcYwrFn61cVuTKD+he0YmJ+D+PyOcpYe0G4tomobC+aIldwriboWDMV2
m8053psCpEBRjh7nrMZgG6Oe5yP2mh9BPD1L2MgKGm1lodQHwK8emieBIhD8a5HCWFGHmp+06xKa
Wa3798qkiFzs5mFE/UhoOwDInWXKNuo6MapUJXJIJagkPsEjzNVNmny1/b+sAv5PWW4SbovFyUeI
oGo36iYq1iLjbVJlMBf/fopZrOg7ifN35P5Rt/djEmNA89GNr6zMtyo6y9lLZeNkIhmQlyI3hbbx
+SQsxEcB9QTAodFdouR9HanGzFOmTrEQP2iqrSj56MF4aaOlobFVG77N0O099ct/MSrCP4ap4P0D
k+961HT0oyxvDFiD4SEZup34+BlU9IucHv6dEtScylzp5i9ciim3UNhiQNHHmtd77KKTwCcQ+2zr
j/Lo/wxjaFNnB1AkPKFtk/8aC5QjX2N0RFrFWpnopS0IGoxSBOcRRrvz6wnnjwEfs+D0haaF1d44
vCMwLhIBcR8ca7p3RepiBdTTiB/NcCtT77O4tH0+9YuzwFoH20sUvj0BenicoRYl1QVII5p4TbfN
OIULlMVJcg8CJCYOSNHIs8vULQrKjdVaoXyGY71EJARzRCNJ50QiObheApGTZKYzIMmQK7ASHGCZ
zRafnuy5iJ4szKNN72j1f+axtDH4Fln5Fb056FmPzQdqZb1mge98hyQJ8GXtS4kNNwsLpNJCogJT
G4LUrG4x6Gki2TgEQ9KCHDZ9qIfJBtyYf5C2VsoakfUCpJ4PR4JIOKRSQp44i0K00KW+UPLS7bvy
KXYm2hMy0nxJZf1UR/1PAVj01X+d0SJHSDmJajXjujHspNi6T/ORpMqjagLyeWWpLCSM4j7BlRpZ
MIAws0fL7KaQ00Et3UqbDn3fbsUeFYVvoW0kdBn05tD13aZHj2Fl6IXYLJqgYMJRAZZZrNfLQ2lL
axrUqaSyj87de5TjT1lwElClHdF1EhfPQYfciHumQ0VDLNYIfTY2+CkrXlceZmEeRJlW5AmAHW5I
sYMzgrQEOwyVcNj1ydtUD5tEgVOtj4+CzSiBPgrL7N401vxQZ+j4yzYRHQfcUahU0+GezQN67jXC
3cRnFZlXFOwRED8n2aYOfNxSqA2P0VYGp1vSrhPgHQwWtlYOrmZ41cx4Z5JkWgPNy5+Sb7ppAhez
7DdUj9aCysK5TkQRtn+klA4KH9efi/S2VvGBLFwHLzd6XBut7jeBDyLAfm5aaTfqaNrAp5PDx86s
TqCZz9yKdgZKOxEdo1HX1iqgC1nm1ROJg++3jMcMhy5NR1sQ06FbUvuR8q2dnDPnw+T20xi0rQl4
Yq7Y1qP5UZN8Kvl/s46RuQMvCJ6La/d8HVdylGpeyOneVH9MxYvUuHH3oaKiXBNJhq7ZipUsvpqA
4pZSchTgmTqgjKGsJRpL34iqFLxu1jFQpdlSknsvjSM5QMlEjzl1nS8VSW+UZI95+5Spzkkewm/i
ScYOvaHwQ+BobA8CHyL6wlLUX62PixA/i3wQITmLCbRkp3OR79EI+2DKUShRg62OwnlqY9KWqB59
kEOle68FBqO5+XdnOuGm8LfJyi1tIc5TIud2RujlGjKvZrWk3wrKssWFAipEI3yU2kqczCK93Omx
5garNoBLhy8HixCzZTEgzSLuJL+tyhr5J2nStMINdQKX9cPy661AbfXoVhSwm+wiwUL8vg9yBG7L
E7MJeH9NPGPhxbEuEyGFrXobW7t0qno1cnK3EDLf0SFoQchvRtRgHOB3CEBWGMjRFNjGJmmZ3u4E
gFhYmHtRRqvmFy4LJ8Vr1k6bhR3LYwlDNciD2DjMYkhNbxPOts+OzZpTY32h2ngue9OVFE5Dh+oe
VYqmCNEv/dLp6sXVT0hirgfdpa8kcDcsSoEgcOaWflXtN4MUV4h7jOFWa5qtZKWH+jBW8THXm13R
vhZAbbKx38WOeg7ptTtrF6WFvcEj0J5ksUCLmqtOqFM+kOwnhaur3abK0qPI1CYPcC8uFSUWimYI
bduR9mHVPmYg3Qp8uj4/9hbiBWVOTEbJ00U/Qfz+21p1csqdRRYiywB12EPEJ0BOZ5DqrTquYdyW
VuTvQ80SDdT1LM9KGMppv1W+/yAAN2XQboUwqJAKqKdv/+m7mTI9QQHvAVJITez63WJIUnjsKLkr
ymDC5VRVpH2uJcfV3XY7i2IkEf9FDxSgzfVIYafLaWcZ6OmmfMT2Q/T/MDPeStHaBlocibq46HEh
wTlHDKhSEcdIleRuRhAJVPU8TuD+qc7r/VrxYqHLw1uJChL9LZTc5oJ1iV7oSZ2hEtwjrUo+Vg/Q
h4zkXABH8zg0REOXXj7qytLm8y+3OvRsWZpDOIxy2+duXVcXg9opp/hegY+TfxhoXNVasskVZ+sT
MlaGFsvw+sDirYUVBFobiKNceLa/7YiyMCKlK5GUYAvWeyEVkkL4TAfgzHdW5OBy8Ng3h7jqHg30
JgSuyQ7TY4q2WZQHu5Xja6GURz9TwLY5w4ComyKF/u1pZAl8Uy8jgQNYoxnKbd+k91J4aHvtKG6U
F3VKY3SFPOVQZptstR0kijXz6aCYLJBq0AnYTtcPgI5ZY3utxyYa3hyK1+XIjuUEieJ3KGRAYWkO
IYhaEK36dlVSe2lweJAcpWIZzkE5RqDj9uPYyPLE7GCk7GruqVQTNzIbbOW7i1N5/qKg1kmcBFie
dv7sRePA6VXQmK4nwAKseqk+Cz5Trd6NVGVEIun5VCwUopW9VbgRDdGKAd7N5obxTjsXEAXVKq6n
szAycgRAqgKKE3f+LmCSReGAFr7CBeDzt725eYmRhKYS9y4Q7fMSnZnASdYiM3NrAxpkkz7rfnPC
UmolQb8pPDEMWoAmqBDhfDK/2MgDzbohZZhhoFcZZKfQtLeJFrx0snMvQDFlpuBvv4Z5vDRgr76l
GJc6kBBWEk4Ps/DR134RlLWVuamknxEHL/ARxMQhNKEzknpLlN1VWdqVKDkrqn/ug/aODH4XqO1d
Pa51y2/OPfEwmEJbovrIUT8rh0oBNDITVXI3858dWGIZwdrPfuQYzaQv/48Ua+nb/j7e7NjrUi4q
vuPx8vWrMIgS7iWcJm7pjQc55q3ZqlbdwF1HnYd7rWiMBVgexjstX1lmt0kW7075G3QE/AFWwezM
L7U8j5uBOG5E+kYrMIXOGF1rohdFyBi3DapAY3JEwJvkplOexy64S2Qhox05K4F9aXMJ/SQKsax7
Vsb1/q6iKqMcxckZcWOts3DH4GT/xrbL9ZXXXhlqDqMH+zLqbdXlLG1pJ0T5WhpQotYdreYDt+ok
YoZBa/NK1Ldv2vVlZrdDVKN7paKsX6XSrmVhNcKmY8TvW8/ewrh8JbC4Uqp9xc3T3np/xOP4Rwq6
fwqkrWUGK2ntzQEqnsjhDKW+RvF3rowYKJ5jTBlHloymrYAmtW30fWytXxNca8tfq54srzG6HqLS
SYnbmJ1QbVBnUdtFHBKqsAsNd0XTnPLC32PZvSs5OPqcKjdrz3HeshZldrPfqGvw0duDmrc2ZUBQ
3LaAgs1DXQgBx/RM0gZJ+hBMK6/a18O0EVHcLqHsyeCPoMT7xr0xIAyhvH0e0G8zJpUZULnwk8SD
X5jX+Os4zA2rR5xrVNpToTSnoba8zSQ84WCH6t5TSxOs8jCfCKavn499W+YFV6nyh+kH53jD3lNp
o0h5h9ZuXf0p1NEvmT1oCUTq96rU7SPBFZLbfQJJSTCkKMYAvd8JKmPWtaDB6AaxEal+HbvyI/XN
Td7/9fkz3mIxL8+IhD/wabEwxcX0t0QqpkA9ZDJibaLE6U3hTnZgGoInkbjwjJK+RRh5L3i7uoF6
a7sWEpbWB0IzKrV44K9if1yPn0x5adcNczSEX4SzkyhyCtnSaGr3MewG9SKUBajbCw6y/SJV6f7z
GVg4FuiLwKlFARstJV27foAmiMe4MCweAKl8epIvuuxtNDVZa8CI42V29l6NM5todQx9uRHjUGMQ
1g+aINWg/BX1qH2hMlg7kYCo4UqzvZQblLXzdvFTi9IHLVAEFomL12+qgXgIggKxqpj2XrnLk12r
7YUcbmOTzlFMDtJfvTkhAbgmqr4Q+Ol0QZGGSCqExsXvvy2ysjH0zigZuQyUvdwHxyRG7JA8JKvW
nHsXsgr668jyGzINlhvYq64aWBxqBnE9lJ9Eyd6ncsINje3OcU85I8xWkrnbJgZbCKlfW0DfUMlU
Z1928qbRCkpkgNQy33b4Pwo5UKvTzqnF5wX6qlJaFX1mXZk4ZT0KJ+FZQMpBPQsoZIgSbrMm37+Q
Yl491Cz6T3qQJ8bIcvOoItUDKsTj+6WGkXLwcOSajr931sxtl6Lt1aizD63FRWpMYipyGZ8wbMNE
TW/6pmCP5OGDSeEe5VYkof9jlLX4BGSSMie9UCSb5XZxFiutPyA5UMofmWJcJA8FXUDvjaNFY8LT
v3Z2AOdlDVOyGOPhuwj3V6E9oM3m2az01vQlRp7ooQvNZRzck5BQSi4t3OoCgniDkpQ1BrtG5jJR
KSjenUwoVZdrEzzgLtCPBtCHOuy2OfKAonHxeYxTRRCbB5/fn3L2XVS9iWJdk/CzsX7Q1cvlozqo
VAm6jYEItE0TyTNUtzmpIzawsUzP8+v/cHZezW1k57r+K665b+/O4dS2LxqNQIBZIinppkuJnXNa
3b/+PEv22SMCOMQel8csqUBhdVjhC29YRYg3y9kqbSYArwrltSoOcs5KnvKSXoiOzgVsbE5SqoQa
MT3io92pnqE9DlaC4VuLsBYPcwEt6yIAZS/KWqbTCUgVtMICCRSK0eWSCKZZsLIMVh4NojJRLuSd
/5/HRp0e5SMu7jhfKswijis3KwP3CXPDrWnTtgB6iRGjRFLJC5RLWzXGDa62KA5iHQ2wSeW4tuOt
FCKWHL2osVetddtY2efepVg5qeFa7/9yFI/bK9kNQC+Ktic0A7U2GiezDbwy22vKy4FpVhvT+GF6
l6g5p/srAzkm3S4dI6sTPdlGKYWwvCUJnFzFrWAIVIT94jTfzS1Ng2U1hZc0Fs/MDKpsGu0jSi3c
3TH50kptd6BTkgTAAm8SYHuJbgcjnldRM2PJ54TPaW3eusnwIWvLB49ySF9OaI3HK+XjXGrrdrlE
5zuz5cvCHyLFFEVQmTm279DLLhZxVnBJDs28WV1ndbydl/oZQa+HXEgv8WyXx+U11cBZw+VBa7+G
cfQBebXvke6HMyU691KsfebVUE6Qquc0MaEZHm2CDZI71WTgT2vgVReH2LypxUoTj33To726NpVL
A559M1RcZRLL6wF7/vZcH0ZHDOmYJgGbC4y/xS9cNZZ1v3Qt7BQ0URpS4sDbDZxT71hrU5ZHbWv8
AYKcwkdkbLToxpnGS7HWaUznUJGzCLrp+Emh8qPrIpVQdEuJkc2o92pnvqSa+n1sXvqoXFdp/zFp
mo1aVPuOxGOefoLH/exJ95Fp/F7Nf31jg2akyngLSRx5PW8vBiRQZyCwGqO3y8yM29tC6bZMaOST
V+YS1yuzdjkXcWq1tZcnNCuvFj1VUeal24BQ45bE8RIw9MzGxjUhEk4BxqKG+MsL87eAbKDDMiFj
GcM/Ha9ytffn1ltHjf7SZgi59FnE2i5aQKO97sfztTkun0wPu+FKK9d4sF1NbXjXmVed4T7bpNOt
CphaMcirYT9Q88x00M6XAPhnpjd4DFJ6nVwW0OLRcxxHVahj5HLNtXE9eDM50fI0a+F+0gGkJ8Z3
xCz3WmG8emb8kDf5zniIE+3QtyXN+PlH37X5qppR12tDa/v++XqmsAb7EwUKyoa0HyinvH3HydD3
RYY4QjCG2nWV6DePjarfZpF4gqTyYnhQn1CDSrBx0oW5xS7gc2FeTWrzc3T+OrOP+p6UJPIkX8AA
3fb2WjBBzxOlEwK1Le8p6eJHVNCeLVNKP905rXGtpthR6MbeUsNHCbW68Cjk178NNRhe0o3I+yGB
HPPOdCv31LJORWCgxIooEZJI6WrU4+ua5mGWvDoo5yQYv6haupml17aXXbdu/22w4kusfZk7nlwK
VUTHIu8gATnaECmuwiDpI/FLNSGE7TS6/VVnx4/pUt6rJiUAL751Yypv5aw8X3gO8stPBvfoEUmM
KwHEUV4ZAaVS6VCIX/JQzkThAcRpp6MQng0bIrG4MTkzPyYWhpfGhZdwZqmA+sZbHTEEzqnjKaA2
SWorhTPCByari/LrpcKMoxzXWYqzpvTwAnN44X5PGiJMOwBCUiWJmq55XEekyl2rVaKgUUXRQOqi
ZOW8TQTyWBFazx48VmcjqxnMyl2hXLjhM2UERgegJINcxNiPc9vBxCZgsNQJdo7BCRTWLSwHBwOd
odiZA9KA+WAHZoKrlaY2X9VCikWU9P/nCzvBadol6xgaZVRpEYciztvFN3apUKzCngI3rO6BujxM
0hwxLNeR2+51qm/APAH8W+2FU+YUK8Xjp3FBO0FCXEhx3w5MBcdoVcWdfgGdpC6tnlXrurjJqOpG
hoF/fPraxckHfSAqtb3HflmggdK8ifufZa2vlAj7105PWArjVqnS5yYfv1mGuJWiWu9PlXOz05NK
cRR8pFzQ0UauKc2wuIo3BVpLTsTuMCXpfkRQIreZpMnKSi9JmJ6WXnk4v414FKeQOhotsAtktEwA
vlTeMEVYRfZ3F1C4DMf/8v1xdgLkoJwmhe+PRrN7WxHouIOlweyo0k282L3HEfP6cdii6nxtshe/
P+K56f8LWU5Hm2QFSM/bt9+nxTJp/SKCqPtmIIY0ZhpHewK9c9wXX7SIsCvX77B8OIxm9Ujf7PX9
C5C3dLTZAeOmNYxqC8rbqnwBv8UTrgKfWy81zpwq2RObHSIL8I5T73Kket8f6szsIUkEOQXjC0zx
cae/aMpuyWedTb1C2Rr8XIVbMI5LQdY29+3Esr+EGj6T40Ogxd+U2I0qIbHu27tTdbHEo+DpejCW
clpCTnNVZm65GiM0HStjr0XWrsLMN8t6QgzlWSDNhgf04DPDfUG1d6nx2k3wZwmywQ8L01q3VdT7
kfvzrz8cBHsIRGRJ9aTBF5fzUKPsMgXOIDABNnfaaNw0lB6iLts71NoLT7sUTJ5ZXJz3cBqQcnX0
kwZxJM0vFJudpzaXLSnzddOjlCoyPwvzTWyal051uT0czzU0RqR6AZEryMK3byNWe9Gr5UiAYTyX
qbMp9f5q0vuNgTJUNY+3yZU1PdnFqirVVb4gHK2o/pyQeMNAv7DrnimpYvwDsZrKuRT9PDZV6GtX
LbHSEME8p/tCqW5z47mL8gfhXuldCDpVXzems/WU/lsG1+z9l31u0SENiP7/r2LncdFrHFsrqhwi
jEpL91KWY1EwIG+vzO4SUeKXluXxM8dDBqAgWlwE30dNwlqMSdX1xJROVt57jTi0tokkdfskix0K
roG6lz6mWrIzRHylV+MNFr93FiesmW2qvProdOFtBwGtT3/Uan4B03duAv52ccdmJ0A7cb8LJxF0
E1bY7rAJkwRUrQJivgicMr0wAc/NP2kuRn0ZUt8JrxMnE+pUDVozhYJ7BnjR0DFXkM4vFJ/OvV3K
HWAuEJGFMnS0padtXjedQDKQqtvsmPRisK+jL93Tnv3r8+j3kY5eLvINcZH2RIuSKypZYJ49rHUr
WenWhUd3bu/+baTjBnAWkRNMNSONFXx0FMUmDVFeYwTMQWUNTv6Mcuv7N3emDQqQXBaqZPoN7+5o
8zaLms5khnabxK/ICl6FU5elDZtU97YNHAL3Vcy/9CXLGRANZ3NzSebl7IyhPiKleClvHusiYdim
aV6KHJPcgSMg6QK/TYUmwPu3em4dQBb4n2GOZswwVGVfGIjEybrzEP8csmfwUNRQN8nFZtKZOFdq
i0AtRZ0UQPVRnNsWUTz2Dno5sschwfgOTaO8wcfTuOlRhZcKU95/oIcKUoSgEe0aDT7tCXfKG9AY
ECOqNUkxHkybtqAE+M/DwUjKL0rSB15UrpTR3Ouj+/H9p3uu5gd0nP0PoAT/O44CoMCHbZjY3LIU
lYBLQJNSUlzHvK394QmdpMe0fm2z/KHzppfCMQdoOpgriZ+KMh+oSD3HZvYp1t0Luc+ZV0GYSXVJ
QuE8wrC35yE6105TChLunAZb6c0PrnKdI7vQpNbHbHpx0hB76kvu36dTWoKnCanxBcNy5Zi4k4UD
VZgUESrdGzem86yz18/lX+8b0leDrUZeCGMNHZO3t2alqggV0xyAOz4O06PXIzuovmTmhQ7e6cJh
GJCwzCeZvx6X+WfFAO2ra0MAIsHvlNavq++0Ymtx02C4emEanRYlZBmQPceWaSqgtrf3VLlaPblL
g0r2nN6qOTYk0XAtvBBRwx+DQ+Gs8vw+edYBbrw/8umBwsBU7hEHoFSLYtnbgUvDaUQ4Igg01KFv
K8CssAw0801+sbx4JixC/k0uUiltJRE4b4cyc0CDCvpSgc7kU2k+iloFtP2aT9TrMUlDlIZScYK6
kxOEcF7fv9HTU0aOLjMRud+edJv1Lu9wnpOj16lv58+l9hR7LwBg+vw2NS71PE+WH6EASTcHNWVU
yKxHRaYOlX8kC2g4J3F3RWL7UjrzK9o3wdCNit87brKeluoSAvS003o07FG+r1HkVDPZzC8y2riR
We8LPbud3DbzkYEIRq+7RkDxMLmIciti8/4TPt0Lf43OfJLBp9QXevuCU0tPdaul8Vb3V01fXxVz
9a1MxEYJy+8YbewsXKfSm0yPP2tQa3HaPrRVe73YeDn4ef1lqIrH96/o5J3LC6I9RKmNiicaLUcX
lHetNie0YWPR7rX54A3UeXNoLXjFj2qF15p1YTmdfe+/jSg//y3lrabOspuaFrfe3ALz+ag4+bPS
fp9CZnye3kTth7ZxXt6/y/Nv/c9Bj9Eyw6zlRbVwm50dJOQ1STFv5ywKKhw8FKdejUmy6dP4xvWi
C7d7/pUz0VFOY12Rcby93zHLLCccY/qzudjaVbGeuv66KZa1lbgQtux9VpSbXG9XXV2hLuH6jjMH
Rv3sDdUPZMhusRH9YFSXkLS/wBVvMhNePLVmGYrQ19SPnbdcS2ShErJZCku5jpIx9jOovKF9H9Ve
varLrtwuCf2wCpgyuPSk8a6a8LqNYsQ+o2Bpo5ckstGpCqseP9nqqVsGG1pefkXb5seSKqtZ7+6S
4RJgQS6Q08uWcT1iLRJO//Zpug32MEoZVYEX9oFwn+rBR1o3Qp/TKcaVPX2rRX/raDTfDxkqBSkw
gTz2vl2YTic1218P78+rOAod4qyviCmA4NrwTHhf/qfuIUTrsctmvwQk5CTLGmnlWzVKL+0gJ6eR
HBrrYAIqeiYA894+gMwRbt5UYLobTDLabR5Zr4M6R74TVXfRkF9NhreZVHetRh0uwuIlVL1NjEVM
96Sxhfflhf3j7MqSyBEUhCQ286RXoJVd0iVAktoctRoGyzNYeXoRb5uI3curP+atdz8NbuwbVnwh
1zsJQHgYRFK4tZCksKMe7V6zmXh2POCNGCFf2rqq4pt1t1+sfuNl3a3hVvGFKOTcdslrR9WYugX7
5dFi1tXJMVrXKINRGHcwLjeVPXwILesG8vdOmedHXJau3p9s5+/xzyGPWmSw1QxnhqsAUIa1l8ab
AdsvHDTWlKQ2lK8vPNLTkqh8pvQEpCq8BjHo6IhC8VDUnaeVmOpaV6Az/QUkljpqhxiHS79ECSjr
Kh+az2uLVk0256kfx1N74UH/0mc+WuiyGSdJzMz0E7nJHs+MQoeCEliAF3Jj2DpKejNWHX50drLL
DYj2Q4FRYv489MkurePPszG8IGeCEAAsi1jRvjcqzJ6EwC1szSbImrxD7Ht5dvJm4xi9C0A8+ZRa
n4RubZx62Izz9KnENMIXhTtRfpqva8cstk4Xf8zz1Fh1XRkFjWiv09Tc5sW0Mup8hyrSPfA04b//
0k/bEgbxu0SWcutABI6TkxBa9zSJXHr0xl9uksV5dtNia3ceWFbVHbBoaXTfnT+nY3/QommXDfp6
1KOrLs4Xn+fardLHui+o5hFVhQje7oop2qli2r5/oSf5DHEx1Rz2I8Acp5nGCDStSRpQTYb+bCKU
GQ+9r1Td+v1RTncZOQwqUFToJbfw1+e/BQ0d6sjoiNdZMDvdPut7OGJdIGY88PLxsZS6xfog4YM3
naZ9uDD2yY4raVtYTcuWMDvNca2yjXu1KeY0C2IDpZN0PqR6the58ykptTvLKm5cEi1cLA/Irq8U
Ow80I7tpxHiHu+gudkKEQeKLtjIn5yAXpdLMx1mFKzrRyQyTpdaVTEuD2Zi3ndrRlckel9i4y8u2
8Q21+1R+U7QGt63sNZqbb7YRfZ2hKi7JJXLMyZYor4TKAqcxHQx0Nd4eSEk+9KaLMVXgTB5+GcNV
b+h34Ap9dWhWzZLtuzD8q3mnHNIFSuVQrgeSe3T86mEYj2OJ0WYoogBf1LBqN8XYbzI33dnepSl+
7gbR2uCIMYEFYEPy9gZTHdHdZFQxpdO+FLbkxfW+vjx7/d34dep//iezDVAknQHYDkRnb0fTxyJq
0cLOEB7N90l3OyNSoY7ASgZ3nYbWTl+wywib69n0fA9Dg9yD4DyL+1zFV9CZ65UnLnlXnKalcgVQ
P+JZk6xx3r69Jqcr8hjGEVJCKrYkdnut6GLrGv3HOLbvl3jaOqEKGV8DgL0caCVcUug73WTw76B1
RVZMH4nz9+34Za1ZpIpYtwpYkdVSr5Xw3prUC5vM6TqH2gXjAasoRLsBxr4dRcyeVesoVQZq/TzU
j7VLFrrcwGzaXHjFJ5UMAHBIZrMLQ4dFUu0oalFbxYxpLydw1pGPprpfKM/tFPounJLWD/u1c9+H
8YVRT2cxg0qUm8WZLimJb++u0sbUqlQnQdx3hhXfSTiDryrFjhbPoTAdH8fR9+9TPq83J7i8TUom
VExQ6T5hSMylkahVhEcnyJUrKXap6PWDHi6bwk5uijG8cGSeOSMoBxN3/AvMecKY6WhKV1YepgGo
GFISIMM27l6Tet9MznpmCfVes/ZMrGEr3Xp+/15PoyZuFlCMRDOzJXFiv328CzCCIWttTK26kAYH
WhCheqdmKHk2y3Xs6ne63QEsXQ6JnvlLg6qyPmQX6tgnmbW8BsqL2Ncxt06qR2oyllGpcg3x3Pgt
O+/sDh/c3L51EncNbetb5omHrL0QMJ4b1QV5jDAgndOT0nLe8oHashlTJAxqFHobob/A6v3Qx25Q
x+p9USzPY/j6/gM/O6qk3kgZvlO1hWrQjZg9Qzqavlphu05K8azp4iEtXIRbxCO6Nrexc2GHOLeG
KBezNRCISH2jty85to3GckMe8NC6Gy33AjEuzy6JaKHwYs3hyUm/vX+bp10YIg8JR4IjYetSCuBo
SC8j7G6MNIAdss8G7waAXioDCoE465XRjx9ntdtO3q6PstdR5TDU4umhbP+DMwBgrMbNIwSJTcVx
5QpMQhH3qc4ZID0hVfHQLvYPu8puFGN6iEcVTRrzlsn+JLT0q/AusS3PnEGML60NKNQjv3BchdXd
jgN6IsxYsnplWQv697sydDej34Thtq6RDgAnZkPzhONyaWs5jbYQWzSk8APSnGikH+VEBTpsba0R
5WaEn1MmHurs2oPNn9j5jRYZd1ribgo9DvrBWbMub9QQserW2ShxEvwHEwKcIPBTVBRkhf/thLDw
enXiaibwU+cdzeOyjneUnW51UGMtfo3ZoK7keo/L5jqqvOcFWmxNtvj+ZZxCO5iX2NsRC9BfgJx5
9ES6GBhwFEvg5tKujXy+h+8c1DS3pehKlsy7rlg+ZKH92cA7xO/GZtPah9pdGU0UmBV8CfW7latf
TL0Ecm0Zq4yvGJblwt509jLB1dHzIpOU4fLbp6Urcd4KeCFBl0x7pQ5fQXqtzK74NBZ2u7am+csA
+loX9r51i00fClyx7HUBuDjqh538v5GhGJY3uo1utXld15DOKqhel+zYDLmQj05LnXgW4TLJDuCc
fnulc5MUtAtxOLYb765JrIekmO473b4dI3Ebd7qfTXrk53EcWKWmog1hoaTm9Klfee13t1N9s60O
5C9IS9Td3ajUt1NSP6ZFeVN6HdTRaD0L5uWd14ePilb9NIfQwSC4OGg2AmGuPfhFbH60iQ7WypDd
ljrdXKeCwZF4l1jcZ7ZR9k6grpJmfKpnpFEBRlIY9HteI+U5FasmwsIcGmXbbkKB2rx2qbNxJhQB
8kS3jwYk2pHHHJkIkHpZutQOhurnXGUPNnto06aPJLT30+JcqNicwvvl4pDOgTSqKNYdb9q5OWUZ
nEy4HpHxMObdV8cTGDMOu8rAIZkFtUoHc9tDS49gTVdz+VH0ekONVctx54YuyhpqoWe8v2bPHJnU
97kaj74j4Iij0yupwip1HRgomaYwf75kRb1XinYtbZerscWbrd606fb9QQ25wo7nNRVLKXyCkDMK
iW/n9VT2XUzhMAnG+VZ1pnsXZpSXhu0qnDX1YORfqGA+4c3T3fRNaPii9Z5mB2RDa6nxevA84UcK
gKCsDhzvo1iGeB0PShigj8bvqPBBKydb/MSYemnqtS9diVgATJ+FRrH3ljT1vX754RTzZi71XdW8
vH9/5+YyqtiexI3R4laPtuMmyVoNkBszi3uLORoCK1tezKJ4zobqoEwdh+Vkb94f9FyoCyDjz1GP
UlJ0uBqjqxDDpv8LS/IeBPFewcZR1KtJGtBA0XfqC3vpuTPw9zGPttJUWVLYXrBkkFK8STKFUkJ0
IYA9tweySsm1CWOJeI4OFYDBXeNGUuObNnyka1+qvpByco9h3/7rAPuv7+L/RD+r+3/NwO6f/83f
v1f13KJ83R/99Z83yfe26qrX/r/lP/ufX3v7j/65/Vndfi1+du/+0seq4L/jX3nztYz+76sLvvZf
3/xlXfZJPz8MP9v58Wc35P2vS+A+5G/+bz/8289f3/Jxrn/+44/v1VD28tuipCr/+PdHVz/+8Qet
nt/mmvz+f38o7/Eff3ysourk139+7fp//KH9nda7NEQFJk5RUgaA00/5gaL+nf44TVzUuSWtSwL6
/vhbWbV9zL/S/q5ROGM3lO8UZD0fddUgP7L/TromCYvIG8A4kizB/3ffb97fn+/zb+VQ3FcJWwZf
TDHu7VaD16JB/wFCvm1BKD5pjXRtptVG8Tqv7DKJH0fpurfExWpSIEZ6WaXgpLpUAYr9btAi9HTl
LTj8yAZ1MGhN+xjDyvPHOBt3jhJlGwjl00pTbPOu7Jv8ts9G35hG487obRT/IDduOy0z7qrFeIln
x0LLM24DKiUVAnCjeqWpQ+KPmrMFzdnsi7zNCRytvYloyUpP62bjacumNevEbyEDFo0OtRnRyWLM
e1/EXhcMRrfGhi7b6HOfrcrKuhpn3OirzlqPTfqomHWzEkn6MWEnXBXh/dAW1naYMhUqfPrFdn+J
SXk1O6qKcDzqAKIOvd0Yxldu7bwWz6kLuza5EcPMRtobFkIfmQGvOtkSfj7rusivij5HxlZfNQLd
2EYtETksUhhXZerj+lAXybgrRjdfjQoiwDubeHDlprO1XqLpsVnujMoY/CwGXdTZyQ/FbQ5fLCX7
lhqVjcOq1RLNOJ8MrwBrIMp1WUF8g+i57ybnObnV1PAQazGa3qX3VU3dm2ow/SryrlAivJ/mZjfE
r3Hq4baYbISnfhg0G6ry/GkuS5xN+oOrRnSc5no/lykW23EYZPGAgAXMK0uZODGK7KGsd6i4PC1K
8ZTM6j1YyaDpSzqxxF6rOTOmlZqE3z3UY73lkz0vd7HwdgMdSOzGREfYW+1ifZ3OglnU534ibYgE
fFcjmx7TrNXR4K3vQm+51wEPo5/E6a5nalA79bNowqticHGXisgfXT2PfF0vn4bEwRvEWLtJ+poL
M9kURnUlRPmVIoJQIowIXKTWPWtbWdXgu8P3uK793AlfNLd48pR0uQJV8iOe1ZuxcAn7KjX1a937
XDg9zb8kvooL5TvCq7A/3dpP0uYuQX9rTkPhwwtcuUV+b2bavVcZWND01o+ZRq5TKDV2GDmibeUr
Kk+UqJbWWLVN8tr2yqao7Kd0sp4HMzaDKfe13u9n+6sqmoZysLu15uQxEyPwsqKbkKdQDzqe7L6u
zB+8UdlOy/iowjXy0anFnfPezJGV7kxEByL0fFc6Ze3KAZX8gkUND3Gu9l6L3KM+NZ2vx8nBtbHn
oCbyjHoYci3t8DEXvPko6R/UCFHu1p4HXxF4CbnpRmvn+yShOrS4xXVulb2v1aiVl/N9l4TU9wkL
Iz111iR71w0UzQfbgG7YQz+zamGvO5vzaKIOWpbwA+ravQ5b7YOR2M+pDTmoL7qt1bDIMg0wrbV0
7Rp7DmPvdAqCj/JPf/61CkW71Wb7oFZjuZ/lD00r/v0ny7pWDG3Z9yqQEDvSrmAF6SK0c9/s4nGv
yx91FZm0WJfd0CzWHmfDHoyx6aLQUgMYkT+ayMs3boFZdljfNkCs1eZz3bjNJnaXp6zQ7lPeCApv
A+6AOtYNje+J6GAOyrTqQmHtsCveWknjohGMUBzOoiguxQ7ezcuUHCqhk7TVXebrE1TuLDGtA5M7
h1mumduhIIxv9SHdh9quFV566ASm67/+NAk1/fef2nIzIGDmN2WlBovWfZqyqAsoalwXRjGXSETT
QnfgI1cp0KvSIDgWuN4lEDsPqUenpXOraEUVkhWb67s4qav9rx9C2N+mEUMKRGzafdTDxvQKF9G1
lPcmtEXah7SIpsZREOWqsVPydAmUqmRKuUm9T5wszWlj2dXedGpwBpqnynw+Qdi0Q6aCEl5W2tc0
4+a9UZmgN4p41eSOs1KpLioIZK2buha+pqeUWPVojSwmquBRcstUWzd6RHVfCGXTKhP9xal8SQb3
c00nb1Tc0Ae8t+6HSNnU+ceOSXTtqvM3JYxRPh7alykrxT7uw4kzJdD10buapybd608YNVgI8i/V
ap61LZ2aDqcuE4d03IjXntoO+16pP2hpRZRvq9Mmcb0HS7S48eb2XTq6zZanHK8weytXOobcWjRa
67BFGBFpkmk/pMa1Uc391lLp71eO89JoWPEg29TtzW7wpSaJ062zpDZX4wKQViU3bZPmCnas7ptE
pJGsv7aIXKza3v7GC1OwVgfe5sw0K/FuXOvCa9et7jzMSkSDTXwwS334mNp3jW3duGjNbIpUMQKr
zeNtiZt1PX2NBdK7AgenZ7dQYYjoPN7W5GUsorseBte3I3fe6JMx7SqcoFad1ZrrppqLjWn1Oij0
iCOB7rI/1s23SVQvi9p5lJbooTUT+By1tJZ1WIQbYaEaizDZt35u2DpIkYMJI+2gBkQqtTPnW8sr
73LR38xK7CGEln+c9HlZOSbeGYu4N8xEBCXFO3DM0QZOzLSzS9H5iqIs60ixgB5plbfy0AEJ7K75
stTszzaEdX9QInL0UKztbtyq0L/Bv8Q0oHBeivuNQ3PPX8rM+JAont960jounspNWzvKo6lmazE0
2kZxIPBBvIFuAbzf1WlmLsMw7uEeImejqWtI5olv2Iu4KcrZlScZnt209faW53CUVPm2wJWMCMaG
vBOPUWBEuemPJQDmukBxF0wdlHCtu0/AcG2n3uq3ie7dONH0o/ecmfOsTzd5lX6iq1IfoGbUhwHJ
NNRqq+u+D69GXXIjJopBRhHrKJSH7e0Q/0jNyg2KYck5Byz25sVsDl2H6rKuKB+WZagfNDefH9Uu
uxnRxP6kppOz0wzUDnkl4U2nJgXM8fipF3yzcOdiP3Xu8JKkjq+ls7lpxr7d6a6Wr7tKnknjQp3F
dg6Ikh/s0c7QcpvqdRunO1Lym7LQHT+DFbmxUs/1RRLdGeVcEFN4W4yKUulja0Iha41bO6m7FTZS
4ptKJ2dpUPhUrKHbjKHTbVwPQ4cB8KzfxJl578yyfR89xn3xalLE/4DtSgEPfCofa7oKPukNhm01
iLG+8dLbMitVfzQmqsH9pp4BjGUZ+sKKEqL3n6DUbjpVtcLB8rqekv46MZynomiHrafn2bU5109V
Hdq+Zj1o+UL1KHVdggE1WzVGiIOzOWHD7nTIKg0zLgqYja5RfDQ4Wyi5wvg1g+7Rg6O3B7vdtkp/
sGsizsKb+s2sJp+NOFx2IkdxJK6HcmvEirlTlOpL2UDtjFK+MrbqOqjKdbq07QuQu8/U07vHSppJ
WE521TTpslb7XF8PZfM1GxztBpmt1VDW6qYb89ciQwaC1olySAu93CSdH2Pj3mtgrjSBAGBZ9FeJ
aXzXwo2lK/1DoxhXiL+iK2+UBx2rL0p3jrmuk0ZZWT2AjnrWx1WvwqUc9yaHGmLeA2Zojeex5XVB
qCECZy/mHIT5uOxU68EclTXwxX7lxgO2OMrQ7Q09qVCfGTkRHZwWeAYOWni8GT1vAbCYpmDl6ATM
qDdFIVW2qtlEbtTcjaMu5ENW96kQDl6Xlc3qT4EC6tflvKhba7A+eZXp3LpWf0AjoL9NRf3opvom
J4atPWO6sTKnWKtF1iOb7xDt9ZG+w3b9eW6s+ygHzrkkn+PRXZdQrVZDTECIQ2ztavemkT0vObLY
zorws7xaKqO8jea4ujWaedl7qdx3eiMYSwOKazut8jl0A3W0tRUIqHGXGvW3uorV218/FDtFQKVu
rhZPrJRVpon0xlMiTqSwuvZa67ujjtmuz5v4ttWxyJmMxoRrKxCGmSvVj9QusJoq2jlt8ajPkuCq
i8+pMtxlHdsdKltsgKV9q4+8S9ecxk2fdZ6v5bmyVidNu53tpjyMGgJxbvGtrdIKgUTxHQapP6M6
sg41/EyzWWGRone8rYVKGy4iLHSK3vDVdpqvNXpXrkAQx5qmYj9nxSZN6h+x4SJ5qdifRIRJnirY
GIrBwBo1fShUDT3A7hV9xpUGRm7TDEbiZ13+WLXjBFgbcfQaebCxGaa9G2XPptqkK8XrZxRZol03
TM7G7QSq/gnecm6yX9Dr9mOb+y3VOQ9USlmAbpCUK/l3KoysoClq35tanGfljzpZWBm/YMPTdVk6
q9YF8SRm57lwCzB3wEvdD+pSxZtuUZ/jiOJjl7oyeIkLP5nrHCc1Ma1E7Ark1OhDNx4BQJKw5dnu
wXDCTd5/H0O1vEV/5LEr9HHXgy7yqrsyV4xNHtWP+oj+fTe5GluSpa8oIZdFvkvzpNxUhJ+IRGZB
RPXTcYafWTO9mLXxia6Jt6Ka8FQK7ZOWTvs2n1ZxqBNpROG0cq1JJ9GJu1WG/Kbvlv+XvfNYkhy5
1vQToQfCobZAIHSkitQbWGZWFaQDDi2e/n5B8s5Y2702Y7TZzGIWbGOzWdVZEYD7Ob+cr+3Ayt5r
mEbb6pqsW4+lk4TgF91eW6Kf2iGUhSsOVekczNVi6Mo1d0Ot33u8UDgic/P3Sg4Rjsb5mzmGTm7U
XxqXcZT6SRMoO34u0/lgtLm2i312ZpkoLjfpkc1SuyBRFhtDbkfzOCPNZVfK2uzTm/NbECaR9vao
7ouF33IxJrVpV51Vy5uccJphfmN9a9Xdy2Crb8scs0N+ob9iDfzhtlIXWh9N7TrvlomPMavcdz31
UUMTvVD3l7WyI0feXszJ21emeMeksu+X/MedMi2sByOl8+jZ6lWoG+SdkkaY7pe8+V7d+FpO/Cli
78PR5L1taAiXFAhz2XW7EvvE3Fn3qEx2fpxGrfZnlOkYEn/BTSC1rza1fvWta9Grbb54csWnx/WQ
pl+53e5lQ/AaBaLj5JqBW5qhdJdsQ2D5mQmTAV0UG0y88uy46ducr2eZeG5o3TJiCrneE/fWBYmf
vrUqqRnSGLPWVe2FND6tSe2NSeuD3LN3XqExYTT7dWnfZeJup9GtI6Tqn6sUD9baPmZJG5mtyQ8t
AzHoY5il2lm+uddswi6qcG/1RT2DRnjMljYj0pK196mQM6Gdtz/yuHWltPbGwHOqpngT1/qTXU8J
1keWSFe9xDwwm8lm0KqTHwxZZlDW/q4qy8cEtguoWZlHFPprmhrRohi9Fkl5LrMo2QmZtspwdso4
7FFI6wwlYXK7nGKkHtqana3Sc6PZT9pwWru3GG3Nob0zBVdtsq5umMoyyId7mPb7vk5HtumEeu85
8zYriMpGW9xt3HX1FpHXr9Fp2Xg45OOZWEKBOHiLqfNpSppduorNkk5PsrVOadp8twumDp0O65wU
hO0kDGgvOW9HR796AyUelP7axkzGwt6XdmTFtRa4IzZDxsl4Q4ilhmyhi2pRcLM6iTrWlIJovpBR
hbcsYBC5aEa21SlTjS2nDbycugF6WTf0afNE6iokpcAouLW89BtBa3YeQHjGeq0OFXjBfnSTB716
1FJxlw/GtLFk6QYsAFrUiqSDHnrJY8cKDJI2ld3i0mrJYFiJXoWDP4u0PHDkbpM1vmqVftWV89BP
y6+CbhSnSppD3GkHUDkqNMz0TRvWd9NoaK+qWP3ilLNgfma0MiI9RcRc9+lrMvBmVt5yrWNra2W/
LKl/IrqmOKKe+MK99r7nsZ7RXcu6+y3sMUGJ6LwvxYeQFoBh9dGb8YuGnSySWUN0lX3VM07ybBof
MuX+kO3P4KxO+aTmzdS6RZSY57hk2J6l/i1W0UY+GrAECSeVn0WyrYpy2+lp+lANvH+V+SI5WXbW
sB7XIj3eXg1iO5ag6ONnR6p9ksSv3to+WA3RoIXvw0+YXHZJHH+X8fhoDpO3y5gz3NXeT6bxAIy8
GbXhs06sabPa1gPlN59FWXy6FgzK6C9HJ3tZOQ/WBktcWqQP80z3VtmK68QAAcrCwi+TnVytGPrB
qQmWTx5WUyO0LxHfqa2/j4n9Y2dAWM2qb/OhSSK6ffD4TMUx8exrUy1X0dX7zADG6WvrW5bDQ+l7
l6GnH3fJ1l+WAFHNe3+bp0b+UrcG4KKbFDfnrR/GBd4sd3mm3vhltSESB6nSwBh4TczhOGW6GVha
fyTAJN7mrbcvgU1DfyToa+w5r9fUrRgF1H5qyVCNQXYjY0w36TB24UTrt/TeertmRIkxL7ocNb1i
TEBT5DC5BjapBp3aNNa9qAlY0EwgFE/mp9oN+hZIbF68nTRbLbjFdg6DcV0dwdWUvaiFrAOKu7Ig
S+Nf8aR4yaoB7jwjLdCdl9Au1Tlnu9rVer9J4+IdjjAs5yGmhFxZO6aLXe3axXZehnvwhfVMos6m
IqU7TOe+COLCAtIdkheHC7OiUZLNU/0Z/HVT9ryfM2Zp1iXSXwyex3iZv1w3nTgO8odlqa0gSe6w
vt1kd8fb2E7wmDvgp3a6yB1SxD4icfet0LcCnCNbq/acMdmFwzgPOzn6d23HK8ynr5mFPAx6cnUw
3LT6CXOiIrrVekVXGcZlJu5G06rC1mhWYh7Ek2pe1ciSZQyUqBQHFsV1F3eX1kSSbaXJFz75eVst
1o5k8jhcDPLKssnh58/mczU08KeT6DcNkSg88Jq3iav2q/eX5KF21EcxpcdxsX7dhumoWjFJyEuS
Lqzf7bgDU81vGpoFkc12yqxw8TEnmUCsfIYx/e/Zlffzyv5M0xERFeOSRJY2RHY3GzttALctyqsV
S0Ta3fTkaGW2y6f8QMzDOWkMFpvBr08EJvM1MZ2tHhVduamfMVC8dZX9ajQESir9MVudBxbKE7pq
7HDESrpN3Aa5WL75fIsQuTkRcT2w/eSeuRwaQHYHTpko7pI9f9JQe6XGs5WKNjDcqQuM2KEpyNfv
/RzZPM2pY3cCKPSKENLi26/key6bd+HxdlqNr2+sdphC5XlhXvKomFVlHgjti7y5NfdZXZO0qfX7
xsSqjOunCBcpv+ba/WhUcXCF1vJ2rMbrqNZgdIYKTCz7lLM7hRoHOYp9YwkmBVzulOmXV/d+6NBn
P/JIk7h6X9VJEtrFa5UMtE9U9tnLLMKvH53Yf0w89dE38wG7fUbuzno1vdt18tQi7Y/o2r5z0q45
FuJWGzaNG6Exe8+YNNMk/9I8d7gfqAgcqm4C6sPGSQTaIdFaLn9aZgDRkz6CZ+S6zV/tKU92fUcc
A6/ZmeWI54LdeNEhXOc+moWWhK2l3hd4qHPvT6dEm0PDjl8B+g9UVD0rMtUCK+tvMTkIcFwtbYK6
mN9v9/U6zA9FaYzBMIG/rj3RBHLEdSAEuWtlc3C8NIyzRe5Wx2oD67EnAqfhIY+0tqKwQwcBKrsm
sCHkNuOY0XFH/gT15smJ9E8ZVPM/kghksVXjeGoTYYdpnoZJ4vWAuNqezd+VGf+KjjfbADkKkCoc
hDPFO+Glblj72VurD89ThW5HG99WO+GmS83HvNh5/S0k0qH6YO2MB8NCbVVO3bhX5vRHZuVuHMsF
nIWNckosY9eIZK+MjhpzZ/xVtfWL8BumdNk89aZ3nJC0nXPpbIyFIpjM4LSUVrqZE6O88LLmne9f
JlRfd4l1Gz6yjIsoBiuUGlcwJupwmNov14xNspoQd2rDuyYNaGmh55HXzAOOYBV2moYrLCNC0Wq+
tcqU9BOgIc7GZy8uEExb1k+RjQUkzniqLA8wx6iDteBw1D3OB3LRg3IpvI3jrWxWeY28rX9eq/XL
cvnOsK1eblF/Lt2GwGcAFXY8cBZqxbGY/fpYTIm9G2MSP52md47cd1tfsA2Z8YDHDs2as0A9TLMT
TFL4m5YSqaiTtIXEX3QHRhi7aPyuu3ZHw7GzcVdcenMhue8rh57bybtbY476Mh1ebI0kwWQNK7e5
/a83S2PFy+HkHMiOqSKEGcdRcZJxiXzmyWoRtzqowPidFPu1Upg2kvpxapNT3jcWVY3mK0D6l0pR
Yoxr8dTYPKpOgsGKwXcJe7c+t+OwEcNIyeXCOzTQunwDQFYTCGMo6p9xkfqlPrlM+lE5LyQMNN0Z
3JkonZpFe239PGIDzkOzGP5Ip6+3HBhfU9GZe8uFDdPUrWrCKZYNaiz7OFgjl78AgS9S+1gr4nEK
0WxHe+El7QT26CLrD2uCAa1NUDd7IN+uPa4H6bJsTm0hKRGfY46f+NjUK1xurc1nx9+SbCWD2XJx
/KTSCFJ3THf+yNcOeHZt+yI+G9P8NBa8yrQ9fFtKI57QxfzdeaGbVzxqOa/mHFc6RP5qBX5MNODq
Fv5WDcVXUqgS2LL+tBCCUIqk7xYrX8PZJcgPjTe9aX6/k0jSA2dM9mbPvVUZXVgtDbtUZzKUgaSi
S4z3qzudzc76bS3GJxgZG6TN9cgPz4ZMIca2bNiorDJh6bfnd7diL9DV5+LrD9BKm/mmIJuzyj/V
nn4uSVUe471Q5Tdtbpe5cbmwZbNTZvGy1uwtqZp29Sqe2Nme5m69xj6WvqZ7WmNOwJpMarkziK+t
CwgzcpOmjZ5271ZbPOGy7barcMagWvTndB5OQnZgCr1HEP4Np4JZCZaCwzN50AZpU53VHQWXSJRZ
c7cxudwSi7EnT5ZIms6bP9cveQXVJDkUgXCIiq5ITMja+Cp56d3K2ZBVHgetxV9cV1lhZu+hxh4x
T8EfcQgwbtVbtXIBalm+c0Rpb2SV/pG0XKVlEa1/0hfd5Uzv0wU6XAM+R+CAnJhTT8ffNjp9scO8
7gYTG6dFngz9ncxsFY2DinjPoB9BLv1YyZ0grE8U1MDUC37tdWKiVDovk5ufuJcPaq1PTG4H3M3i
QVTOMUsHuUu0JgXiL7/qrEjocS++XfD9cOIrD/th9kNNtSqS6w1mbmzgpP63m4mZHwmMYG7ZM1dg
qQJmCF+cBTkqNV5PAj1VP1QPHuxCsJlRAX6DbF2Kbvo957G+d8RQnSSp2xHarCZwOwDduPb4Mjtn
OVlm7zyCum3Gtl8jq7JF2M4Cca3VVJG5LocB2fEskHt2C8pBq9gWY/FD0PBzq3evzOW4cYqex6lh
qlMdE6kPYBKMXZ9GlcsOPnaM3NKXLG/4kbCOyQuo7LLPuuXQ+Nkvd7oVuttFUNn+b0qklkgs3WNZ
WQdrcdRVUsL4T3HTvyUH+u81PH9TBv3fKYb+H5QD4T/538mBzr87tt2/KYL+8Sv+qQgy/b+Q2qBV
RbiKIN61/1MRZLp/4ckl3Ma4WZXJfEI19y89kGZ6f5FvSqmB/o/YSf7L/xQEaZb+101hhJDOwf6o
Uynx7wiCiNP5myAIq9bNJ4Z0nsogRMpYl/6uPcxaoBMbNIywdqiORCpzM69aFmAt1wJPz9qA7iJy
aWJKxZ1+fkjs/APHuHNQNvORS8WooUPeuF+rkTGvSmJ6EOBezea2EQhyOYs02bfZAG3R6Xer3xyI
3qujKo6NqG587pVp4CbrxZlBKjuMTn7f1b6ztVQGdIQ2ijfhQCS7EY369KYXHt6FJJ2jZXEuZk2t
hpEhLM9at9omhN3flHdToBuQ1uPQPSwmUozah0GIezD31CuJ7ynGgztWO7OdKeL+ICnXC5M8I1Sv
8o869wcVxCWHpOU/+ZVx7au43GfV6GxJ4jXDonkxUi8J1W06zXsKNrB1VVJnVpyM7eSY89bM99PS
PzXpbe70DlZR3UrQey0gGbfDOZWxdFZCBIiSiKmVo4Nn7HNRvfOQea0VcA8rhi7N3GrIXbaeJo/S
K8ZzRom8DwR0BBH9XrWa3kzjsewoPR9uxktnfXKqWh7yfCemoXhsTe2DO90mm8p78JT5YveDPLe1
9ggTD3tJ/2c765Ck6Z3fGG8E8ZdSoVNCAwwGagx7IsffJpdIBj77hp8yaFxKCZMiVTsEH7XsIzJR
5aHVib+z/ZF/c9a+aLC64ZSa7A/IA0Sr6r3VswWW0qdolsTUral+VDfGVChz5/YMjVcvz52NOerx
ptaK/YRdPOwmLhiL2UvP4bRSVQX+6ETazODUMMVuHD3ZkMACpmfHWOsqqz1JtDkxIbHHaSzvZkRe
AZQYeM2mTQEollh8mYmpbeYii8NmzL/9Uo9meyle7cAx6vSCykzTBMoJxpfnzoJvUm67z+V8yhfv
nBCCSYM6TUI6rOHYovGqE3J21ri/TC6RBs4Ak1G4Sjyk/o6sCAKALYBEKUovVCYcoDVEemdrW9FU
CA4WNt3R6X6n/dLhz2HNHGxnXwPUBWnWvVnrXeKvWPSBu8IOwkIUWnVsRudPUfox7T3LVu/0P4vr
cwGBtxRqqkOg/QhPVxm0BjKoskx4EOCzbSP5wYBShDaMXVRUmr/JneFO05cBSha2zxsTc1fLh+xG
0y2kBok0MXZscqFBU3loGFkeJYuT8mfUjgPg/6bTmHndvoQaLOwP17Gf5TABWCHxWDL280SprdLm
PlQLlaYWvsxLB2WA927dFr08xC7RfUX+0WXNciLqfu/QP7BZs/6+7sYDMHc0t9Mv28Si7a3qBUdV
Hq3mRH2yACoiD70KhDd/tPw+SBMWCbS1ekEj008G+qdVWLyZ62te1jIcvJGsfhPcT3bgfPbqHfJZ
fDKbpEdtGY72cGySt9Uok6jN8JGa1uTsIKqutbU8J6ojXMa/c3JqrSfApq1nv8tMGPtSKxDMOc7G
W+w2tIR4QQA5ntaxT5j8xx8zGTEqNgeSmvkzuLbatdgjxtSCgE7JdFTrTIOIrGC2hHpjn0qtHqCo
9Y+t8PagHlAdS/3RO2LatY15dfQL8MLrYl9NKI8tL67Vx9Zuliv+7p5F3QNssosbJVOrKJk5ffsk
O/f0OJpt/1Z60wXgW0V+hqaw9aZyp+vmOWnHZp97IFAiSQ+tWaQhRP67MaFXsJ3sU2AkPVAz9Yuc
tq2OZZ1y1VOfaD+0T52dsT7pqzgxiB9dDa6Qa+s3ofz6uPdbcacWETbFTNVhpqV8jTYnkWK31Nfk
c1Ci3y23RGDlumed52ieMzpCYgvdhzc/ooJ7m9ijN2TB7G/pWWHeFMVhhj3zEu/bF1rJcmLMZz8f
HvXMtoIYGBw5GUqXsV83aR2jpcP5tJj0VFhUV/g2NUi95T/0OA8e4nba5E0SbzqSsjdZsuzbBCur
p/L2dtc8DF0xhRUajijntgoaYW4NG42mlrs7d0YayFn6irxJbTvCQcss2/1DaV7Vy29z8B6Xrr+P
K+8RJ4N8F8288gr76T6hIWZwC8JCk0EdXL61ucvuauF0oVMj0nIbTYvkRZ+sX60/ATxoaQc0az1p
3k2E1jn1dlqKS7v2w67tXbkr60MyLLyDbfNxI0PHhubkCeIJ6vm+t4vvmIeicCv5PXfh6hm7rMXx
Pi1xmEPqcVn3E9meP2ywbdQttATzBX2UMOabrkG3ZHb+l+bjoanSmYU7Pqm68veIjxDEae8yXNk6
76TLO2Qr4vk9sl5YH+oRAqZxOmPLnH0ZXqwOZEJrmnannCK5yxw82JMiFiQrf5ApFQjZnSOuuntt
xhLqZTbtLOuMDyQFTdMoy87B0wNpzNeewK86N0m81RTetg4aqLcVBUxXsdTvruzQFgs/vvImkg1a
O9EwDO+giNea22nvZ880mYjIS5j5y5VjqaNRZwLhw0xzxJidiPzNcJYDh2cRwDcTl2aJaVt+I2Bk
PIrdBhbd3CXeQZs982zbQ0Sezo2MLl04MchjvXxKV0gj4vrNWy+SOvSe/bvuSMsu6EMO1coFKvJM
BrWXWNyOB3d22R7Qi24mRSyQkFQylg5Nwy5DQtInOyPBp9Hl9anu0nPTDXuPxItQ0A67GT0cShxK
ATFF1dYk9g2WeiGmibQLPXK8BfwjLtl+6tdq8E6CTz6o7WLYoB/57Pvl+fYq9bS+MYb9qn1qIXyt
Jt8W/ALZZ+jy+7OPAlo0Q/elChS3g+l+pfqH8uuDn44ispb8w8XqtROkddlee7BioqNck1CyKpzL
/Je2OtmurnIR0v21bRJnDHM/dJGiHBR8tu4jkNKg6U9kdUZWZ0UdYwjx7waokvGHPPYNp+LNtmX8
Msj/HVaqM12GOcdr/a1V9Wexlmj52gyBasxpIrBCZOLeNiHGx8xCtLKWX7qu9pqFJMZt3Tt8zzgl
OmR3eQ9MNjRXu/M/7Lx57JC27s0OTHKduKswsZ5t0Rb3g/1jUnUYusXEKe3Ksz97A9dPi0sJL5xW
TqBH0v9MRg8Fg8N3qz9ZaIkDXUE6y+oubbWM8NHlDymPQJJjbZyzyXiJ4QDwElE8q9R9Hffi5A79
a0dzWwPrWuYx5870nLbTCD2Xf+XAOJFnO5zwXjdslK4/iF48UQt8sURJGK6zuBunFa9J5oUp7clj
Lg6EkDYZmJk03KBs/1jzeEq12A+B8+7KpnhZcjWBhWtAABrBHLF0t/U2JVYObD57zJEpGi4USQdX
GAx+cdDb9kjRhGQkA59aBu3gZxZAbnxOfDI6/bD383Oc9M9qQc3dU5Aydoo6QmXvdT6WarRjrHeP
KG7eM+/It2iA0zaXOfMfuO3eY1LVyIVigqlTM0TA0gdiNb+apfgRTX/p2wE+ElvnnJKxgGlC3yyT
fuljte/1bDvod/nUXXw/EdtlNn+b5RxaA+MXl8F57eJzLsTJRPceQGy+aVX9iBPi07Zjc6dJz4ei
bh8wDRPeX/9x5rc2pm1t9Yt+29TzroDzCrq2jYpigO7S+TsXYJhbiJMZTJa4Xtqu4J0q71Uv5h+8
O93RiPEbI50Bu+ac1w3ac3QYOdG0v/xEeqfJd07Sg/Wec4WWezt55VfaQ1OYtvpZx+VXWX8jsUSD
WVrFHdDiDtGhHgxESeyHsf903YrIoxEZyigaxA4dMEwjf8fdcSBMPO7d735cjtk0fy5dm22tovuY
vVOs9H0v7S+zs9EEZDnv9WCBvjpERhoTQjUBFExqL25I/wl5eBbRM9lu6tSOSm16rLsF0qJefuVJ
xslkIYye402GEoSvVvtoc/3OVQ+e3iwhSxWOglTsUg9KrqJWvNMJ443NHAqelWZTzYxR5oCqWijm
ptr6SPSGD1zA0HiVi9qtaiNPHy6mvj60NNviqQDWryt1tXvphsy/z2NDFptANrIV/fIwzqUd1WZ1
cmtj73RHlUw7be1YafJ0BbdCeZYwGC95CpK+Xq1OvyaDRHI31G1IIxPMfM6AUV6IEYDrNpP7eJ6e
MzP+mGz/2HsA2VbsvS0m6iCCUGq+W/0brT8XWx6VQ7yG0gSQBnOkbrLnaLS4fMLy1auSn7geGIQ8
7uqx9A+1m3+6aFpXa/yj68WujbU2+uh8rtM5d3hy9QuvM5q53H5J8Eqjw70BQuO4BVi7G3zqHlTd
//gy+8yNDrnUPfS1hRQInQqi6TuQ/auINRXkLkaPJ2NM3klSTA421bBbkxq9hZVuYFnG9/md56V4
IGjd2JEOse1Xl6+rAJNKkhkFnc3pofm/K8pdw95wq0iQvdisdYSG7r6WPv3dPlIPiN0LeuCV4TPK
BERZWpTrxZvlBACscw4M2tnhhN8tLsAjXDx9cA5la/gmprBZtOK5Gtaz21YDXFFzll3zvcRufRGG
XJ5raKeOrJtIzxOffH79sMqxeoAGRJzSnRyEydzX4wL/AipBPNJrlcJr6ONvxUPHA4vOhgP2TAjC
fFhEuhyw+UAtLviYOy4y9k7in7DstF2c3auw0YfxwW5jejvBJXbjxdbKe5UsJ03zxMFBRbpBJuME
eUsfFX6Iy8IR0sv+ayo7Cazu0cQ3v2iFdlw1Oz8i/1iW5lA31XM3m/tOS761vGjQDPqHhOkEAw56
22R4sur81+Svy24aK8i6GVjCdAeIg3JX8PNvXDsBy+yLs47TkOIF3wgapvPAwScEEOjmD5XlYEAc
7Z1s2ii33Lek9PRgk/pwjtNXZiW/0pkhxdZxUVmV2MXKeWxSc4gcUHkxoJLCY1jRHOi8ldVkhQrs
aovKBR+UqCj8GFbavxIuoiUrW3CQNONhNZ48a48w/JeOQ3U36b23zd325gjbx4lz6gHayQzDhQqj
dCzT5jroOLag12Le/y4YsvJ3UXhltFiuhsj5YtQnL60QEnkvlXkLeGwEYCxCnwpGpljsn94QikdT
+2koyEWohooEb9VZAqOzQfuHee3vDWHcqnjd6FY33efqebqJLixSIjAU+GGatdsKSw0vsvBPuQIw
Z2auhk0iu/yMmdPclPXyBlf4yYT1Az7vHNlYNwtC6LCrIR4IGQonFHOh2dfXFnNXFE95INt53s0I
aQNXX9zztNT1wQJ4ksiVtqz1P6258vsv04s+TKDgSxV1Pn7di55wYFqJ/dS2eM3rRNtkFgR9M08n
3VTdWdb+EVhrpyrnsPbKolb2bnQ7AyWBw7iY80KTNNWiMu5ImBrYFNpuZ03ITYxksTcaRdxat7SH
WO1iHWRotFBjOUNjorhVLRyp/FLYzScDrogsoV+mTE4IsfEFpQDUtZX8q6H3/0PK/yeHqQ2i+z/+
E7j9Lw7T65esv/5mMb39//8JKGtkO/1F4zZ7J6cdAUm3Arp/mUxJ/MSAKlB8Cvef//B/YcqG9ZdA
hQ7hbZBSBeZMeMK/TKaaIf4iap1yFXHL7SDu9N8ClW3xd8M3ERK2MPG5EuBrED6D1/XvmLKLR2zU
9dV4ntIUbLCzNmqyL6YP7bs644fhg9pQjC60e5VTwRzL8lHUNW5w947X9oLeivK9n2Zcr1SCTkhu
rZ9Og+NTnwUiyaZEF7Z2Owfx0uAUL53ilxXtbz6xM4GBrH7JtnSaO5w205hg/REd8AB/sSgN83Uq
nDAD7lMUNISahxlgkz4V+7os9zr2GOw7KKarkF9xzGg044p3p4G1lZMPgnTVtfvUFJfFHU8afjyx
wRZ6B6L60HjOob7lJZuatWOyjYYRkR02UD4oZP3ArdTD3VIcDAPc3O+Cye6aMFmy71IV97N6V7UR
OsRkroV17F1qbjJAXFom5kaL1sG8FgvNCeZ7bfCTkPoeTJy+aK1+qs5bkFaaKBeKx8Tmn2iu9wyy
dyVC4KmeWcT5VJCKHuJ6PqBAhv4U69ETam8vwNdp/UqDzA8y8W917aUEMDWuUjjPlS33q6G/ORlM
q+cQ3JeZpG59yME4TSP/Hulof6oFVdnsa+9exQdXi4sGb7Do1UVr9B+9LB5LItUHUvP7Sv8xCzaW
/EhWz2PqGsc8b141z7z0IiaT7mw21ZO+V7LE8KcfJxKqTEvbN5V/iR9ox7sbZ3ObLvJVTea2MuK9
38i92/FVtdmHQcu4422KeqAWpnniGcCZi9Wul1XJJ12SXO0DwCuvDZZKC8wYK0oOWYc4rTtXZEqM
WOXazAiX1Li4GeHTdrLRm/RUyfh+Wc0fsKdTgkKI52vNHxc5PSftPpX+vd7MwG/+l+Msf6zKe169
9a0azeM0o/njjv9mlm8sLRyHNXSIOG6q/rcOZFuVokIWnbGYjRtdgEz3UBt9ESkULJpvvJsy1oMa
vvL2H6VavpjG+6OZK9f2RKl7bh+IN3jke+hV+060Mg8vDrY1ESVJ9pDn5L2cMHo93h4FfTrNHqIX
mhk7rn5ohh7lCyLKLeHEQE+ZTtJJnj8PTfa21PEpJ3Y8LBww/LTototdvKvC/ePF6UeDt4NaANr/
5p1F6CP4zPJTxvVr0rZcXHzZdn91hnSb+eKP3uuMffuyVj83vUCzVq8p8JBoRzDVO0kZV4xMo5Xi
g1EfkMenzg19Sl4TIUOdN92eP6pH3ja6Ubq0O/j8qMQ8HTu3EorvRLeOGJYjR4ujSU0/yWKdOFx+
Ox7a9Mo1cFSKCdoC9K5laEHXsKnRq64ye2xE96Q3xmmYGG558PAgtsfWEnelyvczCLDXsUtVO69L
t6ZBepSWPU7ejdKQmKB7WOtyH6/vRW1vC2kf7KTcI8s4a8X6Uw2w3aB+J6nA+kY1fYK8njLLuu+M
+XOms4vklwwevTnr1ME3mvooyxrxowzZpt9kRueTiJ/h2hHhsHcGJgOv3uFJq1PsAD6giJV+TCkk
nTXuS95BffH+sI19ixZhgSrfW5fxwe0r+uDcD5niTK1vwOV/MHdey41rW5b9InTAbZhX0XuRlH9B
SMoUvAf2BvD1Nci8XafOrerT0W/9kIwEKQORwDZrzTmmw+BZIJLF18VIHIzBSZu4DaT0TmzfzjHV
HESgr72p1gaqdd2NVt4wfMRd9D7xViW6tsaoiNw7wymfynDnKnM/YDMad3npbkSsf/QqWBNA8Lvp
+TUUj5aYjlB79A9UhbbjQ+JX2Plk+NgY6XpU7kbayTk0UwqP9UtnaD/obBcZwKwxsWvMpdZ3LurL
LdKyyJtl6uRsmTkprX/WG7Hxq46sU2sne31P30Siu1IUF8c4WurCWLqSKsjYBmzUbOcY58Y+aaPV
ECPNK/krhqJ8KbsAf9GmJlSAkigZnhZh1g95TJElMBdZNcya0NoHmrUdJG+vF5xyy2Mrkj9F2q+q
5efnZnZ2n1qHWysxgqd06ABtt8cUR2yUe5tI8zaEuFGi1ee9Z+xu30pUYp/fbH3H291SB8NzjwrJ
8MYPOJbLckreYeIdzSZY64nYYnY7xeZz5fUfk89NDcdj4YBPUco5kEtzLGSydie6LIbAvGufJyN/
8c3momoGyNHGCe6dQP4cvN6gskMNo5x0mgTm1SJJuHVRl7XwDQfmgRAPZOUf8m4X+/qyCoKrxxCh
xRSHzOlaa2zXHG7SxCu3et8dKnzHnfdkj+Y2oJVDRsvxrWI8aVOSweLpY4ys/dRrpwEuCdkm5yTT
TqTUwTs1z+oHInpZ5T/uLfnb1Z7Czt0kXr/Sa3eT5c1KG7k+EMQWONAYysuwBeBq7QKrvkij3fO7
BbN9qzertuWzVCNFaSLIZ/e/2CxesPN0bXaiMns0e2tfj9ahb+19oUiMH72TTx5HQpDTf1mk/Qu3
8Te8xt/ZLP9a93jC9In50G+JiX9f9+BBqZKuyIynVk+2euM+h7W7LhBrWg61DNJ/YOLteW+2+4Fl
TUGcmdNijamctccHMNBA/OcTui0Fq7/AQn9OiPgfWB/s0dhz/tsJwR9zeIcj40nK9oQ7eIuRfSEJ
CJW980vzrUMRhTNnRGtOlKvnftbfw01UnGSPOL6w1jNK4RlJh+ZUcNsow3suS7mwZEBn8BKa9jpK
y8d/PmdQef/tpD0DkAKtfYuYWRA3f38Xg1oNphM5w1PoZae6yl5N6oBNtqfS+t4FiP0HDLEiCtOZ
65gryXlZxqUfp99tzThgFqeA70tLe0VnjiZYtqiLftOWFgJ0WgeBsbKCdCXMYYHgYe5UZOcV9P5a
1p1WdO7DcRmzSQ/brTD8Rd29MqYCt0XNDQ7LEquJzkEEF62CLpiCUsJGS3nB+B1k5srIkPD5JhRy
OsMmOp2ATzU9ZdAXpCvWMaecRKxZMNInIJ68joHjOFGvrZx+eYPCxSF+9V7M0GuxZeM7tGRb1dEW
4Nqs7KhCVv2CrNO9oT1HNC/Knp2vFp59HZQCqwYCPE9Ruplq3F0my5gswnxFfUU3DyLR9qgdF9K1
toT4PXk3haCFvR8utDG0G326BbmSYMosZOflY0j0TlJNj3X9O2IJEfrdzpweZfHbUQJ1QgBigDXQ
QmN7moX6HqT7I/XTDYiWc66Sc1vXG7a2rvSvjRx2un5rtej1oksFb7/5qEX6LCEneOjUF6nQLqNx
+yniT3sI9sTHzCaaY6SGrk22Bx7pczfNBhuf19p5FO2X4XW/kpjqq1LyWGc5W99Fjc3VyaxF0oYz
w6LAb8tmz3nuzJqaUJudNbykIKHZBefvdZDOk9Q6CGIkpGNup4L6gAq3Gf4iQ5MPgd6dWMWX/ZNR
bDFYPLmRhtBxXFkU2QsfwI17+9y5oX3qIIx427QI3+xJ5A++/oS24iqj8HWQ4Vb53qXOBOaJdsMF
jKVqOHaxfSAz8Gl4pQlNlEjlPhmptjcs98kdx2+kneuipaRQVA9hCSxBp+YXBfa6rS6paVMXAepw
m2vKCoG6hTg/eCYp/THt3mLcFtmIs93vv/zpC97Wc+dzFTe8jTGwND9md8/K3hNEuXQPtTleM6eb
uZ7+PTYnZLHPZr/Juoo3xtiarKqMjPXuBm3wElH5MSV0Pgq8JwMDqJT5o2loSzfJH6Mmf0zsaulH
PhVhwd7qeUKPWIvkEGE7kXj3Gn8/GZT/3GF+W0BmGrI6fmUZpmc1IcTVvaOpI7iJ5cIJyVxkr6TZ
oH9LoZ2D3to6Oc0y+2PKJLLmbN1F6tjIfI5QapYmFtXRlB+qW4cKQiEl8nESBzz9rZNtXaonrT+u
xDStmAfWt6y7dhCzMMKjnDF5dGqF1PoFvfOSi2jhPDGTaWgPm5hevVo5oIzGAu6Lh8wfnElhVZ9t
2s65RLF8ZrMEYbBt7Tw1btEb7OMUHuJv2Eczx7jqPh4vb5OiZEHoPPi0BwtWTNn69s8gld2w8M2E
c5qDsEpZUo7lsJ6UtnV9SdILUp2edh0GYMp5s0lD5DJioxRzdD5Er30oSfimIZe3P8WQ6piM8Q6U
0DqwxmPYaOfbANBn2TwK3We7RLbRG0fnhnmZ+HW3vyW0/Kcusg6xgbAnOImqPRh6vqe29uv2M2X1
o/fhCszaE84vmmlUxEVOP6bbjS71/qKlhJjZ2RoNZ4lnricrtd+6SbYUdX3KWLxzrx/oWX2OrrdP
9KfQKE+Rfkr1eueaxby0c4q6VWKysFBfCo9nGRDY3SZfGLICBBbap4N0BmTc+hZ0Kshdd1X5Ka1d
4RVfNPwu0p81Tfo79+x1z/4ybYdjO8UX/N0Ht2TPmYxbCBMoiezt5DcnZkqcXmiPGe1SPfyRY8Mi
62oAI2nNbO2x/ooKewsdYZmU0WKKSUcR7PasfnnbE3pVNvftdH2/gsOcsKvhmPNRGBidZ/n0o0jC
TmLkni22T3Zo6UmgMhlvxVxhr2ULhX70nhq6/JJ8wpD7ONajbeHe8gqbUzokxYN1mib/hUC3vWYP
y9YvP0FzHgoz3SdGj0bWPkQu4o9Q86/JFFItbjfkvcx8ojmJglgRm7V0GmOmJ+SB995z7flXIbj3
in4psZ022ZuTONsxJ0wv1J7gbj+VQb5AVRCF2tUM45Wt+a/C6ncJA1o0rlxprdUw0C0ML/2Qryx7
WAdxsb8tXRtAgx7aDAhci94gFZpmvaXsgxGv8ljtAgdAUVMljx59m8FDumVgNsF6mQLvSt+I3DlU
VQgjvd0kcjrGjI5aYnzTsXsuDLGeLOPbbrQ9Ze4MChba2IQEXs9tUGF0J4o929Fo0Ml+ZSFqJzPJ
97bP3CqDjRs5W79m3TJONAhLrs7xECurWeGcfqgi7SwscKG9/8Svv4ReuwsGPnsmRNLr1xW1iTwK
l7HJaaVsNvhByYjvM8nX9WsXBLvU0ujPS+Ttw0px3Y2/8jhcyVjunIAVla0tnAlFPpdkXOVz2wkA
voSHJmePaspF2V79dERtjezbstcCJ7Z32/l1ABe0+NkPaWP3jjwUgb/DIB90E8o2/cOPgx2auN1k
arM2D/belL60kPwdtWhwBVdZyggEzzRAaJ0k56DC72ofgCz9RLb2Y9jeJ2LvN7vqtp3/g4tpjUx8
6IsA4kn2mmXWaqysheapXTK4nxhRvdS+miU+4Ym9G5IDrOvWR9jmJyiCC1/EqzCpQRuvz53fwzzq
qjdwcYAmMLtU2a7Iwtk45aA/8On3FY7/LotuCvOdDC128fUvv4iWtjQ2PZoqwVzhxi+9mb525khL
LZshB1s3LT/Yy1j8WKsoZ1a/2QYTN0emgziidbQnfTxFCAbSzn1wU3dhGtXOr7SfVBOfkfUqUu/L
BYaMO3mJVo2lpEc5xN2pkj8nKdtfoU2f//+yev0f167ww0iHQeju3nYI/yWDw8TqH7qYIZ6sLiQu
N9mWbL30UZ5wSaz/+Vfdif5/W9w7wqH3g2iXnbsh7H8DXFYtMqM2d1knM2whXX8wi+4sFT0NwtLs
YAQNkGxZC+6Uqnehjv6oblcGBbKwX+ujvfH65lS56vLPp3XPjv1vp4WF8oYaZAH/75ug3igkZjgx
PJnZdWCeiQc6vuIVMlbXndkfc418pPXSXDXNGxAfXm0hIYV9t+nKlR3va3XWYpZjLM7DdsL4i2wO
xRJAsxnmKctCl/V9P+X/py7E6v9AsPz/UI9uGv+oR7+W+WcW/719cPuOP+0DQfMAxbnJ1sgGTe3e
0pj/dA9s/X/h4XNM2Nvu/SWU4H8BKn0GVMt3QWOiFHf4cf/ZO0COznO6DkmeoFCdSIj/3df415b5
D1L0fyZUoje/3SJ/XT+eQfQ6UQiCmrQHp58Q7r/fQlbAC72N9zBzXLJsBLviLG+rDxm6N+Wi5lFF
6NqTAO+FqpgXOGtMJexIjh3N07OPCvXPCwJCyCylkrNvbMe7uLJ57tGkfJBpdNPFaCjLA9qzrmKe
DMTSjHPt3TFqMNypKtaIEYP3Jp9ltqHeRaiZa7watHhvTxObtrEc+hMGFirULN2GM0Z8oVT83Ooa
5rEi+EZae6I2GL3GQ5kuZVOJWUY/A0xGGjyXWbGUarTfi9aA8UJqT1HXrDjyPr3o/TDs06Z8b5xu
YaRj8VHEmQHTOsK0OQboGzo3YqM5ahArmhZRxeicUgPcUWL59VJoVvtSaME1NYjEFnXyhKXQW2Q3
Oc6kUD1NLYbf1s/crSxSpIt9FK2ceMrfpaIz2mfmrX2eHqyCjVueWN+JgZia7l93DYe4WTfY1teJ
nQdXQ+Lpt73UREKIACIoq1etifMlag/ge0HSPkorpzscroLecb+85rsZa/Ub3xCTXmxFz64sEyBr
hYH2aYoOto/9SZoRvvxier1/bRj0gCMD9Ym8TM3iVlePaWI4ay20urW0qH83Y380MmGiLh7DrcVq
eSNV7XBeXbbIQV2s+iQY8VEbiKTiMNiipnzxAMPufLqs87QIzDNkrn4x2bl9goNE0mQV+we0KTZ6
myzfm+QTbgLnZvBv5ET8L4f3F8bMtleTDsSrsxPs1gRinurCxRMpKuusWLHNy0QTV6AE+NlUE72U
FntdNXjNm1CwJvJi4ehCvTaxrs/K2m0vTiUcaBFNcJCVZqynnIiKWKNS1Na2tjQFnoaukmpe8VY9
89kC7Uts8yNr3bOqSu8n0F65xamCOtJapobjfvej+6NGJ3yTSSnBrI3OZQRxveB3l1aUHZXrWKup
T0x4hQgVJsRxG63wnH3lKQ+1eu2fXA0Pt/JlA30gkDOzTLJXtssNIrmx/pR+cyFv1vmtNOoJGtF2
LBb2mRlnzP12uDWBAHy7Q/gLrlj63pMN99D1cf5MrG8x95tyPBtoeFgY5TW6/VBbWbm2aB0u53Lo
+mUsxu5c+3RQknYyX/DSlg+1SK0vv5k2rbiJn3137ZYC4YKTdo9ZEPofqEmQiule/JxmtT4vB7x0
MRuRVa1aczcRArXF7JysG4ueYyfsYjEaeXTUh/RZJHjXIMjW310eb7PUDF4j4BNLVkP1VkS3Ky7F
9y/rmq/Q7SVW2/Dda1pjIZDL86dpDl2GyttC2s1ZoNGJ7DF+LAolykuUMQpYFKdenKpuHtJMWJ+l
ZR2NysYVUHRvbXqLzO1UskAIJi6iZhMaCP8rS2r3VYWOO6uVlZ1NDRGTUQb6jlJRtUvboFz5dWk9
BviT8aar+lXrup8utKLfoJgepsSFNzYViN9Hy//MbYrAZV7rFB4m7hJx68dMqbu2vJrURJsFm90W
/qNz8+s1ona/2+rWVvTVp3Ktep6IejzQRbD33Ck2ADCj/gBuPM8n1/kWOc5Lxxqc8yhuCuUgKlfS
rKJnErA+9Frpe3oHsAfIQ6EJEYXnFuDSQcMFyi1gjh9Tc1Np+W14RtHgHvKa9eC/vWAUwv3zHYme
Tn++w6yQyytRbMuEM5dV8xUbWvJuuGG/CMPUW1vQHt6dckR8G4fscSJGAL21Zz2a7HetUVSQx2CE
0GJXT1Y1be7Pp2WLWKL0bHLO+WkDAQF++FkkfnHUvda+FlXozVntjEtDD+1rh3p6b4fW+/1FAjns
a1WOe0/GPrRevqD2kBEbHReKVnX4NyL/rbN0hHSDJ1gkRuVldDv+8TzIJn1p2LJGL8UhqXt7Akz6
qwhwSA7Cf/H1Wy4Sc9iriFBFI4OHhxk07NtSpsCqN8tTTBP5uSqJgLE92p4QRqER3b6jcr2aYFKE
JPdDZflrMejymjSD+WgP1ev96V5VAWYf21jcD/PkxvihnHno3dp+pW98+21d6pN4VXChZkVuEFSg
2R/w8l/brtMuPqTHnV1T17w/n2fVY4oJ/Mntca4EjbvArU5/t8Tr4uhF/igsdHS2remXxjWCmRno
1fMQ9aAEzGSZ+mGKQvCkM1z90nMnxLEfkS2YF2ITDS3Uk6GsnhHpffSD1b7X4XhhDzt0L33ptJeM
2mNiN/0Lmnb7OPrtuRzFTmBxw1E1GI+uHZNmr3xEnLpGOaMfwheqIMPcCzPj5OeAeGPGBr7YU3vb
oC5cg9e7jIQszlKrjN+TJH7BNUq/JB6mp05/hOmU/K7gN5ISIdPnwivVQtegAKnQs7bliCGWxZB2
9kxaF0IG+Web22x8hfyJ82pjDnH0qQkTTFvt4MwIhb6hF6XN+grHTRJi3U8DKV5wUxgPSSXcN+GW
7NSkHn5Sqn7rnLb6RnpJNMbYLsvCE7sY0SVCheFDSjkxiTDNh1YVHUShjPnk+O0HsnGqi7r2HSk+
UUvdUHqTtu1uU0DrNv4uyDsEdM2gbdjiwt9orWIdsnk/KIr5y9oe7NNoqXpRqiK/lCPNvSwJ3Scs
MvS8ZWe8ZveZg4/3o82YB+3KIxB9YqeEB+KhlPBgLC1iBOgAoYa4siYmVNNUBVoJO70AZlrDCPB+
Y7ffanXX/q4bsWuk7/4y++lg9lH7a8jUqaC+9T0SQ1OUANow2l8nP/e/Akd77n23+3I0+TbKPPiU
Sfw5GqP8lML4zsM8/EyS6ceglPRR+NyZRDXFH0VCEcKr1LSrxhi+8aDJeTzU3d73xHgKGvi7aToN
X5BBNsJpQNCKIlkZJis2pzewD1rFyRRRtZBpfTNH6mDy/K58JTiFlKuJ04hj/YhIDL2MbwPlCb0U
P1pjzYzbzFq15tXNe/EB41c9jDiTX+yi9mehWxHQMcb2InS67lg7SbTuLGPmBqyCyOFpt2OWBut0
KIJ9lN1Ut4g5T3qnJQs8d9plnLjambsogyTTVm+xY1pJ2/8emnMeqvhXn/YwY6q2uTDiVrM+rXE0
Kup8fBLyNZgKxZWfaFtwX/JV9/JtwKV4aRCSXhq7RmbJVzVpn+5o3nWz+2GvawOMF5Zl90OuD2rm
9VAf74cgjGGmRK+y6LUjvWq0iI23abVKXpWDv5ILKFwVjmzehqh5d8VoPoaFGC+WCfTz9jR9o3xd
VbG+sFmXvPlGRNRDlo60LOHT16yr6qamOzNm+ntKFmjIKP8LysmbwbL8RXeoTVPtxuT0n1/KYqdG
XRDqm6jCgDMN0a9OQ4Qs21hjkHLqdQl4dF2LPrs2LYyg+5d4tbfUR2t6pyPOSBfqCFvrZDgMIyEc
We4GH1YkYJvx08IhmrCcyuiCXTNYh6TtrGTepk8qq3aM/AukEf5LEvvJppYWTpHE8F+MsesXvpv2
zLTMj0GSFR96dGD+zt6nfBzXwFzS5f1pyk3M8P74EoZNug0KCjh/np9YOKMZfzKC2gU1C/X2/rwz
BJ/WYLhn+kHmQWvLdDYh3PhwwwTlSeCap6nMTfojFL7bwVqOleZcQse01kk9NvOCAeuFn8ba0YQi
itesgpOBKS037H5lOglgdzZe8JOrduOjRm11Nz/ErBUWcUfNEwZG8xRLj3UvCHIaQ1n7VBdJeHb8
dGkFxrgN8rR58Ke4fhx1j0VbAxP4dhSUZrlLpbMntqfY+9LUN02prwia6Y+N6vtj69k9cFBvplrE
F/fnESRgz5PtYwWhbWkr8EoWH/3l/lDCI5YQ6WhuTETPNGri7TOTVVCz0i2GJqVDriVXK69gW9bB
4/2ISk2zdGr7pp42o2WYYfLFpjesMf5mC6OO/NdeZhlGYkvbBcyDr4hLH3TK1nSt1VXT43E9UQqc
iV7z3s3aNx+MyhiOQZMPZ+inX8hLvXc8qc3cEmXAktSQ635glRuX6VxXWfKeh7CHIqr4LCKRE+AJ
fctiQK8kumePaOZpKd2+LFE94wCC31VYdmu77rWLNsDmk1rg/PJqwKdd9d3zgdEFTvXHpuvLDdoL
vKL0PdiO9vY60OXufj5u0ouFyjJ33SLueYcRfH9a9na79uo4w62TeO+Zb64JDy2e6xahXNuAqXQN
EiXUbYdm6DHkBxMAFpje8cVM3WlJ1StbJqIqV1PmmfyFo9jK1I0h8WP0nukCempiS8izjnUsh6j8
6OjO5XHsX31iZXegM4JZSod85oO5goPohf46GKAF+XatDp6d4XzzGrnQsLicOP1i14j+CH/dObmd
Z+3LjiAXm20INCZnN9SGvyOmgqm/kOXVSRgeuyBvECbwjtSO/1UVOTRaTSAlKRz72vtevHD8qDkB
dZ1WKnGwWmqAQ0DUvQt7gabffnPC4EYoRyLYOh0SXj2zj05nrIPWbKD09xeCOLyfUgQXh/XLRlVW
ulCAoI6xQS3WjmsueI4835ObzsGZ7Ccm+zubvboVNuObVmubkr701Yg/GVKjA15GB+JKKN6libMp
DhW+Q7vGuyCUS8OL5Xif+GpJWdc7Sau74tWo5jno/OV9kDUH42MwKvVostKvzAlCDdWhHz92G2DC
6afUJm8buq1a91xigFXDjYXz5RvqJaGLWr9nbJabaIwyUDrqOdLwEBahUUHzlOj/9UVkjsnWDlTE
US8RHKVyO1XCYOgvs2Vp2+MbfkUIRsYqjT2TtrH2cf9Px2TuFeAFKzad1H5ioIjB+KWZWF3qOlTH
YmCj7hbuVxkxBdks6rcAuIddaGTNikj55LEsNDWvIZKNOiE+aBCmE/YMhz6xI+dg9syh8LZ6pJKd
Dv0nKSz/kKR+9khPDuLBrSA1hiGkNn7RYaj0hc4qDDuEzrQfmtWmJEsCZ4K3xO/RLp1Uja+GF1gP
VQIf9H6oyPgoynh8bl16clVQftyf7msxrT32x/PU6V7sDGqv4Tnk/oQ9jWtnvGlYSZd0BS1n2iGZ
NmM1Ts8luTnSbLkfIin3Gcv0/f3wr4f6/mo+fE1hHq80t6GuL8dNAAH/nI6Ou2fTfzCcXj97t6dC
yvfbIMHfFXsiOdZWznVisk9DD0W796MqG3t/P7BUK5faGGD89wvnjCeRSv/5/v9wTOu1zFjswZaO
ziaguDNJzdnMaWom2QZxYOsSsWZJ4a4qQTsh19oz/eb2KtPC2vs6H6hiP/BRKdbqVavyVULH4QFV
iXgUKkoZLwPU7rV4NG9PlarJHtoM5UeaYwXxcw/hYgd5Gib6tP/zHHP23FLgDvsm7Q46F/+u6vSH
pu/cHVUal9Zv7Z6xgmbcuk2/0Fr2FbPRNMNdMwavgY3wy4QitIaMJ+au11sv0Otq1BJudhxzT0Lp
gnEGjWuJ7g1onhdfozI7wGqxsU+gUrS09pJjgptZk1+t7od+rFXMv3BspT8BTEha9RavXBjurtKL
bS/9D1+N8cEuqg+9eS/ira4mpCgByiJwOYSqWoTp+F70XE4ugQ0aOa8wdec65uKtr9ctNUEDFKyt
vWUZrFm3NZ1fvcLe75sz4UXxMUWbfZJxUJw03YHyMKnPqtEOHt74IRyhVFiAhIOwVHsiMYbFYPVr
WEhYdYeeVI5JMw5yqJ/RqewLzxuxQ1jOIUxvtf4o2YR5UoFmbBLCqUW4l712aKogJzOHo78ekFMW
izDjtOhsFTtArjw04Mo9s4GdZTBdmqLxT93UqqMPX7yxTP8UD9ET2x7nMNquv2o08tANrrRnVU36
lo2C9yCEpy9LQngfhFGx2ro9qCms8FtY40PcIfqR5FJdnEk2LMX7YJUXfXdJ6/ojztGDlNVIqql2
S45xCHFcqCRpZxGFrrlO92U1IMZ/QoUdrSkALGwTLuj9NKvb2YmCtt99VgJoTECGUTnzxK2dd71D
O2LH5aUWbnQUZejh4eL5kKXbrDeYArJBOxtT1hyDtgiALJjml2Htgaay14u0n0wgXqebbG/LAOW1
3yGHbRPDW49BdMThk5PIVHdPZA2omZ8ZaiaalslROdHSASd20nlncsAFB2OoU1pJkTsnJCfBezIa
c9z6eIJiBrUc5O+2cOjEZrcH1C/pQyRwc4tETcuMAsSybvzptWTGwxU2tAfr1r/xuO+WU99OB2yo
/cJjozm7H94fkgBF1+iW6dq4fbHe1dNW9fH06gUlcR5Otw7BauEMtDntoRs3rZ53zxIs3Xy08249
uKKFQhKFeM60TZvBXtEiGGwPoehcmuqxM1esD5ZT6CI4byNSoOwBMbVWrAvDeqfnEBzvDxO9MQJN
zK+WBfQtfKp4HgbdWmquZGfKu7arB1L3DB3TLpkI391A0bOW0Y/lcovldXqNzMZ6EJH3biEFPw7D
lL/0ebqjiFKf70e1hIlcyfBpUo5zSMr+ZHny0JQltcDS/j0qfn6cdmLVylw/jq6GrYcSqFPjNp0C
9NGeEfoOgT7YryMdCSxbmxHaiNF+a/mi7FFBqtvNKbwelYIArw4Fs3VXUO5ZZ8AK/5Slr2F1dLpX
8xvVZ/paA6c99lnwEwZTvStN/6cWtbHVU0x4JAtNxhZB0oBm/LH37fIR/VQVGwgzh/ylQVHK5d3a
u7hfRbWn8XEbbDEKY8TwXMwcV+uPTtMlq5axcNnk2U/jqPErKaZvv3bUtQn8b3/A3o2fW76YAxZ5
3Uuj/f1Q2uZLQrdjYZfcLRtL5uK1SM0HVlnq4Lg61Ew+yQPZLoir4vBXGZj8odIGOuiY479e8LGa
7AjHWNyfMqM6n0FQFDgqNY3tTgOKMnfzpRwn7YzJyscnWusPeq874M4cMsL0qsUs0TXPRSiHRycr
d5j0m2dyiUM0HjocxQrREp97uraDrD3dH0AWtKcGpv6fF4I4r5flUEFHgVTAEikzHjRQrY+h6gGi
w4mfl2Ef76MpjfdER9irJMdq6wZt8jrF6kdUDv1/yrlhk5d7vRaoIWFx/Hm4P1cVj8ZYQX0rKSfc
dt7enUL3njuptQpbNS6mLK5N0Ck/U9VTekLdAwEBxOVodIRRuFFyCjUxEdXmqhcrxWiTGaz7IeKR
I0RnSpvBZu0Z79N+DyzpRovCk9Hl6XPSGhpGxdzZ2wJA2RTSatKV9tN0jbHrit82bAR6KR5xRBX7
x9irgiUSJX9nupa/a8jNIbZGvt6fylSzqqlozcbSyBe95YLCHSVdr9Dr6ITpIauLGJeq5xK3MI29
3Jh+aD3fDwfvKZSxCV2yiK+10b8pU48/aa9VMxO5/MGUCFNUAOEu0XfBNFyboQxWDeFJ+/sDlvoc
oOmQvoKKyHa2orCmzMTfwjHyLlJ49d4Y9bepckjtMtwBfh+3yMKJW6AxYftRBvirpQ5Ly1HrrMsE
QNyPOjL6i5cK+zoN4sRWeG1Zlf8pqEOkvRe8aIHmrly/GVd+53qga+EnsnOcjvcHJzK8/dS4D62C
pjgVwbirR/pebtQ7aGyQUk0Sl1MO8XUnib54CuLanbsBaXWKwWw3mkwwUX2sEhQahq6LtcRtEVb+
cy6S/qp57GAsvXxBea4eaW+cEouqNebudxxc3sHKwS3JqStePDATO8tK3QcaucWLI6hHOybbatvs
kkWOKmCeqSChYaD30w6/La54QjhwribLBqb4zIS9jvexX7vMRef7EZf9pXEI+wk6y503ZsbI6ar/
IO88tltXtiz7RXgDLmC6JEEvUZSXOhgyR/AuELBfXxO6L/PeeiOrke3q8JA8lCOBwI6915proJoY
uwbhEDpTE5nNvu8JQXJGv7yhvQMb3Eu7LWqt2GmiU+bV8rklHthvu/rF6V9q0Tc3uZHKm8ISzU1D
ysVNS1wc93+flamxA3yaIsGyo5uijTyoEaQW+QxH2Zpn68HL+EszGa2T1Bz3lnCMve/6Kpj10H6t
fYS2rbBpkyo7Y3AZ0ibO4HXPvEPbGj1v76n5Iw7HOLB9Xa11oHyrOpyjm0Yrz52vTfsqUlsaI8mp
IMq1nrLy0Ja2hGlToeKcbCwdoDmN2YseK0kgbDGcZCGTS+QYySUU3EgLdYylOSc76jZKi+lPC1e/
9CqEBuHZq6h3O2hqBv56JizO2m3Ba2WFU8GNbKHX6n6xnfxkPJZtjJI2/+t25grUtPO4cj08AI2s
hy3Uou4ht2pUvVmlf3HigT3w8x+tmViYJzdwE1p1QFXcVcznfhSk6z72rmZsmmrodqVLpl+kLrRl
nUuY5RSJuruTRfEqYggc5cxkAlR6caYxXT3WMVLufP6syQnDZTWuhnBmXGPg2VB6uPX8tr8Hb7KU
3troxKe8oTRsWvj/cY6//2DUc3lqpQfBUY2fBbPIPX3CxYEkkvaI3PNOOU1x6f/7xtil7FfPtm7O
Zxmpf97Uy8M2nM6N0s2dLQbvOBJ0e5xtwP86pY1H6tlejlI80DIwgf73VBu1Zj+k5DLu8TygYbam
j9Yy5B+B3UgloCJQxHnbth7kl7UYxgvq5OckRK5E/wz0mGndZJ0Z4p4Dgh2NZn8oHD+59WPEH7nG
ZU/F2cdYLxnNhj4FLS3zw5SrR1YA692kFbCGTdoghzeHe8So750KzXdPcC6mmZFgynfn6yT1Hwo8
um1D+wSk/Ttz++ndTfDsFHGr3iLmAYARsCbSFzRB71j5C2tbtI41+M8o8SWGNm9xZEHIq6Piw+7T
8Ntw4l3XVu27lgvgPpEybk1LJ9xP18ftzCbkcUj4832RJp+NhTfCj4DXTPJlEiFpFr7pYPKrqne6
xiqfqg8Ru16gt3HMxDp5cOy4eICFmu6bmawy3zTyhz6dmcrVSdDPwDFzUE+r0XXBxSvvxZeacRKV
BYplTnSgV267/m0PZgT50b/ESh6gG/BQsyfTHduh7iTcZDpLEKM3CMloiFcMM9qSwtOQ8bp2Rf+c
0lsjbDAPAfYazm7SzMAoMGpN5Wjfd3ZoHCrdlVuErd2r6bOvi9v6hE0clFtli7PuZOLcoFiE+eZO
T04ybORkaq/TnI77mpZlwDhJe21nCZG0FXcAoTQSPZz336ep9q3A4XPe2yqL3vgzgrRJdKQtiTjn
SwyJWr5ZguZ5PfbMfKTqw2cbsMnvlzN3KQ4xkP3g92fSAWH42OjuxcetcA2x7OnFvs2Jofco/HZo
yZJNObSo9jyfOGMkMi3ymZn5LPQcq72Z2Xwd/Sz/oVXAcmHqxVsx6suG+AMMdHexM+Ip2Iao0yCB
n6WJ7QVhLQ61t0AZrTVw3wkjj4sVVqEmMQRtqJHW8iEhf2oX2WVKOJYSGw7uaCf9JTyoTo7JFHtH
QvlgDQpAGGZkaw9x+zUsMnk65d4GwHb+pllA66xsANVPh2xVGqTjMNYuDkuLJxnDeYfY0lu65dW3
2ZdcQGcNCllJdOaowmsZW1DMCqxVYetsRue2lEC2hG3lHODRfmxLawd6Fn5DeBln80xmDfmDOWyq
UNbqEikIeo2dvGN0AsmhN7swMc37rqvrPX5JjamA3W2R9M6b2Zol5oSU4VxlIoiDQuUx0bn/vUkH
9O1cisODdIm3n3qrvlWKg59E2OZkNAARUoPDLZ2tb7bJzD7LZj+EoMZJ/vuGAK29aDHpXTTWUUa7
Y7bVDsR6Rrd52g27NgTPPnwm6VwcB1YvLaFx0HpXNn2ExAJj5A0aUxh+RrFDL/ISuoa470joug9n
rWUmN6f7lA/0fh4N2LsGMBcK2jP2nJ/fp73l9Sb+gjx7MAaCM+Kx3wk6RgHFFQ7GofxjKfKq6Jzt
08h4GgwRZAVIOkhe38LsrlGDdTOtfSImB3vZ5vcmgAeS6JBVpXhciunUuvBL0VYZz7MpUjaI/KrO
3N5UBTxHvYw/SsHvNnpEJwLF82GXm2JVcI0NrKS0b8Ry83uP1akNxrzN2RYU3npsoaFGs65u42zS
lxRAUNyQHVPX13djp/0USF4Ap6YfOENRahnmNsFyuRmMON609UIkqXjvkB3v7KjG7+fjwIy6EPhV
OW5sDpANfbDb2USoGYN2byzb2OQSD2TdjdlD2N8NKkyRo4N00QvzLqZ3/AI127GxcCWyni+OV39H
nQ2cxoyOxdQPB7Y9gGw87YFrxjnqZ3fHkNDcU5fQ0qk660HcoRpd19BPSNukR9bWVn+k0J9WvZn0
OzuTH7PAemKn7bbD5DlMTNBEOd+FwL+pH13vgTQTIlcKn22hHz9RpjZrWSbVc9vhBQ+xT9628QgB
m4Chzl1ngxs/hp6Gu92a47PXAbOLardct+wxn2VtiFU3WcmrHMGKCpy0B1ugjmNLwSWwmVeaqZxz
XIC213qkUSQorLS7MnbYzZbZ0tDFCBth2aRjIl8Z/3yUBK/V7JJuEyR1qzbpqrvGqNAU3wyhe4s2
bTpqqnZjLNj6xkABy07CO0RZ3l+T5SZHnuaCUdxNHmWorBxUzaqSN6U1viReG+6ava955XF0jUdd
y7xrAaB6M0TGtO09H0+KHd5oBFndhcwwdqFjMh0CeWDMg3e16YFda2fKAo6Pd2YkzSqC/3Ydoji9
sgNjHzFgKSoGPo95wJMVssd1O9ve8gr9bHfOZaLZv3H8tKYOtp4yy2pPbV+X114jaw0CRL/5fagD
m7xraD0rilHRTmqzyBFYXNRs43KvAKiZD5Pd6NvGCWvCwTRcCDoOuD2zJYGBDOq9abveTQjqS8+X
VKcaIf9sJZLdSpdd+7QZdyQ8ZFD6iYGclD4QQYLZuhkyZlNkfo6mZt7O9vjdhH1+ZHQ0a3+lfgkh
r45lOGujwWETLskQdMnb61g1yWroWeAHcwIhCrsTqb3eXt1uYBTsgzNZsrCKqRv2Ee6RVSxFzS8y
axs6dHlQM80ox6G+6ISpXmtBPgBTBGfz+/D3tV3qItQ6pC75XHUxNFfN8h10X/O6ykEuxsbim7cw
AVdk5621TmIZZIQUsX28LWsvvLUJLEWnmF+dpmOG2DsXpkvjTTIPN2ldIGUpKtZD+TXWqXPIIXLc
uhKfHDiqa+xxgw/Chp6AyF/C1v99S0D3YsCzmw8dAD2SSHa8oZEh0Y+IrGC4gm6LT682gDWIOH1u
vW7CE4NLm2bKtEJZrjGb44a03/KsRnk7wH7HDdHsAWn9IaMt3pCkTFSVDxORda5aCx3yXHjrWbmx
HWObqGsy769xUSSXeIbR55Ey5Qvt0MfhH60iC9Cp0lOdZerc1Vgu7D5csQPxt4QYiGs56g3fKiGg
9g+Uqf7O8XxknCFvvgWQDe7RsghNPnyKJrkmLpODVuu8w0ysFFq6z16agjLhBuMnyTkpWyybygY9
xfiqh8tZ6hIjT2b01YVtugYvWe7sXjdRJR78wprPFWYZPSVSO5+m4Tio0gxaEX45mY0srzk6Ic38
ZDSda5Z6TJxNgD99lrjX3+caM9SAfLY72UONdWX72emNefw9V2chzIDSzd78PjSXU5cEADqSDmWx
7+xKPp/eT+76gR0KlGwfcxkrQdFzEvTsK+/FMBbbSDjbqKmZrD7kyCG1yq/e8xCHlas5H97oY9Hr
hi+zmG77KC3+YCDYq6QKfyzD3IRzh0MtJHjWJVgYU+OrF9Yw6IV5lbW+5CUY45ou/oR4MCvoEyIW
KQx5Nv0w+S6T9MGfRPfJYvjRl8J5NwbMN90kqjeuZ/1qFNJ+yQDIYXf36mcr1JoFke09phpwtcFS
w0My0jRPOYbuEzp6JMnP/l1VO3owT4N5GftMbtEKDLA5Fr1LEaubKC09XDN6w5AFTYCJKfqkxcgn
2JI1R79tJ2Z9oj2EPsbQUJ+HvUwb4smgVeyUKYwbmwjNrSMy51YgRt4iWdcuEL97Dn6vvDoD+kq7
9Id75eUVF9HMfZCCGCKcYeWTX1blukxaAwUxUmvT1rNXLeUKhv7QeIOnji6uUeVHP6AMJMX2M4zK
qy6b8Rv6xlHXvfIHlNLWURHGzISwP85pps2JtydLm/c9xkum+GRXRTitDFOvYoBreoD5tv/xqvxo
QZz47qv6Dpt+8pVl2ks5Gx0uNopUqXT3jQgLya8QI03R6A67duY+00vP6WXr6om/izpNZ7dvcw3c
uHVv3ks6qhsVe+3Vmq02UNOY34mOlJQ+TLRbMx3xZiJDuQHqMe00uXShba3daywmp1Ka1SFuSpOh
UIFcqsuJlpmq/DTyc/czdNBz0oQEzBdthf0ZPdqkCXnbxNjF0AOMlyVXIojLxr7LcPEEBPJG9zl/
7GYYZPNAxjrIR9MwHy2LfE9z1JLnoulCzDnx9GLZuD9Yb+O3blFPuSg/3+tm/tTzsPisVPrYWEi0
6ja/aW3AuQPzWLCwtJfdkMQq1yHxq5le/nrfATJQJ6AXRSjF8UBVDxyYnHNCUPSuYJLoqT9WZN3E
doJe3XQfE6dJPgfOq9TO+veJtEG+2eDj0aXpVUG1fLGhga8y18c8W5vd2qgJuCP7Nlzk9MWD2WeL
UzX1r6Y+ZEERdvpdWzgiwP2rLl1JQ6SDOgsCwap2razzG72pk32Vhsm5ydkqialLTi0XnwOj+vQo
EFcfaXkXhymJxAkcLrohgGBn2aTDrmEedCO12aLispKLz3IMDFKv7lA8N0FRO8OVmb65ITVD3PtD
mxEwn+XED5E8SRsSgkTISICGgfZsL3bKxrP6V9MD/teIPnqfOKwjz5g/0ih/SVgEvhxtBrXt+t92
Yx4gO+o/Oh73ENMH2jMi3iPsFCnzZXCty2EPpxL/2iKGM7jau8pFpcaVEbJY8sO24tQ5Q/stlX/1
sf58Vnb45qK9/pAaiXcAdYY3iGcKpGMb0e1BM9HLbngufJSNCmTCE+m+NpOemuIUrceGxae9Jw3D
38QwEa5cdsbAHpAiEJTA1SfPjn2sxac+VfGpI6zwr3tCEfJpKtda//3c7z2n9YoK9+B/vbpdvuQf
//P3yysNJuL671f+x49padJs4fte//qOf3/d7+t+H5INGqKT7lMK+yw+EdgXnTBa/PvG/e97BXEj
zloqBJM1F+XRqm7zjvZTPcUni9nyJdfBXESDvf19hL4Y52oCzOiUe/PZjOLuMiPJvc0ndjS+e8k7
eAfsHydOuMm9EGeAnLkeY23p5ES73yc94iQTwV641BdTXfgdU8VqqybVciLsamJOvGZVSr3gsloB
afUyi8symXeWrPeOFYGwyDX3aufRF/7NIjCVQHPCBi0u6yfdLZ0zDB4wdMtDRITObVeJx9+erp+n
7ZkjO7wtPPlSx573lNludNuOw7fsXdJ/jbk9KTAtBwXvdGPKRr54NdYRHR22MojGA42ovza9u8F4
JgEs6M6+HTivnBK4cjuBV7FkYx25dARmLKafgugwRuithUKuJmJxlTbDHJiYih0F+pOxw4Qu0Hgd
kWO3UJmUl+7cZpR4OPX5trkrUBJDNqJr0i6vr2TPtAbokQZ/QlE97g02Q2wc1alv0+8I0YLdIc+N
4RPiA8B5opGSuPYanyp4NLMgFDF8hrJIEFzlt5pl+7f2suybU1TuK8liQ61JpkHUqHXvJlqQmKQW
VL3B2LnOxLpysgPxU1w2ZYNVxA7GriABuJ/SwBxljQJTr49NDykjHlsE+uVtosXathOf8Axuydh6
iPJYZw30wxXIwLWOoxKKJonbhnEV9A/uE/ezpI4J6pYn6fcZ91GDlgi/58vslOWaSfsL+iu1Lh2S
PwAevtJxooM2lM2mHQnuAg9IyC0kGrcu5z3sqIVoAnowr6t11IOej5P2PBnuqxO2YqcmthymR2+J
2YksSW7q/cENGlTRxLPlIL9TUrHKrij32WKJneLi1M9NcTK8FyIdaygWCAFsU9AXmBogmLay2Iv3
M5road6nImNcTAu/EypBf8K0OIfT4XIFLTuAbPYg0L5lDXlQzfBej1lQ9k3/apDjmmVPbuIMf/IZ
aEXcDu/Z3Cq4jaZcx7h21qkGcDam37uiOR3M4/Bg1Q96a/gXPCTzdhBkJhRgyRzdjkBIED7ltAcn
6t7LeaCD3lqPef0TJva7q+Z5bbmzs4NQckR7GmQkvdZdV73YVk/mil7ZW6OZ7pHQGA8eVNUlVpLy
P3tTUnqBRvUhdYg6eJRJd3ajgvPRJ0hXiOqzy9ytVfi7QszFPSdIe9TsxaHxqM+h9TKW2WZAF4o/
Vn7aDjQODzbsbR2j6LF0hsgogOSnGfmgtpr2NR9cJB6q3AEj7vZDgoYxVAxL1Oy9R40xYNHS5o0q
rIJkE12/d2zrWDv+wU+F+qj0peRBSXwHEMo+eyVFQxdO7oFmixGMunbUa1t7siR8qQSi5nZokcdC
nB4peuiszAxOuvZSoJA6JHhsnqIkuv39v8TAb1DKpr6pCIS66xQNxkY+VpCq3qqcPVbj9uJK5pZ2
IlG82ZhToz4gSe0yS3/W7ZKCS+RfCNjm99yCRNxlBRMWEqFnrTvENsO0Okvsp8n5ilDxsw8T25RP
Bn8T1YdJs+aHo/8UG0b45aH9b6NcUeABrnLhuDfLBVfF9TPYUKAeFCctkG1ag0reuX5ymR2qE3/O
nkapZ58RkH6/9cR7NFLmC9KPCdHyxm0xGMURNQ0ZMMu9QaB697zEpUW/PP775j9e8x9f948v+f0W
f/+3IbNoh+DzRrlNxOY5IjknqatjstwMNnEuS3Pl349/71ldVB1/74HOmUwVYCEnn6WIqwKqegNx
wYpOzlQqypp8OvaaNx4zy9U30KWAjFZCgiFqpL5WvXI2kkTudX8vc4vQ05As80nUDaEzNKWmBzuf
qakdmGYrQInc9m3eHIEsfWWCHzxOVUzaCRepI+Fecl7/3i01ozr+3vvP/+mE+B9e/49n/7prTtpD
bRrNNnT78TjTwCB91z00On9S3dmss05fH3/vdUnM7/M/PPf3Syh7A7Z/zb5e3ptWxtNxnoj47nLE
E3rPtYLCaGpZuwgxPAJ0kPRhl8e6r8tjpKfyqOUZr0qnijooGj6Z9DXHAVk6JLff9+b3idIw2V5Z
xNxG4cEoI0U/0GqPXiriDTiIglM6O9hDKoN46HCt8M1/f9g8+fIYzyDw3FCJm9/Do26T8q9jraJm
O5JX3bEun/gENmWfWdsWnaxvc564Iv3rXfp9q4zlrVLXgUYeF6Rq7fpGdBirIM7G4hgRJgILWZtQ
Xrk51oVpWoe+oY5e61JyNOGKjBuf7FFtCNw2u45tiJEhp4JULdM2s2fu5iCD2pdWxC6oyYlEMIcg
cZmBJanuHyuXFMCRTmmsNwtdr8Spw83vPTWWbBqjaY8+ozvG0QBlW7MBJf7e/X1SRVO4b6qrW81L
pnb6jXUTU2nXf3ZCS8ACNS5FRJft/Koo9mbjosn36v1o+wRdpu7brBtPjZAosKohOUOzzgNCfNu3
3nK3AuXcV1/Sx5eoO++NRTgwOvtI95zAiDP3Ki0aX5KEiFBYDASJlnWEV7JG+GiLh25CQJpOZFnk
h3ksgFNOmn6u6JuvfY08Pw5ba9M1RXiTsadYT7oVfXUIDBShR8IYnTWdx1WmOSAJimQ8Uzihtc/H
bF+DlOZAjOmdtOSu2+3GE4V8a7zeA3ttNjc+doGLoSCMzPgNoqEZ3/I62ngScOHk9f4F6+BOJuUM
tj8hUTcl9lgbnrMUR8oI1TOf5I1CiE9YX9p8SXGr+4z9/MLvqHdMTCmIeQK9gORjLUfs72HLnN/b
/O8d/v9fRtcJTPz/b87wTZV/V/3/hQowlq/4CxVA0pzhALHQDUSQ3pIQ91+oANP5l2N47LYcF7iv
IZy/UQG29y+kDPSzBa0aG6Yw9v1/owJs8S9s9qbjW7Zn0L+wjP8NKcDgd1lIcH+jAlxdIHDGIGci
SrQhDywxef+kbczDGNU4LYhVGAbkHylgFlP1+rqkSt/ogtj40kqbbYtXLxB+x5JqOe5mrOMMnNXQ
biyFxrXoYmPjyob54Ihn2iyIejKTWR2dCYDUAijnLyq2y5zA1+mwxwMocwKtb5w4Cteu126aUdCp
m3DWj6Z7J2HWKkbIO72Um2VudUOvx3WdI1rZjeNVZCnbdNdwSZueV3LCEbjS9uNBCwlm1oW7hbvF
pDPSScFwvRftYY7RYYjMxThs60XQ9HmzHot0Yy1NpTzO4zWf08FX2ghWqmG7lGL+xtsT0hOxRQnp
JxyOoVF+M78iLnas9yX5BpnrZPzmwxstmX2E59+Z1aPDFt4x1HPSc2kx4nnpZxhbPbyt5+mV9xP8
vyZdgooSEkdbB+XWg0bExGrM/SjQCK5C4b7t2R0CeYxiRlkMmTJjmlaMSZa8G/uOkPALtlhrY9Hw
B4/bBWVFpnhavrZx9ealyKULrSfAxKDCmts86PT+FTOvwl3PlCnK5yMNe3Bo+hyIkYwJgxyaatGh
un+YLEczOgE76stVxxbNk89FSiUVMzadfaAipTmAD+r1x65GeVcvVVQP/dxdSLtjKb8NoJejVv5Y
lixXVTV9Np76mNrpG6sCcKv4QPKGgXIfhhbWI1bsFqhSTFgpO7FjVbI5EDOoNTztFETkGPtZA0tu
lMy2HX+VEk696QiC9QCeWcT49FxdEcYW2HaKU9wIa6vLHry9kVTMQ6N51yaHWSeBpyqdmxzQNm7f
lrVa74tdZo6HjpEvNgpVrcH4sd3KihRBEVpByQ4raNOFkMdmbKU7prmfEJfjC5gj4jkArvjeXqnC
3AxVDaTMc++chmg1NWdcsOb5mLveljQ8CSiRESdaQOI55nKbaGRfTPNnKQjzUIvfPS1HaxNrnEi2
WU8EQJHIRKMWeYHoki3WehQn5OgVOe1NeY5QOtVFOR8yB5FMl6oXLHBfKQrBS1FALSgAAKKZMzFX
IG++J+fo3cZjMI/pR4b7rKL3yvHhtwzpJ8bAZukycXXQBXTytVDF62zAF9UNiyRALFZiLF7oW73M
UkLQnRrMafC2imsT9frRjmEl6Zmc7+up2hP/RY7jMJWHotfZA/XmtdIpRMLinqk1ZiT4riQKBbNJ
hk9OtvM2C3X6wTD+CCkDE173tPKqH5MtnhAqI8zOIffeIT87c4azS2LNdnC8owXPZJsk4qhxfT/o
HXqG2T1oTLZvPVVv41E8xqksgjzcxRXgw27G60Z3jczjkiXKc3PIGjkhIb83tLymlTvhZQhtsAqd
6+/NsnpSZYzlee2HekV70PrpivrJiJI/2B+wSfSiQQqCcDf1vcAbCPHN9CWXR/q8t2H+riqwhZJo
C7MVbpD5+85wra2bZSisGNZxzK/Y/GYre8TJ6AAsq50H30PEPXVAuNOygH+FLLEoadTHhfPejnCu
PeNSYZzXBGmH+ggLkPZinOsfHZEis2bXQfOdtkStobMMoaUj8MbSfpsgNmpr8Rx28tN1pmd6bBgu
uuzoeio6grE52OAfQlYPSxmfJrvpSqc/Y8bjsY7zC920bR1hXK2E620MLdwXXJog+RU6X5TBYSd3
GfiVTugW+pC45U+bSbZD9EadRf95xIa6obV29P3uMrTiAxvE2oZ7gW9yVSfxSYx9u1ICHjAmYYtS
TFXqZ7DmihUsO0i5MQbhrMrE7jaxNZ/yWt2YUXRlsvDMBQmINbPePOdcMvj9O4uMayv9mlPKIwKY
FUHOPhFMtv4DoZrhj+rPpo3uDlZ4rntbK9FO0aTwJHT+m2eNExlVyl6ltE8DtONgCSEtm4tMijZY
EyxypLUdhZINHRiT0saNjtHmtXV4N2Z2rFbBJLCsmMKPyZfyVfyoVU8+8dKHMJJ8qZeCMoWOyY6c
tauXpFMAQw1x+9ILLH5I8HsMLUDuY3TvMczBE/fJ/LPdyN48FxFrpkJ9DVEi2dh1Y+9bOJdT0V01
M0ofGU2ci6HI17XdFpvBDWf2XOqlorVKZKUpkMq5z3VPmGKrJmJKKNSNikUaUTnwHyjLTVXddX8i
jLqbgnZFoHX4oAX6w7WTmDgKTPWmIXBY90322MyCBEPZbCpkaqMz4XpJ+5WTJExZm/GxrtFnF4Nc
FblbI660XidDXLvWTDekBVxVJ58Yv7OfoloI1aVhc6MtlCvPRg/as0oAmdMPyuL/7YFTENomAxz/
JTf2QDnuBv5gzs3+TMLmF/K7PVNgwIageDaaqLadLz+jLj7RPnZN3CS29eFELayQQn9pG/utVjiU
ev+e9L4+KHzEqN8p6opD0gsIO/bOSplhkAY5rFM7rMnJ5bob3wllJpfCf2DpLy4juncb4Hs5VO2m
IDV209QoFWsL1laZLwoe+sKuGT9Mo1Wu4ti9xuZ8EVb44petux/rx0ka2FKXn8QcdEkrH9gXKRps
Fh6Jle66qM89K1z3GiGQi6oTPgLmYaj5RTqIY6MSKLt3VtfGBwdHRhZZfRDPE5uU+U7r61s8nQ/J
fCsg8q8GtMRUNNO4ig2ouSZrL5TBxZNqrnEdpUFthyC92+rQTt3ei+VVqeUKG8UvyAk+lc8g0GDA
gMtykyipHWwuPUXs74fIGhgdgRZ0zPkaoSAIoCgZQQrPY0U2mM9V3VzZDMSIazXWIOswDuP8Nj3j
UZPGo932BQ5biLBevR2V/knS5becm3Pm9XemU31bMmHbW+ob5rOw3SW89fq+Ep61KdXcrWd9lzWl
2GS4WpCf1FgImbWGCA3VvDdzGsZm35l7QSJOilZszVvb7ksy58joDRocZOxedZCLBl1BJrmK04ZV
GLoGF/RiY5JhM7tPWsQkoPfiH0g783Z24L8ZTvRWh0t/Mf0zuxSXnqehI6UrEE0gKCu6vBuEml4w
2MS+JHnV3HkwiFahB93dTpNtFeH69trA0qV5GPBPOGiDTigjkXwP6eNFtKNaj4Z9TgoZrobowkVP
ckkDKOFGk73rSrpK+KO+s5wGe6JPyVEwEVopXCkx2VUE3hFAZVYN+vQBS5vPb1dXT5ZBViOXAWor
s95pjFk3U6p9V+UI5t196iYyhyDTW0Xz6avnyPSKtZWiSLJaN90UNjtkaISpXT1BYiXkcHB/nFK/
n6c43jLlps/gEu9aRusZqvU6LDlKauTMq/LSPXVJ/Yi3/63NXsacgkeM9QPOgkvYmG/Ahcp1mg9/
5vIYO7AI8w6AYkpGu8AXsK9yX1HocoI0abak9EyvdWbJQ1p9jaOdn6Th5xud43c9je2ZsOVVWVPE
tB0dmGo6ISEitNciFpDY663dCx3NdoljBCeiKQmw0rFfjAbjtTp86UyTf5OBBWJuHnONfqxeDv3O
XzM24poE/YZZC43MrDM2/jg4K7/sdmnkHDtap0Qwa2tr6j4WmVBTP+IL5crgdeXeodndgyFaCYbz
qOKLGRmbOHlzsh2zLt15/A1rXU/StcSViF5ZrZxoSAJmwV+GaRWnyXKBEGUV9IIxfrURJkydTQQr
i8LUga2B7sKHSGbneoqaVwLbmMG76RO6y7OIaE2MOgpC+26QKEDGFptA1A4vKbs01lvbCbKhQR8t
XyKmnKwh2cX1rYNIsdvBg3jW1JNBUAoh35irgDWjQWL7lKbpVnMQflVddE9/qAhWiUZ5mSQ9cUio
BEOF59mcvhKb9kbj6NuB6WcQWrzfMB0wSxQMFUrfPegtnMxhmB5JkJzRmw1ncDrZRZNO0Fh9eSfq
+FlpHa1EYRzsuvS2LqMmKmdyTzX09HHJl3nxaK9AJ2L7B9/o9NlP59/Z/vQ5cbyTHPkITbJata4T
b6K8etbN0Fu7WqptGiYcAYXwWrYpNIi8fkxrk6AbXOLwueRT3HZInhv8i759saypXKtyPEeR9VC2
XByyGZsV+YOHcdI4VbsbLerwNwztAVoEYXddXG4ZAib0i5YpWIsFxP/o9dc0m0BIS4sYyGLh5tR4
wBWUTk2w0zMRSfdNfDc43bTy8uVwKKjZh2ERulsnkSrIZq3Ogk79W51/X2HI4Y/ui6Aedui27mdv
eg4j4oJ983Vavg3yhJJHxFhb1rxx6UJvvIac6o6pHRCuILQXrkHqJggokB6K6U/n83H6tfg/HJ3X
jqRYFkW/CAlvXoGA8C4j0r2gNJV47/n6XrQ00kz3dFVXRMK9x+y9dr4iou28KiELhKHutFF6UOay
9/NQOoUybibuVgUaEirfIksvloAC2IQmgjlZ1xxR5xRUtEuJNBU1OI17V1g/gynd60ZB98cP1F45
SZHQ7MgzQjqXdsDHDHbV7aKRfQILOuswsHTl8Jw1sg1Vk6mYgWJqLvr/82Ptkanw1HV7Rv69vTSE
KMyqK6+rfCta9skwaHYSZLOjgKcBK+IslpA5eVlKNk5hwanSlYCokt04qU/y/d5nq1CZdgj7CAA+
VyUfRQrro578QZD6Z2r1y9whzZpyZC5p9Oh04zZpI5Ec/Q652tbKgt9JfhgzSRZN8UUK3DG1ZIsz
l0l/imnWTsw9Js2KNNxOpuzkhE6E5IIMCvVUg2ApfUOF4jQsnL1ainHHGnO4q7vkHwMJDpfyFfOK
ye6NbkdKiB8QNVdrPmhGyY8eszuz6q9UFRpX0315QawekDfrtVnuB3n4nEzp3xwx18SFXzpL2W1E
q/xJDdntpZOJANVtVTLwTHgwOmR6p03yhyCimc2wAQcLSbdiKjyqbnnqOmlFUfUh5ZCJYzFgIiqO
OzY2folFLU9rAIFNRvgMFYOJaDzvu2udFMjMkv4XuRxRR5TJEU+ApSt2C+kCsAQ/jLFMse3gfG80
UWLHSbY9w9Nd3SIt7VLOuinKTVbRKv9okO2n4FFzkJPrm0a70MTgkgY/qqnUUHRBpUUp+SZG6CWP
fCxzj8uR/fCajp00711IISmZMvephJhR/SiNsKaL8TsWKwxWtDVfi80voTQx9mJWhoYmOjBeXpWu
w2Q1UY4bEwtvARIK0ktSLKODkMsGm0kihwT4TajgEkOMjghVX2BLsvytsmijHGjYEZjMyV+wRC/A
BTdxOiouoiikB+mWFEtUlOREGPSKAAdh5Ye2EPQXYSb0EgAFNqhIeAtGhPBiuy8065T3hLtq84lR
2NFaocMQMDjExO4RDRIu+PgUNRH4cqu+qA0zjCSTNnFP/JJpXhqBqGOiLJn0tAZJVEVOfLQEwA+r
rGwAhkZAqLTh7A9Ca3phPHtTe4iiSl+ZQmQDVfW/nj1zIVFnlBIJYqkoIYRczVWPDhizO1oyhX2F
4nbcqykxwTAHiGRqX5jUaJ6U8T2O+N8pEaM1prSXCaWff8K02M/quddIhV6a7Jrm6jtoDdITxkYl
rCBy8kn7jVpCf6yscsIpeQHEBzUCEQMUKHJYECEioUSIjl/cA8M6bUqxykEdIlInTqlLFNEHiMHs
hCYeuV/ksE+BGl9ZmyFTA9/M2EiaYUnVZGgIgtGd4Alb7ARaN2ppede1+imfi79pmOuN3MwnpZn+
oozk1aGejtg6JGdqrL9C+gmq8stSxK9KX36kKhEcIrYeIzli4dJ0G0NEtV2KvDE9wn5rDo8Vtjg3
0pWNUWo/RY3QQwBrMYulq6c9Jirx2uWCm1Agsl/Ff55bGt9htI9SoHttoP/EODNZCJJTuhRgLMpR
dkEkIStfNfjhvR/Vh2bk7+hVV/Eh/orgECbBoauN10iLx00Nx8MB3ucHAWGZRDrT02nGDYcpHoOB
x7Jrbmo4bVdZw4xlhb0SEuVGlhaHJu0vl4URWmq0S5EQOsjWFjLgwpuosdrWSwG1HZGwqfSrxNND
ypiZQih4Bwt2wXAEIRI/gs5Nb+s9spM8Hf5S4tGx3j1HsX9pCtz2M5NNjyneO4OnwiZYd9gZOVKo
darAkoT8B9m4FKXy6Ed47iIWy2SqJyeYeBTp3/lIWfEeq4jLGUjDaK0Dz+gpgUX2SYSyyTxCnXAZ
JMqsnvM3n2YLVyGW+DSO/FYYSNhC42iUIJ7KhvXv0sAwUaXuuMyKjHiGiWAul1/qpMebSaVlaa1R
4cphbJji9rGYy2IrB9qlFOUW5cy9rwLKK15WOyNJIuZrtWKocNpaEU8NRzI+4nuN9BBPySHtkpPJ
8gDHonwTI5Q1YZIWG40hjjO35QGUF6InyJ0gfKedKDM9Y5DurJw4dwGssUsW7UJE2AE4poQfgXbT
pBOz8MOv9Xhw0NLgovfCR14xJcJTFvuZtNzHdrG7qRdvDR8ep77IytAI3+tANDcJU8jNTslzRK71
soOwyZJOiXBNTiU9kaq4S0/mQa+DnpAmDtOgQAe8kHi4Y/iGxl/gH2Ey7FuQB7xUGD90PU8veqQf
zYQMBLVBPl4BJgQrPFNTTzFTkUn1hZY7ISeFFfYhnUAvMj0G+lsTjMUho+HIpnOqINhLA0s1kdBk
3tNwyHqktZfcSHCWWSNcq046NpjzdkISXWWrG/cxL1DNuhB1dbdLcrXYmaaaMFYsZPbxb21Hc5DX
9bkEaFkCu+WY42KBsHDppehRzRluAq05RHl2FzI/JyjblgZ88m24/MlphI5cWzMgqjq32xytVWhl
pt+0sVcL87iDnLSJq6j2pUkmKbVfrweJpDEFlM9sjZS/5Xuje7WYPKwCgcbQI2fGi0/nk0L7HZaG
aVYGboMLYoZizqjC8NW+/eHsZXnM7hA0EAD8prrHUoktWz6AQXjnOCpchCivR7IRZC5TLd6qEsVU
FOWseVD5eoTORjsAZwI+SW5HUf0ZVLHY9Y36J6G03up9fVgA0mwmAeV824cqWtFpPoJdOwxB8TJE
CT2eaU4O+ceYOYM53rHA2iOBXll57casA4ciqmanWqMrpPjGPDFH1k4JRXlTQeSwUsgucsNzXhTT
ti3jArMupaYgDF99ZLI4CD/qmRFOJXKCq+QMt7raI8cz/F4vL3plhYc1qmysyD8ApEYasKrkTqjr
16YMjgYMNioY9EAZSXiTjDbTmrDWSaHLlcmskHF4GncxW/JdJRvTQU8Wu8fi6tWL9Q8M5wIZVUh8
1LStFzC3Baohew3J4W4Zb3NhQms4a2sRovbOGFu0EqS/aOZ8HhU4b8ts7oqKwU9rTP4yqdeq55BW
gCgrYFU8usaNjNbBsSRkW2ZHHSrmiuFYkQeFBnwxkFJHxnHJVo6rT+ndoK+vyQJbgAieVuGk17oV
R6bnPjFpJOXiV3IXImMccqihK2IMs6V+UrZiaHqBWCu0TVnm4fQs5Is0y38aIvRNaRQ0BROcurgo
Tjz/LG+K/p8oNdMmw6voURsQwIICsGedFXtySA/QSQHLKZn8Xb6NU4pMUYstHYs3Lhg5zyhsssGx
mDj3odnY0/rzHpEV0em2rzOUU2ox8SqW2P+7ZPHYpFIprtWjRQ9exe8KOSfupFf/ukX5mXi+g7Rm
RRJ85bL6BLJ0R/MXSPhhypxLncFzapOCvV8k7b3uZG+uGKEZNJOmNL8jyXptAX8iXgQvppRRSjRO
9RJFjeSajHicLP+aop+yeQF8pxGrIX4vJLUMlzS9II9gCsAcxvywZFLSY1sMrqH80NM9RO90OI75
GZB/CTtQ3Ar6PajP6XYZ9qP+Ukj3jI6VsGXtRZHuBhyvNZ8zvI2yz6/lLRjYKmEMNM2XOUeJ2b9F
5VPia67YVGTcOniUqpj4sVijky3camL3VTMp/bbqe6mfln6jlLcCkxTbBQYiH2YkgwlrbRiOo34K
AhSOAMKU4LkEuzEixAhl5Byci/jeMgQdX+aCSJNPDBd2Pv8UqmRPy7syPgr1BURRrz6D5S9QXzXj
PUZPlkZba/nUR5Z5+l0wDuly6KGLYWe2jnp3CKwemWTnEz89IZYJDktMmwJe/L1R7+ByQAN1VOQW
SZGbGX52gtunoxd7i8bas5R/FdgMRNZGeuyY91RXUSe06gcSgyH9KxgelXW60fPz3P713bMUb4t6
D6u/RH3F0sEBEtmLdO6Kzyj87lC1ihQQwkxs+UIcIuunWee/eaTDDy3/FoOHLH9jMycR94nEUwlK
D6OanNQuH3qIcdey1ZJSEPAaXLjKjnOknCaPGYHmU8EYnmyZmS2BRQYKDa4gorgbZy6AT6m1cLY/
kenxSXjLKMcn/bcQQN3vtJIURHhldPz9Ic23CT7D7g4+dbagNvKAn0z5GfO4EdFHlgXoMsAdHl/m
oLx14F04tdNipBfemYmH2X6KIdvtCvXMr0y1vWFcFvMyMCFiEDA47ehaS7PF/bdFd0r2cOEIDFbG
8bOnE5UkqAcJJtCY/qJmmS18apzuIsN/ALarodVRGV/T+2Er1g+dSQCoGbgSA6Ql4ypg5mTQe8jJ
NsOWQwVsd/oXagkqUh7p+mMaLDuWS1uilELotOmEarMO2y2BlDM2ziy/bew5Ts3Lx0tgzujklpAZ
sp8s1wj0NcP/dXnmLdJ7J7/DUNcvIiFy6TVrPonx8CfjWJc7NPF1vOmo0GZCz/pLkhyG+FzPu1F6
ZOE913hJsWQJP9YgYSOyAcRE002bHvyctZql9stWa3I7kd/FpnRLphIRfA9ZvocWGsrWaQL+D5Id
L4SwY6gf0Uot+TeviJQc8vpFqj7N5GUS/6D4SPJvyjrPSD6bmSkbw4ZM+RPZTHa5Myu3efyaUJCJ
eHElLvSYIWzOXSwRdoPZwNrX87eJsTdim5NioEbIDE7mcx6vJgP1kLlN5HLwyfMfWm2MiJGr0q/I
d+43exR/CnbYJWlhnGauVUwOsQI+yhX6n47UU6aB0tNwc/MRy19j3W34GtkTYyy4iRDQDUK52MAn
rwoUnAJbSYf6OB7/oSfZxNOvic8tmYK9WsVOMGteiByXp7zih7S+ly1nTsdf1xZIBIl9aXAEIG/L
gOjV4TfITkbzNOo/zXw3xbeyPWX1azVfKumBOjuc3tTgq+G7iP7PT36rRgD8zO36gN/YjUNKqVK0
9eLG486wDu7XN9b7prHBWFBlwV18GuycjGQdgYq2LBpbmX69sCKXsCe7gV4z0tfq2JWngaf4a+y+
2MGT2EfFQPUJY7yyK6bdVaSy68GpU/yYOauCxheRGTsN9I5awVnKuw98q+Cd56knIjVlE0mxZRvm
ujH8iru/jJ1IhqtPrvHy4V1LHE0m3pqzx9R6lkGFPU+WD42BYcEdQgw0fDr70VH4sxYc7nMystuk
zE1w2kUmsnq+38DC5f0P3aTNerlUNsMZ4C7EEaaQQBWtkuUGV3PYkczUKpuSt0mlShJ0UmImmluS
jSgvePBrJDqQizHJN3SN0YwOEohjDXMp4+ur0dhTC+nFdo4QKWCznILJ47FDJSJs+rZy0yTfxeni
dMbg6v3Cd1drrWNp0UYUn7M8780R5SSlU8m+X4VHNgho8fTK65S3tOycSOU9Z9rAsmijqxAzuFWD
EhEmAT2DyUQXfTjzCTcl7oMoWHUoNuZAYG+40YR6k/AbNvQ8gsgFIRjVLe9kbse4x80/OmahsNpO
/TgaUTp9hBovsYEjJMXixBAiS1+1kdb5LrSfqZlTl3AVSVg3NaQvL8QI2Hog2OsfTm55eqfjHNJ/
swPM+18rPhgGtsrLqH0qvMfl8DuzQaBTcwSkJgsV06x23rx8zCogzMWrlZ2wRFumeS4Pf5hKpFJD
KF5IvrM+iIq3S5qegYtW5ACtQKJPIfOm9luOHJ3ABZFBa05ouhUic5IaW1KovTges4TItazln9Hd
uMJtpjOrIVyaLGYHpKgzMAVswPfpxrnlGyFib/33mNm7goiDN2X9ejvQ5RZg9a430PswmqUwLgeu
E7hWgnwKp6vavKRUrwmllPXb9B8mPhaTcPiS1bgMpBIvlj2lPFoIxC0eKY114KD8VhVyZeMRiN+i
+tXmx4jU30kPeSSCP0CgtsLRHDBG7rkdGM9RhqauwgMe08VkC07SQnbYRbOPzyHlMQdXQs4r1SuD
nkgS4ArxchO4KliRMNTJnIUtvhooazlL0rTyMoZkMmbrtu9dHhFjc+PQjDAkftXivdgKkA0YEiGL
yIbKGcmb0ImRKbBpqKG1D5PKL3Et97oGyy3hk+TmMylT7qD1nQPnZeDSqBiAyajfNAAYAi+w1O9L
BBA45jndFTutdAdd77Yc4pNgFEf8Y2eMqXsyKbfBwHZVem9lwKKIJJi6yWrlW1N8CCTxkcYEm488
RfPkoyXgs44kP06OsAqqEYxq1T0cI5ZKi2OQaRdX/pTjZdRgY6spYDfdD+FkCrJ6MnPrZgIFKJrx
F6nsQaiQm3Jjk/XjLejpRJwKXf5Cp3424/FiovEqTXz57CfDafGNIb2Dtz3JJN2WYXytA0CNA8vh
QdxBPr3rluQbkD07uT0T1COdwHI7uZp4XTtj10vcnvWfthhOHCCyEouN2hL/XcxHCd76NK0jtQSh
HemkOTqDuHyCcL93Ion0uIecJZee4JLea9lgW5qfihbbFywrozY2itr5ZsS811TeakkkFto6E4r2
gi7yrOKWLLPPOMu/wcJaRnuuq11rGbYUCQcpIfY0YvBOYZqJ+eiG+fIqq9Y1KyD+pGxFaAJOqiBd
BdaimdRuMYQ19WcjJOD+zHMxho8MxkDV3Gvd+NeaXPnhyBQsOYXBvJMkJCK1Xn9lFlNkjo+MMSAq
NR3J4nq2j+ZHnRd0b18SI98ceaWk8HPe1Wm5LetvgBwMHlUnS85TsBL//zXJISCFb3FzCzrXZrEY
WJr7IkM1cZutXRv58fIS92xH/Ky7J/KD9FnscfC3Y/WHXFO7Jgq1aI+D9t7wuuSEMkUhowPtsOCl
Z+xjVp/QqlgXfIbquY1fi4U7jKVwJjC0ZaAGz86OmKpMFAv8RSMD1jhJe1sC4f/BfMbNgegF0Z38
28pG0MbCPQ9GzFuW/aRama7isC9EgGk3dqtAkfw8v8Qe+wYIB4wlor9qulUjt5QLullUsMd98lZz
EJ8U23IN0ZNPCZe2hINxUc44yvUNkylQfWdeJZAHja2OLMoRlKL53BREoZWyyka2s010SxjFbSV8
tvJWNR4wStwcglOvPOVmD35US3ED+BC4kMbxn1g56hhptemzksSd6NGOlH9KSgQR2s5NaW6RHSwJ
puFX7kq7qDHMXcz61NijGzVO5RDYifnAFrnbT5wupuVzpjlK5TUo66SfjNEJYtjBrzN4WTul2CSb
EnLLLglRqrmxu6TfXF6uEEHj3+GWpXU4KUg7peGlsvY6G2sZzQcEJrhPTuIwrjE2Q+cKvzIzb8st
2oq74FsZbrlF+InxmXJcEMnDyKDnqRDN7TQ9iWnQg50lXaINKkX9SsVv6o9m2ufRxyS/qMNrvdAH
PnLhI9Zf6Y+aZdOJ29l6VpTzhXRqJpcPSDuzZbNvT+WdP7lH0kienmQkqcl+8non1g8mmWPqvapI
RFYXr50vmFpc0YBE6s0TgYP+IB7G4ZVfliq7WbsU5tUUXa31CI2AgCC6iEF5EajT832yIeJV9jKf
B6fYxRE5sQcFy4tS/OTLP1Kk6tHLnOeMCOsfCVmtdI/iP4r10fLJrU677QyXh1rqGaq/4+yV1pM6
3K7rD10667qPu5nDWDRvhivw3P9WLpHvxjnZdZ5QEP17CvmzOAzdshd+T6ezgML/g3lpS+UHEZbd
5AEQQRhmsgVm0syV3Vc/o/o+d/8awTc6jJlnbdoLyWGpPbI6HB7znqCYHlfPrXBgDIJE78dN135W
GtXVDshH12OKCGyju8dBBsmzsk0SaNSTXG9T64vvH38aSujbJO3WH4WfQig5pcmDXNIsXbdDB2LN
fKHwNJu6lL18QKSuWr4NnuaaxXWhYDVsziPMM5AQ5fXTlYHd6P+KgSjta0ixCH5fwkE3DLeWLlfG
bbIgSSJjk+Bf/M5DfdRIFxC37HHwNb52wSanTtRTVHvctT5GPvhZNYujiPlITCZG668oHZTLtnFL
G+bg4kXKttAMMMb6OrbUjP85yYVdrVzn5jVoT1P0Rvr1+qTBLtmYceQyTaByZ8Hl8HcpSqr6U24O
sbJbCc2a/YuqnMbkvVCvy/oTO43qpcK2Usw3a7y0IaCg3jaEDX7Xr7A50RLRN5X8325b7+AQRd25
R2G5ksAPs3XvYHp0tLsNosap3Objbhb+DLQYjcC0Pf4dhX+xn/qZ8TFTYfbKtSt/1g/4cRXl16ZG
Z4vEcmrvVXEl9hvgD8sYzTctlpYA+B9tfSVGz3pHjQ0hI6qJ83iNXA5cVx5O9It84vPAqZv2t9ZV
3UX6KIOT3LwjuUHvZ3fo9qlcOIrOEbTU3ieuD68QSL3XsAWay2rYbRzRBXha3edmx5zNy2iL62AX
CWe+hWj++n8/zU5P9uvgy5SPCtv4JHsJlb8AZs+9b3wUodk7IRV4VcfuEFue2E52sIlJDqWQjq+B
to/XpQw9NVWyXayi7PkexA9puEWcL8RfUGnPfKnsOukF9nG9WTQXajmKowPzaYVeEEVpicW5/5Zz
p+73VniDjznbXwSjI22gOcELdchZvM35+5D6BMe6CnJzr2VB5Zb5JqWzTNu/dlO5TVQ5KooNQWPt
ik91AbSDbHc+CtpZ13Y6bLl+X9NFjipGpqMY3SFk8V2CFPMrER0sy8ODAQc0OJYaiFcGXNup8Cfr
TPpKtAJ/scxvgN+Uh6T00fxLw4Wsa+ZAbympuxOxxdPJ4osvhYPYHgT65iT5IfG5EJgKkQ2FcpwG
xcHSTC/+xumc3pRgS+rTKkflA8C/8invHJh1vBMWAfbIURdT3RTgdnIpo80wYSHxY35SoIfxBqoP
HiFWJs852sSW/0XEX0PV5lu7ytchaXGe6/7vk59dFe4G5M/V3QJ1I2xIQZc5zcMRSbU/VNe2cQ1p
H4b++cqnDh0u9M4TM69AhQmrJN9XFe/dqmLw48bHZ+uWKJaF7RBu29SJl9da21nNOWekbNnUOXZ0
Y8BX0/bi4ftkQcO2uHKxqhePsdzz4nasgrR9n56m2FdkZ/hBSGVjgfDWfBP723RVlq4wueHuRWBP
L1NPtCFj9J1gvaaWl2VX4NtT6AS51x6B+9sisSI4SX3CL2yJ3ipZi4n+KhlHi4MYBRbfRFnuQERA
8wZTZadlbSvaW5dd++GsUPAYb7pChUQ0TQfp46PrKGeZtftrnuD/05CWKtEcXnuNISwd1VL2dre2
skJBn+bHKajqDcdi9jCoqLahp+DmaOmeIW85KstSRFQehmkuX06D9KB3L1m5oWGniUHOfc6mm0FU
F9IuBFW0Et8BX3mrEGHwJUWQiZjC9dpejB/mfOeAH7FK8pIru8Z8RcE4cWKAOoqvvJmo63NlpGd/
le9aBFHGIag92PB65LWzlhq98SEsh3JT5jiOjxicK/5oM1yJ5jBxUQQcWMSEEvPB62uyt0Xwifmt
sGPtskwPI8J+uYsIPHyljtk01oZH2i7IgY92MDdT0VO7FxbTTAEVJ5+pZ5heiAjq9D0C87raF9EW
OsGMSSE/C7wwGi8Ii3iF0lcQD5H8klPvyMV2VLb4SCh6LdnnYUxzD73JUB7M6Txae2ztDAF8RAE8
nDHfLJwoZJ21G06/xrS3jGNYgFAM3FENPXYqThfwl/qq08MkhLkTM7mzcFDVKu1sdirfkKBbOrGS
fspKVNkq/CYB9khfnH5WLprMfkcMDvngwSkFFZCQZ94dVvbJwHYGFUZLi1VvCOY1/ynBzyS/dTKN
d2zu0QKyjrrn06XzNNTYBC+IKKvk/IB8pOEzZB85mQ16ua9Zcm2ijRD+cpXrYM5Hr6g9Nd60sasX
iRMNX+b4JlKuKuugjM2Jqt55ZZwx9M1mt8RsV9KtIZ6mv4nTPPpqpxdhORnJ2+z2rpa/rEXcQmz1
zYxYwXipyzyP+IO9nAM9n+1ovOjFO8elpu7XF14PPsSe8Yf+ub5QfYf/wNGQ2Sbw8NebV9d5WQKG
XcObFR0zYSfOd1X7HNK1hqzF8yxeQe1o4Uk34WhtlXlLTMHisF8OTrQJdluxzO+QMLyFzsC1Z+eh
z8TT5DYrlksCQTSST4gNKdOzjezOjU816JIGA/peVnaJ8lbSMmoscXpcmfRWBuN3moQEkqlovo0z
oQwvEz/saTiZE6S9q5IcenXLhKpHf5J7HW9WR4BYV7PEQtnGZ7NooIO/GfQdT1gcYGzdabdGuKbi
ucq26xeoBh5GixAP6DB8WMNN2/E2ysWe1CQCbbMdeWHr6FToP9Llp1fZBk8fLJgcvT/T9qjysxLu
yBXwKPFUuiAv+Gzydr0cFOU+qXddO6T6uyo/ZOq0oYBt8A6SAXj/0nNggo1JLi2hDs2ZGlehRZHd
iM387PTzNQjvkfVi4aabHWjLdETXgS5eOtIMtsF+Qp1oRG9whnuXCS6Ddiy12Of9oTuC0mAG7ZQK
bgpgipa3HkBzfBmz/ytkufd4QMMMtT/fQP+XUO9t2aXK7LI1qopXnM1ddhD1zSKcKweDtPAIvWjD
8aJTk/bQXIlQmXezw5YVPYWwN60zmZ0NWDrlV2UHkLEnmCVGfAifZetFLc9yOdvJeAiq7wre0kJF
/YbEuYCukG20grEeqbPfjcij+zol+/oHhD+unZ1o0OAdWo1SCVeCqPxjlDiKE+UeAHMkClb5L9f+
QXewgCBVDs0aTiCuciv8Z0S/urolw4v+FSiFJN9iEnzS43Pdkp7CbtsoNw1HTZpdZuqhHpD/AIP4
FyWA+K1yQyySZxVsZBhmcEmoLZ2E2+MLVzQqySOrxDZDZnHRW3+iJF2yNzU8yMJ323J1cWSWd8qH
2qqYoyBwKI9y86KI71xRhU45Om3V1s/0t4TlsCDc11sGzUCb74ifN1kePIHg2hWacJFRtjCd8USP
9ffqvUuYDE4sdSr1rk7KTs3+1dY1HX+a/K6blAmnwPJi3We4zFH+RXpCAtDMGWl83MFh04sRKQMW
76sKf0gy01oX3KiDn4lDQyazKjph8NqUKNeilyncyZov6NeAEk5mOmvyIIlMUfF2sZF4VgaWBU9P
0LwdmFZ1PUk5b7qFTh09ry4iCnCYo6kDo5OPxUVMosAd1244zgEePoLsO62fffdpdh4c7yQ8KMrf
WPyhVRpYLlLHasrv2rDl2Z5Aa7cI/Kw9jTnpSedmfknbb61+b/vXUXryA1HC/ZL6UXOUlH2srZqS
CHjIid2BKl5jtAn1a9FjWpqfcXejBYKxCGcCvln+Sh7lUh1HYx/IX4odY+pBNXpsXIo05aff8Bwn
T9mZuC04M5SbHEVOLQk2S2NnhOk1tv/gkeL1ZOH/N4JyEQ+9TnU6Q1uHj1iPv9DDN0pf2un4S3eF
35xvxP4V9NfJQ+Uuv05MQcKt7lvWTo6hELEXDV8wmjoh7YkD44BfMFnuxOxHvQy8sdwnrMWgZDOJ
Xf8Y/DikaJMtTOuM76X8CIXrCPtGOtYzZxZlPnZce2BmLC1+jkMG9qBtZNdI8QCcpMq3boKEc0me
y79TKJzt2zIxoQI/FJX3FA3P2qwpMidr1Dtlp/q5/SeN+5RzJeAVO/fDq8nTUeowUsZXM0DtUTwF
1hbZkaYAGRzX8o0gb9p8imQX5stmfZJqtoF1/MjVk7VNqpPBcJEyGMGFjsiUpQwU6ag+UcGUwSGd
fnkvi+lBCDNKgr1mXGfFFf7MxUs/yHaaq22r7Vbc+DqF6GFQnzvTXf5yc8smolFOvAmSvG/EnRlc
OAM4FWYMGoDy1u6rIttQqX/k8QACto/uZnUa9W1T+RlXoqG+N4xaNTQ8tHIC4KBCezfZZI3lJZgO
/GZD6IX6dqaXqylBw7+euTQxfxvdQlZmnBjY1N5CSgFNf3XuGUlKuyq8IXhGJisxPP2o2quu4ASy
DSeETHAj2AQNtzAz22fltWma4/+/OYav6TXMH8l8ivKfejyvRbIWxmiqR3SZqTOVT230U1bAUXG3
uGAgkTtrlc+WvKdYN/xx3pJPvGk4ZGymHgaUf97SaMVq8DUJezUnGJz0Narcbdd8yjFyljdV3tSD
31rPL3LUCE8gxWxD8gYkZcreKtyO6TvxE3gB8bBk3+NW1y5sMYF/oUtW0l360DNv/c5ZWMTmHTOL
Q6QLRXttz9sifNGHfx1/Vu4N2Et0CfZvpHOJVnjf3yz+doj3TB+fYrrrWcvMtv4JetfskMy8y+I3
Jfug2mW/5Q6t0h2bOTzbu/VpFuRDsx9ehU9Ocy3bdtJFaSkyFR/1NEey34G3U47rWNOQES96IDSX
7AWYIrWCNG/l+DCXx6K/oltidfscHFrF5rvXfkyFQQm7knWBgXpxEjadclv/xSL7g2T54CcjlC+G
dWRfPAf2pNwm8YLGnG+Ekct6ynYeimVkV58Ggp6u++QanIxDbu2IDYzY/3xlWLF2JToDSlV3YF3n
JrMTc7Hk4l1VL0n1ZKBcGihLpytmw1i4zDPzOH/Oj5WPnCogqPu2jpDq9J1hna6cKutUSh9S8RGc
SiYHzS2LDBBMuFCXz4R9rNQ8zPRNsAgH9OX51AwHEScHFfKIxieenFwL11cli4DB/s4qfM7yVWFU
krXfNVZOi2mt1RwB4Dk6N9YntxRKxTd+7Hp4WHs84ti3sTfXb2vnPDFvozaImDWiJcNMKO/QlXGs
7hsuvXz6bJNtzihByIih+wL8bFcYc3r6YGMPSZU3bjtMN65rfrP15iSWcjMYT5od/L+q3Q90PkTu
Eqi8Ho8akZHlrTKXTRp6hvVMyb0LroDuU3mrY7MevDn2KiSS6b85ze2hP65TF+0/ls5rt3EsW8NP
RIA53IpUzpItW74hHErMOfPp59uNAeZgDho9VbZE7r3WH8NdJ8gA/5hFT5JVIc0IdLKl75p/nFRP
O/tCnAwduS+qcxb+mCisxviYA9BYwVuDwl23fiV5W0hnE2ovhEdhUpGbo6zeIu+bOCJQYzbD6qPx
950risbOPYVh3AnmvM3AhubOgBn9mbV/vvEZ+R9mRx3PtlI3bfrTBkxHu7H8mbsvSUL8y0Ue/odl
jwxr8pfh30MM5wIdSJQPscpr+j2o6Di6AzW7ebxnP6RICpnqNxKwhZ00DJTMFaTs0wDrZYTVjeMd
XL7I9h0YBBnvQbEgwx7/ByspRz950/kWH6qbcVKnRLxYOKt7Jl0f3MOip1tVX4JT6EbGQeddnj5M
mWSx+FAjtuGYq36GkJ6c8n3rdJe23Kkhapv0TeJ1RbTrYn/spHVbo878Rw4TK4y6MHLeG1IlfH92
44DHkz9eCkj2AVdaqenKrMhpW8yPHg1+tcIcxcohnrdJ/1LLe9acqIIggpIaPDDO5C7LTwM/n29c
edBGRD9qwA+c39rkktzj+WqNXOHgnBvimHDveKHYeZAwoHELQPP560sVNgSYBNk65974i5oZWhV4
E+FiGa915b0TQJGMZrr/QNnFWHC2wlsk4yTc4oFYpvk19H5SH4OIBDGLBYAjPl3W8slC8TSO6VLX
Aty8jmvoKulcRFK5OBjG8AIwxJZr0trJvl2bjOMDhkKCOaajonHW8HtR/lg8xZtYyMTTAOGxazZA
psn0QSMAKeUn3d+KlVssCVwTPIjc+QA5DddJtMFstPDJlq0INF7FPtlm/AIqqKgJ3TwIUfj0Hjub
frojVV5o5ZkiEwKKOnnLXpBl6zxeKtaytA+ZGAnQJpTdmcLHRaH+aMkvsL2l7qv8mBmbEKOjTLy3
uBt6dQaEo6/pNoI32Mt8zXaYK6vUPMhfzbJz1eaGdHfpMNSWOHIyXnQmNMvcmNO2NN/7Gv6Ijz/J
rlr70ExMkqu0PNnqS3wSlvamDXRcfdbErTaLdOCKpg5DPnFSScoW3kf9IFQNcPLxGiNsXtfJLxYS
lZuKxeIR/AXapsbzmqSfc37gc4thjjoVBmAxILA8WMNnpa/CacVkYToM1mtlONkEz/JWqanI/mco
ho+bklONybddjdJu2k0Saoaydm3M6AlGIT268vUqaPga1ge4+BnxZS5/Bs7Vr++QDDTg7MN+05Na
cLSPtNQ33aG1/rLoc3yrqgtGfHvakBIM6VSiTKD1QN+P77kLECYDwCLEadZMSjR4OPBBc/2Vtfdx
evMZ4eIRzQHDa87uTB48Ga8L8b0jLhTYXmHJqD1/LAtrZnu1jIds7/XoVbg/+cDiOwEvjLiUjxVt
4cKvdwxZ5GmrcRUW6ZR1xwrOvrm29/1U8Pw86vlb0p6d+UKV7/c71f/RSlwhC9A/40Odb2b/EHyO
738CD2smzBuSlGVxj/pdPHpt9VfiMULizg1a64gE7GPrIK3nqNIFmffeUSbM3ewTkhutOgZ4f+/H
VxR3gvOhR9rwd9PSXKN3k4lU0d/G7L2KXhrUMNp/hydEgb+ZYUGSmtec5bsORY+GcUNi5tYK/bRL
3ElTylC6TFc6d95bQWiFpc1LE9hMnmtGq6+8fIrD1Wy/SfxcDFfyq9DXIzbAPNw1pNpyZDj5zTZA
omVSONHNdgxLSKATiWPBlSi7+mtX3BHJy8LCOreOR4MGyNzGHs+h+ldZC7WD9jk6PcTB9xwyTXF0
TVnh9Tkvqv+k/mxhlBJKw9R1ACy1Caf3e+BfGRlmGx4DxxR23HarwEzTqCCVrzp8cwaCh7lTtwDL
4In3cVV7lFvshOOlxySa8XJ0JLUEu6TdJ6jpEvvImSjja58GA8LgV0XeU5gcXVQnWA3A23ok7xNK
UvNaBJ5YrmE+cxz3fB0a/dEcPUKvAuqO6IL/QIpZ1K2pwKayhthkvpGP4cNm9YZXj9uUtI+cwKAd
YZ86a6fuf0nVTz1zTR4Gb1jF3UFm9+X+jlZcKMZ/uwz4l0F4TB6fkv4iBNp+SxJjua3MB3mt4Lah
q48fqf8x0RDlvBzpU0o/82ppUK5obEZ5lcxrRma6qXcN4qVpa6y7lYT8HDEG9g1egY9vDl3jHypA
OPN0oWP26oSNasL91XNVIEnS6w9dbj3Ue8b0KfZCnIlOfRZ7Z1X/NK+EE8QA0prRCtXFWavZIXlY
9lJxU6p9Wv8z/BNYVEEqUH7WxdUt7lp74HJrvMq6Qb8p1c1GxLvExAr8AFBl2cS3Br9qFblK0K+U
sUKWjsdT2PkQLbUakr/+15e/bWcfagomt5+cDoFyyw4TcdbiAPaE/AfULyZz1nmn7BF+kEYiEg3U
HSEnFPx56kcWrXTtXHZHP+BPRJrqFx8EqOICLogBYByXucVCJkDSs2PCFbPpoJs7Td3bNZA6bSyY
RQ45TneQRC27m9G7NrDamb8wVMRG/HtHj2p9Ov13ZPwNFbI/469jxiINxp187i+Ye8OV2JHX08bG
8i+t9RS6dQlCyXBFbFCPhN2QF8dHSwdbCcZGubDr9x2K5Dt2ptY6TFSvMfBj1UN/1s0nM7zxndoz
lByjUezkXtMe00lbVM+cE2uMycXs+1U1/RNdbzT7LaruUrP1d0jvFBsiNv2us7OfXQAze4a8kDQK
0cQwjOjX8t6t54vgwuK3Vnpp1TfN0pTmAG7iHKMDVkoYN6Z0GYOyxooIHgzdnIcvqHhVjdENFEDS
fSOfijfmoARRiXxveoiVcjNITyWEQWZ/yEnwEBdVXHAwPs3C60qMAzlphP20jDmp04oJJKVQCWUv
ucnBBlydLK5Q2TBPiW+j1K592HC2B6wf7E5CC2ujqYRwjtsDf9A68te57Q3pV8pBsqBT2NaI8XIn
Y9O8jay0+gqA2zH2LcN3dLHw683G0WHgq/CKm8NOmhcMZ65V7QFXTH4WXDEu+lMGO11kmbBh+NNJ
KS7ieU/J6ciqt4ovvxjIueElKCmIQBTQnYO7uJeF3gTuSp224svv/I+GFLSoYJMNBxAKQhBAdpy9
KrOyh3yNtAPUTDtc1abzlOeDVt4q6a0gbqbb+fmTQ4FaOjV6zHAbDZNXXHiyA4RZhvRsWPw3I65f
YKd9ko3AsocAFDBTuF5w0GrlBTueR+2imLrCznA7fmb6AQCEclF8+p8Ie6iFNYlfvCDoZoCkR3eJ
28/Iqd4MzKUcOcDj0qbUZxolm7XeZBCygtRD0AoHRAcAX3MxJ57aEqTMVSC2LLNz3PyAMQlgrKRU
zwdDdZiZxqUjexzwwN+wIHBm0JCSgjL6pq6sNS10pfEmx+gevqt6TSMvhwTnulCvANbbSeu2Ielw
4rEBUZSs7ZeNG0gt/kzlWs1HIpt0msbiPvWEKDVV+Y5QQVd256ZrYLs+XiMN0wmuIeETGzWRi7ie
skutk05Klb3M7Wf+sjqgVrJ4cXv73iavgGsB6sC4BOml1cFc0ajiZQqtrwqLvoYhxZl+hCxqoMoa
3eqyWxXSzmfk5ZksAwLGN9F0H537hCwx7KHS2AcuCUcAdlWEea/ZdTgR9pPyqOvarevf4qlV70aJ
NAQkzRwZ8pEHGnO6pWPey4HFZJtMiIS3PCa9/1KHsEP+vgcz60GIczKGU6kDK7uk/pcB7DjQPGOB
mlq7lL4mOuL5ljEW5//8VMY+tVH8uzhMxQ/qUZ5SQ+jIrqzMsHQOkCHKKNRVJEaLs5Q3Wy9INfpW
QeSl4vyDCXoGPVTdnPQmr3Ht+DIlD105T7DMwk4S2q+WbAQpvHDhUFu1CbQvha4hp/5q/JUmoq7u
JP8vIgJwZJoyhJ8Aut9GIwGy5RpI4gUAVkf1gm6EVZmuGdKXk3EMYfZr9YOXeFM5p878rBFnTCnj
XIB6nFdksvkh44k3jv56HvmhfUkmM/xPmH9DQDT6hulB8qGUOFxSeduM+4YfQnE7ZuLvSkB21l4L
WLpqStIHtpAGOfanbl6r4Zc3WU49bNWq5Kb/UWvvnXU1/HwtE81SYqyrabSs5xQYmGI6rGu9hLEL
rs7K4B2OjUWcC2oVNLoEBXjhsqeVyVrWHkBnux6cjzpmSWiMhcNt12wsg08y+WKIjObNHF4K4xhk
kFE8HRoTjTN3nlU2vwGCbJtvkGRvIgr//GWwivKt/20ILeW+BVvm44yR+SF7kS0JvOQpoS+2An5D
39tgT3A7KaNVjpEPP4pWwGwTt5rCEAxL1iAaAAApkSZ+cgYupPlBFIsKYH4hm272xlVPIhIvOZT+
TAMjmNs+mdjvWZEVOXZjpsOR0VDqjnb3aPlVZ9nkNEoVhRXaWRqTtFQAAJtKch3e4rg85DNak181
XKInl+pTjCNE4uZMx5uB2aEs6sXvv7q5QMzyZz1THCB98ZicY4IzjepohFc26g2TsFpOazVecR0t
dMWVMJXgUHdeGlFDRF0yrAdTvqIrrZDfBTqk1BOTVb1yCnXZ6dwE/HRy6CpcCjEWpeJg9YCA1yGX
oTVXkwoSTTjkv9x6Zv2yWQVrLb+IoyAMj+Q51i5SG4dC5J1KiEV4VSNPDk8CYsNjIfQxKCM3CiVZ
HgXJtIfAqfKPJq+nm9b6bICAzZjgmpQIa36h/OHkKBL48kUN6i1EiSxcH/lRta9msS3Sm1rnbqfc
EsuCuEZ/gmh+0Mo9gZ4ui1B41tc1mvON2h74ldhUlp16zDgCG+ZJNX1p6bdPrMZfxZUmvgeGcBcz
21R+KgofZkbwiqcwohdncW60xd2hwokPtkzW1pPnTVwBaXfN5Gurnsp68Cx73oZlsbVmShlnKoxw
CZRqsRq4uxavObGWfk4IQKUzNKEIFKJT/W9ajqsYDSgO0vlfjYrMMrY0XwTaW43gOWk75MhPWftC
dPbfRweuhOLVkcksnbbsbVrxXWFOIcFCApmOfGg8sKXR+pha6pOgELI3y3TzNa9e+d71/yQEQpPG
uNSuivIxLLtlAviGl4TsLOjSc1nKi9G86eAapXMeADKqjzh45R3nPjoSzuhsfOS87ClZmGONSXRG
6q5s6nxZ2e9Fs1Pia9i/NFzx1NWSKUFyj9J67SZm1ehdtExatAahXaiTSfriyFKFOL89VAPalRlP
B2Hzc7HOu0N/LXjvxf0o2aToedA1QOLNkvAPZdG9qmZlyhsSzWyWuc4N4/cq/zPDtyD9nHAqzOBH
/fAWj8T6TFfGB+efIn/J06lGp1C+kw+EWnBjE+76Ink/+uzs6x+WHu0eWFeSejB7nJrpViRXgin1
bvRohnAj9OV9IzrQwBQWfwbTnYkjJX9wAVBsCdzHYbGCjMOWu7e9iqAxXmLWzWTeEahRyF+OffZj
Yv3PGsQ7tmXMLmxnMkKsu+/jjFfXRrxV660G5Y9KHqFqom8tfvUOG6wzfhoqjgQoMPF4Uby208k2
M+2AfxfFhdh4W2bSXEghDTQT9MPRRDhN5FmdweAG/62GhS6funQUmJVjooMS28IFF9uCgkC/WSLF
FHIhSV0FIZkwpIZexQlGxr5seqjaF4mweyDSECU9DFcmnvSaIzCN/+rxKgbiMQNArHughwQX8BMu
1vlXuu+zSTbOsmRimlEynBykD+Y+gF+r9L9qvlj5I8f8WMnBouGl7zkBc6YeLN4ApMzkrk2IKila
RxU3k43ugq9FYl3F6eiv1QwoaY9yslZ3lvNRwix0f3bzhPR3ML7TdrUB/m/K3v22OXOOBFUt2uow
/YDZWjrDb/1RY03QtcWEXM2kj1GuMm+CTBNLpNm8Qn7juYEDkhw3mLdkUGGBQxvD5dqNF2yh6U3r
cHSg7kQbSNrtYuCuDywIYeNZQ9+KQ7CvMJchxjZ33DNBTLnYgzLPlVpd6NMi/YaHofqtyl8124Ta
3eYnKYFv8Tf69bHXjlgDud14V5CCIvxRyy2LYJxt2uZ3xkbZQ96SBaj9OriRzfprKG5BtDGKje0F
S0qhuBFzRLurZEubZM3EzAcgTrMRVGQsGipI3ghAgYpLRtSWHcOQ8lbZ50i/BJSGAI2s5PpbIeAl
bf4jUo1iZ3qS28EULHWvJImoBqfmj12SQwZ+kKDeIjEPs86CUDOkNww5uJPBVUdmkq2BrCordjKW
4OTYNJdE2Q3DgTBg8pLeScY5+tF15FitStdiYbEZ0B1chDNEroLctcMQBomugHcf5mY1Du/Y+Bcp
bH7Y4sWFhlhFiPN118pW6Srj7/3nLMNVGDzFIsQWFOcbbW0sdWnlx4dGWmmE5Nps08SVrEIAPCAj
CFG5g3nk2IItK+xlET4fKvAz+wnbXhs9qvIjSz/BDXNpI5ZdZcnFZ+L3BZWhKoFnDK7JZHYhaa+H
EBX65YHhIq1/3018n/kS7HRgD6Ni7DvTXg6RbtNSPU8BQV0bqfvXQOLFxhe/yZJwKe8ALX63gxvg
ixdadDZtShdekez4D1AMQ9rU4YusG3dQk0V1D/k+qHOXQ3KUX3H/JyOmBwPKtHtlXjoGbz4RL9W2
4y3TlxxqgEarUd4U7Uaur8TGka75NgF+iFnRUY/k87pJc0c0wt1o4rsiN1d+N7QL4F/MDIQml1xe
wpPlEAVR+P2ds4MvdfOX7RVkKhyXKXBZdApeLRTtLI18KRjJ0DSk02fWrXrnQV9hGL5a8y4Nt9w/
TDKj4ZmeslVl7Ev10GXYLxm/yECqgd5NNs4OTkeC39GXpXKIsKZyrw0baVqXycXUz6p8GxpSgy5l
+NKcA+BWUe1E0PFPVa2J7cJYt2GM9eBo1XhrZ5zc5dayb+3c4Co3XD89Tf2NdBGbHhnroJHyB+EJ
rYTFcn6U5pszblC3GcabAchllHtj+J4A7iv1YmU78Yszjw35VUj5SPAt9VOtASrcFI7nMfxToVLp
00spTinJSYCXcHGG26hcOyrp3qT2u1/WywzINKFlJeNI0di0dZ5TqoW4VIiF04/zSOi4RzxMy7Md
LLph7SRHOGoPLyI6pJF0bU9MjAmLGXDLUAJSnMd0g0aKp9yILgKNnwkHYPjTwpPaTdiu6mWETV7f
q+qZInETIImIGBDO9kZ8LCDvPQadmNU3PgdPgo9mwv83t+c0+lOJeeqlF03sCKWFJjoHsLGHP6ou
75HxNQL3owXUR9JmuCh848vpn8rR0ClYWiDUjYOjTForkhbpK8nFW+LOvNVMmx6wHFIGLyyWgrrv
8HQhoYqlV8p0ADbrUlBGu1NRu51OOvOxlCUxu6AoVTkwRCzeagq/C2hWlO1eQEjakLxr9icQSaR8
RM9pWg3SKijeY9LQ49+B+B9H2+BOXGKSI4H0HyqNZlVuCqRixifYFbqwxmE2DY853BjjDrlmTX1E
iMoLMxK+oSOJ4gY35RP/H5kaQ8VEto2dp19+x/NfPP/j/fOcZh8AfVKVA9RL+as3rUpsYIwA+EhF
aHu6EZgnr1D6JRvHHms5WzF8XUJIr2hNcUOmaxpPWDDoowO1yMytmr5VNUcmjcx6eo66bUGJOAEs
jn+atSs/nnK0kMijOYicqwyjrgzOQTC/JQQNSIRZ7VWYCS60UOBA1UOHqTLib8f+GXrGZswzxZJM
3Mwmk2Ax90ekmL3xzFuuavlBWhQt0xstCsXdpajroT4SIoBUcZ+vkc/r22oTr6HZ26Ol1ZdGeedx
gdmPtZ0Q8RvO6aKUl1I+y+kXJBLic4kj20r2A/B9Lb0mmelHwhrJxaKgM67sN/o9yfbEEY3ZeD9o
NsroHoHxr27sBupBCrdOPF1D+IzRaiy+02PK3Oy7LbEO6U0cAVP80fvHxvx06q3hYIb0dGVJgA2Y
OL9bXl+qN1v/A+BIOHo6niLULShKXSPdsSoIB9oaitt58q+vI1ICe3S8RXqsVI0MnG2C34D2KCIT
HHK6pRSsciat18jW1pZFv1ghOs5eenFRXz5HrbNHKjlFVxC8haawJznXJPrXpHtqFYNiDcMSFI8M
gf88cqBXTMcgvkhT6RcIQLStXx+6Ia+xNePs1SlMzbfhOl7PeOhbpG+I0xGZeFAMsQrJrfaroAa0
lG85Q582ojQbVgRCKmBwfKIBu/1N6h8IK7gJ39BGepr25XTcCyrX5KIxfoaILzgDLZZWYsKYkgOE
k9f9yUgDBYwx/Vp8TZ2PXRv2knE24SMH2/fwpCcrZqB1q/9rgQEE5sn1gQO9gRAnTBQWEwV6qG5s
/73uv538LwGXN8BHl+k0cw6gdW63JZtnUG6n4dXp5KOjAiDjJbkSzxUyUTBY9KgZZtTBuHp0QvHl
FiwyqNeDuqXiJLCvifqj2Bczw1dMnL5dgwD7PVMH6LVyCuQPp3519qLbTJthPBCuk8jrYT72Xg97
cZPFV8tM1xNoIOcbGQNyTgcDfnIPYD9U1sZa1V7RH6SaoG50/zwzLKb3CVtGAKxgr+x+mbYfwucS
ZCj8A/CB48hPDTI0SwjhToMHZdRse2ufVvsqvsXBZz/AEVDRS8QYn7UfHNoBcUq4BP/G5rJk8Gf6
iIlh5KQa9rX5ny3E52CCAAO+v+ewzcimuAb4zNGOHJ0t7ar9WxovJT49/5LwrMvHePhgCbQL6sQI
4AAVBHMpJjaNdGuZK9RUiKpBLTTRPcdVKHUPkHXXrDbtssLSuIfn6zEmJ6xDRA23iB2CmhOsULzw
ijC+a/cp7KjxTLgRQnk/ThchcYy548JW8pLsBQ0ftjty70m8AFct8q2KwLkjwYVdN3Kw2JgQCkjR
UdPU1l62Ns24GuNc6JMJVWvnbWOvzeB7QlIRSUeulDT7UKMbADyyeLZL3IoZ884iqu52i4CQjOVG
47vfsGCn4yc1x6V068Jnn55i3o1mPoBwNJth0+hrsR8U9Bwx21VH1UXTnq9z7Z/NKlO03+0AH1nv
U/KImOKbjdmrS7M5Wh2/HIVR0p6zG4qcZzNdO/Lqk9DjhQQozzMJzr4Ig21I6L6yHIbHANw19Mg1
grPIstDMk2MSC0dX1tIiSHPyM89SnykcosEJOJI9UHBRl4uPdvpSm0995awRSgnRCtn8AJ1orIDI
Y2U/Gbu+Rr9oZkuDvx47Lbwy2Oi1ZsueqwDz5SYYdsAflnTCawzIxSNHUkXcECWOnKo91A88WAQd
1i1q4lWinZqOSCwOrvX84C4Sw48JOl0gUpTrEFLgH4MXLuXiI97yv6q98K/MDdfwYVwRkGGpcZD+
tF5mCJPjnzAxEfmfHaf+EnUfaf9LZiDmAQrIWt4zdJUNBUNS+xW37+Os8Ykf/XbHHF9fycseuOwG
2BTGhhLyP1m8Qg01HsfiWl0HoLcjO1iQfQScNwxuSNxJqXin3NstkEb2l9zEt0rXXLMoQMDYieI7
QyM5pzH+RfvRsqcPb2IDHvqLZl0wBIqSl3CtG//adJeCrShsFGKvzrBAQaYRNeJPELjIWnL/ESqc
EPMu5IzDW9R+VdhwtfWIQZ67l18jBJ7MNlO/HFV+ORaugoj6S1hSJbgMBMu94A1cjiNcLOyHfqfe
Q2g8+vS3qhjKwxOP+aAwzfbjYmyogGq/AvQxMgGyf7KxYXeaaja1weucDWPC2LzjnOR45gVAREZ+
nRdJbljCk/M1YqMsu2qd2gf+RLRDCoGUAFn2t90eHV3ImHxv0i5sODIMIp4rZg0BCgbhweEhEKMh
qY5eXXNJED8SAeP2xY0cQRJITll3H7/adM2vr8c3hga12fI+V8VTYrns658qPgh+ykZYQIL+gsEg
C/c8X2K3VrtTYlqARXxc/r/oh24TIcGSJq6P8jrqVFP6oSshCO8u9vDCoiAh0oindZis3wNrLfyU
c/OlkiNEEGnHfG+j92ZoasxXr+WL1CLygF1IuAAYduMEYcpNtTmAiBBuoqcQcH2bUUYn10fmnMNk
Z2fPkam7KWO0DXgB0w+BOuSQxXwSRowZNfC0iki8oYND/JV5HLi4qjvgMU7+NPqgXmcxOAn3GFYF
7poIt5XyrLm9mpw1JLjqBmFOJFUFmMvFyCkoMCSQermLsQWrPbDKLa7eVfVdqg6KvZ/RXGqqx1iV
pV85E/fM058ZN6q2F0X+hG82zY3sMDjLXsrtxCCKyKD8guE3tt1G6TaFswcWo7uVSu+u/9MqoAOD
IiG4sVkBSRFjdlieopIVQNExA9dYY1nLu4fpdU3m2jwzVdItKQFZzOYzs7/L8SuHOFvARTTgx5Nn
5RaaEFhije+E0zM7miZepOEoTnmOPGEWLriGpukAv8UMQ0wSvT7qKh45U3acOY3+D9Om8MyMqu7V
NLf/65BJ8roSeRSVd85oV2ssvGwOcxUFyS7Gv2x+ibcEFWli/zPsgeufy4qH2yb1B710zcQ+4DJ3
k2Ef1nvmhKlFptQD3oFnibDXSeTqLX1PYnYDGE+Vq9jSE53zjnCrCDQ+QERQTskyELHIqDnwf7j8
Y4GQiC+1f/AjMjH6P9zK8DRTu/tu8B6uR0QnwCp+B4Cyic29zAMxcaUhqdBwOWkO5F995U2OLgYi
cGXLvDxgHEQdRby8eSgiOJ+bmHNiEJ03IfTUP0ay85p8Y+s7nf0VFT+iTgL2Yg85i7EGPKoQeTKs
jMG6Ky6EydM+PEe/kYOzj4OmOqFDkbEeIdTOi/Vs76E1h34XYnIT4iKJlp+NWMqYvUAQMCOyGu/z
mITYM9A/LFe+hiroZE/pvGfzWRBIoiEnV93Q+ZRqjBPEMsioHI0RMeQY8lxQFyDz+F9i660jYS76
C5Uf3yY9fRWvGoLqYfs9gWio0akbP6UAlJYZBFnzAC/+5CgVsmSeVKyR4oiTrOXDpGOg5R+J0Lro
EVMRYYK6hcbdNM/6h4w7QNH2GSFSMWlAZXkLeTbjI07uSsLGsm3rvVOZhEl1y2xa27pXxRcz2oMn
kp28GFaWC7zEzwX7eh/ze8xvrYaySyPXYGWeHovg0i31pCaAmfvN8Ggg37BWnfUWE6IDTGCCQJLv
wPhBKk67Us2blL1mg807W5LyQijFQuPoHos1lKeIL4j+8ybPeFcPw7R1Zg3REzEj1w7GjeUCFHvZ
d7tY1C+YnNEXW7rI5qcP8e+cIQUoTHHG3cBxNskuFH2bnUwZTn7ec74FBmI3WZgZYzbv/7gIy7Os
b4derWAA5yaGplz7zUnnZmVpE6mGnlKepBiYQsmWmU5QEVAeFmaUITwa77UjbdKBoqD5ECPijrjg
iHYLF+zJQXhrG6zRNBmo6kEvzqxaxNpxkapoeM8y6qB8SzCBeMR0uH2oyrLngDU6t7aWMTiNH66k
GB8hJMBOX5tLAFfjdzL8VUk6RwwWEhOvlkJMZDdZAL2cv0N9l4H4QoSVN2K+AokZJvnjcZfLc+Cc
E/+9CX+KvqGYbXXSe7wCAFTGJQdlSUrKEPhZupn/G38bzG7q3kCN2tABQJGjVKEAZ7vH3ldpB4Mv
DTdtucZLNK2RbXfjjzhYW2odwuqcS7g+6KzIGRELpGu0uxzw3JqkCpTVX6I9KuzHD3P4qCx024Ru
aPPThzIz8j/NgptWZ++ktsrCmr7EolpaxqpWr468A9+w1vR6BuvW1VelY7vMpca4HceniG1LE3ZE
JOX2ih0A0RMv3GPIHz4ey8xkdVP4a7V0FZKUIDHrqptwWOaEeZuBWzG75e2XalkEi/Er+hy+q0H2
cAWOTEHs9qNJXS4puV27y1lMqPzgD+Xufudxg18ScV7a8DSUT8J5eOt8lky0KEjRuhvI9YIljwPC
IMWLX6VhwmjBVy1eBZuQmvHrP0Q0u8cSZVw/GRHg09G0dtr0RGVa2Vuc/oZ1D7JsMQXAfmInzL6D
6FcTyG7wCJFAdo2DJx/6Oztn3bUrFw19AgUJFuKPxueC5UBv3pIJ9Riz4NQS1hKhXvl09LvF4mRa
b0Ln62RnXX4O5B9Z66oiuZSYYWWl9Udq6CRlDW8Umb8pZ9oU6fDL7wTpomXJtqIneK4+zD8M9Tpp
/U1EQxC79RDIPDSNR4GZK7AkEBSJcY1OUN5DMZMBYKD74H4iGIzasRITqmpBw6DtmuOvUn2RLuLX
h6ZpuNI2c/6dQTgZWs//BhgD6BBJO2U1NzAyhsVO+Ei3Pb2BBd07XypSg8j4NeMvv7pOEypexquO
OVle9w5wCp1s+G8+IvbFaiBpeAHx2XlEh8LeUF+90MNTZfLVlx9T8V3S+hajQ1Tb8qz0j0HwIxtx
OirwO+GAHNZ6AaPQyogaJFo0Pwm+fp+4WD9tl5NKMQFupJ6Tdd8P6PmZtU4flp/SBeq4/FvcKIhh
r0q5r2W3BIuxgo3051dMMPSSUdQte+O6qLe5ZCyq4DePHWZiRFII+rtN4zkAo0dBgznkJLTlpdD/
KSONanSK6f06ZEf3Z1jH6i2x1+pF76+tfi5yafFLXTlzs/AxqWR7Ox+AdoumOPOWW+rVrGmCp/u9
u5vlbpTQfXlts8u674q4tiwr+J4ID0c3SalcIczkS1lIYvdG947hQ3iYdx9w68LDr+NpHhdIAKGS
A/0LZoK4XUeYr3aQrjrffzn+ViiCfelXyTcCAAb8D5P7tNLWARPWGzVegvCJw3/RcEmdfb8eYvyd
JuXpM5sQTe+0ri+aZDNyysYmo/46Uq6qc9HzEysPpdQsLC8iFlB96Dy+ke1zaYN0IXVEMA8VREa1
TUYgh64/izgwJu7orBLsRXtmgs4DXxQymuSrXxA/8gOk51deNa3w85AJdNFMFtf6X659Fi34rtyt
Jqp0Ixx+CNqIiGA4Y+Dge+9wntUiOry8S2wdsrzXVAXH/ow19iG3pPvvpR9QeEJkouYWFL+0U/JX
8RG6Fq40Mj9B1doTLBF/5qPM/hDAITGgdUkiS+ocoGTgYWL2be6s4IKA9tuL4E8DgJMxOjjUgM9v
/8f7QmzXYUw/3pqwQin5MbUtZbZuyaWgPBmV4+20tqYTiKkD+TOvQ3PdpJdcd1zNOJAt181gXIxW
65DtVKE73ukHz0zJslAv2NsAvTMAMaENEsxRn/GZX9DaF5LP3Ij+KtrZAvrlZu6Ghm/vTbIPUnoi
7QLWU5id8V7r+0q5q4hPZ6DCumyXMYIglSckWMakB/HssoJ1vAP/MYTDStRH2V5JcJWEGLXEndlW
YkFyWaKZgaANYiE9l34Jy0UQzwYEG5wh07Nspv3klF4J4E/JCEkgOoe70PGB56gJqSWsHJzHwoDV
wGExAaOm0LgA42u2uDJCaLTfRL+kxHCF94mFnBN1OklQfL5irgRroXbNkyqPcXX5P8bOq7d1Nb3C
f+VgX4cT9hLkzIUlUb1bsuwbwpW9t4/89Xm4zyTBJECQXAxyYG9blsiPb1nrWXm+nebSpFQyXkq8
D7Xkhv8W4wt0XLZCkDQSXkiZPpTyptDX1QQIjJMljAd3AmqLjWuGe3Cn8oPtQwOxWsvfcsyZxY6N
rsi/jRoj55KtSe2Nrpe+xTJeRpo+tnQWd7Q2TuxMwsJMrMXAoDoB8BA1qQIMq8l58po0rMhXVB48
vwWYTDODF5pwznJOCYhcwpJnqk4tRtJOzE7Hd96L/DOkiKy3jblPlwC8sjXxeG5nAeJbTrs4RjEK
w9ep10tpCgbgPRlXKFJBxZ2cOYa0TLX12OxxveMTZr9W7MFn4QEx80U2oZ5BIuwkE6mN25ZADDYJ
fg/ZuAQ4gKCdIih1Zp1waHQvJdQMFqaM0mprDYcKU/6iHrbtFd+oTRuWWCew7U9eu2W6ZGBCsjlr
VhGyLem77utVUMQzcsaY66Aox6OB1SG/cLC06nNoPrLEXqt8gBGLci5OxoXLttjpMmMCY6lzBVio
n1T7HmJVcVg8Xzi74zB90izOk9VtnInuEgSgmD9saNpZrc6J9FqUKqcdcQeyyQHzGOoVc6fQPmo8
3GJYBlX+KdtHuV9KCjLveWw/KorhtuUa03bQ59yS2R3loZsR1rrgvnSd9h4VVyIpIOE1swKi5xix
h4F1syqyfe9I6EeZcgLnKjkawTmvHfk2/lZxTU8U3TmyKho8ZEQcqtNmHGGpNZFT1a2PI3YcGAPn
5xBEql3hxsU6jRNE3lfRSpMtLrCvmBZQgjpTHU3xqDPIcg/22lKEIFv/yTSibRhAMp4K/UdfHNT3
oFiB2wDfzmOAXiQHjefWUsAgbIeR58nrtq/IBD7C8cTKcGBxXnM0OiHbuvo8FEc7vvX2V9R99vK4
IhyAYq1IkHlZF8PnHFDAMh3kdkmXnXoU5sSH6DgCkKz89YDp+Pw8no7SnAsCwkBUaxNVc95EysKz
A5xF59al2vNOKMETjZE1NT2LB7X7TsG7BNlHHr5KQOCqd0akkOMM4osLpgln6+lrsA8Q1QLlxyDD
1blG8jgPxZsB+7zZS86P0e5Vc6PiCfDujnbVpB8u1DG7RDGin7WN6/aoqguMhBr+cHVu9f5aSygC
UCESpjsHOBJmR8169RXucFRE8rCRFpFbRksayemBOnV1vHL0YAvJu44IN+oOTxZ6fWNatzcPWXIn
k4Qqbdjtq0xqlBh471E6Y/YtFMEK/ZGqO9lC6ANSY1uInuOXtRACJZIm2PKukdOFs/xVZSXZBkSD
PtlsTCqADG9yuNP7pQYaMg2/FA0junIxq5aFGS6o4VmwJRqXYlUuEWcUKy5Ec92z1w+j2zQ4GyhG
Q9aeFu21PCKj1aGUNW6BNBiUb5Mw7AgpLs2GyfsNxvMsVA69zBCKIaMjIBxcLZ4EOZdKgneOpyRi
Gspyyi1mPc56WHFGTz2Qlrk4oyewZs2khOq12PBM6MIVQ/p4fKlrYJL7TDsn6bWFJRDucN9IpWtw
ubPOWThLuvKpNQJmTyVRF9eUjplwH4xz73oWo9VbFbTbChclO6A5EArk6gL+Jk1dHd2Au4j8RzAV
segzJqdKozLtS+c2+TkK95+B1k9b19t0WFXksYH9aWzObvYmXvOR1p+deQlm/kqMX0FAhgrug3jh
GO8pKtrq+Tfnbos+sJ0eQJSd9tJLqD22iBgIfmAQ+R3Qq9lkXbaHmqbK1ldx8QjERRlz7rxNycUX
dTvFf4zB3n7ozloeg52pVgtnIBLrpYZxOy2o2SRz0E64RLlGTWkeJAdh7URy403uJ/DTJOBkp0WC
FGUkZE7/PSW9rEqpb1qT6pxPhwi9iAVF4LKtNYjTZJYdU1qA2oMqgPsfL0w3nDpU/DkbsaJaMTEy
VFdnv5O2FZnZOcGKTD7r1Q0uaLvgIyvKk4FBC1q6tWvRn6u8oylNvNw9y2ARQhR+Q7NH7zrraEe9
09S9QEee5M12t5y2LRWhkJXBdcjzv1IKxkT9U4wIv0ap67CTjSVuTHBPjANHl7cKFoFer3UiCvOv
SgebISG84vE1ckloFvdloJOSLq0+mXAzZl6AgPwLk6NbH5OOriGAAz0Jc+i4ucYUS76hPdHlg1id
1RoGYR8TEVyQViDAoA0hLKHpXjUUQ+KsAQz3Cfboxb0C31/gCF5r9xzwWHQ1VOZww0ktzgo9eEGp
EL+NIAPR+FJ3ouGu7iM5O9Q5zKk1znQnWunVQjQnfVpETAWi/Xril2kQFbcdS1z11eEmwzGnrKbF
QcwDDPyjbdwJhGTfvGWfR1+1L23i5uclvNBpcuHpdLU0ddrwnOhblg8yyRbPfvH6+/CRB9SeO58r
yZkID7TPfFLgBRPdVSOGoAAW+7V3qXDku5m8RXXbyuesXQ+W6zWwJVelx4+bwwNgyqQlG8+Kl0Zx
KOhFhCajfnYZv47wsrJdx/sZ4AXEHkLTrczlzwSqIAwvCN/7SbKhTID6wEDL5z07ycES+43cu4B3
J9wL4kwUGkFBTuSLTwXjnauBmNVVihSlXI035jPkJ4k503fOIxq5KDi23Hp1/GH1n2E07zBu1Ywd
nqtgL5uXunjNSvRSywly2LtUay27p7LuQfGBJCuXue3CqyoLROeu5+0ZhvTxmzZ5rUM2zZhvNZlD
7scQl7EHtyGx1PvQWH4oGEPXsbWedtouCNREzGu1omRgeB3sh/rZxqwBS53EU4/LBDBDAkVi43Mh
6vuax+ACTmfwznAoYRFABAeWIWT6HHo669wJcVNsMMmEzXOtHAb9bkGrwNuHOjT2lj43bMcob50X
m1FssvCuD8nK1N9y9cbVqSrYq1ByTh3siFSo5Nlu4UqBUiPGFdhbcCVHdk88TaeWa8QL089IDXka
1I9KwdfltsXZIbU5VK9CeVfRmtTc22E7H81w5tivA4VgTGjSyvM2TbDX9FfFP4N/lb1Noe8TcxMl
ezO8O9YzArYWRsXrqKwRIwfBNWaOr1gnnztA23BZF841YKziMxQ1PtkVDdVeanYGpTM8CdlbY2Yu
RzK0BsXNfKRH+sBIFNWl9LCJThW4E10GXTrMo4qw27lOQ5Qgl9G1u5BO47iW9IeKGCZhciVLTGmT
V5HfC7qtfAs0LW6n+qIL/AXr51l1E8iF5f6LN1RqSZHYZsiRZOD1FVkQdggJLH8O5B/yukE41uam
C1Zeucj1GaTqDVjIBHVfjoLTlE8ekNtmPQm/PPMY9ocRoYmxzPL3QVkM9nOuU4nPeciy4bKbja3s
5CsgTLV+1cJnNb+NoLhYsEjLUF8ksIfRyy74BRS7rQ+k/JU51JgQ4Nd6y5zPOmWSPCDPd7oPL+BO
WIwJAR2vNlgCcy6nbm9iSuB1lh3ePlAOTLii/hJUJ4F3CqVmh5KGNhLYsDnsBKHVFcgRBqtSi5Ee
w1V0Am/gtwIv7cKxHkpCybUPYhxbeCRyGBo21kX/XVd/Il5rjwFPtj4YtRCR4073fGHB8DslKJQY
Ni5sbZ3KN4Iih+YE+Lk29oyxRvNEhiITWLxUsO5/C7eDn6TnZh6Bwb7nw1dCw2emRGXIF+SzaGna
feY1s3ktPQAl4RLJ8osM5yS9t9bXyFUgUcGnk4Sxv6FPCEMqHWVDUHKs3idJnQ1a9cavJIcTxjJL
OXYCLOmBsBTdAsT63OuP09oi1dJZpH5POSGRch+CZ7TUmo88FwrAvlOOVcJYZK83G6mh0p5mdflX
irmFQt+0VhwO00qrDQF23hyYqLzVyvhImyen7gkKYkHD+R0EPAwcRrv2zmu25NDwaentcmrq1edD
kMIIgPbPT4y1HXcOSBQPVuNx4lyBxGqmTUNSPtUMyJLamDU8ViLjwIRHAD1S+tc0Mp6SCYzh//D4
g/MjIrJJ0jvoT38MyWg4mMk5kR/6CORLPEcbiT+u3+Qk2LLErghp31FeBeVpYJbV0OTm5pdDcdX7
h98XDqO/Zqv4DPK55Ym7fE6QogvvO+PP6kHYTwvuRrqzuC/RTNsl0hY6cuasnfoklI5BA/CKa+pW
Yl9mpEm5dHEcVy2l1e8xXztvmXukwPAA4QLb2cZsN9jVe8WapQfZqGNxqnr0/DwJ0V7HyRverzRB
jL0kc8fTpw+r9Hc6DIgQ7/d03vmsknj3VPOoKCuVjg2fNKaTCqYBB8delb+nQTBguCp6aPaBs60G
Igrj13lTsVLW+SOQGL8DaRefiY7REPBbsKoYVztbvXvYvDLlMa0mrensNI6BNTPoq81tSrWG/bne
9Crn3eS4PHCZjPGa7RIHGxARKhrSchnmDKA0ybNBpAhj+I6hDdinAtHJ5shxmFZnG0Xe8obn4k5+
GlKggHf9EaGFp7rf6/37KLZKRVzjggLQlhnEEffAqq/q+dn9T9lDM10y5PFK1IssyDYxBYPYGkC1
d6NAp0D5zGiTQYmDyHBlrQNuue6aJ9+GchXdAu6J883k1cq/y/wYhxdhbod22TQ7lPY9msEaDZi0
F/qzwxiUgLj6Wee2wJMb/SgyA8CcsVN9H7Or92n0cztk076zgxMTky5bJdQ0LUOTkKSg/JMYW9bU
CX0UeyBdR5IIV5rFRgfHCmUj2IF0HRE6mASumqLJ3ESklyjnZmBc5I7ZEtNBKyHBgRyIZEq7ZYjD
62sXn8LodUA6UscMHMbuqTIOjYQo6DlD9gDQL2dBeZ2yXhjzSM2lHLYTrJ2iRxBQtGHrZ1lzu2Ir
fgz9iyffm/Kj1i6h+iWFsNIR2hfbmO7L5VcG0UnCr1d1i7Fb+fqqtLhtY2jxey8D23JLShST2DSZ
WXdrbkiYYWzAQRaDrx3qh6Cgr4CytEvcGdjj/VkzvRCzCzYVGAtbvnRgcjiMBqYzB6+AiLw2yerm
8xFPDZ4Jd0r2bTyxygh2ZETECpIhDOZddeeR8iDvwxDtKDEl1spSnyPpxeH4BzU7yQ3XClO9WnDT
9MuBMI36R48Kt2JfYg4r9hwprsMeONBK9Z5FvmhlMneWcS8B69lb4feIHq4rXDFwGcyKYkb9h5eo
SNacvqbz4bGZjG524hLUYpYbYuvdhmdxCEUADiNyW8RgRG+E4XsJ7Qbjfl/uw3apm3SLO8yoZnoR
dYpLa5LquVngFnTnFnXycGvSz17lQWwZdE0TGopdP9VWRAQ509d8b3VXEwd7XX1I2sIWk04TsUsF
88LsTqaKkiY6lDqXlo3fE2PUTgEOEENcxvuItRr0FDedhxa+Q1Kvr+Fo0j7o5Dp0CCSxgoB1mbaO
6VGSIjIYd4INSYtXOOxuDS9/NPBxzuFWdbcoJgiVUWANom+0lh0E7XLZiQ0wLj9yY+vSOlQ+1BcK
zhJcgB0MsQAxJqYWYw++N7WWGuSHrttJ2nPRfqQGwNBbX2+kIaE7f7AwjHDH8HxKDghhG21voK+x
LsQQsCDpOTshj6chlxo1yZYgF334rIqdzYS54s1a9mKrjftCHAfpU5pSvT8S22V+Twb9KK/06B2t
jiUDNsHGDcP16AzLnPMxw2SgYeB27mV9HbZh9ugZWjCjlpm+c0GZzQ9MSBOwZrXgAYp+g4lRAkl+
eOGXMvkAhBvKtI79j50/sJO2TMCCD8/hQt8kADJ0lF5uYfKT4GhQWEYH8jMtth1Rf7TEWZS3vL9n
3DF1Adlo+JAsKIz475PwMy0WEGstPrNg4zUrSWU0Y33a5sVgrIiOnJYB+QzxsgWN7FwNLmP7bgBu
UZRnEg8aa5uPW0fb6Fk9Qycr1/MZ4iGiZGTE99PIF8C8YR8B13A1ZEguCHppEEkcCkC9PuO6ggbP
1O+9fB2zT+L2piqn11YSD6cJKxhhy2F/XbEW5U9i/Z75z0N8M62P6ZZlFhu9TD5q4h9nJf0KyyJm
7UZ1qYytop4J/hqnMwKPjJW7YfjaIrVKecK3dP9JwFw0fJ2qUFwHNL8wzvwWxcWPR5sN5UI5dP5L
OnwnZjTvQ4YswiZ072hwE+cLAVArSYGAnwoDRLFdXYfhQrJrSoBH/MEnAE+bIIeePY2gscIVhyoE
ZijKTXOZANrmX3FjI9dnXQunobAJ0133xBpTkMb+h4MUj2oUuTuXKw0RH0qlwoexPMaeV950Qt2o
ntlypPxNrcHe2ZgiJd5r7wyZN6057daxcyshbUGRUb+q7F6wprCQ08rP9I0FEEg26/maC7zQX3j1
SbglBZ37tBRHONINxkP/NSUCzIOizBb72fFxvuMSOGu4zYHfTluU6LPuv3kb2/5k2dswvcnOkqEo
1aYdXlL1xFtlS3sGpIEP2GOfOVCt99gxJTcvzyWzXq/fttKRqd7A9MmuFlnnuVJ9AfHb0lvlB45i
grGZAyMWrupp3YLZebpwfGyBnAHaF8cgHbZPTGo4rw2gqeVTqxbbLn0fGUliSfJXYw9eYRcad4Vx
SsuCoQfOgyfO4gkGNe0QxCAFHpK5Sf2cYQgNDFBfjU0Di6EFfxGMVqm59d12XI7Rhl+diNtUffEH
wqCYWCes9EpA+2tVP1WEJXffyrDzpHthHQdnVxc7szuzRACKGg+nUP024oY78FzVl6i+qPK9yE5J
P4+ZU2VIGufcI74gI+JH8e5m+tzzuAuW0rgCMl8VL3nc0Xax1vKB92IiadgBajc7vwz2qWDiH6Vn
lRkkOl79I4D9NOKhZiwPZ/+tG9fxiGhpRfeDbyeXr1F5mDJ5DZLmRuZqVFWomaEsK6iXO3ijq9a6
Geh4eZc5TpN0I4uTqhwI+PGjm+6NS6coXDWOCNM99kjXNSZoEZUCv4PvCSCK9SXTR5VHUbjJjfck
tWZebx/UWtAZbhTg2NraKN80EPaOLq2tlsm8dS7ZfReY5Xj60XmhdSGql5OELW//00kXwF16cByQ
mWDzXZTVteiTudTYLL7bNWNWs/sC3of4Ku7cltl4A/xrGQNckqoGCdOXKL4KDS6E22jbBAfdMGDF
+tERAmT+N6p8ycN6/9YVr23DHJg/nZHskcLdYKuFUi5eOsFDhs+nMh2mmFyMmVtFuwbils2tDWbU
Mmmszz5d6TBjQSHgJOtrWaG5iJnGemeYmlp8wAZQV7vE+tANolLQMSa7sVj35qFkFC2rjxh8COw9
iJ3aIjE+spotFtNFxFAOjFvK+fhVJHfFgqKO102nyh/IvmNtokSMZJHRK5egf+3VlSPohW7xe24j
0mo4dQJgUfWn0VK0SO8jpmMdTYk1AYH6LbnEiJnsCvGOG/KSjYrnfIXw57OGuxphHtpxABUFqj80
lxwy9Xjwy3MOJEkyaImktzR+Q2lGo1IwsUCyxxTGIXmA3RwGO1QJZbSQ2R/JZcLRtelJ9epXjeYO
7abo38tpdtOgxWsvQA41p2PIvOPZ5zG4TqjfWu3dYww2MreZNT0LeNqoIL4PeDK8rZ2uqnZFugoP
RR6qPL+CDIGGhsJD5TJUXoyBQjG+tBBneG6xWvblw2RSzJCKsKvlJlMZsROJ7k6Abp6b0/nqo9mf
dPapsQ5IpqCA0Db0yJfevE+uCHkFKwzODftQ/jJfnE2xKcqXnMJE6hD5iI9JWhPVLmGKTP95NHjo
2nuG+CYC8S6YjL4v0oTJkD4j78dinJWjP9rn3WPEJCUxTW05jjxx1dW7ZV1zmWkG753CRIYDkOTR
EqEcKyX9QFbxhAnw+LWW0yDOQYQ8UZIIBUgetUQu3DpKX9LxhWX1YUxXvlHQir42+pmaCtV0zbN3
HF2d0z6AXsH4J3AICn0fq2NobriYJrG54uPiNnnsknpmS2SOIz+tyBfnotWaCaRRMnL76f23KmR0
i0A/Za7suA4BAGQ63dCsRcNDiA2Nm60fpf7cD19V+e6E3x49SGmSXWBtsgJ7xzXn6+SHdA6AZ5lP
DuHq9BQzCahYNuHWbw6y8s4YbJqJET39pKzz6eueNnd0n5izGJHbi1QpyH7oNQMgHRLDInYibKyi
x68//vXv//6vn+Lf/O/8lCeDn2f13/+d//7Mi4EXHzT/4z///gxIIE9//5v/+p5//hd/34efVV7n
P83/+V3L7/zwnn7X//ObplfzXz+Z3/6PVzd/b97/6T8WWRM2w7n9robLd90mze9Xwd8xfef/94t/
fP/+Kc9D8f3nr8+8zZrpp/lhnv36x5fWX3/+UmTn9xv11/s0/fx/fHH6A/78tWoz/70a/te/+H6v
mz9/qerfbMc0LFmVDZMcdcv69Uf/PX1FMf+mKIo9/Z+hO7as85Usr5rgz1+6/TfDNkzDkVVLdhxz
egF13v7+kvE3S9dMRdZsVbZl2bJ//edf/k+f4H9/on9kLdH04ADqP3+xSTZ//VH89VFPfxuvS3c0
w3Qcmf9PNTTd5uuf75cw8/l+5V/8qI4iPbOYU3cxDpMCtIacGIBhoGgUqBR7SJdJEAFIG6A5NCk2
hDJ3Gf/AU2P0EpI0Dpks3ugp0EvZTIt51xLxUNo2edZe5cZya8/kQ5kpy0j4Ai6Mz9iDvVpSMsEb
zUh90n2PbRaJN3aOUk8fCNuQzYZ9W9MYqG1RDUjBXdHjdF5bFlU69sO+KwjH+ktyn6N0wRIzLzvO
jCYdgid7JLLAH9EA54ay4vkfPFUD7gBt6BoEjmxkYo9GblEaLTVMTdJDb7lSiBAgcPS3sJYoQLQY
nVMf2pS8GOMdzyCYFP4L5qLuGoobkrW57PswGTTnJvuITfF5K7FnzMdykoPQcAUWBZzlhBs9Qe4/
FAqndlw2czkDgxn64VvYW7s4C/qtxkxxqD8ccgU3poexo5H6lagGa5OXabASbf9qjyQwdN6ut0k2
1dFna6oMSMaiLR9i6Fpjv0Lw+J00/bPWD5N5q30n71yZBeZgzHFqSqn4ti3y0AbeDtx076lXcF4a
DnFV+YHLEFlKjppYh7YXq/JSjgIswD7YuFq0KJ8M+XVE1KhFMCVTUKdAsxidFNQVfNpDRqSXbT5V
CiV/KmB9JMFGKQj1KbEcO4OFtNNkNybX7bkgM11zTDFTjMCY5VTZedRYa2Fb67APaXTyqpjFdssD
ElnPmKKl9jU6FxFYZ61li9EP3YtmYrJnBbfzTUOejSx9n3woa3N1SnJ17HxewFQkAqL/yCoNIwh7
H6UKbk2iPhTvtaUJUaTkM9IalpEyEbiFbZPDrZKkwZiFuB+nWapGIVyTanreORQIChOYqJFZqPNU
dKT+FkrOqSni56ik3xkEVUXa5ktLaG8QqzD69JbylMnVQjUROMXop0AnVAB4kmjntJ2GrQWNka4O
W1Gxqm7ES5jZ3TrrnIOogm/bViCkHDuQL67XpTyzNVsgPgw1PlFtLmrjVuhxsqs6vHZI42Mwax+R
qL6CGk2/GQ5Iz3EOpVbJKNnS9OVgkqylv6pypc6VtNoUco6wBAS3lmRUAEYPbqQh7Cs2K3cEioda
KFtkArfAYDeWq1TWtPItVyHUL+QMH7bNCsJGA6sA7sJlgadSRfYVlP7SkGAFl+M2qvHuj5XMAMon
RcAQqZsq7ACEBRYXzyqQHEHDiOcFdQcjV0UdspXFHFVJ2UTWk7JwTOkwi9H+TmLIWA1C0MEp2YI6
FAW+McKnsZTCHXy0TKNjfhhOfPWiwoYZI0dLmHwdZFUyoWsUHF1PDqo5BN1Gduaqpt31LIsZnVJ3
mwao7roCOzRhfkT2KgfRIhtRNDk2xWcSD1wYNfNVxw7uuolluMiyd6K6X3vfZvdnEfQWCOs9LhCB
RsFLMWTsSslJwqqoHz2DzWLQpq4Ts+AIshZxQqjQEwe8y9PlLUZlro5F6dYJGghFHKya2Z82SJgr
ovloVIGLv90K7GTedfSGWR+HT1mZgWPuptOMPV+pyAwwKeO6Hq9CN/RrPazeNAJNaZoHaiCb0peV
OrgTHcdND6Qhjutq3kvmTdIgkLYENXQSUDZPmZI2CyD9/sqWw8eQwX4Zw5zFdYoKQgWG1XJQzCa2
uGnZxbYR3U7ISP5zlHwLhAY08cMu7m5xaLZuKTXGTLE/xhiuWFiDmBV5SU+rLKrMOhly8moFErmM
cbmzma4F3YDjoU54nzrHXBoaN65us4zRw+DW6miIU8ezoCDEyeLcqhFbZ+FwPcT0c2j2mY2JZ7/l
DGj7iGWL1rA1V89lIh1ERBNbhKpDiQQVMy0RwyLJtUMm+mMmvSjJ5OlENgA8zlYfHYlwSmvOEkua
Mto/Pdsi3rVZ95m1khrUtI0hs3UlCYOlof3tsEroVWCaUr0Pm45NDfGrY7uRpuWkZjCJjWX2eVJ3
KBpmPtBfKS9VOtsBj5uNbcux2BRWBrmi7GDPsYYIKbQJPWPRQMQ0UCbu6gFqX65yLmgGFG3HoIFK
OmINu3GR2ehOpJ61vQK/XjT5uhw6c0EOLVQq5kSJMK9DgduGmcRGKcWW5+RDzzyUN+2XYKUyZ1GX
SCMRRAoRhioT3CBqScr0mD1rXDexh01HEQFzciuUJ4qzFyhXO8I33vVMHGqatxko0ek4SeYl6Xbq
QMsh2pk23cIJdPQx5h3jOOCKFendNpsvf3J4OxZrusD6HJQKB5E3AnxFBu97noFa3yfxqnyC7M+K
pEVa7fBMT4RPuVCz5igkY1UW/UrWUa4yagyBNdZ7xeEHDg3aKdkGK2kydeynXcQU9BAlHI6G92Ap
Bvnc34RFDFMYoGlRTlEk2a0LsWyY3FzwpCq8rh4NQ8JoWUpyF+gq3j272/B0wuuZm8AhOWPbFNFT
ylPWMFvg5gr0m9xBIuhn8EXIfXbtoCHHOSSHSvt2rOhUeFAmQSb4VfXQ7QL9GfIatoMsHyTeN7lA
Ulcde+oE7oLEdQJa3gbniQ07tR9hPyX63jT0Evd3VmIYLzC/2m+VCePCTzqmNUnwEWoEEviUTKMQ
2jwMu3UXD4vQw4caoS6uCEuZ90UE7yOrXjkOZn03+T8AB7alyWavYWFfNZfaR12l0ykCeEfv3a29
mi2rrVl3qySVgk5tmQcqu5mBZMOgQt5gMpFp60tHWLIb9ESLpwo8FjUhYqDFq1owwW8M6SQ1Ded/
pWyiNgNm5+gbOfRgCJhcNBmjNUzos6hmWUiJ4WgEsmXktHiinFsGbMGcA9kyYxQQiXctR/bRhaaj
t2z1rdYLjADSOrNxm03vo9HXLw7pIzyJpoSyHkgzi7gR15CuYl1pqp3kjZcBjVyANngWklORM7WG
tDn598DIejZaHBpNJ8UqER2VOsFuWho7yc/ZlWYO89tOuLmBk8lElZtxps8aE2/oRFfzYtTL3kXn
sTyzxg6/T86wxldrJMR0j1Iq7Z1RXVseV+k4PDK5gFswqBLbFd4JfAOCqc3OMnlnUx/DUTQwSLOn
sRO53E/VOpdBxMZ2pc1MbUSFlQYgASesq83uPGeCTqDZKL3pnFQz2/fvdgsRsTRHCo42nTuCec6Y
70THWL6VEGcOX6aPCdqpL44yy1RcDbrhfcdaTafLGeKUhPtIrui8aadGKmUhbXIpJFmvg4AkhKXO
HaW4epB+i+g9S4mjqbWR2ThlTWRGhywAJxxb0BA1QNeUxaOCFsc3GFYHIC0dBHKmr3G7xSwzCzaV
jflBCUbVGtQbv1egVOUK76YtFr3q7IRHRErEFlGP30ctAmykImEeXmTZyOdwmA8cktpTWFX1U5mw
x0uM7Dl/dxLtGyoDGdkhIbVBwxMH6D61O6x+82oVeF+8Rvbw+9urMEYvbacQqawhwpcp7ZoaykIg
5w8NLWGtwRnqCu57P48+HbVYDEnwFhe1NqOQooDGBaqJgSU4q1EtT1+TghWc5CQu/Q4rcPYmxog4
ftR6BGTmQ+5aEGIe84Siw3alWp9xNj0zGeH3Phu2GnEkjOKgQfng2dBlXuUEbzL2nqVscTaWBVOq
xgAoFaTISge53mvC22IMwnCM5x4XhwUqCJuGx0Cs9oxvkaZip3EBreuexyJjS9Ok5k8MxO4JR4OU
f9q+/GXQUy6CqOjd1MO/5vNtg9culNAAfxEmBzvOIJL32SqXUVT1aZAsFBNZfcEilabD0qWWmRXc
3iJFeV0CxVt01LLqEJTzZkwSF9Mgz0hVwbtVR8xxGnyv80EhUceU2FkpVrDLHQvU2Ajbwha8Ta2O
fAbD8TYQW8/qgAvX/dY3BjB6miGwlxds4J+j3DAWkeLB9ag7LJSZBSLGHmGH51TXJfViwV4zkhXM
TfaLRuVrhP6pl4xFWgwd8oGzIoyfNK2uksQITXU2g4maoFS4R41UgnMZJceaT+FJnf6nTxjXxV1P
LAo0JAkWtJl6e0+OWbIwrUvb0lp7kZTMczb4ejmCZEAClGaxMSuFx1WDhhxZaR8aeHtt9rOxSoaM
RnMZhBC48uTaJZwFWo6G32osZuDiFJTpLe4dxVXGfm3jr+Fd34nRQc3nN9BcYpKT0o7MhWKnpoTK
6AZRNNJzbWUEjIZvKr9nAjB6RBMoQSq5aeGt0pi1UN1ybxhhuDM6BEYGKQmwvCwz/aqpJTBNj1fC
MRdRbUGL5xQ0+08aX87pOH8ebZIgzNj7qHrrQ9gCBlhs3XpOxLjJG9q2ZN6bdN3CYR7Qen68StRA
mmGDNMp61xtKsHLsSWkKDG9txSbnpZzXs2BsCbT2QcoEjroaDQbaY1i6Dn/fU2GYnRupPpwBSN5a
1WkLdVBttLJMbQNtZxet5ep1Li9qEc5Ewe7Zrw5VRTppFJrGoi/R9A0ocVgsY5m02QUZsjpnenNW
YocHQV2NGAeXWceDRwoKhD7ZyGWVKUddjaCRRv5bq5Z4OfppmN9Dl6jRuFhDh0jT+fBRU/WYq0pw
qLlXPvSWCqc2+7NSATG3KmfupEO3RiVJcd+PwK1kdEmjkLe+wnykG6FUN7GBzC/jisii7qyOerIY
g0uIBkjG8BTyrB5VE/HFgwt+L4f+XdcEm6r2WA/dKukIikOIT65plePp5vYILqqH+y+nJc9SPu8G
1qfOcjifcf5dtOH4H+ydx27lSLtlnygugi4YnErHy3spJ4QylUkbJIOefPpevMAP3B400D3vURWy
KmV4SMZn9l47gr7tlejv2EnPezl4e1VGiGCC093ZL9hvVUpCX43PnSMerUD4MIxPk7OLO/XiYvS1
qb5LguGfGlhVJ6g78OdEPopX5WTndUoPbX3RkoGOqptzo4txp1R31ybRq8knUJhQmHHxE1XCPmKu
f8cuGct1AcXFY0gg6IWKHEmUFtFvO2jv6MTn3J0fGD0/MubmqdxL115LcmHs2t9Es/urt4b45YjJ
ojfflAkL3lz9i6htfdzWdh5uZm1QxhYXsc28J5hOHIceNeEa9Y/tgo4ufm5C8WkH72Eou79Ugaw5
qpsk1I8qZvbUFuZdrcldBmrHG8+uR6LUyHZLiifb3Hicg+GWzNrlSBYalOOJXB+CcAIIDRvY3yKX
Vwq7pr0pcrDeHPzwv2HwYjCRA0s/82ylvcGhQULyjGKmDj8cP32qYZa01L9rPoE3p8P0a0bkixZg
/OiRDSiadQLYmNyUFAnE3MIrCjfIZlxrfEQD2Bmf8sgVbFW28691lXeVCgbxJjHiqpXxofYrTKaZ
QRDh8FLv8CkP/BsldQ5Oe8pP9Vw8A3LQTbtbQnIJpmdvxcMQ0oCHdX+JVPiWJzjK476mMeDYuqrR
o2Cq5jZqjfgtM/EzuZyniuDy655X3qp+BpLGknq+TdnhiNFDxD6Y26liJSAT8B1u8tX4QEZj99fM
xa9hShCDMnAKL4e0DMFu9n/DUZNPVoFo9w8539Wm8e8xwmIvGeCELlGsgh85sGhSMbsGz5XDuk+7
8Qul2k3T95rL4ryr4kYuHkAdR9+pTnCtqKB2sYqPpon2o8ieSpbYZmnvnUqcadwOsdK422r/S25x
T0N0LmHnK/MGNG5vymKLY/f2HoDsJV0fHQ3BxYf+0aTk/nUfSZDQFUkoh7qh9xnzk/C9u0L8XctP
nT4XHrldbvgRRnpChDnuxIrcV7qIWMYs4xUk9YvbMJkcCViLghhCGXGMgKpnldwu6tGMzW2SUvJn
qixAqR/n1fD21eZ9jSGPejUZKy1NYQ5szcT6OnWIqfLosuTSHDWYwCSqntxCvGP6DMajXZpHbVBk
dLXnnnoGSpkv/0UDqTitDT7aMgr3xjLRZQZPj8IgqI2Zwuj5c6AbdjQqoxbM/ZVspwotcEeAYUQb
FVTNaXCQ7CUr9Sd94qHIEeUUvNg6B62Mpr6uLVZL7jWlg91oB1LU6jU4r7NDJOQAkaXFOrBuR4Fn
70XjcIHp56438oolkYSSYFd3LItBU9YO46KuXsZfRfxNDFRy7UbhU+fhudeWReJIf9KVVGOMdUq4
ICHzyMir927pAn4fvwsoKVdxhKZHA9zzyuGQ+dAK8pZFNkWNufag+3Qmuq/Qii5xAAMOkJUBxtp3
/Z9W8ZglK9lrPtVkU2MijyAh7znHyE9tYRPHgvUsUabpIZ4h3sRD8lutHWP1rGZIxMfvRpIfra5J
KauaH6dof+WMbk+cHPuhJcwj4hX/WArU6VmVf+de96gUPUCBmMgGdKGSGbeJ0GnYPPxIoD/fSU46
G9ANZUnw0NVtdUOv5zcuvXxwXaQwI1FVcqCzwRqa6S7QNTLsgh8lMRvftsVXzcdxD9z7PigNBOey
YbKcxrsgwVAw9dghqgCG2ug4y4Njg+jUyfknYyaXrDZHfcZJ3Ab9b29ihjpmkKKcrvlTdoNHWoa3
y1d7QdbXPTYjD+9Qyl9um/2uzYgff2YI7ObRj7HBAZvCJIlSQgfmkSxFU6eZE01l3N4LvIeUyuil
XeraDtzVIp1XghFYKgLErCtd7KSCuVwWqGKdDGFmxgOyGhqMMucMCTq26qXiogbtAOIr4wVW4TLu
a89iY/CiKxuDjEX4EBP4SoUGpHVroYtVoRBikBfH0wrFcwmvs6bFA1fGMLoisIcVbW3BgOJoDUrL
psBCJrMWwiBDk6lg+j/LheGj65X7aAa8HGuKXG98q2HnPQlu8Ga1N5h87kUYN9vvPkMFk+Kawep1
pRgMCaYyx8njjLDNeBQ9RALbV4p2x2AOA2hVJuo7IVl3jDbxe9N8uyHzRMn3WhcP0Wvm/x0UPodm
xYddZ4Cf5hp4dO+u+6DJXusVsWI9bEknIxg615VQgxk1dCrdeR135FAOe79I/tg8lXtPIc2wNLJd
HCJpyPHo6Bm3DTgqNwEnVA0SroJPJspYoErXjD5UzqvU+smDxj0km9w98Hhxcy7MyIK205iM0CfQ
Ngc0I8tPVG0MqFGdSzd2aMTpCouwQE8h7lMWAAw8WJSLAvlflWcljqAtoOLHUequsOnDRBzPYWK5
qzh9b9ehuXTNBGGm7CHgoZMP67W97/yRJ4oR335Q+tZ66a3OJdICCr+uLe5NIPGFYePTyCymjoea
0c+RC+Q6K2iHk6mLGEUacAzRcwFmkcSH3paPHsmYNWBroHosKHjD08mKeDem8papCnFO4BnsQBBg
vltkgnmqCKNT4zzFDzIj8putGeQWPkDWUc2rMhrKaAP7kgLytg6KP8mg9WmKjhWWZwCxSJ862FMS
fyZIhTrDCh2bjGAZghXWsL4E2YqYzuLSH9Ww60sHv5uSxakQBEw4q3p2cwdKJKU2KAUFqSjMnvqI
0CtuGIAb4Np0+iuLq/taTAvR3DeFrvQ9BqyrNuLR7xd2KQwWQA0u8EiikQmQW98LFSCpr0eiwrdS
VescfOEWectW8zqEktk6rT0OwyZXzmiP2wSfTDCwORrVLu7LFydL2YQty2VmVtowVd0g4U6Pn8kD
yVBnTnGnOb0KWWwiZ3b8E210Zpl6hwz/r1fK6ICw+m129tilxW3nl7D0s4NGGuDExVFWLbLzdknp
9Ox8zMWKE2nkOR1S8RR4PKtjhcxBKQEFGTpiMLJMTYvgGyjJeDHImPiFvhOPKTzTovlkZHsaXQlo
SC5s+WZ+JM98RtA5hLdg1lo/ZKSLa5O0CFFcPJbCY1HATXxl5/LBNL3LEeXa3ex+r3RyW2vwt+gV
gYECmXnGvkKqlo6HEMnSH+FqTPVwvVompPNa/Oh0fmuy7U1OEQibIcI1Ph7mNmiu56g9tTmleNA3
X7xRiN5QSbRXGVoWB8VqiA5zXxXWgQSC88sPh7txgLoMvWgus10yX/pmtld+4X8WrYc1enUiBLFb
isEiSRJCWVqzfci6FAxORpQlHVhr8r/WrQimIBfOFoKHPKTJ81l+4KyOSOUS97lpcXjAfjlOOoX3
1jAAHD2N22nD4/vPi+pJvGgJgDWDe4jTrTnLQ83SUP8qHLJwpphbqV5SBLGwBVIZNwdWksx827tB
WGg6PiaFjI79ylTpTUaSbcMogXwh1C8J6qvUYf2djIjWXYdLOel9w6wrGcmaUJwGacfc16OJHHrZ
XfK2/4PaJDsYhpwMbrq3LJbMZBwi+FYfL/gwzuAzKbTYGLOnHJU1NwkbCtOV+6XqHfRi6Ju8lFaA
e5agK597AdUSRfaLDtonz3GZdNivaCr791YMr5pwnW6IzSHbhMZphhfBq7ZtNU/vKUaPyF2H5tJU
6HHxhFUxb4OhYSUhy+44KiqvyCChihQIAnbS7A4kvWpRxvrgjulLK8RF1Y66k43/t8lSLHyhF8L9
BkCbVRDNO3WyrgbFy2RWB2O1h8aBGryFOL7g7F+S8KujgJ10/TqW8UPg0BVBz3FzlpT+8hb5A0E8
xXOYRpR1B+NOuHgQfMkxjlhF8eIXtcDWRMgMxJGoUc9J+Jv4BEgCAR2yyLLngoLTWMYnrFJ4X2CP
iPZZS6WXCtR/S0jCcO1yOIfDnxoUgsjqt0Lrd1ExKGcD/Nb0aAbXghCC/nk09Z2p80MUpSfbEVng
YjDKzJ9Gjf/qrv1ZHPvFePqqV+uLy9T+KhHMtHy1QkNh5DomTnmXeIwGm8Df9U0dX+fTkOyt69C4
0WVQE5Cia3mbO6zQ0tJnbthmEntm/p7H1VMhEwLQm1OqISa3Czk53aSuOgcaoMXQZ2YcQUv0N+Rz
dYlH2/iGqY8OfzEWsI+9Z6z6MriLPBlFDT7PwuV0hgdcWyIYx15NLFowA1nT0Dgq7FXhcCs0WA/0
gRXxJ8VUI0lSeEY8BAUu0ME96dTzVZel2Wtn3ePI2uXimRHgeMjy3DCZenAqlr21QA6czUt/0yHC
UjLt7+OOSlMtrT75zci8KyzwJKT9J0g2dRuW/qusC3MyHH2bcl8c+iWLIPYSU6LpfdDL3KvJXpu+
ny4VW8ljP+CTXf3gnhcE+mj4J0NCzHAQxSgfo20DpzECG7N257xoSG6S2OQ9SvHQI1IPhtt6DNJ+
2wZKdRfKt/FKG2c5KgIKw2UjN4XEDzDPfWZLtB4kIv8gXv2TYpdBUdqhMaW4WNP2OA/jTZk1UCZD
+VwQb4N2cnpGxAgPMmgBmmZ44XIlsRiW6jAMxy5mEcj4nj3VxLhlicYe8QpNOb3DzO2UDZ64alrx
nYcIuycv/XIpjsIhwr3h8fT07AlTaku9YUlE63u7caZC9QyOBlZLOMipf4nBjfy963cfbSyIVfQZ
72VFgqCkLQvi6obPqKAI3HZTTp9Vj0t9YIJUvQwyO9vO42SWMTFkjqxuohR4jJkzc8VDwRqck+Q6
HILoqOIe/N7VCHNaZW7ymiT9R+S40E0mH2qyRn+drQnDIhgjE+pKxQJBV8XBpGBPvLIOTqrMbicL
a1lXwPNci0A9Nc1xhNn1Xid/hZrXy5ChsbSrPToTOZN8aWQEzQRAqlsZwUZbHo7vQuzwXfrZkmxR
vt6V1IPFBlue59bsW07ss04IbYuHcBeI8DrVPSw1QfTGHNtTHFGytoP33JTNoezC/nbyYbk0IXmm
GQIuxumoilQYElBVsNlrZ0v6C3lWtlvWe2+Ap43f3b3pV07TfHDMOVHO0SOyhj4uudXJ9JNP7NME
vK20Pg6FG24SIcyfDjLdumU4WxusGXPdvMqOaVTA+O1SxoQoKRx/61IyOSOOT0ypQCST5gTsnAvP
E+emeg/i+W2KozdvgN8S8VJ3Ei96ThoEtIEbQ6gj7XiJiR8KFLiGgdqhzDsakzBPdwlV8qlQ2T1j
7PE4p1V17az0znnCLqlpwcUGa4xDhmLCuPmN65jkzsgwwClSytt8DNfbZASK6ntSsHkkHWesOf0z
f75tEuXvVbwRkjs25mGFrVNORu9LOZESwfwxz3tC58bHeStnna4jxNNb3shbmQ6x7V9c769qQRzn
Q4rZoEvyUxcTElGFy670xXshwP4NLXPFOV6+ClPGJLs7wyGfkneVUCWLlTie0tKTwZOamNeeIu62
k/MhQv3eJSo/Me0VPP5MqAc3O49JqRFCEZZbM/VZ2D2LXLuHlsefwl8dm5SIt9KOyIym4DHAepAF
kTiWSeEzRNnF8QhzzcXuqMwDL4ic/40fXMRBiEqY8bQNKGDHuAJM3k+spOCs2grm0VDeSxUDAO7D
/SrVuR844VhRU1nohYGyQKwn68fQytt4qr5nBz/6os4zW4YFWMKiww6D6q1HRYj4qvsGOoPeIPW+
E4eT2YJscOAMzBA4YN1BcBT5Rxh8qChkShXczkkxXzygY8lozSFPqECjTXbiBh0x72H62wWsO5Ho
c5RmePPpKBvm4B6Zjxqk1N5BuGyc7km2eo8nb8maCRlNCYYN1oODq2qZXIupeswvCYdzWjUbYbat
DlQIb12Oo3TLD1aDh0h+IMWtZIsva4FfoQxO40CGbfiZ82awWcIxwiXkrtnVq0x3aZ6ac0QHtf63
BTSDmJGPLctpvbBBTj8jw+Hl+mwlgh57ZJGHjLF6dUwXcqGRuF2nGfYVVS/7qWXO5eORLDIQI8L5
oupvyJfz/smyAoMUFg/pzICnWrbcUWGXfcDchVFc5eT4UlWBCdw9otgBgIbhELUyY721QRo2JtH1
LAXjr4AR3hbaOOQL69MiHy5JAdlzIS2qIMlqmU60XhQx+QPCm2TX1vLBk0hwHC+ADG6YU/eYCuPu
kTURxWITYADN+6MgMbkKIgi/s/hdssBA+sMPMCy3ix9vHlptST+o/vVegOkG/n/uI4RDOLHrlgRy
PVaJoS+OrrQV+BzUKz6vh1R9OEHZvadE4Omi5qGQs0854V5UGxxDH9uxAPi0S/V915bZXcmmdzfK
9W7GhU/p2scnm+1FBKRGF2fPL2HBDhForDoUx9YPP6KQuyDwnDtV5eIqSNOAbLr0UmQsjFWFar9v
GnPk9fMok1pfrdR+q0aAUlJOGOW6OHydalczRqU87bAYDW12GEDeGKaj13qsQATVF/5WUdOdO15B
Z76Ip5SKAkfIfNFR9G62unXIobeFBWkEEVXTULCbQ8UH5Sv90D2LfNnC45lElyGHGDGAzgencx5E
Go7nCeUgYAkgD8xLKDwaWLU5TQfB8gWp20X+rcscuUJOo+vVXsyOLX83UZGdwn7mNuMVII0vD6lW
93GE1sExjFtcv+VEV8krdXGDaZ1M6Kbf/Cc9hAeV3lg3/ZENxFrCgo+Z+16G8Z2ToptnsUXMSGuf
l1E+AEJIyFhvLx5jKdwNotuH8hIPCveVjEaoj5qqirUbUTLmpy9Y5NLhf9dx8dlmXrCnWITuqimV
si50dj5hZqOI3D2mGJfRjHeMWrfer1twRITI/FjG0J4m+mr0GvcNk0IEDcxym4j1mmFCUMnkSZkw
P1YtKRVZn705Nk4+Ml09S5dNMaCcYZwIqOy9+hipoWHAyMdOJ74PZl5NOq3imxV8NOVPOlPdTF/F
xtBMSwm+eWhLOiSsxwsV4fVY85TVhSiOaTTuTUQavanX29jlveKhgqOnvKFU6bFeuoDyoIoGZTPe
YN0xDZK0Zlnueh/LTcTGIlhiSVXOgNtJFHTXCE8ucX00B5KovZ0b86w1DmvqOk5JoKoVC5si5jFe
OSkmXHUmxH9ceSs+cK9klTGbewpp2DO9ZESefzqb0LhDMqWC4bSSWiLQaoOESh4i08B5UhSNTYyq
rsjnYOf49XclYtw4R7YLDkHHptWsmpA+T0o8+yFAkTDwXooVxZg/g0psilGdhKlv8Luy/eNNGzfq
RmUp+A/b7OZ4+lWuWXY9FIhM5/Sa2TyYNmmf/OReJqw2KkhUo6K0LScXtRoOTr/d4ExhlB8EoYBN
/F6lxt6GMM923lg+FEON2c9hucbEJCv8x6bXv2ucLGzfEQa4gd6pFg3uUiCHyo04spovjrigUJdZ
sKLGA/xSv7bM2FExkZWccS9BJCZcCvLY67AAilkcsIbKg8ijnPZYR86jP8zsHEjOufHNkD8nqnlq
PNTDSQarQeT91Ujm2n0te5ftAmOJLKl+BSGFRBYR6RaFzA7E5gm5G3soj83yGTjDd8ew/2rW6YUR
2ndnF/9St9kr/zyb2s5fVfovssgYyjL88moNZqbT3KoAIShxh9cV1SOYXehbRKLIuaFid49rpdAn
c+FRZ0LsasR1YhkFF/B3GHhx9/EJjQjucD8BGlHpQc/rdZpWp3bdBE246VwP2ISh4HFL3OaY2oIV
uzAd9xJIJC31LnTmn1513K0Tnain/1G+fsW6REDHvDvw6P7SlX2YvqRdBFFIPJdoV3gRxETU5BMq
noldVAsAKCpZI5n4pap4f+cClNPo/YjRHHyMikrmPFlbW+80/rk1du/NEerhMYYbEqMjG9voVMPv
kzVC6dr38JXhGk79lEAWJD4Yrt9EuSJXw/KCNoKkvtK0CpSYIAZs23OE/cMa7sPUz1/ZwUeIqsF1
6BWqAHp6Pvkep+qSAXFYqDJMvyWiplybTkMKgsqAzLkqb+JCkTTBUDpJTHmIwWX5VR8htRVvqrSH
QQlehPh6YdwqhMO0EZOpruvIBRsw8ybkEjktMhnPbTrsEUgGteUVngT2tobDoSW+aCwenwJXmPYp
qAng+xEG+Hw4LfiTQjhS36IJfkJJHWYqdjobis+bEia/sFuMGn/VbfDQh2iQCTF57vzt8430Id8U
IgsSgbas8j3jzb4uySg0b/0Iah2UX9Qn6BW4sldBjrK2W4Y/SUtyShGN69H6f8u54Cqj3eYPMJdx
wvgrw7/ITlSYGPWMoQ0qamIIeT0FQ/MvU/F9rJrl5IJG3XXF8OhntXfWQ4j0IGnet4lPh0fRpMV1
YdfTlKJ7JRvypVsFOVckCcV8xSnyYA66BfELLD6iqiOKz+GULCpkBhEYAh+QQYCd5lzQR/CrUuTo
Wb/GOW58QGoJXf1Uo8h3mox60gtPG/NE+mfuXOJtNr9ko9rvpWbns8792XPQ67NuHE/GSX6JCTcE
GgAWXd7vuJh/jWgE8hqCXVB4N7ltf+IagPLApWP949zkpfOG2CA86qZ8SwVW30DMFzQA2aHz2H5v
lit01cvFD9aP3imSw+jIU9vK4F7PC3wHQXOXZM86GN4jdFm7QkTMCsYMZkk3HNsJpWK7iOJQFGxR
C5Gp6wE6XM9uzhPKQ8XIiLqYBToInnabqidIzfIYFpElAtOGwM9d9PX+RvdLzbyreaDrDlEhGlN5
ShZWehHsHtnlXyGW1oZZzZVv1G+/d2g9muyvr8EBe1lw7AzFl54sPcT6mjk6JeYJjyCV/90YniZH
vJqaVXUsn8XUpntvyOFTUMA0CaaajrZ1ZsjGivCm7Rp4STUzoVEeE8Ire1SgCwhCAlGQbvcQpQx+
3Op17vWfxlXRRXGz1Px5YJLgxLpxa7flTd8xVHa9XxN+JiAx0YeQa37AD8RhtsFWMnHPJ4Ak3VuP
VOeWJcnyHfrjo4ESHjEqQsODHjQIoHYF6jYRGyTZhN/uMl58Ebq4fEk9sIJgv2ySvxu/popc8Mum
C0hSEeF1jX+5aQAONlo/siVjVEdGee0kCyj/lGClu5VJ2BTz4GovpdubSHdpcomrMoS+xxoIHrd9
rIPw+f+b8P5vTHgaXxpmxf+DBw83YZtk3//Tg7f9hb//bcHz1X+Fngp0GLi+7/hSuf+x4Pnyv3DQ
YcJz3UBGoQowx/3HgudtFrzI0b6rAsdTIX/pPxY8579kEDh+hPnOw5LlO/8vFrwo8P53B54XOC4n
FmpjnCMycj2+0/904BEqoKpk6BnPsTzEmI8oBpOSollsjQb5t8Adhf2aEEQ4ObRsYdzBwqShZJlH
G8Xc5SCtDXYIHVnGz0Y9o2dxiB9Vw22u5vEsfQMLL4iTnaug4uCdGPDSsLKVC8oUd4ogNtvKPTqp
RxlApUSYc4vasJMLlP9wa5Bjsg234RN73aI+axOvpJ8RTIUJAnIadfMRlxA08qSZj4J+6pmx2/IP
Lx4oDY8QID/M6/3k4AOH8Z7d9AupEb5YCXtuQux7BQM14U/Rjx1qVOWexq5vFY+x7EO5mQ05LQxH
YbRUH9IL0d30aODyoU5JaTAY5hqjYvIva1S/ucMxJMCTNnnoMMLPkJS6affi5eCYKmpzbIYshRBS
/KYITQ8sDJe9k2ogNLigrspRjrvOdtEeCZDiYqVAx8ONhxiRW55GQ/ToxcO4c4eRUWaYo4jryFKY
VMwbchTsbhSExcDSYXdN3QHBdwGdUgBd19W2rNJxdxAhaR31iMSqWbkQWeL/MW2eHxhBNI8OniJU
YbgoMrE0uxDnyZXr+PMupDD1RMHhssK36Kj1u4RVyNpzpCV94v5efHz6JujsfvUpyys+WVY3PvMU
CtOTLScoIFmxoaa277CuzcgLVNO1pSlfS7bsriQL9dJKhgflYE7OiLlc+iGzuj7xvtq6CcAtIn/w
Mwt8Mm6jOz35mH1oXbEPNmAsTKeWjUXXTixAw+B9CGofhHaMJjAQ43xTF6tzGw6O/gzCaDoVzKEu
sA/8L7LckrvB5dzomqD+AnNB9dKxcyQfJM2zo1P15BMW0bZIn+PPYWkRACyMd8Clq9DZj1GJDY6H
jZqpKwEQgORq3YEkY2VJIVickZEsZA3/MsVoycKsnC7eBKqlxioIQ62IQGXMghSuYYDY3KSEyhqb
3kn6sbONx+ZxsVVOyrtJ/q3eWLBB7dGPFHVRvspYVq+uQUKQ51P9ZWOd3OaLN92IKoQgES8G8yi1
wL2s1/kBvy4CBhGQSNBEOHW61WEqL70cq1MJAq2o3OAceHa5034/3VqtvItCbf2CdbCDP+9Ul0lM
2cvowQ90VmR/fLG0XnZRXNV3kbHqoehRgxMZnLa3lRwnJBmTN/31qKrupspHrShKi2iGGDsMv/QV
jIuGzzAGcSZUWn7EdBTiqkoxEcxIvc+1w3RjjS2gDcQZ2T/dAQEQ0yoemZTrY65w7NqxTY9hUg5/
G5Mi8mMZ/cShTYXSAQgqT2Lu3MsQstjDjpeLuyYakj8Ovow3PU6gdMeOgmJ0DcoBdFgLIwKucnW9
olqgbg2C4RcT9+SJUgg+VRgAQ6yysLqNcjM/u7Om2DFuuxJMXhTpI+YI9Qh7tWLEqrynsCT7uavy
8ClnMPhXBj2GkiXt+Y6QBKbP3EQRjAZ/+SxVrQi4yrVjL34yUa/7qv+DD5hsuLRwfhXJzM2EO6tj
sFdg7qFPJVNv9gYGiu1aodVjztiy8ZDIFhI/G78br2T5F666/cYQp9c9MvXmkho5g6GYml+uYXGo
S5/MF8yj5CZm6OXrpmOAGeXOc1K240+Z6wB5aRQfptGb8mvLg1LA6a+NPJdpDNie8n3cOSrVZLxR
eO2zqBPXtLfpsV1kfacKrIfVOM73EU/ODceFPVvhNXfjuLA0D3uXHVHMFX0wSQraxN/E+Roh0Fu2
BOnT4Kzr00Lpv62/md9Xa1OdUZUuGn1sbXk0GrgJCuNBd5305dlh+XmuTDJGG7uX3UtYC/XCt/Ix
0VaKkaAhGe99bkPnewiIoKtHKU5R46OMmrO0PZmxlAc1Eq+M3IkAutBOjHvLqr6kvhPcLUZ3+3It
JY5qcNbomnwGUmJg+SUkovC0Yk62b7sqYdvHhrDrfV55mTd2AIJ11FfX/WydO1tD47FqcW57r5XP
mE0JFGva7KGeq/ht5uRC8mWD9LPzIfqtIzFxDX3pua3X5cNlT32TY68+Wimcx5SDgzm+rubfIq/H
F4YUK6CPcsAJ2lmSpaZeEsFWCj+/rLz1f/EMtV/8l/KnawDKdMkSPdrEBcKEP49bPhP1Jdej82in
CqtPWMfTzsMayRa+j4gEWnyVgSBMkIVP2Gc/8iBnVCqa9HZwBgKv5zp7cQx7ljjy/D+9SMIPhnwt
LN28jm6jQud3GaaYT9t7LLRZ9n85ttWfJl/xfmU2BC5kPXtITdo920SXf3s3IEEECM6pYgAK5roZ
Blqlvqsu2qU0H9gnXJdDCdvD0ytk04g5YN7310OQx7A2E0dDhsuR0LFo3UZP2CUqvwuepVq8d/RI
G7BPcSn8wNqD1HEMRkthzmg6Rp/XYzsahUggQZDhFoGPDBlorOzX/L6M2o3+5TjJg5yD/B236viT
cpi6iGzqjaY7uTMzrkH86ws9PvatRoKdGxZBE37Eu0lnBbeApH7KffoDTpwFKSWRLfSjGGIlYz+m
pj6IrEPTqYjQ1DXB4o3sVV136AhIZYoqc4vbwLv1+3YFz4EPoaeN5YA/svMzmOqTGnl7ETYw8SrX
kk7G7YnKw1ui32w92AvYQDUPg63TS93HI4aGsnT8k5O7JKHYHvcmPpBooNnB/jrBjI41qgYrhuxB
VTMeQUy46kdz5//i+eUw7RJcJ1FXFOZm5Vp1ezOsXCdnqZd7EdTTx5SnCSd/KpmcxK0KNkdhLTE3
tLC8Kj2FbPx0X9T3buj41GADsjX2IwkZJ3jxetA3ZQm6bJUlneQGAnhZm9+kx/CM3K0VyDkM5W6Q
fK8ksLIUpHMLWdJkhf0zzP4hIFk6xqXPPgFSfX2/iT2n7qVt3nP9NiYv4chwlVoRO13FTdXMlyX8
26XPDiCsgeUJcQY7l/knudRjru4hxHfNSx0pVnntn9QdricP9WU/wQgm4rlDAFefJvmyjAyl2Tz6
gv4sns6LLT+8wb6ZYLgJe+cS5M2rbYK3sC2PC9ThOFn33frH6mNBOp0zId+TovpVy+6z9e0uGPrX
tpha/EZLdBbGn79YVVHa4hVyriQzMpkxXlBNk+Gq8LL4tneHF0bBp7y1eyUYEjk5Vb7vTH/deQIr
Wy3hGxEW9m+PLWNj4hKoOH9z87CNSsMHbDIgFZquuPRMnG9jm63HCUMcymEvxQBDEYk8CWnqLnML
ZhZNSQhHXv7O0BUf8BU5iCPIB1gNkmoWo780i9Pd/2LvvJbrRrYt+yv3B1CBBDJhXsltucm9aSVS
LwhZeI+E+/oeoM49VyTVZJyO6IeO6BdVVRQp+DRrzTkm9ZQfdj5cV0yA59qlizd01aZV42fP1tfd
wlSi0ezfajAO+EC7fD53G7LU2QXTzQsVQdtueNOZoVh1A/pQcq8RuJVk3mf9TEp0BUW7datPYU0J
eKhgFLuGIjQk1iCWJ8nWujP625CwlOveobybmkw1rpex8Gy53xXd0aqoqS0UeGK0nL517IxQsYJd
7wbM/wFVDmy3Uf0QZM7VWMqbkrbchW8Xt5UcYDeW/rgqBqzieugfWal+6WZfrNIy3BrJfOx9AwuU
zabGpF0fz/Cy6jJW6K6Z7dNYfqO0+dPM7OgzyjVv0/jM6HEM/E8bjkkAFuCDYnQZ6W39eQ75qlVp
ENRB64m6VoKsYkSA2cgB9bGNnoPyoaCsmGarxhfJSufVo4YdAnTXLu9dDx2G3aHECtFRsLNxv82L
IjetxmbnBgmpOj61XLJ0ra2Jevc89s2vI20kyCNotWjZkaeYERmTorbe1/lCDDSJke/rTj2i1lAn
TFouvah0bH95hnZvVDRFB8Pr7SsHTcBnCnsz0g2WW5dUp/xb4N3pN7NAbBPOA9VumVcHlSHZYzEX
OueG0+SXSUiNLDUkjssmovOhCzpK25ZKMDJqg1qLabCOZI8OH302xQnwRnooNS1fXqbAeRhKQJxu
kztQzuPlrlnED+g+YJb3RRCgv4j9BdyT3FYWVzrYQUqlnZx6BKbBVdU4HXJuKnAejZrPWBGBkJkg
FHFswNocMtJvefsT1pui5betqcpZ87j6FGFo/dyX7XxnKGD+xZgTFmHLWT5Q5/Vhs1OMyhk8qFk7
id+eV3zfm7Avy/boZ/bw2MwWAFq/MCzBkqZISA73QucJK1+3VnoZoWwvVgcdLV6PmrY56lVETFTR
UYvG+0Cg4mTz26JVp/aGbWfOi/XYWQBKlWt88dB//ygCk/CpNGen0zjmvPeqjhW965bF3Wz4ub0y
3YFtcSXUBfLtale49IUnXQVbMbUOKcG6pqw5+SUKy77t1NXozXzlIUWC9CyXoiYxXhMdDWOKxCKt
dyi8adhP2JzhmAbQVmkHe4iLzibXFPiFbQM5pbZ3rTF+rQuDnKMyRJvq+TGUPjFvAzGPZH1080/T
ihAdy9kiOaNtTBjQ5mL7iULy21izQ5bvEP2wUVyreGQOmQbwesLy0pOVp/ZTgr8BM74Z/Qocv2An
NPB+NF5xFNpMrulmzBf8Fjlgij75MOjpu+ic5rKaZlywEZMszP48O5RxOZ46JYw1OqDxLqY8R9I4
0jOJPPZinhSOVGAg9kM9q/HLnHrOidXHjOFgUgecWgSztBkJ5AlA3CEfZgCgKGRPXRUkWBDc9oRh
Aa9v3UrWj3WftQ9xOTn3GO4xK6aE+3H3Ue/8qvy2OlVe2z4E+Wj3hEvZYYLMsnY3kWzNvVPX9AHq
JUWJPWlEYNrUia8znWkCVzLAGw7VxV01Nwi+EjcE3xjSSeGtdSePpZbW0b1sgjGnixbD31YZ0v5z
EAHjDZEhgNIssD7uwAmex6VMVsAjHqrcO414Js+pYbM0L8t9hwiBnQA+rRBgy8qxjJH0LrpRo2M6
7JcsSGjgqfggsE0d+eH2kyHD/E6QZYG/zY6orwhvPNHGKGCgIAJatltPLCloayV6HD7/XymI/j/E
G5MUAP/3pc67Jv6vy69F+qLYufzK72KnJ/7xXM+nyKn+u8rp+v840oEwZsEUkxLtxL+rnP4/VDBd
F2ePiyrSsiwYZP+qcqp/fKqiZArZnqAOiinxP6lyWq+KnNJTNiQCIGMmigDpOa8wY/TvlKK8Mq79
0jy0A1s8JMNy3yq0M7qnRoeUXZ/BQLz3AlT//RhiWxzkeUGXek3jZJPWqb8d2/RX6Wt1kNWJdfLT
8t+6bEjNjKzmgtH6zDKq6z9u77+YaX8y0iT34E9C2nLqwrZcx/EdRBvUkF/VZx1jorIgkYv6PYGo
odinvT6FGkSzXdOXZp8LrVzB3Z1bSR9Je6tahGxomnmd6qqm45ixRAz9reWTFIVUQe/Mis1ixSp2
GwQ/q6gfr2MjLrbD7G2fr9/S9QQ7Aphnkdc41EJvhfWDbG0JYMsmqmTTO5QzY7xWGydzuaV3wcxU
l6vOWg15BbaMaMk8D++sLn1qNDsdsdxvUDRAjoZr0dIM8hMsAu/fLOsVTu73zXJ4AYUteAsd3rU/
i9ltSzs2sdDWthq1e5+61F2DZD80TNCOOR58UjcM7E3bLoQuWvnxkdmY3eFyKkNZoq95vqWR+xA6
E8ZcwOydgbJETfyA6IxfpUdsFyjQYdbfu9RhaZcLtXJHYgI+uBQge2+eO/yzBdAnUP2o5b34g4yH
1TAnrM8e1kkyq8PsXrhY0W57k2RozJI8KGbyhfm1iBmSnRm0mIuqvL9psggwZq6uASQ7RgHGK4sB
u9dIvWRNQXWu2psxXRVsPxFuTrh+etSPQOzNqJ1XwmAZM1J+7l23P0Q6iD64LvGXR2RbSnh0MDx8
B8tA8ed1WWkLe6cJhrVT4cbOFy5vd/b81sHEWLFAWljh1qWoJ/IVQ95yhHvlloXurpHmtNbL4+j6
pN9Sndi8f88FI8zru+44lktThSGLAQvwy8uzI8BxbB2LbgH7IGejiHloqfzugaNh/WBJOYTZJwBi
O8+pBCrfBCQ2KetelkP8szPxrehFisQsvpJRQ+JDkfnbpoldHM2w86WPx6FpT22iDuNUeidHO3Qo
YvWpaTu8RhUwXTONbvMElr0zhBd5cF2FYX/UFXnOcmhvMgqPygpPNkLhVV1lpO65rMYBp/iLXCu8
cIfPVQ52zkGLTVFf7lUZACVRi5dBTMYuHJ53NnF8BOimz4om/5njhaBN0s/ALfrH1qnJlpnO8tol
OKIk8EPk3/oYLWvGWvhiFr8a7dr70J0O8Aum80iNLU5pyiqUJ5Ak2RIBKUqcTaULGypSfpZ0hIHm
nYXSyyvZfWT08Z1YdKvamCnBWOG3kOQBdB3+tiTncmhC8DmNzFedoF42jxix67q6pqz0NXOt6zYz
4p1R5T8TjcQVdU++6ZubhALYyiuK/IpaRH7u+ADJ8C0d+jCqMRGAXNLC2oVGfhfVM4kCtGdRDygG
BGvDBISWyWeXrCv/ZPv97wcgq+bOMttqPbS36L2YFbLhNHica6L0uHLkiB6kZ2jkVQI3iOCWwlC1
dyoCOu3l53FwXsZOd1t6xH12kyFJpvNPBbCUSHvkJHdeuakbFwlV1UJYkIZJ7cCvNxgjWenYI/aw
arhdACKTK+VlAnfmQjoZoF32ROdV/ziopj/mnRCr5/cnrI9DiKXZj29onVypwQsOI9m9TGiMefhh
yDzATp1gsArExaQQjY0+oplA3s9xrhHR9PHGwVXUW+P1gEtnK9HZn+UVA0Q3jPk2svVTFudfnUKV
UMvIfHq+L0Z99fzTZmwetSOTI6tDCj2x2LnVMJ7L0Ahu0qqhVe64lyysIbwt58Tum/unKSvNXbVr
2Q+smsYxVvFkzAfDoEyST8AFjdlYN67706rymTbfhA1dsW0uA/Nba4udyury0vSa5sKVQ/YpQT2P
1HnsD4b/PWjK4SKt4UrgA0F8Pg/DpTOO+HdCBKpm2DR3rTJ/SSJ6jXjaT9r190G+SE073YCo9kCF
aaQqTlYcc0Gc6xBMYJmNdlV187gASj3SFfpmQ2X7LDYdJOwVNJKpyTAbVl2LHTAvqZmnyTbtKWik
UuKey0yDvQQbMorG4XYqncsFKHQNG+VLlYsZmgEuJxAGX2Uu1WEo0/spJKaxCeWeYpsmxjLVF6XV
KfJJ9CERdX4ZFxQ3k6IeIAJpopapH54Xqv88Jsg3PO42ACCvOM3jD9lNqw6f4T5G23BuJdP35/eV
v+4eg1NHsYcnE0/L+LO8x+0yLpUmsSVdR5mj5N1g3mSM4KsQJexob6w2et1H+CyhNmEwc/kFNuro
cpr2Pk446XDwvidDsPyzPLmJTx2qSUh2KwTjvjlBu/HWsy3PmdCDfd/lN6KifguG8x58gADw5xMU
1OhLlIyHuWrulT9gsesLjRXAzNfPZzyHGltjieon1f2FHtoOukj5SWq/PgGeOYkoBI+VK+rW3fhg
Oioiuv06402ig+B/58zQWKlSrDCWLeagQu5da6BA2BFGyIJnIxqfgB0z6Q8D8Kycx3wVwRfsCqPa
8gf7Edp/U6JO0qOd1OcNZmNTPAzJkqk3WF9Ah2xS7LcHARKKCmz6pckWJUc2YAAcgLwPy8SeDNOW
th95Bst9z2ry3ZAB8rpRo0zMcSKTtF0Czll2hUasEPc6V8+PAAd9uaHad+x0TYKCH/vbXrSIfqE1
Fz2ueKrZqY0wWif+5zQoBcmKMCBdP6A4aZG/MVJ8lo5+nAKWaaJtbozKxhe85M4apn3zfJMR7n8P
agJcZpu1YDayzJvmyL1kFoX8yLbgDGojS1AkyF1Wu9fW4gbLqdN6QUnSBsXqkKX+WTiW3bGEE3A2
64jesZLV1YRFjw+LiLUqSVEVCWq/hd1YOwmrhlwhAt2qYZXPOtwE7Vzs5tL0VsJehPHZeAzH4luX
gWPQVl58DeIfSlApngqR72JaAFR2SqxpKT0dNE3pbRSmJ9HJ+LG0s71e6s5JGxobNen5aFGkPktw
zFttNt3NYc/Ktk43kenusfhMt7k59ZfsvwFY5tY5z0zfZp1bXai6v02NaNexgD+JhCpbYAF5zHyw
6iH7eqIy6h+ezWtMY3HCgUzBtCdhfvnI8OwPZzGNpE/0zK/cJEW0mDb3WdctAxACTD2zqBcD/zl7
kb60IdBGKnae0pgGMfIDYHzNjxKhIap6Y2tYDgmfUQ4LcR7uh46Nr2/UX6mhx594jvYaGfR96BXx
VgXTcGobkp3HZvaOvULTmzlfrMlIvhcxkB60TOfDMLfHoq0YfRQRtbrhfrljZW/sTj7FSK++J3l+
leBPxWyW38MHI++qCYqtR860Banh0NSkdXWm43+CYwZng0C5NEw/OarBR1vmV1VoiINVxOHOwvGl
RdVtcfuQAsAMsWoZ4NiqSBobFdaLRldU93jLcjoO+NixLeQquAn7RTbYNhSN0wzEFbIUPvemPETM
v12XG7tgVlvIofGR0na/D/EaQA8EO4g63pifQl+LQwBFktGVixwLLMQ+9XAMMwBpab9dAwu4oCmZ
NSkAmOVbhZT0tUvSfO34nb1b1LnhYKzKtJj3Y6zpM8yTcW4odMLhYuLwpm5fegh8eZY3TFybMqV4
HQ5oaBrpHrouZjsKEmvCuXTmRAzlzMLqUMXGtZD4upD6A8BltM2sqlqlUfWpmRXrF6XhFVEi6tiL
QEokH8Rzv9T05vFJRsfBCIpVWAWfO6q/e4Ou57mREA22LLaKXN2WTVnsa00SVjjW1a3up72MmKc6
UjaaId8r7iZ7ymVNvhTzU1vfDar9ZvjlZeWr5DYArezYjbrLtinZY27pzjf+YljJjZqoHBi2NDyH
zcDYTly7EOu6zn6VUx0fl9E8rNRG8/HelZE6eToj5NUkB+d5fFMTAvqRyv2VHtMnpyBuIEOiu/E7
Udx4BCYsgFxEl5XDExXAVRyO2pMHN6nSe1BJiXBYIVQtAtLIaVj2J91SG+zICgTnTNi5aE5Oj2Kl
dOkm1AOCz7kD14WEEVRhId11GYGYtMU2p0ixL9DaHpxyXADZwy5btMT1CKEyS1SzMkiExRCFb7S+
Dm3i5cZFhWeQk9v211k5q/PADT5pcyiQRkhiERzMo1QMnIyiauqikpxk0a/11P5g+VFv3ZmxZRb1
53kqxX1adj8H079d8KwX9C6ytXLDeFv5JiOveKJJZ+9RSbE8sUx3zScUrE1P7f1WhAQt97w2Vir2
XawNLI/kHMjwE+JAhhCpH02JGboyPeOaWefSThVp9soIL8aIOI62rIqtyhHvWCibTInZbFhmFsrG
EyGPwbiJRmnC0A5jisbzlW+Y2QOsaLAR6whA0tVowRkgzs/ZSXS41CeUs7IKfjkL0Da6Dlyhc9e2
qXJW5lVbeXTasLYlkne3MSQrzAg9fC/2dYagLF2uk3IEfDPAqgP5Ford7PNHEMZOuGtoVqN+4MXO
DEFYT0zDy290eKJ2u5dB2tyBr9sVM2FiYYWU27TTcZXT0FmLDl229Iybou1AlmAK6PPdUmS/s7vg
akrN/LqzrrDRQqNZ9j6SBqTpD8mFkgi/20UfM6lxDeXiW4y87DiidIL06e7huuNzqAi4LuWm6Txv
a8T3XdPmW2+ZlPtUPUjP9HYBZ3ZhkaHk2Nk2ow27x8p/m3fuZ5NqLf2S5BhEoFey+CfrBQWBor+P
s8C8yeeYHkD0y7Whqok6AahlyJkwE/4KFeAO8TG5AgeLFqWtsndupuKzxAm+G/3sUoBuT41NL3rw
ib4aBYX0EVuAtr19VqRPszQJOQQvgo812HYjpOJ0SOLfVR/XYwtZeoBRLdS+vfKbbVrmrEiswrvi
29pq56IMnYJUsMQ+zJSQ0dBm50r41be+pIdneqh0FuDlEMU3ocwIIsXSvumlj4IgJf0nNr836M6e
+hj+a1MQW+JDB9r4ShlrhpIlCBHcVjpHFJtMFj1DiZMBA0dznufIWpY6TpxItGhee+VnhG1FVXTq
AUA5UcdKRVg29qtsvnwuirQhWx4xOlAfZu9S8BIz5dSM2uV5MHvFrhi9pxrCz6od1acgpqHT1NLc
ASYdUMGrEQKhb511VGQA6zhIhQsIHJ1/g/7tVuWFe4LN0yA7Xxm919ELE9V5UE8t/I0uPmrJdzDK
MLuUPbaEWthI0dNYII8qAl63zr6xprrZyYZc4iqYVsIL+uvJStaymOXKS4G2ejGIFGd5KCi3Vl6m
8eCTGnfRsq1kopRI1ALCq7JuTtdijq29HFnVD0s0jUWNYlAu8Awvqy6sOnriL9uUlJc2FkJpPIos
oVSdXk8G61QQyHLvRISiyaSj997usL9lK1Q2glhYVrNlgkJiCMt2h325egqWn886sS+6Sq/TOaSd
W1hIE5ihldfdNU0Du0sjxV6WQrShKkQV4W1QS9jNJq7H0dHmWamSh+eFrps+Wdh3L34vSEs8tAPZ
wEFRrdMyUAfAtzAtZ1/R9xtYn1HPORMOIzrrevqSOvk1GsHhebdaOeKzQ3nyxDjyKU8FDpFl7Vvk
GAB58XB7TfT/2Mjy0BJT3dExQ0yWpiiorOmr6foYcGiZZTE9o7hTl5WpK9zj5FmjTtlT/cFcJ8n3
4frFrhuTSxH66cVsyW9V7yOqN8FbgNw/cDkId8LGPfRR/7P2f6/fMUhlMy5JiHxDhMoTt9N3knOL
ba3vjAlqqZHTXxJUtSFiLuOos8z9uWcUd0bbOIe2rvQxqxNzm3e0grPmMzHh460roY2lYPlX4N/R
w7QGSC2Htb9NMgiRL2yQMkSmREoTheDrYTqis8V9TSHsjCeZXNulyFHq0h2yCt0iSXfZotC6uwqX
P9ocnGPLwAF0RiWHoZUTs3kHFQ20H0srOlieOYYArCz0YdBXzMsojFBkMuunjr3oN6vmmo4NRv6u
xLda4gtK6+DoWWZwjJJyXg3sIM8RMmYb6jsdVkALGkzg3Ocj9PwzqyKeDPfCfiwNjY5/Rv1kedt4
2TY9PyDoKDlmbJVdKRCAa/R21307/xx0FlyztCDO0goxLtS5z1jR7wSKkcsB07cBbcwVDNqTNcNv
q/N48/ztQrJK1obbnj8POOOIIel8n47eKRiZzAPvJ7XEXzaM01VLvR1hXYS2CGenJ73g96XJ4ToI
Vf4rs+1dhebw2sxCajB+7NBOvhGyz4j29lt8I2EAYsWkultkjn+tqfaeh5HMLpPxvA67fqVwFMOU
i5GhxGrnVcLdwjXIYEP4SCXLKrxhf7mqiysP8/CRjrh9Qw0+2rJAOabAP86mFjfKOFBgDQ3rml7K
iGeGCb+Y8AAWpntBBcdgKJiK/fPNlC3GjXDKfpbQHTPtig37osGrxb1ExEGZzDBWmWXvWHIGm0Sm
E946pNa0lqunzDkOo1lcwbu6BZ0P23YCpiLIzDjrVSdI6uRzGtGmrG2vHi9tg0i8Zd8LJuEiWvIL
sqW6WWn/ss77gcQ2vHiRoMiC6vBXWxHTKo3qRlWKbmbBfQkXa0qZjw5b/O4nKu0Q3LKRnBWYaS4m
SVMS6CuFKXobLQWIVUq8x7khinMu5cgQT8sAcuLWa3cSV+YmQTmLFHaC7b1Vvbk4mAyIBKPF+Eu+
PLkM9E9T5CVouSUSvYXuVtnhqgqB3CN4WERNT8/7dDYt11aT/DAHCsaJDyvANvHkmrr1VvZSRI5i
aomN27HxCdzmRJWF/Kw+X8fL3JEG7pNZeNHKTJgYMPoHxIHazXZ2+5AlJFQXnzrBc5n8/ycxfZDE
ZL3bGb2Pfv7X2dfoa/61/dMIsvzS794oxp5/CFWyBTIF3LFC/Y8TxPDMf6QnTfqktmPaiv/37yap
5f6DEwlrBk1QBxfJv1uklvmPL4TJz9s2DZXF2fHfDpV/9RV/x2f9PYtJvOwzMlFYFp5LDKWUayyX
j/tl50MCDkJBMJdby+6/YA1XF1HRQ80GoXBM83a+CKntU62Bq69ZqdchAHfHK429nHuPyg+f/rSE
uXVmvFaWG20aBI8f9PdeNY9+n6QUtqukq2iJeebLk+ws12woXJdbQGDdeeaZ7iarMZ9E5AYdgfoe
upqEINQt6drrKJoU1EI2oLrWVbGY5MPKhq1e3rJuJmUuFNb+gwaS/aJ99Hx+yvNcl+dEL5Pglpfn
BxZ74ois3IyK8D5uEcraJF9DgrSh2cGUbaIMfKKDJ9v0JsqqSahW1IzmI2qtmjaTvnz/jP7yVB0L
F4VyPDrIYrEl/dltK7pST3HNuiHCF0/C8PQtz8zrwCQK2kN9EgXS/6DB97K/93wLHDrWTGDsPm3L
e/UeUaum91sG+RahlQu7Dt10cEZCEsojLJvvX91fj6U8vhcfG5P5uq2PdqWqm8LJtxomByv8Fl5B
eAocEjzQdbkfXNny6f7Rkl0uja2+w2Upy/NQLLy6mYNVz+wVC7ZvHtNUawfGVTGbD2aVm9uk7wkq
7KOVn+ilXkgfBXNpyPKOluuEfqdi+0a2DFldY+vqwzzPGdIpwnFShOMgtCzWp4ncNRjAj15gTFfv
3yqxtL7/J2ntXyfv257tIyS2hPmqNU5JYtTKCfMtsSfXbWeMt2W2ZCOSVoOKbCQzgjKsEZFuGj+o
rsxX9LTz9fsnsdygF+dgm5isBG4zodhzmK9uIDe1ZIUKxHyO8BaZIU7oKb9mIbUrKRqPPWCDDiHc
B8/tzVuyHBUAmxA+B3/zUUpZYbsyynzrF1W50nFtrzrZXoxZiV0Z0v8HF/mXw9mW5QnLciwP1cmr
D6BA7J8IL8wI4xpIvyofdF+5OFe2NU2D9++nePNGEqknXMdkqCEXgQni5edtK0JZ0qxN2W5PwTpG
HYov+DAn9bVhQMAT4QgcsvuJKJc+YfulIXKCWJHOXn1wHss1vXqwTBmLyse2BZPSqwdrxx1JVjJL
tzh1NxQi1lYDkTH/OsQ24J7o0+RUuwyaSzrFT5Baf9ATuTZmebKC+PH9U3l795lcsVryjpnkHcpX
M0ShrYYmPXcfTDQBt80AP9Gw82uKKKxfs/Dn+4d7qdLgq7ItWunPWYg2D9teJoQ/VBpDoVkfumOy
rdUhCoghzNeDfYhlcxhjOj6Jf0+d94NR7+1XxDFxanou+hCm/1cPXQ4Nut25S0Avp6cmphAOh8/N
nO+pDp/i1Plm5/a3//wyXWGbJhfJa/1ahKSnsXCalso4ovxP42GO/F91msMGyG6FSccxajSWPuOD
Z/lm8uLmuny8i0pMUAh79SXNkUWvKCm40AhmcHRGBwOZOWm/qdV+8euH//gaMaLzEFlKOY79+s2h
4aUSmBvx1jerdWNkvLxhCoaXqmOPA3aKf8bYooixBffz/pGfn9jLz8fyXEcyXHCtjFKvXloxJ1Ey
UdXdunIazm0bMWRxkFbjXMKx6TDgXDnlZBxG8S3BCoNaVfg3HgFrQPNWtMzrY5sefBBkG2Sv1iOw
GRLUr0N98DqoEmPdHt0JlVMObGBrFc6PQLb+WTyE1inJnEtDBcFFgX9wwy3Y+vXkfOkm56jLYCfS
3LucPSgl71/wm68GMLyFlsHlNfaRXS///4+vRvUQmwHmN9sQXD8sG+x+w5CdSGIwtmNVXDY446PF
JMjf8cGh37xTLw/9egVZUXjIIyOot4Q7Wjbk08Q4r03+5dpl1/X+Zb4ZizgWkAdGRs+S2JxejYpx
O7SVM3n11hm8C1SE53gW+Gj7izj4YAC238zuHMpR0sZMDiFJvD4U8oWpcQkr4/majyBfHiUs52UR
dJ5Lcg8D90Kn1R2mSZwMbnvnGWN6Hg8LtQKBLdLvbxTlEPo9Mj2flXXb4E9J+7M2o7qK9u1HDRjq
jIF1J6jjyzI5RGLwz1PVfwW7J86wwRp06iLmUzXfvH8T3675l0tb1lsu0Ry8N6/uYgKGHrJmSWIe
vTFObuASRvrbuXs7djVVfaJi0ggVVl8Fp2aE0DwYELb6eTMl4qsdEAAhMS2vQxx7H7xMb6Y9Ts1D
tYI+U9psSV6NxFMbzQb87ooI+5Ts7STfGJIwx/dvwN/eomVb6Hgmcjnkqy8/Fu2pCcGOXW2LoPrh
BpToSR8lIikRazlWT+8fTLzZwbiE8YpFdCrpCIjXssO+UVNrxhVH81p4gVAIqfgeHGKE1n0A57Hw
3PAAYXCx1I7f8iG8VLGSrG4JPIk/WrT+ZZygW4h2V7FWZMX46tKVXQ2TIHZt27oKQxUmvjOnm7JV
K2baed2XwuolyXr+Xvj67v0b8XxbX4zJ3AjSBoVge80oZb4ak3NVCdNw4KOby8zTL+I/wuVWQeY2
qy7yNiQdXnWeMtd1YDyBcdBnCYmhKpZPoQ1FCM1atFIBCSNYppfsOv2p7OgWpRZZoYVdXaQh0Jxh
8vd2RcJFN37w2VjL+b04f2ZqtNMWez8GnzdLQ4yTRUXoWLEd/bFauznR8QvkVu8o4xKo2mmXRHLv
wQkadUEK+0HZsHElvG8BQhBYSnwrB9mu5hL9gGXmJj4GMjddK4cTBIL1/bv9ZlReTpZXm72qL1GF
vvqQ7AA5f0z3casmfzFoyiP0ftwO2V7W9mUQkQ7//gGf3+NXt4eVzCIy5xH7b1as7qyJEmRM3M4T
dBviem+GwYbzC0QNFNCDCqkNYq5vNqK3tnXlkeHkpWeyIiDSbmOLpKzqcywIcUbEddbSblGwxWOn
/sq+fgfJDhs5YWaEr+0dIzvxotCccha05D0l5WPBbKtEsbMGAfaJH54cdLADLXZEvvtUCLr/wUhA
njXirofp3i7kIGxiIzrBG77G8z6tMGFq47MHbMyOgl9A2Q8DNRnRpzttmA/zbA5nus6nNcHNV5U2
7Y2hC7QXWJvev5dvJx/WLZSOGC+oNLgIx16OUIjrEVwpWiayEtvSsi79hqicKmGyYci4zDLiDPw0
JRUBgthZKciacyemqsHu1mkyP2L/j9d+4j9E/gRGfTEy987J1cZSQ7YoYINZKtFl6RxIuP6EF2rd
9D0keD0+xpXpIvRO73NSu85odJib96/u7cZ5eTfd59WvokT3/KH9sVjxTRuT/9TRjQses6GC0g+Z
ak4xkZPygYrUWFHZMWnxy13iEVXqE3fx/in87evwraWAg6Jd8YG8vL8qsmj/Cs7AKEPkOw2fbjgY
14kZfS9o6TImx94HC4q38wBXjeOAP2yfDPjXVz2aLQpu8nK2Uc2woVPcWciCDpbDQxKPcxntqy4n
l6SF/QlEg0EmPSce+FNJetv7V/92k8uukr0l4z+1NULpX60WXWoJOtJTQWQuHl3DdLeRhRqJdoIX
/CJkau+U3dciKTZdJHYyO8kuuP7gFN5MRMspMC86+EcEW6/lCf3xDpRxppkvhwKqIJzBuscrS0t7
CiV9MN2A2O7uaE8eBhsQNazFcOV/CdT0iAXLPatdZM5jCMrN93/5Ecslu0jYR5Cc/f5Z/uU1WQo7
kv2LcCzqYS9PsseqSHt3LLZWgKKb9/Ahi6jwRMo+Lo/IICvs/QO+WZlwV/484Kv3Mu5n0sJMDuhW
N3XUYY6zdzlCYznN2/+TI9meUnCPTErlLy8tk0k9qogj6S3EWTB0U3VH6sOv7IM94F/fNQrhTEFS
0D31Xr1rCDAatzH41NQ0/MDedoDFl61v67jz1xL8vWEY16aFf7bxvK8z0L2xdD46h+ViXk1NNhVk
9qA8Qxa9r54jc1biorelUgf+eh2pfU1a5bL1hdw3g0f0goUQhCeiCNeiYuGp+58Q7RL8jXZIgIQh
Phh//nZCbL8tJJwOfqzXm4tIK1UBYSF70Mox5k3tVyB74Qdv77KMf3HVNDj4tpaOho3TCcPXi0/M
nah5msCnNtpu5GoSJZ50CD/IEyvMzvArdVndIXHNP3i13m6+ObCkQA7gk6WSZ6qXB16gPkEJTWcj
EUZspJ6/BlXnbQs9VWe5gOBK8lQLtgKtvT2HdxUd+hMba9jn/lXgjPUO7A/7Zm3ckeQb7twoJe6J
nDKXQfNMTvBqUy0SeJbBnUFu3XHu3PASNz1OfxzBk72ZNZZj7UBI9Vx005l+nBdLRqbCdWIPwxp4
RkNfGjzm+x/Vm/GCC+cL5rJ9yRbm9Uc16kDbrLf8TQYrAnnDY2za07rzuktlJD/nDgL4+wd88x4t
QDNMgIudj63M6xZT59c6DrX0NlEEBh/Uc7GKvebx/YMsj+vVe8Tfzi6YS5O2+XrPEDYijodlfcWy
B/9GdA/8FGRwqlfvH+cvF+O7bLXJgEdO/GaCbL2qTgWqYzD6iDDYoqGxqvQHF/M8t728Gstk67NM
f67k63v1VQRLlgFkBNpcorM3VKxJHO3d44QfEcggs42f1sXaNUmLUm0oDn4Kt1jhNQJoyYqVcYpS
KUWBPj/PbZS0eQwKNQ3z74QlIVEiMPCTDx31DAS0BFaT5Duzi3ZAtf2LnAjmUIkNrqvy1KT+8NGH
59pvHtX/ouy8lhtXki36RYiAL+CVIEEjUYbyekFIR93wruDx9Xeh56VFdUhxJ2LMmTPTIEigKitz
77XZSTUVqQ8AumXF+/zmJW1RBxWWRz9JOoJj6ugOEVC0lnHQXcn0xc0bSFS2+TI1/UFRnOg6qfK3
IJt2k+hvgSQTrESn18+FPPLKZrtw0aV0I2cuMO0kQjiaNzcEHk8lIcVOob7FIwFfMQEHVWHuxpRU
MNXOSdPN4CK1IyZlrVKNk3QDwvz67G5sgIklJfW5FfLC2iI9JYmV+iyR0mtwfHs4lZ2NA/1oLTLX
YKaXZYvJsUJIkIawGpEMxkX/q+8q6xAnEw77KIi2sNfLl54zxVoPQ8IG9GHepvhaNDFt48IlmFkm
j0BVCSierY8uASKLKAQ1hA0+tSr30gxLNHCM+WsEUKO90KTM6RDHLEMQfp5B+u9M3T0NiYHOgOCv
0FbCXRXWHdLR2fSESRkp0opYUhL4CPGs8HVowSFumv/wkGXoPu8HEKQKzDmy8kaemHnmi5NS3OUY
rmj3YlBSFeWkd/0l8W608Np2a0rX8k23fnecOtpq3YSCB/s4IYlRT0ZA/DrmzfM8pwI9YB5tXNnA
rANUj3aiCDFdZAnwN6FcWLjziOBAzTjpKHtpRL72o/oRKoNy4UTMiAwWhH1sPiVSymNiFs+dhZF/
dktlZyYScrYTHruUZJRQzaJdHAsXPU0NptlcuhXAT0UdQUMT0UstwdgqIfaKMSBDL5FzQooHSZxl
RLRuK984GpARakEwoE16jywfeXLR2eRS2bjUXNUhmK24gnpxAYYjuBMojjgf9RdhkPitU6DVLDGo
lYkWvqHwihwU/YyAb8GYvCMtJzymGvujpQ8dSWrI/rLelHsIwYpXNH2wLQh99uYQu0aa9+UDB/eb
oOuIU4EzQC69pa6x0jteYIJGU1p9A5XBuAEeBUeKLLP7YU7fQL54hjvlpxnzBbe6xRgvDmapjAhh
4ocOHM6aydKG0We/46MTHRcH5ZaAmWQTYFHb4hFBBBlWN7Wa9weM+W0vwmtRlaOnjSY5yiIgWgO4
HQ/7nSyBMOFo9SnJy6vcXnqIT3M2Rk99nkkSbcu9u8j+kURi4hBNvjGN5Lqyh/wpJKahDPWUPNG4
2ZBMH90aHco/zX3SCNfbBSY5WqhbyZeG/3zRwxWEQfLoWl7hdEB8h/GxJ3q0Q6S+dqXkaSXnImu0
xp9ta6ulQI9bqU+eMhfEaRkvmtS1P5FbuwEp0UYFxMIBUzg+5rVXTvjqoVMjf1TR8RWFwHSnIgbt
TTGvqsQg7EnJUKu6BCLguAHFiNByZQO88HgLjG0+xMcotHkLsN9wR6q+scegWiM/J5JzTvL7KoX7
4shpp8xQgJbQmaEJssuqtDnO57q1GyoHT1cIXgxBxkw5gpZQo8JGkDTUfk97fN0nFtGOJJs0agHJ
2lXiSyvbjXk83TQFQlgSHQkoDIc9ktLs0i0BMhK3iX8RnDx/qmZi/1Z/2SMmH9j0HKdcViModuau
zab7YOhuy6xHpGpCwnedwHcNcBphRur4SG4Kyc4k+em1+oDhm7xs1q2pJYS1nNpng7yTPaUAQPiB
8IsStn6o4wm0MhcrRX1M9Ns57ssXdB4YaWTmqSnaftacaYctjBRACxbcRJDylYFaeHn8TOQoAqNy
RdA1IsNR5C2J7BHRJ/iYZcGCHNCz1PIJK45zrbRJdCzb2rhSzfqyNvduYbaXwYR4vhXAfclj88zS
KAA9+rbavBq9uvj8QLljTs7vRPR7zLDAN8JEamprTFXbFGncWL456rDTpcAw6gjmXgVPdZj8NIrS
/tG8oyBDJKRS/i9nuc87YyjiuTDBE25TbESeGUVbFVqgEupXE4dOfE4Xbk8yJgJVRU4f3xc2xr8u
ziiBlisFDvX+2cX7KdDTokIz0vZPQTik28Qls9Ny3Rs3Lz9yEMyhM350mk0sxtIWCNTnKr529KbD
C7JSI5JmmSKMrfukYn9adcjQYMfeDqmynkPlIXRJYi+7ypPa/GyH87MeuQd8tBOAkehJGbLu4vsb
+lIRLkUu5RPFPckZX+rctoy0uqpdvsxKUXbWwnkvsX66lTL9UFH/8/hIRbIwJnTNBDfx+XebYXWb
SSBy3Hd0TfL0SNB0vsLKzV8ga9zphDkMpvvQNQjmrWF+BjO3BnVT/PBBvnavHfoAqFMXpRmxVufK
GKlOvKJ2lG9rhYiRVm3oT5COYKWkvsfmfxDoJtIJ2wuUUli9TbSfgXOInfnDssmtYbt/ngjLWjll
P3tgSkmoAJjnOeSn9MySXL3tDoLML81C+UI4z/c/2D+6Laa2qNE47zP1OD8nsKqZcgISui3xLTOv
0lMYMOneNqZHUrPcCbyP3h8TLRE/HFD+9d4hTdEoRRnnmO75SZdA0ClrFTuj08YMrIR5VwniFeF+
vddxcKO2gnyop3I+zUUqfjhla19OwMtvBj+YWhiJG/f9+eEhjSmK4f3kW4ZIV2Oh+IqmX//xSTGF
a9z5Y+yfbZM+fuccchHdcWDW16M7p+iDI2NnG3XgzcoKA/utMQMy/P5H+fd389fHO+v2BJHRO3XO
I9VaJ1vOpNLSAwDU26zr4bbSXVzqOH6OSflTf/lfvUjarnRkkHlZi0jy8xcjQ6ujBy4yej/tneEG
N/CgATWVVnSYihylEg5RB6IfothgyDRfC1VfzpD3EpJqvv8WjK+LiWbYrCbLdIiT2fmkYogDTU2H
Kts2oFCGQPetiC0yGPu3fmqIVJrX3TCOAEPgoIH8tw60+30dT5ZSljdFh/3/zanFfxo0vCQ6RXK4
V8T4QSuH4cKQbNg/Y5MmuUaS7KoalU1Yi9CD7ACapG/eFLO+GzUZeNhkblUECkiao4eh//39XS7g
nc+HaIe7ZOTKz02aHKiOz9/4PHW9sCHybruED5YJl/oy4tXL5P2Y6jeBxB7XNJmPG+2F+MFXfgXI
yJpD4CIdz0IXD0JnmyXLkQQeTAVLdhfJP3SnJC8zQrpik/J/Nq/aRq/WSbKplWBclc7ww/lZ+3JK
50a4C4cfiv/AtPbzjdhcHQaqjZkUlyqlSS692eUjhKl+j39jVVXVAdjldaeBi2pRhyKDn8fxPnFM
tjLdTX54fmA/fP1qGWZjuKG9Z9viD8Lmr1aygy/LXWynWwqS5anflzEhO6ZcN9jI15UmLoLa0r2e
9+hA7m4Bq2iYJAiuARBEQXwOfGpcemGK6L3siABOnohMACiXmcN2ibUE5IJpK3IC80K0zkmT5Gvg
eM92QUw3hJS8pNXfSOjQL6bkQK/NOtjEGg1VrN4o8bpO3G6fB8jdi2AgJUi8ZK1rrS1D3keJ2V12
jvqat2rqGxE8Y/x1Pq3ZxjN7ESD+cv/rA9IklBj7XtqqwTXlveINoz5tqrbBzYeqct+bG5OSkiky
WcM4K5rN5LmQNNaYghwmO7l6xafBqPg8G1cR1KJtAKQUkOpvrQw/hqAg4phm3gGatevPlvPGooSS
MD9prdC2bki0YRlBfU+ypibxDWg9mZhg3iNFXgFx27YBRlQ23WS9pGpSsLTtY9PnNxDKK4IuOtBo
qRX4iOneWY9JhAZXsx8ceIvQka1b4bbW7VwCU0x9NoZtTcLh25JX2hw7tbvXi6g4EA2E5RnowYxg
+Wo0Rrp4KjnSA/S7/gW8sVyLoe19qthgG8TtE7EpN4lgKU+tMdzC0IOiGRGaLPpfQaA89ZlhbwuD
fXi2p0si71wy4mysbNOVMBWiWSAsmjpndN0ZTqJF3mMn4V7VpbzKO8dHLGAcB5fc6RrUVQ07hvd1
2LW2fhFB7901farxlM3RKtQm5GtC/M7VTvOFyOjTOVm0Bja+T6LZWLnxQLSWrO9tRa0JGca/PPUv
A2k8JMnG5ia1ECLm/TGO8mpTxLM3Qn7yTK26gnMI6g+iTG7VIxYeQfrujq4vCalmcReHMeoyot82
hY3pT63oZtevwILTbQm+f5+ox6g65OVbI8AiL94PtXbkpbBeZoUHotGiXc0SkihaCyHRggsa6rav
AB3bJT67PV6eGpaL4yCtkk5+U7bdLu71ekNm5HWnogfqBoWN3uS56x/njCm9CmcmheST2pPP0Y7T
Z6csTjlUWoDbx1BRNkKP8HS2u0o3P1oXfMY83wXOuEvr9pddmuApE+MpjLR3LdJ0SD8hni/8N4a+
gp5VuPJR9Jp2GAiq2vCi54RTEzjHd7nudeiIYwcyJhX5PUoqvKoRSyWm1WeSZ/KDi9TQS0CEcLoH
od4W+niI23GdQLBkBpA26DNycWhnmGEyczbjYz03gw+kDQs/snRXt18dMcBc7MbLkmeHEJEx9g2C
uoqI3bUMktepBwZVcQK4hLK95UfrMWreC1uL9l3MWWkQuFVSIH6HuMhe8Rau1R4IWuHW6hpqvru2
6W/tkxoyWGmH4hCTQtB1840C9Wm2AmXV13hiA7CyHlZQTGht9VaQGecDyTY2oLBx8LUn2hHWRRMr
hBbGBL5wMtfWxEm8kqCNSC6N4+shjS7QgoKKXKlJbW8MRGwcbUd5gCvyPLZgtFXstebYb+OoYwGQ
mtyN8E5Am8QR+1bRwgEDdaXYndc5Qr8esQrrg5qfGrJ3MuKDgdlPl3ZvmVc9k2dyGSAkCYcAUcC4
BBezusrcCIlRguTToSze16bLM5IOd1HZmjA0CPsJAYZULbm0aRObWxUF+NXQaQKfHTnQXa4Lf0i7
C0VVHshJiLdpSBSeBF874nPYQXfYMIvrVyKGnlqR3RvSljj28pfiZOspfCuJnF6FOrDmYI41D4/q
s4a0ZBU2IUwkxd335H8SfN5vqvq/AJ9UZwI+C2c4UfgybQDlTpPaq7ZC5TG7lCChq0eb5N2Bf7E2
ejFsGpx4fibzk1nhTWIHcTjPoai2lUeXcjOI599SkBCOts/aRjGgl8pqjZehQtFNRdVdxbYJ7kq1
lHXuxtUFLXR702lG/UQOw3XmjPlHWaq3S+RwXHVLd0Pxi5pFDWitX6sgPVJsF15Bp1rReTllGySb
EXixU6K3SMySyLhcWws7ZiKvzHx3SoD9MH/ubaZJZa+wPAiBbGNOSfVJLsDzNq9ONp+asvFHVJYn
RVLVm3V8PxpNfWRWJH2X+fe6lCxWjSSHFtxQ6uGeUNYmRno/I/XXTuZgP2I7ewTtQB6RQ5JDR1QW
tFl6U3FJt6EkrJUEr2STj6xTmhHcN0N+YbV9sc2cSdKP6r2IfGBSxSfxw5ziSynnLrI5dLu0TQWi
4bMKKFNnchB6IiETnSCUoa9xyk5PvN79OuTL1Lun72vHr+cELogIhEktXgmLJsbnkksrItVKnXz0
B37plQPIRo+nl6CcDZ/ZWOwZU8zC2YNwX35p3TBP33+AL6dHro/7xCTSxnEd2DOfr1+7MiVKosX3
Y1bd3uzVgBUNFUyA9a+JT3pEszYue8IdtekH0dWXE9xyabEoPfm20XydHZFqtZZpWXbERSY50bGR
p3UYpLj9J7Z+dY+UcEPixQ817pcSl4syP0HFtFyXUcrn+w1D0BS0jUes8XSnafeT/GjX2g+P0ddK
+s9lLP7BzB+U53Iw+qtuRY0cdqrJcySY460puOt9J92aprpasBFp7j4MaQRXjDAht9pHGclViKNf
HXP9mpgLv3Xtn/ot/7h1cEm434BEuDbWjs+fqdG7pjGbaPRHS0ALGZPYo6n88f3z9NX2g/6FVQld
JIwcyvazL1hh0lTHVjaCxBouTRn8Z2uITUwdxvhYa82dXl/lc3GnhYG1DdLkerbbcKvh5wWkAow6
qIbQn9DP0hBGIhNER232CKwY75HeaV7HXIaHM3j7/lP/47WnL2kh5dRopbC/ff5qTMz3QyvBf0me
8pHp2SpGxM9BoP7QS5tcUFjxP3QI/vHiIUHGhWJxQkYRe/b0Rz0hck4yDr4yMzZz4lczj1G9dfZd
DF2yeHYSRKJFmf80x9bF+c0yQ6QtsMzuLaod/XzJsakCVGOg8hsFkSgN2X2Voq6NHMCeXOrZmTFZ
B+hzBait9ZBGvtXQYPa17T5nlB+gxEc0vFY0HIkkiP3JaNhKgWdeVHP22Mzkojio6R6mrMyQ6VEm
51RObKhmvG8SF9BNE15wigxunDmFz1XAxdPUZx4OL4RhyPqHTLQ1ABoEeXqBUkagYtLGjVkDvIqo
1NeVowNYDMbyhfACjMPpXim06boadP00PVQMMNdNSKuQg5kkdDhlHZHJ5NNgxx9gzhZBDJHlB4GA
vgLNxXc6Vd4QJ4naDmIFhmOT83fg6PdB/m6Qy7AjudDx05a4zdIcSpKCgKw1jf5RdOpTPRm7TCQ4
dMJK7Gx8kitpG6cW78GlKnVxaRouiepW5mvSQNGErbEtk/CqQstH0z/aFWkUb6FFDYfKZJMMivkq
RGFLLvgcUOx/VJo5g381IeB3Q+mpiTbvxoEOgtbdxBP7cCF0axMva2cJ5k5h1FQ0ZbBy7fTBhBKy
Au+OV9rqb1O3r/aqmu/cVAJC72LPqpwbF1A3+Ml0o6Yt6b9Re0te2amrC+1KtYbbPxyF0J03jqzU
q2wYe7Lp0baTYszkL+OQY9eMJiK4QHrZvuhOXqzdSrX8rLEfW7UjsgLCrHQucpiCGvkMyDLHdZ2T
MCQiSuEjGd2kCWgg75ohBS7GsiSsgQ5O1J+0mJRW+NoFKcj8s8krLyXY3UesyhFutjNfL/QI0Vg3
7iDd+DEBC7sAQizvr9jDF8ZJKI1tTDgbf6hSwuS3PYPD/pWaLkFiiuHZoiv3LFhelgDAd6qk9xoE
x5YzIRvVQQ7l1aQ8gH3dUw6kB0g1ADOJGFPCo2gjIpJ1osb06LJJqbSjyQ3I3x5+J1agXxAAG984
du6So0MUQpqbyFceyPlhSNrMhETPHBhDGT1GbTbfKvqxT23MtxSuGyWulSf9rs6r4SIgSUpN003Y
KPNNpAX9erC1eoPaAW23LJ+TrAbtOaAxN4dpD0vCH0g429tgvpfaYYzJUZ1mLyxL85KSqt4SOLHS
TeKPXG38b3Ra/QAoOT4aIKUCG1YMQhgqxL7QVnVuQ5zHQ7XRY5Onm5DfTYDtUI2CF8bae5B3dINc
wjUJGdA2jiCjjeNx40krs/x0AAZXzhFnkbxB71mHJ95hmiXUE96YpUeX1PkiNqILWhU3bmeXN3Hq
dWVdrDv62LtWqmuXdIJt34404GOXbPkkYaOYcRal4TTfkjQbbFrsXWvaQZJ4A9vlM5mXUdTCA61X
ZmJF+3gR/wcoQshwcs2t/Kmk+KKJwh6qCmexaLomxcV5KKDM5n50B1HDtel2DIzzDXXqKsSLddcl
RGJbErOQE/0XTDlAuzjZRIMxHpF4bFVlE8eNcge+C9+4ZrcraJilD3OXM0n6bg8NQnqoDEciQ+Rq
wciv5rmfDyBcKt9AVcU20j7W9At1hHgM7zuJAKoFnxM/h053ZSZEIqPjeAN58fr9lnlevS03jfUL
VTgKNPqGZ1tmbKT5hM+g9ov7qWOzINWUNweNHkJwWmDxQPRcPMP7+v6yoKnZi/8W+XBhDKoW/0bP
dcEDfN6r0xyJUmZUNV0GoK5yQWjR0WO5mZ41hzl9Fihbd7SLbU+DqG70/3EFkUT3OL5m5+QGwV3I
zrWClUNcSVNQC+bxCfta4Ol2W++McEnfLUD+DbXq+G3V+Ib96gYiOZRd3JB3Ml2anQGdL4mkh2fS
3BTFEoVthS5BbDDgDE1CThq0Gq6ZyHwKTHiNLRkdlfEA7A/xTln9AqLyKzWQf8em+jhk/UH09ptj
ZP1VabvjpTWAwZWsHx1pNlmHiDIU4eQrihBeM7onUhSNo+jzUxeo4w4/77bRwowttBw83pn0AIFr
q8paMlRW2HmDgLA2E0G+Uw0bZSRruQrc90SdkG50JdlDNrxB1Ww916VXXxh6uIn1/AY44VNvl6fJ
whNR1aSvU7RvJD/AyYRuSgqcbq4SgyKC5/IycAivTqIDeELyg9pm31lK58NxKdemPJSc5gXuXneW
9VpnupxEJt0/0x9n8uIng6UXvCUgxbEathEUvI02dU80E2wvcOmySHO4NvKp27tyryoExoNXmJ3f
oL9dgl9cbqucjkZfQezm9mTWyaNVDBbsmwgoeXVcjpd7KFRy3SvmA4NWsKMtNefQ3M1B4ey/f1LP
Zx+WQ/WLMRINtLaU20s5/tcRoIjQSNOBBuJjVwGJDwju1bp/d8gX+aGUPH8V/1wJS7+u07JnznJ2
JWDRskzxTPhhVv9mcqlwamRJtgtMDy8qWp9O+WFI/OV8s1xyKR9NTm5Y1P/Y0P66uVQEfZ3wSMC1
zLJ1Fg4n4kzalWiqRRcBfod2Bxa7zjNHkW5cojZNYD4bZapHv3fUfaH/dPD46nwjE4EBgbCQniM6
P7eXuY5MjDocs601WkCJO8LIRt2oryeFdPXRGObLNLavdDaWtSHIXRoMCGVLEl8pAU26QlnDyqUe
lZX0VKnZPy1cy6/w97qFJJizoAnUZPGs2udCgVhNLKeuEAjEOIJIczroPQLlVDQnhU73rME4HTqG
7O4wPCvW+GzrMwzJ4BfRYJdta0Q/zla+fh6WUaTDyEYWTeuZnrCobbyyxL2hm7LfRDsoR4i93boI
lH4X1tW+ov3lz2Vhw33SbnqzeYpEvhN12l7JxFq1sbvQc4iz75LxEXzauNOdBCRqDZlUbVQvdNoU
OhmFqmkRrtcumeupCI9mB2XTwR0tChpuZm5tk9F8t/LW8dwJl5fmDut2yO9qPT0MOlxVa0At5BZO
Ac12ow83S4WC6m5RGk+HNnI/Er2Wj3Na/zS+/PKU85OhCaBd4EAOQFp6dmLW4x7Gk1YmW32M8A4P
wiFovfolF6JvYXQGxhYAJUnDGCnS9hwb9kYQZmujgFMS23TQIuadP7zs1vnbzhgV6zx9VYcR3TJ8
/7yuMNMeRDNpnBkcUJIZ4UU5EsBDrBK60Gu2toViGm7cODg4oQn7safcpB4qvTiYymMWVeVxgpzY
5MHvkWxu2dlAmXNo1ikxRv7QWK8JCq5dNHS+lbW2p5mRseUHce/tFmhuT0ixA3zzqrfphJqyexRK
6NkWhzAC6ahRLPeGsCI0X+P4K0k4fwTuiCx8nB87u9cvZV81dP6bBPlf9bu1rjoUb6+T1ZR+Wdc3
lPfuqhMOlZDeLR1gsmnVRb2FPAsqMcHHqpOc9Ja/AB21JV8u++nFOH8vkAIuixtOa6a5X7glNX9n
MCxExF3vsogC/VoZRLL88DN+WQ24CoU8x292CPq5Z+UT9Zxi9VYu0NGHzzJPGCbZ4f/bOb5cxDBR
C+usPF+sCMyHGK8lJbeiElGfuKgh1MgBtaJdh/Cw4JWF0Wokk1EZHr/f/M57DDyhdL6WMbK1KGvO
9wdnxFkdZIrtE/h+maU10YyDafolmONtq6qbasYx+P0ll+f+0/q6XJJlDACftdixzr5RxobR1LXC
9gcEj4M5cSRqOEoOsFkDKTffX+wfKguwPXRPFlM+GiZwUp9299RKKxq6yJOHDniZ7nTuLtO7UzDY
895FZrAbivl3FTk37Wxmfhch0pXTqGylq54CAqG333+efygtUCBCujBsmyfqSzlOUVOpsjMiAn7j
8sRJn9TiUOa4QzPJWBexe5MZ6oU9mDtzqtqrvi4YI8vmtqsydTf0RBBXcTUhlRjifSV7816YcbrJ
k8t6icc2mxRCmkJG1ey4cle4iXPHGJUpkttd8Ps6Kzm4+X0gmvg2JzZwtCZ5qS8zR9oz7y4I5UsZ
UekZAwqU72/9a8fR4dYRAS1pRRgrvzxrdpAgv7Ciba6X77WlDIuQOl8Bh+RYRBhW2pCzUydgbvW8
ubBNaNB9yHm7U6xjO4tLpiZMRRz0oOS4rtJERSagU5g6oXaK1Ki46QPtNpNOcv/9B/+H/m1BkVmO
iXBE5SVdVvq/iigacVbeaB2gl5phZUF2L+Z9Ty7qCs4B/tj1aOar8TmR4tC4yJhy54Fx9MP3H+O8
TmU/oSXMI4xykkzScypOm1q6IoY83QZoZ7SGLljjpntndn64zp/O76cXlAvReUcKtNSozrkwyYQP
rwcNBQeXvAotjjWAn55JoXtQrAEXT0aPRiPNQWcwVDkl9EgXPAAH0BVyZZJv+tS3kTkIfEVMz5mW
1BSThSY2qujvFUaTGPSRBXXYzk1OdmWihisNmKNZxpuOoRKwdMxellae6j/TMXAMBt8w0r8EWnC/
q7WIMEOSff//3y8duAV5APeANfHzr0xybjfzCyYI1YCVa6P7gErpMC26pO8v9A/vLV8w7z8rwAK6
OeepscjQwyzmBGTz1N5B+N0Rc4mq9JrgBsEhb8UxyyefgbNZjRJhDEv5wxr8panNT8y0Q1UXrxQH
krNpltJbXazpwHbcUr5Zc027I32vQGhVc4CcHpWWk7hLEsdPXe2vQL7lyjxThBSxazPiOPuW66Ah
r5vskJ72T1ginqoFclvLVtxNutDYk/RSMkbfkNC41QzqbJ1PlOR37hC8Ro37pinYYsM43Nrix31Y
+8c7Ru1vo4PDAwqg47xnESlpY6pokBtV3mURex+IbeBa4l5z4ttSn7YLZ4RmNrnMNUwBtScuiazo
EYr45OCiRYf9w2P5pQBxQDVwXIIYhFsKnM7nLwy9RhepVR9v23Z46xTtMmf9+f6B/FIEnF3i7Dep
6mIOYPPHSKK3jtBQZzYfobV4UenE/DRP+bL9n11sud+/FlMEMhMZ892iBKhuOdLccLrCB0B2lKb8
+v6+/nUpIWyGpvyLQePv86VGVBmRBXN2W9vzEeTSgWLgUZty+qL13feX+vNnnS2a7Gns6pSjjAmt
5Tv+67amBidpoC23NRIhaSUoV+PfjdWYPv3c9CZE2oCPqoZirpUEWaOLM/pL9v22Ic2EDX7X59CU
q9b93RvvkIN7uK9AI1BSJ6s6xbJD72zVkgpAslJvon7uqhe2pWKlmDypcISd3F1TV6i+PbSdF5v1
MTaSK3PKOMNWNHOIsODxnEeJqmbuWbOxaAWO2LiRVq2MhA45jKR+88PXct4EZNNiQUXlqrOq2vRX
Pn8tMpNQKFpEUG6ubhICXRO8HpEQO4VNchUIVrZGieA3GC65YRmE2AbCvWGXa77HlOTB7q3rOTAC
Zb/AJHAy8pG1OV/EMjLejiJGj5rriFUarOBj6NtJ6yeaqK/pJaFzcua1bqjPiWjfEpncAZ0P0Wgh
OzV0GDvLbj6V2R3AX2/xXouelSihxecHPybf/WvRpxeK+XkhHvConL3HC0QzKsOch7FD6lK2PbVd
JV8KM5PrSFbRuuthmndmeZ1M5JiWJuzjyOl/ZJL8awVeIFUYJokUpDl3riQoLTSMWNW2IAM3vYGD
QM8TzS/mxUWSvFozHew8iKIN3Mf3SU2GC5JtMR+N2rHmKe4nzTpFw01udMFB2OC0BJiPpHLve+jk
F4joQT6a4bAjG3er0qe91lT8AfwPFuLZNMGuR5+lROaFmiBNhTEumrbb5vXVmEAXbft5U2GZRxCK
5aIkgGWi7+NFwVIbNtKH79zuWyXdWjNp5LnpXnZ037cTbD75zIljImOdGyAcYlov2e3rShkujNRJ
N43Iwwutoy2JCnbE7oihaeLkE9ZBtKHufy46bAzVchYJU5jUMY3YtiigWqscctE69tyx14JWXOOt
ek3z+T008gN9zNwbkjqgqRY6jDaidzNACdlqUO/jAQVDMLxpZoI1Z1Dr1ZTjPZg7FbVfLl4bwzQ9
ZcAz+dppyA6o/UidqONLHPC9L9tsn8XdXThiWigTUgP1kqlOKb3JnTVK5cXBJAUhdRa4+PE/1ehx
ihaT6lvqHFOfdZtAdh+6G946eXQrwvG5TcUv+4UD9Us6Ez00CSi4g7gA6tJqGfRx3bwUaVYRTZCO
GLOMypeZ/QJeHOQ6zhaUiPTgdIWY72C0G+Je8MI5IYvKlOsHhmC0DqtmW9UK1eOUh14Yp6nnIDie
SxSjsme5Cv9rbRXx+MExx8zTmdGaPCqrmKGnV3TluzsZT39abrE5fjCZwEMGMUeqyZ53BnmNRSjp
EH4ocbMfGucELRdyRrsbGfKxvikfcGZihke5u/mVjmQdN3yfK22pZ9NEHiYgl6s2be7iIInXWtoe
IbLNq6wkgjg0kyf8Mz7EsYDIICH8Eu0t/Vmrx/2TAduaeh5QKpXIksR6oG9eGUtjEjhMgCcXjli6
qZxA7NvJ3M7UUx7PlY4uDOkYwc4XQ5YRHRHA37PEVZ2OFSMRvVkN5hATM6A+tikBQxH560FSz2vL
5r8GjnCAV0YGWY0WMK/dozUxjbPh8ZCMciFMgcpLNEukkIP+cBx/C3ybG9fiMc5DcaxnJN8tcIXK
Se6mtr4jmPItpTW7H+38ZJnKeOhqIf2kUi7H7BaqZ/ShaGDhMfxAPbeT01CWF3Iym4umKXl0ERei
OkirY8d82CMhZenClsZ2NIfaa3IVLrhJQWurV3mTG5uxdKftRHN5Gwdp7tfzM8kF77lEdtrcUoW/
1ymKSWZgHp3fcR3wY9JB3w1J88E3HjMg494DQ4qtVnYP0AVw98DdXc29rLeTJWvPZtXCLlw9VDxb
9CkBJ6tWDxtdGd5kVze+pWBUQonoruiC+IUVaF4+HDidi31FeEBAbIWr3RNqBIAHQbARk1WF2d5j
hIscz1gwPaF+t+Tv7iAX0OJUpFhxfjg4bcR6MG3rqFzitdCg2OqtionlGNtENONK3PVkiBlVe7Rl
vCFFqfdbEl1WnSK7te0q1op+kPa/k00hMEFgSmasjMk77NmeSZ/29I5T1OiAXa6cF8TewINUGhUt
mVIJIgai6TTm9a5+5fT2hZrF+mrOZn2FGwOnZMnwRdfKXR9anp5+WLV9ozjtoW2eM8c9UKv2G6Qd
OqhAeg/k/eRukHqBVVM/kEWw0hBSyOT/CDuT5biRbIl+EcyAwLxNIOckmRxEUdrAqKEwB2YEAl//
Tqo3r8QyaVPdVtZNSplADH7dj2MTt+yVybE7X/Pu2Ujp1HRJZrp16W7XvBdbvBbFG16GLvbDTR2a
XylqZPzG6hFDFYrzovhBixjJj6zaVqiKhFS3I54qPtPHtNCEWqmhSoNhPYjwi2/TN0Z3xrmTnH+S
AQj9DQYqtEVaoJgeFhi/tq3eOoL2GAr4KkzZHKyc3qQmGA9dyc+yCuM81SaDc/wiQ0n332RAMWs6
HOna3y8Lw7a6RBEPMMxRWh7nlstGc3ZI8Mb+zd5rm+Vra1FJNSbbSfc1OZXyaCvT28yKzKKY5LCn
rHAiuvlS9NlTyFQLp0sWJZkxbcbpJtOYJHXH6VhAyzh27pGq9FklP8LcvpOUH1XUkGAqRj9wlvAa
yCzyp1tcxqtIqvWU+VJisKvpidgqhzpPTq0GPn3ghy250gkQeQN5cXbOCRHtKGQd2PhFddSjAVhs
WTkFBiccNm0EwIsLIKkP1UfjmNzPYiCbUhHP6AonIDzi4glg8kLv0DM90ugxPhWRcyp7zpnkGTlA
CwZH+tTVTXGfWf4cVXNOxVWypRyUrMU6PdpZQ0tCzRyhrcXnKZ2+rBa++Fqz068tG1Q+rbu5a+7X
cjBjPrbI8Merb4WHQSRTdFuSIDeU2LN/wBj5mqbpo0f48TRU37BJfKXTzIodw70fanGh/YM/f0CH
ilUEUbDed7ra+h0lHMPExp/7y8pt0v9ki8FnM3Smc0/J4TLdagLN9rnHHhQFPTWTCRsBDzPOjoa3
yqVMbgIh7JnTo+eJyyJLuTOt/FQOHgU5t9x+SikLNNV4yvBYm6mBGZbb2TbNhRctDA8ZHUMgMKaA
mm3DDq+m4XxulA+XHbdFO9CgVRs+UX3rYfVLua08zcNXdBdvItqeeyWwWYhqUUVXbDSY7VvSkIzw
6/CqrW6nSS9taCjFzE58KjWuhrq1CHc5WLGcw0frOZ+GgMilD8swNlbc3M4pKbLp4Nv9NijHq1rh
HtSe3xMohuvnj5weNPoNqg3IifVInoWzOBOToKDqCrj3gE1fAjvL8js3N7/aofSizBDlBnsJ4hPp
y9ROD8rj2LoU1P41K0JOAj4g6mxS0UlzN9degZaMVAULYd3Qx8mQHf0xogpObllILLomM7EHIdfn
9cYsfVxGKXERc2po1VA/nYymwbA3/ykajnKwj3HuCIe9bP0x1NRdUdyy4zUko2OmF9+4n/zqeVzQ
BfyAfLWJsXzsaBqZnBGngMpoYpZpF5umeOgH9gmDQ2Bk2epqes1APJv3OZGk/QSHXoPVdTsW7jkh
9cJSiCMbXOh8V68UiIBcpp+xb+Icg0dkY4Ize0xRc43DhSlKbKdIXlNmYBbHAOK667wL9JTFdvDm
ZylN1gyq9k2QXOvaz3dBn+sIeAPHAXcFZ1A5pIidifWG6x1IvJPRmbuBBMkOhXCfwQ2mTaT5ErS3
sEygOPumrKue2iYe/Ry9d3WwtKcTEI+OOxORA6eO8BE5u6rNacYekgP0zfy5sIcna/VpEczLHwTU
OXkGjPZXkSGuJLfhcOWk59GN/GWZaO0QRkRJES6ADD/iMM7mFhIkAbmi3YzGlk1p7SD5hZyzsaU7
ZbwExrwns8vZjmdoU1RCH9JKUqpiccMqhRWV0rjLl0Eepny1/iJxiZtq8e8buXNz0cLl8RC4mBT9
++rJT5S4AM1kJ8riR2LpnShu14aJnppphDGFahtriExbPpQjV3Ox61S38umPbIS37aQtuwgWQsHF
WMwHjV0R9YfCN7wlT5lE7qy+wgQaY4OH7S/35v+4pHFjJt6HAEti/YOckPdemVWIBjsO8e9j13y9
MX8aJyw3LUC3I4rN26K+y9LzY+wYC4cM5dBe0aPohxU1zvm4DSqYprBUz2UW/s1+/0GUQh+jEQIX
AzAQ9LzflJVEL7wKt3N22NkPqkfTXWxj+Ms3aH9QKUOToRS7EzNdFJzf/RK3xMfkt7guoaTpDc7J
9nnkxWM8075A+HtPLRJGYqLZCdpCeDKopoSrShNZo4tDWHcTQZbRfiCOSBcowFNKLZ2vwazcA8PC
isvdrZYrm0zO3pV89IMehH64HNOs9WOOMxkrQkWXDommzTQq+DfKsln4gmp8DufwAj41f3XVDWdT
3UOa5ulOzHcRVtO9nzV/cXJ8mCbzWTAbBBno8Hl80LJWvxKyDAZkwDbMNmWZ4+ZBg/cwg/JfWrkZ
07fBojLrzwLOf/xarAeYkBlaMQL93SU+LK0/B1Jn+7VqaFxrJwxEoxfslWizfTbDoOkaitvzv85d
P76+NDo4FMSAxrsRzMRvUuziF+syJiB3WE+o9OiZFMmxojNp1oyEnOKsk87fthmjhDr4ngzFK9eF
KaKvnk69icaqPshBWSTUC4P1gGJCRVE4BB7i+mNtE7kyfWo8emzTvMB/1dc/6F78qZkXs/gI18SD
89sLIoIOWJNJ3tLGdYGPOT1jAjAOAdaMbWUSL25DdqRZZ1tdeieH8s6NydY7ty/Y8Mujb6qZHt6y
wEgZeAebBZcU5k9HJslx6Mz5NNR0mk19dVSifCR9yRVG0FBnJ5+YbJqc1XlhFms5yZECPxpUsf0o
ruyZEd38wFBcim0pu6/Ggq2KYvv3wUv47Wvix1ltvE/wZi6dweWF1hO5sb3VB8/e49Re8BDg+6sO
MDbmg9fCB+PaNh3n4m1M++pcloMf5/NSROmcXWzRGHegVR5m+ocnmEa0NgbGfnXDZTPUikY9gSvY
YzPccJz6nnMBj5ra/5G37j2Oihm/s2VuWuHV29Wcjm1y8xBP3XdPdQw4y/mtgfazx8+wr7T4XK8h
UXlKUU+rjw7r5cveyo3uUFT3Zf5SmDB306LjOt8v8Z/fEu+Dgn6bZwBFDwJAf1Sp/Kb+LkyjLB1k
3s5d7DbSWg9R6rVfwwJFlVXipWKDO1kBlr8sIawqh6XgDGDoJ0ZwW43csE8qCsqktko6O7dj7pxM
o/lCSzj8nflFmhwJfZf4sFswm7JBH9GEVm16c4kBy4Rne1lQ7yyuj8ti25eZvZkqyPq8dta8mS01
xnNHRrmaAn0SVqr3hkq4yJZcmHyZprHDZzXcJLlGsJLZsOpLysLtbjl6XSoi2tg33mpA9FHoCk5O
wolTrr8NgvxTr9yvI+nQrT2NA9flxCWihiWQgd9E9+fyvlDddyEglsIffOkUTW9d4t9y9eN0VipJ
dn/+Ln6R0/+17xPyvI20AJfzXXygzKix5eLo8F10hi5I86z6bnDnPPbHymJwOY7nTCfP9Bn6rGKd
PlkAq6Sl3HPQS/e8TuErgaATnoSDrjBqQuphjJlga1+9xT/nmdiJ2RiOA7bXAxokvchjdgnt0Yvn
VXSRLgrvnib1v9kUP26GVFTg0vDIoGAp+n3AMDKlM9e283bZ6EjAjes3pBek8ABra9aWG3MOgQ+b
2LhUqs2/bAMfn29SWC50Q7zEtyHHbxNwGzsC9eBkOXUFB7JS+6k0jyrvnNha2suNXPaXN+o/fyEs
gRC3gG9ivfn34S3pkEN0xS+cKl/uDJm398g84Hqo2PUC1zr9jZH6n7/QBy5Gtw2Alt+7XkrJIGNU
uInw/h0DG9m3nh29samT6ObOYdaHqvLnJ5Wf8PsRFSsMjt+br+/Wr/U7mIVCQzHWie3tKk9kKN5k
DW65Dt2VwWEoZu+eYKi6uZtWf33gfj3vLR6xbdCmn01GoCQVgu+8bOTTPR0SIa3Wc8UxYpOZhJIB
WMD69Iqyu7hr+81qMXcqU7SXcrRdNEspCce3n0fh3FVcGK6lMJtTQv1Z0lo4iGns7IAzgAycw/uA
S1ndp3N8mG8tZArzVWwKMk+GHHHVkCuNlCV/sPiWu8Qx5jjw8zyqEAoi7tn9pjIXrlbEKuySo4rg
7dyI0XmUEzTAJuCi5VGBLIzueeYDB6Q3mTGoqAn5ZTrmXm3hqweM1U4NKDBfXe3bP5oEP4xsBRNY
fIt+Q8qCfQNFzjv2QvEHzw3oEIbEDl2lD5py9j228k9+Ufcvftu/M52HZCpoHfWGQezdjlOO6fxI
E9t6JvXL2G0OjUNxkIN4GCyqwYU77atsqBDgQ/dOzyEpQI2wxof3sCwth42SssVb4O7864w0F85M
bNjyd79OaWq1aZBuph45D+uKv87NbmTWVKaFh+u6vgSLNUaFz3mBjuqLtjlTSaAs0dgymW1J/ySq
MXdB9igmhE6DpvpoRVyMhl5dhT3FXdmemZzo+NeJicrvL4ZgLt0OKtmiezGSoE4ex+jFXPyrMWgH
LJhZnPIUbyhCAouJro0t8xW65kjqb+fKfDHd9E3Ddt0yanyALvG9sf/xCZZdrLLzorXGugP1Oe1s
BokO4nSe+nS4CLkrqINDFugyIGjWiysZvOEnsw/hUOzXgh84yhLpAufv3pXePlu98kDg7eL1ibkz
BqYwGUNvysepwAucu2XtPRpR5XWaHH3XVTweA/NOZKDtQCsn4TKmLVMZWjs128Yuyyu1sxOH2LbL
CWWG/c+97i3BdX9EgHjpi8Y6JjXfTyf2Vel1uBTt9KynT5M/kIYr2zmmSdW89EnwqsHjn0lwJbHI
EYP7Dj2j7pbsWWpl70Uuv5lZebWGJXkpX9AEaE/2EuXu1w4ROeDoJrqBxBLu83NnoA4GmXzMwVpH
lZSUcAcRNmMjr2jpXdclyjNXxT4VqLFJsmFuOKQ2VV3fuaq/5CG4AmII3gnvqKKDwT65mf2Tf5Pc
GZZisaD9Fkws7RbUH4P7QOYi2xi3MxeDum2mu9Fe48qeP+UL2vYsg5/TJPwnKCl7YzLPS7eoQyZf
LBJZ5xpd/NeLFIyAcWggtCBXhuOusVeDClabEx0pzyjp/ZfJXb3D2Bhkvj1NRDFvFhL6qM8V96zY
c0FLUpEaF/XMZKLKziW/6N5xukPG/JEfg1KhhdFsl1uavKnNx4bTRuy79H/n9XDC12e+Gp7/1V+p
dGvwv8b2knobuweGEdaZ9Snz9u1N/JK68egKY39oagffSM6vpw7b2I7daG+7Mb225uxtYX89VRqE
YGCQYOUTe8vzhYNYnbU7pitxILIiXivjUnK53nfl1q/pDcqo+t1K1zrmAxfeJE+tfbqWBzH5xqa3
wHEY9K2a1RNgza0uEnmW85hvspAgSaXWcatzwCG2c0wKy4nT2mx2VhXyfuQLAb+lBtRQALVNSf2X
1kS83/FOGlkQc3Jubu2Sjuvece6a20SSngHO+ThmCL3uW3IjWzGvb8TPuwhpgIvOzOV3Sr0nV96C
oDVBmVqzZouOGmi0Thpx52JBsFKaaB7cKTolqZqdhe/GiizfW07o2gLfwnyhBvG+Cko2wjImMfwC
Hy6g2Ht4hoCAKEpnoAwot0dVqlFgj32Xy/3t/aI1BB/RWAAUdBaeoNw1jvZiOQ+UT+0BmgB5Kper
Jm4xeN18Jraz8PeJ2n5yrl3XZI+6Ke/d8s0qhDiuS71vKGzeLEMIqLGZSQ7QAcWodtqZO0vj5mb8
inrT6h9JS6oLy2QRVwtY12eJtfaVYUu3DQNGmDVKZZY8N05vvLveZiDwwFhqBlXU9oA73fzVtPC9
JBStpcrZ1f7gb3FR0YltUnKLU4d/bfP9u+kzjEnQm1U3xObU/Vi5i207ptvboisuM6E6Il0VlRGG
fmdnMl+rREdV2Zq34mUdKe34zE8WecO/UvKwVtmm6nt+R95dbIs7a8b3tAtW65NXDV8o6d70PQXp
axc70qC7qxv37ojbugQudBnW7DK37iOe9IAcHou7DuSWs6jJWpV+q4Upd2JRaRx4XR1l09fGsbtD
D0Jns5qgNtbxLahnykn4G5VWB7uTp/LXzVnXbERtUAYbPRco/IBhLGf8Ibpbe3DNI+35C+1i6a4s
wx3R0nTHPKfbJAapLoPpZoFT887xZXhWRUCjL2t/oPkANV1y26LlRj4k6JtrZT0Zija9pJRVHCSm
GyeNrLbgIrvqxWMj3+mMA1IFHYGL0hagmHtojWCNisp8dsrq2VkpqMutguYSkqibHAGB/Z0Ft6nR
BNZ/qp+KHPR953tv2iu/aYaY39lWXkPS259otdrgxSBLVoSfi7yx9t7K+Sase0y12qofe55jrHwm
D3jLtkFeI/YmopVSJz2D9O/NjQrSyOENXTh5ZCgz3YPdoqwk2KUYVh515p2gvjvx3FT9tsLTdbP5
9YCAe8x29bwPwtWNa0imzN0ZOIdZPV0B/xLFMqacRc2YL1nXX8hT1jEw/7gC4rf3ZgKrwTwgr67T
+ICnIDwXC1N7wx2ONEpP8dh29F698Uy7x6FfNJ5Z71k5oKyyxtZX1T+G4zerWpOT5fv3U5Y+FHXr
vT8uSmdfZX7tWxC8hM7cs6mLH7MbvnUozI2lZmbybWQt06GH8XZhGH7EQwCrQOLH4H0oac5N1Aa2
7EqGxzP2xHqunqncy5i2n4Pg1OMDjXlmR+wmkjrwmc+baLF9HrrpMnArjphHNTuQS09FgjWq8a4y
mS/Co3gllW7xFXTe1DvbQFGPUsOu2pRdVwAas+Au6SYeAe3iADuxjomD2yFLu7eupX4ur7avzpnt
LPBORoi7SxmHD8OC7SZnMHrWeckkjWufkWXkaKlJiG3aWSS246cCobEJvIVJGAdO2bUH1lCxwfsU
T+plmuz0eSJU+Gs9Z0Avdy19qgTf9mE78bpznAom/wl96MXntet7StZLmts2YrEj3yYRCTZ6z/Rg
3koz2GBa8mOIRzn45wqjRaI3qOa6zu8Mu/hi1xxGeZypSgTAKzBTX0yQxbC5Y79j5xtXxV7iBcwF
WC8sVQkA1DCZhqC8VDxeQAUIoi+e9Vqqfjl7rmTRDm+8Kel726qQb0yHGdukIUoNdUVxsdj0KyXJ
YcmH9n4Qc38oh+abU1cvbPfPq5Qq7ks2ob5k+WLc+0kP7SFFrgEqKFlGS/uZ/9TRPDgb6U3Wpsod
uDaCUuOiUwQibfs06M+3I3chOeU1KnlJ1mkgHc0wdsycn00bvjqq3SuLjpYMP/m1npjelYwrWpEU
55TXtYrarpJ7q67PZO7ucJp+kz7P2mh3xMcRk2PHJlRfrnUOQH2Y41+LZmbz0TjNl1plP5fV9clH
znpXWmEU2grbiXA5ltkvYTXQCs+jWim0FMUZlTPHGR37SCnTfESmr4Jha9XD0W9D8GkT2mm6fnYL
/GpM7GFITOmb1TyrIaV4pWL8YtuUb9mga3ZrChDdKCwsIxLbMU0cnLbwB/ajNcJeYgBeZfe6hZap
Kw0q+kYjcdzGP62Z91JObkfrvddeUqVvQKUvnhyyew9r32mebK5BDUdbd+j+ST3vqpPJ3Y7cvTdL
W3ocy3/e7AR7PZDor6bU5EYyzkcYO8bm1/ecq5HSJ1xM5e1Il9b8v6fpNCTYMWQPobmfR/hVw9VO
INPNnfqLRfWjfQ7ZwUUBITwQOCbBn38LAt5ccIPL3Juqkz+Hlf3m9dAGnGLY0m6PrSJM36CshzHM
oToLJJ6C9i8zGcYCH67rkEdQIzhvBrjjf/eTDrVIG6Kk5o7rNYcaJ6MzdMUxoFxbbalHmw+jAMg+
O3Q3WzeTutJu95bweHXm1hxD6lOrCmU0q23G5uK1FpUdJ3aWHooJeFqffYXUekfRTv7YV/oxa0ll
M7PKdlNx3/VN8GQm1H0n1KEYVmE/UsP20/LTndPR9rXx0nyTw/TqAyX+0UTz06ouXr16eTXlhKFL
2Oopb/PmiI6Y7jnTH82xmp7cwfhe2eFwLObhrU2S8skW0xeZXoq5nz+LBGdPBTh3ixXP3jlmVe46
Idc4JMN8ANIafmLoXcYvadZ5ZAUqtihYJGErzc06lg53fveuD7L5XCoXs0HQHgBshrEq1IAbKl0i
GgVwiS3YhlI3gUKQQIFj9n7Jhs6/F8HNiEwzqd80bG7m0sazUvrcOBvkKONSyWIl2fIC0bo71wzG
yWkkexWWfPRe8Y898Pznhr4XzE5iMXAKGFvvtRqazwTm7gfuyo/lqo9rWDyazjpcJ5kdQztj6Qim
Z5EJvRsV9xlhjPeWm9dH+jBS5gZlsav8JN0NC17Hua3X/dDPTuyyt3M4AIcF9EJ5yEiEDbZy9XcG
svhrXS/3Kkm3fT3LmHLtZauBgPMoZ7ukNd4mrgjRwrwSjoP3AkeEE14/fKGpzj4SbPlCAQ4kvVk7
W9UwhRJSAQUzW6yR+cF2qmTvOtMYuR36azExnOIC6SykvNFa9KMnauPIZH1bfcp5U19c7VuR+Nb0
af55wXLxkBnL9wlyFmoVGsRK1yQejybKXPFZzlN1sYSyd1giurN3s5+5K0e5no3hwKIiz6vl6SOU
uOx/a2ouXK5MqXrUq/cgXd4BL2E5VUyCV2cYuB3gsw0Nw93jhqQAjefJHiHKG8Ms793l0VJ3vZzV
fobJsQtHQx+KtJaRF6CCt42dXqQWF2p9rYcusOiFmIxXq1/aE54eEfkSvvqfhbqP0itzTggKDDZM
//b2/3vtaXxHcinPsJbOe9EvmEDXVsZ+P3LwS/YeLg7HpBVPvv/51/4Hc4zUEdiGX8qr+ACnSh3g
4zAb110RmEmUE9cgGfru2itsPsDEJkl7rejyW62HouF6+Odf/8E9fyvcgt4g2Nqw6/0++gtMTlx5
hd7amAFKfT3+KNHco1E1EiSBfvnzb/tooL/VwKG82oz9WEN/90e35lAMXiWogzEWlkd7DnYtJy8M
Gfe90eAkU/iQevvJIzF+tnTyeQxhCzBdWzaL27bbtTezbanww9DoUGxaCydXM6A6GSbFZelsYvF2
Fub/7N+jzh9st1SnKrD265LNW8+hGQL5hUEhbprdkqfnErIMJr710eHk4rXcZauwhRe6TNifp2O1
9pwKjM5Fv/DeKfFrcWzxXPP55Dzc6sufP5//Ec/+PdfArx3eklkEVDB03Z7S/5cwqBhtp2T6MPcu
iXkOFj+STY6ziSbG+zm2cirKoKeGUW4b7/QC4BujVypSEyWPcPw8HtUpVjpYIqCLv8oLHrr6Z5Lm
Q6RqDMjTlMPP7OvdZPNYt8nTWGKVcbT4QWDnH4qi6S9A9MN3v1oXbrovvTUuL4CR+l2AuzieXPdO
LK7zZQBNH8l25scXEGta3G8S494Gb/PXoSmmz8OdnwMyzEK3OSZ0PMSD4Z/7bn0FnFNcl5tXhyQM
2nttJBdNhUWsHF4+8Hu4W/y2+ywU8CZ4wRXlfWI5LE6gTr3zvkLNBQtaWm+Oy3Srt6bpLp0Hj1O6
hLoxN1e1hOU9iEqklq7LT9QpxBq0HTY81rRptqajO9ZPuk37uC2ddF8pB39Q1fX72WFi5/a0UvgJ
UJthBH+tgu66NqMVWfPw1a3gWdSyfna8ZbrHSJNsOpKC+wDFcPUzhGNxdjv2aFX5dD/mK5UmNWdk
rnoXIbD+WAS/2SQj/LVvVu2oY4jvb2uD4cGWFOeGm+5E5vUnJ3fPOer/HmIy3+VUnrAeuNeitU6G
vTTHmRB+4SfyZONlp/vDZRoQLFefdmFSFiI86ikBJ0YFQzz2tQ08kyaexnaMmHMlKFm+uCIoh6OX
+cG2jCVjlwN6vxGHY/OeFGGwqaSpTpCQrEueSvg5VfY6o8OfM2NMThpoLnfR7plHWb9yvUJfqO3v
EnjrGUIwQrVtnty1vOJJfUjHNjiwQdYb5VrTNhQwvuZKR17T+BHw81h7bvOy2v2Z03szjsXFD6Y3
qA2Y6qU7xo2eGZPbo3tYujGg8xtD+uTeSy/H+OWeS7y4uy43ITMv0CQMqXD9S/euMcrntGpsHFCz
RcFx+qxQft21CTfCyx5Vo2n4qO0fORiiyG/Aw+izprMeyDACpsFcpmZguP/LC/7RMkC7Anwi4l4m
U6/fR17OkGb52KZEJVt9GeaxJSsk5RlHT+bkD7RaADxrCOdV6atZgir1k6T+i8nkfwC9fy8ymC0C
sp+/8tLW71HXwi08cG41sFonMygeFWmch8t+unX0BULi66wdDL19EwEeR8RYGRrwTEl7QT3hMGRJ
jq3dXgFaaNx/kCrcQw3Tm6bn5Y7mGrHgZodUWRJ4wS65lNimB+xjwTLQk4FVoQrcjWfQ77hg3QcL
3XTbxvSXextdHajPBWtoCv0HGS9BBoi6/prm3kORWuZxRsXtS0WoKIC8XnQtZU7OYxO6iKDVU+cS
miZH6tM+FzzQgeUcHcO+m1efeVTa4Tt0XxZfn0C0PLH6I5wrhCQ5/kP2Yj3ZOI7qlAJFHNhPkH2z
wwq/fyN69RMddqe7DP2ClgK9upivpqEns0A6lqKQApha95zM4jFMpbhUTvCZ7ooeD/Skj6TfLxyx
HzIolbslzR7NWxLCZwKZWYaOCX/2WNPdt2BRSCOydiNPzAwYwK0T2RLPyjLMbZaauLwVxvCZlJPZ
ZSfKHetdZvw1uf8fhiziQgQ3YaOQ4vzA2Qh8JJUBA/auLjCG1klCwxSjX6LjYOTc9FCVeDKnjj9n
ORY/DUmJU77GyEw4MLldz5+7FEu55aI3NiSN4NlueqJWkcf6AbHc2LszhsOCdqyw/tTj3F+KJp4c
GqWT+acpSneTJulzgJu9bMVuGgaKyKbc3ZiL8U0NPJK3pdmuPmE1TP9yGhLux/cTZ50w6Z2G6kdp
62+ZWVPOyGy1WCCltSzco41VUibcwsH+CaoqsDQSNPGnpNvaHakPyVISICnuHJjiMeNWWFsOF3oP
/aFb+vEJovLD5AL+6puabS/cB1ZHsIBG6oMVzvNhLnzFqQ99cGyBMC34nTdiWPaNkb2GurlRUU2K
K8V6AzmOvICBe5rU2BxXLFsb14boAcX3UC6wUx3Grokc5b3nNbujbXhmJG+1X81IQ40ul/rIAK3Z
+v36iT1vPjpVw0pXUj3Vv+t+OSR6elsWki2dU118S7T3RUIkqigM/1hMDUllAdzMqGhNC7yhIdhJ
Q9LgNbjp+iLfujACQ2t9nLtwvE0uOZEZtIYBrbF3Qw2X0sdpRszD8F/gBl361sd04ul2V7KjVbj4
HuBwH0xhn3DfKFwcN6Q16vRR+uNj44YDdmZZb0OezQiNF9NNYTDitu2HqsmQH02JlhZwZ5HY9Gua
wZMTNEOIl7SNHAo4yp1V1qeOeA/pB/POvtHgdevuU6Iw3MsdBiVOcaQIF7Uw69/nYf6R2VUFzcq5
M5J+PCRPgRyxW4msxWZ1ycy0vtrETO/nco7UzSHiMgGIrQyXT9/xFw4m5H4rpVzdxsgTao7vqQTJ
WDXdwLHeWuAre9+KEqpekaqLuhm1wrwRsYf5anAwsna3cJuXMbwY3vob1BB7irNnFmqtMo/Ggn+I
FOAb4UzCY9nXLAnAGup5V+RX4svZfehqVt01HLecJMZn6udPsialz3HhPEoGOMtUZndh884X4aAP
LO6hkMsRQw1Pacusg+/RuSh7jXKlmSu1/rRdPfXqhXGS2M5JtDDmEJsdcmE7awrnqHV0frkxyMoC
crPhl1E+e/nRdIzdgtEoNoy2RJ9OrkoAjzTCjjtwUpjgruHP5JN4LSfRHzU9DfDL7KOovLsMKvJe
Js5rk1hMm3D2RmMOOt4P8j2Daoq7AgYynZ9U3CTpxdKkviOGlFCu4e1xqOEBSDznFg+0rk3IxzKs
5JhcPz9W4Hd2g26+MaCsolCFIOckNZN9eNfCDKJp3cNbSMdZXWf/KNO8hsHylrrrZ638o5o0Dev1
+gPfJAdekT734bsW+d1oZfKTa0/PfiHqk1ORJqn7XpwUuQWLkxTXmssiGIoZNkQLFQ1iYlfi0vHn
48ZHvws+BORRLne3tfx3R09luospBtj52SwUVyZ2e+lB8+nsDGZShTrPPOEvLqKPZlK2D4+WGW60
0NZ+99gQFCh7smwLkUtuL9iz9hwgoy40KIu8S5VPqNdcLn/+e/6HNQ/6C43fFtg1T3wADvS2lyR9
2CsIdKM4VCngMw+WXnqmAhCQrFt+MkDiBvCJtkNobkbSKZvM18WmD7GqoXPsHWv9zM+oWO55Z/Va
MBPAiYkpzImHMP1iDkxXjEOWePtxGAHb+eOmrceoXnHc4IhBmn+uvfq9NMLIS+uoWeR7V/km+OTk
imS3Epvjf4nn4ZPLfBYbcn/G9f++rHo3lD4kP1I1eP3IDbQMY6m657Ym0wdRJNcRu99e1mVAJaMD
aUpZwJDFwjmWzJIux5HpASz/FgVjx6NOCefQxN30zPnf3KX5ytJgGyudPt/IEWR/MTj9xzMGfAdy
QYiRCzvcb7pJuQDRxjqodkU9HNawukuWMN9ZsKxnp5Bxv8x/+bI/0H5ucoWJV5wn2zbhQv22R3e0
thVTAOGzKhpNQ3GPbdxxgjg1jWPulFRxtoUVeZw73E4gPI2RSrP1VKQFO6p5+POj5/4fZee1JDl2
Zdlfaat3sKHFWBcfoFy7R3jIjBdYqITWGl8/C0lOT2VUWVY3jSxjWUaGu8OBe889Z++15S/94h/v
RgPsxDNGa+SHUvEPJ/ao1hrAfEPt0/us7SFGyrrIn1YgfRhJvBcKDHN6jZVfqaRow40a4oo3L+Fg
9WgS2teBRc4hF7QRntOgeU9RLXbViFA40q7YxLwwa6INK/xNkVdP7M0MVyWB3jgw1yypP81oee4i
GQGEUR7SDo2toaAbMlRobk36LMblaxoViiM+6XWkolskQEhs42eNVZNMWvRaNYGdeU/yebfL5e5D
NNWPqE3uzSVqHUI09qmEruDX1+xr0+nrJfvS5MiHoKNFC610Ws0tzMRaFqc0vEEP8HcNlfVe+ONR
58dLrWlQGhCqtbD7uZ8CJI6ltShqPwqNd5yPThcYXJ51Vxh0k82TbQTXpOD1A9bREansrz/q+lG+
vj4ej5XqQXmP8PDn128xPFtLHNY+018I4sC3V0bxay4ot2hduF8Yx3RBeK+Dbvv1K6+f7Msro2PA
vcGzSTn74779w31J8GINhrYpfagfgNxbcUcaCdohQnh//ULSX3xGFc+CqFi09kzJXGvqP7wSCagN
+Ma69PO8vtTN/CCXybdSw7Aixjp5rkrn1FXdb3DTCjZjj25FnQdLiTnDOkMbd+sZhGGGh/VQtNqN
wXBoJafOf7MxyX9xRZB8ojcVOfIirPmib61wmnDfoTTVjfZGJhVERcHiWkmzNYsJpLEqNkdYIraE
0oZzOgFPGaMbLQdsTZjgt0kw5x34Sk+ktcRHeWNYsKCpSEfMNwSRK/JtE6KRbJNw2pH8rqrS3xxP
/nSlOY+I/A/CBNu6aZpf7uamyKqws6juiHWXvE7PPsJixbiW+n4K49yFq0RfJcrVmwU42Y2ZRByy
1qizaCNrr3mKuyPMa30rG5F8Yc4pkQbPlHUa/vae+LorrO90jWBDbIO/SfpKACK3rBZZ/gfCv+kE
tVppi7Om+hL6c2e1oKXjzZQ2JPv2T7RbdkgK9A1oCXRzMObpuKItzwtdsgl6mfRg/+s79qsi919v
jkQRwgWIQP/6UFYYH7oAEjfUFnKtYWWDWZiGp1+/yJ+GmT++KE7Sa9oeqt+vXxaC1yQlyB3i7soj
Nqf+Yw4AUEZ5cNOm0WenCZuKFnUIk3dU1y5hPf1N+fen2cL6FiSNFV/XTdgsX2sxKcaiyJrY+zpj
11urB5xvmdh9q4DMWLXNqDqMm7ijgV6Y8MangOPE31yFr9vj+hYYqqg0nCxD+1NDO8n1sGrGpfeN
WblV55ZounINrB3DQ9MyxF+Y0HKcX2I3mxPDZsambbT8yVDmvxt1/AlN9+OtWJJCGD10NfFr1II4
kpQmozzzi5ixGrnfJAyliBipkvLN1AlvsgWRqyXWTJRQUUSx0hyVQmLeG94mqh57UlV+Yg7bFBGR
VmWGaGKF+fcEAm2auvbgUgzAqY2/jfb8q2v4g1uMZF3jaq4L8B8WWA7heVxrCXcSUVK7iAqV9LLB
qyOEIMVSnmqJA/dogfzuo0PCNEBTTkL4t7DTv3hs+CbpimiwbfBffFk/GW0L8C/UzqcrtiWX3hbB
aPz6dvnrlwCcI+k/yru1cvjDJ+0N8ugLkTSMJBveUjWwu1a9/Pol1nf5x32Ru4BbkSGLyBlF1r7K
8UfBqDWpNRtfU/OTGSctqhz5WAT5rplab9CHoxZNf7MXr2/7y2viOsR1gLGP1eDrXpwaRsjWQxXQ
p1ixy/IjgSmmxByhDXR6v/58f3EJ2RtA/mCMtWg2rzfTHy5h1Qgpg3awLclUfBdqWj1G/r+le7LL
41vlJlgrGp2S8OfX0EYhinNqUF8nBpGGWuLnWLxtKvEQkeRsnX79kf78lfFy7CaSKesaoM8vd0Uk
ZS2R8gLBX6n52k6MRhpEN4KCPJA8LGy8BPNJsIl//apEA/3pa5M0TrFE50C3oh26bnJ/uJS1mFj5
QsyFT3IgNuIgmY9jodbuRNKVpGfoHZbxmId0HUYDVMdgmZ6CjoIGCiIEgoSibTIb4mZJSadAW7wv
0e/aQ2+ghK/HK7FSVP5xlh4awrFRpBPAjtzYa5k9bcEV+JMqC/cSHbdiEQ2ywwvLFYNOvDRWtuyG
sPlAvdFceiNwGoxDjP6s8pzAzGPoforp5my0sQ+dnAnUbRlK4ISEByEN9NtlKlG8CsF1whjt0lYd
3VInnCMMgWf1ZYSdsbrDtjj7vdRhy2U+MfWJuRPExpYJ8nbVUAhuAyPq992MjlwT77NQ9kq+QVcY
lQQeURAde/QgVq6KJ7OMpZPVE6CzRJP+tmjCh4JiC94thWFgZpsmAnzbBgaUhVpQ/KHjdWIpekYC
wfF2NC9pLoKRtBpUZq0JQlSMQtTAyOhDxgphOBKiy/uzm1FEI9QBQJAzoXazJVpN6RqJ6qtmamXL
t6sUWEZikw/jPrEEaQM0vwDP6lprxpe52tvLejiDIKCj8DqoqqtTs6b5SlNv+G70iN0hb0FmKage
M2I5/Ar9IFRsevTNYkctgfQrARpF5iDRN++xb5ghipaUCxxD0XYo3TDNtHW3L8YEkzrZwE1So3OX
o8dJJYJlUSxYF+kQbRvZTwuj5OKRkSmb3S1nGb/BeeMHJf1EAQmvjekNXbfOdZvHYblTVmPJitgi
mmDcdqK1o6OQbmcEH6NkFmepqoVLL6ho9XX5me4Wl81E2qwUA+5+ZPpzv4miNHOkRykm4WfqkYoK
KwkC77xnyHl5zszgnIbQ3VotU44CW6FYbPDCkCuTyK6h0l8VO7OEwM0vp+d/M/VBtw0tFRQVPtoT
3ptmq5jDtm61+2XphKuCS4ZOTPqEyFdywIHJrqQVt2WkKX7FebTAMHQjZn6NUt4BKizeGOy7+gh4
BJLT5BVjQJARh0pGgEnt8DSPqOnkehfKaX+DDvcltdA6qVG+I/BDooG44s/DDuMgtqWlB/U4LvLB
iNXPXy8hf173ZXzzHI1wjuIdNb6sxRCZrRqSdO5LJlJcaw7eqvbcA+dp5vLmf/1SNCGo46i16Y18
3WLGIC+UKCDfgoXm2ZiBcQ3KVoXjwU33/OuXkn90WH7ezzg9sa5rJhsARvUvBUll6FXLohT77WoA
isvqIQln9JtaHq5UK7qzUmMXoVFtRX10I60T/bEYaTRAkmgC/U1VCtLVYAvB189QT1UvJQLVbSQW
MFLGeeCurpuDpaYv2ph1exBJo5utzs5UVFG3xqaf1YwDIr1YiN9cG+oxJk5xqAWXFfSlIgHIVFoR
n11QrqZ2EkXz7juiwo95JuUx1TvyeaIb/C2rUhRoW8h7QqDjSlg60J/U3+SUCLwxqhZ3HGnHp2tg
aiGIftGptthob2lVhj5a5puQnC2EwbwlXfyGHfljptBlsZBGPxfbvYA+A8tJcFsZZULnxc50vfO7
KZHtFJkuOvPos0/0C3NHBc5WZR0XRdvWzBfHIfIhXOmwVBCAmGmu+2IN+iiMer8mz9iLKvx6VpQ2
zmoHy/o23XXmyIQ/q7agV6rTGBfarg6NI+Ae0FKc0z1tMCHOcTeiJnuUUxgqop5BG41ykdI7N0hq
zXSGt+O3utJlv6VpfwCMqu/yhgAiFqMnY6ppsKUA/MzQW0XrDxXzT46Y1ccshfK2iILM0RMO0rlr
mKV4TcYw2SLckuy+QpNipWWyZ8ukXUkPBi9dsRUk9b1jMTiqNQq+b1JXC/dGydIiDfJZ0ysU2OJw
KhSdR6hWhHPUz/dmiBY7AAriRoY7y1roIqHtPe2Kvr3dxaXyweylP1S6wQCGMMytQshyFiIuSdrJ
PMrNjKBZMnla5Hu5gkoeNnRlCbivNwyf9xjKQLRESMaHOVGZwpdIL99glXXkHle3HRvyQW7HXSsQ
TFWbQcw2m5JKWV5M0pVcdrWZTJVa9VOZATPN0OY2nv2cUeqYhm6BNmqnFMJVaiLbDNIjTdToOKq4
xdqFYi01aB+whMKG5BzCBdS9Il94NKQ+t+MYt4myWJsSz6Qn9sV93METxBLKDq30tYNmkKdwkNiV
4vo7wSCMszJpi2qq9kO4cm4UFzvK+37TNvJ2kcIaYQXCJ0EAPAK+jI0lwRMuNGx8fDWnely+B730
ZJV1fi4bkbo/DnuMTvCVtOwzzevFi82KLWdUtgVbeSHn2pHnU7A7lDZOW0816CHcy6opWJt+Ft7b
uX7IWkW7MNkiczHEsvjrJepfDYaflijgl0QTce5GXQfSQvm5dgsUkBYIh1O/46BHNDVPci0qSHYX
nYzh+BDh1tpOjdgzkg/PTaq2kFUs8BNiyT9y7dpGGkSvNNqJZZtDuCFtgcVM8KU6gq9mxvbcSMpJ
12wAXC884VzlVvDjxXynW+vUWdtsVUEiycc0jmCvKjsR9XpXKWniCFwyahHEkHJunaZ5qA9GGT8b
nfkdqOh3Pak96hwE7wr2DoK4TqWoYhuSO8w2DeaGZG5hpEePoCONQ1iz1o5VmJ+qfDfgvN9MzJQP
y4RiIh8+NA6qu0VZ7gUTO1VuFoycWwZgofVd7FpHULLyMAVluW2n+DZPDMlW5qXdWsouUoToXPbf
OP4+am3V3o6GgGdWICC7TQyH1Ela3ZOI5lYI/XzqURcDrpqk1DpPE9QrXUGOQ3Lj7KlCi282i4tL
bL1N1nOhNC8JZYJhVctOD+WrRpD5WUxk0hAUHalZnpm3Mu4pUkdFpwRqeAmoBBc536gcDl21N85Z
EKWXYrZmlEec28qkaSkGmLXjFtrMevg6MoMuDWhXTd7hjTTx+vWIB/U26wgQbiDBWVp7xNZlYaSL
TGRTA7wtMV27tMN+LvrlFGKj2hSyuJmNpt7nohlsBLctjXqnkmj9N/pT7U8HN4tjG7squQEGsTR/
umPzqNAWoyHDcalbEHP1AOEHrtU48NGUvHlTu2iya/TCjlolGqWjjmnKkpwgF54Vnq8NMO1MTREH
Fi2sKLyoxEpXGtApQpob9rOO+R89wH6fISCBJdOHbj+VVwDc7TVqi70xIneQ1Mnak9xnnZNVulzE
9/AqniNrCp31ri8z9bIMFn4H3Wydpc9jt1WgpQ7z1DtjqkIMEAo8gARRRYYq2QCPibEpp0vQRjpw
owW/T3XsVKpWI0UsNIYFq8PMQeXHCvCf79P/CT/Lm3896u0//4t/fy+ruYnDqPvyr/+8L3P++1/r
3/nvn/n5b/zzFL83ZVt+7375U5vP8vyaf7Zff+in38yr//vdua/d60//4hVd3M23/WczXz/bPut+
vAs+x/qT/9M//I/PH7/lfq4+f//tnT5It/62MC6L3/79R7uP33/jrPqHpXL9/f/+w/UD/P7bXVYO
r2mMSPlfv+2//8rna9v9/pss/wMFss54nFqSelXmyDt+rn8i6f8wV2Y+3gi0a//yRRRl00W//6Za
/0A5LKkWoSbMHWlKt2X/4w+MfxCM80NOTS9CZhjx2//74D99gf//C/2Poie/Pi669vff6M7+3FU2
RFll4kfRTAuKdZ1Z78+LerWEGOqbamBig9QFjmexC4N6M/2gcUjiPQFIbDCpPO5rcqOMPJPPOQVo
OCAxSBk2KBILeGZi51nKNN/qmXofp4l+HPvhucEd72FJxns9Lea2F4rFrsO2O7eKaUfT3B0KcgMd
/NqQEk29vMj8fnsZJMtbck3cm4uyEbsuvpdSLIkwXGUvU7MI6WVsAllZShuve7nzjXoxd1iwj1nG
O0DbfdAEBI48zaNT1Mi+i1lJ7XES+Pt6r9qdzMwSed2dIZ6x4oubWMWLWA0KyJ7ZNeEz57P12eWT
tjrjkCZL14yyHEQcWIDYTA/zUm0zMXxMg+IWJQICXIzgONEJ2AP71tShyAG3s5dpTQmTpdke+Glv
bZE7HbbyspOZS5sBLu2qRpqn1S7skQih9YRSV5DuNKY5DKG/hUn/kYnz91Ap33uEYJAKToFFpGqZ
4DgtT3KGGgq3VoajprbKB2PIazszzUdyqygijZ1l9O/IPAEeRpKfZZ1GUiyrTpX6gzjfyNh/Oc6j
x06m5yCOr01WoWRY9+ywfp8685qPqFulM95kfnCKGXp2cWAT0UneJPTwafb1yLLxnVxNtb/I6vzA
gN0fq8dOALICl/wymOV9o2N8Do1vCfZRnBZsFOCYOdoMhddntAv0QnhJA6zwQ17dVXG8j6ka7TIG
0LlU6qdWSvoJAsBeGqI78G4W4pIpxqu/5IimBInNDaJXr8+YrPpukzO6o3OTzUCsoLIy86CVPDEB
4Xsda13cyrgPGZqh3I166rOmD3KyyEO3Fvp7bZm7Ryxc3xY6L4ZGjRlKd4gf0FRy3BQRMxhDh5lW
Bv85oxqw6Sx5agGo0VjyQ1pMjONCq3C7YZJcdPMNcuqwBNKsxW5VtQ8ZdFaH+jH2h3B8D2Kr3Yc1
LawsYnEPidIW+uq5TCnAR6QJJhDXESVVKGG+VmJI9jptE8Q2KBebBs1VfJhNix0kqMhxRfvq1NIJ
fMdoSymtxH7Kj2qWcWgTAwXH3rgAfjRfzISRNwIutOci5hSCgX0EZwNSNP0aNJJHcgfe2wkCFpjq
h3wOq00MxMSZzPBSdD3vP9RA3zMd80nIAwEv7vRlDPZFkH3iLLxNlFjYAKD8MMsSzmXSXIp8Fu0Z
/fa8kH6VNEq1UVL1ua0mtG8j3yvdIWTWDTdEpGbDSVkD6tUexQE/QkEereGoHGH10PISURBstau+
gfEGFDvX2yyGuAAJzG+RAGArBzZbYmcwoulhXNKPgbRe7Jlt72jmzJNgjjf8IN9JGryaBrS6lAAv
EA3659z2NP3l1yIy6XXh32WlyS6i3ICrFrAblbKBEKaRN1jcAN7nT03ZYV9CLCHnqPxoK0KF0Ig4
xYYsC+1WSudpGxpJyud46w2xd/skH/d4FV6lsZ08I6LdEsds/LIBQs/g85Cnep0zPfJQ+kfYPetp
I1VK5KYKkqZCzrKNmblVDKQ0G70uSo+KXNzAGxbtQRguyjKh5Fc6c6MbWWfH2BxNq9MPbUoqEozi
E/oPQCVEcFjNqdaBi80souqMIRN8Bm7s4i4B3mngOgBfxeWPUSh2PbcsFXG90XEYjC23UqzmdP3M
KHVBYLqcqjKvKRiY8H2erXTBMjlbsIGT1gHNsiYVtSBjWUISszDPhcSyP87HCIdKOr4wQ9LcGq0d
GQ6jg0nsNpcAS+YBX1GAgtuuFPOaznF0qfHfbivTopRUhB4DICezThT3JUSU/cCLwXEk80uCB5sF
rirG35K6hQRr3S4LqhaMd2Ob4rzS0ndlISq44pmMZfxeRdreQw/nni4bjiR5MdwEyI6vcpIEW+Cs
oq3AtaiNYS+YzVPb4C5UpePUZZSufRG7jLw0e4xHZ8nmM/6Km8wsVpAojABjPaQVZQrQbqtIyIYs
jMbsryFflauYNBFYPzNNxPrbpGhDcZGmDJLnNjnKU3CcFkT4DSnXrl4uzbmqOPOwq7pmJXGOFup9
zX+OI63B0ihrP82TC66FU6KOcN7dPMHxHaSEuEr8djuskI7SGL6YJV073ME2Rxx5Y6BO1cTC2GiT
9IGEX/PEEeWxBATCKcDLuKIRsfCjffAR7W1qMb7ESdADbC8g+Q4puzBuj7wnClsKUxoGKbrZxpze
Ij5/ExiLOwF+YNEY/DgvRA8U2jsOSk9um9mlhnYLUhEdhCbe1OHLxnQ5054vsq1axfegMjzJmmEM
xNBbJUYBdkf7gkmi+llEaLySTtUdnjqnMhqcLNlC8goQu1B/DTtJp7WQc2MB4A06KCNVNWzA3Ih2
kInpJteL0m26ClTZIDhaExLiZgQsJXN41luzPjTjE1Yy9Rb6EUutxTiZ18oGeskZwBWIgFrkSWLY
OQtsPJdcRxRSrMZtPKYbOAZYXS2TxnmQ01hq4HkTG+BYwbi4Qo7TMqU0I/QpLmxg8N/lOTsJrcdG
K0MdhgeudSxCCS2HKQYJoDa9Dq2qDTGfSEjoqnA+DHWApj0mh7jCb4Eti+xbiB5wmaPMJW5yT4oc
Qe+iBLan/YjJpnLwHyP0V2NnyILmDI/oHqkznqAGCyPZdaWj625Wa76UWB/9ZJYuB7eAuyd+6zLx
pRzmHAlU1d7EC2jJQHHTtqdEa6t31OTwbhtU+EU3vtGY5Eg+14kf8eTjP/0Qa83a9hIp9rmmcet2
Aw7sEEf7gj0+yCpxo2ZkmGcT6JKSgPiGAbqQyfl2IZCSLgdpWVBzxlOCt44mDPPtIjxDhUAFjOK5
w1PZFIcIa0yloTtZuE0EKNqnKjGeMmtudouIepwOp8A8QbuflcIVpP6G8EDUhVzUx9nKEy7t7C6y
7g2xnGwrqXsxrOYD9XrhAN6LYXuzRMRx6WpLK23yOHlD6jQxJQY4LheQJQKJhxqGn+FqY9t73cro
pn/EAhjif60Ze2jR+C6ipbPZA+gRaN+XHqAkKZWLrj5MYZvTyKDdE7eLaNd1y5Y2k1ec1jAg2KMU
61UuDfTrllJ6unFbZ13iROw3lgZ6gAT1FrhPo6CXwyV3q+rr+bJ9a3n8XliBmCFEj4F1neFOS8rL
ZD5lsLdVTB38bZrAcvRS9/edeorm9wpuknYps5u3RH1LsleT0VFzs+Sio7BsEEuDewunKYgtCjqU
Rmr9OlDmlMxrEvm9Ch8rI0KI7o3ZRy3vRukimkDyOXL7EvOaIVXt0HQBCvCgH6d+BMDPjZPAP25o
hYVgwRFRLJG5EZTaL8PaUdJrs6ZEicuurJRTljW4kOetMWq7KCX+3XoWgIs00jnRPZHfkY4ln7Zb
IYQ0y1K++ZJ9DMP0ocUtM8yyJ+KT1OTa7+reNZLXbq5tahN3AKQEfNERQ6gl0osybKZgY4RvCbTb
UXoRGNFb7a2lEcABXL8s30zxVFsMXvDUXkfA/WU33fQdWUP1RZxjpyECRg3wQxNVbOQPBcHwag7X
jeOJlfuL+ATw2W5WgwqsUb4pjNOJW4Tpqc+YyqWd4y8WQ6vz2ACEgYmfsjOv2wPo8PzB6E1cMoA8
jOdihYKioSiIiqi+Y9WjXJevsZWinmg8q4iISrMxOmNCw83YtIecFNxSS/ZZK++KbtnFC0UFRV6k
L67Z8cUwNkrAZujCDbYlzkV39VVenO5G/U5oA40UXJHJewXDGkE7IaYxSKP+SNxcFnkBmDFasjiP
adkafgW0LMG7R7cIFGlkMyg0xYfA8iAeUPUp0lHU3caiF+iydR1VwgBewDfF1wx/Qe1kdFVJ+4al
03prW6oi4eFo3hbP8uwR9zQKnhVcQukECG2OKeQKYA5eKm4H4VUiIkg8g10y5T0IBjItMCPoh1Qb
UPbvQBdJYBBy08eMMTDtLB8HhOvhaaD6pFrpIK5WWPGp38TpWkaXkfTtZbRJNaPhno/HmutEjuJQ
uw3p5QUX39EEUrhdfArddIj1wzA95a/cLDTghgetumdpbTI/yvwAOk+6ZWpHgNHAzuDqt0SaZ1Gw
lophx0nWVxSsJse+5aTnFgs8o4uY7Zdwk7RuKG8atunWr+uPkMAS9TMhCZO+dufxlYH2i4QLSFri
qUMiOa7UjzSN88UBsxku3hLRurougD80ZGMjO8exOdav8t6Ep3aX3QyXrLebbyyssWZjFeo6R19w
05GeDraK+fIBCaLGSKVxQjz6HEhkG64sUmxy6Fh5MV6zXEe6hwVD5mq56i0CqbEGfkr+5uRN1smo
t5jeDWOjJ1u9OJBgUVDjaj7g0XIG7bvXgn0CRpc7aZQ2gbQXAYirnF/qZZvX7yNyj2/VpYy3dLpE
JJ83cJvUB012lOKeZ8Rbc8FaTyO4PjhlM4vOEXBNbt2JmcU8YBtibU7lPbdV3b6l0mYcMVZ9VOzY
rB3mbZzdKUHHbOY74erNvL6rhegPGsaE9XDXpd0RK6UT4BHK7mRpw0SBG7G7IQM1K+z+hVZyWnM2
8rn/eESj7pn7jAyfPNlhwJzozrtqfgDKlxf0vFVf4N0Uh3HZGeamz13QUHHtJNNdfsYQh6ZzTu+W
nnH+TQtiTTvAkg6lTTp7Of8tNpjirIv2DjcyxR6zD8H1UOAwxkag63bYebDjNR4mAXit+MDN9Z8s
8N8IKyDpw9TwFTk4VMOTJrkA2UtxZ3ZX4T3NXSv/BgCQ4q/jDq5d5SabzuFjGDnNu0VD0wSYwB3g
Mg+qAw/zchvgxfHYoDNzOwn7mcBrBlf9K885ugRQt1G7V4oL2Mql2Rq9Pcc7vXKYcqOmThcEFrhP
LqRgglTEx1S84ynGmtUknhxdGuk4D25d3DShW1k2x2/SzapnWifxd9aO8hGwc9j4IoWrxEHGC5Nd
Pbq8QYWk5tYVFBfbDwSsNt6F7VEvzl3szhhLNnJmZ61rmfh/WNyn9laDANhBl/RjuvFL7lNkWEBb
IHKe+Wh8twiBBM0DNgNUdpyoS0iiOI7lpqwOOvCvitteeFCsDU01Cteh2ZMQIMId0G5jw48AgWSb
TrnJ+dghvJo9zuAJDtMrXxwgSjQdxCfZo5dewwn1qSv8wCcwPwgoj4C4kmIh46+6o4Vvz8F57lKO
ficj8kSSRRkQtvD2fBPClbxPlT1Drbl5tMwdj7veHWWIoMM23WBSs0o3YlSWHEaGZqzVUXzl/qkT
nZSdGxhGOEnvLOVRlu/JxZjiGb+kuWsfO66l7CrpUZU3IvtBtGmJ5IjdNLeD/sgOwUNKHyIVUdA4
CRlVqdt8E/Vz+gIHJZsfMeSV1H+pM25gmTG9VURXEO/yGgHGhkyogKAzBdgUDT3mw/iRnsoSMDJL
KmuZPXJYC1xtq7QH/i27M6ILhEYYw3TWWvaYmKQOiQmkMwoEMu8xLqSqG6HIKRwaJ4Sv82jM8qGG
n0UnQKVp5DABYl0bX+TvOsUTplbs0cMp7y7RhUFAQ1OLkteRBIdHikqiEl3OCRonW8PPrY+OMXFy
1yDZKj0y52gn4ZFAftk9pcDRIQ+B1BGUrbS4nWnPpwE1R3oUme6R2tEyH7yA3acqaqUdO/fc+pL+
oWke8MS29bm8OZxq0/bZdaPbJLoBYiCWm1zZEMpsq+WGhXfOdh0I2h18AqS9+nnWXCt1lNrLvYQP
bW1AKZbCEwPFKoDovzVg7wj7KDwk6veh3fUKpr7trPkkk7XSLaz/UrqlQqfYdavwPSaVqiLpnOC5
4sIXDea2De7YexBlZ51HI5gzOL2byLUiQNF7UdyKmCbELaFdsXGwgtM4vNYtl34HM0BIju0TOaXl
wp9DYdpZCJGeAvEW5BgPodcvO8aoileW2P8YDy8nDcJSt6EOGCY4NRtUWIQ4CD1iD5bPjZI8zCze
GFY4Jb3zKFbDaBPvg4tXT84CqqvKm55086CSOXrPtZiaXbs4RvJAqkXZkqW2fiCpI1HljRGlwtOl
00aDh7pltYawGSr3ZQprYccEjSVXDjx2bHbvcXiQGEyGJ5VxceMPAt7Wbd/4QAcoaEj7AkzVEEbS
eczxtYCF9ARzgAZK5cvLptN2GlAutEzGqU/BnsKTepBa542Wn7Jw7neyd/Zc0cJZQV3vsPQQpyDR
/wJTfszu6cKwOvHcsNHyhFAhSNK7AsGiGM/hfKrkK1WsnetETh01/h+9iB6vn7ZFVDj1T3q4e2tM
DpvOcInGyUOnbXd0uRn+ZWAQmCCbx0rd1i9ieEe+HQhWvX5QK4TmdxEvnl4W5UEm4Jh2A4sXnVNv
VvamfqAdQ7n2LtWnydjq1pnyitqETDw2aH3c8uDEw6ViH/gMWYnrT1wiwGT7U+WrL5QnYA+lwVH7
I19vsG/QMmvHZDko6JwIfuLwKGM8P+ecymlqVqCM9pGqepwqK1pa4TEzYXqfysxLpDuhcmls1qXH
PaLNTwO1UbefUZHpPg32HvYbfawV9Az3iIkpIAxHCVjq1xKqmS2bBS/HZy+5Kh24bb54Uf4SdUDO
OP04Cmi4yWXnjF8T8IIM+SVbkh4166QA8EL9guLVHxvb6tj49z06LgC92Kke0e1RkFDHyrlntM9U
tvwUbya/skM3TAlBZQIhh1taodanmbV+32g8ZP5GbY9n+VGlB3sc3BRx4bJt3ik6J2n+Xsd9RQUJ
q41nZoTwjWOTtllGT3xpxYuokJmWyz4AUVF1kbFFo69l98WPisRsr/Er1Aal47u7Brv+qmK3Ltzx
MXrml5EI1XncHvqrUblUgkymERjND+Ijjee9WR7o0bEnJsGlPhvvRCfm1yAGSOjAfJt7F7v6Q864
haX2TMnIIaPcVFWybiATgpryIDQMBoyJk+BVYg1ZIEYUwDDDIdsZJIyVaJRySAamWu5SKoWA6ELF
1ozO6yH9A/2UdzhIPK5YpDltb90q9LsI5CFVsc1OODtY7m/kpN2FeQDPmfw4dOW20S67StM9QVAf
qL+An0q7liOwZevIAu3qWRnviHVKF3xuYAW96zT50kf2XMABITblRFhT/DhL+wU3rYZ5fINBRK0c
znGsGICgKfA5hqOCG56T+Jp8C0yXgyBjc97cWKx3ppBzqEH94kQu0CRfi7Kd0k92z7MYcDKRd0rr
mqmrWKw1jO/dFltXcxnqk3W3mOtbMgMvk925uhlDFQ9oy3k+sZPhzhieSvqNINe3hvwdrPNGVuPD
BFuh7h8IOfEfFeXdAjQmiSx657hYtqMgbedGtyPpMFfeqF7M+brEG9CKt0v7rWE8IZ4S7qgIK8NF
oJEy0PSLHLX4bub0oehe1Z2wJ5LJKTizJUZq9xqzDCBqO3SwwHQbhI4gOGuzOQcRzyzarpAgdrFE
5OP10zdsyhRzpWPM0ltvncfRuIcqe2AcCoeCMvLSZEfihbr/y96ZrUdua9H5hcITDiAJXqZUJVWV
pNbQKk03/GTJAklwnsmnzw/ZJ2m3nfYL5MY+x5bVHEBg77XXEOwWCtXUc+7sMbnzAj4fO91+T7/F
9XDWS00c4/owx5h7OfGlv15G6bADmT4MS3almuzGaaFO+sOVP7f3Hg4YQ3bw2aznglAoqBBAG3C5
qAXUefUN7xmH9zPf2+R+HuZoG4Uh6akYT3QlLrpEkO+g1W79ElinxfQau5nF2dju8Bk7ZK3m8z1q
ZDgRTXyfFsXj4oKEEej+HCUvfR6XFDmRdYXUfccc7LoNmC8w7SCPJka4mJUlQXj56B9nHNndgFQE
ZcFEWSeiRYwUc3LxbwoyF5VRmn26tReeQ9l8Cz4i9to6c/tNR2rDhHunEeV91LK4HNvhthqg7GXJ
qV+C8mxxshYz2FclONR1aV9mGJGvbDzVoNhxmte8ZzTDXkgV69aHBvwSmN+UP0Fxib7DsbxTltZw
nRLcO7xoXM8ZO+0A+EiCCIAq0ZoQSbLUzHjS30dfs2n62UkHub8jM5mzxE23wi2+B666VdYndF0M
5s/qxLssa9y2h2ffK/AsnzGJXD30+MA5I5bjQxTeOlXnfBNQSKgTg41KSgsNAHagYs08Wh6mrT3Z
qHURAC7GDuPlYCDeMqb9TEO2+aaiiNJlBSESLSjMoxjp+C4cycDBUwW7b+MHRR5Xgy/23tXvUxHI
LTEBZkg2fCbVR0Kc4F2XOBCay4CBrgQe6fQp96iYekKYe+zLN46v92sT/q6T2iPXBPrmgMxtXiZi
6rC+Gh0L5mW/5mcVLg1ET8pTVoOgNqVUm4QSSYRUsE7UiguTqq4wNW+j+3CKDgwRFnpreEkiDKi6
kqcowb0Dnx7aAb0sdFptQTU+Hgc3e3LCiv3aIp0Qc9oJ5hRjA7fwMiY49oPfCcrvAfs9jFW+rdFL
7fnvRY8lm8jpyHatzsjnMEnRDOY2UQ0EWmbTmYi9V0f7v+PCDnQF7M7Qpn5dU8ERgl8Ys92Kz8sd
9k093nmIJs+GmLDenKGr5Xu7xNRrnvubr/p9kZEnNCzUdxqDT5i44YYISuJsE2IDyyGLjyNYteyK
8zzRj45XnVJcWScpoF0t4byRM3EDsDdp5WIA1oqEvK7qHmF2tmcVBHxM7XgnRXJsgo7z3GI5T/IR
SWrMAIzPrBn8l0kmh9izf7NTqonFoq2srIPu8bUiVI4TdCjPy9xayZTObFipzknd4hyGSggb8MxB
kRm7ILZJhuGrneEv5lsFkmVyBGNsvnwdgw0Xy0eOYzSHqT5mMoSC7oTLVoXFh86d8hz+JzmZXXI+
jjh3tBX+GNiEAqBJi1TDvCeaqJXUizGdjPMcIhjFDRoRnBPuln6+KgbI3V2fl+fTNF/55t7DuX1d
ixhbEnLp3Kqj+eCY02PxGA7+97nwzlXEYV/hgIsBTrodeoxWktD9Fsvlc2jo3iP46nPIVDlAnsH2
NzNW4GHho8mBATmBDQXiPnzItXjtLOSp+Lk32WeQtgcngQllw2zEoYCd3cHhkeg+j2lDdtEt6mFu
KZPb7EaQP86wPDg4jM6RzlWsMXzkbFDp83wabyF83syQls90CNDLwZ3modx7d06aP1plcJNjAo+x
HxBNvHBJYzvvvCiD/FZhX+ssvy1ZejH5OKy5YIAY5AClLBpRyPyJrC/d9kIRgdDdY8l42cJw3S4O
bM7SKp6DFKCAkX68BI94OKMgwbBkptSvNTtJwkB/oyegJr7CTTDmxTbBCGkThhKVx21MJsguSQwO
FKaXwkwxi2V5Itzj1mqK5zjDsaldk5QDkMo6uiaNI6Ye6xBPzyyhoIV4OuXpVUnydrEQadtrYmXh
q+EcVVNYJO0m3qJUZ+Z5HpRMhhI/QXpudm0HSqBdt6d1qS56TJDtWX+3PLyvkhRg1xs0X7sv2VVx
TsgazkA3mG5WwsePciof196vj2opH7uKQAEJTEOm+jmZiTu0kGqHAx7uyI79TQYMNDx0kFtRgbz7
2c5uSLOC/ouRbeJ+tyLrtad4dem6Y0qCIfWOupHdxteYjbT9zeQ5L0k/vPk4lmZ2t/dn6qECqxjP
P8PDNruqbSa13lPrgwC3CcmgjY+HM9ZwF0X5gucvp9Bcvg4aUBLKxnHKultkvHgnNz156vUp0f7H
m7TLV6clxAwL0DIh8yXSEcdsrZ9mTctf1li0jQKDHwq1XAFP2ZpmG9+sC3sZ8UW7ixcv2jpkVlAs
PaR2mV9hR/PMEbLuLK/6rRijk3Ib6zi01yhYoMpXLsB1gSw3sJk2C19Jhu/JwcFDBDt0/GWisbyq
iHzbRcvr4IbVjth1IDi/3Q+4RG59WdwMxDeQzakJmY5+I7bN3zO8rdK52lVT+77EU8/OPdJDZ9+Z
Q95Ni3oPtbK2zE8Q3LoAuxNWBeSOEIHire9FMkoz1DYc9OHgCPXYOto5OGMMGoQZPgYx87c6I4q6
GG/wiMm2OuEkVStnwCL9q8iv3+cpPrQVxCe3Accq1PgtJK/gouTzwcm3PaDTBTVtm1un7G9X1926
Ln+o77nWhYJPDSUCD1OmfaqDNIwp3D6lTypMmrNcMegbwnk/xom/ibEfxi0btgvf10KUgRvbdPLB
a1xadyNuHX1bPym1/g6lwmXAwsACXpXMOzJYCJxsvHY+Wxnz4PNDxFvP1KPB2n5ygEg0hKYxCt+K
GfWRpSZgveW89St7I3vaDYbuV7kdfkzG/bDmToivROC3tVOkcIHjExgSmjiZxMv2mIigXZDzQ6QY
S/W1+9uUEF4TDliTQC7aQWWtN3iw7+RKXDDWJMakJGaEzu5GdEiwq0u0GM1YPmJk4u1dv30QzajO
Z4uQ37TinGzeSQoadxzz0xmcwSfRisskCxiVOBn2RA7pX0URXTUcacRJwygnz3aC9WCHX71ricfy
NlsxRYgTjkQrPg3yslLyM1b5/drMV2ErIZ2gVjfaiK2VdJdOSB67Xgcz6CXkd0zCCwHSnDN48Xz1
mpcfRXBGFEBxUM0pId/xgAvkvHPzGmag9RjiKUbtixlt3XNst74PERip6wWmZnjqdhfZAPSn5n0V
5SUCkBT3mAnKNVZJBaURoan5b2IICgI0yr1KU4ugvG6LhvlN0ve6OEnt5pVv10MhwacqJ0Yo07ki
wgipxnPkNNammtVH7WFHFSjPZoAohl0J2GdZNDVXKC/VdtVUS14f3cZyuA0jhYtv8yyW3NkxGKWz
FPGTrINvTU+8gJ1hJxadZAnc2vb9bz4y74FOJu0e8TJAlLjcyHABI3Wr3Tq7zMzt7BzDMJKXWZFz
/6IFNs52HO69jPFfR5bcPiRFY6nBm7z2NM7dVVuVLzoNbxD7XEFN+misfjdhupSXWEiBxjYCpET5
42M/wACHfbCZVfPsSapJvOX7szx4rv0RPg9D0wb4Fv5ZDQwXEzg0cnRbmTpfjJ2TEsabIyFzKORx
dXx6WYvDWC88AlGwKPFsoAKfTBOqRPdQJy8TQfPZWCOZhOxV68ekvKzc4o5oNAZ8qJFQgdkdRa93
aHxzxFeIyLBpxkNOMw5OIZePVK667FqqdgRF1ro+rO2MHiPqt05N85yl4nUOAoIRXeJ/k/qyrGqG
656D65VeSEDwvg/LeFGsAdr1Aqx/ID19mbtTXYTHBEuRuRcMiwq3Oxe73NMKjLWyYcQTjkCQnwu1
igVR4LColrtY2cGhlsPWtxmutI28bJo8ZtCy7KwKMKie6aCniWYiSvduMHsXnlNuxyzLvo1dxFmV
tLuCID42tOU4WkN7JScThxda8Ra/6X3hQJDpORm2ZEQguQnjC2jAJXOniClNUXeXvhppy3psKK1w
/T0oIIXHIanmpWvtrTZ/W8c6wqS32WkrPtjB6JOeTRJRjLkV3DyeddPG1oVI/PaSANfufG3jq2FM
mpsgyGkrPCLNpZ8Ml5sYoiH92Zxd2nNzwHM4xL2mvBfVevCtrt6JpTmzrancB1Nu+vBrjMtAWNX4
BvGwRviZzvtkIJnIm6zeeNDV57S15+Wkwyus10GAtb4VQ1ZeT6B0MipIh0SOFZUphKxgAlOp/Aui
nq+sJlHHZmDUJoN3CNjqSDT3hHBXXjoOXUjiR9neX2JKgnX9HhVThGCEgjthSz+rvfkM5m23H70m
wuBc9MdqAGhzSSq5T3AW2eDLbx+hpA35SdXDViFQpLXz13wfSAzssGzbK6CMaqrFfSCWaQ/tWG+K
0duW6M2uPbVE5/gBZyZDgUvo2FDQl++xQzXYC7SpbCXGgoStXRWFN7HHhJ9B+EWop+WmNuu7YVtq
cSc7Y79GVjJSKtpxRrNFJtfXH1HOEVr4lHEkzaN3XugryxMr8Cspmpl29HnXlfNF3jmvU+1qQg+b
T8wzcMKjllVklW0yn0gZp9aIbfMqwBCFOZbT5HiomM3KDZwBxMkEigMio8TajXa3ELwxH/WCPLUM
2wN7JZbjQ7RVA1FrpYR7WIdk3uR5qPfBKN/wOx/YrLL4PK3hAk6qQw6d+merE/aczNN4FbojERQl
/YmFHHCammuY2S6gDE6J3qjfZAF8q50C95YBhqmVnFn2tByqKsbQfmUUqduMXJsMFgaxNiJh1wuL
5ICFfX6oTD82Ggru0nsQWZtXAqUySK94hM3eQj3ixs6eRAmSLBJ7pzubyPAums/9uix31iIh8OKZ
uC1nxmhBKsIHH/iAEJcjfhn9WzekF82ExfhgBW+BBxxBTNObBx2haOGMdUE63cg6Ky5xLO55ROXF
6GhxOSKggj8zML8GXsqLhSlyRFEaAvGO/IZ93hXVdlol/yz1HpbZHr+n5byHp0/VmkN54Tv+DBem
51346ZpQMNHv7QJRspf1vwVW9IR8m7mVi3lkLbyHsfHeJ2i0eiLSQiCA82d1ZI8U0KpT3H5Rgoqm
kptGTg9tGfQXELBuBkgCtsrgk/TTc9ss5c4NU7JgRIj2G7cXE30H1whjtFZfjbEm+mRmnCe89TOQ
ZbRLsI8Fb6RwqobqE59AxpRseueqO4jUehIdYbItTMKdmuVu7bneJhSkwuPzQaz3sO/RSx3SGp9k
n/sKqiNO7CtgAYAYYWAovcSxrhnm5RMyuJTSPQlCwiW44Hhdp5tMwE8Kw/YdNVhOWeaBc2QzBX5S
YoOfDaaRscttV4rzUDPTJuHAVp17jCyQZjUhd7NiggIHH5mxdxkKRIAREQH7PmJCks0ot2InYbbT
NXgQr0x5XcLMNqSR458LfYOpdRBV443EMNizx4u1FSytKAbbKGOWo58/dXG+R7yX2QSk5MVUbXFW
ZwY85rerBfMMkd5TAFYBRSbYy0VjTsnJHTAXi3vCvNLgzbfNQyN2kQiY+Mouht8D8s0O3W5qCsIU
44VmJe5uoilebvIL3FfPjV2KCMFNlzy1dgHgIcQVF4cC6jTAfrKe6lgPSKua82bw7qMIxiRRtM2+
seqDkr2PWWrI6oN6pks43V2QHHqgvZDx4CqHhhgfG6TWztddUEhsA2LpQviL4Bl367mvWjgoE36s
9lRiutKsDWPDHBtUbIdL9fvQqeKRw+zCaWa5CcvAcA/tcu/Tp7p55e/zhHlkWNKVZgFrNpzuRmd+
KNNV3UVyvONXwxJ2XMUAr3vi3FcPAyh5HNJkoGSKVHyBXqA8s3OGlfnMbFQmM+6jrINL247zi7pj
k+jt9NAuY/l9Rujcp+WtMYgA6ik2Vjg8Ry0RGwlRJ7sR6x4ICda4cUT3NCXg5RqSI21cLbZr1re7
bAIviFsBw7+GAodwgNrQheRjyTNLKOB0KCSjl7wg04XRRd5ZMrBM7REHuNwTJ7YDsg17Wg3b2zUu
xaSsIpgEzgU5GrgaZ5wScUrh4LcsjDQdtmM43WeJIrwntO/rhka9T+dLq+4uoI1Dbs3njszfepMj
F9p3xA/21bKyeRb3bYhbYrBAXvWX+SksnOWC0YF9skY7uBYJDyzFWf4i8IoFnTM6hLRA7mFBBs4x
2jjkkqlCEiF6gf/9Z2Twn5Krv+iJ/o/Y6/8LwhBuIZL6n/+VXf1ND/a/hq5v3/KfBGH8J7+//aH6
kv/B8Qe7nAAXAAyzEC3+oQeL0IMRE4ynky8xig5Rff0pB7Oi/zg4zpFp4UpiJfDa4T/6UxFmCe8/
IVgvNmY4TONAjoTrv9f2l1f4/5CE/dVgAbMDMnVxdPKEK7FeFEau9qNDS9ikTZAR9PA0OcEVCOHN
5EJtyWaCzdzvniTqb472tkDoYvfTuYBxbn6AXuZQFelNV0XXwi8v+Oz2eLPclabR4xyEfruHw3qt
QG3F5B2FFT12ubzuNM5rfvzSSe9y7de3dYiuS5e5sRj8K6+L9iAUpyyYTj+8kT/v+kfhGx8it/F/
xcx/3qaxr7JBWajMftK9rUkiW3JRU3ga0XUXEoleNgIYms4y53Zi+CRzuqdPoJBJyLiOufZ0vqvi
aE9ozF543GsRX6t1IFUS2NiepmexTttOBPcTSJL0xCVQ2XNH+64b8iSi8sL2yCTtxJHFsQfoAn4c
nu1YHGSOOnMs30m6xX1ObZUjjgqlwmIScQXpHIoTHyMWuTwoHVyZ54j5xUG1cj8JaInVtDU/0qEM
I3nxaEuTWBefKUvSc4srAahLcDohkbBAJZfF+EoQ/WurZI90asc7uW5T0nBW/WA1+kEqaxPa3G8A
gwdj4XWobvVQ3oKQX3qlD7ThH/A2wVSYf4Y3zdhOd/jQnEpYRyseK6QIXo4JIlFrQ0UIu8f+bKvq
FmfA264Ax63saE9jd9thWlaG492YsNCgV2Zr9DEW0b6YqSvr+N88FX+SOvLK0U26fEI2DnIecky+
rx9XtudXS4gayTmJzgfV9Y+cInutp+fKSBfSqzBuf5dp6pxNc3UhGvWku+Uku+AgFX/HsQGN9sGW
I1Ro/0g48HXVBFd2GxyUzWgrTIBZ4MPV0X7FSB8RwLnS/lHn/By15kYF4jgxAJ+S6a4CyJ7a+EUX
/sGkR1aRdzQLxZbFLaZjGzFPd53DwrF5SjmhSIs4yl5cRk57tsIW7AL/Xi78vI6uOdtwmTEroL41
f5gSsHPMacWFaawplOLzbdMbs3LtZYKaMN2JlN+/Jns7kdeyLG+rNXswbxx5zrW5HiVUCU2X14J1
vxoXbNlC/0paeDbYFF1mMVURgPqapfvWQ+7hZelNyAWict2zt12bz8W8VgsO3tTSrQSAwD3CRVc/
lGq6y5YEiBceQ8zSIRjI/Ld6hf3r90+IUY+dDdHPY9kpbrLyD1A/qQcGpCspLK8RHsro6YexrC4y
HRz407lcYb38epPw/upcj2gXB95AegirBTu2+DKz+sGsihToIV2WUJyqmI9zyh/MM9R4XtsxH2PK
8/V4hl189vV384GSqFaVPIIk2Vcpt857+9oJgdPMV9p1vKs2ezC3ai6+zecTAofb0jOPubqwsfYh
qeroxcmNleuHX98PB8Ff9zx8Oh0OCbLhHYG2+CtW/Yf7GT08t+yCEZYu0v0kUfGuOfAju1oojl0T
fVQ5uwv3ZNaW8K0Xobn+XuzMTmPP85sc/MNaIex1/PsSe8wzK0huKuYTHlv+ry82+qtTmHn4HHmO
wHAVwx9BzOBfv1arDnobp2bnNKUr3Ht7sJ/NN5thqL9qbKl1gsK2NTuoRPA3lW13jr8ahl8BcXAB
dFWFI8CmE6SsdRk+mTYpIdAda3WuMljd+eg+NdZMiTwy9s5yjfKvZtZpIxk78yIFL33kAQAibCpa
CYjP9FBduL7pBWXdtAJEIOP9pLkDgc14ltNQUmQN0oPibBHgYr3Yxv2lysOIDWUJXoXW+lxoa913
LZ+vDTGa3RvXpJlfgeMzseJs6raFgQkKXP5fRAkOZvreFfNbJ2dzEC1vItGgdot6JVXkFgPQ9Fvq
JSthTACBVla+mw01q+eTFXD1qbJZh/qhj9JxE7398bvb+JFgn3dAseu8mUhvMnotCpZre2ZzRvv5
9fXKqa6guXLJHrU2hv007GKFZEZbEwPVOvlF1cWPktTiLY3gwwTPhljD7DUreEY+k5KhbDkKyJX+
9cL42zZuFkZo44pN1orJfPnp5B7rIMakwrJPDCR3GHN9dD5bcxwc7NWYHARXZqec4IeZY7eKhjsQ
oRsBacqqq4twrG75DO4Ywe1/fV3uX32RzYL1nAB74MBxMUfxf16wZUHK+Rq3f1yX7Y3PCq4m13gU
o/upfHb+LmX/mk9dFl1/ndmzd0laDGOiWX4dwFZFcQGpLbQ4qPlBz0/+xanxHx4eluLYS2Fm6EQy
jH7y/QuLCNfNNbVP0mPbwmLcVHYiYRqrigdTdwABPErFYogiajABvZH1wPVZAzu8598jRjy3GvEv
9rH/8PB8kn95mXzomOv//PDGWWAFPKzD13XZEPu1zRhcOsG99ggk8nmjVAadgiZlyh89TScR8Gqd
AtAOn6PO5xKr6c6LGJBacQ8CHlyNFEe/fsnez2UjL9i3PYFhsh0C5No/Pb9sjZnO9Wt7Ei4eBzU1
wkQRXFExcvQCTuzxL3w2FWSVR3uzEE1NYI5c2+doIPev4/lVioXrUqRZCnIjRz/FL2GgN2XCETCV
tyXbcdZF1+0Un3k1Bd1g6svy1upZuJN/nwX+vxRHrvf31Rsw9g6pjYRLiyF+LvuR++pM4yEwmcxy
szNuG7/ujlVVvbfW9FEn2roCdl4Ooc9gTg98b3X8YS85kANWYJtJ2fYui1IcH3DQ2up6Si6oPIEV
e/VUxdZjy/YBy05eV5l6aoOGtjxCob3M5bF1CIAbV+vF1A0yhlThJXrGySx465BJVL66Sdr+xVq8
874D7lwdXE4y+5Pz9iQgeVJXUbunoCYVARg77cTgonzuaHD5okr0BPbIYVB5vnemyG4E7J4Zcy44
2HRhDpwA4rtRFtC8slg/tijsLTF2b1KRUVlFpGZPNRgPs2KS3UZ2ajVgD6B7UmfZ4fjZuSOxbJya
71WN2ZTM+XVdvbxV4Is4DbDJt311O65fezycWiDoR1MHkPOM5DlBe9au5uGImkGJBXRHAho0VCox
3km51YCrO7m447cuE7BFy3d7kR86Wd+6kL9b4bWtAzQlnDt2Xd0KC/6TTsbnruBU69bxBA0CGjCr
CghYQtuvefZFBVXH9RCUz5RUNDv8JSxuO7wVSR6KUHMs3AVDbdhNE3++ws+QGKGY7aoIP6qZWZ7M
HHGuakKlNIwtDMs5ACf2s4qsD0arE7ZCKTVkArWSPuytynkRxMPVmylQN1PBGVdF2YNHRQFfpODC
IsNAyyvsuqLytiNrc9Piq81xZyqAht884ZWDSJAAgE7xe8KaF50ZZbAiJwiKA2XyUrHuAi7AA+YD
l+bO247G0lQDX9WjFduf42J/2p0CQ51t+EsumvZO2h74ZnLTrwnAXb66Z2OqXi0/ftQyx/moVq9l
vhC43uKPlhF1vdEjtF1rXoeLSVPhU4joM7wayyMUguTC8uU+jGBF2JI3uk7RR+Ytb23i33MgUFF7
/KHVkMCcMrVHyn7rx8ir1qbGdFFV7yOFMnHVLASuqtyU3eqhz2FDxNTqoluDe7vmQwFDbPYKTfAN
MVmfIxDgTq1sTTIla2ueoCXyzqAkt+W7rlRK38PjJeKAkike7pTHg4Iu2PMm+F8rqRtnnBo2LkTR
9YqmEpDQ8SjTnU8yeYeLsEfyZm5sDQUZvpQwnkC88utN9ieTWHOSBkK6nvRcYkeELX9yv8fb224K
Z6hOcmCJw7FTAjSh8Y+qDK90TUNGfVqp4Eq1rE6sEVjg9BdOtmvpukyLWsIzzChkrVjsfn1x4u9N
QYBBI5W0MWtkszSeUz8U0ZTmHlxltzrZDUe6BdyRzwQPWC9tCDezYwcnrJje2r80baQq5zvpsHzw
4T3gP/gqKN3+KLU5C+iIpRL3MmS1cxZ0AyCJLm9l7R/UjI5xmUGQuXXag8IPbpequTalOCFs911M
nagrDhMEjxnPJAywIRTccsA0I01vIGXe/frWvxrkHzET3guHH8gQZtXkuf6cy4FHd2rj68N7YRlO
BZWNC4Gltd8UcL9y9INBfyrT67QcfrwjGdHfTsneID7a9QjflNdwMDHloTW0AEQceV02vCqZ7Fv+
27VjVdFP/fq6g396ZcBaAVduG/e6n9aTpUav03ZZndh7IB90eFZ4FvOqrzcFURaziI6vQllM8jSB
UhVUrG8ybJHwcnMUwu+iJ7zVXmG+u5Z9JltEQiLSD6ZZ2MtmqJETr3CHC8oTjHwf9Wg27MFsaYj8
cZqUHyJZP8EPmLPW0x0vV+4iUifPPDxCMPLEmI2ehkInKAUKPJAByR7b89nbhbwmhQunSNJc6S/K
+psquM7QZgMqrCLciAyqrmjZncvGejRtMDN/nIxM2T76bf2NiTUbTOB8fp2wefwRpnQcISS0o8Xz
gs3xb+WcMM3ZzyvFc3zHBCW5dhD8VKODxReNVyN4tjNgkJQySQCTdHwLhX+pcEc24Jrt0YVO5bvE
1Zku82hWUCWTG5u9pzKlUMD+Y9dUBBEkM4vvomEJab6NZELR1dMPcoQwfyXEk9zkEQUGMASeztcG
XuCVXYSsPS+mmsgqRg8Ihiiov4opCswqs16sniKx8HdWFu1LPrR/b2MBTf/hUWD7RagO0C1f+U+P
gqhMW8WZk5+wsngjlWjG8Yb3qtKG47RDkmwrCpUq8TDnEf7VV/mlp/VNTSzTsObkcsnG9tbifRJp
v6tHF/+mYQp2VUmpM0UL+UspmFQFVUDPyt1MvUc70fDspoB6USxvlj/edZ2P0YXUDxxaEGc7nGfA
b09Zx5LU6M1n0aFidVlZXUyL0ta3mcXZVdnBlaftz8pSr5kznZw6wnBgwB+64xVfsDPRqIa0KgKH
pTbBL0oZq7yNsMT0u2mQZcc3MQVu9TpNFApyIl++k6RRnHVO0LxIy8IwtYLU1ME3+hSDQ+L7YuCw
lL9M0v5UFCqUjX1/9N2uQxVFbYaPC3WVoujDc4yDN+BupoqDSLXRdKMdSuuGf9TRy9orVZl0J75v
vMcNNhN6mCjrEXtcMDl7OgEkeNR9cXc7FRy2E26LH3i3fO+ociXnpJqK94rYT/QGGHR0cVJuRYKB
hGzC3yQhBmedCD86yoczzQvamEUq8KpkyE9JpW1ennaoMQ0SK4PxRDlU8p9QuEK/wM0F8ELaNNem
QvQiWDai5EsFJNSJ/LB6U1xxwOlkAoWS3Q6L5Yevvf+PGsfl35eKsnSy4heca26/IAVVZTfVyL9S
AcsmFledpoXAhHc8IxHb5iF6ACUduwRYLtKVkv9VhcW7qnLm0Q2Pik9Qm7pK91yxabIwKH/xqvSG
fdNInuioHQqGr60IykJ8azsxwycwxzKogtuWutRyzZY004djiQGkAgo88DjlFH6Idv1sF7MZSl7f
mjNBY5yfINPnrWUuO1tmtPVK8BQyuCl6AZRhMCd3XdnBFF2TGwDvax3j/GFn47MweI0sMI+DhXsN
0/XBWqzHzLy91aK6FQkwTmePEw42eXqUSXBP24C7WDYS31awjjKh+4OnSv25ps3womyuJizMnq54
clVhNuieyl3k1otuKNggtwGGOilwUs89SIs1gCHephp5DyM/mbXUph4w0OjFj6rk4NGwPEGazI3l
FLQrhpgvU52jHuqLBW/p8c4Axl7O2WAqRSxJ5yuP6R4is3XEUcF2thTO9BIBVZqZiZgJzdfuIYlN
49bpvVpplpJHO1J61kung3ursZp9qRMLP4Ks2NeZpagPlH7/WnogmSelWSkdKnV6V8zUU54lPjpw
ZM2DsXyWJKkiPTx7/kULSmhl/LwpL2BCRGctPGuI18DDFAUhBtVU0tXtmq1vWQmyObOjqIbilln8
vGkjXgnZUc32f+CM0bRa9PlJO7yFqmCR2bWRwufAUBqjVxYnE6S21VStNS2+myFd1qylX5cH3j/t
0F+zLtt3Q4bDBon8oaJrm15TSUfQiYzThYGkKye9MZg6/oxHg8tq+yF0xnOzuOycwo6+3wwvVMwQ
iL9XNqVpbT0aqFdW1PeMnA1+YjMHUB1dbSOAMajtOJbskS8fXEVDUzLAhdYMwRoJdhC/mM/Hg1W9
+arjYvkvCNU/9fh+RF4TEBDDkDD4uXTVXoORVpCfviD6hcc8OTnjnpAiLbiXPQOEhW/IjLHw9LmV
zIq07d+b0RVd5Be6TYN+VgU0gbbwLieIA2wBuEyP8xtAEWcqH+bKeVyMzwbA6iK46mvzhG8wLO5/
qzL+sR7F4ZXbCak0A/kTGDOupAHNU8sKAo2YAj4GIiurEXAlQRpn8G0QOB0FByGpJgxmT6UBiLwz
k7EpA+xaIbqxFX8NNCi2VURfWvFSwOfbQFyGDSAMRfqvF5xjruun6ohCmswU7NbAC80E+McFZ7Uh
AcRZX/wBIjFXYCB1NItId4DJ1O5mICgr6mep9rSliEp42AsD0Uq9mtnACDf7X67p73B7gDcpPY1w
Teag99NHsK5EHxDcqU9DKG8b3R14jkcDbH2BWVRjZnGbBW2QS+zauc7pxp74IBamgdTwSz7c9ZF1
WCbvX7JK/qkfDM0kGqauI3zHMdjVDx9oaVNXwNHQX+vWTutb815FmD+YXlBQ84na/uxov+COXk5N
9qCK8U62fLDlVxjvjfmeVpseg6nor5+b/w+9BcUds3eP2i7E9/yv1+bVdhgN5GeftMVJ3tlmSric
jBUPP38wn5FZiAaiNuigaMKrDk/yyqWwWRkTLN53bNnuzEQYCOPCNErK0ze6a089plg+3lMiWzA7
qHZTz+/hM+wIsZ4qPraOoUye7Jce3C0PmITNJ4RbmOXwMx6LxgxrVuZwDB1bhTmUMYZL0v24TNhl
MWYP48eM4SGSgUvzcdrNeeg+/frxGF7Cz0s9dOmSEUi6NAJfj++HV+f5dQZPmsfDrDshU5ZDV2Eg
x2Jn1+SDleub3fiXFQanBquTiQVncsZXjA+hfV8t+kWR4AmAC44VXHURqMfX7I2ZaF8Bf3UXqEHB
BlibCY9+HZ5xMbsVMn2QI2uh5pGGdFPsSR3O/f9dv9PKSf5VbFMKN7idKkLDWrqPuXjXsdozD9tx
FjMZ5wyFrGvW/DTSw/533sdkQSagc7j6oMj5tiBvKUdupza0RmD+NqcQkoA55G+1/AIdMv8GyaQx
2pkisBuBQeHreXNw1TLoNQt0TIaz/83ZuTY3jS1d+A+9qtL98hWSyQUMxCSB4YuLAwfZki3ZkizJ
+vXvs7YSCsupeM7UpIxJQkaR9u7dvXqt1YMYAgHqoHK3vq9beu/B4XvkUNWveUAcPXqvu/L6Y3oB
1g4jj3anE9EVgBQxqZDbyiFXdrP8QeQOZSFxtpip5a1OG0+Xoyucq/vZ5YtraloWJC10eBAlnSS1
s8wd4q6qXPOBrP0uedQdKlctnAn4HXvaBmUAIQ2aZQNS4FC+hdl9saNEear88S8/hyS9cLTjiO0H
HA420L3p8B4tvy6AqbXPuOHagHS+0UZpUwKt3NVJS1ewfzDUig1UDbqzMMP+rrfaZHRoaTEP/D5t
ea4Ta6Lp5ASAswMkETOwBBPnSbRFNGbVAy3FB8zJLuPt6hofcKDPpkfSM+N4gPLCQuhYlUN6S4p3
Z2CJbfYx3QEfpeUdmt2LmkWm7n5Hyd/trb/Tg3fLSKMrfwtERIuets69uvv2gfcWJRWwUbddfhzI
aEXMUGBQk14VsAIEvNYbBYTX19YLLaeQGXU4TbO6Yp9VdhwhMTltrHhfZA8iAqRLTVnIPut00Ub3
OdHicn8DS+cTqRG2OwsS/eVHVfViF0Qe6XJR5/cVke9fXBgdZvggNvwpJmEdXxjmqkEIipIBUgBG
CBJYAClm3GTgLOZX0logndnResooG6FGKFlWVMX57k4II62DT/8AMnghPYB5FTFiQYEzjPT1PxYt
2p14s3Xj1YPqH5OOEi0BWW4MH2XoMDlawcymZU8r6k0HZG2yM+UK8A8EGAkgySOOAJg6GaG0dHHC
ok2vBqNoHWLZeORB1r/KMSOIbWA/0HRJ+ycr2+oZ3hO4OLPopmpli2MARwI2EVwCAwH43G3qyxj/
Ai7s1u4JH0vCCRwCiDKQvcH9dduZREGWFiA+WDzWS4Ik+1XIZmYFN+0GEomVkVV2F4ohAPr7K2vR
3p1ZIxq7M92oFMOMehTxzo/19T+eRXTAyREK5tI0mzsHLJY1YshfAPDxsLquIU7lMSwEoEsdRRgf
tPQ+mq8p/iUoOT4Jl7IyFgzEr/PYZvTiBUKP8EiP4LJFk0UcbVprEVj+8sFnGJTfB7Tzkd80HLa2
Q3igQiGiWP6XLLA+iXGjcqbblz/KgOMUEla3Fw4lvMATSWkIbg+MOF0tIw5NKhysTkz4p7sJpWwm
8os+P/5s17sQCqxWsn6sX4hSBTODlqiIdKojyiUXQOJiu6qNuQVpDYRP56oEGBCEXx5Yvhtu1+Lw
y2+ousWFGnC2pCUFywhiUlrzHaqQoOkrqRMnqWtUfe7e0cH+WPbxtb+nUGwJ5Sx+L+8xKgtNLiWw
IY33d4zBwWCUn7MFEIT91VqwMpQIWS1sG4rX15dN8MJTIS8PfY4dRoQ6U+bQ4NWHA/qx9UPXkdRk
FFb94qdinjgKMVWF3fM5nFjSLSGHs9S0AqAEZj5mievPNsmqkhAbDUveihjGviDZ1T9VststNwV2
byQWhuPQXphMR0UycZNC+RIiyrW9azm704+MrbxTpi5CVcZSxdZhNiz4sxTzhU2k2Krlk7d0LrLC
eqNTQAtE3CQx+hQcVQ8zSICpavuZcNOIWkqpY51tZvS8zgTn4DQIwvHwBUS5DEE+mYc45EW6cBl/
9KBFq/+/nR8eDIuCU0M1SZoTHOkJ2S3szMP23q4ysH2xGZiaAfz3td5x5HO0qQcZ9vGPfV4wct55
KF3wmA35MzC7ii3dX61M7V6Vt/mWtVYCxlDQYl99FSXeB/WVRHqKMebPUWfpmNVx2y2Sx1zO1rlv
yGs0x1hQJkmjjaHDXQd5jZhFewzgrJ2VK//WykkRIQJE/jliqxlKdhyw6OJ7kQNvinTbO8ksvDrc
gXamv4kUeMPLA7t70FPu4ZFbWfxf2EQ3osCk9LB8nNG1jfV1WqtXeQh1paRT5XEKgg2YHjrUUB83
njRiH+Xxdd5yLOdQFMRz0jaOK7rlBO+yxHmuWl+GXn7lO+QcaTxTxQ3NEg4DMVJ0xbTCwkbpMxhI
ngZz7drYAohKQLeiNOguBzeYDzAmqpTrpACPlnSlX9+jrvKOyZ3CVDqKSXldBlUahvCfoZ3RLE6M
+v5ev3SadHddyxNS0ksJaZoQOv9FsFVfzpQTwBhm5fBL1g19Oxr0kIDfVl5C64EWQ0YiRfKW2um3
aG29ef2CDQVjcsGQVxl9QL5oM/x4AhtkyBRrZoJuxqDC0drlJLEQnxRIlAyK1mn4phBstRNiOkpx
rG6kxS9V/TD8lLSj5uHgWmf+/g2QK5weG9KAuCr1BsiBHaBg0kZL5spkNuYz/xGdUQm7fmeRfgGF
mbnAaqlnXbf4u/ThqEFh8WCtRkXy03BwlBeJVCx+pjgr4rG8fj9eeoAhrUiCDq3iCBn98dmceRlz
QaLF+qEktREeLFhAuVEsPHHNwfREH7IhMNdUWHqWPi6Yqp619rqGIzqDXQoZXQQxtZGUZFhtfp+R
gJy53lOKTQIFwIN7w3Htk3IeX+8QEGOZLhTedz0Qz7YDTyw+afdhH/9OrVSFt9zm9yC8dRuLKAUW
iD7xu5pedsU3uyNkjzsWgZnS5Dyo9gKgkQAPwv5nJowAqslVMupjz8iMRXjve0rNYVTGA+iyB6he
JGqa1lQqabnHhN7W/ofFYKegxQyDAfpdBT9CCljUJsDGhkfj9yDYpivhr6HflMP6R3mgYNkm9aVp
u2LfT7fSjqO3y6rD+7Jva1xclAOqnaJnZB2KH1ZmPXpWBEXjQA+rL5a4/IoQsg9ARVZAy1F4+K5K
zYpoO+SHPLqwLJryffdgF/v4yltRVRcp19I6b9ZBM8vaZXaTcbqcq3dOz/6EI4sM3g0IxCcTdVpv
s+h72uf3jq2uzu5GW7FjvhQMJfjjG7Kyrdg962Tmpnjipih+CYCG5kyTJV5CcCU9VjBpE9EKzpG9
Tisyn91CnY+YyHOhU04ecZRhLhJvq/5e4T8fSCuo9lX4GGXDIBIgPGA2wDMkpd59Gnu3OgZVQ2iD
qFp8fYOc4nxcF9dE1hQHke1LZvNnsu2l2WFblpv+XhmlVAKko5d1TcFD/YAx0afFwv1gNjIZZbqh
AFLFbnu39ooofsDMhJtbQLxr48Xj69dmZC9HwdeHcOpEzLhGOE19Mwk21qaLGjjI/r062nVB5pZw
jzrqmwQckmxX1+jXIgWS4AbBXEqMmPMdmePcwHrg5COllwSg3VAKO+Qgyl2Z9aoLHwCwVCTozBM2
d+YXOIk+Yj4w6gmg3GFabiKo5I/jLiu6nRpQzj2U1EvT1FgjLki7r3EYzlXx2ovDd93cfEW0zCgi
BIQVgPvACYr2ttt/zxZw/FkgapgPXvzz9Ws8XZicbcxDTwKOOQwrPW2tP66xbYueKOLuAXapM4jo
uAvc6/CqAeNRgr4TTUDFronilIZ1TnIaNV8LF0wzGUkk54taXwvv6OFzXYH4vVEE+ZgIPrkuxOdl
GBb7e0mB6i08jR3w2F70hYB7YT0O7R43CUqdiI7Qzv6euySrInqktNCMHoc86JB7/3GZ52uYgWhl
CkYwt+Wjj7ll3pJbysOWb8MT7qM/+JeCoVZpepG09V2BtEqUK6XvA0IDfwje66TSYhdpRrDaOl2/
C7Ape/2Z+CfhjHTDoY5h9bs4WUQTgLvNmn7JNKX9vUnERWveon6h69U5/O4ACDQvTLEgiodqRDVb
MEb5GvnDrchARunERpUbx3aJlwDMJpE2Ve/j2YEH6Y6usHpNqFWEH9ZLjKHsPcReeE88cSM/UEFj
YAxgVoEB+Wb9n1UA5wBlkUJRDpMdQO1eFaIqPI/is90AdbBiMmBimK//c6DnzoQ+Do0clMju/Mmq
qEiOURnb9f0ziFev7e+1x5NfA1IssGkdaKwdvqchN0nAvs9AhKK60+VFwEuGpbVKriNSr/NU5dMu
E2gbyxa2FqPlWcCTDe+lwT5cBHk5Pji/J63dkAVS4K81ebH9kDar97jyzMRMyGt/vrKaz0nfXnss
SGGy51Mg5BvTnQQOGwFtkQbB8/PNavtjhw8VnH53VcNh4CjBg4KPPL8u1xe84nPPx/iG13pNt1ef
5A0fjB9xZ/zJ6/hG8CFlsr25rv8u2x9lj8fujL8h+MDEtGPQQnepr5O7f6//jr/zhi/xWof39d90
qcZv/P2q7+VI7Gb6lu75Day8Pz78/Wz8a25d8QbPKChZRtRo43djXfHqb2e81n/zwkec6BUfg/Fj
/Ayf5K+8/vlR4A6KhzLZa3IFjRNrgxl/oUbjDa9Ujk+v36oUI0fMlC+Gb/qznY0ffJqfwTeN/2z4
xlvzou8cf0B/P74Z/zn/TD9qfM0ueG9/i+er4cLW/4Iy//VIcnq8w+l0/FiNMgGE01ZZkUbLje2m
VJIFLc94lKQpWkhHly6X5O/RZ0UL7fnSd6/reIBFQ/vFg3CqE7KnU4Xi6B+A1Dq+jyJ8DNc05tyB
00n/052kRO2m3UaIW0ktkUbl1crgfDrepfPDxem7X0CgRXlQh8Cs1K5CpES/zLvgRsKStuIUCPZf
/8FGPmlicG3sYp+Dh63D2+PTB1bjggoHjY1OGLsk1UAmJtijzi1YPJwyOdwDdPaS89VrACBOxbRC
B0RdqNNaMTLjVD/zPF+6rpDDC1EfgmH29fF1YWBTUY3myNlov+u64pLW7GH5TZioyXMRq/pihqBr
En5e+gh/GQRpHWj60AnTqfUP2usvPcuQvNsUhWFgRq3/EWPabREFfeKv7vOMewTGWR7SLykusci0
brcYequul/xRTSulkOqY7qLmcxjurzNSN+moxPcAnz93ZpzcM4lcOIVdB80xralJhuNt2wpl03b4
rFNTaWRuIT3OgV8XnKK0MbsBUz3X/SA0SrUpWpG3dXtgctPiEUrnR3V5QXzPAJYmszpa/7ouOIo2
jxLN3bRJU61xxCmsdPgs8njeQO/tUG0iDbT3i5+pg83NcsDMfu3jQUvMo0toBDowD8GBpP1OHbRw
yU9f9PLWGr5gc/rettGrISGMy54/QWw9EM00+mlHUBB10xmXC/GsZLoDWJ2BY8ml1CosrYqJ3xRs
aBbUphJ502IO6xlIJQim2546jTGqiY90KebPSd+zirZZGnmHA/0o55eI3ClWKw8lxrqfO3LjWZrW
63m8Hoaf0A28H3G5oMeZxLCJUVI3zed6gJjWea7NWQYFIZfIJIKnryiRF2gyEJJjdl4idrGxtnuX
e4CGaUnhinOny8iDOrqGVohfXrHATo6S8qJdDNY7di/FI4LNFCfBle3eYdqGGGO7x2Cbmc0XDD9d
fsmyuP3guc32gxdR1w6HYDuD5wUtbY8iMI9Q5nkJKtkEanmGQCOO4+3bIQVaj0ocuf6PUsyJ9rvd
4XMMk+4NqoRf6N1zdDHDr9dDxam8KxGoYCdiWMXUdxPoykLGUvaV37O8IEFEVEm75TcS3lkcFj+R
LMTW4buE0XUAW89es2wi4db0D1gcdBcvB8cjJ6HdVue4lQuL8M5pu0yMP94DhqgQkjNxpfaU3l6h
TYrj5NB/NnF2RdxH4O8v4ITlGbQo9UbqNvlpA53nLohZPnzvaCGof6ViXkQB39mDukHdJmlkQjoK
mJTZbmrDFVX6TedDEcGiQ5cXYsF5DmHyTpczTUPbR73lBYy8np4UmV/SN0yr/nNOnean6Re7hTAR
AdhoK6uo8muq1R3cLhBAwYbwlK5WTUV47h8w/vzUNVq9DqU/jeUa90+QHLJXOnEGKKsI9uv+e+6w
ymKv+doNxdVyhW96y5S2YUFzpaAXlyjj8ECcIQYMq2D++mIyLa0/nxNT6CFPOTTO/QCs256U4qh/
DgcMilcsW9oSLCa25ayLRopX3dBZXCU/Y+J3h+hFFa2ejJpSqljiJetflUbewddZu8tbK6JNQxO1
XHd3RrEXpQ0lByqxDjjJB/m2c4iznUR8PGrKYRCvlcG/PcoQ4H0aVWoLP8OdEqIUNvehgC6b0SmB
vi7mkSmaq+QndqSw1LHN9vP7aIcubEkNANtLZcywzO89yJ8RxaAUHbhO3RqCTp5+qyw2Z9WIHevt
v6qxgJfWhcLlMxyoQ0ssC6yS0D+hhpIY5PW7f4K6jnc/BhvUyGpk8cenvtW61TqCw/PZ7qj3oKjU
5eFBd9dmYpmQS1H3RWCrbai/kLMYSsdUieUdhyJCOdwD4CaFbXm7brfviw20cvjWVdbPrdK/O09s
e+l6HZd1EtniCcLQOr7eofUHlzbOuFrUwRVqblpxXfdVPCN/1cPPotfpyHWDflECZYX+Tn2AQNSw
8FFeAufeivGo2nUUsHR3BqA7CzSdZMkRVAfmgTviaRIHkmm2lxEh/Cb057ZDP1P8KFwq6HVSDnMY
KkWA6P4rtWhQgYCJ8GV8PAZ2ZLna/MBZ/FGGHZHDEiFfPfP0pygSV0fuQgefnhzYsGk//ZFbeW5S
+FHdOHPlL7KcUB7fHhaMqGZCY4/9ZFyZ1pzyPvVN7KL/LhRJXdvGs26jdm41IIg2EDtsKsnVX79E
5wSxkDg8dJllThzEL8dEyT+uceDSYNUv7LlBkf6oLiknqTQZFfe7zBzfU1XyZiwzeY29e16pIcfX
8Ztj4mV+Tbk6/pX3fCTRf6zgR7r9wY9dr5DcXPFJ/SgMYXhnu/dipPKJ8cePP/h3GcuPV9ZHucn/
S7Urd8t8UJKOZagyED5wMEAozCc1LOae95MyVDUTleVYf/KGD6pQ/wATIa3MPwfO+/0Nz6Wp+fN3
WcobfW81Gz/zu0Tlr2OVOtanvPJXMYj4eePXfv+D8d+M38f79qCfZXZLzzAOFbSqSM1Hsf5B3fn7
o+rueU/FqY+V7ub56tOflgVaFlGMwJzqk+015YJFFmzkPaphRpzokfFAR/CB18Pm1wJQzzxTXmmV
jQ+M9zwkmQGNMIS+9oxHPH2GM5Ufxhe46D+Xxviteb/RQuCnjc+eN7/xC948QRhP0MWSna1FwHAp
pto/PftuNj7ynANjhB7G166ZsQoEQPx+sP4KqemIPHDjx+fz+5UHwsPldfzM76fEd47vBfnqa42e
Gm+ATMp7LSPzU3nDp5+Xzvgz+Hm/39SLBYYVT/8L3tAaHF8BI+ggesUPHnxmG/yBAZdrA18ASgjE
4CtWpq+DOoyvfJr3vz/Gv8JjOb8qpvUYzXI4Brw64BKwfCZ1/xAsd35mJd1cp5khs6hnSEHjo3WJ
D8D4FnRwBEXPNb+o2KWLshdajwA8UST+RZ2oK6IH5zug4SjHpqirZWOAiWFJO5fGI07INLf0cwWS
Qsi3axhTUMDLBpORDb1zSH7qkxnfAFDyDEZD6yG8KPAZOhNdX7hhODSoVILmCRoxOU4zry47t13s
54wpuA/r7Gbv7X7p+I8DUXa7u8U+/LBYPcY+tet+/cMO4Mxxz+IKhitfVhLfYs7xLy4Luz2abhFk
EXxejk/5aBdWB2fTcVktpSktLRFW6XRwQGLWRW9exll6lmppxStIkWvyQ1geys1RQd6KbXBeMnvS
0RAVA02Jy4nOLQPxnFxXFW8PeE/v52q1icYi7Yj6vIr8KV5Rddo/iFUh8qOYSsqO1Ew32A1ArBLI
8wQlgzMc5dC6LjzjHBqUZNHe5H61qdsmQx7s53UmJ7cAvph6GkLjwPfhKHMQUQnbodT6BwgzuP8r
15VdhbJO4xHGcsxQ7g7QB6oNCfGZZ3oSsOmekurDGQU2pDyfYCUFg68zZ1M2cA7EZKMbjXi0tNOb
cre8l3hUBN58z3BQ5jaLxGuHBfjT+kfs0jhW2hbZJEKATN72HIP3pKI1rV2MXRPap0hcT5r58TbH
3n7dsODg14AI0Kgk1FWoMLHg/xI5+S1TqRhsRIIj0zvuM10OFp53+HjYMzHE2wy3aYzvljoBrvXL
s3ZvrdQ+V3kLwZg8aAAOQ0QjmOAceLwAB3WgmjKu5gZwhx+ojVEXAJx0pVMUuUa7TcOCkTifctw5
yJxwy4h+5gUi8x0bBRaZiBGq7gpKJLEvz5NbTopv7ieTT2LWoxMippiCdoOLEhjrwR3AEyk6komR
ER3xhua0EDImKnxRfaEiTDtZgo8cMwaka3SLRQoEApWc3sir6FjbDNqDdWqUwaqhKlcKtI6Fej4x
Pum26PopisgsXCpiNDTH9znLSEcPyB3mapOJO8f4krEsOkjhyUki2x/DG0NkFNfQouRwCKInUY+i
ovp6//sOSuCBERAhaSagXJOLgrjsl4u+HC/qiRXUrbmXmGSpUq5h5viIomXVKD+dPKNbgkhft00i
/apBz2fhPv0P4OOXHnni46Pg0fAFGYom4Fsbt4sQx6RiLrMEqY61NMVR0jknWY+6vrL9KXvmvec+
Y3qJ4SxVxXLj8WODCHpwFVr4ABXkJRP4RVXtILbiQWAPDH5w/utU/W0XAjzBaEsTcFbZ4dFRlSll
2YK39u37tCgYqQsmTDGeWv6lzgyjitvjkYQ0K8ap/k0J8bs7CBAAZJDX24oDBUFu16KbPUBqy3jM
uHXpNvpMPxLnWm1aMTDFn1C6VtvLaOyJAssZswTwTdMPBWgRYmp+MP9HIehyETIoBCJ2dUPjDNmE
XJk4vdJi+dEsbw/oAO5A1EHppNbWOmphqpXh7na/u614zIICBK8qUksXatlMZkJ6ougt5r+cHTOX
X9BADZRn6p42++YvRi6ZTp2I3GJZMakI4nh1pwOfbTfDoP6XyBo62awSF8U4mPUdCW8HZwABTm7D
7IW/axytgDOGmt0n2tN5YOKlI81Q5lE2wm4IpkeahQirDKNNOeePuWlGr7uvDJOfp2s0E+x/qf4k
x1RhrxYJI22uhdlIgKOopl9aDXWRMMQrP7MZdaROIjE7EPMoV6IDCpHJZtzuyyXyzGKMcKgVhTej
nLyLSSVJk/6qh8N3RWAtRbGBiNgP6hWLcaPIe97h8OV7BopDHxurQ8+eNvfDEMCvjIq5Hi6S1Znf
ozuSlxpSVKWaOW4KWqR5AeykPEURTKQ/LXGtQOWcYsa2Da46e1yVXr9r7gvnF8AxzJXYpQV2SnrM
iW4NrOa5lpn2tyBNrZ7nprs2trg3mPigmuL9ki4Eg2nedBuoiTA18y0dsQ0+rtosajvJWut8RnAK
3DAJAN0kpC+0JLS4J8+3tbb9eC/XKfN/ssXqTmwIoWLKU9I0/YZs2vLrG6UqRlJCNtBlBF7NSUNp
aZXYdwBEnk+PXwi1MZaPDphwRDOCguJ47RVFtQjc7bac1wHp5taBFM2s7hQXhbLF1pJ5oELAxpjI
tXK6Mtji3R4Sr7w3xESXTrnc0a4RMi86UGz7c5nCMQTvveRrEUwHOQP9A0TndOfEeLdGtMxgDMQg
Y8dXT2TCNwOrACX0jEyE9w0tyE9J7DEIFi1Iu1u6v27JBZpAzBlmmugsCKa3PZ7P7E3mfrydZaKH
ZA7LZVDoKU4X5eUhGTb+eFHSSGjrqOIo18ztPkhMgdCxWy+/6ZO1FcxLJjs/3+bYoeER1TW1SX1b
NqhC4e/WeHXoaEkr6G2wh9QRKelzqJukf2wQVgRgStWemTXg3A96HDL3HXxq0QL/PsBow4gi9OtE
iNCky/RQvrStpqzjadtZSJ1z+LB7xDWoETkxbmWfIkGYmFRil6rugANjLHvkSST+TVlwjCDBzGoC
gs6S/3m/Qw9AFZ3wyIFtpwV5Rh2UbJertYmS9R7VYQnJGeNdtVvKNbQ5NpKI5L5nXRKxLnRcijAg
LaZSKuNJu5IvGJ3SNqYKhvC5yM6hjKfFSezGAYkeBSc7/iT/3weDUzm73AChXbr8JpjW3kD9cijy
PBmRsSbxP+p8qE6Wz9BrKifkOm+emcbGYusfVZ0nmDeieEpOqOIS+kO1UJ/oDwS0Wu4i+sb7JXky
FwJ6oA5Je1jD19q8k1NBiaJOG8fH7dH0rZhWbPh+SfKolpvCkVaDEodt9IXBQVeebPQ8eFvnrTNP
Qqeu13NB5yRaCLECOb7eYYND6zYMUlPplZ2q4/C95Kb1KgKuI+vrSKqhzBmvOh/VvkS08QayYkMG
Q3iNcOM1irb12QpKgPufG52Lk66bDBU7Kofu4PHFWTaTZJf4w5Ack57SQMgdfN5ksxy7sOAYht7B
/ZD1lU/zS3szDQnqUklkhEn2jep5K0AXsoLVuICtCIdN+/T8gW7KpOnFYmaOSyhET0EPxxdLL3t9
iIotFxvh4NKt/oqLd+kqYp4ofT/EW9Jk5Uuu30Z1rcAkPdYzV0M9M8mixYlQhidaK3ObZnnN7xSR
bUqhDhsUR0Mk9ws486M4j1N7rqirhEoJix6OWJkSHOn3pLPK1OTgXVKvbxK7z88BBdPzQU8ImB9V
BMyK4IQgU7hD2qyb3eJODUGBBKJm5j2m3dDkYULT26bGMQBnSrDAICB3/fkgtw3jFWc9WgEJw+uR
7KVFDQncYUGT7dn4jx0/irba4FWSN4s7Vd7lUyFrfK96KhRMAETxl/BIEWIblh+WTMzdw4zbUmiT
jtHjnVf59n22Ls8pEbQKpqvkj0szRiF/xIfM27hY6JaLO3Vx4ooeMavBeBY4wTsb7U3uspqFmtEF
znfBPMmGt4VTg7SQnjowMmv0TypoChxKxUqhkMis7kEmWsuwvmq6M3ngSX2tZwzu6MDTDAEJwkmI
aPeyrei8xFyyBJjqrOQemX6F+RU1mRaoPD2kIC4JYzoL4CK8M8QxCr1/QTRKWHAx4mHaTBD+4ykB
CmtG8IhNsbgzyuZgxfQD1hxBATHTXwg53qrArKmvpIhPY5z42TDyI9Bha2T/fE3VRsHMnNdX30nG
Z66NqOqHgcj0J+IYposu8yxiRiR4hOjeesRafSpmO5IAqTV3iXUVLpN3TAuxXSqz5zIU/3dklSLh
4XlAN1tnqraKSfp5/LJlt3JIbxBsZcj9+rWf7hzd15g76gYUREB/xzun6pfr2CHu3hm6tWA146I4
Ls0O33SBAObeQjBQ80tSvPiAB82+z43IWXyhAis5HFfP7J3ThUiWzxoMbRgWwlQmFxd1Tb/KNpsF
SSg0lh6WBAIFAWlOP8ytaoDRBduAbo1M/lUDJ37zwwqiD0YIbMFePMvEO436uiY48zRV0fyhaD++
YW0bMDK2yMf9bEcUSuLOc4bGB8e7iVuGMnF4SpEthbAI7JIbKcQLhmYlAEVzutcVayAfngxaVYJq
j6sHrmRfNGEpw8yJhmK3W8NbUkpo6irimRShVgvtWlREOoSit0XsBKnNjb8Ava0zK2XajWCVh+Tg
5Is++i98OY9/8aFfLovtapHc5QHkecxXVBno91I3wkjbluw+NfQlplWrBODtue43PGcql/NiixPY
X9flBGgw6UEDRkyhrWEbdKh/U+UM3OsYyAp1jbp9AjA1OUD9ewE6ymUkODX09p7s1aTWycxwwuNz
3RsjETwK/LouLLbJEMgLw6nPR1U0zGvq2Fm6rrxGkwxPReCNzqicTkCHgAGt5te0R7PEXJdkkYGR
XBTdTbvqb4y2nDsdB/1N6qBkIJ7EG3oHJXMdpD4UQqBAJyMlg3G2UgGCFcHASR356Cl4cPRhs2GM
hGwyhXX0s9/kNwOzrPV1qfMEPDebbhZvdh9Me4F/L+GNHOi8sr0tdg2VinxeEfskMnY8y3OZcqnM
I0QjBY+AERAwqo6XVhEGi4qCngDac0tgBBshEupCpVGdl9OHB/MXpss1S6CnfNqmG6huobHsq/hT
Zlhi4XKWCuOVmMt0gjAx0lYZqPbObImTZEiPGI4GhgUkgPE0FnjMEGdgdcNBCUlT00qU5THQD5EZ
Qi+YUarudc2G+YopjnTx4nHJsk3dJjG3Xr+mk2aJuZeUyS7/geFMB08Um2RYLYMt95KDr4nS/2bk
YKKkIQSbpykm4dh5Lt/w1ct4IWtCl+XxlEzK3QFW1KVE1dGA7Xt+v1plZsbK61f54qaF+kpj0yON
PInsVYDsDXdvrnIDHkKQlOdG3QDjo+YRtJR29i/DAW9oLtTwWvBvSzs0pA1cN4ClYgmbiWzp9es6
UR/p7gVGZAKo6dpTpKHauosgHuwYuTvDhgoZ45HfpvlqlnvppbaB/E4VcX0mr+lcJ627rV3qUaIJ
zTLZb0NTwICDERSXJVdZptZj0m2uwKwuOm9UwWrPqbWntVA1mACQ09F7wQ/6SZPE6E7JWMwgkAWO
9dyRiGGzb+TnY7Xw5URkO6/zfSkdoCWE+bARD1B2H+9Eq3Tidh/UuGRh6Sq8StWstTpcJAVTPqhm
JTA/7OqfobW8VS9cuGRcZ3/ti8UnaQa81f7tOljdbq3VmST/xIJOzwawz4N2SR8VRtzxtaGZt7Fu
X8d3lv2+CZY3kvVWLpt8oHjlPJIk2dC7KfkQdd2aMpFiRBJ4oRjNaphVdNFNi5CGgL335zp0VUYJ
uR96fDN0oL6+plD8cWGTk4BUGlquzfnpga4eX3jU1W3mxmV0J8vqtEi/dD42x9kBw2FsMmW2oE6M
FAa6fDEnOwuVAWCr6oTnhFILTR0VxcPS3tyWwYb2cErtTkqxQ6mTprem9kLXZjcyjyP2JN6tph2o
ZBerQnZSdq/MIyHzMN4AYFodI9nThuxDFl5+81YQj1/D53wC8gX9yd1B8xRGQ84Gv33CmqFxggXG
B5YuloaaeSTUTZWvn6XflA2ImFbvMPjBDarMAN/AlzRnyZaB83O6UCbthRo3Qtek8o/L5qtM+wkR
V1LAZwylqK3eyLvEa1RNJD2n1CpKjnU2Zbhr6GwySTi2Wn7K/wx4PW0PpGQ9k4ygh2JSDBX3QU0Y
8SFl8Fc75dudA7GbxrU6XdL9qYBR08Z8T34LBn2vVaKuhbEH4dipS2iD6MTZQzOBe2UNsozhuNh2
oiuKH1q5WN5CD1adbFyxtqsVA4xk7zViLqZDxt6WiFYoQsFieCs/rNThMfAAVQAqSOgGKEhEDYUq
oswzS/SF3I5MBYdEJP4kLNNtX2yXVoRSI6KqZ0GC+mu0mpELyTSITlbMiaCRauqX1A0JKjffsGEZ
nyJPK8Wl7CzJ+qQjwZZHpcokpZCAFATT6iTro5552QfCEXffUDooAsod7o0tXUc2ChAPZ5kUvnnx
w9/So/QhrI+ek4AnA20JDo6u2fzIsHSR1UW7cdeXQ8FWf/0enkyw4lpBqbl7bHM0d1P6yXAY/DXz
LyLD/ZZDpnxolMDIeElmMrqH+V7mgBwrDDP6+gypyxVFfVCTpaFDkfeVDD1Eq1BGI4c72FPXKixE
DFGVIHMxjbUyJHCt7LMeGC+d0Sxe0Di8KiMwzkm8jXaNa5dpG7IrWQwcdeu8pYuOCxB9KHtDc6Mj
E6Xczhf7v0ofGCDEnVchRxdtVe01ozhTLGjPEUJeOqU0KiwSBBUBY04CalERN+KyCO+kIIt9pm/g
EKXcS0tCjHqbJEYhP19zZ4PDr3jJre/F88UXEAhTVslFSkF9dsm+eNdwYuecEq/YnbJ2iz1Va7ff
BXciV+hxlwGxfWN/6PLQ5IUyTxTfx9fAL/JvIXzqKGy78sM6WyAyzO/Ps5CCF7Y4zVqH5mPMiLWT
5p7nbtdttKkDU0une0q3hnKpZwstGaChql+iC3Xxhy017JLkX7TiJzxNxbcRYXNQGQU+Ca5+kWcz
HyUr8pLLiVFG2/B0eOH+eCd6waFMvu6Tju+PLvA3/9uMOULKJ7F112Lsw7K2PfGqWT7GHWh94M8V
fius93VK8wwLzlxpPhhJBmQG459BHT0CAUm0NBBiszhcrtLu6rzTz4ltsfY2NhJQj+iNsR8mC64t
O6ZxbLl5qY9VCDdPOK9q35HRw6kOTUJTBZVbxBnpara4FuFd6ge5E+hrtc8NB2CHVIAHOvFTBzU2
4qaBj5S67eg7U7976JTV+hEpZICAY9xUifmSi5mRVR6IEODGeUMSM1BjkqngCkFrX0mgi7fGcabi
rRYHWpfpuEjMM+/ZSAH2axQPdo8mQmAqDxRTfYSQevq+TYZFGWqk9JvhlxJ0CwWFyabk0IOhs4Th
zF3AkgnuyALZ0euh96WaB7aVOoQJEAWNjclll5Rn8W7p3xkGZ0iRLGshG+yXRIlhElIRtUR86Wvk
4qXBH/Kt1VrSua70Wi1Mr8C3b0uJZOpHHtnr13mi/NMyUrljY/6rcaiTtjWkqFW0dy3vDlf+WVmi
GaLG7fY494ttt8UHCn2EoQNoG3WAq+R2RrFLNRRz1IqjQnvkUZNMpZSNHTy+ZdKgdoGCiYAks7dE
LIHSONChlzRIOYNAArUrPeyO3xjEGz6kpgIpy4lokp5PLE4muPAbJ5yGoKJBCGlryq1trWq7rbs2
uqstojIueXR95tIPibIl4MP0PPhtRxsUcW1J1qHFlbhMKInvSCzUJ8nL6KeJ4hAKpHgxliQaaksl
JZ2ruO9WObbH5dJgZolyV8ezk80FbSmjIlNvVjQ7PXYNMStSaHY+yfDrj9pAFpOdBAeVXjX9Ss6q
ac6f7fK44oQKcboa6rexhRLKJPR0Lw2Lggev/MqHkKZYUjIWVXZEXUUcYQqPahsN8xJGpPGoNb59
DHMlq4VXpYUtK37BsrbN2uaUM1SBp1k28aH5Wvp0XnAVEb0Qs637ctDwBkTLSp9jl1+4PmiEX3It
PZ05JwF2xXXyQ4DoFURVSyOpmrcaR5ouAdPl68fXhEkW4bdkmXOMbT5JESO5jhFn41WnCJZhsaE6
udlYH71he1k6zAchHxZH2gpI0pRjW/hyX2Qt5qrtgo7N6/f/pUIeqmjMKazWMc6exyGhyoNyhes6
KQKEVmOriLuuGolSwkjPZYcs/lYD40gZJDwnLdDt8CkDTH1C1ltDtlHRo2gtb3M7j266Iv0msoAW
pRwznzFxpRciXmu4kO6z3HhV4o8EdrhgJE0eNZE2mtx3DVeMlrBlM93r9V/e+MtMFx/N6EggNQ3z
qXvZkKz3+FxZ5CBMJYFx9y7uOqgR/HIbbNfSniqk7llQOvEVXsaSEKdIgijzAGSdBJqB//9PpJTX
6wTtaAY9cNEy3jOZmVEfWO5r3qMMbEz3RbkAw9JkNdmU2/xN8pfSXr9AovzcdxPl2hSl4Nh5tLhx
2uyzyGo+EyrkZ6atqjHU0jfYO1YVi1FPwEyckJddjO2qqkQ50qg3qnVtGEcYMT63TWT/qcRF3Xgd
kEpgBMQrfxV1SXMYVYoyxeutBkwUzII2jpbwHzN6rwKDNcmKbACAmyqNKB3DSzTV+fpCasBhh/sV
REI16OV6Ltm/hojon5GEys36Vl7OIvidZ78aAG/6cNVtBodnOKc3NQ3zBq9ewOXw7+wqv2wP0cet
bXGkASiLEhQ38qDDtODZY0r9G0o7uDoliBrz6wz7UlXEU3kZ7+lAUzuXDYwyKN909ljZtJhVfoyt
9P5Bt0XhU7pKoYMFuriIwKFd/vriNdPAT34/+F2wpzgzaEod71yrStO1vXT5/eT+BCvFTgFGxJmj
2SLDdyENxvoFEaG9FVeOySvyPTAMW+oRM+dbKLGooV12r86p8kj5ntJZ/Km1IltIJVoFhDsLnwyt
CwXbIoU59g+MJV7AgBCXUBGQVNE6n85PGKIyG7xN4BtgUdy6zkfs3OXRe40qNcb6pIVySqhBPNW8
BFyp3xpyCOe4jq3zZJCXILVEhGWagHQpQBeP77WHW0OxworQdC6B9syY7i4EkoXPKbqCZBMxbm8d
JabQHnmnik+ngXYyxFfnV00HrBZguEI6JWpqT0h1JCol4UCMhNeXyAsNVweSIuHNxlqNIQpT5kXj
107mLD0DC8i+/fm4NK5+misPo8sENQGxsYBTddfNTFAAQ5oyj0bHk41mxy0UIjM0EsQ8IwoKx1St
bSh2zA99/epP7FahW4mUin+wRynGKIjjm94Gfm11aeuSBZafmBH6vdxmHImcSUZEWZQpBw6JsvoX
RDER9JUyCP+TJbxRS2GkLz6REloBcTrpzX6GzSa3EuWNMkbrlsTf3IkR0jPueIdBbzb80nghNSSM
Q/+Tl7mZGCeQ0B+HXNbbgWZFjdsaNDbqkkW4f8R58ELaae1LhVSRl7SV5G87IJNCmvo4EEO8IP1Q
MIr19dv2QjP4+LZNH/oCZcQ2xp9BIV0x1oYFliaszwN5Pk2xVbf5a3+oPuhEzrf2O9+pSXlA+n5z
7ACDX78oU1kcByvAKQdWAsQ0G2vMSeXRbpZllOcH906UWRGWdFHSjxlWBwfDs2a+3DDqiertVnKf
HPpGGnJIyZyww3hQHsQqB428gsEu4qUYwLGmIQPSInKAtEJm5DJEG0Fy8vE2gzh0FJe0nDku7Y72
5o6xSeAJyoiFzmtGgvh5wjSVFRtSZ8t6Qs0/qKSTk6N6xueBmhc3akA9Bp/E7NbJ7SnSZUPSmrt3
oiQZ25oK8suefid6fTMLSdmlTxyWQxnAHuc0xS/O9W/yNdQYlrVQBZN2MoNbRYuZiGQKSoq2Yo1b
Jb5oYk7+gyHuU0K0dmqAcQyHEKgeCrzjnQqvuPHjbeyavqQZesPTNfsQ40Hi6ru6YQCGynV+C/nK
mQITNEzhUTiz5k7Iscj0UmGsWQspBc8DYqfgDheKpIcxnjFG+tPTpdrFeZmtKu6zzkzEAhx5sy5k
wahkoI2nUkF9cCN9o2EMBeWrmCXiDBTsHbGKq7MF7wv4LURo2mgifiWc5xNeFpSqHtM23zEN0u0i
+7QrwyvbYkEH6/vIHa6bvvy8Ajd961rWZ+ayv+ty1gH0TYP70I9QaaGOQL7dvVtFq7mMRr0BX4/X
N7JBuCcbGVgH5NvlVEFtP1mpmTskzqLfOiODTJoiSzACrr41DY2OE0IjEwV51cI0rPjnWI9bj+pS
iqlvyFCo73kEDwZrJIUdB25yizVoV4sWR5LZsIEXD9/faKRe/zVeQB/poUv9yAGDQGqqzWx3GfaB
UecYZJT0/tIY7aCB5LtRiIAoMLRdvGfTlhH3UOOkEgyFCU06A404gxzqzHUpkZjeXrimWPhpFNOJ
04IFULouwrV9p3FRtbv5aBcunsECxPA+kq6wQf+933/VAs13KFkwpBFZX7tHdb0SCwF9GbXu69d2
4uTCLpc1KzU6CTXyx8l5DGH/MER2T8IJOeP/OTuz5ratrGv/oUYViBm3pAZbHpXYjpMblj/7M0Zi
JAECv/591qGYtiCV2ElXlyJbsgSCB+fsvabdze3r8rUaVmExkZe9klJf1YMaQ3UewpYF4zH2Llvv
o9bjnsKVqTGC6pI6Aa/rFqoXWxdMpDoFdQJSvqjoVIOi0ugUYEaiN5VtEiU3rvv7oZm/IFe7UG88
tyZcNgeeQ+59wH8f72JMVieSfMopPRNa3Xp1a2exGcoigczIdGbtYOIfpDoCnLyWk0jZjir+uzL+
Ma/s2yH2/nr5vhvsZ7EmXJ/0HZQTxADhCX98XfkuC73dauuyaWWGwJXqQxS7PN6khlyfQWf1X/Kg
6pDXRmaGpLmAq2EP0Zv9aR/ZeYUVdd9tC8KPmm8kUkuEAPDUO+KpqQfI3GGPOwsy1OOqyBLxqq5e
X1eYijhjCWt0GMMtIazKVC/CjcKRquDJGbdWHYEwhGfMFkn/HKtip9T7y7dp4kT5R0LidG5pQoDm
m8lVpI1MOGMw9V+9Mnij6kr0rPQX+q90f5qDphHHL9/sZ4C4FbctRInEaCjSThbVUxW1/exve9dU
+rLQypNaONsffcw+V+Q5jjtN4tuhrqdNTuvyuop2t7JJnLcN4VCa5aPiWqIGaWntFPjN4qGgF4Bz
+E2aKikVJa7VE6Ag1TbcXU07L2TmuQZ34hY9Sx+qXc0oLYWWI22laa8I7l9fhrWfewLY1LFmsvq9
GGPL45Vmpd7oVxEvXm+UEtf6jpEQmAdstmK9HFmvdHYb9wenj0n1Q22i8I0Q07Da3n8lakUXpsvi
AUDwvhSOds3Rtg6j79ybWPwDSzZe/RTQJIatONK2iChKmL4AVQ+HSGNoHe7rSqw6CBIBWWagu+tz
JnL1Ly+Z54o33FXqDNk5KOAWd81tK7rwaE/1A5PVu8UNEBlWZgTuAi6pTKXB15iwMYjIbxjwLxHM
lLfrbcc0tZLZ6BrPCaoGTmQmg+EfcI+01+aiJSUT4KwDR+O6Xr74597yAJWI+GO4WM6cxVteNq7X
5tHK6NTrgGcscxmuqV1D/SHQgWgq2cOkIZNc0QB4xfjZGNnxTxp/JrXlhQt7CgSsArY9Jb57NlkF
qjl/0YMPaZlRrfUPJ3SGLqtF8USZlgTFJ0MTK8+JLlV6DRltRtImlFsdUm/OUg7L/fXyRT3D+3BR
xMEyKIuGk8Pi8UVhZto3UZis4Ld4WyPuFnpEqav1gKgIEngoCUhaDberon2vY8Nsx6zP/oigQrT1
AWvCyJjotJ3vcj+6m5PavsorAr3MyQ3o+fJlP/smIwvgPlKd8z4v6vNhHzTBkaBFU7QpIckY7nEC
ipaTiiwi8ks6wWSFKfgB31YShVgPoxsBn9B015ev69knB2sVWSLUkza72uPbySTabJVbo032FXRp
fPzcFjbD13Owt+QPEw8HgWk0jELv2QB7O7yxrQQqB9hT/Rx6aqWOeF1J3g1aMU6fgiFTNJDXEjJ0
7by/GtLq++XH/olPlXJI1bojLTsA3GpxU8N0mlKv3c/3mlxqkPNqYpr7FhWPxl/IGRa/aqLVx7gb
XtfdyPzpA75aNCEcjyFlplQyRpAD0u56u+8v39zn3nQ09jalGvS6hOuLmxsTtjQGuX0qcUVkE4at
pkzb0kjsic555YDDCpqRrzpxNNxI/iVVXuJOLwsvn8yZ477p4fHoc6gj8QQ9vi4r60unmFMWI+Se
olAloRPlxakPTUVc9YxbBrwby85Nb9vfBJAbbQ3D56EmUYlC1CU75CsrouYAvqPZx9OaXNnk+nkp
HLieMPNKxDUk1noemQYu9HmHolzthaaaM5A4ZtRQ9COvHd4Hf0T9JLL4EsXyjAoDFDpCAIuAXdKC
5fkQxGMzNCwUydr0QmsLr78TXGXe9spmodPKK+RNphYP09vZwa+qR7iRGBAppf5dPxyRREczjFmU
sKHFpRE/NWRRmHFpVFtCWwX/CzeWLtwU9AXXxpl6jhsSWyMtoGFpKO4FDQ//PDqHNRLJ/006XgBg
tJyDM5ONN2eWe7zPiv1V1hP3ZCMGw2560loVn4Jk/OiEFlmmgAjg8CaixvV+MzIglgQYBXbTixLF
Z9ozjLUaGsiVPRXUdP0+gkglcaGvrb8SW0Plz0l9EtEzaEbohnywJsAcEX3iwicK/RVMpRC82dp+
GrbjhxCP6MtPvFFXLBoFpZgDlQb0C+gTHj9ZYb8avaCCrDX0PvEIYlfQGdzUKaDaWUOn8WfqbPWW
ih0SM8zgebyW6eu/403BxCSrKJs5XTdbh+EPlw544zV7fLWacMS7jFJVtoRFWzPs3KxFRTnfiwuS
AEh9hlsg2tTsI+GWqQ2ezuBVepAiZ5xL0Nr3QbbtCR07Eo9JVd3DAFPtmWYyJ4kQeaRCsBPm3DnH
7C6oD0iCgR6YnTzPmvyNIviyteKptxXPrRo0m4db2SGLlwLhs0pb9zid2HvoFw6914y6xM0MDs02
r3pF+KUeJRNcynkm9Y74YnI7v8p7kDjtBoL1TV/bn9rd/o1bcLGqM/JD0PxzkNjhcqE+AcEQHixN
F/TyXeR3W1InudlCOMeEqyWFRaoKM7dJik/KTjvE5830h3qeSQowaglaeqxMl6VXT+aZkFHDSM4Q
Mhp1iuDQx+uXd8jztgf6Pyl45E7UCtBYB3kohdZJEhodicgEshc+PEZUVyxnmUQTJhqcB0XVDTYg
aWK1MIT3is0aApqm/Ih4FLG5TIEDfdnLT+AzZy6vICK0widLHi3gYiFUA1Hu21K5tg+R7dJanxnx
Hgu7cjKNnV5XS+GaeJrtCggN4Cx+QDKLy6ya/xSgdQA2iG5jWggy0WUxXTWNE3euw84QYMVn9l/i
IQGZD18lBBbzL7DbCIGPcBZS6w+IbjyaAHYQSduLCFfjQTkN/Ixi90mArs6ssabFTxzWCqk9BpdS
vrYw6h5tNLuLMralJjQEWIUC0WLDDitClg8mrkYYVt/0qMGIRygOKG84r4cRPKjjrJaac4CPFdKh
TFYr75J1PuxuLp+FzxSjDmU9RT2GEOzKy0ditqfJGVOyL5K4+h6FBJ3Ss220AR2inIye6Z15ihls
K6Bk3PN0ah6RkYoDd/6NmLi0IhBmFXvhpnLDlutdIR2nxycNRMiWmW978cw0hvTFfgqSSZQG2mQe
ouVZDvCXRpAAYA7n/VO8Dx4vjSeYiSET7aL1OB6SPxQCeaZiTCwdig9Bm+ImNWdD+7DmzynoSjSN
7ofWh7R80udJf2NrLgqlmHpX42OD53bDdLNfxco1uZPGUbKkEWRPsiVthCaId0SMpfqt9gHYYXRE
REkYacvJuwOUkkCLfcfklCB2kDtE3QlTvDY750CgKesJjsrDzx6lrB3NWDcWp9YLNuJ2+hbxnOIm
hBQpiMiNQRURrTvOJjnONyFCfCXqaxPTYcmo1p8CqoYZgTqgNp35H9HcmtGVp00PIJKXG1po3hG6
XNbDPncc6iyk3HF80N9lyMTgwm7uZ/KuPKZe6tbr0VN7OVbTWp5Rq8uvSyd/pepRaII2QRROG9fL
P/jZFkkoVCzPcrOhW/+sNwXv5Fdx+z3zKpLdeBU2YHKgtCYl2KPWHXh45+qSOchohpYrkQdJ3nfO
xSf7eBjPqzLeNYf7LvHWTfWninw1x2c4LWdapWVThbMomIuA/ZhXi/HPnrc/RFIKbPQcfEWEEM0W
1QnMtVR/Rl+ChUiyo7FjdprS/dUC2jMrkSqZmsBb9w6Rajq6pNGIOmRd3sG+OUfGWXvp31mIFVIl
UngEKepzWhWcSCe5ozlGhGXKrgAzxQZINXRaAerQVboZDhMSSYIDg3cmJJobtsLe3lXB/Po/VnkA
ZW65DZJFaVSpIO5/fuBg9SFVXWb+ZzI5o7m07X20N529hB/KBxOzbYaiA7PWR7BgnjGx33pIz8Ii
e/JfCympAHMlfLxwXU8LZQezNEGhcEQxw6yF7vyC3szD3s23u+Phfuja1/ui+xKJ0Dzm0LgPjlOI
hDfDqtyt/bojhJArI/1F8RlRdPx2GgsLH8Th7l5ko5/pyNDsEoyEtJQwU87Fx1fXbbMxteLd3iD9
SljVFmfaTvEYmPuiPa2mfBzCt1VE1JDNnsYx4lKRO8KCRSTm7QApfJEDekpSMmGbG6d8TvSgS5DJ
6jwrLYZxj9mVJz1K3yWWjegbFNZpIIMd/nxyS5r1Cv+jAbsqICRkNS5zFPv/rrhRogBSVYyIrLXF
e5pPO9w1Vt8bdFhGMhMWBuCh0H41sUaDyo6qtaamzGP471lzqtZH5Dmd8o8La804qhf7DRdlMwKP
oVdQuwsMc5h6K5iyoDfsuaAj2cNklBSzmzBkxRuCd4WTEDAEi0H4lQkXAUZW/oBXot7Jkj+SdlqL
2TU8k7Zf0Bz5FZWUr6qxw7dGeC0jJEWtSUaWw4XobJFwR7zwwC7NUWStVVzpRystRhpe/TpFf4gh
1ZRxHYZGVMKsFyMKJHHHGARoZ0yWGQe010pUBF0CMheRoicUVqgXxAIu/h08mkx5eEl26LZ4zk/S
ROoRHYpjNr6zvQz4lo1uJxE6Wmjteke7Yu6S+8nkxpOBF/QOaejF70XMDGFws45IqGSFx4qgTcWA
SR8h41YujQw6OBOzCoFj2TwKqABlMBA8AURjBOLCCtVP2gm6Vb7HuG6ifwFtOeiZ0BsEq1B19uL5
DQcmv9htd1qJyhUQjQ+8amwGEmrK3KQjQON/TXOIEwjl2mdpPRS+oYnIl/VWpmV9shBluURqFYew
pY/3lXw+5pl1LHuYgNXPcQRyg6MoXLhxSn9bcXrDOzvh/ehhC+Vm6sWcxYevNQTPCB2kKUCalquq
UwZAo2mH1lDilpAG6ZV0+smuX/dE7kPBTX63zsKZnGs8MjS+OrEEIQmqUdVdbdmqukDYWau6HLAP
pyDykJ/ottyNs4/f9G32MbCdfN0ff0uC/UZSGI2DlPVandJMq+oxpUOdQAUxng8qO/7d28ppgexP
8ZtG2fTroRENQ9Fso+5eqX+SqikRwkj/kVOtxaSIwbQHEsmobuDAPkm1OFuMcZ4d9mVusGHGJBF7
eY8xQY2P31lQKDhBz4EjoRZYtKZW5u2tXbni0sTBFjzb+/q7TEDaHipCE7QKtWVoiLpIgL6EKOXW
9cp2laulQMskqJqb/1mXrqHFAjOVYmzPQNZQ5ooo0KYpaYQZrYiI3+TYJciNXZ5fZjteG+UB+KUq
kZdf5WkMwZOXSe+K+oCxogSJPV7AXdQ6cT/2ncFmDccJepQcMV7gbzFlWUxfgL2ZMIEbXb3SWYy5
TIFe0puyxYk0SvDySHgl9Tfd+eeRHQtFg9oPvaHI/hmTqBoNqj2B3FFxPbBRCIdU7KrR5ZiR1xAT
cCuCee3GWqd99TUPA7B1NDsYxtS3ijXuvClkxtPReL27/QOVIuGgIvDkgiT4m+wzJ1kbP1eXf5Dg
95xaJ6lmU3aY+eM/jK5UiVJSVqhlgftQAqv0K3IeyhjQd8dvBOpAhSd/qXYoZvtbYlFN2ymRsZS3
CjfAZHfSOI8wd7S+IVu5zLMKW1B4qXnQgVzQdxFYesq1NESbbIII1eR81j2XN0zjokW+2miqTWs9
M5E4YUTWteHNYRz0cPer4zcXO65UyX3D9ocCOT/Od3GWXhUdjARYmMzKpm9FiWjiW4mDEap6Crbl
TOSdkBJSFG/S0aRJNslLlqBAP8/Djmf0ZmKzp5M6Us1aESv2mKRwqWSUFSW3TBUi2heZrNwVGbhl
NFbfKXRHOmnet29DejAa+WTPUwFSp2n0ZrioQDKXIZ31w/QYqYRkopVcQNNGoxmAHLxqjrr3Q97f
mQjOIXjdDCPp/k1G9gC/mTwQiQyL1YABhBWKBVIUNaa5D57HQ4rFuKt3a5lFjVV6YFaz4lgV31xk
V5bt3zul+6H0kYvTSPP7dNqJwNGJOW4ZVElBIJvzWIMJ4O3+rAZCJhzR43ISmRYS/kG+Lms73Ev/
EPV4SzRuR0ES80BLbLUUF2LdtUKVxIfg4rYtD7fGo8OC6ffbH2ZbVpIQljJpfgRvnq0aL+8Gz+hv
YWigLOCASJQksvnxZkBQk9+lXtneJ9wq0+9Q06i3SLIdNYdQtZPGRJ2oHnihmzJYaRurmS0laE57
oJBOLSHNQyV/lHQubC7xZrCKdZfaV70Vr2VGTRJ+DW2pkgk9mdofUPMcOdbfXAiHnzJ9lKsnv580
ridrLxsj2EWaT7fp7H3QGlMggDGQ5+xfw24t3kKNxbzlZsvVejmJ6RkInntGLISN2hri7UngauFN
VjWP3LMHg0Oy5UX5uEnsg4MFTZ3rTk4K9hGKNd01k0ODHZJ654s6Uk3MKWyyYaURmQ+IG2QqkM/i
cmKoISkXGz64ILUzvjMfK8GCZef0ipu6GxpjxtZDOh7q7xrERWDrmzHjEWHDAhv+pO5MOjNVUCah
DiBzRhXw8pp7KrQHjAYB8XixjE0Aon685txDuR+Hxu2M+zYCqJTCTNiBwoG04XvhdDtmG0ni2HR5
XKY7pW+aHQ03kVxWgjzUSEr7IQhSfxYbKOWQglcve02eNpRKYvR8nhLJYLG+Pr7sIT1GVjY0Ha0R
4hQlV1DAqYQ33lad4vHqtmn27+Nwj/b/u6RAoy+1lHdtYQaTmEkrUkr6C3dUd+zRO8ylGas9mk3A
/qWmhyTlZufndWvSF0c08smMLfdIk0QmbNRwbIOFQXWRq5mM7IJIRu2Gwbv2+Glnrd73NtV/j9kZ
+sSqmUEp7Yq7s69evsynBZYCFQhKRDjP+/+ETa+2xX7X1FNrWvKiUaBMlq3wsTD2hHsaOYR4ONMr
FQ/ihIW6ig80IhWotzqdON2bv7QFGTiRtshQb8mIdyHS7AoUyfSm8kfZJC5qe6632z87jk6FLysn
QHv7OSXD5MZcLHGfOnB5maohRRKgd1jiIm5U5r6dtu093/R2PJDIq/JB8kmRLifzBTUv2Ig4Dclb
zFk7KjCAyl36Fl2hVJ4VjgsXb8Nla9FTaYOukmxjGAwRsMvsUzcNoqare64SLFKeWykOZW8+q/WN
hrtAEenxeLGzCz2Tht7Q1VS+WiUm/50X0W2jC76WpzSLro/0aHlakGAspRe5uw9TxnSedlnpzc+W
e0kUVSoZpTxKLy0FA98QHBiRFyeUpOOoySml5Bt5eRE7z10Ymmj4V4SkMariRWNq7brEOe6ODZAg
by3mim9iL6KEUDOPYd85eTB9u6uuipJpXIpYDtOWwVhkQ27sfNtsetTpiKgpmtTfexmdG3KjZs29
ANZF3lCnqLNWCRVmtR/KKwRbFRk1K6Y57HDOgvTTWzYIFWf0EDf5auC35LgYo3mXoR/QszF8lWrS
LnkzLUb4MAZ0rYI0bPldVs5ohWI1f0vaHeQFMIPSDucB5KMYwDf7yEJlYQJpIsvdJA2MmlRWIdvI
kOHZDIHdE+KWGAyAHdAj01W5VYbGm1BvcdPYuWl3UZx4E+MoGe2Ju9LnNdEBA93u6IcTkMVX4yop
boomtjc5s2o2XoZcikX4mSGLVyzObM380uZ6DPb1fWJP26sCv2G9A160J6a/Dhyxw4SFoI62bHi7
guO3x8ExYsnEkI9fbEzR1/W2nxDhixUnGrm/vRKa1bWD2WCGD5AO9Z1lbyKEc7wzMB8yE/csgE29
45JHH4/yyM85DmhXraZo2TmH/VUNh9f3vJvRatdyWOFcdhiVRwtAGlahYSwpg107BKQO51tpu1cK
kPJyJZ833Luk5LMxQkU9iwEOmEWaZK1DYFaQnaIQC5fJxiI/x4Mgp0ysB5DETTIcbHSbh69ChQRZ
2nX0I8zoj4cIVIh9fR1O9KPRFK1IVimGV94IrTtOKL0CYqBDnBxUtAfrDQMtUaP5JGyAb7szTnqR
YZWTM+k0553KWwGkFvC7R20zd9yrUAvVW/E7xvIQfJzjOHtTZzFdhNu0V1kWfd3tejztE0VuVUe3
lc+tCzMwtBWcReEfv42RteMWcEXRgXcR8xrfip5iRDjO5PQS12ycQ/DLlI3lZF141cd8y/ua01sz
Wja56UL8BqSwxBElXoqHwJ4ZcVPn6D7TJrq2AF9gFZiBW227lnEuIM2kA1gZ1nNKcfvVPLnj9X8G
y90no71r7pMVv7nYsvQT3p+rIqQLg6iwBvtnvho/Y9tvaYJolvoME/ihuORQfmrmEg6sXZiTO4go
1RaFhbezW5cXfGKFEHEZnh5MMZmr72ZkKAImw7/i8Tf56aj2ZDSkN/DWA5KDy8q3p4mNuihyGSgY
gc8R5j6+KEKEx9qd49pclHGePmCtZ9BTMs0I610fMzqEoyCaPonGV36dnJxCAcxAB80hoCK2D2w7
kTAOQe7FHvsdoRMG4YQNFDtjErfAepRUrfYwrP5LuI7ZNt2I5NcBpJpvIPirg44OPTSXrXKEAOGU
j41WHpcgHZd8HWocQAlzrZTwGP9Q92D+grL85WMhesK+K8UCVCWWqppTdVkdHuPG3Tp9bZhZkAv6
Z+XwQtTU7CfAfxKFFQx2j3ylX3LvkFIXqAL7CRyM8sxIcOHp2B+/KuQvKZhH2EC8NxQRApj5OZHP
E1s0hIUJ7K3L+b0Xz3/ZPrp0TMtCoAQAK/zVlD4UE73ds+3nt+pG85S9z0KCvemIO+hWbMu5xX4l
YbfaAHX+AhvljxQ2oZlbfRz+yGM2F52oUgGfJf5nRFZwdbaF+oEwRTsg/5TqcE1uMmUW7aGxMYAR
1QEpaNo7RF6LHzz3uSHY939cr9wlYC3cwSb/oH7QZo7Sy+/Sc2c38ZQMS/KZ2faUSpvbHQr/bV2d
9EjAeb3PIqswHrPRimjVIF7ZPwAfPxuPf8x/KeBVQkpd6MacOArYefnCniuNlZsZcl0UFU9ipq0x
j9nTm+q+9jlYAnzrxUQjDiEUVeNXOuUP9cBOmfgRh2/j3ooa16lTb6ffi7LIyAp6kEURkpZ54f3e
zz+r07Rzdi5iGITYi6eR7EIvRPMZ5BbUzGk12sJTJcGZEuduStKN/k4P18uv86n8Jwb1RX0hARUm
gifDcgJnnznHw+6edJ3rw5Rxs0E82S8KB3iGhIa5501QnLrAM8SsJkqPmt1Y9xEi2vHW3phx19EW
tKx6J4mwAu8Vg2cXOUPGbfqstvquV/g/1H/P9Frg1tobFQzOfxYbY02tmu2z3b3uHAX2Tw95ZzJw
nGu7U0q0cA6B/KJyEpecB2UIQLRI/dLPcNXQ0WpDGLibbcxVHmGzX77Rz5X3MU0/XbbjsayW5X3I
w7fLJ7c0qk+RxlKHaF8SSVsLLaG7lvNU1umoQ9AjVaoIc+5lZFXsM8B0iqAwEzf+DX2sUY6ILKms
SIoLPPfxjRxmuznEXV/eKw1Qu6Oy7ETQJrP1RRSaraFNESmFeFY2/pEpzjT54kG1hrsMsJVt0ymH
D8k0XNoonnDbXBwxxUTW4CX1XXexnc+7ZoSP9wtz+2ommBlr0Ihe9QRLEEEomQsZsgb4P2+ZdlTY
BjE9x2jI/yM08MK7+8zlISChlWaKItreaHE6h2PQREUw5feUwl/lJZZgxOwYtPAmZytBj4MVpj5S
3yesP8lE/P1X7csGkKT7bKrVne81FxOoRCA8RiPkv+W6+B9Z5ctw7GrruJ0VWykEA7zmg7hILgQ1
9MZ8G7J5MRZMMPVUF6+Ccnt7PnCodvFn7r8avx0PkqlN0Zo5UXl7DKJL77P47MW18hQ7uI5witKt
L8gQt6sbz7IiCwqBs1bemKjGOtETvos1RqtQF2kyFDXWiWA/o+YLjswcQmvOqXkZsHsGQGCAAzQ3
ozsxA0JIPX4yuml0nWJn+x/HMQbl4omo6UJAm1QHmG5OFzfk7h0Shj/OE3m0zTQWQYPJV3uqh40J
9fLwgiMWlivqwhI0LuBfbh0JYxGTa40ABL4Mdd7jq7R4ky13Pnq3drdNrgpnH93WrkM1Hw7UJy3N
k7eib9DmbmjbPeP/asQOzHe5pndH+dlitDNUPcWJ16sPbkFCTWweVLu131/Pr+2ZktEIXISSMjD0
q5nxTqnTU4cBIHE0NJCn7B0mbPjB7KLZa6LgNZ2hPnJma3ZY7aPAVQoA+4cCRM9noLJtBDgbDRXD
ulRcmnIRzEiIXecS7oIzpeqLT2XU3a3G9aEqN4dDQy7d57lOPhkLGlXuwGgNl+ySEFWTmAyRDYqv
yx1dfDvcmB8rvzMz10xG/QScbkLL2Z0Z7+v2JMnBxui6jbyLqX5aceLiNBftDLUbj5EygQBehB71
BXIl2oJoIkNKpJxIJiEjY1FDNe7wFXMTopLYR6ocxaWZOOaYN6iY9DaAQ9eEd230FpnA4IKW3Ai6
fOKvoNPrI+/YFO4AucM7Rfuhqbsr+u5zXW2/mPQhrAxdAS6BQZASs+JXUMUb9yCgvJIYtGcPzK2R
hkXPdViLIZTmwlSW7a4mFQt+ROkFRQx7Dks+1d93aY0UgvzQB71tT8RPdSw+SUOrLAUDqpI3pEmD
hs2+ONt96d3XWqdisfVMAsMwEuTxWgfymNChB9RdMT4VrNF/A6yQ9TYB5kVBjewhQIxCpr6B6yBP
QUCLfoOJhP0RXJ/7ahpuSRA7CJIKBOGyCpig9cc7GpcqbBomh5lwDIow2Ze/EOwIi4oooyq4Zdx4
UWg8OIPGGWAt1pXPTn/mC7bziY+n0eF8ZEI4H//+hPHjfM7H6BtfOf2fPzE7fOWsuy0KL33x71n1
p8/5NvMvTl/kI18/fa6Z465+gXncedpR/oX1V1+D55VJzIR5e6c/RLC+381/9RX+NoWw03ByPrrN
1craMJ/cPn7SR33Dd6aS80k/6m8YTH76WAxMBYCAecdoej5qAo/XmD80Gh3+9/9PM8b//iOfnAbR
nz5hkPhpdHnffToNFefj6f9E+vDJMGnYOJPG+Xj6m5ltWlPGTx/5a+aRd3ua5O5T8jEBqzxPKLf7
T6d/Ia5FE+r1D0/Tyvl5FI58lUi400f+yP8t7MAf+Tt9ep5hz/t6mmPOX/zyFYLK+Ja/55ifPolw
GSWvTh8vnAXG/vrfs4AoQx0GPB0eXTBk4tL+VPmO2w7Wjlu9jX8I2AHvFMClXFJ8EytwRmpdMxUt
mgjDtSda9cgGbivC9kAaiqCgATjVdnd7ZhYDQRqXXdJCHWZ8L+4L8jYT2AKwim9U2UA2HfAbbG9C
Sh9NJVrVGESVJMUp/ctYSeoVACeaNUo2Rg0lmfPTXtE6K5pntDjt+97q77oD2EDv0FsXZXgFSV5t
qgqSX2PG61E/YMrimyLli/XMTL2Y/Vl/XbhgsbjvJihI1f4l+Ky97QczUYDxGkCAzATBGdLXxfeC
U3RT7Nr6ptjHwCBdf3jT+NvD2guClM2vGD8UidDilbqhoODHD8LePLX7E//C6A7kM+3sAghvZvTQ
yMjBArkwENaw8SLSvCzSvPYNT5qTclUeXzd1PTCh10YzjqXtl6GrvrsNmiKiWyfXHl41Y/t12NFZ
jqUmRdVIHkp6KMsDbw1HdmZ7JaQfOFTdC8D39srL+Mkco/z6jG91J0Coosa7iSjeA4bdVDaQsQvu
Qg4pnfQRmtP8hMrW73HyakM0VXtV9Pxr1pW9MYV+sQWGRcVLkzvwLdSKzGNY8eNMFG6yn3+acy7W
2wW1n+xxgx7m8lXe9BHzafMa0yjtbnX8BuxDoPDwZ1Vb/S09w+FPhL1Um1NWXUVdtn+NhQNgOKUY
3YEwJj6oqMRsOkujhtzdZI+/sGc4oRVhH7RTsMganLzowxXAbd++8krUxkWEKr3IC5D+sGzXSJ64
4Rwf6/7gB5s8R1VjxYG79tvVVzOcdx5BpzNeuV1xS/Ijb+4cls2nSw/jowNAz6LkuFj9GBGIx8ak
H/xyALjusaugIou3JmZUvYGGQkrWpUQwJazJZTtiIhhdeDNhijSnxvujeyIER46//2GgwmPRK1fm
003ZMcN4Qy4N8RxX/suVVdWxDJtgKN+LjJDYYCwwJ+2R1jRgYxoLSNesEG1VQFIUGYiQw1PZCGbe
J7X4ZWY3kov30e6l62LIJ1wPgCeM/uK69owiwYlSvo+2dE8UHRJ1Si+jhiU54FMCxRLCprBRI82T
C5x69iTpo1vFYStv0j4s7vNVfS19zYjSSX8nYCYiqd7zkFpCshbFgMepe5+QeWWC+PLxg717K3UK
0nGJlUZpZTSjp0TtQ11nN2SPDYD+DwlQSTfcD8SzKS9SSRrKIJQRSnZEjcAzY/8eXFwyMkj9LypS
1DpV3bVAEel1IpIvJPqUcsXEyqBz1WjAesXc4vZh3EeUEjiovC5Au2rjEnAsBYEWiqQLEgr6SfXq
eBjWFQc3Sh6p9MzDn9QfX17ZCwueWT8+iUQop32fDK2leydPByiiKZwN9GKTzD9K0o3aQ6ZMIXdG
cMuMsQRHqyLPFQkGW2zmdKkQ1Z0xmjsiwGa+rldv7EdIvy6P8lmMxzLXq2VOkkAAmB4aIcQv6529
euzdrNi+Vx8nhEOguHTLfZaxVna3Q2PUfjALKOLB/OoaJJJ4JdPVgPCaCESKF70GpK6flTpoHCDE
B0iUlCAH1T6lUEchlAJEFBil0ToS/++64LooD/ey9RMmfKe0KTm/9R4Zf99F2f0iPeH0moGbaP1X
NNXeUqddefvVULoOrxlLSxLTgaGzZore78eyvEqP9U1oJ6+yrEb+SnsEva0uR/Stkk49B7PQniAm
XOoksV3FbcZuyjLD0CLHkpCUaroUXLcQ9Dy95gWaYuV2F7jZwD3zkDmDAShqMEHhYeJHkFCYBNgY
06SUjygRmCXJuYFCP1HYd0Olj/tGziYMSs1GMyq0Y6kZvDxoaZFe83C1gswUYeSScPZ4t8rBXey6
KVOMS8CjcL1C9rzG3nK7xu8wbjDlMIeoSMXFJB5KECalKAHilHdFKGW0fTvMzW9GqooQUSZFk2iM
P6vHMCj5nzGoFzCyFM4m8vdBsCg9ulQKSXragCTMMpsMVbiaowEzmCaL5BenzS0gzYcXjhAc7x6Z
B0+Eq2HH2LPjsLXeyzo6rlbYQgUykHZwnn2r50PqEEk4xYLAAUCp0yZLh+NZ7p1mxStat/OwRV5O
9nrmgAMQRtsCkm8jsF0sJDf1IebL2nqvozdpuPMeAI5i44kR8mogOTpfsZ0qNbwKW2hZfSw61g56
yjnUtGRwaySz/3zjBNoiy56IHUzYS0Qut5O4O0C3f+iPVI6yCEZUzKS/c/TDm9cRSiGUnFKsSakm
WagS3JT1VGfj1WrYf8mL1cckZVopNeBaRILEQuGER9cbbw/l/OrlS14wNac3W/ASU+PoKtDaPV7l
btftqqwMEBkqEwyzhSw8yRHhGgcSvcgboZw4fL5EiOZksS4mQtEbPj8SD8PXpVW4XCs8dwYBWTPk
VpOxXH+Z4jcXoX+gNNi+l6PWdudvegqVAFrIysd5JEWYNLhmpiVLDGKbWy25MGhMT8qczOtmOogG
9mh8lyxjHbYZUWuXhT7mlFlUN5rFAgUAdAGkvbT0DD6YuZvt3mpWoXZjLCd3znZ8Ow0jXB89t4Ku
QTfYuVKECijgt0TLRe81HUA4k/JMdHIKupm30zd+VrVpbevHtqmL1/u9v3GRCbkNXdP/EMurN3p5
+ZBFMC6AGuRELJ6pinoqPh6PxVuxQh7zzqVTwi/yOimIDUg5OTn0imj6JomgDhUR0kaR73ksV20F
4r+MJy5270xEQIlGRQF/VUl9H+7ZzCUrvrCCjZD+yZWTmulSs+AmWC0Ijtk9DshHx+xtUnol5/BI
7znQRY2BnTE3vfl/ZkRawrzUqzng7qtL9ez6e20DherVGHGhT1ukjbpv4GTMYAkiwr1KPZi4Wtzz
RWIhD0ABNHbqdZEsbeqOnlTyXD0hJ81MzVLti/m239PF9Cmv2cvo0zzCXDd2QS8C8kdLV9J3DlV0
t99CxBa5/QpZTkXbQgUYtWpHoyDDD90J/+MaTIcUlqCbXrX6KdtNPxf1DSkDn5J6/tm5fAXN8888
K9pby5/RweRkPTNVLrkaGnpIA/jNtZhp5YEW69zt8isszShOVnS27tGPXuctqKaS/L3V/LMPuxIq
U6KNjn+2Q/m4CfbMMPag2lJOLLtTw5agAApLe3/VJeV8W4cxqEGAl08jj4YDvxlUFHkJlq3Ew8jT
OKxg8E8zZU7SmaiiNxSCNxILjK/ns/prUSeMDJQXpW3XjQfcXfr59zHYOuvVCqc/tQ4HYDETMVvz
VHX9RWbPEfW0XFaQArg3VgZ3X3ZRUVo0KU6dt6oqTznV4oB4OCLYCx39CmSFNVbnMu74HvwbqiT1
KIgkkKdD6vWEkWu4gbhCBYYbfwozS2QHk7hEQcGDFFRKf9az1zWXorYWklqzyVMi0qoqrwrgZhmv
1PQeBVKRvVU7cpi3N61fjoZHNdl6ONs8xnhLXaKSxJQpmmTcs/Ck5RQFk9M2Hvvoe2zFl07Nx0zv
w9Wh8lPMikvjvri64VDj4dke6XhA8HSjjVlmDnBokf9GKUhIy40X0RVKyYn5C+rahJ9iMT6FnlK5
Enql3kpTIC53GBw8zy0GJmvgJccazIn0+Jicu3J/TBovM8OJipYeol+hZKKA+k1FkRGXuDzSVRrn
62ZAcM4ZPxOrIq259OvDmL5FW7hREpc8Tbwhn/h7teB38jfZBctYZLwm3JqcDs5WRX6Ocao6+dr4
QjiLI5QkNuNFETi9lvCtsJuPCjQVa6HvlUtIMlJj/p94jKLoh6gr23J/80jNGnfyY6r7/d5TncmJ
Y3Ls+bwnEm9UKXBgVxnRPjGeQmohM2pDrAOtjzwjVs5WJT7OGFGhkKT3GfboocXBaHPSHI+eyvC1
7AqKIJAsQny80atgVw9L2Kl8xTMh22M40VPC2kiSu623H+ug3Mz40AeuX5LubsWtdbmjUk9IvWD5
MACMjTP2BR47KSz+M7jb2otyDgIVWEDhOiWVbv3ygbOI7X1Yrwr50+R3BtgtOGvXTXd56jj8miO1
vtoYYBaVToq3TAh/kG/Vdoff7ZD1Oz4YuQi11+wyEUu0iNdGfoTA3jugyCJ/WC6ZfqIA4L8qryCb
P4vdEn9z+bR/fkdgTwCNYTwXIeeP13N3aJxjzHP2oS9o74+IKZLxq6EPYQki0r57VB261oR0d7XF
5yAtM92RUlGtrYRh/1j5cb6/NCCEvYH8LFX2Lnacw7QL4vfGDNe7N94xBa1MqaDFx3qcDSKLVUEr
skpNrexOMmlJtafMCmmnrT1t4d79HfPS2xyl+sur4LnCGWUNgj3Pp1Wi5Ht8B8O9XfTZMcxkMLyp
R5wVCD4kqfdAo03WI9eop0tmRPPu4udS0SynkRxJOsAuJ6QFjwVyD3ePPEUOLhe1uRHQ/QKGWAlp
QO1wABg4SjfDBhKwSom+FhgiNYBXMwR0pMFmpZoxpiRKqEXRtJHiyDuvjEp035rRI9+vBCuCxBI3
/jJqri+gh3GMsUr1aEsbK32GmXaCo+nv1w+QcBbemyNF0wUREalKBC02LLAsJvr3JrZHDA15AeIo
h5iNAWlaOFGVyZ7l4cSTFE7idM2JDFuLyADQJEyFEvAPl0eoPtNkRrhQwHmV44qN9vEb7LIKD8Wu
i9+r85DbTRIpvTgT8ojWVtlD2t/0aJyD8NVruJhrycC7zjElY7a9oIB8duGRpusxb5n5Y+5ycHXe
07gCk3PT2XaUM6dIEM0k0OOrN9nw1yR5CNscGTuhh0O4pemD2NKFZV42vD4DG3g4tXxWHRdHM7k4
xl1/Doc6abbvvQAx/RD9oZE3Gr0lONyYrfndNZ4hM3jAh0MgWsUEVfhY/w7pB2E50jC70eFdFx0v
9AkLblkPhoexCJ+I0oiJJ1oc4bXXEDB5qKz3q67VEMJruVnnKb5aOS7Rh2zTGk4lg2pMIVb7v62a
7VXnpu80w0wO43FLVh9bn99Yt2XifVOaLDXe1csbyzPIHlIyLhLPFiSzv1SlzGM1DGhoeIAJ01E3
3tfTZ4nfULNei15Q3Ylt8k7CKD2k54Ec6s5rwuBlpTQz2biv2q4N9cn3W7b9U5uOpH8Xrvnps8I7
D1YWCYwRHvn4WRmQr6Yo9633doswQYFz0hSe4X3BxrVLOxIFxCBzl5U5Z8YW0PmarYEnuYhRZgzM
BX/wjgrj1gGoQ0bbhRyHkhzOW+kYLqasLKI0zfJwAhRKPmo+jVRdLt9666A+yHMkqoCS2B1tBhpJ
5SwOnb3tuujpsaSB2WbB7W7ef1AYAYn9X4WCSwOWWHsoNhq+3ol+jEToMcbrc1FDLAAb07r82VfR
j27a/n8r6F8JapXqT0yhDNtVBVtYTngSqLGAya0VuyLtQQ9dqerm5TfsmU0EJiLwmSuJaBF7+uJh
yNNy6w7tLn2r8S8qJxVIhdPhQ8QgHZNZh7pGJ6zc3AIn9BYoFdgIKrVLK7mJ0+3CdT1tuoCyA4b2
rbS92cvhQF2VWmOwKnN07fhdTVy4tRYUdYaEzz5ZTb8wyYtMlzKnK7SDNjnCslg2QA4Rbo68vthK
PXeBhIqHJFKwzgn+e7zSqVadplv5uSn+kEmx2iEbJODRFSpjQlW1AHdtv/h/riKfaIPzWAEmiBIV
xbNI4IBXrKvtby/fwGeOf435+e/1LYrTLthlvUvk9JvOL9Z+2IE4gU5LEK/j4b/vLjUUCPTcjK/m
cX+Lk/idwoTIML0xpEiIchD11gi0bggehDSyyqsbMNnBOtulKlKBkHSCKzWujirLq9OeSn/7RZPX
oglVFQC2+oQwJocB8Npq+e6Z0clXaka13E1mWgZ3OhPsXDmYJl2JqLQqpRxTX2z6CvFgR2ombp1q
G4OOryLaPrDmPaQFt1W/4OUb+tyTIm0qY8/geNEJLJ6UCplPOcWQS3G0f9fdyAStJDHJem06ncY/
fEHdSnAqTQ4os6hUUUIm44qEDdXHCkv7N1cVhBTHQhwDMzz2lyqvs7qAWCinMfCoqryzay96SF3q
AToF0QtjFhgR1+k6n7Ibg4DTWiVh9m46+L9fuK6nfTKif85W4pzRG6M2fvx4/B9rZ9rctLZt7T90
VaXOar6mgYSEwGYDG/ji4sLZsiVbsvrm17/PWMa3Ytk35lJv1TmcBHJgWc1ac445mqpfuWt71a4E
frwhD/DBJI8z2hEFWu9ugYm/RrIHhNae6Hk0euKA0oiQfS+/enlRsyRds7Ub9ycXkA3evz1Dcpab
Yjd2brR+XE3JuyBbXi0D97oMyteLQPYh+ZUQHR1WVgjshcJFbhNolID2lGmlBBMZ//hLeAg6BORg
IfcUAYMCb+UeIxmeqmEVCzVafwiXdIFJj2cMZY3+VzidkqFkW5jm/DWqa9s+vvBozLwX95/Wg0IH
AIk1tBfMDrKpzbo2jYd9Y2K8YJeY1DIY0cuvxsRuwRdtWwQP3t4IrsA1NEhIFdhJ9R4fgyAhTTuV
LqHb0o3IGNjuJb/cayFHpjogHUb4rwTCl++X0fAcI294L2L8w+LZyECkjx+itEo9GMGr3aPB/mFW
RGu8Swdaq5DbAYfBx63rineDj0LJptQOUvSyHl2mXKYkpdfeIu+TRB3H1orvygk7jg6uZbYwkCzl
sgWA4zf8HxE7X/McvMNTDY0grPhoBekIxA4gmA0dSUT8Kh37u8Hf0fGAc7sV2QQ4dEQI4npr+TXK
op/eAMpbo/DWPdbbr9m9fNOt1Tq+mnxuuAH4N4Cm3YCdB4dohOGNURIRMhkhohb0KiMOVZrhtHzq
8u2tUBPhhOkE89HOsF7grTYjAxzo7Cp/H62wOu2EiciBMIQwAE9StFuVFSGMiCm61Px62vRO7hAV
BHwi10QLHN8hq07stp7q6EnUcx0wRSGGCfISlRNT9DfP2LuESy4JD6rLG03lVWLIg6Xuhk/yPLWx
NzWKXPs+gkYTkQmp3SBZQksy5nULvmkQ9nPoGCcfECJpqKZJL8/qdyjhHOLnPhmvDuME+D2MoI4/
WR4GWT8mFaNF1G4qZFV9dyPs/oGCloIk9YerTRPdhxgXgu6+NYQy8qYPSWPWhm61pNjVcFuAnuoD
e0OpqNbVxm8KAE+bjBwDpfU+KC28nJkkoymvaO/i1n1t2ArMNA05mMIXjXZ3JbaehjEib4t3rSpa
j3iJCDSCvI4sxrRYtKYRC9Qcx+8KgHOUw+i5NVTX+V5Di44we86WDBjEgRaDQ2CKUaUwh8JMgycP
1BEwJYPcvoeieMI1GVFDmcWMIgCJ1RjZFj9U8ekwnTd+F5wvUUAVRE0rOr2QBZM4IawTrYEmswWB
ZMouEm2HputWmJg8+PotkwVx4IzwEkR3H4MCFKFiGEqM3EeLAQ9wYCBxKyrKmGoLMiwYSDZDMrQh
skB0ATmgoFr+rn/EZONMGFDaAGzapMnFIWftZ5U4d15ToqKD+yDnOf4//xX6pOT5Lo9BDxLRo4rX
2FGAQ70Lf7683c10qfsNWw7NjI2Bkk6E7nkPzkU6cvFo5u36t8od1xQUNWZrNjZdlDWmwKgWH+3K
+w+5Lm9lwlB46+RqjFtjtvfyqmaRqL9WpVNEcksBIccvwpSNA7nr/uqRx+st7/t3Oad4jAfsEvt4
WlE/pGkTsxRMTtukZAE6LyW4NNUHFaEhmDVIYuiC1Iqqe4D4dV3A9v8f6ITQomRMP6q56yAVIXV4
ENVKPsUvf6YzqCdHCsNZV94iVCmzo7Fyqsnpp275dJhxJjnEJrYvqIQPCmTWmFbsDTEf+WyflFsr
xobJ78i3P/YIOMq++P9o2La/3oqepXDSNQ9na0sjGwn2uo2f7BjPBSo6ubUkSCZNBAYAuwwtFH2s
B8GMl2Ru1uANIayTF0UOsL/BtdDcd77VR3aAcozhMPwAbZjPK00/qAvPWgPrcKSqLxasU1bRK3e3
e4i4Z4KbmNoYkpE8LJTmpdm72dfopcetj3H+dJdSNbx8P2dW3PtrRoBsoOw5ggTMnz9bW+diNF2s
Bnr2nooMopp2GfVhxmRPEI8iGFZbSjYH3xM2YO3idZfdyhaqaOvN1di29/VIJBV7lOhHbHpvshFX
vAVPLKd4kmHzxRxBKK5+zwygAoqjHJouwl1ZUqmPlwuNYSeZ058niEH+jsN44O/QlELbknQaEza7
Jg0Z6pU0MhqIGOCLn7l8hc5Qrgjk4yiDdhnSFp5g6f6m39Q9IxFtnzqNhFInLicCEqeDJ6b8oPvF
9G+UDsylKjQtoLPi8sNTUhSmtmMPVo30rFPG4RvWlIup/UfvAB4kDCpRtLmuN2te88ImpDbPwydN
VtQ96PBVfpL2lb6CUsEERZu6JhIqU80RlfafKmBPeaTJDvw3INcz7wCbBX01hDtIkXMoON+iPUqg
jpj5qYqCXkHKIkcYpqq86JX3xmNTg2vq9m7L6X7stnwI6jA2Pciw/4Gs+0r+4S+/BDMVm3kJOOWp
wmJ2NrhHs4vWjV421mOSwlMb2Yy9exE3DjF20soCibwxjzWpVz25q5v4Zld6T3qC5TGnfVlepXhR
vK7A/v8ISvfJzXFZK+wouHSzoiqEqFihTgCSpla3I0QAXDrBZ2ZOkrBEalpVADJwzGq5v/2KGxNc
TaUnqFWT1AuX7ky3yroCD9tiClB23uO9LV1OEYhBRReNC82bIsO6wt6OG4qaLH2SMyVXlh5AtC3k
5Di/4JgCYaR/m8Qia0RAFUkTf446u7/1mQrKVgStRBr+LMDysCCaNhQ2SYL2gDniNeHt0W04dPEj
w1KkWxE1xcuf6ByKibQ9ghYHnyQE5p59ojTa7WJ4GU9RO32vUAJcxVHtX5vhmepzc1Bv6G6iARWY
xKKGZ7mC4SgkmdlxveYpUcXdQ86XJF/wsSbBQjGldHfy7WMVNY8Suen7PUcGs9TIzd9rLBgygnqo
nOi/u+5ruB81aP6mtPMJ6cDLn/hc9XT0iWePv7WxNs3UDDtD/tWIqHfgAypGXJ6UHjs57U+/pBhk
v1AbUYwEbrCbiXghukCIKPvlNfln9ovnazJNxrNzqVo4K5SXRf5ULPMfVMKIbnrC6Wq/cQErqZkK
bwlzMkdrY3f8Xu/6fzdF9iXPrfcJI5zrLCnL15jx4G/jDTZjzV3NnDOo3/g7PXNLfF/slG9ruCI9
0NtVtESuTyEfv4oWg/5W+X4wI18vuicbLcZV3eNpE63ygTqtLz5li1VzDyWku9tEOP1kfvzVYk3v
0m4o/5a3fdjBR0ipfK+TGmiuzhAvdnCeb6q43LyfyAF8TBOGcy9fuXNoG6UmzFrKNBVDs6qTKIpy
gWtq/qRGUuW+qg1NJxVcI7xNJBBVZ2J2SlMhOwJpmROQQHXdIcagv4EhmenVrAw6WthMwFxly7Jc
NuvK9IWKVxPLr0iTf6A50EIxS42IrhPqVYfdl6qC0CBbqJYmkv5PTA/VJRFeK6IKyZDEIKagR0LC
ejFAGdnJptTgq8xAD+id4TSO6tMK5nieDFo0Gon2O7bct1QNmiEVh43QBzEwJmqVQ9zhH9yjgDGa
4/u4C4KNHu8xXZbw2uM2/8SnupWVsYop2YOrGlTQlWQcPvQQNZQS3eqUlq+/NfZ/qZFUS3c5Oejc
AJLhjVLaQg6ZEy8BzyG9cgcN9NFCxDh672QcYWajXHypTAz1lu5xW3p3y9J+JXtNMWVEWZShtToq
yY9DwhB/o5DWZTl6ggCQRWoIXPbnOJoP5lOEBKHXBq5h2vpsjCpOD4N3k02OZ6ehBVN6yTRcjYdp
r39NwnRLBRBcuJ0nh6CS7SgQmXS7TPDmm5VXuPVIKKj/Lo+ym5XbfdYDGzfDnRXlxmxbzhUl7MBt
tcBLDLSLcjDP0vuqsO9Nd87D/vKaTjFM1iQGA+k6/ALH4vgR87b4Ri+iKnsvEEUUG+nOzRiIQs8u
qd2JBFW8hbF83/HYgaWKqmIwJYCPLBm+y+pA00SIQp+UsRbSmFYF5avCY6SN7iBtXgbHTvcwFk+n
BA4uywNyuY4Xny+mtlqWrm/md3o/+hJ/MiRN8pmylaYpwPhA/j8wo2SnZ8wYAvBJyat/Y0R/5hGM
cXyjw1S3BLn6eGXhZvC3brDpH+UMJMMDYwUCQ0mhHwdISdW/8dlA4KIBjrgZZlIJ80vxj79B4T05
L+ntvQVLoi1nwjJnAFplvl4mbTZCXoO4JVMnl021r6DHpWRAOiIeg4AgpZNNid3CrG0H93UZEwpK
hSIzUqtxPmDPdX+Z2G38yI9fXKItcCHh7XAFqWv1z07zfDcEMay87SN8pbeMBBkPxHfy29CLYgBN
ekc8Hm/CePe2l0UdQUGapimstKcjMfMOyirF6ggz61ciViIGVPNopvPY6Pir+qZ1o0+CP8CgYOwS
efkb7cIJwMkIhGA7obY+z+ncpdbjsEi2zS7aT5d/nbCij8gOChCCGbdoagzdFBmjST2WaDghErgq
qYd6XrkteBByRL6xKJHhAjLTy6FOyE9dk+yXt4PTqpY1o0RDW8FMycNP6vgOpL67JN1uy3OLxXm2
pidkXll0YEgTWOoAENYX6H5pyZj8ahwvkdqBiis8IvGBLg2tDTaBsXjjdkhIJJxZR6bAUh3EOEB9
pOz4JHB2WnVvp2jzRlMIFYwpajbtvxo+Cr2Xs8BviEhUsM4fNwDoBT0w7dzJaM8q3dTdBnn9SfwP
e7f8qcfJC1ZvNsH6i9zX9WjtgSqohDRGZoqD6EEop8kPt3swWQVJ4T0b1fn7tVe+ynfbW1W8OfYS
8rhWl2cgVZBo1RCXuyvzJM0+CFo8TSi9EJ7h3LgkDYdyyiN3JKtmTbIsPEIEEZJ6iUTVBc6rlTM8
GgWBoZoxKPUrAIcBhxEKGHXUfcOuPlhfNViTVk1wl/iiHmxlkSQUMSX9W5Yt3q7agU3d+lyF/SfJ
e/5kFBw6JL+h7EATCRZmHtNnGwEbX7tyqN8fpPJUG6s5oeB502GjLlGSuyh/mlpM3frVkLX/Ld5K
hyeEIiAnN/6Qhu6FNvYU1jxe12JWm1pRWOAW4E4Pw9hcp97utcg3empUctpbfNnD7FtfBp8N5Cqd
LBi4chG09yidVoPXSS5QIbSnl9/dU7Ysi0MiHbPXyLJvzj33xs22H/xieFDvLxpdsmZMRDWvVlQj
DO2giQVRGfTNTIjZzZXUIqxTWh5Tov3aLBVJamWYow7QxORugpBZIXeitu3p38zcyovlyOm5iTcu
QiRQWfhjrjcrR8KxS7YcMu5bWaELReut/boxNKC3U7ABnDrjCwhZ8kCXAdww9jCC0oQJiZtlbHFM
Isji1hAdI46DCoIRYGXfI5vguLjMzzptkkkqfP4BZkfY5LlW4xblhM8zZyhH2IEu8Bxcjvr2i8Bl
TVLQ9fNz0VtjZAAV6DLN98xTy5oCiiSOVeEVs8Y9dbsMo+9olA8gJCsgVEzepJuWv5ZoDL1f/ONb
OWFSNEuywl+M/0InuLbjCS/y5ecJp8Y0ar900fLzhYdWhdDx1nW0NoO5PXvTSfTEj5Vj9EEcS8MI
0A2fwIGoRbVGCQ6Fs0UNBxEGRCayifpEu5XaHh+vdFwFAZ4bgj3AUHVmShIs2b+GtBqqW8tLCz9T
ex4tfJ6aEy7WZUEjPzzo8BCCevD9EwDu16S+UCwbtI0b7Yf40NNkiJwkYmNIcIYk5b/BNz/zBqEm
RZzF7MUL3Wg2ReiKoUuWTT485Nv0ZlGOj/AJCR1hovALgkpI5gFPM1unho96ACUJMPZfSBZCCnzq
u0t8s9PKE6yBKTBmgqJazvPB8qzJ2qVb7s8obel7rStEuAMVGq7BR10ws3cq3I4KQUQ4kXyMkTtq
Bm1DlxvaU2Q31OIYCtECaf+clT3IGQj4nnIWt1szeokwfMXfHAZoEfBUIsZQVawzRxLpJsBOAv+c
7XuVmLp8Ipt37DUYgRFTCDRyOS7s7G2l04aNTHEWzMcLYb3pvJXj9A/aGMW3MEQzYc66rQHjX/im
2Ujt3lE2egHmy9VfIkkYYsQi/Tf3LeOT8PL7e+41cHk9mVvF7iKmZDwuGPNm6pyh9K1HQRTJAv4L
oVaGh0wfaBBPqmwdMIZIQZkkGEkQhfpEgZ1WhzvHZeHyaW3HHdWByMIIZzAOGc/3FZi9+L4sHeAS
9IJEMdqFfHiYPJpeAQzFZm/AywbELZVWELdo4z/dyiklwK6vZUodwOlI4+RGVs3/HxY5e+ymXQtL
1t06D6q2BaDAbCF9tQT/5rSLFrQIPlwFuXDZGWfvRqncvBWqdCafAQJejB3DGqtyPqRW9u03DuSX
ryPlyvH9TXts65frjffWcAgDKjEUwXrmfIYYsj6Ui4ieO2EFPAPYo1nXwljMCC9m4IxjiM5pYT9a
t2Eb8CYrVUa8LFH2xBjQGS6xw0QVJebBhef0FHvR87Bg9oCWiCndrHKrSIXJ+s4ZTUUpEpPBNcg7
kj2ciBo2yUJCCjSK01q183gMYkMo1SkqrsvxXKcjQ+06DFU1GInkzHl8bacwtSZ3FS9RwgYftOMo
1U+7jQb+JtjRAl9h5xGN48A/MRU6wwCNPbVlSzImFpNXk3q22g9w5Jv+8vWLBQfPzmnQNM3yoZ5D
VJg9qt1yx2jOD3oChpCIYtyE/Xw2emyM4OIb+DA1JL7IQgTrJ+kSsa8TXRsJb9YsQbZTz7uJGJlc
25WMo9Co4smSoXeCSZWgULsuBn0FXTFomr/KoPNJZRp5EBB2MuzY2o1znTS7/D73sAWrXN7J3KXR
abtdi8lUjDA14S/uLdoR3nqI3PCIkDpc9bGCBDzs1v0JqqufbD/WSuVSOkBfblDm8ehWmHLZCWQL
V4sQQy9xHSyUygQvg+5LsitHDL6h2bBBXxcbMlzxu2H27qJZNUZVCBZvwyYNb8I1Q+eVjAmD9mug
jkm2gQk+WrceOsSQ2IFuhRiC0GwVWYWFYNVb8xf2EDKuvYIWX9q0Ao/Z10ZDrCohitbT62mL372d
o4f0iY1Bb5w412E8Njf/1S3Srl2sOBv8bp9JZm8vDn/OnT8+SgmbqtxBfT+rIb0xrmvXH+wHSe5W
fXlvxTHiMPb6IPvYlMNT1eZv9u5AcBoHGQOgs5+IXcEPIOT9Sj3CFS8yGM+eP0yMoV/KWOHEvDgN
idbJfMd+EDFBNaNqRYkJNMiG2/hWed+MOj5QWdxKEOVbiKuAsuQRpDH7niN+6X05V3PDqkQ0hHLI
AcKfQZMVXPRNjwGYacbqNsCvCGGYyYVBgWw2TlgawqlszJevjJEnu6MhKYB4dFS4KUWYEjvD5BIS
farQYefBMRHqNOnN4OQzeBJlE46gVk9IK6f2NlnejslkAAPl1JuYHUMvwrCyjP4i8+u1SBmCd0Ss
FPm/zlj8ktw2CBm6iqKPXz59zt/dZ+uc7TrVektHGFgJabbcVQlA8cuQ35CQGQ1AfESb0uwm2NYI
NNOYVFifj/eNFAAVKFRIsfvybmhg0vluuHDppiBQUPiY3fJZdUGliPZgt9x3LW6f3C9r90M0ImOB
xevipVE2TBURWkt2J6K6VFcaFhm4ubwUvntKIeN+Pl/P7CQJ68XQMvLgLRAAxOkmRDfBTkI0xR68
ROC77rWeJ9GwioSA+AFp39pFMYzCjrm0qGIKhRO6JbqkXO+3SXhLTtMHDZN6ThV7xcmDwljk9sMU
R4zlPxHO6DMBndPLAAoHc8oR4U/Rygvz/TUWEGw3kGpQBhqshel3koENAaGLCqU1C2uRIkvkH1WW
Ew2YxoMv33sDps3uvUcRAcsCCRYy+vkzCXWsiCcaP3vCILh2qvYh29oBk134xiJW1iUnEUkqGBZX
aww/o9wCuoDSiLsLY4kR8nS2QGxku5yHed2Wd1PEeeYN+DgI6eSkgdSe4RhZhxxl0Qh7ui85QG0b
OkGRs/sreCArscUwBo21J2K5X0Xk7mIP0Xs4J8GM/ztJFl96rIL/LkiU5e/h7EhqfNKXeghsnCeL
kcOxrknTsnQc1niBB/30BNe71eHnUMiBsVtAzqJ7RfXwKXIgs3OcQhTq5OmxaEqiufIfSaitlbjW
j8kaOVBki6+Nkc67qCk3jxGBQe+SdZe+LXbL/N53tsN1HY4xV08hMD7RJinnLIxWxOwFJor9RnEq
HpqWKt89rVeW9WaZBtuEhMrV+taKhYTTa+GoY9/kINFWjMfTsExvxq21fSzx6LjbeQ3WG21MJGTz
BSLzeJ3mG/su3HJx8bzZXb/8WJiMvNljQZtBBhjaTJTqJxhsvCgWWeS375J218HwJyMDKqffEYqM
rM2EHROZmJDfLEqk9jJBW0k9/IXJUnm1CoLv0gBFPeeUkE0zwiBTMMohfshFTL41A3IHDWYwNfmS
bZlztMzlaT4JTbgf8/G9mQpgQaCmwANMEsVW832xCTsFNEk8YZ5RFRm8JyYUDxpmlUJC+I2N8kzX
T8ScMmhVPDJZOC5x0Rd4iW2vbcpuxrBATxBqbmvHw0SN4xkcMuubV/amNhjkwXNem4/gO+m3Fbkx
EQcCjH8pN/ZMa7PgbjHv8ODXu3MZbTUVmW2nY/pot7w1WYvfKW9LwYFcum/tRpqEZVfeJesN7qV9
Fb1ej9byanTWzkOdYM8nIkhtr4pXfkXPKDUBOtHyBpf7+jbteaNrv9o85iRnXfeL+LOx/hQohVW6
872reNurxTitr8L8qhwvgMFnRgLw+uDWM91lC0U+f3zhvZXXdAHz97eyApdrnb/CrRwNhnJRDCmY
Gbfp037t/JptSOihXkigsEgSB/+PaA3XDs9u1U0iAE4q4lWi5El7Lfo+kC3uNvxNk8QueTRc/cY8
7UwLwsSSwQCiXXbeueLJirwiGJfxgAMchz6woAlL3xKiQMdJcMa1NCqGuytjS/hPvkLFl2QWdurp
lb0kj5WK4F0VpCE0rInkHs+nXH95MzhXt9BlLmAJwjZ1MEw8vvr47yVtNHr9Q19DqgEcNIzYX9JF
5d+oo9N5GqFHSbagSKIYA8J1OFKJH9/hL5LSVV9Y15kumKmvek3In2Rnzl7HyV+1Y1PWzoMmbbJS
qMmVFbUcv8B7maT3ZC+pnhI6raFWXdRsl/yhdH+CzHPUoC8v6lwbDCOQO8t5SpbKnK4xgZSXQ8h9
NY8q97WDzrlI3McDYmnMR/HBUnsoRZgWKCeVqCF9ywYOQfiIB/D7aeE+KdlanOQ6YOASXLLAOlc4
s1bcOiFN0YXPGQedmzjTGnkWIggipifWxGTa5KUfwhVU4jOmyHDad6bx3iqKvU1Rt7jp11saR/HF
tj86CrPQkvUY/sX2pSyDs+tkww2kv3egg85udJW33ZAl3figyaM0Mf6GOGZ0Axqgab1yxjHSIGAP
FX02GicDzQ179FwTZz2Qhr+Hv6CVMkZJLxbSWsfs1OTWM5LgyCRFx56t01pxSI7bGARM2xT3XjYG
mlnh70fUGVRtpH8YYOUMjmFBygxW5b0B5yhbpeSZZPUlJdrLj+UpyYkJJP0b+CGvMlW+3qXnNX5W
VnnZ2NSf1M2Y27zlXWYnX1MkAQpQocHk8DP3Y70Mb6RAXtMUr+33xnyZq00AMgtVPyd7RiuVTfWl
uv/sPsPyOFd9LNmQDszWOI7WNnCo+7UJ91nyj9A5ZqVvbCm3jMUCpr11Igaf9kNGTVCKBMHJF2Ua
Fh86/jwPL7a/5zYamFcBrs3IbeiEjxcGbd3ucUFoSFQGno5xZgbe0kbT9xi+DgD9UjGLpYElsCqZ
Pl1+3p/30mxS0V2GCs7UIsHzNc2g6o6K2i6nscW3BmYJTZKPQ5SyQfUeJNb2h5TuGihrPdGW45Ao
Zx13psGlydFozlihIAX7k4ft2fWaPWxdwF5gTVVL84ZL3nb1rfCKH9r/8iK92zjIxYAwlA+aVTg5
SSCuztJeL6+d3H6y11uIQ9Zny0apJW86HB4uLPDMi8r7IEYINMQoCGb4aUgg54qgcDpMhCYibIsu
amwn1gTyQkeMRjpHOkjRVxRVK2GKhOPKAJFNgCY3fzTuwv4TMiKcFWO6NltXtRkTqMdA6HWERwxZ
7SZ7nocsYnP1GXpL+ak1CTdVDSOv6RB9robYRvTuAfddPmrPjJSOFzaDWHKvccYmn5gPAkxp6Gy7
8jKDQiP6al51H5rWkWUh95R6BT6rkQUeMjD9DMaP6t8CLpiHHHglWPzS2XtmA2GVMF8QW0h4P7+t
Vm0v184qGh7EuDJaKEzRJH3U7mYMzMEfpb5Wky1vIu3A0gyIHFIBpMrm5DI0/r+sS36A7G4MMmdX
r4oIGFj1sW14AOKa65wVAcR4zjJ6kLF6Jo8yHL30KvQZ/AQi+xRBkwKZH6rTC6/B6b7G9QphdUGZ
ht83HyPkfYBd1uA62NRQJsPrs3c0xowRsNcygITM3lV3ak0y6JYsRaQU9THibV3mGhqtzvEZCv4J
pZRbIC7kvI/BtbxIJs5W82r2lvVZBacZISi+DaAs4iDHNJikETTpRk078AcF2IR4QvUGJGBlOcVN
btXYR/IaAZzUnPVSYMsMT4VgEm1+pK732PgfDTltDR+IV+tGtZem2zURE9fRmiRdnc0m+J75WuhB
sUSM8dq7HEqtN3v2sRHJQaMN3IhxcjTbMolA3dCGpc5+Igq9Tu4WYjSoptUkRQhw0cktFLCEI6Ug
SVg7ZxTKNAD988HrAtZAfiXBoWhbHojiZSTz1GU3RGLvoyPFH4GYs5OIeHsT1suVRyMMVzphTLDP
L5g4qnlyBL8ljL59wi41WJPrWuTAK6M/MdowkeUY+JikahapskIVmvRuBJGgeq8vOQ2dQbBxNJAu
m3FZSLswP8IrpwiiOrYfjMsuk10fVfnBz12SD7VakiMezBkOW5cWKmzBxHRx702+8oX38PQsZ3FR
FDK1l5z3dBwe9k3fCleQtUnTESjGuZ5Y12bAA/gn0DNyAKmpbaMVCkNEykJLirC5NvpXOLZ88k9o
4y6Bw6dHJSw8cuycWBR5uvnj2gf2Um21XTkZDqXh2OIJ09sYSOJR0DOyNZGcUKhJxf14SInTRcvh
WXZoFpSP/htBSqd4BxZmCLBIUYJQhP3S8brylc2z2VbOg83oWIiQdO/SvhpmLbo0OWWqv1LiE9Gq
b4eh+aS0ee1fAlS1fymaanhHh3rhhp4uDiQmUEYc2BnM39mGnzMRsRabFN5Uz/bBhi9TKIk95DNR
07IXJaN6G9+ahCuHlQjhEO1fhvijOnsvzd2LUtSm/tGRxLZv8xJ7uDmy484mOlYR0UuFKRNk3mD5
E+gspwU0LzBEmjd6YZWJIV2X6eknJk42Si2kzprMKrNgYox/4cqdPm7ga4jaXBpTx4lO8OhoCuql
tx6ZfexTg4vd6hsVD+gOrSlMWnFWVF5ohiPGmYnYBr/fH5Ucmbwml9m1Z45wOhJwNcYDnJO8qMeP
W6pc7HFIEvVNr81krgK7Z11GjqjMAdwED7aNEtbouPSxgjZTd9y+hIX/xr525nqhc8BJEnY+dKR5
rnHOXGGoltvho0wvtS4xAYxrMoac2YLZMOvSZmxM473uk4xDs55eDkpkmE3fwxIo5LIL4mlpQQ+3
YEfXuhQhOrte1lBCU85tQxeX+7FyWw6cV8EJkjL1/LsqL7IdWxmvpshkmit5S+vrb8xgzq1poaJC
OCL5sLOWKWc8PyRWMjxIbuVviIUV4b5nC7PA+TJsF0UZrBuMHhi+JEgTBRFqURWzAGby4nFfBA1O
N38z7UW3gk8UBO75RjaWXp1sUwFG8d2Q1R/DLVwngBdDbAW79Hfw6mnJJXKV+LbwAZS99GNXxXet
nT7Uq/LGZOwt/qCg9oH8YmR10YIw7DmTLF9mybpde4MRMMv/vF4IbNnPoxOsaaXxEX/14F19EAab
p16SLcy1LnNAZ+nn6IFxsApgSzNM1Vx6vq5uYcNTzKCBKyirbxFVZwu58uDOLrsSn9CLnqQcZbAY
hmVN1gmzCrF6FFseBrS/PfJUVp6FXOGy+CGGfLHQNLuFzkEAuL0FhEgJA1pvoJWyCWKTmELcXhXu
myzhHEYCEC0Z0gF+Gq2oHH6QAqhVlLOJEcQuY1wAyKFSgyGNmHIEZFKhHUpGpUpqyG3GG5Q/+3zE
+E6renlXnWWB/rpe0JC5aCCSaDhmbyNe6Y5TVcM7+e4UHbN7jCukkUnw8FZjZPwHDw2nRpJydJOH
ga3IcyiCKHztbPlTgJZPgoLKPGk87A7CDB9crm1xlf8NKnQdRvFjAIBuudTTe2vJyAbtgj4hQ7f0
l72pCOSZC5u/utq5zjtjJuAzi5eNrKRECBHU5UptIehC0J0xD+bPc2zyrJQTVD2kTFy0KctIZ5tW
ZNeVH4SEv3wJT6nQSMfwPHaQLjKBoJU7voT5AuMqu6uKJ/1b6i1RsPy927R/Cx+NCNqQQxm03uus
9h5kmB0tcGZe+Q/j4H9EQv2fy5vsqeUnrULggIeCYyiMdn4oLddgkNG2ePLXUlMGH1arpCQcrriR
uUpfYQaCQiizAFnkeVjYDN7AHtVlqlLL+mfEFu63TFRTmRHswpslYZDSxE72JfeN06MUQzCKI2BS
XNsRgs624WlRLkk5i2seRggtawh4bMOaoCUtV5BXk/HrVxkiHIh2KokOKJ/W2CHv+A2z9pOiDcQK
f0Z6S7VhCEGP73DX2cQhhuhOhPJpuqfQZqEHGiSpAhf5psZBdMzcW8KdjXeHPLdltaWqUo+niEF9
6N0uve2l0uj8+tA2AtjzJs85x1adRnFtBeODHZdXhZv8JcReaxRBVUi4bN+FwBj7omh1ldkV3uF7
movmqoasqAmk0JfL8O38IJPkEsoswXYcZZ5nmsZnELMXT62TMeLG3EsuUsEHu6boRVEv4pLoxnWI
pTwHmWrdotH/7iUuxg6e0AZlBfxmmXSiwzaLQweGXJB2FUnG8c31nBo38GHyjUCcnNUsw7Lk16/k
ovIt0aj7X3ny90mpfEHeqQvHVv9RAOo3Tb9rJodvkQpH39mm+IFhH3XKz8IBJFJ1H4tK8Kn5DX6G
39jHoOqLr9F380e/vuBr+ULoDwhJ5TsyT/kNglH3/y++1Y8gYyCAtG8Uj8pPEkBH8tZXvuF3+dX8
7vSNlZlviTHlC/4FOAn6hZhUkkrrrybFlMhTvjdfTt/4hv/so04VhErUKfmm/MpvUQsptPSb+eXX
N5xcicJO978SYmoSTvnO1o/xH74nwlZf4MvZg6HoR/e/g9nZ9O35b/A1P9iPyka9sFsb26PneAr3
GzYqdTHbI9N6Q3B4/jBuOcDStCs++gU2zUWDB1pUDiuSMiCh9AXMyGy01g9gF7AVB699TYtYknnr
JgpOZr7sYJ/gajqCnyi+5/iJYvHxRrq6aMDUqqLLcIFfxIEU4TVa5AqaXDM9gYxU1/A/eAPqsv8S
uc7ualtl2fWYtqSC05VWZJdWRInWyMlvChuGxaQYByhPkFGXvfdYRFqWRyar+Cx+lJPzkgWbWxNt
angu9kBcDS7CcEJrbyI2oqzvnKHy/uZTQnDr8vxrUlfjfTGONmIJ/rHEEt6d7mwe87a76+vkm71j
vfh89HR2hLD4i5ZQGRCb+2Xr5ffLpHSSa04fKK75tCXfFdbB3xlH0nWyLHdPWAzHf9mwGUy0Xx//
NHFPNXBUzXl1FemrJBttGAVYpfSRw/qZzdgDrzp5C/l1vVWOy1Zufvyo38OSmYjBwZ/y3wzH1usw
nxrIH/BJcT2GxbqQIaBhEq9c/1UWt/4n2y7ix76DSV7jTc/fuAxuMlxbrvsNDNQ8nbobopJcLGJx
pKiTsifxY9XcJrn1Nd/Aoqk6PrxJOgWB+66xoL1jRhzRkt9MDmm0VUPghPhufoiCfZfvbqMdjS+0
7shRvujEHN4PoAFN66qD7bouXrXb/nOz9OMrPIlw3gsxpmN49K8aZklEux6qUT5g5JIP3uZ1t4JR
kQPmKZPzemq79WO4zis+AJGS1apZvbYnglGLnbW65g2dSOnhseg3IgHw5FyjPkAUnHDtEo/fqzw8
ofWXL/P1+gqZikNBy7VMl5CLvJpr6TFjuAkbPDi8voEQUrBIb2BNlqXZwbReYywl58oCfpZV8qZc
eDfn55h5NTlqgQ9Rb59konih1cL46rePsTXdplt2gAABF+X3YWzvA1pCwLkfPuTNk8ARKVPEDNch
JqXFwbDjcjd2MmrW4hiQyooWawM71iH3fN9YdMvS8nZYg3Ggy2WY4McHtB/0PPtUM7bzhERd2+uR
R1rkhQbOU721bvd+m+ydTfPPcr2AR7bGYZ3uhz7j8uj+pByl6SfVF+yVkQK4xImmdJc63bR18JMG
MpS1XpbBzzIuj/gdMgJE7kzH2L6t3cX9qo3f5W37USNwJnOfFQt6WZVgeLbHe24UR3AJYp2zuKvN
rl23gOfRWf7eVk0lsm3BQtLcz5SigEZ9Rsgz/Itktw9gU78dJfQGtLW911xLUSaHkmmF8zv5Dqr8
FNdolG/bvTjXA1V++Yk07kYvLVxP7LObrkBky807lPorAHcNx2XkG+Dwe9CG9CPvgfG+tdmhVAwW
2Kpc+Qvk7rv01rTlvyqaPeAzfldcgpxUBLQo6EZRQ+ku/vl7eKjBO//3z0ARe/wZpmlJTjIPHZIL
eBE5FElDQPCn70LQJNLXMERzTaX9iB+lwYj0+iY8TC5LQlDV4Ech4bLCAvdJZxkf1OSO/Q8jCUKf
0j2E5RsxfEwocxgR7CKYJFPoNXQsNXSq9gziH5AGTRKQCEEiXUP2+DBVCjvVdaH9RZMrqKBrmALQ
aytyT6Qhzc31eUJcQVMyRjTO+IOxq14miAcRLRm1IQOx2bXb7vrRsYLtU5bSFhfJPwKqBMGITCxX
GoGOjIoZU4O9429BdDkFRAsa+stEUYNDXJScC3vlme0oJtIBmzYX2xyqmVmv5FlR3dsRHhK6Chmu
QAqfUFqMevR0595xCJXQOPZDFtEQFCAg+os4WFLSiNe8yJx3q7F4gL6TXmmpf3QNWemC0SuAHynA
85c/XUfBosfyyTgG9gmgLYmtRFcWP+TbG+GhknWyMIHBe0VAGLxikCw42bhXgimDhriM9dQ9XQZv
T8ZV7OOAoy7LwpCd6znr7LB7bUN7qYwGbeoBL7Deb4JJ1Z0kbf5j2fXvOXRfaVJ18FfSHFAcop2z
xjw2+KYAXM1k5QKjcbtCpozs+qJN8pnNXSo/ODC48kUecMPx8wj5Yblz2yZ9PPCI5LeiLi9jLxGx
TSekLH9Mxo5I2r8ygroo+2g2dyDDl/dIM9I73l9gNsECBGIGdIPbdrymcIjtdZP47vtgGm+gYgKs
gZGR21Pg0i7Lj2yiX+pD619zfCtQlV5JmkmhvRIm0cTA9UZSsBe962EIofBsEQ8RFp9kmJskDSn3
YvUmW1Dh1CLLDbBT9HxtVj5xyBLl9A6uZkP2ToYjWQ77m1NEgkwTwA3bVhYF6sfDmgIu5V/XzFZT
UJu3lQiB7MoJxgX0WA3VwLNwB9fosZrQe8n+YUqAg0WoNK4/1cTew3MprCntSkr+pHivyiPftLCw
+RpIQBo1bfaXiT4GlT668FAJydqSPT4jemZxxxe+G9GrummV4jUFig7IExUqlWBdQDzK4bXKOTou
+vswsa9FjEP//iNKyH4pSUiO1Jpwiahus5oNmSkEGQo/usa5b/KV2cL18NQNVe/+BwCNqNKNBGFD
AAVEWxkZ9nCwNXZetclVnv4ldwiftDQFOOlBBECmQd4f4gmSbIKGICCxeRNLJkBMeT1FOhVXvZ/f
5i5iScbY6vVl9M1On2MSh0no8FFpUUnQ/dXbuHQC//ncT1mlS+CkSFDdjYhRjbEu1oxIqLSmawoM
kFuXZlJSYuoYltuK2DFi7BwAGllV/sZEXI///C4ByRiQMCQYbYbid0mGnGFhESa6dl7bjUIImSug
M+iz5Z1EuhHuYJG9uS+akWkgzyLu27IWFBBiuLI8sMiYPkqcm6+Sbx4P+8uvsIEoT9cITMi0lDnz
PIMkzLxky+WwH5MMBLiHwNND/rxTw6rKsR55T21Ab0gWZiK+Ln4IGWfWQIeB24Y/UJfDvtQoR0yR
wgYMUZxhlOBc0C0fNeepi+VPe0stWqXvjGmVXbtfMTv/YaH5u0LzVlwbS+p4Sys1UTi4dfWTQvfT
pNwDXvuowIILR5BrFQmGmAM0GcnpHqN35TYaMhG0DGlENdWK8Bm6KdZK9gOlh8ohk4cuoLuTSFGz
Lm3ZxsQGayTFAcquxG66L153karqnnsOIngruNdEaKlmR03ut/G6DVqOQSKmBSJmSw0mIHDIdmyA
fD8t+jfGoGYLqjhBf6MEM37XzPWTJv24SejWnIYnHil0h+sD54sMyy8PxExdM38gQOPRENNcRuHc
X3Wig6/HFR3nobrAeR0lbMRcAiPdAtHPlajeOnkiu3i/7Jzu2t25b4Bv32lqIMjbR2Us93dtzMYJ
yYVZT5y38TmI7du0sW90TNmDBx12DTEEuFwlM7PUulq/NiBAugQ5zfBfhjkilDLdgVByxlnb+rGy
7l9+D04AaIfBMtlFMoai8MMy8nhHJeiuihsPqYTKgXoFSEnShe+J2qnylLeAPYIbjNU4ZSy7msmt
Rs+o3tPYx2hpF+nY/nw+qXWhuWE4ydQUb73Zs9OVw6aIcZ1+J1cExdjo2Nc4KrOsj/2iACx3cTqx
v0N0ujXKhkzMXZtaVYY9oKzikfVspD/q3eJJhrh1TuB9sra+qvJWF5LFyys56IiMfJh4JhLpkCeu
NF2lnUv8AZ58q1FsH8Ew8TC1YoycJ2DLECZ1h/pF+3X0Fz9+wwfvBEfWZaD55sDj3IP2Pbs9WZE5
zkadDP9OssY8ZSF1hAQtPWUQQDfpZrcCm0ShLxwJj/mvCgX6W2WBTlX80zxKnMz/92cHBSx9AqwO
+zR0tkKOXaQEzj7WOTQYaLdmeEGLa0BuaLUqUlTBaDMyMRuUjJpdySZZLY4pMC6Op/wz+w5WJBCy
YgTNOAPMnx38APwGDf673iVVGu50HbC/ZxJDQJWTMZYCXPfDUaYYCElFJeU0Bmc2M1OFdyUZei4s
0ETUUgKxEWXhn2WYrzUV2S89ohyJpJvVtc6JqVG7JgeECdDGMPJqWlCGE9o8ZEe396pjZMbn10N0
4Z6ceW+QS1Mtm/oIT/fjB2aKfOS/K84bvTey2RZnToESUYbcHV0lD/ibgxzLVDtEfupk8RiYaJh0
+V0+t8fEWDjCZFQpz0FwvKa8r5rGiXNKeOyrdA6IbyZXbSUtqoTPME8z8Ad7oSiJh2dF9UrlsB3K
XO2i1tdQYGdbPrAbHLNAxk40RrN1lf5i+H+snVl329iVhf9QYy1MJIBXUoMl25Jnu/zC5dgRRgIg
AGL69f3ty1K1RXGJTlY/dLripFIgcIdz9tkDxlKZgTpUwos6pYpSsIr+Gs/+94nvX4l6ZtLnpVpI
t58Ib4QSWv6sJoo1gXJKqUOYK698oxuRt57GjiYLDFKJHO//OezBd+Qop3G3iHXirolboZDeIIX9
B7U5a6k2GfTq/BJGlHNagRXTJbRq2jiSmDHLElYBAfLeC5jkC2RRpVQqkz2A0UUgdLtWC6kxrcJF
RB1VlSyRlLVg2Hxm8Z04rQC9AKVw7bThHh+90B72S9lkZAk8elAOSz62CJtUzbpM7JFCgEeUvZPd
MXHllB0yLp6aExhnpwaMofGnH3+QindMDuIMJaIPWgnbA+Hi8RCkGTsOinqXmotOaSTyuM57+Mcm
SVp9JJtDMfUb/0bWU9Ue/RGUcn0XbWr5XJ8nnz3zdjPPBVyKcRLw5TPuXrbfjaBtvDODt4h8BgVf
JLS4x1R6sBiPUDHrehq22E9x20rMUOGiZKM6NfHCVBsyeFODDoPlForgW8seLiRuKEPGx1b3TRW/
canjA/T417/84U1x9HQnubaCvaWmEbJwhHY2fuEgn/AOld5jkK+8ZhX5EpLzzstkp2gaBE3MMNBN
I0ypBEyjik93rtoW3eBK2gWVuFV/HPZiOFtLgjDBdjm6BUHJdYgtttYuyFN1a+ShLNLhuhxC8rP7
95U9oCOmJpYoRqCjRG4iW6jbUUKN+lT1rrriVRUPu/lBV3np2g8NwT4vv58TJyDABfwDQ5sIF8+8
0DZJUTHCyjkBIWEqQqLAgFMn4GOx4jV3ttXcarjpbt2bbTG/17c0Nzi/Wp3aeYT/RJXFc7HyMJ8C
57ePuyArcetD9SdwBc3JW3mA6OQT47qzAS3KJvwmqywLawNznaGOy/zlbe0yZzK2g3DrKuwGu8DX
yMr7IKazTZMhMxZxTo29zR4eiNAIOOciUHIufhaeTQbuF3scf6hYDpMD138gHMrweLXn8EJVU7ib
qttiKC8CmlelfzRgU+fNKZ95pOKsRugbLQANIQ4Qx9qEeeyj1Cs9Yt8iGlRmljn83tiNvzbJ5zrY
rAQ4yjvMRxkj61SjuPWsv8KMOmEJJAZVTp1jhUGo0AUVl8ZKdQDX8SGc7CkqkQ2Ini75h4b8Ab2w
jj/jD8KCF2S1rezrbt5DBLcfgljT0LO6JMOjPt6ygAOUlEikNT55evllmwqI2yOBXXaGhvTKNHCl
yyZcgI3kkJoRE8qiV9bkYxnfeelFGb7JttOVR1KrClLMKT6Tb4Q5T/XeKqeP6pYHwlj9Eop0Vd9r
NYu4YkLe/B0zDC5QGZVycd6bSSVd8Te7cS+HpftDEYbqnHwSpuKETYzGyG7QHahdVQnrRf37/2Jj
/v4WdGv8Nu0IcD6aSr8lOQ3pvlhTan+0MfVTROyKY9oh+CHqC/4xdYTpVmJYKDWKVuL5btSYqz3/
OpwXTMQX8G+O2rKgX0zwpvLtvbFHmWt/patUX4RMRObczI7ClHn6EqAHoxaB3v3c3Ra2h80w55sK
Wl8JoArW3kRtuVr205uq4+pV2GLO1cY21BxRf9bgDg22dhso6Q69gV62cCM1PYL7gj15a2fevNbX
0S/E6kiQrq7jE56mXjG2dU5nAw2vG4ZPWV5+VtNZWOk3a7Z+PErUpW/Ug9o7OBhT+VMk3fPZxaeO
aOVacgnDisG362g/kE+TRLs8KYyGMM7wvcJxfMBNjtsJJQ1HdYyQmhUomEVFKmkUP8Ow+6ahgrj9
WgklIO6Z9/S8boFm/dtzHXWAzZK9iQ1XwdyF2zAD3GM7GiYWp7OpqaTpgSZpIEa8Oqoo+qJhghp0
PZexODsvOD/1XOquFF+4EInt6c7po6gruiDZ3hudBrR+Fc4xWVvSQoi5pmWInxV8UcrViYw+zGXU
TSt54TC05juet+I/+VzU9OI2Mbc2zeFvO7qc3RQvyqYw+lTNL41tYfp/zDXhTdKXGbI1YE2ecSBj
W/hPY4pvfEaBceY7Pm/MXPKjIPIz6BYn7GhHN31ZJ14VHoAWNWZKkWrxjTeMOr4TJkzmuZCYUCGx
MWnixam1agBQatPzp8zziRqjNEZB8IIo2tHnq5H+/V3RSLb72QaonbmoIkGIpGy3kIRiQt0kKjeM
8G5xlSegLrP1l44TMYmboflYeCXean/rQVlwc7z80BRczmeRhueMNR7U5zCkfgojOM5Hm9MLR5Zb
lm3vFWnd9oxk5RAhlW+cVXRR8ACZspZx+VO+FeIsqgiVhfMj7HxgpnJNo4qXUfmhMqGBguEOPPtJ
7fwjTC45GUlyH0yp2VNm4kqgjuUxMU7Xtdr4ueiu58l7pbZZx6aQw2wPJ3PietcE97yU4NTqhhkP
bE17xWF13N6XG48sr/1hdZu4TApJTWh1SgkKklzFmMyow9IQIsNbDsvvw2+T5Ter++xpcKqQlHec
yeTgSx0n75VZlqfLmYmnHaOcdHjvpG5ygr+13fqdvIZ0eorHEtLh5lb4K8ww7osdbiij/Bn4i3hx
N2xKlD8ogQYa8ACbkoHr3wyaaWeNmFZWfzJCVdpLPNA7IELueud6mYzAkchKLLya1KZ5Wfy9sbc7
YyrbE8kr8olJxlZ9IxNtIR1yAFA1c77Aes4AYc3qQyEqciIUUEdrNliUXt7Hi9w0nBWzPHlGq6AU
awvUmIsa0viQwWDqQCJWnrUz+qw8ASxDY6qUgEdbTV3EM+d8ACDVjOEv9ddtkl3xBFdW8weUwROX
8+/PrmX428GQcenYxRgS1tYxTce+VMNNTW80w7QxF1DfKTaNDnblg8ia2fQqTK9FlQ7wBxV54eVD
9FkKtayPSX2B5sNAmPHr8XMVUToGdlW+YaxpkkzVp4gCIOWRUEctf1njPw6GFZEqvETHQzjjqSg5
RD4x0zSsj2X5Tp5JccLAhKRmmTdLLSoHqsCZfgT+8NnKUI1i6GfoFz3/GSoPNUMCkbXgjAb2bHl+
qhxBaaKMCaxIwE2OV08RbpysTBjsskKNlol0YCnmzJWPO6tcfMycoULCy6BHeK82uZEj00NIjqzI
sJe/wDPx+yFYCpE0SR7wmp6ZY1dx0O0RvN/Lv58D59asaJ3IEltJK/IIyOukNdNTrgzwq88af2qp
qK2tKusvU1zKfffsyzu19VwcGvFIwQoRZOLorp133YBgWcODBOtaZW/5M4RPwbDVJDYQ3lyiD7Sg
AmIAhQWebcA++Yi5mcR0wqZkOEiTQ01K+hIadHFdFI6bL6j5tuRT+bJN/49lRnrBPu5z6MV4y88k
UE2ZNUUYVYDq1MUC7dCSorrmw1vJKyxtCe0GAzKr1zzxIU5EOKCioeRIIuOZZnsW7deKOyrYYQOi
yoKAA6ntmY6zLeuuXSYpGXXKM0FnpHm4bCXbQlJEKmOyiPW2Qif4JfceTbLUuz1C/S8vRV9f8fiB
OAccF/zWDpbHh0GTlINXLFIOKU5DGVQLn2Ascinu1q73VlOmPNHprxm9h7VDf832kBE9h/WHYe8+
DA4SJ18h7AP292qM/OX+fd1bV5a7D/hDgArKAyH/UgpCyn3wC/hiLmN6FJi+Nz0Ic9PZZ9hFTOBl
vmK59ivLS17rsZR3kmHw8fJPf07iYZFw+XtoMyKQ1uPi29st/QLRYGFCW4Woq/g25dCeIs4iYAFP
/YNKlDsHqoIK3t/Zoz4mFDLQkjJTl4zdcdKh/ZWLZbMFaH75gZ9Z7rCqkRuwspkGI2ddHnULM2+6
bEvHIh6RixB3hbDfwGrcfvJHmagt16EXr305UrjMrOWywA70C+tr67f3RqHM6KSx8BxoEE8QcXcG
wTx1ruEzCzbM1JHGwTBPfrvxSkyhYydpUvSinAUUMH5D4BQVsN+RGAgPgKWjEgZKjO49Q+yjSE+j
/H4/DCsRGj2jWxMRCraFe64RfOYEqlcIQdiVUtmFKnxUrGf7otlNcVQbSEDLnTylT3rSthi+VRtw
YiFSlFryeFMzIZG8jXuSmfbo8JJbaYUZTz4xKOU+pDFTiSigWyWtB5DQMxhT56+tZHtkQ7CmNYGR
5aDw0jPL4kRTxJyOHDIMFHCzOp4MBUnSRCivszcxGREC5Q2L/1FUmYzx67ndPkjpr8YjZNTGZiMu
HvRPNDkwZGtz7kWf6orYMmKGRL7yko7A7D63u4I8A9eMhapO90XAaScTWDvDJh3PFmjP11ULDbaF
glN5gFm4qmHMCRKtTGI2VDz079VRZsiOG4d1G0Qoz5rxPJByoiUgkRvtGH0l1KJjNU/mjVk37Tac
y3LSVfAX0eeCbAVhaXagtaDvbWhhzAkUc6jBhmEBcV7JK+cPTAlODQXo2eCQe2hOQL+PepVmG1e9
7WRsqQCEgiJSuH6IRU5cxl99qptVNY3vBfJD9bhXg1b4+9sE6dmFwQ4Wn6RTNc2cpgcyvtUg0yx5
xYaAfYUMCHEafW3++zBxc+ypjIdSuIMbM9DWcctXMJ80ITf/RXB0TYSZVFN/O4yFjXsi89JH1o+q
W7mpDAmkGXgqa20rVAjTCgM9rQHxJYc98yyHkhOcW8OJgy0+RyncWGWfizK0j5KPbj3d0njfaIjc
UqiJPCHcG/+uS7sA72bupyGnbPIHMbxicRZ0nURf8iT8ZXwjSEOjfHm7Da+iyrogP4m4H/4RokCK
kw9EsKiz28QbPXM4ipQhLEqkKnGx5YdisBf+i71H4QpWqBGIhKNxNT8ok/aw9UkvmTRjBBEUQNNz
5s016HMPz8HqrC9eNd5YS/fqcVqZQkJyeyolemeNl220dAb+ZkSjXk+FtyxltCdU9Xkjb5I3aqTt
YKsyuffb+Sqt5g+GHT5Byd9T4cj8zd7zKecAOiGPIc8fDS2d0ruui8WVwGcxgM+PRE5dBCAusJag
xUC1OoYaAmcY+yTYoDtSvp/Pr8qEi08sOMj4hhYI9OvTIYQg93l0yKpWO5pjAKihru7SPrQf5Awh
gEucxJfPzVOlD5xYakTQ+wUMjKO7YE7qovfabfZmzxTGHaZPAivV2mvaK4GWtpsUPDJNbLivwHnW
YdR/M8wedpUm8DpmhwW3HAwR0dkrmHbKG6kIaiL9dv+tDbbvBhc6CXQHDRyHqIAzM3yNB1qLefys
dkluamKzi/tusthx+1VlH0Cu/+/wes5kfrv8QnGfOGqLyu3SGssCnGFvjzebMqLmBA3dQPK09h+r
dn+5aP2brMBlUI2pk10NXZ2uHsWemq0w77/8AwBEnJKjYhRrk4AZMzYsVBHHlOAYKq1DT0bFuMXz
HeIot/OBckLnzH41Y3BAGp3IhnICn0H0ev25/JeVUqAxv9JeNPYXDEhvosACzoQCwJ69KmHBvMH+
jKNNY38RaRQ8pn2gEZ5gjYAs5thBkYAdvmiCbYD3sq4k1SiItjPMG4D1OS1fXpSnWlZkA44r/JyW
NTy6N71wKP1hFySHWYooW9A+BRw8Usl0a0p7rRggYymk+5whjwkToE/ISJoWjnbmuZ6zElxfETZU
d+xnfIGPwAyipKNFPGdvug5BeJF+tuFrGsN+rhyMfa9l3BBy6lHxU+kRNiVnZh1qIn5pNmLJfW8T
Z2tr0ZzZyqdKeRBhDB55aS5EqqNbMltu+93QV/ASGrYolbFIGh6cdUPIw/wqrpLvupw0NQ+XZHG3
cCiYsYqYFwJQqLyL581f4pG0y/EHJ+j97HJu/pF/28nzMYJFhHUUXOxn/Smw3bTN25AZKRCM3O/o
92+HnOOkQrnuRT/sPPyoAejAcSS6irFEILotJzwbCeTHuLduyiSxVjommkV600zOlzOf/FRNxKcm
bxQ/Q5niPv3kuIY0XR/APJWZm5+g+YE9yCa6DzGRUx0gv/aw4kUuu7c+SKSYUJBGPhgBDpsKxte7
bZxdnXmuk0uRry3khJHrsXnmXPfdRJT4YQgwDBXCi8QMdEILgezEGUyb45Xx63FRX+kEkBuMeD5+
bP0lHkMP9VwE2D8YnJyoxRekPYnOpxboGYfDwyDT3cDS0ig03tNPgDhJD+ATeSZ5gWpI+S0aaQGQ
uQoZweBoGEHHNl/OM8mfOZXR8yxgSyCkZwbKmPoIyAmqIBvj2k/fiIMruFtTUCNISoMPLfkjMhwV
3G3M7NSPjc5qOTa/jBYJeX82ta8CiobzIh/Tmxyd+KjnIw81En0CaOTTNZa1RZtTJuUmH0uwAv30
xzyq2QwbQBv+2mn/pV7RXshRh5AZ1UKiC4rxlFvbdyKlGgCBM1DDbwWqqDoTJUARIdWGorVevNbp
LmKGTnopZ19elCcYSC5sfRakGgjasaNiwiI1oOtoBO+GZHGrgqEq4N8A7Ql5MjRCmk2xpVTxomT6
lttidnC2U9XKGFR9e7unEYp8pkiIGxwFrBOgKuqUWEjxslvL8lKdpHBVwuXP8PlPXT4oP5WlDl7I
YOQIGS53Th6G2cIzq/dA74IvJEnOuPNXfkQbJOTXEA3FLT9MEHKXgAJEwN+N4hmC+Xkw8tQaZuoX
BtgZwfwB0j1aJztE6PHep28HjFR/VnX0HyR4iL2rOlIPZdRqMmWkHxcmYwaSwFVeRU6uqHwey4Pa
7uVPf+qthR6XtZjFAYNvnQm/oR5WjjeJW9ueOScN/QEzTqWwGE9JPI00otBwWViBANzDcsUklLNI
xccflhInzkn8fG1i5wA8mEse7a3Zc9I53DCYbHOgOkKoVCXFE/Z0rx+doDBW+aXd9Xhfty0tVrG9
atzsi1ogXX/nbVVP7XpEfdwsEQDcEnePp28sc9x0u2kymFxYYSFhvxr25NYssCqE7ulN1cdxHM1f
D83Pdtr80gBVNCFZMAnXMi8RFFkuQCpLxYoy5wE1NGY1N302YQTBWEHYASZJIq39weGlquLo8OJn
yAKJ2oh/Odou2TZeNIBNMDWB8dueDjS17/JiItWDST5Vpk8MsALh8wrqEl4vZoH627f+trkVgCDK
swlagvFq3AOhPpc77xpD/rWH2GwVDGc97k/c6r8/tAkZ/221Ykpr50UM4Ku+N9r0l013K9BTrz5m
sRp2acRZKoZGO/6QK5Xmg142rUD87nu3uZND0n+8iTB1Iz+NGTrDBkSzT5fEnPpxs520JCj7baqh
ABcBx27vF4vxjTVCcAOg4AhXOywBsNqp3NXnT19lxQR9qP7+//BYR62St2kWzVjQkTwWkm1G2Uu7
xBjkVl5XNkViFceXdgdTa+vf7qbs+9TaHwx0BXcyIwDuv2oTeF00SngSU6GBED19XWUHnB3ueF06
D0WyU/EoHqRY1TI2l62QKnExxx4dr4RDGmNzmEmaLf5Bm/C8/uG56BOoxFVvHNdmQTE0mT032zfq
n4ehAH3iPUFIsgNoYDW+07CjNNDSN9RAS9/w8FzIQQrri5RULy+tE2P1p890tLSC0ik8G1+7N3Jq
HWby+aoFJm8+fyH6iE7FIcQRjyamD2nQGX7MsIJnWgSDqFoD0Sxc3DbaO6CfASipaqnkLIoLemH5
Whpw9THP2vh9SKTB1aPyvCxoF5Fcr8RmNEoIKSII4IhHBmJYF+k+aDE47Tnm5EjRO8BEit5UDfMH
iRJaHE/PLYS35FvAGvMZ8B3zDDLX72K3yQsYmlyaLu8hxs7F3g4ErnEIgNuJsCcV5iPtSLL7HK9H
7o3PYI2XopkLPD7YsTInhQUgtPvlL3fi1hdOzwgPehRTs+NUvQb35MEZqt+IhXPxqd4EWCEkWAjU
7ftwY73SOEEidWGDGuLqxLK3cB7MdJnK6VDrn2vVTwxIebqljD3Yf+4zAzdo+kVkDfXfozOpRABU
S0iZGjjKkNtkaMYBAeNo3+hJ5FApYz8zQ8LQTeClDB8G0tKN1PDvK02Yssl+zaw/6Qee3wDgcsTe
UExhEUxt8PTsCHIMUaNaCCjNsmpuzb1kl2KmuQKCAT7NVQUer4GtjDNkrfUomc34HeeHtkv9c4+W
JfoWuiYULpLWH0Efszc6I967xR3gIWGJSRTeNDinvI0LuFQe6cdhnjjrIkhs9BjFdBHukSB3LeG0
1n6HqdUA69rGuihPd7gRLaB7YoMZXMR4gKziiV0aO1kBFE4SZzzX7VUVVC352PV0Ew/IOCqZ5zB9
3V1XPQ47/dZ5sKPEfUs4Z3hT1XEDUxtFuZ/yLyE+E68go7NzalBWeRZ2fYu109AhHOV/rN8CfM+K
5egpjquSP2qisFh5TPpXVqdssJDmr5qWKzvjFec2zkXBNl28yrcg1jGPnCct0cmzzH4QbvadBiUu
XlNzvfCv+mq3u3h5t52oyphHQ92WAZNAlKMau5nYibEdTu9FwRJ/XVZ6Gjfk9uatanr1tAKMhcSp
f9RpIfdwYbiG3sXw9x/DygHQHJgK9O6zrAGNSQeJZYd4z8PJIf/TzAl/vfw7npsdOPwOB3CALRli
H3FUlnkWreI27wCDgNwFBrWVtOvcj+h+bWSH0pLrrtbdqANDZ6968EfWh6E/vfxQzx1hjh7qaHGj
O41DmTvfSXTvB6CMMFAN4iOLZG4JIVG78V9pGd+oNdS7W4LPMn8nJJMXmKYkAG+wsdeoQ97hTWWR
4yr+sS6J7m3R3moyIV3l+UGUYXscbc4Is2+ZUAtfO7ZRtvraTYdNHd11sU0RUV/KhNocHDa2xfTc
EtKYq5TJjoIvYPVeE6cH2sYhl1IAAHx0m919UQLK5LieoEjIdx4D9+lO0xPJewMVL1wvUm4LMlTt
rqHpeTmde6JQiVDVA8KFCyIejiW72Zgvghgc0zCChfiagT8im0NaASwGGjNJ/cieNr9twIwhnMNf
i3p7vxjylbQ2kipoJpMH/oe+If0JxE69hlimYQswx+Div0iPcWjPf3/2owPcwtt90y8rUgW0UcEV
mBthMeYz1mMSKWNE4xtNKt5Qo2bCt0UTFXN6EwTYIyf5AwnWidObh2J8gxkaxd+x6/C8bTZzveX2
E0HERCr5s72i9VzF8JlN4bQ7DCjFCNXbNLymPdoVeOA+2TuEqTorotLug93+phyrGyk7NWQ7//lP
nRHYFchaBrwFeuHRWdcvd1kF5492A8AfA7YrDSS1fEUB1QRBkQNSbOuuRhj12g6Ca9mGQJx7FxTu
Wy/13585IgShH28xvAXh5AnGJuvr6b08Jztv2wcOmcl/0zvUVtqJ/eMfKYW4ecD/5rmQewkmEnBN
3v3HdhyvZSYjKwxmZe/KLviqeOgzz6h+59kziuVM6ohhejx9xmyPhV7dLsHrSkb6KnQkyW0xech9
Lgb2gGT84qbqgFXPq/I4xo6OO5MJGuMUSRDUvQ17mKMJWh1m15YFlY0DwkP7P7igNRHd38uPjiX3
iWePcBNT2YtN7LHDWd/nTdhFy8KgDn5r5HGGXquWM97gyub95e1D8vmSCyF2wZ7giHjxZWPvLjWI
Eh0gR6cg6ysJWX1MxVvi3AU5j/GMCbRjHI5lcq8Rp7EzURYbPP4cAYgxAEC7JVYv02BIMaCU0DvV
iAvg6zFBENVJxMg6H/DdmW+UVVJtqTOMWCECgAPohVlH+qKksoMmUVMTffPq9hsnZQsfCVu/uKGd
QeDog9a1maKu5JxCeSwWQwurLcb5W6i4PNLVpgghk3ZlUw2v7bimbZEZFJp3wFIxccRuySMZMfZc
65zU6mv6LWWMYIEG6trhVmI0TX+H3mmdz+U70abzMPj1f/UsMImHURdDGMNxRyOoYb3UXMKax659
l6T9Q1byyKKNzsy4zqyC58Wv4gBEpsB1SDjn0wVs0ReXfTNv79TayRLBED1mVCoNdxamUrqH5Xcr
0lqMvEeuyxiWfNJrkvizHO2H8yk1J0BEPGbw4wEDoa93jgcHWT77qZMGhbH5kJGQfHilnHnUUOWw
PFWU61MK4BSLUoRFvdwSiZzEjX8A1T0HEelt4MmRcrIk2OrYBsDzukVVbkIOpYl7BiMP7QQtRhHj
tJI1nm0d5pQAniTqGTqKXzKFw2HN3JlAWEoxk+Wisb1QRZv74Vshn6HXfbM8mJZKQdewGy+V80Ad
845nW1+/IgJqxFKMr39UEpb0wG4G5fBgohJT1gIfC4nXk9pKm49hTKgu9DmBdOUbCZs45uyy1ogw
geiRsOnSauE2XGioE+DObag1ANIb37tLiz05vlwinBDVjnko5DE1flXHEAilUQzx24/4bgMWLnHk
PFTEmImPLCRJdgpi52tu7TvYfadItqC0iKBvJNUFY8s9i7FhEVA86TYSC02L0qJTxDhU0kP+JkjM
ml/Gi+kht8cfSKPS1dLfX2tUop4zLYqbIgzvxcJWqaWU22LX3ddJT01Mjd+BJ3EfBmAW2uxSWcri
WQQSndKy+TYISAqWA2qiMUbrBiklyIW2TVvDmaO2NtbM6OkP75UTn2rk8eSR193gha/EtRW1lSP7
Vz9tf3qMQSRKFexhuJ/yeCuRh7bLiyzcsfyAKHFnCrhWAoJYZAwnUxvhWdZC6I3z0Hc4R3B09AQG
Q4Gfz9wkJ7htkO3YqM5yGSqU8bh4iHZlQZ+/uVP9pdNbGpl85q+phSXUHjf27b+Eo4ijoG8neOKx
YPSK3afd1F6JAGLV3HWgXucL9mdW7tj7KWMHnT66Mg4V3Ya/4bzQ3mc3j2tGzDh7PSISymQxLH9Q
S5PPAjIX72F2IZ0Sw1X+J0LmdE+LkCLysb6+wGlDTNksPmifiv9xHpg6gfdg9s1pwyBF8NQxbWje
NQs3HCeBwAB0MBnlPhaPqKhU11IJ+r5xzWQKyKnSFgdljq4PsR/6xHkwZjrcy38wRj1xcwC0LnDQ
g1EeLO2jDs5DokgXt/DuzDicDk6jXSnt7Zkbg4mj9DYh8KXMiFSaSRMn/9GZ/9yqrC+KatDdfuZG
0431tCSjDgSDioj7wN/veIQaMAFL0zqM7qS3jpURCqgp1dAQYCt7KMfAgNlTUljPXvI2omhQwS3+
ImbIKKNVfbC5x3vouefK2hNnL90AAJmPCpcr5OjstfqkHfdhXpoRr+AD2YeKFKzRnWAnHbE2evRc
OnXRQHkSJoFkTMOMS9ObzbS7UtEYQDvwreDNPpHPzAivjUEot0wfImc6j2U/S7JnB0G4JEaLueOC
9KDjB4fUmNWtqJfwH8R3rDL3Qc2MSoZg0fwo7Or74HL+BXx85V5ApZXHhMT6Pup24SPGb4KjX+JX
o5/BxER3iKRzMc5Vlc9JD8FQTjl++1M+GrqPRJPO6X4ZzN0a5bSF4VVMJU1FnafQCaN0+d7qZtLa
UNSnPyXZkblDCwNI6duApni/M2FKoNvT/Kkt0NTcjAPEk0RZoMGy7E5MhjjjFY0p4tp5COSfgsGh
LC6sTbcWd/BQXYSvNlwXZdkYD12Z4UmuJNsUTdwFY0ubGubtq9mqPqh1UwcsI5hwBOFQnhb6lsGv
L+I2XjGFunSSX9q+umXUB4i8ZC02X17eIsYy5WiLqKtidIxLnQfm+fQs7P3O26S9vHPo9to9aifI
S9Bubg9DL5oWzj7lTePKn1tEGKESEfFQKd3qBOTw6QfOg+HJASQpBkn1mICadsak1c+AA6MYHH37
k59ar21EUXB5PqEve1/15Z35TPJ04FoUEmKH23eaYlY534c2U6MaMRt04dub8kOY1h+Nth8e9bfD
4td9xgfDIU0nr07kxtohn7QvVMoKjuGlfm3hdJhIC3X5SOuN6w9lSow41Q7nHyVIvrpzyTdUpojv
rJNW+6dyu/XBYlxwQUVKkS5niDLnOYinPwlyE9Ak7IwYAz/9JF4+AhClDO7NJzEcYuxTTRPJJEuI
oz1bnF6fHkkoZj6KXMv8AJEzAa41ptGMRDwPey9vSU6WDrUPMb8mgJXVZvAcKAz6/y2Ykq66hjT0
br+8EreusOJsVXbx23hHwa2dPHj4FxWYFlCfUlXoqlEBG0IDFIoZ7ylgZZqiyW67KQ0jW7mbsrBk
SHKVb2UNTx0kBtywKX7qsFJzJzKxwRzxZfC384N6IdF4VQtN4Xy/28z3doL0UsKYLJl/NA7FT8ax
WEIBE64ilUoZ4K5CXaFK7OV9coLEoklGtGCoqKHLcWyg1VclZ+IY3h0kX7g14jf+yLZQqyvxlxp+
MWAtQhjmsuDIoXxeFrBdlQTTo7fmRQ0BfsbCVfOiXVfh8rU8YvTvMxd4kgNFNZvoyn/AFTlxUStZ
3lzWTLeO+RhetXXTvrOYbwzRK72xR77T4YDUIUqlrcMOOwptQgM+qdqRTkNLXvod+Bpn3u5zhIzL
Ge4KRxCcAZq9p0s+8PNh2rdRxOz471PI574Qnk7489ASDRHW+JACPDK5IB96Fcfxd828DQY1koDg
QxgTJWimWVu1oypzBgWijjUxzrR/0JaeaP9AepDe4r6OXM1Ikn6rIvu5TRO38nZ3UlAKS682WOvv
8DNxsetkriWmv2oLORsagwJ5v/KdjW6AKWGGR/jBHb4/V1ic+M48G5UAjTP39DGN2WqHgAS2LjSQ
ut1zqs+bX6puhfNrMqv2Uw5HLaJle/wkrzqJFclSpKFipEUnDTr1WbRF2Rc1CUoGzd3kGCMeuNam
ulSVRucxyBMQNEAEcnzeK+xKZvlP10OW7m0v9qjQfS/+rkxqQ32gt8Hh7TZPgg/GuinlMp+0uxLg
GmAz06By8sSYvNDsxhftHPzSGxcTQg5Nj4B5mCw/9J6U3klBS3X2sNDjHV2qCxjkNoRgDo1n+tCy
7FwovVl4FxfTKthlHxb5dKfuR/VnXm1BnVSQ/F33yG0qmD+XdWx8LMxyoUZuJzxAJpoOmDAH63Mo
AJzoHhjame13YinTrjkML7RWcFd7+rq9IvPK3Cl2d9I9FPvsrly2V7opTBEAVXNAer8KOwrSGnvi
BBceUt4OGQ1EsrAPwwgqv0NGdhUzv0NZjo1mtZIPkUpV06tvDzHtnkjReftA0fGfc/QAL4nzhfpB
4x4do8T9DA06S7rgrkVHTSbDZ/lF6nIbYLWqPNTkqE0WwvouJRpBlPdG4FWAddwsgwcu0fPIsLF1
eroclixjAl3piBEpHhMg+zQuhiIIMC8AQRCnyyAo9Jt6NsluzdZjNa1EnNDl3kcjBpyUwXr3j99B
TTMDDGlJq2EivQbMQCYeMW/W2EUAvAqLaGAnaOGJ+tXCWmPAcPmIK6rmOc+5ocl7tuL5iWgb5ewP
KfpYJOZlAAJblSZ+oPmsS3KPIlYGjWZlKxp4e1RAUf7NH4lFGSKIFYf+kHq9HUP/qkyzCbPiLrrN
86l44xGQsvZ7ZHG1jS1d1zV3qGkfrNh+sAPCXwQOE9HlrCoHb+sI94PWze2LYWGFZKsAqXu2Eg0A
OPzNbF9VCThxZqHPL90NIYYk/tgx27D1MMcy1RJZEf7mS1NwtwRbwliyHk2dgipWWQj92EEo0fr8
+QzvmkIJzku97VaVRb7LsKVp1DCijNH7lqCgV/tNA3bUx//OSuzlRHywPQb0AUOyeGL6Hk5KFOr5
8TlqWALjEJQ49oNfR/PrwY+/2hv9NOBEO2epCu9tswyNn638UF5UvuM8DmRx4e8J4x7y7Sdk40QA
DXl+Jaglr4nz8ZVx1M4lBneA1jN1dxVuJGXG+M/EcDL1n9bxhAt4Q4qNcZv07fG9sEwvYhCcbrh4
ux7RQsrfYg9cpG1bBGS1cPJKO6Ja3t+VE+kVHFictn6/8NZ2bWE+vZ8uAvwP+RzDx66t2rth5j+T
yqTpectJV9grMP032YZ4nJKOYEWi0BocuLzJt0WCPR0DkT2C+TAUDZIWRGVoG+VkP8VJhrlxSOWn
dRLu4uym8vlWQG709Twdemo6K79kEsR6wt6at2ckIVhXz0yFgx4cnfgd/LRbUoWqmXXTKFGjjAlR
MsKjjOikOUjdi2QTAYDuA/KpmCBctnzT+6GRhokvSBhcCDdCDIt8w5DO5++/jEf3AeXn28pjnfce
cIJPhwSFmD62/FlhI+NbYXgjpU02ucWrEkeYFXOQZLXf2Os9GrZVWe3H9ejt/m2U1pYkamW2XtrV
Xw35RrOKSgQK+Od1TrAeirqE+KFuK2F1qdaPgQfWdqBvZzW7Cwk7BvLiIAcSvU7nHlzYRYMreL8Y
cKDa+Q+wH7ib0ql4V7npeN80Ui1kPZpSm6atyqqfQUasEc0JFXzudmgo9fePBGZdxFMLRpHWu2vz
SwQ8olciKBTf1wGXros85zDwA5TwceQX12Gq1bm02suwIPIp3+gDZ0tMcBc1mWvKBvArquShyEs8
vLe7a0JB63VQw/HI/Yr5UM6vcGGvXblJzaqcl6oJt7wUf8+JM3QEm1d15V1vN2NxyViB0dK0XbxS
RGPYFPFVzMRrlef8XS2zkCvSCAke2/AB8tSFd9JRRJJeG63aZQBHpRmJNUtRriWySvdYr37KMQeq
s7kIU/75MMM/GBdDGvTBUjalww/MOHT6SgWKzf9yiNv0apfs/70F2bnwlizXfFnumJsVX4c4Z2qV
76HdFcnmjV/xdPaeJXrIiwGNwoqLf2uHpPqNmIl03TcY//zmQAfT0IyrnDRnfszwWfCKNRDISjwh
Pyd2WeI8YpVk6Tqv+cWVC+VGCHjl7pbf/a1dXFp7NKCsMIZY7AZ7QkpsW+zN3KflMs32UG1/aoPb
C9Yrx0l344x1svYYdPFqrPAqw5gos/gb54oTkqwwesqWj9buoJtlFn8Wlxw+JmwsbKz3bdGnZPp4
0brtI3vdD3grKSVsGY3pRZN7Hbldg30Z1PxPljabsrXBbDadTU/Ag5Ytvja+y1fAngZLeltkIHaG
7w4WoZJReIWAlazeBYM4mkwISFFXX7YjbADxcgRRVBBW1zSbXEXMC5ohJ4xrxwluT1a1XvgNmEW5
4In78ceQsar8DcF27Xa3u6b7yC+qSFtNf0a7rqNX/3Ct8JY/ih1UAVoJLaR4FgpPAaIGAQvZPy+Z
gQHpkqvaWX4dak2La0z8Rx2BFgd7PPP3BfzucOvXTIv4F2x8OIDnGnJJg9yu9fkSqVjU8eJqmrEZ
73GCD/x729lOF5tF1V2mZUwaXMIGanTJBQzyS0fa125q19m0C69nh/gxhEzJ9X7ah9BjdzYdLBlG
Reesd31fk9imtQ1nMC+harVdkN7YATuULmd5ESajd2NPLEgRwEgdyNeV+SjpXID75fY9t6NH+hxJ
ct7EP7kremdVd/mdDGO9NojWVkBm98yrtTpeXJl57NVq2wJp1sl1EGjVLmf+rN1kwEPz+MoJ+gyM
sE+vm/0mXBv7lG6wr7iGbfTYHOLE24aXYzwtCSFgn2ebpY/Dfd2/Knfw2toF8QV+FvRvw4AIOw8n
lDUcGFyMo3a8aS0Cxi6qGc1rRfv0mt+0XJV0GJdVMm9feb37KYDpY77rkPRjhJdLUS8YIM3BKo3z
7U0JDH5lLcfNhRdTdgTbcn5nuUqT2yaLV447fHE7x7qoMLNdNSEC5CakPrCKtr7zm7ldB/k+wpjF
2V07kFiIug3rtRXBF8v37CJr4iidWwqTcN9/M/+OJU/JsaxCZg7s6v9htrFNrZG7p93wf7ilxSPr
q83D9sNQVPlVG7TMsF0+llTXceuEN8MiD8k7Ghev/6fMWpzBiiyAnGbna+MFaVC8gWTotUS8GQOc
dbXtYBV2qA8a52GwSf+blW5Y1fNDxfxnDWFoeY6C5zyrMKGtIcwFopSy7Zn6s28jp6g6F2H6wXTd
t/lhUkaI2x37LKBHXpIi2TQSkXoRpPqTQXdD4gTbGoVZwtwGm8csj36ZdyZixcv9lIl4flrwQ1Yh
dNelH6ERORbreiNS1V23xHYCaEAwxiGYQq6u9H0x3ncGTRMvlggwL+UaB7dULFi8cz/g5GosTGQs
SH/+Vh2CxqQyPvRJ2TA8nJHaERn7etyVRicFj+Q6xOFWoygjWVlCR07qn3XuXmcz935o/SWCraEt
013GYfXtMvbmBxmNWnn8XYiTohFlEy3WTxhTwY6QJNRBKPRRfkWyojFNHaNS4NHP8loMuPuNVlhK
DQmgaWdffp+OCTw6eqFEaaMjwj+Xd/rM6ywhwCzdlalBqUVNUCMdwh82hoJIyTRu15hdrvjCfNsc
8quk0n0Jc0QuUIRq+97B1MRsCQ0ldVXqi0ipIORJJIF+hqcVVz+FLSZNeO+m89ovyCyX2R8dsDJX
RE7Ul9GYxmRawGie9957AMSVek6lfcs6Ql5aUjiZMQVeteHAsT2hdMLhRwS6sIx+CYHZI89d2vs3
hkeiEYgJBMjIvDScePJY5BFU7bmqKlJ/qUqwOa74JtaQfx7xwFipxxPPRMEe8ueOQxX1PB3/zZYw
KQ40zFkUDMR4fFhAWdkckm6lux+j9M3sedfidFQeJ36Kkya6+/jvGA7DNcQhUq9HLzcgR3KxsWIS
KyFV0gK8/LnD581kSLiC+ngY7j78iqdwRDYzTMDlHUoCfbxwVU3cjToTFwJZVQqyEadeqFDuUqPK
NFkfRGxRSUmzlITjADs5aLqmf6YQNUEAeKznQsT/ZonoblPmYbvAXJlRU7XnChkS9XMsJAlqlKou
zpA4MCYLjss0t3BpIR6jchguTAB/A8YGBWRfxAst+h+ZpQvyEOobphzekOZk06z/TUnKNO6WwCFG
RU/AcMmfjBCQmCwEMCMtm+ATRv19sl/LV1DjC01aRAQpoRSIbi41Jxm55VobUsF+hqP7v5yda3eb
Wpau/1AzxpK4f/U9duLYiZ2d1BdGKqkgQAJxEQh+fT/vctwdIw8r3eec6tO7qnY2gnWZ873NLjxv
+uLOMtBIK2TrVMeoBrYhR0a8vyQ6Yc4N8vYnO9ToEL0ErIx0yMcJjyn65Sfrg6QIGOu3uBMUL9LE
zrLB4CIESaCjbBNWo4NoUG9abnLPITSA40fyKhcd7F8gcQfIFow5+sOA/sD3oFpn3nzHxNkwDR6T
l/Gctr1qMXhz7oJ7jyqKFdMqlXowOLg7uJU9NbbskuKhqnXyrUWQRAfdPwrS0kmo0BQdepaGUDwz
xHXWmMtV7r5XFJmomOPTPg/Zf2RG1Hm8WmzKAfbTl6/XCfqtGUxZgCBxR6A/ZwAvjMf6oS768yxk
7YpCJZfhtwoq2oG+Sc+ipO/F0MOPQVRCnB5PtvIOSHbIdRIOmAmCppxqbsYgUpuXIVcTuxXwUNnz
Kgw0C005iUBCp9oi8nsKszWQqVb7Dh8cKXlc97TetmUFucPsvmGfSBYimE64PnIROyNHekm7fzSF
73ewmBJspAwUm/oMr5kacRLks7TGqcfYJKmamA0g0Y52Vj7CmMPkSoEg8klxMOIz/897AuwdbTsJ
AUtgv1gVzR8EQe64Q7XCUWg/WpUTxeHi1lDGtiadtnKT8OOpZu8LxnhGC3CadqCv87ECwHJpoJbs
JMen/hySWShp8ciRVQE9gDNxpvTLnTpapwpH0gErGkiWnCF4kn22DZfcNt/i+qCHafz9+WrrUopi
fLGab52Dw2OXe/92x46JrABxy/h+ifj9VBmXwlTt2EaD0gi6XiRpUq0v2jo4wsktrPPxRVnA71DY
WxwiuuX/znZ36edjk+zi9fuimOhtm7NVnd+FdHjDU6oozovrNk9+Kq2maOG1URtoFaYGOEvKdtPy
H6DOhYf+IYmCAvUHaTd1ZHnd+ATPyXAvAbTOsmqTffT2KOOkblGwjUdD3e8kOSUfd8NdEI8Xxt99
LUakCnxjqaUxvluhvL2Rd/rmzT9DvLjVke8uuW3KFf+oDIxKQH9eenfT5P50xpH7HKk8FYIV8qzK
W69b4vvPz6cGmpfAa+WqNTU2Xumy6WJ1nGrSjkQK+gr699s911hIuBQ3ZhpsfhTSjUWjPPYxYbFE
wsgYDvvOj37U7dI4ZIpxmEni+jyGS7F4Op/dksfVBAsFIes0UjWm9ARxbtiUAFyZP6sqVD+lbMy9
6zT3Llaut3eXVZIdfPsYO84iWJCOMD923GBfBqjknm4caSg0XkJfpo+oUVOcIyAQ3gYkyqPkJp9b
OSe6Atso/iAVqfEoHIYFyxlavHXhG3NPgPttGxLKpFgZrR7AYUUkyIWtJZB25VWxCG51nT9rzVVu
C4u3ZFkeUzJcRv5ZtTHv1u7q0h0SRkAB0Ay1+srd/rINauSzAAsqwcR3O+sfCjJRaf787xXOpbg4
u3CQH2hCIwFtX1RNgHte2ezujJYwXRA8bKUIq48h5YdSZNPxKZzdCqZxwbz94g/tOtz0IVN8mcfC
eU+JNjvW1usk66o1SjQFWDER0k5d4oiVvFPZw9YuMsFueLxXxTkskR/QHEjuadS9VntaVcWgVmsM
Y9VAmoPuVqn+bCDZfkzOdFkpZFSyVwkwjvyIw7oAlWIId4tgDf3V3GbvrlzkP4XbflAnbXkGRjRe
FdvNpWpNaU8tVbcdvvLX18JgdWY/m5HSDWpztIAKGpJKydbtyLt+yg0+rOmHNfS+CVAiaAtx4kiF
+v/h8zEDYjiIkd5BvsDAzL5FvhjrtlqO99UCDQU8rw5vBcYph0YHmoZhtIz95OSx3vB2Nd2x9r4o
GqDMu09Om71HC3eEz7ehQi83J/wn9QBvF6ElqOTL5+p9GpjlRB+iyW3qJm0sru7klGAKkfqSXoo0
L0J2ofzEz+OPxM16BnzEDpASXyXNq2oLaXPkxi3GcIDKC2mGlQLEnzdR5aMHZ7wtMl9aAJPDEMso
ONTgTmkj9A3gfejML40Bs+mKS2An3b86kz0LxpKYIlmuyhNpjpThEa24BpigbNsnG9jbgPErhwTn
AoGmw+m2Wd1X3uZq2RaXw251ijEdHyKNtk2QHjnSNSLICmUYO+KZ4Wfb15tzCSGVjyq9sIwD+gfZ
SW+D4EhUyi51tAj3hnlT2C6QkjXYJDhnVaxMKzIoluPntzfFK0W86GpKObT/dF3z6bdTtl2P5Ma4
H2TEi9bJT0VFKdXI4uGSM+jIU0s5pDym/IE2hhdtiFjdfpQ2AMX1+v+ensq0nAD/1EKeYkr62Xqa
yg50dm0ghfD9yPjxrLSxg8OBeySMFDbixckXEIQr6S2s6I4Gb1rEPyUEUcC5ck5yonLefnOvFFSA
Eri7ZDFxEUTO25/VPjAEx5k7zQ/QpfMUP4sVIGByIoMP7NzXED6PezvdonHheNMwUrWYrK+7tKOt
17oaYH5NHbIwIAy4u9UcVtzti+hDv+RclHAtVFVYH9u0h0lhSwwbDKsLGFGCB2guiy6rwF/Xvlt8
iDxG+UmRBWNGkzp9rioPlpMSCW2z6tXBi1encUTlvegeEd7DrwH+ZhSyzMlSeaLjZULz1ROLuai6
iyyLrt2jA2APiXVmviLj1lvHpUBW4ctjZlq6yd4k2R7WGVa5rOAFqoXPlOQ2orOIOQ28WsKFCSxT
2sbUo8RFxyYkrUJbrik2dliDruYBib1dNrR6Y5Weju6CkVVg/xv2v4LFmbgLIZOSaKkpUygYQRSg
+lCD2qh2+leaG8FovXtMpnkoWUcMKD0J8zTiZeAtZpdu2LuwZatqTwoarEMR7x+V2W5SynSb3UZ7
FTG7qgDfQJh23mo4JuvGIkVWeDeyhlYAeLiVBP9oT+Qo1rVv7dRI7glJBd/eF3ZcxMt7II4RlsRo
YVhZBM6//EDNNO28ol50hAeipBcdkprvTAskklmJbu0Wqen2PzZ9XAKqidDUyHDuMCtRfZLF5nzv
8+Ds/iOoGbMsTDO1dEBN7VBzgvyqspA/xGPKgiooKZsUhjUYdPokZgoZSyOUhitpE3d8S89FPGEW
ix9eD9GDVPHcdBKroCCy4BwltarefB9uTwHqyfqPyDWkiKSukqhXrpIceatKk+Ni+kPwmHfFIQKa
gvVWgdGzd8Z+irj7ovdSGBYFyfcSc7QhOtsEOlkKKCkDsmnxr2BlhhOvqgH4AYf0FjRSSiPfqw4u
hRfNT96qJqfrHdAh68KzGumK6l1KmEpuwjTyEMCCV8VKt92tfxhiz+C9MgoeMDHUC2nFC5RgSrvF
coQqdk0S/nyKuwANXqK9swIUFM8os1WFPzcgzXpTXZTIFU7VkT/FN2hQKRp1E17zL8bnrc8aT3r1
5AsEwo++gr6XyDpPIPfeXpSHYIoWo8Yhsja5UOx//kdfjpajcqYuWvxvyANgsjW4YrBVy5YWvDI7
HgTlXsvII/1YONh7dVqC56YtOJGASA1Sf/vpDudE83Q+Dk2gHqS/ZPm9/PwTIU2rwmmM9WNFIRvd
j6+WdGxt3p17ITajAuc030Sti1dCM2fJuR04QHcqHKhYQV4/SSLA/O1AT8IH0C8uTgx1lk0JcghS
AyoaMPxx61DAakboFgUx6/7ZcAa4Tcw4JlQwRxuJkyJ/Wa7otNvB/PsvBJUHsK9+uYcNLdavJ3j2
5S/PV8lAslvU25HpArmiAbOVakZyAGxQCOCaMFbAPka7cjHWnM69zmHsQoTx6fw9Psrdig1fHGJ6
Lj9S8gMmP9DEl8/VjFGw7pOgB6+EYKkiatPKEQHmUY+2uNS8dIEqAOLWuJBrVQDK02ZVhwiLO3Sc
uu40qYKGHj5G/c7ArUcvqCEV+nS6GPaw8oznQBkiitRk6IKGgjvL6zbjadcHm9My6IszaL6A6eVc
u6YWLdAxuD7JCANbMDE8iU7aTpVmiloGi4PkCUhMNJ4tGqvVJcz+x4ocUJRNXIk2N6MasY1tGP6u
ac4Z/0WdARbtjGLOwtasqovKDoZnAfG/8ZM8JplQmiiHoxaAsOU29EIw0g1CGRPxV81yXZ5J2Y2R
z/wmqlOaVHczJWcUNT+HXtUtxXG1lnyCSlbVhCm7r54Hv+1FHMxEcNeXLufuBcJHOHRU07YCb9fS
EXS8asvclVxuArfDGhAxnBBIFU524xlOyLJzvpUtB0ieIlh5e3seuuO1GBjdSLulcaRmtkibNISu
S4DlNZvQLlAusmoNj6RZjAOacASoOiVFPIpQERSickjTD3RkHB/hFhwgsDyTHVpDTcbeCWcwWOOP
TpDsyw1jUHIp/fe7zzi13EvTMDdjD3UFYgE5Kv3HmlVqbRx4kSW5CDOEOY2PykOub8yEORNsFr+i
Qdkxad1Cs9A5GjQQHP0BFLu/PieVsufkQVWULpawRltUGyyOh2hCgSeMtmqX5iKleTg1AX9yu2dF
DV0eE5iMQnRF80/yA3ozZzUiLKJo6xvC4CZYaPpnikn8jhxGCNlilEeFaLBqLUxuC8Dt1fWVgfZi
UDqLcHL5r05rLpaeP3UCj+tj51saiSOTkiVl6B8bbfWxp3qtSskBQUNP+wWPLMS4GEiTTllT4YRA
5chSOTzPcJ15yD1REKmjmp3kTdE5y3VHuGhBg0RD/EEnuXwydtAReXJ2uaT8/9Irp4BzgEEGsl/I
2ZPYHhLnqNj+lftPTgbacxc+JALCeXmeoTijp9sOGROKaaYCABpMW5UBGuX0t5Qk1aPqAaUAFwUV
QE3VJK2Fqh8RqkI1QtxaDRqDt1+aVfq/PGzlHYVWIVYXW5xlgv+4nHuMNs7k8dJsJ6U6EJ7WJFwE
EHAeyKa8FjK0qKtCqHCXRy1XY/hu2KNrQfH4S6NINC7B3muIfO1sRWKbiAY5UxiZMjXEHli1IXOY
rfNaeZ2AtGIXhoDoiIJKaC2hNhbLEwXD5Qbgql9BuamGcXW2tkBGJ3p3LlmGGmqhQtpOQ2Sm219Y
QA/Xk7wb1i/ohy59wMvv5mSh42Qu4b4KG3qePNjuQTlx2HhEUj6Dkgq+0ISvoQJQy8d3hF2eDtul
Jaea8Fi+6+Eno2fEOR5ggccMj2r/5XOVMZbt7c5d3aZLDoxyWmASWlUT2SBR9Wha3WiaRjakEfJR
aLo7qxEB0a5BTDhwgM15q2uuDBu4FnUjkLrQm6hbo7VCqXPmxc7GChAI9kOfxgS3qhvgUtCVMaes
+wqdkb/zav6w1tkgdy333zUsoELsi0LJnGa7pj7vsm12GjbUQbKcDhWf0Cs5TiIHgVUbdF8lDHVl
o+UQyc8IbfFQtJnF97iJonM8cdXRsTXzTwqiQZlnfOJxwbFRjLx8dQ3Ro5zGCYmT8lFCm0ob8hwh
IJOjGjpB9KnwO9FhqeQdMCwcEapEBZP+RSl2cKWQgaYwI04JhpovuepePpi7C8Zhw7ALnLzoSFNS
i07T7Tq+KEY6TjMh9lFy4dRTlVjFd+QhY8Y/5jLiSJMvytFF0SyJHuG3rYvIqVi2q8tiT0Skg/jI
GA5dgHaH9kVCz5JOJcNgd7pz0tuqwkxqWDKtuwfdc5J7s6UXM477Kar5R0dwJ5oiAabvkITWjlTj
lQoCr0xgOXAkjH13RmTboxlX2XnexClNrtogrBSoJdjVPlBKuq0Nean8yW1BaWvz0qoeoS4VzYmT
syiLnCsPc2PlkRALumQc/b0pdqSiZ1kbH4VZu4W3KzwnexdtbRdpdpfR0ny30SQpd+xFlebm0qhl
MAskbXBV3Vnaq9rzUdAWhTece/TmvInsYzpwAbbwL/aNgFUgHl1y8sgjknqIV2v9MdKSazBW4afJ
PQkc5lMxclYlZj+iIC7ri5Z7h36Qn5Bmy4SRYpvdTTpOOSZmngA1Mv0NgpPLaGSv4bFZXZl6D7jQ
gfUtth3GPv44b8f3S3cNespyIlllt2gRKXDPRr3hkZeGV79HVZV2+PUCFYHF9imAw9Z5SCyDf6cN
ZoWJ61hRFt7Abeyu6UxTb0BzN1K6QZwSZiKpq9XYe5t1chEkXvLothQYPeN7zkAWiLvLuv17t9Op
FqE2HTIkuYOhnHRGCCknKQzHGzWfk03x7qTcZPsvsEZo/5xi9ysnehPBHTfySUjGAK4lfxNfdPW2
+uzH3e56cseRR2wy99u0IvHu1Ml5Q5IMVRW65ynJbsc2IMM2XF2HUu03ybY//S9kU1G1bFznxsYs
h9QTpjsGLapK+PNCZCdSZaJ7MrxQ7FCz4i4s0EaO+3pntWTq+VRFiKCQpbVOk3c7kz5I8WaTsrkF
pF+ImGHMkXFtB2QrQ4rW/lxOqHHvfN4P4VOCjeLQIhwwihFDydN7x0i6g7mqenjgOUpSsgFgi2ZE
s8NyycttPt1Rb5l1/k5iKVc6Y6Hjgv/ltVU8sEao2XSsMDmteD2ndgAVOS8aQ6OAVOX1eJCaOgwr
soB1OFYyDQzotRR3wNp9ULKOkiSVHCnIQ5kNYudsko6GyKQIA3csdootpTdK5ESwODLq372udc0O
HGp/QTm99iGZRq2YOHlI5/Pt+n3muHHjERcDrmMlCbvVv+pper/svHuhWmp1PSzUQwYZrJCkmBtq
4KMoGIRa8dwSjITC9uTaqCZpqNNE7vpBc1Esnfcy5Nm4E3jat8uyJ0Jstgz9gLEojC/zCIWbP72z
3MZdjTb7jolUgETKKSBHQQBcSnKLKBpyVT+Q6gJQsUk+rIYHnydXMo5oKQ1BsnoDV8cX684Sm4a7
RJONBFzV6fR54+7/iWqgFk1zgBgRBJ268RdNK5ImTf+e7Qej7KHoOHbZdiC+jCbzECqmAb5+FOBG
1lBQHC9B9Z3u2Mj27BXZbUoiKOjN5EWXJs+Lu9ONE58tIxqRnka8BHZZIH8ATePlkN4yfVZshQyG
Rf70soWfFKv+q6A0TSn1sOMJesUP8xGgLsFcwUVHWAOL3AWjQNrhxWsaWT71iRQngl2t4onV7Pj9
PfOXizOpJNB/PtqMsgqPLZ9WXH7OOhDgo/GCNhF8C4pN5dsWvDvbvEm67/hcfk7FbsjbzUluMCfJ
Kx/+LHfh7SpZ3Q4hImzxTO4eLgJzp2qJaERsAlivuS2lInlabjf1HRPyBQdtxWnjMTCFRkBgHtf/
g3xrTw5Mdm/NgY/QRtS7crDc0eEf74B62H8UdmH+Zk0T0JxJZW8Q73k18UZyqmPF6qhadhk1SZoo
PTupwa7DPZKgWC6rHz1gpbrlkB379lI+GDDCmcRJRNFlgKXhf2cHKqlNSMGjcLwTf50yq8jKhkaJ
AYQ1KVIFHFPDijSN3b6sYQ31EX6QIVqiC2H+1nDHHrQooNwBR57ysDLEDk22BmRcxESieUJ9uOnQ
w26i8cGGS+mkzLY3abj+pC2323n3o2ewIqFaEE6OALHN4ndmaB+t7gTGN0I1qiYAWQTsevSOKbCf
hFy7iarknnQsKZ8oav4u9PAAKOE1E1WOwGiBCRl2Znb0NxhTdsuYEb/SW+xM+GUZRDf2vMDHKDWg
OkzxrJq89xzzLNZznW4+Llwfo1t/zOcqcGZ2iIWEf0tYuuT/zRO74Bhb0uDcp5HJQ4OJ73dCn4Km
dBLJvF9kIXuHFwffaW3SvEydRDoA1FHZGfNkruhZc+Rtmn6t4RMT0LtGYmm2zpHFoM5u9twRkCgK
RpBhMtpm73Lya7eLthqdgg7U4r4RGxG5c9VzKypJPwX6B1ezI11gBtMNGxY0gXLyavCwv3cijjlW
6IOl4lHGntNTWsHnvv2sB9S/zySVkAC5GL6H/zMPSggzZ70a1pvoZtji3mxzMtCKaddTaJfYdAIs
Uc0SW5AbVpCcSCfPmKJVnBECgufLp9eIYL8B3DGjpWsEjJp0145LEG23iJkgQsluNqscl6SfMlKV
7ndY8fenPdtVTpKomcBSfcqjjB4/6rE/NURWnKxaMuLafvyHmdkrWk7niyaQFdlm+4UmjKoybfGd
dE7LmDVkzwV92zXqMJxiE6xVpWsrq/COyMOGegxTWLgtwNtB2JBWDfX6RzusundmlROSDHb7bli2
9VXVhBMqv4X30Gb16tLko/dYgr/gTN7lH92eUjhLut3pLt83AAr5xmA/IbKy6PbdGTnx2W3eTN+j
NWhE5ICDlX2eYrzG33PVLNLgunIW60uP8dGXqZFRxluDoa04gAFDKXN3znTDLNfonbU7Hm/9l/OF
GSj/AM0nFRhVwSKaQUn4Z5izWI/ZB6t2WJF9QHSvpHFapNJVaZE+wxNegrKeBafMhnaNxJyEO5kJ
FH+XNvxrRdYZI98EofzFLJJ5/QU6QdkSoUkBigOrmLW04bbJVs12Xyq29loxwxo/o2ctyGFQFlQL
NMLPfN9k45d9vPqgY16Zq5T+hE3v3x9PIjvQzgoxIRdWQ358pIzziRPl1IeopfzyvWrfKKHmS+Un
AytsJyAvKE6dMBIVi1fWS1HwG95OKAjSJuRfeBZYqy2Q98CLkIgTP2TrkwixP1j1cyugQSHyJXgU
ikpc0vE2cLdLWqYUEgnScc7aZHNE64+awKRJLF5B9mDZM4AHnlzKF2mdBKsqHSsESpbs7O1z5IDx
5tVETGTgFqRYhhPSBfkHEOiQZFcnYcvn4pqWh0Y1p5gg1RHqCjT5pNiy/2Ts5y7BJeycRKCSEtsU
JWk07vqHt5CuooVVhMkSaZuLu5A0wWU15kcnJ1tR759HNRZ/A7bOzW3cJejOjL2dIoDAIE7DWw1U
6szyCtXJo64ESSCjhQ6nDQy+9alM5A4tEOAyK1GarWEY7iWz9fADRXsaTIT9jy2sqGLyRG0rJrbN
nZMh5xbqHva9N51MyyXzXfiE3FyCRhURuU52F/0q4g9G9+wDpEkaaQOaWBtaWEoutxJIeHQbN7aj
PJNSlJpWdd1TzBhqAcwhJqSz131i9hGGle6X7sCKgQ4KUKgSnEQa+7ujCStAZVTu6qIkK+BpZpbp
Ybso32UnQd8nHl0lpuZZq76lUf84oZAVfCpxpie9huhthYroFSK6sBPdLc+MtKtcc8OqcqZh1VCT
UoX28c71IMiQ78jQb1BW5vBI6ThD5tysy2tTLcNbnRZCAYaBFDKGwUR7oowQnEcdaIKtEJe8D5pJ
6KIbby+Cgx36m/Sx6aN8wYYjX4mIrnG+vb1PDpIX5g86Q4XzJNxta+iuG41Nl1TV4ew62cbBZ/0F
FuevqYseiQmQxOoLxgc7JgplqMwvaey15Y3H9eZNoD1qaJRBrdh6HQwFG8Qojwvn7zDy13JtwLYK
W7NO3nxbphegNAyn5ozaAM45rCGnLh40oTpM9sURVuXgygmp3pnQGYUu8ZLhAUGA7mntltsF8+uR
7EatJguR54f6Op1QYZOdYCWQbkbgt/QwsMW0EAYiX64ThTdqGTas6TYErtOysoy+qOOjxdBBr6GH
VZfByEoCVnjol4dYs4mrLGlxd/55P8qURPYO+wM2XhpNolA1USQI+o/jsLxMESDh9fpl2/x8+u7k
9Gd8mLA8qcdPby8fK3R9cV5xKcIDIaTHrki2yawbCqN4Kqes5Jj1hvI68p0UKTgCAgLtcTc77Ze0
3VAm0R2ZXfLT4O8/U6qV55HmFgpLTGl5hwTjp8cuH1r33dSLTxvZHW4EquvtQAyLibN5iOB40x7C
GYL1KiIo5DSKsMpSX2Q31QoYGAL4FylQC9Bc8yvymTBhS5+QjLGzqlosT11nN1w2WdBelwmeYDuo
ps+B/Yo+IMdgAOVzcnDDPVERJ+Oyy6/ECU4F61tYbrqkJM1dsPRmeXS2gk72l28SnxER2sSKYk/l
KV9+67xarALTrbe3/iL9BoNwYfEcbmg1PTZ3aVrgBFzc2MuKvEkd4yKiOGG/2ul10nHnMMTy57/9
mV/ZNaHSZyAZYkOuezh7uCnw+2Q3eiNTXSGtLGQvSbtMEcpVFHtUyBYgmE0FbcWhJn0qlYOdk2SF
UwIQoxVCStJEHEAKBZVNrf9JVoC3n/eAowyXOGh9lJSGeaogh/Nl2a9MOFB6PCh4wps272EmAyoi
7nxhnYB618jzz4UWybkg7ZZlcCSvnMr3G1Nfy/6mjMa3n+xAc0gsH+UjsXwW1CTF5uVn7rdjsNsM
BT0W9gDhGpIkt+vha5SZ78UgGmRK/1EGWJHwQlNiXVQEK6tasbdpAfUkOwgZxydhtcEui4tP85Eo
q1pU8AyPPlfIoiAiuct0oYOd6z9Cr86Ga0AF85xCgpxfColtcKXAn7d/5YEUmF/JrALk8bx9hMDz
AK4pdne7qdtMT4Hw+GZT5o4pbN8W85z1duA59SiQ/qVgBpWPKhcbmVHAZgUq/0VctTrdF5uMU5/n
oVNnmmTg+Sry/6gK2fpNm3YBzSE+VBmmFdxIxfVJ8vxFW3yeNktWsop5aiWgXqjuB+GGu8JcboL8
QkF2YTF9n+jujx/4ViM7f76Qp8NVAMzLDfXy+cLVYo8VsgBhaCmxKe4kBFYO+P+U6TJBsEpVgqty
9Xy0ObpxKVwBhs8hQH5oRRdrlRcTamZ8BorLlTBA/LuFGUALZVjLwSKFnCPbeJBSsQfNFzBlmwb+
0DDl4AsZBH1kdRwcdepXmOK6wJLPOrHX3h9fwWk3RIoAFH8SdCYTbsSYpHRTf2/97sHKmykC7Kx6
9PT6ASQDAMPiT0LefTWE7lnJlOqcz3Q8i8rm7r38BOBOESCPIYKNp5wpdBhT7+7iLjaMjKdzoQS2
mXyI4/RgpLH8KEbSwn3EjdleCucHC6tX5PGxNHq3eGiwOmlpFEsCivrw89sv7yDbDmczEfsRszX0
PwLb+Pzx8pqhXAXZ1jUUixy6NDaqyLVEBuJ82g0pJDJMKjrHEsDY0AcX4Qombo5nmWYqdlwCZe2R
U+ytRvfMGYd7O/o0Hh5Dmp+28G9QZgMXhIQxHKcyDk8HfkK85HwASVuqdpit8mwXMyxzz09Q25oT
C0crLbE4hxcjQsbv4qDs+ex479QOaEyWTgflEpdL8ov2YMDHcTLdYi8/PaIR/GA+cIRhec5qYTcJ
qwxRJZ8eH7WC1ryI8ae/jf6tOz7aSrcMt9/i2vxjFZBY3+S5IlzmP6YrbtSXqO5q8O40GXFDwKXf
jidTW2Bk/qQhI+aZtEKk6EFOetHv6oU77vz7HR11b2yid9VVPwTOWZCPSXuUZt+lByiaU5QVV14b
24xghQu0bvJTSLUsV96ejIlGywezBuYl26T4SCjkVKTJZdLuuRkIIeBqx0f3SfgmMSM/n+MHLXER
hHeR+RozR9dvd6Bp4XlB78DxRSPwdDzxXCwtBfGm+D5wUZ67XXLhNvuPyskXCCoSzfrZPGa2JTRD
IAlR7X2qkGTQs3JDC/SBmZAjRpGMWhFyuuq/rB5CV57181IU28AbiztAhj8RWzhLaPo029cOQOK/
VAJ7At2eHdmhh5cMFVLMIECPMEFGF896+H7vsUWdfX4v11El+clA5yT3v73FRd3rGpdtWe24HJ5y
Ehh4LQNXo4WvKQVDTfRIyznCRAcrei74GxUrISOYnLeqm6xxX7UUR/pfaL1038zXGRQC2Y7YBmAS
3NlOrQvYa0qsG/XSQZ9fjmN1/j/BIoBtCFVvo0V1Ic2QulgVpOr0dBiqMdIghOMBn3bk0cFzIYOQ
Nk6RurN7Mt8tFmPUevubfjuc7L2JEwKsIqEtiKisRl63Ek9kzx2Q8J3o9kQRwZiG+AOg8+nY1u9T
FHQaz10R2mgH5AqoijMhXjeRfpksNrRNIvyUp9EOwI38NaKhU+mko4DlTIjxc0VDXBb2Tz4rwJhw
JQV3CDhTjalPOSC7EVXmMq6c1LmPWrFykYsB0psKOX3t0QH3KBhEYms5a+1ZuOFc5Jgxa55Fw37I
nEnN+Evu9gJiWuV/7nPkEF6sAVRmHXxSWklegVHvmfilCSaeBEvcGUNI/DZz7+RncmXyUO6zxgR5
q+Bmt/7gTOm/VCVIpYdK5qPj44uq4Rf97mveIHj8TVSEKGXe3jmQEYfrDVUsn4A3h93jwBy6r+vG
qbL2gzSPBjJ/GICaFFuNy1o1pO42Pa9+1VMpg3EVzSikwDttNQbkkD3E2YCB1BqpsF4OLm+Lv5c0
nWtrnRc9u4JBYrMZT4IwqI+4c66YO4llYf+o4lQx73KCIeYhMp6HYbcK8LDasGIDxkXbQ0ikDehA
SI6wgImrtBNQPYZJ79INtHn6ISvNycarbyz5p24Nc55snhT1D4ITBmI6UgSc+vufxfbDcvwlR7AM
QkMWuKdomL4JyXc5g2VBk0EQDcy9+FCdBIrQ17FvWnLoqmL1r8LloFapqitdryfCwZT4GFjICsIr
/KwXK0b0E1x0CpCHlUBPgxZwYmKAjkZFmcqL8Rf9wWEFGInak1nMRrXM9m+z73l/zcJA0uBN4QH0
3ZDQE7tKKA+SFexUNAlw4lFY3pmJGA3ZG21caUvhuofW9ukk+ShWS3lkHb5y7HncrJjycNJAPs5O
cDceyBrLTEh2NJoKsP7fF+W1BlLZe40p8R6aZSlB2g6sGM5Hmrp8C6YhFk+AZAPzd+TBXnlvKCVp
XHC10MHM2bGcDs7J9x4P5kjRDGMitYQ49edhRpVnmNSyttSoUnW7aWSMwOKS9wkAPDzauSgQAsdV
f5aSnR3Kvo+8Y0FyNKKqOeZJjEfi9ARL3e6z/C4v3a/yfup4VGaCGBIJcFReSChMKOLpGORn2dTf
ehyB6RIIGFOGDduiV6n79DQegyu3IqCVzapZe8WEixEEeBKQu0egz2XYu5sfb79ke6m9+B3YGFHC
B2jiY77+3EIDTVLhJd0ZK7yuu7I5T6IGwxj1T8zn32KpksNMEiMFX0TM6xzIDidsLrwdWsIBEV2k
Gw5WTeuJFCLWcDFSvEzbz9tF8Z80wafQ5lQ2TAVAE/EgqbH93aF8/uDj3prE1/Cx2Dn4IfBjKFVB
bgVF8ShkWBZZbWFnLZyLvZATTfv2WziEfFhoumDBUZRBMs/MauIm3tVh3RG1Q7u55LSDZ7BmwRBQ
V4Hf2Ivt7N0g+il64UkxT7rA4PNzV1wgfCb+kK/2DKHXF3tMWuxp/e8jj3qwK3C7gTRiy4JbBaia
oVN5vglNNKQd9l5Z1wDplG+ja0CQg76RdgqqmxUWJgGnyHhqClP2KH9NpAdvHApLTIRxCEPkaFbW
lQQvitoSai2hixj7hlwLJ6dfavwjUKorAvHlsoOkB2VD5oa1jI00q7Wc2E03yzIiqZjtoORmfO6t
0b33Q0SAneWEmmjb1B+mqD+3TdNvBk80d+V6H6NkfylVkh2jAQ8qu7qVcyPiE8Sim27YJN/UVEk0
Af36oFrA5gvYwBg+E5/q7Q/kHZynSL58Eh/Qo3BuAXG+/GnlNo7qVVNre3Aa4DzVtykYUONkKcP4
6BZCNpZGHpLDpuPzSTVEPwAXrTtLV7kwb13fBYe/TUiZPI8r2fzKsZt3zu7MOjCltIgRIkl4o2hi
UUw6+5R0ZYtU2l8h5MryiybOD9RyCtK1Q0kS8A/KvYHuSfyWpoKI9T7eAh/Y9LhcBE6Shqh0KabS
zd4IYiwO0U1wK9mb8mbUghV5eJVuVqfIWq6VfKBFQMYr4NiyonSjWQHi1RQ9QcASjulTJwjZkWUS
4jRJP1ySQs0lZaLL57nYCpcVAfc8KzjH77XOonMVoC5jQnJc2RLgqV6oEioffvlfthMHndHsV8/h
t2J0mcVXJrcDPbK16C3jd0QMwenTlDJCpPWX7yHTMOyM10rHSPzsHuMaKeVqKrQBn31QuvrfXqWH
yI+eLgJVwyfhG3+OwGMaKzfOfru8tcUnxCGt7/WwdvGugU2of7BFCVEByoBTSpt1vD3l6rX9vQaO
SIBgFzAvVPzi249oh6fOzwj2EGNdUJ+xm2aFyeQmySIPI8/OR9MLtL2OiH6bDMAEpar/oc69CrZX
Ztm/V2lpAtLpaMTV8ShAS8EBTu9+8H3II7QrUVveOVP5eReXF8oHaCRXkcwuJpF5FTX32hPWg4b+
Sy2GGtAjP+yg8OfdU2gxqwF5HfXNHHrx/BavsklupVLUD1NlGko7SeMp37aFKICJUgJABGVAz92k
W/6FD1XTt+Sz1bSMolBaIX2alg9ussc0KS6Z1cfsBExH9G3a6MrFshHwSkIggvbtH3OIb/Fj6P8x
03FtQunMN7cZxn67Wfq36cS1ydUpXEXYiQIfBw4Vq7Vm/w7k8sgjra7Z4lsTnIPjfAsHFJTrY97g
A02dDh3KGtKu4pAKbe4oc3dkjxeD59grXdFEJoaYS1vaqxbtA6Jvef0rmFebJ0IggzzrpCQxsgj0
hKZV5/LbL+uVOoNJfwvE8MCt8rrNXhYiVKcjy7a7LZiIJxehHf7GNa2m3S5Z8JGipONSR0DXJe+5
oi48zFdCtiVGFDBItXyuaaui+FUZhkdzaQ5Zfbhjjp+lF1Mh8uHmz+pm4Xa17GH1jbBgQqLQKElB
qZGVOiBMgvhb09YKMuJYtgSUs3zVRqL9DKbdVb3c3T6NExkRMOShRuJ+VG7qkbcqYGZ2UEiqyDMK
ZV/Ml6Bbh7tq2+yiW5wiBI7xdBQTouuUXyEztKCQatffDlWDrJ4bAgubv4QYVfQFfnXdj/ryU0I6
JDmkYhZlXbPSP8QVbz+vZbLnzwvgCl8EqBkGNgniD1S77/ZJF+z9wN4MtpEHvVSWg1anzeRhFWio
lECeJ40S8h0X5lsJW78RcOU9eB6Qzp7ymPNroDeQA0oDkyM64QF+QzdhW5OYo7QsgjStUJwuTsWD
ZBdEgZ7q91qPvhrwNmjuivXihgb9QjoAW6xrCSJDEzfxpGcRDMudJj2Kylz12GGw+yoeQH+INvcT
R7t/LFOCT1jPz3X16LuIPtcW7jAM71D1YU0aPhfNEpzDEBgp/ZHqzrwUmkMuLckB/+V4edlVIXli
eiNSnaustcARGM9UIFIIAAUqdOHUj3ouHTZvf7mD7BoOFeTF//vlZnuiJOwnJAg/vLFARFiaK10P
27b9snfX1xJgS/otJN0jAE3WJrupQckqZo9aRoITWe7KVVKR/MJ4APaKzFrpmmQv/BnoJLmhipTX
yuu1o1WPX/6vlKgvfsasNCmb5Y5Y+tC3Myhtr4e4iY1zXfhoQJReGEiIQBTCUHHuEGYsOluAnrBZ
BRcLZxF9cuT96h98sDPIbGG4DpyPOXBnZwvc9LFD7RwSE0tegO03yZHD6IhTnLw0oHClmAh4tKkT
grSk5H0+IIUcDga7CoJJraV0t73cNavuRO4/Fx+DTl5NZTouw3vtKkTP8HTdgITPjYDTsG387UR3
Ymuq38nLjBH4iuQG6wcd9O8kPMVCCUAWK6U+X7vlSSSgRNRjMuPXCilOmRizMAJ5/4AIzpkqYtw9
oLGeSztO3YfnEssgnF4HSenuT1Z1emvNHCuxsXRiCmwecSMOK8wSVoxKm2E6EgmUqDGJXud42dMM
szjUsdvxixy3056pD0+jsIDoxHDrQNUx8P8rZMOA2FAfpxAjsA7aLacey27jR3YeE8NEYP9WA2mS
2zt7koL7akbbMMKzSO8IwibLjBxQAhqey1h53u1gVU79t9f0q6tCqH0oCp4pV7OGfXJrd5knU/Ik
gvid0EygxT9Ky5P6VFMjjcMeY1XYuX5wRloVgicb5GfhmhL1L/iOVxoU4IOQiGtke/xvszIUnfOu
Sigt7Qgo+HWLGwf77BSe5xao6qRmo5EV/10WMdtikoVeVQ7S1/rC0utgHiGnhR2afFTV+uqLg1oC
jaD2Ry89e74mHrdhuojqW7WI9pRSyDuhiWIkbHCP9Iy673Q1iWkbcjqtFeI67Ak6pSQEPl4ZHTj1
dAvwztAuEOnoAwO+7GenKF62zdrxbmUuZ0P82+sWzENGclODAWpoOZSq6nrdbDYXjsA9S50gHdIZ
oJZWRZMshxIVsho/2tnEnFFK+bBGGlxH1sQFLaJuVn282SFuV6KWLEmmoZamcJEsTzuwYVKGvEKi
MoTYaF6brsG6mB7TcnP3F9m4rxVecNuMQ0VhuPDnSztft4tFEeA1oIC0MnHBZgUjlSokCyISRCww
Z+jSGCaYh5wWLVwPdYU+mIyGMhk/ywobOCSRln1ePPSA4X+hxXjt3gPrtCOECbmez17OFxm+4YBx
pToIvTXyWaXdQswrKYsrg+qJVBKhmAUWJntCLyh2FCirFPHn0vD4EW3f1PziA4b1wwgpNxra2SHR
uOsi9pJisuZ2FdtWcI9lTDFsmg8v9Yg4oqd8ebA5si5ofRjRBucT+5R0FyLYcibfTj3zi4Q99ZQi
mAk1uEuItI0Vx4luqHJ1yasxq0L/fWbGu3G5uFVVKN5aSmb7Hrjj9dE0pNTursSz4l1haUKYxJNF
MVk2Wn3iQC1H1cMF8GxvH6IH4n+2HNWSH2q/8bPmcEU/ZnsK2YLBWHgXhzuBFVakvQAqGzcnkYfJ
0KHApT1pe2LTYMGGUXwnkxxAPTEG708kH1IlLAOQCtwIkeVZy7Nqu0Wb8GdEXpK2pdVCUfjoB0pK
ZHO2t2w9F0cgwwpZnqTtqEEQtONmP2zEPOVayVRd1RWaID9pLJky/aTdkCVRslZGQh4dI/8KmoB8
SL0uBiLaSh3zf3QTeZ0hkwlNY2drqvvBDXAnHY9B2JtiODWMt/UgYm2UJ2CBgjvS8enEFJcjX0k5
ID8NA9Y4DoXjEOBrZ3kkbJ26jlt6YYPc/njIMCcZKiaQ+Ub8l6yQkO1XQbNmVLJGw2ogSZPeRcuU
Pg0NV+t9GqCQNW6gxMCMovJm6dbNubMxx4AwoUiznceTSaNIlgoyoxnr38NXpFE3MQgRzXn0rM9J
ExAlJg9QtHHWXj+7ClQ6eA56flDyZyWG3pqKy56G68iq10Vy8GwoXmyUIeGAM5TciSdndOqKRnGA
m1fqHxeKXfeaHg2MIb2K5hziHJO341rij4lse/kUG2YKpzGfHVmMrDt609hYcUcBuGjJWxQJBlhk
vmAyWmxr29SABfVwVp6I00GaapvSxPRijptTWYxVO1n6FOG4/LfHj8T/Ju3MmtvE1jX8hw5VCBCg
Ww8ZnNhJ3Bn7hkp3OkiAQMwSv/487yL2tpCOye5T5VaIrY6XYA3f8A6utrzph4cSJdFKwBgAcY/n
dV4EQQlfGaNNi2WJsYO6f+rJqJiVepgQ0kkbiJukc6psWeYVkhhP93IdQfACDFvNAWjQ0/ib2Fe2
2yGnEXPwumzrAhyo9uOtO4Cy+V20K9uLogCyy0EE4Q+q2NfnH+gpxp1tjAwSVCbOLEQPkweaO9ne
xaCJkIaNw/Si4R2oFSxSpaj6IXl0StpbwCNp6IWpsI9YfIEE+1ZyO2h2UMcfuOvmiOROPD/C5Zkj
HWdKAVoJClE9muwmFUvBrQj77+izXsvcUGGERmrusB8BD6lN9ccQIygPw95+J1iJZoihuihrZCmI
HSZgae9ASuTJGRgWpoRCA2kGyg1LlJBDUr9se/8P9QY9C3k9AKhyso5pfRtsL+zmhNqHGGXehh6B
aBWYYQxJ91XowyT5p2+qi01eveo82IWsFJ2TinY0SZSTq6T7/G06u5/BdsGoANdghAomt2lYbar1
wYk5r+nHyD61xqLUEOTWI2dEYtIq3qU1+b1mnPptCNPKeGbECpERkZjMjOvMboaENETDlVCdgGuP
F03A0dvE2zbicOeETEDxbSG1EF4KW61anQqfSpzVB1TFGGlv7Aw96M74tIPGwU0VtZEg/CEe+78Y
3MKW+YAIKUhWHQ9uWG/weBi88kNTFO9yP30pUxh1LY3jBX7kxNV/DG1JN4TyE8BeE/OClrMXULBB
m5pyNh2c+Zr8uQCD3IxWCBbK7DnThuRwKIg7V87+rY4B9Ik/ye1bMb2XOT8LVyh1KB0dUi8GsSFI
TX1AhwOPZ8FvxFuwB3qQAO51rRpFAfKgp++kOpVCC1XsFX8YyDK13BRQsDiTVkGLlbpGgO6yOv9C
zSgv7XDi1cGipNlb7i+ocr8BKAHOEiHaMC8BktjULhFjMkVW2mVymE4IYJ5/bqdAbTDtgLSR02IG
w9CZHJFVtqFQnCDxq7BZO7HohcUB69WAnZn0vuYEUOilvkzPepULl2Re4p6whyhE0Yd4YDIHShM+
gcF6SS1tJ+E/VgYccay8AK9hRlQhwrDfDG/8rYeZT/6uWzuZaZKafg03pFqidZcs5sS5zlS8V8QB
bHwk6Rw7po7yJEihktDsGyuJTV5XMDZ01QlC4L5LuUwE0gfgiQRT0Bn8IbADUo/v2fw+eSCSV/Ef
kgY1gEC6CId8/alPquvnn8eZzYdx0rvj/AC/C2HqeB1RewPSscW72aCi2Xwe6sSi4susQuxc7cfG
IYFKh9i5RiiP6l3ABmDy4tmz45SIQu1L9jZ4eYIqcabjqpDegRDihZwdRBRA3ZVdFQf4gOTFUmox
ITlABEWgumW9jf1FxTmBma3AnWpZDUCd5rmmZ3Au/GYWB1Zzjniyk3vWFa2N/I7j3RlSMGgW44oG
YE6IJ83ncG0hx01fWjIFB4JU7mVPZVkUOQG18k3wzgp+9ixKcREkHSEFfEHfFBEKs6ugWrKNQ8gE
3rm3Qj+a3gizRBrYMhmSCYnRwzCwHoicZMZEbZgwm24OwN7fqlmYyulxNLWi5QjKkNjbXtBSPZ4z
ndWu7baLkQV4AFyov4jVR+k1n0ovetvDDFPfpEBun/Y6+FB2GenQqIym6ov6elrkBnrP1qeHqRDL
ANdoP20Rzmw3FqV94Un3nwQiFAhBd0viG4pltAUGyW0zVJde9k3dhd6FRo3Si9fKURqEaAKmyEar
NsTvS7wUQMOMYnQcozWuzTGgvDK0aPoQ3KmkK36LMTwQ+KU5fFJDApA6xASqEDjDa3ehlXMT4Hd6
kdALkoGWIcOKFPIbHnyndQYCKAhZNMDhMcKwOL7ZVti1i/0iDe+E+ZeOk7l3v1IyGd0pFden0/6h
yrXSa1UZjIOMYngaQNLcfH7jMBT5ySQIbZAYsMQcZWOTSVAFIOkBbi3NBmfoFISfwvwXBXCnBHTi
CggNv1tZsTp5fdR+MHeQOaA0smZMxveBLrv2bmXHMK9htULFQ0pbEY0dAxEDyaqwVk90oAs/f4/9
0/SAe0x+QL9PVMypHIC1jQEG1wt6GERgBmbDYS1xWUGHDAWUDc63vQtcP3p8yfz7atde7b0DtWzM
inRU6dPqkFZhWFUCnUrVevFhXyNADKpZaGTbga0j9DRcJOScvqpAIiCkke5NRzP5atN9FUFHiv4G
iEKIInd68b1URJIgvqkhUcwFu/XJIJrZDzDnBa7TfZCyjBV1H9oyf03Y+0l0pYEGh7I4xbGq/Qjh
LAUgsaOfnxVGEWU6KyiJkQOTgqP0Mollk0W0iWMK2CbLfCggKHNUnu716z9Fti9o0KmvZejwtDNy
BCo1QxUShN32IiDAEYdNGFc0CdEmxu3GTHuQTw86CnUPUUuMvhTkhfJWzSePDpppNVXwwREBBp6L
dQDAQJ2kpkdPGK2ipwyb0wW53xrkpGRW46r7MPAchb2zOhlqtGhjUk+gXEoD/VrqpGqaq5SgEo3g
lQkt0vnw8ezKgqBEZQNsnurVxyvezcussoIqfKNmeb9DUsXzCeRgmC+jl9t++U4Ec9X01MSyE5iP
YQpCT4eQge3BKxXEUE1eVdul0ylgtXMgtYnCrH1FjY/9GaCemCIeGhPa0IyIPB2O+YLbuVgoBLsW
slv7LK5pc6Dbb/0u7IPKtAi1VQiTEkcox+zRtsImSh0WtYtEYZINjDx0tTAE/++cJLlYw3MzLRZC
XFza0RDO3nTLdibjOXHiQKKE1oBQZVDEqORMDnbcwNjsSDw/auYZDXggd/qz3xG0QxUzjXJFzJvV
D610Kl03mm8qc9JZuJapgUk8K/bjYWRzBEgAdOjeBIBynl9t54I3IjaJ/KF3HEILO54pg73cd0tM
3d9KraF1rU+HCDflnnaVBC8VNasuKyiTl7o2ZbECzYrt34Yt0bS7CydZAiLf3s1DZs4+cx8RB2T3
EFul3H08tA4MN3ESdUzbWv3Qc64x0LlSOrML+5sh3HBuUVamhGisWBr3jaCV6xCWtOvyxKX2JLi/
CkOqRImJIT7MPDbstBEvvijOWognBTRcp2IBycHOKvAzIWtpA/8BuZUmci8lk9ZV6d2w/Z4GRCgp
Gklm0ZGhqQcrwWZbBHcJn3r74GVI8UEtbulQGHOqHlihQg7VvGVfIsyoqhAJ9XOhI2cmg7aFo62X
j0GkAASM+72g0zW540MfB5vNIbzL0voqiXevjHOuXD1w37MdkF5skgqa1tvXu1X8Uvf7sfwmhO4v
Gvx8JcEkvCdDIwkinsf4EHWW46FVVrxeRXC+SDLgrEYMA5ixznSImji3xl8KG7QG/WPBVAu0newU
TQn29t4lmgNhrDKiKDVKd+WWp8jNJEa4DwTwiRKopc/fzlN4lWIbJL8gDICwQwf0eMzsZ0nA/F2h
iptC3OfEQhJVBShjhPLLIlqIQTXhtBeoDaA4p6q6NzsnJweNvomeJ/ycCs9i2QnRnZdzdecTuxeY
jAu0SkEtkbdTFp+OddNuctzP6EXFbKQdOHvdXGUeMpdsNsmHKtr/ow8gZpeQgOoqeDXdRRWpBZem
5KSkVBuc6vwKZVRRU/VEgE2DkYWWRxxDh0RakeQn4hSqX6MakDTLtfsJNixHIq+FdkDjC9OwH4nn
/T1iJCkACwxHNC/eUZ+zy666ryoQDwNofGn1Sqf/f9zWLiLGxxnX4mi0/6gjeOYBaweaTMrF0gaL
tsRbQiIckwfsWlnQ7Aj7NSmVlEjNxvhag+M1mHft+ChzYAwBPJSUEqD4GzWztIj0eUU3UuyWL6yb
zGJFUVZNfVa9wAtC/ql9KjeV50d+irf1yS+pZruA1AB+TjHQSL5kSQ0ZwtRQhOMyKz23v9sxDyt8
sS+QOIiqK6P2x1gLG0w+3VJhWWqw+YKniWirtrbLQ35+eM70xopeiCgZ5Uwq9dzfSUs72LfLukSq
2jSR1GkQ71ETTke+4KnCM2FL+pqI+161zZ5yrOJldXIxV35fo7kAaP3Sw7lNrD3FvOruiuiquEud
sN8oKU4zrZCCHf0RiulsomCBJxlNQInXyexidxeu1StlVaNSmBJyFkQdgv2Zlc4pjnC50XkXbU2c
WkFuRKwXwmq+03yiNCQeKXcUDXow74hcTePBtmP3Jhsx6NN4D0tD9UTbRvJV7Tkby0yx/HRXBaU0
5UKjdoAQO2SfgkaicNc6hljW1wqupP0Y1nwPTR6FxzptDdqJOy29HuFq1c7THdfepb6UhA6qFuAg
vDkV84MKyObzU+cEaGs+qodrrwd7iLKUptaTqtnQR0GytvA0NpqrEWRQXFBEPRGAiD2APWmLdwnh
OMmkwG3FAVQGnovGZxmE9Txl9oSdpTGh1IN+C8VcjoTJ4ZUsaCmGWJAZG3s1wFxn+6pZ2vc6U0X0
FpLaFrMxcQnCqzdCVQtUEeMFLwS+UjRjTR51n/bpADl1ffXAkBAlU7IBAymeRJWEHg+G/ENXzB0S
J8EijW74oRwSqLtBg5vyktztjjrSjh6YmsfeGq5jnS1Be9PNg0Tw0MgXUNg4OSy5wextaYm6ojgE
AxBr1dPm7/AJgYeRURKmjAB+RTrHWphPnrrlHhwXccvKlBIE+wZo1yER5d/LX16r0Auw3A7b7wec
H6kH9dj5dK8LKA3y3qlQcmCTk8E5m4UQBbKXV0tVBaGiXX02bB6yPjVPtJnYrf8FB67XyLD7F0GK
ytHI5wDvGQN6gRz6/Lw+6dUh5k86B17O4z+piR9/QtepesybOvqPq4LW4YpiP/mvhIrUrBMGySb1
MrKAB7r6XgY3xYjTwDLQjq0YQoBiTXPh35SkzYOfTw4WM0wJIwJIol83rTUlyWaPRPO2MiiuAq11
41kTO1TxtAhJwW9UcZJC66OFH3lx6GJ2JEMohWUG+8zKULdhvvY6N8RpilYVOzBoVgRXcrssL1y/
fd9jLEJqQ2mByrDWZN/AQHbj222C2r4VvYaqV18YsUsisp78XeVr9T1E3pqfzueHiN4lExmJDtQU
jx92tbc31c7b8bCRMTBckxX5O6hYiQ2m9PRkpyJKZ5pgsRWBEUquy275qkzW/6i0Y9g6ih6UjVPU
eH4unlTWzUN+MrzJfmbFzjIJy2U5Aq0oBXkHUBHsazEsGJWyNLweVKu6ruZIpnhQe5js0qdX0K1b
J6jeb4xNv/tpTKaxYYAJ2U0VJKBxx7dOwW2UpG5pKgV0dhE197OtyDYf7D2nwI5CkuBfBwLOAVp+
GmELW9sV71tCXwH08yOsuhdRoWNu+1HlQmvJ+2Zu4TTCmQ5z8oSJZcoWCkh5FzaAUrfr9i9O7o+K
nVdZd08C8NGo3eOG0tuAA5QFCD8cIFcujtN8JeAkW5mMaDXJAPI4IsdqwDcKRigyiEJCb2XjttHJ
ywIMrmmoCePBwnxoHwqDYhP/XqQ4NhZyIEuh1gswqt6y8m7bau9bb07qA27CuSdNj1SBLOyaqbRy
nq9t5n5Y3fUHGp/owH5MUwqjdMWunl7U+GTUGESn+hoveOVNfMWL2xCXUL2f7xXfi+/jj3h9vPCo
OfCz7m/eZ2+pRwOzulX4nl/xOvlCDz7ub2vOCXZdaoTf+JNvjN/mwmv1Q77GC7zCuUYQ1Nvdcod4
DYuPXPTrK1iE/N8hQva65PXxIlzpr+MrFyasrW75e8A5sHoZ40+uv5BtcKblGXsUFipXXHMxfqeK
+f7fVgezRN/hr+M1F49f3EiuubW8Pj/3T2zINdM85U2e6k4U9I6XaN76YOfa/fZuOByGFzt/gE6/
pJPT0cb16T31eIq12/o9alPpxTaoaGFHF+pL8C68ZCCXyQgqTRYf7cPeCHNI1FKlHrNMNhT4ASN1
G7Q0kJlIENXGZ2wmuT9BsZsPQSkCgjYdFaSLJh8i3nh+sxiQYOFG21jsXqGB3Vyjtby67Hccd+LN
GlFyG+wbZ4ppPA1gIckRBcNAweJHsc2/1buUGWaxC3mpk2K45FKIRfhLNWYVXbH8fedu8YFSza2T
HVOVIYzIv2gl+d9BAOG2zvdvD87m8vnndHabh/vgE3N4wmVPdwQK6fudv2OB+dZnEQGV6ovSLdKj
jLvUkxN0U4qkIf0NVbj7DL0w3IoRjEc7h4KQUsT5hstJyc3c//8MbrpdubkbZLtoP9zZvc6b8AXG
4+BKGSD94Gts3gUwxENVkTVtP8VtiqTlgyzfEdqBiIqTEJKimDYXJ9ZAM6RDc9lrwAxQVBBuW9zL
QSKrOa4C83Wt08xMa+HJx5imK0G8hABc7cZMl/tbJLjrFtRhXI4uWjggEImzmUPE5IjjQGUwbQsr
rt8GXv5V+g1ilku1yDSIct7lcJoZfqPZhcjFIF0pfch39h/ZPgRmVt8XKwrjvfV5td+9W3Thy6GU
tibS6JcYOHgXHRFQAk3hamZOaVlMj2ck3myItChaMrUmy4b0eUBfgs/r0blGTlXEOJvEwMvl2gQH
Uh6CdazqvSJy0npcgDtaPqZob8bHbHt+VCel5nEy/WdUk6eQN952KA9VbtrxueO8yloKYOj/Sakr
5Mzt1xg40WsrAkIB3VoFg5pPaqBLZ3tkIiErBGBV4lBNsn+3cqKPzw/0/JLEkMd3CHHwKJyGDcUO
cNJyXd6tPeerlTt4YNNmZMqoRW5YaOAttsv8U2lRsCdpRExbRuRFDox/A51HiHyCQqGAZ4Z27slC
3cY6wgHzRWBw/GSDweqXwPjcOwkKiMjuObRmUP1WXqjuPPguaP/0G6nRGHA3dQ+RuOT/akhcwPD+
X2OCF3A8psruQdVvYgJVqtMGtJnZ3wWtMEXKnfQ8gf85bKGmi7dafVbRUTonClxg7OJthc7HzKim
VSLNNmSFKRBB3qMuMBnVYO3sxk8K0uiSNa5sNXXkYaIaoYqnoBhiVa9D5po4GRLFsGt88YhNJe7x
UBecN8w9G1M9GdqU5NJZobdJI7Yj9AN/KAiMlXjUK99g2fkhiS+QMkqeEkxS2kEn81Pv4pID7ozb
CFZComlWwS2kjyzw//N37+xafTrE6Q7SBE3icwoZqQB1AsKSBgV9YYKAF+rkqt4qKfTao1/MfDd5
MfXBMEMsSC7icU+JypcnA2I4qgYKUize98xINeOne93TkU52FWvTBtF2bTl30okpbOzpAJ6WYfB5
m+ZkvMt7lX4MKPUQIXpFdRNSjfEoKaj5U4DYrNNXmbO4EUhEdf/58+e0XKa5uKQ0IpAhbbbF8QpJ
sn3flPayAiTF+LB4F56bKOylGlRGkIvfK7Et1fZChG57rP5ATpECg0jSVhLAT3n+xp3d5XyXzHeB
HhnExcmgKsyEQWfmtTkUBaWx1/b3RV+hnFS+NswkJqBiJFVsFAuaG2d79yAHrtY5voHYBcjldB59
eFrL44YhnWqAeQR+U4WibrWLi+AgHDiRQVolBD22EawULUzoLdXhhDaT45LyYWEuhUrUSS3gviEv
E8zqODFcllUOEAnpWxmeVgjdNXymh+aUcngAML+hGHVuE3ryOZaTTShZ0c/ZNO1h1DenA2ACO7ag
WM1/IkygZDSmiVvp/SrJ6zH1ESdQzbRH/yktIHZKo4/D9q4usKR9VQMDEXAtJRURLYPMmkugz44f
wCHNSnqVWHAcT1y32ZVWDsHyTiZFVI4Aa+7s7yJjj/UlmpUJ27fxyPCJjTp04mg0mcY1jQsLuzEX
KsU8+OJMlZQZ8mRkk9k77NoiqVKXJVXpEFwZ9aa4xbmERrRkZB4aQA+aOCL0iMEUL3D0g5MnBZj5
psr5cdGmoh/pLmn0Tqo2SYL9hZumWuosbcSXTVlUmmCwzQzafyP9PfrSzEyphRYDlQftQ3Xo3bs1
Uxtj1nleydmBBbJoF3ICc+NJUFNhdLHMN7WKt7QbQauILqSTULw94wMA48z4//YhUATv9qGM9BB0
SfFt3kji7GEYsA8D64LID6npeIpZiwPuPWFKKYmSlfAR/WLxs19QGUGHUstEMw12HJgNsIcOtuww
vw3CKpBsKnihAQUV8f9NW3J+9z6bBIE2QMaZdYCq3/QsrBIEnQd0QE18s8APGji00G4SbEqj5T2o
OOl/Xyv+oqFwY6ieoAyR5X8Z6q4CYFKV2CMeNOJV7PLqOosuraB78EgIDNoAWWixW1xvVuH+7Hb/
9FNMzkkXw7GCx0xfXAI0UizI4i+GKlj2Xyk132v7FC1ZXQVhZUBa3OJO3Iy1D1aNGCimLezOnkXn
9pmng5vsk52XFatqvwF5xCQQ7E1pgZFTzyLjvGLToa2psUoXhXrUN7WuVYcwqj2w8xJge8GsHsrZ
RUMbQAR/us+O+fmTjgfW6pG7dvCnaHeLVxvVX5v2nZLypl2zSGlBsor1mNWyVT4extRE6s277tBf
rdr0dhmUV+od/fdnN6cce0zo+w7NmOn9CheVO3Q2EeQu+SfcOPc2Oi0mqKBFJNKXgJsFDJ266l4W
Yf86tbbv1YuTCYsoKcq6Jd38GxL02kgmAdnTsU1TlC52m1WWhHsDLZTEu0rq4QHAw4LWfCmPXsJJ
4oZ0RQu5ADBC/qlqsBgNskkZ9hDW5GHzG7qcZyba0eAmu6CbxYAJltT805KKMM5mf+rM0Db4UGaR
ugiIjE92675Bxvud06itAzuD5nISOndJ172cV8E4N9Mo/1Cxw9UhBDIweaJVb1c9IHvODZangd78
Ut4Rl0JwbMPk/WV0pDKD2sHaoh93P1HAkzly0bmCNd0+UkpqiQxs6jc/ZJyzmwPJ3aqrrqtu8Zft
cOO8EixQNNanNDjtzx5ddTXwlBHb8eamCAbINIjGNiQB0raXd6cLU141Q0FH56OCc2kLow0EX4KN
wMqdHCaHerfwhq6/K3oQbZy+holPIc3I4krPEbxM47v5Rb6ITTVNiMB2u7h1GveDaHamqEkDWwM0
SGZu63zWcvZx4yip+FtB7slpvItL9CHSg4HmCycarxikgzsPi6Bn8xAiWw4B6QYsOwVKbS5CAaix
Y0R4QNvP38D/Y1xgv8TahRs1xYS4lUV3EWKxzjr1xMjtbnRKqPShGkO8Cd97ZYV4FdnTrsUfaXdt
iOFIC+fogAg9JVzzzIZ3bt2SozyOawICSqIFGv9rt78T0hxMDwXJ/q4fCKuy8H14wJRQHQPKL+Kx
q59fIEBNKdcELzxzQbVdaAP/ZlggEqlQU2+j7nI834ZlFe6yaDnqPspoSbgtMUqk8aHEUzokxmT6
F7NNlVCdWRqXul5dGH2WDPHz4zrxUKD4Qbn8P+OahCzWmtg4X7f9WDcntxMqWwtWHFlVsDwoF3FP
uQjVKLE5dbba1O8N2JDOu0QmKFgbKxBKlVRpqPHDMpM36uKjNLcElZ2Pn00wNT09EHRBEoFQlS1n
Gj/v650T1V56l1Z7oBz2wb7Ol8RL6F/GXyoiphfhCnd3b50fLmsgx69Dr95dd4mPFbLtZeiRySli
UxEaVjiqL2E2Fts2+xb3+PV6K2uL2x02SyhvYWfcVpCFgafHfVlepTVs4b5ZZNc1pVM6C2lIauX7
WG0nWNDYPT5OfVq/iLe5+9a8BUc3D09BHCZQpLtXewSH0g8HJHIvh5SQztoE0XcLm9WX6Dtnr2ae
sZbiyZ0CBA2KCwtZkBnHcw9f8XAdl6V9J9R9lCzeO3n2wSNein37p7dBvye2ELhDbP8Qrz5FyxbW
2lilRlHgRgocwkIF6CYanJ+1/yJSd+Ds3IvfON/O9BEFaAFpvJCu4xQCbaWrKExXhUMmPDY+tTPb
GxqEqwgVPHh0ytmAaJoQX64B4MrBx8ArDK/VbV9t/Nsss2nMBpfzmfq58Jg6wyJEG5PTF3z58d2k
T56knZMdTMXBuHMC5DcBvlazESxAQQKJlTrYojJEaGx8gwHAIaBriLSMP+mYTNIzmXnUis1PHvXj
4MAPHw9u2MFCaNryQI2LNJzMQ5wsCu30G7YXBhkEBybd8T2Sy7gCgkVZIMTgWNLdRm+FeD5tKGzK
nXkbfZZItkr9YpeolJIW/v185nT+NKFpDAiXQw5O/vG4LYjYVIbdvUnS1ddSB9LrqPbTZhlNAikx
Ic+kupyUNwrsIIyOJfBrQX1Ebv2NU+7sZBRnA6M8YugpJd/KMPCAGQeyB2Ic9HsM263Nu2bV/7XZ
Zp+arkFnjhgV8wObTs8D9UfUNbvK37Pt3g/96of2xVEH4V8dd4ArFsSq5MTLYBINJlsrbuqtxxG3
5WFbxDHo1TzoRYqIGlfAMKl1iTjS26vPUgkQmpVuxk/pQxrTaupKz09E4/09nYhPxzVZJW62dNMd
XrwmStUqUXOpKKGdU9syqHseclji7UVPTbQ8tSfq3qLlgwHjr8K2VrlSZEFHlaOoemQ0sSxMIJGU
NVzpAu03q/4o42A5rSrPN/olpM0Kg4xOBfXHys0/VyU2X1CnJOkPw++dOo4pFp9GA1qiDwIfJkjA
CddhOFYh6fVvyLKcq/OCPaXoA5kYktpisk6D5SbNEyydR+2OHZEcAFC1p1X8eShKKaoT7ESC6ZKs
VnPLpD74VP8GEEuP5OSROegVcB6oxzyJ6KztOqu7VUooAOIkzEirn8hPCEKuqW74WRm1chqcwpUq
TTTWGAUOu6i9S25Up8Tz0+ns/oBEHS0jkKRIsE/GVoV5mxMGLIzaVzowhSzWI2wpTRUjdAm/UBI+
TK2PZlwU8Xo7+SgGmFJFlUStxZxn6PnnCNoF2Q7Jyxnk9JO0P7dy326b1cLAm4y0OjahCp3kZ53K
B1B7w8NcFTlDHS0NSnLwVcUbfiOxPhMDI80KtXTFPaMaO6ngBCjeBW27a8yTlPKLCI4PbKexiwBD
XW1qVLNV9K6ROUW3/71yhgdd99/Y5bWLT2YYhBFsmjQsBMGm49qAV3Wx6zNHuxoJMtuIcV4qku1H
iSOEGHgKpCY0c5rQ36VPKpdU5VfdhvZ/8G8KSjRJQ4dpT6zhmuP+6RMkxsUcYg9ojjxGBaWio9en
qiLhoaqKAs8ZTPsOPTmB7lMUL1VREuhwVBPFaobo/b+f8mDtQ/rrWG9wMk7i267fl/HgeXD6GNQu
a2/dRQ6KgwfUbm/Xu8UfhgBNZ17+KHqAhk5HTcAIkUHKUMdlHvl6bso/Hde00p80Ud4fEOJES5dd
Xc4PdFaU+Okhiu8ntSB1KXRUswS+ehY8/odaOlDXf5ddEdgQHxPK4FVyEj5srbogAGd7QOAlz7Kb
fXK49mLnp4HJAWeQ7oHqNSpbG+Q28njK/Io9YuVQfoasvB7a8N3MMzyzpZIZczgLE0dRZHI6A6ja
+YVf70cRRU5A+YqHB4rBEIiVuKclcaK2eDpNEsvUvDJoURuhNOFtUVhSaPMvRLfI/HxE00B8BQ6B
tj8JuTh+qO2yJRpyhAACaQPtAMROiszrJv/rUNSsR5JlHbq0vLUet3Z27SfLW6shaXCJLmSxNHPP
zmxe0IxJVwI/8BAtm/ZrULQqgs2WSGBF90pOCNBgpaKiFqh0hVJOfw3K6BenFBqg5/WAgB9QtiIW
VtVcRHPuCGI8pgEKjpoW4HGIGgyLhVVV4JSXnX9poUQAh4xWIrvEPrVvgMuAw0TSGBfxpC9whWaA
9I/b0L+G2ndTwYyRsOxvxKhnJpkYLug2QNGhLji5Ya4HzquvGpCixquPG7UC+Uab4YbH9k5teJnS
9swiuzx8Dxscm+0ebK06nH2LZFmHDxynkSLB3xjemZQkdA1LmO4xz3OSfVpuEXrtQuJ8CqExN9Ko
QpvNnnBCGKkCze94F30TLEoJZ4UioUk5qIpUa/Kk/3qCqWKFjjD1P7QUT3rs2Ejn6yxpTKtVbKb4
F1TaQ0xfiAXRKtVetdfEN7SztTDFaHuQXIXL9lMwxn81Lp8sA4ZVSEB/PMHyxk6c2qptYw2iRqVS
DYPS7xH4XmNhSBlGfHhxUb1q8yku13/J9S9d7W7b9FtHU2mem3amrgsXmQ0MZSZORxQiJsNK8zrZ
lxvLSCmIJmSMFiRRC04Obm9KkaRHfknbmaF6wwN8OL/rZZ9eSpG+2lt3DdKLY+RDQWEtPUTNt7mK
ltkfjoMMD/afHEspk6OiNtlzgzZpnbYIfCwHmG8wcNKQtO1BSMpAP+Epm+e7dPrrfpnYr0xtRzIk
IsFdGFB6zYGBO3O/5TlAdh39nHkAzSLANHI7XNAhg9HhvVVDh1znbl2tP3RAZfPa/lkli+HCtYnu
kOMxEnnakLpQKZdEXCiOucNqeNMldX5jlXiLzsyl07z16CZMD2kXsSI/2mYrU6RQymV6uehias+S
TF7ccnPAigriJwty08f7BXeIN9Y3M9cXArXCT5mtU5wJIgDLQZ/x2RKgYJ3ARRuvQb99lRqtVcXz
hpIiRX4PWRyPYoPaoYoi1FyMEUARBmPs4dH3wR/yX7V8GBSRIHxmNAWJJ45neuKgLkaQkUJKhibK
xiDBWqPfBbXRA5ikcalMJqSANviwoyeFf6das9pBBVxKNnP8jjNcI48i55LeCiht+eRMxpXkXbpY
NZ0Jm9dOeYee/RdU/SnqFO/Xjv8u9+IX9g5eOsIxZoNAJVP+ofIplA2oCiTuhn7KliJJS2+FTeT5
CXcitKBMA220EHYMhyOUqMkYu5L4fJ1Fd2mCH2N9A9Lw2pyPDDPcURiLqTtxVkrMDXGLr1JoTrlV
nlvdxH3+WnjyPsFuQ8xhr3gvjqJbs+6ECplPKM2znOwSkoYBG4lkGQnvZFfjKF0W4T7fcr+QeEEQ
wuiC70Ft8qzhbkJjRa6f2olcDPso+ytd7f+ASocDIa4lBnEHqEZqN5qgio0Mx3VPRxzhtoes012x
OaopVLtAanFQVhIjeER7ubSLFzPPQAf9yWdC/hbRQaInKsnHz2DwhnQZRN0ouGyHwA8keJtayANz
jcKaxBmkrjWawhA5CUeEJNVDmVco9nGDokUjQCGFAHc5lzSvzmxOROqccoQtJDf2JCLAW7KNrDrx
75DdBLuGO7N4Io+vXNjOR7ggXPA6UkNG/gfXoTghhXM7vnJRNJCc1q+K/S1fMDsggojfkdIYQ077
17UuDBFkJH088j5Gxofxng1fsqHD7RhfH+kdTzkfw5/8LTbkjrqiI/Jy+HOkfvznT77ZHaiSXFV8
NnqckEB4HQkf+f4WYgd/ZfvnGiaHrs13uOaC16dfI+fj+UlyhppJKqKwx4ePBZpm0vChJLeOmn28
NEB90Emv+9Z9q/QNz6e/hSaSYKrkPcQ+jhGEllxfzUmgqCjdDt8psr1QYU4nhxQS4hoV5RiIkrQD
NvynMA7NLokUyqsDqtcr4x5C9cpgWA4+7aDw9TzfG0m2MytAcoQG9ozA1iQUzlunWXpZ6RoFVaaP
AQXCNLI/wkjiS/oEj9OLuTV+he7HpxNK1VPmTurQAdoDhNdEGqfWyDfiepxa4XcuH7+YYnrXI7uI
GXcR7y/1DfPFnOOi/gbDiLcyy7hg+nEtSQZmUIP8E4pxmtl88XuZ7VxAb9JfJfmhzuWvKc6vGif6
OL7xlTeMIxsvdN1rgPym8ftaBql+8dMLhjJ+04ztaEWMY3pcFFykJYUjrQEueLUtMH0PlCh+wPTn
lcXBz8aFwivLBt0UGIgiTY1fvO/phVlKDy+sn6K+1fphkTwuoZEbNS4hlorVX/7UwnIQw9Q6GxcQ
bxoXEBesnvGv40W40XvsP/VG865xdY2vbnvLz3llpgx/aiAgxfiDL5Yuo2EZM15993FAXAx/8sK/
9vR1/Cu/hW/qd5lVzTfHX/p48TAW/hyHwO/nh1wzCr6eX/VnmlaA5hw6VkICoXQ4CW1cv6qzxbpO
3xXDUF8aF26dxkVMnWvdfbWXHFE0dqV2omqzF6h4DmAU1QDW0Ce3IYCg6qzC+WDNGeecO4zRyqV+
CwOFntW0y1I5WZuX9ZIursehE7Sv+1X2RjohHkrWCSWlgdKNdHql2yMWuYyxYkRPaFYDlSToAVFi
vA6VsqkeJqSQkCRCWMV9fF/D4pcgRZ8l6BaNAInK5x9FFV91lnkC57lbTi7HLwFgIoHUyS23nNUG
txdvCwpNnCDSNwqdvRd/icv4T6MQi47uQ7FToY9OYSPdQAgkuuCD0ZGFMONMDmzgLZNQQUEuSrvA
dfD3mBzB1QHIuJtmmRlcnMdfwhbVsXgg9iZWtEl+pHlg5E/kT7lg+pNoxgsydXmkUb0yyq7cOVOF
FA5Z+giqxKDrIpiHWOOSWBQiStNHutl5zBED367HZcYri7+RMcENvtQyFgCDBUVzxirnuDAnErUE
pz4RNAQn9Ov4uJPAKOm9Q7/i3yWYH77LHz1FskxwW8nUGiwN7hgpUoyogw9fw13zIl7wPLwIZDXK
D+hBCikehzY7eH5tdIc58Kqtc7MMFj+lRx2s/Xs9L0XYcrXSZI03zbe6rf6Q9UCO1cCozY0mNfWr
+aL/GSQH2RQpFfpy/Oed1Isr1902fYGHMNavSbn4kldf2wM2h6Cw4gQnhBBSixcheqUisozP4h3O
yRITqVvwHOH6E8H4F3sh2jVEZ+L9G0O/3tMXoIiUI+SCwcTwDyLQCGbOydmfGT+gY9DqlP5QzkaE
9Th6dXu/dPZRxfgpxEtTPB5wwMPPWQ/qwYpIkvtSA9CsI116beTZQCfah44Nm/5wDBCP7e2jjF7y
nnNNd9ta4CxnngohCOYh8znatDrIOifqZuS0XGjGUuo9Hn2+xt/JW0fEhsTMdYvBIau9Jp8wOAtW
vJTNxX40HIku+BGjbIuMjqmOoO6a05hkSs3C8gwq+slK18BWJK2E24AC6cZNb2sbEcC1YX0rOIXR
mlH2J4X5sGRCFAk6eDDLU/WtfCI/6gNSNVCRWlROs9vStpXAtQE/OlQ2tPZDmHWx/0uQUY9DDeZ4
y1YVr2neIBIlfL+EdDwyzxREkDhdpleB6Ko0fZXNS7tDCCI9rgoegEuzxfYw05DYb+Afvs8XcqcF
rfGOyEUF3yAIXwYa+KTjY5GmlnZRR1g4o7wT0odO2ePsDPVuSRKoliUtdDTSr8WoUhdWed6jUhl9
MnH/08B9oyqJ2gdW0gLkgcc3W85aKhGdPj8RM9mjae9Drj+eWNYuLJ1qGW0+SMc2pFMsqUUjBsZY
BUVVw19nYbonxYQqK/eTvqeHJfLIL0MXPbA4RQSCRrxQIfp/Hg1AgI2iwPai3/JkbRjaBrDHuaim
l84nehYfBSz0QmD0AtjIGLDDQ8VM24fGNEoPN8WeKjxCsdrKlU5wXnAWwFORI2lGoYkTTtZQohjK
3FM1HK32ec6SqTcc3za05Nn1MS6HsHRSFM8rTr4ucnnIizURdpRtrrsGIZbUJxV2Bg6+AFB7bX02
in/pGsUYDEjcK+l5J9gyUivhdgRD+MN2QZH1MfWLwacPn9TdZRpw2FmboX2ZDOvgKt5IxFq0YLQN
rCJq3uzdwwXGGe5lvEjTF0W4Wl/aGyrZ3h5A+l507SZff+iXLWoO9pBd98H6cFk2dXJx2DUe0lhF
9s0L8fzr/L193RVe+Dq1y+yt8qfAhxlMCy66Cmi8zwQGRun6ufs2CQwC3wfxskoiRP2ofyyQm/Bk
BZdWJjyQ0gV1zIXzz7IHEQdGJ92UzetdFbkXLSJ1/T5/l2MaJLCLaPHaz9SSC8TplOipFbN348So
sqJYSTRULnUoCzZQbYk6iHs0SbUlhQ3s8RVngNtgY7XDyjwZvqvKHOpzo9KQgjcIq5inA76mtw72
i7qo1y8luiP6ex2jJrUQ9YPAz+hjNfvvcYGjAaVEWZVI9atugx92gUyGGMSoSv5YLOv3u2WMwd32
b+ExZcGIQjqESonz9xIm0XdAjgheYGJIpLQkrjHKLSKphaqA8SJA9SDYt3+t1018gbPBvRR9pYZm
u/y+uLHCi9Ddf9cWmexWP4RQqDiI/7vIn91OCwFNPA4n8P9TVMfQwgOtVpvUeEelOagOnpqq4fWa
wKDo5N6XEwfIjAtxb+P7oq6tdmZhFayGT5SicZRnvFWB+PMDnHorjAM0HWWUT0PKEscb3OAl2SLZ
4m4dVtTpvU1Ctp0ymovSq+NryO9fwkUxvAy37M9iorgdffiqYjXVIc8f6fILF2LFZbrHIBQBZ0r1
e6gD8dJ7UW/AQ3XOz7rxl3+kVojxy9K9rKN1fpU23u4yLRD6jBr7OtzxRIpA/woKh3XEUy5wugb7
zcEcenpcHFDu4UDuBJjjYujBVEuLvOKccFnddb//XtTbvxeQri8if4kLhYQxQ0gxeVB0UFtnNWum
qnzmxqEYCDHCgT9G7DS5cXlpNVltbT7onO6zAL+yxn9puvGUbsRuM80stfsA3ssTUz4T/YaMKADH
C35Kbkrmw2oqJ2vIgeA/hpYcy0MD0T3cJlnzxQWl//wj/z9GvoTCINQMjejpyNd2Wy7DAeVzQuWA
elFAYb1Y/6lul92NFHoZCaMqdF+g9KDFqFVsDpIm/FEs0T+k9Su5Y61mJea1Pxa7E5ITEVb++9b0
eMcRsyNMDYwdyPG4kyhyk7op01vVlSQwqSDP24OvIXRRXViJk1gNXRRfNpvDvepgApcrmhGVcFNi
f5CtXz9/P88EnygzPhnXJPgc6jqznTLc3uowFSQjzbF98JkAQnqyPZmQmVqdwG5K1NS40H0bW+YQ
4iSrFM2G9HqO08MESAZVByqNqEVPiuxDtD8s9siffZAgZxGwCy/F7GY8JIB2evjUtwIFCmPD3lJ7
UmOxvqkVJdcpwyjmQSs3TmtiQiVQwk9Laq9bs2dJWfT5WznttZhHTJmEQJkiOgpvE2CeexiyrITz
8FYkcYnzk1l8jZ0NFkvoXMZQgAzNBoJbuDh8fwB22TKatYMK1QC6gf2SrUPS7VaBfCR9hHlJsmm2
dDLOySMP6oW1SYZ+QCAdxwxhKgn5JAevMFF854eT1BbfC/rhCGUakcnhFhxAD1aSwRaYu5pM6hfk
SgRTI01BaCkZiPmUxPRWptOCmIxUgvbfgqDveBnly3WXrvOmv03RrLuxd8hIeyU+OjBx0kNKPFVu
D7RZDvmNhFYQ4NldhHX/1e4xaCg8domY46gotskfnrWwoahu0xe5E28urUoQrSiKr7AHiz+J8DtI
nqj076mBxFf9sqvepsVqR3DMqdAR5tW2cuFs9cLOA5pm27371qRCC6ZXTbJ8nVbon+QKEEJitLhz
wtcmEBb6y2uILsKSqWlv2GbrnbYhRR3p8LOOoAao8QK5IyfvzjpkzeiGu93CJejj37J3yHT15fBz
sIlhJAvSS90QN6E+j/8MBwgFInd7B+LAekdfOvVD5GYox1kRR4qdhD/yLU1JF93DvETar8Bs5nLY
+N6L/UEF+nb/R1VAuo77LLwuck4gz4GWEG5V3PRzvHvL5erS3RPoui28hpmlpPNn8pip0JMVw8VR
Qj9pCeInsW3TPcCveo//Im5TAn4UITmXV/0vZ2fWJLWVbeE/ZEUoJaWG18waoCjAYKChXxQ0tE9q
Ts3Dr7/fOti+rqRuVfeN6DYGylVK6eicvddeA75+4EHS4mheqUJMTKgZgoyTn16ezr8FETu8p9vO
EpFpqUpfKV9r3HgODmeHP8fwAZ+lH12CkXqz/n7Zl9RckJphqjDLum9GbAjjhprezdPzMWj14IoG
62LjujC1cOjv98n3pmm59W1S3po2DV8FCcLOJgZmKTz4BCXqDvRIJMmnmGXhD4mfVoIdldllxZXT
UVfCFvWPQe5jbThyopRgFvNp93ucgA62/D11yIcCiumh2ZwTelwgszimkN2x4E3v/lq5cXmTD1i3
Nh2yFhZJQFJANEPrlzuRFo5Eu03f8mn21Mfj3tteeIU3QKKlZi7abqCMT7JX87lHQVG5BdtvXlwV
GxV9P82fi5EXr9/4Ce4JHz5MO3hd4MUQ0NVe2XVFKjw/z2UT5DtylzZqpDzioxdLaK7MQjpBQrZ7
7lbRFd4+tGEtPp30MJ9MT/mFOX/PkLXmZQqZxLgh7x1mclxHwKJ1magegyYyB7/nm+PGGEKa5WqC
c/Utz3l3OpRo19G4P7/uFqI8C5TXvvyLOAoxxzhX5fsZd8urzZQD3gc8DGCk4sa46meld3ApJt2S
G+U2hXsF/w2CV0yslL9RETpjltxscfzdj7hb3W4tjnWqwXTWtbhuo8rC65QxwdS+2HbBfF0nPCZx
cQq8uw9dxtV6TVNiSuai14RETMgML2W0W/yXW7Lr33dJvuHHu341MGSIsvLn66ffxMuwxB9LGtFZ
4jFt/ZnjGrXLzA8HWom66cvJ1NxhDowz+AD5sdLrzT6OYRCV1/3pJj3P1+jPXVIf2bikDBIIIAMC
nE0xNxvY7kTR6uDrqm1ToUsp+kmCb72PCmTUAaQAxg4ZjH59Pk79sRoSO07sCeSUAuPzom2YMs9Z
KyiBCKysqtQyW9wy501TWiJFhfVR0K8nTA/BNeYdRuY1XU4Z7Q5hdno1Os6NqqCoooeQRU5drujX
RjuadELnS71gAZ08VxY9Vq5B5NjvsYqDfYbk5eH558xtVJj55N3rgBLDcXYwe1HSXRHJDJ+XCy0g
4hwFKcieKfB+2JzqXBbKrDCd592GLqenWiZ0YPAIGVhQrl36CW/BvPp9Ubs/YlvQisWAqqYFFXFy
CC4wmARuSuupOk50UdXrPWMUhdgp9kNRWBJvizUVwJKTYUlQUKNTF4vME9TQ/GAZFTR5wKiHZeh+
sx5A4NbvECW8F3ok5aO/4N5OmSeBaO2ln55+IS7VKfaTAvy5PIYQ9tH+8mjql1PSrj1VHpRJ0Y+K
Bo5pzlZv9piCsLo1FVALJVWra5zjTEh3w5RiJuGr2ePgUIG4EQZmsppQ74jpN0NjJJ3KxGr27D0B
4zIxjuVtHZMjaq0exD6WpcNgAB5toSV9SUDAjwMaBsk9qYLb5nQiKxPpAmwMeV9JaNxEVAY11t6E
Ahwxg3KPguQnhIvyM3gejX90jZJzh4lFxDgBz42Ha9T32+VUeufza+uago+O+KQWNkB2bHMMNfth
xqkNVHobKxjTk6MFcRpe/T/iPZ5+co+99jh1aZwGHCrzlIfXlQegyOEce/dqdcTuU/Kosg701psd
Dwi16X4Jjt3kewR4c/ANP5xABNtoOJU659sxSG+t6W2GISJ0nBxHJ2kLfIezFhjhecKR1TZcVEM4
U/I/Yg/ZXi/3K+DRYkfdBsLOhQtVd0OOV0P4pvUTgAsrzeBclt+sp3VafuvgDOkJ6+X7Dyh4ulOX
F8SoiPKQJ0w4zsWdRGq+dMXehRdBB+E2MJ+Uw8ouJEKNQq1sDBkvvVyGNFaR1Ece3JIgiZeu3XFD
nfX0E2bL+enCEKrKLliDU2ZCFy9ntJ/cdl95w+tgnv37+KRUzQ0EKBgc/zjlHMkaWsTNbriiYE7u
+hP/5m+aPADE2kpKb6E9ZSvffIr8uAFSxQg0qlRGObZmRgVc7Ppjv9EN9Ot4vi5yTNuHxOA8wNFf
lDIvGJyZki/13nUzJYJTcqivAqmqYLx1Xc6aApfUWwWiKgjXNMX+WOSUSXsu112BTJuI8yZhG9Ve
4lZNC3WCwq+cBnoaAkmOdiC3lXiOKo8W258aTwfKgzpHj9zjlvDCRM23PqKC7kdYTz6KuUU1fdSv
d00b+xAmo4Qyj/JhnMfbYgO7CsLyWzCCu8cuZ3nrfGlY2FfNGYUc2hUnoQjlcC8Ii2EfOsVmO9R9
+aYwGbXXsnzNN+hwmXyYd1SQc+S0mC9SxzUbFVpwpplwOw0JV8rzIijdq3hPJ8Nf8G09CgcFTOqw
DZyqsbv6VJ7ja+EOTdUisoOic9tXfOtgo4/BpPh0tO2IKWY+s2FzCwrwnqJrCeWY3uV1d0Q9v7t2
PaaS54WOjwIMTbbKzYE+TSmJP3runlKt6I13YFpN5Xzm2/cho8QgpCOPyjg85lEWcZzJ3DL0AxAx
4Ygn8GQFdTb9lF7Vw768zcc4e0VlwdqI+WxxJlvXRgPiCO13s0PnPefUppvHf98E+Qfry9RyV+Lq
fLqdzoF/2w0UwJLtP/2CXArfObw85XAksOo5rX+22vKXrJlq+iq1+E3qfFKCklCfmEytvmBVxiaC
QqGkRlJ46l3wer/frqwSmKkeLMEPjE3vJKoMJP7uvfi7uo1iQHwF21LhHUFGTauoqSClnA/1aam0
YINo/iPEutuTR5UzcooQEtdoMw1Fb+Yfpk7tGY5ZlMj3uyX64kdMMLSF+e5zRMJLRyh7J5BRkuRA
ByPa6cPDAGFMXQ27QjbiTG0E9e9yj3QXnIvt2FXx9guVB2NXMVtsdU/v+cHELIeAmLQ/syLlGz8N
89WGiPfpp/Vj8vtwn2XsKlImeV5kIlzqWbpx6QavGjfy6vv2KghP7qt4Zcfq9/72vdhtCbU1CAjG
5+cjPfqKCwFtXLNuzTtEjvNH61MQdUzomzJD2pvnb1iwJf1S3mEx4PbH2CNmtBmKmRkvzduc5M5X
VPv1v23tVuRpf9c4dWHZMxYQmM4LFgVncvgCJ2QH8dl15oif6u7OA3MXM0OeZ9frx2Uhp27efyoG
vwUTb2kL52zlYS9cYfPNyZz+mkDC+kAQ7S2rdbmZfCjtyoVxXSZlUUI/toW8PfMy8edhS4fJlBWc
PavhjoBx9AFn4ebhWE7LRTAsLzQDmZ7cGJrFosELt+i5P6tfvAu98d9Bsz/9Q3kL+Z5Xr46Y6U0t
V1FEnNt9w/eZ92uLMI3PZC23FvrkeWZVzj0R9saZm1d9BiyTscu74ZlpXon2qjux03Z8szoMztcJ
1uvQ/ujmzMx2bVq2rXid/Zfzwg7DbsyUyYE65bETkyQy/j4bVpQp6m9yPnFHQayGS4mhRb9wuzP/
qMP4c1+sX4cehKtzXQ4WnxpPgwSPvtLU7NIhO62CXeKJncO4HD4EcKf4emL8W8zgUKf92zld3EOT
+eVtbIL3puqaVwbfnaOzYp+KYajt8ZH6c9IVWecCmXOQ0W4sB0woznCvBz7xyAafV+YGQ4/kxpp8
FzIkmP30k7sJsUho8kwoqwwfdaj6PrYPMJAa/MiFKXNg4s9viei97gOQJO4hy2OK+2taMA9yIKdH
N9LB81hChieUuTyq3yEfn4/RXLW3AQGoRFdSchmwVSensSekBwsNXOmYmvL1LiT/OGrdKwSjjElF
mup5lH1vPwC7T890AtiIDqPW5Bo3tBiTKJ5Y+AU8mTGQn8ZQ4nVU7J3wSi2FXKPdjcuHE9Hexk1F
ondo2tt+NNl1X7J9B07LDdX+4J8YHENDX+/6EcCsibjTMWHXVzTy/tsg4GwZhvV0OPXh99ng0dqH
brkd5phHIzH6nDbrS6CI4gipP7hpuhDKxZqf3jUFx6gpiuQuzobu83ku3G9TN0WAkst420BL/y2Y
NRlOUjxURuZUjQsdz6T9dZ7oc+N2ePT7ZL4Kg347LGXxD0ZQoGor73i+LMUxDqbPW9FOx8lB6uG0
eCue9Z4YPtEPO2k2ugNhDEBs1CbumTONqqO9LQIgC0DtEMKGQEKHN9IdHcNsnHTi2PAthW8WpwFc
Jaw/9ttA3RjW/Oeatxl6KsoqsP0x/a7wjvl07jGBpWSCePfWTPx1X0I0metvRab3I6FGcs98Wyb0
rL+h5bLCdHvVuzIBpp4+xitLaYsEZVUbHadHMklzPrdEXIJZlFnDeB14iZ4LE5aVzt4gl4B4K1ip
YwEXfkzlQjDprYAOP2N7UW53MRJIHOS8132bfCdU5JMp+c2UbyxEscQUYp6jSvZFkqm5ribr8bZt
Uy6wdF+A5IEvbVxqg97HrDXvRe35b92yhQU789BYi5kCCPkchMXcFFsSvzlVzva2q7b1W9MuA8XC
GLX/mr3wNFIGMZg21e7oVUCxbsZHN3ut3XxsfzPDrjXHqC0zALayuOlUijgu8NeumV5ES/Ld98r8
s3wdggyAMOg2rolFvJ3d4aqJuRnuyLInxDE55j7wuYMV3pQykhGEuTkAfJSF652bUOfVLe8Tl4/R
34apX8HIXlB5MbAa5mrwocN05fsoOrU3+yohhTLbe+8Y5fDsTcQw1MzO9gJWUo8xw0LUwykNXjjN
mdpxA4UjESrJfoy/Xcd/34TUUoXBaNWnIm0CFYMNv1uTXoHC5a9zvQNabVJZyhO/0bLFdWVtbqKW
d7GTUb/b0UnxEb5QTGPYM5K367IkoxwkPDixN04LOCA3BwDWyA7fFrMZ5dvi778j3e6P0ywQvOBF
aQjdk1DTYodRytKsDW3mrsTe/WC/kc9mceQlPBleIS+tyCzJa6rrmBLbozuBK4Nnr6c61Y9pSFG8
kyTlaHbBhE7op+mn/LWzkDdJ8hrwTgyOuhnGS0vNIoYactvXU/OR+pkVuZh/1rsmvp5b1jWbiP9y
atgj7fEHsa2hC9erozzTHSaiTKFvw8XbruaFA519lRCLoGaLM0mfgT+mwQem+bQfRe0M+VXQ0WNF
0+S/9P2xebWlSYa8iDvrb+f1JZ83/3wa193Vzt/au8JQt1DFbObYFRww5gz7Md34ZpM/OeQXNZge
LeV6zNJmvO6otW+A7tK3fEDaGlAKXpbC/+bgAQOByPNvy3WYDxUfn2wMDttuZVnT9ncwAMDl3HD5
6ExURFPa84RPptz+lVRh8KvT6xukdUKRwF9sfl/eR9Xcr7zaBIWnvGn5Wd9v5CK3c8C23EWcoV3M
5vhLdw67dqW5vEfFHl1NDjuHyF2/1EPU7nfpab432DmyUEe2qxOgUN6xS1q895cuC+hJsm68D5L0
U1DTyjQZG5GXUZthv+JP7Kwd+ViHaT4N19azP5i333/p9r5XjN02YZnKXtxsfARm9Y2IPe1tvU/S
r5FPEfJLPbZsaH4z3cNsrg/lmqQvcoY0EGlgVM1muG4i7onIjm2c9b+3bgoK7+nUWYsVjRK7UwEd
4MoA7fBl3CC94/OmfmBHQdfsd7/b7qAhCeza1Py5nVdIGeZ2S/iPSIODbk9p5CDeuWpO5Hj7cCr8
NGwO21YVb7uxHl9h88AhH+JXhcwp+/EfTJqbxUnhvQ6weCLUi/PkZJb7OlmmV79MVOJNUJ7n+6Rt
quPUxsmh3JEqcjL7+pnx0yOAC+p2uiM/Fv+LdfawOdiSJndgT0B8gdQgE4yicL9qjYDI3cnVTHpP
Sw3CrafJsDoa5dsICVPeqs/iGhY9vewDCJ0DdkwI/vtJ1163FcMNljSWRlimqimNM0gMtGviW3ao
a5w0/ZRDlBSfQ84YyvgQESrAFBifiFfq3KTIl3YECq8wmmZxf7coI6629s/wYrBDdeRzccvb1DOX
FA1EDHkZMyj10ErBM5gKIbVdTVoneavWAYyxt1CyZiR9HABqJupB4t3CAETCihQlyHpC7UHMkJOJ
UivGo5gDTUYFYkNuUji22BIicv0S2Rw/cFADI4orlG7zeTzdOhX8dGcDhp8SN6Asu2gDu10xpDsv
d9+ZEfoDTzoouWEDVBKJDZEvQYm8ntmKLV0D+M11Fus3JLqnpT6u3Fiu1UnhrEPfUMS6PtifMd2S
ItipAti7CGhqny35THwaH+QaAy0ZDWsVCSETii3IWzuDDHPkEtoPwI+kmWincRNhChjqzdCoU5Mf
PR35f2io5MOiDlsmujIjFI+lYPJ8KtnUwpfRSqEuQWdnku81T1RPaEuR7ye0YX7wHCPiUsegJjvE
SiagdyXJb3fJbI7YKvp1XXf34gz3wfSiyPPv1seCekriCwnDsA662Vb/459BmhKDIa/81dI1YBxZ
9yvseZ5urh9BqT12GV7zUMZAwMIP3/F6fz4N8zQW9wpWt5MU5WhWhEqAgKzwL8cqIB5B00/YqZB4
zVp+K2ENIM4uf+3a5aOFqZ/3BfoZXKXbRyxP4BnELODqhxfmD2tebgsXNofzu3CJPmWJRx2J/XPQ
s0MaY+7cHgEkFnESWejNmrGwIGKiZGRIxg0krEmZL2wHT9+zR5ixDy/tYl90gjJm5yGRU0I/OflL
6BdnIK37iaaT4U7KvgJ5SDkmWvUyGo3FB+ZNkp+KoEwrAoQMI4dj6zk780aABinAw8X+ybpqTWwx
TPetupJVL0FBP+FZ7YPNiSzZzVhtIvc2VfVNMmUlr4qZpLQyDT70NVmc/EYg5K2yIaSu1zTx/zXu
eHhTLhdS4UbN7G7NBy1yEVCVCT2fUYogBjTIXqT41QezLNAKkZHokSTYigbSoY6UiOg/oPmInf9w
a/NhTnkJxs06OH7KrMbU9TT6K2OYXMc3Q6YfwU9ovzFlV0cjrTKezdh54C/eh5zcYd+9zsbudbCD
oCyKo0QSrgJLvOGz5DgK/iRpswYRhZs0UCV0E32lmJ7i39fYp4uk9d9bXLCXBDAWMXbxXReTsUto
f0v2vZmGzHknUrAZIaIjPBWhquF0kCYqNiAqAeZCmjdrwfzdnjWXoYKwRrrXZ2C6S0MCXRlHMlMY
NhIJYy/mXY5TOGuW5CGOJCWVVnhrKfYe/C/exKaamJBkuCjjKV7BiF/zD6oWNLGr8YzVQag45Kff
1Ed2t4ACBnk64iXw3p9MHE5tm4zpuCeumNNcfgSca25HKIg9/Xl7OU81J46J7ybO5yPTpA86oLWD
aAYXccRoaPH0ddm454eLkuticgQF0o92mKk83NzqcIVs2Dv5X5WMCl95+8krQUJVJca5W4VbFr8n
x1M0LpjwH+TNPpNj0f8xVXKHnKHqcLQaAjHBUcoHk/PFOvtAJbCUz236iBfzD5NKpMWxoaqJ4eWr
AG5a+PRnPjQRMhLT1IxbOlx4ZDe7DRTtgHOMcfBSESE7wl1Mt0MUORuLgSgrB/TmFA3oHOgHn75R
jy2qfQSdKNQZEHOCPrxRfh90dQI55d64+IoxqMRk5dpOkrEIFxG3AN8NOq1yjibcgmzcETsQb+fb
nO3zv7fK0kJ/cE0X23/tTOeSa81Q/vEKypTxj20+Jj1BD0jZAyK+a2itXKhmgxtMCV1jVGyjMJDz
SAXw9L26NJD46bouduB8rvMKKKB+P/eg9owjZ2ChA0TRuwAXDhswrslzkt7B7/8olFSU/rSKX7YL
kz8mz0I/7EGaA7QRryuTaVkSirNex8tzD/fnIz7guZKrSz1PM2OFO3+TEeVF4jbDuV9e46FUH/uJ
UbRDMSQ+oQaozB4YoNaYCM9X1nWMub9mTMUCcWrcfhfdWqSf5w+zx24lVxZ6bhTHDHYvbfb8pau3
GTT9tRzaXK9E17SHUw17wZCxBZnuztqhTePn05r91sUBJC6eM89aUsbepf609mPLR2vDhOmJItRk
N+9M89Xza9KSai82lBBCNXsd15ww8334njgr/JE5yoJ3On1FxxD6JgOK3Zi/6OQMQlmnZDptfNqQ
42wHtExEum6zWDONM/42D93LZuveuMMXkd1VeDcRn4vNeV4psOcVQgovnHYnZr8MP1wqZtXkwrok
eRaVSa+eW0bfA34sYP5H1fM6MM/O+gJrwF99zSynRv9QwS2mgNjgOpYnfSsizkXm2Li7stJQ/Lci
hORrEtHD5XBGpoo7+R+Fyjz66BMxrn06TajXF2+Rvw5DvEQzCLya3gRpJ7zLGDhY9qqS7gbY6vc7
CjOa/RlxtJRhM5LIhiesY0RukEUMfGlt5BE9RJiygt2jTUnWr2qMnn7vHylHMdaFcE2AHvsSUpWH
zz7yUkiyUb8Re4MjjJ3hpN/Zy1/HNZRfNXB4sYoQpamyPCvj0/mtGWJYfmgvyErRHLPHtAWY+bO6
WBeVlomolsyoB09dShMlowoZ5ANgHZUIomJbYXcq3XQKya2X0dq1shv0Vm4uHSu+ZFFD78DXyThC
5rDA7i9yblkOc1Wej9LaThjOP7e5aMVfvBGRC/2cEokYIM+/UG3m+9jgOpyurw25jE3IkqSp2eLx
xQDyZGYaMdT6NhgoFcQ9fSz76p9+t91t1Q8sAUPlX59+Uo+tLULmQ3fnYUYJoffiSXURMFy0d9Z3
7ooLCIQpq//i6NdkWS+jVU5i/y6xtKRENrwdCx1JXmU1o9JJXmoqUSQDVPkUYcwoj6wcT9mnr/ex
8olAW5Qxgb8Pd1jiPFxZflkmcNQqmsP9/C5gXCLb4X4HRwu2YuEj/aEh1Soipeeo9l1qEp3Af6rR
7XvcQjR95sJ+LuqDiBUPYLEDCIwunQH88uxPvu/sXm/1+bBvnSsZ7fZrChpcXNvajlpJdZKW+5Z+
ntzylVwZ4l6e3FQH4C/ytLWVzrNRBY8+5x0kQJK8AFUYq1/cNxzdJn8MM6g34XuZjxYV1Cr8nMQv
UImnt1LWU+LAKSLAJYdKM/Y5B0bhueuYs7QJeWMpflAQhU8umdUTwHJ65n4+chJzP//3gi8W5lT6
ztQvRX6vriIqnJdJ712LBCA/sdjnDcfewl4gpJS4RoC3wqvc6EzJxNVRF8YDlkLeM1vbI7RbnjOO
hyTnUXQhwX54I7uwmEw0Mg7VS9xX9BIQCYuI53xiIoZWF5ZgtsCWZnkGIKgS3EI3/yKoqEkRvmyI
YdCjzel0NTdARwnRKPTJkcbDU/WtR2CtDUnOHFIfYwsGjfVHRF0u2Ttw1tO3+tI3giqNdx9XPRpS
WA0/vVO1H07DtCWoyc+NuXEDBvOmLKAb9OzcgQMtqkCjddXDYzvk89k5DkH8z2AviHmA+F8gfiCd
j26hAgOIB3GA5uTTdkoX5qgNOvCohiPBHKbxOGFRBH6WY0ecwQlyN2c1ZDkzFzI5gxFA7dMdm1V/
V7tAKlYAEs2lufFDZkg1tJObGovBg+5O9Gya5CMsNRogxYxQ3RM/eHnS1psZe6pD/7Xq1Wbm/yek
h4IMTFahl1YfuzEZFH/6TEE6vsUyG39V0qk5zOjWboqVz2sQtynTgCP5R+/L18ptVQCa5dzIrKSY
33W77na/bXdqQS1GmySfTDe9s8JTDrGFfRcDAkQrbfVqaB3snCSp051gWnEQzKUjQa+yyGTyVHBK
brEafmHPMgv2UfA/vV4eAQ8f3qULaBbpzsgO7Pmvd0hfuoSxIHIk8WTtq8nJ3gO257x6u+FXYUYS
+MmX1DZCQECRTxMEJ2mCk/T0pdmi8uERq0tD6xVzQJBzfFF07scw34Wxqd9kA2WfFZ8yuidhFjQw
PkkjJM13n6W7gytrZaAKQg09mWjkTCQ7KA8HhZ1sO7FbNkQcZqDV7WDqZajJ9SLDnzbUs4z5BMVb
opta9qLNmc5AD7hDox5AJRa8ux/Wu5ky6crmzPbpnqm1rDkKrCJg9FwFDiBzR0S0ZEAngo6ZzyMA
o8Wt2NxypqLzBOEACg5CkIV1z531SD8J+luiCZASiQLHGGk7OBOvhsmR/sRtVkOG2/2eO9B06oZ6
tiZ2K1+Rh2HfeJQxDMSY90ELt0j+FJb6wYTxW5QxcsYfZTojivGZLUQL87aFmI7DLw4eLPXUbdWb
oIb75Ru4h0EGte/pB+jrHHrqAV7wRP1dUzZdvNXW7CuIqB4lQRedSGfoTJFNlLe1ABNPWBiFMDM3
gCBmM0Dlh8fUxONFI++sCGEzSmEounWxgw5Hiymytghj0seqOdgA22wPBL7w9Kf5P5YjhximBZTC
l57t3ZTFrul5U+KRrBpjChgwcJFIkR6nF92Qusd4B6Eq2M7wNjuG8POE9g1k/qOaOkufyFecAVSx
ahBseERsR6v3JlhpQ7UXxVLh67Mab6ESkh+MlEbzwNi2SNHHNWRd3Ab7obt3fRaEVUUHq8zBNgiq
MTm5V+k6Xld+1R0Zs8O3CjVegtBiyaVY+uQkoHBWAaXgWpQdp4I5ar9yNkCrSSCvGUb2BlJBTnnE
aoT4xBAqvUJ0UL6IINvcqC2eJ3RsZtn823h/RvklDrTQGc0g3Yl1rzga9nvafsKwoB3y+eYEEkhQ
sd+ZAfKrL2Gey+quXVZ813HQOAxwD1vFz5BK5emn90itqc3kr6d3KRt1nGThEoMA+xeQC8y0rS5d
+RYWo2Umpl1fhpcqkOQdisgJ6ssALL5RcVoPEQQo0XNs0UfGjg+v7KIKnvLTvkvL5EcRwlrmVmFu
388Ynain2RN9hC+lHHJYJ29lMAJf+bOiFazlHFu1IPC+5nlJ8dq4QAq78KXXQn9IXXOt1ksFteZi
OuwajyKfXZw57zeyPY69M3zOo/V6dYfjuWxxRKhvJAWJIRcii4SClFKQaShGz64X0vX3LzWmEd1c
HM1mDL9l/Xi/8fcyCokYQ5hT+skKkWTAogpug1KoNiJaP2gIKW34vGfP5t5GDn0rtvPP65t3jyhm
uLlkZchAnff2JwJqfTqF1ebuSTBhu/wRG17ONT4OdA20G+inDMK+YI/N1MjymyMC7dRQdxubNkQC
SHkMgEEjfp87TgFxCgyW/yoT4BoN8rCAkwaJS8Mgx6WW2F5HJcjqDK5pYgSK7pnX2I3hffbB/tV8
gtmMSkeQD/re0dKeGA6wHFExs78HKWx+K3iNVib3bsN/mGPBAGsSY7g4g5ylrLQWcuS8iM21sDiS
6k1S1F/dEQRGFA3jYBhsNN/UwYRvODsSV2+JEDEiaBgG+IY0LCdkDeakSm5oz9dxLQnkHqqUWUQT
CgZe/wGO07wynBWeC2DMlRcQuy3jCwYkVye1nLJOJ4+accaz5dXJc6bDGDjLEfksfB5NzWqPXcy+
VH01fHZrpqSo3/l5O65sKATcUKu1HILgET4HEozQAAjnWExx9jJYJ/cmAgq96sPla13AuoyqHvLr
nkjCdO+th9VUDThDc77O9/v3QMbx9VRjwuKP8GQQH+z4buy4bsOsOIdgeZDViYQKwBvwDRceekDD
RrnMp8BzD9qdHlqUw9enPh440bHxjiOdqySELFyKZfzYKJrzHL13VqpAUcrZeZuPJtaJhAIRwkb4
3Mn6c4PKstbQAUcODO+jC/ShXsouHNIufA0l85V2s8aFX414SY9BaBec+JeI8/ATKj/8qYySXUvs
kDMy8SupLOg3WdBMAzRh1xkljnkfc5BRVP/xJAyBLSi/akE/RI7FMmhxF/9KQT694amamRoDdxcG
N6jeIGnLpSRn7atK+//s4f/7qS/xgmjt0lNUQCMQ4CMUMi7Xjxp4qs8FuHqlGaB8wzUDtJWBLh8g
SW6/kiZLivUfKB21Q/9U5/zturyHbSTHYpI4M+Ic0RvcM8xKjyfCgFZvKmqjV3bcYo8XBrAFTlUw
CQSEQ56+6RfKG3ZCJQgL13Ca+hsjNJgCTGafvoHez324lk0Q8TBirtfV3/8dER/O20zPF5K3Tu8B
YACh9V2dBKSVEJkpIpLSQKmQUVtwzBd5Bpd4e6Oxqkvr2rvhXZ0N75J8+qrLl4ugq5wOuQTaHnjC
iAqQX3NgKU/xRXrGmSR49CNEe1c9O+YDtuv720cgBczxd6e4tLFVgccGrcPOzt1WTkaWt2B0TSsl
c5S1hqzCBCw1ytPlz5Umbq00GeuoUUNWxHlHpy/5y0QGw8K+6eNYxzGnJBKFmdkHJV2txHOS/c2M
MCT3E1BhetBZGDnC5fV3NliZwnb2IAaKOGJtqQiaRjHEzKO/f/qpPl7a/O2WXCy/zXPrDP+Qyia7
K79BPa7kFYyTIYnr4zLOMwtXGRCnCdZtiN2S5aON1ER8O2HIFI3x92cu7NFdCsw8kmg6YGj7cLn5
9dKkc7ZRc2mXUuS8noMmRi4vZADeJJviAP9qTr63zEmvfzwPRlwL+nTBv0JLIs4oFHK8Hc/V9I/o
U3gh4hgpLW5jwPIXAFBdnRJDMnCC5wslFyYdQkxhXHEe7OBCtggBSSaTG7emENaNG68T3b5ixomp
Z2X5sb1Iaw7FbX7mFuoW/bS1JLjwgFSAZFgo8G/LfUIMcT6f4tjm08Q44fXdj9ZcHVJfKn+e1jgE
hWHb01TWumRRmEmPankqwjnoICGXPyt02j/6Mv7t6i7Agzof4mYLizMRshh/iSCeI4JgeEahQp1a
tdXLbNy9WLBXyudPguNrSNS2kzcbiuod50QfqlDyVYkhYA3wvVPAtI1pRAsgNp1AVlgG9PZwbWRq
3eB6Ik6dcQYMG1bqi4BXVedCGB9FJJKWSF2GtU6SVabLtED5fxrlmoLdSu9usUdJBxpQKNUYw6L6
kDOTsdWfrKOwKHq5nbqjrIE2MrittW6fPnOUP74E/3YPL47yaKyis5PMsc13DeqYaQieJvTBxSl6
L5W8nu5frn+MfGXfrZUn0p/ARXH5tPr6vHodrtPLZ1bgY88YYktEXnQY7fHdefgSA2sNBl7HjvOC
vRNpuTguhY8kCFaIRn2SE4ipKaCeoJu3mt78JUL7g3jzPFPl0baJFzb2GB1g93dpkOuXXttwmoEp
M5LUdUkILk6IlLiWCQeDUyN9saXgN9OqMg0KnVdz5L6cT0J1+XpG6qbg9wlCyS16I7bUmCTvvepf
6+6u9c93hugZSzkyGLQ2aDsxZbZjOcqJxlAVAUIocyw/J++GxL9VOruKI+wsbPiAqiZrKki3NZN8
WE9AwQv7snY0hX+pH1V9IoqFQDUmJjx6Hu+0EAUEGIn3uCb9gsU1l9GMUlC9TpnnqZq2crzccLB3
3Qd7lAR797JP7srG2ab9CLKyxyXgrCkdjDPZUOj8lL2AoFQzYQCks26CTua46afBUP4z6hd1dsal
9E/v3h/DEkyJ2ejjmRpc1h8RrEyZy3emuBYEridjc6Robsx6+mc8YYLn0RT95eCFy/RyCj46VTpK
2PRSjLWgo1VQNdUY/9+9iW76iaoV8+I6pXPYtyHcYfT4oClNAIED50vZzuqtqSdKLMsKYg9FMmk6
RiOUYK7VivraaVjLbkjh7zb0uoPAbL5Oz08C9R8qlrj8pvGJDgDN9CI4urKk6F25m3EV0XO2FI9u
t3GErhQwFDuxy9qHDNahOeHY9U7jitFPabHynX+DoU12tNilYqSKgsk7PNEZ4T1NKxoftJcuScJC
YyahLgwkgzO81xpUBqs9kM4T0ywk1lemq5Iv/Yj6BCJXRvQsHRuzZ33ZDGjp4IkkhRzzEMYIMo4p
Kuw3JdFrSgwwsu1dn06717U5gSxJwYST5hEnLGsVnNyAjX6ypFiPeWyQYgoVITA8bilGmrTY6+lm
BfI9+NEJkUjWeihC0vkwTWf3c+505a9TVme3cwTANXV0iF1K//H0bveItxC5zkqTpTyOcS66KAic
fNrNle9G70xSf5NLcD/uX1l9lJyoewfojuGyUBFrOK04F+Z7lqSOEVrcoH8Go0/P44t0HFlUnEGY
6YrTpxyojgPbxzhNi74tToes9456nSTWl8ObuAjPpy5YGtrFO43/IOEvGGoQnnMZ8JVPY5I6jCut
+1yzg9lExxi0qEubxvxD9VhP8tO8o0ggBwIn4epgacMg/6jMPts/g+uk3SjY0k9N3rCpbm8FHolh
Ka9dsRN0uIqnQtH9UQeU2cUvJsoUWW5PcD2mmooTMMqvgQvZpHO2TkFC5ytsEZ8ZHjx2rD74zBfH
Vt5lMTtqGFiexQxf1E0Z6dmwLqYWMcqegPmLPD8Q+r1xK6h6PKcKVCqkEFA0xoTHlz3zs/1NN1Q3
z6y0R5rGPTIDzD8jknmYgD88V/2w8TcEPs3rvoWQxCJQYKr22bFYX457QFqaWnhvV73f285cbnvr
6N9iPpAd5gydJBcvLkVvVe0jE1PG4zp5vWx+CWZoH4weQFSADW5qBqKBfzjtj4LBjuGe/lSPuPOR
Gkq9H/AGkd4WX/QiPvbRYRUbF6ifQlrvDwW1PGI3b/dbPh807G0WiIZMQwUy2i4dFqm232ra32cp
XDYm15aZQ6kX8aGfvsTH2iWcAyFFUk9DkvzJ2zJz2Mw4nu+Fkyjj1FKqbeQd3TnFFJ4O11r3eqs1
4ZO9IcKvW1tOq7+j2Hr+5P3pung3XQiuUUAUH/fvJ9JmvSsmp4mrt7p1f8lhcLWhQ6HU53ZCk1cr
LsMafv0oPqKOJL1TosmoIvgPGM6XTBdGWtR/+0g7CHiT9S//WwuSZ2mc+GuR3RdJ8r1fATNlxIEh
FVMBlYET+GgjEH/GDgiW1XUB/CZbftMBBc3sIR09MrQed8FXqMRWTOKJeQCJJgMCDjS7zhldDezo
bsfy7CDO/JePXB/Bw7CePpQ+ig3+4buGAwLz7tzhJU8gRbD59T01LKSYhrB1Lcm44SyLzp9FbA7w
cwrD9k24a656F6K7/wPZeh7QAoS+aO/shTGxtwQYXDgvNgFn3g1RfN5CGw7uJtzbeA9869Z4mKGI
/WAKAI6ik791wnR+i9Ax9i72iRgbchbH9HbM4YFrpVjryUiQuY4JOPdDXrlVlhHh+zn3XLY10O1A
dmkzgVJXQqqtWNC6zvUZGwR52xz0I03cvGAoHXtApJbi6aaAKlK6oWfyEVuiSXNwOGL4SHUoWlAK
MgLZL3xnWeqYSiIKbhkpuRD/rmJqRny7AEK3BHGf/QHmxOVqpFLXzLPUPFoR/OzxQ+KM0sVu1nat
RQ1CUbdn7DtnjO+LBrOZokM8B643/7tRqbdl3K2gWHAvkEK4N1y4uPZxOGCX0rI8C9ybEUWQjiAj
uTxB85ajObztneXrJGDcGiAYD2HklunnFTnSe3zR884vX1gLA5sBGBjPeWXGMbkrcfkiGWDXH/qa
+XPsg56bE3WY6n+bURiz1d6qd9M6m1YN/mueo1mhYMQrmsUkLZFlxlgbyD+zUU0kbwLj70uIgdQ3
sQcgV+7Xz1VZf85xBACyoYhCtlUP1FbzWRaGLr4BRS4zwZx/m0sE5E0F6h3XFHZF6ZxQTnJ7Dd8q
MvvdcYjq3603M3TIeXe9NN097pY9cpvlX/EQ/4M5EmS7hvFk33yLdzhT5KmQ+miO771s/NUd+q9N
Bxlw6JpDOk/X07a8jyYWYtRR3jcBxNmY2Uo+Y9TTYZ9HjcHk3S3PDfYWp/OnHpHcMXAYjFhZbM8r
wLCxxaTnhL+GtWvxC1ZXM/A0gpyV2EfyzChK5OBjQgwG+m23YJozpQwT1U/49dS+6CvWSOPo69cs
pzdjmfZg/9dBzu1wnRyFLT6FiPpGF/MgcGyFa/SqIY3LBLUpWQfuMjHBSf6HsjNdchPbtvULXSIQ
PX+zT2fndDmrXPWHcKW3kQCBRA9Pf7+xtF3HkhzSrjg+rrS3nUawWGvOMUeDerMJ5DexbFzSDsot
FlCM5P1utYS6Pw0vUcNsMM2Ygnru9N1bpEjrIlbcEiTBLsu1Cyopp4OM/wELyOI2X3rxK/QrBNSL
DDVrV4zYmG5wNxiW88d8hkyAAeBrM6U+WZd6avUqvUkLLAnIduGD+WO4Yt4wf+dWI9/ts4Saq58v
VxvQeNfhNagGfOotF7GI2WRzvxJ1qZTuq6yxBaAKwCqeP1P7ffyIlXZ1Y+UMkOwR8wNCRdKbPLAx
aKz5w1ZFCV6zQVzawCeP4VK7guTN85qCfdhwCURukhlAXm3uZ/6FFxffZKjbcAhde6t5881GDP9Y
Ju3m2SUQ5bJ2ZQY0IEEXnSEUsejMJn8IlWkv5VSPUHRR+fmH/l1lFQyRlcybFzCka2+kyAtE4oKb
nk+w9+Cmq5BV6a5DVB2kcjDsgkdmLEyh0spiUMaQ51m0hwk3tGzoQ9AxgILCRA9N4fTTKdqHBf4s
cVtp2P9iQnYz57tA2qaFOYsiwnAymVsIhk63kAsMrRYin/EbBNveeaWIdwi5dMR2Bj0JAAmWF+DS
hdW+l/2CtzF5ruMQE1bMWKmjRJWtgSVlIaZ7IksJ18MWjG7jvEHhETNRnxIeHXU1hCvGYwcHrbUu
cf53xskIT4x/TT7w8spXVpxEG8VkFcE2aSRn0rRG4hiFdYqJamhFMpOFQRk2qFeB+VJkA6q73Ja5
LJvp+brrqGQ11+w4ts2ESFaVBzSjMvdzC8OPibXL9TAUyRv4zdhmaNlI1SuQqxySlzHHUww0xlsW
H6p++9C0KOGWPAgHAiU7d4+nYgkjSLSb02v7iHtyeI0HSHqZZd52EwfTq3y6pQuR8p7VdmcmYD7G
BAkdHYZj9gBzCMq94BTU5XdSO4jgIDzVuPrQixuHROaF+Wp6k4xaKFS+UnoMprb/CIRgNS/5PvR9
ImZWE4WRvCEZmBi2oAckg5cY3mnDm6YlxhUHApSm2p7X4ncGHIJezcpBUskhN2FlUOVyCxaPAc2J
GGliaPwwADSHkPCwV5GiAAaVkYJ9ZdVu8AplPwDFTLP9tt12hmDb0wKpjVReleQ7FPyAMEpjhwYE
FeE83n0kF9JjQLjBBiNSMKK//Tqyp47oW8JHnk13U4FS4duthY3DCclTize9l1K9BLZzOyUYo9NB
aEAAAUIcPiHgp1fGYZgy+wrfyw3oZURWPppgZPy2327dXY6wZNN2SsHTtAxGfbY/2WdGHsQqXxWU
haBIRZtKYDH42RGAShHeor0yMI4RsCs3KCmw9aXHMO9kweQIfp1mX3pSZszACLzq4t+1W8EsJZtB
IiRHGw6m9eyx0vWEWxhwyQ6u1Bo4P3o1eMzP0Ib5+GDT6LIwEjjqoq26LZtVvJ1flQg85KAZTJgy
Z/Xmd80gD5AHkT0Vjdbk1B2G4yNVSsDKxRdNSSRgAiZoRDmrQ7Z+JzTnZUdWAo3Ns+5LaMMhZA8Q
m9uYuwb2dblaPrnAGNXwKkDnvOTmKARJnwxFN5+NrQkX9oO1VsdjlAzOPL/moXzuSWVvAaC2SC5S
+S1CJbHX9GPQVHBsgAokNz+IY0tWHBNv7U3CYKS5M31rSHdFD4kjG3KI9fvpVWg0IIePAd1oJDI/
Mkj/4GItOv0Z7T9DZNBs8Q5MzlEIM13BTZIkKx0TlNRkuDXgvgptknuuLA9sLOD11uSNCxNcp5r3
ST2iHAncDiuV0qF8zvjTpy/bAKbHlx3gpAkohknxwTzcatctQpWJWENUIsZhMx2+VC0M4QbWpPgx
AyDQznmLdUXVgXEyW1QkQKXxgAgoFtKast+YUzd+Aoe0Q7vC+ClEIpux/IS7juy6o9tBxWIYMPPG
0FZKzWXLswn5kqmvGkwCvRmtZcOx0kKiGxLOPpxus5H+oFZXMzd0OuIPaiJRBxbf1EHlNOLrQD0V
SniJK9xwPZPA4TIyOVNi/XpNwsXFkJTQssVhLoBVx0O6Yk9+/qHmN6lDsArfvV5aQFnwQn/HOvJ2
KCocfTS5A61QljhEpRDRMPzPDVsII/N+gNgs2ALaTIg9sYus8fTzPTJi1DtE0YW/CGa00PsP2muo
6lmzonDeSSljliVqZi+krxakgvBKR6goMpptiC+gDGbD7JQ/qXEaZgcRM1NxF0YGzZHXdBhWmTA1
JtZSoUUNtnWBnhwN7tzOX2fRCSV27NDZgP0OPX2A6AE0IJ/+CW5HYAb9/U4JSzop5WySudhEYDlx
+j4c6Rx0H3ycNxyoH/z3iDiDEXfjr4f8MU2S52pev5gxt5xkE8pkmGciMi+T8gY69A0ONvjxIW4R
dqPBXtMx+oAQGZETLL6DvQWtFskTCxNt9/LAEC+3X00XLg4o2v6lR5Q6J0POd94iIRCMePjiUmfy
0sLr82H37x/EWYLdRYVb77OxxuXgF4YnE5C4SG+tyHpVzSaXaKH1mHvc5CVzu4bu57GaaJu9HuOA
NVvVxMEAwi+yTuTTxNo16IOGVWbmT6s9SOIBgGWU0Ew2qy08aVWnM3HuTUfdEvdv0u1rpxWl0rOK
d8UhzDXxCRKsQUcRtgxR8KOcjqVjStd0SkhbXOY10gfspDeL7yLU4AtphLHTmqiCbWg0I5oPhGij
VeqIR6050+kl8ovKnSVC5h7IKOMPSEL7d5Sjul0Vi5YxNCM+pW96a+Q5HKgaeqrYky5RPjSCzc2J
gxst7zQCrUzvM2lb8MRwRXsQH07OwyXsiR5fF8mklXty+oJ/AZcC6IWKCMSBi8s+EEHNlp/GoxuS
E4dYXG49wLYfOJ4+GQ+PmWMQZSF58BjnsOGKUzkzgWV6J0qvqVQ4/1U//vvrwkYTxYkaPTdeHNB5
M4CHIp11pqDt1VFICMOtIDSbTUG263rXzKtVMK5kQvljhCLarJh0Mt04Xygap5WDV4YdkFtmRNFH
9yuDXg/9fgowDmWHFjLvBZ/EcoH0eT/UnGraBKUaE2NINb90m0YGg0OFYe+kI4mwtHJiWJm8lxpD
ZEpHzcEHqF6wFqiwUOoyZ8XM4braSPQgjyI8OMTk2VWQIMLbz0O0ftfRsGiSq7rbvuhUwPnyRnYj
vlW+tk7yQTTwEjBew6Oa3VkzWytZv9cQks1uSWCYcYw+8whVrRzdqlBNLLCxnB3234Vs2y03bdyB
eMMHoeS/wpdofJWHuW6RySSES/2PYw3CyR9UsCjFhgxilepC9SEhI7PTF3fEaCaQAO2wHwVg8XGE
PGb/4sqwzvOwK8pnY4CtN1W5R3YPxAEDEVieBDRe19TN4Y+Pvwvh9mieB1aWDjGB8zIREH8GRaMN
igu9DTKTXfUfh765Un0iLqIGR0Nu/blqs5t87dzOfORm6T0kc3VXhX+prZFBe7mELauPel7LdvyK
81GBXtiNQtcT0WP/o1pZhY99bAG50t6J3iEnBGmkpWO1pdNhQjRAJECi8GqmIRM1FdPImYVpTibU
P+ebjl9eF2Nin/CpCPrmoTF73fCq4vaxftb60GxRicVBia3fKmHqCRUHMZcNA5AIpxsx572UDqpa
viw28f24du8VrigHjNNL41fXBWNjIYstcofwXNq/X27tjytnjuOHPESnyDWJ8Stqu4GAW6QNtHZq
1JVYo2GhqNTinkSpq6yNbzq5z0+QfnldciGxSd+lm4nc/evqO0ijHm7rz9qqle9pyjABCIwA2EDE
7ILjRBdgPFJ0lvAgJUBWIaW3XqyB8/XhEdlF6bLMKSOdexjLGOn7T6BcbSNmyTDaZC4EAyVuP3lT
/Kp+HioaIln6Q/wDL9jn783rEnSgE+EWKRgMGEwaFKhhmEW2KocRmDxd558xRX0Qr8iTk6lYyeAo
qACkdJrQFU5U6unMtBzsj4EKFRbmCDh3eHBGWHMQ2+rnYdVw3tYfpMXW8aA6wzBM0ZOqXFax2dMC
uCUbI8AmoxS4ldpoRXTGQE7FQp3T/6tf7cmOqcn7xBeQwBzdTEhSMBBUeWTQGyWVD9Ft6PAxYRUc
UkZxmNLCj+Nndwoe6s2TAQ2IpQkZ7cFPvk4WALqBx7/R0J2dWcpaqntbMLUqxyiWEypJnEPTgbYt
gK+tdP08bVxyusfX5Wb54DrzvfaynMD5LPI/YgL9UeIvKrm3FLv1TbX+wMj9RXpEIivPvF7HJRLX
5GDbsaDexNMsOADh5rS2N3j9b8wyFuNMlp7KYxDZHvHrhQISccK+iTRp5MELaxY9xLiLILmOpvFr
0wCWeNXiyV6v7tWZ9/XwKts9PYHTN/H4yF84Pj15HMLm8nj7Drry2aXsH5weYjAJPE3ITEeB3dDh
lB2tek7mhCJbeTYfhHWkJa94J1YRHTC2zTMA+sxBTXMedvFrvPJu1aooTUjlnhof1bjah81rU7I/
g0SKtqjKGzPRj+kUfzL6WmhHURHdc6b8Jke1KsHOIxQvdcV5iQNyjjRRmSnGeAyEQHY2Mx59Grcb
A0OR/tk8LP/8cjMhqwfrDWEfewGmlyRtHA7fmW/7ueuMPNtNgeNniGw6WjP+kMUEw23sw0umQ04X
3Q45AJqQrdykUGmYUUovVGtKpoTTdL31LtJktq8HipYraM7lZVngp8xkELdw/FjHr2Zg5nrcWcxP
UVGD6MjWcPcrzzDfADHxw32SgBVNWMVO0jOPTnoK3WjY3nkVuuSa6WkaDi+eM0aXUczKYv6CYtuC
gJt6bD9kkDEzRd9zuYvkc4CxVb9I4257WOdWBBVFiRITbJySPa+uMXkjUGwpgAP3vahv+cgORrUE
pjENmomEBBIRN47fZtepnCyDfJZAS8WvuWkdZFVLxI8wMQkXm5muGWQnkSn0AgmP3aJbXLvd6oPT
xs8SrOHz3Rblh3WGj1S0xQFEpsr9wNWLXJjFMoBfMRmvtqPzHDaMbXdwkIVCJ6uA50qQkWpcv0d+
jwt7ZwN2MoozWhZmTmhQSyIM+YhompprFw3RRTgwoQy3ZJL1JGzAmWEG1GT0aCWj64a35A6ug31Z
peW7gG+TQ2Z56edNF0unS6owh6mGRvZCQbQb5oD1zGrpVUab8OChMojVhpdpjSLJ2jCDxAA5u+oH
xoxuJ89cXvyw0MlRouycFeUU0opnMKrFp/ie9ZAheovrO70tOEflLdsCbv8ePYrtqYLZP46thgS4
zqnjZ7kx6I0aUIHIwtSgIiAyOooMy5JDQ4Rsdceo4D6lc/rJT8bX2nOv9VSLsfsDQyjYB57RXNkd
EcpsC/2yQP0JEEC9qQFD7+PCPmd/n/4cR1YHFIcL3J3g/4aqEIPD7a1d49Ds996jNPOcA/C3xRgS
F7yC9WDsdAMUuao6ILldRw7bNHJJUdMbDD300RjJQjngIMxz/h/LEbHEjfGni561svHLjzTUpf/B
cZUBLSeyvYQ/oE63nygakp3GVp9b7Y3aHAHF2Zand17CcwzlSEgRoGVEFw+ytTiopdxxrKx6K4IV
HzoaaOHQVmjao8QvPcQfjNu8RucOWh+5XIiHAFwDRiGsgwytKfLNjMUCuQrHCzUBenoCIDSQISLi
Xci9cuJFxVKASz3wjaQvO/0Yj7yl+BykSKAScQEgFrH5xD8VYdm6bqcohfvFdokkgDlFsaw/lj7C
ZT01OahqF1aVUofENoPGGTUIvye9FRITpGk2ZxvtP1O4SFvzJv0SJcmb+JrKI21mOiSLp+8QhbWh
WcVPSZIT+d4YAE8qA8pPzjF8UmjJ2YuXc/QbAu4vRkeAtwt1GLJADkjlYCp0QZZwUj/lhRzOB3h4
VGnqmnSglXjOK5hVIABqrhdr8C9Lf/UYbmCLCBjr0WucvpG/qE+8iPYeLqF6RKzF9t/r0A7dbZ/2
9kexnETfkGNNOjqEvGHWpEEmbZHgG6WCVcP0Xccwo+jLZkWLYvVXij/X09cAwQ3ZyjTEqWuzkHnD
0UafvuJf9LJccYwqm+hCUkiPZhx4bVnZ5GGYkSNLRCEl0yKnXd87iX854KuugkXNQrNhqKWn55EL
x5bOIyQMDkGtvDOhSGzBxSPGIIqdzjcR0B8KmMz6U29khLFXLkI7pqWqEkXallUAI2XiI5gxV7n3
GeH9jXYPvbGG0059fPrDHonvWOc/f1jnoHG37Ha9rIvJAxhCl6n9CBm3qrE0RkABzhwp+UPtbWNR
S8RV/+IGLcx5pvaMqeSUZlh/tEdWlH3YVKNh1HoFACUlOCQG0BaBbgZ8ALo8X1H+6jMQBo4wADMf
3tRDjkXdU+4utyFbLh2mEo3UlWvXGQa6EpacOnTlgmMfc7uDHJhXkw0eKdhrmHnlRkKoJFIykOEY
uCiE4ZVo3GMxEZYLpAa3Mq7X0GuWTPj0g/hFrSd+CMZONgCyH4cH59/ssZLHbNE+Sawg/lBUto9V
ldbYXKKKTfhUOhmgRUtjqr2jycQI4H+DnstBwxiD4z9T9QOWJ+eyH2ZawhdFWYgwh8ljNg2iFSW6
G8gNjurwm4Y+GssNc3lrCv+RCZH1d6R4Lm0h8mESfjqnq5usax5r51xTYJbZfqXr25wc8Eydhc+2
e3BqYuXCuenkW2N5aaiFucIv2CIEFZlYTp6BjAIEfdvF9NXxrKfEWTymK6gzXKQZVnBczv70Va40
yX82Y/Dn6Yd0zJdZcJmxynFoxBQpB3h0GU6MFfq5fVLvkvaidZH1XY2E/chnEFjmIfV4d7LsJaiL
y/Wyx4MbIJ+BhlCF2EqvSdy405hmmFpadjhoVv4gTHNIvEc2peswj29x/kc+BmonEi3+wgTfLsBH
Slju+PfYSfhN4xp1zWoq/4fz/GiSQYuL1a5xqeTFOFyMVmFvizbw5kdpmuXlpWJMUKOXrj9rTB2M
MC0jKpaIiYbYt3ZFf8DJ90Ez4HxD8WtcW3lp7CU73zK5dCfrL7/t/rB7KpfIKT9qaj/I+5BzTEIW
b8krp51er5yitc4bbjgCSQ/WGeGpkNsdDJIBK/XBfzrW56pJtvXsr40+a0jES1yBTVYVk5cNJgay
JlN5olxFDko7X5NnBAcyD9nLJHgy3rL4Pu4cBBgJa2pqTeiNhCQnbO48W2VCKl3t9Oo7Ug8seCpA
VRFrEJAVbej+xfel6xLkEeaP0dAC3s8yFIYcS7yNPAvlLG/nhrTJQIhC2IigOVYMoXnLaBO+gUwI
w7X3Wlrbm5Im4vQVhjotDm8vDSsmAMz2Ypzq9q8QdRAxM106PEU+lGZcK7A/NlXtTEmnqVi5rv8u
1gOUe8ZiPQ8fu80POl9Vwgm4jGZ2Po4gcViaBv0mNv3Gy9GEPYfW/KAKmHfJ8LSYB+iB6MEIcsGe
hGQ74C8gYHG9hWChQf4sdDEo/9yufYk6EViz2ekAlueHzqbtNr9v3OJNjn5yj2bzhDADFzl0H6S+
lLuM3javoAWRONuGqEmBKgNQoQ0VWVa4FkMoH6hg850WV2oNcQVUqRrfDgr+ujnrumBCZ4/uuc/R
EUI1YcZzsCdZbtJm8GPnJ51+An8IC7nxPOSH1CcXjQ/HVjNi8a/8rLsu8i02WTiMEXoKZI+9RsBR
IlTOpCwiM/6iP94wfzSIPX/NSA+YAf8Q/mmaYigdbGFqP8hdwwMJGEl7mgZv5qBxOD3EuRJqauzO
qdr1Vku0EE3tF0GI2RZ2ba3CwvXs71Za3Cya9k7DSYPig7HOJDBLqZ7RBckswRi5n3X1Okr21auF
sBCqJiiazGT3F27oII7bjMztwNoohbCnQItpJS1MWiyVqa0ly9Bc3oRAcQB3819T0hrNUrSgjmea
K2Py1bK7QZlwLwB2wIDIw3defpG7Oml5t/as68DLsFKi7aF3sNXqMK5Ubr2MRuVAk5JOrZKwSRJo
Z5SIEzgr73M+cJu3Rf0+2c63vtbKCh6zAEvrdfCJiccOJj17b3617YSkY3jI+xh7UBXv35tssHL2
xXZ+UstqyiuxV5lcm85c8yebbb9lx2RGKOZMSiBIvig/edWAspTjsIazzitUx9b3OZ/P8Ah+AeTT
dgaejyTCg3N2KOgvLa9YUXvOHyUOVb2ukRN4CNIA4PAB/YesXHXmRiuGmzSaqhlEDTNafhtIAFfb
uTxnMGn+4f03M8AkDskqJCTVNAeTjzJcu8tFPflG7aW3UwtInii6eYIzw8DbXozd+g+Pg+MH/7da
TN+tYv59WW7/46H6MDF6Pu7EfZx90BxeCle5qmkuoqR0JBIv6yK5zwf3STSc03u6r/3j8FPI0EXV
dcg2c7C/ZN1yuSjbyf4o/KKBihTWUDPID4UHgeVKBkqIlfnfebtKL+yCSTfqvZwu3Y7AcBB82AuK
gbTttlfpZFc0+jwYlGWgkVTgeSc7Kyhjdrep/h427QwhMBYXIuNPVGJYAW6Qg+itlq95DUoHa257
lTNjFW2BGma4HZb2CxuKcucS9qG6ce+H1eZ7Gmb9dcWfvMg7AL/ctO5Z8rvr0EPK2Smc8ElTuSif
ZiPyUY0vJnSYgphmat9O38tfLNWQ9YnzY7xwweoOw4WUzLq0xqZ/0iurIB/PpiGOua9Yz6UdmyNT
7hw+pgJR5FBvfDFW8DMwzzO+t7CNa5jTZ65rcfyQ4YFTEWEdDEyBU+fBO94yuc6qnjRCel4qNDBY
1880XQFeyKSSkMSlGhubB5BnKBeG5W3cFNW1u0yCuyHFTN0j+PuqaXgyxLldMtlqLtk4sPv0o+YT
TgkZfoOC27c+upAOsYxegSgmYMvIq8Ves3OQR2/BkbIBBvUiRAnEGf5ZqxAIt4yAY0zgoFamV80a
YQnylO92CRLQ2KyxISIazIu2m2cT4Wg3ICASVRORioUM2ZTX2YDDokE382H+OlRcofFcmlsByz3a
CJA3Wnt4UVUA3gvHitQ1e/oeJZviMfcqzgcaW9Eu3Zg6RMkjYU6/TJ5AMwKVpglRnKbuiinajbfo
XLnDdZb5UBrksWhMpyK3HC4Cu04QKnEAhjXgajoipSKhC156pzdkgromJ24NH4aRi7Hm9K+MGZPl
07hCbJprAP4wZGlnxKER3ACEjG7te7gFQbdCKpJw8JsPc999SfI+u0Cl2VzXVkGWtA0zdQ7mq8zj
W8w4y2S+g2ov5d/F+xTeoCKahwKqXraBU4S/0sXpBWc4bnubCibBcP0oWhYhvAFjAPpTHR5OVhGV
Mfl/pqX+YXHC1EoVuNp0OZykPRmWzvhZrgVy1RBylHfMAUiMQc6Lh46ikCAnLelrNcmS7iBGl2Jq
Mipf2flbRKaqdusj7wI/AFjd7KCwBkRy03+JuPw+Ixg5/QGPuaf7H/CQCwbY3LAS58VO3UxgojAJ
w4dQfwRzSiW7h4uq4e/VdO1pjgdb43CvhXJrSK/yUhBv08Lgs9ryfabOu9IaMHxmirj+7Gl/ZGWE
HNsP2OwDgRDe4tDftAwWwFSbzfRRbE7T3VpIQyDgC/gQk0nsnMl3r916vFFSR4U7mUQc9pBf12B4
+numZUQ5XPly4QjvfaQ5vb/6Iv6pnDPF+ahSwCZREVIy4fvuMi4y5hrlbRB9nZZvanRF9xGFWNJt
KYjTSNRu/1EludotSA3XQrw1m5Mx/nkbxOMNm7sB8SyCQ4z8lfJwf18sC3uTz2O0fRawLS6uCOpi
rCs9oGEpKcVK09QfGS8izyIHejJm4EwtNOKW+9jp5XU8ZYACBNGDM5ltG3rFAao6d9sgXjshpQWy
XAFEyN6f1DNpT+3ZyTFMZGewV1At4u7aaxbkmPKsqKzHZHHtFjVHTkjYAQAZ1BDeQpSajDdVhNgN
9fjANQt8ViuklkitkLImhQP14rDJXDqJf2dQKyLMrfhF2cwuLAHE/6CHOeos0TUswjB0YzcK8EY6
qKXczaJfoHMsTOMutwAtR/G5hbcMNciYzU1AhxpQqxuiy06SPBSy7oum75jL3gU4m7H+7+LGfm2J
7j3Pdjmebrs83UACiBhqCRqy/QXjeoOzJk3SNSytKBzfmrD/IrsWvSqeT2Ujt/YUh9wKqZWMMLyw
+b0J/miK+JtMwYznrzaGXHeTmfilwVw8gzDrrWHdDxx7Kz0kjMnzLVrNYfxadVQ62gHVPjQRXHVQ
FGPfQPciKqc9M3dMq/n74HFWTiU+++WrHqO6NZ1kgqVrHyWdCKCCPNVriSvmEuXqYrFg1QjlTi9k
s1D3DgLuF67gTMrEXeCL/fuVJcwZN+mIlZQLdpvB7qRkRCDpXCzz7avpJnKAadjHecm5Bp3kQ0QN
JEZgtFWxoHev6FC4MvBX4cS5IBl/tOKDGIxXQX5wTUgGvasa2O5UT14M8AlmgE6KmGG6ZUWz5r4K
DMiC+ZZOlmGD0F+ztVArupsOMSdiINexfldX3xOCwV31LjIHyKWHNS57OXVkErCJrlq38VVBLLCh
wViQwS7AZu/mfvoq8NDY0fCnJE80QhyPgh4Dc/Wc9sCxxA55Pi7neD8DNQqIh4CB4UIzMvvKT+eu
a63qkRqj/KR9w2uKz+qVDKUcooV6uIhsL5xb31JY5IY1KUIWqilhwAKPJCU7T8Y6bpW4GvgNpJUx
+/Wdw/57Rl49dH6XPhstvBmS9uCpkJ4UHyeJpB1x2Bu0kB5OgDaDQzCY5nKR+A+xG9wZ+0LF/Kqz
S9FNAuMaVwRV9UTiflpkE6pPRi3EYokdbqX299Ormb2C5bq/nBn/YjbhxS4jL2RZB8u5dpeTvR0z
VCQNA/aE+lGuhg3dM+43VNCBOzHjbO5rNFlNQUw5JDMcQGZUW66m7vD0YYinN/kGxkBHeVa51fu8
ZU6hjcTwSpUV02BXcjU4Lv4GC7qGDb6rDf8QJHEG+ZHGeZpC7VzM6o19F9U4k9tZ2z2YTHsvMEpn
kGmMnxpl3NJWkRWMRV+UiJ9OFCIaLTP3xOfTu4kCSlRNShqbhq1aowCuQpozJZanOZVnGlFwMivl
GNl0X7wGZX0ONDHUyZ/LcB1dbazlR+S8LdcF/GsMVxFHgHInxBbbPptxPsUepVzEcJCZpjewb9fF
AOJR5eml8rfyYP4aYpFSd7j1m9LVbWg0IIO95QFVX17yJgp78FSbp5U2fibMUrBEHTLjAd25am3w
xIKtsI7YT/IQvyC7yHF3ruSRWmEE4TLkohPBBXqwCQy3fFjjKR9xLtAb1xn/yLAGIJroHkq4GII6
0wLjgzxhSiwwHh+Ht52ImYMY9QYib7df/2aVQ3Px/2ociKKRUc+j56mFWEFQkUUpc9ozTKtjHweX
xRhAs2I271KaHSxGF7HHaC1jAuiAIjHvJcmnes/t5ae8sX9TuFqeM0OH36jADo5Sq+BcZwRopDOM
iMVdV6qfCP40MJ9k5SFM3kyowFl+xCsZ/AfUHEqhAbVUk4u/bdNZGKkGquaCgAZ3kbzmMIeMZQ/D
bD0dZKBvArkqjKkUOGhYLSbuIJ3uvLJhR2am0lKAMBa2CwHw/evWD1+DhfWH9K06zeZBb4T70LgU
zIyLtanK/lucwvN64qOIYJjOFF3QbAnZYUB8eF+zaejbwnIVhQlpCcGG0TEa7jnQjHG0Dni0IthF
K/zRlNC26V9r5v5ZRP/OYOH0vgNb9Xjf8V2CsLge5KBc1P6+09e2M5L5tyOHywmF2QxPF9tnfuZH
utAX/Lz70RR3kfuZn/lhr/WzR2Pc/zayjf7FH6wKjH4wH/i/n/klv8/PP3+hP1PjBl7Az9b33/3M
P8EX//xD/CG+/88/R193vwFepe+GsVPuQA0emXBdsRy5IP1sfjBKkDqB//Brfm7Q8lKUpvrhdfql
vlhd8bXh+a8pcSE33fHNIgSSWXZT3PBdmanz13bfnq+X1lX5svs9/vruG/JLvuZnL6EDGz7r+3ZP
ykwWnN4ZQoqQCQ9fSQt+xpMd3aIY4Iu0/r8fTU23els1COmedl9k9mcv/puv+VEWV4v5MvwunZJt
JRf8Tf4cv8vPIdU5X4/6ZQ2Yxa9ppvgF9Cy++OcHG8tFFj73ZU4Ix/vut//5U/V4ye/v/obVP/GF
fpgv3O6/F6SyZvfXhuWVhhT8YvcN+Jmv+Rv/fD/zDfSP8AU/10RJpPr64AsWAL9zbk3/YkkrNgp4
iNCYRXgw7Zp7kNqIUwDiATuAbIFpKIccIoKwMiaslCmoxpnkD7Qq9C1DxlgbOQ0WLOFlP25uNN6p
MU8ouZVsRXDmv52+xl+UUw4ZPVjkwBWiPTlswzIgnb4LrNWjhL5yRzJ8J4fTIcfoFmWpzShdPAlT
ufy3ndfk6UcLqwyM/0ELcLwd0JNJU+dgJiUe0/524HYh3uZTUz63afRUT8G1pDWk2HMP2daZkGka
JKmoSuZqxBWf4ZXkIlXjk5PLnA6inFrq84Sgo2wXIwOQPA4ZccBA8/C5Uu+3i7ih0uDxiLAsZwMP
+d7FjuzLTQOW0dBEFgyDjT6q/+84fJcnB1ygkZpmrMzNTz/RI1c6bpurCEShociSDvvMrHJRrmbu
6hG2hVFRqLEWpV7JM5qZ2Q6Nl9dOF+kKWjH0LlGWzZBhRf02RMi6KOXbZX5fNvPvmu9oY0rlNMUa
lcHH0ANtQG2Tg5f6jCFqL1WryuMD9I3UnQk8uuW7qdgWy0xewzP1b993V908vpwX8BwXrmjVmX0t
ILvByIKHsr9iertxBwZAazwyhbXSdYJXqRcz3AX4+hKmG0aTjjXzdLBjl0HGbgCKrXyjGom5xCoL
mX0tP0hiV5bnoI9jZI0rhezOkI6phO8YO4SfWhg89JJs29egvDwhzZftXFpAPM2BZJaOdxv6LrQs
GJ5Gu8xgLYKDtdPauR/K2v2zCNN7E4CkiSQ1jShJagqEo1gZS+s8wC72zl5fYC4aQtkCkTIqmMNF
X3RjH6eBZaShUQ3gr+BPZd+SNy88Ux4Au0EhsCUhxtL9a0ytRkYDn10UxTn6l5HAH14XhAgAP4QN
zM8ONoo+3fq5E5BdqRLRlP4FfBbYEKrpohLjBq4r7d6N5S+rcOeQR7ec0W+r1s29GGN5JPXIvUSB
AYq5ztEMRzakEHL06DB4d/BetZfDF4mcDcWC9LfGHz+nxXivYlFhXktuyuy692aSozGo3M2lvNG2
ZDANZF75BpaAYr7BGJVULK3egAgYzsabBMCKNwhzuh/tFGpXp7784A3tk9iPs3Ct854Ix/NRMV4Z
cbGdYc+JPcL+q1OjExlX4UjJ4CNUGNgmkP1iBaS0hxvcBQ3aC19OEEXF2zz4qiL41IvsU+SXD5IT
zWgteix0xCX9tzta4JPoyXXBEdAU8nC0jfh4tPHPwkaYqRYJETea1XRQlgztGDTXHkCadoonogjo
/D+YN4dQEVuNp9JVps32liz6+3QNoiGsUyL6ZglGv2YNMPKXE7+de6j4yA/xab3SoX8NTQjoSDvV
e3TqWcoDmBuG+Jqr5C3tVM/Td7z6Enj/Y1YEz2iI709//iPzVDogcbHZLfj8yCcPSuO6djfYdOFx
ZBwMOW80d0sbolWU9kn98VXL1MOWagDFYdu7NnHG/FquAQPWdcrfQTDyu/BOsRnM6uOdodgzwyFq
DoTYn+VGIp9k3w23F4vlNwFwoRK8NLE5/aGO11wQQKYR01o6RLha+2uO31nm/XIzoFgFGgHllcNI
3oP/gtGq8JAto3RfssfJ2/Bb1MOjhkAmmhzTp1dlj6vFVwCgkmHOXN/Rfqfr49BySDCkAIkP2Iyk
/THhrSmjpeuVnaXBmRCYDYRPiGFFyDGEB/Y8TNFN/5dBgiC2J6MT0KBTL8R5HfTxMcd1qewghoxy
j9HT/n3rG1hejvqjYIkrxkQaAsONmFmgkI8GqpFqEIOIE57X4PkoayXNlkzSK9bsIfdM3BS1oQb1
49CuF+nzmft3VMDpOoUjUygFLgTqg+ushwxHk5g+rmnfEGa9ruvm3mmbewVn5kn1OfWjS1EalH6n
9095EOkQ3a1T548CL2KD1RFUHmKXcObaDp+t4wToEqX1pU4Qp3v/2jK8RqYgKIIHO5VHAeTAIL5r
BlIAdO82olswkjX4HCwX4awa5giVkxDQBdp2V+X7+RnBkXDSIV3Wd5BfALxDlTwkkfZKOuOgcx4g
7oMxzcBooVREDIfZnErcDfMZSr5c/YGxFpd5rGwR0QHynkC9dAPGHi0JzrNqeAoSWQ4xST/RNouf
+TiYVG5J6sMAP58BbWCqAdwNeXY/LJjcmZikKCI2YF5IHNRScPOKotagLGoyYXtZAsLksgd6qGyj
EZGOtB2qp+ykJKMtgndsPI54cVFOrrkw/cndCGPBnmovIO8KGOOS2Dtr0C93g5aqZ1J4IQ26HFAM
LbWfIKKDCaz/U225OOVXV5ucaXqKz2BVQVPE7lj8c3KOGrhzCMBWIGHeGoiMtgsxaNgRhIni/wKU
O7q2HONqCKZZ+3w67h5T+zKYH2psnjB6Gf/414sMmq32N9Y+7nRHXMdW99PZdARzoAzEK8qDdKRE
K42w5DtrFpnmAj/kEgKARARWa7XT+SD/Ds5FUx4Zs7HIQldXxBtKuRyJYfpz+bm0E4c3oH0xdDus
KPKQxTZ41fuwgMrYcZSq6fPwjYkIxh568swYKDRoymHMuh+0AdcxAjE4yljAvslGoHTOHRC/vkww
/oWHqorm9OAl7e2J1nQTNVhehVfL+ssPErmwfpVgsiIxhuH4UDCYoQbFQi1oSQ+pjNVdtuEMGSv2
E+uqcpr7rd2e20cO9zhRcOUkRZOKJx9pmvt3Ei71arLGoXvRwawGldQ/UHDeUs4ACTVlQDjACr5Q
xpcsjMTOlxhIm3DNoK8cqZgqXq1w6L782wXoIv4hnI3Acld438FJ4SKrrp2N1b7oBEMrBBd/VxXn
UCIalN+axFUuahvm11J3IGn6Aoh7I8LBrtyUMome7/SFHeVXcttCrgpMFz4WDO0DVJfOZ7WoN35r
hkyCaD3wBsM3LKlrqDOjkDdUtFcREym/P3RFcItCUDNAOmvDa+ZUM6Fmemmy0b1oB+8PKTQUfqBZ
oGHTU8Ybb6fZYpRsWUR9hufkQUcICp8GGJV6hcKMCcihPMgCHN/kfTCB8ADzIakWR0Kp4Oo4dgHM
MJm5XHXMEirkDKLF6+hxWxBCIa92qetO3+UjUz1zXTBTfEEoTHMPGja3LuySPFReYFqNVJF7Q4Dg
FvhkCDTuQCM/IARVsgPe7C8V0nV4ZiJzwkOwuZGY6lvJudt15HXlMP92ORq5rpj/Ozzi3Bzbgskq
pwcRmDQCF+FXlokCxiRyFicBwOk/8Nk+ln14ubTj23by7gI7hcjV33TdcJ9Y7V/ymhGHQrp5PfTz
3i6/eLQMweDLEoeFzwKb0P773W9qp4vb2H5givKifBMZc+9E3sh7KyTBA8eeCcuwZ8B7gjJkI2CY
v8xR+wj76zKy7i3/XNv7y0vzOV9sWBRxFB0+XfCdeZvZzmQcSO0cl0lILj+wMRlICsNRI6TDWdhY
hDfYhYyz5Jcl+wLVp+eBfFcwy8/9uJ4v5gIkU/F4bZC7/XuWucNQJk464QwL12SCWiYymLfsbjd+
AQ8MkKKc3qCE3hmSVJre+xNoR++scUdU7uKGxTnAbbjcuXVHBKkObvK7pECSBqqBjta81x7WZtKP
SAyLC5/Srt0VlYJeJ3emYxtjb3mxzJAfsbeJhYTXo6nMQ1zRxIj+1y8cQ1rZ9EHwoC4PD85VMJiF
5W+C8UHiRMO0gWskeaQE3x4+jeo4tRGoWzDCV5wlxCqWWURIdosCBE5f05FaRE+DFC4MdxD8hPRu
+08jhG7lNJ23eNAJpa1WtlNCRvS2CX42nbO9BhlDfDEsaXUahItgfHC238St0Jagyjf38BGFIKBd
VFjfzooKzyx2sPNtzhHGqguPXC6ZUth3gfX2L9wdukU3hMW8w6XhpTNdv8xJWBQ9CI3Yi5gmaYA1
FtR6U6Gzs2p5p6RjSBGh7UsK0QwqwOmb+qt3jw0V/pLtcX3BkVoviPKJnN3xMUUnK8w8qmm/i/BR
6ikDpMKLF2TH+3etSFjxKX847gr06TnasuDcjn+EK3LP6MxRdeHH79HjHJQj82zHw6Jc9ajJAmiI
YPnAc7ouE1qncgk6jGxUxJMqa/u9aOY/U6VFuNDTRqAPACjNU0xatibDEqrqBZPdXH7RB9a59anH
eLBb7F3y4W6xjJx0Rp6PMA4UwO2/mPhgQ80XMI2jsqAM/C7QbNFmB+gJGphC6IsbbL5SMAvBGSpa
DLeYahTO+vt5XdDxacoxoCLeDW2kFJhh76/Hfhs6q35bN6T+LL7r5TYQ2cSMchXeG/9lrnFw5dTd
3Qw+MAvttVFfckT9jyF22lD2bh6KZAoORhBwThA3HDxvTD62boA9LrYxtNlIjvKRlxs+hJ6xaDDp
mv2fstjcJxtOCYYCZuunvDdu/f/2xeCCfD+MYieivAOO3b9JpV33ZdoENtpLGHmUQpI/ij2pnjrN
YRqwNzdJxCh0x3UVH+nHIMlQWcV7EAXz9IUdV5y6MAI6CSih+IgOdQzuZkw9dw45LVEVCcyh07mu
JvjKGslJydUsQKDY3mDbf/MKgn2D1e16lIR/RRdtp+G32o/WF21JATBCAsG7Q4bwqLWIM9A9zWSa
Vk9fyxV9a7aGSk2Z86eX8m9ohFDDGT39oY4bJD6UosTQjiD3IYVj/25nWZUvwCd3d1vW56mf/iUD
BjnQmQ7JzPIBqpFYeLAVZMUx9NGnyqu+/GChSsIoL7gqz++7YHNz+hqPoEusvxcBuCVbE8NFeDb7
1yjworTc1CE3wP+AdPZuky8x+J7enGzrXq29HOA7gUZRfPGA4pU6JgFahOF1U+JlM+EhH0PSka+f
iAgi+kln7ljbJ3+oHrRmFLIpvl8NZ1LNSklHE8K3ljeMEdkLoT39sY7AS30slCSBCzIIT9Ikiv3U
Qv9/zs60uWmk/fpf6FGVbK1+G2chbAkQZoA3KgaG1mpZ+/Lpn99pD/zBmSJTdxVlnMRxZHX3tZ7r
HK/qy5I4llsvpgTGHCD5Y7dLtsXFFTDaSraMJjXst1JH1AwMFLVqTdpYRLK0PrEi9NUecYHG3X5/
gY8kzbhAgDPMiIKaYQHO6SzYL4d5gVXhwV1mEKepYHKQ7NRUvaCQdVVBkUxVzO5kUpvBUFBJLqRA
cJnbyUez5ccSWo2RAmYoEcRA9sWFDJ9E6G2cI/PibtlUraYhLL9nXDPiUiG3YAK00PyjV950QVpf
18IdqcYsyGfnWaUSyCAO1GZOOKodIwWWvQFYE+AJTjCVKqlTA7PZHUL/ohT97+bQLYBgm+ddEYT7
g0thaexhMF5X373wgil7iaL1AQ9ldteesJDtDAw9cij+/4cGsLzSmeGl2UQZBbwnM4vbM68VHfto
rteYHCajLqfekOyJohPNa50GfzIiUJWG1QozKXFKDqRK0/i083PoLuRSf7/oj2MmBhJiyppBSP8X
p3AWM7HPu+HQBesLRGnegQi9imuMAjrmPuSPU7G+60wGFTf+/uC/pafzXgOMvAbOM6YLgESrRXfo
6NYCaXri2h6VXCHtZHoFsSNGPIFBn7mGtj14kCb1zDnhqxSb0GaDhw3DS8lVJDGGcrXyFbXMleYp
r5dvt2APDJnIX572DP/i1xmbZLYNn8CAmLs5z5LXnoJr4U2nAAS/nmXH101Tvomr5UUNG7lcFrXk
l4o9tI7FAB5KfpTsXsOgT8+uP44vqXj9fE1nRtMruSdO6E7IoVAl/GccUGWv2AVoZFut8CQIXvC9
qkCDUTWP+jBdKjZfaXk+HZPb1O3Xbc9lkRFj0NloMPz9asy9eIj7zp8nEJhUOhSTUza3zhOnA2HV
Tb1doMXC54vktobZSh7ylUUVihFYjCNoKsLhM9/4hnZFoqo2kz8Y0DsqbW/F2BE3FaRfMKTOUO7R
tprCwxd3Kw0aqlf6g26GidrC1/WdIVJDA7aUPcH8hNjQLSo0t/J5FrISUKSWbjnytF/cJX7bwQFx
JbJgTfAiodhfxk70VeBgRUtdOF5hLZ9D8vRH7GCoGuaWbDdwWqrt6xj83jO/53uSWGid5HM9Zu3e
SZ5Spvi3PRAqh4SEl5uNvMmv99rZBGnle9X6QhgTKIWgxKJir9KSuFLRmLzToJ02gcbHVVryh11+
+Z3VUCJQwg4+neY+YkragsakohjDrwAOAAzMr1e2FllfBcF4urJJSqYaDLD6yZoFgAUt9ar7cQMN
I1coFIM5UlbGOAqIYQmkmTjRhNAJ7gS0EIS26t7fW951AOS2ykDAV7bT1zn9B4mutMB9mEz44wnT
9KhiwQeiB+nBe00Jj/v46wdydunYDcdyhnGZuMlRtxQ4Rpt+EsWninid5NNqkCzTAs7IcP6JUWrI
Pi/oCZIsiYoF4sgJ3jEABiMMvL+/wkcMRNxySjxq+4HHRp39zCC0h3p1Vtj1bCtBNTP1IgMnfusE
JJgZ4xlkG5YKU1mSJKstOzzAEdWbNXhkp27p0sfxcJ1tE+By6NhwulSqcJonES4KPc8sBRaVKCMk
SqKAf7Z7KSvN1bRsZzvrIrBIYehdmU1yzZ4q9zqx0Yawza0lbMIQD3Ykdy/jEBJQUWYhScJrINcD
QBHh/fvydet4r7tq/izlDOXSmvVQLq1dLi4rjXg8cdsf51ehCzUoAXYgAZtzSGoUlAFd4MGF+oi5
IlrUbTLcAGJ97TMqpBb1ibcbuLGPuhVpssWiZdTeIH4yHhql8IqKR1R1KsF0hBxoU4o9jHvA9UgI
QxmOotAT163t8Ovd13XDw8O99zhg54nBXKZV0Iz4WuTXAW8Az/dh3jEZPNQ0RSZ0Q2tDRDAQMWmj
SMBG6kfMYz6bXRooVAsP9OlC5swB72hYRMIv6vcE8/EuSLbdxf8w2bH1w20ElS3VQyoYyCD8eg69
DDM9MeP8wMVeSTTeDhyCQuEan39PaQW2UYptLTiyooIsSOLQ8lYzEvH07fwXU4ySBTyfFDOJXfjU
v15X3uzmLnHM9FIzMfJb30MXyZ+obCZfA/xDEulXlvuL6xLGx0NFXF1sTdDlgMB/v8yWFuNsmT1m
yqAk3uy4uPMYfy3cw2ZZ1+VO0zi0VJ5nU0UZHzjAolx2egMM8krwANlfEpXndsYRuiUdvw4IqiUZ
oWxgdtPLIk6AUkKZO4r2jXIgdUnhljuOl+hzNVmj1oyShE6DBuumecuI8F68EDGTlNTmqdtTgIsB
hypoG0Oa0RY5jn6KuDX0Aw2qi7x+HYtXa/spKoDqjdFXVc7VGlbwYg8L3KTCdwhMpEArYmDKC5yP
/88bBrAuzbzc1cxFN5vNVRuyb8s3v7+3/1IwED82QSHcQQT527O6KaPZ0cIPxpdRNF/pvgkWK0aN
EVMluKtVlw0olzZ45CYntN5cqT8ljQOFsZoLVegv7JfKBAW4pH4Yb9O5+T+OlW16aUJobPiEgveq
kRpO6/73n8Ve69k+oThEOTVQH8g7D73zriuZ+95l9xZpI8lHRWV2+lBDNHHKXLwqR5MDNxggCNNg
3VIEOxhetfC0nI8A/0xco8ZAdA6l6cfxc3AACggnj+X0iBuaC9JU0czCuDDWi2X7D61r+Y1HHwWC
tO1OBOYUFM6OYt5u12opd7bhqmWJM/ezqIJPXG+wEqa0EDqAtaIn0XyuBuXAv1PehvFloQfA3Llq
HpZ1UQupwvgBvl7xUPz+xj9uhRBPWKcNVwKky+eTgd4WKcljOiFGCP77RMGXDhdMHhvm4vEWOQJX
oDUhuuRM6UPAUScKBaVDNf0j9TltR6zHUaPcZaeqCWXtVDVaODpQBxBekkjX8xHkotOTb8ta+yOw
UEZdVV4jZCYSh0MAKdK7bYwwJCOD7YS1ZHLgiQ8t3Nb5EgEuiOCAgzOdOvSvS3QYjnNmmuP0UjQU
BVhMZonQsYAFFQC8ANyDO/y5TO2lRheNf6Cu4/1hZWE0xQs/mzGIslIHIhpHXBZMWvklX2mgwG0n
M1FvyV/d5kXtLJ+syQDiKQ7Lp/vU/2b46U8LoEstk3j3zCFFdVYcl4Of3uNGH+wULJj9E7+4IEIU
Qlbmw8inzQJlLTV+5WCC1qkBqLZkVIJ69v6HXBpMlbfxkEvzmTk9d5Q54Ka2HNBc+T5X4B4IrmmT
45iuBP87bR4c08DGAODcNYd7aaZ93/wrp/tparJ/qT8w7QBWM0I7BGzVef3B2TWTO3dFZecTtwdR
TsKRDxWTJDqSKnxZYeQUaIgPyIq/SJQqUIc6BlGCk9RsEdvyafiyLcmcbUsgwhG0acKlPVpLb8yD
TToemvtiwuGBoRQFpu0zcOjsnIP6DO6w7yCsE5epkpfYkH+Omn2CEIAinsg8NR5PvvrgTrgs34d4
guCDaMaWraMNRMNPevrHjR2AiDvYVij0wj8KldHZmUq2Zd1H7nondJTy3w5uq3rK2IzmT2XVkiLE
y1+53ECopYn3qKYKtS8dcJm+qhouw9Z55nqYj55OD7M7GvK3+opUfjSL8HtD8C9JC5gIMKvkiihz
PoqevdiZvBQGvrtpw91MIB0FVKzigLuFK5hsX6V2zcZpSN8lMrY5C0Jd0lsT45sNJjDXlr+SErW6
eQJ6tsyF/gcQ9OMKlbJt6unsOPItS6r6c033EG3yoT+sd2J5E9hIOo9xhXMUS5QYfkTCVOxEUhxX
9xot7hYf/LP/VlGNAlAtv0eg/4QHfzRijr4UBx7ORpaNoYFzALTjAVqfM2/zrG4D74aZTqiHRsfb
24Fb0x+qvQ+xP1w1yfGV3/jeTRGA4tPcLRMypK6ZhKozb7hBh4GuhSEEiEtiOHdbBUhdmhz1VAZx
LS0NGSMSwgmlW04Kxc0FXlHoEYprmmxq24MCTKEgj7fS4U19CmdtuL6Fygj10Y1ktCN+C0ro436a
6MYDPkEWGKUbw2zmhZ9X3XUZZvlFSZ57Ycm5Ff24GVOrcchcLR1X7vqGGg10CCLzJp7o3W95wFvH
NZi9rnfMZVQz6d66LAWTnTEk00h3tzsU2ixxhLdSGfZowF6ALmNqxduYCy9G47ndUWJe+6cZ7B47
vV8X6MxTeEW5VHCPtvexE75mcuSt6dNPUkhsBZusqvWPukrhwWL+mREuTWqISKtIKO0AfSpgY4sb
qFAZMBBA4rv+gYbHhTSWFpCpyPClNhpnZHA0FmLx5sTExTZMYwBqU/XvDysiIC3NevTQqA3Yyoow
yU4N/EeeQPUA01KNjrALzKP6AmXGK+UxEj3bQpVinLN++r0xeOQa8AaSLySPIolCT/LsBo1uBYVO
cJAMFq2D7+1Tcjv1qVTNUg5ac8A1XiBpF8XNcg1FT0cHNh0dL/VKoDh6QlkqOE/z6d+o2gqdD/aK
f2dBZVuBcppnd6Z9y0y4S84jogu2oQqMcuOWwFgsDVjcGiIcla+FuFfMpjWS+xAfu9jlpsMCDxNj
aj6tFWum8csFUCVBsgVeU0FMAo2WEAIBtDpmcgHbToEJ8ZKWzhDFbwkHCSamQrNH8V4cX1ZZmUDD
DwFl8BoFHGqQTUdyLsAx36kfXUTThHQRNkqO/n/ARVGGgvQCrDI0niCjzmO8NhgYK+62y0sVJ3WX
1EW1QAMyXkFbxYYtAmmZdAEgpMeloo3mGcX7p77d06VJix372cnruoCLAL7xfVxmdO4nDaX8dHCm
B3Ubpd/oIpBV51TxoE9mRITMnW5vM4go8kqEhwwUvVDjQZh0E1GvFhWprZHgExXhKeTWC6yCDAgK
Ba0Sc7UD+qpFiBlbxRLL8e14kDRBo04zzfJFitVnBOoxJvt80YzqQKsFwCfxPHyVH0TkVG6rl8hK
vBK1qZWt60FX/4cQ4vEmV4Fzg/AWkRnJk37+k3c7jLkHdVE/PeiWaEResHeLWwmo4NJjfYEuAjSl
mCtTSvWGBK4AouLDtEyquFdJTudRUxjqHZfY+2CTv1cZ7jveTefkf+Bz0qoyoIQyMNEEJNln9dk1
qVKH8fDyzoa7EKzUvrgfCIG0hFP7xZScOSglbHcA24LP+wBcF4PC2VM2S/ZL8g5WZ1yggKi/GOmp
8P0YY6eZJp1F9QikuqvYrmiJmefgiBg7OQnSr5oLEviMztZXMUApuxSKy6RQakN0KcuZF+59AkfM
foyLhwjWG09CRRqJEivB7+3pIxQlsFkK1ZpOicCc0ZU5W87Eo2nspiVwKNI7hBqVZQn+J3tkxeZE
HJkR5hLGahMv0fq2mWIKsuTDqrbAOiWMuWpT2nfh4kPIW93+h2kL2fafTyXXumMGhNA12IZbwKhn
1zqXybGKIvZ8zDSKoldY0BSxqi2p8q8U31S4tg4KSI9apYL0SKmGtu6dRC+fuH+q2Z1fUwQyFsQu
Excwg/56Ta0XlEfsWn0/jNXzZa4R6ebeiQKVWpnqPCqW2vqeUNxMIuke1lN7UY3Jg1ZeZWhd56mg
xZArebiyalFa/g+pqO4hkhxAjYF8kACcrXfOEEs4N464sPBDWDTh+AqXtI9Gj1DwMROgdpoNDyFy
ULVOT9ZW01LUrIDptRWZwe9v5CMkhC6MixK5GMon0Tn62avCbsj6urw3PqkJc6xK9TXHWrsq/xkQ
BGAx5PCkN66QYwrKL0qU283yfHSL18Lpy8s6IXIOwVMarTZJ/3WlMXg06WHmgewCDpFfVzrys6Kg
89tYNriaip3mPOW5VVUW/aIxNFapS1hjQaQvqh59T4IVplVEYO4YjkOZheZvSZyqco24mZmVvXXJ
7lXq0zi1OzFICndYEi77xp8+CqU2BOt1G37wjoGlYp4CKFvZ1RKqW+Ps+Vh77zA0t4KCtwB28R4r
ikVCkpGt0wFVOCgrraMtqUbdKCH0RkImqwnL9L3nP9USsyTiZzcNNk03kjgg+LJzR5qnw9z5azm9
Vyne4trFxKwBFsnpTDEDLDOV2x10zWDK64XRES7QTk9tuPiWEB4oXk3jQPXQ6Ri9ZNTomdqY+t9G
DBH71my/aSDGMjYny+dYqj22eKqxE4Zip3L9Jtl65dpiKVcta6zAgZLZahZdeTmvP4kF44T1R8WO
pbBDfMMmZnQFHS0dBDQx9icFESqT4LG1FerkdGhVPxLdnTlgbLi7zLU+kPzEF4phoGi60JtOOR4R
em3ZfhV8bChNTKOLsnyaOvlwY8kbWS4aiou6ff+hDPqoPB1t0UHdMYsNJFEcCech667x5nKTdvcT
UjmQmthHOCx4zj9LgKJvW8YTmEpOz885TL7Tp+j73iu9THhglsmyjfygGvlBPvKDboQnphj2JzIT
Hvn6OOcX0B8A25oeRC4yIMGK26R/132MP9ezyE94o9OTH1woeiN+3ZKinNhK9A6GlBQN4PCBV8fL
Q/VmCOCe/IcBhfc5XYcejxX0cnrZ6d/pfQnk9Y6T+E949enf6TmP+nuWJ+X0Ar7zD0eKglSqPCTQ
2SXEKKd/fFnPNMhikqZ/KFKgHKm3FCm+s6Z0KT2fPdQovILHH6wpPNHOgA4FOOPPj5CZwOyRXvF/
WzsX4jbhmeUlsZNUP/hSPvGLRFn8e3YIxXFy+oLHE4XJ6Uk7PZx++URh4uq3pKF8YkA5/Qrf+vEr
fIdXnr7PN91P9kFtM57wE29H0wjrY/cRO4hXishlftD78vjJ/fSDZUXfspfFr+pv8HH0HwQr3z/R
P+85MKGrWoI+5+8dkPfIk5PDU3IMPEw8T6Oz3jhw9CLvYDG5F4GJZtf9kimnxfwpZkJ5cNGvCX86
7U4M1dIP0Xyb66KNmQFiE1MhYDMfs6uipNmZO4GP1FlURb3dUOD7p7Noed3p8oxwpOHqYRfx0eJm
BFKo499/sEc0pmQx8IvAEwm7IM3QR22bMju2pulx67T3clVM4d+WILObMHauaWnFfn5N7MukhX6g
sXAV2NTrK6P8RRQcmJFCV5j8OV4A92GdVLqykHSgQ4IGW10uypx+qEEW2O/tjMU0vY/KyyAZYDjG
9NLG1vQwY6d3VTTeit1jpIns1MNeMc8mn+/SvINpCzwjOFM7aAWl9+9vyO68yMINAXMfkQOQxsRU
6n715G1KnJuRK9GgopCIeSPV1i7dPpwef/A1/Wzo2MHYjtMj37fETTZnpzL+Gdvwfw8/zMrPT2Qu
vpsnbMXP/+Bk4Mu4Z6zj5mQzlI3rC2yItQ6QK50sR2c5lU6P2AWxJFnGJPkaDsxCmvXidKgwFJwd
HSr7+MtRsgf9dHZPx+rJwwQz7HlcrHvM9ICAjYTHm/N7DNoK7UCgif+YAP4cN1f3V6Ra/Dv5lPgz
T7l1n7jnfOf0j+f6Fnf59F19wb13P0HqBx26XQX3E/ZEXpHf//HePD/RbfGEXz29gX033vg71daP
VdQVnBzV4Q4aLP2Fk5UH7MpJtzxbLMzPK8dzVoh1PT1qFT9+f6jNFzzAiRDr9MjinVaR9cPa//jH
NzHwfLl+On3PhiHIOPav+Lr7ePq906LzePIYzvN+c9t95Iv1E67wu5vgyQ9nwRN4sHiLcRHfFY+s
P9vh5DR+7AV2xMlq6zs/0WLJIvOzH34Amqz/uj0etZJ1BIFxUoPFLkGufLY98rYL+nwc6ca9MUyN
27CDpeMfq3JaTy2P3SY8OR3N06qynj8vL4t8+gfbGU+0utolEJ9p+cnTdQorlAKuNv92RrXSikL+
iQp4ovXE59fI3fAFtA2/HttiRJlZy8zrbGgC95kjL6/TmmmRec5jHf314zlPWDceWaGfH0+Lxwqd
Vu50nFmt08qt1gPbh+8LdTrbuFHWjdWzr/i/tfx+3n8+7PyUL/9xzjzr+upiKV4Vf/3epgIke6QI
ZdeU+YFYq0pZ86xh29YQATJPPz/425QCGFIUz9uV6e6AAX1QMcmdk4DA701xH25jRNDzBtxbSCYp
9S4hjIHvlTfFFgDBDIekeMPqBg7PLoOU069pU/gTKkXxEb58J4F8pV132WuTQZfljzwUxvlaDD6M
+hW9Cts+KKje7MOy/1ot/d/whMW3bqWJYBidCc2RtZ5ES5AIq7RkEawnw46ULcoJB8sN+M8t4qro
FcKxbxkyJ+m/bYTHhrYBGVVIO6W/VYvWZdpxCWY3ty+pm4NehPUTrl14/xehIrqmv4Wh06CNpXYJ
Ahu+OKJMyB2pc7Svigh2hkLYNT+lXREJC0+J+32RgIhhjuTO5DB/uanjP4tc8W46FdMkmxIuz4rW
HEnMe0BkzU1NBYW0RmhUfyzgGAmIwFJgDGhN7P2iLT/6xQG9Va7Ajbj36i1gvkGEzsf7QgS+0+QD
ufdM8EzqVihdJW+6CtBd5yJOmIDmh5TVJkj+MQS0r7/izpKcqETcABO7rf3FJLFIt6B/m2fr5no2
7kdzhKShZiCYFyUw7oDZnkq0MKgyGYrQUwoX3+5rvrJAq0fd7MgQBGPxF3UP9ULUe0c0Eg/DN8ct
oZg48D2LZNXVCIg2ZewZhBsxaClTN062JpeWlRj6qPwylxitIJ+uAyuBpyufjnwWPw1Qzj3CegJd
7Z/d6oSXbpatN+OGjeekGhn1s/5qRRr2IiqQTGBysUsuvAVN3gtnQ8soGpgPqI8I+tbHBdnf4lB8
iduhApOetpd5WtbXXeuuX6cmjm/NDNfOSjerPrBl4mSCy4ESS+F8nDy1x6gadGotmRAyh12MuEQR
IctHZ4atwkRTB3nWRd8N76Ouj69in4NRdBLVpcEP+PGAB+LmWM1Ui73C//pLQf8gRetAojr1wC7K
q/HDSmZO6RPrF7JiwAugPCMZj/gwcUVtsoVXu8qyqy4+8AEGKHPX8Di/rBnjgBr2eK+haSsUElVQ
0LYLu1fSX7kHOe4hp/Nna6veQZVLhHrexv1YXa2Vs2Nbu874el05Bznvua/btrumc+OhYr1JaNZy
jiamQNj+HE5CUbCF3Yh2KyOjhoKBMBRJiNr4EG2cy3HextTGsQY+DKTmmKsFvJjXNB79DMhiPKe3
5WzM2zVMXajsxqpbrrZxtUlvtmVS7wQVzYIH1FqYC3HzyM+/St/DkE8OxxDFpl16gMF4DCMqomW0
XkfDbk2uyryIG5rjjCWBPemaLZ3SJHvBHSv/5sCHaKbMjKj45VJClp06UbQHJt65V0Pp9OHVdsPb
o0PllRt6l0PzziyheZ8H3e4l40zQatbLDjmENXoLn/nu5Wji4dJDFmOvXlyUsXTrEn91Z/Vf6TlB
IKXu7AiQfhYMqA/IxJO+fFvnHQKp8TD/NTaH7h7JJ8imIEGm6tI0tMiaKLtOhrSqL7Ld2Jm9l3Rc
UbuhKTpNpfu2RXfs64Ge1nW3AMyKlubIhqftyUlcb7qYPx0HGO90+tSZNL8uRjQ8amRRYKA85h/y
qQNbkrnF/kA77qLb0EweAu/BVF1CmYxWohvrYsTG5c8oKsdzf+kN/LkihpuYMejuWT3NHakYhzBO
XO8Wmgkmswd6nx20XSaYOXJoVjynXs7GRm3aDhzFAbJCBdBvSpiHzkDEHPkMX2TUDhpIApatWJ7V
907KtWBCua3/Kuv6AewER25JN/s6KB/iAyYp3DTOXRWEOM7k64TzQEEsz29Nov55M7bwy1cIXjf8
4DAzvLejmQoZ0WFfRqO5OJbVZ7fJ8tdjhxbLmgwf6GVDlE5zcy/GE2DPolHkptFVxxoZrJoJuyMa
C1V21cZ1/qLflfWbsXa/1dxRqFLh6SmWbnwGPIYal1TgikpkOh04O4qkRQGbz7RJewBrhEFTrKE3
d2B0C1ViuGkblgFWUORj0Ol2R+RoTIHPqn3Pu5wYD0RlhJdQ7EcIPsaWxDObDSt03JNddi/QRAFo
dXA/TyYqyV7xgKO7YuQdNoXXgANOGgPPWz9fjfPm9SYe77ZN/sKM0yvUAP0LrVzebNP9MZvh/MFs
va/NsYMzLYI9kUuKN4xxuD7ez12qHlkZ/jwMcTjIrWRwEk0JuG36JgYhYXpEMPyGjwVpnlvxSg4q
A+fQOYMYADR9RNJtoQ0WA2KGAR/NyAkvWJcYJTi5KH8v5VW9YcyszsQ/XWJr3bgt7y3NkJU1nIAM
1BNLA87Og/4I1RWkn7QcHUiUSzOr1bcL4YwGFeC2kJg7IxfkusfD5eCOny33H40eQplKhsywrQST
ZGqfr2pG5494FtuCbwNn3odO9GUM673iDaaU2YD+AY16syOi4rgCshRp0uQwndblfKi4dKcrXaTb
tJCsN/Nxn44bRQa49HyHCPy69bp9gJfBw34wg/IDhS0V28SvYXpIdTP6XXyb95QxmhA5O/5MkRAb
xIZbjgkl/Km3wCpatJA0wmeO/I5ZkG0OGQVUVdkZIVzy1KjGafvD2kAHQ2uhO8By3cYTdVUioann
jZmEJ/4ZoVutQeu6MM5NLHM9T5yk8GiutY+FGe12EgYf2JrxgP2ouR/ACzgUMDPyKpSW9m5SELKt
/ID5loWWt5p5jvAq9fZbnFLbCJO6vQoPBaE8shNSWvZrkzLlzd4h7rHRBYRPCcTLgCZc7uCJwH2n
exLUxbXm1/ADBGoLgUpXtfA95QSBRaw/7UKBFenjBHycYxpduhJPmjLiWnCnwbPMqbmJI3sGSAWX
xi3VZOe0S8wf1VxEz0B9GtgGcdDGI4BA8Qblth4lZRpu3KqeeKN2pKxaHvtbQtVPmOPP/oBvLFpJ
RLkRnNUptsRP+fVj7JRwCiJk7TdA0bZUpuwRGnhp7bKLgFZ5uHhOqpszqYy58N50KXRfkuAuDCpS
ZuiPrzHffPyGDTrRKbiEjxg/2OkMDIsEpfzyyq1gxQ8IFl2Xaju8iQCGoAgrKmqoXB3E+ATgiy3C
H/EFUxtfdT5t1pTNXmwhUIz7NL8Fs9oj9cXN9h0FH7wCfrnseQ03zu2YrN9MZv70Bgx7LeqPJBu+
DK6Bxw+K+IAoMe4Utzo8tDPKUuoIuGOJ3UxxU2aAo+bI5hAYvUOo9tJ2u6SVRWGd3Qg7KcgignC3
lCU1m5wMjaMBlu89yBsMsYMoG9NGRY8vMr4wSDRlrDU4WZVY7tfQ6s09zgghIqLhgF9EVyvgoU80
AjOZxFuJqtRztiIEOmfqGaCq1f0F30aAASG8kjaC8DoM0pDoIJuyh0DjlXG4nVYSD1FQN5s/uzWx
6gAassURqHcXlSyDJElMwsJEEeKiDdT2DjtOhI0TdUVbsqMladGnExlRDghbLFMGueSiov+ScVfi
uWK7VYoW+ZFOhMc0yoHEogd0s+8KySb4yVdTEmJg7+BiUcc/duv7iHH1uuf4xz0npDjgKSEB61IF
A5A/aOqxm0gR1CKfS8LaaGrhZsmVp8O5CppL77bUxPXAmEBSaygPwt143n2NKr23/pAQdFOr4Nkt
dwhrmvyFpFLjniNvDXE9SFkP3DMnbLosnXFmlqp2mZ4l36hF4Dbl2KE6Iba3OiddBz/qiVbrCGME
GKiJKFA0w0W6fKSTu9nH0mITgKNQXmJIceGGVZbEoNVtPXv5q1zieEWjvZBydA1JDLtCrHs0MS0c
HlQ3Tp4XUK96HrvJ37VXbPfFCupMvqouOR7xkWA3q9J1v1R+exu5zbLfxKm5PkhbgtHxr5Zpzz8Q
aJwGcfzS+1gXRCDRkRPtG47KyrD0oYWjzh1BwJ3U/VxuskCZmJpPk2Fge8ocYo6Q7WMk1aCK9CEn
bZqKrfNiOrKKcNPurlO4cfYOmCE+LwIbUAhyENgCcSWl96Ym8aQObiZdHZ01f1nLK8sNgDQOooZ8
RdD11W94ZxXCQS0pooB+Z1cBMZYLCpborTuQXNM+5xSKktZsGdieEoCP7oTviyuz2btHbjf1eDaH
iy1E2hv7PxIxRjtor4+YXiaqLjakeQg9ZcQelSQ/qGJPu8p95jlSf1M/MGKj1i28gk5OdISclUeF
jAgn79iYBkw76hQMhw4o3iFKcbwad1PzzMskJ9KydjbYVQvOHri8xTavB4ib/IaY2p3649Xc7K7X
bNleTy7W2OQ+ZYBiww0/sLtPu6zVFpam49TxeYhWPghb6c9A9VPkATUaWFSsJk7za1ewht1aEtUc
4ttuC0I8Js1x2yB41xHEXyE1y3sUhD0T0hYXXYFPrD0MRwfHK4EMvxAMeBWAGXEiN1WhXtLFeYnQ
9kCkEyUhjg8Xb5J1+5oPv2Ngvqpvj+B+79Y4ZKJ/7po7NyyCZx0gmDzlxtaZ81flUlmDIsIf0ZNP
WEp7b+oYeJT+vPRaYpT3GCWIfajgl8PzeIbxOMbgdhsSelt6QRIZpXDugCyNGdgB8YQVrWGJuTg5
fx2kWtPv9cId6xPi6SAdGgRgifxzgJFEUbrRisE0DMdd4MZmSoAW0ZcQzBKbY1265KObkFnUHQGI
KXU+IoUJhCg4ctQeMDH4cLxzgx1kW5MEuLAvNMWMRBufYYqb+Gp0qCOIIEukMGMPOYcFx/obcESN
NrDdDT7nwWogMu4Ux1UP6ItI1BXQ9YAC+mGJ8TcslNlipMko+XCy+fy+jV2h3fkS51xFERL1TA6n
3UTskACDZvMRmDMh6nTQIzRSLfaIklRvYnaT24EQk52Rjl3mPTTJGU+41MVr3nUjIbsz0Od1MPm7
urnpMgVnqn+Z2h9uipkTZSItX8VfhnwB0swjB78OgftSzCNICzl+U8hN9v35+NrJwvZmV/TqG7Uh
OyLD5Hsc5zpREp5iw+NSxr3a+rfEjjBHVT1ChTimYsUdL1P4MOTdX924AwpVf4Gw50OabfLr9dhz
BBecR77Qk7dajGNNxaYwgu1mw/YVaTwB8IARakvfv7bhgdmynMHqwU2W4K4qsOGyqQCe3wuqxSQ5
tcNQ1BBHXWQPkC/jYKqHU9esgeokmpG3pKiE3hSeKg5Yt6qY6HOf3cz5Wkfc1e7I2K7rHdebuh/q
N2tEuuyPqiYFY3dvQ+cavlnUHMgQLAp6xDxoNt2WO40PWikl8h0N1X5FSTaQKdwHm+KJf8e0sJ4a
h0yiS5gSLmQuS12H7q+UCP2aeKxYMeLELNRvMJE+4GVaIaAoHPLvuOPEHThBfq9jF+mupzy4O60p
r/I7Oo/UwHjCXDwkP9AKRi8jICj2KNQr+mOtQrMAumrXqLbXyjTqDnb16N2afCBwziQGHzMAT1J2
gVBMcZ36YXGhktoo1hIcVxyIFXTafCscZdaaOocPZA0OI0OQbLjVI2nzO7Eh6SpbPr5klJBYIkXK
CSlTPmvssZ4d4MpMYQZ/UBN/4M7cZ9E0YFsgrOmoC/su5sNPeDgk5EgoEyWXznZyrwnNqVNGhCe1
g1ZvnCRf+zYccAHZZ+08iwFnEpsN4Wqte7YOQJ4tsnDT4Xm9sVYFgYiOCtRE/vdsWrn0utKl5dqW
eUx82/j7zlTRM9MQKCofckOCqkk6v8Uu6p7X4GsxvKpu5vGGRsK0ZRYZW2TzlvhAKKujYGtn8aDd
6xJcGLRa95oPBd77jfXu9tZEdAOgEZhXmq/gyTpWHI6HDudYpPrFlkwhYmu0uGu7h0UpWrvOH/UM
HWasumrD9igG/c2FuMBkHaS4RNyKCrvD+hkUtS5be0y38RRnyVZQXsAye87HLiUghRiZd8G1TEHS
EJxnNfewHtObDv3c2CzvAcz710XZ9tBxcGL9BFtmMyKwwcGzZd5wH+dsZtpU91G+1oyyPjLBLjfZ
Bn4WAhSSCviZwZsyUKoT3PlEJL6HXSomEzyYTTcR2/RxVzEfDuP6dbFbamxsFZbwpVBA3GhPJWzr
ddGmcynUjIQxjsuke8PRqchIrKMiT+yZ1dx8a3c5hZIC6ygVZ2ZkYEyWUFzGea8PHDnJlwEboLxM
AoAt5g8wYr43K3a/Jabp6pZalLhxkPU6UnIinSqSgrkE+MEuS7P989g3f1i539ofWYcEx4jwrqCD
WLl6TLZvOojUYDkYuk8mpIjluJQrcs8ZLspmvJ+6lSBjq1yK6WJqoHQuAPiv/OlxNqjXLsmCz2dH
39QLzQPChbb4ZkrSBerCFFqoAMK8x65AvsvnHVnO6YM1+VHP9iNdxkm42MLJrISIoqFVxYV+zx/q
I0zHhcmMlCKUScn27CGaBgw6xSKWQcZWTl0DCpnHrTd598pflLFn+JJiVLJWUoQxqypUGQ/uiIeE
TWO6ctthvXeXNfzbdXZfu0HuTrfG7nHZBHcgsokjCh3GczpGkohnYkTJUGIi8VhlQTcFkdXI22Iz
3es6jCGAdiksTNs+vJfdiQsZxoA/ZzXgBNJURlZsA8IXWG+mzTa5M+gCX8ZbOpYzZdYVh+G738rE
/EW1dF/kBRfWrNmflBPmvwqqVgWaoKYFYR+oaKA+RjdF3l29Ocx/HNP4b8cPWJQBBymSTSpx9IbA
eO9Bmqj8wuvdomSeZq62ZIDeMhC67NrlOUOz3MJgbMFY89F9tCFwWzuGCCIcEbEVeYkthUx8iP2m
opmUl8bFrjAT4WScEX7BZU7hpfUHquX528MXcyxZun5a/qyDPgAPEUZb/kRq+ncGYAwHdv1cxNx+
voURV0mMWI7CjM+GNwOQTSYLrMRLotCKs8mncS56d3yWdj6kUeyTDqO4RYGvYFDrGpi0/1e98cuP
0zRvX08hoQ4T3KyBOFywyPFOjZWMTh1rui+jQwURWpVQ/mNS16iQAHzqsthRyOqUclvVaU2BFIND
K3arFVb8hEtglx0htLclOI1adkO/NSRp7fCtKGI+Z72RAU1hCCiI5gjJBcHsZspNLAeJx5IQSyIy
wFqpC0NUSoUaRwg7aHx12A05w0tH92232YV/mgR9DWtdNqqJHKgG+QJwFwH+AOa0WFBHbEfLLawb
/UBqOV2DmLOKblNKhusfxXrukbrBYsFYkhO96o6kA1HKUaxL9FCQT+W4Zw/xSN/SKg7WFXaDm+dy
ozPmyBe2lnvkwT+w9+O8ouDCnmOuk5sytaQ/tuzoRxhz1wmad/GWlAsO9U1xcRgO31yD5yhWioY+
kYLvFEyNVQiU+T3WzfrHgkOPH1iSF1PRLu+0vkIQKyIh4KBaW0TqqVFcB/rIrqVUwElMj1+migy8
iATeJpirS1X5KBFeqrBRJ/r8VUdPaEMUYGZyV5C/lNApCE0tKjwHdVVHObCIg0PL0Gwqm0P5cOnb
2gB2irzHEGRiEadLs8ncF9VcfRpymPdi2DhITZTLRCQSEzn8nV16F/t/TD/FVhZRqTx4X3yjyqGn
2h2T9/WyhYAMU4ly7RQyjlgTJhFS28ac6BCKWpZDYXUszrCY4MRYcQ0m+6bYMtFTgAFP/rlzsL2E
RRwklUGRsqaswW/40FgdWDbjEWUUzYEGBW91fGVD+LQuvuQi4vWIqUwwdfcKF7eQ014sjAnsyQbf
m8L5A/MwmyNEAtzsqKj4AAWBse//XYT9tG+6vrverCLrqt3jjeWUr3DsnRv7D3bIz/Ii2WTNzTn4
Vk4SRXWI3jD+MU3mF7CFKLeIvTsFIy/jdgTbOFJjqLSfdvT8NazE1qnfdO3Gu7VlhynBWpzsAPG8
nxKS+yVOzq3xHiRJpEsRgDu1ZuKUG9lm9bfd7GGdtyp7LxgPs7J3lNfYoFndpylMJjbdtn5Bh4yQ
6wjRHL1qovu7qeHg1gzlm5ACtcpDcc/t19azxsDK9IhegriuvDmhDQKqAO6RUyWqAomoabIARmHn
BbweBDJtNr2m6T0zDBK2eNehyt9NQ6GyMjejCLfF57reVdQRA/YvfMXUpJg1MQc0jpnpsVUv2KGo
Gg79q03Z1Xt3o8KDMobU1MAG+807PHz45mii/hOTseFf7q4fOnKvPvFuCInzd2IWqgOCOQWZxaii
Zq4jYw7cnFSO01Bohj9h2lBGK3rmMpfswh2wNNbnTC3Zsf//aTqzJbttZYl+ESNAEpxee1S3ZFlq
a/QLQ4MFzhNIguTX31Xoe15OHEt2994kUENWZtZEgLH5NiH5YtTE1JVyhjoKfDeHqsAbA4kUoG+M
2KzgGyW0KbhUnDHk97t2tsARM6+JwpVZZyTPEQSDG09RbHtSfs/gmlJbwXhYSDjZdfyrpjj9Chpo
fufMCF8LXLaQpF8hdyBwi9dDIJKMJwvpOviBZADyx0rP/poTS36df3WEyE8zDeI/qc1qkqhE0vEI
iW9HAs3D9s17WVAuMgfZ9TmuXNyO1DqeAKJTMIqy2d2NIyAPu13ph5W8BPEul10xY8j/UTPogWrz
8YtpwcVFZeKh2ENMSvoF4s+wdggnLokFyAzdWNRwedLYvqgqyeD285bFp4ox3XfbYdaooRreDrj9
/+4mwZ87iR2oJA+saMCSxlz6bx88Clol1kEyWkxP+7GCFNLcqmoreX9xEHaPpgkxUTHjln4wVwhS
DqOensZLruzcMfpWk2X/L0DBOCHN1BvYIIcAM8YGIe1o+Ufjcl6wbs9/0FpYIFF98XKZT9qZZ9EO
k76/FoxwgXDd5v7mFIScF9nIKM4dXG1GoAmbNIaZOi5uzL9edSCiVN7IE4YmzA0idLoXMBtlf2c/
XBnXOAsY+I3TMrI5pv91od+F/En5AzRFyXrwamiYPr06kmUx+nqOpo0A+G17/mCA82/uq1IQdnVw
mV/TBFUdHCtKG8EgVYfs19gQxLGt2ge/Ngv5gF/A2uM90oqDeSl8Gq9CqEiI0vToTApamuuWYJAN
YDZ653p5YNpGMnCpBGzbmGOyjZtY0vFzeB4MfwQtiOhOHIai9MicGzvR64i4s60J1b5MwoPhT8vO
v9vhirK7bMlaqrLXLuqIw41ld/HJ2+KI+JParpSxfnJhS6BibjG/3BAyUXrytqjA8xUL43BnOj91
ENBWxhpa9knZWopxJSboAe/ZJnwVMnkqscNRTFJ5IK+jkUFHNVrSaR5t7tYtJ+VqqRPCLbNCL2lZ
TuYJ4GfadMWz05CJNDvn7saEJC3jZr3zUVpEwNQgwq5aQGNaNJUPecgzEF2RYdM8+Ik8EeTJQHNS
r8hUQy09EzOqqo96pbQWPW7QSF2Aj4obuBwcbloB6C2sRmwCJtbk8zZisJ/H1EmAIn88hqhZ4eRy
md8yrbs3M/uYxTZZ1RFmqdFlX/TJXRYZogdvljoubkLTA8EhNDIHtZ4iDpl5mhJaIUhrCpEsXrs7
+AFV8acxUHQNPQBATJ98H6zr8OyxQBvBoVDB8TmvKETx7AEsWojEwFf6Nl6m6lkl5Q6ebS4o1iZn
AY3G1vIupy2cuV7z9YHH0n33wL4nPKiSApvWmB6+5pj4YQjXbc9ugq2M4G9T64pGOHcUCm4FaoSy
zuSG6PBsTunNTioiuAlvlwyGBCpjCX1SOChUMS1LqJnMfVMbhgNsxiCLdgPp/tTvm7n8B7R8fVbr
ebwzjcqI5+osULCw+9AEsiFtkbOPep6aRUJtzIvvt3C4m1VBFVgBrGsNTmHTNmM06+ons0kLHe7j
R+BTm9G0n1vEJrHEhM+2K4x55vS45lF8J7SjVgbesLdda75DvBjv2XIC8KSy39g+8H9y4kK7AkOp
hdNsquLCgzmNfoElod7A3eZ8pvfKyGJ6Tz/xODlrFdGmHWVUK6hwuzeZI55XrmL0PZz/wGbZH6K4
pMNTfoiEq82KsRJEnY/JPJUMa0hZ8T+zGi7FSqcpC+9yB2UiT3h67croE0kASBns72Go75PC/rOv
mePr6ye/4TtPsRJgBgKLFCzyUwGogL1REW6fVQ3kgIfgxUM9wj5+iBJSLiguFx1lv5oPZDSQMBO0
p1GSQZTco1EuLGiJmYm8fmd3kDEq8eBDHDSfmqPb3i6lzDSX2GUvQxxlRF+wv6epCQ4kmYxzY1/+
s+qIKUwj6SAs2+3Obmf/H4/metQAvrfqWvYQR1em2PzOwlGNRvn1oiPehB8DBBjswNAcf+2Kya0H
hdudTB0kXETWVRDgh/5XM2EGjBuXsaxH2g2D9kx0wXZh2uJ/TJu56GZTRf+F1h6ihyG05sN6/Jsj
oPhhN9mFbhvmPRc+m3omBo3nOr7NQkvF2YX8Gejyexvk9ZOeBHkfsQMGuya64Mh5n13j9pbdZ2/N
eaYCN6z3Sha4aPF1EOBdeAtQp+BbzqlQgjglOYvCb66G3pVY+28bMGV0LGqTofO4UuX5YRWDcWph
EdtLa4agDyQUrp24e6sAcN2hcgTaBWptW6KcMRKKV3Kxj+RRYFjTHI6GeSoQg4Cw0mfRTTGTqxkW
CsEHaoeJIALATZKKhPE3vNfbeouvRwMv43a81Hqzzk0NnNN9qqI4FSsMjkiFshCGKPSRmpKCIeRF
+T/OcPccHBVd0FBPtDT5XvylLg4MGYWdOUUOTZH/cogIzeMpgb5oLNy2PP7Tign5qOcFGaNUEfOQ
fnDgKyxS37oNtA5OBVbVuHJcrsTHi9JFDW3x3qPOUv+g8wOhWko2PqhrL19cF4oZHOCtI/a/p1IB
vqHoGMCgtfl8IsV5Sg+F4Tg8TBBjAU0NybC9BDuTVh4HPWipsrks37bwcYQveKe0pJaJZJ7Xef0W
8gmXlA1FkEvGt3mKoG6AzzkqS7dJ4/5GW4o6kPZPWPERYGAAMHevDqA45DELoBFsOfsMUkVRsRow
EbUlZGs7m98E6vUXpYqQV1G01+PPsYgoqIZKvbRFBBLc6v6D2bYFUtBicKdx8ZMtYEqOXRV/b9d8
f69rAeDpCPJRauNqOutHmGPtH50tq2LVA0xmBhvqpYpC92mYVMReJemCqMHfuGwEu9pgysneJX9y
0PdxhYOaVEADKE4pFF9gQxO1w5pML0Ohl7/aXb7Xko1flBLC/DFXmCVzlwn25PC17v/V4zV/NDFB
zc5MnVPBzQcZ6yccJxPILcMkZKTtAavgRnlTU5Lfv0yefxKC4YmsMsClpmQMS83SWh5bvsbhDyuE
bZvBWmXBxA8t69vak4fSXuKtiyReYfgBOaXUb4admtL0+0dT0Xtc0v6JH6oZAI+bAC+FivOHRhqr
7on/GXAbjAukowMQ+VL1GzPtvn2Iaclu5VGwllRoTpxtJAF0J8IQbzdOk2758jRCcAN6ErtLYJ20
lMAy3BaBlxkZeuAdQpKXkWvE1/c8MYNN/01sZRhG2L9nNF77GS0a3s/jutBUoMXCH0+6TWH/aBzW
H1WUbvDayudQpZikHD+GgYZFhbgk+lFgIdkV9ETBPCDDEgynA9t3vn3FPte9/BseVvhjTHKAzjqr
34Itkv3Byizh2BA+Ob3WNOPPFr47Y3V+ZZcexVMWOjaGNZMsveOaSqPg6T65MMkVsACniMG7Ofmu
nhDGJVEARYJgyywyIWvlfZz844dBWlEUU0A5eRJkAY/cCdPIxvw4zwkU92BMUvK/vI9tA1suJ6qO
GXW1bWhqpCGWPcUuFUaSUMpk8rivvIaG6fXNzn8i8OkNkHD0FyUb40UktfHBecsXciruDoXQyHiL
jDUUm0stueR+aeEU4E3PUGnjszQnd7qJo+6NbE5wKPUBJYSZAZYsUI9MlyjsCTHglbrMo182HJhQ
RMcInNrCRgwA+UZNivMcmowbwFa4jZVEclvEScfST7SjHHUOA9FNOHma4OIpDjD2iJT42Dy6lKaU
pwefXOAGqvTtcdRcE7PyLYdsuZv0Ov+EI8zchK6QeyGcMoZnew19Uupl7KaC9zUB4SPD3hk8mpxi
IUL4E5PXFMf0T9WNy05gLA4nLBF+DGTAB3v123eX8Ns4pgSQonC3S8CNGi3HWYPlxrxeSisYxEwO
sQ6m4j7/tCkllzq5waYTVhDLh3BFhEY2D+pbi50EHSN8WVsJMx8qu11Zm7gLtqnzg9d6UcJ4BEAW
xvoC0TMsMhqZm2zh2g9sGFnw4IIHNN3A6ONjVIJQFFl+Pl6ngpa6db+S/FI3C8u8Xnynd2Z2e6vs
xm8pCdsuOZq/xhUFBbGbD79G7fu8CgLWqkD1VNhcdxpic1jV+Z2niDowZroKjrVvI3QDQCilQB7S
BYyZCANgCbGCi9Klaq791m1RSDFQnpQhA3wXcjjvxzrQO++Y1stovBNaksxeDwIOGRWD3HPyzlc4
XTb/Ma74IV7nSwpk7mX5URrTMW5gMyR9dtfAKDJgVSbAYWucAWzbWLBwIY1iNv6bpXYsMDBYhK/w
CwlICBVgnnWPh2l6+D1A8oKbGuzMaPUlvXtL9IYFncLIlz3r7SKQ52CogcqSWrrClqQ9KGSZA65A
zEI76Xx+GRz8WR7CLTAWDr2mh8QyjvJANNCpL9WZs3HwNhLz2DLWFmojjjcWh5B4/RVSV38Z0Mt/
ajIZDzMDpIijmOkLMSNYGHi7iOUPtSTWtL0Npmt6qZehxk5yAJElAnokb8T1z3exAqyagOY5H5nF
GWmsz+TtDj+Sjov3YEdQQKFd5tBOqAiwg4v3z7aEsUVLom/qM/u6lf1Px7okVRAY2LwCS9qBVYmg
Aj9S7o1wZdzih4t4EKWVQ042X48uA2RtccWFN0QOMQlvxF18cTPyxWdSiNBJESxQLOU8fUgHVHIY
+OqL2C5TwNzxBloFbGJWIOyTIIcBnDxtrMh8uMvguYGfwGcPg/wBA3x+Y8DlG1OQHsR+EXtixGJG
fBHsxOhm1IJrhlzG13GRdItIr4RqReBWIQcUWq59xoQElhrE2zszJvA05uHhCnkqAejqzcC1frg0
yo2Mod/tYClnZwwC75SL4qdSt9X9SM92m7EASOb4zSjf4wITd8X4C6aQumtW/gg/jr88pWcM+Qq+
N4Xl8cGv89ATkYv6EcYjNYmMhpygLUJOanss4Ewkd7hsPtkCqocKeRvJVdU3S2UhYoC9amKK6FXG
jVm39JxCz6TQI/o3Ov7bOiBZDbMJrgnfwYbQNRsStU9UYnkK4CYoiOxG7T/VlyvuIjAHoqQQwRsq
hyvi5cuqQnVw+BUlwhuTA9dC22EpB42PktFkxddwecD0ADSfOOn516JcHJHt5DWDE+my/bo8Om+I
ygZPCVjZBeff0yRHChQZHLwS4ug+oebzM4t2a2+zoCMlkDV4lNn0Fbya5sJwnR2sQUhwyHHidy7r
B9q6qbll8w3pAWWjFtbnJCe2uXjNF5nEf6VWc174lvTwbfmlkalSlkFPtjWPzjnzOSh4Uf7kDYns
5uIrXdQZecdEZgbWZ/UHJdqevvhdKKLENprYJvzztmaeK5reICdImaqnRKhWui/+z8ALzYFAwTZQ
Gl1UgtG8JQ+2ODGMxfrZkzNaA+vFT5nzA2xxtSwIX9q3QcMrpaqd72KZCo/t9ees+ud0su9afGEA
j0ATfdKKi/6XOoYN3sX0NssprBcSCZwx+nxruXxyysBU/7BYYmRxKjwY03/SUYhyrPxC9wBYHAhZ
cZEKFlEDmNEJqaHi+6iAVld+N8sUGEjAt21Tvs/guPSZ4YB5VNBmdDhNxD9ywua75ip+Zx1z52zA
QqkZ99vdTOcrWubTYXBOBeXeXrzzoOPFLieMavBZYiM5XNiJuJxFUfp1B1H/IKs3zMSmcg+J9gzH
cShvhZXCnDUb+LkNZW6bgocyqaLVw6OEoAZ0OqbnH2mlKEuxSpFadxrn/5ZaWwjkAlCuBzjUelBT
Ww5+axoeGJdbZtz0PxdxsaxMfFvuJ38b0x7kEc2ysuK76+BC445OPKDBXpm0v7J34QPbQmKAAnu+
YN56zUhz/NBp9wtDuRxbOkFKBbEFjk/vxqWMUC9Lex1Qb5uFCgSqun1+nU0IFRtFH6lWqJJ+urEI
bEjLywRCisxxAXUsJPLDu2BqCj8B35tcy/cQv7ER2R0Pim9kDtyMhIGGjgzFzgS2aBY5woQTVOt0
iOL72MbQsVk6PDoChdg3tOlEXFJYS6qEmOQnBO0m2ONADqPQ5ndAk4bYKBgAHMI8lqKAeYJQAjH/
hDdEYynG+Hric0rg1hpYpC1pBkDWwKQGqhytKvhgPBLIAdxUCWl6wCyQFQ3MIIoleKtPVoORXXhW
sXxArBYDY79l7Iyil6ELVBu19Cui2nDixA5LgbrdjMUFEiz6Wjz8SG2kxTuvDMynVt3hn4yxXUnc
2A+qCqYF6m4Pgy/eLHPv4WlBHRTbS9qFBjWpb/XahQFxujWUGPMMXBJ930mmYrMEaUsUONx2HU7z
3ZLThUMpCW6WmihIGcFTCvgifLJvg2SICwQTjyYKm4bactn6+fHqadhjacVy+XI5QxreNiu285h/
HCfQlD2PyoemHCYEr5yzesX0CT99RsXUtfshUT5umRxvXX4vzlBwcCk90C085TUZD6hzh4xPaLEN
dyUby/U5HkJqJ5n72CH/7Zl6vtuX8cPV03hc1wZ7qBEOVmNM291S4hzvgEiAtwISSNBbvnDcrU+M
Y+2tT4lxwd/GAyCDnaRRQVp0E9Sg9vsMQAtdEaGCOz5j103dmSVYBksJIQi9mhT8Jzw6oSZENHEQ
tZpvUFyZy8LGMqEwz4LhurVdzKL7SCh4iqkks1yY0iymftFkzHtf0rUNp0BjPvI4DssCFYPijrkM
bW0vbSheU3xRioyM06oZO8DlnhAFM+q1F9CTAF7+5PTLUN3MhSVRHb29XVBre+qcmajcJybWaImZ
oMtIRpJnRyeaEKyvlDx+5dPHFf/VRxzEqM5FxoEfGtUJELSLGTVZ5G73LdoQAC3zr+oYAfUDVdIG
Xs+5Aa9Hx/joS6y8oJ917TS24FBt+ycPBCgXvIzq/A8uzJBjoPXxbTGr6xOHxk1TZWXW/B53Eqmf
qZGHftAViJCQPDcQEeVBADH1j22Ztyz85JpIKyDkD9US3mmXpq+q4LK+lhHzFkHI6TCaygQV4TX6
RlC2Sno1jJn4ftWS92/2KiqgWfKOXQKS4uSktrYdf6oN2F9lSF0Q9fLtisq9b7w/LpxIoAFYXwML
okQaZibBKyd+O2UNOqusGu7AeqEI5ZSQ9pAqF5zANw/8HMwO7HecXHZC0Qiz6UpJ+cFIWJHmFyKC
VCJQBAC7uNiTyDKIlPV5Dne1GmFH1xTHw/HDV+nWzTOTN+lDYIODybpvoswyjB7vTUg/oDrasLHl
YrYF/HCXCYFmAOt0BBA4ELQhMEu+Qq8itcZ8XqVoMFs2xQhCYi9gfVgdXB5QyINi2Hv2CgRklcwZ
hJmbA4K/A3qMbufMnDdL18935Kc/IAH85RbYZ9HjGRRgKGkZvngdUuyrKG64SYB1oQgXnP6ctp3h
PdMEIa/u8uYnPkgl/2QwWnQNTwImBu4DbUxeQLgw4kb9aFcykedpCJ9Vy1Lg9Wz6h+ZMGX9jYU5O
BbeIN678YglmvutisnaiUVnjd69V6Lx/z8vlP5ET4XaP4R9QiFfUKyfNx8UXoSkASBFmp9XD9UH0
WDkD2zfM5aDRG5KskEV8m+WTvlkZjbUqkfkbAUF+9YjXPX6+1PVmEw2NAvX3YzGTa9BFIjq+qgyF
0gqLyjX4Kk/AExWpHYr3MBklHscaFwHgEtXs32y34rlawr/j7hJdxbgt3nn0hjYEXajF5gJXYmhu
yN6VnZhDB1+yJnnxL6Ny0Qf6OihkvO6raP4r8ux9H4bwIkiX79TAx/OFLmNmxKluPll+Om3f7Qlb
Esc4qaohbleIodpx5i2EYC9j42KGh+TZHMWRLBbOexkbYJAHYgG6nWupbuB6lNeg/p6zIYEpKAVp
BmNLt/yHKECB7Jg4mZpv4SWJLYa+z4DfEG1p6QQbakiAb6BrtU+XjTZyEs2uHx4GuvoYtjsK4owI
wpxSVLtQReUnycFDSODvi01p7cZF0jcqXET05CLL3jlf1WiU7F5+5A0U6O45neIRCpQk/5Yc/56v
7brqXxVT8Tg8/TgbjHVnYiuEQA2FOKi4h1ygtpBpWE0VqypwZ7GYNRcbHyYCpArBb0UZTkld0FIJ
flvzFodDyid8Tn3XZi5saxf+TivGHIXgA8Jea2s6rxwzSBFq+oXa4i/gHSKQvX/RJ8+cxWxE/fLo
buMzzEHRQGCgMzNEgup0pw/mxqRJPjIM88p9EwspWhNAd9SYiLu/wDRHxLuQefAmRQ4D57iFiWyX
6UNznj+uSVwFOh6sVyd4bRq9FpWscOdeiYyhICfAm4RwSmVfg6nEgIFTQuuoRKBEnQSVGh8zKCL3
e0mNwLZzgfwkikwcDs+FQ7PhPrGb0r13PfMzqQhfOTI7+IE/8e2K2hJ13htPQJMVGzbpR9jyjAFL
Ao4KAbEhQisatPmWMZxgubTfGEhQdEj44V09QcllIMELFZGTB79hTn0WwjfY0Vo8H1Hff7+6MPpl
DqgpwX42f2kz/qImKckqEs0jdoe5jax50d94Nt4e4ygZ86JhxNJ4ylwjgou9Z9hkA74458q7Xb7W
0pOmfZ3XNMBWjQLtHNEs3S4zjxWdlnoTiMO3bPWKLwmKGuau2fijLKGuwyRd3wQl4S5jSAlzkGIX
OQ59NwOCax+2t96iAbEuIKso+4QcbSx4cSzd8EBnhuZbekuAWTtMTCAmwo0eZCwObEOTowDn0MTt
+Foy67sjidS4oVTnzdoZyIeiWmhT/mKEic38DPkzWv32QdUVrL6YMyAG+6KukRjmGS5I6X4oTduq
T/Mve9V7ejd73DFs5ARH7H1tGesvE+tCsCaNHptCykWLhsJfj6VK/ynobvXBHWpELrX3O9/nDL9Q
qxG/8bamfqO5851EQcHMdAFueUR7g7mEvCeW7gkBWOqOMRGwzU+npfBUS23op6hNg5X7EAP6xHxK
dOLQVpgO09YClOJXwzdE7wWXkxxE/7jcBIqkaiL+3wkW1hJxsC7mJ1JWALIJfdHnLPxYAK8IQSN1
BL4k39p9pIxYwEhwP6M9Oyh61MK+VSvCPbWh7fJMFpOCdriO63IhOa1NnTzWs4vuvCJenExT8e3f
JD73KGFcKIl+pNJTO4n+tS4SdYSKpg92QJqh9v8NNZFI8gxSSVp2py4KuITxKX2VLr7QXIJdl9SB
jkUfuDw4CKK0UkLldmr7SGX3goEDqLZHsIV0A2x9PjHLoBca0O4CZQDwwVv1muoeDhYlI3f95Oxb
S+F2WQJtm+EbU0DiB1iA5j3xdqU6aS8eBUTnmIU4nLy4hNNf0dsgYvjddvi1Au+B7PCpN26MZQGx
YX0d9AS+jaxF9qRH0d3IyZcYy3o7qpsJQHDE2g8iN34CgGoIAyEoHHRIjNc/e9ceeFxENRbPwnzT
78YKjMKsdFQQFGjPUzpdF0kfJRNsAca9ktskkFteKdNMubhkEvhyMjQ4AYHTiSsOxX1zMzE2udmt
TR69BIj0xxcuCYR244QxoqvfU6WQexFF3hsFgK9qaD1Bzzx6qYX8tNWMsxUz4ibbOj5f/6DN8l5O
B50bc0DZBiLCbz8aY7Jc3dDkUEq4z4xSspegxZ2iYeOGJnwEixQS5JCbRupLL92+pGqbmd2EUxPe
HEvzE89lSDQtf/4aLg22RsYxSwYIof6Rc216jlwQJeVtWKfoyi8pyixXYGRZlfTYRGFQ+79EEpfP
VF6yBodVxWLQzHvzfC2PIkjTh6+CehE1pt4p664oebkCyS8J7bSNSMWeaO5OAiP4HN2U0AAU5h/3
Do0mytp6fGItDZ8P6EHT3vDJpvtqVRPArGNPorT9IT9s6XnwOiOsbt3c8YW3Ef9O1J1uQG2XmP53
M0H6cJjH24OT1So5u0jBbCCAAb3ZnVG00rqhmsnRxaLPlRl6IDCDkMUdPZbiIimKAS6STNlQzL9h
1Zu5PaY1eMCuJbuTEkuN4lAky029yxQrLPmBvGmgNBJtRVOytOtT3rWwGryZiGA32nLCbXPJLmXL
M8hXXmJeURTVvLE2knMUGfZgCnZRpLgbFifV7FTV91HbPZf5OpJGeUF+C4ruGcmw95petoTCxbye
J4igDPMDxq/8XKAotxBOEbAr3HQUv9bWMoabeBB5Bjbv57tQbmAeqBgW7ix5DqUxOlsQDtp2JFzb
+BYPZ4sUib9UXQYCzVdH5IgupuNtymrL+CB3IqBf3sHj4MruAHRxxjfMpCy+Yv6DPeLBLxsJrJ3l
Mgg0JKaWKONGTOSZzUKJR1rD/W9n9FGWzQYd3Fwv1xBuqUsN1jtCGcliJiYX0wNaWdiJklvOY76Z
tqV4aecJ7Y6KKMyQweewtkBpdRpC9kN/+04pTAmaIU9uqyplcCXAijVR+lMXPD01E4NNwK3Uq8Rg
GYZa2KmQpuGZtBpuUSwUmnpbf0HOGN861Hg3LQq/3wyiOWqaY6Mj5kvtwLmSwMeDfPFBywSQPDxv
XW91+4v8r/+o9WoSqrQwAeS2gNV9bzgQDAX9KHIXJj+twy8qtY+DycH3k6F+bML899lt5X1bzwm7
CthnKbPBa+NXxsU2vxlgO90tp3BkOimXxoFFoFN9PgscOR/Z/PdcH8lXP1LxZloVHMQx4x4NkRru
swLf0ZF89wwuAN4wk2tdyMPnw73xixcYn1IJJryz1mn4eQA6xAXg1ZoH5t8l/otSmORiJA0kYeqU
DqbP3vqZUc7KMCFZo1AhmG5wzmOF1Iptacu3g0VRn21Ga+E1fJ6rcknoNppJyIRTjLpIHtKrXQUM
aT8hl1IBHRppn+4eSekf70kgqnmGAKNQc6T2FlOKscGIywVSDUlsQIYLXCtPz6Mt40oO1BB3me4P
HxpNqmpyirUmYo/YSsAe+B1tZgDu9w7aOHZWNF1ThbCJTgI2Ad8+kKeir+shd3BG8pPA4xWgTLnA
+1Cn4x/LiScORmjnQLjblX667YTzXI8MqJ2oHTIpKhKYHVhqYBQA+iVJSrAGZ6Vru8S2+3QFzlyI
sxzxFg0rZXtOSIC8yEkz4uNP+6pSIYmIRw+kr19mpr3XEPA/qp2b2Y6wE8ahijm7i9sfPdbsWc1w
r0p6fn4xy97oEC6ux4jiHW0hz4hOxDIApVeQf9Ilk23MzvAP6CgD8gGpfQ6im0L15UC0kC5wTpD0
iy0YVWQ634X7Nv2TA08/tTFPwyvBXw0mbDH99j/VssbO0tih/2wDgrkUpmNWVV+MSZldV11zUCA0
CRotN+A53Y+bJjTbgyoKhMuzPsGjSWSZ6ApPMBdmySBL4rny6kRI/oDfgU2xXDQMYghyYj+mYskd
9G8q7ee/2wA3LjOSfgIlEbbg3223ZWbxM/xOzZotHKCo4kwiWDuiQKHk8L4Wfs2rS08PK5f1GtQC
zE5pQgWV8voj4MCREpFKIwcvDoS8CxhgMRB6Ym7sUMeCpo2t8H1mMoUlFjBrIXCCJUGAmQmmqjDY
DGwI/yaTVh/2IDvwxln4UV69LRYReUA1DVPxx7jBOrez2t/bGI8nbAYpe4D3IW7TN0eCBXvNzcHY
uOOf7CANA6pzQGWBtqmwM9ShBCz6cj/gA7/+sy8SpWKS+3XIh3SwFIeStMPsFGzecpug7vJUFL/z
de7aiXDACN1ZiksPqLmFqJmL56XdYszdD6lALpmB0HGC0kSa5CXWDtdMoB0qbd41iFTvNxXMUG6U
faQOp12jPnu45JkEB9OWi3XHN/E8djQpyBDyWcYMJ9MgiHDAG6LC9lcNPnvxUR+SKyvBhg/qTlhy
mh6QGsB0Ww2FOnYwnqbzya6hfZG940KIoQaOIZvlF8Q6yPAQGCLyBXcG40A8UP5rExAoHOtcz6gI
WwizwFTA+Z8qN6mLb0vOebOgOnwsLrKn25HrxB0GCcnf5WWG99F52U+wNkgN+GHy3oRW4sswKGgQ
sECdzUU8dCXWS1ZkfnWC7qkBIhTbM6VWxGKi2ZLa+DshEklAUpx0qfN1/NRJi8mYlN7DK0uLoJoF
5w9RtnoR76v73eS+2R2MpeVZPpAAQVvonv39qtcsumEuV9NXsQZdmlKvxHK0QVBQ0XTtuyrupz1O
IemAGLtzthYAlqOkC0l7uDdYSDXUE0xR6vK3aF5zKvKP2nK2nHDuZST8OALuvBmhHj3M6Xy9T+uC
Yi8mXbd0uQ80CWSAk7ECMybuIxwwzj6zqIkThvA3b4OE1uxy/3nfJOEYuHKLYH02w1Me00KTpqAb
aQBmhK7kzF3mzdMCxtaFyzeY90SqBIDSydKzrZ/Gf8rk+JRfx4srwHVZjz1iQE+XI90bSe3PuCIL
9hCYmGshyEVqqi7Kac7GD2+OpQ1whXHb+aQrAobJpL8Aw3hoe86gr9/hHcIsCujY8l0CZsUMkxHG
HyF5K3YIxq8kPdYt9Axx9HQSFZYU6RKJgnHyn2DljssOVgaGgLmX5G6fBhmrvsX4tz2Iz3lG8spD
MGZeBDWzxPEyg42eUnER4LmIpeQQRtu3yq7fTMl8n4bhBwoyYFOBRfSODHFLGSfIUlVPsxgNzUKL
xcldawecE2mFgRGqLbirNPNMeTkisDUY0b7xZAGffFHRkdhKnjtjCmpI8ev0pDXbYccR+osnqVbE
WKS+71CA8gdTCMCnQMZoIhjNorwPanQ/WIYKxQQWbmuwI8L2lgWHTKpPSgyszhFVxWaA316cJX05
MAHQ9m9rAHHNATMEE8rf3OH5Ebsrgtb1PyTca9SxU43411YWWh2EcUiqgKRWwWLMyXt6kOcu4IKa
YERAQP3kiyySN7DEKbMl+gQYHMmX8eqxyBY7NtBZlh8IqRYyfwM6BkdCdRNG8OWc4sCLQxBtGPJP
IGaAgLJr/vHN1pjScuyovPQhjYUno3nl4QTkDUFA8xEFas3APV/x58DD3TRUHu7mSD8ewbIwr89j
GkAZIdGGI6X70nY9lalUX5D1cb4pvuHbShle4l7iQqDsA6nOXZNgT/gqxzoldgtupscs+ujEq9/j
6qblVyJz0/d+7ONzIHxzQslio/ej4sX6a5iHPOXcgicxmgWLI3CgVeZe04ni7KfJ9palVV91jQh9
Jy64hpoJdz1a59PSuKRkFZtUzducISbkDpFKptLk9FBGD/A1W6j5aWQmTjrnVwOCo+oRhzcUWtdb
NeH0CPWqefI0VzOBo2R4O3HWuDDd/1AkPHy/0VPR7vU8XmlRxADAT6o9iDAuRCu3EuBgcIL3rNJT
HgAZ1PpgwGyv0hxg/1q8S61jOZrcIRczbfcGfZRzhCLx1PCulLghEDGXk+Z+2aC5hLxpV3HIXnk2
A6Vdm2jkXfJIT54S5iJ4tB68J5UCWzPtZwAFxIW0huJuxFDOVbw/HcmVGiQpn3Jus+4T/hV02aoX
hBQnmJ1aWpckKLzvGFgnTO9FptuekJnQNfLnvQaKpC1lzkAloOMAPZciYFiWDj4KUQufNb6sN+fV
wfCzncS1suHfRoNInvAIuY23CdSfcIQVQfnGQA6/n9zRfVuuYf8CoYWOdTa8azgFBNZXG1IdM0Mb
mCUqDaGqIfTA5QRoEqspRCv544q98X0Mw9WVgjIugFSaw/+Yp5rpQQFMX/BC3Mo74lbSWjopeMXe
Ze6nT8zTCQUp0L9p2SmvB/GZu9r4lzgUqpVK09MSfN8vAiq/itukR/yYVOprkm5IQSoAGGgk5AV4
5vdoLAALK+FHWer2vMHzLjncf6/0hkbKe/lzkADYEnN9ojDnqpPL6ydPVUUn9tyQitZ++MuL/POQ
7AdDJCenqpgOQjgOO5EwndU34gHsfV9N2vH6IKvWzCVMaCEfqo4ZkWgDVQQODLMOKxgEiZ6DR9al
OaEVN4U4OGV18C51x29LSiNkYPwhSJGSoWskI/Zass1g4YI7mb/iePwmXzAlZYwIa3r9phO6+9bJ
wEJQSmbu6CLGHOkkWmGSgNBDeEJ6ZA36K5xnC/IGG4BwyRg4EiaU6juQmyQLVKnqEVt0eJXhRTN/
KObFPXofLhOBrHvrO1AqOKseM2eHiK/7xTDVMF0HHBDjyZ3Bacrs9gC385pHb6cmlY0vC6WQgs5E
2iilsk0v9r1JjeuNDYCxBSxmDMlwmVEgWZssB8Tn/T/xh6acxs+GsP2lXMKfecJUxloOEy9bkhPz
D8BRX0HZhOYADB+EDSyVzAk4S2qAZ0CwPuUBMOmAsyt4T3l9LtkXUjZxLy6JEIWKd0UZsyREhrqS
hSaWLsXZ7ziSRGDpY9ne7R1JnCNF7t4eoQqYem4HbOqAokvi4dnCIOoODCnQRJqN0RBoBpbKVmkw
dGkkZzV+GQsADx49t5sL9oHbjac5EGvrS/pJQ7OX8tobk6Bw+AbPjkZVEcrH3j9jDgHodXk3NEwP
9l5C/gGRRta3UbsDbjK5fmsjpAyYvdgIXRHzNJyJzmd+UnR/dRPyn4DqpHCme7dUCHlhTfKJ11rO
TZbX30ZXAnpcQGKQPsXGcSeIDcDcIDju/5VMIbiI25PrBdR1ASuL0wtg6mSIzPdd3xVptD03Gbvu
sYYT+gRy5jSk2QMBQV5dcnMwYn9HdkSGEzP9whaM6LkzdgZ7TrFcIhFoLgoiFVgutp9ukzYmIXZi
aYsREuJNiVGxVEbQAu+Z7zH22LYC32dCkGLqRrUUMD1nKR/LOpL4bxXNyRdXVGClC0pgD4EwbWDV
V0u5j1EFVvkrxCauI91cSmrJkZfcWVrad33vqoeyUyVYbWl/cC7jj7EK1Ntwb/MnYL/ivYoikV6T
zrzBlh7l883Mpzx4K/4CIJ7Hp5FWEGcFP2Dv8Dj3YngJlmND7cy2MfAHhzhnhmcTMp++hTcewNyw
6X/2iu0LLRykz0zCbF5c5rZKBtDy8tR3RtODEPJHtPumYbR+DES9ao9gOhCXzERfAUsCMdzVoNeL
I8Lp4K0y5b8Tzx89Q9HAt4ZmSki9PP/iGQlc+ujaELVPUaFjFNWYk4711T6jkRH18rqJEiV+8lQj
88ZSZ6VJa5DEUkwyUQo7rKUXQperqBZOjtpDWnSlHFaoxFQLgArQoA2qZBNzQXLLAVVgg6jRBIU3
UEwZMUtAoHWj2OdGt3wx7HmLZ30l3LVjpVY1AQZxcd+MT4uhORpL6X6ENO3ncJ6CjXhTmmrp2lO4
mn3yrs3FQkJ8hvyoqFUgSbbGEpemlvEU1rcwCyiKxBEtF2/8k3piDvCZq/MTrNTqGl8+GVoeMNIW
x+Oj5PjWaukdR0qcHDTE208WxRcbc6hFsyfihD4s1tvNYsgjs3nVC7ghzimv7PCSPgJvH9oBGRkb
B96Vt8f+0Tv1j9k0v9E1ZBEdhvwrFTgsngvqjQcDRsXp9fUYI6hPbJXtHqu1u/6PpfNajhtJougX
IQLevDatSFEUKT8vCI1GhGuYhisAX7/nFvdlYndGIruBMpnX5TUO4ZFdpjxGCel7T2VtyUIlfGFj
2JTOD2H5eZe/+nHSYuRHBmZ1SZHUkF7+3ewg9dIQ4iqH9BpU4ovFB2dDTMyoAioC/miOrPuKTI7w
rj+YTNmMRIqGGVKpokAvEtWpj0RtcB/rY3Sv8uKrc0mIFbCLcMzpSgopfM7sHvK++A0xSR5kKZHG
IPWoaYj5QU3pCp1oDjDNKVJrrRhFu3wF1tgML9yB8pr6VDgweRSZIaOeRA+ANCEqAdURuQ4C8C8l
PgxnzlpJK64vnJg/sVr9d3B5OR73KlglOmjd+WMrQcMG4gRKyq3WS57p4gPGw/5oZYXMqgyJcxW2
oDhj1+F2UmgMZTpdFHJWq/lWzgewBx0WkWbYGb5SYnkfz3EzAnNSuqBgqQm/656c5dK/OWbHbozd
kYTPK4vp27YD+zdFBGYZBqOKx6lYB/LJMYeAnpSmlOOxZT+zRdGBvVOxYcgrtKxOi9A45aaDehoT
057O564pQNkOcH/o6JeEMQdXczHnd26cPum2T6MZSzXxqRkRzohBIC9y0vboJkmAYm90ItJtSutB
i0/cG/qOiYoPCwCkGQZUAGdME50q+3aFPiWaDv2piug9JkSsQDzKVXH8Z3XBPZL4H5NPpxliOBdU
vN/RvF2oIGhW6Ey6kaNLy9tNdbqMCMdwFEX3rtHpMB7gVkSWnD8TSadSXy1VyIbIOAWLQYcDiert
Mpc3frJe/iGSCTKr5/4J1rk6RYP3t4B1JwheWhDZ9jAqRk+jG9U4q5QmoVySJpHfNleSCRlqmuvD
XrYBWy07yxIh4dmnX1hEfruSkKguZzYLnTTRDIVmXkALWS2UxTqaM9LnBsaKwwtBwYhpVS6NlLWN
Vp2WV6os5Z7aYqrppWbhhLRBIXIe0rB4t3WYL7Q9LIr3Sab8FitudGkWwDB/K+S4T8j8562ANviS
Z/Hy8LPxr1FdA9/aFhLD1xu/gsaJwtYiu8hawNzo/U+AUJCJqLBiXIsJVB0GC154CNRiw6qyfP+2
bctv/GU/MRbwag+4ECK40ttxUVhI0x//IT3jQWgJpBNHpsnoD+EQj5sCPosGnkqdsC86UPzDdyMV
PLpecvWmRvEJO5iP7SHt/IUpYKaGM7L73uvXTjSlz0mtqDEuTmy7g3ZDOdKbaQQEqftcLwsFr/U6
vx+8CkC0+VvpQXdixQUm4PH4XEoADVx96lcnAxsSCe8QqTrFqslH5NIH8ZShEa3VMnE35bOIxupH
XVytVqGMOH0rRr0kV9J6qklim2pqVcJl/7GhrGbWZj4LuJYbrmnT/7oLDZV2IBI0TD2klfiUaVNE
rlcBwqyaO3TYgpkL2JGk/fABCgEJQKsSiRBY/IGY2SFUEfTJM8IUVxRkfBRZFLMCoK4Faba4/oQ5
DkPVS1eKxR+5d8OUBDd8MSAib8nMpn4H4ZhYctrH4bWtjLkKkm289bkvBsZ5XDeoRTB7OaKZ2Knm
cv5juet0oSVwau8tufBJ5JeA8PVOlbNyv/gS3yvyArkK/yDUx3WCV0O4Gi0azKqLD8yOn82RSTWc
1SxkNHQ1jnyAsunGOpZ6EKCn0kwYvCJystOOk9AW9k2rp5af/6xndNGjPA4w6W82eoYwifKB8B5s
yRmlO0NFaJIXFGZpzaRQlD84QdMONvVggVuvqouV59qdifWh2/yVdefqfvCzhYGGYojqjDqa8Hu0
LCWPtc/zXwF7fYKJvAFnp2OI6ahKSjLXcHhOA8Y6u8uOZPSuF6ZO3a2MVxiVCkVIKu2p4bGsopUT
SJU7x0n9P82wBB/q7aAm8PlqdtXhGcluk1E0sVjwcKRlxwSFAnPvqbXLiyEwE1/kSiuTFjIaDfyv
RHZAa+IJCD+4yheS+2iFg/TUxuu+nDpFGDJ1XdPJ2hiJwOqpjTesiJQDEgAxyIibargEwbahLCO+
eXVp8pusMQ9ZPsXllTw31/CRM+WhVlri+i+hqYYKonyEIWrDWruHoMiGc4MrdiaoE+Al9G8SSqC7
Q70/TfrT5PX9LTHOLJ8ca0nd4kRxUjJTXaAPmEW2XNhAFheBC6iP0JZTc0Vs5ua0005bRB/m3B2Z
Z6ytgDqyr6BSJ3ayRn8VGZSiKNKmI/IFtReCgx3AGTtEdNrDAvNRhRo0bSk98EAycgGT5e1ymYOA
4z8K3nouHAAOCYxWHEqwzvuPJtm83+UyzNnngF3/q0E09Jlzg1Kv9Dg6V6d8wLaXfE72PfgRY7dp
SaNHoaf0K3t8kZuBoYWDrM9clpMcZHDNb06OFb8m+ebWOUOnNyHScA1NYkIxdy4epNRhMMYup4Sn
0LPgHHE7eDtvnbBkexmBVPHqGwCtfgcTckMGLM1e8DyOXEKBrzRb93gb5eSpz0iWxrZdHpMNGBTM
lX93IYUYteWfJOdxri1KdJuY54JjMx+ZadALBbdVvaYdv8kaGd2MJxqEHITNwgKHJ04xj2iqCuKv
Aj4XqazOPlpttihgS0GAG0cZz9yKZiDiqNZNaU7xvC7ky0/Zw0EkqOPwXN4jPcY5OrXzAYDsE+Tn
DWzsltecrctduJLW4VKcvvRtt39A7XGGr8dYTiXb0oBesuO1Z/zHLTZsJr7E67ewRfaE2v/GDPgV
TEx3Y2ZdZ6FXAGsFKa5jnbA7u5ueikVoOJFirmJLohSNS0YRx8eONoGxWehfAF+nvn8RtDAszO/b
sjW9HkVXNiuQK/l4b05NlXAIyZ4GKF6nxWVRTKRZOTtikeBCu8gcaMNZz+aoN/7q2IBjeR3czbnn
uOzk50XcNV9DEUtcyWmDJJr/MBF0UefpisWRypFzGdqjMclDkaX9QxO26Gj6zuPmyqMBKHpHFkpC
pdp4WI6vLiFLvCZD74bDseroYYP8N3GPU3q1JCGCxiqI5/iqM2H4e+6WGTUthRNGla4fvhJ24iHr
nOr+3xUL9/lmCxfvb7YPzl8cykd9OigObzzWxXOxcsMlxGOOkrFqStu6gCAf57b/F9TDB1xhmsFV
n+RscabGHc5VDNfzqeq4brEqUTGc6qJzcNvUh4t7t45AaQLv8FJk/c7wYz14iMl4GV+Odqs4WcnH
qH3O07GIgW87MJC/Scr3Z6b5Vn0coSU/OHivvq2XsmFgDg90JLbVjC0NxMaHxVeKJHgGEnV0AMSN
/9SRfcy7H27yMlhuyKU9P7qtdrJLa0cEVAtbABF+W2gGgQWKJjcaeHl18pDO3DFI3g+uIB7LZ7Ou
/T8F4+ofj4sGVXXnBc9J3ZGOkpJA+ZckayAfdyZ64rqvw7GHUGA1mgjpxDR1JI52jp8yvcw7+o+X
mr1Nkz1z6sZgOH3HijZ+jTgTGTmdB9R01YT1VU2IXXSiLUvxgDGphZdHt1UD6RLPWqGdx/VMrMjW
Tze7czn/2req+1XAWd5OgRd9AWzicvLc7cKITYMdiDoIQNTei5MDo0YpgjYgBtnpyL65p0cNbwJ5
ilKfeQgNRyJQznihGs7q9KOLCAxtFj2m9TaTqQYO3iP+bjL4i2kYuCnkaAK9qJ+wj8FulFv/D3oh
92exc6pMMYWTXItdBoib1zCK+4KLSY5t6lOYj1VFhV8k10r1iLYx/ExY1fg6kL5IbsUU5u3VwiA9
DhikGtfmiOHWwzZtt9MaU10zeC6v+HPw+Eggg4/MGeu/9a1OlYPbuIl6PlPHcXMEQizzoHnG+Zpw
EE04GhCtkMYEtl1TQ64DbSZ2vvSmtjnetVKI8K9iaXV/ruX5K33o8WoS/i+3F/8T2JpLX1/FDHOP
8NFF/SE8iObdMZ9tGFDiu/sJhx2VRYQ/oUBYXZGdcPh/0Aqg34MMzMqle4pqz3vYXXf9gkip/Npl
3nAaTJlqaGmbLVLHoyZs6TxsYetHnndqa5c4IoqZtBpDlzI6276IefvXNYw7o+mOz28s//0V05b3
u/Ho2qjowT3myeZMJeG9Wc/k8iYzyFC7Y4bZcj4pHsv9Cy0i2pbjmH5PRtk1VASfUo+uCqqWhr7g
fyHunr5G6MKImojT+t+pCue7cd+6U8nLZHgBct4paT8XncpFMnmbRlbOGbRtyognsJO6NNvRZjW9
6zhxEPH0KIuIGCKmTd5qdwhfDbkwTcI4HbqQCwatXCkbTht/Nh5YJF4S8Hyfv2WHYHDbECcTrt7P
jD7k3XGeIrL/TawfaooFYkpD7H5kY73c1qbe7vrBL76n2wqoGPTlS9VV9QMZ8hPHxYC3rs/mC/Kj
kqSIYjI1DvHqfLyseDcfhshH2ZOhcrehQ1noJU/HGM2vU0BZc5SogkybLtzKGfgR+es0zYxR+awk
pL9y1VlPGzHQCxEwm/vvTI7qI0AD2OBAgc6gBkR6FWdfD9f9+V2ph4Lp+p3aCTJ+cESdahELUhfy
Cw4iJDtY0UmKU08Dhprc90NeXcWJe36EG6B4tRMkK8Ch9/z3WYA9YTgb0nvsp7vzcQLG/J0aFBw4
A/L6TyNlGdAN5+w5SykPYlJ+0gGErKk5HG14bM+z+FP0eII9rM05O5Kue6PZy+hVqVlf3IINsiGE
+BjgZEKtCVykBj6MlZrFQgk9/jKWU4EqVgLd7FzGoXsur3zX9Bfqi4100bZkIxFSjzuwDa/tDDd0
LV9Dw++HxC2+AY0RReyWpUOvRtD4c5rgm4HYZkCam9JE5gU95Ujo9XUYwlgggwDVTAkBfU/SWCT0
HamuUGGUTPjzj/41yGs81mQ2c5iy5JpJVO4mMXAp5YgXdyESKBbZbqrt+8KjR4OhoCYHd0fRXron
c6nyH9OqmXwld7MZ0RE0/mX8jvoqhdEVH6kMUgL4KMWd+nKnvFgFpD2kG1XnFPElGud8eU6Lrrmc
1vMSPm15l7EqEYQD7avERsg77dQ92HMMYYdmDfi3SGbu3ItkIWez02auR9bQFPANycbavzQRuyFt
xB36BWwpwdwORVy/cdc1e1w9Ikn52riELRZBHpaMZDxz/87MX+N2uxRf/p9bJMW40ln7tYP4n4iZ
uFWAA8WZYGCTfae5RIba292NPTWEk+MmpuLcuTMJW/mTMYTiuUsQUaOK5XgcGLfVzONHJ8ccgVn+
PowkHjTSzmxiInBdkb8BwIzJQ+5aCjPX2oV0taYHBnADZUFLWkMPko2oaQYW1ixKFYz0v2CHpr2Z
o6P7VDQRCahG1K+Bn7Qmg6ZkA/KeaQE68zsCSIGuE72ggHgE5CnZITBeGhbSKdfHBlILentP3Arh
ArNz+0Ty6xebgu8eKIZmYKVYh2ov7UCRfLC+rdGhR0H6WhFHI4IAUBUVlAzeF2JmOJ+BjyJIwkTJ
kEgMwIJW3Mc2xkeWpDWmBB0FmMpMZAdt2P9nGFjG2LgZBAh9BhJFwPbke7jFH5OFL2dj/uw4DTv8
RIM4CDsiK4TYCGeVHHW9TLdgYuIGXJfiFaMFTBHifIYxixa0IeqM7bVEPicOeCixFkg6L5wrRUjw
fMMbMlTkiQVJExoSE6DxInUT1o8wSRpzIuo1SDYkI46E8/fcJoOSj28qF/SsMRiiIpU0DLFEpUzN
SSHHvxunIr0BSifRwIW7PYSIYQM/JfVe3mcpBp6jAvlcawr4w2LrLpEO6yING80ulhSksYBKUi4A
BRWeug2Su5oLLdi0aRln8wfXdX+5DExll3Nj5WeYk1BKz0T5XHHa/ZvGtCXuyhn3noncl8sjKidA
q7OuPQ4UUEOa8akGo8FCSO0Q6XvQyX/hynWGW9eZUX3nHK1QkQRAS75GuFNFjMvOrtuc9QkLXHjT
BK3sCHx1+Kr4VDo1/MvE17ZpomwwxqHC1W7fkSSx0ScyjEmIKcwTMwScm7Q9e2S1iHCN5SDsFK8i
KXazuRsbciDkziHFpNKf2GBD+VFI8n3AGIAmLgTD1gkPmuGMTXrrIG+DzWJfmvPK9mYwCzAjQFh6
sEMvTu9fx6upOWR5FOmxT8DSLKH3pKbG4xEWVI7MIKo2YKgNogPbA0I1D0F/cQaKdfeKtDOvCTz2
O2GJV/OaEgcQxJzr6C3ue1cIL+Gu3PT0X5Gq/JGJao/uoeGgGhJpaRI6BFyLUMiv2jJuWEhgcHZ/
pp3AWb4O9oT4H1Rs040guHfDGvM4fBAOZFmku3JAI7rAkIsM4JTHXoGWrGGD+JKD1kn7t5Fqe6aa
JjCUxFIENCiP5+2FYz1lQi0rloAwzjPF6XQR4Mex7r+nhEGN0CvDE5Obt3/dHBQhqJ7RlNX4m0z3
cGhyT+IqwSVTFZgQhhsKkKN0smFvRQWWMkQPsutLCIWihfCWlZuNYQA7CSbCJEowCeuKtNqeaVkR
poPDNAfovSkRtjcVgG4KykfaCYdpClYtMpujLOP9YJ51TqttxB2G464ltsdkQOxm0ooAKbTcWKXU
Tbi7+eYGHat0lDK56Ygg4CdZvRclG2vAcJxZ1+tEDuGdEIx0VOQ3bgwgQz5mQujyHTEBv6he3es9
uwQ3FQwdUDr/18RQU6ThvM8fLRO/uurcYfzTaHK7ZYcRWvQf7DRMF1T9JgzxXGJmofmp0Bm1ebvd
VGvS3Y7SsxbkByN9ZgKY03NKvUdFFKTpciIVyLSsEp19r4h++0TgRp80mGhUjFzS4uwYeBd2WAlO
7RdrWXN9Imvek8qZlg36smKdjE3/jfFuF0Q0TIahjEYKCjV4e4m84r5aIwqzhmki77yrdb4qnrlZ
86d0BY2ngM44XAFRsX1TfAuSF1sYBrxdvl4kJYL3m8BFWCn64LCxyiw6vTDgV9kR3CGJpI+EvyLZ
mFmGE1sSjXaDgnuHjbbTIGwqFyZCYHk55xDr8jdAvm7qHujFI1J3vkyAJmnS3zSJ7tsoptgFNR2x
nhcdz6KPQqBgw+ezjJkiFoVeQi9XpCuCOjnzYK7OY0wkMPIP+dYncgSBK3ksmQKYHKSdE5P/pPBK
PCIdIixj4y7UnnRijizxvvLiQifyeLW0TRQ82DxeS1SCCb7YTJO9ISthcbtPKp1PFWjwA8PFPLzm
G3++UqmcYSihswlvqjTI7mLCO8GF1uh7fQjM3tC4ai502EKV2jg5Q/FLhYDlQP56aTpDN+Zklgm9
gC6/baaRZXohERov0o6O7HhTpjztPQX9zmOxo/0oqdlkGkRB3fEQQMoop0ZFZUbfmp+BXSaOM9Xl
MM4Bqj6OOftOrGYOATFni2SSfcWkB3OOduxF8YxpdH2pe5Cs4Bj9T2MJh2tHtIMZIvM2xH/EgF5h
gzDZ4AKD9echu3HMGuB9dx4/9sDvPC7Lz7DF9m+Vv9T2AGIk0QLUc1IEfHTLatt6WVHIxYVLv3HJ
Kq9041kL24adxNobbKCYBvahmUdSJlF8gZ3ATv+CrrIX4bPlWQkG5yAQDe3/d3Hn4M4AdzFQh0di
M+n6SFBqy8omX+NRUYrsmTa6R83ef4Duzq6OwD+qk827sgZEm7OLNwT/iMsRgL3j1YyMK+zBXTm7
NPTKIxDcYnXUI2+Hg+5mzLigDqpJrNLcggjE/qv3KqKPAgvts/rrGKD17KmQmmrkHZWX7dqaqnBw
s0ZjiEYffDe9sG+niB9oowes2nJaOcPGuPNRVDI7zQrIFL7X+Jx58iyaM1M63mOIZ6h05PjswoyO
1pbRxKQjWJPkYZFHA3ErEf98icBn4YVlar6uI3D0O5O1U5BY6zdX13ga+WUnDEDgXSDNwDr0VkkJ
v4HtDshzhlN1eFpXmgVgZ7mvBmUDyDciSulI7bopmJgKqqL9dw65sWDsSG0nrlwn+Loj5nMusnv4
HGQN197XdCeuLefPF6kMckuFwx157pk1WJe0PDUiMoAU2vwzRj8b7IY8GOU8E3rsFBRy/2yUo5Vi
2KhKq5Z0I5njaGdJPkAbP4LijDUHhMbkHglFMCT7t9EPqG0i1vUh2vw9MylX2S6lvw2XhK2nbmS6
xkcOQxBwasuPaD796/YAdKqQxKBb7MM3Nmp37Vx4GJ0PX3V4vFVo7eFToi1sVQh2soTNubUBDhay
HxlhYHH3rlA5dQ5fbfSsHUZuH37CpiJRDM5RkmIpPE2STzdrSLE3SmlxRPxi9PYAB05JT8gdQdoT
FCnGtDBDCgObifglpyTU1dsnAkMjuu/u4ny3GapBwuoJa3IGrWcQHKWgT9i9h5VwYfKTSF0LNJ0X
DZGSIHDiLV759TDgwDb8z/BWcO2yucwG9mNnFr0Hpoqgo4MeP7oMEwhlFEkT1Q9rMz2c1y5/IAaB
DplBYUbRjXVMGeiniMA48i3gSCLiP07EG1OG1VhqmWgTTzUVA7F/6CA6ouSI9kCIQqHMP1ATQAwB
Ei3Rgxl0uxXMaTEz7YTlLeVV7koqieNM9SySBovZn/Div2my3jS1rNyM32rOqF7CmYgpN/EROdip
nGcWEMI6cqMBgznhwkf4fO7OQX+WvU+DIQ26CGoDdQ9afDV4dXja/PJvqkG21vpUbHIWJ/zJWhFu
YQtvDiP4J3X3b5O//lwR4DHOmT3YwbrWpbktDSda0OXt9UGIv51nS9AWVGHNQobQ4Ex0z18t9+6l
I72oAVWnFkbTCYF+F8bo5ouDLRDG/K3xYDbnyHp3dtUv2J7EZzvwuJ6y3Kg2UH2SDMFU6CDj2pkS
CMkgKp/dFtKI7GxeDqk7mu98Li/ZzUa1ieCnII2b6Rw2kgnZNS0BHq+THXSFk+yn+l9AziAGjZBM
HRqcj8jnnwY0E1b30HFxvmvtlTEThuCDaQG45wopxvsAqsOD7jnB0UjwRMJaUbQDe856acOQIv09
Ta5kYxRMh0Bii8yUp8hBuDBxnGdOjCEHJhMWg2DOT1s9oWlmobPOwdNsQUJlxOPS/EkNxg4jlW/K
Zh7B9u8DzV21tR0zhBk6O8iPNpN1QUIxhFPJqQsgXKE1YY3Z2bM4A2kRZP5RIsE0S/7rsk9sPLDN
C1UNF658K7cKHzsNkq0NlXOS6piSoMtZuTQTpcy6QIvIe9jtnADmOUET9QG9sYcUloc3avTdgVo6
ZNJz6oviwxjktuhCjCdSFVTjzs7ueQ9ViwXVLixqLRNMibznVAaVkp6PSWsOedIDdQBhtOCNGGU/
2pK4Iy2D4xNB1gYlwpzikLAzHip6o7dwj/gNMSXnuzwwkGFFws6mU9GjaCaQHtIf57b5G5JHCzjf
o+8LR3GUCVOrYNoHP2IEA9F4Soy2SpuGI/62GHSIM6bhFPnecjMt9Antngqt7X4eHUVzx5gn5wxA
mMPzJDKrSY9Etxk82PEPvc+MySniCHKXcwiRn0RI1Ytq4E+TmkKRJJIaoCCdFa4yIEhY+FzGYWxk
xCsIHDgDzf9lcVCmadn04YEgrUNR4mYLpKRuVzl3+gNMuEcwjqwaZFtJu/YgZhmvpxZBNGR9grZu
gN3x+I2Qz9Mn9zL/y28FnzCoXRX6w57G4URjg/00fLXAQT9aJQ2VvTYzIABijEzjItDZIWtoHDrk
RqJ4pWzb0KDVM3+HfgT7bd0R7ze8iqkpgDfQDHuS2cFTUnzi8wISXYkrYwwKkRCyICui3TZsGMJ/
9eH5eaKNDAOUFabHiLyAtkLgvNlSu5OyTt4N48AjNQMarqmT0kPDWdyS83pjTiwJHTbG04YhsLnh
qmVa7TRYzGXGxvsOUlwoO5YAGYkYC6Sk0AoLpyM1iEnkOBhJNtWBu+rArVW9yVMVFj+mQreMsuEC
j+1qBUjuzDg65xCp1fDz3Ez2yWrlYa1i2MBX0VHRAzTkzYKwlYwZc9J7WwKDrfPbUJYYho1yvPOM
7EMkSR/sgGdkDy234iqygS0NRmmpZSsMqiA2NAQAzwNK2IL5Fa9AgMzOqllAvBzSOrnKmirlL4jJ
M2fqJ3eNXxtMiu5FKjU1mdgGmb0EHmqp7rDSYbIAnfZs5h/WxYDmAmJL1ggbGA3TChBaK8cjIxkF
KTOh04chzYn0xzFFHmD5nh7aATtv/CHMuQR32aRJREDcQxWoyNQe5Aq2HADCzldm+NTlNZnI124O
esyGnBxUTyo0L3TqmiNpDmIx00T2joSvYytBtH+uttWzzaeGJaCm5lhHYytmQA6+QrKcQXuFe4Oo
ESJRahLGOUPQ2dNUcQp4emcNGhnLJUjC5G7QqYi8Y5s6Ye0NcggyyRNL8k7n5l5QaAX8GLNTkfUX
9kSY8q77vnyGZyNvJ0dWOdcfPEy2p8CPvpQCbkgSo31YOWerYR6vWnToV2lKr2J8qGFKHEoC6jHJ
BQjl+SrI2CYe6iLtS7U55CqgP3EuFA0wHSUpSQGrNK26zz2TUbERuZBb5/mr3A02dqJwFLSzazue
q+1fHMbLI07Os4aQUDdR2lIaAmwiOVbqEdSkHFomQmJmNlpfdzbfEvlYQ45PCgqeZMNhSa0C4HMW
jXrBoSUoXeUPFqJfaZ0TlkcUkBd9mBgZJBgKISokC0n/nKg7YJaNJXMvkJhNLRaRrtuGYTg7eyUR
nsugX7oYF4eZOVQD+lotTEPqWwCmY+PH1voYo6VFcmQtLoDqBxtzvWLCC3yKJyfnYIWMI56kDmp5
BMbTjFDs7mASK90qDwWHL/01hmALgUN297dBghfD4SR6AEInj0uN17jRL6Czow93xUuvQOCY3uD6
zlV/t8dRdErOun2lfpxS/ut0RvoOz07kQ3A0X+UMSwjwnWI8TijFf9N5QySDHyptxGtB5IG+WKmB
IdpFp0DeAc2hhZAIW3D3RNYb3Bvb011VXuYF3Ba4HmRkaJC5QtRNSuqzaorQ4zZJA+HD8ooTK/tM
/XFnG384kj9Ti48JHousmPlor89tUHJYkVPszvwIa0c1MLm8ZT7UpLFCU8xqJ8ECpc2ZExCcDyRW
M0ebEvArS5ryaoQowM15udzz1lE6KAbYxmCFMf48C2/hxXszDPa8tykAiGadx7Thktf8vCBeq7sh
NA+2eZ4WAOK+PtDheAyx07GEVIF+MCc9pQm/+Tk51Q6hQUwq5uSWFcldftdV29wDPLzimniycEa4
JFQNLjnppNFMCsVaYvy6e8rLqVaULYaygZsTQRnFWDqhmD1go4j0ZG2eBxAYB1O0YNs+YANwrE+s
bpaw5ZEZDvnL9ZlQZyOT0gWeG60EDFTPcZLGIDt23CsQHn0frDLh+eRhnRUxH+Ej6d3oJlG6G/pQ
RFIzBzdw/DPxqgkSVK7ggjvmrtmo8kj+oBHJqQhUYL5rWc+8gzjYt5sL7kmMk8jr6hx/C1eb97uL
ONwZ+fsVpJkf5NKDHUTjduCjgHccyz1KeKKu2PU+Ww3mjivC5/02Nfns76CqQ5ga1jaQASFD0Y6I
78x7xLEWI53i5euaQXC13DUO2hyrSSs0UA/bMwvFUwvBOFHrIFQwax/xuDjgzAojV4BNqcC23hF8
kuF9fQAT2GChWhFmZLFSG5KxdM14WIBXBfLbBF07eSsMuDDtjNlpnGEXOUvQnFPzK8aQyb/Q0x2H
0YIkJ53oSEzO1LZRB9m0IkjXKCwraO9Hgo+t/ruPJQK/cBeHEHeuT7pOLRw51j+q8NWmQaqUsRlI
CXfB5Kv2EpYbguIwvxkubDp6VN1lRcBpTYFg8bA+o3NGvALDk7CILPDEVRf/VRoUM+X771XiZ3fV
2m/cWBPw6A6jaUi0+OkGbHuiaRC7jxp0joeYuuDA+D3rIDRRdDP0XvJiMsHlsisYOWFCl0Y1xBuM
wASxsTJDk43FH05EBnCZWmexiZk/1zNb16Ig1kHgNsCpdnW5CkUIW2rUd5JtpniyVTOk3Ip+UM/P
JSzjEr0jWEIQkZzphQrXXkWgJX30Gs7NDzwd3D+ati4SEhkPVXHLjb7lHIEpWzE8uEYxqDYfz8yk
uY7WuThF03FcuaWuGLcsWDM76Tu5r/IBQJuMZpg0tLQ/7VINAdBuAFlwzHXwSdMG+t5PXv7seox9
nc47oi3nOP5RyvZvVi3VyECFEcYc/WQ0iQtNEetljD9n0FH1YHlVC9pAMtD8OyzqKUaQGo6Ep6Kp
D304dIsOpQ3VEu4vXMJ0Q0gm9EcV8BIunBX2BkTe053mIMFSodyn0EOZm6CrW4cwuAuYt3JvbyS3
yhGfILWCu2PlzwEwIxVjiG8MGhXZig0doFUO7+kU8u2WmO1n6/CYdObIDZP8PxarRx9hstD/ZYfF
VfIs94QZ7qt3wsKHGbXq0b/meBgJUwKxwHzg4J48VenS3F7aVi0bnDUsoYxbIt242Po6+chGA8xG
HEr/tz363vmXB6t3Wpv/p2Fpbt06he3HCM7wetW0OJyBnC8a/1WcZ3S/BcKru0DWeRMv6dO6wbSt
KQtgBEZDxAjHZyZmNvYhI4otOk0gG7VVJQNYRand7yxzJG9IRxLaQcswWzUqxug7MVGEopN7eNkg
FvdwuB7D83KVOW57m/gxkttxoONLsYVxEr9YFZwdCmWTgonIOH8G4Rx+mDWo/6SDiHzGaE2GgryR
GE74cRGMaH80LDTX5tcQr8YPXxMLxDTSlWWt63MgWhp6Lr7ZvP1iYBQ5DpZXwyxrG3c2AQg82zCH
9yPCobKTSSwFZ8JlDSim6QQMrHXwm4y/Vv6ehKpM6mIybKWAVg0QsPPVzIxX9SjBBol//jAlnHvv
eRQKCADG7j4gfg5PdTM9zuTOvhL6yJnqq9k5+PdWb3/h0Y8EohDbBM5Yk50NNsMNm6EIISsHhCYV
wwayCTlBIjzh6DdNS9lvERgNDLdjPR00NA2rzWKEzBIACFVxbBP/Up+PYzrx9LUwFWwnKUEXpOAF
x2OhpFnbjjW9eOYELYR7II4xcyuPz4JJJNsrfLDO4TM5VGBPH6xUw7Pa2AwtH+Noh0/y7t2lBASA
tB5s36JjwcCb1M9EUYJchSBhKMuvnUMq+pgvVlSFuYo6n5mpuyYUiyjgLKNWs/yg+mJz5qwQxdHX
AmFistIYhU5DfyFI+p2ZuYjV5CC+aSKqt8IdUKfvWGgtdWTLbGenqkpaMqXcASyU5wBMkpCABd0K
iq7JA5Z5tgoQBZcXhW5SYYfIcTC2BKAVhrz+MOMbTw7OLys4WGJvu6uOC0y+wFOJJO/6hbE8hnUg
9XuRQaS5Dd0ZRDJl1A78CFXzZtMvGW5i4wxCf6IXyZP5oWiB0hFroe86KBCRobj3ZTe0lFKcMKOE
CbTcWovMHOQS3Kr4eE6IxllBE7BHQ/yCn6FjJbctnOIfbko4n3AEYo8It0iW4Nlsiszz4LxllKQ3
oIgC/3fDrnxpHJVfJeVU4Vu8jtPKijTQ+/SP+mEPSb5un8rOXRi1SEnTuEf/PR0pzBrGqRUpBUbN
+F8HzRMS5pfkQtyQcWgG9Z+mDPVKk1MeY6ZfOIao84mvoPlvu/Hjiv6PA4+bzEzcsRyEePQj7t0m
Di9fNIUlzTTgb66eKXS/TuMAyZhzIs16uiVnhaLg3ocroS/GJVI9M0LwD5+FQ23mdi5gL9lLGJUw
4HIp9AMRONQdJNB8CTdGeboR5IhN+yocloQdCmw7ORI28dXM5gVs7D87HrlhAi7h74xEUSqbG+nE
UU4HJC2opox27kxBq36Sgv/FBtNNGrYlpctAqNcoL3JCT+/CZFxpLJsJOIxJMCGr5syGJMaBaJ8J
///II3JzqABs5JD7Yf5rS5qRbpdWl46aTU3ytNT+lFkawkOINfgxDkAkWVhTWh02C2UpEa3oRKz7
qSi5JKkMgucUzoq+n7J/IhX0Q801dVtGCPC4uF7IBIUomnD2N25C6N1E7rDikGKwNXcDUQsvPNda
kqkRJ8C55nZ0Lq13isqIYqRjDg7jUH4ZEO2nlIhlXKeIvPouAN3hiymWqyCShsBPu+6paFNyXz9a
eSezDGnFZhEOfMRPSAkn4DBu6LUr/unK6HPmbLsLxbPjm9nzZJWxh8dDimBR07K0Q1tytqCGW21I
wTzQiW2Xnvk2+XdamOdapJa1+ppYriRvfcGTDieH7eG+15x3xLrF9dYxqG80XfKJihfZDVYaEM+8
I3yI39TIbCONivUe28FjROmxT5HKQ8VRHhV9M99I+GmDelLsKOCMXC9pjYEFMVHwoakToD+q1qKm
YCVUA3FSrUQATRQhjgpaII2+RJFLqdni8p0OyTdbku1tkmRgFBcQql3fkCPElP80uNxPbvHDHCGw
AHL5k+UuLMhFOYBU1ONr0Mf+ZP2ALcjCZgPzbSvfb7RilN6hz8nKAFlqzh2LMa5gyY5YOWRg3/As
2QFnQFo7uKE4c2LWwgfDHce6Jrzjma84EyloySPij216JBo2V3g6cLFX8LEXekTpzWki0p/moOix
SaUAIPu9f3EdpPJ5XFGGIEzuW/7ymjjPY5v8nDLSEd2O2oWZt9GOpAPEO+3RNsWkOd22lW4h8NYd
0BCOy3+ZzCX6btlVM6JxSCM+P40oSBZrm1g9xELFoS5AES+uz4nvemUJ5q9JzKEHu6FM4nv88q9u
RnxlWuLODVct7UjhcW69fU8zOAOZCKduyIjTpbbbE+dLTLf8aFx8LhtFUBNRlDmr+0bjgcFIRzDt
hkZRIyTCSV2e9rL0IYw45ZiG+fA+0koXTBdty9XgXP5BV5bfk4xNp3tW9auENE5GxGUaI9Ev2CTZ
BG9TvA9PVKcQSDGPrumxjzmcrFdl2rdEFxEJa2duCjxW32aHBfcV27LBZf0OrjFIyrAelRPckgun
4TbhqiiBkRufIDJuGlZzEfAM7XVccNe3J0vZ0pSBXrTYkQt/P/8iA7Z/XMfKv/OclSEpGeLZKSV4
pB+n5U8fdlw+KwWvUQS59fy4A1URzRoXxB9rcOLYg4Eaua90p4Y90JKdRW4Ini+g5k+9qz6AmGeO
d5A28n0QhGl5aTSIle67Bz+T5lazbe1PsWQj4gbab1Q+dq4OOQnovxhnqvM3XCJyL3gI1M31k3Vi
UUpE10FWOVdTCDcDAw2O9svaUqhwIZ8THS0+h5XZ9GtWFXGz5EoHb5FMaBqhHfpLByopg6hgOB2x
uYKvQXML+2ETp6RSTzuYczohZpBI9336jw16U25YT8LntcL4yCjGd8/f4/uyq1GaIveAY7WhoFQ+
h8NvnQqQ2GJTxAkRzyeGNVLi5suL2SFzLAAFuUUyn2Ans4JqysyJzZF4I5x91qLG/CQ+s0xlNrWt
Rl/rLHy/KmloU5bhvauB+H5jetdPySmIV+NjuZp3klXpazdlwI4rwIoN87XqJ2YbA9Mk6rLd/IkB
l5wC+hZiGQiqByQApEl5SiSrUEVikrq3CvD3D1rqGtUAE5AaFjMQPUFniI4tZcdUkJ92PuRIoXny
2jOOU+QUgKF0YEyg4B8GtzVCMlZxgBNND42eLFHUNsEL5cMyM+0i7C/1TSJGBiD44Yh4maOmTHWt
WigN3xkcRiZH3gXhprZj6XjeNekfD/+fAclGZBZRolCqMeEMdaQQgSD9z0kG71ROSM5RPgFrUpFj
J6G4bSaE9opQbxiTcl03mLOoJEj87K7zpr1c+dy0H9aM59T57Birm8Ipg4FQIQpBhzakH4Uj418i
OJ4NmLJdsV1wk2uhZCb6OVbFRBYH1TsDiJzHTuMu9zsMGP+FJZs5uQikX2/zff5LfNJBRcYbYVIq
ZDEKrTRaKHEngP1+AOawQqmU+QGkH5FCY+s2JWLZSE3E+kw31iQUQs2Q4NvxC2eYAHBgrncNJ5+w
k1IMAqdaSCVtWXMWTcHaQ42HBPK9OzAGUVR4cPOeASL4dt3/WDqT5baxJIp+ESIeiXkriZJs2Zbk
qWRvGC67DAIg5pH4+j432YvuqHa5JRJ4Q+bNO9xNRDPcoT1q3tNr8Csc5lxIw1FayZvUAHp6nbdr
u5jKmn8J8CiD7ddRSlbsj6AWySBsoKbpzKD0Rarw9/oldrpVrFcxly0NAQKMwaGkwRfWG+LbQLaU
/HjHxAb5e/s7mwQLU+vQpeBQnsLgB954sViaBGs1U6lb/4k6wN1tubgxA9fsfOHojT2A5mCvoi/l
XqFh5AwkxMEkZLW4r4X8VtGsvRgS6yM9v4snwac0RliS4tglowIju7uEl6ZdbNUOYhUmRjvKBx4V
4L021CKbowFLHKacAEshPPcEs7hOG87NeCvzgJB30YGiAZXTCslMYu9SdsYLCOu81L+NsmKGpcy1
GPkJprJOe9khMlqIHHosU4QYSRZ2T2V3xDYWtjiYzX0P2oA7H9z4fpve4pB7dT9inhOchreiAfSY
exm4pdnzGCfB7Zxmb2VCH2d0fkyMYF22nGYJ4fGwLlneCMdxHuB9kx2J+rJSdSwFLKpYZiKRmjC9
vg0q9Pu54ha1CThV5OlrmawjMzMO0AtUPM3aW0JjGXy+bu3SfYlrGtMeNe4dStgUqS5nvG9cBay3
Dlj4UROnwWdvBFhi1E4OEnLqK1eUSC+I/nQfs5UayfYrCUBuE9SXS8fHh4WF5k8C4KyjWm+8GU1L
xOrtHTV9gazmdlbu3owLEag9MEE5R3T6K0Vceol/YDWDTnjhONiOY/RAkGiIDSgTmPkUfdiMO1FV
v2sLnh1DJItUIr4u3lY7BMouhnTLN3IRludNXms1st3HWGCthRsWe3DRbUK3HDvcAGCT5beFDNd5
jZQcPUKFZaLXxztuvEt3XnQoXP7dqBMcO819ODfRIUoHBffsCV9LUmqyocL5j4SL+A7yBYxkBTnP
F2Y92cr3M8SgmRxc1LrTHc6PIciPfOESuvmGrA2/xQR10djm39c9YYr+nlGsT799D5Hih3iPWcVu
glPA6TdvySdfTW+QAt8UO9DdPqNJPV127WE89t9iYszv2jSDtL1julOfGaPWIGaAhe7dpUDDB/km
PvQXFpU3jxz3iw+vSbMekHTmGBizvqNaIygGswLGCwByDF1hO6+YoMJrmR7ssdUtnXRNHfkFagOw
WdJl9HEnfKHhw6t8O3UEg172rxYjGYzr/jXBeRsWzPw6A+7djHBYD3D0pgev5bTrN1qU2VGuDAFA
hejlKBdBTHxm0kWgkd7MzQLcPD0UE9/YJt7uTLI51dD677bW+1sA4T3lOcHPEGSwr/LybgPZPAt/
Oor2dh6IcXYDnaLVM0EOVmZCgUVYazS+iVoEpI8bVe8uT0G19O7/JWS/YVbANOOXFl2A5pZBW3Sh
GVedFK8DUCgpNq/JhR8+HLnBHGxPGB6cgc0WEHu2oX7OU1BLjyGlE8nK1fwX2gWGlKkhV6xfv8O2
yit4YeXKqDE7VYgGC54eJHeKvfW4PBNawYWf6hmMrBLTNxgpKItgGxBZdRjmEZwpZJRGguv8iNqM
HpC5rHlFLhn/K+jZrYGr8FmGX/iVhBacmfsw/4KwCIaWTG/hnHBhaXctHYyRRaoN0gHcZ2FK/6Cs
QJTlwv13KprkbknUzy2yi9LmHPZUIkA1DAMyoM64zi/V7Xno6HbiS/KGYQJRocgx3zfHfASbKnco
yIcKp2ckMshIGCozARtEhyjj6jTeXMY5fLzEkX9odh3WwBJsYC5b/QesC8cLAGKRLu30FZmx/xzM
WI4nE+1vQHNEBa1tqgwtsf0acYCSSeqok66EjOs8cLT/lrcFNsptx3qlcGNzOQw6b41OY2wCjI08
QIbmPyjqT8skgnO7ux/y/fqCbDLEZZFXOB/b6MUQ1CHgOIQ/w8oLOVrtmqllHCd0vAkHuojjJf++
m5ftALwPTUowsbrWZSJwIvHYExhHQZVYcMTGSZxJWY5qWZrWqxJ1WTAN6IOovpv9qQepxKlxaDhm
F2R+PBGQKWwdifsSM5lZTglyoYZw5NSeLey5Bplyx2F+FLLcKEuWlBeiGaD5f4Q+GRxcDBhp43sL
010GsOCko/r0GjbkPPLJarwS3yWZ1FGbhaARJoe+IKjD7akkR8FcKZuU28trsQdaEGzH+tuxqiOA
eAJoKRseio2KPBYvYtux4cu23F4iNE7+zRFrh3fGvogLSoZ4wRaw2UDiQonnSvHEQo6shDkIXrAR
fcBeFO49CGBDCUVDxL/A+JJxsFZ/gszvUZ0O0TcMOrLJe8pG0E7M694jsKW6VQyf+US4GBIF8EJJ
AIQxEUppTrOOUm/eUwP6yt3D1RV0xug/vkYv0upNKtAqxvYu/dgribtQJWLQeC9PSxm9mHqu4bU8
KquHkSYM9qzeXrw9TbpXt4jD6KwPvc+VbwOnHtbCYY6QWNWgWrxn7N1KLJv2NBNlxs9fYkBjC4ql
i2SEhQ4yIVcFkQGnFHX+z3ljZsQknB6LqgDm4PbLwBTzhsmUNTzX+TNmeW89VnYNPOQ7n7y2+7ni
e4o37p35mZZUFJ+wkK8zmpSs57oLFGdjEQga2lKbcEYJLU+9y4ObmH8moi2kj/IGdEcKMlk4XU1x
qdfw9fyV4WEGr4mZ80X1/UV8H21HBNJ0Tph5433LxlwiCj1LOFpwzKQZZskxZt9eqjR4OgogNOtS
GNYv1X7HvvaoipfztKc+rsobMqlf63Aqn0w4V1ceiG0G/oEF4bIXZf2EM7k5MSUyyBlGVtdQ4U7a
qbOelvApgWYBnw4yuLK+oL6HTyQg0JRGAB300dhUg2Ji/IhVKx9wIRgKNESeMKBCpiswkxLASr4M
timGWhjRZmVvaSgZFKJzyY5mGzmFYlgjD5uQgrlfimd5eXB4cbwbp7TZ1yT6wu23FcgN/RYzoyWb
juMiARiGhcQvwkiXxY3k4t0MxpAQI8NoTbhYObCXfXDtW+ZD5V3tQ7eB/ZzeFzT+zOrxYNszflkW
9XOaV2Wc5u+vqJmSbOBPfVUqNS0+J2dP6xcr52hbmhApT9Lfpsf2P2Q2P41qPi/La+/xJG0jLyeY
0srprUk3BCiiBfSF/tQwYW4pGfF/YXljkoCCTL23N1e/e8RjPWmpS4dzrklxgcF0RGp2PPPcLJOp
79CFIJ2BmcvKX3pWhaEXSElFEqAvDEK+aAJDGAKWGO6e4iRWmmDLCyrPi4gOXvvoYp52RnN4G6Qs
yz0BRzcTAeOHcscwEdsGHjBDC174kYaI9gknP/i1lPxlQu2Etc4VoYNEY65cFcV0T70rGE0HFhsH
LMNR8Cw+AxP4wH83shEhthMQXkJPHrbwyfPr3z4BzIzh12++BI7+yiPauqQ4EDf7qZzQFOH2+nIO
1uAflJjgNLLtpMtisMzAxxxxXMMwzcQcxsuMQPxyqG64xWMztNegHCfTHUrUiVCXIngakqjFdDVc
b30k/rBawndByzOQjdi1gDpHu/uE/BJms/2/AxEnPGqtk0uUfDIysA78rADYtXMQX9IP7rL2b6Zr
LRzzfdf6H/qcRX5hwVQ33YwDzc28YFTLs8wCqHHNBevPMilASed+/Tk0i/+ctax+uAFM8KTRxty1
eSLJD2BevgOQJGWoyCOxBMoBA33ScoPH5qIG7iT0t6HggjhFcXTm8SYF6MQsjV+vKUxdc0dv++Dp
grvXgVRKTWAw1QBeRm0R0ur6fDoAfEaCLAAsKpj5HOJCdPeWwGJvRHfoN8f44wWWLha37Iy+G84v
nM7H8r5Q6EBQdf1Dfq7iB7ZnkD8m7C9KlbLg2sgXhpLEelP+51QVGsI3mV6AWHNZ8vFCdOzlZirL
/jtF+7NRdIYsyj+hdsq/oLXuqMDU0islMZltlsrMr+V/XQOvjnJJ7mWQ3VECuRFgmCJRkROE5Bpa
jj719Bis/Fv48+QqK9ly6QTHYsT6zCaCOusodpZYJ1WMjYvRb+CR8oR3gOxu4TK/EpElOzmPVXYT
H31cgDtu6oJQkIc4WLBp4G5eJwi02ZTc7+LdCbF1GE+39ZlNTX2fcuidwKI8cFDoW4P35Hr0fOBA
OQCMO/7ad177Pq+6HYI47nbU2hx72NbcD7DXb2qsxTg1ebM1ytobaTPBOO7jpvm8Tbzqno4MnIlK
xoIO65mDoilndzDUj6frHqdiq76AykV4DnC7X5Na9zQMZod42YGgB2PwrYz1nPcsWJuNMOxv7m1c
PZy5/ZuKUdpVVhszNGjC7JkAmz+uBS4qdwKkvPHNQl7Msww2RfRCUDFAXBhvX5ae4RPWRvdKVzD4
ZZh53bjbtZ9qHy0JNG5UZIyjIeWgLBHHxtg2GTHCzMsQVQYUdQk8yJtuzwFWHY8hgxJ6PSmGmTf9
TZIRJG1+W1Y500lO7lLCADCClIGdpldHtuEsQ4GISLvDjuzABzSioKJH6YhCyhA5CDXRxMMb2YWk
oM23EPTb4Y6rIYCQwMyxCD/MUzi8Cz1JO49l+l4TVYQtoJk9jyGTwr2m6qMdYLqwMbp+50cAf00e
8abKef2lKLelrn9BwhpRM7D+LBMqW47f+4CKWfxXM1XituLTRdquF34g8MDlHXl7rZFXY6bWNPpI
RhbFEBYnrnJo896Thzv4O+YnQBU75NGzzIjnEkgi970JBMef7vpN7opI2ULAiyFnEOuF9D927c4N
D7XuVLatMCAQAGFKxTd3PdeC5xN2qist5g3dGlfFr/rmdRuP+bt4jy8W9S9HEY4t8JFq5L9EB3AB
z4F7CTri66BU4Z108sL4riAz5X1woklrpmP+xtn9QjIgvRNsKGSVA+QUi69NRkhAzuF4FIfw7rmJ
S7Rr/BOM2/bdTJzNow+L8G6m8OpJqnqKxbFuq+byAPMmgLzKQGlZgPHs0K4dZ9t+uezhspbZoWDK
9X7zKMOzMVmezexuwMbnFkban/4M3tuuuADVWwfvct2RAzfG2zUfwYBFRQC/ml+nWTVCaZyNF9Ds
gFWLi1aW44H6LVVngy7/GWeA8T1lzIzZ4USt62GskpS8vKGBNw8Pm6fXgaAE2w5no9gF3wZ8xxnw
UdZf1WX+BHjGqT18NmWpL1KsLhxzyMxWajQUfYj9MXDdA6P4ffTf0iKwt7JPg18bnRrj5qoOyHQ8
tbgW9BOZlTdw+agLdvy+beJx+uCq7e0lG/FFqHAnufE6tiJui9+zWtsUE5VDM8IJiQuqKX/PIAAe
tv9+LoGPaNvAVOcKPMBjpvSe3B6Cg44sHkJq1u8ESS8f5yJyv0oKKQNKA89UwZKCFWlyb1aKQ8m8
bAiBQYbW776YYPG44vuH/RODF8aEXBLSaEsbjzswmRb4AIzsHdqwBpvFe3SUCGISD2uDAgeMb2eI
1AcseMkjrwbxV5fpDHUbyM38nhD3b0Bx21zJewdWfSjas5xjmw3DIrgI9TsXEn/eECaOkETyYkqW
rOLYESkCih7L2sFMDi7SbKy0W5ujGu9XwZ1BtH+dE3Wpwhbpmc8/QEtxsDsynXO+GA14D1KR8Q7i
lnlKD4WloER68I9sZDfyN+y2Hir+hsvIqkhS7ksvp+UCBcH8RoBQULPo/dBFt5XfvRCByBM5yv7J
yakP6iyYc00h2aZQC5U03MLgvTnvjuNT0hHE42oOEZpKAA8Prm1KHOB9vYX8gDpieqXMmKCFlYZS
ev44bKfm36TXkguOGUcwlkKB5HEBBdFjEDAnS0aKuWS9rD+DlnGvsYRNvwNKhAEwcT7hZe/f47C6
/IBEzqvN0o9OqKmBXA2mAgcVfjYDJhGOYg/8Eda/PHrUY9Kihy8DY+p3bqswhpLzq1IlLDjCiubr
ZLTi7ZReknziQtsAOFi3DGehQqpFWXYyXQj46aSYSNapnZtzPKbUdmi3CMYqHUDpwL36YByhci+6
M/fPTE81nI5cP1DAMlIjlAu8FHQAFZC1CzsqKNrvmzDJfum79XhFPpzCPSaA4vmQY8M1deqgTckk
x242pigPBtHhdoduXpa4RmXfcTszboToAsDZ5KBsxhWF0vIV2mL3XI8UeHGjHg6qwl3cjeHIPsRA
iY4cfn3LwKfAyrvYs3vKHeePpZkaO8p19Fs+OW5mpjh7zOKTQEtuSIKv5cgVRTPGwwPU+YeQgOXj
NRl8VG87cckOMHoOvUNnynHP+R5c0vQxlgI9JqgDmhdrs2AYcOMXHAnMlvOn5LhjvzJi9H8Eiiaq
jqDslxMlkwgqxgNduJQP8NIT6jjU1lan26+D7gaEP+Jq6ydzegih3zws7Zx8hFDqV2BKLRdUFn3e
Nr5qnoY72khv9xSU1FN0axxrkG1+1Q0RW3EV1Qm4HU0gXkHuJqqxl/bIZpdK5I/o8ZvUB6aogUbz
1wqLodDZ03SjbAotFebMXsKEgiswXEBUlVG8bd2XZJ6AKpnXHxI1uEsUkUEKcskrgRZBsBzqpRGq
s51oNCqQ2ltR4ROwL3k5QAtjjYf0J80kgGVCAu78M/ePwOGgxC4YYOhAZjYgXkiVZHU8BHUG4RW7
iKD5Dabh6aeGu5b8lgP05GyhDS4KE0z+InELYBlMrshSXlQKlD2lEOZe7h4SxXRXd2FORjhs/GyX
YwseVTTNJ7GWRNJT3D3KJ0bB4gAMJ0IGFm4m3IG4+QUeD22IsyVFV7bCkibyhvMZQYYBlqjC3Rvv
gg7dogi2C56WSVS035cWWyaOyc/k6XK8hBwvSy4lZCP+soaxM15vB9eOyYNqFROVDgEMZ/M9uZqp
I9TuHsJ96z/N6YTBfMonZMYJX2OYbj1QrC8xWxLDLYhEDmjHhXwrf3XVDeJPfACVL5yNKMNQcFNM
cvXhIcb3ltI2qXEISy4aQgALUSP4TyU11IcB30wNvxunRoQ0x8OUBf8d05GuSR0J8QmEp1XCVk4J
+HoZvDfzjKXFIqlEL46eQrtqoZAbdg5/hTLjjnIcILjZwZvkh/NTBOMsjU583IShsHKVuAa4KfTh
G9d1w2sNiDEwjjxVOFUoUBvkDDr/jlqpuayv8MmhAs3icYDRw2jlzQCn0S9FYPSmqLVgFDAVqv+O
gNJG/UjS+U+oThHg1Wwfs43CqPQ7ylOm0zVDBSXY8LW4bzYOdPMJSSL6Bs3DLRh5wIbbnflL4oFk
Pi+03/LpkPLJGLkyJDCZgmRpCAK+OsdQZxil7IMTy7pkArYk2G2Qys1CLICqA0adTDL5huYXP8Th
O1cwFTmSVyXWB5R0mF/ykLnyEAWuc4qtjFrxEQtaL/+iz5T47UtZrt8SUe+kZh9SIBGk8JzTnZw4
2EIOcF2TWHOA0zeFjV5guUfVaU8nI2oc1iCuEozFKbtQO2x2xDOodwqFyjwul2UUJ/REnaRgx0Uz
JAMFgj1T0V1a7G7bLkOuyKTFJu52NyVePT3ZfQW/iIZRCneq1WQBfFtoSKQ4xlaJcXrBO93Nx/jm
7CffK25iWY/gcHuNsE3HpbuJ9w2k1PINFiEYlDzDhpijZtlzmtgzkEjnCstH3MHDXslyIK/kf/IL
GPS8H2JOBBPiG2JjOwPZlm4f7iiGaahFPOxCjP7jOJ2hk1H64FkC3NwLDpSeGT4j4uBI7/QCLL/s
OeAsVMu0WjBa959sppLgAYCV3l9f2tIEmcpNH1DZzSE4DYXsM99FaCbrM0sm1LIzMy0znsh21GYp
xUYJnisayKDhsfHaLZvIFSAbxzOGQN3uGDHWknRPear0atuDMOsMk42HIaLsCrz0u+QwTRp8GCZk
fAv2GnIoKOsz+Ys5HiZGmZHpnDvBOM0RcSs12BpDw3+zqR1e6NFpcbncM4Z9h43JCUAWDcgm5mJc
UYeAW7UMQdm4RsbJQmOUjgSUnbgNNyNr10BbiqAIJsZkk8oWrg97WFBftWThjoNcsEBQWTlwC3JI
gEyladZfD4SPDT2hHQp2YmDH/G7RAu0JqLL8b0BUYujnTiaKnDlO1F5z3rFdLAe7q1YXeOWwnHgv
A+ZHzPhFChBlSuCfXPi1eSw22Px7quJrEsFTaXTcIAW6DyLeIRwBCqpO9KSV8ynJVeDtWCVE4YBH
n3S3kOBQ+nBxRZZYjgAe6K1Oh+Po97eRTJ54Rsm1V+ZrDMW5uOmifXnb1ckzhGm2gF6/q7VE9ySJ
AMg6H8ruzCllHrsysw8mlpBxFZSehFr8+H3Gjwer1ax4Z22ZzexpFmgR9PNA6XDrjNhAIpYbjj4k
/MSrM9/Iucog8NY0Ms3l9JykrFNSiH70nYrcEMUL+1dOnnwZ2KMQ35oIPMGl/Az9cXnR0cniq8Ww
6VPGW71oW1bp25QZR8v5E+ZYDJkq7rsCasynmZb5HcEVcInmgm5X6KrxhwqZw296nfRpX5mH0TT2
FIa1SLf9yJeM+Ty8b+qrHcMSnGuY4RbiMaNbhPIILsOUCRYJe7kMaKLNiq/up3/zovouj5EypHyT
8StElQR4PW3/MSqaGbLI+VriXm+kBJhzqtaSBobK8/QYp8u32kMCkjRwGYY5Hg9oLu/wSk9vYhlm
4isbMsJkdkIQOXGh6/ri1953a0JdilFgyL2J6M2IE5p+6VhsRsGmok4NREro8214OvTgJlTEXCBl
JL1cxppD9MLCb6C8NaypDxxlFM3UYE06vZrHj4WVZJsOoBXrT1NQN0LV6CRq+nHv+ybHnzmimrUE
M4wR86ub/LkO/8w9VWHJpc3DZmNfvWDk9YBTHJ2fVJRlBpJC8DSGgHSwySJSkDL2FEe3UaEX++YF
e3kOSw3HQOzJ5oBJVYbSSCC4LUGbYUtw/jqUjy6FomUuHDoJH/A1/HmNHpq5ZaKJnKrjMH6xdR60
s24U2A5Nx2ezrEY469QNlKw4Z+ni1fqzfyp3kGhwgL62//KHSI4TfqZQ3zDtYGkZkRM1OjUfjHlI
nkxzFwYy16Ke+Cv2N891T93E2AaNu8hMAR/qzOb/FderB72MIYUFjfriuSjbdell/sroANMTwFHO
MIz6QIX5cm+oc3Ica5luuBBzvyyuii+DjyJW1V7S7f4OGaqYuNI28CUo3GEeKOuj5cSXPF18cAv/
nBHSy8PNhvgDmpSfpiDQOoeQhFEPAD6FOe5jiJkQzbFQh55J6xnPc2u9GlIviJKjfLcOt6w5DDHF
+GAjPzvG0B1RcWldKaPLNTs8rPegP8m+fplxDg06YpJzaFtZHX9IFMJk6eQ2ILgSxub0ezIdS4Kt
Q3lagJBvDGDKnjVMhh3IU8GFsImkoUvRH3hsxHdemLcDLG/l8MnQt3LEhgjnZ/yFtJvMRszlaokv
oKoXiPgz7lS3F/yRUcjmH0UxSVrYiv2ZbZNFvGuR741zEzjs3c1bgLH31yKg613jLL73SMWCJQyy
KpSOC/V37fj2piHPVoYaQw4vU/EchbwLmWUx59kBOFLr/+MuZNgg/HlFVDncb1iAyEIV8JRpuBwx
kEn7D9dSyJ9em5GOGebqgzWIQUU6hmbjS8930K7IZnETZYmpO3eIaag3wUSIw3Hl7jn40PEyAJNv
K4lGf4OV1LqVRtT4yhdqf7csb+b+iHkxBN9Ub7BAKdPkSjcF9uIkFw891Vx3gbfMuP82zrGK0Ssd
Sn66XbApLNkbDsQXUre+BgOoA5jB+XF3KvY3dQzoOTgKuohmKb+tLqyjTUUYFik93mMlsv17xpPq
EbGjIsOPog6eZ7ny+43UO0TzHR4IFFQBDkae4G2OYXtixF/gbzrywau83e6q05KyVRL/mVhy3NFo
NlBHJ4dqLh7zKCBKcaBa1oT7ejEf4WMHSm3NdRxoZYJx8FAnGV2eJI+PNQ0FVKWnjM/4TAAzc/dT
COrbBLgYS9yhG3//MozLv26DzYbQ/fJOfvwmYU4UaBL0bHdxs7Ma0XeHiMOtlMlOWbVZzRheuRFu
1R0u5W3ChBskhRIBHv7INxK4D1nSME8FSzYjpRYvjT/u2ag+UkPRO8zI28xHNLy3CTiBN82OCyvY
I7BKODaUGMJ3/psNKyIiOv9ZP3xGjJjyRcoFWuaRUezgB5+ZgLIiWrJw8W+4MhcGKC5UP9Vvr4nA
Ulhz9FsXYuTb30nKW8GsCKBMzi+DvIivmqGee35W52eAq7cgC8AB4v+JQhybccj9UpAjcscw769X
QymKGp9P2BUf/VwH91o/wNi83kYWukBaG+uU2xOcB+p7r+mBlnxJYMy9OV+CrdHawbr1Mc89jP7y
4qZJQZkUwcH++MNunhkVTb3qcPTT78HC/DwP3mumbYo814BxJopgKiN+VZnzMRufzRDM7HSlIkF2
Y0ejIkMP5favxYlBw+yzJaMp627WYKkPZmZXHLnKtlpRLK3wLvoGQDJuFyziEZM7koohfv6F9fNc
K1C0jMELKxTPV8+4BuAqhkt4JwJ+3XH8zSlQyjyKpyvbVH9j/2Q7fl7JZNCtlCocvlss5uW8vA4b
qXHQeG/ikePQbtlAGSM2PXSYVB2M96uzq26qvzMPyxgYuDTSfEkp2HBNK9rDzI+pyt6YkgEtxQZk
qi9lJSDbIDRuk5eMMH5DI3UjWl6Gw3/EKDr+DCe0kALUI9rjpj5xrRdAfz0jr7KnjLDWGpMAyKkR
BYv1n2WlLjAjMFoMOnYTGjhRcN38DTQBLE9T9yFl3RoHOPAo1g1SdQz55ZND1NvP7ITwqVE0kljZ
1o7JzcQE6GjC8TeH8PlhRo5W6HtvsUBFSse0I35q577MNU+wJmyNs/j4PPvA3t7GH9FLLPfmdGiL
1fNVc1K8vM+GiK/attuLOwvnWNW6IOUxkuz1ZlpVm/NVcR1C3qpsp2ZlMIcgLSGnyIB6Mzsw5eAS
cCJcSWEzDfEgJS+V2quUBgOCTGphqi3sJsnikCXncIIqFXBlhLrtR7kZqTjx93xA9Ij8LjayNRg8
NXZFjptkh1pC7ttqEeGd4vnYYgGzp7iADO3fIjKiCgzA7uvs/FUygmJK8ier2IcdYg4Z1rhJs58d
GxPDPAJ8mF7hzUhfgoCmTOigs3F/fiCD92HOBniwfUgRLO+vkb991XdgJor6iiGVOBwYESAu5hoj
MBQIB89zEGOmuJbxZ9z/BFOQpWc5JbGAETEMg7T86nAhHXL49p4j6i3JKb378Qjnsw7N9o4SiH25
h+Bxs197Rvt8X/HqmxV0m5YRq1vzfGtW9aCS0Fj/boXQ4DNJ4ZoD4/DGW5hrlKnU5gGEDChAiCJA
gqS7zSAFSMFGYaFWqFmh1mR59TVgSd3LA4RE2P+K4dg+8J/1Q4AtKBdLkr1jdnwlS9cKJmy24qus
szSrtokX+itKdG6ZhWAY8kHCzyCJzOQhNJoADPDmW7lj25jZ4hXCOuIhpVtICiibKSTcgMOIf96O
U3YgP/3BzeB/J27C5iJWmJI6avlbWkyfaQJdyoG4bvHnzVv+BtES3xQUrTenNAdbnMg85Gg40Qfo
gkQkrqPqx9whEzBDC+hF2OBITLjX7TzIo+8ys4kCP7qzHKWSnRA76o74wvPyJxYcvQNQcUi9OzI3
Xyb4ckG3vuL+g0aLjivFekb3GiSNbyboSnxehYwJE8YRd4DrQB37iqoDxvrB4lYDGNSoQAroF5Li
bhexVUgtoZ0WUDEBZyo8GyEmzz7y0GhAtyPcABwFUhyTSREjTdQb1emFWX5Kc3cESrg6al3EaxJG
EtCPag/im749uYhP01xYMxg4PseAZB56Q9oxhmIgdJ4DPy1HUrR6CibCtfiaAkbQVL8hcWcFnaFy
FD0v1a+pOonwxgVSHKQ4ZuiICtX01miFqaF65sy2RmGJj4cCFAf/aP7vLCKIL4SZImll0K4oBaDw
Q0HBRGf0JwsuGd7Yx/EGdcQTCY1ghmrfjG9QYhN3wNCToXLK1Sj3rEZmK+ZRY+5u4FUod0sN//WS
3QigC0AM4TeH3ZOdxCtT55spplKTRijB4ozy7mLOmKS9wCc904uy+XjchIHibMrFh5blxXgjc8F7
K9ShNx635hIzz3MhLT0Xwokajv6tFEm9mZnpECDB28/peRhdXYd5dQFP2ntJFh7fCPxNyBTHbPhZ
9J0shMJgt3kPgBRgNdiLc+iFfGp6XoBGLh5Zym1T+tEDIb3ZiC4ESS9kMUeYMVeWDyuL1A4GlLJh
hHLBLljOzxYtTdYeZXar1nCHURaG7o/4tdNwKcrGSIhUPMTkiQTj+ZxFQYbp1yWrxgPUt/AxFtiJ
qQutvBLlshLB7gKaeSe7vFopl311IkpaEhX4hrjo4U2poXog8rWQIRimKKgmVvJSqSzgsEe6dmgm
7ksoSzz2FiXkdPyTIfwtQ/YfpPY/YjQkULEekpZSgVSl8wd5DYOE8O5FQYPpz7vTjA5oG2EW3r+Q
JhUQX1++wRX4phUu5z3H9AoChJB6KFVKgAoQljCU7QATUUk47LDLUrmp1K9ZCfK0hzEXijqfgAoM
Keik8RIZXcCbhiCbpOxeiQN1FyElfh0mFp8Ji7Pt+KOZ2NLl6j9lKAOkUfprXge0QUyyVLPAzmaW
zEIcWljXaOkJpUTOrz4JZxKZXcpkhDRh5P+Y6sJG1ISCVz9Xmq6atCMYXqnQPzP6LOlkOK+WE3Pp
pAS8hF20OD1cUeeucWHe+ssaTjttvAlkSXzhKzJWza+bjteNKgkaPLJymbksLVSIhc0Ae2RFShLq
N6u3i0ImBKQa7J9c6iudBmhCo8bM8WLcEW+7GhBsgRpyyNOe6DU5XsQlD0tC8CJjSRdkTcok2UrB
4cQN7p3w5+tb7c1O4zCfGQVJxgXg+nC/64aHmH1yvw3CuvHdAN2h8fO5AsWxFiHWABfIFHxIchcQ
J6+/QNreQHhgqcMJACZhHddMy7YAYlMf03f4DIwAmamoQg4kO6iyDu9qJ1/nhRsQAyZIsPUR3MiG
WuDvcBf5bf2ZVgJwr8lR9fgT268YEafBaaH7oBIyMgmPhooAVa3hjj2bTP4ONgMx11OD6q0TCmhv
Rdy5ICe//LWueozm+WbtY65jZbhqgpMlUEZhzR2u8bASjJUFrwYN3Hdm9QzOMn5HTCgTiYt6UDv9
1B00vWFl1Tk9vGHmKWQDwYXZXiOnhIUzhOw0ukL+ZU3A0xodcud18NgAtlVFeY5otzTZ7W/sPMac
4xWPY6I6IPTBk6QZ8TJOunPzu56jD4Wj2iel76sQp2FHP2Z0XoxJUaGUzFlk5LgA8C0pF2TRlsRf
sCUTfhP0SW6wLeYHzARnDc0Y3zdrlQNgCswgiBFLTSJsB4pA2YvGKLiZzZYHMQf6gu9tPnEu5PXN
I/cl1dlfby+TkE4U3RKxJCU55hzg4yl3Rt2z0LVUTuMU3pzd/MmX9NhzZJiXze8sRTjXk4HD2c9Z
Y6bUSyvZmi/wQwabENrKHdiTtg1sirehw6LJmpDhDNNXu3Aouo851lg8Z42NJL1hqtaytrjSjlVY
kkew8mcnBmt4DYzolPiMGGDMR9AX5/gybirST3PEMixizjFmZTT8J6aIrqaDSPz1lwwZO5dR/GYn
pifAZQKa/JQBWZBQ3BnszXRgOOA4Q9vaCMERWzPZs2Y4NllLcsdaIMdw0HM8Z5gp8J6Y2Zz2zEzP
I4eLaGvNRlWlF7mkze9rMHzPD2N1oe5hxVQUEJlHTUFhxz0YaXAhJDAgxlfpNEAAA54dXALo27IY
xEvBNDJ4SyA3uz3ArrAiXuLbMPCEQbu4CphOjryHIAg/+OHxcjeGYXyb4Z9rhq1w7BkhiMWLHR21
8YVmfkl5k/KkyEYAhZ6MCVixbAOzJN8IoNBtYN4+wwpYAkHr2bKAbEQ7lDaR0i22A7qknqZk1Bfu
awEvuGyDEjF0ocuT1pnjHG8IIEqGWfpqhvRjFfi233cV3T/rG2El3wETDSvO7J0IKrHQnuV8+smA
iGI4Z1HaRMuyd1R+G6/WvC9hdINoYOIU7xhcSDfrIpgiHgGlTK45I4YR2uucU8kS8gkh4SzwI2WF
17pYzLqZcQAKZB1F7kxz3VSgr8iHeOUBlp8KdzQejE1k5aLbFPhoz17zZzpjGAY7pl7Xt7Ur6eLO
uPHhx3ZdNdT3YsYAao88FeZvDHgGZjVu79Iv1B2ETF50T6zZP1mgGkOW2A6KAEliVM8DC0CzJBi2
KBKUlb6I9Csj0MaX7X14/NPgBW7PD3dbzAR6iCQyOuA8/OYmwdA+H2YFgFsbbNPjD8FgnRlbrpEv
tFxjQYd40TLQ1mIMKkkDOvj2ysn0Zs6LeQfTroCX939kuYRnZTD90lMdNXI/JFpNFDA0MdbwWR8v
I8ekUMbtkf+DO3OnN9k/xRG+lhWpPhrF20J0B83AYqF4VDHs3oiFgZfbq+mWr2oRjTkYcVKMoN7C
NoojH6oCvo0Sg0LeYuRnx/yatec7rIOTmyLmmtkKVo5FuHJWUAd21PMyeDY1hO57vO21PtmcZcsz
URsQt6zlZGRAxKjDyaSa54EghWxV7kyZrylTmZoDKnYMp5/ykD+r8Ygmpo+OBG4wIDmf187h4cgR
ab5qiaNWq+Fl8TyYAC6rOgM73mPWoWvhEQ0rJwUUt8wbcKcTCwJHWnRo4D2X8LN3QZQXZm54cvBj
AQyC9/DNmOjJelZaiIzSm54BcP8MYyPD8maJIdwIcSBy7Wut88bJSX44sWe8C+DKhQZLfCKK+ID2
hT2zadvCRTrxavhIgsIyWdGSjYSgWzvI6oZCABzS/69bh8Z78/gIQ89tYiexPCnNqmbBBwGa5P4v
ciOeYiJMwTqNHDRElgTwiP4alGLGTMkqyqwKpsXn4gg5RDaGNFm+x95ETirU4L+VjperFVuq8VfS
QDZSKqgNjGnYsUylX+vhS956JC0+spz/ljQ8xIaqXpCcAPoOl1lLD5fkoEUGXKGvwdaZ87Xn5EoU
WLRIrTwsLFY3AhMyy2BSPYBNo43cmMkC8/igOPr5wvc4Vx9w9OIArHUVkW8EBsdJL2kvE2PqwIGH
aBLBGE6HR5N/r7m+CdzLkXrFYl1moiCWmKXkMVtpqXy2HR8IZSMElVBHpRZn5vEv5MksDZ4IAgkt
JwId3Or1aytuUd/ngPOOVHkI8MBcAlpnhREYeQ/7GuB00ZHM6aIZ+acth86AL8Gri47AYwRlMLyQ
K1VNvZt4oHmm8cPPCfbWSP0vbG6jRVDE5kNQUaEg2KdExWgeDRDIJgrLa/Qcml8OVpyMA8Z3cCo1
UDuDSpkXA45h7P8jpmlNQsujYIEhIPxIihNYllqKxVeZmcm3d0hoAa/9QMW/Kk8cOiTPx9R6HLIY
4VK1ifdhV4t0IdnAp7cwJ8A0GhxZ/Ts5xw4rz3GB5IWSQzWQ/L2DgOiLAqPYm82p4lZ8QpNQnyUJ
PSnYBmK+Zz4GwFFxfESBj/Q5Db8FCR3TdUITsDxMUJLkCB2tTUO6AnHgRL9AhfvVgL/EYebWeMxp
bE0Ol+CzCS6uKHgNX6EfoMGIaYJMlVmfRq7ZxoxNWJVaxwAh6/01QYUC5xyV/xZ7n8EMVm/id1oG
kyg2Qyw7tCT7h8ihnxmzEKg+HAodJ3zhozI1YoJTmp7JtixzdcDXAEX1j5JO5S7AXu1hkB2KmcGq
kI2VymDPRn7cfg452iAAILgU4QjrJgl41eJBIrvAFXajGk1W1m6TsvmSSSeWbtmEbrvsacyRHAJf
zwm+0EfN/ASOUgkwH2hYdtRCTNePqhVoooyEYM6HyYnncOKbGFKrybtFMWxnXt1csRLIWvjcDMxk
GyLbMKnkSyoW4oo9iRqh+Q8m9thZjW/zok096d32GYKrsY044i99/4G0r1dkQHx8/JTLlZ5YYQI4
n+OgLm2Tm1j1BIZ+ltTt5HvwUfNt4DxnqWZ19k+A84hjVFAocxXvG9pDkD8OKr4pUdlcFdweV+hp
hIYWjPRXmO7+MYGMVt4gn5uV+g+/JS4zNF53XqOEA8qS+ML1pU+YDcLh6CmBIamasvMnILYvrNOY
n01vsMh/gZox9oFc4Sll8uf3Y9Y/G8a7uTR5fJsX4fek47QwB4W5QCPUk4p3vdrq8EN0XHxEfvEA
Gsub31OwzClhcV46vzD9ZYbAicAuhXnOJXHkBiGlDm0tI6a8fWGCxNuX6xHbO/ZOfzZy3+9iIPir
lYQsM0yYI64lf5eRt4ZB10yGXKWZ3PJGvj0px7+VJ9ozfcc7mhIXSvEdPvDIkP7H03ktt40uXfuK
UAUi81Q5WMmWbdknKI+9BQIgApGBq/+f1fzqP9m1Z+yRSOAN3atXSBNEHxGvsROzp9tRfVAusfMl
CUkwHL2MnfL7qklqzh25qwfvacOG+8YQhQkE5tJS8XwYT7gBufmveK2ul2Z/a92LkbKl7RQJpCxU
qLLOTU7g5uyLUtyX5kS5ZJvG3OJ93FYe/ILz2B+FVWDnVO+ZhyHgYiiGfohTgQoVk9rTLYLbly7f
/pBYzr2jI8tt03/zxqMz1sRMLPFlvKaXNqMwUkgttmIJKEK5wu9Fs69bgmSemYqXuIhc5pe/oUhD
ZjrWr1nIyNJghWSB/KszUr50sxIfmPzelYj7oDyy7LTlCLnlptmgLyfH1r2oDhF9KXrSK+tg7Rnr
dSUNyxNFPPd1wMEuDwA8CN/mkFs6bnjfhovHlTK3Sm4KiyWbZiZK/irkHD4aEaPkl3huUH3S6C5f
zDEH5uV3oESmMUpgqTUS0Gr2hQvIsqkZWWSxYsM2JrJzph/tKMIqAiiq0914a7rKbscu4fz80/sh
DhRrin8CQEphzBsFHFO2lfGRY2qffO2IE4Nf4PnXoLmfxWHJL/02e4VnSxvYMD/IYkW/hAqK1V3R
OEAj/kgJt0EI9UWwzkYc2YmpoAViJM7Kyr77VYLqf8Ls2HD72YUoU8BHMLsADmXwsAEtZV+0kK8K
+FRJxxEpF5JtTz3BTU4D7CFsm3lTd3mZR8/OqEcnSL5H1nRzJgoH2CfMKz9O80NUfFzNEJtuMhT0
XCGwW2DDrN+aCX26+XGUDszsBLyM4Bnr5vhL7t2ZwAsVPcMxiGDw6cO1CkSuXaxmFGhC3FU4CXyZ
oaCVeXyf8F6YgaOg8XUHZzV0SjweAJcd/jt307HesQ3rNs7IScKNLWXlWWeGWQHiz5RJLpJ0hhKW
rWeF1MIqpLRhIzANw1pQrcZ6vHTG/heK+ggudvrLqCRORAPdgeJCDcAM4Krs+X0ATp9lioOJfpuI
p50vOES+CvKQSVrO9bhh48Yei1dJKWaOlq7RT9KxI4FMCZgxt0xNGinWXpQntRc8mK+PQf4OSdFU
CaAfWaIWv4WYW1ZAs5tskgxwcjPGOJAFcb1jsl9Qeqfd7mdOnLQgtY8IufLlSLYgV0mKW8UAUU9U
zcRElEJ5N/UGDbEzZ02phUopb6pP+WtYvrKzjTSs/K6s4jiA2gTdy+SoI7PpAGAE+BfLR3Kor9y+
hXQQXvso7jAF+hX3kgM4VGvB1MARbF+NFenuhOu3xQ5uFOiSyo5ZhtIZpsKUO6r+PbAgVJTzYUJ2
bLMyA1wdHkFwOrwUcPJv65UZ78bh9cZhjKbLQS0AC476Wh05hobcWJLZ0zECJcjsAXU8WNGe4YHL
bIz2Us2xWgWCkyhDKAkkrBenkYMeG2SNQt0Rq3C3p1cWSI2pE8K0lde6td3+dajm8YYxCiGq6ANV
P7vRfAdYwYtzaQVwFOjPgwUEFX9M4uocNNOd0ACIGxOsDDYajfpxFYBfrNQQmz6hTvgIlCxxzhoY
3T9ysu0RQuICSD0hw0xLI4f5gsJqpdiZD8EHQxiKG5n4j2yM851Go2bdS9ZwNZitjWEgxhOFu9a8
zTOtILeeg9OpgYkuSnUY595TEmNFnNNjgR4ig6W5HQnAKCkEIHcZ5CNoSX/b4aqXF5RxEy1WzfoE
rOaS621HlTcdsIX1eU++vpUPZHyP1zN7BKczS4HEaxNEQ2fcDFQRuCOrww18KVmS5zLcb9TEy2l8
RGjCRJFysR9oERYqaUa2/1xmNYD/6VVc7L8c3Z7X7vNA+zb+hwF7eRkFeDURhCcDMQafVIUNxGhN
ty3iTDNXpaGgVwby86HTxxzlBw4/kobA6OX21jBFwAFbmagiW0gq0QpZlYhKMD3AN21YmwakplV0
JZRUFug070LckGFlITSgA8LZcz8UjxZbj1/gHdY4gNYTFWDBJZYBwV2X5GrQ0HX4ZwqYMDN5Oz3M
enllq9NGgjZnL01OHdlEWPSUvpav0xVPJofS+W7zhw2s99ZZJTepOV6LFPTY9EDzCuCrm7jfIwxD
WfaZjcCTpFGRreU3r/3KrMFj3WvR9Q11TQkSz6xPYvOKwWXC2jbLFzWb1kLCrvhbeQsnakCmSiFr
gCFENbsdq+FymvGdMcRLVom25WD1sHwq9jKg899m45TDqgFwTcp5qyNr8mnjTM2fx5l6XL/blFoU
ZL/HakfnUHDkte1QdW0pZAwj7ZnpzMxo+4mR8gucxc+yn+OvaJ15CvDxkvlI/+UHHKo+6s1y27hx
Z20hTV8ysfL2FGEaGgndKBwUuZb7CavkMw4RyuBVnt7FRMxwuqDF51O9WLFgSJ9qaPbV65ju/0Rz
xTJwIWEdGaIYzyFGanvvRBQye5oqUrBBKcHw+h13XBKoHXCP7xz+0evWQbqoGZUAH50gz2o2PUYj
pVjQgeuwZcmEb6nL+RJ9x8/ACpXZB8BLf2TqCy2DtSq6f8uN71Kl2M7t8YBiaMFss+BZI6Tkc9X8
WsLBf7h+cW7kHPTybvB1k9rEhzHixFAQ5BUspM85cVoHDeVepwCpGGc1VLcJ9mLMRRhBE0d4gIut
YQER3b+bStonAbp9LYKVM304J45MHlMds0nrHTcEAg5moiPKm9rDWLTrROHLuTlXwDY3glEPfA3h
oqMRNmGZZDngVvSbclhCJoAAo6LhKUn1uu394//RccqF/9en6J3muLk93y5dS/gWIZlAfsxWMVoG
m4q4pdE/A5m6+Ys1RUjseXwxdYG91VjEN7cThDGDqfDQYWMCl1OyK/DH3ZyVOUGJUTZGI7Ci6Tk8
5xc57q9UODxdn4dtt7x1DR2HlxjyuqblrCQeh8CeTmZSIoh1s9t9UB5SFaw82o54q/9i0X1UFUOv
gFmCoCQo3zf5LMOHhy0T0oplW/iAw9HvWD5r/sgluEEzubIe0aIkjfXkLMwUanKMyQIjitUlUpth
FGwIikB6YstI0VyBBheIGfmK/KWMHiZ9o10WK4sCqg/PK9wxRdVCEJJhnMU55x4LsmX+X1KTe5bF
ONhYoUhlcreFfJ45xD8HP14NJjucAq46NMhWgk8+LpuTH34zDMaAAyhLxYvb0ls2oMjoJi5lQOum
4B8Zxr1A/f0tAeaPnDojFkaS9JZZetFA08SOadyTX83dLHqcOhNR0GKGdMQ/pT/Em5OlshNT4fs9
IIT4kcdih+q1b8u7yWWCgwMPbNkCbVomKsrxPQtZ0b4ymzdWMtglP42ygf52rbfXeuWhGdhpHRS5
CECHLZ2rnYjm5DrNGN9YXZn5mgNw+mke0FENgP1xkB8Z/kLxB1NOyT9yEiqE/TDgVpjtZniciwfn
ZS4Bjee3Qrq7OIkS3PS4sCx61kK5Aoz5NEd/odr4S972+q33I4TujfuJXBnkl8ODEJWAwRpgjqI/
jT/SCUajEmbNrpy+J17stmP/xUHA9GfHwmYkU0DuQwDt54DOkyTnTYoT/czBNXD4abSwr9rky74b
qmtn4Bn7eGJfEqW0Xh+RnT/TJsBjCFF70L/SxLYYytQLnSRIJzasHXzJZKD1MxSd588woJKgJwAN
Ea6XDQki8J5h8BIWx4eC8l8GeIIW1dpGAyTJHITG5b9AcHBqHsc1XK44+vybpnaWb250On2b42VO
kR0xewpQnsAfxNir7yljxAg59wQTvCkGMzFTvLu4nHvIzvLE7k6oBacQ67lNBFVSpvUS9h0l9eS8
beCanzbciCtuJeNRFAXsXyeFzFkcIfnuuXQSPvLdrCJxLvnWFDXEU8FV2vGvGQCiPe46xBzwJQH6
4+mZLpLWS3lUOuTF4uAUcB6ZUbhfAzxqfiIiRdUTHymTtoMcBKzJOQFBC+Azy9YgZi1ZYniCZoUy
FWHMjpcRuD5BtcVJSAMeRpvcaelj77OGVsqGVMFOrFM8wPB1pVaD0fxMFYhsuzo4PHMGSBKH+L8o
zsl7yzDk74qFE3ny8GqgtLtzC47QgCh3+A0f5UphlXWl/57gJPGRBX6HyvVYH7/2OeJPFe0SILgh
dQ2AZIa9JR3etrEcmyqar4Rk4lDxQKAQTdaBZxtHOuh2Qkpn2pLO18GY4r9mRUMWsRvqI423hg+W
HRf37JxmIKJMNQISYiaS5KChg+DALidc1eLl8J61oroH9nt5U1jXA0GX1XtG0AJAIi/CTbg+EVQz
WRlaJvsM1zoVNQh0GejSGmcstivsXx7OJP8p8f7CfwVAdYWrUPjJ6gbAWPWMqef7PV+FCervZjyB
/aysaaoXILUDkIdNd4X5SmzTnOgz4oItgZEKExGuJXfkO4Ao05cnGBoAOEXXLaGKjxDH14cpPk6X
w3GZ7tycW5qsgunZdcLwG5HJuyNKHIhLGMWAKnv6eWpQKOxlHJR4/ksifrKbYMhGpF36Vp6aE9SX
YoHrFWRRzECFywoZyVeS0TSxSDk3RpeeaN0qXEZptGktr3ABA/tWjC3PCFsJcQD0SION+8oNSTnL
Uj5qRj0Gns4l66sTE2k1RTw6hyOgRoGBfh8CFgQpP6wPyJ2MISHJSfHrfndwmWJRcZwj0/ZEE0HO
ANlOILWQY/YZMEjnadIxl2h3LrsjpYY7sdTKntXfz+zCeYHSZGzOLIKgZbc4VX/+KCVgvwoDUIth
WuPa8ZarI394QQkCzbQdZsIG4489KnIQhYDX1+9+z87xnd4DqDVwvzAsZDKsVNc5Ld7Xxb9L41NA
RBBTjpH11+yV+BPh/sSTfTEHPxGuoJgN9yj1aG4r2vkJUBRNJB46sI9RmQpsgy13ojpMKUCq5n4q
uY0I+mHroi661CGT6EyfY+DgJlH416B1OlLcQag6XOwP4S9/qn7CufgTQMkk87JNbvsxxI+LN5aM
8vmMtp62mQevcCQiNmbgH+GVWp6Ika4DKujLLgJdMRpxFjAIXLg4JyBKLS6bg5Da8EakEtv+JLcm
JjNQ7flPnIn6Msloj0Gc6wRiqT4hJn407miO0Kvsn6YE7Fl2JOYjLSOMLt/9bHd5dRmgvTFi6oIY
/OowlRALj+w2V95+/ZLfiUYrkM8ujGQCIPKlmhnBFBGZ/4hFalXrm+wGMFyh8Cq6SHT9dA7UoGi5
3pNCY3d0e8xpuRADzR9i8k8B+tHAYPpipFw9bAufcEFKb3CW5ugcoHoYhTTDO4fLRv6xAbu9yct3
hqp0/CNFrb9LPsmPl8m8DmmGJrINNJ6YWC82mZClJaFnVMDieBoXXH3U2SkALNjmjCAdfCocEuYD
BSh1ENDTiU8rQtXZLBkzqgyXZxwJRNsRPS9FbzUHaHhQRQGM6OizNA8IwN/N6wA3w7+waSiWJxYR
uhGIt+a6JemJESsGOIoX+DlS84smwGSTrPmO9NJmOV6yuWWGgD4UaxngjwAXJeNJyQcXYHDPtC6A
RwufHmsxTmu+Mv0u+Q4M4bg6Jc6zLEdSsqm4f/cnAAYCmslP6wlHSSIvuDlPi2cSUkmO0BCS12Q2
FIS78cQ3BpBJRXqJBd9yDb0nLQ1gthHVIKZH7FIAxGgYcW4EL5uHV4jlK/5PKorj5O5MHoKxrs4e
Lg2oZKS42QpclDOwaxjUIvi01sZMcCjXGry5lyP1dI3dkLWM2oc1zvSXQeT+rXNqoFihlLj/gJvH
uJA4LhvdCSkPlRMRc0yeNdIh5W84kvO7ESjTOJiQalWYeH3AnYaI0PJ7gHTrgavpdfDX8RrHpfIh
a3nHGfkzSx+/tmmOFm/l0sv78dPrMNi2VHo8HjgYMBMDPyr6V2yh36eKR0+h7/2yhWdEKhra6HVe
QD5N3FtPiPe6TF2UaE2FlMUcRnSHGFNNugQNbjZEzMYPc+IkeF5SzHAassYxsiAfhqUfiMrWscYD
kOWGVgdCA9uCEAL4ZQPXJMN+HuLEC+r1+7TmdXk00jEA2tIkivdYlqAMBTaSGlJIKy2VUODD/U08
jG7VOhXKrbIvY108TFTIAL3/iOSNpd3Jyu2IUE7a0z4C7in4YnqghCXBjHJkfJPi+aT74JxcXAmZ
JQDCgQCQMLyW3avaavi/xNcNK3Kkyv3SL5gVBD4m0wHWsW+4QHHGHzRtmrz2ZwKL8q4mArVr6uWq
INDrrg+X71F0nC+4XH+eM+ZGsKZTN26XY1R0bBesBmIlc8jCAWZDBE7D0IeDbHs8hU76jcERR7e8
zjSBRfdIl6cQBcSKoEzh0XsKQv5uMpFU4fZ8gh7r7oeJp/+RpMFX1xfSwggJ4QUTkmmDymhOb+Qk
c3Iw5SgqJK1T7aR/tq7mrLO8bp+9e8I+HKepMeM9w3vA/5iKMcbzqfMmWCfGDMES56OY0XTVNR05
9i7R8JJCFwbUBWRg6HZ4bcYhGS+3Yz3cE6W5xzGmmLk/19I7A17uRAQdu5IJgsxh/GBNyFxhjXQZ
TUYXSv7vQE4AoAMxUWzW/4+V7LvYfyjhiN87ENzQxGTNfQz34I0uxPlViFWyBxjE2gq5yHTws+8Y
jzU/0DAO9wbeG1puymnYPICz8wmFBQqNOu/2F7sSP7ZsAkrHuArNMJwhDJn87T7BUvY2OLCBy1ic
CLr2tzwKAQkPa/hiXpKZKzeuCF8uw96sAUeyCvatuG6x9bJFLkMaOFo6Sz9zoKLDBLUjOaTOeu/X
sM4EwSaoTn67uwAbJKVnJROoStKq3MQhREkHxSd8dkR1UyRLO0GZrqeWZps+hijFsdR2ZOxS1FWS
/hJoljHHxydwRMESrLK/w/K8C/LtZrcmJNofYFZitfUriSG5Biqt5ATKeQ6oKmZdNoaEJpDW9X0C
QaI0E4t40bTGd1aUI6suiRLEPxs5COacRwG8TkbrDN1/golwX/R0qjE2NVdFhwLBaSBw1S7ri0nI
8Wpdx/WsoLBA2iQm5NOqZbOuNY9s1EPHr3GXThfDmlPPKcGw8Sj2eoOfYBgzj6Z6mqixk41kpqzl
OMoiTTwPnPmJi9HB/lQ9Yde8XYvEgVMJYlcJ4/DK9P6aiq8zbg/9cTB7+5tTlzwXM5VIVSzJ42mZ
j0SzxID988NQ7m/jMXMwZ+BxkYxFwcrgmJYDe1e3Ce8bydKc4IuNm5uNesXiy0kN7L5gdY25I6X6
/85RQLLqXsfiY01cjkxl6TkDKvUpopvByGG+z0gxf3BjyM4oTurklkHNuyST+JOADYj8mTQcBNmO
brk8hhF+NJk3ORjKTifnpokUuTc6/fByysaIEc8wc7eVu3amVM9Sb2FVAWlUGNthyjIG3/uwj/4j
goWkrCXMn3fe7F1342n9mxz3FcLcmqI357K+Rz4TpnD1gGq8drnZkY90lW5D5F2sfbXrYKSN3upf
tNOCQgG7IKr/JBsf55obZMfSOX6J+dsf4wl/5esoX074dUb+AQQo3e1Ra1BF3fRZrEes0Gt883gE
yIVyvOrj+YVGeM/pvjqMc7osem3H0f0NoDLg/Y3NP7YocPrxQYmb9IWxEkM5DAjI8aUyhGGHg+F+
AJKyaVKbf8/m/n/ZJGdATKKu+0XFBzoOEaj9PPpig/tuhmDZMz+l0eUUs5RQ1/G/Zntduzu6lbW5
pTcHfQXNMf91RMkz/gMBI376I9NY9EeqoFi2HhseI0kKBE8qSIXK9GC8fZ+NXTq8W7osqmlIXkYs
6OWOrocNHau8geO8e24O5HaYoAw903USTB/NCseT3y3qz5m+ehAPcKEgaU7sOvUfGllZvIs5bjQL
NDs0CDoB5B1irbqigST3SjoN4pwKHCfkpfU8QbMr7Vtkgwm+95yGnL90ON0XCjG6DyxQv0nAw/wG
x32EDRCjWvY8UsjTS8qQ4SZC0nPfpRQE2AqQ/BFD1W1knmlCriRqYPY33E0PZSiv+tDPwU2AEk31
XyLPv+83JPXBKm93j3dh/CpjxcHMOjwEGDvdpe3g3uYjseWMBA8PyNlonqMof05WFZ4DIlUodJRd
6XK8C3ZUCIxoOT2NOdeP1KUWo4RWGxeSiK8e1VX3HFV7hx4II12NpzT4LgueiAYvSB7DRzOZYdzN
fFNqlqTSHxZwPptuv3yj5ohwaeYfE6/CBRERAr2yTC/QXsxSfiHCw9lx3DCbdBNyCVyK9swnaLrX
sAXzP/Ppmf3Ne0uCgvXJ4MYldgb2HNXUHLkkJWJYyL+U8VU84O4BOZyKm0pdHNnyUM5XMJ25Hctj
fd2TaXVwn1x8RuB70Em7NZRXt1ILxuDIbHsqISwpJdIG0YgOQvz3A8dqdmKrNKDVd6D9QNoAOfgJ
ilrJkLKXfWRfCJobbdePbBbZ/Ku0Q4TEkxqpBcVNJ8PaecRhijqtFYLfeLxun9GWopbdDlJji5+i
i0rvrhxwyQ4WMtFmn8rTowDvK5aIrFOIDFIq7Wn1/jKq5iZwVLV1HLxIZGLw4GL64ha6D7388NYw
4nvMggij+Kkv6FH2M397pJlFTYIX1AGUplReEx723+eTxl0b7g8uQzLGYygqRGkHeaO4kaO2Kuci
U64AoCqqQr6M+lSfFBVQsfw5G/gc3PhUbB5eQkGG4nAJA1ZRC0AyD1QbGBDTRw0MdQZFgPinfUmL
qu/UzBIpuB7Nd5aFzJAqgMYcgxBGqj3RkqLRVXRjlaay9AJlK10XlRVrIrsLZvjAmpsYdwkCfXnT
Q3a5NjO9MinjK3eEZk6fbfrMmZLmgVIz/lrmYigqC1Pfzp5kEJKlmjNWNZJr38CDE+8aOeVZbCR7
XBsVQzcE4ZR2JuRhA/8DSrG08INm4Iy5CipPhB10u8r0nb31eW6b+3J12hfT3+DS8Q8OEyctkw4I
OdTxKQ0g/ptclIfFvfJiDA57zghc/SRfrnW6sQjmhElig/n405wutIcTi0OjDqukZHoxs1d4rESk
a06OGVvvUQFmLUJ2n62WILE0r/1sT+0ckF15Sz20+2MuoaR7UutI5qopmOuz+hoOj2uk2sCrwqOZ
6EDwOVLZmqQb2wzKfIVA42eJ35m8MOckhkxJR58gCiJpD1jTPdGeG484PE3exQBvmeHQyH8G4ycn
QFP4rsZLwcw67H0fmNxj7yVHDhIuH2CuQejWEVZukLKykMOTp1kO/FgKZNIod5Xchg50hBxLsDDK
buA8J4P2BnE3x6cokei3KIVnlo4nBs8mkdkKJlkemCsGR+pgWLbA/CJ8QJmGO+x14Ice/RsXLV1e
i08bwV/dRyOncKbGLxKuzIuUbyBcPSK9K2x7kLLAkJiC4qnXoIVRHwebKoNMAjAXYS6SByx5OUxR
QQFAbpRq02m4zzb+UhAieai5pIRrOBmrXaqloAU/NBjTYMlzdrjHzL1mY8H1ZIWwOUQ8mPZz9TS4
bQXDj2dbByoKqvtT5sQ39ZFfMAHx/a0LKoStBsbfupD/OfJBfRl/Oy18FRsazQy56LOBXHFG2t8k
PVtECZ/9Tjxdxc7JECKofO/tOLbTzyI4rG/4UNK2TrIFxuDOebS72FOLiY7VCmrGUGjipYkgz+It
CBj8U82Hu6C7r7m1wUBYFhgOniDMLv+bIj7xJmAyw7MW2xlaGhdfB0PFzQzVDJFN6GBkvS0VEpQO
mDfGMF9vSML4hHv1u4bmhUCQhYq7o0iJvLOYL+KCUN3LZsIIqsbRLXP2rdW6bo47g3FxXWCBa2KD
KW2lkTazqmZWp6OgUbs3Eo4TLgQOiByu4tUpW78lij0RddIcD6T4kYQJvHn/MOc0k7gPALFpphHI
c6SstOE6ruNNga9TyKtLUmaz+x0UJg4AmUCRsvFhUBW0Q/g5DF+NOtQi1cLkEv96nhAMmA+T9Pr8
Og07oNuCCW7cji7f+SxDpXrSv0E5y0ThyOHzf4UbMAkNB08g4jQrW/0jm1mSPIAwclw1Ut9T/g/Q
2EwocUBY8nWawb9K6TSCIcbZ6aQPR9wKdj1EASMn1TpXI6cM6IBaXnEHA1NaLvCeaAjYfcH+rffC
+/LAL9e3hAzApdFw34IEH15XXNvB0cXHmTGYcAQo7UPoOGsDwp+KZy7AOUmRNygfmxX3Ig6CSdZs
/GimL6ULhzTwGBUKKjHLvmRHnVp6oPFZT2ZcNtN401J9nJ1mYYVJX9IEAjcXChHnyKYk3nu4glKK
Ix0Sc23N8ib2RLdGEx+01V9D+pQX5jp0TcVILWggRWECj46UJBFJVVaZaM4Gs4BPn6DwkaZUXLny
zC5LSEVMc1+w4AdykhOTKQlnpHVgMfxorngqO0y14OdhFOOuWkS2CuD5uUfm0si+sh/lxt9IDkwX
TZpn2sGR9IEL2HjABHqIuLxu/+xJBSWPPjkxVqBEgMGgMC5zWvJogemNMXqbQs7ewU84VxsqIQ2z
Sjyzv4qingwL05kFZNGSY8ybnMwQyt8TEl0sS3LsUlnmfUskjclT8f8AWZXMyGhnlG97UAPie5MT
pkAeC9v6YWNL9dJ6El12N+M7ddetUQHoXKCsOGDzgGUUYBrWi58CIfsTkhUogVwd3FsikRgDEosG
alOuM7lSYO52ovzrUEaIPc2RjI8CaCyUV0YXSa5VohFhyU5IoB2ybgSp9r0yiXLCpOaYAynYsYvx
VFtwO+DY7ZFkcVfAmyMsj9oL/RbpDXA06QgIWHE9Vk/sF6eLvCluqBEgwfQRkS9y6m/Z++5JjlrE
f92WrQiKpJWARXIH9A4M4ArvQGjuDJnp0LLDgJQh5DJCpwZjl50cdAjHeko0vRWB0txGargyjrPZ
rQgiRzR1RhMYxVF5UcOnXRg/QfQ5foXtRvkI2oStE8sRaIGZLBpPMnSvrIKyzWbSb6xuaXv2eKhr
UG2GjkbKzOCevmoPn/M7GxrNmYn9pxn0cqQltxaRNAeMg8xVi15zWzhWF+gb7k5POqGwmUM0sPLz
AWCnEdLmM5IRxR6O6BPH9FzkP7LG9zC35ms1LR1F79FWWkU1bOG3Xbar7jFDJFg1Ze1y0nCypZKt
+LKiW2t6MLrlvWZdAFWqtQFiMNNa+I1s1eCqG4ic4ylx5QBJoQu/h634KRMB1aRzBbOdjGzWdgwo
NI2YEaDfyZ+ddiT1IDyMj/swSj+meNc/kv6B8diRAtXt9eCkSITajFk0YKRyPvqQvrzzmOHbyerL
11deqcwFheWCQ7tcGwgqlLiGoz3tkpLKGRv/VY3LPqXWsWAmDW/6keUoglu9PGGiJ90kB928ryou
2ILeqNLEI+InWvlsxI442EX/dS4MNXd36rAtSv5tHcdasQKOg4pSFspWo3apgABNOdRqKh/tBY3/
zEEVVr0R2LIESM4sGY0BYmzf5RS/x1v/nNSsaogz0E9dpcei2fJPuFDhFpVfGyk+yzgggg27rVmz
PLsi6mb5MmE2f9WMtKU1lDijedZYYPkeh8pQJkgxMRTIEhR7HivXOPcxcox5ROITdUXyNa8C6Pqy
wcwm3YoNh44xBl1sIm6TTKKJI3xqKf8EI8CESm7tG2x7DIidQw8UqJutxIbgTGowzb4MB8zsyvGB
tthm0L8SdS4jq/+sVzCIktOhjDWwFVOFYzCRg/JviZoYkaKW2wETGFcY0B7pdSVaABpIs5pKPA7X
HBJl4FIyMx2n0iZog4ODcx36MJTCHWeJsStjWggN9SmZYSUaNmdiaLfPxl9NAVRbOrCuyZkH3NCU
stNgP4TYklW4kzdNWDyZRxKOszSbi4a5smmy2qQkHpc4n5U2yxlQNB1D701OGwqOk907RwcFM565
csIysRK+bLSeIkKf9W4HlraGzVbvIHOnEXV5985C4eD2lOtuiMCbuh3NNAbwdwFtF0cNiSFJikQY
dTS1Bfw/7hCCJzCBYwRcEqYX0bY2GdVQt5/fDdYWo6lMpu9u63FgbIzqg5YfyFel5Ar560E+NDiT
pHQdPZ8Ku6jmRwIX4bmf4v5BgqgelQUrZePDE6r7vVzoHejN6Db6gQ/DPIMxNHoG3qxggBwT44bC
6p7U6ugblFl68tOJEUieuXjnd2140S/8xExmm8kGYSML2xW3Lr/+FmRSUw9UWedZ5wRlp8nX/9w+
X/ENB5ZA7p0w/whkfNlFN4t3xJck3r1tu/4aO/GO4eYSfuOAQUjAIIcqmR6v6GAYYdN1O1ejuAoQ
jsif+AIoRzfFloATQHfeNBR1JRyxhzIlVK8vV+7xmiIDsHu+MpNJhc1BXOB4EGoSDMvvuCGTfMfS
eCr9jGdqfgI4NXE2lJz0p/3YFRde5g0bw9b99tWKbFkmAKizSMZifDSDoTKCzdNnVA3lCYyZaRtv
RbLOPkqIvEyZF/QVQ6MkoNA2YSGOt099oaJjQApBv/DHlnkzJPm3Flz5F9a37fsZFlDotf2XMuCL
4aTeGhG934H7mDDeYK5gOUSvNtUgUoZMLR7y4TS/hk2z3FsKnX8ikbhM2G4w7yNckBgexT6Ug1pC
JDP/7XPl68UNgk2KV17LOQzH2ak1avP9s9J8IDp03vMkX6caOhfzKAQrUNKxG6hDBo91iHbF98gf
qtOJd1IXGYDW+IMchvAbdtZQVtvc/eosxCOxl4s/8xYDbsUw07XdjdM3Sfgp2R+i9u21VCJKvzCj
gjbZE2hJH81Ed3s9J1gdwH1kPDqBO/mBPhEhFkxgpIvn85i8eip19hGmcWVh7XUG2jpFdC5Dkd5P
8BruHUjgkE12zHf2wVdL1AoiRrhmU7gp3n7CghohIUetqXXnA3PO2YtBFWL/ERERbYOvFqYFGPcl
tpSoxT9KeVJAoSzH+hWrKBU6qrWqnutYenSCXKgfZPgchCiMguMC9BSpxKu1uGvu3CyR77JE8M3I
0QC57QmL0ep/fes2P8pKi8/hQpxJSb0xO1dTBptGuF7ENNr7HJAQBGj6AHU5M6GxKE7GXVgJZqJz
9uWVVAUuLeJh+ChJ5nOakFaGodQMVLrozpREQlerQZduzymahEDkxu01kWzp6+bwpNs+0aD2KaDv
2V+rq5YvM437E/A0yFZXvSWwfG7geJGkVlaBJigY4jMAojg+I8Y7hk1zzzUP/ou+kmPa39OEd1Wa
Q6OhXkwGlkbREK5R0MXOFzx3LEDj4WMb+8PbPKzZD6JVCPk5IgOwIsAU3rmbLP/Nx7bAHxc5Fcpz
EBz8Am57j6fibO7hp8GC5Z4Zt+shYd9l8VW8Y17ppPny7ofO9si8QWRUarYCa4NnPyWGyxIH4WLC
4ga/8NkMe5wA1qpt75KpDJEZ5tC7+FjlDwwOy+s6Y4s4feu5t7Uforqihn+gvkUDDG5LJUHfadQT
QqFvbV7cB1o9eH+SmICdAAbx+ACRYI7LWEA3l7flRUz5GiSuS6YOG1jW4CiX/fsMbP9pripRqabm
rVtW/97YfdMR/iUEhfXbtCWatmXFN0r5mTI9CAnXbnsSQBYgFn9/Wv6bGk7yboc9J+dXcF13eHEU
A67jtLqas4QEI/rBdypAumU2oeprJ+W0iCX4mZBbI6mFsFcO8T8TSM6YvLznm+tRArBFoPBxpsBD
7zzaaXPV6XmgtzGCuy8MnZJruYQbo9zmcYhpii/w645PsUKT/HornsRHNi5Ag4aVvZYDm5EK7D/4
x9P+wbzy4i1C51CmP84KGwmS67Vb7zc5qG0BVpbGtMBZbKGq3P87x7fTVLK469c29o4XwzCTkN3T
JjkTAhIzN67zvn0240ez+yFyxeJynYbzsANcemPqRbEtIwLzB68zDpUCPdGDQ3lyFYfEvFtkfM1h
8Obs+HNUsg4LbYi2Szqd6LJmjTKZl52pRx1nvJHtgNalWycioUYOHY2moEIRkX7YgAk9l+kRQNxV
YQyiiAOzxpUVcS9V90bEjonazLy16cHZs0k4sgg/kO9BynxuIHSpzDWEmrqAlRf1yPEdjzyrAgrS
lXOq/2nZTiWXTIxi7naCH21Zmpg1Fy/U8FDwY8EP3HXZSkoUnKd7DI8fQEBhA3Oe/cn2glRkdjN7
yIry2Mfdwx+R28g9KM5xBI2Z1THZZlk5FVbj3dwtX7ZVnwKS2y1eFOSMVbCkgobjuCnQtHTZb+Pd
YL/fvNmwCAsx0O1ixRyWBQuj5ws76XS72zVwRJjFXcO32h6ZUeOnGgoHYvoCdBEC8mzcnuqhyiEf
H7MINIzYByZWMJz6vXLD8bR/gFYBpaeAjeN67BJvi+trDzbmv4YgJOIYCD6aWcyv7rQj2oVkXWb6
AXJqOUyXVRxg20yL0Tfz/hwM5EaxHlBJ9Aew2+eMeNetVNnsVNhKpQf+xeA5yvFsZjLkYiD3mwCT
+uq4y9JrvLULHkUI8LWPGCUNMcXeIW0xRscIaQdBNNnrjiCsgqnn237IoPuHrHPz/5gxGJ+P3Dxm
AHXuKGCi3/gxW9isY2NJDSc8tifsy80QUANejaca5GA2uJQBc7IH3UmOtA/BykVkiFZUhNV9iUUT
9dgJCxBsAT7nFQDHqhEihZmOrdyJ7sgVQ/oURBt9cSq6EoE+RzASD07Jo0/IfXbI2CqYAP5C3cp/
d2IE7+Bn66llxAMhK7EVkj6rGcFzS82aa6Ggq5ycdkQWJQ2QmDuy8WnETnzgzVt+NzsRdzfMhbMA
SH3eUR8RUVHcZ5AtGGugvk1Hp/1W7U/MH2Am4nm1fpfBjzXz0PxuxUC7lKN50/UE/O3VEVAlX5md
pzvBxpxP5haxb76XNJ5Xlso8VynpagsH7Dwub2nnjhdpOkWPFVmF93ka7aH78lVPNR3ViG+ECzjy
fmpRbKctLLFgNx3pyWMu8E5pJYeNfwyOz0HdfZadXjeQG4ZsAun3PBiY24xF9dat/XM6+XcqoSiA
CkqTmUQ3Gd5HZHNzkOMc8pLms/+64sWADQdEJVid1Ov84S2RvRDSjzBR0fUBmMpxU3OCchVQSxCm
TbhQbQpvZZfPPu/bdRrmrnu3fSoB0N5nii68HylVbApJlQE/hKKRI9qbihsLIkZYR/YLUXaXwarj
AINpQgfDH6S6p3d1TInaSX3gi6fPH8IFnUDTXDwKbFPP2A1f2Vk/JSD6W4VRu3Pq6wfOeUKkd9Q6
hQvdU4wPM37xIWXeGDMPnsJboUB7BoTOYwd40C2oY7oVRVsxUVD3DMQfnDLMvrsbT3Q6Fg84k8X3
+7l/PaVLjekt3w8jm+S5WwE3upzapIcCODkcykiJ3rtRwgSEEOhJKiaO7eGl5rTANG6Kv0LaSe/8
fD38tJvAPN7qxc9+2E48pzSvHMVy1+T1rcRcgb3GdLtf/B5SVudguuAfYABwrVJ01QHqCKyKUZZ0
hBdeO7MunVqNMaZiAHcx5Dbj0gizcLapvsJ0s/7uCyCUyww3UPFi57EOdkM3GCjJvoIzYiLy7mLD
XwP1JO8qnWh8xihltXUbr9tjAQMUNz/mjQYO7wW4NQutrPyV+4JkLhDz8vRuIjwGljF+PbwktwC2
cUeyQ+YQ9NKk5EnFnF/eJ/DdqebwL4SVya/BdifBnMk9QZaQCaucy52Zm97C4We6LeMJyk3dROAi
gBt3BMN3phI7dm8/cqVUSfBfvsv/OycMtSFGoAxl6Lb/BT5nsFyVmwTBNWFDbgLl/cDvtPEPvPNs
0KcMqVU7tPrRfpguTgM0nwOnflUDZRTAa4RX/jY4wa1IxpRRBYZnHwS1cLJknCxmjGKBWYb/S64P
J7G8bOOKAplxKrIYnrpzYnElIcqkjBv5wvw6JZqVYzGzgvW7CaX1f0TpJJKW6e7iM9HDswu/ls8g
4UzFjBIzM58HcFapF/zgbWQ/NWiIrRDPZgoQ4CYaHrd+9WMaKjFy/COcxgCZJ3/G34z3ymfuKN7d
TfqMg/Ke3JGGQSx6BQ+Yi12/AnBkq6z+KwxNExtHKOHDhtnBXseBhHTBQt1LfgC4nxS+gcMb6CVQ
wV2FKYLu8wz3jRejB/QuxZLRVnCl+2j6weWHHD/drHwiruA3xU904S7gNctu/dim6cbVFxSpgOfx
aNwPYjBZC+H/Y+k8luPGkij6RYiAN1tWFa0oUhQlUdogZJrw3r+vn5PJ2Uz0tNRkFfBM5s1r7qAz
1PdZNA8XNadGx+NALOOM60oOyinhJ3Wbrtr2L8mZj1qzY0axcZgLqkOiwSn1VnPKq+IfoC0YEU1F
l3MRio0j8Bd4I0D+RUbYyJ3BXzywyNXxqSFom+MW379WNB5l/3eq0UzZO6hMV9NNi+OgyFiUTqvO
U9haAViJzBQ8gGcjTsuaAq/2XWAQ3Jl72/JdgIFKsXKIQxC0bSczzN6xUpLCQhzbsqN8jXqqcBl2
avckZlbKj56SECNsjiR9kSgY3+DLcu0GNXsVGjjIJQAtcE/lodN1nNX7Zq0z6IcI9OPFic7+GP3R
Bv1D4y9hsWoSJNWtItLaHX+orxMGbursptwOwSamnENsZQryoNl7pWwXFTJEOEJxnPPe2L8fZUbX
4g2LT+G18j2FKok0U74Uh5si/0yDfCoaTkktEMWywl9WfrS4cnwkpaQA50QtIkyI36pYpDWDqJgU
LytxUEC9A816kyS9gdPANqBp8VxQ81AVoNjueSUTk8LL1LNRq5l3zaqgEnN5Q9SmzNhLPIB3OIln
4JCs59qSbY4+/N0vEQwccftHuvJVyN0qTq8cQGWT8eZUoIqn93xrzV2HmzCgv/r2ocbrX7eCBOmM
/u1GQCE0nSwj6KycVlyIbW6nDzVmzDG9oo0FvO/LkEcWrY9mE40qyIHYmUmKiowWJzJzuOlhNJlU
hGKSQqh2BYYp503pOOGPmdH7Q976biFSi+N+TO3Gg3yCqkVLccvxul/ryEbTCRozEZij+FhD3rP+
VM1ERy8RgJpr4yccJSV8nOtxKdL/D3jHiOh3ml76bQMN7aqdcFAk0MUmHPlYzb+IaedXk6PGGoOg
+Q+/J2ZWqvo17PDWHcr1xEDDvZ7Xbv68VtCo+KZxeC6WYXv0DC1cXgzV7d5B8me3Hl9NTzIuCFbz
n5XiTWqqyqynEruaB2EcWTNbioZXrk2rsyFhZ8N0BR+3I1ObVdWScXkZMbl+CBB+kS2SrP5y7ze+
E5/XhR14KsPOPKNHzZ1LhJ3Bvec6lXu7B9nw6hh0xFdtLFHGrUViYRQPwfd15ZCwajgdVDfcw1hB
JJjVCJjh2lCl13XiIMUw3IeZhdDanmmrFPenQEMs1a/lo7pvMkSkotsr8clEhUjaFdxBTyYLGRgO
iCBtlbfb9nnMZj84td48fmKWG714O0d+5A3ucF229DReKSCESxs29nuVnMfUDX+siMwfExqiU1IX
/Z1YJ0U11CTysz+Es5GBasPIp/yNUHy5Wcc1f0W6Xnxt5TzFtJpvmYI6tE32y8K3i0IPr3KWGjDN
zOmnJZyV8h94Nsu5ROx7D68cMNHbjwBEDwPNjH+WKvDAoW3dpG6SGlGKmQh56F0kkWkkGbIyAq6X
qFjhgJh9GL945RbeqDElEjoMpSWkq26i6rvjWy2ARLW+1NkC74+GenK5N0SNqmk5m+RyZh63fimx
AqLtj3wOmTGhsDMpLyQu1pdjaY+f67i/bDv2Bx7i/ltKL3BoG8ZIRMYoLPxjNg8rd8fAVi0Mt7BF
7lgZujUz/Xye/6oY3qRU/7oV+WpddhlRpr9EWcgGGDkOyyXaT4Yy+tFq+B1jL3m3SE2E+yp0PDFI
ZwGhcuu5PMt+RsSCc5jEiEqg8LQy6LJYHlcj841n95GaqPrcmpzrY7R4dXgpVdd72iSk7drtDyKu
cFWKoJFALlq++kSXfOoSkdh4NHMlXquYDK6k51pZsT1mM9s/iiTjZOeMNqvUWu0kU+OFXPL4oDEs
epuglDS1/uokXILuhCJ9rShZVET5JRmkeIDJ8XHuDaDtQv4ohv0t25vncS0uu3DEbCjYJxW9CgeG
dKH/C2/Wjl7VIWBqxBAjB+xTsILV/GMzK6yOFi2LWJtEplreJe9DM73N4ROfJO5JIiHfBiH6CClm
SylWvJ22095lUokhrjqxl6J6HROGPRE46hBP2IwX6Q+vhzG5Y8pHQhooCaftOlPylIgYPVck7mSi
veqcXoGjDMV9HCBo1/S3yaewxbYcXTDL0PfhzIhzsl6G40R2i2hiqgaDgFpoGwHKuoCbGuiX/xfy
SHQzUoG2AJwzS1+9d0tH0nlYAj8y+ojXcpoyBJWUCuMOjKYfgzuN8lJweJmsgMzjGRSBa6mNaZty
OkBhWnBNkW+wMOtdKBar1q5vPbcqzrj092fT7N8ETm5tbkD8vOjwhMAHGImt+sK+JDQmxLIDVMnz
mBq0nV0+alE5xvw+7cc4FsonI1nb6+Jn3yJJNYFGTxWmvqukDFophexKE/rhgIydlj8FFxwhEM9H
XNHeIUd31HApezazjoh8gGtTIMqF+MZHaoonK6XJHiibPsXbmJxXkQGOsByfI2k5oNMcd5aI+svG
/5q4GRI3poGojpkEp/WBqnJ9a9HWXfW4JX3YnYmN6zrylEaG3Z8UbFSn+XUJHWBFew5PoRmaT2ta
7t9JtEiuI4uBIUk6tLaDOf5/8I8ZY+ZTSxTxuYVVdCmpjoHbxHnc9HJtUszeNUOH2M4P199lzy20
ujRsZcaYR7OFdGKjbufI6TAUypH96+U+prxwk3OkmqKZ7zjh6fMOCEgl+Im8RcYjddJ993YB0hpw
BJXvDN2S3jjV8Y9v3j0pOq8xiFEhhjz58mZmgWJ3lMRtwHlvtajv5d+vFie0VeAnt4H2nCeBunl3
zEOI5RQrfnIVtjOHzWsk9o7YgXHhp3P9DLVwYPlW1n63U04wwmJAAA0ABE0MLD/sPQM6SRl8rwcQ
tCSgjGZ587rs12hwyyeHBSM5yWOD5sAiHriyaQMpsimV79Xu0rjBizq0kNsAbuoFd0ry479kHKt0
A9hmM+WV5fFjKmb0t1NKDacgwpQv1ECkD12N3eTBXBHdYSzUU3G8ghQhBSkfTGPutTSD5PDQkYai
tuj6YEtXLqmMpadJ7loRx2K9qAOpFXBwhIaGTw2eJbA8gESrM1J/yrKUgXwN2/xCUlt9Ugvk2IPt
rNalamxTyiC6TMAXPJ8mbRUr4KhO/NcJfu8frCAgfHsTyo0DXQdjY2ZWUBnsWLJMCYZ+Jpl7/h2y
Jj5lDKCZcsJQmCJhV0wcjz58mJsooEgn7gQ6B4xTiEc0iPBBKTWgQiGr43mNEEuuozoeCaqrSzgL
Usl7Xum/Y83PxbaC3FlXe96hDJ9ZlJeka0koDDBPaMWRor3LLMP2AUhrWvLOAJgG3LDOMID/Isdn
PAZ9BM0DdzJbnoA3stDjhCVi28BT0CrqBXblYMcweCCw50xzYVL4NqzKCKdNvNoTEHzOMb/bNjjC
/ewcJ78Kmy9ZgMuDHUPO7piVvwHTATfvDLC3coby3Mf+rd1zivBfTjk0L6hegYv5RtAAFqczjvYR
xvKIinEXq/EE0H4y48nc2TnSO53jq3V3t4jZEpEiNxsJLicOVGJyWYNoDYRd1prpRUNtsoOLKDYs
0pbCTKsYz9BbSarDBIviyrhc3cYSxMeT45Z428/qTKuvw+rRe87Bnb2xvoSsqXCstCTZLIPIovlb
ljUUBKv+G+X8AzPKf4gPzppJxUN7iwM6BVFXrwWlXGmInmBadoddrM/EilE2Dg8f+0pSPFamMg8j
AqWzv7EuSg/Wjl/QZngIi6BGoaMULEj9A9p5mJ45TvvP+kXUmGLDCods8p6JAe2YLwnESuHS25n/
ILnXK0IEhSo2j1wOQrQknEhYIHkMDx/jhXtfB4xkUkoUpWsuFpI4im9uCkCellGfyOYqi5vWgnEA
urV+iRa09ejsbRwGgb9E7++vX2IC0ICI6MQUOfdHCshRXpN6VklG09aCLceQ57Yq+2GlwScEVFSl
fAafxN1TW7qwvkSDq0G7Sjov+/BOvVzssrjVjkYOQ9H4o9b4t7KANEXKgD95bbo9wR3GhaXyuBE6
a3s1ATMKD6+cC7gRIHEoWA51JgX4+Bmo8Cv0G2h+Lhq7Hda9RHCUNiJ/Xzpm/0Vd7fTWzAyK/LV+
9WHFs+5oYTOmhCKze+tqkOCM2d01/fc77A24htO8/CRklyo7KuGSOLX9ko9jbV/Nrl3/oKvlwXrV
2jrY/9HZjTunObY2ECvbFGaQgU1Ing//d+yA3stDAA9ghA8OAqq7k71iyc97xwEyc7NvZWgWXH18
ksLOVu7FFjWJ+LiMnrVBdUAdmZyhn3sHqa1WiaOeWNuXET2FYsZItMBGJaZodDnn1oZuwZu5+9La
k4lLE90oeXoqZFiMSb21Co7esPZlpsmGEFBYzb19ZszIzSAhIs04zjn3Gp4AjA5GAWXaqQ6f5cK+
x7IE4oV0NWMDTdLHXeIQgAzvxy/WQrMeGZ/es2qOH+Vqhxj/Js3y0wr8e2jF7y3abWuVy8O1vpcY
WVAJMjDt2+WnXuEiDB44t29jLrRHrii4Cb48XXujVTQg0aCGVJ2QBbanNe6YTQGSjAPsubakHlJj
K8V1PX6Bzr0tYF3EDLKMA2xBVACAGgJABeiX5wavNIMixCJEnNxmNC7kl+IwIzNgMe4hyYrBrEAM
WS2T6k0FdzRHcozoqzAgUZ7Yr9jIeMBC+GlZAn0U/4vxYLNNjpTzpJVRrzfFPToTrsUaFYTX+/cl
BhJWw0yGNgYn/ZJKBRuZR/0i5M5sV3Q66AZw2JxmkNJtYuCJRyUnHQ5PV3Yo1GVHTJmw94MjCXDt
4Nq8sePjseKQaFL4u9Bbvhqsa5miJ4/qH8WFy0HoYkvp7fIrO94lZvFRLQztovurRFj1i9A0IG+i
LUXNARmP2QXxQpzdS7bMCGl85MNJu7/STcQXhk3zhYDR6dR3Tn9JTJLdqPcYNS1vYWJqliGHafuW
YxEa0vlIwv/a0eLnDlLWC3lSrON5nJR3iBQ9R9D/HksBLKc7vEmJFeUjRinPVWFttLpv8VAXAFFo
cWqan2pPiSTBQEwgFPZ+x2XHjiYi0Kb6BAvGqRuwjFN+zaXZzjhgsgnyi9+W+S3D9+Y/c0itLfkW
USAv0O6Xc5WJZczO/O0DampxUiH6hpmchJgtMDEw8cBlzSv3+ktrovTOKzIoFBYaHRgH/KZVvAr8
3eFNcgzOEyBqAPSppvlC6vNI4niP+rF+hm/4T3UpVGD5jegqlP9SEpt8KUmE7XBTvSrX4EVahc2S
BcrFR5wCcOPKI+hKwZyF2RpLwISQmbeFGar6jUkq8JTI6Fl2O/bD5a2fZfSvrhgoHMMtOSPcYwtr
2aJuVTsKAuVQpXC0XtsMSMxeLz9JO46+Wklc+ucozQKOIRlpi/wPZ1ascvffqk0tHQ6mKhbSbMo2
kPxGSYXykviWfPMcEIh2hZkqoDiaU/HOjDEWl/XeTpTQ2cqe07o1aWr/tEQDaAUOpYgK2EnIn5Wt
7Qe8jMwH38qkYm54BBKeXhJICT8HoYKmj4lOH9US5zbeYmwUvXk3xDES3rSVfA4ALTYWfh5wTikm
Ko/obAmlwPSP48OIS0cLlg6ktV/Nk/VCh4V8nRxqUR5/+BINCB5ThE22kEozBBU3lcFD0GuT22iE
Z+gNwlPoo+yb0iFGxAnbltyi2S9OG2AXF4AktzjB9CKvLEO2yXdlr0ay08kAxDp6Pn7oKWjT250R
OpP6J+26KZgLi1qwo+tvxWqKAZl/JamzH5B0zpHme211jYFI+MRMMMJuEX/4ilcdF5ytMsH9mPAU
oft3WsiaFDq9jg028k0QFVFcI8S+gu8Bt1Q+r3yDzPAPfpP/QlT0SpEt8HR3k60Mj9FYAmeLM+W2
Uh7ZYkLOOD/aQvoeuuvLlCMW9Qk+uvJGKSmjReFyIOuFb9fuvBZqUPBJ2PKdG9/q7DBKoRDbNQcc
hCLw+8N931LBhkW7PEKQVMHoR5woQaCYRDEhjhHrn+Vt+WbDjXfEAyP0y6eFi+yzG3b/0B/BzE9n
2HvIrV8nd88+w41pvm6GAqdbEDXBEJW2DFV+iVd3FrBSbJvrLya48RwJuQLUYsPaB2XH8c3rpez1
eLpibISWXcBdPrgh2OWMX+wntazrcsHifWxlBjytMIZjUuKG/jeKmOxat6HkjX+L4ePgFCtDJ4mz
98eNonKYOUTQFSu/ueJAwH2HcbXN01QxppiJi2BcsR5JH7NxBQVFA1RsXfo4BBzYu5fZj8r1xh+6
TQkqw9oXkc65rSLm5VuENZ1sNntEDWSC7dLWMvEv+WvMR18010JirKDF8TlWYfymkF2qga/bVZv3
yd/y/QlmU8AtCCPyW5T6NGsjoduWi5e5kRbNj9i8K3wtgbbMxGq2av6fVXMGqJWm2EJFVjU8KXEZ
JffnDDBPvdjhdu6f2qlL7teZvz51MGdzAYdXegev4ORFVQv/F/tVfAIY8MlLLDURZGZLa5RsNTI8
2sbgPsqhBMlVWE1cIzt0Z9/l1lpZ25i+xuIQL4s8xlt4wxqP+1ByGHha/DZkQL3Ev+Ip9snfu+Wu
ApK/DiMDkM7bHtWsTxyXuEp+0re+m1XKuZ4DeURINErgyJpC/ZwYcUI0okSoDhkXiqYwjvl3Magp
hT+QW4Yt5WRLtkHtL1e9PfwX93y3WDrXKQOrqrY38aGVv8eDYuSjW3P7ggXNc4dxq6gkWQlPgGpv
MbTPO0aByGQ3fp9NlPsZKqjovkeZgHJ6jxMPaGw4462GrU88FG7iMV2X1DxjB0bhAAJItHhmYaih
7iRScXpYr5Te8kbHQ5exOu+RLx15zrEuWQ4yQfZKN7kKWprhKeDkzgpeiigzK2gaNzBV0a+koip0
5ILnFIwtfqVXAHtYjNLvdcHGc/8swZhTBB9CGecaFP0Rda1pk8yUsxGpntDG4nmEZTgCl8SLnPg9
BRSEs/d1GNsrx6R/7JgfE+/UOwyZEbiWWL/Yh5OBD5R2Bz2+nr5UGNTOfOQDw1MnDFwGjOGLEGo6
l21v53n5kEF5uClna/vcN2H7XXXD4vyoU9KMEjGtUWsnLlbL4/DUZcH9ykiUhwccokkXyHHgU4EC
gmBR2OQy5cbUxiL1Aho3zwIS63rrbxxNfklwqhSYF8WG9KT21rdp65lrg0jhHs4yhgbEPfWffeSI
8xy0u3JX4Mc3Ec6BIJZABpztUdPAmGaGaDbmXYTMIJHgd3kZUiJx8h2P5HHcWKxYETD6OKgNMh91
Q9PDDYipADMClW8AtOh0WKqEJlHfRVKaWfLxckOawoyOhoIe5fZ6UIBtlmxTBz8/g4rpWqYjF08c
p2Xfi8RSQ4ZKugyqXypFP+S096Nt/wMBktKUmwhr5mbJrsZhC26g2x3AihWHLeoP84C7D+QXbGV/
W30w2lRE7ApVccvpTPAfxjbiW48rFVYZPXHs4vCG5RWUR9v5l+wJtS1CD/AgvsZE+sKfCFIJ8ose
XzEBFWyxpMPuDhbewdSf0JrtbhqiFPIrN12JEu5smH+LZXJs8fclSoa0eyG3oueWKMxVlFhWXeG+
xS5J2CXxwE0rmVdlw18C1hBn7/Yvv53ebEHD/DH63zmTCQPoH9dscD9bJJNBPEMoVKEP2frok3Td
5Gvx7RzhSvP0lGaw0rplXLbQ8QiQQfVBkg8gw5ph9B6VHJhCU/8I50qpJNH7TachKP6lJn4G/epg
Zaz9Z/IRKezlQWmKM4Pb9Kw1DjUzF7m71D+1+bIDFgc3EJ5PI11iWVMoxlgCEDnMYpPmWRAgAdG0
lrEbbjY5HERi2gUmR9iffEERg4aFeDrMpNLiTk3HpoZzUaSz3kb1zUABTD1lSWSInTiwjvBSeeEL
KU1QC+bAuxklg6jF8+wrrAVuKIeGyp8WCCDgGQQRwbTeuvolcoQqwXm1IUM9G1fa1JpX3LhYBTe7
/8eaKuwLiZsgBJn1bR8grTA2Ipj2lD0tx9M1/GT+pHWWo8dknntlkljK40i6k797nC0BXce2ZD82
9BI2+WhUJwlII/U02C4O8QvnuPhsRaHDHKzEzIV5aQOq2i3Ic3t4SOGSrVeO63yD6P1TdGqxy05F
9MKUWTRlZqfmk+4O20U258IqqAwpnZFUodLgiHgIyIERK27ZEi3RZpRvS8JEkki55mRzIX/ceBrF
IYlFmycggsuvUF2NNlZeIP2vVAcMIlh2C9nuaJTaiH4rzmQZO3w92AzuZ3+XL5CYd3UFrbhaoZ3w
yPCCpT0fibhpI2v7LmaLkPiw1hmE4xiM5hweJOh4Zqt/mohkAcm4Q2EE9wbqp0oYJchV3WgZLfNW
s+xHHPMGcDv9pFcquSdcpGxvC3HOmbaT3d4eCznnLQc+klCHiXNFeXixD3oC+JlvKk0vU4wHbc7P
D6dNBmWS9F0WEwbNzgDaavhyG3geJQTPlJTqlWrcvKZH/o2OBfWLCL+mgF+hYb1iZr+5pBaLr7+C
zbKQfmyIxU56BPlGvAjwnJgkqDmkMWulUgGsZLbHk46X9W306LqwJqFjDngXyvLxEvA8/mxzKexg
L/Hc4cyClsPTrZKUaxtMGzCHaHNo1VeWzfHMaUY4Wwk2Uq1sJQ8zMMDD7RuDB7KEtGnbIalv+IYz
EIWsVfH+aKV+oQDkKgs5zPATi7GbktAmKgfNppU2lLr5vSPfvXLpd4X+gWcx99nMwUDgPUSWlrpm
nJJPYdH9a1vwQfK+qoLCdIOLyrSXU0Ud2K2kSe6PanH+BCPXd0HM0SlOgKjHZXkrRziN6quk3nJU
JpyuEG8Y0r2bnVtKzDxFTrWO/Dr9yupVIdCPHvp6Htsz69AX2DlOaBhlkUgpOgoxZm3E61AqC/2Z
HONmljIj5y/CD/1n2+GLpm52oPkkRMtRUzCzVqsdmii7kZbbSjljpBnWmLigfVvG8LeUZ/40PE2F
9yjWIl0NnAmHiQk+KzHnfeuFr9ddK46rRjDMkZVPNMkXVPUQR49met7XPGAqcFiYnUoVWfJF7Jwz
dAXd5WJl5B+SHCZQoVxBuqs1ukjxME0ahGjK5CPhXLViCnydDynxQr60Rizoco0bv7sqgoXR10LX
7Zd0L8bhLlRA18+4bxwOCcTFkI6oKLX41EcV2VzHCFUCVOXS5EgONe+YpRsgMRo3N/iKSATRhRiW
eNAq24JR98KWnUZglxFLRrGP33J8ZSda42n/IoWNluGbB0VKi2U7Zl20lJtq6dqFQmB2RdUtmQcf
hfVg/27tdHiMKL0YJXvB1yhuYLXMTvfrY7uKYHUUstxKeqTvsLqpzbGlsdpni4TAi14FtrN/I9oM
VMghnnESOYA4WCf59ov8eouBuX9vRHWpOKYMVvWUjLeVBPH0pyYsrzEfNJLYX9Fmid2PseXXivGE
3pt+g32KdrqatLDZK8mCTA7PccBQQpIXKar4YvLtROIr7bifc8wrAU1iaHSUHKfDgsEqy2UkyCRa
WIcTE0VqcHZ0HNFHSFIcEeCAIIvc1Lm4tOBGfV74iOewtPBb7xaaKqGRllQ4o1+HT9WSNudVojnB
S7tvg9MSdtdZbXTr7ewZarntoohpFnHVjQ1LM3PjBOyFvlBNHkCyhLkmK+ag5tisJbmfKE/PWXhE
zDWpYA1HxYquDd+w8KVa+KwCD33YfYuTtNoCdjkvWvsHe9tx8gVIVDSnMjTks2hRJefBlVpBAkFH
Gtec87pKg5e4aZpnv0m6z1PAzWsDEt4Amz1BixTfVzo0ZMfWIEdDzpJVVGEqqGQhx3OcgaDjS0rI
iBzxmCWdtwo0QmRpDsjIzFi0YY5UO07zYuHUQVovoluEVDG81SCgb8C1jC5GOi2wyFeUi5x6wnlQ
+qLM3yQkEqYT9YVX3OqtqVWc4lxMtijcGDR8APg2hjYrNiJk2JF3SesksVzqbKMBBQLtqr1I5XFK
xh49eFwbDID6Pf+SLfYOyjcjo4f3RypZPsOBjtpZpog5mSU32wrbC0PGwJ/pNEuag6aJQNIGzFfp
7a1jPw3LWgfnFPUcRSUq7Rgirh/+8r2ppzAbvHm+SnbXhXJBq/OTw54zecN+6RL3LvYEMZS2S7dT
BEzzFv6H/TN/jl2NsbAlYAkzbCBMDxXcl7qkJp82F5GtE8IYPMBn4Cce+FK6UhpbSCEmE5S//bBy
oX8fZv9MTixYTU+lRh5D/NjN6/S8+XKKDZ40cDUrjeOluyumLA5OOHDxNiO4z1KlYBDFzwW/Dn9t
YeMR5+LgH2/4YVUJxXSUlzjRDPrDFGIIz0KodsgupA7/mVLgIdtlbi2ISQV38r4bq54pVlY/wXgR
zJ3/iJFa+bCutXmYs+WAOcNFSVpm/oXGqqqu3MSKArEWNbT4nu3dIbJhguV38Vd/NcMLPpV4LQb8
Kj49plYZ5W1ci4x65/lWKU9uWtPga7Zz+saLgLkHt1xGWzMh0DwjkKa1zFfvwqigPISVDcaV75AK
DCCeDZZ8RyIUHB5czJYrL4SjudLtCYByU45h990YfPS2KYJN1C8BdPiwvs20IlVk3hrCpqCe64Ob
9aA+ZjHg8kGFxTtm2Fp/WldSOaK+W7EZzb3fQ+yRBdlxGUUZqsh2GcRL0vxenYm3VTM8S6+Ssmr4
kAXIfVjC/MiDNhOygDAafP8bFjoOHAmS54erMm6C73bHArN6O/s2l665X5w+fMxq+oJqBCFhEcsq
JAzLUBJNE2F9nBjYITAMtGnKW48euZBlEOCUO7lUYeiW+c/kzFDbu84S/bnj/zDGTe8AmYgcPOiS
s2PrvtgMKi52yA2Y4b3/c6LqQ9AGOhYHG3aFm0H72/VTck+hRC0A+fWOaTEt5Sj4h3imyS7JToUV
dr/Sgj/BvQ0QIJpRVZkeGgLKYQb0Ieg+LlouRMrdK39nO6ykKWwXqrGGTt9eD9hTlfGP8Spo/ODF
YIL3Ld7nABVtEnxF4qH23QV4ADVBXIfTS9XT8yLiFj5xXf3lAAc8cXvEZfIb7STqH0EtUepMBjoK
jPjz7sbWydo4sjJf7oJqfp/dgCs/wBBGDuJqDLYO40YY0AwKL7btAC7PLEsCoqNzHPI/fhtMv9W5
F4CSrVx65DvtsmFbx0JkBi6sZYT4ieFwFjF5G1i02oxNqXRCgYPnLWfqDTVfCtLBu0OhW9/UFg6B
lIr7E2Tn/jVOxFw0jdC0ljx1P+R/YPDteCYyFOK2yn/4Yn9B3iwa5ljeFg7C1N/tDDU+SJ3pETZ8
+TWuqAltRyE/3Gzw2mpmmK9ZO9lv1cgYSqc9NCXLA2GAxAwK1jINJYEaK3/pett3kgtju3xyE795
bNBCLJD0puMHgxcYG1gjY6BtyMJjlGJb2J24UBbZlKTEuG53YN8AVBWTQvx5cm3/TpI0MmZctf0m
UpTmqu0rGGR1uAZPS1RdJqCrq5Hc6+8T5KYbu5jcx/WgJsHcF8NdbPUR/tHjfMUow7vBWLx7MB3D
P5F/3lsjgFATN8568dvEsPpyy/2raPFEOsVlTY7uFwV7+GfN0iBC2FRU7skUuBCigmvufLjiGKtY
IH8cUaxe4hFFCJM50cvmxdl3Ir2ob9AnM/hMpbHlguJxFRTYwK3JZ9tvikwM9N/9GkuH1Y5PCyLC
a1IbqUgWMaxDC7+snyHKCiViAVUKHHDlttwIOrELpOuAswepHg9lTo5U5OTdn7LxJGonYBTcj144
PSQ8cP+xPYrZvh05uX5RIMM0tIgKIEgqnG4iC7qCQad+awpJfFu7wKdadMWjjeooLtCezuGOvbuE
Lx158G3ZaqRNKjtqUGKWKbd7gK/pdR0hwoRpS42ZUeC1mLFLLW9cIHVt9vD4aK4WEzGdE6SnimU+
JSbdMi7FP57mLYS/a7FInwilfSuHEcATCIg2ifYTCAiGBaIXkJ1bw7yO9pwrwpZBsmAtCq+vEWYB
IOq0+fAnkIkysJ7Q46yEerf9c+Wxxowlc3lsEq68gWVQtoxlTRKRvCq9bsnrO+tUuZLG1ZNONAEY
wIAEJL7J6E4NRW/WykchKpCgj3cAzFZKGeF+VuVnrp/kXzOXW3RaeDn/IZwYnqJ9iWC4CAKu7msy
DTWcZjdZylwLiRAFGe7p4toz4hJKlp7lkohC0yg3r45KugFf8QgDjqvhaK0AGKQwsN9pOA3uTjdR
yGMCOwqfO4smp5h9GNrSF3pogvDPw7RfJxYKe5SpvOLRAwWaRhH4i9cJUWO43whcEqVMIAhyBEEe
KOhkKo1rAowbNp1V022AevafDYaJ9dnYju1i2MddSJfGAHHi52ngGefk3SRWqFiyfipjbHxoEHVI
73I2xQkXml2v3AADvSOXJwcrhxD2nF8i48D7J13jq1ex6j3e1nWdN9X97tjWtb1TkHwokxLpmaWa
/Qi2lpPTNkie+vCl9Rz3y0aDh1CD2ZJM2BhUI6dkXQOMAaKeNHPahxNw0iQoIT/EFf0IIw7AkLp+
hWlOOTvJ+5eg26lM/3nI3lb6i1sIEBhkGyF3BbxVf6DfywxcgngnrRrW7dRsgPULEH1F1tyJ5FCm
mK3EI0BmYvoSY1/GUwV0gjfZzZj2MI3/7uBRzaKVaUhE+R1P1GPQe/pLJBGwJZGZel2PIT+N6uZR
2CxaQn+gNPA+b7rOfVf7GE2gkjxqNXEgFZFyhykK7gHbheEpRCQEN2UKJLV6PGadWZcD1DiWDDzx
iBZiC7jBfU+GYzIOthM2BAL45BNoDVdxz9eHpcWrl7z4OKXIYpJWnBxMiCQOGTJlyxqGLGufJH4Y
g9jvMlUxI423PVODIr23TyUO7WeBFKjVGAUfHW2vy4Bjy5EH2bMMXqBCMn3gqMXvTlsoTaiiZYFW
0nFrRO5cf0r2aL5ELj0f88/6Ba8q3PCF+AIjiIEhqY4n6cywO6GflDA04WwojmVh5s36ZRAj3E4R
WxsPYZ06TlI1czQ6bDQV1yh7dQz52GPEJ+MIheVYgacTe0O1g2c/HTDzCmnchNxVJqCTqyQDydyp
w1ZMuaPaYZtJfoyYVDFzRpnaMTkwtqglyFFUpcKY89o9DLsvrc2B29alR19n5iesIgQKZN9OG3sM
tY9hpo01opBNLKscTqzKbiRQiKDuuN++adSqTPCq4OgfsxB+l0LfeD4B7ohWaEwf1YUphh3HgFos
vuWzf8RUkiO8lXgX+ugbOtyCLtkBuS0LYKFmKfhlSUdKaQAN3JXYMboBcFkYevYo7JsWb/2an2Ud
QiiRQYAewRL4Mu0yyjo4e5Ts27pEnKbNXwPaDn7/d4l6vt0MpC+yP5HAwQrnwkJ6jrkJaaUMrYH+
qVRnnKIbWirhHvgt6taKXlC9bL2aN7Na4XwazNAy3aGIL+FsPGwDEyha+SebwA6QUDDHiraM1tat
fzJnIrWQAh77kP0PfgfQvzpq2Y4JBITS+sVDZ3XTFgiD4f08rUhuXsd6oMRK845pSzH4d14ydV+8
1p5+lxtcdmuEW14eiHuwTbAfuBras8UxykhIhHA4UakbbAzwjQLsJxrfA/yTEaCe0hLTobdbu1By
RX5FGL1JoQbi7YJnuHmfQty9u1BEj0xdn3FTehOHkgmQ+zwZNvwo9hai0ZdFIRS02PDwNahGELwt
y3y83dkwNsF6z5IXqXEmEu7DbYseP2JGCjkT3zA2XoT3zBf0Hg8EpgFCCkcd3IF2Xw4DdDV4Exlu
pm5iYDlJED2z2OLO2+PXcU8XeA2AVxlRFEAosDXE8QsnakwPUgYELWbmgJ5b+mSwL3lRpn2L8cI/
lSW0Iao3bxWDghr+m2+xesQlHOzQtWTVggyLIli4bhv8hAeGrRCgQ6G7QxO6qMGoJqSR9sPpAuxa
jkIQYroTSYiP6h4iINErw6/BPIfLKlvK/Wk9+LyqL5j86J963VHoTNdoJ7yzlD5kWfCFBL6vOszN
1XQMD2jnVI4cu3oPq9CCCnz/FOdMrtT81I8XVLU2HoOT+NnJdFtNJrtBjkDRWZQpn0ajLD2fRWV1
PsVeEzMrmQVRVufLkfYkY/SM3Ac3OIG4iUcJAGRRVeRY881wDZspfu/WmROQWBeNpyt5rLyGd/Vk
QuwDh0yU56PEVUdGzrgKlwWJDIlI6roeO8YleDswUB2FuRNQC1lkrZ0IX8FxROSlbR0f1xBBCgyf
WAvqRWHwvyhRTsIUkqoEMtVGUwj0JBiDDJG60n3/+BrC4doS/hDZLXDMyMNcEw5opjgcWoYT2l+A
RquZtpQhMmcctCHUG6L6whQXFHK6REjScZrh7NEMSZcnGBGVc452ZgrE+yBCUcE+fCtGJCj/JWLc
yrn4RpIaMUgBdiO2POpwGLFINrI6ME6PWrv0RArWcDusOLDohJnClPAI+GOYLs23o1k/QoTERkfV
v0xHj69CBPJ2CI6Kpo9CeIlXTA5wB8DQRhy7uF6Y28YQDkqxBo9sYkMMN+ItIJB3zgmWSS55kWKe
M+TQAfEcxL4nt4evbScDuUSMrMIVYuiAw9UomXMk7MBdL2XtV9yspds9q5URqsHs1rPwZ6b8IdBn
oeoh2xINWvjJbmTpRP/4LbzcUAo94b2vENMVTKZs5iOwZVFwsW08Pm7kutRrKeNHK4scVk7MVG9l
RP1aprHrn8aBOkFnjvCTGdUN3FWG2v8UzTzdNeU0K0tEa0owslZZSjPD3XFdcX2A63P1obggD4+K
FUuYjhctj4iMUGo5b7Gxi0dORn6MQS5+u1p4PrUhSk6YJMvNx78Dd7suR94aLMb8Hj4XLvVjQZ+T
D8nNBJ1Agob4AxoWRuFcaFsqPkKik1I2gFcgXbQOckyDnbzPokX3naFSL/kipLmsBSWu416vDh/Q
5OVenVcb1ycCsWDYp+hxPcSPH/oUwuyYYeWAGyrgjlemaTigpPer6yJMGldqMQ8zIfVkXEPmmlaJ
CQQYjsXNC9UGkN3qKLiloIaV5kHoxCIIHT0Ck4ADGNsvKGgubZaa7Pr1YjNDhWyuZmlMyqiSIH2p
HktSZaO6QeyTiFHkQBLZFPBqiAyRc2x+Gw/ePgYD2KgQQUcGC9YYrGIP+73XDRPoK4MDBadW9K8z
HLmQqRFDlNiOV+P0D8QBSIZmRxXYsHOR7XTiTBtyBsC8BfBMV4zYuamRrLxtjaSwxIV3bWOOIUD0
JIPCSurHrgVKV193emx4/VVPgg1CTqAKDrx2sdxv8QF6uxHUdrVJP+LiC4hB9JFyaFAmKy6NQy8m
JS60BvtosUQJBcSrQqZl8Np/QNEhCYR+QgUsVI3MNa3shYAGQuaYXCGbYssTW1JZEfY+HEkb3FW7
49vikmBuXFga1+m2gpe06KtExoiXiA97G0tqwhX+goSLZby0gTgo4neJfaGoDS0PKWNciXs5ljo9
he4Ii4JxJXSOrAC867H3rni/dgVUKXSD1hVafsIBYtSHl3bF4jK9wCTCsaYPcawR6wXIF780p42Q
HArx3n+zW4EGURx0MbAdnDoIJ2KYII0X0SJwjwPWvPgXQFenDsvY4N7WsrlGB5GTehBbJYx9xDdf
ZLosyk694f5H03ktR5Eta/iFuiLKm1u1vBBC0IDgpoLBlLer/NPvL1Pn3OzYMwNSd9UymX/+5ljm
NwvS3Df9buJWNEa9+7xy2uLCwJLUyUSHqUh5UJnzKCDQiH+uBNeKwbXqKxYpoG05/LGEhJ1Bj6qT
znjGaWhEOwe0uq5/eeETSdUL1RcqSJJqDCcGQzGQsIbHuziiuMm5z63U9e4KSNeckGlBoANu9VHm
UFNg5/XqJTyzBTdjLdNHNMSPBJFevINSF294b4KOy/BOTTq0zpXpmPbVlhPUd9oC6JUCgQjRAXQ4
QVeVtiI/o+y4/vhBnAYslLUHVFAxjdCU1pBJKFnxxoHFxobfH21bmo9ofMToHF4chzJNBBfgwZyW
YAfYFwCSck2CROEWDITIwAvIGH368MXLcZkZ+xFYtwut4ioNBuiCMAA03EnIOXYieqEJYlgLtUzp
TXa/f7XK4GZtOKY4Nrjdc5ojBSr006I8Ba2Vxo4+DEGFz9lT9lDyF3FU1wfBK6Ay9KWAdyja0Pqh
h5vYI/gxjhnMGToChOs4rJB/y5AwbkBIFR8W+uU6Mq0moFy5jmsY4jtKFa46GZ0X2hY4q0zzcY6g
0cpE29zwEYUcTpLsM1IsNqkYk5iegl7UZ1WGCoq4oN9Zz7/OxPve1k29EcJNEHcJa5j2BC/b9Rnw
AcsdUuP9nI3icY/7ofKlgBLGsvvc7s21bqRMUkRhRzL24afe+j6oQNfDF8MuHTBK8oxQC+f41VBH
4AzHqIK0nisEIH+qkBrKdoTJF6IGh4/OeuIcUKmVEjVkQ0vTg5iHxkEN2pADHgnYlDjGSNdG1c7Y
TwaOPuq5Z9wd+TU130+MeEyN6Y8onqOJC1/OkdgR80ZM/P3Ywt00XL7SjJEtI8EzA68q7rBHSVLy
nhAZS0ISCL6k6JBxDIMQ+eq1wWuZywjB1TiD4LY8RaGLJya5puLkce9W8EXUVOu7pkMFVlspZCRW
hhx9JTkCqsUoKHHQ6kZMDTYINhY+QjKOXdgxXbm9rgH2XKTzvXYJqwvdAQC62N3jUI+bG0VQNhEh
i1fRmnrcOQcYh52m4fcK/9h7A6wOvQzg1DiCNbXhB20fRf3bOvSF2mhbNaYSimH7C6zhGEFwVVKe
qxUMkijg2pHSlBk3Nw+W57bQFYRHT87wZbU9/H8KsTCzYuToPaNc360vOrePlXB1QKAwKcC6H4M3
M/nFrUHOI/EP1Ml4bEFGtQ++tcy+yZSD7shaijJ+j2BKgk9lEp1c5fSEupKqjsNYp7YkV7hPRZhW
j4fwK9RoVLMFxMpKOUPU5AzjBow8GRKkZwfDPQAXNluGQOy9lo6XlfRb3Po0ppkuEe6o63BhuNyh
JgTnA/yGEyNInH0wY499DiCTwYwxccUHHJ/ej6QOG5U4FdawBEdjYdPC2aI8QGvLA+3gVTDlAOef
ueztHWwjc0G57NDmykhtzJgnHtbe8v/cYkFyVve8jFzmJz6+ilznhbfcQNLh4LOQ99SyOEI0bzZt
6G0VRLyBPWUmKFMo1YJUHXPMEH2KeBRVDdSBFv6zkNPA4Kjm4GhzDH23y4FIPwQYIEHk2KQ0bLFQ
41yvda9Sa/mA3IYuZENZl5nse8TQOzg7XlxBMTYWxVCULh/9gpFKRbr4rT0yqY09v/y1dl75jISI
cqtlirQaRvqi5vFHObPFP1usUTBp+mVjTAbdI/xsL3xUO+N/IONjCY7j7L1ZIQiaiE6I7hs7OPsY
b+THrBsQMeg7OdyWGDOFPQh/gkf4p7W2nQcSr4Boaa+Ziy9MwvI9wbQG8qZZ6KziKcBkb5uJK+fO
jgEyveGL/TMeHADgjEqDBekSzZ42UHE7ZlCKc+hM0vhUxgsDZeQJw/BCJheAauTBkE3AI9fZhJ9i
d4Nvxe/3Nx/vbG7Em/d/zEY+Y8fSxNVuh/Af0sIJL4nmybnpcbl8VoZLvA5wOXo8sZlwYZaxZ9+F
zwyZ2773vYnRsihsjOsQoST0hPd4c4AVlhhXocYlmxV6h4Pf0Xj0HEVR9h2V8U6hlEFRAKpBXQY6
wrr37ey7EbfezgSohlv2Z1ZSYjALZ58AT37Rv2Mq2XZGNEaWCGJGAje7kRJztYCtxdbL3iFRkFWz
3LL3v6+zOHikoEZmSNHQNqzXINxfvYrjSKiiukOAZzAzdpjRr5xkpDCBpurzrmCXvAuN/BDwStBj
mdrDSpaj3oJCIVRHDEK2h3q0GGzHSDKE1ENh+pPMUBjXE5/fn9C6+iR5SumK9WQwh1+z8viD++6v
hYvkNsz29r+jEYvPmd7tcNA8Rz6mFQkQBLQiYRITS5D1v9W1UwsXGyK2CngyNy+/VFAU7zLuvV8a
nIQXgkRarW9KqoVA+K9qOLkRfQg6wHdUsybMR3nDJgvAcZHcNYUproYOi54VrhFNBnNmpNL5Ha94
vXLn4KesAQzMhK8nX4a8JPtgk5JLTFlbEu69oWKA1MG25pCpSl5uNdHNa7xQTFkrJTpRYExTCdNV
PVSGw88DhyvLoOG1LjYOKkWIq6fLVf1+KoiXfAX/6AlKOkW9DK87phlP/BMvsMeAP2AFGGJQ0Ytw
olohR9rh05qSwuLfj2Itjw8A1RuWizdIOu1zOEziRuHepOGe3g01JHwTSnMptov2ytDr4BNpqVyw
kCHI5ELYBXNRpKi0Fe/n565WhOpeNOHZTiUdYVxmpZS472kiuf+kjoQVPBZ+WlZc1SPJrzHPzJPc
PNbwv4VDkyElM2S8YgFnY+7UcqOR0OsnMhze40rVxrn9jzploIxwoAjm6HJGwhInWiYzwh61wX3v
F3lnfkV7k0HTYrrCb4pgYEF+r+Yn1J3JLa0QI94MSvOxY7carYJoS3GE+zGDWXUmPxyYLaCWNDho
IbmmW4o6KyW9bKGS1WkYhRVPKkTWHoDCjj0ytLzonfPmkfYlgCeijXHsnirX/6yhGCWuLu+iGWA9
qs2MS8pOJGDSJdMAcRRFmUW5I3FLAheL/iqWgZdmlyhOAibWf6TJghfk0dUR2QY6FWLKy99mg438
TnunD9OfEw/4ks80o/KocC0VngllxzoLilnbuF1DSqJ8lxDvWZq3en5TuDtmWo8mFuYABkQ8l8bM
H110XJB8YHNrRnXSHe494ubh0YJPospCKxFhQS6GXyJoUWNkaSQOh24K2SFXPhivVHbqx1HF4/7X
aqLzsiLlRBWf3Zf0Qi+I7WPWGHyUXgT3vCzGoGJZygLxHslE4+Qr0HCpwc2C+5Za+kCBF4IIHb4v
Ur2NcpDAdVo1fDXvfEdWJ7fEvQHcw1h+Gd8YsuAOkk1v6E5BdwWdksIUqUZyLsKbooraO5O5UIrE
pW+FUiM+7xIdEQ3R5xgZwHU14FgBMEoDLZlAcUVaMLechE9N+G1rVO56hMuz72Ni5iekSyNBISOh
391XZrQ/DkaxrbfBjQdFxtuCjk192Ent4UGFUiJ7bEm1logL8jGrhUPb9Lwwrl/UyUJwZ8TwJFRt
tePQ6eZE5aZIZTUxyASfpmETLWYMmRM/+ZdmI9bATybqqhjOVLlDB+qLF8XRlM8mmkMt2fBR48wQ
iCee5vA/4VgyzUb2340fencZnw54AKjkJHOzZpfIVMAkJbMV6o2HbfNJsBlDHJh4un6M4dIIc+Vh
oZLihQfDTUsaPO5c4GfYT7BHcYFi7O7iV+cZCYTn25Yr14e9wOcoQ4q11RYhl8xqul5etgzSOI4l
FJ4nyw8CnM7KC3NJuMwjpbKOEBCaMmgVJy4g7RgMRTYLlG8iv+WZGBAMZqxnshAffLyyNSaaadG/
dmAgKCit6n95SMntwrQGrSC7AuaLeYwdeuLZLclDqneX7gwMahiL52kMfpQTHUJkcwB1qbuDgjnT
2XLxbbN7Ehoqhn6MLeNnRbM17n0UD2knbwgahIp/ZWGcBRrJ7jgMfl5HTrMqOq8PxpIkYwwUGFIQ
AkFNDHGsy6P1AmMt+6q7dC7a8CaFi/dYFNt/YG9f/NDKw2vyBT2stPDiN8dI7XUQwkvYh2Ro82JF
RqvzEVJyGIGSYYrUlH6JFodMIPSoKLCw/oHXwBeYmWkiyGIYV3P6mghye5rC7y/AhzLodHdbOHif
a1P+NccOOTPd/UvYu7iGDRTVX7oZ8Na20CV1Be0Psh1EyHX3F1oTlEPpC41IiPEwZDAX42xs059/
Mg47wvZZXn4AetoOjAK6GBNX6WrUOR1WAexlGknxbDPjBhdPtr/LO+cWeovI1PEJIITSA4LVyoBQ
YhsOYZNTEeMiha/DA0MTTJm2BRUaAAt9A/MEO/Uf3s08PIjzpgGOkJOVaNqYyRL/hACO5efJvg1H
prx++VkD3SVuSaOy9Aw3PruISvXsY/sFm4IyYfM/m5wPytgrWzECiTj0dcwv3ASdd+rmhcCEfZjD
fxRFgkZrAYsZCisZzxn+I/wgTD/o7vkS2zeNrZBJg4cIH5N6WqcjJmGhRY92p+ta6XekUDE2TIQM
h1LZygHQVweWfwsLIANaiWa08TYNDMWalG94i1KOVxnz2ElgBjAeSlX+usqQa5RFITfBOsGbxH2a
xo8B/S3X1fqiKgjq0Iy2isXjpqH/lA8tQC2g5lFwa0hFKqOI1aUTLNlbI0+485iPT3CurpppoXYm
3fRWa+N33sNGiWqG7SvOCWDYcQaHU4tauwo9jlZr57RLoUePe41XWemK9In2GPrxOI8v2MK9dpH/
iMsitt5tOfwhJaz6zRXC5CHm1g/iKvmZ4CoGfr+Is31PweE38PMW0WHBRti+iQ1LGWJlaIHs3YxD
292AYdqUFQAvOnyjj5x+q82HEn+g2ZiHem4/qpzbdDxmfg5cRlEXaOdFYgnc8t7l9Eu5l2O8/ZVE
QeNKL8XTvQXAoaN3eZfKO45kLt4FOND2QjSBIgc1Qsru0ur/VIHP9SgN0E79XYXlgDxKdP42TYTB
mROxEP0MtG7NKdNytPIiiKYsFvC3Gm+gCYa16tVVdSZkViymoCuvUUTRPXPLQ5Cj8s/Ykv5AIlRX
tOuzAHP3Ns5KzC0ob7kQ6dPEzcOQQEYbTKNtu1XDKJwmesVj97oS2haifJQxJfWmmPDGsCDx8/Hh
KR4JO1GJ3DAxnlBm/8lC+N0TBXAMYv8evER1RAVTUOaLLN5eKPorCyKqican7gBBswuGx0Dsk7RR
CST4xaWJgx+M6f92bPw9Mj7h9rkkkTc24XOZPDtiaa4JXYPwtR+cXZmgPAk6H+0ME3CDCnI3oAjf
U0WcZQKbi/gnRL0Vxd4RQTdTnwx8z4b7Y2BxlMjPrjzKCRkJQYVt2DqHzUAWXF3J5v/MvsjgUGq+
kj8bDbQFo4foIy+yP0VgJdf+IMAtHs/4gIU/rZJLZZxJ1kGMvr3s2/GZOPfyrR0A8S0yDN4H+62/
Tc+IVaKzRT4zeI9QtXRudizpixW29psFsfml8+r8Z0MkhJJbyhnAZYnBTgCKX3SIUw44ZuCe7YUo
Ba2USkbBVHXx0IyLKvI/49TA7V8KWi66Nc9d8gvTlz8w9imXAi760eHH5HIwTTyWaJJSUIa1MgpS
IgytjppdLsSTv1i1RXhXWju33L1fO/sIWHx38UBBq4E4RN4IA5Tguy6Q4F/s2aKF2WsuCCn+vkcp
ux8EqkhIacmXAKfow301wC6PpSX9JipdMAgz0D9FI+/Dm4vqdxUV3e3qhTS4+n7YMOSXy3dgFoVk
hb5JfOo0mq314KKQDFNfpUyIIMQtnzOPmwhRKPVwTgQL6X7grRsl6bGS+4J+FPSMgucWdoGNLEEy
SWPqPATtJKdYXIHWyFAEOWV/7WDxf4fQ6mJ8qpwsMqAkeSACP1KdM0QHEgLeYhTWE3BO1NoPgxIw
vzYT66gqnJ2b3CLvWS8R6lb77KamJammKZ7N2LrPh9VUV1Pr/KTCAuJsxNF7AOtlDvvXLCVImA0p
6doH0FHj79HmGyjvC6IketcObggDeCJbFmC4aOTgHGs4aSw1J9/sV2NQYFaRDIiQ/2D4RP3NYcQT
t9lfyAeYERfeZBgks6wyA/4y5ohh1J4ma7kvskxGRgw42dXUiDp3jBfQHg9W852/cKm1ByrlaLYW
lrf1zxQCJYrRJScRhG3IoqBFPm6H7cYwkmyB16wA4onZTdjGXowYOo4J9F5Ctz/XxDBetbufc/qk
z7Tq3HekXt2WMYSxHXRWxNoZgxCWHVLQmeMDSRs5IGqMIcq+dxJ3K45FLc0nbo/DncwPJHlZTl4G
6r/Wit8bCZk+6fF5jFaItEc3TM6dVc/e68LbRevr5WKkVre8Sy/FVIKg3S0b79KxGvJrj2Oremob
3BA/QohZEUDh4preJEBCw8NkNUH+kUlQcBcV8QGMT+HFmp/bsL1dyH3Ozk5QNtnNFLajuYrKhYmN
VxvxVww97FNKYUl3cVj+9smD/1ilzAj9gIDcDBcgCv+SGXZEb9p5UmQHhtv2cEj4WPvquGb8V51n
J9mv0uNI4FauTCjsmW6s+YRR6atYdUPohouzY8EuutEupsrT3CwGOQyGMyLu2k24TKmQELxi/peB
SWONIipVsW5p06knjYkR/wwKonyZygfqL2kw2sjIJrLWF58BNywccaVFUPIcD2xpgWT8hpGCWORV
AE9HhIm/OCdPifVzza2GiEuO4ARFwTn3clR/C+am5SpsC/TNTyNiOiXNqYuc5wIRhWEO19ux4T9z
4vjMopex/a22o9G2fW1jPuMoIX1UPXhqi88mTivP7cBGES2lidDVin9plNMbLR6fH54wX3De8u+j
rFDYmvZHl+cuDsGoMlx8EtSfFIz/RYO5PMKElcTbpfyfBQoAg0T2qHiueyAO7xy9csPFCtuAs1aL
Ik+Uub7ODFEyjzOGFkwBxIHFZ+wowwJ154/JG70uI+AaDzQarXmHMVkO0TdKuD2IrTCfy4nz006j
P1mSEfzNXutcmFpY1/C1xBYgEN9PBkwj9pV8gksZhctH7+AIaSWRTo+QcrS8m5K9fVUOgEHRxPEN
scdHgoLfOe5GVu6av8aBm81UUUhDHvT0K8i64X/U+5jKElsyAq2IHKyt11ell4oJ6oJxZhvF9wBb
4k0LglhPffYyET53i4k3PR927ncEGOAEOPDISs0pFW6Bmm1Fx/oV2IOiTG62cRNCVpL8SUaclcjk
Ys7DzewZ/iJXIswfgiLUJ6w8pgAmV+n+HF0qx/frk/Pg3nL5deMkk6WYHnektMWxBfjEZXVVsk6J
cWQLMp8qXf7UmFM4H2j/YZ3Qq64eUDXcQ02hagdsv3wxcZGoFBmsZosIwsUtDfYbI4pe0ilFqBTl
sjglc3jB6VWT3Luu+y2zUihVsJ5lArULUu5CNVAZpXUMoOfgrYwZZdBbe/0zAkyaWEIAHggWxBss
EdYVNvAPe5+i7LazJUPoOZsdKAydIZZ/ABjCvlXzAuLduXpJpuC6aKu9uAv93HiPQBdUlpQc/Hon
q63nZHIGhGFiZT6QIo0EHpC5oeEDh4hh+gsdFnT2Vp2BIMFON21CyyW0NrpxCtSqJ2QDlAmDfevJ
LlDgYHS6EBoDlrfgAIuugROGA5Rvw9CA4kvef2Sgn40rlokHaxWrJbpk7LLim9WVg/9gnZtBGJoF
swUujNel5FGWM02uZTe/hT1aJoynVa3cZOHf1AE6MHaFZTc10DLRp8XQYBhY41CVwm3IKlhX75SX
RhJZwAMYVTBYteP4j1lpON934eCXt2ERPawRkzM/C80v1dhUhjW5FrywLsx+JvMYnQGcph8d8Znk
MiZBRSnFwAOjdOQJgM8Y25GCCJAV2fKOfD+irmkiYXlGUKHuRCRauvPxp9zt8PtIdOjNgesGxw5+
I4qNEsr0soj8AhoG8wTOP04GKQ3D/OVIAXLgBlGuFtSQzEThyic+TCl+ai40F1F1ATvwXie+aVax
beyWU9iRqgC9652NU8N1W3OQieLaMRilwf9Uv6vWY/GieYAAlvCy/JrSX8wuHIHxc+RJYbQc2GXU
a3GOVlzMjoElj7V8de0VrPAYWFGNAKD0C8IuM580/FDNKJu99m6s/P7Z2ljKpbESXm1VvlnU3/dt
wZFmBaZ9VAe9MoSHB7D0uODv/hjZ8ZLDVBNmgqF0j0Du2YhUtq0k06p+xMCVK6+I5hu+oekAAsek
BRMEKagzpvhQNDheVEDUDi0uXxTIYmmiOvsxS/5oJ2F5LHovheorjnheIpfiwTcXw1E/4zzIsEaq
+ATQgbkmUJrQaFA9lYQ/nalTQMzRf0eu7b2InsVYglF7Pb55gjhEGCZis5fc43S2M1ug/zhSPoeK
1FWh6MxB8zQ5xWM4+5TdXgWGQVs8NuyW0ukBtPT0XMAqsd789a69idj85caZpqxnEpj6j/zO+M6y
eJXqKmBbADNlzWcsfU43DMYgpkEyqabw8zLjXiZDEyULaWdWZnV/MXDZv9C3ADvQwWGHyYVRwr0g
JgfgLupZrzBOjqu+T5zrfH/D9Rtn65rnIwNsrsr9O5rL6arhbVP8rQPGoHzG1hVlBSIHs3IO6Zf2
6U5vW3E/UiNJH7L8jZI20EqztCdu4IBBcIzi58VkjccUnHWoKCsWLzDUCTt4qiqAFRnz+b28BS1u
GePzj5z6FSX5jQsZ8jHtGudJDctU+UE4JObAHoPXbGCqT8l8XO1pMF0NdNRibnesPK8Knd95rZFJ
vp/0C1JjcjaWj5JxTLrah86KoRdAgr42UH5uBOTpPG4HGWj6BsIlSVb31U5nHTMHIBcvuAE2Duly
6a5VNdjtXIVxzZ1UObC7EEvRkHSQElQEm0Xdbz9hg0Deh5ZhpDHP+I/ZOMGVdOvg3jhMqbOA15iN
OPixa7b/CCsGrBV3PgjH9CqIpbDFZSZSMb+s5+glCqsacxO8crodeqnKzsVLTIruzHA1mgkBVjVg
+WYXU/5KI8fPojJfQyqKDprR1TqJo5xL+YLcyGP+hV70Rs0jlcgfzwzkOzJu/mZY4d7EhYzfq/LF
uHQu+ieE+aR70HcQ3vPG5+BMOV6fhSjU9ZzgDmuXjL071ePzsSYOSxS5eEnjqR4OeaMWZuq7sHJj
YO9QoCziDK5KmVNaOPHGOOc3kIhWPEfOTHpnhAt8EpIdKf2En5Hl1SWLiLGbl/KXm03fTbjgnJSb
GOoK2KUij6s9v2I+zvhRrGM632BS2Aowgzj7q3jIGqynrteJGkzxRRiy+ka7aIMdTy7wrQ2WDDnf
w6oddgbTeHQ1Kp61AV4rEaZVTWge7UJK0h3chnxs7x/LAF8CaySzy1rpPGe5scEQYJJsMk1Rd/C4
xEmnyYYX5NN/YHTQALNfAOyXN6556DQNYGFXQKPDVYm4KmQruIQhUyIz0tAeQK0Kz1HEszaQl4wr
JxUEbmyDEqgjGeOtg3/FaLZ8wGEAhX4DGkU6D7ujECE3XMvHVRwxxo55x7FwrOHegrvzSi0h/Z3n
M/OrnOOXPcqjR253Jv8hpEWHFgMZQ2nUa3D4ZzfMZ2YunDLxwI82zQYZB5tCoiABuzpRjAt+ZDYK
Lghc7xSFBcbFNoL2FTHTlNYPbuNZtnV+EIYi/sYww5kSHs4/lMIQb5VigWICB5zGSshvPFgwHj9k
gGkiixpDQ7rinDqictmqnc1gH8wvuFeHA1YoSFhD5WvQcd5pwx0jP2IbiAtEiGFWnVofDidabnnD
gOw5qasjNGmoiJx06swEGQbfLtHpd1l9YcxISSj7E+5KBIDC8QHEN2Zd8K3MxfC7ATJua1AvNaxv
PQy57VQEDxbjPpm1jC0HIOau5RcMCb+iFP60GGaJUScj55z53zKxdLEu+sRp+1V1zGUm3tWJZqFg
nMr766fwL/RmxuBbtn9ZCt+/ruuqf4fPMJC8vE/7HFEttCz4roCQvlJm38c1iWf4dvLJN2YCK6rr
68EEQCKF/4JpH5/tYJ+Jqqhz/fUlHvEbsdHLHcy9mBsTVC8JKR6oL7Jd/l1RmfC2KdfhBxIAAirj
RWA8r24gyMbVdJscCHy7mSu+g0XP2Qn7PQ5psqDyndGe8ALpJjOLGsGOekYjfZNjgqEDGirygmVR
JTvzauTBx33ss8LtZP2Fuxw3GOMb5KFD/3nwGuTiYkgEXQhvoGZ2YpoOyOktCWKIDNA9Drn9WbMT
VSe04MENRFN6t/lUOz9xjoKGimXtI4o7lr2IylTN2i1cdZg6g8um2U/p2rDN5bGWfn897v0OFZuF
7k7hfrVXcYLJKce/Ws1RodGXx9S78WgVT6pDaPixIwaLaiCpniwca1AdGolhEGaYjCfiniPIzsbu
P8Vaau5P0AvQ2IDjlncg19E/gB807C23LH0CE3V8m3isdGFzmzxaNT1BLFJarwKod1unvQF9NneY
1VEz1TL6qIXaNfaf1AEmDvdftg1dy+MGU0mOeu2LjaUmt/KXKTR9+vOYuZI6KvqlKA4l7k6Qjc7j
XOnWTG6u8CqJOfOYWd0G65u3OC6iFOA+ZcHh8g7fk7CuK19cv1RnLzLGuwpnkG8K8RKm9FYaVJVi
jY6AlPTMlBheon2lJ5CCYQIS8ze4LnKuxZveE3xZjWEyAcaP5YzkaSxYLAPtxzmd1v4WCvq3tgJu
HychS0h9GnlQ0Eu876+18FHOMgq34smKaT3UwFjBhpKESByH5UPbNQYLR/McuGFzzxxKkAiWXUxN
cy3QWtnJkb4Jp0X2fWeJbLcioDvmFr9fHZ9aN6YmVYEXJMC31S44IyI0R5VUf6tlIK/hJXBG2/5D
VKl7gn1HXnXftAspocM/Yj4HXWiH8qTsVcVuJDJohCiA2IdeTv2Bko7WZrQ7TlsJdgu9gygAMJ/1
YN4PdAnlm/NsRXWHpg4AwBbrVHsGXM6joWa4Zh5iB50AD/6RcHTunZS+8H0tMD8WlzlhHHUTfkoV
vi8w9P8IuJT1oIKtfJnVwy/RkHd50+0SAqIegSkGLb3fQcIJa/ejYiTIQD9hUQiFTVJzRRPHf/st
YSmaUakTgSwAkZPMySwtLkCqyAp7DiD6Dg7nBIxFoHUxs4kX/CR8R3bfOL/5K8tG7KGPJb/XVAHm
4vVd2rfhneW4f8Hb0PsIvioiDLUfy/tPenmsG9eQbfDAXEPIR9KzWYEcSAXdZtnioNYWUGWOwRnf
QOJgQGx8IHAIpvDSHOmvVyZ9DZ1qchEKmca6kjg2lM0wpyUTpWsZimQDEyyBrSK0D16CH6HLpa4i
abvkjqRtZhJtuOSiRVg4JQXRivMzwx4kvrv4C8biOtXDHTkgVHVMAZUl3XbjS1Ot7gcdl2pzUNQx
0o/Aaf6LJwwb0ArALT+Wt7agxwNC5zaVbfVuTDjwo9bKmzgUxLxcnDwpbXHrn1ZifkZTj2QrGnTt
N8QVecAPA/D9iPCUmAeRLISl/dkT47ZlrJ+ifSshIwkZFYDpzuromXVY5CEqEp0XCVLpPaUVIwZx
d1ZDApnRyomN7RcUn1lcjoWniaoYzwFWIO5B/bOaTMcgzd99E2dcdRxuLapvBucYwByofr6hy6h/
jH2WcKYkBACMjoiiMO4jEHbBnvt5VL4b8tSI/3DdV4F7ZhJ3UWc6EXcI4ASw+VNwNCsARBcTw3Ga
6w9mMimwVQ+8JjBIAtAfUaxnRN9BfKbWQr34I54AX6IacMlv0Xrn4I5iwRAvvNQFs8xF+obY235h
eMdApODu1qStxeIowu6bjIeB3QphOTu3YxqcNeEC2dW/Y4r/iHwgLmiEBAkbR/axNKWnlvC2Gcet
9YI98Q13BlQxOz3j112dT4yZHLvZt+2SHdQ2u/1lHdyLrYa9UXkTHOZTn3k3xM4WDyerKAaLww+v
fs5XCCn8heMBAcopgog718VWXWZW7pmgHsR3OfpeONtT8OF0OG0XR6VnE5mJXzrCDIjKDycOa+y9
p6HAnzblYGqpyVoW/bhRhJyOwCL73Sm2S8kQ56oeoNhKxc6pXV67IROnZS6vgvQgoMgMLIToA+bc
OMyiNuEpMjknJBcydcjf8cUVgDw2GLmWTG/njvU/gKMrl0BKaCQHHIHNTILY3otXU3t3Gk1QUkVv
Ifk2VERJ+MEi3et00Engwekt+A1SU1n1RetA8LV/fFNcKKZ5Xy7dEjyua8AYOoCFMt+ejp04xmQK
lktGaB4S3u0/+4iR3y5gbu/2fzMW6fEhzYrMtKu69q/DPqrQbbIexoQgd6z8VXypBgBHHj686z0S
rvMM/3pijuEW1kwg5YSMJ9gqYmyJx/t0E/gYGyVs7bBEQouoeS4vJ/wwyIDPuuUCcPkL/fBbRinR
5gBFp9ax440vynchy0tYEIrSxlB1T0u8r6UXtDwDm9Uth0fUcjPEPRyWE+a5kzdsxXypYiLgNtyD
8fQ/lVEc4l1Vzjw4PgPxFVe+xRw7W25PDF+G1MDVuqx+9p2x1R1WsMfVycPUI6ytynuNfR5kRitD
US+vCghUJFGnCGsDsvm6CdcCMVSw4RVong5yJ3M+IVXNk4DG6pJV+EoEHJtiYe1HXH7qfnT0ybNn
oaqH5ohkmhub8D4+GecErHt2CRzL15N1BFOYuma6mIoJn58CeOHBBadftETWBpAtQQ5ZLlheCMmi
oEmLLejfqyN+pVhAQ0nhsM8CGNA587g4FSSi4Qupo5rtYk3TxYz7opxKL4NE/655bivzoUqGn1pw
TyYoPpUELNKDxAtG82IaaMEgymxIZ/h2PfsQx+lDGfesWBffniK7nBuwkOni98cISRlomgPERVMo
vhgYurHg4usRLfOdTCUUj+gW+qwCfeZpjJpqaH3+ekycJV05XbGESsFMv9GheORV2YNTlN3VqV2H
wguMYy5VzmWCIafwfXjtdhxa22wuGfU4ZQ/UqZX0QcmsUOFi1kCuGTlvbDhjtycwmTXYV9dcbBa4
KokA7v51A0eDzYEFzwMKhLBa/IOZI1YtqA+oCyehQvYyvk1lmFCHD0D8WB6h9tN1TX/BO6ZcEEnK
Cj9Rnxfv5JfyjEVYK84icQFwpPN3GXJJHkJMZOwHaOQe9wLHqlgkqo8ZATU2JnfOSsdNT6UMXL9E
+3EqsVqLBlwkLvCu4ez0TLSk5Vltqro4l6Z85owT1Z6OUSgA8Wr3C2b6wxreCkvHSGB6THKUDuyk
uNckAPpYYhQ2RHWaKROXXNY42b9uwYCTzrLyEwoQYdWia/iC8idVmI9u8eFEHDpTxGI1BK5wOPmU
MdTzsHV7XA8HdGknK53rgPLCXGjskZwh97Gcf+IARHUG7VOYB6fISfvSD/lD8h5EP8bc+X30Vo2s
yZMXwqIv5nS8+CDnZ07dHzJy9t16fzi1AVbbNRzdSzbIm5OsZRAt2hjWsJiF2DlcE4QfzA8ML0vJ
f0hJ28fKl2sLpxPU5O7ERxQ9uYygW68Ybl1Mp2i14PidDhdMcDGpuazljkxrYprsF9zGtKzML6Qv
qDYsiVz7H8kg1RUxIwEQGRVFN7HzVMMuoIewvMuBK0RAEXGqo/XoqClA69+1uCGiFoSjw2r9B1Hx
74HfHu9VDviRxhqGVXl1Kpc4nt2wny7dLp2jMPCgmb8YPPY4xPjDNWmgVyiYK5AmOptF1gmGu0A2
uMwRk8rpUc78LXW/x+7hjwy4pBu0QwCQaKO8tgMYaOI8cjD4Qrhtvi5o1t9xJwoqIKnBf2LehPEq
kFKVbb/MKJxKTmQ8OzmosrK84FtJRzbwkPVmPNEF1SZZWC5rHN9nG8dTKSriIX9hUvX5BLSHddtc
sw7m9Q0mvBQwjGpOI86VhR0U86suLxLKL5jx0IuI3YsCCL7HlTC6/mTDjZhf4TaRxt7z9MqG84Wf
PGbhYdoZWS/jKcyTFkpCTsto5pRXoyCxflMzKlw24jvOjX4N+zmcXivxK44D9jLf586Am+Phyt8X
C3Tw2/SPuFHZZCpgmZd9X/KZio1Vp+NOiyA0pMDl/v0UhbgM51OQvfrFDDGYrSb+tCo78RNONzGj
0hg0mnNIFlBe1hBe8BbgN0TxJlFiPtJw4NbveAYAxyWliLUKiH1LAzPLQ03IUdaUfnrV2AxGOih9
13LRIVf/sQoEZXqCtmi+WFFvfiGh6zIaQBdKZcrBljFNBEU/Lz3vTUn8WcLVfpCPlFl84yySYmgB
EMEKjBlVtzFVP9DqLgEqVYCmhgz7nkkfIaNgFjKMDom4hfktYnquSK/gnMR85N6awg+a/6syBDVD
QRf/r9yw2gjazxxX+/XJS3yvW4oj/RSn/E4OM2EpU4W1jBbusUhcziem3ThWFV36CdtnrqpZOCzM
7e2D7QgN2Rf4xJahBMAp0aCEfFy5lXWPBZbMQEEYO1ye0QL72PrjKO1h4cfxCqxLd2pDjhTdqsge
j4MvYVoKEmx7fqOHgVXFlKaUekWAEVX8UG4PV02PC6nGU/HzSZJkLHd9IOJ70PykBUnEzenwpnnw
9jH5hPwbv2XAJjyzuKvwHI/vOVeLlE8A6dwcNJKrSPS1/rQsEd3ZROEEVGMUiIOTDJ7XfyR74peP
veY9tjGcSKLuZ9rBxtv42LaYPtmBYM0td7UdMaIqZ5li45RU2l3+KkNBhd9aG08CM7ofDRIUhOz0
RGvy7QT/Yy2y2ms+dgH4FwEx3HwUcNcValC5T20ZsGfO6v5eW2o+RUilC0M4sF2lQ4PGau/wb42L
b63n7Uwog8ds637HjmyiTDSAu+xWJlzjaBo6GLe40zz7/9urjFMxBELPOkO8AGA2PMRpGP3I2/j2
CQILopJeamtoKFmj6bYq4EgRjcQs2+GFEvEEEwrloZD7AYQ49xG9GcvNm+ZjNhQva8GHKiHwSyvM
4cbTRb7vbkeWbc8KPlQeSmTNq+cZ6UadWVsyDAesAMhyGZkm8m8w2CF2kLewslZ1zLzMzfXxQE3x
D4JUdXsMlXN27OSHXaa8nYM07axwwdCEWWJLrKN6DcYrPCl/aR6xLU9vqpqf5uPJrNMLO2C8oylD
TDlok//fRkL8wK5iLNbPNnK76/UQeE+yZnZBCu0BhtrGn1BdNqGg4IIlxPZokz4mY15cc91lI5wc
I54/pqObMPgRnEUm0W3wAbBawA1t4VnsxL5fQfpMr7ah+lZt7Hk1y/Z5lOcIS3ewhTC5ESIinbmI
gjk9JLlYrQM04bIBb9V0B5wmP3K5zWj9Yehq8jxCXrwFBn4WqYuXseOpiHOBJg6MPq+0E5ysClgY
p2Nr8sRgTvRcOZzncc+Q4X18vfJwVPaX2dlPd42/DzsYFmwHpmbi1Eiyy4Ic5HCtBUW7GKsyBIpd
SMt0IWh7B6ng4fQoXk0r4oa70/XTs4ZdyIwj8+rfJ4uLYsNmwfkSr4CemAlyNbGcTwv+VH4Pg+5L
LNESmO0GT5r/aWpi4k+eu0dVn4fHF7HXR5/76YiAuU4j91WCg9TxJcYyDME7ha5U2aNNgWL53Lr+
yP2AioLL0RtLl/5pn7+sEoxmJyxg+DNoyJFGCh93H5gF5CPtDQDI/wg7jya5sWtb/xWFxom48ObF
u29Qvsgssoosss0kgyJFJOxBwgO//n3rlAa31TdaA0WoaYqZwDF7r70MI3w82aCmgVkd+rgIYhCy
8fMycr7Tu/H38UgluQzOGCD3Abz34iXRPH62MT24lz1YGyQltdgAB0vLErvLIm3W8ergZBk41nCp
EEucH8JRE8+Mk9+GpaQRnYpQXwXPBSs7x9pnuBvHeeKhKQO4YfXWyY8DISS+75xMeXQjuhgrqYD8
3V+dz6Id8Y9SqN2iLxy5LNbS4UOdymOXNN3V2M1fBvoUTinRuwPaKhuu8UaMwvmnXagV7eAKI4P8
KgoDWjqu2UPbmQXRUVocU5x+loz6baALZ0vyVl2HtpQ1R+HG0SnbOvsDh5iDEmHmT4xDoL874eNh
d3Y/BqoujymoBHRc6vXu/PGA3HghkDI+H5eGO7BAoOLrx00gG8EQB4npo/pY7+507Q0BLtclPWCL
4hUAUmy2HLTOZI9kTqW8+uxEsM25K49WWS0fQNdDH3NoHScfhmptjlYGL4maTYQjS4rZbS+BAGy5
ROkEM7RSXHKoaqXoOsyXqojHwCdobCK3j5gD7h+kVMRPyp/hFB4PpUm2OsR04DNXOVWpJtXA0EFp
7oOcaSvvbe7w2Rmbz7knZo6zrhgQIUqWQTqbAYTC5VrVHT3MaUiT7gAoyYMrxfcBw14eMlIkIEm5
h53k5oamDxAC68pN7exKUlTJembGLQKSeKOcJPb0JWZnuhrP9VfmOPjYR8iIxWVngJnfYc7ybRCX
cClpvxZRGewxJ9C5XZlAVVMMBCXPXkPVWDTmfH1ZvAtcJdBos+FMlsbcx6hP+E+IpHhF1N+XjTcE
34lZc849HfhkfYKu7DF7dTjBVUT73Po8KEWMxqft6+6HKwUgFYaQDtFYh6VMmKdO105BklC14YRk
0bg+Y/FKUKJWcjVR9snLq2/QfCjqV0a6LiflPXfY+kq0+QjDmVFf0DPb2Hv9ZwQho6TbfpTV1ZLi
UiGbFEvmbgeu8WXkBB325IdIhqiSyUGjjh91kI94apZz8ksrVQK0HtBq7l1hl7mLmZB0Zkmt0qJE
AXnAT6tHA7oUnzXpd3PWF+Riqo86Rgoxa+SJJYplqrle+2wmWurFYzARzrBd6cX3T4fAHS9LeEpO
n9wmfgxwuqBu04rEUSZv6qYePxmblck1BaNI1s28cyOio4qJdqheZTprRemmbECFVli6xbo8sAYW
zArZFzb+geL3DM7K6kCC9Dg1XnKrnldI+Wr6sLla64AJUwzp0MQJI84EwvehRW5bsXEHinBB9iH9
03wGG2WMc3uAaXtiLTrmk7ebBBLD/VAtw9MB7zS3TRuTvFDISmS53lgHzvFk3CvfqV7gQX0vgsx5
B3qKhxk0leC99RFV82jlN0vDwDDvSfnbeYESW9pbGbxzblgfKQKV1ACgIjRaAHvPassX9lG3eual
j6rf6nVOr2fIuXzpcaLbPsdoApupeamQIFRegcxEL2wDpGc3EloPT8FtYKnTaprzko/D5eiK4bMQ
ega8iQxWkhRRhO/dMzT3codqKROrPJ1p+WGwugHi5yMCc/oWN35MGAceCGLgA3TwOIzPPWMtW9ya
srcqHfj79KgWr11q3vyhrGGsTylmTlYDb/yOQ0C8f8iL2H9G1fSbe4EwYxpQs2R1isfdZWOblrQS
DDkprBiTirBEfY83dKrCal2/Xao1u25MxzTN0XqQDMwsG3AQzTzw4NiPc9V3x5Npk2vfL+erjczH
q+6MjO5E1a2n2y891hdrWx35qA95vjGj0gyTrrqKTnKhQ8U1198LU3/23YynSOU9x4HpjsPG3YxZ
KHs8ne8wzgLP14wMQzVONVYMDmDsN+r6iBD2cjNHt9XlgD5UsTXk24NVdjBelLnihiD91nZv2rr3
u9+WL+JiEfFc3OIGc772z4YlzFJD4p1jBTaV2DZhE8m1P0HGCJwLlwoPuwrVCsC2CBOQFxW1PaUM
mALzwHDH5vHgIF3FrL/BScCDPaipDSH3T2z218OMaPi8FXlzhG8fHG29O3jd81tlfxKPMuGJzAH8
alg52DPk1AP6OklOiS4nHIQUPyyZmw2PypRJIN4pyynFroYljU/yawJ3gII/KTq6nao6ipsE2cDc
W2IvR4TXQIKKEVaiDU4z2Czimq7UUnkP3rqHblg4jmmOCA0mQ+nY1Z+WjSMbDbn/YTmzPAY1rRY8
JJ2KkgF+P7IPSvMeRcptaduJDGpcWWvQe/K7J7XnhuAt5Ix8yo6bvyd+421YcuLGRIsFkTrh/EWj
l36gD6H6Zpz5lpENm/aBjo2fAOzsEMp9OntzdcwbCjGzDh+w3gb8FSZN+3mGtr7zmwMbKu8waltS
xfrFat9lggENk7ZD4cAZj5VmeSfi8tbzp/QmahBjBavkbsJP6au2uRwMj4ry6NF14AjZZTkYjnNB
GTLH4aTTuJFVoBBs2zKk5/hTsqXdL+4glLkgObCfKNdsuo0Ni0oKtqYzUVfZK8ZljORKkmly+Fis
NqgN/IFiRae6IFGFDakLpLMwIV7umubVR5LB0B2GpGnyAl7wmfzuQKnEJIVC3qlUvRjE5+xFG3Vv
+VnIDtyVDXTg2vU7bj52JlHEVEj9bTwH3yOSDq48L0lAdSavxQ+2bI5V0UUI3ilPyCoUOQV4ZKlJ
P9jPktbydjBQY18wvTg/aPaFpctHVOfs7aHFd6XX1dSG4WnOWtbVQvkKDAtpAmSAAuhS9x1xDjgq
AzuiTkS1eSFKI64Mhi/IXR5NzX3gzoSy1NLSbpTzYZ22KGVZ9nmpQMEaya8//rgMpDmnERvJzLiu
lClvBanV1zwK4t81X8Y1Jf/KWBNigAxnLddVbIR9F9sUr8eSCTjkO0t4eLMezqIj+fG/a1aFXJSf
nAXvrIUZ7E/zqO/R7xyn8+D7L0sBddTOkN5S0Sd2LdlBH/MFVvwg94WZgdLgQ0TL5y0OSZvVDIoa
kakYczAw4PjS76iUjhpx5Sb2IPww9H21zpuiwHBjJViUbYE5hlDoqkjIXAbwZfafXHRe1jSIV485
5gKCrsQLSHrAKvGLGKaAUa6XsDmmCC6xFdRXx9gBj2T1SCsU7EOA/1DpBSdeVEepO0TKGFqd4V0+
KFSVTfeIa0kMluadA8z12Xohgkdiq0Wb3dnHAxbPNzIVtrZ1NsjK7o/wwmTWZp5Zs40WsD2EsvlQ
FjVvz53XB7cLPy0Mt0CgeC5pgdvGglrtdqmZDwKpofFv+N00JQYUiwqq01EHbQ3gi63bx7fwZ1SO
MFxZfeFSf8+Zwh+rFcbCIbl0PTZ4dcvJh6lKRc4v6OKyMbg4OA6K+W7om+MAZQ5MnG8x0kVWpVyr
5MwJg0GKnxb1KyqzHzrQbJ1Hid/H7lY4nLQ7V1bKYc9lhzHdDLCfoWiwkmywmOEuhWaF6Wa8Xdfu
SF270zS1vPbqUvXXw28XsYBErrP9hy6oqqcyVAwalSRJWykDBqtOs+A0zpDwf08MHlWUI3Z6oq2g
USN5znqcBiJ34zIywNmFXwxd6ME0Gr2OevWyPYyi3xNGP1drvH3vGSKhNsFbBhtPVB/Yb2vbhTGt
FGMRbhRoxt55LDgNqRryifHMEn9CYiZzbwDBDIXfwakYQUYIQY5VDCaRRMV4v0bRd9oQnmgwlvCJ
4uchYaIYIcdzTU9lyWjLRi8zhaRKoQVwV4xXUEvb2iCXw/YCN/BmAeqEhtt9J96RiZM45jkgE7of
AX/SGltjgYUNDGKR9u8JwvvdVdKjlR+mMpC3IbWGWJ47WzZbL91026P3SEl+53wCPMTSaZnakGgK
Hq25wNpyNiACVgJ4Wbj9cz5hTWpDXO3EAjIf7o4+sNxQ458TrlA96fW+KMLL1CiOnSEbMEU49yhh
IF+jZZ6fgo0V5kT2+8zyJsXyFI0EeMopwG3XxZWFdoWR0/mXPDz9xo38tUJ/w3qEqLMjokfVi7kP
nDq8LdrvCLuQMvvkH9rGHNKkea7Wsb1FAPUzKDigyTw5HubT0p7xaPKPCwXAPWTs/ZOZ4iQB0Dr7
3xYX0jRp0KcH2SN/qFDWvy4O930eKMsMjbg7qUZhnE8Su1q/CDYo/ig9JHeaI1joEeqWozfFKS7c
p4G5IjYSuwOUVkX8P+AQaqsLHABmpQSbrPznaSdfL69LpI/+pT0D9ESnaYNAErBt2U9lzCYRGuBM
Sd87QLjHPK+BVmqo1JqiViMyOkxbtneHZPHGAk8MKuFN4xZltIU+YYwNPCIroFqCGg+Pirl3P7pj
PS8xic8AwuhfOOowtD4EwBIuG4lrT74gjK5AJ2Fhzy2VmaZpHH4sKh+wz0rjCvdbH2RPc0OjifgM
PtHKOX+AhBQxvgvQdQu5k521KxdhQ6vNNQqlxBZRVJai/7MdIHSzj0FLiWFhHzpfeaevNg9HJ+m8
mvjZSudE7Me5EeSb3Iqziyk+Jq4pK1tyuRpHQi8OYAKyRHu8gqiPaTsmDmL+1Ej53A6CDhi9Hpy+
jDkME++IXBiulxqAndcbMOywpoW5ry8SoKxz9tbTF0G35nIbXSGTRUa8gdgjK/yXsYX1CDIZ3Srj
m3qMAnf3jqR+gU81LS7VLLvrkDoxaSt8CKKjlebBCeO3XLwXD+3lMqVNm/KXZqYhlePFv7jkelAS
aXiod5SHGkRzbsPKRcbrQjghB279Bj9WVSf1p4gZh7LpgihDHHcklJQCi3kfN0QAI6ECF2B0TWDQ
whhSE57Bx6bApDgR03DBowYRROeJ4Fht7iE4IYFemLscGT3AnOIUOrKWnlsJDJ2EPStzJoX/2fEg
Ik1AsXLd8YlFZnnEWnq7XYriBxjZ98VjgUzZ9Oi36IKFgwyF3GYCMb9yJt8w6jjKFhyVpe2zBmJ2
3GwVT/0AdL66v1xgFlRVckcYVnE1DafymtKpOU71ho4LmdUt9T2dMVGurN8YUw3cJS0Sap/iYc93
lABrxN0+Iu6hs4dWRUnHkAUsL+1ZS8yR7i1BNWEIbWkYh75tKBIbsLalBf+VKqyluStZLcHi7zxn
hxElPCYxR6uSzZUQvXg5+wmo5gCvmhHHr7hbYG8VULHa6Tj/YuNu2VZQgBaAVWESEUtOJZ0O7fOh
dIJ9TPqmOjI5/FWkVKWglzPLvEq1SVPggYVO4OjWDiQ5vA0DiC2GHquFL5bBoeclz8BGpp65OGHF
XecICB5AGSaHYKeI25pGgTEkl8ibkUJZCwzsiSHF9pK/jT/1tU7jcKE0OrCZ+hCmI5XVqmYDGMU6
sh+Q5jZZZhZzNDVKXYWrORuXle3vk3FCUrmcE8w2CcLjvqxGNH1b8RAmIJoEAuEZditiD2fvu9zV
7Uza68EpCzzfsBbVpoWN4DOVN8SP0pNcmpqAyz3lyfK0woWyooow31JmYY4JfDUTF2cDJqBGEHtu
LpyBZ8QjZoMuD3f716HApS6PsTF7CwMeNqpUa4RjNlxuqBphH/gRr02GqnbysU8cXQvMuye3o/UL
ClD2c9+43xMTj6w5L8Crc+/8p9zn4YhNvazm3r4vavtfWdV6tks9oHj1/aehAsWgR2DseaeBK4j0
aR2GrfeecKLnLi/Eb4avi6UGG1WGScRpMWWUO7O1b46b0X8iJkptGFgM7AYhfCAKcl9gjtvJaZfE
w5ThhzW7tp45bsDsa0JwdvShuJJs++sh2ZlMlLXXk+LaXD5WWDvABBdZBKeoO1hI1EPqyy4ZJsMg
ab237jdluzzn+BMSUtV+dy5MdRNm3QBf+bmY0vU8PFUz5wUMtfJXa6BeTon5mkBEwNxV8zS2zdQA
5ZonQKnuCQ2ujx8kR1xYUyL3k+AZ30nvggs+Vkz7gHFSBhMi5x7aDL+yGA7xkwv1kekFIgiMkezI
iAK/jvwFTuWTnazMKQHsIVgYjQWDnmQ8NR+WTNrIJDpSJJJxhDsVd2HTTzTSlw+Q0BmocyRZeVc6
0DQfIGpfai+bR/xZeDkDLZQdSlQ+zfO8kQyAiBu+wnhrhT0y64ALFt6GGT/bYon07KhEPK6uDwYV
dIo+mQjiJ+ulvHB4CMUZCt8vivGDHUhZv+N2BQjmgweGIMilfsFZjmYa5ZLFPw58t+yCAC15cTVL
50S2t3LoswLcnu4Z48pb5yTsNkvpWlH3/GoKfmJfMOnLxyp5QS3D755xc034vNDLaIxpe8fG1GXy
kiKeVx5VlcBaM/aUrGhBjInyT2nBLbZjiF853JsQPN85tD5PbsEk2IhVV24XN0sn/uSILKeiubux
VLw9iC+5720OqZ3oPjkNlAcr3wuTTaAvCW36dPJOL9JOXc+mjW/4en6LSlBHi8lN94EbblraU2/W
V5cUGCVTaZyxcAccWr8fYWGU62vqsYryU0PbYaUeC2cgNZw8CPnIZULDq57pwAXEbZJ2sEtrDE/Q
8No53RwYyKP9tLxyKnEooLDs4kfLQdyLec5mjhJYKzCLZhQRCGw1rkRnRxVTicJ5OqVBeg4XhGOt
vEY/ViZ6v2MG/fe//df/+7/f1/+T/5NGq95Amf7WTs0zTj7j8N9/j92//w2zMf3y44///nuaJmGI
rTEzrTBwM9+PPX7/+7dPRZvzpz1YdsxULjhPPjNDYyhR3YYrMUpz9D4/GWRdDClymoBtuWPifpNP
EYJAHhWkX43jbSZV3uG5XbHk5/P38Xy56QIKNHOPkxe3zYy7JM0ATrzT3dK1mNBFtyZHDKJ1rHOb
X8vP+AWNcEdwRu9HfrqCLJfHZUsfZojLzDDe94T3Sp2srWLaiKOfRheHa8dEt/DVnstC4yi8ZHnO
bisvBI5zZtF95b60cYrjePy4+xqOMWizg+u/foxB9KfHGIdZGsZplGZukrj/9hj3lZFHh/HZlw6H
iAnWCw/MBStnWMXY7AENIpGpxUM6VLc62kVW5Yx7DuVGpzYAAvjtMOJGXkGG9gBsMw6AUGE5SAKH
i7KKzh/Nmj5US4mHHTaxO11TE3GDMUuJ12/luXhINrjclHDKifrr7+f52X/4gsEf10kLIxzMyFue
wyG67eDmOhfcj4Hw2P5Atky9yLtkebgQpAckdZqLiPCSK6FyJRkABb1b4gO+0AdgIkdNCpKIDu/X
Nh5+67bLrRaVHkWewe8buud9Rn9W3ntpwGyrw873vVm8B5dIY9dzvxWn+niqHbh+nGo6Bxgq0SJH
lAMzcPHK1C3MJTLV0MT0BiEea1qvRHxrAy6svmAIl/y6eh/CATQrgTJUdSlubLkzvyCxvQ/PXFIw
a7+pqtIINk/6Y980xz6D2kHpLHKRUH+35/cjwGN1EkKSIRffDdOMVy5tvNQd/RK+F2HL+KzqlhqR
kOV0oGlKAwz2sZAhxsIa7bfyZC9xDi/B7S/NdDThghHMw5LQqsscMmAwJiMWQ5BZQTqs8q70Mdbo
KDO6PuMHodCY05mYcF7KzHJDNo5v6IOWXjLCvaDaa2fnq3ichAo/uDzcHP2w61LSD6ATXvoAEf1+
Xui9wLLxvNX8iZ+8xRcy5zPY3vnxr5dYqhX0h5MoiiA6Rxk3GRsoirQC/3AShU0SXnxstCsisyJK
Yj65Lg8b5ay3doHDxsYC2bhVxoLUCuIui9vWYMF9uex0zCcyjqtXm6SESToEwU9tFr9bDXxuFgdC
y1eV6FpkKkrSiU1pRGJFnWl1lvJ317+knzKEPBtQJbeCEkTPiNs01WA2v0RRd3OOIT+EOK/jHZiC
Kcpv6mN6ob7Df/Vhh7pbuticUKBqdZA2CeGZvhXlyEcLTurnObgccpRZ9xMWoCLmMBwKPqVnjgAv
IKlmvtMxKapWuOMfP0VMWPEtILwAlsX7gQWAJdMDg/6vQxk80ErfmoGSgsAlG2DEufjXr8n700EQ
RR4WK6HL0Cd1Q18Xyv94TY7fxr5XTigv6u0Kh8+vwTp+di9sLnLprZx+Yv9xFVYgD+LLm2wmrQHf
RAx38d/iwnXbe9xgfy+5HHacI/76A0b+n9dR4MeRB4E0gemSxH/8gIEzhHEemPVZZHCtIcLr7pDV
fMRZ4bGCLmyLYkEEWKjdS4qEZhm3IabJLscIduvVABOGg9jKClN1him3G1Lb0/QCi+CpqjisxRJ6
s/0lrsk9c0IXbDgYSEL7gKCuoxwNWsPvTSr52U0l5HJdYN2NGQmwJUrJY8HAU3YTMAun/C4gw95o
VEc6AZwOFKbNIQlDmv3rp+TpKfzbbguiKEgwmEf2zpP641OixcYAZqNhdUv6dj9jbZ/xc6SxQAQg
vojQ8WE6P+QYg2qcQ992/7b0OGPIcdAO+w+fKfnTZ0p9N06zwMV5KorDf7tEeyfvz9hK7q/SEKvD
U31k3OgdLlRQWaXMQ1duGJaZ8FPacU7pzOIs00Mr0ZyXJMtBYnn/158r0L/7x2eVZknMuoc2m2RZ
qMv/fyz5MvPWGIttBEZgwOJHDAmTAQOlxC8eVJchG2B0yhGVFwkxTv79ebGfOeWszWPAGsgl9FkP
QDnPUuio/w96THi87YHyiNMo/6gqKF1T3Kuhb0x4I+3UhB2GeOl/fPdu+qcvlOH0FKRRFPqRB4j4
xy8UeJ47hGbynoc5ftTLFypk+RSg4NTBmDhjhobdfr5Ht1UCqpX05m408nr9MNARF7W5CaCxttH4
/pxsv+vmt175tBfgvgCg0bvU5Rwg6oEBGyJTzln17YRH3+IHco+G+jFtUTpsVPAp3ACOSp22uHW8
Mnu+z9PwOHBtDqw0vGm/qVc7d5+dYcFDO+Dz8T+idkTwBVR4TndsqaBV0gyiSn4VQG71UxJiMF6F
qorzW0PRejmJRwLz5l+XKdr956XUF2YlwelYRv4/AhCNq+zgTXjMMqYPQ8AxnfCadv/erdonPJ7h
BUfIPJj5c/22Lah50Aaw/5cvCTEg7OcEpp8sviBbHZNL9mQv0WU/tkP8BRebj4FLZWz12sjT2usy
AAZWNcu5pF8H1eTyGGK6VAF/HgfCZbn567Xt/S9LIfazxGe8wPKOgn+r6xC2Z7SI64ZMDKAXG7FB
HrKKtuyhNq/0Y8BgJIM96igfBv43ok2hEA1DzAYkEXJm7qMz8BOv6K8/HE4Tfz4Sshjr0CDlNCdb
0g//uFJ3g37JG0/7FyvGSrHnEFBmCU/uTBKHJZFX4b9CEvKGPJIwYQZ8goxaldTVK6Qya7HkbqS8
uiPwaxA6/4iymNIUwl3lwh9Q+I7xGCnA1mIX4sqeEq67xICzhnti2ezsliEmYljNJtrt/LEsoPXo
ilGJoWusWtknugTlCmDnG+WA9xc57C0WrhgZw5gPV4y0VTaTD3p6WZQPtiQM/0BzwNFgnQHb0MUo
NljvwDT57wPZRnJBJ2uDicEgoyUGGQaXoVQuDon8a5eOb8LMDhsAiIEeLb6n4CpSidKVDX4BM7cS
YLcBKLXTnyqlu00bAUCERYAKErfkgdjZXBFrnpOj2by1o0gKEaayEE+AifDthu4VTkrDIRlM04sW
a5PrcmHINjPTqDIYG3ksvkMCZF2tl/GxjBSXphym3DLR6MxzB+J3yGDxjhkP3LgTYNUQAo/k6Fuw
HAe/kU0D4llq0vTXsANpeJPJbZpHdXx6G/qryF2nnOB8YBagmqsXtwBjNyQlJvvmRBhnOSXQce+C
PoWzPpIykJCjZR9kTUtSFphMx4NIsC+1au2Uj88Vw63t9OBHs+/sN6esIkOS/Pl3JdcB7gOSL/kc
bHMAwoFiAf8hCoJdHBrr9Tun/6Lsm5DZqx27UvPA0b/wJdE0vOZoX66rtsfWzdAaZNhGWFFdzzTB
CputaMQOG8MCtHQots845LJQG8HOF4WuLNh5MKTHXoh+pmlC5y6+nHa4G9vpowXMXajZnNkgzhFQ
VG6z6s5sAf76T6ss0UmZniq8ZnAjf5ObSplsJxm4sxFNwzzVij1EJ2Hp/BSJUAm5HWXFYzkZvMxM
dQHvC8q7Ss+m0kjTKoGHS/xo2ePiisAs/2m3H+BQddMTH8TDG0OccqeeLdqw+PZCrRd2TZaLjTnb
BNkMXYorfiYVJEnR7bt8o4yMhqDAbO70Tcdym1Sv/tmrqK9vJIRvV+ZWOnuBrH72l6i66oAefzPV
/pP24YuldecrVpjSuSQtyCO2EhAWDZKMNcx+OlMORUEkOuYU1PuwEG9KTkHGFqLcq1lYeIaWSYXW
h7mygDWpPhmH0HHAEQHj1w0Senr3kwR8iaawM6VUwbqywKClY9koy6WEg9RuPzFZJ9dPdo+WXbFU
A7mUC83p+4GxLcNaTF7SxkeLPWWn6+58/onjbHU9bss3UZl0f1mKBRgzlEpSTd6nZwdzBk36w4KE
K7hpzJMmHHJdl98YVqzG8wur0lKBLN5gZNrv+us3EYxKaKTOzNarSgx0IdVj1OODRe9DCY1rYFwj
HCdEBABhRINOeaHkA6xEaR5hKL+kDSz/dGd/lPDubtCUhigCrDsRDyRMUAuN6EFWWGeeNhHM5+ud
ZCRr6pOfIU+LS2B2+nBsPUR9e2XyDdcaXTqPe0tQ4aVs/XRDvGUILrfEDFh/xEDSfyj20GSsnCLL
H1qXuQInJScNRI/boAjzrzojGdsw+pJBrMu09p0T0ICTwoaHnSRPqGvBKlB08Q2EZHce/iSDy6nD
qeKOlPTy/hS9lsgfZAQu2so32oMcvoiTGIkQ+VeNH44M2UMGzk5IIMNs+PGMk0CnXaDghdBwcCIQ
Df5pFTQBjAowgdp9KIWSKtA6nJiAtwM4WVd0BITSgu4pH1zWhXMPcrtEgtUhT/ZKYd7lX229jrJ4
+aVFFgP3g5NL/rjW9ayUdeSlfsWCjIWKxI2rROFwHEAvshezcauhj4xS7DqToHdVbzzUTBPygqsO
miCBx1JzUDFcUAdL2KJD2Rja6ERm3W8HFDMqq2HmbOWSU6WVYMpvXNYQ8jA4JoYjXbal9rS6QK3r
WejDqCl1RfmD5ze54crLyyeSlnCsPz2gMyw+z6epQx6IWWXJsrEWmRARYR7QO1gnsSwufmmXgnys
HLsFF/ext+BmJ3mSh2NI0jfqWGmroJiZM/BUOEEsGDbBSBAgDfxdpGhMrNPBM19yDltwf8pEHQ65
B1tWw3INkBgVvBiHMcSAa76lb1eeRnId1A6G2T/zmr9aEat4S3TI9N6mnEk1bsNMlZ4eNtTL6EUB
nXBgwyQqHHBoUDGQMosmq5TyZ+DTGDhIRAEocgu3sjsVrAQw/qYVpKK58GCT+owLrlWM5iHGieLL
zcqJ4Ijm/mTibtVHuOnjO1RHn7p1uzk7WKHa2tOa44YBc1yRgBmeM7FzIB3uSlJKvOlXjIbyuyrW
UBU+E15tXGUnXDZabMYe7XY3mwyHZSMhYL46L1/6wDyLrb6c+UXNh/GD4POkc3ndr+VXSbjyDFEq
w9drJdq51enHHmliAguGw68gj5MF/wQGRrxoQKdB9SXyznwBHKS4QqHOXXWmnEiVXp1ztS4Le3lR
XLw9IJaF5YY/MofJAqluCIC9LNm85JPYAM9qhKIWVuxo+8ecIpmgGPqc3R7CvBMcebA3dBfUazeB
0rJsZOW8c3/kDT9XNuu2FmI8t+ygbrCYhoUrY2EM9IXxGFtbEFGvqDxm9gxXhY/MfZneoAaFwDLi
azStX4zHoaq/bcModV8zHHifVgZbaUnQhkUVSLtBKY35GCmU8jRiEGnN2GFoW0cF7VU4ADyCjjuM
KTmbAKGt2/EHU46nx/BE2VGh3wVL5gAL+SH4TIJP+D/ncQofVrfdaRB5OtYXQHY5rtwGmW1Udwv0
RN7Swj1JZXjvLJg5AFnDLoQ4pvBOFv4PVVXtyL+Syi0E4GB8HBw4rGGUX21+gNCIECEYMvV3MVSl
5g4ynqMsVbK1+ec5jC8MJDHU1R0rhXP9nPTJCw7rL8hUyH9BcEZlIu6oTRS12j4dXTJjU4+u/rkf
iHHHPeRmmRBh4V+SyOVAHP4qlDcy+Totr+86caEX2jxy/Ty7rHFSp6wTCUoGCBDSSFnUm8mhwKEU
IJxRpShTdov05h5oEaFDOBXwksmgZ6hXy9mafTNkyY9kYGgSsPSoYn4ySPuWZAxoSx0J0kVW7ekH
qZmUbDOzNMfQehioYYDPJSJKNG9auYioSez7KjbdkCp2Gtr/vSVElQGPkid7tNKVamcGnYrauLMC
4E79dEk3oDzjXCvosndeEjvfUvwH0Gm7myzJxfTqjuVQpL7A5TTAhk3y/rD5QWQHUkx7hoF15SHj
ik0dFL3YEstmd8Hb6sTaNEgXpVPD+6t+ZSb+FfYHhQQSIhEcofNHhKysfDKXdpqETmS9eAPCohYl
LZ2pzIrlfVuf0JqCki06B5IGrLeGGigNlN2MZc2Ts261aUKjxyC9uK6d/XYHgyz1T1maTMD8AR7y
s/UotcxezNwRGvbwBRjkS4OPGXFs1juc8rbHJarofBKYRVqpQQv9C8MMEgtnKrO+oATHNC+7niq4
/fmapSTT0fJ7fEKKQK7nWv0Qsug3w3v8tW+yNP7HQoBuIgKjg3cvtmyTttv5jVVe4YcdnKgzGMWR
MLU39TPsvOfqjJIIPfpXsrR/VpivXGviuOMhfRPgbUFyBl1u0FHrFNn0YUVJjG2hqiib4ZRStwG5
skUoVKATE4CpigSXZVpchqZCJpITDvfMljFnkjp9bpDadfid+X6rHOtXzk98jgoesswMr6Kqq6+y
81o/mIFTOncVLEnnzghr/FgB69/R9nAwVLBCLB5XUzHlNQoOpca4Pa1hWkrurHOtoe+EQ6DmE9cv
4HWyvHt5oHS63DCkgzyIxTpWmt9c1J43TgFhCsoNUquAiT6FPVHLPQ/cOkkBT0QPs8TC8hWyrndp
lD2FOdelKH6y01DgtAKjIHH9TFaaiqDj4tRXDDoMuMGlMeA+J/ENNGTSvvDVQMNha7v9ah2R+vUb
uxrKLbNyHCFhMHAmzSxhemhqMEK4ub6ENLGmKgfHcCseggTEBa7MCQ6OD8MiMyq9CNfHVSmfy3/i
lRRwyHJv5Q6dC35zNxyvxDzJHXZo4Irxt3lW8GzgGOMYl2PMZgNm3ZpF9+azEfCkObv5EyN/wQXH
e8s/DLpnK6gRvW2Qi324cVUaRDqk2NnLVbTIE0dSNVPGiYIrf4me8RDtIPRA1BN4VoAAYnZ9HQWm
xgxPDlE5LPnQGbfHlMd2M+2nO8yGMVbFUiMsuDDYBOvE9aM0xUE0EKAk/OtNrIzQ2TfvEZhyGWYU
SFMzfYH48s06pM3U+yBvPGeXSlKfR6iUTU+GB8WT5NhhXvLRKrt0Z4SR0vIgpMAQpxzwqPgDsNah
k1tJydR+uCDye2PQOhyAVhqYu9tPRpWywS2tQ8zgAycObkj0w0bhaVoSRC2hlgxkDAFOvKuhYkSE
6xY2TNAd6N85u2pVU3LXSBPRXllshA7j9NJTqsFsQrY3SVPIrJH3JGsySJn3LjbxJmfdGMWCwmvn
W8WclFTUDnN3KgePctya9i6hxqccnBie8Esz+xMrWCvOcBW6Tt+Brm5I/4ErBRvSQZWXx2LL5fwQ
KNby64PSxP4WiUGc2haiyvVQUa4j27zr5eSRULvCpKdCFPzlxgA1aZXcAOCeYMutt9gKsAZHFm7Q
0uVBVgJP6qhnTxEJtkNSYkJKZYsl108Txiswy8T94YCiaq0hW+Ju8CKYGGASUHTgOyA6vXPxL7I6
W4GyQ6xlXqpFDFVLdawggdCmzcjsgcDmzOuZkAeSVAZ8nAFOti95IyItKJQt/ICCA/5R9qY5Y9zi
Qt6vUrSobHEDXEfOFbVIct/NDvO47ILjBRuVZ52e9bpjSlx7klUe/gDkAb9xpSCh3srlBfrkN5M6
v+XVyX/hfB4pD/nHrVLaLMreDdgioc8bhoGON4p+MANjsCAWSMqtb02cYMSgPf3pFpT6YDeLx4u1
2V7WcAJrM2rSFV6yw7CyQc9YQUS7oyFnGgu/9LcESwUae5YURqoyDyABFPtb9q0MIjGex9n6RIUr
/zIdbcPUvBumseKu5OUDjeyY6jNBBMLBmr+D5WUmRO/Mprh5XHXmLm9BhoHL3gfccvsv3lj3t91p
yWmuGX+7tAROAPZyPsUMuiudwwOV0oSShLQaqo+OI3YMSD5cOACSmr62ddGgVDGWNHAv2khds+wl
94YSLDT4LLgVAD6CHPYQG5K3h/IsEFwCG+ueIDPW0gZXlFtxv3/L4AhksIOsRU5OMmymO5buD3ox
H0MzmgbAsdUZRzH3Wz5CsrBRv4vHhfJm8iwysaQt4MqY9C6ML1UlDWuMmRVNOMPWd9bcWge3dVOI
5QMbwjEQ5ul2XEN4gNHsZETBWO9TBcS8vcyOZb6EbHmgWHgeldib3OYYkakgzRcKUSBnvqoUpeqi
BtzmUS+eEBfjjIOg8gpqOw4GcQa8zrj1mi0hC2Y4CTwuzNRuFiOSGU3lFTJOfLyhfty8NWUh17G8
Gyy+GDCrbvzhpchPzF5FrsBAY1A16p8/AAcQ48efqPzsaYgBk8XMIc0AgKCkfEkJXrjCMo8jgQHA
Z8vCJccJiYYsQj1wYNfZoq8QE3B/O/Ez3VDrnzli2yL2yQCyO35hgHubgqTectcBd8t2bGjUEXXo
YfIQSbjtYLRBFq5ctTnwz0j9pDb1MXRGkSuTgfFWG1A1oJ1IGKFsLOVT/CmECUyPAABt9U2VDlaA
yRvsRMpPqYLJw4KZFHZo1c+8i95ZgwrOfQyNPD1ADzzSPfN1sPT+gUHaPTQJdtLM38H7iotooOCv
GMkZUTNgEDDfUnqEm4JZLjHloWughEo4bs6Kc8MNB0XGJX5OuTdoXXg0ITaKWjim1paXFix3mu8V
+aWQVzBsGRrKIssITH1hKz3nGFyL6mZz5uUVW3JmDQgiYb2z7eEniwRDGp5MTHB9fVp6AGWNM5YG
iMNZWMkNpNaVxnnBmf6as4GaavfOr7nrn18NFnk0JlnyQCRl81TVkCiK+jVK3AK1ZbNfD4uqNFCY
vQ4vV1480suxLNJzjmbe4uctZ6C+8TKBX6AewAub059W36Ze+HoznNW2tmeoAgFKaA+jbHPiUswR
t1zbkZ81u9fP0u6x5U++wR51MWe6treHBdOXlTcQkGuhzbIElJ5267yZaClc2WdlgFcyT6EZ7Zz2
5ly4v+EvR6Ubs9HCAMjc+te7E6E4+KzcYGxFAlLKh+9UeF2EzMT4+Icpdtq6dQePP5BPm3mxsQ5W
gu5Hpw9N1VyYoSAYRLJ5VZ6r+6FAV7lk+HwiBcSTXQMn5uU5iwi/cEqMhQ8uZ6dcBHx7VYJl6m6g
kmHCkeOxf6vRdrqRgsDqAY9VWvSC0wi54pwRbo6JLy5rfNAYKsIma6CTgQm3LQyw1l9gV35NW62b
GRvjnXvdpl+ZcMS8iEswPVG3hiGGRfnO+oNKSq8CTSHcOM/DM4Gt1t03nTj9UjqXf8AHpX7xCV4p
J/f7SkjOhzyWkEyjUiwRU5z8QPup24chHt6lJ/rm3NWZPXJckAVK1hAgRBohQhp0U8FE4jM7RPRV
umPwKGbj+RIKKEQvGPhUuQOHtONLGNgO7sDEC5umsIIHlHCGa6oLvekq7KloMJPjyWD7JRlZ0EhI
gR+aBStPYf+RRDeomzHCtHx0MhDXOC59TmTqxCUNd5wNYWLnRgc6c3JE4ZwlF5pQl0gJXBMJcHKV
6si9q83Mt8KS//9TdmbNbRvbFv5DRlVjBl41D5blQXIcv6Byk2NMBEACIKZff7/VTHJjOWWdW6WS
6ZkEGt17r70GdOq67HmJqAPbd8C5FTtF6xYVHHHSZVJ+Z0TzZqjGR0tLB+JOcITFC4lPypi5oLU0
Bk9i4hckuMd2H/SUkw+vIj3zFn63oHrjZiu2Iv7vdTRod1aiXdORX4BMk5Ml3foOw0oHZAStJKu4
CHBD6LiOCBq4ypLczBFKtFCoRcOdNCMnZBLom85Zs7GB52OLGmwauw9CAbqej9mRWfm8DvjrJS6N
niUzY1wHWiFcf4aqPOT0zfZFSfVgSHO5FO1l2ftkPEGRAJFq1tts6aK3h3ReL7sFDnMds/rwE8R9
0mcXMJU46aE8lWd6JNPgdw0pKr0iLo734OqP9PxanSimldmazGI4ODThGxwOdoS2zQUqVqBielar
/K+N4P9IyAHtgRhUQKmgsyPf6hbZH9tLcddkh+LzIQsP0i08mnLhUOOMpVrD7M6S7Gv20m6HgLlr
gYDzFcsN4jVP+x4Ju78nxxWXCfJjqbmxwuVowjChk6iELvIOriGbInjWOYCCf47kCZ02GrSzjTm6
TWu3w35GeUh/kW9DhmHT4TMEi06wFUiw87mNnLuGSHB05bXh89YVuy6OSCU0MN6VCcFQre6iZdCd
0jF2MZa+zDzp/UarCq48SI/DMQ3EnC7oRY/xx7mvByKe4WFvCIYv9WkAQb9YsHbfeofPDknFTAaa
9h6yBcW6Zge1xyOndpZnB1ZQejO2dXOxW82DIbZHOKV1Desi/K0hCiunismXjLCTFSOw5HhEsj76
CZ+OYfe7wNpYwe24sYEqlMPceB7/Q/O0SxiUdxX7eMgzgcAK1tazRViDpvHf2vsEYJPQG2r/AOA1
HtdLtzvfrzzEB65ZAguV+wEEaXUvqQAwH3de6w4Y0DBRN2kVFZQWjOnEqYUkut7NWEtBzGP5WKuV
PObZ7DTtAzT8dlzCDIdGKu9ZSXsBXvz4IdfnVx1YC1AGzL8BgipSAvbnGvf2M6Bqzl1yDM+7krvG
SX3EVqV7z7iNaXQ4ehd1w06L6++3k18cU5jhSFrBjr0eUIirBZef/lG1UZEvn6klkCPx+HZpgP8O
G1e9mQlvQT6MtZyaZxbQIN0DviV0vDn7yRzOH0H8cLvhubVWNIkw0+MHNYYaVQwBUG8wAZlglvA0
TMzMkyPzApfDGSOT58nZceDysOYuoT/DUYeGDHaDcf3GcYcHhQcJPuf8NSt/ap7ZxI3SbpImo7xb
aEhPcKKnovEItscFZwwU4TnDxsAmJefBAXujS2sFS9w0O2+NTacV5M2JqiR3IbJQEvPB5UFiTbN1
KjVuTrV/ajcL1I4GEmmm84D1vTt8s4Wa7vI8Mz4G2wwOmpVklNE1qWLyMZgL3q01q9eC4yojhh3J
1z5yXfRoG8C+887vMmiDO2Y1ka/GjwmcrP/FTkJKwKbRyB3GxaEeIqiqH2BtTlQ07/ZzzATJQ2s3
GloxbITlsXwOQt7FUnQJllBrf0EYA7NR8GObzWEUTtSIJSrfEop1ZNsdzMW9xDSQkk/OgyEqO3o4
UIMjO4itmqAVY0EKI9R2/iknHcyZ3WXbKY1Uxu+Tw2LyFYOwzXrsSHAf+/4bSXbsOfYo2pIvfuxv
j1PrVXyyjNuCe3r6FrE6Ria6XOVBFQSizOshH3kULJgrLJkQld/EY83bvkDyCqnVir8TQQ485Jq5
yaKhnmvAqz1Cj0E2XhbzSHxghUD5BGJCWg6LWCHWTVRUg2GmgsIaKL1jZ4Rest/8W4bpXOQAfAFq
y0WAg90jRsOMLQoa2ZMutON/GmYdCq2oKllW/V6ThwMOnmpj31izXbe9twO3xFfXG2jKd+AAzz0Z
2SGUObc2vVSdNtrbajPZD1EaIr8cMkpr0rTZpxs2uljw29TxjhKUksmCRNfZ82YCh9mzi0J5nljq
poKIAX1qkO+RfFss0oxuAjO4kjzYYKYSc8hQJcCnoMNt5mfr4GaTwmZSuRICcu2TR0CHUoep0Sfz
m53G4nb6y0hTZ9eF0snO9/6UcIvi232RePDLk0Ag2ONAqXdl37QMBJxJNY6GNrYCAKvVqI9VEhQT
EN2e7d8GZYCNEtq3M3+k+yB4ZKvkSmoshNz5cciYtokETTUj5qigl5NIrmyeGDo9Dcs4QXYHBFFF
NVTBR/Jf72ePid5EehMlE7RzG6077MkymhE0S3lq/yrSrGE9+d3iHJHcngJgovwxWZffiOfNCHvU
tYet1mtzmI/AchvWLDXlKRsJS8AiHfmRpKB6oqosyR3t+V9tuGK/FyQ+sEvjrtj8J97AJCssgM+3
AeTQx0T8bMP4AN9WtnQ20a/I3Ug5YAEwGhDBwTR8+K5sruCpPomGLWH55nAlVDhwcgMRl0ygDqrO
5+zzNNMrbdC4yFlF+U/D23o02APnPINN9jVM5LCVZDeLc2Gf84bgcWE1IB9hbdrpOeVNBzB9L0sw
lZZADStzUOA+TCxaOnNAGT6CDfjBPRXo0fj30EF+CwrqoSETTtPJdpsbV+/ktS7PgiFmdOCM/G07
C5PtHoJxQt0a5g2EnPp3JxdppDV4ofP0BzwC9NifRbqM2KtrjH3OhlGO0j19b7XCKWug13OQk+D3
tS25mGJs4xAlZ0q4rVXGGFmd5ySDNEFWbeZ1XzdH0sUD2VHcqzx0iwvUETMlBTIXlzfjmu6X5dBu
MLvonCbiAUzFe7eqBaRbn6uBS9umTNgKNo+JJVmvE1x0Sslq4z4MxfhlZHJ91oTownQzBBqZgYvg
T8QeEdGHtwkZJnigMvQWFpKPIFCaLMRUHrglsnxi6jN/02YIB2nSaYezjn/uLJwUVegGOj/XT1WY
rkjQ2g/oEyfGfsDUs1YbhaZYzNbUKijQ8A0z+4iVwdsJDY796dXfb81jGYkAGqP1fuS0YLaYc8Uc
RSq5Xm0ud/FKXNVuSt8yiwYKOvS7AtNlGGwjjDoHuec7QNn6W1AA+CGs5mpTPUqet98v/tV4iAp8
wFlwMmDDeyDRhJJdgJxNyVVpIXZSURoubL+wd1cJ3c/EABewBANsfz2g1dIkTdtEy1tHHJ++ldNH
m7HgeyV+VSnXHvDQfCwOeXVb6ElwDDu4LCMArzSbormrOjxqSQGtzmEXkwUcOuWnnsitT3b208us
D8oNrB1RhcZ+937b0bv5im/Fn2S6sU8zhnTEN8pcJe+69NMxCx1z1jcp0cQklOLry16GwoYwKoZB
OK1MnPuErEPGw6Hq3vW29p0BcLiwBQeQ2E3Sct5aB/aySlaY2vl0XnptRmfLAAFJmgUj6OuxYwbK
0H5kNyZn1VwZHrgPH0xRuvHIdjLPoK0Oqsgzv8q/2iddI8toKaETtVd2mrut6qyP9FlVCjhV7Pas
xQX0zJJm+pJ5l+vyVvZmdS+2jo2LFF5Wlhd6jJ8DUkK4on2PcM5Q0+iUkvmKkoZtRlje4FLrY1Mi
kpM2DhnS17sRMJcyCCMsTcpkGS9Jo6LytkFyjbG4tuEf5Adx1XjW656SsWNfIW+Mh5F4+UdLW6dy
lsRokvWVjAoRIkCc8zj5AG3R3IqP6bRQynHZR6Uk8gR6h69VzXW2SbZkZHJSM3SvckkvU+EqOduk
NrN5Zc9ceG5BTXSekMPxazfw/guecTsZYvDNhZv33sO0p+DS1o11F8seWwjNtewBn0wMPWiHHrBo
Z2Cy4INj//8eZBW8HGEVCHEdj2TUKFzTycrlidXd3WKDkT3GQlxaQMkkpPQRo3yOKCPJu4HFRx/F
NALpcA1ydkbFljBxADh2gWedjBLfypn9eGzvKiklexwSScBUoWtUPfDUfGLwzjRjzzmCi4Imaszk
MCxyL7D8jS4YYiTX+zr6nA3ZR5l++sJBdcO3gvmURdvhFOhGbRGfx3JQezC9ztVOBAFHktNqBZkF
pqLoLjBEhnxaIUDW6DQhDf09IY5Unm1zuK2DtWJMo/PMpsOSLXpDz4mleUqzWVnzZ+S7ldh5W00p
t0F658pgdZ88OJ3eWjf+4a+Re4UBP8BEAbO0Im+P6owPNyw8bWST85fZi23fKa2QNYVEVM5akdvX
ht00ZlM8+WK8UbDjejZwF/Bv8S9ONJOj8HgKjUu7S/MOgNXGL9bsrlfQaYBGTknW0KO44Oq+5Qln
37+dK1tWEoLY6bxFh4BL4kgUC59aDkaaYpAHTr8HnUknOtxVoL8DOyXTni8gCr/hGs6Dxtnpk/Eg
D6KZiMgBs80zyzmJG88/P+bJR07E+gKr+ZGJ6XY4t3WQCdT7gAfZusOa5+L1jsPY+CmhCQEwwz4Q
FquNLbc0GYkxbfAFlhOP8qli4nBj55E5t/vc8pI2dQqzR7xDG2om4/Hg1RmPlDOpusm5A2iQKXkn
4NKNwFE8LcqCenC3Yy2yXCD9Vi57fizQzoYni8w2+FRlBaceYsqSloe7iVAaermKqdPoGrYWPUn2
wICAptjHFwxO1nDO5fo0zHtG5UxHRGOR7agdB22YlFl2ky505aB0pZqHQOLBwgBQwWWfnds6ojY8
bUJZa6z2cLz1/UdtVYBPA35Pqn02tMbAIqLcBj33Bw2Xc0GZE0LSSD8PR/4l2ZINqyrcRcmacqJX
NsDJAt+0iHNBs6WIRF7b0jL6+yC51UVmuic3pk7kDGGPCcACZujMz2L1DzTQ19KxmIY4ghg3UR5K
HgrnoObL50LWFaKX3g6AEiwvcLQ739CA/goJnLm1kLVNg8eqBL+bDxpeGeYUWrQo1WDBMVCxz8Cm
yYIft39UW55RnTJLcwpmbx1EznPfFxwT6i0s+KGElIp8pjZmVbpsiF1IiZlvQfKgcECb5G69qGRe
bV3IzLjfrlW/6dSISxrQmPZXQ6zN4QiWZD04ctO7hLFDEHOcgs48zBNvV3LczkEu4WE6UnN20a/9
xtiNzcwHtZ7JoVgp7A7MjVoyYa79lg2g31iItGzT+RwOKbFy9IVJALIOsE8KgINNXbUK4EDTKi65
nAxg25EK5XK/Bx/D3qoOaSrjP6ojK153ze4ZylUbnOA+llLYp0+nt5gvnZhtFRBgvYM6B9io3DB4
lPT2EwOACY9xzQE1S2WUBUBqavo2jxLcoF8lCBFKQbWiDDX8Zd/lDg4eJuiMG6uLCe8eqEOgDvny
wY7b7SPqz7zjAN/LSpiK2LxJIC6RPCrRT12qRnYOaJTwEmEh4gsTHLhkrfQR7ZShHhsZVToljkR4
asMUUMSLSVj/auSQiADxHzlwgoVDSE5kCo3t91z5HRfaktVwmWCOkvL2KL3M4Ow/xBP26s1Gg8gk
ouQpAd/PkvdDdiQ8Ojwvu/x/bGlROZw9kvwR9AO01EHGFW20R+qi+XOfsFQxWaDj0SMwJSAODipx
/jOInHDprKmfjaLJ8UI3oyYthlom6URHNjwLs4eBWJl/7ekvgp0IpU3DQ0PlB3YMqCR+nPWqt46h
08SUqN2h8G9oUTZGa0DPUPpNQIExyTKqKtMHHK161z0knHPWPQouB85AqM9EpxWwYrMmLKQTNHvO
b0ie/gCf1PYCLZAMNlF5AmDfh9uzhrN7/J42B6UTyBo42wIxQsEV8ntDvQGgsGAi4RzZSndNNz5r
MGUN0rtF+6NLPPMw2FYDvJA97DT5qGJwBK0kuCk8TF2tYiue3kEWoTyh3L83h3Vg+bHQBdwpsWs+
IC2wg0QbQAi/Fm91fErS/R7m6G57NuQeWTzPRl7A+D7xVPTfoztlq+M5qtwj9cq2/JEnWMu3Uwvr
Ktxvz8nIiFkuzUqo0QEmfVeP+O4Ka6Gc6IzjOjxr4KfwlN7lDrzZKtZkVZLeYoWjiMhaBPVDEdxj
TZWnPsaf47OZOCCwufw69DxEb/w1K7d8nxzIdUBHrVmrVSidSNx0zXnHriWSARkp25T2fbLwMYVY
DOGdtTFRzyj2XLDSsrwhFzyMdxvthIEAFbjsRRrtdzMnFIQbvhF+awNqXZYd1Qa2Zmq188Zpb418
4B1vmHbdvmRMX7MpWX03Oka6X0BKFPZvplje3/ARn+dM0zXwu/O5Y9+wVFos2dhjlmZFEZfetMpC
flOx2SVNWHBZwaH5v/jDJ/mVDOds5zoj5573vQc2mlY3TsgMrSdAIi7ZZeKKHhbXmjbCmLXmHzms
zwn+dMCKMghlTpj4aN6bC9tKwZz60g3hW0RllMuGZOU323E/VZMDs3aI2XjYfmF74GvFlvmAThyl
YcY5bYU2ArXeOKPBsykDdLE0I+u/RuAFjL6DGgqIi9jfIiPBrxpLsK2K0qEqn4ddl33wPP+T1zSf
RGKxSLCkAacZOsboOQG+Z+uYfmyOOZgEqqduSz/jFv2HhZW71gl+ERgLJWB3hZP770mzw2rPsqgE
F0POhErVsskMzJdtnSEg1o7/c2TflH2ar674N9OnVrdJzTXQMFEHOQHGtLOy1GG+d2+xqxzFCQgd
dEea24Itl/NBrg+DWEYWtfD0BxKqZc0bAAxSXClBllDFQOiC9FOqpHF4a1agl7PK6L44uIVIWR7v
NDI0dRr2MAzcZhhkbHR4mKI6i6EtqOzde+CZEQgGTmiiV5dp3Zwdlto/izW0TTK2AKVqSsw4l1Ro
/V4lMy4S4xx88nue69rlDMgzyKy2+IYQKs4mgkTxySdFPo4sr5bqgBAqikJyGqygJF/5GWU8x9mR
IzLmMJrgfNVnxEAN76eMQw3LzBJNRfSRYgftWuFh9AiZCnn7dmYHRPMBWuVG9yfrCesXa4u9PnSx
Bh3z9kJ4wnQUirCjMrHZGjV6G7JPmeSjmMHenPknJPFtIgCU6EAEBhldgG3NFOIbJyiDwZdtFNQA
M9mSWocSPGoCfecMp/AKAjBqS2EJRIxFc/ehRp9xaVY/eUekTNEjhc9LnkCWsHXh3iG0UHi7NJeV
4PWgYQuMw9Db5/gWPxP0AyOMiQxWLFpxUcSocRINocrnhy6EgI1wRMdbtWdWw8G6Ry7CI0nbxNjS
iT6aI2eCy19rqUNbCAMiMs+eCte0RD0xxn/kHcBP0EAm1nMbuD0h7DncKLTLX8yBVfhmI90iGZ3j
7tmsC1O+A5OLmU8tVvsGpN5OlPmtla7mcm9L9t42NiknD+7ZcxNeziEVqjWhFQ97Oxx+D4/pr1CZ
QQxLLn/AvIiiXmTYtUS/UE2CwdEHWDpXDX0TupaMrfvSMWW0C+rnZMGQUPY/XctWnNQc0/mS/+KT
GAWBj3a4ZkiKruNZLuceJdy+foaPsN4phSGGyXneNsPb1o9aYFscG4GKLpIxxEdr9dbKIXPkOVFw
iB4JSavf9EuDDgSw/ckaU9UDrLK85aTsU1LX8UMRH1TYLuRTvLraiGTGakldUjs1RRkhJIkL9qYK
ArwKd8Y8JUfKcEsqR6PrPeBZh30obiKKTSQ7jF7Aw0zvydYKYuUFEuUNJc+Z+hnr76er7ztUITZS
tzYlDc0k++KWJSydi+6ANre5owlPeXwg+UEidZmtilKI3TmPv4wMoPcjpXuP+XbrAOutKzGEbLD1
AjnI2gI2oEYrqNGblmzR3doU1TO5MewkMSvPmjwydvqlFnjQ9sfsUV62W4HsIOFBwuuswI06PTg7
6ITVsx2D2gE7lE/mMy2cxICHQCW5mrG+4DifZFOOuVtc+Ojieg5dzmcl3utYS5zpGaTjkYM9XZD1
Re2zBhOW5RtQVDDMsngF+WvYraHZHtc88jCRF569IA1D4EvwzIh77QFh4TNjFvXP/KPsFS0P9oWw
C5JuuoMbhrH7bHws6Es5wh2pC5MGQhjzfv44dOuEIgp7Hw56ucK00Vs9kmpZOed40jIUpYQ16byz
QIiKIgZUlD/WscUXblVDFBky7rxFKUSZs483RDBc1jCb89pdhQbYfdYTNGEQILki8Z2ZFxRRbfAg
RuLPFt2V1Adt6hVZiNXvs6U9BDhhDT0CiQJCrfAWg5tQ7TSvWGcEP5qeSCefemHiun4QxPr9f1hU
cL2L/TEPvSdZBsjJzwIHOZYeh/17afHoMO70I0SkW3FcuTlXMlSca9SaIQ4JaXojLbw+DGANlKns
zuCOhlvbI9NRPAcZJskGpMdclyjgIVJDwgMhGwb1Wr3EvjtsayKsGeIREQInUM85vbbXW1NjbgcH
oqKXkW/Nz30CQnnOfG/QgX1BauCH+mEQxt4LPwvoM9gCEiP9Vp8+D/CtgH9rTTowPcJ54WKXtw9Y
YVzKmo+xOkNIcBPcE1n4KKKgIQ7U6SWjq4QwT2RBXfw/evbZIa8hQ2DibW27OFiWGYIvPRIhWEPF
vgAtIqFLsBwTAVdOh/XPwvEv9zI5BNpJVzVfBBv2TNt8oWlE5aM3giI59cGHeMjf9z2+XcC/joPF
Sha+Yqzk/uDYkyS+0ZNiYpwXo5dro1oWsUrclggg3ILUZswO3iohRUcdn3wykgMM0Cp9SAHzwWlv
cBa7rY+0835wqRsrXRZOiY/rcfiUl1c/v33pD4tXbzAF+fQ8z42T5MXtI5lsRHObpe8STP/PsYDJ
zsbmMJO4Sm1iA9HyMmOFYlLJZm7uJfiy2dI+ul4MsDj7se/hmaaycoywVe3Zqj1lDxUralMURyUO
dCFz7OCwfOh6bBeqlSE3cUEMuaDA1hHLWcHtBP39ZsEQbWUn44SavdiKZHXJjGomBBUQTtDwXhVZ
SqfgV5+6vRoOscM7PLUZ25U+oO/oQYPoDo/Wkpap4ArtC+jQkBJKQUqTo2hLytoVHSgAU7KIidrH
JZQR5kMau7ADw6yQc6gGjKBzcBl0epARAgkLs+GLoBV/QYy3+cCgCq+JjriDovuYxwYwqqI2HFxK
J5Hy4VJ/yxwOyiHkDKn3Aukixhby87QoXN/7SpxwPmdTWH6ZyyG/2sTHBAtmtLegGPJHTbteN6b5
we2DheB6HsRdFFG+eblS/djLEEvWHWcivi3SKWFziTzgYZ6Z4dU4y8kihumrlQzsmF4yR0ZifiPh
vQ8hYAunqx6mzc8XqPtv7wsPkpQ9Bquk6KXnlZ/nhIAzTXorPIzT65md6BYs8Z6hxr0MvaSqnAO8
u8xEXwyvELJ8TFv213OjU6PHJ+rn7yv6wcQpSVND/CJD0ygOg1S//49dH0luWe52/vZWBneSycjL
0u70Km+BNzEmQu3J2ZxhhWYgDJt5hiHGRcR10lSsVGF1cwD8e8JESBPnjC6vuih8nKPkU9D9R2Hg
FmmXz5o9LlDVQJ2WrxlnCQpBkbDUOMlZxxwBZQ9g4NCPzoOo+WC95fA3miumUFP7/nj0PjU+IzBo
IuJAQDC/sZ5zsCqk4lE+hEa6XQty1KsuVTIBTnkWwpbdjrzG84L1Ly9s6w8Q7ygXnY6+Btes16/z
j/c/dVM/Dk0QQjHwubnfX+fJHABplzBnP4R6BQQqP0dVgroCIqwrmXvg/oKFXsrMyfpT8lblyqiD
z1qdcbb8/P7/aN7D+0qg7epNGd7iC2OqdjeSAVJGCRLRk4+TDA7tSY6RlzL+5MOWOwwnObEV5r40
3ke6u2u5F/kDAGrqvfNrrHtec2H7l0vmBSGnjstT4xFe8LIgier44OKi8DCT82QLkozjVQoEICUr
78GT9NqZvK+ykBh4lrMRo9Y0+uSMGJ5J1htieBRym39+0X5080rByaLITbzAA75/6TK2NSnTjx2m
5B22i/KHC1oCQil/pJaWJ6A2mhonsUEgkdxEdVSqapDqXyclfiyXsmWVps0S26W5lTdSkEMrndv3
qn0magdyihENYrGi0sDHZFLunJqv/fwjeT8YlGGaGLsmTPAfxcwpfrEOprHKPWw68gdwMdQU1D8A
BQLIGc5eGcxcZyJ0jIewgv9f5zzk/FtZXgVHqPke0gz13lgkcgJdym/VqVRIv1qJvNxHcXKKTBAk
NNvGxS31hZuTQ6S9KbIFE2U9R1t0O9en/Ur7e+6CF2KnIksaKxnouMLogJVX6PO5eoLR5Zr1ev3o
vfa+Xly/jZoy3/VT887Wj4QiyPeMId+VVauaHI1JnN5Exjs/JMCylj7dgLIEIR6h0cRMApX1gHDE
VE8QNx77EfkxK6iF7dE/JD1nuDTCurJa1VU0P/98BfzwuL28si92qD6bSBvqo9OVld8IVQKkOE6p
lVOBkzFZufuMZeVjqH06wF1S2/E2bgzXwktd2dd9Y6N/vbIh53nMlwtM9v3OiQl4jis1wbd1gOQ3
Ax2dB4Wlb2icDBTinBBocEph6SEMvpkc5uuVgcHDYWryt/VA2REY2EKWTXoinSrHI88gHCcj5K66
hB2fDDCPkApS/sTOAX05NQrw+pOtmSy5Pj9mvxrlfshMTiyHOhKdyg3fWlvg3IGlH5CLRY4g1OOU
3/MX4DknpJo03vhlYCph2515DN/aGQdDRQ45jbt04KrdJheed5FWT5MP5946k1UjY/kSkhJ8ZKo3
BWNvsTd8FLcggaePtRJl6OTXT33MgOVNjAy6QFy/e3dSQFYsRYwsXtkCf+gItFqihFDrIKFhooT4
/q70w5DyprLpSabPwbADQgdCphOUEkyokWh9dof70/St3tMJltRjW4X+p7hpISRvRX1J4sv1f3He
mn9bNhwcrpGTJzvbi+VcNXlU9eWufTevD+ZrXd/wI9/ty3/8COrNV+7ynv98MZB4ZH+FF6evBH7k
TcCVbqiSL/RrNHN4uvKTv7/zgi/KcKC904uBeOv54fQVHB/4GuanoGTMi5MS6TU3c/G7fZQYnpc4
k12/+OKxn4uL0/ckveZLG4F9wfd2d9ENDwBXvOY7Dei0PmhyaL/zU17zZ/h+eu1M+t3TV5/zu3jG
X/DCfLU/08tu93/fMTGAEfGKU+C/bpJEB/Mkexi+wcr5ftFsiXtgirydthgV5/ACP5Tueh3jdogv
P+k2SMU3uDwSU+kgVbecAwhSAnBeAn7yozpmlXzE871HB3su7ysFdcJDv46X5XnMlt93eX6p0NhX
9siXfTCrPmYC4af8ECdUAN9/ANSHPUF87EXWY89hHhJy2lDFScdgFY9DMJHmDXfFx+iVlBsGRIwo
dQbhM6miVO099K/ffCoAy4P7+Vv8AcaxbzEK8Dlk/6VwevEW22w4loxZyD7Pw7s5Lh8FWnQOSJYS
5lE93ejISSa2xaGCopL3IAtYywYAX7LKlNel+pBkwi2bUeQM1o8QjdWJzRu2hn/19TpTVZNsYNQY
T1zrrNfsV23yhum7Znc9TKKY/sbHvQvng/RBpsNToQcfMGBAYsxb+fnn/8GVVp+f8BHaQMZ4HuXj
97cI8DKuszQ9PtUxdyHFhdZAGKB5UXFQM3fR1EgOsPqAkOUfVG0JI7ZWy/gJK5jh5+/JOmD+E1wC
UTNgHnBv4iRm5by4Jz0Loos34pewIHqUmXtiAH6AEAaAETUCAVGr1rQcJ201g/Zit/OXANtPwlke
8Vq972ANySTYEPGnokvFlmyi5fHSJoBJuG4r/aArge0BXdTaCLDsO9p/NtkpSW5+/rl+aB74XBE5
PhwCLsgQ2VTfX2sG6D2ZFoiDgwVMd1/ejA3UvQ3jfUrdOU/u543IHtTzotGQSaAILOnt7LMAOFZR
Jm+GZwGr+p+/tVT/9YtLHtP+09LGiWs4qL5/a3DSgJX3O/PeGqAi4Mkx20SkSXPDPZgQb6luH/bh
vWyb5cK7M8llXBaXIPhfdB5jn8IMKaT8TiLgOWox3Tm1xxoI6wiw8CC54LTFl4MP44I5U13gaCXj
Z+6YvI8B+p/UtwYFIxoZDYtyJHM8eW4ThQNijBkyfHX9IRWBsu0Xxqgl22HM/tc5qiUrJNUocwmo
m6wzwAsaMm2HWsc1+idmC9QeLPC6xzWbfrpeWOTskdTT9yKpnSpzrI5xhkfr8XaNoLNRGXvben3s
r2TCrSgN7ceyjBykq23zI9HU4IuEXWBDrnU30iwuJjuXQXgbY7FHWyMaqj7If7Ht/nCWu24cRCEA
bcgd5an+/mb2xwnKRxQarLW5KNIuMdWbC9opDPgZIb0fiCedIRhYUR6lad227+oyRIkJHw2xCrlT
z6+DOp460JeLDKAcr6AQSmyYvFj//sZzn3DZMSI5OWAzYWQZcIDJkHheIRaA0zIu+VVdPXZ5t0N7
vNOuykT4yqT+/UQXI6f1tiCOHKOBEouKYIyunOy1J4JL9i/vlj0oxdYcEMqzj8w/oJ7quCsLwxzi
3k4tPVBmI2txaC/4XOk/1NMh8FhQAHrDhyh0vwjwJYfd2lYN4R7rrdWD7kbUgFIOJEkjipkGlTQA
y92BcTcltLK4QquLlMmGDW0Gvu9GQJ85Ai4HUs9rdghfVCENDoDScXLmwtzpkNeovEMJxcGKVQeP
jM5T8jtNi0aoim/HkNraj2GzKF4Llh5tqJ6AdGguXYfho4k4tvrnbpg+MAK6jsnRUukpi7DBFcGS
XTKjmqeR4ZSE7Ib6h4FGHhGcumO3pcEi6PZOx2ANayrALlqzwaHhmZ4kWcBIvBv4Bz3OSXz2NbRQ
v6lH8dQV8QGgejDdukly2gL2Pds+LPwje62IU6NXFcQUEJZlDYdimEVa32q9UIJcqs0T61t3qZsB
sCqA6LTi16erzTAgYw+b2xVOL+7l4at7+7+sFrDxkKcuxUPN9fX7/1gtUzruw7lc3PvpMD8VcfPc
Tf5THg+kXMBCGMq3yXa8lwJcF0CSJDjYu7PSTc/283KrGYUO+n75//eprmfdnAPDHIil8OIwjQ/x
WHlm794PCT61qXNfb0xsluWDvIEwr/oF2dqtbu1MPka9R0ZDv6Xu31YlHK4tFhUi3v38xLE+0t9v
Bh74CfBS5EU+oNrL9zXmTM6XPbUghcdfqLOWuT3E8WxhQM1FAuJhRGrDzCOQPjLIdSLYPhokEJLq
jQ5sX37fHDuqEsUX3ThOXi+W/qUw8VzPJ48wolKMXXvA/+Mmb9kcLEcvMdjkY8hkjjBF7BHJhiAj
uaTbv9+tMxSQPHxQzpsfheWZuxk0QyDmTOEw+FAL26FLh7ncdUeDplUMGf63M5Fm5I4uwrFOjdlP
4Huzt1D9xXgXX1reqpYJvNg7S4nVi1fui677y/sSenzCIGIwRBn6/ULu3XHMyYAbP8TH+tF1Jbob
yxudcjo9goCqkMNQsFaC4e2Z5K1ybNdcQDVuXRU3mg/omY3ZpGJlBcEHff1uhP/2TrE646TDTR2/
yRct65QF/kwWs0uNdDIWUoxbMByh3c1Xesz9PWxneRtqrxAAJs4IwXXd5XpYz7ImhbzIXVuwPtmA
s/dz8Lbf/OyiJtjAIh9wRKCPzVAa6pJF53OT5Gyk2Xy+J/8D7KzzTxNeG5MJYvzHLOEAE6avMzyg
gPujZ0uMweGAzNqJ/5iAlQmSd6uHoIDPhnBwOF+9jEm9mW906gY7XNGqHubYz2/tjyCE6+kwo8vn
5tKSvQADWySknUso3zs7lsQ/VtWZaulE2QDYN6upcYbil2Kl+OJt+/Fwvp8b25BZ0LKgbgHachxE
dJwEr7y/H/dQ3p8XxTQkaImD4EXd4gQFpvlohSzoL3/bTjanJmKpRdFHbMu/BfgsGcyLZp/KuOKU
AAKkkOemZvSNwtdlgidCwStvzfuhldWUDMwX7YTvodl/udiStNkNuDoB8F9gs2DuavMELqKfNRgO
kRUjSIQXp6/T6xNOAgLy9wvUqwd06/pLL0ASi5qcfvmvlyf05PR99skJEIQCHjJET2AmyW9/feNH
fVFvAqlYDOUEppy+C0nJKciveaGqOHdugveAJ/P4gI7wbyyF1+AnfPFbw69gJ6eX4CUnWGXon3jN
d3AUXgCi8OsbhY6wFb7zBZjCr5HNd/Y3vsLvvQBX2u5cCQbQZW4EpYCz/PX6T2RlfuIFX/4RY4g/
IRZe//yG2mnIi23OCwDviWPTJvdym2N+Fa0RIpx7ia3mffd7vULNSNnWVXLlR2p48Th8uqBedYw8
DZin6PCsp+xhyvpHd1iuzRJcdAcy2vZ0QeS4qKuT45FqNuQB15CPYH3hL0eak5S6AJKPYeZ91FNn
eyJ4UN2OrhUzG3w1HpOSjpXMEo2zhiW81RaqOCJRHsTBVH9k1VZ28tcxMimRCLDnigRiFmxeQXXq
kQ1afY908jXHpjsg2vUgGO95bIgmrghniyMSMybYjYD/SpdRoIIQdP0Y1zK8hKlREUNBMl7RJ2sb
UUJ0VJaMYboKR2oiMZWUgTrLpmKpaqwPT6/cph/7Us8LQwoFWngGGfYM+MeJW1XR4uL7zcp1IwR/
zCMovO3s1RCUx8xFFzrxFNpBtSB/OxAbtCZfRLaWNCdYaWHJabDkC45kA+tD/gRAzLQOgK7aou1A
mX8g4bDipLvMjzSU9GhEY5urocwY2lPv6ldcsjTTFJN83g31ximUltvLLZaVF4gOPgZcWNNeyNa9
oxfMESwNq07HBFAVVIvxnBpAIL9fg31xUc9E6BQQWYgGi2mJNcqIoRtXCYAFfPukh7uCvEmdr0oC
QnMvgEiubGFLO9LDK+pLiLd+Kvkcn6ZVF4ciksSnWBHiumZquXCEutFi/vk9+hdYg3sEh4SDOCJm
1bzADvriGPr9PK9QrlBO/5nDpybBzsCZxcJH/qKZqJaiGoS80eCZJoHGgjCAa7nnSYfxX+SZ6Eh7
8ZiTrRMQdEZpjk7kRZU5obfpu80zpCAzWsxTiJwKN6t7/10XdAyWqOBSbJOAKAyNr+Y2dmVo6Lil
86d9a36xwICU1kG/+z2buy/ZLjvSReHmW4gHjFlgveBSIKRJY3NltegeaMig0CuY5Kg02mh6pzTu
WA4aP78Dge0uvv+YPr/IXJobkASxeXGyw4ULvXUfVR+b/mN5DONzs8jqtIVlYAoyJRwlTEYMQShl
hgAyMC66+XOAEOlzsx6e2jX8daoYlZgjyku/Fr/a77Zr+TUnuwyvpli2P/kvSXhkMXu4bw7EgVlj
vlrS7wRNDVw0AqnrFXtLO1lSHuhNh0j30YzxVnLd/ZWGlkP00azj9n724PZatUlSZr/5bnnGZpL5
ZwAXsDD3zcXeqe8iv7+lq20/99N9NHjm2j3Ov5SH6OI4fpuO1VUUgDddrluAKPuY35KUzMGR43mi
yriV2982yRNjZN6Fw2b/BcLn7qPTHvvuzBn57V4lXjxX2zX06z4/cwb8qdQ+BLhpBfQSd/PoYg/h
7kp4Z1wGmffL6X6hB7mZ/HTF6vtAxEyHeyQ7PhTmCc2UdMtgxPjHJYu8CQvYsEMB2IT2nj8BETnB
TyIGXg0hNQXWAQtB9nl+RJ/G/OhbTTIC3TyS7nkFDU420WfxilE3lIiuXWdd8YEBgKGgTebHoNrt
39UJribYZwxpBq/KUK4mR9J7hxItBUkwWJC3LcpaBzeiwMEMI4MWmsd4uOKuji/UboJxONbrY5Js
wx3Q/POYztnVFjgeUoyhvZszVOfGwyKz6+VxJ+MD7hSrhQof9wfe1crVDhZ+HQtRQNtFj/s4ugM+
PdCe4HKVt0EFIxsmavchCecC6paPeYoh9IEBMJ8yoP5FfIzoSWEB1r122IbpxsQlZ23Z+AAOMXTk
MCCE4gjglrR4yNpQG2sGKZ+2uYFNayJNB3fF7ryVAiOWGxdjzG9zuOAetobzZzk8ws5jCaEl7Qwa
Jp3lQxINH2cfb08beGTTJmIXAprM8hVnCKjig+mEwXVSYgaSoC7wmA9gwpwSrkOwRlts15BTnoeZ
m2giKDXzgEPTgOcxqdb4meElifylxRck9zHyhNDNnPSA9qQLMAFJeojoQQNT/QDd5aZcgYhN5jf/
qdHuIOtsd2/HY7ldpQi+zoc0xGu3F2N+kNhEujXY5SDJCabadQMzvPNHAzE//czW4Z/vd+gdpqqp
iIaFwxaUJrnFTbk4DzL+2FDlpP9mS/gJn05OdFwfcYFjYfrYTrDnXRqGI2c4Bflvd9V21U/bXaC8
8aGC2tz1SFSYgz9ZVT5GW/iehAWuzD2fDw4IOrY+GfC0k5tbxMqcMyN/OgjauUufZn1x8uIILFp3
LKSuRnLFythf4lzSXB14Ys9xf48vlNGaO3vUQFpVILUQAyGsnltvLYyv9ufZ0Prn5eGIfWQKPy9w
+fQxOly9O2tbVkf8s8gzCHiRBdMRR6s5wfooR6JIw5Mf76Hsk/+0wz+O60HYeS7DmAXtQ45n+GWf
dfunrvlfys5syW0kS9Ovkpb3qIZjx1hXmTUAkkEGyVi13sAkZQj7vuPp53MosysVKpNmzKoiFYpF
IOFwP+c//8LfSZg6Gplkl8gx2PtombNOUgeBmTBNVbtTbWoE5UyaONmCZ08fYDJUBBPS5aG6BWlH
xYIj+GYMYNuxLfO67UddUPRtCaWpfJWbF8gmOeLkWp42LXGZopoklbrb2Qa2zqttoe0NMQmUwd64
Y8BuHAU2RNv7Al6BQmkEgUgrgjfYCmgGOgkyNhiapoLNJWKLV9FlbhIDNLSRlN9Mu7ltcWxgrW8u
MV2D2H2VRtipzodR9mIZ9o04repo5aSrkGR/R4WUBRFp3epyi2uZ29stOByKKxxtw/HSkoG+T2ce
PxmagTM9bwoThRvHQOM3udIaXJ6c6iphFhnX5dR8oYpt57gp+WSv3BnSTdlkzY69VB7MQifUCa/T
aOXXQWG/bxvuOqI1GJzSbZznixx1TEiWdka0Kc1BMRJGeorsO7L09LLRAmRy9UToNg8l3sJGa7Eu
igaqqdzlN/NUA2FH0IGWwJhkP1ScCa8InQew5b4GesQ0WAazlAu/ew2Z2awcr60L+xXmIhOJ1txI
tbbLM0KOA9xQDRn9ZnwJf7v02xZBoHREkRmWgCco8TUoTuE6SDcIyA4rGP5qcBC0Gg/XqnNSjHhY
vVEWNl/M55FlpGbdLauSZI9dz7tM/vV71gU+QgVv669KkB8KLZ15naEzRIQbx274PWy0ooKuC3NU
7yWNlSAp4sDpgGZZdzD9AYWG8SoLbqZa0uh3pq2ZrMet7mKIIoMKu6K+lwnNWxZHTiYoSaqbUeTM
Ycy0VPLfnQr/PKbDk4LLGAOdvyhAxohECjZiC87GJYIDUvkraNCgN3bE66xghfL9K2HnpQRLye/5
+RuwTchel2AMKxm6cM+gW70CCGwNEknaqt2DrLQl+Cy7Dqkzk0HTKvzmrbmgO6kWycCilZSqYynN
7lY6T8wspDfzIapZh2R7y1evOgXqX+PRwZxv0xjLQWALcVgS4WWIiYNekC2ayRiwvYER9AirSw5v
JPddqs4kq2xjjFD1p79Mpv0PoIipC1XVXCpPSTp8ddMVvemMrM+nJwnES3ZZlmMcX3/ZdKAdilT8
uv6Q+A1OsAc55Cy09pJk5Qdm0TcSDMcGcDNYlaC4pADoefVlzvJ7ORWQIwfZD22IDrCjHDjbAsY0
KMfP793Gcv7+3m2EKah8um0z7HmNeRIjBeM3ru9k1yh7f7k2JesU8vxbqy8+Yi4A2zuskAHSFco8
JpouGduZQX+V02fZI0iRipExTR5xbiTWypEcWRr2O5L1AqlNk7oYeV+l3bVD5Lgc2NAnbWNC6Xwm
p1/qYtzhJfjOsBFYoeiS5hSArjuZ57N5riQ43TGhrKidgs0BrpPEZzxnuNVshCQa3dONYK7FE+XI
ap3HyiCg0VGaj4a1FJynlO82KSWSJ7ytKLKTWoGknO5e+mfI7YpO4Z4S+r1ETe1kfiMXkWKGb3/+
xus/tmcWuC2MKEdF50xh//2u0WaDnSl2ml2ZIMtIxjs5Ud2yFyYOp83iXfIyZFxwRtmIICBk7IW9
UyduHSRLnUMQG20WTjiUnYAV28SfoYFcXPpSnERMVFXL5sEmgBbmayaY/vCwyODCzQ9Mcp1H+Fct
WO5oxHc/f4EbZPn9ynJtRp6GpSIDoTF7BWkSXZmGZcFcWmp/s4Lh4EQcNlpqmeAuFxRU2J0h3Rgk
oXkDOWTgTfptwibJJF0EVYYlv1F5EpYmlgBSMLPZoJHIa6wYmtSAPnJ0E0pbuYRnxSTgsGA2wquS
zYw03pCIvGTTlLm529JD2VfTkQE0w8ifv+r/ADTDWeJRMhg4qVgYvmpHcRVq4pl8kDt5qsqb5xDA
KRWL8P3AuYlyn8g96SbzUcICUgcqZ5ITUg2unjpQxrPrHeRyh6pbglK/Xnr/YRjtuox3DR1ONFOE
H3iSip7bZh+BAcDKcQq24IzrE/yXPdtgVcg9W445ZKqdPHskk0f6UTJw9Dc8XyAZJT9aMvNSjKXH
grsoB1C/HkZvo4xXy+jvF/t6o0WqkgwoW8WDVJ7LYbGRd7cdTLC/aMdTAyuDJSYP1sjg8IM9Kw9V
ucQ6ZkjglLeGtO2U6NSmPK9Ybqx31WJ/YQlJd1Zs+46lmh7dKH9wpA3WRliCnLQCrDVTeefM4Q6v
tGCbeOO494tlI4/IH14l2wD7AQewbb3ahpWZ8i0uQ+hifx2hhDtvswnoAXIoU8HbkT5u0g9yGzhJ
EAlyZAqLpDVkbfkr4H/jSnx3TZKtiVbKNQ2IUtrruiZtAK+02pqeJTHG6UBrQYE3c3cztDzXrJ42
bdImRwBJlTRvogHoMVnPyBHkMFWzyl3r2HuZS2VPsmxmQP/zt86R+8h3l0myNEAp12c5iBF/oHEl
Ycnowq7u5OKQT5zkmVY5mdCINLuBEgzKjlGxqlFETu039LJCs+KMVOsjtTKypOMEYmjgUifRajVT
vL7H8I0Fg0klrS6PQoKN9QRfQU7ypV2gpCBkcBgcAzp2tNAhQw+QU3ywUTkdk0ejhK0lryabiOos
EphxLi1j+iyNX/FOpax3IAe7+mMz1AfOVJoVyB+YPEqOgkSrqwLnRPkHyejeqh0I32WR3KVsmTIT
W8785OEhRXYyE1wOKyOcxaTMIEuH99JXDf7v1RbFiqUKpzIOWmBgY3KHXPny7W+kr6wcHK287p/f
HO0HEFveHHhfaFkMbNo3nuffQOy2sBOMBtRvN0f2WGQRA0bODB1GSYDRyH/WISFlZDDmwNOsI+m+
vml1IL/I8wuO/+OmZicYG7OgZxvOSSlFuCkUvVaakP/8mu0fr5mT2eFcNlk3cIKd709mRVPNyVXz
mVaeKyNuw+/0mmBR5MbffIEJEwIQlTnFKszySp2r2ygibFMt6A7xcfmojjU40Thwt6V4DSsWjIY2
89ESRGxLMOiYMwcCP+THvs9CGD+JCU0VGESCWBsvXNqT0ckb+0qn3rGjafHdqMzuN6B8S7ApU/Ot
I00GMiGhLtzWNofuyGKMU2nSDi6c2ZsxVNwWogB/q1bZVoq0Dwalv1cb+rGSLhEnxm0yS6cpg+74
GVJJ02Q94IICdOVwDKigwJvWisaPBh8vUTn3lyKbFBPSNK3UYOuJN9h9HJQPtduER1iwZ4yDM78d
pYMZ8dI/v1k/IvAO4Db8J5WJPYSK18SqtO3FpIq4ujMWzloKCLn1SwIC0MaeM2svn8kJq58Mh1BZ
qkpw6i9yml3w+pUK4gSChXXkxP3F1f0wOmXGZnB9cNEEH5xX1cAaYyVao+e/k8VkONrPiQL9DLv8
LrEfM5M3UlbRlSYBIDW6i5Y/J1mQ0Vo5yWcE1vZktKPVLQr1UtXdx59f4XbW/333dAUEL0HTAYWH
dka8ukLUwWplhHiiVy7eDVvmzJax7Si450S2HELj13ioCKUDowIWILiYtAh2S14GEtnNGSEHt9k8
NBRw3UCzunynNavJrot38jRJJLnFxE2REiemM05fDN+mUE4ns7MXbkuvZH9sEWyYjuLzrQPKfUsB
mfGtyfABJtcK8/SslT6ZEnBDhdkfq04aLstUtG4CNIhKsAe4loB3uTz0wZowKuB7K36g5ZggTw4L
lFQC9XblOsHcFhqEzNZ+3J6CElEzgDDfLPWprQCVzkyYZEX/XporOxpqqwbF7GZynbmEiBQ4LXV4
B5N5B+ljS2Pok49NOn9tLSQ99gxqqYBMdTkzA0lyVioulmChDz+/jz/UnRCwIOqhSkf0hPzFfHUf
Ff79GJ/d4fmvurPjhpDABMGD/F3Zu2XS+dEY6Mdkk4C3u2ONb2RvxVzlEpEvB4kA6hNQgRQQ/ppe
88Oj6mL4TzI3D4RhwcxyX11iaTX53LdW+RytHJM1DYGGm6sMr1KBkaVNAAMzOVbsNC4KMcjW52PA
Sf42uBIIwWa5AL4xVv/f3B+XNpiGXpd7iERzXk3yUCRNCiYr/Z0c7MrqYYqg/CBcxW3rxhXr283Z
XTJqJNfPIClEFsIhwRLD7F4LY97Bj3sTm+t72XjIcePIXJsl94uG/RU304XHotItUpvybsrR3qt3
McXu3tWHUQUEZt5ZkdgGKxkW4EnyEY0BWRvqoUjpfWYJh66RrHX+D077rTGiU87ZUJop2Bbgf32Z
/0/0IrWbS1SV3b/+m8+/YCTfJlHcv/r0X/8zdH37KU8+lb95Q/vyafit+vrbU/+pTzBi/tL9t/xl
//vD//r+U37Xn/9W8Kn/9N0nu7JP+uVheGmXx5duyPvtKrgq+Z3/r1/87WX7Lc9L/fLP379UQ9nL
3xbhOvP7n186/vHP3+UG/V9///V/fu36qeDH9u2n8svL6+9/+dT1//zd/QfVsgs5Btmua3EgUTVM
L/IrivkPOJEOUsmtorAYbv/+W1kxXPvn76b4h+qoqokqCvXqN7uErhrklwzxDx2KBvcZjiAAI3rs
vy7su7vx77vzWzkUOHGVfffP37cq+N/7PNx25Fc0pHCMDETcHJbfFzWwCMM2ZKTr5cW0MLybrV3I
dM9rRy0+T0kfn3Oz1ffVYI9PZAnNU/lRTyclYX5o4nu6rst1XurpXK119KtTUjY3310bTQ+8UVPT
bIgOrvuKQKoWSt2TYYuHclGTBDcMZWCG/X0TL+pDlRc0xovWeOmkpwfGuvbZbUblpsQv3HcXZwhG
tXeCfjCzc5Tq4tu6/m5Z//2NM7XXF4c+hvdfIH4BHrNfP2/JYNlp3DL4WUZTqWC0DMirogqsD95T
pbXGvradoFGdPkiWuLoWOTkZoylmPzezaT/ni/CaXKuu6doUwdrpfTDPw3JbZov5FCfFZ7e17nJj
vjfapD3i5WNf8N25ZxItHl09ZihTLLcxc0NA7Ki7m5hP+a6ZBykgox9rZXTu0jW71kmqv0HbdFpr
G//Yoddohtf2LOaIAVYuPjd4wnX4L931SbPD1jjZhxznQe2a6aObgUuQdtt6daqBPQ3Fsz6s6y8Q
IfkIvL7PWMbASACz5n9b4f23ZoABY1KFajZ4bg34aXS6iW58bK9h6Zi75cPUq/E1ZaDPeQ/QBc3Q
eEJMgZPsm7Eeq+vQfqrzmZmBU4gzfU5oWvqbKkyqwBZNc9SbVA/CrouOc90yiJ9ibCXzyeG2qN0h
NyLfVibrpM9xe8Cf9Tiu2IdbQBeqJ2r3rIspvts+uHju7RNd1T2Fx+YX6+nV/s2jh9QcVr2qmTRE
0P1eAcd6NVhhH+mt9+2fViP1qFfBTH73u9iu7Gs7JV6eG8+aG+lvnFTciqJxjuqUr8ft1RQdOvc+
dFu4p2G8N2Px+Lc97c+t47sV/8NtsljqLHgMQGiqdV0+EX+7TcZM2UaYfeXFcfvHCLXhUQ72dl1C
LuO6iNNSm/chFi/3BCfpMNar6K7Ouq8qpnN3g9Xd5BkOJF7hwrcPW/exxnrpUljuR37WOgzL0sJ7
jj/TiXQXzGH13To2LbllGUNPx1AuVRUF/35qJp2V7JLeusubOX6atb7eW+1wNgzlLg+nsx4n5n3U
7vLVrK7mzKDNCZ/LUW8+rPaC+3EH8QKTekS9tdbvHadJ9hnzZxz8Hm2rfRjHubxrcRHE6dT1LBwV
r3FX/uGCV+TQF06ROUS/0HhhL/L9nmITtaTDqFRtC5WyqavWK2i0AFBwZ9PKPME8OMAVWPegPl3n
WXsgnhezdrF2XrGY2qFyuiDUYnenrNcw0wsMxs6YxakEO1v6eanFR6dwfTMci0ttfmltI7mEcYHB
amXb3jKt+Pq69iUncNYbhKIFYy0+t7DtfHNejMCKta+xXH0rlubzlO9sG6o+WhXFi83skJUT9jbq
0gVl7bZnq9E8PV4XP0zrxuO7zpXeardDPjzHisaEU1X8tYJKlhLnk6qelikfsSG2bmocBCm10zfY
cDHlaU76wHTeindgBzpG8cV1qHcm1NI2TnUvidtHvP8vCXkKgTBs6Cgadlm6txrdYwx4Wrtr7i9r
A7rU5QHZZju8Xj/nacoty5+yOHqnhHMAqSZWcvgNrsAWIRJvuqx9ssXTWsOxQHga+rkQXrwy8jC1
9KGwxk/V8kipfxhW9oouE/NdEX8dp8R4KwyMAgtB42wwu3QFZGYFrFBNXL8eSzwVk5WWuDL7S0uW
wD7O9Yxkga58KMsLBjTpo5ndzY4C8yccHTsoqOVrrxiteidKLoLNWgSKkth+azlkZ5qLthPRVN1r
anSoHeUTnA7cINvlLiMvGApj+ecHOk8iCE37rqqpUu2xWN9rbn2yaeuD2ZDzmjXKAzcyIsyJ0mk3
uAx67CVKDzpuZ2dRwRrG/eIeGqL0OzOTgznU4T3ceMUXdt69E/H6Nc4dKORu6ot8bxaWdu2wdL3b
Prh9aBzmhXcZOpWvizE8j0UYQWQqDWvHLyj8og4j3mZ5Mlbx5NVzZrwY2bsah9TY04oafGyJ/qjD
/EPqDtXHxOwmjzRr421YJLNPCTw94bQUaCWGWYNRdldVzf25FMVz1+JTHdWudrbDk8gN+zlWxw/G
UM9XMWIBV5iOl6/6re3O432v9MNzMmY7zWqMd/Bb9wmJf/sm0ZtDo0TdG8XGqHuZ7AMG3oTQNnF8
v3JIuW5vPrRmT1JR73o9wNW1GUrD703dDSwm/GyfztEdV8cvHHPx86SafcKB4/2w1NpT2y+xH7OG
IC9Fn2abvJGw0R6qRaT3um7KEOWRWOFyEODu7dftsy4FjP72habwwnIyTsz9FOYDKAeRM8sPmnJt
9KiI2TtMg/xJnvEmqZNTbpcPQ5Xca1lRQqodmnNjqKPXlLH7zg2v+Zy5O7XuQ3xj1hNObP1d3+H+
hyk+/jlzuex1GG4sbNpWPxmn1rcN1Tl/+2Bajh/rfpP6w1jZft8M/eXfHzotzOjL4s5zG27O2IWH
SCOMNuxU6wbHkMFPylg7KWMTnjMj1ve4o463tibIgI3Vh1TlBWpRPRy1fAiPtmu8TcSDkvQvNtl6
ewyNH8ppae/sorFuzcxQyJQVZ9EI7RNk3mqOx89J44Se1q8myXM8AIdWV7MzJlkMnNLO2z4rY0g1
tbHM94Nu7pV07JgqJOKMq/QFo872oW/gO+MheEwyFYdTGH37zFyboB0q7Ua46VcMHDV5Kle+05jv
qiR+qhd1hodiLO/rVRW+Fi6mn4cWVQXuZ92haPv+RPBofxLOuNyoRRGUSpcWnrlOjwAZThD1hnqY
h0Ah3vsDOO+LaLvPiTZ1d7FOUSkgQOzBJPNTA9vLD+tCe2D2f6rntn/MEqs5WO3BnbXuMVMYDuJ4
m0f1I7hhs0NL3N+PkdrftwumqFqohTepW7qnBA8Xop5RsRqpOAlpzbkueApyCJ/nNNSO2gQkWZ0I
+ygq3x1GLx+T5L1pwttRrMmfDbsIoQ5G8XtSYJaP+1bvy2cT+9fdqlfKrpefkrtD6b469qO7JC/j
wN0r1vUgijk6OrHxBEi63G4fBsgFBwG78K3eu2tQFkN1nnHN8duh7RD1uxhsuAv2rrNOYTEZY++n
SQwV2Qk/IeitMInvKcgtSHIgZcbOAguC/UzlS97E+KjZS3VqjR4f+bUYmRZHBWqw/N1oWsNjpQzD
o11QbyZwb8jhUPAlNeLmiOOaebtkZeQ1qfSApEdA8DrOhyXmuHaHMr1NFGx1PUX+cft8+xM8w8Fz
MKyaIavf59Cjg+2lhZBFz63xroVX/0mkXb9zHCAPbukUtdrZrA1on0k27wuKlyB0hHajN7QFPB3u
Ic4EvBgxK/saX7/9zGG0L9Kw80JEV2dCCttDZC3mtxZhzSP8hbXF4zneEbagXah02sM6FORRlvaD
Mq/2g5s7pjzp/thepxrVxyGFc2FzkPh216q+m9jtw0p6Eg528UFofblrplp/E1c1TWQ57PQw7+7c
6aQJs9njDDZ5je2U53Hp2fTX8aQ0RXXWgPMOzYKQhqjm8jlsmtUXyZj6eOuFexJWIETFUeUx52ie
SMpd0KA9YsTkBMuuYG/30q5NeLTjZ3JIzxxp42O6rv2hcFxc11PnoZ5D7I9R5h/jpqTTgg10ILT0
2tZq/dA70W1nDcM5Kazdmkb1h2LMTua407XxzVLWzsmYnXbfOyaRWhiAelBQ8ytOpKZXK3W5j/vl
yaWru/A0Ym9XvvS1sN5l+OEF2jzn9y2ZhBhtqt0T3i1JUM4RgPjU7rdvL1otYRYjq49u+jyINTk3
jdY8JZn4yFBzPLt90j4NRbRHE2QGdKHVfnCqB5WSNBim9MVZ1cofjLs0Xee7pre8xKJF5lSpl6L7
sqbaHzpOnDgjTOMuNghca9CiE9R2bce28WyBjQpaj+pMHgSQY3TOo7jZR5P9IUn73qu1KfP6crzH
wda9XWtVeGtVHnK9fSR1cjxRokxXrSOmsx+zM6b5wjOd1IvrRPNwjPa15Ck1/DQ2Phr4sh4nzeHf
JLTPq9c+2Y/OnT4NLqw2OuK5dIO0KJKL6lKakoAzxWn2ZunHSzdWD51QeFggR7NZ6Ps5VCtkJdnb
VERwF2gJvT7JIs/stCcr1d/qrPpb3rtxzffWTGoA1NvbBvD/VJMbn+7tsVYP+Ilf9LSvdo4pCm9e
x88uvyeKxp1bON4QxUhzCqXYzYOy76Egjvgt1qFyWSxlh4Rs9u2hGM+WpAck/bzs1nq5szA1wlhT
CRgTW9gqGPuBPB1p8OJlUxPuZ5gNOpFSbA3ufB0iyOiCKE+IqoEoFco0TbmtdWc+VNWdmqsw+rro
IbeLyTcbs6PeayFHPpH0VLG2vsqMmf2Yn0I1PgtdQNKjuAsWwG93bTgFMjBugjA/qpmaPurFQSEO
16ge6Vztk4bRja9VXMrAMLNZuz2RufVtn9X7Xgudk5XImk09uPFgezGzbVoRTsNWm4P2tknUcZeY
xHvlBkHHY+knc/hklfgM4Eq7j+qqDyx3+GgyDPfNIn8ZluhqWFVynSnM2nko95oRNZ5bBkndEurQ
q+vNnP+xunWg4OKPFfP6HEOKumkqFK3zyB7WzzNM3/w8gLd35Jh4WMdDXI/B4cN0ehZDV+1M9wO+
+OBVSa35Mcqmm1BU79I8nnySTMD5Y8qYrLWh2X5sdYibiRmmnIcfAEDYJbHoJDK42K/58uIu2cxU
QvULVbw1C3vyU9xabmOlvgyq86BNqhJoeljf5GlxgZB2CVvxxu71iEBXMzw0XXqXCtvcJZr1dWAT
2cXaCBW+pVpbxIdS10iS6NL3CPzxCq/MYb/U60l3lFCGguZBaaynxuon2ZuO5yWf7rvsy2S118TN
i7sl+6wQ3XigrpufilL9qL4ZWPc37jTnfrxKYmino0ElILZu1vMlHLVgDhsnGOwuIbreuhvImTs7
S80oL10/I7u96awm3ImmcwIrgVI0i3K31Nj25DktVNb7eW0Sjhg38y7u9Uex0KBlkNOXXJf1Oywd
XtIRQ1KmHHVr+3Zeqtc0cy6dqJ9Nd2z2VqNfzXpoTjmA4TCynPUWFmY9Lru8FCCN5cKEtJ/PhHrg
tN14mjHBD1uWlzTJDlpkzkejN8i5qLGjt90WxL/RvYZiMtWV6gjK9yYpjPtlrtf9OOiwQyv3JSWP
fFgac692RXQon20t1/241z5GlVp7TRNbQZiynTKbX4euw6hLOKd6Wf1sHO0bFZmQp1kR9GtazHyt
n6OMVwuBmCzLzjm7RUZekUjbYDTTjlL/VBTjcCjq9E2phO6TOyaelaq4a6Eu8Berd3Fq+EwSEAE6
EU7lVgzWNC+Zh8f9cJQ9Uao0sMdVm5uf8pCgIQMUVvaTE2feClXVd9mOPF0ghxUc3lYUMohJ1lur
aULPrOebdmT/jwccFW1X+YQJK+x+e4WI0RS3eadHQC7T6oOefk3AFohqM6vbflZ8O3POlZKvnAb6
bRgZ4UNZWw8UVaqmVMgynIeZDk6r8ndrZT+kEH7wI8Pn1bTb8kDKIJl5ekkyoVGiwwSILbq8QVdA
M7WaEK8bBwSrF+d4bPDTnDgaaahYk4snhgHFY9jCcsbfzE+QVV8s4ix2lEF65cIfLoaaYjmfb+J+
/tIg42dDIP3LjrpgrQsj6JyrmUra+Vj+gYHPY7RUpleulNiWHhmBUxXgQly5b6Ihp/wOZr1ZfFZI
5/cub2scar6oqnPVrWwRZZZCWS6OkIWdILTiNoDB6SVEmgck+UzeXDYXkYbqDVlHt9mYGcdl4p6Z
7SJudNVsPPAKBv9RedJ78wOgQOVp60d8IrJDruTDvo+UY67Zhd+YLhZ9YUHQ6zrsyrW4qc0weywr
a1cP7zIrivxiqlDOrCacccpkQsEXf9ZKM3C0kP7WTGiVG6QjoTD9bIoGb4m7xQO0yz1tFpjaQ7/y
i64A+BZJutOY3uUVeylDwNHP7WRXKvAFYPXfiDHJD3FBi077HKBmbP0BZ/tduyTvW9WLx7H+3Icl
z62i7a1RNL4eV+6+pkKf57U4Knp3hG/4YVQwIzVflqRofHPwSVf2LCc/Vq1R+aH1ZK8xLcyUzr4Y
xdHQC7ICLWffYLB8HMx3uZYlvlkVvBqnO6Qq9esQrwROJQh8FjfcW6lx0AAWHu16eYD6QAmbiSwo
LLYExuMmqZzsZVOyiwcULEYz+3EWIoCZwIXNhqOImJIdaTGr3yOl8KOOs9tSyLWVydh1ZXCOGWrH
wh6yQNTWTi1bx7eWML7RQvMoQAEtKwaBZNyQOE14SsfIq804fzMJ6Evd2vpOrtcHNW4ylMLVEKy9
J9SpvrTdQROi209QXXZz4QY0BR1OOq51Ab1vRzbSRNOqvZkB2htqfeqdmJgLMb9bXA74uuS9kzne
ukOLllRJsNR2EjjEF3iThv+VkTKx1Yd+15JEGmSDtuxMytpJ8FQ4tbMXeWuyn1akaSbjGJAnXwG/
FDPEpPGjVozEj+TEoXY9aSYKV2BC1csb48K0OCjIpvUd66lfkONAiBl44Px2Rc+hdesuNuWGxmzD
0DocWJzRb4u+89N3lhl/VhV7CHBbfC4W+6kfmrdxOYRER6EsoUkKzIU7bK62uIkqX1G0iKNBOgYr
yZ6UkRunn2wU3SMnpllWjCbVz/BwwqBpRYSeVZZ1KtOIyMie+jHcU5xCHbNc5YK+N6VXzVT0C47u
1Q4ai6lffTNxRm9OFohPvHG4k9JrzTPQqYOQwRZR0M9l6xVlc3ZS7Y0Sh7aX1yggs8kuLyim/GUo
tUCQ4cUBZCsk6rDHOYbgGVqG226OM9+Kco0XaCt+qHOmFkm0cwh/RVsn1D2atdOojG902FWnOOK5
Mlexm0QHPaCg1UVLTT1LwA4/T5QLtXw2kb+rpSNk7y7yVspqhJrVtZNTeteEDp3o/OsrFiU7c153
hRpdqfSBAw229skOQQ2rxC/Y+KaVk7A3b2pco/d1Pdfguh3/Qm/RysYon5cPjTPdqzXoCoG/E0iM
+UAW3V3sZKfEVAeaHa3ZUW8uoXLItdj26gxPn3C4ZUhgsqVlHRy4uvNMtNuexThlL6zVuALjo3Bp
nl3hrOBpnCUspaZRDkyA2qCxQUno97qTolc0F21as/1E1qnMrcrvUcASROKUt6Jey1vTDmcKczbA
dkKDjnT1Zhp68hLSIRChTSumhfMurRwnwMDT3ecRFmdtmkOwaj403J/LrA/HzIyPITmfh0SJtcuc
rf64FOmp7WpEVs2HfoaJImCaeLUFo1WoBaJHcaKNXN7qrWEGdi1036S9DAc24G6MlHvay+QmM6sY
6mjueKO9s5VIXLUyO1bugkLeWgePkd/9bN1n62x6zMi/RtY8eL0VX00tCgZz+qyY7ZXmIFDrHWXv
FTYOGatj9alTxQBBUr9SaHjzUu3d/hIPxvuuqT/ZWbx4896aQpMoyl0a21/mhb/S8wKS4XKE4HQc
FnZqq3oeGvML1RgZCHQczWHMrZewu4mZDHyoWeAdJm9ONL7tUFx6Js7aTdH0VAq8yGYunxnxCKIt
bc+alsaf1VVwKNsf0iWzvVbQH5vpy1Ckj0ujnUXqW2F5rfEcG5ccWBkfVFtAIKuBJa0v9WR87kbB
rC1KK0+EcIzV8nH5Ys88T0U+vxNkw/qUDM99R9tiLkdtyYVPF7/AGyqClLrMswpeZuaKP2JjBk8U
z0BgrDv28bFodgRbE56mxMUutrhI/HlwH+cQ6pHGLstAbIhNeC2gSUNcRl/N4PuqfDBgR9yPCOpO
YVh13ogjKfE6+XNv93dK8UAuAJXt1LZe76bmHtcz8xg26hNxv29zGz1iPtfXNgs7YoqSldKPtmJQ
WsSQZM4EUdh/yZr+LdGFwL/FKA8/g31lfArLrL2ggbuJxWDhKiIVp/nIDEXo3X5Qcs0fzeo0dXFE
iye+uoklJOCCeNkO7IkMegZqXYuOLW8yhpqGPYB+wxydxmjXu5bpJbPxmVpn3rfxZ8ZJOOU4xp39
pTMl0mL1xjEGlg+WBE4s4xdp4midFFuer+l1oIo9phMzuJLTxZvdkN0+pzTP3Tm8JkX10q/h0Zq7
i6LO+3Qy3/bg51xP3Xq5PiGpy0KHrTps/djs/RkD3msYaxV0Rn18qJvQDOL7Ra2GS47K4dDws/2i
7Xm1xbmsRKAmzccpVIJlcjqcC7XIm438ZVKBE9TsU0h7SnE+v6/pTz2I16AYDJd3YWcUNxNYeeAm
hZ/2yXxpwcL9yKIpr3TclBdtuS26UHkX6tne1jtqsPD/MnVeS3IiW9u+IiLw5hQob9ob6YRQS2q8
SSAh4eq/B038sf+THmmPZqu7qshc67Vafnbc+cOep0vgLaiySD7YZyUQsLDG58XMu71mjCm1VjIP
R5hyksneuMuxlLb+fsTE7Y1f45C/ucou6QJmv0L0+S6GeT6sJrmKhf6gZwvi1qnnkhx4TaqMjLZ5
IeHeQwXCKSHfM8H6mkzLA2h2flizXxjs2AT7sowWzJcWLITXCHaiZM5jeH0+ZOYgrhhJ4tqpd/60
c/Nx/tILM7KAQMKK3Mq46bOXhH63cOiKKeT19l88r/qDB2a3imr9LKrk4parD2J78duzCaxIspF3
VWbxqZAc5mP/MlaOHpsGnWe50B7tNad9SDKG03VHepqcLrQWP7cmBEAw+LieadjlKY2WqZ7PmVIH
2xhZ/wcLiKBt6z1Gk4VBfWYTLOUZ9UgRC4cPFk7+OuKlPwduDepnzPfJ08+ufPNa0hOMcnXwsvgc
nmkAsuAzLE1jPNKAGXJiFXsBpOJLpAJQxrHg+LWT7tfGMyb2p5USQEJOfBIu6bDHuf0hPJWQL4U3
25/NGN3ONwlq7bFetDez8e4VYYEXtBFzSJUfwvbKeui1myXlWRBOlU54kDuF2rD3dl3i75u6CTs4
v9D1WD1qL31NZPJZedk2MSffKbDMbHLPT+Mc4oSsXh0mVd14qifns7VX7qLSVhEKqljDYMAAUDCp
A58lgbNfjB6lzVPSBuauMDiEeHOflxbwmTn2h+sx+/MdB4QENLwQz21pVSGKnk97ALd0b0Zuj6Er
SrAyCxRrbY6+IACK4moHSGLem6P/gfzvdyX699LvUH0Mw2EAOoqUbw40z3SP1A7FivDsOE8KNouJ
6UTN5WWailc3GZ6ZSSPa4cZQ6E6yH+Hr9lO3a7b9ySrdbG+aE1OcBdM3z+auKZqGccSvw6BHpWJa
3hTTRQbnacsWWV/VhM5oO7B3iIlkac0PadeAjhV4582lhUADk2k4dNValCSyFXdsByhRFy9S3mSF
SnUihuwNS6DVMFFdG7WhPSdk1HpTta90ES/BR5Z5Tx7tKccWSAJYgswEk36sWBCJHuLux/llviCA
SM+1BlNpV+lrwDIWO46LZmDpdwFejRi1s0k1aXHKK4tYUNQjPL92NOnD5lUm5Idk8elmAOxpGTBu
OYA0zn6rHrtmOKQqeV69jhdJ1PuiK5F2AFcHRr5+aPt6QBAE5mcMmUeXlv88aN5P1xy/ORo82hZx
709AWmFQG58VuHLkjPgpi+JiePDKysBxYwIl6a+LZxwyDSjAXexy71fyR7VOV6cSycO8hHWxBFeA
0IaraqXGk+vKLsM8SdZz/mV2lXHonPbbncyCC01PdkKlT5IjcajgVwOPiLaRGMUYn9cp85leYURD
xGz+wS1zzk2MZtp6rJz8O7W4hfUcCC4xZlJKOZ1yVjGVje5x7WiaMxUPv6inKrLWTrJ1wKUkhGEk
X1MPX+a1wGiNiySgSlf8PcP8s9CbnZxh+3xHjOdqLS/DUtU7l4/DWUl1blfbPBd2ntBmXhJQ5h48
L2VIWbAFZ+YvqUkeNL16T9zEICwCqqWN3Wk40dtXR8v4GwXcBC6BdSPQ5VvGk+EYTHmeuZg306qu
WdyWzs8KZvo9q8WjGGqKsQ3dPhQAlztkvkEsrQn1iu4eSuJ4DOLaYqf0zHvaGtts/MOxaPucHpOx
LA4LGFeIBPaViR+P3kyYfzu4feTaiIA6AgogmBT/Z41G/G/wgPR4ICDm6rFL7tI6QCeUfbcwS4MZ
ABkQIzv0o/3S2OLieTjHtn8q6r0ZG4ii6vsPDcFt7NjdGI7QR9pUj2dn6d1D0FQvTlY8lWXtMTLB
jsKy7Ga/M3ZGMGr79bICyfu1DynWFmgtCqh0iSynD8qBPah1ozHJy/NQfzBBNRc5T+fa1lXsQqLy
8Bb7ddZOrVh/Oe00h6nO0L6GkDj0kdr1ZznAA5fmnY1eYMGpWB4NN/2ddYTBZZraJS7yg5x7L5a9
ke9hsRN02z6Ctc7mE1kzqNh/WbnjwQDBBwpptSfhfhap4aIbROUxytV5UGl1cG1edCyjeyp1Ac3c
l6wGEHK9rkX0jYxubIajLrnJF+Qgg6+9jklCsgYdjLvFn4mFYJ+Nu6r/21UCKE3IME9hFQMQaf74
pzH67c4gVOcg/UnbdS0iiGILrofvPfWvXZl1N7MLsAb3fVxJA/tF6XCY/JqIOvSVPUfNNLNs9ezy
9EExgxPeHzg8KYT7o9ZolHtwMnFDvqddZ/9TEG5xNcse7CNJK1K65EM1o+MI3D/10Hhnrx9+pcFL
1g40nnKNnqve1W+OXr+vPZ/LnKpX9BnZdKdV9inrQTgGXeqfhVm/a455rDrcocEI44ttlrmLqtl5
DZmW/1DFlAn3Y9CQpNAwZVG6cTY7SqdKp7hK9vRMfqVOyiC3ebnzjF8NSf4H8X8R9EQCum7HYj5d
uH+uVePS91hyVudDHzmL/d1nfnbKqjXdwXpEAr+N5uTTvXGcoxJtRSTV/NjrCVmGbr0iqdeMY9An
l07O/cnGaR6QqYpH5qEZF+3XUgKR0eiIcr920icVHHKf4x6CmNy6Pp/OWZ8mO0upnRy9i+kF51oa
YTuZCCPs4cNtwI7Xdoy0dbwjgtt3dWvtG5lbOM6FDibduOR+gQgbJMXsddz3IFp682Qg0QkNtyGL
yp1HECdt32usHWVlZXiCgtvocZRbWrrGeV2Hw+CJUDZafmr8HwKK8TIu3slyWK86c4srLtqdu2rf
VZE/Gkt2mPlgk7k8HIsVnq2dBc8GSRzAZ1Y4Yh0M0e2LE3x9tGIs50X0UcRRFzb2l65UPzmu/Giq
zKcmENwDJZEQVeuQRCJ88zYM5Z2WCr7VcS+d4jg7GIV6lzHA0oF73YSrvWCmHcYqixZVXovaVHuQ
hCQe3pbCfV2C6msx0iF0pXOzQPKwupAwrYMRR9OGymrlsALuh8rzx1PmLG96u196qDkcGuDifhAm
/m5okBxWhfbVGEUWdZkLE8tKl4mAqWAhOyWDuihzFBGV1/Ggq6cMCxO8sXkwRfErX/2HANgJiIYc
JJJ6rqZsn9stAlCWeWzpAvFJBXLq6l9KFY9Lq1EBwsaHsJh1ULe6MCuWPE50eVtt5lB6uO8kEZHY
LM9eZkNfBWZ9xY57Ryn1bGXpoS1dxi53/ZS80W2m62Hw6W27bL+TQpOhrVnejfCrPEa00cfGtqqO
Q/k+jutdVILiLjApc+7ftBXVfvbOMTEQj2HuRijEczPkJWMSPnalc1jl0o/mHkN8cK4UtC3pJVxj
y200uh+5Zl3zLa0Fwu91nYoGo35/kUsRnKhG+iPsAj2cwaBbg5WHU+3pEQKRAWWY/HDNhU1VcP8W
uZ8RTqSQ5CXoa1JrwhILLJ6X2hxmbnBAWokmVrOfHedaeUkaLmsC+NvJYzvUR73sOJOQbR3Zf6ME
rVmYKYvIGxdpj77UfQhLIgjdaR8dvTr6ffCL4QwvkdsFsCQ1YiOGLhJmuAcIju32te1B62l7zdbd
uG8oYZG2+bdyc+2Y9+gLe6plxaY925BTlN/NzmZ7kojyGnQwXEYNjHQtuac87bF3jYOrkEFma8Dc
yD2GhOBsASMBN2qXwe4/UuLQ+EZw7NTkrJDmBHyCDiZ3lgopEF62dI6bFJZtSZnP6L3N0Fo6Rwxc
foVUsRbabxJayG4yu4Mq8J3qRsImwI0mUNWTGNY+GMCeSd4EkWydbo8/vrzkfv7Om9+AfunZztwS
Phw3NBpFfFJt2JGD9IH1I04STt6irYrQUFV2gBxNYsjwqFAigD7PeUjt+lLPN0ciB3DXv3Vu3DiP
l1ggzuQZ+EnBzcforFHip9Ypk+yWI5EA6SAEU3vNBJi9+HbaxX5HZELtPOa4ruJpgHQSC0Kk0roL
rXiaxrXbB3MO7WiDQlb4xA5APLWufRM85D6CyBrCO9TQpZXGID2CCBtTCzsVEXLn3H29dsKasOO+
5uYYs7EOtSLpD0szMCCihzKTiQfeM6+FMxfx6KZ7NrhXo/Z/rbL6CwVThCMpZihIqhixPTZXxnFc
aSS/pc0f0buvnurgkC0+gJCehyz7FdhIEXKpw+RX/sgxlMpj4Vo73wCWW+vuARh8Whxx6KsabY+V
IHQt1bj7Ky0TE95gH0bXgK3wpR1Jsn9DExQR7gcwIiDmh47lZldsj6stBG8bkJqbYGJL0QLOxAyM
Ht+znQ9vbjr3NFxzegvYdW1OngpSl0/mNpza/ldvqWu2rasBCuqdJ9djq/eEVlffubC8/TCP+3W8
UL13zzok00hc/jSyPcBn/mAwQ6I0k7yHiZkJcgBNE0+qKL7SDSvgOqrCBUVTnPQC5iW4mzl7K7If
eJ9yrXd0cRYg/90HZeG/cXI3e6ffAgJTuZMEvUXNaKNRMNv6aE8fSZ8nO/TaLQEsM3dQ0Bwrq72o
nLG0hkAaPX2Kk1SMYS1Nog/n51b35K4b+yVspfixBNBR3aKp0ArGq4bgn9CsW6ZZDD6T+y4gyaHI
Psvs2xwV7TczV/qUfS3D2kalhyPA8pLfPIjOgUJtAMKq10KivZBiLeW36Dwtzlr3UNvTQ+sTPjWu
F7I96r1y5DNXBgddub1dthG7nfV78TJULT4P9IQCXWHkWruTNm3cs1zf6jGTYSbmLHSy7HOxidfq
+pGpzCDYxn8azeyvzLTLiocFJYr33Xih0/NBkKNEYGy3aBVM1nnF5RBD+xJAtIHIOi3SzVP/Xtt/
ETO99bN+dWcwDtWQV+/56S8oPWJR0dEW8icl9oyqqkJqL8i+dPtgiKe5hNEokhDbbonv1kVTW16A
oHZpQqja2Du/goxRk2aaY7G4eCm1/FZvgPjYFMZ+HmXPu6S+y4lQCjspP/0qdY97b+UbdlQfsCj5
xOyILwKpfgx9qh2IVWK86IJdoZCsta77VUIe7Sd3/VgFOgEFyqXVKGB7VbRMSMYvqcaHBCmi0Xv9
yelQXQEDdaBg2XtCgYSB8inWeD6HBPpFLupdTtBo+CGG3TMS508SBIOwcrxyLxTaPWLAV7At+wwW
n9/zQns2VR47PNBY2mXy8Y8PH7TlxRjVz0rWXmgUHpltGNVg/9951ap4RH8TuQzQ/DsiVRy9TbA1
1EYUqffOCh6CwrhnXuntmwD4riEToqVCFFKQD6BF/B2pkCy0ULxdzLF71lJILuZWk2GmhQ7QOdjW
KTuZZfHelHwiyNye4ty3ZagzmRwGvh+GwyyqFvczqLQyUpx+7aS/Nn37Z+ICj9PUf+pN1nQZzO/b
URsuN98qNzLC4VaE27G88cMkPHVn+Bi4SZ/z22dzBF+TdfODmhAkw5P8s/YsXSspYwfBUXNrRXtZ
V0+jjNdWcWcR8ZutZpi0mLIneS/89NtN+y/QwudZUpCdbtri3lqTUKst7Sg2A+EGDSdlvDiugvAt
dp5CllSOOtdIa385xuvcutzc3vAEoyWjWs7PuX/AC5pefd/dJ+zkSLFZ78gIDJO5efM89WgOTnbw
R6JY+vwySxTXTZnxqOhVXHnrrtQ+6qZ58VvDA3Ve2XsWnv5EXIp1QSNj7WyPn0DUHKtCXBtShhBb
Vriqh/FIsu8l6BmKO8s8mh2OR/zFLI2BCMLAbCKkBI/6grQG+vms89qT+n+mBj7dBw1hM8oA87WE
eBt66wsVGEdrFnD39w38aw1r5MJFJAHnWl7UMVQQ0KlmqlANrRbVubhOqOXGKZcnLZg3iggKpjee
VFlmUUCr+kFnDzGKXB5Sxv9Ipu5z1ihwi4QdonW9R5IUv23bLGJSOraEW/EGAA9muvJYT+6XGAX7
hOqR5QnjFacAU0ZBUVdZPOMjes75FDG/96CI62tiWrupc1IuWNATzGS3GQ45nBLmi7UFahBl+ino
i9zPar3nXfHeljv40eqEn+ewwrpdet88U7NYhS4+BWYVLlfXF5d6LOJFW+uwUEax+dxIZZRrF5te
1V8wlLZgStNDh6x/j2ic4087kysHXa8vrybvi+4pxLxKGFGbNul900O3HsrXXgQ0BGoMMdyDExvU
kiHo59oebEuGRgkdZLJQBo38MghAOsx+2URqQRY/MYVytVc6uuslJX3P9n+KVOZRoTXA3mXrRJqH
HKAw5MkHZzoTunqz0xjAGu5eBJS7FdmXayFv6bbFqjfHx9Fg6fKhJ8NkNZu4HmCtxu7qWeqH6an5
KDFnTem4nBpHfApSXNwqSHerbJib9wx73mLcOnuSe18rcL8VBmXQVRkhFVGYVPqf3SbqR+MbySy1
Q9cZun1byCjzZVwFC5U79XJem3cbg/J+KnihsRo8ur07HUpvGmKr+TPg7sG+VL85/voyzAIBIIGM
ctX7qGOJQ9DonaZlPrJBv462+bKufRqtJYNOO44f4xIcVN4/5AI/B1fCLpmN98yZPiYhoO2ooFJE
Tp6EC780TWlMTuO7Z9bfmb3+ACPPorwc71U7PxDPGnFS1HssRAkRDByyRNuw1KN8dwwjShjaIn1m
kBX9Oenlh+M50w1VRBCtI7iH702RYbfHtl6tHdlrM8qoIY+yISf/jznV95adX+nMqXhEfUaIcLFl
7HLShx3TASOZ+mCSwjDGRdal3KaTjni7wN94aNSCTNL4hnjjmMpLhFr2hzJ6/PlWgUhqfiYggwxb
8mSutUVoRHDXejguV2KS1L+yqnlySzsFZwZlnERJTVm/RBqU4S5pKeLoK+2DvFOxt732izAFVFR+
cct8cRKtZV8DwJSjo6D+VzsLFZcxEFJQR54IGPLt25wgsx97WpqS2o3IZGPScPkAdUyxXmGE08Cq
Kh0eMNzvOTipa4Bk4eAckRIxrq7dsUFIQCoS7BMakwgZzG9r9O+F5CPt2hvKeAFaJL94+w9mpKex
JxiUW9JqDtV2a2P+LCNEoWAQRJBV2owEwirB3Nch2MTHj7A3RBWD3RE5GuwDzTTDyajBXuVvhfFy
32jdl1VPXPLfRIIRCz0YWUSGuo3jM9d2hZdJcH1Gp218rjV2JU3BZMiCgOEugAerFnBf+zc2Fu1W
D+q2sL8f0eu/QdxALHk7wlIQJ1aP2Tzcs9FhCtSjrlZ3zCnVU7nmT0tTUNTQFS+TdleBevbk0rIB
5RdiiOt4aZIDO4N36tr8c0bcclJlv6v78raUKx/TPtP36C08sryL5LDYA2GDm6RHsz5KM2sOjJuH
rhl3GAyvC5xyNbDyds69Qti4c8rsbXLLgHMVTMZ5d3CFHaqK8zrI08inTAPnnHrIkXZyGHVfEwrN
MeVxdNe4TxBWOm5xzFNjim1sikRV0mzo5/VznTlwwSTNEML8s6iso020LUAQcq/FX29qtqZIKvXl
dYfE9acLDRzU+RF4xWf/2c7T/AkkiOfPp2nvmrvyUHlFv08CABtZvKs1H3b+HBam7W8ZzFdLIa6q
/PY0TchsIC13WTbJq18PB22LzvVwsiE09SJ/yPmFUaUvKXryxV1iPclo7UQosmZZfV7at3yVGlSf
G/tNJq4LIkBDZlas9f8M2w9dYpCl4PCzjvoFfU+zc11Sb+h+3+VDwgRKoOtOdfUps5sjf4YlspjI
IfEscJpNXSyUsPeVwWVf+P5NMK1vshj73G20QDfJpzJDMQuZurGlIsw5A8imxShhDVG+4MVBXGEy
uxpWKGXys0H/E9ma+wPTS4BoXAXfnlNb7yP0mlV4sZgX51BJ5AP5SnumzB9rnRaJjgz6kMfwQUkn
VFZdRJM/6vvAS1/qiuI6q2O+aa1fZU4x32Do2t6wbYHkKD/VeEV3hdiZamzjQ4/NYDfTBcVzJ0Wo
sWOU+r5Oi7M25o/VGuTcjsXGV/KG+S4vNHYw4952v/TZ+VNZeMsLIFJS2KoL3xPaSsdsji4IPks+
hhQfIEDptCl00wXlyYGQ2d9i66tTvbVLCQreEMzfOCeeRyY88jgsYDsGbEeTvzovJk8cbr33BmTN
yqCPlZSJSjEgG2Ak4VK/wqPh09+4TLH0X33dIgYN0JZYgunEqqvdmBddZCxfvsnSleONCgWqBNiE
5YfT9f+F0gLgledEdghNHP3ocGm3I86OFhB8NzhBHxGhTDRey3jmVHlyqZk08ZEjAc60uDVGNrAA
BBYxoXVoZmNP4EAaBkOHdNCw9b3Wrvt14GboRoFdaagmaDOXcF2Pv8xipDLRm5p6+4u/zU4L5pK1
ZJlVR3LNcegsM9sif1toWPkNb8sW/RqZpflHow4pGpJzw6HDZ2096NZjC9oHviTzGA3FvO9k9iZ7
9zsrxSMCDF0Rl0sgUH9fMyzvnArajMA0UBcxs0MQyT2RfpkN0BpuVurwOuNNH8wf3cSHR+ePrYW8
Gom8LprZP1SaThK8yyhWjv2n0frWrg/yG5Cyh25KLtzpKBvVq8GsFyHnJ/jIF88mdMMhIXETT4f9
ijvvb2HZ2cnGN8UubB4WE3AdMBX34Tz7D0VpXUj6os1BJD80pGPIiXyzuJfAIJG/GGKnlxmRlgaU
rSqzR0Mjq/yoNVhb+s01uto+yXEuqEpJi/JD43LVlGlwcKaW9zUom6d5wisyTvrXxKIJeJSdUZsQ
CS4TBLy2eJoT32d6Kp9ae7wlahGXLhmHjgtmeZW20GD3wUegas9cseKoJRqeEnRCizFeqiprz0Gj
wSCl5trg0BuDlIWVDMxmLP7WW0K7E6xq2yjLo+UgLyDI/5mtp0cWMDcRrnnCfUpqrlbqsB5czOn3
crR+2tDiJJPzWa5Oftn/RheYnhZHXZ0k0B7hML46V2Gp2X43OVO0OGZwactOvw15kO6JpDwnECvH
EUO7UDOiSadDmtUD42QIbncgICgUy2LZkbvVnOkyGkyUnGl1RBIf7GExlsgoRXu3ti//fjUZenru
qWv53//ea3Z9wIhfHYsbW9bwIlwsPisK/kgifDEQ4TzbCiVRqavDMNlo+UczPYAnD0QBBMmpGvvs
IAKmB1ToWFTJMYhrygceERT6WF/5cziPYFzK4hfZ7OaOkd8gEzJDwEakOy7FnGb4kZlb+epEkEXM
81x/ofrnrEMAV2qN+7rUK3p5a9u/B895NZvgZ5/n2/xjru9WBWGgG2V+t5tufW843ea8Hp/z2XPf
TP/wT8oHvZk/WWRJ/PtPWt/wKRIICNs3iYQh0+Bgdk5z9hxUiEbfWG//32+59u6a8N57aU5PdX+y
yGZ/drYvCDraE2KfL3oRY2uR9j3R/fZiLfNhShUyNSO4SM1N78Tye/fJskhyUMm+QYV5SZrAPpWm
/lqXq+WGWe2f56xBi7961S0YbcLaDedirIlz4YnnhVWcu3nleZf/fVFT6V+mwkfU5eXrDs8EGKVv
jydMefZzQxj83fDcYyBqM2rqfj7mblO9dbjbtwT3ZzXr1RuBKnd6Lq2HwK+yu2tO72LhjXd1aWzZ
yurZIYnlqUk+qDJQz8PiVETxq2G/mIV308wWSy9mjmHynzunphkG+PmPwdPr21V9tomXOdER5ISe
8Kv96nrjjkik5OhsUiYP3chuZDo5FlUpfnQFF6Hf1x8YzM7tFDiHEqNHXGe58SPHLE6/es0phc00
XAIjQF83wF3lw1Nl+b//RZ1staTYfN9yUubbMyEF9Injg46WAMllaTrNUWRGcZSjrV//faFPy/jv
V/9+a0ABhHneHQ3AsKM2BwFSKJTIQT29BUuW3vwAtstB+hBLe3CQ7+nlHmuEjpjGnd9N0edooqU4
ufa4y2QnL7XliNv/vngJH+pGbD9vczLIDUcj8v++pJs8lYzBG2lm2qn5Z5FHGTuwGpFm4NpWFmGk
WlgFsFhW8zhe0SztJNISukrl9uN2FzeFcgz1FiMRJXF5jDSqyq5uPRyxpFNFYFHnQKGZ4e/+/XLK
m6jGT0tpAoERxtyWRFaaXBAOGSJDNzwtFfK7piM4eN7CRTQ3+SJFqDsYNk1R/rwal0L7NDuSE3bB
NCdvXOykZK7L+MTCho6l2MKCkFR1V2e5LElD47kGOKsrU49apylJagY7W+EcDG6bf0yCyMdzjVuZ
poHuirBe/jUt5+bVtvvU6utnS69LBKSjP/ucb8jT/V2tVu1gOndS86t3fjiJJUPNVwcsty7sD6OU
Op7VCruEJtEdC5BTvwl+qTnLLw62cciFBaowMfd0Ny2nCQsBY0PGGlN37eZiOZFPg9xOGfZD1zX+
0ayZxGtsfZHX1Ojvttfh35dUR4IjhdoPts74sZmFJ9O9oag3T/bmAU8TMNo8x55H8OMQVfhV9uX4
47/DosI9sKqSC76o3mFgwAm2sB6BoiDW162rYXvn9XWQ1FXkLm+hhcAfK5G4wF31w9HsjfcSZxLk
l1U/QjTau4ZHkonIFTGRo3jEy+ZWaEW281WmLjq+m2jeENcBehapSXBB65tcDBPX61o0aivJwiJc
ymcE5BkiMyd9RjF3UirlAg/W+tZmmhEFmpdfNFQVs/Ry+n8OnXt3e6N/+u/L3HYPudciH6YEaEjE
4wwG8lj0qw6endOhtq4/3M61jqNDHL7J6AdS5j3Wg4ekV5cziuG1u65zQeaaUKeis6p33qjsnJpa
tscTUB8rYZxny9LfY7senQtlzSvdBElxVS2FBvZi/yD0DoDQpfiFHIjX3k2nt87ri9hdmStH2/ow
8h6vIFcqKakTqX2ifaHe9HVjFvJRk+8eManWPNVoXqr601KWGw9DV52csXjPrZUIiMV86Y05v1d8
iFLyXr7Wyn4sgGtPqQG745dz+UFiYLbTlqHZI5Mj9HOtaDf3KxZRH1svCTsozfmtL3xxXOeRxoCt
VmYZTvPKDoTcnVO7xSMjmwkT1WLGJSmTj62g9meZhx7wVvQHiRL8XiHyvGMi4XuR+h9yl9YdNgSE
LqwIMZR5fe2zDl2SN5jhvwwhCqDTR2A9HKUAXYfVWZzXPldu5PvYtuqlLq9CoyOyzz1GpVpdbAK4
djyOkFrFuFC28455cb41uqNF1YxMtC4148pTSMD1+6i32o1BdHq1NMlS3T1Ni2/uAIyYTdzMwdSz
zOVREesc/fvYG9UqIdfGX442Oi928WeWDL8OwHSH6IJ0H7xyJkJIzgnSeoO6YNFti5vYAh7woZqX
/w6fkvgFucUVARy+AroCJSbzgBpnSwc1UJ23lh6iAFt+ukg+TCugyWRbJZQkzmtltDvz0awS/og0
4GPmU1aX+mOjjX+MCllWl1rGtc9bnYmxd15MUd4ynNcIs4htsLGuesLB7RGo8kxsQPO4Flm101DY
oPTHaOAY47fXWWix+Clvi97UN0lixLGvrefJxHY09A1+IUpsLtlsnXK3+mdDBsibCDNxfZ10mNZh
jG8CTLRuvptzrP8tGpMQC5kZ/3tjE396tvQZH7yo10vi0uyCebJmSvOsHQc2BZ+S2qYpk9o1s5Zm
OxyAQfVhuSqbCaxwEyQTQ/d7MLnkU5aAfyeU5CzcMwF/m0YexFnhE1eyengNRj85kVutRTiOVobi
GQPEMmDEzvIfKQkXL20KgM3w55089pNInywqsLcvWl1slDAndPE8IUp68IeAhYujTwusCqe44cRG
VelnVYGQd0SBqYzgCgNI8N/hv2TkkzoDz4FfIbVIA2lc/n1R5sL+HdQNIEzAmEynNDx9rzmHzJ4/
0XBgDuszzpDAIR0pG9Ey+7TTZFCJu8VV63XevqjRH84jUKdDuyaedcdbzsUG6ZVWcXfB7lyNmSiF
GXrgoh9Cpbv9uSvqz4oouRvukubcoPUJB8vVeUizGqxOTFyyKCgc3H6HahjW+9JuY/ScPhL2Exza
1LD/230GYsveKOpi0V71d8INnNtkuMNTsx57l+nv35GjsuHsyFHsGqN6SJZkPDnWDDCY9equzwV6
Yo6iwzj6/kFD96qHG3oMHAYVk9RlLMv/o+68liNXsiz7Q+PVcDjkSz+E1oIyyRdYCia01vj6Xoic
6Vu32qzG5nHM0mCMSDIzGAE4jp+z99py3LV+cSrRAzwhARfLgu/a+godekUqxBa6+yIJKD7qLmpO
7mD17MWS55SFZ4WhqX+joCk3STUFdKcsWDrdeMLsIraFV5sbDCD2EwHfMKHikj29GbLZtIKVZenh
Vk+sVeN15GV3wVPmUT/UuIvJVlxOZVid6soINmqmX/x55UPYfw7zCoh89zaZOjXmyAYHdEQAaGcu
8QTy4DLC5JZVxbDS5ktGYuTYJfNDlXTBdhRhuURq4h35okSzHq+qMovAXqBqlmbdUvHlsMtqD+1m
Q1Mw1HRkGqRJWQWib5zPMTx/K9r7ZfaeGzQqh8BRhyi1ohP/ItvfsjAump14KztpBsxA6ZuDU26H
WzBh6w8GxxlRzhfe5J8jCF6ulZy6/qOfWvtq5vQvNDqVPka96+Oas/VCriK7sc9EL2eHQNNfq0g/
9GLQ3nsEVZumNZ4x0VZXg061bllgvqhKF7y04WYlabIqy3xW8eIVSVEgy9T/TKcRhpObTDtHK7lS
uWBpCEbD6fFVHZwG68fsBZos4jpwfVk3SVl6s2JUfWV2HBJPIvP5P08jjwPMBHYtGVK28YO5juIq
PbRJFy96ZearURNbLbTUxWoYjLFTULuoc9VN1uVmZHN2pou2rcuoOEUz2hALgne0q3ZH9hwlD2yL
VdZVMRREPz4LNIIsZ3PQkPVCjodzxPRjLUP62B9jZ6+4161TN7PuDl3pbdtgFqisomBeGXqn0WzL
oz5V3Y3EonTvUMsvZOd3t8ehlOrsa+mXlkx3I7WZeVNcunK4Jd7kHbuxhkNlorRxx+IYWs0xj8zs
WEWtezetfvO4GfQTkUh/ztU2N77BNrvqgtNBNnH8Upo2H4avOyu0wMYW/me8J5fVXA0AoNA1j9CJ
KtItit486m0CWWfgqp7wPh3zQjIyd2uKP+h5yCX17CnKJ/FB95OZhWn5WyuboqWXYqYqq2h2UlX+
5XGwlPQvjW+Mhyqu9gxdtVVeVNBdoh7uZ6gGxBp6JO5cedQSsfcEIBrreYvWN7enkoEhnumoJPZT
kP62Fh1hSsp4SQDGofC2uB9CC2qYkm713KGZUpQxJXRsyGMrGflEknt1RdNpjILc2wSjsDY2i/Yi
mM9pPLCAG0BgrC3Kjsqv6sMUDslpmA9Wm3ywKAzccsL4WNh5uXGLCXM3OoyXkaqhNVtGpINTb4q+
dUkAHu8WcbPHVmcHaCC9PtR4Txfh/D+pWYRX2uVnBmjuaKo2eA5xmy9LnajurusA2SCe2iIZQpmr
2fjYaTVtbBBASF9Vcust49L5BIeYgTtuKq9ObiQRXB4gqLgb2k3YaeMxbBFtET9ib5uYmYCV1DDW
quytbMve35tm4aCr6PJl2iT5EZGYv+rcqV8K9k6LoiW0tqBzmuV6ekmJkrpjeyq2MxoG6ZB+9kLz
TounflYTvYwwSr4offuPGG8S8ZYJQDyXOys0JSFH9l56Uh5k7/6ORlWdmqC0cVwwt2K+O+0zD6VZ
WslgJUenvBm1Zm81/JmHygqAXYy+ovMulgR5pdfMM52ViHSAXZXjLB4vvaWhTZsyCVaPhxhsWNGy
gD5vg7QCAVK8MonuWrQWtiZe0xnPMe123V3lvQlNX9o5/mmFFNYSaKc9BezT9tSFZRf0QwlssUux
2UaDqG9dA1FM+Tg9isZ9UwZlRcNubyUnUtZXs6J+qXTyHCjXrJOpvHA/BOmzVeaE+Lnhbcqk/6L6
gBtQHYmtTJAM5nKqjlrQlJsgIJ6qckjT1PTwGypSwBQINC/jIL5HVi3WqWmSKmMH28eCKsBOxpKw
9UTdC9/XjpY9xScRWGek7nM/df4tQ0wnJveUlZAIQ6ZW1S8PulKZ7Ht3MC6QkowTWjA4E7bhnw09
ZLbvMi1GldqU482wYkXy0YdnCqqXql/aurB2SdhepEzpWDX8HxgIGbqwe6GlotRhrI9FGlmgI7UW
kwWpmB1T0Lmrxa5lQcdEXGTbPLuFF7Ngmt9qa5z2ZoDrmH+xY1BOzHJKQvJjo6VnFZkXIaLUyfW3
lZPMmk037XeSueVx0B1uaqzTNJPBNarpc5zAajwwUK3u3gql+cfUM4ODlVCq+8Q06H7yVbbdyjcj
dNJwT+u1mcQdA9vcvepeGJ3dEGr7vPWt9A4wgzHtahdVDsL4fNWzdTk8uG2Wsj/KqWJSiBt7DdS6
OUEcfQswQF6i+WDV1nUwquxQwhNRfr9VdmJeuQB6EENzIxMfX3ooSUpe1aX1q9ZzcAtxHzyPP1rs
HJsk4zuF1k5HabVru+MeU8DhHBsp3kpFjwzmk88cVL55TerfgCSF70tFv/lYEuW30REdbFJI4cuH
FTkbs+BM4uAyyb7b0D0aibZyWcvQuf71kEy97kCEmPuHfBZrnbstGOPi5Em8bUAkYtsUr1JHe2sK
Ma5bIC18oEa9NLTG2eouN986RpaczwVFF5c+KIII12tYvGr+dBBBhCoseZ4VqxcM/uHtcYhHCgIr
LtQRT7J4RRy0SLWbaOzgB8BWRrB+/aXHeBM7EZs7mQ+02Yxt0Pv0j2BcQRHA9rfyMryZlnDLdS46
j8+loOE+jW138L7KPu8OVdk035hQc6063+wa42mReOmz6xQnSwvYh1fZtPFi10D5XVY7U+uqe5Kt
BlvO+5RR+8hJEStrN3xyUob8dt29xHG3yyYBzK5EEkDgcn1ondLnvmOOZ7Zd/sY3wMN5VusdEIVj
xrGhGipRfav8ttt76KuuIZvjZZK40NMGYzrGofebThWacdeFtMaiyWKM/kx2gYN2qM0uYjiYvVaC
ZYEOLETCbIhqWCyEoZ8MAdMjldb3zC6nJzNUFzCrxlWi7JdQcf88SjDIKknaowad4NuUPdFCtT8y
U6OZOiT9hrRC+6OlNwR70nyln4ZN1XgHg9et89FWz2kE1VAwPicAzgcDy8yzDZMPJcZyX2HiWWWs
7xmUn2eBD2r1+CqMGBQ+vupp+eHP7ddGg0w5MkP9/jgYYYVi0EbFND/VDk5ymeeyleUwpCybI8Vi
+tSkk3YLuWO3UQ3QlDs41XI1AhzoNHRi82FyAQzQiyaHS+ZE/qXaxoiZ/8Oxy5HoYMl30AyckBjZ
i8gA0WARUr5Pg0nipGFH0PRE/pqiP+fOcJITgk5Dpxwa2j2b04gEB6oJ0pcmDB/xiwXx6AMGyTs+
Y0ExAKIilElzjkeq7575/C6BlbwxSxTsCkoKVgj7q8Ric+sopQv/F63H8P44MLY1dsH8guxMuTft
92Bj+QyF391NhScxoGN/R7XM7nKuyuJhDheTwyLyo/RnjBaWHnsdX0vMBCv2tT/73CpeOtGuUcvB
CE88F3qYZW3wNt5MlGd20rWImvPVpLlfQ51mJ2X7xfvKaCmmEKw6T1bDm1gMIB3IpShOeVze2V75
P7qOeoxAzE/0CfXWNov0tYyY3KM4kMioQ0SF4Cq0qVkPg8C0UNuOpM9oQICZTM5TwlDxXCP/SDpw
gx3KwTXkVfM0FOjPY7v8FuNuW6rgq0LNfKyoEMy6umca/t9HHdzl9QUaMhsA0boG4q2CcAzJhktz
vmNbRrZrozql9+atu0GLjuXgRqjpbYTGPat0V6RHao4jI6ENjFh3H8zdMjkF+e5x46hDJC4k4U7r
ROSHLunHb4S1kcmVuow7KC5iAam5nrSRez86vclwEZ5jLD9gwdL5/7+0ElBIP7jVi4laErJJetRl
KkCmr63S7xcJ+SaHcczli405aR01tdw8HnZ6BkOtks9guOAhOkzTTaLbfpRFdw1Vl7/1dVFta+Eg
w66a6CVwiDKtpXmpYzNd4D8zLumIuylDU0MwEZK9VZsPZPqO2plZMM6QuS9a5nV9n0Ey7Bt5Tph+
fR90KznAJgJMFtp8i9+IXZfycaaiPenuMAIWpBeaJo35XYvGH9Sn5VODqtmd6ivLXbED4JkiJS7q
a22zwIgpLLapTm+cRhSO5ZkFb9RsyIAh40Ic6Tz3k/MWCXVuJyv9WUPN8g19AxJIe6Jul0+IKZD5
ayivDZeJgg1j4F7lswyydOPvMm+3XUnRqCmmD04VT6fOsDEdzW9rag/HzgEypJDQIYdt9U2hyh/Y
QnAG5v6epcc5BIx5V/5kd88afRuCZtU7Q1wELBKLPEm8+pEWS7qecOPehuLLYQS2hBPSv1MEwKa2
7ZLE6YEPOMzzdtPqeXgGcBSeHaKI+8Vfj1UbPVc0LXaPp/56/vFVHjTMVARYJTf1+g0wGxN3kzZd
/jrYNaBt2/J+RcJvdo/nA6sbGBLIL01vYrEbaUIfB9TLx9Gq9b3XGvIJBmn32n6vdBSCOAhwalbN
eOOdZlrnaMmCVa26ehnIJLdxw28deKSVHxjxXs6Q96qpd5i+dtpAaQERxXzyPO/MzWH8Rii8R50h
gY/l7nMeIeXR1a9c4avwtdZ41SNu8GFf7ywJ+uuxX0WSb+zbwSZ/Kqq53FDN1S4tw0dTotTgfox4
Yp5KJZp77G3lG3zq9mcxym6pR3QTpJUnR6QUnA4WXMiOXt3j0GsDnA0Etrzhr7QF9m7eEiA2H0Sn
FdpqqPXfnJcG6Qg6YVB//gaH9LbuNYzg//3d4L4mcAETZUhXF7fBnn7R8ND3j0ePQwkyesftkOzw
LpcFdii0XJU1HC1Z5StD4brscP4iH6jUgbb5vY494/p46nFI8kBy8YPb+Ze/sL3mVVrltSpAbztN
EJzFpHyIK8m7M5XtodM6Y827S4pwqP/uo7H8wL1E938i06U00/RjXCXz/DI3LLm3q+JGsUpn2NaN
p1p17L4nabyhmOEME1rxGtrZ01Q5m7wtRvKS3HqNVZvBNry+PWy6zYij93nqc+7R3qg2j+o6yo6o
pJd56KtDk5ToHZtELJKx8iROUZZ0elW/DCdgB6Znzc4fkUnAkfsNx2o23lU5dBtVvWuathc+8Kxa
5s8QWeqlKngEcpShN6AmRugTlrFFVBlEDfvLUlO/B+ud1j9bU92OtkmDC5D6EmmyESkE8110ICRw
/sWqgz27jxlpuegIk3lNRaNq00aogg+2FRqWfJN2sNHaqAIUShBvlcJDwwg6VRsR/VBMgncqdADd
MRlHtLIKbEiqVoT73KXcdNDMMdzG0FEAUwTNkh81Vd+8vkHSVAfFMh/RVjdcIHnvzcRAJMGmUIux
dIcFQ2S1RC0Zw1mY7Wl06ZC9N3fLI1oznn8wA/lJiyJeu8L5mc3dT6NFlM+If9nKCm4HG8N1WVOz
BQF75N7/NdD/Nqkzl/iDmdIAKa66rLzguIJpTHvPc6+jEhFATMfZa1a8Dw2QJQxAi0Niqq0DU2Xp
VCWIkuFED7O7ppjX8sgoF2UxNRhTbR0dYRqsJ5OtdYsczZU1QEwML1ZEAcWd7Lvv0bYhladBCjFb
P43xw0P+tsg0WZzHAqmybzTdrsGOnPTYQmlAHobaSO9Tw3IRMs8tDFphswXeNaJ956Wnus1OpV/3
y4Y6nSBtBQUj5B5J/201ksfjEZNBTQ1gN/dvrVDuSSMVo3BagCodu/ywwKlNNUPHUhsWYYuNN7CR
nbf5PpLaNh9I6zCcWmxyUwPrEw4lCz6mLhMa/bJJy09NAyCRdCWgF73w1p5R8B20NoW8hHZcLAMf
DauFSnqwlPEptG7puXW0rKcIeLCs9ylKjl0e4tDs1C1gdvvqBBa+i7Gl14Z0XdmIFs3Gu6EVpvk9
E0UnT8zSK+5obII2Wty7+7LTr/Rgki3DyIUAyb/38jDcd6VYVexpVs4caEakB+VbAgRk9JyPoEqX
jaEaYpwNexcWqyD48vCNP3kQLvu2CPdTCyvAcPiVG+yBh6zBo+BHcpHMsm+8MmaDfQoI7arL7PjU
Q2Ss/IZ2KaajcmzBvfj2ALiV8fO4qPKhQj0RP0E3YHKVdr/A2H0C4RhBKKpmU5TDdSgwyWEQTWaO
pUSZtRrt4cMxAsiIMclnqJwPjhm/Itgz1hDPWIs6Ctfe/GITtdZ185eFJmLlWhMlzbAxplhuVFeT
I5Ux1rLYBC/0tjCwkqUbTXXewSsRTSYA45j0gVsEQciob6KIU+lrLBgdZ8r/wKFKqzH/IjbH2Ni9
3l4VOlLbgJY4Fc0XjnPzrWChzF21nSbvPUoxi1Yjg0oTI+ZhCPUPYWOjyy3z5ocyxTSHAVsExldo
27zTgfh0aZRusqHd2UF3L6AKUxYnG4LiguVB2m58ddkhFZN7kmz7P1XQbKMmsteStRdUFOebUX4R
lvblxUwhyQxpl51PJkYxllvQAt8DO/sxmMkMApnBSFDXlwFqrnM+XwqOpuTahCeL6KWr9sCA3ydu
yx0hE+vWfinoH1xVBIHf10EtQLHf6EFunMLQQzhdDQBUCBbiBsBSpReQbRS8rxKdtjXiiNA68vLq
nMyI3iDJoFvWVvGDBJ9LqKziBlmdnnEE4IiuBqDIKv5Vz2AfizkiXVxZrmRlI8E2940m2kPbW9cx
M06FRAbPjOjm6HDKDXcK941uhbO8e/YrU3IABUVp0J1bsqkWcYT0W+vSJ4KO8Lx7xWdXosMYS0yg
3tSVq0DX11OVGQfoh4ieo2MGenxW81wGO7u5bROuC8s/xqX8LWj9rLO+2MV9Ig7V6HgHi0uPps40
reaQSzo7FWVH3iP8blEjA17/LeZsRCtzj2XjhGjStXfOpPcyhFuIdm7jWHBQjFraXGo9IYkMOupa
VqtcR8Vn5CjShAlPpE1/wVyDVRgus9LHTC11cLtvdQFQNknb57gU7qHxrmWF0xqfSLFEVYoKyWSC
4cYgB4feviYlRJrR79HAse5s1E3U3DvoMflPFTHxtMHZh0pH3yuSDveYDHHxB9VJSzL3QkpRuPYc
whqMp9YnAQKy+nnSudZkNUZnMYjfQ9JcC9xn20IjPmLs5e8iy97pvKCL8uLfRdu9ZhXxcpN+UQFe
diw6hYH8mYpwJp0quDcum+wYknFVfgwNaJpW67+Vo2UfZI03red5jLVwbRMqxkly7QT5eLi7U84g
vtGyXWpzfdjNjgn72u5DeeTSegbowy4jqdlkjRgKIMQhnt9Go+gPEZIwJyKkEvz0ybL7i4X6/4BO
AS64Fx5SdyChwsdp0ogyO7Rh2G7SjHMpxo06jOwzvDK9xL21wcjwa/K1W9MVV+nn+tmp40NZ+Tsr
zOS7M8tDkOkkyKXDT9cNeVGhWEX83XPv+RlNK5Z1NHM6LdwFEfPRZlCedtHH11GOiEuDk2lriBNz
1mBdYVHSDfQi8NOF9oQPD+86bujdEGY/XDg+kWjttdmkS00jvR7Ta7N1dCqPUvTa0ht99GWNuW5x
N5+Ngv17Bg7KqnTkIkhGujz9okXYXboGbatBhgINrKU72/ERWa7gs94ni/iLyY7uHSYwbzhNzY+s
IEQitYxNnWrbIvE/Pa34lZkDaiawCLTe4ULI6JJpRrxjoLCIxVaIlgav8InaxH+xZdJy74T+BqUu
cvIfelR8hkP3sxhMlDVYcjY0a3vEzOO5r0DE2knxG0fe70hld9xQOBGYCeycgYqwa1zG+25YHORQ
FQdqJkbI5xL/y6JwIfyoinwBhIjmxmFW8VIM+ruELoyVO6tWdJcTD/B2FucelufpCXEtDuo428Uh
YNKgc+5RgijazV2QTMAo1rrTIwIzUZCZRrtsimGfdnRnbUk+jEch+FQZzA6kBs9yWMURtnJGV/dQ
gkNoaZ8uTdM/NlVt7HvRba3aXlqVM52qNEZdVbnW1Szo3k7XAJHsr64Xdwzg6544mteGlauaAZS6
9cJpXV9KZPZTAuXX6pxN/7vxZbPWDaAODSqSHKVw07nFvtAxqxhDcIrqnEPpb23ssRN+rbNLcbVo
4o58i8LaVGYKoFEQcOwX8lqknnYF3904wt+5MCQPMos3qKkofcbpLZggjFZG/InlRzwbsm72PmKX
xeBZ7w1ju1XsyScaCBZiNDPZoTQxd2PtgFMgEsfmKtkxqIVuXEAm8dTQX1NcrWnaqAPb5f8V9AyG
jHhGqDTZBqxlvy/xokY+qT6jRhcMxlyIqV3QEDF7hOrExKR+ccHqp16svDh2NjSsQa1Q9+gKOe8g
r0MWRLsstPfspTd54jJcYZS582NSFPLpyYo9NvIGPcdx8+/zyeTfs9LpDzlKtyApudLWTch389//
Uz4Zwisb/B4G7WoiacZpAecEsWGvHRJ1mH6hK7G5IyIa9LN1zVuNuhmFQNY6z/po/vDJY9ZDxdAM
5UkcDpd//+r0/5Ht5ShT4z+QCjukxQj2768OVAx7n7Hh1fncN+JogNbvJ969NTeYC3krazvcmKm2
TmNjfJKqQdkQvpsyOHPbEZu6gKpH9+2EdUCCZmElyXQ6y6nYEf+hvU/4ePAiF/+XUDJDknT5T+F8
vKuuo1mObtuW0jSbNtrfX3dVW6B/khb03mNgAoc2vuD3Rn/mjtYJnVb6xOL0HStptpuosP5oYuDl
wAcTBslBc7z00Jg9fbhq3Iixsg6949aHaujWqJHiF0OPX3x3TDc+umGGVu2GVbxF75hqT1gctacW
Y5eoYdBNmLVJsYCMoJUOkMbkrdPM7tRmEWnSTq3DfjCDldmABMWsBAzSIM4gz8ELeE54QvCdHgkt
HlYlLgoKJbVuvTK/Na2sn3kDDMBdJECIAtBXHRXMwiUdykTLwmMI93CJfs7EOtmHLNkDTJomClkV
obXtarBcMOTwPpWF4/DpmlDZSmzo7LWaY5dBJopDOQ944W7mbrsGwcbaoMfuwccQCHEWpC3/ho7P
SRfbKFf1ebLyYGsEo78MEqPZoKcvD2YhYPDPh8dDMOpvETrGzV9PJUEWbOidvcFqYC7WxLTRuEmQ
RzX/1OPnHz9qBxY5BuTGGN4UXK35UGZYgHW9PU0VwfJZztZUguleOWPGeJMxE2uA/rPsa+eG4H9R
zs3Eyu+dZ7pDhHtIYOc6u5+4a0Yg6RySGu5Ea6LMx8B2ebS+CqnGveyQkvg0MtaDyBJK8JYoklCn
q5DjzX0cLGm9okc2tnilojVunhzSSmnv3Fr8rKMuxYcM6YOkxvzweGjE4XVkHOPU2nCY0vSpbcxy
R6+WPqq4TA25WJPSz52LFBSC2DdJLbgfAwWxXRYRiQZg9od6tO56Rf5w5ZD0AHbCOz0OWZkAqbBr
sKZGIE6pllMTaw3JMdRZ96ov1GsIUNEV0fQ8ZZmOoHDSVz61lAx8+9N39R7fFggU5ZPRow+Mmpqy
X1ohyTUJHW9mnCj8Rz4LdzJuenGOHde5Nnpu3OrxYseG2Jht4x6cAUFBXzWAa5U1sKU21YE0Gijv
RTWebgNn5QmPcoXK2fThB9RVs2EE4rWLyQ6NU8O+TMzDUqxeyeGhw+RmSwdmOg7Czy4EipWMD6sv
oKMEcNppgyejWOplLw+DcvGS6qN4olvCWJRuKKHzKqJRTZxCVsphGc/XSTNfHdna9a1kR5Jf/t4V
WbzwGW+pKi2eDLCCcDImohRmkAATJfdkYoBY9yznJGqVkPHJGAOsq31zJOALo9OxZ8GxviU+boE8
y+1VYM17mDCB1lfbCNmmtF7a9lAddOy2C5IX6rSGLls5GKkj9BWMY8PD6Pi/au4QqFPG0zQZKHlh
1et6SVCGle8bJ6r2ultQmtP92okxrC+hV+MlzVGSeaXLxGR+LmK9Ib8M60lVO2xVKKFRgDplyecq
1NEW7oWguZhXWwQnNBQ/PTMeGGafKRqMk2eYyFeT7IM5vHm0vd6HdlRhCIzrdF0ZWCJH9p7eHGOq
CoPtiZbV65AUru2QZggwhPxCTTF+C2ZcupunBmzBngEOjODaHLAaowZPkVKh83TcgITqWN8xtyz2
KRTJVc9ys6xHAdOz14pbpCZ/h2X2aCdufVVhZVKsFvFrG3CJiOaQG2lyQlwYbbra0S7Cps3hVG5y
UDYqXiPvzwoXOJZURahLHkG2IYXdiaKPdgY4j3FrE2Mg6Wqgd8COjpZD99ofDx8QKaXTIhLvxA0M
MKoOzogoCH6s2b6h9j3ScHN3bjrY21BrfndBl97DZCgvmdTsRaNUe0HBaKzHRoUns4/HXad3H3lH
56PrMQsP9rBKMWaOnlW/19m30ECy6yv2GFWf5NQnEDCT7tKY7TxdEfkWu0Z3dSz34AXyHBKhcvU8
Q+zHzKkIFAkWmqeoHaBmXailmMhN7Dpknwn8b1W3SfN2fkPnUaXCmCYIU6D/b/0qYAudoh5qVOP7
/aGaDwYdtGXb6eYamgl3ULuUO4Zt6csEnXtns+EgG4hSUXmgmRIdxhBozH1IPsZK0C74IbodiJ3s
SK+m3KamNy39EbUSPX6U1ml6NngX3tPeA2jqecOBQa3+J6b2P/6We/wv+d3/8vA/X/KUP3+P6f57
APh/nsOfVV7nv5t/+13br3wO0P7/IQCc3J5/qvfmgPG/JYBfQv+rCr//cwT44yf+ZIBL4x/osLFS
ICI2NM2xCZH/kwGu/2OOldddMKumkgTCUn397whwqf7huLrGBFyZnNjGXFAiAXxEgP9Dt2xNuej6
Ha4vx7H/XyLATfWoPfNHcvscbm5DvbMc13KIEyN32GTG/fcaj6wFhRaQjVmqTpUXtycMevbRLndY
cUn0ItF+29Ib2mVowG9Hkx3rDfthenNemXqRl6HZY8xsKYiGLT19aIg1cx8k5BX6f3SzFQ2XlciJ
jsHD4tWb2lXW+k85GeXZO/w0gGxxGf6Qnn4zkw55kSoxrMop7xd9SAb549B0RJLHzejtmmja0zVA
jY9AY8VQ3sU1o/fbKG2qTfywTQ2hIdZmB9KHuWnJ6ISDg2+CjluYvYzTZxzb9etDS+z70y92LcN5
ciYLnItVGUcdePFJm+MDZSeSA5MmJCNeuqPpKO+ME7R74XQ3v1U+M041XlXs+WcdmnToQVLQK/Zi
YYYzAMO/7mEgMiJ0W8NG0G19GepsXTWxC6MZFQaAmBAbC2cF00cLmGkekHiQiuGGvAdVTJ2e6NHk
bjXdigSZ8+NgqvCuhT2NMtymkXDPhae556YovPPj4cz7r6fmLHUIJNwcL6h363P23we8uuEZvB76
9/qc45FUih7luUvyb6EZCRSgVuLYayCOlBhR/4sTk6mMMhWrYZK7KyQu1XfJFkoLclypegqZfBRf
cDB62jk1Yb1ZK7AgRt1NVGGAqFGx5pVim2JdOmL8Z5Vuu60Kkw9Tn7tPJt0lhzvSzYeHufwj0/fh
1ZyzXHPwZkf55fHVODY4MSPGBNlofGWA6o+51UJsNbQnC6ViMpbtqQmNBSQsZ121Jmg0Imj41Pvv
VV0zsEU70wiUYKhyXwVq3bU2lid4L8GqNAinhZ6lvZl6O6yaOX3PC8rqmWnr2SW2cE9ewr2r+v6A
FZ9OPhrnRTa6s5IuI7vG3E0TGA8s8NFiSMxsMWkDMlev3zZavQxKCU9vQnncz357K+U0mZUYk9tE
a0zU2ZKCfQnezz1GFS2RsaeagTZAiIAZlcsgYOtYOgoEGJZvyZhq8QP0erawNZ/LpQHmGxJ3ovUE
j6AgBbuAJZQ5TLioyBDYxDMIzhyS5y7SaNOb2YZ06RMBDhcz7NfB0L8yw11E4Lw3cazeKnc2WWO/
wPRyHwZoCy7DiBj3Lckb2jOT51Nl5Z9GF1097dOvi31W5uXS6DQ0jPl0arwGChZpw1rK2K5WxUnP
fjGDvXVcI8gpiqUz0X/BOnqeFEImz4TlGxm/PfQVC2tK4n2ZMFzAkVjVgHUKVqAlCGIyc/32G3dc
sFDpXTXVgfnchOjx4s9t6t6BRdUkIDAl55aTwPYTOGZEQadwBF1Adw5e7O+GAmvZ9SAdVD9/j3v0
oX0semsMyd4EaF7FSU2fH/EwJs3tYNegHCxVLCfwszvwGi9a4MY3F3DSdQAZnybupWW3xB1R34+i
+9ZOYHA8YtMqW/zM/J/jOGcjmfTCZKSuSSyMdeFn0/KKtxHgUFCzMxTu2ycSm2KRwZ3bauk705Hy
ULWMw3VZAlaOx3VjFwy0Ap9fVenGjvKDtNzprimuADwp8AaH4bWzfXspkt5YSWAGAn3iIrH4Cn5U
BxTc3nCpkITTJluahMy4dJ93PvSeK53csKLh1+wc9s8MFf3VBHwGuCZpTh4MKGk2qzG3P5BXajvP
xSYXgdsbEYMk2LYCMzlwklzLwfp0ZdC+xjTcFnjteWeLkuBwawSMBG0wCDmrEu9LGuFraKVXQYib
Nyv1g2wzaAz3SWYzFuZYvqoxfEp+1B6UeMMPl1aPdHKa5U5pRBmVaif2ogRaW+DBAbT3K70Yn/Kk
MQ5iCEiN0jmj8f6xfLBpIU0O/0fvkQGjpu+pqtsNwm1wuUTc2f/F0Xktt6psUfSLqIImv0pCWZYc
5PRCOWyTQ0MTv/4MzsPddU/taBm6V5hzTAdcH0qlL+mhR+xFdS1Z2m8UbnxaqYUgT2fuzaV/I/4P
sLs9+2u35E3TU5BFCFfuGqLjm+h9kjiAeI4mFFiW7+ap0JjMZaJlZm2nx9qGCFY7INLxMoOEhjsR
lDmoRS8L40tSZh5FsJHvEiSLkRoPS/gPOD7zak8DEEgcIM2AmKDz3HCbRQLu1uMY8w+FjCXZbOPu
yoTcxZWwtnwfg1gmyUsUOgdCnT1QniCbqmjZK5pEL6V586q1+9TMkaMCzyeasLi7jf2aRUYAo/Gz
ofqffZgW+Dkbv8RC6L42BlNlE9N948dvOIx3HNmsmOH5m279YVtfeXYG9zSgBCPXOatwazqJWuUW
GLZ+DroEGXwEYEzMIbkWRjwBAWivUgvPDupwSMBiaWbnHakj7WPmJ1uD3mQFwd4JvNGsb31CVk7S
Rdgwc+JjzeY9BcwzfA2t+1oWUCwj4a79UMe8m/v/PDiBnWf+Khxn6zbKmRirg1W8aYj1A5nHgFOc
YDInGrjOAK3SZtNFpxetvIW3Cs8b8jmXstu2Z2shg/lktJ/MRZjUy+Qvs5w/r69YLCe/VrXgcAfv
JjqwKnDPNrrBeANSxa6YoJH5bDUhoTgjp2obW0QKdrsltHAVkwTZTDNKFvQHE2BNpQp4ZiESReOh
NbzN6Kt3TQFjVAzKJmHW0NUIpmzCZBdNP5xH+iaEPQ2lFHAHLUVdwGp2+Gv0YXg2CGJGjQF70Uif
9JqMpi6G/9z2WyxK4Snyag7ort9P6AI3FVZfODxqVHjcQ23cMOTl1eXmXZUeAWKRX/6isgeyPjlv
RMIDcOJPFU31XXv7RgpUg+0+V9m7YbWffW7BWZx0yEYttoGxzAGa2QwNRlCmL5cyEvEWGSFXZMKN
YXoDnC4fmXS54LFsI7m3WndiIxyvZYRCQGf6iWClQOTTGCQqmUfeZOLwiAsDyBN/a9Eh7adjohNX
ivQRKPO+AydVivE4AqJzAAoC6EligGV1M76okY9RjIArfKGYxQEMmgrtrLPuGonYC4bG0wJS0HF3
+dj59Ybre+7DcRv3wAhyWd6MxHyPRi3bMaNqt+aAyaNlm76xEIf7mWtuFby1J2dsnpP5UyFU/dUs
XoQyghSPEoBUujY9AOMmTAOzZWh5kNecVt8lcpmWLXRSyKwdxbR4jrkTYn380tBtrv5fyWYSpmeD
5RG5gult54zHmFHYejbZ1y7HK09P8a0BLcLB2/ncp9Vv3ZNfXSyw2mlujqVhf4WtuA0CR3DlHplo
scUEYJfLA8sDfQ3lfh3+OClZDY5m3lPtldXgEUQv2z7cm2Z8yAxCPJGkvg5jebNgf2CMQPQYpuld
ufPFd3Fx6Eb2gYlKkKkTRc/mMEAC96EfksXELsk5DRYmr81ssHzUrVORM1uZo/LNUcW1SpTYOTmw
8qQ9tlzcfWqFx6kvo+08ln9V9cMIWJysllxJUxgT/D9AZcmA2iVr5osoGge1B4+/Q4JhEsef5FGR
FUSSn55GDq5r49qjo92UioqniehWkL0fhnHY4sz6NMZT1QOAIvyE+NzUgVGQkGljU/mC6/Mf7CaE
UBSTLIhsFcyFpcHHTjw8fDzxYysPltTPDQItHjNyRUgkAVaWXWoSeHZtpx6TOAdBg0wpDOm65MyL
MYzu3s30P1sA1BTeY+tyyWaVScxM5G1Tu4IPSMXSwne7FVyjDRPXPQaf4cpS4YtW64DxBctE1OP2
mTdO5m27URDfSTbaRSHMtErrtc6jv2EYXgkedECDlRvijNQacA2kJhf/jzns827kDPZsc98rez2T
iLSpk+TbT7xNbnZ4BjMMgqUqqMcQcq6jLL4zHwLeV/tHpoLPVpYBUO3Unw2+azkdlpcvzjYwymCX
2t9d7l4GFtyr2YOflqJFze+Nwch9eY9z5UteaOOFC7zeZHz8APrn56gT2spu+uS5Hty7YM9zjkle
JoeWYyMElxY1CkYUPUgGwwh81n1YEudDC/NFP++1sf/ULcda1fhCWTW6hHX2feBl+RPB28SSIAvx
CZ6K4HcxQ5XXKhOPWtuQDjB7CFPro03XscncI1SusyAFcqXOfcyCtHZejQHboA3bOHRcvia2BhHq
LILQ53RXdL7YavGSZmDulRQI9QxpPQwSqjDpVOAyiWGhvQw3jo+CxhrcVyrFfTo6SHKx7SKUiDT9
5s/du1CSKXDJRCg2ctxmLmkfTL4XxCnYT2tCX9o5r9RwiP4cxA6I0/6KBmFpCLDNyDnjq+qZu8ve
gyTfdwjPtlqPStOct6S2oiqYtxFP5Wli07Me8ymkdGY1D2u+xFyNH7E003YNKEaH4p7t+MhIcStD
c5NM6tcvqytaER7iGXW/VTY7bSL2Ro5IRzHzB3JCbGQgicuaeDMYTX0aQiRTLtDU4sL3ft5IMve4
gdSGsMiQ08ddQCdwpB05k3mJdDtt0nsKbAHPqgLm8IlJDYWbV5VHzHeDIxFgEL+1GaP52V28z7nq
aRLShEc48n9By376JZqlhRvAAo56G0vbpu6IaSlQd3pLuB5W1gZoslE2x4kPoSEcSxkFUdSE3qe0
Z5qTPYPm1k4JZB6SDtRRGfahUIKwPyN/ndPhqYfzjuDklLJ8Oss5uleh4x9SP3qeYcSDwQpXjsF9
FumwA9Lol4yvDi0ayqXSY0lQdbyNvccxSrVbT6zN0VuTm1GTJmlB/tZGBOY4j19wi9OI24YEXu6w
dLJUtkol9R1AArIZk7sH2Jp25VtJuc26iclO37yTyWNTDtgPBjIHOOgSwkNUvzORKVneu6jf6oew
sEljbPHCmzYj2bCELt3lFUZuTkI/rt6lxsIOCvspZzHjVedYrz/okD6zNEwQOcAxmNLuSdrV7zg7
6QlblL2yU5/FRHiIHM0jMstqd/6bldZT4GfaBXfRweMJVyx0g5BpcB2GVw2lFDFhBJ5FqPidaWCW
Aycf3on72vHFsohugza2iYGIvD4AEdeu/UzfV9lcHrOuPqWTh0nJ/xQQhUBtU1WMeQeVPaZhpA+8
ktl4rHyDKy2JA9+U30JmX1NEbkMCmmCnzlNR2UHVmdvIJv0n7RWlUvYcd/Rvnn7JSXg5kBqyqhWV
YE/tNKGRayzzc4prMo6y6nfIvY+6ZN/BoeDSziguR0eNDx1IdGzverldtE+ybj6JnAlXILL9VWu+
QJsPMtsCAgkJryfGml9bvkfcYfWxajiOYpnCLndEF6iZlt6zwLMM/LJEVfKEGHgbedWE/SxGSpbk
33PMvRcxz+BcMvNgSP0fJ4/nbarcm2qM7kQTR8nBE3TollfSk9MrA61tGXstLzeU88xPs10GQ5Hp
BUqBFrkL94zm7noID8HI7HtVIaPblnVX7SOTyRPQ6iFDfuMgI5C1IFkReOVxYOzOzpTiyMKLtVb5
52QxipO1fSKu+w9M0HML6Az3vcfpOgPVXiTySHvDQJ9NcC+UlHKaF1SHF9NZ4VbXXQJoQZhsvdT+
pxk2VvBhJJCL4Ov/f6jcpg7acAAP34BsmKxz3iYo0oa7o5xqkxJeyaWAEW9E/p4ICJu6DtZyGuXG
tkS0rjFyk5hkgkTy/IPemwAi57ne9ROZtkN07f0sxEfRBCNVw4qxDtojk5/RBMTB0IyY+aXWemyG
azdh3G2dUuxdunEGa3jxLRK38MYNF71IudDaTWNoFuJYlwO+xkFggtPhGjmJavibLOcS1lqznWMy
rjO6x1aXf3LpRGvTf2Xm/1X23XHJn6d+HD74qjh4QupqcC7GytG5K0TMmm4kAw12JWiRYu/ynCI6
T951RiHuyE6GK3DdonofK/uP5R9NRlvuO80DxA5ZYVOY5r7CtX4iZWXTTzEHKgbxjS4LThuijU91
/dGKiKFmDg3NrV19JyVASNPbF4XLy9rHFPMoz451J/75cWNuCThNL45kSaV0/SLZFj1AnEFsFzFd
dKt0D5yhk9N1hBIJiiODNcpkGBUQECBXO6AfmGGOEJZVduawnTKBU5O2XWsOVkvXq6fElEs0PA4h
AhG4t41BxhKX4mOTfw2wPbd5x/hgcphQ6Sn+EicBAOriKjK0lqKTOCW9ObuVeEYLDprTZUSYGAA2
SsB7zHbZvpE/4vT9/6BYasLmXQ8r8l1JKtVMJnMRZ2jAlcxRKAVQWHZEnW0HTjcBKs509LfNgjVr
niJcj0Fkhu8JagpDDOZ6a4pul9aQ01KU3SsjPidI6DiFod4L4AxpBMnIGr5LH0StTSIpEkJJI5sm
sSRVRMYPiqsrJqoGethLxI5qR9YX2V215hOEXYGYaRkJtARLWNH83fJJtk3e7Aqd4PNZGD8hC4ub
VbT1WrVookgx5O9bglQ9dyMmyDncIwW+fTgrJanqpLp+csKThCrszaSYMFl0ECvV4puoBe8Cb07Y
64QIxJzwIiERo1Zq7RLSyrVeKKa4AnuzLB+G6D1yY23VTogt46m/e1iUtYZUYY3s4DBF4Rplcp1C
y1mNWk22mA2Kw4/Li+vZRJsVBchL/IZMHQO4jpuRPJd9ncmNjwbuknbG1zBaRwcpGZIvvKEI7rH6
1p8gTOHh890paTXFrH/2SygUifMPA6aGbVO536VyIiS/znOt6AUTEyj27DVPvZ/Dp2D6W3do6gyz
MDdWvaR9deIwxwUJCiZBUsMSC40Y+mFpHSu9e2vlraYDIXOVkt7ucPk34T9QznriDWhBVkKonG8K
vF/XdTd6il3DckAJ5ugsAE+iz+JuN2uDHWV6l3HIy2KHX8zcvhhKYptGtFGQmNIKouFl52HAMmIa
3onEO04hIWY2uea8U0V+HYwQcctOy/JroyBNj94Ehcvx90liErVex3D1n1lgzQhd6r8k+4sgBG8H
2/soIkIMG5col7wXpIXY+DYGgN16VZM4I+Udj+muBANbAbTc+QXFpZMKahtyOr1c/ZLUukSOeM9I
ZA4sL9GYuT6L4xqLNGa4q4XDHLVEMmw717slSezyr0z+/AreDDN/+vOaeEpe8G3Xfs8Lux4FqElV
zDtkmYD6vI7apWOyGIEQIOw25+PCMqv7L2YO/8YwnRvTcHZIOe4d6Wonlz0VreGQHmWV4pMaWmzC
0yqOEKnUWkXODcG7XWRrO1PLvzMUJMt0l+OqISUHh1Q/DFQEMzDdhBdAyO4fyXPvLm5QhodHiUUb
HWP4PBfNLwvco6icJ594qq1tpp9tWkFgwaVSlzmqejN8ttU48kjVzzMybkIJ3ucBiDpqaHddMnPp
nPTbR9yPdCGcV/0ogAbX14m4irXQmZvw8SC4CoyyuxkjRM1JHz4t23ktp/5br4abBl/faXHXMovR
11juCOgyPjXKKpiiT0xfp0OeXyWQ7nWNyYJEpawDQX4QpsQzrZFpnIhp+d4DIDOnkOgfrqiwj7iI
jAoDz5TvVbNcS60Vb4qSz1NhaETADijfuTATfBptrCR9R4ZpFAOwMvH2uB2mFxDVJMdZ1MIFEZud
zWod0whzNLf4RbRS2G+oJJBGlePdzkhkT9qbm76wmWSHJw+TQaK94t1YyK6rcoswHzjJi6qjy1zm
U+Bm4QlTPOiriHXmVEvmlHW7SyxS4Q1AkQFAlKDhUHa0Tq0RgL+2vfYaRulOVepS3fPBV5jd9GrX
Q0DSqwoquXryO5SiTd08MloZDa1bt02f3spJUB9oZF0zOUDnWVISGvTVW8XqU0rWKn7uGY++Py1W
HvMyJkQCjsYBoEWCEnywd12cP+SDfDBGf3pwjI+iS/ND6cXsA7x/fQ+yTCfCq5HtcMLDAgOve8I0
7q2nJGJWLkjsBs8FhJrnXe8ov6ohSbimadrYFJ2QItF+EF6AqNXYiKQnZzQz3iFDfLHVTlaDy+eI
1aY4V6tQeB0HEyZv5PVrjjTiSvwiYcExTXtNakFExPS+1eHUR5KZP799TAt944esXRIBoaUYb5gF
orOl6qMa/DrAroScrkMUlThJtGkHjAs9OHwIM9WTbMfbOJAWBZF6Im3KW5JpyAAxXRkH7LPXfWLA
GTFijAEM6jo7ZCyDoGiLt+dt0HsuJ63/LioUMEsyHXPsnem072Dj2DoQ+Gq1WCn95lwZCKdzU6nt
mFUvPrPTi5Mjq/VulbDfTS/6jqz0X9vrCRKw/Am616nxOavrLqw3OeoAaRHPXbpqDLQauq/mYeSR
fCXCTP2lMoj4ffDNCztbDwyK9pNy70u2XSkYWLOZv6DdK1aEFgUsT98SySuJznBeYYGD9VCMOz92
fxzC+0ZKrU3F8BmSGfsA9gvQDsauPVfswUBv9eQLJPaHkQK8DF/5abC9pXeS0m9YAyR2gJwIhrrv
HdkTBVFjfIZeXu5QL50sntEjUr2DW6O3hAn7UPRs1TzSJc5C8VhO5c3TjKdpmo9dpLUr1232BAmo
MI/w9NHDC1aXnsJCUhY7ZvJ7dxmYc4KS4+rOaAi99CNnOiPKHvvYUD/ryojJuLCo6fiF0aTuvu1h
XHCKVyIlPubMzVeCSONcjidq0GLrRe9dz7WYIoDXYx5lSY45ZqmbUM2hmmCledAvisp5x030O8Fe
01p/q0LPAVPGiYAqZs2bPAaTZX+NYXwGWHSd5+G7VsN1hL61hshzs1wa66idv0fN/GyMBW02Db9V
UiDGalj+w6ZARRSw1B02SWwdsCdW17pDDI5+AiB00ITYMwdsSRvTZ+jQaz8Mk9ynGKVEgo2ZISi2
wyIvSYNKjl3XsM/wI7WKSvhYqi53CEtJ423kbVqemsGPXmEuLXh//GEusammkjAferx/RePyTtND
Nt70V7Yli0qmqGzKy4slazPQ2ccThcGyXjq71DM/R7ubNnWcw01tjKDTOQnqsRx3xAf7HCE0PvOY
IstNnU0+MMgd/e7sT/kSslVF5y5F2mUZ+oFxIIAa8lTXIX35EVt3G/bJPskgv9t6vIYjnmyKISHd
ZZ62rj87zNCIo+hbvPx6ugMfkK8jGqRM57ofp8k9YGrcI1O7iUn2m5JreEvmJClJ7fDXAhSHJe+W
m1KbOZjJz+T5YQzlOvjnC+TGM1nGGw84KZZjlISoXsdDpbNZdEEEbA0VuguZmP4Rcf9SUlugaxoy
TpqnLHuOmiHZZzKHVwXqy/a4KEVpLIgQuXON/wHa54g2vBgAEMEws5S6aswd1kZsE1fBBMRYRGwZ
spa1meMfj/8SW/+rUMrRGolpQ7/RGumf7flvS/JvMabAQya1r5zhnjaQlmqJYAE14sqxHN5bxwSY
DfIGXSkdAP+H+NKUlBRMVafK0HZwZGVQpAThFK5BDFa66EiZM7jLlg8TLynMO2rpS5VCt8qEsYMF
cZtz0LBzGSGKL81Dx4YuEG39XTGCHG3v3NoWDovOfSTxcSsJ5ehQLnEzi9tkvehD/DnnNCKZSOWe
xJZja5HWaozm3hK0Wp2ZoMXItoTZ/aV5/GFEJxLhN0Pdf/K8DrQ+010yhWXWEO1dHzk7O2Ra5HMC
UjFTap+gHwbg9yvJyFoPGmlQae6tDYIdGKGkl672f23SLnhI/4zeD9eFpcGeofD3NGavHgTUVaSS
H+XT1Fo92XNkAPuJGaQzzxk36VpFGeQ12zk6kXaPR/GIxe9aRNOVlTopNk+T7kCokoL8T/tRkQIw
efUb1Uz67srHyQHTaiJLDbE+Mm42p9lapazE+0ZLAovxGyv2rg0KhiiSoEsD/WzvIoDU2MrzLAH1
o9YgZzgIbfedSOxVYaV7i5tobNBQa/B2PVndyfd6ynwYowkf1ayRjyswQOvTNhbqk7jTk484YW+b
tOyIW3ZD91Mb+K4V7BmW9JD88eCiB7jzpD/mmik2Wg5Jw8+Hu2XED6Lu3upJP8ko5HRnCYsBCxhP
GemrWIn3xgwfRcipPurDtTeThwyvpXTbJ9rKp6QtCfRxKIFh9NwRgKFu6uLp1I8VyaBteWgzBmb+
u4Z4Ou3IOhnTezt3DBq1TVbzrFqJyzlNqdL2PQ+h96DF/TVuMjbaRJOshCYC7mIA4EQY2EZQG3x1
DCslJtnCfnQ8FFKpP1zIpfiLILas4HofpqS8FGO4k3H8vGxsQtGcIo3xqa5VxWK1+AU3i7oXXniO
w16kHeV8OIOkaV8aYOt4L6jXosn4nZbJyvLcxx2uwUwZ39ijHp9wU5kXZ/BfSeZWncdmPQFhTZ4R
utndkAPMEnSRiB9WelG+pURAkUbeBVlrsnJ3VH6yfO1ADt2+q8K7LXJiDpBgm6X13Ubc9mjtP1pm
pxtwgRPe1uk34cvzLB5ok/8ldbQxkb0oRvjreJhJ9ByFvyY8mHcConM4aH/urFNXC3J6605DRPRD
cIqJGXg4OpX/zXzmbPbeu55kP6pnSbjw05U6pSXLr1ZdLJMrCxm9iHtE1RrKZffdEw+pq85hM3pk
P0LJAjfGRERbNAiYDXSu8cEaAI3UBtEoc753PSS6g7qjfW/Krl0jM7/HmnwyQ46AGUlf+0cpqa8g
FBn7maFD0SMCASRI9dHp3Iejdkw0fS9MAiUUgh1qXvzpzexfqqL2L2mseRef9LCIzNzRkvfM936g
v5FhOuR808c1mhdPjuGeoDqnMa6OS+w7SgK0Tt5kXmLlRRcHfbbXGnutF+/MBsSmNfNdlnGB6obX
bIngeksKvBjSOaYStz8EFUWXbd3mCelXYU35Q+3Yxbar+wvBdS99O91ql71rLMgO/f+HKEUCYEfI
hgkJ5bnHkOXrzFOsCgDDSJMKq/xSGMTF1iB2PYI8dFYezqydTdS7HvZ4K8neUiQJK0PF5g4t4a/Q
tOeGbGI3zxu+9voDeb4gZz4OqTsqQuL4V+q69U8Cy9nrkdWsMY9znBssmeQ4Nde2mYZVdnQcbQ83
J+J+hHWCCVW61hVEs0UkGla7RCZQA6kDOcWYE2j0HU5iqG+woj8aXoBngqBkgLIK4E+aEOSSP7l+
eiUSLwEnzsw77wHqcahXhnhDS+KRL9BYgeOdC2DYWzPBEqxwrhPPUr9FerRjODh+JQmaowEynuDv
C/URXc1MXqcuSXlRmSCYKeTCGv36QY+TQFaae/GE/47F9wy07RXUI6kh3UAxO1UHM2/cc0iq5Uab
9eIR0cF3QgvgECs3aPNNJDbBDp1tBlkyvY2LDxzXSRRUTvtdDx5+kMKOV6Z2qvUMmnQLmlNtzMr1
X91SfsvIKxGNPIWOFa4joyPBtTY/Y5W/kMn+MxPWRlsl2IzWX5ij3jqomqomAhdv+zU8l/lMRepe
TS+hydVZ0KXAUKBsZfji0elsTSv/tHzr3IeshyoGH1GBZWZiJO6XZwaxUEQTdbcc7HRYhmkXW/nW
YspcYlVgpWO+NZqnJBtewuWpKtptNwngARU7trQ6FR7bnagJEdPjbY8Jtq8iZuBO8y0t9E11xxMb
kYFhzfyr05rQ9Wez2sm5/deP/rc5y34VtmjgLR9NAgELw6xf6AD2TYc6xNGdD5b2FcuaOGmzjSlT
cBBlUKIgjvaR0n90BuhN7744UCEGY0kmTzIKB3nrs5E4mZrNx9Q8zgNhhCkDlDB+5NS6lZZ6yfTi
4udiWrU5ZpNyon8rwS5zFTFV654YLoAVGHbwXCNOZ3F3a/HXiuQPLCuLc+3u5Mg69AFWmH2eHBAA
eggFw7MIyLRfUgs5sBsR3GMARccUz5Xcoy8yjH4v3V+IAfRuMPJNKEoru7Rv6aSupqEzIGYUQtNh
Zv4pH8pzC6S3V8hgRAL0FlO4EV5SvV3uh/LBNzi/BqIzwxUWzn8prh5cw+hadh7l7Ugp6kg0SjL9
10nnXFm5DEhbfk99Nm8o9TZz6CIl0Lepz6yfJ2ElowjhD0M73XprCvtmoiexZGyhiFW70FAHI1ZP
leVvbKN+7CHdrHQrEUfMt+gxEwfMtznpTVD3xaczeWcy6Nlq5OF5HIsXM0u4iMldVfjqVq1nnvMJ
DJ4HbUgw13JASrWs4ZZ60SXJsG8cCNPLXMgeVrIljjushkNfN0TguMe0I26RuAH4p/yHFh7TvIZS
279NTAZ3yGkGU7tIozafweagk5WP3caIuPWxwIdGtO6F+HCQiqYWiSwlWyzCEwHPTjctf/Fs7WZ7
rMQoNGH3USJmA4Gfs0W9zLdoZeJkW9gyX5Y2PyWDSx3k+Xs7Y67bdtbF8oEs+HqBELKP903tvbBH
/+jLad2lyNosRiW+6e/r2j2Xc3HQpHUz4+oxlvVf1GkX3UofGsLIrHReJn9DwKwvWifx/GlY9raE
xC0j69PnYR6Y6+LlJaxsVZC1zYXe7HOKBL3W3LUbN3/k5G1xQTUxh1MVE41DUWeRYcTaNfD99Ec2
FMOVmTzSSv5SaYJZEXIfGeOeHeBp4YJbm3E2PtO6Z4KjAmNEtZ+M24iGd+Nq2s2ooSLZc7SpWBu0
WXmP/X6FR/Va6dlDptun/INFzJOelA/1lB6GNjwxeH3Tuu7qeYhOTVrPFVT/dDWMz0CxQOtS6ywb
5Ibn1dDw+bGRWaxZSLj0GwOAnUg5vUVP0EBBJ1/O9XEmPHjR9G+NMDF2lRnBbuBqGGV9SMvp1LHw
X4XMISuDrs4f0N5VISsDwuQJ0OGgdhi+FGQJlbnakQ/zZuuEQBh8+2oUjcB5MiAeDrqA8U16w/c8
THB8+5A/xZYX12nsc9g2R4QlpzpF7YuqsmOU11WTTtCguHo2+D9eUSvNLhhzrx3It4KpP7or9nLm
J2CGw+Sbnz2ik36O5m1ZELyKYj8wFCOVuqbA1+b64pVEvA5mPVHzUtoh9rTl+DQ2d3qOF9ZRNxWi
9zb9IUjD/liGLUsCbEgrlR+tMoPvk/c3WYyQg/0Tg0k2/2x3BMp0sCBVBydaGxw+nghaBJYN1Bja
sxF1QNOT9Vx3N7us1HpOyjMS2K82t5GdJJuu18H4VeY3CpIjUTBBHVtPjJftNTz4XT1QimPcJvdk
1o6ibWM22ozo6IM5B6hge3cB7zD7bnvzpOPxpuQPZvb2EJPIb18E4sPjWGXocuU36pYXLQMLRxIi
VE2Sstuk2dgxsocGd/LCpXV9BhKDREGRhZ8uDnFiEBkvyv6a+RpSO85qhMyP4NaP2MhAjEQjzGX7
rhcMdCHJcH/mG5rwg+q+dRwUy5EMafRBCQtQtF+ugnKq3xwZ/8g8Q+6t8a6YwEDNnJuvgLZlsPJD
ck4UCfoJtnPlQ+E0Hxob8T6jYWszOgXVXX13fuN6OJOSTA4fLeWqZ8Ttg37T87+BptKo5nvZToex
M4JoJlqY2x6la2ifkjL5SC0Fz7/srn3BzlX393IygSjOp6T4zv3kIXXUnyy9b4a+e7tRR9ud0ekv
zMdwCWNujHvbPbLMZbYDCiQSy2PFx1kW0IXAT64kuYha7pytaRM5/VdD1slydYWuz2x4em5D7dbj
wSQGPPnTQS+jc0cKDj6hcqd/Zmi+WgCZglr4e+wUuQMkXxvmI6qEjNcL4L6XfLnEBcDOuhTS+256
iALkrLl0rbaePxIPTQPCHmGw1ZFYjP3Ikm7LAcc3LFOS9jH6opBKxuipG3HzdMwcsyqdVoaGMDqo
UFhXMaObvPv04A0RJQechv631Le9yydnds5nqBlvoaPxd72EyUxPoj1rMQPTIRSrARlSoy/gQqA5
AvEbe+om3lLkeEPYnFOqByPUn/tFcNkh+c22TTnkQeyENC197CM47P48H9koCgsoW3w1k5npAYBE
nvS56n9KOFAO48mbqzV/uuUSiCPGDeYMl06NvIommu98qw5T+xWOZI2S+Bc1ROmIeujosvlhUdZp
OSGADe3DZmLrFZA7ROUGECvzuMbJAl8quNbRmrVuaDdLkf8Kr+VP1dqXNvhvkxlGh8zx4n0Rx9Qm
+jTvhFc+dKH5mHLSqEVLWYaGsY4aFqF9S7b50I30PFm2LWcqUK8L78S0aasMuK3VbxVGsyCZyAJd
UEErdAQeI0LvagxTvU3YQRvdYwHCKfFTcUbP/Msq+X32HbGexBsbWbbwFJpe2wetOe7TZLYoFFBu
zaykL41JV5rjZ2cyX3WBNXUFaJnMxMRQ6uuOWRBxSK61odYm43GZogDtQGYGdseg1D7+/0Pptvgc
tMekLv/MfgO9tzrSvBHYyG9yITFzb5Q3nSZ5Vyx5vDUY/MwzYOjoLpDh5Yemq18cygON6HkCkVtI
vna0Sw0dYpt1589mH6e2//9tnXjQs4Z1m78wRBacnCascT+SVTE1TBTreMb4209QVFqPgiu8tFDP
UE9rn9qQvYmCNE8xO0zc8pg2dNamvUzRfPPH4SCL2c+5OgMgrf4zSR8kWqB+Id+t2C/qoTjVDPrA
occ9S3DF1NZFAKGDLsn0wTq02ilLnbfZ1YFrT5BiFv/zpLynimKS1LHqMlaty7cfBNmYzN8FaCsb
XnxFTPraXTgXodSXaHG+PGqwm1lpeOY0YHySJA+QnjpqZXIms759KmFP7Vx0bLitIam1Vc6eBge5
TyPKwMHKT21U2huf3clKUmFZdHaHwR4RkkmSCGcIv/yEGMGFEYTLTrc6uIBYoNGwaHZ6Izl5OG2I
gmAX68yslnvhPBsJIpmRPAG1fAm6xdKvkTjaKid8duPpWgICXula6a1bSUo3Dq3+P/bOpCl2Zc2y
/6Xmeia5u7pBTaKPgIAIepjIOMBR37l6/fpa4r16lWVplmY5zwlGcy8HiAjJv/3tvfbR7nNCdzTV
lm17hG1g7aMIH080t3vy1c6ao1IOHWgp67pvPe0TLgJUg6bbyWTn+w1rFIfYkVGYtzZYesp/qLmf
3L+cHl2WD6ozb7LYre/4Ih4WHx1CZo31kjbFa+7mzyi85K6nwd3rtr6fumlNONu8s2a5793uh2Gb
FI0oHnHJ/zQGsnLToPtQToKWyrN8oJh7wxG05R6bL/SBaA/YIKNBgz2di8vJ6x+gtTVnnav1pJCr
7My8nfQQblDS/Y0YcQQ6gasffRWFG7YxxRPZsENRY+4pE0yeI/XV7I2jfWi631Wcj0+FLZmUSrXu
GOYBclUk0em8cGuwbYNfc15sAPK7bci/6J84FWND4K/HBguiBkDEVZXMeCE9+0odDJZi2AImftGm
rz7MKtxnsV2dzMZpzpbOuOnLpQUVUdvQ+Jr7GmGqkz48RYHAb5h7UDz5Qcn6Qvzxb8hugR+7owsu
c22c9wQVcG4N67AD4oEdkB2RcR+5ebauub2vEq43u7rAzJVUrzVwKk4nlEZZuCd5VEkzlH899n4b
Kxm6k8203ALKXlsOziI2P85wj1eD17CLg98pr26YHrHU469R8pDNy8k/nd9wwD3IWR0ybMWbxCAV
Frce40/abuKEayx3EXqLY3pKpF09lwDUO4ps6OGR62gsDk2MpbwkQDjXtNB2ybBsMPG/e5RRrgo9
3gY5F3IchtE2GWje7gD4eF0rCKo68YkpjYuBy+U6Wf58LJ0wOo7Fzs3hmpvERHcLSGTs+jdUWJza
3IeSsenOGjAbI5DBLQW5FbnnU6s99AqM7xZl9mx0xV0e29QiFqDrx/4lkrC+UgPnylxdo5D8pZwe
jL7qtjWXMW24/OOysTa2cN4Qh5YOwfAiU/eNbmlWTTk30NgCJ2aPBFOTMUbIt6ytNzEYxJNOdoTY
i71ppg9uO99Mectq3lg+QW1f5XFbglnb0haFsBgoEmOlld3CTX1PlrtrP3KPblNbbyy2Azsrcq6p
8suttIZrLDDm+RlNltFIMUir2xdhIgVoWX+EHzync6RzKCBW3N5MnpKrxAVRzANo6NJZQSZjQkQ1
ooTwXGFWvJP4gpGUaXDAqxR3cfKc+bt67oL1gO60LguDn4IuElRvorLxJcpNvVOm1GtSoUSWwxa5
RIUOGxIUNF7nK4om8lU116cpMbxDXfnTfWJR1x25sbcPkQmo09gbzPwmVQDg20EzTYqTix8bZ/rS
UG6ieD9iXVp1s7rBA8f4FBKs7IHdJnl5Iih38fGRMLzBhckNRVx45lfL+SHUSJi1Edlp2bVONvUM
g4tPwTgi1D/SePZc19zzrSm+o9bxQNcNFawGCS+72lcJ7lUiws46KXlCUbKQcpArUJFMDRIfu0Vb
0aFavefKRDBLvIMvJjIBPP60pWGf851hPxTNc23Li9L8M6IADbTE+MiyqZJrq8sdK1mItmnjP8+i
tR/CAceUxytnHjZANvPbcXKfsjhDgo5O+SJQDhDX3YTFFzPTYQoyklQm4Y2yno+Cw9dmwNW3S+PC
eIPAda9w3yYJNqk+rPajKlmp96epOkc5ceAgSNOt8+W5LXuJjmrvmKByFu2qkVN7EVvJvkoPHsPX
mkPxsTLoRgOtdA0bwlM1jT71iB+EQAl7vUbfA38Y7oAZE3/Hug2bbGMok6xJxAhTz3dw7O2N2ytF
H057NgfzhYmnWuSPn8BLH5n0aheuicpYUlnpycVSeSFb+lh2AfZ65zBpCsYM0WWsuPCBxo0+MPRl
q6KzF6s+TmI5hQsNNQhvze5qOW0HJtv5GYdqiT28DcEEISWZ3ruWyEjC6VTIbVR4p97oT0vmdScJ
5xI9wknt5xAZ0+k+5b7EOsFL9sslduvZub5J2uiNtiUeXxTa0Yi/a86+m77G0+SHU3aGKHLLZo9L
LqO2X6Pu1YnmgFkpsDGTux8sFrJFyjo4jGmS8Xvj6HjnQUakcBR6FItEfXJE6+yJmZyslJuuF9E2
CmrFIiVtoLXX/cE1mhqdnoyJgV+DXXNw4ujHoKpj89YLw1OkKbWB4bF1Isv502EmXU1UYD41Yjfz
y+zHAWAHXuRXXcuGtba66YQ+a+uBBk150cmsri7Lik5M7FOl9ZQxS/uWzTbL8hHZ45HXSILmXhnG
91jTC16ZfbwnwP+3QZTbuLXRHSnzsfSIxcvU17wNPoK+9LZNFj+quKtQKaTc6SnDijbyxJf89Hka
iUuZ3qG929ugptYGGn+zrfw+vfqdG27dkp+abmdsylxPmqAkzDhYHKnzLjtLhfHLmPLmZgCICVOy
lMdWakwUNf6d3HWbgzDgj8wsW/Z4ceedNySg8gS18R7QY4aFqjhmzsfkRu8K2wGzQ/tkI2ScW6uu
Vgn5oZdAAtg1yIet65nWhKbujYOYAVOr+Sk0WKtzRMPhwv63ckkn5RSP1Hh/G9F9hOxjJuGp45xV
iwuifPRLTl/Ql8XWQi/ZQIRnTaaJzn+WCqL1rHp4uOKpyz1sye6H72nC3pC4NxVsW3im8BBLSiNB
3dfPC8BtyF1YLmjNMN5q++h2JGIj9zSBZl6Vspe7YgCr6Mt77IL4KJml8GcDYzGVbq+/b3hJrcZY
Eroz6Vkl95JetS5OXMLPkS/lcSxPdVvk1wcymNVVMD5fkvTaxC9BADjYrMcUHru+OFNKimQy7bWP
FxQEtHupqsa/xLR8zqr1HsPY8R6jEHtk6Znt0QT4k+LVPYepTxlMnRwaG9hfYAR7nz3so9O0w2Xu
xq3nq5oWyQFFGn1hHZJV2uL842bG6m2s3P6QFQEpAMnvI50vEJptg4AQmdEpoVjMWWiFgE75lAoD
D0MBwzuA51OcDO2lzNe9lSYbMuzpuxubd01hV2vEsAJScbcapHfrJDE2Hf42ew/Cxko45judLBWv
xxoHfCpvCahPJ5vUawzEcBeVX4kIX3pae1Y99RuYM75qO6Tcqx4BH0QOZeEx8tVUFCGjX8GLbYTO
EY5i4B5HEazCgX6bv/12t6cFlQ20BZwEsdlOGSxt5wwCUnd2XLfbCN0tGeRc3XCM5Tyub2iqZ00O
ZG+7WEsNXsDSbb+kng/UONNQynPAMzkYF12yj0ICLeBMkLdi+q7BX4R3yNwHbFjgN+r8RXujOIpc
wf82zkWBVeVr7qZDhhPjzuzkyQsc1jZBMZPBcfKdgfJz1l1NHRxSA8unYgO27KkIEAUccGwiLQDm
Kr75SOKa8IzeNBVxXcVs40w+iEbpvi2LnLu2Qh0wc8qkYRxuTcieyegXW1I8elUs3YyT1ZFxWfwT
TvcTjg0PNQFJcof4+5TV9bsQBDE3O5M6th4CFGGqepzlnx5Po3ZpG23pAX+JbGAQQzWeyG84UyIA
g/zx5zQ78u9wuuVmEXiDvK+Ivmwaq3PvauH9NCVSktn037poCW8ZDCVm3tPn+ln75wy9e+dyXsJD
a/Ho1hEzGLN4An6vMQ+AuLeDU4p9LsNDbkOyKHumRYL90NpwtZ4i+hgxmbPI9eKkRdpdqOMmTlRO
/1wrJra57I8f8mYsaYwj4wNtM9jlkT4PoWEfHLBgnM/pAeU+vGHHQ1LWfgrywmWWEv26ylEVnKrU
mxjFe1OGyStPbHyA1szFKdeEcmYIvBVpVA/f/Hb5pjt+iafZi7snany6jeFyaotFrLfgzr393Mit
N47TVtnf7TworuNYIF1r/lYOLnAx6z8hVTybVMcYwIzA3WZ5dgDCR9F6GL1PwN2wpAHbJsa7pfOg
w9AUtgeEoycI7/qBSNAOp2q3W4rg7A7IWF/4zlrGJVxnody3SYutP8A6GEONv6J890qMcg4qV5Iq
fWnqsT069teE830raD4Guirrez8Ktm5hiR9hBI9oXBiG0GrO9BAkLP6It7Q1R6GkV4/cfhKqq6r1
wGC5LTG00D4Wn0g1HXWyVJH5LQJndTFLJ7nwZZZoEeutBdvu8CSOoBftVE8a0MnCbYR8sLJMU2AH
Jg+Goj9si3JsONGUL5VFgI6Y55a6vprdw7ATHDzImcBSy83kQK27fcDpRfHSbJ2M5U3mvdoxXOjM
YfnUBmNxE0jzeY4ZxbomYDUpxmOdJ2/JMBLm9Gr24oyykhMsa6+BsjQMBdwbyPvEjVdtzNHQFw5Y
QGVMs96b6TppnnNtQwr2Y7rmHERyaKfhFTzbX82WhIiQhy8GqkFa+l82aQi9CXybtXg3RFsc3mRQ
8Z/HxM2lyz3HE5Tu6mA+zDE9oTEM9twfUOAxQcfXEPAI0E83PlkJhjXWinOg76bAAJLSzA/jPg2N
+8EWFMJ7hU0+mQYmO/mxM353v4brq5cUkFO+F6wwL6H0QO+Xzmsps+nIeoKZDIhjlEd73XVkq8tb
vDmoZK2cV7XlWhvPtxDeG/OhcROuK358lUByVsy04sAGZSQ+5HecpXI4mneCAqdtPA68UCt6IVna
kDUqBaUsnBpXwdR13sY3A072ctnC4oIvLMKyS8vdrNW8rwNML1Cb2B9zC+J203xw28xpfer0swf7
0IXcTUE1xq88McDHT0vtlsEN2jPZ8WoKRGDj9o+xjwycCCP5aodgbdiXxjambw9jEqho/QiH4EB/
gb2JGtM6+8UDAa1yV83zhXvZLTYHeo8UWKAsOuaJSWudgN3J2ROnQJkCGakerNBQyEYBbZqjfnND
KBGuP3AUSqYze/JXM6f6Jobm40LGYjX2ha/UvxFVekSRmtdA4o5WQJR6iPKJvDjroBiaOaZNyi06
f9qUPd3x4HpXTZNNJ+zM9CZmpzGt/kzAQ/cALcFo9QQYzFif9KAuVtb95KPdbKSKOILOzToHcBjQ
DjV1g3f0i+KL2ZeuAlRi4qd38Rh729Az0A96DEksi7AAODI4SG64iRvHW5eo6VamfDH0KOHVLmPS
TGGUlea3TFU3sI+f8wESgNehjOqklCdiV6HEROsE+k8wt3otBS0o0v0e85ljCIW/mWNeveC5DV0q
QVRGr06/MDpNcWXcZJNzzJ2/uovOKkXKjFEPsTHRW5xuInCbKFUkI0gkrdKlshX+Q7nR/kxEPmmf
oKWp1chUb+jf/I9CBA+HtYUDhrw9Bpig5awTcgXEr890Vot7lNdLn8eXml7MK716z2GZz0fFUIZh
E3ev4WBWr4ytaNkk0W4zd7TDsfTGKbDjhFuvu8GkwkGOeFkxhxFqOVcDIYsgUsZFMp2SEghFKh4A
tIgHhIE/syJuHTZiXzosJi1BY0Kk51uCygwlaGlHSQsIKgiulrD17gpc0E+5kD0m9niNAR6hNyCV
bJfh3leE4ZErH6fUPMmkaHdZKe96DppdH3qQObDa006zycz8Ix4G60C9+yCQ06gEoC95+GDsNvG+
Gy8GDHDa5K/uwnji1HSI2/SmHbjPN/iNwI6yRpitcE9m5BSLUpBYVisSxCkmY67Uis067UrhnpXs
nzzknSHqHq1ueqGvxV0ru/WQGfIrdwprA/iDRq/Ufh9yKyC0Xz1PcvjjhH0GGAtkTtEwxWMLVbnX
721mTmvIngyTjnFlEfEzlL32LAyXNvvL3CYaFfd5uU0rjEkYhGkfnPtdYaGa62hKsPFN0BBC+9Ys
7lNDZ0fgZQBjEHb2mVMR98C+0mXARwaTvwXAxAThTWeH0izWvPA8GnGx1VZhvKtT/ZM5NOWZ9lDt
61zBvRPxJUl+5rirtzjzYP83vESYqHijulfLcWgm0OZzV1ruzhfGtBOZvlB18QzfZdpBnL5SjEN0
ssJuP9ZIFaGXbpG84QcECxsJZWwnweVsYdrdoiR+TsbZzbibGV3IiYPwhZzyW0cSkv0tGgqsL6EM
arQ+O1uQQY/E+BDxIqTlN952/MDUFgIenW4CAoyxpjmnaL56C1skJuD0kMroVgYRPSy4uPYgt4g7
lHC/wy+6uj0Ym2obp3N6P3FXWRkoJhRzTXe+LEPWlvedG4tdHOYvZstqgMuqi+0GulaM0zNsSCgZ
i1PYwg+r5mKvalxXsPBYE6cScJWGJETz4GrsC9ZF7dihRSffhBF4wrR7xxbp6yBRqMMOaIA9d0+u
bhquUMRIJSU7zEiI8U4HRzZKbofJtc9tae1duz9bPnYV2fA4ai1vfTPr94Egtl5VX3NPYrwdrQ2a
/jfEsHss0OOKtDSlKbmxGwdayGrS6Er7AYlKxHYPmZXjK2emzGofRNsyJMfVTZb39VoWl6bFhOjK
kTx8AxEnDMRuMJJdkhMAUt3IG7gjS3JFbUxihaPDaEO93kZDAmIDVjyPXbidUPTpEymPhsAwhsX7
0GowaL4VbG0enJpjXOJyc0jc7sY26ox/MH3oI3y3s1ndLyMUB6K1Y8B8oOf5oSC0BD8tfmgKXMnj
+IlBzSD7AjgM5Di9Hx4DmantparMfOzifNer/HRLn8sjDDK4EZ77opiucWBz9gflnJVsI5YTdyFB
5TnDfBxsMt4s3TcLTZgLbr4Z4e4Jb/z7aJfDtUvUdAzC9FAUHqf4ANUbW/q6IJfWtqR1ZoeUp0+z
eRgQKdRm9NFbeLhgHu44yCCbUcG+QkxEFksztYvy8V5RzpGWYb1OlzJcP4rf2hyTe4LI3Qn83UDQ
OFUp+KeQujEJ8OfC080O3PS3dlqQjuumO0ngcTkriKiCt3HuSl0SXssfhxrfKYicbLXGuYkb3GSX
kObhn6zjOQ9nmlcShiY2YntqegdUsfkyU8mUEe3bWl71FtqU8sVDQXgyuLZFdUSkTA5ja96WEwW8
ySTWBgu2rVmaFGnZuPnYCbCdtmnXmypizRxsuAUQMYUg4A1+tOya1L4r3TdbUds38ITcJJbz18x9
n0KOdEv2HeuVi0Bm53gRMg0ldqgoWIThdoQ6UxxkzjU/6rhfUm+6d2nuXBdJ4u94oq3Ic2L8raKe
wBczUpIvnRV0HVtLxITKJG8dMAk0SbHkmPKPBLjtqlfWgy+KdwKYJPEXOGhc9xcT+/aqxYq6MlL+
I2cm4cduFOXAyNcCN9qmqQtIbSNLVI1m3EmOr1N2Evq9MoM1DBSx0ySMqjl7ssDXNZDBepdULMck
a4Pxv7sPXdtYHI/r/qHPEDjBJZDgynm0yhq8eKnAQ9Y2emTKtMgEtGrqeV4ZdUTPe5pckySxN5Ve
HEm4BFmsk98lVnzbWahvnJTnvWWztWC9u61H9WSjQq8tMwtYpWRvdaVelIhIF89ggzKUAhp2ZrsG
VhZULrOe8427e9jHcKG4cBG3rQqY8onETSw8QsfuJHCmjto8sRPiGmpH53rEcsltYqNMECNjEpo3
BAx0bdbHqCyGjVnUz3mlmLWWgoJIPoNE49k5bXxjWjvYMtdZIrF2uRGI8RhfLCyZ2qF1uBw770SR
6F8AqaeyrIBjTDjRHcUTYYnY9+mg16MDbZu/j2OEf5QGdxDN/heTSbAz6+Il497IqqBhJDOKmF0G
dlQM0R3ugfFhjobkhqGON274NnCdBUP+lQmPsSIsOECH+b0kRLlubkYKkdgrsw6xCNKyDvLf56G3
6cDmjdXbu8oejYPus5tyJqFP4y9k8sFBXmpIgvBldlkUDHK55CS2X+LAaaxpOozOcIAk1cW8SKew
3nWh9RgZsNllgffNu3Kzi/fFmJ7ttj7YBu4KMwDdKDQj6ex+11569DN0jYLV/trrhyeqpN7QZrqT
j+EarYHXp7tYKiXC+G93Y5Nle3sGUWfPKe6B1j26o/KPM750k0a0lTuSOw9mNCid+vmW9Rx0q4Dx
fIp6zhbF11igWAHPvya185dE3VcBVVLbjEnWVN/z23crIzIg1fi3mbOw0z2V7MopPER18rdjJcwj
xXPaZ6TCLfbHlyaHbAkwVXsBsLgiwiTQf9XE0/YlNeEBri4wST+2a/uPTbbrgGmOQRAyd2XNznI6
FkylgVFzCp74j5ctZBQdZ999Banmn3DMgV/r00stq3bX9rdVU4IrKCZ8ar146NP5lBJVgrNLGFPl
u+RAQHI6zaSYHTXEp0h85POQIXOU2bb38akVw3gVNK4xibsBkoqTr1VZ8qdsZrUN4ynH4V2BsYgD
dfP7hsOcfVMbEydASVyd+mDsgstXq+niNOFw40YfhTeXwZYmKO9EuKOSh993hdPrQ0jfDFYCfk7b
/Ohsp8GdEVk3v2/sYf7Xe+RP/vWeThC4V6FbmHvTWxaBJCNY1Fit29zMyxtVTc3N74dm1kz++vfj
368EiU25oUkoGeKVdSoppD+1Iyo5iVbe/f0k1ylxElJONBMjUgvbO/2+AWXC+thJcsGqlm3yYune
+ab4mpZ2c6JXuMGG8++bccR2iSmAj2V3pKrWu5VFPuJMpERHULHbaep1//mmUrw3+fuiTPWpxddy
ZlvFdEPUdkPfFaeJf39bnc9vYJrzg718s//3edG9lDrLrmwMtGwfuARMLFpCYLeCEVsZEyVJMh9e
mBBoZIM3lhKYGQnL3PfjUiVop2l0FnV44/qGQc7Q9j7Mcbxt3ZBhQ+DqAIMR/hDTINzZR1xfjaTZ
gMt07/nRwgOSJpiprI5u++6e4FoKkjKujpky53tRkPICuGy/t7q8gecqf5yUlVOTT+/YIyKS23N3
n1rY9UMgsAQTVHRTeGZzjJMovglF86/3fj8XLp/7fQ9D1qUpbWLCODtf4J3QQ8hvopq8pimnNE69
g1sb3Uk+/34o4dSyIRHi2S5Iqvx+9ffDrm2d45BdZ1dG21L16jImSm1tatDv8fCOu6q3p1NoQagQ
jeKvmcfmzuIPe0m4yHdjSNZLFm+dnNJ7S3qM1HZEFtYdKQEw/Vftd3+TIku/W9vc3iBB8DcHc3Ll
agRRxsDAUuIvqyy6LLyBhEvbGU9lbDd7mz7ym9D35A2zx9o3KR3ntF8z4FoP0H+si6Eb6/LP90Ad
aqfWG0oomo0fT+ohiMfpZmyn79+P5plELccWh9SI92LZqrzTQWA8WXXJy4by7pMX1eberm1INySO
zpp7Vxjo9vL7RhL0BuTtNKc5I5KTYDJnXZc/Ubf0Wcgm5j/nIw4G4Vb1trkDubanHqB68qcROJo0
9F2d5vUjLdRnnYr03fAszhC+9TKkhbGOiTa8twu3iPPpq80UfUI58DYTpO13PymfU9w1D3E7izN0
qAwv7ODOwcfQhwcO7IJJyQh23pxCawj7P+xJoP/K0WNUHsy9nITLqxNkG9iCdtOQEH+LDR7uFkd3
OcHTnWZ2G56tQ+of2hQz2xSzwmLuzCZq3JEi8typ942Y3XNEztOrbL9Zm2SWY+7rKSjn3VDSAidh
WGO5SCl0wFca870f+H0IH0ybRrn14RdN/z8M/6ep+vnf/+trwaTp6eGHpXLx/xH5vf+S4X/51J9h
9zn9p//lnxB/w1b/EDZgdKA3wqcUSbn/l+KP0/4fHKtM1yeX57pSSe/fGH/D8v8hGG4khBau9hL8
/785/oZw/+FQB8DCwBa+aQtX/ndA/spdigT+Q1mToyh+kcv34iRqWlL+VmT9xwoswtY9IZxw6wla
MK2KLtYaxKKwiSFEpWmtjI4zYF9AaRlwr5loMY2+DKZ7l7BNB8ytbkpMjPlgXgrTu7MUxCzdnSPT
vPEi3NVOlr1OdgUfSkqC1+1HZ4FeJYdplsNH2+ITh9Fc7X1Lnlj6vvTRglTk+L0tBKACcjxDxNiA
uUKhl4We+kMtx6OS3EITDO0qqH7CWrwkXnA/GOoHxkBYN5izh1dHZedRyrcMalwzV8jcFqJX9SOg
rWLYVo9dz3ptpuCvaO7DcFQrDwwweyrSK0EuuGOVdrbR5T1izQeWRF5uTbTD4pKuA4N9RQ/Xidbf
Dy8CZ1GQBKVVcsBM6I/8pQhf1WhICWXbq9GlvyAGYiIR6kjDcHROgLy1otHUPqFCpPB/wuACXnWN
aoxVQ/Ythib47DZBdjojV2j57z5JNorO36gAObQqT6h8hiMwzPC6ovCiTIY8zdahCB2xJYEOf9he
CbuimfBnCOxLYEjUVOe9m5BCzQIfjsdO3KCKJXGqtzTUn0MbHHVUoz+br2EeokwrChV6agy60vg2
sN82YrzAb+LP54dvcQy2ukzO9Gf9HSvxKTvzPdFco/oYK5XzjJx7dtLoJG3j0SYAWyMRubnzkhrB
mWn1vYib99q4kSMWTHtod80cnQyE6nUbMYDrfmn2c56x17GnYkygqWfjlxNoZtxj3aBzaEv9a+1S
iUha+tb02OsmgztuY0JohGS9+6gvm8Ww+mb6AB6S+d3xLTiTTb8iBoQLkOcxwTpGCSfn5IwpT/T0
v9k1D5mXFrusR8bgmL0G+3s7AZg4zAbJcbs3rkUGPDJgm87TMqYZkFcBWfG6wjXkG92VuOmdMKnU
wYsA2xpLnqrfS5IuJsMX5Ax/ep3D6AaAypeVIkbgP92WAY+w5ZCboRgoG3nJwYBkY7MmH/w5jqRf
3FB/TYlrruAxnCK5CnpwGBguQVkp+cCL6GCN0XPbqhd3Hg710N8BWrnaBJ2CdDrOafCiiuo5jvkO
Pv1HpQdlpZsYZa2QV2luf4PuYLbBHJd0pMyM5qhBGyPFxG8B4tlUA880v0eoQtQzbzAY3moKgTZJ
2D+03tVXFS+QCqsLFg+MAvIhM/v7JB+/67DIscPtaun+jbT9MpXqgEPoGWmbiuRSE1z07ZvUmx4Q
t/4ms0EpRoPDCjyYl8mnWcavlv0yBvPGakj06WJ8nJvoxSYJYDk/VTdff1lBrnb/APuuN/noPKDF
gCiP29WAJoeC1lIewFguxBtg9xfqGHChROl3YhmH0up/ZMEn4OU9D7NzO3r2a8k6xxb1ezyK5znv
ybUYN5bsDkNicTtnFmmfjNz5ksr9aXzKmXu7B4EZnEBhRQS4hr+m8VgE7jcn42Ef2rQ7pG30FJds
aViMIES7hHhpCV7RP7DwuTi9s8EwK7Ec+BF77QAaus6Mre+1N8xG23LR4Sd2y1sMt0Q/g1dzn7ZY
Jpww+dMLWkuJO2IFzWwTtxW1dHnEZWgKscsWQCpsdenG5fH+m7rtwzSTu44shH2FOOE8OiUKeDnb
P5wl/wbNp+eoK2vGO3pZYBaH0XNm2Bs7CJi+DIgf/AtoT+zs3NOMDX4DRgH+qn8Z42bb2j0clIVJ
6Z8rRE/uPTirBMHR6Ysz4LGxvIvEo8uIuJLIGwSo6vueDqZV+5ZFOUi+8azG6qF1+ue2QY3RQf6c
1D2iN4dkFIt68PaFxXOmCn7iYMKsqT9HOqcYI/R58V1q1jQdZ0mUpvC5esdndOe3eQUsWDUY2wih
wUOiQgH67EoN8EVE9YnDkSecBZaktdpHkamDcx3z9m86t1+0+k2rzFIURwcsX0x4E8K9d4r5NWxt
PMG8Eq0aI4xFgGMIKO2QNaV9XOgtLSMQ6PlO4tUAzTTtbAx/y/Z4bfWKbBOLEDv0rhj2yG5XBBXN
+k+aqC+30bfLI1ZzLFx14LhiH8dhGuUbV9XpaiL+sPIQKhs2ChgEP3JiFCsjhnug8gv67XM4OkRc
4m+RHTHsvIbWCOd/Gj6STl/IRJMaumaVQ12i5b0ubTqeQNNJRhYcvakAYW9lJz6xa9yYrfHMOf61
D5v7Eot/l6WfQHG4Q6Us1VDksyBuiXkSBo7N+I0LJWaO/NF17b+9V56ofXmAsXRujHank1SjNmZ4
JKtnxLZrUoHeM1kvwDpaT0ZzGsn0xoRAwWDQq0sav8NhFa4tZ/iao2jBEOlqtbT/WU1wCVmSWLGG
CDCwg5d1fcEijdslgz3t1f7GD8ltWK9chC9oSOT0pmWzruyDG4kvg11P584kDnMgnlFo3ts1qqCm
UZLZsTzZLXu8NMwxMHTtM3I2+uUfTBfQIRGU8buuSqfydg75Z88IuZSgl1kUl2eMcmsoWcQ2iAV4
ZfU8FlQmVmXFiaHO6UtIYN02w1vuDmjDi8WKh1Lp+MsDBgi4jmyc734bhnuvYrAlmRqqtdTnSYLP
quvpYSlQXM8F3dGWiUurRtx15o+u5XoTjjl11znLL/byq64vvwyr2gLxfK/N9iIWWKApMEp6Sbyg
iT+GuMK4WhEyHVdVhlSdFjWYNJwvDf2WSWofpOVyowP5ugQ3cee/NMvxRn/J8j00ymsXcbwBSsX/
DdNrLHLm3Uic4kb9ycruJOrkKEdeYx5h1xXVwQ+CwpA8es+r5uiW0WbOoWME+V4whhKp/IkZtdsG
v7VQ7cylbhY0dDibMPqmHf67sQqAo6KVqxA4IGDrrg3uQjlt+d++DNt9yJzshSAF1c/jeXSDY9g0
7AG/mgEuXZi/9038XA6fnEgJ3FMKvGoHH2el8aFKiOeG7VPKEL4UgF1HY3gyZX2YnekNxuKzP9UX
060fiYiPdf6ZUv5O9tXtmje3oZuPw9PZHqMTwJhkl8U9ztZyUWBuQ4G3PYjC7RB3pFI8QOj0yW5d
n86UpPBuW5gsPfioEL0o7n8W/I1Ox5saqIY5yCPlO3t2cmCK4pTXhX3qcjidaQEM1I3tvUUfZoNd
d/YXiFYiL6K6c9R0aFN9Z/gFyxxBrTzHQdwea5/aK2ISrx4tuCtzhmjojOw04GnQVPGJJ+uj7Yhx
/h+WzmO5caRdok+ECHizpfekRMpuEDIteI8qFPD0/8Hcu1FMd0+rJRGs+kzmybbR7nz3yxSZCLG8
ciAgztgEefwdDd25ACq1jNMvbIqP1qJKJUt+4zTyaSD5FiqF9xQDrBngKQg0oI7jX+ypv5LMdfNd
56xk+JRa/SXs3B0JNiznSE4IU2wBk9Uzlch+DGgX2CKaTxPJ55plxG700K72evMqPFEjRrwDAX4N
pX8rOvPRtpQajs5bbZhejJJSrirVc5hGn2wSOBFqsJlW+jJq5TeNxw/jmI0lWeDdp6I9hXF9DnhP
+z42/bi3n4fUQVAGSM/ocGwLbgbdubGAfmHVfE1sVicALCC7DdZbJPGIxtEvoNyHcmzE/Z+NHoJD
rE8Y9rJVkLVvRa3v4w5df5vJj7SXICDkFtn0Cj3zPZL9rbfM3zypkDM08KQROTViZBTRPobYN9e5
18OeRnZuJ7hVilFgXXURbUTwXkxrg0gW4Hk4qLWXBPWNUeQU5q8BYeK5TtqA3r+rjMYB83aNI8S5
UCNjKnV5iysL1pBk7eJEe4Zq7PChcy7LwiExPKQKDygzIahsxlDgmtPJpgEQdHZMusC2D2M0tXsd
R90K0gSfbYhvZtYquE74/EcuQ5MNEHVbpO9sG5kKS/4louhy0eo9UvimIBIaupDIjXxlqDRdd5fQ
tvl5BPZGN+p/QTJHJ9ijBz2M9beXVH9tGmEmjjxU3vaU4Zh2wFYFxbQpQsPlrdpcItDxqJj4kJM9
YjCiT9z8NkzqY6RTWzSCMTz5Z97KCsXCidD6eU3zioTuvQR6g0sdyaAday/eqH13rq9wgswWJiqV
eGJU3NevA+fr3ivKl2zUGFuXTLuHfg4kbep8o2ROoJStoXUROnIpj0VRjArfN3zUaXCYWFtMgydO
yK+XbZwirXZm9hHAa1KIuGoH23S2FuxJR29fktZMt6bG9n00CSuJqpFbQQ+HRes1bJQjClFerQ7d
0WzmnlYdK28WPr2xjosQyY9J5kEQttC8SP8yFdgK9F5InxcpscREo9twedTQH+KhMTaTyO81xShh
Jk/MMJ6NUv1qyO+XtYsf3yjekwhjMU41ildkW7bdio3s3VvaGqhOIZjJznY5Ba5dwDlDvMtHyprV
oHCkVjEgkteI3sSOaSTvIBZyGJzpd+UIBMaYKRmA8/FnsNsgcLmmK106Lpoeg8l0130Jo/oNAzbZ
UxuzWYcu75S8ZTpUiYHiqgmSJFk5PS5yP4nIerJ1j09UPuHPMtY4gDjidOcpV7TUUyi/64kKGZEC
QNYKSkYnkNhlYQOOIsw+TDZtDCVubj0q2v/RXscYLgASs5fe9FiAwDTkGTeOhNTBUwTa5uwgx17U
nXHPxmT26mydrPkg/gWoff2WOlwdmrtvhc3UBEU4S0fCboaBPDyXcoWt2gJa3d8Eq3tNTPxWmQng
Y1x+ZhHNUF/zF3ztpOW/hgGHLGWHnA8wTCqvd5aW1z6zKy9XIFG/S4sRRe6Xz0ZH9gMPxGiszUg7
KLe7+yNTzyqx9mlxbtCSY1PxKdoq7h9E4MiHJB6UxsD1Ed1zBXYmNL9qjv/Gzm8EOyAqFsyU1yze
HtKsf9MWkX9tmw88IJy1xqvehBGB2vZjyv2A8vG5JyIFLrrrX3VD/8PgS2hKGAFYArm4ahIDFzNb
v9WEMhnNpDw2rtQwmoI7RidmoQ50iX2cKswHlnuqK0DAFj+NxjXOpU2nMyR2ud5LoVMg1/pWBZpc
CuvitejaGF1BoraTp1qO0JUKtPCDXawnHvkNVZ+xyC3fhXISvwh/2k89tnqnSnYyozMrCX9EX9KU
S1MnD8AMgTGgcMbpfxqsiNrfHE6Q/fc24QJg3BiqtLyjwh5EtelzKciL1nU+dB5OZz/QP4Zo+BmR
27ZBic7GAPeWGJj9oxy6LsNcUG+N96ZH+jMKDzwO9RFuJSMW3YTsMkEtIU1izd5ij0IBbkzZ24u4
mH7TLvhxW28VpZhzCKBmHqDyZ9/Eed/50YZ5o8IggluutX9NzEFxfg4q0S8MH5BgUQazX2M5lpSi
aal/kZlH6pVBCdyFzUcIgXM5tig7RgnrprIJlfLErBKsfAgGNKXz90U0zj8NH4GsB6K8NXaX2vAj
yfc8eTaKr3mhhkYNzitC1eMcyiscRWdM6eKQEAESt9o1BOCwV6ZkyWyyxzrpbRyJQSmyYT8Po3gH
b66gKjTfRQFyJBsVLnuZPvc9YxjdsJ9L9JjLnrx3nMFkCvi98QGAEQGWDi0HGTYSgoUAfbNWFsOR
LhrXOkl7WqpfKh2cgU59zA8HRNnIfK+Y5AusrTAMiCOQ6Zs1OHcuNWomSMKQbwA+sPRbSvUa5iAP
Coc61RbizRMaSUFInErmqehe9N8e3iLb3blKdzGudfHwUWbeSRP+R5FA15OBPCfDDNtlu7qYLk1e
ffWgVvHBjl/O8KMH5YsTmp+Z7j8hgjhYFsaibes37x7YG49FCZv6BMZeQ53jxjCIAiv7mcWYe8he
LxkRpgHwRjQo+Z3c1HQoLAS45nc/qB6C2Y+WGR/9VNtr7Dlnh61LjBGDO0bC16cu0sCkZOYGY0+z
Rmz4i9nHleI31EEz+RbzTk3RGKUcZoyQuQJZsHBi6avYoWtu6mqlFVm4z/TuOFr5ZdJASGVW9uVn
zQ7X8acwj1LXHnnWon1yzKeyZNOYakfTtH6i/sUIAzQyPfBvp9tZZXOk/yQkYWFg21wYdmqsW3iO
tddXG/oUtcgTcif8OcAyyx7oujZULOGSlIbbJP9qGw9r3nRnvB/QbPfuaNCw4y8IEeOBhGRqyjm+
RFJDlTHDjmHzgGcdG3tf6TSnQ/QYIoIT9DTxl7UHIjstk+FEmnucSZ7dMCgQW6uDMYp2HdueQWsD
24jCAPHZir1gvhcGzR0sPUz0A8hYFFP009leV8axs7Jbr6N0kLbJ88KpkLUFb96qeMOwAm+ZVxsE
KjVO67ssz7mlOKpf69Q++L5gH0boF9jGmxBNgEOv9Zbpwwsdslf5+TZpR946g0McH+XSY6A2+12e
MeTjOxWCQbpGeWZHD8/qGIfg/1oA0zpazcBcBMAeVnYae+V+sVgHDNpqm56c0HXvclfE4w9BDuhH
iuzqdPlL4rkuVaeCm6p+khypb+j8GKV1BKhPwHcPTnrSRwhgbbgHeC0yXuAezWxW7wfX8A7deMbS
1mxSv/fXo6fzqnKV12nzw0B6DkYDAmMZ2rW6TLteWvmqr5CkGTFFQd5d9boNUY7xO9r4E1fQDc0B
haXl/pkz/DjgkIAeAxsWY/OrFcp8xZl87wUondS1N4M++qsuIwTKhAZ2DBCwIWWYVsibPavdtnb2
O6qIzaPO+0N4qbjovPdqYxI7tw22WZe/hZZlYfY2oF1OeII+ahV2xyINtgpbhk3dhvSP+VoqSGBq
eCGm2LtPynU3oiKC0qcEM4aLssJun1XmEQoPkwBkHkI9iCJ3V6qdrsghYQyE1a4yu6NWxK+m9hfF
wB0diV1J4N9dmAZFe0TAErPhgEh0Ld17WOdDLYVaIKnZ2lA1V3twngvh178oEY8o5NhXZ/ZbIYO1
P7MCRYpmH+oCLxjUJAc+z6aCF4YPVbbLpgreOoHLc0ZMifkkrxGwknKQhNjXKcI2ZqyhMowvdWiK
05TmaguWYu6/DoHP66MAV5UOBLugk9HacayXsVLMNPT+oIUfSBxwZw66vZ1c7T1uc/2QxgUYOdJj
6B+YHd0YwwWIoQLzgFk+tNVxRmz26PXDANnOUDvTyvelXGqv8Hfsy1D1G/wC9gogFHWe9J1tZeMZ
UyJc8x7A/2K511T/GmP3EdcIDAuZY3zLaEEtcS6KIlxLrUeBYF5dNw4vsGCImCDAZ1I4PWAACXdH
QAgzudpsD6XCuMU6/lIAT+MGhVOn0atuuqgmrAEFW5Z260FkUH68wV+FCVhFNXt5ZYpYq6l/gHn8
66ieAlhinBl5fJyE92knTb3scuMaiFkqasp86bGKsa3uecw6CBasFRdu252cvjzo0dSzG+PM7pIM
LbLhhyun3AESpAQ2ajwruNn9MHx4AiUU8Fjqy+AYS7RtY0dhJoP6tW/ipTExe8m8mIkwauY0K5/1
2Nh7TfDZtS2PsjtSU2vGOSZytDWjnR5HhxHA6hP/slVNoN/yykEoqtYErKwJOXw4fIdbMBR/Pl6D
WVcGaWBI0YxV4tr21YddDzRg2i5WARM24T0bgb9q++AtNLO9ORIyOq5bdmobw/exyKfNPyfMKKH7
dOtNMsas7e7h7L3g3efodFqWEiURueShEtHT4keBjr1TtbVx2/Bj6rqzWwNfDgT20rot3lPSE7Ii
H+GhqWtiObuQL46t3gVaxaIcZ4q6Cbu6xLU6MiYowGcuLRV+Sdl/1MFlqnE6MQdhihXlOxZd4Dk1
LV7rsClRfHdnLn4Wnq2YwW34KHL/DFakQntIXS2aWuxEquqDqtWvCbnFL1A5j0H9PhZfQZ28j7ZF
ZnYCK7TPhp3InNegubEN9ldV8N07pHVL7dY5SDXrdkBIFL8keQ2lCFtl56biXHf9iz6IrW4Oj7x7
ZhSbMObq3HXT6C9apf+zW+3Jl83HVATJshDtfuqmT7+2Ac4VnJ86O1lXuhBdEL2MLrtMY7Zd9CMy
S01k9a6R+qsfozwGrLrOBQpIOqIoUHMyDB65SFhfpmfbzHy7T9sDImYOKHl7OlLGZaihG/8Th+1S
2fRXYQQixuPHmzE2cAf9VTUcvT7RO5kGe0JH4uayiM4zNB31WZ/aJ9v21cpuqmsg7W+Gq08CDMBi
asgzTdV0nKxdT37azjX8z2CERt97T4gNxYGz6WCaNd4az/kJoBN7nbezFCPTAWjzOoRkpDnpKQ1c
6NRMmHqyboNSgZjNja0faKdD3pgsUWL0Qo21IOH3KXHRmSv2rLMxoOnrexDJRy6912Ciu2vcL7KJ
OcICJGLW9NFBN2dIznPYMl6gaxEMMGIZmmyOra3mkh0RBMfB071lq7qceFBGKjU5QnY1mygraiLN
rL49NXdjWfo7EMTmOr8AYN9Qf3Pu6yhu+ujiMYZKMzpw9goEhP16kvJwZGxXO/ILit1rKnXmxFV8
1brppwRbYmoAe2Kn0XgPfmkBJM00gBBsaOfCHe8opj5pikgZTq52xNNSy5+wsd81zdpRVvTS+HJN
rsneaB66Yqnpz2tFPFcLDSEP0fA2II10FWKPWTCIYzMWfA10blgQr6MxgPMy3Q+jQTzTmBwfBpVQ
6wD+SLsUeTyRDaRoJABwvXffbbnY0r2AKY0qTBK8JdIrErBkCRJ1NxUz54IBJ2v0T2vg8IvWlgUU
Z4ZP17zqQzdf/MnByaYfFd4RDz5xrEfBl1l7X64RXTunJHOuY+2RJzdLDfj+bbm1K/1vFtTWHDZQ
vlY6XBql+fFKd3NjDV79jnTzyReTOmZR8oGmqgA8AJC1OehJr63HIIdYL8SZuHrMY8EW/dXJ6cgh
kNNnIYdvdE7bUTNPEvl8PSJVg4NsUhI6BUj94UtjKaXSn7zzL/SRmjwWZJ3wZTqsVSpwnlHUzo2H
RTGeL5Gake9gO+YuZAu3ryIqPvHjEekOOAslg4VWuQvYcghhnlBHvY0RiZ5OpJ0zvT2ZZvghC/tt
9PGO9fl4NSeLAVArdi0nwVYk/bXpEBizDlpQ6yoebVmzwkxTY0t4FneTa821LjgRQslUGzyxPDyp
3Ft1oY3NxAVA0/WXiGeFRCxGDVHiHxm4fLdEK8YimxVYBbQZCFtTi5e+frjgT/2+ewRVeQepp3au
8M+eX5M7wcXY++XB0/mWoJ+sgjb7NqUFP2qCagbxB84M/IqWYZjBXFI9GodBNvkXD9Exk/fG4qEh
o1+lOueTI26g//aMTu9lkTerNiq4/tj9tRZSloGqF9ciZAiL0iN51zrNwqNS/gtF+SO1emPFDMum
3ohXfgKKO07Dj5ASzZ3taYjPQ/DeE6Z7Aym1hTxASwBRZkm3dWMQvth+qd1b95+jWFdKQUpafmt8
v1knWJ+30mFu3fMC2krJhWf753GYI6QNzpPIA7CL1YUxB/sHK4BnwFQ6woSVR0SVlLr8MJzwGBJg
3QPg0NkrOlYNZmA+wpiOoADiNG0JbPe14LMOmA3oBH7l+VRgWaY9SAmuc6OfqiSViFwG8x+QQcbg
RsVDE7pP5tiom8Z8f7FRwRAyM8r+oZ7BCuiIba3MRUW0VBmMzGFiddGk/9As/Q7+EKHyrJ9zqWcM
z1vIgLermPMpcVstajPvV7oZ7PlG843TqcPYA7EiMCpcdab3wJz/aMxx59MIMgWBaQvXrjf0bwQg
y8mFdV633P6lG8FzI77b0aoNoa6UX4395UQiXRaGqNeDY2NQGCUz8EmX/B3kC9HwSq95lFNKnlSB
CN8izFcfKrwXunfvEv0p9Nx2Y3VDfsi6SS65PF+AytLGeO/TiKmhIV0L5RKz01q/G5Z39fv2PdbL
t1ym2SlJ7YjVzHRWBcnrAKEmVN3WcZREgyiflwzs+zo0t1bI7s0yHegnQJ+WbVHvfAOYbqsjXo/y
a9mUZ7Tb+sLsUN8is133OoqcgnvbzoQ2i0ce3NHdGpEg0MTcXEdDOqzrBPS16t4wrjKrGwhLdAhc
AEm+cSW2k2AIgH9Z9hpcOgEY1LUw3LxyjeDqSqQDYTqJ/0ZelsNWGTAHRL1FW5B+EfcAyIqsMxlp
/RddCUEByk442sUuYJOYyJbkgGA3DMzL6GXIlEc+y5MoDzXz8GoSKG/SqdoVtQWaYYyDJTnlk+FK
UsWgB2RQxnJWdIOfF3u/t2/R1L1EPe+0tDDIr5gwMmKvZqaV1OuSgZXBn4QeGg8mJqHm37vR1N67
mpx1VraBFzyswfd23qbSmEmysrK3EHD9hscoQ96PzUEctbrbDGlAonq/NWEqZfwt0iGvbg4geCxg
hKQV6JkxzdYpc4A9Enf2COZbqPUtACL1qw/mBTbFFWwbQ/HAeelk+KK3yYcJ0lsU6O7sScfZmcMD
kPe6IYHEEP17YEL54I75Eu7RHic8wu1ZC7R0mTvcHtNfNIco0m8t7fzHbhnAaRg6d43CcVWWxOtq
McEJbbEx+eenSDtxyzMeTsZ3/EtnEU+Y9xsC6iH19Jn2C7Xmu7HFX1XYt6EUrxhqqpWDvW3VG+kz
kU81zuJs3eqgoNtOqqM+TOQtxlzoOWHFQeQN26Zz3jvkC23P7V+U9M+B8zw13MYERVdzWcOCerjZ
Afo0iigs0718OFVx65W9txIswslE+ZMk43cM7QSTkHoaEJ10CZncqqw+NOWToMBcz0OQRZzrDcqC
xvSKen70CBQ0kuoHFtXOn4V0iaURPOoB/rH8a1HPU4HxL5XhrJghTqyMj52HqiIeCdkL1MTGMibf
bfBSRlPEQgXMtfvWcZijuE9WVbORmeMDFXkU/2HgY9w8BFzDDcks/Js4tDAdAdslDq0NqbIKur8F
kq8dXjt5Qlu9Nq3mXiX8u2YU9qvIl/EG/DhEJlLnE939JMCJbb5t6EddB1BIGqqxDWkVNM8kY95x
fqi0wl30GWFhYCQYYazsjW1RMa8E17bPcBmtcU9yfJBCMrnOt6mxYmWe8xRxfjxngdzEtSY2UxV/
ed6ZpDNvieGV12VWmfSOd0APf2lHjG19gy0abyI6pLpdI1e7hy6lXRLZGu2NvcE+46FTqlF/GsiS
cg0YZT6fwblCdZAC9664ByOLXGEJ8xMElmY3L4N34SdDHQYprLV59/ievPuhfO+Qn2JETVlTJTx2
HGUDe7n61KrmVQNCutam8eoa1R+pZ6yK2HX28yKDSXpbWodAGMvc88ZllPdUSNmXnAL4bgbWKmYg
2G/wm238WDPIwu7+KspPuE5PAd7I2EjlGVOt7vELo7Nn2gxrram2AhRa9kvUuX8GGsgVPhE4OK54
bcnV6Cb0+S0zK64YFFQVGtgkpjQyM46OBMIEgk0+q/bV5g+mwfAOdDytkU/3q4wJdxRoYTfMuM/Y
B4sSkUkFOolziscVROyy5kDDT+qvm6ShuQuIz8jGZofRnN2AOZIw6lqHPNd3I6UhIT/+gVM32Ig8
JZrFjiE0dbB+cuq9GGmoq/B+175YC9h6YSyDE1jjZOu4h7IEqIQD+dI3dfRGsb4eJmHdyUbP78jh
N6HW9svIliwipvdU+Oklpy7o4EgyVoygoMaqfXO4Q8cueBWdzeQmsU6y0M9pFMavXag3FysCiWvd
qBcdWqznSNh88KZPmUCqJsEv27nE3bw7dfhEPiXjpiYi8rKB5KMLezwW1hwJGaftnnKYDa8ZMpa3
h/HU21dLB57dI5rIoEJHobCXvgMVsZyC9hyGLJJHB5tPB0R3FXA64AQck4PZAxdlIXdgjsmQlYC8
Fwdk3wWH7H2w9exF9Hn03KQNRr9UrUlTHzcNjrcXHEnlV+21EMIo4V5ks02bLHhonP03HpNLFrzq
wmoepjXpLwpmFJLU8ZnnjG/bvA55u9d7YMHtHPnsGIHa5XE/smFjhM8ESlTHmpi949QkTL2KfMIY
MpJ4TtT20SpsbQXCTrAItvmipxrSXxt02qqZ/x/P9erjf/8l0BpBcvBupH90R7RpAKI8TGfkH/XH
/z5olmuQSjD/mgitahlxey3bzkNhuE8yZGvMLfvjf7/x34fahuKbjtWAV7pi8Z64pji6Q/b/H/IS
V29VRin8AU0cs/lPU9Nz9yHB19OUGletcmDG81lWns/tg38pgdjTwFib/xTptXFNHFu/Ug48e/Yk
D9D7EPjk/HgJuNGv5CbpV7TlThtrl2j+P//7nchyYWlF05ZF8oGIdRz6MveynacnDG4ae7oa2mky
U+cC8me6lp3brwluDZfZ0E/XwbfGa5d4+QmE587mW+YK1dMNG+/oEtDpu6USZwuaI472zOPEC20E
I7M9sEytQ6PxBa3N2r0nddCfw6bGOzXTnCJ3XsEhBkYnbFRPuX+veqM7B1rIdDvutO7834eW9RrL
4vQb0eIJP7TcT6JlXTF/KOa/MKBm2IFk4ukZy4scTBj1UMxBTKerplPxOawcCzKqhhUyZUOYBoTD
aFFKqCEJFUsG093G5KBfKBy/q7pCoiz7kIwkvcD6bs4fGAPRMBpxuja1xl/liu5K60007VGZy7NV
kE3sIpZeK5sjxBxJL9VNSv229MS5nj/EYYyDXmFKLMz8O9UGtRXFV4K4YGHm+oebtuhPnAzHkXvz
bTktC0yzD4J7mCxO4UkyAsTFrBFE0uYmc0VDwU5KcLSC/3r29D56xnK8KdBzX/77FWNd66x8KsBi
V6fSvYnWdW+Nl7o3TMKr8dT1aXeFhB5s+5HdCC4haryoYS+vN+kzO44tO1NnRYwKTqBW2ndaPv1E
ouoXCWJqJwPCvnW7oPAL2Ko4DKZXKXTNn4kaLfX078AFU5BNXnVyImAuFoPLGEWNM0dVtr0HmcEZ
vpnk2jv6mRT8jNyJ2jhz9RqvowXeqbeUuGHtKTFZwWFMxfxS9a8JpfRzYtySGxNmn8uYrUVWDVem
DHRCs1DVl8jrIGFXWFd9og1kX35TSL+gMHWcVrsXCgkPYAoYXnHsrwaHvdSkl+9mUG+zodgRia7e
YC+SHBgr9DLU9YfY07auh72iZln1rayPRA5Ms6Mg+L8PxP3upI3D1Lf4YuWoPXABvromvwCt9y5s
D1C4Dc5ApJgnG/lu16x63VKaK1U2qBuS1PjRR0usVfw2dWx9Qv85REUCBR1aQhfCllcW5b1TXGSk
okMVK+sAUyMmm+VMvi3OAu6ghYzZNxspOeajYM1i0kqnLaX/ruammK3/DqJJXMgVARPwkXLjSXPd
58Jl8mTb6Eas5pIhJOCv+7tKIj/xbI8nsA95gLu1j51hP/g/DPD6WYUrnjIM9lZEk6W5OPDDkL6r
MPt61+tA5poy32p6eHIaut9Y21LYR0sRO3+1bNQBZmN0mYJxaxvZgN0relGxo20av3+3HWVvY8e+
Y+q7shT/YvYYHQMNSWEhdyzaYPMUrbcnsJRp6vx14CLNtrhEp2VGATVNGVzAHm6ozvvEjTjUSZiE
qUX+WycJHx0TPV0NgUbWRUuoKgsDiGcV+ByhjKdhJFhucL6agJlKB5FpRWqGhw4xwoAOLGUEOXBu
a9DC5GEW5gA2KYB/NyrTDRdFSNXROtXWqr9lbfargn1SReZFrRHYq3sASjyTBxFQ567oKQgjr9lb
VSjOji7bJ5XT7bU10w9pf7ABUttYI/8Plky4HosIxwU4IdHKal/4DbZ3B8mmle4wvGcgaQRvAQpJ
xht6DMlz/t4GPdzCJBlO+Bk3wsvhRJdwNkyJmizy21PBBHlxqaEf3kbqp2Uw2v5GtnF9S/tNGYeA
xMtZzKX+hQjAl56PT79D0jGMCBM8gwW+HcmP3JgKnHxQ6SfYaQ1hvguRUVIoYQEwGTdjH/3B138u
+QkhtzDIloicc5aP2npmve7ZJKVu+5R4hbmL0+jZrpqbgykdauC7SD/GNApWueh+YYNFa60G12jQ
jMHNRDCX5ANSNY0QlUoO2xTS9KiH1xioKaZqiJpaVBJKAcWHyzeusgDTtMl8sGJ1ToAyAqBFugfY
lhGRUaKfYilE7g8SsqUpDh54F4rfAAlx+sKcC3OAW3+75rPhVN9CcUo5hXkcXXs3NPVzposvb7CO
pTf9WV7qr+KGDkj32y0blE1bwBpAk5wg4/GIC8bzT0YpYIHsxHYvI4Oo2qXIBmxTD3YRiMQNLgOm
7cx10E94u8j/jJRi6uavmpEtQktLYerwTP4TfmAboipHJiDpxVEg7AodaT2r9FUxb81L6B5ZU3/2
k0ZkD18RvqjdZLnHFtBaOsAUctrxHZjBVk/BgIzRJgzFi+bMQmRU4k7CYs/EqSvtbdGDAWqabxxZ
79Wsce8IzlsYkQ/PNqPQz9x/SE5QomxBAclt7kETzmsZ7+nNL6FXbKsKgF1VaCfpEUTdGP13j2CD
UawfYZNfWyGHFKnmv2lokOzH8KRGtbpVaxVhdinJC/PygUARlsSyVc9JpB9ghVYLu2l/nErdurx8
hE0ybhFzSfwOonorHH9VfFkcxwAwxbeEn4u+a1aWG/1bpsqtFprdCoc22kCfDATB6LKm7zFCk+Q2
R7zXda4tK6NkXaFiRGcKJq7E0CEIV7AS7ZG4SF10d4sxCnmeXmPyteJNZ8CV1FknSDjVsSqQRrQl
nBzFTivreRklaMC6ulkO1q1uWrkFkiqAMOFT2N4b9Lisa6LbMP7r+ia5Vf2jsNK1LpyHTrqkL/1L
l0q18F31Ovq40nC48yVLFJmOx9DYC3mWKgFmuJNLX0XQSTUYWCZQYQqfT7MUPEvlj+UCGU8ma5lk
NUBqklCMVFjH0CdIqe5XwEyOIC3+9Kpzz1FljSu0gvus6Ypt4GTvmMHjNSyiT19DqCB18rRy1NeR
0ULcdOjFWynW7kRFTKIClbulf3NSH7jEh6VKEbhZuRmgnToN6fQCOtBcJTIvUbI0RCGYw8tof2Z1
DIWuql6A8R3xkr/XFlF/bVi+NoW7djv9J7p7RSi3zYgov2glE4Ym33jCt5YosIlKt8wc+bSmrVFB
bMTdNAh1YZs7qy1oSlntcYgUqANaL37hmFwVkOWPo/kSwDFADEkAamMNhM/w7K2jjOmjJHgXazxw
cQ/xBq1sAo8OsbNqHr7HzDbI9U8epHlHfzNM69Fn1a1gUJbmAS3z1OYbBpBR2mzCHOtcE0Gi8YZu
NwjGu37gp2ciuY9ZPL0yrnmy3XoWM5HmiRxxldF8IrCTn4GBhzOA1gvSAwh7/BR7bHHpLVFKYvDr
omOThcO5NqJoSSHaEuluK1oonFvNohLonbB9jUSXO1ymyZFmM+yNLzUaNU8x2vY4pYUPC9deuYMJ
wljNUd5qYsYsnwYN3xuT4OSo2fW7kcCsgf66UD3cSpBse8PHnpSN5py7Y90NzErbii+u6t/inEQi
a7xPDrw3IpvXvEobu4tcZDvMZMy6PIViQybLoqcOf6CXeTMrRppmrah7okMbVcGqKdQ7yEfgSZkH
rnMyXozCKTeuAJWsxfTCkUGCpta6q8knHAMRU71qXMzp9GQrtyfhscDKMXnTPtDHT12fHoz4LNws
sD7wU7JdIXWqzoDta8+64bzPe0Te7kRuMZVwfiBVPvUFfqmmHfda5O4sFEVYWZDx1kijphgQUJmU
2TWu1b7s/QNh41pfs85L85M12BamN5YeuXzX8xijcIukeATgGoTVQxIGsyAEwmdJTXdXIsCJfCK4
RHGuZHW3vTlwphXjrsviT1+PVjDax8W997P0MOMZVrssI79tgPMkp9oF2Rk2uOQU30PLXAlsjZEH
uzINTTK3zXUCcm2nKnQnPTz81ahOoqyIXavzPXkAEHySARm6SUhGm/P1rw3XRw3TYM/VNPUGaY23
QAVZseF1iG2//R9757HkuLJd0V9RaI4bQAIJowhNit6zHKu6J4jqrm4kvLdfrwX20+13byhk5pow
SIKeQCLznL3XJorzC0ADRo6EoR1dt8meiBpZtxAMmto7imxmgBGMqNIyT+xP+BndaqbRiLVsWk5q
OFZwVKJXFzGd3rhej102rRVxbFpFyJ1rnkrmeg+d5r3YI4E6rDCO6L9J0xYIrNyRVhiBOVUY4lS1
ZsgyCAqy5nE+FGS7B+GzHQcXewy/p316YeypaeVM9XLU3XFrdo96jTYlY/5PzAFSmUsRsnQEvVTU
qlo54y+8hLaVoTiJpLuAJ37Fp+KtJipieDJwC/o4PDuDoKVeN9Yo+LVVGVk0BZuJrJahHgCpoFPS
EheQbOZfkqjC19mhGmX5AThVK/eDxuTIj7eEk+EsFyZ5AjqUQribHsskAhBJaD1NLjPRKmfSQnLN
jgwIlHFpLaHq+/uGEHGUePTOBugwdgVdy37EzW9gPXX7zdTU23Go5Zrc9MfGdmuqcEzeh95Gn9cE
B83k4n5NlzGazaAmslfG+66cIKNjOltNg/xJHAHUSxquh5RVqFM/GkmWH4uhquCoImsxpdpG7cbT
AnKJyubm+hXyUEFqkmt4zlttz/g8Psap1kPnrQdrWss3j/ijdizynZ+jW9Q4rb61lNLBqVsRUZmZ
/dag46RbWprn3AYxZ/h5gxjgixgHuq9ZOx2Rd84rcG4Su2az6yl9k5Uav5hl9YCI9J8ec/qLdB3n
VbgviI3JT1I3XUn9EKrhnfgqnCiqfZOaKg6drRMMwTizwC6oINjcQfK4lFsSMnamcrWb09Wffe2j
v5lF3UTbsJqk+G9YW1neJbnJ3id5b5gIHgnUjMQKtJ+mYlJk5viyKYcuPQ4dlBRjvgxNkzDihDDX
iakFHaZvQPwhWft0X+KJElYlqZIgvgpERJBE1oXILGkdNS0Ol5hXGob4mWojZ70axaeUEO1ZtEVI
ysHXjs3eQpK1DESjLZln7AP0hQ/OlJsYlxgojDbVl9m8xsnH9EDYrbvoTCNd6J0uVpRgv8HjeG+9
wiX+mQAE94uhd/kBa8DjyMJzOXf9UcYVu7Gxh3VCNmfbocTymgvHpQE1fWTSSEsRchZC5HjPKgMA
OvRXECA92ANOXXHardqmPMpiNg9NETLb3vhhgQi4NODLG2qJjEX1K2xNzg/2MpfRxYSCSLXd2thF
C+QMSk4g1bRMiqCjxO2xkuJH6I3QBjuXH1SCR6pLPGqLKrpFujgPw+RidRrbpWVM+8bxfrRQvhcT
tClEawE7zaThtm01/RJgCuzLkeU66ugVNb7nPO3PuhZtpNFdo16wZHGoreRbL0wOhWS3y5KQpaYo
vmQRvD0UGPo2HtJDXbNQsX0bdnrX7RJhjgdY2OtaIptrRvczH+nGDu2SOt1M0XVv2piuQxXBfUfo
0AXGm6QfiHil7TfS0S/0G5ZT268UPSoc9pQCgsR5mQDkrKPaRTdqOO8ZQczYRQC9a6lYpdKeZv0m
bAMigYcxdJCLynabRAZIbSdstvpwLBw42gWGKfyIESWCzRQVx0S5IcrC0FyC4v0CTjAGjVM/W02q
Vg7MGRCHxXKy68+iWEfN+E0zSsB7MJXa+MhK9aoGOhCjw0S7tqqF5lNVhJhBecFuxDLAtAe/dGBh
gBVyiwCHybRXzmeF2jyKRFylo+BVs+e7ORb1QcveWH7XiHjx6E7xvkglPA1RrlTUX/opBbmaZs+t
IboVHhGs9Tn1eeJtMEXhlKrUtcgowtEt8Balby3NjNiKyPw26tOTsq19ZtjNNpzKYxoy+3GTGWyH
T2Ht19MBGsmOOqLA3TtC1Kwj+uDV/Fq8IAGAn1Phr61UmxY+7BxDlpi1wxjqAZp/lXgoob3xB5Un
oARRVzDjSQTJO3N0xdwmMcm5CrNNj4SYpTxQanOI3oaGFkreah9UBqIIi4wVnZTDHAp1BGFVXUkw
KhSMLMQFkwbRGmHr0c4RIpbDeBzmrqffeT9DzTyYWbcb8Vxt7ZU5knbSl4mzaoPpU/Nm6hbUfDs/
kME5wP5nlwT40CVtRjofGEh9IoKxb8onmZCRWg5IgMfaQWJrcbQ7DmeJzD6YSRFSknkN54YmyQfa
HudoDTabPnyvH/xWPZDoU5C5TAujK+utb7s/zU4utGKkhkDRnzJsLBbleJQZIi5zCLRViKZ9UiJe
A2XwOWfgxQsVSvQihxXWATyQ2OSTFhWd639R9RjC/tnhI2SyZnE2QDaFmLO+5TrVX5IMXiWTRvwP
dNKUPtuwOKIjV/7k1RUzQGOtDTZMEZe6Ci4tsGJ2sBmaZMZvwEEPGDz7eXUySPEddPnWzvpuyxyJ
6ZS0z7Ilb2P0EQuW1B+sIPlGSMHCTug2trYaURdwypHGeu5sLODQN6vM4CCPer6C4abTQxgSesIv
e6tQuiGVdz/a0qSfJgRLGTy5Ty5JH22ffXiJ9cmU71UlBWQkKOQDbZUHs0K52sPcDuZ8Ir2PV03N
UkI1/gqhFAYBBkKZaM1R5UaF2qqERGL7G8I1GC7LDyNysY45HaB9QyIpnW9m/vhlHDGS+8lsGqCD
GepkzJBIgHjlyHl9nbf0ApPQ8Jf2kD3ZF4s8XHiUdsnQhGlly8SEQO1gqRCRnxM1fRqsAOkATx8q
YMG7Hgugew5W8xUqlKXe40TPRmyJRke3ttKoNEgvJ96Q5T6J3pFJdcR3WKoHEA/G0vbJZZHZ3o70
8uiVzFtrjRIo7usFmlIKrpwrEAphQLdR9/noCBZKx5nokQmkXMDEhcchlxvEwhfhNqXWu4gmR61o
1yMKYmQlV3FJcVJf1IH23KZIhHKB5zrX6PVL1WwdnL1252pMu6RYyqDBdYX9yMpjh/LQj15q3zPL
nSMkc7WZC0uDzenPt9XO6yAzannU0ZtFzmOUAkEY+06LABlPTrxxz+Xcd8ycApGsS6Eqb5j/WCa6
/8j4WitVw3LLNijtPrzesQBuwSWZIGQWECxWxKmVCzC0dM7H9IfK9OfRYbqOB+YGs61ZmHLQHsw0
ZLZb4WmtYR+d4niSiIvwilnaLj1mJiFSbkkLrMTrNTlQjbF0fXgCGxeoXrUhHfWSyGLfWAy0lcvJ
e4wGE7P1RHZujhJQ0zk0RnuAmh3eagvjDwrr2pT8AcDwlu0sMEoCSSaz+Sxa8lZldCNDjGB0J8TM
YFvDJohcFv2D8+TT925Z8GQGZ8ionr4ZHsoa0xl2wqythYcQCSF68hSZcu06BZrkGHdv6eNndvRp
IYRCjUWyeu854IaF1S6yOP+ROFa/1bpvjJLijISZI38BoKFcpDo/iPow0L+2nDxgJtZAiyQCFY0e
SBd1GnRxd5X1tOIRCDxxMnyrBLaS3DV+xKTb7Gx0GD3zRxbs1bqtgpMT0+dnPnaMKBqvgPXBI4ir
02BIEoWznFKN3b4OUTY3oqxgC8v3R28ALZzqDeahfKB4XOS1dyBg0Pbm4b/RWDtG5ScNvVXHzGdp
zEFRUJvJkwdy79MYj5ArAFRi9RvAGgGOwQdkdNB8DX5D5X3Vj2JbJOU76ZsmDYsGAa1Xs8RxvtkW
ROV81w+SqVH803T19gFTi4PcTd8QLJCtrcY2FrOAqy9nFxzTEGHKfYfJkeBb32ARYQ/YtstsOQXm
ejDZhWXW9HPNmI+tl0tdBnhO6E51YY4AeaCaNAXRsxMIxAQaA25Es4fZ2DyRDpFQFVKOGzGTkMFl
iBbHaMOx4blULQPgSw+54f2g8tRTvGbOvR0bhzSE2rsGvX+ln2nhTu+WwBoQgGusuOlP17tguBo6
M31vRvYBOl34iFU5BSafDqHPUQI4roNdhrVArCxrru0FuDQ5n+m2Ex16Gw2SRaRyWhA7FlnFPjal
t7ZNFrKuv5cEl6IiJbEh6OdqQSNukpCaNflOlN5g2RAhQbV6Pn1Zg0GqGBb/TUdm3kPYeP2eIWKb
GiaqvflghfJtM2CEW6ft0lU3pRdKoVuMYK/GQB1NU/W5Cmyw+F20zIX+5BqMAAUZWK7ff3HeVNWR
CkyRAR7Ddw7FWaSQU40oOMgpWaN/798ZfKEXY6T23xtK8hDKsQMgtvspHG8/DPW5bEhBh2JwBpZG
k4owGnRoNAlGfeUYFegnmb8WkDr2YADVog/pXA9oOKbaeJL1dzfxk11hcRpKSABkdwETGETEQusa
Um6I2+hZ+L/pST9CHab/aZBPlc0KWyAySJfFk23Fkl8P6Ilf9KzpPG/h6F2xFEu7cN7bBO+x8pGw
ME0Iun0euJwaWZmbijm6a2Tbvoo/gItOOFEqJjyU7JJWQ4GPKWxh++NnVOpfDCK0FqUrfrpUEx/S
1lGLrM9eWlFSYp73XasQsKdUFm7C3i+ZNmiM76K+1lHe7ETYUGQ3xDaxgi8pg/Ah8OurI9uSI0NB
oMaNtOinhC7ZFPzwbWKUewHQVAtesw7nShcVP1GYmO/CcrAIqBCPBYqoDDeqWeubpKYnbZTDSxgj
PKSMgo8tDRZAYaZTYVFnJNKAnoV/LgLBLta37THLbBIFZce0eriWlaUfSjnhdz80ImwfTaOPLg4m
Th2H4mlsWk4vGrtcZ1XtvhiipVdkD5CP66NyqVriUX43ifTsBvOj9JeAR8yFD4sONxHjPRihihb8
k5eI4JK6Nik9nIegujj7JqNO1xMvsGWawLdZZZ1ZEpIlOKIlGaTwxFhqSb6mkUJM4neBlDN048mR
ZKHZXjUuYxt3lenQogyKLVoa/puS5o+fIFXF62BqpCghqWmsqFt7pgmrxdKjRawIR4c2FF8dnY5K
nJjAUKPwXBSPUs9IfUuGH0k3TmuKbLQPum0/8JdQESSw+aoCMkFFORwNfYBIHl41e/ikaNE9MwAn
q9Y3opU1shNAukwRqA7euTHf+tp0Dr1VfLLiD5aWqHda3kcrfKDOdbDnZJ5aMa/MRHvKcjr8Kc2T
VZNP6ZmhroeJjFSjkPYBr0mNN6ZYs6O/0DnVP6q2eOao5u8In1WOxw+UXIlJEV+COVCsqnRN7DWy
MgjNZGfzGOmaJmVhRxCOLegpFY74tIGfKdvdNWCn9yYZXw+StKWTW5TWIjB7cSDOJlbKPJY91GUn
z/YmwNN6dNeQVugbhyWzZ3cG17TRrgsJgTJI8Byb736PQjka1IdAwEa6+dp0zEfQdBTeK/ely18k
qCMfMNRDU+MLHYNpRUQNUfPdF1Tv3wX5Lg/RLN6xzNkfO6+9B/MtDpiHC3Ztq3/3Qp344Nj9btTp
mrejXgY8naO5IFDFujTRuEltagFeH9AMaDn5co48ZPIc181Ml2Zk9blnmbbqFf3p1qr7H21g7mvO
6vi4IdKOBGwYY08iHNTxB1e19YL8kKzsr6WBI1gz5FNYtoTviLefqJ1uIcLvAlFha5UomS3/lIlm
VZOR0NrWVcUeGPISLxzpfp3Qt6XhbCPbhoFFETvz1OfQOLCj4PuEPt0Z/gqAQJhOfPWVnODN/yNK
syZsxpf/AVEq7PsP9X34t+BHvvxoPv7lx/15548UtOk+rz4//so0nZ/wC1Bqen9YuoVIxbAF5AFb
sgXDYfPv/2pafyBpYczQOU1Yv7ZkOfpGNpl/wCTR2btdSzdNoZt/0kmF94fhzutHR5q2LSjk/l/g
pAbisL/ASR3hUEo36K8QOCI84dozvPSf4KRI0hUdxFn5HhesS6p0ODRF4y1rLy6/ISvA++p/5D4z
hjxtQxJNZf/IahgnzPwAS1XvDSWXF/q62c5IfMp4yrPfqwG2B9y3b5YJUMNy3QmZljdSg8VMc38m
4sytbrTjW9L16cYa627rTdAT89h4/PXSEv+GgdkTHqbvHeoewVDG8MFqqmGcC+vLSO3qISHF+aO2
PY4At3AeK9PIjqNpITLW+vRjBKZaidwA2FZ1u9abI9/mJwAwdNGuf2E5H21cnL7b2Mri97ILfz2P
OSEDMy2AveHZ4Uvu+U/t/Hp2C/aQzmR7ItIE2oOPBhkLus04Fwsi+zoMypYRfvfTwDzBNWHDr6uq
FqdGmxA51yTMe3FKNfvXU+7Pmy90xz+XMm8JIefBvzfeX6BugK5H+HHv9/96/u/H9TAK6TK6kLf+
fLn7tftz79cal5M2eLx8LXOssyZr4G0V1k9uWzqvA3vBJUv6W8GZ5xXpZnN2HfAC8zbD8sgMiPKf
922BlaUn18cicN+ox/50ZKZS/bpZy04d+xBXzH0r+tCO9e7Av2SiUIskasKpNJg09RhMmE/ltxw7
+1ofErQjpg6b1ibLtgDkgQmDrYoTPokZntrb95ut4FeDooehiq1+6n/gV9bP96e6xngIrLx4vG/T
lPUQtzA80p7sg8FDAUDbirw0RIdnRHdUajgXnAnq0dfKUOKsUvJY/UCY5yFyhnUagHUaMOqy1UdW
rQ3degZpn9OybDmVjAT0pm6NnG5UlxxKEGreIbrMy5L1kADkSQEbrVmMZZehr/M1BbnigoaBs040
Vhe/Y641WFlzocYWr9Peay+DN7dMI7+/KNz569T1xwsmYsW7UUkeWjpD6K7MS+5q+H80WO9+hJp/
aCz7kvY6HBkr9i6B6hy6h45/Abtmr/woV1e/iyVqCC28DhNi75Sp3XUwAhIlIyu9KtcxqPL1xZWR
QOdV3PI6iJHwszkAd4CbNb9bB+9EoKmgtHNNSXHjcdl0HVTYrVAWGWSXElnmowTg3ahMDUDQ5xZ2
tRqsgllLo5UrjaSea87H4t1c7erjQ1nR01ePg29kfLcGMW+IH4pfMnlUFaBuP2ryRyUhbo9Cmmet
r5qLY6huV7vJ1/stkYvmcr/WOeRb9iH1yPlRv++fOOy28by4+NuGXktJaOlmr+KfL3J/SAMgYWOT
+PH3DaR3tlQoEQLcn0F58h/vjSJAbTojglzz5333l5LRQDJUY2g4L1KDgsb82eCtVGtUaJRp55u/
L1AOEMyNO/7vG8zAN1YYMIx/2nB/J5LTSIsrKEX/fpX7BhQFakXWTIpj4j/f475B1wIL7bAkyuqv
G4yYhi5R89gb5w2/v4gf5+mShZnCvPGXDaXteoA2aXT+bUPq4iZVI26cv23IrLpFr9QS7jb/Tr9/
QJOFzCJvRLn+/b735zq1pz1wOjT+vgHrDfgPs1Wbvz0jVvjK62xU6CwgOBppuDcNw3llUFlKzRnf
UmPyt62m1JpwdLjTJSYpHVV0DXv1XKScBUPLVae+6pGvyqlYknWGxUDUXypPW6eTY3+nk1g/pMS3
coBbyyrMYcjZsb3VmYRvSD/qX1ILmJDjW99hPF08y/B2xlxlqisn2VSljtYsUuWrE3SP5mjl3yp3
EHxNVV37CGsK2t83FvbimEvvmCJIe7xfVG6bn9tcru63qE1yTEkUwsIpk0scTc2mK0FBonlKLkMY
G0QBTLgXWic93e+7X9wf3LCAIOiwtckUnMrHOrlapV5dqzwg4TlAFkEqmne5b7tfODmqgLQKLyC9
4l8Xozf156TaOoZRYsLOSTqYivFoaOFJozzxKIQbP+qRH15oAxO99J93tZjMHwO101TYXu93q4pt
pZFsGmYXv558f5BJhRppY3O4P+p+F6tp5F1Jle/uL3+/r486HNqFVW1+31dKchOMVgHknt/4/g6N
oGFddmoGh3Pf/bkCC/smMDB5/b6vL9Nmpxn4J36/HkSg8cAp9Jn1EqAkxMfaycbvU2X+m9NW5tJ0
4QnR/Btfa/JO1uW4Dkt/Ts5Lp1enp+wENmdckgE2dnUCaMAzULFg61e9TG6y0aDARHWxSTotvvUJ
hZ1ah7vR5fbXegyyW4yJdlEao7lv55ucP/E+VaF7pBeZ3ujcvqG3CBhNmfh487mRuF0SzKrg6X4r
HZ71qFCv/dR8pVbhHwNk7VaG8j2yOnREeTtdwla/EX4z3iyrtg520VOU8IkTVNAPMFPgn0yC6Q1b
XX9JQVKtTC2NNgMpCjeMQCMVcZVTtYn0W+pTqhJ9GR4VaqkytYyb1ucbTfPMJxm26WvSfSAPEbfS
kNE1GOxnolXTgxUTRKhaXxxA1YFZ8Grz1hWZtgmbKqT0qr36vdQvRRA1q6ir2dejIVwBPrM3ZlNO
CzLA4n2ACv5mTxqKsA5AxP2m0KCzAR57rIvho2due+7BD9Avee1sgFcUBdf3752k03iemvxzTMvq
pe1m1AOJskxOcqqAfM/eKIwN9Dvy66Bk3UDvwLPR4dW4hJgdRrhIi/uFGLriAEBEvxHa+R6UJiNA
UBk3swkXiSGql2aQZAxV0D0rklkLUxM3Ey/eOWyHH/fvjWmh3HtRNy7uG0vw+XajmJsmuVobnW7d
yoRwYAvZwe5+050RRXpsipNTqODRGdIL7Y6NHhf+U29rHbKFcOGZkXOrJmt2iRkstoV96/vU3XhU
CGzQUaDXKvfGP1etM3hU6yb1nZtqOIa6EsOTarVjaJX2c1dNpyiVjxZ+36dgKE+OXjsclYU6ZZTs
Dq2lYgCX9sHLYOPp6aXJpurceEG6N/X+GYIFiLDIOgWOnV4k4WBBc3LtfmfXDiCRzHq2NZK+u9jc
F5x5QqutEMaFWzRuy1lCu2P8lockG+zD/dr9IrcGuXPpCQe6JjdhW8lF5ARrTE7Et0bDplL6d18j
BGXANwgIrfQPYx8EB3cWPSA2522eu6yXR3Lk9b2TxRu6cvDxEMBcofbLhU5jekGeRHtu0DELzf7q
1c5Jt1xiw0IkQ6hZuqdIty9x4b1Tsw5fsiFPdpWKnwsvjhalovueaOpqwU5ietm0SKfDQzVNL6Tp
jahpsnVlZ9kOobWxqISqMZV7ydJsKhMV2fhYkQL50GH9zwRpLEoTX6kJM4g7+rhKMwEUD/1zPnZ0
w6bmrLwe6JWdfmEg3CE1DnXQdOid2sY7ZJ6YYSnWQrOpSJRTtWt9iulucB61fJrb/z8LP2dAaoZN
WZUbU5F6bCWYSn0/X4+vsaKvLwd7FtWX36baXmdkH3lO9kxG0keTNXJd+e7P3jS3uQ0P18MTjTR3
FVjeV+r6n3I8NY716EqrXPml89ELsgtjmuVahnqwlO5HVcZ7MQL2Dsphk5sl3d+qPGAgXCYo/ha+
mVkIgoFp4UfD4IvC40mVhCoXM7yN/ie6/nJpMNU1AnXMJP57q4+yBdV2doDSQ0RV9+giQJMHGD6I
OYd+Oh7sMuzWZUuDd4DjuRG6gt5AeUqT7Ia5Hns7T5g7ulcaDgCvWBwLvIKa7pQHmCpoxxEtena9
jDAWn4g2+ASrEZUZhmPTXuUOZ0mFhDjuxLUQ1N7nCpYAGqiSwTyA694XMa0Qn8VzWmF9lfBDmyj8
JDs1Q9NSvpbTsAxRCc9mSn6gCMUOP9OyzybSXstiA2NuLV7MnMYEEKR64ZbVebqrolalZq9JQcAV
Hm/KnDaXgYIVet0TI+02wRJPoZi+fYCxxXBIC0BX+uF11c5rmWHkde09tFZ4PiMx/0ICrMG8EqeE
SbE5CVtGcf2NQh4dMst56r3mWWKhTq3y2nnx26AiEtFJJ7LaRqNpA0lZFuKg5zkQB7mPE3StncjJ
Gs7IkkIjzYcY1qMxzdG/VbkkMBipDrSg1k7CTXHOq8yDvMDjJoZa9mLQb11AyuCQbAsdx7/lxfru
mYJYexpfnNKC9pYKSnMO0uG0AjMQZHMkR/MmgugrcuuYPM7kYnUt0Bw+4yIbEnsTFBgn+nisMXKY
GkYO0KeKJV4K1sLwg/EJ/+sS5o2+IfwFSX/xQ3U6TPxaTzlqLAL1FKqLeqDwqeCOaqP1KPxqE6Ok
2U0d0mnY28at7Ad08lVwtG3mPnTAk9VQGl9LAQyjceweiQbO+ELnILcQNMApMcyzpBb+EE1GuK4T
yYQTyQ21a/PcTJsmGPvzhLt4V8aEKmc4kVloeAxW0caO/firNDQ8HHwHs2AO6YzYbRYCS8ow5swI
bO+VlQ27IiPrY0aj2dWjR8kqsCY3Job9cUjrL1ozTJR5ihLwW/4g87ra9+5ImUh2DEemOOTOU4Zj
74Ta71ko1zwOdvnTFCI5w2xzHxqCFXftKF8kgjtKqXhJJuL4Et8TG0fN5MN6StDHzmJw2kidVdOV
J2vKFQt3FqPTNjYeto3M1M8IUU8RgFGrXfO1TZr6oU+SbK9bWwZl86SqY29o1qrK6bCnbtYdpsw8
tdY4Uo83H0tHfpmSvdIvutUbH8DBFDhYOtVSt068lp5Z8VGR/GoAl8Wbx0+l0XBfWz47oBrhD3vE
256gl17GZK2luXbzJ1dua0c7GRF1c62j0U66eHPzq5lEHFbD0ra8s5cJm979U5NM+TE3PwekinDB
Y7AqPXujDEp33/XNsem67KSl0yEGPruPQydaSVe8IkS7SiwCL/VcCjOUc+gizVwUemafZAF9uKcN
uqWesrV7uKYW0JglNJTwGCBSifX+HVRatTE9MBFd/VAX6Xctlfo2rNuKwkLVSUSm+qYN6C9yzJeb
Lu0+pr6fniKxOY9FY6+l2eeLws3Xee33K2mSfOmDQdoOPkpGLw6+lppT7JBIkSlKXHQcuop/PL+U
OKY3sojjTZeVLxlGqp1fG8tqGo1dboQ9x2jRnvzA/Kqwt1zccvL2Xj1cUBDrF4fyFyTkQfuG/E89
OdjAl2po6pNXSfcwaJaxCrxJ3AxLvPZOTAjs2NLxFEJuOF5/lC2H8hSW15Ii2YlezsLUfQeYy0zy
DTjZLRQu9I2hYFYyto2bsSmy62Spq9MN9aaoqQVgotM5poVat/xqEaFlNoLBTV9Z2sVtQy5Ag9OM
nrb8s4TKtxUSZjcJVkUKfC10kS2SVzSsw6h/CjJM4UGjrl72o4grdzXEabjC9JKsMaF9rY3hwzcL
m+RafDsoNTHJeca7X0fIAKGllRUEQ81mWEZNszByOK3SSK6IJYa5AMhq1XXZlUr9o/eQyHvaokai
6c9lOmo/HxQecr/Q0BUUEC7ClnR1ULwstrzZVhRAlcER+dJeE3o3D7BPCMSw6GlXEsFJhcInYOGd
10BAPF6LmPkILE7BjwKucvqgmb3uavvVNJpbN9r+DlnsIpuQK46qKQhBFAwO8zVmMP+4RnamRl4S
KK5fGyjMICKbH3O/iCX0S4+MY/V7wz9dFaMFraoU7frXU9yg/PW8+837+w1i0DbIud5/v+d/9Tmi
3DtW9VRTgP3L5/v9WAnFaxWQ+00aC29T2DT//vFJ/3xbgWFYBuQZ3b/An3ezWrNX/9+P+d/0Y6DW
/nf9GGIVmulHlXxkn/+cGnd/1q+mjKH/YXmGZXumS/aJ51h/NmXkHx5eJ+l5iP+JfhPzln80ZSzn
D1eXJrFwBk8SlhB/NmUs+YcL4cNzXUkZ0tNt8X9pygiII39tyuiGbdq6zsdwLFozKIX+2pSh6R2g
ZkU1MuHllQHSZrch0ENOXEvaFgDwt6apxEPj+sY+cTu8ORYC8cmnPt7p59B6CQDfnUsfv3yYMdYb
KA7ha/QnRzxF6BER0qTLShr42iwsJVCRP91ouE0OBg0rfGYV4WPz+K4mtIc02sGZNeK97phbMFfe
9BHCD1aINIEKcq0TTGBLOKNkmzPvAt5t0wRxES8babtlVjWdkImuySClAJdYzgav10aj0bQgJUQu
0kyTK1KgBlAZAu283ZPfrF2L0JfY/JHeuVilSztsDnAdN0AIQa0bMWzGWFtKYhQWedmUS4LtUNuL
dBZBdHs4eC4ywATWh1M/aCUcdqUY/Q5CxM0ijBogLUH6TdjepQ98RGJoD5fDZD0NvvhRzIUb1bZy
NVovrY14y6SnbBe6vhQD6k748j86q/ueAjvAmPZFi49Ifg2g1A6UKOw7nW2Hz72BIKjoemtpoWdy
mh6OmUiDfaHF39qyMLZu178PtgaEzx93LpLLB9LSLk0a8dnwdswOGhYj9W2Iyi8qmNUI/Oh1OQb7
nqhagpoVGtBwj13BQK7jn1nmVismM+C0m2k3SBRE6NHhgzhH6QAOANg2TuFzUCK2GGKPdpNJsFTI
wtCGGogaAUOUNjQrVdE28Nz+tYUMurCK2Q/Uk141mSgV+7h+4sAi3sKdnTLTJRbY8BH+BimmIyZ9
7mpU36wqHeFhWU+lTAZWvj7gXrH2UnMV9gZwNp3QtiAz1ygriKMwaaUbZbhN0p4/PCT6oGleqjoE
NYK+UwYgxoP3UqKjbs0avUDqrl0AA3Tu82e3Hr66KVZIb257WCLeawlri2BEQuynen3VOmA7iXHQ
BbQ1xE9y0w2oAks0Yli1vQNZ0T0ZS+PZ1NW2nNHWBWqfdTwg0ckrqvpmn1mrrn8rWtZrui/VCl7T
zC+AOujV4tkwi+xcFvoZbMma5FVY1Tb+rKBHy2uhQQmTeK7M9OFSZMiVyqp7C2F4L0LHY1FhBeda
vjsWIkNiJBFOeK8AU4dHGTjf0wlIPNTPDS4icOJzFHsj6DAgOJ+j0OO12VrTYUAigcSaWdejgJuD
ZFe/iY4SHwLeZ22E+lhk/UFNTb9IKvvcZ2OzlQ2KYX66YmFjKcvqRddDvcsw5wB6xHTsdo277XfD
1IeQ/g1kXHW4QGI/85Ty7IS8c2ugO5pDN1c0qvMVITwbPyvGxzRjsaigVfoQtJaqeoKU8mDU0JLT
gawTWwI11sFPE7A0R2VPX/z/YO9MtiNVti37L9l+3AEYYNDIjjteF3LVRYehIkRdY1Rf/yZxxnuZ
t5Mjs58dnSOFFCHHwcz23mvNpYtkp1X1ez87tACZAltddS+T9s+Ib5i9dhRnCMTV1ujS0Ie+424a
OonrZuk0W8WNO63jNYenuS3KC6GBKOtRsFIrK9MJ14Ut8DIpcxcYOyGg+FM/Wr4hcBos8iZ6lpyo
ONbMWIdWMOMxbaLYWY06XgMCG+11PWj4+lp1IPHoi2gJHxpqd/Bc5xm+yzW3QZV0xny1OZXSPisP
rU7EWpRvbA2nvU2zQR8/q2Xe4dbYc0zIfTZLVkhY7b6bEKwRuNA0HXG1VUfKZCyqrWWo1zypviJ+
5ABEYVWGdxEdOB57z905dn4367HnR0b3UYbMClh6KCjbDFh0zwJLJ9BXvG1Tg2KuZvVPxbomFWJF
nMBeV3Rd02M+ZsNRc9Eh094KNoT6tltnnMBhmDoCksTeGPmETmZZGwbeNqMDlSaV+JEGAhgE6TjC
sYIEA3GSGHmQbjLPYQbCMZHwl7F8tVRwH6YSS7xsL8bCboDBnkpeTOPBiYxdcBxxXmzpqg9QjXtI
XyiHs1HemsaIdpH3p0r4PoaNcN4lzQhdEtDhNUc3j/oNEyz4Vv34WgT7aOpyv8bu5E+xeyykjMEo
ajfZlC0SP0LXZpC0zgC5VJqwtOEZBBsG9KtI6/qdzfYYZBWa+njlcTNsppYWQtIgBZV4XQRfLu1x
XgOv8zNBGKfskuCYaaeu0NPdtNhAtCyBfKSD5QikBRck4KxewAnG6dv5npOhk26ajU3MwVrLG3un
twsmRAK7D4m4TyW6zKR2vHen/p606Tjh1MtByz0ExfDRaJIgaUE/Km5E95gCYIQ4ANJ0BmfNn/n0
O4/WHBS7YNqRLWushwC3+1jBCEza7s21xwPLYuvrAftvm2kPvTH8LM+7yeay76H0Y/eMAIHHmCr0
EHqW9cRQO9tOYXyRWjoAxiE5iG47FletPODCxqDQwvwLSvFSBtSrOizybYgGENN2Ad1fuESN+N0k
Ln3OgT6rF9wk8wHMKvicaSUQOzIBBwXlZSbVEswY92+igTQE4SCVr2aDxH5MOt7gChVlI9zrBObd
HpcX1uJJsyZVHEgpAl9R2J9zM2yR2c+7aND/pPgsgMkRKuMOfplmmyJYaEyua+70OKQARDkXm8NL
hBDgOJmUuK7Z/LFrCUUVqH8Q279J093bEiEfnyNcLPzlD0rkbb5hSXIxRpEjpkWC77FJraNQLdPB
5CtJrH1TztqS1h5cS5dcv4xOnQEBwg/H4n40EmSR0obB2XU7TL/qaVoy2PRZq7cSf70luV/VeOyq
PLiYnMhcg3CVdAidnfLyvamB72WtWTIY7QPNBurOeH6cwvG953LVLSCNpQxiJz7zL4MwHEzevKC2
1yO20p0ZcSZKoXAkdFtZe/xFX4xGTWbaMXeHZgPCBmoiIVDdEB+j1lQbwFsZ+54jAMIMSPUz4zbb
F5xry8Zen7HbAAmozIubuzdvQrtpeCfRIogdWgiGiSwDlihLbPpJ7tUcuSs84s4W1PwmZmVK8uFU
e/GnoZHHwuuNUNTvocZ+ZW4ACnZmH2bIxwlBftrFDCq/SvNl/7/Goz4eTXc6g4Ia9+5UQUmfAKKg
IbLNeN3DSwE+DQh6iBo/D+F5zMTXookfL8SjnGttP2PRXAUViGOYhPzNPes9rNdo5+YdoD+dJmwY
Vv1qxEU0U6DDy3MqAoI5Wll3My3xNodTFOPxnUzPWWHIp71IJLkju/gBvv5T32tfCrHhAXYGQuE8
gzVa0MJk0gbHELdLmzlc/Po3Ab/yICvN3aL+NP2CqZfVR9k9ZzysumJqt8wluilKLx69KIM+SlxC
dRJi+AHAcKOn+TPJuV1Po/uqgqzY6YXaptUAPbVqD+SxrYIwe2XeULzGWv9oFXTydzApGCNF2lHv
px1+Qo33s/s27HZVy/xYefY7QFxoMgkWT2Fek5jkktbFz5g7sDZIx4NAPhtnR6JZ5WlYJWbR+E4A
TFo6x7IcNoUVPuMigq/o8FPCIZQAkCkmgZgWAlulFXygq2UTNtsRsrO+wTiXETBcxyvUB4mvdUqs
B4uv9RizU2dKT66VK85t9kEPw5buJe8oFJLKtkjpsxwAIZgfVmQ9frZlRPSnoRcnxp4myGiLcCL8
PwALGARYcTmDZBucvTPjSZBIgm3PBfzDyvpQV/ZDW2XqlCuuEJYcEm4aSFRimE8dxtZ77drZ+aGq
7RRaKN0zhqa70R7uI2PysU7K04iPTutzFDRinvZpIr51Doq9LOBpa388me0YNFUsReWn0df1sWmL
u1aHUcFk+FxHxZesHbVLdO/WhIjj5rFGgOX0W8OycQWp6albZv2log+yOFuVmo91rO2L3D1iWgxv
dV2bG04l94anf8wppI+ymtiXhpqdMLkSIvnYZ3g4QGyD+jaovJhLH2eO4G5itAdvZARQqTDcs6PF
0vpZykXFYLMm2nkqhntLYvYdZ0VFYwQa4r0JLButUiXET11o2RUCHKYR82Z0s0SrBsiTSp1sJoaM
ZKUZ7zm3+UpGpb5xe02uc+RqtbFkECtebLZnyiTPod76MsTTPA387kOM+xv/20oNKeIEfV96CC8Q
LjMDMkZ4d9n83HAbhb0OwlzXX2ghZwt9CYfF0tqnaF4JN1/s9iT34DYAO7yG9Vjva7gSjd2YSG1x
P9r910R/ZqtVzI+GgrkfaEdiJ0xOBBC4VR9w24OYj9UgdjjLSJ2FEdvCSVFF8gvgRbjJSfQphBqI
khlyOnDtxRJqbG8SR4DIDinrYln70TS1u4Y8AcVJ7ji9hQmJpGM8MoWS46vSh6Oc782MZa+xfHy2
HqmMWkXdTMRVKImBgFSx2NFzR+aHQMAdxL+wZmp+s5UCVoJ9ADKs05yjSb4QRMbVbweeJOw6zJdI
Ire5L8w5eK+tsD53CoFiz0Kh6kbRPmAV76o7MerRYQwwkJrIJPXoNcaj1FG5b6tlXl2O3VF3F2Dz
Y5hFxs52R9isWXJ0XDQDveZ+jxqGjG6x4s0Fd0KV/WghAXa09AmEbTpYk9zoTebuXcs4sXMTZM4J
Ac7Wum/AqI8tzN8BYNQ65eJUbow5s7NrH2ddsylLlslaC9k8m/S7xZO9LZPDZP9huEHkcHdXEH3F
/J9WCEAhG7OP0FArcgIiGz1LTqqx7sraJoo+1t+aXD0hggTZHuFh9JTzq7ksJV5GDgOagDeNwW9T
lPrWscfjkIU3os/UqDsXB+21r2oyTXpUXQ0ZIBnOhGrAgVQbp0xk7ckr5UeaP7TeH+auUdMu823F
ihdTaZCFg1+xXDLHsvKQucLybZTBtHptl6Ifpar+7PVksrriN2dhN2dyeGnO/lrpJADAsz1HapHU
G4D4cdsi0Ti7lb7FTjpvvQaWtTZug8mBXdV5T1zuGQQCIjTDrVu/l9mFkfNIIHrS0fcV0iem7M6V
4x5P6gOgwcSzu4tZ42UmRmCyjHehuU/KnqeV0RgU/gv0p52IQ4zDbZV335NOooZZkT2xKpLO4Mmu
PjLbusFwiXcAQGrbvJWV5leRtjXb5jQREbdyNKiNsfdLJR2vui6E+x7EhJVO+YYE70eey9+udRh3
xj2EHheBaI6wa9EMrIM4/9PqzvcAzx0X3mvW8A73k7hKyowiREUG+4OzKZs1XsFuO8zBrxFM322e
fNSDIk7becIWFFCBmocULyXnxGoLoG9aNQD2TU2k63CR3M3XtuK1pg67gVLZHZq2PaGiah07LSdh
Lcr22MnOqYXXGZ8QoLxnzyWKR8YapKI8e+kjL9qMQ//jhDNJixb+Iqf9EK0YmGTX5zFXqT+FzMtb
6En0CbVNop1r5QCuHLclLUf+1HgG8vHRWO4t7Apk1ISiJNDC1mYn0e8EOKQLHhrG8zibrO+scKtt
LtTZ0p1bX+rlZSpYE0Jcl1sksX1m3dXEPE7V06hhi0Ytt3G6yTpP1UT2RUujBXe1w5JQ5ARVxpF6
wk2az8cmoyoSOKoJ79pN+MAANzEeC5vkMCDNXjhzq9mtiSrM2xVSwmKbV9ktc5asHWySzYjJCADw
erDxO3TmTIgn1EWnUSCQMfbB0FgIT3VKya1pZ45duo+sbo25AjRT3x5G1B8j8CUHY2CiZy/Kaiiy
GFTbAaP8XBhn+lE7DeevqKS3K+3ePGZef0S+jqnO1ohHCZOTtEHTdoOl4blH0S67j8hqph1uURJD
xeJLFSklsBl8zVFwU9POmiv12BBhBIvTIjwdYBg478zZp5A3sHFyUgow/c7YhDUT4msUhr+knu3j
PDvKNH6IcGHvRgsFtEt5YDXzIWLP96M0ZgXqFwmA3jzUY3Ajjh6oHOT9FRrwX8FuvUu+6ozIP9p+
sDl9PVWBnxoTsrSaQQUjcC6Sd5fP/dnL1DusGUzummTNlcbOKZ6SupuPi9RGFsUlTU5OV6SwP+DU
4Tx4m8cC5fpIYAabqVxPw/DbafIDYspDpLs0+NRjQb/Vp69jxPNrHoCLqVJSe8HM6RKKYtm5D15Q
7wjRGW5LbwjznbB9eKs7I9f7S8qEzx8QBvlaTxreCMN8MskwmnjcKht96JgRPlOM9YaFDm+5R8Cb
yMKnTCPVgxZ8eCwG/TFyXbqWnNBhfuIWi8uEYhPhp5bAiuo06z4eXiNI9sRJZFta4P36naq/XLty
yU3gvjKwI+JEaAXBuIRlZjmNgCm6QvRKzkWNTb9IcP7Q1lrDQeSmdMGTeNF4FwLEWlmdBbgwwsBG
bkG5MRIsaAbEZN8OKh3bNZ6fGcsu8ErT3PRLg9C0hk0zhKi3U5h1RB9AYsmY4dvB1huBCpQSemTQ
PsxV9GR48clkukyPBguhESIySarYD9PiZiBLZuEcqDOTZtcOKUedsAKJU3/nkfM6G8N2nIi/ayNq
9KnM94wSLrKmeW/GFg97b11K6B+NC8KD811WPyjkjEYhQVbUGGHdNnp3aKitzH6GjdpQOS6HHfeO
swp4A2FtI1K9HYNW1VyYsJaH2pczpJEwX0izkYANeE+Fe2Gwlz5JiGBDyXFn6AXbpfwdCRSBG+e+
KSN4BPQg/EwbyeTR81UZuNBh5aaqRt3XQI5WSt/OXgs24xK2jnk3j/k5LBkH230eIjmwrwFNUSTU
5b5L5G8KlEivWdAcl/Rm3dJe57DdBjauK8pULPjNWz67H1YLTHrqV31fN76u9e+18ramlyfbcXDZ
jpnqUx1KEs+cP2Vnq4WeZXOCjIZtHD/LauZ8pq6U7cxSy+hIxzNfV/aQkY/cJcinCQo06nYzsx+D
0YvyLcI2YzsMVbbGB0vHlpWnN9wRCBPCOFIAQmLRoXJkD7ir+1PYuw9pKRt/IBtxNVgBaw3if3wJ
Om9n9WiE5tGoojcD0J2orRG6x1EUp7qE+1QM7kmbxPSmA13us+Snblz5qKMOX6kCtmhD9ygNPcfn
vaX9lZhrO+6GLxpoyso2kj0jyJL63JMbCeCvoRdQJETTDvIlRgikCqgKocuSVswfydhA5JhIUK/B
86eGenGwM7HTjjEbB4+8CB2ikBM6SroGjIticb7rq0WcOOxQVLy0CSnTsWzTB8BQz23RfI2/eiS3
TZWFez1+rjwBJkCizZ+NiqFqjqxgYkE0jKS9bzwn2gI5Bc/mdSdPqdemE/ERSa3amHOyzZ1Be53i
8RSOHcC7sASbj6p7jc4ajF3Dyibsnlw9CL1yJEsF5RX9l4WkD+drfANnw6gr/oROvh+s7M/cEujD
3dHe9djxEAt85KXh0/rKz1VrbOO+QmGU27saQvYluxpUn35at/19kA/lJgsD7ZKFcBFKLkmSBoCI
BJKFhjYWIKO53veZeFkkn0RFXdo5OJDCh9hzxGmbcV8NHri/vDFA3eP+3HReHx9kAv6yA1FXD8Dk
G8jqiLo3WYRv1laZdWgL8LXFp9RH664aYlpAn2NJoLLjGl82GAOeR7iniQeUFg3qOq1ThIXNqFOS
tMhD2m1KhWXRramMZYZkTL/0brTFRHsMKMXXZkJfWNfBfMiMHnNsKGfrmBqBR059UX33mEW0+SQH
BzFF45p++YtVNt9phSZelaWAxkCDpXZBMYAWbKnxK0IMWXNHJyXwdXoUfWEfkNJZW2dgDYqDSjK1
ua+s/k5WxVPD47gCckeJWRYEEd3K+M7SAcZXpsERrDOf02zf9D106nw21jbMBgKzYfhHIsJ2TMKS
Ride6wOYBX1ebwj0tgoeppFTWkxuQatbP/HyBItEkIcgCh+U4uyrvF7yDg5okfNdnYgnMycpLx/n
VxiC6CV/U1E9RHZ9LXKMASkHmrWRyq+BAOel8QdrmLiF1Ccu6QEYCv3+4oqNeKzNs1lmD9WY/+md
dlt0JfMfFbwbpQXqQDL6FLELE3TA2CrAsmBZwjSCJI0p9tnt6J54Yf/SOvamluhb3ilAMIQitIQ+
RVeBQnkqHvra/q6dksM6AUjeePAcWG/w0rsIPHnRWN8i38QCP3cHRYHDAeyBz1hZb9zS01RyYQnq
FDYSV0Nt4r78DCAV+03pXg2ANJ7m87xfVQc7A3tFpSdXUqrVKs+H3wzEG3s7BqPi1jozC6rH8isK
SE9aaFwHArlapjNtSihH1sNKSe0GC9DyIjtXLeJFtg7Xw4a8SKsJFUFDHTJA7m1a2Ey9x0qfjmHa
vfdV7c9Jnxw7EGd/HXCKX3Sn58mBAeJhymV0sdz2XfeaRd7FSxwmj/Bm3MwdsyEq+7jcDhFkbWto
Vha5XfveCzjGtzatkQXiTr/s1DRucWrT0KLljzpIQ4xzJNEZ8EdLqrKjSQLXMGogzLMav61rje7X
YxSWn0sq/bYmpyCBAqM75GXak95uLQsVmqQtt0rNtN3p0F4ODIJOEBgvHFcRiiZC280bL+ZABFlO
QXGEdzaNqMvEvaVzNtY5ix9qT90Gp3+f3XXUgXGzo9ahzTNyAhI8GK2972dGKog0KamgxZWDDDjU
WHhE7IFBfXi1xnkzldpM9LfBpM8WmBh0Ss8mL+EYWsa5TIjPCEOpjpOGN8ptOW3RP9hX5YLHjtjm
W+cBtG3qd0aH7ApVlOkl3ZFsqmc9Co4cpvStrhVgn0e4NgHs97yXSGbDDH/5iF0dctoJ4cPEYsTz
NC3MQA6DSI1UAWhZFxgsucPTivlnEAUAHRLzWY2wAksy9DjAhpBeKSBr4Mbkw6Tn0OyXjJ2Rn2Xo
WhNBAESFhDvqaqqYUmd+TQx3T0D71cOcwfFe2wKDe4z1DOWQQ41fNUa4gcMU+LGtf4EuKzfgrvIV
Y3u556bYi0xjy9OCS6CZ4RFFLth+ss6mHGQj4gI5R9UGe3ewalX9kk3yMYq7pxnzKsap6Ct+xVLC
lFW45CKDwfBDnZo7S78sk+GQrGIyICPz3QZsPbNOBToiDJAx1RFZhPNjaL8pBjO/b6D8udMPPuNX
5gUpM6D5QxFNvpHCUaup2kUKgl0Qgb8kkcVOeyT6Y7cTamx8k1Bj7oaR8J+w/gCih1gjEzhR++Fn
yn/LOv1DAiUkkGg1W9CFu+Cz4nwxp4wandqhwFXJluNmg0WlfSCwgdvASABhF+lL7lSf9pyj7m/z
P44DN0MtFjnMmj5UmJnXw6vRRfkcmD3t64QubFy/0pahyhXhS6Pjb7HlE1EQLCGpsej8xoNsIFch
0o1AJFoSqaMMD3qisaE3oF6yML9bjPIGOP9VYIgv5cpjCknas2Zrk3bWgjOBfOkxKWTq6CoiPqyl
3T9x3dD4bnTEkiuqFqy4NgAaCE372dYZts7pNik1SkuanVBSaVH28CHl7DzZKcwfMSPExOMEfCCM
97SgNlDwmYvUOd5bDUl0kiDCZ1xe23Jlkd8BjaFL6VoFB47N7p6L/tELHlENah7tD8aiFkP4ARRc
naNVEObPwEj/mOTw3cbpV/Pqr3IJRWwUJ98+1I3LgGVoFas/GBk+ANDBjl16rh7aZqSpNWiKpf/y
pYrgnkYRgruU0MOqpVfH4L8KaKqZSq1mBSwmgwWjw3nGF72F7EiST8k3Bw6ZlwBvIWPF36HMdOaw
RUhnOVmRrpad/37g3JWd275JCU7SLVpJ4JAxQrWnpIv+mBHzm7nBoWLjz910sfow7fBgmIk4xx5Q
/Nj440FV3uoBuClbLVYW0G24I430nHZMZfWBPjpzsm4zzIxr5tQ8BB8xh+VzTQLtpgk+Oc2sJrcP
iFSxP3UF4qoOQFpYJdvcyMkkvGKdCS7x6A92+pJ0JuvHpN5rR27nnv5SP70omSsQV8NjYVrJfcsb
TvVz6xJjfhiq8hrkMYyijACsTLgPVl+y55i1ucqA3K7BXny5jq2onEmzwz9BIEs9pH49zD0YRoaY
qpBXu++JIRj4oZQWAFlw8c0M6U738GBXyOLhV7hIHpD/nkwtfUVVlBzHulWbypkZzkuKMW8mpzmx
JH2ixpt9vRExWA6Ok3Z2380oEVNH/AwKTv6Qh2rbDcQZswj32ngpJ7Vits9CV2cQbiVgjJyr1ivK
IWd6NdiKVsGcgqGb1mYsxi25lSzKnv2aypzNxNIfM6EzgeeMdahbGh92vyWhbvIz5knr3HRISjUa
lNtxuP/McJveNfmrNt7DuKQtojfQiSYy7ukjZS2jdIOzi6rRzmKerrX6ojeR2vRGlBG/ON/6IjbW
+ACoqZm5KpAcK4MIjyiK73jIs48mxaLplsG2yvT7WoCpqXAr543WH8qeXgz3KE+0PpAPosLPJG40
nKYPdS4Q6FtxS2O6LzYzNrx1gGsRTGv/Cszu1KU4Cj09BDdqjOlpqqtNONU3ytPfuiTHyYv/+gwi
WlS5RsziHL26bWfiHZ1P+agggScBueuItWSy6wrWNN6/l74m7lshssPRNn7lBCr7JCx+oIFDLT2X
z914zY2puQdFFO/IbNI5BRWfqpt0CsvpcyZ36ZwEgPMqeCXAMataU8fYBG05tjSM12Si0dsgtEr2
wwcjlXSruoKenTdfTPZU3cRNIwFbQjMCmxiAcEkqy9zGnf6iJvfP2HTW0RAYcwZfJh6vTUOTRVYj
k+jcOthNEl3acn63cpt2ALw8JOlatS+LWPP7/omw4YsF3UpDOLIOmonxVMcKkkLqcvjXw7ZkoWuY
lgW0GST9aZjwMPLiD4o0Grz2RxLG0HnIvd9q8Mn0DD1PlNy1HrVn19u/tmlctKxDZdRk51kW1GiQ
D/v4aiVZxRnEdYn2zvza6EBF9Ly/2bRXQYd2axmj/wd5rvXceYyXuhpZjmZ5PwXDTqGGR8a76Jyc
VyK2d1nZ070bQP0JfVtL8ZR4xXkOZ7rnPTf7uAxQ0+ZdQ4i++g8lkzmZsXusQgcVx5hRBlPPcptD
3OP4lwz00rERvwM59+2BoZKjxV+tnjzmbnYzobxDCOO9FHF+lNmSkECFqJiqrxJXUvWQuom9/t7U
s+6YFu96Co/z/6uF/6/Uwob8P6qFq8/43+At5vL9/+iErX8J03At7hTT491BMPxf8BbNcP8Fu2X5
oi3QEpuG8b+EwuJfUkrdlo61/EeX7n8LhU35LwfeioMozjF0YRvO/4tQ2DJdhM9VmU1hWRx+/uf/
sB0UdsIg41sapildfRFG/+/0loraIk6z/hekEoNi9l2QYhBWem6jh8L7VEM4PMY2cSpF8WyythdW
c9/GnU25EHdssON8TW1oGPQ78u8WgtlxUnlxULYxIiGLymuk63d43JOtx+hzG1mPgt7ssdYv/V8Q
KgmJ0FBHebHhSD0brPSsqeJVaQbMJTGmMLdGMgjiTP80U2fVNkPxjsdZ27Y8XGFXC5h5uFosw642
fWLjDWmIqaHRMGJ1xPsQjlb6NC32jtn6Hpt6ugUtiWchNvhcG299l7+krtse2Qm9uzoEBTjQe0Ja
ZMbEiBcPjdDT85QF6TmvmvTs6kdwUuGmxSNymxuXRosEkTAy2mYGGnTi2NFJD+z0HvfpfAlGO2Di
GAY//fL3E5Do3TGm+NaVHA7Y4iip47475fXAUXBpS3WeTA6FHDoaETqk2tLoiafpk51Fz3399+eJ
mfoJokqhDuGvrJL0BCl+3Gud6+51kVcHVXXpVcfFsQHYcUcRNF1xoZp7bwpQk07KO4TxyILPgq5I
oJAoeLxJO/79v2r5lLQqTveipT9aANX0Z419q25JM6tcfCdONWE+Ee501TvHPo0hyXutRsRQrW4p
/p4Yy+PbgNJ8l+Sz2Kmh0B8sdBAdXX0ES5O4hYFnP04xrYkRUPveBsLwmGvDeMlt75YxANy1quKe
soyw2WsMvU5/P3QJlLEpsI7ZcK8XM7C/OLVe3WTodmVLsA9w9UTLqQlc09rFlf02xO+wzM2pyb87
Y3RX//yawlPn2uXYq+mL2gmF2payJKbP4mE08UB3TEv30IwddDcxCS5hngIj12LY5MslJ2bavfvn
1bheTpqj0Ra3rpHjxqkR00BGo/qWQbD3aqXt4dsEp78fCDdbPPvLlUKcUvp1olnHZJyQKtS9ehis
Q+HAeaEsQH1AUnVhacbXaKaHEqrrXTRaDGEs7RhYDkBvnFurkJ7DHXq09k5aHuVSxj3oWvSexjiZ
jtxOiU++K+V7MRg3mobZFFk/xAb2FAYnVB3Js1Mvyqy2Ff7AVgbrO/9G5FMRMctwXEanmSHMzZNG
4Xe9Rc1iW0BMXQZQJLn+ENuGK0wwRm5aRx3/uSIo0zZ94DX3OEdp0zoo0SaRvlNxABTvocRrvftd
5JVLxPTymZUgZGe8CtespMIKnBAinQKxFxvPdHjYIKPasE8tsIhN2OPclyYdZ9AG+uMwDBhX5T+f
MJ2M/V43ECIC0T1zXHNBJDwZpf2kDDp0gKCjG0t19Y4k5mPsyGpz4+wXnzwEyuUzO6Xi15J02P/z
UjFevbSjau/+fvBA0CD3eWR4ox+LpHDug0z9eMmiQqmsAvi6bICBo8OdfXwFYi9I1rmVZO1ucGDA
UGk8WAcziNW/36mhC/BjhOm+mdbltQ8gzGYWhHLZ/XGL3yi0GR6lVnSNao5n09J9aBmmPMQFzy1l
tsCaWIFSQBLkBUz1dBTjXywtdtF/ZRFCWlkjqiodfGMmAazP4Hx+MNISU15NwDx7h35IFvw4OYl5
lTWNN0mStsk55xoDmTtNmQ4ixLOHV9UNV1S6Nyc2SjixI/yKcPglHQufoNnDZiJ7hxP4LBcUprsJ
FSBZM6w2YxGNF72iFfnP1ex6Lz4jlA7Wcmyg7KAwIDGsuMmhuXLVUKHbwYuWwF4l3gRY4WigbtLh
mGRzRA+mcR7LIHsb0xQkczRpjKRd+BkqClBxVMQnhlhZEfxCLqHE7rNhelNzR9xDnHh7OzLbu7ma
Jwyc+qnqwuaYpd2v/ndEYLusd39X74HYib01TntryPObQk/1BFqPujm9yyHx7SYF25s2XPXq9ZiK
DaG3e9NGhlYTavb3A2lssBD014KTu+VcJ5C9DBNQdgMKFzsWkIOVVe1d4s3tXcPwnGrZBszrqJFe
FQUvs2uKKzC510EVhEMCB1sPJNU8ovp6thEXHivS2ugpTRzQl98+7Gj01Azf1wAT6O9mYqgPjCru
C5eQY7cUBG0UTXTp8OsLQgnu/t58LlVMyZIMpPErZSiCoaM60pu11/NgNWdQCy2PdQTuAS2zB677
QUCbddNGsDKyNMIsL/OPJKOHbJXWr+oQXzvfuaSiG80YHEUr6bA3xhKUBwdaoO7Z1kMlnisXRMTg
UtlSXN06YbC+utX0VlrTUxAjDoH3PlyiIR7BLfXE/PHwWgDoji20nDub5itUlfB9rODHGeqKNbq9
G/tMW/LtiZ4NGJ9m5TjeY6BWmNyb8gpxurzas5ZBdJt23dyJF4BTn0Y112+0+k50TplBwd06ppU0
Tuko4JDhg/FDEiMeh0gnNXZi5ixAbv3oJl4ZpDy4cEzCT237SlzEsZ02gxTRq+2WyYkp97hGF++y
zLX92c3wR8rBA2MwFwW4+bx+H1VvnkMiDcu4yj//7X/wItPj7cyGoCuNYmzqfLMJQIlGZY4yiXU+
Wj7QEgAHai6ZwyjcHBLzEPREiixmJJfdaA6fkfPB+OQE3sF5Y2rMUchsxYOZ8J0x5JeDaHow1hJN
AgfXiAPcSE5E2tTvKB0h7SCn0cm3O9RxIp4N4AbMW6bDpFGom/gaHv5+WL6UTDgMtKq590iZ2Fqh
8wZf6FaB+olE3D+pnFKvcR12zMC7YgMFu45H91jo6Cg6rXu0shl+WU4Q9Rw38VFGNV3qqJoJBiR1
AvDig1lYnzxbnnMM0ZYcSrMw9pxPoflFNNws1ZH2zpFii5PYXGNasfwIBOjFi3vrNNjVU0iWk/93
vYsIckI1Ee7+rszGsjx3h7klBpD0pFcNccR6Rl9w75lTvOsQp7gpge6eKZ/jrj1ZWtB8BrTE6MHq
5hmf6nAOzHaDqKTdc2gi4WkW8y3WtY+5j4j70ALnp6mJRhYuNdsw5pfUxmENoQo8vaqqV9dI3nuL
B8IehAHnbarfk5FAGLeyT7BnK5+Myz+17MUrxBtkqnAvNqZTW6/GfzJ1ZsuNMmESfSIiWAoobrWv
lizb7eWGcLdtdij25ennIP8xMzeKdu+WoKj6MvOkhQ8r9/v0WNtzVojwrx6Exk2TMI7VPCewZHK1
IqLFUYvKgs7PbploCoQSPXya+tYgOpvs21g9uEls/5GFoGWO8+kChkxzc3LsbILRDmg8a69CfdfX
bv05DNBUg1nz7WcjEOyOgVjUF4VKEPi7kBp4SNP+VNHaAzprQeNI/Rj5pQ9VYOjWfXG0Ig/eBj9A
hxjPwldywxf2/Wc77XB/nLitma3jYXLWcJqwNORzs6Sq7BNGi/7Ehc8wN6+nxZDl3XmAIHDAeWtt
h4K3sJTDO47m+YkAY/6QB8Xp/qjQSNOdMjKFW9/U2Dm1TXfhsVCu6g5KkhOX5j71POy8xI92ULem
be7BKR68EgweG8wHAgPiwXWQErvezmH6GPZu9GR7buyeb76e4keXJwIdvW1BOzWPDPrV2mMT6uay
wXt7CCfncN80319GBkYLd6yaDWDzddrAcwYTK3gYePrGbnLx4NmkeBp0oI7oDhDAoK9PE0+Dr/kH
A32ub46tPVXC+kPnsbMXflpfrDgullE1m19Thp5TFycncj0HvNnx11Q3P1CIm2eHZ9tChNRZxdng
nKWpsm36vz+aP1g688Lj/ef/73cYw1FUkqY1y2hv4QzRL3KUWDZ9CoNOsS5YLCkjxHeXGDi6LEtv
MffOW2izyxceA7+Fm6OoFipUnJJoW2LLQBGmgbE4qKP6ZEN++t0nlIgsH+wzFolWYrfz4uXvtpLE
ir2K4+pFI0vyeD+FxkP+Y0zkeVYh4Ed0NW9TxlP3zFmmezb1cas7VLeIWCwbNOfT/aPMqQhY97lM
lqz7eItDWJO8NJ0Znqr55f/9XOOoXQR+KZzTMIJL8dBrFVpoWZyn+RwZCefU1cybsSEBkGEihraN
BnZ/kegOa+DXwFlKbJbz8+v3ITY/s8gywciLeYitWABBPtGuG/c+9WS1bp1LKnTO9y9DbrB1iXqt
A14FsiTYn4SQGyLf+0e9JokB/lVMOuEHPvXkuQKuwCYoiZDpGKN6gmM2KeC/uoT4QXDsUyWMQjtP
1us6nKtX/Lx7GulKuNgmxQyciNGIn7V0zG6g4za/G8f5KzcpNhh+3G2hYLFiE24wmwTRiejcibKQ
2epaYHQO1b5CmT3GeLNRy6pd0Q3FY+J3VPdIO1y2plU/JIO9/t15zZMEPAm/P3WfJtAIBeULDN6x
CegHtei6vAVB9tENzQcfXH/Smqh68i0PNoVLH7YY2uppMpzqCclwGcNhWbANKm66rgxkR+bug0f7
qhT8NxoXexfEnGfltqAJDH2VDR0UZdgwCwfA5rZMtewWAnJdjmxBl2jb6p2w13gp64m0RYC62roa
RJEcYXyIyvfMsvaIec5T52U8rO2E5kytSNM12KiAtMfUUTdiGUudzOU/PwUW4SVu85KDIV/RxxV7
3vjWldO2NT3mIhSB7aWf/ykmPTjSBsVlXTchEl2nwnVI1O1NaEBwdFIeFn5bkQNfv++gqe6igUDN
hq55zx2WgGMCQDI8IuhonzRHJ6mkfaM2pVvdxlU5GjWH5rZajS7g9Zik5qEa/Aw/I3JbbU3DJkBh
XFpxz4GvpjXlUPYlxVoW2FJk3sgJ6kcj0bqLFs/tWY5aZaQK1EjVbvfpmPEjngMSagYbVY8OE+q8
IfgbT1IrnmqsqLpJMLBhG72wf9yAdtkweA0FU844flG2/zeQ5tpySH5NNCCVHikOzOOPuqhvTOft
2kyWpsASHkq1knrC07u6QaS3cN2P607hfk0emtmMKfFi4QNeh6o81I2+HauY8RJlKpFVUWqAxSvu
JhYn+aIX9k3CLV9GbMl9v3ouusg8UhJ18l1SN1WPpuGiwBTKqxgAAfXRCVpzhiZ3ahC/y3lnjkQn
1w1G+PcU5jyA8R9OEmJVeE24rIzxr585tODWJgbayHPPU89ptoEx3jbYZKygi85p+c+IsgxNgxIT
MX64Wm+dHB0dCNhcG+J8m9SDZ4beOqc/Lx3tOZI61XStWAL50Xy0BvchckxS4qSRV6rF7sw4ChMu
5oOhv3hqrrUKnHgFOD3fFU35QE6zxAYnxc4s8SVTj42NwKcoIUq4OnyG3CmMe9uom72b99pTLZKP
aEJ/D8fpTyBxrJqEiH1XCw4tJo2dTm1p5uuw6pRx6TT9s7YxVHjK2bRJF+zxgfGUKOL2LANtm5TB
NiFuc/J4oJxKxm2wi9QeDWqp8qqmRFhfwIZt1jiStUICFYMz7/C0I/X6YDnP9WywaLFNUhKfvwxU
1tCn9ehltfdVF5cU6d9tR+eSZ9xEdiWnE74t9BwiN1os9mnOIKXCbRUbKDCxNTymMZmRuBlWHFrB
tKD/0jR4k0YYLig+Gpct1ZqYNVpkOT+D1oii4ZX5Gm+hvUhSXMNRJx/TKC0WEsj0bszsDa0CtyJh
Tpn5VBaV1d6Gz7kyNWIN5WC+ellmPydysjeiSrE5IeehYtBFS92bd6YEilKzQ4AZ5zApy1h7w0xd
IN1K6CFnG2Llj8gnP5wxfuIZZDh5FZ5JNRL9E70kr0Cvbt9uQEapI6biI6WQpJj8tRXQ3GsZRKy9
UnESGYsHN6c1RRnrOPU50yp/y3Y4ekyTQ517+V7XWwxgjB6WIKzGRZ9YNJdggd5WqmOHc3eIGye9
4/MoM4yPkkBDMrW42QsTtzvhyMoke5+A3ltiD+uJXo3FvoNnpUv3xwqYh0WxEW9dAx3YHMI3JZsf
8wWV61pFOp1TI3FEO0MhIVNdzCbmmEGfa/1pUU7XqiqQkLv2MAAfc8iQrmuXUR9I9F1tiGPa4/yj
ezCdXWiWzy6fdYF5cm48DWhRdGXVqLfRRxGG6d6rqaGgdcV4BXy582oYckFh4lRTFz3Qr1gfv3RF
i2WZPYwjeXgr0dJFnme3LoraTauV+WEKUHMzrQ5XDN0YISPNuFbWHVy3fwjQ5BLLt/caOWzLMelX
CUL67Vq2QbL7xyOK1oTevNhD/ST7yDjmMaap0G12ufuB8sYJciqM5S2iAFUHNfSR9TXvb8JWPKxQ
WWudacXouAdEzDcm9qRnZf6uzXw5RTCHVpSNZVDbXopSsKksZuvBoZ5MoGjTm5c2L34S/czvwcpz
k9fRHH9KHZRBGbpkldPmEozUSGYyPucWGUfFYOvcBeajzdGDOYgWFdEaCIT3oFiUacXMwUtq6Z5p
LHXzNGPVnjC3k9XzUG8kjetXXA42blkVbsmuS5Rm+yKTLl72AKq3QpFYkUYBYgDBbzlMF1mbdMCE
9VOlFA4Vj6yW+VBNnBOwbC0Hw31O2uwr7gQhp7iGcshlUNVGtUpxm3PDUrM1DNTipVyabh2xXSyI
p4fmaziNOENltHJz70gXXkyII/uZWkGnFI6XcwNzAT/N1FMP207M1mjRpoyCIHdP/LXo1W669yn1
40/hBEfmgdF6dPNramkP8Qg4YBioXpewRtm4IsKaa23qMKGVUAn6Eu626asPq6Kz1eiyG2hBhrm+
KVlWOJ32klbcohzfxqxbhMKKFpY3RfvBA5SSgfvN0njcTrk4EbW9tLhoDwR8zcrlOdlSq+jWlNg2
swNYq5Iv5vXUz8ZWslGTZMtkOeoa5d0De92/5ACW7NDEovYuybyXirTUWOJPxZJo98Nm8ju1saZ8
xWMdEVZPmXcDh7OwTJxGYnaMRVwKOXtiBeiZl8597ieVrq0Ul2UbveZpXu0NtjkcDQdjrXSSTpFy
mPmzcyaKgoV1tGmQitz8L0vKZzmWW3ZdBdFBrKcaC8qykd33JMrv3uVitwqMKE0MsyNstmZtFh/I
rCdokGvT9ZLLJa0SpvlJukmTsltoQfM4zf6VrKq59OUHKhuMjUh8k66mSTgyspVy7Gsgi2E5Rua7
w0OM2U5t8kexYGuZfIXuZG1L9UKLiv1HV803nq4GUCV8S6pqLgWuVfIT6TecRQ5zPp4cw4PWl7w4
Rlkc1BRxmHFKsvNVLkkfYulwMv9Q4rO3WoVPkBJcqDp2gpWlbpb2RBmg12wo7IwXLmztlWXaX7Jk
SG6Z345t/GvNgQEEo5x1MkYvvmMdmmqaHZIgEfnY3sNCscsNkmxp9tUZ9NpzWQ4XICrNBkANRPQ2
+WBp+pIu3oXWSW51MRDkxgdGkjYPYNhXY2utjKidXuq5V045j5T7ceCBQo+Rs8Ha3s1JhWUYG8Q5
SIG3MpUHW1KyzDODCSZaNn3VxULziu4Whd+xAsAaUE3vwImJqozEoHzvQiYHamDgx7JMZFypjnuD
sEZO0mOqNH2fzxUzTQf4ujMvRgKTTFLfLHF/bJkq4IbJG4c98Nhv+F/5V+HWW6E59RaxC66Lw87O
15OX3oIJFLeHXNn5LiSwSoaOeppwiJcuwfXRscSHcCCHRYH1L6a8jcAjKKS55iUjfF3H/jpDU1wY
+pzMyDDBsfFcEqWIaSXiW1a2TuhA1tpGDYPYJIa+FS3Mg5Dcf9wy9BaYSZssv4yIVcusa6CzeEW7
RudlXmR5p/kEYReUtdS+1PZT+524EEaLsMjJhtgEMnnwOl3fL6OEGls1p7/SvTNLSZymz7EDXyRm
gImJPHvUI8yrdmUtFP1GPamLnVMzlkE9UWdQv4J7r3+fpiZdFwax40Bgn3TL4NONXZYSMvW+Uaen
ziD2YqfQdhRNq2nlMsFTU3NQsSiZynvv2MW7C5/myavKpcd6iGJmbyUmxANV0ORLiozKc8Cnoxsn
S7+4+gGIuk4vLpY9lA/CJcPhpxa3tjcu07bYBHkMSKour9GgNrAHJaMCmrIyLaZkxybRCRvh5hMR
NQM9Wbc5IzaCk8htZbskH/OogYzEpYSzNq6rBK8fqYnRtkkx2Rq/4HoYi3uGEE0/vs17pawm8K31
jeKYWF5zGRRH1xsbYjlGwbcOcYbPclsSafNMhnJKzvxXQ+xdztRVN8pdkPylIhjgcVAzsU2og4ys
B10gYWkDhRl53hE+duJ3fH/JImm4YzkiZlbgLSRnSgIUenUQ5AqGMYsPJpymhTRTWKJzInEy9Xg7
ZXBrRue10q2fFP5pUokrMWyC8378EEYaDD/mEwp6XtMZyI92+RT7bBX1FNBmpV41Nkh0w8ZitSfB
+ROOoFxMwpE7W9Iqbdr1Fzageh1lPiyoCiy3p48ndGSGNsCsjoPVDafeJByizQ/GiRaF+0s+0icS
eMGOCEuxLzTKB+dfG+JE7JOpe4k6z7oSiGs2GFU4g+TovvefK2DQKCf1F6HNhkHTG/sYec6w1MnE
j2bsntH62a9MIedWvlJ6mFCjjAFZI+p6vr9MSfuuF0Ju9cBU20LS1RvggbpljsBWXRKyun/pYmK6
ghFckQa6Tqk0Xx28QOQwOcYWOq7sQBJqSWQIhMGkNqXJI9Rn0of4hNuDLzln06rHnE5jxREx9gOi
OdlxmnqEVkJupItmhadTQ3Kacr/dKyPl+CWmCuJQbPCl3LQxHZ4GLmuCtEBdJpqv1/6saFcF1kP4
o+vfvw4cSLBOgHxS5DV0r7h9Goonl5jbgEfFMruKBGObp1lwTHsZnI2gc7HkDTym/e9sVqDDWU8T
YvogbeAuPA+UE/qfvRmgqb4z7tY49Fj9GYvtGqNb8A5p+5ZkXnckHFJw+rDjG+PNR6eqrJM7pclN
Tg3rlduL5IytcLymVftO27r95E1heTP979me4TQAc1SPE42+QxztxoZnur9xe1W+V+O4twu33Qbh
XfhpJ7Z2Vr0bRjO4sqleh4YipzVq3tEBPNopzmv3l7Cl7xtqbT3PiAIwTAfdcptlMTZvgR5kf3tB
I3Bqihe/wek4SH/2cCxgFIn979g0b+fHVR2s2Ty753h+kVqXHstAUR6s3KMJAmkhE1s8abNXo4/8
Xae11WmcFTAP135qEDWP+6ikOISr8P5XmGmgA0/nDBRwQT4Az2759OSw7Dv2dLZX4TL2bfuoyy6r
2M3InmY6HKbkxkrKgkHyHe8vSTAptWB6BUiDmAyDaUYBK8GI+jRYOCJWRpJHBI0y2C0WAnqRxPku
w2HykDfEfcbSdDhNKla+2VswzihyzWm/rEjrN7B0V01upqfU9a0HY84PRMM2s0cW8dAeOErUY4Qx
VHm4c/kb7y8aY8+V8is2WrQoUKyTe/rJ07KESyY+DuMqzkz7LBoQmRDBrXWgJAlUaVRPcYRX/vdv
bzxOrjZBpyLxjafAx9i90d1JrNh5AH5Tnk+rI/9fOEkkje7TpVQA3Lm/77guq1O9aUeaEUOhjoVe
szeffSETc0fH1QfQTJhIOOjw6Er9TT/m5UXVVNILN59H0wnft6kop7d30Tj2T2VuACPpy4vvQe2J
SWJsGoBLhHa6LFllff+PmlwIfTqoAxXU3lEMzIRbWQK6qdJ/QVupnT3Pc2npYVxMAeGGxHf12PrB
zm9y+1ynMB1+v/U0UsBFOfcfle683e8GWDkRvmXMGIHXGkcrAVRw/5EKAeO3HlhCQMzhmcD1/V8R
nKjh2e/z2WVUzqYjDjXJqeiq2+9q2ej6KRuzhP9s/99LQCluTESeNN/ELyYJW5WgAUvTBsW5rhhU
//4opl+uddP1/TO4Xy73D6LAMwGV3pkDkVTcPZYM5oC/cjk6TKa8Tk4UVkdyc78LG9ueeB4bjXmp
wuzHKZV4kPNLB0icwBjmRaDJj5rt9TuaTNoj6hjTbdN6lT2B0sFqxTmrxbep22TqLT3atXHmIugl
2pn9OnkFi8HSFDk4IWf/UF7R0WRp6VNXS2el4oLkGDPrOsUCWeOc2d4vDqZ5qPtzoejfNq2dS9ow
CGxQdHiP9FXY6M7OUOWwyeNsy0qVf4KoqzlLVmykmPUuxpTib6xtxUFq2u53cMt29NT0aDT3ZZcD
XXL4/QVZUa5AIAwKS9CsUrpGnkYBTMQrxLXmQWOjeHTdpHaY4jzuzSSlBztrTwpY5wK3jQ7zDqaM
5IKEgZs57Nq4fBV2t31nRuEe0lX+0M7yf5TTx1PbIDCaGv64iOQLtosb9ojsn6Lz6HeR6/zyrTew
xzuWPuzru0Hn92FSizI4GKUHIFOYgkdNi1ncxm1WYVH7irG5136zwytfbwjuFXt9xmg2XRiw2Zon
z+M8/B5scnlSOOEjPHBHJwhAaB+YdjT++tjuXigFDJFcSbnq6DjgPUXMuZsIFGXpANBZnlEjvwNr
0F5/b3k55HQikA8IivFDd3J0N6LQq1+VxzOJn9xdTdasaWHKviZhd9L5QOM00V7Nu4XMCfMvCNEb
wCXpzfQC7C18FfRszePOxnqD8PbiB9UmdAD3GDoov7oZzrYDxD7Nc3nEnLjCKQ/o2XEv96clNpbN
/Y+pLB62Oqwwyg6Ypt+fmP38o5IA9zLRTAAVAyhGMVjmh+e4cK+s7e+b3lvs9O5LxP2GMcC/L6RW
tguKlPCVz0+X+8sUjNmqa3lsQC4j51bqajsZofEymNktSFT3L7CLWzAwiTOnHG1MLFujoeKr8WbQ
DEvQRL08Z86QdjuS3VtfEFW/b75GomrrBuLRljfxr6hRNXSsVUYa23uwJdWf3g23UYJYOM/2zSq+
OoCGv6264lOojCfGl7/fchg4/c5sx8/ftcywAYyiX9OKxAO5Sdtm1wqkWAGM0ZcqfS+i7nEa2/4f
x+aNJdrh5e4qIrkhKedGRftH9Gh+4DI04hPpxj1LmbfvCfqhCMPWIFvyx3Y1NioZorNdjVgPO04B
0utqHsMdhegavQFUcbGB92rCBY7sRhzoHI6HUoueI6vfNhyc1wYQPwTrE3b2CTZf9aSZBna1Ueft
irq5lETk4bangISHUqyFG7exqoNmxBy5B45sLP4swHaP0SkoN8Z8eUUDVqLYpYEps/Bch5Z3aASF
NH6CI6YMJm0dWDYuSlvml6QH2VVkPn2ypa5va33PpL34e5eT2t4n+Q8BY4gKzla1D+GWcZrayS5x
nyor/ltrVfmUpCrfDJW16We/lU27ehI51skyuiczjdCI9Q7f/ximy1hodApozVvZpP0uZ3aNMvWW
QXBna9Uku3z+Mg37p5Hpy/n+f0gc5y0ZneSYS+f9LnQLem/OVjeirxeEmYUgGN7mA/Xg/uddqXPY
o686BRB8TpJfqbUCNe8wZIhKlwyr9CsKvyz0hoDGO3Chs9gJLp9bz8UJYRf2fx46OiOIRxXmTsvG
v5zELTxobbO3rJ51shrOsps6XIS6t5kAhfP5tH8dMD07DWrxviotuVYWAXRlBSxRQNmL9X1LEMl0
2IiY7p+mDGuMIapHeXr4XSxDLL59+sxEginavEst8qlGvWd9k30WbnrVkdP5y//aOIx12F3ujkdo
fDPSGNBSzMTq7MUZRj3hD2vNDYOLU4h/BpOPV2YmYl/1UuPZ7x1azbH2kan/6YW8GVMbf2lZ8KJo
8/5D4qjduBKYpG646ckyvZ0OCuK/XZAwm+qqj69+H0dvNjqRMXsCTcMkST2ae7cT8wCsF6BHuftY
TWhBdjO17ntDw0yRPtyFv/tLNL+P/PWHyod2YRTp1Wna6CAanzU/Gl/CKZs+dbw3i1bTxWLE5LBh
+JjfnLZ/riddvRsqfahjNvayZxoPaNl6GdoEzZyiBRlG0ZPwKTQLwiYA3BFNx1jSJUsAQV2r/v1+
1MD83F4JROlXGUwZ4KrQOCVGaZyIiPzr71Y7Lyu2zRjIM3Y492w2pnsuXTaScFYhibRtdxjclnLj
4ZJXnIUtH4GdnfLA1GX2RQYx2UFpXHza1d3R/wkCMHJCk+YViB2OBJJkVdGgjGC98fXMpHoDkoCg
EpvjNTNhj9LpWa5y0ejrSmvxXnbfyOyaXuYP3YzV7Hxbp/hrb5Feu9rBzTE8BrNoO4Ahr4bTTk9D
urE10AtWU68KV3MvdcrSiolm0zOwo/OiYJbB+CWOinpbjwmqDFJmL2wO2ajlWD3TaAUlKlr1vveJ
M5q8iOccMzKnOwdJVFPnPGQs0Lj70etN5lnJOaeY13aGN/Yf+iaR3pkrzaItroHYhUV4gb+O1dAp
dlRswhYOr2kUE/mXGLg4o342gQNSUZjfVDX8lEXrbSlXO9FKsKJum5yUj68I5eAv7VfbrnPdXVzD
BY9C+d6yfd2DDjiaVrfI8YsuMMuqXQ7PLwxcJpIN7IVGtTCeHXweCGeryI+eyjQ8sHu+jK556PAi
6lM0MND7rLNIHLBOb41U1lufItRFw+R5QdnVKWVrhvnvG/SkxCE/OcvSU926XPO9fUvDJNdsGNfG
Gx/cnrO/Le4kSy9aBnjlBGCEJ2Gaw57P6r2cmR6igy8kVb9vO7qmlDZDhKLXjFKckw1D28ub4IL1
WYsrwuAjQqfffmYDo/bOIUdal321r3DbM+qW8zLNFERN30FajUvdzGC65fEO7aVaVSWzaxVGmzHR
jX3qlss4s57GHQt6t8zT2t9rVv2v6uJgF1cpXQox84fOSB6KGW5nzZo+Ica+J0mE25NdATGFzeDS
P4KPiJxjGXFfw5+xuQvG3ly1nW5vBQaTjnnNsWuHz6nUScUSV2I+QKiKq3uh00lUVYZYx5IPOFaM
/VhHmTZia4553xeD3tK5aalrN1UpHw1hCPKB1MPwFoXUGppxSQ2B9+TkolzmUIg5FeFZCqePxsnO
Qw9FwcCKRJnV1mLjO7jlddS3zLGAJsEoQ2gMUryYHirGA2eOcJdlJQEo8dITflhmNf8WnSE4lS0k
Bdk45zfVcQHFSfuBacWf2w45iVQ2BBbqwnM/PPRLQ5Y+OdQIBU1kjxzT14JCq7mCnGw+tDvW+w1N
cLhmgEVjLLT/RCMRHn92KyCzNnX9lQbOCaHCx3meMKpuyv4QpdnVgy06xMFbwthtiU3+B0f0Y5Mj
HAZA0BcIt1ce8aw9OWAlu3w7QgJ9h8FJF3lE8JYc3NrMo/HY1o9QvGGPjTtV5RtAGlt4+LiIfXSj
vn3pJp22LKwYxsR655XJxMSSGHIr7O+eHROBmPRmu3aw7WeqQ5+1r40tXlpy9ctmfmwkGVbbwCl3
uEyXacnZDW7+EkQHZTgToPfIdj5lXK4Y76C2GP2C6sgSzhswWJAMPbDcBB4HDnlpQNpKxSKX45o7
INn5sCj5/FUHhjl2GWLItNoGlBmJ3NhSB6gdxsL+niggo1hJHVl0prBCo59G4ml2ZK0L3AlI5Omz
x2xwTXvMn5YLaV3iFXft1FpxRf8RtH5h3MtcfqPO/SDcLcaxh6RJ5jpKGqDdECN9pdur+1fYsemi
Q2E3ixqfVCIQMMF8una7Y6uxz8f6U9fR+vLJZzNtkWtZFKP1PNXPToCAlZdyw2QaIjMRXoqTnP1A
jQ7dMsvkbx80Zx8Tw9Fw6B/rq1vR6fmBHe4UXZGxn1Tos6cqqQDrClgPk/9Xh7cWGx4sqr7qltga
2kXfMJyspDgBUFCI79mw7h3zTzjC0Z7o9CLNhTbQAowIL+DFPpCmudgziEgVkD0vS8lfliyddQhd
cWyfogmUSWJ6V1EZ36oKko3nRVeu74Skf/EWhrj9sGodpIusAGmieO8HsExR9sO1M8JHZM4Yk56x
W2iBMJUP3K+Q9DJnM5WXIq07Ou9B8aOKTqhMlGMqQupSQ4JCyuInxWmqxoTgp+HsJZV9IoJrVXK8
WcoBamLELI++J22N4PfOt5WtUh8lp/Dyp9HXC0xw9rLuPXcNsn+A91dpRyf/g0XTXZcZt6UZBxun
pA0S0p+7zsNjx99Ttxg4AaWDwLwNKtKWlskgpzbzjfJ15tUCWLVLP9KieYhxzy4cjLFE1X3Cn5a9
g+faLTgpOsuYdRMKrJoPxdTscSO94ESI2QoFNwBqJs9IfVoVLBGOCdSlBG1ZGpO2dBmquwMGCY9x
HSawdqmofshrbZV5GPgQMh/dIP0cOv3T6itj5YuTXQbaSsdyvHc97dDoa6pWm7UmdYapBiKERnaT
LXLRUOBNdyI1UjjjxneUwYWBKXBbdzyFZbRRQ0nFuOxRSX8aGy10oMKA3ypxostw6Q/JgUMm8Bua
iV0VJJe6gEjFer0wxqg8Nh4sqxZmtBk8J3YJwi2SD7q5a3T7p+7Dng6Kfu0VU4YXzASK6BIvnjBA
cayMLXwkeQB3T3WjwmdEC2mF0iELzjtWMixdiW9EwYrVxHWiTopuMlRXeFZcLw2RBl/TFuxVLS4T
GpFMhs8LPKL1xm2Z0hjXMMkbYj5QJeFSwM3J93Xf/RMBVBwh1iIzN5YZfydyxi4zP1+y9j+4vEW5
pJ1t8LLVqGGwzaO8BwwZ7zkGAB1mUr9qbmNoPPt6/9pkpAN17uCVwK+waHp+h5gYW8TPuQUxM6O9
I2nNJ/QeY1VDOURZKxZO32IHmitIRuo1o+GL/sZm6WIOazUMW4yTSBJwSlnWfozn4jU1Ck7Is9cr
AwfJuUZus9Y/NCpxN1oEJAsFz6igD3bZocGXQelCvULV5Gb0GPYE1RStTNP4LOzsT5XjWR8xeVU0
vUt7cPdZixnZa9KlXoS0k4ObsMY93uZwM5ZnZ7B3fM4YSJR/wis8sYc1rlMt0bGibtXX+fTlE9LC
AfpCkJ9FugbAYnczRgoyDs6ihQNwaqPN/u78T+3jN4uT1wCIqfQzm8yw2DmW/aKNjJtIxX10nlrV
WvhuSPvRDS0Naplatm246tK04WaJOp7D/DekS+xRarRueJjspgDLNtunMNY/WdgrpkAvnuURDhj6
m1NwDuSqoYEkIRDYIz0C5smsGzJKMmqPxuAjJ/uPrgteEGgKbLUMdn6K4jO81E4dXKVjXdp6R+1p
+IdYzTK1TAnPBjpMiuoPbR41rC6+WvPUA19g7sovR2Xbr/IuHUnbaWfCcJIVyd6wKEVHPZhOtWlu
Ml0P1mU8fLp0XlUu2MIIrgBFKcnFG99TT1woUqEXztRhYmALBFRQfrDaoYpqfXqoEv0D5aJdFRVM
yaBkGjJG06YASFDn5UtGEFbaXXNKafdaMtkVK/yGDu8mQxmZOY9p550GNGpTF++WruQ2mCb0KyLz
NpZ7FqWwWVcegJ7IdNaqqM++xJ8BFfvTzMIjI2l4gUrK2Qi6tsiz7Ak0XkBsjodk7B57HXUVfzVb
UcYbC39eijKhlesSFV4vryo1+YcSA35c1CFd0DJjDKV5jhLOjqNB9W6hiQeVZ/2pQvHloTSFcbIa
3OJLk3zeeWpDAAsYOie1c8jgu6xxCA4ro3ZJxKviUwAq5G1DSaRZ9Dbo4T/fhzGvJ820i6CwMfrZ
K4GlbrIjPlPitoteg3pfdMWHZ5QtERVonnoJMq2eyNwKUoYi03bSDGB9CYXKP/uiJ+0h50izG0vc
n+broAYubTh21CNHHMksaBMZXTBR5KObervQ705UVr/6SUwleudu2kCwp55nPCh3V2uURxo0POwv
1kUOKt44HXz9CCihB95O8qaRk3IoyCDZtYhDY9NBdKFqlWLVxCtIodpxv/Me61JhduRPFkBU1twA
bTokSBq4mswAglSJ3BmE3P6CAxvo7PCozS89+6SGnaqd7KOvaKLBpDWg7wCrPWIXEZvRg9+JqXFa
YpvBDhj3WwfnAo0hPq4iGD8TogYBsWHVsPKVLclHgeEjakqe0PCzVLtKGc9hGtpzXqPSHsm4bkG/
DNPhf1g7s+a4le1K/xWHnxvXADKRABz2fah5YHGeXxAkJWGeZ/z6/lA83RZ1IiS7o+Pe4FFJFFUD
kLlz77W+1etORUJpy5LI7pCy4ARZ/2G40bzoHKImM8BYMinHCXrhYPJTnAU6g3zWzhhgb9oaYazS
x9fozgDHdT9wpzpjvyRG60EX5rAam/DeGvN7r5ZbWoy7pMZDCYdjyvw9fMXj0FtQafuJ5Fmm/wIl
RNh7Vz6UkKHyXydOzG1BFHPANwDyxOhSolzyntkI4mVSVDQbtOIADm05KK+7JoKPSnioEfawBXI9
b2ldJUQdOWpXPbaccRwgsYyGPG9F9i7iVWTJc+QDqxGdFsa+rcIk0r9HLcN+cxrVQhTe2pwF9MR6
Eryq3dkGPuKRkNL1oF1rnDHhEPr6QTVU1k1d+cgOuNiVQT1rvxkczxaY0tWxbQ+OyFnsI/VcuQat
R8hPPNcF05mFGN1iMwqs8JwcwOZkrIQkeO1T5UcAwZvXrGke7NSe+3t9telE9+wVzbMdqgZERDth
9fOYLr11JpDsCWbbwl6WUMNX0Wiygne4vgt6k5usg+xhz8BoT6ClNqH3DM4Pk8JhkScyPc5r8XFI
A0rM4i6YD+cNRvTS9KdrQwDv6XXiKsaWuGZErJ9fisE8IjhCVpGaJiS+N6/G28np8Zip3lp4GOnX
XZA5u3hS13g93n2hnGXiV1dVD6Io1RO1DtgB4mrYdhV9O8O5Bch0ot0a7K0G6gWZvDh0nTFejl06
nqhpCHnqICjtui4GdgwGbZVnxCbZgbfJwxTATECDMRk6ys/KoUSo0XRVdU23s/5wY7QCJe29RW12
O3T7H91cS1da8ey5hXYM7RyjKvxDVimxNK2sYV7jr7qSnifzzqVR1xCdvNFbN6ZGAVhPp85hlCs4
lZJt+hh68HVccRcR4FpH2YM9OvYihZRgx8CWp3F46Mi3X3SNPq6kldZwxJKlMWNNzCr4LrIwXdMS
6y9RK9wwqiIlNXfpk9rixOCFuKx+4p8gC6T2fACShHxn7vAOotkmURyqfV52H8xFB8fJNqQS6wTX
WPQQjByFT5jufRxLEL0nUoJCIGFERQShvoVJaK9VtovZGdZ5ja5GaHF8CqJVONLaGN3kJuwQgOly
prVU93VTOleuAO3KqZbg4W6Ns/PWYICOqGCTMtCNR9hlDvcZLQFE4+CZjpbnc21yV2D7D1EahEge
Dcl5ubiPB5hQANRbPipJ6gEpK54a/CuiL3tKuAoTbpx8b82p3uZRNO07mEKqkRduEd5VxRCuyEa7
D6B9N/2NFl0yLC8pVMtbN04eovq6wEx5XZCJwqyTJRMM3bOl0VqSNtV1ihODUG0AkH6FKDAhvNhj
bWHrNpieQ26WY/9Eisq0sdKEzwDbExOeCaF6RjRZYPmbYFQ/rOCuCU+6ln6XJohPpGL4KByLvl71
MPmAX7hL2YIjwn0oBjdU2w1JpsBuEwANWJgoQADxG311iPQt2LUaJ6jRojTK3sQEzdQY3fZUmPm2
RuwD0BwQhje1N5xTwlJNaAr4MZlB+edZ2Y8pwcEdhc6F2eXPoC8QoPoaKkG+eaIZ6rZy5zY5rrne
Nx4LDq5g3y2CaiRJfan3Cn6NGzSmd5nRO/fuuj4zD71g9E0qlEUW7hAEaqlK1ku3vfU8b9pWFoAt
IyoJptEQ+QXfya2cKgMjtsZzAupB5DbQ0GWH174Phnzd7pPDWKjrsEgebWGVu9jNXhMCFBaawO8Z
+2G7tlvA7DQR9JmpSXv+PQyIBqwgE+QTY1ePUdyYljhdWe/WOQHjSEbib1PlIwLtce6aLfcDE9Hq
Fh8oechhRGRENj6k+YD/Th9+qFAzTrEju43mQZy3oMFS73CEG6LeXVnxZOyM2H0bmM1RmtBR1Yk1
heSF1dckbTY5eHln33QDUIMEFVDU0oFsh+9aYRyCntOVrtXtyrdfwqH9qMVrzui3C/vVkNLmZxPd
9oX70rgF5oqH3nDGw9DgO0/dq4GNcRECPl/Uj1HbM942dgPDN4P9y57GS0KJ3xIoJs0Eo6tmyOUI
sU0HPHb54F6DpyERl0wKJL8tpLpdMdEdGFNUidCOKhpCiCHfh+zOqE3vGu3h3PBF6lFkYkWyn3Wc
p9MMsYOrwnSOniV/cD2W90FOCpElOHtFYjoxVs3dfhXY1ls1o9KqZdVPAwBEkez6KFknPBtMDXCu
i74hA0IBCa1Leod6xZmSt/aRw5uB1bpalCU6YFkjjIOVhyF8kNeNiVfIFOJAtv20bwd3oSzsfk4B
qKHjB9nbstXvyf+4ZQ0uceoA/XWFrx8ZM/4YEIyaNnKBihG4ZrLWBhO9ur7W1DoSIafnzL9oJVrg
1Js39KnbdqjxS2pZo80L+uow6z0/OMhOu+DwuzWVCVWMnS8vJ7CPod+vCARttiQ6cyDRECBJapjE
BSxmDuvaM+0HvAAeIspV4OG0bvkDj7t2FoNemrjnNv51oLnu3iyU2IwJfPISxns01A4+lgWtpve6
5hTsMM9aVJ7YZWXO3pLaXBSduSkldr8Kvq01krJjYYWwkjrZ6X407myC7Mmk8kbaNXycWpk8Idnc
cnwhniVC1ypd8Jy+Bny4J+VCd2kEuqLZgt4s1tpY3ISZe0oCaok2edBHXnc33ZVRB9J+Q9IK+0I6
PJhjDgPLH7Dyg0bpAzoKneJKRLyLIad9QsU/K5fL15DRB95PW+4tVd6V2j1shmdNeo+gIXCCWKyD
eXyXlKXBkgpYOnUxC+NyhAcAUAu1z430tDfS1GuIMs6lKSBnZhGZCBm5VEucbZjZS4d9vxTbugjf
SFzZQVlFBZ1cB5m3Nsrg0mkyFLre9Grvi965KpKqxy3FzezkPk0tJbc9wRtLzXSiJf3ZbUkhBb+1
e2t9srasvMdSI/J82ZM46cfja4/ImGuU32k4itWa86P5XqWc7QfhPjMHfcElnQpq/2xSr2iE145L
C6Jit91l8aUGRxOHNMeEsPymXKgvVl7cY6Z9ZBpE64KWLRclBHCv33r1KDm3OXxyBXKJsz3UpgmV
wT7enx2jbEMzCq0dApKD7MeaVgFtQIK1dwHwZ6Ox66NfeenhE0mksQeneTAzTqlpCNxiAnf+UjGN
cLG17dgSOJ33ozqWRDo+0j4/scpHN8jiOBmgGEdLomMXhs18piyIwLUOIz4EjVPjnWVFbBdDfCks
YbFp9PqaRFjBhUb/NO8pL/xAxvumKx3Su9BrnB9KBkL0RWLtzo8I6zI1LBO1lp6MXB+OdUo+gW2Z
Pms2l1KF3nvPRJJbD1V5Kgr5mk+iXYWm0Z2YAfvbCDwukd6w8hvWcpUVtJAcz1xZOMLpvNjoLT0Z
zUOmTVa1481Qh+/I6sLrNmqqpZul9sXg6UzsnaXWVOPBAelw9Tk6lsQhedRQx1CwrURTP762ZnNZ
i4yQQte4DUhR3c7rVnkeVoM9VNu4CNHyVCPOxnn87IfdI1gmZN5TcCUCbCqsR8WatQwejD/nLlqb
Gh1fmXTjay4LuRJhxBw+BGhaTikPRfyD3l56f65N86I2gVgFDkcJq9vpYxatVDpJBIG0jVT6QWhr
nBJqGnhudipbBywybxJXd7U/A5KCgxGlEDFne3nmlaR4S9z286+0fLqwh5pmbxq+4FjtD4ycEAzH
05XneOOrh8BrpfoflkqtCwsV6h5kYbovB98+2bbE6VjTqTJLNK2TE7Em5cYch3meBFPP6islGAYZ
gRtelbMBq4s42U6al9+OHTdFhRDtLdGpB2XkjNeTf+jmSTvNcquL2pPhaEz5Zrlpa3Ap2wXi18+f
rXGapJd4ERrma9uBlnb1Th28gHyZIuMF/AR9u/5Epv1L1qYwwrOm/s9/NQl2/htJzZKkyBI+Zhq2
AgL3M0mtzCUMCuF+N1zJCjmSZUa0kdQy69hHUu1h6b9EwLoKMwAUiGRnbSGnAi5Cug3L7CzNPX9J
8cJjPRwuIofxmV2LaF/CkbzhToc9K5FkeTf4Hfq1owhyD1sgiX94IYDnfnkhynFNoSzXULrtgJj7
8kIc1bE55xNauVIBJKj0rZmWt0FDGjHIujUtrHI/y/X13L93ytafMWA/BouyeQyBvlAQcshE8JBZ
lMdeR5EPoYBtTZlXWqgdh8DXFr9/yrb89SkrWwpLd3RXojWw9V8odj12Zj8oyc2xkll6C4Iy3caA
XrdEg3qbGAvQS9WYe2fUBI7y2N9nkxGf8p78LeaWBK73tGu25O4OSCYT7+Db9Dsyy7ir7eiQzpIY
JH+oIR0TGCvq6/OXogjIrfPnLFPPO7D1dZe4BuiKkshNMCc9AdgS1SqcILE6dnwX6JO5dqWKcSCg
RJERsxfdBTXUSP2inr+cf6Ua8SqAXMDekTSdQIedaEW3y7rJhy1x1cZFRuE80Z++ZqKKK8Kx5da3
JvQL0naes7bnV1pwVdpa9TSvQUFd5HdNrR29JESvqSJMRRAz6VTU8jIO+mE3DNSyRYEeDI0td6L5
SFdbOyLYiW47ZTbXOWVQLET1h3vG/ds949iO4GKTgv9IcIdfLzUqxoCulwZThC0+zMt9U0z+3dio
6hQW4xVGi4UZaAT0mVoRLkXFEafQGbKdAXJgIqw74mfpZ8sa38lUbPuZ2tRYoMORyw7788NWFbgD
ixnmoDe3ZZvEey3QMMbQD70tQyNeRrbpbKVTsTVIo193Ln1fGKwLzhPBXV1Nd2q041MVWihbJ86v
s0QzHTArk1xTrkI3sy6UyhjeIQ46L9ejPXQrNRnJUYLAWTCpDI+WlP569Fw6vk6dHhFl7OJEtx8d
eHC7ykm4bNMOX1CQaHR1ExhIME664POxVYqLqGyZCGB7u6tUWJJC6TwNqXtz1qGevyAvvgG/hmpH
evbaSyk1vTFoH3INrbtQ+vDQVMa1B/l2pYYU1YY06cmMHnhgOLPjMsZNceFHk7UKMqt4ZZqzKjLX
+nBmlV7XwiBTHTY00nHZEnCmY5pI3NMUZu+U1PHur98jUvj0+7tb/W1BcmcSJkmK4Pv5j/zl7tYC
xYHIAFKDN9Xd1GisITKSgKBZdHmJIdF3zYRox7d12gwkUJxcEbd3YmQxGrnCxAKJG4jGrsB96yD4
s0NjZWjioWvD5qbVxuBqIkIba+RtGdGU872Q6qvi2BMZN3pNPHAoteRH0Sc/3GI6oczUjlbLUXao
mIgUU6/ti0jU6yJAY32GsUw1Ss7eIGgt7JJ17yfjlYOViDid/O78JW9bkCGon+7NgpoFpLuDilS3
lgJ02bqZ14JBVOimpijd95bxPUzC+oWEehTaefPkA/iDwQCdN4v05BEs5LiE5Cm3v3/jpfnrsuqy
/Lu6JVyXLY33/uvtKcTYWjirkoXtuLhNVFHEYIlIC7LFWk/710iPJ1h6gU4+aq4uvMIDoZHVb5WM
q8tKR9EVIbBDwJUztkFrQY/T9k+1ZV/7cTTcRpFBZlnKuVZWmD1naiCLq32Al/9yFl+fv3gtTfXQ
gJY9mriGVOeaD5CANgzg9aVet8PSgw5JIyMlPXkWm/Wyny7I7UV0ZdOPCfJLX+jp6vfvjaH/+uaA
KbWYLzhETZlSuc68J328geDzqQ6M/1VDpiPankQrZPzBVht9fQeIhnI7KHZn4hTB2CjhrR2tPpsA
V1088NnWJJQvP+uTwiBXk977XSrCHomCVR2ndvAuhN0/WcpnuAICyjieCYFto75zgDKgltYHMzXq
By3Tm8OASQnSmb+Pam9cG3EugEn06SZHykj3OHzG+RRAejLbFS3G9GT2Dv1zmaensPXoc070w93R
DfZ1kMEPzhzSTqhPHjl3uCuIQwSmxf2J4JmGM7Grbpg7oqbhHWUVNS+cktAT9P/UdR352Rb60dWZ
UEZ6BA2KxkS2nYEliguDzmdn6Mu5SCDP2r0KJ4zdcVL2G2N+eP49h7nPTitDEI/YLvwyggVrkaLd
Nu4CKax8h6+75rSazznTpPH4oCK8cjDGY6k0nHZO0B/GiGOh1Sh5X4nqMiyISZGt/YoW5UfmRQVB
95xq8hgp8BlSqmGAZ5pNG1xN1zgp41vya6NbtI/fgDOGx/MjvwCx/YerR8w728/cXS4aFjKLMssE
b2/q+terBxbolLgBMHUcjHJ7xpsSzuQd0WwSblDUDhMluz/mVstYQ+ZN9hZ38sPPg9fOsqobxj3w
2uMGwlk6uSvRoJVk4xi2VaW3x6Hp7MMEfHNXNBgOjEbe9Ao8fl6V/kVQipQJzKymbp2cqdrL+Xds
VvmjlUKjOj8cw6i60nJPf3fjdtXHUQHOvegvwsEwDg5X4laMVj3XLsxhDEzVjlIuiIZm3wZB9lH3
6lYW9iU79nQ8k4Q63WZfi1wojCDud67Xge7VIDHGRKzSGzswhCreQ0mjK6CL9ogTOl+E+nSFz8K7
kJ17/+mD0dAsfl50vYGEzgVKAIQvi8dVT4v7oGdldqcr4z1o7eB9gtoTEuPJwHB8ZlSTrUVtqB0z
vlVS20xeA70318RrZWDWCenFhAhgcagj8C4lhtUEqhljQc25/NyhiU9GU28b5ZWLUnS25fUowpYw
39vN+co/L/993dZHDkwztmW4Zk5RL6eklZvzw27GDiPUuCFW9uKs9BWz3Fdf5TACTyIrXN5BiU0t
dJsr0KwjQRRO/uhaBpM8SJ04iTnXq5qgx/nYWZdqOSbaCPYqWXXRwDtqaugO2OafIpraK3SJ3hZa
JktnG+n1lvnbtJzqfnpJkoG4tl7+gLm1NNjj/lCVG3K+iL9e5NJmb5a6a1OrKuuX8m7yByO1S9LX
aUPEsAZBrkfcUo8DIM+FZ4/+N6A1GJxbm+wHUJHM0mu82mZ5YyrjajCN6KEdrxogfldkBe2yKQBC
wpCW1rOvxDbO0Wk0sBeAQRNTyUAXcaQFnZWJxRSsCZ4wj01ELsakYw+07Q6KzByeOjKsiMzauu4s
u30o8nxRz0S+xHCtU0N41UKgDoqy+4LR7K09GJ93RBMMzfXnaaFytaUf9jimdSEPbSmCO2Ug/SQS
8WD0zcxuDyNyyV7sJghO5y9nDqfVUCVxS+l0zfAy6O4iyNriaaSnvkltriFp+8VT3Kh75WIHCyS8
vg5hxkILyTHtegbOZ5MQz4tEX6FhP5mV8ucvvW/ZlECx+Pw9nywCpPJI7yz4dQemNgmxd8I91UhW
UekQDkQXIliczQRuUqOsqjo4PBYz1xkDTHANoJassy+1cGReBD6MeezNZ3vCGLtTqr0N0hp3lh47
KPpN76oiUpg0jDKAgIEeIjeMZOuAqIRzEM3AU0SndnYXtr0Ofknk255qm1qWgUY9j7xZkKsDxbq8
BVKyQphmPpiEZFxWCgFcXH06P5HOPTvDkBw9DzaaPuovISi5y27We4ajAfU0691256QxZzPFjoWe
mtmeVW5JOJ5IZqV536FwR2N3iSBc2/1+XTchs/90xdumrkxmkkrOSztZR/ovRUHQG+MoYw9lEQ6Q
xLR2dozqIJ9uA/acAlTrrqA3THcTi+zg7A2ZR7vGvxaC6acXPAYopyN4aqORHe2+FfeEsl+6vrP+
3CoN9FZGDZ1hwGIKpgA8XkHN2dLD3asm2/z+xbhf2fC8GO5aZbE/CVdZvFnzi/2pwpmYqtJGqqOF
G2pIRtGekAXPYOxsAzELlkt/hoGFoiQzuGm3si8xtMyHJr0oETXW/YHQ3ASHASdsP3XRJJyhhvh0
w/0E3BaJ4fjU2bATkgDTtVDfcCswfY7K18/vVF2jMeDTCkCK7SYxvAoCCTloDa3o9dltMA7cOS1b
STjLncLQIO4wQRJ2tjXaqB2PlUXCtO5GF3UIgbfwUHGZIQxJn2nnPR0Ve90MsbxwhrtkZJgTZVw5
WmPdYWfpT8YZql0mP3Bt4ufqU6J7hxIHBrc6pcM4HVDR5Jdav+2CBrhtDrvC8Fe16cansUYbwHmz
WWe9Za4DSVu88b6RoMpguOi7neZa+wn093KICvHkgqJboubODn1Kbu5cn0QPPuG0u8FhsnqGpJeJ
/gF2zT1iHgqhnMbXZ6NcZdIxjyrf2p0fFvDT/nBhO19P6jYeKSEMxzEYEAt0UGKuhn+6FqxAwcZX
zbd8ZmOO0+yAN8/vTSFm0jTLy6LQfe06mulQnmOebGzWt3KO/Yu6jiJ5vv21kS7uTF3L7AEZeItR
YyBjhzBk3A0iAKbdt822pB+4iTJKCUwK3jKJqg5NvBwJ3ay767GdRapMpQyKqz3lHngdrxUHgtDk
5yWBeOy/bHhVlvhbkp3nKHVZvMxCPQK1Fmav92tusOlgkum5BOmJasYG6KrbCqGESQI0q+oFYuqM
o75YZcVQb5MhrW+iCZhyPJVwjs+GaVVcKUbL8EtLoNBhD2iHSGVSBG68cVzmniB8aO7VoNUfL0Iz
ve9xvxy0LmfmOf/K75VcqbbNbyeHLSe7MFXtgHfyIb/403EOqXNCWB+J8SOorZayLqIZj8rL9d7C
pLr//T0vCKT4soDxOTs6RakNWJkwGeeXuhTUmp1YefJtMB97YXefJxkO3wUp6FO3C5OgIjGYg0Ub
B4+2GexAPo6vRgdXoYmuPy+JPsRbEjUdteNIW0qSDpR3onwpPdoEaVLhkRnt4gVpJGz5myq1E7J/
uo9JOfGdlnTxoRgssYaRQZqPqb/7PgEwseBkxMmuWHbZSpuEfzp/ceYNFuj4798FDmB/exsc0PiG
QFhswMyzf+mB0vILORrTv+yrFNWcQeUYdSZZ0Qk0ds9/zTJ92qRR8kTKUHmBGUxubBMHLJzoYoda
ModdQOmiC1RhIbPwtzLbguI7CaeuXqyA3SlJJFDSoHguAjbkMQ3H6/MX8hKTgwwmwFzes5HmmAL5
hV5TfzfKf54fTP/nd6n2aizTT31GjFgXgLnCPVkSJ0NBEs71iZLaPcO5/BJUScqEbkK0Rb9wM/n+
ljvKYYQHBzlDTonaB5hWELUoFqEK529jisAED2R18pW7kPMYp+nC53awYowfxUdfZu2VLYiKdbP4
Ihu8524iFiTh8z3JUGu3ScPOjmm0Xpy7U2Hq5gQiim/CnICcKIzbqCnpxUf5DvutfCo9ASlP4Viq
qgrKvddaD10gAf9FUNFxmO5M9UTD4Vs12+AK0RTsIRnO6rCCqYS68NCR4TTf5GQHn/tkXSPk9nzb
y7ExdwSsF3sG/5/fZOEHP/jtbAqLsutm/AuPTLwEwiW4nTtjQDwy9N73gfCjOsGRWlXgNnBF10cx
f+F0Xh9x4Fi9Hh9pvZq7zxOK6eX2Ns3U+BCqdOVF3ebTb+tXcX979nQSdXnlDuLSC+Ps1FW+dyJF
hD5kwpD682fEg32lp1EFE/+pQOv+hF7mhFxQ2yAwLdZQNIJ3iBeFW9NkJsWpcfyMAqy9N+nXPqRB
gLW+dXaFxKvskkR4XeRqBOKWyEOhVLsnZpo5C+eXXJ+SbdYG/lKr7PssH/MbIZJmkzOf3xEQd5eO
uXZjNTZio7I5zTMq6L+xe9CEzuRmEM1lbiNJnAgaXYMilStrhM8K5SdZNVVro/0O8wPBMhSEyvZh
bGLg1SxNPxVZqT+Cp+h3VmcnHypDQn6ejHn6RwtcE0Zi3OwIYtqZwhpP3jR6l34P/1NavthmtZwO
UtcWk9/lHw3LFsaE8VFSH1/WsM12yF22mT9iPipd8ZTAMl+XdclcU0HMGDlVGMPTOHoVhEXqD9Fp
EUhCOlClqH5kJm+HlgEH8QUp61m+QV/67k/RJRjc5qK29GYb49ndEBTW72oranbdqKP7Keu9r+Lh
1IewaRojuRUQ/sBz2beVtHtSG0G0RFY6Hj5px9LRWRic/pR5+q0fhe5ftGPTSpbYSfP7nPzsNu6T
td+702NNZ592NFxDsgyxnWBvHmCGASC80zvZ3JwXwX/7GP7d/55ff57T6n/+B48/8mKsQkybvzz8
532e8v//mP/O//2er3/jn6fwo8rr/Efz/+G7tt/zy7f0e/3rj/ry7/Mc/3oNq7fm7cuD9TnO6ab9
Xo23uBiT5vxcebXzd/53//Bfvv93QqEMl53z337++X/9vfkF/Oe/nt6qOnhLkn/Z18lb9q0mEOr8
U+fQpfNf/cyHQhz7D8OWEhoPn5nhzB3W/nvd8E3K/AeiFps/UEqn6qLgyvKqCfgj4x8cXfgpcwMJ
fgNleZ23859Y/7CZWzuuqxQ5cKZl/k/CodTXks/h+GII0BGGtFxFRXA+6/xU8hkqIDiHdJ/bLtIf
TNt6dps9vQTgS+lOGZG+QDu1h2rEIPlQUHhuR7onK1RzH6lqB4QlxrRCKnV0ZfVR2vkmqLx2E47u
uvbrejsgutlEmlXi9ku6G/NlX9NKOQUe6BtynUYoJtOWxWLZ6tlNzz/p9O0lKMBdXN1DwSHr0WrH
TZgaq4rWeFTl2FlrYjNzeHXcEjG3iXxFAt+gcsLhgrQU4jsOI4lwEoeHlEulSibmtMZ8DHhkNoFu
wmgPK8JoFnQGsK5jNnTdehU3rPLYruGHFf59pfCm1ToRH2P6h46J+DrpOL/l86GRAy66CNAbv0w6
wABNQR2N8a0Q8iF9nMYZB5YdJ9/L9qUsSdmqq2+dtK9SP5+fvLvxBT7/iZHqUvTXaDtA2EQDDsTq
RkXmRerV+SkDJChaoP4dwJ5eRc5eDRNDWRLGVolRPLE/0P7yIEs2470/b5Hp9U/X/l8ryc+z8fPI
+L8aQbwu2uS67irJtWlZQvzyulLfJ9EitOXtAFQGYsJ7oxvvsfThvyAZUDm1srYbW+eDyZtpZJdT
Iy46G4a+BmQwGunzBsYfa7wvJd5fz4nPj5Mt2m957tD+dHnb8Is7yVDvti+u8VyQx7TGBc/pNrDu
Rac/AvG+KGWxdNPxWZbivu8Kcv5cWAXZ1gJnamFJcg3/YBvwoTFFv9dpdgQM9CzIvljAbr8cBywn
BET9/s20vpbon0/cUNJUVKD8z/3lKMZYPpeVU6nbsEBoHeFgim3SS/H3k8wS0njHlp73RAzbg3aR
6hEF2JS+1+WPqJlvwuAN+c23sp35mUSTAdf165YYClU9Fp52lYsBcyOWtYVtvkfZ85iOGMFa5azL
8tUcGm5s8qfJwEbsA+qG6VXLIEIfauBe3oCytnmL7QojjI/CFNg57MoRzF3bXUO9TVYmcaLIA3tC
W4wc+k1vcDJKUcMgPuuB5RMlG678Rtt0o7H1G/MZXuVCVTdaoRMBpD9qtLd//36Krz0b3k9h2qZy
uAyQGAtcw1+PtlVndp4TqQD8iUvSndk9+25Mj0Y14TG1YIcCOTWku0IlNaCXyl+UIjtTDzEZGlH2
0c01wtSN36FNfajOGViQYK7aMJRAUxy6BKuk3+RXZmzti4729qRCBF0JfICUDrqdYHOTj1VO9k8a
kpwjgXFSSHsOgSOkmsaqfRmw66DP/cNqY84Xype7EpcULTGDzo5DGWz+ctajaGJQOQwR4v4IChJZ
G1PnXlZ5f+vYyDCL2kAXH9EeNQuMuYjTrXCVTuYGaeuFJBzTadGWF/UL12C3tKeI0UGvyAsmCCEl
YRykzR8+qb8tjzxhmslSSItnbp37zT/dsvnUZWhpRXjnmlzjfWFexdbNVACZ8+/aKtgaNvFHugud
h2rdHvxjleqnGS1nudNl0feM6FNF9l+/kjYrYFdNJ3zhzcIgdAMeCuqs8rbWy70hxM6Jbzxdv66d
5NKpgH076FjqGFv771/T3+5mi5cC+JhxEO0219Dnu/2n1zQEXmQ1zLTuqjYhTSUYmQ6q9xqpghbR
Z+LsdDWp4CWy2Xa0xLeWIQxj2PFMYl3ggzauFNfNgvVkYob1O/MYcUTHUSBieoNIr92SoJamRzZk
XoQ5nGzLdy/0sHLpy/SAl6Liec5NXJbEKtdaudEczKemgl1ko3yPdkOl1HrgAAWnz+y3lZ5f+1aL
LTMz04UC5Y3ZGbKlKJvqGHfVDuyYtZ8Jw7Hlevz2xucwtTXCbNb0qUVRKfKmRX9j2pjiadKXJsI2
ufK84rN+/VK+/rzpmL9eLUixXJZHXVeMHhgY/LLpjF5fqTo1wEJa1mtnN9duRsO0H5laYkqTeCdF
v+YbUrw9gloevQNe081Q+HA4e1yb2puTDsgpYvsJYvUj4H5CLEbggIxw5tlpcfj9tWD8urLP2jGy
jAzLFfrcRp5f0U/XQhUMnmsTfAhqZLwbsPTjdo8WvhVuY3RxQ0AIxFCWK9XhWhna7BB67U2uNReN
rdEJ01dywsTmI7ev+wgfFj0k9Mbp8v/hWSINs23LsAw63r9csU6LBa0vTeM2ZwSPkDteGAa2vsQr
3ktxp5VedEE51iybsL2w6KHyDFfCHU+jKUAbjO1mUE6zSYGF4TuedfrJG6Os//HqNr+ZRBPalm5T
CqMc+fpm1kmcgc8pzFsi6A9xSUsGgWMCi9u4YLBkLRMJgw8Rw5gBWsXnnEh0xCGgsJCaE+eKwZYA
BjKlHeB3yBB1Dv96SpO3rZim2/KV/L7+D6uBmPean5fkzyftUG0rHFcY474+6Yaxa+iltnFbWYRR
ukJ9mDiMQr/g6isWidGzDTu0qSe87olx70cRmVNMjMe8w+mXbBykAYhOW7C6MayJRd7kt5lp48Rx
CBNDxM1VTy8+RnWpQ3DBEHFSnY1DlzH9nLRnSj9ZNAH2qrKoFpqCPll79Z923K/dNUfnVSKcsKkD
Hdpr1DJfX6ULFDclIEve0tmkR1RiFYqwDIkCo7cTMrdKvTstLJvNGAzBynZvrDSA8RSgQgt9npuq
uq1BhHnryTUFx7al/4sacUY5HIK2mANRj/5YfPNxCaGlAnNAUNIiLmJtUYt4Ac3D4L015GqKmm2N
DnNGzqzSJp6Wpo8LbyrVBeVe/4c7x5w/va+fLmc9KW2hK1Yl6uCvr7se207pVSBu276ks9Fs3KF9
hGQJ2CE1oIMbD1GFhz61An/bNvmeToG59MmaWprecGo1Ppv/Td15LMeOZFv2i/AawgE4Jj0IyaAI
iqC8ExiDAlo75Nf3wq1n1slgNmndsx7UrcqsTDICwt3POXuvjQk53Ro3nSUBPJjWawF2BxoCJU+X
hhf89M+w+6X3b3x/KPnY1KG6aQMU4sn8+rEFXC2DQ4t1B+h4q5vTPly1mgslFEBVgJ+ta+EhNMfO
Ld+LxH5wRrFHjnItfOO3OmIWHJ1eQI699GMl3Wkeo6+fJJJo/iTYtbvYHzBk1dtGXmaOtHEg0N8D
sw5UmVjsnj4LkpHopmkxquXoAdeRICTV3ASFZf7yzv7bXbWZj3i26TqoOf6KHP+xavst/kbfS0yk
koAhugymZrEGIfQ0EUi/aoSnYAG8QIrYpBojX520BHRbNtHqtXyoe/U0TjxqZLmoZV9Xj57Zk7/H
wW2B4o9VHzHMuuxuU7H6ZR3/vj+6tosamYvpUXWe7jaUYV3TOhO31ZJ3eqLZ+NzTzyFoIMKXgHlG
okjY/Le02JHbNxg+XCv+f/gQlDIILFmnhZCnz1bvl4M7mLl5R7LimtCMaTQWIzwdnOAxlPUWxU/c
39qBrS9kvQwwqP58FU4mtvNahF5Yn28fei6TneLrI5XVkzOMtsVg2BvIfSyCW29ONqyZ0spW9mvL
/eyyDkKMv/W0BxCzhMnR9/cS12CHTW58q1rloiMa2+Nsb8b6GdwHsWS6WKx0N1zocYIgEbapw+Bo
M7nN45TFzsaKIBGG/W9nnn95QVxeUwNBGgNoTz85QWQeEROJwaZX9WBYPG+2qaSLYzykxypVCgnt
sDfsbmcRH+lBTcNfXnC+y2toDlNPLlyR1EdTz969KMTXE9e0W+KbphKPuDI3plHj2zav/JYY+5/v
w7ejD0UTt0AKT0dU553OF/WZO5rUHNYCT18aWf0YN+Ol3Q6Xoooe0OPgc8XeDdP35197WvvZf38t
R3BbNy2DlvXXu49utckz39HvQs8/YKl+YGRwV9ZMn1qdgX3U3uEQ+6WM+ZffKXS6fTxrrBskSH79
nX6QmAgxOv2udt3n8Kaq7VvaWBewT4NF2ng7RYTGz9/SMPmRX9ZNB1PCP37lyQquuXZgeL7S77QM
GFiGW32gy5YQZ+Y2e2ZGqyrYZwFkqxILOqAg+I+/fITvJxt6kjqaCGuus222p6/fmgAfH2I7iUhm
n6zz0d+p0IE+NZ37nN+x+k7D1nC2szFvG1WCdL1u2+KiEvg86a60+zhOd6O+q2Y0qJWb28QxP1qE
khLIUForVPc+DyzJb0vTIRocfduuDkN/wTsyQNJRV5N0z41hYA6XFB8drUuybaZflrNvJTXPE/eU
x8mYt3kUy1+/ZRVVvCcwSe5UWpy36dbROdjaFUx5p/YuAVzx3/Fnn7EFOC5aO+c+VdJiqESmVdFf
GpMLct32LwaNIQ/cBaf1sLN4tCDiLSIMc/3Lg3Ha4/37eR0WP8wTBsf0k+c/R7LeQLyf7lgowSAG
92kGKCKFk+Zb8zalBY9uAxDKVQxMgJY0ZHwAbikAjtIjJTklmKq7tE63P38u81+WAyaKOkWx0EmB
0k+uo2+Zhc5qwNOSzkNYYhXIANc2iXjrNZJuvfKxgbYb6sEr/MktvtQ/wWiQOGV0FG67v3jtqioh
+RvVWQfcl1ftRg4dXU9EyCZa91F7gI2bLDV7ePeg7NnCvw8tY/zlyGecLsiOIaSBOhgFnCvoM55c
YFGO7EClNR0iqONhs6tLaNuNuAX4dCjyS1Xk5zIJL3Qj3fS5/uTExQqrtQ5pb1JnP1/Ub13Y+bPQ
4rIR81hCF6eKZSDMbMK9Gg9tla0DPbqQg36JSfRsAF8uIY1xjDIuXSO6IHiTNaA9azBb67q5K5J0
XavfRCUn+kDJkQO7Dm4ptEV0u93TtyXKsXXoGOIPnZu9jsG0BnXHdDAcL83B2qUCqwvphx5VZh50
+0hZa0thip1c+0wf7PNEEwAx4QIs+jQ+RyaOrsOy3rE2LxplXzlFtKU1eps31s6UnA0zKlRz8l7m
tcHWp0vitnBfX/ul8QQe/VhlxpPOiGJo2tchp32b4Z3J/oJxLn++E8581/+5HlPic6J2KQTmV+/7
a9eFhdf2fc6WE+4LYz7uYKPVp9jG6RnYq6B/CZLhupi9xKaZM4McKNtESpsNjyhFUAghK0ZbEfbZ
1itAqGiZ4S29hgAxwb0zkV3ODNQlXY+6afpVV9FSzcgdKjP1WMPulUN2pbWMUfwC7L5dLw3uMdZU
6GT4f/E6ucb5hIEqr+29X1JMegkQEAydcVBeun0FMe/o++O7I9N4NYUd7kgmoX79R5/DAw0/X4+2
0gE+4BTt/TbBtO0IjBiEj0wDCPNejDtR1vdDnB1+vrjzIO704s7dcXseo7B6nGrw6MdqedhO7WF6
zqz2tbDsj5G+iCz6Q1OW3aIq4XETbLfJB2jVJN1dJDH0l2RELY72mbADASUmImA3T5cDpWiW2B9l
SzCTnQdbvcYQnaghxwbLeSnweFAj/PjkgZNXNg+m0v65K40X3Y6xElf+vclxDxp8sUBf7zNj0Z+k
Gq6DHmu/TtskNZ/MVvgkv00PKRjloE3/VEl8oVJjX2awUTm8b4ZqPTXt1tWaXV/zO6qcP9pMHkHW
kGPVWTedci7tBpVURAwhZ+ZFLQLoS+yjq5iXKiyKbYBtGdybueAePjnyvE+Fs5gSnT8ClkY9v9Ii
rk/DL2Ym+TSZwZNf57el70ZLzkndojXcYxnkzgan+0I6/nhWge6F7BOv/bQ1VkRxT+tsSMAsaiue
tHerUGI9phXof0Upkx7aOD2gotpNerurRnEZmub+59svTrc0x6CxQCo8H5FcCE+erLiJmWeC2I+M
fiMUyphXJinJecx5i5zmTjHUo/nwZPikM0sZGSCgxSG2YPtMABcsGkMEdd3JKkApU55HLY++ZZXM
LNG2AkQs+u6R5F3bx4E5VlEPVck5CtZyOFxnLLrOsvcewqzNlsqld5E2PF05wY6GFdZLpZzFkHdH
UVRbp7/gb1E8K6KW2oewQ9YZTAmRfT2Kc8h5vxzA/n7vr2uOa9mMh5nCMXBmO/p6NPGSIh1QSeYH
O5W7yMZWmprLKqye2TOiraPY87P2mpQchBuNdkl1/2iqAM6N0ZKHCU8A2c6F1XtwCavSWY9ExBHA
Bjyj5+v1vb6JDf04zAFxnMGgQYI51HzkOzj7vdp5VYULa9EkNM+lWQhh7d5u0nzjTTlkUvoXUKbf
MjE8DZNaKNgUsuN06IXbxqWIQsALQNkvV1WRREs7ZpAkWLyWzt5tzafY0+TZOAafNnIV2T5A1UNO
3Gdkbg7umZ11+1DzNvb8yjQoxZdmxITXitd5QaTPJIZ35hfEq+L8A8S5yFzWqARTeBL6MBLJcNS0
ajWzXgBDxq8Dp4nJsuCrogsfgxvwWLdaq/9yABLfF7H5bmHDNcUsuzxtkVlu2M921PwwlPKDUlNL
c76neHRz89XL+vda1Wcl8lPCOK6SIblL2+ncjtQyReMKM3ubeOYzWhv+Wn8VcnjvsvYhzdTeJG5O
N5ti1c3KaDtTQD1DgJ1J/QCuQy3Saiut8IJahBg1uvndsDQM79LxmotR6gynbKpA+QQI/qHytL0v
cmdx2zYuYIKUC97XYiv78n3C0xkANEdp3v75+QX/W5GfPMi0ni1Oq0yAMCmevOBEKaO007ryELkJ
bVFi3nT/vDXng/asssbuyRfDC8AiVMiFGDqUvzTMVet56Dj3nQww6wYv5YQ0jaR2juazVKtyrsMO
mKkeNn/aybvRiQ+DXlSBb4T78/NX+NboZ43CUSeYZOnQxjiMfX0XJ/rSWjDa5cEcY0xc/m1Z9E9J
ALRWCy5iN7oCarFwSw9xTxeRLFf5twxtk0XMHoA6eG9H4bmeZcfRhrCNJaLpfzkrnrjZ56PZPBBE
A2nPrUra/V8/oU5ALdV3XBw8LeH01BzhkZFJ1EFgnsNuYVTdxrMwqRQNNlEBLgJMazTADJTzO+T3
jMKtRQO3CkjpynDB55aRSwub9IyFN3CuYcVhTpUMdxNzGSKFPUgw428N9W+9y/l7zO1Wi2M4a99p
xzBGyKlpkKwOtM0vetrcIGYwU4vJJaGsfe99A+xYR0rp1F0PMQ8NTJtgRrvkoGRXdHl+KQj+9cIi
EyDZDqEOOuq52fqPbmGqmaQnyjo/dDaZvLV172UQI5PmGjH5n/wi8c1DWSUvgee+6QnL0mihpo8f
k0QHz6Ou2xJGNay/MldoDGmOp9q2hBHJ0c07w4f1WFfS2zh6uWuD/Jc37+8W8fXNIwwap7BrW8zU
zFPlQdCXfuIWQ3Uo0/KgB+W+1KLb2as2omBf2jBZIdrzkZZl+Yf++ZOTm5+tszB8/6XvYPbZmQNW
mGW8zPqXyKj/BBEpi1THbH0WOac90VqRNB9UjJs608Uzc/OL1CbgFsnhjavARPQeFMKw7j+inpag
4WKTb0VYQ7Ux7sxcERplyOuuqYMLWgqPQeryuZpsJaOG4OtS9OsEjugwKxF7BTA21ZxLJFabVi8P
skl2cMWhH5cHIHVXtcz2ovFvc1NHSZj+cXp6x2F7rTRAZJ5D8UuEiK0Rj6X1hN3IBJuXHtKCTuhU
Qq5Z5LpPZHnoALLpsSVOHZQdnzcojJrbGufV2ZQTMgh0DBNehsacXWqVveNJJHTTc3ZOYQ/LKOq2
nm8T+JW5t1QNt67U0WQUi7wEqqQatWXwjrHOC45Gv8oc46NP0/KXh/bvW/L1xntzsYJHn/Y256u5
v/SPhxbkA74t0B2HynJWw2TdQhmCWOegOO6dcG0HiD3Iu7HWpeo4PSgMK1rskAekruPW6raW39zE
vsR61Tmk6OXtC7mRDQcJ0Mwct15sn9lborJ6VcnqQUlo0Co9y9PqPnEZGtOHtVddUdG20tZa2W1c
5T5rdaktkbLjL/UO/sDBvRATtvtYnuNPYv7P6AvB8x9s0vQq2moEB/iUthXQ8pA5kOdfuZCU6Q9F
uzYNoq0BuwO/ybhOHG3OF+OuZe6V7xS/jYH+Xq3Tq+mZxNB67GKsTCerP4LvDEOa2xwakHROsKkd
Wy1bnyvTWjP/WecEFHeUXEHwEcvmYOv8/7EF6eBOb1hVvUFLlyKLb7DcQ0sl/gQy302gUYD4Dosz
gq4QxyEI9yHJlgbJkGE1WYBIR4ppN1zZDe3oASbcIu+tg93Gv/XULR6Hky+IPpHjtzUPF2h0fn1c
Ao8wWOY0DdQJQjGBwoULkIoborvNlRLuWdFO1lqQxS0ThEBaZZbLiQcnh8icY82cinFblvI2C8Yb
IJGwpsNx5RUcx6uy3MZBsDMm5a4CG2Dszxvz37PD6SdnJGm5+B942k9FYWnSTQNRG/Uht7u7zOG8
nlRLOYGwHdLik4jPDzVHh/GpEy5rNVC38ZGGWJDqAPi/566NkbVsFJWtCdNTivATVvNvh/lvDV3H
5BTP7kxvjAEqm9vXK+zTQs6EDFnz5v7YVEQPeLyvRq/mjKo/5QmrD8zD/fCIPeE1iO8H2/vlUn0/
w/ARbMY20KENqGenFgn68gT9aqNxN3DuXCCtvEVnCUW8oA8r9che5bvJiQfiw+tNg5+mi2wM3UTe
gdcx1pE80mrEDR4aN4mEVx3DSA/a+JdRsz2/S19uKJ8SHQBaVvSsDmKQrxfKyVQLz4SBSBzqWy8c
ABDS4TBqbGMCsCKKlWU4GcWqdoz0HCDm3K3QQGA10eeYJEfe/nMv5aCYGS2HteGtMkoeVgnae+Co
W9jFuSKaDpE7fPDmPCjaq6hhaJJXj01k4j2DLBeD5GLfvBrlWM+UYxo9RQZF1y7Xvh7f5DpH0AaU
9tm+a/VgVxbbqQBA5njaxrBGIGTBmyXjh9BiI7FCnyOAQ4Ey+Lufn/2/ephvlwqhMc4XibLg9Nkn
Gwy1ZMwc0yAtPrCTh0j6z8U03NSxua2gnbouUZZpt+k7bRXW9abtmF8U0ebnz/G9gKd3g8mElw+2
giAd4eSWhZPfh06o3424ZGM1wHuLiVIAhbTkADBqRIFZG1dgZ2BrCIbupm8DuYB0ABPWfNKGuVSM
+3dQ9zT+rRul0ABXOlnmxI2cF7MrK+wjDZAFPQ+FG6Fku4JOSgTCdeMfpSTuViH2inEfW16ydLMS
TKYTE+Rm8YzaxFGBaMfTVLnR2lHa8yS5ybqf/SHY/FMUKwELL/9Vz/J918CTRdFgoZ3g7Kj/XRL+
sQe7pH60pS3KgwcsJ+To50eusVQjBjFvlDfMvfcWOMJl1I8kgyqyRjyW4KUPpB7cZbRMAadsG88l
Yc9GvqWia7ok20EbzrCp7MYGTvCgwdIKhndpdDuZAWXWa+29jzV8X170YtQQrKqUmtjFqVP8pgr5
3p6ev6CFxA/BzjyJPTkZAyEBxTd/QVdAFLGS6bNx5QJKDwS27t4gtVl2tPSDQn/RQ/2T8nJpanLT
CUzhrg4z2lKXfTBOvyx03+tNtO2zI449AXnWtwkxqTkIHEu3IFnIf/VmZ8pgNYT3TI+4Hl+KqpVL
qO6v4Tis9EiFWyvId+6g9nlMjOxARlDQCJxU3iZ3aIYm5B71BZB5JP0Vowg4GKUTb0WFiA6/KmHB
kff6yxs1t3a+vtmSq4fiFD0UjdvTaQr8BxB9KXzcgQC6nN5dBoVS+hqLbuPjTn0Elhghxoe+lwz4
pMCzB+lDCHS3HrVnDharqrPjBflgx6aWd+RX3Um73MqS/iXSr4PWjcCBs+0w1pd+4BKfaUB551Q/
pPH9iLAyzctrIJ1EMhwn/HJAm1jmIP01tw6DSMtpP8cUJj7MJxCgRfQHnMN5NNKyj5zgMVfVlozb
658vivl9+oCYlNMyKupZyfbthYqmwBQxpKWDsky4qulK1nrIRLykOQT/MxcmMqtV19N3UVeA4Pcq
IhYuigpQkKmJAQFxxYL8CWKZ8epmFT59L2E8IfkB1PyvlRvcxuZi8J03VTnBQlflakzjmBEgHmRf
clwbGG1kCWV+OPo3ehbeJ5G2H6x818XiXFTDdUkpMbTVoxjiV5EE90WfXPVK3xQ1MFGv3iuyVYM8
OIdjcTbqHcBI+BSOt588yFAhFTsx3edDqM5K4F+LKdPeqxxnA2QchqjdcUjRFU4xf2iOfTRS7zxm
FBA4szqS4BEuBpNwOz1OlB0IxV2XQB2p2tWA62WyMqytxM8up3FaT1HzPDXVJSxtbmHvvATGhz+4
2zxSN77bbprReC7qDQ/h01hG+0jMC+/ovEjjQeCIWmqhpi+9uHn3u/SMjCpSGxAIIom6LN2gAoCc
wCQ1Nv5Adk5c5itCYwCQivYz0vmF5Kxe2aJ/EIRX1Om0ADU72ccByhesyjsTjK4+6M+CY1vZVRfE
rgaQ5bU7XLxv/nBZu+l1XRHjbBg9kyZAGBi1TIAynJkzA89XRGRZffSH8NWfmk0fjZcUCiFHnTQg
u4CtusUn4IdI8BxQIYFRP8maHAPfV7jcwHkN/KebqmZVuw1RAmFIqJNTGLPJeWPXFI84Bm0wRlBK
p8ggWKF1oV/mD3GSY3gfMbQEykmWbTCiiCutJdXMeT5qKf0Vzz8Xvr2KXLKZOxgvRAL1Z37M+GcM
fAKYoxtd1OrWSp2lbRaEcXYGDs/wLbECZyuskg0iA6lrdt1n1LfHtpCrIrU2dKjOPcY07mtJPl4H
PoMW+V0qYqDk9g2Kyj2SkZcgJj1IBXfCaZe2GD9GuIokfol0qdE7WnpEASSHSNTLqMHCPzbSwug/
kMAXr8aECfLY0OYOU+YUPjhks5sIaqQmL/IjRkJEXYVzH0YtLMxMf4swMLKH9WsEslxDyfMz5jTO
fG9PN5POElFVT7np3YEELVZA82kB2+WOmHcfbXogcX3iqq9nAZYRPBrk8Blp804S5c/LijGfTr6u
tZzKBeXDzMuS9mmb3W55SVQ3dHe6qW1dq33MQl50WtSA3UP/qR1pFQQckxt39ReTVDk4T2Jo/Gb8
2THHpjjGaCoIguT9q1sOrD9/QPltIm3OJfzsMJrlGGy4X49XE4P9Vqub4Y5nDqiIFz2LwrxKDDnw
Enecdy4qU04UXdY7gAwOq76k+sywNMi0u9LC6sIrKXPKjiAevRO3VV6QTuwrKOm9tRWpSxHazyiE
Il+5+CBrrYbBLeLrLMzkJvLQtEU8tflkB4iHx3c2jW7TWhdtFDZLp+cHNaN1tKuaQW/oPkubA4Dn
AnhSdvA6IIrYVNCGkTxb50jUj/g0936IfddTRLiWBVUvGxfiBOtdwN3bqnKWNoXqXQTDVhCRs7an
YOv6DqpQJxSQrzSWDIMma87gFfDduNPtK93NQfGZmrX0oivb5wRI+hqKPUUQiy6bXcAJfVVL4H7p
mB2kH3z6nvVo+P2j1uN5CScHKHpfULp3W3y/Wx7AYhsNaKqEnT7+fEe/awy4o1A6YI8wK0B1ctKr
7cZc6tqouKPjeOfl+lI1znOmxPNoIleOSPwpbO8jHctVHpgvRapfDU1zZhFHSxJVvZly/qlfPtK3
DoDpuQhh5jkcaMdvQs14yhPNc/vurgfTp3CWRLa5yxIcdOP0wubFTQ5SwOg8gabJSEdryKLRs+dy
/GWQ8s0FQJsSmSMgO8plJiqnLgDlOLWeDV13ZwgXCY238jAZqUruWY6uNfcef1OPlaRUq1ZYRy27
z0LikzUyma3buDFuijKdwaYBTCX3ps1Yx4wooUHzKy3p+yGND0qBSmeI08i3jnsh4SymHR+0iYNL
F/pnj7I3jzZGQG0yRuV57/BQGR2tNq9OzqNQv5iMlsZEIOFWAf9JbFKK0kaFi9Gw336+odL8vqy5
HFr4hCg2KEBO6mhGT2ZFa6S/C2tzPc79z2SX0tBZYPeGNGx5WCjB3WhZfzcghhQCFFOoBpJSIu2D
1fwmnAYiG6eA2R8zmEsILBlIco7AHM5mjNwdPxGVgEheTauxFqqfHlMueh3mJFi5w5mpNd46pyxc
ZeKJKJBsKdrkzBNkd8gB82dRj6ukSeO1WVwaHK9D46WMxNZpqJFq6wx24GvOpr3QOnGhiVauRkud
aw0uuJAqZ2mYw1swJPEmassX1vVddp3zgMMCSz4BdVcocpPzLGgqlANg48v4ENklpwiHgLChAAcV
q0/DnlFmEP2X3kR2epmTROUyMg7bi8YEta6X0afppWrl5+NlDg2GL8rpAo+XsTas/Bct6N86+WQn
mr3AxP1KByHEaT2ve2GXtu3IlY1yEtbSudywxo3nW38g4n5Odv6aR+FbSSJVzFFxCQngs9fcGGr4
zhymtxQDEAYJ/cbIM2YR6twkXwhYHsfHbCBFjKgAJDkkMVfjagDb0OGsXaMtwS+e3fVxc+b4Yq8b
/BDwdU/FzHhKfTLp7cq9jJRG5ujCwJq0aJzoM/VqlC7ikh4zdj+DZAyhwo8hxbtFa1hiO7N3qhAw
LGRfMGAG/5f212HTXJmSUZMBb9D2uUvgpi6nBF5gNUxLy8KnY2vWWdMDL89oRSIPPDR+uasN6vOM
+TS47t5ZJcgef35fvr3MFm8x9mwHrSMTPnFSy2baaLn2WGYEgUATzpwP3VWvfVU/yFhBNkiCX6oZ
8W1X5xcin9UldQ5SqtM5F2X14JSukR7QssVoe9ivX0SIh8NqCD+byHNU2r3Q+hbAI8rIYXQ3HBGS
ZWDpf8zOai5DsiWE+VIbXr/0XU0RzQGx1Ixw+HjDobC6N/sBGKGzpIZkiMbrHw/yIs3KG6cJN0Va
XCiLWBpC4gc3RD6YIg3wO5fQMA0zWT+12qqR5UvnkOliFkDQR52ElxkuOk7huWNR/nWF/GX1/34a
my8LbRPmmQiMvvWSAieNZQ6D6mAW01uPFB9WH19JSQMdo2C9IZaYtkS/INaHqSXJsRptSGl8iF7t
235Yu5xi6KYiXsmw1iYa4p+fn5TvfVQ+ooM0kPaC7QGCPHlU3GEyOgBo6cF3i5smFnuE78fkdmyL
J5r9+66sXzGWhk1+rY/A0CD4A6NJHH1fFg1DbOpBfZXI/swsgt/86IwjTpd9i64pJCVm1SwimEW/
HhYR7LNWhYh2wNm8SjKYTB9lUehLCErxm0NKl+p6RZ2fkRVMt4YBLD4jxjo4asb7dAf6QhFNN5F3
+0oPVJGvWx+ToP/T1IgDWG/3YnCugGqcpSjleLFJVyIfajmZcbgieL1+iEGvrA31nFgzb28MYdK7
lOt1ASA5ULdtVT5hA7IZ9xh70463WpHzomFc5aWkQY9HsSifMlRLkL5drMcNOR/klC7qdwKNFLz8
FFrKCu1/vQBIZy9q29irSlxQVTN8dday6V8Sxb+ZWRZpEWCBFjUdRsvCbhdDHaY19FolPEGxOV7o
Pf5Nzategbg9OQRPLdrAX7aGcRxRm7JDIieo4/RxFFkCts0kW84mBk8byFArYacYZZwvGsIJpdte
ivQ67/PVKKZDpvHw4WXVz01nICgbGgwTtunQMOdNw+JpQhFDxViTeDq56zrUKKtceTul6Q1Zr7ct
XFhbf7EZxS1sSRsiC/L9oOh2kPGqiDoo3gNYksIs8k3omw+czbDXJOXe8703ZLPGktebJEqMveCC
YGc5KyfvHzj67nJjOrgMX5eh08YLl9a5bv1GpGec8G+PoYmhAUcciWCnW1k9qKKRBO4cEt87Cqve
5H39EuqIyBON7agb3oo6JzuY7+3Hw5VhyW2kiC9g4toSzDjdlRY6anJgLmdSKmwYek0k2m66gCoj
iwKCnTomi3nwaWrZS5KG3jqpnH0U0JRAU44iyhg3PajVJdkR8M0KQkQjU/7JQWitTTc8gMOIzrLG
2nITJqLyFOkyDvISdAArqdwEFCip7P1NUtpowcyImbG3M7xwJDq0gxaY6cz/TUQq4Vb50RNiKWQJ
k4N/F4MAmYoqJeQ4tCYY46jGg7a86QvrrDDF2pSQw5MQ+FjndbP78i2sPwuvfIGKni0Hkd6RQcby
sdA4PxIcwq2qo/4QsieVpv7B6GikcaCdYcJJV7W6nlK32A45J3RtLHZGyv8YY4CZA6+fmeID4fDb
TfMDlrbFAvlWQAqOuIUCSe9EyxE0evUr2qIN4RqvxDtn9NUDLGp2+dpEO7PtcnxNIw3zlMQWizTB
fP5dZKyHs2j3I2R4zjs1LMWFrnKoQ0ExbqQDtZfCGUc0SYst4gx7U0XhKhBkKQECIkAwOQM/hdzI
GdTq5wX639ZAxlxgWlimKe2tk/Jq8qMhRtIfHGzNNzc9fbREWU+ToeOGF9XrKENWjYm/ansSjgi9
X1IHftgi+AiC8qb0zes0f3bMhh1YnI96sstQ2K7sAazlBHkVmuzsYXvvpX6RpKgUO4PeKKY7wAP6
rVWa+ZnrZPQw5PHnL2bY36o0C/LMLEH62xV2Th1gMRwG3GsC87zRXvPIQSwoun0WI4uzhZoRUjo5
JHm3xmA+rTKzuQsbh0l8M96LYqZMWJKyCHz1woMb5YbS37qklXYabQOyuQ5eE4hzC1nGwo7drVHn
l1VkJucwgY0L8vGI843nODSBW68qpvCirboOG1J3IUTnLkREAw694Q4dnFxAG87WyuorwiV6ovZs
vCPOvYsGDAprDUqGUN+zyEpyomSNRfYw0JPYytZ6rGvvA58Punp6qj5RxOfZH9UllAV66MPjpg2W
Twy1TPE8tEjHB8p0NBxlxus1PpENwCPH+XjlhX+yNjg3nAauvh2dUWySrBo1ajMlpF7n/W0Wfnbd
K6y4buPpSU2ti6fU5cLp9bBI9IZQ4drQVpEl17Ya2mUd5Pba78yj5esrEzKzYnifdu66H3Gi0lol
Lt3XtzZwwFU3xinfXMO15asV+Og3yN7XDGxIqO78R70Yjj6MArgbaEPaSV7VI+AGzysywHV4fyHX
g+v0aFGbibmIQKIszOTeA0+6rMnqJH8ZrWCqPvwUt7BrAPcGCkOq85swg3CDOnXFCeA6yn1vpaPn
36Zda57VBFFb0E98LPKIQHpiLwwjXmve9IedlWy8EXNGzQN4XnU3+rGd0hAWGgbepGs/ikG7aPKB
SFdA1RcRLURRjO5KG6W9zozpvpWI3TTDYF+2XGTSw/DLi/0vh8MZvKTjzZgl+N+8h2j/O/DNIjy0
0q/hQ1bXPgZNLC3aI4hPpnxGU67cvtkhU1jJrl73mrw3ATACrc93liieYDSh8a6TTyryT7Jgf5le
/3VkfCnh/s7WHZYfGnXfmxfs9U1SSZcXNIWZEzF5JFQevT/bhtfhTxtFxQCGBZmIqICFF/km24MP
AlD3CD8kflNwFA+dK9W4z24OlI933MitdtG5V7rMj9Iqb9jMJhi5+kd57ZJyxokEr6Dz7MQcVrTp
KTEiiIblTlm0tlso//RYNcO9L+nSeWZMuBU/zoERHOfJBxFADKoHgjid/jjY03EILNjOyUUuJMdF
y6KLMh1zkeHQiqAZJR+zlhPC9lzGg5Dt0XTwQM7D1wxl1Hqgc5Da2ozjTsW61Yb3whtAXHjngeI5
0pGOrPxBvQ6EPXGc9N/I08JE7rAruYpqX011uPGr8AFh+/XUx+TDeQNRlbSozXGqcbQuapH8opP7
LjrgtpGBZLt4e/D8nK6rdJwgoGrsGDLvLmKRr4lB4Su4/VkHacONrddsqLZ2XJOgIF84xTa0PuIK
tB1MAbS4FCaxzvaY6eh3qsqih6pHNDYqjh6RuOyJcwY/VIlVp+RbMzMSQxKGiw1V5yrtxT61YFkV
foEMtvZWpipuW4uZUVYhs/DH40gTPLL1BwoH7hfR2e6yUCZiX2bgBgGI2AdILNbCtVkpouWKmkp+
jImM/0/p8z++IDpOkHInf/k//39Cvs3Hzv8z8u3idXpNwka95l9gb/O/9B/Ym3T/y6KU0pEVodhi
NECl9x/Ym3D+C9MrpkhBSwlf1owo+m/Ym23/F0KfeeaP8R5Lwzw1/2/am9D/a/77wELg98xsLfF/
g3uby8z/vdRQ9DOzkGDFTiq82jE7TgFhu2HRB6QpqrhyKNzL/P4fF+PmPz/pnziW/8PP/wuc/Yds
AaNKqEK9mzbEYxHGGUrlA8U0TWiP/4u6M1mOG0m77BMhDZMDjm3MA4MURVKktIFRIoUZcIwO+NP3
iayyKqWslOr6uxfdmzSrskyCjAAc33Dvuf+zC/wkF6l0Gg+ktuldYxx95mnJzh5jwd84Jf+61vnX
x/Nz50E+lzfOJT8dNSghnjKbaRh7swpmkoqN/a5JhN/bI3uvv/9r/jrP+ff1fio2p6FAZLIsNodW
59xz9YGp5pAeA1/NvxsQ/udv3Lte+odvhDLOyhfR2LtqHtQ2in1oneCt5m6+a4PfbQJ+9bVf//8f
LrKgOchz0mB39VK+IfUF9RyFI2+ov/+Y/jpn+/fHdK1sf/jxysPg5isYvDwa/deqLZzbVsTWmXIk
37tRl5wimUy/ucN+9Z24f70Y6tfF8/rB7Dr43yt4aM5N7zcvOlLOb8Z4v7rCdQzzw5/TIyeKA5cr
hH2kGFJ4vnJ4afhNt3ehIja/+dR+9aX89Kxr0/oBBXe9c0GRfAubIKGXrKP+d3OjX/z8P129P/wZ
MeD7oSBJfafI0EUO6BLhZUlf/ubX/8Wn9DOQ0ipJR00HWe3cogYarIb0MBVMJEfReLu/v69+dYnr
/fbjX3AVwRWuqXazGCmz+QZ4G45sVPqi/vj3l/jFifLnrOOHS4iZKt4xCCOdsbjzcPINEouadycZ
e2zLsr8Npg//sytd/8gfrtRlZKvF0TRDnRiHM/BgsRsCu33UVpITvmOgHmTX3ZyyRLb9+0v+6g74
6bHPY6tu8DPPjAXRNhJY288nsmzt31VY/Ob/4WX1J4rlh7+I770qqzrXTAQiphRDDm44hPFDztb/
9B7+6WGfUaZ0xAdrok0b9sgASkBSToX1mxvsV9/+T086kjwLGmZZ7WsnXTy18jXP4hdPVTXoucRd
vpduOoIa1BoV0QyqoE1+c4pd3yD/6bP76eEXUctYv0aKIw2pUyvEnFpfEq+bk21TZg21cGmG9jcd
zC+eoz+H3j98UZHQfP3JWOz6MISFGOG3J4E1ooTslEx/Y6f+xc32Z3/3w0UGfQXJsmTZSb+sv1gs
YuhsBSz233xiv3jJOD8dBrIkClPPDnOaMhPdZ3IfFn/luXlSHac6nt5zm4zzxZtb8ZvXwC9ujmut
9+MDa4QXeQDnix3pi5NgH+53IfTdOG0/KHQ9yaGqyBc8kRwlpwcv7yz96e8f2199XT+dFM7k0CiZ
rtwNTHvBhg/UnLumbtnhOEWX/G7n8avL/HQ6FGOQhKxAgLtHGaoJ25reOtg631G52N5vXhK/uil+
qgzmMdQKihlFWZZkyaotOwNBICfy/u8/Kgrs//wg/SzEhQvIi7QCLT+mXkh0KPR05+BnhTWC28P2
so2diker1o0fXiynGkeGGn7CXKyb634Piogc34iF17Q2LVXMfT/1Y7ONO3+QLnNW1xkuQyTT8sj0
R2NijQRbp6TUqTliypsM8caR8D8j5PS7jRXHbfMcwjbzZ7bVVdF+qWeral9r1RQLM4sqXqI35BdB
g2ohKduRUb2MmnbNHqV6i6MYE0/XJ7q5nxOIiYcharLwISisoP9QohqM9gYnknPv+qTmnMSIV3wT
ZMrdimjiDEFIx3LwK4bZJNt2Rs/+RlpLca0ueyXe8afH8UcTeql070dW5fDXiom5/LAZlMNID/ep
K77mQODkg6fmJDrHtLLu21yOSX8Ja9UuFwJhUJRCODALHFS7meaLPdX98FDLltEgWUCZ+5pPvSSE
XpdLna5YHDvsHjWuv46hSYCucqX67tIRvo1pv8snr9yZXIXK3pap8qvVrAggc1Y1YVzF18qPE/tp
IjBZvuZRKuS3JhbO/Abe18a4MDhiLNed9jt9wLyAnHBNwpaVRKxeu6y5ou6nyXkJYbOVTN10U+kt
tIDsnXG62hIH0jHBaePYfbHQv6oTxiV2sQgjvAr8lZNKgpGC3njDRMcRm+5Vtlkv7lvbEcNTJ7HF
3hMmMamLpz3BaRFl3fRomr7sRra1AATgstaqho7RT4nEkSXrhJQ41owko6ZhsxSniflFcpCpS7Lp
XMZhtSv7vOeHzSRfNIAboN+iv8UlPIVfQ0BIzVvkjp2zC6cOM0JtR8p7i9HpWqdAF2WDGk9zKxIL
FTXz2cJJ3bgo7aKSqnmWKcofE3ba/eDDaW0urJRq92my2iB4sGpXJQApsgLx9kZkRS+ydZh0VXwX
VUnYXWpHDQc/7AvWgnXKm1m1dmYeBkilNtuFMs2DahV3zCiI90pi3Loi7vJ4j/BLdsA6mz4iI434
VXTzGsy3Da7Xt9rxnch1FRbrerAMM1EEAr09kA3UDnxwYdKnRJvLcibcSJpG1TeRXzbX3MnU1xoR
vV/q8UuN7Cj8FNvtNJzCbKIKUdCHbNisbadJ7RAKaa3ft9Ezj2SefSh6D+2O4+liLndzFqYVWgRc
F8EKvZYvAVTUy3LrEZ8gH7AVTP174HVR/N1Hw0qsmA7klVdbEuvgZshOXYlyIS6IQf8qkcbkH6MF
d1mwytqlaLZjVxS4KqNeO3Kb4HZnRUU4e4bSSoUtTI4yTU12nFlLBl+zIirjp9Aiv2A32B6jAMIi
lMbAWAgVveglallDdc7YXsakJQ+KRyREzIyCY5hu0XRk6lx02kE4dQ3VI9WtDO2jz7tq2MrMl3WE
bH6x0lOL9tJ5Loh7QFGtMN88BhYhbgzwkf4iCehqXP+4eWq1tuxBp9sGvKu5qQa7Q0W0pF5HTMiS
k7ECj7dp68PQRM4pdRdYa3HW+Os6bibyXOdJM3i75hhuqjaR9d0yjQA74HIRV26nkuRlvItJtOmI
cCI+pWp4j2c6XgKwmHbZIYBo4xRXQTbrJ8n8XbLjxkYyrZ3C42HZ5qQT9ZfM8fP2qEDW8xcuvlvD
KWMVWkZQHOjrvIfBEKL1cSAEKSlWdjj5bboyHYnu2Rr4TXMf+d7gHFWAuT+YZvk17EZZHmww9rCn
e9ZJE0uV2mTv2sM6zNoig0/CPijSEO0dv7eZ8BIiz54g8WFQpEEVEoMblF5FvJyPrvPW1gT0PYnC
rZZzE1itvJmKTDp8w7KbxaYZzBDfsGHE3mr3wAg3drwgtqoq6SYNeOElaD3G3E7akDylq5775bzM
S+kpCtXcGLkG+aX1Y4Q/LpS3eYN6ujyAk5v6dA/RL7dmtnfOGD52iZeZtcKs1b/B9q+8T9pFPL8Z
SDgfuAMQZX+ps9yb0IKIgZ02qAZDAMjSz9F7nXQSx5/vlDmTilAnbf1Ywk92T8Fip69pubiN3uZR
5k27OLGqDmd/5JB/qomMTfYeuCFzrLy+s14WYMz6POdU4KzhlQhfoXnL+RwmtjVcRmCpGqn5vAxr
NnQp97pmb7uNVRjHn2Re1s7Onv3UBYOJuhlq10zkmKU7k+LaWgCm8ntHbrz3HC8n8hsFivxct5I3
IQgSH/dbGTDlORS6VU69clurZamfchjnd43u3Gq7KJgcuzArbR87kRiaS1PZ0wvgvLY4d703ByUy
iBjwRlKnwDjouucJladFRMhGz22iPpZL25rnSXrMhCGvxcVL2XBe3sghmooPix+V4S7n5Jtuc+Pn
3U3ascpdzcscIOHhwkTG1s7SzCdviIYevYQjMGVbOfGBR28BYXgmaqa1MZSG7KDKuAMMPhmc+J+6
CGe1vY7HajZHXlAmvinrwQRP5aBAw3BcO/O3bLIn+SUhWrf5EALZTdcVoV5EdekR2kU3CnLmIKa3
+r0YOR02U0G4xL0sjY7uhNe14b5JzAJ4RFht/T0Liqb72JPtF931xs6tSwYJPz5U9HLIAMbC7dun
Me0amHG1DINPg2PG7jzFdeordp3IKx/laLfqBn9577IcIPk69WDhsfU6SVZH5pvg9ezwKqgIsL9i
EhmUZ7oupxdzDa1D92A0US6rzE/Go9XoxAKQ3yEQ9mfp2rupWMzH3hurZZd0bPoPpVGJAOU0FpJU
DJP0sL4dnMCssL1YvwVjK7lOG3adPgdwU8wVppSa5NEaQbITbO/J+u16jtjLG+dtGuz7Ip3MXRIO
sXcbqbJyUuhmXdCvQbXM+d74Q8EoJuEQ8W9n7I5i486D8PdemlX5fYgVkuVr01ThtrHKIPxq2Y1b
3hcVt++7nojlpOTz8zDcx/Yoo8NSRclF92iunsbJy4No7Tud6s6zUEB3xRXuZFyfXIVk9OpqO2os
q8vGHgmgP02TspYNTlkzf0SOXelPBn9EcvbmKY7ZtcmhbrZp6S3TKc4zN3xROiaCbG54YtiEV1SD
PavNci9wFjjHNCRuAYOpwxu5cBLVPYfzApEmwX0Rg9nBQrHN5TQA+PYsmW7b2Q66h1hxX1/ChWip
RwBkOeCZCgJqs8UCRMfVDm6J8LZsdI6QRAZZeJMWovLPtGBVsiUaFj11HLntR9/wijx45VjpRzvJ
+w4htkLmyT1UNl8mTh/1PGTYs5/6YnSHJ2VNrn5RrZbu2e2HfuGnXb/iYz9llr6rk7aABjLE8nvQ
T4R35cJOsWTxKceMIGdQwKarh+VL27tm3onJNOKcKSe04Bwj0j0QpFyUx85yAzZ4CxU3LJsedPVZ
9Fx6b8ahGbaW6QQvXRv8wPEaGE+MXW756pzblucfCBNDu7KB2UjwQ9kt2fBFkVi8OJvF0df7oRnT
8TEZr2bXUTlug7qK0UyKWsYf3dspotQn+c1X7PQq3lFjtEuXsgrXsu0K+wEfkdXD0sJhP58a0Eni
S9gugblpuWO9N1X6VzeVHc1aOjepQ9E2b0mQK+dy5TVzQcx0wkj2QUPfKu/NrP3qS1VIdzrabebw
LMqqccQZj2ptHZSMekJgLJN5p0rAPHsOeSMP+VZQ4MxfsWzL7BREeV0etNdrfUh4EZptYZSYDrQI
1fKN+mAubz2iBHtiCkVX3CmnCf1dOQ1zRfRkXHTIYWfbvdeUBvF3ok5G/zwypBJ7l7at+6a18atD
hpM9KjhdfcFDptBRvcm+zaOSXHRZot7qi3iu9orBvA3ITbvi3NhjWD+5npEZmDYLEABJW3n6MtpT
R7jExLO7c6815/euwWo0HEAfE1C/ahJptYdaZ4Qe4NngWyPUDf7GLZY4ATJs9MoUUoBTzvQ+2s78
5eL6HeoJbEViPrB14oGOa6P6L0WAFOyAHU+wi0fwOfRkYnhTtrxzoChObj+kT2KU1WYFCZYQFZ1P
WuQW5tw6rsNtDX8fVIcNXvKeNLSF+AVCJyJMVDVH3b5vaxu0Z2fV840DqtKHwGSb+bZxg9xDKCzQ
7Ds8E0RzoAUHO6M8NHVzH0XjpoDJ76+aliCsjYJanu6tYXENbWNo4LbPqIVPGXbSkWYPux4uph67
2D0AKYLIOaewG8Rj53blqlhGOIQVipzgZLnNMH2ZyzrFSOePS/SwpLYZXiOX0+7ILhdX2pizSN4U
sZ3pjSXr7GoUNGby10tdS7IbB7E4RzvD7vc9HWilL24TOD6bIt6y96qEM/hZRiyl16RI1m8Zx2p7
mjMPSHQPsmYMNpw63jCvYfBNVylCXqJ8sRBaaGgOyTh1O39yfdIc/G4C+1T06BS/4d8RM0mXeRrY
/YoXLMgtP7s6zVKW3RTCdsSy/x79Za6OnipYa8XJsljHhNSTEblj2ljQC1KntUH8NJNMX5w8c9Jd
jb+2rtaBqphL3BHmCKmD1my0IZi6GbHlft2D5yxRPKanpOum4Tkjl69AChWFGZ4JWr9rBN8cNeoK
wER/nnyzJ6tGoIz6dpbZxbaYD/rcE15cv5CM7oU3QjeGmllMkyV7evlEyo1wskDe4OyrhqtVFNjN
01RHyoeSiqm7K6HNhYSYVIlt40ynqPW9taS/jYfPjYms+uQ0eZ8+dpmbZncLHBhULJaj9MFuKVFe
ARzF01H5noU9TXDWppBlWMwwYp68SX2w2LpnT5HKlvFMgoNvIdkrxVCkQDdKmw5BTHn/pQpayZuz
hXawi+jirDX3DJv4pssVCqPUmTJ16TK7Z+rfK464CFttdw6FtMTRL+n0Lg3pOvKzA0wvQqoYKN2s
M+MHxaZ2S6u06OUL4e2SULTZxmOi277BP0XeafELMND1M4TV9QJJ4zOoPW5CzAxhTPiyM9QaPRMA
230ck5h8M2IfALWr0PS+RhHZPme3bUvvGlMzNUj0VZIvywFtSyTm/dAsk/8QdZNN+5mWpijuwcAR
ioJ8IE7upmCUauu1rdM9sQEnqHkVlrDjMw7kwYMTw5g+OTgtwsNVg2yjPHtFFk8XUygn/wArzyYg
G4SYs1f4RcVKRTYWyownwr3vgP7ad16XZcXO60kavMRJbdurus3j5jyHdt9uZl7Q0RkIoiuhtzSg
qy4LaN12E0dQUs6zboWfEakC33zeW2E4UeRaqZO2FrFhZLsAf+hyG/lXFBvXfWfOIPF49Dn0TUCP
kLw/AU0hk2e0CEySDJ/IJR4d80RPATNOepbb3iYMEtVX7IklIyI6V8dGW0t1jP0yjpxHkZdx+20e
k0B8TEYdTbsk9nHxZOHcEPgBS57x5UakBHdRM4o67LZBYwcxQ5qRopr50wyyO+xVtHNl3WHAjnFh
leIkSLEPPmcpL9vPrR8uiOTG1HW6F4EfYnrMKV1aJmE8+6bcjKqP3K1bhK7fk6tQjR4RnzFJRR/J
AaiDV4ZhPHnkyceV9UjcHBMy5DlOxgSlNgB7+5OoqkB9TjzKtWTFiVy72X09tnNZnvnll24gpVAs
InxEuBWO9RPHsk4MhLChdHcKnvtEyib+1m3e2aRzZ1leAdoJSYcaQ3koYkj/4IdTSyX6ZCNKsOKH
NO8Tr30djeA0XJXLYrD5GC2D4r4sMkCPsoxG8WoNqVfu4zRKYvqi0JBAY8KrE6KaA9Ck2ibzCGma
Gsrl1l2ko3CN2MRCXwaRCdIs0yFavruAQ7zNEidx8lZWvtM+EWsE5thvR5OdloaZPGZFUSZjv45K
uGIMnWAkpacFp+L4HoRV1X+OfZ1kIPTwbNy7JVG4Z96wqfO1aanuDz7x9eitMULL4aSAO/SnDHMt
5zuJHIDDaChaJ7hreNqsIx4BkT67owKDsw0TQz4pcDYKIV5uSXcQug1Ar7G6AiMblzCQdm0suUsf
dNQkfr3xk6XCaz4mQzHat6JSynOPXjkX3fylJKQYXKfg0yaVHPftvB05XuEV6xGPYLILqlqPZ6uP
izRCmT+WsJG8nK4+Xec9cuV537ZBbh8tBe4XM4I1O3W6DzLfVM6JZNO23gRxMYU3BjGIbI/C9xEw
x3XnC+xfJeoDBo1hG+FaCdp5/ljLiGi9xl/sZEcGeUURi4R4uss4lPXH3g5V3JxMn4zt858z/f9K
kPS/EXn5/5Fmyb2ih3+tWSII6HXA/fWjYunP/+QfiiWPdEosnLjHWGQ4mIahVP5DseTZfxAOz6rC
AybK/XsFof9TsWS54g/+zSvtneQN4aPA+JdkyXKvGqgQKisWZCG80HH+G80Sm4C/7GB4w6JdpuAK
QnBaGER+Ts8KNU2JVRAD22MuWqvEMDMiQzzdhXX+XNHfnuakc3Hdzuremsd7O8DtqYpl2tJX3gah
IBDIo4T0S7uCFloxXcnlXdn56Z4+JjxIq8fgNuQ7NIhfKxgVeAfr9dC2POkQgoVl4Yoz3nm4W5IZ
f9ko4VJpzXDEsEHurfkIf8U99gC3HYe8IVCHXxrrljIQbJmp/JtYwLaJSSJjhjbvg6YWh7SEfOOE
Z2sJ6/OUWqt5nsiCmcZ7EQAk682ysxneapBDsr+bMZRipuU9EEavjOi2yITnub/UJv5kJFecqaV9
j36CmK01RFF3ExNNUTggi0aan5NPLPfKeBAy3Wbr2BpkpkawO/uvczEygfO9Ytt55XL68x/9NC4n
w+R3WzKctl29cSZyl0OChtb20iJyF8MCvi4/x4gPMMA7VyINfosWnEwNNGA/p9F4iuxuPOE4qFa9
qOVG5gCrnFQTTEEq4CorYBLTQyebpoI6PlqOtV6CZbpRRuC4CWb7sXRYjHrOPRPTrQ0+b41gd9va
+NzKbyV2wBsvi/cOpcYBDUJ4IkSXTEKst8i4eduHjlVu4z6v72hDw+1o9Yq5VFwc+965E024KQY3
PSmyvHO1mpju3aqou5EKitZyjdHInda5GYBvYl5uj5hRHmmC2z0jMqIM8MZdd0oEb17/MeviwTOT
SyHlbTgsuxUpr++l8QFi4j52bfAGcF9AO1PMGHrRvbSOjEwpWpzYv5fE0ffhtLP4SC/ewO60sh0+
TNQBeUqXL2g0WHW6cGOufE5sSfcNc0HYu+PXYGjSfVc+kC29cRrf2fasWjYCe2SsdPkZksl2qtlX
KgN2sS/pWiqEbYEaHyRfX9VQ0hjiHTMbBUkNN1+babmEjHaHrHxPo659cSb4i7mST3lUBSdRzP0n
EWcsHjQAEAgQ9vWnwt7H6MSLlsFK9TGKKrUhVAOHvviGs/SC8kneuNGS36q5w7IFyOwIk6LbulG9
H7lzKqf52JbX2z0YrI3w/AKfineL8SNeJ2l06Hy9t0jPeGQlSAuSy73OPxQFXHMP4/dn5Xao1QdS
i0CaazM/UKbBlrCHN8ee2UF1Fzp6RqhE1lUkhTWLjdkPNvVqiQQ0Yk3PIc2yMZZ9n0Qjwloq7zVS
/TPZBcy2pngzeH11bmq0Yc2Sb7Nm6JilAInWnncSJnKAm0z83vZySdoJN0EY6K1FswwOxPdeJ5zS
XjFlb7VPleXXgm6sDw/Ks19sO4wP5pqC7cXtfibH1RrFB6ydl8hqqg8lB4uyQLczLQWnFyy7VjZU
wd69weR6yeqnzmd2BTUpW01e1h3YM70vU+MR7CXckwtXBI6GBrwYzBvovqRxN98c3ArbUFhQXem/
9lXWfM8M/U8WL+EnII+zt57pG/ZZFe7cOQqeVETvH5ovJGLYa0iNj0VTsK7uw/xDks9n3xYbp8WL
64fPzTLvmXYHG6Qn7kM3QLSNdPwCKsI7K4X9KRb1Rw+H3VIK/5n9Ax2ek9BhVfY+dHIA5JZMDmnK
BrobqyO1xNVP7d5FV1uzSMpN0Mv4wJVBgxixGVKRbyZ7fGYms81gdu08npY1WvrhiPj9UbP8DZU/
3ZRRrU/VEp8dCzy4HzOBrxlI7Oiiab05cTQvBuFlhzwvBqY+Eb5zVYK5AzSJ48ffRNIrz73zHI5p
fMr7D1WzRGfGtd5x9JKDLen9khwXA6VMgAPlArwmP4G5fJikLo6BZS5OJC8JL+ENpBvusULsWY93
8Cxi/hg0JmBgJGdbKPKtSbdT0FmHaGrSne3VL5YOm+tpkdMJXkvC1sX8pYCaif6Bx+A7zvubiP77
bnGSdhcXGH1bXPLLQiIF2R1rBW1t4zjwRkyXJYc+31U7ExTOIY+zrymLR8BMtLZQJja9ytp1V52Y
IslDYsMC8ARdkDLZjVwWvZUqEyxNgYS3UOsZEh5pBqY7VvbdJg9zRSrxku6kyyoz0tU5H5ppteQ+
K8cYMJldpBtatOaeEcgLQ8N+E5TSPmhajLoinsCtQwrbXnjbgsP/Qck2XNV41npUTRVemK2fudG6
GG9rUidWU21FB6wzpk0Rs3Q5hnDfb7cJL6gti72U0VQkrW/0p2JHhL2+//MfV2h1VHQ7gSkCBjTT
FDoF6gcc5kk133i5lTDqlfdqMBQRbuKiJgjhNSWwAiAQ2UxQtvN44eFyb1zVHDhBpnsh2WwiGSqP
7Mj3JiZu0LG+K05H5PVsgovGeS2KAAmWuptwUbkh2znC8776Nq9bFXkvhcCGI+LwGjYVLxTEtAtp
GUQb/M0LPnpWCDA/KCR2Q5R0297FOa+LYo0hF6c2VRGa6ADUZpNson4kycDn3R63uKHgAHyAVUgy
Tc9mdcTNdqLz/yf09P92af1/mCZ//XX+FVT//0ZQvEQ19usCfP/6tfmLX+D6r/8zG97/gxIah54U
2EngMlL7/qP4ln8QmALBH1s2DpMrwOxfxbf7x9VNbkekGvnI3fgX/l17e3+QGO9wkEiXdHg4yP9V
PDzApati8N9KQshpfnAN4yM5yKfcZ5bxV7naYvJ80NfKdgnqMwvSjQkwl7redDsfh5nMNDM88orQ
8Ndd3DlpeSeyirSmJoCpqlLoWkXCawaaAR7cdWEt2JvN1DyMaXhUE4yoFHsoswIXr87nke0box2R
7lqvIrZkVNgSYzZoLp66g91/q3T1Eua9xuWGucnSFo/oeGo4ml9Kohiw1s5ix1Z23rU1hGVitMNz
kwtzQI3x5mBi3OZIfU7hEG3GpZsvXtnJjesT9NFQ5cejvmRFFW3LaN5FSoUb0yUIXFttbYaluauw
j+6SVMx302A/tRnryyab67NlIDvTnEN8Gh1vzWwMqlMLR670m+/KGtYc+reLLa1bxuzgQXUeHNnj
3S1RdXQ9zpDZZxDfGtPsNRzrRFQfC79/yL3BwJcuakYlONE13iGUZstBjFHxrFL1qJfsA4olcXAT
/5MnnpG6FCzC3Xk7BN56SUkzSS0Z86sNh2CQ+e2YF3uWAiAc2MXfczqQFcPgH6CMD/ApIeSp9h4H
x8P0agdsnQaP/87VHxdfXz+PbiOrEooxdOo5GrMdvdcaSY98kibg5+YtZGe32Q0MIB4JxwH0ayXJ
DdWL/3GoHnu2pUxsV6XGvRW1/fX9npcXsSSvxZJ+C0HbnH0V30aMctYyZg+RtoS06LF8TmVj33hh
sJaTiPe4a12Ge5vZB+4dpaDVsyzMsdnn0dbpgbZS/mx7UZI/Kwd8LlFLbHnQLd+aqre/DoCd0BKc
0naeOMSBAC5Wi1wnY0jNDo/V7kYPQbjGboAH1GzDLuqOY+G/Jmy2TNuHnyae1p2XpKCcp/wTt2f1
pKuM7SeWbVxuicIFDqxmIXlpt0x1th+jdOMjZFoPNohwG74VH4K7xfg1rJnwWyxMx3ecDs6p0OKu
MdWpDp10T0OxrAanb0GdJvlBuMALMrQ6VUuAMZuhmwin67r1GSU6Y7dtvYYCyMlQeZSbanSmx7LA
nuaQiCHd3DxEwjvnbbPzkdih+/HuYCZRQosvkdpyoGTMeWa5D5tpm6owvatz1IzILextzsaw87KU
sBwC1K2U/dQgaHbKEOhX2iXNY8l4/uDMNxKBAF360t8uePJnyNWPI8mh6zDzgwOTouyRlfoJwJU5
s+tFfNLRu+T2N6tz5AdVx/YH8xFxQHQWzXMQJJexH1mls5SHDT9FiFV1vW/QRlWM0PuyEjhyqYWu
fNeqIMXELG+Nyt6C5Uo28U59IDEtBo51Kk33tEwiPLEivelAWh6dvoacgKYsBTGTxcwVeo+y0Rf3
Da/Oo9WKQy3wteP9NbQrxJNMCXk7SeLiY3fNJ2MP8ZZtF5I6e9qMrsVtRzLOSWoDt38YLoBYrY0G
ojSnJrq0Kd7kIZT9rp+cPye006lrwM0Giel2VvFRU0NeliQ5ZKOPjitlN0h6Fe2Fo55ie6KIt4gO
7VX8btnVd8209UNWhp9tsL2HvLB9ZtSgb+prsG4q+xev8b0zRuSbQKoTVe57SEDNqiV6ZggGvVcu
qAKV6ntHVtV5aQqyXIAujVP5KVKdOTa9GrhPCDnNmseCgXBuuZDVUS+xf++3ChUalHfo8HhFyaES
cGEMqEYH7cdmQceVDP3F5xS8hyD6yjNbbvPEq/k4oMRMACCRvsIqTJpzqChvl4yg12R27nIwJZtG
EAAYxO8sYtcyRK5y3d3tl7l9XmSfIPNq3uoGMudi8aroB9z2adtsUV9mh3AhUM/PxP0S8jYhladS
2wws/1oURc8PhTyfVc82Ys4vZYaqDaYFJXHBHe6BGr+2wpmD9VUFu3lICDshXnpT11G8ucoH+O1v
zFAfXfR/nRlRoeYNBmoWtHMlp1OSDAdUAekdw4xbn53C3uLIpdoWoqL84h8pUDwZZtHWDUmqaK9s
RHmtzbzE9P8s0/783+xvWHQNptt0VkAPlg6fwa7mmfjOzu3eQfx37MDbQxiMviUuG2PH+YJu7m2s
0+VDChFqZUNAZH7lxlfg9inwYcCRtvM4zqDZcTVTCaP2PZpzDm5rlcDR5wVA+8h7M+c2l6+8bfmD
ODHPQU8SYxPlpyJSECwA5R9gBqrNJC0EKdyRnB/hTtYonMClfiNbz6MBwbiTev17irUUXofbo758
MHElPo8JeNreMmvCDgS5eCAG7aT4PpHCs0XHcbCsSZ6w+8xsHBEFMnx5V41ldmPRLBupLb4uFyDI
1KtrnDejPtGB/eob738RdV5LkTPNFn0iRcib21Z7RzdugBsFMCDvpZKqnv4szX8ivpsOYAxtpKqs
zL3Xfo1dDgGoDQ9uD8VAzPq447xtMNBQJ0bQFb5XkqiqwDsghiaMiDiddR0F6cpl65qBdAB+jtzj
1Kswj3n3+tb49Uf3AJd2PBfiEOlKW6FJ0g8xYOqpGsQG1Awxzp2rbeH2/Mqx6y9NL97rvj8h8jd2
jgIZNhat2JQEy0YTb7Ki41XZZykg4kVCPiHtvNomnOpqiVALfBNMFXQ1CCjNXYjCeLLVSFEUNUBu
8jmMhMr2gh5U43CTJcI4FQWkigkH03EBmWqxbe3ckf6FURrttqznceVPlUYf9N2bYdmbKA73coKH
0svKXXPjpPSk+pK6rHRCs10Od5rLFuOTfoG+CWeaP9AJavJ95Y7RTSyZY7qvX1OJLU61LRM23bkE
SwKHZIKt9GLmzyQIcbsFNcl5A1X+2kBfDP2vOXaQxw9IShUYjclAPQb1NaqHYFWZ+YXZC+GOHlxy
lNvkeLnDOdCnV6+d6wPCIALNfLlJpDaR/yzdkzGPT3nvASk22fta32UfkNPRJNuSlR53eWv9nQhc
gA4LmVWCEp/Hco/Skj5J7xu3eF6PavI46JY2kazQYmPmUCG5YuQDdTvyYTwYWV2JR6gnSB31i5s9
e6aodt0w8h8y6j7ry0NQPObQd8FOmPemGQ8gwTgGZvMNrcuzJ53FtNqMqy5Fxa73w7UU9GTYwSYQ
a8UVY0lw97O9pqyPINdr1k/jXmnWj5YTojPqnOOyjl6Ur+JTSrrryiKkrKZ8Wye1fzH8ONuhWN5q
9M0+AL+YmxmxQjTkAduCbV7gfCSbTtTZNpq40l1L7un8cremo77pm0JuecePbldN77ZKkJT7TrFu
B+hTrLbEtqLImDYgXwjL8JDhtJrphwyDz5luVC8966xd2xyVJ/s7r3855aRXPfKA5Up10Vv5gjgu
vdVRO2/1DIpCTxSK2cUHJLzBVoOFu1JGNR0cVlMate5GibK9gW7kLKv2I6KDNVpa68VAQpWnam1r
7DR+GbVPMhhfG1W3L71fbS01pBccfe0RrDE9mbQuArptdXcH9vxtqGbll0RVMRH0QtETCAk1AJRT
0PV0/COBLOTJnCz1Z+6jv+msrbNW2NvliYW1SWJWMV1yidSCfjD7pDY9gYGvQTPK0KVLt3KCKT+l
CYq5wZg3xHy1K6sovkXnqLWeHQJRZtxP3njDMfGFWPvkucwiAvBZa4DcYRs5/kPHTH3t3SxF+TQ3
9QOYWxuxgrHr6Cyv6CK+VG3Mm1Waa/BXdchU2Fs7wGQOXilCWiDDJYfgvlKBAGNkD86eqFdasXJM
0Pc0xQkIavtqaqx3Rm3YF3hEw54xcb9x/VAMDreqJdh/aaoNQz++ulrwbWbWRQjzScy8gYNBLifo
VZxDK6PX5JsOgXln8CbsYMoabwXEowhNIkuhXu8aN72iVm5Wrk+TJVXOA4s7uINC3zhWINGWNwdJ
jX2o4+irlvV7FQDMdp3yXLQ9JxtqcrwrnP8q2mQ9tzzNOVZoyjC5H63tzKY7k7kNP9pNay+0omw7
TVpxxFZHRS8apJnOK3qKR4b6FirU5BZPo79z9LZeu7l+9audj95sNbjt+4CX4RBUXXvXDPHeoRN/
Z0yiNkgbGNf4xbIsKz0kS/kl7pK7C2OSM5Ow1s7ohklcWjululezcbQrtDNwv8UGpw/cTIWAuu2y
B0Ly3P2ssRb6rao2ZRLAxByR3Bot7bZmmDeFg6Ujbs9W7RLnnXTwzSr9AuP1T2ekDA06X19NE40x
SuDZZzFyi+o9AkcDTfOSlMmrXXNYnvmg18T3gXP05bZAqMbNAOjbdyp1LSbvocndPyYi16uw9PkA
+R8YTCvP6D80xPC9vU4fC0s5qz5uP/sRnSiC2+dJDCUN+PrVGDqdQI/Gv/a59ccu0q2WVdY6b7lN
/CQZYT2ND1jA4W3iXgobe/5EKXzq2mwMXRtas8PWgROmv2S1Uodeyktiwvumbwk9kDE+NobNPGXd
UZAYmaX6du7TVwr3cWUgOTn7MYf0LLGzUOYlW0DkQovqAaHhoWemgg9xN+Yp3bPmXQsice+tk2mW
81XndpkGGV+sRvRrTyFEjwZfWdioUM0Hcz+cDJkcZtEG138/YtIITBpU4Jp5SHcylgc1DaGpAgZu
W1WqaDsYJTyTeBnvRFA9sCylu8lXlA2dKLZxCZAFEibglcE8cf5A2BKX9OOwvlRpRMbrrDWXImaT
It1B7KYAlN4QRfpJEozjj2W6IVeTwnqcjTvqsaFy1dGmWzcIqzpm+nAxHaJzy+SptErzbLfyz+yI
Z90jXVJLnXhPGGdwBx5z1qeFeFhg0TAqiTxj/oiHmeap0rtD50TFnkHZVdcog5MEGtFU+HJdzNiT
8jzLjjL3mTPhnXGgOcR19dxnMMnRHXtcHIWfO7ydJQxsx+5prBP7Zvm/dt63TFZ6pmOsC3jOOOc6
XW2jKgK+Z+TxNifAdJU55HWYP25n6Hs985CfGMPx34MholszlXcrvaNyolUelOMqEBSek0lccZvc
caUFNum18eCnD7oLuaqvqReMDkdBPgPKgeQ0n/OEpodRa+XaxBK1Q3bNopuqF5MLeQucXa3y0YxX
9s3pZf2oZSrYjKVLEGLTHssWUrtbL90iYexgyGih3dHWb1ILu5kZWWtlF5/mTGHrdsGjiPtf4lSY
ziZUqMXMc01qBTibo2OjNzL0M+2IM6IjwUv/cYP80+8EtopMFWdcUeXKCF54E9TWQAmE6EJz787s
vPaNMg42lwGfXCybU2W2gO9N1PW6TIsDzPMNIChjj4+AsCxDnnXrLlUr6PfjANPt+hGD7h6B1sos
Y3ftdNxpZaO/IEyjU26w+Gh5v04j+0QWyw/PvdqlvXtAvYKupGwOvdWKBd8/r2HrMBCKmS/AHu2M
R01Acm+F/z2I4L10JmhvIPBq2y1PTquwzwLwpjETV3snbcywEfGDWZzwvpdhqqeU2sK/QLhKwi5I
PjU7eG3m5RiIeWYzaw++rK8UZjsTHlkIsS7Y+EX5IBPjgSgUbayPdat45z3qfIWE5ZiqN56zyc41
P9mlsDdqKr6rYfpSTMFbykFgVG8e4rSd6p49H6ofEGg+iw4Mo+pcsWCMzkESUTw0nX8QU8BO23kP
ucUWQb8y3/Npb3tLy9dZ7lW7cnR3CO+WsE4SqwXHV9ogxsxH51rBeHLkH+ILihSOYC760/KsOjcN
GMAQuFOLaz31+6kzWiZX5Yuf+9nW66zg2M3zMe2mXyuP8t/Y3KHExEHpHkRE1EEnDLGKk8pk+o36
NpXpMbF8BpQd+76ehGnpXppmard5x6QQgZpG4RaWFahO1FcJcOaOSCvUmz489OjWa45zbz1rE6S1
dq70X2+Qv+yqNYxPDg9Vv6y3OXWyq16GRQoXKH2j2RjiBIc79riNkyfcvJ57QUqA5xVPjN4TP5O7
9aVs5nQfle6HHXBxUhfXscHQrPZ2mf6IlFcdxhTPI4lN2Qkt61aU0gktbzIeRDd/9sWTTlCn327A
hKrQtsoY3V+5tkR7r0vtpfKG7haTqB4WKbo4wfAxG0E+pqlznM0B5OEifDO1u2VvpoHAQnPJ9SK/
d1p5Osd5jt/CFf0GzSVJA9k2zjyGNmguaatpNNNSceq8kUmii8GnhobWEfA7EmBEx3KoNsVobrvU
fqhwodOXWNNKiHdVUvzVyNRYcY8PKzVDsrKxJGCZgQ/fAO6Wbsq8KGFqhvCVwBR8g2EdMg94UnWM
6rDjHe3nw0ys9x6plwrp0/56kTA2+nwXTk3oqei3Urr6o98ZJzXKG12AAqOD/ieeJb5KukTG1L9l
qv2JkJKDlYOPZSJSzdeztJG/WMDrs2o/69HGHjomajNM0L6KRtrKjrZxMntr4gE6Fsb4TsMAc6G1
y6FWHjCAJKFvGO9RbJzaXNthw30r7WFc1ShDw6brKGzbYp2xGRJ1AeFLL5+yWd61xHvQK35dxqet
+m4zD+4J+/mqNvB+0IlKkkHtZp0FYgQmiGQB6cwSuYI2jZRzaVsbrczDnrijDVqjz9IcSdhpPuqf
cqBbgw/tzWfDZkhwGdAAbZi3TRu1iMD14H0gK5BDcP/m2jgmQBPcY8fcV4aehb6kEdtM/m/fN+3G
zTMi14OrwCqqJAPxEQrXinP0Q6DMFw2r2GGQX3D5uX46cuIxxLzRyDmWZbzudCEOnuSFk/94zGM5
0zDLFiBo8TDJCjUI56qVpn8lk/0+ljpltP9uSrJE/CD7mEv7G7EdS1bFv2vkOdEI4SrSjaNRPgzR
iHS04/6KnvWuc7eKtpKra3LXieQCunW8+kH0ysWBmzyO7lGnv5dIn9d0RU+mK/Byod4lDnrn1MEx
L7hIRCBfU51aFoTLiTSTbeqqPQf2EFVeRkBa80j2zb6Y1CoBqT2SRV8jVVpVo3dJnfHmpOSVITBc
1ybw3aw6VHhOVqzZv5jgAdoGLtUHHjXA9C1jkc90VNhTspeFosPg69L4/FnETcSAnFYlN/YHgiy1
ijMOCrKmu22US9cqJY+Fqtvz0odoZAdNouyQZGhupuYza6I77XMQvaNa9zvP49QuHLVxNW+pIqMP
p7GQ/3dPWg0UOBFnejADlQ7N1CZ+sYv5J2Z2Qgw12z9NpEM2DDeZ+He8ZrRyLKYN0eTi5eXNMQwC
C7MEkVQ/cLCy7c9+IgeufbSw5621vHqr7e6z5RLYUCzXoF6NI2msf4i9/ZESg8NQzjedKnvjkOnI
UHrtzMWvnRVHmpfdVcWX2G1vxvKLdZtnP3X8mlZ3gJ7Hg01brDiO3+ZU7qc82+PauTAbX+doYlEq
7V2iNrZdh67eHG4p9USef1SBfywNcysrTopctzdLp9BjoD6qiL5FwRNCVyV6mg/CW6IwiVGOlThX
qXytZ3XOCkg15fCaeFLSneLsXx1KVz5hFbrbDlmTJf7vfpa/RvFjSFiKllEe3YJYcawsVzMf/uhN
u60bPrJYSxGE9RWfm9xiF5UrZA6naeQax6DNigOELrbpwKWzfSn9kvlVfW/UcKXBgXus6Bja+PaO
UwFwwnZ6StCBFAk+h6J4a+bBW7lt9eKb7G+tWRwD9NwbzyJCucUGQHm1MqYlS9Up9yQ/vfg4nCgA
8sai4TIUB2am35JQGq6hggspctepMF7RudokZdJIpWOEczQi+E5QfaY6H7aOQqA1tE1qIp+IVQG9
sHO+qp7ORJY/arEZhwPj0zBJ62Nu0esRWn6crOTRl2jWxjwOMao9uQGpLwJpb0Edg+FtQ1FG2sKr
23Q7nvWLa9OnMtsOZkb/NljjU+zhzC7GpSHJjB93bNjwct14/MLWcRoi8RUU3Vlq4qkGRAcGwFOo
v3p0YK691fWWgs0frqyvCqtTbIxnV9obt0EUknl3gN+rqaj+en/SQXuNOuMmzRxDQM6umiCOa5kl
ALM9ccmdErs6Unjoq7bEOOjW41+aSWejWNjSewIBbuXwrZqpDwUj2CotvsgCWLmed4/q4qMd7B9R
GecUci7g7YPXkMpO/EUSWmV/cHGOVxU1IyjZs23LhfcdRhOaxpJwQjlWa5DQz5U5n20UVasSDlCl
y7Belhy787/9wvws6pieX350aio6wu6fCmvcoqVuVnlKKk1cH4a+2RkTCNtZIwaSGJU3RJzfMRNC
v7gJd1pCwDgfTM25bEwyhLn5emd4Gutg7ZXVUSMieqXL4Gz2+c0aCys0O0Z9nZdgwMn9dS/EqzV6
P9h4nohzfsFdvkgskeass0GeOdRpgyDhImH3q3DyRml8rFAKVY586APjtS6mJ8uKnk2jP05IxqCx
vgxmuYe/8DYb9Z4TM4lj0j8uf7lJgx9k38+WtxhWYFtCtD9rXXQ3mmZfmiT+NfEXHZanyI/xP03F
TxPzWTMrT7mwtR5xv79PS0JZLAe/dHD2+3Ln2fsBZ3KYb+Dlso5zBTJM5miYBisPGcpqdjoTqoT7
PYryYAWU29aIhDGgYzQbYH+BGfBaIYX0k2goI9UtV8+Qem+Np9hDOn45XtiWLkGGI4dNMqU2bm1m
nPoOWuI30kfSmqF/rXJHvpLskXlY3oMUHbn1ErveH9HYh3rpYRf5S525HUbU+lBa8FPkTFinPjOv
qz5K5PhcvpybCB7Hbazf4FA/qcFYo8QPe900GbgGjMjsPfsvruCMK3VohxPjuptVlzUNviuG6VD3
+hvp09+d1lebuTIuBnTcHKSSmabryPfDeMZXZb+7GAxX3owpso3MVwxvlB3BZXSJe1uKk6nBuWMH
7TadmwPKAYIwGq3eOJjPQsnZculxuH7FiDFmpcpmto0he1ZRfkY2u9d8iF7LjAJSKzPFt0r0bxTP
wy6tI8x0XLVRs0uUdjdaK2bB5Z1vjXhL93RjNSYC15TFgMnYW/xhKVTD2tDsOTKtm5r7KyIQ0rSK
Xz0Zv+qKCZHyL/70PlXuebDkuGpxBPAm+0cbwW9AQ41z2SFx0ENwrj03WXeleXCJawd2xzfp1Cgm
x3Cox1NlWSeZVVtOoIecxRC7+INM4cxUUcy6hytoyI4gMJ6ykbTnRP546jFv6pPVC3yubSi9YAPA
7kwcN8R/hFVVCaLII1YmNI3krzZ3x6zVHhoWbLRbH7TXWCyS+KWnadmIBpuTYa8VqNhJ0uulM4J6
6yUqp5vPOHaFuxAFwzA+6UGHSSpCJrYUz8Q5RsX7lOmvYDe+PCP9VbJ/qj2mDQZiz7BnPOo1Jmhe
fUlaIv6JkFdKmXpl98Z3MDEt5E4nje3Y9dTh43Q2vGoPuvc2Tem5mn9EdMjRdc4ZxUkZv+RNu4us
+NFnDkhjk868iOgtoZRTPo2ezriOffqVlc63jP03CPeEzFXiPJv1Kq/t/mbTaN05iBgJLrYvhjv8
mKl16nT3InDaE7fB719BNAPDKeSZj+GpKPOMFuz0gfv5zNRuTZ9ilc/uH2Zxz3FxmpX2SWsXGcSk
NlUy3Ea63LVo3qplkbFcolin/KMt9Mcuoe8Vq1dT5Q+McV511jsFIZ1t2SOkLvuQOI04gB+VQFBc
19E7QChOx9F+QpWzoCYu8+x8D1NAxtt0wuxl7doOmV9bvlMlEvRmxcWqaShXNF8LQqMaFU2kbU+D
FpLhWpLUhBh1XMcWCgULZAK91oPPSxKR82nDsUDdvh8l/6OyWA/T+KztUrf720jjPjr5Q+n7n1B6
Pn2V0J4l96NmWczwB+LW7FcRVnUY+sFOpxhxca/oLWrwbsThqJv9llDsS5O6P4Q+/BbYkDUg8BCo
/I4VOn0RenApl/5BdtYVF2bdG5yshEdfyGrmvWs7f2Lni9bYK0M1ctdgKa2r8W8OYRzszYs3pw8g
zKGBSKaCKQpGJTtOQ+QlJul8w6cairIR9FrmvebSTwxG4YSLE5m9LggY0lDK+HfMrgdDsGmBSXLw
wD71guenW9MV8cMmAfm9ANTHUCPnZeWYSX10I3dblnO6o/V/RbVtXaTmUZsXGmdWAqoiGwRJQdQQ
sl2qc1Tzj4M2mTuvYl2sHboNntW0V8WiNDsp+sWCvmFfIRdTtdjVUfJFdPz8APLJ7IEVuDB7VOIf
wVYlIVJ+sSMRmR7aZzlsSprSYAxwJiNwXDVTRhOtPNKn/27GcvGSeZduckh7EtnL3KBdaYNfOmeY
JUqENYY2NSsd6z+t2X+yCUStBI5E6xIHZh48tABJKDFz4HhVdipdjfaPNewgZH1BFEpCpxXPkzve
yK0uQ5yQbGvNwNkPH9Qim2MQqIXMjDeOzB6oC8WqZLDIKlJ5xZtrOLtUIL4ins1FpdQN5Dx2wy2x
3B/cY0hMhnnV6wh3LE0gU5KrOVsu8oIt92xO1amSnJFMjeZGq9Zxmt1A6W9bI9/FQ0TNo+80jQG1
UyNbJSllR1Lu22DKYPVuPHYxPaYcD6Y62719mZzpT4EPgX4DZzN0Jxk+K270CL2PqugoMKa76y4w
IYb79uKz/RMgByaWifRda7zNfnYoOEOJmBLK0Jk7+SmJiz06YaVH59hN2eozNCX/ihqA3G+tLx6r
fHhXNdXcPLLwT71Eo0q816s1W+clRAQA3Dz7jEFpaq1Na+0nlHHUhYdK2N+aKI9OxMaZ1u2T64mb
rhnu2hz1d3OSH9Ugl3x2RnaFekgtIPaAZYIahQuv1gxIi+nNP0aqtoU5OFsxj90aB1szXufcZNpe
l8SEcbvreN+Y5O28AWt/ILXnyhoYDzofKfzXHTGoyFI4aGS4KzLtDwyHV2s54CN3f6RzHBq9tUVH
Emz/rX8gjVaFj8shGm6ElblrChTJeYtEA3tC+Q+0aTV34WjPF8dpf23KUMrj/kSziA9ADU/oWTwl
jpL2RizwZZQdVK54DGuRejiYos9GW84MTn/PpfUh0sI49Bkzn6zmFqN9S4oX9Q52moPynZ+ujR5z
C+Qr3VmfUpGUjmo/RhLlpflr4f4OOyHTNbNFNmfcvaGF6IDm1SuwC+SHZo2vJW+O+H12aaPeMVqy
wRUIWVAc6F1CWIiGayRBfVeuBqvdjZgKt2nLMWyKfU7saOVgLyWCvr/Vdtp6+XcE7FAzoZHsogzF
Sk5gHIgc/vn4NFHZ0k7c1OZA4dAsmSbtR+2oHqsmZYurxj1PcNeyqGNw8U9B5TinIDVYu2xXhKFe
lf1xSPqpYESHUvrf91DTzw7dM1lxpraD/o2K2D6ioCB+ojaT6TBxlnMw4pJqZerEa8eE5CKbXwH8
O7eEqNHpz9WxyAd1NKA4IIY8EmkYUbdFyGSWH1exbh9E+talVBaly4wi6JRxtGC0r9j0EyQcLWcG
3WdJIkwYpQpGkg2ysk/gcR5pcWWgI42FORM4JSJK1wJV1MkQ5sa8MsBBVJkodhPHp3+v6N9DJvJp
I/Lsx2hKfd8b5sZbXvJ/D7W0/v9bJIJ0hkF6kB8+6bSlHP0oON4eloArW+KqhENcH/99ZXWsSlPd
23utuzrCbiCxJO3R9ERz/O/bgp0x6bNmT/1L2PDkPzdJloekFFEn5Atap1YEcrJLNPr46vXZzrEk
fYyeWWQ0TBx6ODIfk7KkeagkiXL9/B0l9JcN2t+QXu6RolhnGjl5/m6U/dbstPaYWQz0/z38962t
69ne8FKObSMdtwkogt6PCl0lTTyfQ+qwVA7x0HxMHCw2/36WOTl1zL8/+Pelus7KY81b/j4K2Zo0
ZB7++zb1HG6faXiStfwEm3waSKHbYY0nU6TlivvfV77LgW7uENNjhKCDafzlGISMa45rJpjLg728
iIWHwoB9Nrm9rOLoo4ntUdFZsAc3svRDu6mbBTb34xDVvfjTH5wZUkhjzvWxWx7ctKmPZnIFvQDL
hHmXiXJ1TrlY/CM4NvrBNogvkDBh6iw+hPQrKvRvBVBuVc/z26BFJD85FSdz9LR1Ym4ST3FCGlg7
UsRjq9hIXmPRPeaJhZOrKL8gEZ47zAUcio7A8s5e7v0YYuyOxgAkZsqnazR52/gnqCm+BrOHXODQ
EItTPn0HOmXZuIwvCBpJW3hEmV7uSs5YN3xN6Kw75HP2AF7PTr50GiSEXDrDuiUAKykw1DUDGhBs
aSLQLTBiSBsOs+ZpWy2mue73dI2qqd2MZtSfkUqotWsTzg2sot0PNBj9Zjr4gnAi5u/9A4PLFeQE
xXBrgzJDezB9u3kHF7DtOOfhn6L5U/tTu6Ntm9/MaTzOjtySmesf4AHoRLmgeNCSeBMFQYK0VzCy
0FwwOho7CdZqbQ9L6z3qy4J2CgFjDoJBeMXEoNfyz2h15bl3qLW8NBVMMeywTmydRvUbGEv7ytY+
IjAex00Jrvcaa19ZNEOLnjhNbszB9C5to2N1C6hcrfvUJSVJMYQLc0CWB/+b+0Ja3VnYRR+WUqs2
HUs1h/Hqi+YgozHFBDepu+aULhlKILcOeRUbZ820D948l5yDQZ81uX+Ocw+ZktLJSLaomJK+LrdY
jPDPABjoLMk8oBnfDb0wOTfODxhAaWdSXrCHePfez+2rlS19BdubAPxRJ82dcwT+gYdI2Pxc652/
optpIDfMv9sYuQhO8Q9uiF07D6/W4hHCf2of2krtHWtMnhBijtiNQnuczRMCIUUK0EEzM//JmjkE
4jclWNhu9p7q2rVkbHiowWmTbM7AJSetKC779E5QIodyIjHWssvia0cWcBxQ/gjdPhO0c5jQQN4Q
rBJgLLTx4OXI7mZ35w/SpRsSpysTouEZxCDPLqcnZbhJAkDb/C563bvlE61JpWWnWjHHiVFS0TCP
AZ82aq3ZXr7rYokhEgD/yWXwuqonaDRwDfGdetXDvJhBNaZxnLvz48go7hlkMiZNCxCVobGqgD+s
r2k6DphldYJNjCg9uQWhoynvd5VltzFP3v5dE/Be/LXBYXZfJupeFcids7kun40yfyWsGZOhCyWU
vlC1srT025jT9j2t6mObl+1DXBbW0W3cIuJFmnqYmXa/jhE2bN1SuFttAljQmOmHNtlfDOywNMJ5
XPUEJfB5FHsWDsTKk0Ww9XKBiRov3PJCE9wBDFg7FNAIN9kQrBMHMHg7iwW4dWPjYdQ0ej46MruG
YX3ddc569Orq4sA8o8Swtk5iIl/I6ldtIFM+Juah7st0h9vKX4+MUs8VyCoUjPFjXsQza0gq9qYT
+aGsg2hBnALeJgEWsW9mvQx9AZt6HuUez4zx/O/JRos+Ixo3ky+wVSx3V2SynbQc1WqYSgfAvOoQ
1H7/13czqmrPry+wCm0aKHiWHUBnUEIhtg2Tdpkq+8UvXRejBN9lZe4crLS/1v2QhoPKiExKacST
YO6fvd4LVi7AsXM/i1sbWCeSrRDgGrbC2dx3hP7wKydrRC/UmnhPK2eGD8ixvU96czPmI92BoTkY
Thc8dOTuIqrgvEB3sj79ezCQTv3vP1H04zfFYmVvnOwgTPznRtmVFN5GezYiWD3CH58xmcQHGQ2b
oPWoOxlxv0K5qLe+dhHKjk8Sv93WnbATQBFChygNHPFtkW+Y/4UWRJ5HU6SfksVttrC6jwvGbPTC
DLIEPXi/f2ySt7lJU0Kv9D7M7ZAESusQRy2ywRlkb+NbZ2uS+hkHzjbxButM5Fe8kq0VXCAnR4dq
sqkll5uxV/QH2VKOc0KsZ9UXxbYrA3ctK/0GzS40B5eVjJU6ziHfEYmz6XoiZdM+2OJp6h8Z0r/2
oD5DDx7oxhfxN+NGdeYTEiFlPOQ8usAHCwjuLu1AN08GsJf/LWJBbF8SJAN/8rtnmnLLYGMkcTYD
FIJb8pB29CFn+ZPUWA5d6HdKpft+1BO6BNZ3ZhKYVZLbfUyLrgHl6RsnezCaddFlrAjGPPMGCw4d
c7L996Mk74Obr6pXKykvURok+zGlTHes2jo4U5DuevKP1zjS6yuMjsNY8Ix5YT9DJx7KzOrvMd5H
dDe8+MoRB8NkSxWNekR8l14tfVgXNUKTTAeVODW/I7p+s5M9GK3YPlhVjH3AMLivc2c7Bx6JlcQp
o8TgOGRLslE88mXI+8TqIesqWwcktAlsvO+6Y61sSKlXA4EZVJ45eBCT9R0YtjgEbRk8mELQ43XQ
ei4yKnxe67R4iGt/+O4DiT3UKtqnpC/LHTzOnwQBIQI804UC3I47sxmpQxLakM1yR4+YD9yBEWKC
9f3WFj1apigm4U3I/jJL62nGJREXuXyzepluLU0HydUPVD52/Kol2KHifLoVagmWq01SJovh7Ld1
sP/3/rtzYFHRcrqZU/cUSG74f1uvn5XQB+3Z29sDasUxcJ70oVUPlVHjbIdRtwoGfpvMHXefWksh
hHj5bg15dowsOD+2pTZJxj6G6PPqF7n33Xva32aHMy5/i4WfhM1Qes+iy+r1rPz8QSBnMiJz3k+a
224ztZyB0QxrBnMgwzDcA9cNfdgZcf/kcGTVI64Qlkdxkmg4V6MjDy7U5jsKGoQyBRb3AQE1Ld/k
aCvunKHwkrUHh+qqU66dWcDJG2/9z3/fdVrnbVM/ri6TNxxHq0k3raE8gqdM75b1es9Ol8jt5Maf
EKjNT8kXU17+74tYKwn2KzSdygWusukObzQOBlAZCNnZIatN1UackERdHP/7SrOLM5e1gDMTT3vN
q81LpEuySv3S2kQA0+knRbj8M+3/qDuP5diRLct+EcoAhzZr60FozYig5gTGKwgtHMoBfH0tMKvs
ZWZ1Z9WkBz2BXZKXZDAg/Pg5e69Nqea6wzlOMkZYEqBS6cbdzjGteEP6bL4bhieBAuEQSAYwMWTI
bZjXr4VTfrpsU+vWNp6cXuJBmzeUqtFrVMG4GKZR5Fw/1Vey1mUW3OvctmiA2/1hjsWMlZu/2B4T
gIlBVwcb620aIvTmzPI0hJl1OVr7oAi1DTlfyMOlDnsJbPxlCriHjRZDQgF1as63JHEYifJvlTIN
I4VLR2jHv0K9f4WHa2+moWq3Ng+0kxa220IqHx7YiElyXkMS7jZu35Y8PpnTGvfadNu4DqriclOg
KroEHn4XAJLxDy2qTkAQixfD6ty1ZMQD5MHd1Fk/fgBe06tWvUfwoLdNNarl5Kcf4M27F2YTd00N
zofDvsbt3NcahO0LPS1vDVD7003xPIGg8x6GrEI2ALrnpxYjTLNcSu1Ee64zWj6onvuLwB/hOGkH
kRGGLEIo50Mp+uth/gLy41zqWACtpKpOAGDCK3xxtPqBZ9xDuNY89cd117XGT1iFrCYDJRyqxrdu
ruMQMdyYDnzglCEftB6NRyRL0UoL0V6PFM3HcP5CDLhgX+ukmLqAiTaTrbOzRf2x6D292PECHyOP
rgA9BgtzWPBgwTk+BBpSEkixLtsawzxS/M/hvDLZjri3HaC+ujCeeuS2UKiyzfe9Qou1pTiLN47W
0XMHJY3zjQoDoN1rDC3jZjfmOwLD6ANMeJn0by0gLGw3HcyqMnurB8vFx2a5O6LPq4dAxGdExh9O
I5xftsmlU2f+exQO75NofsCCVQ/Mp/RdMQ3EE+q6Rh4BUwO6GdXaBuD32APlxKqQa6ySQbjVFKuH
lkhMClIDzmTRnE4L9eQyr6InXXj7LNM/CNdotlIgrx/KLl5BN0a6FCQmbRhoAjWIvJ2I6ld0SeZK
ywN0eKxhyyLGj8Dq+hjC9outZtr+sYSxehwd+9zpY/NVdeUnLUGxovk57jrbIKvOq50zuG9+I3Ji
LrFibQyN+84I4Za6auCkzSCQMHX2huLM2ZnSDv9PIFD/M6f6/0eoKMMnKuP/7lS/gqXpws/sz6io
72/5w62uOf+GoZzgCELqWOh1XMn/aVfXTOPfABaYloeNVFiujif9P1hRFoApyya6DgyBmI3p/0JF
QZjSTdhFfMW2hD9TpP73/8LeH/4ur3+Y0P+IEvzXx39On/vOavmXV912TIOXp3tCEHjrO4b+t/Qb
NAEgd1DS4g5P4n1X/RpmvS796IeGx+k6s/wnL2q0tds1F/ZcFfqEzt53ebpFDPSEIN4n+bXcO14z
bCrHHVd/ei//4/X++fVZfwVZ8foYl3o6Adezn18I42+xJaoKY1zpBgojKHWbsEuYaekQpeSx7Rh1
FAQCbCLf2/V1LmlSlgm6ccNCEBbfqqoVB3ciIw5Yy7PEeF0bKcp62TkwdCjlPVGQI8G+zi72WOOi
49TkDxJuxMUhq1nSrVkFiC72OQkk6z4c241OT3ylF7I7hDL+1CnqLoWZhXSDkxuTNfRts2m1NI3P
0JHWnjCT8EpRZ15qoBqEkd7NWOX/3Vs0vwV/OYUUwJZpcInBDrMoY/6KG5DOSESxKMdlwslGEpx6
x+8DU1vvKFWJvUoRMATGwmBDEWSvuhMyjBE0chwM/Uv8vx6alWQbhsZwjEaieA12iUdsISs/jrVb
NWhveMPHI/Lv4Ia24WHqVPYEuPUSVpq1bXAJMbavgnNUoLvHel0ukCmPJyNuV56Itm5ee6+MV/Jl
55guMaXKfaXZuJi6KD6MJj60EEATi5FZ3UcbCeg/X0TuX6Od5ovIQyZONs+cJilMmxvtz/lBEu1S
HkamWs699mHo9ildCcTBSlHjm8Glh2k4dTZdNMR25aKaIoWurHUwnTDwsjqVHH2zPbe9DYsJKAvW
8WQdpEN4Rnf1MAorPVNdZxhLxAcQfrH9/lQbp+mKmDGSGuxBvwlkdKsMMupmIkfhNswHCMDkziq9
3k0EEVND9+kN4hOk2tD5YhR/tYu+utWTflJTWB0r9ox/HGw6FH/8yyE5pWB8fwzmXkeNjXL2b8Q7
1da7dAZtfW/FoTQibQtNf0NXd5l4Zfphk3m7sTCBL3nHwCbqFTuUONr3Xtzs+/mj70/FrKOnqouT
Q+SikVApxMNibI9tJYsjDVigkyP+ktC6kAJQn4ISi/M/n77veLy/XOCOmFM+qTSF7SNQ/NsFrqV+
k3H7DkvpaQRCQ1+/RJF75W2BZUDfcBvqZbsqdfJXFCQjZncye8obfSMjvSGTeqC1RJftMVPtoWhb
7y6njCTxeLxkhZmcKqRhOHRGLtxL1vfypQJ1xfgKYXYhIo9qZ8q3aLvUubJUsv3nP877a1oS1ybI
Sp+FATkjmDrv7w847KmpY7SJIuBI/bD8SCGdiYZzAHt/H4bcUvqw6AFWPEYqeLfG4qUxjPimOcx+
kHwfcKJEt+9PTb1LirXTmdvvz30fcsdVK6g14SoY9S1Np/iFjDPiATE6rrwgTV60pqRx5cfrFAUn
Qh97uH8f3H7cA0XvL4qN+p1yyTlIMZHwPP8PRFkjPCp4BS0rwJYkY8fxm2seTvrVqQPIH75yVt8f
fh/cOnE3peuFx16OGt1wGHsB78wnIPBrSg3zLKyq3xZms6ozR6w10Arv3pi+Exgvb7rRlVfDrHZD
ALPUcrRkPdR+s+KS8fkl1TpnOvuclRkauRB8J5JlqqB55D7pU36cTNQhNavVRne7u1MI66GOzRD7
szgACCMDOJHhS4XWh9AJ+66s6tc/n2L7/3CKeQQ5gsuX8+s689f/lMeGQsKJdbJIlr0H3hUp+Q27
U/qEi29YTM1bWLj2Owp2rUFzxvPaPfxxMNt2oXvhJRU2hnmL3jRUummjDVgHWNaAJ/Xe6fsgCCM4
mZBTdjnemrj1QrnqM/HRjz5j+sS1TnlfFzBY22NcD83aiE2J69s03qLpoep8ceocJ4OS5dtH3WqD
Xeh2Lwim+7do9H7ktPF+pSgC8Y23oFnPoZ30iLdQRbCtPUQaOzKjRjCNxYg55BRgtJD/eXCls/rn
t9Mw/ktNANbSsaE+WzoRExC1/vp+IkgUY13iLmZXGDnAvpNcufAtVdSzbwrIANHGvt0jIUBeb9v3
bD7QyGyEqd8SlLyXzpO7jp98/NdBKoIJ0HZsZOsES4ei5pm4AdAZjvFK+HbCxFuN+9nwEeugoMg/
6Lc8PA99HrHgj+CzyuTq+eV0J2CCuHYz0NY1Y7OzYVWn0gJ1W6cd4WL4xJeZab36BreI5it2pYnU
TzivoW7TEkWbR/alVd+a+WCLXqEr9yu0ud5aElh1MYwx3HsT/XE/lceus/SFbgT6hneK9qBWgdMe
8hcRkTZlNM41IVLswXE7GhWg/78P0xTYx0yLPhic+dsqaLRzl5ramWStlMnuDpxscB1HK77V47Qd
2Ygzi4e8AHt652tSXN35IJvBWI7gAS9DObXQVQr7IY+Gfp34VXfTmZav/ErLLwz1YAGEDNjbrs4+
WwPcUcRurrLbDCelpY6TW2Qres7lh4qHt64a6vuA+/Uc+bpcToFVfJAa8ZSLEmJSNCa370M5jfAd
pTjkDJUIe3LpS4ymfcY8/9PTy+LnP1915n+5iV3DBS1FA48Riyv0v93E7pSJYuzcDHrLCoFcdc/7
CYhmFehoIyKXVrwojpnPcLglyW8R5V1PUZnu6bBV5HdkzS5vi6/azgedQZPf7tLYfQ0Kn6W9jn6h
RNK2kWbdivEG/clfpYiSN01lQJ4eyV5oGwELGjnt9yGXEUrKGEqEETn9c0V8fK3i6fWf/2Su/rkw
+vPKCzvWofLi6WXbwqeM+uudJv0WE7AFPFSf1/qxfPo+ZGYEZNMRdyUs4xwO3nuT2Xhy2sjBQuPl
eyOm3rQJU3qxlV6ctMBncNgP8QuBAAAjetzu319FQdXvMwvnYMNk84UtM2xSGsVTXG6gJczyzoix
Q7PuAhneez1r75qpz9Nq8ne+PwQgK5ZtFPkskrr9NTA2PA8MJMAFelciNQHgFo21pqbfFgGxAQVW
S6Mf1L6a5EvS108yCUPkivJXgiCHkhA5RXrZk3H2y0tRRWnpuIYT/hHYaQ4LBiorZBHTf2uoaJfd
b7LWvgokDdMc4DMQZwChcPwYTBY0syyX9I2TRT5hDynC8VMqdEG6WW6xYKRLpqnNcnKsLSBqAR8A
cTSZjNSdynvw9k4wffgg6enNxBdDaus2L65J3b8DNtilLvYFzEa+9IIFzbYMuEHaLnEQ8gw3wSX1
ykO1hnuP6OfPqZC3WIHRoK6Iz1pOJ3YWCke0IxZEIT4adoVw36eKsgM47slbrT05jnzsR9faJxZi
K0JVPlriN1e9o161gr2DBsM9mX0pBubDBGM43T00C1Y+PCeW1i2VQ8tfbUU/IeE3FrS4wI5HqCv8
czBWdCwI2B7CfqsbFRLyJkZaB2S3JDcIagcD1byW2qI2gm0tilfEieZKEG23NDOBetyW4y5jsIbW
u0mXSIe8JYB/CQJ/Kw1zY6Saj34EQ/xMJPLBQC36DjmxWRGtUC80zfV+AR7bE1WQbARg+I3R5sE+
vAf+DH3PtAFZR0iihw3uwSgf2PPwdMpXnpt4z6jq13Sp1501W5I6oKRZjSxNi7stTSe1qm0PKEin
azvRmwuyzbZ2r52IhIsOBS0v0ZXVQoECYj+NxM7taZmj9QncErcNblENkwJ/GYoXpmWLQCByk51Y
WEiDtviRHvTK+IL9rh97EcZYctN6qU3Fve70p0QDCtsz8/eqnQPOlsA13sueaMzKPtCzBAYyOFev
QkHH+0nqo0QEBNBhYY/CwIsCn6nui3VjIUlO50ByFkSabDz1oGg12ByTbG2x2cW8APuA0b4WFy9+
i8ms9NUK+2Jpnh1zoGXe6u12QOfxlOvuV1YHR2Vb0cNA2wBdJk9pi9MpHeccEmSEbAMPFzI3aRc/
GiYSBFkje+cR0sRgT0Pf2oHT23SdXFjCOFeDf+1EAqqsE9s2MhCOyWw5EEAAJRhbrGItCl+zkmDq
SN/hWlykT3FkNIuslT5ISfehRS06GN54aF87v+I2rPz3qXa2PqIAunz9qpoXKvMjGbqfkftuaMBE
YkUrOZTGoR9+M3ov3xkDLxQWsoVW9u4tP5AWrD/kY+wtlI6GQkhuZpLk7yL1P510Mna1knSk0YsA
ryotzD5euMo8krIIATHOvT58FSWzejIMxmc7TnZNWIY4fVkIza4ZVsgYxUGv8X8YZvqrSiProKDE
r6dcDkQ3Ou5ajfLml4hCnKbfoaD6gcSr2CZYPc2ZKxoU3XpCPL8bQqyxaNw+THJrgDhnL1PlXPND
cCB0qVzTBN+h4pxgmppija9cLTD5+zsJ7D5Of3vaWmWmJM8MX2dQQJ+1nfvoBcA1ZxUgbstxN61Q
4lmw/IBlgyd7LG95OhH2aRGH1+TBR4fEvcuCCW2mI7CM2S+UHtrZV4Z2Hlx75/Rwbln3Ce/En6MH
1iHw5BtUGdL5wvHCCf8iKgLpYkV0qRTYD0e8c63W3dSgLdpv8XFeb6ux6M+ug8U+FBUnwe9gAMYt
Pq5tJ+0aF9a2d3EeAEDQFrkbvIW60+6TEQRQFczoV50UKx1pYSzb5yZInF0qKskPc1a6Wf3u4rNv
3OPR+UrQ9wPTK8x1WHfTwsBNsDCC/FxX07QBSfraVg1lvlDGqgoU5kwHPY5bc+cCOYgxJrfmplHB
L8PMf3tenL3labBGNYtaPp7ya2Hiti+eNU3ea+EgvUkvddPd4nYjlfkE1QtrRRU/uq11Una/qZJk
YnZNn9hOs99tUyOWG2YwkTOED4GLF6trrN8kIUA5arC8+94jaOJx54nAQ4eUxffChUpg2+22E8NR
togq/QRJeja2qGTMiatyIzKGBp2JqR22ybocKIiGcQl7xXuQ1pNhkWuQ9MjoJz+7JaNu7OMEDk2a
wnoiZTdLETAi9IcLDWE8ivWt0Jg8xL+EN8l9hE0ToHac7y0pTyRJOst8KInTY8i34VaoZP/TL/lH
1mfuthpwilZe/dAG4TrhKn9isX2R+KvgH7jmuY61s60i1GF6cOuFqy5WMVMHk/R3FUX9xkewrDIy
PV3LHldJzAZMHwcs5sLe5Gb50+xCb9EmxbOpxC0wH5MAR4VTNi+2KRO0EO6qspvpDMtuzakOsI0z
5+78YqkkgAgJEMO0wS7YVkd6kA8az2Vgo1EWHxutelOKuWTR+D902e3qJB+JLAU3j7jwJ7yjU0+n
Y1HX3giGp3fXYUwDq4pzol2jYAMchqlEwrgBVr2/UgyVdlAONDEDgcZzx+55KchDRWNBYElnqWhv
D8ZZtwkdHoqnVIdCwzUWOCC+pcJnDwzwoRxwu49x8iOZHIy1mrvzRxDRuaNsJBzwLhs5Hf38k8kJ
pJQEvFmJ5KhNYRN+H4yxY2li8atyNzs5bj2h407ZgXb5SVaPdCGLY4jb61hkFoCvVrcXzuB9uXgE
yAlCm2Z7m1k2DpPU1TcOBCBwmHhPWLSaVYVwobYWnXC6bfAperKf7Z6mDYiXlquxf0uy8c3NzHrj
5W66A5D33LXqI7AIY7VwYPXlvMVttHBN5Bx2RKKVNwgMZhPKIiNNAPUvloXBe2sq2oS5eajdzDnS
JKR++BXTiFiYdjvt+mKOK7AS5vxdpUMknGzIRDdsv8m6J9KS/T0Ln8Na78btum61NaIp/P6VclF/
Tz/o9jkry+KZWY8ug/UULjwmuAIsXBCsGnB61APpq/lGeh6D88bIVsLVt9KxFJ5dAfqZbCWk94ro
c9A3fX2omi5ndo3h0S6jdyDpF0njsY5IWuir/KxnMZqu8COC3JioAGJRhNCLekjxH0ZFHUMcDdB2
1K4u4q2m+4X2aKc1iL8p+NWUPqXtMKxc33wGFobqQYXLrPPWytG+SIAKVxHCTFQeYEcN1A8u/Nk0
lnMH/lQgvYGiTnw07j1BJCrAy/ZnMHiniLoLBVH3NuhevR+nQ0vKNE9XhJkNtDFiufZ21j8jWKz8
jHiyVoLHMWGMy27ktC9oe/CSGJGsJwKcjUpba0FC/6pO1NYIyACwICHgBECQMrXWJq3Y6ruCW7KF
J+R8gXDc84RaWNYxGZL4GM2HMJc71dnufmzEMge+vpF6h12zMqC9VosqMbs1HfCMmUG1iJ7EMKdc
F70Gj6fzF7WpofcqxGx2CcA7BPFSL52YFJyJJIMav4vBtzZBn2xGbyaW4kEg94VNa3udBq7BHnsv
THoXtGVirMESvBIBdVIZVLI4uOY57ldUQuPKblC0aD7WXLg6D6kmXieJ2qurd3ZPBlnBefNUQ1oC
8JhQp1XQJf3BYZVak9K25dawlzI3Op7I8gMSRbRgds5I185DuKjWjCDdJxrhdwbC7Z0WoOQf9ehn
VJn3jLTnBaDXZtbgfrI35YGDvmglcgpaERrOAfDuZjK1hghxtgnZWP8yoxJzLa9ugf3W6dWJCell
IgplmRBxtRKots6TQzVABMYCtjobgAyNba9Ltm94YjRJGY+o0OQ+XlgGaBIVRcYqnYZbAqXpYE5E
fXih2pd6DLMv8pf16FAX2vFRjtNnbigU5mF3JnNs3fiNs/DqqF07DVnArmRvE03TwdErD3Wd9T6O
3Srv/ZOfO7ceDzitGc9hPlLjh+5iDWh43546i1S+vnmGJrHWRtwTaYiJuqoNFpG4WzWp/oGhJjto
dW5Cx5QfDRlQtKiZz+bCbxC5WA/B+O6W6QOePISNUwTpj32BY0yfma6H61qIzYTSCu90fMwSliIB
tV610aUOJQCvaQKRSvbqErzutM7hNMX1r5hooCF3fMj3KHCrwfWWMsGbA2b3Zda/W/ZDapshIJDh
2eKhQuIJEY0F3+W5dNGC2wDGLdWjO8hpG63svY+rmT4VId11UsjqNTtgN/XV3S60fe/Tak+bk2GI
TyIm0NflDqtfvzbaItkRUo0hTU272oh79rJ4wTry2IwBz3EAXEL37FutRe9U4KvKsz7wW5DRadrP
qbB2EGDslSath354xQyOFfst6FzcuODaGDGCZ5+suZ8w4quJxClNNQOzlPPc5dU1tMX0K8MvXyAs
wIotrlHLy8AmBuulxjUCV2zUzzosV95Ubdy7OI754wYk52KK61VTgFjr22DrAFbQ4qlas8y9NJX1
yR0Wrzp4S4tMx3lg63mziqboMwtLSnPEICaJCLPas0rdTdYFBI8FlJoQHgvD0MgmbHG1RG9ple0q
xQ/QEGrwCiH6lIr7wAQSHdrTrySs3kJgQFgKO8IUE4xZKIACxzBWzWQ95t1su9DV3guyp5SZWZRE
xzniAl4xxtXIFh65PNMr6aZPwxM9q3IlWJAPGrT7mHnXctJA3pD5yQnqcXZq+rshbQQFTQA/msfV
1OW/Q0rSOtvYYZBvW9X/xDlX7Es0YyHZsXFatBdx9TrYHHSQCROxLMhF+ONwYCGn0jSmEFC3thrS
+QX6VHoePRvL0L5KkDieB+PfAszpo/2DWkmMahejO+3ZYqEj5TFhYhQVubmM+9rZtT2qG008BhCe
maoBjlBuv+5o9RhAfGMGNijpIdkFjwFBJiOeREBPElnt7IpG7sxENHlIa/WrB0nJDDk9+AO6sbRn
TfHhwlBbt6xmX42nnuUgIdmQJ9r29VdUEDhKSi5GJf29KeOjlqNOhQXd0n1CTQd92Zyz75gW2vjx
BxSDKjpyvdIRmHMIRXxOAmp+Avk+zbH41KqCQUOfL32X+8w3l/3ELJphR7DxsDDjSbg6gwU0y+Yk
AWYFt5JtWhw9q9ybBGas8K538A9hWD+7JhqSOqqGdSpB7sDndKgeILzFVAxjFRNKQvbSAkc6q9aV
OpgZluXaKwmfAv8B2Woisuf/yK/r03utpWvwnBsl8ndQ064LsGAMQDGiJQdfB23HDwcYBs6zrUXa
sRvpUOul6fI1i5falZvKLx7zoCYIE6v7KubnTCXtbwdeqa5Rv9YKYR772vk6gTsUoMTjHoLSiPbg
pMmtT0IaG+wUPnbYHCsGbqCypgHjcdOvFVNmV7M3s5kzLOKD1XUD6SU69BtaBBWjqGUd518DtXTv
vGlOdkzNJZlF8aFN5YPpZW8qLVLqkfDaBjaJVbXxOxP+NZmAgRBv+qg3EaDBWSsZ5NlHo8GxzxWX
Dq06znX6EUUPrcJACraA3ZNUW0A7hFnpL6kVQoEMsZD3mXkaWgJ49JhilGBHsGq4X5YGrlFyvn8w
vQF1VETRSSKm9A37kbCV+Hqver04VF11r+LmrIkiPQ5he85+FDg8g8HnZrP3fUacd+SQ1evU5Nc5
OWmH4RM0sieNfFzgStD12CEQ4hp3xWfsk7vUtbvKAsqAJpXVr2wOFXS5RZ/nD1OKbLjA7G3a7Ga/
P0oHJsgIK88FkC5hNgSd9KxIyvCrQ2GIl4Jw+tU8OhJ5So8ujF+q2gzZuSVPoWs2ywqBCZuTfkSe
XyMZZa0uJS3vdgQvL34PJDwfVDBtVRosR4u8Hs1GYtJDFF9RJJt4eQkO3pWAarM0sxYgFQRa1QHb
Y803lZ+xoi3E65LLbDAUqi38K2DzE9v5NCMmwJXZ2QsB+TqXOApClIZtTW+DmVgPrYnpYEJlMyjx
bDn1aznQLTD8McSPktzD3KaSK/TfTe6zCFghAd2TcOkQFxs16fDGVPdcjMHMunCAm9lbvy/RVsXT
Lgw3bXOrdX081qn015DJSjRjtC565x0oXPmW6uEPOAU9PoLs2rmDy+UOADUPxE2P2q9MAFYak/At
aP11kuVXo5UKMEsqF4JcMKAezqlrml+p8SVdqOpxyEPEFC+ea8wGKjAaWs8jIkF5kRbj2tLZClUy
Xtddm9/aONoOfhzswAZ24UEfRm9v40HRexAa6QDlup/qD7CF0eqk6xY9fNTK3P81lt+Cd77BoxRZ
z0UubXypLuBzRMoXC6Eb0cgOO6GRbNMU79jW98qrxSDE1DhJtvZoxAMlZJydK8XeCyrxuuy0NaBj
Ojqe8xi05QnHKORTz39hIeUpFaUvrkpwSJgVjUCdGjugxe8O8kEbeYoVA90kmgcAzzJAdXo5HHOD
WlBHic/zmBLHUBPMsOYzUbp+VPNmMGntrTMYq5COC1QkjNZddB4mstAny7PWJJ/Zm6LGbjsoE5UA
3QnTZCuvEKgoI71oJKcu0xpMNNzrcOfG8meZNbSIG4mVd4dmkuSyeok93tjXANEamflog7Oacjbd
GSxei1L0I0+06Td5ShDrLX9HI6Ba44Op94lho9rUqp6/bfiMo36f0CjHrbRALRA+ZEJgxG95Tlrp
K3jWJYj58FG3hr0apmQfWzYybl2+Ky0Y9u2jWVvyHK0G+mVAQ4kx95QA6OCPF1TpV98QHb6s8Ldc
OT4nI9VBsLLqurNi6zdDjAX3yanj9mK5yAj1ybxm6/us+zkeUL3+5FnGL2YwP7nigP0OVHl8IP/o
MaYiGTwuIIx0hBC33IDA87VVbXSMW/xyNxU9iu4U+G0fH0XtmXs52O+AgczFxFx0Z0/a1mvqHywH
2MDQEeHl05bkFZ7qsvO3DAu/UG3+rugBrth6fRoGNXIeJzqDcgxYPJ2aFDi1T61E7ADpwSCKuYc9
9A+xd85IQNxkbf/mYjgOy+Q8+Vjvo2k/JWy8kvCM7u6F1jUtDlLiBTkO4KTcz8Fltxz7IcVqNmPC
GH8cfNqX7YilpAegtg0FqzEmbDB4jBhkZCSbNNA2ZaC7D6JtVoKwu0WmrSsGFo+B310rYC6S+PJ7
ZtySUGVXN97XLqWQG+eQI+oQMxvt4rb5nTY2711GK4s3ctt7za1NJm+R+q1g46w951pMVMTM9TY7
rNFw9MBnZmSfDOIKShXnueV+5SlaZo+0vhRrU1fPOb0O5TKjTXQ/MpoZ+N4iHOqKtSx4peDH60e9
0gV2dsbK8dMD+r7tUgA5SDq4TBtw1z5Vp6rR4LWm8aQ8aTwZSbkVVMyQhQbGSx579FCzSrQr+nh1
yWaCHx/eWT7aPdN6rgEr8gkWHLQlasQAs4kMLp4+wVgqJqzjVck2Bgw1ApL2YmJLcmVYnmLDrS+a
p6JtqthhaS9kAH+FCSuQger7xIMbol4dQNmgctu4lv/bBpAopFefEvJ04A0xm8bgc61khmd6ACuK
DWhYh2b/Q1PlsXBGzJWzx1elRn0pcsOGZdq2P5NhkZTShP5Q6NuQ2SjhUUw6aygCtIwKUgY8XZ2V
7Ijtc4uVpCq8A2PIW9ncGRSu+6lU9MAKmFxuUmI94fOF8eDUbbxvQ4fEVjtVDwSt1LuWJE0eWJ9d
3trXJKmTewxQGBp+9OY1Wnz/PiS9l20ii0276fv7yImzC4iS6s7+ANmDFfSHvgyYSMd2Qw+oKDZF
HA1bIC3jTXmVee0ythLGe4+q4RCVQXxLpyq5IZUn/RJq3m7+oiLO9wArgWlMD2m1lwlj08rSrvS6
1NruMPwNMmpXmmqaDXTABgwChxojdIZq6aKndn33S8Li+OPfiMkFlZbq5iHOBQYO92cIS/iZITlE
P5azkwGyb1WbljyhENcc1TF7CIqzwKSgT6J/zLPn0avknT01MDPdBE1AmNr2+0N9smGiW3G+Aab0
q+y48Zc6PguveELqXz/BLfpK/ULHotLUT14B1odGr7/5/mLYSp7a4fQ0msldl5H/ik+ipSEt850/
9eaTrZin9sCUA48SVE/MYduYzoBc3SoeRcgpZC/CUzlsikdXdNrSHLFP5RaXS1otnbdy8MovEZP1
h7AxJ0SxZ7AzEe7nJOEAAAhia9RE1ylMGgbo7qfZW85HzYRrKWuPzAXLuxUWQ46hd34F7KjnRcfi
pvkcsugjTPT+mWAZA22Ae0s8zSDBspXop+DBd3VTbOf+6SmyJXbtWauXSwF4KK8QyIruq67Fk6s5
+t3TjiKmf9GH6r0ac3jwhTxZJp1ySwNCk3hPEekjDEtttEMdt/VQX9yEsXLL0HXJKx63ql3TAaqf
6zaUjyk7JcM4d/GII8MgeLwPLjopsiwHuTqMWEmXhhThsaVuAvURnmKUY1BRn7yEDAa3ZINsNkD7
NPdOOnl5ATLfMDAj0CLVUnHWiJMAPRbDnIZhXSiYe7lN3Kc72VxbYQyglLGUVWprjHrBq025ddDt
Eu6+/VUlVrisklK7p0n9NCpNHMzaS2m6EejcmlV0or1yU9DlVoGO69yLB3FGbmus6gRJHGNyohFl
ViLBIsfATnCn2rXcKqnZtxGs+MM3Y1y2/mPRFeA8KvfYWz4sgCLbeDSRFv4s8hBdeMLjJ9cY2+71
+D1IEYw9CKbEmJ3bB9nx2I/sDAEp9HDd8o65z9yjEOByzViLUGlaBUrl6YPnb7DDY65BhSX70Wmd
baj5+d0Y2xKHNTPM0sHHBQjXrpBIV+1gcSfEF0SibwnlwqWsAXD4Re5tJ/b826aR/87cme3IjaRZ
+l3mngXjaiQwMxfh++6xKELSDaEtjTuN+/L089GzUJWZ3Z2NuZpBAQ55VEoKeZBGs/Of8507lL9m
r+rot6EB8f14AXe6l1Vu7CcsgpvQ/9XwtCL2x8S9kt8JuLAR1pAM4LruSOs755hnUWB09TUN/M1k
BeoIxNUlaO3tAx54wA2Gbud7XKjakHJtht7BBkAKAHQB8Xh3ssjjgWddgBfXOOsIF8xELmoPJL8/
z2OiCVDFcMt6PZ2kIdOVSbAV7X2x8hLg2BbcxwfqN3dKV/aPHNK6JiYHOVN8ZOY0nZkPYoJIxvTV
Lb21aSf+6fFSxvikDfVR93nxLHPlvBSWMoCKf1YYWQisZM4xBqO1t8rmqygltWt58tNZIDJLq8Yz
AafoqQwWYWdGqG1key4s4vJzg9WxT8HnW+IaBEgxlTbCNVGS4u4JfF3SbSO4Ogz4OWzV36yg/Rnc
zHnQoAWAwA4ZOy6I2sieXsdwVWZ4WEgvRxMVo8DbsfAV9Wue/yqgRk/pPN2s1KP6aDB+GhVedSOZ
rvHIoQLU5UHHVnTO3HSlaEO4CHi7urfd96kt3HPlN/41geBmVpO+zFH8yW6Z8A2pMp/TFuaZM8P1
MGwIaMUIXqTIdXAp+oRsbNqhRXc2AgjWXZwR+hkrzPys8CK/9P54qkvDOljLASWl+eBC/6S6SJyJ
wCg2ntVDvLBVeNaFRUlVCJDGjcQADMQTO7pLp+d5dA5QVuVVjQ2dIA2xw4Rc7uhnA/E+vj7axYIm
f3Ka1LlnJYPEoLFntHnIoDqWLFFJZ22aqYqeAH6Nn5RetPXEGc4T8aHTWFtkmzSlN3HjGHt/Cuf3
zIEZFFnxtxWpt+FihtO8jlVlgfSRCaMig5uym9LDUGbF6fGS0Zl9bIHX+s2AATbocP77yXc//NSZ
uSxWuWRcznrubLLKDl/g2QfsOBCazCDd9rkK3hqvCd7K6ovFlO3mzP7LbLLEFwuatx+1g+cZLyNN
tC50D3XlNM/ZsKri52Y/M89XGYXP6GLGxRTDtutM+2jQXc9Iv36fmXLvIpjLFxue9yaPO1SnqsjP
MIf3Efae1TTnb7kyISkhka1DKCEgt5zyFqadvhEw1zcS7nureYsoHz41aYh/VqiPgcrYKzfpc08Y
5Defg2gFmqcompGzpUvJ7L/2OeXgHpiiP54Jga+tr1S3HWl74YkY5u7aY4N11D55d8YtO/40ymw8
Emgd3K1PchD9ZjaCDvpE7kAEIb/IbGF8coQWd55DLetbMb4FI5uUWiaaRJl3lC1qI/cV1V0VPSqx
6MJdnslpUzqgUvgN9MJEDanrtpVvUOR2mBpy7DZu8q7mrfAa72iX3q8smHb5GJUvZtRaWHEpixgA
a3NGMcp1RlRrXUsvZ8iW9Zdw3Hi9/xowbCzopHi1A/QoAFPfsihDBVRFfa5CTC+duDnaVPupFq+5
6anzwAZpVX+uZexutezMt7Cg2oAjBRrsHAdHhp6rltTEU9xLlDuBlr1KQ3B/CukIV0V9llmOVhcm
CXiwtNyi5TNpMHHEBVXCXMRfsuPZrKkDHsnuzbTv7p1c9ftQA3yu4K7esb0x66/b6+OdFVawMALh
75qiSI5lHH5z3L7DfjZ6aBNRtx8iahcxB9LbaJr6pQq0fnH6n3hDi1vAvuGSRRxvmtk9K0vzwphp
NZta4ShR/d3CaHQHY9OefNu9K6d7EbI2r0GYDW9D8mZFwvr0eFPYrzowrFumrDeX/fFFuwVphWQO
vkwSNuQIlyjMqfto3Cp8btwpf/57ByQznr8aIF2bCkMbjcB3LaJahLf+aN2u0qhv+hADUYzxBfdM
I2jq9QB8ElkE061biAOEIWKT0jXRqXxdTCM3UUSQOMj9tR2KbssjBWpgVbioqvOAjIZnJbLf80Rl
iBKmXIGlxFlYagLhYxkiL9b2CUF6MWxs8d1LH7e9TNsL55PyrsfkRmapvzxegBSZ62LETvN4K5Lv
OmZQn4MjOoVqwaw2zb7sfe+EKSc61HEUnwLp2IepSChtaL66PY+rrvKwGgra0LZO0n7OyXK1iZ/f
++Ulari2Z9scV7QxsQ/mIsu2to2yCTIEv7JXfKJG3D1RkItbpuwxtobeOzAxE9QjfC645fuZLcfT
7OFf5dDc40RkP8+f43yxZUBumTYlbucTFj4TwAxF5Vlfth/FSG1cmWbFVYMmQpQrx5WRhuVLh0IM
ToVg7uPKs+O7L1vjUqnxMzWmyTsjGfIbY6aOrf0xYqx5ebz4DpsxkjXU8p3KKMuuZdhWlF5E61Ya
5atugR/+/fXzH0zD0sN17Ujp0TnrepZHIe2fLp+CCnvRL/oIxXmrsI5LhtJ0Tn7v09n40nmtS466
wJ8h+G+W1thjHrC4WYB3NnDMJn5gdB2kI1lh5oCXyNf1E4tKfJ9kXazsCFpf6tThzbCd72WXjRxN
ME5EIQY4bX4OmrKjJo3nV5M3L32WasgoJdJ0xYTcNO17RG7g8Pf/5OWG+JNj2BeWJf3AkaZJdG/J
Tv7xX6y0ZUVJzw/OsGmqQzX55eXGb7HJprYyFjXaZBTeu2BtuaTi/+bzdpbP809/O3HIwOdvJmgR
uM5fP29R+UOrqxZsU0fBF6bXcp0G09ruSwtmKTHwYsRh2Vic7eEEiLMs3LVowvjWsjG4xQLXXSlq
+jEw4+nAaz7GuDSOZQVcTbG5oYxvmbf017yjeaeaCjTNkt+nIu8a1d96EQIK1O3VpCiDLqoGD2s5
3gjZ64/IIbRO/vzDT8XRzJmjEIChWD3HPsrILDkhSMDOU/nr3/88HvmhP30k/EBsn88Ce7dt2uIv
l6BTBM0QxzSmhJPzLTPir6MHii1PgnU1J9FTStUn5B9oYhuGsLR1UkIE2KuFwNU1+7//Xv6zawOB
whIe3ajcFdafrw2WQSMpFRPn0Cp+jk3Nzj4+pH3kMmjr6NsClymduduXlfX7hfH/pmV796u8fst/
Nf/zT63a//vPb///KNk2TfK8/3V2+fDjV/at+Pmn6PLyO/4ZXTbtfzjkHSwhbLKTkv/9K7psOf8g
SElq2A38gFZti/v8n9llz/uHC7/CCmQgl3CbzxXHQtNG/+t/ePyBgmswCDwpHFMQVf2/yC5bf+7Z
dh1HSOEJM3CE6waOZ/+lZxuPD6Rnl5qMSGv/OXL8C5O5dGnUPfbUH2wCt3vROv0JJ02eQo46xCMt
sW19POdRPJ8HuHxP6PbyzDQf+HRavaIdeivkEh5PInO3f/hw77/fdH8MM5t/2U04hHMDj0/AZcLn
EyL5S4aE7jHPg9+fbtLWHo6uBiHJERlWvHg3KxRZ32Iy3QO4DJaSkdj1ENq8Ky0ZeMET19lLgPp/
/y0tP6c/rph8S5Yj8OCTQbTtQMi/RGPHWQfp0DcRUpDp0GhBj4LpH6pFQJ6LBTvefzF6ebBxCMZs
Gj8ZDD2u5uS/d42/GxP/TgzHsa3uC8nDkzbqiTm4RnmPslOTe5xcYO2v+tr+9t9838ta8Ydlje+b
XcqyNyNXj1Rv/mVjFuRGSlteY6wlcdvZq4tbN2F4Eguvyxly3GnZG9MQrD6wPXEfD9mziakJ9Eyx
8wYk+dCnZLDPujcnEPlbZ/3We8HZY4dbDAZVy3XzecL3ffr7b5vc8X/4wC2TLQEfdCB9j8/+rxct
lhCdZ9iIsfhHT9TY2Od/v6jCaTEXweD419cniqDPYnnBKwCh+/G+sudwHXlZvPr3f2iMDTqPR6uB
ZVf2OgtaJmWolyet1fT7rx5fe7xtdQIImdKCp8d/8vg/Ohx8TjzfKmKidw1k7AZb3whB6gbLy+PL
diaGjerL72MvaIwR83PTK/HcDiDfpZM/N0aND8RmP7gPHOoK6ro5YQ0KcFX3wXNAqmkVzGX8taDw
BALpjrG7+XmaVbsOrNG8ounGPHxD7GtB/xk0Lf4ev7V2AxZ/zHU9scP4X++FmTTPzsh8FLF575JL
vzYxhXLFTEFFQ4AMoYCeVKjC8jjWhj436OtPYJLx0i6y2+NrizKp48o7AurqzyG6zPnxKxa7/lyO
YX60er45AdGZqmh0PSp5OOgHJrY3CXBsJHu4Vj3nw9yzrGO6vFjlWMlNrZau7MdX+xpNnqfqR9X0
xZPOCTAgDJTwchff4ePFNYxlMEnn5txEFg4ZB+jVv1563AsnRfNBVTe3tNWKPUP+QX9HvjFEUn8V
1hJzMD63TFP2dsuQ+vFlk9lD6/fVxyRssU/sX0mbUlmNe/+dc4fYqgz34kgf3LtRhdlmxve1m5e3
gVWHgHv7pfLOM+9hbZ/BxmEqtYJqh2MefAnrO37u5KXP6/b18SWKLhIczFV3erw16Rg5DLjJzSbv
n5JpHl947o8vQ8JgyvMrH7f98rU8p+tycNaPdxg/x5ck4h9AKTi1g8tvYBCL5prM6kBz+afaybBG
L1Gwkd60Sz4Ov79rM7s92lP4wWwmosYCUMwpC2Hk62hyccN2CA38xS6AnLvAg3cxxIyN0HGvoYPr
Oe86tOblrSL4f338yjD4wyHsEtNksG5wXltJ/AOnTM0In49fqsHYWeGk9lC/GzyTsTUfU2toObiM
mEBMxZkFVaI/BctLGLLPSWumhJ3E7phHkXHsEyc81m4VHbP4K41/3kn0MUTO2lQ3RONm50zVAmmE
lgm/qCYJBf4UC6h5blocebNuU7oWgccbtLbEqnNfcjcANq2aZ9PHgQLh45gEhn3hh0IsLhjCo3aY
b2uisZfRfB/MWF7t1PGuqu7Fwc/LH63fJrs+oYdnYNr2yS0isUKYg463ECWMfQFC+QS6oGMEbtD6
53QF7QVWUDLo5pcUWmOuHKN8q/zGuuR99uIYgtOjLq8U4lScRtKUqBYu9kL25Dc6wl7OIKdDT5xg
cM1Phgt8u2sm8DZ4a7xltMyY7By6lXuuteifhMUtkNpJcq154mOtB+JQuLRQweuSJyjmtxx575xI
f5OYTnMHE2bshe2VKxVCIQu0Z90qkBxZ6hRXf+7HjYAwRJemP9AoH69AGeBqVfYLpVfmywjComyM
am0KmxFEafaXSDsUAgQvFHWV7+TxCtaAHiipyu8JK+q6GY/pfG9ALOKKjlbJgCNbJsFTOMtgFUYB
TifTo0Mab74Fne6p1Thn6KWPYtovQHT2COj9mfGOxsSTZ4t6Mu4yM/9hxw5c9Ewc7VifbXihyhqa
Wy0rB8JgxMcWekzJJ6ujQjhci5ajfkhEGTSc1BsRl+khmMcfQV6Z92rQX6CvNmh7uaRroO0PURcP
WFt0UtGZJIeTS/96ESUUgE4xalppeCjkFNBNTu68ieVl8dNwqWYrC9PU2gy68COMnKWo0X1jiv0Z
1hzOmkjchiKZ3sWUflQUT21s8M2rKVouj3SGI9mb2xER9KL7vLn48PxopJTjxnCs79UE31z7dbAP
MyIUuBi+M6Pqrp5n37k14rfHS6EsjhPY68LpbGwlmZiLpS1G2guXo5oH7NKN5XxU0zi/Yeo9+iOW
MLMZXrNxpFeUUX40UqrHlrE6hbM73vM4Jgk9GS/GXO/MwpmevWFn+Dlt98s8h5TjPuL5PjxpqLfr
JurVhRN4Cpv1gj3JvKImEgx3Rp8+aS/byACHAc3JpDSWvDUpAHSP6DvusZG5eFZe6BMhJ1MPP8Ka
gm1bpGezCL/URHO3DINM9JudbvL5/kCj9qh7VdsTsicuhVV0Lt3VTMfDDlUSVzv1y0MyErKrnx5Z
b1h7DcM26lC7RkTXZnmZdJSubMyCW8OZbiBkPFbK8TrH1LdVVIhsExu4aUkE+ymV2bQPPThumRNF
b1MMo1rVgAg6+RwEczTh7MXuRztlwiXLvKLO1sbyb4I/gAsXL+BG6Ho6Z2X7I3OtL1GGDWGC34Vb
1pg3Ydg7e0d7FA/adzvzEiCn2j2g/DDxqRsqodzu+2jpmZ2MPZ1I8lY6PrNvrU+l/yp05l2SRn4j
RspUOCHnV3IUpsCW82tedJie8gVGLbt720kDq09KMrTkb7FJK+5MgjZmNb+HIz6psdVyNw9huin6
wXwJ2Ux0bfozjcz4ArthHTvTRCMWO+YT8gdddYY8dWb77OJ6XgXMr1ZJPznncvZ/Qzdo7+EIWB1b
Xjx9jqQkJ+qDE8mSrt6q7ZSxNUdHHHm8MJ06YXHgGI7avM3FqI45S/DsFQRRiONtpqiX67zKKlJW
7Y8gVvk2qj+caL4i8QbMsjxvy3Hr7OkfUPZAzGHoIpfRqpNZ1hglLO4sXctNEKhiI0C5mS4rU24P
hKf90jm33BAQYlmCuMyCqtS4v/BWtw4TIj8zTgi7nyqnoX4pBNZfjSsLIumqMBdqRZxVMFZAPtoy
fs4mMnjRUqHj62wFFCfY+k1zG7AGHoesV1s5Lr5lepm6CIDDZCr6jHy7uQRj+JuqMB6NjexOXWR+
FF4st+7UvUCWgxbgmFcOJwVRDUyCylfhNnIpCyFDG9KPWDEk6QqDfVHhNhtbWsYTxaL2pjIrCDDV
dwweK6PXXyfVuCc7KQmDTg5mw7wkdIUbHGaRLN6CEL0dhMETkVGmfHL+TRl9eqoNJz3pkk62OO2D
NXtMm6c46BtYHzQUSSInDSr4456N/K2JTe7Q9p2A0A8Kz1xugl5RRMrl/eD2GDEQIGZSPzzQBUsv
BENBjxLceGmzYzxdLJvIrmcgw841T5JipXu8xRxr8eAH7B8111958fu2Pc7Ev1YUUvTgmEOsU4Y8
wGVOIbywrWiXl9gB/Z654hxWXbGFfUkRqhU/swv3ryPHalyDhn9TNBHQHf5tjKLv/i6vAvdGO1m3
I/ZTPWm6iY6AcpuNUynaz4Xbn3tzavZ23L1NdTXxgA3PcDHrfdmo6tR4dorcB7/6sVaaHiT+qmSt
9IfZPEk/HPHtZObGN7r88u8XTEV4fsfEWFHQeXAx1m4hW8R0tuphbWFn2bpMQp480OrbFLbWXqV5
TvICV6VhDN+aafDOUeS+2YEV723RlIdRTvfRKIznutlAFhpeiomO4cKyvN1AKr9K5v4tLHuYmCr6
6kN/X2E5Kq8jPQegz1DVR2nb90E6X+PQ31eSnIheiM1DBzDQJlUd4xWeLo8xTJxeXCT8s/DTFuNu
m8H6o18ls/ExVidnkuqtTjFhmyBVAX3/aEqqT8CF4sSfJB01TvOZaUe1ITGJxYH4gnA0/xQOpx40
hdJgMNozzH6lAH49gpx4Lp3u5Ftc+HHbNLvOqL9oDEY71gwzYwpvRkZ+IA/68XgcgaOwL2MFZbQd
K/to2y5VLHGAiYmK2rmhTalueKjEebIe8/kTzeHevXM+mI20n/55jzke7XSNk+B99uZtRbj9mjVB
vmnm4jLVc7PJiuI4t/gE8/yLNbhqF9nON1u5NFB07VHBHLrKQFEgm1Hjns6quRlSfe0mQNUigGXC
VCnkR2+DEo6GwniaRi4Zai+GvVum9dqkCXErRF6+VKb+PFnKPwnSjPBC2H06xblPyWSGWd6tInon
b+50lsMvD8TiVzcJjomlzjC+xJfQp/O8bdJmX7UYdzwGaoC3nOiOJaVYzzpvPhqv/VEaQflD+ul4
UonTnRvGoWdAOBMeT7YuQUphNtZYVV6YIFfYZOdgRODv8bEuewTZVh+GazmwkQguh2F0LL2xP9CT
/lrJeNqlvtujVmg6FQOjbTfxchAEcRedXJ94mt/o4wjOmSSs33DDDEDTbbfay7kJDrElMQIwXGq8
rRf5xjv0AU2jKQtupcOzzwdyx31CmUXZG7sy8hQFrn3Bj8TbtUwsDk7ZvnLmjdFvsjefvE9FTysL
8uJv5+y+sUpatgmYnNiMEVpJsVMySpfwYSDiFgJQTtlUEfbWxl7NLmsyPFGUiCKiN7pGQJr8zn3H
OYRXQ3p3VRceyCBKSvuw48zJNGvbZwVcUKwtq95W1mmK9DdF9uuN0gJG/aohhBaP50b44xogww6f
un3PAu4eq3L1NqHSpu+9+lC0WXnqLKI6ZeWQ61saZntcR/u4PbIsmS+NG7CnBhE4VDBLLB7tz4Mh
SbTSv3oo+wqnVEdgoRlqrsCB6HpJlt7Jm4rOwTo9219/v/SVlXsUNtKPXNhRSqddHd0WE9axUqZ9
IP3n7s30U4MladOV2W9dTcb9cS+2Gd1bEUP2ca6bI4TFl8cKWKYtLtOSonnPmjv8HTPA0LbONyry
3ynQhVxlyOYExwlftS0vcwxlpkqX9bC28MlP/lcMxsdkCO1L2Aj7YhvRsTcKdQ2KAf990x01bpIL
SG1mQ1wWlXIxLkTevW/JrFb6ZzEW/nNISGbwcIVFVFNZioLueqxJAdZK76GwUnVolN3RotiuBjaD
uz0dD5OnR6KjqECiqVL8r+wHDXLv/8YOmpQ2Y4nFrGuX9fSShH6yNqvY3+aOokC39fDIj2l7ymxP
bJM0BS6zCDngDApQP0crzd6yQlFpY3hYQxnq1munHrOLwCR/sQWYIuG/xgRF9p4y09chXJSEfCBP
W/bhqUxFuSZfRMvDDD56tAeuRyuRl7TnL6e+41TIwriohpRx7k5ZRJ6WcHHgGgsvYyre++rVMIdw
22KwOc2OpfhBacrsgjCkzU29Uj2aHXQxXzJLqee8MTFM1s28xWj3bTbbH5bhiu/mDIWYHnHYB/Zz
yexvbyqwZSblg69VBX0Gd8SKoWO+9+0iemvBjaQSVtljQxDKQPMUYFUBYaaGIrvQQ5+xxC4wg4Q8
HgsM/cSqvT0eVg6y2LEKprvVe9an0P45hpnPQX/UX3A1HOOJ2gtBftVP+vZUtxPQJe19TBjmMa/A
LapJBoUuiYOopERNy2DYhIbjbDV1ykOWM9KWYiTrnpJ0mKu3uvGqg7E4q1qbSoZIdP7x/rhbINkR
oQnJj4q03zfaYiQexbApQp+Q6bJUSln+akogilnOgSV1QKBV+ZtLt2tLbAVqMfa4x52p61OljOoS
vqUmGfEiHy+pC55dYPjYZc5oPQ9RsDMNVmK20zH2kdJ+HrWNUY9mmzITt9aNjhYts+TNS0otbY8/
mXw3SSMWGMn+wSlYRPIeZ5vVshEnotUhdfH8h6K2UC1fM0MPx5qlZnK7u4jJKVnJxTNgeFjEtXdB
JK1t1xaEIQhULMEQcZo+tZWIdz2Q4Hla2VY0nZI4C1ZOhFbSpX3I92ZwMpHNTQVesYHAF9P+avFh
BgEsRT+Mzc+pm68flRRdm1x7UWenYlLdWccmkIRAXkpqEONikscWK8cJsMs2M5P6EkciPwl8Z0gW
4ypRpXWX9fvj2d+mBHJjc3iyRLAtKgof6sz4xUa5fu7Dew1jlR0A22ZDwKAE6s+9bTQ1W3U2S1be
iitnU86z6etjc+d50bAyXGWuRsbPDJDWrTe211bWHqRUQm1KNgY5jCRaw9VmZJ8V01agN0Ncxv71
FBuh9zxo0yLGFMZXdxb71Ep/pHUX3HEInMqyG7eVCelOJtxFQhvUpi/SW1pjWMyNE9r613AxDeTC
SFfUxo97yxQ/cpuumhjtK6iZ4EJGePJLClC5+dRWD+P0JgvGEW4BuShKxC6pmqOvB/eU4uZ58ua8
fwt62nnzmNC1Lbg2ebrFbgYZNKN2rSocijqWZEGq+m0HYP2UlhHWM6O/1gJ/SxiTmMt6Ih18u6F7
SN3ubLe5RVtYWUFtjqfb48WN2+lmBx98XoI4XBmuXRNUqrUckB+nZCyjaK+dv9SHqJ6brudCI0B1
mINUbQzliZNt5BbmP4pqiEPuC1+RtozSV6AE6A5VS2FrlFqrppwDn4wmFqXKmDR4BSVWeWRNgLR9
50bKPCPvMVvHsDNKuqvDe7I85btcEW+kZ3eHMrNim2dfGVITwnP6YT8xt9JalAfWdv+gTPYHsVRg
SR6bO9/7JC2yYZiRqdWzGnUXstnGQz1cwKSfcEJVL8HiT62L+KWEUtdgTXl6rFtThJsMZ9C+4mrn
qpbqhBv53UyceIcqh3mWfX7zVGYBjrGANpnG/vj3pknEUbHWFgWZbCPYxE7Dh6jnV7uH8NlRM+PE
wXYMJZRj0+wOyu7Mp9H1ipVphgh1TlAcq7JGyeyg2iDu2GqgjwWrUpp08lTFPwrXvHOudu6EI/Eb
MnNajS2uzpLrsnZ3KsIQ6mfth0HZug+YG4g8/HM4FC4CgiPO+cDhBUsuKeZFAvbkkG/HCYKFY9Xe
OXfcZmeWEywmiBet04iXzKt/myeUMWOuCkSEPXAB0SWfOjakKF8KgZQhuedH8SuV0Ho1BIOxbjzX
PSKrbhg10LsusJyIwvHXg26yUyLqK9SJHKMRWOQ0xvXm2cziic/RlTjk1ZqLZCChF+e0ZVXZTvZu
wZOelrDOuMxOqXezRb4vRG4wB/9ZtLUg6K3aA5SHXSdIIi1NIAXd9mHzgvdUbPlTcA2RjItQScxt
anvQBJ3EPgHMEetE0uwwe9gzRYYIEmdNjTUUEITWHzoKv/N9+nvPq3Eq+qDo/dS8xgLeERPWWzLW
4r3GZnhyBzTGoGjX45AHG8cDYxzSVUHHqfqWZ6F7FEp8ncPCv1TGfIiKN2J9zTkgXC3j0DlT5kEV
XuK0a6pwG87QMHlJF1xnI2djOYZ7SwJ6e7RDKTPiIopT6nKK+2Ov0U2YcCZQbSReZgpABgK5WQmh
FhLty9DfhshJUbic4teLUn7OSdPwn4xumYPRexL79MB0EdhTz3iXs+0daG/dsIxnJzAwEJQMQCcj
B6udl/nfibjetRFvlV0JAp4cu7oQT01fmhQKu/hc0KBpblDzxMTHa060DPXrmiMisVWHRKNO2z2c
K8pjU0DRTNV3saPTtdN2JI1WRr1UKhJXFhppLbPok8qS+WbPIJVg8idHr2zRSPAKPinYfte2K2/2
5GyVWTvPphqSldcAgxH2hvyWXA8kJaPK5zJbkLFWVcQ7e6go5SZPB0mIBtgmGUlsSFNs4mnk6cuC
tO/8csEEYmuGNXDoh/adptb5pZLjWk2Zf26mb53VvY2WTSqwnrrDSJoNGFFc76McklcNAjsmqcb4
J/4MDZqqxxjME9MaipKdke6iFPXLNCafntOU0x8NvmD3d7OUxiayOG2xuXJ3v+qSyHODUrHuWXa3
UY+kOdgEOftlSxjret5ocvgr5S3925zQT8qpXyhi9w8mXXN8zOk3j3jdBjjY0g2DLAk0z7x4yDDr
Opdon0nwknqobM5AK5N2AV5kC+IE2IdDjngi1r+o+p4FIKciY/eUGC2GdDzwtyBFDSfvlm1H6CG7
hAlugk3v2U/MkybOQy3pJxcLN4GvKN3lywAMcyLeWD/LSd22zbWtmCGqBGaflwwJVyzJ+rEKIQDN
ubXrK8FZcsLIPpa/7yhpKDIJhDxN2qxPdRAfhLDmVVqb5rOu6oNRTWuk/YwoWuyeczAkgROfG069
c65GVrSlEWdSH0asxFrTeY5TGPU0Tg8uyIOst4K98Povg8kBLS3C54cXz7GpyI19HyP3e2lQd0GN
IPiwsf9pFVm9J8BZwmLogOH03XgM9KcO6xS41RRqkDfE5MWi+JY0ziu1ob+EnblHyq0PUals7jQl
tyNY+SdHmex0hnaBbQa0RpXsg+huQ0RnE/pUUQV5iL3GPJi2+1OrIT0rTOW2zJMjhY+/xGj/6svo
2dJxdiwL/6XlkLirVTufATquzc4dripYnJxtvevLSZ8Cg2Fhp517PgM+7K8kBt7p1ck5qcQDGV06
Z/hAh+MoUnEwrk7b/IxEAXWuh5QQUUrxssDV3QV4UHumuXLpktjHfriTaLkP1cHsmMEBSGaVdodT
GdfiUFtgh8ijYHrAWCjVmO3wcmB2qWtFdZ9zsAzPA3JWwQKvbYn0L/YWQzB4Xr5tbpZEfD0O3dZ2
rXFNNQ+FctmgN5U9qee6s+kJx2fwhBzWkkbj6Jm05cMseh4ddkIgdpR0IfNVcJbSsn7WqMFPDdI9
lX20tefM0Y9mJkDhCLB3vU8iLSfadjdmGVKTMfd7XUQSSToyV3W9OKXz3ra3+NO/lhJ6juqNZwJA
yORTFF45ldBP7ozECnWWXlqCh7aemlPSIsZ6ldUvOtXaVk67m8Ox3jPORLYQKHx9fyuYJB6NYZJP
Bk91wwkU0z9AfspKLfY3quKQkkqyjsfB6SQIl5beuUg5J7elH8ED5O4JDU4HezeujOILsOb8UsV4
NETO455V6CyGKb5ZVnGTtrZehjT4TbsQd6opZjYMcp81nVFbqq3+RF9DzA6uLFFBQkgTSvaXklag
sYmCM0jdj2B0yPRKlsHEZAUkL3UsSj1ekxqaZgLQUjvlr9aJmYXnEJD8rHEOj70IZbIs5Y+TRzJ6
CPEwnJNPIphuiG7mF68ejBXMS9oSqDiqi2Q48+nLjUSF2lXANxft/8PNTDaesy5JxrvVkWJAOhfc
mo0Iga+NiRCYT3l6nvKeMMUw/B+izmvJTmTttk+UEbjE3C7H8qaMStIN0ZK6MYn38PT/AO0T52IT
pd3qVqkWJJnzm3PMd/4Q0vTdRJFEQx3nzEh1Y4tiOjdgbk2HY/9iidRCIKLrCbAOyYW5qoz8Mofy
wKKprkUK7qoiue+qesH9BAgnxMKDUcBmSMjuh65LjDAcal4B77prlT8iu6j9GU1rRyeB6aetzeFW
dc1bHNx4dTnXMC3f4zgRzsaAB2DiBTtDVRdHCotgr6YJ7SqMcqFw0RUIY3k9M9UJQIYiJMw0GoYE
O00tQDxp3wDa5Z8z+FVqv7gN0JU/prJ/1U5mHmtJcIoye7Bqy64lHeWBviH7ooxJ23qG0o6xNtCT
ZDU4LUzqipf5Pc4Kj1S+c8qkGbyrrPMnRYTY+urqergrKve21Dk0j2hOHmVLe43RU3saFSyViQ2w
GSyufQK4U14DWj0Y6QATNrLq2vV0eIWx9UobSobwWXhbqk77bcihzQd5Z/JBRNdhaSSL9BT4Afth
n+mp9YjVjz6U0yapu184qZPdTOT5nBl28UPFO+B3b1Lra0JDJ1uWJUjwGKu7sA3sDyn+59j5LpHk
nltZ1vLSh+xiHGZyjGqK9ulRU5qVH+3y5+AlN4l3e7xzg1ng1Uq6m2WJaTOULgTmOU8fZgAdL4gY
p0+dO4N1SZJjSmd8QCX5q0QiJ1HxTnoOcQDP74a0YzNveiPA5l5kjzSmGhusj8NE1E32Jeb7Y91U
+iN0EeSCsj41S+cTwuRVFF+2CT+OKpCnNfXzUVNEQ6cB6nn0cwiL6WfT8row9T9GEYtDSHboBhxG
v9FJce6DnrMFYJrbgLa/8SLILmniym9e1etb0huUQdi1nyErfvaCw2YVdiPNm1nClBNLTsfHtLf6
XDsULXSDSUG8nVv8MC1ppkc2ZhRMQRWuyRpfNHu+jbLgfgoG9HmEGtBeQUSZR5Jc5hrVnNNupilj
V9bltMvK6VpXRnfXBmc3Eiu/jR7ZEndOjrMlkjcKN5ttjYfzoEotuUaNzM9NPPzXa2p460zvSN4v
P6nOgIrpeL9dHFbvYTRnuzAiGkE3gJkr70PMjBxC6cxnx+qgi2vT8BuQD4JcFZCyR4InWLUYqYRd
dPuqj5vNOl6iNbS/AFlBddQFSH+YkWFpTyerR8VRWMnhuDTZwUAD3DjUq/MegxBidRCERFgVJ2a0
wwmunrUdnCLn+6F02Vvm+m3/cuOPEl7KWXO6P1OwVGF5Duci1b8x6PMewoJHJpIyY3pjC2gyFGA4
dHPZI95BHS1qE1Byf3FTA3cKjX9yn85Os9GZUt1HTUMPMKtXwacd1LV4OLz/2FGb0Y4i1vpHrnPn
x6l2KrtRPHmNPquAOSWNemqbLJs+Fhe1GToiPYoJ0X1KAb+sDrHh1Y21dzbtTt9VTqFDGiEImegc
6uMeHG7qIjdJEzpg6nGDCHq1fVy44BARng416YAN8CD7vo50mjYXhy5miNtalBYHafXAmYJtqpup
GTTcP5GDn6XhsJ05GS/W3M78v1o4hr3/xqVjZl4uGBnVMRmK23pzzX+dS9RAEtsxr1UNA1uPGEVb
y1u4KuLljSXKH9UcmyfbyIq7OfSfkHvEwZon+wyupSa5wahgpG6ljwsOFgzOl+qB1qBTjNmjvTTe
hr3K7l6HQuHMWDnJHrpn1yHe76Q1ZCUyqFfHstJL0SD+Ok3PkAMrfiUlYgWuLAaG4lYElee7Q0yt
5Dj076ppMMOwS8kTj9ERhUMOMYfdKlvKnP+rNoFN6HW9W+UPMSR0uycl9EMjlffJw+JmFxGKDm9I
oFQDAHIchxUjxWtcWghPNLjug8LlLMBBtqHqfKsMiGJGOtg3TiGnNom1S2Ppv8y03cGL56QYFPkp
I35zjgZ4LG5nnclGJ8Q7YF+PFNsRQYa6bjXjCaqpeShnPIqjRlC1yiP7q3bC91l2BFiRVPw01tir
TtRwePJzyAU8UspuDsRt/9CszJwthFOy6snAfejkVpp2gG8qto6pQXIdzOmeUSSypVmzJUBZPd2G
bCZCRnNsWUxhaA3emZjJlb7u+VbJ4qNESEnDyrogyCzj9IyTTUfxnwpe5az3VwTxS8pichl6T11c
jZRakMv51kwq3ZAphLfqXnK8kocs6Q5DYr700f0acG58RRTpnhfYNON+m0XEjeAvJkZNemnM0MMo
JJkcLJcQ99+MXMtBtkbAkrIufTK6AFqTjpZvcfdfsCrwXRDYtJyGfUvTJSCHqmIvFYXzlle1/KzC
753NQclpJcUjWXEw7dIngXJew6xyxFzCsL846c5kbSobG0v5JcY8YU9AKXFSvWv9qN4GZzzOCKUH
jGnWPnDS8GCwHPk6A3U+hYsVDN6xnZz56FUMeGVrANVe7kWP6uKNJ3PeVMsG2w6Gcmeq2Di37eAP
Qo/+SuZMyLJ95fFz1vnDD9GI4SwX5NQN+6rbs3XvTf3ZFba6BjO776wCiYW5fMfbFjz4yDuhsm/O
8s4IA2kSXu5hGTvpxVpcdYbRd77IK+MwRXyGwjK9u63qb7i8aT9Yjp9m11FDYfEA1Tg//n5L1IXJ
Y0Vg8IEtwC2ia9H0fhI6eKx7XmHXWDX7/IhIA1dt6mNIgGFx0RIcDusWUEp0o6wDSeCBbit0/b5q
sKYe9IRBl34Zc7bBuXC3JSlGiKR8tfVMDPP7egRsLP6udq8GunttugdrRolOWH6NwfgszCh6Ts1i
AGdgyQ5OvreEmj9C5E8jSfHkDYjKo9DelBOY91jfe4tSbMHak6CZN3Zs65yUaLAyRae/Oo6QCRO+
feLS/kXx68QbNq+2YHA0HBlJ5Jsxr5+pRddVLTUjWvVfze20FWXH6LwMjUNaqCO39gSDQWI4SdSz
RMp+9FD6N/QJNoeg+8OeIryvF+Ya7l4KfkDbqgkcf8pdccMuVV3rDkizvcF9QGGQsA+ymbznUOi+
oVfQfxJsRKtNwpY0ZDd5KJ5FqIFFwZ3na4IIc7aMVBPu5wvs0HGBbrDBWrYDtoMvIyGYt5flYvfD
s2ir6DV6wJcCtrQU7mBg4z37E1kZGx+kK6cMnlVh/JENe/XWNcW2QmolJR1U9ywZ+AFZ/T9gXhEm
NFOesRIGIIaprE+ZPfnwY9eofC6DLxGZxo2dr7MZ3ep3gFf3EBpFtJu0Dl2E5X8rtRK/UlXBidB1
5hnSxFuuFu2YY4Pkx39OM0f3TSLO8RzWF3577lMu/nvtCBqXoiDCxWzlig6fpaKVUXaYazTvJHUw
PYwhIkB7SXDsKGR6GgXeZgoi1GZ8BbMVXBCaKJcQhtgq4VhHpoLavYt5GlfNyVCozkLPvUNSmf+N
ovwTojTuXSwX+6jT7Ws6JtaGeqNycby2Z3rs3huqA53NZI5/ulyH5jUEaGdTy9whcx2LEhoLCKjB
gGteLvHi9RJV+aZzxMSAD14Ik0/4laETuH1+x583AKcjPzC73XRokV1PhOjnl5PsZ492m9Cy3K/J
miIGW0Vz+J42DnlbsOR5aN+smsXBWC6daZHpdL3oI6GA99iGAWhiAzaSqfOcrxdBu8PZ1LRHWDrR
IypAjYswH46rcTFGGt1Y1uCdcI7UB7PXkD8WKEBc64hKFYOUtHfxO1NYCvZ/+Qm61rA14hoDdj7h
D7SKl+mikJXReyTZmsdij83WukubXqu2y/tdjNigi3D8RrycI2NrQsiEiraZddPzzalujwJpxC/K
AevEaJ272cngszJsH2sC9pFbfDI9Gym+kUeTIqF9mVb0urUKjK8bHEe7zI6O4B0T9pXz1U1k+9pf
oooljhxqfjyT8atW0x+rRf10S1ucy9MIPzAGJ7LnNf/ZmDg0ckYyeybQtt9bhm9g7MLSJ60XVUYU
/uajLzOR+b1hOftszKfzTJJ9o5cZwRGvYjRfDQuBOkqfSrL5VOBzgdzlyh/Rz4/QY5eFyMuvJAKQ
S7w545Gwh1uvy1cXpu/pHOonoPkGOb+48BMMcxhbomlTtIP+0AYdzhTTnNmRD1tmJjOqdjyJAgRI
XdcYwnoXRK1lhuf4p22ZEIPR8TZp9cEuU/fx8ii/izNq6Vu8DN1cOycykjPPrD7DngYA1VUDNp2a
NLKcrB8Wt+cnkm50mBSdV4EmL1EwqusMxH4/LhXlHfn+36V0nWvP6r5d5jL70un/HeLu51BJb8eY
a+Tsp8YbO4kdUVpEjg74yHLurjwR3CgBHM9pI/8pSRxuosCyf8z5HKFdVrisZPA0vAXvkv7j5Gwp
qX8SpyE2Hkw7p7d09jaUdxfHpuM9HCxIIggD/83CMd8tjEg4CSzAW5+BN7fXQg3BvjDs95YpUdIv
6lLiEr6/pSk16hT1NnDJWJ5Tgvpkev4FvsHTrO25gbwHbcATjyg7m0LZI34fO/S1WiOvjc69Z63c
tLGwP9xZVFToGDC0ozY9k6TpD0g9zsEQtcSKPv1ieDBjqBAsKyOODXAA7tFIsDgu3mSrosaDnYOx
VKKLiKC/TfSzqMG8Jq5LS+Q4xn5HdzKGEOYZvMNHoOqmhlUwmE5NOD9HwxofNvalLZZgx+fsM+7L
SlEJgJGt4r0acdwwMO/+6KrFvUnm/NF6QrziovswM2mAa3NoPKL7zC9Sv+CgDf6W9gvIRTW3KlTm
OSoRWN3gRa7rU81KJ29eZBBmUvttyFBYODN9jOwmLpFhbrIG/L4XBdrdJsm/XS04KT4qmgJz65NJ
obzkoNVjaqDv/I8zjzuASqEaoc/op1qN61NbX+TMzhtGT7z3OLHTF7F6He1muNofvVVk14hD+7Wn
25n++WTeERvQr+bYVwsCszitC79O6d64hN27CEvO6Bb32PVm3yxc4Lz9tMB0Unvn8TPcqPVGbWay
I0xnz6FtwcwNkdw1mkQOWUjWoWDeffl79nJZMlQMcJ4JJlA8JfhMR916eAM2BP6MhMOuZR/jvH8E
9eBeM101vphqqNcqHWBEAigI4R0/15NwDGoSTeWTT6i4ZK1xrC04/xiPtcPU8RbuZxISs1rEWdV5
D9sUx2wK8UQsVYhpguAONh/MmuKsRCj7tl6w7DkHu7TRiYNCHzcmhSsXTGfYbMbhXHE4gt58HPqo
euAviLZN6v2srFgATgo/8mkezmJBFgiXtWBo8aItNAh85O3WsKt/YFurfWK44oNxvHbysqUXpu13
SWotcJN23E+5LE4UCf6S46TerIbiBa/LtZ0zww0uuefO9XLJQ5eKPNAyp6wECFqF4fvf12/2WA3I
JKBrGq8We4bO4EqEXf9ukJDdOyngA71jYx0KiI1NgyF4kJoARc3hXZvDu1lrwTkH0nTBTX6KW/iD
mgjrPe4neW7TXp6nTnVHAwxY6PnW4klrcYitx8qhUNR8YUkPTTc7rl/llaIrY9DgJJcGRpmxQk/J
u/IrYDd/UKqF5L/sa+f+5NVeffXs+NukCdcXI+ojri/qEyRaSl117a1dLtSkGtDwqQAK238pGpkO
5tLb8P8voW1qF8pCY+pp4AeuOkMNMq76++X6a6wS0HrM+DWJMt1ZmBaesU6FhCLMUrpLhW5b7jjF
yWM2ND9tDeKBHv8z2LV1MUpqVZwKXcO0K07+wfBVhhU2oa5kks48uZjV5e+JTfWUjEIbqq/lyGrK
6oOtpsYVbfSOfbbz1jn3MAlRfvtm19cdEVZP0jQ+FZg0hOSsz6rl7JyhHI8unORb6MGAGKpWMSEB
TZmYOFviLv1M9SZ/polOkQIjif9lXtgmBF+T94Efxa7s4Ch7UDr0Ol2S5UISpyESOMh9nhH3zxd9
lgq14jQtZtQYEOUBM94fXSBOeDAdjYDSDI7zP0pwh5uI0eaGrgqh5eU1TtjPrK6KRR7T6PC89J5+
8Kao+2RzscvYjnwn/bRJsvrDmdCjIi3Kn1OcNdAFMLMNO6zi6l5mgfYcmlKH3KHvJLiRbePCs3Wt
MbmboZvc16+EAodkD6Z7crubYzrVKwrUdLPswFdTyKOLUuPwWeOTFfLcweiIty6Yvb3wmM+Qsbw2
QuhkPblIiJZn8uE4G1hmSkuq8+joEqQp3rAAipTgwHTnSC54gCXiU+r5zKDDrWlG9S0fms+QA9+U
jERNe2RwgSEEMKH6BSXwxnTv0IdF8+xIMF9is/tNkRdfGCXD+UB/9LODZbnXvQP3X3Tv0iq6G6Nz
Tcvwre9EfErRLN6HNIwvA3wF4F92xtsMz3uzZGKbFGNfqdnh3lxWUbNlS1dT0tu5OAKjZfdqzXZ2
zoR7Lyl+uakMffevd03LSVLZnhNueU2UvxyGF25WhseSxNw2XpYC04t+1Sb9iXGGW1/1+VuWaB22
+eaN0E90AodVQZIz8RIAGFSFfMVMyU5uwhigTIV3xHc7HgkRe8/UMtrthOGGHo/iBP2NT4/ygys2
b38xs7/HLjRHejJfuiJyvWqsbZBoZ7D2AKtyxfFB1JR0RGC413DT7EbDE3cxj8RGhnXNjFM0b20e
Zech08oNDdfNQRd9tV2PJ3rvslmw8BsgMspbWorwGpncFOw2bk4Y8n4Z2SKw6zquZh6JYLKxq4W7
jJ3si/nufBuy8N+JeAxHbqAyzJ/F/u9LTXoMeBqop1uFtvoelg8LH9DGM8wOpCKIcQ+LWUz19ZNg
8H5cEl+0gJjvTb3puonshG335rU18fGCHcGl+6lIovj60olquVSk9qxtfS0uzED0q1axwpP5OjoO
p/I+ueoT2DGGT9ZBMN4lbzLdpGsroPGmQ4lM96sEon/XvWEiar5EumKdEKblskW15PDRJA1T/wsH
hpLjPMrKGu8qXfcYhIJlDsFuBwi+8EfCjfxrnH8rJGDGQ4unpn8nVoWTOh5vc10SilThIWEqe0kw
JVx6q4TslnveNtNqmGHKNtoLVT474pT6OSSMyFC+amhqzcJL0+jETHASWFU7AW4NMGPgHR2gQJXt
zS3n9hYsl7rE3Qx+lNn5kPTQ5FqJ7ZnWgj1w7p0lC+e8XozlKwWNjhcJU6aNLOJPp7dxFneWR542
3U1Qd49RNP1bIGTCYIiZqnox38TCXiDDSC10Fn2PM+k8HSu192zyPM7WERJoEX5YjQFScVkqWwxv
e3u9VRet2c1SyGc0AkWISrs2WjZ+YWhuUvg9u6DRtQNGaHFrE8pfzNnwafEo95PufMpqyAjFau+I
0uN2opht5s4JANCznRAnKhvBhoFewYyHgc0LHf01Niw3tNrMxzZ29Y016f1Wi819UZVUAdYNcE+D
E9/iG/GC/LNNVLeX4ay90BNhW7XHNX1JNnTeKIbs22FmSMIdwG/vCvEz1QwSdMZMFIBVDVZrRYoI
TN1hjvry2c7RcW6oVY+WTaldbzU2xtussJITBUWfmmzaE9JkdSStPl3GCqcp+c03GdVvYmDGt3pN
87q1T5gfhrfaHI7CnC86IRV8iGIz4hI8/F2LIjocZPsknvC7mcvogigXbjWr9/wgInKexs2PoBQv
g/noN6U5//Dice6cOB8N5uJtXmqnPna0N/QBQOQziZeO7N6AqYlFAs57ygbuFs/kmnl/zKdMJcvm
BlERRf03jL1DJJpTBA/HxwFk0fPoAny3gjeHdU0nbkWdL8lWilF7v4fVRhK6JZ632MlW3a1NzMJ3
ZdExMJPf8zaBVyo71gtC7nuEEQKmeFiP4VDwRpfEEdfd//qpKdXXIIAoM2qTaXqbRuBDEUQgwxYp
wkX/kY6AQUWnnliRicYVY7iTRm4eA5a8LU/d/MOWLHa2Dn24J5a+3jtze9FAZyL5LjXaDAHGOv8P
z255aE1nacZEzJttoJUxTMGiny8oe79jMy2OpZzYYqsmuE+9lW+7AbuJljbxic2kzw+dNvhgbA9h
k7mvDo/3yB5zQILmsF3PG+rfo/cusklL451RC7k67uv6rRgK+kvxeLcjVqvM2Nl63n/Yk4KlyAiQ
1JndYZ/gzGh1tty0ddI+p2UF/usKwmj+myZ0TJoFILJQc9C4I+c/vWtSAKljve2HYThEBHkJuZQ/
GCzkJyruir1lqOiQQ5XzJwK/W7OzprM2qF9CABNm/Lx0lXjDsyO+6locgyzc7JtWWeJq1qT/rLxj
1R08Kl4CWBhNV2AbqzOdegy8UZQBEZFPCaFScxqBpgs2XQIY2uHBrmlaNawc+F8EEtKZeLLFSOAI
bDUb834Qx2YZs9dlIthE5NFZo+5mQ+7RRcL5UDI07kxFvit8uDBMwQrHJebBBbew0hfmkBcEHsR7
OOvdc0HprS/wuqDCQBOZRpC6JP9J22FATAJYrBrp9mqBFILO2MnwWKfnfDDyN4LPch87TXSmS5rU
vztckswdiYzghvfGOLlNT+oTGUGIOLl4dhIfx3i4uGVPeFZV9T6G7rCdGk6PKVaKreHCdWeE5jD5
pkEQWYxdaQugV0vyfrvO4NaLAUqJPOawzEf/rYbSevMmz3yjU/jTEgALJ5tRftu/GdHw0HReCHGu
1PFvqEk2imdJWB9Saq6HOaVHgg7acSeRyq3aEB9ZEDcfE3NpSM+HIbNiRudOcjDZtl2VjuW71ChY
iCd4JE2qfdPcRvqD0xM9QxW/C8dDWyvEu0vpxXlVTzVD5DthjsU21qlWTPcMxYbvArMvBD1IpfUy
MmGRoGJROIgzrWb4StcgDBPW0xt2JJwcbx62WGxH/atPBcEhHB+aHwTaP3n/GggcPXLbzh5DJm1r
0zPY5HVBoRbO2y4brLOsiiTn78msuFRWS0nfnN3WSwHJ7+9XuuRhJdJ/TdtWI1/PZ9ikOq4SfqXL
tj+MGeabxOraC5oU2jCw5nfRqPje1cUPIiK81v4YbY4p1OLfSNgymZFBCs6ejCtG4IMoyB24Ltv2
LpW4WBpHu+K1bd5KAeRWr/9MMDZvOW+nW1JiT+eAsjGaoH2TjLt2owWFhEeYDOWywJikGaeQDcsS
WNRmzXg4jPimGpWgVRRoFL1dfGW8U+eCdBBBRLb7to0TN8POf10viMD/+wqVjCARD5K16Lzr3jhm
hr41lINnmgP5CX/IpyzpZQ6m9M86qZFG+yeD2nlY57P9MqSNDRvbUML8DGHwFQHjOZkDFMdqOUrM
aUM3QaAKv1vaE+uJI6rrpL9Ku/quhNGeaX5pnzHFhnrBU3hc4vsPQ7AoWBFmnAEm7fL3Xp1g68Wt
HZ23FN/b3MKXxPwXZka2TxexSsJrZZKBQKEF0UEbB+fLSyCSWajFZtFal0ESgIAkh6GcNXF0+nsx
DeahAFyy/btsOnw7IEPC5tEMjBhDYDXtxM/ca51n06W/IwY0+1SXGInskn1ACTQEIfieBlSzNORk
2fctk9fMels9mfgR/9+K3Hsz0Uus4dIwQHe3EIGdzL52oeMcS638h2bNXVONwUsz3KvHefuQUEp0
yhzgR15DLavCEkaOjBcm8oJnkY5ieMvIpovfHPdjHnX9BxF3RtjwCail7/zaCn8HTRLtbfw/u7Ax
qveafd0+ZLAL4CHBxQYcno00s6i/f/3G6nxMRzgqIOZnjAZKdrImhMt3qEqYEHTPeZHmV+cQauHh
f+aBZZiv9SeCV59rdNG12KiE7tQd7Da3iKazt5xs2ppLGI7HvJ9Oa94WGMVxGryAECmLbzNFFzsV
r2khKYu47HA54t61U+Y9XUitJ2gPxYAghwyGBYoFJCg4ayVq2cL3nBhzDDiGdlnH3euUdpmuS8Xh
zGFKvVz6aYf3sjzHpAKwuAQvwpb91fTSG849slj4NzcVgPXDXBJXNYfM4e0XH1w9tT9mwMD0tNJq
seZlCC7pxwyP2HJkHtlg1cnioB6iW1n9Wn+Hy+Trgq90o2lIiHU90nTjspzzLZ1MBkvn3itwBtGF
NE6W85hccV8f6gJaE4hFaR6TWWe8PKazT1W3FKY6q9YIfYpQLUAqvQAR4Q6PwBz/d+FmySmUm7AK
An9wtAqsCbTbjcX2ZA+nxbuuaXKlHA1a5/JrXoDbIrY4M5YA1gn2/eizqvqmGZjLUCR8ibOSJJRl
37sFKDMslw7wv1Fnf5EVLRaF5awZ4f139joZqMvqCjG1bwDDqErHxoko8SlK+Y1vyD2y9iDH8h+4
rF85sHFh3yiI38tYdb04y1ecgvem5uZnt00X79YSvx1Yt6okNnzkOgCqy0WLTAwm5vQGuA7Be8mK
w6n7Z6AFw1eCjfMGrORwyBMCdEtkUm/SbTZp7a7GVId1gQl4PwUfLb7G6wRZ9+wQSv/7K1TNQ1Ja
yBggPT5B5RL6L3C3OjT/HXICb9ug0cybNtAtCbPybAjkgsH2/tgUDhwQV/NjYpk/GSibX4Ewqq1q
AGJhbvx3HYlWFK6B6J5OrZ6FeydPcwzajEqV/SLERoAJCcjumAqkAmSSNN0HjWTe3p4nbD+DRVMw
jAxKp7xwb+fJj6gElkcijfEz/doH3UrvI5/etQtOVk08jQYpdycqZhWSNcOnYQr4eLsUxiWBzoCB
Ys0mtsOdyPL3pMNeakTpL2dxXQdawbyVFa6xgoPiXt0wi/mINQY262pQVC23t9bSS6LEwjmzqkWI
Gd7Wf8p/T7+v49JuciGgWQWFbXE/E5XDvMuSsnOY5+370kXfY/h7GyI9O0haYWiun4dXbxYfdBxt
4P2XN2VW0d5tYkwJjWM8CnUd3F9ku4l4OvI7ObSHNuKQVL03/eyW7l3iHibOBvqoTr3igXEjs9pp
4yPFB3yzaQ7YlJqWQt2p7fPqoML4wX57keqBSDgoOGwf7JTqRQEIdieXV5Wr+ZYkcjI6Hf8cYHHs
TUTkpuBY2zP6gDUyb9N6DU5Kqt1cnclmQ6QgVxMCvBPuw8D+niLMbBqXVDXxxcXibicwHPT0IXGH
nMPGfWttJI3Ao+vcMrXuuFpUm3H6Saefd3YHwPitMo2jaHTfarLppAaqOeq8lodEIg530v1Jx/xp
aGXzbco4PATMoI9lUOIAnymQVH14cowSg/8SXcKCFh9KxWeQDQEhVSfLlqhnd50X6lbrjtGuG1UP
d4SxbdrjGfDCYuD5wT7FzA3+mqn/1qRVXxCVukMqGICKovwXTdbbORoPHW2nygf69BP9yNw4DW9N
DCfDfsZXCRxiOyQTx2tQolual4F3gwSqxnk3Ota3xvtCsWsxMzfHeigcLJGjc5mWy/pLU7HvGy1U
YpccF5B2trZ5kugvMAn6q66tbu9gp0uE1FAaQu/dQ2JhFyev3SAfThR7L2W03qvgpOcFHJM8L6WM
aRbmK3NL/Mi0YB3ieelDKzhgN5zy8VsZNdwc7iIZkpGZJuX4KdZ/gkBZetQmxMtphtfkO7mZ+l3P
pl+bTXgQS+htyvmE8mzOjyMcep6pfCFRk/rGmfc1Tgy0KjwHGzqrL07n0bFXd4dpWRvqbHbJmuC9
NDj9brQsIJpTivQaXBMQ1VgKadg5mIu3erXLtXqxyWaVnVe/fOlYGBgx/sSWHTMznvihddp1tY+P
IZvMCAS2mUQ0FC5HSUzFyRYNCc2rtd5I7KY7FQPcYqqVXLWxvhKE2dllOX3XiuRD06R5IV2z1UoM
yFgcsVZA1As85hr6mFDMRdhQNJSSeCVj784s/Slx9H0bePUrCDKWJUJ1cfvG9HVLytR7gxS0jyvC
S9FzjdeXjTYd8D/+CPHgExHggmq7LMrLtjEbNElj4CPsLO1NGOQMTKuGt6VphLAx8PhuwNhQR2kt
cXrxDh+MS44AtV2d26FNSNiZdOP+d0eDVvY96rQlFUP90Zz4bei43w0qFcelKBP8zi0N/mXEwBSI
Ejz28dFHrln0Pk2gwLFzIMO4cJlGaFtORXqIFeDSKXOAuo+aS4Y1YCJEm3bvReNDFMmplow8V6so
P9+3cI5Cv1TDvaWGb1PRt4X7j6iqJ+GjODmFvZy501skgN8XtX62+tDhaJgbL4t5eDmYFYwTmrG6
WJAIYoRykI5pHYOYFZF1Tuy7W5/K5FSG4URcMrI/RvWw54Jcn5E1n5rQ2tPIIBQP6tx8uriEzxK3
4sb2ZP2pl/lPR+OtZ5ayXu3vW9PVwYpNvLJVE10VpXkmRn1s4E29C6FK7y2C5rvRQ7iUcqj2pH51
GtCa/AhuDQwq5iKUF8aFHmS8UNOuLZXbZkP2KltyXlapYclUqcMLPH56dRj5aeox7hpbieOUyj8v
g3hVRibzV7s7cExjxthkx94r5QXwOY640bDxfkTl3agqUrSpSp6TmdMZZJiLB1n47BFQWYl/gj7a
JnqaQZu0tG1KoWultTThVEZByiel2Ikb4TnyMLxGGwwp/MhuvyoMBBjxEhoVcYAiPiYN85bGWdZD
FURbB7l1YhKBxdj+hykTYZMMf3N1LBz9QmQjP3m6QpdwY/o3cWjvxmWtWC98f+GVDStCeEmnOVrl
dWI+ai4xgZxRDAe9fbOsypmbNKTw3BLFkcYRfB+0eOedIK7HsDbMiCG0pU3lZI7QLekhGLyvgkHx
fb1EDaWoY0RIlAf5Yg6x8CGVP9Uk7Vu/mLuNhPNvFXNqNaCbISKgPmoZL7Y0LxZbgT7VT/T4e5HV
1b1ZtF83AizrenJZ4JiuzgOGP0T//g5TW7rFy9Jkd1oq4ADE/DQCVz+4Bu4G01bjNeH8dtW9BPxd
VAB0MhP9YZavMbPYSkOs/YZAtKPC7ztkMGR1MsDhxuhyvCjVwj8K4k/MIR2jkY5KwND8N5zKji1Q
VhB94QIIUSVstNbd3noxhTYe67HnwIxVacETVOtQnG6AjVs1Gbplnr3GIX3M/8fcme3GjbRp+l76
eFjgvgzQA0wuSomSJWuxbOuE8Mp933n1/VD1d1UqSkzOn3PSQMGw5XIEGYz1i/d7XqPKbxR+d//6
o9DyfqjqLD9Q/ecii5vDq7a7BF527UtsdbEDufr76oIu4RYOCqxkjD6DigA+R+j+Nqyjw+vmWZ5B
GoODgFMD12OrqAKRFO1QPVp8e2V4wGi24Vz0vbOSSy8olK+xpv30muJ3Fme3LUYUH+oBIR4i1vFL
Ag6EzEL2LFL/AclfskuwftwbIyoZqRy4bvHTfGvAqcIhIOZatpEPAZv/HbuG6E4ZsErTKu0hkTXt
gSQoZ4cPrkcoZ3DA8hELrIlzyZk5Y4i4w8nmSKlRTtWVCl790EzpsJPl2VwiJIWBDuI8ksLd32vG
uC3+/FPqPMY6OdRaSla2XM1/jAsNaTCj9vUfTJmDedFYfHj9y0Dh5ieVy29RUnogAVHPOmmAarzJ
7RkZNsxkI1zzgjxRMUZtvg2F0nWIHbg4+tdvPRvKmUNE8vWHkTemBzUsvnqxZ7tRTgqBFWSOCxOi
2ZROLB8UMogOZcpWcEQt1Fscm22ZdLSeW7WNqWFghnWYdkmsX+/7+FZCo3rb1FalctpkNyFZFbSh
SJYJ8P73X3uy8sVoQ+USW5iS64QA44Is5CyVywjoXkt4/ZkfmqO8iWd8XmqrOMUh2ttKCtAMMrcG
lLAl5p0yusyb1z+//hIlxZ0W6O1lLBffx1cgXahWhHmrS9Rp+kPLdo5QFGy/117fzyfjdv6lsu0v
ECt8ZHNNcomy/sPricQoHI4l3vSvX/48pSRK8ydH+9+iuS9B2H8M//tHXowVerLm/zzlKf+9BbO/
Asf//l8+hD+qvM5/N+L/9Qbu/j+E5g4rehnm/n8zn9BoAkj7V8b2Z7z6+Z//ofAv/gVzN9U/HFXX
TJQ4qqwo1kzM7n/VzX/+hzRj2VUHUrtDUpxhYRPwF8xdsf8wHMMwHVOR+Q1/9xfMnb9SjBnlzy8Y
tTia/W/B3Gfu9RHQmztV1UaapduoV3VZs23+/se3hzDza97jf4EekfVAL01M2ML9pJQXuSVzLxAf
HPVBZu/8zZe0g1q2qPgZbGT2IsDsHfQFaDnY2UJtQnLUvzhhwgwybaptRYDc0FSurNM7bq+2R237
Dst95qK/fVzc+xxEsexWZVOzBC8DSe5ImVU9HaHXz87+6kNXUbzb3Aag4sd/uhfQVf1f+f9zXRbO
uoas65Y+c/CPmkbKSbH12xnvG85AN9L62fKQmT/nXMpXp99L8GjgM2g4aGiKrGqa6qi2gCcHmN1r
NbTxXT7miFW9beo/xjDHOAhJ0WfC7JuQXKnTdWIjILYlXUvnNsGmExq28H5yYmV2gLp7Nw0/NQPP
zHjTZJ+G4OPpav75yajEVCw6M2juf/QwbpZwRUyxnYx01vWd1Af4GH+wuhty4lbe6PXzv+0ec10G
CfqmrGB0KGD1R5y70hKjgZ3G8ZX6Ysw98xdHyXc9ETMzhLj8qUEGEOtPak/W/HWKZjAz4ExV363q
s03mfK4f6uZ70z9hUKOnOKKX28L+jlvMRiYDs0IXNZHNwveA+TNyHsew0IxIRdsN30rve+kjeP9t
mFD0MJ1vUAuiuWx90utJJAmJ3tS/LUvfNfiSNyqrFAevAHRY13/P0mup+9SRo/KpIe+TJIwcwWzZ
PIGoIYMMhrT0Q/nVRzn5nheWqV5BujwAqbw0arx885WWFP1L6JCGxf2kpdOYzBHW3HmOOn/Zspcx
ahzLlUh9bErvsoZ7U9D7Ub1d6BKENDjHzvDNJ4FZh1ADWHLDveLKY6j/7KM8BhOnrXCO4ssKfVQK
nCLOCGntyGzCIGwbksRfAQBSgJ0hiHuwg/xHkMTXsT1fgyIwrvIvXs2JRdF/6zXo3MgentuOv7Gl
C6UMHlJCNL2TfpwUZW9FgA3Z6oX2dzSmK4/+fgsePTqz+3ELcgfKzbwzAYQlf9FOvV3OnZpFjKu+
mDkyhqp98K0HThRXpMAjoOkvyVE5PfT+Oau8bT317SNoEEZLEgdwfB2KvWPCmqm+yYW+0WGw+2F7
VUjQa+Ccnq71vQFv4GqhGkhk+XBC10k6fZIr4Ac7VO/oa3UAu2n6uZQwUB7BWfOHu9MV/nMN4zVN
ttkAmZlonLkZjvrqCGumNMKS10TgNozPMrhfKe3c07W8+1p/1WLLQlcMeoKKXljRFbtg5//Swx+5
d8eBzYxWXue9ikxIoCzviiOjNHv7OuZommOf8DqR/SnFfLgH8Bi2zs5TvleJd3H6rQRvlNdxzjpK
mIRlB38UobIGfHhCYrq+66sffSRvpvD5dAXE/HlecVI+qsIUGg55UFprMe8Tg173CwQIoA2VJiC5
CmoxuaY14qCgCC5ItQQSNl4gbd5VKL2zFFIWCnkUEDNdII+8feeZFxkK/ULT3URpXY3oVxSNjz2h
Jyw6bsgedTGy3XjJri24XoqKq5YAbJs8ca3xHe+HF+KZIfrvpyT+PWTyVQzUNb3uItIi0PFz1Dqo
PmCmUtnX7OELcASE69E7GOA1fuXeI9qwi0C1kRz5O/+b2eQALsKtkdofdEu+sur8ojXr29RT8GHx
9hww9wFWlIUaX7Zefa/aQLvB8AIZIcj34uu+S0rFBRjWSzmKyBpJt1HUorHAfpxESjmyLwqSlbQR
BXKMzqjPSP0FgJq0bj7aF+EMXS2HyzgNZhaE61EFlM67Rpt2xKt2pXLvECieagv9eQezJz2YWNoG
8nMuu3oxa71+pWikQhKGnd6+lFuO1WO5G2tePeBDkfvSkpw3aORoT8NFOr7grL3NW2IWOTnTExna
CiEa0IwoJm5mgtlkUn4qX6SzqLi4LmRIbD5kY6Xdck2/x+Jgb/f2HRIxovEVDHbzEE7x3nbkq8hA
GSHFlxmh9zzckiWzJ/EpvSttB4UVOcxkAVPdBSD7TWyVuEhA92vJYhyqTxnAI0d9MpoHJXyKO4LG
sNXlfZ/eq6gnh7t6fBxxZUv7Wwc5Z802xNrF1g+5mmPyEwFc5RL32R2JQ14PKw9Fkxx86qyvnnnZ
1be5/tgYXOLXiE+cnzEC5Fhqb4iKH1DngnzGduGlwMoIKe1ejhPXVh5LtjoFnqmgW1F86+bWkO6S
9qIpE3gMH+d6LdPb1kApjTT5gIMPYfH6XlOGK24Fv2ogtQ1SdWyn+gWv7FI125uQK3yZUUDOeSDF
v5vcfIBKAnL2Jewykm3kp3ZX6twtZ+GlSXylanD8IqJthwc4d7Vxk03OVWlwsuRg3YXjRZaZl3Wn
QgqvNh7hVVNVLjTU52WPclMhTzEfLhMawAlIz+IGSze/86nIq44+BjmdVakulOAngGSQlKSFpOTy
J8k+1kdAfhk2tCUG8cP3CKp6n7fYzjfbKLddMzAvuYf4ksRc8is4W+bOftD9vZ1WrlpWbo34pcqb
yy5ATom2hbxiGfAMcWv4SRgmWdP4ZNqIq5zHcvoyob3ISzIpYaNwtZYHDU1suzmw8ikgvxEOnl2S
1AUaVYsuktDN258kcKyt9fMU9o8pjsWH452hWo7oVynjyOUNJdB7hPMP2aTMdhk7eAhb8io33N9c
lizAzVg8lfbD6en1vQ2S+XfN4gap0yJZKeNaJ2VU3+Y1GjYD6pm0S7kIOV3Te6vscU3CfsZScyBL
4GyI6JVwyoJdGZHTbwbnLEhHLyTsWUb83o0yaHSa75s3XDv2ynr0XoPxOUzdMjSdTaVw4CWlxNQL
I2IZt+4KmUQA6D9uWK7svMz3FnEQE5qjsLByVhUWPdIB877EY3cnTyPmuBh2m9JFwjhR9OalNbpt
xL27RfJcW5PuO2W7erA2JRv/sWAmM8hYI/0Zm3AuE1qgBsGmkX50JeBa2CW9s5c8hVgm0DUS9zSA
uzUCDRWJjJqrO/RCF3AGuWL8OnYkTSHPjlpyJlAKRGjt7QTRV0ZcTCc9dcSb4MkP72XwZn04XHdW
x3G+uRh046Jir6pUN1LxueY05cffs0h1dUT/Nieferj1ofnhk4YJ+G6yHaIBCEkRSRadfFEW8Z+7
r38r+PT/E1d6E6BaimL9Dww+qQbjbDn69Bz+arJv6XHw6fVf/Bl9UmTnD50cDYP0deIY8rwV/zP4
RKDhD0XXTZ0Yk+ywZ6b//stIUNX+YO9OXEDVHbahr/vPOn81ErT/wBxDdxxdtSx8Pink34k9vd16
SqpCTMWW9Vfz36PtOnWOkM6RrFVQhIoBi/NRW7G8fDtX/V00YbPjk0ARDdA78LPHgsHiiA6KvLTj
u7DWk5XJcOnZhdlpyBpNLtW6Y/uVgACMuZAtw9X1ZOnxhSk271BwlgYnlzDncs6uuRJqicddkMPn
rExQSy8gzEtwd0LImeQTkKzmEqMDZOQcjnrgatzsvxtfE49hPXDTgYSmziVzQ1Yvuyyc/REI02gf
rbQPK9KozHaYUbhY756u8v230Zx5sj/qSk5TsR9tCnzNMSKu2Wu2kfXldNHvfwtSkd8WrbQKSceK
1boon0fAT71c3qtkbewjc1xbWpcef/750eOPRTh0bEZbl+2CdR8pSFTsRJdXdidLpQsr3QBSigz2
oXW5aeQIoX8sHfX36caZi/h73/P3p55Xv6MHV9W0SOpUa10FdtVPCdklR63KgamaIrpWext8e1RX
H6XWIW3tdJ1vgxp/1fmPECnyDKsmOcNVyb7BjrmF2Kj8ILmFPULxDSTL1VirnM+StUjOQvvZwtcJ
7YY08B57u9iyi/RALD79OIQWa/XpF3q7I/nrhRxhsvITvQnkGfVv1eajB0WkZOSjV224GrZeTtex
9KGE+aooJt+cfHqY5etAUmzEw0j2G++5A3pOYDJItig9i62DmP7b6SoXms0RJrHA6h2zkL3GVTrS
crZl1lcZAHAlWjP1XOh7wgxGzj26MYhuLkhemEINmG+lJbvp9NMvDHsx+MIdcaUyqzTkTKN7krS7
TtVI523HlY8uhAf/+urihYuZoKUYPehfbTkivSJNfte1EDAVqAljdcC/4qNWFd/qBKSMJX2ChXIF
UB0QdXxx+g0XuoQtjN0ibm0jVDOmBcv50DMvX5qRRsap/TGa+t+Vgb6SzevK6y5VJkzQ2E4AsY9l
RORyXewLMjR33ELBt0xvvJ5AfNkiDzGzlRVooevZwojqR9vra5naQjMz9nmP7s2MguDMriGMJZJD
rbiV08bFx7IEP6qYMENH/OT7xl75Nku9Txg7jdNh+hfT+6bCusf/4meZgxApFePx9LdfaiBh7KhJ
OZIqa9WuH3ojCOxM7wnDdUr883T5C1OaKUQTdd+HN0JekJvidaJmF5wXscL7NJbDSn9aqmDuZ0cL
TxOR7xBLQ+W2MsYJpHcD/7nkhHODodPV6XdYaKPXk91RFXnByU0LeQfLme6MHlRKOZ3Xg0xhNBhB
EY+eoTQuqR+IwMqPWPTSm7SVSPXSkwtblslqCEvB5XZnPis39Rs/t1bafaFjmnOVR40SOqjoFDOr
XCyh7tI8fcZ45tAZ+soytfTkwsDFhGEgObWo3CFAiwaOoTy0QRvvz/uiwsAtVNUkSkq7oILb5tx9
tFh+ni56oT9aQofvzaKsEdKxvhYZOIX+M/BN/AZxiNWIkpyuY6FxLKHPg9dGGV2wYhRp/2STHRGN
8I5Pl73wXS1hMejbPqoQpjeu082mTBNp+hL5w/7KhLxUvNDhZQfle1WwVdNHmoSd/9e+xTzWJL56
3vPPFR/1Szi086GJPZoTh/UHxGsSsvsMqwO1mVa6/lLzzz8/qqJVvGRoIh8fqeowe0eQDLE97+GF
Xm+o0cDSqFYu1ghJ/BDDk4DVu/LYSz1T6PSZYmGEA4qQFLv6kIzjlaoXu6kKnnz86c57fmG1Gog7
wOKcKjefLagTWf/aFM2h8LTPp8tfegVhtZIDRFHAmJkVWukujPIbEAaHyFSf2yr5dFYVpvAKHfFB
IL5xBfZIuwsi5aKKFMxbUocgHD6UpytZ6EHiBZhhWkmjmXxnRdNegjG/j/Lq4nTRCwNMvL7LMTIw
Y9tnscpIzMa7pjUfQmllp71UuDDxFJpt1PY8b0rTbehD6UBiQ+xjf/rRF1pF1GrYNfnMfsHX5dHJ
XESKa4/Gj/PKnnvU0Zgd+6GKWrxy3KhhD2gP5ve6CFYG1lKrzD8/KtvWfSssk6h2rVE9NCjkxyG7
nqZuZVKYZ953jtbG3FxHxZtgZAjbJTSLpT14pNb2SPohzD8G1XAwleLD6RZaegth7inwuB4Ki63I
0OYlAsZeTpRtkXdOBM3Vrm5P17L0jYVJSMKloQbpWOF1pECwHj/3ydfTJS/MDXOU9LiZHD8eiwEK
iFsX5rhxitzftGaErq27C6t4ZQAsPb4wAfl1LjcD91yulAXXspE8jl193o5HvDHqJ0ePnJTp2QyU
3/j/4cmctsVKH5oH6Dt9SBcGbg4VNYXtV7qhhKE2liv9LgL4jO/F8BJrzcrau9A6urB3SB0DI+KQ
PeHgg+5zSJzfSIX6fPr7LhUujGDW9bYmJ7ZyxyTfq/alUa2dwJdKFsYvkhwpJkOBlgfpa+C+mBj3
p59ZWSp6/vnR2C0gPrf56JW4OvfbAVshTqQf/SkONzmSlEJKt551EZLgqD0WrcZF67TXYU9A5L48
/QQLo1oXRrXcabJvDn3tkmo37NUK65yXoqUxn73WsD6drmRh6OnCoHaqEjvTiAacqmLTggFrTWUj
+9IGYMTudBVL7yGM7rSWyWd0nNKtuJkju2rbsTfq2jODPKKyE8I7oSPVLl25/NXkZM586vxfp598
oXE04UAgT2YtYwBXYl6R3pR6fKnZ0kEnt8aGqnC6ioVehgD4TS/T2wiLsNyq3KaEzNuS+L4pq2p/
XuHCoCYg0IMb5SQmO0N6hfQZVGkZdofTpS98V00Y1USDAdE4c8OT4Gx6vyLlBcTkme0yV3o0+iS1
G/ogp+mRVO91cD+NNKyMq6Umn39+VHQcWQ1aNwZ2k8FKUfJbaI4rh/alJhGGbAxBtR9gLbjcOGBh
+BV7SIRPH0+399JzC0NV6X1SSUram2y6XadVB7BlK2vMUkcXhqhqab4G2Zg1pvtUlteFXm1xLkFx
0a5UsNQwwuIrt8xYBe7LqJrAvZXKti8/jFZy3uKlCuMU3+Ikbkgod0m73lZ+fDPU7cqxaKHRRYVB
CGI7i0yNBy8z7QGAhIytcTuslL7QLKowQJV47C2UkEyNOjYVkb0fNfmpdvqV7jgX887W4VWQe9TT
LSRFk98S5ASuatnbVpbU7+OgaMVGHyznpzxVWQwwGjbMmR9CGLUVBEEy8VOGlqnsbL3+XmJRtVL2
/DHfexlx2HrlWIIPYfsJhCRrAJ4T//yUlN2T1nsvSli/aFMMQzQ8M1SjCoO5bBXS3uywdPOqcH1M
cJLVdloYb6owlOFGcZGqUzTOIwjAyGGe5GtorBe4jqzcsC11LWFIQ9FxlDZWGNLqhwacuplkGy+V
Lk7PRUulC+OZmFiL4JqzQIPf3rAxrSa9U7mK2qAwl/TzJo052+Z4ou7zCguBpi7dLgQDGDrdPfYQ
j0YMiOT0WywMbkVYfNH/yobkxHyGCd2fg5nCzko1Y3e69IU2UoTBXSlW6WmgcV1TiaHQy/aONU3Z
BGm78hEWepGozQYYOwxWwGgrnQ65XX6Fo80tAEm0i2Wy8hJLTSSMaMKtsdpNbCHKIYXE13s+nveY
lkFOP6eVVPHWn4znUePWnIU+RjDM6omQKj+A8Xg8Xf77L4B8620n8urCg/7blO6IvhI66DerQol8
uuylLzzXeTS/tuk4Az3poBwut01fb0qkimF91pNrr5eOR6XjRmeZU8QkgWnxzgyVuwZnhtMPvtRz
hPkHSnDkj2DMXUzN8Hp1yUm2CRyoirc/XcFSywizD+oNB3cfRlYtyTsCT/u+1nZVlJ9ZvDD9DJJS
qT65m25vkBmNiQz+LqTWhPtyrMNfp1/h/Y6jycLsE4VBZHjJWLjjmPhPRYZdVT3ZxpmlC1OPrXrk
0UZl6Rax+UMy6nsc3s5chWVh4hnxyFFbJWHqN53vRQi9tUrGlS6/1CpzjzrqlPiVSXlPfobbD+av
GDcWuCXFmWXPnemobLlrzVw3+apFmZopVMrQC/eqptTT/TmfVHWE8SpHCST7IudIb5uXKrB0aL7n
LbeiDo48tT5THSZ7dcguW7v4jNvuAajp53OeXJOFvUgoacmo5AxY7hVuwTK6uTmtxMUW5gJkgG9a
PdfKxA8Un0YBV2GMpEeT+Vz5mFp2a4e5hX2oLMwGgRabkldUFZBrJYZer+pyedkrGbiXSc1C+ZCA
QVV3mAFIw8pbvd9Pycx9+1Ym4r6y4aYQT7Ny3+R4tNbawznfgkybt0U30hQW8ZSVruGXPlLe6Raw
8cqOfe7q/9zkksPztuysC4EVVRN7BjnbBOZLlP1OVperpTYRZk0wUUkUWxzC6iz9QmRgr0fe8+k2
eb8TkQX99rmxB0gmSenZKwN/0uwG6FAKqb8qHyc4JafrWHh8UWyT6OmAPtCiDtX/GGb9XZbFKwF0
ZW7fd9pd1NFASK3zLmQXAspsJ6njVUt2QpMnuzIMPknh8NgrhdsVymNveJyLtTVJ1/vv9A9leesX
ON0kzEhhX/7unbzeRTCIt6cbbKkzCR9FijDm6ur5StLCGwGuDYQ4/UrTInt3uoKFr+6IixhuzJCZ
2Ful5fiMzu26qJyNbfbf864569IBrtzbjhVp6pCCqmanMlZRBF8pbK4C0y4/nn6D13P8ex9+frWj
NYdNhI4zvTOvlVDLCn2fdYGNwNLr9yC4o51J8J1sInKzzMG+RZ194URevTGx9NLq4XrCzy4NnZcq
qXF2nm4lcKwWJvLJlP1U8vpG1qav9mhdYlG4zZ0ADHR9GMfpGiTAxek3mNv6vRcQFk34Z4bVY5Xh
RmDDfQXvXczq+q+qVUPMkvZ9tLJ2LtUz9+CjhgpLVZkRlsRYZuaIp+3qTDokGejLCouXODLJtJLM
lY61VJkwe+vYzemdxmpKpJuMtpLsuELaTR1rX9NcQX793DrRyl74/SGo2sJ0XuKU0GqVXLpSGVxX
eKp0jvT19LdZGIC2MJu3IFMz36JowFi7LMUiVpE/NrV/3kIk5vwndtWZhOkL147bZydR7rHUWCl6
YWSLUhipH7W+wS3DJdH4QxVWT2mkf5Ja8t+ctcj3UhXC5DEAheq0dl4yPDnY9IFzFfUyjvTqxyZZ
C4IsfFtREVOrcaw4FUsGDjoHlN+w4MvD6W+7VLQwceRhbcO2JdRrkvEox/ktHt6Pp4te6DaWMKSH
qW5g6WG3N3YGfAUnvMN3fgfdYWUoLz36/POjoQxgEBjVxKPrxA00pd3b/tqF99KjCwNXapoA3wYG
blVWH2f2v4Ohbz78K4Fokeax9OTCWLWLUVMnjWVaa2VcXeSbCfjP6UZf6o7CWM0dXMamLsXj0LNf
OjDzQWDcgnR4ynP9+XQVS40j7L+aQe2jeN4kdfBSoWDiu1QEl8NkrfSbhVcQBZuGkYNNiivCWSxH
F0Y+NC9eDZDCzlL53o5hEZ5+j4WvYAojV/EMkoEqlpygzq76rr0lCW9l277QRKJeM9XKqen8snDz
UruxZ7yzanzSPH0lK3/pyYVB2xlDpzkTi5iJAeeugkO+iX3LuDjdLu8fc7DieTuu9GIwmy5QmdGK
9qnLy33XBPsuLHGOaWdMybiyYi01kjB+2acqWhgZhWu22eNo+3cQvGDbyytqhqXihTEctH0eoPQo
0cTEP0n3v/EHbVuTHrnSfZa6qTCIrVaNbBAAlB+21347PPRd/0x0bm+mzf70l1j6zsJgtiQ8VrM5
dC8Nwb7GrT2FdXe66Hnz/M5+S9R/RaaTjFJFzK+SqnZjdJDzDPUZGvF9RV6JkiuXfhHuGv883Zwq
isJ6r+mbmDx+Nyb2nVXtfZ7izAAetQRmvfJFFrZbhjCgs7o1as9nWo0M4zIxpcuoC18sr935/fTF
kSaTE0+4O91+C71LVIqZoQqlquXrS1l9KMzwwZGTJ0jJK8vywhg0xBEex1nnhGxcasUnodb/Aln9
aiqbD74m3St+d94YMea3O1pCfUU1TaPlnB71DtQqf2g38Zj+6K30vGAY7qtvawgTKfC6vC5cr8Jt
zTdejB5ntdPfYGF4GMIIxxYxSqYALeBU5Z2xkWQzbnaO6g9rAZ+FIW4IQ3y2ZYSUqBdurUubGO1M
1WgPuJoDWa9WVoqlPisM8T4NGpPJiQAq1Ox6Gq+U1Lpugtbf2T10TGxVbspAWYnuLTWYsHIHiWFN
HouTKyfaB70dXMvUtqe/xUJTidox9DealCQ2TRUk4UYLJldN4r1TFR+0XgtW5sOFQSdqyLxBr83G
GgrXqpK9ZUxbBQuCEXL56XdYKn4ejEejIdMjWBU64jEyxS6sNv3JWcfmKnBa2dgsNL8uDGpsJxvJ
xhPdbSGpSml6G0bp5XmPLgxkQvD4RMH3cNVQ+aL5zm816G5GU1u73lp69PnnR03jm9iAQm1mxwEH
YDtlNtixIjBXOs9S6cJAruQJL3U5qtxOGVwudD6qsvTtdMMsFS0MYZwswbSYrAl+zsovObW9rREr
rDz4Uo8RRm/iZFMXc1XvlsGwH2RvHw3eQ2cZn857eGG81gwdDXsqTlD9+EnxcHEIu+ezihY1YZWq
qhki58rlImETqxpCbXt/XtHCMhzZ3BhPOpdmMdcft1ajlRveY02u9f4HVcSwtRqYsjrUuXOVqeWO
oxlu2PpZUWtFjFpDiDHKNqdo+MEXWj1hPgUzbzWJ6/01HYzW2zGEKx6uNUbnXFWD+gUq7v1IqsIG
H5dD7cvPhhT1562LmjCPOVLhIJ3umWdU6UA2x69Gsj6f/rYLHV4Uyw1VarJxYwaOIFzXWbhVE2kf
ayuDdWER0eZaj2aZpCmnLGl8ZjFlfK6z5KMdytfckOImX6/0+6UXECYyRc7joVGZD7h8/RlrwWXf
wB5XzYvT7fN+7wSc+fYNKuQR3igRCHcwoTRD/8G3jZXeqcxT1jtbdk2YytQywqWu5twd1HH83c7B
Vjldr22UCXJjKav1FruKFt15detFnbIDFE0qejlcGC3+PKffb+mGYebDHn8ihZO4Q6Zu6WYdHum9
9M1slQfuUq+jMjrg03SZ5PILgL8Ps7psyvUvp+td6hnC2IFwoeppx2HOV3Gofcp9nGzT+05eC/i8
PzZVUXpn6Xj9Rh3rp59136ZMazB1iB9Mvb6YtOgHTnNrC+lC/xOFeI6vjHFV0P8cExeZELf6wdwO
ylo4b6l4YehbPvlJjkn/MzyA5OneK+yHXilXRv/CVxCFeEFWVwhaEWPhYr01c/ljpMUHry2vTfXM
iK0qTAG2HXilwgxG/F9ud2qraQcuzIpt0vuQ8Ec9XRmoSw0lzAO+gfW0k3GxSjDrpq77PR67sCfb
lZu4hXlAFN2FTpC0WommKQwbXBXSi9HUV7Z6S0UL04And2CaakZgiw32WOODCDDh9ChbahRhcLNP
ytRpoPcAQwfylO4y3MhjY+WwufTgwhhOVcPPoHvyaZ0w38iphCtMqJ/HLVFFlR0867wpMmYIcoJB
gKnXaNZWZt6Fbi/q6wgzJyQtcu8/lY6pv6RWN72okIi6Zz1hrzfKulatfIH35yFFvIA20P34qlpC
WQ4GbuKSX3ESffPM/E4y2i9taT2c/tDvfwpFvIOOvHbKTItqdAn+q3Fh4kV8uuSFLiSqBT1t8KB4
8JEdkHxNb105wMFizVvp/DO9/L1FUBQL4uGG0NhzCBpiwYHZ9ZVhWTep7t2MubqHz3evytou9voP
pQfrOJgeAyO81if/FrvgXRLZ96df8/0GVF8f72in4ulJo04Kd1a4ou1jo70BKbFS9FJvm6s8KpoV
tvXymjdMzXrv4OIbKKqLS98z/ie7855e2KVYDSY0RsVHsq2ZsaaN0JTD89K31dfty9Hz+/js9X2g
524hB9skM6sHgIDmZ2/sD6ef/v0xor5uTY4qIPktVZ3BKjBbyDQMg+sd9gM3npwdDHQBXMftT9cz
n1fe2W8pwnxFaCwcR4X7pdRSs00vK809jtUjHslKC6fU1swKTqwepF+qSvdWJoCFry/K9UKvQl7Y
zXK92fEmiC7ZypNtYH2w2ua824NXNu5R+zVtVvhOS9y973iZRuPLw4s1ViaAhZEhqvbysAq9uuau
MutN7Xcgyy2Cc7yNzyx+brejh1c08hItbofcqLPTT7VOAmSO+vm8gSHPs85R6YNUYJzYcdPdqVNw
zQlT2sVpWK88+0LHFcV1ihb0amVwLhuIfUtFcBUnu970oKKO5NvF512riBo74tBRbyqEjlurKT/V
hRaDYDVxATYcwIynh4byKvF/Z3DI6tuWygzNj7LQyd1q6nAkbovkeUJYscviMtr6XqjvrWSgew0k
xN4gzy32UqAb2EFbEIgRem9weIVR6zn1HqovhtGGlW5jaMDw/vGXKVNH3fcDXpeDDGZX77pfqR7E
s5u5j+2Vp21Cc2qfiQX6+zQZPBkjsmYA5D9CIg68YGfZIGcrR0qup1addiZMpt3oy7C40xAPmjHM
r6QaPZGktMNGVTG7iiosnIakczZTgvFJYwDuxokOy9gE9Ouo5+kGzpazqTh+besOcLod+j98e8Lh
PrSag1WBMbYkDFzsDouXvA3C3TS12dYfiy9V1uJSq6fVLRaJ0T7AhGpL2nqwxVEz2HAVhlWRU6j7
FHum+6zqx2vVsOpdLZX5fjCd9iJ2gueoDopthbMHH1QF1BsVj1lKzqZc69WFrFOVrrbJTvfqYcMk
nP+0bV3bYhLv7/J8zLbg8i0M1LrvcmdPDx5GqTtuisEGgSXda6X+07dtZBLY+t0OhVI/pLUefiky
pzgMfq5+KA25vswSarbkQXLLMIyvyW12DpGtP6lj99srI2vba2pzDRUv2ODtg+edRHpUIXXJtre4
YpCh7n0yNfbblYMPWiTp3iaM5GZGOuOX2AU11l9qtNJN398sKKIcTpH1EEkoAR2pPSSaszXscmNE
KzftS4ULM5Exce+aKJlzlWMNp4Q76BYbp1+R3Lw/iyoiWC6Kht7u6ty8wgwh2QLtj7YK0KqVdlkq
ff750TSnN56UYDKLBWkp1zu7BUc1BUNy1gSkiMSrsO08X3Iq80oKDVyDA89/sGC5XQYF3pun55/3
V0mIuW9fYDAsyUyswrxKpSi4wrsyhdANqSwqw2lrevp5NBEcH97W42CpqHNAN64iz9vYBhZ4nrQt
uzODAaKgOCvrQk+VKXN7UiEzrNwlXOyyMF85hL6mWLw3SQs7mLqfMosb8NjNY6l+lONQdm1NUq/0
LksY09jKpTlyR6W11K9VomrXkW+NX5Wy7b6NgVXsKiaFlS73/n2zIoI4w6Hv9J7JFavXHDfM1J1y
PHwh/wX4eI4hbqyMT1QHK9uohWCZImo6EyfPKgdP16sWe83PoL6xAnlUH+V8U36VXE3fyOdNA6Ky
E6Jo04UVFRW4/VXGXa0FW+6fV5ptYaT+I63IU0KT6IRzJUeBfZ8amfpAFNBYmWUWhpGYVJTlJGr7
JqX37beq+yKn3xqn2BThz9OjdOnhhWlG8eMq6fzCuWrCb3WdbXJ/DSO6MPeKsngv6gvH9OZLgHqP
J2cFi7rDPfz0Yy8ULuoRnayMimDqjKsqM/dq/mJ6B7tYoyEstImoSAwd2+5rpTGvphp+tfn9vzj7
1l47cWXbX4SuDZiHdHQ+APO1nslK0knnC8oTg43BgHn4158xW1tXK+xmIU1pb6kTdRtPu6pcdo0a
I5h+3zTrNSOXnxuIeeUyuAzYQ8haiHegFJcZBHN2DH3DWNYgxNDBw5ByfIawnp9qcHlXVXvfT/0H
U+047dbaXL/86lhaPFtpWjB2MW6PdNVHx8DUgMfhtgW6bver0QsVgMXdTuyST9MRmsb3DD0oXc9e
3h5+a3nWxh6hqYoIDG/a6ViNkB8FRNqg0eUmoACYsv6c/jRWbQQ0ELvwBfScYkHaGvnhzxZ8AvGU
H+NR51AY4bf1BNK1qFnnhhVVJsZuz5PJ0JrWHMnUg0EEoqaH21Zsdbj2S+VB4xJ+Rtz3g/9JFuJC
9YtV3W15SLg6/aYJ6F+mDLso76fWHJoHcVr6n96e/IatrkGKha8rasuFXRYKwuqoMuQA2v29+9XW
6NcniVe22oYOyg8GowsbTofBQtyFIJbueMLW6Nf76avRIVgHysoJpjpz9tCY6jPkmHbWfGvolQsP
0O3jfY0g0TRKf3OWYhzTqa+c/njbsq+cWAyT7mdoOF1K4FyPTJbqOCmIxL09+kbCRNeUkpZHQUm4
g3xPfG24hVfRpPTA2o5Q5InPle6SWqgfUewmQedeTCBSLZydpHZr7VYeHskRIBoXH3dp6SfzGEDH
JxLxzm/bGt39c9NjDdVhCJqxy1RUEU9qf/RBuwzI1++3125r/JU3o4k7RBd3518UpBjwOAtVJZ69
PfRGaF1jFSXUVTVpJLk0U3HAVSKZa1Dc2zDrZHmbXa3hiQu6Gyb0wxHYFVYdKensxjthbmNh1qjE
lopZKlT4LzqvPllNPuh6z2KuVv/f+T1dgxBrBZm5lo/2UpoWsRMqhq6NszpWe3Fo6wPXHXkVKQJv
bIfQRsuFj5CXitHMt9Tma19GOznF1vjXv381vqi70eqa28twLWSXqizwBR1FR6DWq50kd2v9r3//
6htKVLPrVeF8CUzwGKj60MdkZ+gNw1wDEBfeMtRD7XzBk0s6+H6qeZmiiwnCz+3OY/fW7Fdua3NH
+F0+Y/agXU6mJf4YzLeBxuiar07hwS4q8P51mVnLD1yr7sh9vGmLyYmyt113Y4O91eIvPnpXSjZA
T5CH70BskpVz9TLmt5FrQ4P2z71Ft3LMHUgKXAwB69QgD4rvidFt7O0a0BjEE+1xtk8XPDke3Mn/
VsXFyZLwKV/Ul7cXZ2Nv13DGBviQgpQxPgFJm0jOp8bcRmwCVZM/FyZ3W9S+esdcUE/Iwp5fIgZ5
RWN3rHJjW9dIRrz2mr4c+Xih82cln33fTRz27u1V2Rp7FRMaMHzOIc3NxYIxmgCcTs10tLu3u61F
X1lk5S94bwYgBiYzTS8afaunvouG264wa7I72Xj17HFiLlMXhpkbCXHwpj3m4q2pr2KBNEgPymo0
l56JIzTp74uJ7uRtW4u+Or2Dyp/LqCnGC9AXJ3SuXHgYIOj/R657s+Fpa/iVn46eLqCg1YwXXfcy
8esfqDzd1VT/9bbJbCzMGsyop1nLxQSIMqF/GqDTFU57zYkbYWBNbBfFY9TmJaxx9hvgR3mw4A3w
L9F9BIYh2ln8remvnJXNFR06Qs2lZqwF07gs0iqO5uy2xbn+slfnX60rUMeT2VxK5bzYajqWIvh+
29ArVw3BijIzUpnLaKFJ04Z3kZU7W7phMWsgHWvVaHBRMZcBd4eZFcfeoPVR7vGhbQ2/cqUekp7z
5OBc8juNuo6jz6BJ+TajPvT2ymyNv/InKqscPZutucSsBKkglIDHrFPF4e3Rt4xy5U5qkANEVGNz
caDFxj6pmJ5KATRstdfbtDH9NRzOVdKHHtOEGFy6Ywc5lnaGTZYeikgoPY3Bh7d/x4bhr8FwMwSM
SBMbc6ks6Io77yjVHlPf1tArn6qMH3Nb58MlFm2KgtiRdHuv9ltDrxwqt167uI0/XLowUH9BACi4
92ekr7etyXVLXrlrEOgQZ4gzXBZISWQk8kFEMTfLzsG9Nffr378aPeRQla0YZJZNRVMZeUcBob3b
Jr66vnrEjyZvwrJMQ3Dy4v4BZLnHt4feMseVtzZ+fdXXcPoLERA/h+6N7w2H1rAdZ91alJWzWjHm
1Jv4cAm+RuPBa24cduWlEFKs4laC6IGOTsrC6jKb/NPbC/Lv0BT6X2C3sArLAK8qFxF+sTVApP3w
XGmLp3ubQb42gYTKzo/YWPo19s3z55FwibUpBtZm+Vy2FzI69NyOt8biNWSsngPIPcmwv3QV++Tr
7nHg01eQZexdYmPY9r/ckteQMdlKDZ7sZbigG/Ssx3FMRMSymKIO7ogPBO0E6TKJkybebSA4ukaH
uf3kxSBH7C9z7V6EEU+h1x3DZk8taQOETf/hen7lxVCFrsqxqIeLjliqdAcE/segcVOCZxcaf2gJ
SeTcZUyKhBC144T/4J7+bR1XDu7MHlR6eDVcfJNnfREcZ63xFNOdezscOPMuprRJHukHleudb25Z
38rxgyHqokoO/aWIxqT1ypSAc2S5jQSMroFkDCwKbj5gm3IAUCDwfQAb1eFtB92a+Mr3p2UBj1tQ
9cBxuv6ZODKHzn09ZKFQexog15PsX7ZjjRSLHYW6LQh/QJdYeXcT8OvfVB9JjnvwqN2DV+VjkHga
1YKdk+nffxNZl3Bj8IXnkFHTF+b9LmoBjeMWFYfbmlbIumAb9EGflxVGH8OuyYYc4OYhInu1gI2A
uca8kaWZ0DvRYqtt9Bk89CKp4yHVQfVec32KnO5h9slN+DpQoP55xtagwHaiUfYX5dj2aLQJUlJV
t3GBULLKPoQzzHXQwSUgYkCg4BtNh6g0twka0jUADkieZajCqLtIKLQ4TXgBXfiRB51KKm/6WcUI
lZYC5NPmZseqNg7fNShukrQpLZiaL1HQ3Ttt9bCMe5faraFXAcuLvAi0Dg2GXqJMQvbLhUjjTf69
hr/hKRQHFOBcF2/6Qq2f5sA7Wb7HG7Q18VVCQuYIKgMkgi/QOMshyNzzPTHoraFXgWmpm6ushtWX
uimKLy6RHDw1knx/e1n+fXSyBkM0pnFANA0n1rQCVk+ei3kP+b019Mruq44XRVxI8L/X7pD5TTEf
KNjTsrcnvnGkkjUUor02zXkW4MIGeLzZQ2txCNyyn7T5KY/vJHRp9feZlkd/6W+69ZM1i2M51azM
yVwB4kVRZsqVnP6qe1s7O5nbRjGLrEES8Ks87wGvuYT6SzU4F7dw72XbnnsXiJu6/jDp6AwO9i+g
X3pkxiQGVRUvmnc8ZGu/3D+jIC9r241+GZ7HxkAGqMnN2cud+uXt/doafeUhCyhuDPTHgjPzgmQu
46Qqf9828spByFD6GtDG8dwvErricUUzdNmpnbzg33NRsu7vAFioCwtWjOfZH/AyCNICmid+8JAH
MqFBf1fK52GvB2njvF43eTRRTyEIiXWXCuw5TFdHwLLfu6z6+PZKbY2/OufkNPUu4E/jueyWj7Xr
HdspfGmduNixoK3xVx4fO5DcaHusFctNDKp38WRatDqBB+V82w+4fvhVGu1BBs6f5hiGac2YNU7/
4koIV3Ra7lyJrzP97xQNd/U/P1DnfHTkHJrzMLCn0n1Gy9O9T3WaTzsl460lWp1wXd2qflHeeHZk
m9KKZ9fiE3r0dkLI1vxXPky5Xhxg1s05BqyayAuarBIjH9pwZ/obXryGV5qO1qMfLOOZoNon++rS
kGkHLrM19MqNmQTRIm8mOFqk76miB5BTZG+bzcZFiKwxXC3KTi7nejx7tXqnWf9Ji/7Q11dvLhqd
Nr77baY1z9ormk7L20qBZI3win3g63vTjGdu52NE22dN7U443bCjNbZrrAUeEwD7hKHSR7coZMp9
9JuxbqfStRH2wpUrAzcx4mlvHM9BsBznsU3N8nVkuKE6zt0UDAdgtGFYfKdfb2Pv18RzoSJlo7kY
z1Nv0wL536DzmwrWJLx+8lXI6DsCGhiBrVeFOfDGA3WStgfdBXs9Ils7sfJoZ6yguk3kePbLyTks
VX23CBscoHbx823r3frAyqehSDOiH7wez5Y72ex8GdUPj7s7rrG18qtjmURDg6djDG6cCkzyAlgE
enh73v9+3SVrNFfe0UWHAkOT9ieI8BOLJodr44COf8T93jVxI+CtUV2d0VCwAJnQucI7R1I76jFH
Ubkj7FtHyc6ps7FGa9o5jeYr1s0KJlSR1LQ6c/myE6///ZZL1rRzFSPFSPH/c+xx9Kd1Hxp/TEfn
AWyh58JXBzve+BawVg0u/RhP9gNczLP+sSHQTpWs+NwOe6XOrY24Wu8rP1P10oMnl8NKC/epD6ak
1+9N6CE/2kNWb33huj2vvqBVE7t9c92GJcwqJPyC9UkYk6TQe8XgDVcLVr5MjFc11YTtqPH8t8ze
mQ79vZn38JNbw688ufHxnklRVD3PjkATr03G/kdA916vt0ZfuXJH49ERdYUjwT6p0UIivUtmtCS9
7c1bo6+OZ+mOjTs6jjk7QZBaz0sCNifjVO84wkawWMO5iO4WSO4iiraazal2wg9oezou1L7ndXtR
NPrx9s/Y+s7VEV8ZUVxUgaAFfkYcd9/DyHmJJ/voxvoBujIpM+1OnrRhq2ucVyiheNRIfAY8/zR6
H7pjosPHOfr19q/YGv76969+haTcBgTUQmffa5KRPUv2pRzvVLWTim3s9Zpkbih4wIYZlhTVedKX
3ZUPIS36PS/biKdrhjnSBrzrVWTO+VWkI5JLn9bCdw9vr83W5Fc+zCMRgNsRd4QiCBrA6puPoY2f
ez8ud0x1a/orL75e/sOpw/TRxXqarXOakELeNveVCwPU7c5hEOD64eq/O59ng+EzkJ97JIVba7Ny
Ys94A1r9PXNunZAci6h1H6HSp9ErSfdUHTb6/ckahhUPNgJyFY2HujfXXcitbp95G5s8ZXSU+QdZ
0So6t6Kb+CmIXI3ezMbR5MhDUvBjDq6AOauDVgx3whEhB3wunvNkENy/MWXzV8vMJM7BcZI9zkL5
w8z0hfe4A0PL8ftN27hWhhyFw/Iasqxn29Z/W997YAp9lfa2UgVZg2fGxvN56Ir+XGmJh672OxiS
HqeovM2B1gAaa2stIoDCz1UQDeDHLn4Ivzr4E9k7qDYcaM121ZCinC10087zCMlX37ct3nmLvZNk
a/RVbDSjbvpBY/GnwJ2BAVcsMZTdhsQna8IrgxoNVN8w95zxL2SYLl7nnN62mq2JX//+VVAf3dLy
0c+7s3GLzEfyAcL7214u19icGAkypQMsZnTel5WRacxQGHh72hsp7JrkikytZCVII86Mut+k+aBY
f8Grz7EQ4zEqPRQA98D+G9FrzWQ1YkPR7yzNuYp9dR9DAOsXJA6iKVG0v00XAwiIPzchH1kwKjX3
50DpQyHEgqC1K1uxscNrjGc0kqir4r4/0xgyZhNzLgILl729D1uDr+y+rAsGubqpPwtiDlOEIqIt
umhnkzeeA/zrlryyzaDwDK/zDkFd8ZNVObKOQD106HlJqyJ/iCxrwFzlP0lCbuOhJf7KHcCgQWrg
7P65sEBhomya4ZuuxG1doCD8+fMXVVXNBSWqPxfY70tZaf5QLDhzmnycdrxuw179VaJg4gn0vODr
B4ThU8mLJC7akzB7SdrGfnurs5ziiYQMhPXnSIHzdFL9j3xs95rJNtLkNZzMK6GaLVsX7AFVnbLg
r2oCP6nMwIvAm29v2+vG6qyhZMgSHGU1PpHH4V/cDX5Cveev0IeU9m3jX3/aK5Mthpa2ymJ8Os93
rDEn0MLeueY2hBNZM6sFs2gaBvanc0Gxta1xIHJTiO8KXP47PrcRWNfEanXgux2ZvP5cTqJOfFb9
cNF34bv6JKo+DVXcoME9uHE3Vt42eJPtytbvIRiDQvU19o1ORgG3fHszNox1za6WazDzhOCEPEdF
WSJx5tBvM3ovn9safeVovPMaNKdjpZRxIO9ls7rtzrdNfJUqBo1TgbEAE49LecoDBRLDYOfRc8sB
Vg5MmrkMlsH2Z3/6KtCaNowJL28sxazxZmwGsAREBf1ZomO/Vg/gEAnnnYlvLPcaYVYRLtogxNia
BOxJob0F2bm7l6tshJ41uKyKTUQ81/TnLnBEm0jZjKDTaPuHsFqqCy15/ojONX4bmoGssWYuuG+j
th/6c+9Vp6hwHz1vr8F4Y4PXoLKYtXopNXIJK+sm9YfmKY+WdzVoG3ZC3NZGXP/+VYjTXQgRxwH5
hPCH0zCOWaHc25LRf0rUr4Z2qEQbmcTQoGy/k6WX1XO9Q3KxNeuVt+YgMbCjN2LFnZg/5iQoj550
gp2Jb2Qqa4jYFcUNQleikAY5T0Whv0Aa9XNh8I46RvTObYLPvRJf6miIbvSGlRvb2o87qrU6g9mI
uImJjGBJzQKxZ6EbZrSGjTFnURWTrTq7bnWnevdL2E1HXi0f345wG/62BlrVg9vpXOj+vNQHXzsJ
IFD3dKlTfDWJxr2nz38Cz79UVtcYK171ca9prc+FAw4t+XPm3UvRQgG2HdJmiR8Lei99khH/UxF9
FFQdQIKa5dJkYft9qcVD5PhZBSDxsqvVsfXDVwlzI6gpcQOdz3gJaEXieEPlZJWwDOzXflfbtOk5
HT6yKJd7ONDoH9DXvy3DdZNf+VVVa/QGirg9K/Rp+h+h1czvolmy4QG37bz9MIXUrT72hShLLyFu
t8gqUSjbS5owFmBaCeJT3w1JDpZldfG5JNgmL2rCl5rnU3yV4DHlXb/MV7xfL8fqK3qeTXSSEfWi
A8igGFooaD1ED02v1XAUBPTtBzppon+jVgZqOeIPVQNNzDwGM1XBHDy0T+i3SBdSoPZBvaEozjnv
i+i4NIr8KLnTzHg6NV5w9qDbAY6irjaQgkZtpk6aufOKzLZ4zYW4XeM3HyDUPf62M+heknKqLHo5
SG+Wu8nvdfPTI7QYMAy/XiiMV7blPVobZHRfg+l/+WDGqWg+gCh7MWc0WkfqwSxajmkwSlwLuQZj
/LtWtHnxLrdVLw6iQZNOKopYBWntxTk5KtWjqUMK7Y/3yHJbe0J1rcQV8hqWvoJqJ/TS2MvRPDE2
hTcnzHRj9Qkaq+PfJajiyUWx2kIs0bSoZKHX1kCEI2/R892D5zxM54nZKAmGQKljAJoseZ+7EfMz
mWufJVT7YLVppAA9mF1KX6WlOztlVsmmajM8rPM6iSK8haeFzoPwImNL2lPkNZSfOI37IIuxcHnC
kUkth0rmVZ4xE9gmjXhUtmcDoFDeJiPkNou7HiDt6GiWIQcEoPUilQE9242p1svwwNjE3EQPZRsm
RUfL7wQ0soBsVKF9qBpUYrPcrV36wTUSIvH5VDYm8WMlW2BVHaDnSsNC+jmcm5D88px2LFOnUrHN
ZB9W/nFRHY8SBHaQCLLZ2jxtVINGLybC3j0wVgZuqurIg4UG05yn49jZJZ0tL3gyhAx9H52KYTy9
J0SQRUTE48fFhjxMyhlYH3S3sLgDDzvj/qENzGDPLVm0m9a1y6t3ygDFn4DlWo+nUE0TSLdFZ9RH
J9BykAlAVUSeLSWyeaZLzGcwxwGQ2/wKy7iLswGAuOVQVgGENuiMtkPwonJOE9EU5gONlAjSSDdz
mNVLEFRHsG5YkgxdsbBnxifod6UCIg72AHrRyTSJ7NQkL6rwovDogPYjulO1g77jPCYBWApUiX9e
JLpRLv0SCHIkQrWfIcX6IdD0YHMvxtWC+Po+lGPNPw0RFKHp5PPvlgyt+DK0US3bQzXMshGHqR99
+b4Mcql+o0JAgwMoKdzIJGiI84K7efBAIJWosWBcpQJ88C3IOAcyxej8rwx9aAPijycxBYw9RPUg
JGQdBQDWATbSfuqlU4/PBdgui1NZizr/7RZQX9VYDq8ufvZQVtCZxSPQnArej0Cu1RTlQAnw4niX
DwzCk+jXH9mxtt7M/7aiE/oB0TaqUp/BVD80nUAwRpGsWL44cVCUL4GAWx4Wjl6dxzqsYnGqTeeK
IxtGMYl0GDwJ9PTCeh8pPxPg8AMD2+RlZR0u+iQXWddgPKdo965bHk6JF3ZKPuDVtAAnWBQW3sGF
vEqQacvi4LFynOlboCKlL42wmYkC9xsahtoAVvfiggBxgWsrXF38hOdLYr3u2RYgQyz798LpYnuo
oBn5d4mGdZYGKgiGd7PXsJ9TQHq0Oi+WC/C+qKE6F+4C7tuM+VXqAQ/+l/BH0qUBDdxEaUgShnEJ
4tscZ14TRgK6l2XtndB4FcsLMyG0K3AofDdz+ShYqKsLN5R/q9uWlknpCwqXqBz5BfqowibLSMpn
VvU/8UnxnS4e/+G2pFXvGxEFYNayAZQ1QIJDwoNjQQJ6N5SRsSmyVrpkQ1vN4r30BGmflqK0Jh1o
QLskz6UGv3cTBcVjPTPvCEk/lZiYPILcGudmOAd2fPChx9edynbpFU/E4AzTEeo/hX5UTUexWBOO
rtRWoxCJbqj2khhEHSbhos/jVNm2JBBdRUtOooKmz1NdLMBudMYU9V3rL91y74lhbBNiQwNJVPRI
xcfJa4Q6xbV0ltRlJYtT7kQuqCWR5c93pPHo4+KJGaVRUDAE6YS0kEExi7rDQYPzBKdASQJz388F
eFBdf2owCofagO1iw5PCs0udVGHuuZe6EIiFcY5no0z3OAvTAADX6LGsHQ3TsAsWxA8q6ydB0QTd
3601uvwSLrxhCUIbq44t7Wo/i83kNllvJRWp8mLZvcjCEv1giwClNweSgy56HdFN9lARm1/1HvOo
OminaavEk2FRZsYK411KNENAHBZI3meH8JymzHfd5eS4ZZSnvFVOddJgSqVJAxA0+exHwfg3Q9xu
QTHZ6jltJkX9bGEIF+9GXjfNobSqoXcNq3N2sq5sgS2a/CnFxY/SjLtRSJNocBeZzrx16jPQW0ul
ExBhm/qRLJMZ09qMwKeOHXRhwQ06DV96FqniMfbCgD3QNooNyJKxwagsgtDw2xj2zOEZsCij974I
cP9IoB8Qe6d5tuzcG6Qsfw/S6/MEfNs1AYt9HZToG1bqNHe5Pz9BHgX0TZFqjZepiHY6HcFXNL1b
cqgdJMUQY0VZDg6s946aVfXsWRzZMLVamiXldJpkOrbdPJwakDfyuy4EGU4WDErhkK3aZc4Qvcrl
iwRe0kkJBbQrhTXVIMsuRnRxKR3I/AymYwRclKyklwENUbBL3dXdlOjIh7+F5TDlj2wMgI9AxxdQ
+x18SaYR1F2Gb6KdI/uuBltOkMFLeYdW0XpYwLlq2vYeybLjHjq3A3YAXi7/Qk8RqE+YmHpx8eMh
Nw/S95b6ncUZ7PwmQw+IBKtZdVV9kAApaw3J4YQOPipF1nFGeuf3tI+Bc+jRQYfZ2N9GeXgypmXu
ltjjMLLHoO1leaAWKk7PYQ2CuKNoYDF49aJtkZYOOKnBb+VMVVYCD82SMWfjV2AcK5JVlJThUZZj
sLygXd3zM7soMaZ0nNEqrUBkWKZlDK2sowm7UibcTr1zkKEw7H7mJdpJWO7HLBNNrONk4W5D08kY
d84mHWNHkVHVwRVG0XRH4zD/vakXb37UTdEXJ+lXypzadrCwebXkw4Hi0K4h+14SlrQFqkQnUc/S
z3IxLMUXRwxumCzNAN2I0NbkMwP+bTiWIZuaA2j2OV6tQqEVhPamobkPC3Dh+nXF7vHm2nunGPCF
4rJUqvY/uUsxZ6Nnn+cBC9K40JY1uT88TSXQBzhMbf3Tg5gPpIdU2UIxbJzdpr8fQHnuH3OEiCcv
gDB3Yql0ydnxIWl2RH1DmLtyBDMNkkUysAznlvhgezrG927gTnUSu0NMs2GpbHWY3VHTFAkAB4kv
sqf64JVzK59AjCzDUzQwVDur1m/KU7nkcvkqoSwIFkE7OOwZGo/LCLrbeC6gNDhM7kVPoeqgBFc3
wzGCiLf/7LjBBEXeflp+aTV6oFgqbXDGtaFHxJ1piCOuip2mS1zllQ8eKwgmQKh/rEcLjiFIzEY5
MNptHRwEusTzFCfNkB+G1rNlAhWDyD1OPY8QYK0f/nJ5SDn0IIecHHiLKJH0QHHUKQn5QA5sqcAv
VPex/7esO+d7rpEpJksVNk46x2D+vM8FpNOzCZn8AxJPcgIhNWzcGjEcxBCCtT/MBUAC0VBCfYNo
QpOY8nBO/I6DKrc18+zeqdyEH3kPoZjHaOYQNKeR1PFTgQRL0hPHceK85C1uXVAu1OO7wA/5FVZK
vc+lERIQJVGrZyYdf/hhbDgXSST8IMhqRGlyxju+D3okYKWRE0haHtp8hOQ4kG0IDRCIHnAqw2V4
AlSmq1MH5Uzc0molEQpHVJov1lSeTEWMvCiJkAy9VJB2d0GrLMQ3hrT5S8TFFJ9xdelkKmU7+ad8
cafH3ozdu2YSjXNCdO8hehpe7WyU4xSeijAgPJujihenqGnaCTGp0OxJFGTsn2Lmx+GRTmZZ3sdd
J/xvquD9zxk+8nsZHXA3T7BC8JQvczGlevGiNutz0ISc2g4QqwdtwkCcPEw/fmZkYU/+3HoIiqXx
XkiTT98GW87qNPahj0sYx/NBFoE5iWYKD17qKFqjiqMMZtw8mLVg3yKlE9J0iWI7XbTtIpWGZdnS
T6orLX30zAx1qAZHCwfRcsvatKgmWDjOTXXtuQzQsZ01EnR8CZlMoY6+qP0+67o6lsfQU3351BRN
LjLQBwXtIaAVzc8ESk31Yz/Q67EFIi3vvu5cb/noAVK/XAC2WOhHt9C6/8mXftGfSin68AC5g2A6
4dbgBs9IY1T8uysZZgm8PPWWpFpmGzwHrsH9f5Lcth8qItrvFMpc7tdZB4N373Adxn83y9BMSAtx
N02ZrEh8iIuG+3fhRHCyygYCcGnjkAkEyspSME05qqD+Oyd2yDfcHHFDV1qL+FD1iuh7kK8acqqA
hBLHufIDe+WhNPpMDC07iKRBEAD3d0W71EHfYgWKFxv4j1SjX+Vs3bnpn9oZF3XcIFndHhcrJoPH
hiAcIIgYGJFBj044l3ooLOQrBs4/W6v1nLVeDKS3GYCqTN2gp+1ThCjpZrnnh+xlVsRpU5wdwwQd
2FqZd6Gp9AH/AJKZ0Qtqccyjksa/cS9j00GFkumzQyJgZvQ0Uvky4z464YIw5/wyShoygeeTxRmO
Hrj64i8eAmopkr69JmpR2NVuwuXi/Wqhe9pddOO49lIjEKHP3FFxuSShX/cjtJ9VK8akEXqZflUT
BQGTN1ftywBC8G+KWg9vGnzmNumZz3+OvIrqsx8U5JOo/NhNnZHkYGWgC27BjUEcwft8aIFXwKdk
1sxkDA892Mujv9oOlI4X2TJwXpLB49EpFI6LnC0vlP9XBCFYN2lx16+yaiE8LPEIAZxnj7CiZv+r
M3DBvkdW45VgGbXBPXiwKFMZ4c7lAe8ptElmWbNlp4tyo1617gvE/ERV5g3alaA4dg7DWme6pGPa
hy4DlYbbvlONDU5R7O1JWG68JK+J8zva0obUXXueccnKwEOKbuZ5+E9V6f/9wYHT/+//4M8/mnbp
yoIPqz/+78emxv/+5/rf/P9/58//4n9Pv5qnb/Wvfv0v/fHfYNz/fDf7Nnz74w8HNZTD8t786paX
X735P8a+pElWHM32r7TlnmqEAMGiNoDj8xBz3LvB7hAJQggxS+LX93HPrFdtZW/Ri8QQ7tczIhyk
T2f6munx+eWXur/z//rif309PuXVdl///OOXmtvp/mklV+0ff7+0//3PP8hd1vDf//vz/37x/gv8
848T/2lBG/71Uf/v/V8/xumff3jBPwglge96MSpWdNzDd6G/7q/E/wCG4XoofIkbUbyKV7CVm6p/
/kHpP0gYuwTsikcDGtxJllHN95dI/I/ABaETo3O3HzEK/+q/fq7bX3jpX18F/g5/j/8Lwfs3xdtp
xAcDkQCA+m9gFRxiQBC1GscM/zc3CP/TDxv5QtRFOPFExCvAgE1JVlu5L2vnTY2nTBKKL6Gm6YBp
bDpwGp+9jsVXXe7HPoDgsUCSIOTe8oXfD0u07CfDdUZMhFl/jpEoiZoOcrngYox6sWFpngLeXyTV
ceYOBoEoZRMcsN2k6EdwtcI2VwRCL4nsAn3SQfTTpZq+xMhV98dlyLXbfXl402so5JQC6Xo3wdLu
BirXw2exiCiNvOZSoZ8wiEds0MyEPXPUk9dgGch5COdvaijc19qrAXAW6De50GKjJkF2Fq2yMnha
ohvoy5MPQPLkiflHjP3bYcQmSnUoqFFzr81x9MkujNGzJrSxzTva1GkX+1MWaB5tZpA1T2uMXBbp
sD6BRz7ATK08oFnF8uROvX5yAyJTvhp364KZAxllSYapiSVT7anPlUCjCtPf+r30mytrPXlBr7tm
Gy5kzkiIijYoynE/D+G0h1sgzGgp87J3yvc2XtysiiVJe7bUCdJ/Z8ToRk2+DGF4k77GDmGIds2w
BBcnkmPq14P7c5LuhhD1HU6M/tNHfeCy4q5cYM2xHWOxN1P7Q+jitxZuexPesiYTQEluSPFLGZiC
y5A0KRYJcqCq7q+NL9Iy8PsnMbinKXSivGXFrvVNkPEeSTVhXDsbLecAa1a9tb3sgBWV7WGK1jWR
TamzdW501hNmdgR9F4HAi13kO19BoZZX3aEUxI7yefLVtVZ83jjzUCfxUvRPWkZD3ijjILd5+FJA
Ug7oBwxDq4yiBEpsJ2mWim7gb/U3deCECdHgeXW4/AhLLF7l9whg9AlG+jYBySN3dTQjo4aLD7cZ
uo1bEbtRKqTPo+vWl0FHl/Y6BZ79iOx2btfqaoLgBaWmfJGjTNCqYTrHM9wJxsfmcPJLlnWDQ5Na
0OAksB86+cpyNPAubpEefPSnpvOGSUzJsx6bXBUdorlNtK2a2cv8OYoztGmGndWWrwbxIfuqc3ea
ygmmyoLsiCfn3Hc8spsX235gw7EZIsm+l8/inlLqzKq9rfhPkdbNFZLEskrr/tvoyTJhpplvNTYN
t0J2X06rAEu2bElMULm5LuMXZX5gb49FHerp8+hcFtegIHZRdkAnl1AveoaldNwp4hfbeHayTrrP
cy+q52isviNdrDoA2V0uDD64C6nmGjcKucyl/xttMvjzijo2q6OCXSC+R95Lt6CKwmJ4E42zhTH1
x4J14PnejeymxJcnK+e4qPjVpwZomerHAwrsJ0Qq1IcaVsrXth1k7lhiNnz0j6SQbBdRuBIeB8q8
8diii1o6y3XZQFc5XefovQqEBQMSmJvj42wQFv1ZhL0HQocQdkAn/jgUM85ciY3SaBAJPiwFP6KF
lcz0HNDUr7zxKoBwXnk1LEj/xy/mJl4leA5wJj51jfaL3FPldCTAxx/XgqK5KRqbUwi92EtboEkZ
6KXg8BgOgUCivCRBMtSMwAPhtzcnEFWiOP4UbuW/qt5zU3Sj4qBg0HAHmZz+ZSzbGNRT+zZXJUnQ
YAb2WxK04khH+To/hoW/0LMfq2wOYpnzOfo9A3nt4U6Iq5yBnV13C9dH2nnNOZrG5vw4I/fh42x0
prSOphMACYbJltmCJzWyLaajglfDAxBwQnrAPToFvd3yupD8h7L0t5rlAOAxrLdOSItjxXAY7fqC
nfV4JSXRKV+kPFHShZmxDYotOpBTP63NfvHnLp0gJX0rewWMsH5XgYlfUYxqgM1u+HP0l3yg8xsw
6mHH+1icAO/Ge8r6i4+2VplY5+C5FD2ib7uJnlwGrFJDO5WiO/xyGWDcA/etsTNcy/fHyGcKlBlj
ZfK4OZwpsjsE/E2JizkxAy4Fg+KihpdmHcpUwdexJ/BVvcS6Wo8DZTAnzS4gCXzuaGV1m+8HauMP
PfnQIJs2OnsT9vFCBejxqXhmQrrkiEXwnx4HVOND0kzG7nncwlPQukikr5hzk0OLb3WO+91MTPn0
uBZwOmfGTHZDaAnf2GLlAQi1fRlMnRio6p4fIzfg0PevXrf1PblmaAWJRWr1vINEiQlgCE/oQIYn
FnQIvpH4SE+vUT4Vk0ij4k50ak4/EV27GUEoPse4UbN+BveDLW+4s53/59QPfz8BokUan67Ea9Sw
6uQbRXUe1a1K8d5mE4Wo563XFBvR04UmxWzZxRmrYm9n9WxBXf79P/RXFaAREbAW2S5oJRQ1xNmA
s8wKn7T5Ugl2Kw2ohxDYPeIK8e36TQ0IoYVMWhjf/sD+kAzhNmZRfHscVKOKW6VuSHgqro8rXne2
kFWfwPVEp94s83bquh/aBAZFiC6WUw+acbzptY5RLFB24WTyYC30fwFhZZfYw741iTT5SZeoQnMo
LjKLHe57GQp8H/A4bh/DOS7Bxo0xPz2GjWePsQ024LniE5OYZG3dNFkEwGf7GCrcyQc2jzoBuoxd
5OwBjPGdZx+LJbavoTkUKnjl82SuDWxM77EX78q1CZ8eo8HebZth+1rDf/xWB/njaiNr5+hw++zq
+hmsdPCTK9knI6CfpxHcz4GjN2MeUCa+NQvfzLXxf/oN+EMPTNiVeN16wvQ+gwHAP+1Pbljan8vi
rlmNvrInJ0hgNy9PJXihfALDdkMXNi+rEGz26i5FnID71N/Ap38C1qy+QmCapud4UngpEw6yeMfQ
+3evG/3s63h8nZDFs1fYZSO3d11+kOZQuuvyXWl0HyiHKdzNxapPHJNCUjoGzPtgP0nUIYysAQk6
dLH5HAlm4Cgq/XPVk+mti23WrWIDZdF6AGUjT8rXbEwep48DskOg0iUOKodyTQ3kkHwTqsGHqDlY
N3+N1zv3MhmALaJw9VXBQhYCeSi/Wh8yA61UvwkLWX6uOnqagtk+IYjcIPQ/PGFb6nwMC9oQyVj4
WYUwxs86AIzkMeMd18ht3ln1ZwRftePGzq3APfgCBx/L4thZ8nqczAs1qD1WK24UXzbwJ9N8sbnD
bCfWLpU8XrYAnnCPxmPSF/F8exwgVFxu/YJuVCVwid3jGpWBv62dak0d1/9Fy2a9IoRgfsNTfe/U
Rj9Cr+CnMpJogH0fzqSxm5aO8bbxDP1Yu/WXGy7/33/EAs6xPnyyuiu+hSV5hV3Z+eV3xbGf4+ZP
1/qbivtoaGJZnSxg4+oEBUDf6DqxIGWq2AJVIt6QQztdfDFDT05Z0cxpFnYeIqz+QKDfpyqOthNz
yNbpl+BdzeZA/Fn+FN0IlcAYhJfYCn0OpyZMHy/ECwhfvx8+uvIcTDBaVhYouafL/q1GUtqp9tGy
9TFUo0B/aa0+H6NY0wEaifr0GEFaqp/F1GcShOpmAKucVZysE5SI92NYVDh28wM3F8fZKyDDE+Tv
w1/v+V9j0ppDGK94uPE+p5neahvYjUvaNzXZrtmASETLMMunDJEwwRVeh/D6OGuk+I3YUwTK8Sq8
dvcDsQFI9zUm96+vxRy92O+x1+wG3Zfvrp3LQ1D27Yaw0n6PqnaHWAjnbeEU18dCbtC4yH4Xo9hR
XuN36kNvFzDK9+vQtHnH+v6H2YXz0PxwJoRoTwGNd1ACqnchzP7xMnaCTSa8VYKqIuSprR2eDPd/
N1iJ1m9rW92YP61nEge33ine6xncEELrEILVxd0Rj739FG/ewJeXjpanCAAjFGIN34mORy+mC2A4
aibyC2bEM/Q46mN0ChR6RblZ9VDmeI6xOwiJ3aLx3ZSNc4XHkNQtfDhRdVORDwmYrob0Max1y2+P
M3dRz3EBlcFj9DgMg+vsA8G///tS5cJ5BfvVAcK1DgslCd7vHMIe+Qsq6zsVvHMC9YDSdb19vOpi
gU69vmIHbJZvaEOnzrHXdfsAyoWkoYOAh4uO0ERUBKoFrqrntjLjtZdtZlXvJi6wqN0EnTpCA1wX
lYezjGBSkfS0cXuw5VgNRocMBznxe08mkGcJ1aTa/TV2CNrScTL7qV4B1hLaYsaxoJcTIs7oRDVe
8Qu1t8eB3KVjwkGL0bEdimPTFntHR1DpzJ2pz4tg9bltSDpMcXN8XPr39ccZ7PyJLofuEt/ZTMCP
F+qrnqHvnaR7i17CHN6ra3i/cxf0v5MKbqNvGj9S7mI9OcZLuR4fZ1Ns12MN2U8SG8gn/+OFx1se
h4D05K67MRtrImETLuCyQDej96GN9NlvpTk/ziArMH8Nm7mGTHsgf73j8f6hh3AYKk3zUo7obDw6
nOza+9ADgXvEXgrdUP1Colui1Qc4XcV1jHrzgtSFWykggHG9stt1TDUfLqzhCRkHBAwttfxYoGwK
OUpTh1T2Cb2fL4930XFsjj0I3xRxhj5C7D5EjwDLquDeq7fe79eBiSdmB5Ej8ak4Q5vN03BFdc+a
ttpYMbefsGiyBBGhxWkIyPShq52+X56CNTwaGvTpYxjOxZgZXtz76rH2Ezk/yNFeRNahZN2uCCN5
HafvY73Idw6j0fO4Ihz8PiKi8q5hV74+RksUTmdg7U1iShInleVejm0Q9ljNQlLHrOi9/tgnjIve
eLAsfkwW3dQ0L6JLPQ8ImBEqbUHLFUB2i/qKXI+kDlp7C7D/uYXt8zKDdO48v/k5FFC7NeFPbqkC
WyDLs4d172JDNM8uW5T2PSBR8KU0W6caYEfRM7ppVbSpPY0b+X7wi2a8UjranSgg6ngMq24dId1R
dDOVRezvoAcqDi5yp9dgrW8wGwbPDoDyxELGsYe3MnxuS71cVt87PEYdHwiEYTXDrlqIs/Z8ce7o
8oMtwbrFkyjO/75ezc26Gdu1gAEqganIchCmNQpVu3zNTvWio6j7QX2KdlhOv776yGAuPEs3Q+Wy
LViP8lOu3sdg0W6+1bgJeyQxQPTjfIjWQz4dwsqzrmnKz1FPXkpUXRzmGdxuVfE1H2LLzmqEwpVE
HGidr9gZjxJWyvvhcfa4Zgd20F0nD4SFX31lugO+I/K8+AIxFtVkd55165MM16fH7/X4DQPsKXZM
jS+P3/7f1x9nMmrwzcuqOaFvsNkZLjiSOUuBtAE+1WlEqxcPLOABpHGqpbHPdur4RYbm6C+BeX4c
OsWajS6GdQPWx9v6cxknsS2hS2o7Fm66njnJPLrV5XFoPKg5i0o7ucTtfn4cHFoBK6/MnDakHs5N
HMzQAvpITotDl4Fd31iCHXnvx9GVERVfZ3Qg2I4NiL/18Q4Wj03qIUJyAw5gPgdnUdnuLLp4OiPp
Yz6DDoBv/3HqQZzQUpBgj3d2xMNc3k/g/YAuMNFFxz502F+Hx9CVtR5QErQ/9FrR/D/e8njzOJcL
liSsBD4Ypyv3DYflRj0/RkYy6SeP09l0ybD6Fisf3gYIAYSYB2IDoFaYgpOdDkG0rB9V2B3Z7Oln
z9PkOYQeBW2J148CnakPq4bM6jH0ap9lYK2RMSfiz4nO8pUZU+R8cfzsMVSVs5zR+/WTCyZfxf0A
HUayznP97I1050vmQDezlqnsI3fvtqR8dRxT70wZsTRaujvyGsbZghrDJlCE0vNif2L+W0+T/hVA
8vJqqjHcQz3ipl5R1O9L4/W7YagsHvBBvNtROrk7C3cDiUO5b/ng5J43JMGkSDKvtMsHxMaMhXtp
I4E60cSfDKwtmOak6+YGjFf4DX+vPmcWafzY8/bHMkROApVeCMU5yKimqLCBR0Nd7FnDPODAdqFE
ijJEmt7B51LdJFv7hJja29ejLvYCipxkDSFqw6w4WYdmk1tbtBzuhifIdGQiEBd2KPBDOlZBHLeD
fdQ/9zVKQe2GW1p77+gaxRPJOrbzaNEmfUvbTdxUKTdOfFqtg/8x9IDp7NtP1y/+DAcXFvCu+S7d
DFD0mPIyIvDGteORVhK6KEW3XQicwFs6kIco6hJazAOUKSCtxobWR3iu0LtdsO2EUNBchM0b8keb
PcPmAyRccYon+q3zAvlJArReWYt4Pev4Z7vS6i3ovno+yk/Dxx6KAA5VDfTGKTx04wGKGJ2Dgydb
RiRLOynNUQL3q8XHRFH/QnI4bIdSZFrV4bGKLtCpsQsK0T/BtWMVmvtlgyhJcxihPazF/BES/40F
lu8bYKDBPE6XSv3mkVdcqnia0mV0lxwAanPDFyxv5VS6+YpEKuzti4yFOuvGob9y7tbPcLp6qQm9
d03Q3mi6twbpnOUS06g5TIAik8Y7DO0C8SwkcZtxTvHETRdE+pi72/BCJT607/tTp/yXoPPWreTY
X3KIbDbeBM0NBGMvzji9g87ntyGgTh73DNOTD01oIesdkFyxnURxbsUKFNaEp7UbgQLOJNq6vflB
yjp4gpCxTlkH6SkeyUbGH30D8EuL5TREvX+rnfin5vrdhRob4FhhD2KKsNlwTQHMQPwJ/VlzargH
KMpT6VwzxK1JGiWImLoghLHeRFoY3PThTccdOJvii2qPI1nczYqJwrDAoN+KVuzs1IgVFCkCuRzx
0bG7JwtFurnbYIaF+Mt36VGti0m7HnJm1X/zWfhb0q47qKbeFVyYrTYzvJRAgmThQa84wppu+9dB
43bioSsvuqFPcuTy3lemTpthehd1m4Re3edeCCV3OKJ58opqY4/lIammmF4d9QUPULRDQ753oIiJ
7nyWoLeqwH58GJMlZt/kNLm3peRBtqrCZKHqmwv2KrRLKSQPW0lrcCzpHK8EORaNuC7ugYcSriuy
6myw/IgWI3PiQFGZg+RqgZhRiQqmbXfhVG2wjRwzrwmLYxlBYB3ZfBwxFSyivk5tuQCkUWMSd1y9
QeD3s9CVTZAVdATNUIIRKoYUOvbdGK/Taa1aL7E8/FZC1JnC9zigx7HeknkkG1OFINclQ69Y7WQD
hSpBRah7APqegb7sRAudb1v2yRzy6gb9RD61wZGrMdNeLNHqApLamMwJRAT9HqACOJ9S79Cxpk+g
SXgC1+fkLaqwPkZriQ6wRBr5/YEUMPbouv85LigKh3ZcX5Ve34CGi4tAssCrw5G5O6D/oudysRNE
m4tbezf/rkzsZnVqzBPA0y0d5w1aQvEnsqoqpS0INF+AeodIjhZTf46C3r1BTBdcTXxSFrRYMOHO
Aq0JvAFJnaxW59qM35w14HgUZJwbgNg8YjcZKDSa7qCwiQGYhaFzQKH5PJm929U7OU8qH4YV1ZS/
5sSEf8JAvVxdFyUV85GlHIGGWyCYSbwQDxvXKZw6BO1e8tElKGZ1WaJsgnZ0LZ3xIFEU43EfoyRY
aQ5+jG5q2ByqOVyegxpNVibJ5n0k4SmAMySCTMx/MaMw1zX2oYCEn2KvYpn16GEHDJOgSystn3z2
1lRluAFo+DpUwC1AEuaOKkjedLb8NkELGXrAJFAv/qiMgyKV9vZFQqeEfkwin6C622qOkBq6PNFC
k6RGedHVzUfMER3owFme9XBch5wt5xokKJqdDMV17r+5HB0awrWnL8Z/7X0VHIKWuNm0lORD+fVu
FbDsySVhwhNZ1GiyQ8+aN11WztZbQ5LBP2Shw+5cdPSM0QMGYsbZ8YpvKIugYO5/23rC82r5kzcM
zlFPaHOv7LCDAPhJrRIq50au+7sEdO3LAGWwK/c0Ikf8Va+u75otNKtxFjltk2NJKRA7Fud1O3xv
1vuKMY/xwYcke9uN/ZrqfIbR/6rZevUCEPbQbJwkh+6tl8Tbzu68Zr0JRYZ2WU+hGZr9HIdqI17d
Vv68xzYk04KZGa2yL3IKvq0ANOQA98BUIuv2vuaUjQtLSyd3EOk5iUBf85StnZPgznAhKBJ/+jF2
PYX2vrRe8NPFUZiWQzkkEJJ8i4txyAySBNvBcBjhyc+iAJkYKf22WB8aT/vnEk5dDnUyvCIN3blI
gDx5ZMl4UMpjEDX7yp3iTQ///24EGX4Ge6jzxRh7sz51M9OS9tUHszGMzjtIlai0/dXcoxVUUJ64
Q8SftcHixvz5KPo4zMamMnnoYBpvnDLxvPZzMH75Mc3059AUz3H1Na5BlEIu+zJ24aH3aHRrnaDf
eEUHDZNg3rt1PJF65ksLpvbaqb1Xu3hVMmpVgmDUw7asS/5OHWxVnVXpHb8Pi1kQTPfhpseyjhuh
vTYFlzfLXL6xCDHdKs2WV/TjwN+kP1QjOfYVtIctvMcZdYYEPhHxPnSkT7h9j0GeH8fKrd8DoK6g
32r3XMgh2Coo2VPI7LpL6KReE5m8BEwGinYml06UFDPsCk8Hq6ibPi7qRt0f65jv1P09pKjJJejo
3oW2/zhjtnT84KkdhzmvJnDEQpETANbogl0RYq1Uuym0cWnSOMGZl8ZiOQdMh3h+c3icFQxnHET8
xvhQLunRtDsFV5qkyts3ck7jhr9E6CJ46JmMkEMMnseb66do6mASHEDwMvgiXDEGWGmC97ujCzJj
5DWX+8YfoUqsj416AZHoId1RRdtuoe+g3vmxj7om90olExTc7Kqi6c8hEshmhEaeBF53DBHrm4Fp
RVFQ8vKE4DTn6JbzlBuy/rJeFnXRpz/3N09E7Za6xQCy0ZlT18fUWCpvPj4OAZqqHWsEu8GL1o27
uHLSonagvTt5d5+OLqGKt3FTHNoyjg9qxNdLRyOhZ2b2HA0+IvOFuKJKAPZPHX19oOSPswnAKW6y
tc2LDuqQcKRXv2uql65fL/2M1XuA7D8bWTFdFf2JbLb4KiyU4qu4U+9e9AZEzp7K5gr9nwWVjbsv
0rTaDWbvtbP3hCtjxklQb3cssvYEx8YLENkP318QjRaHh2G2BbQCrgUq0/lbCGdVOlShPsRl4SVq
iJ0sMvd0nZnMuQ3qMheUfZVQWYtS15eebY23filgnuBaR5Z6DtwjaCvP88KO22kh38cx2Apoh1M8
VWbXzKdAlvUucP0M0TgFGGr4ViBdT0LZ9y+yEUdm1RM4+WavPzvWZq3pF1Q8tE6mCsQYdySwWKz5
pnuah1gea1Je6oDeoEtrEu6h613JiswxvErd4mctghlR/wgfg4ZthL4PcWFsDieshr9qLuW5j0Be
L9VgUvhLflHtjmkBh4ko2Yu64zZFh8KUwNg2l2uEpkJUHqdmyTTUrzfL4XbxnXhfesM7rJM6lYPq
MgQ4uLkxDi75n9Kdyx1nzhPyhiFkqOoPdAI/U05PquosPES62xChzr2cX6hEq8FVOO+Wj07SViTa
BGGDfCDaHDsmnpcBM0sRA7NWVsNaxkhuQEZjSuXyIhdnx9FWLIPIP0jLqhtuwoT50rXQebrNpl7o
axAM8kKbcLvM6I0JVjSrYA3GisJ2ZduBemPmDUr84FRzhjAKNFvfamwcM9lPRx0E2M94fp1Lzb6M
p4srMRJ6gCVbAtg3fdGvV+3A5OeJZIbDJYGdpc6gJ3yzwpU3EJs3aHjC/ahQnCAUqqqSTgG5ZBI0
QxhH9m5W2YVuNOYwIU6ZKhg6OIV7LfVH7MwvbmPrrKxA9pkSinglZrYLjH3XsHs8YxL5jQ3cCfcv
PYYa9TEjHDKfoP4ZN94xgJD6OZ6f8QPoBOD6ksDohn2V6s7Y+lLg1FRiGrfHCtXEGfqzPJSVem4Q
UZAi4i/YTLY5utFWFYF9W73CbBoafDFkbCajwLYhAPGsgJqnXIbkBoH7L2KRGqUxXWekbuiluC+t
QL53ZSkA2w8c5E2UM6lxwiGVdnvGXpjnvZsFW6xV+r/Gwnf28TSKrICQQXTqUAau+3ynyCCAJCcy
9zFgpPFDEIds2hAzaGSndjuFJTzqS4xS2flQuPF4ELn5OLtHM5Eyg4JY76D1BBJEZ5a7CP86QKUe
IuYOtWFczDIFQzslaGoYJwY5kLZsmwvmZgf0GZQWdRU3SY3+M9kiFHTSGk3bFzfKo3g0rwGzP2Io
a3/N/XQ21Rfa7DjXUEVvfLk4PnjG3m/huvAqtaE+qU8sCmDCWYasgUrwzaj228j5hErdRAAPBAgg
b/i0DGQMYMzhRIg7nBlcuQmN6g8yBf1RVtUJ/VxQ5g1TKitImGFVWvYQLcsMKY38AoQ0htIlHDdT
odQniqijbOrqVTLvez+1d4cYlGxRxy4eXJsHJEi7uRMq+mprdEwuWzu+x713niDd9Zv5yUUywLMH
QHMTlOYtMAJ9MSLytY6dfmrGwE1QZri/PLpu0NKCvoY9zbxlSuEYhSyutZgKIel+wfcExKQSze9l
XbYuROanEXFsacUdkcPONuxFafq0kiXdE+ZfYT5zT2EB8Qtzpy9T85c1RqSUXotuyxfA2ByT997K
AtCzKebEON0nvMEcVriEqD761s8jQBXs+gc0W3NpdXK5OXSGxZuFl+8Ls5uQNvSI/p4IzjQ9oLFJ
I81umLMY8Z+Dxg4JU8+91f0W+zl1QOWHrX/jEHVo74epeu2bFjLx7jK0rszilr8AdmXVjkLAvUf7
VJJGjizTMVy6A9Ri6K09zP6/ToFtchSxIolc0yc9DNzPGmSP2x07oDVD6IOGdH/Xi63PKyT+sV/F
eR9sIaQ3OWXavjp2GbZuAJGZU7Gs6YjdwXgfbwpbXLHEokkWnfUWybgZVPQONDb/OkysHDLlMTcd
/TpO53CLiVttAqcsERTSR6j32uXpDuB9C9vF3DrSzOgdKgD9Sdj0il6DxGiml7LXTqoGhboMpvh0
tcy8T4ptDDJqvpMgiDdj2MY7xfv3bq7VTTvORWFTE4Cu2/vYHA0ERVHUoquBB607tvXNiaxsAVgT
ApUEsnnC9gJwJvTk8A+Ct1pC780i9XJxNqCpug0kfd5TJAKUSqiZnHIT3kO2gzlWe19hQ8HCxTxF
DrXp/1B3HsuRI9uW/SI8A+AONWwAoQVVBJmZExgzswitHfLr3wreO3h9B23Wgx70oMqMRbJIhnA/
Z5+91+G9Yfqew0g2WjngLS/bqkn89RZ973SW8+JlizwnPOUFohfLZA33eXFFyV3T5GGWVdOeVpMH
oJ3zV5Y/5q+cNHaQMwHakVIiMze73japMu8p6QhuSrzEwVDGxNyn0n7+/lddjjfMoDgdLO9Zastr
n2h9MJKSxeS+HrzSPvcWY7g0J7Wb7kfiBZiXKG7oNQOYCmdJxsLHBO9j8i0Dr8JK0qoO9GPcnXpk
AoliTtExXQojDsy8vVuDNr1UY4FNj4Zqh8l9hybUPrlt/oYRkz83w7exR+XHpsAoIUUADY1K04+Z
m/+KKr27ygYX2OP5TISYNpmu75Bdi93oQZwoDaZifZN8atnIsKdST8lSmafU0E2sgNavun5YviQZ
GyNpELXUKfa0CRvO7ywzF9osb90tTRcOE0OZKkauJ7n7JXLvOkZdglaTyLBp3C50abWStFk3iWpP
49IRbo0Nru6+SwLU8YypbPa7cpSzM7RIe9NX43ONalANxqK9rYgEG9yrYpMKV6cYi8EuVJF2jp35
1xiZbheM/yRrFpTN/CO3c3EqqDmDae5/pVgTwjbioM1pc6Xk4e+QMz2jDHn3LtjE7HeTHPe+mkuU
scbI/Wxash3M195vyviXuaZDoMnIImPfvji9qj5UK/70YwlmuJ0u8VKxZEA0r90l0x9vVrOiI2xw
8k2D6DbFL6PQ+ZmFitB6dUKjglIkWflKqYko1A1b7Ecp/0mtMTnFGVl008zvGvE8LXXDua81fzZH
+pF48DYpSREka4uug0Yd3wz3g65b+cYu4XjMAyTfSubDRR84TeEF/GauzcSz1/40qz1fadN8Y36J
YvoXBP2fzMCHvVlOJ8/ME4a37tZeG3VaRd1dtYZDpepZow5jsOKN36LZcER2/bjTKvtmPQbBWTdt
UPTvhVuaW1s07ZUccXs1tKLd1if43pavdzE7FqfZ/pGIgQHAGhvXXDD/cawxJ06O5SYxq+WJs4CB
tWUdPI0M7+yo62yX6srQSV21srv0NIPHODVZIEd4OaiMTNJV7lEsqfKTWg+oTf96LFy8OOVCuhhg
ue12YygL7hNj1n6mwnGC1G3ENbU1j4wY4CafhJ69HYb3meuzn9ch6AeDYOwU4L39nTZMzeZG+t0i
zHPBGXa1DVKvA75+/2Gxp9OI9M80b3gKzU7HQrb+Gjnh/vVRR0Tsojdvrd7IACRySgAqcFjHcFpz
Z5N/LGa6XE17lde1jeTVeXg+54EWQc+TCWSFNvmTi7OaIOsb7RQK99TxHrWm5qhFzovSbMq5cvIA
RbVoAqTDNqNyMK0ubFvVhfww6pJ1fv3cnCsOG7OoSQCOmA4Zg24JjNb4/ZKMu2D4SYDtSy+bcZcI
s/fzDvoZ9jvO5c4YNjhypo0UrAhjcN7IvNvQAsRcW82JLNduzfs76SO1x/2p3t248akX2h/E26wj
2VA3aHtGvmhj6jg0UCgG4CsvmlmIYw89WJZpjmVFEv+iKjkNbUFKqmPcSlEq+9IATMUezURLiyBV
6a9cy9s3wYnoJN2urKzxODrOfKG2qja05e69cSO2W5Fa/pqYppChktx6W48wWqhS+8vp2u4dkIcb
6oVHNh/2amaIZFPIyt3UpfmidKF2lGkDo6D52hva52IN5a/CMNGAsYtJhSWGo+8zEZSQcZUvV9Jc
Teh42XCps2wrOl3uEthOB6vP1isAE3ACpiY/tGjeK8pUyJsZQ6vBOdnuwvCy0cNcAzRTpxueWnnU
3OSvtqCEia47TF4c+2s3NqeEe+JhAJn6IJRVlN1EalahJzmAcRL3Pm/B6qQ5c3abIZxuE1fjr2pM
xF4PSW/Fgh2Wg9Ec19F9zdviGYgDui9z1Czt4kMWKczFswhxoMqXxhmMm5wItdXTUm0sqX5FNBkp
fOKrPS/7uBnkpiR+ytxFqLehOjV6bRwii4mSJX4Z7Ys+NMubpTLjJdGN0EyL+YYRZiHwjoba5NAk
IvvZRN0Rncquit1Lb2z/GUPB7tEdnWB6THksGL7b4jTAq8T8+rBTatFzU6XTS0xOsTHdBau2cyWN
ZoRtXO5afXrmtJFMGf1xsSq/YRdSJtLypPWm9kZxwqsW+1tgxXhySErSIBbxzkHN3cxjBYGGgnzR
CSSuGephkRWvMezNG04GO6nHN1wq+X5opl9L1WM6sZmIyTQ/O3a/NcbhSrS3fmbkcG704uecOi/T
48ETqXRuCuIL0QLXDYm+ODfP0aajKZ0NyxZ/LEZ/fJTgT5am4+vGmzf11m3xNHmzhuQ8F7qH4YYs
ZieXbeRNXVADlgk69qztirzeNlhL34S7eDveA1NkUr9NHKy85t5KeESnHleVz9jvZ5uZIkwM+iME
4OWOLU93xylAANX331+ObNv61ePFVrq0mgXXyZGd0Np2NXMjlNYP5oOYN3S7h4/ohXZnC4LVzt2Z
Ts2EFOI2WbSnMqwvdrTgj6ZnXaMhPi1U5DfVM8ZjyxAyi9Z0N7spm5PsKPDqFX2Zs5fWiYn8RNb6
0Mks9muWgeG/VkGsa/RYo4lUV+0t4DmHNO4vVmGdV3OhR6mdW27Sw9V4RRe5hQ2ATC+XkcXkzXpb
hqy6rk2GN5CPsEIy2xbo39HGi1L99v0vApnIS/l0XTBy957BwNCNw4K04s7ULK5YB6hFPrREZHOZ
H/KaRK1peW+Vt0wXs5rM01LkOw4huCTJsmGL4rx1KITelPYXm3v/atQdwwJHZIdlbHmHv6/d4l29
uSluKA5FyM3zBVUE7k712aPZ30woMBvZzs6WzO56S8lMsx3IoNzP63BxamtvPn6naHyP6dG2qy6P
HTO8CqaJU1HcTXpahJ6a1dua/jGnikfDadV2spr+pXdN/Zpq/UUmTyYOC6ZIqt1CA/oUbVre6OUs
ag8exDYyipsbP+zvuUwCo81xRwJwIpOM1RcEijE0TD2iBNSDvmo4QGfQIiQo9sqrzMtSjH9ju01f
LD09WOS6njVwGcqo43As5gnz8XrF3FjeRkfbG8VKunQartxvP7k7nEsC118I4T3b07rcO/XUdPyR
+HGfJlUNt5wVQDQteAoMdx1u1WxkHMIEtgiahukjP2IVNM88m6Eh6bk0qYV2xhaiyiQmWgttby0P
elcUj89Rte7LiSTvkhpvRBrmm4HTIkjq5iup6jQQeF36tuye0HaPckiYvi85pzbpE9Ppy31TDPyn
onzGmTA82Q7jeZ07hJysK0mL8Mmul/CjYHH37hIdZmuxboZgMbQZE3dwy9K62dJd9kuC64LwuR5y
zHEbG+18xvCYcaPxHVG8vhZT9bvWOkalwOUJhmXazZp7+6nn3sUQus1MV7tpca69JSRIsNjcvv+F
sX+jVY3xElv9EGZ4anaOpCZKa/cSseblXnB5MqDiaYnreWa/nlrvJnPBgHmMosRfd9//aRU9ddXM
2MpQ6w9pTu65t1ObM6s4SMUQHEd4eZd2Mob6xGlqVcQBv/8bNHK0lTr9J7GTN2LQiKOVyV3gOtzs
45Bym7tXjP/6MwCMg9nH+pt0fxKEie/fv6DNMtqcsM7r918o7eKFLU1+0uac1iX4qMwch01HZnvX
qSkNcog1R0rJ+D43hPLcdZ53axGTlo8hLehGHIVuSjp5mqm1rIFWqOunmNC3K6BmTKcqcfWbpCZD
i6cF7JYZrEQSO3tawPa06M0lftgCWaC6Vc2M+pHW3ksmWibiJim2Rppn/Oz2U2uaT+Z8XoZ8udUV
2kvNAhGPnX1vLZUmtJZ12KWR2Dhjl75m49rf+2Q4C1aI86qM1Z083L3IDXF1YqXuSYPZOvH08vL9
pUMJAnxsZ3nCt6LuNsaxIJOOOn5/NrdiGbRFjU3k8b3x4y+NXDY3fP+PWy9qN8hz3vb7swjq9VYs
NPzf3ztOdbODYpdsvv/PWeVASSRtRUCAX7FYWuLh0BSC7/9Vaij32M+Fy2JIfg2XDOJZs5OO1pQv
brkmLo5r/vnXL2U4zZNttP/6W71miJ6LyDz861cq6TpnLwm/PyJ5Od0Y0Ggk/Oegy7B0NP3t+1OK
t3CErvr6/VGCsJMklf38/QPKKHuTs1M8fX8kWvE3GhL9X48X0Yje1wZVnL+/UXb6wyKfWcfvh4Dw
LgaJppoO398aGSWaODojmGn+qjEtsk1J8n73/Vm8Q/GWQEG5/f7slDnaNhokLPDHF7fRCjWlSWE4
Ph56UzWoGZKt13hI3rGXqKfJE/G+a0sIO6KcSAs0xsOukO/mqR/f2VTNsmx3sQ74PyuUA6074hUo
GIJ3QLD6dbi7bDYPCtc9oH6bW4X9+72bKfPtdF2hZvDhTIft46dxT1GE3zPRZ2YEPCOkPuPyrGv9
eDe4Rf2hjRCJHx+K1qM+hZtzbOZls+A5fK0n7VM58ynps+z4r6MMHF84OXW8nx/vdUVZQ8DkVmU9
A6xmvNVNWTw1Gj7GSADXqnHk3aciG7YVrLFNF1faK7nQcBXoHmUt462Ucf0yF/bec7tkY6juNNV0
xgniQZisOWYDhbkwKft6p3e4aSfoMEcXaWtTKehOeWsbd4y+PYMlCO0o7Si13od43ApJwpOG5QNY
ljuaqFZL8W7ZSG1xzPKC7w/5ehlw5T70qeylQgp7yqBeji7KKUSN8t8vhok3j4FZbAfwpL/XXcrd
ohdnpSFitMYsN8a4/KPZPJyYdWlrupmJmhTOSTrjP/rMhYnnOdAhTB3NRDfvBuJBAKctP67FhFCt
yG0P+fRPpVeM6x6WV8soEUmaqjzF00IgwMmSYFWyPXkVIh2SzKfmtmRovbzfTc4AYanXD2WVEYdr
+fqx/eUCCDg5zgowS0rvtGiol0qSs0OQxs0o6y3qi3VvFSwFV86HdNIY9fAC9tNxia7DCSBnyGuy
obJzb5Ul5CYfJUft1GH6dlC1AFA6uTIO5ursS3fAlNkiJ3KpvXulbl2X1frjurO5gwtkQVxYjquM
0kva8/NLUwc/2Mj2DAhEHQCAWYFqm+ieskJltxS0NZ11weB0yRcR/0yTajM7WeGj6+mUs9j1k3pp
Ds1qmsEiMe0NFEtgWuKN83hDUTnOm7GOME0XjFn7ad/PDq5PYwaIZeE2q9izEgDn/HKrQQQAi8Rx
mHuPRWqc+bkm0ndD2kxAI664ZMy+vJGX/TraeBo0byDgLQaaaPO42CTramv64XYxtowuOi/6emv4
WQtejRc4rxM/6s4byrv25vLUz+iiBnAQsJGvDhbZQ4aLAvMYtr00Uacsd1e/GoAjUumOu/mxt4zB
3N3Gt/JieOmuqSDWzfb4VqRdeinsdmJ2OrFYYUmf4ZEu4WqzLrzEUpV41hdJk/wdNEF9IAQSMSiR
+btrt9mGHQCnXCgtbLWieLcbnbVfOQkR8XiPdAvsyIEV87ucsvRCYDT2xYwjxEWhPCSJKt+ZRA++
2X2svKIVAdq9o7TkpbTUvhkqvGNDWV9KS5923QrPZXbnv0RunVR3A81wP6NuZoj4+Ml0uZe2W+zn
7x8MSCAsM6IkCX7UXR/H5XsN8TVb8VtFuCcrx8r8pJqc/WRHPBXMu91rBw7jvS7djHBYes54mWXj
2L63vVyu+HV/29LYsCL+IyHeelElMoOVPYTr1deddXqfZhlUgAAf5pkshIs4vStprls1cK/3GBWP
q9BVMBTLuunUTL1W4e1IHwc4xjd747muzc4PvXrXUk9hecrXfVUk9bvwup/uRBaiR751p/K1XMvp
Lub5D/gq+wKeJyEQvGjXnGEkOJmjHbnjE4y16bbwCmFiYGPFfbeFw4xcRU/j42oo8WRcshYgQaq0
4T0ip8itQnuBoVMg3VjjbZ0y+YyHagcf8v8REuSS/unqvv5S/8kE+d8wIv9fgUP+T9yQ/4WTtUv/
gxwCR+QbHGI4MEBMx/RMWwjAHPb/AIcwkvV0z7aY1Hi41EF5/xscIr3/0g1Htzxh2oYDYwBc8r/B
IdL+L+G4OK2EwdWuO8Bf/m/AIcJ6YMf/BzhEN4Xu8TOEMD3L4076z4UgcapA4IH/iIB1+Treq20z
zv7KUmMETizB84wV1fow8XgraIeHmFW74G1PEWInuWt7Txi33TmtZfv4PsMl7n+JMpE72dA7FW51
dIfMdxxMug1AMyh7DcLPajFAip5i3X5VA1J3bZnvg1XcdGiBKjE77H02rnEFY3+qhi0DaHgK5BE9
kb6MsnyZV86j2DSRPtPhvMTTZ+RiMabZZcv2mP9ytQYO0dRmwcnVDYukiEE02u0oeNgfMSOYB3lX
WZywdy1SHZhNg0z/8MFJjMo6el+uSdw8s2N1UPVTJTlT7cq4ut6DlEGglY3oZBxEt1LtA9BcJEI0
A4xkP5MC9zHUJAZ54i6+A0qlMH+d5AgA84mDrds2nm37Hnt5Eek3iaPaS9/Q2+nLhYjydbbK97Jq
ox3QwR+QZHmw1A9pT+1Gw+9s2VCNcqtIfYISeFE1e5uCQwks/W2OLehVS0egFb0TKspvwx6x6nXT
2WocTl7hIoPqwxBqie6D9apD1SmGFIKtFNaEz59eO/KrCoWHE/DcjEl9wC2N2IUWCDS82hObDDPP
eSyaAGI6ulN8VmW0k0sx+brI8GOqugA4vxCGL40wFes5TTQjLNXfqliawFLal1hj0twzg7w+R2tA
CuGkw3N1dlKS1nBi3XCNqz8kie1gIZQbRtDPyBrQBWBICggXYEDWKDfFfMQeU/kj5oMDrso7S44B
pQBy9aMalEaPpucJwFOuIgw72vG6GxmG7HXX22NtDzoLzulKIlcuuPvx4NRKgsMae8aOmauFVYXL
EvbNDOwCXTXyXgmKvxLScGDA+rnt8veMXNDDCtmWuNvoWEGj2VT9C2HkMXZeXKZBW7FGR9o+ygMw
SL6jwRTENuiFS9GFWVklQS1cGi34PJEJPs0gQrPpCdZuGFH3O1CJ8H6xj+BZk1uNv97vFDBhIbtn
XczTdjLzzJc5tRgDzF8lRPVgHJRx99bsI3H6JRii1Nh4Z7lSOXgM4vxMzC2YgY6dc+A0D0uPCuiQ
XxmIERzblJ3c0GFsGPS8PHEhrnGowRuYCu8nk/4eo7okcFJrr54kELrYK4pqhxLJGyeAkJmFo2jc
sM3Ynuhi2C11bEjzChfdXYxNPLgwYawJBz4BSjQtH8Jdwjunvy02LF1TvQyD6+6MPAuVUTDFT8Uf
nJCwh2xKITvL92urb7ISAA0yhs8UBGjSpDHuw+0HYhxnOVEZMlsRagthlxPWeekzcEDHs12/gfIf
EgOpd2Yu5i0gcPhCJJij5nVeu+TD1nPCu7gHbCYTu05PX+xurHkHxhX9gB6D7OU77Pwa55KUDKb3
ZrC6neZS4yeVSwM4ih2QChPjWI5Dh2PQtkjPk6oDbOhSqLepsDZVlP9gJeonkB88TqL8W2B8CCuV
QFLPcLQMnmaGwjtCk+xxd0ZGkNndMQE8vJ1HHXxe+zq2CIY6WVh6g4h8ykcn2LLEKtpDYyZ/hZ2c
RpAbDBh4ueKE8i0L6K0TZzdTG2BecjQw+xGKmZh9NUrq+kFNofuQgCovT/dA3N8ljRi3wkMad7XW
X/LsM8pUcTShDGNxHtqpYVe8FThZpJ3qcdnyR06IN8ZTNm89MfIq03rGbx0OcE+NzY5r4aPIWQMy
5gISeNQxGJo/h8j1CNI5tBR1/NEm69FgJ1xAXuyVgRhVDY6Yc5QEkdUc86w5VRAEmbprAIa6dNuP
VRvW6Bl+guAflvFgHueow/ekAfngkIbG7NJqZM9WO5WA0RkXkxhlCKMouZLE2jtknDmBjEvkNMLv
pcPozAFZU8Nd7xR4ddTqw2ppQQqav4N/WLS4oTplXMqsEViwx/RilE+d3cIGBZQeLIa961xxdDUp
d3rUuwGRFpDKRf+e2h8WYzxZFKYv9LY6jCrfpYWntsBYzxDq05BYl9pMVRwOwnqtx/ZLb5MuZPxF
F1jo51HiwmFZtb/O2u/aAoUQ0+L0mdoZjQVixup5IXmAgIhP8coqjhgWj6aOx6Pqliet4to0rezJ
bkHjLNM+0tYr1kPrbVJnN8+Go6L+DhfTLH2LHkqpzOI1VHi4FRS/APtcI3jKvlN0y7YVYmdaWh72
hEK2nq8M9UvgtN1gJIkPXk/oAkMWLJ3B3c2R+AKZwj51zfgJS2cKyRczEGpeUmKDiMtj6IksCuKF
XIVw6OtjhUYsmNKs3NxWv7J6bfyRprIN87GDaZ5aqBUaM+0oI9mTJSXdIOBODg5KEUVBnDFnwkCW
ND+nYT7ApN0btebtSp2T4cFhcgbYKMPDpKyyBt9IfdcNWtu04lWQpOlrUlfZkTRXu7WgHQVRulNl
TBeYonzxYjU6d5OWRv9i4u0hSrvBOfgct5kKSD4Y5XCHlKBtgQPubCf5Laye2A67nNnKMLQ+8Y5y
K5lxLXE+HxdpnR3PuVNl5Vr2sTBp8yeegYQ6otFhpSSGQ2VmfQqLgJMbDZ9Orxd+5Z5nF2lultp+
ah0gAi7JK7WJ0vZzTIiWV1r97PTJmbTdx9IxsCPUyrfl7qEZFUPoWfNFXV0F6xw2qTJOFZhmTKIV
V6OKfZBjpBVlxJkkwfuPmJ+DZX6aTYbRpTLMcMzCnHOQqHsR71VRb8fJxjE5uoFKiVKIxdm1CQgm
nglzO7MHgghC2M1GsWHJmsusgDSTNjpbLiWNUskmi+S47/qHa4MLGKfJ3Xs2jXHebhDU9DNzO2jL
U/zeRdh6MWNFDLyWn9Qwmd/H0KGbLP0gFhz28QJVOaqyPet8aigSFcVj9WWO4xtwoGkLq/Su9323
mfQYNWF8BpXwgDfMPDn6hJOmdDcih5jqtY26LNOy+AVbBjeSae555QW2mGrFjeAAQLNY5iVAE58n
OejncgahIwxGhpWZnboHpd9mC0TbJQ207HKi3iicYEmqKtA0dg4UdnqN59LEm1QntL5suhg5Hmgi
tEvbAzKdMCVA8LBgmRscIbHwXiN2D8pBoiFU8Tt2s7vS3/Uyjo+zg/OyAtQ0FSDS5CORopoDk5HY
n4nKFJVtHY0+7qE9N7e6p4JvOhf/AJYbjJAGK3w4g5l77bDG6LCdvHcvnv5qc3yWGX1vYhPAmYks
JTYI+GatxCljFOETm1mvpmxwFqieNGmJH7vflruIJ+epj/qnGE0hmFvUTVzdcV8c+qH7J27cM7Zj
kOG6xHRjf5ZKR0XoozczIaJKPi6sdXBEevTA0VgfuoaOgLbwbJHXDSwAmKFYV4qNylcRay2s4oPN
E3h9GenhOpE1/pxx58WM4rx6fJIrVgRWO1ywCYkUH4K7ctSKviXHZCT9Np/JXw7wQ3wW2OIKl+my
JTVXcbkT9nZOjFK8HTx1stFxbx4LpvwurbeiJhNsUwxzILZ+nmFnMjOOR/RdjTbG4uc4HWtkYfpr
6zo9VbQKqe0wnORTJcySfdEXzS5LmCmQQehRnsLIxocJNB2UhZUFWXMcOiiNEyuFQaB2QQeLNdAV
D1oyg3CiQN7wTsmCaUx+1PrBLt1qq3p2h8mq+8osIm6pmvOD42JMgqn9hbCIIXOskd+6/GzHHH35
oHMuE/DFZRSUFSw6kctqg8Hyhz6Wkx/B0odZ8QTaiXFFtt5iyAe+B2WMwEd2VI9HwUvSI/x055TL
ehezBWbCJgVX+wYXfsEMzO/raN6HzNTvvOU2/I4tzdOefOLXo87uWvVVVFrCWSMxGNaMResEfirm
44G1NL4mzWrLzoxXVqJFe4yVlHI1j4F03812YnAd2Uf0NNaNNyMdG27VlPF/yXKdYPHEc67BeFdw
hDE7PDj1Dqe5wAzklDghyYa45Zl9a/l+TtSZh7NmpFLtoBrzKAn5iXnB3WD2Ju4Gq7yf8LaW8atw
qGdHyNJGP33CX/4CnfIIDazkI2sbuhtmGww9XLywfGi1iqAV1IOpzp2FVo8pTUPOAhHNJbH+guy0
N6RWbJbBOA6CIpx43wESZrTLGt5lXXTXeplv1JQRTYboMWQYLvWR2LjYeOPDtyTa157SJ4wVi6cT
4e5xG+1r2+EKZg+Mr/8Upc1vI5o1HJld+Ylj/TNPCz+39HjMjcnZmpODfWpaDYoem5DzkqjDWDZD
sDT6KyOr6WTR1sYAtMFBNuRVq/Uwx9nfjj06Pu6mEZkWVyK2vR+ulTwh/HOUdpKriEkdszPaIvXS
CcUOdIajeW1fYzydT6BUwsjQtaDhwAjcG6ch07GEqCkiMuVn3j2iG4jtjoWBeJzu4EqrsO9Zb8Qi
WZq3rrMZNNIV44fMT7A65cYc5r9L0tUAN80rtuv8VDZqa45MfHsq/Kd2vBkE3FKDIerEC2oj06z3
pZj/DI6L8dt47jvpW9cVNtdRaOiNRUzEyERpp1+YXoWm311V/xEda5Tw5+Bt4jiLRkDMa7rprO6t
w5/lu6X7p3bweVvFXUPBD7R+eKeMYfsH6X4Q39DGbAfruPAcFhHNzuOCdw9TxsRTW2dAB1oIKDDa
uVJ8Igj6wpz2VtLsM2lofqSX267gSS2Za2rO8jRYmhMaCLhAmIuj0Gv8cejJQR1H2Qmv67pKOqsy
YkWKpHfF33Cczao5xrJqdvOAV95wGAF0whx21G0YI5CTo75FMBAasmn+0xB2cxiapNxk6U2bpNjH
SgBcKdmaw0DLEXO5UUw2ABj2e23uGT01xiWZz85cspnukjkPQ1w1Vhu98c4pazSCqSMUkh7XhyVe
k+qlfaDL1WIzH6ZxjKFgcdDllzbtiO7znKMetQf9bwx3hRDZaTETQKautrcTLQuFwbxIWkjY1eNJ
sVPXYmUIs1Fyt1rgYimk/K7zAONekEwNHr3uJBRuRmIdrIRxPnJWawHpYdCw1MmyjQH8MtbJjA3T
4k1FxYVNmF0njYAu654fQABvoZJakGy6gVp8bG26g8w704scep6BLZm+vcs/UAFq7MsEvdN6Idsq
5K8GpweGyfg4sM0laaXuW11Kyc1955t0eEAFg7yYo7BoNYkJuvuxzmT5mhknizsGhR5jKHC3miX3
gGkvsd1/9Zq6SJ101wiBPooZ4EunvBbLeCGkSLR3vpbT49SXSPgM/umlsuhHnPIUpw/fwzjBcHf0
6oA2fSps73MohsvaL33QslB2KPiVNdp25E7fNLqP8lBHmsNZ5sIXZsNEGjcb8nTIGoxXxxLHMsb2
OPRy5D/LG0+9Ma9+VmewgrH2OVUaYxE097T392GFHpjue7fUQrmm3OOj8wKF59hzXLEZSCu3K4CA
iQIYMiaVMBEn1mqxdaJjRLptvYz0f8KfFnGZa0k3YkAwXpVLOtgrqt95zgqNJCVwlefGW8W8npdT
7WS/vEltE01/qSvX2nsSen8VuT9HYhTbgTuOdMW0oUnsSXV5wdp1xQkkImYsh+fJsz9xrU5i+EUu
dl9Vw53dasAw4vSYYYpzSgJ1a+NLr5xC4uKaP3HF54bdBOCB6Q7F35JGit4kXdUP9CJgW/qy0bP5
yK+3zXQC+KN06Yrn3+4yedwe9sZSFvooryUaLT8ibhJWIydvwm4IW3MummaxUMDKn3i9Eugn/2MP
NibKwdz1WvZj6ZOvxValP2jF3zJKPwa9HeCOWF+adI4a8tucGT9yL6eIXMkW9lr/oE96EeE1l900
XmRt5aAIpDxAv+nJbdTMPob2OiaA2B5Zma1r98muzDvHL7hgyZKlKHn5qxPP0ldrfBQwNtBNGxLf
VMfrXG1ZjsiMxxJtKGfqk8zGK6sM+To48VPl0sk1UKp9sPV9kCU6qCw3oh6X4WPlW9C4+ic76ogJ
8Z4x8ijou4Xyz7w5WgvVquYA6GQRJKqi3nLNk8oxYmqLa/sYtg7Wmp6s0XuBOMxmGG/6kz+bRVX9
wMIT2MmrQI6C+KtHYZuUbwPxDOr7/EAC8V1CzOFNKg8aRtAgdhnbenqLchHjdK/6POE6+4iN7MX2
MDdCD6q3lkU0LEFv5qIrT6MHEsmoa26tojpGlvdrWPmadfhv7s5kV3LlyrK/ktC4qCSNNDYD1cBJ
eu+3byJiQtwmgn1j7Mmvz8WozAKyBgXUtABBgPSenm5cp9OO7bP32l+66t7EGEVnza8GtD1lbF9P
O/l2nOp51NZPayD7ZQNAGcvkPCRvyr7qZsTqVAESM+XAu6uTN937MxcsqWJN/GjGBX0MW3HtKCuM
e549d/JNbLL+MGuhxUN1dZBatYzXnAOvaudSComqgj2K/K0f0bG+K9sT3+KWC69L4xcuXD78QBg1
GTMGdTP2QscyTmZuf3slX0GQGTouHFwXmCEqT5Kbm6ZLH/PzmYZ7NaysDAChtX5eN1+Qdqk7F730
04mD01i+8xgaoqfMJ4PamZ3VDH9UyTQ5CRaSqSNxvC1nfV7VwRh18t8r3e+xK/knwoubpfaSrOYt
dvJL31BW4pbe9xKb4eiOxUFNI6MinlxS98i9iU4Qqm3pO8m6cocv4YeLvAB60LmCRJ53KDqUNnl+
biANdhIXXzmooOvtgt9z9Vjm08+5Vb9sNHrtTREd1qYJHpdWHTsW+mv6QDMIBt84usui7JWwekdO
MQlMfgg08B/xAMfZcT8dtfyMZ9bcZR695vbb2EvGdz0dQ/jXV6BwjzhuVTgKfPmeV90qbd7pyLl+
7/I2Zsjj2zqJz7b5HSVUG8U9u4JS1zblBEZw8poNgLzElFPD1/4cEjH4oMlgEnbb7nrjfY9TjHRh
PDa9/q3Q6+lpMXYGkL06O/Tael1GsnxttJ8juH2WLIIRto+/2nEwG8YxrvESN1DPFfgrxg4peF7Y
+PQ4qqzNq2YVdhmUsjD5dM5ozC8FPyUtVM6+y3BXwxL6Ra8a9wfHoyKRes6pBH1keutlmaIzxylv
BmIdGABS+piMQF/a95EQ9bndgMuGSGm4sh9lnuMo2j5fKTxefsA46mLdSClFIGxnR8j2lpvakyhL
jgpeJ75EPIKxsxXZPbrPsJWHTV37cPHYTMbyS2bLpeSlg9P6IHFQeBU9Qp73POEsUav5APXl2Ahu
/0yi5mAdcqSbOiemUdsKFx7L4vj39v5ZFTZPI2whOLGY4EKK7nKSRnsRnFmG6cEgFZ+2tr5MelsG
o7EFvvu97GQcdjT47MY78B97+v4OJMfq577qlt2YxdQfx3cFGLmCmHofI3jo5Z/CXXIfPeGa9iKC
7KeKa+ryR536owvX+57s+s9o9NwwnnTh553ZHTPOD4Ga8lwJEawoawdzCTWb3zz5K2xZfe6dFu/e
toYpSDIbTnkN0wGCmcb7JT4qhN/duDNQBi4dPTSXkVl9zlYXIXN5yFj/TV6vTqRqX9dId57cynpq
ZUwpqegfFCI5dcubA6XsqkPirHceTGSEdeen0AF6tbVxaGVyq4At7QAd01PaZT+nPrSJ1PFiibH0
E6ItXT4mfXlpndF8jyge2tnjEJGfg6Q06Ed7Sp4jpZO9auW9A5RzrYV1HazhYe4Gdvli84yqPIxK
jxDQTxR/2Ak1jGtWdhh05s/EUn9qQ+jkGOYjycV3t6WgpzF/u9W4p5eVn58goL8OyV2cUeLbrNmJ
XZNxXef+p9NBJJtKMyzi+dfqRtfVwZytac29yMojmgY9VjFbu9ZqffS15egmgF8giZDhQagp5XRo
jGoM8axFm2T6Mlde8kD/DAtNTvQjojYhZSKfCLpPJCJZ1YDi08mdrPkl5tLGAtb2wiEvZdAlrQTf
GsHeeCCSwFlfUOZXeBi0F9fgqN/Wq+Zx0qHOaO2rVRCFYOVhDOVv4ifwQUwa1n1LsuI46Po07UqT
maopfmgnU2HDIecM1ccd0G9HQh2K53Vk2/X5LOiIumg5sxww6TM9mmEPdH/XNOk2G1kUVrlzQNAQ
VhDHW8Bh9DBmacHvrDZ/ZsPVGeJQJkP52JQToCzKU3eY7Fg025Mv3eTmLPYT6RliKn3MwU23Vjio
hpkPbBTr0j/VUH/AvBZHqLd+UtQe8h2FnFv9Hlcq65VSKhtpJnOho6Wmr3B87UxbfJlKG8MUzulB
o27I1x04n4busN5Ls4DKTzf0jIGJresIRRFLH9umD0jWYtndNTYb2nVS48mU+Ye3sTjK9mAY3hzO
iPLDmH6M0k7RYDBQpXX2LpDWdyARcNVHKfn80qG+Vf9aaufQZNRHdK1JjVstr0qmFU++LPcSEg9l
mOnJSnFgS0+BO+FPwlmlBVq0yQk0VLo5Zn/4/keLRT0G/71SUUo7u3uiL/HFkO47cNmr0WJtbgWY
JJS4geLJp17qdyWAtWs7T2fe+ST6RoPmB8f9qGyS97ZV3WoM5Tir+dMTaWeVHP9QPRgVwk27yNNO
lozvysVFTNe6K9dLkCsxEsigSzCiPMHtQC8vRGCIIcUH3x0nEANHymSYj/gLvoGRkmyU1X3Cj1Xz
/KdCtOdqwHhu21cv6caAriIe8F8xpRSH1GRFgNv/C+ScCF2V8mKaYtQCI33Gp9H50kt4zDYHO74L
Th6n26CutBwTcrO8+UD6g3XFu9eLFcAzkpsDyIMlGrK3Mmxo8prgslMh1sL1Lv2IbRI3ZMYkTmmC
ZW0uQjbROlk/dTQM8yq6uYPynvz2HtsElw8FByn3Cz3PSDWVoz866bMGGodkme0dZvmoSY37C8+o
aWCt1cXCwTXq76PrpkEHWXUXsz2wkhSjPiZfNuyd/cgYQheGsXdl/oPKTcRMj/FsMdc9QzX0Vk/8
YJcIcoZgtlmkT4PMBopOdOQlsdKxvugnJMblOsKR5tJKNxWdmuaDB6XeJUPXUvnB9UThe6/IwHGR
eNRRsB/SiWEvN8oFYlbO3Tb5k07rrz7CSUKE7ZeNPfNqOxrDXVx9jMMqw3UmhslKB/d2b3UnSu8C
8Ai7eFVfq+emx8IbAeQ0cseGcpcmjfnD48mAAfaWtFxEU29StFI6XRinFrR1OqQtl5W8M+gBzjDo
qjr76AqOJiVuP836NLhIFV12tt37DugI68AkDpJl2eP3+4bJTzcfeUmMklkTwl3Z8q4zcRvKY3a5
pjjokugqOLtW4NMO8didzmq6oErm4jLFeFYHAr/l7hwtuHLXdWbqIlXkbGa/jIuno+y9W/yE4Kef
CkWob8ib5zbSWG9DifX1gTBaw90zQTPbqY7wWyKoU8sMGK3qu8Tlt/PqrzYm6JAwyTLp1AGfhYHG
Cx9t9fTnzmbKhrBPMr5Gw20L0lOZgB5HI3CgS1megai0QTOzAy967ZUEirlXkx1S0EAEM4NtgD8F
kQP0YP/dlfVuGuDPJBODVaOozaLvE0Qy8Y3AjnR0I7ft2VQWpyhv7AMsmCaQB1aYvFUyygkLM31e
1LAe7Kw7cBkUR45COZah3oJ7wvJ7WeTj0JcTrMicI4eeOV/r6ddmkAMkkdAhJrxBp1QoBg/mEZFq
IYTPhtahzzdHbaq+5hmwrK0tAPushrl3iNswob5DXyrtnOtevqen10b52ZwRFspjQu0k5pbmy/vr
jrRGG20IQ9G4dOjJdE1iWdh1xtLt+233mCeBFWHDRDvh+XQZN2zuczFOhMgy3qc8gg+OH2GfznHh
Az2sAi3/3dskqg1K1djvfcJq5GCu18eaFc9u6qVxm/Pl0aMsYgedbC4ujMAYCFL7CTvhb3DoBPdj
4yz6c7VmoGcKrQ/A+wEiLBXX9SIu793K+cbQM++r6D3VNH5rg3Z2G7qEq6W39mo49W3nnnuBZGyC
aWBB5zU4aGabP1p8vwgK4YC2hEvLVDRDjmYx9jFmJCVx+rJ7dtAbaFj2m21BHjcOTD+KzEizB51a
Pr2NVgtA/kbP4XxfTPN1rbQvCnMFtlsmrwTfGKZmwa1SA2GYq4t+aiyeNC/hd7+O63nJZcVkyzuZ
3t0QfthHuvpZ3U+3iUUZtGiWs3m5fMbR/D46/Rjiez8msEDDOhu3LLQ+AIuYt746czh4vYG3u2Ow
6erH1kpm9Lv6vEorPczF5hkZMeo0GbGoseY1BfiF52g/LuSm2Q7Ffmx278TimeCijC2nCW+wvNX+
olnNs1wRgAFaoHOgL888BcR2+54tppkWGjK8/SMu2XIWTYsHYM2OJFjlGYyHjS2N/veZzik2N0Fb
ALdm41WevJi5qivsYPHS3m+mpgqVQNMGXN51z7Uiq6Jdk5WejSFbwwY/WdzcL24pD5Q1/EGzUhSj
N6jBJoN2nol9tkTfZWsJTvrpNU8alCIcH4q1yNisjC4u2/MsX/hwCIOESfJD2LKlUZ0Tn6C71BFp
ekkMmht+f1FaCf3jzSii3uc63IfuzCOeGSm26Uw7O4dq1RnHYpJ6XeoiEPfuU2e3T6YBhjF3LH/g
bA0t3DUogQ7vqb1KtGObtd7NqxEobbxVSdw8TuRI9r2B0sNNAYWlzh68SFv2Bus+P3XYCppsITWi
AaHSiLWzVy0CnWapsFnCGN9EgFrcBm2Y/uWEZlRT6pZxE7a2d9iX++OaxaFHbHHE6AdiRDyO6dSi
YBBkS5PlAvArMGp1yYf1FrcmKK+hcM4ykZSTLMWTEtIOXLV+kK9dDgnQbj0vrzSxyzs8hlZFOHwq
9Odp8KYre9QTvsoetCNE8N5EjWmz9baSNtuOOtzxvPgWjbk66qew6yHyWSAUasYHHBXbmjIbQ9eI
MJ1wvyLfylOxfYUsA0WNhiAsmUn66ZXOWzR1zU6LXOYWrYYFVjw3TfxnAWjuk0gSYWY0jh9BCOv5
YN1ITL9waX1pWvthKX7JOoUPMK1btjpm/aFj+potGrRE3OAMlL87GsWDuRYAOKLisYsqUlQ8RDnn
PUq+dXPmP7WFiMrIayDLaWxSa7Xs2yy3drOtEDgSL0GnOY9yru+jYiMjuXz4WX0slvJpGcdDTp0o
xRCfswUyc0zTF+odzi7zqs97g+CvPZ6VTN5SStAveXanjxZjLwjfoDDoWspsC9CNTu+FSI3LpI9M
bd0oQ0wOv2Q5B2xwxx0RLAjVJsJyZGOXs3PCawZqV5MCKiXscyow4pN4pO28lM9DOxydmOIKzJms
Y83JC3MDm8swtGd62GyvqYBY2Hg8uUIcEs0JO2F6Pg2+7KeMREDsm/ju2+Y50x/blE+TFTQaURM7
h8TuLkpo2N74IQldTWvAcoDTdwtrqIStLqp9vM9SC7g7w2pmL2TfOf1GCzNdBO+P54DwRTYr3iM6
/92KF1ZnhKQnFwRZ3X+Mk0EVLRp/UplHYY9xONpIe9ZU1UFpxa8VDYC2faZrrTmMU4p/CHoDHjp6
kd3VuGaVyUM7jyE9HGykgS35hSnuBqL61Atg9gQobKviLPEAY/36WnRdC/VyPuiVFZ0bhjfHhuR7
oJb1Gem2ehcGOjIuy86Nu1OXD8+YHffCjUrMTfY7T0AHZ3P99tL5wYmHbwUHcAfyMznNzqXhvXvj
cga1utDx9uOS0ZkPplsG3Q0RkVsiyO6dAYppV5bl+5TahGhXNuWuJXFfsoXu86vbNjtmgjFga0JR
M/s1SnuuncuyxR0Qx4vqGMXZZ7aOPtIo0Dj4YvskA1oIMYRZpgFf73ikYBA+Z4/zvko8nKPcM/wW
RSjoyOOGxXZZGICfkCIh0kvkKqyBE+0dFzD+XBePtEkwvizq5CzNceH7cDRA3YG/ms+9eTc2XL3x
bWxLLecjb2tmsBW/Akte7tKl/mkzKGlVEujAGekiTD8QSKdL0j5RPBbKLrH3/Zq4OxSzY2xYZqjR
sM2YEuPzszPvoAONWhK5c0r3wWnI4NKD5GcGKZtVy8JF3qJifVBFQ1DKNkystNyrsTMMYRMn5w5C
hw9N7LWgxy4cmdE4cEXe7cfNKpE6H03e8ykk43lC9z4A8JdcKsUUdA172t6ur2Kx6MtWXR4OOriz
+Sf18M9FrY0HaWD3ppwC0tE07nvO9Izb2MExrDLEXEsTbRndtjWrU3e+jV1kXRm75+04qzXivs22
jZSet5uMrA0Y/0gVj0g+SNCsHtJLBN3wrsK1dzRHDH2y+Owp0gmkPfegTqLMTxjjfDL3K0uofiWC
wxeL9TG8XuKalX7U2vGx9Jw/218oMjqM8nEAFzfnABVdcU7E9AaFGF5DGgd9lZukSTkwmhwrE99v
Kpo5NNwSqL/5GyvteqhmIAy285EZjAjo1dWJ7SMmOqvoA3tzBbmJd4c+7gM2AzpLVg6Dr/Nut75o
14Npp+MPI2u67X0T1DypUAGNa1eT7OpLaBm56nkKyq5A2TJv1IG1pssioypoHGLxuS5ds6eje0Pa
6W/pPMMZUty/4rk6mUvDTVVSrj4Kvi0pNToFUa79ZFgvROLhTcSxCVdKXFDXaxyhwkRbkHva1FPm
y+6uiUs2LZETceKf8zm7WK79HLd6WK32HanBze+lBnbawynBXHrE+8EfrhTNvqbCjcARKEz4Wrgo
i+/UoIaozU/9bO0taWGvXUnqurTauKSs8q0pg1AFCPmtN68aIZhk/YsdNbwoVHZs8CoCUx9IwUJN
2OZyXhAq8BK9uyzGII6OkudM0tpsMoDukpZseMIuavZEsW/H/hkQH1kl/P97Uy58JiQDatVmh24c
3/FgHWMucGtX8YpYWnRbI2C3aWhf4NjUSYn4rUir9jHiTyfHLtBQkYE26azyXO9DRLoIQJZzCBhl
d+4I+S4V+8kRq8W+F2ArHBiwdvJYyRzoYGLbgQSOUU+VIELFBpndwhfUxDzkLu75FH8q+s3wE+UA
PQFf5T7mEbYzHpeN3nbjfbTCOcZqrdjIfGUOxQzlr74vxEHGFZt87XHgEwywfZKbyqMl4LsubPeY
FtxsHboTPGrwwtgrLY7NCOcIaGoTD1nrnMpobO6GcmyIg2jJITZT3uVOvN+y4VzHiicOsSJs7DFc
4uYEQ+icONGun7MfrTAmTDsuRxmlAQFUdt6tmW5D5ab5KeVSgjNi4SyZ9zVbk3rARNZI8WhYcHCs
8U2w9H4f8Ew53nAzF1ao2yCN9G6/D5s9YG1PtKlcrbFzMG4IcWRfUe7aTp8otGf3MpmccDb1mCr6
1gt6eyi06TJdvEYVS+iULBgWlBVc0MAmOsFlwCHCRGA1VNKWq00wtF5gC2MfnHVsxVwgr1PDJord
nXYGlu0ggMKB0NrSb9SJe53BjzSBdPQwhA2hsbiIpkhCVVfvxSJIt+TTZTLlQ6NVISx6rhrihSYK
/j+72bhzoCDCysMfPdst+NoVzCpkvxFYX/5AzA3+bMF3yd765Wj0jntsl9S5/+qBzR0cEwcXPt+d
xqotMjX4840Sp1lQe5FHJi+qqnvWq+G9lV95kiBfxLO2r4uP3I033UIdmry7pp7XnlMS12UfLzea
CT8NPb9GdZKH3BQ+IYPw+GjDye7m/MCGSCExFaVf52g1KyBtaHI6GQyBKzw3eBWUtvg5AOmBq42P
ugZRKbNfdbKySiNpgHsPw22/LtDZXcq6qaLPbBWYKP77pofDvb4OJoESLUpapOi7qXfLPUmPu60D
eU/0+Hc2DcnBFVyjKfSF2SC8Iui1Fpgmqy8W8H1g1vB0Kvqj9CYNJIIhau4qAlkAelkKawnSObpf
TLM5shqSbffGtCQAXpoRu0TM9RzPJtQrP4JlzilXcFdPwyTGkjkYEEWGLW9kzqzKJhK+dTp+IWLJ
EHQ4xspiywu0H+y/ddz8H8XW6zdV5YmOD+AoKdLuMOSfqxZhJ9GSn3J+pA1UnBC/icVw2HKkXHjC
mnvEU4KA9g8BTyB11c+0BACXk/TcLXzHDl3OUtR4jyciWBGUxzhy96JJLD9NPbqWM/zjcPJQKbtp
vnFxSLi2pql9cyICmR5ks8Oc1mMASWyIZHlSqAwBGNRjjkmcRDpPde4AAkKnDPrVS47cz6q9x2UI
Vb3igWw2SBcDmaHThuNtueQyMtODMueB+40T++idCLBjBzLL0UAw0hu6qyYU5BXrO6mR+dBtEoe3
9lQgL6YMuJ/wVBUCY581bT5ufMCzQ78KV+EaKenTLqyNaZEirMBMxPtB/sqQen+qtOqW5ijnuWVx
V1QAT6s5D7AtIISp9TtqTYo3gQ16mqcfjL64p1mAitMUSuc6neE6rJykZH2WKCyT7mBF2/cDFNbO
nqoG+jqmB03EF5NCTuBoQ72fFkC46adIBvPQDXReuRKYn8xKmF0NcrJpVHdxVLOeyPFJDc61ns36
YmYsccdoYs+kDmPJ5T7xshzZq/VOoIP27DX5Ns1jEcqGmLKGH3EcZH6V4MKIle8oqXbu+9Z5V8Ih
hA5pZU8VLze7jgcny7K3KCYbZc8gLSekkAz3fj/QwFnMZkkDYoKaaTt+39Bq3Q3qYt4bCEz+FvyZ
SrCv7aYpWfWzq+DHy7X8ljykMM8LEq4e1777ZTGKh1gjFxAJDGXwV0SaPlANKbnPeL86rbjzvMTe
8SpgWzK8GXb7AM2oO8cOiYFYb76slFBJFjnPEXS51c6zUJ900/dWrwjnSCOmEXOqWy723EWX3zqn
9zShFCyK48XSS35j2pwj6cflzfm2JGUyPQyHghXMgXG8Jm1+4xhba284RxYmQ8AVW9YCI6+uXz3F
KpZLHMBSQReBnbfnxkvOucFVHZsoZmMvR1YfpnKn5PyT4hGyRApdNalxsfcQQY4FbOG5qjxoot+6
hm2VdmHj7ORj9fQ3mjwoxvmcrpjeGx8GOPJ0KhWKcNmvkqXrC8jItnAeSzPRgii3/UyDPRHxEQuv
ppcblxxZGLb9WB2PfTZpHF0w86K5hp09sg+svJmKh1FnmQ83SumDxgGsYE5q2Z7FKudV19dMiVVy
9KJqn+TlEUmkvxZsZ49iib7izPbxS7FUNWdIRXTHArDHmmviFrfnzd3e4qrXHXBbQI/uameVLMXG
8dbKAkBSwdbGGIlyuUq/CWO+MYC/xm360MCqhNeKWNArZ8uRJMjHQ/0AX+hm9S6uALvKcDE4B1E/
l5m+BIutXewNbhlNzFAztoa59ZIrdzQm1FjJDRXg+INeHzmklP83rPvvhI3j3/XD/8q6dn9Dsl91
s7RpnPT/x3/8ny91yb/+r3Hl/+9CzS5543//r+xw8NF//NvvqieDePdR/v7XPw7JR/XfIs3b3/6f
keZ/Cp2rtec5EJiksG3jH/82/e76f/1DM/8ppLQMJjBPStdhY/i/M82G8U/DIWTsOa5nCf4a/yuu
y33yr39Y/3Qs2+AvEZ8VGLNM6/8l0yzQ8f9bplk6tqkL6fKjGKQBtrg0f/3r4ymt4u5f/zD+R+f2
ozVqH1DY2xdoP2eqUt3r6DIJUyArL1W53HAmp6fYHuYDtZKptmBjxozC1j3i3OKCQWAgYFNunQxC
nNfCbQ6MeZwTkmybU3ga6j+TEfD+e7YD9Z3XcbEvw0nEy0Nq4Lp1k7S7IlCRP9DpunC9m90sy10m
2C450cTKajKJ13S9G4wRzSRGPh6agRMxr6oHx9s8QK66DtmxgExuaNvyOkGiLSyAcQKIb9p9/f3J
wG3Ej5M1x74rWJvYDddhEPEKVxydbzOmRaeqztOqaP5TZcduaBS+N0fg0pJFo0ayYLKO87Oqqu5k
avYnbsGKlX/P9rB2u28Oq3mfGfgFDZUWx9pb040IByRKVfne2f44hBvH0xTj/oyFASxadJLlMnyF
lL8jtbufbPrwQMaOne1sfEAXxx00/rbl0LVZH6KCyscJ75ei9nqD743PfW32Z9Mb6exA0M+pHr9j
hqHJsn0uY4VZQWrTnbmY+bxPxWqc2fkWl3n08gv5xJ/cLjV/ktGdHUkJVTV5yiG8jDsdk0S48qu6
tuRkcEdwrVmr/AdlQI+m6g5jnZT3WoR/o3SQ+TQHYiC3D2sf16FjtEcoufDTON12jNcEe4W+5cDb
N60pUX9UFZ0too73/MZ+Jml71+cuJ9ZorkdsHNihTO/O9hbaACjn2OnNgAduidP7jgAKBviS5nmW
Iz6U+JUCRlHTVeheMEvZJEzE4e+D0mRj88YwWgRb9TCflwe60IvXK8FSzrFFsubvp/XFSHGCAt8L
jbpilqKT9NY0nO5LRwGXzQLzrM3lq2YiGWleWyM/T6CLt38rEp1Ckyw5R2lLLzKGeogw47POouWs
dRqX6Fq7141VO+tOISkFii8TYfVTjCOWXrnqhZ/Bod+E6q1eedQCQOt36yEJ4RywG2yxHLDkhkho
uO96MWHmt7TuO4t2rogD2j/Fo9zs0a2m3XKiuKVhdj9sggbY04NK4AMqp4JM04a8pMphvJm5vkuW
GZm7GW7k7FAuyOYcvftyZu7HOXr4+9UnjZXQoAOdUTPZzXiEMhxDyYe865cT/TDUzdlphRXchymY
7a0MFf7v78PEunFlTe47o4U8dtEd0V0ckyqfdGs3XdMVWxb1pZeoKZNTQqnJ3/805TiZRtNyA8Pm
1GWBdSoar73G1tpea9YD3DwIXGHaH/0ynsk2mjOhbszir5YZc6uy9PMI7TO0YUdz7YaK1Gj7vx9k
QdPBpeE3arGqeZRl++YWDfYJqlle2M2zo27wh2HpOKJaVj5fCjQSCzsImm4VxOuYbosOtrdxO4v7
oQBdYwDU6pw8v9ALknFTGLIbzN0vZ8qXg2bSj4w+Gb9FY5bsyoIlwlhqhCnmrkWykLDoHO53mRWL
10vcJD+kqoubZ6HIutZ6T+GJDJSjZ4cqavKLhQT9XFYmEAn1SAMLfSDS+71tG8Y8WgNe4N9Zt5wc
ogxHJ8pv+EwJgmCepp9FV9wecO9PHeVePJ+Uy3SGFShlVn6V9+rQbQacTu/eCpW+FGP+5dkmrYI2
n/aCVbgfX8yVf7ZJFUXHBYOmSEm1btuvWJDY9oreflSdvVy02s3AG6HZppLVe6RKdlFmUV0gqsKf
7qbf3uzcgAZUnxhh+aQVGKwHRNkzugCVdCxZzoUc2mABu8wNvvSRtmaIc9Z8gKL4W0c5rSDU7WLV
NvgvcJXPDhkrF62TfXT+2aQ5/jat+Eg0qJMZbqeDrOxzpxzroZyHk1rri1bkJze7KF2x854c1vSL
bWBRRKiX+LAbds4HRj5jV7T4tLsSW0ReCph5OuM7sDxpic1iRfy4a1SgSt56C8mnUCVDMOs4qgzs
C2H6Cn/ClchQ1QZESP44ViGDmH5ktdo2nY/cf3g8uSXOFCHW8WMmjy4xar8z8Q7VGf/mUsVRkbPM
2ug54b7vJ3iAt0ff13Ct+syzryL13ouiXNhImYuPtoVTpQvkOuRh13bntR0kBtX4Yc35qcAdSKcM
7d7FH1NuDQHzcGlbcPqNSfMipW57q82f2An96LlnB4i0RC08LSzYRhj1jwom5NAPTxqQblhqzxA/
nixhP3koj3pdRDhzy1fuUwcitQMXRPdGdyPmeyBHyDyufl3SCpxWwmVW0POsIg58vflFOO9crNMP
ixAdKiQ2TB0P7t5SNCHLciWQDEqB2d/6NRT2b21eKE/I2ZGl44FqEpSPBQdsbXS+2dN95ozxsTKQ
mnou+QDqQRQ4SJirma1+VXBxbdk4kQT7ZREgZFNffZhm6+0lqGTMfpjH+mTQoffnKe0xHbwna3bR
tNz9WiRUBU6fGT6aQEzzU0fL4ZXyRGyvPBiGFMkhFehwBev0ULN4Sh0PA4w2E9fkDMVefi6rmc+2
b8pAUM9EfMRaTzmqsuaxD+FD9fYDcb6TodgZthSa3nJUiDpPIELj6TmPVBsOxsLR4rIxdwu1wFkh
zWE56CVzThhkalZ8ZVTEDdH0x52JC+rbLrKqt9IldtN+pDqytjSfItjFIZizyV1vw1h8mQXdwmva
Epwh6LlA+pLDaITdSNLbqa9dA7vAiXVsTNtqa6I5WSU8NWna4DkTb7xFoIG18SVO6kfNKfrd5B7E
b10fyMvEq+mnUf7LgaNKatg9p+Bb7J6Tl1Iyph3wAT7eegqo4hVnivsFyf/VHKqZK6rt3knX3hn6
kJzHCb0L3xuIjW6FYy0NKOt2G85F8qkr34yxDsU2hBAXp9muX1jZNAv7lqHx1RCT93fS/VIK+5wR
yiNgCsWGVFNzXsbyXBCM2wl7E2W0lGkQuFvURTcwdFBHaKqDLPWyZPWr46IblwvbBafjY++YFZhi
OIaAd2WOhne/mC9Fit3JNc0vb+tQadLxJTaY8WrBC81ULKtqGSIEB1ZM6Z2iXq6a7Cx0Sk9jizX8
KPjS0/0pbuPUfuB68ittIkRFxZKvQ3fZJWaOo6Mz6BXtPO+2tA+9GxU33gyBmlB0xTLHh7y08ZZj
rpZ1dGY79ISz0TrRWfG62uO3Mjrpt1Z8HA3SyWUD492JG0IxnIHFtP6RFV4lqVfeTmvNh8GmR8Tr
aenK84M1J+IRd6vfa+P7TMELTueXiSbwaetCnRorOgCbOM0Rq9Kow2agVYSaRu1RN2NIMSRlPYQN
mDpUf2YQEuueabgla03Ql8TinF48frMYvEq+VeRZgqnHhDTq2BJbEIF2WyAj8pV2nsfcIXucy/Jg
81JMU5rNFst6RHHfSDGSQBaPqr5a487s14fJRqjI5x8QvunU5DPYtQ1fZaUwCFLC+GIayUnI6A1t
xJ+b8YKfjvil2fxYLC0mYsNLXVmLHpDliEGoKo9mh6EbbyimTLtL9qb1yLaAK0MNtBk+x63Y24hO
cQP1ic7aKRgXtOcttZnG2cfCqwkEBAvAiWW99R/sncly5Ei6nV9Fpj2uYXZgoU3McwQZnDewJJkJ
xzw6pqfXB1ZLXd2ye2Xaa8POzMquygwC7v9wznfg2QrZVIcmLS4NoPG1/4jLhMW9nO5RT0akqgbK
pPJdBP5DcIV7hDenJ1Zq1va7yUtRkOyo9WQGKjzHU/LNwMInPF3+GmZ6fNvixReKwXI+CMKk6uij
p13h2wU1r52MF8/W6hOzK/B74n3Ksl8tlwhaVgSjQgNSD9Cb5ocBb5RkayvPzX2S+qQQet7SrlW/
tCtfXzkezKMkq94k1wWuss+uReO1siJ1DIrmEBAp4etXM5gvQMGIakKQgvzAegpjZoYZ6wItXMXS
9dk0U8tVvTjNQdU6uy2aqIqRVWN8ajo1LOu5ZT3nGtKeHN3Ru/naA4UgD+goXioreY148kcuVE7a
nqTTudRnPHfk9Zige+A+9JO9S37ntuhG9jDsjZIyv4uZSGmS6zvJfs10fU1AIz62KftAeXU3zOSO
4cuInkM6UKZtL5Syy6lK402ie6TOKAJJ625rOxNck3MxNafEbWCSjNZ32stD6ZbvinjvGyijXzKA
po9qj7Vpz71VKP562hgNp7jHkUuwzYq9Z7AsRmtrFd2wgQf4q8PfeeJcYK9EBjsXBd63ZWrA3LNe
9IEEd4liojcp6zS4OBdKyGXaOy96Cwmi14wjCxBlR/fYbTI4+YcOXgFFmnZRho3yN+yQoCZDfXJA
8TaAbSr08DvceVwMGsovN4TCA1eHUSiik4E3u6guY9lgoGnTWy5Vf1ep/suZ9QRkyq18Y0yBnXI4
BkLnG1X+KVg1sfKnj+czVBQxC7iSCSU4R73Q8R/pNQHZXX+FA0n9mcTbAAnrlsotWMaYTLlE3kod
iWEl9S0whZMv4CG2yBKx8DY7c8C2MJbiO/EyZofaCGnRTZ51137rlHEv6gS6BMSMcfS2KMzQb4mF
n8XHkJQ+2COYHGsLK0lTrty9KPjOQFaFuNlDTCArGtL5UoEFWDWu82pjiItqVEVAnkyd077PNe5N
ke90SUnZt9TcQcfmoNR4d/HYg7WdBTlae+hAmi6mtD3IKt8wvMc0CX1p403+c2T0LEYwLNBGLxOy
ESCmzbcDea7PZPVthDvvXliUdS28scz3znmqboqswBjkE6yXYlc1+h017J3P9dCCXcBPgKmATFF9
4/Jy1qZAxmm9Obr7OZLet+QNvQ1kZaG+ZbWQMSu39YgkQAyLQ++SLuDyhEXxzbJ5ETvHfh67Z6zi
BwsAMMrI7CNIug+dQL4ytECgaOpDslUfTONGvKKzi/lQFKUAq9AHCVitMwdnwSQ5WtkVt7c+trew
Dl/pwXa6Hj6Djp+H5e3HmEhy4KdD6mHNa3v7uUYV1kyNvGVJujHgCG2KhglzGTASx7qP4Ukn+s0X
Z5t4m0SmyHoU+iYywzSex0jzvyLynAxoUQvoCPc8qr7CDASEMoPnos3fncy6Tsk77p630BjDBbn0
vxn9h0TVLSevvoqCK7iUOBCQm3zY0XcZWAhlx7tUWrsuW/liyJm65WN3DsenUENtUiExsgwy7xA2
vMWmfI10B03pnJJMhsc+1dKd6sdvo3RvcWveUfc+aSzw+i6Ddz+ddIIAWF5CzvCoyQgGXVuz5M3w
nzFSIksbPY3QT55hzeJtq33nYuQPvQiBXo7ujgTqHLd5eMrDMD7p/ecA9gO4CzEmTrkkif6zqudS
aTZWSwYLHsyaGFluWuFIoIDh0WMsV8pq5bpheSDAJNhgrlw7DsWHaxigYAfOE7IwMNNnztrYucYw
Lryo2CVu8qpc/W4MGW29bSzoBs2No6OPYpvNlVZ9ovQ7jsn4mI7OCjfUNpeM/mn7N2YFfimKlOSK
rg+23nxrDUvgcCK8zioIEx5gHir4r3BWgaEzFr0mXKggeuU0Mem22VznN3Ms3X2hQSXk1VraqSfW
oR6dtHkOYwwFBk22Sgri3OjStzBTyJZphxoCjwLWGfQG88eUG2B/uEKh1YYR2/YpzR9KppzSQkar
/OgrRGUWCCQbkyifiY5buEXPCKwxH1MSrQe/yOGbK2vXgMpDaLOObJpwauyr1VPR6OhnlyopMCEO
oPetGIHsQ/4aSx5gJjRLxcelwKfH6LOZfjzomX2bXw27kiU+K5ShGnhDSCgYjlcJ0XpmD7jL7sud
jfVOn8pdjekbhRAdlfTlqych7tCzXW0eMiSyIPN5Ck5CyNfW6jL4WOg7a2XhqbVPuRgjAF3msu8F
+bJ4UCt0BlaLJ2P8UIw2mJeNyx6IjqoFTau0vrVMg/eB5aLPJO+q9icI5LrRmi2Z2NfSlhcnrrds
sJnRGBqsrzi9zm7xrEeqZnj3Ka4+C52EEcMAoWS3jK6Gp1IZcuX1EXyLPPuqS32H7exNLyAciSzf
6zk2Kuscm+ksZfRf4K0DIQLmNdTTsK0T3kwieoe1mzJUTc42SX77zik/UUk849uZYztPcPXQK0yc
15PBcDkdEQi5XXltcvS8/hCDXKdYsiGpjB2UYATL2L9QGtCjUu3OpzJqYzo41qhmHWvbTA77ygme
8C5Wi5CkFPxUHm5DkFmmNnzqqYpWeWz+1kbOkknLkSuxtbZoUDEZu3u0Efa+HGpFxQkXsGqLZ58L
03ZQgZb3zsW8qREi4ufDXVcODUiBFsp3eqQwfTRwQ87pTEGP2nw4ZIPx1vjm86jTbNqW88bk+DXX
h98F3oYp9zAUSCbWE89pPGQ7I3memgDqY4qjBDkYEcNh+Yjz2dokbnWV3POBD7VRVo+CZfGl9L5E
FG7zLjimAcatnJIYYVu+GBnnLbXBmG0GXbpBZQ8elQgirmSaLM83XwARyM0kgjtES9MtbmAdXyzd
sMkQIMgh6k9d3o07qp0lkjr7EMxfakynIDYIBS2Ak5IgmdMVdsCOxnQVuSTP6VD60VFGh5a6iFEl
EDYFmcXptK0YCxb9QxYzXpEvNezwQwrBMIw4WG1R9UsyWB4j0j/401j2xknbZZ00f3LdWAde/CAy
lKXGUB7HkLmUr7lvBKrhE7Dr72gWZcfYRIy6uXv43cBZIux1sUbCMzEYdo8AyGkvjBwTrEX7tyAu
BI67xrmbAA30Cci4teMjM3zQDw6gAzdNFcv5Fpkc1BtCqzHxbhmNnRzZLovC+8Ws/I4WGcUP7VPd
fDstHirMdeMKT6xFGGx9y9EFK+EbuzpBf2VNFxEz6wQJ7i4zpP0d/kkWGtab5dX33l6Gidmu4XUx
jRf6xk77fZ6VzzZ+Rq1xbr7AI5+1W3wUv5pi0rYAZcDHANqA00fx2FOU9LDkAspPulwDr5F614aA
BXBtbn0sQLJKL0aTilPVyOSMwWkVqpJoaEZ1a0MZD0heNl3aeGvkThsaXYItizfX8LRFWB9aCLM2
9xqi08yFsS6/BGKsbeuLYsEMhCYTch7xpJgUGNMRZJKtHEEvgS+lWiFEp6d03iGsQ1ol7ANHRl34
xdIqjQ9DcnjYDhPTZLi1aWutgS7x1EKCrQgZWLuqcJjSFh8w042tjMKXCqUjcDKsYWiQnJCRsNPK
/qgBfAnwYCElyo6oObUFHtlgmWnONgzGi9IwRaZmvtRJy0qJwRxQ7KX2hAKQo9hrpr0yGG/HCDpJ
rhPrCXhQZDZo1CUzNIDWPaNbejjQPPVHknpPFS65Ci7sQmuGD5PoBZykgMpSY130R7I4bpMFJ0ua
3dWrOIrLV9dHqNXOAv+qtZb5IOfOgIwsSP9UL2GzGVIyhbqRD9Ao62uXH2KjHg6pubM1h3Qax0Ek
wxinaKytIV1UwApApU0q1KIeEsK0FRFZ+MTMpH+kMDMPuo79sJa/KbRwjXHSeYGPJ2jGL04A2cgf
vQ61qxMkYn0ZMepJy2xZ5vfDuopdkuzI6NjlXbnqCkY5COArODWss+nmwp3hvlu+o7YDvhjBkuOo
mvy36pn6jzQPXMkYtqamH/d5TfGlt8Ufdn34uHSxL+lAFijJI1RkTwDynb3StT3onJPpZNhU4Xye
sjx4Lu283ZRRrA6K9vZQ+Bw+PXISnz8zwJr6pBfZuHUaJtgpZGZPpiTLPERL4bvaOurC36beA+lM
YId1ZVeR6+F0HEf5R2MxbxkTwEKCrR6KeBVwxIivpkeW74eo0yrhvBo8dCtsqufaLiuqRdLjC8hL
+Ti+jOH4yxiWlt4iS7V0pFux+mxm4GiVIvTIuvyJDMZv0D5yYTUFyk9kAoMtJLnNYD7r0Wlv2HVv
thGKhergsZCPuxW8+3uZlq8ZTwm6DYffDmG3Csv2UCeMXaAC4oIeaYtVzb8ZSdNb2uRo8VVaHTzH
Kw9RyKpTdwxYnnXSHywADGyxjnkwTssEHwjIUrJupgY2a+4dTKf3DlbVn5DuPZCTzX8hdc9J3PZI
PtNugR4R3HJoEl54+vnVAehYZ2E569oqPrXw7NDqLHAe9Gs2DlBpJTUeeIFY+a9dUCi2cTUwxxDK
M2Ud4JSnSA5UxRJZegk+pGt7HVJccLPzYtpY8FAWHJj1Sq/Zwbol3ledaWMFd21Rs4VdQR0P1thd
X1RZvSdgM9asr4EszF+cdEtoO7CJGrFEVByrQHttWbJvQgL/nLa55LFsSbfDW2a4+rCOHUoHGQK0
Ts1ngsotdsRo5raVU9+IObFIWTeuhZ9jYU/BhTXhKp9Qycg8qXd+hM+uYP7geYwJe0Tvy8muXiMZ
W2QcRPIQ4gGYFMd/Bh6t+pVVvkWvIH/LQj81gf7aCpcE0ja+K6dBOjigXqEWo5nL5XOXpTnOy+o9
q7N326aBLg2pQ5wAE8Xi1y9YfyFymS3Y9Yom4In1IaNeI370GWeOjBCWU2jFSLoLRKkuO7qC+7Eg
QK3op2FRwOiFsojNPGnR/zM7UqxmtgocwhIc1B+DuBNrsMqrqJ0S20R6iN0E/5eR/LIh7lqKPqU0
FJeArhEPHby2Mc02gvlnDzYbEeoQwzLEW0WWvhNHymImLN+8BDaU26H84iaCXDmcIxHLh2JwASmn
CNhT2DbJyxSCHxQ1Y1GH2txWyVttE4ZaEkXNgYHPlora3eCjGxCIP7E+aQ5j7a7L2nzPSKanaShN
NljI7UaWvqxoSpSicKj8kuK+9/9AQi83MuiYHtd5utQIN0C4NLGc17rbEAMrizqw0LLXx51tlZ/t
qEdbss+eaLLLlW9mJ7c2v+ErICWK2YwoJrDFSD+YtviobG0fuIB4XfPTdMcJzE+/lgGTcivZ9fgZ
V3MUfWSP8tIT+LrIumQ8pPk9UNo979qd4+Hp6ELuttLdQRPDxeqBwUsz4nX4iH+HKqL8IK12G5XN
RneROY4AlFMWnUvpQf2ahnOjo28eEJ1hhvQeO56qSXO+q9xAfj03kblH5iXdJuq5fVgM/jYux43m
KWjRaGizpn+PBAjuvnDPDUOCth8A3qTWpekZYxGb2i5w7iYAFkAms9xE4BDgG0ipBRXQ2YXeRcYz
Dn3Egi8qcdM9C3eayKl2LoDNN0YePLrTnD/VBR37puncUtPaER+G4XYX6VqfUUDKjVf8sjphYsSQ
r2I8lFPv7/RUeAS90Q04wzZrGcuk84igVp+Jgx5yYpm/wPqf7aKOETAqsOXgSB4uyPT6iHflGAlQ
GInm1kCcok3uRSDBIsWQOkXnF1sOQyYjeuorKvJAoJVxBU9QYU5HxaiC6J9dWlfdEb3ODsIU2Ggr
/650XERm3uLs6OSzYNB8yzoqhcJPXZb+FZVi27wSw2KsyoZVuIEbDosrkyJlHEhPX5c+gR5eN9uH
ghCxvaA8ibyZ/2QRpmwl0adhN991pJDeGzQV00BclhsF+6ntzqXu7oRCZY1EEm8HKvBBohayVPJb
ExV9s/ZSZ07woHNOIlojy6NHYRBXLWkHCe9wh1sLQRP7HXjiucfaY2Z0BF/ge5beUDNebLlwbV65
BbFAXEgRNGlYd8+G323imFGzB0xhVbKHAg5me8TpYFuetDfhgdgWzT4BX7CsU9bUkVExmik3Pqf4
smHvPZdFfHNeKg0dqhbraOMrY9h2XbS0pw6qD136svbZo7hBxHttqUtm88zYyEfT2rRYPjARHMth
xwEan4kGyNjsAQdaZ4Yh1m5l3uapuTHWeMNomJiq8O/rGyYg8Ij4jvH91dNuh/PmuzY9GHP1HKUe
WywAmLQGsJgY2j7aDe7bvkX0y2/iOe/kIe3Q+9YcF8KviKTSvwGzt8iGBSIE+mWtog2gTQeqqKHL
MTZOpX8MUh4oQ9870/6K5zFJFds9hpLE2+hG8xbjS+USKY+mKz5E18ZHPQrKha8YbVh6rC9wC+PF
duO9VgTWYSCMfME4lktN+gtM0TtnSm5RRqA6A7NHr5/VlekAD9ojnzrvSbFtsc8VGohwDF5lXv6G
xM+xXOG2hKmxGuF4jfq9t3jjXSbICzcvvqIwrbcACL46XV5JjlmmFUMmO8fVqI2CTrwx8nLT57w8
eXqM5AzuCjO41J6+Bd4l+bNiyY1Konlchj1Wh3yqtetwnc/DoCRiSDh/yctGnItGvuQ0tCGVDR7n
YxzlhDVbnbci7WenV6I913DVaVDPo+6RvwAIfFWDxZ4o2M4DfP5N2xfwSmdLuW4NixaV7lojimAq
wu7UpJpCXoyFwyUUkXyzQxgQ3BfrPlFcocCVytoGzveDqycWXADvMQVEdIwmdSNsuSNzrDkGDtMk
rinw6PljLdSIVEeYq9rJi5ekuBYn10dLxoAuWmtOe7UxAKzRkO5dPlwDvKdutssJ5d6yVDDow7L/
0mMPAK3327X7lgD60SXn/ZshfLzoXNYTeZsjcxfFLTHsrTkb7xCVYtViQNxU1yCT0bpNCAVRJYO5
5APV6bPZphBPElZ5Wqz9doI2vsUkvcVTSUQmvt7V9GdszLWdND124PwYq4g3d94HQ3Wddo5dqcdx
HjE3AIbYBAbVEeMllAMciGNqumuz1j/Y4OSzNZh+xECe5zbVpo9CncYM4mej+5xfjsGH4xenohkK
SHKU/34NuQuv7K5Dl7KKQXw5kYQhwgEORz85i2g60JaXqK3Yumf2iXcjAU5GbR628lqzRZvKWcQY
8eB1o3r1m8R5qFR94O+fbfjescwsh4cxgHBmInxkFieQAPYRyVjYUvmoIiYKfmc9DUmgdhaRz8J2
fnVeqh2botOOPz9y7I7lnG5nn56wgz1SrlJRp5njPbFTfyvqPx1ai4OpsS8Y8PfvHMX6H3dpujZ1
uOReVL45DQRGknyjbZjFWBcNpzwlgw/xtJ8uuhKsblv6lKRgG4R0emJTdCncXiwEAJB9OMMrQnv4
PQRm8ksruN59y3hkMlCjmcdHGk2ufe+a9MYRA3M0GdoDtd46nvjQZFKxVacgH4BdbXQct1ffXTGh
HLZpK9gnkBmAxY0yLyjVq9Pp9VorjBChZSJ3CPYBniSMaoo/AK7g2cXF0Y6tG4INAM8aPF2njKw3
is5xzfWk8Jfp5psU4IeHontyksZBISa+UsnytQQySONT7oORdUjlIp1CLK3IeUnm7Zg9/7luUu/U
Mo6KF21gglDZxW5oxAvpfFyC2HxNixGVtiFuhlAK1XUbM4XQ7N1/eBhiiHaDwO9EAI22sUEiccDB
CArQqVWJ/NTM4taTNdkU7gOWsGQderBwACNdaaXDoxJDeIwxny8SBLhrY8JF4iFERycQZFdpF9k1
aqfsagKsOSB2uifzz35+yZjyAAmOS2cJEFLrMN7AL62XTWkdcjpAXNMFLILkm3U007ZxFmfpigql
Gt2DhPm/sDwdXm9t50uaugN6IhQiJNVQtLi4X3yUTVYO1aw1HwjPU89xSxvX9bByggjzJYW4+9IX
4TUto/JAe6AY3CM97ZkNnF3WyAt/UNnaEZBDEPTSmCFJcorIOOOpbHdVq7FPaRpaAA6XYMbzGXYL
Wg1HWuMgxZ86UWydwLwITsvRHtItEsn4HHvtrzzpiieLQyBqS7GBLZMfCF8HNF0dZXzuC0aP6K7l
ig9/OGK+RQQUSea6GIxCPa4PZKo9aiZ/HOKCX6xqFyjO0co2wQ84uPY9hrWFOdZrvAQz+8kI9yS2
p+chNNJzA8OsQdLN6TetBg1CuRC4cZHx3ltC0YhhWlmSo4lIgMc+bqyl4KjrfBgFOKTfUycEQC73
aKoXSY/8IWEddMjLc1N6ryTTvcYxLWzB8wSPDNtGbJN3sJzEekhIOBAWhn4ULNaG5IFg2ets44Z3
ZsEY5wgXbiDt4s9k8W1DDCtSum8jmamyfXXI/QrZkVcCf9B+JcXeH2hHtKou1rU+kEvqD7/yXn2i
eCxpD+SpNsM33SdaA5l6T37o3Js7Cg5kp87a4NUbCsOUoGdWTw2iwVDiEa6ECNdRCM6MwWaYm2/D
nNtgjZG/ZsPwp0bgMqKDXehejCKnty656FHOIOENuuRsMrSh1wVZ2n1oQeOuqwohrij5e6b0azKY
krWLEYL4AIrQEGI2yhzEPsOU8bCP0bOv4+5g7XmEy7HSMboeSA0+Y8uhEHbsZJPXDfkMGbJlsXLx
DJG/Yx0hMxP2OJi3IOR5EI1dLyBd3EPJ4Yz9dnbTjlGzjcPgrEXFsApG81ZoyTUMCXrC7wb8NECp
Bk9TdeKlVekeSyyY7XoNKo61NAHR6sEvk1cPveaq5uHyHyOH+QJoYoZyqj6GdXeco25/+kqUc/eB
lZ9FbEvcW2c7V5IilPGZhWDFzXfemJNpQMhP2I+ARmvc9VnNWrPFE5zB9ioISDUq+VgVLJZ1dL4M
PVdzQnFhYqNkIrfUOhrnXL1gmHxzgOKJZz/DMR2i5j40bvopumhNab8sKoo1BeZokcdMrjQ8N07O
u6SzteD1YABd/m79gGEVkwHXwUMEJeiFpQRAA5QTsergu6jpBPfqnsb0eipoj6IiMdcDGMFRC1zE
RKnrzIvx4pUkrWYVtw5ytVqz1gnCjzWr/WqhMe+nQHEx5UEywQQX76awf+uqTm0Kh+lQDtucuBd1
9HsNpIWBYHpqt5Xa9onjX1GqcihVBnd4LCemX46HiLYH3gDIBox1e/n5IhyYPoVlvThcqH/9UqYA
dU3t5KHyLMQ5hk999Ekh+vkZaafi/PMj4GH/+JHto7FDjMxMZ2Rg75RAo51Ys8UqS/KlMj1xImXI
uqR2iJK84/l0zemSSYy7oyVZhc8//eeXqGovdmSGBxBAxIeHatxIeGQX22vYFRKyu55zws8/XzrU
7yJlpN26jL6c2hEPgTHFNwDerFCmR41D8YHbzdxNZoAD09hIrh6OpNhC0svADRpiu6IvtM9x2zEB
jF+LfqwfGvJ0HAXYs/P06uDLr2CS+Q3Z8Bp34NqJQu88+UP5LlXyVE1jeyl/PCKaa+07kZNr1DdX
17R3/99r9GMaehpLTENfhcpboJ+/w6jIsQv9/KP99//476aJ2+c/Nxvd+9/fv//P/8NfdiPTJkFR
93XdMBxKFeGL/2U3wlKkYySydR0VIv4h759uI9f/D901/xmb6Dj/YVmObXiCf43gf5z/J4vRvxqM
hK67gmrbml1ORDi67r8ZjOJSR+ScN+3KQaGyikHanoSVqs3oxRje4qDCD1M+wxvyPhox7FGLes+s
xnS23BFr9QSF12S2p1y27anp4vZU4zpuGf3x858vcL6jHWGG3mvlG79zORqPUdSYB41R5dqkOPzL
BPcvHrj/hk0WL1PeYoL6+RP/PQaSv5HNB0z1bQnTM6x/i4HMa28YQDAwOcblY4nWh+UQmfu4KMV2
tBh9suuMaYYRGpACO+IuENeuK8gosIPjP7+UnfcRl5p2rDzw5iUNEUP2dOk1kc6gXzpHIx7lWULG
eYTKiAI5DG/1hPickQjidEJbz0UbTWco+JdaTPUundSjjSl3mwYT/6EAHyx77beEuuicC84jP2dT
6iFNhiJmXUrUn5Ubex++0OaQ99ZhWF4ccNoEBNKiivBpPzEJ18ULHRaiwRw0MuR/jFAglr1eNeuE
A/61jMzzpFnNt+UPrwag6L893v+wHP794zZd3HP/ErvJUEPMVjdSQrDEGfOj+3eLGr1WKnJpZAAx
KOGKFEm7PgDHWk4dqgkQW2zD8mJ4jAbvWM0027QoNNhtJg0nXtInhf9jzWAdDihd66nA16yWA6CZ
fZipV/SEOnjtMLqXfmPv2wlUUGTr8u5p5hPhCM+ll4ijGxF+VQ+1c6cxop4O13HnW8xlJLu62iVW
GCMClQnZLonB6s5Garoz69x69hMzX8nSYP3qechajcG5A3LpyTvAiYbmTAci7G4rr46XuHUiiFyi
BuTJwY1/ah85qdjrPrD/GQl662NSjvS0PaLAQ9TUs/Nuiu94apJ9iJfw4GmxtR+c9KsjGXqf2n54
NhxoxZ7V7UwrhsRjFICJ5y/dNPnXef1RbkZKkI/CCEiSIdmHkWz4qTmZf6965k4KQCOzgJLnRke9
yYAPsWuW2m9Wk+Hmjq1nQgLNlRuXeKQA5M8EZgSKU1dtWzwIgAz5FDLLpICknQAMB52h9G3k26ge
/iD2uUtMvt1iCKryPeKK3sa186xiQaC5P9iXNPa+8bHARcVWeKHE3WSufAvAwq/NmNwGjYyJg9XO
YWVlnnbnCDXwqQyajZfdG67QV9P2i4sZMgpTqhuv+ogxDgGw+54EbC3KgeiauGAwkcm+2Vq2RVlH
1sONmbBLchEtfpox6vBntmIyPaSKpLyi8yBVgQx4LNzyrRi87IPJB0vusmuOYeLaT3XZH6v513P2
lWjTxn5DCGKgtrImmjPSDYEWflQHz+rLF4Rggh0EV/qiClk/APYd31zndXAJULMbF2WBVTWPiWSv
1WNonCuErEKo9o/X2VAMzEsGR2Qbf0wMcpYRBdFjDQCtnQgO7arp1ZHywUj5b7slEqjFAOMhztHw
wQm3TIyDhQ3/gIQvs+rs56nDIFkHWcwOrRFr28fZnljlPvK98FKB0yIZL+h/0c7C8ceYmDHeQbpH
ItaUgKMzO9cEjsRPzYmiO0GsMz8E+f/+DSq31NWBPj0JzNMkXbXbcn5zFTLjOp3W3jjmHzagXw7/
LFqyzOGVTWuZHBN4eYc29u5xnVR71yT6m8vi6jlJf+lBFwULEUbpW0pwyYoRAghcW9sWSR+sCygS
J09v2k2Tsc+3od2X5I+SeoASJwf1vq1yrz8b1nivVTkZK0TPzcEfzewWacDfm85GAIHF4qtw2/Cs
TVZ4dje8na0UMHrmV429AAwtHQPpzwkyB7YU9jjcvFkbaPveVc3vHLIjRtWcmJsiq+nh5t8hWQwO
QIdVjU5IoYkEf7jipAsuWTsEl58fqciDKQqlfGXWxv6/PmX/zQfMNe0IDw2obnjWXD+41AN/P2Td
3MTV01bDqpn76AUnaLmrfPgUNLDjxZae9jKhKM8GtlgtCVN86lrzWApGchpGiwzUfRID1sXDRZxp
V6GDwDi2Qb0Cwaucho84YRYwNLpJRJ+H5ggd7DnABYEcZ+bSzZrAmEUU0wC2EUwyxpMtWEshALdO
ltNaz5NktPvzU9Q35I6IV10x62lNcTbnL4mhwzmAF7s0DKBncB+Lx8KvqidHd8wjlzACXRjFTzV7
4gfJ2/3zs6Dr9CctE2szSasHItH0p64p0PW3tXEk+0p/Ig3dWslpQHWFrXCuRqzX3iQyRU7WdP75
afOasoD5v1x8juHMtdHfKw3MLkwifdPB8m0IiHX/+k2hmVJCkyYowZ8XQCYueOS+Bl9WcVZXENqe
0gncEVMhVLqI/8Yb454cHgv3SjCwQ+O4fQMANX8Xkz8+QRiYp9bmBJngxz1dpuU9jIYi2eAVIm1l
LhwGCHzHVvcJrZsDGRz7okWJfTGcoONYdfBg+/WDMc+7rNI+gCm1dgVrNYQRGnZLO3+u26Ylbchk
dODU7XXqX//6oxBUyaunNPZnnrinFZSYvktwpRh+tSFWu9+DoYeFBxgUUV+67iez+5RRd6t8QpGD
1j6NTlI+mq324ZUcpyJOLkbc5092wBwyTFRy6hySf6cWibYfWs/mrB+tDPPSoPFah3U/vjUsmJrA
d7edj+qDBwJKR8/vdy0lASxMp2EIq03s++2+0PN099fV1Ma6x0mgFXsyLiTxWRM+QBSA67Iq2kck
3S6IR/J80VEt6yiLHhNvNAGFg4+lkb7CKFOkIeJWZ9gpQEew0Oia9HukfDj/dXOJESJ3hhk51pPp
A/4vsLW6lOupLOyNXlfFukC68QDBjXUM+mEwruy0Cidk/C9McbDAmJgYGa+eFnxZOHte6T80SGAe
CtbSs/cs6LFsVsPup0LCkEl4U5Gt+pLvYcxdSodompfast0dDqt674pxydotIqzAju+jN3xJF9F3
407fVmV4+0w1uMI40NtFqoFI/+spMkLr7efoQ9vFUqlxUHDI+xgM/fLnsWnnZwdOGvubnws7T7i5
dLMfIdDqyas00Ztmc6ka0uIvtbgAgwbvpDv+dbz2Av1N6Plro+1mx3s9fqR1DIu8h1WJkZDddB77
1zJiJhC7WHpyw7jkBFxIUFBTvAYrzSrXkr+YKbB/suMaNnfUR7uEs3suzOopnHboR9h1VKV9ceYv
dQV5Fj0NVwsUpwjNGTXe/KL8fHE5iMDvzf+0AN0PAdZlcUm1CHOWwVlgxsYiR928C/XuVYsREeao
z9/yLB6Z5wIViru62oEeBSPbRNToWTtrW8YrSCxkHGYr313ijSRDd5al3aruwTNQAD7+9cUcs6Ui
N4vUmPmqsCp2F4O8mLAjljoEKtcu7D+hY13AopQvBEIvLIFYB+HyVgjF2LX3jj8P8fA/mTqv5bax
aNt+EaqQN/Aq5ixR2S8o2ZaR40bYwNefAajvPeeFRVJut0UirDDnmHQh5/agMbwF7daZ98gxBahc
x9jQUK6jFoWaztbxUbaqWTn2t260xVdd/5WTcC+VIfpt2P7OHE/+CqOYwOy8zTYCq39E50LUtNAI
Kk7cXv62ogGigx3v4zHPccUxLAEeRjEXQocHdug/RKnJ7IKzxApG+4Kcebxid/OheUoOlNmCE7h5
/en5zXxDXj77AZgmgq5u0+QjSMLZLViUxril+H7zk4HtyVi9ZIU1XHLhlhu87Ycy36d+Ra+FhUfg
vfGstZbH8VrVrdgT2Gy9Ngwck7H52+exAUcnmPx1hWvyQapO3vKoHfZDjCDZV9ZaaMq6UymrzShB
ExQA8vZObTIkBJn0mfXiaRLFHaPaPhLl+NanPgjYOP6tad0fKgxukjh4I9cbfmt936zRfv1udK4y
VfFLoS8/pLWP1gpWwq1wHO2Qt63drQr0kmjypEY8TTFU41OJGWkzVu2T4dnV588p5uASf2R+CaE3
y76KOoVwJD+We8ckBfnu0larn1vJwMeeCNwDzDpB8Q5697xcR5ls9etcWBFKTerH+VJp9G+TrtRB
JYH3JGNa+ZKF/7XuOAJVKt3jwFmOrHHzcwHtdBh+WoljVnNDviSNgDYV158jOSVapenPk2/F+6Sy
X5IeEypXNPsNKBPNk9gRimZeh/nC0fUv5Vh+oRQTf0elIyu3s20+EnojWTc8dBwyN2nVwx2r4aOw
S/8DT5yzjejTgRu43scYmrN7b9XkLk6SEqwJAe9iaziivvWlxb+Cu0YQOgiqImFfQAbKG+ObnI7E
Tl5QyiI5ijPGuE6nvWm6jmCRYKcJqR+MAFKEJrf59P1yAAHJhgOW3KaxTZLIbM4gc65h8rr3d+ME
z61pnDsfa3duze9O0tqPtrVzA/UnbcNho7W29V5GVEegg6BMVxoqaQBq95+PcxApaERlDvecAEtw
ry/Uwc9SFdW7lkpWPT4doogm7dIRQwLPAXj/zpvoC8ocxn8lkSvkXAC84I+XyXaF3d3igM6mfaHF
bK+4WzZQYX7prJq90HyijaIeFon7towG/bFxjnUYv/iEm7ae7ZKfN+JkTxvksaVNpRRbxAsqKy5O
6CfzN4sN+cRC7hN+g/kQ170bnLDRgzmie7RC6zaW3QdiRZJ9Yzw/Gz9CQZ/Mc0XbD3zIfe1304hf
Eq4KapEkfgwnzrv/fQa2i0gaV3zTjamLaaMfbhBQnKIo/jfUUfGiuZyeoWOwbyVcyWyt7gIjhqv8
fJCYHtTWFNHA0TRi8txeRSid51Kmj2hKWaagmiN9JQ6uzjiWD6KP6pPTtYwj0CCwf0pqE5GAa6OX
L+fOBQI+HrBE0KblxWYKcyiYhXeCvYUUW6fjLLqOYcBc1pf/v7Y32N9iqkAk/3M3DN9KEroU7UlJ
tM378myauq1qSrABfUXtEk+s+600PKVEVgCHmO9o80WzrsY0fqpQ8R+G2pg4Ku3C346J9IlY8dyN
l0bNK/EJfxUpHECduVJUgXgiv7yK1k2ggk01aO7aduRG850eArfdbGSNODn1evuaTJy8SV5jzJ3Z
PH78ZiHjeiF+r9xFqCbmNRNOxED7xmHa7mFgn23PGj9sFwhB7b6XSHMRjrvErccjLGfowF1srPPC
805R0B31sJ2uBAKDYOREXfRyunPOLIN9EytVoNbzQxk/NU7vnNIwMs5gs6zNz9VOgh3fRLVPXi+e
2HM6VjgblLpj+966oALw62JkqOFjXWkV3GMeaPc87GGoYLEC8ep3X7OvdsDqf89HAz9W7cUPvRlr
b16CFcFFz/foJgYaNpL5VrmViGtfp8McA4R7qW6au+EGj9BmJLmLryVRCNeA1gBlYUs57IWHqLby
l1Zrw33V57/BCqZsJcHIwB0SH2SCmDIxzuPE221jNydX90DfOm7xVsnb0qDiq2C04DpbVTr505Ql
RLnOReOcdcZggblTa/efXpwml5b56hrtCN11Ru/InULsK6cB/JnbRD/06U1SWl5qf1IHvPYn1YXl
ZXmovKuFZalqB/Anfe5y8tTTCsbMtnGcer/UeCIw26trayc+5ZyrH8wYZ05F0MqiOkBdSOHIzC3z
6ITVxl2QTo77uyFHd99a3ngtJz+/TrpkMMQM81KW5Lgurvy+6xErjeOfabCb89Qk5SZLmFT8VH05
NFBCc2rk1cMwPzjoD+bxQl0F58YYLhS9r25AHVhXpfNWV68Dh/GrR+TSvfPRf5NU2jRpeA3dUD4F
A9kwU3iuNW419TzgY/bBzr7XyJuCP/Nsm1F9+TnVq9To7kHmFi+4dSrRoYaVwngZ4upRb7WjVzba
Y5yikaFQMU+2hnK8DCNqY68Z9jRm8ZkEMJCjbG5use6jrLUMuqsMbKKsUbnsPMEGLMJ3fxnZhy33
PM91XiE096flla18dU7D8hhXaHuItR/hWzQz+YS//VK5xscyo8SBbhPLwG9VqugWxoJ0j0GHfrHM
A0ufGF6Hv+RnRujXb/AkkudUzr2F78q7HIBFt+QvrNyIDd5ydEVy33nVeTRlcNVJYX4GbgyZUk3D
QfPb6XloM8riKSdvIuBlhnjsoZvaaGswnsFulOX7UDu77mdYSW2LGiU6JVR26E7np9nyVLkgVAZS
gvadqw4aOmZUzllxiLC5KRZbq+Vrtqmtdn7WgGwy0eeGgl1xlUUAG7W8gO7qi4jIz4SaH6IspMxK
fLWCUIqADddQjr6xFalnzycDZRO8FPCxiOKOpovixQokncA8iOyl/eY6LXYhq3UgHSid1WO29eEJ
A1HHCabXdCgwcdXZ0Gq5lwS/P6SK7zAK/LtXejmrzLQkP4Ko5Bxf5DpqsvEegX5FWVlgD+kdddeR
hjylMdRcupd8lVYzCRPl+LwUvZYyiTejT1BqK1hCO4MV/+2iBk88AAK04d25ru38kRX6Lw8C44k4
JS6RLBmfKZBWEtnG+udzqDL+7qw1DkVBOeTSzb+XKnjV5ZAdqsF/1jWrStckG9SxdC4ZF86dEqg2
68wsr62Tftt9Mj7+FAFWbavHNCeqQrpfMuvHX2ZZcmWQTCkMG0ehVWGN8dHdkipufLbol4lRM6G7
ay4s1Ty3Ll5IsGzjcMCWaU1/FWm/Qz+6yVCrXlg55KcgBJrpMqffZDlc6w69LqEJMe0dGwIgnVG1
jlORv7g9Gw0AA1S0QxNu0RcmG4aTyd0u0a82Xl3zU17WPkHPLua6VsOu8ODEnuDCj45+yBgJkCgN
FXyCRDRhXVlJE4exHSKAdyyOr5aSRliD/W9k3MXfqN9YpwrWzDm1VcA4BlDVplIgU70pmElr9UbU
NhIxkE0hvlUF2GIoN/nShC5/ZH6ZZq39QIQtVpB5KeTOyEyLCvUQhfDPsY8eYkHuAVTJ8stDpOe1
05c25i8A8r5Chq5eRSgmmDi8l3pXvIm0SA8wSuCZC/bGal4ZmyqxL13TAz0vhLFDQPlVGwCxnJn0
tjwjhQCoPUZIElbG5mn5gNtMC7ZJ37IPR3K3CgpfPy8PpfD2QVxPR7+OjsaQZeXKHbCyOjiDXOQH
y66DjIR8P9oVgNxCt15d4k7/aygKW5VrdGGqSceL5SEdejCE9mBZVrwBdsusZuQgW2VSccVoH3U2
ho8KnxeIyzkRLZlhC0Gnrn48lfdcylcl6uRzKV7GSaiPWgLed7D6pQzezzkqGZDUugZiiyk+oOTI
RMeaFl6zL4qMsprkjvNk1vlFaaXYekAfLqKN/ntIAR8GGaqnGKu7RoTgN7dccjSC6fFnWRMo2OjD
MGyGnqw5Bd/zQXhW88aujrwVZz7J/LHFTQl9igkXh9Dy1Bzau9onFmx6KwqS30K0e2J7JXNRBS/Y
T9P1pAfg+SS2CLBX7b6aiKH/GfKHYZgyU33Cgo5yiCeJyciJku4pweNy1B0f60EdAZYWTPBO/vww
/pSBQHtNosqJLAizR5MsqpN0CGpuk847TnxxoIrS5BhIZ0nSc56dZseiAMQBfQ4QaM0Sl/CteA8m
Rz0SI7epMLBdIicdH/Uh+vvTkoSG9UbaJ0eLl1ORmV2PJImVSTsygush7ZkmN4jSMN5EMUzb5coh
zC8S/rQPlzza/fJ2GiBfHYN+CLBROv7JYgAeq6T7to38FBliQAhFMGrjlupgZ0qsas1Z6dzprpbd
2SdAdP3eYxh5yEPD2KVDXN+zhrufo9fhX0O7x563NfCz/p8Bjoo8fZPXgFyjQYgLQlyOFqkn6+Wl
MZbnhE3+g+9o1Nx9Fk2k581AKIPzL86aE/REAMoM/8vKff6ZKg4TCwPiZmFAwi8jEUHewBeikGO9
UJjBHPSIuIrg8ODSkPM7F6qsrZM1yWH9Kp6LV5TCyAgMVK6JphMrxpSRLVwGirN9dgZCvQ0RlezY
pv92eXmfIHRbFptWhG/XBQd/yTErPCzzB+kxDmpodgf5hBQp2nhO2P88a1OwPBbb1HOOcYQ25pUU
J+vuxdHOVIV6a5tCv7aB+0cFDIGZARr7ZZe8PLiT77BRdPK1Ri7XrjCh0y3jAcBxPVN748M3R+1O
cCkxrZfepLkc+6h6r/L6NZm/1oTvIwattl/uuVVrMJWf75pjfa7aJn12e++TCooSVTXdPYIIElam
8VLaxGv9n2dKEbWkk7US4Em5GHqBxj3NLXI5+JSW9zT/GKu5qSy64dGCjnlgyHkrZZndzP6qNV73
1FnQ2n/GmM4oTlPLzS/G903+PBi8IijkJhsFRl4UrXsRgi5amg8Yusa50PQ/wgfjy4Qxf6kLED3g
7c0TDAextQW8Ydu220MTsmZsCrt5ynW3XP1sFr1B2zpjbqMmVNGhDkn5gxKjPQ2hTVR25FY7axqC
J7QOCCOX6UxlpmciuoqNQWm9lnUjb8uDLsaAHCFcJ1ozz/b84tGYN3F2PlzdyAhu+TDJ1yQ2n8AU
guWZpx3zq7FLp/PPoevZzyRwEiwUMWuIqv3AmHyzXMzZDmGzdeOn5S1hGf6R+GDst/Nc28/sO+Hv
2RH1fJKDWuSK5hZc2UkkUGMQH3JHO+mOtWuxJzwuo9bUh2IY2oiHw8B3nsF9cl630SkGMHGtG8yj
P9e9pfYYG6CmymoQ6pLo+GB1rb4NoZEhBD5S8brfNhGvOLTCB76Jm5dZJB5NBtOmeXMhTTfC716k
K9Re34YW9lfXHTT0mXPsaR8an2VVflZeYZ2YuHzIsAjOhd/NonO/+Wpt49ynhXoNMwuEBxt+oifE
KnKJr4kbghIyH+FfFKxNE/dYDaQZUkGV6bvAh+FjNvtlUKunUXmZgv5m0k9u+qEtDp5LvGNgJfIM
YM3d/nz+sZy5Ex6z4wf4MNl/d8+fK2Lha+NuzIKU4C+AumGL6Z7ek9HK/BWIyC423YhOHvSL5z2A
Rfm5WSFO48CteGtqvFvuatjWcUntOOfzfR8wVBhhHKyS1InO4H1J7QPb9ua4boTk3IBHmlvpszF5
zDpi/5rNE34v1k55p9p7qfeU0zg2mo1VOpLaqAyeqnmh6arwK26Vt3PmcSFj6ujGQOfBhbVljaSv
IFpf9w5JK35CGT6atrqRbWYznmZ3Ib1qa+bl9DyFDtvepYv8OfRNtJH75cClcifuYCAB0Mblr1Nm
P5FKRgJLFIK6jfQDK+nxQw+l3HteMW4ixZ1VE1W1FjiZ8Qv1bCd9Xz2CI2+3RYmMlH5P32mJ65yn
nEwVBzMBqW44sgOjP4gYWyu+QbIQtZYSWxvVzqwS6pix/daATv7VlL/JbPUisVifXBQWkF5tVtQ5
y3o74lKMDn/X5Zp6rIfkWw8rcWi6Zs7miADZo6FaoYYez46uqnXlc5PkkvPJYlusUrc1QbD8P9FG
rpptUXn+OanMr2AwuYYVHJK46gZMZ17wxHpya08gXAubPG2egLo33sOwfA7AjV2WB0jE/z1Tn0Z9
jJMkPjallE+jl94jVwIkZlnOcVEG5sHt+kPeuM4hN/r9cvTldfI9iGbaLq/8yv9vHIYiQ0E9sgyK
++Ny6EcA/emFBuPANI1UC9kVa2gEwQmo1R+7LD6cMUQ71A7PwWw68PWSrV+hbVBpnH++9DGKzB8t
S2CRv6KFbrVFJNU+hJoSEJWQmy7fE+nA3ZZhRLAG5RJciPhKdv/7zJ6F2mlqDce6elu69+UhztGR
oYG45QY5CakHayWSxFY5lps9WwNnZhv0r045uZusbux7MrX/CkrBl9zpSVVG0O+0uvq5pgGgHH0f
eEcXa8d6HsdmQ31hmGTcNM2+YC9xV7bCALCyNe/dqVi5uJ4eHrSBt35WDrpnvsY5mLLQJanbafS3
siDdexm44ItJbkNs74mBLpgjJjMCc9a9TH3OFZCgD6J/x19czETjRp+hWeEsc+x/iel13PRy9sg5
+IcugaUUTOGlZ/e8Mg0nXruldhzMsjkmVl6TTgEgcQcAF7lSqMprMznWNgkwJXUGKFu9ZhMJqaLZ
xlkrL2KUgsqhy4+RbbmnLg47/FLmbqlOFpFRlI71GsB9uvHZqK8NtuqXyn9yYSzcax0aSynFM6bA
bu/NByVO2fLiZZO9s43BwIFrZEc3ra2NHILwGXP9qzOfgcy3awjSOLJ1f+NO43BBt50/5oYEBxSQ
Y50E2NVGpyl3agbr2UUO3Fkzmk3tgSDnLeOEopmxYu3Lbx/yJEtV3HtN3qt7IeGRByiLTnES0g8u
w4JyaL/L2MxOoYqrw/JsMur5WYtBJLI+7By2s9bHQsKyBQCdEXrWBQbMZ71ZJ76pH9tmOIc5Up22
hDG+RRYfovz7LEf7u+05N0z3LzQQVqqad+zhuv236fwZi0nMW0WQkyVaEwsKqcZ6win1AOexuoHd
KAQT4B7L/inIwRameij2NKAFQ3SPUFmvTna+8hk9kwx2ya2m3SEr/q6mtrnIGv8UkVIRjeI8EM4C
m8SCWRRXeFW9EkNh7ZYFLnMmxUCYC/wQzUqxeRNpTxCXtWHUVmnnfCwjz45oibPtKhBlVAzLLFpP
TdJQE50l6+BfXWeiSl2USMtEoXXzZo1pBcZGIa0twYzi6CcefEdDZVdNhAM5pun4AZEnoobsm4ew
806NbsfXH2cjl38jcoJjyBIVUh+VTTn8HbwufzH+e+H3cf5izlsYfmKznN8PLU3aMgWEaGFgJ0Wu
wyFwLAa2FMtNZrAmdVpeVgXD4G5Oo1k63ZRfG1JzWAzOX68Nzin97dnxclAAkKqmoZ1ewV5YlGlk
EmZwJz5Ny0TLZU1kO3uxtW0iZZ4EnPAtjuTmQHgkqIaoDy96zSDy57SuewJqobNhj2A5PxzIW8aV
P2u2WK3I448oZKmPIBd/JMG/ap52uFOW3hvg7QSpRfjSugoSaYxnXCcS9dLmvb+KyG20Qz99dQYO
KWHbYgOvAL9CHzr71mCzr1DUP9pxYj/azVDcwlaGZ7MyM7pkmV2WZ/r88ueZ3+jrKIv6bSpDxSIH
hJOd6F8EiU74m5XYSNwQO/w1xKIyTCYx0PjMBf7hpVnM3Rm9C/Hip38cJ/0sEI/xLSI6H9wOP2xg
W8SbQDNpG6Zaixqq7KvLUJfFQ6LNMT006aV6yptRoYasCQWdRuMZGYfapgqVioV1bi4RDMQeaI8m
EpBHkdyWaanpjMTRzeO3WqhjhCAAV5w1/iqk2gd4VN8zd06chGocxbjojRpXmz8AeUuTjALdMp/L
7haOTnJeDg0gqv/+q9N7D+xAUf2mca4oZ1kP4rFtniof4gP/3SbNp/xJgnp4RpmBY5ujtk+oA8qc
lXJqvY1BVnx0cJJ2kCTcdRrX+bkaEaiOtpbcVUftBx6FjOL5ZeWR7YQ6vLnQmQM6K4LuYNugmlNj
DgVmSYJnXUgmHrgdlrPcPy3NptvWlJRZUdydKpqxagC0KUTUpSA2meEdENNYc4lh6Px7DYTjFMPZ
eozZraJHLiShozAZf14yta50kbx2MBBN2TavmQlpsZjLLBWP2s6Yj6hhPraieDTWQTXi222ZNokY
1rTlWHAMwWnBHsaPlAMOItdoXq4bKygB6FKF91EBgV01hYIlHXca1wzgFG42Fo9FTAiBVvHp/Dfm
5pte7nBUx/lK7zL+V+xxYCLp2FmDZjo5hgAhwkf2kGsV+80IzqiRtSUXHQ4VL2rrdUmqz6rUMUeH
UV//CgfQR+U4Vj/Plvd+fjpQZ5aVjb0FwCCB3awPwtQwsGnG2pN06uDJ9by1As0MjkaV3fvgdOx5
MT5eC+h2W9Y/xo0lXbgtOsO4IZjHwCQ0+KHLBtck37ed78V5VTQ0o0LBSiGqTpmQlmXYv8Ssw160
KTuPwX9FQWb+7RxCvqxFKzMkZHYjTnGvjtM+R/pYv3DxJloUEWr7MIncWJeu7e9T+3URJP5Me5sq
4JwrwQzwZWZ7tzEmYoGTf6mKCYnu/BviBBxFPT1ZmPsRyU+xB3EhfV7qBleaWPyA7ykcd5nDOrqw
kY5qmbuPjczY+qh/NiUqnBc77q1dqCWYyBB63auOombUeoGUniFIPfw2LFet446wD720DhW/6ENt
9u3WcP33dhjNlXTdaRWbfKE2Ql+dA4cLdY8SJDDWLUoQ1snEJQKQKnWidDO3eiKeDpd166KXL/dj
kqNACWz22Xn5bE8+8/C4qJkp18/EWaYk6clwRco93CIIdaQET0AQDVjWbvw7wsndDhIkKdwjicr6
4uCsZqQfbLQ42Us/YqxRG3cNNhuZ57i1atI6G1oJbv7RFlcW8+lQ4jK0onEd+bm3UnF7cCp4obpZ
IddW7t6zsMoRY1ZJMDGpxB+PR+GPmcGj6yNnXUGEXplVQyoBTFVEUxPjdaJXZq8APjbQlRAl+Pwv
VgJHIZXdPwOfIpm/rMg8Z5HfYD3S6D6z+UhSI4PYkM6l7cMBkwNMSlfARuvis6PZ8mQg0tqyqmcI
PPU3t4s/uWeum6oYTjBo8JijndkMsfPlTdWXHTGICoUGZT/7G/TTdSpifQMDkaGvdsLJ8pDqIJVt
h0+k0cVhtLRgk7htd9HDb4lbLOoVXao2DKuweKfHzbciJ7a3q9HAdXY/a+OZg8TYGBD96w/Mk3e2
X6ltbqM2tC3925qatx74fjZ67lE55jdbpvyR6b+zXh60lvWRpeBzmpN/mPA0npWe3iwihTdkxv5m
XxhfvdG5NeNW9jRuUw5iRZg5zrSuPzOUHo6drVE8hgNQfYuE8bj5Mlp1rUtqDGeUhNYz+2mt9t9Q
CIsaoB9WymaSBzJOATMb7mqyN+no0zEPJpDohEptcrgexL3zS5WEYaWpu9ET1kmafFchID0ENV9W
w00l1P09okaMuGBG15IkSDK3IFDDzbaBItiG/hi1YGYAamK5SeTL6CK71Et8CeTfOa0yTirVV2MZ
E5vDDPVaRZ+gHjkMAyO7lypbY1QRbOTAeGS699bUgwboAQOqn0NHh+D+N8wncVXGBj2J3A0ytE/b
tNJeIsVXmuGjNPT+jz9sgzHHESCKnS+YlgWZYUChS198FA27A+7k4dC08hkBg3hK6MSGZN1VhblV
DhpNrldwTCs2f10SO+BO2i3/rb5lUAYojSSsukkf23Z64wgZ9zHippVpofrFlxrcOl/jT3ZmyCyY
Uz7tjfYAydTacEcDHaWLZzK+YJ6FsbVvlfYVMEflQp2oDTB4MK/galjSgj5uWsibFa7MjUwg85NY
Wx4Gl+vO0AH06SuORTHsCqhfBwggU9SZJMuLctMH6W7M9S8GgX8GG9czs0Tmhs1LqLPEVbX1SzfS
p0G1CUiQaFiZtR6uy6n2d3Ca7mOh6+sybUid1sAeOLU8lCEkOFF527rJ/uWzLbId1LHPy3Q15ABL
QHe0K86Hf0YccsMT4NN8EzZey+9kVNQbLCLyTVGlrBZHS18Lps+c8vFfr+NYyBxhECmOFjb08lU0
GWJt9j35sBGlm6bMjQxrBNg6GdtRvbE0QARkL0ALD7MUD6G4QIg0SQ9kq+hw9qwbne87zq3qIgh+
VITmshrnV3UMY4Xg2DyYxRm15ZHpR3A1xYiuqEmvYR3ssh6toud6xyIvjlqD0jjJ6NWsZk5Hw0xZ
RuwyOr/rVj3CnkUYu4kG3Na2RH6Gr/KhcQMgdqgGDGSDexBpV/SBBknHnGKuRQCn5cLTQN9hAlXE
D5uaJ82y3Efx4GWzxNx84V5APoID0s0IUjLHY301savi7rk3eoFwKAh+GW0HfRGKP5ZXZBeD3X2P
Wsx5S5Du2iMt5yEZ37OkSzZg5hDydMkO+eAWOj2Dxro4BcNnyXKd0YvCnW1A2hbnOP+tB1I7WJ3M
170rCYkacU/XU/jIpsjekEVpPjQYdRX/Uv4n5Z+0NB49iQCjrTGUeVBr96RR11Q4tSIkQlXHINx3
SXDvTJAn2AhJqok+yq5RV2knu0kY5WNWFe9aRgqBXUWvbWJ9l6TChrQza+V5V48EySNn0rqsmvxW
RroA8uu3e09Tn7qTwVGhHoBdePTLqNggUGsP+QB0zkb/L6vR2euyg/Y2dTvTwevrJBmCKTkenCSM
L2J+sGP5Ounxr9YZ+8+MUWinh7vGkfo91bMzOjFg5lnmnwgUBwIgkxJoKP2CKS33PutprLkzcWRK
4x/P1Ijwy4sI1OPmRNZq0b5nxK9eYgrpteO/iIAk3goBZmHow1P9WrXTsHFq/3Ms5Z+iCZ7MmGYa
d9yKSwZ2iBxNQTh5zkYx9UmGGpGMJPK4xeeOfd6/ZAZ+79IY+LAkoSdGEj2GyPX3xkQYBObE5z7y
gkdptuVu8tg3p02hPTaMnDYWNfFDgETIG7Jgn4pJ27a4F/HejwTe8ikxKKx2YVqgLQm4dXch+TLg
8IjFdCZyywc+dZSMRy/tr4pN8TVNa2ctoDlvYstntcUWHt9WfsrIzyCwZFfaUl/1kiJfZkO5asf0
d0EgxqMoxGVqH7FwzWA6eh+dK+q6berX0knRu0YUs2ZBeKiMEaWKyEPWH5QX/YAXvz42LUainihq
P+gYhQ3Z2bW8et8LaPNdRycyc3ZTEXPY2NiTDVY/8x3hSlb5kdoZKwLU9wc39A7W2KE3y0AkAozU
t01lcrOykBHoaJAfwRfbG7w35spxS+fqJVTqhuFFm14YyYatTbzWdCluLuNDuLsxBpUWKVVACJqt
m4+YZCmGPJp4mMFro8gIAqjJ1c25eaHmBFIciBQkrTG8Npmlb0XiJ9ti6D+6LmvO+K0B41rBaYKR
eky1XR/rgvxy1GchWdm7YrAulgJRFylBTijBMMYM6NQSXGstCKGJfx6KTl1bWRMITqIBnHUakpyc
WncxtDVxw7OilQDelWMSz2Rr00obU1hyFULoEL8jo7n6Nw3HITQ75zUqoTsrpFm7Ib+T+YGIGqDs
jpwxuIYSOzz6maNneCu6/pTFjalfe/jcxPga2toe+uxEtNusdDD6TU5g0ImyZZVahQ23IsCJTgG2
7hjerBIiCzcGFSaqtneLHcs608iykXHzT9DqBZLgumSTDYbzlmPvKBA+9WDFzSRHXZvox6ry4jXN
EhNc6e18kH+rPoFG2mWsZ/ALHoTJVtSyylNUPWt0s8dGJIdqRDbujfsyJM6Vg/DE0N08ZyYbktSN
mge/ztf0Tv0L+5C/Q6QipFWBcfdmdTaapPVkWiFTzYkrkDl+id7P9jFDs2iYgaT9u1fL6qynJMDF
AvYcLHzMY4wUNlna22snvnEDT/dh3X4PQXZDe2SvSouCNZrKDbCmz9Z04yPRL3RYwxSunNZsdpKB
1wPta3jS7DmqMyd8I2volCuXYJFOI9LXNBsGeL46gpGmWjKyfa0XT3TvhDOFmQfvJNy7MiPbS3Hl
6WtaJiXtXVCkHt9ldJvasdoKJ+FQhaThF+6pikzMWLoGuQSf/5bV9i+gHb+7+f5WiErfjdr3kDzK
uBYXAoDUQzyk7TkMCDH2EDdwzRiK8a3KQD+iZyx2yGA4w6eOwq0iGrdHjrVqpEvoKKGyRFAPxaZp
ooPg8HyIezPbwzEvNlXquWtW3OSVZ9gkDbOlt2tx7frOOe9SYrISYDzokIhXrMvkYjvOa1vm7Y1p
flc6q7AW+kFGSq0kNz4kIE11XB4Mq91OU0V0G1hzVkioloKOVk0YyG5szfIhuKlym/fds5OGnNV5
/86yB/acyf3TW6ClWsU5tTy1YCkc/xdnurxcfpCjsCOrdf7j/+d1ubxL511tvGD4/nnJeIPYhdjT
Xxiyay8pwk94d8FTNL/K6+KDczEhypJXSUZ7o+mlffTqKnyFCCu5VYZgEeefVhxqrIHhSmTW2N+z
oEZOZXZbV7JaqwC5c9SAAko8EDch/IyWuMDEi64GUpdLC0+xtNLp4JVpe5xwkMaOdy2sFwwC+ruK
JMa9srTfOpe6MpQvLhbVa2kgXO4j8i+duH2y8VVf+kSg/MbhAF8xu1k5CxMoi82m9ErnmOc0x1W7
HrwmPpBWNDPpCcFDC4M3iuHqR+OeUKsDIS3U/1B2XruxI2uWfpXGXA/PBD0JNM6F0ltJqZS9IeQ2
vbfBp++P1Jmzqwro6hlUgchkZmqnIRkR/7/Wt/oN4HqLs1RNGDzyW1d2KnwwAco3CN6Ktvmskvpk
2hGCiLBoJ5HGU8l04Vg6or0orOZMlBN12ZZH3cnO5H4H9/OmlUK7TbxvJDpyRaOSyp2ZhhsioCN0
IyqfXFeHcE8Z4lyCcTr3ReTRpjA71omhi7HQVZ41xfpwvTvf8LVH+mbqlbKKYuVPrS9ZcUaEamZj
wWK/dW8oiOUblsDi3gtkvMc3QHiHgBtKAFyzG7MC4W9P28iANL7NNMrXI+JkTsv0/NwUWr8vUuUM
51Zu+sI3TgRHu+vacFn6KQT1lfBzkL3Kk6QKsVP10SSyx3XU0/wASVPioPcuTF6e9ntjh4N2mp+m
DPS7UF/2N/O+30+Zb837vA6vVSJbdfX70fkBIUksI5Yt3jbUOfd/+QPzXbVSuV6TjfPz56Y39oeX
NqmhE8SFqvz3a3+/+XlfpoDH09WxWs9/ganTsNVIM2x9UWQ3IJhgVMGVgnNjFNZ+vg+uoTG4APOQ
R6LkHrIOxQz44D9Pn584PzCIMFgVoDkX9K7zCaJFhRZIeGJ7SN4Fpg2aE84vNe4Jhp+klnggAkpt
4yEb8Cm6bvrQSIIdb3RrCl10jiDMWBMVZleefm6mhkFsyxBDeHSbMtlEilxBVH7zmNbRQv2/m67o
M7I2XciIRn1y2tFY9q6dLUBQSkQBJWEOQwOWEkj16FHiNJ1d7mEvqFr1rDX7IkNYj4Ks/CBYB8E0
EgaGj+BRMdvvwlGTcx5Vn4lONKQX5tF9JV0N2Udd3vaapa/F0KmnOIC0WrVZdDS7ON6VuS32vWMh
pdfaYhc3oXvwEbhtDZzFp0jVnXXbR6A4KR3smqkyWTTMDQakn+5UrLQyVcc91y40Kgogb5VfTep0
t9W0GTtS1u2cZfm8z6LzfxtyKN/S4I5ujDh/5speLQMkAZxSbOACDuf5bjAoF8sZ1GVECR6Wj6zP
g5HVZ+Pft/rgs296aFQUfrukDM4hiX1Uc2oRnK2qfUkSZgCBDjkAbRys/z7fYMH3rlMJLNKo5wz4
2pXCt9dg6bGH9K19x2l7TsYCYU+hYu0asCHVjvcQkpXLmsClyMvGdFl0S03t17/31bXxqw86osG1
xkUhE705RpodShemW+xeYrN3L0pQ7PBVe6sQmx2+i1AiOWczKuQm0YFVN1ZO1KCaeiQrDGp+O29w
VRe3ZmtQ3m0eYG/Wr4aG9NH00XcpTZlemf/u5/1om8c1tT+5SZ2keZ3YglAjvUfCWqwDZkMA/BKb
rMzdTxIlnBAWYt9F6TqPmnUrw/SRM3jj20jnSllXEHcd2L0o9kK3zm4c6XqPsZZQtaN6dqOmJZY4
YLRrBSj7ySuuhZ37x942CjKPindVd6MHBx39GIhiqxOvC7S0c2EO28VNZsgoW0M1avAMK0YBjzR8
TTCtrKWnNId5o2Q0cFkZP7pFQh5UNOb3aaA3W6snMCVzG+tOhCN5VBNpoGT5LzP/s9GDLTEH+Utb
SXIrkO7sWy9x7sPKwnw6aP6njRIZQLD6hObH3wyWQrQsFJMHxHXBz99w0vFRRGHyOFDtpxfSx9sS
3u+1sYuX+R/RXedLGKVziAKBxKW3x0NROwoT1OlmrGvBOnVTUmmHdlHbhA+rYUg+QdJl97WS5Pdh
DQbdqfJbw0jGtW2Z9YVk0PqiEjdCvEl4O++iVFgcRNt/zfeUth7pmwCfhQxBIY/O9t6ipniNsX6u
1MhOMBSPHeM3wYqOSSAxo1nO4sc23wrtFcJFiHIpM2+dXFy8wFcfvGp4HxU69lnsm3eWqyvHzs9Z
uoVG/p627dkfWMxXWOaXWIdRnGqZoDoIaNslVckqk/S1ALIwdf3HjUIA+Uuokl1TR6908jpgDhXi
UM0NL1ptlVsIhf02VJp8W6k2c0XwIjeeZ4afeS0OobS/WhkrRxqjIEAUsUwC1dyGZnNoTbt9YFkP
34Al37rsnAslmfIhFDnMfYfoq/luUWrlg2cla1MDfJ3DhCYEynswPLK4XR2RD7V798HzBCvhgama
paofxmgSL4kUahs58p3WqX5WTP2rwXeyVAoBlYev9lwVU6ZBg8FDd93H6VfWW6JDY7t8aYfuKwl9
qpJ+94glhjYyjOJdgrdI5kRKKYgY78C0LMgnpo85dg896bJ35bQ+gdIcEfPN3Xmfnef5XWDljyVn
4B61SH4377JIC9zyszPMT8/4/YIBrpE1pN5hfvm8Hy0+B7TP6NY2dMdu5kf8IiA6kRbL/HqapBYT
O8LIuoltP28E3MO9nDa/7863CkSRzOX/u4fdwsNcqA3r+cnV/OT5z8yvmHfOGyO138euyQ4pClOR
hMExhHDj8RMM0bKLPHOlVLV6N29cmdS7mln6jWXFCnly5UrpSI4bCdu+oT5lgK4f5N6wGXgzZGr3
NqdYrw36LYgIOjWQ2F+rygKaKxSN0xNWpxFHDiA1w134itU+6i4BviaQ00VpwpUfBrDMRKuLeE+D
f2o4w+b7N9Xx9121HrpDjrwLc2xILFX0r03V8bPczPeHxAoOdqGWO/AIb00ekV02pPk1BVz8QMN4
vmNDHL2mBm6MNjTbY/9SDuOwHetcv+DD0m89u0Ks4GiXeeOQ9YrzOBtWo+XiubUNudYjrr2N16OW
durqztZlckokDmeZF837WCQY0/z2kTCTcjc0NvbAaT8BBGOdvcdTkE+FVHsX963xaOfmASURqUhG
trVcEuytKha3nj/lgeK4Ahmnas9+LY8UQqxPN+afdlJdgXSk2xvhhBinkdtfXAPB+vyU6Q+1sOxf
KoeOecVFmuYnlWAZd9VJgYs0+SbqF5lkZ2Yj/rfty1ul6sMX30YsFJh6dAotCFe2MNQV8e7dU+Xo
z/NTIZJum97131waz0t0QcO5tRluGT7kuhQMS23UAC3GvnnO4GAGPifrKnUw90ShHePutss7C3nV
3eBowSGnbiJdynbYenkg1ShHNEgg5mfMz/XbfgsRzN77xhvQVv2I+946IcitcKxNNyEOFSs50AKi
dgA4xwV3keliEfpIs3Pgxi11J3YGudVly/km339z7DbzbROv1JKIJWVBIXRpsT5aRrKrzrWbfFXU
xT4CWiks5rUvMy12DoAaPDw49IsgJOkhygAhCurrWf/eBvVIgGiHe7izoC026YFao3LMCWH62YzT
3Xkfy7ZNr1LS8YGkE+HW2n983s/LNPPRx4m17WVKehIdTULIOh9pToMod974JAUeuXz7x1Hq5jbX
TboLtPryeHzxxzDaDI1OmJqgcnk/P9D3jro00k7B4MbzMpM4NK70G/w6FLMqK16jUbTlOcN1L30n
5+LvFcGmWOVap99a9mPPtZxMeVW5K8JSuUvLYROZynD6vT/NJwYGX5KQkB4rGe1xY9T3mgjSe+cB
jcq4NkxBy0yr9NNYon/U7Vz9QFfDgqRq3mzTor/u9OYe4VV57/QNqbDTM+yk4DwLncdU9gbU8eEu
k4a57HHWPnaWiki6bj6iTkFl0ef9HfnG+oGiI4DH6QG5RgvhPmtJjsiUsI60U52N0Ft3kZVhtVUd
NHc9Us0nRig6RilBZy5QrCVJL+LeqLDNloq1dotQveKWSNdeGYhVPnkJB6OI9wq/LJY1HtVDXKNa
/cba/iFrCtK4O2luepIJ0JLb2QvuNdxegdueG6vSbtWihUpcDuF9wDpmTUmP7kEhyHXqOdxYfjOn
ruNq3dAa3LA0CegwquSXoz19aNH4kCozVE+phbgIA6LJorORx1SaZ13LlF9OMwVuRuWXH6TFjSgb
gk4rBxF9HsarsI36O5tJypo1DgphJVUoCKfNKST1aKspNKzoUOvMYxg7OfL2sYNNo+Z3O49hHlPe
cJqrMkxBGbCi3gF4nsJAdwmWddfIfULorEgE+iIc0aXVgERtSiWBqGosGtCUoiK9gm1NDp7X9pN0
UbxpsXqq6069klRl8Z3SNpv3t9FwwPhIzIoneghOycapLf0OIkZzRR7okI2aZHth9c3VHknvwNvR
rAxWDhQJu2HJQAUjlYnypu2M8dmhYncTEvZ8NjUvgYO3UNxEPGt1YZ5AwdcoGLxxg6kEaLJrbjzN
t9+wGo9UU0V952p0GpMSiICqx8qpTqmnoOhZZCLKPwSA/rT3xqe4a4zN2DTMXI20fWL+cJyfMEQo
bFqEzbdmUocnGluQn5n0fsQ0ttDIpUcKnWScCrtaq2PS7Ij0zLfoDpj9aO2rl1OsVv04P9h8BN0f
75tUlfdxZFvnUrjL37tw/3AcWPnt/IR5f+Sb/R4RDetCXjNv7HpQ4fsHeJwH+jUkgsbIrJQ4PiLp
u+1lEty30wb2hnmbqW+/90S55d9nwlvaSG3O837LDoNDTdzoMgn1liTIontWUbQS7G51RwTo3fOU
2lKXjXGlEW3fJTWnyLS7wYW9052qWM4vityUrAcKDLv5RTRNn9J2rO/6yioe9RrirJU7SzQ4AP4R
uZBiO61WAMXgC9U9QtKiAivEtKpBrvht2kxGK4ysa4bV4U22d+Vgme/I7jmEyejaY5yRl9T0f837
+8AkY3MUwX0Yp+GxROa0rKcXlJWyQA2tv2D9CjcesVtbhQi5Jw6ivelU5rtikx9h1rq+jwMmNSwF
zUcQSSlOrNA/kcNgPMKaJry8y8uTCdrzkcrCL7VK1Z8Hi65adBLos8QYZ7eGRgZ6HG6a6S46rqul
hvWJaR3BJKYJs84lvt6tm62fQz+xRIt/XG4VRbo3rOXfehsAW6E2CFvzgIW7mnwmMD4m/7kdpasB
yk6QRh9prxOa1tLiaigZa1hIp8vuslHlh+E19Q2RdCRtFNDjTaGjA65PYxpkByq+PouzQ+uz8MdO
Qk2vQqxFttOiNZqTrBttq9EPWxieMS4FLmKPY3Q72ma366YALaN0MVEph8Ecg/18r9NLfyn0qF96
6NfPvspGMBAsdFdGqwlqt+/IQrxMGB4tZk6hhS153Kqy6AoVvEyavTLSsp5GU3723GuRBS6nZpQf
nXR4SSUUzAKFfuMZdJTi4cEnpo2Mhg+mwqZGYnuieWdsn8VN6UXaMtH7lWvqkHGUdG3m5ZtjReO6
o9izCBX7WHGJfFZj/94PlAj0L1XyiW3xZlod5hFMY6rjZfssTved5VtLW4uUR8gVh7BPtHetxRJr
9Ya+Mz3/ZLZ+QjMovdghusTaCDZ6EmabpNaudjZcgGgujCZ4tKKByNz0gOzgGMr6qgQKOXLex2iJ
X7g68fGL8eCNhOtGlBnruDi5yL8Si6/eUUFDT91sEyHPodIEbJYw3ymEJwH9NrZ9WyDN6xBopIKf
vCGahlJ/RDu7pzLBxwW/kW7LnDZnH9FaIhzXvqkdPV+gwyQZxCeKySAtI1dQUObKGYiIu5K4O2j8
ZZAbUn/ZsEKo2hhZSI3tW3Ml1AxstKCNg4Njes6NUCjFQAN1lo4CIl4fYmrfzARhD+kbUeE1QRIy
Mlj7zY1EKrXPLXOJJdCi/VoQLp+aS7LMw0XdNgRCgBlYxrL/rtxenlgsf6YenKHG7Cbu9E3B8LcI
A0OsQrO/RgAgH+MxumYXjz7A3lMYMmwBfGFo8gw9itNtKO8908XTYKxTNIj4MOAhkw2ah3FTaVQ7
kyWJk8HWjnSQaLF+zdE83kSckAsvGEnDcwRtPn2MdiUIjpvgvc0tb69KJj2a8IjhKT/7rCVEUQ97
wqIy1C3pY+M5Foo3zgoweavKwF5nZQUaSmJm9K4/smhyFiIPJH952Lmkw+2pnwJluASZjojKNyMa
tKzN1X7M91ofXXQX5wHJzbsh85tl4dNHAsu1ZKxpu4B+ghBHEfTdEcUrjAzEf6hh9oPbXB2NUAEz
0MYNBfCHGFjXxtdbRqy40xZE6f1ispXdZFb3nU4fGaU6oP24WjJzCAZahVbgvtRl9MswFXK3oydc
pzHzTTptRais6XZayO5KZ5UkD7bq0UYT2dURZbANSmxnmpGsCrtAb0GOh1NGz3oZf1DXQWrcRZTH
VnHon+n/sVr99IvyQHToMVNjUkzEQDjGSEppT14s/FcdAjHumAyjJciC0E2fGOsaMgMsktiVficK
bycYsYJA2TRN+C1GOP5j1z+KflRuqDLKFbRcsXZtrdp33nBIWf0vxtgm10iGa6eovUUWN2c6N8tB
CR5c1cd8WuonV/HpMjfilYGdK5h2JyWZO5aBHIOw+VsrLWg1Ri2peKN3NiibG90iy7U9+gV8Dp7A
2SeWTWh8NCxVFknaPIZhtPCHeEB5QLBhTZGNC/1hbAvibX1VW2jS/1Ti4n76kDIJ3y3vBH+UVRDR
OGNfMdnWsm3eyjdVM+QGH+KxaKOCi3YUYxzMMAgS1rsyzFCDAXaM6hS1W3Uz9hZl/hDlX52B+wdB
v/CITKQu7HkQ87la7YXTP1f9+OW1I3PaIl22WPIsgtUcVQBbU6Fm+Bpc/trgJLU5uuNRfefCihJQ
M4Kd4g9km5fqQUuSapk0MAdCDP4n2zj3JrlrWz3nfcjAvTZ5T9Y7xMRKZA/NOSEK7pjTZdecpJoq
F5+lTjEotqDCdVyDWfRN04UdIKitjtoWg9QqgblFnMq7YyMmHhoD3lSWTGm76XuBgOoa6s3ZdLRn
L5f3tV2cxqSlB1SSzzGQf8uo4S9Q9HNSGfG2UHPa/13wZPRcWajtA9IP7Yslyq9BcY99IBBAJc+W
q227phY3ZDWmKlrqwMObUGQxwBcFsj/fY6G/6kAFAQ4CD0tljQzCQOiiE9M3lta3MpYk2YS0j3AK
k+PrHci2HJYYzl4VRBJaE++CWILcao8WNmgiC8KboneWGFd2FA2PCSklI+3ihv6u0bR3kqrgApTL
guoKAb1xcFP4CiY2MK0Bxu3EPw52fgri4d4ymu7COUfckSt2eZB+QbqMNhxA5JWSIxXKhwihBuJa
AnpJPWFXkPlLw9L3NpnmVK5dPOvesB4zOG9FmKzrEi6uCpSgdgmh1mqBgq36QoVBPdRFdynrYhP2
7blPzSe7ZZ2NIpiTtEcEN8keGu+d6TZxZ+RcDfwwFwhai6CSe08bVVgVuH6HDvA1es82HBJKcqSO
ZdG1bQ3kRjlrFUMpP3qtxndqBdeAuAePLK3cjXcDcUUFsB0/viuntlDRf9upcqqU8l0dL35p3JoY
Icyw36ahtlFM/66q3ketJgk0+jaL9FZ0wXuCijfp3GBdx3Co/W9E8C5uDVIvDMN7UiiRIWbe8dZ6
pL0VsOP8UKlce4FD+Buk+WG+FBKAjqIjR64la21+BzQiHUYXqQQ20DuUHK6P0Fn3kvRm1NGvJ30V
rseUdDB0GYQKu0iQzCHDKE6lIxTDiFumXY2kblN3IImiZhQkOtPYCDIK8PR/g60AzWIJSbAQCYYD
eBKhVK9dzNTeVYpfhZEs7W4cFsIR1cIly6ssEV5QV1oVpB511NR2EHOXBXOybW3TTUq4yhuO8lGP
HWo2NzvGqY9WmrJPQlZYRi34APGNiXxH+pUBaenWEllFeDYZoZ6RPgV1Vf+Ke1Iu2rx9+zGWtra8
o1UT4CkmcWuovAU/4ZbvguyKcUh3o4PYRkmhmumTg8xISWe0sPjieGWZ2UEz8h2H/tHkViFepYQe
jiJNMRz70Z9uZZoi9rOXJVX0t1DVNpZl6L/GrNlqCKDemWPdBHVOs1F46GulclCiwXrtNfRCVGAl
v2byrU2+Jb3EypmlHHtK73xkoV7B86Nk7tCOMJX+JAtN7OoaboUWZ3fzpve7haZefqzUfmG2t43l
kXJIVOOyGux6q6JYefIdgE0grd/zjnhAWjS1T6aINO2P4VfkR+mnp7i0kcHyvRWG9yJVR19GOoEi
6UTT6vz08gNI0sICpWEM6jtOu5xPBS9tdhP82IdhN2RHV8meorGXb5Fpnn6YylUnq6OpZt3GGCgW
G9Y4nMBL5uu6yh0OGyW9U6A3n9KJ9ZkSp4rCRb44XKNvEhwJYEj7yCWw3rM2VkUU11BTPVbV1voq
DBZ5bvfklDaTGZBQvzdVdz/qoGOsxM4PmQU3rpOvAd2mqbePka4YSIgPZdzT15JYJByknIqSHVoC
h5CFTDSIogHrIylZN565DttavmZMPp1EHd/9BnhrR2dyWbSjf9/QxsZE0yonQG/v7rSYHaJCf8b2
xOABoAxbaHibFlV8ZCGlrevC/ZyNtUb6NeBdVGrWe4BH5ZGWsHUd2tHiEk5IQt7X5hVBUr22s85k
VERYH9mhwdu1q3tTQ3llinQpHYJiF+DlrDvdBEkD771eM6+Dq0P89KlqhisE6PSxMseX3s/k3VCO
uETqdheSwPuEEwJKpkNhtic8TXhVcdDNXiGMW71tfAuo5QRBSIR7MjNqA40DfrVJ6HygStu1UXaJ
+TDH+UkVetIbfFHkw8KcMVJH2xeiWwu7OFcTTYjphEAYb9UbSboYnV4sPqZt39VBJO5bA274otOR
Hc7c5aFER9QZLt0IQAMjypj1AP1hK6pY4hbBM6jnFUO3QLBHtsBbnWHs/bHNgR66cboAN8/0Prpw
MDeUHaDq9VV/Alv8VItc7DOzhhXtYLyeObNer71hsW3vVLeooMOCnbBOoDjFEfwm3aeo5Z81WWWG
0rjAaTYxMFTEXXlN8DHW6samsWl6l5krVgeh/oCxj8k8Jz6FJToB1ON0rV76URfi+OUdspjJuKgE
06H3Kx+p71S8ZSNXxi9fXGRkPGVt03/Qzn9SOuMFb151Abdggegm8+Dn7MoIlId05IhtUxb9vUb5
Kqq7dkV+OlKr+RiIfQN5pYLkhizH5taj+T+b0VzvO9OL5Prjp+y+qV+gA2DtXk6gtLbk6uZnwS5p
LOXkW5M6MW0JTsVHqZL/dJk3tIGDXava3wmYftEr/YOsLQ2wctFQFgvzM0HBYPlks++kXbyOgWuh
tUxKjKgK0NXZeJvGrnIyfPMdsZx3AzREXVrNLy2XDhIKs0BEIeJV2ytHu7TNY2sTN4+Qu+RX2fYk
N1x/vgi/Tw2cTpn5QOgxyOcyCTdTjJts8I3OyHqU+K920gx3hkFB/geeVSGvhleY0hyRNsDFqAdp
hw3V3xfwjGhsyIdRpTmqszo+RA58D7vTn4mSSLfN6K5EP0iAOpAvvJLWh2a9p4VBH26ipxNqT7kt
HyGIdrDUvKi4lw0pu4rRvmSWNVyQQwQ3TF3kk06KdV1McE4rk2sMBekVSJC+x7p3hj7lXIci7CHw
OvHOQgW18kLfpbAq4B1NVIyZfNvlWGLaFpZrE2LqIa1Z2QYyV48/o4PEkOjlhJHWsd6symaAt11T
3bwhKNY4ivnmYNk9VfSyXM4nKwRLqlxvaqlA+nftReYP/jbz2+igKFsAL+5dQTLJAq9Nus6SzzEu
HRaZkTVs/JZjYASSCSfaei/q1lu4ZqWdawe9Tg9xc1X2vfWktOaly2G1BhxhbRM2F4fLJm7Zs9u5
k7kOHcD8VULOa/HeMwQLNUxoEufVQz9J2xx05kpgOPs2r9WtZFa6aDGZn8vSe/5BB/tpGl/w2EYo
UmFYyiQ2lnxwMsomRD35vdZWUzNIW/1YAFHtISWJvFmn+lbgRMoXnSPjVQ5T98e068AD04cyuFdq
aYGJcCi5tzYG0xRyhIDoSDmMXhpcM00Y9suootyrg4+eeuTCcTosVonc0VT3nzoxIPkm6HMkXRzk
moEbFZM1VSWosVBYroXKZDBIOxTWQcygz/DiU3iBBWxQX+8MDlTSVe3N5N8/o65A4v+Ck+IxctSN
Ax9zbw7EUhX0NbaADOngy7a9wl1UV0oUFWufzmeM7x+8tB8iQKrUnOMiIcvYMPR81foD/m6nBtev
eOZTpzGYQH/ADjAPso5vXPWdw3G0nYnevzfgbMyNiKz3IELZnul6sGDZEq7BB0DrdKjQ3fx9uIGh
/YWjLzTLNByk4aYzJRG5U0bR5/slzHzyfdT/rQ5lbli0CVcNyunjjOBwh6Q9ZqVzQu9OFl72mRYm
cd4aCzX2qC5BwG2pBw9+4meXUR7GySlBV1rbjFxKj05EyqhU+cgUrOrbrpYeIbTJJZu4CkFtjmsq
/VRTfUXd+g0/HX0CbwEZs18i38fJpu80uys2hsU0XDJ4RVFD7IKPREWX9Pz5OYqnnIyBOIK476fm
NgjK7uHvvxdN/Ws4k0qaIDUG3XCm/9S/Rhm5nJGx1GyFuG232EuFUpTEgzLb+gV22ANCgC+GTrwK
g1TwqpQjFg2VAmagEcNGzuKWRD77JnXJOELYo0LTR3cEgwjeQu9V705cbYRxnb/KeaOb1O0qzVJ2
URWFDxJe8bGW8vX3M0Q+5a6qlb/vSZRhWtId487VjvYU9Vx7RvE2eIJYSa24yCFSz67hrcY0Fmcl
I6KmSUZSCMzvmXvlxcSSVV4xrgAYlq+qnT5VqsSeq+vZrVYTzDxM+x3PzpYjGOd9qdR7PZqk2Zc0
TBKKQaI8cxldO53arS0xaLS3sLTZHlW5QoNLP21iY1DwSLbrMG66qVe49M3wUOQd0QRc8tYolYp9
H0+SWrqCi7JO/XdX6VY5GoovZxi/IB9Xj6ZbQL0x2/BgRSI7qxiglgKCzGus+TtQhN5X2rfP5hD0
T34IDSMe7R6rWrL2ElO7K2gJttg09piawrMvfKxPQ3lunRAcvlylhp9/Y+p/a4E1NoblboH2ogGf
2G4BuUKtzwS1qzOWHNJKv/HFmIaZY9UR49a20ebrE1an4wivp+lObtj9QQzP6NAa0aXvHgPYyvGB
sLsWJFYYX3wIL31vHY+Q7fYhI4gaGJeIDwaOrJ/NvM9yAwAEmFXP9NovPxJ+vYpQZ6n8yyTBaFYS
PqU9ImTfsMJT53rpwaY5wSWJoJYuSJhRtX7zNehXcgVvMrTDX/3Aqso1nad2ENayqLWEOn4dsMiO
1A1BDe39COtkQVWEfkaGObcFyN11kjpDN4CHcUfzebBT1Oee/IjdiGiGpE3vFcOHJTQ61tZVQyKb
yR2NW0Whi5KY28EQ3XXU7KcottqPgdOXCkVq3cuwFPuhVdArcrWZJvbVEuABh3NsqsfQo7Y+BoQR
jhChhlxXt+bQhVi/GMMhaZgXPdebhTXmBnzrUqHy4xNx0drUFeukBU5LhQ6Ux5KyRXeLn0rbFvV3
D0/4gEU5OBTTRoEowjcz3RSGzs35cRj7wUF3+19/f00x/npJESY5MmBvhGEhR7P16Vr8h2ttMES4
JxKTXM1qrRXjV6epjLSdhf4QatU6zSPl2WxoxqcuBpygsqLnlrBxrQyeEmSvqpTk3lN9pbxRyEM9
FYZZ+zZL7zh7mtq21H7cTd1kcdLzhgWCn00qacXBgV+jS0SujgjI805B0TTP/nhWFbt4ioWl3Xo6
PkupWU9+sAzgLZzEqN9KPQ8eWi15DYb6Y0y5QBeWPdy4dHYeY9v0T225+ftvaf4W/pjsIiwLw7SO
2E8Vrm2Jv8Tt1HVMv1tV6qWoJnF4KCJicTJgx3Wtn5rKZYIFz2WtBwrYzCiwd1D/7AVRWOaTbxOx
HSqIK0PLSe9Gx/MooSWcv1SF/K1Z2Bi/QhRCjfaoVVVy78cK0cj11BRsgJhrqFGBs9UPuFCztRpz
Fcywhu2Z8ir7tqrHZZcO7v8QmjePJH/+wGj1NEPVdNPgIxt/CXEbfC2yY5cjtXLIUpixdI0mu11j
MbOdub6Wiw//p44QGFR7Qe3xYFivmBFg4UcI3Bf6Y+vaBu0Gu8pwDvbGLfEzKp4nMry0rsVTBtO+
pevoMBQEbsVQYyeHYkB5ZLaJv/WE0TMefTFBUk+CMJrtKBMDN3cznNA/Kcv5Z/4/f8oKrP/5n9z/
zDHEwPpr/nL3n9c85f//nF7z7+f8+RX/3Hzn5/f0u/7bJ53CT/Bb+a/mr8/601/mX//Xu1u+N+9/
urOaIybv2++K1Mmaivr8LvzvfHrm/+uD/wqqvP59huWc0fffZ1jevVfvn9/Jf+xqAie+6j+mX86v
/AmzVFXtHwRGuppLHBWUaI1Dpv+uG2ZsqvoP1TVMx7aFbaq0T//XfzBCNgEP2f9QNWHrjuvoKhGN
UwJmnbfzQ+Y/CKEUOB0NV8VSJJz/n1xL1fjTnFLRVMM2bMd1+bf/eH1TPAI9Y6+r92aFsQfkn2EZ
n8QowqU3A2o83Z2Z2jvELThFqE7LKHgPpH+XMyghTtf/h5Aoi3DQP0RE/X4bf7nMYojXwBDKeh8V
gtQ/2h9BXiAlhNd4cIIWHxXZNl6VIjiUzdExIwe7Jd2CdGy/ykh7SiAneUjsFmqnviNsQQGuODZJ
zdihQ1qtaxyRV1SFNE4D+ZQ0AHWHEciolUcXzfbzi2qAoSWra58Af6jL8UkfQk6kiAkSGuyEpTaW
rX6bJZjY0koxV6PD8iHC+oQVBzWF4xG/mKOj9e9Qp691UlkCkVzLFHJlGrOIwAAG4Bw5VG+K11JR
PzN46q5eHCGR4vfPm12WiAdp/hdz57XetpKt21c5L4D1IRaAW5IgSIrKkmX5Bp+ckHPG059RUHcv
W71knX2u9kUH2wogUKia4Z/jLxmFHfivWc4VfLBNs1r+8e7Ku/7LIaZ1FZC/ehpgUGUKjTdn22t8
+DnW7wKn4TLA/1S4HuFNvcO9YING4wyW97ksbJRzFELMCV4BJITBHl/0akBPRS0bFQUd5uZK8Gdq
jOXBSRFNOSi0pAcqVA4zEpuqPdN5H1BvEJ0A1+j5azoOOLpLfrt4sLVC2zBMe1vX9gcmcLo8df7e
pP9eTG98xhgtU4cUEcppDsabLIsuEmsBp2Cl4D8KdTOY1KWBa9lPgSF6ZDjjsxlniTcsNNEtLJtG
QfJchffJmPmWq3/rpfJ7aYEt2GH22UD0x+JLrVMYvb4MfQgA5c+PSpcL/h+u3ZHuob88qhRk25wo
GBc3DLa7sUb8Pl4TlrDNB3exXaGSmj7ZbvY8CPWTSLuti1QqbcZdZcMSzFJWsVbX2Q4EH743rnZ2
DZze7PJuoncJ5eP05+t8k3L95x6/dTGNigpiMtiIEzPQEJEEyo52j1Mslq3agGwq/IYtwJHQ5SEz
kvulaQda/qF6MAexbcrqXDJTvmFM7fzn63nnkTty5f9y27pKGycJXQMYUdHTSomiv0WD8//7VN5k
3EhmRBKqDZYYc3Wus/rMEDsDb2IBBzHoCALtAlsblVnuhgEz3HgRw0b4D2R6fh/mLdoINUK5zMRA
28I3ybCYt5gwsrP4Wc3Se02HtpTYP/58L2QM8k9L6E0whsyzoMwD/dDSfkywSYFmunmDgWCxsayQ
MWjjg9ui/W7s9/cikIfKL3fdYjfEHq6vT1o5HhkX3Ig65xaF/qA7G4imFyP+iL0pcdPzBxHYuy/I
mwMroAhSTFlRn0Z3uTdn5yLBx2XjojUhohI/V7QF2DTlkfnzbTwnBzgo+0YVd/ijUHduIMf1cQfP
aLAA6ITqZxKoZNM2w1e3hIaVOzN+YDaQkD8/jPc2I0e+6L/cI2HNCi0qZm+7cXgmd9U3ekwLF6j+
Ih/HCwOph7JDd5+5jxH71NYx86dGBz7loOYGIR96mL12BIHjLncliIPmdiQuxin+VrOBjzNj+YQd
6q7SFI/y1eUHF/7OoeG8OTQWhyY0Naz6JAP00CqvUph+LZIU3RAPTRReL+myX9QTDQQ/wNo0K/Vt
PHSn3i42vaVcY1hwgHRBgbR+ZqZ+Uym5R8UeSFh8QIGC1ofydRPjgpjcG2GtfrAojfeW/5vdvyiU
bM4DFyh6Y3gFWdpG6XXnjACW3DRF3gqLVnjhPKHCn/p5M4wT/V3qCZS06Ur1Y+fTwmYSJYPSr9Ri
49gt+NzQ3Li5DlyG7ofEVmLR02Z+xug2FnrBozImn5jRf5xL44ur9WSlaeYzrP0CKCbyQqx1i0h9
iScoRZo9Xzi53e/GYnisuvKDD67JN+Af3nv7zdER1GmH9bbGcHmCQWBB4QUxVS7cHwOU87Lor9Lm
M8/zAlbl3my6C7UQlLGLf2UJvyUJvzpcvxfD2fKB/LLSC6drABLRv0jLDL3CgpcfuzGlLa2NbiqC
DtfEWagylmrXMOeVGua3Sqm7bdzDMbNJpnxhWhvVYVwaVRLvdP99yieKWpbWb7o2CbdmrvXhtmp4
TtEEIwHY563NZN0+RtRq52JnVM1FjlOWqUA2Mwus+YoItonr1C4gOv3sVGPqIzo6ZIGOKkFxCOOG
Esx1ShKnAEYKcxrXRsugL0dWhoBaBT+hjxQImy9WQK+vtoIbawZ/bKDoGwoy6sx+ioz0GXHi2WE0
AKfecx4ahyoKvWmkalBH5vMHr+Q7+6395pSz1ZZB2EFnFJayxAZkkWwF4ao3IM+Eq4hQINK7vdHA
xVL6zkDyAC8DLRBiIjsCgEygsu1S88WNkBXFNG72URBGOMd2p4bzE0dwAuc/X+ubAsp/zgb7zZE5
lF1YD0Y/nFQDkkx+Nw1UHosbKjYXZd5fg2GkBNSc9bxWd6aCyMVK/d5ebhjo2C0WcY1+rI3kaspB
1kfLz2a2viFivwOjdVEW7aEGH1c6KpVlSqKL4Wf4NIsgYL4VIEGe+mn5ZRbiSBN93s6Iy1JhX+hN
exMAgFf020yce6JXfqBFAVZHtovPJTgI78+fXn/vSb05gwPy8BjJIGew4pq+UVfivmbiy+s0aAOa
09jbwIkd6H1SdiIcOC5s4Mri+r1mLS+x0oQHE/DnJs4LGp9qbe+M2sk9TR/QTUPfPrTztHx0se8k
X/abY1yZkaCFnDGnBOWUvi3dOTzGIpkvYQ7Zn8KsHnfg9ujrGnR+TMZxwa6U8HC18A61ao5AHoz8
jRMnPU0qB0PcxWwu3aHAFrnA7q8cjXyvVlLv2P748/0V8vT8p73uTRQwT6i7FcstT62ldrsFQjUj
XqkAkMgw6+BSIkf/2nmN1E3PZjlSBKLnJXrgOyuIe4nv7Dq4tpblBTkOpnAWoTRumJE39Uj5BpWq
UmxS3TZyrEyzjAlWYevqBrsRchqbJhFcW4AeWvzcu+FNVyLc0UPK8wXKyYOhw6Kgi6hvs4h/qDV8
pGI6UUgs0Mk2c3JnBcSBMpCU8PJdhBB5mLNnp4lu4lHzURLllwGqvzoIrxyl8AROg1IGiyUaNfeW
+hes1GaQcb5aTH47iKeOYr2cyg+9weEJIRMcPXt0jP2f7/i7K1o+iV92d62mEExGC3BL6bhVFelF
SwmLgy4PAPd3TEiEYQ3fqcA2sFMYBdOmtvLQKo0eLUHLq0vtKZ2bT7FpfRrRoxkLOoABdMfRbCMc
zAtcJf98rdo7oYv9JnQpx6ow7aTKTmnqPEVD96XD7QFSnvrJZCAB384bxLl0r+2nXI+uoT50QDMb
tkSh4HRR4IVS6/EN004vcI3uPrio3yvKf2+Ib+ISmqgh9CQ82JNai6+1OVFlvKR394FRHHBvHBmZ
oFCqwxSjeGpquzih4Z/VygmNM8x09hSkYIwKaJdhsMQgEoLwg9fpvRsm3oQOOloFXK7hx4QRSGjV
kGOoBgO7RiaYgO31CYMBA8GruO5CMujF7VSkpJbq2RD04T1M2EX2pQo2u9epLajltmIRfnCUaO/s
T+JNYKHB13SqXhtOhQkPAiyRjjBf+oG1bf+ZIVdP8Jb3hbnH2wzxaHT7wRN7ZxmJN8dtrueqpgOQ
PAWx5mOh6DNlQk0sls6Ozi4wVb91MQqw7B3l702QBI+YKvnImuqNgQHvBne7i8XgSIu6iw8u6Z3g
dvW9/+Ut5OFbY61pEE6G4dFI8LSDhzszWzzdBEy8oT+mrmKlxY9csS8KdgojkvxXhg4SE4iE0SmJ
N2vhtzI2e5Kh5EU4ytWfr01/p5Qo/vvMUys6Q/0JXRZyRwzDvgQEyz/B5rgnHlN70EOGlBna2scx
bUZKZR2FtpTUuImpDwwaCrDBGar9TO37RDw53iLHincGo6YW86OLSJ5tG3Rhoc5eUXfXH1z4O4e1
eHP+BZli2W7n9CetHh6tznVgYcKEwutzUzX5s5Z2X8aQ88GczRO+Ny8Y0cMY6LFOt/roCguSSyjt
5cbsbYPxLtY9N0HfFhPFpdgRH72j8l38hyNPvDnyBJTgSAGzjK0riANXTS61ekq3sVp8N2ok8gYO
X607PlbZ8skxy7MGWGwDCoYLy7m62rAeFofjCqWI3RCMMV2oVGid15v4P+oRvFvb/61p8M+dhP+F
5X9d4+17v/x//xIX3f8599/il19L/+t3vZb+ccb8y7F1V3fQFhiOacvX9rX2rwjtL9V2VZoCMMpx
w1B5rP8u/pt/aZqK/6NjYk5Oe4CV8O/iv/EXT07VXN0SlqvZ9AX+3f64eV0rr30b2iH/+vOvGdub
jdWihmk4jq5zDUhdhCav4dezfdQ7YY9Jiyx8tHYqXK80+VwOd8pnd9uQzXcWeF2N4HX5KEn//Sz8
71/89s2DXYwRlPzF7rWZPCWdAITwKFDt/vJE/uETijflovU3ua5ry0/o8jZbb/byBGY3pG9+Uz/j
cGY5dwqjKokRfqqQbHZM8CgGlmatcl+RpBDp3DmiP07I6gccOyurOFPtPiqKUmFROPvplP0MRM5d
0aCwJpu0YpjCdh/iCqb87Ks9VYbW9CzgTRreSUWM2gJ+XJ7216B/fUoUZ31KTi1RZgh8cBiVT7iQ
fC5yPDun2BfDl8Gi2hPLwS7f0cOnqmD0Vk+eGxsaWDX7cJ02kGY2YTtc9TrWOEy3jV1+Hvp8544W
VYr2orSVT6nbX0y6ck5146SX1iFBu6Om+XnE4bHJI4RbkVfA/hFjewY9v2dY+iIxTORl2a1h2ecZ
JEcR99uaaGDDqPCVRUM1tAKsbJZdVyPbHcP7Fkxc1Li7JsSXE65erlubBfrmDw9fsRMRzF5zwJi0
mFMkt7QpcVCWyCFAJmO2CzTzIPB5B3Rw+5lAPMO1plV3mAEcRiyTo3bYJ3jkgSCHlhESKG3MxFOy
dl9JEUKE218VcVY4D2g+tosaQdoePAyXELZ7gyg2Wc6RMzGQCFbO3NtLfiDK80qhX5JaQYgIn0c1
PQDX6D1zGPfTmBJF388iZhIm8uq8vpY0RkgaQDLznTm6D+PinAcn5Ommvj3fM2UCdx3gKpryJRAX
CSWjLn1pQRWnRvSMxrpLq2NrNgw4Egrz6EM7va1xpEsiBWcuA1muco5D6wSxcSNM3y17bhyiKSW5
NTF3lHeqJDEvexMN0QIud2sQ+cc43ZVqf4Ex8y63rW2v98dULW8C0z3rDgatZMRZPJIVQ+IjEvCj
RNyO1eQB9fbGMPJd/WLKmCgxcGoKD9jobqepv8gycVIZXrfy6UrF+91M7EOmhN6CWXkXEO4zTwFm
75b/BYrY4b4+Xw2kR+pyVKp517qQJZmDRLVYJmKr5POV/E4zwFmPdTvXkEqMbDcBPLRK45RjTrbY
vFnz4GUQeaMJoRpuYAYnVsSboXXttVxySd28jK44tHm+Y0qVkmh7ZGD6hJr+ME33sJo9DdanISLw
VwvjlDwekHTViCcYo41RUuxwV4bhah6Yzu8WJok10J5z/DwYxRkXi+u8z7/IL+1wt+t5pHPBLXXP
qJShgEYPA4D0TOXlU+DlEhlD/uGC4zsknQeGJ0+6qnhMeBzght83mJXZ7egF4+wvsC/S/EpU2o3q
MTN5Id88q6YkaLEQspLa1K38VUXCe6S5uCE3W6Q4aMZhqGijZyzYLnIddpQdOvnhdQz0MHYJ551R
jECX0i1GD17CKDU472/rs3Vcb59ghKZXk99EKnPGIQ1UPJ6n8JS15qHGoYW23m0DIF7Rhl1WGYjy
xquSyj2T0Af5mWatPypxe92p3dEAuVv32cFKVT/BOhRswRErqWMKKcZOivPYTH4Bwql0Hkedcb/6
BnyxwA86Gq47rEoyNMFKGZDrhn6JNSdy3Wc7x3I53Ncmo4iaYbA90KgdbxWQSFOQPJOXgdQLbCJq
5akDoonZnCcsuGJsn9RMX1q7QCJqXxaNcYkm8LuthhhhhXdVbj9iTn408/ImVIInDtYNRo7M8CNj
G8E9Y4euXoQMF1h1cjZ6RtsYfuwE09z1M+px5Bn4DTIPnOa8cnjierIm1oQPKpg0iy3fGOXwrktd
Mwiin06U3IZ69DNSz0qnoW8dvjaCCcwiEEeaxifQLNTkqWoW1bPZXsFt3sXYq7aomy2T5V/hyBfU
16jXthnzutJaHFjgoQ7cM6Ts6yocMGXt8MXTT1hJnHHsvog6Qvw2cSFwGvtU+458/kngJZuHypmu
5nkR4gw+7zp2slOl8WmG2r3vkvaoJQy5URwdo/5CixcktCmU2PFrZ7eM9g17CEZ7bsb9YqcHa1TP
NdQTBQQqEBq8sZ0Gll5o0uqhjVQHnlazvdj6JfbeUlIH+GREsjj7clXG13UU34YOH0pJD0w1XvUj
ln7FD9twD2YUPRclxw/aa0GhmKL6PQTbnYH/VVwlt7Ou3Cquc99i4Lc42Z3eJLcJ+1rPlJfVzV8d
QFaNP1TtV3RzV+noPJaNGm2aH5rb34uCpcsz6bMvuJuBmbxyTDSuUXuMXPuBwhCJt3W5TDQhMbUE
9rmBWDpkEGyG7L7SJEK8w745+aKmRP9qQZOvYnpmAe6UttNV1vHsU47UNjsE0+LPdsiCWcCsBZ57
47blS5yZYCXTG8TE5xQ3goYnPauBVw7OI541ng7nEfvjiyb4IRbxnQjgu2vFR8rZeBpTU0m1Z7i9
Rd8clwZISfai4m+BfY0PaoqCKPiX1jjI2KQOzFPZ2HdSrooqMZrzTWc80O+jptLsOgcdWWZt+hCu
r2Ieejx1e6IcF9fahDm1OWVmmSntbBn2Y0y5GBIuPq9foM3tmrbGS6B66RPk6FVktJvUwbhluMow
djGvQ3zaYgKoIR+8OG536Tf5HBg1usYeZRxegpolF7kEy8TU/6O84p8zht+Siv+31OPdr/pfmH3Y
ZKnvJx9ey7D974mH/IbXvEN3/tJV13HIHxz9X8Ki17RD1/5yUDYSB5OUuKt46N9Zh+X+JeDpObaD
mtrRHY1C37+yDsv+y0K7xDdQZ0CmxD/9D7IOKXj6JZG1VRWlthQdaVI0aOJl83vWsURLoqQi1HaV
NGADAuj61dB/Xj3Z2IOW/WS6/twylZTVzg8wzY9mQzlvoSPgtsS+TIhdz4ohtrHtlnirM2AYCXq5
lNI6D6y9njvd3uSEuUGWfoz7eDgWOAoFZqvtGC5glQbl8kF59FUQ+nd6Lj8VY3amyQipYZHvvW2b
jnZXj1NPUyOZ1E9oZZislcK9VRYRVOqwtZR2ODPyezIxHImNxblWtecFeLA/AAXb1cVPUUqHLL60
VlQQZVp8nzU5InXGZLbDaFmeXo3JhknGZe/k+iUgFLhbLmYlU1Ru84p4O2Q2ZpM0mBWhDAz3tt5j
sxLBs3Eywkyz7bwiZPpn/bFWTWmvxmhkX0/6wEg6QMxyyCDa0SW3y6nF/byyvYwp9cliCE30TEpm
OXOlau76ujEoHh9ZPWDt8xBIliRjM+mOuduvMe4ZMKEjNAeq2/pWwoC8Xjf3mcEoJYBtsqO2sO/c
yjWP9WT9wEUJixd9ZkJX/m4VN45iwh6I2821zguGQT3OCaaQX1AteyEa+vh68SMd0mfkKK6Pr8l2
zhRCM8aoN5o+DdskOTsFnZe6yp/0oDsoVourVdXTyQ0pmkTMOhXWgCVKW1U77FiuygWf7zbNfw6J
Z8/Kw4LXzksxCob0W0DyjU43XOs+QeDKtukiGN2Wt21G5zTbCiVkViB6+X6jg1fevfYqS0rzmpKZ
9MKRjbg1Kuk8GO7VRfnCvo1pS2H/WB9D0vPdVVu4Po25zeRAo3FS97bhPd3gQiLZbMDs1l+YBGno
BWnptfPSHLGjuCuK4WtAYrLLMbbfr7cwCZsQFVu7U1wDJGfEpGPWyNNd25E2kNq5wzfs4CC+FPxt
qz+V8Cs2pGjqhYVebOsYyTFclm9GS8rkYhczlUG0nccFoVQNvyAZmbMw5T3s1IZFNeWPca03Ozis
zTGhXLozNePb+vwcPfkq+M9sUTF2e4jvhEbr1zF1BD20gcxac/pkOidyWOvVcTGGx9wmQ1GGEtsY
jGDYJ9xT2qe4TtXfYhE+xIS67hhgaczUPu88P4hiS+ep/Z7OfLnPKqT1aht90icHR5dRdF40wNa2
jY5hECIZLSkfRMKwnlzLdbYH5MIsFqygcOR3RtPYgryh9bW+vnEC03h9MTtxACbR+5DT+TBVbfCy
Kf2GHh1LtuC3w0fbxkZwthPn+7okutI5jlr/r+9P9MXxv5Z5hQ9gXiOb7rgpFWbHOFIx7tXze6KA
fyz7F/jaUE7EzKyevM8tLkgL/qd/f826ehOjpHmdNpzVIS/8+vCdOCjpdarwKo+p/PdKgehaGclt
npHz9R3Q3jjIbmJEEvTXXaBxPSKxJhxYKhgc0Q9dZtohwcX66NcPvv4/8gUkXk3FrHbsXq6bUSDv
wRxzleuvXj/Z+mXNOGMKMgTbUY65TmO04AGmxbdxXWxsAqNTWVt3S5+2MG90cE2N4lGVQaNTIa9c
v3z90Yit0WZkbs/vdR8WizzCRvbNQP6UBEzuhvl3JWweeqPmr+P0XsRzc2TogrtWEcVMwom36x9V
tmZklzo4pWkcfNsEusxVR4p6xSjC4oVh6FU1S9DNevx1W+droCVPM3JdbywfocgF3vpOC8Q2M5Qn
v4+A8sAYKfHey74WGQMUSi882lm0ChpBswLtAWcdDbAi9meAVMcyx2PJDNk0YuBZuWBizB1Cc8/B
tBEGrlhxVfrr0y5VmtRjRijKasysQlym4QUum+1usiFXTEwJpnLLoEB4BqZ/U8utw3CHF5qhdxmJ
ihs8CfzId6Z8m7M+fTSW+SHG9wN3iqp9ovneHPHeClg7s1/GVrFfKKKd8+qcVTA45uo6LdlRkvai
kG+iLt8wR2u183p5WtMeuzD8GQsyd0PX6KkDOjAZ6RHxI9rYgB0B5lHiYm0l73I941o+GgsSuLCu
wa0zTJlihMh2MmgtDFFAHTglqfuhB+6MkwoblzzMg6HDJmmpnwrFcXy7hGVkyzpRxutp5Vq3w5mI
hqv88ErlVwqZxfqQqmxMDgsj9esrOscgpns3cYGZl+xDvE3JEDxM8q9FDXFd0E5mdYUtByv2i2RF
8mhsTdpuRT3dVGpEi9A0Lxu54U8McPmtvtzkLYO9Ti+uColxZj6+8xhq1e8YHbs0zeWmlUdVY4Q4
+ujKYX0z1oNrBMeAUArkNAeb/L3TgnhzlBuRA0Vx08JgwH3JFmwGOm/tPhDa5bL0/PgQc64wy7ea
7ZDd1dNVVSMmYNZtMxesDXbtZf+CdrzZtRFHW5DmXxd9jreWSw6juTB7Ag44wH00XxsGqEWf3+e2
Ex8S0pWdLWrGdBUee5fR1S0FFheV2uo3kXXJ+1vzanQtDXUxHFvBMDSzWrwyCquZR1yJnPGXIreh
NwJqTVyGb6XOd43MSmiGTJ/ydsgvtVuXsbM6v6Myju1xCuastp/Uql5O6+rK6vkaTw5PrZ9mIxgP
c8/AsOIwgGnB/5/mg5FY2LExQ7VptJ/r9qSglYc5ilYLEwGNLWkgSaZX0iDMbEdpPTHAU3AxfskZ
IN0raXfbDPSwK0Z79vIZKA9jWmDgY1CwWxwqmsyXZfI4HaT1mtt+iTROFC2xxuMU44vMe8YxoSZ0
wBmc6OUh2Jo0hmqnTS5a9vwSX+GzZk8XWg78c0orbMOc/E41k7t0Ek/rjYDZNe4h0WIvysaj2BEl
1HKPrPGmqFDxzBk3ODDxnR/B7nnrnSwC3StEE+3zgP3ddVRQhaFq7Wkxf2aGb6/1UK1Va9rJD8VS
b32tQko1Sp6Jm2nbOuO5xExu4UPb9MjkWIN2y2rQCbzk97DFd94ahcs/hUw3kkvOW+zojTUKE7b9
EMsINK0pz0URyuQ1kMgNgPmNZiUbuVEP1ZcUQw1vDRHWl3D9fxHQdfYsJljXDzOOnLD6SKHLXdhq
RXPsetaHk1AoLOum2Cgj4ET4XsOuSvBzKuHRzLRYnYf1FLTBdPqxbTyG7X0sLrEedn1bhoYlOM9t
EddXUYrjadHYCCSc+TE32oF3AvO49des5+co9xpXxtxleVKz5XmwbGObh0zSdWXtt1Mw4xnDP1vp
QMDIwMSm0+/bcb4Cof21duCwBawvsCVeWFNCTs071RgWMGmi2yezdpiiidB+bI4mPiVeHsc/Y+mU
MGVQVblReoLi1Ejiy3Bhb15XBeOPw3bsxc8xdefd+lfrVmIV/VNtNHftwmk+JVjADsl0U5vfwaYZ
r5+hjowXELf7VrC1rbtVkNYdA5qEFJoMzUoCvEhu6tW30MwwbpHHA17pRCKcxD0mzZv1kFg3/UZl
5mhw2YF79sR171IsXgn8BpeNA843lRESdPlnB80TRyH+hVVJAlRTIgLYeJoX5wE3o+BEJyH5QBTw
prFjq2Rbuq0LEy8nTThM6P2eRQ41u6ZoGuc1hloXcj0595gkgp9QzKdoljaLuoqCPw9yz4HBpgqC
gySOjm4Z5jvVpEhvtuxVqvVzqfUn5gfaXQ7xAIva4oDs+7qxneaD6zZ+75LL6xY6xzJJNHg1C2eu
3687KlyzS0e6am1vXlR5gXehtkHYW+zkg98r7oJ6BYRPaFys8XwV9bdpzdvXdlSuKqDKPvMWrj9q
BBoWvl+tolzqNrE+Fk75gUwIFmFP5RshwqgM9a7Hsw8BQOan+mJu01i759Uddq77feC88eeof17D
Yopl3i8liX/ovum/t/nWz2rQyMSLwwIJoZtvlAEuuYrVRDTu1ZklFoFT9JSQnK6QC1KpRtefIkCy
lbxecoTX1NYSzKSHpnKzxjup2oFyqACeFG1lQM6WnmpNc1SII5uB4ZP1yas06YgekSM52S7EQUrk
uFP9+dMY8mp/zfB5ciw6zbJpJQpTyALJr91SURD1Lksc7NIC9IT1E4E7vj16cFhoDGzDMbzRmn7Y
qrgrsAUN8XHdOCrVOfaixZpqzq5jdXzMFcnak6HY+m5nijuCOa/3eP0+A5fdOWo+E+6FNWOT9jZp
O0rWI75dGKxytnJQdAx67mzyZHlTe3U2EZX7Q/Ttg48rX6A3HxcWLANrcsRTggd+/7jQiNJksOrY
G02AMpo97JT82pjlMZH3F2VLMaGJQWEnwVU+Y8YJgVyBqzowSiSPwzWAk1vc+ihyZ9zblIulSZMM
WJi56tmp65k/ysBgqfE8Qt1YGQ1QcReSOCNrm3WDoZAEHnRo73XwX6Oj//zz5/zvjUQzgObYVMos
1RI05H//nA7zswt2o/oulJGsJZLPS/pFU5qnxKD4YrhsCmv2s0aWa2mhcmXiL0OZNV4Jl+iHPlnn
smudT9ier8+lCGqQvIByBncMOaiTpz9f9hu1N++WxoNhNpBanYsmwHnzbo2diq2ungpK+AS0zlx3
u2jgXJ8JJrBnp1unD2TC1Pcn7TS76f2o4LU7zEXpaZny6c9XY6zSut9WC5ejUwWzaLUzmmi+6egz
+mtL7pq5c4X2HWlk5MeLQoJUydA/GJHMg4zssUmc0dTXkdia1QyIqQgF/VRxw2PJTujor5YQ4vzc
YbHVOjPj0ul0DEyzOUYm3zi0l2vGHKTxlzYhci9USIIaxan13CdhdhrmE9eobqgx/q0Xjjg/mdlu
cOybvZ7hizUlWoNUJaAAZQf9LbABjrU1nR9bX7VCPJ3RsqkQp731J6+7lkNRyMkvVCa0ADOTO4cJ
Xh38OJiYlvOSmqSvULr2YgqjbS0zd5lmJAlguTL8yfTKHWvm4jVF7zCdiu2va/hRytNR00k5msA5
tBMojRDwhDMsJPXh07qc8IsFWjJRiXElwGqcpUXsMvpBg8vOWhqFzdn4JgZQsqSw1kb0Ib4LMBcF
zghoCnY0Y4tKuUE3VmNPgcW94T5kiupNBuESpSpZowApuARciTKxV8tILhwxN1MaMK6gjUaTfKxu
209r/riWo4rBvFpkw2DMKUdN0jiRcZofyDvPnWk9M+4UI0KnxIuO/5hFrg6oJcj2iTV0aLXxsAv1
EuBP9BgKfzR5kmvkPpWal/Xm14Ly9jkHUHNu8vimCWnJFM5eF3N6N/LDNk06T1fLTIWyxMC5lxUx
HV93EyS8mg67sbFOUWZGMDAJgwL5mcJqRv4xUhFtIqztyFAGbXkIdQJX+bTIE3Bb50nvxMCRulKU
WubycRykLQowFKOAbTYoTAa0zHSapDFb+MxkDjfWzJGjCZfgDBTwiDGmVg3bRh5dWYfRexkBS9Zz
xi5VQ3xaj0AxxaiEl+T7elKk9kwpTKlfYz4t4Mf9yBuqh3ixjwwvcd63NnzAQK1vQyV+sGPoDEYO
X2tasBO27fkunGf7pFnoNgr0ykagcnRYzXGEA+OjzU14g9JNq+nuZj1cx5JEc6FUuH7YrsWpPp6S
vQ2BCIb34JzN72tsHIP6HtqaBICcVO7pDJED6ORIMCiNJhg7v5bbZdqcqUt9ZKMxgcMx3V8SGzM+
gdGhr3V1uelBqa1bp4i664psAhYjO6wls112lWELI64AUgR/1y0d3S86SMGyepQyl9vVwXDsy/re
BSiyD4xw2IbQyrxFrvnOVK6S1nS268mjYBl4rLBwn5EanEYGFhPL5qlp6Y+8xpI2CEftHCz6fnTS
+aJKah4NNQ4lJ6KwzfBSwO8uZ3ver0mv1qQGxil1sBYKVALTHToCirVsLGGJfWWPfCGiGVvFF1Te
Qi8c657ECgwVgDC+VR7V/zkS1lPjtfgccopGSfek1UwXoZ0hL5sNC5OWCmOINbHC6QzWk1ntK819
JOU+IvDmRErc26q0MG8vsJptK/d5PQb6jB0ixwusQc24t6qejnGX5OAJYhhhTYviZuLuQq3cV9YN
w8epx1DCa6EV9wRwDXaOPVTh4vbDlSmkVFtFiXj5uf7U6SmhRUbGzDDeyWDESSUnynxTKM7qAjkn
6W5Mq/i5VkdVuX57IpOQSWNC7ynyjAFZKofVKHeJuA6Kg5NYPjMIJZZd0+vqGo1Gu2j7m/brENyA
J/oay6jRGeOnKe0O66pdA9r1jQlnNh6FvG4j9Mncj1CKHEtoKEvoIplV/NlgmMLXa+trvwzZq+Lx
3XknjUn7NxGSRpvMcAltHUe4VOh+jxywlXUzdGwYydiqdi5MX8txhS1lTt2V0GnXa5TzfqaeBWcs
ZsNRp0rGHSjAlvqYF1BgzpAQ0ETG/pruQGkyFCMHaZ255QvYpJc+vhRxC5eqQ/HRwlljM5Q7d6OY
qTdH1XmNS5y0C06Lw/7oagSkLSYO+DatL1oR3QN1ZqKBvJmSX7fhpefBkO/jVNMcNSZYg8RpvPWp
2ErrYPJWMUyssdhlxdGWz1lxMl+boNat2WlhkGkj/oI+WHlaCidgxMLa1J/UdNLOa/VsmiyOzmXa
aVp5OWnjfZ63jy52JWseacD782r22tcIak0dJ6pUO2tMtqPjMLtnGlhXRvGlrcMRr7DKNpgh7zLF
10mEdo25mSuq6vKIknfDHJXPYeyMr72f//zThUapGMAIB6wLtjWIbY0xF96RrA/RtcfKcX0cMUyB
ndPATk58VcbwZOXMvlhGd/fnOEn7rxyCJWPL/QH5JqLQt2PemjsbuAGGjPWoNNjWxFzP4nubkVSZ
TK9rJ3OQAarzN6U3XcLk5IJRT5nQsUPGATUi0PTHP18Wodp/RftE+gSTFF9kfiPexm/wweY+pM1G
WykTl0HSUNlluBdoGx0obf6pjxyMNpVIbDX0CIv1LrZvRWtWyLJOYVPk9+P0KOzy0elcLM37qbtr
/i9159Ekt/Gn6e+yd2wACX/YSwHl2zfb8YKga3jv8ennyWzFzuo/E6OZ4x7EkER2sQoFZObvtaI7
6VNN+C0FN3Sm8Us8Ty40Usjm1tPvl3wvayO6N9rQaLr1Bh0Kmbs3uHzti34Z4tG9c6Uzo3VoBiym
w5hEzlNBOFZvLEffoWLOul2BIg8rT1JQrRy0jdI5pXFfHzBqPk3F7PCeo2EHnUjx+aR1gaXF27nn
iLUZhEfGNF4cshk8DzjsW23fQsMAmpMrc1poEy5Ww0AAdOuT4sqO2W2nwZ3vfUsCI/rgE7dNcXIS
RTc1Wf6BryEB11vtt2FPCPiILI7a9NrpeLpqN3PDaAo7sSLu8NrsTGLYbTqRd0HaM7GpGkZpTjR6
2JJ5MRG5nYdaroVMQReOLcdcxw2CaqsTLr7VV8zKR3TrnDafUqu7yKIEopYOOBnv8z6/HZifSNKW
seSs5mmMUJzUK88aP6lg2Vt0YJc+CEOS4IwV8Rxk+qen0ewbe7g5MA8Z4mhOaCaNmziztNAkRAgd
yTkb9CNVDgV0864vhsdKI3GtoV4vQU4DQrlLInSN9IVRVUwvNaFn4dbR5hO3uy3LTmuxXkrt11Ce
27IC+e6L715LFkZDzTWaxnc4l0PiVm/wZT62oBczx57LwLHT0/K5L0WQGQani7dlQHSZUpBuxGLf
NPYxkdGvV/E52sQDLhCzffOQLMu+9Yx01514qzudetE5bFkWK4fckOkWd7AzbgGllrLn2drdrtmt
37zPDKX4Us27iLo/GstCdznI61jEr9NQhrNTnyvWy80rd7MxfbpzA81ApJsViI3waspNOOGerDxC
kpCSI2Kh3iQYwJymn/yNXe1z+9KuQIjUVatlqmYcsuh53d0AkeOt5h31KuTGTweA3Z2faycucYIo
FLmsRyAiL2k4CCtx7IDnlXt/SaHwXf82bssbIx2v4JXQJw6R/yRo8+J1a/200Yxqo/ujQPIb1b/J
+AsK/DQrsXxT7j9sesMGLkDW7fl5sagRyxsLzmw6NyIJe3Ly3a48DMly74jhVPj2awS8p1N2wtv6
WPMRTxuRHrLvIn8oshXpsv262sm7RjPNlBFmhXd1twlxjOuJ1lqEaZiDo13ZN0EeWfvMqA454sQF
78gmBnp76OnytktSzgfD0UlSHAnBQDc22yTiltE7ndJMAREBZ8u6FwnTrp0bXIYpOdWREYwIEn3R
Pq31Ae73xi6WQ1/4iPX0c+k9IFm6n+coaPp3xAGBZddPeW0SmJh/6Kg3sya+YlzbkajuuD4bYXIn
tP6h2Zr7SKs+bNNBt03VO7W9ELjVZXFqeswJ4SuA3ev+diAOL44f0yi6q1Cy0nx7bEnBT0kN9sz7
tMgftzp5W5zoAX/cPtX10PE1AnY4+0pzURQ6Qt/Tt3TIZUwzJEtCIzV+HWsfDw+rOGn5I7l432ET
fvqpXe4sfXgiXvC6+DdawhAinFDUz7VxIHxjb0xvZvLHSF6uFdHfBDvvhQHXVlih/ow/5RF78L2Y
fvDWFzJHGhOw4IX+vagi6Nz9rC1M1IxrxE1hoQ+asYZfIu2TybW5AdMJt2LcebcDOZq+eNbNwK3v
ohXV3i+9edC7BQb6LtZ45If1DFB3aBIocpsM2rV4zCnbzGq5fsbBzKzsM96MNGCMyGLp4hZD94wI
bVeN+X27uLtYJ2ljPg7UNUY+bt5Lb9Q7QtRhfBuOASkHq3zn0XVN4M390l86HmhSB2CCOhJsNmjo
n0NsP2EjvvZWfJBi491ITD7fkOea+3lwT4nMOrAeN/PXoo2nZerQfC6EtYtg5c3NVnPVrOISS0wV
SQbi2RtPq48VJUn+yiR/s7V+SATRruyG0E+7g+d+WF1z8GKYXTFSnSMQDhDu6931ZhpOdk9ZBPUF
wj0WFbSYW+67vgr06CGJbjnDn1p8lzuR32SYCowN+qJ5GK3ybBr6oaeaoN1+To24WarubDIw4g3d
dYSfeF1+WZZja5v7OtGaYHYLD1vAcwk2wC5OTZzslTeFd+4o3GuhJzQDjTUK/TGhuROUkix9ZhZb
O7uV/iTstwzMTQMRn6eznsZhFH3W7dWXKwndBRuZfq73exHYTi+GmIPWQluZQ7ub6Q7H66mznV+j
6ZwJMr/Cve/07tVI0HHy8Yv83phBFJDYONsxWd+GdD9pVFBFWpCm+tldPm2GBzpW9kTABZHhvcn4
DNuO9uSLfSNo4mzExCUNJUpSimcQ6TxZcC0YUJm/EUNGG4a36iXW1+dOR1Tja+DINsZssnBmLARI
R3jGGLkoZSJfWMOmjeyloU9Bv6/z8WDmKDO7NNDLCq6sP5baaTSmj2GLxE64bRHQmn6N9OJeN8Uv
B7hDN5tTt1psztLWwvZixkHpXyNMyJXpZpfRemiS/NfS53iR6wEWt3JfczdKdj5p3zt62az6t6Un
1B9SJWkJPs/ovs1+/eLmWNQWRPUif95SxvkBFZZhZA/itczK0NGetmEJRWTekb9shU3aPVsGBQz6
TMmKb/2uDWLXk2hF8MTNvPX5zaS7FIdkT+N8OxpmkJB1Scr8VF2F1qLxMgLh5sGkyaGacw1uCtIl
+uqNGgbuBObeSrBzHnoGlTWvf5iTcYhW56PznBArucntqp1Enj/G0/20ZQR5UQ5CRTssxUNiWQD7
xaGGPSxN/8HgRz3cffY+Zz3z9TEg81Ebb1MzPzpc+jxqH2IdcR8QEsW0L7k33NSCEwiCuJ/t4P1s
o5HO4ZrUi366TPEKQJV4tKVw0uHUtDHk2vu1iw36QEkJiwr9Y0M4iRKIY9tUjeNjZp0M9qDZz23O
j+kadIJC2F1m/KRGBLgb4TgFoh3ngMREKxKWnaMTjA8v6IwRdUBFdIld/o2aTHdXDaQfzoNHcLE7
VwQw+sklScoVH62RwvXG7UlokfbckZe607ZxuTRtF39znHLEdOs1ofpdp9Dme29YSTVa4z7QBsFA
L9tJ5Y9GNmkwW7WgnZL/mdS1TkAmMuCvP5ytf5y0nsIJpvfQllv+zXFxdjEbFhe/jQXEkmHuORnX
N33ktRTCXLs1rl7Xyi8uPLyMZHNZvurzOJyooFvCOUImHdmDFhCd4xy6ZsBPKv9IZ9CbgYurOqoX
WJiFWSA29zQvW/nqZixovaYbF/W7pkT66xmEXf2uj5h41crAJQKNmk166t78WuzptIAGsKIaUpl8
ZsLQTpnJiSL6WMkw7XFOx5WgcEp/ber0bPbPhVM+ZekmeBy0sJJG6dFdT+BuJJFVO4pLA2tK98Zc
/MpuDKN9TDKUgpnTYLWS9d01KujevtTGcKjIqbUm89lzN3OHBBUoHVTwPUNsADKYvs39b0ZvEjiq
Z/pDW0hRVtJllgKqT5KP3RCea6YxfDta2vbHY6eV/xhdG+QN2M7sIbTXczStDc6EdZ8a66mD5oea
73izxSmZiRspOkHbEAVh3kgZ92rc9w42ink5pLUOnJnEL8R6HUbR76vOI/s2emp7TA5rtl2m+j4a
l/lIny3xsTg0MiTgwzZeVlF+T3QyujYHm5dxk1DQU+hjE3h1QEEaRz3axNwGcU6yJYidjEeflrku
q27dHeqr5DIJ3G+uE3+4CY6BuJO14X1KRDLpp6233a15RsBRd/Hn6tEsHVLzTdpvmMxh7VmjKkCZ
jcZO6O/UYrWt6+TBRiapzxNaUAw7dePcggKj1IAqGGfPwD0wZhc9eXM6j50fTA8BxfJr1AG9zdy/
Wbx7QqfIz20fan/gtsBnMuhmaPUIXzqaB5bG7ZC4L4cWiD7kCD+Ilh43WTO8en8qjgd+mzFznvuk
eMpK71a3ykDL7dcckS0drPsYA9Qs8FPYZrjOdmDg/3b14dlqHxL3d8OLxo31B3SerkXKFlL3xMD7
UlUlxhw7OpS5dlziDs9g0e5dLT0JYQbDgBYtX8uFd7K92glJ5Hr7R3QDF9vNCM7nbDd35H2u7Lem
xQNNCZFGbiGQHxsadU53cwp7Y0c43Gqzea/ZCPdIsB60NUTetKf5aj87I5G0pBrtosnPd0vHYNI/
bWt8Y2ookQh0f3HtOqC3j6BUMnWqjCzh5tUsNFqsJxwzVX2XjiLfYVegAcW/1RzWiBb5yC0k4cPY
PpoOtW32atNtj+j3hiFD4aKOcDZwgCJsG+FcDY0a0a3UPIrTh/RokDik0YVzdgW0raiK9QQ6JZgk
QyRLT4Tf1uvZH9yBpWjG95gQ4lSvt0q2tEmYR3O2tygty2vhaTjuY9Pad5U338YUzq/Y4XfFRLqq
mwv9DiWUEyRbH320yEvOpaHFV70wA5sTVUrcA8tCadrt7TySjdZ5Bb+isqXfTaPeyIRyDxNZxEMS
+jP1LvTHGU17asvuuq4t1VKTezVAoJjZoA9QpdGI0OrmVYyerC1us4MQFUUi9LTuQL9qfO1kG801
iRN2nT34k8XDrg8Pnun/yRPjOprWgpSP8/mUppQ5l2yLaW49zgbnoHEyp5PSq03FZB4JMb+qazqK
Q0aVSUNi8n608LnQ172iirOgrAgS3DXDJvasY4+1R7GlXwdfWkVFZXr9eNLoyAkYG2qkqtqPqvce
qzX6bSBzBdlF8LLF+p8trp45m1AjKC8l3QztnmDpQ+1R04Qyz1xrIQtrXpQKWeGMigBy/VBPNXiw
gcOl5YI6yz/t5c4d5YzaPnIYEIkp/qIA5pqHoXUWc08AFMd80k/CLPc/5snimLL150lKF6bR7ve/
SiVkzckK2epy+kIm9RQcIU5WJJLTFl1Suh1HKviuk08lLb0+Z71G/apTSlLT17bzEGUqKW/foXGC
VBluELf4Et4kzvvUpS3FtNo59ul4b+n/hgzwXhSXrTDLknaj3UohXKjUWSR4oyMkccivkFxQBnhi
rYa+kJ+XIq4/osrpBTWsL02b4jccbfnjZjNzIRFTecrLqb9ckVyK7lHcIF5sMhHkJ69LN/ASCCOF
DapXFpuugeROe/W+MlFp3/R4wR9lc+NJqafnwzkxXqmvBIEC8d+YDmnP8Y6poASGrKHdX4SV+iOJ
gaaXMCwoZKnu0yQrj564ZYFbAlcqVFMIRNQQoeVDDhZZU1HRV7xRPYwCvuwfpxGtkWJKamIc5iTp
Dul8Jsw8PS7Lr6Ht+pDapG9fomAdrTBLWG7YZ0USSEy6MeD8qWPc5VZu7dFfklCO90xd8xibrij7
oyKwXAwKAMw6YF0akCvNQ7jkFxelWAjv0ewyVyfmyVMKKK1byV1GCcQypWU0y8tDLQ0g4dy/K0an
H41XmnauGS7fL44n59GhpTYnTN3p35S6edueHHpObyXErT6igs1F1/j8GZ2MUGSVSgwQL+0zSISj
OMS5RFqTsfqrKxabfkcydrtXui3FoClBaozk1ST850uYpaTuSsqykqy+UoS0mL6+V+p6RcFpaDZR
owIPupCJgWYwpjW+Fnqz/Uo1NX42KSBTl1tJSSN3O8XldnY0i0g7T3eQzvgHBehrI2vggsYodOzE
P0aFWHf9pDH7jeUNCRbLzpDwvOIVBg/q7UuOrW2fTpRWAF4ahrr+SwRbdZnGuIjPoeJ4h8IlaywR
aq3Pc9taZ7lFhY0OFxLTt1pH0Mcyn55BjOaopHB3riT/5ppbiPMXgDgpsofSnANFzym3TyQ5x4p6
nkln/2w84qTUqw62+WKnHSugpDJAoiciUt2z0pYwEwemWa/3vgACkByBYgQWhiVy3D5hYtGujFSc
G8DTgbofkmbvcgOiaJwMIBztOEuTkOGIJkjiNpze+rRvwlZ2hyjU3tFrFoLySH1UtpXHzovzU9qV
ghuGJ6hjxjiq72EZYSS79JtaHBxfHutGcOqOGl2fiqc16X73AzOxlYLpif5eybq7CWZECofIqLpu
GzUtRRtfk3nFJoGQOxDYKdXXQ28D42OEnOtrE6Z2iXLV2f96/O2GM/vikkocA5/6MH9xHmu7xIjn
nd03j13DWiT6WDxt3coqwzL9xVQqli6ni2eXnJSs0l/63+NG0ZIkf2vf/6aP9jcvJT6tp781k/x+
7pJHo+ULGu8VzZ3UK0dz3UOE85pcSlgLBD2Su6xWZJN6Sfu5xYIiaY+vRVMaOGTBsTfU3T4rRs7G
RkrIGEXn2cBiqxZ5q+vaXdG7/VHd8F3Lvr8l9+rVoxTnkD3l007LnHS/TiDIIpt+x7X1MccOBcG5
f6uUp1m2PnUWcSp2X/80zO2uKZsPA9CKsPX3OkEUmAqIFtvIrlFuPptTmZx0C0NwHzehpjfNuYX4
/9KNUq/DwNsf1POtHjCdE9RZcORU95AeM9LL48xUZCNN8NvrGItbtzJhG4T1faRxCsi5hBxo5gYW
WdoKBjTiAcLVnVollZJT6TfVbZ4JzlwRbindMwhhRqaQwFeFo0vZz1C4G9ut2wZpexuVUKyDmXCI
k5uSs9xbZCQob8xUOCjcUbRRg2R7WLebJlBLXl6VFsw+CZFSco/saju1HQXEiZUcIAxy+o3bG6Xo
lYHnRzFYH408yOceZiSpnV8m43N2X9qpA2Lo7F+WNrjcCeP3zqOp23HEweKJ3lmoZECVEZ0klKvs
DLp8A8sXdWjTYWw4ZnzAYwXsWBdAbjm1ZjTGQZ3ID6Ief/UQ6hpekVzcK3paW4/IQU5+XNdfuuZy
sigTiG0d9oLQCikOyVJucWK1+mCRzo7I/EGT+rEbcjpu5HNrGtIuXh5y6Y3SJx/YnceN6/lTCfYU
daiWC7Xkqe9FIO7dm117Ud9/mce/NYPwcXVQU9y1iXm8Eh+VM2tndWocBoQCAhMAzLZ7pz6I4v3k
ZujY4tzoOoqBJP3jODasMk1p+ha9jFKF0gJ9L2Nc3/Y95Y9y7cyiBGV5BYSHrl0t/2pDIszl1MT+
RT0kibBh9pHPc7UxKMrmAr+Cs6mljm2U+zcRue1ee4RReUrr9G3U9IguxozdmiNNntvsXlR1aKn5
RVl+LVKmP+7mVSfMjdDJvVs33PAlh5oYfRl0K29O3ZyKBS4qckR0UBmqGU7qSKlUT3MVv6f2+Km2
GbXqZIP/qKNa/dp9ILgHGKycRES2qS8Zgmf8yrIYmMuSjbAOiQfMuVIznZrpe8UqqnY19Q0WC2p3
ws1/VjGQo9p79cVmkXfuOKU//ftmTLc0ZVnpdMwoYgxcAt+VZtuUVLyTf8eaErgV/spt9IHipUVP
SlLslG4xRiamfOQhfbVlB6u2buUa6fYxvsqOrHwr42flvaXVHmL0OLvkwA+RQ5I3XotjyXPcGmt1
Utcqa6YVpUt0Vg/6BIbGuolICrMGiSaJ5YYafco7scDNKXVItzC3L/EY/eVPq2kSnNfxRUkPlIaj
IEMucDr73iAk4JJLN+Wcjj7NVdhGYlqaqXJ1T/hSQ8/USP8XTyuGTrW0KWuiMpWo3aWg7yQQ90Sn
EFcppQNewxeNluq3mxGgqLslSgUU1gnJKzO+clq17YPanbduBCmmB4zOgWBwWWusUvh4g7j1kAX2
nP+1s3rC0MI0e5LXG1mpHaWvdKefjSkDXSsItKpMixIbGUmpNAaudHokps86JS8wFZjGje7OD1mf
7JW5DcXpt23itJP22VOfJy9WHS7EFx8V628SLcORIDpqaHeJjI7uW6my+7/HBQ9fhBT2Lb2/T6fi
hU8aXWzLOdv28q0n74vjAG/Tifq3lalbjFJdjoasFBr6H/z3ohXHqUMmptW/TMpfHt05ksYEVsnY
Q5dYefEdftk9QU+48EU6cBP8VrogJY5VF8SdohvAGnCm/H2bx/kkJrQtjRw1UEPdUNLK7SflT8qq
oW405e5ViiNfYPkoCePZxUsRfcQbIuSOAADLh9vqxj9KJzMm0jYVoQwkZjI5tqb+4Ligp/RAQBV0
DvlA7m0bca/Wujj2TX2Tr3q6zzIn7OXpUH5kc2gQaBNYoW7KgfaqQ9y632yc0kc3IkFNil4sf3yd
euek9jT5kCjZhzolVfE3a6tZw4xOw9P6Xd0Z6migLoI6aA9yalNP2lrbT17kOMqworYEUD2QaR/9
BIIsYSefTlO/q9+JVlB4yvAgNlrjxA4V7dWi1kmkky4HdgKdsaVbQt13Lq07POsGCT0G6cETx8mu
0snB6sZPjU6ecLWlhCYaj/NcNFh5s/4AEcAjjOhKuk++VjBpzPNG61CPxXbVdHHTjmt1UGqXqYMW
F/JilVysr4P9vHggBwO93tn6oOYAPyfre26raaeeQLWGZ26Z7tvh69jXp+Ot1kc98k+cONjZbxjw
bpysvIukvF5NkJbIXiMbSspxpK1y1CmENzCyzIbz6PnVe50PpBltR7WnQTe+t5F9jEj8oheOmmW5
Ogxj91N9c6Kcn4rFOJkGZQ3qyVKSGqm69+l0Qjxq/lHnKrXsqHNENjh+6FTDXd1DPKwQ5FJIrbRN
29rjoqYSUvmIlDjXxgRWVoyW6gZWKraBpCu/19urmmvVDa82sKqOHzziUiJbf039uQm2V/VD8ybd
kfFC+11hfS0IM3KlaKj2L+2iiV0n75+8YdwFgT3mZnmMJpNcdWoEb9Jef5sj71PtGjgRtF1pwGN4
RJeryV0J/SK9fIj86vtWIaRMh8F/gAaJzZcvIZxOmiwVbbepMzxxy9PfpH120gKoMzyq73HNHfSn
WFGm9cpJRfsa8qPJ5USNJEldO1JDSOx5dKWcaxw1XCoVEJZBdvHEdCqXpsboqPnMERUk6/sWr6wl
WItOo5k8VnLaEgX1KFmRX9VHnTXvm1lkrw49JIHewJ6pv6vOCv0y2o4edNIqtPS8jPqmp0H/7DSf
0RnMWi396n+3fszJlZ5Lpz7ZchkkES0LZVerRknmTG2FGrDspcDzlh6zTReHyAJwHOkk4FYGzLBY
OOVSob4s+S+ZnAUWqUxtSiKA4Lw6K34ul237Wi50gfoUruPLraUWlnElNNfy808AyVvUPNVZd4yL
unDqKLmOGJcjvYH8EFYg2Sr1aWNNAxNHJIo0krU3WswqQHpyo5eWQUJahoLX5vrHbNk2mgmP9TKq
KabSpueJ8QkUt8r2gz1R2j013+Kpaa+RZzx5mz7+5SVjomRuGftdnSoihqOmWsfVTa/eX2Y3McdE
BhSPIpSdl/TvUbMv/RUwvLJGJhzrT7zlH20RGU/pfIwXf/qaomynfqSz5lJ4DtI8GQgxo1JizMPv
kndWz8ZakP3JwcFBOAUtH5lBO4p0T+bZQIutLGb72IYCVYOz0YFpDfTx2YG2xBAbXvOk7KeMCvPV
LgBX1ZflaMhljL5hUueWUz7+MWMmnXzvPrfcW7XfYlhh7Fc+B1yAs1UEBHJ/a630JekFyUj2VS3j
amZ26Zyhnw5pgVo+apdKZzfZrkXGgT73+BQ4sWLYRO2hs8F5tLx5tC2+kKLS4QMa9knH4pwLxrG0
cOzsvFYQLe60qzP2GJNaOhxObvOaVIa9L430mEy8cjwC+ZTwmuo85nrTxaPt4WCj4Vg4l580s0Tg
OvVP2eA+A1NxaZhXi2iM7gcp+Wrz5uSbE+Y2CKqyrXrqHokpZy/uqQIIzQJ5kshxwVTm5pBd5wc0
4dEjYSTj0SDY5EAYqke9jk1HKTkBYzEWh65kEZ6hTE1vatDaAvIJ16Hh2u0fiqaNDhDHP7TFcg+9
AOmv3FPloasu5+xnFEWEd9rth2t3J7sS5YUGXwAQEiFyLa8OY3dF0E8K/sBy52VRCFN6H9fiZdaS
/EgJJ/RsSU1Z1u6SmECtzOTx0hxa7gxrHMN2DbaMeNDMcztibdtgbcf22iIVc6r8Ijow4GKc4KwR
kY9aHgPu4iE0vfjqreSRzTi1n7zYcc/Z1v2Z5zVCAIBtfe7TaxJ7u3ztCa4gZo2ajf2WLpBYhOmf
BXdiEFU4AQYc3QI7ewAglW55czPVMrokbx760qcBRzTePov346wPtxFZ97VNjqLX2I9odEkKlGbx
pRpEMDBghBRkXkSy3HnJkpyMc9uR5rdu2sWpuaunxHzmeYj7zyGtfiUdT8lkLNbVnK2HYWnft0jX
99OMc1f90oDA1H0jE+S1+kC9wAMIE4D1aH5uKxrDvNlCU1uIT3L1Q9kb6OxSDt2jO0JG89X2JQ4q
rkyFdWzGrB0T2bdU26FMmoz91n5wLO+5txsXy9ga7zb48WGa32jYvKlswCHhUg/YC+29cWNCWmwZ
5oevI3G98bvntz/8uG8OJHYibyo4620+JMuY40bOSG/rfUHZEbQUrBuQg4nuZK6TF38l2cRDGQLE
LB7yKtt2ppncN1a0crIk7sDVnMBbKBnJ5DwH/fQjduNHKHHUgCt64qovn5H+/8a1ExY+ntcu766d
l6R7X9dmFNBzQa1u8dou48S8kC27aLhS8wteOPrQzVTSFMMxux0W8hEy5uy9mVn5Kenkz7WpKTmS
Y5ZNw4EfLnEtaOhffbwNy1x8MGzYx23sXjVw1m3Gm9/V7xaUzgGd3gHZHUCXT73IbxcxxU2TmcgH
veXqzr3/Oooffmv+thffPCRx+jOlD/U2xaAgtii5oyV+264R5pIe6TUpLEBbpkt9ocfsTQk4IgMG
lxy6HbUR+V3Mb5sr/GPlJs8jLAA5Cm04uxNX3yDbH3WZj2d+fR2Nzt2TNwfPZ9Znq8lICMDYNnfG
tFtbY7o1cATPaLrzjAqYjGT0wreqG7ex3hcwnGs1SVyohyIhp0k2yGa//EJLCbwbvItrzvfjNrsH
egMaBCGMHHNNRbcgnb4FxtNziOWk/iS7vjhU5XgGG8uuS0urwJSuOepNDCqaXNuYNrFte7LuBa2W
nApq8jJZLjzMIzmVqaZnIue096AYYt/b42u0tPaxd0jUwEu4J8QjuvHAiKzEbc+z27wAxR1NC+mt
YyPyLyNBkL5I4uPozf1tBkav9eZ6cdxyQBMGc6+Ddlw6r9pPE3chixsai/zapzqlrtzLh9KX9Qo2
F6Lx4wZZbom3Rk5Gbmv9g1n3XwJypcnOBGxBmqRbhucSvv53hX/FPTOzyTgh9eZ+4CdkPU7WN8te
CJRQCnqJO2DTC9BTjAeYljlchBgP/7U8G7/lf3AamLrE0ywHosYjAOnv78NPYNCLjTyPTk6cZX4r
MlYEfU7e6xQ9pZw9lBsrLuFoInJZ0c7BIgHQ2DNeYdL2k2C2DVAlhEDSuqb+9LYYZ8Rgr5qH3tlK
fmtamx9WO/9e6qRXFujmjZcod/c9yi4xf1AyQErByhbcxRERSM2TM7K1oL0c49vY4WQ1uDWwq7bs
4C7uFKZjZPF1Ko3mLp5OaUZPdkwyRpp2hKOSVJWuBH+PZLIsBFwjC0vtixGtL6Ohg1dVvhtmrsZP
sMmomU0dJ7IWdGiG6lLnilR6NP35Jzn2zsGw11d6Q168mCw9Lf7yFlAXX+3qKnta6IZh0PN26o2x
7b4O7LQ7mmk/Foz0X7ZjtzrSCiAtKhL91wBhF4vQGXk+XwzC7/NEQDan61M7E7Ig8YVM0kbqiDeu
SyJNSVC8Hnu6nHdWM7dDs9UPhq7/wYl1k+bZoSLCZsYzduR/4H0zsuigTlhZhI8MD9uXb8TxTPvo
EhcMqKGOW00af7OT/qOorEfFFKmTedpMP9eawgI4NpJH/tBxo6ZQBozlTqV4oUDyWbdCBYZpkcvR
z/1KQVGoY5ycYmrZdLwGanqWtEMvWTt1UFcOXF16Qeb62jBMq6lYYYbqb8ucm8yixDTrTkAG9TCn
d8qooAKt1NvunXmfdTaDFvgXZKR1p97f6MY/7dXCrM4BU6Zu9Qyl//D4/oekOR5fl5w7IWx6Lk20
s39/bKLKTdmKJlDL2gXYkU+s6G24H6e5+sjyFxfV6Vfqjz0+rYM0bkv3Dhw+MMJgPYmRRpHEjb6p
W6/ZpqtPCPzhK2oCeMhlud3Z8nGT2Orgz+yf1UtUDnsVYEVu1T+50P8TB4klrSM4OEh5sSz7X1zo
g69Vo2OXIIEy2isv8AAmhvOgsW0d7JljR251WqjiSvrKPs4LbrLBsB7yiJ1SgfraKl56IPPwv16l
THk1/24BthwdRo11inBNvCR/v9puUVdTks9OGEf1i0Xe0CZ5H99TyWHNAe/8cjfAFDJIoMuXUFuW
EVCTyxw5vhmFWlQ1PC2G7XMZ40IoPqVBU6206uiv4EUKDx/nJDNRzYKEKTBJYQ+GjT3Byzm1E873
VS/4P0qh/G/V237755rc/59CKAma/39uAtmw+1dzriz6/T//6+FH9aP8W/q9+oG/0u9dSmw5+ZBD
6SPUN2xZ4vNX+r1n/m+dHCKiO4hTwD9nY537K/2eGErLtS2dO8lyPDzu3EZ/5VDyer58nn2eZSpw
Hc/6n+RQqgCDf79fbbz+BrEh8hdq8kyYlb/frxVx8b3lL9beopydQzmGmsFG2C+s5tL6tNLDGX5a
Wq8zhztt2FP/FbZYYWN6wpiwvXvf9TVyE50/02hm127y9kVmxwffj2bkJdZFs5sPx1zNgPCEggkN
sy1upVH60aPdGk0yyqJ+a7fhdkwIkies0QIHQCqgkcsGEX+2fnpLu+xTzax2VZlyAiP0N9w8gQmU
9ZoRNwlqi7DaKEloGjJdMpUtC0PB6gCuVvM/POGUEPztEVeXzDOEi6bINWV7wL84HhkEbD6db2Kc
qgFA/eZpTdEWV4P9MaJp8Tr7QPDTnZZme+oMnQODXJS0dRBvgJW9hkzbH+bttIgZ4L6ABwev1AO7
OmcVKcqLyUnS2IBSCLndd82lHInzXHvowsTzHloYd3IK/8S68a0GdDutpvFq1OKP8NBLS0zPeajB
ya5jSQiN1zzife93JcqhAFq5Yf4kXD1asuzYOsOv1mHiR8iHTuqwokeGtdpxiPtu2dpIzHYzHARm
ztbT3nuCtrYyqRhG/FMGqxg0k6eHRef88Y3tZ59q2ZFAwlD3bvq8/S6aibgvEtVNz2EMSk09XDPx
RpJBFqbUbXE4yt4GP8r3M+pmv94xyzACaOYl1X7ar1Uw6hIIHVC0dFTLS1vUqCPzIV6+ijUrnKf2
SZ/K9BQVCWrF9pvdZcOBuNQkWNbhj6M/ZE5yV7vnuC/2SWmTEBEnP/6NsvNajhvZsugXIQIJj9fy
jmQVPfmCIEUJHgmfAL5+Ftjz0KJ6xJi4EX3bSKoiTGaec/ZeOxW1T1/i7l+v+/mfl+XfCRJf0i3n
B4J9iM64brk+SNmvD4Rd6zlt7pQHgoPoSosdVKphdPEiVNNlUVlQOdMnJ5ruiK4/+v5lKJSH8BfM
idCwzJWKMr6GdW+1aJ8HmUI496g7hi5aqTaGigrlyi5C1CTJ2YKCfZqxV9/8DPN7/vs6wHYKlYef
xsHV82nz/Ve2DlGIOe9+A0dVQ+YJm6Rc9A7pch6FtTRJSh52cY7wm6nGuEpUeCnVuBmy6lc8WCEK
o4tdttxK4nsZf+BcM23aMkWzlsVPMJFPqmi+qwf+/MYsXJ7LEZBJDcbN2cz5r28861fSfvDa9Tim
yND1Vy2ZfjUuQDM75rXUi3ekZt2iEAUzHUkCF+wMP6rjb67c72bW+ea7nm35ujUv4JBxvmz4fRkF
XcvIBHu27iwNx3vOq/q28fDR/v0Wff5Jv98iPgm+iOfYNurhr7bZouzDwp5on1MhUqgyOENvBP+j
ql8jO76iQTuuJnuSaEer61hafBt0p8vGiPajqVg2sFalXkIsmUKASOPYWX7zDf9cGUlRZ8cwcNEa
cIK+JGkFPEBhWTIHn7n/Y/MSSZNit8QfnSILIsJCX3pNOON0a17Y6VfUFreNmB4Lc/ypxd/FRP1+
FPvnzsw3h9KV6/bHnWk0RCVBj8LBGWNK6HKvB/JtqJznqc3Z6pxgx4bUev6yTOQ/wO7/0xb/uyn+
86N9X8cY75gWto2vb1OsKaLpSNpdpyZSwxjVNf4whupmaNBk89tqPQX2HvjlN3m1X2r1+YM9UnbY
1A2PaBz2899fim6wGqjCfr32DFKVVbXtu+qRVLobV5SbIJI3ZC846tA32Y3pNPff3P955/v9CeXT
sU3rumP5Hmvi75/uOkqB1bLrNWTZm05196XyThXq9tH3zpzjP6J4umV69Cg0EluMU44HkEzLxyoR
V25ZbyZZffOVjN8Doz4viGFYPjNWYNtclC8Apxlk6PK41mvsRbe4SWDImmuTkksf6ldXb18xuO4i
wmOMGHMnnhsNE2xnXDio7+anGJtklxjYpst7M76So7FH1MFv6N7HRt0WVnaTacP7JNH2c8WLyV7S
I/tmqftzifF++xm+vFYtndM+QAe/dm3/YBT+GRfPO3d6983t+73B8r/XCmO+bpisp2wGv98+B6nv
AJy3Xvth/ejJ8dbLpgOdZKvdKVE82pWPzpzMhR5UP5QU3RwXabeA5LaUon+nNXNIQ/27J/o/vxT7
EfWKAyzua5wh/ZI2wUlfry1fCXQ/20kzr0YJfprXqzWG2yTtdllUPDOhP1u9s2yi7n5kytmW9bbC
mzXQEe7L579fq/940g2QUzMpiwYmz/vvlwrdY5Yrva/XU6LftpN87kxx1WA/qeno//2j/uud5pA5
B2Gx+kNe/LLRkVjg65Xd1es4RV0k6ua+tMnzRHeS0nUFb0PBu8uqnt4yiDxEZbRNY49T5zff48/1
1INZTy9M2Hgphf7l8fBrIZwhaRB6+cFZjOA2d+Fw7ztXmjfegtd+by33wFDh4++f+9mg+LKq8LmO
KwDvM+90v6wqFb4HIxgRuYaj/eGWxWuuVciyI/0q76pnTeY341DeQJFaJavJHbEQJq+syvjkjYDq
Agc8LT+GG8OQ/GpieyGaGiQ2Gct//57iv5YaUIZcHWtOMzO/vKadwi9foT5bByGWPqt/D0X5XMo9
WX+z07sWy0g3Pjr6FKEeMltS+kOtayGdagKG2ubHOBiYJFMQxu5ZpN173Nfad99xvkdfr6X1uR3O
HV3d//IspQgDK9Jl6vVIe6KoV6ap347CuBpFy1C9fDQsnptOk691PgJPcCGZRd8sM18Qgv8sM5bl
zaFwjk7o25f7yeqRd2ET8kbr8ketAhxCJe33oCLKvaKt0YPC8Exyk4g6PrZQmYMpv0EEf8j8nDCl
qb8UGWPbUifHpk/EphKwCayGaaYmfnkFBpA+uXAQcpYj5ffCKoMbTWIg0NItPv8tGZ0u2gXdb00Q
ty4mL36nMcl1bwfm6u/PxJ+LF/RZ3bQ5G/JzCvPLK6N7DEQmWxfrUlkPjrAHoodGsH5wnL0RewcM
re/OYPMd/P0Os/OCjOIpsXhnrC9Xt8Gx1bVJJtbQd8BblBjOCFUOTSb5BXAdPClo+yd1IacMu2ze
+BusRqcJhvHCravt339++8+ti3WLL6Q7rg2m7BOO+a9DepIEIh1SS19nUX9yZbCEWnedNhR88VMx
hhiVGio1YzH0yllwa4GUDNfpdW7RejQajk56/DyG/iXH7mb3P9HeWgy7FdL9zH6CgUkPze1OqW4C
g0UB2dTvWWXjNSogwzmRAW97mebRj7yf9l7cPkOnOjO+PxZpSRJ9Awakv21D1gbGLUiDfP8hCm8I
9WJ0VuMbHpTHZKNKH/El0iNtCW1L66sJo33ntqs+ReqWJ4/I0s9/v2xfuIa2DUMQ+TqXixWPl+Tr
pjcleOVkVNF2zRDLk+ewFIP+GHaopBEEbPCUZYuqxJTmILXNncre6Vp2KTuEvb3y/78b0D/fBsqT
q9Oo8r4OXqK8TXodsiV036lZ0ul6IycQ5ZJsoa/EyUEJ5s1TOTuHTVuuUOgNC9LRfv79oswntX8/
2PO3sAiK9HRAAXMZxH//16OUWbHIYz2f1kYwYS4vo3fXypGIgOQ25SMCLLuGdPj3z5zDLr9+qEmj
x3E5zJoUxvML/q8PHUoVebYAsiOy4oHkUB6SuiWmkC5H7j0Grdo6It6NjvuDsLdb7hkv0Q/RojfC
E038IUNKv9Tu3dC8pILW/9+/nvH1ZeeazKWWOdcZls++8/vXsxOvTVrPG9Z5Pt54abCO/RCR2p1b
B9sypaWgdA8bFFm3y1qaq9T3EOq1m0CztvAAlnrX3yTMuhZZ9e5M+Zumt+SNJcg4hQEK0GpOdWnu
//6dv+6SfGUqWJZ91yIqxnG+TBPRw2KWDutx3aQazJEUqssQWntG38+gop68GHrPgD0i8r85Rf9x
juCTPZuxIW8VmAfT/bIYIzZDYKjFBCfa4SzTKeBuGPlz+QHj9DLmrMcDKvydM4m31q/g0A+bvI3f
80I9W2C3MIGSXWYHCGkHi/rau8ZDQjts3P39Av1R539+T/DIfEePc/jnM/mvZw5cXGSjkR3WjGQv
ftPf4HeDz0SmWEcBLc2jFusHcLvM1MgYnxI6roN51ZTdKtOcPXU/wLQyqhYF++w35wfD+uN9EHMT
m/+xsc2V7e8PHB1pgkMGuPRjk/4aRl1cdwSWrlpLfxzGzDqoDllNCI3PEcEb+yF52tA5t1gP4y3L
VLIroYmoopPH2tzie+bFyqHCk8BVXiy6n8k8K0VteBOUaI1Kcv++ubjmn280h8gZqm/axEP98RR0
WWX2YQeipll3zcxsaGwg4n5RbCy3jLeGmf4CQRUsM2SlW28c9VU81VeirsR9kAUb5OjZejKJEGni
ErQXslLO4eooo26F2nRcFX2vdrYfXeIiXTc1kZU9qOCVLm4wlZj73iw/imjwCXDMnqB3uZC5czI8
Uk2sI7IpS4VTMR4E+uRsOFkks/OOYGGq6xgn5wCbMqdvrlcj49n5MiaZhP5d6edRR60hfQVnhSnY
0g19fRubBgwHWgHLwGJAC5wREYyKT1VhJNC1Zl1RiFJlCHY0Vw/ZJGAI1vatbk+kaowtyQcWSKBW
XGVAB6QW/bI1+ThBPlnYWfFh22cJG3wpjJyQpeRdiHWiI60orek+CuTFdfvnHC2DmZji1AoQG1OS
0QvvEAUptWjwGQNQ88/lkMxmOKkxIjBm3JhCv6e81RCpHFSpf+0HGtLw1iI1s4c6nfb+Oh/IXECo
tNRMYlR8VOycaPV3Ux9uByvn92ZsSbY1HDvf0PaEjBxyw7sGbIoQDYP0woAJSxrtDN7CUWOEdFkD
XQxrS4v4eikOIWm11cZoon1YkexqJ0aN09NGVqMDxe0cZvzCGN+6icsfjJY8fj49nxaMrA99FCU1
UrQI2FYv7K3fEHKACqd7/uZxnlfL3zdFHmSKDjobFjz1rxuANlaImjof8H5h3tuh9TDU7rt0y1cb
o8HgWB9NPd26ib6ilAhH7cc3H/+1nHB1zpiWD3reZFn1rS8lz1QlHjQDAmy1rIuX+WBygBvtauei
ZHbPeUKCVx3Z8ohrLV2MbSk2pbBAPcTuN/Hln32cLxfCcXFwMkwjWo3zwe8LUx5PhRc5Wb+2/THe
5uNaDwF29L0BnIeVvQl1b2XPeAcSkC5Opl7nFHVkPHsx8uvTnMdK2zPWTm97flU2P16dqpsb2cab
qmwAAtQwZoE0ESY+EIzgSXA1eE+dlYvDcA2pxUZBq/1snHkU9PkHe0N7bXQvkTUY2893VeVg3Ccz
mokYkdz6w7pLs+6kEKIWNWAKU0Xnoje7a5JtsIpWyy7st7HSh21cY76RHrEvmtPtp0E3Lz7aDqG8
YyWxdpeY0bahy/trIdj65hD/HxuSxcJuWDqzPF93nC+LPocY/LhK9etAkH1poTwtXPtaOpLH387X
ieH9ApGRAtNBvaSMXzpdjLXVOd4Jz5IH3QBXpTXsNTUAIUSk9E2j16Th/+drQJOXkxjf0iea+cvd
j0TQhkFAQwhysLkNGiW2Gl6p+RSGVxcrba05FwJxomuz3vluaBxa31HbfhwV/tl0E7edfgM7aLhx
OUxZ9ZBdDROgr0SkW6OrZn/ElB8hOywooDkicAYUQ0Uacgu+xTdJGIEbiAeJnhPKxHaDx7Xc6LOn
z/Asczfm6Vs8Tf2W5mMMzZRI1/n/BUgcozHrRZOOsEKIXCtb4a8JBWdN8VFFUtO8j9OBKmf0o+66
Ken4qKBFvaYxQkNgusu7glnZvAX3XZLjf+lIHBq9doGSD+fwOSK1tpSyuiJxGyZGlI0wb4tgE6QT
Dw1wRfzk6tpx0E9EZnR2JkstIZ1ojDEtiFYIDjbZfA9RAeFcI+ZpAvAIFJPzkfKzLVqL4LpKrV3o
mltyW72TYU6MdTPFK5+s8zpKKdeG6oooAH1ZDkcDat8y6JH7dqX3GDmcxtIR+3Ewsw3Lsm+Pdmx8
oFzVnQyabO59jCjVN/2Ur6aq4Oc1EpomP6raz+9tIyvu/J6JX4rLYkzENTFeVxh2rRu7K2NcBvKh
nPfcnPrThR0E4MsbFj5b3L6Z1c9ZmGXrEBUZAmSiSKQV5vsxIDE6xcz5+XFJTb1Z+PpHZNfaNmox
e45h/DJFLy3B1BfNsH/gLxshJOJK7sA9LCW3GVZP7K3ZXZodwzFq7hDzlDUXSbJKJrRcyZOIq3ca
dcVD1jsbPWvOkT62IO3Sc78bOAzs8ywbeBJ01IHjVGCe7gi6ljMfYhpP0fhRQi/5ULBXJlJ6vZCX
ypuMH26fWDhUQWR4ljrnxoCkXFOAYiZqXacoQL3Fch9bYXGZQSzkYCJI1LNHcbTNHNuC6czwGDKk
WU/fxvm42SjTfssMNObKTUBepKWLsTsyTqJCV5m0wbFpwjmhedXETnKYsnEdMiNdJgb3kqKJJzCK
jpPtPyqGspONxy3Sa4R1aIeXURz4j6hakQ+fnMy5TSQcjxSeaOJja+APRKPHuGKdt+2wRe0jTAsx
X2rH97nyuiO+pNukci/SHtuXYqr4PP/ac2I+R3rqlmY254tymXSOeY9S27qkMruKwoxH2cyDk4bA
6RgYIPOCKhjugZSv2iolNShygb92+UBIHmurF9rY4mvs+22egTGDro8MTif5pdI4L21T9PrgtIJz
H6fcKKcpGQOIWfk8vojJ9BZ1p027CLXHjVNpBF9OZIyPDCUTMzpV0riF62C98I4byqeZRV7VPjIR
JlG+RfvC6V9yosV3tlFA0mia7cSRJEC2v/JJoYEhStpeal+qcdiIuXLjLkUXzSsXgxtp15CEt5WW
3sUGaoDR70nIk9Mzg3sD6hkOGcu6rwbZ71WQAykjXU9Txh7EByi4nMcMY8IugupsKUHiBT/GypGj
P9dP9d7Gl/P5T6LJnxpSfg5mQ+dFEgcHt2BZuLRXfMX8rw3YH3lBEEuO2VmJbiFZjW+RBOw9AtNc
4aljQiWxCBjT73WDFQpt7meokluyqMbzCbds/Ah4/HDWpHsu8kpunTFDbmdyB8hQIJ3XWVZt2KA3
kLvPo9hI4avAGq08q/II6dBnnlAvdkaxHS2DagRIxy40o9dai2ixtAcXitFV2KCyTgOdhIBpqFdR
FVU3rpk/WEW7w0SprYlDkLs2UtUmBqi36ro3fxyNU6uPHVtxvHKpyU72/Bcrhq0Gb2AXVcI+Ah3G
uSuHWTuY7wSRD1cUoA4aVsO++uCgYevGdBW67XAdOPwlZCQAiUy/IgPXAIYnUO+zYNw5qTBPYz49
1kEenbEBrVWvZ7dh6UlS0VS3+fzHTgcPO1Z5uRncolsVaVi+1CB2Y63Zq8bvrjlPEvk2NPrGYn9D
f4lYs2mPrbpqQw5oCcfK7VRyxGiVBavfH9hW0ggCPn+ICpALdSgGEetoNuZrMv64O/hAym1aEGY7
TUC8+8ahoVZeKjd89GxAKFmdWHssUwptPmodTj64GbzExZ2DdgSIJ7FqRq1fG6X2xj62hRH4a3IA
1ymvXaKvCK6G5Og61EJe7AMGVb3cUJe/BJ5itJx0p8qgrVEOqNKrJNQXnr3VjZowoSSYjgX66Iwh
Ei3OF7st3RXeWYhnD/no1ktESxmoAI75o01auF5aK8mgEurZsKZ3n9LWKgYiz3CDQTf6IPh2/1mg
GH1/yfS5pKn9/iYX2YO0t5/lSZZUD/gdBVp9ehtlS1cy77etwxVs40gsGt25kPC29UxOa9ixrMVQ
hpTBGtKWMWo4qwssehjS6x3WQojXKYbTJjgOraZWFj3VbTNxoOmaEw239AQf9WT41W3rNmKj7AB8
ofio8vAooKstBlvbOXDU7mIbqFYPlGKbKVhcqiUmBOq5gwYnVq156/fpbuypruoysOYVemkHrtj6
McbexE6jFcOdDrCCOumR+mU0DXExubW0KhtVrGOjYnVxjTLwhsCxh++1K2OAimbLxlzmkDz9Wtuo
KoygI1G5AZ4JNpU7QnRvF4GRlVcEQT224fjmEpSwGAfpLgm+os1auPDgSh8Cjwi2ie2TBVTQ7SgD
jJ2jZwUrUKgta/J0ymqkQVru85rq8WlAJK3XMQTeXq9OtVU/ZQEEEYEMLUeeI9CqWDr9HJEHDS2A
adlpzUlLJPUA8ZGbUhobvy6j9RxJnEKeJmnDXSfWk+3lzc1nLelt4hSyA5nsqNqsCSWm9dHh/OYU
7eODgWw2ddgUnLzfcP5ggNW9RX0YHQ2Xo6Q+CBZNTJKN3YxH1w4gsbU469Gmr5o8XWUFaieEZsRc
xnA0Ohhf+ySZTn1GXoTvJreRZzzVuuuA/XWLZVVJb5drUL2VHj6HTSPOpZ0aWxE4OGXEcFRNSmxk
WrvXKniBWm/tDKrybWc+OIVZHO8K+sv3VToC4kAp35ZjzpM71TeWma78vNXWlvHeWPMqAyh3LNm+
Gw0uL/ypS8CYdoOd8qpzNXk3euI+wlG1kqnFz5Pm406O1s/GiPO9kdbwoaaUPEbVAd3ssQp+Vluu
H9M/dgx/OdSEPAkn7nELsRPlVTot9cE6RUnAzKi4ZAWvlf6obK0Ex6XkuuQ4uJC4t7c+oGkG0rtU
i6vT55sIa7xboNBLG3kcexxxau4Um8RraCpJ+AFnaUjU3EnrKYGyToMjOnz2ItyWXyNz1a5q1d0O
4XQnIyvdFCK7qSAAsfIb0KbEsvDL6eSGFYYgD9/2EDnj0asdXt6UzLcu27b9WNJpZShbeuBezNZ/
doIgpw/SJKdOc8y9kQH302snOjF+Y8LZqZtBltRLOQHYZuScjRFXZVpE4wJD2bil9+dfEXPkn6q6
vLG92DwKV/tZ1lDmohy9WR2jEygtzBgjdlXPj5odXA3CbVNSLhE0BOlNqAfmjv0XNG4y1rvCfild
YJBgLuqNinRQAMp/0VRqIBSy8rPnvFaQWBcSitx28sNDl3ZHoyKX1hmikUVPPg66FZ4mbXTJlp7Q
IXoEZbj9eBh5IZGP40PmTEgroNKCne/VL595eLxtVB1luW4My7qR0N3hoq+5djjuy8C78pv4BV5f
soyMwNkmrn0bMeHa/wOCUh3bgEajuKZJvmBFhNo2xYIWvMPGBZT78wmAx7sLxvbR0dp3EfavRQyd
y5x7fURz3pnxbdezRJACMiwh1MOECz3Yz6FtnMyZ9dcQGEg+xcbP30MzdC6jhffHpG4RZTChUE0f
zTiRx7zcRb7u35EKAO1ddTcOmo3N1Bh7MQQPVSLlypS9tfj8Sn4ZamDJjY904goWsaj2rm3uHsu4
sa8isw0AMdA1UZDLMCSVITJL9k6vyLCqEOS36qrtVGvhHl4MKUawU4/x1L1o0sQHX9DO0Iv8KdQY
nzl9kCxFM5GCHsX5Mkv6eiNrd1vGdNw4zqHbsJEIJXea4FpGoTnspF4c3LFXR1wS8Y4Y1MisD2VH
2pkf0Y7TLZxfjss6qUXGemhhao6qfM6WBBDVJ8WEZmUPSi6RsD1muUvQoudfRgXvPonE2o6LGENl
tGXTdq8SWjX4tYsrvH7jWlUVK3UTc0xH939pCmQe2QisDDrEwpcRIFZHv4R6aB88LXgeyyRdAQrC
ekX70J2Sel9JWt/9BhK9fdDK8EegUR8ZtYmzGhYoo1dw+L1fHdFsvQV5mm5bW71ZegVZs27Sjeu5
/PQ2DUkt8bZ0fs2VZ1/3dpucmrjmhRbFvWZMx3uPpJBN6YM8msAT1Hl4ZaF1ajNfbrDFv/Y10OFF
oTdbw5uPzH58R+PnHRMfIDme6bwxXh3zRrdkthe5qBZ5lyV0m9IfDurgw1Dy6BXx8JDJsV0Qd+te
GhXteQaBuAcmTdBhcG+HB7qqxqGA5QqWVCyiwvnFLLE9MKps8P/NgDnyDjQWWtewpivXJsxDa/ER
mm9Nwl1KzPGM7QgDcaxfBz5JFVPNiTPJq6VX/qwY+i2t8LlLRbL34+bWqysSeJzQBfbQnifoLapM
+oOQIHwmOh0Lp62fw9Jq1m1j+uu0eSyMMgJfwozQmi6sDQe2BrxDoQGkTpcRcCtcEJikl8N0Zxa+
AsKEQnOUOhkFI4YOXcBIa1E9eVUzbk2j24kAKXPL8H85RMbe1UA0dE78UebtmxWN0dZgbAIDt72j
cm0WprDbVYb31nD1V2/2G02dfe17PZCvCGgcLIrXDA5E6WCfF3qK0DpHVVBLbQe44tL7tnOIfQ5C
pHFfD/qg9uHwnifNXdOnYpO8xBA4wHkozvwOqKmAMIgenOFRjMRWy0ps3UQD3Cves9bjquT5LqF/
wME5eXGiimaRm5MmK4hnQBOPAYefhm0UNu54pu2qNoVFI9LHhYjKE6topY8LIwMaVlcAfs3J5ThC
xAczM4LfSq3be729lEYITJJ46A1g+ueCREIO4gQlJnr2YHjgc9qZFee8AF969mRXnJONWQIQ98Ou
27pd/daA4VmnFNTQvDp/n/bhQz6oDSD5dMkpc4I2KA5TqWNmJlM+x7u8ZmrerCbdfQ1peC6kUdFn
sWuxStr6xQ1ItjRbXVs4QZod43rYp0nz0koKnLCJd2Y5zLm8OqLIwXAXsJzBs2r12ugz1sCaUPna
K9caxDeByaqWob7sLc7jteksJZaqmAZOb+3Yc6Ha0pDcOKWxYkO8NXvRbufYacKV3ANZ3vfZ9BOt
eHxpjXQ1IGrn/ZQbxKisRQEbtYcwCM0tiRic0lcqaxyMn3aHvlyjWZH4q6Jtr9LYhFpUkKCskTM2
dfU2jqxbyuHXwplONuVf3UbX1aDv9Fkr4FC36HJbivTGrr0r6vybzPBOmRk/GH04cC6kwVYi7jcb
IpAHmngGCS2q6tVjQURyaDC2RULLW0SuoSfj8Mzg9EVrbUlqT/nqZKaxE/5WSMW8h2y7VW+zKgBg
1q32Q7MwGk+shBVnwgV1ziN8piOXMV8aiDFoQCrat/Q3gnEGLMXVWUUtkFCF2KDRkoFJlfMzsMby
WB/h5DUXmVvPWcqz1ATDASSYe8Zaxt1P0QtCG1/LwQk2Q1vB9mk5qDIxW5DKXC9ZsIMl45CTjEx9
abQOEgwISDinVyaqk6d2gALkqPuxmsSurjg1aFVAqFZPPnc+oAWSOMjOKaMdtq7ppOk+VF7a7MQD
GNdaie2/xJZqjBoH7Q42W+NgiA2HgyuCo56TrZYwbBaYc6tonxtdsJRZTQN1OtiBnDGaNXwiP14p
V++gVmsrqy8YlwjtwwqDn5Yo+lU3kb0AVO6jLPC8Jm56N/YjmJUH3Qufs4xKLWuYCopa/oLt8toE
52Fa+X3ln0I31dfm0ILbls4rrZmJ0KX0oQ2sneW39IpzguCbyuRvQHV60Bq3xpjurJpdIWr7/N4I
zR9u4x+F3RiX1qEGAS52HJ1Uf98nA/9edjcpGOcoapKdwzQZD4XaTorTjZuWjwBgmdUF8qrrBNVc
ilZBkgMK1x8HJoDBIJPqEcM3SQV+9USPy7+Jyuzn4OCP91s2I0xzLCEByVjsjN42TDsXPWhC0ivs
whtryDeUibj/aj966NNRretK/SQm2j+6rj5uIgv8yOTQP44ZgjCieUrSsl9ZZUcbXot/Bdiiu3IE
BIjzI3XlLw2X+O0EypZKq8XzutAyI1vR/YT9FNhHmnXRdUICugUD4Iky9QKoZ0Z9j4xTCjg+ldNf
2/hxcNOLUX/vTMLkmogTFMY869irDzrz8hjKpQGRUjTswL2RA6FpB57kTtsBBWsop9bgBUjsbEFS
1TWgBkaUE3kF2tazyvbgCfXyOdHWfHpQfgSsJay01eeJvKTrDoKDRTlIg2ufQvWAHVnf6I56NS0S
Cv3oKTDo3sPDJ0bIJQAm5AVcRLV98eH2N4UG1ZkbIgADr4a829pZ/z5o5T4vWPn6qqHwpRHhRNTI
ErHuwgTQs4xufXczM45AwmdcX5VDUCY3hqWqikiEn9BBM80F/xArcJR0otaI4Li1r14Z1qspNg5u
zSQCBKREqxU+wJhaFBZVqhzZpmoeGLpA6XIiSabu7pIa5zWSfiASsThH0voI6VkbyLnJujQ5R5OB
Mbigcx3mnxU/TZhWsNZH2iOB/YZHAaZPrV4Mf8c7CPgwGxGjFIPHyTnbJml4k+OhAfXG/dct4KUt
xvvIKR8shqMH8okZZXTpPbvFuU5gOvFlGTqYoJXtblijxKOSbEPGeYOz7Wv91FDetnAsvLD9VTQV
V7DOaaXH8pjaPeIZxagHGdamA3+7FvT7GLA7O44cLr0Bor880Czk0AU4dCoUWIJZZjjOjV1ayVls
UFG1r1rd6it4L9wQ2UGEYw4rzAaKenifBjDRbR+CCtaOI+DFapPNIRR6h1HFrM0IHCV9lZj0EX1b
rescYXUi02ZTNGTFsMftmglfXjSzBsDNMMbJESvyBYwQCDAdG4KPh2cC8oZ1kme3uTvMAaZJtmlY
RgRytn3jRg8O4rmtZljZsZP3TV3JK2RUbvs22oZ2Iiz+aKm+PxjWObM3fbIP67Z5qMGltl0cHeBi
kYHg15e+LtBh9hQaUJZRgXN3qG/L/WTWvGMt3b+Cw6rHutYZ2maeD696UxyHTHsVsW7vkHq+ASvM
mRQwWjejOzdO9L0J0aI1Q0JyuloHv8/vhrfQlubJi5HehMr7yFU8UlkG0dZzpf1Gqni6U1NIMJR8
rlJFxuRIY0eLMw5NhPsxGxXAJ+Cb1VP4GOTlTVoEzmbgwCvC8ogj2kP4kNRMpX1z70xnzUXbFsos
IzhJhjs7mh4Gk8kGynzylPp2H6uO/BrpJ6sUO92KHfwjUzUn0zkPhMqU3nm9HIF9RTKX67lpMJIJ
fprEc0dDfZMCbwKo1eFmJ4utge967H/pim0DDeRdLnmX/HKwFqlhGld2g4ymssIPi++d1PLo6ISJ
sINt074ygM7nJvJr/hxLTuFaSPO+9DtGJ4RXcgCAX9dBKq1dMmbj5jWFHBHazjKPFZs09souzO5E
q6plMwwAod1ub/JUQCNb1COqNa2lm1U6yYPhIIrJ8RJxvoTl+dHFg8dhFF3UiTQiUr9aeZ1F1W7U
3A8rl78GHQtYS8Wbg4LpBrByNl3qhSv3HuvwaqxUsTEjeStJyIKvPnfPg/e25nXqU5g+YQOo22GC
tPcveTJPaYjwuDKM2OAMoTOKEmjr9YIiQYPxtFZNkG/TgaM3HYiGM3CBGIl5H53DWAG56or94FAH
4BFgoxXc2AJr3aqE3Lu0sPQtS9dV+wQRI8FHqlim/ps1qeASGemmK3V/32oux9UoupE6BBAjbk16
ybSmfE9qmz4vCJG1QZu3msBTLoHI+vJagLrb8YDps5yEGBc4kWd8WQu3Mb2jowXrso+1I1KVKzsQ
614bn7KKL1AP2GrtBG8XvNtqHYGMWVadFm/7oYVc3UGYksN5QOdYwt84DKgDAN8E3TpP0v9h7rx2
JLeybfsrB/1OgW7TAKf7IbxLG2nrhUhLbzf915/BKp1WVUiZeVsXF7gPDbRUqmAEzebaa805JiJo
xdqoo67e6Hp7xw5f+o24arjbvVTjBsxpx3tlFy/dgJDgIvHqjVs35lJNwUfpqlERREyJyPqlEXfD
zI0pHOCX0MOAG2QqxYIZLTw/5FUUhmSVFUhZ8GTsC6plpyMdLGkp200N2J/WkLc5IQiJsZjjeWWt
CZMj8/iIYLewo6RfBKT7HEtBkMa0WiS6xf7Jc+K50oQb1cbv6qePUtrV0U/FQdHcbVIV/WUYoIPr
nTxH8UoqbjtUA9BLsersQGd26TMcZxREKytcpj5SCGnnK1VLn0BDSnYveBX5yU9u4SS7UDYbEXXm
RVMFSyUDaThzsWuuR4s78rtOI2nA8ozcOlkJVEwadr1Sh+iqVZ8IBCwGYdBF9Bm42v1GF1BHAuLM
6mi8C9w831K6PZlaF1Dya9tiIBKOhjOPjxqeZS0Eb7sCbaNpVT31HleJFtqXw5DeckUJABENO26d
d7QaPxZROF13InRzXSMPDA/1koyfeiEHRSWzIgHLPIVmY3sEkNUG5gWCNFL+RC1gbPXJVrG+wbrr
LwyfwJtelOJc8UOgb6zb7HGG12RI36FYzizYHBd1XzhnwtF4rGK4ag3xOt/3A5CI5vDJg72amU+O
6c+VqJGkNlH4EI7rYHRttUUmbYbp1FEWLf45cNSu3JjW+CDJfxlsnQhkqZ3jDgunJOOreuDm0IJM
mfMWXXsDP04tg3wWVeYhLnLW78i5zejKrauGssuTtP8Mzygod6hkGoswZIW8EHwElKF9Rmx4NDTL
JPZXodGgMhxUOti8lvwJeLxW4S+utApSO2yoC+KfuXuz4rzxiIlSPAtkVfyWlei0pnhdL6yu7aA9
DrXaz5icPyYyBAsFISj24AklFc1jwkjvyyK+r02xHzJHX/R6uApbkPzCGuakcsOI9kttacEiTrth
NobxDb6kknhn670vLGXWNdnOqKJb3yy/lUJSVIX3Kl1AXqD41oE+HEyLnyv9/qjlJpWNP3lbfPOp
hYNklvZZXxrkMiX7sUCfDqwsYFPGuCPS2NsVwVbtLbFiJYcnnxjHwh7FKkjlC+9pZCEQsdBAqutM
VMxOE0pD1SZRzr5OU/Fe2aEzI101jEVwQPx83rQMZhPEIjV7kqVSVBe5TWVIL1tLwg3vXXcRCEmw
U2PODTpmM0Xfdql2XfjxMet4o6qZ/Voz9s5aZJZkX7nwx5ER1IgsRg9GjjWhKBGXz3zicFFQBpuy
apaGTUo2ZdONr5nLurffSyu4Vyv+29aA4mLqRQMKsOcJ5f5WuVadJdeG5xPIJ9OLILW6mSmSZ6eQ
B1fHbBDIvarXzU5OMHYaUEy9kjNcYddho/GoAxNYW9WD0ZD6WhPVwy5eW/QxwmjLTZqVWrhkFFKb
ATzeGsziZuiCyyW2+A7IZHuhIMkB01mZcyv0EZcNaz8J50ZBiEBQRxdSd6+DMLeQ1ABfNLiWadRk
qLLbCiDjxghrol9NlClFEV2Y+J8W393z5HYRRVIa9YJBBzMLxv20vi56cRvUYoRxgCJBGOo+VJgX
JRjxSoOHVFDfmOjAxyHcuNlw0LTFlLTaJOQzWsSUwhaB9on116hQ8wTACLS23BUtVn8lp3Hl0+LW
GOcTBUMxonYpgB+N6ehZN1EI4O/NzIpV3JDMfwpaUsT40nEq4nLpNcl9U1Gnujo9Jo7HBnjhQhFc
woL1ifVDDQWp86Gj8oKUBQEtwGLht0HAcuKp0ID5laNjrRqVwa/Go04Voy0aj2/NpAFOo4EjI54P
xg29JJtWFvOfyOxUVmP3ELJhV4KCPTS9HfIOIaT5tKGDsarphhJ73LUKbZuu3mp6dl1pJuKuzCef
Blbgwg7JCsJwZJ/DSxyWSQZtKLkThsZKBz4ztt7DSrkusWog6RzoH5dEZVXJm2uQhWlc9zV8QtdJ
HhRMuTP2F0gN/PocGpQ5hzBorIZDzLZrpVT5Y0YeViCMI1w5gJrr2G+Wkuiulepiyi32GlP1IlHf
QiK1Yeqw7UHrgM87ba/D0Xqze9I8/GzTasAJLUe+WDpMq2pbsBOnS8WS2gtWjhFRkZmUdI+sCBqE
NTfBP7G1Ru3S3WLMOoqgPM8wn5EqicysHsKzyrIow4ZsN2ZEkIm4ugybHC1P2tElnjo143hpsy2H
hwo7HThxHc2R0BZRfV41xXmEAWthpWyRPLZh2hjjDg02QVqcZR4blpZL5Qy5TW5NcOaIEfIfzcio
1NhaC0wrdsZi5jzkDcqsXMRrQnDY3dDyaAp0RYwx8ososIAGZgR8JnFHzlxyFo1GT/Kl8QTF2N82
EY4HA0E+sRaRxRBMizKVxU2P54UYGAbKjZLABWZHTpJE1r7KAmgt8y1IJuEGRpKJYgBEb9KoGXlR
wbANYtzhSORcpVOwToznsaZ4C9DwRKqxZ+b1gwy+kEu4CufoI+ONAiSDh1iwNW7Co06VB/QQKEBS
4sQyQyJedYp0/IM2LdZhpgXUqhW/oYpYPZmgzqnFviWynbLl+RJOVz2kZfv0vX4oGNfmzO1KFdW2
m2DyAVw/ZXck9tqoLX0jCnY+sWaPW71mBhfaQ/dKjgSjnPgKPRqlhFG+WYpmPNgQq+cCVuwN5r5x
kdjDeFlgCTQk5UnVu9Fc2iWmqrx8zEqb1DOEu6sqrs+J67oU4XiWSbYtHiop+IZMQBVB2a93CiJg
88Wx6m+o75/Z1lfzBPyaOQQwRQZ2w3bDQ8aQs/ai5yQHa2rBKYhUwsF85jZFg66aufCGteRa7fqN
Y8mbOo4oVjVOK/g5B1iSL7m8NlPorisu6tj8lpXRpu5H4jgJFXT6ne/ZJCS44tI2c+Jc2Qmzg5cr
t1GpPgtaY+FTqDsvgcELxkVKpUoN4YJdiDnS3rXnq/V+qMBT6qTx+kW6zsyS1opnsVuA3+s09b0O
/aawiZaOJckC+goxDoPi6Fsbu1fwqu/Kvphb6oPUrJtqmv77prw2XKRR4GRiRJSEMAXoxfHwe3OZ
DweL0XIDyJJuPrqN1LrqZHVWNYDqUp9RcuE9m368tG0SU1NWzoaCrBhYRXivLcyuuo1U9opjqZ6T
jGltegagSPXR4zD63SkyQb2jN7fQ8S5LZXiQbbMiwSriPM4cpXjNTZVtnvUEavauG9yVaOHzg6dh
sFroU3YGvNYuJpiTF1ZQ9Ftk0UHtPfVpvQlbWKLFUStVRPj1t0Bqt6Hv3hWDcpaNTG0H4zBGMt44
rr9JJdYANi7s6OV5WZvNgbMFjNKIFkmiHgpVW2eGRCfY6+8lSOSl0RnEc5kpKQ195+KqoAtYg7TZ
tLXOsMkOvXRnZYS1/Pi/lPrZ7/9M2y+HxZEEM31Io1WPsmSm5xo0HQ3xWbobCNQYEy0lMgoKRGzl
b8aI3YGQvXoBQvVeD0ClmRnB54ExVabdK5Ls8rHtA/QSocLmLNi4SDeu2RmTlGmzT9fS9iKjIch8
THF2DrMWAYLMFAjGW6dKd0oLUqWlsJ9XgFD3hlsu7IIYgdEH4u9rjTuv1PzZgNXh1qxr7tAoc0m7
2ynHK9fj7UvcC3WTiVLRZifjaGLKopXtWkwuoDCIiFToBHDPILlKTZ8BvIEORgsQjWgmW6bv/46/
aAidZauo20M0LjMoVjOcGxOCu+dy1UW9RuU7JW5nF15ilTMy+0pqTyXnQtE1D+0YAWbNu78leTXv
kWLqGMHz3D0num5kQi/2kY5oQquJAtoVVWNc9v770EuanTXZ2tkQF2fJOjdhZ9atBx4ofrFTlKOC
H0D61sHLZT6Xzhgu9Ca4R89MEmIQ9gs/YgODZ3LJtjheeFaKexRB+Xza+Kggqowsp4ZAPwJjqL8p
tZ6bLgzXQCHIzIbb2EnyiY1EuzSKNx2VKSaS0SX8r2usfdgQWJG4wwr9V7kzyfKRN+Qg+4c6bRDW
BK260hFCj7VLp6QakSJXz0FlreHUBnvyPHa45B7JQGQBQ4yGHVJdFApmmAzjD2b5rZGblDwCVzUI
9zdDaN5F5U7ExQKHrheXN8ysb5suV5ZoUjDi9d41DQu2WU3+EsTVe9QPz3YL+apu4rXK0zlP3Wpc
SGeC9qGpbiXmclkH9RVGQAZ5uvnWRhatWLEni5tRgoB2TdjQeTY+WJI8YMcNH4IY30Dfi0UsmM+F
o5jFo17ilQnf2YsT1DOQEAD7XecJdHfC7BjeYjbtkMJi2koeyrDjpnSKdqNkqnOWF7zVEDDsuk6/
LFvX3cigGxbYRsjNZWazqGJ4062pvXIHOjAYJ3MFrfM1GadndLZ2+jgg8XQDhI4eoymF5MmZ3gJv
sAX0SRWkyAJm0ow5IXZt7EYIIPzdwLQHnPOK/SDDqj6y2FclzXJstflA5MNO1bbC6dtlwFxibajM
qd26T9cod+lP+GdpblkLpRLnodD0TRA6b4Oegf+VQbhIaYCbfPlI014oBTpO/ELVbXEh3LMQlv95
C1T2Is1I2KWcFkHOnUdpReI8EwsDHBRVUHJFf0awedMSfTtE5k3BgI6UoOxI/rR/1ZN97HXUqlTl
xLfI6F0vsngrmpBAc2KKd2XAea3vUAQOCyJE03kqkveE7qgYVHj6oK/ELMm5cc28WBbV8OLZxbMu
HWueaQFyAM1Bn4XqNxOoxh2JKjJxG6risucKYC4sWvEkEYyEoRgIcqSzh7NAo08xEGDSwHxGpUtm
Wvhk+Nm3pPCuyU13t4AXFTZmVXSsXFbHvtafNJuCfihNxHLmkMwjO3hDs60v0zG40lQgVw1lbyPl
ph1d0oaGumaQzyAr9KtgBRJ3JTD1oE9pD+w/FjYkJWJ5Ngy/z8oaRn2qsXiPpju36xJiJz+LjNKV
ho5sOUntDeu66KrX3OsS2skUsyEdt4rxR9/uferQeRTj6s8ZLnfCuYtbqJRVpZJGZjWHxkB1nYU0
HGsKz7DnDRsVBImrdbZW+ydG4XSlcwrLQaMZFFkvHWdZM7jYndDWjEBqZgjY0OOmQeU2wpXxg0m/
foNyNl5C2yRWTemvA7HCDclOZ1wUIMEWEXlna1vniogkj2i9Y5vppMV7xtTnYU0WE0p6HEXoYwvw
pushCLrdMGoDOHfm/7RDcPx1ibHobZWmFFrYcdoPhUInpa68RwmBes9YSQwU6pidC794sdUSGYa5
r60uWjba6OJnrs7iEcIxmQNz8L4Ky1x3ltDaXuRjgtHV4Re4/i1zvhnBNtEs54L0frnNs6lhltpv
juQ+m7SWNS90OqoxwSdaed7mOsGpZUSb3K+evCbYYaJLlmbCcWj+Um+CaFiq0l33FE3kAVQrdVTC
ZVIrF0ODeIBA82WZJoh2hLzkd+JYFPs0pgZUodNRjjf0inqTLgQD0GXc+6+qS5SLdNqFpYbvFom2
pIwebEpnjDUjAWqyYyhjuk81/TV65JgT6FeVHS4Ev2ESp1rxW+NYBUl2bjZPuhEJYXk5xIJpdeoT
J9v1F+R3vBQ5eeulm2u8yxGiREI1V1XUynkbOLOJu2wzI537sHuVJCnPnK4MV7R7k30Fk9oQfrfr
RH8Z5RhMTL86NONr4OftTM2Fzzsfcmoj4kMXD6gI0pEdh6epWOvZAmqkgk0TeM+3wRZMUVsj3dIt
uZnbdmBbTqt3XIuSz02DUFL8VO+CiNaaFLIdSuQp+Vs9KkaDTSVmBqU6Hj0et7+urBCadqq6V43E
qeuPhr/LhpwUN5CA34VqIaz9YwnSdIcAImXVCIvMPyPbEU4xk+ehwj/uAaYzQ9mukBc/RnjwV4aH
bnpIXltk5fOYDi0SjwAPZVNf6QIdSYW6pyb8e6arSPu1Vj8nIOBqVATGChMJsJe9hu2RUQ3gQtA6
NY07gM2ovJreBQtOMSmH5NmQPZnAK185SLN/1O0jOrR7unrtguyle8WcuuaWRAlG9qw92RYmjeR3
3bY5tOgt+73mAIujs0jWpMEQD7ELjEa8C4Nuxlsln9xDpQTSOkduQKJWZFx12SQXTuShJQhwwf5l
Ln1FneVSIJXhuY/id6mUG1Exdg48lBRB7780DDftMn1MNX83UrF63atrqxfdTrPSs9iqsJOW7VXv
5ocypNAJFWjsUX+N5WuPW/LOcpT7GDsOaCVftXABtPs4FSvF124qpXpbFCXGoq4cX3PelnO5B7FY
kdpa0v3r5XPPVsmM331nlDMmSP6zotEcEx0SF5RyUrlp3McwKJ9trX4Z/OpF7dWdqQVz0+i5N7Qc
fBvMgDZnvW71tdCxaX1nZaRI48aR3k8bciGtXLmN4YdmjjZDU7ZuE3XfBuTGe178YuoeYtfmDc4F
XHf8FDpDLz/Z+d14o5v1AxBURjrMj3KzWDk6KdTqZP+ljmBLNwTDQohLR7yGNIPstLhVdQLDsSUQ
1GZzYtRncCKsDUX10Ifi2qT1UI/OuAh4Fy4CDQ+QpB147tJUZ7sTWuk6MKJu1qRltLa57ekT9eNc
9O31SGbU97OvtLxYfK40rpRonuWRWGce9l/QPpAwiGeoaBfjeJui/HgdUbNsqCX8ivrcR5W4JuHj
DmbEeRmF1cawEPdZqP7Z+6Is75LoYlQbcy+q7joGGnvey2zX6ugfQnJ320p/Tas2WImuYJZm5BTq
Xa/PSsEQS6BVSsmvMnruVsexrnnx4E/KnGM5ZOkmSGhWBbW80I2G6MOqQK08yvV384YSTdDMXBxl
5lhbDFz0/qqsn8XtCEQ5BclX9/XR9I35JjKdkAYTEWRWeK15NDG/C3B6xX3TSqVdM5j2sGUhvcAr
t+xJr+N9RZNlGnVELT8R1vE616S2yWIX53mGvT1U1WB9q4WBs6knJX/Wh/zHg50sdGR+4JF9c6m4
4bNOv24uIy9iMUmiWU8ExdLM0X/3HoMPRw+vhyJoN1k+0oZUXQKBImXp0rtaFIhNFyUm+e9LTVc4
48biSZo1go1+yLZpT72oU9mF+mondIYSUSXtld0g7zKUTnIvOKtSscnZYz80lC9xm6ycKH3yFJAj
Nak0c7UflaWkrU6oPa/sxgy7rZagb+uqfm5W7sBTHtOXiX1ekAFZ5GVm6su6M24ShnYzpwlztqMg
TwulZ2aFzU23G2NtK9nSxWPI6ixvPYMeXsg0dDklcYw+0pnPLdvmnwkOE0IMeYtlW+oEgfrVKN0p
BkYeVS9JSY/IGcj0ndHlx4TX86yz/W8emQ2hsA+e5hzTNAsWqRW+9amJLbXCxUiH8JZcpXPaJqvp
fx75YrNkvC+UyjqriLOq/ZZdW+hd03LaVgF9cwTvy1aqU58yfG4qEsSQfym4T9jG1ZZvLel/WNNs
yDTDluf/Eg2FmIFOutW6KN9JJtzkRBPK1rB480li/j0S8PPT8h3O9at/XNgmvjc6tgZWK+3ktJio
tL3OmLRsraNsoHiTiO5OEX35WiJ7SAv1fRSdvxCoAdwxPafpTf2bkrPR2sl9YeXcGTmtfvLbAiue
GCFBMU+7bZCEV5Wtf+sUMskDRHf0MGF8Ib0A6AdeC123kdk57XjrPS7MF1OoKHqihP3ZqzNxDzJs
lkous71XAMhtqy/M3RPA5vR3Q1BFieCa/OzvULOfYCOGmpX+iH1h2ZjWuTaSg8U28qkhaHBlomCa
lZLv8Pm5xpH/54NCEwJhPfn1LceaGB0/HdQWo6I70wjFb67TqnhrVUyTQ3nLqk4GPd4DSAszRbbX
ladnNIb1fZJQtPRZqq/6FJMBTQEFCPHM1B2WxjQkD4h8D0EUkApEXVUXeaW/KaUFwD+LziA44Www
K48dZHugWiQRNTEuwsRfJp7drmrb6K/zYFzXI0uwWqIh9ONnPy7WwmVGTHUsV/bwgGfqUU+ZJg5U
djOVIG3uBHbUal2nNHTJDSEblFdeRfBS3Gv9QtTenZcUh95x04Nf3gI1s2elYxzhCWKmclfQrMaZ
aIOGET5BEm7izuL4EGfGVenY+wZO2by6Rx9DZJCLpmnoaXpQggTcEK9kywW4UbBd47aiIq39RdAr
3+gGRHrBgDKnN2KR5pgaezcCGUI7pV1i/rqwO+V8klqBao23ZCMJ5CSWfTj3Rtu9s6ozRgoNvhrp
r2QebdJQYweTZ4+KwJWdNaqzV8z7PpHsr2leuk5vzYOEE28OMF2G+gkBqbytqh/s+Q+Bqn9iLNsC
hivdC1djTIo78eSWcYccCGRX5rwmkNH3mXnm5/E96Sk5E76gnjk6ZrDQbhe6OVzRy4m3VMvEMWLE
G0h8sgxEHV6/iSrUOqnEX0TCxaMdGy9tmC7Hrje3FhPkOdHwyXwY+6VaBPkXHK0/kWeA5ui6qwOS
0pkvOSc/oeVPipAu91JM2xQSkc9Ls9x3BeURBu2jUEroHUH+g7f0H1H7P6Ttc/5f8mKoQj+o//V/
wfafvs2/P0j+679//3YTK/+Xf1hmNYC5q+atGq7fZJPU//rvH7fA9F/+n/7h7/T9m6GAvv+CSr2e
Pg21XvaP3/9o+/rPfyA7nyB4Py1NfyL3H4Mwzuun7L+2MnnKXv/yb//A+DNM/Y3LA4NUt02ULBPv
8wfFf/oTbk3c2zawPQdk078h/qbxG1oKSJD/C/jnL8mczMB//oM/slUd/pADjcngb9v/CcTfMH/F
7NkgL0zT5PN0UxjCUk9TJywdIa+fhePtUJTkvb+Zg76rguyKJN+XSFHvO3t8iQTyb8df8WkMH2ya
Qt5wL5Oc/3g46hE1W64tG0OcaakSskXWD61yFo7BtTe2K78m3C7rEKOGd1jICcX6vnWDsGd50Ua0
OGXbnEa2zJnEucNxqOIrt8vuVBR2Lowvlw3y8M3JxT5zpiAR2sSppQwzdzTIvpb37L8XqGfe2thn
LhjBtxa1e2NE2hHY5zK0lA1bRJIFy0qb1e2jgvMR+MlFUxsHjANbRyM/0oYP77gXHtQr5Pybktiv
hnd51bP1SunI5uzuiwRgQ9XNsJOxrYvzt6ELgKsnq6E+L90qnRVWdUP28MrMCNOljV8CsNJ3XZvU
87LCYKsd8yxk/9zHjwzDl2hor/oQwLYX8OZMu1mbWpe+1h9Nm79aaQzAhDQWKCtxynXKbYpiSg0Y
djkXJv9eEpKH4q++ViReEU2uutS+w3v8HEfmRprFVeNTU/VlucZttTJNnHMFnysrCf7JZGsuq7Ue
NXfKqO/cwXvXu/yaXUA2K3rvmHbtGWIEDxoYnTqMlkvk77h7cnWFousbxidS8HhdxrHk33pU5E1O
/6WN0iuy1gT7nRSYfnmHFyOdYRCfMHccJTdWnVLsar3e8oLjB5n2eWS0G12XcDzC3oXxzWC/U8Y1
lq+LsrRwjqCCCtgj9Om2GZ8n4wLpc1iyDVteYvI89L6Oy6LiCo+yvIv88R7X13JQlQuLnWQSeUg4
FG3TMF5XOvVF5AA8nd5kvqEzvuOKXmt4V1WM7Yq4SeriLOdlRSUrC+cyBNiRabE2lzJ780t+oeus
Ildg23bSN6y72OvM8akyEQPYIT7ifE8pl+CSKBJMqvUa8hSo+2i4dyODsYC5ixVMJo1/ycmdYeJc
J7biMnNR3ptArpN8PPomFg3iRItFgkUWochTpsOlVTLkd2XiLISnLBlzUQgTiaspG61V79ukvIs1
sRV2fpeo9ZU3Nmd0pK+1KTEILfgdLT5X6690lz6yoozHoE3XtZNc+oD9xrAGZzJEHjLIY94C3cJ+
SCPEjHZp0iyYQjEE87yNSs6MCMzplTkJq4hJKxUGOlrLbJs7qNL3ZCRetS5IEUbhNiN8jzurKau3
1ok3MfKwcBWAO9BCLh6jgitESwqylZkDCtlmaKDgQmJnVa9bu1zf1ll3CGqyshB6XhgRu0Ge/Ecl
qtd831kvhnddk2s2vxs1SjZqQfNDRo/kSH3rGgQDEMKbLrnShh78Fw3PWY6yIiurQ9mZL0Vr7GTo
r2pXoKRLv39RP0dW09lbU5BiG5g7O7G3FYSltPAfYFgcTDd4HlRxA3SPKDnzuQ2HW29qThrQAdSY
lMuChOz+qJYKEsF0g7mcQagZPKMW3qFZZJTaf8s7573NlIuuNHaqru9N46ypxxsMHluYMHQ0g3U1
pNj4ECY6ymIgSdmm2f/Ti+ryR4H+X1mTXuZhVst//kP7dRv3+4ovGJeYjI1d2Mi/ltCGqYZ0FPvx
tnEINRX4Cb2yeCClEJl9xsYE+2PXZ4fIxgrmZQevC/C7oCJL20XeWV+gFU8IUT++DaEnWO8nSLN2
yl9K3bKjO1Kpt0Qm5/OecE+wMtDuPWVWxGJTtoSB68kBx1UgvYuoSL/RDNvTMtjllXHFlPmyQ3xa
Z+mPkuv/QfHzYYn0/2FpQyHy093yp7LmMgiTsCjC7E3+XNJ8/1u/lzO69ZvFXheWI8g06+dyRpsK
HcCSdJ4AjhP+9+9yRld/c+F+u5D0gfyT6sYf/W8585tFhBFddpU4F5fy3P1Pyplf62Rlqo1Ni634
CUwOlpZXNCIdD73Vbc2uf3EgDs2h92DwYJsshsQBBa0+/3Ru/uJJ+nUD/MfRTqpxp4uQ3HrucMB0
SduCoXhm48OErHUlenb0gfXFFubkkf3jSCePqjqEgQ85rT/4NNLoJRmOeVS6UD+LVWe8dd2gPc8R
JBIUHGkPuTD0d00zB5Y+6DWM+IAcOSrZ4DPm/vSaP//1vxaOf3wnStOfd+DQAuFAVsFw6DRmYKi1
66VeJfHGsiP5RcfpoxM8HfqnTX5vAqjxIcpvTfrTrWM8mDV7qywSl4iuA2ojhkqf/5jpS//Ry/jj
x0xr5U9HgiKVx8ynWwLgy+iF1oW9UVpNR05bBOcMU7sfq8rHm9Ff+xd/HIgn4OcD2X5aAdAquoMe
B/0D+kaSpmFKzWWKHyHImYGInvDS0EnzVYEO+WnMfaTzkUXctJEM7XmXFOON57pYQXJUgHOnyZM7
XeTYzxAZoQYB2eiuTWIAbz4/NSctlz++8gkZLzdTIzWwEuJjqd1HjzjypSh89abh6xCUFau81RxH
cb/VlYddtobzNzexhbx/fnx9Os5fXZsT3K+nVSSdKHl7SIg1cpzgsjTkS64Om6lYLpISck94ZiKZ
QsQ1szFF4RsE7u0smiyHC+8glXfIiOzm5DBgszSv8A4t9QwlITDzz7/jR8/CCd6w1lz8ND6nyGyu
y343qOeVsvlbH33aXdPb1uuUYTr7GvmTh1bsa/vy84/+tRD494U9pQSjPotVXHVMzdNjkDz44unz
z/3gYTotLNysidOY3huA6wCv64XlJEtViWYNk9S/d4TTtccL2J5lfHPYG+P4KsNw3ssXcFpfPKYf
nZmThcfuU89hvWVBH445TpySAvnvffPpiD8tNGx+ZVEahb03rOEyafUjCQkFIwbzlrr3qzyJjy7A
ySLTY0axmj6gz6bQaya3Htl3vOWReAQI91U66AeLs3ayLAAZVW238TgIe3nRPjQpaoQqxMP8JpiC
fX66PnihayfP/hhpjmLjeN/HmbPykbAh5JpFzZPpNWulHBEpHD8/0EdX/OQJtoyxyVChOnu7sOrV
GENXcLAYf3G/fvDpp6lWtdtIAJl8emcz2WKGJdEwyJfPv/oHi89pUlTUGPo4Vra9F021G8zyzijK
pRlnXxQfH338Se3RdommKaFngycugQ8M2950r5Qi/wLB+tHHnzzKrmt0ejbw8VluBhu9lfHM7Lti
Pqi+df73TtDJ04wJ3EHhiPc7aSGLoxQ0SMsr5Fdk8w+eNvXkkZYy6hKSWwQDuWgSVJHK6jmQpuMS
LI1U3z//ER8d5eSZVlA9ZV0xHQWuK5Pi5sXGfKJnKjHzhb/7/CAfPNPqyTMtR9g2RsxB8jzdZ0oK
z4g9Lz5Y2I3CWGgF2ZmfH+mjJ+LkwdZAm3dOzpHqySlIaCh0KhEv/t6HnzzMbDLqoAL7ubdYa3cE
UhVzATXwi0//vvj8qSCZ9iy/ruFQkToGe3w85140iKxZzVvafkjtb3pt3d512/ALOPVfXnUOdbLF
YPDtd6nvckH0IVsj2EBEITBu0GmO1pXj/J1llsOcPOMo6PUuQ8q1hwGkLfBYPWAlvwg871oG+nHA
eToLnOqLsuMvn3gONv3Wn16BODM9WIvCwsbenUuprFulJ4vELVafX/2PztnJ4+6C3TcYk9h7v37J
LFw+yFDG4EHa3RcH+Mt7lx8w/fuffoDqdkbLGmXvXW9cWw5xGYx6vnguPjo5J485tGAkc2Fp7/tY
LvIsy/GL60sN9uf687Pz0QFOHnEdTWWVA63Zs+W56kLjlvYdjVOZfrGEfHRyTh5sG6PpoOeetUdk
i0+xKkKYCdEXkW4fffmTB3sgt8dvaC/sAR2MgpsGy5DZjl+U2n9ZbNh/SscMFDPqkM1Z+wicq960
Z4FVrfvBA4rTnheePzOHt791EU7neApkxFHJbGs/quLOq8qHvhFPo+Td9/nnf/AIOCfPM6pdvxBM
QfcQZ6wovOgalbwDn35r+cWK8cGVcKYj//QMjE1nZGPLL8gDj5mNkXmLHADToqds/puHmA790yHi
2Mkt5OrW3taqJx20+qOWl+GNpaJq/fw0/eXrjgt+8iATySoxbnCEJLqGOAkUgIGLjvUuMxd6lC8+
P8pHF+PkkW4jhPpW51r7SgIVKIq7sad1bVd4/lvlqwrzo59y8lh3gdvm2CesPUl65gKqRLT2I3KV
mmUBWKlRPOXvFFOcs5Pnu4IyO5jgFg+hMqBgtjwDSJZjrF1ACT/mzh82Sb5vIf7iBeucPOa+UddK
g/v2QGe9xDveTVQ8UMR44bLgMR+97nFQZXnGVKktl64L7gVe6tAQA+eE5Im7/VeRQ3/dfLBd++Rd
Lz1mszDj8kOVGeMSmQuOXhzA6MnK4ofBskCvYyOLRR4+VnpOTkOGxrcw3bO+VczL0gNm4NFbAphv
TpTBwGX4YjflpWp06T7vCuxVFlhSr7Ql0yjfVv6Hs/PabRyJEugXEWAOr1SwJFrOqf1C2N02cyaL
4ev3qHcXcHMsCfDLYHqmQYrFSrx17zmXJYyec1a3I/Px33PfL6Ooo9TfMotiZPNb3huBeBjG5vF0
xz4yB/zNE/tyaXLAGosUSyDno9dzzFHaL0NwboN4ZNTos1FTymDwW1QKXmZiQHwFcbGqqA+J4np1
+tcfa5jZiEH5rDWkfw9eRVXhfVOJZltT8Xhm0GuH8fBNH55/lfVWlVsiMGHm3gKmvEBHtBOX01JZ
hgss6QvhOSvjTt2qW1jv7lu5oDhu1+6L63JH9uUmX1Aneean/E1A++6nzFaDlIoxWQow2fBRS2r1
Ml4DSd8GW9xcLv1icW4XqR5p0rnSVHCwS0V9jzJHq0mcrBvVQssAWTrVYn87sedLFtqgR881RTlr
ITprOwQN1fGj7ix1o+opofLFXov0covpL+HfUmNhpmp/kUFZvlRDjQhAlpVLh/ocTx+1jExaIWVu
bZTRuan0yDZgbonLHQE+2LbryzYEzLMoQS1qrg2C/8VQNYsC8jx3+A99a4WkkGZmcXG6Q34faLUc
fTa19rlJseUQjV5HLtYvFleYBlWkW3tNbcUVibHD2pKtZFvDs7iowoRs1bIOz8zr2vcvDxPKv8ut
FpLEl5QqvWRVrcieXEhuc9HvyZhw6+XrQ0inTdfGe3GR7O1l7jVLVFsuQfiPdBV7+Yp/rpybdK+d
2cIc+coizeXf3zPBZBeTMg1eTqprCsvCfBn936XaUjykLyr1PQ1JDXZ+N9Pd6fb/fjqz7dmMY3Q5
lLdQG7wg2kvKW22u6/DP6UsfVov/jkDbns01ldR1aOpoWxHd5cWbLt1E6LPa3lgl8NS7/MPsf/Rx
Zc+X51G2w7yquJNBYUIIjWHQbilGOLNhOtZHZgvzEJTpBDtvgPZBMs8h4SI500JHGn++zsZTamaj
2tFCvAOX5CJg70hzepDNp1/BzOH3f9FuVvLZLJiw/3UqI08vKYUFV6Rda0PlapW64RhgSRo/OR0g
sVmckzDeIYgmYdsd1QO/fbqo+9+tM14kfHKQSHQ35KAHbAMo3enf9v3D44T+t6tHsRPZoo3SS0g4
YtdCw98O2Bov40wqz3zbHFsErPnwhipD6kaZkrwK3wB+e4yaIUoteWvmRhIvc8egnEzvtfZKisPu
AEaDmChoIEregmlvpaR39JLoPk8/85GuNJ9ls8nOc6j4Ax9b3UuWBVd+Eq5OX/r75rTnbxrXlG3C
wWTroF6owQMVSK5QzoQrj/3s2avqNTmMQbswKxkoy8J3sljOfDgf+9WzFxSNpV1XAyO3N22YhY+Z
9EZ27E9axLEOT/NlpxZSJSzaokwujbxTFhEVHhcTVe2rrujEmUY/tvgfzva/3iNrS0lompNfhkDi
XzEBoPlxQGV+qFaVvvK/OihkmIbCghx94dd4Q5wpvwD/B4Db4NRM16bmwyxS5VA1I4XQk9KuoZiP
hMLnFuZx6oIfNLwAJeMtbAj/JTdrfReWAsZKSNn7mYVwJuP+/4nCnjfW2IxhGaoUd3GMuVNXQN/W
8VK6g2K7Ki6zbbyJ1vHe2lYre3XuvOnYu5+1ncHRg1Mk9Ngm3EMjMZT91D+cfvXf72bseV5NNfR9
4Ot0q6C+UqlB9aurguQaob6Rj8a25ofjYrZ3aUKz82GTMi60eN0O12z7zq05h8Xlm8VzLm+3MtXv
yYgevBd18aq48fLhdZ+4T5a7f4926/fCXUfuXbj8QKPpDgvnwlxXa9n9DF3sRO6n93SbLp5Ot+X3
eRg4aGdfg/LkTGrp0JikAEov5U2/Tx4pzb5OttYu+QUY7l786Ej5oLv9dzhJWahSGX4oMdQD19ee
M+m60B7PPMeRJjVna6HWNwBQ/eEgU4uWPvXYQhDEieuFoQBRk6SNnmAgCd9IVj2zxB3mx/++RGfe
DQPDrvE+MAOl9bXWZktJfIbFjdOfO+P5fl4mm+3f5upsuZEjPUsu7QNgjU8GaomksTwThj929dm+
hyJUZ+rgqV6KmkLlwkpXpQbb4fTb+H5z6Mw7FaCkvmyVnCoEyFVaJoNrzVaNVa9qDTPHi0+pq+Oc
+7j5fqaBn/BvO+nBQCiZ5JLLAzBHTatVLoHM7dQzz3LoQN+85nnH4mTEGiWzJFxSo/26bEHK6Rso
1C7Fpadb69hGxpytwHkfDW1Le11m+mS89ZNRXQizVODLTqRcSmr1klqOf6mMChVitp5yfGFrXquM
/L3aLy7I/sxeT/+W7+dWeT4zTSGIwTyuJw8bGbT6wX6JpdFxdTPaqYnlqU2wSeTuzLr0fdNi//n3
zfWcXzRmmk5edjDpZtDhIK/5LOeYwlyyCc5Mt98PVHneQYo8M/Mpju2dFGovsV1VYFEwJSmVtVHK
8vN0wx2J8MnzfpKMaO3ycbB25pQ8Frr0YDcq6A6l2ZBI7buOb0JUNWwEZN0O1sGbpkgPbVO9nL79
98OZ9MV/mzIySsU2yfLdSaAt3NGctlKV3p6+9vcDTDYP//3LVqvLzVIze8vYdROVWhzV1eLdlMrl
6asfezuHJ/py9SSwKTgPLH0nJyOo4CFZO3IMBDYMKMgupTN3OfYMs+0I9SZdTFGtsat6wJlRH1zF
VnSZy5SrnX6MYzdQ/32MHKunOlpVgRYAzYkJc1zLlzYo659dfrYYpBGVyIat67tGp662HmN4LjYM
oRJ8yw9vMVsR6ghlSORM+s5XOCsQrJpQ/gP57vQDHHnNxmysU36Q645pEFfpyfODYwrtQK0e7APz
jXD4zem7HJlR5gVxpk+WPskjwptGKo2lcJVnRHvC90QZ2ap/nL7JkbFmzLYaujIaso2cZZcDpNCb
nTVFZzrRsSvPRnE1djqAxtbZpcNwsDGtdP1nm2bZmA1ijlyLoha9vwsBNw3kNwYGHuYVlSSuaH9H
zf3ptjkyDIzZaKZeAIZX37dedqjETKhNeZClplUR59W/f3YL7d+R1iq+nttJi8jD0Z8CmxoiFB2w
DuLxzJHssbcwG8r2EKQZwXPS8E0YScpw44/Zw+nffqx/zoZxIWxFju3B3xnTTersLBNmWf6oO68p
PI7TtziyghuzYexIkCgAkfs4Vd/rGixs9663wgXouO6Mp148nb7NkSf5K5/+Mm3rVJOMpRM4u0kD
jNMP8dUBotvCrlOraAXj8mctNne5m3rYTXWsMtg0icpiL9a7BbXYxfRhZWdCCcqRTkvd4T9LkK2C
O0wj2d4ptSMtLElS4QMl2lJDUb2cYusN5mp9SQE+ju/ABFCYEH9BKacufcmPLgDr+5tEr4rlZA7y
8nT7HnmN+mwqkFQ5DCHrZl5UVf0S97RNBn5R/m46g8wlrNPXEOfUAAfh2UTOY690NrBKrchUasEn
z1TSO1wYVFAPqf6YSOZvUzWbM/3zWGPPRlcv9z3eRNveDQNpxfDi2qT8sMS5uPSxh5iNMMUHghdE
wkL5hZ9CV/t13Sg16DFCHJKFvsTxh/XPXtFspGWg1sMJQY8XFf1OLkYUuC3Gm6oMrtQDwXmapL0s
WfrF6dsdebK/sIYvI46T18wHvW7uktJ/pUAPC4kMZsKIKP7so48kks4815E3dCje/boji6iPqYZI
KbxKT9SVn+n6uo2siMYEu3z6WXQu9d+Pqv+U5iYxNfqONRGA0jUvLCWoP+fCwsd+/WzgTAkZCOjW
0ZSFcXcVpD71A1p2gM/VxZku/P3nrawdbv3lTfQUdhqF1DVeqX8EDVxHyFCZT9ljCJQ4SBbU1UO4
ezzdVMee59CEX25mDUMYxFAAdpjGnn0jH1aFavzSRj50f3aD2bC39VhAow1rb6iDRZc+lX6DOOtn
eTuyNhvukNIA0IJd9qjZuRGVskMhvtLl8mUalDPfJ0emyr/n1V9aqDejKAgKwwEfD5UJyPFoki/C
vlhVP4WibDIo06eb6tCHvuu2sxEfUMfctkFSe06Ldxw9C7p3sG9wna0fpd5SDj/bJ0Pm1pLCDmq0
TPmqH2+LGEE1Jl79XP7lkf6kzka3ETidcKSg3inI+6RUWkvVpyzZZ1ro2NUPk9eXd1FKhY0XSyu8
DvUlyVnZ1m41jBg1O84fvYO/TIwvdyB7F6D2ABmqTREwm5gfylu05pTADovTdzhyrib/PQ/4cou+
gmnNhgz25w53NphyAhKucWltskWwyjcqwVH/Wicb4Ap20T677s5EnI813mwkNvUYDfqkVV5rQPUe
UMigWODA8/RjHVk//uYDfXmqgJUqC2UKhMtCuq3qZKcSdcmS+G2AzCUH51ImjkyO6mwBHkMRxuNU
FB73Mq6ysK08qRpfyjAvL2w+nZZa5KTrknw+PC7FubP+IwvK31f55eFaMu57tkaVd8Cfm/Gr75yZ
XI5ceF6s1IvSbidlyL06yj0Lx6UE4PX0Czkyb82LlSA4182UHV53OCwMvV6lENELeGmxJNw8HJbq
cO6U+0gihjwvYLINSF7ZaNq7sVXFpWHGklvb4bBKjFxdhhVkdh0jHRXrkoQ7Cty/XOTVmec80vGU
2YpMSqJhU1Oq7HLqLODhR8aCYHZJUBE3VYEH4aoyIRGebtQjY+jvHv9LR0iGjNOhtJG9mjGEoSUm
5AYh/mcXn63FadxqkjlppRd22SaA2ZHH6k5o5cvpyx8ZOn/jw19+e1cpnUI4ns9/Fcc19nYx9pTf
vxbW4wBcKZmAPeb9mcnmaJeYrcz+kESjTODZw+H1HFjAl0qreRuL6D3RIIHG7YMC9Bpl3EUoy/qZ
b61jr2c2Owjf8hXDdtSdbMrJFkdavvfrAxIWVPiZl/S/VQvfLNN/n/hLO+bA8azByGScboqGD7Vq
b+VRc/zrSYTWr4IUPM5xObLBHaKUwzqUOih9VmgO1NHAfofA0VJvGee5GrllnvM/zaLsAHDlcACT
ZGXa9f1UDWBi1UTy8rjodkbaJp4ZmnwCWzZ0Va1GWORMOD+S8KZ3fGNhgRiBxQRVNa3NVelAvypT
wASxkscrjq8ftGi6Qwrzq5NBAMMtuDHs7o9TG+qy6mqk2rE84UOG0jjYgPYr2XhRkVHD9TLSZUWy
MjSNndk4wjWGDC68PuVL0M77sAofQI48EV6VYOxT1gGUHoNXAorAMP8E9UC2ZkK5qaorJLRR0Ij/
HL+HREylQwuJYe4WCFe0iiThqXlib3RhFReHb8RYV+G8ttPWLxtIML74necTzjkx3lHZfajmpTqp
HwexDrXe3upJNe7tTjRoHElBN6cBBoxeBVu5x15VTzr+7vqm6Kw/HVhoN9GhhMbOZz91kMG77BUn
Gm7ZA0ImVaZ6owCrduu+EOs0Jfu40ZOD6KcbV1TLZwuQVTsF22tnCxO/eKBvqlzz8hLzmDx164kl
ytWbGDL1iCwM1xfmwQS6eNkjmyLE2vJRt8KbNyzy3t5rialBTRs/MsXR91kUe7Ip9tTw4nqZUFBT
LY+7XGREPnDI88yNwhFUik+51R1Xy6wK6AmIMmco7hNAjsT5TPiGnEVWEi8iV8XoFmz1l1pSGlCF
bTK2dULhioCRbnbpS2OUf5Spf860lsaccAbE+Knh/YDgd1uj2sZVdDeMh/wlWXwG5PCBtMWiXMbm
vSzad0dQO5/C24xt+3XU21uOCa7VgTUt9lFHFx2WIruJKS2Bz9tJ0oVeatESQcudFhifRcaZRUZe
TRLe9QJCYo88GyjuvdOLF4HJjxTGYDyoA1FCRNkTUJ/RJXl5OQYdahnzvY7iW13IG6NJsB4bcO/J
86OGJZFe4MXEriMCeRs1QQAZE4KgVo7q2sKFyPH0Yxo09dI58KBDrQFuBFglczQQcZPSguwNrlXJ
uSRvl6Lp0lrJk3JRknkFcL8usYkoj11UexVsGHcQtLdlS/dZM8o7OVKhP+caOfIq6GfkS+VCbtnP
t7G0jvIm3sJuFRec8BYPVtlIrpamhpuBK6N+BfgoaiZnwblgscoryrz4AgE/CgZ6SV0e1lE9iFe6
KQ1u7LTvejb97mskEmqR5quixXcZOb/Got3Idmu5/oHnCnjiz5AaxUo3EE5WyXNojbd57O8C4hdu
lGUQTNGQspDDEkLEEmEFiYvpLpC0S93ufyFPo27L9i+bxqwXqoivC7XZ+1oHDhkflw4WdU0akUwq
Q227XVtZyG+6YU17enky3HCCnlLlh9CpCJsnP+p7oLnIHSkE3EgyTZ01B35v368HuZJxLMrXhtC2
k4IPtDyYOOE7h64dBqprW2Ho+kaMUCW1NOoChut6CMjMHZgUzGEEbgMrNtXsPZSwZmEKRXMxZoAw
zcwnuiKpPKVFRCV3lo2jyGsglCRLRkG1GEnxIiNeV3eDrZM8m0Lcr6biSpqM+IXzIzwpA6uyzquV
A0I/uiKtoFQZK1vHElkITMM1xltq+5cZBzUPZqJswQ7ftGZzj/kD2QyATktv7QME+9kfOB7i2R5H
xb5zVGDBBRD+BbljVI0qfOcbxj7TzFclU++VNP8zSCG8DCjJQaMDz2D2iWTzvcwICjHX0eV6u9sa
sf/CuWu1QLYGyrcUQGcDpAItVQ0bx6T4rqmQpOEdRcFSN1dqWOZLPSzegSrXrtQm92gJqHtBdu42
XfxZ+Zru0tvu47QrMNKIAIGF+qRl9SPmNFD7tvVrEvpLp0Prjev62mp62e3q4TOjpn1Bot4H4nhr
nY180RDxBl4t/MmNe4osIC2TA18716odUqAEk7UZpmSVRxEHH3YO6EHCNml18do3m0utHvEiNIa+
oYaamCUGAj8KL2OleJrAgKKr7FCLjB9JM3xIunifhubekMHbK228a+34fYik8kIJiT/0vr1SpwBP
TKjdSH36JpLstTSDN0q72NbJ/QXG2lUUq3/E1F75cvCMmeJBgd4LRWzwNLlzXHnS2gWcfCCzFmgq
iUPYjqPFpRDW0xAbOGLHaGdEkgJFa8j5LJnI2M6Ll9BmrjAaphn2ylcOy9cKFEh0kcLmgoU/7DgS
QLGkwJPKo053U92kgDswH8xAvy0KPAR4Y8MleybTHSd/3Ccjq5kxxXeSVD5WqhkfwgYdewQwcIz6
XWYhjh+np6gqWS5N9TEZdKI9022vWPdDYCKXLjKUxQngWTWRG4QoARhkQTxLVGjgyd0jpRwYUzlI
ygLRN4n3/nRIBr1TI/nglFOdCwmf1kKz0z9SAnBksPlTFeSWa6Wmsh2sQOxlR0Mr0bFeRcwebsWk
gBXAlrywZ62MULFzZlSw87Dzm+qgvjmYn9zeyfGnyyyYWbiNuAyaASQPhrNuqlBdkcWWbTQxCnLM
zd8sys+akt1YkYQkEROIG0aOq+bDMxKOx7Aj5i6AKC8toUI+BzynTsmN0pe/R7nPwScX+Z7zpXHR
WR214aGmgV6n+t+KevsmS+sWmwKCpdrW5Jukjv1FZhflTkXR69ZtvWf+kuHeR1dq0N9FSfWol2Gy
A7CO+o76qJ3N0FwGWo28gi+vlYKMemGX5pNvHyywaarInkwm4E1tlQUl4/54E/WxClzswIxOu/E2
dfzmLoNB5SZymG+nXO9+J7m0yZuhuQzjQmWnUop1A/LlI7d0J3ZbKQaXryKiKvDG/lZDGetBKOq9
1DTjM8kYlUdAUbkue8m6CUTgPJuK9CSkfrrhrPOgkAe3fiEjJdtq4cjqaZZPnVXgDO3GdT4kzjoe
VPWqSFCNkGQyLtReni6dg4zOx1KyLppOBcdu9Pcdvh62kaaMBYaJwB6G22w0DuaI5mnA3Uu96TBu
KSFzlqMUKRt0e7iwLbtbxbF+cAMU0aJgXzyUrb5XckPZ9ML+INvCWNUdILmoB6nqpOzFqiZYaK3S
rQEZPZoydopEKf21ifZ8pVeyffhR5sKXenMbwiwnIQTtV34A9Pl2a6xz/GgLKarbXRFWzloiYraU
8sBY+gWhVyWY/OVoGcZF3I+sesJk9JYmvnNJipZNqNSbXCqU17JCj2equGJ0qVCBugXpZW72yqPR
HDwb4Wjj6VKMK7gZeLotOVxWqp2+ZamTtBcJcrdnpYK7h5iQlIhSOJ/5QeZT6+bIuFY+Uy1HgZT4
JQW1ZFW1WdAs2rSMcCFm8VKxdB+mc4ZlpsdZ5VvpR9hXSNdyHXWObb7rSY/LMMyqlWmMCGJyWbvW
reQ3kf8IFN+oGdRflXWxHuu6YRoU5qqKsFZmWHfZtEKGg9GebOLITwBIDq9wzvFZ1OMA89NiqdEE
ZY0jAlY9pQYeHE+1d2IqWQ6c+c3AKTS20amHwRharvBHTLk6wEmR1cpCrUZmZdmoV2phxmsqPF8M
J7otM2xDPb1rkaeCrys24uuipU+Eev9mdVK1DKbhpuZbx83a9kavGAFMUNtkqBWYe+192wUhC2qW
rdK06JZRXN0nMh8zQSEhbyj66FIziMKBnb4zI6vYBwOhpEk1fuuxBvK8tYZlbiO+blO2ImDiI1f3
pRc5q3+PDr/YFPqDEguUFHHGF99UddjPUHilgQ2SGIboMhL+RxHaGttti7+fKuO6Gdltd0pTrGSf
e4dJ84tPV2xMTfCZic5Y8yioZo10S/2xtCI0DDeSrINlmDbKbZyMeBkbNq+ZaiWeJexWXrRylB+E
TIXrIz1D0srXkK0OMUqrHslhMpp01wjd2hRHi0myq+saCvjSZhrdDzAAF4ZDJKAotHbVTpWx0W3O
GhRVr2+Yrn2KnnssaUxUjqmjSw+qJ1gOuAa7IU5WVSEDuSTxdM2Z4aUcdMmKYwztoGn9zMGr8ikZ
IoI5OA/zrn5mx1JfmE6QrQtOeq+snJnWNnR0Tm32p8yLdDP5ieYGJkwiX7T3Q9XbBHXkFvaxo79y
8DVcC0Ph43biS8DgAZ87kd5XOl75uBzKpaXgdsozINWmk4UHv8FWGv1skRvDfSyXECi1sOFcf0KV
V+o9XrdWXAQOTPYih+apiEa9CQOWpca2bgyVOdniM1UdkER2GtmecCufKse/7Sf/XovHAyU6frAs
483M+NqzhIIPNZeLu3xSuWk/Rq5Rce4RleLdSQuIffiumakKaJ6pYy3oxOZWOFp4E2uSvCsTs1ok
qBvcvpM+q656PZwGXrQQcZEEy/umrbN1ndefg9ztIzl9zzW8cZWCFinWzOYP9RxiadPibt0l2RVl
ShM5cDHvtW6LxcjufyHJcrtWqXAEjqzrC6kuUdzrlJ/nNfsHuCvKWnRlc51bFSadUX0FJF8BvM6L
FSlb+iKXg0Mnip/kxq5KNwLOSApxaLzhOo82kZrG6waYODFmPlylaZAuGlPr9+S1A4hNcUOVifLE
Uab9XCd9fIgQyjgdWhzxtj2y92sT+A1sQ1NO6ffZMJCOqLKAKaxY61KTm8fcDBQLtQllGLlSp2u/
xPMny5a/LwimvGrItms2Mo6NmKHwceuGw7ved+LRSB0sjSkJYRwcYLbph2J4qWtJXas0473S5Pky
GUSzzuUwegmaOLpM5Nq8q6TI9poaAb3sT8Zd7NfhZWoAsZywnH/WeRcB2Bk4GDYmJ9uhEItgr9lo
4RpI4agx043dOOVFpXb2aiL0fhFmRC9EkJW7LomEl/Yh5kqcndomxLuyUBpD3cVhkzsumBe2bwJQ
fOmykZhI0HLwcZyODB6JQs9LLw8vuNZUQsWiQZks6Ec/DMjJswMbjhu6vOwijuMN/TJVHUy140A9
t/F5+pcfCfjJs+BvJheckDoks9r4jst0eLFja6225wAHh8t8E+qTD7f9EupDn5jydtraa9nSMIt4
vnJf5fKK/MSLnz3ALOZbY2a37MxUdmlPgkutZ9uyTK6gyv/62fVnB36mE/Ip6yhkEfR8BSMP1gaE
ZMzGP7v87EwpUWS1AebYeXlN/FEfg5c2NGD54qM6fYNjb2AWRh5jLfIruWohcw34E6XLRO/uiae9
qlL1dvoWx3r/LGgcT6XfkotA2D029jo79dGX/py+9JGaTFmeHekWte+zmFrOrs7lzcAWF/P3nZEx
ygM61AHOW+jYC+S9YgBdCbTuzCHjt+MCLPvstTc6/OTGaawdQfd4KzkI0lWKKvlE63+UCcEtDudO
X8ZGwkRH3R0GglEv7zqz/9Vn5UYK+zNz0t/zm/+MvQNZ/t/r10McSapAjWQ5It8YWFqXWjZU60DU
+soc9PiqMIbx8HXNTr7R063qZ5guhVLhmSJ/WE+leJeKPNvnWhs9NaCuH06/1WONO5t0ytyh+ggJ
4671xbWwmxeW/8A1J/PMo397osWTz2adBFYvxDsypaa4UomvSfmWec5/NhtsNo2Vo7/AFHt/+mG+
PRXiZrMJSCWfLy3Vyd5RUKWv+zLqd9EEVbzia3GRi/HaCsp1xG7LLYY83Z6+6bdDjpvOpg07bpXe
GaLSG9jLbSMbNbY1yPEP2282Z2TsMTXJiOUduz/MOcX11OuXyVS+Kpq5n8rp4/RDHHtNs3nDqEO/
7dpC3gHWfo5SsQOo70G6WvONtx3F9Hj6NsfaajaFgItAwdJIlDGEQ/Xa2qjbuqKdxjMT7JGnACP8
zzA+BPWLXgs4MlM1ArA6G7R4vJWI09ekm5Pu9uv0YxwZNHOCD3buRMZ7h14vVV4jq7kKRe8p2Md/
NuPNCT5+mxpsbxMKJMTrwcxywRGLueET7lz6xLGGmo36NCLQDFVW2xkCk/yHadiLcnxNMBcW0bka
tmOT3pwpgNA0JSqjjJ4UBRyyWFKWP+POnt4yzUBXhUmsei8YOqNbdeQ9oYyLiTBO5LrVmI4M65qz
SfUjgfe8MqgZeba7hmBbNMn+maLb71tBmSenmSECbzlohFdEZb2QKunNCHN1oVA/FJrLoVCeTneX
73u98he68GV1aQAZJFZQt94QkLrQyll2g0xdO3NO/P2kp2iz+af31TFRpbT1rPhSjT/kQgWpfx9Q
i+hX+UKRX8buR6XqpjLPUJtkNQLbwQam5gD4NiiQRGIwV70uKu0zGRDH2mo2ETnUa/td1AqvI5Sn
PPrs8n72EuZTT12TCWVyYb3q72sRrWS1PnOM/v10oMwT0ca+Fv4Bpes17WWXkF/Vti7FM2d++LGr
z/YmsjaVvQMb2nOkJNl0h2xW1Ri6rY9V4XTTfLsvNVHU/Dttphqf/k2stR5JrE++glVskLdIbC7U
xDmTQnFkqKmzCSfUqlykU956vdMvg/izFZ99eaup8P214MyseWQgzNPdCGpz7Nsk9M6ka9yyFXdO
HG2xQW20RC4WRttYblBXN2le/ChRjJY79OIvI7tLDY5jkZp7NudldXGbS90S3SBFnA921v7wuWYD
fLIQX6STXHhEDJ6A4HiV7+PbkJkLK85gqKHT9PiPKtJzT3VkDM7z0oq2G3NO28ijLX8N8X1rPJ/u
Z8d68mwIFnbSJ0XHEJSSbleb1brws5sYDevpyx/pxv/JP/N1WTEKJkJUlzBf3RrNfTU8p/K4On2D
I+0yz0KjKEiKOjNovcp+GQmrSf7n6QsfWSoRYPzbj9jPEXjPi9ZziHwtQhXSZyI54cYqxLbuZRyP
xVM/tn8sTNF5LRGldpaaHVxHuk/wlHgTyqS6KO9O/5xjzzkbrHZgjyOBbuEJg8Pp/BAOOzPTfJ9J
ZSrznDNgtapvq1LjCb+rtjknHBfwOqZFTHT3Qpk6aa2ME2d3zD5XZNhwqh115+jbR7rf37r+r4O1
lYbQbKbA08L6VxGMm4TdqKs71cPPmm02TqUpClPI5K2XjP7bpETXujGdmT6PdW313/4hDWNk+8Cu
vMSRX4qhvGunbHTr3MlQwndncuqOtc9s6VVVlXNtLWs91b43paveeHfGM18xx3rUbOQrFVXuomHk
lFS4H5CsSvzndKMf+dFzuHYfTtLAaXvr5WqxrMbbcrAW0k8vPlt6I9MkupqGLL3lr6rfFpxz2Geq
x7+nSZjKPJpYywiE24IdfeAHwyKTyB2xI6e9zLWm2eahKRZWFQcL1Hs2WEqrvJa1TltzLF8txy4V
KxkZ2kPlYDs+3ZBHutg8+mjq+Tj6zD7eAPi8J9isR78rg0PyQSxP3+FIJ5gHIK0ROZuGa9HTWnWT
1fVeNoZzPPq/iZ//jbAocw43JkYJFxxrVs/Hwx+QkBzxJh/Nr4h6yqvkl1YsUI1F7z97ktlIb/Sq
skvBk1RkGW7CSiZFLy2tn22B5xxuU8ZkPBFTILf1xraefALNp3/2sbEyG+Bj7jhlXIWdN5EmFZfK
MgGwJ4JzXwfHetBskFvjqCrZ4LeeaRI+Ff5CqbUlqo11JXfr00/wd2P139eMavXfiVBNUhgWHfdA
6LceF/6FvAoX2UrbcEjW76nHW06Ly/6yvGqv0k1+qz4n18H6rID273b1u9vPJoSEpYrpIEy9gJeu
YZWOXDFV1OzGieiEqyEbeQhNsj7UoaISRTQO+Q5kpEhXsdlXL2SqGOZiSuLxWgmT6jIrIktbFabE
qRoxyD5c+qU07gR/JrRQcp5u9w5K0kzy/xgKmRVd3arktWXAYyPTXidma1wMKekIEWcTy8wCzJbF
lbyaEPWyJ7WbXV458lWm+DbHy1J+M1iN9anl4ejVotReRjuM19jL9JtAp77Q0MgEiwOhuSn2+FvK
PapVE9Q65FpqVTa1PkiPedl228pUwjVZNsZSstP02lTy8HMaRBu4gGExpMcGyT5jEj00WsER+SS3
Cfm5Bxu0UodbOx6IB9SN0d8kaO9QZNfWpVoJhayZLFiyELVPU4PMq7fN+E+U65JrqLl47AZQzDFF
Xm7cHDKGtN5ZkC+a3NsN5w1JLv6Hs+9Ychxnun0iRgAE7ZZWEmXKm9kwqrq6QE+Annz6e9R30x//
khTRm1lUTAskCCATmcd0ES14t8uHmSMwGk3mmWNRb+BUZaOtJbq9An0J4fOJx2Eh0+FB1krsq7I2
Tj2m7UDgdOjCW1d90Ea9iVg/E4iywmsc4oPw1pXtnAOCQpUwawuAfUoCN8yiUyMyqQTYEMXepgpw
RXAfBrSs6nrNX2C9zByYBMavSQ8TcEcC2bEBihFIml4/m+cIa57AHKzHg6Ky/EmgYZidAZRFxFr5
GmdCbITo7E9i87mMkkKDjR385QESGJVbmubq+eD6aV2v8k+QWQsIAtkgiu/ZyQrhzBiIYDwApagc
04OI2qDc8rtxf9Z6VKNkF/v20y0PiJ+vhmStCC/rDHCbDGkHaZZPyNM89bKD+BZNP4a5gUGg8nH9
7Pg5/JB1JdocOdZ0i6PDhN2A2r7J7vH6D/98rJJ11blmaRWPbcN2ml0VUQZIZee0SzYDzqmxMrw+
yPmE+ekLrUJOY3WlqvRKFw1eDr1NQAIO0ETrKq/O3OsjXHqNVY6p8wmgpLFmO5lhdxZL/tmmZ8eB
1rxxP7s0wCr8mKJcqmTBJSfDZ00fgfFxlPrh+sNfWETrimmCRzb1pMwitd9PbHEBlAPQGp6oah5m
c3kj/Fx4g7XueQZUSDfVUCNILPOLKM0ZqP082/o/pRVkXTAFrlPWXDnTTGh7TBu5Tcgtrs+FxW+d
//7X3WcUeieHqu2ipZfOrNwD2XN94v9cfn9YmGvhVKQTMKK3MfOMMui5zOWk5R7iEk6x1ODV41ls
bHFGyOnq/kAg2lQye9c1EmrEXfpa9tmGKSb/TElOW8eu5iewE8ZNX4AvQS0wU68/5oUvt9b0oEXB
jKVTJATV9rMC5OHRGr+u//SFqV1rVWeIVFm+GMtOGuWpM7sHS8n96z99YVVrqy3Z16IEXqLgO1Xj
HQRmAAua+ojEzaa2kkAU/S3NnJ9TN7IWHy5bswd9Ykp3AMRvjeQ3EKgBmutg99xqafxcnCPaKjm0
U6wOvVeSndmgIWeQxdgrUDvegf6Bm6xKzfQd6B3jGVcdnD5KniK1uj6J/18G7qcluppGRHaTlv3I
I7lMCGm9XVdzKNBY092R50m/BR1lwFLsS9upQQ4AZDyPqzdYHHZ3sGUdDryiyDglyx7OMvthXXbA
d+oLeYGqNflOWwQtYYvipeZnVJQxQSvJgTOz/aKgcYFw2pP8vrLQIZ8ozY+1qZWgY/D6HdbTUDaP
Ra2FRZtXhz5+UrQP4LMgAl/BENv20um/stRcLpadtmRb2o4+Yw3IByrQg8+dqQBRVHvV8HviMqz5
rrGpy3D7adDERUg6WALDqa4CTwv0YuBr3Tjc/mUz5uX9G5pAHj5CCPC7v1jUq5F3CZnNIc+1Ry5q
IHIzJys/h0xz5uwUZ9t4eFeX3hEmRuimAPkYPB+ycDnfScF5EbWr1ikQ0JmJsk6ztScOTo6aQsXI
YEHWWSd1fCdMiQYVzmRmsm247ZtJ89yyOTTH9NmA3WPZKDszqyLAWp1aM5EJKp69jJ/As+eHIX83
gVbWM8ALi50+m4XTF8uvpWb35jICsDRuCqHvzLS4s6X60GkA3AM878uW+qV4tWntKb3l5OkEdW0k
aQacdLTqgxS4JgKHSuMcoibHWr2XbeVI/LUTumtli19Ph1z74FMJD18wjsRmUiM1ByAs2VWF4i/s
2MyVS6a7vsycxngntnQAUXTSfHaGKYDZTY7szQonaTuWNLcL1ITyXnOL88vnAZwBvDF/rCfTixNY
IinLXppy0wyqnyEl1ujg1kYcCMJhhYkK4ZiGqQGeTpO4TV+BWJAqfjPvGvadQqTWiV+k+BDZXkzc
7cBWzGGwdVLzI3R8D/NnXzj0dYIzAQHN7sg6B0qnB7oR7GWOVB2P7CyqpbiDlrj0i47ZN236KF6e
ahJ2seKmWHG6gjvCzk73JA8TIOKkT9hrtaAz4cYvTXrUYW0eb+QpqUIq9pONO40rnoxqUz6AEdYI
4D5d/DxejwIWvtXkcUKynrhCeeySnSHDbMAKc5dHCFNN1T1oWB6YHLHp1vKIFp0c71HDPzOINOL3
8L2MSbFd7MppX8xX01Y2WPMwmfIy0wq0MOPTC1QHuJYcTQMcirce/030U3KX1hvLflHBH9/pmgdf
IhSN3UJ7nb8VPr2Rdvqv07EyCtiGlXLaMqD2HZNqQV7uKuU+zc8qbB1KpAx289hcgckNh8K1fnxM
lkN8ooZ0lor6XZ75WTGGoOBX762Bptzs0l8J2Hm52CxJEjCjdmVt+tge7bLLJVyltmX9AM6ijeor
YLIg/eJk0HpMk0OsY0Xu+mkr+SOp9osW2KYAT/gpZkf0tNLx0Sw3fX3qrBRr3gUzvi2OnfRq8IdI
WJRvU7GvAcZs0vtlgTOM6mDFZbBKX2BL79o2kL7enIZECZaNZrvJ4Eg1ZMDrzn730NcwOdujiVPs
KhpkJMgkzPimz2EIgV/NvjLhsUddg/DPhnwky6ahfvUx1ej5uI3haB/Nd4zTrfGU1DGxX6yjbX7h
2fIpmMGbUu66HnzXN64cYVpjGfeIQeijDC9g2FTDvun33eQmPMgsmMRvFeMVylkUtmSD9mAQN9YO
C3DLxgJg76ZetmPSAKJ8xxd/EDsCrgIw2iY2vqE7uoU/wCgP1uimUz0x8N+6ygGdB8dqWAPxZaZH
YMMzBnfTbm+B7gHgOFx7sDM8eKCb5Yhv5QPiBB6Ok8yvIvtPGvfx2HhAm+/MHEduW8NWOz8Jom4t
AhBkOThEtG4FigUucnP5W2meavHRmiBAxQ/FhGui+puAhdp/kYk6UwItBcpcG1WAdkhOCgMCyHwV
YxHmSKimLKLJ7xFAtdFqvEF9n9imQrm+VF9Z3Pkj4MakAVsTxKCm7DxrvNMBs7CS5w4Yfrq8F6n0
LHGoAPAs6LNpvXSa5gyV3PfawwiJ1lh7aSrwbLYdCTmKFhk0I/T62NS5C70vVJAEnqwEAvKkNQAp
A4RXLNwpJkw/oMpFNju28llwyGZ8obBA7dQlIL6iRlblwqm7xOUN8fT0qSclqB3WptZBLcGDa8o+
1rH2CDSBUjCNRxBrOs/oH8xhX5LcR2sPBuTQrSUuqh9uonduPZ0AR/Vm7EJb+TCaeJvHoAVXIeuw
TMsAQGJQfTJATR9Qk/CAxk5ty4Mil9/CuQstf7C0/AF0hDPfVpuAX+vgekDZA8sy1+rupmT0xlTD
DT8TrjEXrojDipsBDNR3i4HPvMyNQzQZtvYjqC4RHLBczXyUlg7GHYmKVg07Ptx3huHKCWqoY743
h/FQA1OvlsSzdRAedLj2AijlQL9rA60kBzSgRyOBD4yZwWEsnj2l/TYhNNWj1lNpb2l+zqFmly0g
xjDiqq0VGig3IIXBlKD1Rd4WIrdn4/tCq92a/GeBXwlX+9R6SwoeEn1E+Htgw71uf2ZCcfoZqG19
hFfQczfC723gfkcz/MMch64JQdp7gtDEyT4m5Z7VVcRKfTMZSNKbmH0TWvockO2+fSmqLcoaXmMN
QMYq97EGSvgkTkW1t1GO4TjfgIFv0PZDyoO8AIVtFzbzNY3dhnqx9QKsN2qHswami69ZcwjxNKez
oYuyTOpWy5AnWWBsvvNMg6RJ0zxk3fxIMlDObQ3WAZ2pai6W074wYx/IrzDOz5xw7d5U8ZUb8JGr
sXbyUtzr9FXBFkjAp+yb7z637no1c2klXJ4f2vEepEWwcRpY9oBvXfb/jZR73ZDs7KS5i6f6Lhfa
W2WhTN506V0KgbVO7Xy+gI4wdF95K956sPXAfj9acRE1ZPKXQv2CCP/GAKne0WMc+E1C36C/dcgq
HoKq7VVt/N1PQ+OmVrOzm1hxNGFv9GT+1Rc9Zqu6Y5IeKbjRQ5ZmOEiKyNSsLSk7uLoUVufoXBPw
xxCoeFrLu61pqCdWxjfXwSxdkOAHVoLZpejDB8Iwf+EfJuFEFD3IRNWG1jL3R2hAgUZkYwsLuUin
s6A5mRGg1WEDjboa7zZ5CueD8Zv1YEQQxZ05JZvBQtKT03hyKB3uCgbfMRvkQw2P4qVV6lUgCCGH
hVdYkTVfjTpYO6CBFD+XCAt5U9f4BsYYoJPzreH0znUNbIe23qQgc7p52QJnL8gWw/2eRq664OdD
GT4FpwsOxmeoa2d5pNY1v2xb5oE3/UJo1eLot+5hHNaDXGzDt2nByhV9XYWSlhWCWRJZQhVezYAT
ENT0LTseQmaY7IBV9FJrNfeFLKddTdnvhINW2yRJ+9yAT+DBs7v3lByJIDeK+K0cmOoMZkIgnwFG
D9D2vxjlx2lq0YbIgVXWGwPHzwQ+IroGrWcXeFYrK5EDZ32Oc6mNppJuIZiAu7kJlrqc9b0s+QlS
exvGoJRQlhK8x0ELZsyYZ/Wgq+OW8BVbi5/hYJJy8VBXjLjOcJ0uNXjjUVq5vWwDMBncshrqbUbL
+xl7flDjoIe71phNmwm8+43W22YkWgKxgEw1e3epcezl4FIE3ZLtmJnAjEMjmm+P5+gfi20uU+m2
aFl7aYPrVGwbyMFyNb8fBagIg9Sbu5xUD6yJAw7Gj5vmFlLBdu43tjIke50KrKBk1otNo+cw6l54
u9WW0nzVO1puGqW19s3UnKkF3NqCGsKjbBK4uHQGDOGxJ8zmHi4Abe/36LhGkPvTdsKykxCM8OQd
+Aj+lI8E1oaWgpBbjzmHbHw/GUFXaFrlwJ+ggIQMCCFMqYwDXOY7kJVlidOnSpRPVEHFL0WZQZuC
6/pR7wj4z2PWI3wVg5co+vgxd23lx3oKLhzN9E8h2/SQSpVsZNFO70mjFydEqOXOsss5bEAth3oo
r4/StszHAl3Qhwn8o/JjqEGcxVVjAsm0Fob6ev26e6HSsbYT4WThxARSJMKpCXZZ3ys4wXFPAxnm
RiH1QlVibSbCz5bsKKV0ZzOGk+DFNscNZZjKE6LbXdGa/1ZWXTsxwGmej6lEXXg8I5LLZfEW2UI4
5AZs7tI8rQqqdQFrdbg7AS2Uik3agi2JBH2p9BulmwtVIXNVc2B5VkLCFPGAp+KYKMouNfmNJ79Q
rDFXdVQt05Bj8glgkfmoYdeOmBqRI373L/+2hFa1mkxpJ3tWejRqEWwraG/XNroiN8ByFwpBayVz
Va+x7kdZ76YSzsUFV8S2S3US2lULe7QMV2KNV8wlQ13vYMxd3xBQvzBp1mrSYpCY7bFgadQtxmPR
sm+ttjZJg9ZGTm8s2EtDrKZtQpJbK00ldylyEcSijrr20KhPEHNWnxeTyhuw1UtLa9UDFeNkJGPL
sgjvM/t5sTDcY4Z/XbirFudYyjlPDKyuIYV8qwbVF3qj/n/p3Dj//a8aNGu7dEZbAVtCGZvAgi+6
19uN2NUFh2xDhkpwNiPX/6c1vFay14eiGIrKbmFQL6NZPnAK8TB5A47zB5f1Q0XRWL1KXIIgjtpU
EZW80Da5WbDPqh40BwU9FkCj23ymqm76JpcLc+ehNZWNKOCPcNZ2Np/gGGx/8LRWUQCAhYCA2kdm
Mxc43rFyIUFCbgH52Hnp/fSc56X615QnBmENbyoeWbCBSVC2EvNvMLSSpxi3htqp4CQQJW07BDSL
k6MC+bHU6QC5gjBQq+zg0mSGucQdAC9S/iITbMi9FhSID9MgNcBpHSo+C9SNdzpb0teuGoYPdK3F
e1EhzDlSKdODzvCZa6VWIGJiDs9t1uFmjeaq3GoNTd+uf+yfdx7auf/7mqzQeQWZjAHIz//U8iUF
ez81kbM+XP/5n3tvdN3i0ON07o0Z+jLlkoVDAikH0rS7aZD7BSpOTjVNGmiX+fv10S5BWaxV6Kgz
DRaDCwC/TQ6lVFMC9N4x+5WR4tEQADMOtflOU/bCbXMD+PUhLRO06VC6IeCvX3+Gnw9pujZka3IG
uns7IjjyOgvATJ28jg7snbO0Pnadne4k74BwTnGHAIEgVm7M9IUPufYFg3tIAjUuzHSVVmGDC65K
ySnJzE1upzcC889xn5qrrTtBv3Vhqp5HfZ8AiNbgkhJael8eRhx2N6bv0musth2dsxQmB9MQkbM5
wFhNe4h3vKBoiySzHW6Zbl0a5fyGf23uau7BSJYLYJqt+gjLqhFFPPuAS8oRZ8iNXO/SbK12Fqhp
ulGWGEPruD+3ZcBNFZDtW5TLS6+wispqVSN5UdHVniqLoNRWTNB8Enq/41mTPJa90O+vL+g/FIX/
exJScxWcLdSCRIa7eRSLGO0MvW1L15x77rbqqLuJ2VjeUHWmN4KjD0G1Km1DYHy4n3OZeYkq6Mbm
dRuptr7AvsiOfYQqHQ7LSvwkUTgBGAXCbDlRUVJQS761ksL8PTWFBaCOKKH5w+ztEuvmgRCstxaJ
yKkHZRxdoFmF3ovkKNvYv6+/68/5AV1nWE1HZmm03QgJlkeD/LYT9QZC4NIPr1KDuGsmiD3gh0v5
oPVPNmTA/u2JV3sS4m4p6j7QayTyWPJvZt0ynrqwfI3VRoyFXVRGYoGyKuC4acGSPh68hrbe9ee+
9PPnv/+1AxuFWSln6A1KAw4mqIGimehAa/7GtFzYHcZq88mxaKSWWHlUFstugFYfMpip/datoj/o
ZXLLVubSW7D/fQs1zTn6JOMQCd7cU1QiRZU8ycLwr0/SpXhmrOLZMBuzkQI5EYmRQEBQwwXfH3kl
dujqmSEtGfGafkgCbvXV0aRDdqcO5hLaMcR3oRduHQzInLxcf5hL77o6cLAhCRyh4jbSrRae3MPB
TMULqLn/dDWjxuqUKdO86yFc10V1Dku15mVa7HCiJx3druvPf2ELrr1hJPS6dYMghzbnonX7pgEu
S02Tx+u//kfZ+odTcm0KA4FH1GkGIFBafwma7bBNo3rHIgNQsMopny1PeoYz+O12OM6P0/PwrH0S
+Pf85idlG/svNz7Sedv/9BSr42BUdbhMQGcChogAIimfpYUWZgup0PRThz/H9XfVL+yuP3//a/Na
loRUjwGWgzKN8AnScjTBU0rckbGaYicz1L+HnCZQn+sq1MJqVPxBK/1MVcq3ZTImYTUJ1LwXvUCz
PLY9hZlQUK9iKHGMA7+fFn18ptmCZowxwNy7R71PRSvSGwzJtp3Z4k4wMxQHSN+c1IKyl5jDyAKi
JLT61tsuPrUQQNt09TgcysXOQfuylBTf3BReDFpwQOsUpcUEndHyNSP2aHu8Q6EPzScZsIW1eyA6
xu0Q1yi3FRUzGqciS/mSZSw5QZ0DXeOugqyaUdh+yXnhUlSk7nhK+pMVp/KWyPXPO47Yqy2hgN6h
WwZgd5p9lL1nQBbc+Kfjl6zpvlUxi2k4Y+Jwh3LhI+ZzRYE2zo1LxQWuClmzfJdOhVAYsLk7wHtS
DseSAWXkKu5iZ0lTslmqevnQGMvfkl5VPAjwoBGmyvLWxF3a6ucJ/Wt91ug6ULVD/UvV3nudOnSJ
bxwil7gH+iqwZEVjm4VuYoOxXqLRY5G3ifflca40w1NAN/c7iFV4EiRcv0jk7NVxrHgVhOoBbhmX
54lmaQixp/xGcebShl9FoDKrulnGiBBzZcRwC4RGjt02ygmOzWVgcCjhqAkkE65v/EvzugpHacOQ
aRQYjHVik+nGmx6Xy41Dhf5BTP10dq0CTImiNc21FHgJuLNHiuDxnkFa57GbuP62jHyJKpSct53O
cU9FWf2lapr20yrMNPYAnRMDuBdl0Tm2zntIklrcG+Gjs5fAxPoygewt2oR5aCKIRb2dE29sE7Tz
zIVCNpDE1n7omrl3Jt6KOyOF/lDWSfkrozNyNYUM43aKgQogSHedkSjTHu0zZV/NDQt4XvM7OjXd
/dyX5t0Z2fRfBQlLSN1BSBjG9xRChHpXz+9JbTd3nUh1v5X1+AK2GmBIc1Nbr3VGQCRfJhIuy9hI
R2mTZsNHnnEoMdulr7XqdJQJIM0JVIo+kpj0j22W2FFFZHI3I+f3xhJiSrh1ZFER8+qEioPlVHo6
4LdmaCGpTexyOUytSyqUt0Wfo30P/F1YSshUJnPzUXHR3qfVSCHObokPbZDSjzPWB6Bhp36hdmje
IjrfWaJTosmSHVrPrbbtByZgfGKhHU5oHkzdor1CD5p/2HZlAafUmB6EWTWH1BDgawf03+gYN1CV
I3Wos6T2YCo4BjxF0DCUZnxKIU/s1s1i48zX8D1H1c78UV1mPx7TxkPfU/ezWBSPRMBxBTZp6Igb
ZomBlWzbZ2jLxzUEGpFMps9JTGsfclrqnZ2aUPuNJwvuSkBWFIoQPiPDW2YPdchqVnsT8sIA9KH2
jkxltgNaPjvBB8L2LVh1eTG8oD0rQzvTGrtTN4GjQGXNvuCbWrx1eSy/BBmlL4q5Z5AO7m+lLRcq
KNrqLFNkI02w74bIQArh9KMP4Mnip6f8ljPLpQFWJxrOjRIsbATzhJAIqtphmspNKdQunAdT9zJi
wM5wupHlXSj/0TXkE4r8c6uaVh8xrYdyL0TUgTRqky2TEqph+iAC2k7E76A++tSZfRwuvVZBynNS
faZr5iamyDiKEayPhWpAp/QJNCcVXn1eP+F+DrlUXZ1wgtoyUyl4tqQHVMHM8gn9tkLqurPYPSB9
/zTK2j2tGuyE2207RrCVddDXowKtzPzr+o9fSM60VY0bLJEG0K56hNM6OstYh2N65FPiWfmNNsSF
6E7Xbmk4iWyi4xIPPQA19kW6vPd9t22wexJqbmm/+HE+ekpJd6VS3Rj0Qpxbu6fVSTOzWEFIZ3U+
HUxa5PBpSyEIawJJliP6+kATFx//NoXnqf0rf9ATaaW1liHI9zjyATmNHyEQR4NxVt4pwDj+9WEu
LLY1RplD2H+WILvDY/BcxjF3S6e/xVl54y0uTdkqnhosyRqVCWDiARpD6AgGaG/TCTLqGpRAb9gY
Xjo9VjlqC6nJCRDfIUJBqHdHyLRCTTsNdV27SxmgC5oxfghT+b4+YxcSkLU7GUtUqyG4yERz92ui
99b0cv13L+yZtRlZr3BDjSEzH7XL2ZJUHSDcIyN1mT54P9zo4Vz42mx1NaOc54C7GkM0QSURolQO
BH5dDRDC66+g/jk9fsif2GrVQqJUQjlsRkml1DYMBHC72PdqGegQ6ZTQICwrqA3vK/nOUj8ufgkA
oNJ08iGZ57BFbup4o6VICconKKPCSSVk1lOeFWE5veZp7U+WgGzya/YHyNNumBa2jb4fh8cYwrxG
7p2pQU3xkcgd4OFOE4eCQI8T4qNJF2gDv4uBgqvAvms76cS0QtUPSLjjoG1SRLUBWnrACw6gNuTA
wYnmFXwRF8EacFwD2qWaV8vvjBwFofjp+444bVkGgG8u1W5Sl82Y+6a+iRPzzhqeRv6t18u9SRdX
h9Z/zjcLsKVLOzm5vY877IPxW1gBnKmCbK4AP/uqNSitwmBizHxSFJ49I11DgVE+l+X4UgEAPpre
NL1DeQcWFqmcwXwHeRzplPArKxyL3TQDIK69kAUYn6e8lgDHv8sXuDVgjjnAHsDtsdZRGuCaDMWd
CvAbMxUXgn6jxOhhzaVnDGEJ0wsAzRegUoCa7sljoRbuHHfAkX9J5omZODIOaPnI4UAGmAsAjxWq
1/RJV/D/QLLeVMIU7cFOHuIapncmhOanDzWjASqxjiLuYTLUOMACl5mJrxYkxqbAYTA6TEXDYIJS
d5Qa2zoFehsK2VDHrb3UBAyw8w2zdqg4mCMuE0BT87sZhMMSILwGLMcGCLO+KF2p+UmCQjoQ6/Sz
1Q/ne7bCc8APcmAAda8voRjekoCj+UGzZyGeRDO4pQ4N96Tw6FK5Mk2d3kRt+V0rYY6gIOkd3Ibs
CrmXTeOU4z6e/lNq5iTVg1T9+ox3W4JpxvcpnsckMvVHNQMIuwLpkuDGjPaBAzhjg0a/Mv13xnES
YC016lpArqpshIXT6EBrHlYYhw7OFMVBfGlFWORO8sZ6p7K/hfKbpr9J5o56FMvByxJ24+z/8cQx
4Un8vyEGHt6JIXWt2pNObnqtuCvr7EOvkFyPaCTeOBLOJ/3/OREwyCq1s4SUetI39X50J68IAA33
qkDzzQCEBdfyIArtoMoRDmFzqELF4971cX/unWLc1aU0pk2sqVNb7zsPRinBJ3X6UMLVrHZ/D87r
fn9k7sfz4+gkPpaQozqPX1//pHiIoVcJHMTK0PCrs3qvjmyfVgOg7n1+T9UhuP5uP0Yg/P4qqMaT
iBmZpmyPKqz4UFOK+hZ4ujeynEurYhVN0aOM1W4o870wnmN11wDsm8j8TAG5sSR+DEKmvS6CFtis
FOWKfN8raJgXWg9dnwqQOAs62zeGuPAO60IoVK/NGvL2+X7UZ29IIcM+lX7X3I393fVPcGmAVSAd
LN0wWqvI9y0/9MBKWuCbxCp1O5iM/dsI55H/yv8IUfK6U/EKOslw4KKAhMwJdRTQFeSNWbqwjtas
ugal6NbI+mpvWfU9EC4bBXfM60//Ywca3/g85F9P33aazKiRZihoyK3QzLAskM9A5ZgCH5lBzqkW
qj8yFAuuj/fzfQADrrY7hyJhktMi22sN26NQAXF/1QUu2KN9FuaI3x2K+IoGiy89u/GOl9ax+r/v
2MX9UCHrnyO9mo+lTkD16TZVrYQ3XunHtBavtNrmtIHYQ83x+9bBPAGP6mUSTAEXKYrzKzvOnhpw
15xc5iebW8CBn0uLGHO1+ec+j4s8xZhl4dhvxXu+g8uAdQcI+S/2DXOBjrtwLeKf11/xj0TZD8Fh
fU80Z7PiHDjLqPMWL/eLAJQXf9iiBX4qvGXzq3AI1r7XfeAIdbvfVYiCvZu5sV+4t06jC57Y9vom
WZrZUKvK+TM6egBCk5f6D3cwCHTaLZAiThHeYmhfHGl1aNAU10ZVxUjSzx8M6F6AUejkbuUwl7nU
Rx/NtW6E9vNP/jSxq9Ojompj6SMmVp2UYydMVOfyIO66N8MS/ggToBv77sIe0FbrBeDv2YjtfI6Q
9580KZ6HoXkczuCk6yvkwhG1vmzlVqkyqzenKLcGp1M/WXZLlu3SL5933V8nVMyALVksY4rA24bl
0n+l9nH9kS9M/fqONYAxPWcLHpkKZYsuErJS0e6bXHyhUOsXcrw195cGWn1jmL8UUE4q7EiAjIhW
lMPiaM7hUwd6qhlvrr/NhUC3FtmUwswshcBpiOS7SYnS1gIDIRrrWwf3pc9w/vtfnyE3gcOTbYvf
j/fN8EsVt77vpQdfBYShbSt4/QxTpCE3t4TYjW0daHHq5rdygEvzvzr/4WPDWgKCaAR7Uce2f5WW
cM8EH1QHwC6rb1Qr/+gf/rCV2SoMoNhfEaPBDDUBuDdz4qr3+lZu+BF2Q5F8lp76q9AD7dQGtt99
5gfNARPOqQ7Jb/Z+fQ38keD76RHWu7zPEku02hQl2051UP7dw/fNrbzKA2UkNEGVhLfTlxXIoArL
GyDNP3KFPwy6luUs816xWkOfoBXU+mA6O/oGN0VHcX9jeR9ar/MtpO25ByNA13LJjV7WhfW4No1m
6J5rYBpNEQgNsnsfcMO+Pok/t5ZMey3TuZBE7WyJ98mdzgMXwVWct2JbOrVzevIftqnzWQTVaXLC
/fvH7FF3D1aa83F3jhDnS1KGm0oaKB56Qjee6MIO+aOS9NfWmyVNBSHnrwr+C1wamf42CXSZk1ua
rT9DR/DK56jx1wiQ9IIy6YARlpP5WN0BCnAwXeHPgb5T9+qmulH/uxRY/8hN/TWOgGGnUszqFA2B
coLpb5TeA+2wn3byTgbZLj2Z3i2L3wsB748Ez19DUXXsYXeDr2hz3dWHQAJmrWg3Ft/PMDdM2OpI
aYbKBMUJvw7Ch/uG4oEDqqRrhclXdsc3+uDMRxZNUfoMV6VTux8+tKD06sCIEj/zqT/4qqN4t9bH
pW3/Z2f+9a7qoI3wTEOIHHdiDyu04xjWofmAsR/NcEHaqbswj/WLUN/O4fVdcsGR3F7bWycabya1
xpIBK9ajex5VQe2abuOP2PDpnofCR2XPAXXU5+Ab3EiXLnzVtfYoW7oOtgHnrUAZuM5gRcHzroTv
1423urDV1tKjWQyIwZKfv+sv/gJaj3M+z/4fZ2e2GzeuhOEnEkCREkXdSr3LS+xOHNs3guMkWqmd
2p7+/J0rD4/VAowAg8kAI7bIYrHEqvp+tlF3ySHcv9YelLe2vdf7ajP+BdV78lCbeJN61W27coyb
Fwv6xJv+y4V9WEtEOoqqBFFJZUNCKwoPnTEDZAWNj1RtIFYQ8XZH6QjxU/toF+mZhU8r77408mVO
PoyMfmK7by3M7YX4Vhyro9hHBzREbrITov195rebYTPCetVRHIpttV/TfV7yuDqtlBRqMozLyIM/
79Q284wb5NB2DH+m7eQP/oQ/6bHblFgRaExucUHogc/lIa3q5fgOKP3q0J3Uu/ua3vF3dH5fVgaW
t3YmLH1u/fvvH+ZmhOITULcXuwNM6b77XqFD/Sf/5vwAqGC4gd7Rn/aXuXJl8Xl1mOP+89IfBhON
U2ShgBHaML9wT7fZ4QLfQ6vwIbwJb6CEvYEQyC2YAFiGdGtswq3YotRpp3xUKK0cOgvn6z/7/PAj
OgNyXQiQRlCkXsJuT4e1t7vEdZ8ZuBYm1agqSFtIHAZoxR1xsEaPzg41MLjx6w7VIcMSvxqvaHKO
76BX5IFMGxjf64O9uW7lS6+lRUig8bcmbzB6dmmuTIiPAomVGVs6RXVGah/3EHOuYCTWPvwLoTj0
niP86bfu3/a7CMrzGsltKdLUCZ8Wg9jYPP8zkOIoHsbn8EHe8ZPYl17s136MxvJ75673Zh9JiJcO
Lbo749R+R9S74icXZlGngKo6S0fIqo4Qtso2yHmgUO58fX2Wdhq5mM0Hu0sGGkFDGCECu7efm+/I
k9zm5yYId91T8tt5mpAPWImWl17i4gc/jEQpcU03xEhhmm164AlQQLNmCgvXakQz8h6lKcJpGJ79
2gAuknhIvPyUD+WP8OXS1+yP23o38X0Y0BtIih/YcWX2Fs4vXTtoFK2AYtmMr7QH+TgjJvmbv1g/
6EsNQTyQZlEHD8g0UBuecTRWxvz860r8HyoUCjp8TjGNTZhskqiCgiNuoaJXB+gaGbsrzXgL94ZC
lw5yB8h+ttOEc7HqcVl5R2skb4AzgFDD0ZzxmZPEh7SQBxfMvuuT+bl9CF1MKGGjEK4iiOLKVIIx
Um8Haw2S+HkcI3QYY2TMssw6rFM9vQ3jiYj3OF37HvvcBsT/ARgt2fc8woIgnQYCwj0EtTfAexzZ
5nKGZP6wGzbxXfU3OyKoeHNPxSPFhdYlPIxXgsOFgFS4lyn9sLXCMOW2OZsw/x+Tj6712+QErtUx
vDFcfCP1W2NPbuimQDyaI+vzeH29/oX2/3+yCF0hKC9tXjgpNp3y261xb27soNqNRyjO3o8Hvqlw
ZpqnCe9a3E4Hec8Pze0ac3HB90Nz879vDOXs0G5KjM33yaH/Tm7TMz+iP+UZyJV7JALWpnbJKDXH
goY19DPa2AajcFC/92Dnv67P3kLgKfQC4jytelSPwWzGe3Y/naqj60GbHLEuuYc07/vKKJ/flWMD
/XeeCAd4kV+cbrOZn5O36I6ekkOxMwPjztkatyXwp/Fjc1ecwpVPtc+Z/47Qy4sHCLQDv4sR45tx
x/f2c3Zgh+gkbpIj2dVHyJ/72b274jMWLkOEDshMAGKYkwlOo9yWfxmYLKC0gU7xozo7j+5rcdce
8aGLG2T7YTxBRNPnQbqy6Rb8sA7NjGMA3FiEPZe7aCZG/rxtgZvKvqWoQR1n4l1fwAX70zt9CmFA
l8WB/SVlnPpW1p1bI18JDRecop7mHodiSEU/jsEkGChlMp2PE4HAmKqrYeVgXhpCc0wuPqjqEeq2
AWRQf3DovBRDsrPztVzg0uxowUslDVDFo+4yO+JlbPjGDNOVA3BhefVcNUeRZQG+Cw47iHaTMfHd
8IULpMqNwberH9dXd+Ho+L+EdRu20Dh32DGtwYkazPYdhcgobhlGOAN7TWttaRG0GByJzC4clMAo
JfBIhIPCdpuPamULLjxdz1pn0FVHbOqyYySIN8p+m4T4V7Hy9IUZ0hPWEYG0/ZyEwCeO9kPj8n1K
p11YO3sI72yvL8KCAKSwLybw4fSsUZqMOiuDHYeGWvl2SltsNZt39X3EBqD8TVVE965s7Qs/E0kR
wylLoO3s4kyTUK78igV70/O0XdIIXDcmzrFpaPU851N3BEBTbXK3id7L2ez2sszXYpbPw2Vha6cn
FW3Z1y1EGUebi4MxIA/thtzadHFsgptmZUe8ef0c5o0FikWlvnga6b1JCerQ0fiWWUdOKxTaxU1e
GjuRijTzLTXSaZvzwsS1S9zlR3uMkm/gwZrmzo1U1nk9BVGGUDesNhUEiZD3hyZVBA6OFxlFDpJY
Y+/U1EZP181iwbfoRQARwBYFZE/EcUjdb1DDvid1v/LopS1zGfKDwZVtwtvcjO0jgxIJqFtQJAbJ
xzPSccWzL4VHeoqcK0IS2oAzlM4ov/VB0WpQmD2lBxUhUz1B4PvGKci0qRti7kyV8B1kqBkubc0Z
8j9ttrEEZ7+vT+TSFtbcT4kDrCkM4hxxz/cYT92zKZJd3F1weu4a6HdhsfR8eTTk3RACuHwEwvYe
vP5tSdckvhbunoWeBy9smkyx2YFt2suNG/4CYcqL5ugYo5QyGkBMQm28+deuTH+IDZ+6b2Y6+GDF
EafYz+BuTsgONrfCPdN6L9HRVaunEEi74ghZR8+y71MTzNbie5X/dEIUYzlQ056fr0/9gqHphdlD
zwoRpYZ1LEfSnTOQw3eqS4sNGr3pChNgwW9Zl1X/YMspOnaILWJYWglmW3KeHJDqqsmT0ZPdf0nE
xUHH8X8HMUWWj1LZzrES5s2FT6Y4cIlZDGySWEknLlippe1Jy7BryxCOdRS9g1r5ELIq9dRZEGJg
8wYskZVhlg4bvcciTfiUENvkRzqioxGNdTF/Zz1hnQdtqhFIEY7kQTWYu2ZW3YaxpD5XoK/EnkPR
VL8SVS7YhX692pnhPDl90wRQI5hUhRbJGwbix3WjW/jk+OeTPlgEHlT3pemawJvVD2PUXeDTaOPK
Z6S4DC43jPJ38JxXfOnCzv+/e9OSJAWKCsCxxsfB77Qs4sc8r7OV5VqyCu2gVJ3dgxAxOWCudg8N
2lTZ+Dq55k3evl2frIWV+HdF/2GyJtnbddcL59h3JHDzNLugTUFGtaK/1wdYegPN+8ZAf4WRysVx
zuYHmyOB6vD7JFS7ELosKyu+MIZejEI6i6NJSYpj5qR+ld26yrjpG1SzouD3+lssbRu9CSAWvDSs
akB4NKG3HtjBjLEtzbp9Wn1r8vcueihRFZ2q8r2us5VPgIW10QtWzIajVtYt3KPgifs88rJ95MJS
kUfxdfDn+ostjXGZ0g/rP3JmqHTk4hiZxXAKoxz32DZy7Z4V1VyszN7CHtFrVSAOGaYJRb+fXQFv
LMdnQHdX7Hdp6TW3eRFpHYjA0jud8CN0CebJfV7dJSrbX5+gpd+ufeKFnAwyz9DwIVUb5A35GSXT
3+uPXvrt2ubGpXEX1uiOClpILALbbbnP0CHIQI6q8q3Zki/hNByhF6oAWJgoUqPXB0FZwHuyq6rh
rm7WStoWgvl/hd4fTMgwU7ebRTUFSuTcY0W/m018IxXFAbQBBNmC/A6j8AUNg2s508vl1ycXf3oF
CoS8ijy0WjPoS+XcRH1YfJcsrkCAh7DQo2s6NlKIqquQKUsNw0OGtwIF2c3FNlbcWTGMhZ2jF6TE
Fj5hu7FlgXLIM6uat2ycniUpz18yDr0qxe0BN8iSgQWorPtrQrFOZWbQWuQlTsPN9SGW3kDb+1AN
yaw4dCmk8uq/JgUl1ZzUPSou19LrC3tHLzNB6y9RAsJOwcBZD3GFcfo2UrVWEbRwzuvFJWy0AEvl
vA6KXBgIKYcd8HqOTxLnVGSHrhDf57r8+bWp0rxAPwFpKCitg8h5hoKW11fBNDxdf/bSLGluwLZa
oi58kCBR8p65cl9V9op3XAiO9UKRTEWxEUHe+6aahl9hPj7mUjLUCk8vAwmPpoPP1q+9g3bKh6JV
oYotdszG6ikmAn1Ltnq8/uyFl9BrQCCgXOQmhG0ClUfwJtk+L+NN3dp7d7C3fP51fZQFZ6xXgog8
bmZaNCyo6oe4P1cg8BLnXfVr/TYLq6zXeVyaYnuVFgrP5+EJYjztNmHRWsHCwlb+dxn+wQe7vYkF
FbMZ2FH6zSTOY+uipKvhKx536cdfhv3w+M5gI0dDmgrK2T1GpXvj2sb2+rx/+su50BmDTpS2CeC2
MxIcF6oC95s0P0i25oKWHq9tXKBaGsMarTkQRsP8OWmjnSxAmQ5Js6Ze9enk4A20/dtNooX+TdgA
39WDdofUVxzurk/Op0aJR18OwA/zXs5hU1iQPQ8GSDpB/IYKeyMSBWT22vz8q2D7v7MUQ2g7t3Ps
MLZVS8FdlA9z4qTP0I5ytkmcFb5hygpIhXoqvd6skoOTQgul6Kd8p1L0j4+4GUVx4jTuu7pCEYJi
OQusOS+Rj4gAGUS3TweH4IqAQIHrTUWGdUNNaPNdn5zPS9K40E9ghTZ81wCR4gSnCWkXqNCgG8EG
j/8CPpetV2d8K3HfT9rMg0iqx4ejtFzwF+5pVZ6EIgFiBr/Kj/HFMXYrP+vzokf8rIsf+7BoLe4G
O6OS4WmY7D91ZeygAcJwpQotQy6ALR3TY1OLbdSSjTlZBwKBoi6z9hU+JjIoRFyfnAWj1EmTNRER
7nHBeiqa4gdxLhpNXb7yhgtWqdMkBweE+iIZzdOADmF7zn7XKr/vR/d+nOK1Hp6l369NYti7cmg7
UaGcM+nvmqScIV0Trt3nfHqkcKHDvJVyIMRO8dGeQFXEqhrpGRE7uRJ2BB1S4GMJ2V9fh6W50jyn
CcYVeLZ8Dmxag/AuEo9BBGrMkg2ylGtfp0uDXCbxg8VlqQVubOvO0M1Fp0rSDJDwofe14xzyOc78
62/yaZiPOdM8qaA5AKJRiVuCUpAzMkeF4ZuVhKByAg3VY0PEdIYOVjtDjWOAIidEQJqVoZeMQfOw
ERIPAGeb5NSrMPJF1fyq3XClq3LJFDQXm5UTiejMTbRpc7gO5r7Ebgm2cLhHjBfnY7iyaZbeQfOz
limhGJLmKrCgM5+Y9B1SfiuvsPBoHUxZ4QAq+yklp3JgT3XjtF5MC3Nzfdk/jbK50NuEIzVWhWwJ
KM+twvVz3j2xtHwAAXmjgLBCY/sA2Yp2TZB94bjWm4MZ6SZLThUJLLR/oXmz3k4sehkctRLIfJ6Y
wOtoptREvXJySsXJQmq1lHxfKMOXnL8UdndDQGfjqbtNcbwaRfo2DPPelt1uGH9fn8wFY9PzrXOZ
9WE4TuLk9udS/pQR39gcsTK0e+T4pctVvKJmaTM6vbJwbqxTnYHz0ErLuOWZ06EVuUtWjGLhPfSc
q9kPQwmtYn4auHuscmTvkPoekq3DcJiuBZ0LtqCnXgeuptrIbX5iY76NIvaei/zVNtK1Q2DBa+pp
V9zVWVkikvAETBCwV/BY4FsDZu/JLzUicbQe/9cvk0RQ1yyiEPKB90UlPFBj9iN6kkAu35B2LX+8
NE/aEUNrqNr1TFmnontmHC3nl71J3RXfu7TUF6fz4WzpGkWsNG/5ybEaEhBjQjljGNMXrMN4SBvI
pTngj26v74/Pi5IwY9ohU7sJYF3VVAamA2oIpHm3/dBADce1igPkH0UOKniMliqZQl9ahtyjpJXb
ZrYge9QxlAhe/x0LU6p34Ngzh6xEk+IAaIr9MINrwQv6XndrIOuFs1TPf3cdMgQKR+wJNbV09t3C
FoeBxMUma6xy71Yt2yZ9bqHH32HvqDLp9196Lz0t26dNVoBdXwacOMBWQPIJ2oB9ucZ2WJg2vUlZ
9DHU2bOWBKx3oQR0xO2YlzorhV0LD9dTrHGOQ3ou8HAzfzXnx6J9b9f26dKjL2ffBxt3kL6F0I1j
ni7wAK9FTZXLBFTnUPx/fd4XXI2eB01VTNBhDHE8dIZC3ms4WqpAn5kjn2lir4Xllx35yZecngnt
QtTuKFXAqDIjxv3LcOzmcCUVsfTsy8x9mCFiK5P1MNmT1XU3MgOiUNKVFNeCg9ETn2HEjUESm536
WJWdN2bAg+FiKnucuCz9Pu+R7aZqjSS8tNSag7Fj4QgilHsKGQTLQM3JJEF/7poyxNJCa+EF6qKp
GaNG5ESNsPYhbh/dzJFAA1jfTPusovnKRl6aNC1qLdsyytGiS9Dwi1rz6FX09T4W5xjMns4qd1+z
Wi2QAIu3UBZT7BQnIbmbI7femJADO1i9Me56Cxin6+MsrImevnOa2SliZV2kuLqzE0Y3uE3YQUF4
pQtx6fHa7rYTIFkd6AgGbvzWs7euBtEkWQm9l559WZ8P+4ImldU2lV0GsZX2Ry4TcWMyqB8a9bB2
AC9sPZ3c1YoO507flkGq6Jlf9HLH5Nv1iV+wVj0vNzPV4MLHaIKY1i9ygIyuyN1binryDQWIbGWD
L82RFkFQEYqCRIjpmQ2d8MjFd7ZCuU+6YqVLj9d2NIMWsRuLCOfCmM2vExl6ILVxzvmTqKOfX5so
bVvjkyTru1mZp6qEqDHroVYr+lMVk98lpyt1/EuLoW1pUHNtSaF+HdTN7PfFvKlxxWbXbzxrttff
YmmmtP2MXIw0KvFPJHC+hyBg6s1V963i1UopzsLz9XRPkeRFNtTFdMos9pN2+DBEbcQt6N1P13//
wqeonvBB93crnIQnQYFEDKmn3Wg4oTf2kFuda9wAWun2ovCyMlsL+05vKJ7B/0oSG52Xc2jeJCyH
nhJd2XefV43jilCzpzBqs0rMbh0IYtZ7ADnTU9nmY7qlhUxvVTSmuTdLFxJGeOW88e3Z6oNadOY2
hDqQBAA3NTLw4zLnqbI6aGxMKZ+hmdln+eABsJ0+dF1T9RtU/UdyU6kZMJMun75mqf/uYz84vS6K
BrOiUO2AYJqxTcvkeaQS+IEZkJZ4jbKzYEx61geYpVJ0pTkiBi5+VM3gN5BdD3EheN2WFnabnu6B
sK6gZsXGU2r27S4mSXeoTc620UXzNBNWvBI4Lb2GdkDYCZvJEI4t7mEh7yzInQB7frSblaD43+/9
JOjTEz9zp8KwQtBxGob0OAzOtqhtADbfTJb5+XRTMHmPTlZIqzh+NkPXG6KzI32KR8hE9Y/pUAPn
92qQtVju80YgLvTO3n4swwwyXePJUEWziaq8OQyioN8a4LQP8JlqQ4pQPblziBIaq0sKYB/puDOd
MD+GuOV7kJ3VbVlehZvBARa9MYjcOQ6kqIeO0mOBrP/zdQO4LMAnE6enRutsygQoe+MpHJgVEJnL
O8g5tgejDcGoQgPwFmjMZiUEWRiMaPvdckQahlPaB0LG++zC8YYYjoG34sb3ma4cUkuDaAdIihiz
C2UCcammuDNlW/r4dBbe3IBOws3oJKEvf33uloxaO9HLaGpZE9vjKa9ewrnyhTF5WfQltBBsSDvQ
7WyWMq8JOYVV944KqPuq/+I3pF6sZ0iU6Malg5tS2j6MYZd4fR7tiJIv1yfm865F/HZtDRzWXaJm
Sk4dFG6lMx7lMOzz1MZ9D6RKzVL5cWUGI9CZnpVBc/76sEvOTDvY685UCpKvQCpndpAN0JVrvwmr
3RnGWoPrwmGotzpzwxTlnKkkMI1oN3ciaKixchgunOpEC88piuulObr8lFNr17oucH0/M+uRIUx3
k9iLzcj/0iyRy775cGwVxHaLcQB4mpQF4DVZNKAmUXFw6kF1h5RovPJCC7uDXFbpwzjz7GSVglzB
KclkuXET2W3tqgGE1hBfU2FEgfN/h8gq0sRRi5jApo3HG7GnBIGQtSaRsfQG2v4e5r4KZQpYMOfn
MPrRhrsECZ3rq7D0bG13sxkyytDuUkHqJmRTlxEwQTm7I2HCV9b5c4OiuhKdSefBUCMyFokQaJwY
XhIOtGsSpc+T4W5GGzLO+GpeOYA/d7pUzySCjDm2akTULie5lZnhd+6Mz4/8VJe2V5gr0crSKNp6
swnbexRkDpz0h+l0AHW/s/l1hv5DE685kc8Xhuq6wGFlFiTvDIk7z/I0cYEuxtbMPWV3K1O1tC7a
yhs1ZHlEyeYgCe8qy9313eg5znfXnTYdBNwL9aXDluoSwXZR1olLJUH9dwRoiFPusxSiPE4dzFka
oGjvS9/+VNcLJpPb1BNK6U8j2oq8zAqfOsc6RTY6tq5vlaUJ09x6UWduNrYQymnABa+s6c0q8v45
HC5t5GVbbMwcWojelGdraK/PvTzVE4lmlhgzCWsSZOX8k9nl00TN3fV3WbAuXTd2SLKcWSSGZmzp
olLUKeRtX8fzecLhdfjaEJp/n23IK81OIk55qvpdk+e/+By2u8aCvMjXRtA8u1OkCpqlxhzwBtnJ
WFpP9lx9jyEJsDLAworrHbHCBoA6rLlzKlP7LSXqrijpg6wuIntM3lCn+yUrvuJTPs9BUD2xC3lZ
btWAIp5oSG0vjORd4ha3UaqATu8O0Kl9qNs+8mx0xV2fvaWX0/Z/X6CfhUOC7uQKoKXjY9a8huQQ
2a6Hy1JvIsUXTY3+93Ckk6rLucJdNbI4XopXqKo/9fRFN6mncGUSi7DMGDkl+XxLygtVcLoPjbXa
5gVPrydvXejn4YomJ0FCyQYVrjEWAFI9hk2OJYDqgKOjPOX6eixsST2Ji1xb3EdzjbvqkVkb1xQt
utcA400G3q4s+cLb6CncpqAFVKaGNsiqb5nDfOSitwTwMMjrhLb5xUG0fR+LjpSN3bXBaOFrsxse
rJLe0qg5Aib/omSz5o4/7wHhVE/nhlDvcQmL6Clu029ZGh4MBd0+65wYuW9JCNJW1WHK0a1do9vI
rr7m1vQ+UBPNzc2QhUmATuebtmA/kyEvfDfK16jlS4ukRXuQ1TJAspjGUxLfsjm8L8w99KDAcukh
wrfGsVioM6R6ZhcSxIYE8LsM6Gv3DDDDCaQOtTeDcPC6X/y7deb30TdyA0LO4Zzfxj+SX9et/HOU
MVZNcwfV7EqjszAweaiO92Xl30MY88hL/948xAg+A3nkvdcq7wTWkG/+OfOf5+x8Tvfhin0u+D09
6UqyMrPjshlPZdUHhUvfhggV9hAle+DVsGkzkW1oZ64BG5ZG04KGiqmZcoXUNSBr/jz/scRNDVJz
Hp6zofPHMF6JshesRk/HQptdMseQKiic9zZt/Immm9BOd7jm8HpjbZSFiETvfR3zruozNERCah7y
gJPro49lf90wFtyfnpM10jh124JIBCPThlcmmgaqI+HTSnS4sA56NlYURdRD2kSC6/e7LXKU/UH+
WP3i4sbozUNGo5XTbuEY11tTs8QceZxfXgN+ezfMYhNWoCyMfX4TzTjDewh/oGCj3MbwH187OfSU
bVkjFQW1Cxlwi+1VV2/Tnv4QTvc1j6e3qCIbH6k6ZFVA5urRLdh9N6enUFiP1xd+yaY0h1CAN5xE
xlgFCneSVkF3ELxcWYwlm9KufwzWKksmU4U01xyjxRryDLGRPVIyOSvbbunHa9vbGgyIEVkGNkQ5
7VjeeKCErDx64fKK6nnYfMhYUsStCvJEPbixhRw5qT23E5t8aI6SqeNkjbuMycc+HI7XF2PBfPW+
yqiE9LXb4aqhy1Az0kGajxC0P89s57TmsZGQHwmbaNPZpVwx3kuw/v8Xv1Tvqmwn7vIpg9QSXrbx
cIsC+cjwre+BkFptCfhc5IRTPWlrACZGugKGMJvAeEIpCYpkMYPiL+qm/UYZ5k1XFsPBcSZ2cmqH
HbLBrg/gUERHQqDjXLtNtx9QwIcC9sj4FStCvci1k1trUMrPlezOpKDqZ2+k6eFCTPcaJyRHSA3m
25KjQL9OIZRnx2gln4EG85ox4Y+2Q4qH68u2YOh6qm8oeOXKrCqCqGOXVsWDM/JjnLCVq4Klx2sh
yYhU6OTEpgygCbxp5vDQhPFtZdQr23RhE+mpPSNpjHoMQ+DSoTI5yHbyewKF4utTs2Bfem7PhLAl
urbdLuiL5oH23aYgaQzNp+IR1SArVxxLL6D5GTTkT5hsiP+2E9sPlQMplfHH9Z+/NPWag0FuXvZy
NodgNr5TN/ZmfKjRNU2HhYfrSb2kHY1onkaJWDY9d8S56dPh3KyChhamRa9nmAojb2w3hn5kPYuz
ZSqaI7Arw5VZXwh5mGaVFjUnXlZzDiQ+mCYdsc9RlAYhzc5GEt8Vbf8l3Ca8B/vvF6zI+FQ1Exp2
e/qtzutt26iVoGdhhvS0J0qtBIFjzQNjrtmhYcYEYS17rfpp6emXiftw852NeeEK4EGDNGoP0Kt6
sdt+zW2zf9+lnzlu7dw2mrbOAHZogiZV8twwzu+GMAXGpw6n6XGW/dB7tOnYvq1NlXlNObS7glL3
BXudnjsACqubFKCAU4fPuPvSYsnj4EKsfGNmE3uL0EJRbZQ1g/Abo1zP+veJdRjqmv4o7YwUvjAF
SNtzDVpO0YxncPenbuP2Ud14LuQRWr9qScwvSgPqkKPLL/ZcafePzJbRQ+U6hZ86F6VnFC4QqJhI
FwiRLjbRclJDrQA92TLeGVZR+Qz6xa85rrNeE1fJp76w25/oQC9/h25VPkG+2nhqZpZvmg4q3V4v
3XY3gxe/GcgwbuPIkCdmG/WNGBE2kym175y5sm6ScpDg8lN0+0MQuXfEdurswisa6nYb23aZ5beo
CMWvAXfgb22zDMWpZe4XKFa+AWu8hpRCIUE8SlxU6fWyYT9EGJPHRMXT99yh5gbKJsnBFe4zc/oa
ffhZ/6cw4+q27Cx336CS4pvM5jOaYX4ObOpPDgO3eWzcCWB71BKQiBkbGqkjcVF9r2ZkYUOcln6I
icBfc8OrG8jWNy5ju8xNcih8otNcpuVdTuzn0p4jD8HRw6WHc8vd4ZHETgwcGGl2aDFkt2Zm48LU
hYx7XVTADjXmpgJS0Y97U2zg/KUvaPjKOdBwEEi6aCACZyoykFOnVpbbOUZvmQFd9C1Ck59GAc07
gA1vYz4biOdFvuksdjdbYtoXaRJ6Ujb1JgJdCXJ+6eS1TeP4+H96j0SD2hhmNAByV6Nw2RAQH6nA
fVb2vxc0/sxdgYo+AxSbwU1OyWg5z80Y217a2h0us1GKXPQgT0IYukXjRWYndzQGwI0n4lte9902
LI1wz4WBXvfE/I2LKfmaOnF0cvMk31dyjAa/bkZxnxjmfKYtlmYsuYECF1vezYVVHorE6veERH9S
aZF91KV3Y2jdywrlPKVrPMQdpKETK8p8MlnFnkZ2g+gsyvZRjcsqVG87+7YlvScK2I2gtpv7pjug
7wmS4CiZUiTfWi6Ux4dMPrKW32I5Wr8UU3k7NxXPL4/+WZrGmWdsPEzSaL85GYHmURxZJ6NUVeND
j/s9q2W0m1wivQzJ57eejM+tEVfHKRf0RzLLFNVAyIyANeFuTVajSBKbz/JTZVYIxOrmwYC4tE+a
Tvkd9Oc3bQ9px1q58yG2QAzIXehWKtNqN5PVzcd2HG1IfPGfRZbjKzfpmTf38xMrIxv6LlP0OEkU
wjC3nk+MQ6+RRTLbN26Jdtx6NlHIlf9s+8HY0wJdxXFS5ucULsiXPcc/RNz5qPiGoNGQ/Cnr8NFw
y/ZAK5H4Cpljz0F7DyrEo9I37eppCusXntX8EDYm9MhxqeI3tKWebVfO7TSFxZFlY4S1qcdt01jJ
iXOnJvtulrXvZrbj20hG34y1aT3hkKx3vFT5phgNsIoj3ALaDQofitBxT46coGtimlAJn6JvECZK
a09WcCFZaUEGNTJYecrqPrkVKEbaciasX0MMmvdU94CpmSZqIFnZbHHcF7eKJcMbJPFmfGpl+Sl2
egbUqEXnW3OS6QMETBRFE06OBqwuMhX2PGX7ArdtG3URHzWc4W88phTwNbwzYmTpw407PrWAKULl
K3TE+8Z4n4Sbg/1RZNupAYZxaNIOxErU2mR+OiX22RqavDjYoejvEuDtIig7VtU9yF3peTQpVJal
m5V7iLuHG1bN8VOH8rJtXOYdusHg8uCNun1nYT0ZH40/bW+Ypa/mIUajaUXJdzlTsOIJZYfedoy3
lsdj56uJsu+ysSvuQW7Div0C9ZwHxs282saA0UFztzSKm7LlZGchdsHFngUNSteK+m+s41HqMYc7
kV/StMK9SjiAzTO0btH4Thqx+ziW7itxRvPX9eBvIXZlWlzpxjBQZ6RFIOj3qbohAGb2uBG257XM
8tIAWnSpuJubhsLBVNXf8/RFpnexVXqkNFeC74UAUyeDhHaLgxPMIWw8cjDQebk14XuB7mu+lr9G
p9h/Y5y4uLRXzbOEcPLsU1zgTexPHpXb6wuwcGv0f73Dpe2kuDBUQZjlE+jd8a62IVlvDS+5bb4p
FgmP9WDkXR9tYTX0Npe0IbFIDTmccmUP970zR49Y8mkzmob4EbrJlzCpnOpFav/j7EqW49Sh6BdR
hSSQ0Bbobnfj2Y7tZKPKZOZZjF//TmeV8ExT5a2TAlrDle69Z5C2SpOJnPOtSV9HSj87Zf/rUz9h
CTiLIL9IijqvAk2Hn6DWvgxVcxJok87RJ4s6S7GyaRAEJ5oDd3G7rG+GcUqfwXJRQV/xdKPitZJZ
LCFPSQOk49ymQzCEGtaBuR9F8Psh3yBv5FbW6+WhWtkb/wM/KRwnbSj6YOa/sAnhfpv5IP/7l5++
UshZIp+cMjFQFWQZKgLybrD114yF7w08fRHoLR/+1se2ht5zpjYqEGu5xiKSkA7tmKmOhiAZBjcE
mpCyL5d/ycqTl1inBGlMxQC5DwoYN0v1qo2Xzz14ETq6rHfaJpMIHdno82LYjbi9fu7Ri8wLcDxr
noA3Cob6dgaszWRbKftKjFiimcLZxNljtwOI+N+gpeFZ0309RB5w758L2UssE4UyZ9eHQx70pvXO
0atwLS5+gfL7eHloVhbm0rsilJbS8xAPQd7+UPE77dhzY0GWPpvu/kCkzcLV7edA43TpZkFToLg7
B6sS3jEuh2F3a278jJXdu4SQUgUxhKm2AQPX1zaH2yyk59n3y0O0NseLY58Is3EK1F4BL6Jl5Ypi
mio3VpVlubEA9TOvymZ/+VUrB9zSsCLuSBtTZMvBSNonnUCR3ekf23A+zEigDCJOjh1uEeL+EAP+
XzFA5e3fszo1Bp4Oc9MGVS71jV0b0w2x0Fz3eiSxr0Bhml7XPYxmXKX+1POichPpNHdhreEwZSJn
J55RhBjsNM30ISxAqxvRZqF+1Q/p9xjljrve1PCx701eRl7CZuQOvObxycrbXCDJt7e4WB8HJbK0
w4iN0orSeugDMkNOHr4DZcjvL0/JxxuELH0vMsmGNAopHh2ZAH3108EiYEFTFt8BcYCuZQpqtMTd
vKqbbGPTf7ziyNIPI2YgSDUhANHRWAEJ3bF7apkAnXB4i4X2xmVqbczOW+mvcpTTQ2umJlOPoPh7
pF9bsYHpX3vu+e9/PbcdCRt6fCrElm5FcYqSX5cnYu25i7KfJUKJilzXB+n4vep/tdOWIenag+m/
H1w34ZSMDA+ujJukTL0oKjfm8eOoBFHVf59MQxUKFJvkic/IT6yy3ZWp+DG3n9MAIEuTihicpXAM
Qx2I5jlSM6q5k9eUhX95wFdW4dKcou564OgkVmHW2911QaOdUUCAvaJJ77GZbVzuVsZoaUgRxVVt
ybnpA9lJ9UWmuQimqjWu+pjaG1H14/sjWbpQFFZkDMis+gDFwFOL2e2B3IyG721m+736lIwnJ855
GP9a97qKDNHFCBTZUPuafDXVj8vz8AcK8UGgdhY7Fc8d47JBP2PQbfyMJDe+BgKZHCtVGVcO6iqh
ywg2XOcQ+Id0BX2cSSvf2oSMqNA0YIfYdeIlqdJ3fZM0ftbasAsMVX4wocR0lc4mNATqjO9Jbcxe
lU/lcxRbBuSxh/ioo1Dsq9hpD30jtVfO9uBmEFvddTJ29tpCaSqEhYFbDCk90l7BtrzPipvYivVD
O2BeKxWFnqqtcle0Y3jLRG2faUVom6ImDVZJa+wnWnPXkRBKGOqyvqKmYz7EBRt3ZjGmqEvqLVDX
ylZfKoYVUdykdRzqU5PX2ssg1XNlmHN5vDxRK/weslQLi5kseN8gkpC8E1e9k3eHOK/T3WySc1E4
HGFFxvJhF8PyHcZQTb2vpj72bSuvjoTMqHHSqvBntN9dC/rvBfwcc8OLRgNGsYJbt5DgmDa+dWUk
lnpFpexm01Qjth0dnmM5XZekf748DGuPXsRTKOXmlQVAeZC1ar4y2UBPaaW3wP0fPl38j0NCLYHO
odmRoGHM57hM8M7ZSBM+jBN49CJpaihJYa5gkcAsY/NBdqH0Myf6ZsmBXMHJGDaiDVTJLg/SyruW
aVQ+G1KnHWqgmurIs+IC0KD+kEcNjCQ62IvwZCt6IPz8L3ic2fv/hqUujVUBB0USlBX/RqL0hqUo
y0TUijcOubVfcv77X3HPFFUstXIgYzorv9R3WRrhCpb4oY0mkZl+bm6WiVYJ0Z6QzBPYQcN4o1oU
+ijJjikfD80QPUqTC/dzE7MItjOYBInOmQny6Z1QjR+RFMXt29n+2soteuXKGl4mXYk2yowPsglK
klyXnXMVNd3Gvv4wg8B0L25JkTJzfKdtBh1ura6dGLUfaxsFP/KdJTG6gZEBe9DM+kydAa9b7HVd
xT21Ik0wWvRGmRk6Hu3r5yZicXnqczG3xQyNvprU2keRz5tVGrnlQK+qmNwbDf36uRcttj3jaVQW
M+Tu8j5k/sBosieGjL1qjKpdHSXfnKzYqpZ9PD1imXNhZUmnb7ImYJP1Xuqp3Aky3ks5HnUJB7N2
pK6OS2NjLX94txJimRaVrIaup4DuacK68goKBvNRGKgzSfU5/QW8YrH7xzbC0OXSDFQzmbepEvlR
lpva3B9eQfH0xZ1qRDXUziSCvSyqp75q0brh8YOZR0/Snn5fnv61QVps+MIZRmCdbBJY5hSETveU
5/SXjKbPpEP4CecY8Fd4DNui6qJsIGfWyG6IYNEIE7TPfflir5vJxIzGRkxMaii1oCdHhh9Fv3Wf
XRv7xdamMamTmWHxFOWNYcV+htqTmf+euvfLX/9xEISx778D03cQQxzDBhjnln4ZVXItO3uDvLE2
pYsd3U9T3kWSYko19ehUP+k0OnRxuAFeXRmZZWJU9ZGqRAtUXgzYAMHFLumuBkg9BllemleRiPON
YL72osXZXfLMlrJuIE0f1zA2QB2l9yBJLnwjHdUJdJFNG+LzpP7/liCWKVIMTIAOazDy+qHNj2Ez
9aM3ARjroSla7GwQy/fomk/vbT4Zt8nczV7RNDX6c4OO7hnvrfuJwoXXS5OoOukBauOGZVC3wh3/
ruRy6rxQjmbiajQlpde0cJlyw4nQLbXblZFaEg1JSmWGq7UO0Et0PJG3/R44ttC3swE20G0Tbqys
tfcsgkXTo0LGm9EMcjt8MEEAQwdyDN2MOD9hPbrxkpVDYsk1FCKczHlmELRPjhNgIHNbueg87aN8
RDIEsYps41K19msWAcTSqS0rdIcDsHS+aac+neF5btxO7wkW2eVtvvaORRiRPXWqcOwaHONfGzQj
wLl3yHtYbLHO1gZrEUZYUammlk4dNDP3jDmEPMVbbg1uAeU7xd6bLVG6lZiyTO+TJmwnMWMvpib3
c1sD8qCjO9YWPy6P0x994I+24GJp6awJLccq5kCJYYKqVxsL7uq0jSdftbhMuwlt3uEFmf7gIZDU
Lhpv1b6Qjbq2h6m/onMzunQw+92Yie7kVONvRzbiZhDN6LXMsNySR5YX50SjS8fj72hXpN+7SPe3
hrDHbyHHlIAhWExg53R/sFESYJgWBosuYfPomti/J65UfRQl6XaFqfjD0On8BWCk/LqmEoLNlU5f
LTM/98XR2kq7evCtLIl3fWJQ4cUyyw85yV81LeygxN1hT6uKHkY52qemy8wdNa3KA5hGHgb88D2K
4cqbZpQsilanHgMgxztXlH2r1MVjPbOEuRTKsft87sVN0Um5H4AxONpQij40wK154LeiBwZBsIc4
nZxdU84D4AJRAgvjKrKzyQOwrKiONVQib+ahjR/qKI0LF3qGNrAdY9/8vDy7K4edWJxIac+ZZZS4
zPYFmpalJF9hu7EF/lt5+JKYmoVW3vT9GRBZ39n9C4K3e/mrP07txJKWamcCJlGY1CBstZs79rGS
r6Clugn/ie21v/ySta9f3CDNcIzrqqt1YKUG3HVohUues9XeWtm1S4NWDQn0uht7VEjtnvrApyo3
rGw0LomZ7D73/Yt9m7WQHAJSlAWOCJ81KKkut7earSv+76jx/HtJyjMbMvLtWTieZvm1Ucds14D+
4UNiHBbVtB+vmoToqyqEZk3ZmsN9JHPhN3GVf7M7o35zGjKdpJRsY7JWou3SjwC6ZEkrIAwYxKl1
1YAmNo8tTowi7t0kwQ3UrsfGHeMtF98/Lf6PguLihGrh/dm2jmEGI0dVJKEd8DCkp/w7r3S3gz5o
f+gV0J1ZPU2/sjgydyGUHndm3if7ubShxMjl/HJ5otd+++Ikq6amwK0Sd6TSqE4UxptuZ+gXZzT3
DuO1N5SG6WqxJRe2si2WpcrWEGYEbSTI/sUFIKm1O81bDY+VI3lZpmSoIFvNiB03jMa3Ofw6JY4b
Q4DdoRtn2cq3L+X1e02cqbJwVg6TurXa9llY0r88CWuPPk/OX+lUGbEELshwhYI51NdU0MfsLAh3
+dkrwWIpjcEtHuVDjSA9GeK5SDlxVTK+wi13i3248oKlfndfWlXS4NAKjEKh8AoyaVL+5IJtcXDl
x7d4vlihNjFbnRA+BaUz7NrpOxLmIMu4l7KXLk52KOd7WVpvxL3V2LS4ecWx1j2LehYAeH1ddWiK
k7hUkAut02NcWr+NOrtVVvEb0mT73rF/VGMLLArVs8uyJHKJrJ8uz9vKel6ywps5BEliwIfAPOI3
pPd3KrXe6n74KbS1kcWvzNySDS6zomQNK+1g7kAfHEy3mnI3qrcoDSsH7ZIJnnDLDCOuaZCZ6qG3
5oesMH4Ukh+nujoDz7fSpJUQthT11mMz1JxaXaB7faSaHVk1wKXTeoOg5WM9qNcRuqyXJ2Vloy7p
4H3OjRgVNCuISXUdIbt0u37LIHllwpekb6D/klKH3EKbv/9tlKVvjhBI0oCOTtMGm2XtFeef9Vec
KYTqnMGI7LPt1K4Ma3esu70949q4WZ37mFEoxJL0bdJW6xlY9qACsUBnpduYh0qcB6ryrBLQsOSF
C+rCz21jTtZ+1CI+CMLLRFQGBN3mmHnOxBqvUs4TdYZ9w/Tz5Ylfe8kiLJztPiE1gK2SVNMTydB+
LFl8ZeuYIAHY8qpe2zCL+3RIaqDIZ7BdRkJitIEkqKQtajFAHvjZWL6COLJRHV5Zx0smdzXMueOM
FkV+mdyj4/qj4MYWU3jlVyz526An1E6ZpfA2y+yAqgEpTfKdT9pzGvVUl86XT83IksutBTy1bNgu
nZBjCh+WPAB313LcOU1twGZL5IfL7/lYAkKIJavbpnkFHU00tVrZVofchExrwxvzlYJEAW/mrEAS
2dBjkrHKH7gKXW1OjgcCB3u8/AVrk3UO33/t2hipIlRoULOcqOOHRfeWDACwXX72Suxc0rr5NEys
SoUZwOf0wazllZXEp0I1j4OIDzpz3idzqzm7ctosKd4GnM8aHONzoDPzDia0e6CNjkhnN0Zp5Zpg
LcJACRR+UzDUjZUTo8Zkok1UK2gHRLu0jOC3YZqFryeFioNk/ucGbxEUADwfKbACczB1RN3EWjrX
IQpOb/EYJlBiZGD78KiPCg9ioHyrM/kxwk2IpasctPyhsdk2dQBEUr9rMkHu46ab72lEohcOAN+3
FGKmu0FG+X2GS59nRlV/azpJcQUQ5ByDVCXALQKyA2r0Bg1myS0Xjl7mbUOqxudEWVdqqO1bB0zN
YxPB/cFK8EOBDiyMjRrd2lpYRLqokwPouBNiRG10vt05FFqvin9F2gcUy+XZWXnHktqeMwuimJx2
QRSiQgfD0ttExYmXxvVGRXNlXy557LyMSS+6Jg1yBgGqiNzmGchMn/v4c3D9a8+D4USbqRMGoHi/
DIy9CaNz+ik+gxD/Y6qnA/yDaAIdjxTUQxSww7zz+/zH5U9fG5ZFuOogdNkDzjsEcdj9jmMjSFql
N876tWef//7XsFSoXYWtIdWJ4NNv53aYd4apt+xd10I9Y/8+vuUsyvLWjgNbOOrgdJT6aG2aKO9C
NqCJSYxsHZStL4B2Rdcja/uDgc6FD1fz4fHy4K0cnoz++wW6zu0omqlxqrsfmms3JMYuj3O0FUKX
VN3u8ltWov6S88OGwoaTvZ0GLO1uWZL/EoO0oMRQdsBodOfDS7+a6ElvLOa11y12+zTK2Wpkp06z
/C41GIjOA+V0J7l0SRY+FO1W2Xxlyy+pQHYiSuZUeFFTsbepBd6K83tHG1uZxsotcEkEMnrbEZaF
K3qRGceEd19iGLYMueGbet64ma29YrHxaWUOVuPoNMicCXrgFvTUYzdPwFTMtvKylU20pABRZzQU
EdQKmnpk3qDz8lUlxPl1eW2tPX2x/XPSasXRHzkJqsGf7chbz/Tvy89eOeP/HIl/bf8GpjmjaqEl
APZ3BCKLip5g7BX9PCsKH8zMHB8l2N73IPk5N3M5AMB3+b0fS24LsVSPEEOVzlAYHAPatfGhJY08
QkoPJGi7jcC/1o2H3my7T2unuHZA29oDjGJA4roTbo1z+CBxrd9z22GDCx/I9oqxPN8VAGDDhKoI
t+I6lecw8UFl0VysnirhhSpblQSk44BSFlPrl45iHqJW+DAm9qMzwf8kGosvyqpLr8TVYNdmFJxe
WqmDlGS4NtuzeLRhV8kVgCqv0RQyL2LGy4hGJDJrtG+y1Ly2iom4cBrMQXSG0pFik+2HynqvE5QP
bKs5U0tLbJEsClQ0OT4qUBSlBTh1hi37HkEcBZSD/oc1hFC6T6T9xrRZ+WmtM29IGHdFYmc+vHNL
2M1piN0P1DQjt7Yo3+E/Ca/SVgGhP+f3DFUSE7EZlMXSkRW0K0jhtTO42HSSozdGctpZNSx+QHBI
3Kxs4lMWl+MBFhjvudlB7LR3on3TFmpvszb3QgGhLmpKDs4173MPJiUKEIF+HB4BtLUfR8MA/7Z3
VNG7QzqJzJuMgV3ZORS/XHuW0xe4IeWt17W4WYN2PRstsuAaiKW6N+y7RhkMnG5qt/Gu4cnwDEyh
hPA/s8XXdCpQs+zsWLyVQhMvSlL5Bmvu+hXeAPxbozUkDiTICD47V6a1bI+pkZquBerxvqRM7BVO
Wh942g5sO5O7sqpRaQV6ystzDZgm8GSgGZsOsiO/a8Pha9q1mMUEij86z63RQ0oVv7WxbYIzoXnQ
ZJFCBXzKwIgPSePP4F797MTQHIxWjleWze1DVE/RMQeA8SrJ5mbXS8BkDNsYjyjwg0UdNeKO81Ld
znEFpkFXJ7y9tlsCHQSLTdgNrDf2uTIrNxXT9NDEGQrQTjzuZdSW+95umUdb9srMKPbs3JFeZteh
L0Nc7dk4QxusU801PHdqH3K51DPGvB12ZdyjjE6YYR7suIcjcuxw8Jea3JomH9ZXSbuThIhkX1SJ
TPeEGjL3ukJl12pi83EGJKH2J1LyVzEUEUx28vIRWlTwtIWMxK6qUo65idCDz2LOfrRcFFcy4tmD
PZcl/n1m1RGS4LR3a0zWro1aKNuPRXhSqJM+8W7UDwglzm0355UHvRKIcsD6FOQ/2hfgoWtG2AtI
0taDZJpmviB2FNTYOnuRJJ5CEeAK8oCOy6G78GgrUf0kddf1Pp+E8nJt/+TFnFwLDZNb+It1gCTQ
rr9TqmkOCs4Su0hQuUtpHu0qCDa8ENGnM8IQ6NPgaCf7AWnM81il5KVBx+Wr6KfZclv0+nYRyoV6
B95ZdWQKKmCR4XTozqpsfnFy4Gms2kCfM8siyzdMuBJZE009BOwSrdnuAU7VMDcjLN9TGy5kAzAM
WA8A5IS7AQ7lL41RZFfzHMWniPDKmyIoWyRp+i1EuLQr53YczMYdoCe6M2K0KhzL0CBuD4nbUAAu
yjFqjxQ9X8+uheOhJmT7OIcqDCrUWlMRYwYM4SZTeqMGSx2gOwCvSVV8gY8MzI6UXXtRmaNa2OkD
MQ3uiz7GnTjOXjEow5fUKO0Twd71RzG9RWHJ4Bg4lG48Oq+AchXgCCXmj66szRdJgRnkZY/kqox9
PVZoMid8cEeE1P1QpPnJNmXoAkJNoD8BBew+qesH6G8370464V9FGl6LOeGIlF36dvkAW7sYLa6V
XWTntgwnK8Ct/7uZwy121va9imT3uYv50lqhm0PINuhMnSzAX+77is7+KONhv/H5K9fipf3IyMqE
5k08BmSYGRT8+QgRm4wIP8tG9mYDqeLrOR4PWdzAkMQe5sxz9MSujFmFu5pB88lVL1C8tVzUieGZ
AuWT7D2ZLOoRlU47sOyKwrWdOIIbS+N4PXCa+yzMxgOV3HxsWqaDLmy63ah2PfDlt0M4F4dIZ/pH
qgAbyqe+8M3GyI5NqueroTOg2FXUVfUWxhb52sVp8hA6tn3NU8M6NsmQIqTD9CqCk3LjZkXDD9SB
hfY44nqxg1aFec3bUQqAZHj3kJtGcexJ2APjyk31hg6F3OvEMe7mUlWbPowra2Qp1MTYDEytqCYw
huoJ4bA5zpnjZor5FbV96Ii9sK5Aq0A9jE7+xNjUuKyGQMkcsmcOh1UMa/l6eb5XLsFLyaJ8NKgx
pZM6ZeKqMq9zI/UIuaOab93nzgndB/ekJTv9bFZMnNExTvnUBkbb7vsZgl0mox4OID+J69MIFIag
/YFhr5KIow5y3xrVj8u/b2U5LxnsHUm5qcc6C+ZaBVnXES8zuysBgUibO52LUpW9sS/XRnKRMDfR
7Ixjgmr8qMyvo87vpwJ65YNdujCP2NKAWnvJIm2uDFxnhzAOA0F+M/4L4nZeQu+KLerF2sJcBC9i
9+Y0M2cIcDvod7yDd2VbwskKahtPl+dj7Q2LQp7o86IdxkGeeqw39ZCOT7P9yaW8yH0VaC4C5AR1
CjN6ylLi1cjlkv6hJo+Xv31lLS05F2Eh7VEwVIoKWj6FRvTLKPpHJV7iGPjNjm6VDFbSuv8xLkRc
AyqA11jAnNwQGc9eGZLh+fKPWHv6YgXxAnco6STyZAiCq2l2dMZ4Y3zWGlJLNH8bNhqSRygKjNTY
93V6YKq4Nkxo807zW0gjuPdlL7LEfRzn1+e2nblYUJ3D0BY3Z+Nkznet+WbV9aFPfkOHZ+NA/KMs
+EEA+x+nOkN2EqGcGUCuU92A3NEpt6/ga1nO0XxgHZ98uPWqLzOSgcxnnYkcQEuwew27PzZFP+90
wfO3Ilb5qSxx3U0cZhxKO587tzOr/Ag71+RxbMvqAAPzyNOS00/dRfgSNRZOcw/tn8E5hQgSLJN3
TMVHU6S7y0vp472MJtm/FbSmLmYHCToEATtIRVkOWiW1naPFmTj3n3mDWLJ2Um7U/RQDqwy2PASd
hl1WPvFNjeKVYLrURigs2ZdZnqE2F42wIH6sBJoXcHoZtnxEPx4gseTpSKlNq4u5cSJtc1WQESJv
pP1Z2ePGXv44IPElG6RVcUpF0lqBwahr6l9pDxDj9yJ6S/mWQMUfkuj/lz8ynX8nOWSkoAbLikCK
kd3G7VB90ZBI2+my1Eiv5yE7KTnVV8qi4XNMBmefKaPzGkVx8etKdkw7GCAYfBx2BfQb7uzUyG5C
AmipHw608k3TFKY7OsPwFRk73acV6E0QOYN3jSv0SG4NZzKeraiZrytJmlsnQulBAk4L9T0x71vN
QX8b9bi36ia9pbOanvKhTCHqBaegQyRMc2d1w6ueUvrUd3BRb22zC9CnqN9mpzYkiLyOk7hjVeD6
USIBvKZhPd4pe0h3EF82d+NoyFM7y/HHyCew3iSzyXUFv1bAYtD7Cg3rK9yg+JUE+e7V7kx+kjN8
DUWXiV0ZoeAKkrW5y1t09+QEQuzAIAIxZKUCuLTVfmRO4dVMwuJQk6E6xu1sXEHbK4GauOiqncMK
fm1xpq/QUINgFvbbtQVFpNyNyVn+kTUDxiNn9nywMkftQyulN85ki9a/vAU/Pi+4WMTXUHejaSeN
c8qV3HGrf5DJePzUo5fcn64YRUwFOjozzIg9Vdr0wdQ0vrr89I83H2SH/124dRcV1lwbaeD01Pam
ojXgJmC/p7MyPgXq4fL85r9rpDHTCgyOs0j76MOY20uq3yzZKjGuVEL5kvlDrXDWCRUYnjvk49H9
8DJ9p7AUvIm/jA/GN/rmvA3P+kHfACO3cYJ/HBG5XFwOWD6izV9mEgeGfpwMemMZ07USxWtCoo1W
3tq0LK6YZW21fclN5wQ/GQjI9VDxo6rbdV2+ERTXXrBYsH3aSjLGOPSUejXt3kvmyg/Twb28qla2
w1IyoYS0ZTrUo3NKqpG7pTUMvinrLfuTlacvmUGQH7RVVZXyNBDqhSno3qghX/7wlald6iSUHVwQ
wAxwThOihhPfnBn5DlLJOLI33rBy/eNLEhBUAoYh7AdkriKz/DiO38UAY4hG/AzL8C0rTCj6QtM6
nL52IWBwn/tdi23OQ4TBGQKJJ2fqcAhS47acIUPJorr382FoN66ZK0ftEso+VbJOdaSdE63Knyjp
uTF/ys3I4ySHHYloD5d/zdoCWISU3gx7p4bNAIR6ILyIUuz0FNlGtBFwV7bGEn0N6YJ2skPWBein
jz7qmaGb0+xXYWxxIdcW2SJ+JC2GHuf5GHQ0/Y6ie1BoYDZFDe0GVrxcHqK1H0H/jboCjq9ZP2Eh
W3AltptrI7s1h5+Xn732/YvYwVLdQGXBguAK9JABkp8qDw0BmJXmLERZtMq2rlUry2kJoQ4TM4aX
TmUFCmKuUHN4aJ3ppjzzT6bhOM3Z/vLvWRmrJZAa0ujC0RqbowQ/a3phOTok1tPnnr24GMoG/vUO
GgOn3Mm9app3yWi5df16+ekrG2GJpS7Gqa8KgzqnOs9uOk5/QDhug365Nijnyf/r2C5iXYRmmTun
9o9VCDh4QhXSzye9FWvX3nD++19v6McQ8i6MWAG0yq4oj3ZW1B+02MKwrz3+PGZ/PV5XhEWEYWzi
5JiUb0X2ezY+B/EEdvzfZ1MzHkkaJc7JtEz1CJ/C+VQLxa51C8lPJxmUf3l+V3aaWOxi5AkloFu4
BtDuLDwUo/0F7T7bRe31t4rtjbesjBQ/b7+/RiqiIrJ1h6gdUn2YZfJUltVVOw0bIN+VXbxkB6Va
Q4ma4AqTsXcDSU8PH08KsZmOf2dqix+09pLFYkpFWmfCyYFJhKi5C/3uX4NplV5M7KvEQKuxH9SX
y3OyNlqLdQWv6Lw/61MHvfjVOM9t8S3aqjr9gcx9kEYuqQuED6QpUasJ+jdU8Zuv8hX1bCN3+TWb
XOVWt+bz+O2penBCd94IUOfP/uiViyUmwCce8h6vzHUKfMd7vaVQtjYji1NiSswGKvIo36dEH6Sh
OjcvQsNFEQgGRED9lcrYAqedg+lHv2FR05y4PfMm4zCNaYEhT8FxdIczglyIChZ5RQsdOVh8wY9o
Y8OsjNmSp2CopqwpwU/jcCa9j+qKH8AryN4vL7CVgVvSFJrQaKDsE4XBVLwLJ4T6E5QWWxsWtS/o
DHwu71tyFLJ4UENioAxsQUKYRLVPcJfW1ffLP2FtgBaHR8icroyFlQQ8RNO05Pesjx4uP3ptdBYb
3ZhnnRpn25FYJ4nbFfNhRGhsWlAfmCgfZlhcX37R2m84//2vqGjwnKHHHo7B7Nj9IWns4ohGcPPr
c09fnCBz1MBYqqAYf4pubZz3t7jAJv7lh6+EqKXd3MiMrHWsKg0ieOg1BYiYzU+QHDdyibWBWWxs
VUnFUWmSp47CgqQMnR2FwNnuc5++2MoZjXtnTGUddBWAwaKGt1TrFeFGsFs5T5c0Aww6eDJgg5xy
eTvJ6z6t3Sx+KLIfn/r4JdMgAyrHwvZ1Tr36MZEKSABIzG9pM60M+5JfMPY9i2WCmySU0IGCqaAT
KFLv8oevjctiv9pynOxJmfJk9V8SVAHAY/MyfluiiP+5Fyx37VDZ2iK2OnUZ2SsBTroyIXbRtq9S
pVtamyvHwP+4A9oyIpKf00Ktei9z5hll1SgY0/ob9NGeC6O/p23zevkXrU3HYgMDomNHAwJ1QLi1
z8b8QGb+ucizZA4ks67SQhYAR9DCd86VCKSjW5DRldhgLXZv1TlzUvFWnWQHx42piNwQNu4udD0O
nxuYxQ6GcHzX2JFSJ/CQ3mABEVQj3RiYFTw0X0LoMw4vi3SSzgmQiue+Jd/NiF11o/PTMGFHQmMj
hixudXQK8n6u5Pix+GSddImtT8a+6VPHRh5Xk33oFLdA+R10l32u5sDOp91fh405dmQQDOShVPQA
30E4E32v6j/Ozqw5UlyJwr9IESAEiFegdtvltt1e+oWwp7tBLEKsEvr199Q89dTtckX4ZSbGEVNU
CS2pzJPf4dHXlt+5wN7zHJ7rGRl6pPrQ/F8nXv3LwblQud8/f+kXTuVz1yuVMbjs5B3fB2reMSp/
1S+tTxJpuo0oaHHlZ1xohgXN4b/DFAJt0buDG+0zqoqDR+fqpY1k8dQWPYDjRYGU1lQr+HhwAmWa
CFjaZiVEMC5dknwM/TeJUtkKnXLZlTztxRl5tg0sloywHGHIHfDmKHJxdHsYkEixvI3ohold1qUO
b1fd2K5GVu54l10J4C5s2efCfMRXfeSGp+NgfllUHbOMouD6Qb+m0MI9/L9DTYhSITwx7MF3p3tr
IWXKHMguaXAljruwD/3rWvjnjPdrq70GJi+ozsUu+NYtE9BchlemyoWPP1feDy26V/0Z8a1oXsB4
ifvmuWBf2/rPVfd+VQpnQJcaurpGs5NE5VsDycmV6/Klb362FbSQelE+4Zvb6OhAVFw7EXxo2JUJ
e6o6/+WqdK61D4KygEJMIndeahAciDErXbsDzHpgD4W9jW0cf9H7gfTBfnS64RoT9tKvOv39j9dN
o1ANPQuife/1uP3XaW6frTtfiV8uffrZvpBVuOvnGvWGsfou3GJrceOvomuAvwub27nYnudV1ra8
Ww7Z7JTfBLwNtiBligc2D1HiaxNuwiwwz5/vpBfW9b8Ciz8GKusy47QONhTfvhTgZPt9EHfQhgai
+eIEO1vZHErwXk+nWiV8tJIw7B4i672B6b58ce2dRQBL2digcpF5QzdPCoePxO3VujfXigwXIq9z
XaAquyIyp1qGlN1aBxD0c/LzS4N/rvPrl6KmLWlRTOQ1i4PK4Pzo1m4A99L5KpT2whs+75csXM0m
z8X4j8CzNe275u+5f8NL98rwX/r809//mEEdnYTV6DvaZ/O736DTsGvSYZQJYNFXltuFTeRcLkhI
XlUWSMoDqb4reP/21VtOH6lzXzl37nRcxLUGuAvr+t844I+fUhi6LGNvBXpCdTIbCsZWmz/YDIbJ
n7/wSw84O74pRef84FX2kMO0PRkiu1NUHCam3z///Etzlf73XdAiF2WX45Qu1Lg8VX1Ito7Kuq+V
1v8NSv4YnsqrolLjqr8fF7qtFyhnmrzb2PoasPDCheoc1SyaegCIaCwPUbdtPVD/KrRFZJuctugg
juCBab42oc41gzqERR3kYCVKbtor4xPT4lXANAMVEzKqOONVeDsPcjkQX3Yf1F/GKzeKC1v7uYpw
jLpaoR0b4VsF8DTIbbYZV5Ae7ZAWCMTT55PgwiQ7b4JaWgnwmcRDYJ0Sj24BzprY1sUXb3Tn8i/e
DzDC87lBXytdjdTCHhIGkpZtPv/2F7aTc/1XuwyGETPjzuX0Lxy9FnlRHGhXfgf/70pQcukRp9Xz
xzxGs47D9cBxe6BPbXA3SpDZsb3Ta9XvSy/gbJWj1wsOeaK0B13ArTSYzcfI89eyDFdfG6KzVV5j
bcOkDTs6rnCxmmGTfevr9wmS4M8//9K951y+acNF9yPA/odclu6+oP54V3toV5OjM975vM1v+FRF
KctL/yaqbL6HhXqU0GpabvIpA6QBZ+YqyBW7cvm4QAzzz2vkbALvuFwWCDxqdDricjnuxhI3YlI3
EvI9yW/HehhSZ9Heuo/QpuIIGJubbAZfWuD15qj8XFN7X9hjz6WndXFy1guwS831/A9Inoko+2th
698/GxzY/85MV5c5GDUBPSxANQANC0lDW+Rvn7/Wv09L/1w02FedX3issIe5Im9+MX+gx+ilWcSV
ve3Sx59dJFg9maiDkTuSJXD87CCOKl4b56rw6hQu/v9Nwj9Xjlkf1kQaIJADa3T20VKneQvQa/O9
DpqqXauWUyRAJ799dHTzXnDOV2NhwxjlzOD718bv9MP/2DZY1hdkJAbLOiJVjL4Cs2paGJETQCcf
P3/E33cmdNn/9xEVOuwrpfxwP51EATDDCeFdm9mbILxyNlx4wLl8LesYmOsjD/egsCeV2ixQy7j8
NR++tLXCQvm/P0DqAmiAgqBU5ahxF2jSpBOpIQHy0Hcx8aC4EopcWihnW2AUEMC74FC4b6h/aNzo
CWq/l8/fwb/3rL/NtLMLS9v5/WkiITsNG+stdDhN6tsQRMSe+cuRB05wU01GPmR1EayEaNQadkDj
rTK+jTV33C0PVYVG2gEtgppn/0xMLIl01dzHVYPWW7j2ljez8Z1t2EqXJD1ZMEyUDf21kPzvgRTa
qv/7FrIFneF6xFsw0ZEbLy7Ns+dEMXgm+3n4yOW1PP6FJc/P3oLsB7wFrMIDMqULHKbrBXX8BqjP
qbDp52/j0k85exliCBpJILvao106B6N0Qs0A2JxJvPVOfVL/vAxOc2XyXvo5ZxfJ0tbeXEWDPQQm
2s4G7d7ZlFLXuyJxubD2znU/OWnHeZK1PcDIt44XaAWQFzU5Glm7Qyeab58P2IWnnGshAdekLboF
+b53OpgAP0fDbzUA/2vVleiAskvjdHZKdVmz+C6HCxCNij71PYGiqHUkkMZo9/nVDwF5dKBqA1EZ
rakyQdYH3ejgeu3quVI/ImaRSxU7ayzdNH79wzYRvR1C4m0i5IqDJOPDdBBygAaI1NCtxUT7wgXT
So0wGKwH3AryzmvvgpaYmzZz8g0k6/wtciaa+m5VPVWByNdBNORrAe+dNdoN8xWPZo5O7M7N0EUv
uirulYPv4mdN0ta5ecqQgfyAfufNAjn37Bnm4Z7JM9TC51nb352MxI3phXOXVdGcMA7T0gXG3jcT
Y2qNiJjHAzXVNjd+u6m83H3rW08lwuFFmk2k3CJgUNtw6f9xm4Gvw7GiG4/aYWsc+rOyAKAiK9bG
s22r3STJjylk5tvchmbtgRr1CCLKSzZ3bJWTSv5uZZajtZ60K6+PzNFrBf67WWDQmy1gNQYTBnHI
c8Dei4W8e3WNwjX4rivRtz2ALqCB2yADlzkslrRBswsk9Q5PQDPQj1NNf0DZALwDDYdbhi7uLbqB
m5TISe5wM0YD+jKKJBTOAoZzsCSuan6CuZynxp2Aa5nDEmohW6FN+qTvcCygA7plgD34VO7rLmxR
N5EDEkzRDNlj0tglOhZLiyPCHyYnUUMZweEeVp5IWwBY1WiGRoL6nSHiSj1/YNB1athoJ8iKoooE
Hum2aLvlpcyhw/dmz98F3kRipmi3RqrcI3Eri2ZtHT96YKwhbswLNhwrgvw967vsONfGXet+mlYW
XPs7aGBfR6C6d0Yo+Uyy1l23oFY/dKPWG9UBhBETtzYflWZmiNGX7cWcsWlFqVetMlPbHyXRvz14
ad37fa5TvJrBxBA+e6sAtOKV4GCjZbY3q3nJ7JqBqx133B8KYBRMeJ93U3nnoKb02EkfeH4fdAeM
RAHOJhsA4c2qrEF/qj+/AYrjrQH+03HRDu62LfvX2iC9Pao2uwePH0wL6xX6uBC1pPmp2zsyI2bJ
XA83unTFmuRjkHAnGxLE8vz7LNAzPGdouQc4bEHThrYltCa8qd90zvWu8jXazPuJDknYmWarWsFX
Xjm8o0b2pvQkk7JB94QcoVOH1KOHHRZzN3Ba0jwh2cBWLR2KLlYTi5o0KiP3acT8kWBxmPBBCOQg
E6pprVPXzg8ljuB1kDc9qAZZk6rwUU0u2QCLXsJtvW1qKJLacI0me/UMqNVTo5xRx2OZq2olI5ge
YspCxh7kdZKDwHBftfrF0sAGKS+G/AjuADziCoItkVh0omItZZ5/w6KuSIeBNUXKqnxqki9tyOei
SawUKLo9A2HgGMYDSiej7yS+/1RGz197wOkk+CMuDXhUeUAV8D0A8HGG5pk592PPLKkkv7/2hLPI
d2GlA8ICoi1S/vChsHfZa6aOVZ5fGaILB0p4ivL++AUjupEn29r2YJkcYAQNPkJD4ZeWhSW5Ekdc
CBjPJZTRNJXwlFLBvi/D+9atnjyIJr42OmdREA5DQqSSAWQYTQYD8+U3zESfyhoXc7TKXbkCX/r+
Z3GQXbwCskYmD5X2YiNhdzxciXcvBAzn/YiRgUG1p+pgL1wJzsmL7UXqLt/EeP/58Fx4uecNiTAP
yoWq6u4AQS8HkyUL4ybyxKr0iiuB1aUnnN2aNNyXCqf0/H0YFDtJw90AYP4olisZqQsh6LleFUAh
1/f9YjnMQbeWQpVpKYN3o8WQeFH1bZT1BjyTm6+N1tlihoVu7oTDPB3KMXBwOgt1GOCWlCxZSa/8
nkvDdfr7H6vN9YkY2YgXjrZjuBb8dqJ/kFy/Eh1emKfnbPu5WhAekrY/MK+ey7jA3eemK5rq8fPh
ufAuzhtm/K4bKYPSBq6fL5U1x6BfUgtyD9gBSYeIpxncKxtGiNH4yy3wvG9GjKdQvcVVXAMKPaF0
KIrnARwl7qPu7l15yIXuHP/cgASdOQV6JfEUSP+SuvCTnAyr3qHAyjx7S7cK6/pb3r5m7bXs1YWX
f247ik02rzsHJScyZQdOx/eZNq/g6Vwp9v1bk/m/YUNz89lajHz0jNGgznaL67JtKIugilndeA+O
W9R3aP2jey+bSdKhT3lH2k4nqPHP67buDIA7jtOv4BMxv8AF137PrKFXBvqvPxtf6/SW/5jzBXwl
EWTNuGjR6KTcGA6NXm4cHJSfz0t2uiP+7Xefr1tPTnPPhnCnYOMUh2wGVSfPzA08W+v7Cirub0VT
okwMiK7YSoQwaUCxNOah0+4anTPs6IQaBJSCuFuIst1d1cgIBhe6SmXfmhtfBuZR5o2+G4s2/4Wu
F15h8ermDn0T4K9lKlC3nqJ6TSFGOcmS5j7RPGotumgrvvWzcoKNwshg9EH9cmPkrOJ5UvkRQggP
LfG0mNcuLmi7qGYIjgdIqF8/H5u/j/3/9XxSt3RMVU/efpjaJESAibbhRFVf6tpBv/vZdgburelB
86T7MrSbwHprXCk2gxx3LVhaS/AlnQQec9rw/phBlZNj1xyAQYLIKGYLj2XIY5ipfCUEwsd7//14
jf7s2mURGBliWQ3iEQsnXtSXbN8w/c/GCN7qM0djDfyUcK9Itep3yOIvMIDvcH8ADu3Kj/jrnonH
nI1Rg3skjBwarLLscczLlGW/2vKBQSYnycNXJlN4boVphzmXWVB0B98r73DH31RD+RRw85VgBb/g
LJarQuBVg7LsDiR/mHFzO1H6Z3MlafnXSAsffhbDVWMYIMdHox2MwJwNA0D3ydAe7Skz6+j3ZfHG
Kyvu0ns4S2Qp1w3KnAi6V2DrDfkTPBpAI8DKRwN7ARH456/iX1rQ/+95/0c6WIYFrtXc8p3wKlkn
Ilj8NalzQNBg54sb+qjgmSzN62RgfRa7TTb9FJ4vYrL0C4TcRXsrw4CnYK0hQdHnLSgA5Jpm4O9j
/X+EhA5Axwi8cHef5+24633txNIJ3NV8AlegFf9aqvXSc84mDGsgNglaj+6H4Z+e3tFws1ROkl+r
2fz9TQbnforjwgxr8ozuXT6uLKtjyX7MRqX99A+kCl86HIPzlGFeSTvyscWyNWItQCMRJDigS3h3
ZZ64/x6zf5kp5y3U/dRpGBwtGYCNhL4CN+hCxB+BIWvmfJOjfpKi4Niuyh7pOvCMIwPjcB87uOya
taOH5dC70XJHIjZ3iRhxmFYnPyw9oxgz+1F5j7DPWRO3GlNoKuBMFuThm1+F050/GTAsG+LcFi0H
0IVWFgVZr026iuo99QVb9yMdYsD3jpUHCS+j84K8zmI35ZIVSGdHdVJ2SC4F4YlIUeka5g3dzNxf
TVQt/0w2FKg4DiIeLSyfFzF2R9VwlUrOQw/GLHZyUozv/ASaJr0nkGs+ZQ7v0N7I0P7JMhMcx4ZP
4G6gc2iX6TDcC9Mt72PDqkQV3PmQVDgxpe28zjwT/nKorTbREtRImBiptlE45tso6N01rWmzc2SN
xpqlaBKmBkvjCQ6ldxoOR6ul1P0jH6MJZVLWJXYIWwRg/bCZAmLugtKGH+BD9klnx2ndecGw4hZw
cjgjdEgYzp7zRLDcf5KgKFdVoKvbqFT2jYV1v+NE9nk8SOHcjDTMILn3kIzBOU/bTTv1HXqWwizt
qZymNMzy7K5YRIQBdsuHpfacU9JFBDHyI+UxREXtx9A1wW3o1/2PzlN9AntEvY0iRI2Ih4YPy4v5
H1hDNhta9QWkB6Z+WqJoQeoI5t6jDbpb0wLvV4EknWD8gZ+NtPe9qHuL0HqEmYTf4IuBkpdjNkFa
6aaVosCOTWG2MuSUSy25TQZuFFwNI7UG1xHDwoXz3VvAZtWdyO4yiexH75Jg5Ycwv3ScRr6WAQyG
aU/CZ+iDaWqWSdwZ7vVtCuu6eaPZ2O+nnk0gy3tmMyuPAWsTOptlzOlhlO4CpC8Q1Hyk/Rb4Ox8g
kYCRLG06VrwDYRQlspr4qwKmG36OA9+AaYiTHATaVSfKZxk59NlI/G9cTjhZRHPPslLi48MR15aF
xGgW8W4RjKJ3ejLHuS+XlAsgZ0lf2RnM27y7UW6ff4t6mFLaMfqhGb+PqukDozAC9AzvTcwdb9tQ
j6x115Bnn47m2IYIhwAnzlCuVMV3zMDiBmUzXP9QaW4Q8wkYNqS0GapEDOEUs6DxHxV4Y3cCJMLD
kFf5gQVzsRpBOIvBqIliUFQimFr0FP3eU7GaaIMEIx7xXEK3Dt8wwG3A9ST6h+RTcwNb2Okl6yKk
rfOWI+wQ5Zpn2nsZ1RDdzZ6XITsJp9hBy24V6AmijHyK0JIQIEsatcWNA/+cNLIGcXG1AGtpXR2D
iRjC99wr65gY1Ty7RU4eQ8Jq2BVGGbrBfY8HRz2HLIZzo3kFiL2HvLH37kzvzvtlbAGtxvSCbwaA
wka67ZpNrEgmgDZSPhgYW5q5Ws+lGFb1POVwWspsk1S6FJtW++Nm6fiymhZNj3nRNL89CedWL8r8
fQ5xCbYtHJ3QoMo1rUyxKqFoOdoC4mbWFTmyyVJtAuUuK+5XfQKDM71BSaNeNVEn1o6PDa3KuLOC
c7RKJAn83RL649oaB+oNk5ON1w02DbUmKO10ULiOTv+BILtKLW2Wt2EY2zfNy+nBAdsmDYdS3kRo
R7p3dVXtBVA/q6J2X2bbjfdhNJhNRlgGUq9cnHT0cnFQAmZRzJ2zJKMjT2zv8jiD3Qb8Hfk7HKfG
OFRusS5YL+MQkKwNNeUWkHb4OfvjAaJeezSNF2xCH4D4YupMXLOWg8Y79Bsk0nuU56sF5UL5UhDp
ISkHQGVDcOXhTSZj2BiZnzmzwJCWBYBfIQ1vJvhfwvhV8eW7ZUv9TsLCSRfPAUmz60B0hTnwWgZK
oArSdzscRcOWZV0O9GmXdR06AgP+gOYi/qv1fJ3wpaDvTluRjay1RY2MsHXuWbkLpTfHAsCSDTqI
LZoGuAOdXgsYKizVyi0jqk0LULyxrTAfhVQ/gwsxCEyZV7MT+bJcT2r03yZN2UrN4/y9Qu/Ls5zd
dpcVGIayr7y1j2z5gFx7iz1HjgkwwkFq57ncusIrU6pxlqKhFD5/1rgbo90mLWpZxSUd8lQzYXEc
gk1cVfImc/B3MKWPMNeU23xGjaqb0buDnBg2Kkhy4kLm/6DfdUqhz1KrZQCAtHcicQBFFv/nBKSI
67rOPdYNLDJ9/9QLoprHfFoCrNPmpefFKyVcbNlQNhs5Fv3BxasEGJm4qCnZ+me/NHozOmgaKuvw
Z6chZON1axLlwo00Q07upujxJYsSfR+LAwo1AFzYwlszxbIQ7gNt2T8I5e9z1W0ni75g3yKF5/hI
TBSzmeOeLxQueZHYELSrpH2L2DVQKBkuLZUr2rttzHUP+pUzI3qecKFeprp/KGFNu2Y5CmdIYGjA
bAw6qF0wqZcwn1Kkg+GASp3boMeuILxhEyzKO6AM9wjxiL3rcb9elQ3KMrSqcqBX4drUkvFVN6g7
jAaVlwyVoapFoTjy+FOeNWoVce89mpvnsu03rGMf0uQCPOwAJ6+Xa4QI9hfiaVxOCX8plxG7b4EK
RzDOAdp7hnHVVGG0Njiqd14FcOtY/PRn08R6wEJzBaWrHNa6lae/wRD+kcIseMvqcAce2C13KU6h
Cl2wfYNvhHjmue0dvs3qDqWnCCMURVSiF6aGCoASLJkqr1HXpuJ7jcplR/4laHeoqKJAmVTBYJPC
zm1sOyRjZjv80OPymvXKS0YckqtgjEDQDMQxJ8ErEMFvkAO+GKpeXYBdtpk/o5TZLNgCFyvgHNk5
vwA4L9LAC57AqxrXEbbeO8VM9F4FlKxcWDuuwzm4FwB8pQXrHoIge60K+BWxvMJxRCY8DrvUOmNs
SHrtf0S+gzJuyH8u0yRi26ompsNwjCiaRmQ563gIo59IySPG6Qa0S2PvR0Cn0bAiDQpRlbucWLYo
YFRdGHMQxWNf+veiEb+gwZAxCStUfjvjpr1VdwpQ4tQj5QzxPTcAtYMnJQrR7rAiqmNBlLtxKzEl
kVv8rpfsNy/zIJaRi0Nt1jNuThb+KF74vdByyxVaW5jNXthcPwYMkSMKzN3Ox+mTUBc2gZhy72qq
szQIAUFkkftQuEOdamCIkmhACVdH06/OckDv8wWRbkuCRKiAoKAUTej40Sw1fQWBVzs/K+bolTsN
ZVIKhCykqLot9gvEwiX97YvI7tET9daY3FlXBn3fjJsWKcHsuXHgjQaOullB2/19cfDsCbkDlEtQ
W555M6ILxdHpHGRl6tJ5SuA49iOYKO5wHbqvwzK8BZx42qBFbobRD1wGUARGWk9478bL7oERGePe
mkfmhR+k537MQr9dTQ6CZACJYE0EZ5zY1O69m9Npr3pnAMo8GtH0UAaJjmA0s7SGwKPNfhDbTCtX
u2OsfNUhvBa/a+Dd0CORv7eU+Hg8zWIKfm4SYCeBheBgVmHWtKkNojIuM//N850mITAeQL7FwMl5
wA0CVUF/nbld+6sQUb4i1HdusAcDTIKDY63cMkSRlD6ikNGlYrIineiof8GSBGFCOERzmrX4gByK
6Sct+ptWKWCdm95JWx86eeAfX7iwd2Wdw7aoE9VtN3nksQmL9lGTijyiXXsA6peB7+Hyx5DR4i6s
xya17iLWxUB2NvfpTeZ538qqFWulOVjltbRQIwT1WkcjfvtEtsKiUA/N9kdXQFlQd+MjHBiCFXPL
bxYK1QSWCbd5g3Cn0wPd5eE8JNk8P4Nc7camnH+IeZlgkYGcfd1l0cEJpzLxl/4HmsnvdDuiblsd
bWk9XLtGbP9wZ5dymNIpMs2uggqQF2GAcyDo0y4vcR7ippRUA/nOqXykVYEDZ8L6A8q5XZlJ+nEA
lwL8Y/hAmFPv3NCEJzXBh1LDnWkIIsrMKdCk1Mu1GOEC5ZExTwlvH9HedTCziVIVMZkUsOZOIc5D
iNijp7Xg2YqUzg90+ZG16s1xGaoJNW8YOfkSAIWoc/P1gFAvnl2N7VaaMumZoxJ/bG77ebZrCW+z
yfOKnV9J5A78fFqxofkZWQXwKOL5pK1Kil3Rles5z2C6FmEP0T2kHmDxz4lEhSKdJTD1IcOxT6gD
KKNsVsBUm1XkWbULs+yEfZ1EWsByFxBGNO8NwnslFjM5n338AArQYighlQ06hC8NBz0NsRzuwyx7
N5m8t2OrVhk6UWFbthxLpmE2MIxLwkhNYuj8xD2dYcEsQQ7c5mOJg0n7P4ZGoJAVDEsyooKyUTO+
UDMX4b4AbXvtD02X1M3EN0tYjigqe3VKSPiWF50HU4zmdWxNFE8txXaAu+pUMH9j/A4SFiTE4QaE
C9jQtIDdMzffhNIFnLHjt5NoA+hb6jyOqggV2AKbZiW99SRUncD+ccQ/UE8bIph0sHYA4L8fjrKF
oKwWTbnxM0AGiqpt7pGzmJPMa+vHdgY03UOcF88t6VMK25iVgt4mrd1AbBYVst2MNvZNTTV8F8rM
rCa+gMu49OhpGx4b9GEkkS/fMrvc1yO38TjNiCIQc+xCZ37Vtn2ESi9a6bl37uG21+NAV5gkPYGI
FoT3lRxKsvWlmh+8ApYjaiA4JLk0SZ0h5KsY8h4MiMrN0qouDtSg3zJqHShX4JxEEc1jsTVl7Pjh
iY+rxo3nwohkyZb1CP87MPHzn3LSejWeXq/Mxuq2hJPHM2zrx53C/St2S6FWujR9GtVwLaiW8RCx
QKR+PT5D3YOGSphpfiNalVDfwn5ATc7jYnWZZgrBt1cRhZCXk1iQxWzLAlJssaDxmCscjFLYBqZr
1UdpyrfA86Z4GN3w+9zre8gwx0QZz11htT03kwt8PUUyAn4XDLYdIK4gJZ/t9OK/WK5sCgFTETuh
aNY94fTG1U4YexKiDlRMZJ5oyKTabc19AlehskaRQ4kM7c8QZOVJrriLuyZzH4UZvXvtLfamRiv5
sXT0eBsULQ5Z3GDRxJzREJPOGVtW7I1nnDmdDDHfxRyKVydYmm0pZwnzelfcOX1fxFKtxnIjiPMS
OjBDCCo53Rhee+hWDuoN93BtWSqik9qM1THKqbqRZsjWBG4aBxeti+iEbdp1aapgIzjUZVGh243n
UH8FsXWdzmXY30VROeLeVp/6N5e6REk04GuXoE45BRo7HYKINe9PBxtKQqATiSKEmqml3/ToeGlQ
DhI5AJVDXGVpeSCN9I6wMRrWvROe+rr8bAcPWyfBNfl0FpMRbmljtQ0J3GuiwOIaA9nnoVxU9ULq
KsPaF3IdFCIAe4GhFIw5nyq/LbYwulAbf5ksgPP1vGFRgcRamdcoq3I2JzSvvRQH1JRWwlEPHNQP
GI2OXD6bUArkYYS94W7N4XxWNqtczRVw4kOxRy0xeuDj4u1J3Xa43ubtC84fnUC0BLnKSZL8bmjt
otbFy2MWdXpjFir2szwVcZQegngcGrrtPAHRsg9LF7QGz92tlbX8xmTUppLy4MFFYHcjfFPFsBfy
NQI7H3BbQiFWm8pxP4OvlwLl5/4q56X9VhIkrAJ+SrYYztY+luVKOBF8OiOAA9YQBPK3TGTLBhs5
BHYVklVM8QJRmJX7xRM19FglU9DIzWOWsjYqr+Xt/16rDM6L6KGXh9GccXUIwSXJCrt3wjuCsI2X
5l7qn3m0/M75/CzL588TwBcKgOel9HmClwwJp+4QaMi0ug6Oim5dqpg1dbH5/BEX0vDndXTIDoIo
rzMUHES4lkgDQnaSYmNEFufl8ydc+hFnJbRBAPM0OJ46WPHQhfc6hyvSdKXqdKqP/S09flY38+BV
2fZTpA6ycI4F7TcNra5omi8NzFldceqK0Uw5Ptr0Rw/ShRP2uTfwAmquVL4vjctZAaQaelwzQZg8
tOqOgHDNAqSg5l9fG/SzilnYsZ6ICDPVhZ6vbKtNCF8dl1z59AvFlXPeY+nkro+qaLSrgE186buI
pIsj+OMwc0XiBskE3PbGUF7RRlwYqf/Tf8u2Rg1AdAdNXsrJpKwEsHT550sjdd45Yhcbwa29tnub
1TD2UYmeH3vdX6kQXZig5xrGOarhxtLlHdRn5SPY6bc+tVdqlZdG5TRx/6irtzMybplH1IHBYm4F
nws3VmiwOvYBcplfG5vTo/94RM5EQyMgPA4E+p0SARn+JcXPzz/80tCc/v7nh3OVLYy7Fq7B740O
EF1e4wBcGpmzpRvCmFZPTuGCATP6SQco9+lC9S1r2Ve0ZgFcx//71UNKXCDdFwuXdR37uFgTbWMR
XhNmXPr+Z4tXaF820GHTvQaTfiLPLH+H1vDKO7007Gclbp5L4Jdm6CUiVKrisPePrjTRFR3DhU3z
XLKoB6QtufTM/zi7kua4WS36i1QlNIC0VU92y/OYZKNK4kTzgCQk0K9/p7PyxzOtql65ygtoAfcC
lzMc3eAX5CO3DiwKlx4mh224kpYNY6MrF4fEGQJepvMxgL1XDeEYOnq30PjZnV+U/3ynvthRdMxi
yUVilcBLX4/Ms3cUl7onV3agyCXLBq/2HFyAZYw9abVIcX71F8yNqPfplVDLgzc9cch1X1FC6Sve
TuwX5gE8MFd2/TqqsL8D5SnZwTtuWUmMXzOuKPW1HEAm7H9uAgnC5FTc26QLh63kDBz634AvNRhw
dGz+jipIT3w+Un7vl+a0A7fdi8DzwxXNSHCAd5ON0oBCtR6Hfq//k49wgAkCt3qc83C+dbxi+O6o
Gs+aAfd+C8qW3y2nqGKcH/IAQfPViGvfMDcdCSwcSUEqbrOIVSxuiuWuEtY7xFpeiwU3vqQDNeF8
b6b1c/r/p6yDxyXCWVhMeE+EYRJ8D3+kWfmtS4OVM6Jha9RhnCBdzQ3rFnkEkfxmyoIhWvz8abEh
FUWk/WfoxpW5N32IluTSqQOHom3tYxG4MWQzn7MwhUjhmu68aVa0FDfWAtWysbCP3qz2He7O84yt
kTxzD0aa9nPirmAc/klCfTX9WrKzW1yUYbi+HLE2yw0enxhqSNzFMw5Llm2RWRSP+KOQTwrn311Y
wnE6FJP1slhDvYeWW4LbFAr9C6D222zxMrVhY4tHfG/pDyfE0xsLWnLbjpl33SJQ/1LelFc5nCdu
rTpVt3VvZVXk1tZ4P8Is8xf4PeyVQFn8Z4cXaLkpiyB8nQM2HVonD3+ni+usscUNyVJXIbSFW6We
Lb0jq38MQLEO5I8Khwg2vtvza92Q6nUlwqqAKqnI0cFoyyxKeHlVjGqFE2368VrUytFymSIO4DsA
v3fF9yG/C9iHcH+e/+mm1a3tUkoUU1P61nJ0s8neSnjg4ckIHqR4bWhXbj6GLnRx2DAQYqhlPR3b
UKgNhUgQZFLGEiUV3q9sh6YuTsH1Odk4CwfBsxfHhIU7nqR8l9TswEGXXMlmhijV1WGHiXV+CkO/
4zDm848Auv4HnwbzL7CRxKOQgIn4mRV2m6kbs2/nZ8awqPzTt376JunS2qaCi2O1+HTfN6y5J6S+
yE8DG9qp10+tNyMtwyzz7GNQNGLX4mC+y0LrSKti5fzwtSICetDzZgr5aRieqqNUxR104AZU/KIB
xLsmwRrrvZ0HXA5xllsHfo6OgHVo+NMGLfn86Bm2B13xdag7lHnw/HOclxFP82MEiWLoLbcg3hWY
pcuix9dyqk8U/GRhIHEcIYjUz9DZxl84pK2sOtMS0IITXkC1D4CCc2QEpmsWCjODu6bsZGjb0yiy
BYyI527G0RqABJhjoRjZrYFsTU1rK3ceQQWErbhz7Ev7AIfb33kFDZvz82qIdF3StEQ2mfMJbTcV
8EAKzuv0F1wvV1o3JVttzQIqBy49OL5HmyTjvoR4KvyZnOmeTLO/q2HFdulnOP8NP5mhRN9BngZm
skXUNI/C/VPla6qQpvHXVmUoGbjMwDgdFV5zUJKMxuz5stHXFmQCa4UKOwM5zkD77ayB/vSBW2AW
W9O3+ppuQv9P0HQKvLIfgP+H5x2eo5J0+AGESXpjsZmCkd6nzVPoW8N2qaA/fTqkZE8zBfri/Od9
7Z2E3rV9BEXuqrL8djoG6VDeVqqG9C9VE91DiET8nVzebkenGZ+asnO/JWAXv8Pjiu6kN5UQxGDB
lYAX5j6zQ2+HGgS05DI8uKYMblJgpLof53+lYZHq0qh5AdzRxATO8RRPinjqwE5HoOwAeZ15kwGm
/3q+ny+XEfN17f2wmoGQCaoesqKA89jqRy3W7F1NTWvLf3GqJA8pyC4zLXHqRbV5ZyfjspL7vxwg
/HBt/QesJ0kyWw0Qws8BUFxlDvSEYnhjclZ6+DILoQctDvzKb0q82PMY5XnA731/3IzWfNOqqdye
H/yvA4H5+qmJAhoBed0eL5ETqC6QowTkLsJdWOGlnm5AG8eN53xXhsnQ5fVpHwIo1DD/CHh8GVkp
GORQJFrR3DE1ftqfP50zaqko5N7mIs7Kjv0ek3Spo3C8DBiOUdJOxyg5edD3GBV0oP60048SmwLw
D+fHxTDJ+gGMil5Z3M3osRspXgGzLtxXhQsuNpF0ZZZNXZxG7dPoFKya8IJkgzMLD7vmV9XdOert
/K83Dby2leW2VWNXx+OpTe6b5bZefp9v1xBc+sFKcG5lvMELedcSvInDQru5DWceRk3ade+lAv3+
fEemsdGiGM/cVe5IJuOKpVdiTl9USwYU/+yVlWlqX4vhpePV7AQlDAfYAORVrjhczaws2aDW468s
IcNg6YesQdmWCsJexbNPn8J0fITYwhNd8qMQ/JISKfP1y61VTTVtF7+IRfIOqPwyPJHLfL+AuP3v
6lyG3GvrruFxxkBUS8Lgug7lXek2Kz/dlOO807B9Wv7wgRIDBFfauHf+wj/wKgP8nNfTNm/dCDeu
qM9P6nRs3DT++/lFdfrp/1cEwWidFsOnHtMRnrvCLdrYcpxvCQXieU4dvCuKPNg3dazatYOMaea1
yJ6giTKHbk/iscquvLJ9JBNzNlS4my6x2v35rzHEuKfFOJ+bNFm4I2PQVK8T27oqXSCGz7dt+gB9
i1ZlGSZ93mKLy9+kTK4EMF0QD3+y2susz31deR8ApqLoslMqgZMDGBHNvCnspT00NbRQEr9pt+c/
xRDp/xixnya9JX01VX5Qg6PTR4T9AEwp4vZKPjQ0rivwg3NThiJjTZykMhrbH1k2b/oLtyD9PKpS
r4AHWKjijv4W4BMl3kcAfPD5YTGsHv0c6blC+iyb6ZGU6V0TVu9ZM6yJ4RniTNfXLyqUDy0QleJa
vgKTH8npo8JlpMqfbVCPzv9+08hrsVwngIYMJWniyntzp4dWPRf962VNn4bs04rJuQjTxUPTQXgX
+q9J+nPwf17WtBazFry1fXuATMYAKQ4LSlFtKLeiWSkaGaJWF8HvOyBAVDfyeADreMu7jIKRlKTA
gTXNFqJvK4mHnLLAF3lUF8O3WUbgIBK0cdBWt3VpX5/gJcXMr6FiEgNXqgBBt5IIkNI9dF+uBh72
28ByV7o3zby2dcM6yx7mNASgh6ebEgznBa4dpF6rX3xZ7GO+LpVfkK73qo5hOwByMwIt6cpNs3dV
FkcStrswQ6GcznJ30XrQtfNB/8kFiEAqHiFKmUPFYaB/RbUm12kYKUfbwmePOVzwgWCexM+yyQ5N
4DjAgK8pdRjWm66eX5Iccgq240Ga5SUHH0AGsEQfXoZgrSJjmovTh32KxGD2JRzDyzYWvEhgz7H0
m6718xwHQT5cjai/bkRhuY91mKzJwRvyoqMFPyll5adTQo9ghc0AVXtpJL306fx0mxrXwj/JVEBI
NbQxVeBGJO78fiJynG/bkHR1pfxS5XPZUB92PwxsSn+ZqitaTNaxKVE+lDlgthXkildi0NSZdjxv
8rR3Bgah8ATwmofSG7vrwWn8/eijjgVh8vBqaMr+5bIv0wI+sJiyVQuMUDhWyJqe6j8QN2wLS8v8
LU+a6Zai25UcaogZXU4/tRfPDSvfO6b5t374S6BiBkz7+Q8xxIuupw88sg+D7qqNp/6bW930KtwU
4MHI5M/59k2/XYv3jlZNbg0QGgIjZCPJaxgEUUrXKOum1k9f9SkYEX0UjCjQsJOU3Xi1OvC2GyPp
y4/zv94QHP8kWz6376okAPm2i4GffRYev3PVsHLXMDV9+v+npjsxwMnAR5Fj8dtN1Rx7RN/5H22a
Ui2i5TyHhZVhuWQNZNmUc5M1d7M/H0WyZrVk6uG0CX/67bOaWq+rIe8UMPDrZ+Dio6YXLcq69oYW
ai3VmoZIi+gRzI0erArvWAAFPuJgvl0K+6KCNziPWgSHfhtIvGZ4xwoScFnyPQersfPez0+BYV3q
avlZIMISsprJUWG5K/hqyPmXvXpONmxBumBQsAxVsjhNckxsoPqDk1RkUjzP9XgQJ4qXA+yEC/zz
ZZ+iBTAZXUssMvQgWN4/ZtJ9FVa/c+s1LzLDUtKl8YcQJ6b8VPQgBFTdkm8HBQ7YDP3x8uWyDzjN
0afFCmXXJFF2x2KWVff14oJyXReopwM2f1kHWiTL3Odw1gLR1gdbm9TXvPaj3F8Bexh2NV28JYd1
wBAKsF2c7q2Z7/wRBLP0Kbffu+zCa4su4GIXM5mHpLXjzoUCAXXtP7C5/3Dh0rMyQKY51uJ4SEGQ
zWFAFrv9EaqlFbnj5a9+/nV++E2ta4EMC9CpTmsoGkvvo/WeXRFuluzvYl0EhWSeLjBvL42jElF2
cMnlU9QtebatikDsO3vN8cn9Ol14usz8CGFSYP15HYe+294zz8sO0CMer0tQw7Y+ZD82/lDk14nl
8pewHaFCNFRlGXXjmBzqMmBbHHqrbTDZFQHJY1BXLngpUdv37sesKjxOsTDfVV5mPzcBsd+WrB5/
UWKBPDo7dv86NWH6BOIq+ZYXZRJXYeG9D2FnH4IqIfcWuM/7Ug1Wugmzyn5JCooQlU3A1vL81zPo
hVqKUTNX5UhgX0KHp9y5ojwAzfVJNq/nF4hpdE/dfkoAFdhwDd6qaQzaGbwfPhJoQYzN0/nGv45P
7/+ktPDGbvVO78chAQ+1saIuRKnQqTeCwR3Vu+iO7ulKWp2qUvD2HBrnft1cD61b7Xt3hh97VWe7
8x/yNaIQ61w7NtRCAsLZdTI+kaiup2GSe174cMcrgyw9FGGYvXaMTeoJPMXlqSyyUGwoldLbligs
AiWMdb0lw0nLvKlA1ZsbkNh6yGG0uOcTcU3HLDwEg9v/qIMTKkHB8+M7gEqwUVxKL2lXvuPrzdHT
fS8apvyimVM/xkPGYyOAAobmgSjCOzsn91mt7i1FV3aWr88nXqCN2GTLXIqy8eME5P0mba4D4q00
bVizukw8eKmFrFykzHyC1kgBUlLws4QQ4Pm5NizaQEvI3iisNvE4LuEQIy/n7Fvu59dp0xwcB5T+
mq4ccQ1xrZMF+jRp5tYv7RiP2Az1F7Y8+lkJqlXQQ2ykrNeEXg2DpbMEGtKAnWUlNE7y6qEOsrtp
mUA6y/gKUtEwzzpRAIraZV7JmcbllG8qv4sc9XF+IgwjpJMEAr8uZpegZQVaj4DQjLor2DOHvMf5
9g0TzbTUN/oDZI4cBTJIAxmbGehJBc5zUH1b0tx9qLwe6iYQi1mrUxkGKnT+m2kzWfgCYYdkmP5c
2LGkaycIwwzrml7QUUAxe569uCpumEoje3avYCi7csYypAxdzAvc7LKBR6gXp9m0ZRCXI1BcC4f3
WfpXKLOS5O/52TAMjy7pBQInZfWUenHthtfQWPsBNP7KNmQYIJ2fFkwtPIVSfAIEBa9ADUZ5JZxu
LTC7d+d/u6kDbY9OJET3IItD4iJ4LQPwpps3aKxF5xsnppHR1mkB0abEy0YWpyOEs9ivgPzsoAWt
kudlvHOH33bw0OTvNr+XIO271jud12yv/3n6/X/h2NPVXatGlg5gRCr2pn4LLcZNP9Zv0HbatHb7
wcdyv+RDXFUTlNWG3zJY5i1oki/dlF23DIisoTyUi/sWWGIlZA0DrYNcQF/EPlpPblwkCkCRP6UA
CX9eWYGmfHDq9NNRqMVFhfUKoiR53Uc8h6hC6z47VF3X841MLhPM9dhplj/14vTezKDL4cfDIDY1
LApCyHbZa6xCSN6gnS+mTBcmh9gVYSDS+jEfSbpNlUUfEqjdHGnAIKwYeOpjrqX9PQEBuMJrBgw1
ojn3kwc4x0DDYrLcOydb6EFNqLxIZ3E2Xh8u6Wb0lDx0YB1socYwF0iUznJV5Cmu8DZEgfZ5lkEu
ic7eUVlhdstAEN9WLvjDYqnTnyBHqx0Jm+GQlwuEZucW9FcfGi/7KYRotNVZ/BmCCP4eljgSgqse
O+TTkmxnPDDuwNcd94noxPUkc3U94Dwc9VkvtvDTkHErZ3ZHoFl27RQ1BJshtXbsuayOtPfIFeYT
9MGyE9uqHtW93RfWn6oY34Aam7/LbkwPVpe4G+W3kEQCNu3oKUBt4TnJuxvISspt5k/THoVAdxek
ZNrBPkTcsVHwadMVJbsbSTc8e717ovB6+Pl13exGv8XRpJnuUvtHuNjXUM5Mtvbs+4chrCF4BZ2m
LnJ9moB7nP4VuOPfeQssSaBDMQ9bKRZ3N1I+bDzmJhCvF94zZNrax6ycc3KCLIty4zoz/TmkAZQ+
iil/4WUFvKzb01xFiQ8ZFLfOOns72R3ZgAwkt/NIrc00epDMAgrvIciqgm4Tb4E+k8WgO7iSqgwR
RLVMVdpLvuQTEm0Hb4ei/WZBXA+unT2kkxRsgM/nwxPk9YsFTrUwzbrKbsYU4kdYusmGZM3sRxJM
qh1EKpYDBg2IhCkD7xlOolEyUjWufJ0p+WiROyeeavJkdGKXQPMPaoP8NQRa5Hri0DY5/22GLnQG
XccCFHxyV8AJZ7Svl7YPHwaVubueBMv7ZV1ox9ulZJD9ZPYct8CrbyqRjxDfKXETPnmDrW0cpu/Q
yg7QQ5qgXZg5MSvkbUade7/DCWuUP85/g2FH1Pl03OXUmSHqEs8dgShI+kFyb3u+acMv14l0I1t4
QKg1x14nnqxBboe03s91/nhZ86fI+ZT9iRpDEOXtJbbzGdTObNs5P5z547LGnf82nle5V1bB6OKJ
nVXP8H4rbltcZeOs50u3sgMbjoM6WlPZbR+0Xgt9Sb87hJP/3nU2VH/gcTuW4jfEYX4ASfvrsu/R
VtFiI8kDi+7FYTNtSs/dkPbO79cob4ZFpEM2ORQEKSQQfZiNCUA0aZVHNOErcLVTxvsiSekozQmC
LG0FQ9Y44y+ZfVPM9cHGa4Dr85V1avr12kIagt6GxIoPAcOpupVyeUngHnl+2E2/XcviTiAbCyo8
Hh4wxLVgGSSOFvF8svFwfMgmne/k9Du/GqBT/H0KhI5DMrkLpIJa55iCoR2E79zOrR+z20CsB8ZQ
f2G9tbZoTYN1+v+nzlJZQD/OLUlMsXNEyvVux9Pp5/yXfE3Vg4qi+9/Ww47aWepyO4YUQgS13OEW
+IZqXz/67/wH9SDatgsHFCk35NcY02tvW9/wa2ePE8XVSQyxfWqgTwI0wXMD8cWof83nvR2tecea
JlPLCeByuRzQGyi1T88cmJ6Rsc0AEfJwTezZsB3rpBqbsJmoqibxUF0R0eCREUfGxokmcWdNr3Ut
nsvu6vxIG3Kzr+WDZkKaSfOGxF6WJVCemR56qZ7StF+7XhgGSweAFjwnFbgKTtwW9vMEX9poaiAr
WIA2AJ7gzFdyqOE7dBAowG0TpIgGHgd+s/U96DnazkHVaxaHpua11KBSyO2xssE5RZA7nyfHPA1v
g7x5Oz8LhmDSYaCp07vQwsQgDV7/nNXOE7fnlQk2JAUd70mTMRi6oeQxsdxo/GYH3xb3XiaQE/w4
/9tNE6wlgqC2GfQFT5IZdg6pnwa6Qw9t0kY2mCPne/iHO/kisekoz7RUpYt46GMo2Mt9fuccvQ3k
ALc29P82XgSl+mFr3eImsU+i43O6Te7qd7q7dAVr4Z70xQlenNgxJGf5BvexqwAyo9B9ZhDt71fI
gqYVoB0hi7ARjNohj6ew9KDyiirQnD6cHz9T21qM1xAknVOaKlBwhLPJVPLhZBi6840b1peO/uxS
mUB1xHLjyS43RQpFzJTFljVHzILk6OCtVJANKVHHgdJpbDpILHtg7HtQh58iaYmoyCBEIqFu+lCe
4PdtvfJNhmjXcaG1VXSpQwb/X2cNnA8GwaMsXCM1GiJGh4YqaDbI1ENxkVu8jnCltiOQCh7dXMG5
Vv49Py+GSf/39Pdpfx597lAbHpmxXS07Vcnrog1XytOm4dEiHkrnNXARAuUQ8FgZ+WUB8NvBKPL8
Dze1rm39jos3gSzHTGfFK+9+eR6F5uf3822bRl4L5ZrCmtSv4XO2LHcj3fXe8tJ2zhVJ1syiTKOu
hTGpIM3iB3iaD5zE/RZ0kn9f8mQN9WlqXQvkas5tOtRjExfl8E7ABOTebK+seUPbOuSzEVXbuguO
7mFAbrxxuBF+vpJ/DDOqAzzHNhFTIagXs26C2WO+Vae/+dqx3dS8tjdDvS7MFz7R2BJz1E97HyfD
tHg5v2JMw3JaSZ/CiIGEnguFa3HbZm0EhYhtMAeXhahz+qBPbaMKlXXuQLuYCwXN+RT6f2Ww9hJj
WOo6hjOgVqjKHJpfS9E/FGP9MYgAdhy+PBQNXxMFMA29FqsWNOW9omNtLN2JbPphLDYp3EU3hVBr
NHbTd2ghG3qCzYAgiBii1QpycVUYe/04Pg3wmLsZZzX+umyitcilammptUA7TqTAb5P0OoCHxmVN
a2E7JonXLzjrxmkKRb0Ayu+vE1P1+/nWDQOkgzUtCXPDoQBcBE7Cbxa0w6EfTv8uU1ZsIH69tmcZ
4kCHbeZQVybwBYLTIY6nOzhS9HsmBmflam/Y3f+9lXyKBFUpDv37SsTEQwAw2hTQRSDujhWds807
75CMKdm5oSLbsZdv5wfOVNb/55n0qdcUhaM5HDonTvwyvEvHge6oFC4q35V9PaUc7qbugOqCjQW3
Ye0EOwjbn7K1lW0IHh2zRxsIRzJomMa+k21mqN8iZsp5Jecaako6ZM8jgwMVfjTeZnJXFlArlxWs
SSDqHtibdgDpQq6VHUzfoeXfoCpTq1gC2H1ZkOYHdCBg2caaVxKwqfXTsv80SYPNW3CwcRwIyTy9
L8ATQQJ+SKAL6qcXRtCp689dZHh+SewKoV9OzxTawJFwGuisJtbRS1f5zKYIOv3/Uy91k4o67/0u
9u3mpXfplRLTypHJuJK1PAzP+qHqBtTvMzoFMfI+u0mhgP2tLnD42FooC81QX668R27ZkAmHE274
WpCQObvzoXSa6i8uaP9IMp++LezdJpvm6uRgRlK8pPhvPdRsW1hebFrlfCu4uLAjLUvjMjv3dcjm
uG7+sv77BDFhGFNHKoe0euavdHKa96++RsvXXT1Z05IFM1y8h+ptRoVkL3qYVEU2gJGXvUrobn8A
uvE8CBk0y2uabGHwm17bZCx2jVRrsqKGz7C1BYd83dmBzKY4hDaPWjY0vDqpu5+fccOuo8NEw0wO
3AVJKG6t2t9XA1l21QAjVGusy31YpWtFX0PU6FjRpZNETn04x7kEVtcPafWaWFjKK6de0xhp6ylM
h6XvKj88ZvVrz557e5ev1UUMMWFrq8iBpFfKKts6Sq+AGwp4l7gQW6S5yoPjwu2VeTAgGVwdLTok
tFXCpdbRnZpd3ZXbdqx3ePzde/nRtvxXlrynuTxOXZwzwLThglPk28BfuZZ/PX6uDiRdgoG4kHKZ
Yg7J6oGnW5/G1BP7SxaZq+M0+4EQ7NBcxTlkFzPgS/NqxzyFh3eA/g+AqFYrHf1jg/1/yLuhtsvM
A19g3532QISOM8SgIJi+I9gqUWNgMGNsmezfGOw1/lZtAks42WJTtSb2BASSg8wziH3RLMuOc0hK
wTWjxCOxlXP+l8vm9EJeun9gmYX628zbcRPO5XhfJzmejgeYwtsxvPZ8+K2FooAQO5smGJlNsGI6
P4hfy1AxV0cb5S4vBw8aR3GW5vSVwYoNSlNgL2WboAjx0FEPHh63LbWroN5xCKQXbssSUuoDzPUg
lQ/xdMcbvp3/Mab1cvr/p42CsrTp+mFKjj0NbpIJXitlfcAKalc+9uu05Oq4VdJJNXh2Ehzrenzo
SH2bFfIHFMqenIb8PP8Jpi60vRbghKBzkgXPDuQ74fceDojN8LbMa5nVsJm7OqgNt4UCLiNTcKQQ
BOgGKC6F40nCCDy2WvFD6p+OoUWc4twFrxW1gkkzzYyWCduEYl1A4x+fFfZwZoGRRoGHlj4oXs+P
m6EDHYzmh6oNGmiYxovKtrldXcOKJUYMrYTw1xuFqwPSekV64ne+jG0XlFjawxi2qqeVx3HDnOvq
6G5mzScfFRLzmv+kkpBbnK66vS9l8DuVUHU8P0Smbk7//xQdo+IgR8JiOGYsEAfkgxe3mMRNDXDM
1gklXak1f70zuToCzRmtBH5YeF4quwdb2VFZHEhoR/n0Z61kbupBO3rQwm+ho8igLOI73dFpu+ek
lWQjcprsUnt+aVcp8KYh06KxtPKyHGEDemT2W6f+hiXdjONbhjP8+SkxrVrnv1MyNZaoRYa6fJY+
0QSOKmCW4gJFV4Li64svhLP/23xp49mKNzPOH13xlPlg8s/Ii93yjc38Km9zmEJOZQFVhfHx/PeY
OtROJSIfvEzWc3DEQzqHfmmprsc0yaeotFzrarZ5eYBtkxeJkH70DUSWzndrGEYdMV3Aucd33Aw7
6ZxsJ1TUs3LZWW66cgoyrDcdMK2q3KoUCq9o3t07DjThFfzLS4dv0N8rXGHWPOoNWUbHT3thipJu
YAfHrvN2oco/2NBcVmJxdex0YcNjCFqKwVGmyaFdyF3deit1b9PPPk3Lp8SygC+Q9RCDjslgtZuc
DX/hXvl+2dRqsW5ZkoztPIZHWM6906Z+9pb2noTi+Xzzpu1QB1/mWSfGZIE8AMwjBNw61cmM1Zbb
0fLYtfB7sgm9HFatWZpcAUnWPdYI2pW6lCG76NgxQQtGUmH5R8bhY1jCWrW8yej7YK1R4UwdaPEP
X1tQa6YqOcL8j0ezHF9Y6ePcziHs4K9VaU3RocV8SArRVSchG97DqNSBw5yfSm/Ttgxymnl3UpCs
Vl6bDXGuo8gKlwQB3AgnaDE9N+qGJ/dzcX9+IZiaPlW6Pq3hvmr7iecWyPypEhEkEaosCkG9eWJe
RtcIBYahoqf/f+oE3o9jArVngLPblO0pLMj2SZ4Wz21VL8e6m8urIE/VhYOlbfe5DMCnG04KSdD2
B1Q3UljgVfFx2XhpMQ8P+TDrU7Q+Lc2GQErI9t4mfy3jmmZDi3qVoEhLiY0zxMSqgxNOYsdtbz70
zjTuL/sAbWt3uqzxQ4vxuIYdFbyXy+QRle7hZMnrr8yAIS9SbXfPXBhDz6dHr7Gc7F3FnW7TWVA5
uewDtODOmcAIuTaPuwqGxZIF0ILN2TuHI+BKD4b0oaswJjghCNqFS+z56p3M7DFoGIefuPWQt+Sy
HKhj+oZl8P18wUNyIz14WC+b1Cbbgnsbkq9R4w2cCGzU/w27bITBXZ8yDyAV4V2THv7HWdCnP5q8
zX41UyIerZ7Qo+phDSfLPthB8gZ4KFAEId+MHSJu/QS2NvawvCYcjA5OS9isz1JedjnS31gmq+xh
EOc2see+BMlT0t1LtlIINGQcXVe7agkcrlIcxvmYvkPhilzDwjvcVC3rtrmVisfSWlU0M/WlJZym
7+CGjIN47NoPSsJjrAVkQ8KPLHgHr2RlTRpiSheNtCyVVh5IDTFdrt1RRnDOuuwQqSt2c8ezWJCf
6H1C7NiEHczKt5KtEVINKU3HHLpTSoYyxd4F6+qod16n8hoH/gt/u5ZppjApOMgPIj6Jds0RzB7n
zQCBqNsFKiIrR6VTtHxRxNJhg6DO0sYWFDXlxQmBv0GVFAa7N6xPgaJ05a+8T5II9rnX59ObIfno
0EHi0rBjHbBwnXVcBAy08xe3nLbWGO7Od2CYEB06SGGfSdxT7ZcDmjiiUuU2UQhHwfOtG9apjhik
3GtFuOQ4T+TkOwgrTuQX1trru+GapQtHjijSFKElcd+BB+PGbtmwEYoN9zYIkv2WFa28tUJQLeqB
DzCGrJe1AphhzPR3Wl+UcHILIDs3OjQKgIVlMt3KJFwZNEMG0R9qU9pmirV4xJJgCxSRF8DIcLKd
eR8KL72G3L26I3bXTyvdmb5GS1gQJHWEl+P87aatggnOHN47zjjdFz6RK+nKsIp16GXGKUwi8yA4
ElzBt0M1wauFlouFj2MVUBlZSVYuqaY1cfrIT2fL3LXhNrxAyjBh4l0kPpyHGV+iZq5v0tCHdpwL
J9BAPngUD8/n17hh/HSt+HaCOGMuMrwCwwo+Y/lmCaeoqC+sV+m4TNoNOMJCQvEI+9SowoPyCOpa
TWDavrbeDCnNc/47ZuMAEWsGBEhcVs7ynU5t/gi+hw3H3x5AVmtofjqNdfLzWfga4cqUF7RTW+Yn
okgzEQDiq+5DNlwFYtydnw7TCtAuYkC0D2Tq8f4TZMsLxyvBtp27O5Hl+zQFtW0Cf0U16rl0yt/n
OzTMvw7OnKHpGzCJvbj24XReZ/5+ysm1XTRsZYEZ8oEOyyR8LJK2KZu4KX+kw6uVAKrP+ijF/Tyw
25XAMShFuDoe02YLcWouA1yMO7mdhJSbvFBykyVzvYekQHbwbPi0Fo6VPk5N1uDo4eU3KT+xIoE8
u4KJWvVNpk61gSO02Ez2IgCJ9MLIprS56eE9tavw5nuYIBm9kQrAHyhZiffzc2AaIi2HTf0CeUAf
5fwUWz4UuinKCE34PPEhgsn74XwnhpWloz0rvHn0pFMibj0b7qw2vI+rre9euWWzL2BbrCCtqMjT
+c5Mq+oUOZ8SGVcynRlX9LgAhAt3aUtCZqOjdwDT5NvzXRji3nX/20XNk7qyYfsD4+MjHX+PA3xu
Mwnb4ZceVhdWfmF8aOklAzARfCVIzDP5PLLbCW+l1vfzX2CaES2NjH4xjvBO7WMYfxXPijG6C63S
37d+GKVLIeG9y8ejLCQ7wBmerNwmTL1qGWYY2o4pPEnFA/0GO+MoaLNb373PJniCLWrbdO2uX6OS
GfrSEaOt7wawTkuXuAv7q45IuENah7qxbxpgqDg84GfV76xyrVpi2Kh1FGm10HZ0Fd6M/sfZdSzH
rSvRL2IVAgESW5KTNQqWLFnasBwZwQjGr39nvPLlEzVVqrorX5scIjQa3SewLvfDBDxLU/qD/V2w
Kxt1ZVkvlUKjXCXDOHXTqTRfpuFuSgpPiCuX6LVnL4JAbatWZt3YnxLQBg7ghpb3SojJz2HZ+f3j
Bbdybi3RpNztE/wXwwggrm4zW3ylqfX08aPXfv1iw6tapRqkcjRBpPQiIHxgSOJl5NqJuxIh/4b9
f+IJbdBPbRIL+oEmaY4xS6GUW2Jwaqsv/QIXvQ1L2/Txc9+y2PLcDYdCGy2PLHH2HS9+0Dm/zcrp
4ePH/y0dvXMJ++v2+M/HtFXnOE6GCiIYHeI1J/Bw460lHzI9JL5TRWmQonJ2J2B1CLBcFQbR7NzN
PYl8Z5xHJDai3yiZ0B3sZwXk0i3L60eGkm0vsoB2SXTHG1N973WI/wHn9I1IGu6HLkveSunah1lm
zTYVcjipsiz8lllWoBtmvLTPIj+cCcQF5oQdZZEL3ypLCV2kzN1EbdM+DCrCxTqpqqO0YviyQ+je
d6YGZ3o3xzv8DfWVWzHqBcTIfQMJnBg7xBQbO7ZbL4awS+1VTRfDAZ6Ps6fc8t7mzUOup58Qmh/e
ipCMvyo4OQ3eZKd8A8g5hZdEBdNyu20+mfOyRQikDgAGIZPiWM/S9RrLPheF1pu0Sq8lPSvbYSnS
CWUSMaS0gfRz9jLYwqvcb+10rRa2shn+4nz+WT/KSDSZCsjjUlrc8NH9omf3zWqsTavcN00rcSVz
WxGw5n/hIv+8qGOipu2MZHTkNNwmqt/qPNmVkfiWZWnrSdU/tXl3Tt3hTgzNIc/G+ziEcfHH+2Ql
Wi0Rg31vQ9JTM5hzQD8G4AM/DZsrsXbt0YuTl8PTrXQUDnXu/BwJPN6fP/7Ja9O+WFhxVKoGKdYE
AKfyEjB3KmCe4vyatOzKz17CgaemqBSD2gQQu9Mz5MW/zuKa1ezaoxflVV2MFLJ7lTyasn3CHB6F
iu8/HpS1R1+W8T+raFIMOj0X9++or0Po0ZVwYWLmykyujPhSq3NQuunmGZKpco6O3UT2shde3Nuf
W4NLDGZVu5hFTSFFDNfRO2iCjmB6hXT+8fHQrP36y5D9MzR1Fs55xm2UYtI3B5djkHa8i3rIx09f
G/hFhhwlnZBNbzvHcNL6THUyHzLgVLYfP33tt7P//nbqlNGgCawQw8r8sCoaHlsmrIB3ot587g2L
XdqyEZLWFSwphpZvVKECl6Nt30WQevzcCxbbtWminsLVZIYYnPTaYvbi2MB781ox+v3xZ0vcpeOi
JYCeMztZbm22LZcGDlVTcqXZ+X6yy5a4SplhJ5nKosi4LH9OuW9wZLuSe056ZXWu/f7Fxi01hQuM
QjRLoF83EIjL5Bm9JvL9/vWNLeGUKEPPtLZNidYdK7fRRNttCbnHI7H78dfYWTBmmJzkAMSw8+vj
2X7/MsKWspglnNnYnKQSoW2+42N6S0b9pGtwkIlrb7rK9mhfx77Ipit1w/fPabZEGk5uWDt4l32s
+QOAc35VyE1YvjXT95Jcc0Z+fxcytdjjVUxTOAFL+9iV1Rb8mJsGGG45XYPXrn3CcpOjhlvlEhSx
eiDf25z/mKDcB7Xf3ucJ+H92kVzZimtrbbHXK02HOBYXAlTa3ZVJf3Zn50q+vTbvy11eoihs2hRN
iBRauXD8IG7Q9q/wroDW0yGOzzy99hUre3IJYBziKZ2jtr2gkSevjPnWTd94ZPwyFcHHi3hlvpcY
RpB/nbQJ6+okIw2bxWFvTzWM7ccrQX0l5WNLGKNOkjEtiAIUfK6te5GDU+9BsKrcybiLdtiXxdb0
DdIDbN0d0dDQGFs33Ja9a/0sVdtd6aauDeTlz/85GJUrYlguj1CbIixo9XMX/6Ju6ofhNTfqtRdc
xvffF3DZQL3MNIjNYvSAVDjKTjxZExNQyL2GpFvZPf+n+wr9H5LlYji5ycyijTMY89S2afOsqWpv
xjFudsoUevfx0nh3C0nyfwpdI0Q0Sem2p0y0Pa6FEucZzfYfP/zd8cLDLy/9Z7xgXc7TeuLsWIcv
7vDFQfrfksck+8wexeMXYawv29nFud6eomFCF6cOT3PW3DBSPdJUHauoglCADFED/9Q+wgsXga3n
oTUJpFynWPyuTelN8Wm4Rgh+d4/i2YtYxvupq5JuxkQARt8D0x/TNzNco3O8u6jw9EU4g87FWMoy
bGD5pwOV3QEmeRG3g2H7D9sJr4SZleleIjqmdgzNWEDOP27GHS3nt0mD2ghBvJ9hflX3ZWXBLiEd
ZcmIsXsAZydhHR0Zn211zXhlZQqWkAloBirjJGF9GtnNYD1X4abq3j7eCWu/ehGaCjuGDjq4uqc4
vqfyW2F9+fi5zl/l2P+rC0myBC+AK6XnzGggffOEut5IjHoss3roAe5l9X1nAP6dmSx3+JuEevM4
Wd5kWBd6NWXRSSeGvbqk5t3ZTnsJF29SZe1eq6otPHSPCvhNQazxFxGyHj2Jcgv+CRO3JSUi94go
pmObwDcaGkJNsc/K1JxaAR1eB1xBaKuCW6Vnwx+plcDhYRjgig1zd2tXKcADhZ67g1t35BYC0fZh
0GHklXbRbicJ6ZWU8l1eN+IBorkJ1DfZ+MKJUNsJslO3jUrNUwbDhW9AnkS5X4lK5XtHR4OfSVEG
DeySXpw0G4KW0BoWo/xO2vEXlAdGH1ftL4gcud8nHOUPJ443+ExrO1YKWlDl4Hp1WE7BTJsQNAkQ
NstRF5CM1+22hiugN/X55NUxn3duxsgWLFJ7O1tCe5aw4o0utArgyeHuLafaFlN+jLs8/5K43W9o
4kNOPJpujcWRP04IuKOkF4+tAvWe9NkaRtTukqb2h8ZqdyyP35RkUE9S3beEhu4h0+HoI+fRYFrC
tJnDqsTPa/lIc3ijXOhgIi7Hm4Y5Z1FnjQ/Wf+c5nRttq5Ae+omWQc8bvYkN+eoW5A1y3INXTJ3e
obK4G5gdA1GAD0yI62w02sVeDNf6LWvrp3SMfnVV9kc15Q0T8omktNi5UEvr+uirHqadRjsd4kvI
87g9cp+55iYNhYQUU0MCM176d2m4nU1VHNM8l60Ha675CSpiWBUivCkuUmI0roNS6Y3qQbIAJ/KJ
pXKD+1CgYutgJeqXYMmDLuz+QjpuvSiJrKADa8abhesrAqvgXlQRjuJ4O4TVXkdO6McFP5opBTJG
DfdmcvVuyIvHera7W9Z3nactNfrQZ3tVaZnuXafcCT4fLZLCtTKLIFzr5NO2Q1kyj9Tb4GRnnpVg
pLX5NxzCJ1vJN8hovkY5DODqGfJrJYdZoWPaIugqiCGFLL/VI33J3PCZwK3DCLDAXN5uUhXupN0O
kIBx463Ii9nnuosCHPQycBgc10xSbxNqhYEFnSVPMlyi5JCyQPT8e3ZhjGnxKgYOx5o4+oEuxl2F
8q7Xp83ZmPIGNNAzKqmXboP0NGRaqmI89T3/0ibqNOf899jkP5gbRQde1ZWXS/PFrclNbqd3zM5/
gbPzKhS5wRgeS2VXvhPbAswdPh+6sHtUWc+9MYKpMdxbbkRVfpelc8tnGQVlUv5MB5fuHRu8d9dV
xV7zBo7jefiCQjIQtjNrPMKM42dOUaLYZb8mBTumkCr2eM5dD7ZdSLIrZ88Ssgk7YTZWxH4QLR+b
bNzFUKxtO3mLW81NmIbFT90PZCMrDRA1H342SVFtU9BpvJSQcxpZOO5i4K7YyPEuSiT6Ve6TLqwm
KJL0tcqxkMpEMG8OGx4kpq1hpegEqudvMR2eVFftwnbchql7SoiT+64r1IZ31nDI7TLZqC5LsbJN
iRIGWsiRFpvEHXzcHICGd19a2ypftFVwTzUihMON+ipmNWPnhun3DiBEP58Z2fV9ithaYnVnWZlB
fBfFdA4etY/r8wYiwYAhDrnHcGvDioBQswqj587uIm8u5O++YfegSMMhKdTRpoV8rycieTc5MDSw
Mv1S6fYMknHszSyO/GpwvorY/olrehHoUDGfR46zpaiZ+pOj7GDocxhLDAcRN/1mhh+gb0uxp3P1
ZKyy8SE4oe7huDFthojcpdPwneisCBQsOjyTVTCkmGcroKFzNLa+Qwh8dNIUEguiLT0xoEqCcI+j
Kco3mc46z4Jvh5+l03msxsorWivz+KxKL+/NN8tqnklaf8lkd1+x2fIKVTU+xIpTH9zCCCWL+kl2
tdgRh/8EQe85ci6GXxEk+lnigp1u3gBJCeDwZAdCVNRrGvfR8GbbtF1zSuL2htvdeZyiL1lR3rgK
vSfICk8BgDuvdje+FBAfDIaKH2vhdr4y9HUmLIfeMP4i7mZPU6jeinp4Cx1zsEPUbo3FACRL2GsS
WtVunIa3OaLVJhzSdjOatj9wtOinFragRe1Hc7/hsj02pAUWfCKQ+4PEr1cKeVfCOwWIqNqX8RR7
Vq3ujMbjicgO1dy4PoHlQDBxS+NozjcA4zheEhXDxh3H366qqg1DauzNZAR2zo2OcK18g6P64HVj
8gcHTgEHgwF6YKhdpKon/qhqHXluWonzVHVh0Bo7gl4zm3fQ9QLp3/UFlMMtHLY+2r53lpXJreOK
zItYt53D7I8AsKHpJh0UtbNHxSSBKKTyw6I9CU6eJPBpSDvYEQfDTdE0tqd5+W2a53gLRm/m96FT
bGQjyj2ZrNyHi5u1ASi73sW6SH3LApvVjDjDy6Yw/mxZP0xO+g0UubWvR3RJgE6s4GYzogkVm2rL
BXkoIk4CXTaOB8Xqh7C4cGlJEyAhinbo0XGsa6DjcFAnb1BzxrnVDGPAjXjMjWbeKPWI12WXhZHP
2e04mO4enHf7ZBmMPji72V0KwR4cU+0+TdvbuRljLItkfBr76QyOdOxpFFGDuWN/TBt+saMOMohJ
dSZDeVfPuvS60hwEIFQ4YGGRAK71j4LL8cAgqHDG/6dYC9zxQRWQSIimdmOFSRY0lOJsZuAEq8Fm
D+CLpndpRbMNG0joV7IsX7pG/z3AoqDuj0NZedrOg8JK9E1swWTYTDHDfvhamz9ag/JcQ0m4MDNM
8qp9L9OHrhQecVrqRQ00KoYs2sHaBIc5L9+yDhR/VWNKDQvmrH2AqcdTK3I/i0bfhOZX53Ivycbb
oqqB2B93rDHU012NXroDa+bO3CZZEpg53ogqfYqamwEpak6GHbEK6c9wCKlcvito6dcVhRR1sc9n
uoPyzz0HhBgSiZsKQJ0JIJwQTSvKhpvcNLvUNh7hoQ8l4G+2qW4ADXjLOHooZp5AqUOvlzkgjxPE
XBxXsd9Ia6ecGV5mfXRm0JKALrefW81LMaRbcDP2SFAC+GHeo9gG4Om4QSPzNRnkg3Z/AgThOTS5
zycLPdWKAG6Rnfuou5lRwgYcOfNFJx/KNENvE8cyTIBxj5Nfu46pjSAykOncH/I8CXAzPWeVCiaL
v9EUv8pKWo4s83ccpYUvCqSojJySpAK6Vh0L2gY1x+mVGvLWINfVOJpatkkqZoIOYuwskdso0Xu7
DuvARivYE3UPueXpaGUXLks4P8UQRx5AcbC74mSQXAnOH1LQ5jzhljiR0GUNLQjpZzaO3z4p93b/
IpoX1pMbu48D1KTUxuQ58dBYgyleHub1sRQUtZxawFunzrdVrZzArdlh7CqxkzVxd13b0p1qrZuu
yOI/YeTCzlby/Fj2cHxC4//cpU60FbSbt33Y7yVjCBN9vW/ysA3iubcjL+qHzA+pRTe4WLabosoh
ptBv+xQYVDShv2dqOPRtbXtJ6p5nsMoHWEN53GDkTE+PHeJ9FRHuwSDvFfYkThBq9p3npU+npAlg
eg9BL5vXCDcYMAYfmS2040vV+w0Mxg/CiZKHgUyo/XGd+7ERDg51BOGa282GtSWoL7GxvaoqkVZV
dvTqlkP7VPPJ8aWIgFhsKvO9sIrsjhDm/sC6LA+Vi09ClSw6xJ1GRTkr0hu4rJKbBGSUXaTcFiF1
rrmXxYYnfjtW0YOKkdFCz6PdihQGbV4jq4jvqXDEJo6yBvc0OH8kHi9EFR66sa2+ZxWM7jzWFult
S6di29UsF6B70+Qmy8ls7jMD3aHNQMDHvlLrWbnhLiGBE4Q0q7E0zkFB9X5DC7e9FZTrK+1AeimD
vHPNXQICI/R1Gnsy8amquj2q/14OraFJy8BwZBepc5tqtcunQx79iZi58k2rb72UU/4pYE2myVDL
QJmnQOLIZnnAZQ8JZOhpJz9GBEoHVYtrEG6Zzp1ri2sfu1KtWQo5Au+QNWWWxafRKZQFK76YhvuU
TZRgL1r1C3p0dTBoTZIgS+YmxeaU9msEJaNfUQvbNH8AdbHfJ8QajqWh1iufot5soGU33LrJOP78
uPiwVi9Z1N9gE01IeuFIpy28JugIHMgko9+OZvaVitK7/R4UNxYFNyhdOAnoQe6xj5OvQzQdxpLd
t3WXe53L9iWKBrZ2rzSFVxbwkuUwtWCb2jZKNG3zDMrBcE0wc22UFqU35xIySEnVcZj0prVaOIz+
1tVnukWSLKkM8TiKblCyPhVQMKugxiXvLfjL6Cdhf4o+jFdc5uafPTDPra1GC8aWYZvezKF5cYn1
7eMF9H7jAM9e7K/OkpnV9F19MthSG7D8Mj8O9Ff5iusvBNgDOV3BL65MwhKNP5V9ObUxU0f4UORe
hMMECoznnM9XtsJK6XOphiyEFtOQOeqY1nAo6ZMgquqAOwRX+cePx2olJiwh91xFTgb7RvuoKG6r
Mq/fZt0/lRBvGEK4XU4w2vA/ftO7Y+VAT+i/Ex5B0Z2aitYARMo/VZP9pLE5NnOhPvn8xaYGjBRG
x1nDTjEUZLze6bHlkGZuCsizXtkW7+5lfMKimG7H08jyHLLarhqmrxClSPa55Kz2Ph6htccvtvQF
SoVru+SnOlLlrdvJERG3s6+cOivjv9Q0SOwUuQCT8Eicpn1cTM7WWM4R3JHPkZHZUtWgtLjdmmpi
aF5YKNq4v3RuMs8oqrb4qNQHAvdzHbmlrIHpdcySDvJHzEp9G8XBFIWOXL5offh4Jt7dFQ5bahtk
bYiIJMqLBhF1HqxxaO7B5koO0A4IjYfGZIhaLC6Un3vbZcb+CYV1nrhT0cX8RDR9q0R9Y9BNYWaQ
fl3WP2ohsysLbG0JXBbePy+iAGWyTgh+0kN6VI772xX1L+KoK0Ita49f7PDGLupiyloYg1j8zkhn
42qQ65qcV7uPB2rtBYstXoFphEJRbJ9agvsoar4hr33SXwMY/IWC/182iGlf7O+KNbSAiSxEqH3b
d5+Hs8BkfzXePfykNpnf7NmrQQv6kWx1gNLxa/eCMtwP8gVALCdwDrmfX4lla+tvEQm6xJpHENPE
Kc7fShRtUQ7fxcVPquJtyX98ajCX2geuAJI4TR0ooQ9sD7MrVBfqFAbu6evnnr844GHwDZUy3cMA
qLhjkvtWO3mV/ZmsymFL4YOpr6gF0huEq+EGd3BQvH+SdAo/iZ1YulhFymkUhebIaYhm93mCGTrK
N7iyulOeBw3vis3HY7Qyz8s2edpSJgj8M5CRC9AdElinJeS+ZCj8WOVY+FlpXclUVs6WZc+8Lqi2
oPHNT1MqfjVEHiCtc2VXrj16se07GcEvI4SrpZ1xVNgb1DH6Orp2abk85Z09uWyO540mYQzFjJOA
jPshq8280ZkGO6Xg6R4XBXmIjOz2WarZucwrGjg8bffMrXrY0HX8a0SB1v14ttY+dBEehJuSGVW6
/jSmQzBAvj9WUfC5Ry82PGurPsldiF827nirIYIKc9jPrbFl+3zOAYlXTtoDuiyD2EFJcRp2rmP5
qfvHSX9+/PtXIvOyfe66MoM7AF5Soidjha+N/mMgLfjxw1d2ybKBLsds1oULF6teIGuJnb7cgrGf
7eqJ6rdpJNmO4fp5baO8m3M76Dr+95AEaqpiaZzYp0zBHQ05XnwAhpeh92nN+ygeQx89FFTzWtCH
yhZMJRGmz2FGUQhu+uwhFJeqbX+xdJGq8PBng1en4C2AHz4992ldHCLRkEMTll2gOm02LnfKzWQb
d1uhleEJqeHu50BGC11e1Iek9QzRT3Jo3eJ2aA0/JDV51Q55S6uJbB07vJlpggWTZWQP1uHvOapm
X6v6GY3v2oOqagQSfQheHauGYOzlNYmAlVlZEngKuyYO5BvNiTl9hVxSHwpOc7+zQqBw4ZJuFQ8f
T//KtltKw3fSDFGbQTBfuT+083UQV0Cr75dhHLA8/jvTcdrmUMtx9Ikqh28Zj+jZtI76UpUwi3Bw
b9AbNMDyzOt69KtS0rZoZoXoB0dj10RXFvfK1y31J5iuwqFvsfOLS187nQeUatUnh26J4rBKA1or
tEZOkaw6f+4r4K+trn/8eGL+ci/eic1LCYqhJEM8VDAaJTlYPHbhGiANLbf1uQXzzC4mrQ/OuPoS
SxLdm4vKa2QSKyCyMl/dsbf8NqPll49/zPvISrr81DSkJaF8gDDJTLqg6yK0GaeEbaNayVNkN0XA
k6x5cic4AHsJTEF/fea9bFlLqqQNgfwGFhp5GA5epp2NE/YHYXEc3vlN1aMyA6C78Ji2tx+/cS3W
Lo4h2HXAiiGE7KKKXAv7XqubLg+jjbCS8XOZ/FIroyxDKhp18QUZW3jiEdwTLecXzFWvTNbKol/W
l6wQ9KaWw0Aqj3tcRmfjbKuRiCsB45JhvrMsl6WlIi9i3TQzpH0Hp90NaflijDor1UNoOIaU/NT+
lkP14+PZWDkulrWmwmSpCWXSn/ou3zTluZ9I0DS/FH/53PMXx1HZxAWwSJl9gmkVcA/CZ1XhZUZt
zfxJyV22LDONcQ3TcGN3ECPNjD+I2TyUOtZfMtOzcyoVXNFFOkVnN+fOTmvH3SYyyaAy19bn2srR
Q0/Qrb9yb1hbG5c//+eSCmW5XqKYDFXRid/lWXcz9OWVs33lyFoKQCjuQgEk0fo0uwliUVT1G5tk
sCoGGHYPWV9ghx0XN7yPZ25lny7FIKbGySttSAFYLxS1US0gVoh23Hglr1uLvvYiDhigMzpIyNqn
ydR3jmV9r/PhG1rXPfqjmKsudL1M0m8OVQdACLah0o9qhMXwhQ378Reurf1F1upkDGAejR5rkbVo
YN+CyxgQtY+vzdfKCC6bPxUsNEeHjs4phJ1iW8o9hCGB5vicdRNbNn8g7FyHJnTRgLdjUHl+R/kb
qO5XxmYlCP2/CIQYW2jl41yArEPXQp+lcnw7faMU2Ad4wTnXqIlrg7QIEIVi0Dnnlo1it/HiogbE
oPcacZV4ecmG3ommS62GCed5q3I0yCed9b6iMbSAbFUGJfAJcAFyQXEbMwMIoAX3FliR9fe5dMVN
VAFHIIFY2jQUu/jKqL4fHKDZ9N/gQCGiKcFjak4mmn43dv1HFdn248W8kkAsvxOYNWa6cASbQU3x
vk7iW9kC5OfoO97JvZ7JU9g3x8TAEvLjF659yyLQIYVJoF2t1NG25+zL3ADXmUIXI/jM09lfq9J/
wmicghJX9FA8RCfzRwO/EzARnSt18JU4yheJ8wQOtEMirG03arwueaik9nqmfVcLr4VsycdfsLaw
2X/n2sqKEG4Nhp4AewK2COCKYfBy63N+NowvwmeoVCuAO5anDtiDEfuG8NirzZXc+P3JZXwRGs3Q
s0noyZysqngr+/gmk+21Hb8y/Esli1bBwHIs8MslMFGUgjAAjKO4XPbKR5I2V86XleFfClh0iJck
gY7RiRaJxu3HiO2M7rgPw4ZryPgVsVy21LAwNkyZuk5Xp7ys+19NWdpbU5l5X3XD79mq4WdgAfxW
AzhByN3QwlsDbXJg86584soksUU00aIP5znszQnQ0Dep4h/QQriyRS6PeCdqssXitfsQhEXA2WA4
AutPCv0JYM0MbCxpfOUNfyfivVcsFvBYV2MOCIc4VQF/hEKCr4/tV+eHOlWHdiPuJ9/eZJv8MXlw
X8mjOgO4cpPu84f8rXiTbGNdiTNri3Gx0BUkjqSLYsYJMm4b6uTPwLkhSa2txGdjeHAypT8XD5aq
lllJTQ8AdXdy5oHsYUPpwiE0Y9uprJ37T4WcpRwdG9xS24BjnuaI2ZscMsobpXV2D25As/vcKy7j
+E9crsxoZjkYbKvYviPptJV5jOrlNfnTv72Kd1bF0iWs6FRvaQLCjzXWt0KwfPBBmaMxpC5cftCG
WQ8mkt0f2UD2w4MldnvG9RUQsLBybnKgP3cwDk43bpdNfkRNtoNyBBDhJo3PFwT1tmpifizUFG5p
hX4rUMq4cxtm61czpzq4IGp83tTjHYmLzq87Y06aJsNujqYqsMpuzrwMnAA/Ya4MwlJXG2n64uAK
4K1MmUOWp4airQ2vwXuXxOlzljX8VAxTdJcAunRwE0kDCv+mo3H7+SsgUymgngxkgFDUnmug7eNO
TXaQcVScs9QN97mwO5+QLDuUHLkxU4l4zuoE2HdniDZ5qutip5rWAmxpGgevbLspB9BKOS921xAX
13jdpYfRuI6BQWxXu56JS+XRhDzTkX+yNbcU6dA5hALnUjagwZDfVQ5nQldPt8SQnx8vu5VQt9Tp
QK4G6CKN2xNgI4WPRrOCjRyLDx8/fSUI/L2i/LOoCwpWC5lcenI4ObaZ/CJp/BNekd+GIbrDn1/Z
nn9Pz/cW9yKqNuxirqRndhpxzoEVURn7pcTLf4/cnfd1N/PbcSr6OwG3NT+s658z404Q2S15sJLZ
DtrCsN8Av9XoRpXisYlTyN1wp3+qiCUDe0jGc0MGaNsVGfmtWOdgkSB1b0lKDl0DzKo1ObNfhuih
+obNaAG0k+i3cxRlLx+P5FpUJ4v4APsGQC5qDKWJmjLA64pLXTn+0uXt7NuslLbfGLcOEqsu71Og
/W5aOSS3rsrHs8jsGeB8CPVR1kGaKI5gK524+g3/YgDVJc19Us01sN9tCQSn61IfWHXzltnlsLXm
tNjA9qSPPXuiwu+QsGyIqYcrGdH7+QRd9hvbKYLQs0CwmMUXLQagSZ9nQDY/Hrb3lzeVi2Yj54XF
+DDWpzxnkW857QMwXldW3d89+P+rji6bjRFRUVmrGiUYR7qHNhH6GyVFeufSpD2KdJ6+0ka+TqpJ
TnU99dqjQA3eFnHcnPNMOQ/pOLH9BBMmr4Fu65Vf9f5wsr9F7X+2HJTT0PcyOKpg4nQ3E/VoXawq
4msQufcHlP3N2P55fClQAxQpZSdlYr2Vzlzv0pKoK3etlexoKR4zjKTu+zCkJ1REFEPzow6q8TUe
rzkMrj1/sRxcd2SROysMzgAZPjCZfuP8+la14heBuuRnlhxwOf89yJMqLzSNu/bUt/3PnrVnEbr7
jx+9Ek6XSi+sYFE0m2k4UZy7GxVB3k3USfkUpuPPqQS/0qusvL8Su1cW0tJ3L9VClBWHWVBTqVuI
c9le3YtnKZJr99y1yeD/Hai8hGwG7XFbHBP7rpnc29TJfmtqF2hwyStFw7WPWBwMri1RYilrehmx
5NB1gz16s1TsW8u7a45Qa7OyyLd5EUG89bJ+mJiHk0wb99hOGWwQUvTUWm1PnuxKcqVUuVI+Wtrx
pTRhE2sSnKhzI7cGcnlbSATEQT9MdGOY7p7cCB4AMyfzlXbY+0NIlwox2DIWdKgQn2N3DuLROfQg
udfUubKm3/8gupSIKdwqT0XTodgmp3vbGLpJmz7IkDB4YeL8rGmy661rjPqVWs7Sia8YRNpEGYeo
u2mI14clCCnghmgRnTNK/kfYmSxJiqtL+IlkJmbYMsSQMWRkZeS4wWpEAiEEAgn09NfjLo8ds7Nr
a+uuyowA6R/cP/+K8KzkGX04U7L/lSH1359y7z8ZMgnh4Zapx7xlFgaz62npyi6NosobYGbO8BL8
r3V4EP5/mMx/uZH+Ex8jnYkC5RRgQV7MKrF5zfsIiOxRRn73sP1tyNDtxCnubPM1c+g41Zb0X4ZM
WVXDlDDlYDHhxkei7106DgdZ72D7ityyfiNjsj3CLjg9g9gkFGITJu85cvF6dha2qobUBHlf/XYR
kBUckjXqd4Z29T1gZtlDTc/3PUIwStMMYIi7Pr3H2dDs2nRS5zpCvGQKo3EV+szmiSfSK0wc63FL
KDyL1C4KJXVfe0WLhe8F4224KVd47Xi3bTe1zXqCHymbx4KFoffEwsk+GZiPDibVoPb3o++u4Zaa
ax1IA8ta471jbDQcDSzsPxbPjmkx2gZ4JdcLA5V/Vx9G4SW3ns3LQXWireAQ9z7noFZ7WGURMRZC
6OEGnf2IViCrihr83bVAJi1pKq4BJwVAnOdtgIV9WLMH/ciOpaexQRgypo5oGdLSZv72VgML+cbw
Ue+7euY/OPxUXQ5ntV+qMBhevBBww94mpZDDK96Ev8IPm72k0/uDqHMVkTj504TiDRPJfEXmWiXg
3r1alw5lrWXBa3YcGnZcGOhLwpijXLh6Q7G4VUwtCNYOg6CAO7ouhejcLhnJL9IRUmVuGKslGu4B
wWmPWNwfLksq0Dr8nKhh3gH8+TfS0z+E2bhXgFi6A/5KB4cCpfkCu+A+bf0LWZefUS3SYlHm1Xfp
aVjDN5p1DlbFGK5xmJFB7ZGwEKuL5gH4vmKfpPpl5RsmVtg75SLDgqTrxbeCGaOoJ4DmG7piXx2o
ZN9l+mqSDEBYRfUBRin2sAQgS93oYSlAf/Q/NrlGTwZ1f6GFX0wbNWiqI1n43srzhHfJ3Rs2iDVE
9ry2NPoOEgULvRNzWXeZOI0PMB4SlcnjcwIgOBN9IU0W74WYbMGSYJbwazLTQuA9L7pcCUS/j/ob
5XEkzS7dBvZk19rbSyBxjuPD4Ro+zIQII1wPtHF+WTMgl3Q9CqR8dOOhWVX/ROUwHQOcf9Ua1igS
YaN4R2q52fJ588le68nm0xD4h7rmNUymaoCaZBj1D5zUadn3fXaKpEirYPLFpUu5uaUy+zSPxE7S
wdHqQZGy8QBc1S4o4UO7e2NXEa9DlJr3tq6wK9mu+zcAXHwPRiAekB6EAjKI/22DfCK6/k6Bl0BY
aIwmyMBl9Yhl7YJm16CaGpAU++w7eYdyYkEup9gvwyYPYUDxMyZ1Baf0gSr5hbX7RZug3Fi9F2y8
ym07McBM4zEFF6L5AQfYzzXmrzPNbh3boK2z20GxEGOGbXWVCbZDMGl2RbDIZauHnaIKxuC1WqV+
9ZIEFrnm0y5mz11SgibHsP+QT4rC1bppep5r77Cuwznk4oRgyuMSRMdJSVi5YN6bou6jaVY08n5c
1A1aI8LID9EQWHf9Y1q7H14wPydz/B746W4BNEn03gtl204m7T9ryAsP1gPhwXOYkNcBLtTCo/XF
6ORGXL2rvea2eLBX2oS1+eSxS58GT52Qh6EZdvXawNFa7ye3aTSgtcrBqpwPSYykAlX/aR94cq97
43N67Zy44fmunMX/MvhHZ/idKwxCWxxWeRxBX7BRPNx9vevNeF2E/ydK9In3CSynlu022sXAd0ys
SBJd5y2soRiTbE05d1lJN/tL0fVMwvUyyOkJIC1AL4Aqx2dwh43/op3HAXlPbivu5t71HyTEtFx2
00e8kbc+Ip+eUhdQMfDMBZBmRd+1ktc2wrATgqa/MPa9tqt3V75A3k2I5zaZ00oN0w0Sy48m2nYk
i86wodNKN94XFqVZETzsuiOJEKmTlTzbDinRJ9kAYWHkj7RP9i2EDpgLxwe4po4oya4z5TffqQ/w
zXDPU/sbG2tZmHi8Ej6fGN0+hh6mWKXWm7D6BorPS7f+ZCnujHFMb1Z6O+bDqtqKs5PRteubcwx8
Q8PwW2w97fK0id/6cLxEIn0DFf+SIvkMJvm6AKcPcNgu/Mh8xOCCQ/AngcTSJv5VYrxXDmn0Ssfl
37rG9wYnB+/jrhjS+gvogzNIpXUeh/Z5CNMfGP9AcSRfrYS9s9XRvrXjiXvLMySVb4x4t2xMdy7D
M5zWn5hinF3fPccEKiRG5ScwuX+z2N1iKy+Bk8cRNzC2crIaQ7Wj+MnYAOwKbGfPtW8Oa0PhkeCX
DCFM2Hn5RcZTkFNqHzco/72Y8dmTEiJEI84+kzgmhqV+8kAoukZBMj/FERt3IQvMSQdu3MVNTYtl
Eq/Ypr7PHAS7dXVXDyHLOL3UCbCFEwvFh8m6MR95Npc+XL4RXp9Nd7KSv5SJg5cU1pADJG/+wTap
v9NI0jqsSXKFOVHkdWzgbxftu+eQLjp383bYOtvv2xlb4T7eWtwCiSpMkLiHMxY7g3q7KMdfow01
eSDp37jHk0cfXAlk2kOwl/jPNJhflW4OHhnBhxgRcS/aLdd2ekIE6GXN2hJI9ML284eJ1VMddmHu
VERzrLg51HnRHrwu5JRN+KCJaPesdS/ErK7gdH53VD5lVjxPfXMnQfCxbe19QTe3JXMVIm98lki2
CPqvSA6YLdn+c+vHm0vIGSQXvudGXQaHOKVhZk3ZZphUzl57iZqxapcEfsx42a8hP3auEw+q9cFq
ecii9G8yRiXOdX8X+GGXt6qDXpIy2D3QRyp3hOcNXmmv6ubY7v2W0iLr1mcYQTRCOxlQA/K0eg4f
ZhT8CGVSTYT8RbHXF/U2vqmOf2aNuzeBT54XGiV4vLY5R5j6LUz6QxOM5wycj3mcUPqlbXuGNsRV
EojyJ9RduNjbt85ut8khfEP0R7vyN81TWdDGu8Z4GJrV23FrHi/p+I3N8luCbGfniYMZyZeyqkTN
gjoQPRjILWp58pLxEIx6z5Q9Ac0AjEp8AXECqJpserK+Pfledoe5/MXQHiUHZQAaLD5H/Bv4QbBa
7EDfOA0Uxt92fGrlvIG9p+pvYYn9M6Vafqmp2S2ADwA3bXTpZ+TatdleRvEOOIxTPdqPFdbs3AKb
WrgEL+ckM0R4xskhaRYOZzTtj6kClTrL7GNULgOEGqQ4MbI2uoKmBGyFtABSUOWXra+TnKRZjAIk
feq090rWyDuOMg5zYA78W9Po6eYhELNALDfSMVo88waC9JJruhaCNbSo7Uhy6/zfWIssh1VAJCQC
rC+iRbPCLfa9pmOSw1f65QNQyzMACZZ4EmUrLEKpOJkLf8C7LoA+Kb1pRgUDl3cetg5XqBJXGtYH
+qBksyHOYJIFzy3gk8rhNz82w/DlAjtVKZt+wpD9lxp/xUcGX2Iqicvn2U9zcMxx+AN2oBLkHY/J
+jIxHHWQsn1EQfe+BHhkDF6mrAEAcQnYDaMtu+v7mOHFNslZUYcnS8VfJOvvEqykAt1BBp5xfAsg
fz3VjRd8ot1RCwpFLC0MVtIgMj0BgfMGSJbLRejjNxubr0XpqlPm2ApdjOOAnZVDHhSrlJce4tSd
sz6raIfvuq1ZjlqvckqUsdZAHuldZ/GuYTYC9o2HElKXQRMUhoS5jPt/1nOymoflKTJqH2/be2Td
PvPtRxSDu5iS7Q0orHO2BLtliK8k8y5L5woc/fuMeRdkhb0lfR2VqPdOaTDNEHHgt9nEsMcKtC7t
gkMOG/YHJEpwuLXpx1wznUePAqabxcGLscAOBGIU9AQLN3PP1mlsW/D9FGMjmtyz5oPX2BAG4qdv
R5ysdqsWq7yvAWkF+TDytrS2jXcrxAilF5v4WHcm/LtqRnLHkJikRjIfNkgt94le5+NGmqScNDB/
EKHg7gUeSt5ovc1/VxoyxJfgO9qlPY13YUqbNx7rCMAAsqAzVMt0IOk8nuukn06mA1BnHuSMDixz
+4WClYMS3keCOH5phTOwsGkIIbXd2j3q5ui1TYbhCuXLstfYcQHRRbYDoQ0OWdMOwLU2/cGN87b3
HjZWJDkPcZml2XR3i2iOPSAZr9269a/N3IEzYWtbCrKQMtViAMzfpw96AXutQ6uruJYDcGAugZxQ
RK5gwvrfiWcBgZr9beciiBcp8QygT2b2j1ADTveEAlQFfSO9JAnc1QpRdni/EAChosVcuL9CL4PJ
+gXKEoaEgi64jyjvr6h01G5EFvAXuqv4GbcOWApmNPTiGe6e0sWNIOQvW2409Qu00/owAxp0Rj0r
y2iyS+6EnxaxF4KFRJYsqmbUgUcDB+nrgs8rXJv1aZH4XhtEBL5u4QI8D+T0GMOja53PY1Z3zxyY
+0Mr2+E8p7NEj5TO3s7DQ3RDWdFAKOWlW+H5jB2R4DbfsFcKjgwbPkDGhc/vhOG95+iWTujN0OAp
nVw2ygAla6CiBm0BFKG9MHVQQUPYP7Umqss17Lp9r/xHBrKyT8LGomzWqC6mOsMEQiOyMyZ+vEsV
SQ8OPdIutJt+5zWHLSsbzT0L5c9oWGyeWk5edQ+wGqxi2Q0Mm+2MitqV44AsCG3aAOyaNfwBnC97
i5pA5AQZqnuc23UewM5bNalqrjAc2Wp8pF0lBhyw1O/TH+AhLa/NMPuonwAow9JIwh208l9iCUgB
SoHae73soIvyUiSs462LbxkNfJe3jUVRkkCWnyds8ItlZbxYJGATYCQG1fpQIeBcZRIe7tmSoheI
0g3Y6r1aMUefKN36EO/AgrKAqeEzCnR/YTgntNt8vL71cxbVCHhsfo0heedYRVWZ330Dc2N38dCD
CIfQJqw53wKb7H3jFY6vBb6Vg5WxXzwAQrg0e/lMtB2LEEgcTDBCW2KvMRYIHD3IaP0JElyakzm5
JGQe97FcvOOgpgsVQUXAFcaGakpPDQEMYoYG+2c8cXxMWzoVPfCQV0kSv/Ab50pfI9Ugo2p+BC8U
00DvA89+Oqh1gbqOmgppgDPmIhOYIRYZdJipACoi28/MgF65NfZpSbefgCe81htCgrQdYGjByAWu
wFsmVwBotf4NnSwD1WeNd2ZzQOEIcWV0/eY+ujm0hkWte7wny8yL1oDENkpkhG4p+erNZmHcGAxo
HObq02YueT29QBd2gC/TK7nnd3nY189NyMqZp8cZpyxG23eUd0jNCcoG1UOBmu1NQuuTyzVwiCuu
v3XAd3LoAWMT1Wbsx7SQO126r007dEoqwuCNw0dy0JJ+xs1Q6jF+aNhLhxlsLsP6OY7dnCcBihs3
u/MSB5+B2H52yXYYHT+tY/eCTfaL2NCtK/IoxoFFDSdgFOM1vUX15PKULua+IMrxeUJfAjKNnOZT
A6tBFaRYu2fo0kmTXjCkTHcibuXVS/w/6EIARaq1LWUrurOYQldkAagfNtvoC+6/8QnrPHMcTJw8
KzEsCIBneLXxu+ZE+hnwTrV5iQWPSxz7v4237h98MxaiPIHo262s0APdtaT/ayV9iWm8B86my+Xi
UGvH7WUiwFEont2VZh/UiCtmEU+bmw5rAGbkZpYe/Bvvr6ViH658t6nuxlXqKgqkRSF4c/VC1oNY
pC8yxKNovPFIH87aIOwxbDQtzcU0Z3naAaFWL3WIVmHw9l6j8YV481mjEgHBETe0a9E4e6OId+PU
0YKPqS0xD/KLmKOEAULMc7ssUMPbVvfhBSz6BIFc47tOtixf0+QyJel3w/G+B/U05obI4cVaUF/C
jke5t3gQzSlNyyiz3+Bz8HzA4B2zp6qnLcLP1F3H6qeqm599nP2iKyaHw4RI+kapd9KPv4HSqS+z
9YcijMJDZHoNfEi6g5bqhUjymnnhkoOQBiZMU7gMwcrYF/egI474GpA1NuGEYALacjXyI93Cz0Uk
B2Ebq+A63YI/bbrZox/GMeaCHOAoNYZA0NQdzvZoDBKEgIezzkHAHM4ErdyTWWGQwdsn3yMKA8HU
9DUQdxsGlWKdPyQPTAmvoML8ZSaXYem7K64/eUhqj0J0wrsFYxRDFpxaaWsKFxNwo+xCw6ioOxQy
bcpQYyGI5jlefGSATH747kFlAFcgWnCMqlI2YGfpojuSGKGAdtqvr5HqXFhkTbj9bnuxfPXw1P5D
Tnr7k2aLnIokAxRlhLjtXne1RGwDcm5kIOJnPYoRWDwT3iMIPy+YdomLCVpSIh+rPgQGwb25mWaK
YHK0rEk+j9Td3aYWcLCNzyuPE74VsC+OzW6lHSlRtIdvqx9hiMmj7d9krSjDIFk/u2UUr4GRfV2g
lPSfge5mAGZx0p0HsoxvqDcwc0DyEJ4PRvufNBg8QOL9vvvt+KKKDZP3Y7BOI6Yhwfgcg8x9oIgj
/CvR7hdT1Gd+PkC0efQtmaDpSddvNuCEogrcMonNw6toiT6SKUjnfPRhqC1N3QCsh/VgQg/gVS5t
ySMSbVcN+0ZV0xk1xira6ZXE42FBEfaOscsIdIwe+/0W8fYu/VTTfEjR3/k6NX05TCIucRuGO/yO
tIy9iZxDQKcsUFUZyKIU9Rd+pFnU7wlWCTtPTvGVETXOAG8xUPB6Fa4v69Rt2BX59V/dIY4KOCSG
ETfqoDLygIgNhb/tUZmClBSDN1asUrUnUNswttI92hG+zghtQO3Cm10gYNrwISnZ8p4C0LnwaDxB
aBYdrFfXRaJHD0L6qTsrXFG/BiQenXw2hM8aQWjVGEl5ATvIHQjRBl/tnO4nMS+ILVuwBuqmrexw
1VXjGpgbghLjIkTM9YkmfCw6Fqd7H8LqS2jJ9tN6E9qbrpU9z9ONTDvS8+FlTLEbD21i4gJi/u7F
ZhNu2K1DstWopX8bx74uGY67XIzSH/K4judjtyQTSItSHbdlIq8o9Bys4yg4bS/dG2r89NMEnPzY
RoYqPmubtVzmPi1HRpo9dPb0aXaL3I8iWu94eLNPrSn74VqloPXCT7Dr/LVJEJmYwuzntS0y/JhH
PuFpTD6NC9aSh8pi4aR9iXPUt0tFpojdFHbXf/zRcnyATP2waZCh+VuTgmmO6o5reHuTdr0Kb5II
7LJZ+pkouPIcaBVPXjOCTqTl9Fspyg8D4pr3Sd0D8qYg25GYKOzsgPxmgT72F002GRZiGtJj7U3s
ENnGnBnzwgN4oFtBOUXRiMZ5z4J1Pa8JDP85mHn+m0cX+3PeZvmzRgGDf5ogImpjbV4X/GV708F8
KmdohnIhovQjfAQ56hQYNZ9KmB6Qa/4hOOue4H1z9w4SBy9fJj1DRNTBxFAfNUqyH0OA/RYo8i2X
eejrbCyJUe0CkGgNWRp2/t99sr2lLkAww9AFH7BF/R2xKStnRtKkCHybQeObZphyjWgRgNqw6c5G
ITkBgbhWXdRr4GGtbv5Y0vIvWq/T8+h1830DWVzkzM6//L4Zd+nQtlWkO7HTMwAmNG7TEnCzR8mY
Jd9is1gaavA4eaWlF0TPaczNDCYcGvIvNhHOgPuVGOyuvXnNRq4wVnrMRESHgd2agW+YrxMpYgw7
q7ZlabUqsgD5lknvWPvejEcWHwSmVIj3OYXiURpiM5VjKUXestSDsYBCra7HceqLwMoRj6LI0Ee1
wXOtcGIUpAYZrUJmusOFIZIlANWNr79wDG6XFH3lzmTLr9QDLrGfgqlSdLA5Yci0LqMu0cAtNgFM
s/g3OT7X7gYMYf8JbnF4pWImJ7C3gseL5j+TWqBGAdzuxnpQM3Ljoj5+7I6xhCSk+YEIblPQefIr
vF/3FZfxIar9P6ACwmTUf45Q55TcYOCXKTALJ+Htu3m4rRo7IRMcosScm8Bhks05ikX7ZVay73rU
WHV/wMmsS5cGd7cOBgOG7kpStVxAQ3X7DmMUqMHkCzCefdmZ5BOLtkpzcqL4LXIXLrxkdgFfWgzf
4ar/huGD/14DJQxJkiu3pf63ZIA9pyrZpVIlld9INPkhUKd9TFFsi6xHpx9HOHMBYpVUNpgtiAP+
dI3ANHamE0g+D7FVELmpamN7q1eW4lwwa8k8HyKFCI2qMingdzEiBBNMFBvp580SftddJHMuvSlP
dXLyMM1Fk0cwmFvpHxEbdAYIryh6l32DGJmh8ahxlCJdHqRIgwtkIHWxNR4QtCBmDyaEXZoxFMXj
u0nDJ8fgvWywFSrxbv7CNg5gpgyrjj49GL+V+ZjiZmgU0kKcW3TOkaqJw9+ynA7T7xUXKvQvCKub
cMhgCAYo9jwtCNvuABMEUOAtSwa2p2HTYTQXHvum+5HK+RI2/iUYm1/T3Mnc81AqoueHWRiEztBQ
lsdOTzvRUO+Ab7e5OcuyW9C00dGD3PQQTyM2GhsKpzGQL7phcHSi5ql8Rrp9wjChDb3wxtuk1J6g
RTOtU+n3/jnsMeWqw6bJJcefEMbZb7qC/I00B15CxrxbMjflEDQDFo4rErdrpbdsAEMV8Z400rrs
CTazUS//oE9Ha2/gKWQQ22LtgbH4hpEY+D2m1DRKc5HEfwbmP9czJNjx2mb3BlmhFSDv8COG83sy
QoAooC1oBf+9ZSTetcioPg6ae4Amgwbug890BOWyLRTBdlX2Q/o8O7Eckd325MYEWc9DM/7F/wqQ
owJ2PENvnuMXWiq94jMcw6Xded3EcWS6CDxlL9lpLyKFYltUBLNtK1zwTwh2jg+bo69L2iVVG7XZ
RcNif4Dw9blZ4je5tfOBDmtwlHL9qEdiHtvdpcQqJCrBoFcoADCP5b5nIGOntkQg/VzwTPWVt6q7
3wEfDeoksMt4gisGcmop2SAr7Y+yFIFI0TFPl8Q32Q6xlg0oqDp8wQVWhrzPoCaOyXHwmamwx8TO
Q6Vgkkfy3DqkH+Ii4bm/+DWIuLU+9hMRsO8MyML2oEtoQ5ccYtZ+KzY9bdh07FUwyLdRJewQ942P
dSkiKdRkfbg18KbN2ZoVloE0Hda2WAf5NUKDnZvAbbnLFPaVm12rZVowJlIR2gcuflM+AgTp6ZeU
8aDCmyRfM4fFYKynX/iKSK6T1MPkhn6tgD1hiAUIK7jCv2P4kQE4BXYdDPMffre8bfMAgCa2ZsXG
kqGMFZJjO7b4hagXzNJXUIKbqENgOcNrFgX4PMDWqFbUJm/oi7pTSOrhNxrVc+Tkp7PhowMNFkwD
svSmWmyn565SQUoOdRTO4J4rDH809v3YrbvS9NgN+MCZV2vqvlJF+7MDOejY+M38iyQLLp4EES44
CtsnWodo+amICzzUSKAE4R+1+FAYfwY3OYlsObT62RtqYPYkQLutYxgz4b2qHcPuHhGHez+cLzX1
eBlQQHajHgVvr7wEry79iWpouGykW24czQWSMaB8weDpvSd4wcNYz6c6tX8UZF7XQbbbHhGcUBgv
2dlMzOG/TP6ZtQmfTYMyKfDbAP0mR5e+YVs1TuARryu+aqXBoW5mM5fRDJr2SjECidBn4tx5nBBx
g2ZtoGa/QfRSuUT+6msOupRKvv0smc9z1purwGCUA61StmT5l/gKT0qMB0suE/oBfVSTuTC8aLg6
xrkSOFCwuvLluxywZO5Dj5Vubt5Ayrgs/jbAc9BgNB2Gf22MoIgQP55d5T2Yl10q+pOU0F3RGjc+
hilvPYMkfXMdybso+o2P4lcs8EanKXpvzvvfSrp93XSFF3Z/WxljLDgiRsNNOre9wU5v9f9k3lbx
WdkqMCvbd6G6Rkbg76TLjizRC8xqJ2H7vhBC8V28rn6JPGNyGoYeSxcPL3nobf+2YP7HVnceHWqo
B80ASgEVQOE3ztz7iwX8jE6dZi0SQ4fJhwCvbhDubCOvwp/gPw+RjncbxNs50k7RzjuU5CRzzZ7G
jTfsPNbiXg00FE84P4D/BK0WJVqZdM47o8IcThzUgl2MnfWdDb0782ZIDnoK2T6hFAj2LGyPXsf0
T6AszJk6i8z3SMyvW9cvT+OAKgz1Ux3AajTa5GniS6oKPabiew2W8C9ZpnkGhBx6AeJZ3ObbCJp8
FGMOphWed1yEs0TXPf+RGcJfC5OEzTfejQnJGKKvX1tM9DHnark4zGvkvmdZY91gIr0cM88fRdm3
07LPlL/lWKXOO6hofrcsSk7Wj/pSIVT8koienuNe+39SYFBeMPXSVRq3EABNQf8LG157WLZhraYu
HeEK2byDhynP0W9rBCagKiwxK4PvPRxqfMM6kFBZ1clnQ8b1gB0l+LdmaPbhMM+7ZJsdjP8q+LNO
xj3xqWXPjuhljzEFiJMzD74c7oLfAK+xf8sUYNcyW1WtlviHZU2HAycyfF0Zznaa9JjjSehb8mz0
DTRgCzLhGk83Ra8Tpso0dgTLuXo8SDgEsPSAJqDLVY+cBZYk+Mc64nwnHoM2/E5kl2QckGI4J7e8
XQfewsWQNteJZKysE653wAf7X6NUtYGZJguKbBrhnmmV+4GdsYCPGIclJmxj5O8DMk3LC8Ueqs7X
R7gPdP09LO0bhHLIogy2nHoKIPCRS5Q8YmueAulF36RONl7QiGwXaFu8ApQ29ppxbN86Hf5DIsn8
D0/pBvo7mkPRYDZSjyF9IOgx1RUWIcesxuoOsHKUIobugrRfPuO+RuxAoO1uxsjtnnWN3CVtAAUf
4+0lM2n3uqLKvqRZF36iBw8P7aQRwBIlci9sSs5bb9o95AiIJ2DIPcCFGahQs1JF21Zu0Hw9YxJF
sPqO4vBg7OC/x2OMjaSesGy6QF6QPebna49jB4ON/jHUGTcYkjnHvFPXR5OBmxlrJ6qoXc2+CVAo
waVASuvDDoSUAZYcm9pmYL9q9ZtMoa62dsFBIej4/mDcvMw+849DmC3v4WrXW5dgoJ4YhAUu9YTB
ZofBGlJgVLgHqmpAnW9YFatxxPjtkblml9gcKS52GFOC9s8CUt7JBNQ7d56n732KqIUVz2jVbgMY
tKucSr0YL8/cfNBmUKWN2x6BgBBKEiHXCkKj7RVVImSJKpnmw9RyzJW3BpBoDAeuqsMFk49JAEZ2
37ODg9RpzZsEokXQ8/Fb8d6/xdPqYwrRNLvMa8k5BdwGc0Uyt/c4ipcHHXfapyj4j6uZbcEbCI54
MNprDKfSPthqf88X4O19JOxUZuumKn7EK0+Nmr6hv/VwLWT9NQIdvkJ3InYIbPPzNDAtbh5g9iUk
Q0gLQhQJxMgOC77x/zg7j93IkS0Nv9AQIINkBLlNb+RdlbQhyqjoyaA3Tz9f9qomp1ICtLhAX3Uj
6cKcOL/Ldn48Y+4Eq+JHzEp5jS+42jDVw2NBW2PjcM07aF6nvC8PqdbANteVokbv0vpy5am4X+b9
jAlRHY1vrQirpT8OJB7T011FHnkjNgHLmyJ0+3qVhg7xrMxQyufZMVnWOGf88KoEV3ufpo6eojxc
tpwc4fXhaWaFBmurJ+puPfoRZk3ZqJdFnnBASP14PzPrrooqTB7s1nEoZMr5GCe9B7bcZmii4onE
kNG55XjTwAKo840Te+mrD8PiSIyLXPZ6psE+tDEwt3si4YMXzV2PKDWuWGmjqY7uOTkTHJDnib+S
ijiTKG3HdUKq235MunrJi+e1DkOxpbMGrydNu61ivTr6TkkqYzTqravq8i3PwR6tehquLAd+5EK1
UXwbK47ppu+2e5H64/PUhLbGKTfPr+PA7H4S1+Qu26mylkgKT4kBWM6QC0NXHJIg/eITldX0jtNE
rSEygrJ7f2X3uLc7NXM48O8N/sUQFyQn4xblWLS5KXHDMj11Ru3fcZ7BF2mNbRUk9+RHbBkiK1Zs
TgFVD180Iz9CHmrDXKdgczR7NmWo17knDwr+3xymKzvtD2EKgp1hqZW58A31IevjjU9WYDClV1Vk
VlszMdbUv+HGqyllxsS+weK82ijT6FZZTGWn8vTehzS8phTaG44NxU7Ft4KgIRfsH1jPRt5j2Dep
zu4ictQso39MI30fEE3h6vausjmpuLW+8Y26hZgUO3s3D7MVui5cUxL/JofWf1QsYuuhbrt9BnK8
DIzoha7nNo3j67Ryh2UAK862o2tkldaiNINv/dBuTNurV1iRRjtgRDLm3WvYvOE+cOCbzwCDPhQ4
UFx7J6l7YX0utVM+o6s0rwbbsA512IQbM+0tlhM/5fyYes9ZQ3xRaPX9waqMgaklohdMXqxg5fVT
9VvTuDq6WWK7V1Ghx5FeCSRgYI/Uu1MFMmwIixamwQBnug27ZQt3GdRAe7/8koT4wJ71alQoaBcu
IS4r6HlqayuVIfIOnUPuoOcUQqllTjr8NuFeVqELJombFHthDo8lsoAjM3zeAGGlN+76AE9c+hoO
WTyjvqoTOK42h5erqcoH9tjUpiGbpE+ind60SwJXdOLOwVaXzwFJOo+eK8abaoaFUJe1v48p1w99
LwkbyyM4lLS915ZFod3nLvFBwDv70FPQ2g2V/QRTP6knTy0UknmIrEEIu7fgt9E9dKZNQ6/s1sH7
Ks85Ay5ClptnJ9HeuuI8TfKGNXXbOc7wVYbCA+6K7Hc5xaLfCm1SYspRzDur6ktIlZyJFmALdX+f
BbX122fS3SexVYMny/wq7gTUE9mnP7J4VA95Kbqj7+fZkYQaAoNEGeZEZiStosTzDFJr8rpxVrIO
mX+qmA1UgraC7RKOxwlXSHAZzGLAGRbEBM4HH3use6XIttFG066DOX8RFng2uOid76UPWjWgHZ7f
z0SVupC3C6mJvoHlzBrfzSwCfXkwYvCjxThP4wOdrXQ7xXP2HFRTAU2ppFMG2381BKypWQEK1/ij
d8uehu+9FE55XcQU/41I06NX+bQv+qlbxpg/prSiLLGKyta4KeymfvfYmiH+dMHW0ZneYz+cyEUH
r2bJlIlv6swrNjCMy8XgtcFbi/g1nQO5pXnvx4uhSIZnyJnJbyHmlHypFl3ADOib2l14iAr1p46a
B+4t2cVO8Rb7JZ68ZuZfTQyQ2wpxK6/BhtuyMnjtv+JO4e4nkrvYUcMh9ztOAU1X7ubaqA7enOZ7
U3ociyJi08DXu3WYDtl6TIdxMwVRuCPEY8JtDrftRPrZfvY6YoOC1obTNUfs1rB2hQijJ9aRCjLA
VO2tMrQOfsvNckqu1vFQ6JeuaMz1YE3jISDpZ29M44vqfXeDo2S4LR2sOaBXPtGhh2HvUcFiq5Df
5OmJ6zG7wT3M7/62SsfizySgcOFsJZdDNQ+rWrneloxnYq8jFCYF1edSNjn8nCh0N4mth60dT85y
NklKAaiXjwb+ohD7XVixLgh/wzGj6xJO1aVGLJVO6U2ZWohom6Zaun3n0sx0bNoLM97doLnO7RiS
s1PiwrceEJCczrD+ryquFC3u9J2qldqhFm69H+XUXzmNholAu+URFBCOqD7Zvc1ZvjOcTi6MfggO
vptHdyqbvWUy1mrZ0yd7qSOve1C1Y+5MEl2v9S96wXIjNJPBq2l2yEjYVzWw4oPbkb/Wan10a+Da
oiHhpkkA9A07AscwyUFplcutVio9DiWUrdQi5Zxkicc2GWAD6MF6CE8FuYsLN71IZrg7Wc8wAjel
qB6MuXmNo+leFupe53I7+yMtiiw7pNClCcl6rgwI3LSHbholTTRhdrkbpWmuC8sBMTohsJwyrLVs
/IPdWHduN1h0sII/Q+Vvcl4T9kYMKGWeOpmtvWXwPWRG9MTaDlYEytenxLNEFrV919juNRkM87p1
YADKnPxje6SisZ15V3gG3Ebt7qj48hVQb7QjSfwx7McAKiOLeJAnKObV+KS0/R7mxWNvpMcQQb0p
AUpmAL7TSgd6P7f30nLlqsvGaGfBjV+BPxYn2RAoZzyiW2ayw7US9yH0bAvDVzcjf0fgzbmaZfZq
tjRqY4NmhwLWW0wxEEGYAFYJwbzpHg1AykWQtNGms0mzqqYEJKDwsGn2LHth2eEPrAk6Whj4Hg9J
ERDWcoK/mbZVh23nYHvj2rZJGIZyMyyGvqWH6/b0RKGNfe+Ktl2PsSCWLJhezaKYjlCC82Vfn3C2
Oiq2pJPqZdq4waZ3/ZCOooIeVaBpsWSoTzMZTj6b1/UQGcNONbASKsRXO04C5U4V9l1rKRjIEAt4
md41NgkngmlI6E0UxJs89GCug0su4jj9Jtq2ogFhvxhNjCtG0x0CT3xLYqgulTX9bkT7wzWrZEE1
i9YAVg9JSa3cK12wa4u8v09U/hSU8nvYxA75Nz3MUaH2jghvZmNiCyhEdNOOdbFOx8oFy+czuJHZ
LyRxIOvpVHKF2NEsZAJPsqbYOeioNRYQEf4EmcPIg6S4gto5UygkwaJtINUOaXwTIF5f5C2kLbPH
xhuk3CRWkYZpo2PSUMb6vnDCx3gIbgzDfYuwGZpTNKN9ElwJjU1SxtrNE8L/PMmHXGQOVx5ZOreU
8TfaMZalTL/PafXKmlTRS6qdTRmMzVUsiegs8gFBPaRPkQbjTtgUKxy1x1tG5GvSJetokk9NNEMc
kU927d74M+sGExQSaDod66nY46Gxh6zxKAp1BYOE22notnYpAK4Ym2SVjskrjLQdpEZ7JQa3IGKl
v0maChiASmHj+ya90njYz/Ys4BCMMNzSmnMNLVQCpCi1+YprAGPO2F69ru3xVzUGCeSIMXpjnjbb
BBMP6N+bYcChOoLJ5JvRreG4wwaWS7IQnN6IRHOeGQjPnmSYZeb4aIFLBSoCNm7kg1HOTxCNgzXI
xUp2GAllltcRq1mvBt99qc3iOmhhP2uyFReBlREo2dSMeVW8nzC8ZZWGMw8asi8Gt2SuJYthwLjC
F9EjKX6H0JLbyOpWUhjPooWvL8sNRqB7h97XUs35DxLN1sPsrDkes7ClCHPaUj1HE7T+zGPDDmDn
wNfn/1XebY48DTbNSF2R6TvyTe8IyDtMLUmpHU4c5jgsE8v97o84pfvNDjkWkKmzh/bIOmBO30sr
gGLaa9I855DsOR1c150PNXEutyUA3gE8mbKjgf2rIIEc4cc+A0TShh3vmzp+myWGKD3KHCZ+9sfs
oBv0pk0LsspeQGpvQZ2DpWnTdAyrBulNFh2Y5r9rq9+O1nja0GEms8mh+yHOsnBhN2YwUNeEToF8
V5ydtQ7ZVIW19OA3L5KS2jab7HoJk8CDKzfS3O5y4zpJNHtnysdyvFuY+C29Mfmt7mG1KQrIaxPn
8NtgcIFeUKevycs09pEn6CTkvglFpGs3BWl1qyr3/J8QY6xdHLQQrSqo+WrKD/3AO258pdcI6L9h
6kzvN+jKgz+BUaZ0cPe5pu1iTfa8aWIT1E5X79LKsS7O/Sy4NeaY+R7SumjsDDo0ZVvLlO9c47ap
6aJZydheI6p4GHLyU8mPQ+gnkxf8u8u3GixrL+ysONSB9YYYnQphDsQKJxjmFe7GSJ+piLvSgISk
gRo2Y2VWGxrn3xI73WCRzNFivp41h40KzpFQ07096nebBErHYICZc10t6Os9TYa18WA1bSdspQ70
VsyrYp7cw2xRkRY9/SIhAUZoEtrLIpiInoLmK3SzhXv1WKlyX+XT/clodNEE1HX2iHgtNrqb3LIP
BqeiNUzCd+J2OQiG4VNXOz+FQccvbZETdWqcNiJlNTGN9jWykmAlwMGXUV0JCDlxspQeys7IbX5M
ADuLNKa92gS+vcV2AiR9fKLzni4nxVoBAkQZNwJHa+huG7oLqy6ah2WeZkT7SZAl1BQhfN1QH7BM
3wMpTYgqSNfzZiG3LdjTxkDVEAfWbePGP4kxBdlUM+WaWRu0R2DW+Tqy/kR6OHW30buG/kDgZxLW
63BEJFuNHt2zjuZxCBy5dEwLsmeRGfdDzD90zTYturspG+XdgJxnkUeOuTzJs1c9LPytj7rgqXQ6
+3Dycl+XghO3K4yrEG3XREVjyEGsJtI0V7Jyp4Wqgi01903Zx7hbyfm6tMd7k/YuQSbNdw9TBEPh
1z35J9bU3oePPAbZWobJUZfET5pgVSxiBkwETz6xVj5kvvMQmaV74JsUC3wQ3jvhfp90lazoot+O
lv2S0xPZgLr8KcKZIjZnXsO4j8vykYPVXepZhHzS2S9ZEhfl1G3COqXKoSe+EEmLY+JYvyKI4xto
GFNeai1NizPkbM53SVrShNDxFUeKa5Tq06pxxB6ezh81DNdSl++ApzDxe7azKq4fI78le7GkTraG
eAfLr8V3APflrv9NB/2kBgodeizhgzJA55Uen8NTzl5SbifpXEuXEUvIpmkb17P0XlUD8mzh3yiy
xgCXh4gaGuZVYo73RU65a4ryaupG4v76AuCZfrul/EMcUR4VBrgLAUE0r1uCVk3124q71+L0BUUA
CIUeWUzOfUwS0mIgN81ikpDxajyK0rxtlfUE6eRpxGeRBvUE5bQ9nFiR+NdVx3kWVxMpi3UYH2yd
XhVjYaF5UruOHg/K9mtLnqj92cHCh2pi8a1Pecyn6FGz6umYFTmENNpGDm5VC1HFj0k7/0YV+dQ4
JfKtYrzpAvmrkf4zXkLU+STthNIslyog1zcLaZyok2jmplYiXU2nfStXKlymNkC5KMCcvM49pLMB
h7IdCij3VhK7DxV0iE0/OsPOSJS1IHazeZGp0rc6TNB2QaaC7RbCcJtUxInIzddEIXO2JWhm1UIC
fAHOaK6kTKxbGZjFH6Muu0csWPIEjfLp0qO2sqtsVumdYPf/ZeRz9WANFFvumBu/m77rN6EegPJy
BphTFnJt9AG4aFvQEG7wuO1sxMyEYqKflsjY933ldvsG8vZGxbabg7MrYzP3SXyQhHkXa1rRRYTY
d9HcjOVJX0y9QrM5fphB1k6k7HDTV9peogQcbxpTAc0mDkKt2awJDUzSyeUS0x8iEallHCs/loSK
Hv7HtnEDS/hCRypZ+kkjPb34PnSrfTn1Lx/bp1yyYjh52vzlXUO8dxj3Aq5e4rfHJNp6wEgrCTC0
dIrpS2Z0ln9malKxs5DzOlnHFLK1ZB+bO+wCnj9+gAvWvpZ/ZmcSpq1jePOsj10fu9idufnen10a
0WQt0/Ui7CAiCeBPWjfDDZC9uZVJPhzDHKKkB1YISyefPvHtsEze2r+8Js5sT8DyzLSzg5HQq/iR
VjwNORXvNMCTEO6WXN11XmenbfF3JAzxiSnNJQOP08389QlBLFo9RsZ81GwZA5o9GIvwoTb29DRC
FILev8Iy4eO3fcH4xDvdw1/XMrXpQluT8xHt0RWl3F1ptQcydR8//vl/OylZ3skQ5a+f9yTiCQd3
zqNIxaHobLx/5zFZffzjF4a6d+YWJn1Kvhjg4Gj2ISow02GJoa+PPkL7SG1MnFM/vtCFl3Ru+eqY
ZucZo0nINNJ91WYvCaf9qU8/MbP8z7bqH6PMOz3gX2+JsjfhZEY6HFIq9TaT+UnwdZiqGxAIVDrI
+IvnOUITgmz6RO9ysVjwU1bq0fgkUujCE3qnv/91ByOhzGHrFeYxbCOyPwk/Jd/cV4dIjtYnX+vS
UDj9/a9L5CJMZYu9+jEtYMEDvNToD7/0fc7T9ZqO+maQmBMR8j2UPwyBAvnpaz99thhJU0yhkSAa
p4B4gle+normqYEv8/HPXxrCZ+tLZdudgoaArDWO3tgEbrwoRxhfAMMBZn98jUvf9mw5segK+kYZ
mUe7vhcQeC201uzGX/rx82C9sChC2ZQ+vlDsAWnz1rctO+X3j3/8wkJ4Hqo3D1YpNdKgY1LGh7Ah
IDlNaOMQ3zq6Nn7botl5lfFmdOMnNlAXPoc6W1E4SYx94Zsp1mkWLeNmYyfquz33hKSI5pPF5MI8
OI/Xg9Bf4quIPZM1QNrv1TKrPrHNUpd++mwWs2RoeJRyOPpBPP22WpDWJUYlhNeGLenW4+h4r7PT
+KRqa4miogOdcpbY7UTYGYwQw+yulh5N0sjdBAHS4EkmaAERcV+HJXvrQkG8XBcK+q0/w1VLOm/M
txmkyBvHolcSmsgtqq6YduhnPbjPwrnO4sH7AQkveHWqOnjwolPoNPo/jInopYXG4O+gLRVLbdp0
X1TjQ8FrZ+j1I+wIgNSSs6FntcNL5kTGDmy7vDfSpt7ppA9WBrRukq5K/eD3LcHkrX7SuR+uUfhN
uJeXwQv66XqPgSFEH5/3rRM/uqpQwq0E7Icd2pj0t0pEt5F55h9a6cs/swfDDnCALpNXar1TRA1x
HFHJbTCX5VGno/1jVBn53pC450OGtcu0cHLVaDqlcfHJxnlpJJ6tlpAM3J4z+HicC9ILpqcT6QAz
g+XwWdDwvw3drP/ctf5ajueic9WsjfEYDDYGNvG2HdHttOWPRmKdwcU/Ge6XHuRsAW1MR0DqcjAy
92DvikqDYWm5G+vAXdvt+Ikh5KWrnK2jlmlV+JdSZ2R1lq45gtJ9qA69pmfrGCL5ZCW9dJWzlTTE
ucfstaDuTYZlmIJ7WQuYDhGL6scL3oWlWp4u/NdHwVEFU+SsCg6OedKteUu4k3gNxF9brM8T9yo3
9sIJ+dgh48iuHU7skDrw7frk7i+8nvOYvbGqikjJfjrmUx3TM2UqawRZC1gN35tefVIdX/DSk/b/
fUc4T0DSLuvTQ4zvllmtki7m+Odui6p7cjAoMeD6fPw5Ll3qbOxCDYDH0BXzcW4kYlhfjtu6GS28
xvBDfqMfMd9p1AzWQtOOeP/aNc9GsggzJ69HFiNBa22Rd8W46hvzx8TpsoVOKRP3OW+hvH18tUsD
7mxEo7sm9cG2vUNlwAPFOfDE2oQTZGL/88mkuXCJ8wi+ZKTTOY92cBCtfSVCa2c33sp15y/F4Vrn
4XtWJWF0ns67/2EKEKO85hXkf2Hm9upL78g9KwpyWFqGF7onb0iAJPi/EiDPpzv78c9f2LTdszmf
QY0tK4SwJAcrm05x3V1hnTJ+rbA/T1iL6gE36mpEkgfgNMbsUfh3aDv8ys1L1zm7eVeQ8hCJwdg7
UfoOq+I7XPLik7H5zxfDb58G1F+L4YQ+uZjTMjygGIiWrtcnv0I5yJcvvHZ+/WyDdWhwJlWchYcm
rAUwSuJcz2ZWf3Kk++dSyK+fLVLx0M5xIIS39xRS6UQkTwmnlBUkOrwKq09Wwn/OLC5ytjyZA1Rw
UxcBVK0HS16b+ql1Pxk2l+7/bBXibZgmm6exL8z8p2gLbzeWOGjFgUzfKIPUV6YWT3C2/Hh68pBs
8QR5eeNmT5l1r4bXj7/vhZdzHp8k4TONTTV5e9nHO7/5RnLcUiKj+/jX/92kku55fNLoGDPizZI7
TzPbg3vrG/c1zfIE3zlP3zVl4KD2l+pbWXhYHdVWKo8SY4Mu9fxv2NPJR4cia/vx3Vz4Wv/1Ff6a
KTqz+zka6vigsfZMUjikJqJiCbna+GSeX3ib//XH/rpCrIcEK/UZpCEZVz5cd6t/SHA1/fj+L/z6
uSM2iprebTMzOvgoZvKSOKDfmfosw+mfm7h0zdPf/7p1DwlSjNIyOjhCXhWxSYZ1W73h6fILEucd
u/lNB5r18YNcWLLO/euHAO0NrivxwRx/tPW3wfzs0HjhDdlne1CcitKeoCnvu+zb7N2L4Jqw04/v
+dJPnwbVX+8n6EfsyNGq7oORUN85WOhMLAgZ+WQVvzA2z5OlJKCjiwGp2lsB9qZJvfCtfmHiKKeN
l689wNlKnuVFO8+c9fbJYOBR2b9ltUvMh/jiQnK2lJMxG5UTQkl69BIeGySZsLffted+Mnkvvf+z
VVy1oYIhGBr4ECeIlxLAb6Bm/BQ+fjuX3v/ZSt42ttHnOETtK8DvZcCi/kDggXUowqr7rqCcffIY
l65ztpQLNbhmqDKU3iXWFVkJ3lwH4fcCrK5Kc/21deg8/cnVSVn6bRDsWwUR3rUS6hqqJs9Rb196
XefBT0EY6DbyRbAfXHBnc+5v5sKw4IbA4T7Jvr52lbPpHJZ+KpIOTZ50ZrRn9m2TmS+F12/LqN59
fIkLw0qcvtNf01r5US69kO+hMTBeFuMIVAl4gjNW+P3jK1xY7M4zkO0hzpNuBIUDeV35iQU1+rOG
+6WfPpvSfVsHgzk48aGR8bEZ8k1oxp9UZj7P//967dI9zz0WFo2asOuTQ4ppL7y22jK5QqMes9AO
nnUXT1eZaeUvLTyY+6jx8k9ai5ce6XyaYwzexQmPhPTihsUcG+/+k2Lt0qc+m+KGZ+Mslc5s/+Iu
hheGEx2mt+Xm48986dfPJrZrsacK344PCDiARGv+d8pH+VJQqHSt03f6a5ziEFz3QceWCekPR1hj
l1V3BYa0H9/8aUL942ufZ1rVljKrth7CQ1uDiPeZfXL3Da8gHqJYN3AwrIfok6XpwsCyzua0QRgY
ZiAUYShI8kcLQw93WcAuaNaBnOI7lPmjWNRFVn3zbZW/25mJc/rXnvJsrkdFnfqFqhhb/mMMDbgs
93b3IxY/69L+5EVeWN7PI5rCLM50onR86AJ9FWXF3h+qH3ZEuTbibfvxY1wYaecxTb5v2HoaKAPz
6jdGd0ur+6ms5IvvyD4bZzEh7bLiAQrothXWE0T5zQudDqC3WbI0O+uTZfHSkDub6Gk61nY3QuCQ
Xd9sHQiazyfHnKPOLPsJiRoEM1kU1sPH78z79wA/D2IJTSjfeC0yfYYuWHQYUdnwG5p8+mngZ30a
7LhMq89SKS+MgvNsFrOzPbxbGtZlp/1tzz+jHoZWxsXNz3qIF8bAeSBL6XlVLkcnOziDcwfH52oI
630XV88fv64Lq7B5Ngp014qkglJ/SDFLRErkGARktV/CIaVzniICbRc7ySKID65+tV0cgrIGvpu1
/vje//1qnP8XIsIiPEYRnzpqcCfBtvJkKGBZnxXql37+bP3SiKcCr2adL3pjZ5XzJjfdVTSFd1+7
+7M1yla+QqxMtQCzZoFr88IpX6Pi58c//u9x6ZxHgsTekObKZpmH5fwcoqO9qRGGL+w5xsitLj4j
HPx7iXf8s7KEGPCgkHMVHVwz/hbkGs8NrgxN1ziGtveAr8oqchRyLeezb37pwc7G6whtOHPaLjsU
ZlhkizJqoTpJ+XvyRusqcUXySVX073nhnHNuIs6saZ+I7OC6cbmZkzl4Ix4j//Hx57nQLXH8swpF
Y60isF2LD0HNkM3ekkxAHO+WCYzxwE7f8vZJGMipEJW20E0Rrhxl9tnu+O8l0vHPChgvjWuvEFRe
groohBSS1dYydu7K+a400drh3/TxY1640DmXps6tdrJJdDg0ttBwMJFNEE2Nn2Ndp6uW4BTa6ifU
1WS/+fiK/+YnSeecX6M9wwaRYsXRUeofIryuEQWrXq962w+x5TDdNQYxiQXo7yYn1UIF8U7Nidx/
cgO2ddrX/lFimWf7nSIiE63HbB+4hP/qN+P0YA5D/JCJQc4I7dP8l0L4UcNHdBKcoLPa2wu/7Osl
TUaNRUWBecjOqdvquWyLGo9hK5lXLHXzPSW5izssWjsMKUW6J0RPX3kj1kaL3IldFBShah7jupHG
AqJi/isXKdqUTJ1ibkKJYL/sA+zpxfwzb3V+iwaGI1xjxcXGgdfbLFtCYFDbB9GwAh0eG3xP7JfW
ZmLnxJA9D3bYM6P7aiPcxNxUDfrMoojabdPilKo8AfcswwYSCnK9mWtBAkKFsQkfpVhNrjFgrq+C
+Aqq9nz01YQ7AFrhZllPtb3U3SCwlnT7p1nnOTzhEIvTkx+jF3juIfbs4lcd6fwqrGfz7T+BRwzZ
86ELGvkeODI8Vhxi/uS97nfK68QPL4Z3PWM1sKzxpVsXOh+sparIuLGjAMdyy2+CW8HuhBcSejJ7
kaGKuq69Cj2BVGkEeD74705vCTgoxp+yMkgUbUbQeMczVtAKOaQSurGc9UkIVM0Igzyp5LfAS+xf
HWIBlLwiG+9gVvfvpaO8Q5f50762Kxy/oxF/o5bDwxZcFrt9x40QEYfDajJLKPA4n0D/HzBouQ+U
ly6FgUAjpuN8jzumfnPcsjhliqjv44CeHCf1JF2pqsh3SdCkP30vQgeQEHSJJiiFNr+yUkijaeua
a1NqsWztISepYND5vZAE5egWRYoc0qJZanSO/HHSMfRybBoWUzB3z0Y9dM9lwaio7SnbM0obCI5W
aVfQ+a153dTVdN8WSX5HVGv0O06luTdLH0W0CEr8HFFbWiunjSM8PBnT3+PphBfj9JUujcKSt1YW
jPvWKpuDh9H8jTuU6C+jrmDAqCjmm+cxEJONfAbGMwUxJg44q/9osEJA35H4OEvLhjZaNjXJLVHn
MXVlla68GEf+hQejGzOpDoX10jsZCfsiO1m018N14EduRBQG2Tbrzggwv8S2DBt08p1sSBZI6RZd
k+IWpcvuiYSF8Sdih3mN0rV+rzmQw32ueW0Lv3RDeBGlvWhdm5gsIrgQThVmH0ClJwEn7MrhGM1u
8pT7nroK06y+Q9kp0f7nRY1bbR7pH61WoM952nZ/wLzMeGF5yty4qXQOQPbu2sdW5FGYc7hPsZp5
i8Ohx5nbek2aorht+7zfpXguI9s0nLs6DCLS9QyTxJwRV2m6XnuNnfkmYlqtipamtZPa7q4vRYle
thG3cR6Z+9TAM0HkbbTNiB5a9bKQN2PvbvvBwPguyMlDic2+/u2lxbAaLTd4ROY/0S4QwVpAUd1y
nzBqArZMt8nj61xABZkLJBEOfn9+iwubXR98qvKDhXC3Xzid324DnE6PgVRFhP/j+J9TAHQ7zFj1
msj6x0qH2SILaON7sRpwkM+HFa7yjlrqQJDiUbfawOYXb0kvhp4cx907rtvuLhT6T+VLex1OTT7s
AvSia8MTNo0/mNmDKlyMzvvCu486TyDVMJw/VTCmW4AMcptqUXXLqcEPaehC/e5j/fTiTTYWblGS
H4kYwXTSrZJ1y7lv5WdTeiC1XF8ROGNdFxrnF3SOJjIMn3zG1pHitsAld2NQv+xcKb0H25lMNAc2
2dVJPvPf6Db/jssVmFjQGRs94IBghlRPEI98d0UeEwTpHqmfZ1OtJ6R6kOpDTnGn3VAsMMnIk804
1Doh7Egar2gIzGd/HNNrPMmi7ej1wTeLoYprUycOAxGmN3qa8KOoaMl3+J6tvI6jURua+ChgwXSj
DZLWq0Y5a75w/F17iQn7ye42WN5UVzO+7RjEJKNcth4ebFMn5AqhTXYFsSqGXm6y9piBZd/3RD/s
ZBpVW0NGahNj6LQ3WmSCnQV1bQrt8gfXVBUCHj+9LqLMffMxurt3nVAxbBB7rGurSp4cYibQopBd
s+ySiuQ42A2PZYKNc4QlG5pmM92QrKCWsNT8l7B38oeKZePeQIm3NfjxjZKjcT3hd3mMscJF9xPh
/5cp1X7rozmh1XxqFWGB0fwiZcM4WG7ifeM4hzVHl4TfoOUDZbkmZh7hmFzj7hIc6WmUuwHz6N1I
Y/TZx1TqBr6oPBRGWb0Hto5vkLDHr44uMQLtB8EuGlrbKXWtfTZEEEGIPtxJfH5vuiiZfhRuNW5q
mVa4NSb51jNO8WRVgoUR3psjrl2aTCkM97q3qDL01sPvs1zNYaDek1jVu9jGdgIr7uRmTAukeVpL
0uTG1r+pyxmaoy7DF9OLLGOHMa33MKIdOiIicN86p59fhpy+hRWPdDAi6b+I2HHnVWxGw7BCaJ0c
QpEl3xVMtHXgRsNG2CNx6EVOfEYfi7WJLHPfIYDeBljHRgtjdMyNL9N5NXi4h/e43NY5Pf3a86sD
/ofGr6BmuxvURGbS2MQpSvcu36gwxmYE16xVZJR4FUWaZV/jIT6QZfA4G6WNX8vY0qsMNRyXIvrm
gDYecvN/OTuT5Uh5NYg+ERGAAMG25sEuuz13b4h2D8zzzNPfU73yzzVVEd46HFAISUifMk8m9R4V
TLgaKqPYEOlTUmgQmOewiW1CEj/WKLuqu7GnLW1yKJZpmWW3yNP6ZuNXJqxwgn5WNvM0JkJfHBvc
V9ho21EBTdqyRCjgDhAoRBzPwvFdDd9/Vq27oBqOvOE8AxmuVceMRJ0Urrc13EGwZIYUMIB62XsP
vWeTndA4aDT7EowBLJ9hlzeRCqEi6n7BsETcrvnlUfcAdvalld/Wgac96CpLSFPX3Xvy1B2Eb1ZX
6b8SALlbO8yxiVZIxwa/sO6wnTc0ml3tyCKCXTQYMdOL1+4yXD1YcUET/cY0U90laszY1DvDWSsV
3lUsZs1bYdbnWcGMYEKyfIZkosZUBVVLblhwhA+y9RMABX2ZGZsCZCpemADqiIpLanT58iS9MMkM
MX3KOkMAcbe187ojNanL30BycvbhMnn5IN0ycV8NLDJNs2SCHbuaj2ZQZONvtym8E+CNbinrHGZG
Z4R8WSsbtnIcB8HJgaabr21XS7YsscqEYyHrTGpShs455gYgpCZYFjH+wNoHSBBXkb0j+MbLliAr
9GSVRK3oN27Qmd4mz1lVLcasIVNpBLANTVxGW9G3wckrLIdKoer+TghbgcemKKtEF803qEAqafLQ
3bPxX2aBGM6UNy24FfA/4eiF7dl9rfH6tBEigGJF6imgwxhLnFDZG4QJ+1FTS+dAEbR88sI6Az9r
4kgBJRys6sYo7vnR8tionZOuWCfLF1VXxmydp23wdpZPQKwCerZ2opy0FVmOd3Y85n+MRgWuHGm5
9qduWus0uG12fn6iQDQRskIvQ+OcwFZVpADEPrDgUGJzNQcKi0WrCLz8qbrFL5weJSaslc90uMI5
5B9YC9cJITxY2QBdZncWrDyg61rHuohUCI5HY3/k6C+po5s4iJ4c4RFz5mnanSIqaHjCzk3WzI3x
7Pl4FI8qAjJWgHFjrMjCSO56W8BZKdlJ+IaGHY5c0nDN5tR4rtmRFmlz8NFD7Ipacd6UxMsBqQFc
/AbUUb7F4L7wzkmxLdsYtWyWBg8SqvFRBaz0nYOwMQPfA1e8MIL+O1E+uMWDfhh/szIiL09lN/DD
AOLzvVdCQCGCrzDYESFuVOAsD0kFNsknTOeBQxeAqYkZQuS23IFf5LN2NgKLCEc7gp/iFuFJtDCC
8rLfCRM+n6iyk6Ip9slxomqrNIZLTbAiTzMEw7LyLb1+KColg4DXjq90BmPtMU42xG7Wu7EphgO7
LGISyiKF3V9Wmxy+2Lpiw3bT9KR2Gv0gX7q2Ge5jO1JBjBjtPsaFuSoBlq8UUkdIEer0gyJJPch0
ElMT1fGWJduJpZPpJOhE8bBJRlXkC+mAT/OY5J/LLvYIuxuTB85jnJXeG3jDHa9ZM/H6myIdssUY
ueNLkCf6kc7uHiOrcd7YyXvQNCxnxeqiQK8Qlt9E3FJEJjD4EDqZsVLIBEXTXYx7vxq979JXqscC
xTMwJ/xfu3pkV1zlBEI4Zqm9A9FDM606ei2XdpWVT0iIu6MAcnjHaoi4KeFjTieUvqrJiGUnSvxm
sWyHUrEx0EpWt70fEaxHLli7BVmW3BFYod0oOWjaZTgm2p3dndeLjJ8Xs/eNjVJ01a86Fd47rlV2
Aw3UwZfcDryDqoRmx/162azpFP4NwYnZXdCH6U74CrzqUnO6ZO22lNvOAD12K1pb+NukohcETtsP
K7WHFptC3ON/RfMeenn2QlRBzorNbljMpQTqhqy/Ul9Zl2zLfhPA2T8YSUqKHBwIEvUSNxMv9L/x
pZcm7nXhlD0seibigg134y4JYaqPZUvcpZ36EFAcs2H27fKt0vOPegMJl0CGMTsg2R72RQoMeUEi
vXJTDfmwGsg3IgvBzV+THB6bjvdcABFWYcqm0LxgioXZT+CZGrFwECQDyyXFT1omec019sfaasb7
2Bi1+1iFTtgkodw0pDAuqZ+15KsGZb8sSdJY8z0df7pZE2IXCo2dGtjGnapp9s+K2ZPqXdOcYrga
VCeBAm0caOrWoiSxRV/bCal5K5zURK7qXqix6EPcvIRsr7yLIOqzTQeAfE/Rgi+yTvanffZ1wm5t
nH78YcU2bM1WK9uN6VRjtCQ7xsb5bbVYv3XiaPAry2U32vG+9QqTGLQ8OnTCV7dtFkLdjgzQ635N
JKx1TknD5h4vDRTwG7sFKANhZ/glehKXFn2Wy6NXagAF+8gD3mcXm7LRnK1gEtjgVRreyPlUoNJH
FME9p9Bv4pqOFWgVuV6YRaxzOCz4NBwdFZECgJl9C8ARZFra1cfqmVqNDSWqgsu1FJUrfvr00iWr
2mxZdwZqD0NCVAYET8iQGvk3sRu3Oy0C0QlFtnkQQ9EfREc4czFCClt2Brp2FdKH3Z/Z/0kVbkQn
tZUkvWtLaV0DYKAkFVF4ZcvnKYqMR44KNHozGLXU9cp7PUUlrwZx8BKaCVluURSSZ+o1L47RwMOE
2P+WDdSfINHKddt1w4F00RhWpGkEQO+D4MbLSVNly13AC63NZQe9668jdeKHiTEJNlHj4mrRKnYZ
vedGVAhanMh5PohbA9jAtz5vxQlOKnUqPx6K7yyf2296PwIDims/WZZBG9/mMfDvJNCddcO2fe/w
cTwEderty6CKVoHdGjCLdQM6tpO9N81ZnJYA134qXFPcB1lnPMtQYrTX4P+XVeYt/QR+Y2o04x9S
EltlqRIHcZOQAr1jeaVDmFOiHaO7XyGFbo8BBKlXPwqsx9QXCWukUEiO21C+2fgxjkHd+4BApLU0
gYs9mnAK9lSn7FdrMIuTFXneQWvKADyOzH4oXqe9jqbELQDY8A91OBvCs6EALrT1cdOk57Wvr/pr
0ZhtwZ558F5kCQ82V0h88iM9eSo7I38fydPYy7aPdmPgB+siNMxjM0rtwYxHkm07u9ynxUBoL4FE
y7bJtBthmsapTC0fwFrj3xHBgMEp6Zm0nCI+2V3PuiGLvfgHQ9o9DdS2V4DjMXEXVsl23AGElIhR
Mn7iauN6PgkBDoQbaY/Nps1ZNcZm9sfK4WgrlA1PHnlJWyOSxooQseK7w156gwm6+huZfHcLKFpk
74UBm3a7OYQ4BO5ESMBG0QTNO+jU5ltMys4Rxtaw80mgixfjYFA7MR21hjiUqQ9O2th3IlaCQ6kN
EneEU/oQ2RX5Eoxn1L0crAd8O+cc7sQgj1f9ly7ajwBY/LBxHzO2VX8DP00eCN2J79ly+8suMvIX
CW15R4VSX3aJ1hItEZUbt62rbVKErrYgBMc8GEEZaew/c5ewg6zdE0/H/idox+IWNnC4lYUV7HQz
ouF623lM+yRfQfkB7Vkk7Pri1CX7xKvJ4AlN9XlsjVJjZqTItZSJsElAjNI7Ncu1Y6LCn1BV0RFK
iXTV57VshJY7O6K1ObOJTbar2sA7Hq0y3VtB35KrLC3WPL3X4m9XVMh4EDWSvAA85bPaKQs72bcd
oqzOEur3bIAdZgYFgXmxl/wuyJTJCWeJjGe7sOx1Klr2AFWd3qfD6N1ThFIjkNa5d9CrWkFjbBFl
zSITS3/fNOki1LtxpZqhtur8UL7CGclvtT5UtsiHa/hwoK8XmgcBTdcdf7jBmkU2OVUQorRsW92q
RdBu87bj41soxNLlyLvXjMRxobd29UOQZfXa9SyL+0L3friJ3zwRVOdRiVPy26bRztO7565bTLq3
uKmaR75uPjt9Ge87SjE3ks0xWWRZkWKsJlCXhVmq72ozy/dkDrFz16l6O8JxN6atsfvro/KdpCoW
Pw1BCi5xLkeli5wHV+b+o9XWJA/YwNEf0wFo7UmUebGtHU6wQBK05DlYWgZXXZIjoTCus7pIbmwt
9Q7kP6v3WF39J4XD27tcMZy9KZVggwewXScBBOoxJaUhjtMUShI0tqKyfVRVubbNnU57KCnivsCk
UgmQ1JtXYnB45QpEL+AGLTg1sAAP7HntHbWa6qZKWV9JUlKfQ3McvlGlbhapTgFnhGB+y14u2Op2
O26IBGu2ZeTq7wBMSW1sSoqug53v+6p0V+y4wocQ1AgsD5alaE1Iwoh65SXs9P4+gLC86Xnf/hZ8
sBVvHAM8r42NlSUrEjfr1iSz+hCWWmCtWeDKd8i5Tbw068b6nqhSqvdksaXgTvXUfQFoDe8iM6I3
KjADPNeUfcg25gNo4V+szTeTEIqcgdwigdYiu33T3Mh6AnyATLgmxeidiqP5k9fnPdtq6oP282N5
pztNc3bZGc+hZhgcBuS+eFGNvj3mBaoZMA/qiztCY45ya2HB63gRbQ49ugpb/xh16ngL2VzZgLHQ
99Byk79NrFrHNDLiYKUH4E+rUQCZZxyLnRPBnCIwun/M+tI70JWU17ZRk2cIecQggKoR32wr6nbW
0Ee/idkgtysf7ZE1a0XWMrV3oow80onvQeE3341Mj3ZR0Gl/TXgtS5Mkv82V867PD0qJWPuvjASE
YVIYVHwPDZEjGVFeeWn9ljYhhFFhHZuueAh0Qm/YMd8kuvUmapdOLX4bLuvewhlfL/+MGY2JOj3S
DCxK31BZDnopn6I0vItd+FnNaNzmpngEZn7FXPP5fYypwz4HwmyMNk+bGcnSkb+YI8H/FxzQQECR
zeLy08wdD0/979SS1LpPFcplnWgOPYtn8Mt6fFdmac+pm1Zv4sSO0VE5wF8ykLphmKGXLfx8N/DV
X1gkfO0u/5a5Jz6rIz7I0bAzJ1Hn++hPavwasrCLbWoMzqov+jOiHPRa6Ylhe/lmM6f79kRPkI+x
MmRDGB9UAxCLSz3YGV4pX2zB+l05k55RdUyt8d2Y2fADKX3YSRVsG0uCiaESGmwMrbeuyTVndBH2
5AjYzt3eVTtB0VcvXwlO24e5emsXA8FY0Qt9dQ+x5ZddwDi93G6fD0LDngxCFbi53ZJRd+BMELHg
+LP12ytCiLlXMhlZqL1TGxF2xDJLaBtOn86cUFnfxZmo93UEEOryI8yd3E+N87rXMHNRFT9QfqCS
7P5WNRvITiJvNBtCrpGxmDTDUxL0ILlIjb9825nuMHXUc7TMiE5s75BwdLXwuurbYLcvhUY18/IN
ZsbP1EGvF6IwhaGE5+oqVbi6qHK8YQ2ZlZBakl3UckClgc55/drtzq/xw3AllCUO9Lb1Dl6P3Kpt
KWL/rKsRAli65vztykPNtdr57x/uMlL2KGL9rHOr1EPTd9/UoPoDb+LKnDPTnf/Z+T9cni+wgmyg
YqnTZjeO5bLPJ17+cgPN/fSJgEhqdWCmVJXZ5IsS/qQHsl1aNoRYuP9vX7vHZPjHOdp/YfHdBleJ
eydRT054RTU2MxzlZKRzGp5WTsylHWhL1ficGOaWhddCUuv52o+fDHgjVCLNr2j8RM9/2tRVCQZ3
v5MjpF15AzOPYJ0nzQ9v187U0FNS6R0GoDGe5aHSbPp3VYXFVVbj6vJTzMzA1lmS9OEmsczCoRZo
nAaq5Am3edWSt4rUDe686Eg3ACNz+U5zE5d1HvkfblWaRiWpgCJDJMqEGr2DmIUz6qXGfOl7yS3V
kCc/aQiZ+375jjPDY2qKl1KXwWAz+lq7Hx+bkcUCBelR3V++/MwImZriQx+sXxeUlKrcAzGnnsFe
lVCkyxefe/nnZ/rQWLAVhiKj4HwAe7R0AoH+gxXE+F3xrkly537+ZIDnDeQNIxywt+UeIhibKvJT
A63z8u+fu/pkaAcdaUGgG8F5Ouoi0ayTXb+F7Km+dvXJ6O7OCd1IYfxDnpARnO6KmPq0erx88Zkv
kTUZ2Hoa+l1IGftQhTudWkwDytvUnl1qdYXjby/f5J+R4P/Vb8bU3W5BXNTY4ogD+P30biDYZK9n
JqeGjBEC3gJlX1E7hLg9JKuxjwWK7EF+VwskQAvtLAnRCALZ9fpAJnWmq/vOopIT9ZxZLELHt66s
42eG0NQk74QjSfGjpuyJM0NpY9dteIef8NpiZmb2mTrkx7oRyUhEyB6q+V7zVOVcQUK7j5LHEd85
89yB5drqlMEut/pMrzQnX/3K7y0IhdSAU4P6HThXzojYOIsrL3Wm55jn234YtKDWwlBzLZdUm+bR
9zwI2zhSVgBG3tWACpNbtJuvPchkepCtTf0twwemDY8Fx2ZjvPeVK4NrZuoxJxODrnEO0ya2u5ek
m3tpszGiMVormfOoJEj4vvYAk/mhVtXsnPxFwBCBNejPPGRk+rc2NqIrN/j0XUjt/55ClhXnIYIk
DvFgeW9eRHZTSMi3Aq80vWI//rSluMfkIYYU97+oA/VYWz9tg+pmv+WkH/bkV9ZHXH8yzUnbAVXt
gdpBWkA6g7fUvfeIoLvLr2Du10/mOScxFIfpAwxN3CgLeH7UViPBcX+EyMezgofLt/l0CmHonsf+
h0FxjgdJTJUXYVNhI4np0TWveS7nLj1ZvDQ2cUEpeohjmFSveixfCWn1rvSfT6cKfva5X3342Z1N
KJtbQNfgHDVbV7l931gA2t0+bq7sGOfucH4vH+6QBML2ECxqR0Ifl2lmHQsLn+1wDXczd/npZFSn
TQSSTDtKYdYkdZh/VDLFN1QNnCtNNNf8k0mI8AuNwNLSOCrGSNHOKolZIUD859f6zWQaqjKDqnHb
2IeubR/ZDT65sf+ltQ8vdzJwqfXV5JXDM8IVnyAkksVJb6/1nHPv+78vOxefjFo4aa0ejWgGLQJu
OnkjQwASnNXUt3GbLXT/ii90ZvhOERgZhz2Jp3XOAarM0pXKdtR8cuLkArb+5Tcwc4cpCaMII+wW
quocTLA4hHmTHPgg3MfCv0aw0c5N8klTTWEYrRBc3iKS0eeUpoFUNjTGsicNreJtaK6C2s0OklUQ
h9bmXMn3Fx6Um8tPNzM+pmQEkHciIPtmPHbSIIzsKWsEeuTnyxefGRpi0sEiZunaEpF7IAjmVFj5
um6+5JeXbI7+O20YTds7QSedw8Dxb0YTobn+XlB5JFbMuDKy59pm8mkghLovxwpjSJxVHivf2rw1
RUoBPScU70stNDXkW8IhIwQ/O8c04wpnEtJAEzz75Yv/A6x+0rGmbnzpW+aoRkOIG4hTTBtQ1a1H
evQiJI/hxmygSnBwJkiPhvvED7EAD+D3XfiGO679VsO/pksSCRWE4WFIShLCguQ0OJVxLFPkRrVO
xNeQNM92aQ6rUCfzrVWKdOEHnrJo0a7uTFMdlzHZTyuzMawVyS3RqSBGc5cFrvMjajwIvUGVsKa+
/MTaP7rRZ488+WARC6syXAnqHHNkfQjzm7uuHThmh7Ep06Qlis/RT51Z9qwWh/E1atv6qDSxu0Hx
JJ6z0Ui2HKwU705nkBckuhJEsdQBzxj1DToudxu2bXkD6MCPFqk3WN8ckbmLQk+rQ2YLkqQsq9l2
sk8QsOfGvpUUihZhGTi7LOraJ8xGEZkRivqNzDl9rdWq9cfQR/ek5mGy0dpzNPaImMLJMrEtIg3F
7ji0x1Qvke1UzD4CrBNJ6X6+NGzyclQXebEk54AUEg6jjj0aCTiTjXIOxnS3ou4kwXNVeHC56pbo
lX4fxtZTHWpnUbR0VswA8EA5Il0ZXm/8FH3P4iEKjXyLFct900HCH6Wvms+aG8d3fWwTPdrlw0kT
arnTGsu/GUkKiAncLsQ2I5rssRu18tSF51BlTsIIytP6V9j0xpsSOeXJ8vwYBkimpDvbH6Kl31jk
RqWYMvShME+K02QPMq45M86LenyyDWNkLVmqkMlHPd26hRgfjCEoD3qB1ybRXP0gh/hdKXIOzKF1
5SddKFhbSGJ90TGJ3FppHlO042Rz3bSVz+GkFi+0BIFZrJMfWblKuFI4rbuVmeJUbL06Z1ORh3ZO
iEuW2JGVVa/0kO7xp6/QokQkBJ4DK5TeS3Yi1HLgn2G44uiwxMLjxivFpPsILQboSpYyYtHB2dcN
eZBD4+THukYr7CSZtjTx5Z6U1FVvoIO+BK4CSR0TCVIcScwjQabFgjBx+zDIhsC/MUe9Glfiml91
5rM2BVz4qV8VTqs5B3vEkQJ1LFBJsVZPXnjlyzwz+U/5Fp5CIiHLIvvgjIQW6+U3q3SulLRmJmZ9
suTygzHNdJsPZoCXaRFYBBU4JAqmmD4uzyNzv32y6hIy1Sr0nOMR+Vu9NXNl2BSlEXylZCY1ffJZ
VEdF7UdDiqOfSG+LTJK0jRaRZRuO19YUc2938nkcXC1tDJTFR8tZ576xQD+7U5L8exeG17aWcy9h
8nU0PQ31E5loB84bV8gykA+LFwXL4JW5fOYRpmQLztrw1+h5SNJgvo9r4ykwFUJuLAvbKTGLl1/0
zCp1CrioiD8tcaQMR0lM472ld46O6twVMAbGehWSJvlSuqn5GsQdmLLL95xpuCnpwjIaFlx4M49j
2waQVpM1Hp6ENGPNv3KHuaY7//3DnooJPuWU1YcVrgYorBEb5I9YcJaa46+/9gznZ/twBzTLnjO2
gP09QxRbMwm1NSCLcaeMBIxcvsXcQ0wGedCmWsGgY5ALuVR794AA9afnD6ca/PHq8j1mxvm/E/UP
jzEQFVW3A+TzDgU6eh7t3dHklY3tTOnln+H3w7XxklWaRD7KUR7hycFbIssFklsWDXdwo7/YSJNx
Piq4HAyFvmTR8mt6UHtjmyHWEw8LVaJW7pX3/WmJUkJF+O/7bqU/oiFsgyMavxt45RG+s9VIsLMI
vulJ8Bw6irsgYfUavHKm8aZIu7Z0+gxhLNkEOvS/9FY06aYMbguEM84XUbFTsp1pxn2UpJp90LXs
3bDj28rB/pNATF9EhkDraQ3LMP0SZUhqU7adMUS2L5SIrkbuWjv0G8iN5BM+Xe7IM3PKlGPiI/qS
XqUMx8A5ufHeMx7G+P7ypWfG4RRagjc5Nq3KlpzedhwcPYqcery4xdB2+fpzP30yzr2xzJHOW/Kg
S/ueXTWJcvaKesKVHdbc5Sefcqmlro1gVh5iS/7w7O4lC+TdiAr/ygicu77+35FRN3pp4GwGASwJ
yMy86hQL/TnQzGsAxrkbTIZ4kOaKhVGCIW6Op6GMj6obv2tCv1IA+PxAko45Gdq6jU86K+0BUS0M
ziY4RonqvmWGZWDWJ+fRsXJ3axV6SaxmpK9CrzevvJrPe5Y65b04AdSFKqvYmBm/huo5JwWz1veB
+aUJWJ0CXywgAGOWM4eEoKS6+Cjix9G6G9tzku6fy3338++H6kx2m55U1bB0XZDdIjyQ9YGOovrS
iKb+899+lRCLNGq5kAeSkMJFnAfg9OrktVLzK9izudY/97cP36eU0NISobYE7Il5UfmeqSRjuzdN
dOXQbO76k3GtAZtwQ7VjCs9PI8Sr0TUo+x0lnrPLjT93g8nIFoFfRboRpscyukliaOz6a27j9Ske
v3b9ycgOaydk15baB0m2aSneBxOjk/FuFMnq8g0+Z39Idcp1yXqtDFs9SOk+/Z0X+afAA+iR53dI
P8n2VZ48ZheCK5M9cejDslGK72VTX9mffT6vqFOui05KRUNI9HDs5a+AEy1mgMG/JmmbmVXUKcyl
Uno0RNhWj1UcfVMGbV8036T9Vov4Rg89ckk3nY4h8VoRfqYvTEEuEDltR9S9fRDFt1b9jbeXuFrw
CF/bcapTJWcd4I4yolwexnoskeSTEEqOXLaiRGBcGS8z72Oq4oQqoWHiKLNjEVh3uiV+OllxUxnm
r8ud7R8x9v8rY+o0o2hsMnNwUZocSdjDAquGmBtySnF22mGVlKkTL4pC01Y9JL7T6BtdvVCbXj7K
QVNfHdXm2MdOrbP22zA2eDvxTA9w19dZrYl6K8M+/ekHA2pF2WfKInDT8Na1pbcmIjxc904lvzuk
AdxU1JG2nS2dv7mhl38oh0AlIMcFmoRof9UIrNbE+jg3vhur1AZVeWU0f76iVKdiUexnme16tnaE
z7Bva5JhR5Fsief7UdXsiQEYXJmW5t7jZFoa4oQO3nTD0cvPmZPFstLSZaG/X36Nc1efTEoqqmgn
r6zh2Ln3TXxyjLcgfbt86bkxNFlo5Ab1Z4oqLASy75rmr0qz38fDbRBeAxRq/yihn/XByVqDfA6r
UkNfHpIB7kGopdXKcqphJZJanHp1MLC6N956LDQiyxXLzY72QHRp2DTmThXpuI2kL95CogiJ/sGp
1GqRviA5FFcSynsqaq1GmaOJVmF5Fm8FJjCVGrnuogISfEeUDgyRLnXBO/XW0SjzAD2JgX2pR3Pu
yyC9qSwoK6J03KfRtdu7ZCiKHYSo+qlppPsw6BX5K6FtrmuHqNAkz5xtwB5srUKPXFqt3oEkAYtJ
LOG7K/WaqlQa7ke824uhdGxGgdatay+NjjEpg5uhrJpnJ1PGdaRXKUpWGW18XA5LrDXDC5wWHy87
jAfMOR6WuwadA6uNveXKaK94CVctUxmdQoC7r9CCvPd6tEMHZb/p/KkjLdob+Hy3bcLPr4XET487
1N8EmdFudJn0y84f4xc1HNtN0jQqljYrvWlKDUNYGalPWE29lcRLCsZVrx488uWBN2AHirsyfW0s
56+iEeSsK9TZFRiQrAzx2/rJmO4soUngUJ16NIxULCEbJ3u8HdZrgI/2Z+Gq/ou0W3PVhlCbnEG9
8+MMwU4fR5vYbPRdU4V/Cpvzg9jvkl1qOP0edAQ8HmGn95EeDLsgrYdVWQltrSL+eayHmvetDSQo
Bzgi10bCLH15VMwMuKnQmBRzqyVlNzkqI/PmEtO3shTKCAclHXPt2+Wb/CuKfjIwpsJirTsft2Tn
Yd3X4QaWgb8oJAg3qAfRC1m33l+yMP84pXVeYhJeWtixIKWTDKcskuTx5rWxG3LLObj4wk+mlwPu
N/1gFRDU+xsvfIWpNcZQZyfDvTkE5C7aLqAomyjdqo2dr61Z/x3KfFhSFq1AvWGb9kGNyCfW31od
kkOnLy430sz8NI2cgMViAjhgJ+fmSn728BfttzH0i585ybzoWko/XX7pTtPaeGingUWPqo5BVunH
tDRBQDOSrWdppdlfKcH+fOlGU7l37BUtDp16ODb5qUKLfy5C2T98++Xy5ef67rklP76Priyl1YXl
sSP23I/ce68tXyKv2Fy+/MwLkefbfrh8K9UxqluH4qmnD4tCyws09/1jHhrZui7M7MrbmHuKyUaC
EzrTSBM2WVhEFxZZ0W1AFvI1fv/5Kp+NvMnnuq6tMpdmykJVlJsCn3QfB7+/1j6Tb7UCkZxcyIoY
yLFkHLz7nljhtFo2ZrC6fIe5ZfZU4F35YczVgC+kpaxXORPHxkSAheuH+wQwUBZxj/UHBT5040rz
NxpG6isz4+fbF8ueVg4kHuTUcJ3qaDYJp74E3mUJKELwZxgXwt994GwyhykzSTZ+bGxb6YzwPZTq
K/3CktPyQRVLNJhDGlPzGr2drwTaqlB89b1rCAT9ypzDPc7nBh+6eOrUZJeEVX007RTmn1M9Vnn1
dMYatX1+5Tjo05Up95gUEeLB6ZPR6LJjGP9oBo4cOa4kb3IZ5sqCT9+V1vq0n3OXyVzggmlRbdzM
xzoJ15y07hLTebzcCz8doFx6Mg/kFaQWmH/ZsQvEC0ndwBSbtyCp15cvP/fLz3//8A5wXoiyyJ32
2PlqcOP2lrLrze5r0SByGsYcxVqSpm1JRmUp79UhSzCh458z8eBe/vn/znX+b4aheSbTQMjxO1ng
QQ20ToCy6cfmlA0mtDpwkgd97MobgiaxfMsxIeMb03zH7m8TqimSd6E3CwEX6jWyR/XY0xbbGvjS
HWfPw5Uq3OdziCWniZrViH+GKGB+X7fKqxXHwfWjlW2qm7raZP6Np13pgTPdZPq5aKKAiZvT0ANu
6EUQ68uxrhcey7rL7TwzjKY2oKQ3vK6AgHOoc38dViZCjXTrsNSJhwetjIcrr3PuKcR/e6NKojrL
TK88SOG8mEBIicEBQGFeO5I6zyyf9BY56S2Nh0MWUlxxqAdY4QtASsr9MOTK30AXeNlNDYgPG+zM
3SDBKf9ebruZh5rmbRWm5hm+qqeHqq79+4HdwEGSProvqnG4MsvN3GJa6xrswYPl2aM30L/V4rmW
b4r44vwz2VXCvjB7LODNsQcbqSr9DkbK6mrpZ2b6mVayGlWaIrBz55CU93mZrLzGXl9u9ZlXPS1a
CUz9KMCZeqT/UCQ1KSkROqNxIbw72y5XaaBfGRr/lAWfdKpp+cqoB80Ja6U+Nstqne+jB+/YPmkr
XP8bfwPXeNVtsr1zqJ6MG/tYbllcry4/4sxbnxa14kiHD4aC8ig7B2Beve1EuXYL/0qnmns359t+
+DQ0aVghDOfz3Je3if+iD78u/+y5657//uG6cQmsxg7d+lh3wUsCYcpuvStl17lLT+YPrEZJLjQg
TI2n7bWzwqlFwXj5Z3+6IMfpMpk7ctB9qqlr9TEtvtl8zaz3wt1H4kpjz73LSX2odZO6zyx+uV5u
iLSjeugtXefKDnhuLEzGcDfq8JyMviZle8hXYTVEa9/Uf4++Lm681jN/i6xK1+BpxJXV60xbTff1
umKNWmLz1cuHjRw38GA6fw0V9fKbmGmr6X5eB6sEbwnNnmONq2rYijID3P5y+eJzP32yYGx1ohE1
nQWFB6lrocTZk+Z6T3kVbbrOv6YsmOmn051FEQyZWiWa3GfkmbnlXei/fu3XT970ENdVWZtGcWja
YEmfWsSxsWTKG50rzTPT9lPHaFlBYEoyyMFxuS/G5zGBApdfm9BmmmXqFG1a3TIdRy8OVVPcQfB8
Kq3s4XLDzAyBqTN0iIni0mJ+NwCW4xlO7HZOssxaZwNXdV9E/WNt+FcO3WcWS1NTaOvngYoAuDz4
EgQw8k34rQsBjaQd6UzXAp/nGmsyPYf/4+xKmuPkufUvokpMArb0aNqzndjJhsrwBgQCJAYh+PX3
6az8Kaa51StXeYFawzkazjPkhVXPMyRc2yH/FhTlTTBmV8HPoJR+bvNDihaC0METNmZ57uxjHkG2
KSqybhu0jO0uT8jSIP2Tqt2sKPIOJ8oAcu2kDh+tyH60bXrbq3Hfdu1a3l4aJyNv26OWjQM9GUAl
hyNc4UkMmfQ1B/GlcDDStsdpmeKmHNy0kLkXE/+Stu3PiGbXlK0wD0Y4j1SXUKabgxsoP0n1k82Q
XMteLk/A36X/ybnFpIdahGUAHngA+1K3PtZyDI9ydqBt5ep2KPeTNzqQK59YuBGAdPyyoa24y/J0
vO1R2vpOIBsEv7CGW3FdFKBb+yF5krAGAN65hqY3lGWevAoKz2FpNb98iCZnKBQIoNElzFzg4thp
PIs3GQP2GJq7cRFSkAxbLto7N/CmjTvb9bG0HdBQW8hTH8eOsP88j+FFovGK9yZnxRgPNaQPYqkr
aOX5c3ScUAI5sLT15pgWU/Rql+P0K4g05IehcAUaWmjTG9r45QE+IGCcCMhPf6kyb97W9CyMB479
ywj9y8eMTBB3hTrllmZVuykDyOO7opshJy37b1lenPm6aQjXYu4Ds9124gvU/POt19lwbgAQ5OTZ
1FvJJwuLzKQSuUK1HpGzSObRP8BmoNwMwyxiXYbtytlmITuaHFx7qqTVoM6SNG5XbioG6WTqZ3dz
N32FKvW3Wc23VdGuHNIWIt9k5KZhBWVgn3QJG70uthzrgVdzGVu2vK0CqNqLaqVYuPQ4YHJx1VSS
uRZ9cFNxjetwqij7CYcl5zjSlj6JFtIlQ8CrpPCFfqqqM945BKn8lFXedKMbv4YGFepB+2Js+UGV
LTxa4aywgdDDuPITF5KTSef1qmzmXE1noTEHazaDrrEQeXi8HOJLI22kcXwXt1zhiiSa8KjmpCp8
rKAdB30kIgVUyPuKHCuPrtGGlpozUjoNzlpYKLHAFDsTO0Qmf3VqVycoR87PPQnqp1zpdm3NLrVm
5HUUDnkGgckiCeHdjtfX7yiQ4/m6y581iMsAi4FMcXkYlybJSPL9DFV4ABSqhGZwus/TQd9CEnBt
CSz1w8jxElzxaao9kciMoM7ktuxQp1PzU/Cpf68aqKSrSJCV2FvoismUbZULESEIPCYhF3DYgFHN
BiCfeeXYv5Sozunlw7HB9brSd6E5noSk3HUsu5nd4qbDxfvyPCx9/jyCHz6P17seUCS/SKpoog+6
Gd0/yofWe0CCcAWwt9TE+VbwoYkyz+eaNPCaAvmIHYLesU4gbA0HmjnB5rpenJv+0ASLprFuKeVQ
9XXgDKBHB6YzTRHeh9haVnaMpWk+//9DG1DeB+SeqiqBNl+9g25DuysCa62Ct/R1Ix7GFLJdHcT7
bgLpsA2DSOFOjE6zcuZZuICZpNMBK0j5eHpIgMiK63pP/TYePYAHVhbpwvdNyikOH7xNWwhfEh8i
wbeO6jYTlAmbceWGtPR9IwhQPR0HtAAzOQuqUnE5ze0bRaAdcDaob+Fyko+7yytpIXOY9NJOiMia
bVyX4Amb4FDzmAIs7qn2puz1wU6bNfzXQlC4555+WE1DlQ5F7+Hxd6oDcSiqydtFitl7l8GY4HJX
lpowgqIfpRuMDu8TC8c2jofretxFGcyNp6Z13i+38der85MDr2tERTcqB0hxilt3Fe41A43Slqje
QjZ8lkeIscBs5rHFcZcGX+CC8Tym854NLwMYdZd/wNJ8Gfsj4FCjq0fcqoqm5D+beuofUkhCbn2r
6Ld5JOnXsIEJwUprS+vQ2B8hmTnTOh2B/Zrg+gLFepK7T75Id3Ss95c7FGEBfDagRiIIS5WOKnRl
MkkeU9Q2RtbDfrP7XRbhox/1ODipPzLzvl5ubiHvuMZOaUNUtiIDqgN0yut7V9D8GbDt8Pny1xfG
y2QLVxplmgGpOSHt8CADKPnbTXaqGxvlojxb28MWhsxkDdtkZl1a+nXiF2m2U1Nl71q/teIRCsBQ
Vu3lvYInJFyqAqCmxr6IVnYde6l7xuapyNDbHoicCd769MPchQquQIWCPqqvHA1J1rR64bk93I8S
6PqKqeaOpXn228qHMNh0BGTjQ5Ex/tRbzfgDR3fwhFAMpmubyoLQZmDiQiAn2zGYqjaJbhz13mRw
CvBBoM5A75lhjNg7ACdQomgC94zx3iJtvSVeH+6xAuqn0IJKDYygxpVN4pys/13Z1Cwbp/UMhnWa
2skYDTfMpfdDZr26ZQ//7XQjRnqXT9ZVXCwamFzOCuYmEeRps8SXN1Ke8vatUBxU9e/XrWsj67GW
iAnvaJCpC/TOm1+Vzg/29CWzf17+/kJU/oUjftgd2j6AO+cIMWRdfvcJBP5hxXb5ywubgknllH7W
Ou6omoSxdGeJdqd82D1Uzvby55d+uJG9UCWOvDlPq0TAhuCuUIV1hCTv2vPcQrJ3jGQlCppBHlBm
CW1+Q0R+a0X8SMKDC6n0uny83IOFATJZnIK2cCEbMLU2wqTMgw1kpxi58hHQpG/WYRnQfASruh2L
PWCJMeoFyPIv1/12Ix9Jt2o7WYwkmbP5O4d9WQwR1gPMl9agAUuDc06EH9alBzlmCE8HTlK59FAV
RezP9DC0a6qGC/Nrmo57wPpYUB6Wp1ZtpjtYxzLIcENGX+2uGx8jbNM5cuBHAfVsGlQblvpQiiBQ
JWivW/wmOTOEeCyDXL08zVg6c5Nu8zC/8tPGwaMsLMsqRxytfBuQUZXBVUzN08rtYCFo/8q8fJjV
sJ4hF9nO4gTtAninCPhdrim3Lc2oEbHDrGfAeFwBvfIH4c4bK9uDN0d/eHicujynfwPz320FpJT/
XZM15NnGLkTdEC+GLXz3Sjs7atdroI8Nn1aBcZLBow86ADy3WlbeNbOjbsoxGp8nD75J234KAK3P
KwvWh0A2h3Sof3t2NsUtcJNx3VMS592Yrvzcz48MbmCcV6Eink2R0DqROvvSBflJCvGC1/R77dVP
l0fk8zF3TUAGm6FQKLUzAB7j/awm91CJvIlDu2Fxw+H5MNXpVQVW1yy59SR3LCsAR6qg8gnqCcey
d3H8TldS8efnOjcwFg+E1b3KIjI/cRjD8D5NQrd8HHEPa2T5xIAKq7P2IFP64/K4fZ7cXLMMxwFn
n1vIfoPw6v0YYWU1kpDHpO/Wbg+fH4BcsxTH9YhH4BJWqVCfuslVAfalkz2TqoOtZvmlVuSWt9Z1
Sp6uWZxTgY+6NBmmpKXWfsz5KYJJMRwT95cHa6kvxk7gDi38luQEY1Mun0dVPnil9RXdg/hMCddN
aHsS+Xy5qaV5Of//Q3pyB1QoOtnopOX+VxiOcNT/2DcIt6yVSBdi0qzMsXmiMC+xVOJUY7DJUunA
JFYlKtJfwkzr6yLfrDvBig4+WjUbE9mAE+5/cUEv5CPfOCisXB6ohcA3i0+5gn8Ky/iURK2AmmgS
4JYtRLbTwy/WpsfLjSyAaF2zrtHkAxMFacUpCn8M7EmwR5Bwzhy52CZ4v/BmVBt40thwvqE/ictW
NqmFVWBWOGpJ4U4Gx96TZes4CBJR31erqpNLHzdW8wTpCbuLap04Dag42a2w1KbmzW5lyJY+f/7/
hxUMEoM7+Jlbn3r4TO4lC8tE5qCrVRHcvNrQtf8MFtSoNvNUhCip4OKlAd2dKNlWk+O896Dy3bhu
A1HMQHrvjufB3OvyT1tYMt45vD/8MhQMZ1bMoKQ6qNzXTb9zSfPUuuKVwMUPpkK/Ljfz+QnDNVUZ
58jC3iy5PMlaP82uvKXTtLLbLSQiz5g6Bss7oe1pOEV1L+IUoPg4G/JfVaS2tWAKZm/eXVmz1+s6
YswkST2nDHsQYIWCJxuzd3nXvF3+9EIWMtkiaRaEogYN7KRd98QAHHZgYifLfA9j4ZUn7KUmjMNH
28P+qG/EcPKL6WXk9kPnOPtc8j91aH273IuFpW7WVfMmlVFUZeMp0i3s+dx62sGRlezHklwHSHP9
8yL7sGYtODw5EB1ENLUjnFrbOdta3Av3lzuwoPDsmgq0kY4CDvUOcQYvb8Ffe2w0w0lDw+nWw6UB
uoCVhv5Wu5nokIxdLjdwbQbn2d+AEAohsmwTQJoSJ80NCdyVH7VwEjIVa9O+ox7s8/CbvH4H57YN
1Kfvx7HaR/60q1X/NA1jPNOVh+OFaDX1ax0Ndtbs6vpEuHwAovYl68FIvDy8S+FqPBB4VT6Pyu6q
U4j3J2jlwyjvh+eBoRbd+n3CfLGy1JfaMc6Ok2X3HDxheQLasojzFOJscGaFfxQYJmKOs2JcOQMv
xJRZ+sibyS1yIWDMWsrmTxg04X2fsf7Ba2BHUQ3WmuzvwqSYmpvh4M7QbAjrU1SWAMXC+g/qhGvC
qgtVfdcse/SBAmcUZpMnMDlTKP23FbylSQiz5zG/DyCnF6cRtbYtyDnbqS/gXF1Y+6GU2S6izXS0
UsK3zdxUG6jYRbdlxb17L/e67eVFs5BUzGJJBqC81w3zcPoLFYC45pepgv/t+c52uYGlSTTS+iDg
+lpniHlblv4PC0Sxo88q+gfvBcXWmas1+O/CdmtWS2qALPMILxAnlFy3RIjfkFYr45yr345tDZs2
pK+XO7S0WoxMn5Es4FbVTEkA5sYm7YM95EbXeI1L0+H8bwL2YFoMnbGsObXwJeOPDLam3ax3l3/5
0seNBOHzMlLujI8T3m/d4hnuW3t5FXeOQqb2f385ncRceXBCSkabPAG+izcs8GKv+uFmrUPYcxro
AVnTbe3md1Ty/M2dSMfiKR/D65KNWelgmvaqnbB+PBH8qXMGyFc5PFp4sIxlWv13uSMLi9Q5///D
/mpnruPl0UgTlr/D17L7XjdZLPip66+715tViTZyC6e1SXfSKffh5uZ6PqQbCHHAkg6K/QSVnYNr
RaDocRcFzJ0ErG3ltLgQF2ZdIGyYZgDqgM/vogZB3SOQyT8uD9vSp8///zBsGo+Lss9dAu3g/H7u
p+cMamPXfdqIZqcDjq+o2jmBE2ECyuTR12v17qVfbcSym+awU4JxdeJXKS7ACrhRyMv328s/fCGY
HSOYeVd0totjUWLLsf3SNT6H9fVEocvru8frmjBCmky903UFcMZa1W9yto6N5Rxl7qx8fmFnMMsB
tEYmLRs/PzkDPF+H77y+L8pxI8QazXGpgfMB5sOySQv4FjoT0UnK2i3UBmLUHiCmC09XwC4vD9FC
QP/d9D80kTG/8OwBRysZvWSMwVLUitsOEGpyq3iwkreX+nH+/8dGpMtYk5fyFPGivqc6B+2immHD
neonh6NQc7kv52H597UX9HyjmQBcMyucdeINRG2nGtrCI6sB+bHt74J4qJpP742vVvLtUmtGTHtN
AKcFvxKnwrY38NecAJ5heFeGH7o772c3PNFxJSkuTZIR47VPRphZo/bR2BAtBJVtCsZnPVQPEfwz
rdZbMwj7XLyduqbMY1aWDNcJbLDDAHm/bWZBKb5v63oHjeZp24REwkCqdm9lp/KNAJ78YRB1/bvq
fb7ylLM0qkZWKAtIwivXwikod/ZQN4mb84LM841u7Jtmvp3VsJJ/lloykkPoOGOT51A8BnIHAFUS
ww53tN3HdAKWcubxOFUrMfZXyveThWmWIXCGi2DXimGlT+0tO3Yx3ey7+KbYpt/guyi37tOcBIl1
qHcveXL0i7h80ysAxIUs+48uZKracgTj75QWTCOyoYGnKw1t5tJfE19e2CZMMciZUW67AXS9y4Kh
JvKHWmuchYW8YQpBhjmoQRBTaU66/qYi697tu3gov4+TfLucMZYaMDLGwKqolzkbTlM7BIdqtMZX
ySKxs8shP7JmuEpcAu7QRq6oRsVwAZL2KeNvzvBdB/nBr51YtdfZFLnEyBBTxcvc79soyca0Pkk/
PKA+soW1NaxxNIG/U+ut5PKFsCHGoUAC7T+DZuAmgc8KILlEvhVz+Yem5NXqVGIpAJ0JhJdWTs5L
M2TkA4arel91qQuKEpRYcGIO6Y0zezunLa47QJnCD1CFlGkK9sIJN1/3rkLtYNO0fr2yS3weHI6p
6wCyMxxRcQ8+eaP76gXV08ydlVT5+a7gmHIOhWRu108dOfm1mrd45YH0eViSeJjg69h4vNy1VbDq
y3ue339zmGMidNqRh/bMZZpEzi9QRXbU7V/TqTzm1XuVBpBwig4RT+8qlz16st95hb4KT+OYWg8Q
DUCFJ9DtKWX1PmVDE7NgeEQB5pffByt3/M+zpGOKPhCuG9bqliA+qxsSZtumJ0lkk5UltvR5I/xn
ONZHWAjzCRKFsXDuBQzfFFsrHS593Yh9ATGkwXI6NxFh/jXLBn/DhvqrO2ZrO2W0MPVGyPuW13tF
GAIqBfi6Ct7T4id83GJIf4NN0gJ0aG+hKrW9nJKXVrUR8K0GTw153k2GwO3iPkg3CpJ7dcn/QC7u
YPFVDs5SQ8b+rzSv++7sNAW7hkcGzSXXLsBr1emzVGR3ljZZSWELKcDk3JMMutmjBhtKFu2hsAEw
cLLjVYNlku5lBaYErNDr08y/p5l7U5d3k4QDxPSkW76SwT5P+I5Jt8+HucgceBSg7uBs277adJAA
t5WIuQTRviBxx8OVkVpQ73BMhv2E7Z7UtiInK2dftMvZbSf5f70vdypTRyGhLi/4TTQNR8acw+Ux
/HyHcUwpSQbPitGCmVkCR6JvLfGzIwtz6Ou63R6Sn2uLYKE06piSjTMtmT/J0knSfnqQ7gj3SUXV
Vjuk2PCJ0dcMzvSx0/niZ8Zynccu7nsdJNIksde2uoUlHxqZIocQNfUL1wEmVW6rqiF7d0hfYQ5z
06fNE835eOW6NDIGnngjN/S65sSLttlyprPXMJ3de9l37KYWNnQbSl+vTODSAjUyxqzTaoZzDITB
oCu8bznPt+FE6UZEgIrh4mltCIX3VFWvnksXnsSd0MgdeMnzcD/B1svgogVhw2E3fMl2oCNuKxVn
v0MWi/vmUd/zHajgK5fAhXVqcvyzNPNzDU5DottghkIZpc5XGpQhDHcV9Auy1FsDZi2t1X8I/7wv
uTdhnVjw4ksyZedH5Q78aQpc7yEsVPviaunfiQBP4DFULINXYIjJVyhZ8sdBk3rlgPP5xhaZIVOX
HhPEjkhSwq5qM+XARlQOLIBmB142l4N/qQkjIuyskTSwZzcZUYf+lvcEtxifqpOTl+q/65owYsEq
e3jAQh8j8cb0NxTcb30h4c3Yk/3l738e1FFoLH/oZWakyebulAb+httvAKvEjgWoQP4TSO2Vcfp8
8UXmgmekSSGrjgdM7jlx2N47o4QvPbSQ36/qhLm4VSVbXyhCkr7znotQ/Z5Y8BNo1f3cRU9Qh1hZ
UQvdMBc2AA2DRYgq4L75UBfOYbJhADy0O4jp7q7ryHmWPjx1idahjihAwqzbZj/61i4ATaPpnxpA
0jrrytE6d+9DIzXnQ25DCRaGEk+h/2IJCUo0hxkHvKj6NUDswrr6R+Eq4lLWKV7TbOsHhaBCLl5s
772Bhrfk80rqXmrDOBgTC/LQdY02yuqtkrft8F8wW3HEfkcQeL08IZ+fviITVBkVdWiHs/AS5dGX
xmWH0itXSAtLv96I7KxjnDmc6mSocRLqf4sJACEqtmGnNiiarozRUgeM+HYs0hFIXeYoetFuD/it
t4U92aru/FInjK0MOECw/7uJgA4btHSXNqiAqzSCB2E6jw9dOvE/ft7Vh6DGhl3gYfU4TZV/y8dB
v05WFcERD3xWiptvHEDPfVtbyj+WWmU/RhyqdnNt2TcF6jdPHYPHtOyFdQw5VI7iri4hJDkoGIcE
fg6zhDI8lDO39zaUDrbUo9aud226dbgdPI5t6uyaUBZHEbBd79e/pjzSe5+H2SMIsBrvAhEFqAT/
LQ4wKq/ewVUmh8Lp1Ub23G7iWer05KkxeyNhB91fGdnbYeDzHkjFdBsEZNraM+wqo1TS5xoSw28O
oWBbusBTyXF0N6wv5MEmYbELmB3eCB7ijdmZO4GyhW3tYE7X31lEuHcpkEAr2WRhezJhp07ehiII
gAscvdf5bPdGHqKCXZfTTchphnf4sBlRvrAtOChzSww72A3O8VwQP6E9HX9eFYEm2lSMsuxSWbNT
k7KTNQawwVtTm1waHyMR+t1U9UwAlpsqDzrY3sHu+MYasu3lX74QG/Tc7Ic828DaLKIpSsJp7Zza
1HU3WFR+3FdhE1O8dOyrvF8jfS6EuQk07Vxq5anD2YnZ0UMbkEeymsmXPm0ccohA0TkDV/U0QA8P
okr1plZetrKKFu5sETWyYAiT1YxnEKwT+bhlRdXfNtnkbaIy2gedfTP3/J6y4U9h53JrI2GuhMbn
jxIRNdLiTPoQNKUODi+zFRzUYLfPLvw6n8SQqRMXyDWW0zjbRk3DTaujNT7h0ooz0yWIBNWcAw06
aOe5c4f3sE1PHHCQyytu4fMmTFcXUR2CsugnY5+/9kw9w3Txt6fWGAafX5UiE5+r0jKX5dBjMwwc
9RLmFDwsODU8uC3EPKWbQSwiryEZQ9w14PxfvP+/74aRic0lLSnDNEKPShUO0DrNq61SjbdvPBAg
1QgMcAcy3iEaOT+WQ8Q3/HzpBXNXfic5c58daAFvUgvvcVSnEFG3g/oBXrbBEWWM4qHXoHzjaqLv
/RKZuB8mvbGKdH5oLCpuWpCPN3OQi2Ooq+w5qlpyTIOpeQAJObz1cJECRsIPYwuu9XdRZYNnLXV5
q7Rq97MYxn3IwugL7CGqzdBFasfBNT+wrPXjupp8KC7U/aYbOd20DJ7om0wxD9AoXAiDMOyQNGzv
Bdpp47ZjeLGwaBhsPUn8re+ObO/143AqrCqNJ5ggxMqr+pso84ZNlAMemI6y/gJAePuWjnZwbGqS
bxXMi/bwcdRbJ/LafQ09mu08wGQFSnPTSlQtRbMp4dIF7VyDhOIAp5++9mgHHgOAOA6disd0uq/K
9KvVuDdDlOItRnZfLy/7hURryrIEgUA1DurEUFP1HoEhvx+7ksdDQIetILhEc3utWLVQ4oxMhKiA
WZYu8okmWsttbx28oDnrJG1U2+0ZbKMjuCI4efDIK7Xtu3JFd+a8IX0WBUYKbqcosiacE5KunIZN
OEu18YvosbObF+V0a3ynpVaMVGzNSkCIQpKTbsiOiZ9EvcxTFUdlu5LsF3YSE/2pu3pyqSfIKYcZ
9m0fseLOzS1rZbtd+vlGbmVhV3HSjM1pIvAOYOlNN4W/HV//sCv/+fJCW8ivph4LXkkCuN425CSy
H2E+xVELUXHAHq77+jntfjgvhK2uBmcEya9h4x8KK+AIlrljsHJ5Xfrt5+D58PWuCzoHj4F2IuY2
2BJSFM9hP6ZbCaHglWrxwqZqAuYLu4+6vkEZEbQaum3gQpTHPp5Gki6winHT8C8l3kcJsfH+5JXR
CqZ4qWPn/3/oWOnoHN4BNYGKqHRuqZe28Jzm0zbKHPvKsTsv6A9NgJHdVSE8wpPBye/TcHwIp3yn
dXa4PPEL+cuUHI7g6pG1hVOf7LIu9ZZZId8ORMB4PKz1o30WdsP1ZlyTYloIFBOqCCN3xQXN4FZb
tl80TL59R99AZHHbeyuhuBDoJmAxgpm5FpNnQ6pLAt6UvfocTMjLg7XwvBiZSEWccNq+w4ktgYX5
Mwz7Xp1e7yZqW0fs68WzyxR8hhrR77lSwz5irvPozkGIsxxrr1xyRqZ0xzkYCg0bde0/j/IHb/7T
5a/L3VtaC8bBdCKS1mF4fjy16/BQRbm/jVywc70eFkSU5uzVSmm08ii81JiRMqGXlCMH5Mj4g7cr
pjfKXnQF4zDvdd0beaENE8Wu885NKavspB8zElcAzW+K0n9p7e62qkqxY5L/vDx0C4nAxLELh9hu
ywOwN5pu4/P3NLA2fb0mArvUj/P/P+QAWP7QqPRBUJ9UIZ65PCNkHa/fDCob72SbNds864eXy11Z
OGmbsPQhiwhc21sH5Zs7WT3m1L4pg10P2j3HA45ahQgudcrInRM8lSyquZOo9CEa5y2rH+BeFquq
jAe+8ty4NC1G8sw9DvckDj8eL4QGZd4OxXMgwnpr1cMawm0h37jG+Wikg+1DbMRJbCi9PdDMjXag
EazxA5cGyYh2sIIcVVOHJBqlxUJEEFdNmrTbDxlkdPjT5RlfSspm3HNIyY0ldrHQ75K+rG+CDMZB
rJQ3o+v/vqoNE34dhNCMrrvRTvy2e42Aq7ecaZ+L4LZ37JXsvDATJgDbwbG4oqODcqhtNTdDWNR3
WdFXx+s6YCzXrKSKyUbZiQMrZG3/6ioNOmgZz9MafmBhsf7F4H2I8hn1VCuf7DkpenZAUMfOYMeh
Za2cgBdm2VRfCSWN0l77xWmGMKUo852NE9jsirhaqxcttWAs1mEsIf8vveIUnpUwnRLoRx1X5fD/
UKJFwvvkMmIirxmtLHiMpTAzxTWS2CIOwm4TBn/Sao06ujQJxrY0jJZfaKank8d9vnMc9gSqiRP7
09qj+EJ6NaHXUo0wmWGlj6J98CTS+sYOLI1nguzket6v2mO3KKyvHIoXOmPqsmgryKyA5eJUax+1
HNt6YUCtN5LvL8fE535pFKbs/7sxVXMPMXpB+pN3SA/sqF+apH8Y7+wjkBybYKM288bZT7d0z4/Q
034gx/owHOmO7i63v9S/80L8EDHVFBGhAxSzJfkOdceCfNdq5di99JxgQrIFxRM76VwPVqbZhg+o
6gQhlrLWwb4lcwaJWMCWACbZynq4hS7BCmZlIYn9VaT70KVOQRiJhBLSIozfioy8aYma/HXDZWxV
ZZv3tOKQjmw11CYmPE6RtzJYO6QsTYYR/aXbCQJV3vqktbWt3DyM4TPypQnSlRlZGhljl8JTwKhG
Cu7jrKSzI3CUjv0Ad8rrxsaIe5Adx9Kp4IrD82nXjdMDnDraWEEp6fL3F3KjCaQW1ozKpzXNpx7e
rs4Ar8DwoXPFToIkdLmFv3pRnyRHEzA9aapUaJdhklLxqpibxphx/86WmftfZJHybSZR+wCtsmgz
DZHcDYUFtFgko83IHZ2QGYV96TXDIwnKwI5RZJmPFif0yfNmreLeqt8sF0WEyz93aUCM1AEB48yP
OndOiOi3hfT2lfUf1EKPZZFflx1MDLZUYeZQuyaJmnm2mbSGeLxy38k8X9nAORI+xKpUE9QZqzBI
piGo96XfFUeb1gXWvG5WMvjfdPPZpJ6j4UMbhV1ZrqwYObXv7ru8n1/LZCx2ZRMP7/pH95BE37wq
JlcBVqN/sNh+aWXSZ06SdRXbg9L8mqsujFFe/dPM1q/rJt7IE5lwIVWcQc4LkkZbv8tvUBc8MrzS
zr67crdcSEXESBV2hjM5KFQkcTLg1Gy98xXbF41cmfelpWvkCh8EPyuQHUmYBwNqCWZQ3Pppv599
gH1ym9gr2N7PM15oIrCbPpznCdtrMnmApktVPAOdttKHz4coNCHYHRx77WG2MUQQhwkVRFtItgUb
eyXdfX5vCU3MdaZEZ9UQik9gBxbDUnVjF+9dITb58D101mwXP58HlMn/NzY8MlgU6to0EQ6sAfhv
YMo3xHropt+XV+rSGJ3//yH2JgdgRznMNHHq6RWGuv85MDqOM5muBPfSIBmxPbaotZRe25084t6n
pXXoGvpV9sOxFJCTz5rr1BHhwP6//SjLJovqqLCTtuj3tR/kG5Qgv3SdtTJOS/0wIhpH5rGxsixI
7N7e1O0rBUrMjYBghJJNobqVh6+lVoygbpiaSaMdoOk5+F1BH+2E8F/qNnrJdQqqXF2sMTeW5t2I
77Z1fQ3uvJdkLc1j2+ZvvtMctL6yVBWauGqV5X3j4jZ2sgaIl8UwYynHnaV3zZ6GsY9bzcrEnBfS
v5tHaIKsO4eQudXwG/N40o5bWl4X3SawOtWqt0aY2Z688o/M30f6GPavdWyPa+WgpR9uRHbvUOJV
qgEX3/Jp7AXqWzeUK+vo72Xxs1Exwtqn3QCzSQr4vMOhggbxoulnQP36a8GVf2o0HtvAFp68eTOH
v7OeyF/5XMEGTnS3niuGfVGERGyFCl9E6MjvPhPAklojrHFjf0jpdtCFtQXisDoJLrr95Vy0kOtM
yAvp6cT4COmDtmr2bV1tcvV17Jwbr3q6roFz2H1IdmCWCKlK3Z0Ui+4hdQa6RFnEkPVLZmdNXm0h
sEy7o35uG7+HZN+pFU0yDAPEwemdNXZXPdGEJuiltHOHwY7FhvsCqbb25KtfQ03CBEjubk8Lrz5c
HqqFbpglhgECfXlJOPKpFaII3mH6i4g4ce3n+UrV9fNXAmo+wvptOJd8HFWiU+w4zjuzrQ3+9Nk3
WP/AwD7aXu7KUjtGLMg0gnSNbrpE2R7ZiXB8T4fpuY8gkzVC5NZCtZfN/po36OdhTU2hEDfP6P9x
dh1LlupK8IuIAGSALXAMp70ZuyG6x2CEAAmvr3/Zs5rLa5qIWd6+E3CQKZWysjIHY7v6klFC7vrR
qlBQrtp/Siyhg/HfFTzy3A0Wyx4uXsfCEsZNTnFXzjzWzl470ftHECerg05q6C+LNFWXnLf5SRni
PjmQND7jWDLR4s4ilGQev308Ne+vMrQ0//dzGvgpOXTQPfZfee/l/U23BEc0IPz8+PHvBxR0dv73
8Z0Fs227Y8NFQFnzGcJibWxa17pdVJ+dObr3d+55G5+x3iyzPUpWVFxf6r4cTosmTZxRq4gHr/F2
9v0GM4Kvy3I5x5E9lDA4oxX9kbdpNCloc401mkTQ8pe2Q2ibdg5FL/NQSbc/lGOxJ7O4sSbWwDaD
l9NoZxrCiiV5WGAI0M5Nex6gKQQEfflOIaK9cwRsQFJ8DXArU1N/GNoRGP1ShkPKPGSJ88+3bhXL
J0f4U7DzbKwL1A1/9KT+/PFCeb+yztfiIo4qINxvQ67f7810C1ej/L5vjBdBcXa5Bh1FnWre6t+k
p/o59WiwM6kbkWmNho8qG4auh4R/YQ1t3EgBALOm96puUCMs4JxWiBiiOjuw29YqXcWOMhgrp3Ns
GAbU1hJAY58WsdRTFhNBQPb9eCS3PmkVPqZBiQJ85eECGmaiIUkcoXezD9u0ekyZ/Tqz4NH4wz8B
WnwNlS8SCZRTwsYQCl4vc27dNHCGQyfEXi18I5avVcvLfip9iOLqy2AX5yYw9wal6I/HaWMy1hC5
tYwe1cEIb+exfnC9Ci5UZf3Iin+jKvI1LN5WlV/VAj+9cx4U/xI432T1/PFP34iqa0Cc1AZE7aXH
OuIVu5s9tJm0jiV/QNu3P0Ojx9lJQTaizh/vhr+yNYjwjKTuYA1Ujn5zzJZS/FhqVtlRAK3PAy/9
+co4/bTztq0Jefv7X28jS5bmhbK9pC/tY2+cI9COE8rpO9eJDVoFX4PesOajvuhgm1UqBNJMUHMC
17GPpEFtGP6/xR3uAuwyNNQ/T+M4X3VWoNEC4+ZH5c9e/PHcbY3pKgYstjNR6cK8hi92faKTaQ42
n6dPRTmU15lO6cW2lmkvmL899f9vIfzPWPw1pvAtctAt1LJkDtRtWdZxqd0DREwiIhW6AJskQwuU
1UCepyH3mSZ+6AonXuSe4u3WnK7Si8Bkbg2cEpZAPnWPYPywE3QYROSWubNzpdh6xSrFKPoJ1ypj
VxfJIcnSaCjvAY+F03UA1uLHc7bxijWs7mXQvHDMJOGKl46hw1V5akCjDn1P7pVlt47dNa5O/X70
srH0EqLnnyidMKhETLdCFq9DVb/YszkKMT6PJvhZWnTaOSs23/q2Sv9aH1DOzXB/F/WlqMtX4O63
U8vu3KEM0VMsY6yHb02Qxu7CT16a75y5G9FrjZiPhkGA1KtLrAkG5Y28Cvs0ANTctF44k3nPEGHr
NatwQm27LgpEL+jVL+eCDK+z6j8HRD5R/W8tYEAL/jt6dl5KyHF6zaWbvVsYF/x2nDSPezgOQPZe
eBFqbMtOcNw4CP8PNB+AB0BWpL7MjnSSMVX6Qipa7wSlraevcoZZpQYemFZzmRZhbmcfmp8NydtP
H2+fraevgkCmMmgxLSOky4Lgrl3Q6KLU/ceP3prk1eZv8xymLK0Hs0ILoh7lZBg8CVJA8bx9Sf09
Xdv33wLL5//Oc9GV3Cv0BOMX5aB1zc5ElFlijMc5cMPc2d2N7w8UW8PlA4pok+W7NeikPVeQchHe
A+7NfuxMuF3adqHCRZD5EDTDfMoEmAlo/2/iduYqZiOaV5aZmWgMymGnGrr14avwACI+F6MFQ5cq
5UcCkCC356Sx7mC0tBOB3g+tbI2uj85UTfMCt57A+VWlD0Hz2aE7uen7iTBbi5a4OpXl5HX1pRIq
RXPDkB5GnIdXYpit0+JVpg+VNQeJ8Zvx5ePluPU1bxP7VzgdU4pmb5FWl3wCoug3vgg9xg5wG47/
7QWr7KHWY9MZSoENUA0Pn9H+qYlDoqXaA123vmAdCfoucCXQyEtfjVnsIf2ONJlJyPJgZ01tvWEV
DWy36wenQd7dB/pz5pGXTJYPMk33vmBrE61CQlHMuZu3JVztcl3cC9cXh6Hu3J1F9X76xtagOp9S
4VgENuEUlOywGazPoyeP1KDtvmx4OHf+TtlmY+utUfUcAiU6GLS8uEzeWbPfXWvuI7WZ5EvWz9ZO
/Hz/2s3WGLvhY1kUlScuuW2z6xQwPmSIQaj6YtuDAYPA737DOqeKVGHMEOph8Xeytq3Pe/v7XzuF
j52dTxpugIw8Kueu8BXo7A9G7DVvbqyytWqJ446zDXKYl/D2c249BMMc45Q7frwLN5bYWnjBYp03
TH7Dktp2+kOW8unUTV25s8S2hma1x5EtD/lAkAlWtQ8nhbsUbAjLb2F19fjxz98am9Uetxe3lXPv
eUmhIE7LL0Hzu97DE7f2x2p3j73rY3tn8pIZ5TwRFqRvZ/F80KqsbrgmJISp4fjp4w/Z8OiDo/t/
V5HwaV1rX8ESAnccEroNa1nUeVN28rnS6uh63qijapQtyl1shtpXA8pjEWU4136JfBIHC92355kP
Ld25K2wMwLo8wCEx1mMEgiSFg/tR8bw726osTxD3HiKSkvmYS70n7bL1stV5MzvFUuS9Ki4TtICz
XobwvQ1Zn4UUiZBV7qFkG+t9rT4hYR7DO8tXF5JZGu3c0PDsMncnBG2sxrXmxDAsY+BwMMHzojpl
QxX71p2rxA7ktrGZvLeR+yvOZL3rjZ7OwQj2q58udFtCnsufi+Wdy11rvQ36DPNWwWwEyk0dsCaS
dvTSs/BrJ86nigBLbAN2lzaDcxKeh2od+M7BbCFrY+pc2yWa7y0PhL+wgAQWFI2kM99A7YHvXLS2
Rvbt7399OycMt3vcQRIJu6Te+4XurqiBtfDHm29rUazWHvqgSrSjekGyjOKADpVEkPIfl8QqAkLx
tkSVS/tJZvOk0g46W+YbRZyd8L2RGK5Nvmo/J3XNGj9xve4BygxOhI6Tc6P6L0aZm8WCibSezdeP
h2nrZauAWBmeKSX8IPG7SQVhjdv7tVNODQxsGisGL8NNQ6LEeGmmOt9Z9BulCsZXA8iRTtkEApQQ
I/wZOCKiy4ge2TYuMnGAYRo8gIpDNRYxtexXYvS/ZXZrzzEu0jobZQDUGX3Ld4xX+p7AHiD0y2Yv
Em0FvNVNbG4715oV9RJYZcayrCI5fIOZdViyZyP2mrs2Ysa6Cu5wg+6qucLyq8gczpRdiVo/jO0Q
TW2+c8j/OaL+H5lja9WH1DcM0LkLtJNYzvViobPZc0orMvCECHPl578GdMQefTpD9qMHh1aivfE4
VK2FbNDJnjOUSHC7wGAkbt5lh46m3Z2xiBP1Fs3xn4442tZIANtiAUhPkMcOOiBfy6FOH/vU8d78
hKyE5nl7K3C7PdhB58QVzzRWqm2jeSWTx6WbYPZY1sUhHVLxpe/9N0JdEJw7pWzghSp7nsU4HPqq
8CCBFRRQxzCqDxsbduNvnLKugB6pLIT9BYV/k4f2MIHLUMq8ieiYBY9VR5Zb3lXlaRTSu1mMQhVS
2+6zVcH9Y7FlBslwaUTs5D4PIRpNaUQ7MB90PVnxZJQ6Y/zaqIaO73gsdMtJKOVQ3C/eUKuQ+MsU
j71C/YPJfPreOwEusRI+BsdmDhw3cqrKXC8eBIgKf5xvJz2KYz7bemfzbyUoay4C9FogvmZJL8kb
Bya6IGPxuGfjfAftlDThk3av2qEGM79Y8jtvnKFR2qmpHkLZ+ennQuOuF46+v8dK2YjZay0Km6Hr
v4QwKvSEgPCULYkYxGB2Mp+N42atOFFCfjDI7MJKdMESYXQ8Z8FDUAQ7QW3rt69yvYLSys65m6Jd
yH2UKH4wuzp9HKM3fvlaVYLIgARk8X10SSTwiYk62UBwYNwZl41wshaV6CuIAhhqp8Da7cjVL4Ho
Y+HeuuXzx79+6/mrFMcZJFFwX0wTOlgn1kEFn9431XQYbGdn6Lfe8Pb3vxKJkebG13RJk2bsBQj3
KeSCjLmFv82rMfmPf/uMVbYyYwLyjJVWksIwqZHYLONT232qYfT78Qv+FHreCblraQNew7J2GUya
2CmswqyJkGu3yLPI9dqyg8X4Yscwyyl/DHIyx7qS+WEBdTJRuaUezDixQwHHtJNn0XbnwNwa19Ux
LaRTu7WLT5ZjEaGhP877V1U0oVXujOkGvs/W5leqA0HfHQYLMwd8tKcgKZR5dxMEdZJPvAs7n94s
c23DMi9rQ9eovWvQ24H83liv0p6imSgv6tZKfKm/5q73CvcqBVdQiX6Kuo+t1FrCaZrbOGh3K99b
23gVIWZlMY09kCZp/1oFuOuhF8jsjOTGVP2fMIJps2DpGgwkH6dHThV8OcrCK0JQm9wYqqx70qBb
L3rLI//aa+B4OBMjJE0W/ar5rzR1Q9e5b6a9ivrGIK3tBBs0GVnNjGg0WsaOssYfn1TZ0Dt7mPfg
kfdTXrpWwUiJo6dhwj5zg5HBNsD7ZBP2MrxFi8a9dzzqhCJod+4K748XZatJN2icQwOVkyZ90yNz
UVhshkZ14ZchTcd/g6npevq7gI+pw1maVAKnRClFBJGjSxdULx/Hpve3C117SaL6aunUr7ILcfVj
If0qGl3yYC/63nbLF2RA9xmZXuC+tNeBuDFH62XgQWulnSf4swtRNiGqWM9SjDezKa+cMX+sgQv1
zR4T+f2kna5VM2pr7hWaf63Ema6E+FVoFnFSwGIBSvj9GH88ght3HkpX5wdcfOnwpgN0sWvpn3NI
ZN9C7ci6GmTWxjaDSHAQCBMRy1tiL0/bL1UTwJiQ+frw8S94P0GhaxPKRpWMF+AwXBpJX7OqhxVN
UO+scvL+tqVrBY25IVU7QPv70mjpXgK/+O1arD3WadteJmBuMUoPJ1aivWJx0Xo+DuRlaSx1gMMB
KGlTe2fZXuSQ4BF2rVOkobeKblP+WHT6GqrAh8aFg4BuE8DOFExoAlkjaMoIv/zKzAjVIW8GBEyv
VVn8knyOF6c+LSNhh8DYJvRh8xJ9PIZbS2UFTRbwgWfAV9JE0plf2ESaB2uc1DlraHaeBriBVGok
O2nN1stWZ1S7ZChwTQrrElhQbImhfbDEIi6+5esrusjhKYOP7PnjL9taHas4RRqfGuPiy9oAwLpw
rhYuHz9+9MbaWAtQ0ELkvs28NPFI+b3k6Y+JlLczTNr/7fGrE6mmdeN5GkXAsvtaSQe91t11NXtP
Hz99YxLW7omId3XpZ1mQSKhLnKVfxrzkt7ysnrpAD2HNnU8fv2gj4q3JzsIpTCGo5yepvu7aLCS1
inNky4E9R/BKj3X7bz2q9M8e/usIn7224UuNI8ltlup5ZpYfZ0TLL6kR1s7S3Tj11hxnAHsBXyiD
zCa2iWstpwn6bShHP7BuTzd5a1WR/yYinph5AyYfMp6Mf1dsWCIP2vmRbtAl9m8zstrsqDwxVrc4
g3pd3uZE/xBVf+dIcgN/o5ObTl8E2RPm2hqv1VY3NesZao24PFZTBHHyUESLo6Jm2rOZ2xqt1fau
6Ah3RLtFgiBd/SmfjPmSsQoy06VXBDtJwkYIWZOcIThsTwG84hOTuie7ZMfMCb59PBUb47PmNk+Q
l67QNpEmsz7DizEc2u9EfkGquxPXN4ZnzV+eUOM1zMEN0pufAhu6Yupn4bx+/Ns3IsiasFxMtWYN
FAqTiuTRQNA9P/1g9a9MyJC6O8Fja3zevuuvLY2OvLkUAWKg7z/lzde5H441fyJpdfj4G7am9u3v
fz1/MbwgrdvhdLDr20XmV9AV2QkVW0O/2sdlSvxWOXh0CoMrGJhFFYzTi2LZmdmtX77exHAkQ/ci
dlY9uAkbxkNR7hE4tiZ2tWkrQGaMoBMiye0eqpVDmE0l2JpzSNsGQPpeqXjrNautmw1tIaw+A27l
/s7GIaTVq2Z4UdABJ9+TY92YhTXbmNrmLeXGMEnjRnYNnPTNwxnHz8frZ+vxqzO692E953IKJGHQ
T0AuPjOFq5de5h//9vy3sftrfQ6tA31cw60kGINbZqGlphISBFmd7yyjjQ22phoHvnG4PzQpJuGX
5z26bAnL7M6dd9rxtsbn7e9//f45W5ael0F2SSdRxqMP+slstwBzHEp2EP2NjfB/9GIG7Z7GB/w5
CKaTIiVpVHvVHinAfdtP/w+o0D8I819fgPSxHI2Z4cRQLTasQFPqh7UzLEM4sEyd/dEsEQSky+t0
gdyLDLS8KbyMnR2Zd5+EPbHI4oO6NHY13MPuEyKpEPgPZ56NUcf7Gk5FxWvbp+IIp+z8apl6cfh4
6WzN7CpAtHMa9GMPhleXQqmlP2PR33YMTpAt/bcI9+dG+NfQBNnQ66IFMlxXRcIhkYkaL1rY1L91
sdM/4NpfzxeeKXsy4dxFsRYMYydv4950dujAhGFnkDbW55phnNtNjUYv5iVqWbKIGFgG+S5sS9yG
71W1tl6xChFQNGZF58zIf0HIOM1Z+zb7nJxGe9cyausVqyhReansCsj4Jl7gH7SThu48nB2oeny8
kjZ22Jo4HAQKRmEiAEbf91+LsY97uew5UG89++2T/ppjyOlrz6qCICFNfS8zhvzzH3PPNUu4bzK7
HiyEtqEOiodpEM3nauD8Rrut/egZ29vBCP5wGt4JEWuOMAGYCw5ILi/aFy10d3rf66KxrdlPXige
FVL7R2Wn2anOKuZGZQBNR0gvYsHlTuHfFJZlnUQHeWvakOZMLErPuiX6C9MlDqq21tWVb3kVyqLL
CAlnVX0XFa+u+w6s59vKF84XOuVTKCoLojB97R+D2SGJIuUSExQ5jx7+3aGom+5b23XjE+xScxM2
+YKiV8M1Q1proTmj6Mgd5X33is0G445K2zrxlrKM55zAuL6ZtIyZtua4giHd93aURAJOHJt7bxiC
49hcN0I77kVDVluc0J5bQTsJqtclyEJhv8zuSfDCgs5SA/PUAq7Kn3uExKipx/FqJNgK+Nfp1VDL
+q4VpjgNXVqX4RSgNFvyiT7qAHLqpSut54XMS2QKnSUkM0NMM75cN5YEd572w5Vda3fn8P1zCL43
sasQajjN0jbLs0tLMv7LDyb7Wge+y9HNAYTTpGBKcLYUsaLoDg9sL4gKBm8Jq6hRx5CUwaZBFFUZ
ErMMj0HejcmIbHOniPF++kSCVfrE6spyBkcEFxtKKzP3wk40kct/F1MQwjr5+PHe3wotq1yw8yuZ
pWwuL7R3x4du9L7ZKHYnoiF05w0b59Ta55JbjkRdvakuiy7iNPhqB/I85CUcq/ag941qDFnzyCVN
J7/2y+pSD8BsIkc71cmRXnpfS1PGvkMqP3JFuVwM8YpXNAgNd9ou/J3r4/tDSNbscgqFCKQLTn9l
xDhHcKGtk2bxxjhVA9shrW6thdUBYDKAgoGe7Sv0raD+64Aij+JFX3qfltb8zvz+4V9WA1mzxgVB
uZ8H0GHGGD9zO/1ESy8LM7rXN7U1VKvTwFTaqm1ZkQvE385wdG4iq09vIFf0/G+//+0U+uu0qS0z
THNlYF6XuhlCWvdonDJBPXXPj2prIsjqBWC8F4A3oUbKEC2z154WkYe62yzADbTk4d8+YxWXRsey
FYHS1RX8C6IenQgLQO+5dHfuBO+fySRY7fm80B4zNax0hyrVYeaIE3xoHz/+6Rv5NFkTuZnyG5Xl
TF9l6OTKY9Vo5yCdnvSh04sC+XDB098Nn/1fXQ7GFExU5KWepvyRAVGHl5SYpmPaIQTRAErNU0Pt
Z5SNJxXORtTfPW8Qd1mQVmW0cIuewCtpr9x59H5//PPfD1ZkzQ7XGke7Xdbkwg2Ov5x39FSBQx36
Kvi+BOOemufGPljTwwOCmgbzoThvFFr49YzeF56ATRt//BVbj3/7ur+2QaXa1vIHqDPDEiwM2NnN
69DmO7FoY/WsGeC+4KhLBHl9NXXqBTvrxbLw+I9/+Nbwr/Zv0FfZVClpQ4nfjifdhQGoxWP6BFhl
Z2jeR6vJ2opSZVWVDW/qX+0QfOtr99Q0Qw2TJogMS95HFe2OMMrcE7XdmojVRi6Ggbt5Dgecpvkt
G3FcghMa1HeixNaxt3bgg2GghAkimy7ZTHRIyvEU1OS38WSN0nZ929tA6rI2sENsyqOVWzvCZlsf
tUpMFmiAcGIy1BzB1n+ucgUdJM6KUYZ1UQ07d8+NeVpTo5ENVig8g0QPe8kIPSHR0nSHelxCA2sD
UgBC4nsQkrfBJiNrqnQuGrRlguh34c7SogHb1tb92AXpuYdL3D08QRroVnq5OM4+Ub+ryRrsBE3M
80/TtmMdQjYB9ePZHdpfZFrmr3nd9R20HBoKnYelL74ugz99fwtlMJT3hQDzD0pRpcpkDPMrEMwZ
a0aYstv0HiLC3nFpXPfsKdXC7Fq715np5/saXTD3UN8priordz+1RMzHTpDs3qN+dpxQ9EKWaltf
PWY3L2KEKx/v7TeuRrVk96hmlgd0Xvef80r2LdS2aFmFXSG6WyiTg666ePJUOHo5BHluHSlzBeyg
ivIbrjP8gCbD9Ji249zArIvXp8I1b2U8sdz5lZhPMBipfk0p2OVqdJZ7u+vLSzWA+EhUFQCOS62r
eqH0wbEG4oAcN8pLU2bd0fRqui3tyi1DMPfNEYLG8siXXtxZcLM4TBmV13wZmm9zb7UnW8r8t7t0
7jWp9OcSXL9Tly+JK7qbcREZSPmTHZeWaWPE77fG8iyLnMCRsWn828zrrnna1mFqm6/uzHgMHdWn
ph1gv6Ka4jzZM9RCfTZeHFc0R2BawOG4bY4sa64rCSsTncmzk5tkAcG8YkMiGYSvB2N+wsjsJp/V
p05XxZFwpsEDGmQMonAFxQtw0j3tPklcrENwRu1QC5qfZB7cg6UsUBAOvnIqf9gOq49111KcMy70
3Zbiwao8Ejqw+4nKrP4M6bcizGHwYQuvjGgdLDFqbgUkVBe8Bt7VYQPfq0i2yw9Htifj6l99xr6B
In3vZe0SYtYTOJqi3yUrEtelbswDe4jc0Xrpgb6jkK1MnL5VbVrDSWQc2LFZ9M1RIld3TBoaZ1Zr
37ExBYy7wFWiKdhxgU4m7pj62vYr6LSIRzXU97Vq0xi+SPjfpfsCh6Vr2PY80442j7B3e8ENUoWO
qlQ0shr6pTZUS5eaeL9tXd0RnhUhcWFXUdgaLg1Wa2GMi+CSeRTEwdyK0gUUTj6iLbMZhidlYBPS
LHWCXMk6T9XowSIt+D0vsNCmWfPo1db3hrtz1Lb9NWfZS8Cqx5m0UUf7T7mffRYD+wnnkSqEls61
U3s/ZzsrQ2brIMqLHk+zwR5eBvvEB9+EtZ+WEaPVddrkWeygkH0AIxPNatz5IZYm6ikcUJm0S7gL
qtu8XhJGxaM1ledZVF9wupeRM+hjpoIbWZl7e2m/4X5y01FrDptsvNQEk+xTcU1yMDh8YbuHABJC
MfrXSVzVTMckp7dIrl59xh5n7j63GU065t3jmtxEtU1uwKaBmhVKsiFqlskAF2ndN3durR7d3txw
oKZtCgIPio7nwvg3xJuflSJXfR0c0l7f+OXyyS1h0WajZhJKml0orx+ybj5bOQwLU3qsjPjZwxgy
Yl1zdFuF5ooOCVpv/+5K56ueO4nhECTChR/LdxQ32mv02fagKeixKQ0zCQKi0uUYDa57Z2cBGLql
udZpMBw5iGCxPZCYevwJwqwxsAIdTlhPiGnOAcQPcyht+RNIzLWb2rdYqnW4TBJWW5R+yWQaQxz3
GIhMQSy7PaU6g8+Ce+8v+iv6eiHL4MNbpmtJ7NEMioOuf1ho8xPaHi9ozDsJDeimK7K4YvMRfdv2
2WgeAt2+4vZygGlSEPb9BBHaSh5cIAf3oEylEWRgHuos53ENg77IK5dzy5ofilSvpkcXytQOeQSR
yBdwtz6VpEKfioYW2OLML6WTAoSRmfd2cGdH782v1bdTuDpmy13g5EmLSEHzkkVKGfiPpYAg0ia9
KdrgTIBYJ/Mklxuvrquwcvv7tF3uLBKA/Gfzz62FBSTrYLpXCwsXd7m37OAG/UUY9eVQp/1TT9zv
QlnkqYNJ9ousCeYH6mth55aAqSZ1pcb8xyzmx5S7pxKJUQt3w2TQ6dcBCyQsFnUzI0DiJJl/WzY6
0DL30+Q4OmJueloC+F5OnnXQnF21KX+kcpZHZwQ3xuHNp2IB2UEoY4e9quTRn5xvjrZuhsK5amDg
CYzFOXKYAV27VJiDUyBu95l3aA18FqdB3ykHHGgmsyTrAnReNN2VVFiIALUQfAecfvAN8o31bdDO
9Uj9n8bJ7mdDEwScV6FarDEYh/iD/hwMQDsoTN5pOpxyWn4KYJMOW1j3ROHbFnaACZiY7UiULCEt
rklML+cep3NYQ+nk5EGGJiSLwgQs5Nbt8it4OefoMTAvKZ2elA3yC/hZidbdfdAoN0yL7qs7KTh/
uAHAaMm/goCWIKUAajba19B3hvidPdiA4cR07MvqF+nAmubtBGFaOBWHAOJ+OZqgys6tG7TOn4Rv
rn0rhXTFggTC7up4KP2nkeUP0AV70Ay/LUuhOtjCDf1NuTcqi4pc6aoNIjP3fQwa/V2G1YKaUEbA
Q8hf2UhVaDqc8ItvTREGn4I0bB6m0qnDcai/ugUtn62FyqjJpzvobILJ1B4td0warKvZfTORWxQP
O6fAqm7hdjraoowKt/ZDadIvvcbhCiBVYqXKT26gb7OpuamAZRa6eczb6uCMsEkdQcxsC3Muc+ad
hUTrHbQkX7yCPXsQxpESUhAdLUXUwy4cNnhZGvqtc3Bk+igDfpmwgSNqFw6a95rbnlcq7rRBG5+2
p4g4HbRh2qFBvdMFbzd9s/0JWnPE4oGDyZJ9mS0K2xyYxY+BHaVe87AguWgV/cnH+bHKLTccJ6uP
BFoMMN362aCy42tsvjZvSFiNFFaUOEhy4wG09OVJMYeHjSGf29x5bSi/arvmqR6xfOqcxDPAfFdw
2NMGkClFrV0H8H4tZkaiDAavkxxNmGZwTbBFHlYp/ZV3PZLGgdxkUEsJuW6R6ohBHsa2mdFmxavb
QuEKUwCoPnSMwQNqKG7rVP1wl6AAfd1ToRfI9hcYphOL1QQLKazxtnhKS330Jg43074L66m4ZZ6H
tsrhC8n5V4V25hjtyjdjP31pB/dJcXy+baWPDpV+NNLpE5CwbyUpJkjTV3GDnu548jtMVCkhKeuC
dWSr4MXM3U0NoicqedclB8tG90g2ip5FKaoFRw51zzFMW1ZDArCu1UOdOuKKixqLw5fdKbNUe+d6
Dp+gBYJw2YsMc6SgQR72Jbd+1MSH1WOppE7RzIJxzxcg1lAWpg1Yy2NfgSetS8hGzekbQuQYGLPY
1I66obBNBIUbT0YaKf4Xf/DQ3AyJYuQHQJCa01Ia+VCxUd64lBSPQOKzG6FI85QrWGEJixWP1IGL
alhA6D6NpOXhAkuFHdxXxldfRjdrr21Sdn1IkLBAgYkM9yUNpp9cZEEb5407qChHJnYGgKkTGOxk
GDHHpPzKg+v2FLZ26t0R+PFeZRVksBLjLBN7Ip3V1lGDw/NzkeZBpIyP7qrKWKMT9hprAux3Jxdx
TTmo6j6Udn44nRluU2VmnJ8wXbk3+KVfmOqDHWB94xq/bpNzOugGwXV+BvURnlD/o+7LemPH1ST/
SqHeVS2J2jjousBoycWZaTu92y+ClzRFSqJEUQulXz+huqe7b51G9Z25bwMUCvBxOlOphfy+iPgi
cA0710ex2Vz5zfIvEc/k54kbyetBzMIzVyFx0rac4i4asgH5r/8zEPEXPe7PMzeuzdoJYbXTVb4s
9lUk3HmLPF4kcapB/JM2+i9O0s8Ca6dHw9gY1R56ehIG7Y+XzP6x8f+ZWu4voMqfJ3R7tImww6Mj
4o/Z2Yzq2Aiwem1VP8qaN1ug4P+a4zL5eUwXSweMt9hSHIQsxneF6vcetHGVKb38M/fEv7geP4fC
lzyaaCuNPLQl/zboc1sj792g+yeo0B/v89+ZIBL+BDyBuKqoy/vi0BlW3XPI52pUc26xhf8e2dUo
sDcaQcKbRXD/EtmQ9CO6hG1pWUL06/jWg/bGbsfq1tnZnVYYtFbjI3Wi6FYMvYkwoB4Nt3QsBiem
OSvGWBUeXO2dZq1C5zKMg8gXSGQth1SQUaQTK8tbNrhLFnagC32bECySZHS31YypNc4xT4eJ+PDK
MxOJgTPBKyNYAIWS1j7VQTfUCVWwpY6Cab8MXhqFVorR8vpaWA47LH7Id9FiynTgyxhXmJvdzS4z
m6HuRVYZWFpXpTbwjgmaWzEWHqJeK0z98/EVQd1855G8eclF1WwngolD4KXevjOdTOtJ1jAIJc0V
RWJ7altOFBMGvr03A7spWNVlnoo05o4JNnSTt5uBQj31Pz+zf3HD/zxLwMOIVMUim8MAa42zC7w4
G32LfMpa+1eLYFbiSKX/vkD826f5X+zSYJ5rhlO7/tu/4+fPBnGNHO7eP/34t4emxn//vv7Nf77m
z3/xt+2luX6vL/rnF/3pb/C+Pz43fe/f//RDJnvez+fh0s13Fz1U/R/vjyNcX/l/+8tfLn+8y8Pc
Xn7/9RO4Zr++G+ON/PXHr/Zfv/+K9enf/vHdf/xqPfzff/3f1ce75CDG/v5WP15/edf977+6zm92
EEEcCyW540Z01RFMl/U3Dv0NkCB1KYYF7MBfRfay6fri918997cg8GHiCF2tF3mYnf71F90gD/z3
Xwn9Df8EbQYICvzfA8PwH4f1p8vyX5fpFznUtw3CjzUO5s8rR+g6UeDYNoQXtutgT/iZl5irwUwY
NEHdXRUH1+MXW/ZHPEwnJNWi/AqPhNRok6bExwqMwWAvHkp+yZU+jjwAz6MpZF8oWNjZg69bQk0e
JWETHCl/mkjwIqvKxfSFr5LeLG//cIp/fJd/PHaH/jE6/1/rEo6e2pCaYcTDReiJ7f0ssl5KY2iX
V0Uii/rVY+QItTuLwz720HJOEqXg5KDaWmV2coRPbsdnJ7Uq4GL5BfjcauSB4hE26SksZm/UwM4w
isukPV1y9JP5HILHX9rYZjJPerh9xLhcTgJXx6dIwTqxD3NgTaxPuh49jR2lspGPVIwYlI5kmJLR
/iwseMlqhVTj2QmvZzs4eZR+eE7YJMQr87gt0VhMo+JxX/VvRVDzBDbtbdxZFo+X+66y4glWBOli
RX1Cq/IuMCjTAU9GsFiVWwAkUdKrwCTFfDtEYYsV1ESpFuJLOa6Jwfu5Wet32VJHKqlzIRLbafbC
Bro1txM/Iuz6zW6O9dwVm55JGL2HdoujqorYG4NrkHoyVSVmCHLRnCA6LrKyZX2Wh72bWB8uJtUT
tD8aJ9VKyxFfsxiHKLNYfu9VzXU1d+1dI5vT4nV3ZiZpCxM7ACCAUaCxSJlb2nGIZikVhaqxzyuS
llV3P3m82Fm+c2Q14VejC91rGYGzseFsAR3FqdKORjI6dKVNt0XlqHBdALF0qPbjbi8ZKmUaDDQW
Rm0C97XNmyoB4CQTbTWYJZ272MI+4S93vWLAYmG/i4Y1POQKlR8vMQG6/q51u51nqW0XaLR41rIr
EWqRM3LKpX1BLs5ZDH6Km3PXa/0BTiHA9/e2Wgebnrt2gtHwPB5k9ASw7KvXxsVkGpBO5sBJDQXt
TK2HqBECLdNzXqULhHxujruoySuyc2mdJ3zAJpgHmh8CYCB9+AEgjCHU3C9jv2nKJIjqFwtAsyHu
uVU2Wtplvgq8tYN8x/TNFzridcgTlf/0zim9m4AiypA+1ye/Xu+tzvrwGL2ptH5mw/woVgfmKYqd
hT/PBJh+XjyF1oodmhz3ZG8fgNtfqQa9llhDAZrxGGgIY8MJDYwSNeopaxsx58atnTtikCnCcZSx
5dwOxj+IST25bWTwsVBMW8t8bfrx2PP2LSd6TJBi/d0CPOHuzBPYaT8Uy3NAhyHWLYozUoRVbCOD
y6rf/a44zt64tr2H0akw199XO7edjghxPZZOldL5adT5dzE5+OO2AKKLt4GfwhxOcOzzs6m13uAJ
9Ga1eR+PDQKnZ+CTnEVQrQT6yUT1YWzFuXWuZW+FiTvb935VdOgnbyd2Y00SC17tH+uu+bSY0dkc
Qjs6qlNUegkxtpuMwdQmxumHrAKCMJIJRFOTH/y2PNBJ3qHsxChY3mRDHSSFO55JXUlQN/0LqBz4
JiOnOq5NVQMTOtqhDTScrrGYIxDVcdJJ6A4na0FPWeI+CPooJcH8DdcfCBwJ3ReR+953a09U4g6Z
2ie7oFslxYiOOit8k0Wzc5iUPtuTi1ugkRlDJpIY5Slyqyle+ilGLAyFaRLuTJAIJGkNZDXA1zzp
Xo0wao2ZJgAzaTmDw7mB/8yzNfeHIVTbygfZX/WAE4rB+5bzZmrYI6BEmYhJnAHUbGmLVaWf59tu
6K5GXn9oCLDysUCasfLR+HarUPwkO+tZSfd1KQkOzwMtU4olFSGG5NvCu6p7XmfFFHVYzcJDEQD0
ngssQoEQO98Zn1sSqv1s7fUSAQ2YPZX5qFdlF7xHJXsBO4C6EEyRaqkEJ2GnhYsLC2olGZByhXYp
TIZlfm/hTZrX/saH7fk0yxi96CZAI4izgzseWNHoInNb12haURvClFFv86KAq71d7WzjlQcrzHVm
EYShjST4iiBPWfzO31bULPFYsfkKcMmSVqLcV1q1d9y6E0R4ezS/iQtf8sRY2LPCIXyzJGxYa00y
4ztnQkZgr/KuFw44NGWCOGAO+nXrCoN0n711m/t9xutyTv02gQbravSacwMJuxzyIS1mdM441U1q
j3mTgLLmsQuvgHRyYZbrhojF7b6RIfIuERqCufuApNgjkTpgP1eMPtABMmbAEBm0qctB9fNXOEUo
HDB/iC3TO1qi8q/+gKOa0Nu3nM0x/FCTruAufEWKMZF6Zb4aAb0Y/G0RXUxS/5qPGS7VF5mwnMCI
2cphNi9qtfNNr9Pa8Aa2cCKJVjePXvAl1VF46IapSggBj+go997zx3sR6A0G+qHT73Nx1XdYHosC
CFmZFrZlZUtMpzLctA1DNSLHNzbeCG/j+y4GD0lL4oA3Km7gx4xhnT5GuvocowX5oEwu2QTv4Nil
Oi2WMROievVmPAGFcjUCR1tYX8mvXLVHgK0Pc8692InCuB3dcyn5DXEz41Qa6Oh0sWgg96qEK9eE
P5O2wmSQD1Rlods+YDtF3gWBhg3gzSNmyokcvgvDwcEM/WvbhJ9Isr8G4P8WavbVQn6daGfvjeID
8C/Ikw5P7tJ0rxNuyWTyN6rxrwIElY52eOPZ82kKu+uBwLKkKWXWge3P8NkQzCIDGR6SIAbQZrGg
0Sny077JbABjnmk5Qf69iPeCIDmlanCsjnFfPIHsRm4GjqXAP5V5Q6AsqzZ6wJxtEyHfCSrNnYKp
dtIo3sWLF951qOkyW3o686bo1em7W89e4U5CS+DXDtqw2s/AJ0pk3NvnQYFI6y1EjymOVYVaiHUU
2zCaYzsKmgR5bjuAjpsVWy+c5p4Qg+kYb9iMOR3Ps9DngfinYaHHuvfvirz8Gkn3NSl2znmBdVDB
WNCr76yZvHAvfHQGkcp+uqMY3E2Eze1YMYBS8CggYCGSdn29XybGtlXGhpDGrrvELQzR08YgGQ2U
g4JL4vAQevwbkrqNgulaEtBlSksYsHcvYVnjWSoKOy79IcAO5AObBAPUT/YJ/FqCXGoa14hXT7ux
OADgJbEIWpUG77jLI2T22I/QCn7XsuqTue3S1rc27tQHCNJtvmpGFLyT+ZD4qt0CmZOJi6SwVqnr
Dn4BsZzvVYvadQ51hH01T0UNGJJOHUIWJv6ogQfH/jQnQwMOJvB1m7iPoa5U7Oco7Kto2rLCPFZN
944CJyu9csjsol0SOQHJpm6bmontZGC+uwGApozG/cQWxGWtuLvXTTzOLQWFFnDbxXT1Bvw2S6Af
9VYLqi10TzVQxxbqJu1CGSyypRnmGOcOzKzX3pdO/YJUOpJ0JnBQ0VdJ6QvEudkRWHgjksXFpGNh
dSlQBQJ6xDt0NJSJbyJrA/ai6DEwDP0CnGfKIUwMWH9f0v7G7ubU4sTOEAu/KUKr3GkRxgqZhLC8
tuzE9P69ofmJBqo+Bf0r+NkV8i5BVeoXq4a10AxmskfSOuJsgpgLSybBrV9V+oCTtS+ql1qLb+6R
LwOWizV5mVbLYmGRjnYOgXDHtHC9BMd6jTyc61K6XtIi8LdFHD2Mv0+A6wtkLnJB70nD38SIstd2
P6Q7wD4hUl9eCGDXmeHSC2HDrqrhwDdEOBteNvKcp2U+fa+k15yHDx125KSEV0SKsjcNUHdmgaW3
lvZJatFSJ32+GVuGz7HuYdSjdlNEz7ZBTYUqNnWXQmVBTi+l1zxgpcuURNPh+IhmJCV0Ejl8m3Bq
DwiLwR5Bezse3RaQncmGgjzD/aSP68GLS284EIF2Y6zVRzXY+u9dJNzFr3h4rMPAnNqav7HJOEdH
jxhjpFFSOfUWNk4mK5rqYkl1O/vW92TCZ5hOBRjUgrgcidi0X5f3oYhpBQqv9R/YAqTYVQ7IQoDy
nb+8u5iMRL5M+W5snrXU+/Dcfu+V3E7mvnaSV/HsV7CCbYf+yu9ljwpovEcg3qdjhndgtbhM/T3a
iWvR6/vekyqp5s++DL7gzoULGfE+WznPYHWx7yPVp5NNU0u3e1EOj9QXWwUFEvKBOBhE67vKX72y
HwAuu885JBGuKjZGmbOXxyCPD23vH2pSOVhTgqN0HiKQNeE4XEqJ8WG+vokzRBsWhl9tnvXteCBd
mZU9wtUC7zknpM+GNvoQXkt2ugSNg+So2yV4a+CInywrJ+3LCKVdITDTs9xrLXeOtYAtCD08gB7W
H+SFJH5wkk39DtTPj5WqXqwiPExIflfQH07SGjJ8PmyhHfmKKIHYnbxPAZk3UGyOUdp+jxnbg114
+1FaJRje4VDiJvVEA/JfOOoqhJcNTO8evYpcF1XxweblVHTtbj2YyqjnKKDX7aoEMg+2RoXaEfmC
SDa4DHBIgWYL7GOkHmUZobgN6g4Fkv/FQoATw6roI85NJLovWrAO6GMI3L/Ek16dhiaEIs/Sm145
GbCWxDZM7hDrHV1VzXfDImvXaRfp6uMUK+/Jm1tEOAXyCuDiCyiCrKtxNuvCbCbdn1ADP1vVVGem
ucgcejyRXwuslvtc5SSOakCiY0i2tkZuHMwWD5jd/BpzrKyibOu0ULc9hs9gBPZsWvFpphGqerTY
Pu6DTUf9HPWE2PQWbmpddKdgEvCphZnJEN0VDrHgHJhhpZnjmcAB2CUldCf5jC+GbK04VE8FOQPn
iNK2tnGGsKnEePITibDclEz5lIbdx4hXwREsFm5wZ3rabnLLfx2cZQElB8KL1QY36Do5UdfwBNeY
smz5mC6g3G+cHsRdEFWgD5X9WPLl7HsaDzZstuHlk6M3mO/nId/iHyVCo0ZUnJQFiVfXr0GDfTXi
j5yXb9S6V1rkmVtV935rtzsU3vrkS+Vv+kHAqyz0YVSpZf6EDeIZk8LFgQdrK9mO/GjUnDKGhwdZ
CONrmQuWIlFMHWaBTRBmOYgsEK8RRSZTdR8V7UsDdZCr9TvmM14tjk4vHKMr166xBVUTaEjG78De
q75+pRw2JDB/KBKt4ag9k7hgHBbkQfNegRgQS5OjnKJH5uMxEQbKl8UWl6Aez2jJbxmCBNSChhGj
xy+yCN24wulrKwL+t370u/EAKGaICzoNSe9AHYcc0fuxApu3eNU1zNRhrg5hSmIhaheNUB/TYswK
mz1j4AMmbbnnZ7p4ZJTmIAUbPLkQeeCh3gpbPqrcJEgywYWeIIz2kbTerlJA2FecQJfidWzTdl6i
C3muvWE3t/TJhiPpwP2TwJQKrZ+jdkj7nB86Uh9HJb7A7kAlUplLVHTTXljNbpiCN8Lyq8GSHeJV
qdjAQa5qPHmsHW8HLbA4YjIaBtjoYmIDAdbGc6etiAp/D7erHodmjSdItWLHa+rY1DMUHa7z1nvT
U5EzkIO1eyFYBYEEwYKz81Iaqjym3VdXPuPVT7xE6MxidpG/vIVY46FhKTcL93aLQAkE7z9w6R7g
9mHcVa5aNnpEC9PkyLVwJGsz26DRYp5KELGpE/CdsT0fPH/oMtmgdO6gIHJy6+JV0bIlmACqXRxq
bnXdCtHLuPVbbK2WRh1oPSofzPNSzzYc1/1nhyoP2J++oU39UgQYFJYcs0N1mDkVYED6GfUBcLiV
9rcWPYGPJ6hj2L3pXbWeAsSk+OduWKB3gWMvRv8sdEcqzVnrpV0XnpBPH5NuwgVYFYo+vmxX4diG
fNrPw5zVoWQAXHmQWDbaH7aIIGm3soWlT2f3N/mkb3xeYoIFshos0nFRkQ+WQxvELba3g7MDMTdq
hIaniC/0oAQsnnvgcXTCfRqAAEkWdCvJEgZ3sCqRifLKxJ7y5qAdC+xxjqnigr3Uc4SK23GbZKgw
E9zLGrKm8QX2SziJYA9SeI528P3xFMfUUMvPMuBnDThV4ax4o3XTlf2tqODyH5ZYUMIaXraYPX2q
GLr7bkSJw/LmOCCPHoxTVgbT01jojaPIfhT9DQz2X/TC3nsXS0lFHwLkVkMu96S4eSmHacfxiWlV
i4vtepsWM/qTyw5FxC8U/vxJQ1IJRBCVImPxYMp7o7oTQQsz6GlnNM4pX9y9NfU3pvExjsUAeXnP
g7iZwXylrg03ysiGgseePgPdb2nIz5SksFEC+geMK6PGPVIv5WvMT6vrYcsh6IhbBCwo5Fvt//hs
KzQdyPquxrA8gBdSY2NvnFurxTZjBQRpCxSDk034WHrz2wD9ZTHtvMF+ABTbxIpaErIHeR1K7Em+
QognUQnrOpisw60Sge8UXwV1WLjif8t9Seq07eYHn9vXtDJPGJpC79j2D2J6tbvn2Voe5qW4IFoX
gYOmYQnEXzIy/BhRZ1NS0AKrLCpqgW+UgfRSF8AMcfmhdQxg+OUBblZRPPu9Ewvp4nnIwyKzYHYy
hXBMrcLhMIM5SAxnKhWgQ2Jbm5eq7LfgFlRaGpwr/1tI/8rLlQuXUAuArnULrzU8Np39iBpFbofa
x5B+zVOkfKAkqKqUQxGYQXNSgfQePrsO1p+umyeBLx64NEADcvxetDm6FiDsE4yTNpbxAedBRdUM
3dEaPqYouG8XXG/Pg3nThClEqBTWrIOxA4YzAWPuGRz7aO4mM7z4qZ6qje3h8YI+FMZEAPRLDiP7
APThZAC1za64xsgBO0bhsukGj0FhFt12FjTOLixnIKCy3av1MXPtJzeHYtHrjsuq6AkBliSFhf7L
YqdVLGx7/Tbi4Wmk+uhW5iWCe8OR3XC0vjo4rxmgMaPwhI8Gnbpe4W4WBkMjYV9Hhfc4sGICRN9c
AIhf5Tau3oq45FuIktN1haib4RacBtwtZdJpgqkgfWNT1cYjspuFwEeHxXhyCUFByZGcgHznWLUk
gJQivHf76zzA0xUxerYAIuD5ZUUyyeVOO/Mem/OBqFomxlsXMwkilDAvsRyE1gP7CQRqUqv6MFIC
SZoxCTNhKQ5Fe2jpeMqrx3HA8h5As23P+mbC8Kaqo1M3FGdQN/HQgbhQuKdLCNISDx8n/OtFFmeM
qIgEGiOsdwRXp59vWqCjrjV6KSb6XkYKx8MmRHRc1WxGd3yZwyDJp+amB74xFXoBbEzVpiQoniOO
EfI6CFMO1IhfBk8fC1tvBhT+eKigmekm3CrGQOKGp6ahZO+480sn2YG3IaAkdsBUBcr2YEs9gtkK
Wu2KZXmturzPyqkExi/9NwStr288cNx6MXRuL7Y0gLCnnbLwillcY/an3zJIBVlhPQinOMuu3TiQ
vE90egpaOaaNPdrYYtDi8RzEAwL+AoGhh+DUQkPkKywW+EAm1X09PiDM7WMy045UMm3nETeh/wHL
/w+nst8QIBnFnb5h8qaexEs4vgaWj/F9vfPs8A2cFktaga2KrhBQEBbnoko7pLc7ooxphAooH/Qm
DPCh653EsLxNfXXJOyzgMFYCPiCfBjwR2FOwIDnFeskrlrGSbiYXIa0hu9jhtNMo+BNZFmfd6q1j
2Lmypifi6iNIlD3ElBtriuvcAopoYfnLxfLWa/vH0SFizC6KzEQZQzG2aUM9J9YMRosWMOwvN2Pp
e0mj8StL8legqN9WEDTQNuPeDeooyMbIoPf2oSFnO4cFxZYLXGcugyvM7sZMYusV60qKLtOOa4c8
ejngSBjuF639Fkzo841ff0K6cBolLigmyt5MCbqsemzyrHPVeY7WvXb1wg3mCv27X2wbYX/mlO9s
gXd3mEDqZgPhabW8BDzIpoFUicRWgEVO9uBhb6UDPsIA/KTFpaZelBS+u7GCcUii9aYcQ9uPzczu
I9c9VRQ/jCXhqdWfaOMnVM8Xmi9v9YCTNy4eIGRnvpKcYI/D5yj/bgmWtO8NSFRtBdCXQzM/b5yA
gMghe5Krpx63o05gL/WBfetEgu56vTLjFOLN1Y0U5g7bo09eQz7u1dIdnaY41k2XlHTI2gHPkDXt
wMlmI+7fJgALI2coxZe0dfjFaZcHKvVTE+Wndgg+8hy3GtPBXW+mLptk8NH13ssIwAM37b3gxUnn
3Y21vPZ9k7kEA9Oifw46uLdhsUSG+y7McbV6bnbDMD9NDv/sR+/kD8Dzw4CdeEDKvSUAd6BRwkBI
cbDzYTrKkhk8GXIzIJomaHFSQ1Oh3sH2moztRoXEjUsSPVSkOiKTA+fcHTsMNshs3T49V/Q7IG7n
wtcfZQDNIUwcLsIxT53t3zGvz2rc0V5un0rQ0fY47QFTjPv11ARMHyOFG0ct45ONawQxZg2tCYO+
EtwS8ZsHaNcSx7IfJM9XOMJ+CBtIvKTzBuXrZrTc7cCGrMGsRmxCnLt1FRIlfwUKP2J2G2PARVRB
/RecKh8PKp+XB+NEJ7QOFz6QPe38O5CJENaKc4C1Evw2DpUSMDDdI8Ya75YQEsqiauKomp4oWC6G
FhEivo20gAfYoBTWRWCu3D31HxrfT2keAB5w91q0c9LbtUos302jur+BqfbLulAIH0WfIPODDNhD
rnaOLs4I7I3bfvjmeGedL3U2CO9u/WbVYr8txv/Qlbvt+nIT1PoG3wTtCp456o87Q7BCrW+POTBU
CGx5g4T9aHxQ7DDD8RForTaCYAJnh8LgDkkTm8J/twD7+4bDz0yc0Qw/hL51NUfAf9j0BLArndWH
7o0GR+DdEeZ/9EgsT4mDhs5eTvk4Prkz4GOufJpOzZCupalSuGnbfgv4/Y0Y87Se4UHjjIJewEaV
lGjAS4MnHvU2WPmCHXII2dMySsqlafYYgzqNLFpS22/6DSYqaCa8VHMUnWNNXwrF1HVlrqZ+gIaR
Ryy1kUTczy4UWeDroVUO9MkR2DVgRIbiS2oMMOXqJvwxk/hDcfMnScl/qnj+BaXPiX8ikLz57n+W
+vxJHfT/kR5oVdL8tSAobjT0QL+8y69fdpduubBm5PJP+qD17/8uEIIMCLHH1I8iL4SuPlon5X8I
hPzfQmITj/rYX6FvWbVb/6EQ8n9zQx/Nn+0TF+oXH6qiHwohiIf8IAowr4dBKdteB5n/XxRCjvff
NEKhD2EQ1EEutQM4nf40rhm6c2UgZBJgrizrbNffOYd3JQr4R2cCkJZL9QIeYkH6zABHsQqWBtM0
3Y3Irz7Zub/hDJxUrTU9YNwEav3GrXeshLIXpVW6DPZnXzQiFbBsPdI5iIHLLTsF8BTNFrrdalX0
0JrZNw0eoAX692LGKjqBZI05uJ8rELg3hTYY6YyapzAoPztag8zAFMrYALKa/XvgCR+qHeeEI85u
X1a3XJfjvW6Ys8mLFkNfEjUF1IdP3grD+A3Yrw6zH6k7tbeIr1gOi5AgiyOTH1sBF/8Z/v5G2ON9
AGHCxhdcZGZu0iaKBhjqBOFVN3cUqP6w9zndSPTNB+M4801N+cWUfN5G6NOOncPQhDhAovzG1zc9
8CGwOBK+6kjCpKZ491tyaUr2vLTT+FzUaJexksJ98xs7wAlW/3WKeAIACgtkvjVTCD9Q73VUw6Fj
hiSpETvbGoD2V4jVLuuuRqV/C5vipDTMfqztvW+xfl81UuwsiOvtqPFuy5VkAlGyjUYOOYQLs3KE
Icwbt4KWpMMCJ90qyITmjxCteUiJoshY1/AoinJIwp0zHBxB69p0L+ZI7UJnAdZuZoz40TJFhO9X
w/Mps8MSmyamNaJpnrKwGvPNFO0w9Y4elXGTWi4kQrCyyjHEMp8x2FckXlei0APplHEKate0dQvu
PooARdA6riOtr1wM3rokuABzyJFm8JlPBKAT4mjANw0j+GMusOSTIQ3qudzgMnYb5G54WRWYEX05
3N7CVpWPwrlz1DgdnbbLQgKPk3oMykRN9oNlAgjMWUszjCS1kI0XBrOjzZWo4G/AGrBIpnVvPJCR
SFwYEgM98CbSwYApu7IE0YrZnwbk9IaQSuyIUSueyecd477eF9RkBLrRpMHc/2YcQ2dLBYx0MWch
Adir5QbIWZXo/luaFjy6hTSSZlWLkME4mY5aeRQQbx0bjHRs5Ais1RnK6NZBMiUe7OEqCCxs/bZI
uxCpELCieUcfVqQ5z+dDkVtNqof21iPFdL1BNqq3R2bRjFpOq6yCmfvVoGrop7p6wOCK0geMG5xC
arYtJMB2zjdRw4b3Yq5SKyrd1yAcnQyiOrrkc4KJTLJF889SRQA0Qld0U0OjtthduYfVDwalFEal
+8na9JP7XLSRve+WAvBBy4J4WndrYvzHqFZ2Wmkkk0wF4nYXGCvvI2d5pmx+90b4pVgl5LrNGLxV
LZQ8tYZsLdzPqrwgXaFP66IKroBrp6NSHz7m3w5mupW9vdxiPLAzGARp17G9sB0QqgdqOOaWOGs2
i3dnkleLFZgN4ovbvW9HTwPq5Ba6oidvCEHmEg1pVOUDHtXsdmbGznILOPoEVNRtXBhGhdYZsdyv
HRn3MsyXLwyN3nlU1h+OrC6BkJhZ4+oObJPOVCCf/AJJ8BaTYVzkeu9VMgch76KwkPVbRPinV6E+
WO7b/8PeeSxHzqRZ9olQ5tCObUCEpCaTYgOjSEJr7U/fJ/4qs5nezFjve0PLSv7FDEYA8E/cey7O
umSb2ht7jP0ad+MObRq7IOKydmquhwh1IhPSCV3b6rESdpinbcq9eHkhwjI23WDTRtMvF1rgbB1P
7L/Ddc2QW8dJEnYmMUUDew9MeX8H0/wz2dUWZXbRnJxmPCl7aY7lG4BtSmPU/8yyNnRdE/b66Xed
8AL2QuNS9q7PhFyit8vbNohHxQ7+2sviUdtCJ22pl1Xxh6AqpmF8yv4ixRwV40U05U1TeeNhk/NN
3rLF3rDn7hBcvaRd9tAnNJxenN/JejpM4/a7xdsT2UOBiFV9KMr5wPQMrZ78sVamjUk8Yi5jbqw7
T7mnP7bTrVpo3WJk2akzkb80AXBLe66OPnt04seuXSwEZfi7upp1et/Y0icc6llcYynnVeqXMkE+
N4rMICd1OaT6GiRjhQF/aE6cbb7RtMHUA/SpbRFQicV4vIJ4gwawdU3JLYvbxE3f480brh5EM1QH
R21celDCA0/XP1lbULB1PNpjEZk8M/bk/g2+rJzbfCB5s5rMgzfitFEtTUpnbjwGi+jIDdpiRM1O
mmAeSYjaobT63dYbsKYTLt+OGQIPY/0Vbjn6E+xFLBv0z2GTn5npnOlskcV2IzE3ZvU99F3GYZcQ
Cw0oGTk60zDRpmxKGxbqxHP4yURs81LofdAv+Up/3d3PLcbusnfRry1f6bLGu3XV2+sG+L6lsDhb
lXW/kHMyp5K4uCFTxyRXf1OEZ6sofkw28EFeoiNQZubPFVrMyl5fW82kolVPuU1CTymrX/w4P82a
fRmlMQXSS45tjf4UafKnq7obW8ZNkK1lxqo7vrWwE+zI6a52Xtu/apZ7xI86nsp3meFaG0u2kc5N
1vAWSZ7VcLKH97xhfGnhysUK+E9J3z7MoiO6J+cCnzuhsMf2cGunjF2pxgGRGlzAjrsfbVIuxmJC
TNgMJ80h4wf3cjxweeW6gphMBpY8sNkmY9Ngo+ls34bdv02eynzpTtuxYwEhrPQ+XnGAEeL1NEiD
IsQ4NVpZHXXu1kAX43BZwrzPkZOuzuzHsfaiGHn6nu39ydQW9XiLWP9NediUOWKVejwUW1ZHsxpo
/8R1a4glJRBNfMlzU1Ar8Jqajg1k3/3hnbgjZA1rJ3vdemJso5sljYtsD7R+6c6oEGB4W4OiwTb/
rh7wMcX+3Z/q7bCK5VMX8jB7DuXTOP5CTmeBq9tPPT20iygyhEe67RBy7/SNtW5c35uixW+1XLfb
6R+JHBbzpFBPHZNCq5/QUYwx0jp2oRMm/J3ONb2LsZf5ZD7B/prbebeOxUucMnLV2nTYSxflyND/
ji39+YDscU+N5Q8Ns4rBwEYyFPu5N3zXzFpfIkTca7bAuTx6AWE/vK2Sh9JY2c4R1fQ+m7uot83X
EavKiSHMee6b/GRKdne2YR4pq/ZDucy+lyA/FEPzIWoj3FKRR53e/03zdIkc8XcxE5P55cYImJHi
qWIa065mc15U0rLAV30U1+NHef2vPTV9Y1fTogGTpqreYwqy1WDnEovOd4DiwTdkTIX7z69qkgVB
KDBxqwuK0dYVBxKiv3DWf7lpatx2VfdhKnkwvfVmjpcf0BcJECHB9vBqjV7W557bzm61r862H4ce
lUleO88yXcto0nXFSClDbyXGn3hufvKrxrHReQBi4nmxuqo/beqq4DOjHm//iKzSzhhj5Ucp11fb
zJ/iyyDq+TC4A7MZ47eQQu5Zjuq4+djTxw/SEYFqSxEQVHTr9HG/nylpVlByXZzcpAh7vF7mJ2cu
j8gpM98ybEYUTG6m1TrPdn6fm6zu6KKlk94sanIQN1bo9VwZzmpFa5b/TmOQDIjAtdRvlNMd2KNe
Sp29WKP3DPMr+75vvTuTghs16bavG0AIQk6RpamHunDuNU+LHJzWK0/RLIZH3vZAKLpc/xi2nZWx
EHDHzu/S5CHxypD5OavNkQFCFrSm913OQ1h26msB3NEJ7Sgy55YpovIXnTmpTTBpPJg/EvAalZL3
pVK8zLN9SvqK8ONk9XynSP8Ug3rQyAjE7Jv6sF4zlqpnYYz2LnO9jA3seMcQr2k4W0ACTDOCSAd9
ZiW2Bc6EesGAdlNUyPIo/gAq7s0GwXaCicqnUv/3qF3GnwkvL12GXU5tb6lZx/LON7OMlVP2jGLK
jRYvPuYetoq1jR8aT33MMW1TV3+ibyfnPkP81u/tyu531EJMGoeUD7MSHzwlH7amQ6FCJhntArVR
7NhHMcqPyR2yk4g/6txcz+VoVLt5tjmdeu/L3sw84MFN/Q7jYKOmWTuvwUnb3jCnv+J0xiBrOUoJ
ipoC/uPfUa2XcqmX/VbsF0tDxtvyJKAxeyR6qQ7zWD+5bklrKcRRK50ssI2cfQ+7zJ5wdX7xBsH2
9lmymICuoJ6s+Spr0uagwhavg2Q4bH2eBjry5bbnJy/liDNk4wBNTDTIjRP13fSykFQQyXo4kKtZ
+IxDnTB+7rfxtgWEerYcC0tYfpesnKK5Kx8Zq+8rE49G1t7WbI84KYJmqZ5Mzk2JyiQUPZcBz4nb
ZVP8Sk3NHkpijmYYcBvH7FhFiiBrMnm04Y0r9+wu/hTFcM9c/ctcU0Q/s/vcoOI6J4b30m9sr8dk
6oIubrSw1fjFR1piuIP7Ic6cnbVOK5AnUDTdrWYhAtehB+4GHoe3m8sWQy6v6N3UU8NiXRW9R5DT
7WYlDLPXjdBbRLILPhcyzhPnMJj2vlFUMOawTNwXMtvPVZ0elh5MMekOgPq8hDx0z/tbG4nFXNar
T0AJOXlueqWt+x4Ru1/GaxqiQqZ47VN8B2zCHdU/MAJDqg8/A9gSY3fd3guX+xwKEMQOvBQmk+Kd
sdm/DNHTabwdEZBHi4nOkGOGnUc5RjrPfV4ZqvL4hvjUIsib8aZacTfVUGw2kVWHlrlusNFtSbSF
af9ioTvn95ZsERKXgmXVLrEBBdBAf4CQV/PBDlJ9d/2jPVGPFuzpi/wQm8l77M5AP0gsXIFf+Lrj
/QBBwYSMVCwnaPlQ9xbaLAaD+lpp2HPWHz1LXxfw1P6Uc9bW7jVlEC4Ks3j1ZfYcQBP1sb9Y1gfW
9SpKGdvQQ9f3aGXgk/SpEUqvfdNmFtod7Rb0qbzFciMlgSYrpX/UbzMXevVqwonY2b3BOkn5XtEf
SlEw+0+BXej1b5ywxOXDi+x5o1SrwqrIOnq7GYeCtv02ZeUTOCyQBqMTRQjsmy3KK2nkH25uXs+5
9lOvM0bnzXbA03QUdsLetBpYWCX2Ue8yb9d2uDA1pYcGKv2btBrDfNxtORdm2rgfteX2fmMNzfPi
jGwrDJqSpjKYbJdNBhJWxRxRww9cvTogRoA6mFaIV40hpWiRNTTXP1kox2W9nSf6FY7YCe3y2VNl
uctZD+xIlAUMwfVSAPOYCK+NySd1OXtYNsbgd8wHvaJ77tbmjf7w4HaTiRPMm2j7EhSP5XNdFLQK
61WOE3dvbH8bSggGRKONc0VZ8e2q2h+8BXs1L3jxawSBTjZceBcQwWqXKU85n9aMc9Z9RkdsYbxx
MQ2wEYKejBOfS7KDtGRmxXdX4WSgKaZC7rfTmlcnOWuvJRglH3nMjQvbk/12eWptFogVCtYSZ7tj
lArVivk69Q9zwQ6AJ10akM3JFS65wjY05jy+33jNiPQyY6EQILR3HOOLhPFwVJvDTn3OD1z7UaNt
V0UHyxO1fq3gu27aa31ad/O5T/vDXOu+k0F8ydaiDgY3DSq5KM7IQobdaCR38/ztOMwh6pnrLVFz
5G6uEY2gfndx+uHG68g0Y1mDtHUiAx4J6ptfyyF4KKV42pki3edCe05Ktz3giSkMdVTauL+GH+9A
KQ6ha9unsVUiHHRUalX3ANlCnGPbZawlK99I6oxdbz34xItap5IhvzL1j4Z/0sfcAlIPOYDSFz3y
4qWP2pZFeuIQo7hCQrtW7G1wSVZcWDPuWD9HfItdCrIxJ+reUakdytIkgmPqORxY+jdr/SvVt5iN
NSzKoXhMvDm07O9O65b9mNMEOAIEBDroPnBzFRZz/CxBm9H8Z+9mmsLsKFTktE52zBGrGquD8BVR
PIAYQAqmG8V9TG3M+7DrYmyLA3Kl+MIgyWPUQjbqwqB0xysKloriMTE6yXAvYwtZfk7AmPkg+6PQ
aEOv7tVgSpHHN6X3uelcS0b5B5ixzXRRMYnhVea690oLRvFdHccSYLgxmRyAjKqMVPSBKIYWhVR5
KRDvuUg3dmLW/uhGjj9bt/ZYP2o8dpfFS3863Zlv6+nvtLCcbZ38yRxjsjMsI0q51cMM6mVQNnwc
I4/LOUswd9yVRVEGJasUn2qEGJfIW8BZpOnymXgwlEd6CDOTL9PAb9yzPtmlVvkmFn7jumo/h94I
dVwich7sPUxDG3Ei4iV39qurH9GutZ967uNwKh+VJ61QXdkvmhffVirNIs3lLDXUvSTXNZqd+j1L
3J8MkFmmcGei8bmWY4wsF4Xic64cOgp0B5lH97QMAkFYe942hFLxCEMMsTzKvEn65BsgBAYK3Yvl
1+EM8WiiHHhqZu7sN5ehojVj7XHldWTIP4YBuz3AMIw0rpBAmuvAeCkOzJqDlwMY0kifPGPbfpNc
PcFQbR9jZ75y3fKGVK7yW4Xo3FoZvm0wxGKgQ5M3vE0UdS7TJT/xqqCgoltrLsYGB1kujHeBdoRn
GyI6l2rORJBZmUGvklcYaxTDj3SgisudPnMAH1UDvzGpq3e1V97FHv17LjhwNw+/xIhvMKMAkkT8
BhiOEQPUac6ZOX0O8572oWUWMtHtqW4O9d5+a5L6tY6xRrQUlDJPB1hz5ruhUXxQTlv+PG/vfafd
erK7Q2YWsCvF7yFvaXHw5FyvU2/MsVsi05wFZVg7nIbG+zU12nE56lPoVtNxsTJQgA2Im2tK25aa
SZAv5WVqkzhcDPsb60+5066cqy2h3ZddgVjH/s6KZ4FJC5AeBcPK/r3FOO3HtWaEKXVIkiynf77k
TiP512cjQAWN4i77W14nMJ1R/MT9AIfFetVafnA+U8KtTH8Sl7EnUHPLnzIuGIPn4+qF04zVqGpN
ZPwuQJ/u6oFJFQ2wh29hbKLGKjiQuwUsrkscM8/6oKqNN3czn0aSFhIOvp1Tcv81k+ftUvmKmL7c
Lw7O4cWsqR7cs92Y38UIEs6MW8nDsT13nOc7omOfM3d5ijcGPpVVEWWRnIQFBBybUBV2csIF0P+K
HIH+dAX8z9S2zdhxblFLIBr7Xnt0kLjcgyTHRZfL+qtDHu7Hk12gxrnDx9wFSANxyAzefTrnT5mG
cZpuHyV6cW8WCYm+QDl4RTuAfAPGGi5G36xiQDwolwJvRE9oA58HBOmLecBFDYFwk1HGLgNfEn6O
xGBmPM7xSdYaBsUu63az1ETAaJ6MOeWPPQE1Ybm5VeDMAj9b6x5Gx3swGmh/XODcP7r2x/O4yxVP
M+XyYbU1pg9dZJct6S+tIl/FvQrAKhxipTv8UUggIAP+YOLofXelEhmu3CZpWj5C0ienTp9Uq5+G
pHjKXd63xdZm32r37mz9nZoJfgZ3Ng5OfmI187zebv8RV1n9/ANOIBwHatKNaF98Ftoq0IxY46fj
VGdlNK/6gAWLYc/nUlgGMRvNcZZUrsuhgDURMA7820pcnq3mAKggHtWqs4epyMMq8bI9UP0gKcYV
47CKEouoVCyr73nLb+um4vc6OrAYmO7yh8RmtGn9I+eCe7uL7X3be5+C3CWf0N5HrNRBZxfvA7VT
jUZ5Z5vVxPVLL8fSLLRMHjn1KH9WnE/328LHm8T5d6ywutKy8URf/zbNyuSyHT/jkgWfxbseJ6iS
UTBHzsCbNgCXDhMT4W43Ptvxo6CKwRzJlToyGYHoAyI3m38rMv58L4V77Tn2xUnZ9LQuB6Ftklru
8L1ky54XPT0VuG26SkXk8nHsmbjAN/RmuEzfN8/LfbeTVxlAgkftjrRXpscpT1UKymDOYG21pfyS
pTpYDmPKlnMDASIOGy1jvL0hY7ORv8aDjWY5YRMkiitPU501wQdNrfzolPE9xbjpz155Uf2HqZeW
v7oQnhZAoBlsUX9E3xoguDnrLb5UZf4INspMAWOSAtb4tEh9jK6B23x2iAos9wFewowdbND9Xtl7
GF2YPeJqC6RqnjSRf0L4v5MoxYJx45zU86HY9S6SGN3XrfqlmfiAB7v6rUz+kLZ818hpw6Ha2Qkf
xtTyoW0zhBRt/ouompti4UCF1Hrjjvnn6Nzz0Ro8hfUy1HqMUspMD0wyX1mF3//7/jGrNKD36NyE
nUFX/5QVWkF0lZk/uObLunJGzfGKpVuP8pSreh0oi4biIfd++yT7W2z4mGJMLmaXfQGoPWmT+zQl
5XtTgSCg3nLg8E1HaovpOpBAhpnsAADE3GkrilrqnjHlXfZqRhnJtUnWPiGw3k1cPn6WlTygtPLW
y5GocnJNlFfGbeY4d7jFggIaDcrQFK8os0cTRba/sgndsdZ+F632tpHzE8xYMWjWqe3KJKfQBoW5
COkrDRdt2ZxRcHg7s71e1xLit0i1m0V2F6G898zjab2xa4CLmJ1W17xdSns/lyW0BD6OUI7Qq2aN
w8dLQ7fm8Pfa7dzhXsQe+KQ6rUFxy3Kt5HPXVwFjd8gpic01sK5Xg96tR5YFpARa793CGquXs99c
G7gFwzxAthn5aY6pR68eKxsrH9YTN3Kf43Q8j8OVID+CUMMr9ylWHBLCjdMoJnmeOpE8rhby11Cg
y2dW2cJSDIgmPE0CfXbJ33ANl8r8ommmmS+wDzsb0EnCknbXP2SO/W3EHtvdgSe8vvHm1DjQyuV5
xk/0z+3K1hrOnFtPgTtUTx4rVCfF4ufYD2OKBqtwizQyBzjDdAqRErVGk7ZAN9N2tvJ0BpiswJZF
+2lK7pfValAT9leCKjc9yNO90hG+2Z67BroHcPHqhYzTpjh67zYMHD8z09dOqbChO/P7ZV7D2Csf
2knut+m+qXnKJ3HyUsWYulLnRxQwusfuXhqNoAtivdHw4rNBU2GdJmHW8PtbLi1yoSWfjomPrsnw
njWZ5qtE+8yHNnKFx1U7j2SSxKj6LMyXibT+OAIziY2lL/REixtxwMXagTCbVscX7B2iWm6vK5JX
LTsKYlSR7CJfHHNzny/ZQzx6Z8tdIqN3Ye3h0Oq1/NmdWZ7qbWjU2jeTioOa8zsYz48jRIxAmd0F
4mi1xfeDR41tOHO0Ut0GdnZnzIzkKwsR7OzdZAAq3Tm+U6081z3HYbHeDinupwwOh6wZpWiXHtPj
mTMMY5X1t/Rs/NJiXHz9vZQac9zU9qlR32Ew9X7qQVqhqlPMfsSAxcfYuIux10Ru/SjJTdjbIAL1
3kHn6o58xvTMtdHSMJaZwmEqmb3vYH5VkVfNq7+R0svo6qtnLxVYdv6kkJOjB2UkMSn3Q59DbWzv
dKMHsGmzD9VwyTK0JsjK0M1u75QysvLxfRZ/Fvr7nTa1dwqUbGAp59Ns50MN9Zk3tLxfF8NBf8+4
w3JX7k4qtdyYZKBjHdV1416vvtBiUMhxmXIfUO276gSVrPcniDE7omtQdg0bvjTaHgcegHNlk1gy
f2Jv/dYn2+CXSEoO4EEe0RFcNK25DFXFg3LYEpZAlZ9OnPrXZ64ADMx20nlu0S406UirbK8zQnbE
d33eMTqgdxy6r9WjWMFVMwauF4dVXI7hWLGLL7OaDgNXc6gcMr+MFwGwKPQaQUMuiTIY9agbNpiY
9qE0eeJ1qYlyvtcX1KWwkZPpqM3X9Wa6PuZJe2oVQ7MOIl2diI96SqnGkP0x5Ehwn1BzWo32CYeP
J+uC5JzRAurVZN3Rgx0Hz3rNcyb4ptbT0Cf8NcJGrpWXrAQ0kBllHQn6BwtOLF6TK+LGcttgmajV
jdiMNgfsF714AgMwKqpWBa4JXaSZbjfP5HasJXcAxBerKgjEvlK5qplcmWu5e8XMdshvOcO9c533
dVQxdwGuqg6by8PQhDHqLNrAZNdCLs4JUmCattv1T7ZlOi5VOAbp+J/Y4v/V3v1/WFzXvND/h/bu
b539N3TX9T//t9TO/JeEKeoRVuTpSLqdqwjv31I78S/Xtezrt6RhC/S7Fiq3/2jtdONflk5x7hkM
p2zDsP6P1s75F84HKFQCj6OjSwdt3P9Ea2faV6Le/0208ngVJj+S1CTXdnmd/z2jIq/itG/YYJh2
sp3tfI7DNWNPwY2obq2Y9bTpaIdBFOYt6xrjdiqTXU7+OKsf72i5xjOACXWs9QZMOuxwImdrb0XZ
ar04+JswWSbTue/o57WpulnFYF3QCCmVeDf/fBkWiKQOIVs4Wz1Qxmqv8YfTJpbktorV34JQ0r1S
o3uCTEappuxLYrT2RS7zG4sN2EbX//XP3+NahlokLRHaU1+c+8p+9wxdj0qUGGdr0QqW2e7bIpfb
ReGnHFR+8qgUuN3jwQBX5QyhMNaXVDH4kbkF76nBUMdYwaUz7G8yu08CchVVMLOMOedIEsNmJpKk
z2QDD75sz9PoHSn8kkO65tnZnZnE996wjysjv0lF25xS2MXo5fIbEPsFI/2raWJQVgheCd1zyx4b
DpUWVNBL0QmpB+XCv5H5VAKLhTQ0Fp9UDdnJrNxTCw/mBOt3jLLKY72eLeslN8RJ26zHsTYY8lVT
DYHn0pvtiOWtuLevkI2xTb2T8NzXhgUH9n/wyq4Wx8/dgGXTIaRps/uBt4zlEwqSnewjvaxiVjD5
XzseiVesA4K23D0IRDJoaWgkEwkwaQ4g8gXqdOt9jZ4BwpiqaTebuBm6/LfdksM13zGqHHREG47W
jE8DOxSd0TzczeBveajmIUjEn6JzflkVPmw1x11Rf2e2yMO8M1j4EDhGcZbV4SSTOZBr0fl6lww7
sgV3crW8I5vDo6MKnCJKwtIfq71umNW5m5rlNKMTH65RamkM+Cvd2umkpem7MLZndGas45qhPGZd
dbS6+Cduy3uwYMBJWPKzYuwPzVrcpG2a7W35kJlUE4TJMZvQn9wtYWufOactbc09FfrNVQdtO7DP
jHG/djET/1RadzM0mEkgvEn00F7GMWoAmp0xjZ47e9UOxmxHLBPsm3++aJ73bmxUVn0yimCrGSGN
1E+4c6qkupswhfDT5Xb0vG9rKPSItdCbkS45Tni+gN95HJp5imwqBUDzLIhXe7B39swKE/bYH8fK
4gjPy4/dX9PcqgrS104fGJwvBR+iQFJ6AvqAtXiy0rBtWnYk6QlPxy+0IQlFwWQoaxKgB0+avE17
VwGSIX4p2fxYu4qDtkAhnDc7+6XOc47a1opAPr4AQFyCoRPd0eS3yhNxtgVWstyG6tyvoCs0O71Z
6ysHQIhTDbr5wkweooP5z/IXUJY58saaCvkN5KBlb9vOj4pbNxQ2k7IsYXdR7UFPcjMZ6eT3rfWn
WMs3XjXOvATnW79az9hDQXEUTA0zV+FKK+1AjEZ80fU4ZHFaM9VhNFmrxg6monwAzuuEoEfoZTG/
jzrBwj3D78DClI0RvGJiAko/W6EnMXFKL+qZvF1/ETlWOm2a7qyp1wNXWwpfgvWw3at3vn6ujR6V
IxQk8gp9w34XWX2aErXXJ9HuAfAfxNBnviDglGdOg0YBP//sIpxUDH8wdfNJChaLrHLXey1jCaXH
dbmPDSgJlv5oEiuFGaP5GHOUoxo2V5GDSTSqa8etjdgR4OX7quRR0IJJGkbaYLlR/OS5F8mVgmeA
F7gX6USlWblXQUh9UEN2bIZWhGl93Y2OSYuC1WCmtZEegE43FGUZHwrd+UXA4AWOxb+IhfQNHoy9
l1uacc3COE34JUwLuTBCTyJbNTtqWj2qbTSr4L8gpk2OCLPN8C1wzkFZGBc+ouKw6t3RteKHdKlv
9GwCkCTbt0pqcygYPlSLfj8Dug7qeB8X1xQBcLHo1q4olCr5chwkU5NFhYw4mrXs2qklxJb6BI6N
b9yYKe45vHdPSvd4OeK2TIaY4bWD8I/li8jIYsbqj6x59rhJUmz7BpOJoicXo0JwhrvnrUBZwRaB
hBwb41dWrXiMSysilDoN3A0B30pS7a5joR6xnvXnovhIehZpKfga/Ej8QWcCq8bqi2w5JqLsJBrq
Q99AVzfm1nZ0eCqyFGfCNJXq3HKNZtWCo490kGUUgsvTVsfGNJ/kFkMRQDCw2siLyhHSSLxeUvAG
Vm/wqLyu1Hc5x1HMcD9vUv1pwDDoSgsXyzquBHxh4ee91iI5fcme9MorUruxWkTuTvK4FfwQ3AWY
UjO2oS1GSRak2AMfq4xDijAiAonQwPQw9JwUdA95HWFaJmTMNIfEdJiUYZrL2Lr4KK042doXs9Np
ima5sPJiwwUaq89jK8CW7FwVx8spg459mjW26jhkmcbNgWOuTYDQrOPNvW8XOCxcIej99fqIkuPR
zBNYLrFZ+BO+5YtFLwxDadgvMOKOA+SdbemotsF5Mjnu7nK3+2mgfwKtaAFUfRPCYTK1Y1NQZ/bF
ndDa8K7wqW3rjY1Ua0GWfpObxaVb28cizfHolWt9qEEZBHO7DeHoLM+W1GeGwe4YOjnBI+yi9+XA
hDGtfgQm/3CbgfR6OUMZ25o98nDBUDk2Xsou42qELbYHmXFtjsgQtdYIYxGz+NY8jkJ39/qYcK8k
1Z/ZhXaWV3etsSZkvYnbROOqVx4zcVCixV1eWiGxPnjDvqtmpI0QQKHcUrIfXiqgXkN+SUiEOyii
+vjMvrt5auEHE1w6d9u58hImoNKPPZnBF2CPKdPtsVquxdg3aRJmlAnrO0tah0To9rlvmouruZ9s
8xhT1k59dtrbNpU0JgnSWmPBmIhm0GYVwCCR9QvywzL0FisyRqo3JDrMtYz8gTD0LRrd7mXCp08b
oyIjl25EFMtL6/LJzgXG54GjwYBGxsV4hTtkE1KB/C/O8HvafBhh9tLuK866oC/6vx57j0inQxXe
LG8xDrHoUyU+VZWHPOvEztAJHfDK5LvdJseHkVHuyzkbdzIV5XHY7qh+7Itli3tz8PIHlCOIUhRD
iU3KfQ79AA5p1TBnjonOyZgoMAN/c5XjL9NQIgiCHWMb9TNyTe7WfNlLWQfFFQmhA05xMh7lW6++
PNW/rBXBwtzM70wUishaOj2wtAZmjylv8hpNW2qLP021PFWxSPZVbH01lZ7s7WXdYSfB4MDAjvQE
vPQowo/KLU79KpO9NRUY11s4m3QeIaL1M1f0QevRbPSye+hS/QEJ7qtVMPPT4o924PwnuxZuqh06
naUTntN+FGsfYKLQQipsuVtYvFeNedsb1DOqECckK0/rhGXRaZJ9HE8eCvhFYz6ccUAw5COENn1O
WZp1V8q2JXA6qDZXR6+Bfpb16mIY9UodmlQ+KjRjDwbuOPTTl656amN9ZN2eIKTOkwdYY/w/lnK5
cU3H1yGK4c6k877qQXi4R/xul0ZNGfpsioYhSnJedKNKN3QFZ4853wBHUUcn2V4yHr4PU5Xdw5a4
59lj3MVoeBoC8EKInaAGOpIeNtvDPwBkXMuthxjGPWIYk/QGw9q1+fjcYT5ADodFjyrKeTA7XA+a
5AwZJ8SF17wG6XTX6iKwC/k4TOlN1WEgbFLnaEeDrhkPC34aRPlb1BKeQ939pzZLHesT0454fJAT
2SIGe6p47f1tm75Sdlg7I8Xj2JgwvtvmXCUsjeuue2F8cjaK6qLRNoVm71ps4EhEKIBxyVn2YeFm
WWghu0gBxh76lB2VnPlmKjWOgzUj2XqtbutN7ZGBUlPU9TdpnhIjLmuvGm+KGnzLAp1eU1UG3Oh/
hwWZdQv/oeVg8/qWARMvZo8a/KvSxhJEYwgfajt5LDfZsTAbmQjOskZ0eoIgi8DpAbTgALk14jVn
LuUeUVsp9mLFcSJI6ryu33Kq092StTRxEC2oCl4zqW40Qwdg09Mc1Nr4NrhknqDisSiNHtemcPzC
dZCAzoOLbNluwyo9zi4T0xWN2ZW5c2Gwek/QWYMk9jEbhH6TDgRxVDwNp7ntn7xavYy2tv0kzv3E
UVsYWv6dw2Ngy0uxMDQCswQ7IQN5BXBSQTBezkTGlcTcIn1iDGfAJ0umHsUwCvvNqIcP9jkEydT6
TZaCXJ2FpvY9TevtRnt18VJYQ2v52w7VfKAEcG7T2UWE/8+XEfxVGbPRr8ztfZJmefvPlw0/gG/8
F3tntpww1mXpV6kHaFVoHm6PJiRmDGa4IYwHkBBISGh8+v6Uf3T3f9HRFXXf6UynbUA6OuMe1l6L
tJuPs9sjdzWogf64qkJ3B1lSibTCEiVlMMxCDzixG3XDQBO2VywUYa7WgAXzbOM+fc2eZot60y0s
irefkxQRzftRLDvjVObnNMDDHSYP0j2k788rUIb4xun9r6O2llr79gLG/xpcgXCWyjZN7Fl2f031
+uzCyUvV/Y1wePl6L67pk+CUoTqw+oP5tArrQGS5mIDUclVdn2bFYE7tMzgNFmFww0Z4ZdkQVo30
Qp/lO22SAwbGvM4IsKJrsk3ujQQp2PkOSB5Nc3K/78JYJypmTAmY0DHuasTz38/OHSZkYr7ISVBj
0Q89ZbPoAagdkFuFOqXcipQcOKjVxIDL511vwnarSpFZNhAZkUybwB5FcTOJ4AiGcdkGqEcvNwIe
5pmt953HgimgcnbvigI/z8OZqPBTuM7jlU+qWke2pV9aZjopdLmNDLXcte8RVya/RzWxTyI+6gYZ
dXLwWRXb4OvVFyxt6BnDIvfuqGN+vf0RX/dk/9ojS9sJ5PFedWDb4NwcaF/sd/VdcFxP38N58CXN
AtV7tJ8sH9mgLEcyqgMwaDOZmxXJ9mcdPOyRa8gGutG05H1B8BY348GzEniF7lW824opTrQY/FEy
rQ2yTU+tOpX35b1vvbqGXxe5n7tXSfozsEcEbe90oFhTsIDZPbghmIJvYIdXJ3fwa4yGztXvXveU
Zukde1iCmwNIAQnY4sqRAb5aCmUTcqBGkS9PI1dmKFg8wcCS1GtfbRmizlL6Zt2mUWPKP/2zfwRd
TnFVD/OqQF4TsYT2p1IMa+2cbU/S21A3GyAsLx0B826BLBMGrAQJcl8h4EwEwqH+Djv+xsppZK+6
dmb0bqxFrTiP6FwOmV9lSguD6HVh32FhzuoiKC3IcYZmQ4qnXXfWs8Xbxdc6oyzktj1FoQ+diy/q
Vx7bmKGPnKjEDTICO909XxxyALeonRwAeJR0SA1Wu8/lY1bk74iMGmSXFa7NjYIqWgQg1gEze3My
YtODNbUq6wQ7KJJxOeYuRUiOVsWt8wWvDix7BRuuXZAxbmAPByMqC4AJY8UmTA0K42vcT6nSkm3O
u9i+gcIE1fOXKrfTYHNm55cqGU0LpWy99FKkzUixY7HlZuedcjZn9zTfZkp/NJTzjNqcjfqgDlZq
QWwUcMqnNgnnHuKpeprdm+h65/IKYpwIYsATMhjJzdfOqUQE3kH072zP2vMLCW39NQG7gbDiDYGw
xuk8MuHgrYz7HJUAM5Ic0nc2eLFQomdnD304PjuAjrp8xWkcBkhhjcZCYStZmY95raWQcJUYdkgg
8lI/0p46VAsMFRqIJhAEioE/Cw3AjPTC+k4hdspf4EN7rY7bUrcECId001baFMP04SfI5mhYJ+IK
XcLrLu+YIZL6lfe6TBT/vXuWMsluU1k090mW6GiBDen62duUQpK/g97m+dGfUQF8l8Ch9A9HNwkE
ulk60uOlaBPWOoL1imYbVF7FQJdndZmuu/w1G2fnOX98spp+YQigeGlkvh7ZUkGCyjUrR0ub6diE
pnl/kxsuC9IIZ13pQhXWKG/kr6B3/qA+XKZXmxLcftODYcia6/5lEI55wQTaPLP59Z7/pbdk7IGS
BNXrI7tDEt71K0cyxE3TimkOHuxqGeAoWnC+bddNE/y4l60sMD8Q8iPOpzaQY79+tUKD8e9cQrD8
ln+phXWz2mrJphBCbV7DHSpmSg/7VAtwGhRhyNX8/apioBkhdBST9Pndl8YnR0KoV9Z50mrlpu1Q
H+w6eV+08ArrI0uMXpVLCF7LEYFkLvJyTVCxnbwhJzGU61rurRVBijkwwhE8JL2oBbYqr0yU1TXP
s+BxZbRzQGMejvfhfNPfC6t/oAJQwKpiGg3giVHeEkXQRZ9IewpFMGTkWg7MF8KAeQuVBZyQhMyy
/cBFxVUDZv24PaEOutfzplV3ZxMeKOpbDfjlexCjxJrl972fZJwqzvVYqxXhiBfoPOfvTipfSXN9
1iffmfzSliByQuKxX8NTTiZWeYb3Av9YTeLyli0q8B/kBlmTyrRMMWqcEjSRrDUb53Wm1LXMUYNt
Nh3hXOleYOGMsSGnNSNHl8bCm7/7uZ7IuuR1hXJSC7ZVwDdboAkAlat9owFaoFAFQ5FgBEi9qYE5
e34rG+WtnpLzA1RBf6cE18CF7GJVXphJPaX0cPC1J6jDQrM/6gFTGbUL18iJx4Atm7WWbU6c8n18
2NFLN6B6Gd6bRwpw7d5TFN52trhThsx0mJBi6IPr9TnvtRtIUjBYFXWuIDgxGspinqmw3PQUjYGu
nygNgfcqe2+s/EwwQ+qmKkvixUwbK06Bc9vGR90DcG+lAd6OldXWkMjqnDzN9NHB6dv+Xu9NXJ0f
C0U/1vUdVKfC5965uslhTkbboy7eH1fiVQrKLWAVFJguH5TdQ5sORiJ5hvjnYGE2kB6rOBnDErSJ
QuQmf7l6z3NaClSOPWWwSZHu7m/tG0DvZOiSsQ4UPGAVQ6H7QUAWrnkS9KoiUwvYn54vdfeQO+Cb
MKnfepITlW54Wq82fqfOcdpBO3eoEeYWmMD29WMrO/xiTF3zKy37sJLH7dD8OMsoOGoQmFt1bpDm
V1V8gEB1cKsKGHzIjoYWfNOSoyOVAqCufYSppX3oQ3sZ0R92dklg7aBoXZ6aRje34tQ+aPdP/WW/
RWneNsPZIcGS5XPgYBg/7JDifH+8SPv3FxkNhgL1kZEjlQyMcsVZSXU4PhmOWQUkljpmwvVZs0BU
2b2+IVSAoGhTyecVzJKj7KYEGEzZgXK4tOWuptp1elaJeudp7rewaVlAj96682Mn9qG3R87idnd+
UVF3u0+aUav1xUn3PkN9maJ7/35y4vRI09406aM89yfpUdbMKs2/1V18H+oNoGkVL+oJRw1hWI3Y
tULBp2jMbPMEwvGAKCoE7gD9rEQxhPWewacYQxI10uCoZjjIj6mZgoAbbhgT5XlZvq7wClCba2ds
DX1yXzTUGd2H6qeUnVWTUlTZgaCrrrNUctY9NMqeRWWQeOvqliL9a0NYJJHsPHC6bjXAing3LOgu
BvgEOiqSbT23OA40Ei7qCXYh6DzvN0p0cvZKiUl0X6qUI+OXydDdmc+LDT32QF5DACsH9KnmCZd5
rwH/wc/mfMA/CUDDnA4oCbsDXtcjMQEfG90ueeu+/AIBnsCAP1YqKDF0vFFTSbHWXKO2NJ8+CMN7
QGUwie9HhduFGCTBoxECSI0u3q+J0HCmevqrBHr7tj4yCdbAwaQ6U8+h9kEVoR51duv6Oi07eZKO
IFIDyIhqUd/pnJ9gg2BUJaC1GW4KDM+gK7Xx9Icowmsa+QNl6Z9XCp6lqHoPwu3DU4dShw5T3Suc
Fy6gPigLMwXgFUVY3QN6hafWeGArIJE2K5jmnieoZX08aEmY3bB8AOD0i+vtNLJwUV6ElDhQmzh3
uomCyIWilWEuvQGhmva3OioeJxK+xU2HqhbUsNzf4Zeq9m09BtpvJiylsONULd59qrsEBwGwqW72
phB0KEgYGN3wM5iQAlteXUheTSkyNBUKBQvqjjjku4XqBzTzezU45C4qKC114Bmg0Edl3EcGZ6ep
ENjraglytMe0TToo7q5K5Dzl91o+g2zXvqHFfEem0uXkwliacHTAPIZC6JOotHWeAg9B/1VN/tQ2
kQOF8mwbmAq0ms+vAVSr3+BowseQRnrPSaje9HJzU86HJwqW+/YGDghKlTalAeVVaTGKH6cy0/RJ
9nw+wzYDOQnQbWCNZsfMaYEKFncoeUk/TKkkK5oSVcKV4iS61/QIPupot3qZAoDHJjEgVA05kXeF
XLcpE0euNfIn7UO3RQFPnGikdVubIJdfzx0cDumsvt7huawNbFW9mnVDOtMsDC0g6NS0S+TgZEQ4
4aiiioDi2oDLxQw3JVkvJ12cQU/6T6xvAu4aGE5SDCNwhBIYGS+fUvu/tL5uzL6dUI+ur94S8TWL
8m6vPpPNsZ45hE6Qf4RwXQV1ZXQXI6EWqL6XpMwNiUWMEhC+tB2i5QFkLbkuyZ3TEJ0Y5+OhglRx
nnNYsifkKQvfaIiKIYM65ZifKs2gUoj3Ir5uA2ssmjcizmmvBzfwPU1l13sqSR9xBYge+ubbrqSQ
TDyK7DzHNrj6Q9rCumt26WGo7nPZzrAEB5h0FIkNsdJhRuxhK1YgrcS5ISkOU4jt6e2P0p/LhUqh
uXi1XLlWX920ep8jakzz2ftJJNhQsQ5tiVYq2aFSH2lQOVbvk2T7uakO0qTGO5SHKg2Byq96uGTI
j/KNGk3c6xQ41zVD2OvWXDFEiP2rmW3EVnbLQt2xUOK2i/hm5w1q2z11H+bQzSsYFwCrNbI/2IAN
tayJbZU0HEBVyUXWxbOsGw6glipBTsaYUm2JISuewQvKMEj7HdE/79pHUShQ2TpDFUCSDKb6Nlbf
CINA/82+Q27bJ9MXZW7soSRjOPFPdvEwPLhUHJiwyU6eJaB0xpOSinaA0xDVCJ8gfEbsAiKZvluZ
eok0DJgxKh+zbSfdHP/evZHgguCwyPqF9ryWHh6FwayAR6sC8TsbZPvSGqDMnMc5GJ7G4KOTZYNL
omqYoJLjNl2+r4vXpc+Ynl0DJF8zUMMqKFmhYLxEDOV+5+hqtXZiXG0C51g8UBdXs4JCP4JQPTFh
uRZt+So+rx2gzHvRfqH8qpfZLczGndcqDIu4qwE9HQXKar1ts+6jbyQStcZa6fC7IdKh5tgCBpZC
ZnHLVCl4vc0LnGOQWLbaCyX6fKMPPVMmeVGVnTC/qeqyyzu56tKq/AfQAvbn8v6OCwX0w9OyMLHf
BAOhjqM4SZtpitLGziir3Jm54avyfapXVFxTzwIOEqhFmOf6MuuTdPoyrfXLlNtgGG5FQMXZhwEe
Iy7u/ctXdbwW495Xk1chk5EnfXpLKsNTdr0EFX0NQCWCwPX6PpNSuj+7mAzt/ny+nQkN95dyqMpZ
nm2r+iqR2+j8WrJHBuxmqtTaEUQsplPxCA0wr0GhXimWzKj+flwXtxbuikFSrzAMpZBtJ+RfHI30
pPWXVOroWic3nlUPSsfsY2rfAbJAYvl+gltPbqlPRSoKIBayHOfczGOCq0iunNFEFOcMOSLpLmuT
hn0f2H3mIZcLx1/6YhEQWqD+GZTnLTfKGJew9fGcLldgsfE/38okUyeKIrslvDkUcZGjS1TlNn20
EnEhaNjpX2hqzQc8qtf74n2r7PifbyqCWbAAVV6vVIfiSbTzbZBtuT4fQdPJ6VTvynRqJQWxgn9+
f9STF9I58RsRnZGIQw/f2CMiTXRjqrSANNIR091aHcS68hOAjMaxUbLcxFXvsJ2Tl+11ahaWkGhP
tBrVa5uUlonZDy/v411LHliQiuKpbkX99S4zlFdQZPkxOc9VaX6HcpJ4k5oFvXKHqYj2Qusjd9Dx
NC8jfsndJM+vegjXXxNr47dc1et/fYMbAAsgquSmp4BWGaCtnXV584xl1Ieo2tOJHso9lCWE30Oi
p7i3JsGAWCL7EevMGJ86f6oEXmdnAr4kpDr37umJ+SmVykfWmzNYxLhfSpzRBJMHHHyEFCCerhEb
Lbo6Xb8KZWbWjukj2U7pdXL2uoe8KlAOuRs4IQBaHrMb2Si57FelngQDNOrPN5gDYLsIg9/KdUGw
SABL3LY6mJXBNj8tEwpP5ZbQ+a8RzWSRzO/zGBL/m3gIMDikVExqBEuMcbmw8I07znnntaKu/jK8
ATu2archGzNRpP4DOCpW3bmfDhpRr7Rrnng7yaYo7XDoXuh69+aX/OZ44/yxwaJnsGnn5g5+l4DN
9JeQikbO/1oSIft1JDx6UlmgH0HHnxX1x85J46ASsZLzdKUYONA3jfARGYf+kS9rcjtsCr24PqTv
KoGwHSYEkavO8Uw+gVx18g6uvTxHefTHlkgoGfJ9R7Xo3iHvb0uXtsqwphxK8XKqNa4dKQ8pVqT7
V6blEZSISWAl6Z+G1fu4O2usxh2iJODc4PLxsvqfEM05yq3i8wzrvYd4EofsAx4FZ1hJSrGEtgci
8Vu9yZ7Ui9rkEY2xlDTpQX6qqA7A1nTVyAmja+Jl5/MkaZVl5wwHrF25sr67O+iZkmT+CDQoXcQ5
vbofVpp2Bz6T7R7F5Pa4rzWsJKFV5qeMXiuqQswQVAzgOipjm7IxaHOaKcTGE6tuD2/F/Gwd+cNI
EjJfjve+/eXPYlKycgjBRc8aTI3jzN9P5+sKK65nSPaUQoDM+ETtIn7k0OsYmKy+6uC93KzD40XB
cqLlJvqE98tiKIrp/Q5Wy0RCVs05lPp8qTm45GmPAs71BqMkzyy5WTOyXzySZvJK/GeGh/Y0oBtH
zsorOsRWens0iTNgWl0WpbX2aSW3kDy2RoElWjptPZYCzBO7pd7qQ270v7S7Rn3BKrPBbYDjgTv5
RkbipRPzJAR0OtvUSKvSWQ/P/QqaqtpV7Os2bcAllvltYyQPwy8daWrpWqSR+aHbLdQvGBzF1HiW
lCWmyb2XvQi85G1FrRdL/x9s6P/H0P4XGFpFNhXFcpT/F5J2Wz8v/xFVGTSW1b9r2/6fz/4LVmsY
/6mBjXVsTf7fZJT/gtXyCkFT8n5gZ2GSHrko/xeqVjX/U7VVzXRMRTN1Szd5qcr/0bgdX9J0U5Zl
0+LjpvXfQtUqhg1A999RtZplUFKqqbJuWIjImw5Ku8X31wZFDzRxlf9R6VnzTM9QDUwVDwYjEWwP
gZh7y9OpEhsYCgTWYvjyf8ghe9egddeWp6zI0wVUtrnEe3mHJajR8VW3+mQvIfVkniYQqghwo4Hh
/VHf4/buJ4e9vzXDw8HwWt8Mb5E0yScYrB7wFQ9fJvgknynSbeGVQeZevR/yU2z+b48IQVBPzj4e
sQfgjsteg8/DS2wxNUQiLkguCthoxdVbf64t2h8sa0ENjtDEOnU/dtOay5zu4vOv8+OFUMXnYtGL
A0UTLoqUHleCntPV3flSdWGlFqe3R4WLh+w2l639ec2dTV8KLOFMMperfRpiXdOMqeMdgL+JNPQq
cVof+PHuTQ9zh4fhMnOQX+52ufxVxPeR1opOhJsoil7iYsfGQTuY6+Gb0jfAYVMluroup6lgyxET
4A/iMN9GJ0usP7z1Ye71wl2Ij4c4fAILoaU393BwhLdkZxcHOshbTlG+4qXgTcNPy1V0csSS4YMt
ma/TJaDIZnzvHPgMf5Bd4gD+c3YVK9mXxIVrqO6c4CQPHBwkIYktSVnBxw8XyHz4RHAVG0dw1S54
iOVlfgiWy+lyC6CNr8kyiLYnhuSUi/kSlJB4Rnm4BJEheu57hecAPKckHqhIgaLWhLNVIml6m8lr
2vsth+apPBiwm7vyUiY6uuQggVEH5a7VWLJ8RKynmbynnGxh4lP9zWiBfhM8fnQCSSZqd3qYvmj1
zd1exe9mENuL7EN1AOrGbf0meE2Nrb/wbbHPXG7i0i4/96FElEx/8Ehhlm6FF137Ugcd3+Suia+f
2v28PYOM4QeXc9Qj+QcyrILZzlE2IXgnrmEVyD/QYnjY7cuUgR37xhHb8LvxtXAQb78IhhDlBt58
d/3fq0Cs2INki35efcMD6HaCHqwYqRXCwmKxwgYVTzde7LcvN2rczi0WbYB0yyQJoVGI7JXj37yr
DyRI2DPTk48Uhz0DyHMC6j0F/JgC24irJnPHl3zHdfzt+IdtGIH+DFEpnkDpxPt/cxejwdtSxig2
KdOXSRE+IscFQePh6Cylz3OgrkjBHkkMUXFX7baJKKJKbE03ukLGLzJRuVEhbOEiUife7BXuw91s
3uI39eA8FL9X/+zx1kEwQJaYHxKxiZZhI9g4WOifAPtc73TZLseFAUWtGJtIWyFFEDfvt/L2jYh0
l1syzCldnLjfhA6YivNxys2XTEgWVSi5+1kiTmOXUGTob0z3G2UN8R2u6O/tpnIRaab/X+FyOmda
bzakQ8SczU0S40+6t4H5TBzffuOufmFeHW+++eWXFe2hl2zv+/vuXv0VCSaxgf1DrJ5iT9rMf09B
azAaqQfi1luNvf+vR+/EphHhF5WbLhl8d7b/3ozz5fnPJzd8RDzc/dXdAZ0XK5QVWfc2XwtKaMSM
xIsw/BCJMDcJj3iY7hchwujlQW4qsMjeZD2pJQTD1xBudqltc+mG5QGAs6BPOrHk39bz4bvgugvK
x4Xjvon+imZ6++j2qk9/XmAQYienD1jThyW9B1DUbT1TrO67fD5MsmUyIZ7KrjCuZnaEiq12nHgM
bOXBb8tQP9xzyBYFrY7L9M3ErxXuoXERmGwurFI+LGRip4W8wH/7UoSJu12ZvIGsr9gv6GKbeZTQ
M0fJ+/ub9YHmHvd7avrG3XLswnEMmByu4kJnKKikCwqRB8CpPEp5XcuLU+599Ge/7E6oKgrx8Tf9
cVnlZ7F/0qILVbJiP7izN3eUPFQS2dHgdnI/IO8X3ySQWXW20Nzv4yz85dFW/thSn2SA++lOP1zh
tmKxD8XX1Z2s9vuYfJWviy8uL46AAHlAwD/+zZ8AqHV/Kv9nWgbeafqDwiwn4w9o5uAm/qZYgPwB
z4yth5OIjDWTnyCWuEVqqIef/Wfv6/F5zpYYguWenN2/z2yX4WdMPgpxXOx68bP4fovaq72v+O9v
Ou7KhEnYSX5+WvExWbfeXg5KV+PgfPmeFI2PmtBTPzd2lOPHmkCIyEIsTi+jubti9wyfvnJ1u5Pm
g7FjtttiVwpgyYwOJEoeSnDiZ2AS8rAUlPkcbYi9C3cmFotp7M/Er+9P3P3i7X5xImr/PNNHG2hx
rMWEyujAvy+38X/AptCCSc2hDX1msG+9xQSnzK0mII/Erp7qQnHHRn6uiVXSQ6X3B1+bB0MIC+OP
ncIS0/nf013/TT/X0/k0OJxO6zgWvrueFO7P8i7mP/T9GtCTOBw+zxygf6r4i+PMh+IUC+WKfLGP
wNCO/OK3fMp0TyWQ+QsqsAEMu37GDSu5WJZTJ4RddYlq+hdxurkxIeQG19EQdvCiBFA0qLNX8FgO
RyJEf+o8PXW/7fJ+7A/9kbi8cdIP3ZyKT3gUUv/ns6Y5PzWDhOoIdtMEd51D7E5VgyhO5dr6hchr
3oX2BApHGKDFohA7irLFL94yX+M8J3zngrJyBxeCRuFSDzzOvC+MMObPDyNbeBgGizuDV/h3tuHd
5BMBIP488Z7uvhXTv1rMr947BEIk4v1s5g/iuxGzeO2GGz/+mN3EdOIdXd8PWSEzdxUvJt6UdrM9
/6xxqJi2BKQnTsQkw6Zi2Iijs+4ACHqnxrPYh+n60Rik+lHkPqtmbNuU0Zr8/Jt1vfpXmdd/POvH
Kk+ebyxPTVbk/4ulalkKJrFtYvzqGMX/bqme7Sy71cYV+1GeKxCHbBQQNdIiMz/z294qME3SDew3
AXUNfsZZgkXkPT1tpp5wzlO0yT17PUztCDQXfDKQeHM0jzvvuAUA7xTBOeyYrRgrTHU4xLzjeHAD
bp8rOKTCmjY/5Ca9OtZE61Ou8t0ti4Bz5JOfJ+cAOLZog8Zlr0/8avfIfIAww8xBbpXzWeUckv27
30TJpNguu2A8NQA79iKZjDZB7V9Go2bcYnHspmT8VtpBjfuwmcFD4lETGnUevR+2vuF1AYgbT/7r
vFPuG9NTyTKZX8VhS4QOe2s0tTkM2EY5y34TgUU2H4/45e/yEixPEfWg7Obb7WhCEeZnU8KYW56C
YDoP5vP5MlrOcxGM3+actuw0/sANpwHnJ0P+iGX3xtMsl5flyeSjmDDYiViYlQiFWM6Dl+C1qwii
5WjcoDvqbi/BAdl23nfp/eVpudwetpzHwTZcch9uGmz4xsEYRZvLhWMsFx7nUjWPlqdhsj1tA7Zy
aVoReZ70G2JPs/PXkznp2vTG6J4g8+GfqMRwnwEWYngOoI5fEwX6RPWvkd2CwyziAOPrd79acssN
N4nmc/yFCFs2CraR+BY+9sdMLIMZTx8cvGAZReNhtOH/foQpj+EzvhEb8x9DZalhbL9nn4f54cD0
xzRR5w1GBczAITX59Vo5nSdDhE0YMEm88OZhzah+cWw3isegVJy+n93qw3sAW8AQu8wvJwDsX9CP
mlgtsG2XYHZZV2f34+PvFXSrdh1wekMeHpG0ZTGm7msizaSfM8Ihbja/rZMlvDppbO+JfIY38dWL
3ZETJE5c59OsPIqoJp+1WOOU/ZVsK/5u4cf+ZhHn7OCayDavCJVEF2rB8A82QnwzAw/sGcFn4van
QiMCK4qj/Vke79NhawXqDkjzLJmwKQeViwo3/UwEXGRetAywwtuQHg+yIEriKPFfLLI0WG66CcYk
5sON2YpNlQYd9gQHMhUOGFSh5CPFiSHikvoIxiX4O5rPFFlooRqNf8Xulr6kr7f4tlzLN/xvcEdy
xEjz1uh3s32wiJZM3sNyGVwizEBcE0SGaRk2sns6AYFg9lciONGZG/yz7ej4YgmxCHAipwGn61Jh
OJmT0SWYL7GgFTFnDXzivJ0um3D7crnsfHuZPsQPrlqAqxWxplhoeFHcektv+J9MWp4PqzLciF9c
JJy/uN/d/crd0ojGo5EnVs+8YtEyCxMxGg+Tw2nOocZSGX2uzfhMmyX3DoKAo3A6TkpsajzO5Yar
jobP5uZeWOUX3NxDcDgELPZouxHxxF9FQbC9nJaf3uiYbZfb0yeLfs4K5O+4CXyxTQQY9RfNw3N2
WOCn5Ti/N1g94YKnCui8l8vIhMstyWZv7Er4GP8xn0+6q+E8BFH0Ow8CDzcah5ImvXjsceF3E25z
Y8kEoy9cicsGZ2MThYxRdDnxMfYdlthxwyQhJCw0b8vvlLgyQGwaEX2D+z8OG8fijCdlyxSnJ37/
+O5oeztqHnpwwco+Oj76pe4+4b3ja7i3Lh7ypSXTxiIdL5jwH8QZnsLkuwW/oA8wRYn3zd9R7U/R
whrHHD/IVab5uImD5PK+w7N3825Beijh94ZRFObQNyEH/L98Dufsi622plBQPE7JSUsCwpXJqTJd
TXFhI4cARNnXcBDBDmEsrrwlvbtGCgYaKTeKtsRjh1l+/jF/2pX0xVbBgQTwYYNW40cd1LilIAAL
11jXhyroNuXU2EC3KA7RZXth2MbRG582nF3dM6bbMYyYEdtx610Rafi+xqt9+BTHr3D0M799zv9C
xL7YhPR8xHvCVTgrxIyVsNls9vv99zGczUJ+xqAfPbJN9LsKU298b7TahDhXq9k3P+CnBNgLmA0S
rqXgGt8rJsjoXG1ozrhaWb/hh78YMDRCwcU2WwaYzd1yI7r2l8G0XCbYPly4H/i7Ie7u9jcaHUE+
OVvM+AevDMpEEbo08SiiMIzCaHST/DBhevKHzWbmh+Fxgf0fzmL3a3aMZ1sasJqF4e/Mp1/8/e7j
w5/tj34824jjjB8Xx3h11Fxd0B38RXJDOkVw8GPi+hvugcN287FIicO4X9i7G+bJzF9Mpt6CH/7c
2WKBwTSbbZ4i/vMXuB/HXcbZ8RQ+JqnnrY+8wd3v/cnx6H/F7uzLFqHgx8XOdxe8h/145Ye+4P5S
mKwW+kFa7/czHLbFDJ8nXIiFf/xy96E/W1Ga5PuDf5zF/uIoxMKdKHSH4u4Gfz8LVz7wGCFmC0C2
GWC1FQEO+sfm0l+LRefjovAv344o5WG3d+4Kn3r8zB7PBTCXML+frPIVbhu4BhHWs9H8wc3kmuPH
xnllj0/Gp8/fVCst9p1v8qD+cQwAYCxt8JtWL1xWH+8hPnLFgJeOcRvwqT37M+OPb2LS5hV/n3G/
Y8ivDKvpkQJw8a0bphrOVzhav7OnEHzcn4WjpcoZ8M3UfbgsWda8Hy6+f3kEwiTiuyM6Aq4C7xAh
Qoy12mPC/BJ8IE7AOuL2s138dP8wUKfryXoxPtEX7gfNgOKfrszE6sh8LogJ4Wl+Mbir71/uFo02
2JaQDiv/e6MzdAsDD9R/+4wk0C/xFePE0g11ANLf3a/aYHy0DXWsWI5yBPBJ4Ld+S2xMKYdgx2GR
euMudAv2q9XK8Nml/I94vfN5EHr8yPU1l99YdjHtxY50MENmuKLH3bhJ7X08+Y+PSeyv9kLgKR+Z
+6vVuNsOrLW7/wr3M2ZoEsT+x9ldAy8TdOZsDEzRp7fg23d3zNWQJTianf74Ip6uIqJFioHgx6so
Wm6jDdPGZwT87w1HwFUs6YpNwOLyVxumyVFhstPiY0kXMAR0IrNtR9+G8XG3uHsxc/NjfwxmqmDf
2Y9vRPiaBZXjxfBpBp/+x/XfZ9MNiz3afx3px3Dv7x/u7+/dtdzZN6SLruRf5z6Gj+f6rOHjbhZj
wxyPanDmfmcR73JPwTViomO7B21UOO4AK+oDHKOQoQUFsHhkR6RvmW41Jg0tL8TX8S18/r/4KnAw
4W/43DB8DD4z9izoaVCCLg0nTsOZGoYhZ164u/JQX7GDizYOHhOEGudxehCh4BimR8kgT8YpfHfZ
IrlGGO7jRT+dfPxP6s6juW1sz9tf5dbs0YUcFrMhwZxFUaK1QUmWhZwzPv37APLctt1z3XMXb9VM
dRcNgBQDgHPOPz4/MlrzV22+FWf9Opl83K1CtICKDNJLij7TkEyxTdbSGKDNutOXNP4LH7T20GN0
1IiMUNcBIm9WP1YPJt7gsKCAlTuBn9C9KvNX5jOif/wHdXS2qO2OjKU/O1MPOxvPDRw8+1aeEyaW
+mQuqeN+xB3eCx/eunoNH5OnZJftkh2paFu1kx3jkHE08OqbYAt4gR6RyHb0phlE8hp2z5xwy+sX
/hMY0r3N1wBGxQvGuTI9ufZ6/HrGyuRSETBkBO65z/ndl362defb1y/jeyCYyyE8sDle+xN5AWNm
v7OQnqRb86LyVsXW8Lf1KbnsZ19R3Jy9rgpu1tWKqWaM1tT29WLvbN6yYZbcflzUA+EVNOjHYP/F
Y9L+CG1vdoebMd9Rycs/1p6I9eihLN+wZXCN+EwDxxX79kIGQpndQRzhuc6xjD8MQicZHzn/wjw4
hjWSjXMRtyQ4tg2RyzvlnbNq+TIsCWC2o+9b2CRFzPn7k9XO3SvoMH9ZEQW7BVtxF8y8hUcU8COb
Ry/ZSrAX7D4dz0cmpsq2Bbtf76g26GfNrViVp2DrMf5XIsVn1rK4Ffr4Tb7FeKgrkSDJNi9WlD0W
7gb5+KjjAHfY8sMjzjFGELhwLa9cp6fQDq80VSyyizwL+MQP2jpX42u9hbuUzkRbDmtxzUf6p+JA
b7JNZ821eKHaEMd3jBpex+tecOPvMQGXBJ+Qal/fc6I4LXG38axkXAG8UdxMEphzlBo402tj877+
QFdwdqVaePb+9LG+MSFcMlvjonMumJb4bNJB93qG17IXdgEOXLIS+chgdiUsfuQT+E/ZlOuWhM7H
1bdBRcyqlbyuDv3apeZ6Y9k5c0TA1ngXYR7ZZHXx/MbYa7MGfrEUHswzwc4T9he9+vlFJRDQvpYL
CFqb/KCdmjvJcmVeLa3NlUDAeGL4MHq87HU13wLz4ETQyv5QHKvjGHp5otvlKXsMqKHHH6rH+wYI
Ny7YEwXD/CRyLydM8/f7zuBvtwx4DPhh2RH4Hl00pnRjhvdDeArDXJi9YKefBG5Ebv2PHbfWQdza
4oPxaF/JeKzM+b2dXd7p+ViM8aMxCdYyZN4b++mJT5+V6w+CjRSlbjMbJbEZvQm3YO5KUHvn+IF7
klUmw4yzxzcvuL1TclaczvHNru+79/cP3qznZ32Q3pq978i/cfcentCNXl0+LJtxOb6Y4s0x2jPG
9mDi8CU+vwwXfOHu1MPwhTZDlOWlL+bCsI0T+i57Un/eRnrvwK89lqkdv7nP1j5AK4cJb57ctStt
HR419XOqSuOeM1S+Qm/RHuMnFS13XHvxwXps7k2Kz0mlDL0SVxX/EyMY2LG7oM60cO2YJAwZgmAX
lztrnS4RGFgytEgR1jvfJiy2N+x+F63WJBJth7uDe3Eu2JwsbkzlrNkATXb12lvBmlmVZCLllXus
mSMN9MT6jeB+Rad9il39W3n0/5nI42Ma8/+vOpDjB31NoX2A0asQmPz+wfZr9frTziKp/Kq/1N+K
/uFbWUfVf/GWxlf+T5/8x7fpXf4mRa78Njl+fG1ey/L1e378x/T4+HefiXHB0P4gi63pJJ41gIGK
BFXqMzM+PSUbFsloXVQ0CRjVP1PjkglwSkbe0TBFEw0QEwrU99Q4TyG1A/UPmJM+Aaz+6/d/jy9+
anO639L/Jt4oSWM48TMOuXn/z//QNI28vCRSyqcqpsIXGXFUPybGqQcF9wNqBQrirKzeMn2dZkcr
vSTYj9reK6mTJKmCBhwdwv1iaABKhgwSMbIb3aV54IjqjC6trRDqH/Rg6ppa4MDI8CQXSoBoBXiv
2qNXFjP+UnSSuSBQEmi8CsGFHgZYyYewfDHUbcNiHoId2cL8K5Q1PbfxIfdfKurzqDF0D5QOKhIx
Q2Ul1rBGngwlno3HquMAFtHQSKp1OxNBdtZofd12O0G6tyRbW1o0i5uunkpto9AKGV+aiuwr0x9F
MaY/N4oXCO2uuUXHrtQJ/SA/rSO8dlBYmuRdSzGh+9LGh5JwS/dNSd7K+mhI60a8K9lt0M+5SuDL
LgH0aOdcXusWuEk6ymDY+EuA4wN19Rm88fDt/9dg+5dD8n/heDMJhv9rrNvy2/u34rX69v6Pa8U/
5T/Sj39Mvy75VvqvP46/8X0+xx9lQn9QkkJpCpUk1KGY3P+fw4+ykj9EECKUoKC8CtSdOz9Ji8r7
z/+Y5FhFgM6mrpo6ODKe+j76EF3VZUmDH0fZl6QohvXv4N60n4P9JmAQdB9NCQ1GS5ItNI9+Hn1h
7aXlSCw+lJqCAJ7b5PNWaMu1mqgCdI3wVrj00GWBBplK3Ptd4aysXg33SiofU7V8yfxAuWlduNYl
79CI+bETin5PL9peLjV3Z0QK+kFCfnTTUqHwzqVnWdHLWVpBti9CeTsY3nOKptRlWNNvsEYvfGXq
qXd3DVl8qwqvX8mFeLG61lo1TqrtIOC/VZnbHpsit1bF4NMHVowtRzyxlgYL4oETlsdOdZ+j4bUK
jWwnptKw/OGy/3ezlvHTpGWKMhAJUiPMglyHUTL359MWZHlR1HlenagmDtapk/W252bku5RatBu3
S49BAQJVdbQU/FRd2IkH7YK+nZ1sucoNSVFxLUYhopleRe4hJz5lBhS1//5rjrP+D3Pr9DUNHe1e
TeOLKpL6y9UVBiOGkpIXpyFHt17VynOhxBQC+taqF8Nnw9Dclduh+2D60cf4VJ8b2DlA7eY5Ghme
6CVnyYXSbo2Ad7QKCUcEkjlr1TabC4qPak0OUtRHOJHCbl3YPUsQiHaWpGMXS065Lqli3OUdVXtF
oaerUPfyh9//xnH5+stvtBSqtySNa6Kbv6wflpUWbdQjX1tEUUZ/ZndXk7g7VEP+OkStaTP4iKLK
nUPnkb7ThUq79r7e0Aztrn7/Vf5yU5gmp1zSJO4IWZSt8Zv+sJJZavD9pgjSHBUorcb0jKruHIw0
GktInmjZev/9R2ojjPHP1dMUNYXVGV4jZ1RU+PBfPlMSarWriqQ5d0kIK97RtF2T0sKltZQa1cD6
aBV50tALRBxdKJctdIpnLSjBlsjEAdQ2egrTdPFoFFJxCWrt2VBVl3ptkh6BYZ70slxULdADMe2l
ddzfYeMvKKBr3yjHqBrxTRfjr3SPEc9WrWERKNC8qfZpoF5u5NRchwMV3ENU3YaqHjtqinCvms1X
offaY+VwC/mJcKanfh/QWblVw4AW1k7dGy0dCLSkFHsza7Vd3ww3sRARANOfE+rzbaFR4aMI4p5S
z2GrIeKCQoT6N2Nc+fXG0gyD6Zlzq4/mDzP3z5dToIhZMTzDv2TAHM5W5NerQXeh3xq2EIjaVZEw
GdQm6M9+VdWce+MaNFZ2amJQaoqZHSBiRk/6kKJci6TtdpqxRM1xSEIVF69HB6tp83w3aPo+dopH
sGjdc+86T6I+2GPvfWIq6bFqVIH4c+M996EvAjHQ69l0D/1bZvP/IdXzyYL812v0JnlP/7IcT3/z
fT1WpT8YJ1xRDciqKcn/5K9aLK2iihSDYqgixZ8KF/z7eqz9QUeuApkVmxc7lfn0n+uxIIl/gJtW
RYv3smRuGP3fWZCnz/9hRBvjFDLa5FApTAPkymh4/ziLJE0lZXVVdcvUzZ2VCFZlJZqBeUg7Ify+
hR4qFGBh2AVymKCa3Anbqh0epj3IXhivxUD2Bt4e8zP9hIIa9mePDpizgGTnDhTE0dIEhF8G6TUP
ZM125b5/wBZAAsKRijtuBHj0ToAeTmFSaVKhIbiW3bll/l5b9Qd2sPYsOeFbmYiXMOmbCzIZwlKo
i27XAPDZoWtjLctY6S40xFCNE2T6nSrwJ6r04bLoqVMsZEdEdU8HSFEopbSjAly6VmGDpGzbv4Qq
jQquIEm7odXFq+hVD1oP3sGpTLS6syx6TpQWkdUqcJea2ND2D+/4Mh3LUvnDUjxxZ/Xe0VNF79or
qXd1JYRyMgWajZ2EnrcQAgz5JFS9w7QlqIX/ufXnsc8tF3ZfDnBlDpy0X4L7ozEb5o8qW3dt6NL1
dBgi/X5IAguR55J0X4j1LqSCuHLHrV5Qvm9Nx/qI3nDLr619pJ2toEFkVanjx8KRiG42ububdstY
LJZ03aYLdOnmfeU2Twna8bNWSt2XaUtodeHLD1th92RUX1DPAoswPqDYU56qnKYZ0UiMxXQsMtP9
7xcgyfi5sBnrFHNUN1n0+Eez/lIuUtDlF2MpQedQ6PwSWftiW6wyHWCXaMyRwaSm3tK8vVYl6tGH
dL8UUAWgHb5Tj1EbhkeZUKyStWeXViotQiZMkYIOHygNgJJF5dFQ4CgZ5eAstEC0rgnA1FnUlw6K
laataa76kRLQGBeK3ADUOyjtYQiT5Dw9iCIqWmpePbkKemto2bRf4+zshQ7JQEXuIA/65RwtN2eD
Eq51aioaCYLslCmydZqOuFbnr+M2pXQ6M865OyCE0PZ3V0RRxM8S92SYmUIjUSDSkaYqM9lpg5U3
XoBgfBBGooMqK7ugt6J72qb9rHSa71uZqS0lzN6zRC8XshxVuVVCPzpFGpRExzo5Aa2hCu0oJ1Um
8KNSk1gPN4T3qksFRuhiuulTr3cSoti5NIN8gxZSadCiUelStGI0GgcdPushLcp+ETpSODyVccEK
BbRon/jBPtFYiUKzp49EVUcpGX3vpI13LWpZPRmxRleMsxP17pBjB9+sKrSOQ9M/TXtomm8cg46I
MCnrJ7rKd15teG8dfd7zILOGo9/U0OrArmlhE+5pyQv3goegAq147GtV/mj1ZlTMBFXKUZehdTGR
kVLqrcc+z9W1SLf8Ig+L/ItnlW+1KnkXXRT8s1uxHtLjSYGu77uLqJG8pZbTmZbJQrgrk9hFpkJ1
H1ItyOaVZ7grL8I3QD+VxsuGyy5IHzTMOI+G2D7CEyKaRwcgEg5i+eyEyXJoq/JVLYXWxj8bdobU
ZQ+a2n1TBad4heAI60umLVsZ3K/+EB/Eymr2nZu0KLsiauHI7loc2nYPFMStZ1Gm8ji9pi5XhqaU
X3Lf2Sa9n96MQoVjGXITOypt/jQIgAT8m9FpjkbKn/bhuJoYY0OEphpYMIRXfnFUxMIvKsN02yV9
1dzHUrHsUFj/MqpILgqlI7uWuQpkhOwWiiV0xy4uL2JaRPAewGkWtVDu2lwudzTblbtsoICbec6Y
T0+YidpTyhz0tlibTTBvyvgNfcbinj3GqsoY6bJ8JSIDuEK5XTgkllLbzF/SF3AB6zwqWjTjXOfi
9205Ky1kBJxazhapaj3A4wBU6NTKFgDV963pWDceC8ZjLvTUmRIyJvQ894+pmWu0DobFcx9Xz60W
Oi+Cke83deeEX+HNhnZduO2hq+P+4ERygNiCHn99+OVpEcDZoka8ZVZkGZWJjlmiOuu7R+bRfIGs
XwvzSB0QQMYNzVNl5VX+WaBT/UttaKtusNRXPYDSZeqK9RCLYYN6B62LCCotJDgfD0Lo16heetCc
xt3pgTa9VRn028/rH+qSudeGSr75yHQg3GgHbuNssjhoaJj2LVs13iqjVcNDyKIOlU3NHp3gRYFL
vRN8Tz4rwVealtpvvip9q5Mwfu46nTXW9OJzFgbayi0Y1a1ciusSIbJ5MC63g1R5oJGa7JKAIFto
yAJHtWqcTNX8gGvV39GAcJfcXsgAwf1r06bZ9DICEUmrNBtBLdmSiTPJWkVmHMG3K1GoO7q2/psY
w5/wBt86d7rarOEroFDaWQeXjuuTPz7gMJQnlLcRQuT4tDcdT7NNMjChG02GpeKGrIxS2T26oxnD
GlOdBMEbO2GDtUH39GL6nijYUK3BmFgIGnA6J8ovlZMrz7KaxRvFTGjVG3dNl/KvJk9WBZgAylPh
CS3Emqa0urbAO43fKkAEaFEBSp4HlRED40P8AfSDJlFW0hfx1yRz7awPxcfCcnqoVqaHpIujz1x1
KPbTQ5RZxV7r8MN+P6bVn91MhrQk4V2aChEjSVFZWn82ECva3SWpEbplG0vCOnbMcBvHrIt92e6Q
fPkwBai2Tqy/O4kPKDMRb60rUNLdtv0Wf24yhyTJWneImaJqhYUUlfnHAPzVmYV6cilU3bs6mRNf
TItCTaX2rgrQAhp59aPiE3aFBT8GSlk6sDbkczq6R7JfyGcDRaNzBazKjKU9TdHpIu0T2LKKOtC/
lFjiPqrrHc282H9VLadHdwwwGO+Zqgunz+3IUv7Gj5v0Cn6aAnUTORARS1oVNb7CL0EQoy6t3EU5
G5YcC74qZ88hCPS3sK4/N8YjYltTiZrn3fGfzxd++dwVejcLDLjjs6oeIyBjZGFo05CsnNMZdqCU
qO1F7beqzeOvjRTd5EAsb73XPRUtGpMPUj/KnDdYtHqB0I5Wqn8Tc7DG8MZPv46gIg1lo9OiEOvR
fukrK9LOK+AKBqs4qUMwc4p3tdApXEZi1M0yeWiDOaJML26i0C8wDvbCyr7WzWPW9sWldazikiPs
Nw+VRlkqVYgBqaoHtfTaraP6eK7wwezSkTUWwpQ0JwGdi1lK1Qa5olkrZqrdtUP6jChDaYugtDce
yMJn7OWXtsjQXqGJHcRUrS59XwxgU9HmGyZuBe2Z3emhrxBcgLN0BqkEiBUTE8rqQLx9fOgZ9ocV
6qg7E43SI62hiEtJOXJZnqNBpkEuE8mTeGUYOfmlzohuRVU+OR1KNYJsxKfcH6ABgH1daVjlz3JU
UHSvpuVRl+P0OAXqckU8F0kqbaa96XigIESVVFGNaKiln3XTXeRdoV2x39UrfesvfpLGa2w5ZMEg
lM8h7g8PYa6/il2QHGm7Vm7Qz15RZts5nqvdxTc48OqrVbT1AssFUF5udJiswt8s93+dGnQMcORD
aKxEBVKbSrt/iEBVBv30YIFRvq4MOjHKuj64ZT/qUQ/+V3ehjDNXliSw6rtwOJSlWh8cqMnzHr+Q
NlwZkslhWny8Kn1Xew91nwxdOOJ9o+5EYlIknfcEIVwle5i2EqIYD0LLxDptgZp5/XTvjKJGrVBO
4AEPDRh2JfjmyXFni0w/FyXqt3i5wNy1Nt4USRjcYz3bKUnjPESqIZxTWbnBcfDvSAlZK39U+6lF
2b/7LfnMKDSDxe/nVP3nMBpzKmFwmXVBJVJq4qz8YiYFYDI1Qyr8lSTXAiHnhKB2k2CUiS0ivpIO
lnlaplKpsMUAxN60K6CdYCNR0C3SSsnOWfmI/uU4oOpu8zn01A6MRlGzoDTdsIrzjplVMHa1mTvg
u0XxhrKu3Y9LbIWYQlAgvKRmTnuyUqW1O78vnyIQt0Aiu/5dlKkrKb0SiqHrbuXNNBkVCQrI00PQ
6vdkAOsXB3Vt57WR262p90erbvsjeliZPEtF8SDESbHtU+htog4Rrus0DF25opBs6AHQiXRsz2oF
dWnUNeCjDV/9pLU+pLA997ISv6ay2wIV0PynNMt8fOmsvaiaGi+VoGxIWbnW2ggrf/3762OOs9jP
s5woWaQ7dFlG5UY2xjXxxxtbgPEhSSHDeLKSiaZjaHB/36SM8g8rh/iuafXNSrMrIzU+FbVvjfEA
Fn0oFnIk1otKa9uDp4eEhsetAgLRrGDAAlm+96JaPCKBqtxM9y64CDDFAZXe7pDqc8NFAVms0PId
hnQTD1p6ZMaJ9orcHhrHscvP6b1XFhvPgASvaJVyw7fUsVzKa+fk6PEF3q5mTsUb1PRN0NQdUMM0
R6BToK4gV4evJSU5tPZHIwkYJRPon5/v2wz6KQM2AcOhorg2cUgIQp6+pLI3r7TSf9RDzX/Mjfxr
zTIwx5fUyqXWozSFLVavhMwVFpPJk8FHRPOhlfdNCkpmQA5hY1glfGfZD+AtE/71I0leACxk6gN/
tzVyLLopFiF0ZvEQNNhxoRE/eq5U/s0SbY7D6+fLK2sEEli9CHjJsvTLIiYBeG3p5A9XvlTm+zjp
u72hGxA+x60khmjQa6r956FMToBowtmZh65LbQ3akPPpOgyq+xGZin7SnfcpewEi0123sk/9yGhr
WEHdbAq1edUhpx2cxNUPpCas3jhU48N0dDCTYiW7SKy0lVGesKMsPTypYzhlcuk1/SL4mbYp3aza
9iTX6cgYN+NslAcigGYTqN9HQ6e8po4xMiysdyfEMO2jqH8koKwAx02abW4liAdDQZvXgqC/+K66
qOTAeh+8/t2Qc2OW1GBeJrGijht1VSbRQwxvGU4qD4UaFui4Z2o7z8jhLWCF9WvyBRKC7azszbiy
mwWosumYWJ29TCxfkwwdnLQ1vbtPmmwOfAypxCHPFlJiuSc/rVQmKb/YeQkZ8aGH0/v7gWz89Uor
TLVIW9JcbyFE9stAZhEWZAf/f4XGB6t4XpSnNJBSWA/GazC4nOLxYToeUEnUPaHc+yBUqvJco7a2
6UwEBevRhk+5jWa5RcnAOP58ZFdyXRGeLRe/zRW7cCkZ7ufxITOPvhWGW8MrpGNO+OhohCAr4TBT
vh66xXJ6Yjo2PQtPRj5AxipQj9sYYvZYui4ULDVhRtWi7GjI3egEpFutlZ0H+PDviWR6b/RT0QzZ
tdKlDqTHNukTJOyIzUT991jUFJACDrxGoEZ+DPvGWiXWYC4nA1GTdi1EfruFzb8SR+9QNTRhbiaC
s5x2A1XrN2IPfQsTa1ND8njL6ga1FQGbIy/l7FiEZTUHU9T/zUVTfg7xjasjxSNI1omkEgly/7o6
yi48evC10UoZjhGe+gsyi5SIBUV7DKaoUiR27FtDehbSHEFfRCIPqhB5O2TRAbymoGRLqwP8q5f0
QeZSZxeGThgvFpOzKIAwUC33IKeW385KX05BzDNdEid0y6M/hrjhckH2EbNuXkq6v6/MoJ2pQ0TL
9yArz5VR0TqOAbPtgkx57qtg51tffn/jymABf5qkCHQClzAph5HIXpHL1365dcsmrRuwanTHI3oT
LsI0Q08XQeZL1cTVNvV9bwmqNkDxNVJWbhwjHq0b71MkBN1ICkMGV15Nu3EkHpnQQ6pcWnFh9XJ8
nryf1giyhTumizOxe4vVrAU5wmDOJAOYYukhidKmZDRrp0FSsPL2OmH+T0tW8i9IoceH0MSDGxRh
3kkdZV21FV+LclG6HsnBOG82jQgotWrAA+nlw7QDtEIhkOLL21JpsWUVr9pWqolH7aR0/5kacRCA
OLbvyvVerFDgtsSCvl6P4LeLPNzIwG10ZI8zCC8ld7DgEC1PjJQaNfjBCHx72jUT4/zaor3TRIVd
SzVh+CCV/LkSdPFjyGK5gKKvLsrWih9lbO4d8jC0pJqevEylWKWJQ/OAkZbqqymqd3kI5HVrdv0d
lblVViX9Q0OYXlKGYSNLLVybOnHH+G9gi8R97147POWKqz84gneXcrPYTw+OEZWfW8xJJVhvk8ua
tgHzcBdQbCoYJHBzVTdsBiEt0BXjzyjS4xCic2O5/hhMyZJFpjofTiJxl+YSaLwsjjd9JMRn3c+g
k4/KbXhvMAGMNt+UcnQYhCoFG9cXtS3lAmIBuZ+Bwh2t5MLPGyQv7rUcREQVKrqp8poQCrHnUFqg
U2adVK9GyzYLL9Penw9otxKbk5Q8PaGuvAtqyQJ+JyGMVanqo4b2A9F28yDpjv8woN38IEvCdgq3
lzLuglad0CCjfxsvcj0FvqcQeJIjJGMqLHNqgKDM6E02AWgu2IwPVuhEmPKDdEWQdCVbkfpsETJe
EiU0bNlsgPZMQf7QUIFBZQx6pKi5DZOkAkBOGAf+vorE3hQ7xAETTwJ3x8zXjOZaRWK5Ktti2FBy
hT1GERYaKtdEYA1PHFoaEnUfoIZ5jjNMEq37WmsCcPzpxjJNIo5imVFUmuQvVSzLt0QdPvfysVxl
ei5Sb5KyTwQqIQWSAXog7+QqMe8uK5cdG6JHJD2Wjr7kwKnM+ntiFebacFya+Yv6OHkIPRxR9DEa
ZTHtOiCgP3c7X7ljhWsPgikcZCM1blyWch3lImSjKvHura5RQ3+c0hCOVn8zoia8BW0N0MSUkCvv
VZgSTascE+jetmpGyguIGsZIJS6yqHRXPVrZF11dColAl3sPiRJeaHeeHiqlAI0/eN58KDCM646y
fQlcGENu1GWyxjjM9DBFZGIzLplHZimA4Mpznl1FUnaeQSkd601y0Cshmk2TEwD7qOuaUySVyRmO
k2NjbNAKH0b5Is7AP8fobZ2MpL/1dXB2k754kwiiJzDEvpVJ+ZhD0n12oubcp0J7yIwi3laNDlTE
8CSbkAJO1DjXiXpfnj9joSi1k5FobUmrviA/oeRvJVStyIVrT27+gHZRt6JoJj8g0tMRJMDYQr0n
s0VHbcdgQH7488VCE4QrS/rh9X++QNPTNx3Lqtp0tS3EQMiEzMpPVRwal9Iyn9IxCVFU4KmGxDPW
TT008yo1rK0CQGyKBqqBgEKraQpnV9GaLWlJzG4vF/Zym8MyaKn/EImIH0EmOofIrfr5tH4jzLKW
B7jBYRajKFiVdzfUnG+94c/rooq+ssabs9iJvUVops1qmnz8Lnvv0zJe9+7McIbqG3VStTOE746X
UHSjeOW1D0tvnncO9Y1l8CUuqYQi7qMUyOQWbhqt697bak1WL6GCMX2LoreKxdw7Tue/CqCKN07U
oUshfzWKRtn8uUDlgWQ7Ij540AniSQ7TYFPkZbkOxFw6WxTNzqsa/6VVVM9WwnysgoouWMj9pkxj
1vucHOqeqPfMASCG4g22d1eXJ9TXFm6o77sOQipqmwHDSNXOqUghqKwHyym7O+V5NSMH7FdhBawK
FEMy9Xl6A1WVW23Wx6W8iWX9OZLDxecFNfuWdnoH4HAkNDvAnxgOskAmOfEbfQWQD6yoG5BJrv3+
7kSmNye2Lu9DSdKeIm+EoCrBNRkzEqLi2L5EvnvaSuJBvPRZOBeiWt4WIbRqUgbopYoNMuif+0jJ
o12D4trnu390qdbenSKFiD45sZ5VF3MnIRw/GYBNY+3DSpXw5lWGQRm1W7yldzdq0YfBw71y76Ba
pTVALfqoOH4uV62rQyRpfTxT07BsLwr7e9jm4+KhXnoXDdPlEAv01Q/AYhRBvFYELpedaaU7gTKc
gyBF5QIo3ouZR/7FBWja4ATBRRO7B1TSd76ntzdhMsdav2mYI+n2zi3l2eBa7gMltqCx5upzBay3
0I1iBw6dc5zIqG9mLSoC6HntVbdM9g4FF4t4UK1HN6J0FnXCDJFLv1wMkYhAvRKF224MhOQmDMMM
70tQ4wzsaPyMqnL1hrTEM2U3pOaUtSIJHyF367WHJU3mDk+3spLbUBAizPOeLuosjCkxtwjGQey1
pUr176SkKT1I2kd3EPqT5Xsf0+E+kRBp74yO6CevkqBe12PYvx1wdVVgu16nEdqtzRVCq83dg5+/
6FO53npl5l28IfjQSBeZRshEpWbJCa3H4qTAsAevbdZn0y86sKOhsza9BI7CdEUixbDj0lQXVqCO
iM8CCRBTSgjaZmI9j0Xds8FpOrtKr7JrMDSPalZ3z7robCtZPk0VhEUeY+HgcIjTzK4KRooQu+4V
8zZ2UcDTpVtcG90BsVbqfz1lsFW90hfyOCjVPqGFSGuapdtKi8G1PmIszLNu+ela8PRk46tWfTIj
AgOBPxi2ZTTG1lUG5iJJDQ5FL6dPHWe5oxVcaICdrZSuICdfVs3ZlGDO+kgjrJG6NE5611lQZVVU
CVM5xgYCM4kS/T2Ximqti8jVoEgqrGEOhnNFrHvcwtixp1847QZA1G305wnMaPNiDOaWkqcvo9Hs
LyDrwn9UwdurMPfJOW/bVPkq9r15yQhrHBD1budTzDuG0qzng7hDsauIoYUjp/45fkSHecAxahDn
IxoxtrIvVUTVqVA4w1JxMvFsEGbYZ4DGH3oxEGbo40jrySGbjpUgWJ30YTqQhvAQDR8ZA2HQrYOQ
lCy5o/vCfJScTQHxyKSqoEIkxEZzxNr2leMU26AyEUSfakDCPHuAaPy5JyDY+vkl9Z607WjPUwTY
LGMtF+xwjIQXfgtctUcJsEgBB0hVfRJd5LWMVLeWGhVt+z7l55nIExNM1KNXZuGZTyRyPvidcAIm
Suk4iNJHuRDNhQTaeZ+U3NqDiT2AiunKdX39MG15Yfl9K5CoZC2SGJh26iFUI/RH/lq+VVH8xW0U
YQdQeO2imDIPYte5dhRuzFNzsK7TMbfTEOVLqJqdiw2Uy4aiEahINSBat0W/gwcABVnQ3wOfzGFX
dpmtByR4XXmpKIRJhAKJ9UHNCBkYYnwrLe9UNubwqmsdKmSWgchj0+Us9aOB6cfF/yPsvJYcR5Is
+kUwgwioV2qdslLUS1hJaK3x9XsQ7Jnq6V3beYEBYIlMEoxwv34FIS1dZG6LQGpvYNnrcRDza82u
9dzl+pGfUHtz9Km/yCY18eSOmp3ZGOyuAEsklljp41RNyZlRNyIsoqI/LZx5FY7+jz8Ba6zaghiH
DLy/RikiqykyvreMJtdhZLhXdWjhZ67VC45trwbHz74SK6hv4cYap64DS7UKYhXSoiPjdGmSBPak
OC3PDTV7IjFjJk9pwQZawmyuxJyEqxJHWWrm0Nmrp0w9b/waxTaAxT3E5EtFVdIcBzK1HqaIWYAE
HvxIyU3pqvgbtMnxxdAi3Gy00ngtu27aGvOcXxsWwVOX1iOjxLdUuynKR99CnakMjw1bXqssBCTR
EiwbIFi7GDFEfkoeSeaeQ3/ARNzCn7sC37qKnMBYs/cw7vYZL99rUQt+5U63R2zjrWSGKco3OtWG
t8wlvrPno15BcDK3UZe1W2bW1mPeNO02Ws6C5Z46U/eCeh4ecPjfTFnXrtoF+FLolz/3yVHdU4VN
WA18cqbMD2GElbxWTf2jD9/qREKbtbO1Vv/SwV1IjDb+2ZXp42ALfIix1T4rUL+FSBUndENRjV9y
Y9mgDcJ7BtKc36ir8107ufrJYuz3YI8twcKidn8Q79gZ7jrzJMmCCw5EQEdLip7rgsBCUQri9zD1
5RfceJjSJfPXRC+CHdMkeZAyiqGv6O6OEQwcEp8Ui4vx0BKle4H3M1zkcnBj4tRXcWuIdUig785N
IpykS/lM3+s91Zl/q9yegIl4ZsUhMXztVmOzdYbO+PQT/TkB7HkOhsy5ioEFvewD41PLFyqH29VX
MkLwmk6MfqPVlvZ2VcfaMIpHKwXgWqjEzdCJ05RO3bpMXWc/+CI7eHiIxzSdv4mT2DV1Yf+eOUmX
O8tLiRc469afh0scsWeGDgUCodjGYwVJm0cJJC3Lx6dMe7EGF86P7Lxn0gHPidPEHzBT0iMur/aG
4MvoY+5mxMiuF1x8QWhSS3j3qgYNXc1dXrz6hoGnD47MZ438uIsJd22ra49TGUUXTzOspzoYvsxj
8ELTZezauiquDTXnVZ39OdSdlx/TnqlolB3vpRsUg+zNNt0HUs21X42QzBjD+hujB9zQywfXJX7O
xOYWXm9WXMMkcje6MIxHkrNPhqCH0LURnuBQUn6XMjyUI4iC24faV2ZLa6DR+Gfvt+gskyV5QITi
4FLo7efM7W9aSdMEM+VDK4jvq5b5j+04ztkMZwhVLtkeVdE+q4PVwiKeYV3vJU/gTdPD3Zx6+mVy
oFyrgzfGrJqyQmjcdM/ZbMoHpl0GE/wR0IXEPjJHPew6kiq/DQMVG5WNtiUkwIGB5r2JyK4+m6Uz
0pfOiB7TfolIKpwtct6TpHkzpC2OcdsBQS0wbTUEf7tvxOmvIXVedSdjCHUfq5soy9O4vJZF9QvH
c/JayTPdd6b78Wco7EX6yi786h14awMXK3nPoVwfkblY5F/oOGcBo+w0RUJoU6gHrdX/gjCHotg1
zthjv0W9bz1q+fTXYWQinoXdA4N0cb8dDDZ+nJZJQEbXomxfSBCNTMQ2zWSxhaiS4h+1hASO0zMI
UfgSLyF56kWtzbtNECBTxlsb0CrApnhPvhgf8DJzLt3YuEqHBGcve2QLSq5jhp3VcuWmGkyfcH5T
AgY13tPGJrwm7lbdUWM+dXuh3RsJkaqaMCHUZVOWXPLElfvKmB/H0Ep2hYbZUSNdJNJ2jG9TK/SL
E/W8GRPaOTmb57ro5blcDupMHawgLM5I00L5EiwUySkvkeuK1H+mELP2SYVm/t6bUzGZWxsgcq3p
jfyK9mNvDqH8FfnVLSm8fi9T6jSpoE03rdd0b/MuW6ADyvUHJ/W0w0gK3cGGxnXss254GJw62lTF
RKK3zswXNu2DOvgUNzvhWt16Trq/7tVO2Z7vNe88aT/DsHqbFuiXh3XREdEwq8sW3gnRKxN+46F2
GfGlB77u5kOpdbI90qXyvwbGa+Jn/vcxt+4n/b9OlpdCmz4ktZ2v//efC6NSfhotM2E9voEEET5f
209jU3bvouowOMyT5qKlun9pOonfhZPlH0aX3oaQL5UYo+Shb7FCxQK7OGW66D/S9JAu3zrDT7xD
lu0kVeMmFF3xHmd9uWkbpz22XVm+D0n2WWq+DWamQ6ap3XI/iDczS6z3aCChWvTk2avLmLJuRWoO
pTWEpD4J+rNjIKDngv5mOfjpfsiDZHxCwRQ/FzgchGSSED9NjufC8lGHziyDk2zxTqiW/pTUEO+c
Q+dctZFLucWA+qV3R1z38G2H0HPoPUKPROM9qqF3TorNjgH2I4XXhBW8Xp8lqUe3doYQ13SDeCZQ
Ye849UAHTi55RVLUOVnIiCO8pRP8F57DpLc+/Z608NKAZ9pD/SMENr/4XVUc28QDsdMZcqrirLWM
HUF2w2WqCm0jwuA1Wtq42vV+47Dv7bwhIUhSl+l5nsgOb/vOXXV2ocPMDIO1n8yMmnQ/ewYtLKjs
HkAnfJiJ/3EWtoG834vVGZDnpjTm5sCX7ayeP0E+0pE8EkqT5ek0gvjQToQMVX75jf9iT6Yz2BjS
0MhJXPY255B3CObz0A4OcTLwKdcdpguD51/n1ijeLaYsMHyC17x7KZyS5HEbKG0eU5t8AgKXAw82
DC5IQTlc44m+cpWls0QL5MkzVFvt3IbYXzrIBcKF45aIYK+3YXmJFQ+vaKdNlvvxdk7q4lj4Xr2a
moAP5M91bJOmKDTR7Y35pe2j6lF9RqGhl/t7a9uM5tqT/Slw7OHXctJE9qhOhsCVl8rEidlEm3Gu
s5w9azlTh3n2gQPK4KLuJ0wqmCU0V7WNJdJ2tilKqE2U6O0zkSwpc+pF/6uRcQbxoPslG4xAR7P5
kUGZXkd66T71U6Dthc3GYJUkcQ15g1NHQkD2wLR5Ry7R7xlJ1ddmdH8PZfbXSZRbPIn1I5N/UuAK
5joK/HXyX4Pdyrc+nudLG+TxWt32G4kxRe7+HL002IipE7c2k+De6tQbHwJfJ765ogxNZXKpLR39
U9WyYoea6Dcx4/ltHsKepLaTK8UbSv99KZEWkggmtwr2sydvPuezTqqKQaYiMVs41nRzTSYmYTkL
5cDQguZFXYW6+YV4UlY4EaTj09CbOXw+n5yp3Bgf9dKqjiXo/lZE5JjMAr3eclBnreh5amJjGo6p
Qtk8v//dut3TTIDLxYwzHgdzn1jBJozn7EfkVNFaJFHw6ObjmdQ8IztH0M3WQ9807LZWvusVHqRF
GA/UtjSOJclp5Gr63tX3xXxDqgE2ujBFzaw991lJXRIUp2rZlxgg5psCRBcnr1C7/4DqBcThdiUp
1BahpaJtDWWFiVUQ4wPi+Km+jy3n3KAeRcMf69jiaCTMIerci0QY5z+HmTcO27VliO73M3psydeF
dkue1Zk6GKaID+R+3WpjJLUyyfutElkofYVSVZht9yUv6Tzvbxnyln6FsM3egsHjVQ7365ouA07C
X8p1ZOpBd0xr6yXPE3ub1Yi9uyapX0maeum8dv5G04Vr7WRYN2n6zU1zTIIDe5i1bV+JW4OS29G6
+HkOXI+wQWda9x6jKGZ3w0ZfdkhRxmdPlN55Wq7CZSNtrcA9ZaHzZERBtZlCPy8eKhO/8FZpBRn/
bo24zVaA3H6zKz/uDw6SGUGnz2of+32yrSsdmuwyeFD3Gvg420Lv2GvVPTCGVqvFsR2T/tyZbX9u
loM6U/dG1+RehCl7H2SHym0fulqKk5pZjMukYvbDYaVpZnNQgwveQapFYWKWPvNmUtV0G/U/G17Z
Xtlw9qpGh2WNd/ksp3sF/6duV7W87/oJrPbmbErnaDFVvt43GdOO93gEdGGY/9BL+XNGJ8uKZrzf
l7F2bp3vloEh9Wz5P7rBQfjfRdYr6MO0bZM5PSzkIjLe6WA6B5GOnm8n8tBepeOkB8Of/X2AecKr
Ta6o+qYw8v0mmkmC2af6pauWakrTrXU0QZNd13p8qAHGHsJoEPvYEPnWl/LFZ97zRXZltx99aRyi
FBTY8AlslWaXfKV52E0IFtS/32aBt2rsanwsddA6X8bWViut6HP5E/o0/8whiDzzNvmbwpi6kxlG
zRdrGk9WmFhbp2wI5qN+M3a50YSrKBheyiJA8in0/MNhV/XDbP5KgE6+48t/7KDF7Sa67GfLjZDV
xPbw8BeozZh6RQNyUD9VmGTYcY0tinAILSA+gOOEIm+1wi8xkkw3cVwfUHmjisCqYVMxnTg5FTA5
6dodvtvJWGnf52r41Tdp+DZFxE41JFhdu5mkWZvsvKPqzePRxClv0qc1DBtvG8cR65BI4OoJXa/2
VSXx8HKC5snsmvpcEbi6Qz6Wr1NztN6JRK+2DOtoXKFkvGvpZgRuUyxpRY72+O6uvcB+0zRJOCnF
3Stb67dG89untNM/7KWqb+z0uxb2zQHRv7+GFFedy8z/VizFEBEi+24KxvfBa1b9QtCFMjIe59K1
VrOfOgeLEvdeoTdLmW730842JeFqQxDuERUP+36S6aoeSusLmnNsduzhSf23Vevlt2BYvhiGnuwr
MdSvUefc0Mc+dK4frEMttag53PEDctKebjW9kZ4erUu7Jf1gge1QUiVXdUnyGKnesH/W7BDB1pZ6
BSXf1Neo6svP0CzifRtY5mbIYrnOXC2/OenlryI8TOqrTSbaQyV87yGPimpv5dhiCDEY7spK8anU
Eb76oSTLsapIB3MbQIN8tnYIBO0XttrmyaoBJt3cfvHjODjd/+VR6P2mCPyvJMiTtcxJ07X3E32w
4w8nLU5OUuxMNMdf5i7LnpcrxWGNa5zAizB8lGzd0OwaojiXxUyVs+pe3fXlLl7yihcW/NAW8jGC
WOdNmtzfewQgcfdW9K/OPLk3bEf8B9WESKOpD8mYE0VgSeMhHdq5+yVgN+9FP3nFptD6eps56KId
AxeSOSggPPt/8cv+MM0MUouJp/WMdbsQoUhNtA6ZPaWY9WB659ss8obmo9NpjI07p8mzuodmjvyn
pEMDQ97SI7jLc2b1zrqSOnCCW86ECIpkTXjPuE0S0T0MPnz91ov6+1m9nCXEQ6+dthdvYz3eyOey
vrC0dYepnOJ9jJb87f7+My/45s64lC20bscuIc11GLMo0nc2TtoepGVJWDOTk5y0YE20vHdjvrEa
iUFBFRCLR3UWz9pzmM/Mh5b71iyKgztmZvVdn6DCYntCe28+qyF/LMpzU/X5VtegBinanjYz97fJ
1rvWBowXxyCakJrTX6cUIHvXsUFE0xw/KWHrELKoGqp8+JH3AkVVbdi7mkpvXaXduMkHCcE1ZfPg
73fnIE7ETTJL2vl4RfBbllRv7/fPwEK6t/+DOrBSu5tpaou1r7/G+Fas4jAH8jK0nqqjnHGorpkW
LWBknBTmNkzj/FGdoSfKH0evPcRDTFrFQkhgrDHtrVKka49USGePVM4g6xihasrMovUj4wLV66hA
AoUNtG4ER8E2jihQ5z2mRJRTyzMjhLBPRqz9cBvTIepq1dR2/ZPyHrUrWsy11JJ4G5Tw1i2D4ZDn
9O4BzBIPBBurnPsvCpTCcCWf96aeeRetn11vVcBJXLmVP9F7Fe2rtSTyLctIbeqb+5NByiV0mVpY
NcHxcr43m2R6lTsPvQ9oNGtrHhLim2ModVfeDhpTHGlDwQ0WHq4lvIH8qGVyNRr8MzrLxtXza5Tv
CwqYOBhQY0zxwUgKSeUQHeomIgdgIattGihhRzuq3v1k0NeOhIOtJsGNiPn6R3ji/IFMGtcIoL2i
5Gipmuu0weVPaTj80LtNdWgfoyksbl0b1cdRK7Z+Zn5UgH0IprTpOWjkrdCb/srKG9C7LLwWvlqr
nO7xqgguTmvJLftrTrRWPu1JoCMBcYGhTZtZEWwmA7zYo1eMR+tBnQ1aOh1NXcDx9KvfvejNL8TF
mle6o98MS6PL/f1qqldAp/4QM3N5miCOL1M7++fWa9rf9/dNLz5no3N+CnKqW3ZlYAwgGZ+gty2+
INlBsefoRrLD6ELgVZeI0Hb3EbresYAtDHT10doUuUvAeEPSXbucLZq+YZ5w/zA7ipTG19Z6M/9O
Kh12n5PXl4Hef1105fSVVefdH113k9Rxt0myCLdGobsn3tP2uUiq8aFISUSoWvN2nxg6udjy5GPh
EIQG8/bKuBQ90d1x+T2W9nMurR6vB7pfLSi6T0COBfMEveqYLYKL25V/EmHE3FQiKT7BGdmXeTPa
q4zv5X28NEq0W02FQtsqmos6C8qpwVCKe/NyLwimf72akKl7n7gYswOjbfmd/ITk0D5mVDohNRSF
KA8dUsvbwMhym5aVyz4lsG5tNOcztcZXQczyb9N/bctUe0mZoq9bjeFpZ6bvVhaw/ij1eRiMF0M9
ROhQeqQjDn2D9Kybp09yH0Z6shKLUtouMnEBs1x3vgO5pEoblhTVO5zyOGwu0WTVWL7966zoTf3Y
yWGfl8/Kk2cOHcRyxnOzLDfN2KoL9YrXDyb5gQWW5nme7YXF5R/ZXVggFr0PlW0xJE9OquX7cKoI
5Kj07q3qtWRrG6G1j7uwf4v0ql+Hrs84dXm19RHelMHcXOc8795i0d7GNPQeZVuTb+r55tpm4r+O
NcoFLfVG1HnJbz2I7CWakKcNffCOhHl6vb6ft/qQ+W9l1b3mS2Kizl6+E+nOM1vIeJwMeq9heUcq
XIUu0olb/2BQYj0PJjCt21YP6qoZdFJZA7J2x+z7HyKJRhTXKarD7+kCMpVlAgNFN0sQy+idrK7m
naRvsXEMO7rVsqxPyAsH+FTymxn3DVYJEnadbnnfy2hY1+Mgf4WJvx9NqAsL9S8zEqZdc1ZdLKtP
d1YgfhZYAW2toO4JkweHHBO6L82qrG0Zz8YRfeJP9TfH5a9PZvPtzl+JpgJOXll4xk5LCUgKHMo/
bbaCqzp4bRhepypOsb2RMQ4jkflo2sYOGIqBnJfND84QiptWOV+oFxDdLGybkrCGupc3tV5GWeVs
bNnpaytDXNBlvLdeYosXJbVKoeumM4hYl4jsoRgJFfcHmoSgsjK008l0chkbrlq/gsVJLKg2Jo+O
JKbUM512l9QJys3KgP4jMjdYdQ7LhSnL4f7A3x9sY5vos3GbWORXMR1RcvWSjFyIvEWo4cJdjZCz
fhHdjL835KafMCRWXh4El0GrMEQsq3nTJxkDmmW/aRLtsYra/slvsYfAaqtYtgsyifug3QxBwQRi
ch+yrE5e1f10uZ9pU3/MA8Pdpn40U/n34dE2WvFqQY5vhjH6jrIew3HhnluDtO+lao5kwQy1gE6+
XGW59jKqpvreBBV8cS4EbHTI0fM3D7ng+c8h7du/X6oXpsJKVnYGTzJHMLZpoyT70ZAoFcIknsoZ
VuQddXcG04eAGYP1QRs8TLkfrSPYkeyMBUCoySO9UA3uy/xIJAPh4ye1uKpldnhxMcthKwwJDEaP
sut1+ZcAd6FOHkCa8lVoht4hjSWabNkDK+VRCMXH7K9q8fhzqV6Fp/rXq+aUE9Xeh8x3jRaUIwre
O1lmt7oUMc7sffAeyTg59mXWbNSrfZqXW20439nUWtEZh7bqFNmWUFbXmvhR/ICvbmtf7MJuHoyy
+D1bEGa6WBM7AGwoBEtF/gfmsNksVlZjDgevcuwdIJC/hnaiP3XG0pTDIlFXA1fmApKpK+C8g8/g
woi7i68lxY26Bv/SOiM5K5mss+n36UZtCMIGXw208UXdZ9SWbspCd8+mPZlgWHn1RPf/YImofI+a
cToN4aSv7eUybhjyxy6JTq0D1yk3dXc1FCM/Oz/wbMn2xjeI2UaAcqs3ZLBPfSyVFpgbpm8Df4mV
pKqK+tEThr4aU6GtvFqrnXY7IB5jVaCaSqyEBOaqy1YVxJyBFoINpMxfwrDpj6NLWkZQ1eFLNnWE
xgGm8jWXr1E5yQvrW/hixLZO0mj+LIQfnjwY4id1RrZ07pTTA+RoBs0LkVBLC7GSrIA3w43dh7bE
/CjlF3sVTnXOl6/h2HqfTZHGj6WZebCocEnl+TyXYdauu9itL5aROZiVesV7VI3eLioo2tSUQysQ
cgRZzxTTzI1DHkfN3gstfjvoBsjue+xtl14N6nHPFK1ixC3YWRRU2XlRS44z4J1pl/LsLKi3ulQH
RDwr9y0BG7fta/Lvb4lNEuyunig06Ju/FaWmU7OX4uQXbCxaOxLHqHYmmXjpLffs6pzklc03E+Zi
RnFs+9FVj9qTY4sf2bKVWE0fEdfblBsRjx/Nogum0f9ma2B090f9rxKmBjCUS1+j2LXCrfKDloR4
Y3f2j/9fu/B/KBd8sVjAIZ6zbFqgxSbu7+q5QtPA7cBWmvwl0qJi/2dEHDXLNuTGjwpaF1o77wTc
4bXUa0AYGlo1N1AThH/MEiw/n3d3bXQdetSWQjJeG5rwkNbF77LTi5tim6n7d97ZGF9qhjenEl2d
u5lnvG5GCjmSgcVtSZCws+S1qHm6MjdFJGtFMN+mwtuWLotzl/WolqNgOtnEaK/Uq21bPWojlp22
M1wrcx5PtFl71WF4ueUxds3DGTZiVGubEdYhBofsAY1gbFAinWHCYBxin8W9NiMqXKsYv+RTu3Mb
r9nfpZGQfW+j7Ae5q+QMD19SMlZ24awAJ2FgL7o5N+iH/6K4Efo/xSa+zj1huJZBVqgtlKj9bx+Z
XheJgzFZfdLASPbwDRFHyFicpV/M12ioDKBQkroxh4guQaVDxpt946hUyl4GQldPebHOnFPVGE/V
AhyJPsIptey+q6s+F8lN84bvZJK+wnAsPhv9OPcRazUnSVVPP4rOfW/ioXwMYG2cI6o6hvykx0MQ
j3ZOXC+R796LDdXnNFfjNw1lOIZMgX6qQgvHiBF8WzN3EKC83dgn4zEKamLn+/h5Qv500a1hr1bk
xnBpVZvGPugeyclTRkICzmyrxsNDTpHe2rb2D7lfVmtZWu5ptG0AjlkuhIHiyYiHnDhfjTBFJ9CP
wozzVyOxcVk3rfap15xgW/dlT7UKazlBDnHF8hbhp4MGPGs9/dUo5o0tvkmcaZ8Zw6AOiFHYDJNB
DDaakqCD98NaRzPXhz9Qk5Yv8KV1mJBu/QLl3tzVaE3PpefHB2cWxqW3pXPKDfPFyKr8sZks6zoL
sfZYv65S8Y9FXhAkPzAIU9ta7cY+vg0hnMWZcdAwyktsOvWFqcoClDbaCSdQcx0Zdvao2F0Ys1D2
ouAGUwqjNUSRpWEJiyv1A8uY708fmZ34qxnlzTW10bfRKJm7Tps1/D38HX5K49GETLyNetepadwZ
rnR9x8DFseR5cGRCc8u7gMFGds3NgZQldaYvxMHchK/ux0Vy8FHf7TPhkzbQJtO1zryvft7UV31O
McFy4MFe79dE2p8zE0uZ5ZY6mPc/Ml61shYXNcWso3E/Vv14irPp9zLQItSr0J8crEXVx5IXnb0r
HFyXgmHA+ye0zJdChyI3evb3O9KTRT4tdIOLeDf24aoIAHo6of2SZfwWepXA9SbRsCoPwqPD8OKK
7cmbC8X3p1bCnOpgD69MrMQ7ZyQAE0uQ1HT6X9Jk0/emCnJPgzAAw673GkPTdY58+pBU3tcpiaMz
looR8xbOzChnyCHdw7yQbKxhgm6zcG68wsWTX2EmREj3ezN1Pu3ImQ9hMpXE63S22FODAlznNiSY
XlSkBhZjtmW+hSwuMOyRZrzF3IjF8YCebNio2lNdit7pNz3OWLfIFp+i8sGYO29aDdbkH3U9G7b4
1wXbsSDSLeriq0LM1MHMJX4LeuQz/s6+xEGc/ZjaU1mP6Xd3pi6y4jO9dvhSoqo7jWjJV41aKs1G
/+qmjrWZpW6fdXzdVmWefdqW3jLdAOOe6lZsjB67cNuq4XZFP9TItMHOZefgDqVrVfHYBMl6GjWf
NcbOLu0UUOiWcJ96t/oiHVnv7Hj2Tp0bVwd4TuQSg2tCV8PHR8/K/TiYM3Sr2F9rddCclAIpa7pj
IYP4ZagpuUy/DrujZxZHaLExTNv6VQn3DeehDyHrKhMMdci08LOOPLKIk/6RAgTWcdtC9l/Ogi7A
NUJr3VvotM/CsYYHY3EIkF7/PBR6j8wJOn2Gmm4PFu+fwnS0LkCw3pb/OXxF7DnzeUJuu8NtWjLW
lwY0PC+n9HtUs+IBL2OXX8CaMGby9hzQAjlBUVEld4uY/H45DLG5uffmwTSTybG0fyAGEO7TmWkC
SNs6aFAyDUCOBzGW6cXrhmOOGheSHg9hmWvz5YYlmH7B6A1DEiVEMIN03qjpglNQvBjtVN0Nv1xG
7atOpFD8snzrIDZe/Cx+pYuNgd402t67d+1Ts7yVqQmRZbHA46Ht0sK/JbJiGoGwokS9tx9t3NGa
2bbPXjN8Fd66wXXjZ5l05I2OHczfNBOHmLXnXh9Z7ZB+UpSE62lhaPCxIB1bRi3qAGsQXAbfLvhZ
Azb6Rao/tHGbPDDiQ+yhplYT5Firzx/DZeUsmcudgqD6DPSuPYaa9x3yHZjfclBVf+cbgNCW2exi
ibePHeT+Ps4YvWoiQq+mATXkAUzg/780M/T/7WyAABvjCVSlnsCf6x/Sd5eByDR0YbUPoWBu+4Xl
PVq5cxGZ81Vtf3Et0fXkBoQhiIRoaFpdX8nBnA6KWdNNEx+eNw87EzCq8lIgb90Tw8F28BNWS2tT
L14GGKtAXg/nzRxhp1gU+QwnnLN5uafctPJ2ys5ood3bQM9XLe+d5RX1Q5X601ZVTlb1w27CD2Vq
gL3kVc7wFpJIEnexCCNFjKfH0utAavyXgwtfDXSNbTWu9UIjg2OZJVkWxL6mxNAd9ir5AbNt3UAe
AFYBqp+oZm5I4aDO2cgKMBuJQ+Zk/tVziPKaoTqt4N9Nu9KtvFu+HJCp5Yn5La6qnVs15SWNK/18
R9vGqEOovwDlWYcRIUHvwU5vmFnbRmoQdgB/oDKnzb1tt2hC1/izooGNsbwsGHPh4mxugBYEKnW5
nj304Ss/I35CUTfDQRg3mFobI/Re4maaXgN23k2F4cdNxrV7mrNFQyFwHzDnItooWrIiI0NWz/6L
hwm63P8QKC8ybQ/nYeBk00QNiJPCf5b5sQlYMTDMYG8Ju51kwL+rR5d3sJ/KZ3Wo2/m3BpSyzvHO
W7Wa/lPzJCr5IO/uAo2Y9PqnmaFtEIQn7LsxbrupUr5Hzr1Va73Z9O2uadtvcxWWtyTtjhX00Ivy
R2B4l64Kra0OgKAedotVTq5nO/W7cUDmIVycW7pFt9vBpP7Lnai28rWqlZSGVp2ZxZivhRcJxhDR
pah6VCNDYH2qs3jqrM+wok8Z6/5iL0vCaEzQCevoQ/kzhH4rrlXjHc18qO8LWdaWZP54kDGU8mAe
Q7kDjfhQO2hSNRGUaCZoyy1jwIoxhxy7SxnxX4c8ZFphOI+eS/RXbgb5jUo62kicsLYKrLMAUS+j
FN5KgvOtR7fpX2urzW/SrV7VlTrowL5aNb4EKfbneWbIvcbAcZPTJ7/kA0D8fRBkoTBjkewXmpZ/
jTLpIn/0kveqGPGc7LwTIi65Rb7x4Heu9wHjNtsU01g8TB5edb0JvQM7nu+RV2dXXP10zHM4U0Xc
UBwi0EjKKewTvFB/1WfLe3QhZ7NZN7siQnGNB0dxs+YhukRWsoBEgBcy19G1BjjLqEs0WAeUo1ck
ae73RpNYzBbJf3EVXYIn/mYIgtbeRQpg24a7LI0UY//Q2ht945b8HvnJkUNxKStMTtCgrzyrbR7N
Dp7tqvczwEWs490zutXwShW8VLtdhiklut40qLaTsjTrUtQ2jga9YFJstiwsJ0DNFmFIAe0l892L
s9B7x8Tij4R49o0ZRoUmS9a+bg18oepxWt9FV8tlu1yGgmGartn1Vq88qrd6ip7VWWBk0XMT5c3a
MMLHsgzSvYJXPMhDj/ocbonXnbb3jpLxs1h3UdlcBi8Qt8JBGmgmto/aCMFoOjc/paX5L6lbdqz1
GfP7gU4iwAUMTbcZ3sKiG1ft8nViQEbIUTMN/2VNsf9hIM/nYGEvhnWaiYfkAh/855Li2MzCLGhY
pxhNKUUM5vFmIX4L84RlKpCu4xVXnJmSbyDovMseO77nutm26bFSkzYQTiFJhooqLKhKb6O++1mQ
zys8+73rFPsZTi3FRpGavTH5mqdZiFgRTrswtPSI9AH3KbO2tePEatAaXfGBvk0/BF1f7FzTHr8u
9yVqhxWbFFSHGkLl0sVJN7euXRL+VvOPf19pMvkfws5ruW1s26JfhCqkjfBKMAeRkizJ0gvKctvI
OePr78Cmz3Ef36ruFxZASjZFAjusNeeYtocJsDnWw+yccIigZ13QXvKhr9otA1D/r5P8/wNoOKZq
LvxN1wJBR3LK/36MZhQERTvXoAqzzl8vZe0zk/4qslv7YlB+uWjLgzySz43U4FicsQth56744r2n
w/8gd+4NIti6qOJTyo5zaALreY4zmHx1P+4A/fKXoOA5uePMtoyezLpEyWTuQwCL67l1cAUFBen1
HMUdot9VMKJrbYL/HDnZdArrPtrlGSSKkdZbzwJuYxO0wPameZyFY54KIebLkNsUpcvmOiw1ZHnU
pMFMqkn2SGu025RtJnaK1RRvoDbZZXY+e8QxL9+qFEp/G2YvfWGDlUtrNASt402+EzzkZhnimKdG
DDW+35uGRl/GyV7Uvhefy8FAF2k/+yWS+nK4NnPXP5VzUN7icv6etalyRiFKXRhx3t5KBfb8pWLp
ql+LaYje49Rg66R1UDnZEvlQn55Zk1Ey1jM0nEKs+lg4DDQL7MyNs1Oj2PluqIfGs8bSONWD/SL1
O2IyxEpoaLHlvU21cTUVkf7mz+YBw+T4EupxdQwjHTytgR3w39aMf1xOrm7YBjgWgYXKwCvkLKPn
34pDw2TNmsBedgT+F16T0uq2qVu6fE126y2ysuRSGMpL6yrIfVBRegiOpo+wZBsT1516m5JhBymz
gAmZdbfOKGoP93v43a+/Z3S6PbXVnP2URRixZrc45rX7odXtdMNCPt3QKGloN5aZnXIE7c/2HBdZ
/hb01A5RmWoHDLGXhLHt6OMWxpDjUKyy6r/ioli7Wlkeo7EtHhunYjquAmUPlWfYxeg3R4tNA1Ea
MzOa8Yx0t34aC8V+sEeDnKzFmpnAwF8DXR4OPWkL65Jy925Up9BLs/TNbMt8W83+z1yrBXcA16A6
UjrSnKrxSsex8Eko2V0DNE1TeZnT7kp1/FDOlvriTCI/YmmK7ivd5fkJHVatmN9r1jksSNu/sGw9
NEbrPjs2HyX6UtDgiaEDFWAuXg0ldhRDo4y/+JoS6mGfTo2dJVSVd9b/Gco5dTg4St94QQokva3x
SHZQAy5RCbjk3vIXYVIe7j51R63JZgzbbKuq31u568ZF91fRROP6n68o8f8uKIYmmDZCNZCLMD79
Md0GNSgNO8P5abCsbp9jRevZ4DniJJayKLyDFeURsYE/0a0pCS4yo+W8V5Z6gIHezLi7OO2NHg/O
NWmSba01zslNUpbxfdCsfT//DIuw+JKPjNla4f+gWYj4QB2/27plrvramW7tRGbz3DGMq2X/DN6U
iOFFZkwrDK969qHGSHsskaunUaX8MxrJk2L5yovVN2vZD/XbBA7lACwBW0qV7uT+uZ7gEvSJwoXJ
vTjUhruXo31opw4NZWZ9eZrStr9Wb//8ycpP7m9kM+ZN4nuwdkGvg8oojD8mUDEbpWui7zjet8pJ
LXSvQjP5Fvj9V7dY3GP0sVAZdB/3BWBSzl5QoqRw4slaHBm/jsxSPIZ+9FZKlVeVGsnaUektK+In
cS3pUYR6c+2AB65CUBab5X4qrB6ub4A+5n6EddMLQpXcRrWwkks3umSDiyLaAIxRP8Tor9qlXZGG
BXLJyqmubZ/aJ82svZZRd6VYqFy9uZgxMEIuGIWB9d40zvKBBZF59vUANLThkmkXTzDvh2XVbaVf
Misfl/5V+2SMk3oB6XCRvXl8w2tccinlIfZVGnW+0xjgR6CtVK5mZ4i8erKTR7DLzl7X83DfiLjd
FzjUqObTJ5cPZZ/+FKbTHwCBkj3OxLVPrLi5jq3tUyxSX2ulCM5hqgHspVW1VQOM70WbUEMUrXKy
k/JVpTC2ydzGeM0SZT+IvMJH4ZIOb1NGFTVXjdCAmSogj89dXYdrLOLut3++UuB0/rHmJQdtiYnC
o2wQM+Gqf3B9jUClZo1T8ahNUudlTE9Tl2y0RdlY9zE7epGf7kMqPsfXuBXNvkqytW9llDXK6D1I
mvdxKoLP5SBg/t3UqV6v5T4mbzNQlVkRrrPR0Hb0/tHJLKi1YjDHs+JC8fSz5jTyTV91DQE6PjRl
01eqjZAzEiu1c4MnPG7lvtLUed92i38xNxUv1fJNYBpsInVqgPlINabg/9oJqphvZTeoq952LPbk
NPtCobHjRzowD0iX0d/tZ1e4r4XyI17KRLMjbkUC5MuvzOAZaUt/dxM14o2lxUADZDAONTzTrTZY
eMzVKvqasCvDulyehdVr234Ku4dujD9wPo0Hw6icLbszmo5FZSMD5gKU1507fhOaKSgUzuLLiGM9
AOO1KvRToRoGFhvlKcEoj2Nb/QqRvt2rSJHd6SXWoGvwYxMcXDEom7HunpQYjY1RYuLqVKh/XUO9
8F5Vm51G2cyWP99UJfgWqMr0NRxBRbAofir0Kni1S+dR9gfH4YuKFTL2Z/UWCSt9IJsj9CQUZGLJ
TVFa89yyi64EFfznqm/yuDvFVnN22Dtc7lKoWg3nDb2peaVgT74pk3iXqI7edYq9H7Yl8+Gc70bL
GTxL2lCkLSVbYnnU6hM3izjI+ozSD5vcz5Qt3bLkIQrJ9vh9NMx96k02gQPSmDIthR+bbta/rHKW
iLP/2QIu9wHZWo5laJZNYeaPRQ5RRqDpLXek1kDsn2wgloQerFDh5rsOQdGWmi58hzR6nma3uulF
JV6tYY/lLngV+LaxjlmnvDfEazFky1fjAEReTnU9I+M0m6mMlMmhaNzubVhEhEuUBDqQB4O20bs9
2Ri+Mao94qZvd7M6ISX1UWVXi+baXsoOFINaz/ycKmFdrUy/1Qtc6r9ncuPx37Oxat77IGhvWUzP
EaBDvQkWVouhs/VPtOwnt8VwGnE+MzYZ1hnl7AxLOcxoVegVuPQaM2BFcUaMquPh07MQ6NLu0dGP
fYqsRwM6Tf+yC5e1x9+TFzxOCI2O0E1LZ1Si9/DHssAfcqvrM/TEVHN/yF22fHDyOrzII5CwW5e1
YpRbNsVr4yXwNSiUido/9Sn4hkHJ4r8yDRwtFY+PycYhF7ZWe8n7CBY4DOd1gEOYOYWkZsRcfbsa
xVTDAbKC04Dix10IbUmus0PUw+4uvTET/xWNjv0g5etg+siesGxMpy7V7oE854V8ZYaTFa4ceigD
5RYLwg+RXNpTtTzoeg84EPLKNsAumnlj9NoK0T1CmaQFWFfxHotS7TX50Hr/PMb/vyHeEY7qglE0
Vcs0LVVyUP+2cO8q+miRhdxI9Kb1cLdT1c7OyIzwZnZ6o19NbUp290JvZEQIZMb4q5zaYV2zmVPM
cZ0OCPvv5c2qjJmbpM04I8ftdAeg3VNyBFaFVadV3zWCMPayThboCmY/dB5y5K/hKx4n4jZE77rr
Qe56RKeRvAzxMonnJykBG200iLh8pn3cpuI5p8ubDHa2pZ3ebJLMKt7KEUM/BcXiGC2n2pA+2c3g
3Kyxsp7/+QOkkvn/KhKUhmybLZCjA2FyzAUw+rePcIHJWcaoqQfsttExmpPmaZzjjRUN48rI63Jb
GE14kg/6mDarO47aj3A0DF0+UT+DYCinm5zKhtfWsQ6Mt25XjmiGbWpl9Xsxkt+1WNKsLCrXNvib
M8kUyc2t2ktdpIH11dGuWWiPXKPsAipYtKPPTXE3Nko7I2+cMqzh/+VGNjAnbMgw0LPrqIzsoccs
2QMgpFVy32r+2qJbk00dniTf1vR/jFV4YOafPwwfhYZcHRfkzm1Tv7y1Mzm/g9Sdd3jNtvLcxVK4
9ZumWxlDzjQfVZo4dW1chsSaouWOCnYzCtEMDaBduuuU+OQpRvtgNyvNyOrItdb0Yyt4VuWhHP3x
i4b27zLXauI1s1q+W1nDAhCIyRktbny4X2eOX6QrVeuib6GPbm+RrtEo6TzQI0c8iYJxYRTzThZ1
MnsstkmnguFfSPryOVeikwDkQgfVpltqOMFzaAp/ZfZ1fJCa+DpU24utqI+xdEtVQvufV+sivIjc
0laJUju3whLochTL2TSxVp7wxukJKAtN22RmmB9m9Mc7yojuk0wgKZEkv97/EFByH3iVsj317+4c
MCjvi8Q0N3ONYLxMBloj+BeG1qbcscCA5YN8vkib0++n/Lw5V2Wl1JvUgcGfGxieAnxS3p1J0+Y+
KGOcGztntn/WZYoKS2OrieJwPhIM6bKbGi/3O9lsq128NPRblsSAvV13Ky9dXZmeTXNyDtE4sSSR
KzzKar8udlXDh1EW4slZGBKFndp/CfM6xSmYxJQcdHUaCTQom+LYpgkRP47WPZqD210KGHuedHrJ
F1QtCY9GZY43W1fss1sNeBZi0nWRViO1lq7h3oEhlDUqnQaqaHFnsaVSMkaq5XRMgFRFptjV8Wit
7xdDBgMa8g1kY4q8wSYafbbOphhwstsYH4Iv7JdF/xTS80HaGSTZAizGM84cHv/lBt2+LvdjqUXP
kivaosjy0Os5e3kxowAgiDMqT4Az4EeGbCVpl3bPvW0EK+FP1i5w2mB8aVJ/21tTDlfA9d8MfTpQ
o8q+hyo9+L6+lCnZZ67BiMed2ONJXxkIo17UpJg2ajkFW7TZX2XbuMa9SJmj/JBnKhTVfVwlwiuM
WtnPFdltSSji10mp2MopBdanbD6pXeIeJqhlnlCU5HGKSIFaVlHSheDnfXBR3R+l1u7vb9aoyVzx
e/5v5sX2ffHbJKSsngM68eOLro4qRGQEKvItRKpVMuqr7UFPasWzWUVvRVM2j/IFo2twBS8/DKwL
7G4/pztRTtND5eTTA/Y31LBkvCJad0e8+X1mrWntX0Bu1ccAtJSnYUO6SLaAH/XmWYpu2/q14s5j
7WVZD534URbDRXab5YNsNssjqYUgJgvGa/0Q8/dTSgj69d3PQQgFmxvK5tCJ7sIGHRPL03JWL0VQ
eaZOylqaJTSXyK/ltYGxwEMG4++oRUA3WB5wnbKQSNzWOcX+hul21VuUHTWo9fs8KBIaO7tGj8Vp
cs0PWfqvF4KHNrOcAn5QZHH7ZcYN7Y10g78UOjX3eTkal+fkq0FZ/kxQfl/7Sa+egVF40n7md1X1
rE+VJ/DwKErv3OTo1YF/BxAB1thi+bmqZEE2mGwD4y5i4JVqdfUOXS0ZCBMAo0FNsTmMSbWT9IyS
HF36+clFGqGo7XYXk56kHDrlg4K/e9VWvrKpzC46oIh9+j0WqVNanZrJ/tvwhICBMla3tD5TN2h2
wtZQN7g1yna9uX+M909QfpjTAG/I5rua7xERXFoVkUhzc23Yk57us2tLncerF9BQ7XJjIvR9bKk1
Pasi2cmnbV8r0Xv6yjk1AuWMCoaO3qyOxOeCI5JiCjtVf+gt+RNuOV/iNE4vWhn2mwak27qTnEq6
Vqnp64w+XYX1RK/Ir8WZzOhozA3CDd+gcxvBzpN5ChbAFy9DRnN26Q4ww1FkytD/bwCTpAeiwsJL
ozef0LSYvSOr+FIPgMWGWiENq6rH82SH+sYRyfx41zji/rw1bqQ8DG3QbQXcjgfM2mgucvUqhZ+R
Q95xEKIZG/Fn3opo4YUuRzQbh/uRfA4M2q9Xx84O4F6qxvr3D8ujMcocKHF9v0ZJ442OGn5tEf3u
IzScW9mIR3PmsZm0ty09oeSS4RG51uVGDgFyMDCyMbj28Fn9bq/qlXqRI8y8DDNhZl8Kqw630Jvp
z3Sqc/p9NM4QFeOin3Z2NbYbXSVxeRruv63pjbK9z5VpmCHJsc3g0oSMV3odFYDFDNOjxBHtMZL+
kJiyyB6Dx0L5Cx8Yjj2jxC/XTH2AkQJy32CSzlskyq5VgrUc+36/x4A5FJFjhbm6V/ZR2VqQWmyI
n0iH3utxvC+SKrDsrnWRUN8ObcvVsK2r7/rWTliKtZWrXAg3xS6OcSnIU/kw0vvY9PbUXIS6GmYj
/RrTvDn5jYMhh+IW9FxgAPLPS7QovBA4PR0sxkD5lOaTDCBXy8WMiiyoS2WjNrZ+pcSobEDUoqKM
fu0Ql71iVHfsNptdZoGn7GDBPjPhnKyynL6yDFO25jLDqonx3AKwx0reOa8qt/mxBAz4K3zoLhyi
BtR6chiQD5nLoKyP5fk+MvgIa4BuPKbpQHrBRNV0YrRh5gn3eal8kx9wBPdkayvNsmkQ1Bk+dZOq
RzniQLSwGXhjmakgTKdv8tujLNo+1UQBrQHOlszrXXtR4/q7/DsHPWW3MkfBtoF7vfslbTKi9CL/
JyerL2HlxEd8e0jDwInuzdi2kUUd7+xnpwl3FvCHdTSD1WSSXoXt6BIGYxievIxzP2WGsur3vtY2
Ve7nB7UCa2i2w/SaBvG1Qmu0xyINPHhZY/sAYNWqwY+GXuohV8VXKWbLiubbqKTRsdJBwuC9BIOG
YyMuWu255kxuIqMw1J4LEnMWbfkBHJDGetc2n6e4efIBclykKzmoyoVQTt8/0M0nQ27XIl8R27ve
3moxgWiCwkkcfCmzCusBqkyuJ6U53K/EyrrEqouyeIo+MnfyCuaED9anGVxhbT4pRlNs88RF2LQ8
ON2kYoFbToNUfUO5AqYdiQHj3yJHBnhHqk5JUnOf1Pp7rmXXLDeNn03aQBgcje9hGferngyHR426
+SpvZ29w2sjZza2N2iPPiITshYvxE7t7q8zp2ddq2EhlCMgBapwnliW65Iul7K/I2ALYa6O/Is84
0O32LNUzUo3FkgrVgG8O61/ZXvRoN85QR6tIxdFVQGIt1rSt601fIlDfV0r5ySJPQG1jMJASsQKC
0dohyuDYqKhMy1D7RZJlw0d9y/AvSeYj/jNMcelzEpuWWgtAieCYmcG2goRyikhrXkkYl8R1sXJ8
mORHFbNpW/pHtCIMHw4HrucljQOPzypJg8kb77oAo1MwCtvILDX1LVPyGhu3nazlFSIaQ98X0fyB
H6PzfJ22kvRMLujAjri6LwZXoxe0UeY5Y5buHEPYMPXM5H40RB3gbun/G4nz89DZsxFji3CpjebV
wJBSe1CSL8Ci73TElALCrUO3u+mGwjyZOBSurlI/3l/1+7g7OmGDFcqf5l80b/x44crEmLU1o246
9dAMToTO94tv9ybPfj//+9SZWtRlsxpsWpyPi1t6eZTgk8Ax1FOde7AmCRBsWOUg0frPi6J0/dOI
d/tOSpn6KttGPcM6iufpwam9lCbqg3xoLPRdK4qILWAZvd3dz6kmHHyQiJe2qJ6rViG3fFmXSnwj
IpRnK5iskzJl1i0p9qg9zcNUWFQclgDeMPK3JRlur/J5eHq5h0Tko3KEgs5Rmb7Qy7rUqnhC79Qc
fl/HxnJFQ6tjFUfQUl46CUjMJcuQevMeRmlGYspcs8gd2m/1gN5LRvrOeXALJ3JiNzSJoZ3ffJIX
b+4sxhtqD+w4yoEy2bwNFxNxmerMsMuRrI5aMWmR8tWOatdBLZvQ+gqAYzvqgMpnoxpOWV44zxOL
VCloafzipOJ9evBz/4wymPabonHphYlVfcqkvXpQ9/KunKSHOQsylvlVXa7Hka8cOhfiib+9lPVD
SfmNJ9V6Zros3c7rbbu4KE1Kqt2ilSgnk7JqnfvHiPHvOU3EAUqR82BWOWNdo7nQHrgJ7ySfuULG
GU3jvAmxHcbl0J+t1DbbnegOlutmFzzj9iVTxKNSx+VjxKZ2rPPqJRqQJsg7ABd0uo3HeqCy6xAB
seylfxN1fr/w+7mmsp868qYO4QJR0FwItWStHKHmdxRglv9PLHE+umMPq2mqnoK4bQlV/e+35AQq
JonkKL+z1O+nW8Rm9GzE7ZW+KNixobrKMQPhsL6zzY4Vv0T8TaG96wHJX5kAI9gGQt/X06Sh7aYF
KuuFsqw44edGLii0o3xON4Gpq26Mco1yIy1U95RM4jvF7tqzwVXRWC7gZ+aUdCNNVzfy1LFrWL5q
TsbX8ioOsfhK2Ow1TDSNtSk6lWxgr4lK4Wdv6ISgdrr/KB+QvJBYPt7C5RkqoMElisYHY3Cs2NMU
y0LgX6nbtehVyAf38bz0X2qdiMytu4QB+JYae44Wk3SwCKHSDhWn6ovqfpqUTv9YjPHq1yc0N7f7
fZFlcNTNOfjWump1T70zB/ujbKwv6DwW342f+dUrMQp4q3T1awO97P6bfdi6GwmtcrBFbIQzAxST
kOfllOm82wnsYKc57oJ9YPanEJbXRTqUjFrPz9Y4vUoLE5ktwxa2Wrf628Wvha/1NNfrsBrRyC9b
u0ro4hLl9ZVuMcpsAN33a1le1vJBUcoNjrqvmmb0e/k7VN1n4HDdT1Vxpp0+dQMBeWTedWtkqPGh
9JE0R7FbvVaMCIBxjNWvuQ8eB/FJQJeCwLehyCnvCPaBoMjnSGa0vW6Y9Q37+3IlIPge0vNvqFI0
W/ljepaYI/lsmfX543SUiKXcaDe+kUZnP3Ne5Odlaa1zLJrB9hRqu6/RmH6hEmf9Bd/pHINJfTHV
YD1jmsLpaft7Y46Mt7Yy7noQyZolwQ4uoRxdcpesUqlONZeCgTyqQqX0alwHzeg3D2aRJZ4MPIjc
aO2YHb7ovuYLXMbV3MmcTTRP5v0aC11AYjbrE8wBTbdz7ZY886XLt0z+pcimddegoaPtvygEaHcc
rSB7q3v2EsrwhqYnOwehW9xXB34NdMvPy2M/o/r43yFWDrZhg1A0b9K15ts1iSxTgTgTmHzXnOox
mt+SeiSCunAefKuFch9z+/bp2G/dwWWh38Ny8tmirMJBidj7MwsvV2MgUvQtMq00b3rl6DjjY+3b
4fn+D1BiY00buF+oGZuXsjV+mPQm9gEf0i53ZvGIE1JeSiP1170SVCaOGjKFK0xWyxMm3exVPuwV
wH8/wqDyZNtaPnQCK9B9maLkot3La1SuhIh3zNYjyJxFKajs7gVkNtz5EeVv/C89OBSXfzTh0BSD
09ARp9MDsgz9j2p74IrSiQbTOMxp7H4mT71SfADuwdZPtuO5J8N9awC+WFm0+zPiFAjq7bG5s9S/
BANNG7pkOkCKUm9jClKw56O6ZiDNrWlfuFy2iZ1mBzUoL3pf9Df5FLXAcquJ6r2ZoI8oQ+rc+l7V
aOJM7qeBUEv+q1oxBmcb1I8iio5kLxZeslFuLW3gXDU3gIs6qh4trZ6hqnEgc3XmdktifBUKmHV2
Ca6VJXRt72V6S6ulgWeXKkb4XMy3xC+/9ZWjQUwzoP0NKUppKzzEamAvi+rsVuTmXu26+CeTCgfW
uKcq7Wz45faYK8q4U5b+kSwvhYUJVdmqDnJ/i8lwZTt0Juh0J/jnDAZoI6y3FnjMFQ2/6Ytft1+w
SYafCglMq9bMLW4z7Gt6FkDbs4MlwBaZalrOGrpq0lexz0LyG5DDBvaCoFrCw/K+vE1thjVmUs75
kH0xQhzPJIw9dYo7XfEbh6Sr01GIDYJtF/HikQql+dy2bU9s7/TDmZIP+YYHpbS3SlURNFfYH5Mf
CdLAI5qW7IwN6to7ZNMAXoOQTQXuSgXh9mbIgJqTuLkRFKUWKBE8ERsIkewOgEJTotHeOVbOGFqY
3WbOwC1Kzk1Go8HL5ZWEdst6IjVhRVJUcYFz/tViB/ZQTY27BLHkeOo4tfEp7Croyyv5amr7xoPp
55tEV1KAhVgTekUbPVkDpVHobEHFzF5jDu9WxyzBDjNQN+3g2puiV817KV3bhbH+Q9orCpbKj6qI
doUVvveiNqkqU/CoxzA/idT/HiFPNvJEedCEzb+Witw4ypZ8gWNxeZsoCdX6QPjN8GbHA/kBRVE8
te1Q7/qZTm6B4hJwUNs+OQvBVF/aTileBbzn4FN0+E0rdjoYzaEGfqCq2WYUsM+aOgm2haTCrBVV
8XwKxVd1+drLwUHOlI3xdugh5rtto3r90rFIoDqf/aLfyOWWWdRMV6zR3KSa4WdBV5UaqClJdmiz
qr3VKPlWwW33JQlbcJWdod+cecq9pg9WZSzyj8BJ4m0Xp9qBesF8CwATxLQlKOUbC1+fIHfNANs/
T3N1MK2Cu6yafNDm2g8xCqZwPSKVKC8kLvI5cCu8dYVZvecIjYpB6TVyN5sEktTSDSpr3OrEbAdC
t19c0r4CxsKHJBmSfVfbB1sBzhUMdrNNiB/y5BLnvgymEgTw7Z97kMaSF/33rrhDn4Ymnoaca0H0
mH+4qYkM6Kzc6sUht8W7S6DiYpyNnrs5TKgxzSthUbeRBcaCytTajR1tzz7zqKmB9ZAWlk++sRHP
RMSl+hZa5nxBDvRzQf8AQP+Uq6x+Spzjcoaw5B5Aojjjp6KH5t60mZSQSzjn0sqVVVrl0b81Wd1F
WvHHX+gKBnvD1NVF+v3HX+iQr5ZMBAEe7kN6qVvPDik5uI214d1tgEAjYvcfrFj79V1Rb6Bhp0EW
AtxwHlWtfCx1EobxcZxjAkd3TUv2HeQP4LCIOR/6urJWOO/nR6XSnqOojd7UfKmXgmQsUdPs6JkN
mjdPaXQaGoOVaGYk18ApcYQsL2NLMSADKdoRosr0lY1xNzLI16kSPxKfSQMjbShvjY0FKKN/jyIh
1lKk1AqDukISvXQo2KYEeQe55OF8rqdTLSx0OOlbgW/z6rAbozgAiVl3q26NTrs7ikpXNl1ilBup
dh7T+ikQaNSKARBnPKKUkkfhf48K1v8AQ40nWaCT1fwmxqCRlHHlVZr+IE0Fg103+4kRRjjdXzXa
OMx86qhsoKMCalEo2CR9DSzJ/TnJDZ5bE4mCu6YhoReDSljU40WJ/TP6EXunJqJcyWYEC+L5rLrf
oKH+UBcJWW6nxlZV5qvaKdYmCGHiyiPF1/zrmIPYNRbFVtRnx345CyEJX81uSDwtcrZATMeL/A8p
vAdrKp/QroYRXwiOUT0DE15Fm2ox/UsyYFzrp/uIKLIyPaahkoMoZjmXJPbamHMK+IvzzkmCT5c3
d1OIGVtXVpqTR82thyIr4MLvXPclpr/uhfWi+dRt51NDoEBhxQ4OmH1RLqKb39yni9jMDCT0rCm5
fKPvU/xdJ7VjNVTzT1qr4kAog+31uttcKQXFaL6n9PH+FhOBmOmeW1RBHsbczkpDGWgCQKJWhjhD
Eq6DbiTe3Jso3++VuJiulI8Wb+4vQ6IICcBgCD8l9VY+G+f6t3JskhP4KdiCkblHfG6unHneSb9h
ugQJs+lamUG3k/WY3w+yUFPoCAzQwGlHsiqZWsa+WAoig/Iv45kw/zf8mqHC1V1XsxjLNBNl+Z8y
H0CbgYKWilCwye5dT1jJryqUmubdxsHlvgmmvL81zmx5cdd4csntGkG5ysK+3NHQLrezSrZfvKwJ
7p9kHVqJl4qkXRtZQcXcMrv8JM97bmaY0kv8RUBinm3g7KfmQGlXzKOnmUH0XCEX9Eg7cLysK9/6
JbNSPgjrs0yH6FE0XQP4edBOyMhHVlmJeRh1DMRU4qhW4dFblLWiugDjN85an5oUiMLoWKcBxpxl
bW/YbUFHynVekh5YoRIm4Ur0G2uh6Nmh8d1GCP9iTfoHbuz5KHnOCuG1D2Vk1nuBBcb1XW/iBr84
tsVuPIftCWsR4WzRjt/inJieJfjOJe8ut5Tc3qP3pWXruwJhe1StQmQypGsPzMNYHgBzJ8aumdFt
yB+ZNVhvYJ+6VbU0P+Mp2/ts9TyrjxE5NroBcgiDg2scHAKM3opW/QFkrf/qL/dSaeNpWX5tamv9
bCVxiXp7NHdaYkcbWC7jxRTKcCmz14lN7E1Wzx0VXtMsgFj3ZOTcHUvEyV7aqr8QPMsWDXE8ldCH
PItw4C/KtUEz3+WdwjQpPGuycNVqDUNR3zxWdftSmt14+u/Td61Toiq7Jl1VgWa+hkJYW9Wdxo0Y
iJxahrFgeQCvsnQAliWAKQr/b2VoQzQ7BdUbqeMwYJXYMHbD56+ph/4f6MpnuZRPBCjcvB72uG6s
W4xJeKyT6SE2kwRaAKtdR5niB79qmLPGHthJ1evLbY8Ti65ktB6sjiF1wRQWw2fhWzbA1dg5OjJL
Ar6ntr7fkaHPDS2tFbE7gVrHqxXSLb6gn0XwEQFKrERPewf7/NygAfGLFywqX+Q+xan08prmMUTh
tgcaxu6qLxao7aAUbFTRHmpQ//q1OprEQMUpdh4AlZ9GnS+IEqfYQniMjlmsdTvZ/qq6JsbZW4m9
CzwDUI03Qs97ypJOYd+gGp8Dux5Xn1TibvolwQMYytQp5QFwgfUrXkKo1YX2rvupudt5bshTWaqD
y79nakHzWQT9AdmQublPzllC/qRlzUiFaFo7Nj2g0IR3h+Hr7E/C/XTcrDhIFkBbhNcuhKaMxP0g
V+hyrQ63ZOs0jGrUjwCZQ3uRDW0pDcrJGV6RiFNtqzx56GZBuNeyjo2hipwKFiRpbVFgQ2S4x7oA
gljpQpa7Lrb3GQtKoTgbezn7/WOgG2h76UV/VKzYuPVucEYE7MVDH/4omnwFkW2I0CBhgmy6xJOz
jVvkzqVa6g2WXd+GMmnPOfJandLCTW6zklkhzIU9BMIpkAmgE8w6szZcL/HBDQiNo57LosFsCLnA
PrTW8vh7SZvjS00NFkXMtJFyUtmN74gzV6iunOxuXogPuGazMCi8u20RUjKaEIZfSigB9y9sfj96
QDH+gkYGcZ5mVduiGrPDEPv7GklKtiYr2NiVE5FTDbyOc6Pwrm3c/YA21fAT8vruvgXqIVbu5ftI
6cnSNB+zbW751cOy05JqEYswERsbL1G2aBXXWpPar/ffjWP/22wNA+nkZk353Ibd3lXvSem2lyb1
Eg2G9x1bmC9vLleLyFNi0b7mZvOJ3/oQ5Fn3CvDuP0/LHxgMqiJkUdx/fBir/yPsTHvbVrYs+osI
cCbrK0mNlm15tvOFcJyE81Sc+et7kb6v8/o10A1cGLKUm9gSWVXnnL3XfqpbcbHT4m47Hm9f1BLM
poTs7LZGdXBlZxE5F2M6Jh7V6WmV5YP81aeE3uXQnYAGDo9q9LGVOUpFocv6pHncFUYwdJRDWzsS
xYfuV05VHoZk5UxuE5gxJ5wrlUgHpkWvHzE+7mUlyHqoI22/sRAiGqyHzClOW3FVxa2NUtvpd61x
v2jrLCG1fmhzNzzrSsOGb4tVbYibdegAEZkmwRUYz/ZjNsrdd4tAKbkU2kTbrdFY3yDOOZ8vhp7P
vhYv1m4bKMavU9ooL2lSHJIcuxqpRDGfV4G/CNLFtSnnHpXkBBMyll2wmfaj+NeWptdRz3tkUcwX
WMc3th1Z7b5RSfsyNRTIs0ogc1QaEyGjTKusGmRCZcH+2URWm/Aq37dm7PJDxvJidWZ1g2vkKSJa
sgGpd7ONgHOAEYGaDuZvoVcGjg9iWIZ7B43YCSotUxKnnW6cZnnt1ZL0wHWw40Cn4qQQzce/AAEb
Sf3l+z34Ftbb6GU8gUY+9PAB3kQm7vMs02mBOFV0tGnJ9Bo44u1wbeExZnEiSG1mgdrmytsX0yC7
c3tuU0s4fXKX17K42d5Xp8m5vVZQgYzC+YTaFbnl1DenDYxoz4o84cBMqIUtrCZ68mGm8VGTUv5Z
HxgaZ5fJHY2blGi3g1G5LlcYElV1ASDcDw1deI5T8aFKX3JUmzSVMedpxZomrizHQmTqK9yVg5tE
9q/aqT9nujs333hBhRx02Dx2EShpXD9tj8omeq8K9ZF1fbkx8ZntIF9VP5R49C39uV4agmKlqL18
sg9qXA5Ht7K7s4YQHnDyCt1k+nNxrFjs3TDm7G+47T1GPKQcQ6jdKJpmBTUz+apzrBfGnf3tYHKs
dpa2YMC9IoAH0wV5Q9ZY9v/IpTV7FZj/eyFqqarh4HB0NJ0YSc39Dw9AX3PiLKIGgHN1X1KWvgEQ
953NqbdxiOa2Ug6c1rEXk35xavu6fjNE+BFTZd5XUEpfCzeY3aLgUEtRbgqVCeLqCC3IAQm7vH0d
LNs8/X0+7pT93MtTLG31CXkWRY5uZOdkKMdgRE98aiEn93b91K80MrKPYeWX1niJdWd4zkasi01R
NAc7h1JhR015m9BkxLLghMwIFpcmOZbJiPn9URimFsRmmh+kRZJNhWz1idlXd9VLuUctz9yvk0y8
Vgja0Nir+1a/3/5V4lcyHza1fvr+1kaLqcENmtR+enQWBo6b5FOapxhS2c0o2Ar+Rp1vyefADNpL
0ZB9waRMXGPC+fwKWM7jVE/oPJtzu7XlO9NhzDVWy3EESRDEoQU4ca0loRmjTQIV7pFTjjmwy6yg
JOKEkziRS96kZ8nFsCAZtfIBLUDsKVONvnf7zDLawYlODHISfm1iviEX17Cf2lPROl+bOmN7/b+/
S3PTBT7DLdHakX5PPgjAlzqZf4QScu2ozcl9O5KLaklBI1OgI6BRsLYXyuwwznh2lTjZi7jWPmwy
FPemVNsDYiL1Y4pBcvTR+4rGuB+5LG7siHhOBS/thwixp8atziY44zXKqNR8p26vxpp4Zg05KkLs
mcftzyYcIxJrjh5lap8Id5/PYUFs6mY9RgxwMzV18QLg6LFd8gHlfpF9tOPr5u+pBF26cKKRpSzq
9nRhlslJgEdDclEbzKJoVG9zE21gl1KxK95x8G2eQ5cDl14P/49h0flP240FJdCELaLpjnCpfw1u
yX/T1/d1p2AlZxZIPo8bSKn5VCkzzDxkr+YYhUdbI+i9mVYTAc+XKYnv2/NlFqU7VMdrjJOukR4V
GaethVrgjbmkRvz2TY7aXu3NRB7A7J4tw17eWS3p+Mjii1vM8CqifrxKtuxLfap60piTr7ZSg6LA
nzORmkrHuPnR9JRy5FAasDKnMkgsPIXrDGG7gOjX3xr/47spjMrzt3KmnNGzoCfC/qOUFahpHkXm
Uj0mU4I/jQP4I8gtDZhdD4WBRNFgOy8sC4eLVJ+tb8pe0pfiaGaMx6bWOMYLU8COUyqdFO08rQyQ
7UshJwKzhfowrE8RtzV4LXQIMJks5P93X5IP6D9XS43PDouJrWItMTX1P9p2g+IO/dzZ6aEY0inc
s4ENl2iNvcjq+RDG+fhemjrZPDONnSqXwDoFxNBNqY7W1lvt809mhKikGjLxy6rPfVuHv7mtKY0Z
3N5TCH5NykjhYIXis2ZOsBl5x2R6pPNfMWwTHQxg5pXIve6jdP65fah1ab3FRAA/9xZhtJZrke1h
uqQrD8NaXS2+BWXiGK4AVA3y4EFENLeHlY6qJC2D02K08BTisz3MxYR/Ma7L2yoP7zKX2wAnPBle
mUHIsxPNP9I4uq8Saze3bnk7r+85QB5o13Gin7dv43aCDg1qebd9O6lxB74wsr2oBAj5zdZSYnbo
cWwuoJ9+l+vCPBgx6oWlOuYx9mYWBHXXCCKK9l2spXd1AS5Sp6XrdUqp7G09zL4VGrLPLfbezkG/
5o63LAEnAAfySUnFZ6nmQBP/9aBskp8Kntk9Rjpqkq3ilkk+AdLInjJweYxSGQgtxXhlPW5etGzR
j5hVYCsm3fKO5DzQiiiDhDoz56SC2i19kpxJeBIvekjywHqvjjrMCWGJxzYGMhJakQ2SlaR6kPnt
yzAS0mHoakeE38IUz4i+hq4mW9yS0wOtZmLjZZWc2gIx6/994eLc+c9FB8qCwaRLtXUDu9j/8kW1
3TR3fa9Ep9Ym6UcDCvpchsLd97LJdqx54jlxWsSBmsUcaX0VSsd8GxXh5/YiKCT7oVm9sttr6xdq
Am/BM763NIgb2/NLVRMYbhvwz/gLHVEaHDVbcd5eJDgdz77l6oft1b//+vZqV2viZA7kp/Yue+Ay
9sKPsX485s5xnrTyafsiCeUIBqVw9tu3pNJQr0b1MVc5G29P6b2bMQx1/vm/an1eLpkM3//+HSO+
OS/ROYri9K2enIiEZ4nvwNv+yAS7T0I9u3N6+ynR6T5tih0cF4yYVAIsSoCyGPZr80mzFzvYyvWh
ULQjZDbnZoxL/YhSzcFoyHNVX7g3qjS0ozmkJ7vTQvusGSK/gvixDxAJNX8r3xGWKJBP3ZpDrkrv
v1F19A8qM3SoRBSG5F6cNgl0o4mHAW3aqV87KIKfzbOTlFnU+i26Wn/gvPZujp+WE46fbtoaQYSk
Fr+7nM9V47w2YdTe/FVDINAmFvF+69zrrPWeujIJOGsdG5tFu+Dmf6OqfdmWIdVIOV1X80/8qgAh
aJN7VRgbvsKYA6UkicdIHRlOw02GnFcL5PjreLroWrB99MAvs9B32x6z5OLcK6r1Qx360ndYAB/x
Zos9ZnRybIF97wa6QU6SugeCL5KgDWM7MJ32tbRHRrhqD7OsDP/9EYba//Xcv/05ug99W3XPc1eW
LwmH+2gsO+rwdRW37eSmtdssqDD8vOcRaFMamCPaIkvctZv6O1IBGSGKPn77BkGicilX3LETEaGe
itr5AcP1cJsvI2aZNYdVr7nZqc/eK8ctgg3M2OXuSVFphvjl3Jy+VQ+EgPihYRV+zTz+UhlN82ZE
EKzo/q2e5hScg0QfwBhQZ7tcs/k2VU7lhu+8vySprU+Ziz/D9T+1bt/5W19yjGaFmVnTcT3Qvyg5
G55KTHB+OstfFQHMOq50bKHgucMdPWLr/u8jfO6rPFUdzttQw+qVzCvU2Tg3iADDVc2krIrIqm3y
PVzh2vv7nIMVpi3Uz3Zo8QOojvholt1gIS1YjVWnTcT63bqPnA6iKtRqt2IulMzzzfbo7xcVePNJ
cbvvP/H3edvnBlEuuoz1oGut1t9cstsXdgE1QL4SBS5t9rtO1ME2k97K0XiI1SBC+4MxH6sKu49S
vsHpq++7qvraXJaiT2P0b+oUNDPhs4xDXS5qchethtbzlM7NB1QSSOXmFJ6X1u3eMp2m1vp8XSFM
mBBxbp1HNXwDVtF+tyHz6S2yCIXqo/q6dW5ThWicKqFi+nsbGkO0fD+Xdc5wVCDOI7ugPToiCMVu
2HCeXu9wRnAf3yrGFGK5B0w7O9BdzF8dkTwsWp1/wMJYd3trb0lux2UNfdvi3/oYuaFcJu/7OyYO
13quLF8R7EIbClAJgbv0Eeqi72s+s8zhwI6vPaKsAAs/Jz+zucu9OUyVhxzg0k0RkziiM5b+vpZT
autmaPqbLRCbNncwiGZ+Jv2kvWph+EZXo7+zeC4gROqwjf4Q4EsMbyi8h+1t1NXzWKbl89QSgJIp
AEporRPHXEhUFs9xhV9JSQmzopHDbwL1nNtGPW0MpyomuWa7DbY7gFr8LYN8WFk5xdvm7yWB5M6h
0DtvtELLVPZdVTu3ZYHyvgTHHmRm8s+vMpdkQHTyvDn1FMY3wWJ1IrA0UR7H3IZbkdXWfhNrR2bd
4/9sHGpcEudgW/1ZH8SJ/f1Aif95sL2E/CnQtYaksS9zEPKydWI3NlfWZw4Z2LXuhbKQO96+1F8l
irPX9oLVFSH23kJeA8c2G09WrhhvaUHTFzI4UHw9xFeNBD+ddl1ju3ebKXYm5uE8T3GE0dMBfFB1
e2lEubesHpWtgSSaEIHZJos1k+q6yVNKwSyFsyuL+eowZPYQgWE+ykbBg2xM46knkgBIQ2S7p2mg
aawWfiOtq+Zguv1eHweNgHCtUQiN5f72NAbKp1Smq3HJbC/h0n0ITV/znddXKZeUnVHYZvNTMbXq
e5WzZe4eB5P4nr8gdUxJmM0R0wSTM33Whi7udSrSe+bg+o0Nv//7u/9+XoyWCAh8lj6Sxv32jqko
QPacWeRh+5Y4h9QLw9y6I6LA3om4zA/9stuaHFk0AYzLCSTq155HVlVs52VmB9urhbvQ1tE4bFc4
sLbfbdLL/Dqt/LkpWhgedOZp0BmiAT2ofjvtDq1k+Htc0Dg2mt2+lKXxnqfSOCU0Zrcr0jaX/DR0
cDHrNZjMvjNWuen2uOwqEzYwODjVipkXE74hd5VUKB3r5YxI6pdZ5vHJWEMcbMGeMhEvcZOWXqXO
MEOi9T/p7BMwsPx4k8X15Hpws+iLNhMG6xBxsZUkO31VMJEZ2R3wfpC5NQDsSQcXJ9q/ntpGe8y5
//kf7KRfLggJ7OGx7PR8R7dKwQbayDvUXgvxGQsWZNrW3TyZQT8Sp/A9vSrU+CwrithI0ZfnolI5
dGX1rdyO/DqH5ON2dGh0Q95G4XVgBh58q/Uy3XZO9L5rRiAEE+QV4OicBq/p1vT5nNzH71axDjeD
zcnUeulobtwtMdOdGmfcPcQj8ZThvi4Qr+51V1oXpaRk1Grlh5VlOCOnuT9/l2zfjhtmr29tJU+m
NjYPW8tz/c6YoG/mRmOdpFWlt2D+sHN0lqSTl0e7f6hMQpN7sA9wm1N7N6xKHjee7CezNd/bcUp+
onYavMlWHGTu5XjSlGSXdU0O9kQVb01CpNPqLHaq4qqpQtw5ofyDS6DZa4uUp74q6ufJjUArJMlP
FOYLPRvZXyfkHwGEhvrQ4bLhjYjvijUVfJNIdKWM9vVCy7a22tP218Ow8yInVX82VbzqCJvsOjji
LSbx/JAwWPDHVeaZpYTKloi64ONjXxnbiq0+MTPPrtThlxrlfoucKPLwA57R+befYT+jyF0a/Qlu
MeIKkh48q16Ub1+6tinr1bTOgnHSc+aFjAXixLQ/nZ50+XVGvD2Plis+l3HisDEzPzWz1j0hgbcx
/ONnalhm+nZ63n617csWY5fE4nZA9nITm6HtSSZIlyTXaaKpKSFfbhNyeg5JRJPz1RQjQwRUXpCZ
ulicral5KUk8xP2OTu6cKRiYqizOHod2MgKr09JHt5XYJUmzD8xltx3K4yyt7lFckljAlo3gp4Mv
0UV4sNdDuZlocHIIlb0lFfYpG8012zHpHO8bnukm4lauEmp7VYbPHRPSana6szJp6wSyP20TgXWG
iVUxSw/bbCCea+UmrvUjQsb7LQ8cX8/OzhXlR6tpit8y1mWrTa5L02NqLkXERE/rThEit+9Hi4XU
rJF2dSAW+ud2WZciz++acPKkgmMzSUR2Lx3ULGClCwzP629cU1XcplEXPUm+s5JaucNihfUna8t9
5U41Md7/4xHzYb+wQbGuw58bO1wTBMuWHbmIBJkmta7RowJxCKgtvSXH5p6+/Ot2wak66fY9gvx9
pg/ipYrCoNIhXkXJ+Gd9UJnx9CfKZp6JotPYu3LXWBgHNAON8vb79EZ05+oIE7S4709m33aPpJrV
zB3C9vrNvST7TVBXVBNaZThpnebXtZb+SmacraFIqytgzJzVwJ0ZkuruC0Ku1xaJg4cLwR0eHURc
waBqy4Nd9s9bKgNbawxlHmuLFpn4AgnbBpPrNp5BgNOiJfNdknb/fFlGjDxp091BmyjP2/OMlf55
kYEdWenaJ5D376mKWRvdxWwHlLZRc7f1fYxuogbXjfGxzxLXAwEYnbM1IqVvV8ZJhQttOwh09MWj
lJ9pG//jHOAkuX5BUJL5fdqj+M7aT6hvxgtm8upu1vtPiqSMRohX4V86byLrsofnGTv61yDKEh9U
5QKucJaTjuAlIL1rfrcamouadMi8W1ptjw3afKGa+FaYUxWqp6Y2HnWj/9oSWbYvscTa4OTo7NZF
atSIjvi2A5tSoQPqUGyHeTXeQ/PXb5TY4r6F4OX3UZj7NYLA/QrYOQ6hEV9kTkaf0HEDqkl+t+kd
tl+zqMlCGUsIELaqoGLW++U+VaV6kykkk4Iqev3GtWFguWryqVsRbVava5CPnOGOGfu8V+u03/X6
U0fewt1Y1Nq1R5/1MON1267WommYRKfwqCZTRqDAE0bns/Erynjr5awJaCFeTQLX+6SN+k1jZSNs
7BDeRm7/W4aGwV3yEqqhEny/B2E0nHvOaMG2OGxf6lLj0N6GyGVdIj9WO5GbZ68FuhdcDkizV0yJ
b6ysuoFMYzIqQ5IpauOiF6bjk2yKg6BScRAo4jiVPbsWB1pE8va9mf0UPbNrknj1XSIeyeuuHt2R
1A2OAl1ZPSWauNB7f5icWvelvs5g2+VxwnNjD5UIZIERviI+Ar3VadTWMfRgzztjZE/qp8XTRrJs
hRLUCdawkZCaCbtK3oW9J3tDQIs2A8vIGJiAcQN0K/ZayE+cMYX29Y7b2wz7J2AyMA0N8i7n7n7R
Bflkqcz2atw+pJl+hNhp7XWR6X7Xz0R1DchXJ3ciaSDsL5gEbM8tsr1wlyd11mCKYyGdFvwboYp4
bOwtP+uUN0J2HzKyToNhypydPTLpIHrqV2Wp1r7HndLE4kjhlXqFJCg6Sgx6MDNpsGVH6RTPCM47
9yCK7gKkUt9TYpxH05hOlrRpBZNeiQE391VhPMTZWHhdhU4kZoToT6jWPG7mZ1w/I7cqepAexXn2
o9d/wA8t6zTb6+Xk16ZzgcqaBLTmUy9yUVdpJhQ6ML8KPdofEzRaxFVv6/ulctcjeReJF6v4QYhJ
9eGys29ZHJJa+hgnB6tlgFj/wZJwJ9Qe1bs1P8+OWu9ERSNVdl8NlJLA6Fc57NeqiDUXN+fYPHkY
t0pcffIc68kPV9p3bWt6KVeANhYXy1AKoMYK6UfL+EnbDFUzbee2cMh+trBC57M+sVNF4Epn50o3
4Gvsyrcqca7ohhbPZasytFxHZy6RTDjDSGdVvQqpnFGuKLf1MJ9gvkUcnjUSlAmWxmSC6nNxzmpd
/LZqbvXRQEphmz8J1H1K4pIWbq/tSbZ5VpaC+Ch3/aEMe8/YTYfTS2fZhHVWIgKZWegVDSsw0tqG
N7oJmB5fU0snAei2bdjL0oWp75QiueGgWU4C53w4dx5gCCYzphb6iisx+k0Y0lnS2oS6iRjuYHBd
Cf4uxK6Z3IbtTDVESixKr5dykIbvStxL4AgyaEL43B2qC3Ix4w9LMc0L4iWSZByP3NqCDxXXh6Ul
X+CFjjIrppuwTopdrsUkj7dPrt6SM0FAGSaB5g0U80dRjLlnSPoDMK93ZgJUn660ZIzEVp6o/Q8j
F8AraREMiRUdDTncaxYHga5LHiHslLdum76HiNbV2Z19O2mwVzdrUP1XOGBAWBKi1zEkg2rV3qfE
vGAY/s1JZjhIJ3ow7YFfxKH3hRPjq62b3OtdQ/HCqliCscaL35WEnLhzDWK3O/czzUedOFWmPqTE
OIogfOjSjRyqSET+rTVL7XMGulodKYuJ3d+5gg4fpE2iDRzkJkPaePm4/CJg5FcH+IS3Hcmi2y6n
qNE/FYyh0TR219lWkqAIY3Vf9aB61OyVhfme8PbZdxJaHRhaXNzBPvLKH6Jo21OaIyrJI7lwLedR
0GUl+XAqdjF4wf7IUQs08ltK9yKIOiJFYuuQ1vLecfIHLKYfir2ElIPJK9RsJ6gQ33okrOMPKSDf
DTNuaxLdbrIkPdi9y5GrVbDYKTZd2PIFfmJ2BPFTMUT2XE1Yh0XWr2VNbYIxzUde+quIx5RCdp8A
sxkLk96RedtLCM2hXr6DEUFqrKS+zb0xGKQ+xhlMY71uDliRD3XXZhcjeu9CZ7cw5fJBtWCvHzio
CRpNTk91RdzODZ4cNsOJqA6LQBvXmcCzl8k9Loj3XGvaQCoZpBuu/ux5NLXlxXWJk2t+G/0yHLQE
BXIWt6Q9VdNvF/1egNMxjq1P3lmAWNXrsoQXUH++Y47FTiXC1Le7J4izT3yW/dmOwTrJCAWrPRSf
nabzPmFM6eit5/HDyD/QT9oDAebaQ5jkJwjV867t4o+yVkdvUo0P01qTdsPwvYuc+lATJO0rJDUF
bZYHBubN20aScmqqrD0MfyD190To1SjPdModFH90ERTHjQIlMUZ/ZkB4QPZ+XLB2ZhX6bW1RERwh
P2Lihki5h90uxqfMvJVjig8u1F6NmvjSgpNSQKY5zMxZ2at2ku2buB/IPoE/mZXxDdkx3oh1NDCZ
SoE4utYwWXZzBHkhV1qmdcbE5Sf/YCF4IOXpQQ4DIhmc9gTuBJZt39pt/0C4Hoq1mf5oZb+HljPQ
gv3UlLLc1WNfwQhMmNSY8TqMfQZL867WMTB0GJ0tejJPSKQmaeiAJ2tgDGJN4EAwnvuB0/iMgGho
5uHi8L55Rj9+QCXbzZYacR6zsBOCKjlXYf0Uoh5yZwwY9A4BLhBfLkwkZmP+e9KjRxxk446JBIYg
dUBB1BooO+yFxByjeczGAR+AfXWpV1iA+LQgoyudpgZuV+W3gB9P1K+E27W1HoAkxcNFQLdtLY/F
ol9HFekRM7LXHpXX+Y6W6ldVGlfSIuZbzCQBHNrP0tC4dsx61+Lhx6r8moCz0mcSbSwoCzt7Ieg7
ool4m1ofEYwW2fT5zraolScdXtbQXJA8MR1x/LSklhstlU1wqvcqsRSq1uyxN82A0C3WV24i0abE
U3G/12HWelYTxYFjuR9lmjpBAfefVdF9trPwwVHpXGsVwyCDQhC/fuG30TXrmYNlCJMzSYOMfINw
N1CseetRk/3kyPEJ+XMCc0pbY+v6KcS5kP1xWjwzmDoBLZYtFBYF3GOCUyuu8NU3HwS4Y+5LMu1s
T0Qs1SC9nTwmHC6C5CajmvsUlsouSvMgTwp21lwoHjwJROj6clvUxUfRg9C36DIVrftgdRepfURh
IdHxcEhsEA8m3QhP4JaxKCcel0o+JWnGQP5wTHEZeJGacf4Y340xJZw1S5zbbGqvzdS7gdD7V5pX
Q7BMTH37MgKX3hJRjSUhv4uGyPVmSSwEPXeIbsPMWC5KPMMexY52YEYudJLv9bXdNKLFdUF++aoD
7BqlDoHwCwPLpqz2Y9jFATpO08OZy06g5T87WnJMOaYssDFiRrzBmlI/mwnuZbWzes9ejzhhWBxU
Ex/IbMTGLovRlS3CZZJsvCcobMyCS99YGvUZ0kU72zsH8TsrV3TJdJS8bW38wbGOglpa7HB0JCcm
CsGIjz+nU8lZnL68hbGwrXgLGwPv9WiEDyo42oo9mMunHU+Ep0GyuyJlaU8Dds5a4h6yiS2/n0xy
4NY3vDat9xikTODUnNX0MmE0Nc/kpi+vU9NeIidfw0252wfd/jG40Vmh635JRfKbsgae81LXiH14
50RvPiEZeRbxGhrzc0II7yO5TwNTiKtbdEQjtgTmMc8DNVGyM3d5kLj2COLFIOdtIPJNRgr68bZ/
GziN57oKYBjgsO+4v0v2w7xMUk/qVhlMJqKgpis4HsXAchQMm2NG9kpknojOIBOdeVNG6YWW2E1p
1jdB17PRathfWXbLxlcLjsS58yxNBLzEMw+eRB3LjdmmRkKUGQHAgB+vSd4Ub+jwy9TBqEQYAWR8
61gNt+vdMvDrdQMUP6x9tRK9REX1ns7ZvuJjTcFrxHpIUkjskgU71r4gkvmgdfGVmI83nL4cF1CI
+epgzXj8mzvKB/T25G0nFfXSTGg1AQ8ZadRuyoRKz9tfNDDcm974ZSlV5TlRTJh9Yt5woBr90Szv
ojSA5WQA5uXkYe1rciXHUsPnNhJAobbaYWTkNRo2ctc+W3zB4AfPLUt85KHNumlNu+VJodxFU/zL
hh+xOnoGK1EfwA15nVTqW6XosZfMI4mGfAhM4H/2jpr4xcxVGs6/wFScWm6FXBCxZpHMatj6LXO9
pzJ/ZCtgGMCxUBjwSQeG6eqazVIV+ZOxcq8GjKzSAaA2i/E1p3dRVfvePva19nNjnSg01fcEETm3
i3jW20UPGp2blbkb/Qz12ttaMLUcHLqdlTgvWHgh+tvULs4iDjo5lMiKrYD1i6txvZFVd/w1j8UR
LYc4jh0CbzvRL07P1JJ8TZ/wy9LPH2aUmYBGfrRGfHbShbQpzjw7U0TSG6O7pmrU6yCZk1slMY7Z
vJO2oNKrOvuUUaE/2lW0m4ceLyKF1VKy22Be1zx9Jm2DMvCrC42gJkz0ZqTmm7GBEbHMv70wzsia
8o1IhifRQLMxFcaG8ygL3wY/swbjLRQl3U0fK28z000vM2j7GaocOTvH8CmKylibSc4ZkFGBnSL+
sEdaULbQryLCvYLEp9512hk3e+XB+yNlNgpfhElYcNm9K23v63VdgZJKXsK8UfwBkrxXWtEPu3Yf
ERJgE6rhlAKpqveE5V06lX4ZiXa3NTgODiUcfOPSSYFaMPnsQtb/MXT3WMtu4oy0zzriGlWP2QwV
sDNw3qixMXo1mUJMLGKxkyWJ2FlIGV6UQNPyELmX2oQ7wZGrpMvK50hU1ZBZva+FYJmyyaAsZfES
FtlIede8tzGqrgR6TAANtzsO5QQGLiR3dB6md6f5xULKJluwYLVUZo47YQcGxn0Z7Ri9/9DQtoqZ
5Q5ZfhqBi7Nijs9d313hjhCNtzgfGsPufHB3Xa5es1gpOA/9ksvAXF3gIlFwlHpqwU2RFoRUd/3j
XKYkyNpsn30SVJrT+ImW0FmLX90JwjnhBAyG3T4wiw5/I6mVXjhkQJgX0imyuX3talAGKvVhVsAF
bdSdaeq73qWsZaeitnTEU4MT/0R8I5Gkhfs1ZUiMjCnuHlwY8maofEwRUgbTXKmhXXQqanWn3WbJ
PPj0zSdvwS3BlKd8y6k1vAyzd7/u48UcfqAF56JVLTVQkx5KDjwmGuOeYL1Y2AYDAqLTAxEvTCA7
zOOVbXIAzR5ExU5rZThGSTsg2Jj4IJWTha0MnoGTFGcorqoh6sWJHkx3tkztj1ZY57rvP6c+YmxK
2euXOTAIBXu9Kkssb1HMe6KW8WnlNnlunDqrLAFll/xTzuEXzAmOqpp5RRGanxkbgK4DQ5gNjbMT
4G3JFVPMA9ECwHSW+VxHDqNs0f4B0EuB6Z7isHtDwP8olbjdpSaJu/ycdjzp16RpdE+rrNJPCrhr
OdUH6GPktKSbG02X7tlsf7YM0wZZwatL4x0cZriS+Z8SKEjAMT4iW7L5Erq2c2LiJHp2orUMxsge
7exeeysS+nEWprMArdoFjMPLMjpeargPduRkHA1DjsCF8izz/mVKKscneuBdb1puCau9c5QqvxFF
Y9OnXR7KObkZLI51tZX9qWmy3thO6LnCKjgLqu25DxO0PnE07cQsJMt0XiFhUO50DUyua88/Zn0s
MNGOnqMT4YW8Zz/VqQebQt0pTYSGUUcIP9UPuRKbaCTU5wGWoudypXuWMuWMXxkXRlntwyj4TXzY
Oe9fE5GKwJ2y0O+IMcAvGvrI/cogNSih0a3wfoxIvdvG2Ds1lBs9DTp1PK9/O0b1BlPcmeU+owkF
uz8bJuLnBTuwwti+ZbO1un00DcauabofrvpnSjmYFiNUz352MwbpnFizWILt5WTd9NPvagChTCAF
nLOY5EsjduTJXukFa7c7aA0OkeiNTMK8YNu31Zq4iyUNONT8mKUWB4VlIAQxBQOO2vtF0bOvhKZp
NqSwWTv0wuwWLYFiYUEHEnrOmTLI2RUSm7KYok+wYrqv95LLeVgO0Mi9UIz33CnwukQNwMHSnruE
eqdUDrbWvujEAMKf4iYyFfMlnnFdF6n6WKbLz3hYiEUqSIpKO5ZqfYp8ILA0DIlRUgeFzx8mkoKv
wJtjJd7NCm0wQdXpqPan2YHprZ3m7IyEn5Asy84jbFTd9vQ80salDPkSQ215kyD605IunD5a6UJ8
1ZnZUYA/0N9hih1pB4Lkp6O0wWmEBhGZo90QLB5zQfIn6F4hd9XY8oqRngDTCcFwfhEwHy6U7xHI
NY35tFbdMMpeOI5wY4SjcSFW5b8IO5MlR7Ft2/7L62MGG9hA43UkocLlKrwuOpiHRwR1XfP1d4Dy
ZpyT1+ycjkySh2e6EGzWXmvOMYdjqpUu4ckEG0JeWIHyyVcj7XcyozZFhHtQkJ8ZTdj9DZyPaWO+
O+lEdDwwicLRL6VJa2yosOQJVdB7I7BcDMEjGgDQ5PZFT3tJ59D5klb7VFvlNXG8jeIxpIOvrK6N
HkL2QAkREDvidrn63Qpk9TRrC8w4HGXyIT4HxXLpBNAVnnKUbzMhCg/OplRI1cirbJVYgeJqXfdk
MdMDENvqm4RaGuWThHFSRzu7id57OaZsR8xxpqp+RXVbPRjtzqjIKCJIZI1dYe6aCIyxNjMBmaJP
SGDlqPx8LR26ZgpVYl8WF312Y9k0de/pv289u0K/NoNxldh5mPQJ41rvhSsnZh+PtjgA/zwM3Fp1
4JD0Vb47u+iwpeFlmlwFkhDaqAD9VRa+pGMRkENsrsqKosvMysz1nGHaWGsPwfm6knw70IieNY0g
ynBG+qjDA3N0Kgybqj7I2peu0BlU+H6PxtDElxHHRDfiBY8KWorwpTezPGni3umkYtqxD+7DrHkh
UHenFWV573fCogVJVMpQ/TCVsFgNgChXBEwVa4tbuGYFhptHyWdXK1/q4ECXJvdG9CWJ9mHhIYGq
sHt40c9RMcMj6ez7cob6x8kIGTH5wFS0MycZnH0iAjdacQ5xY6wI9kKr21W0ufq7Lm+TbR5F2VoX
7Fk75vRrjcp0ZWfRRpRNhiXTobbWjIfGSrhjmLjQ0z78TCrvo7QaKLlsHMJcuFb0OsZavwpjiqVx
CraF3fqXDj/+wBFRuHBdeirZ2qHaERhnSxXCKXLXtVqHL07FSW2b7CVToljWtFN2oWFsK78tN5qt
/Eqn9BoUvTiEOmufMOOD7WFcJzkm4LKvjW0x67eJ66LgyuUvzHLFvgp78g3Qsei+Omtqs30QsuaU
Vf07tS2MUvTVHXXTa41yF3ngT8YKgEjL9tOrLh4AwqMWE+zaK3ZMI2ynREmzRQWIB8W2RsJ9VrXp
JG4f41YaAmiM3kgtIeBBocwmHUpuGO6tCTgs9nqJ5rXyXTFKqoeWj9qofDDoz1Wiv9ZOdjBj+zU0
2cnUWpCurYwZf2wiJXK892zSP0oO1qpr7blP/RInWHBV/D1E4Wrmvmq0az8N52yQ3NA6U9sl5S81
DA9ZX+7NtlEePcJ+d5gi3Sn2aLdBgSCP09WTZrijCvjwx8FcY4VKXLshnaDiO8xwAK8KBUY6+vis
ll/8uUeZDzPPiIwnRzlym0DzMGI3LMJDI/zPZmrZfTn2b7WQ+wpNZ9aKn81g70XsA2nQ18Y49HcT
AkwJwWVjR0a0Fdp9AN6Rc02vOUhoKvrkuxIOJ3/LZVClrPNGMm6smHlVHEKCaERG4m/7q90UZtLt
Osv0dnauzQWTvM9Bk7V2/6Ui6do4Y3JsM+/DKzygwD0C9ikzroaGNDQw8mnlWYNb1AykaGz8CKQo
1igb2ekVxja2B7iscceKaGCnJGCcie7VazCFT4VPRCrQbQA5tK4DZB2T6p1M23/jdhwM5e8uS6xN
FtJCKLJpneRkRkd6TpfDmx7LmC5GW7dyO0iqdGGimZJOjGmde1lVdca1kt43vnsFSUhH+4SdrFYP
xaqWQUlsQmyhHmQ60utquTaomyg0g2+7T7uNH/kKq1yNTMsYv+KgaHYNH6svCFtGwGHFxQsdeUEP
bReqfbtD6Gmi9ERwPDDFXoVo1qjF78HOvVhdKtC+MDWrFFyIQjKJ7an8ei/bFscsoaPdIkoEdOw9
pwyjIJtzzrL33ZGMcmhrzuK29XL0qs0P1Sb5lRbRx2zgoNz090Ax/XVes1hOXny10Gvd01pgd9RR
fVuuLouKS87SXa/UcMqH2TaKWvaSE/ARPXhpJEUK0NodJ+18TTqOG4bdAzrUDvcJBmI5Ru8FlWWI
HuKu07TdlOcQ67P4GEfDcUQQo+6qnG253hqovvP4SUbbFFxWRbLKWuE2KCeCmgq/uZflYBymntwf
PPo72v00V4FLQEAot2SyvZqF/wJ0PsIBsTMiGG0pd7xi3HcN7DLZB0wAPIEuShMbA0maIURJSCbW
4wLhAcDKC6k1I7excF/QPSd5RxBaA5jCrLOEkwMGvWdKC4SqRltBL496KiIiaAgm1/h29IZ9R0cf
dqj7ek9gPEOVAZGj6LvyDg7KKhxZ1UVu7w27fB218VfxVgadt+/0iE1WLMBAlE6GVD3LTr5V3U2V
arnNXBKq2b1W08Gd/ARElkA0RbY6cKYSFSrb3mL03NYxUSUkQ7ttrDutGN5TuvAzDoCrz/62mrNZ
hQT62eWXMYhvZCHbHEfCaiiKHRRb6MoCnps9mK60UmKGfbkT0nvW6nHvNaqxxd8IJKc8QT5Kt6QK
Gyut8w6VKj4Vh62/bd+DKZ9oVIHyUUvzJU6rCWhW8z2g0CzCBK7A2DeH2kg3Ucyfzr6RI5OQ9hTI
3yJ0vqOWFc4QlPdxqpxJ89I3GeipsvHZVqA93oZFe5jaM0QtL0YarPrbmWTa+JeBUFooZoO9chrz
TfHH323J0IoAQzJ+ZXdvOJQzZtETpx4hwUyLl8rxiKou1c8yZ1CKHpomqRlPWCi+FFM8yTlmPVKb
gW8SWYtTP1VcSFQOgkpJT2Dytb9Me5tMdvCCN2Xd5LEPimF8M0pUlk3HGakPtCs0+p9dQN6OT/YU
yDPjJUaQElTinRnDV16VgOBCxUXoYJA9Oq2cERMaG5ZTlWQvskaX7fSGi4YaeWr4mWfh92yZoqRp
1shVJ8Qs9P+HIR83QkIewd0epA89Hnv6I3qw1Uh41/PJQIyHPgza5BHeDjuWiCFNZe+QtKdwytUd
FBDIJBVDc1pVzO5ZhgwGdg2E9zKj+eg4SexSbq7CgIvCgFpP3gsfz0kRpOvi2DU0j0XCYtwwtw5p
4dPYrIpZ4b9VlHC6OPq0YtMSHEOC1NJeTNswD37WTIlJXp2X+JCDPNFKnfn4roo4Rw+1AAaQevQF
kx1IwictKdp1SoxOk8+BZYzqlFh+pT2uJbpZUKE4nTSbkwblocXdnIInzja+EN/ARez5Vv2SzzMM
tHUwSQTBT2x3D9j5/B158gzuClr4vfNBuni2TaGoXm2SSzf5fM8BSQ+5RvkSVv5FWNHvzPjSY/qb
ogfNyObiiVzKjZLx5RVey1BcrY4Vg5xVw/hn18rqyXPU8lAqKkC2tNtX/rEtkviARog2p1KZdPDt
nF/zfs45Akpf+6dKPZMf1JK+aM3S2Y7vhwNhyrbejmnz3KgEAIVKy6XlgTaUXx5XpDvGxuMUFeWK
guZgC5Jhgtp+tqYfeWn/YFotgY99eY1BolTfPgLGSLcFqnwgAwzo01WpSohb3SXxAO2D1+b8XEWp
Ldgu6vmaDSb5prYYdwD7dpZQvbNd1NAVKQbjqYHya+Z3NJ4fSvJrUFSorxCnfhXzpLSM4bWzFQE2
g2EalxlcKEVR7iuU7tXYkL1Cm/oghupT6Hp3n1sGlOhzgBnkWFkwOkytlq5s6KuYjW9eI8PT1ypQ
vg/bCx8yRIe/8wiXeiDN8y2jomZBIvuxRUCU9j+s0t4YQa4dgkE/xLRWTz1ZtKeFOuDYXEx6GTEU
saSv0RTmDm8Tcr6JR/td+EOJ1pKd2sypbCOU2dUM28mreNhmJbgJxM7Jo1YDPpqBl8hGyeQd9dJN
LSU7z2Cstk7avSXN+rH10eM5CiXj7eUMOipSNNF9FresAIq6zwsPZk5BtuCfZ7aXfEi1RgtBPsRT
1k3+md7RWaWjPEtPUUz4TlYdtVqMpwTLLq75GcJogZ0GTOp2zXy5YLV9G4cMWzPZWLckFxtzujTt
EPnxbEUh0ntf4lihGhLipCgoGcMl/HUQ+t4YI/WUojpsiy44ZTZuQwZmBLnqWCUX02QsLzTFdPRF
FiOMuGmyXVn0xFQ4A/tOtJHwIbNtpxswYVjlNpZwBs54YlXYtxNobyAEW8Iulh8IifcvxjNwHdIR
HbxXPVuxOZ1jAuPY3Saqe/v/KFgaTmTsKm6vVfplnJD33sjrTN4EQC0U7pyyeMbC8LmcUUnzK9pc
fMD5NyMGNkpkh/vWw+no2UqyhVFRrH1nqi9J/fLX8Q2V7pA1GpdPHv5a2CGY2G6vFhH6okn3uuQ1
LCGKB0wCv7OIPIM6NT+LQHm9/Wd6Agm+Un1yhaZNP+AqgvjnFvXUIrXA7WLX90NbZ0eEhO5IFCvw
QFgaLUxwUVBqSRx2O72tT4lB3IGObiSeQ4djS8OTFvTWfSVS/YIqmj2vYntuGfkIszX/JzgI6yEb
jIgFnbjnvC3Gz/l94HbXmtQBjJoOaZvAf8yub7ZKmnkuU218/xU1cK/HH1mraRfFSOZbMJ58rtyI
+/w07s24i2fte3w/Fd3ANHl+nXoFO80F/t2Z3X1D2+7c1WN1tbwZguyEdxDtAze0i9y9EZyYQO1C
pX8oI5K4BvGpzubeyRi0tRf05rotI7KUBgwgvpOmbtFV0CpnqMtkqCn7VfFWyP6jXjj/6kAIVewE
E7kuyiylRQqqC/5LVm3cZaoW3SsdcvEsNhX3pvCvHGe6TlQSpIIyr9GZ6gndSl4qBLrIsUP1pEcp
NPGEMOrYszEW41hJ2cKAQ7RsDn25beyBPFPIuC5jVLlnrkiGVxTtgjR3a0IA6YpWOUNXRt+bSM5a
kYnSQslNLMWKrt/RPFXJmgsCdxoL89UW1FQpAY96aDgMpoPsSoB750VXEtFsG82VMvf6uRXi6h0P
kW9sFnwzzZqjqjrNUcS9s4uzfL6CB+Wak4kGuwX1J0M5fwM1kCq4yRh1q+q+GpGHDf5c6fg9nOQS
LRZFcOFGFh4KvbOyTe8MoNkyAtvNgMB2FC/1xiwne8XkBThhUfT7OA++FsafJeSwY8OBNmFOLzVx
zPdWkJ7xYP+V4JuO+i8YzOlqpN+0sUPSPNomfFWEjvMKL9NdUSVyqzlT95yrJJeZnmyfnYXL3PRB
tSvRFDLtEvobnq8AT7ZX7cL5JWr6aKUNVryL+2neqM9QZz26iFCNrpOdw4IrkdMFs0deG5NuSyaa
s76tcfrfr1HN8IlVtcWaELvL8qVJkR8kgCkGaVV5fzv0feUMR5EzbpslupFSsEthhH9q44Q7OWHm
9pKGHZMJs/f7+veyolgxImfL4SrDA00SA8Sj7S3N1UbYcmr6rr3r624bkAWAWrA19qYWccSntnn2
utcOZ8bldigIKPjNPJN5j89ajE2AZxGROZXtN/uGdeRC6G99KQw6RXqPZuf2HozLDX+ls8sHZh5p
7VQXNFu6a+UlffSBAqaBwfKN/mHNGj9+6uq7xY6/iUj2zc2GTDbj52IeksH03euifI2dMXN74DcM
mxjKLMJtfTA/RFh15+XyBtP0YQo4RY0j2Ukt+ZXSC6ODYrKOLFeoYmcPQ10kjylF9NUqcyjzr7Wv
a9cl0xs19gZponK4Lfp9H44P9NV7MKErAG65kPgXG1QGlZaexyCQa1qO6feY3MEmmEUkzXhYbE1N
Zsu7Qk5X1nL0f4FiK4dGsivEaTOB8LIQ78DEfOK82y+nmF1gA4TsadB35RRLVLRYt5gRxQZmmWjT
l14VT1Cv62f0DSY2UdN0l/fDc1QUzVeEMcFVEjEe8pFhDRyQ6mDOW3vH8Gd48FgzA9TUhD5RT7bC
mF0XWOLygCROrlod3lacaMDFDLQ2WgTzdl4L2d21j6r9oZu6+USwSXHo/DGhhH3OukH/sulIbLLG
G+5736YjTCG0X/yui5mpQrSL/m1YRYEWbCPQa58KIgkL6aJ7s1fYjaYjb4+qs0JnOTCgnvRJ903W
kHMox0LdIeiSD1lVzmQlM/mRBw6D8K596MNWX0VwHdcFd5H7xvPkK8a/VdS1w9vttmCG3Ma8JIro
tRT1rkoxWwyBSS5EnF1p32bXuuu+jUDiSFveGtlxoKhqxcVB6uLWBqjuDpu6ZmXm0xLX49U6+oEy
s+7qjtnzQL+fUMLmceEkt05038BMOy2vwJ1U9xG9oqx8ngztHipy+GME77duEXmf9aTTTq3X0cif
fxBP0a7QIemTK1YCbTTSfUiO3+v8m8s/WH4zc5CCBU2/6ochfOws5bQYT5XaUA9RyjBziWau0Ohs
OnwXCq67TcOeFq7tzJkULdLLMCS2iugB46yJEL0tNdt+CsSpnT1VOhhZardZ3zhW3Qm/u0lcuiNf
M5h4lZbc56wdj3guq8cime6XBdGqEutAxlm6sWkHwGvlbw8q5IPM0Lwz67vyBKFhbxbFyH4UgqJU
S2jggT6+OwqrmFlV/sk27FVfBtlz2TCfT9q0uq/0JntOxrp1M07cre6o6XPGETiGjAAiw/5cqJZ0
OM2ngny8fIqHh25+RdYjQhp6osbk1Cit2/x99E/qEEKCjuuYv7Uv3QAWx4emqh9ZmSQbQD39Wcmc
u8VZVBrei+gq9XVoTR1+cLv1TO8rKAvEf7PfsJ7XvBz0AMFu1RZlUXEx86TdiCwv3hzD+krp/v0u
wdGZ3W9Tz54Fs+63lH39RtWd/kQ6qjyaaqq7GkLiv5j8t+JtDOTVV9TwXNErneXo07MX2eOqtbzu
R2pWu6kO8JyNCQAfEVTfli22xGowZ4+NN6xuxnZqiomUMpaRbpAEYElFPTFjyZnvQz7QBZHHOiKB
7eIZNueXpVIq9LfpfaF08O8cOhj4RID2OUY8vaeJKdaxYTJAdyLL2MtC+ysfnKZ3HVe3F8uNBSyx
trp9DmGxOVhiBwy/i1wfgOPmTxSBakJZ7hytJxXOH454ZRO8d/e531Pi2dGIDrB1wu0t2ENXeyrS
iPsWs853MYI+m4IiOVVFkdzT+PvwIvk5/G37tuCN7/UsUNEBsOn88wNciXHNnLtoh+8SIzGqkXl1
7gcD3FjjB+5Qg2Hx5hwsPSlRmudTdPZraWwk26q3sgne4jm7s8I7ZQ5o7qEhmPSWS6jkXu4cjCpN
XltH2y0QpuV9aEiHhMARlymP+US2IVM9n/bbH2CgNODMM9OdwvxrZLVcG8ILr3GGcVIjyGOXe4kN
U3NW4E1m6+/0AqAUO8pnx2KS3au5enASo3twGvm71SVVvMRWgIIp648LRrDqFPPOnjxmd+WAcaYw
8CqMS/AIPS06h92c4LKEGDlgojb/GcPi/J+sB8MydalaUtWximMD/3fyU6UVudIWZXq4xfT0plHT
Hg/Di49bf5v9/cym9Xp7r+FCAlNdvQRUBI4feS9qEGQXBjhoGQMzfRj9VNbbPEWX1dvecWIn5RrT
AG1RxlZ1exO1pEbMr0/L2x6uSldeVaaSx5vPsUWM66ok5G3oP7UrtfCz6VXrr8OMB+qWhySeKHjR
a80AoeX9eBz1kwycT5v/85OVa/HW6FQc2HCIj5XU7W2kZekjJu/HPA5fDdPxXuzRSuHN8owpRLbu
QfCfGiSXEHX2fqmnz8tDWKPS9CsLku/8nvBUuTGN1AWZ32Ak0X1SOnlYnolAey2xfZ46tX2L1d48
d0YnXhgqvfUostEtA9ZIgQsV2mTVa1vFQmmYzUPVO+lz0zMEk/Vbjqlkq2k1JuH5wUtC4yxtlU9s
xc9tK96zvAbBZ+FJRquCAztUY0ZH1ZR4+/98etjyH3QpxzB03TYQxOiGJmw5U6T/BQyWpFVDG8Bz
mBMltlsgC7KiIf9VmVTkpVejxk4qyHWGEh8BK8pTrmoagAN7eEc9dnbmfyub+pQO7FUDJhKbMMyC
s2XhivNBGt3pOmO8uZ+hszu7RgwgFm6GJA15NfoVJJD50Pqxme7+snuGXY6bq+/EITIjditxwo9x
zOZ2qV19ZMZdMfsqqvIgWgvzuvK/CbHLM02rDOyR9rA2AD5ectIA8UMg0+iIY7v4NXBYvmo/OJIO
fr+8x/YkPdg62ZiVNVYXJA2/6HqzzdBwQU5aK1yNC/zNKVFI5xFq/bFInBXNNf3Nnn1kqq2//Ptv
ZmVq7DwYA+7EnXxH4zimz6bPwYeEgjrk5JLGx/CUIM/VYrUXZT8cUg2GsZyS+HF5L+gJ08lMurum
7I3/8rVr9j8C1y2SsU0Yv7rKCWBxj/rH917jTArLVhF07rsUqadK1qts2eiuoFc2ZwN2VkbDJHdT
ML8bo6el2YRDetUzsvHilEiyzs9Q1LYhcYClA56qKeN7C7kL08cVyycIynZoxzM1dX+Q9qjshFXn
Dw2S8Zn1qKL7Hlqqbb++NMyFLw37YvQOBaDLUeDLpW5dILVYswn/mVwzsfxTlrfXBVBXedje7bSv
jyYKAndsBYHIXQJzGfDJwao0qLXhnNBppmCvgvyBbAnxnfvxnyd5jSmszolcCSInuoPkQiXYaeZr
VDTD1kKZhnUuN19lGltr38dSO4pQvpbYO1fKyCgIFSEgkUYz72gXNFtw2unL6Nk/Ma+aK1A12EmQ
O+MVtjoKDiwdxgyBpshz7ZllcCO2zsiDZiYdiHkbW+r6F7DdfN+k5S9tiIxtlzqEqASWgiuk5xoU
lbz/8wArImQP1Cj4Nv7tB402XuqYqYQuLKIabdoeFBD9SSiOt+tHSufMRvMiJ7V5K3X7dbmvesG4
1kN6IKRuwJYy+pUuSOaJUN7MY1D1KUnrj0KxSLphePKODWNTzUiBNmOa0NcYLXLWZvLiOnn0+7Qn
RRaLInlxVMtTjTOB4dc0f0z07BBR5pe3zXttiE2aTfJSe+2vhbCexC+a2TU/24ChUtk0H+Qggdmf
N8/Lgzc/ywzELNaoKVugCyAFxyE+aKodPeZVHj8Sboezuoquy1utSUxBadaQx7xC+0oYgL12sv0t
Ey35ncg1oUHG774NPyfqpn0VELK6+HgXRy85Hyvci+OBLdI+I8EXEhV3cIYxNvOooDiYfh24FXj7
zfKBMB1pOwEjdrN8XPQ85X+hq2mG/e8LNxewTodUlSafzTJM/R/39XIwm4a4Y+vYpgSg56TOYE9A
8L0xuZFAAo/2mWzDgEB3bHDXwLQYXM0i7IwNMj4pfCYPjj78ipjY74WvgdiVmAfCUn8G2g+zlijN
eqjXHTjf7R+WQ1hqZJ/E4SehHEQ5zC2r5YcWdsbz/EvBrEWoywBJEuqf4kAyRPpc5oh8JLa2Y6O3
6XPUA4QYg3pyq1T9zjvfOvikcm1iNCWunVlY9WWCv0cfHCQHxBPNs3nripS0oMF8Xd6R1H9XbSzf
BCiouz9vRaH6NqIeW/sZntA0GmVxvl0bUPP1AgYqWPrMifPNHxbx8gwnwdZQrDx2oxHgDfariz8k
+aU6+mh/Ub9Z4sctlrk0g4+0AKQTUCTdHlCa5dtpIGKhhQ+LkIYTf4nrZlfDp6GAfqIfSKSM2kCW
rQskghV7kcYMWkQx8kGEbfweJN6vsaqUr3EIV71Btysbpt9kOOz8+cnIO5jjm3M6WiMTREHXjc13
WiMuSmYfe5wn5UY0E9BnVbaXPwV9gquUnigJJH/X+JAfH0Jd6g9dDuco9az2XAktOGe4ONbLRtQ7
G1P5mGkOHtwZDVMaIcU5RrobDYahu7e3LXjTQvu6Jae1E+N0marO7CGqHiyn5A67ALd9TYAyi6gg
WF6HqevPxLEwZJ73SLKh5v7PRY31j2tDmtKcC17VlAjxha3PSM1/KWqaqqp1RVXz3UCAy74o8+aR
RjsdJDWwGITxsk6EuZeWAhK2FC2IYTo/CFzaS5XnyR0lmLMlh+inXpWBu+AMwiJHuKvtU0fN77I6
ZhyrDPVDPTLmckaKJW7c2Ukqs/istWA6Op1b1kn5bk3SZzQYnAJbN/EbYMsPvFo8+IPlbKL5WR7W
D7LK8X6oav0VDb9wQMnPGxtbTJl8tsZ0tTQoW6PCMto2936S9s/aYNSbQad0wM9nvAXJcFYlXUQl
p+mqj96XmFN0es6kbURXcxfkIbG8WpDd+oYMQjGRZ+quUOs1ump5GwYoijpsl5fEDZTHEeP4prfE
JVQd+6Fu0odw1Kv75cFulRavOdLs5WUbqsp/WebseRXLk9HPs8PP////7PmbFEJYQrMooyhY/rHK
VQzyVA+T+e4Gpc5tf1otnIFYnZS7nC4Frg+7PvnF0O0oE5tTbof/+yzv2b69/Pn5n2fLv/QH81G3
E/HaDcxYFLqXWovnvWgT7wS5uEPQRLpCPZP1Ek9717AybBAKVve1Hx61OdKrMGh7K143nLWoU055
TsywwDOBD0d9JHfM3+rCD+61Isrvh6i1OZUUeuipnm7+JO9ovm3vQPErzQEUwQi/3ULSkUQodGEs
NF0LyKbRvoaMNn1GN/6UcLM4qAjX93bmVVcWMw+PNpAUGuPv4QxniOOoW7dTmexx0QA1XWY0wQSW
fvlxnqaHRAj/okQakAqRy71SMPWfzEJ7YLKYHXtiE9x67kcZ9MIqu18pRja+QE49ZDkThf98vZr/
B3FrGci9BbtTFTQRxsF/v17TNPGkgiFjh9cM0XCVch+ZG7t+2D7W5KveZZ1BkToN1qlRGzxQTUTs
HmG7j9JhlZdQqJ0sUg6EutBpQ7FAgFzvQ28KG/Q/PoJD/JOPeITFU67s+xkgO84P1ZC8WEUenZdX
qX8XdR3TqUq1LoFOeFdQWY/ZKJ8zWZt3md/BVplVQ1AM7zIbCsk/njGfVA9ZOvOq7Qp/5QzWmEEB
K01mOk6B9Ly0HczIC7lsstJdWroSp9YeixEjeSh2Mrt4Zlff/ecjrBv/DP8CbuY4jrBVXUoVFt8/
DnFbVnoKOEi/U3LNcPs+y4Dnv1h1EW1vKD5N/k7MaNws6CwDKg8tw4SIVj37HDVc6GEwbs0ZF1RM
dfSQU1gY46NpPVpaAGGhaZX9VI+a22WE9WixdiIy9LdVl8QtYP1H8CEhE5u6U7tAPLx3xyCUR9sn
WZATb9MCE82z8i6u4tesZtOxtMZsPcaQXjLaphWKww5L3bEjZ22JGSABoaTylc1pKtOrH7fe98CT
iACf5Ykf71okCXhrAOyEJnc1lF+I2ZfBWtxDznJiJBZ0MY312LOPiBAbbMaIqRY89MoNmN2Cbaxz
TL21dmznHaFCPCqSDfuZg0kukErWfRk65srX2u65C8pzo8p6NUpbudR2Uu4IBb8s/JTYENtUydVL
4yOoY45mr0U0ZZcaddmCch50ItVIccKDiUzzReDqXPXd1B7JbybxxwNqq+gtjILWYZnIRZC6kZ0i
VWyE9ZQblbL27yqNAmHQOpYQO80ntLtG8TF5lrr3Y6fZ5ioowuWZHyfOJseMsUp1Bxs/Y6qDVGL7
2pT2WZopNAHTug8HhtuMVlf5qL3kcR5/DgzZ2NcUNNpMNI704ZetmG7590QBgv0ioJjUYUW9i/0W
jHk8VVcvLPE/KHX9JvT6ZzOBd/S1vN73PrttiVGfJ9A1iqdeGM6aF3ZRWvA4cL3+6z9JgEzPfcMA
3es8GV2QW/1UQBSv+Wpv0DRWqWae0ZUD2RxMvJ6twHwrUDk+YQmGVxKO6rnHCXWF6o1+eTQy184d
fTvvIPdDwnW6bDjTkA2AhdEdBRgZX5UXqwQ49pLE8bBepwYS0miuDkWNrZI4EcZ3NptdTAWdm9je
eYlc0SrQODbQRW2eIi/cwznmc/LBa9ee/2sMq2tldfqb6LzioIUQAWTF8CFVVNBFc2xHqUbbhbS/
PHShQttOAdZXzmi7PCSvJmwyCvWiCp46WCJr3AV0HeaXaW6kF4K194uQBOmFW0donZZya0rGO0dT
zEdTTfxHRa3OrYYSF7TWnL2GGMJihLBmmANaylKOOKoVVPI2hJcM2Vp36LKofVzWgawLiCivJrmi
V/ZTi7hDb7TSIvBtud2w0CMqAJe+NR3ChJf+qyf69BIlrHNkPW1HGhO3nHDHy9t9pM/6yzwgRM4b
yz3HvrzHKRG4VmhuiVrQz77E8mCVsto2DAmRkTotfktSQQAjIJVuK4wLaKZTJcUsOOGgDMj0LMWc
vYfn5t4ZbeRvqq90jwihtP3QEmzJFf9zad13gcAY3XbjaTlOwS9Pl9o+YlzF0aCc7ekPAOQiM8Oh
DQ5SYPhMGI7fBSWgLonijChW+TsUlnmoa9b2aBj9TTmCk0+Bsx2hPTGH9B0dsZwUO2Jz+Nq0ieAA
p8Y1k+W/FimGIkN5ml8VwudONXY6vAdaKjOTL2jjZ9wuyis106XHFojkUBO3r1UjxGgVAYc8qXnh
P9ecD6T40qjQUkEvA4Cu8/dDMgxvGKOM+5gwHoJoo+ykdgW7Wd+wiITgDJ06xb/NRbux/lHWwrig
1/6ZDnZzUOcTuqAls8KZiabTtL9tqMB7Cqb4v/SuIdn8o/zD20Db2rRU1TLBERhzc/tfC3m9LGqY
I9OdH2K0aIP+SN7GtF5GV3oVqCTM6e9kJniu1knxkuvAsqGykZqhRMo98lZWS0FD8m5Jlx7yqTh2
CU5FR4u/qjTHnjCm35oeEKtlXG73QUOW00bWUQD+x/BPfx6aNnvVNWUfaBaxHEglKZPnhOylcw9a
KXelPqYulgmPnn7UnvIwDJ6xRRy70So+xqrlm9BIgGBsu0WQOyNsg/poR535OmewLuMxr9JyRjJE
e7MsdzCN2mkna0g5KxptGpm0TF9zhobCFOU6bYe/EvS6FC24jyHsQI5neyHH4y7XcOGrqK0f/zzz
E4dIJRxaZuF4x/8h7LyW40aWLfpFiIBH4bW9p6ckviBk4YGCN19/F6rnHs3RRMx5mA50kyOSbaoq
M/deGwZLcGY26dKyX+4XLp+35W+DkzQuQX5qNl0RlEQQgt2t1F01ue7YfB6n2HyWTLhPc2L6W50q
eU9tjZVkAMyExASThrwlM+8uNSEMRdwyZ47CHRDn/IXumPr3UmF/pRXlH9VPDEo7OfXCflfD63AI
Tz1olZPrZ/HGFUtiSTD5EKADKK++7lzUHgcHZ97PYYFNsqvFOWDtvqkvpEhJC2T3uXEpTSgo6sHS
n7DqkL77FuNs24daY2CvdIIb0TeQ5xYcN/MU8A8GpG2o9ptkSOhdLpBSnB2Euyx3yYK6kWaIMr8x
6f7ivVnbeuEcq7mST2WTkoFIRh10J31jeddREoqpTi39cjVWZkL2pWZvc8w29y8sc/Mg8Xaq2nA1
SGNFSjpHBHzQktlexSjx8DyRSN/0AB16L3UPthyKpyyfeK/WWv/dz1Y9xlsXePBDFSwkd4gIDC6T
Zwv/6VFN//JQq5lKdBqOGCbQgTN9cge9IKeN8bS6aRzsJfOSkxTSij+qHaXyYKq0psE7KnnWCw0Q
yyJ0hPjZnEvP/Q5Mpnm26tQEmDY56ywZ/W3WV8HeViVo2l9iitFVYcD7CGxfntoFBu1hYllZuTbs
u0gfH6dlWkid3cDX2Sr1GuiI8aT7zripU3eVjL37g5A/GB6Wa7/otFo43IPUJuKm3oOf1NZ6O7d7
8j/SGzLd5TTe2kO517oqWsAW1sWRpv1OkAOKruGbLIL0auOlON13cMvGpkYBkK8kdJej2nfpCnXH
+/EiGn6qM1FsW9Djp+zD8aMnsBNIZ0fpPJVmbNEXtd69Fq+8IEbv1QEarl7QaoD8xnwNE/yULd10
wXRHsjTfQ13VIU8d/GoTzHxvmgUKTXCYSR6cW2h4A7zzvjnef03DLAeOj8t22+CVx42a08detrqx
752NZWNgA7/PUKX32HsZ5islayUhXvtOTTbdIo2ck9zdectdFuADXXj/imAnOgegBzZKn1mY0U1D
9LQtST9cc8KWHLaE/FJONPPCNPhZduO0nLx53ERvjXelOs2d7W61YLIw0mX0GTAwy6qdtuoENDV1
uzVbERzjk2JJBjgJNmxd0ZppYbXJmLv/mNvU3PeK/NnHEXvcOJ/Vk0j2x1vc0JtDy9hi1JDNk6Ks
m0CA12ndziv05h/qB6lsP9AJO1hb8imvAEPNXvmgWuxFGr9qFWiyUW926rvVEa3AJ3tv/1GOEz7I
wq5iC43oAcmJeYmxyN8D1Ti2Fs8dxDPR6Nj80NcnhfR3XiYg2DgaRQReA+a/VvegDppJEi8xTrzo
OBlZdqYqYVgQI4DLMnyEhjOAnHINFt2Y2ExII6RO3n8T13Zovo1Bs2cskp9EP5W3zgFO4dZIVwyJ
+rrxuqcgquKLerdOreFfB0hAg568dn4B7W05D5pANvc5yCi14qlfwiusBEmzf6h0P8FYSTNbzKG+
S9HHnTOPEY7ddvquryUyGHq7OLpRF5v1gIqh8YdLY3b2pWCX3crRwNKJnJ8b87UEHP6tpGQuU2Jn
MO+EpzkMg2Mp9FPoLqRaC380NQSieKOPLlkyx+tsES0b4zxux4E1ozHGr/cBaJ3xxvn/btO9xxQk
3SGvqhsOe3kspuQNKn//bQyZoC+zCi/xsGxpzBPgIIeYNNk0hdo/e4q8LYAYjuqhnyH10cGVjBPV
knQJOR51UW3KXNfP4Nh+qTaJG9dUc1JMj+nw07el9s2MBItnjQC5bUl/8wgCqcPl08N8oJD1+d58
LSjSVsJyL2qDu3fmeb1ZdNRUV3g6jb+aTKIE/3ZgxRlTmc/qgKLCd0sEqWeCfLYiTuvXSsCI8Rw+
512AX9EWv2DQ5g8SNVBqeOZC3Qiv3mXwe3HhTDGe/EE/TZRBK1/gLs0c44qoykUSoZXrCDKN1GFz
oCqxoHSvC2P4pFFO7oU7EkYDngLml3MYfLzqtd16mwoolpqGulFZns16kdxUpbtOndJcdzH+uCmo
+C34VK3pP6COIUduYy8fTn1GYD9HTXFq4dbiFzeT/9EdNJw/G72+QZCb47qebTioM/0lgeZv58Mo
M0p2XFuc+gbtvoAhhL8yyb/nbv/CrgycoIB0WUtriZj1abPYZf+CY2UXhfrxoOSWQg7O2Y9pS48t
86fkxaa14eT6M2Mi8zULRuQ9+DNOph0lDxJ2SiDK4SsJcQVmhx/kJsPxmSvr0HWWQqC/ZmBu7gEu
kH71VRp338gbDS96Mbe73gbLds+TJLlx6/kEPCKWVN2uKmW47foNg35SGskCJHSgLqdmGxRmuFN3
ncoo1jXQGvXWuh/Sam1TujDPKzUCcqjfdvDcJ9gNHNK8DiWWK0fYqYJZP2LdFFNkk/mvoTSBKdq2
uF9Fy2OzNU6MOpntjiEZJaMX7lQ3svGnXzHBInCTl2Exp9IW4zHEnRTE5jWMdPoCne/uQseo6DFA
fZ+Bd9x/okkCotKkksRUIVCLyE3sBWrYOvlq6+R8Jg1EzOVqiCv3S4c57jCDo7tMjObuNxYJoIxr
OKWIzB727eR499rcSl+0Hln73jatc5HmTFa7on2yGTJvs6BpaZp4PZZ0wac8Iip0zzZHRvh/NMBO
BcajQb1534dFCBsgSt8src3fiPiCtta5gssBJ0jkg8CNbn0JbXEMgCN4GRDGYmkvkE3/hg1sBhpM
o1yG8kYuqfhCqO2wLhwPipwx15TmgXHCeHFFKbM12h6axExv/qJuIB7ruGnND/XeqKe4u04wPsNa
uOTEecEDFA7wJMtp4987g84/G4OoAGDZ+ILigyHhIhD520eI0Q8JxmOunXwR4bZAwtcwFPi+XFiB
eb9wkjr/ZHfyq7DRAkZGf6N9PB/xCdlr24iyi1PQgl58MRXL4DGJ2nFtOfpF2CYZu0vTcJKyO2As
/nk/AbFmbx29r5/qEPXHtNBd8BivHaerX8ylktPkAvWL65fa41SxRFkh2J3eBzMZv9X/fwFK+R18
DRQCLGcr9cyFS2emSedd5g3NRT2kbtRiXfG4LYvmIvwk/B9rEVPUf9SqqGc88GOWR736DyUNMDiU
rqmXnZN6/CssPmyMS53oKxXacRdEh0DAVn7nyJIj+hzvRkzfF7vyTcLC31SNN0WAZGoc6RirC+0p
8hpxrWM00QTwPFnzEDwVc2ccUBlANF4eUzehXccryPWnmqSc62y41pn5tbOtGKezttXE7I6861r5
oHqr3pS8zss9xvkoN23PpzpaZH+OSSZ2YObA0pECitaKL8laV+R8VegGufxyrxJT6ehP+aRjQyk8
5wkxYXfAe13tCXkGTjkl5zzMq9uM7xRLhJ9+EBvE12D9muZ0Uth6deNGeDyTOLGB4KAdTUNC35gx
/qUkDf1k4xHsZBRHxTofZ7llwJa+zcI/VS1MpWyudKiw5gSpRX5F4FM8ty3OhVJr35RYtGjTFNo3
unRXA9vC4GRVc9VaCVepGW5qdbV81cq9b6KM6s/Lw/dvWL7VJj1hkyRWBffeRLiVd19rj6ibIivK
J9r52t5rhyMTku6x6uu1eob7IMfPR439GFX5Lenz7sdyMUdkg2o6Rqy5L3mde4gtSpirdeWDQFcb
BLG4elbp4fSeuq1b/DJPWs2zA8i4X8d2f03ihtOA7NsDMU1HBH3dOhAME8fUOjszQChs2jXgYVqS
mMODbmMk1hnC6M85cJpNXqa/gGAfvUH7XpiMPbMQDLTjfcwdEA6r6MTKNXwIjNY2k/nXOU4TPqob
zZQcYGrz3WzcY1IZFh5RzNnhBVLA9xAt264YyFXN3WhJZ8avnAYro5/8Ex9djQ0NmZAV75AX7O1m
5F+UPqcUM97XJJ4iObNBbdcL4kcPt33Q7T2bvG3YZx08b/J5iCZkT8rTjQeEsd1JvDW85Nnb0Pov
MYODQwrnMO5JBWsSaGjkcdLop70LtIQcAcuo9i1UdRkiO8jhBWkzPy8dcJCnOqqDurh0oOY2NSfv
BDbKvspA47ACwVWeLpkf0uxvmvCZ2jrwANThsJ1OUy6fgyIPd3hQLg1ZoKsxLM2j4xwNUfsXr7Zg
1S5uRSAep0j046lLi/GE6+rVdU1jhemxpxKE4QulPQo7YCxJMQINBlqes0nDAD7KpvlccfZjbZ0v
kmximdKSrOwfs01Td9Y/bOMRTx9UjnhFgVhccq9ZJdA19lPr/SDKknd60rUHEfhrLIp4c735JfMT
GBCLkKU37GMZTiYQBBybUKe717l0TlNRcTKBtmcU2o/aMB5hsa9Az4kHPeiueFDPXgJajnz0S4Xk
itMGmDCirXj+wmkZT599LYaPWCdUTFa3R4wFjbQWB/ZdjJojmFcxopTR+NyKqrkyMHlxBsRyfv7U
FL90JLQBOX9xb36Zp9QlMwNHJMJ0n4TidcdZ7sAcMX+12qUf1EUXodefhiVaICsshqDL1SLAsmrt
YMjO26kZb5NON/pj32PE9I+pQM4uxawj/dX7l6QYTkNMX8Tq0nZLWmV5oyuX4DTnyOj1La5Cv32K
glI+tUP77hcDgosxPP1WkMykSJ4bss5SPZO3aFnjB7GAgjeaVua3os+LTTvne76yYsdlav+RW2AE
M4BbVLQeWT9GswkyPmetve6JVQl4yUaerhxhfQKnb/lv6l8oYVcReHUCY55Lz7/BjV3ju0g6vDt4
/HOiwgrWCkHyUvwhEf0bFmnh7aXx5D6SP20LKl1Cefugu4dGHEIUcz1AxlzfjeOxx6adhZ/nDtcv
clf/BUpDFn8eOoFXnYoQfJHpXwGviLTZEifZQXgy4xP5lnl9MjBjEyC8NnQNFeM7+VIoIfRPVR19
K1h4HkT6LMp0Oneoxdbo+weO5dqzL4rwHHR08gL9MRFOiEvTzc5GIXZeZ10swGujqDdzOZKuOnKe
Guz8Z4iYa+MHdvRgzB01zIc1tNUj7FrsSUdoYgNU7p45bVSg0rDT/lMdtusZxMNzHwTrSOTOPjT9
/pT2X4QDi6QTwSvBtPmWbg+yT30dNmVFeFP/1uMfvmYdENtKeGc+ffoxjvRqXy/DjWku2SR0gihA
ZB4C00nOnQETYWYZmWSTHUdXO7dFBQwVfrSoyCsOo7q8upP9AD8qeKoKiOTp93LvT1q19Rnye/bU
krydjKuMicyuyx6HqT4S6GAfMyv/mvqf2gD/rLDb72S7QvJZUpZVPwe8xL4V7MMEMSNj81EKNvIA
yxjSUTUi7kqjix54n1WbiX4qrg8Ba8RihHpynb44zKnP8c0u7W0ymMVzXkqMJ3Oj01I0fKShIUni
lp2uS2ewbhAqmAaXnnWzyOXaNTZ5R+ox9dWw08oN8z7iZwYreSVc9qL5HIx8tyB2Q5XgRNBy2G5i
e4X6ZfjU6MDpvcrYqzj7+/8KMbk7GEYFDjR02BlKiecLko/f+CgfFtKvEtfZEqcw08zgYOPSdKX0
EKDinTJ1He+p4+pXWYL0UdO1ttGmnZ8LHPVYaje8ZGhZFwXqhE92Tb0177DCNw8aIX2HIAAQXAwB
4nx3DPG0ZBCdxvgAi6+9quec4SFl4HK3TAFlA3sBUINa92oPMjjXJXwzEyP5vZfx78d2w/hTM4FQ
iNRY9H++KxyLdut/n9tNTsGuzrvs3OINvWsVhWhd+IT9sC5DLzrf53Dq7I5W+9Cw3L/Xrf5F0oPk
uQO1NkwacX8kvWE17l96vX0pZk87OI5bsYEWmBxV8xGcyhencTZd0hfvozSu93LVKn8Y0bM6vODl
YS7W1OXZH3X/XBk4KuIcVmygTcEL7JR0L6VJk7/x6Wak3YnpGDUZEZfTIbS113bkQ4Qa4msE2AUd
yiRerUSfd55GBldOggTrkogwmtGxUvUEb+UJYIv/fZjdeGlOzS+jjkEaUe/8MuQby6mqT5q3zHRz
L71GHWrtuTxGVeXdsrhvHieT1LdFY5JVCSz1XvD89MVTOno6A+HOhU3FYXQILHGzZtIXxr1X2Thq
woSgJwZfaPKKvRn61VW11eus+qoNAKzUzFiyq+x8L5gZwETV2sWgdu3CFq9sL5qnoIJ8OcUUwoUh
om9dfZVEWviZzkEKpg0w+Q+m5tGlXwp4QF7pg9e9eaPV3O5tUSsL22va1MXDCJoxazPnRTCAfM6d
/qhcnVPVQP7JR/s5y8rt3Yr3728/U/9H58XyUJQgSbAREFvC/SOVujYHi1M4Fa2UMoFwOJ3VEdyI
JRGMUuony+28R1a4VyT7iB8kEKslmLW2jIJAgcXeYGWZd+1lsxmW08roIk9KijR7LTlbIH0EvqYP
j+oqZV67njmNrQ38huRAZebGrGGCBRHuZE5S/hUFI4d5vWhevAm3kkjZihpUr8auYzNYkeLoX1Jr
2ul6Uh2YMoHW7meyNufSGjbTPH8KzHbh11hLv8X0YlqyKxpw3c1pC/s2MUy9X0EOQBRZQx0K+scW
vt9k2/qztYyHlnstTeFn1Wde7tm2sxeJsycJ3TqrulZvsUUB7Fsz0D6Lkl7Z74Y1MNpVPs/eLdXw
uyZaZ17ukwIBw2Cv5q6TM3zWCHk6EPFxH3HVZLOMKOBBDphvPE02bZv0YKI2udS2/KF+sd4eeM9y
D4UngBTVWycgM9oTKCP2Pn3iY4ix5tHreyZ/ES5ShqAdZHWTHojuJAf1r6i7KSogWvfx/F5W1bQb
jJycG685D2KkF6jX5iRXUcrhm6iRMj80unFTb2NGO+2ugUYIn4939WyZYnfvDzkta4VldogUUsyz
vGuNdzbtnZpBOIBC69lxzvfRx5jAuKkwmX7KwoLAJT36Bj+YGfo8ZLeE4uIwoGjbzdYgHsc8Web5
SDFhFH5umglLjp17a0r/XnuZfVSqXWvAEUYppLJvq9Z4gdoidoGLo9aXeOa1ZEQahzHhMfRJonRZ
DYhdZVLrHVt2sJ8JUfeSY+sHjmoLttkgH3nbfzaI3z0FQ3j3f2GbbG6Ybt+L3P6cCUT8ZR3DVAsK
cXDQ+W2LoQ+Pyh5dzsUO8tUqylvrUSnJ21zf2JRHz3cYRWYg6F8yLCzaKchVhwsR9wvKrp8+ZOl/
nhx/ep71dLiA2LLXiq+g010m+Np97IyvE9OFh7jJqwNp59VKX+7Sslji2DuctHZhdFu8q3cDnW7q
PySm6f8x1f+HppMGCd0Tci4t4bOEGH9oOnUaFJWl9d4JNBWf3pRWYRu67UZ1SZICbw7ClptVT+Gl
jZnxqYUljcK3OA7yF04eFJ3/eRzdyhsZ0fFRAsAC/u7ZYK6LRRvS5yflGGbAMR7snBFt0GQvtky/
Nlyse9Bou3tzPmUgduFDTfinDzo6m/NnSGlMxacp+UJ23kJCD6pXa2wxpnOvMdO/Hs88CS2aw+yq
jQt0pAb1eOvAyV/uFr6W781gvMW9bz1qxWQ9VmUF9jICuKoeS5cvVBolgwEpReot0oEeI+JK6j1k
sgDe05QCAAkThrPQDBE38mmwsKZC6ESYmdXeN7DsV5v+7w9hjH9czN18f8TgwrOQVk4i1jZDx59a
hG150ey2Pmgh7dt/3x7QWP/ZDHMcBwSQwwpnMpHyl6//ratY1W3UMvCsyOs1RnCpQ3vWcsPMz/oA
5sijJHzyg5ho0bJGRZGs284taI4axpsbdNuh/i6sqv216BWAHG/uzjBgQI9t2LjPgyEodxapFy+T
iuQdL9iwSBEt++lNnFT/BbfiOwxBgsWZk9DKMAEUomq9UKNGhC/5zU3vSnif28asy6dYdwn9vfeS
1XS2hLB/VIN7GyMpIQqEUpB+RtlBOKSLf+8TgkhoQYn7xWxKjgNt8m6FNaRikXoPLWkobplSGEWD
/dw0BNTIxDhMQgcBvfRDq3I3Rhi5MxssgKeZ1SEjlWzLrt6f43YWV5nGw6Zv8O1ImzLOJKXkbI7j
tFGzUEMLromL1+a+hsYEeSrZmVcN9SEsh29wGMqbt9yoxzPygO9LKF1kNRxOjRi+zzI8CoIiPdwN
WxYWRoq4NtwwPOQUUjZbryEWE4f+r2hXBFKc1chV6eT4DD41NhojyGruBY9Vv8WgrT+qq2S5IpDl
M9z56JjozfG3V8T3HNSloDuZSxB+OMTGdsS7F21t0/ll18DW8wFGobboNvw2mzswo0ayvZsvZmlM
dx8zU8Bm78eps45DIPfzEjYGZBNydOrYL1gztd04BSQ/LAckohmcbWfFCCdKN4L9zZBIunAWfUSW
UuuC9ggTET3BEgw5GHpx0LQA/3qUwk0GUCPXYgjKZy/kBdGSaLxUFr/npLu048xgBy2BoRO4u1WW
RR/AqjCQqeNikv/yUK/u70PgulgCXHvD3Q0jQ30vlxARRfcaExt0uZcagXTJ8HFDJICcGl3QIfQ0
qhjYROlHLkGmWXvyzP7w+wWOQ6fe1gEBBtkiklPq51HTK17dBRfMQ4ZLn95figP1ry0i53VV+SST
1VW8J8eigYEVEB08TCTK5OZfVw3RnpR2YLGWTr1kdHQcYeVxLPKQw8noQcOvfFQFT++SOoqX+0sw
lZch8rrHekCFRWDx5/vzoO6O0bAnweyotvbYIQfFAVlyxpUiX6p+ePX6+iVklHuItKmJyLfUv/RM
xw8Ezm8zS4QvCC3lc519KgLxog7vvcSTbIINemmaddUYAYHFQfPY64O/mmOUqnd3I1XID6NkfVSW
Lmpe7eJASCp+qOBKm8zCbSsqwlgqjw+MEfMrRum7GM13+n67VPPat+4l4+16HUNXLKQONEPLXSfv
P4tsGG/CQxrEYFc/yjAp2QlYoBZGQb3cqAohKSNz71dLB0wppn3HpWQcjGariDEp5e4uTpqzp/xP
AQjbsSqw1blGfFEOFHWDTPyYd7DuOSwaD/w56S6rk2DjzLl16Xw72biUqGoBJKOtO90PkAEmcAxs
5DWpKSIaZhfBLZbCqjSfHAT90Pnq6uDxdt8lmANRhcn2osfeAtlytOdhCeYgQrV+1ZIYEN7QDDth
QlhsIetsIteCOr6sv/1yt60cgzkaHnItRd2UZ1t0jvbZn5xoF9SDga1p2cgmGW8io54uSnTkSOcW
aQ2TApO0OnROqb7OrSbfZV03E/VhUmdF8biJqyi6UHabj0bW4UOURvStD/oF9rTSNHAoBSQudaGR
n1bovfVk5FgElPrRNegkVcl4GtBw8BRmiYa5i2OiEg/GxZRdCl2j0dWzyWfoGd9myKyZB7mN4KAk
YdyA73iVqYv/fImEOydrXhkKdK/VYBvbCCgohrYk/FRCG0/4UxAjJNkpqExtD29X3NEbRU+PSfrM
KFAgKcFBPrbuGZRibT+2mrhOHkrLaIpKXOIGPG57TCDAIdGlzs7BfolLoCH6ZAJGJUyqn4UMjRIx
Yh7WVg/EV0f7oUMiuhqMm2wGq/qWiELclJpVJoPzmBHFNBQANnM33yuFbWYirYRrydrGpA1yce48
39sI3RSaO+VX6DIBHzhojKNyM4wQqbFcEA7qzD4zB8OhYl/2FXVj04hS+6mTmfuq7IN1svwFapml
g9U8dKklt6Ie32qTNjiwqwd1w5hOMOICuvr7scRrsqtemFgLtaUREdI77wnHw2bLE6WerTuu6/dX
lKqCesc8hyUZNPDM9gVt8b+uYv0RDp57Us5YeILhtQxo+/GMNQyGX0Jm1DCF8Abfj+ItCQHqLu3H
YpMRaL0zxrx7qPp3f3bGx8DGnKiuLHQiAJUr1DFl8xb1PbRG9uJnrOmpUWIdnp16AA019sgJw5j7
QX0KtL6/qe9Ns2zY1S7Jb2NYbdTh3hXRkzRolDfu3J9/Px6h3vn9eNV6csOnc20xgwSuy0Am0Kp0
p35/e7nrw+bYqVoi0I1x2w5PAZXbHuZd+ZH8VD/KzK1iT8jNuC/zYnk0kwbTsl6zLlns69t0rJnI
oqD/9zOj5f7Z0XI8aBwY9kAMoYHRlRj4b2fGutKlBOTn7Qn7Dm/0kcgNiUPxrgbLfSadTdWnYl13
Oop6a1/qpHt3On25NeJOY4XnHyW9pTXPbZYnWP3NeHxLB107NJ4mmGxoWw5o0+faBoVYDBwCfZKU
mmW2bwML3k8D9Ghahc60IjF0aQOase4cTDsMCbogMMjCUbquUFR4m1BWB1OX3VktXmGz5HeR9UHq
tbR20udEYy3mnxFnG2cDaWw7fSq3/TSWm2xR3SbLjbr6fdMIYGq9TTTA4A6AOUPwZ6aayRbLKPZv
l6w0G9xkqJbrXj4hNU23oaNvg1b0wc6b7LU6tDVdehNpWX4epRduvQF7tu+XrGBlnKDwI3216foc
DiZGNrsIfmqR4Twn0P1OMaDZbUq/dSXnlmDXqUnKQz8GM7wywj2VgEzdpTtHu9hAAoMxrzpUC9Gp
yybkQRhVtsmCdAocmV56H9Ygwnwj2wdZNj8Ebvas9qiscacH6RfPeOSnNUAASpTcB6rqmgzoysz/
EsR482qo5eFod1ejyuGqkZ11RRzgP7JkI/mH/v6RjZCGw6Td//HFfB6mj9//1wDs0oWP+5SN9bss
UP0SdJpgVtdr5GuJeQAH4J3/fkU01TwPkC7vf0PG+RNbGaoyfh0EDjEmHVLESkBCWujYB6PL+N6k
d52LVtBZMAm4P9ptE77MdfLu3+l2evUCt5qKfUi+ogoonykG7cs8kntfF371cH8hSQdgfBFNI9P8
rNmXsRivpds0ew7Yf12VenaMyIuCA9bsIXbQzDVRC1rL1bg81ljDZQJaxsrN27EQsLfnsRrPzUg5
cxfrgOEPI0s+l9XEFeHb93NHo4f+WbM9xk5da+twtJzhENMqt0Pndepn/TkPcKhY41CcmRUTD5Yy
p0Ed4O1zWiL7S5T6w0clKnOL1Xn1mzyUeO6H7Np24VxihaHSb8r5XemrEwtgsC+ch1ya3dOiS723
2f/rXkJr6qlOvYPDlASRQvhG3785x4HQ13exEqe/tfZBTERxyJVXH0M3zbzl/rQksQ55/kKrfsfE
3f4F8H0XLWL1TCQlcbbIJREIWKi7hvlIf7Pd3l+02g51BG+88EpTWI9xtStqAmDVYyUrzpJCYKzy
dn7rHTt5iUh2uETRr44hw00tJ7VDxyxQbwE96jc+7rItE+j5I2CnrkgyfbdSTuHq8dYkG6zTtWGn
iI+6TyJrHZo3dS/sBH1tnwSmgo8GRE2RXIsBBa4ipzkkqF5R56mjQjIF/s7Nx26FDksYO7BY4ynp
xnWHxYwUY7Y5c563c8jY+c6N4h00nqYWgvikZeEp7uLp8zIzj+XQHwZ7gb6aOcR+qYUvOgE8mzkX
yU49caPvvY4K38RxjJxTymFypprqqlE1URkUD2WLa4+Zr75TvDd1Mxoa8dhtvmtcd7o0fcrZY2mn
3jddNNm3VHQPympRFYJiSA/Ftq9NG7tWJ5lUDs1KPS3KdY4l+QFERwPbxQ/Rq1U19mys8one2WRS
Ah5QXnkF24QzR162xGpGkfvWl86H0pC2mcZmMARfuuDLqP7giCf8qHZNJ0OIbpHWfRQMK6H+W7TO
5t4dsNHOb0zaNCIHKOZy8fI7914nbmODcsPZNIk0HqCZqV9J/Q7qBqPC/9hNDXOZ//yXc1qg3bNt
26P/jBn+T11XgCDIbuNa22d5HKwnQ37tmqF7CbPAP7Z4ubcDCsCPeXyZw9LeGW2SHVJ3cncm2Me9
7EPjy4i/xqMueQ/q1j7NztBsXHpHX5LF2TnFGc9/UJ/R+3dXQACkZAKKHtNx9DeMYPnI53N5mMbg
pqHXPmiuFZxJfdbOg9PNMW3zbF8wb1/Vthu9lF6VPU5CuzdHVIck7iGpj6We7getfowHncHNtKjh
5pEUd/bY/V0kbUngGm4aQtuVIxzNQVZf0vBnITLjk5D4dvPCc1da1tzXQMMpmfr3jtioLr0b6k+h
A+cijAM2sKoyHu/juiQhB5kmIIlkbRSd0ka7qnqmsyKypVLNuaGlg2pJNMELgD28Wk6cYRh10ncj
KJ7MDMt3VOJy6Rz4LU3RlA8OKIdj43TJoRxF/DTl+ccdj2BmBPswyv6snGelAStFxEW+VXeZYFZr
GXe8hFn0qWP70dO4fcsy177WV3Cu0Gyxqxfbdmmsq+76UJXd6d7Ruf8xMxrXRVQKlrZz2yNq3Y+8
T/J9pVAIOovtWN2MQTTPdaI1pxkBHYEt6WoKNe9RsRQRKrpHgvkIWYsG9/DvRz/DXmhDf3+zCs+z
dU93hCFMAp/sP6dJiaHXkAgLBoTtnJByj5z3+++KXY7wMfs0xZY7J5kAw5K+TmpXLm1SZMrBe3Hi
GRPsDEnfaI2Cpbk3Hqye+azyilH8iO2YttA25vA9RyKPXtf5VsYGL7AqsdRjfiy+eVL7ZcwLbbuS
lVZDI8o53CXlcMnzfWbDFFc3ajzKWo6z0PCesQd/tkfPuFk9CRD0PmkZl/V41SLn1dK06aAaD1lL
ZJYDB2LbFSLYGRGbZWvmgiYxEMIu1Z/KxeenxyUkRC3/DFAo2oZkLW20hlWxtmK8nSmEf4O4ha1p
G/LZ93aFQhTTZiC4qWXgHrz7miTDOQeEbBIPpTjoSqoyya443M8pnXsAeMRTGQTaN9cbalpntKBc
ICEVp6ptLzL0qb8BJ0TuscirA2YUQIWfCPVqVpms8Sb+5ybCLMJTG29dCb9lNVfaV2s0gLQuoszQ
9bRLNob3HlSs5r/kcxGH5pg6oY260z/DifEfi/5b6AnytJe9GPct9WiLwLvU8ltaNf4uom+3ih1f
Pxdhc6wXEy2f7uakN/hH5XK3BsmwIfwRRVcYxU+NGHBKL9uxMydv9y3sXtTCfXvvy74m1JOmw+/1
WG0Rjd+cw6Z5AVE+o9BgD1HfMC7fTxcLwSRzmyszqL99MRq7c9JHyUV9q9P54n+gTaw/G+vCQ8qn
W6AKbHAJjv4Ht4sEg9S1Rr09+prdr11PkgGPTsnY9ciNYSoV7Y3pxl4tbiNDzyfyB/b0b+e3+WC1
c7QPCdZ+DaOEw/3/EXYey40rWxb9IkTAmym9pwxLKmmCUDkg4b37+l5I6l1V33jRPSgEEoRUEkUA
mefsvXZu2L984rr7OpkeWy5YaNuJuW/1+VlAZfmB8kqw8oOy/s5671uamcYfNfrW+tNV5P5eXjdy
7S337H5aj57OkzDWaXJoeB79GI1L+f+8Bc6/Fcuuq2GnhAiCO9Sjy/kv5UNgRKGJ6HLYF1p/9jqQ
MrmjDYeK5cfyTuwqTAfpdBVunPnVxBqhIqltt5evIiiiYlNVNmsIMD1Io5O9NervctFkG+GOzrL3
1g0AxjrCqFH3o3/5IiC5JdmRyaB4a1nRTkr787oIBHnNRLS9xpNmvIEnXM4DVAX1j3nHKCzeY558
ZBfPWDw3vZbhRN4ZH94PC2FmqMGQwkBJlWyufAOkc2GJ6/ShSWHcqf3e0LTw0cxJPS7bcaaZzjBQ
qIjhFtlxepsqYtK6gCypcB7GnkCfB1+pnpFLBVaXRYs9iSlRTa279EkooTQsN6o9mfc9C+/T/31v
N2YLxv+6tQNCdmBPwKA0+K3+DZpz7FRHJUsQldHPqiAPUYmvmO9qKsJlC5PiWQ2LYAM7xgODrhQH
NSRXSs1wSE8opIhJ3CgmAeSS2iM3SVv/TpHc3qv2OJecba8aFH7Jarz7E/D+HrM0cX+JSdsn1VJt
iREjXZnkH3VAzlM1lJBj+rsipfmfpSC4/+9fGqzGv7iKVDI8U4XM5Xoq/7heeVv+KmYYoHSDnu7Q
mS4tovMoWqmuwPfYV8Whmzdy+LWRx1xh58QFYwiDvqygAcANedAyACZda9h/HzTJmDhgyiV0SO7+
db4cy02ZW9fW6seN/D5fxyfHyHDtYodefr0yVfV//sf7N8taOwLLnC50HWwWUOHivmkIhzkEjYF4
TR7Epccjb97IIUgERJMIiOh1ZLB/J/I6/9ljSomYtSTr7OuYPIW+Kv/719n/+uJ/DeV58tjXtwns
ttnW0LF7xS4PSjl+bgYyBwHYmwIck8gOg0V6+9RVZMjJXbhHULsSpcwO992/TmiUyNyqfrRtKdnz
Xs0nWUiGp3U8/1qT9uoV8T619ZMHOZIMA/c3HwduLp1pregkoCaHSZtcLVHNXSPyViL4IA06zNE1
0W1YI2tlZ2WJm+UWK1J/rqkOx66OWjoDgTipcfcbMfNOZJ4JpNA9pWW7Nm3/WDduuhlzhWQeq6zR
+PZwSusGHdN485my0/ivCakCnTw42akiWqgrgbqqU74ts2kdONRa4zEnOHUSbyNimji3NqSJ8kCf
aHvMWA0oncsi1chgb169OZNYgHRb66W+MiAaDQqBnG7ehZu8ik61NuIZ/IEOR2ywDqzB4f7Imuy9
QtG9iBKQi10JWMA74C14rL0OCGRAxxQ1qdoxIxuC94Ln9Hp2iXkq6ZN+12kL1U9uacY0wD6azKFX
RFpXi2rvvdpWVYLQKs913u19D2cjNUFhvcRN/tvx9INwwFByXcD+ufXkghCSciNrtMGBBvSm6wEC
5tqpwKO8GMg0irSlIpTfZpAuDS+0Vl0afsuSR50SW0g6u9Wf2vQ5NvPqACPxuQ5HHzIJ06TJ+m2X
41OeuNiHgwcTmbyjhrC7Ndy6gbMt7ajAOIBfUtUXnl9dat5WhX5fhDI/Cm1aRnW/7xMD4fys9S+D
RW12T2Y4lYt8wshKKb14awVpflQevAqqoY8gMnLA8fnVe0OlcqWmmAdaOm6VVgL096lvEJRuN1go
TK3eVaXiUHuzLnHlPXBdqnwyHRjMWb8hzlhd1X1HNEuj0WOPLvoHIPILK4KHdsC1FgwAEJPkhwnb
eWXhTE9B1ua2c0hd4BdtiNQZLfRC7cuf08w87uInPxLPbhis6Vc/gr4h0ru8+V7+y2TNa1Yfeuzt
4vioVszl/cZ+cR26NVm5b83eWSYeVORJ116cXF2lYVdvUqN4wbz9o5NprMZAqjgsfPsmZiyCUuJD
7PKN0bWCvh+6P1EjwDGQQVd1OiyjWOxFRz/GEb8hpVl8rB1/eLNB3a7LMXiurOEpygDXlfob4KgH
hRzzrFffTOIKFgbFFyBj+KD9bnyBpVMuCEGJibDIqSDoCOUdZDie+ZZnc3I4wXcjxrDEsA8pGQks
G8QlxNirp81bTiQ2Ner+FPEj4upaYJ79nSnVL3PwWnhrY01Eu0euRsZk1SkCgoH7NCsOBNDlB1hn
O2VQxi3zs/JA2bo4jMWQs+7+Z+x1rCPzrt3Ie5PcyHujvD/Jva8X5P1SDgFTanMPHdzBfEuU98VA
c7klyvugPCg38l6o2Q25n3L81y6kYjKeVGMnbG/EwMNPkR3khrI64d9m4mASJZBtgV0mO2jzI0fu
yXP+PfznlPur81Dupffv0OCLdol+X8kf/+sXyVKcqijluC/Lzf258HUQDiNef/kSOgR+C/m+fJ0q
h43ZkXI/BME6FyrvgTH/7y5So/uzQu59HZNDhx+BQvo/58iX71/9dXqbWT9MupREXbZ6fURBnR96
VvOfu/IhjMEOHB/I5CX8I31nVU1+f1oS1AUYaIk3z+f2D4SJnKYETR3zgbAjF4x7It9OjoMmfg1n
XMCAu39h1sZ+Vm2aj5o6h++mdNl13xxXUgdCOwC+Gv6YOWJXcRemtm/dcoK2S0+lDZyGqDfBnW4M
uP1VDUGuE/d0ZgLDZoLEglaXiPegUMxnv+y1J8RmpkUqhTyShanB3SSJ6adxzC7fVTevLpbwFhTr
USL5SX2VS0GicH2SafJ2nc5AytGhRczqbQ+6FQeaa7k0+EJQPzHrklUXBNMq7pPkYJgUCGS5SIBY
QHYylntZKko7lOb0PZ9ta3QOE8ko+BTAzDZHIZrhW4KE8xvBNyFGj3Lgo/wtDzRopRrrTttN/KM/
mbNcu/vcyGOeltNtnt+uEtaXpkzEAEk9jTWLagK7Nk9B/4pyzgBwlO3KIkj3aWp3z2TX+wevNZAT
FYI4VVdox3mifxkiIzmTr/XHVHRcOlHaPfJ4wCBFdOiadyn+4OnoVEH3Q3GieuVOw0gL3muvxYQC
HaUGjPjYu6VtrV6Ie3mWI1VJxXOPHkCO7hu0A32neI8qOdw3N44+cjxbp8i8qtZo3RLPxVpZU9BE
DW/dmiCl/OsrxYZwLYu85QIRZUzohByS10JObJuR1wjCjPZSigPRaB7pNQBfb1IMadhYkB2YT/K7
2W71piGrP8v/agrtX1UY0v4ew0c8+fxxi7mVJftZuSJaehBkTeWiew+G2vqYd6bEsT6GoX7PKSJ8
TOzQAx3ecPqTUGe0NN+FfS3BvF1QJxgLCUYxTZow8oV6fsFsjV2TK4fGdhBbZL6NGo+6vWxjyK4N
UqXjaKjNQx499IKKnSjC9EGfEJ72U/7awbzcj6oSrcBALNpp6K4EtRoPjjtMVGloyeq4FR/ksU4v
nIOw/Rc5arH5IM/Nb3nZXTRNKI9MN5wnhIMH1ETZkyjrnTYvtmjL64duKE+f+hwOOaAFd33IDGKA
QowEf3gVPNZXHZC1K5ZKMG5OmO/JzAkPUdaeyiSO6O+r2Gd0cwJyMJEPaGfeczp/VM3Scq78bjfP
mxo6VqFmLyaHv5rPpA3IGwtD7iZJyE9iY0txTfs+9DorvPStcbAQA58JmFPWpZaaq7Bt6LNSfXw1
67Ze1L6nbPsmcR/yLAUtHXfVx2QI5qO5GTy2jqWeyknzl/KFQhPHtEXp4JhZtquwdtGPAaQTWdZN
V9rgOEaGSj4KQ+CVfN5T+LB9bd2yxtFu40a+UqdENQPAaJew568aU9JLE9vtrfD0Zklobby3p7S7
eVHro6zDXjYOSC1TPQtWuoUbg7bj58b3PAHvnQf0fNyIp3CZZ/aj1ZETRwcDFtqspoX9T17woCJD
migV2AaQtMHh0rsvMQcXNf6MtW8nUBYUwr0FN8lh48U0igfuzWe5afvkDd6St62hJtwPyeN1lCFy
Cbp0XVUu/itUEM6a+V5FXD2W8M7u3tVJa3ZIoOCcuUqjnUX/KmWgZlPu69ptnzsvJDvDw+DSDd30
VFveTakN+y2xR29VWWPAUjocX1s8Ntw+nbdGrZstn8eIyV3zlHseZt+hKZ51V8GolmfdHjSUebhr
z4JaJDtw6ZQgaPiBYocUhk5o2FJhKs9fe4ba/n3MSnrK1k2t2VurhhZkFNi70oZYAMnz0XL/3Njx
dFUF2v0mBmET+32/yKs2XZh6Quq1KtqrSl9g86+93AQQbaSzHtwr0SfOwKA7NcgqmrNrTBuJFOoC
sEi9sA1mlOB1XL3NbsKPu3XVkAWI1Hnc8yBWd5NrKBdCYqzVyFoj7+dUSi6NG9xOot7iWNnIITpW
8jVjl05bq/HpomiwuJfUPX8c7++rFRGx7Cb2Y1Hb5aWEXnU/HuKFXaaqP55TA1SWH9bMXfk70MDU
lkhOCDsOrRPOL6BmgvZEWGOVMRVAWxZt1KNB1uN6Gtzj2Kjucw5r4xyDJaZ/S4qOHejtktZcR00+
edZHkW7oYYrvGcE6i76gmm93Y/DSsMYp1EF8N7AMH/sQ051KFsiTokwfw0ScpdbavzxfP/fZVH6f
Op0GDNlGU1wzi49q+oWdl/007brfShgO98NZY8xQWPkfeUhuJkQku7t6NqqRivGD+o+hDWs0SR7F
PDDGpj9ZKEblS57g1hh67kihh+jp2NZ/Fi7wyDwnOKOPUUKn5XM/R072vyMTrqPjJ94pivviVfOq
ld4H5c2MG5uVZX7G+5I/Galtlj9cty32AbkUtk2p0oN6gZps+Kmw0pp1BTXrwPxHo/Rz3wb2m+h/
g55BdkS/5DZaAwHxmekcx4kPbmCQIN47JcE+aQxtLyr2ZfoCxc+Oz20flqt7kgnUyBbhP2ujyMqg
V+l5fNVyPHxVd+tHSqAIrgm6JTR658jOlFehtSvK12Hod7UVscYN9V/44OMHl2i2h8p9kHz7e1jc
pCs2wbDULn/HfuzfCIimlYVU/3Hi6DFojR8trlOqaon5qpZCWVZMkg4SVlpN4cHBXB4Dszr0qk/n
fta2DsYkrpG2sNIhWTuWFUM6dcDhupO+qgHmbUNDdDfSaZFfTc1I7Z5X+6o217oImDtBPlgq7kBw
WzWtTB3kjo3CFxfcoN6iwTCQu9g1ItIxvgYZEc9Ibza2KYrXLmmbFZ+3bG/OQ8AnH36rDtc4btVL
aHtvkR4eTCOszpKI6swS8fmQo1UV/i0r2MFaMuytoXikFFAhOH1RQsKa8o5Wuh/ovzZD/2CHqfkw
YT5+MOc9vc/eaHBOh6/jJezIFZB8b0nEfK88+5n1GMa+/YuYvX1g6tObU3aos+hLsJqnZ0YsY7Uc
E9X/MeZ/mslyvs8WJQkwMAauK4Tw1koOyU/e62aY/YU4SHlKLKg8juuRTgskE9Bs1DP07dBQvJCf
67Gn8pPa6EZ4XuevKc/cUa2Sm07wxKYoaRAmaQtucRLGadTSkas5rDYBrqdb5Aja+/QwLZ1kqMwr
sht4IADQeYirbc6dqTQ8QYqh4+Mcmk2lKekrzSRYObmtPmE16Im+UzuUDlnyolQKYd+IOa1pCk7a
YNARmjVSqW6cnAlQh1Nb9BHBi+LvnUmygzYFzM0Q4RDpiTt53pvmY197tOin96/zKHFQfox2/zoh
t3sEL0MGwsjUjrWDIFdX02oVOY1zDueN3EMU6Jxz5R3avXoUHXWqUjU8VuezFIe/Mm9jkXc7Okwf
c/vnLBMICNEM1mU3QLiai+MD2d5kDLTl3op68yo33G8IUDfUvw5pFO6ucKGM+SRn4HkboIHf+im4
s06r052UmyGDbJ5mG22kBPvQU7wliYbVwUHJvhuVSr/YVQYc0i+c55IQpaXwe/ut1IZb6QXqHw/b
gqde0X3Hj13kVQ+5op3l8uWfkRTvkMNAU8OkkKDrpBEMWHgJRnHQt0fauJG9QbCW4nF+Va6K5EoJ
8s/nGfKYPCOrWZ8r1MWBTcd7uWYo1OCkswZ+kGsG3cAMMRRNAG+SFQfRqO5yUhyaEPOKIqmGaFOC
e1yzJK23WV+rHsXPqXkP7BFDUqVqTPA05aUuKntbmGaxlsM0IR7Pnn3RatG4Z6sIcZDjs0WPmb2V
KLnX/BnaU+7DL1E9xAa4Y7x3s3KXuS1clkI8rEmpGfDkNvmTl6aUmRWiL5jgaM9tr7Mgr33xy6vF
zhxFvrF8pgKQhAn5tUfjiStNWccwGM567+j7sfP1XUTF6MKxfN3SMlorIvJwR2TKmcC/axW0037U
Or3berCDVhg2FcB6vNokf9C75vwK43gp3Wy8WL7lIdXPCYFIREm9r/WGSzZ51YZrk0VIU4o9t//N
1JEeRvzD58YwAjK8SRAejk1JLKKaIqbyQhcmUH/69JvOwyxuTpMxrroy0JYg8OwlHmh00Sb45/N9
V0kuJKDQ4hHNqWpKEh8NwcNRbpjs5Od6SvoV4kV1KQhhGkNTucr2P6UtbW1NcbiWAgCjUTG6VUxi
qqkyH7tMQ9cLkjpIDfNx1LFOaB9we1dNHjtH6V2UfoYGEN2m08MnZdb3yUgs1Yye0lnfN1E2vJix
/4IW81G+LmVdA2d789kRHOGyb62brZxrU1FfTGWaLixMEyZmEwJ1lDN4Ms1X9Fo5wXLMQSY7tfqV
pnfaIZGzTb3JrklSr6VYAUMkE9zBtmAIVDReZk0oBjgE6QRxQ/f/BcTZOVd2UizIzRWrQaqk1dJ4
udsFhBLAp0JeIXF9iFxYKEbrBGd0Sb77o6YpyXMbxXvJDRZgvQ44/d+CCWyRRr0iH9/pW/IBVGNi
1+efRf4E5DEt0qRoHuxMM45O3vzWPR9Nqg3PWGqd0mL8HIbVe6wW2aOameNjUB/l18tNWfblsrLm
GBs3RWgjRV1BPhjbxoUtYYU68vBZuwqoWN2Hdf49t4Lm2nNJ8ZCaohImTTJoN7dw+keF4GNUzBo1
eAfc3HyI/CbtVgMpWVDbbKn3AzorclXZVn1NeRDmD+JXOrOQrusnRNrpGmpnerJwbJ/bPM9XxDuV
H2VGamuQRr9cUlgWLWjOXZAKfZPlrMitEXfNPe5z1ova1fhAMsxfoF0pHFe9oFtnbkldtmyu3Gni
X/9rh4JAcj/Sz5ZNNeh2hDIpNJcMsB8yErgDkK6VSHOipBMn+PJ/7PmClZsWf+LRtpuNKq9Xeawx
3PFSVMB1tFy5ao4ZrdsZU2r3GpxLyh5H36of74e6ONtrTAPqzZ35l4CAnNe3HcwY3TyG7hR/N3ky
zRmbDc32Iwt+E+irm286ICDbQYR07yeRHYeoMF5Tekptb+W3LCxBlfmKtQPYQEbnIOxlpiQQ9ieL
PEbdS9t1RN0Z/wqhma5jot0FtJG7ffBm6GNATNZMaPPKdFdYuG1lMK9KM38vh/Co80utszKYkdYo
96q101T2PVb665irGefWiB9NNz9K0twdw9BWpQerR6f1hGaWFvxCNv4rd0QyL4UAKrzsjafpP4Wu
Bu0+bodxL9NjPNuzL44ybL4CzqZM5QEaDtEysnCRxQS6HFsSG56GYvzhKlZ/H8V5k4MVwvkqBSEm
sOCDzEnPbOIB0AR1Byl6woIbHMOheBpndPFnkROtK3/NCA4H4Q9nAhxR6c8bZZbqUxt4yF0XvKjo
dncumTZo5BoQcboqa6Xdi3nFEQfB2wz2ukI0GV66GM9ZZOxInQJwNN9Zwrb8TUpUdpSjbtaeK4rY
KE+d20wflU4ERTKG3dGsougJzna4kC/kddwsjKIzHyIT5LYZNdX6C2DzxbPxJiI9c1blG8PBRN9a
1a4H/PCWwZ8KZ3vzqKhzXx0mr+iq5FIjWeBNoZFg0y0xYcnc976O9UWjQYuxcRY44ZMD7HhTTUVw
8tUmPuLrz7d1EygPaa05y5b8tEOBOGtlOsoyb4mU153IX0dtHO61yhOPYWLusHgg5Bsj58HOJ+Ws
59SXs5nIleYkbqhjtkCpmKxkBc6W8zQ1JXmgszJSI8zyZKrkq4hYOMyN0/zM0kJQPVWUNQazeENs
a3NzOySGmSW634qz4EmMUcMyarTZvnUUpfa5+RqWTtsdeHIoIylmmC3gOpcfWhz9lDtuF/y1U3rJ
LaZapDWtuPpEQ8+mLcRyA1cdaQ/3io/ReiECejydfRere1u30v392rdEFlwo0PWQivJ+DaujuDQz
QCenTk4bCbNEWiFKrVjOskZbWW7/kuhEVEmZa9EH3rpS9Pb+EMjmYYj1ZGMnZ8eifqQZ1WWgcvJ7
bILdmE7+u2sr02KismUhqiOs1s52sY4MXA/y7toqrliJOhEsyAmqDxQjQ8dHCVXuKYE5vLEkzRZy
D8FXhpLYVpf4HMUO16d6HC3ofdIRb7eFTqpvXwIhHsbvcGKroH/yutFeWyBlv4mwKBZxp2sYidX4
XPksH1UvfWq1kslp5wX4AqBX72XuaVgLiwbH9NyqZJGzfk2WoG/pZ+eC6VfkKo+BvpRnxu38gdS1
ayoKY3/HV9wvzxQKXNh20x3XSKyIeRwQmnlT5B7Vec6kNl53SqMEWpEcp43SrBOFpdUQZJ8vF4Fz
swyz2xvzeliqpDHjdlNxxYgN20vxnX0Mxpdmof0rKFH5htNEpRLkr21zcdV+Z3ybyt7bJD2LJont
d0nS2PS4rdYVqqxU8DQCkIjLzZmzaBIf2IhusmD2mP32zfQLdLJ5BcwdEiEDNg8+3/jQ1FyqU+mN
a0tph7V8CkazS1fGGGiWRXlkxma0lrmYmNd8GD4V1mBogqsKFvPgKcY7syh9WathculHFIb/bS9P
9L9fzT9Cs1UWd/rFUPbiENKTZZkCMx1mZL4apuasp4lzkYtCepjfVJC110RUXK0CHrDQ6F1ObaJf
G4GzhkJ4jac80R7yoP3hVjreDhF/cwvgTXIvw/u0LGhxn6euOWPkrx97R/D2peO0lMt+WQCQx3SF
FpT4Wc4a4RIXxFHM4CUj7bj5RLgFJ8+ut1NYTXtTD5IH6gAtonZmJc2kxOvS8SkjKUtkoBaVtcZ6
HpLB+yzg7eTjTmrGKxaCO7cpgIaBW3oszLI7310QoAp94HjiD//jsO1nl6ura8VOLQwNICNptaaw
SZitULS7xMg6EBk5qKJ7GP3+kDZqdpb/e1WNuJONgJjnucaVtLhiChKD5U8lNyFRkdz92n2pNMqp
KV171zmktPNpLr/bd9EptgLQpvFJik+pddQ7K4CMmeC43asworekU9nPpYoZsuthOrljWu3aTiWQ
IIn8E7Pe7gVH7UJtKZ356TcvJ3OR5Ctnj3813Q6haT/ThgDgYtxcEdi/JvJAWQhmPyzNHJcpGbHk
Rk76ghAhi/fRKKEHs0c8LQg2JHOoXIwZxt2BaZqfsx5fe+nwVbuWggNIq2vrfNc882ly4bymzSoB
xfSDgFoA+J721gPL2fg4BTfaCE1e+q/LJrRhAhhPRkanYyjRySm64nwnEOJA4loFhsj46Yoy+IbR
1Nm4ZazsW1vgRXL0Ytm2RAI5/SIoRnNjGBpZxebUL0Itab7LvV6vNnEzZhc51bFi4W4aKkXLcYrT
U2MjGHP4lui3ElRkNq7f3OzDI8aNJ7V1lI0wk/alVO1rYXhEUE1htjEtvMajC2RRmsDteRiWEVo0
BBeKC76c6lv11mKTnnsN1ZBaG2Uic0Me1qz/erhvH1yKRo+Zmt+6pBJPwIUbaX/DLYGCwKaoZKfm
aZiU8NHroojSmWotS6tVXsgGUtYpU8qtHBYZs66uLbujFWQz9SJ8aH0Saenv2b8SFBgx4rAPM7EI
ZPEpf3Zu2RB61xubyHHV29e5eqqtZHK2l5CeolKrPQ5zaA7OqnpDXUlfAQjO6DfS9PHSsNxOSeEu
PMEzDl1at+wap75KQGs4RoAyrOM09z/sUNSn8t4ZmUaxr7LuIieOoamTZKiF4WKqMQNy9yur9ZCS
1Uzhc7aaeiOrxt7xCrxLCkXaNsX/0bvdMRh5ZpbocA7yQVwZVc3HD73FQHaf6ij2e2yVT7niet8A
yxXbpOqdXYJ3j34a7c/BGvxVikWL8FStfaC0sZDzWrmZMLLu2whwixxaCCKpoUNTR3QJ5QoZF3FN
ETWgmEDstzAsThQkhueiRxXUOVD1nCYJ35IMl1vLAu/ghbn93XnwIis5ZARgLdVU758wnS4VW2GJ
4bHQ1eJRfQSURc9Mh7PtwQ061XMHt4tiHa0MPBonj/7I91Zu5FttgQ/0RjW83NcUAFreS0NXmD7o
hzEGAvzXUyuOiMeyQzAo9aTu6H11N4rLIFzVFGnPPBRzd1jo7h85wqC3rAZzuNSpgfJas531/aov
jbI86Gn9Hg3ptBpTNFEIcZ2Hcg719JfEfZoPc5z7fdPY1rfCscXx6xCeqmNsYVE21PhXxX19Fi5n
Uw1fDbDFuhkClksiDFdeagG/1uYroUhcukTG3NeelzoKMtRjW7cA+3mgD8nUn+UisXb9AOKL0p2l
vYfp3uerX+fJU+qk6O+nyBcC28sXsQFMzDWoy7hdO2zk3KWPhvgxQwghR3kB0OdOy6WBNmwj63XI
m4Zuel4upzGq/oiKIJWClndUEACZO5X62iSIuSZtsJ/HgXj7MCvqBzeLJLo4PydCmDs3TNPPx9jQ
qPE6n0ssq8IZz7Vld4fBIVTdwCd3og2oodDRk5Wca6bKWGwoi3PfsFK09eNSzl4Sa8ie9RhiYm0x
uZwR+U3WwE0PHX1dzEUQ6szG8j4P7pHlmmVMtu78AnFH9oFobJj+KQAqR+k/h76mNM8kMi29fw7J
L5BnfH19EGbcXj0wXV4G5okOP64Uo/wW5WnOMnY+ptttu4UlCLHQgjfHnPtbGVflW0kLf903lb5T
Eq9giYZya+hXltW0H5AHYM95uNsCHzdNY/bBLq8c4xkODGIfO7Z/Fl11rM0g/D6Mlbke4BgeFSLH
Otvtt7YOvWQi7nyhj1X6k7gUglk85XsY0AcR2FQ3towW4vHULqSwRkpDAh94btMh/u4HokHt/iB/
srKOklVQx/4h17XmVShMvuef2EMDQocy6naJ4gAsThb3ikJ0QKDVPQeGWj12jfkoo8YR7BFu3Nvz
4icDTEKi9meZoyXjJuFptJN/4mAeis7c5tRk1tbMmmly2tZx6B3kSG6MgImSUSj5Z/mCJNhugWOq
eHWscQV/0lgl+sQDGtDvOTOs3zKixIhDgz60+1vtw/FoGeMPWcr8r0VN+YoVOhe4oEve9LnZzCVu
zBtch0z8GhOc4jz6517A4mZlt1oBLIfbg9r4MXadGOVfD6ZMBMA3PQd9R8lHG1pg3X8XUbZPhz8m
0vIXoxy6g5nH01IOSyUtNq3p6hs5ZMJWLJFu4Od21XqhgGskvDE+STVPaIfMkLRoDqFuqRzGxQ16
All2k14/aXqlnR2CRBsPBRDe0EM1r+SUpNR3ce81S38M/VPg9C/MM6rH2BTjgnhYexdaOEGWYh6b
RkEQtgunMRvHI/6M6iixk3JjzjU74jv/Om7qytmwRIjAC4lGDgZoB7TyRY6kQoOuQvIfAQdJfAVa
DSnskGeI0jVXrUPnpCQVYgNJqF6idPdZKCmadrJr9fBFpGpaaOOxYf5JHOLYc63NvyExbQlzCD/3
5LEmqvfoQwvEkSV1oQElwMTvd7BNCupBneAYwtx1s12PVEClcH/q+B8caKJ/Wse4OoUyvKESxBMa
O/3a1TNi0ExluKDyQtmX6sWbXXTeUvRWddTU3nqpR29hbjy9RVtqxmmCONIW93Q7w1Wzh0C3Vl43
haukZJrIvWK8YCEodCTkBFuJfDrIY3ID2bW6+ORZKyThGhkV8ESzmY3GTPIufhOtxtAYHsIgG5du
EA4HYzR/jmAln5u4SQ50PY11AMz4A6pHxJ90IUgB3/LotLh/GBTb0olerBy3TZ9uAqU0tgULh0sa
1z4QJqR5XR5MBCIy/HpBEBi/4A/xkyDscSlzteQEVG6KFiWyzowsKQLkeKA4c38KztXQFsdCMyDr
krzdG0F76gFxyJHX8BhMohaIwPxBDEp/bwqPdqr8HCqWskdh0KwUwiGWgyB8ZPG1xJR7bptR99Jh
BclhiNC8UVL/UCGu8CdtplxTWL5Xl8klWwkoHJimlJQozVL8oP1Bo8LJXijp4R+KeizpVlZA7J2z
xpuw21UIEXn2aFT7DK8pd2mDOzTBUXzf1GmczMEc+eJeV8GhvKlD0T31NFpW/20vL/0E4dCg7Wim
FunKg0+xbcrsG4WKuc4tQrQzsPtctDzsREZDjqimPtRDQOMXR9p+NJXoKRn611BvkVrMIydDWiIm
qibzaHD0317bjRshSvME20sFtk6Hc3Sc99qpiiejCkxQi4qKnp96y32NXqYO/j6Z8eAVinOoNIz3
88yWfIk9TKsBPlWIex5c6c7RYvcVs9kylxWz+TgJmSTxqWctseDqzu96Z9j1qmhHayXr+aFNRfiz
81Ha5V6+iUCVf1SDYn++z/LdbTrfWGdq1SyDfPgTuLp+7SMr2sPhwCw3P8EN/lz3YRkRropxRd9q
VOGgX/vJVk6S5DAZYrEAL2gsi8jvvpt9RyGrYuKSzclNaGZPgY1btJ5x0iW9l4+uNX5ZjWk8WbVh
HMjkytbyCyxtXsWLbym88qSqkk3vleU+pmb4DZfStYKA/uF4Ld32wosuBW1XuPiTwtOfFrcgZeqS
9YCFU9v4Ne/gLb/vjPOR3hTnTC3MXyM7EBnIE/Dit7DVmqUGkedoSe1BHJ5RijqPk93mt2gEADr3
3Evfhx1skddAEljxqqcpldCCXof8IhEODfNbiBkd223Ln3VvJ2a4b8hZPZfa/xB2HkuOY9uS/SKY
ATiQU2oZZGgxgVUqaK3x9b1wkK/yvmzr2xMWQLIyGEGIs/d2X96QutSB47DShsBs+nuvRGWOVMqJ
95WDWRoJnPrVUJ0UKIywXinvbgG0vzLc6Rz5w3hvVfABWdp13+KqurmR7rwOSkKEWlma+wTVu6lO
9atpqjddF/mj3qnpK854LhF68u5Xof9gOXG27HbRw393NJHzh2HpP31cpivwVGo6vjv6Pqr5V9RO
QX3J2DsODr5V6rvCIz56qNxXrbP013/3ZFtQ5WA+AV/ZYupptr2NpbB0jfFlzO9dmIKkZ9F+le8s
0yhAEg+vYaFrKJ3+wyY96pqZ+S0wwM+sNZz2McJ57tjGQwjz7yUZ0oMEuXAYCmL6Wqy6goBMIC0h
nm2Owie5FYOhXraw0z36oNYO5AjssQo+WnH4XTaeZKdJzYpNpij2A9lRxcF1WTfZRfYFKLB5kIP4
0iq+0L01D5KDOu+Z8zA+Q3+1Uexx2lbAMt6g+VCLIYgZevecGCYs6CxhuS1mdao3p2+Cqnlsg644
9H2XbrTUiqhQPAR+1twlbEZ0SVWpBQcpCs0mLKkIDxSqBb/Tt/Lzdk4P7i56dWbUshdzG5XIC1OB
6IYBXT/rZRlTsGmoIPOAvp58qIdJf8MStEth81fqGK+MJDUg1KXB1ekdf3mISUVYZQ4rXNnkSAYZ
sGFtkar114jshBU5Gt9jwhuxWdHCEC1GQtHqtX7DsIr8PEze47EMXpPOMPYFijKStpnq6xKJwiLS
W+7fhuHTmkjQmdGEjQ5daNBkLENm152hPoATr17oa+9jt46e687g94865UECRGRjvh28M9BvNEdt
QyoS4pWsLtzjsuUh4hoRzQHEmnaiHcd90Pflp+4TGx1l0ytT0exS4DUmV4Lnq1hBeh2kO6Ss8arz
B+JqZn23yFnHLIdWIz8C4XP9c5CoR2/q2i8nizUcxWF3T1sC3RGgeYcm6e9wevPj2MTeDpZY+qD0
rotEp98vnuP/fkZyQf47ccbSVFUl6tvUdHL8VOOv6J4JrhGCqRglKxCSeW2MRhpm3M4lNPMsH8hZ
YPXxZ98w+k1oN/8McfJNYnyIfU4e0iH8FgaWfcNsW3ySyBnTV7S+ZcwTnzL6UhdTMBIwagM4nkyR
ckrtPOXkvTZta54N0i3o6pfPKJVH+gkOFwa+NQTe3qXNfO1GSeYsnCEReneJHkrRqkmgna+W3jZP
9yGNGypB08BOG9O/RBrzqmTWG0vnfKlssnBsN/q8u4x3rbrdoPigf5nqRxQrHKlIIV4JiE2IJzSZ
l3xLYz6jqtX6YwUWWBN69Y8JQXRtRG7yaOJiOpBNTHzNCPhp7vzKhZOhGw4nk+gW9AocmBaBsWGw
xqDGHrA9TPN4+d89+WnmPUuNtSfZRvj3NVmSZQRDZnHElW8w9ZWvaN4tH5HPTE5AWotTM/Hsx55c
AsOD/1X710n3AxwMVUAzWGYpNyTKYdqdMzmNQrc+dCQHslfXBkSliqw7tRTiGz1LUOnOzZGyTTeJ
WXX/8H9+9GCXV4zLSfSae+BZ1iUXXxl+5abnPFrQdIEMxes/7axUhR4zaR0RNbLJptJUtEhfX9Hp
t6+mGZnH3Gpwf+Z1/WhTzP3uDOhua2yspK9P4+xzlIVmiiBytXR8W0/b+pifV0sfwNcY14I9CBly
XaXCzBYR7RSHeE8dZ1yup+ULNBcm2op4N8c6PwcCgENcViw+HAYhCnEhZUq2gGM8RH1BsTVYxifS
F+0+Kl62bcXAmjdNwzc7CeA9EFSw/I8+SeB7R179JkU5olo70CMkMLP4tpzz3IJAJbpNtx86e3zV
bBR1DTDMgeX/BliHSx1kW9250jNYEz56Hs6E+Sty9jleMfDVqxwlG9YC/ps52a/aQiiX4thcjbXf
ByBpXG8PaktZULi69b78YBMhLrJtMhz8tOB+NYMarayITgnSylWVt5u60voT5qp+ZwfZLyXLoKSM
qaOtl39AZ7K0GsdkuMeFQkVaind43sNBD7twC86j2hP0hvCz8zBgciZuzPmQGL02elSichNR5a7U
hCF3bMzliTGdWJ77D5FD6b9qSu8Nn2J5zBIjvgyhv5cf0LG1bl0Zw6wPy8zniQTSo4qfQFcrRjVl
dtf+feD29pKB4oPwk1fHzlFH5nZxtZvcIHzJXC66Cu3Vx2X40nefOaTDR3DaJBZTWO/6gtb/5OUW
EAjFIhZiSN/zljYNMxWX+ln/lBpXJWj8nSl6fWVKkKoWKcEa1xQkxJnj/gfmLtnuhY61Pl33LfBN
FO+EAM7jX/ngmN25KzI6211Vnt0yUHdq42gPGUyZeNXYePEC1/8pRRYJHJCNZqcz5JNMWkXgOzG9
DAOHiupIPqjJRIh1WZ65dVbrwQubvWXguuX5Gpdp172UMHk2gLXSvdy1kdscEM2M68Ys7HXVGtle
LlnKr+VP5AysBUo1vcRJH16s3ETiZubipbQzQF5T7hwWl3ze+tVr9S6FhOlkP7tt72/x4hTvhs9t
LR4/NLrCa3n9r1iOydNBq81pVYWDtZW7BWYI6tqpj6ifZ9vTUJDwEzVtwaWrFa857PfZG7by4h7H
bRXVW4u53V7eZ4AoYA6zq/acOLmzbtJBbJ2sCog+cMQFxoGvEgTXNsV5+cXGUdzqOel+BjgFZHot
e8DCNzTsoc+35T4mfu5Ul/iS9wJd5FquseSDM6+2mlRTT92yPITnL5dm0bOXDOMPg2HByhINk3aI
K/UnDtQENURQXfLInFkE3t62kUqRz4qXJo4tUgLnCb2A7inXgIHNJIAC8mcSc9ibHJJHRJLaA4xe
g/O87d+6xvtVOn14Hf3UYhZCdIT8OxMKvjP1yX7xRz8+F+Q0DnXU7oirbw5+makfiZvR1mYqZFXN
z8WMQU47YXA+F3dpd4LY91wRAZ/4gXGzIrc7221cbJOYtWGXqCCZfHGUJBmlUN/VvKwAYd8Q0NYo
tyldPSV706rylQypep2hh/iIs/q9c2nscOHG9cYNc+0G7G+7NiUJYSIsSLXyco972H4NKab1zEPu
XVfmQ2V1KM/rz57GyiWfU+3jcPwex3PYhm7sZSyBXVA1TwoJQz0fEepgdmdwZZ3Dwv/qZsWPfCi1
SaBZxtBO8PSI3FnL19IDoJdh8UzlKy9VKoYZpsdti3ApCK7CrmLyMmPzWhMLcJQHqjJfy1vFry9D
+tjodXoNcpZG9VztllaYXn1O89VY0SNIEmGufQR90LCQ7RF7ulYSS3vvY44DoVuwB+cJvORkywe3
ib8ZbVafGp2E+MJthkUDLLU/TrEqBmZsSYWgQnYDzcwubnA3oVyzvDDnWFQ9dKbNcth1jLyJqy83
Y9KPH9gCu2OuqcbGSOaVDjCMA1NsGNeClY7bZ9kLDo7woQm1ZylixnEL1dcxxpPL7SDI2uK9svKC
ELDQXhm2X7yrnmMR6ctQJBL2BdCje/dN2pi5j19Abvk9YSluwQXWqzNtkxTUNUgWTagcJEhA6f+Z
QV2KhzZ904yaoJg0ti5x2pLelJTuTv69ragrV3bAFFXeU4F4bnytJVUQWeWjivFp+2dLrYR2WG5V
E73+FSnmL1LkIFtO8sF3qw81SqorBfGhDYLsu6Mh6m6t9h9M+/o5HwGUhVEanmxO4Yco7aaNF5bM
nTIS0gLu0BpGl3uIl+zZaImLt5At/Z5DUiZvSFnu7zJHhM4/uc0jgMhe0+6EVrpHNSuLrTz9vFTs
lYkVmq2Ibo+r03jQWfuskkkX7wNWnz1FVoDthsHnXCOcAj/NTyPmEe7xrXj0gx+uX5UvVvspi0i5
E1Zf5qT+yCmaLxKP2butdbE0Z2/RT74uq71J+8X5Dzlh1iRJRWdJHbNcectpjtjC+bO09t1GKa+B
0L6XWj18L6ebjFLphU6GxEAQ+9KN0rS6OM+ubKc0wsd0PklTm5aWrYkB5jW7bTfYh+VK1RurP7k5
cgFh9ccGShUd9rwl5QnelsMwaEjKi2JV1pNplO/yLza2gntU4BSXTuB6TJt8ed7NHJvPPHyQHz/u
5N+vVIh71a3sNc8D84a74duIFmzl2Xl9b33Mb3UEIEDV/K1Xq9q1Utv4FPbHYWDebqN6f6oQdq9Q
CA/fiTBCK4aBxwqtdDWaYX9jKZivzXR0vixyrggr2va4+F9Iu1DvIo/fqhkS5dFpRElnvHqs4qDt
svqpZp9DiMTywNSf4THIDj63Eh5kqE9FeaI0+lMx6htTH5Kr7N5njAJZ0bbGEiQVYkBce81YsUaD
CUcY8XughtreIBRjPyS+eGuL6jR0+NjUgWpcxnZTN8GEzodqY0q9QGV762psvGM7xN15IDZlxbKr
3gyIrM9A5LjONHozv8K+MSpXP23fXUJmzlxh/JU8tuXh7+tkSYxFb57kVF4XyXAW81vkq4WftHeu
oiykq1c83fW9iVCxFsN7PWTFu9VoycOYI7JMgiC9Yc/82aZ2skdWOO2ksNV2/E8vyFx65y7OrjR7
lmFQ3IP+fpcxqgQWTGEFNtVytpRn9m36dyvv1d/P/dnyg4C7c9b+fl/uxcWVPIkNuuZsbxdQaru4
DiBjU/cURAG8m1qH1zGNQVII2hpl054Uq2bw1tTZx+JNy5TiUaPraBAx+K46HIy08/TjMH7n2fYq
B3lMTN99+OB4CHIWwAm/zJoSlZjHuakeJqxxajxre7krr+pAAlG/Fq8RSWVnJy6q52FMX+QZUXoN
KWOeBX+8KIwz5gGGj3OR7Jttto6JxOKUL30UDPrE0qlBJqCmyePQoWCSW/K5YH5ump+TW5HjkyPn
aSuiAimMyLSAjUvgjNxt9BI5bCzAwPs4Z2bCtsRsM6+EzZIEgA7joT7Tgj95w4CGXk2djTMSWgq/
Esl66XIxSLg6LdfoEc0BwpDuWVrbGbF9VSqQzgAR3rNqkBNIp9dayxdHkdJHVegPlz2rK6JHox8W
MeNEMnwrjNFeT7muPzT0h89d22nbKnfJHi00bd8aE7SaSq3vaVJCCM5GgwN5NE54aeFVeUNy6+wY
abOj1y9AwSCwJ2Rrqnr4KOxeJ5IiEhtCt8NvSvJhJG74aWVkOBDf1bTxuEOXz68YkwlBQox7thL1
TTW6ba8E438kOOpBp2EEIBkFNjeteJVQ6oGtKIwFQnl9cTuOFTMJLucgSmk7XybiR4LQsP4p82Hd
z+IZhLdk+pUq3KDao0yJaowDZdNv5NVePrRmcesTj1YSkUhL3VoUvfO7gMOHRRfYDr8cbnanRAeh
vNwo0iHdEPu5keuKoGu4YthTtWml2iGa9+HVMPVwuEfJZCQ9HPn5pvMOUIpTJsaNZCCSOvmxNq18
H/zOFOXVR9Djr/RNx36NYZUkZetvBFhzEp3GAE2XsTJCs/w0KYwOUxQ6WyVXfXK/Z4SEQGxwrJT6
LiM2IpmzMXlPqmKQx6L9E+lg/2hllKvQ9f2DRD/I5xKjIi1V6NlNoH5fx0bdzJcXC23cLHCckMit
+THxJkoS80xmVffc0F7qgfu9Jf4AHzl8klxaU8uLPULAfmfGDvRtiNEns0s25oA6DMm52PUYOg8q
UqxX0peYpPPtTJIg3wjjIY+UF+ApLG24akMuyuuTNznKjZU5tyeFA7i8sigruGU2OYdQua2xi3yb
DCxejRIlV3106lvhVMpKVCakRd9kLTYp1UpVUU1xZoZP3Lpe7b4oP+l6aNu6oxekMJFd9/OSrw3G
vRa41UthNcqGqDN1A8f3Ra4X+snOb/NeY+r+qa4hr5vjwJdWNf4/Xlg/Rk6v/2rh1XAeWsGqjI2N
oo/eDxdsUJPo7Sd/Qg+Di5Xfe5UDcL4WJIHl0GsXiKY8HbmeBqmpYyK6Y8ZEDZaiSlBCys3RLgMy
byL7lTH6lh5ReGyZDey0jmovrTrlsULKhJpLRGcF98ZFIVNwl4gg3zoIjfYUPpeuCMcv27CMTRLX
YJlAQZ44zpJVpHHLzvGQf+AvZ6EiuvadqUft0TeIe1u9WKhJL3DT6LLM8ovSMK9azgKkYjILDQBh
fh1Y1F8lbTJmd+JSp8OBxJQN0XlH32z0n/97Iwjsi9fH4UZR5mpSS5urm9F7IaMhPCVm+GXxI85y
9u81XvNQZNlROGW31wWrQXCX9anQ+f0QTNQfk5UcWFok31OXlXSgcFEL/GBLJkSLgLJtr36vtmhS
2Qrm5+SWfA7oFYGA6BU3LWHZGw/1/KcFsESCB03zWioevyIGoRaBwFOc5OhZNfJlciKM5e1GE+qD
6kYgvYUz3VPzHYRPt/V1wEhOSSisCePpi0nhzXET21+VJVBrXBErCs9n0dbexkHEcnSJFoUWSdyp
FDIQ+eM80DmlhWBCLuDCThhmcq4qaIrj7E3RGVFwSYCcHHXiyRVpeJEtB75xd0u4nvOCKiVFQRwW
x0yA+8QaNNHI7P+jMqpzpCaWUXRrwcAPjGz93WiABs2ydrM1Phui4d+Cwv7ZmhpT+IycI+lX1DLc
FKVGty5JlneHXfZtQIdL5EITbzlv2qsxW5EUGwr+6LqbOLWnY5ij7JOnUeOM07GytAm5S/cCn2B8
RvIdrRSzTp8ofoE2OaD54Tr5X7r5LsRr7+vxJ/Kt+GCPARkMc8nM0wwjk8+S+LBDTgWCidMLj9aP
xQHHBO4i7OmkBNibqx4VvsC0QKdQST5dpXjoi7i91gVO7V5Vf3Wh1j9iqmQk7NOf5mKDAtyKacrO
W5Pcwka1X3oX8+CEHLsZv8Fs5lc2NOGZGTBZRJ2lHGXjFIkTMldUAic7BidkJgWNSz93d4abTUvp
6TR6gQABWpZctWpj6RyXW3ygOeKwCBXprqH3L1vWG2ScRZTYXNae3bCnGU3HO3dR72px8VMaAuum
8g5DhfZbn0eAXvRVOxVR9l4FNa10nmQOc6AzNgrspFjnYR8cfeIygB2wletWc2jMaYuzUryqAWFn
hvdC0oMzovew6Z5mVRzMOQyyvZNEzcmvYfiU+kg6kVr7u7r3wl2qEvQTWal/75vAOachFpLYK5Jv
oLq8RNG+EdzQccsEg+/WQ35ze2JjlxdUmwPSKM9B3QLDEqN/jUGTIXdr0MnMHYQoY6aXBNMJRECI
iqL98If6AL8m/5VbxV8byHkPkavMGuvUXUkUhVHBvk8dK964qorcJOW2cu0qa29l/lrTs+nazJP9
an7QPFGcqwhLv+Fkawfq5V7WHJMd9Du9I9Vd7soQJN9BYGQiIZJZuVlnIEEZLXugbU6Wi/ymRGTA
rp13qZW1k9bDZJDPRW1FIDl64Vc9C5pzaaCk7ckpGB7VUbUJN/2Sh0dhkqewcjojO9cs1ymAV9Jj
Ra4pQ0k75EsnbPQJuS99qQm+vXzwQlLq6gIdBUU//I5o2IiadEIb1cmyTOk4aE7LqSriRuCLxSdk
kxXzp8tiekO18gytPdoRk1WrR7gsex9VaPTn0GpwnMwObvpo36CA2xdlOyieC7Rf819ijmMU+A19
vzEIXrC35/tp7p7IVxlgh7ckVi62cLqbH9SPjaeRYlNP2SHHi3cfYjKJVFyMH2MWvQV+rjwQxIru
PUs+9Fp1nwkPwhIcwKtPqSO/TC0mHKEo0NoZzt6nqj+V9GEXW5jsCJXMuzdWjNPL8WwCp5y4f8fG
da65U74tgWylFiPYK/KzvBhiJj7pSZx80XbCL0hS1JGy4CaPlEJLza3Qk3E5h6VuDKQPIeymTqw3
ukWWytPBCwiJX3LhCkU86AorNS8ksivUh13Ype1Onr8dqsBVpJv22lHacTM0Db2UashmB2fx1RBq
luq+s1m+LVuKQl280DPmPeWGm/bvaGjDHAnssqAq0LkuzqmKRNitioBsVVSEj9vBQaZdOJmebQfg
r0eWKcHb/Hw31Ws9V+z3Ainx1uwaLmi6srzWMhJesygM9yYXC/6w6c4z4+GK7Y8shLqnFAyNuyV6
45fXQhQM9OjHmDQ1U2XFnuO89c3yqelVr0EfaTfpvMBVQCcxmQWnBfFUUaIgY2ZZket046Us0xis
XdiHxSve0fZSMHMge9p8VyLffVL84VXBrvgN1/vfG2V+xuq2Il3E/oluFQRTxJC6YlkWsf75oQzZ
t7zPxQc54TnjtbF5BjNRbgEJtufMUw5Zin3Kj2u4xIkCHJ/f+gqA9PeWPz8Xzq/+/T5wdwdulq8R
K6+dhznvXoQeatKyD16tjDGJCGr1M8cyGGBx/pHaGpTiIQxXXn02PWTSKxRalyhVup1JUsRhcHWK
vpKa0w6r5sDqwjwEzKXuvcck1Opd4x8i5qk5o/Ynq/CvshoJmyiQN7NW9m59lX0I2XzU++E4jW22
kbvktIKsKco13cnhqRaMhL1yiL6HZrJu5jBVRSk+5h3hJMW1mbEVpcdYtDYL66AjHX+p8zbFFkup
BPoCoYem/6MrNEGCGgl3ED+iBjU/yxxpNdKF6gk8VLFLqGoK/6XU2td2tmNOllDAXmTBTaqLpM5I
Ko5qb7x1bR6ubanspe5ffAm/hfLBd8WzCDlB5rSI08oc9gErveBsCjzm3cx6UQaDfEGIYyC4nfJx
ca51Pojj2SfKVMC9FtDg5J70hbMMvCalcm5zlExkG9evXefEFw0Q3lMOquDup6AeDJ25hB/88hiO
30QcxmupSkaptNGdWvkUAh8385vmLLz8JTFCBqtuqa7sORwt07RXtU2qF7uNymOXjd6Gls5D2XcF
xTu39yrM9LMzj2nlruhq4oNMYy3dcViH8GfMPrmo1ilrstzdjjHJJw15uqs/L8T0JZmVJh/D1PUP
St1bh9rKnY00N5PTNK59+hxnrTsWHggJs6cMsFtHucjhOXG94FqnJzoVxRmnbfqCdow8YEOEO7mb
OG19tk28CJOVXSvWB5hmvekM6Spf+3O2twDctrUy6ikzAUsgqksEHyTddE4QHc2xPVK4WWetUVHD
pcgWpbJcPiR2ZZ3lFl8/IXJZqm4VzyMdd+oE6L6u/p9NldNmZSHnGDoPWnCq4xLjjrYNQk95GYOa
T5d4ZKLn+BPb7kdP5sGb3fpPox1Mn2jOSSiMmvRJA0K9SzotupAy0CEXKbvtMHcrUpFqZ7sAZNHN
u7N4eTWWLYyn+fChk71u4kS5ySMH2TwEbI/5m2LpS15KmHKD1HPBrtnQx7ST/jxgH1n5zJ5YxzTP
Vhh5x7pvnW0ctuJL5E99yN+uEcpn7KZHObCXDxbR5etOz9y93HXN1L9VXXKsZuOJn+VP8HrVp9r1
t1LgAGZFfSpcZSO/TUX10l2VwgzBkwz9KRw/xBBU+7LvmXNZrDiyulavWagxqSZwDn0CZW0GLvdD
8ZleK30oDlrimlsQAF9CCbpf0bjHUMtp3mrpU4hU9lMfmGbBb9OOejcpWydfTKbG3L+KXevW+MNR
Sjrkg6rk/Tot/HDfVOLwe4Y5IXMhKkgcq9qfr6CDe407Vd+CpPSeTIuwN7NtzI8gLL9GiFM/QZqs
mCSMXwM9gq1WtTcuZGJpGpvCAlGuCzDMAy2nTjPRK05gM8DrU3EW+WPGl3IZI7oCUgDw7y4FlHdI
Wn1cVy4xqkGX9WhwB+U19/qrMwQrZQiiF+k5nfcQnEcvTpIdl3tbBk+so1N5zMPKJXwcl24FN5JG
v6WtCnphpC2gaHeI2Dzjkvwp/fVmDJa8AyGkQtXcAjD2t6GUT9jE3+H+StaJGMOdfK984Ms49lVU
PJgVTUWoTnRmVWe416Z2NGg2ImxjL54BWHVtVfB7wX/HcflQzVdx0gXHh6Ds74U22YQNZNEudyxx
4H76fcFcSQ1a1dLgavzW3gzx8qnlzx7tqZkLsYgCp+qvyzXVT4R2dzUN56Xt1lRc/BhfRzTmcm/d
oIkIn30Ujin3N/erM4LbH3UPumPYiQPgRURDM5E0nLtUsMcU3adbRZv+IUapgyGZMJVGBdxgW0RF
VqwMdV9knwz4aGJyu0IkccCgWV5FwfqWry2Cq131sC5JipABEmEACloHprmpKWFX8uSgtUDDUoew
LHeZRurHgtAtDf3rNmJNRueaeAA/5pdJuCffAXLo67ZGC+c69R6nTLQF2FeQ1IC5PFTVkEww7YN2
sP3bKd1PBHtKoRwjvOBEAY3rIDe6uxL1w/bP1lhH/d2Hf7YdMSe4XgFRc+42EkDwgDpJPUdJPtIt
LSdMnaaDanOeSUP3WFlGm9+pzLsHWnIdmrCSYFo7VPNdibd5n9levI1TqJOl2qZfPnADd2aBgPEn
ttrp7KcpJWuncsA/1FP93OG4PjusOtdGNwIRMqFipj6rOh/USOMoH0kvvps5i2EzBbDGRyxmbkjS
uxOHSrTKwt479JnrnzNda47jvKUY3FH8GGGn3JUvyLeMXdMcWUEF537e+vPq3NZc/oHlfe30BgHW
pU/g14+eGAAiRQF1K029tRnyVUQYbL0V9Wp7MPFeEACeMwvOC3clnVAGUUpqOPlP6Nn759+NzYGR
syt9bu3Df9xCeUopnvQqbn6Gfsk6BmuL0WFyGWrsLkGKYEjxSmMHr/BZXpDx4JqPKoS6Oih38qwP
+9w/ai4RhF2X9wcRE3Ygc3qTTn12aVdhU2joffR+/UvCBIz2bibd9ENzDcLLm+Z377UZ8/e4H+tb
PvfTOoYn72ZDSp3JFwKqyBh9+0qaLGxnAV2+T50W7QViaYhd/SqkX3uVYmk6AZQVkGWJc5z2VqsC
I59bdp3oklfdad+ayUq/B5Pzve+tEYt0jY9wbnWnXbVrmYetlxxY+aSaZVut1vor2SfZ3aUfzWmf
hleSas+EiKc//XQ4c4anP2uvOcd8aYtTDY3rprIDY8F4lFX51iltdkdwHb2VgGznzz0UwxuxwylC
Ef/pt5XfV+HleI9McfWNxXTwFBWkAOouN4hmpDMZhGa6Nd3Y/tAaRExznzjhVGOhlp7Jhi6eFfA/
EPGYsWdxglnaR4WVXePQz0DsdYAH5p+sRrSoHeZgihsOb2Jk9RxHT3RZcVepANXnnrGXUCCzNouu
vpPN6bLaUSOA8JHT/WWAJALrOKeCmuv5ogzCk9OzyJAXlhAeJRBgJn3yyg4pKeUM7vWjNXP10KOW
+wj8xubZa139PdBD60r+XbNqZsVYisF3U0Hkd40Y7CxqhufcHH7JVee8xEwbe3hFQ9PtRyY04Cp1
xNfznTdQ2ug81QiMGbdoGzMcsj2Z59VjQMaKvIfJPYv7V6tP+tX2OgUs7QjJwqTTGDvxtzkr7ZeT
EBKCtgzDkrgTb+w8gNDAtQWzdGO6LBudRg0fRM+8ORjM9LuFy6nS629EcDbLG4a0DCneGTz/32+A
lcZAezCOf71J0XYkrzb/73/lf94gP0ctUv/aOMGcLx9dejrFqxJOyudg6IAOtGCWe6vTs9Gi9pyf
jywt2aYCtDBOPuO9jbXl/XbEdKYGmLFnKNysBzyC29HWQOhPyV4ekWE41b9vfDkDlx7ZG6XjXCcO
uUXfHy/kpCq0TRFLXGK7wgc7WtrZCEOW3Z6TXGjMyq9dMbtuBUicDMz5KJhUJmYmMQJWOaS3OEEA
Vs3zjUGvHoLMFiTigSERogM46HvL4o5gpnGfFenv3TRxx33VNP+MoWevCFML0ag4/hq6SfepOu57
2AbDT0Pk69KjVbpKGerEJYupcBy+RKuIcz1b9EeTm2Sp5WQew0+nGkYXmpmp+96p5rUoTRz+rf2u
JpH76jZavUNmSJuEk/EWh0xOY6jq6wFn7KmEpLEuWyd7Ml2z32WDHV8ChIrnwKsJzvQc897G8aXK
CNGRh3NZ8be3py8Ne5LnNhe5JFhqPtvifLZJElTxV5uF0byJdiADJYJyRRVcPzQTRZYcKYlSwDt1
J/+M3jDetvMs0rFXfkki6GRoxbYj1BuiEv9Q7LaU+yERrEjtU7T8SfAmtyj1/d9bVNys/nHNV1Tv
yoSMN0DiO8lCdyKzttGN+ofeIcHFeZu9TUQ/TmPxpfY5bnMU191VBSul5FtszjiVGEZCM7oAuXDu
8qF2nY1cPziiz2+pNp38IWtW9UB3Tt5fMOkq1ETONywpGPDkqxbFgkKUhNVM19KNxXKsTLRR4VUY
7yH46VHhMKFAIkHWSZObMXTOOo7a4h+sSAtOBWt9uAKspb74IjZ24FTWqePncMBnr6Qx8JskZEeu
XcrZXVpi5pRi4cZy1aPcxQEMf7QlcDwdiucmjNPvZGMSxMiCYzPO5PcORMnJM+1quRBaVhGeplb8
3jXtEnnVjMgKVeUfJYrjR9XkAysjaVFJztKZgD8AV0NgIYjNr+FMgJpyxTth4McyO1+585oZaWyG
yw8IXP27w/hucYd75fSZ42JlzvVITK0G8H3M0EqxdirI7VuhYiUvNpvMY0GRdQwntdqpA93a5UN5
iE3igc6ovIirBGGcw/+9m+Q0GJWc1PgiCL8yH8GDEk3B763cvXIX6h51ndVD6nvdzXQj7YCBLjs2
mU6jdu6LGSgIolIJ7rFeKPQKpg93drrK9XZOZtGaMw2xMF4B0dnb/25bMP/2EbkElwlhuxpROI6q
Wn8FmMGOczQuiPVJ6OIcBynBJVagv8otBxHKwwQXh7WLZr40pcmHTRAtCy2wXpKG8h4C6bjR5l2K
6eyMZwbAQt5a5DsHSCKb9Cr/VzvCrZXHWqPfCPb2KkhqfrRXEYX0WSc+yna8Ly6XmedhzA4X+vDJ
vneZDxR9Q33uMPLxteE8ma237mHefaazB50EL/MW9ZV2r7CLr9yg0D6TkLIoVDlulvLEY3b43tMc
llp8xS5oSpZh/SzybPz/JE2Jv0OzXR0zjEFEnlAZV+h/x2v1AV2RoBjzUxGIexSMMK+xi+AHa7Ea
lCK65RPiVxuKDDxWsz78ETeL3KwRIhArIfwu2lZ2+yD5tfLh/zB2HtuRI1m2/ZVeOcdraBh6ddXA
taRyiiAnWMwQ0Frj69+GeVRGBaM7sgeFAuAeTNIdMJjde84+/Yy6IRoVc3FL8mPVm9aCnHFlE+GF
PIAZeciVYeJyCtdXxkmA33jfFgYjXimm6Y5sz34bIK9fSYrij0P5SGPen/9NLJxmf7TDuKZuG66q
a6Zjmvzvl8itwKyH1DMPihj7Pdhr85iQ6iOjFwlPzpdpiUxLKrEnhbaMwAV/PVTDUDn4Y4ExH2Jx
1NRPUtLNAUbS+il91mulPkeS5tGOS6uLPjkmCuSqMT1tIwKxofJXPhhxfiecVL3XjSq9gN/dK/EQ
P2plflB019wZeLdvVFsIgmWC/knF2clY4PWf3d5FhInjmAon5QJdTLBJIu+Yk0dD8EY7YKEJwlWf
1drFmPcGBWMt0luB2MZ+LmbLR6OWhzopstc6o2hYlwiL54RqxPPu3s1w0jakOLfzxlO9l9FTGvwE
GDjIQPHvWAgk1NpJDIC6oGhUvCrdxiF81by22qawygjFIktlxROHhMblUeZ59DPARe5hyzroBr42
8nLy+pX+HqBVWkCZ7yHr7SiG02kKwOLMGwm6i72qWFg9/mY7TdaynSG7T3Ljh/MfHDj3Wpb013/5
g46X9B4/jvRIptmI0zZoeQ6U86vzMFt2Y0KINp6GQznWvTZeAoRocQOnE3P1ZDsYfn9x3Bicfz0m
J0sTySebCHkfSOM0UN8dfWQTXdpY5zRr1IfKzB9ttzBf/UEJaQ9SMMr9Qt064TAs4znHXW4m1cs3
rWXyhP/rHAuZdqlKuUkVU6+TVYjRHbWNOffFzBZCaaUjEZMP46G3zv2g6TeyDlvbnYVHTSx6DZNr
mKKTAqQx211XOQ6OTTkU8RNNhK9yjMkqB4Mg6ay/H6x/HV1MHduYcFSV0EmL6gKm0H9LsRtJoOCs
ah7KLj1Jqye2CmVjamAo5S3S2oWyoXTy/dCPY3IMk2VvNM4xd8Wu15SOVMN/HZalgX+U3JUs1f9n
sDOlkuHcWTSNG+c8Wd23VuC2+Q7/8YwTSv/7H1Ylc9CNjRXQZJPnlCJSzr//CMyPaZM8pRxGFc02
VQgGmv7BZAcCj2BD2ysPMA9extGfo54N01xlNKSQJ8WkZ/qYdCJduafvjschAw4RqdalL9X30Lmn
deFs1HhQlxi/zBtydwdvgzk/Qg74U+cTk7q1nrCubnsbmXIdh2CRVYK5UH1/ta1oV7eB+4aU53HC
ynyWhQngwO4hdoc3eRS0b9ewcgsVgIN/bCsnHqBonZ4m4+8/GNv9GNrr6o5BAClxvQJHMGmkP18c
NiJYNxVJT+KaER4GkF3AS2+g6t/7YxR+BgwjRYCdQffZbmggUeJ19/iaLCR0rXeXo+7zhzYjCyec
uL3Yy0N1vO4Ff52Trw41BPQf76O083nC5np03Hw8DboFFHdeB7U9tZLKyvJzr6gCEIRXL0BIrJkK
KXMO6HA2lLgkNp7DLnennU1azTxRwitlMAjzIPgCI4BK+0yzaVhOE1OiVzvpYenkYcfSWWO4RFrs
LQqFBbpaRtk2nEugchPXOOLo1JMTZ8wiwhkIRzvNve3mvbKmBhrHYbWRL7gO9bXM1cmp1BFy0sHy
d8bc7BIga/ZRleOznQ9RqrxqFSWm+6yESVKK6uThXDnJPTHvVdy/61LC7IN8OOizohXChvS09g2d
AheOzlLSkzUFg8dUQFuh3hKjeWe6uNVJAMN0YXeXMkANp1eYIv1Z59n5dXOfIy+KmMwVS8/oL7YL
3WOqfSSAM41ZxrKnFLqW196YJlAeZKWZbEbTjo/BZOQ3Hl7gleMm7bbLAh1qYu2t2zIpr8ZLc3ZG
BG7y/Rx8AGeBwIyVHgXGM8CUf980AbRjj6QseT6qYEpkA3lGAYbYbYvFcO3PXohEh35Gua449DSH
XkpEg2oKSShMKNLPKPyA9HIFec2zS9dRat8S8jcBqQEebRU4ZWnZqyQoEv2DhSc6Rr14hOxqNmuU
+XM5LblVRUiQeFXWK2XON2+71jvKPZl0jk1zOqKV8K3cXFx9TQhhUXvkyXPD0ha1IYw8yaLVMrdf
C1sjBnLCi6TrubaWr05t4ZwEDDQAHnO9sYv1E5cwUOJlNE3De4AWmlAi0WARrI0Hx6u+EZtFrn2D
mHCovfvS7utPOS28FfMy5yYlUGavKz1R2mP9qU7qZCONMfDQUtb6PFmcOh62bmDU2zrHjGk1bnaj
uGr8AmWtdDrjhVS+YVG7cD/GPDTOCRE6K9OIylcUf9hSW3VDgdVc/SC5yT25UbUBvpZNKGNY4+Ro
+orbMFpJj/Zg1z4MZyfdBHWtHRDKqaskcFjs+81LFQ8eHaSp2ibaSHWUyD/BMvK9bdVpBVVVJSbF
YAVrxCuT8VKDzemAaJNutbFP05MO42UBPGLis9A8DOfgZowke47dQgUWCl/4NM6b3MtWXq1ol7Cv
7ZXKoLCTJgg9ny5jIgTTg9nPddVuoI/zDyKqM0qM7eHHDCvNUspykSvQlZnVPaZ0DeNmPazBqQX7
JNPaxY8XhjIFlYD15ZYQhQW5sfEtcbPVAupa8RqOUbpy2kIc8A30Lxq+AZkC01VgNDzhRvdmnBzU
WYE1WpW9oQJICAJhagtNI9tlXVid9aXrFY1hEMYMTlpRZfUy8Iih09PYeCloCAMJKUkJxTSRDT1R
ySIx3njmIdP37C80eU4zCq7VzZ1u+tVRIk0byS1IOsi6KsX86+q1JtvqKAwHbozTm/E5VybMA0Nr
Hx1D18mvMuxjT61p5yrrzuz0J2JTt4MeW/fSeeGNENJipJq5heiKxlWwpIBW8jGsDGYF1HJt3Hgp
9J+kdUxkwlW31rVEfa0ZqtBmDtgn6nZzTS3KGtdZtyNShgoT4qUJ0uI2KLnACoapxO+bR1oy14kz
Eo0F+c7q2a3t9dX3GvQYxmCg5gszoAgkuvEaggFaWhwNKx/xXenerV9Xgny4/CznQr6rKUdP1Z9r
bMp6JMv2zJRuoWUvUtaAZpIXF0lRNSqEkKHIL/DbKQdYbbS0pN0AQg/0mzZ462rdeDLM5lNvc4vl
ykWpDOWZlISNqvfVxS/EdGF2vW7V2H9xcYCfy9Zl1q627sXuk6WtJuLsFfkACUHn/nKIzCBablrk
WR0cK6mqE3lMgF2pQWEx1FOc+9wIoyKWPrVYUDoOTsbZG0SRtjkN40DeXXxDs6n9EpXpdQd91aZx
PQS+enInZWVhbd+oUZXcZRkiZzqFmKJbr0MgMqOqDTtG3s/ytIu9csscON0pGetyxzWHZTLZHsVB
N8AyOeanpA7IB6SkheJXnwWS+M9NY3yruek2amJNuzLjbYybzSJx9YGo4uQsl61jazdHWyHSTIrW
5Ca3HeeoielE0CEpDtMIeqmoy6W0aQRQLImDUL/m+E0Lh3vMUe4S36a0jfn5MqXjw3yxvebowJdl
5oUPStlMm6IW/slVx+jYjy+6HtJs1QfjpaxSBTaPWZzk4XyzIzaFddkZ1a2pKTnAq6Z6lXsa6oPr
njzX63hzIvWNZ1p3300aSyjbKckX4u9WHfObg4ByUSZ+tcefJNDMz6EXMz0L5RROLqPKD3SqB1BY
OS7dLHUg+yfBhTB5eMy+cG7bnu4Z2rW9V1TBpaCNcjb6ZKEb8PXOJnq524n7bt10vXbXx0277geL
KAChjCsLD/R9p3v6nUUfpxq9g2n5X/yYma6vaj1UesVZ15NjXihARciXZil/GSnGImwT0JveHHrT
dHUIgUUQ1D6vPbVo/Ownqb7sVW9aKVRlaJUih7ya3tJOPQnb0bDWQpNC3tiox6KayG76lyjFh12m
C/0A/cX5UhIyAFj0syjmpgnuQggIQgXuRdEXxN9rNyvuJyIQ6K3U23Eyml3hWyAQ598ZtXXzUPtc
oY6zj7xiWiHYSxHQBuXtMOOnrpWdYUrfAs951mdH+5Ao6XVTYyhiYCLjx75TsZmeBsIpT4nnZGul
pqGiZPVdCZJhKI307CUhAYAJ/gPNZ7pANvgmr2z35Pb9ugtHk1ue4JUZJEPr+NEqu3KnoRQJAK1C
Q8yc6U9vxH5vwba4bsA7xid5ThgDGnQ3Q+haTp89D8SuHGdt16Qv1DBj3uStcden7vp//RlVCEtg
tAg2wd97LZL7nXmqnPxBMbPxKauj9zFO9fd5x6casxy4svcSnVHnK0f3XcieVk06TIHhVzkCRUFv
PbKT6/AipJIwBiu7tm2G4rHqvdeCz+eq42pafGFZ8K0ZxZ+6AgtVrygSEGcAVNkPlI2An7CUh0kq
XP5MXuiR8QLjZMINja24IegXY0LqnuVyWx1wZzD4YDgyjXc5MewGsjp9gSxUCtNi29BWZMA4OzOy
MOOT5XKDbPhT7fUlUdHUqlvCB6SSCRi0Kr8K6t/l0S90OinBtEGzNdJuacej3PuxycpMX5E//e33
Sy9NFx9gTK4uqKQZqiFMC3mX+mHp1aDQpyTodgdEl8gceiy4SzWPtA3NjnTndT1EJTkGUC3GKJEJ
lBNmcmAegJXENKuVMWKoNqvm2dYMXIi9cbxyP5m4nRQCeY5N5rzI71R+ihioM2JS3RfP8kfwD+Ri
+pmCQbFzP8tAjKEqx7tp3tCJXtd6YkNJ7lAeh+FtXivDWumqEKSvnp/tyLYJ1mJdO1EomG/KKAPy
aCqdeuxqYZO7XalrEg/A+0JMev6+9/UqaZ3Xbxck3m9WUA8UZrjDPVSmdVRaz2ESz14HfiAgsX2b
46rX1DOJWd/UWb9ezEcDR1IjHSd+uFQDH8BooOE3YwGCjdBaRSp+KBa87qZqSmRFVLIfOk95iGrH
p1TtB3Mq6HCuM6KYt4OXZwQkYggdmawqFONleUsWukxaXoeqsx9oMpAVYw/OOhoNayP8qlyLRFWX
Vs8CzdD64YR08T5sYGXbWTntp8ChOhTooK/KujuwhCFawDBOBV2aI5aZdya95Urz+R7LutjhvqwO
3Vywde2RuB5HITdcWCliK4rbIvUKFhB0ginBcc/15a0TWxsGiOl2sjuoJ+3whqhYp0isFkc5Sjqv
tFvL7d9dtb8WaC0qKcLV0QgblFOMnwsGPYbSPhZULFAe0IEZkPielMb54gjTIb+3cVdKrJF0P44E
t7hVtZU21QBmZWXV0AjsyV911Pm2PH2KawRB6YbfD+UUbCS0ZnE1p6m+mBaD6VAnnL/8RLW1nal4
y84ZwntW7PpsDKZ13IWYzM8kauTvYE2cReLZ+m2tKALp7+wWz/3xIR0a2PCJH++hDaiPdeA/Sosd
MxZ9YbT5cDt5j0ydorWsG+ROX20zNzx7dlq+KmQwEWVC4bVKofSGhRdeS7OuUqGYljNl3Uqw5CA5
asMhvfNJT9+MHk7iqbeSnRuhKJRGYXhG5SGNm2++r5e35HUsW8tpL5Uo7GWs5ax+58NuDMdTl9pv
1yMv6y5GMD639HtnVHy+NSeSUs20QB0DQGgrg1OjSMt3FfOdpXwVdou3lDyhoqe1rNnNrKkznH1Z
DMk2qHxvV6sxOinD7k6ZgzJTdqxal5hHwIGErsg7rjF2iCvGgzT2Fz0U2MIaiHMJSp0mggKkBT6t
oCzPzG28DUN7orYyP+s0DXGihtqa6iSyQ9pnzD6RG2LLOjisYH9/aZrWx/HUYihlLmU58BVMw/pQ
5zTslMe2Y/QQiSjYZKzkg1GwVNpIQ7PqdPUuHmmUSNoElmlwnNhTTcoujstCUloqc9rcPOFFfJnU
MadKmycX0hm+7xGXhTczQ71q6e0CppS70Zwqv8nIJFn0aLGuGv2m1IOD09agFuf5VoVxfR1OkbKS
8yWWSVjc6/iil6ayU13Pv+/gLC900A5/DhG3rTNq6Ehtc+/XeGSKp99/Tro+36J5Mvoka3/5xx+C
IqCuqUDSVKHTaeHp/vMtHBValjeV4p9GM6VXS2DbqnOQGEAj7/FPMNFj1gBNjG65IrjAMHYQBTC7
D+CDNIfSVL/Ko3hI63s/KZD4F+pR3rumau9ZkmT3lS3sQ4TBatF3QNcTILKZS1yCXqLnM/P3QjmD
tcPg1o7GSUGN9N57MK3NzmkfOywWa24p5RQKjNtaYayLUg9fGzfZGP6Yfp5c8mMQ0FF3UVrn4BtU
qxnslNWoMUZac09Mtshkd2xG163DsDnYOkEIUVPyZm8IlUXV9NouMMrsRhTqXqL56AaSGxAV6tKR
4gq4MKlRBveZ3+6QEwMdtGp9obYCO8Z1/CNigE8zoWnYmk9OXr/LAMpogjGfwTVlYqtsSisqTWxu
enL06K0koeU+oKPt1ppDHSsgX3hmcSkrKbNVSG6BqGHChpzjvOcVpKFv6Seb9+WMNki52ZO0QFdA
XmRvFA+Oisua4YXn0awV32vkxL5e/UBj5Iid9CZdzUBKz8DqBJQRyXQmCIzKYk3fPKnr5pqLzmrM
2PqlTXc6IyZK2sMkNRqM/37AZ4AjYSA8aSTDxRlbfRvpmvdgw2JYNNjOwdLPIjVFz6ItUlyxFZnw
9yWyxLvRMaEn9xRHpsnV78Rw7BHjfxl6AgTlG2LxEGk89xcsKwfmQTn449B9gP+qXDnLsrfkBllM
bIDLtF9TSSxxLBKh0m4jKcWWbezNLI/f3bqOl0Hj1A8VsTrhMBVrJAzmLgms5lKgAVy00rk4s9hm
5B+8gGI5qEp132aBu8XIMu01f1JujKwqV20XEvfGTIYuzqJww/HGm+WhwUzvzUZMiZS11fP/lHcs
RPXgIsSpM6SHnaPWD3HvtfsOA9cGBdyCHgHljUxsZRXHN3zM9vEISkPrngQ8JctIHq3KPMhxWKnR
X2t9FmMTgFGTZptM9ZJDzV3+hLusIGAgQwI3l2QyixovNAwk8oG1+VF57RTVXld2pWMb+akaa1Zt
eQTkuNcUJT9HAlRJkyU2XK95HP/9+GP8Mu9l4qvSb0IYx6RXuB9mEIWw6wkBinscVKJRwDNjT7R9
42CkKgP3rJqX5xwCrlxnXydtfL2b5S3doHrbxarJOD7f5oVl0ZoVrn1wYPAdZeSNrIQMFmk1Qr+e
KRrnU+vV7cGeH1UlPll/Yp5G8VdZjwNWCIFRe1+EarOQ+YkyU3EsasL2FJ+FcmpmO+RcmmX/TW/O
/eWZxTzK0lxhG7YtVRM/D8VgfSz67RTbaCvcj1lHtZKl7z43ATppDnhmmLRPXqqYjJbEVsvzg17Y
qyIam32aZ87SbURHkBZeUFlQkaUVN0jJaqXaUilm8cmpGMcc30NkYQOVEaE13EajE260uStde8CK
5Tk/1cJNLKgxOk79lDHsjHWWXgRRqQ8zebVui+KFVqt9nNQ5RDKLAalMjW3u4jRvjlJzEEw61ItG
OWRVSkrnrFgYxDeJDZAd5irCvY+7luICbRJYsnZ0Y40hbPM4oN7EKbkxm7xYAxWcheD/OiffkoQa
AO+JmtF8Xi3g/ILfOSNC6tFfO8NbHAuC0aImvm3zhEhWbxYW9ZyaZUYeLpw4T7MXtbbGTeP7J7Wy
mHbZUX0rN+Z8UUV6iqpzUPfYZ5M9R2+xYToq0M2vXc3aijUUeaJDrIpF0Rve2ior5axAZfj9jaKL
X3QhXBuqZhmkStK8RGzz89XRhUMXV1h1Tr6XmUuJa6G8/M2ycoE5GYl9hmFynbnVi0MkzCnCsLxA
NGS+mFxIJlishR/m9UXoKgiVea8nYGGZm2TD2F11AW/7/fyPd/zYwyJbsLSgHt+iJIaadspjgGzQ
1Kivtv199deeOZnfz1F1fC8MQpqHWVM+Nb3xfZmgNvnrZE5Eskyddhakq22jec8qHyUR007oiYXe
q540R6nMjxL8+pObvk2jOYLQVVEKYK8dAg9Nm4OxVdaYKoMs46sFGhyNuDLXOs9bWX0bv6TNWOw9
u2OQkaiLHO4IfZw63wKkMs6TM+Xb3BP6OddJhKOpAn3Qe1CYPFF+n+f6sUFYX+VNm56wnXVNrfa1
HeM1GY/5zaiO5D8DE9iarRuu5bN5goKxTahify+aEu0SrKsqvrR6iARvTB1SBcYXpS+G29ISExyx
8pNsWiFJb9c+NX6M6bm2us6f/SklMyClD6Jm4YOcCyQE0niRnxAorhC4CsNMC1znQZ9M7z4fO1DH
CJZtgivX11YVhUWmRvO8wdIpxYJsUjZktRkPua4iZfDsOz6Aau37+fe9nK6NlSDrkxV3O0KQ7KsK
gWm9fhrmEVHn4bQqSiptchMO1nvM+HJMcPGvXbCjW37jcuEZqLSZxxGra+MSrFr+5DqHtdiEoXZq
kKbmK09fRkpKz0aC7DVqJDu3VqKd6eZ0JglnWEuz6MRfvxKAbjY8N7JDMLQkhMq2B7GsOMXVfu8W
ibOIw6HaBzSmDpB9g+vcW+cOQWVXiKUWl6RmWmidaCKqyz7VXuF3qhtHj7BaGG36OHXddM+yAENe
S39Xi6A7loS/F1pxVpWE7730aXOp1ntSa09SsG2zmF8aTYske16whzBpNlIXSmzfePmwl+HIh8qi
nvj877rSANLDF3Co9exdmQAnRibFaqGF2VrMi5OYoKjVJKgieJrFvEipq3E3OfqzYXgPcZNbT06R
sERNE2tXBnyYg4/OZnrNAvyMEjCTYRKiZqfkuwkB6yHKvX039vU5RJrhOs1nOSQWuvOMXLB7+F5v
RnC+I6BElhDcIUuPcVFiYs7yox9mZ81DStVa6ZM+z8Pdivw/wDzy12cKC4R6/s1Llo0bfaT7AlRD
O8lN9Nee3W/y2FZO179qsuweiQgbzLvT1nCKr3bqViDViTAeJx3Cjao0+fm66xfeIbN5BAQw51aB
zCdN8GK4arXq4gaDgqTh5/pZJ9pSuoJ8Hb2THd0rJZ5LKUQNUkIMIStETKII7kwL8fA3A7f2S5GE
ZruOpsYVJpUS8+MKC1R3T6NGDw+4cslNCPOuWHijmgPH1JdoU+vb6yDmiNs2HboFQ0b4pbDWfts6
X7qAJ9hQlvYitaqBkEpY1hY+5p01RLu8MtYgzer7am5KqpqRguxX78qkhqzlP/IBOTd6EuWYMomE
7SKUttd+vlWWKQbOybsLm3Dpz2C9QuDkvS5jFBu7xpgQppIWFdpqQ5011wReN563M+MA77bJ7Q+a
dS76jEYITKB0i5WPnfIsxXm6IBqZTCNYvzJbHiygUM9Xdl1T7qsGFvjG9qh+N3lk45bFNi6Hfstz
GqDw5AJqnfZ8FREbE17RxqvukD5rprKsQV88Oej9zwiIge8A0TgOZgd9fP4s/QrG00DYx0Y+FORG
vF0/en7mtJ7UaMMkI/w05GmyjRul3oHvsZ/AoN7wFHJWbjJsmsDqSBUaiT7AAFSdHNNxF61sfhkw
IajWVsukJYFelg6ruRxLNhFKorbJQCeqzIL8oFh9AJhqSNWwErZMo80uX8V9RcQFFpbqNGui1rSN
D0YrLo3o6Y70cemfS68UdFBmZEYyeIIW/KwIN/UEat78H0GMIdGoTq8xhurhtuT0na5UX9F5acdo
hASkGjwMXQOQiez+JYN6vjIAVNd4K+I0XPeeVZFjMoNgzdgGKmoEVKrastukYwEfAmPKnC0/x0iF
ZRWsk1kQJzfjWHpHu3C/H+IPQUdRkXEQG3Ad6kFraRaCWZO0G3kOdla7bxrnraGrvyee17z1HA2Z
+jg9AhQybxHnW2Ck2Jt0mg6xBf9RHnoeradrbKge9PBf56qt/Oinsmu2ONG314oyN9xdG1n2FnB7
Pm6ILGFQD/1+Jfs7BjLItV2QQDPN7R7II92ichqwU/NDgbTDlHwCQiSAXMZGdjL6UT2hE1BPcII0
MNt0J6OqtJl94J8eBj++U3RDQwaGtF9z4VV9b503czsOWYCq02tSpr8pcGlS/PpT4YaAZZWOiuXo
JBhYH+eDUWaYIzPU5OjXbfmkWqg3cNr4z3IvN0vlek7u+S64VhG8S8FfWwZ4rysC4eUh+oT6mE6m
uaBC9t0Lz4AP8MGnQhBR2Nv+sFW2QxMfUiO86GNr3igzH8Sc91ymD1QiQO4b8NK2iZhyxrgJfSqo
lAWm7mHtzAhfd96g3dREe8NUTRyC0QEWTbnxqRrFZx/skMj9RRaE2usQjsR1WU6A+T4YH7SiJkyb
86qvZDgrQ9Ko6RY8UaTjae+yPBmGC1Pk8r6vgwepa8FqGu3bUEM975G2URTjp9CsjIVRh5TRM0Os
r+PCddJohI9MSnf+RIsrmh8UQ98zt4yUOfYgu6kcLT9ho2ifswrjNY6fStVtnt8Q1ah9ba7cluv1
2Qur2tqx5h7KMrr5IYQdk7zeamUdr1LabEYVcDOrqTdstNg7/Ygd67LOWZWMYQu3xqPnla7xkquk
WI5Z220osCDZ8Y1+gSBqlZUBarZ5/JcClE6MLxYNt+W1DJ2ozpvj4O7MxUDcz5zsIolnIXTldMzC
ixI2d4ZCMg2qDFBBRh38qSJYzI0QJYk1E4Ir+60P3QIuMCJHesxtpLbn6/xgCFlBqGOnLVOja+4m
cII73XPcnZ4V4hZQmLa8NqJ//0g1fnEc2K5jGo4KNsGmuvvxiSqQVOJJ59JvUjF8noBQgebDS62x
ZwY937fdQ7zwjWehifgpCxKDmnjPjKAKScCWA3Cfa9apYPUjxtlukrFX1HSD5N713PxqJs/9/D6a
0mLRKcTfpFndXd2hUUH+a1x3t7//U81fJg8OVgAWGaz5IPFoH/W6gdqZdg7d5oio1dmnzrgR+hyh
ldYqcidG246V8E6WAlJEfkUsjEcrUvuTmg/KTWsJ2CwuYIK4dW+ZWbu3MeaoQ9u3l5LK4/VU6Od3
zAu4GaMuO48mlQ3dr6g5dEqPkpnSdYZrz9NQS1NQsE+wG/tT2UOoBrms0lR07kQpbnrTGz8pfMrM
9LNvo2gQ3mXh4+8/EJlK89Ow51g6PVIL04lFff/jsEfZBUPAaA7HgmwIOkFAXGUZ2HOGPYJe5aVy
xVs99G9yodOIaEcB6WGEKXgfWZV2cAr3m6znGmSP7wfcqbHp+udiDuP6sUmzKGM4bUDs245dQrIx
kHGO9J6qvqYf+5fMT5Das6V+5SzkOWDw05EKoLUfykJ/4rrsjCe5u/OzKl9Ebh6c4OnB4Jit6n47
7sM6NI5yduoV8BpNP5wOveWQ6kZaNQFBFz1Vo5fUGfp1iNf39x+nMD+W/x3k3q5OU9ixKf9/7OB5
XsXD3tCUw7W7bDaqRytZS9dZnJP6PI88WmR8AmCT3/GYTYAmVgbEK5M21giXe1VPotjgSSwutPWU
2yDOSfwai0s0b0AVMKDbLwo601NhxIe8qkySQ+D3E4PZwnabuwYeEQmJRrCyr7SI7hy9WZjzWM37
vWlQX+Is9FGrDQfpf646y1qFr4Wi0Ccs3OFTGNQPxJ9591YdfelK9EU8DixK7oN3ghdqX/eqeQ+T
ZbGzYgh6PUPhtbVcWQrfr+lou8wzJ2jQWbX2NPfZdYcEcRGofxNUxQ1NRtAhno+iHxmbY5CQEEci
f3Gyxl5DAKm26XxYmkjJbI3MD6y+2cLxxIiuHghVlRG66Sf+ZT6S7RG+Ev8GUoW9xksDW26WZmWt
Jo7XwfX3X7RmzPWhn28cW9NVTbB01g3Hsefq478p/9F7iR7kfXDkTfmegXB66EAFq05MUrfR1hsx
G4rpy1UuTpZoyl7M0EN4240vdd98LpBlpwZ5d7IoW/txunYTsjIUwfN+7Kl8y8VVqasBvHx9ji2Z
9UImcU8KFd6VzEKzLe2W8Tl9ZFKVH50ueihU75LMN6DcQLwLzl5Fa+H7WqHR862LTRFkWkQZALUe
PSk2FHjIBp4zQ1iCIOxLxnppjKAlCxe6gQuWuApMfSFv9FboJB1NNc/RKcbbU7yDbUwOVd55KCBM
BDu+vh8TIhnLwdT21zmkmvXhvUS00cm/M7y+32aD9SeQUW8disZbXtW7oWEPZwwtxOkh/G1N4661
YaUOofclUYuAdQn2lYLUontQwFfzSq7Zh+sjCFcQ/ZbMYM2b09iYDMynloFJD2GVv4kVIPZZckjm
1KsApdqSNIGbvMm7RydwoRTpKmT/wvBe8oKH3Qw1rFRiBXwdx6w+TiFd3Cw7eG5Ou+GvxAqP7Jql
a9lHlCzMHYxiq+TGVmt8hK1qAcRwvCE6TXmeUhdWREBlFyu5/6IparT1W/SvXtMGD5FbvOfTsJE6
NlZQ1aqh9jaSc/FMNQfYVm8z75ola4rrcRHNs6msErgh5i6LnxWUsjzzZZpbylPkWX/jHPvV4uFi
unIN18EUrDlMFH6+1vU0FMB2KutYDW7ySBIRkrUC93mklWcgAvrb0PCXaW0ZX3J8qnhvGHBFHWI8
GoTzXTKKtK3bEHD8ipQ0uwPNaBRQ5n60e+pYQYqgJsGqN/ODXCaybIRDhrcVlF/XExqFtzeL/UeF
du5nuZM3jx3e8AeffggJflp0Z+iBxaq60ney1mnY7SdW6tX2qqAf0cL/fiSwfxnyXU03DddmEOD/
7Y9DPnMCLAqVoxxzzd1lRfMp6/FFsGZWg43Wo9i7Hmd1ire8VdFh+qI/2W3z3KRBiwUjBEoohzOa
wkciZIzrYTW/Kg81sdVQZ7wZoQr6jxb0nQoF9TS08/NjFnlbNMvjyKxevD5TtkqEdtTv+3CnEfBn
7hSR2dQ8RL5ytci7Fh+F5Xd35h2UZ1C3tuV7X2HrEuyaZp/SPGmRGDnGDZk6FhYLC74KBP0Ofsy9
0tHVhietvCd6uSbsyfsa8w+DwiNQa9TiTaZcpKpTVIV9KgUMUymqNhouiylIq62b19dv4D8/D//l
f2UqLbvr9T//m+PPeTES1Bc0Hw7/+ZhDNEz/e/43f73n53/xz3P4Gb9e/q357bu2X/Obd0AYH9/0
00/mv/79t1u9N+8/Hawz8jjG+/ZrNT58rdukkb8Ff8f8zv/ri//xVf6Ux7H4+o8/Pudt1sw/jS5C
9sf3l2axgTarNP7z33/+9xfnP+Aff5zCr5+D5iszar67X/7d1/e6+ccf7v+zDZ3eh2Op6EQNxKJ/
/Ef/9fqK6cAqcFkOOCZKBoPLPsur/8/el2zHjSvb/spdZ3xQCyQBkBzcSSaZmeotybbsmnC5K/YN
2JNf/zZ16t1KwULyPo7f8siSDYBARAAI7Ni7jf77X8z+YylsQlWtK4AJMWzzX/8Farm/f0Vxd+bO
sjfiLs3sf/3f8b1Zx3/W9b+gMP+hjEHmgtG8vZggzggUsdKleAr9MCD53sadjg64syM5gDoFiPV2
YmpuOts6MDPeu2Xx2MP4Qfzbdoepshqf4dE65zlwSxzv9y2TeFYYkfBPTKBdfTvK3f3kOvtkyArQ
0dsuApBnI4nigXhaYn9FRf1cNuyYzj3yeiFoLoqTCySBk4fYAVh8G1rQrcoFf3BBsrfQqALxkN5C
ZBdJM4a0pztbHljUQCmUv0DJLIUuX8rB/zlepwBN72Y+3BFZ0BuQstqnkKNCrmkOsYFzdwjmFvBV
O3AW2/BIyxzcf3vnCYoZfzkBOxjG7CIV0HxgRSZxPc4CoHLJvG8DNgBjSL7LjH7kNip4UhOPrUmW
g4cN9w5QTlV7UKB4VjocHSdjD5NskDpOwcYF9p4P7jUy2BC2plBWTI0ByVIrwW2V8GHndjTEIRzy
b4gnqARAihSCJ3ExokI1J6gQGI3/bDP/34/X/NjFLVXvxx++QX+6/fbWhZf/8h8Xtu0/HGw9NjRQ
GOAIdLnd/8eFBf3DsXGjd2zUohiW6eA3f7uwZf9B4d3MdnAJBlLWhXf/7cKm9Qf+vYldhMPxBMWv
/h9c+O0bPJ7zUGaOOLJEj/PTsQHGhVTMhQBgG1lOtwtx2oqR/BXtSuLu7e77TwdKaBAig/ZHgA4M
kn8GOPm6nNnt2TT/HY7Ow4+uaYS387G3eI9NExdUshkOXjsa1sDeJLNYQXvqZkY5S6WBAQBwVwoU
s40PFXNvYkveO+a80vxSdfvP9eSfeVkSIGfXkmlyhBP1IaTVahCVBh9M3nmBnG5jaR8uT4/mA1RC
hWhImjToCPdrKm/GCrpaY/oNpIkrzWtm/xXZffYBISOSocxc+PaMp0RgeqCnwxHPtg1+QQWctY4Q
SgZmwmyCqkVNo12CT7f/5JRCrnSwNPTO/KvV0FbF7akvA+4XgbgBxd8L6EhxOcDntBYe+Y145Wz+
FvDzP+tsLqtz9iHAmgBNU2MVoBcDOhICDubhSz+3RwdhOyQmOO2gYnl50nTfpDizbQLBhDsa81vD
Na7B0YESxSg9dlnvUTPnVwyyudPK/Blv9/5/Pkxx7CaMwNowdtxvcBHtM3nC8xFNzQPeKQF7aPDM
lziHdDwA5LriMjqLU/y9RNFkk1foMRzwlCjx6JYzuRKmlFfLfz5HcfeszgoIOjXcl2Z2bBnENN3q
yAp66MCuCTaFZ0jgnDivr2qo2V1eLt33KCEAsOgxqFEj6IdG8TOBClWcyw+bmjaWpMiZ1YFd1bWM
JTS2EMbiOfOHJri53LQmrBiLoZ81PbMKGTqKCv+JoRbM7jsw1Qb1cIVa/nClC83EGIrzR1ZEEmOK
OYoiUQzd2qcSkl+XR69regnHb0Zfu/NAI1Cy2u1dlfUvVdhuM09D8fS+jyRHogtN49x45eZI3ID/
Pl2JI7qBLz8/G7iYEhlkNBhBL8KOKMg9dNbGfdRQPHkeBk7LJWwkE1CAcNeUDqfL063Z5QzFZY0A
EpQmQQKkGwzLc5yk34U2af6qKpECuZtZayQXmIV3ovlrkDqbHbwl9LRK0E+TTF/zwr0VnPnbPkHx
UlPk3RTQePJl2B0gEnLPEA120AQ42Fm7bS9Vq6DwHFZw6Jugj8Q1jyCNyxYO3r/v32+u3/+LcxJV
PLZAUYUMexRtl8H4ZCTMr/P6y+XJeV3IdyaeKq5KCnDHWdPIAFXH9kZeSJn4gfVoEfmh4J/rBszZ
8gBVTs8GssyR8TZfo4obQ7XXCru4G/1YIiGa8fs+7VeQh5r4RhU3zmfRERwoJz+tQPZXAT0UtMk9
SFp/Xp4yjSNTxZEn4BP7kg4Qp0f+BNIU/RG1I9+2ta14Mq76EXDr4+hT5sx7nszgVMvnlYlZzOW9
pVZ8uQFgtSrbfvKHWZ4mCUxNHHtu2Z2kW3+F9T7iSOBd/g5N2FDzmDkbcY9OsAa1kd93ZXePChUf
cgZPUnYrO6RumRW3xuMOq1yA9vzZnAQoh6CEY+Hi/ZKNmbPJq/HcpITsegITagVWi8FyfmScPYNk
cmWHXNzr97VA6dDbpmuIy04pcpa+KSay60fjkMBaOWOP9pgchpp+vLwQ7xvrb7RJqNyO8eIDFEMA
EjSo6T4Bxb+yxsssvPcJigujwAFyHW6FSj6G68OEEjen3VkOXrNRqN2A4yJPUNKwFmFfN7P3ulPc
Ogv4LOsQqSbTJB+7Ot3ZzdF0H0Xf7aw0urWM+R7JvZ1I6Y7x2xG4sUKEm/ZucAC8Xa0krAPBq3oC
6Vb6pRDZjQHw0bYFUjw+dNwwQ3nSCHQvyTwXuTTQwYR05bT0vh/aruLygVMBDCwwcCEcYGKMeg80
876LluqopP/z8ifobFk5eVuFCfwMdAf9OSV+XJQgTP1CoCCCqoPdCCnHy728H70AS3y7BiFJIW1r
wGMaYzpBah11WeatIeI/CQq486iF8l2WrsQWjdeob/UJsnmSWO3oZ3hlyAGN3AG5cX/5O3RtK54P
FvOoZihm8OfJRNIjcK/mOE1WfFKz3q9Y/LNjVNSbpKAS22rf2w81KopFUO7xgOwLumKvr9mHd/zQ
UdweNtQHUQ0keZ/THUrlPSTETrxo+52Yqm94GXWt7GsP5h3+hcbRDnAKoKLaPfharkvcyPJBgm7O
2i9lMiSAUA0un8u/kQO/7xA0SMSvHRfYCBPcgu0TAU95AoWpbXOvxBBpgerVafPJj4LiI8d2NEfZ
SojQ3D9RKPzWPsektFGXDQKd2CSfbIr6hlunhxIj/2yWqOc4ZIjvCEyXP0QTex0larBiFG3TZAiG
oDhGbS/klb/3gF2BChN8CtFueZJdD706q1KiSGQJh3ZmCn5+8uJSctWCNKaegaAl/evaQctwNyR3
znBN28wXpvTGaPaz7EqCFMPIVmKZznGUMIOX84oYMSY4B7O5b4t5n2VlvhJddI0r0QXHawbobzr5
XW3/BcZW6O22fbGtcVs5RwwtgEehFY+QzEIpigiLbyhRfLxsCZqB20o4iUwZgd4PawMk8UfTto+D
IE+Xm369+L7j6rZyN8DDhJVFDrh9lnWXttcG37HpFhNezLHyyxrDxsrZ2rcA6k7T5xGJ57x9BGXV
5QForNxWQk2EMiaQ5jeTD4zFp6gDI41lFQfDHR45hM8Gx/ZMSDoIY1rxKo2d20p46FGS2HLc5Xxo
nz3RgH6ELuY+Ceord6Zr+Lj3D022EiVqUMxAeAl7ZSSg+J6GdXQ9AL7sXZ4wnTEoYcGmYAxEodvo
txF1kWXDNXQiRbxtV1xeI88zGHYKCp0qkbNPADf9OsSSfpVuHp8uj1232Ip7J2I0cqfho89b6NxN
sYcHy/1QfyEW9x2wKsLyViOabqEVb28to0vGkHOfkfYwQIqaVuMTxdkC1FZr+VXNWqjs0k2dAVs1
Y7YsYHFjq7jr8jVMoa5pxeeJmSDWUzn5Rtw80Xb4nkOS4vIq6JpWXL4C2rY12hI69VF0NHh4qJvW
29a04s0CCjhdSDDq0Fzojavu07AxA/YbRiwczdCu5nLyQVBHfJbO467n5NflgS/T+k4YfMWlnB2q
IMY5ibSsZ1xgAy9ppcfF5+WqsdzYOl77VbJyNNSYpVDcFzSakdmbFvaJIfsJqeN710HNCR6UZylX
QpxufRUfhjwSr5NxRoIhRy1jMp9QbrriwLqmFQee5mSk7hxgC03aD01SvETz2v3rNTf93hIoDpsB
2i2LGYFNEEg3W9/LAHCX2r6fkrumxLlxIQ+7A9RNtAcreR5EsNwB7bk/teVPnMBA7bTykctW8M5A
uLKVW7OVTckAr57jCWxjyR0gkx6F5PllU9PMIVc8244kVIkqMvkQtjixQjw3rDpcblo3hyqzCFhW
BNSSa9OPU/BTcQhNQvJkBBKbBYM/NwAWtssUgucIR3dWJvsch8kJP09AhGdU6TKlbJ73l4ej+1Il
GvQtIQHvEQ0kCFh6FAMCT+pta1rZxqEvh7IxTiefz/0LrivXomUro9Z46CvI+ywUoBbbGVxazX4V
Wt8aWBZJyHcAQ33GUnflnKszMSUKgGVxGu1YYCMk5uOM2spiQCEoRFg/bZseJQSEc8LSlFamz6vx
Bmy1jzNKz7c1rYYA6LWiehTmC5FTqGSTAswEqJLeuK5KEEjKEKLXozn5IHu9A5PgiYTt0+WBa+b8
NwLp1olLmqNpozBRajM+N1H/sc/dlaihMXamuHUcgarE5HC9ESXUYKBO7m2ne9k2dGXH7mkDkp1p
wuNAPP3IKoh+ZPYXu29+Xm5eY/FM8VPXFXED6mIcjYLu0Up5thN4EDCM6CukRvzLfeimZ1mVM6/K
qMEKMyhN35Sm10LjPk/I4XLTyyy8E6/Z0uVZ0wIVHXMl5smnSWZ9j/tgX9QGaCRKXI8Z8q3Omlfp
LEjxWpBUZ6QBQx3o5fLPLBPeZM5Aua3l7nXfoTht0KK4f0am26fIWFSt8zzMTyAT9kx6hZqf4+XJ
0q2D4r42bUYw3GCygAt9SsdiT0r3y7amFd8NRdc7roNksRVlt5lrfMgKudK05uLwWj9wtsQJi6em
iTFqnBJ2fMq+kbzAuawBu8CtMNoTk/Opysuryx+i8YdXXpiz3mqUwDRRmsx+nFSjl2QT6P2gsnSY
DGld8SEpVnxC91WKW2eo7nRAyYpQinpJ6Azl09FioMFMxrq5q0ATsxd8cPejOfxpZCAL3PZ1ireP
kwNYeogbdyGMH07vQBgW3LmmdQQXx7dtXSjOznI+VO1yDVioyGPHPQSi8SHD+KMzgx+Xu9D4ooqJ
G5lrj8LFU7sT9qBQQL5ol+Adv0Cm4nIHS9x+J6pYirM3LWQVSsRbcBwcgMk7QEASggHHoAGqhUG0
NGlWrED3JYrbW5kZiKjAZA1ZcDv1AgSkTuO1MO5tH6J4/JChurBzI5zZs+du+jKCtWsklQelIRia
8UlWK/1oIouluD+OHE1gW+GM6izb+BBGbP4EWuhsW1JFBcqZbCiA08dytCipKqEVkEGmRuKYszL6
xefeWW4VKTdVYChqHby/uyyB2md+nbfJbWuKqwlVrd0UrwQyzWKbS/dnoaWlEJ+RA14dTNoeE8M5
LEdi0DysGK2uecW3i4hTYwaHpD+2YH6WkHuD0OLUHJrAsLbdLlWsXAf24Aw88civl+lzzdqnHjnV
3WVT1ZiQufz8bHZsO0VpPcSmIYmdgz5nIOKQF9XKE5auccWhOxqwsMrwMJBFza8yCkFb3oKYe9vI
FSdmYIUggYvLFI2Woui5+LRcHC+3rXt2UEuKm8SxJhSRAVZkl/c1ONXM9nNeXieZs6P1wywPfO6+
rSbOdDak+PFIILk9CcQjKx3B1ADKfbv8Ooh8DWyp8TQV9mYmZmY7HF/TOJBGD9K/mvwlxIM4CPl+
4jHh8pxptnAVAAcNptIIp3gGb0X6GXy810nq7mvQJUrwYm1b898QcMRFHU4KgzJlPOB50gUrjBEV
G1tXXDkZ7KnpOcIpdyQKrLvH1Fo7aOomZ1n5MzeLKqvGQRap/aSBrIlZfCY1uY9CfpS09y7Pv8aI
DMWTIamBWkCBODfQ6eQktSdKumdQxdzWvOLLA00kOKpgoyat9tLtrkGMuqPWtLLZ6CZI8WaRgREH
UHtkgEgb7Us63fG4bvZlGHotG0+Xv0HXibIvt6k1QEAEJ5i6AygX7KXhkH82UIcCCiP/cheakPca
UM4WOgSNZFYUWAUpku/LW46brnG/aRZYRcMBXurErsToiwYgo7I/jVjozCErR3DNyFU4nJFCbQHE
xnhD6ejX2CIn4HRWIFK6kStbsBD9aCeFgfMvmw8u9OErHuy7xD1smnMV9VYGTdw5U4F3M2IVO2R6
oOmerQxdNyvLJ52tJ6lLIIZjju1dglaij54hGPHp8rA1UVlFvAV5YzBqwETKFkWJtjTuItyBdmzs
Eq+apugUEsO/3JVuARTnLScCRhtUsPs5J0czsfeG058kCTc2rzivrMBQCTlpPG+ACOpe8ri/amJ2
ivt4WAnNGs9VkW9QmEoMBmA4lJnENabtU4VUNZQVHpF7fbk8R7qVVjZh3G2IjGzU5y8rgfr8m6Cs
V+bn/aZRmvTWiMYI7/yytnCxscZ259bdlduylcCpa3u5TJ0ZqJOAwKiVMNAKUI82bm5cwVcm/XVb
/f2EDpaV87bNf1fp1EBCYMmZ2g9xUO17yv1/z+kso8LEk2LQtU/h3IxsB40YlP1yiar3HfTGCUr0
oJJ9I7uwkbvOCUFFEtaky44Sj2D13uFpeF/DPPKVJ5737RtqF+cDNf5dVcixEIYJ7iPygZmgn6In
0vUrrWtOg0JlpQVbkKgB8+z9MPurFt9YlN1AvvY49e5uwiMFXuZxIoRiz6ZILFR42RRVRZVZeY/y
+O+VFI/tnH7cYuNQcXs7TwOE2yZcUyrQFba3Q8+gvbV2xtTZoeI+2ViDVtMYASEpQOUtLeTBxefL
o9asroobI31ciGBE/ptG5LNDrJ84/UFp2R6eL7evGbqjuBCUKClobUAEHdhQDGJgL9mhyG2tYE7X
+hsnMv4dR0PYpi0mRtI8P8xB6FEn3Vb7Awqwtwuag1lpYfSb/TEuwaYODm6+BvjWjPuVnvgssAD/
UsmWIrC4VlX/GEKo14Nj2JnGleiiWVUVsxHakA+3HdTi9Pl035k48HXxwY6dbYtqK1ueZJYE3e+M
KiJCoEqQg/BaAjG3Mvj39yPw1b+ddzMLqBHkcKQR9SdPbtm/OMBXoHj5kGe1u+neL5xl5s5WoLED
sNdUqFCcB9CSghYmNp+zJIeq5mW716yAiq0LJjcuGlNWPsh2/soGcOOFkxh3Lp9C73IPGhtSAXXg
0WxYymtQrMs0A50/2ZfZNrgGKvnfzs40T9DBTjH63mKHosb7aiJX8ha61VXC5NwPRjxCeQUBONtl
0AJOk59j9auqm7UIv0TFd3ZWR4mWOQljQ6YuivPxmm5OpjeSn4A2ps7z8gbvxglSq/zolGQP6Cf2
20MQufEutKiXWO41cuWLisVTjdtRaHdXPL8T0Axr27s4Mj65+F9u2u4zoz703ProdsyrQJ1YlNd4
WpWB8bNF6T+PyZ8U1fFIbEC1AmhQKFl2lR+5HzYtvYrOC8CjVGIKUVUDGVxvwNsHXr4h5nu5dd2W
rAL0ZByKNhcoF4E64dEGQho1Wi4IlsdD4ogT6islaqos0uwv96dxFRWzhzMPyA6QZAddKIRZR+cb
KtCvelb+dbl5jcGpkLwprDjkEFLui1yAKEGG9xwMdPvcKQ/ZyFesWuOMKg6P0VRObV1wP+LAtLbx
DKmStfcb3fwozmjnVlbHDaJtbELGx049kkTLU8rKcuuaVxyyjIPZTiBa5rtR/6HvWkhw9Ddmt5aJ
1s2M4o1GY9sjC1DTHrldA2Ji9xe04dbuXprGVcRaglJWw6kxdtpBTcytTsLiKwdTjdkI5eBSB0aT
WimqwRsr+S7nT6MRNUhB5/vIzh3vsmlqCpohRfA2zrJMtl3eV1AL7dNmN8efIEVyMAcb8aX/1AXj
vVGz7zb+agf7sQu+XO5Ws+Ji+eSzvS+dzRGInQQ0A+AISwv3xOPo41C4K9d63cwt3Z4130szqYYK
UEUzM+8gL7CjceMx3E/IGjBI18NiDmc9QOqopxYEF/2qFc9ZHP8FOnrPwrQht1WtnEKWdX5nF1GR
bWy2QQDdoLwT6VaOogd+BQ46v4uhWoNzvVVUdx2HVuLlFdHZseLiHDW7oQhsdBbS+wYafEm80b2F
4t4DgjnH5REmxmPjpk3tbBfOQXmgrpQ/L49etxyKi2O9QZ0ZYvRg4vpMZnolAnKazexe0jVH13Sh
gtiink8mFyb3bTv42s2mZ5egSa7AETm7j5e/QuMVKpANhXjVOAEG4c9O6lWZeaSTvMmk7V9uXrPE
KpZtmJwkgVKV8Dsb2hF9nT62mbntvUbwZdrOHCJMx6zrS0yPiJo7o657qJKuYep186K4M3j3UbXR
YeAmD72gHOd9aouHmK3ybuhmZvn52eDtOMzZDD0DSMJ0kEAp7nlebjsoqSRRbQcK0xC0+z4ZSsiH
ED+146fL66mbFsVlIwJ95xngez9ICFQxwLmxgyDcbUjrfMViNBGIK57bhhlkfBnmBcyF4M5tIUDB
P5hz45X5k1nnG81ecV6xMCYya+DIlC66WXct2Y99Va5EUc0sqSg1u6NmOvSYJWeq2COwDdnBhMLe
dQ9J6W27mYpUC4bGiTIba1yPGYqxaPYxDK1jL9uPmxYatGVvzNMxSNFDJQQ2JJ07SHRcpzOI62FL
25pXXJeiULfM8174eQdJTJNBFMc50Tld2Yx1R4xX9b4z7yIxquBRIgDvSqsrtyb1zpyC+oia7V/5
ZPw528N9BqdIqeFxQ7iobC+jlb6XGXpnC1WRbGEYddB0w+JPrD3wkWYoLEi+doX4bongHrql4YqV
Lbne9zpS8hEjMewGosFLccTnMn/ARcWA5kbUvozzVyh/G20RrfSk+yTF6yEhD6qqrEbmg0ETfm5w
FKjjtvLbUKb7mjFIXCeowLlsGppN75WW/mzpuNOC5G6xvI4M88chqAtQtMWV34TjN0rDbSBVlD6/
NXDsqiOI7EFDk+fkKbPByUnyTdWLQgW6GSOgOnBQ4Y+u9YDC2n3QVqfLk6PZNVRUWyNpiZN5J3yG
U2ZvQh7CYd62phWPp3gwhRIdFrnLZ2i4GJztq4ysmZBmVS3F4cvRbM1mjsBONkf75b4VjflTGTtH
iGSuzI2uiyUanxvO5EwBJIOF/woZsPtjjxRF3AKLJesyX7FOTWhXIWtge5dlALE6X4ThpxG1iHsH
FRT1BAnsy8ug60Dx6r60R2JWWIZCjNk+TwKC5w6Ink8xcX9s60Jx56gEW0jEwJRVtlXvzRPJ71jb
gEAR8tEbjUnZxavSGFEcj7WAXjs0AZHcfAAlHf9++QN0XqD4btD1bOgMGFPS22BRz29zXk7b5l/F
qAXTGI1Nh7bTMvjB7PlhjKPrfNhWTiFUiFoFiagyDnELNcth3A0UHP/2wPsVF9BMjIpMAxm0TesI
sTOyWAyez7Gaqz0eTsPD5YnXGKfK5SYrJjF8lKm7KGCtoE81gt/ByNnxcvO64SseLJI0xzaDucde
A8kHiBrtIfI7+5db1w1+6fUsPphmCWR2BZuUYFTbFwnrPFnL+gTx4TXuKF0XivNWBXpoDYEYWtLb
yIG4ZkCvczwyX/4C3fwojpvmoT3VfLF7K5IPbpPRT206RM/bWld8FjqKg5ulMM3ZGn6UKblyMmvb
jmgqDpuQDCeiAhyMbd2V+yyGLiSvymS3aeAqGM0eKztkFqaFg9wJm20KtWQxf73cuOaUpYLQ6jLr
27HEklpxBA2vqb3Ga97HSThXMy4+XExP8UCfkqIIVhZZY0MqIo3UhWnHBIkkaKxdlUl+7djdkVid
d/l7NDZkKBtxBq77wcrwPaDniLF5tRCl6/puZfC61pePOvOxYQzrxq2Q1RYCoHE2m4Anh8HGdV46
PWucZXOQFuGSsw1Z6Mk0/MVdss34VWq2ZBTRLEbkEoKpv4HU1VUwFSsXAt2CKl4bEd79x4I6Nz+Q
wH5yIGWcW8G2q6zKyJaNbkgCEyOv+/bOIBUDO5j8JWrozG+zGMV5ZWhVPYe8Jwq+5ys3jsadsfpM
8bozvXOJUSFonEx5Dug87pkWtLam4blkZBd09NhX8hGXjp0rnccA9OKwqcXpYqOfd0YpcAHhe9yw
7oae/oJoIHIc9KqCUDIc8Qi5ceiCgwq7gvT2DsdOe8eztvLahH2Ih2btpqIxdhXfNpoyFA5wK37D
Cr4zU7u9duu23raXq4RvjjuKuIDQi592AWi55NWIz7+8ohqLVOFtkUyRKJvRNE58xwDUmyIuj0ne
r2CddfOiBAHojAOIY2NeeEPvepG92EG1tsPq2lZiAGVVWnQ2noWsKUmhapcEew75Fv/yxGiuEFTZ
vyOQCUVggMajnJNeNU4B5LF7gun/SmJ7jQ9XN/lKOChCnnMUumF2SrvzIs5Sb3TxDgLEdriyvrpJ
UnbykYJ6wxqwABDN/RlCBdCPhyjdaJdKOBhY5JRxi8YjB0TxrXUDMbuVIPz+1ECG+G2Ar+IuDMHD
zfCGAt0TiAs7WbzLaAYSWjOI8N57eZV13Thvu5kgtBqYDboBZy8EjVkJCL6RDHuocEwrhvR+xoS/
xbkZ/y7LpJaJCTNt8/qnIMMDkzbEmViWQRV7+BWa/MO2b1G289BlMdQ4EZxp0BdPU/TDTiDXXQu2
sf1lDs/23Myu8MoB7Rnf6DI/lOJKVPIK9vX18vDft9RX1vXz5hkLSB72yMMOfQp9zWm4l6Xx7XLb
umVWnLkOjQBKMyGinEjv5sj0ZNcfI8vZtO9yFVOXWDyvRoGhu9I88GZmuy6OIHwgnRUcps6GFC+W
JeC1EzSBfEKKbF8L8cCn5sruY6/ta+4ZmbspXkO+9u0aQ+uhbYcSazwX1k0ZkA8ic9eI7TQfoSLt
qMl6gi2dYRcbbgfXvmIGPfQ0fN3rc3eNrE2z1irgbs6ambYUn1DF8iYV+TVUgyHAaK8VNenaXz7v
zA1MI4QILEO6nfRQoE3s59i1H8ep23aF4Sr6ayR1DV4OTFM/TM8gw/aQQvzrshvoVkDxYM5IJUED
hTRxdhQyBi7HuDXs+9KV1/Hw83IfGjdWcV+GwcDSMyCi2oW5YLbnAwG560q41jWu+DEEsYqwtwXz
uQvNvMl0oFwyrtHf6xpXdmMjkqMDeTicnoPokcfBnd2PL5cnRTfxiv8iFwD11Hp54QvZHkDLq4Y7
vRe68SeDRqcijVYwGzrbVNw3TXNgTADqQcLcfHELLzHaQ17PK9u95itU1BUqCqK+rkHyTEsD+cgo
yq9A3D9fBwmYIy0kscDo2aydHHWdKTtzK2VfBS2Wus1G5jWhsPcFhXJcO7lyhxpYseMdL73L66NZ
ehWBRQQtUrrMW57KpyYN74izlqbXfYeyK5OiGWQawOcsZLvnkHoTam12GaAUuWmeunXeUN03KM7t
QibHigckC7qoukMV9f0crUEWdd+wdHkW8sgIwH3qYuGFTF8W/q28qp5l1t/OBcOjGVmxL90XKN5d
sD6rjXo5qw7EA5j/ZsImtG2BFd8WpMTVFbpNfkBBZJW3tdiRqVur7dPNj+LeWRLY0LfGwEd+IjO5
CuUXFtKboP1lbzrGc1t1bEH7OVnul7TMryzQ2e76JJ5XbvXvX3W4CiKjjkVsA1kaH4XwHhTjvLz4
XJP2YQ5WsMaasKRCyRCxobBlW8yvXPEd4ttHA4+unb1GcqdrflmWM/PsjYwNNbilfVRwujsTpRmI
3um+b+KVo6muA8WHM8fqrBC6t/4Q2k940jtYEC2ds/DPy8apm3/Fc7u+F1HZmIirLoFacxX4HeXz
DpV+J6cT2zxAZUSL3L4fBfQLAINC5WbRPhSd2Oa3KlKsNeM6NCcD46cAYs/d9NCM7UrGTBMThOK4
NIpqCwpKDPLHydGNCXgsrdUXPI3fqtAw5nQptOaWuJbK+hEyfP2z6Azn3kRJ89EByf4+qBu5bW8W
iguTPjUAjcYsJbm1j8L8VADTmLtrTxrLvvh79oyrALG6D7vcAJIFJ6KkfKKok74eRRFcZZAf9KZ+
DPYBr4MHs2tWT6oaaAW07d46XuMS0FVCCs8HOLqm0y6zin1RQAviMwt/TgkIRtNvONxAoa5fOQBq
XEUFkQENOkN1usYlsaXPZpTfO0N8C6nVB8T2FUdZMgzvTaTi7DN361FaWKecy1MdNtdWE32bCtN3
Ouhq5rhHUCj+eGkLW7zs/xob54r/9xKS3HTER3XCvgcd8U1Sjiv7hsbCVfIzngUmrTsg2fs27emu
KVCX3MoWdXNRANnipDM8TKf8vu1DlA0cLyAhFwEQg2nPf4FhfPRsyB9tnCUlEswCMPk8AuZ1DBxf
WuF9MGwTY+Eq0KweQ1IwiZf8SvbmtegCujdYvvaMrFtexfFbItJ2qGrmN+AwgFwa4+CGc9so8jfN
ugoxi0Csn9KwYWDwGJydtAfoxdvlisNpBq+Cy2g0zbg6A8BCM8nuSgIWepScbSuuXhQx3+zcpTOB
WqjD1BQ9aBx6vKshyQ8qqMsTowkWKg9aY4gkjhs8UWes/m6B13VHU+eqKNNTUkTbXqK4Ci+jeKTO
3QzH7qkR3gDY1S4y4nrF5jWxSAWQ8TisnYiizqVs3KM7g9MRMs4gtkflELzrQPI6vq5IVH1nLFyr
PtOtuOLEedP0uTQl8xmg+BwoWjau+ZnmHPUqpXx2UKt6gyD5jGdlAQr0OjI+h3Fe7oJpXgnduqEr
5/A0z0IjN/H6CzFgunfq0th3tNiYfPgNJjbSsR9sSDYJO9wLCKSA03blgKyx1N9gYhKZ9DQ1gBKV
rde64S1vco9U8U5CzWrFlnR9KJt1Loc0DQdAffIEN2gWu5Dhyj+nqXlHerpWj6pZYUtx6CkU0oWq
NYyHtg993h27gh/DPFi7aWlWWMWOFVlqTyH0nn04cHHPirDza1SnrQQMXevKRmyYTWfx0UDrZluj
aqO/L2X9dDkY6dpefn5m+3MxJhX46SH6mU/jdRZY1S4w2drpXrPPq+xmkkdWYkH1whf1D7C+HGhw
y1zLww0u2vguzi1lA5YjxFmkBA7eyfpvdseRlRmj5nB5enSGo7gu7s+5nMuM+QYGfJr4ZL/Y8VTf
EjG6n7Z1oezDbkXytMaDmz8EED+wrPLOHszrKK62XVVUuFgloItaBHJxMPsE/VivW63EfoVkvHMo
VbFiQeVA25jg9jb2xW0POjOT5geIkbMdcfuXvLIOQe4e7FTssoJ9S2jxiY2QAYvI0e6To6gdv87p
tuJqrkLLWpxnUqPDCTmw+nEXxBk9WLgde04fDts88Td0Wd+EbVCnzO86N/YTIROAeTbiirnKeZbK
Ma1dB60XeeO5lB1rMJuPZekHrH3cZGwq9ZnZRuWEPyhAn4329dyRhcFT7K6lVDThxFR26bLsUlfA
B1EBRm+iyXpxq7VyS13Tip9DOnV0+ZJ5NYLgw9K07axxJOmaVrzcDd2CthLbQzu6nlMldyGrtt10
VFwZrp4CytwOkkDlfGoyFIkM1RcwZ0z1l7CS3YpdauKsii8rm7yTs2yRRZmmmyK468YrFxXIURf7
w/T5suloJkmFmYVh4wrQvOMCGtniT8678CvNxLRWkaJrXt2iy4ASMiZAFVPrJu9otouLbGXomvOq
iigjdMirNI8Wt+0e3Ck19k2AUumqsnZz41yNQ/YLOqDlEVC6wrs8W7oVUfbsIpfcAm6Fgd19+D+c
fcdy5Lq27BcxAiRogCnJslKp5N2E0RYgaAACdODX39QZ3dfv9tkRe9bRESqpSGCZXLky4482FKQr
VqMHn/M2ym656kaZD03n7v/77/tLovpTCW3sqlkNswCMw8S15TbOndTPM+hE//3z/4Lj/Mk+symF
qWmNTI4Fd/K8jnIhpTUZNKi5habCbljWJMh7uzldNH0f/Dv7v+RPwSiCYi1xdUB3qQLHYqXTD6g7
F0kXPuBh7v77d/vb0fsjsmjfcVdDY2WXpL3NJ5xsOJOyf6chn/zJfiM1VuhhcIWQGKVv2o5NEYbV
P23c/u1P/6N4oJOFoY2o6G6ws8p7iHag2ev/SefzLy/9T+obeBVBDVEuXHlCbyHYfQ15fwpadElL
iuUFOuzAUfknStBfTvCfXDVo4a8VH7++ircnGRv4evmirsLjv3rJf5LV1rWP++DL8XRsoVna6Hh9
xDhY/ANB4S8R5k++WsoTxo1yDGpXAtlp/HoRfb0NCWh9LRzps1QFQ17zIBxLSOOk9+vUMfsPEO5f
DsGfNqXE6bVqGfAtqF4ksJuKA35bhb37d6sSyZ+cs427kWRVm+2o6aLnKUnMdWXN+u+WrBPyx/VD
UyyaoMaLz1JZOMG23JmQ5f/utf+R2iMzRosQuNt4C6r0kp6NkPO//PA/bl+aBrxlHh8ecjXsSdB9
Gzf/TwjOX1w24j+5Zuj5AjsH+HSLXFWNWyG27YrG44F05CFzGGvX4ldQDeehbR9GLPHTGrM3E0BM
xY4kTwAHWFjkNTL4MfXm478/z/87JMR/uo1ifXMwEnSBnZ7s/j+bx3Y8qWog+6XzDiluPoXYWfyH
a/V/n2yIbf+/3alboGZSizbZYZPdgzLPPr82yv77N/nbZ38BEv+r81116NuGcOwY6Qr2dwJ+NnUZ
xib8hyf19Tn/f28U/6kl5RojGxLgSRFhP+equsg0Kp1h17APH//dV/j6av/rKxCHlTg/Iz6va1UX
wTrU0Nrq/wlj/dsX+KOWT0nH9eoQMadAlUyF9+E2P62mGUsbdepfvoU/Lj/kIkQcBeh51PxEaXSI
quYfwCuKUPuXV/DH5RecbUTMwOaDmK1NUbPYtHlA0xBEO0JuGgvBlnEhtgyk6E8etFEoH8X+pNbB
7KNp8Ef4VrFzG/jtpY6z5ig24qBQk233WPSWZS2yaCfSOX3Rxn14stmDc2N93fw63oiFYv+8nueb
kbL02kZcPzQKYpdKsDCPYWt/TZwE3YnHxJ+zhrWXZDbde2w7dQiZFFc9zcgfYx0VI+vWA+Z0+hJU
7XYGW9mU6arcg10b4NK9gpUDhqc327xBnwugvlpuJ/zVUDrCNgtru7XQadO/hW7r7wTcGfLGcXTp
c4a1ulygAJYFExGMTxsi33v9tVVJ066BKyeWkPM4gwwrnCCrb1U96ZsmgfNrlrng2sZ1AJXQcT4u
1QhT95Tbc6Jck9eR/R0ScEkn3/yoeowWF7UG5eoCsgObqTkYFSaFCYYfabBt7xuUuHbGOFtwudkT
TeyW83ALeCkH0xbhsFzH0HSngPfhrQpDv7cjrHKGoKnvw4i7HQdRpowW7Plamil0t8kJRhfXNYJ3
D7bNVKHnReWr0Gee9OHBs3TbE4yePuPFTAc6pDqfW6OKsQer1345/5ItJdcVbAYg6ORGYVW7jLzO
SiC395EKnpI1hhrnLL7LzHy3jdK3a9LMRdTP2yHjvt+lKxNHDCd9OfgqavOlG2FkO6HDrEjSw24z
q47DEM4Y6zaujNysdmzVIk9mb/py2Gy7b5X/HfqN30cdmlPoJG1ANHgEx21qbiEC1Vw7CBrifnbJ
yWZDVJCE4M8HQpWPzoPFyLEQRMM2KKVk9hClkyljrbe8SbDjTY3DyH2Sslw39brFcMT8HOpZX/t+
NaVc6EOY+BF8NsVgoQcX7oK268Fs27TmNhqHm23qKw+gRae51LOAVGYzlcTV7d54beHejOp9b2ZG
d31WN9iqmvXIchnU6IJAu2heUQlt4nZL0pHdNEEvxX3jG7uUVBM8NubrNMqzpRm3s8p6PpeM1X58
abZ2XLGZSGvuyq0jhNyaJKzx/kHAPhAZRaRshrGt8Iwhq180Joto2S5N3+3bcMSAQoh6+MGcGPJ1
ohDxjJahewMEoNZ9i4v9LMJRLfs5bpXdNX7pu/PSbNsnniG79NvEOiiR+UjkMHOMLk62sbqZbUjC
fI7YcO9pW70ZKMVccb0mm8cSriK585CHSMSiXuB8tfEyJlMGv9ooDcPd6Dr7ES5cvcF0sT/2yoa0
mMPJsnwz0wJ5jyWKTk0rYU8+w6jc73kcTuQoKhMhKHGtMN6B1FUCS9AwntluFtUi77GiZbNcWMto
4ddg6bDmKunXtCayB0OjPi6qKHV854FhXWEOstxj3hu6vJvSVcJwO3PmrkZ52RwmvbS2EEk1h3kA
GkUHWXVY0pScDrR5WhVXTdmoRTf7KZ6EubSx4XRfV65Bs7aZNizhz2FfIjVG3T7dknApLW6SO6Ex
EizvVs3cq7Kt3/Zi6RN+F2te6bdkc1m9A0GgdWBxQJhY5Y2F+d95ZaHvT9i1jz51lbDlOU5phGcN
hq2pntsutc1Fysbh69PGLTqHTLv7WQEiWZ6F2obsVtAAbNCWz+wFi65Vdhl4VYsi1gPsSU2bLP2V
NqaO0NnSWdw5gPDwbt4w1bqZxiW9VWxuqgnOVFTPl7Q3zLzBG86NOfRH/NbmCmvjPMjHdOrXN58R
1p+4h3MhbuCwbKsB2yvU4y2ZUj8D6xhYU6ljg5U3cxyRAYJ7Hi46XfJ0y7S4OoJE3+f4t8HIfxx6
qj+HZcYcLs8sbNkRihrvbQmNuDZ8bitJo1LUaGV3wdaFzZdJG0mgsUczivPYiqysKx2/DVk03KUy
aiCGh/HFj8g7So9bJRP7oEQ8kp2rhN2KeAgUMsw6YWduGVtzGTMW8tKHdStKB3nxNncgPwK1DAm5
0ixGVJLZYJbcun6yJatTKst2hCjYgboVQjsgR/Rr3kxh53ZhOI99TiJtoK4+t/iwtat0BgFLh0MH
FuSSnbXZbH2xZqHvi019gjedRC73CBrVsRNGhocvMWNVqkmu9oeqnZmORm1bn881/pzbVM6afFs1
Mbboq0gGGBgDe77HZW3qk8WCwvjQw1TLFXb0TVJiB4ZleZCk07tsUkvuxh6mzAcWR/zVKUIYbvBK
g7xZ1+RJDn6mR7VEGTxDJk9ufAYXyXKl2WIxDu09ygnCZVbEQZT5IsmiUZy2tp3o4zaO3ZqLbqpN
rqdqWk6p2MboSFHJ4dFo6t2lMmuPLeZNaH2Apfskc5GaNsubAFKZN0PLfbgTRnfhIzHjCnqWUC7Z
w49Ri6INVtbe+7g3zc6kjcpOyZohiQ+DX8AnUIMwJwOlv+q54pxMO9LQeHrMDJZzcsRyDukfPQ3t
M9/SlhQrAD8Gybh11h2SwNe4EeDatCBYx6zDHZKYTiWVhNuknEKT5BO8NtrrIhL2VdvNo3mgYbJ+
1wnySwn59SkpyWS3xxhT+AD5lJvmY+Ijxu4EiA8t614ul0qOMi44G9cWeGZEfUHJYmAqNWMrcr/2
nPshl00FvQ/Og99xBf0PKM4kOHS59bgX95B4IhpnLOsCd0cha9w9QGFycseBOP5epySM3hQLIIpS
NAO1yyebKOfwjQC1tLph29Z19Q5eM3a6KGWSbj8rh1EZR8yOjraBBxvEGGW4PPRfxptXmihNi0YI
sUKSzA9q32A3NPMlsklolvILL4Do4bDU4HT4obJDCSPZTBXt4pbkJ9LcUO0zZQNxRhXOu7yC4kII
VpHu1EcSa3tZqh7m3FXadex7yxdrDil2GPQjeE9y21frOETHjaWVzdOeEfvgQ4sdQ7pgJXgH2A5r
iWylZCqSwDiGRXmsQDwuYshCtCsOImdGxlVXWsF6cEfZFA9fVSKqidow/6vD9H+7oV0GYgclFtIk
iVR1fKb1HJqpsKv1I64+QTS5rtj/Tm9504qHtIvapDTYG5zyDSL+HWDYdDHlxCytL4Hi2VQEEX7g
QjJYCBy3ZMReZTyasH5K9RK+2BoV0qGBu1544IYO3V3XQ8s172wsRAFbndDB5mBOFmjauS6DrXjo
p+BA7TrCq5KqyOdMLVVajOBKgXBLGN9ALf1S+7ug1nHzR9ca526x6TBUJxUNVL5nmqUUVLFq7Mop
hi0hJGaCtT0g/JtA5P1mmcG2wgS/UDQVY//LxKNnBZ88IDK9NYHJp3AMydlXkiAPzX7Qn7FArtm3
E7wZ8etdu5SuWlhbDoOIYB6yBcugcsLX2B2jClYmexi/1CSvcHayF88lRhRp0OvqndZIhCcgW17B
Xnrx27dlw45PIWBvkxYzbuV4y9Ispnm2idrt5ykO5jNKBdR1U2PS/lTB4G/YRxUN2mMojbfFglkI
f0aZsYnvMXUKsTkJR5z/vjNygBLYwmTRdkuToaqhs/KHbHJBfZqXOZKXZAmrL5kn1LcPdT0Kf6hQ
bS/HyJrUXCEL19Bb9rXFeEQfIvojzyyBMmvSTc1Pk7WavEUjs/WLwhYsv2z9hClbgf3hbv6MrWnV
casxMYUOfkD9QTcwn/0xKtp2+3rUk36cOyig7WtUw7QIfGrdzbCaXiEcCEdRvWYuZSPkLsFJ33OR
BQn4jvDhvDiC1FiE1DfqMDPI7p+6LO2GG9zmZn3ysplIURHMWHAsegybs2TokiLkzk6lZZCe3de0
UuAoc3R8ex56SJkuxi3kS9pPyZOewoznYq4t2YkM3L1rtdktFnmbNKhUzTKv7n1KmKlylAld/bi5
mfNHnW0T35lVxCF6SbvGhdWxe0mbiE0/t4HVIVhEQ4VCrNfTdKRJzaYSOhLOnYNU+O0+6f3sCqHd
Oj11AuJoNxoSk1MRzv16S5wc7T7N+HAvNt0HOZsJX950VMv0OG6Jgci7kXT8BReXKYTvAFLGhTeA
OovIZexB1snYH1cJgm1ZrTL5GXteRWMRtjYC3AnyVNxcAj7p4BSEk5EFYqqWZRcnogercFTphYK1
xVHe127ZcQTH+X5K8J1PCbbG430CNdj2e7UtiI4lZX3sc9pvIihoFZC6hLJYT9FxNCMzuRv0ur4a
eItPp6ruomSPZUnVHQAC+OQGKW4K36BxBWXSn2bMaE0xv10E6t6QKRDX9RZ03ecWOM73HUyWdOGa
L+2WmAK857toIxC7f5tklMRg0GNXbL2JuG2i4wJWtFPfmmm27YTltznC+jYkyUla2rn3C/rdbWoK
kkImrgDLSOhdVs9RdNsyR2KeoxDqjS8cPpnthJ3nrcthcWYowetoffyOSk0MKNuGppY/O+zSBOXC
jVv3M0y+xLHvI3eaVSPTnHlkjo+Er5Z/cGkj9zjJus8ee52hi+7IiAaLm3AuM6LIIUPR0RauTxJd
oDlnR7yF7GqnoZpBd4u2e951ejmhASPhTQzzp+rCg3F4ZKjhZWGyDg6+ofMU2/YznYdr4GgIUed5
m3ZRBEJvEUMjBW52elie0rCfol3qet6W2o1znkU9zS6ykm1Vxlk39vjvIcouYV8HaS7aqHnDRWub
fGxlf+8TZO9dstoWas1D7269zEDeMWkgv0NqGzcxBt4Ggd8UQ4QCoojzh48C9448j6zXIgBfs8mC
xgcCzULyRUOpa/TK6n1KV9GUaTYEsuBLB6Ywso63d+FEZ3eYYVA15F2/ZFGXT2RJO4hQZ8LSp2GG
WlQeNFaKYlzpl1A8g+6V+mEnG6FzF8j3RdBX4YNilQFrJ4l+15FLRT5FC7CoKBmiexubbN1NKyad
uZnhGgupwqFJ8PX7xIIu2aLlkNYhJcCxFv1UNEBPd5fGNa1RfQJueuig+QgnCpEVNoqDErWvvJUB
ia5Jk845XDLit6AerYLVajygm/RLjLQw1WpX43aLnMBGArhI0iZXGqu0KxLXQ5Ug6MyI2sB4hq49
mcgZcWF7mWKTFBsairb0S9Ac0Uy3Yj+gCblFvncHLqv11+jGb0DN6mM8a7UbMmJ2jIwvfEiuo2ur
vYIk3Lmv4calWhWi5oWPSl6J2uIxpj7LiYTke4lyOLvSftwAj4HV0Z/QnFrokkuauus2RxjRBayB
yL1sqCrMUgF9WId3tAP3a0/Y6esAPott9U/h1j7J1I9otWN5n0pAYU3kOvGx4tSdgQNNrHC2rUsW
1+6R1kn3gllxF+2AfE4Ozh5J8J3YuSsm2dxVBL1312bkEDqzFd2A3eMgH0YRFp776AShF9HmGZCD
x9WHWucEUgClVmH2DcI1S4ltqOQRr8beBbpasZOr6dPUz/In5o0mtz3cz1JQEXO0hOYpnPqawrmM
fcCukeRNN3fgrkUSfrNIyaGcBwSITkEQVU6shCMc+iwu9V1LK3Q16/Qq1s6UvImrorHQXD/r0Y9v
tca+ZVnDBKMqvhrNYtmarFzHGHD+ANyLwwkmnZZdJdqnAPniOHcNzE7g4QCpL41l9HX+TVk1AE2d
z5IlD6vGfKuXBM2Sds9dr29I292QdHsXdIDDbAQXeuXqcwq0aQuiX6uYhgIH82Az8TTy9ZFk8mqr
9RwnaJZUBRX3cNZPamgvqPFe4spfRS8/qhHkCYpaoP5P1Tmh/2iX8Wlak29fPxwozQrf80dUM+0D
4t05S9AEbNHy3ibQL0W+02XqLaTdWntYoOdbaPiBDA6dXjCqknbd116iTM/AhfxNzUh2WlXMoT+T
JB+UdQBzbTKuZVCZQ6PDG4govlIpnmr4POesD14V4Sftkp+amRBMglmXjm++gD22y/s5hJUBBuTr
KG5r2gqMuFBPMr0cmxE3zUzZbe23C9rDB1Q6gFIqWcSSnvhSlWkboHqBzwut6t0Yhj8zX7+iO/xR
rzUMTdyUR0ZegIe+Vyw4byFeL/YSf48ao1RJjwElRVq3n8ARbwDCvpKQ3gQeU6PePUuBWS7yHiT5
6wdAR0iJ6bFqyG8jTQHV/aqwNrgnzssCEPqdIPy4uu0JLcMF4MR7lfLvUz1+UtK9qIS8AP6A2jd7
G2vgt8FIj03yRV5S93o2z9ytc0HTFlP8KrMwdQix+xF3u54Bd1hlXdStPixj8AnJZZpzZcJ9Gkfi
uAZzHtP6Ju4w/VIWRRS8LKGx8aW3mn65mQf7ysZdvinyoiMP/ZUBS1zmpKELjYX39H5j40438R7x
/1m3/Gbq5K7TGJRyFZwA1yKvqGMnq4OZ4IIC3GBC0A2qXDNbgOtF8zXW4X6FUlC/bA7Rw350Ek+k
TYezWuSxcsNTsnXHBAAvEgxP89VrV7jMnbdE7P2kd3M4fjOQLSbZgvABuwnYIZF1SfIZNjdxGz+F
KK8RRS4C9lcG+FY1mTfg/Z8Z1XJHR/Ktjr8yEA2Poh9e0SOl+eCnvcZnEUxoQpZBBnU7dGYqv547
ZCNvekxrgiXOhVmeYWJ3s4I3rTAdUBvMixi8mBaWHVxVq2Mi2yfrmmc43doCtP0+j9r2WwijwSkF
Oz016WENhrssqrEh6qtzLcIH56YPxugbuDXnntUvlGO08mVzFqzZIUa9L5fqVgx1k0vW3TSiK0XW
HfQi9ousf0CkapfScAcg9IbzUWHCUCP0UVMkVX/sqvURThGsAFxWSs3KyKDJS9A+L3X4WZNhyPsu
RQ8AZlWuUXzlUOhRwHkWXRLjXsJeNQjXrSztlrwjCTwmdN4DVe1yAW7aafXbVYjkJ+CbA1T2T3Jl
d9xPv7kKP2xdn9fa3cXres30tuWZRAfT9XsL/wlG5qc56fF/8hgs650S5HbK9M/VyRJCDqVAkgJG
OL81sYAkebfH6PkKe7ynIO0Pddu/mi09K7WVLYcRpc1garoEuZJIxIlNX4kej0HKb6EL8fxlzqvg
moydypsQvneEQlWI9OnvIVTHOgiOUSuOAERvdSCfu2g6c6/KNNJPG033Lca+GNrtVpc9wMz2R8ZH
3DyMvTVG7PlK6H2I3Jh7KfeinVkBE+Xfmm+nwWwPrZyjAnntsZm6u0AMd8TbY/al6T5tDej9wSmy
6GkRzB7TeN0Dk7nUKVP5EpOPJlzu0VW+V7N4irdqh07tWKvuXQ9bmQU1al1khtXEz4BVLiijxlyp
+ZfFeWdLUNTx+rRK89Z7cW6F3k9Zc2pVthPMnCPUmk00nhZGTgOnlylC9JARr4Czdvsoqssk0oet
gdFQsNyDhP2qGgdQntxGoQEtvkerrmGvjCQEQ9YphCOcGR+WoKqBiQAlBe02Liii79dbA2v5BMn0
HTq0y9ABjlTJ9D6S9cEK+m0xjcn9ugDfImcCJ6y1bg8hMPouaUBdaR8hBfCuESBXPp7mwJaxrXD/
+/tsxEHNev+YyfkmabBhQDapEH3ZsV2rG2xElYDCj73InrzIDpmrPodpuQZRN+fODrfBMF+Ebc8k
Dq985XdYaLrbvP32dWJdHxWRneWu39pDMAJkGaIzG+lLr0agLEF4arV6AkXo4hfZ5kkfwbY3JHAz
w8xvCKNTz/tXutKPkQVL3pDkXmqJ9Fu/8ky8ovS/48hK60pLFc13VSSeB7Bee6AqiXE7Ns/HBoXY
1x4XK2sUIrAd6q+JGH/WbPzEG3lCoQOh03EP46afiwZAsXTz1ZDpWNH2Yen4YZvi4wbVMeh+Fl73
t/Bn+bEOrFizGNo3uBhcxzeRF65YJpDg4cn9nCwVKQUj13nMvnVUnKysmh2YdkcsSR1lxT50ilfP
gjjPgDntNAaMaPPwtnr73Ufy4+tnfYet+tnfRFn8G2rS8DvEo4TFwL2PwmOnunud9UeomTw6ICNy
3F4HHVwm8yXzQLoT7AxzaGPS3NvalAkB/2fyz1GmfsHODBqI6W0mAJpFsXnNeHoDRfI05wHc4ARM
I9Y5uCR8fglS/+Ky/jfUle4GFnzEHPMdJIiuVd+Tvj9att411tyIbTinkd0nvXicW/3L0+XRye67
1Otz1kH3Jqnf/nPQu9octio9z2F6N87ZtVlw2MJY3C9plB4gWiyLqNteMZ8G/KDFYQDyVQILR/LD
W8Vm642DhS3O64G75m6IxClJqiofSPSJNYf9Qqo033p+Se1scw0sLuHA6RspStnoNwSAS5BE35c+
uxmD8Hvv2tNXBJtW9ckrnuQAZa5kYq9dD+WBCrPoFM+Nw3zTjeyWbknet7pIJvkoJUps/hXjp6bB
Lxp3MuWlQaZOs/BQw780C6Oc+EbnONavXK4+B5noOPr5BQIxOIUNrOebNgJIiZE/kIF80HCjaAZM
QVRgH+oVfdMCwxx0Z4+QPb3xw5AWXWp2eBgEYZF/Bk4hcrThXYjEMk4kKzHevg/67KyEn3KQvgRK
EPRa0Gq+kSiJxzT90YzJbaCS8dShq8Sa9hlTx52zmuRbHDHweEJ+YXZ7xpz49xT3N1+Pq3fJgdTN
t2CJOHzehhs3Lmy/htW3BWawRbiQbxMwjybvp7h7k4Povk96exFARvAyBhSGGYrY4BuAU/oN5Tgs
xicCDB+dd42xYFPX+1mH7qxZ1R0aA5YmQNdzN+OthTx7bgLpj3QJU1bUs+u/B7WB4f284HmMPMHo
1eh9P8Yy7133KZIkK4LA3KawWfJ4JhWLOPTxOnbwdPv4CkBp538NWYCMYdTH2PkzVYDTR5M+9TJ9
sbDILqIVxQVGABz5lL+P4BTMBhiUwluXtL94tV7iHhEL+aI2mPFnMmx3axOf6FI3X81olysyFFg5
CPY+yZYfG5hvrJgDTn5BQy/d07TvgT5CfTee+yrPPG4fpDED7GoH2RHVPY4DKMc5BpzRDmB4cFVy
nj4XtlQFhg+YJtYtcBeTgloZK3SveTRN/l1kmSrnPmP7MQK2Fia8uxANtHnzOgxz0AB9GXCQOAT4
OXBnNOzJTM0O+7tYnhqmWt/Oa694bnERyxlizS/r6jNa+q5OywTSplve8hqtdsA6xvNlU+KuWbRG
R0PUIe598OZqvexH1Mgn2mYgFADJQgsUZ2LfQNQfCjFs2PENO1rKbzDGaqn6ZJjUPqPehg3SECca
gzKJuQ4Yu3G3QHhnIEtRQ2smKZKVWFAr4njQL4Hy04ZZx8r6vBYjewR3A1r+cIXoS7jxbmf8XQZ8
kc7TYrBreuurgWIWrekC1kaTkqQYYhF9QsFZmbxd0+qzxYm7RU/lbqqOJScHDWmMN9LtVaThfG4d
BkJcKUweovHiiSUPcm5EdFFLLyC3CH8XkZvE2Q+pYtHfqm5wwa4bR3GuMcTeJQIFwzzMCCBxX92F
srZT3s3M7L9shNl771aalhlYLnXZYr+W3cXN3O2UovE96iLaFm3l01OD93yNeWx3iyPRAMksPT02
ntLzNA3pM2RY1GXFSPhSJT3qhIUH52Ro5B4nvykHTtiBwv4mzxRuhIqwfkKbJMWwvMt20SKjM/Bh
WdTcz4VIGT5gbJr9MIBNkn/N3/dAj/0etjzBh56j9GN0pH9I2lCdAdRYv68iq9HurPNVZRM7DCIZ
p9xsQHV9S8XbNgVZlofVxA/jaMyxc/EENAM8oaVbGZBMNZ5G2qmlHAAwQbYjA17ZoamCGtXz1Dpf
dIAL5e02+wSmU2u75x6t60bXNI9x4/N0UqwIGtxTLHk25zpipkjBVzkynZYAFRXgheFI7LRLhuW0
xH2xrgRADgxmUUoNumyaBFORLnpFszAU+KNE3rDwpv4fzs5ruXE0TdO3MlHHi54fHtiY7gMA9KQo
UV4nCLmE9x5Xvw/UvTPd2s6sjYyoYEkpCQTx+9d9nbTVTHuljuaNZs8y3cJ6pMTMvSmSx6zo2KAB
VNdwWuSCXLO5vCJvKXHShppyagewY1mkJJUV/1Sb73Jpfkxa07ugvZk7pO1FSoaHJrNlN7ek2B3R
y0iWOMFKbcrMPnZGFLthNJ67AUJexOMP1ZxPmV5HjqjEhva9kmRRnmo/OsbMoWPin5qC3cQkJS51
ghSvsztzrZTTzsjV5zRWSPMMNm0p1pOhHhVynOFvrgwtf4ukYjdm2tov8nNeo3IKUvNGCsej0da6
Qy55vPW11LUSQAdzljeDGqhOmKb1mhIASGIUCLSuSExOCyUHvUXJJesdm4kmX6F4STy4e3aXlZer
eeGYCUtDHqgPhT9/Lp+6H8SmrIc3QYpX2bEq00892xroQ5TVavPN3HRbqZFXgzJtQlnbk6fNXNlm
UBrI5uYKMiubf6RC3MXM0F4qyAaYqww6RLA8je+DZFXO1HQPCV0GX2Rx3SJQK7KqdRtiSkYD5khe
ipl0AQv0QAH0lol0yoPCUQLp1Pf6lTGNa1NSNmlCYSfZYoo0z2U7sfnR79A2v4jQeJlU6gMWpgBR
AWSs1PVy77Y0bvLKoNkjdZcq6pVkckqYQsCgsYhLlyTao0ona9AzWXp8KnnaG8ky87ViiT0uUcDW
rLn09nyeg/DYoK31Y07MhSYbzqAk1olmvouI46hJ13M6is1TKqTczr1PKb7Wvh74Sz21b+dAvwtU
9cq0xMXP42MVtp4WQSuiVUOBMG7A/K4lnroa5I4kYWVvrAOZRutWhK9KJl2HkU9Fv3G/fKLeJJMr
s58SrTs3lfysKtK6E/Y9Ojug4xDZTdp7RihzEhZu2iWxZ4K2aH69IdneycfxEZQrgGpGS1hqGza5
5+WJKm15bRnJtvSrKy1KPsjyR+A0e3Ld3LTGLJwO1QDh4x9E7Hq1HT1Cb2yKONoKDaFZ3wXrXMT7
JBxdzs/bzr8ZteCxWKQPQhLvpmxdtEHzRF07eVQ+LE0FGdZ5aHI8zSo9OXtXI+lKCfKDrCjXmukL
TkjyuwZFsfwgB1cdbcBWCx5AKreoLKGESjZc5uywOByRX3utP25hwFiczWpyfRQ7mWCNUBu39F+4
xZuM2CZZepDMcNcJpBMjADLV3NS3AQhOzVU3YAYQEt0872+W+8iN+oRqZlVa6ZmT0nUl6HfESyU2
NSQbHQIBrv9tIu+htWJPgdUlo8uNu+4QIEdIbMkNmuZWMi2fbVMzb8acNGBFjHu6O9RIv5bb7sxi
7tY9h3sbYBXojQ26tLGLN+pEc31QTCeLVbe286syyn6oo3KR087V7NEL4/x1KTUoTTnTLhhn2O8q
xX8vWljhsdrnyksrxdda3W0TIbbJ/KqZw4469zxH3JAohWv9SaJMitnKayFbW9/gxGZV5a1tZVvC
zKgPRj3tQE/d5Sks/SMaRm8O1Qx9qPxS5/OmHJagM5/1qsg++i69l6rs3PlLFU652HJk/fz6CGSx
rVUqIhqi47QX7Osh2UST9czkdcCy9GYFHQcHqaOjpXHntHHqWFbygcamPOjyGG/m2NiOWveEWKs7
Ro00fUhKGPR7UJmscso2QuHia2rKqGuydWfI016MfveU5TzRNGKKkW30FJDlUB09lGCdSezQIH+1
Np4PbH7ss+ir7MEaA2NnlVP06SOJ9PSml6+VnmlEmFLLMO/DAV6pWyPfsJmhJ/taU0UOho3cUzaM
kCKZ8vgoAs5JSZCcu7Sd2A9CeSYDDE1cERM0cdx3QjvxZ6ISBA9FYSuqGbVxmiFPT6j95nXeWOqu
qcPcLUfVcuSmgY+HudoMSo7/Igx1VEaxtq849D1PslG78jz3u6nz45VtRc3OisJq4DjUvepw3Vsh
6mjeFpkfXEK/v8vhIr0uSMzO0VUJxG4pNQRn3K/CBiHwlGr7Vi2MXTwnj4Ws+Nho5+IhBFWlbBzr
cew/WnV5Lwqci3mfrBXKSDqTJl+HcZc4VhpXTmUPiQuZr6EmKGSH7G/hQLkHjhlVBie5LN+mvOOR
Wp/ndgjFqm3VamOPs+oqKhrdQFc+K6q7O2oP8MFEru/yWZXofmNybeezAFgl5iroxuzU5tZdrMrH
Tkf9aRFCDyKwHpRadlTu0Bnj4tCo0merzwNYYiZtx0IqWGST/LavmnDd9Wy8kco2xpvB7s+z0vbG
UOv2ue5i20UyuOhB4YbTpvkBkvzii/yqa7MFSuptV0zao2mKF7vsoVmMDgS7LOsNQR6cupTqaYAP
RFBs3dE/zcOYtdFei/TrcRq2cp7xFAaEGMPGMvudLokHyww6J0dQeWg0kGuz6XIXWcmhifXbwMjS
7dSxdS1so2TS6lMPNpIA+4pfFVn1kYrGZOGa202V6/4lMPUn2LvOG5p0ofMkdZclxbwJmYIcw5hf
VbkH50XuMNC/ECVyTI4O2cAalyvYtUcj2I81NQnLTmb1nAF3KrBpdx5F7irpyIfm8BZM2uz0o1rg
+5jEvWakZw7P1KEVwStxuanbwcisamq7Oii/INGT5qYZx3jdBiPatqawsalanLOm9lKaesoCPmWO
aWrHeVJuoc4qh9yel0DBM74kmXLW0deRru6lMHpG4XujZMZb2OYl6nbZ1YmrADvizDlPMxg+ZVOn
vHqLQuW9NrvbPG0lKDaOJAwZw9PskiyzwXoK1eoqiabUbTWbBsiRZ035IB/JdJBcQflpanEALpvQ
bUaVda4F5LKUmpxqlhs0W8nR9NmPh0n/JHMgM5deDzl+1fv9NRvXuxi6F3Fj85RhREesMF+TbH5l
18EzscIJ6knrSV4sSTN7ByWe9nIxn5DY9k6U1HdoNxPArqVAq4CJDvIgxHU7mk+IUPJ9PAFDZJYB
Hpnu0yk6iLxfT2G1w7hxSar5RpdybKdDraHGyo1jY8ufRMbVjt+oNtlLSJ9TAELPXPZLreqDeo7b
OpyU1ahBooW+Tbt1QLPEgdKspRgzFCVmNFvOkGal4gz1PF5AosMn2ZrCUxkkVwOTZKEmgWPZXcvh
tXCZPw+JEl4VUMP4mAwdoXhw0uf20UznXZNCApdZ+q6r8Sa3eZJxwjRiDOJJm6YeubgFv2bOj34w
dl6hmfpacL50ljD4wYpVB+h2p8h4ODRpb2iqBfpXbpUWZdM4HZs63paadVTCZDML9L1zExxTPbjk
svEm99UmtTqy+cyxpnOZTOLSAzP6Kbesjc3uprGzXdNIOF21m7AZxjUlzXp6DaBBXyMurPx025oQ
fEGHcLQJbU8JzGt8P/c80hclYsIvy9nLsvLGr7pVqSP4sWWkEoPKw1oYya7fj5Jhohvq/NWSNhz4
08OcQ3ONCLyYwpTOKSL9Elim4Ayr4tOIciCkfvxEzvNGjc+rGfIxC4OI+Zf9dwO4aSngEHkMbBEY
44dpNPsJw0CcywdSfG+Rcq9J/3QTI9gsYcHtbG+7VH0zfIH6c2A7O6RsSofnYiwe7aK4sjrB/kCk
D0k5v9gtlAWcRuOY5MyUY3utjyndC8dZkQu2waZLuU5QuUtdmdsK3jKfXnsWdmYcFhDtGFMsQCNH
xp5uskqgKT9mDbp3WjqP1mP22SbaVWtStYrLF4Asw0zbjOuoZJvasQOZ7CNbuID63aQ+uQh2veW3
l2AL3Ygpuu27EXHXRAlraHz5Xxr3YC9V4FKa1Et7sNcekTmTTW3X68CIj0E2rKUObc40eCEV7fsu
3spUcRMYalRFvhEaSKR1F0xXfhIzyXObijQelptnqHi+VK+a6Yny26kyQvXSnXv9klLwYVZy4B+C
sXk2s5qvZ4KBU/0h0YYdBeuQFgQfTf3IR7bY/ctJvh6WWlFkQQ1t8xaMqVdn1lWXWPT12uUuRO67
1pIREtV7nzgBTdc4VU83Y8dxP3zhK0Vj7y43MBxwLarJ5uXKoFSyXSQrM45OKli6nCZvkNOgQPJ4
m7AJ61wUl9Y5R19xVzaGoXAsgoOHYnxuO/3S4YeIeTJ1C/4OJSQbvtPL4RaDCvMcRf2gWiJIY+Ut
Sn+ALj0ttZiTAezJxqjdwiM3oCpjq6IdrWEpsxw+dV7X+VrOkyt9nhDlsvmdMx/ndfoyiuxD75Sj
YJXkgkhdVzV9dTF9N/pTJh7m2medq12/DNfDkB2Al51lFGDQuLCSb4wGrisUrVN3dsnskTmt3rrW
PNz0gVgno4SIpAGNL7f0DaFlW8SWXqEjJoZ9TPP43CTxqdeMi+CNgGXGVN7A+x4xi3m2Ka6VXNoG
cb+Jk3Q9mzC4lHCT1ORaU+KLOQ5gkliWWfFZp2avsDrAPOR7a19KSy+WJC/XumtDSx+Riu/0uj7y
INBLL0Wl2VFVuAPMidpMrB6Nl4iN1WHinJ5kYkGcDDGG4MAGnoRg3JgONPhk5JcgHVbDYHuzXF7r
6aazm5elE0lytErAiwMVjLZ+ipYaQKHijF3/ueR9iJxAtllA7bV3NGOMwsUXR5HInkl24WjWN9SR
WzJvy+zLABgAt9hQwoBrTO3NTdQ8CNW67pv6yuhzbA/aURjKYUAbjCy6+Bp6sma92XJ7t/SAdCR2
yRh7PB3lS8kUpJB3v0RWpYp0yRuG3HRpE39jEr2hMTHjzd62JXH1fTW9anF/TvRum06Pqc0GZCCc
nY4WsVuEqMinU8Zwy3rWSdluCaEJt4Q9GhJK/2I+a+wwlLr1Ej49hxg3BV4ci2alVaEzE1kmK9ra
iloU/wVK+2k3ltm2IB6y0vHilW7IaTLzT/lwNSOECRcrG8fApSPhyrskarTjovtBys5JYt4HzbRl
1+GI1ncabI2IdvaFIQ79qJ1NQxpdzWruFvSPgHOaPlb06yT0PanvnGRqtlnHFoHywwQlAUe9tv18
zLhdAH62tP6uIUVPC+dV3izCqenOX47WrZDvvgbckuBZ68mTyZDPtBsxUpI+yNYWkxTV1r6WJgsY
VoI06VGKZ8iJbHTjOImZvLpo/IEoCNAJfVxis2cPXLbL2woob6rWyx/FbYI21j4Uk7pKRuXERyjZ
d9FwXT1tBtppoZaQclzLLUPO/vDtntNBg6p92C2bjSgGCZWBQKjJMREUoU/9mvwcFyfakz+U60rJ
9q2UbJYJXYQvVaDhGfhY2omZ8bS0CbVLXRNo3BgjzsKqR89dpo+lifVi3EbzqwyyvryvaXAiWf5E
owrBqPurJhzXNmvKWK2XGYUnnCM0S7BMF5Q/y7PkGFXtqpwo65Y/hEyzA3l5y7QdZdFV3Ib3fFyz
ETDCJLHWijtG0Tno5DVzRJY1jsBCqbNAoMaDCNWfLNtH35VxbimQwgxuY9m7wDZduzLXM3VylNFa
x7XpIXriRKZ6yIB2fJoOXZi7LJfxHN/rg4nHIGMKICjaMQr1lAKPc5rajqZxu8yvJYGTXVx9VLN8
qE3kVFCR/kUg02YOielYzKGAFZt6wpPZPCS5f05iKgl3o7c8+AIeyM6K1XIDiVZ6dHmlk11mRp3/
zfWTkc8XtYx2MYwq/7o0N4svYk5vGTk1ysRlHpvJKJrCAShGdbDNHPhNBOzANYVLcvapMJWLxiGx
jXsArfw48+RmOnmYvqMAhF5IHfYIabHHS7/mFrq09oAQOTIilp6wX6hsFe1r6rGh9qhoMuNso+N0
y9zfD6U9svcmUTaDNnSwnKgAvjUAUJ6+RunwStmCe6uxfzD3YR6TtMSN5/Yck2vq4viihqXBYNZ8
gpw6A/JJ9i3QQH1T9HFIhEoDZrf0n8R87RT/SRHGXdVi/FgeIMyNl/q92OYQaelywTDkiMsx665e
8lgREd9o6nylpMArM6c4XUtbd64mBtmivltm4OXnlNO8F33+WftD/i5ScW0WIwyP9oKDgXNCfdvL
iTeb/aUYpjMRJdeFprwbvbw3pIZeoVK2Rcq7Q9oN2GrGj6WbwN/+SPT5lXRVnm1ovfW5uOlzDexO
B9s2i1sCIou1POfUrVE5McW2dLP0RojcG6T+xz7Ln5N4fo60mp1BeSamfAWosOYh7gJpWOmZjTBY
fjYq5QqXxrG241uhJyfTaO8kqG8NXgQBmXSXFD3+4TK6kX17OpSUwVvj/9y3ZfUUxOrDkCgvgaZe
9JSNQKTbG6EQ5Zlpcugp2sCUY1c3fl9dZ4N2NRvN0WRrwHmCUORK4U36rxzf2GxXSYZ9yMoadvjp
xLFVyT7yzn9BTHfkuBI7GBhMAsf0RTEKW5ukHIyWcd8WxuioaXkejX4zm825BBigoo9ygzgPAZr9
CfJBfRYAbTJJMrfGmeJgT3qVRdQ4dTGB65TtFWIs1Qm04oWp/U4ht39Fczw15lTBMShPjaLes4G/
NnT9MljFW1BMBM2k+TqbzRUfeSUAZRXDvItD9WwU1rqxolVvsb0dlJdK6MwwzGasoGC5ZfpRo1FG
/NOonqxQHmtogYFI1Z/H9EcvEGpUjW8fiFFZbjDFAmVgxs2jdsYXClWjN9awkjk0jG28ksyqOaZj
/lryMJKmvRS4v9oB5R86zetlBJsGtM3QV25aqY8DO4Yy4VizTETLBAxp5/gZI2fQh8JVNeldLRfX
FbRjUqWvJYKCemhfIn0s3ChrXkY9egPZyVm5dQiIzmsa/T3PEaW0FiajWpM3jeHf4wp5gPlfFxrM
tmBW1cf8qRgqsjAayZGnYl/U9g1TPKalhvlWsi/tHJ/YnD0Ypf8aBBaOF2neW1aPEFm/BVs5jGn6
1KAKytN8q7bmgUwJbp1b8cHNxRTtLfHcwVuFD0lor32R3Bcpei6korFLcAjevXQXiRlX1MwGo1TC
i6wySZGGdUupL4TjLfoDLWZim/tkhRXoqW0VuML4dkrnTyvq10Y8T1sp7Ic1dinEOqgLK2e2yorS
bKzwcchRV2osf9eSls346ky8+8HZEIXYzHii122DX8mXqemr90HkImPOIPi7C8lxyTVABqpoHFgk
DOTD1gbh2eKNjS5mGiEFqz6xNvNxCHJ65I9PlW4EH2ptZvsG+QM09jyvxwopmlGKs0FA8jHxJ4Tj
k4puLNB7RxnyzkktDrl2LCf4nnE1ykUSbURsfI5qu+716q0qrYscjbsq1i9+2OmbGFB3hYg9ixwl
ZvYNDIOYzzE1CP4mI86qLLHO2kBydb2PfmCjtBEH+/npfxlGh/vX16D0bKVwg3LzXs4DWJFRO0El
HecsvMEYvBnTZFdWcIHZlaLVn7+XrPEt2UWv5rYp9Yjwjiiz9rAzHFMUe/iT0IufJGt8LzmUijYz
aHGuTmL3EqIiWDzVns36IJK3X3+Cfx9Apn2vNxRE1BnqY7ShM4JB2YBuV4yrkvG85MIsmTC/fpuf
pKhY3xJasHSqkGcjSd6j7MKPnESW/kmAx88u/S2gxcRFhP11+QQgN3iXA4V0k8b0fu/GdTJD/ik7
pdWawixSYnNTFBeORaanPPm/F1tjfctlKWZBRE+MvVxqm7tGsc4F6sffyhzSrG+pLNkMO1V1mbay
KIC7ScawdYxW/rMsJnnJXfk3qTXWtzyWGZFeHPUMuiSrYYPsWinZYfYmWQnhpFf5CtdJ/ihpmdKj
YlU47w7tPGCNNAbCpok6zjArligUfrOZvkW4VL0WFc1E+gUSAoR5ZYmRE4HDnyQzL4397z7tt2Eu
q8UU+mZCMdiqzlrQL3+6jQZlPCoIFuP1r3vaT0b79/pEbVfFoGgEV2bWbc7pAzAVa4C4U6WHX7/B
T2JuzCWr6Z+68jTFwHbhTMKctnA4z5xfwAGC8k2EH8toT4Edfv1OSwf+N8/L/Dbaq5xDDyU/yZkM
/LdyyJ7l2vqzxMSfJEuZ34Z7l5ukD4dcm0PcUFxmkGMDETQ5E1hNSq+Bcfz1h/hJo5vfRn5EQIke
I79YhVL+ouEG1atyVwf9n5RN+dkzWv79n1pDtcWkUueK6pO4BEl7JG6l734vzkwzv41+kliaMcGy
t/ra2C3PKBz0P6uE97M7/zb2p1mWMR4vLhBTekPa2npykGq/lb+nmd8GMnK9MVN1CoE01P/wSJ2t
H5syN34r5Fgzvw3kfupMuRuXFbWUwyuZFGLCSss/mSV+8ly+FyIKS7UbYM/oMP5wWAoZcDa9+XVf
/Emn/16CqBtn4UcGSfoyBcdDrYa9MzyAhgGjYKVj2Mfi8+t3+sl+wPg2dK22qEpJJj+fBTo7xXVU
QOD3CEs5MzowELgpYeuuf/1mP5nyjO9jWZcNygKE5LaRE0jtFfl5qKSdJuTIXU5yv36TnzXLt3GM
DkPYhij1VaqalWsiwe+oR/V7k8T3ukR9gElpphIumYf2g0REWB7Mp9DWd79379/GcTZGmARNqikW
0eBKUX/WcFr8+tI/md6Mb6O4N8guMC3u3JKjtUAVh3/vIsXN7234jG/juC6L2NCXctgkj44uoULB
LkwLxfv1zf+sTb+NY2uSKWTpU0k7BsZeLUCQXM3G+tcX/8kQ+F6LiOJEBgY/ktDToStKgHFf9/e1
QMLiqGWOPh+rWoJe0pDH4O+f5z/fx/8dfBbXf18bm7/9F9+/FyVq/yBsv337t7si47//Wv7mv3/n
X//ib5vP4uo1+2y+/9K//A3X/cf7eq/t6798s6IuVEup8c96unw2iEy+rs8dLr/5//vD//j8usrd
VH7+9Y/3osvb5WpBVOR//ONHu4+//qEshSb+85+v/48fLh/gr3/cB6/5x+v/8wefr0371z9U/S9C
NQSHEsuWDSHrzA/D5/ITxf6LbqoKuZIozSk5o9K9ckJxw7/+of1FkTWUP5auq5phmEsYZFN0y48k
+S+aRUEnm6uBkqhkLf7fG/uXpvmfpvqPvMO6EeVtw3tC4v3L/saisBEX0lXDAmu3bFX+NlmaM7dA
+bwLR1DCIoa+3s2zfKyL7FMqRLhqtKgkSwuVXdbZ76aK9MNQykfF6vUHY7YOalveInje6nP1rAT6
wZoMKkFZb7NQt2MX+I4sWTtEiOqiwkGfjP5e7ffRXN5XC/6cTtkrov/tpJReKmU3CvE7aYvwQjM7
tl5KhFXYesULkQIhkDsqlB/JTC0ru+4OPXpPUvXSLHoocy3zQrk3XL2VT8NS+AqH3Uff7wiLfSMy
482y0TabMZYfQyh4OtDQI0eNXJBlaLJWXIY6vDFEuGjV4bEwUvLbxUXJbLTimGoLZbzko2aSSrfW
uvataIgBCxSMuw1MY2YHN+iztSc1R6IN6JlRtlwa1XJdwmYVHbxpGEkVCSQoicdRWqf6/VDXT5XV
rkUqfVb8rVOixFCwQuA8S+MrW9VCT53FPhXkgdrE3a1irdzoNRLKBvWT3gaAvAVbRgPBGOwHnmFU
7S9KN78zkVwPPcyLQFWcjWg3Ac5uuqStvbCuqeVtU/+ob5sPRYtzJ6xsTyZZyDWS/k6K37RxyRIj
G2cdTwLLPtGGoYWpS0vPYZluIlN86rn6lGq5xa8VK1KsblPOTAKEVU7qKwwIxAGot1MEY3qsZDtc
4wzYN7aJSKL/HGR1usLUtorsoTrn5nHkg0ygrnhP5hPu7HLJGim28VhCi9jPjAtlY039SYsjBYm5
/UKy/+zqOC7B0q8MIt5WKiu7p2XBOjRZZNIcTVWd4pQjEMPeKLq9O/VTW+6jWFo0Yf6KfIpqTVG7
a0vO0EvJ051pxTxuGxppFncElIT7tpPfCwV5uY+Y2DXN7lSZ7XBMu+BWmSdjr/33i+UXwpPJFAAL
bKOVIODNFZWxUWvlMWvsXU32uRtLpWC0WOJQ2OqE6BnEqujzPQEHC/+moM4VMElVU+9jJf7nl69/
85cfRGMpVirGYoTO844MyWJTEIuCKcHfj37hZgEHcWp0fY6kLEUg3nvgw7VpTMm2mKls6DQ9sZAq
WsH911fKpK8V4mU2aWO0+yyKO1wJfPX1kldF7BLviTB+GsPDNE1IaEIzRTC4WKq1kheCz/ZSkRP0
rFRo5izgaDZDmTvPwyW0ohlu5+u1NGcFhFnc0NllYoDmo6ZObwpurAPe09kv9gI10h5lebGXer8i
3xJuLmhhA0ykPWlEKwgCN60Id+2oI8yXihO2nWhbzlSvbiZppq+rOLGzvvXwU5fYiZrHrzv9ehnN
toI8X27663vNNPFRyoPqDGMwenY2457UXnsiR/BkXTQzD70A6fveWtrIlrN8//VtojWQKYR1QMxr
CiJW81xLKBG0NtTRYiFx6Urmt2Z58YNz3N2kFiwg2pxNZsXmZmzaYt8vL19ffb2gGl8ce2jtEGu9
96aJ6C4ka0MhQn9vBvO079rkR9GGBANWQbvHUdTuv76aDd2rfSjLop7uSAXpvXLZSbdBMOylCQzJ
tJStPQSfftrNK9aeFiyZFwiidi9jU+wplRrKarP/epmWq//Pt4lQMZ4XA+EaosLgLYXNXgifbIOu
0gk/JdsgQcqBtzyevNhSczISePn66qtrj4jW9+rHnBQk1+i4WxTEVBkqbiPxb5AxZ65qaNU2pmHb
dnqNE18jrlS8+LoSrSepa/ZSVEw72bi3yEBZd9rwRKpmu6OQwbHyY+CRLpbJazCv0etZLjlIr1U8
AeHrWS55BWnkzqxTxpMoC5IprBjd/URCwNjbyUEviA6wI1LRlj781SdUKRt3jZbdluGo7jUT8d3X
V4GV5qtWl0l47WrUzUptUQj5SLRjt6kN7ZioDdh09vU65Qkm8dTnH+R8XNeS3GxpuJF76gdrHyiI
mqmhOcB6N5i6spxRHYLJIYw/5HqZH0C59H0ib41OovalRjc0UyoIxRj7RmD1RBHKToqrU48zXJRh
6rUi0F0qMqWnYXkx844gxDAoXbXPr9oWUkwxiVOkPoPsIZpoc42qWcpGDzp1R5Gf+kgvEzuVID8N
wQUJgdaubEXslSPzZ6jOrVsS54O6IF+RZsc2oCDmI0ppPKvJrXWkzIggZj3eGXx5znTjwSok6e/f
JUlkbW2ibgw4xptZVn8EeRrv55ZIBFYMCdV4LbR8Y5r+tKmFX7sF7MWauBbqi8v6VuFE8tqrQ4nW
kZyKgWeEwC6c5x3OKvS3oBoUG6FhGmi3Zx9TnkfxnXmXE3RiISw8oe4KzUHxhhlUpbTkK4nY3GJk
ZWwbavOQQ0u25rhpZPNBnZMQzZ3RUtoaOXg5sxNKgvGa5ErpMKWWCWEq3RTM4G5hSy8BIJorK1OC
FOsMyzvuUiP5AKS/VzlOeeCWlqPJNT2QHGUWIzxzSTGhYBfmOdASUokhy45tr+OTi/ZtQlYQUnmn
McdqFaXk2pH2iNFZ1x3V95RRXp2qtrLQeiGS0yM9OuM53Q6zSkhZoX8IKd0otUq66UCjzaa0lcGq
H9kh1TDFPUQsbidY3tGHHCoJsDLCQ8MStMSssQIpD30GMtx0lCVL7CJaB/1lgKFZVcFA5Fyy1apq
3BYqE5BWkYREMpNHeixq3GbcxrF5NhuzICPqSTQRabUF7rSiqT1YJ7Z9AOaRICIEXDVxCACq0OXL
2BTY3ml9s7Ws8FTrqeKRlPqu+BIivZDu2rHNkfGNt/iax6BP3BotqJP7pnowKR7tdHGPfag+RW2V
3SmSvY1VPKh9Xl0x9Y6erjXWVqTdR9kjEY/QTY4tptM4Hc+KL1Sielsmeh13ozHYxKdR20MS9JG8
Tby+7otdiK/Vjv291VXmvRgI+kXNq6HbKgm0Dgg4slR1RUni6CARNtRbeGOJCUMP53dsu3xszWrR
HbV6mNzEIiUaty12F4kQGjX39TWqtbNfGSrqaTQKGSSW24uBVW4KbHesDXk3lSoU7EwsSxhe7Mb6
JGsucctQ76FZ6/fELz6NcP4wc11dj77UHiScduy/mmCjWsjmo8zcMgOiHlWrHWFuxlavnmubMZZr
ZezlbHGQSUxn0fQo8aYOEpO6hjPiRKMoTrGk3uMQSFYj0XXP6Wjdk2pYXhS4tmCm+kaJWItILUSg
xqwdIwPt2zhr5Xb0sx9kBqJnaEgTEX560urpTOrTQxHWw47bPyaJT4amP/qOwjDUlF0k1b5X5Pkx
CdstJMsD+PqSyZ28Q9PDo1vZGhKYULihtzY9Zs3rtrNkRxkJEuHKeJ97EzOVyJ71Nj1KdvhpEutI
jszY/x/qzmM3dmXN0k/EC7pgkNMk02fK+wkhs0UT9J58+v64zy00bgE1KKAnPRG2OzpSihnxm7W+
hT8yvggkOIMWN1tpGzaGOKPeujlaxj55VJ7atWF16k2LnCIlfnDNPNXJGy+BAOdYXpreHV+aqrMp
6LJXGzOqH9kEbY0FTQhqjvb690OEkfifX/39bZh6w3GU1uX//rklC4pC9PpBhjSIHb32FQlkuEPe
/s5R1j/kYzICUdk3HQQ1M2vvKd2SIxfGG/bcp8Sb5mtYQ4cwcH06Rns3Tc7XiOzlULNoN9X69Ge9
flXrB7MqUTl5BL/GeevKE6EvHOhLVKxTzqzeNyPKOy+KJP467duFGrdxRZP6qvtmuWG9Dqr9M8wt
DEPTemvd8klXE4Icl3oOUcata7vf7NGbg5VKHJ0E4XAK2zfgCEOkr9NF8AZE7aD50obW5WmRumA7
JqPJyc/UsVsjj4+qTJBrcEhvWkd+VVb6ZRjl3siyB0wtr5OT3irHL5fKu5esn7G+YXQYJhQCki5j
5iq86yNP3eDwX3VcqYn8AdW8lSbrwxzzUi/2dPr7QZPDdKp075dbetj1yhkvIn3KSqdGtJRa4ASZ
Q7at+TTZKvGtevgZaxcjXKef+Dw87c+R3hZnz+mgAsrbWM3vqBC0g2suw6apGgRouE594BV4zddO
zIXh7aYozLXoBTcUJiAiuRH1xBIbZRrhq+qBWNGyEpOQDtc8LbqLwTsZ/NPeAVCE4fBzyZr2Rsms
PfZR9lDB0AxKLez8PtffPAKY9wv39xakU8mLFHJP6Hs9Q/epaIGG+NlrhSJ3yxuDosj+gBR810w3
PQk4a/hgJvTLCjcScg+ETYTltbcydRqIxqy+KzWKYNBdfQO58QRpBwxybU2nsrW+0zTe2qoMt5OX
hfydzc+ZWsvHG2PfpKmWUtoqBAjNcmuiF2Xw6vF4ZPoWi3p7Sly0rA0qiaWJkxtVkCo3N/ahhvfA
o/ttluB0CjpM1CIIgcGfPhsjU9SsKgNesMFnUW+dsFF5294Nd4Ypm6BV0QGq/hfyYGdb8zoiB7kA
kqKtWQsJx1VYDLvy3EDh3JRm4aJ8REGaWOJQ8+2da93Yq0zUR6N2G7yVID0QUq3a/EDvSVIfl+yy
VJFDqYLYUZs844zJm7Q3mAJxcg6nEfB6jMis1cOjCjkFqT57TDz+2CrpR16PUVlzr7a5uH5qOu4G
77GelCdeRWQgNXIIQYTfRhiYtmboWD1uL8RBvXbDUOWuQWw3iUMlEDSDczkem1GfeOvZxyry2qPs
YU61puLZIHtgU842hCtsz7pezShhFsbRi3esZfRn1FHyNvZ9b8ldU/FkmdHjWLkAG3RSjkg0RNCO
Kcm0kkNrNbgUOcGj0D6XWjVs0qKQO+ohHHBohSxTfiwidve2DaY1mzGTxnyTFIAzhD9aFQK01fwQ
5dURZYqxcTnZfZXP0VEbxGFykQAwb5MbYKrXrNE4szv9MGd3hW0i5p7w6ZelyfqzoOkmYvyAv7BG
tpJV+My7d/IV/vD9W4FZyfjiJYBUSus04Av2C5ViIdajbw/KFJbgeafZM2bZcOE0MJjH8F7PcNCX
shboiXHyaGJGlI+q1ViSN2mOiG/nirKteCCyqH8Bq8Spn/wpdE9iaaUP0pfwJpPf1VHVSMPzqRYX
YZvWphvwQVk4fUNNvnQhrBGoqiWcni3YEODE1SKDqNEDTcgPI2ETVIfaEYICJTznRQhi0p3cmGcW
63FDiqSttc+6w5daO79JgYZvGNDhOhEnnKoJU0sU9vwx1l6MQf1o/ei8ZFn0XDIbOU6UWpvQcjW/
wSf+bFYTBfh4cTWPlHYug6DBXoepc/Brsx7PpjLKAHLARquq+TeJMN+XpvrUR7YLjCbHZ2fewT3A
FiMcgU6sIgOja71r5rTDoRDOdFrafDwJ7ZVeMw76rEL/D+h5bJJwb4Tqns0COXcRFWG+murNvr+B
S9wH2NkB3ngzg4SxPSp3mM6QHKaDBSLpPHdvy6wABGmIkryBHE19nqdD78wfwkGp4gHJMcY5PlDv
4ZiIIiPoW+ouDvAcVA9V1WB6J0MWQK8iWrVowRZfjrgMzXn6BOu3bBN77PfTeFmiVpz/fohq49+/
EjXJqvWgC+aA5Yioy8VxNVeXIst/iyXuAyx+pd7AzMy6b2iQyTmJtp3Si1Mpsy0mb+P894MsOM0x
XQPCWXVdkt4E2Ia6eo6szm5K8kVUtUENUu6QMJjPBebSRXmnOGU4UiQepwWwqNuZU+6Se4sV2EU5
f03g0Br4C0wEz1bmsUobH5e5OIB7Tc8SJ+Q9XM0XZD3iLUy0dtcmNZDoKRNvDsZSiluxUUOF9qyZ
o1VZobbaEKW35NB7gzXd1lC0bsv1gyjCNxYrZEuQPxBPpKnqw7vNJgHya9KxluUHPjNRR2lO/Wzm
8nOS4QLPDcdFxfG3NToikpKl3HVIZDdq9IxtY8o4CBmC+3jmOF9VZmxnaQ7nweyGc+ugxiii6deT
2XC665yESa8LS6Q3OQBQvLrkZRTt47KYQVGn0XMFQvUGfZ7CAhFnb8Zgt7uMUcoelVQf0BuYxKv1
nxL/8F2TiPExMjFLxUP2pjs9ZTGajrb2Ugij0aGZqSyKmIN0jEW+Uar+lu1a29d4WtLuRzYORIT8
GwSOdkm4rKg5rXsQ0c7GEdiunIfC7YAUmjeVDrV8odrZL+gCux4bo9ZHv3kZEoDyWiq8ioUCFRHu
LLJcTmaRnEnKRvGbw5p0UsIZHXkvJsufyMHYFAgQfDitDcsnBKt5teshRyJC7kGE2Xhhw+S96h3e
xfSuvWo0f/SKTxr96jQOr47JAA805C4MtUMDam2XZD+uluALqPTQn0M9vRppk17rNvkhWwlncE6r
2+Y1u1n3CdrzGmmi8lcyF+/hTutvo3Iui1Nf6nEM+qrEzDQU2S0IlbuEmrhIpPicS/vejf6YsKiu
hkVmAa4tDQw3pKvN0nhAEMbqoYDnoI0O0zqQGLn2OJXJ1W0N3rzprWYU3zYsA4HjxK6QgvaeNl8G
lOEWKbro0cXd7A3dnepx4FoysDHunw1MDAQGBIPD4eytV6ONLaDzdD2Q4RT5ntccUwBoZd6TuGJ9
Y0d/FqUe7RaF71O45X1M4JMuSgKHPCA1ag7fYWQ/gRUe9oZHFdEwYSsr9HxkRR1RjsZ7Lx7XlrnA
DBUX9cm2PNe3E2d5ZqvQJ1b0MgnT2gEbRea9SBpArIBLnPR+h1DGzxrBnURCReNAn81h9R9MO5+C
ypbNEUi7eNU0jXGN694npiYe9NY+tTJ+rIQprlPqYEwTjrMVg12dqr+zzfVXf3/rueZDCM4OWDBj
3xydqhZOtyAeKk49DQsxOTolk627coTyV/KpSlNkQcy6CvdgcUjr5aVB4p2xojimentCQA2lj+3A
4LzqktYMVXHL3OLUDcZh9ViFSfhsQVg0y/yQq7VKz50bpdpyL1P5kuTvlQ43xRuW6CTi7l6CHNlW
srzOqxCTuVjOoJ6EDFsDChWRGjOFuClqbQiw8n85TKm3jC1vU9u9cxmr9ENEj7h01b4xrzCwxwcm
XI852u1kzrt9zuoMJsl4xf0ElGyo0/M4pu7DaPEwOUaZbAlce3U9aszKPUwqao8t7IPAhcWVp0a5
tUdIbiNkKTJX/DKGPUDu2HGyYHfrYikw4VVg1wnduaDSdZ+ckktcuu2W5B0tmBdMK7MdTo8D7MXI
uLH5tgPeK9IfyZzRc4KmvEWqO31nyJbpay6zvZrZp2izvxAReOAdLvxucWBgeoFTs6RtJpJ+iD2J
QkPuIqhOvsgKmKtUu1vlxBNJFbXOEIV/KRJ5toljIE2huVqrlL5SLrIykJJ462Le3k73bOSTdmQq
5Qi+InPK4INmd3A5jStn6guYnXpzr3fc0gBwGy7996yLf6yKKTooWHoFTsMdLtWhtZcLl9awGSJK
niQeXvSweteMxrinuyEmJQEXR2zq1bUhS0aOeckn8erkLDG0El4g9Ir4nMDgxJmH5zriCegZLtCw
35SUu7QHT8LK65vOI3ohjYmPculWK+gHkGb30ww3RtVqvMWYtuXp5/Vp6/vcKM66hyZJXzSx4zPL
u78fmpkiBskioZ6OHnRThb2BbeHZ0Zj7WyeZGm9Vy5WfAa5FBMhzRmbamkpoZ2e7xV2Zgubd9Lb5
aCxmdRe30c4k8oKzlOUIyT0YzrO+32cTHD0bv3L3ocmjlbaffJ2ndDH/AFC/y1vJ7sZmrmbatzjq
90XTZpfG9j7cBZFmYcT5paTU9Me0xRptRdrFW8Z+2y09w73CfCoMWOOLZ3I/kacyysFj5Slot+fw
qXKSe4Qip9qoD149Tn4W1/tqHq3TGuthWXHHNFnt265/CoVm7BfNRiar2+yPvPPUyeScquKd+Nsn
Q/EcaE4zbnmn5nSoY3R1svquHRhQtFjlwxnkax5BYS2J50DtzvArcZl0UZs2+U3lNu0B9cQmr5th
Zw2YY5SmbQu7G/eMOgPRJ+pk8KjO3k3hqCOymU8vpGFKneUQG/m9puOrQfp/wrJ9SphG+RnxDhtK
GcQYTh+e5jTKD7z3D1C/621oLucceIaftRG4oE6lbyCj8OE2w0e/xARCWBU5OVpT3WSDcU5nP6a6
OxlpKf1Sy50tqMP+NoVoSKyoPb8VfWZuPWEVh8SyuxuhJmJgZPqlOPW9OQ4IuQFvouuG35l14pfC
sSB+E+xlahRWanayx7odiLLUQv2FqDyYQ7W4rxEWvr5LLJI/TrUAJtGn/q7RLHHselvbgVoWT64l
f9IybX4AXx/bgkUYPoZ7ZUFz0kO5Hd2jbovksVBxD6kwsUBq4zjVWYEOTU4dveaXxYAnkR/YFw6q
7mJZbKBZnpWvbls9dm0d/tSwkRM7ma50Hf0mHMzPxmVtnpLeel5Gz4TU5c1Mb9mpDTF2h6rKf6Bg
JXzhlYSoEjMqvyPeTB4TV3g7aKbdkwu1ZT3gVDr0T4J4ASa/TnPJCNqBgWWgJiDpbosoq3g1GnG/
uPb802TTnU6wIIRu8BYiniFH8+SBmG+T42xBLBJJ6x6Vrrm3BGuNcPgF4KoC+siMTmDMU/lnToFm
Z274ksiG4CGhn/pLTb7YbnTs54rT0Y8MGEc67ahtaPnBICJsE4YO4l4cxF2+sD6veNt6rGIB5uBr
bfIHK7cvrbmK03rXPWB1yv25goPY2w45dwm8b4ak3FxtfWwmuGe9+8sUMZhq5rYOtte9ZTIMqMN5
wq8Xv9leTG0NUi628Wz3KYQONRxXd/mRZdnExuBnZMzMZDDx63IApIoPJMi64Q8HBICiS85PsBlX
NGGjeAYqAANav6vWT6mq1U2rjV9p6n2Wdn5TGATpsMW9RI15Jx278e3FZDjH2tyIREDMyveQaxEh
hfofxtYPutEfDI/vJgFriYVhfmnLj9axSNqUFNca6yfWI3TghdiAVidRrN8Nn3acFNyjvGDxCG7L
tg5zPr44bn6PC4ebjXpUJvSlM+WRyw8hbOGo2KF2deLkqPUTucGpBZ21sn46Q+JyyB7c3PozSetq
ieGDi2k7wXC8Vx4r5aoxPvhadqVgHTSV7aNN+sSGjDJIl+Sw+PKeJeBj51qYLxROfJKPgIUvvwNF
g5W+NRoonkjge47GfcZ8BQ3uW4v7SxMg77x7ve/Oo2h30DV2VsslFKkP5m8UG+yS9P5UAb7Z1IjN
gE/YTM26+m1xFIvJjMM/+cHGMfPuY0rVmO1LVJh3mcUXoaffLGNOs0FzmuhTG9ghdWlke2dbOcVK
giNAsPkJ06i8iwbLX+SQ7kTqfXEaXxqo2GcdKGHVl+0tMPKN7LNz0wp3x7rXTU2QTvnEvRVaj1qz
GKehwik6R1i+PP29IxI0qFL4wYNaHsYwfcuHxP0z0OsrrvJbfjIM7prVdAmAo1+i5kHLcvvQWPiz
UsPDHZbM1yJbQ9K66FlP6r2LXeaGZ+cS1i4UZkJXbqSi5p/aSJE5hDVLIrHctG760eDi9+BWD5XA
59il5e1SYYFzkvhscv/gTANHjDSEdERJqR8BuxUFcNOxDkMm07eQTLCC9mnqJ3GR7XNBA49xYWPq
ehlUI3mUWTdytRgEZ/fxl2fnNZ8ASK7yxkMKBm8jqnPcuK8AhVi/9fjHILzMS22f8/gOCBEeH42B
UzgPX2NIVBP+R7UziDCxVaq2izd/RghngiXb5gWP7xJ2IKZCnKjMBtjksX202RBvTFGFZ3YLSwAe
kUzgxklvbLBF/3xwMQEyyBzE/p+/aDPQeYiYdR+WsMbz8l//+u9fTwUECTMf+Z4nNR3kWD3PTlXM
m8o2qVOMBqxiwggVqPvvwq5wTcgiiIkNrzt7iMeRCWGuoULs83etAkGaF5LdoRkf037eayYxKF7y
6brMwTqEH9QCGO1JQ2IySCSp51DqRcFismnHHJ1fzMLg2I/bR5PBSZBDVQ083cOjpo4MJJRP7iHQ
AQzaXk92mzrZMYO6SMxYTI3vFPhIIDlAiHwVW2Jsj4JxDKFA4cpFqb/cxmbj6t1XuiKZrfXuEnrM
gJAw/AKyCwozXqCEFT/VKozqzWJXKPJK2kXel4kdMWhv18Qr1/XJS2U82LPemizWum6GUEwvrG3n
dTr0P7fZjXp/5yb92Z7X0BDwHkWXfepgPqGHAUtsmweRFI8j4o09OpKDyZ71hMyz3lUp+XllZHmw
bWGuJyOH7JS60JLyMbtg83OPUz0EeOYQQ0AQoDety11ee1jnWREGWW68TTW9qzLePaP4WSbvmoNK
2MRrKkLBb4HfsgMTKMi27QpQgbNzEwJii80XI02+LQFfeNY5IoskebQUYaRO3ad+nRUPY1elHAMr
ljPdtUto+iSQ2X5eU0kKFrFx/mm587WqqicxsKrFWmIc0PZsFif9ZJHyqy8stVhmmLexlj2YADoK
m5+ZFfKs5XqDDdPDwMvCTJUee8nYy869zH6rqSh2VYwWCWROYIsZtbAON3Xp1DnzIuaLcfG54Gkk
E94DI19iRc4dT53qDoRG5231ATh+k3MMwcPeGK0FgFZMUJy6h9RMnqUFAoIeE692praETVJaknkF
gZCbA57LAh7V/KMXy260OjQopXlm38OEKDYJZijhlJvm++DC2U/6BC6LDvO28srtsiarItM8ged8
X2xoUQ0UGmt50nGLPiiJsdLQkruirHH2iMAacd+n6Es2neSR/SsP/X+tkL0m303Zlr/df5fI/oeq
9v8nHe3qhPifdbSPf5qv5D91tOt/8I+O1rT+petSR/aKoN4wLBNbwT86WsP9F1RMY/0bKQ3EsQis
/0tH6/zL8GBaeK7Nbtc0dGxE/9bR2ua/TMshidJ1PIu/dpz/jY7W8rz/1P9LxLOG7pquYZgMlPha
/rsPoGPtA1sSdb53pUHsfLvH5+DCem3csg7IduL9QxCfmasqQMBlwQEiR6PYEyK1QBjW2FcsU8yJ
XAROPrGmpzCIZjoLKnwm0UjQNgiXNkvJMcus79WdiX4AmMzk1zUAn4N/bZIHR2l0LRfXc/a1OUzH
pDoUWE4ZsACirBtmrlrDLZZmHtO47FDk4YibFwtzizg0t4Efx2p1V5egwxAROS69VhT+ER2IBn3o
8YUw3ZEEF7vGVAZF6LK/dBfkv+sCcroJJ4X00ph/MPQ2ZCuQ5ABj+cHLub/7jpUOGX8BeRJMOgb1
lBX6snUiGxHMWFVBwVxlSkPzyPYUcpvHxbbKLRgpnm0H4VaJEby2d3Sr/YbqMtvAQgCzg5UKRQv1
ropW6dN0WHOGFcJPIIoe9n2jAXPxp6xqpHpSIjWGX7U4TbJ1ixitWZqjI3PYSvbTxEAzo8sardFX
dnTBnk2OhgMMYJy1hJCE+k+jZo1hYH9IkFbtGfk77XhixvTqTS9aYty0UcpyafxR/MNNnalPmEkR
c27nI6sLEsKwA2/WqdlSa3CmbfM3R+64sXHkTV0nNqMd3lDlG2CnPFiZMFnwbH6M2uMo3LX1aFfC
QAxEyAkPTgX1B2lgzoqk3uVW+VXP6yT8EkfUEHZNjRN7jCTsPKVxbdg9dGEUkHpNkUG8uaAuKx67
fuHiakESOUmr/Cm89qOxd7MebhTXx/AbGvoBkPVLP1D28moh5ma91aqgGCh4jLEmH1lbPnU+wxx7
5qYK1TEJh8fZHG+qPKcE5L+LMviWYnknAwMNsGG1m6Ewbsbkt02cCzzSD63TfkYrPnRRtuVRJgax
xGM/NyRPZ5r1clSCoG+FFcGv8gblVxvZ5HJcQ3arTFqgagdOBG9/7Blbydr51MrlZbY9QW0KEYEg
TFgl2o2bjBeniO4L4d5Iw30TY8zP18xvk9wG12s/oo7uAVWATpUhpNFi+GUac5wYeLjVgmBo/Zax
iz80XCulMewp0W+gUjw2hjx25m8X5V+Omm8L5N24ai7V0N5a2qfjgIyJUAJZIn514vF+nri52LCK
9kEa1XcThfuo6A59ilymggwWP9v4/3nxzvB1Hro6OfbDJQ+pevOl5pstGjNodefaJMYTJnM2z2gx
2TOBAsnMt7qJHvhR++a7dKovM0VnmNH7b6wOYoGbvEUtw1n2dARG0hHBVBzCD9dWKGa6FljPWSuS
IcB+z1a5JMewHj/Z/R+7ub9LUuPIAJ5FKKHETvOJA/9b2AN6CJ7YUAKq4kjyhHNXleaR8Adgu5FF
R3ty0OKQTNBf4ly7b0amIlLJs6mrl9Qo/MbRgApm9NZmnM+r1P49r51gipAWonez2Y6qr4ODHZgn
tXtL0uzVW9muSpmEvVVBOdiPScbQv+3hwNHCtpvxvkFmvrHMgch3zzw2a4JyzmPoxwCCG3u+GVAc
k3MXvTgziTsM/L5Ane4ywnM3XayeaifDbVymPwt4ji797tlna7Z99XJ1IwckULpwGX+gE0DzvXHQ
aPUsNei5xcFTaP5RKJ3NTj6hm3xNxjUoaRpvbUrdoDMYDlcOOi4h3Q9rQSMnW/hOhcuu29izi2l3
pBlfExtcgZmcWcUykSIkksLZQgOk7vH2HNGQQDQoIXGw89rAawcPnfMUIBXxtXpGZKJr5wjd6BYY
3YvhZl+ItLAYEQOJipiyppH3k/sVrX+Iufmt9eq30LReZyTJzCuiK64W9IKo4KRW7fv1a3CTaSs1
3rZkpvpkAN2zsD0Tfye2nKgQj6bsgQw83xmQOIjowyAWnON4I0u6cycjw3nKaSRG0tfq9nteGJPk
DCg3w0irJ5ZXWkUIVBrbCIuEBr9N69d5ISZ3aie+02ETJeZzbWsfzfLqadcsm37CyLnaytpqPQKN
xTjKuu8IZnI+EwRPgB/rvdMtb6Ur+4BF7jVH7tmt6NIyeXbV/DnasxHYsX2fcDCbkwYyc13DzKXq
NkiXX2PFrm0C6EVRjOg9WqVoT4Kh56ZMix8Vx9CXSipEWfWXcXQ5melCCNww4S4XlK2WgUyRuEMN
BA66zxEUVeoF/eK9DZ31C8aQ2Qn6ILrWecPsg/3ffd3PjAkd62UQ820XkmxdCIUiTxYIkrSXwQG1
yxaXGWDk3s0VCKouMfcYdjrQb+yek2iFhdraSnHpgjJi0wd/D0BdbEL9wvR4z7t3m5rYUunA8YL1
2SETLUlffY/ekgPCzKdnBPlHMyWPinkNxzchlTl5GohFiGuwe7ZBzQIka7pLC34sOsp3VuQI9Yf6
1DuMVd20fkvaitGzJz9Mo340huyZ7clh8abCL1cVuNucpiKr/D6l8dcZ1QCtR8c10+mH3II2/Nwt
XnJyryL3rBtjs5+sZatFqLtkAgd/0Ht9Y5DBi+JgT5Aspw83p29HEEG8hbEd9XzTakVgb5WYjN08
MNmrxm7bxa6fQ4dg+sXejjZIomDVZfU6scg0Iw/tROZcSC5/KDREAGbynbkE6dWtvpvSxdhFXW5t
PS380lHG+Hxqj0y9ZCuL0j1YCTppiMwbloYW32JtkNagB5ZqHtqopuaY+xnS9XDWV/BV7Bmf5EEi
sSXAp0JZ10XK2MTpemOGT5ggqo3ddK/kL9PplonmlykNY20ReqQXkhPHtHwrBz5K08Nt2pf+su6g
0h72HfQ/TbfeqIcgqpLVvQWieyJ6npqvIQfGXeA3wTeIWV9tuPFIGyhH7sESQovHPb7aHXgH2Fct
A1Ke2Di7UVmWUfddRAUjRBPZsDYFcxZ+2234h2v/OLnGtjc0Rk8wiXaoIW/qJT/xFG9iJzrYNF27
Jo+5c2pGPmYIlN5oGu2cNtnWrLGK6U0VSD0nW5fFEzw1HqnBu6niYd/q81cs+OGj5l//bx15VBXB
hBQEwxEl8cOcVVh5IEOJCGxCtDDVTMNzs+CHqhc2EyprHlmdhNhOmndQdTKLfxVhuNAVX6Yo/45i
gfwN95E3PYn14dKyDKeAiD+kcTcN0tppTPg4xpp7qupjVegMgifxkybetkQy3+axA+qt2KYVOPT1
JiSTLdoYiI0PueUcZ6UjxEKBgNRrlTzmNlkFEKaHwvn2YuMlJlTLq8QzTz7B9wLcmlNV97ULojIX
hI0l2Jdr0GJdln/qBUFixDQxHu9DfyhNitU1uDROhqc6Unc0UDx+dRkFyn2pJ+e7EbFHAd/ALIlo
gG1j2+Yp7t5k/Kx0vuZm7G68tmZHj9o1MJX2RFLNwzLPI9uR2QC6PNjopPPfFN5JJzNYhqKekcIz
ahqaQ0phaPTQejXVfciQ45LLF5nKjCm9MTkBugnHNelOSJwFWnicTX4zGzaWDKQXpo0HhRCw3VDE
ACjbkNjBlmF8XOlw7lKkoWOKtwEVAcwnCKSKILeMVMV9O5VMmELqF+PoND8s/1eFEAUARL2NMxtw
SCtJJB3RXId2QMLWVZkVRGVIGkHHwEEf7XTPZGdhMVndeymhTFqvyHlhq32Yo/e0IqcaTwaabo2D
owXxeWjNGS3BUO9RxDyF1PG73GihJiPeEKrNYQy5Aqkc+2ijzI7kEp8SRHF4y5L1mKVkjmFTTglP
U1StlrPiz2RIziQLyxsTHi3Wvxn41wyXsCbESj7Qg2rbML/oxDXv+tz6KaoSM4+xA952IEE+v7jS
pldUJjtjK6aHFP2vkQhKG42hC3JK36mV/eqAvW4xQjQEam0905wCSqUW1YSljtpWVMNWzPxeI1Ay
4OpPjJ6b3iavzuKFK0oCgizY9B5ZunkFX7w9qXkgaD6b3wkgsP2MZMFhJrOuqBbMaUzX50YKsN8Q
lFIbrWi1FSPgOixDB5RRoU+gGKJgNGKeRndopPpNKcW77ozulgiwR8JWPqoG3decQcScRpBSrfG0
6BgVnZa0+V6jrJNv+mihHzWbeev2CLFMIz6Z7UEm7EbMdClvonjEc/egxrR8LDt0OnguThIOHREI
lQ9D1Do2ax6TyY5XaOWdXhHmI6fup8VCR7auDGq2ikxPdXTgwBMrvMMoOEuerxTs1ZSF9D0xVorS
dS9Swm3kkcYUmE3vcK8Rq854RXNW4oyv6D6MUAP6y9lO8e3uiDfAdxQ1B3CaYKeIWE1zornKUpcn
ND23TV8+hpM8x7IskYDPj7NO+kqXWry5DW3rOD1uC0mEiF3jjMum+rOPemffDdoDY4j0Kmv616Um
akKsYRyQxOvwFx+OPJXz+BK7GYs9FkcbXfJgjkOfwBKNyj2RjiuQjs8b57DzMlAkUmNZ3Uf1Foaj
dqzt8uTwdIEjbErubWJJuQU9YYLHTiLe9xxMjplAQF2XlboQ+iZvn2MW2zFh7xQRBXM4GqX80It5
W+ujtsl5q/lDtwQ1qaMBukjemDaCaTvW7+ZBPTCb31Hjo8czdk2duHsDjQfA6EwjAgcFa9yPVy3F
qpK69PGOlZ2a0KamxNQX2pq+IVvg6hb9Ae21uVGifSpyA5496gXfNcrfubcTH7Eg4YSNtrMTlmm9
GJFoIFsquZaxog4oi5FagmSqEtFgc6VumRMgeR1slU1fn8d1t/VXs1y4JFzUssGHQfNDT8tilSB6
WqP5p1gk7wX07lbHIDobWEu4euP59YTeoHUrUjvz8i2XdJauYc7IVA0GCcNzBgMwqPOMyjOPCAZL
mcjydUmDnglt0Zlda+cLxzD9XWnZJPGOtkaAqPPWTDaLwykgRIIrPW5Qq4SGP1i8MvoSDZBK1yzS
CgekNshDwsgg9WaEsx4WTGCKG3sq7idl/Bl7XLHVPJFBkexUmBEH6LC7yiILWHnf4COy4PQehka+
sTH51WveHkQjz9vKXFNgUB8xTYIDmkIb9Zz3DDlwPotTXr843vDmDGF+brKRSAUBxrOaskM5MBjO
KkBolYYGLIs/KctKYmQ2ymTAoKrwOxUEGWXjM3kYK1zQbFl6xHfIip/+DiUQbSBcYjn5f9g7r+XG
mXTLPhFOwJtbGoCkSIqkRFHSDUIqVcF7JIDE05+Fmn9ius/EuPu56r9LpRJFk/mZvddulq3dItYv
Rf0yCYNo6RK9u3N3C6TsOf7JFRm15np0+JEE3bCF4oWwax2PWnole+q3Mx8dtdpx1KKTsJoWGt1A
4Clys0EApGXI5dWwcvPRZTzg9NDYuzcjkfraIJoGc9GBbdfvOAYsn1QKra7q7KouZkgRzzgavOhL
dY8DqTvr+oHYJuZW8u4aPgypaUQG8vknjGDw27j77ATrGcyc9ireNApDGLXS0HtXCW8yS8GGltv8
PIIGpyt3Lx95LXwIdoRqq/1SZf5NGhzKOVX9YZ26NQ2FNwVFPGca6lCNz3RL8uCmrZBscHzNHY2L
VtuQAPkux7K4ClLOKlGVH+SEBwMRoJuixAkZzuGnR9DVaOs3t8o/jcb8MLJrP5sPinQET1H7M6bt
XcvlojFL7h2mNCJVVww5fydF/+5QE64yI6WFaV5iYT/DE/vT6+r3iHLNWn4yK8BfOmpfvAxsrYxp
pev4K+dsxE9tsTzUqZTU11kaN4EQN6ko5dMy3FVQy2uAxARxLbmYjYldt3txjfShtsAM//49WZTf
ram9q5zvK8d1CfkxONEEWUWpIJAZQNZaV/BK5K65Q7gcIxXJmcbC1Nwaae2wBdsz7iTOBT8ZCzXI
j0Par9EeQLWXMxLETR0D8nQZpoTGZkaQuw4jLlbSkQksragXPfJF6s1QNW9N0gfV3ENT1wxtk/CG
pzbUSJAATipduoXB2jrVowmxbuGd4/Acr5mesftWhd/MzUuaR9845j4hwz6PuO3qTnQ082O3UTnv
FLo9KPt1FaDxXgas8qnofqlLQGo1ROAYrewXWke8+O7LPGovHulG62Gg31XcZEN6ZQNM12o3+pLI
ocJ+cFPU9SgJuu6zybhHWyRtq5hFKMjMBOs5w7USL86qs6KDbsfRRopvjCDZZtLrfms27HbwSLVM
WKKOwJ2Wq3818Ow2YwsfODojHVSZTs4jpHdP8+vl68SHfIchAe5SvNZ9vYM6EGDL8VZiUpkKQ2HE
atoxhEfToTNVsULzD6lbncVd7404LEodMnNd3OPOvGMktNYe41J0Ld07YYrcF1UXrdiHfqCG+XDk
19yP78LaCiAbG7WwqlWSxAyvmUCPsf1aqam6GVxtCTZgIqijazbg7a9MAgwyiApG1fIpj70/eVV8
oQY6RIwryJnhhop5MaQh8HYa303ckhGpcQQP+m7UUHpTVcErIq3eiwiOHQGR6z2LOastr3k5oXNN
VjmqGcZM6nMNCHzvGL2OiU6yifQOs9HRpnksyGnyP3oz8t1wQZamBoR6amWpOKxq1fq5b/uTVghj
I5xj1lsJjOABHRnW1iEzEUYY0PGz5OhyZ/m2iH/Q8b2Jjgc79K6zbrnblhY+3iOjDRlMo5fUEPWK
AVIrvneQ7pw4VdUGChipVT+ZF5LLI58hDLNGBhf1wLag6fsvJbevuRNjSg+N7TjPlKA5lhhZip+U
cKBNDXNkje4FmVWtfpqVfXcqITZF28HVQCPd6xl99lRQc7hQJ9qeCi87qaGB93Rw4epn09kIZbju
Qu21cJdSrwqv6sDLP4fiLCfUljAl0Ao8bDW6TRlzFp3U4DXPOZ8AbVU1JU6rMUsol8iqcKmh6BYC
1ULoYqIflwqGsE6JqIzOKk5XwrnSxl+kx9MMoiPX5MNOUO0lpSg3YaaAZxCFr1jcwZ1jPtfE+iDr
J+YVFvMjr7HXhuYXua4MlTiw1pTBH72WfUWG1LbTrNx7i31IbcAeD13H4LGP1HBxCq2j/KgK9Tp1
aI9sGweK6NwVdXW25+R8Y1zRuKY4zMJCEwVPBBsTNCxHHaCc9GmAdJ/qdNGW1eY3EUne2mqG2q8G
MTLfAd0AVIIQW/y6WMO9XW9bv40ozOndQILrBb0iTn18RNgR0gmOCoQGJtXNxBQkrjbSoZMpobTA
tp4Kf4iaN7VFGY1GeF6HYTOjw/xJmigo9ZK6tGcKoOOSMFxU4h5SZXb63wmbtYalVpwzP5QxzqS2
qNo1AvhiO6jyITO79fMe9rE1LmGfJasUqWxJIQcki9lZLwpI6M1HkohTNo5mEJLNSVWOcpPZzoY5
K7IBu/oJla82uyR+MxD+U5lZftRS4547RB9GLNuLEiIUERD6iiirxDdOncsIzJvDn3l2zo1CUFWc
PfqmySmBJibdHq2V0cIMH+MjXGOd9hLSp64sHkzZbDUi4leWaCbOD+0TUm8gBVPJMkF6J+rsNVW8
S6iM9xGvT9ary46tgAKSmGR02D2Nezr5FgbExCgOnCuT7Nee6WwnXfRbw6ipCJv0V4itVg0/OnYE
ahvfDQuxetEaf6aw/9ZC0sJDt8JgMZNqGnHiqy73TGxbKi4o72ja5MpOcniYlLqUDuZ1bPillOXt
bUE4WXVhT11Cc2XHBG14HaOStEfpikNHt5gRmp49IV1IfK0TV9dgkxVKJCFNU7EUJVq7iA/lRCHe
aTQQbmoR9RMeykSLsE7V2Aam8qArih8Lz9sO7S+vlh/uhJNZqR2TPSjT2BSJi2t62OGscT9UiB10
wok4mv/odaZs1PCTjKZo3enMWmcBWaqlxCHAl0sK1nvUfc31QG9RiNesiX9n84hEr/zwnAK0R0Ti
eL2kJk2usR2KIjxm4irF+FE3RbyTLfFE0zzskigiByfWIJZ7X04xE6FkDk/p6BzTKPnMsLXTtuAy
aOxeCRBws+KEkZE4fAo1h7xL1ImTT6O4rUyyLTv3oBn9URTOS5w/lRzarcqzVY69vqYqbzaIlZk2
FsYKdSwjO/nROqbk2Mw6lpse962uP5nh+JrN8W/PQ/4tE7IIapT4WA5Y4liF+52a7D26UX1wI45I
yfnhc6leirrdKfNMVLmSfoXcan4oij+EBMQrfQbCipeMdFk1StfCaJSglO3ZkfEv0dEKVwM/ZbDw
7trVtDKziBtTlztBrlZAlzxzpT/XKNyw77CJoBNmWqFLxuP6zYOwssJYZ28EBJi4+wXd6LUV3iUf
bIY8VYbRBm5zFgVDdFJUWW4Fu9xtnA+nabbfoobkrpDu3QM7up0jR2CRwJ0bGryzLArbpuvCrciU
fq3bPTNA4rE03f0M9eyBlCoBG9y+pbG6sxEOrF1c/isqjY/M0n6bFXcItRc3Mfebwwg7HwsCtLh+
6chgiMzxs3AKssh7Fx8rXZhY0hmZWQ26yoRdhQsFSIRxp7ntjRb0VJY+uXlHVqqb0dQZdbSNXLzU
aHh+Ctf9FBsVcScFS8QSezYQ8fJEWZkgwzcfPhGqdANTut6sfmtYdvAIMFhuVrlxdRwbh7kytEf6
1FUvpNim4XQTUfxdGTjkWEH4nmP+iktjH7vWyQQBbpCLriuoYcNk2TCuu6x7T1uTz5ID0qJkktXB
WAZ7kVPyq9CTJmHmvppGz3aGGxNV5xnZ7naiTNzWy8xLn2SxXZwWG9es9wkJwDf0fkHc1/OhMmvf
1lQ0+o65KdAhcYjofqObjASzaxWWzhU7qSR2plKxWM7y5thaEdCv5vPShunfFge+T6zztI4IzSbP
iE66U6hbRjvNfdH3P4lX8umxgK7I3D5ZSeOsknxwkUlNRzMBTjAoNkKvIeqDIazOUzifI5UsoSKH
IOSFFvPJv3Y2RFFkoE3jBur+x+g2mzhW4g3GJNIZnPQT27QKxwHJnhJviyllTzPkbPblKKkXudCJ
YDjYfXckxck9cjKuBmvsA1qHPVIIqBi8WJt81Ietiu2ljni57TvhahgsuuRWK7aNC5bo+hdSs+IN
nl0W/NPoRx58DAH7nYH5CYIjaUxurNXbKFcYpxAIvU4Rcm7GlCCZCEubHlrGrpxUIs8rprFCOMpT
NenXLIGP4Yl8YodHViu/1rj1eo94+4mCfsSpT0gepKVRvQwjwVG4jbHl2uJOm09ifXc0LARpVcVp
PtcANjzkejqfMHZYqPVc3dfZbG2EUX7lCt68ot/YoZlsZ0GMZGS85a69z01Ybo5CXGaKzDgZuc7c
gikw0X1QAtK3Uu/sdSRoi3BFYc7LnXEDOu+ztt3xyAWPEnQRiAjUoX3eOKesTz5tHXBKrdZrB40l
mtDmsyxS4jdVCh3LyoIc91Mbz7jR3DGF7GQ9YalCk5PbjwTtW+QYwTTHzh6DJ4uPwh63SNWJHRIa
MwhLBuB6+LdzHHq0M4E3d9QBDMQioE19MwQQaminzO4PWTXcNFUXiIQKtdeKO2gzgmKanla+L/nr
Cw4p9ngRtAnxj96AxTBa8V6X5YZk+/nFcaFwofR5w8zBManWxCWVF869d2RS3JCYYWx7rBmmgePS
rJca2Tw67+aPo6NutBZIjDp+9aXclXNDZiBh7SsiGX5b/JubkFZ7oynLotdR651q5G+FYE/Z2aBY
GkbudqM+m23zllH/boh23CmCpNxuwu6Y8HYsLUhxoOuHVcf4zS/cdte2DhYQWAxbxSKxtum5zgbn
DdJDTx6xcq9UwnoHTdFWI+rkrDtOWQv7xvXyfdgfun4yqEDC9KVwNEKWlOcm9367spB7UoqhM1jt
Owb9X6ENRD8Jc7gOuwFfCzvUII8ZtnbTeAghNcRVd6h12qZJ00qsenZQOBKcDH5WEqJYAjdNs08r
qFiTws2JHwMBZV1eh4ngPKpBEuIr/LfgVD5wdWGuRMe4kZwjfV6fKLt+rDcNpt4hNB2iVNtHb7Pb
sbjr8WZ7Z2lzGCB8pZrC4Abj/wvrPwfFqOyEh/kZtvR33Xs/mVv8SSzYZW0zv1SKARZwepDuzQqc
T5WVV6ykOW42o5r9EH21UpL5d9gl815wbG8Gc2ADaF4q1TafMmO8jBPrT9FbjFrz+ZsgN+SXDFpw
N1+aMeUeypbswJ6VtXRRtlZdyIc2hjbi8kcZ8mM/p+5aqeaMLt4ofoVNTx6gRpSj3bpPLSOIsNS+
iraf14aAKqo+UHIhTw7CCKz01PIULdtKQld3fJ6XZWZ8wElR+7t5zPy5MdgNJ5h30jG75cLYJR0c
NW7Mc6Fy8ehlHwae6g8NEY5OjGrF1bQvSiOW77NkLLGbdNKYPMlu33HijwWECBQPvhUZZaxtnZLY
qzWAMoxdrfeuYePsK52ksZSBZocGZpYbJxt2HUGXmyyCUi/YWh5nYzKYNrevTWUtSn+ShvUphcaI
ynxHvCgC8luE+W4ShB9HUDJPelVtJneBaIjzEJlIeOwXp1J3YwufbCy58HTvJ2+zHdf0bg5nBHpW
gp1RvohSQ3c77NwwfR4Mlr8wDK+k09ybJMTN2NLVJ5k4jYPW7ziYTmp65JYcGOxi4nVVk4F/nbxZ
MSE7WjZt2eWz4z+nkfiRKfo56fE3ai+cNuQp4y5VunHFeIYcIv76MKGIxYuSGjrMvjeVDJM9gWiH
1Mog0lmF9HsaxLTVoOfE2Iv15mrXDpwmPbTp46ZtOoEIHJdRrtIb6yLEdhumGUXW7BwN26BbJ65M
FXTHXhNCNmAS6+eRgvR4LsjkM2krFlVSLEV9amJOZWN6MVlUptEvIEiftSojhqZluDj49mHEIGoQ
IXzEjC5xEt1WH5LmZqXlTgVpYnhl8W0W8w3emfpjVWKPu/6j446+5tSSVM5jefSwEkUTsbtddGGP
UGHk6jhDhEMD2tX1W09suqm6b3rB21cq9uSrJI22kUy/GiW/TiUNu10Lh3a1q/xmspCVY9Pt1fnS
A6zw1OhJNA0JN1xIuWtBfWHibcv4dzJZ+0Rz2vMiLwuNzzADFVPNtFOTGL7cenqUjpZh/hndVcZp
Sg5Mpm6q3rxHtqTZWIgj3cznN6lddc+J/LCGWvG9VODKWyDrHN64huhVwi57TtjQE9qF8VO2DF7m
UGL64yMyaFsQOTqzw3zDLE98aSH9LLte15sCVTSnsoi7J8ck7ntgwQDPSSiHENzG1h5juQbPau7X
VWsMZ3coL7ltw2FxVfk0J0zsFCgRnYP3IDbDnyQ0/gi9eVtOsrTaSalqvmYQTz5G+TcSAAFuApsi
/k6n8rOmjNkEylVUdMYWKcKIv2qVePnJHRlhS7X5cio2QInqyp1LsyD1dg5AI5toncRHh/mCey8t
z/pgBq1lBYwkfpW6uq0ym5WcK3Ce0N/1JMS4DBXWsREC7wHvpA1fiJWWnS5bPIFqB190vS3wJbC+
b3kiclbGM8cVSJBzN2B5UsL22JDJwJ6r3bLV55xICV6zXb8AfrDuyuJM+KUbtHaJY2m8m2q+Q4fI
mzwyqOeo6IBUMEdv7yaXwKotcIn2JLJiH/mQFmlTA1ypCrUd9eZR1MBSqcEwyuz0mgGwV0/kqY4M
PWvUeUdh4bmXHNlx6/iu3ZJDNFDKgZU9usR2h62roO3FImrHjGEzSW51ygDXwuMbK1NymDzPb8pG
B6I545hcFgXJshFY9IERgSaayna9seggWpwkpdLemgzBi2C846pE4jmxcxVRv8sV52SO6h7t1lbt
nBMK/j23i3zqJqqgBslSiFgoyUxftwE2lNKhfJPITdIq/hnEroWJCQSjYOSoqGiBpgxvIy9zEzEZ
SRl3AKzBnGfSR0evUxZISgAUKIJ/RZFwfV3zCyGotu/NXxh9WuSiGasrGaE4YZEzirueFhdPn36W
BxnahW9jtM5r7WFgIJBu9CpRkXLhAiObr1UUv8a9dx8IzrVh1FQqd0MZv+bmH0+KnTnHNzOR90mL
34w8vBed9YJ10DGnR9S45zyZ7jlhw2H/wrhhP83ZJdTcc+q1Z5kZT3OnPTH83SsRWwmHfqK1d7HI
LgSV3yKdBzp2Ghaurza8tXV3dJks4E59ViJvF4fZu2LrIBf1rbRZ+xaQt8Znuv8D9FQupztZHt96
EfdcG+w7FAPkUMTnL2loWeOYaoZwq8rYWSnbTG+Ji4wrXCddrJwos1+NKQowXH43OSGw8S50cn5X
6l0d+SMDoD2dP5a59DqZ4mXmWloOBBaSjbZ2jMGv8+80Dz+5U/7YGZfuaIo3O4meEYiwdCC/UMmr
JzBw6yxakA18Qhp1PmCSPuGwudVZ9VQ247aRe2uxiJCaKFDI4Y6hirPb79F6UiLjXanF2Wyi7VDH
WxCr6NTmYJr6dQya2Uu6o85xHJPJtBqM8uRikqZjy0ztkpviM/XyAx7ER1XPb146Hwec6llD6qOj
fwPXO3UQXKzEeKG0buen2ph2kcp3RtWTRxSqVZm/rUWpqRCh6KZMpqfH6Co3pcJ0flJMDPlQMZXy
1GX9E+m5ufo+JOqlgcCKacn+CLP4gR32K+vPhjneEMx8FfR7WYrquM5u88c8l7/Lqn4WsT+RbZUv
HmueFD6CWzfCANjTb0TltvKiNxkhR0iHW1J7h4JsOcclHwtzabMoZyLf6cMa2W13q7QkSMJ904vT
XDsEvw++5cldpI+EQxtrhFsgjDFJd1eHIqqHXmIIaNDZfIiZZJZFGyTLWvpLrbwzN+FWJVqNkN9V
rcdfAGh4+2g25APB6E17sOK/VGHPJH1+sQx3C8Vl18jhJdX0S9cod8Vm7Mbmg68/XEs+XJowhZdx
moa7Jy+ebM4Eaz60xdHDBxCt2rPQuy1BUT4pgzfdkY8yKy+T/d++7iGWCiFLFcdJbz6sZ2FGV6ht
l1KmtyEd37osOQ9Ztdc98UI3sh51BDiug4Gye0GPd4vL+Z734VWyrujMswK0c0L4W6rirmTqQ023
pi1OhJ9d1BKBPOiZCMZJPiU3GfPg5XBGx3VO2GQZAht5q7wII77FrXdWc/djOUbcwWaZoa2WRz8J
kGXJPRnj23KSwK/ZaCSqORvXfh/rS9Rmb0DTDuC1cZZ2U3/v/sweIhO5jvhoUAfn41lWl04byN/c
ut3FKu80MacxqTYtU6fMnmYkO4wcWn9K5FHFCYzZ/TKJ9NYokmRJRH1p8lZF2iXWxLkR7kfLzMyt
u71m8pliBRlflOd89h3N2LhC3pZjbvmr7LZe2QDdjWG4N0hD8tE64R65NV1xYXFzs9XkZqMYi4bo
rW7fIRaSkczJ2CcPNsgXspPOeZ68EQd1MpsfSAjnOC4vgyMvpaH8/cW6Lr4ZinkH7WkXynl5PN7y
fA7MKanKyvGly8sD+WBvYswvY/WSh/HRSL9iCSMYUEDcJW9GGp2LjjOaH2XxG6QgUKr6PBOKF9rG
w5rEuY+Vl+UFWP59wLwnZQhsI7qhJHpCh3YfjenRJET/ctGFffpuSEAtNlpjbr3PxLY/LFBByztK
G9zT5PySdX6hab71hfmMwfbmorD3ioIqcLjR/NN8oDrizZeoBNIxpwY3czVccVNdfpawz8vXchNU
Y/vVihLtcvImk/lBXs51+aVmM7nQvnV6ExhyvrJyfE2FeEGh+/H30lGdD10fKWFZDMdvSENfEsf5
aJL4ZrVbyxAXKarvsp0Ojh6+wPcKYncg9fDDY/onSXJTleYzngXa5B+DXNLCI1gvjV+Xh1Bk+Q5q
0aCFH8sniufqrAntMQzjay4CeC9nXSPLsrl2xvAytua3k5QXKqkXdgM3a053IlRBNVeXv28bdbgv
797ImvY4ONczE1zXVJ68un9B0/M+z8MtVdQHkpqPyqJ6dYpLk5sfyDWCKbUW7BkXBAmdMrxDkbkU
fECXe3I0i2DxJ2R8Iut0vIb98Cr65GZFvweOZBPMjqlYB1fFXsS3sfj8e72WWfQq1P48tsVJq/BG
JlEwNdm3aWSf7cOd22voh2l4b4s/MhyeKXRfzEm5xmF3TkZ+uiXuLA/Pi7iPxVZXS+TZ5clxhxdV
T98FHznFtI/gTYU33JV2utHuViza4ulvGbI8rL8vo4catMOSZKAsQ1nLz+cLXvj293HaOsDz12hW
f+ImujFAoM77XH4Luy/fOYGvpn3w3OjMEv9liqJXcgXf9Vh9FLwp2slG7S3uvQgxjMxPI5IZD8Zd
dzcd/bnl3GqWBWMmvZcJ7nwR+wjcd27LdzjUWIaNaqT0Vb7sVHcziu/L5aXrS5e1Ndryu6+7XxqA
j4H+yaajYnkUvRmF5UMb3ESGcoNr7XdozSpngZdR33ZBUc0wd2zfUIgPNsXW8qJdWiZBSk3q0LGn
FmGLjvKKsGJfAA1m/XG0tNn3lByrd0FVmV2Xm731SGQjySUW9bpKnICUoDcMmjj+NfM5tIi2r4sT
UFWsFH11Gcv3MdV+BBESiKI4FmtonuW31U5vheH8hlHwXOTPE9GZdhgHqg2sxRxeUwzgeuYeawOa
YaWR4s5kKrpBBVzZpbEJbWfnNPm7kNVubqa9dMdDsthZBfXyKsR/phGt7kKXmhh5iXnnIi5CxxKE
vUmqLN+A1MmBC9CQObmRyCuTEKB7CIMWENuclxcjWkZf9hHuzCmq+qNM960jAvTZzyqLvCn34wuX
RHJmgLrLQ3HE7ENe+bDtGVT36lNC9nsIYaUbf+p0MQoOt9x68KlPnpvEN6mHO7Qprh0dydx56qMB
IfS4bdUmUHW5jxHLqIwlIZWgyHqLouSIpRxwdn9e5H8hCZ1NH74SE8xzWqCWwruYw6n4zQ6V8tLa
jBElDFpPPPmHJlEPE3qLGoVnRcb28jwvFSWyRNWLjujaDxWuGX3wOA7kwRqyc0TN4VrfqdcRPpLc
RCqvmA2QvNaBZ3GmsQgfaiIksouLCBF/GMucGVVnzCOJWCWgk1ibxLHawy/4gkc95UQSw73qhxfw
SKs87Ta11y2CZsJ1jfQa5Rw3/LjsvZBKwYuBj0tJgnqSpyEud7OJQuzZ+UjgcWVu/dQw2pps77fZ
lQeL2QSgpEAyQKswJHnej3NcCtcojVhAuwEcAEwJv1PI9Iu6sneC1DvpFtIcO973E255lpToNBgl
hFibY5/Uva2yPEr+nIzDVZoXqyYlHbWG4jJcRZGte2fasQleaz1vLx5MhE8k0++lK1ENkTmCRleh
13fIq56i0edfXdt+Nui+AcUtkQkjbPdgKCUwnfk0MLwN4ahgkprkupP6VndMH6zcRsuYzISAlVo9
3xAKDOXITeSSKwAWr3wKw+WDq6zrCXy9BT7aBEUPuaQq1GcMYgcYenuD2G1CITaaJXdjnO/7BaAl
fYF6D4XpNiPAmKplw2oIwLTf6vhyiK6mJB3VH5ceHCs9kk2Xu5ib+8dA4opSgPcpUlfP2Lry5pqn
5Rngv5Z6eXkVishk+N9CMpiB94Y3gjnflKwDcaCePMKuq+2keuTMWD5ThYSBaHIbxninGGVA1/9R
xkurFl8JjPog/AZe73aozIMj9Mf0HDrTBWX/R8jAnC6rHlR0Nr6jPll89OdKntpuekVLdnSj4jKg
LqhblRXgI2/yfZp2wfIuyFXlxHmTYhH6NdqMaiyIlLMpYcx1LKlpeZbNqL1YR+RmeX97lJxY7YkI
4HhGgxnJcBtNzr6FHBmNij+GbdDyLozbm5vVbHTS4hRp3Hyj/gx2/ey4ZFI00y9yMlgsy4PGo65w
KxoOK+aCDp2oCKwtGu2qN2Q7HB54bp+bcHxhYXLRCNg0K/Vk1SMiVXONBhfwIM4nHDtLadpEDDhm
H7fxabQsf/kyN/rGSl0otFxr2F8Kh9OUCBaJA0OOJg5CGgX+f1JoQQib3i1Hf+jNrZ3ualM50ZGs
0iPwMtCwTDni82TPATrqbVtPfig9SKCcpoOyxSe1uIRwD2/zLt8ohSQ/VtmCVtwrThjw0TyzSx84
DBbJuS2/F02FRMiILzhYLsIpya5yKC6yM49TZfmTFz+BX1XiKxOBgzSfoVLsqgoJf+eeC9PZpVr9
nKTGs+62gRp6QQpxjw2uEfkAr3DQbXsGVkoHVOV5lnSDVh0QQBLYRCARUn+tufYSwgNgnSPwZIIG
Aj5y96USBS1f6uqTzrNqO6ShAQS2EjyXQ7vBObUZEIYaabvplDYAUbI1CvtosxgfSXCsMljDSraH
2MueMT6mPAUL35mYZRtiM7a9tzrlhaPAS5DIL90cHcsm9ZwXVvqPZM4OwkQp8r28qdzGg0GrI8zY
u1NxknESmMhRUmn/TvP9SO5TNOlbAn122mT4f7tDs3+JaGWy3HhvSLLpkzhQtI8wjPfmWG5rizme
fpS8VUqaRBeHM4nlhaWcOsEGqM0hxpa7Zg8J6gIhcKub1s5QOGHE4PONxW7sMa1x7DghpNZ53DuF
FxSNu1+epv5Pes4V8rt58vSVh9fw71POzwI+twlZyjFb3IiUSkHfLA9SgrnOUy9g4rDivfIp+DMD
ftGEpZIBtR+2OpYoigD+N10Ap+Pku9VHboS+XUH1UKKrbhrPnWr6bjxcEwWcFJ5DJmRrzlY2CKaf
mCZ33F2ZUWLEkiyJaodKZiUWS55QGSXU/nIwD2LYxcmOHpLnpCG6gLNa5UX31KBguldOls9ofiti
NLQgnHg2ZErAQ1X6ox0frZp38JAEimPv+2gkKwGFUiJ8c1Cf8t6BoZ0fAPDca9Zw2VzuHV3sM1pl
TPpc1/pTHJoohr0g1BDbwOXCE+7L0jrnrMbRKh47EkXibv7pW4B+Y8FEJnks7+SsSxaPDcweUkVq
5Wp71FomQlqUK10bH+eBN12pb9ldg35kTRbVT3r3ro+sqoYuKLV6U8TfDn0d5IFcDUmHeSrr0kc/
HTBJ2iwvdOMg3UiKnbTKQ36dqUmy/DWqNZaK5rOqkGUhaKRaNwCbuMCaDrAGYLSqQQhJLQrdDWyA
p6Zpn5F2P5MzAED1QmDrPk2KQxFNL3VG01ODH0i8fWvme/Syx0JJNsQhBBkimxlfZ460QuVlmNCk
QujeSZiWFiW3Ox97We3lvJDuclRbZmP+5HpqBCiMqrRukKqo2KIubVqSDTwAvtQVdPuwDH2g4G4M
WKRmQUwi4Riiqf//+JD/mxg+h2i6/zU9xE/KnBy+f43hW77hnxQ+7T8s19Y811Vtx9ZtUvP+Oz2E
FD64HYaKBM+wkIfC7fiHHuKo/7Gkapo2JCfCfjyVL/1DD7E8mCPg81zbIZzPtbT/J3qI9u/5lY6q
6rYDGRbfNtQB1/2v0aip0DVWjiYCEkiTe5xkF9OC3s6lzEab+Vm/kI9bHAiK2txTdNxI56raxxmA
jF105TY0J+gQim38HzI7tSVB83+kHy+PjF9QNwxQCfBNVOu/hHcmdWSWg+2l2zYcix1guOOYCI9P
eGs9VctJPKoc1JMBUn3ESsuCVGFEmSRMsFik/Mvr+U944b+GFWr/HlX4z4Mx8DAa8FoMS1+SNP8l
btjFuC1QhGQI8eR0MT3Hwn5ulRcwp1uk+eGTWRbTCZXKFMbmHnWQF2DB0df/+4eh/8/PCf+yZVsq
u0HTZO367w8jBrpWpUkb0dBTYqrYy1FBNrhee2Q3aP6sp7Lq3a1DjkjULuv1eBr8MDNmsknAvHKA
AiLR4ucxTS8zwg1XvxNNsAV6WPtsr9OnDDzzU4dR+z85O68luY2s6z4RIhIJl3nb5V17Q/IGIYok
vPd4+m+h9F+om4pm/DMT00NxNBQKBWSePGfvtf+HC/cEuGCqZktq/SHqkSE7mBSTPmxQegDpCbim
MNFgttv4LigsY20Zww+p53iFpEqHqBQZ+7hxHpDbaNi7Oeyzl0aqx7TODiqZ7wycr7tuucNBTafu
MiLbvfv8ms3lAXv3APLWugAkpcW/Tcdenol/fedDz9R1FMs0TIzwaKIQ15kMfbWKWxrMpnbMvW37
WIqamrs36vIww5XiGO6SJROh3Q06S+z+cFELy+f9RUkbpySPIRpZKugPTwCFMlp1XyK4h7pyaGFw
7orlpNaLaD7lUUI2Ts54vQiV91Tl/smJ5GXWaL75ne9BOzr4sYxs29UcxfoOffrn1yeXL/Ld9UmP
r1hYjmXa0uTFeX/TiGxMwnoRpPE0HZkm0I0Mh7vMuLcbYpmuL85I5rtvta+do4tvpsu+6CPWNVh6
yMA0ODYu9tnxkpZBtC9S/5fXC/9SWHRxwOQgs8O0wwy5AQy33Hhp1Wdk71ggwn78Q7Cy9T4w+p/X
3rQ4XrPiSosBx/tP444YCmrGpBtVGkeSRjoMU2pDbfkinHJ+Q2JDv6aB6teYMHfqyg9XWZ8aT1lE
YIpvZgt4GUP48iPX1t9zZqidASLwzsTqSG1TP/qtX79qu60IYyiLe7vbZdiAtj3yU2I43JdhOucU
BWtljNV+6Bk0xbqUB2gRJRa4QJBENoebKG/znVniahkTghA//07t94n33AVXuKZl2zauaCJj7eUu
/etFiIRMJ5V3em1VlVyFPvPfNCk3bj0lj+SMUX4aATL7kjiKPuZcc/0xCPuvUUd6V04E6dWoHS/2
WOa834xnMy+X29SL9Cpv9Jvv98kJy7c8VEh0rJE224BsYZNnWARJwYkgB82cr+ym3GKpoFthN91N
7hr1PowbbIjjrTQaf8fsX68TUcibcDqi+m8uQwGmpLfj9NXmcJ7jXr9EBg3OgUvlNG2h0u+f6yHU
98rEZBsaUfSHF+K/VhGHfUy7tvLY5K/wrn/dvFQ4fE5jsdMYqKon/XfWKo7eAzhZGG8KeSEICSbd
AfksTv4Uxy6Miak5KcMlYuh/2FZdvkmAqnQjbJudbCkI/nU9QdnGFWp/RDDKiB9H6e16kUS7YKaz
JjKboEsl3c00A4mZhKf3pRRf3DmojtrKsv/vPZ6LcYAagUgTklLnw2omvBgabW26uEwbRNh1kawm
GOjbuqanO1sMdSKzwdDYt+lmmJS3b7MECX4aJocCwtMfHnTr98WLLRWBpsWTTiSo+HBvMCmM1lhU
yQZzarTzCfNEYkhPHUIiguN+QNYjJlpO8QZfsLU1s35vDPlzyZQp7evkcbK5pQZGeIDPP/J0jnaA
oPwTemi04Ok47tJykxQNkN42on3KuIgOYvuNVIe/6Li5dEk6wrK0RxNBFd4OuuPfihCWUzLHjx5Z
OCz6Yn6xfXnvxOLp87dcLmvZ+5WbCtVePjd7Ho/qh7fcgnwgWWT48OSZ3LTaH46Y/A8Cx8FTzdUB
lHGS11oNW+LOaZh5gbMfCutpJPfl2Ok6BMLlD9BQOn2rXHtJq2Q86CHUlYGKb9tK13/aDD/u0NI1
bYfyWALlswTX/f5Z7iOrilhJxcbnjV51Qd/SmEjM9aQIFDMQtbth/mMoI3lC/fOiDPnlWpRVdu+s
6P/a6z/cwo/bBdeDdcHh/VJU1Fp8qBgKISZZilZAdUvxpfN3bMjCu2HGKoNo2I6eFOvIAd9MrGd5
45keClqrC58sOmV9Zsanoh+xGXG0reNJHuSy3OISDw+ZxucHbQRgsSgO5cJDtfLvSnU2DSkQloVL
O8ol2JMWOobezz+W97HmWD6WXJZ/YTvCM+0Pu2CGkbwS6Hh5BZvj2LkovsXOLKr0dSR2Kgpo5CdT
mRXwkgzSLVzY0gl9zETLbdB2G78z9F/0FjBRk2hw6qYId5sp8VylrnVv6Pw2zyCIHLMiYTiLully
IFjNJM68BI5FU9Ch+5y505AA4aPZUwS58dhjAkRsBVQrQ5RqIJ+/KxYmtU8ob7PA16c5pD9OxDim
OMkurQpsULEOEN939dmozF9x24vvadUE59zoK9B7Arv87B5jTFHQhPVdBd3xzgudo/ST7Ch7s1sp
FJ83Isi7rRrH9OR45T4oneHUzPZXE8sURnW8Wl6CtcMdf5hpVPDh8q9RWnWbwPdxFUweXBjP57Iy
Ulpw2C9U2rrYStqj6NKc8vj5tyd/O7rw3bHvaJNd6D8WNWzwllcPuB0Se1o7Fc5kywq+z42bn8ol
M8mq6vzxWjT6DmKuzjbTTc04L6S78Za6w5MIJ+ckxljdySbYK/rZ+5msl63TIkZrRvFMsulfn180
h9gPixEXTQFpwRuAoAlD5/2bjcUtRKaY2mvkQevrsjobxd7CqRyFLfQu5dx05VweW2W7YJDcX3Yp
xtsmBtad1Vs/o1JPonH5uNHt55cm/+PSOJmzW3FZgkL8w0se+Hk1daMt11LUCT3SrLgNo/Evpnnd
vtUjHpryLeSR+26MGLMdFRtrkvr6haPWoi0Xd4HRTGT2DdSOaRp+K+LggpFyPtLpGe+/BhmQc9Ir
YWjZOiEFx19AVuWjCOzt559EfVw+BVWJMDnBwIfh4fi43WVFFY+4e0Igya7YBohoyWMqw60rSveA
lf2nm4w3k2ckrza03d2ER8JLT643J2fLVJSDHrAc7I3iDqrmm5xmdeeO8pROWXIWaiaoThrmc5Ol
X+SEwBH5tDwKM5FLJhpEcTCceyseUEMjp0cWr4hUz+aUY4xt7SyTXRA6Fy5JGcz3I0WlQglijYcA
hebeSBfAIg3aBIjlgbcr3hnWz7TpnVPfdc7JGyO2AOTnOHJhF7ZSTDyrHiFBg9/uPKBl2u6h+ZgF
FpgSk0W8CI1Mp3lol3/ObOOJlNyMkznHu9QQwN+Xg38fGJCccR2lDIF+YXM6MWYppOt8sWoquIHk
sZTng4wmWJLcp1062M6ZeCxUbGo8YY6KsKvFfORCa/oIxYwjyMA28fk3a//2zTr0lRybjhPdE0te
14R/FXlk2E/N5GNex+KNGMlCkA4PsSUUtHuciIBPwkkh8kTulo/xyNEjlBdNTuFQJw/E1V9KnYE3
8jtv1RqFt4eraOxCHsp9JAmwnE08AQzkd/NoZJuubdrj0JLtYvc5emJi0p464e0CkgXXUMdRydTe
cJCLcV0ZU0hbXlabQTpf84kqiY1nRRWeAbTIaaWTgmXvwYG9trn7q7I958Ub/nB3rN9WRJ57XA+A
VKB58d8fqk6WwC6wfRFsdE92LvysfJu05p7MoqsktF47g1GcSw0IaGqP1y/NIwVTTMThEWKOoqCY
C6Rw5sbt0VO2EtJMXdjE8YzfOskurTHTgG1Q8qHAXSnLMEfUZpSwXwbwCSUWmYG0FklUhjTLU43s
4vPv31oKn/e1HIcFYbq83iYJYNaHHbsS2EtE0MIZ8V2WGXP22rWZVfm97L8L0JUxFdCtrtDnDrru
Nyl9ZcQb67Qg3c4zmQfnBtlLgLl4TcvJW1+3yqVVdzP4mL/m2HryAGzdz+2EVKsOSawSabO9nm9V
JB+cTNCG77Nn3WfJ3YzYfJ0kcGmcKcl3A65s+vaGAOXRPn/+yX9/8mkucZCgIrTp3Czd0XfHG2P0
qjiqRLKBFsWckplI/6VVDVz0eCIgD8H8GdkslrGun59KE4FycwimFk1KQySuP6bPbj1/ie3If+SR
/jlKSQ4QySCXap55k/XPXg2oTZcfqKqKkeC+UT/lqsieZ7zzQ4ppluFVua9tX91WeYNWOoo5rRao
EnQTbCblQA8IGsYRxQSUlDVQ1ugwXLdFJ50TtFHF589vivn7AR75jMvZ07FpHiq9LBf/Wg5kP0gb
+oKzTqhK7vHQFrxswwEhk32I+vyVKd14waNSsDApuhbB3AkifMSX0OcEnvR6+haT7diVS+44Awwh
wSmbbab+dB787bl1afiaLK7U0ez9HzsNhTBi2xAYsQImH9etld2866jaUtdELZP0OP4iA5qJa3zB
RBSArzPjXSPNlZEY+qgsbNrWVOR/KIHlbwuqSw3O2XA5xruUJB82fSx8RRXVAufTciRX3oBCtkSJ
QKM1LPCd9Hy9q6YxMRAuq1jhMQIUGju+8uApROJgqPHVjBjfyM6M9y3O9jRYMjyxSxjgsJDs6W2T
M6MvCfL4w9f/23rHKZubyctAX86hcfz+63emaWL+sKhmltaZHLqIopQvNgY2eerRdprQnA6pGQ+7
yMsfhRjDrefGD59fxn8UolwGSxINbL5hy/1wGXice0zGLmIAc0BpZ2MEgn+Eey1+MsYngiysnY4r
kwxXVPIxOpjNmEMFLosO+VdnHU3IbetocRFy+/Q5Hlh7+izQz4vCrsUp+bfjZ9Efzpi/t9xp9wv+
RQ0kmUiYHyrRUfGARUnsUsSBtuV0uwR4EvY1uXO5l1nkrfsE36IZd/NLYxriNpyNL6ausssYeTjf
u2Y/x4l3Dg1sD9KpfdDeVB6tW1gr7RnZwQyDYzRA+Wvl9PaHW/7xxWeXYxMwKfxpujv2xxe/zjk4
NylD8nAJwhEqsHk+ufh/7lbNLLUq4+O122FO0Rnw7a0dhu1LVtL/6GqbRjLM6nISw51DfnhRheUZ
0QR726B22qpHVC0Po1+VRLSNqNjsgGJ3OaKmqTgDBTF3dVnBp/7zKOR63/+9xbFGcHCTUnkSyJvn
fPheCsnhcZrAS8ohWF/X9TzsAtIsz83sOCdNK8lrpPvDhkaSZi7oEKvHGWCLalVUhX9sbOer6jzg
Uhbzf1LAXz+/9+bHZsBygUrSaRPcd8eWy3fzr0XXyCVN4Jrsd2PShOVVg38IG7pG5QwnIO2C4Wa0
nOdKddUxBq2Mlwq7JHIo47lqQfn7U/mtmKJvU9PRLrWDSyKZ3n9+jdc3/983cTkBMGUjUnL5j2t9
2C3JA6U54sb0s0DgbEefhlQUky1Js57cAB2h4qb95qNk34hjXuriYWoZe8su4qSAAzsmL26Gv765
3nN2d33sbUT9DGVqojxsoCPkbrBVK3CfzJhiS/krU81wgCQ0Cb/K9F0TkCiUyadWtd8nzOF7ZYAo
TUK7QR58TAokWVS6Vy+NuxJQ1WCwwtmLdSz3+I+jXUqfaUc2y4agT+sPd+jaDn13h5hlSIsGCBYY
17vGOPz7W6xK7WTWrPy1BaBvVWdAlETUVWtOVXsc/v4pa7Eo09bAaqy2dGS+NA1rPwhEtU7Dy5AO
dwPjybWqyQ2xBxzIlRTZwS3D+xYdzbXDy8rIHMts7rIw/0nLwjl9/jVby8r67kO4BFAoxhesvR4V
74c+GdFYlXajWBJLmaZrghVYVaugOl/784Ldk+QbrAhx2xX3DhMGUCNlD8gSppjyOSkUw+jS9zcS
otjNY+nn2GTiCtCwYR1nzEGXIiwOFby9OGDs5Uxhe5SlnW2unwUyF+dKSrK16FnOx6E1d6H27v3O
adZDm0OE87zHzz/xf+01FpEYFmkYS+Nqiez499cWM+WsXeah65kOByDRbj918TnOHb2yVdzh2m7Q
zsfATBBukL07ZDs5G9ZhEuV47rBZIuKBWNBIlMZFBu4DVkMEruSQz/Ks/QZ3BPCwr//LVXN0Zjnj
x2+zArJxOtGWPVc9C0gFbor2SrtIPUcIuUFZz4fYBNRbJ8Nt0wQIk5vyTJPkcVBk5hJTDSSvJVND
B9ZL5R6bEH6kNN18lXeXKlfDBddzu/nDNX9sG7O8SZo02uZOc+j05Ps7ndPUtFuA5Gv+NoSoabWI
qIB2bLI+4+BhyNuqzR4JjS8OlhrgSjoA/XWiz5jUT21ZkT494x0keGQ5POrE2jH3Q5hdm/syQdSZ
jPHl80v+fapH21hpyaLnLaXcx6memaeTQL3vrJ3ruXNoGa3Ng12fWQj2A2cSoQzccm3yJTcWEIge
32bMTrsgzMd9a9/lLqFWiliVrwBO8ZubzXMd++Yl6gGIu8vv2zKEx9xDWaH/vUXxSTif3TjnaCQf
Inb1hh8vSVdl5wH8IwSP1tkiMBppWC6t9VElT4Ehj1gmBVOYyL3Lk8j9Q/vHWb6Z96sCcw7LYl2z
HY9j4odTQRLhBk6AC4I+1ersF3OFy0Y9XauBSq2WWcEhnsaaHd2tXgpvkt2qJBLjwDztr7DR/e76
f1SdVAxsQEhEKT0qqBELmgkvcZk10cZk/2be379aQY3PkeHDWTKKPluTqm4aiTk/ilqMhgT03RA7
k5y5k18Gr8IwatKegGl07/vxIzb/Zk+ClSJQvVZrJtc0WEtgZPOMHD6Z1xF9hmD2/wZG15ykJ5uT
n5o/AZhRfk1wl2XXM7GMVHZOF6HL50/Ufyw3kl4LL4BFPDPV8ocFFuHxZFqcstZtslA7nKC9i8d0
XlGQ+6vO1/VDXDj95jqJRCp5TnTv7F2ZkhLLPs99aPND0CTTLoR7B1ImDy8WNGsZVQjNljfXwxBq
hPMfHoHfahRBm5XzFq1hra/73PuXt+19OgUm/SyXpgwW+C85IKaTwklBFoEzfHmcVKhuSuVayJWJ
z6EDYB2HGN0NPT7jholgsRUqMW8jBN5H2GLFreLj/eHuLmqnD08qhR4r4iJ5wD3nfChTjKxLOCgT
mzuhb7fiGZcIAahJSzKEMSAZjkUyf4uRhzI1nh+DlESApTtx/VAGmdcgduqNxyp1MRwSH8xqJkOm
0dMdEDZ4y/8048yUtAOdFnsnF9ZL3PUkDOf10S3dlCA1CMFYTsq3ko7poXXpZSXTnL5eJUkMk6M8
1newwL/n+QgwxPOQb5eUJEuzB8sskXK4iKpDUFnZ8wiQGCInnaA5TG7NHmdrrVIaYBwf2JiDga6y
r4KdrwFSgoykkdrrDARaSl7IliqMEhco6zygpu0oJrYkqXsbe5wjTkIMZZLcWrSqbXsoydg7qBDH
qoqx4rpIbFpj/FqWUL8naatdiIOXFz0Tuzyvit00zG9VUkGzIUfo3Cr3fi68Q07rEEZdtJNVcrGs
NL01aKBCYVLJoUIVmpgEn6ZDu51KT6/qNjhlsznuTfB9uzKEOB6C378IJ7/A9k2pPEh+qLTDpNTz
vW3H71/bS3lKtGvm9ayUnTgDKrwzlH1b9RynVdC2u4Yxni3LN1mbr/XyTliVe/PPjaubFpHa9R5W
iqiN0J7rc7BwjsPYQlFhejsdlR2K3v5r3RrZrVEneq/zZjjk9fy9wfsBrtOxq5VNkvJdnBhkG5ca
BmzSQ/2ytd5j2fXXUeLR5gk8Z53SwhLJt3ya6x0mKyDdZVrv5YhCfHY7pL4NJgjya7Z54+enYEL7
T7vb2VxbYRYknhuwi9H3rp5fEdHcXZvLoA+qbYSp764zsMaF47ytKSZ56SJCIiIfP3vzfeBxeEOu
opEsR0t+6IhJbuiy586ZxV3EIRTGL87sSJqnsC1gvo3SwVzQQijFkqTQ216A09RHxqpH+GL2rZxT
5wAsAw32kP10h2J8bGMi9aJl4Jz6jzZd7SPu0E3diFUgcFWm2nVvnMHH95306uR2drIyR/lCFg+b
gNUNSFbkPzMQCM1vIsBEVehZn6+/avv212B7hD18vkxcT3zv9zN0UcpiVulqe6lK3i9mcB1TxYkJ
X7sJs8SYbf8E2Kw7TD2UdWJgohvQSW/SCI3T9X+cwNiKZFBfNXx4sg7Tr6bz+E9J0DiV2DuZo49T
Wa97kbaP4DH+BtGSrTNnaPZlyToikqp9vj67wYttk/tX9+BwxsRVm9RDnd+JMdoDIUi22s84/Y19
Ds/UG3GsTWm4XlRU21hkFiZXQh67eLS/z7ihyHB2nlFHYvAixp1xq1rpdhJfc+gOvjPJ1yDDwupR
TAWc4IFVmsarJWFEtba/TTNfntMOOH3pzX/qnP/XfrGooQS9MESjiOLe32J3CKTKRgIN3MEugV5y
X0hL/0UOFi9Q6SKBTsrpG/lTa7uPp3uJzG+YvPKr24qtCBpxmPHs+DcqoMCeUiWwwbaYK69N6s+f
ht8ObktdiqDhegigqnA/HL8DaSwIfEWtkPtyq6M03RUV5pq6o4nn6Jex6vWKj2MAqWzU3lHQKn3R
7687h8HU0QlM5qJzHm+NCUNSiRuMwBP5luSje5I5Uv9kvo9LP96njQS1BCuMVjhhIJ9/kN9GodcP
gjqX47npoMz4UGC3Fm98DYhifR1EJAoccRtHf1mzeL3K/wRJDENv1XcyhZdWeBmzmbB6oflC38Dd
zHFlvIaegYRMM7r4/OJ+ayBwcVwVt9qBFkeP+sM5yzUwT4S9w11e+qKB3+/aInZPZZAk+8kqHpqq
bu7Cwd5OYRftlGk86+W9xEAGZo6cz0PXdD8Wr7oau+h0PWya8PDW3jJWLccKemoTXgDY458JaU/O
cGP7oAbkqyfv0qpl3MfQt1rK0saklRIEOLjqqVhIgRoIUL8mn9d9auhw3kwtrIcO4UBFavrD4PrG
LghC+0LNo+kuoj2yx+gPZ++lv/mhelnukaTSQxjJIJ7j6PuXpkjSJqnFUrFOtotzg/N9N0zRobKC
jMzZji3WqLLiXHkKDMvyIy/cJ1EXit0Au0TSxkceLGd3/atg+a3rr4Yg/m7Nfnyck+o2Hof+qRdN
CXRz7o/MHoQZNw+RW9zanP5PTte1911TvnltNB2vv3WVMhu9+623jG6NKlEgXFgCmemD3PdLqzgk
U2JnT0te4AhnkdRog5Co8bp4Eyt9/XJrg1hZpAX17vqXpAMSctL7REJABleBKx6pI5JNB7ry1BLe
e4yr4YbQLqZvWYONw0tXxRSK82CPwYryMr6NdARtdGZIYyPk2WNtGE/F8I3duvTpC3e3Kg/c55mD
o1lBev5HnWvVZByIvpxOhjlNJ8Vk9/9dqPLVKbCzb4a2m90w0uzQQDBWRuTIQ955O2mSkvjPd4GL
uUCqOA3H0uakV/eEnsXCOUKj2RlgZW5BicZ4/qClhgm5RE5mWPf9uBDFTa99hl+71WmaEBlCshK0
guiFlX3Yl2PdAjkAUebP5cMcGMUFm9yXgKnTc+vocTukobkfzAJKfeEFO+F4P0Lbmr715oz/8vqY
gBcpNpbBmSJshuaQ2Ag+bQ/1tAiqXZOY4hGt8HcDUfomUyvk4dlzS18aPxeORdNpLYwjSfTmOO1T
ZWTOEib9yoh+Y7NjvsquJK25JADPX2BOAWrXlx7c44DTfhpt80JAjngclU8XvG861ItPkS3CJ1At
42PmrT27PREQmh1bYogvFbzZM8NUb2u0tvXmoVGl//rozS17XjI424DA4a3WAaqeyl+Deg4uPo3I
VZxl1Rb5UIgpj5VLmH6+9TwIzgabzMNUWNtwnNDZGnOuONCxCkA/arbjmGA9z9yemaRY166Z3Yk+
yPHWwUdJBx3RCLYRG0X522Je7iPzhuSB5q5102F3XXKW3t8GXapJNjo/qsHYXV+OburlzhRmuInh
VtV1kF1C76VtbXH2emT3dSgX3BGnNcBxD46wxCHHBAVbjVJ2tNxTRIjq1rOGV5WXXwdyjIWeWjDq
OWQA3q8EBI5rCrplFRSosFqiT5FwG6RKE1rQLxae2Dw3HYs3EdfTjW0O41kgnWY9hsTaqNfSb4PV
wNBse21CXv9UdZWrB5pDQQvO4pBI0nc8l4AUz6aY7t0SXyHG4K1popQBlVOMxD/hAzD3tBoCYC1D
ebTG2bsP4fBACQqgxXmFTY3kcZr28fUHYRb/4Bi1BwjypV98GNrcKFBlD6FbuPvJqGI2UjvZWrPE
oG/Coa4xNxOA0wAtJxDkJsduTdTTvA3MUN4ahTVvo+VXg4uyZvCwlKfksN84duFdbKMrcVnywodT
SFuyoSBVCdSdfOT0j9liwzzxb4Lvxks2X66taAYx7qVfDt4lI8N/zhcCFrXla2+JqvuVueAYofBF
h0gKikQYqfNtxnN+WwT1dMxoPmw0oo2NmGkPms5a6zLa224NXTsG4nhdDqjqvrgsvBymsnFjuLlz
1D75JqPX9M8Ei1ATzcyDpyXxK7XvrMn65g1NeSSl56nPLQQB0QKdy3T5dRouUxGntyHV3KXqz5JU
71ujBPqfqtu2xaw/TPXDOAT54Souuh558hjaBvF0MPmWgx8zheDYZI7/MApH8N3mbC/gAvHSDw7B
OLtS9/MPSNsSa9poPxphvJuiMiKiIGtotZQ20htaWKOvqn1JNb11w/6ZJgQV2uyfrj/wwcIia5N6
Z6sInGZJ0mLWZgxo9ZThix/ZUxmI08IM3fG5kBVgPkEVppNvaZiLn0wbftoknJIKrHvOiMu8ptU7
ZYVEaC2rB/FGxQWoLkTYa3dOsNzt5m43WLN1j9elvLm+f6XX4y5eFCz/FJ8z+/2pUmis58Z9GgRn
3iKL9tfFpcmgLngenpzarShbx3xgYWAMWygYLoZhBPtcYiJC1LFMArcDlLkDygHsqgwV8jQ9jFbW
vHXwNYhyiJs6+q6YNK7rBsIM1Nt7x+L0LgINiEy67cYtKsTrWOyP1TDBX9VYp7keQ/fGtpgB7HlG
AB208H8a5ctVCFREot+OVcRM/qqO7O18d5XM120NjHzsTE4UIPbdrCLnCuhWavLPvh7G5tRQ+zmS
K6zeCdicFlPSclv83txedYYI28msMKzn6y1KLftXEtVAx604vQBQ3E7AOE7X5ydySZ411FDflfC/
IvU8Ypnnqa4erWByngh3XGGSvL5n1rAoZ3QXHBgO7sGr+WdSP5L19c9plL+NLOifBcirDvRgImGc
LpV+E+TMcT0TyiYkkb2tQ0KtzJInNArslawxXE/+fF5S8AzMFQARgcd5PZJQyO74gUh6mADptwmx
8MHEipxuo7q70ZQmAHhvaF0i7zzm7mGwyKexD6iQ2+pS1s8oQqEKkpg40pd070LXJFnpx9zDAOuf
w/Hv8PtipOFP5GWot2QkrFExoxxeGgwM53+6D1b+lTUKGfKNoh9UJgo99CioD2q5jgRBrPb4rV8S
9rwq+MHmGN6JyWBKlbrPruwLdL9RuTWkeQ7SiY0IryhI2eB7U8VfEzX/ldDvHsCgLkw/06fUCOTE
KcPEUItHFJSzNLdVAvAKbOp8T1TqbT2KYdPDENpRFJPDlPvlYdC+t8tK9nByO4lI0cI4KkQ+nXc7
Iz9jnz+MLa2zXMdf7Ca9Bf6Z7Oqpzld+P+2cJkB5HsX1zajQadk9ZXSdkP7a+zP9F3xbgNDuqKnv
U7iPqRfAyvIneMW0Aw0/pf9KfQCzIWqmV7B1Z2ihiMzoFHE9sYvwJ8vPEwLepBRY0xKr2SD4GHbt
GIvXUWYvRmO+tmm/9eAxJU5FP9hd4ayAVh9NIyoctkG+dQh9bFC3YxkVW2KUTjGemSkK76nPloQr
VEgIWEdoVqZJFIGNSLV23PswE5uy6c1F3nMBevDLcfvzIMoDv/dLVAjV62xlxvWhlPUDxseXrJHz
eoqie5BCD1oSNOg6SDhK6GaFnn5Uc8DupId+K2um/14I2VRntxYC0LmcztacE/9RieekJSwCW1MJ
+rjN7qzBwkKc6gWe7eDEj7C6abY+g8Mlh5wt/Z6nuPCfi9h7uT4oOPNoSzYYzKMWNzPrlzpqlHmr
ktzCQFXpPgx2ZgEQSBXQboptXfin2fmlneFZj95DHXx3Ov+UmtWWvfSO3Lw7WbVrGlUbwKClAqnh
DwaOmgXZTDsaBTqiCjQWs2zGO752OzbFNksc4pQQYt4MObfFkj8QNtC2DHuTJBT9PYnm7/QjL8XU
PQ5CvnjEGb7qmjaGWZFYtVjDExOMmChANU7QaeHZQuC0iQHwvC8O6Ro3YzEBm6+U+wAm2NhVJgLO
PjbrlVkDse6lCX2jrqM3sGkbPPh61cHniIWFyvNOu3d28Sv3UC/l393EOUbgRJsw/DZWKWcMSXYy
2YNeVxIvoNAw9nu7+jlBshDTA7IYx7DPNXC4eOjR5f5qaaiRr4lh0srz0yyZRudp8uhabPSqHXZj
YzPgYcvruhLIRpveZBLGnhOJ1TxXl464XJLe1Ru6OGdTM2YKdTodUqfF7LacpNLxhMRuhoVf/CAA
c63QlVv9a/DS+AjMQMEfjIzePz1an0zjliBUkwSIDLymD/KlpC7n9byx9Rfy1/VrYE4QjIjOzZgn
n4JKk36XZcNX6dMsH4IJQQpbulH17b0VNs9xmbRfk95DxUIiPSrEJjvmNUMHDChnVN3Juquc+liS
GLvlMLukuTz6mSZdLPNeHYzzGQyarLR3Hb4UH6JMT1pGEtRgM0lh+lKJHDIHSxvRc7Xf3vSjuxk0
KyRe9WFbrTLjaVpCX4mvM00Y8W+oV5q12Uq9QfAfQ/kYQBNm50axMckwf6bwbA++V4q1X0GQHoGq
DtxEdoh8B0T0EDOZPJBWnJAd5cW8P+pIxm2/8hub4NQAMna7H2tgZzWsf/qd2dHg5uWufo1A7+tw
idRw0h/TAPcobdHioY9vYTI4MGsIEAiIk6GZAYcCADJYV8YT2PwoiNof9IK2DvnGA7E6Xj9gTiQw
2msIhH02y69iyL6F8QsO0/QxqvBWYTroBVY9z7sj4/JH7+J3qrr99zgHhRXlf/l+uw38LN5lc20/
ROa0a1JXvGhBhNYIANHUfyWkvqxB8ORZsFqalxxEbxwKAeJnYdT1oDEMK4BXK+KfVceRmxD0wnnO
k8q/dOESAMtpiVlTfxP21U1cP/HAuADvgxsP78TkbkdERIe8Lchgm0fY9CrPN+QSnpfgU45Mdv3Q
+vNedDMPW8BhMXSFt23Vi4nAyCxZboBxhWR+JpJee9tH6uwUPB0ONS0jFhIwdGcN/8fUee02rkRZ
9IsIMIdXBSpZVnD2C9HutplDsRiK/PpZ9AxwB7hXsNx22y2RVXXO2XsvYjbbtVeUAH8nM6fHX5LJ
WhL4lZthXZP3WVi1drNq4m/1OjkR45U9eGJYikDUp7/q4Xs2+JwLKqLq3FXmnenvzXYC8ZU1Guou
oZ8AW4nagIDWcQ1qrHFNTO+adBg9m9eUBevcOPo4SD3SOaqgCLOs0zhDj7AsjEKs43oh/BDTtq1J
Q6etTxA2CWG8NWzrpaaHTmYiZqk4/3LVbnGKZKqFWivvA4DvwCtuuDDp+NOGDQvDkvsAtwPCRTM/
oT5YSyZDnwZD9S2v7GL+I+5q+Xy1/Mu9JD6ndHpzahsZp9NrpYb2oEXxt3QJxdRV3mziLu5DlGjn
2GG5ZgO6t8mS0PKm/wzjj+HfUtb2WH0VGU3qCeaCA+Fn5IwOA8II+HvPOmPm5ylndU38tShfy/5v
TTgjrqWI29NJiiMV9MqSgmFmzhmQ3nblZSc4XQuqeoHlDiLMLb3eJh1ERi9qMxrf/Zb5Sf7q1Q4g
cvoj0bnQyXYpBgZhCsIhWep/wARi5qEnQGIQY+PNqJ/n6Azk9WQtDtNaXkYgXzWpY7CQCmJ5rZuj
EoRETRwODAANALD8Wr6y3pKJtteb1aAmRIKmiNVynBtHgV1FA/SkT5z6RxRHIdGCaCgoZSpL19aD
Uv/cNv/SffJC5k7tlckR0pc5g1cIK57gdiQLRz5mzP/p6dokLDUMNoLYWVHDcl4VK5J1S3WbpmHd
JSx7w0vnPYnsFTZ7Vr5bie1xIjBTwnLG/pppyauYO2jCuNmPczMObwMB64SS7AgWUo/CzcynvMFW
xz2vd5y+2PPzI9qys5+5PeVmw8HZ1803kXRXWwMxDpBnVlia4s9W0tfsguQFGGtMeb/K3dHb1Gl5
cnNEL0lFlrHnldik5nkvJRvEYlHX0/JAMrdZdl6IeGMFMKTAeBhvLBwr+gSY4AiqjSSXEVLCwpTf
uGphg7vWKWUb4vdADQOLGaTSOr6JZaTK4T6RHhqfxAhhJG4KDy1YxbwyMKtma/l6+4ICCXwZoeb/
NPcvSU/mj19bz1SFVMbm29AAXi4R6FF0rtk4R+xiE8jXQ53hEyvpXfAbDN9eGrrlNqowhh6VdXXL
Q6AdPOOps4AgGk968RODQoPxYHB0oRuxTIhPlRayuo5evh2bnaEeMwJEo+sAhNlm5zJnsmp3Gtk1
RTj1L1b9HBPRJl5JpSm0cFLbFAJZvDHYN2J9XxCsrlGBEeIDreGvNeCjB5UZtd8eSacDO49xmfz3
iaZi5fwxISf0oXJ2fr61usPonfr4PT4Re9YzwcNo5e7YBuVrhK/G33AHeu0bjQl7gaWcmhrj2NPI
klusXF7uwNAus5uAPuq2QcDir1saBycbyX4PpjnOnwkon8OeHXIbTz0uqcp/bxx1rtKGoCyvJKy0
iOW2wHHRQ+zyOt6vmoqrgrsRGyyO8pa1BllzhEMNeWBv6qw0X+1u/lfpOdWzgxhkjsuG5PgwCrT6
u+iW168o4X4wDO6SIjhw1sGUONnjRVGp7IRYBwQoYSqE1oCVVvnBVS6sXtIEuaGGVVBp65Lu5Gx+
MZbMwq7pyNFo7TAZnfShJE7iqAbH2VkqsS+zWhLRgXOOhJRC28XGmQbeOcD+txs0foWEBWfdj1F9
h8+ahbYN0Es1/okYFLHWpuZs9cZBNzkmF/HJZWjVYfuu+ojIH2bg9bCdPZPd6V0RsdigziHEiGOm
MfThnCJcJqkxItjJa58btI1R8YYtcsVvvKUvTPQu5Jxy41mHcjhH5LUBXg/7ugcfoK/4dkid7T63
m32dRaGAqsVhBV5jK7MbxgmIm6LV9x2SSsa111rti4ywBvWQIa276ygBZtYEUuYIx+USZ99rCU4Q
1N7zzuR+6RyMpvYL67qf4SZFVYSeG4+peCDMTq1JSNg6VipDvS8o2BvKdwUn8VjZqMbypqcaqEJX
OOsoE1ve+5U+5+c2kIfKmnFTIcQUtB6UvxVWVdMkYP+K9705hBbSuYWw15BVOA7OOSU6cDSf6ija
Jb29myKNVHPK2CzZ9Ozay+vMPIJMMXPjwBnTaU+hBXjol/ckaDZoQwkS1+kFx3iTIqCjBGwgvUtB
heDRqF7KkTy7u2G2KFS4A4JiO1jGtmKZ76KSgr/ame24iSyqBEWaSM/1Cd+1ggiIf22tlvB//6Gr
KSUXGooBBJFZpKpu9Gy3Zto8qJVVJ1SB3WZqxU409pGdahsDyMRERsP6zH9p+ZlOT7WJhDDp10Y1
b8ZepyPxVCKgLSXHSnRujJpgUBqAshyPIELCFv2xIS2dcJC+Z0phYAApQzMBeELAhOZi0TLoNRCV
+Olm7NEUR/jkuEsJ7av0jTO+cnZnJ7J3wGseyv6i+iI+5mnV3srlQVbeWxed0CaasJKrU9LSqAUe
KthPuk3jx3RJ/9DqCKqBlSfVmDOP+zjK5jNZgQZVGuwG3DoEyEZH3clPEsaQVk2rrEGU4pWkMVC0
8y8qMCuTcAaKsaHHrdN4IGaVGVYgx30FwMqFCGzCYy+Df7IKZyZBMxiXKqGFOwZQWEBKev5m5iCW
RN4aFnzYc40k8YeVAr8j7iex15iiATkjJa3KTU0JZ7O9dQBldUJA8knfBq61FZGN9+ySJB+yujtB
uqVyX1ceBBL3efHYZzockgRDqFkgGyapFGrHeEndK9eBd3BjOwlByGydVAPuRtx6ZQHlm5IZAEnZ
nhN+yfOy1Zccn8PeMP9qI5/RuHHWlsrhqGUsa8LTgtXklt2jqHt0Z03B2smzop8NpgyDLx+RUTk7
COOQbzB48uPGbu26AWMBb6UPH7nF8JTUv2ojnd48xG0L+Um05zLHWTDORUwVxvahPOsMJCD+Zjp1
nTxi/YAaE5DZQ9wRqlQMjkRHiBjvLVHYT2mdP3LX7xpinVMSilowdH71OFj6Q9UmR5/eWS/Th5oW
pULayMSHjvOQP0ctxUytArkphUkl5XVLeqTXXKSQL+7IFMaU7UkJe3oE7fbuGbXxPATP5BGBmNCf
2jenry4a0fTtbD96cXeKyE4NktCyyh3CuR3TXBit0UpP/lop1R7GuLn2SaBvtpUOsxYlYTVCfujc
RwRcD3T7WW+e2szdVv2waTmX0aNignOZxL84I73QvGsxKiSy0/XxhqmboztLqoqOVDFbxRUQDTd6
MdQGh1LbwszDWtLQC8fM9EfPd9SsHEcHuQl6tesXdBbkZTQ16UVG0avoUbFbFDPbQMlgJQjGInmq
OAq7efe9TB7socQgVyJINCW5wJwQbil52GWv6YRUxPXFHYzqUnqivmQ2CHXfNgBzL59rahunMADP
taOqA8EJ9hGIZfrYMCOLGZ+eVNe3Okc6SWT93HC4t9urrJnOtsRIsLUVb5gxoBF2QXOXou/3eL84
CvzzhU/SaiONbZDwfZqU7l5k7WfCwOAyMFx4NetroTz3hR9aniTx4rXP3eYOMr0E3qyv00aeMEjY
Z65hQjjmx8qfmw2hQtW1r0lYKEhbjW2zePEheq20nJzsCDJLX8mlcAaaUHZpKE0SE63ZCB1E6e+q
9l/iZJ8m7iFOzI+Blv05smEsDyay2WgsxK42T76TQHg2pXYvSlIIjRhvlB/gAUgCtFeMcd1T5Rc/
o58TC2566vT7EQpQY9fr2tW9GsTzuS17vy3MYtUPQm1Ax1AgYWPuvW3h5GT7KsemfXnp9aw5kxIc
Noz24Fs2My+BSdb22aFbJnbI3fQqpKoTef2nyiqO4KlDobc8ICkk17CHU59ZnNXyonpIoA890IJd
WBlWONVjuzU6I0G97ObrGIfsTfe0a2cVxhtu+f7Qa3uyXct7r7UaUF7CWO15zrkYS6wPfZDiqCZ5
HjErg02Qj25FjzwuSdkh7kjuyP5OGnLZtA5HNXMW6l6Vl2sPRiiGDQ5eFZ2qmXei8VG0ya1oxm6v
q+YK4IGeapIgtgWi9+71hFt2/Ivb55E69QyL+GDF/XxpYA4/zDk8+NpQZ6Ro/XpM3xqjvBGXjPgo
wesuLcpR4SdM7aXurrmfob/2qLwbg9Nj7xJpImiapBm9qszKj2w1NXlpDITs1M/f5kJch241DR9j
130Tl5g/JlkcbEQTT+eiT3TMyFr+4C+tHeXary7bMeGuDsmz3skdpz8p7SFOjXUXIrnOj64p/iEm
j46xBpjPTxUNPwLdRUfqb29adD8sKG/oIciUSkKZFu427aafMYvc7TAVp5pEVE6nC5F8NOgSpRGx
0ctH/z1YqQeNvc760OUkk0aeuNBKHBxSUzkIOQZgIOS+qYVTxgtu3AfZmpog2vSe+jL1HNlhbpck
aAIGRuNI+bDQNDS31d5ik8pd6/ZOG5DlDVDSpUN3gXsB29bAf6HQa+J9J+FYcyEX7ikQJenY+iu9
InPbDmA27CgwHofe3BH/m2xnIDZXbza7x8bj9WdKcJ3arzjxWfgwPe2J+L3XBWZcz/EZqBR6c/z9
yDUyDIsz6cm/ghHhWtmmVA3Zt/ZYrCuiNooR+rKcDP9l1JVcHwiiIv9Z7jAebjFK2A3JEaa7ItVh
3U+fNZGuGbler43mcHgKNlqxRc20kbSMXDb7TJFk1oklEtMIZZH1t1qlBDSbXnJga4zfG2YBtq/a
T9bDKTwbIiagtUgOc9A1Ny9/Z4BBMKr17BlVEFqtcM/0JmeCExGhmt2DOwxYqlwXurUdFNRvfReS
IyseUBnFq0YGM1kXfrNzg+qEFGU44in59sZ4JF47wXoqNFYTXk+/1gIG9Fay8fP81WilfZoqD6ZK
Wt5KhLr8mymuXYbwb3SQEbg3rwEthdNiZUTvuvLhSJvNvSyC8rlsoQXSWw12hdHSB5Xul535zJOK
kmqjng+pF86Dk54UuPAQFV69jecL0rulxfcyGsZnvDfM1KOZqq8JqsXMO4zuYZia+VXUcTiWAShV
41bqSf8YJ51JDBZztqQK2tfUaO4E5pAxq4qN6iRsGwR6a2Ehw1ENRUghR/reqStozHjTUzAa5uNy
7kzj8sh7eM2itPhgad310UAXMiCBMKkTqopp73OSCIcChxO9OL1oHmvh1QS+xpBbAr1dI5zNaAQu
n+SnO4dgsC6ddPZNW/ydhuSxYNhnttaCl+ebfx+kjkJCVgNHIRvZSPcw/K3a8hVcn8uUtViLaIt9
8t2u5WfjafBrs+eSpT+yypXdIy3YgmQOB29BAPrFlih7b9v0WrTCsIXYYRBvU+y/qIIkI2cURcgu
3q0SL6g3JrImTHqrwgSKmSQM7rY0KHWAclq7IckJvBrwgayIv6ci2siYfbyJnkxOgxgTd20PSXxw
LyNTNb6Vsr4zEzLq429NtHsLNwgcaEYgIKfm4tcg3Ox6Zv/kLTsO2RSzRvMP6PVCdZlbNE+WwfSS
5l1iALsnHmPc2A2kVK2nfeR4jPiCc9PPYyiDxkfT+hdV2KVsDf3F4sDRSCwJUd3eUs7jrYNYoNV3
jYYd3G2SYeUpiApK/bXdpZ7S6UILZxtBBz7kxIDYBOvjcCbxOS7XEST6Buyy0xEHzo2wqvP6hjHO
WVM91SuNPm8RoEZovOxBVYjtsjEkky5qgP7VkglXOUiOiiT952QOb+2GJkmGzXBj2HQ46tIAsALF
O5uT42R54TgwMirKxxK3GLxm85kth6FsHzGVTNsH10HcAmKRxUZWMJuAzlkx4z7UXZgsk3njkGLD
6+ztc3+ILs3QfyiqcKuwfsqqtG+BDoJzsPpNC/nU97ZiKrWw1WL7tRUtw2imJuRmDzOzd0qcGsyb
wVsQG+8RlAbl/rWZD7jWex/IPcrLrbTgz07NxrWvXv6cUMsmxVlH/kxzI8Y9D9sQ7YBH15yBuIbb
EjT50WF40Ubpd1fzvuiF9oodszx1OpyZ/BYJ2o/puCgRus++/ErVTOQk9yeEg1N2cVPE4b4RuVcW
gktQ+MVLXA3HbIQPZy5465zJz9HOvHoXCO1hmmFjYF2e6TjOOO+kSRVB+NyhJD1qhU83huxBwoM/
zs5BtBTPtYMeq22a6jBqmfbMwOxKy9obvis5f9DiWdNx5BsTKCzNyqapE/mUXRb3hX4txb1yEUs3
XxBUSU63wjjjvTf5g4ou2asLsl1P/8IoQErnrDL9PjkBNsTfSnCubCQXnzKmiZ/iro/wgMJSx1DZ
3wYGUzkyOIddAGYzer970hT0ZjQOxo2WLuNGVioibEFgZEI7QFDcmvmVuLJNz3XYF3jFaYxwI7nF
m0FR2blb0T4GhkUR9Uf61n6Av13NxEKh0CnsA2RIkICD7pG5rIJzufNsNp0gifM/LdeUH6t7qhIy
3PsSAUgddJvctZI/BEUfBtcPXkj66A9zbnAM6rxNWSfap+H3q85GL5E4OTY3VAyJDVGBHipRMeVA
pD8dnThn0HmN8jd/Nw53Tez8+BgFMOMdLnT3wuRgmF7bwnu2s8jatCXmV+HoPznra2YV9kqMm9aJ
PxD4HUT8Q34jYoZ+LTIaxsYXF6w2/ZuZVNfpaiyZ0NHrHVKCStg0yzYK66ixN2agjDWjs+6ALAB1
YgxdoiuVtp5dIe9a9FxUsrqZNH3PWtcwVc2yMD3hOQSY4EVh2etPnZ6+gEkraJFh1xnmQX7Zs73R
WotpgwIzeYVEGq2IBsggdhhEOhFATMsoVR/D5H8niI+vTSeii5kzwvr9fJrgTBiZXYeieNJGcR6W
QSiZwETg6uNHh2ZmlwkCzX+fcvMfUY3CrxxciyycCXP18mWTi4qklyz4RhM8THk8XctowJTsM5KI
AgJ1tdy65Ym6LXbnIQ0wLxIEdHNGrDu9lg2fjDjkOuuhZ8n2sQ1yhhwNI/1X6uRVy/5Ga95GL9ox
eakVaDzgnwx8wpxcHNQ+rlw5FkEH5IHpJCsRpbL24+fJ5YQWvwfTqz+9eFkEn5wFmP9bENsmlw/a
+pjbzEVHYduQO2P6l/qD450NBsXNALNjZEaTvSE+WOs+werByFmf4gC8glNzMqwRFCLPCh5aJnIa
42KDEmSAjuDgvalGskyDjWpVaCXI98Smpgfn/FvssnbP3Kyj09hMmFFpwDAki2kKaQlcjPpaxz+W
pXDAfS4d+N4fQcpDt2QcDYk6opFE4tHaG+EEfk/utDZKbV0vbRlww0lRhFBcNsBnEsjUYubu0Mii
xzHkfSHU2ogpJoR92Hh80anliNGm7KnvrJKZ8chsfyW1V4e+l89xS+KUinlBwYGu+vYJvxK/OeyR
zqRt/VNzl2Tivav/9DBaY7q/JMIYMkOH6a+ke0GgFE52uZ7ZZaKeV5KxQwM9ODJB27j/uwWWXrAy
uJ1kBEhqRoDa7SzqdtSuXHHZpmeRX+aNbBMbh8EcFelGWuTWjc8oWCrm97ns6cAjSDduGjb4rvug
s8vIuqbZduBGWOeCjrqCL0gj1hYQfJ074amr3n5zXDIjoU9wneZgimJ0JfGT5z7H+bAadToi4olX
EjpxvTKalgjiZr0gwmOfq55VUwf229if6M15C3v8DA1Bedva3yyD0yk/DlzbRn80amvtIkAYBcGV
+t22wiWgdOAfmWcBk1EJ7AFLWP4TdS6pMeDaucoQaG+84F/CP12DMlEs9xODuvGPa39a8d+i3SqS
XNVL3zFm1R794mCh8JS/x4Qfj9qav0e6xNpaSFLbK4r5ldv8ESBw/CI0UBxxGF1pOqFWHKhb/ysj
ykGR2Zc3/1roHEgyVjXyA834Js0BzYwPGuFl0AKsQO4KbyE+NI1Xk+gvwQ8hFUwmCtkJmWDBV+S+
+36z7vgpdmvhu9rOBOq7BVd8CizD/m6Nn1wxwnDKzVBALW5gVND34ZCzy8Aq1eSLUX0PGUNOeHMe
P4FfkthacCAMzBwuHqvioJFsAv8+uSPdTAZ4NQpd8Ng04RmolKivwrzKkn3lJ2XoVMFjpXfyxTTQ
k/TYfUIvjfyPqHllSmshhr8Td4IyWwwUQ+a3OQcHkCDjMy6D8XlO+40S4wEdvHoxZ9PalnQZdgaG
5bdIGZ8Rl+E17e322becbe9kX2QkxVdNRMOxVQwXe7CErW3vhznTDizG0HGC/K7nuc24Vp50ofJ7
Jkr9FgQbRM2CQBMygZj0I9xMqM3oF3igs8g+uiMmTO8IFg9mDEyF6lxsxYL9a2ZTf9T0ZGcQTn3/
fRg4gbkdM4w4l/rZlSlwB1fDY2qo4NloZ7YqNuVvDsCcMd3oqxgxFHLvcQoF1Lw3aPzsHWX618Q3
G966bvySMV8xAOFNx31b18bRqayfuSPN3oOvzbDMwS2Am+msY1bfmMxOWox1LyJV+ACn6F/nZpex
50JlSl/s4lF3z/89NHqEzDgJydkT//vp38/89wX24oUiIEit//sD9nbULjTG6Qhb9nlcHmZV7OOx
mWHC8CyTfcqVs3yoqpS+rpm//35Zjx2Jnv7faGxrBpmxDofMGSdWIv9dAbrdp6M5n3//QMxCP9dp
9SUSSMRE7pRI3zDDoeR9h5Kl71zba0PDSbT3pk+fZWP9TVWcnwyHXlfgRzSdjBFpU+tmH9qCeam9
HKQv85slqK35mFdZyW1m6imLdifFcUqGH36FD0do3lt1GdR32UTf8ZA0ZB6l9r64aNM8X41K/tie
7D66AehOEpM1RlLKh8nuP7bt3e7tr3pqoq2aRhEqX+Plneizm+JWWtF9tJHW0k+Tx0yjSYHFs7nk
Lm1PVzN2lUv7Mo8M+490JblthrYaEjrOcxaQUY2Xf4ckcHw3Ydc4VX2UNeqKbIBe3jTygqrc2wlt
Zo7Tm3c9yMWfTLe3iQ57s1PSOucaDiUzN65VHMF2If+dVmq3T2r5rWQ/3AkytNaSoJ19LOG+ooiY
H5KYjvpKqiHe4+Yzx7tWkger++gAKtNZxcKtj2Nu0jmzgrQ5DrhFdqT17w3NWrd9kzMfFruiAjm3
fGU2e1ssPMleLVypJfWC9A3NenS9LTz2L93eFI51tvtB2xtNZO+6Rvrn3wcsU3Q0TAGgFMnubzvo
90GLUrozMEfolWKlihzJmtvmzj7qSBo3l7YRnq7OX815BeKWMGv0/3SWfr/ZKeiCEBD2MINIhkq0
/F0FQNn14BkNgx++rk5mZJ9Vpu3aSnNpItheiDTMZ9VIFSEpTBvysydgfKIq5mKre5Njr3ay69a4
eQaI6pLy1uuGa41PYiPLztgy26lBuqJZMPx/quW1M4fIWMPHPkzd8FO5DMbbzsPqnd7yzCtCIpK6
bapIaPO1ZbOfq594efb7qbi7B92OnqF1N9NCPbtZ810zSn6QY4nksRRqjzEm3eAdg4OXJtZzW9Qk
uXUZzpXlKfh07dh6jHh/n6Zcl5cpME5N42AcaoiQTuioPvktKCKfPX5siTbENWs6NP/hYZcfkwG9
x6mD5Gj43cmRsr1khMSv9WZ81CpUikDNV51XojxMyZgpJ+8tLmcNY8qqGGheT71EZ6a8EH3mQqPS
vbM1mB2jRZuo8ypLt5M52vcEouiauBU24KBGLOGPw7vMbBpDfT//cWtExlU1siHF35kPDD2aaDjV
hXX2bKzyHKVwQ7VuNxz8wXyUy7PfP8WShzBi6LnygrFC50y+wub/fd/vh7/fzIV9tcVYHX4/9d/D
79+leZYGpIyA9/9+5H/fOhhBuY0lYJv/fvDvn7bmdGniItnVXbzzPfuzzlHmYmlPvO2oSTozDKNI
0QBRwovH4H4Ul0XidZmh8basXcffZ7XXL/oWU9szgzBOmdPc4iRwr3b1kHqzc6sjo9g7DW0BHPMW
zECf0byYYJB2zr0iNfBzCABFCFayVWslnGTrubwNxrjY3r/nIggeExF0yLi4/UmC/EclKY9GQUfJ
mTtJrHNOMFTwKW0oun1/dlWSkAZluYz0UWiw0KPBFcXf1uZQ7+jmzjPnx35JJTY6Gm+NIbUwyPuW
qHG6FqZpb4ylqUGTc4SdYSN8ijtUpLm1tvTor5vliyqgEw9SpOUqmJth22LVO/Ya3RdnEvHGodUT
+r1yVy48bLSUWpgk3gMa3b+kskQ7LCJgxfruxYww1lqDE68DToZW1G8QYZkH3+i6U5q0zd5sxTnK
2/aSLmms+tzOq7olImpqafEr5VyUXTfn2mz3EbKwXQyCDauQRKxuotpp6veOJTr0AoLHvGY3Mzn9
8C10jFaeJQfy86OmHR5wGsDkkyDskVWhKrEVm00q4TyWAWeJ7JrV3M39gDy/qWPiA5245bDjlOcI
hE1dRymixUWRMHbZJpEdJzgPbSsbmIb0J1GsN8SJpT51new4/Lb+X0uhD3Fcmt+MtY8IqYKCcYch
PTTwaXAqZkSjFcD2RNRfk6sJmpLauI1GWe+rAtz5QJFRFQJRavwkUEas2KV+zMp6RuhbhZXiPI9M
bFXh/0hKogY94vEyrOF74QjjKFv+QjMaHpJeLx4dXAmi483C3c/x2ILHbczyIMkdHIrO2PRWRuoZ
NhK2GX16kBU7Y6ZFhFotT10V0QZYPuq8jgP/f8+x6uqb8ckss3mT6LOz1e3hZQyQI3HSkqGc0epo
Q/ZHdOa8ZpVuVzZp2JvMrAJs8nDVi0Y7NxN2yXYc7YsJri8A1ed0uPPU5FY3RYn9aEgGR81tCBJ1
sWhPkZeonXSQAysObeaAbZ+uO+v8cyWhlicjVqssyccz9Mgv1enDrh4YFyq3xRnIIXpFznCBlE+F
hebkV11r/zQM8w+28YMkWjzkTdCdTRyEvQ8mQkR5/1DSuDigTMMqWz3Dh+OFUYy8ZIHtYOxzitq6
v8yBtbNlqRM8qL+LZb/0rOQRk/mKmJDPqGH/Uhq6g3GwgcxTEwPfoUORXgo7edKHoNiPacxstsr2
yhUrgyCbCwnIGqgutu8Cs7JGYW07eFbc8cmOt6Yb1/cmgk7OUUBD5tkDYiUorlWM4CwWqzDXo2ts
k7WUaAAxOh/Ti5ByRsLtTQ+Zy46/YiSyTwepPQZzuh+khdg46l5TTqPwmVEduGxxq5hqmuyWZSdo
T76ihmgLZ186Ax2lERI48mWNcnXsWnn6EAR+rIXGfZw1Vb7NIwLnW4PmLOj2SlPYUVq66F7n/bhR
qZ+Rx9dM3428/2aGXjIpmuNUgyBv0gecNWj2if2vHLPiyPQkTHLwP4Qrn+oeIZdfQI+bCpluzLgW
645qyI96XHAR8d9IrRCR0EtN+4dqcu+RsPxVzgFxqVNrNGXJ2hnw5aiKFAyiuI1wRnncC8PcqYHI
TZRWwbYycvRGVCUxzRndIHMuWPINhXCom+c0xLMBtKaKDwh8zoVHQlNR9hkaZVKsUwkxRAT92zCO
W0OwiifeU0luv4pY1nE+Hro/apj0s5ysOyfe6q1AQ7OqSykef59WxrtX+8MSW25QOlnbAmRJqYLu
lqSTc85dRFqz9TzUo/M6ti6dl7TWdkFlHpmy0Y3DmblJQUOYOCXXMog/EBDhrfandysL6L0ahrcx
B95xPRlD03vxm9lZLUBEQge5oU1FFHlrYyyhl9EhkmtGLmY9CzoqZv2hjEn874iPXGa4tOhT6a79
JGcfAT9eOgA+A+W/ViMFNoNWezvSKigTGIS002Ax+AeHWnBjdoo2IiEsGHpwXibucx57JU2H8WuK
qxenbwCRVH+GrGWcTnN2hYZwXaQttGWbAGY9j7l2kuifVZLMYy/T6MJ/Ii9cbrz50Dv9tEmQdaN/
j+io1NTI1aNK/f6khuAWB4DutT+CJfChahxzPRMttqpIT5sq18AIqy6utNxrZXlbP8Ngldl0QYaR
xovqDHPDwqBAF1ad/mjgQqrplnoEXKyJlT5g3b+MqVHsxjZ5Mtz5K00MxLCB38LFXGWZOe25n/dd
KtUBHdvdaP8REVbAbqBNQeI+3mebGn1cWAoqMUmOwP9YC2Mlp94HEsLogqS0mR6fMraSjsXFaP03
TPL+kR1FHaU2v2hBjAwX03GPpX52ggEv6/RoiBIPpl6hnW5J8B3nnOztT7ucrE1Pr0OvP9wq8E5J
Nj2bLU2DyaZflAqCjOum/7HNar5a4NQKAr2MvB2Pedk1od0yIyCsLdoPfc7Bwpu5dwLrbE6pd9My
FlQtOtWlWLKRIu+aZ8K/NkL9+KmIDuny7PfzM2bgErlEO4gHL8gKpNkszEVHM7LL/u+hWT5ycbcN
eEroFGf1yKKqk8v3G86XJTGayOXh93O/H7kAIw6mUTCIVuVRZrq3nkZjWpeBfNZSo98qs/gTNIV/
syhPSK8pLp2GosKS04E4mX7jD81wyg1oPBR+tNVHY08O0kLaJsGFO1vP3Mc80YuTWSIeZbDCh2VE
tKDD8BOp/OIKSQmWIJ5lwLdKKyIZmeg6iSjPQJvxQJm8yBXL79GN43ulSOIoh74+tR6dMjmSwZ5I
EPR1Z8jz70e+WPbWjkvxfwg7k+W2mS1bv0uNLyISPTCoCfueVGPJ8gRhuUHfJoAE8PT1Abon/lun
IupOGLZMSxQJZObee61veWb7HeNB8s66fyBKB691Qj8H2UC5UbWdvOncNRb3k8nw90/O6+cQEHz2
+G7a4Tx57njOE6j6I7yfgnSmIeslctv56xiOp69nCF81J0Gy5LLDoLJP746+mnSEWHRks/s/Xy79
+pHZnjz929fBn9i09SBcLP97HNwMaqKNPKYz3q1ZtJk077ge5zEn3bHlyw6G5X0AGW6XBbqz1jWI
5VR84rQ8+FqESyMQgg4snymNguVx+XIqCywBdUpPcQqi2z8P+ZQm9O7Yk3LfL8SqhwVChnLZp8dm
Ui/LEwM756OTBblhjX6ZuoZVd37jPais57zWNsuXlofErgESpijEMLdY5Jl7sH/YaCM658mAAngA
DVVp1b4sSH2zkYKgPLW+5UmlXTqH/biAvPfdUWmwHs0pPI/0qb63n7h0h6vpM6wMx9cg0OQbp0+5
07Xg00h7dUYIU66LUB/fPcsdGAP5DlhE/jo5jAtwxrq3AODIm8IuNBYjMmRlXkcPQerXszDLoa1i
xlN1D88gCJBQggkxPWkqeoURy1QjLqAaniW8evQ1ZbvuNcjMxRhk+2QK9W84UDmYc6i2qBBCzlX3
NOF856Pp/pDoSNaDk+M36gH0R064W74+0efZ+z6xJin+sQ+9bLcpA5tXt3wXuK0uXtz8vw8tscqg
IGz0HAlxSMu/6qP411Ng0Web3DQYxlMsUSrzn5dv05TF3WqxOLSoI7vWcml5pN7DDGws2W6pNinn
y0teDHscyUjFgyLaj24+Pqn5IaD/h5I+3fUOqdKB39pPvsI34jryybGZ5wvdJ4a4ePa92V009d2q
bIdym9U+vXLabRs7HSWfpkX2u3yP6y74meTDvVfZvavhykykKTwZmSRe+l06TXkey0CAANORkXqi
eqIRQr/YRrGRDBgNyL9xb8sDRUyz9zQcS1438gHPD//8a4mqWUyJwkb+r//w9acu6jdRwCL2zz+Q
lNTf/GzjkkjzzDIQPU9t9mxrrrp089/odjSPNpO07fnb8qxEsGu3yKJoufTvVopsKeu7FzsYSjo2
mCscnVgcv/NTXApVuklwMG5QJtbHyO92i4BoeaD1JfGFDsNaq1xxZK69Vu4Ohmp7h03+zavL5GrH
nJ7cpO9QWMBImHz7wm+dbwfdaPdOxvnVa2aZP10Ire+BV/dGdnAsJNx1A4E1QTtE9me96V0mP5NP
+jhMCpuhOjHfqpnyVatQNmVxwgjb798mYcwaRpKG3E2k0vZiZNy6iEnda588Bu0PhaXYo9LI1n6q
PrPW/NHQb9hpAGFJFTRgP/mFc/aRnNgJ10A7Uo8SoukXqXdSEitkjXjJG1oMwdARriEpOVmYeScr
5S6rRPGUcDBDhcmBnYHqCe36U6uBlCidgTukGeZhWIcF22KjS406PDdzRoPVcjnkim6GR/28giwQ
n3D1fpgR2BYK+r1HtAlmNvqqVfuHKX96sOJ7mvbYNijRt7XnlpuID3ftCQn6n6bcJfTfQ+WIQ8R5
wplLEvonP8m1CCFYmOEGUJ/BRWNvDTPQn/uIcUVXp79jGfavHiOjxIkazPwY5sTYGhcLb9i5wBJl
RN54KMfP2k2OhMA3p6R/qU2zPDsGFrBWdzk+Z+m6S+TOEzliKente0maX1l5tNb8RJz0JH9xqYm3
fODqQP2mdPttpshSGfe5Wntl+XeIJKP8SWeIUrfvglI39vxZiS1sYKsDsQoVCViJWVgnMF9rck+9
M1h/mhsF2Ag1WNlZD1EYdISfsQHN0wdELCeCcddqqE+utL090c+0IFXU7ouGLlmfP7M41PuwZHfX
9M7+Vlry2IX1JxCacpVVcLkCTr/MkzQOa0b6qzWdicIeG7yjELalyUsKWP5kqBgFGCskwjpMaOOI
o0FO4S5IWCgAwWWr3vV3ECd41oAYNWdBL5lN7JVFOE2ZMTX04sOYIcNqzeA8Ok5/IP+04Rg1fEe7
kTILN8Wu0hX+w3Q80PeqVtDLEEbXY7nhOEjtvSF7GuHyHlKbfS2FBbgCC0hCR2NE77gD3IxYR0j3
TkYNdBRXT7ZCJ1La5QC3Rh9k32SEP6aDkrPFOdc8LJO0wgI7+84GjIVLlpeJ08W6jYppFNq8VUt2
1i5QxWniZC5AxW+reUdLXLpxRUFKZtt1WxSJ9ZrXUh9MlV0o8bJ13wttRw7iboiheknOJnSJUhMm
ViTZkWyjKNClBk9k0tkgG+pvUzfipDImi7cVxezY0vp0r7lTiIcc088mU+W6k+hDCuSq3Gv7dMjI
R8nwnFEJHSJgwVfHccItzTGSEnwWDTelNrNdRhsabjStsonRTX21LzrONSb6QS2BG0IjC/1gm3lr
rWnHm2QinriTxoIANpLy6zCpAKFsJFE70gV/AL4t1o3Rlvsu8qjfR/2lcpgsU14EtB/pofcNIvwU
oO1gmWCBhHa1nXS4+D2lQKxwH6O8fGgEiaDw1fNVp7PyIPWBHcTEGe3G01DKX1btf5TtRHzat1xH
HG/jAFk5MCIs/zWqcP+lqe9dk6J9LwvoMG4U59fQDX+q2PhuybTcGxgnrhOLq06N9Oyq2askUawV
DUEGbZb5Z7ol+TER2aW2JZgvEe7ZGVeSM/AH0OIfuI2+UcLGV2t+KDlrAw721rpNL800QLpMNC2a
arQxRWFogpezM/KoPUJSz7d2eoINw2C/CLFnKL4jzNEDmFForSLM7xbkAdESguyHLqByZW6s0f1t
1+JPkvghs714bfvpu2bX5cNTsD2iiJTQ6X3wUBy1BhwkOvjPfnjAglmdOElS2XvEc7iIrw+ypg0m
S61E3To9mMb+0mEE0RQSl3gE9zAKvCfVFD6iEUBz50heeSfpRwRSO0b55+Be2kivb6Ej8RfDFPLV
R6/XSEwBvIakwPlNkYCsR47dlAn2h3fXGFtk1eGsKENMVYYSp2OAXNY3jV005fohb70f9jQ6p2o8
FHo5UC3O43xaupYNWjiZSUJl/Zp6KTJ5FKESWZgS56lHNNPN+hLi1NY1HBc+T7wKQqPnILleBUyZ
g0jLTe0w8wuZe60aSxLUrCqC7fuB0qU1162PLbiIGoVlmdbzzLyIM47sQcOgkvzhE45+/1SZHISF
th9opt4Cht8Wd/ytwkOlF5ehDozjaCMIKcIo2WjKMs5O/yvKzepaC0kmglTpxmIz22BfMlZe5F4j
WL6nlnSqA2FcEfL4eks0jbXxRPEeOA3S53H86JSkIxPhe+0B8eCQqtDtg3lzuxQlQhb/Rs/U7yyO
3mwQacUkfsy3guqUJlUyzHiCCGZ9u6+kQ2yxF/1tDaNF/9uUOE5wBUcaPL3Uk6t4jP/mYeLtqnD4
QWUgj3PPW+kzD9PpGE9l2lOJNWrftTie+t7v1yFQp43U46fWFj8sDH6Ix6rXDHv4Ralij07lVyyG
n/Ay9lqJ0BdMorFp8LOjsD5mo6v2Ud9XFN10K8gngq9RHmVGT1RHfb4tIt3ey4mMW80oAL8X6Pqq
gd/JR7PK2FH7qWmRedBix36vhPtS2QlellIDnNHr7dESzrTv59l2i7Jpl4decNdNF3uzBOTbjvp4
kO30BpX7oSMN7kOr3Q4qZZ1v25lBSQIb1NstHWjG/TR1N21FrG+fbOKI7BYMTE91K18cpdTxQIUN
sEERaJfpoMJcPm92hD3QqHSLtEGI/ledIf8P6WJTPL2uexlaZzeTMPv0Ldw792Zr3m8vn6xV1QJT
rGulrVPhvQU1GoC40gAVo2lWNFme+wJ2fxl9pKPqbwNuaNpz0xpXiX7mdOft0KNtHLjRNHmaV4EZ
CLbKiGtxfOh50uxclePdxibpDe9+kdSbPNUZP4EOcRn/rBpj+qnCcFwF8n1KkMU5aQrlouR96+0f
Iw6lHREQzdpSBl7/1ADoo8ztFHXPE2M6BmxOtx7lPJBVprmy/fpvgslopTvVn6pkGRAt8uLmp2ky
OUfuLncGmUC09bgME6u9aGXSr0ynQiQXR+7RbHZSNwHEO9GN6eInksRp23ISNNMuugSJdzQGcMJN
7mHl0jgILg9W6GYPPxR/KoPEy6ahYVtVb6U2/IG1oa2tMhl2njT2BqnnrB90xDtDQ1VaxofAZlk2
85hhRtJjZ7DfYiX5ZTiAoS4ud1P4J3ba7jqYGodQwSu0Uz5TJK37DK2ukffaOWOiAvWIALaJxTv7
balgX1Y6x6io+Gn1xk9OIfE2waDOaKxQ575kNtPFH7aa+ntDhUGicLizNEue/S6+wGbXEcdxoupD
RTZgeVMjGUZpY/evtDiZFIfjzrXHYFtAxHgTmY3uWHZ/jaRLN7l1LZq6v2oaanvqBbK6NDx9U3zF
tD5tUFElWBTILUEqstGz3EONYv9K2B7oj8Hw8XjvzJq2jz44h8mooNEkBQyx9hj6oBiRgo4bEZID
ptXIP7US32HR8I6ElOS4bDeBxMTj1/pz40fGliH6QdVhAM8b5oKZaNfAZXsHgsYca869ij/J5psY
yHNIdG0awEA1sUlJygSW+JXr1S/sBXAUScJlYF6+6IFFrF1CSEtaMtfnli+ppdCoUooKJqoekLkC
rI0sdcyeMtCZHfYHCkaGBzn9WIN1p3E41Eo1Et3o+O+V0be7UpsyCF/mMeowViD8AYgbfQYxoYNO
W89x1wqzWju2z8rwva079ns/J1kaZWp3rf0czTjQMLdome/PD4w1fzhGZu9VwpU60ydYvsVLWiIN
jyYWqxRMXKl5Nc+UrLWySXEd0N9Ph9xYNzbsPcwe+GYn24ay4RM87lbe3jbx6nXuc9iH4mUBo33R
vlObya0VFjuSEO29o3T0dyNdbytKfztQuveur45lyMQ3m1XNpbL0E7EEz2Nmjv83R8ulnuxrZe4s
VOWp6ax7MM+gRp34mhdYf8ZehxyB0rvzVbJxkkG7uxk7ZFqZ2VtY/xrAVL+EnoRKFACvA64Il8nk
7I5twFkVuelsYuF7T2FGI6SfeZE6de6+dZH1GUreDYJpsz7aWzPl2CkY0gx2lN+bDJgr0JE7O1hO
W7GIHqSL/YDWdwcjb58UtfksOlsIl24ryo2JeeVOSOWftvF7Nl/5UodZwb0g5cvyLDuahh36IlLs
Mf02vkY5maaAj4eKc5eW3Bfs2+hpt4VS6JjGSWcegWxTa67Lm75wz31DIuCD00X0YKlBWCICs4ho
Vs9Js15nir0fw3EJquCJNVYx6wm3RWaiYHK1c5OmMeQCBj51xUzXqepbK0PnSvN5DgHASTbnZCwg
dVo1a0uDEVHbQbmujapeg1ZDfdIhCJ9PoA7uVJvfbs3KSXk8BwM0pEErWVtnrYrvobKnk6Ty7Cry
cjQzSa5Uq+UxwCqRWF2ir8kSzbb1oImDqlzj6OgBXpNY2l/hp6ZlX6xGYxwFd3pVxsGbXlbTZUKt
tNd9771J2vEU2w7tv9QiRqNqhy9GpfJjf4+9kE4cu+5l+VMQ4f5onCp/Glp3Gxpu/8rTl4soIBMZ
1xynuOWhY6EoymRVQym6G9J7Tgtyo326D6upp5glyyjhAo4kU0m32gQaAtlWI/aUM8uTjtmIQY0j
XjCDYDfTo3xT5RSfOZ3489TqJ1egOp1wnR6nxgf6hG3KYzXFsvNc+6Z4s6bxOOCKbGfsZqzx0kIm
BCNWhNUSfQypcNyJFhVIbqB7bhHuIsCORoi/c3qClnQQHdMZsOWO+m6wsNbXfphjZGVXiQeCJEOB
lDpMfn3xPA3zKwdgCQOIU19HCju2R4GGiBwnbCSWlWzC0NPY3jl2e338gSP7rpkasjXuwev8t6FL
QgTRzHbHZAQwipyxHhr7RY7eqw93+iY5J+LitM8V5iGGzNWm62iVYI4dKBBH1E8a5g4rhxIjSK9+
oOLfcCUg38g1j14q/902k/iziomfrOydHqCUybXE/frEozjyKYTIxxLsE36SFrewCsTnEGYsIQj1
1pOKwElY/t+qxBfMkTw4a2Rtx6POhDSTiDxrHd7jGIX9biIFkI5MmW8AqXkHD7PIGyce2qQD2cmr
ojIL9K3JuNdEMe3jSr12UpwI5eR1myg3ByXCXcLs9kox0BxiUR9b2RF6oYI/oNTWgb9akq2CKISw
r1Lviohq3Bpi4BxMbvbTV8JJ39J79YjzXR6EOYK8JxJjNfiwjTIR3zizcrgew2d2EuitwWSyYfrZ
8ev1a2H2JqznmtEIZ0sEWn4YH2z4r5uoxSSLRoBPUbacy6IkOwwklxByrT/QW2c72ArNtlAjy0ij
oahr2oNTTMGTAtaU40G2J1//ybrBUGAyx/3k2X+61tS+0dQHAjS/X1CZM5rGXMOG8eLHpfuUEtYS
ZeHRIHpkhZmsRt6Nn92PrK0ZZwiNmNnfmOs/5h382IagsQiCvpuagfk80GyOr9Wf2rdwl3MZP5a3
2y17eVhud7zCDB3nVo7NTl4xH9oGBmNnpBEu/f4cLx3q0crzvk3+SzB20UZXniSWCijSV3wyHS/g
/1Jz9197W4CApVzjyn5QXUfEDyI7l4blblPSdnepjZOmYrBFbe3UB41/PiA7BlwCy2rdVaia08ne
+xm+yJWuJb+xPOc7QCybgVJ8Qk7beBm9hE5O+xxV8WsO5Pg4zvlJIHLBdQmx6TE3ocnPH2Lm0hZ6
Y5+XHeAr9XpZpLFhmSflVTvi5Y3bkhTmN/jYBtew12Ztk6BeBwezabWNFst+M2GLvvtS/8NPh7bK
+yBo8gBcCIbQ2Uxjqb8CdqCb3Jj9U1qWp1Dp7w4N0yetQxRS6urnoKLolNNZaN33L0iyNZ+tprjw
r6ol5BxDro8HGHmCQWdnB9zYfTQtIvZEy9FUagwmfUf7BmG92ijHOrDJfKaIq9+nkT421g1iZhBS
gWGdV+/GQMBJ+NW3kklJO4PwJ9ysjNQ5OuN+JnrWtEtOcnVcXtJkGn95mrbqRiNBnvwZgkG7Fx0a
v24I3UsgB9TV3cwJC+QldckTt8wQRSY8KDi30K7QONYePyj5ZpTwQvhvo9jFuEcOZcSwOaSsNjs5
PC1rJ74gpgxJAlrQ1DDyTIxjAS48inlLNuKk3RSxvV2CX4cYIFRU2Luva83ocF3nlvXDmcnMVWdC
u8lbfCgtM9DJHjGIab46DIXxo4tVsoV5QehC3p3w1HHICHFyicm0TpGJ/qMil3RlanSWkjj+zRtt
vgtLpzyr7bMOUaei53PUDLs7CFFgpk8tsPbE9ESYEwsjMJ6KghhFaTTlU38oBAksGmOJrUs5FgOf
WZlTS4/BtAuMiEI7BD2Vcqk0pC2UnZeKxBAYetwXgyX6jTLBg7h9s0bEMNwcrz7Lfp8NRnsn4yBZ
13Hsga7mpJTjl1nerWUppCEqPjPLSDb+vDIEeo4FwbG7E8Flfyw3ybfVzKWgr9Kjb52MX6EJrFVt
FnYxHztXneFHqHmH6NZ6BuSxHv/s8raluMq2rnkgeby6e4LquwvNbZFI/eAuK1VDDE/NxHpXG3hz
vJkp21cuHGQ7JD/A8w+C1EEO6J9jG8ebPNE/lp+qG7a/t/SMJjwduTdEv93VqA3CorlrK11vjgQu
ET4zer/C1no1O697dnpugziImPEiduY0Psg73tQZmtHcjH48GlXh7K3BTj9HicgxLlL8qarSt2GX
VY+xQHAUi86+dX3wocHU/BzgEqNlEGqvczGsVDPkO4D3wGXmm2egZMIYgJc0qcN1VKrsOa3I9BxR
aRW2bJ5kzwRQz51nTx+Bas6d4SbC7OoV4aVD33uDRv6pCb87VgDKaHL34rOrIJuMbkS+HsHrKdnp
dNA4eps9m7bisLgx3NmaQ1b7Y3lrGFGiwJrCazNP4kshukOKkfUcphyFktDSDrmRlNgZOHD5lAJn
zS6vUQ09dZDyXoC/BgLGiyVOZLY1XDEzbDq4jms7MetjroM8bRI49pkbmLcJdy++C2iZmcu3SHMU
LhZBgMfQgJTRFxnuWETmq1p3fwKKdF9am0XBKKJ5XgmC3ZE6Cwu0mFNdRg4GidpChVf5jLNh945+
YQFZQTq2hN4r6Uwrz6vjS5vj1jP0/M0e5fBzWQEYXlXnAcfvtqu5M0ar6jeiRwDdGiz/MhnItsSI
g8fPyW5VHvUcqVm7MtUgHzfN6QRIiTXZQLFHqs7Qo61wEClgUM9wHxdFfonbeIKxMaJkDdWjmk18
Be60je5VfAtfg9qkasKwU/xIUdkM1+Rvy2LqpB9uM3Y3Py7cdZHa+QHcPgZpttWVj3X42bLrq48g
wBxK/Wah/1oX+Hp2vET9QN96NdZqG7mUtcs73kRWibUf7/uSuoUWw9lNheBUOinnSm8Tw55Ac+jR
n9lWTVMdy2b8TdcmXJd63+yn4Td0YLSMPWkDNoifxtP8beCiu2I6X2OUKrDyh5LdIiBrCHXn97ZR
Yj8McY+nkwBJAaMLoQEXlHqeiNN7FpjOdmVvDI+vd6voCetcigGz7rDKAAlAKNRbXAcp4Nizy+IL
S/xA63/gTADtpLKKAwyF8Jx6Fkehee8VLLQbydF9u+zH+Kf4JjgrxaFDzsqtR21pI8tuf0aCJm00
H8eF3WJylRrC0crBYjkQCjpyabaZ/RLXNrqr0ea16+io5zUP4HcjbnEb9NemRlPuwwJYIgkmi9J6
InLsEAAVWYH5YfJCsWAZ5Z0Omb9pfEylGs/YmrqKwEvPlC4RXMLKje5lqw5Wqz2BeU2YfvXwSWLE
L7iGaKsCuK203HpJiOLGdNQQjBPl3XopOPsouXtRJy+hrJHpIcg6LkVqKU3Eq2H8osb7cq0XHq5d
pSq4P8lwp0vqnpcSFSg1UjCHtM85pJY7Td/QJG5IsADMr1yNDXF2ii1JUkxDra3WYk7w8dLcSxVt
2sF9NbmNnq0+tq+YAZ4boXfH3tQv9GqrdYfg7jRBgEO/qMlzZ4dvdVhsK3vE4l101sUz7I/SHbgi
5iOUSVgRxmz9DK2hOUsiPSWOs9CiGwlihMpHRPBO++FUSO9hA1MhkW0Ua+x8fFq9dgG9GF9h+9FI
QPyPXs7G7GLgIY0b3bohhu9RiabakfAWa+zsS5TV9earQ8AQzAWDdkta/S0ec6CIfSZvBfPdaxPM
ofUfXIwlW5qv3aPJwkxhTm9Gj3YdBQeIXadDbFaHLTbSR9hg2PdwJYSZsek9GAsovIKzQqGKmjyb
P9lEo1jmNybX4dGWyttim7EQYqntCLbDbjLtkRkWH4vn+Ot4sOX7srRPbfs25PmRrG39PiD0W+c6
rtJqKo+tbZvPVQdnygk49ky0cE4i1H55pXifYhF92h4j36ID1IO65hVtQN0iv3FgYd9FXX+jsBou
Vt7X+4BwB6h+tInGBIiLLnp1NKS1GiUu7DGH2Pl1wNXK+EPjHn0vam9axal0rvRAQYeO1UctMnWb
ms5Fohwhnze/ueSiX9sxjx4YFd2tkdEb6yY3fNTn/LJsH8qDlPO1+KfOFOzNeTTntTK7Ln+SHS7T
HkfmIYh666E15XsnjPi7REPqDuqeWsg3yTGGXwgwnxet8XOJYC4Hm84f/HpFtb/jGTubA+OstY3P
+AsP9IbKQwdn5zxEWnSm+iHgAZVLrx+HqYmfqQWSN7I3SW0Xb27uHGKwb6bntNPKoLsakgS1HlN9
uCh7RN4whAP6tfZVejqkFlW/YEhhjoDXFJpFqN5owWBxbtQxCQDOLNeJEWJjb4eNU6cFYQoZIPCe
7Oc0DX8tpZQVN59x8bH8JLRL+kthsSSq7iVKJsNniRuSKzrrPc0lfRPrDN5TjYFDEUIGs4p8uNI2
G65LA4HJLhAOLrZVTmbjhVjGv7XOKC402uQ2xtVS9lB4eDoEPneA9cj699IjXdpmqdbv9GHqn78W
5shZGybO4uXi0uCTZij2VY2DH32vGR71ltMDoqb8Feu0xQFXUY2O/mSsOZKE16L7xmxtFaqA2jbT
f0Qt6HN7qH47822YImLak0xgstN20QsMDMKaSZXnhAWEq2fLjurjYOPKy2v7PQsD7W30OFhEfJpo
D1L/7nIUhR9nhL+m5M0ghuf31LKEiDYtnr0xpSwll/KwLI6ChOt3wgvfnHLInqrI0Z4Ajj3JUsnv
Sc2YHQtYuNOxWnyPvQEhmSZicFKKuhER2byHo0u+JoCwxqVAmx9KACcjmo3jUgYKg/yirDDVVYtG
UE5+/ebhBVm2mSmBd21ZXaOt0pIYgq+4D88ShFRWsF6CdutnMfqxMSt3tmQoRAG5XUIvsraxT+Ug
X4xw8T8IHY8Xhru+qs//PFQ5iQWCQdcZJegdVYpBnyJKLySX6fvUKVicR4CzQEQ3XsDgctkYm5FM
Y07jzSE3fWOdM8v7Q3wXwLKxATcuSd0LI9iJHmP1iyitmMFy1OwTn48MH4w6GWKurySq2tKPmejT
46J8ssq1OyWoIuhMu2fYYP7ebNtTH8UaJEoy3grOENtJFIytKswJsajSfWHRgyhLDv/B3FZNlF3S
nuoemecY+97nuzmo6FaGU7UP2lvlXTQdL28I4x/FBJlM69Eh0mRmvTHb56Rpro2apjuwbsC8Gb7x
GJXUiWmm9cq+E2x8E8lx59v0VTgyLKWPM7WHcM7bdMQoDw40ExoiWEXK0BkOUmH5qLK+PXeTF21m
Oyem2gHydEFeArq4z6bUunXv0CblWku/ddnJX+KLsHIC7UlcKEKVhdkG8mzYa9OxKlX1tcNrBVLY
1pE4RQ39z3IxSQcCXNJz/9mib56KPvmVUaJuTJpwLAjmexpEcI14a9lZN4kpou8jsKnIHL+znh0i
u0nWYSrsFzOcXjMwBCfad80LGtLgtFx8uQPWqq7IWDVsA7o6Wj1d8+19kyCzQilMHOtvJ80OMCEw
NA7XuVX4NZHAMwvnsQyjo2wsfRP0nITjdGpvJBQ/eWaZHvWwd9njvfBqeeBvAN36Nti0nsjLtYPJ
AvCGKVd5IvOrFSDpgXxzjVUZHpePodEQfNuDfmGCxlzaMzkdNAraDF27WLeCvVB5sF4i2qqYAxot
hFf4UO4eB0S0dsifZkqCpcVyxUHgC4kiUrvlxJwqLsVT6BTOb+E0t84EldLSgNtw7lxTqRkPjqHu
sSw55CbUueGQaq8VQ/pVMSCugJ16TSvvUZs9LcaYFtjSS4VxGBUPSw7Rdiz630CsZoxmSwxThCMK
GZVCbk00W571T6qkagf+lyIzE8a3IAuSHb8kaSTz9/DEWpnBVga9+Y0a5Hea00VGAj+B26AwF7FG
Z9fvwstSz311FuofJYluz41FVtBsY9dy47w0XU0OwHPz01X27PUp/tLY7FChm/51VOQHLBfZcipa
VkfNCsGbGWi3lq+lbk3HJXOeptp9H+ZOvpWF9dFLsUuCAN5RDLwxjPZ4E033RhsOPEYDJXz5qxF7
RM/kQsxMxI8UHuF7R1GKm3I8Id07Y8AtHg7RMQ+dzX75eZMHkjdOrHoTFEI9HGHHSJMINABsTuh9
RwqPk4zxc1xUD8eIMBXmPp+WnFW5Qm6EE7fbcOzLPeoLtSI04jtSedxMI/v8ckfbtX2tTbLDtOmm
653zOwjyJ8zXHZt+7dFDPFdub74T9/6MBRjWrXJ7ZiTgwJK0RceeFPXRHpPPtC3zow5P5tYGaJzY
PY74TkHbCrofxAtuQrv9K+jIPXu4DVcyNXUSauhELR/h8rPsnsiCgOriErmivyx/shxcdV8dTwc9
N3YZeSciGX2WQfu3LvRX2CrBteRox7rEyGF5ho0EL83gZnghlX9M/huiK5yicTsR0YseHWh5fAu5
cfckAKCYmhc0J0t/TuiwljipifiFWqZk9yER/u6iW5ozPaghjUIelpecMwA6KOckrHjafd2e4czB
b+CvVnmfrpflHUVTRQ56WJ+zJQAVCaZ1ics/jRt5HwIP8a5CKG8QKQNaKN2pxEhOfT685HJ4szhS
LmVMkY3TrddQlje7sKupQcVgXqK+nChj+HNuMC9N3zOwzFdEQZ/KRHP6dUypfLJtDT9Wj0Jwvzht
8T01kLI7MXWjlsAmXI6vmHp9jgRuv2uzF1MjnKKeMV7LHVdQDuOLp00/Nk89A4HzaI2/YkzbD2xM
7iPPpvgoLR3ucTr8rER2BbXCXEEnToNLVafDyYONk/xWdgN1r78yesf4Nnni8bXbW55xMWHJ9BS7
N1lYzZPDlbI2PKI0lqa5laEdV2yUce6dOw45dG5gexDe6tz/97BTU/xbkKdwTMs1DWEbDk1Dof9b
EitqqSnsIFtuLL3+K4faPHGUzqDAcTLodOeiknnkrjFCMZXdAy6O6y2jpe95nb84dkDUMmp5XVji
DLR8Q2YE17oDoXhI0jdtguTLHFw/AyzDFQAK3NZ6AaaXE6lMQavEWnKJA6s8LvWtnRj2/yeq1Pyf
MeumA7fAosPuYqdffv9fP1kfQvmf/6H/n7Esi479H/Vj3Pn7ZZ9E5RpuRlIqLkxdX0jdXqN7GF7J
2z4t1b3PwOyGlmi1FGGBk70EhS/w94gIEBp+LN0Rxmuv8q0H5+27K8KTiJyeobHdXZZDhJd4yS3S
m/BmWUROSfI50sjfLdl9kcQaEvgGoxsY2mdwuaQhMO3U9SzY/u8frjunQ//39Gh+eTSmpmHqFrvc
v+UFF1lB60na/PLz0YZWYv9fjJ3JbuRAlmV/pZB7ZnGmsVCZC58nuUuuyaUNoZGj0ThPX9+Hgezu
zESj0JtACIqQ3J2kmb337j13beBeisi+G6D64eRZBFoYbVTkK0pcGpihhTG1MkJ9qzvFMytP2yww
B2L4n3ceGj1ig3gWpZGhM3ZAiLZ2jOAtMpm9qzHpTqLUSMX58+g76GaTOcR+k8o5WosBAF0HcyeN
4fHP4dhmUIadqIPClJcIEPrxDWrbUQUzr1mNap8XxVsyqwJIfdVXwNKSzUxxPKNJu/zpYCpPg4uQ
BTeioNDPFASFBjrBEERtViuKY32F5cg+6+PwKTv7os+TxKABnEd0b9kfhZ0K9nSa9oNfxktXuPrJ
zBvxEhWITw3r5EAYOUxhhcbGFtMqrOBSmX13+J8v0/8jgdoSts8TbPMKUFhYXMZ/ukdnucRoFJO3
KvJR7DUwe3v8SfuUNPUlYwmsj8IktjyKq4Pb4kEZHfdeQVOq0sJb+DqIh4VKVLIZfRg7kmHhbeCU
9E8J1P/5NfxX+APOKhtDldd//2++/lIFGB9Qmv/25d/v4i/SqdRv89/zf/s//+xf/9Pftz/q/CF/
6v/xHz1BpFDy3//Jv/xYfvs/Xt3qo/n4ly/WeQPN9qH9qcbrT91mzZ+XwPuY/+X/7zf/4+fPT3ka
i5+//eVLtfQG+GlhrPK//ONb+++//cXmyfrPf/7x//je/Bb/9pdl9PH97//656Nu/vYX0/6rTgyD
I4RtEdpkzD+n/5m/Y1h/Zd3laps8liy8Ds9mrqom4j/xLXJVXSGEYdKvEqxptWrnb3l/tW1Dd0Hv
mDj6LJ1v/e9X9S8X7/9ezP/IW3kPEqdhuXN1e86y/qcVwkJFxrrguPxU4Vgo4//11lOTi5PPcA+G
0Rz9IWTCn7QHaWpPfS9eOnsEpO386BAJmTOtqxrsge6J7cy0btqKiNMA415qXghH5UiJNfaWAlHY
RmyF7CLBqVSviEhb+I2H1pvc5aCTM1il+R3HL8hWeQGP01BMRDOGofQtyNe6QyAwQ6PjchlDCOfH
djct99eF632N1XgZaeWtJkEEk5EhI0QDyImXpcZmPFCl6oSD2T1GdnBvNx1ZmRRhrext3MX9rk59
RvoyIXEgQPZYy3UVNohHwfGyRJchOSNu66Mo9xWtCoMjUjzVhAfSRUN3f62p/HZJWODkM7ZNZ3mo
noyOpWQ6GGVy9sNIX1ead5MReX6CGGBGrH2zagFDTOnICY3U4kFO/IUmwFanMb+PtewXEiVrDm4N
RhFO9O0pBnOWgQ4l7Y/Qk74H8NSLtCy+g+KzI7x6UckU2A8qFTlOn3DjcJ88iCz5qo2EHojFx4zJ
52KqwcCSnF6zgFg8Iw3XA/0WJtwY/JD5B7LYCyd7JxvsMVKo8Jhu3ucTPS07/kEftxd+fExBDsdV
RKybMyfMOulTYjLiFXzcQ1IdpIX0AtxLvfCSZtukjOAVIudQ06CLM6fxzGPr05wQLqmqooqucU2U
zdDt/FHbWEb86wRAKjAMwU4ujYdqnMoF3nFv4w0Ikdx0E3rNhe4XCiAt+1RMLNfsGQcBL2poYMZ1
swUmNhLQhSPCJsRoK+HKQ2AZR+b3KKFGAsDCFjKZEPkqHuvbYAwvTT++TH34qtdA85OhfbX6eWYq
8x97jJ+dWMEYaPpjRJgwjxV1JJUEqW7O2UaXrsF6WfQ0PtdZbe2xNHKY5bE7m6hegzR9nuNGIW6E
Z7SG2wDLwaLLhr1nS2fTCw9V1yCqHZo+xgQ0hWrg8cDc9izc5aYkFMXAu9oo4sY8BsCIrDZ1BENV
uMULW+8qVTqpxTX7d+XDAyc/XPkoYEqTqJEoZDo28Wot97mykl+ZYT8gLAAgQVy+cxmY56KfhgV2
GyliAUDcSnoPAH60l9pRLtpnyOJ1pHEh695f2YP7jWfnXJQuHs7JuRqmuIiMpkNhmqe8fnfaiazf
1psx5zAaMdhHBa1EJ9cP8MwsgjDkMy7KT3dAOqEnyIPV2av859aWl5BuDXBvE+WJ+0lOOMFRUAYo
qXjiqovtkcxWy58wc/plFB5Nxh7J2N5r0fAY9pCOUXeS7Etpmcfn2DKZ2hwJD+u2OM7eC8zli6aR
921DuJzoSG1Ql6oLzwpDzcHysOc3KaAOH1wxz2MjCYhMhghhA+50J63xOyZ7f2A6mXXuGza/EoH3
ji48enWYruaAxTHS1hb4fizTUwL8g6N6qNiaWXeXk5lcPcbNC5Nu9p8vckF7FLCCEbvr+Vc3dBUY
3VfOIhvdL5qGCUp1vOmghC0lmcu15U3z1IXrH/omfqloT59xOWjmvtaaB9cLgBQ6xWfjeBvD5l9A
IyDQA0wix2d8EeqAefjZFRSlGVEsXbzSEI9lpfkjdG56RbTO6EY7zySAgvpip6MEXEQ9k4Conn+x
flCN89Mb+j0xY4wBuu5R6uWlSLrn1oTdm448b+h/+djs9kxS+4E4nG1qGoClyeyqqjFFXqqeRgFa
h14Ekpf6M4z1EwZFazn506rpoh/Za08o5vy1Y08QCtUV+fo+mj2lnxNmMz5awhatkOdIoGCrjC+F
Kk0LAHbYc0dTpNlvbY3wGVX+nJU6eU2ozVPbe4tHTm7tuGFcvA+a8qp06wyrmz6Rmw/o7j36mfQy
xpVXXZop/PINSl0FLQzOEfHMpnuPcTLbRIaslnF3dirnzvWP5eAtpiK/M7z4PVHte5n70Wpk4oV+
wiDgOLWR9vp2iZ5aXkt9upWQzxJnOEVN/Ovr6R51TUATHtV3DiwGtNjWSLZVnV54bQE/VrsTrnWC
ps3kkjyWhTM0TF7T+LkfUzk7doli0jbSrB8mJ39OCCdewm977D1wOrqdj+TSwiguiJLRQ06PsaI/
44eHLlQH3WtfEJshYhK7ibDdmcZqdw0pdFiyhhJsi3CiW+f7PUBQ82UaiaTu+2elxzOoJQZEPZ0S
gnQYDWzkYL7k0DdqMz7GwWPCloBUFzo9jIKFZ4tdJX6MCMKPq9mrEpHewtbceKmyg+cN7kL6yK+8
zHkJBwferk4V2KfP4MOIhAjzmkAdCkO9LZ4TNRNdk7fJJpRLuDu6fhenx0pDf/55oG5a+G3+CTzg
JPo8W5qKYZQZv0ZRiG3eWRW6wUsm5KoRPzmDJvL9CKwOURaMCGf3mGB3ZmK5HEuWsecT3G1n5jvI
aG3jjbbOgts2NfcMuNawfW57qL8dyBh6QUB1VT4BVY2z8tatkpCLmZidcbFCDKjxVbfhAkEIplbo
oGAwlkOOSg997c6+/2nGAAz4YzZt31y9tkpxxWafJbMOhssVTGiqBNL0nAUPD/EjIfuslHTDPdD5
GzHZr4bWGyzx/peVg7Jwq7E/BnBwVTUZyyBjQBjY5pOjGSRTF82jJDqnQg6LZ4emM3AgkDDg2MdR
EoYBY7e1iR0yMpv8Nv2ER4A3ylFGQSgq25/QdKJ1or1Dt8nWjpaxTMFvOjpFzoRniLdTEKzdUeq7
Waq16rTxvq+I3Yxx4ne++9UWpc5sbngcn6nMY8QIsI8KC0qDbVAv6/HONMY3lwDkXaPJI9Ovifhu
i2Asi8aKhIMPTuXXAkRY+8gFTafa8S7dLczW56zRrxg5ikVW4nuvAaERa1pvrXCoV4JK1JbR1S0g
Kwd1hBatK0nyKia6VrERLKN5JlgVY7IgvcuAD2BYFPj9NXIac6e3z10BcFEJILJuUWN7rG8OVv35
pEj2o47jYeK/6phfpCudLW4JvPQ5z6jnIQbiFNlD3jEbF9VbG11bpyR6CZh7p1+rlNs2sX24u7E8
aQJB8mQiqwPNuYjmvrIrrx7xnLZ4tIsGOxqeulAVX4TjLjnynRQAIMMJ9vOVU8MHLI7Xik+dixyz
J5d7wgtZWfxqF3o9ytv8wR4nwo/KQ0yKki2tc+nxIJDkx6AVqnsYGQRO2o91L0pOAe9FaP3oqGuM
AQdsv65BCS0KVJ8JfTCuarCxgWkjf1tqhnU0yerpMhNrXf450vDsI6SqvFYdeKTyw/u4zB7ckTHx
iAI17txr2Wjv7Vg5pya+jmbz7UubdxX1zxUdpWVZtZ8TrN/GewrArLAeq6P09Ycmm7Iduqa3vAJL
nATeidbCms7EAZEysvtC7P5cgMYuj00xfoxFtI2dhiZs+qP5xJ9KNEc5ZvoF2CwC17HLRpUNxwsz
6AKVFFzUaS5VHD1Yi1x7dioccQaZx7wvfY1Z+iTr/lerI2MXIhca/PFX62F6ePLVDxDEaF6HO8XI
r4Zxnzjh9+DvOzf/DfqIUALyMH1i07uoPbbtcDGyWYrdbUhDwg1gE4aa2LBHveSeyfpNM8KTHk5n
TtP5LgoxJNvJp2WHaq0E/jbMbluJ0wEIMfl7QTMGK44dqRN5p8JSJjfl9NQ5xv1oYmYvnO5ge1W/
ybqfDrjq3mpgeIDM2CE9WlBmsaY7ZLK4enbBaXPnVPFxDNxN2iTr0k737lAbh073XwG2rRqw7pzl
6scSPbBGy52Hk80g6hHFT373FINkZYkj7i8H8eM5r+VEycWznaCojA5pxYygKc8x0uX03KUThVVM
vkyEmjFRWyuLMXvNWZsRTAOzfrL8/ntOBREkDgxz0Ce7Di9qftLmGhDAsJ9Oz0NonAyApRrS+KoP
fwzx4nZaBr6wOpos95ws8X8GLMMVWfDEsQRJ8h0aIdHv0gNRl2aHpvCvXWV9w+l8QpeOaG9Si2ET
FukLJs/PMcaFMzs2KUE/O9BiJNpOciXC5Jjw9GiI6+hsclDxE/NDi80lN9nNLAPQMHQRJ3ZwWWPy
KbvxLY9YIkLd+AUyFm1njS6g6T2meJcbmBLWqFCrFyBmjOJsy+mpSPMfaxJqZ/j+RseUWg09UYae
sx+6J1MS0FCmMfpx+KEBQ16EFjDBqtPYypPlIa1u6kPLFGE5dNYhpL+A6zCNVqZonhKfRF3bZ0vy
OdngjCTo1h43Nra0IJqddO5bqiV7bWCpgM/alfq8W7e/OufscRi9ldtXF7cxEqx+R0B8r71KinWs
MQ1mMrEwpwlAbfST6uouJLZV9qkHkMVFNkoSbCvJhbC9/vG7idBMpV5VoMe+pjQmgJCzAwZFr1a2
eekqvQSGAKdtgmUX++PVanQGLLCuNPGst+fJ1neeb79nefyTDA7grRrpcC2tbpGFzQ1KHgVJax2d
Ebmag1cpcXH61+Ou8v0XLAuQZ3GYB159qBvr1Uk546CJKIMHPUloQ+jp1WqtDxUy3J04VoshgidP
ftw67efVjECtAZPAMFMMPVl9N3X+9NAbxs8ANwz54MJJenXkBHOsJytcY09mKuoGwHsMloUUWJAb
MfDOclrlEfPzKumfOk5aO6imJ3Ap1pp9J11omX7tKy/DSZM8RgMpLDKaKEIYLY2GA6w9c94QdZzT
yXsysHWzspWb3E0fxYwxx7OCec59sEX+NdUAI4mDUksVDBfiuOQmEs6dzJDJ0Z06aVX5pssj9fWA
nS5YFCJrVqZNmySaymXeUdX5OrSj0hqugwmGjORlpXpyUVCDI2wGUZ+3w3nqrNs4Bqcav8dCmfmj
47K9+QP0EcvEiNqS/RgE74xP4y1HJg6hEyN/WhaZY4yHABbHwjAYMOX9gOm6R2+hEMGS2kDa7r09
UcmV8esIqYogQsHz5v/SZ/nWQOmznUOhz74h8770+KuUX2xKzCwbxu/QVQlZzgedZAmqNZhB4yoZ
iW5gXd2TK2SUP2buMecTVMccDBPcCtO9O5kXz7cQKHnMMgAT4ycuiT5oWWOHHrVSYJmMfclGpG0d
b8rmJDkvn3JBHaC65ls3bULnDasERGohiiJjBb+ZsbK9stuYifGI8WNYtZ77axEfh0r4EAW7inPG
xukcks+QwKmcDorMnowaim3Om3KYopmGfygHzAjQxUGXsZ1ULQVbWG1D3MS7qiJIt9HKA+0GEGPp
OnG7N9sUryQX96Qe1Gs9d0AQ9jT2/HYMtrg6KU0rwq8rLaJ6qWuL1SX0n2I2/jh4w1I07Lq8XCUk
ume9MUM3JPzo4ibHBN6mZc1HjugD1dQKtAtEWgyNmg13gMWAjxhLv+nUbwoJJioUfdO7iIK09Hf0
wm6nl/rNzl+oeSgoQ2+mhVLvVe0hkw2rYfYcDQ3c1IAtmYZIWI6LzECzCmAWnfLk3boE8heum2df
kljbwXjIs/o91fwzuuBnScpVX06vqnrJ0/w1ZvlIKekpzPFwSkv7cVqbhDpA1Qs9B4FjWy052jX0
u3rEvVwlDjidOFhbCcHIGLeOsRxORs7tNQ3iA28OXFCrW9XOcAW6qIOQIMACpCwr4WPSB0/+nDOq
Weq9fikKAodS2CILPL+EFBhgV8JZbJr0K6tu2F8nsuDt3P5Mw/w2NoyeHAf0VjCP0xsPOx8b7Jx/
GxC6TqxJ34P8S7L+KmBBblTfOeAM29e+DvaNlzwA1uoW7lT+okV4JhyBfW3gyoVgrha6fqdb8mTO
KQ92+u3rV49+CUhYcEOkFSQ9WfYs3S56PrOpiBKWmGR9DFwjUo8e09KCs9ZhHOK3fsQZ6eLCIXTv
lFnOq28jwDXhD1aW/0N/6g1LMoeRDCbDZE7Eatj1nZbylCU6A1k0O1SIQXGwOD6NRfIjkpsXA9Do
FZunVfaUMelFYXeSjVJLrL77VGJUiyLzZoYF5Gf/GY3gkvUUs454KSEfRSnpqnH5WJjifRLIs4x3
Cohf36oYncc+bgr3UrUIcLvyov8Gdp0dYjN0Fk4K7VkPf/0I02vu1nPfU4LzSD/JInyvi+E+5d51
e7uGiZBtG1Mbt8kw3mxWa8RR48NYcX4vHZptQfyrDEzgvWdbe4W3tsbAARhcrOIh+DKLYa0FYLVD
NNqEST2Isd0zl4xO2p8IQ+OMPh5LmdBfUNSfFafq0K+65eBLHTDVNdZItUCrcKPUsbdGXR2GCl/x
KB/0sdubvnaOPU62MWHzofk2BgmNB8CIpHgQXoI6n7NXs6ymxl3WwidOzBXHBtoQkcEQVZ3S/DY6
NS6Q+eeXJOON4zWc0pLrU02fvkamKXF8NZJnQKUJ744dgj5lsPDieqf108PYvieh3IGzrjb0yd8l
4vRyfG81WEetHXzUE9Hlse29wK4Axuh21wLPztIb4lczicEK193Js/2GrgBhN9hN0ZSjMlef3L64
GhoOuuwL3dZsyGTBx3zv2/dtcJRh95xb9edggaSg3xITmgWcbtiGZvgR5/ZTnxDfEU7DqsZSj/7g
4oXhl+1BeKgomdwue840HpkQs8LSojkFPuQ0CjLolKW+c5B2y77ILwavtymrA8sDHNyOmJygLn6m
TpiYywv0f9y31HhHXbDMWhwFCHK4t0x0zS4PHUr6tU9ykV0E+w5VDQ0Mzq5KQAkdeVtNdMz8g+th
A3YT2SzrcHwOfoh9AngU29uhY8cLu27dtBmqBo4QWXwUGTLEgtjLovO+9ALTq2XbijJ9RjzVtHZb
Qac9CJdd213rWD2YEGCqBGyJCJsUUD8cq6K770SyyQZEhiOl5BLU2Zxv0l4696fV37kh9EdlJYcB
j9R6LMnpA8G1EB2wkC7gWNWLM1PipfIkK/tkmLsQVlcUOC+g+gAv9fGyKU32UZscQJeGU+RPW0bW
kmiFAZuCeBmJc6VUCO6Eoc6pqwOFphPV+i5dEp9WLJ+ZFcpv9LjkudSHVKCGb+3wDuIHoY7R6/xN
QqoWUYFwsfegvievVmzdQyYwVok3HQFlPXL0/pi76A4IKZC4kcULLp5K96aHwZeVGt3OnIzfP2lO
hBTTi5MnndLRkuY3dmS6AHaNMNsTMz6Z2JaJyje3zm5N968cuiWsiF02URYN2PhWRuLc9YMHXKF3
M7ob/oHhrnUwB2UviZza14FHqM+MGa4ToGCeNq4IsEAw5Dx0nC2WYTZuTd/+GrnMpfdWkrqwwhIh
0eaFFxw7tu4/QrxamWbygXSQiXoSn8EiuVsQkZ+BIVZ2p3V0JfABWi4RYDQ5xihF+j8QMR2r5ruc
nGKlCY5nhf1ZTEJsAid8pTcB2GlIzqUR3EHA74k2Ft/Bdb5KZGTQxgsCEEu6/wXXgMxDHIi6DL4K
t66WDiA8cmh+HQSZOB3HX7tFG47e/W5Kmk3iB4+Z5b5qPgZgJts6OYDLUWbsxko9J32GBde1wJso
5z6eP48KavNKN99Rr7wVlXWLMkrBNMcoa8YT9gpturKj6NkA31ba4G+zbk1zWq1yL6Gs8l6wd2nc
JpQnTSaThWbDJ2pjfNDEA0X6zoRynbZMNWummn0md0FfPA06F0mvNqOrA3MCkLiwRJxvG1munRZW
RaUA4DjqV5PDMcYtKfy2XGd2TVgO+Wgt0bpeaO1Nk1qmcCpOBfC4TUyOKBHdDbhxmi5lfabsH0DE
jtfAtNlNY+/LkUR5kAeeAzG0QKrCX5kb2v2GunJveggQVRray7xEw1fF+6rK6ZDQ6gcrzzAwKM0t
lEXsvepgTeq3HXSgQqNCAqN9hJXl7sCAXmtwCi0Ur9a99YQZQJ6EGF8b4l4yOz1I21wJp8RMUPgP
egZ7YtJ9QqXpOy5cD1XbRD89fAVvR4CYyr4iSnXiEagJWiO19wbBQVpFmSASdgxr0t9MjYbkEFez
01TtQ/1OTeGhLBrONAFLHLQmnfOiXKVwQmYJdD7jZ7HE1em9jaiEIcO74OC39VxwMx2fSatxbm0t
hwKrnqtyAt505UZLVWT3VsyIKQTYKKF+OEXUrsfQYBrm//aEj2ytnulKOrn7xoKh284PPwBQWP3S
f8Q9qy3rSiJ/CrRzg1G+H+UREPhdmABFFxNRpT5wf2DHg+6Gh5AqOio9LnYJoLWnAiCkiaEY1mJd
W2NPifZxQde7r9t6YxGNjuoPvQ+OObfh1msCkiwVMhYnoPpnAcZpgdg36ZyrFeiQE6zwhJ+CfiZH
bRrv3HB09ha1nSdn3LWC4GabdIDGz7Ze5t8CH2MD+W5ogfVykWLm4vxRxGAGwi+Q2FDvc8wxFucV
ZIYy3+tmwlE2SuKNpydnRj3r2MZSNtUPZtv7SOAc8QAVQ24t0p/qquBlS/VbESh71ekyHvq+PvZq
ePALZ9vBuscC1ODyUMj7lfZKj/KWRL2AION9QMu0DsX8R+63NgRCiu0MW7oxyc2YVqi/DdbPTNyn
4K+CkIjGqdbu9JIE0Sw3fMhDZnNUg2r5hfytzzyxqtPmg8NDKFsTFiLhQtAUqJtGul0o02q09oek
jaN+kdk5An6rv9eKfRXUHoJzdh6RDRc9HTmNWub7mKrovu3bEiKLyFh4SIXUaXEnKn0OZErapYaX
MiDS0THXuChor6GxIqnOfK0ayFtwKpuDhZaSkyILa8AktZVTcqdlrrXj2c3x6xuPEAfXPk7YdTcw
qRTJq4Tcw6x7lLcufRtGuepBq+Cjib076im4eKRhF412r3nVTiAg2+ZJR7ZI6D32bs/2RsG19ox+
utgBKygG0jkLTzrnvM2NdSC7ZvnnS5G4xVqMaMYlG97FYdK4j3QEA/NXntU2lz9/y/J83KMrfqNp
T/YHelTKT0opxbGA576++kk9x9Ykl5ZEGjlD0ogMpIBr6YVaxbQMBFliOR8ioiOgzmHAORvH7jay
W6DrgX8ICRzTjfCR+TZ+BzNDtJrSVJRsenA5Vkyhv0rXxHqbeYTomMT5hb03e9RkvUbiC2i/IRZA
d4Z1FoprUTMes0gl2GIZ+BAT+bl5HMTgroO1D3fwLh1tQk7xekN2Gu8SjZm45Vc0ASlGm9JGG6Xb
W0VPmq6M6lZN1rLyI+XfOC0qwMTuP/IskYdBNIiriChNdE/b9vV0tuKQzR07/cLpNjnWZapk8cjd
THicz5QgMKhRjBqFuJhvJwLfv7uiL49FVUdLjrSPgvG0HVvan4+1oqZfujgfuZwPelXApnQs0ImB
1q4aji657Kt92nKebOJ8gUGwWGoumAoRNT30WdN7qNlQ8LKeERYdYpI+Hgpe98XFrj7OXW3mhRdH
QDJvPHbDtiq3kKo4ehF003bmK3am/FoZa8+sjLOjl6fApQCkYmx2cdxGT1D3026qn0unVYy1hwvU
QoT9/q2uxzvB9OIJfdgHyjQI2FGlMfzz0tc2BLhVGDM4t0jfgyBpjzIqSSUnI0CLsletAN/PWoDO
SJD8EGPns6Tr7SuybUC7K5ITsyq8N5x2r9VJcfrzlZaYWMZMnbmSoZUbaFX24c8fmahDYL4ItKM+
GpbZzEubhCY5EtrphlFvsm6RY6/HVq/XGWjsrY21Yh1R7Uvm3UgmOw7+mnViJSTfdDo3RQyjN6xI
Ly7Ic2xlaaw7nFAcdZ3y5PdQOBAUFE2Ngyohp5FTR1D1W8Zq3V2orJea5I61XvYHZJzJdizKJ6y8
v31cWmvTVd9dL+4qehkvpWo/GVZrh0QxMewq/1TSlonCukaOmHwGRRqtcU0RoaIRcBDJ9BjjhSE0
0Xmmyd8vSdosCo6wilySHv/p6LzHeUZOm/lc1QIPvUK5/6esrOUp1SlXM1kvh7HxV24U1TuCwuXS
R4XLZk3uLoeLyZHxsqs4N+HtmlGhNLvJqj+ZdnMVcWwCMMLq3Zj2cy5I9Q70B/xhzNayEUGAqdag
zr/KF63Q38LGezdrgczLKe/58GgvuCanDHvRmVSgavT49HUIkTmKI/Q4ZK8AjlyYftPC8yP9YShy
klLKs5mSWGkGZX+ioY2wU+day+wAKKm6+YRph2I8IGtCQuHF6SUl/FcDp6/YwBPYVi6Br34f71oq
jLqOI3ypEjBI5g/b2ndpuqYIOXiIadg26JMLhOaQ4bwQV1huroqUnKwoKs+if+pd+oGtwQ5MPPay
Zrnd8IzzWJa0hrV0WgLkvthRcw2x2Q5O7i6MI+s0jKUmZmhtP8foVvtQDAdsVEcN8/reZqIcayCE
w0nukfGQHFN26Yr96Dky1S7Ox10EaetCr/pxktZ1yINoY07WYwNIbDUVawIenxVKO8PDmOJ2OJud
9KHGMhpH5luYmnf04pd6OUcxyljukbClZI60FYyU5FV14mHg3Te1ZeztangwmvppCoSGXlt7kxXB
GEh8byRFfOSteuyb/sbQ9zkM9/QStK1o1NUa8LUElo082igPjM7ardek9rIPb7peV9dG1q8twlKW
AOZWlvXKGKSPe23dW0Wwihikk/PANbWtYWNXjgcurWIyNSAebqeh2gGRTdbjEFBVGfqwQjsz3Le6
/5kGbEqa7lSnsEMbMhSofiRBkWsBJ0iW3t63NIagKLnXsiOVt+ACJ+DBD66R/qLX+CIPaz2aDEY6
rAC1E5RP3ahQng3RlV+Uow4kPTyv1W2eZedtNxw7k4eJqEaaS0Z0g7l38yBKhwvvq1UTUMKsOirS
w7b4GoqNAR6tNHJxq3Wr3CYKRKLmOW/4CuihG8rbiVw+YiloT5XLgbRgCrsJOxPEgdbgl4HZu9by
9NuZZi42gnpmaM1ysNuIsz4t4TwoyDyCt2z3+JcCe7BveIGZjwHGufL7OY9HxLKyv5lu1C0tTr34
pMa1W7ukvXNgcx1VbvtWyFWgR3dt2W/Hrj5O/YBTXA2gb8pxCx2bZqFykAq46T12EYajZlg9egay
Q02RZDhBmw2dGsg4y3EkHXRLpr6xc806YiOzFuC0tFXpD7vBaPE8axuo5T7B0xxShRftu6C9WtpU
HUjoOU1VFJ4ASzSLzplvbL3dZ+xDSZLV2KrmzAr7q7Mhv5LltJQtz30LiYIFnsOVyEHElPmqnIjQ
K0v2XhQy9GMJX/Y6Y4NV9KVHLkUfJXVwmk0ndwIA2Bn1JmKEWaXkOlgioekaDc7dnz80zlHQl5Ex
BSw8uzG4j9I+fpBaH18jdAbHIh1vqWPV56LNX03qP6+KXjAPMjjp83NaJjYhWOR3235W3JVN+BTr
yKXw3Ia7tIKRjLbjx5NpflQ6PT7ddvJN7WnvDkfsmrxSwa1xFLRQ+yzU9oiG+6Xl1vYe9j+Yo7cp
nMQm0YEEQXHw5JuWS1CE1BaEsaZUFYWVLRqk/J0b1ofcmA5ZmJ4bp99Hbn1D4xSsNT6Jti3ppYZO
vvZ0ALMzkt0CH7m1ZNGs6U0zdibtvcQRB52ASVNdEqfO7ggEgz1I5UcpRbluqoB9sXgRg/c7S422
ue8emsRtNm3n3o0BUN4OXPM20tpNKCF8Y55OGohQlXgpOM2h7uMUKdTe0a1jXynvUkM1xjLtTj1L
nPYGJG8fdCNhNDQQ/Ult6kxxm+o1WXDJtQ0nJANSvOU2DFm8cS+pQ5yaUxSPPs4A023lsnSomzzf
Rd5A+yYePXtpSKJyJWNFTVCqmrED/JY6ctsDI2MOr383mF8guVD2E/KztUh/WdZt+yQHCnaRUNWj
XmHLwaS/Yt8EGxcld1jPzC1de8pz1KurOk6qFRB1uYBKilF5KCg/84XlZIK7GcJmT12qB7vWzMUp
DRzwW3qwRbmf9DwcbkN+fDTsLaS4IqydpQ3vhnOyhHhB25oHZMmkI0AprYDTiv9F1Hk1tc5EWfQX
qaoVW3p1zhgwJryo4HKvcm7FXz9L/qZmXihMxpa6T5+z99r6l2dPKZNhWjNxzaruA14jT7EbVuid
C53XVu7hQOEXJZ2op8hnOkmWqYMCocrp3HsWGiJE67uB9I91ToQDne1jCemhSQWAT9khsXGynAFJ
Zu37LtuPgZmsOkP+cnapAdTMZQSAXKjnSHdr1k2Ymcxby64/RBb64azvjriifElStE3fUJYgU6aB
QJXAmG6MOFdtSXRuFiKtHRszJioi/YCMRW4CtqJEB1UZDZDVUQeuuwZQ3hTJ6inqzTcLPPxuQrd4
irPvXhsYD6BggkBF+IqWkOWE5DjUpMbayy2ZWPoxKbwanI7eAF8ZMph26AUQWuy5GoKVdB3/Lg39
ZJKWt057NECBcF/zGASnX9j60zjF+pMckAhCilgJdJRAjfSZKdBER58SaZeP3Qabn9ylnvkcFE17
JrnoSaVE/Q6xc2sKHdyoHKdlT0zmQbL1hL5VbpTq7sjHefUKT60nBskXthLifQqLlSIl+IHo22cR
YYfvGJqlNArOusgVVOFsKwhGXlRw41YVruI2owMwCg2TnV+9PRpRUZLd9EGxOFC3twcMiNW24zqn
lpyV8fpQHNLWifc1DB38cOOhSNR0eLxn18n/vhfyDW5PYnWOGsemXWuLGu9tbF3T2u5utS9Y+Mta
W7KBcSkqDTNlRYubuWp0pmnQ3Uvlc+6U41USpnbn3EAKz8IPtP4mfbcDfBce6JavmpihUhPNy2Oj
O2f6/3/yKevfvD57SZrU2nr9dCRC67NIw+JeUHLvgpjeG83N/I7xwNlIuNDr2DODnZfDxm7U0G06
7IRrnGFw+YFPHRDjJJvWMqaNKaf+jl4eFm7SzwQbFon5Q43OguVwgsgGyu/Rj85IMd6lpa9FaP7U
jTVekq6r7kmKPgHaUJm58bmp9fLuXQadyLw5NjrKe7krpA2Xkci4lRZP9ZIpgQqC7B5llcvRHvQs
kZb4xsb0jm7WuVo1ZnUtTe9aTYBGYLjfbjRTn+Pj6A6/zYRagPkt8ZdtVuCfzEseqp2rtPCZNFJ/
J/j3zPp91DEZRJid75iOsr01jMEK8j04+rRwz10BLrcZZ47Z/IunBCwqmlfujfk3pyZwOqabRINU
jMt9K7k70vQpKGzWa0Q898izWfVtvLYMRuhBjvgtx+jq9f0ucwjtyqI6Ogej071W0CXxYm5lQ0qV
RV/wbUxgmnH22hIgZS0TcMkLwR/KtoLkN2K3cccg29tkELzYXCFqUBw8xqcKvfYFv0T5VgWHqbDi
5wo5zCSmmzK5L7waQTvpMx8T9NGciFdmXe0GyQRNiI75pd+ByIq6+B8cS5dzDXnsKZ3We65V5RGd
JpuRgp/i5a25rMb4X+FA80d4D3xep8kH9sbe67T4g4xllNP2pjGJe3DNrIdvUwXrtCWodrLIQJsM
xulEPe9TTm0rrdYZikh6J/SC1+loBp+k4JwdNMVTOm1jgI3btip9/N+1DencU/u2tKpTbiC5g4gm
qBK4+EYuswnF7MJzB3q9k/2HC8q+8IJa965ihXNb78lk/A9oVN97oNS5jBdJX+cowCyxKWyTnIzS
vXUZpHimBqvuGHejf+n8HEViT++qcq1hXytjwS5tv0kcmZtY5/fPLd5JAy2Fd807usAcFh5T2GNf
fQ3VqLPuE57gcspBz9QuPC9pkARWZMaY6befy+EuZmleKuOQczpfX5R5dnT0bK5/sY0QbY9BIun/
6sztFkBk0ks2Qsc3LFEtiZw13vSOSzoWBJ/rsKNt2f0tLVMewXV7B1vm1RLmN6r8bvxb64O1bjW9
XMPXPJV1RAdpbmIYatS2Wh9in5gf+lOf7XsXmXiSJpuiLsanhJm58kZ8mKFnLZ35pggD2hqOEyJ5
mh/qbsdTM+FcjsKU+8ad2ltteO+CQF20lyH1U0uboXL0t9mlsvXcDlg8QoWDXjdAFLKm2AK6Tdcc
xtQ+ihywEYXpY6Kqjz7GmPWYOjsbtd9zXsAeEaaq4UCnqybItZdiIlp9SON2U4659abRxV7Toe43
ZZmlT3XZ3Yq4mdZdfGtbNHjjmGdvgyyCXaNz2Vdpm3IMjeNDKwf2du174n994Y5a63acHywahoSU
Nd1bV/lkwdk8nY+HbROgUuUpWwDzJ0ySKdRB1ZV7HMnwAvppBnfm9SCFB/JBHw9DUxqbjAxdr9No
KzRT+6Yls+nCIx5HhVp9iJlGo60d7T3lg02eHVuDzVhi64ZA9Zz5hmqqzEdoyQKOgUQ9ibK528zZ
l6aCVczcUr3pJRmDtPSinZYH6k1r51l6LAkLnh/Kos42JMMEm8fLnZskd1H6MHydP1vM+YWanhHQ
OF8MM4cdzrEzLB8/2cxi+2DXwls8fnLQqfTE+KhZPL5Yg855tirz9/HIHmT6lPsk4cw/KApz50oc
2OG/P0mk40trNKvHIysrm1sTX4IsBnqKuEl4fn97fArfz6omfe/l8SgDU+aXrX99/EipVy+pLomC
n3+B6xp/6toxz49HgUTm6el6cXp8oxooL2Md//LjYZ6W/RID1ERJxLdOFGirBNsBWyJPQVdl4bpH
ZbF9fNYaubqadiQZeX5y07LwNrVHpM3jR2murW2JTALtOH+WmPB0D2iepXv+yfgt1Jw0FC0fP7mv
BuvYZS5jkcdz4onsHCF3pTHM95I3YJKf4b89frClDaR1he3p8aVuB3kp9k0UQyhA6lYngCiKutcS
V1WZB8Pb1CbjzRxml86T1pnOEwpa4yRZy4CUkx0TFd5zW7KvMzvnXBqOz5Moz2AJgIiipt0146Av
JcEDLCGs+UXoitvM4NdBS4DL7IMdNkXrbZj/U8Qa2U7XCQsjznZeleA1edMw0NQjjcdHqfuWTiOR
jIrhdtPqEeaXrl0LPDgI52GmZjlqLyd9JiVBu5GbGJNGNq3Ya4I3Mi+DN9v9NJtAvEbRsI+rQlzz
3L2QHBbBFwbbhxHPo9MZEo/ghK9jEf1N2eXPYr6vaWyCeusVEQuc8lePj9l4mOZRACmVs8XImLc4
NX3IAZCXMMkF6jI1vU3ltMWWrbamRZ7U40OUwQzG1NDDPYFQ+PgD44gKwbW0z0Qnni+0m3aFBl1/
9nALqRDTzuNNZF2CMNFeH/+hSw6Bgj2BbNghezTWbnJeKUtqmFXW5z9awPjIHu2bZ2FWiRiYn6oc
VqAUIZniIRlU0nLHnZdl9s1EN7rBS6fW4/wdChfTvlM26s6GOndeymjPWSedszuCeyd9k/bQolXJ
ro9PmrLJ5ohSZAxjQrhCmBIibx9UleEqc5jakvXA/lz+M3xaCoE0h9sUAdjqi4ZUehTRsNCuDgyx
ZV6Y2q7gFpaxPtGyIFyADGXIBZ6+clJGdnN8mMB+xRS4e8ZqyTh+3hXcQgtAYxFKOqi8vTV+FjxV
tcXF8iT7aXyzTNO7cmkf6OfLc2P3n8Lp24uRTqdeYoVIu+zG+fbSp7wsrc4AMAjyHSsjmkSomaEz
h/Gl3W/r5cZ5aG1zR/vbIQF10hYFJNO90dIKigMnOEf4cHRTbYxq1jwkVoiChAFFTZjILYg7bxPT
EVhZpKXfomH8HmLuHEaWoL3Dp1hrzoBbxWWwS1A+lYL+wPlmKaI/PkXZ64DpfOXmkIqHHK16M2yF
gH9rBMZG6+5gIjkdy8LeKTJ4ZlLXMk4sUGrzHM3GS7UxPUKpVOMR15p/Z4XL6W9q/2kmLU6ii9Kb
qCn4Au+OdwPnkBnvjYLjBSGxzUur/SLNka916yAztMMRGUVCPcWJPe+NY+GN/dm0vVdyhwm6SNCz
py2OSX3+m0zNbugOcuR2SjdYza/mK4IL6cPmEVX1ih1VEF3JGw0yn4oIxCK64jH+E2XMKhTT6Jn/
iWDORHXnJ1GDl+hVMcit8sZk4maWrVp6rXlymNencjLxZbCctDBL2Grf6Dg72DfkzvRoJAZBoPZY
3fau6FzgaA3FugYUYcw94raBEtx8TOTsbr3Hll/WtzwgRpqrrge717/rkV6c3Up6uxTqEp2cIxrr
t8rtzEsIOMxUeoO7hUF/0Hx0pSZWtouVKRxTecha2keyyMqjFWYEd0eV9qpELnYJRtNllm6iEgUS
vXZvAc3WXLnkX7klFpjMjEDUzl9u57OISIg7wUpTWxPhWgT966ARMkgBDZqspfImEwbDyDBuYjNh
gy69J93W8BRP1m3yNOs2l01oYW/cxuKJwfBBjPEH3JH1kJjE9Lq+czOE4a5Ct0+26MrkjZsyX3uB
/Qzh/5OwvhPQ1+LKsf5C2wYhuh2fhpSWMLLfBSOML6+Csum4sn1tjRNNiOZGmZ+85MRqOLOMwLUM
9AgYeGrXuHjCJiZECn51pV0b8V4w0EJ7qui7OmN3Id62uzzey3M09G5Rv5cGjVYaNyinWTVaplAJ
Xjk8UYK2axNdHm9ibqP12LXXrKzfYymzSzIO2SX8v/cKzrwlx9N9M4DCKloENo+vyOYvazvs1cQu
vCS9WteU0FTJfDg3bYtZaURfPDaEtgos9KF2ZR2gTh5HDGXLoaV/NNARvFTkwtGF9o4JuqtNmQZU
6yTTzGQuFWGVBtXtr5RvsnCa8cmMDi46sTNtKoaqtFq2YRSBSs4I7mmtGcQ9f8JDD/rfl/TzQ422
nz9MCcMyPq4UuzYknCXT8o9USziUpXMu3/+99/gYUuNsa4zBmfzH/vB4k2GKAEPqf4V28EFMRLVx
PV1haEloYhiPt3Ly1eHxUbJ2UL48HndIwZzkm3ov2GiKqsUZ073062fV6m9O1WZfXVko0keCiL5K
Xrx1odiPZZc8mwXWyS4bN5pnjFvPRvikaJ6shhGsVKt6Y4E6jihStFlre0jhA2DJ+enr9G9LlNTO
bwFrSsvX911FT9eKp+KTF2vlkg/6Q2Foo8zHpltQn20UjQZUhdRnBgcjLA918xy65c4JFKK9yD3m
TlzvR0IgB0Cf4Efr3Ug7r3JG/bV05ZFGCTbXWveem4GgCQeq4VWL0+AUK1JLhHT7n+RJ07roq6Lb
l6cOApFY04+MGLorBNp/45SvGVTt9FRdRWA6dz1kPpNPxfDi0VxvJTh8NPacFweQ3lzy07K+YEcz
92WPeJMDCTqoJkz2WRD8kOVZQFM5tYxpb1XHGEu5dbwTDdgjjznsbiIbwmC7/K7gcGWwmwJXWne9
dui6fEyqav/UaaOWaeIWT4RUxWsZW1gG6jLZJWNpnWKosljEUfzpwrcPsg9eQvT2e4BqQBSzzvgx
/bs5MtJ2I+BDtcHEKaX/jemk3GjV8CnK+dUb6yMrtHNDHvVNwAQzDWPQrq5pOidHMXDoWh+fSGU8
mQOArIBn3gxTWks8K08G9qeGQQtmCr39ZDr+TvfV/6sh0hntjjWcyfW6N6zug8tT6/2Yno83rj2t
6j5aLgW0IR0529ikbraptuP8lakDnqUtsxlegJ68yidw3QQCLM24wlvkRsV5qAzr7mjfY2qXH3XS
RceamR1Z9e1iyvFLtjkt4DSpPS5+NSCcsbRXyWqOmLL4DNzYJq5LQTInbI4oSJ0yAhWXS2Jz7/Ja
WrmN/NlgkyN6CNn4e+jl3TauxvY0+TEyJ6Wt0zJMz05Sp/Qfhp/JR1vF6LiCNoEmpx9dVG3IuwvX
emnqgGI1qU13O+VjtCBM6xSlRU8UXY7sGylK2hbxVibThby8H1b3FD+mQYqnQVhjKklkQ1imaCfT
Kp84I9LzrZ/NwIvJ/giDRQ2n/EJRDIDYR3DhkOiQhqVxILgWZanhMYBwBhc1FBO42hgkQs1/UWLa
J85Azunx3hAG//q6DYCVkjiyIBN22dn2LNECwdfLHquqbhMDydTZCqdT0op17NoY+DLd3DSgmTj4
4+ej/wZQJSd2PFymgSyPYUeeh181pKT31ItyjE+PN2RSWuvaIjkyd6NybfdwOt2+MjGCueLNNisE
K0I/6rrz5pJ/tzUC3znlSBROLc0qdCeo3ZrKr1A/w7l3Mc3V6AJ5ok9acHPRqy07hJDL3orDI9Ln
8Ph4T5RptSld/xcFqbV1ZPs55g1D9tLER4yJ6xgZengMdT882r2YhXW4sA3mC0cxv2Fklx1HPfMO
Gic6M8j/+8j/f66KCNYdkI+NJl9kIjc5TKL73/fs4tXBswmgVOvxy/Nm1BHwxQA0MV6b1k7Aql12
qd7897NRv8mdjEnRmn+T79lkehD4bLXGn6zXs0NJz6eSpreXTV+Q2IUeQ0bnOqK7neccJDjIsRZq
XlIcXU0Vx0rhT21iBqcpnPbeGeq9hEB+9OY3QjrdkWBJ4n6bNIMvvyiLyT+Ungmz2Ojzs11WnI+G
MKXJxf4z5ub341E3Vunx8d7/v3l8LHXSC4Gq4VYYS8Ae4lgVZMDZNqvpWKBBC+uE4awyTf72Ea+Q
Y2c3TOBqGbU7D4nr8fFGR/oK+BAqilVMh0nT6PRR7GPYUIu8bgzyDYx+b/eg6bCyAmwxV94EsDuz
G8ykcXx8PHmPVyiOAnVIaARYkOevnRYG64D+6osWl4iU+oGat/ARrdoY2dOxKN8tXTFBbIX87KT3
xyXI6IeX7Yn2mn5Fc4tRAN6mB4wEKFB1zz24Mu5ovLZNYR5H1R6kMdl/89zaRa7T/DMFqhesJYco
N6+MummAI7KlFa5rHxMk1kXQQKiqsKxv2qjolpXW5re4jGEfzloxknxeejOK13T22mvcgT7pajzL
Di6VrWn20bk0wcRwmX8Zed2TaO/o+8qWAV4UlRyZD+m7Uq+M02QiGxUMeg+iLE4G5lwoGVN+ZYqZ
rnVgjy80afNVmaJOjOG1UCcyFEzVn7QHMpki6xlC13oDpVgkjNdpxZGaabHOh9F06CAb/lb1s8bu
2WObe54wJxgWSH2b81dPlDQy8CQmaISFcmhq7TUoUx1KfcFzImZ4voo5OxT2ORZZsQOVkbCElMPB
sEluTHWK+HaWilfKQDTe+WpXC6Id8WthLahThm0aTEZfZ0RJ6tFu4jmPFF29uu72neVvipQBsSxS
a5/HA/0DiCTrzuC/p79or3MLOxZ5QslOl96PP4FbCh3Pf9ZDSLI+078s08/WaIz7wjGfIJzWK7QG
LgDosPnvPVKIx0VT+sdSjc4pxT2OOVCtdDGKS2EMZ1vioAj9CraH/8TZt2GIxgQ5dL33uVliERxK
2Y7Az7R78oIZ21yNEv/eAP0nsgeiJMiqyUgbxDm3KQj6W6aFfSRueensYoljzIlJE6KyuNkW813i
ZH5TUkaTwt1z95ccbRIPuXOl0b3urUs3+R9dkD5H2ZcyK3sTtla7bShlWR7AAMdROJfDFfxQAiEb
0SfLivbrk23J26AK8ZJCh5MzKMkronQjQW1+eyOMx/7LcZ0j52VtMeievjSG8rUcAd+5bNF2MIcZ
ZxiuGvURxJi3Rk11W8XAgavJk99UG6wRIu5plgzbqSdIoSl3jDPNtWVmf1ND/6r1fZwLQWZSJw8l
Zd8YGCuvlMzuq3qbSvQvnt8OmJAs1vlwEu80awkKaJDvGK5+081bn4XHjHbCjsl1s424jAVuezS2
mbTC61DhiYxjbU3Fn5jwuErHG/ZlkhCb1BEe09WOhP2pfbE7Iat40SwZvqDvWJG8B0mk57hk+uZe
+PlLFhH3qhLjaAS6js8DKUw4qU+/0bkcovRJVnpxC/FDMbuWf8rY/tP3pKDMT17RS3RkImPN0i94
5+JFIEW5gQWxNHMGm0FWGcvYwNFkq/EXqRIhnrNzDd3OIokjExFyOp1LlslOVmrbEKduM0FWNnTc
bt2lKbUaB52qAoDV0ZSrc/+3J0M9Q6eqB9XLhM51y3RnR18UT/xgaMzZZLnLM6M8OAQjgMqYGena
bEEfEZl4tQnYS08Pmj9u5BStwlnKEXlq3NHl+tu4v07svbik7mxUA2QLhrnaWK4d7Po8N8GrnLqp
aM8AuOpljhF9/kZuTwAv3M0iwAYgouwnK7Fi9qkJnsKq26cQ/RToMLDVuJb1YMgXUcNT5TdIUEbE
hotqrL2Nn4WkzkdkYScj5PWo4hiPiRz1kINf3VLjaZyUDtB62LQ5xH/4CzkJsygr8RYZaNOiH/TD
3DiAiQWxsMumy96LUn70najWwJMsmrxqyy4RbRS+CASc1VtREoLUhfvUCmr8JBTlpaxczraVe25p
K1WBe5HpxUO3c8EkJs8wv8ZoTHZuhF5YKJp6FhWI03DxqtY3ScDKHboUdk7SMESC10omFjQnJ16G
nc7EonavuQMG3DPNXYwF8PJ4IxYKbHs4TtaxDnqLNOqoW8OFwSZRJulWaHCpfZlAD3fIAG6s+Jjh
HmPCp8vL401CKaIPjTo42bNXcc7BMMmy+9O6XymXHnt2UiwhwDwL1ZFt1CR7fHSeA8Qhq1/KwM3X
dHt+DCr/exkwi69WhWASzvU0ZDYvQe/We3yFPzF2w3VfA6eOo/FdtLa51iPqTkBcVzsCbF2O7/zd
rM2CPwRME5CqWp7AsjH7cKCc24O7KBvnLpuI7rf3URaaPE/ckr1XXgafYXOTYKug/xqj54U+Bnjc
A66Aa6jP41UYIXWXZDNDst/CRSzfkWwOGwOAS5pG48Z2webU1tpvMhfhhPE+hiOtfm0ZaRxZ3TyK
zo4XExb14hNu9fCSsesVKPjxJ736g/hjR7r6KYgAQJjmAjwlBiusIhRQwu2hETWQ06X1ZGoJgVIW
fAMvX9qOtosPzL/7BcPk+qnXaQmnUCbIZUPODY1pYqez/mqhD2MsLLbREPror3k9e6v8dNK05oAs
fnRNe/W08Feo0GTBw3VvRoSQEy5tZNkZH6t2aoVC6YH4J42PtuuJTUIM0QEmPtwJ5HgG6pLNFDmX
KWv/0Vqo8TfFf4PS9rYsThxuwl/+NX2dKmbMGY3Pw+QZv/AW0Q/Z4qUgVXUV8vIu8OvgR8P8oAR0
E+E0nwOYCi7klegibR+Jgpt6zNo3ogg8iDTBU56gR+ZLhCC/wKKrMLo9S/ZIHt0UqB8U47vGq9ie
5xgh2gH5JnNSJJxReB90ERzDyRoXXRP9jEL8aHQ24N1QKZgAa+D3eoxmCLLO4rUifdjLErxTSl8y
IMeoaUanrpDLwPaf44D7huWitjDa1NACyLtDpV4gdgnjygUCS0aeO2rzwBA7eThuYSksndq8whFA
cWYcWUJWWmAiFcC6OcZ6u5F+p6NXZHMsQk5rEc2SUllvvRZcJTmophWT1FR2kvallqCzKl5bLXgD
kM1UPpsYwNkgi6pJY9AIKN2p3kPipOvR+BeWHNcw6S/Tyfs2Z/572iZfFkiCRE/qWwujLxTFCwSe
G0A2fdHr1jfeTBvOMq2pUmMPoSVuVr+hxmwt7H2oHvmw4pDw3HrgS8Zs48v6hJzB2OOP5c8ez6Kh
Y9hHkUtONLnPSrPQDYPm6jlyBCl8MReApUm2+9IhI82a9oyns4XRwOUyHfWtGWwXYIMmtiKbVCCH
qsJjBC7yve5WGPq4bxI06Bu/Ks9MUcJ94mevElHF/LOqfN8asdy8JuCpKFMN6knvK2gx/KW1SJee
dG7SGWl/ubzAdO//oPnBsaBG2lD10bIRwjlltHBCThda4q8cMzmEQUSPLpPtMvf6U2N/J0Z4cFo7
RvEQvKdF/TGQhkCid43Kvm+u3DprBEkEltfRT2NgUwIO3YH1/20CXPTN6O3KsKAPy6ten4s2ppXj
509TaILWp51LPDyOELQwmH+APDY4r5M+OLpDCwNMUhqmib+LUW3ssijK2PQqdlmjx3Y8fLPmWBur
czGAq03TTBScaecvYxMfVEGjKLH1kwGJwRxYD9HY5vkroisHTqB3ZwI4R6Kb1a5yii9dx/k828Wc
sD3HIzq3JnYAO3LKYi2h6HDr66hzcTeO+kyoiHMnb57o6N28xL80JvMtNAQrIyKiuqUBtRjyzlpM
k34HojFbu/snK0XIUmoENtX/qAttBpUHvtJcxFWT43AOVl6gtvbk/uq24o+3yq+aaKd8JEq+0vKn
VpZ0UDR67IhPEeyprNrlstiUZ2jVf7RI5qfQIFeFHkNjcz7AW3YdBLlhIeMyGplHrWggxpT/ggoG
WJdg/m6mt97/VAisEaSwL9musJkNAGyetOtoRzjHnZoyKntv6ASVltZymUv6hsg3eUHBohWryJuW
OFAQ1zVIk4Xmv7pp/yagtS9wQZKKVXs1F4hslq5tEU5U7VtBgJfe6QihvAHIWG+QINtQokTr0Jl+
URq+JfP976fZcyn0bClDEpAbbmwFkl1rjTOviGTZIQWxRifUG+k3qIEP092HOCgFI52mEZwpXJsG
Y8B2GfsEhJYIDBoaH1ZqrUUU4PpqMAnT+GmKdG0hBl0wGSaqKbSIHemnjdDCGn2ss6kC4jPc9MkO
tI+BND3Li784s4SYAF6ictpzbvjH3cOTXOFEzlkpXIdtss2tr8CBmTe68CbrYx1qJGX7/xynehHk
4G5xxsW5d81C96Mnh3tq0YymBHkgRL0Fufo35KSQQNSv8YfBGWg4hxwmI/oZqA8bHwMg3mEa4Ooa
qEsLXh4Lg0UTVf8y2/SrB7ZETKiYV6p1GeFwoulsbSpOCsLMsYQUtb2qGySYodDBAg201zUETdOd
Z/pjTPi9c8BA5GRXw8uQiwE4QeRhv1dYUytkVY3NxK5KtWrdjfYLgs4/3l9by1nkQ0TyMZ73vrEx
NCQblKXGvvSIQGdnCVzzC+urt4WUVa29TMI4NNqFrJ12OVQeugLrpffaZw1wxXJIwEFZHFf84dV3
BCjazEzgWAc/Mb5wF8VAyMrb14qWc9D8eGHC0KSkboiCrlm1qf+K9gkEHA5hzFPLpkl4gXwwhTmr
N5MfsoCdDVeKxMGgmGEnnP9yQInYnLBho8bThlsg/uYBh1DtO8T5zmgJMkap/iUyfwnCtoE3QaBZ
RrNCacBpxL7W1Etk2Cc7KN6ssHthUTLCcGPis6FSS4D13CiMMeyQ1jXcvXg8GJlqKRHHK6vsCTo+
llUW0D4mACCUVzMbD2HGNmHUFbqwhnveJJvafg7qHIBCuApkzijluRUa5t8UNnJDGh9nDTFO9JSY
4/sze57ozUWNx6kcMpiH+btLVie2gvbAYkK16PxBhHMRU/Ok0FH0zPuMIPunUM+u4RvdLA/hP0KO
H6ut/zi9+awCbsm4XAWOIB1m4rpzFIxRGIR4U19y9nucDz+2M30InxsiMDWsoPWq6AeKTqNckDJw
ok/JRg5fxoctTFgWDP7B+qJRAECaNU7hj52DvsmC4l84lD4TdUcc7LBCRKUQVUebXO+2Yfdk2tEe
IMsO6P9r+lWGtEZ9u9fXedhfVaxhJPPAwZR6tpv0/LM1fJK/jdBfTyY/3jQcF24z1StBLO3GJtxy
Wbc48zl3pxTg11QWW0TMmGvcfE+rqQLiAivDAxGVIsXaRe1r5Ocfcd1xGquKYycIjZlKnhteGGGV
MN2yXNu0jIeq0LsHbW1vKV24maAMNaVT7FtvM3jtR0VOy46NNkVvf2znxJVaghGx9Y+u7Xayh5Ra
YnheJ0Z+cNB+rvJCceIjqGbFCjcsjbq/jxEBXI9+QJSIXeArBogJMnwCm9aemVxnwjBYDZwhMRHh
ePjUUYbkGEUOzpAexYmf7VODfMOoxzShPmXdbTM8IrukzxTI7clZWNKodiPpYng7xB8JwXzNUrdJ
ExhUEEYLttP9OLhA7YAMEYpeHnMXUug05L9uNBca6AGXigWe2LTs3htoTkJh1kvZ7cvZpdSQMl82
HigRZnLZECZMAzgp98gqa1CA9IJpMjm3fmihgic95nHIHcgFpvWgcZwZKdrXWhRnaBWtS+VrH75L
wLiuoXfSmE1RhyAACIOd3ggOYeHOccCD2MyUtviISB1G4IbA5Nm6jHB9TlIrDr2XsuqYPiJ+5WER
6WtUj5rSN7WTixVS8o0aq21FStiuNQnFIoKmX5U2cpi4RWnYhjsE70e/NGFPKfaZUCRXE/1uXQA6
QsjNpH/GtoZoJZzKXuE0jM6iJ7w+wGO1QBrzZQw1EEEKItRMZGlpPgOpQGM2wpC/KD58GslQuD1K
dOtZ9ECfMoU6VxrDu2nBbkQpoj3CjtZSekxsovjcFli6Z0q3PXl0+jWlaKWota5RpwaNt5IplE+S
Pu8mdfQguvYVLXpplSuL3QWiBVlskkqMZBr8MYJwkDiHWAPcBoSsbTDiNES2SU2Yp34wXogVOKak
se2y8RoDod4H6CG5PIAQJcV7hrIcKbJNgHVZO4AJ0ePqtKqeK+ZwtdbZJNZW6cYaOuyydvg52ZRa
HjCLNqeJiLeLuwDbPXvVJ9qJrTeVZ92OzJXNrGVVGKac+Rc9tQk3mhsnm87WnQ1CTx0PdJ6vk8EN
djjnqJu0P73vNDtLKESP+rpmljwWlnj3PH9VNuALXfRujPM+3amCeDcbLwXIcW2APBDBa41HELZR
hoCC3sNXw/x3Ht3QpaoBik3WNZt0m3BN+cX97CXkUmj/w9x5LEeuZFv2V9p6jjI4HHAA09CKIaiS
zAmMmUlCa42vfwtxy+rdm9V9y571pCewCKYwhoD78XP2Xht/k+x1ohkXjiGTbYTvg+3Ig0Bnm9/0
Hj9VavApO3znwa6XDuk7bGPI/uPaBgBH+9Vp+xfPpzYFHhU7wl/6Y0YoUupnjAI5NKnGJm+J7RRH
V7dsh6RdwTvajwFDLB2fHO/dWnNGYkbbFENcWD00pj+uLX8CV5gjOKo8TLA2qA3UF0dluJ+ZOQbb
rIh/kap+ssOqZVfRnUVP8wxcVrmZcv1XX/KKyejmXWfrAHweLqwWIiPEkG4vE8wtmTOw9gARhNIE
nq2/JWFmrIuoMheKd9EskWZBL4UHb3mvFu6RUztWZ4NMgrPQiFoP5KqiH3Wyg6znTGvITRjblIfS
3xhW/BT2vr3oITkuQRg936kAY1OsfS0ct2oyNtYAqr1hGLTWEbwv05wQk4j3cQmtcM5Zam+Kd9Bq
X6DPnKuhkSCSBEiywomQGsQHq9y4JufGxhnm0vdT+FhOZSliSL+EH6Ea9VdMkNq5aMFPa9K+Wqea
VrIRpZJGCL6yMWeQV7nFN3zLUCe0ah0VmAMdGkiEGk03j+nEHq7AjfRYzmQj6rOBCRNw/R4GrQdr
IIz0YyqiM5aQ6tUbtHYb9x33BcPjVTpmx0Kj8Mz9H1ro/YRpRgJgPrzG4zcf9QxGRuYU7kgdnqQA
Tvx4QurlBkwy0QUyj3FiQpmjhzGNbgyLraemZYQgJ9fezElrVtMdwnHahH0abYg6/dVAw6qrvH22
XejFiuA9NdfTXSyfQkNHB95dzQklI8omzjETyIQC91Rpab8oCo6Ti1kwo/qB+Rz521YrHx0DYpyh
VT8JvD10kU1qQuaRUWfaiyIwxqWcxnUZlu06t+b8ArzGqYzgioK2b8aQHrJfvrPPPEigsau6b85a
m26cINWAfrJX54DG1qoxBiwJg760AmY6nBK9VavZ302pzJXvEiOVNSwCkw3htJT9jmrvu+u2sKEw
y8Ifsi7IvxrSadyQajU1l5VpI3lGQ2ZV2S/zONHOW3Ic67aIcE96AqIoQs2RJvp0DF0wZJQn+5AG
90qfSnOHgAIsIA0isJo4KCejIzjJCx6TJF11ZF7e2noFsYIbs7YqmBPPSe5Cnfb0el+SG562PS2e
vNqGZa62Mfd0qyx0Df0uC/09CgS1pcXqLR2O+iJ7C/2TUTb13mzTL9QEP5jWPCn+kSsgggN1ZDo7
qteOeemsMRiXRdk8R2RNLAK/vHiW3u3SeU7SY9eQbnmzM19bV3r00nG38zGmT/1wmpyhmA9wu2yY
5XMVwvRQ9g8h+a2bEVmKYyqTmQp7JB2+cmO35hvbwZJek/fe58ELbF+5sWJoO8YIXW8K04MdIIco
NH1Ljt4NYie+OzDRDsjzRNvWvRYAC0U+iT8Yc56G8wWKdHupSByocV0onLK3YaoNGgs1txisKrzh
DQSWHJJ2m650twwPgjuEoHeOchEzrdBDydtg5NItm/MjkZK6j2ikIzepQvHeBvmvQq/WpZDfbDds
WcQILA2p0/MOe0pMomWF+GZuda7dEgqWSc88lAV2iZ6tMBvekhj8EgU/MQOrTst3pix+pew5wGZY
xWd2cHEZIF7t8yTZM7NfW15yqfvw7NGpXkQp7XdNZy/ME/HQT+opQpi4GCbID2kOy8avaX4WLTMu
xSbMUUdfYw6euwI2pw+QxV2DZj+bXIcWYH0JDc3exEUNPfQ6FeV3w6xpbGNCX2QlAblxvw5ZXBZa
hFQiE+ig5C5Hrjc7JaDV0/0SdXYdHONH4UPTEYIZ3QTzw/Yy5FOy2EcptxRwngyuJeSHDhy6ZtD6
t1sADXqGBFC3eC0dOn7X+0zpuCOpUDgZXDoSiWnbW5F6Z1dDuu+kU7qOy/CN3hiNvGja2BVas9D/
ylvQt1rUHXvbSjeWNb0lffiDSE4Q7yUBL3qkM/Ed2TNTViFiqVf6nHGI2IZF0Im3sNnz80ASNAOE
5Io7h6GxvjANmElBQf/TE0xxipkF0NfVR2mkOG26do9oN9jENo3dcrpYcemdlaFzCaR1CIv2JjrW
MVmrXZyH8c4QYg9QF8ytTgs7T3PKYz3/6CPBlLCv+L8hW/G6JY3NNEG1H0aoBaqwexkn9zhqbKjE
2yzL0jY4OTTJcRoVCVClCZYcMPXBYyu+WQXCcN9HQQ/8LJ8YQDIkwcym/ajryloHoLCXeWlcEy37
TOCOnOuqWsfm3M4My++6kTdU1/TvzZc2k+IWWaFxa8MmfYCwfEJIke3jSVOLzI/tF3/0d56gdVjI
JbKeaVc6w7AXJA76DoJXRXpYyMyazWxg/hwNL5pDk9vB42IUsgUik6t1jKLroue2fWjJhnXlKm4D
Zubc9uup169F1n3QxlzGLtsqh+AXoDpEhc9SmbB4a+K4gdXF3m6639WA4oQX/Km7m0Af422nQ/20
Yk9sjBhPvjHamLm6XWXF10FVwRFnvBF/mEOGfrkoaGM08YY17oCZHD6hy8hz8n/VbbmpzPqAuPmH
1YUIBLruiPCGCRBujW2fwfQOLOYYOTKrzEu+ay3DzswvP8ZQvjkE06PeQYHs2kH3JCz7SojlBPIT
LykD7ENYA+KYxQHHoGpomkw3wgTrsUMKxZma/3V4FiVT4DI1iQAzPpgo6cwViFkx1BRtOZ1cKvzQ
XSAGBD02GGcaa1Oiw9WyKmufBNOT22Lq8fQPVpTv4U/XjqEamGzfnkk48ZzCEujGBrWRuRCtHe5q
tjryjqnEXIAq/3sOxvofBYj9n1O//pIl9v+WMfb/YYCYYRKs+H9PEHvJwubz1//CgOD/ytM/Z4nd
/+EfYWLiH1CtLXLEDCbttDxdcuL+CBPTnH8QBiaRjCnbkEoy4/9XmpjS/+GYDp1zYQqlC6DL/0oT
M91/uMKwlSuFrQzlWvJ/kiYm7L9kiVmmZaHPsC1H8LuhmlZz1OTPj39FLeqdDJUqgp54EwbxgUTI
PjT4PuO1wQSIBOiT8XSP7btfBj0qdjRp0TEbDTk/XdAfiiK3XrUoRNaJD+hPb+g/w8/+HHZmWH+N
gpx/PyLVJG+bbQtDSvlb1GWMliXJvBy5dtE1e9V1c9iEfu5tKa8A2AH6SHBx96f3C0fJOWFCeyt7
qvcwrLRrJUCllAXu16KkLWtUmXzBT6ov3IYO0DBTIe6Rh6kbg2SC2U9BfuJzS5+rMSuWQeJm+6az
L741/PR7bJO5qq0D3U19H6QSGnCT6hTdWgxT2uq3LffyD3q/gtlrnW9oZf/IIaZeGJD2naGdDR/0
b2pgFWmgB+59kyllPeH7NVztqtCPLWB8C7W1x3EACY5DZ4G2dtwXYIXyqcd3wCiJUjiIL2UoJ1hH
4ntMQPmPqCAIIUN+R/A8vzdy+9d7MmvqJCtNmN0xVGBl6YfFr6k70EtD4LEqGl2gqKSKyu0+PJEi
lT73I0u31Upd/PO1VQp+itVDqoqS9vvsN7kq9TaGoX+g2ThuKVvcm9v5SMdwV1CbaT80FPoWERGf
phJfutm0L44oaOf1zT6gx4ziEUyu7RYcafB4ULenz6nux8+ocDvop4iCTAyp1ImdysP9pDAI+iiJ
8zLr+RCQFM8yDAEXZAeo8TkBqnwrIcgxAPeTk4FlFcRy5sAOatYdIW+IavXh2qTacCWSkjqiRLws
LUmCdyieCZNNDoQRMXedn8bKTy9zH+lidGTAqqj0LqoCUjE/o4c7ngKdEnf0D9FYoHcac7gf/tBq
2xKWpbD4ZMOCNrWR7ac4Xilnml5we1Zbk8xM+qtHF40fDHi/vtwv2dT1y14LH4baB2tRsJIciiYv
din2zweS5NBYJP34lkyNsdIKRApMElDQC/vZHPr6dk+DjiNthGKPfIKWGMHcSX0ZGVgt8lCz9ppf
fDYgjrtFk2RwuQn3hMnohb9EkZK4pDtv7KIk64EKZRhoPwnDpDFmxpeC86OsTqNe1kRdwBaYC0mN
hldaFuDu0c9lNg/COcEdjXaHGpWPDGXcEV/Cc+tE066ySevc9KW6EQ0x/kTee9OifnrXRoSjXegv
0ppomMpkKQlNq1vXxZjCPB5yjIG2Xm8GQHu3oltzWi1vodnYN5VGyUNhZQ9+qTVXw5tiFHBwlxcd
ImXhG48WZ4fj/dNK/OiXCl+QZngnbOXGS8YPItjYe7etz06BTktm6qFuTP3Uzhc3G0iBwUy9kiLV
jozLp22YkYFOrQOXlA7xR9QB8uiq8hlZ7TFyfJgQmq6/DM1Ao0eLoo88L69+kgY//sNi+O9rIfAT
tgwpSH3EJ/nbWu3FHPVGcKLLRpA/DX4kP/kBwBBN2mAXsESH0cUjPOLF7x61SmqvpVN8K0IQQuLW
TpN7KU3XufimS+cmzZjooTIFDDglP0G7P5HkZr04kLy22DZIz3aCdcks4GEehv/9C6E++n3XUbrr
Cgt/GduYYdu/reoimfWXmGKWVaVP6wh5MjQvLuUM5vjvp/dH5GRky46uurkLXPBhjTWsora1ztUc
wlwL39xU0LSXaURzJwgbfa0I3DgbZVXTkeCQIwbrScpfzPSqx/uTzsHlZHpevbs/VaOqIDBwTGbP
yPclBKVgxSdw9MNq2Hl1IsjQI+aiMgrnMiklTjAyzzYwu1PahETbgSFFTOK8dw7+5rvJMAsab6tB
61gFrGGPQ1w66hDj2l8UBHslWo/PaVjodQCOF6LuCzNP+41kgWkpjXC8SQ1Db08fe12Qn7BJC7eC
q+0vCVmRh24Ub0DlgA5BFtjdo6cbaH+tPx6RxAGwcs2PgU3l0fcy7RbiXNejR1kyqhOS4bDonfrR
7NMfYxmNM/hsnVYc2TocUMf7hWkAEFHPGG5zaMEpZdKH5R4ffC1buCSGf+4He6sZoenukFgRVVJU
xdKa4Spa4hI6HDXjmZZJolaNqrcaQKc/7maHqW1gsALqxHXo2zRgTJ5NRGRbrGsv6YzJ9fXWXd7v
024gsLuyChdq97wG66CJFEJOAw7ZRjN17Ub+8ZzKVNZvSGtgxtv9jrKdtyUKwvFAx616uF/6vvE2
Qwo5pcaKiJg2UKi7PKwOAnzWcUrMnzLvp3QJwrdbZpFqiZD0aaaSko6iLVB8i1JsQs6wT60xCciD
KIZTapGflZKgXbmjjccAaCLN2G5FCyPeuUntsJ9KZwV5qWSYq9WPTBDXHgORCzI29R9uKGn92/2k
5oIQpTrDAUHf669V3MS3srX1NF3Wk2Ud8WkwZ2u1lVW6wZNVJFzcWzU4a5OswHjdsT0eOVzlZ5AE
8WEa6voS+VH60+yU3LAQa6sK/9iqKws4XY2TnYUljhOWLGeYnMeuVK9x547fixzOSTDU+SnR9S2B
CcljrnsbAzTamJg0MYQJ11UIYxPmU3gUnTX+h6RwY14o/jsKl/JQKVtIc15CgFVzkP3rC/eA1xBJ
jmMljhq4U3UmuFZIwgli/HQRcD67zJov+dQedZzTq0wHcCeI4IlTlX8boyw74hj63jnRcC0zTP2t
T7hYypnTDY1iC8XAfggISX+gMfP196ug/fuHhkPaYBU0bdPUDVc4c8zvn0rvcBAGqFIWY6Mcs2se
FATU03arkiZkoPkSgst9APRSsZOR7Z7Fb1C206MzOuohS9FdpsLd9bnj3eTUezecZmo3tkpCO+Fn
9PG3vlWdc69rNr4Fouf+KKezhkingqbB/d5zli85e7bjMTF7aC4AHVftwDA3mQwggD2lqaF11z9K
h8RjYsbtWpcGobY5MWNUqAmnegyUgd3YD9F8GVE7PdhObONonK1TPLv/3GOGt7Ui5vmaBbTadqJo
H5qi/UYPaJXDAjuatWa0y8aHiXMv5dPm7Ji1fRFhZF6nDPZ6Hk6zotXVT/HgKZD6BXN94vBQ6jTv
hkLgw8hsfFapWDV9KsEuwhBtULn8/Scnfktgnk8ljmvZJqc3R9imIX7bv5Abxm0PF3BWzqQMX6PD
ILVxJ0ORzYFzckuuxHSqrEhcZWSpTW9j1yw73X/AiIZJOqAJHKguevELellmHBnroIYhgVXhAQcF
s9SmEWvhIhHqmyTaR43r7KouR+Ebi3bV49d4vD8SESD1yF01reYCPTeMl4AjJaxeX2yw8Sw1xxu/
Z/NGa+jhU41RQawqBLKcIOxKVLf7RddIy8Te5DJ1TsMHAG3urdfGn2mWGG8VZwFdj0jECsW7KGos
ykWh7Umfjd6G8KNiRL4kHqi/dDE9bzdAttXmcNylaMxFkNCPmzgHLJ1qal/7QnD0wWdBSyr50UVO
erUzPeV7j0LPFK+VTfiwoYCwwe9d6XzVH8KWDFBdwxDIQWBppECjo3l02ePKnNWMh9BBB9z5w3xM
chBmIOTr13yboUF1LY54L96wsHs7sn175nBU9g6dw6owzD0TF+PUpKQDuARx3SYcKytSj91lZ2PW
MvV2PBASLpihw0QizZjiI+jWODPLrDVIG2OoBsKEJI6csNZR+ODYkL9d+/mRxiGFM6ufPJRmR7Kk
w/wyj6L6UvakDNH3oQZTWnwN2pT+UebYG9pkxRmEFo9QF8rS3XUpeiqM7/VFJgVnheSiw2Z5bWx3
P6K8fwSFFWEns9nzwtTEQCvFcyQDh9mB3++ICBTPReK5G0OzNCi++VHzbPOKxKtA2o50b4qcPzpF
f0ma//N5nVjz31c1iJHKFOhw8dzO5d1vt4YuBlWDdwmQYPnfQ5ugy5LMnFs9XxyCFPe9PtC0M5hY
ydqNCJAO4xMuhMv9b9x/VHQDMMvIVYDsEuwaMqJ3ODCndzKRXR02hL3b2z/vz0bBlDtL063begWc
pUqeS/OpRcTZjPIqq7f7ali5lEKjmzsH62JVl2LKHljrcGIByDkCyPrno/vTwu7CJUxOVIu6Uz2T
oL2CdsqYTUNQ3HZHux3jVzJxUr7JgpDOeJh2cojHldOQYUC7/lfU29VX5NGa9QgUiWYzOjSqTZ3E
6jUysUV2LYoou6p3hsrk1sqBEybtFXg1Giw5fRBCJK98DyWg/5L6jLJyn5VTwwkGOxXQhWIGYzk3
ny+MaUTscaKlK4q2fD8JdH8Fh/KVP9nlVQs754bpAjiYnT5nndKO/GGMztvvlnxK3r5CvUUzQn6L
Y+jHRvSFyP/qA5P5mcH1zyhm/thZfTyiaR17j1LPJX5rfa0ldbCh4ivePYUyJMhaXIoVjeLZnz5N
QbPWXOVuTatGJOR244+C6U7O3f0WOUzYs45sgLjyn42KBdpsi3CdxpYJXD9g3Ftwk8gWxSKNsHfL
iftrPzYXdBrxumqqEzyX+sLxPuWriGhBVzTVJ/EU6Pan3pk3jq5Luj547+fon9A1jeVA+bJjkl3s
m8KK96Vm0TQqySlrYU5NanK/MRWglO/QXnSd1RxEA5w7Cjy4vIOfPtLygVWaD8WhS1SOrqoGR6zZ
7YtR1NBoEidaNiq4UWwM+77G/NybevyC8J75XYp6vZ2fOt5nYwi4ZIZA+6IGrz80SvzzIvUWBThq
Jz3Osiv6AZ2jMwrZ+9Nx/plnRLTXUxjsSARXHEGri69JgUwvQQKtWeapK3rz5IeQB5ECuJyP4HE0
1dkZw/qPR5kOYUAEcQdaiT+15wsKmWzTtKxSpa4eYs8034jPGggAl/HZH6XYae4YHkG6wPTUU/MW
akqh9gli4gPQxBtRYb1Owr06WofA0TLgdret9+B1kH3j+tWO2hOezeKHssm3I9OJnJo2UieUgOmq
SYf8B8dvWB+evfdBxyNLDqYjxwty0QPELVmBxn2ofuE5WkO49Z99LYgfa9M5Gn1fESTEqWks3PBM
b+yxLcqtqhKyUTyJ6ii3SXWK81PTVfZzVXrRsyoc0MExUR9Qk6LdUNG/uT/14KA9igjAwoQxadcm
/qoAgtM6sXi6X6IqeaUzUzzcn0ELmzYocaxVCIOEnMnkoPvpgCxVlGuzKXpcLlr3x2Ussw61mQHK
sTBtIocxCKSRWT53A0GvnI+yAiXICtZye/rjYWuwWtscDu2gKPZ5qe0jCcSL9eZFryx9X3aVwY3Q
f3HsGlYxHO+j2Tg68uhJPxZDNhIHpFlcvci1VqQNsmNOWA2LWjsj6gYvV+Lzo7PiPNwv3nAeojIh
CTr5wD6NuC0qv2TUXvWs9N89NBFLqccEVQw7zTbIuCt6IigwM5zBP09nQqKxJm9EY+DgKoPs2URg
BvcJsbHHeAMBZrLpyHp9MueuqurVPOk0QTolbnhyA6x1VWLMhw64zHeGicRHywLTcnDjNAnDZbLW
kal3G1nYX+Vkf5hlzRelxa6bNX0FndRnw+aWNALu0FgLXsbxWkqhXQUeTzH5+6aMo3eY/G5Ejyv1
4kvb2+1hmMH/OnbeHLIqUTMkwhkTE8QcRaox6w1FPmBpK1Ej6gWlnR0WKxlgfgj55FzHIx8Yvln9
ynZmr+pWHoD49OtssGxWumoH6v4J8NlPHZpJ1DjAvKQaUYMR91HPcQVanraLWpLEF6/LykZzwNAT
eT46wGnP+PZDTiGJMpFPs0+aCLlQgxUPWSInavvhwxqFQYMhU3s6mXTrJ8/cZlYlcfFOpDsRH5vg
iQcRRR+5yz+TaCaikFQKT6D85hI8v27r4ILB9APHCyCE2D92LZ5+MgO/EvrlPNAehyp5Iegv2cI+
umX8X8A1tWvXhXz9y/xXMwz6QbdQmGWxBJfS2v6mIdSTXHWX/pxLS1WW4dZ9gCQJfShGyEqjEreN
1opVIRiqyUcaz2yRtZctBOfrtaeRl10A3DgDawPB66L+VYC+dJfCGNjLtOl1JVYG2Z6CBE4fNeOC
6o42w3AczO4jLSkSlW19UyNWRDrfN+Z+n9yDTAJ3rXnppbphCkarhmyOwTFCX6CPi97DAMKRYpnS
knLNLFmNvhmvh5gyutBgt0rHOwTNhIy5jB5ysNE4De3XUKOBkRn4b9gQV7XVYaIj6Y+mUnciURQ5
wrKTFsjYrF4LrOpFRQekLpgKmz2qM22wrDUqoEZ5T6D5nH03sT+On6oejjGZJR46um2DHUH4PfFL
ZXUibNlbeRwFmQc668Kb08ddxgsB3LWuka99gxRcN9sbbzxbm2hQSuEx073+SL+cwbNN58MgxdNl
zr2CrAaqZHabDmQamo2cVrIP/FXcRd+bGvW4m08cRDzSLIKLF3oRKMGX3iC2JVFkvLQWWT+5OfHa
cGD0iH4J0AJO6Hvud7f54kxK0DmhqJmD6ieJ1EfTklytS8w2LPeyiA5diLoTiSQH9pCMRQduxE3m
n2EJXZxAIub+yFxxRVosP4i7iGxk4AxShQpC1z6HqHjO/eyDrNBV0cZflSsxnnlXp7VArIbZDn8T
EUuxvaeD9Cb9zlxGhJRZFAasFzTnc9nsGiXPbfAYzUo8s2j5602/GLvuB6cnZMLci63VjltaK+A2
SqbsTeWDgUf0MqO/OHPiUqkQoZ6SWnb7PHtznDFfET9If8sa+6d4iDExtEj3PVyvG08RHUZqW12Q
gJY6G9k1l86Lv7AD9ouOeTLYzHCvRvr8WPoorVqwRCM95TwxdlRAfMvasV8bRsYvV7oEussHxw6S
lanD/q1Iis5ru4cEgH8dU3ISoBFqo7UaiMdubOctMIYIh659KOGcwSPF2NQX3Qb03DYd8xGTmutB
gvRwKsXlHo0R7W5Ph4RVfGd2nREpsxZGyXJvPMWu8WW1ZouDvngr9LnSE6S7J0jeSAehdilILAGm
t4mxKq8Rbr0YKQhrtqpVKOmRJf2hHJPy0IH0WeOzdxYcfVqPrFtmADR9wIN5izi2qa3b/OxzAmS0
FRA8Sr1r61+RBsHVLEhNg1A5ASubda/DYNLOyMdvDviqJXaFjZkX/s4ojWrtxW81CZIkS7Fee+Tk
ZKLf5nZhIWiYMDC7iD46OVvHqnONZ3OpSZhzYTJVxx77YKBrT3g7G479nrcYopEY+XiolgBlO6j0
ysVnX355duluMXiB0B+dX0PZdw+iVPsyCkCGiyefqKIFcqev2I9OWe5tQ5yyelYNcGTJ++q9nW86
r32NwtEMGCwRtoTle0L82/gJAp1JrcCeIFQ0yg8osYTRhX25RA8B1wWlflrTBiwS02MtwscP52hT
G/VrKAL1zcLoN/Sz1n+M/W0yJHOzNL+RK0BGm7P1QQFTh4WfE5kei6EijytKfdI2tP7iBsUXHqRL
VNdoy9oNksR4k7jGK7ioCR9TRh8ip6bQUEjHvceakoIDQO1ILlwbI99yD9RuuN9ROoZj8kBv4Ybg
Exu/eaWGeLab+dDcWy+Yq/ZtQ96Jqv1Dn00DC4r/zcvcDzFBAXHlm/Bxs2n+rnO8b0XNa+xD+0XL
/Z+5ZOMRzOK5JSGFCUv9RF48UwiCX2HZrHEVtnujgblf1gl+Bu+QKesJMx1zG8igy9Y3WGZZBhGw
8ZE+qlw+GULTT4EXneiLeDHdifyevGmioUL+Uze31m62Uf9Vh7jPTUDBrPfWoyL+dAG9Bd8TBAFV
ko+TS2s52OE3naCJ0Y8YQBWkwwdIx+oIQop37GmtiGZLqWZATFjh6OqXZTIy5iPNGMrD94AB8cIb
1qGud9isSBEQwE+X8L0alLili2aK0ZUeflJfWmtmCBeDQriZ+LUb88u2qU7bti6vYweYYHTEkfQ3
vmzW+INAs0Ubt8NOkc4F+qCECVB1chNwFOSPwalsQHaNOxasbUl8Yzk55lKrbXcV5dYm92KSwPJA
7oTJHZCl9pbtmoqLnccYOHwSTqCMV3JK3m0SuRH8ZvCbdAbnUf2eOhQcVotJQkAMADMNuaBvjxHp
6W49SfIDAzZqAhpBF+yKwR0ge2D6oeB/t81OOzDKoZcIjQeL/we50ujxfODbBR4/T2Ftb1NvbYz1
zNWgx4RU+qtr4kc4OiP5tssOzOOaNZpoSeHFVILZuBkSdaYalSff9E8cPVdlVhOYjg53dNxk2fcc
PBRLWpvht+09ti9pGbtS0OgfQkRzBEH98b4ELeusHAjsYBL2NeX+d27ZgBSTyiLtFfk8E/qFSUju
AgEEgHd6QObOC1VJs44VP87GEbgR3L5PaZHcDolEOdXBbSlZfW+SkEHVui1aiIReFhx6WX6jW94u
IsU/DowuW7eTi5ltpI2Ch3Ol50QAVsPC5hi2sLunUCMUh07n0dC7z4pQBsfw0e8xMe68aO2XsEXM
0npzJ8oa7OffJk8jhsGwQ5AT6AerVH+y6CZ2RIAuI4/sXY0w8JBkilVQgi0XeSfXjLiXd46/3xek
PtiagM1Jt51/gnnbWENgpe1cg0SkA0AA7ZRO9iYixsOn10nXFGz9qIp9VqP/G7T8p2cr7J18RwWk
BeSBU4MzV+wmjG6caql7grj5ajVyHnCOb5F7EPjsPMPS9S8swbDX1Pd5Ji5pFK6xAdCbipPmqdHx
hDk0GBf3pzBk8MVjvsa7m4d6cEvR5zwPCsOn06vL3/eSbUQ+f5lgKNfWDcNmfOmYwv23CYZWdW7i
EaTNHW0CW+sKBxuLQVVBQMlhnOd4SVfFj226trQ8WBd1E53iiMQh6MK8OgaWVajCQ5U5/YNmq5VG
3C92KXPDGpg/QWqD+6yhvPDgM6OstupDJXnhhuvLl/vTEsd4RLgurWb35OEAOYZY6oAUuOeA/IRF
7iKpt4zJJ0kd7S16WFtwbyzyopxQyBirRDr+k0X4z6LRC8zJ6CSfiGu75VNFZnaiR3utaBSAZG3l
tGmxJfMe3tOQ1rczMg8dTDbahrEy36t7ezoqijlpOjD3QxNZWzOujB1GnfdStMO5bYv3oLSsU2n2
b3bR5Q/MZ/95sbPxAbOw2v39J2T+/glZFuojOQ+rBWN353eJVFsqrZA123xDmUxKLs7OUXNIwumq
fRtOCK97k/lskTiYHZy9rnOUNZ0a+0gNsyTK5uTwTo/hIlrvypqJMl71rsLY/BZxxopaUMmmNw6Q
ZWAWU1KI0IDTZA1Ak+YAMBd0JpPGJ6uLqy2edbXRSKKLcD/8gDVLs3dsMC0Hwc0w/OnkS0BJbqfe
vUJdrM7B11T44eHv3xI5j6b+OnbT2UeRIFjYLh3eGv78T6OrQVelBEfDWSlpZuJu8J715WYsev00
TR4kh8bQWVLpREWYLUDEy6PO6rlqy0lROmTRSW/LckOszM4ODWff0xI8xlYCnYaG302bWTUK3NBP
1CrbMgCbh+CkPCVzwkmUk30yWNVDGA/d2uuI1XM4Hqxg2eknI0M6YzXe0Xe1FpYYaegkTohFXGiA
HQLlnP7+nUBw9+9vhWRfs2h7mMz+nd/eiq5zLSCLWb5EtKLJ5liS4/dcpkGxRorVbfo8ts5tlb/D
+Z89+zVNfEfCy3bH64D/ZXWXo2UdPNj7U4dh4JHMwQGnuRAsOFmB5S5vOIf7DwYUExjFQiPiMgGo
kGuo7OenjOw3pmm8qpEmYJ+HUPGmAh43CIcGAAQe/yGEDpKjn92UCZvC5D/cL74efKSNzvcNyCxR
Zy1Nt9R89GPNPDNUk0S2ZAtwURvkjTR6xfjZCtXR3Ldx01USl8eEOH9o/eA0jlhC9cYzz462veuP
mkr7JVtv3N2nTARo+puhdzkZdd5nWTB75tBYhHtNSe94v2TaMG06BFp4GcBROlmvNnGQ599iZ214
wVOa+ubX3IgaVS1+/Rdl59UbudVl0V9EgOFehtfKqqCSSqFb/UK0OjDnePnrZ5HyjOeTB26MDROk
ShakKvKGc/ZeuyztRxJbtnEep28ju/lV0SnjPIVzHpabJ8Qmkr5KpQLELu63FaHg2S0TEcEJg3eb
jOOijCgZR7ftwFZ4EU3EcUetSmMKDSCwnPqKGQfJF+k6y/Csgi44U+MnU2IIxWuqkIqkzpg+Zsh8
dyJz8nVJz3aHseBhUYIop+mfO6x/kcqaKx69Q0CA9CEl4nnrtHq/r31RbyJ6eFczCnUiaRlyl0tj
nLYJ3npk1oQhtLU9p6OSamirO8fRgsex/V3gR9h+DM1ZCGjo43d0MqLkS7cvHwoXy6LqpP6mQmqt
wWDGJz0zXBwHw8+EBs0F8Y9//mgh2WjXiOheDozBP/yw7VbYaFumxqy/N5AeIZtzqYzjlCS6E1s8
VKyvVqJedRnXr+QqXLMyDt5kot33sj9rbXmtq7Z4jiQfAWXYAHN180OTcsDWUj3qQWo/dXnzzQid
fCtD4DHtcnMt133jXhmLoY8sU48rR21rzDehUYobyVd4o+rCeXQUbhsqX6doPixn9Pf6dTZR0mk8
TBKu61R3XsKuWnXDVrOb4oscEzJJ60BdZF8Eu3TEdAcaA4cfO9PD0tPQSkJ8Ar/BdpDUX7ARQGUJ
fsUTZozKB/NT6iBbneRaF8zC3chucOnDddzHd2o2cPQBdLhixKGpMdRTX4jweKazuEzJnNupmMjT
C9iLirZNDlFSaHt2zODxzGsGAHtXeIX+8PHJJIChVtB1k1McYKxKy5p1b4vhXTMGa62ZVfkQmpp+
mKLoFcfnTStQEcKsHF7zpsIYxc1lHw20o6eafI9HrEzuNlc+O7P50kab9NgnXbXWcEWu2fBEG6OI
tSMyfePcAOoAlATvTY8Uw61MxovRjgzP2ovx5veTw549pygSr/99ZP3ntGvrs/SZ/joyZ6l7nxqJ
QRBCag3Dcj31xnjTGD1hW7j3E2uoDXKk91haOjkQhUdZio6Yiep0a1hltnUaNGBJ4yMqrERxEz6p
m9Rnf0pa6Sujzu5JkqouaANoLsnmBm+H9B/gLW9St++IRekek0EeFtlRVPn5odXaap1GNlipaLZq
k4K4ckj6Ji+BpfXRnvvoMbnZmG2MdLtIRoCko4TwjeRPb8o/JIC8KQZ6BIN1iOM4n4U+sAla36yp
gzQlO2OjdUgDnA8R3rwj6+ZlwYgbrb8zPBROLAaSdePRVzQw5T6mzXgkuk881fq46qBHPQq7P8pc
t16W13kPD3jIj3SS3b2d9MlZMRs7snkYkgo4fdZin98nGkoOhBkUThun1u67TdKSS9f4VvhQ67p/
KadiW1FwB2mPqCjy7QcZ69mrZbjhJrase7IPyhO+j+xkliGxRjouxn+/eaz/Y1Z2WJtAFGSRYsrP
XWiDmALTmt+n0DH1dzXjDFRHTwxBbXRL9b5ZA5l7HbxRgOU2SubeDpHtkI4PJehXTyMV1DOy4rTk
2SBVtFeDhF1SzTmECAuvfW/8Ht3YPqQMNNuBbLwdE3FAqGIZn1Kts+/xxtLEFjyqgZuFB1xDg5UR
7DGvu8ESuCwR5ozbaYcYpH9KMTgzfdE8pGT2B7mKicXg82rNcS2Tdjx3Da6BT+qwPpdxYjg0uuSs
7yrasTj7rWISTQ0+YA6WkJupq7QvvVv+1F0f9a7lUkQzKPl/iKlcbw+iAvhMYG+9jjwLOsTUmmzZ
XgIruoRD6d8NxL6ee434p3//MMU/1aKegcgLdRvYPf75JPIaCALSyob9+TBO35VoNcJdBpgm+q5F
unIMFUScMQrdTZL4/mNOfvqqDYf8IKIU6WvU+EhysMjQUW13ThuGF9VUz4tSjn2rRO03zBysOZV5
PjOxTu9DL53T6WYJ9Kh6dfXs9CYaRWm6pvk/ODlcFgpqbpCxtARx0njlq6ImGC8yNPzLK7yipPv1
g4I+4WW/zWbKrrgIFW6LLTdtAwW2bWDccma2ybD79/fM+udAgQ7QsLj3DZNx6/Po2YshspUJ3Z2F
c5Aco9CfjhYu+UQLmgNITntD5o7/uJwFniUJYTH9nQF71HcG+WoxBd07bEuxFwy/XWN4y9vRv8/Q
mtyrsjWJpmLMTdtUPqUaWaJNYz/bVh0TEIzeTMswGRpWvSPTLP6JD7ZYlVYodiaWY3aZXf1g2Fl9
KYt8N9BlBBrmW8mfVub/vOvR1Hm6ICbA9GxpfL5rgtIJ5GzzLpi+qNMCiOrpG+A1AIRQoMCYcuIN
xk5aFwriYo6LSwmBYkb2xtg7A+6BDo7spg8dcWnJjF2FQ9LtIS7df1KMLFISTfmv//4ZmmLeO/zH
NssxQJEyegk+Q2l+FnyjIcMgX2sIDzK3Q6QkkvMyKtuvtT+kX3r6Rt1YHbQ2C/fZ6FH/ApCT9+AY
B7/BWeZ79ePgxE8sWleLYiQlLe6BRRiMwUbmuJsjm8Zs1N7KXJDBmEoUtbPGxk+NcQNl3l7rBGc/
KjIGy8TKL3Z8sKosR8YLFIx3ifJP20dEFiUN3CbkwRZli4dRmLt5vFekWcNdrve4XK+gceyLiXbr
Mpo9SX9Z65/J12sujsFQRMz0So7KPvkG0SY1WfWALe9jKxjPUPZsbIgT5Ow8HC95lZ2HiFiiLLeT
xy7wd32jkTozHzx4OVUU40aq3ylQN4+NnYJCreEPugWTD013c7dMkTIU9L9doktSFTFW6+ENFWW6
z6Sp5nbcFOv90zgf5Nw/ySymkmlwpkNoDohl50NuzuTAUVzIf5WIIpkVVGZpoJR8uJMWzBtGj339
sw9sCAxFTvwpaYqPUV8d/EJLLgxooBSGvHjOhgI7X4drxmXmjAeq8VNbnTW/944+6+yPQ5lm2kFT
2ZmGb7FpK1E/lCVUVkdE9Bl9XUcZpMrrpKwUElTp3YX9dBCVSK9RHLy2BOWdWcVKaj9NnsRfVVKY
YKxoXIYJkOKhiDdVEOZv+qjSA6bLYCe9Ln+jQHqL3OlKDyTaQH+EDFy7vxbpXoFhua8JcRXwqw5T
pyhkTnR6ELnJIiYJ2xtLUmFN+xXKU73WS1XcD7vFg9Pmyt6nIJIpVEIcWVZf5APQsyMmMMVLehqm
YjP2VYIfG4YwNlX5hZCVVx03zGqsnIqMB9waLADQXfkJol9PC4ChTNK6D0Rsk1YCMd6bGUcRhB+g
wOza3E1e2feLGvsvSTZV/P46BK64Sc/uyZMHyEjC01da5UAMm5RCtG08F6lLLiB4OXY9HUA3FG5r
KE7qWzFvfgOXvJggiYAL1EF7J2T7nvRNcS0yMPj4lXIq0g2AnPkGAYbig0deUcvKd9FcKNOCaHi0
6M+CFyNIrimTbSsK+GGIIhpLxc8amW4rhFvf+soKnzoEu5cApYrk3QCh5jrWNnKjfCP1vmZHFVTH
sqAnN18hlGOXo484h43UOMlZIDJ5Tb1yw0AcGdNpZoUes5OnvhbUyv999LL/USNydN2aC0QCV4nn
fZ61Y5faQyaGdA3vDzl2Hblfx5Dm7mjIN9eAgDboiBRphN2avC9ucakDPBvbh7qPi1shwL0XWdQc
LJKjbTIJzm6j23vJ3TBrSpIbRi17Y6se8KmnawcVpsV6uSeGpEz2seHTvc2MM+0Z0lLpCMbSi5+I
MvguESmNdClv4Wg1BJmH+4ZUyM0wNAZhSHZDMLf+3MAksWkfm17jvNkuTR2/a+pr1rd4AUV5G00U
71E2UatfxOYNm5IPAAcdS5JkKsLqlqVAO9k/KEwl5+XgpLRwYIzz0RmmdljWIGp+TKIx/6rF3UB7
FQY0pkxjreabdkrGPy0NjH+sjflgXEtnWqTaqDOv/GfxDhJrwsheZjCvfHdL7Uy8JFZwN6rhR48r
GeyZXVMatn44w/ht0MNol0a4pNFFWvTh0A364aYoZQD1i5WriivrIB2cHmbU/kHeL/9RenV0wZKV
qhvGJ+l8nsMhh05ljq6Y4j5rhoGPeCmXBZNRHpdL4XrFfujwRDVRZJyF4/2UDQ5pvS/VaTkAlqVT
kDsv5Euxpy2j6jQllbFn69dcJzBXqqewvgaWHD8MpLmwkUcF5OTaBYK8g6I0+b1cuZoxRwwq2NCh
2VyZAbx7x0qNxyEw7hitSLrCMw6v+yrjQVztouhYddn0moc5IHZU0Toxhn5dz28jz6gGvRf+/XI5
2OIlkrZ+0d22vdM0c/vvz6L5j9Wgo0tDYNhEr86/n1eDOZ2DDBRyuv4wNw2tdqpz5D9TiKcU/986
yVOy2DGH3JFKBb5sGtQ33pg1eEf4w9G2tkIfGypEV2vU5ZssCHDQQeNKpwu3y1Y5lLuO/vRfDzvu
LOFPX5pJvP3//xThkplgsgXWhfn5TzEbdBemJoCILRYTkuXnXmkJr1+GELPMDKq33a97VkircRjL
W+z42GH0Es9S3jwXnQ9bZm6WQNk6NJnQ7pZCWCxPYhmnJnhIlumIWzygUPlrPR+gm86LKiEsSll/
6C+Y8/P2aZWn20LMFXVL9yh6/OfzGNaT50cA04kXit/ESOU47Xv3FNio8nSZOWsvCWhu5/u+H8xN
laCeC7yOfKASytsKuMjdMJ5MuI+veWDVG0cVDlGLdrcxNZRf2pCeiWXJ+byM+E/P57xz/M9ffd5g
s9NwqHyTS/xpZ5l7JjtlA4xt0MuBPlM+bPrJjs7F0P4KQhDSVL9NTIqcBQHauboCjjPYaOa1dvLe
2hqWLh1idMrQvqtpyvaTXyvQxxh3Osl0VxC4IqLubi4TnQM61xfaZXtaJniXZmOSWYHgNVCgboSh
wMgOEywFDSimZ8/aIqt+s7oCLR+Nzw0mipkSrYiedgn8wyH11Aet/Apf1F1DJAUa5havwlijRVbf
RG0ke2k/fDwxAK3HHWh+Vlo90szlLJ3PiOz4w8Rp/nPQ47am6WTMD6rhfK5d0FvBvqQXDHoTlYPN
UvTUfV2e/Bnw1dnivXJ07xzOnum81r5YUhGWCd2+WLk1/GqZcgPpPNi67VLWHK2L6BDYKdUXD8uW
Pq9QLaGzNP/QyzQ+a//Zrgh+HXplNiQ047OtUwVtjW6XNJeSskDpk4kRe9A7dOC2QyvdPZ5dJj2r
vtdMLd0MgWzmrRcOtAkI2wSqBLGSfWDF+4e9oPF5L8hUx/BOZ9v0HOoHn6e8hJvBS9GEIVIkyqVj
9MrRlH+RDtnrva6KYzD6FDJtyPgij/Yfg1gMUUf2OmpPchDLP3zKxuennl/JpSSDXhHfHmiDT9tT
v7JsJ6TQiBWCBaFQHdEXeVtvc5+GmTMNz/rQ/NANh3iYGlCPYV0sPbLWUzr8ybQhTP3zWs0ReHSF
RwNLGLYjzPn1/9XP630/DNRYIbfQsNLp9Xjf8zkMXQHin2V2V0/9sQ6C+6DXm5OqE3EKjNTeeWko
Ht0U07lO2z/FbrzJIt3fRp3XXAgSPzRjx1SZ2c2dKYxvsh3YmigHNFIhm+vyoiUoUHKXJzOssohw
3TZ+b704E6qi5TLVjFfXGWCB+ZTqaQ/SEIFUBN+shFVv2V/+MjLyzEubeoU1O9+rvsKNmhcsu6np
rNwkwHrg0m3R05Bb0+i1beMwzs/fi+JuQLZECnMzQDysNfqtIvPWQeeE72DEZi6ZxcCUetmugJ67
jWU3L+IytS0rEW4qxXL8gwGBndi9qIRkb30+ZF0C6Dyj3yCrR5lpj2acUZlvfd7Xj2c7MN0nG4HK
jKSgUxLjENgWdanoRS2uHjOhREQ1mIiLNDzoTXQhkBTHA00VOVktG2jDeCZk4CYYru6VKoxnREJM
8wqjoK/cDXUpn8ALV4edxW408z2ivgaptprewkdCNId6U40PYGvYOo+1fIrwWbdpLa6ZTmpKUL8Y
BZ0lZIfeOU5iAnv0GuCj1ebPjtQusErDa43fYfchX5hcK9wNqeY8hJ63ce3IgqksCP1Az5M77S/w
oOLONw33AVpKdGSpzT2HLAVSkIJOQDSftsIE2VymANhEG+Tnxi3zs1VPf52F51YLCQwC8bCayM8g
LCEIzr5dTpdxRnVGVoTDp5N3PD7U/gMjv+2WI+uE4uYlwBAGglJXbR4PByccs33ptd8UVd+r6JW2
IQ5UHPG+S6C7YUWzx7oTAXcWiGC2Y/LQQw1iRPMk8sfIXC29HY1IQAIPc/fOUjBVCUxI95oaIEJG
MtjGpkuXT3fNl7qdAqwtVbZnA5CkSfU2xB1RFOl0s6sC0GlFh3xexn48dPOZJtSjqvTisHzJ0Fom
Tmd4hTP2dSoLsSu9HmJCoReXFtr9xWup91OMYwaIcA7JCh6zIqKalSt+6HUUTtR/lWwfqvkwZO7x
gzVCfCpFpiEZLqObtY9wPl+j6kkmKkCkBe6UaMTSpD5uKYjWDlC9zIS2WnonumPGjYWRcVMaSTOF
XSX40IROv4ZDJ9gUZ4N6WK50iU7KrxC9hrAs5koihin/fjlj5rDvCl9/cuc84sL3npO4jMCUAp2b
pP1mUs9/ieon1aCUw57nbHU90856UlmnIbfTE+02/6JZjVibTmG84wgnTLhXw7ooQOqS7tzeGgvE
rxjFdHWbrlv1KYZz/4IvpznRBpxJk4QmYeqGNCnwQd5hcNlXcyPHdG3chJlCrF6gDN2IqqW+GRO8
QNad2RA0LccHafY6HBfmO7z5wdXvvznBpI6RpHaG9BZt1HKN/7hYDar7uRTeM6/UYd8l8lKTZwk3
rZd4Xi1a3ylaSdup4eAL/QEQgTouEBnCXppFJSNJYsMbmLY3JVFE1uljbomXj9coRnwLlhJVNk4b
uzYVUNoZwmtGcjcIJPXz/1ePInsc1UM694Ed9Ji7iHI+vwOXicrDCwugdFODMtwmmd5eUnwCdH2M
576W6VOV/1IyY2CaDUEtnFw/UsDMC7JGGxCtfo5cVPXelZy0/h7UQrXzRwAa8exDq6NRna1S/DLc
DnMIj7zmg/p1qodiUPVj4aTlVXO5c9Xt769qrhleSobi6h2hLfzRnIZ43Bh35NOivkmAy/oiLPcl
PviDVYzemh3Am8cn/5Xy9sph2/Ktq59CnLtPicyiDSij8aarMdoSf9LtfEJstzWYUyazefPYtMXW
zDNtnwuAjSn8wtXUjS5Ntn4A3ep73cdz549oTKxyRKU/P4EFwTxbLAneKsg8kCQt+rkj680zFFfW
rJVLpcEvcrRlbEHEoFhiuBqmkjwbLxhAx2JvSN7IUXXfcggEH27nxfLszL7n5cwTFnk5TQ9tJiBR
Ok49YJw4xFYSBSzF1LamjDVGiXlWJfHIZnAYtfgh4/k+k/abnBMTs7vplru4Jk3OYyZ/LuEVX212
HeCB2OKjFbFjHHg4aX5De1gTN+Q+KM3+7bWQR/ygGM54JbttaplwvOfL5YXGb59dKhuH1MHZsepD
Izm7SGPqUGkXFvz1OsxY4sgF1jIMbrjXqBiSe8hNUIbdS+O7zbo0rOb6Mf/RidEP//uPqhKYbH0O
Z4ocQ+MyMuio1XJqdq9ID8klji0QnjJ4jQrvp9sH1t2Htq2lawHzX3sJutJ4n0/0xEqvvi+LTe6y
tw3s7qWtu+nayhK0qUJAC1ZlqGQ3rSz8AmttsFmZ5cGE0TijPKSXxTtYAxbduo5KPY7r8lr8rsXP
cBiAmka9cYhrHp5+8lCuooXb0uO+9GTyPZPmJVBbx2WyE2AwLzQqza3ekjMEt44+rl4j8J0XXmEX
j5sxbpCYO4gECCH7YkJyhi8q3VMmOvcmCvXim9UGGCvEcZ5ydgh/nyoP7XilO18/9orLtpHUAXkM
fD9npG6a7iCX0azRicecGteDvivrvbJNd9VFY/awlHobzVJXUX6v4sx4xdk03amWGX08NYHWPEgD
kQjqtHibSoEk1CjMgaFbn6HnEKCpouPwTO9nSb4d7hqBicWY10eLzCWhiLbrKZ9uU1uBHtQl4gJA
kXjXyzp8QgAJ/z20vLO9LMVZyBunDN6KXXr+ySSSwi2D4ZjO6o9wGE3GxIrVJBiIDyXL35qW1nnz
3S+qT9yTCFycATpD+XKZ2i2a3kTQIZhSQ4Oh3KR728dolKeGs4lTmR8DI/m14FHYjaoPUAqJGuOJ
TPXXpDeNs+Gg0hQeSql5MdcoK7nZXDXeeFUK479j9xBVms6/KxvMVstlVDvjo2dM/YH0h5UBQfZr
Zei/o5G2zMftgcIbHatMR4lFDj+h4d7TjH7CUOT4pyohG3BioW5EtTzWJdLx3tUuPrlH2z4o1Lc2
1ZhwCbvTwsHdLZKIIm1AG2Vh8nE5iKE+RCZcQWcKyidV9O/eWLtfiBtFWJ5qx+WQzGcq6r90dWhd
UB7GD54fgMq31NeACZS7uDP3sizVVycC/qJHJtZbvgupynthXsK4iC5gl7cfAJWe/sM3dg2oJ3wm
LgSm4s6j67jTgWSAp2xfwgmTBSUn3LY2HNu4Gu4KqpXoDbPktXEyOOgwClq66wf4u9O+LMLo2Ufo
yGBgn2vqzveB4YVUysPHKk3Luxp+aSZi41LarXFJabddlss457MY0uq7SZ35mkddDlStZLVs0cxd
LpcXtObxQ7Cm3P6gBttfW4HKfkzgao3MfJ/G8VcNBmVhJNRF9OqydbrF2Vjds0CzVlgJY2BWs8YW
j361rRqyGiFB1IfSFsWKXEYdlWNj8ZuraVslg4VFGFko0A4ybHas4nDw1XC4cgfGyVSYRx7Uj/0T
qwJQrEIZa19LivtCGGLvOyar/Kbo74KhAIMcBAOhPmW7LwJ9uLCuavehNoKPNcYfE0/ZhWXxtE5a
s/5eeOHV4Il66SOSqmZK/NYikq0C3fUclpAloVBjd1+UgRngji7XuZwXZ8ursm2mA6w2ohSo3m0p
tffzyh6yl/SNV1jWP3Psp/eGX5uvmMo2IqvHpxow7YG4ZHs1C19O7rzDGXDvalqTHJer5esO6fIV
Mii+Bf3Wf5+6OJ2DzfJdrf49sD39aKvW3VDZAZKcOsFpOTjzWRHTM1wvp5EuP//85WdUXvNLGwZE
p3N1aakzlYnmb8aCAONxBgFVCSAiMFknfxL+SWEEaAiWvGZO4j4YKBwXi2s74Z/R2mDrRk79CNS1
Zv83pw6z38+yorrFYYxdpQnf/UKSUdFZWwVwaKfPWp4gK/86LJcsHYd1W5gjZQHfuod3/9hmunYn
bA2efFtqJ2QawVYaFbmI896Zxl7ADrbYApfJLizLivtY2MM6Rv+4zaeKFIO4k1s04qTNCkt9Sxz7
jmdHvcisPFAXBj7PJIwxJitpDvr2TxeAc+O07ReJxiogofkwChcS8kzWknr2kuiVd8IF8ogFLzwv
XC6egj1+Nu59w1D3dRxM93lRq3uRtfh7Ku9h/o+s8wc7scZjEfjaa2c0r4LghKsLbupSB9l3H8wA
RlD7pxDx7zpJwpcksGkhkiN7tPqd5zjjiwOyXBCKlyP2vQ/76Jm3dqv7lfOrbNguzIStyTWvtkz0
nV9S93MkEUAAqBq0xoP3LLt02GZpgrc4T7xny/DSgzLGOTljxHDCjjisSjZMAe6EpMwgmcwWwMEs
vwqoift27nqnTYOaMwnd7VK5nGA0ndSA/QfrGj3xjPiMICfjCwoV5qJRZj9aYNkxeqiXVpM/SEP5
EqYJmyJa/GwkIfHKNKueAqTkNyaEZI+JjCRw142+wZFZ2EvLl+k8wl3yUJ75sn+xkuDrMA7aFROG
ePlgbhnUme4wgok7t4huObq0q6ftaVMAHIqZqVO/eXCgKBxR50OuCWjo4Cbwb3boFa/jEPXMtYI9
VZSHbzwWxK1NTsF43noru8D/Uw9jAv2pJBnQS5rvsJoPRGbrr3pLqcBk+bEOStKspKZfEefimpzP
UBcHu4mO9ZXNNl8rdXbhCaJ2BHOMrOhVvjeaB3EvdX5iYYIO4VUmbo6kPcSFdjGsIrxa8YiT3CHA
y1bNuvc6Fpj0a49Jxw9zM4I3aqcimEVqjHgtYtOaETkNrHBPRXs4dNIggrbGwyvnbk5rbLpexOc2
TdO9KMrv3KsQ9oywp9SQ7uKxPc5ds9ckSyAuj1NPcOoYvhLsRBy8hap8ebVs9fehkPk5wPnkzst1
fz4Eo1HioMEFl3jsjzyS3PYJP5qqQmRsFzKHpm6Y4aInRXl6E9tFdpft0xmxlRMOug8tUhtIA+BN
zlt/q0pFbLMru0NuGObLSLXOYMv3jskAeGSusquuq8sIuGQHFWO6Kwoo00HJoq1wzV2uHKLLJ1Fe
SmcU25Gp8Mn3QiIqJfk/SVjeu/P9kM73gzbfD+GsT0ObvhohmHmuYCc4QxjNxNEeWuQZKmpj9nDN
CPiT/8f2ssPfq7tliZeb5alfyJBNAgqjitG6IX2HCG12ZE60JBicor4XN9PX7DOQ/GfHNWC0Ad/f
wxFlr53mhQkrUBaHamy/141XP0P4Tw+CMW3PLv8Q4iO7dl7GesjIy18hH1nc/aq1pF+ZmR/sCajK
d+McZmhrcfozkxs3g0ITiex7A6Fg43ledp4A7d0Tocwn4yXZl78mbN29AAnRruQ3srmvKvb7UWI/
5YRWPwWe8Qxs37p0gdZfigKmt+uekZiNX7S8zs62jcq08mv9lQ486ubudQF5krI8bOwcF56VGU8q
bG9dI91nJ+7PUeakr+TwMgI0xi2sukc5Q9zSbASwbhGmgFrnuSf5z/V6cozY38KZqVEzFa2GCDo3
01Mg/HyvyVheDDskuzzR29tiIdA171DUw37A/VRRKqLOBSKolZFCX5OXu+XSWmBB/SA274VdjhfP
JNmXCcqGK1IUcJwKl3t18rZoz6rLWJGLxdjKijjFasBnMuy1mtDTKacSJsHg7pb+RZ8kPxwsMDLG
PBAriycTp8pKB+/johz54JVmqfUzc/ue4tmkn0uj7e+mqH4eu/u4hEixCuQ9RdzmLhj16shFuHx1
6u6DpLRfKAgQRFUC0w48EV4AdJavE8OvljJu2GUXoaYPMDaqRn4xyFli0er2m8Ad9yjyJzKHMn3T
mYmxSUXi7XL8wRKfXQ8xd2ahWVmLoCp3CNu1a0ykPX+tMQCWic3oJ6AAMCDJJegoei0HngIduYwg
FbJT/c27h/TgPxgx5PR5SujtMn9sCJzBPK1tIsFMThxTQr6Lw08fquZHrUBANrXdHmgRja+j0d81
8CW/6xG9s95CCsHKEHsIa6XlUPTE5rXw37bLJTKq49jAfOysAUHTomYazeAhS81dR9P2yZD0/x2t
fGt0/Kf+LFEv9Li+p8WQ5lDophouiSIMa7OoriICMI/tQpCVQ59c4AbOGVuhf1d5EtQkAbjHj18L
p7fgES9gJ7oEw4Riqs8lt+XGrUvasguoix1bQmlzfrIzlSXnBjyXPsAxmGjEszQdMKR1yeXjVGhJ
ckkNJJKkK5XouzCaBlFGjuvMxGGo7TalKl1x92hQ1wuJHKmpp5i1tm1n/RuNve6C0u+um+G/y8GL
DW0r+eXXf3+ttT11SctwV+uUUCmu0wTocTNsZDSKjZmpeieZVzcM6C0Lm7g6ZaNZb6iUv5etFZ4X
0nIvmvJI1wHw9KztyY1uQCEWVvvCxaQ+75as2MJbHMXVxrLC/Fx7HluCeac/WjVcURH+pg/is6rw
QZ5Nhv8smhmKlyiQ1MvfO5mk9tF0LDbLZWtMyQHmsE8opl/vrG7oUUx1MIzrsj7iqWZcB0v/WA6x
fyyA6YN9C/p3dtXbKTHtr6XvNLt2boPlIdEKCwpw4EY8/X1ozP4hM/DDTo3+I22F/0uPfwzReGuY
oY5dnWxKBuVTZLCCwZtADotALWMQsLWbRsX8PBbRARlK+NhE3Ydk1AX09NQ2dNpT0C7IBzHAJ5qO
DdrG6U4xdTlg9nnUm1kHlJI2SXw21ZGZX2cnInpYFpmd/CpTJ31oZd1eB0yTzH7Eks5rfccm4/jj
+q/TEntSgkHqErjFpZmUft8VRrdKVOMdo47Inqgj+Xc9kj606diSQfeZIVMVueeIP48oXKnVzVvc
SukQEQYtIWZWfwpr5fFgn2kzN1dUFqDAp178pv0AQyLvwvPYVdE5qf13N6/ZkXaN2taOIVbJAfiy
+avy3CdH06cXZEX7Qu9+LR9fw/KIcB3evbniOt/Xj17JKBturDGGgFBq9snxmvbdwB64IsU1/YKc
3+RGcZLjAJR6E8MBX7oOCVTlBzMzT31jsjmAGLH2eoX81SUdCMELLXeysKAxFEAgqf0CgqYRo/HX
phCqzk2ON1UmAZFe3qyErCxx8rHvPLUe+0s7aB710g/PWR98Mfg7Xlmu09QV6eNypU/rcSyy19TX
O3i6WBDc9AcpaPFPP8WtpxLtS2TF01aMdgsTRlb3NcA/u4meFx/dUIn3yBkVcDyIAAmqo9NUYRlw
jda/z3233wol+xu5PRLo3dS/xjoVzTbP6WakVrqFZ1GdHJI+lnXgMp/V8qVqjeHF0PUfWubNq4YI
m1t/Kd1HQOHqJ65Tok+HynyCfUQlvhryPYGJ+7pFFSzSlj6Y480kbSAJ634aYOrMX1xeDgzSuAtK
HysxtUDO/8dnt5wVeNkdtwM7TKJS+hOBQqaV2nEwmbDZUczH3FPUXOav2kPo7qame01Mv7rkQq8u
amRSsesGW/h8ubygdLMij8+ucLRU0jsWBPQur/79LcRN2Yd61F4GmMcPCu/HnZaDU8mjSsNhxNdc
a+wufIx71FEw6HU0lrEelHunnLrzMGOplrOsfaP708K89mgUFK77X4SdR3PrSppEfxEiABTslt6J
orzZIK57Be+BAvDr5wB8M6+7Z9EbBkkp7pUoslCVX+bJ7tLQWbHTRlp8LF1lQA6gl0iG8W8pIc9j
EyLDl4P2m/kKnIuodDEkUrOd20541nwzu/xzQ2cNnUil+3sRHGWmz1ktwqOVOo+FMM/KdcTaHp0u
+TBD0T0qtg2b1iO2uKwmdtHgsSugQ+lDd+ybqFmnkjdJGMa/07QAI0aSiRYnEpeWTv5itLt6v1yH
us5OLio1IdJ0D0AE060juvAFjeyYk0O9LHmPcGypGxGmAh3CquATp28+2nDwDr15aq2MxhIW9a9B
s27FkE/8Eh+sKSc6AxnLcl55oYI3OagRbX3Qux+ysFvaZQLz6Hb9Udmmu645OZyaBEJz6DOi0Mc2
pYOmrb88mWJ91Z3N5MzGRm0qn7wOh/fM2UoHHGWxIlDoDvGDMvz6B2Y2PguVIR9irr03m05FMCsi
OAraCLaL82ni9LMSDhOMv7VfzvDbTjDniyJC8ljHJyKilOfFPkmqLlDEaRvSPKVQj8YIZMp3QWEu
185FADeVB5dOFL+0XvPPpeOdu5gBGwqqfWa6/DNtqpGJyUwmtiRMBmlVQF0piKmH25j4/rrR45M+
y6b1GJRbcIiMDTuGAgZhqp9awa9YqeIP6vZfHQbcN9bGeFfZoToj/3cPmrWlGmgVmXCb7uDPyUHk
xQ3A7me+jo5tyDw4/FWOFDTVx3vMtdELUh+gikWqrmpWMpY0gwJd0AlMn9LOu00PJ+1Saxw+jNEa
6HWJ3oZBdfv7sLtL++hciFOX1c47dWZAPuDBUjBhnnE82XSGFszAUcfOrGyo6xm5u8Yksjv/b0HB
BXrMELCTOUWxPBfbv7hODpiRsvDa4EtZq7GHDl5QYgVVZlvzz+5kbNuvs9p8JCSP/Xh+GI1B8mDH
7PlEsxtbTA9rxeSfIxuEDxRP61mZGNLnr3puKumYY4/C7N14KXBX+60fffqgJo/xAAeCEYR5igIY
LjZW3cRxkzdfqWxvVVl5ZDjpPFEkMK3yQAbvjrQOmPGMddorb0tNppZshdc/ql6zt6oTH9qskvnz
zXKv9wRVdrGZXBjivWPdmJ4a10lulS0kVe6B/NJyCsDy1L4ECEcPuRGQLCO99OUHlr9WkGDPbe9H
bzqhdyMIjNNicxAx9QkoNuZ44LIm2LrF460PtRvTHu3drMevIUuCtzqg5iqW3cp04FH6Dh8eEMJ/
H/QiH+7nPxvqRXOkK3nYQ457a7xx7hdoNEWr+PBEZsCrqV9m3KuIkEg2FPPwb7nXO9V35zG4WuS6
yTXk1dHPg6NdF5s7k5VVPIUTTY+RfSmT4QgFrd4srSFh75HWNvKn1tCNYzvPntGHSRJO+VvnwIfD
JvCtKto46sCY/gWuHFHOjuKQNztz0GGEWvFAF24NzRkS8K0z6okPAeul1KoCl76cqkuU62evCqCP
2PDMD3Xssy6XdUK7MW/qsjUPTp8Fp4aDeDX7l5evZViWLmXVXMugFh3noWBiRdBxSGFqOXkNeevW
68J9qllQclX+6hkBaeMFmx55YlpjTZ5nZW5rwkfP5FbzekqHDVZE76c2ps9Q+Qh1CvtIQwXM1YaU
eWbKPyIaOZJVPuWH5The9arFjhAnZQwPR1rHpZFkJIjba1l48vMEc3DBbrTWDPOY6Biql9Op601q
f3+r3JPShMwjtAWOO2M6NDsxCblpY9qALWZDjElNPqEdg3PIbrsFmCEBvT7PjwRQ/dv99+rQL+ih
1J+agbC2HdJQsJyTEOGH/ZKDV46kW8PUw82SHhHoepdA1O7GImuxDoK5iYyV6BL6HY7beW4SlK9a
MeYfid80mByijMtDKbbhJLVj0MWvqeJtbTdqJ1tDnJehuieRYWQWTceyTF7ztP4eyTU8GmmMBFLq
xU1jXMjRsaGdGuX+7JQO+KdaPGm5GX42jsbRntPClDJUnIlbiw0rqOlMLNsWPFxY/SxN5FOLk+Ar
86OX1AiLo8+eai+yAFcU4ihFta35pqe04SwfyPZQzgP9ciL/w8+xgVHZfapIPd+/PBEiSikX2+al
q9Fa6TZHEkF3MEHrau+ArYJ9CBrIkvnRaUznNyhCnDpH6QfpviKRjroIUJNQZwVlmtpCzW39dzUA
YKDTw2tN0FJGcyv0izUbeKjhnRdS/M33/gRsCf79PO4oO9xXvBKbCSbtJk50eTDy5D0NI+2K3GOv
tWIKtpoFuYfyTvTfeJ4fAL3qTWxYHmanKzrGu5422a30tJuXq/GEqINZRJXVl0kadLXchEXnbu8x
dz+6jshid9MDnizoH+x9VuFMUhkrm9a5OZ6sfCZEAbNJQB5UnwK5LowHS9tzBaAFzjGPNgLgcUk+
MPutqTTfa0FnwWTUT8v0YcmCMF5NpM9HeR5r9Fk/AAn2xn2CMWMbtVW1qYcB4HGBI0hE4VbJAKoG
A/W7FFNhITqGtXttMf98Bu6Ybsuw/xuJQJgrjq0QUmcpPsICRbbUPLgNJKleiOHurXoCvZHC2ltG
ETroraiQOHQV4qWW2R9Ky+LfYYoTpaeNxi2ZEy5x4wC76a7lPQ8fiagkfOPm3NilvZEVuwi7cdrL
chPq+rfJSIQtucMZL56S9hgJrHdRAPSowOmNU5cFMKMLaLFP6rEzGpu4ZukzOKBUnV5c7bHcMX2j
LC/JrEff129cO52n5aMVNBZXxlw9Ujzq2kTF3C6YT2bzG/KP18Xqt8wJmdqGpoh3eRPAMRzO9/eY
1LV4lQlgWlw9Bc32SBKSFvNDk8JGqliuVy3InvMkSnGIar/ZEnKFf8OZ7EjfQfOkhbhXlodGCWpy
oZyEMjQutPs9BYRPVk2tnHe8AUfEeFTgatwskZKGc8hWYzz4hH5lrpfXpqz5nRJqtHlpmtp/dClp
PN9dianTP3eV7//LQ/4A2n75t1RWpIhE7HVVCpO+6B3aYOvqr+UdWmC9YqqhkMbor4WNJxXQBU88
aMVTVXvM9JVog2MMqD+dvToQB+sLmldHEcEzFwDqeViHmVgLhD7K+46eCdbAH0L/Ruz3F6LMXkl8
La4fuue47H6aTtDs7rs1yfUrTYnjUtZTXOI+lc8MV3daJX63NrS32BL/a1xLEov2QQaaeW0yak5J
G/JTUzoTVQLqYBzBh6cGmIqjmrrdvk9fyxxBFvqPfRwcCgMz+oA/+iHbMnJMXsMmT19AkBOdwP0Q
IvPdrVNx0snz/fKSzYSkTkEoF95c/j3XI/y9QS3QG6pUE0ehqPAy5i6O2iAvJsshRqtPXxS18D81
OZOSejHj/TyqfIUNQngy392azVnu+5RZuWIgwcJ295+bxc6wPMyV9abNDQWGrCAER+UMtPXka0eS
mf5ZWohzq3N2ocll1o2BdS/k8cksVk0DKH9BkPstnpDaY8WASgMfP83N61iDH1Z4EFsUhkPcFdGu
NwkrzUuSH2b2Oo/icBtCHoIYVpeUqQBAx/dZVhv4+rS9OvNQmbXiXCZBsW+INn4l1WsdFMWuKIaU
YUv0YriF9kcAA284aa+M3MJYgdEKLX92YGiBiDUmkDEmAgsmmdZLD2Cr4FMzazQh7SdeaXDZKCFZ
S8I6hyhv872ZWtobzJ6nuLUMvBN5wQE/pFO1aCTBIDe39hwjHiHHYPvuLUIvUEMm4CR9sfed0Hqt
gq+y6fU/hDp/D/zRrxrWYXauTbXOaYR7W+7RhlejZmC4PtpmpVZLxL9zWINqa3xKM6d/cVuWCDtN
brxVNQyRDGnl4HzWpW8e2jneEJrZEyaH8Xj3kVW4LPjEyzOIe5tYoTl+TwkWU33QfNhmnXvtnNxG
BVybhAK5HoT6EU6NtkmK+Cuk0aFcB1716bm1d3HBAdbOCMnWKcmbsh/ZLaKT5U7uQenkox3JB9Ii
kLvDwF7ewCTgt+bc4MKdXoelke7y2aUlQbrIPm63i2dLI2a4W+5J4aY7xfB0Lavpu3e64aHy0mgf
hAn08ThkJNrXL0GJ32xsDNZyLXVPgHDM/ZgKctY5gwpStMZTkcXGU2KC22exE0Fr7htwsOuGq8Ux
8unHWxagaHB/dLVDPJP5/nPmWw/uVPzS6UR4jKGjYPhN+LjkmL4Tyw0ObWe9tNSin9OQ6mbl8Q/q
qV98Qhr7VViMu6HArMPEDZ8jgIJ7BvRwKlz9AEiEct8pupmp3dNGl/5e4qa9Y/3Q48Y+DBxjMQFS
J6GxL4b+n2S/kt47QKhLPoOgw3Iz1MWppHVw1di2ZPqDMNDa049ODyI8d/G4SYaBkFsVWiszAWe3
LL6jB7skj+ubgbTWW735lmpJvGmE5h4ZnmdUGFFqPYBkpx6kKxmFYwDZTMK3D05Xjy8o0LskwVVl
FgWwHzttb1EJglGHFrHFmSLetIjqwiz8BItHmZ0qr8vZngWeQ5R6oXJWzW6izJh/NDdDp+1cJGWh
7cnRvMi0SV4hc/HBnGFz96XP6cy3RRKv0hhwS4CjYpHEKeyjcl7tDb3qjhTUeu9OMm5xiI/fjsRi
iblNO2qdgBKUe0yAdevmSK/emCDWzmyiwleLF4LejpsuzeQjS6P3MouHr6mtY3jm8fRieWmz7Slv
Dvru5Pa2RY5TfNs4UxCh2/DKihleu8BoOcA6xT7XqbDHxt9dNRLnryFF0JICiM+hw/Slc7Hb6P50
5TrxXA0VUgLps6dMeriDXbffd8KOXlIY25wcHkyqu9ajTwmUzLWvxVZ/1wnGstSBc/ZYg7uMevNx
uCIoZjsc4FTndR5xgrih0GwaqvXgt+7NIQW2TkcIC1UGjjTD/f8gtNp6Suvp9/K3KP7vecWoDnhk
xARA0v+4IFc4Y52jWFUfvaEuwgl+WG1uXdPAE1fdhMCnG03FqQwTY+70KHy8OzbsOvG10k3VI+/i
VyG9J5gVRnh0P2OaHtdxBk/QckgoDHADtlZofmihwQgnqp3wAnveG8ZPG6pR3xfq0LdtvC9NE2YE
vrNrhxIUl9m1GqJ2qyzgBON8sRAZUim+bNrOItM8Dr35g6pjUp4VH0+cgfkniIGJZO6HYbcWKXo6
apTd5u/Sn8CPIF+R3MmLZwP78ipJzeHUFznOsTJvLnGQPcVBU9/GBnSc22XNRsOIu9Gq1Nsm/mCf
BAfv9RAFBOcQz/e1a7nb0m/wNzjOh1F59QWxpLkMZpnumM5Tm+j/WZIrYo6vZEMTrXj7BGeQfgE4
zD0ws5SiezHeqli844Etn/QUdJNp+r9sOk4PgcR3uOgg/8givantSl27THaJPjmIfWpUBnokgpHW
5/0jYN95jpHiVHdl+eGDcogRuoDmiDdOre4h8SxOa6OLOa7IpsMiycsY023cvxeS40A07xbToraO
YzCotVc4w66YepbROZIOk6Nbm15BaidKb1rohl9Ud1gqoRROa/6+k+Rb3Ujke6y13WMILxN6Zsfp
D9MbPY4rAwHpKR7bL9+b5S0fy6YMYu9y35Xjdp2pLG6xiipLrGvdVjuHMcZuCIv0pWGX6gt5Leca
WeLk5YW6dnO1PDRA1Rwmptsb90ghSJUTz5uRHENgYoikw7DbE5CuX5njM/zMrOKP0J5HLvbrex7n
vhZZEetcLAL90qdZtilhO7yKoHh1E0YNWEu+XS9kU5eg0tAxbmNGLV+WlwYL3BZD3pG1s3nq0eQA
5aTvTO/E2yRmqHHf8YbTotlH03Z7Fis8z4BoXhv+OltXc7wduW5IuKSDLxH9r5aP72aJTHAkCQ7J
BDg3ERHe4jjvka9y+0VrqX9u+uERtJv94gCBYv6sY5JuqB9oCS/citzCY4M6rDPPP45ZNN7Y1rub
trd9okot7Qxc7/au6zHpdyBf16obn+6jswCC7UYWFIu1KeIXrod6z97D2bHvHrdLyIJihb8fdu3U
vU23hWVlpDjn4on5Qzi3ocWSNi7mY2SFMnwQZNhU80jd7cVzrOy8iB6SYnnASKZaZ4uvF2tTtfai
iM3orPRithKriKDdORagoymzvJMjGuTAq1rST7qp+L0DkIWB6eLGSRmANdIlrGzF38ILgbeN4jcX
3QdAPxvLLcRloYoGFdjFevKuoiZzmOcjeHEjO4xQ83a0IHnPms7xrbRZHTt5zO6naonzyBOOzX9Y
nCwVxk86+RsM9nq/zTML4xPDp/f7vRj70rK8G2adrEpZYJ5Ma+c5YcN/BzEsP0dKMnyDxjVBIMT1
Yij7zGytPrayei0KfavwqlL/6EwbVrvodzn18HirXp1cmj0RPX0WjL74NAvf22Ytg91FpWYHubm/
Pp1nUa84X3mMWGIb4mpyGoxgVxtV8z5hBD0SB23YhtvmOlLUB8VmtXVsGfypK/O51N1XWY7Vq+Wn
v5Ftkh9Eon6rodolylBfmpOduLpZH/EIqJNRIzP5IYzXwCQ3MMrTp16EiNijT0inHfR9Xjj2S+fB
2ppxBkEypI89bkC4tJDc6ZYvduAY/lJzmZUf1tbBb3xaLuLsZg4TRn5O2HfVTJd5x5s9slauHvQf
ktM49sjnOxrW626l8NJV6EzpO8dpXrk8rx+7yqgPZtzSRtDVG42N90vlB/VJ0m26qmYL3/Kc7P+4
Be1/je2+61VqQeyK3yWRMxJ5lfjwTQpsdVOLL0Y310hWSYYNNILyH2Hb29jzUMjRvfFwX1toJYsf
FnaOx/l7T4r5LAtvWM0X619KfQWdZGM3TiS215xQJiDhJd6XzOxRao3EfBlc1PskpYM5aRHhI6p0
QK6QMdBncg0nG4yL82tJKc+jh1fl3JdNuNULZX73sbvqurTYcxrGaT9jcVyHpoUhEP1BLJcJ4mSi
kOJ5zAp9LYI+Ocr6BeK0eAsk1NmEGfWGCJK7r2XMqT4ak4vl8bsauds9WbVihmSVD1Oaa5ugBB2w
Mrx0PN3vBgyLt8h17RqPj1VH9W/caBR9VPm+DVMLOjOz2nnN1M2xIzZydbtSv1aM8vcK5sHl/gIq
F1O/G2O8LPAJ35NBNjXDtSOsbTnfLIwVRdODLg4+SszxPwz4iann27vPcQrHa6Yl2OZ9AD7/zJJa
Jh7UZjLJmSNPWTcAUmWTitmfwV3XPGci5uRUet0qBf10vv9kPubjYLYgLWmbJpxy4P56v/EW8TrV
6bgAFnxQYequJPnqi2Wl8pAwy7zfWw5CpF0adsRl8xR6oXE22VwS9+7AS8zJTj/HohWG4yxblqeF
NhToFLlISd9MbGS4LaoeKdeh12YKA/kB3jJbcWKyfwYY+Xyupm99qT4pniJQn0t3u8h8y7rTB2az
qQb352QTFentzn4WRZquvaTgWmeJaxTr+lp3mCAVgtCCgU2oIYXRrv2pfBaZIGlvzBD3YNQo1PbF
b4qO21Mmk3YTZ020T0XdoB8mzSWFh8o5m0rWyDSCNf+4dm2IBrO35pSPuHDWCif7M9/JAU79GZP2
zDUpX5759y9pqr5/z/LNyF+MfamtKww63uMpd24yTFE0mYpvsXE2LA+xvReFNlzItmDNQoT64i1F
7Je6okffi91HNLGSmYarfdEby2bsH1T0cs8twUfH7tYrHj2NztMYmfHRnj1ROPWbizC8/A03YAgp
sQ8fyEoF5zYvvgPOy+flJo5MGHH4gSA9Wsc+LAlvVYF1JAmDFtmyc6+xLLwlLmUrrcNar4GVe1ge
Jq7+GQxwxLa1w/YNnmj+ZcUB/izsk6OuBcd0to2Q0OxWY0wFkqWUuJQmZo+4ttQ+7SiN8GfHf5P1
72mX+c+1iupNpjfewe27j3gqh1NieDFyia4/02lFEyuiuTlsF2AlCmx64g2Z0G5UgyGy8V8g1G67
FnjSoia7Lq2UHZlx3o/UhzlYlsC/Cd7A5RrKG8N4s7cy9OjgexQ93bJ4lsW6QtzY93X5l09C7nvU
FJFtIKz3mGnnGJJhL4IabjV3Q81J9YXv6q8g5WdRqXrW6zJdh4qQBzHMdF0QH6ui7G2YH2g9Ty/f
IJUd3+/986162Q2PosmHDXGr6oMw8SaeISZ+azrbtB7SY1emNfKd2kgDHZekgKKrgAZp4BZo4A6E
/CzvWaH/3+POKrcvTWaab13yqHV+t3FFK261O8IsCKdfxaizXpSafnOTojlpdJfsYgOTTsBg+DDo
Kl3BDopYgDuoPgaydFc+pHo4zehQuS06NrnU9sUfeuVWKwAn40NUZfFHGIGJFYyCPLOt8MYWp8qX
yUdJrTPVQFQtLN8VVPnPLvDyfanoNLF8yrKN+QKy3LSBfC1555xl0v/9VCnaZ+iIwTn1J06ZoSWf
SGIkl+X7E5fxwD0b1oa8HWnK7V7Anq7x1QAVM+k0zRN1dRy7x6jT99fMYyrJvifZWPNzbAi/VZ0C
/a8HqrmI9jIfR7ZLEH0YceI7VFWt1r1D6ojOkP6laPDwmHbDR2Wod4v1Y7lp525QT5AYjLNk3OXd
j/vEUYU9leVl6/2ms8VCSf5Txfi8eKnUa4UHd6V0MzpoA/4Sf77RlABtaUvkGJJTSc6WoRyNxygT
7tFEk4T7iJdDdb37nUzApigReK/NYUDQ7Y1tRhr7pFcBoZuomz1ybuzi+3OcMwxdVKNW+evlIdE9
uFrZaFI44te7Ik6n85AiCuI+LhhiOM2XVnYTf4Z4wx74qfBidfPjnCl3hBJDWQvQZFai2swJZQIl
WraXjWWG2ziEgWe1pros98LlocOlweyzJ9Rz+9kADmbJdN/6z02lCw4x3PSinM5OdfIY9qwrUXC2
EXOvOYnpp4S8674OpcL6VRhfY38zJ8f7ju2JyYvz1FL98eAy3SdAQ/Bnpeok3C1PamEd7kcNU29S
VgCfMZ1XdTytdD/Nd6ZIBzAfTXHKrJFIcupz2rceorI3Nvj3mepYYq7gmJNiFA9/hM3KxAT2lWie
eyjAe6+j0kmAEHbWtO2J8lcWS2abZc5zATd5F9aVODVBMD44Zk1aMBbTOz08P0xL0/40Fn8jF+HX
buJfJiroWOREi0ncf/gFwAmV+Y9D58wlsfMwW/qwPwb32BLXXRlzwfgAhvBYziiEuLWZtjJJGeuS
0zJj/qsG/g+NNwqupksjuVBxcxpd6uiQisa107fpKWpcfWbtbBOEihdhNflelr6z5rT204gS8ggd
AlubjeI0lVZzuytDpems+mkCFUHnBPE3OFbt/BDiqb9x00LsWwmI2jT76ky6mVevxQNPhFQ/UOWn
75rCgD8eoVUHjpXfKC2MaIiA5WYlff0jyu2jrcj7dUyw9gU1wPtRyeGIN8u56WMTrXvDqX5TIWzX
Oc4yP/UvtKTQADZExZHsnrfX89E+G+3zHJD/UY96sJnwDJwHHTPVaE7HBnzNWU8Yz4HPirqSsIU7
tC+mlI8iF8MXV6mx9vA1z4dmjIX1iSwhWXpP+o+VMPnF53uta/3K+n2eTs5lDgK+m0V4DrvQo5PX
tN+QqGRBYokkWY0mF5jrVMEuzbs+30nDiR4SwxyPJlyOFXHYcW90fbFaRtH4o8RFYaRZmfMfGRLk
Tg2yeByA8EXh80J8Z07G7jvoN5odVYQOevm63OgYZkleviwPXJJwZHgMayerebqY0bTkFr2xk4k5
rqwl0Iz0zUgBF+n2X9O2Jue1jkP1qo7Fl1NH4qMujeKgMdfmSsxDgQi/TmxfP8dVcDGn0sVZi3WW
ayMtGtVRaiOyjPVzuSjTlKlfKn3MV6M2dneDYdfPkULiyitnzsQuUdhxrIJzzhKg+15+ogDxPal8
63Hop+rQuy1QcukG62V6ryWufXZjHCnLS2Y6SXS2mnDjW8PzYlskpV5d6vFxweWT3xEPxVCdl0cc
jKgyXMj4932tK2oLohj1AiNYZQJ9SbFbgutOjykXztlXppnfy1QynL2jqUb4gn5DgpKlsPZd3qHG
zlfllFihk2YvNR0/zaRDyKOwdBdk/rUbLf8y9nF8GD2vOeaGVm0qs2dUjYpUVaX86B2oUZFFoRcY
N++ZcvrtkniKhNx1fVs+NGl006bBPcSaDoo5aNqNtVDmQ8PhIuAUf90fwniZB+4qoKfLv1KJhr21
E9gyw87e37c0hdG/LEI3jWLeOvab/i50T5PDLzJFqOyoOkqAHWcStKf+96kkJ8O5mF8SmRB2cH6J
cXhdNPpz0G/nux767yWYb5ise3uRNu+9HzC5cGOSw74l6SOCV94YinNnnjy2ZsNZI63lGZmNPJaY
tA10hnXqgTcb5mNGlkI+LeCToiahaXuUkz5ST14dxlbr9o1b0BmZ5LeotfJV6Y7WgeDQm+PNg2mt
DV8Dmn5jAyNyTRgtjxjPjl1aWivRQpTAHTBPqLsp2EAyKmumXlnjfdzNYGMUptuwGpyVVJLCd2zx
RourkOQWBiJjKoztvVlbWQ/zEUAr9PJX5GnP0mmDH0bwzkHmAVtP/Ns22x/kg+O31I3knsFStLlf
0vyJut2+YZvVcFD9xYfqFpLSfOffPbWTKtZ95dZv6ajgNOi188ciMemSp5uYb25yroVkuNqxPi83
vXL/vgc27gWJcdoXnBPsB4/a1otf2AjnfuRvCaeQAClV/97xBjksx107KS36KihC5GX5i8yBcbOK
Lib75bnn0REfsSnti2WCHLAmk/qTSQVPSzV1DGchd9mC3l8WXA7I+TPafrnB6BPsCQuqVTYEfz+3
fGF0U0KzGDPWXai+WXnwr7tVfk7yQV6Xw27h4mA1bEK2dJsvs6PBTOynKCVwPCNpqlS9N6Fh4aP2
kRV9R5yXe3pnv45wWOptWIAaSApa3snVGh9mGv5pKVv7w+l1TaJkk9vTQHqRaFJs42jEua+oPpyj
zkFkJ+vl/xQd5WpNCgaI/33b9YxP8jxy8RbQ73mXdroxpLUqzb6LORXLWYB4Td6Y5yobYFuEGaCR
KTuTL4IlvdxlJWPypZ9ofhQPPawYtJjmstjDKi8fORdZwxbAJZVxbuJQNhaOc7ukS7irGbYDRxmL
9iQVPi43jRmeG7L8ZwaMQED3bZvviAGhD3ZC4y+Vgugm8jhm7k7pen91w6490diKrl7113F+Kpz7
fiWr5qadBBzlGpCIVl+qqB8vzXzTd+l8Y9MpAZptO9hjzdWOAUNu2T8sQytWhc7VVkY0nemhZGLS
TFx0ND5USeYUH5GO4Zdj3c3MrP7MCI5Z7yzoREkXrPUab1aCnPECM2cVzasIgTB5wSbxQ4b4cZZH
/zyvGQPUPcNdYdEhDVd683FrFFROlomH35ehg4Zu/muIhxuEc/dXz50w5hkS5TaXsoxOsFtrZtmz
5sqnxRhUU8YDeZWdDN6E7MXI60+9foqQjX8NgErWHir5Vc8noDZ82kVvFeYKi1+5HXyJDWf+q7Xx
6K9immhBuGT2I32sDE3nkaiJS3Ld9AUNTAs2N6ZWB9gPRZiwi3PFibICjxu6YsSxYXwUeIRWpVMS
8iX/RSNvRVWqgb1Adhw4nAk1pmJed1Y+x0DfyDdDJooHQ3nNc2ww2OT9f0S2natZDcb/s62t8Fnr
gqjEZdax4EF80a652z8wRgjeB86+MK+DAct+tFs84t5YP8sUkWUxGDoqP+YULJf+8NnYTrAx7OK3
9LTqlCyhiypB0htz4FUesGHf0LIHR9MuJQOKl8oNf1SG4d0fGTqGDI9oOiIZX0zCaHjA2vW+PFpu
eixy9gSEdHnkZgbVmvlcqBTB1UrT4akcqr8MpOs4pkoHGeRjEW11ip/nIqKHUMMQVrHj/2Y/vC7n
IvVMU9zEcYgdQTNWVYAXfQ2WH8hkjm5pJQGDX6rkLYjvp8i1u50J7cyc9uzKUt7XtnWu3C8lCMNs
4rlhurWVgy4589di5g8sWEz2shxHl24/TZOnHy3L/yBamhKPoy+brad6aL3sE9+6dyJ/le0E89bV
MPRy78zlADQq1LepHepb1+v/DW24oNb/nXTp+v7sWnJ9iLn6f+L6So1WW1Fi10xyRLxytoz1wV6w
V7l2gqRHR0dgybHDjOFFzeSYEMsqewdQjqu8aftD49tfhK3EkbI+Bv1+g6eRYfdu2ZkMWfZfSh8M
4/+1Jix8VMN1dVRpB+rivzP96lZQ8NfAfC1613rzTbChFjGgp+WeKSn3wSx6bataR1xUOsXy0XTW
krK5Ni4n3jpmH9iUorlW880osOwOrWuunxlMMVk0ZPaM4eUADfDKX4N6HY/G03H2DFR6ynHXLE9S
T+nrYynJjdpGVYJ1hfU7v9lDluMg4bmpNXoUF8/bWCNHsShsx7Vqk1d+hPpyX4rDudqmDLfVoII/
rVMR+ySqMzfzenKYnglInzQrbHkP13LDrCQ/lbMyISPAU6aoqS/J4HPPj5bne1fE+9StiUqnBH0Y
a3qnJbXv9uog9IrG3Ki36cYpIubndb1WbOq2XVmF+2FuKSttq2IzVKQbxl/FGiSofwvMMt7cUbGR
fBbMasiqckq26Inb+FmqLs3gPA6S9iCqRSgnnEXGlIH7ys/iG/U29kuDQrdpB+CTy2fRvC6AqEQz
bIxx8NsWTxCfyeSqTh5aNqXmMxzUdujEdhAZrnebkNOpejeCxTnofTxP7JDA3Dz9RLCe2+liiomy
mcAWSUbLNppeQjfVsx4V4XMaj/+tJu4/SaYOHG9mZobOZ5XUn/8fjEsCuTn4t4FpQNo9aj1YJEma
fDVMnKRd87005HCqQXwdksSB8yrtm1n27PIdh8EfEN43l4jBGDfe0TEpCF5SqnptOkwYT5gIdv/D
3fktx40kV/9VOnRlX3QP/gPt2JkIkaIoiqJGEqlZ795MgCSmG2KzQaIbpEiHI/wavvaVL3znN5g3
8ZP4lwVAg0JT5KgL3invF475giK3Gp2oyso8efKkSurmi9nFB/lpEUKevVle/eX+unwZSOP/xcUY
6J6i0J4fXUjMRivb43LECJxyjLqOge/oowGDIrAXBVGc9KQznXhx9zMnh8bB4opWMJ8KKbqms51w
fcnXurk85XTSoac6F8fVcu/27rLuXC3unURmvsxnu6U3p98/ZDhn3XPu3N7MX91SYGIWMpUpFCcY
i+aQjcXV/tJNYlSfxnD1Pr0MpTf88vrz/DhcgSNRfCn3BdMNK7SgX8wXTF4vGedZa5XcB+Htq4AY
7udPoKyVS1pTulfOCeWOVzc00nDCGMkZXN8iUnITHkbx7NXd/HZ9oC4o2jlpsAjc9SulCuV+quYv
fUXyvuIUeff31dFl5VEJFlnDMKioDV0VK0CTIs3nzhIKHn92TZPX22gdn5KX52/zKCrfgtecr1fV
j3fF5e2HC7LfPUa1hK9pdLj/cV1xt9NJmIzvj1HruaAxmp6nArMBFUAbu0fREhJGfhxWN4AWc3/9
Csz+JK7y6x/nNCvCX4jgyAZT+kxBFPwdP0drCh1i+Broab3MaUf/5ysIp5+KMkkXLq1ssxX0kemL
z27xc3ZTjMmbyuVfk7vrjz8HH32hHjATYcet5nxlARRyNEIPnCvpTCE2rBuqL6vrDwT1e7eJdMTf
wb56Qs076at5y5aLGL/IbJCYbef2BNzhYiVVETPH73a6OKnC4i/XNOscrD6jteozC3Y3ufFzLDh7
OWVm4S/Lz59fO7SvH06v3QIlZMjs1XK9+rG4mS1f38w+Jy/j1cXqJLycHaG6c3Dvuld/LkqgK5yN
+368orizIIBk4iZDY27iOI0+XyKX9clZ7rtBPn9XUi9+MaeoSpZYwMoor0kJvXX+Ci2iy1eUZg/p
0bg7VLtofHXLJACaHF/TYbt7celentD0QGFyyZjwpArpc2cwROm5vyyumfCmGvfu4ege3EP1eXG7
dsc/BZ8/HzGMGNd5TwPYFSHJh9sSZnuycO/TS6diz91efCzD3Nm5h1HHHJrqrkT54ho+MuoAB24I
LsF02Z/fE2b+/L4qSUYd131brnIY6rDIP0JUynem5WcaLqX+yn9Wr5kUxX/cIgKQvLk5WZCwvfv8
zrn/OTwsk4BxuPMrxMTkx08/B3dPTLPaUAjnhTPJAsk1RO0if0MGf1rezkDWnYvdT+NyfXTt5Ss0
C5xPexef18H7qlqdryMqqEq/ZkpfPgJZ4wM/uGer3kP5o2/x1nlRUI04mPk8IST5v17eLy72FRH7
frxM4S3E7xD6vtilpWq5r1zkd2ef/2mWFe9qX7j64U/8fFZc3ZXQida9H384KS75vz/J/+bL3+j/
ix+O8rOyWBW/rB/9q/2seJteZqv+H2kr8+nN071I16n2wx7dS+u790h/3H3IVtVi/fhv6+/B15SF
3hVQhE+KjSV+1x+pb/vVhUaZeq6Tu6vs+2dnBedPng9BjeWz5lcH598/82T+wXcbK6lv89gKi5Qv
XZ2ztD8JUZ1Gm8n3Q89HY5wFF8Vy1vw6CCdTKEXTKImR9uaTOmb82rffeJwHLPT43zz26LVd5Mu7
Mh3J6MuH0YRT5Dhx7DnTIPYi/ct7wQRCNIraKFKhOOdEuFXLTDA1NYE3nfiM0oihPARhFAbopHde
f5RMEpdhLbGbeJHLf4llLLOAQ4hptAmCCQlcHNPdH0O5ZOQ237FjgnGYTJANix2fLRJwVMQX22UD
Nq+hDcYeXxIoLyB4iFGngkKhGcELJyCS3DRTj7kKwAn27YOYnWu0D9x4AgMuoY82cSKyYzntnX0w
nYijCAmyAnxBGIpivl3bYGp6ElxvQjbjstFjP3EZN9E7CZE7iaiwRzGlJx8dX7/+QIuuBOMbARPE
LiICgCdhwlFPuPU6m4C8dUKIHUYBJ0GOAcfErk3gygVudg68Cdm5E0dTl5kjIUdBM8HYlVuRFEPG
zbauwjIbOMa+AHdIrTn0ksRJwqkvwU9nG4xjb8KVGUGh9JmSwXAC65xB7E2ZHWRqh3HC5ZgwMjRw
PObFcuJ1p+hyMUwDGUojACiwh3V2CIydYjjx6RlzANF9P8YOeoTkJpMoYiC8TOQEZ7EuSDbdAb4/
4XvD6cMXOsQGMtCpcxKiaOJ4oU/53FHnwD4DGMcFvGD2NQkQeVDCPBz9UvSn8uuAKYO+z73BNCHb
bgSyOsMbwccbJlMHN5gwNC5mgKO2B/xwEhAOEDlOma/thhamSTIN3OhS5BiQCrL9+1cBX54ZrcQJ
EQkiIJxMuLLsNpxGEsgZff2AyA9BPnJEZh43fq7jBTx3Qposw8SJHCnNRNYdAleOrZEJxuQH4Pk+
3tCNHHIB2VMdG7ARMA/pQZj4JAqJ3JR2bQSvyVxrmO4LfvUtYBFpIK4Q2NubBrIPeo4gmYTEAA44
SuyBR9sXDYBlGG8DABP2OdPR2OYBe0G/EINogpypBIfMU20iR8u2QVCfzu23gXgDN/KIjqdTN8Ih
6EFh5E84IwGuMokizwU2se0k8PCG28BzcAbU/dnkjFB1erDZ2HUmpA84QmaWEToRNdpmAi82zRNx
hyAEccDoVWBjqGG6OxQLCJZEyOy6nu9YFxnLaGGjG4GQwCEHlm3ghNRhgn6S6AOacRsy7MYDPLPw
HASmxyCecMCTIIijJGReI75A2wSJQ1zgNdg6caF1e0BVSo02Af6e4gAGoPmLgaL98BCwhPSZ3j9+
7fmxhcdAhs0aWSB0JlHA7iYgQmRcgFNtDwTkx2DrpAYcBDFS7XcsAg0RnzU0wdj1J6SAAIIBp8D3
oVJoNvBiYBS+PRvEgYxGqmTddSCwhtE24CAkDniQI7lwVCdCnfA4mTD+FwAhAkNC5QiY2TYTuLJx
jUxQH3YfR8eNL/mS7g3RuJswcngqqQPVBeucoW8cF04Cck2AR1jhEvP4emhMbYHrgmJiiBdwIXja
lyUaO0NwAqIBKupEBu2d3zkFgT/hbCRhIu4gAjWzzhlylxmegjEZEAc9jKiaOqTBhMGaMyQzmHgU
l2InJEL0otA6GwB1GtoAxIz2Ly4CSLZgJuo9d7ZB7E6AS4ASInwE94Z9hTQvMHWGY59S2pQiWsjX
o57oJfqdSP84RkA2E2QxdLypjcip6TYAGw4BQxC/By9xiQ70DMEjT5bKyjT6jXzBBWRTaGQKl4Tw
i8AMfS4GxI42DgK0A0eGzMPcrbME+66EBsvcHi3xxR0GIVIgMAvk3tM3gdyKmIYhgMTJCi6xLTDi
4Q3dIVV1QchJDqIQ8gBAunYjjIGPqbhPiQ0jgY9tJFp5ptcihUIwUTaBQzrkS5lEt0EcT4TCC6UA
AoYgh7XzscgZGGOnIdAosTGF6SCaenIlaCYQ7gVeku4ADgs8HDkodrlD6agxyhA87rwQev8UUIxj
pVp0OnEBqTQlRFe6I3xYKCqAtssCnmuaJxIZAZCHIMdEwDSD9DbB2MUZJDBPcBjUE4V4ad0uCE19
geTKXImEBnSOEWoJf6+zDfAPE/IHOGaRxMnTqL6FLXIF5t4wnrikiSCjeASuhUB3BeME4gmMQ1A1
yCch7rA2uUUmAMsydAaBMwEG8UKAQUiFbAK+Y3cXgBpRtiSPhHoDGcs+xKS5orYPjcZUikDQ5bZz
uPlDoiDNBJCTyQ44IyQSEjzalyqC6RnuAneSBELAngr7mtPQy5Zp5yMwCAMwA5/YQOHLdl0JuGhD
E0gVgQqCFAocGLj4RW0XjKWyzn3gwLgEOZEg0rYrAYKcoQ3GHuRbEAHOOdWEELxcj5GFfYCBuDHD
WIEm1kHIxiaYwrOXKgKXArhA7OgGGCcBVwYhE/GxpZzLxDQ8HBP/TYkMkOBR/Ov66u/eCRIceY78
O4pq+MXa+9h0LQpj2ihGHnv+hCoKVDsH8EjacnobgYYMSk0CI3MgBDyz7ihQDTM0QiB3Pz5Puo9w
jP3OJJduBJfKKzm1oEoWmiA0PQuutJz49GNQOIRlrTxs5yTILqHIwD4hgAJZgIVi26XguqYRIv4A
TwhyJtBRRFIIqUS7GgU8orZKngTHj/0iFRe7ogP4P4ZHga9I3ZRdDkKMXyA91kwg/QgBlwX0dB+y
DXrw1gEnxvRLyss03zFJAQIqEMmGCcIpERK4SYBAMoi6hduAYpfhNuC8T2Hb8d3Qu+H/E0JR1x9Q
XJ4w/ooCI2x18Yj2BYkS0RhdjQSBBAecc0JgwgDl9rs2iEDQ4F7CxAZCJYawj4BpTDOQbQDRyAng
W8tZ7zWkTOHl4QgT6i0klnW7gl0OkejWcBcIy1ZcIdHRgycB1hWCF7Aw2AacCBuZyMZdOcFUKqjS
p9YQKvRLwXcJEYmRQVGnUo63j3QEP9hwG0A4R30KkS9YyBAu2A6aQ5RrkdoiVUdCJ2g3sXWhAdeV
oQnYBXCNEu5Dbn4FoWkmAGynzDAFOGKbTOtr0zJnYF5mByMDGvLhWYKXbpJuqLByW1BZo+BAPgU/
R9ncqozRdBuMp4RH5Eh4Q5qzPZDzHpocSwgJIZ9eRnrZQNHsCxGNY0SoRSRJ0peu2pb79UXp7ab6
SGkBWj6drXWCatM2cIwTBYc+NHAzdHGAyzfYFkLKR8GB2qN0qrkQ1207CTSRGjpEQgMK6JILQcmF
XtYrMmMAAmQcAS4hSaBc1CfPol0g7aVGIfLYmySIeaAwR4EVvLSvaCKwAWg6rCtouKSNTYu0RSYw
xc8oKwGQ4uq58KRnU8+TAJYADoVsQnzYFJ3suhObXvrtq0oBrg4OSUwHPyoFQrXVogJxlODoxIRs
EO4K+/ACNFYMT4Hw0Qn9KK3SfiGUGg56J1Gklx0KZkx9XQEqFnamSAnIzA+4EUoekA/5+g+iyBFk
5JBs2aWmplJlCwMj0+uAS5/mHMBToiPUKhSRoLMNxgkYqy9FFTrYpPRoX/c+lCnTjYCsTwwXF1wM
GqoK//SzENPgHwOlwEyytJpgfBhIhz3KisBnXIsi1KB7RJ+jQlcvtHwq8YDt9sFGzcY0uBPIFJHs
ITai96Jp0++cBIoNtKxC0ZSiEzIO9pXVmvR9ewtAJJCyGieBVj28ArbQzwFSHoSEIGvkkhDTmqq+
RYFRU/bf3gRQMEWyiXEYMG03+5bHMQkEfZykiYprYiGCHJnmSGMYiFQKiJDByyHeqwpy5yDgKRBm
ltIqNZdIVA+V+7VoF1APNLwRBBKBbcW9F4MPwTPUvWEihQaJC+pKio2MmwG2geDkPu5gKk0qMK/1
uiKcoxC1Rzwh0oh29ugY6z7iDyEXBCBHMNJFrkE3AdmTxNC/aXxZh5h4IuBvGCSj+sjLR/11Shc/
B0K7EoAWAY8psIOiU4AGXLLOGZjr31I1pFpGe77sdoJgfReEIIdEBZIhwFa1sWEvNs4ViX3g26Nx
Rg8GUmdTHTCglQ0CClkSPUpWZgiNEOf2YcGYTJALEa41HepKxqy3B9C3YoOAqiF0IP2KdVpm0Z1o
6ge4EYVWSA0FKEB9Rd0PIPsZKra+9C7bCB4bqzvRp4ZyfgJcIi06oKQ9CioGEqET4kYf8FQoFra5
Qoq9hrcBuBkW+KJzBzqk7QI4Z9wEdPV+EYO0zQQNPXx7T8CVj4unBRr52xg2rvT+dYLjMVABETGY
seLj29jDb9yqBxZAIMBEAWQ9wUf7El/SmoIIMiGjTztnLf1kF3zsmx4DqolAQWCmkLFRfgc203cB
UQDechpKy4Iqu1uXIjX9QtufA5ccEWIpFCKa0EBNevVUCmmU2CgkQkGCfkHJ1TZPYMw2oyUVsXeQ
Mu47NC9lXNaGKyBWUlLoNjZlGFcSpVrKCFt5wxDuIV+6elg45sYkZAYzI3CQdoXG5BZFRcZyh8x/
oP+KAhH9GKppVwcK5DqAYEVDJ5I3YOiQDm07B02Zf3tPAMmIrwh/RlKETXkr5E5AB5yQeqrkkRY2
LUvzgFGOTExAZEiliFoyHj/o9eVMuS8JitD8bMRMrPOFLRvYYBPQeUOvBS05obRl07yt+UIISEr1
FY5VLfJgoQlq8GZ7EyBqQw+GqHvVw0L6bDsfnTfFraGwzj6BdGabK2ATG54E2MW/NV/1aAXETIjc
IHwGaghX38JmVbI2w+9PSw7MGbo6aDtB9bOfIlI/IYlGA5kuDTtvAwBdQxPgCLgIuPGpGkMphEyk
eYJxCKZKhyISd6g3NFqAdqUH5qcgEPo17JGGfq6HRZRXPGj3GIe/kfyp3nQWRUUQXww3wRgGDVCZ
tKXj8VUjgrYLUPaaMFCM5IkKE66w0dWzyQbGmCFz0QiKKB55kEyatuwOUgD5JEDwijSZ/jQhIVl3
HTQ84O1vRJHvoj2POho1ZbCxno4HKtm4CFiIhI71UVC7zqJN0Myw2t4CjH6Q+hHeHkqtBAY6TkBD
N2cDITw71R7NmefkBvShfEX4dozGHXelKrPbOBeFq9rQDUozFiNv2N3SagJq3oOMhY+NaAGKTiJ5
lFBEsu0EUPg0tIEI30bQpvia9Ww8ue86fpChCR5Aigj+NBwz6+5DY9icdnRpMIJNqsbC0W+lmYAJ
SYyIxzkwKaBWy7duGxjfBVJKpzFRqDNkygwU1cEyOMewjogUaNlTQ9OsQ0yJZ01PgsIJ6LTqVor1
kyDuEmFUamx2QiVgvYZG4EWTIXnUTuhGUq2H+lFIwI0BzGSEILQbC+V8GsrX9jEB2rZoNtGIQxkd
OmHfGXBnSJGR9kxCJ0oM9g3KoQhsuAnGFAqpoaLalYCIKq1vfRcg6sRt2Q7ZtI5TopBuI8iQ5lMw
YcrIonhJHiAUjY4rkBqaCBySP7FNRBTethvBWAM6ROCY9osEKiWltJpRrFlAKCdUlqgxMXXYRqVH
4/tARcfIFFCXh3G7wbkeR5JBwrAMlDSslV3axj2JRIcQbgUpASkgSOwr+VBJ5SogQ4R5ZKd8CbC3
oTukoC7CbuTJkAaiGgroHgU/lqY88qRG8dO62AhSmKEJyIQRvGUnkCrh7fotaTFYAYbh+7faZrb5
QxBNQxPAqwYlElo5xTTp1dcjZCkvKAVAKqq1Eeq2F4vgEgY6GNoAQED4RbBGCH6Qeuxdi+jFg5Tg
DhtWtoWzEYz1f32K6rgCoEEox8Iv0vFzqSIJzRbR+C+tSnbB56bdWIyOc7kL6Mirw98eXsBYNSmz
iqYD0TPkdNs8gXHzgYyRBC34TeG534aDDjisIqaL04ijhIxsMwHVL0NHAHBKiRRGKTlQOzO3cyWO
pyLuQkWd+XJ06dOTZV2AjA8ztEE8ASuhPgTBTune9lrySKGZn8dGgW9oI88Q3o+hAUTrEhAAsqEI
viL9S4Cgp0kUVBWqpISurEsT4YubWwBWERVjaJT8n5qTqFkghmIlrWjcE6pP3T6hS+NjAHIIUkKT
kZoKwXhlvSlxjJ4XYgZtMdm+jrzmlWwPGI3BhwHDwAQi1XvR13SjhkhHHnugbc2tE1OLAkN6RgwP
QgC7niyRYhEVCfpQeqyCSAotQj7iTlQsuzols8kEIstpBBnhDNnmUMsppACNESfrmBFZIiEzv5Xg
SV0J6gMtsoHxnBzpTOUdQxvhXoB1K5B8JyoQLfiYrkzqjfUf2GaAdlLF9r4ghGCFrJ903jJKsVYm
6VgAXJW3P6V8gFwBeZJ9dFOe2fAciJgZ0YB8T8IfKa9qmwDCrUyLokMZcoWN+kVNi+T2e4BDIPpc
wKNEyJtT5kmQAlFoYGqW4KY2hsbG2o6QyGiw4R4ALFMTZXuOAPYRX5+aKjGjlcExkjOGx4DubCik
cgyIEPkPSk3aOZARi3x3OnAYJwUn2UbyvWlUQGjIjBWYNeTB9F8oKYKuN3RkiCKldaZF2ZohmCbK
nHaCIegzbTeWniEJBYtJogCr0G45LPYR7WDHGZ4EGRZKq1koVDqlZ6YnCFiIBiRhXlB4bqYO24WY
UQ03NQE5EBkAPdi/NVl0DgJDdGjNlhuTJmWUK7g31AfaFBua+kN8AcKN6FTI4FwZL41NuyaIpOQK
uE7LVtOTZZsJiOsMtwHFNHjl4GGQK2pO4YYNgFAIDOt2LdWhYNdRELTbKEvCBDHSlhTLmB9IhCgl
gu42YGqYYOrSph2ghKrYF5aZwNACiDsibQ7vkMkPbHh6zjQL4C0JHWVQAnoFQrGxrozUTKjYPkBm
KhpIAX5AsgQVHmoWADDCU5Aokkwr4kF9AVnkDI0PgYKOQUqI/CQFEgXT7iHAF0pMQIUBd2DlbBhw
HNNjIKRKoKJYsUdEzFazAY2b6HyJzhWVRmGfWLcJmPFqagI6lCNaj7+QiPSKMpLX3IbcOhRRRAfY
PugUnqChCWhIo4pIfgDlFABVebvOSRAF0ECalHxKVg3zwq7bgAYhQxPQhS18is7YE+0goIYsxGtk
vqSeSldS0xdukTuEE2xoA3ptOOXghSEtuPRqS2NHZxug5wCoTuuqNPSTVEM/VR9okQ1CU2cgU3OF
gc5eoDsPbKg3FoWOLdAk0DQwI5G9sxA6bDT5tw8MUHeEbEoVjbiQ89DXsRLWJeJWnABKKVJ5tW4X
MAnY8CTIcBx5/9SNY/TsenJuomVGmih9/LTv1e7SLn+IKKWhBVB1hlkC1/DhvrwxmwR8VUB0KGeQ
U6VnyzIbiP4aj7T9QSBAppyMTI00nYiEJ/dsxx9KRZHQiJ2AbgF/1+itW+QO28aA7U0gfUkQrOjJ
g4UuIGKfayayfnAYULYREr6FNuDCMtwGBMEiao0vIBKWaWB6nkCqSIBICsWtIYPo7fOHZLiGJpAp
mmicOnzPL8OTOyeBYhM1BgBWvGU9Xtk6Z2CcLkM/hlRBXIQ7QAKChEh3BqTTFFuZM9rYqL6CLHIG
0ktm5A4DiiUeeRKQkYoK+nXlCVARzSoo/HAvSmXVtk0gvCgjCyhGIS2IXPqUSkgEegEyxFzCQtG6
QvyRumpz7izaBDyaoQ1ARRh5Ip0GTRcmWUfXFUA5nMq0XfR92s41u+KCxJR6y5VIBiQBAeN0uRt7
TZqiD4++DYgBkbOPQ7SvjGB6DsbMw5DKcgwmIu8aiFTbBFBzKS5IiyLAEQG0fR3b9NsbngPoZoIL
4+agXKoRmZoJaNxig0hvVqwaNO2DjaiAmJoAAFXuRBmaSKmeyEAzASkCjUpcGE6j3mAfeGh8EOjI
kaqyNGs7VFT6A0HII+nVjggKaVAUGZsaorHoQmic0/YZgojd0pAOeQJpQ1Fw0TeBHBMqitARkYIN
ORFqz1lkgCZMMTAAzg4nSOCHv2NknEjUdC5ExodCMJGsgWQSZ9GMpLLJArHpjQjfDpjIoZqIOIMv
uIhmAqjJVNnoZCcsAjVr+4JtMoHxdCRYlSiYoGYWiqgv4Z9eWBflBkkaiBqZmEZV1Tpf2OJ42x8E
ygQyO5XviMNr5sF1DoIMQSA7gGTD1Bwrh8gat2Iw+IdqmSgS4BFlCIK+CSBY6Rwc6zIkIF/DmICW
JHrOSBDJgqRdt2eCsaRQdCSRIlBzVsGRbReCZ6xdIbLOODl2AIMABEAFfukchDEplIxVlxxRZslZ
OC2umcxg4AuonYu2OR37D0lXEDSEbACmJjqIeITqwrArS2ROh+FJoBmDqIA0+IuEibYLIKETLaH3
xOtXqm/23QjGlSScAYRLmpWJkOHYIvWpmSCUcdPkR0ikNwNGbfMFTYVz+3NAZV1EPimjUUl8gGMi
qscSNBEY1xSTGqn9XaHR7/ijVVv+2J3ni/O95Tpf59nqfZWVdx+yVbVYP/kHX19glMlydwfn3z+T
+scz7S9P7q6yeu36r+TnH86KarmWT57lxfJP8vidX0qdpvOj9rerjT9uvrv6Ws1ndf9pr/tNtQdr
f9P+46s8K9PybH6nfnHXfKm36WX2/bPnyzW/Wudn6bPOl0W8uv1RPvn7Z9qjdnewZvQf1HeYZYX2
r51X0T7Rt/++83DUY/8eX8RilpW59hYInX7bLQ+9g/rMPv56Z8VCW5S0xXTRnWK9uk2X2rJSETJe
N1vmy3YZOXMiE2q8aFVWy/O8XUiWFZ9vuuzuPD1vV5E1JdkxXfNDdlWdLvKzUfHLaD3PRrvFcla0
y6oP4b42/RC16OgfXnzY/cd2MbX0AJttF49SFoX2CkVI2/yRL4uyWLULyeMKCcZ4WRYo08Xo+S8l
7m85as3frqw+h7vK+HPSq2z0U1aeZ+1aamXyJtOVX3zKT4tqrW1uCWtN192b3V2t22XkYaVf03jR
6ypdF7i4xWi/ypeZ5j5EtcH4A8p8XerLSiXfeNn1PC+udM8cD3AQTzjh++nlqb6yVG5Mn3g/PdUP
oUx0N1503vP4Umk0XnRjI7hC9zVddvfX/15no/P/+bd/P7gp8lI7d9S0zD/gMFveafsX0qT5qm/y
034IoAiPpuZ4k62K9Vy7SQDsB3nenhWk3GL6tEfpeTpLV2dp2a4lHohKbPvj1yLSp6Oho/SuWK/1
7SBNEeaPvEhv83Yd9bgyXm6AZXuLDnCOj7hKz870zSBYtvnDVvjfdKm7M3eI6+iouBc/eV3pb07m
OJo+9ducqLtdRr24IVy7WrVnCOl2N33a+t4c7+SrVVq1y6mnng6w3T4Q059rXk0NDTZ96GMilHkT
ZHWfGWmz9sftT/Rxtsxm6aJdSGxB42f7o8G6pMxlOnqTFUtt08F4GWDx4jJd6NsDlHSAdavzVAu+
Vb3D9P2dFHoS4klbgOmix7/+RzE6KS5//c8Rm270rvz1v5Zn+ZVua+mMN/2gk2qZr3q2Flqb8brp
8r7v7GjDN1/442zjFIqYounz7lTlRb5MRy/Tleb7kdQ1XxwoKe/FsYz5MF93D5hhnS+1S5AJcuYL
/3Uj7qYffIBl88vT9PRW38WikW369moferxxvqWqbbr2Tl6OTghfNCcaSrH48ZUfwiL/NgAgDe4M
YtCwRPH0D2CxQKRLvsUGtKrjsMVZlv6/wGoVUNG+F7nrBArtvabmK3cKO4/jgw/BvwrrNlu373Mf
SJC+7Un3qrLQ7weZLriR33/bom+LUmITYKseAC5jbA3XbuKezbV9RE03Tte3PTfGSHsWprtXpgvR
qyL6yFQcH709V38who/QeWKO4nddUOMBuv+0h1G/1II0d9H+pv3Hx47ITrbI73WXPoBH3y1W63T0
obftBrk0F6PjdHGTnhdaYiP01ccd+tP58z4IXkbsqiUJIutouvCrYnkuW7pdSeU0T9egnn7itxi4
TGeV9sSMWWs/aPsM4R1w2KW+rIy2ftwSD+3Ov82dSfH577J8+csMXDLnLGmJzwCx3PP7rDxN80/6
wgMEy8/LS+pc2s4ZANbZSZezRXqerebtHlS58ACGOLpLl5c6GCfEv8c3+tMnc2de9V/aAG51h2Jf
puULov5j+qwUtk6Lc/2dDZGUHZf56E26vNA2w2ZIV/3GKPidYR31db08O0SWh5OejQ7lP8fPP7RG
rT31AG/uYHkO1tILalCuaT9oe0/NyvqrU0MqTPfE6/RKdw1q+ofpqod35ezuvu/OlACI6dJ1rHtY
9EpkdHeYm7iOdR9Ye4CNcZjepxfzTZMMcK7fpHpVmSkL5rY4Ss/SYuOICCXe9A0eCR+gBxxCwBxg
4XRxnt9kevglkuXGT0yseNc/00MUk99mVzrqS9u2+eO+I1Y8yxajg9UCEE43h3S+m5rjXXqxEaqg
uDLAwlDf8qsrwA7toUkJzdc+zpez9Aq30S6lAgvh+5qa42Se5mLodiW18BCxxUn6Kd+0NH3N7Sdt
f5mcpDllknadOsYawBOdAM9KWNh3c94QHunj/Wn2gDmkY9H0Ff6UZ2vyoHYhZY8hXN3BGtrWVXMQ
u6szd9IZ4LkPq2W6moN81kdd+wSaOgcIm4+vynS9uHvIlyBFOERcc5Sfny+y0V66WnefX/TsHjv2
eIgvDeKP4R7H8/yiIER/wERQYenzGSDvP5L7IR0dUjpewNZYXchPH/LzmeZswIpovduAzKpvDotP
cohkY+gQOgeAFl8aNYZ45xmx/EXVvvPvXuRpcUeak4/ew0FMtcLLlH5KOkfbN7e9R3pRXJwXo+/A
8C/I/nIdk0D2jna8Ad7UYVrlZX7RPq4cdLjuDr0dA8Qf79LxIh+fzfN0vFpVD3zGAO/+mAT5gZUH
8CVv0qv1vBeN1KZ58r754/Cg2ku0+OeuUOdlCz5QQ+kcs406Svf5m/9595/2hgFg03mZ6sRgkUk2
vbp2767KCmdYryMbeohzsk+2Mjpel/lVd2VUeNsftz/oB6UeeLhDcAYOVmWaaaU/lA4GedbrdhXl
K0S/0fSNvS7KHsEBzSLzZQ+r2zTXrlCmb5ov+yY7TZc6D5PCj/m6P172tsEQBeb3KXXA9tnUC5Om
RtMXdpxW5/noeZn2yQGiV2W8+B1c4nYZeWRPlAdMV/24zNfZuXrm0d5lTgzXS6lEd8/0Q/5MBDIC
sdWuU0/GgZiu/JeMLKJdRhlFZgOZrrpPD8ly9CrLZ/O15jFpgB3CaULSOW2DpvZp1Saky5ruuQG+
wfPTanRUrbT9QvQiqw+waf7lw97x3oef9l7860hebVYuR8f93ckUcyRVGVSCzJ6IBPD/2q/6tSvh
oav0b1MtqkvrptGBzrI463bG/VHdbgt8su41BvD0z4GuYQu2r1N27pOR39MFkufVijBCW1V0PEzP
MuXsWV7pGfsAB2ynWGFYReZ7lZX32ay46ZUgpOV8gIdPe0HbEMT7nWoxS3u2FtEY08d9kUnlTPPy
Q7jjgzLrw2ZDcKH3VuuidzigWRkbYfc+k8yuXUhOxxBc6Jf5sm+Epz3q06fuZVoW2UN30SYdqPpm
/OElEfxZ1rWE6KqZ7rL9/JQ2tl78NgSqvE8P9XKV3bWPKK9uiOtyPyuJYfVlh7BDmWW6dUWsy9S6
u2UBB1Xbvq5oIpqu+6oCVi81IzC9y3zdAwoYPUxdKSWbPu/BOl3oTys6V6arvs7K3gZzvQEwsdeE
qzT76KGwO8QN9CZd3/R2wxBMgDf5el71QxMlxmxq4eNFcUPZSd/AIvxhuvCbHL++zpbEuz1wZgiy
wZvqcwbpoipn7ZOqhGCImsVRsTjHJtq64QBZAOXZtN9YNcARASNf6w87RHnibUaHeSmeQkvoELVq
7fK1rOTpOxSmwW2q+4ohruZ3koWet4+ntsMQqeE7OMBVr4dIaUSZHpAPtPn04ik1zMZ0XTnRfQYZ
9L7WMNu/NyByvGaZL7VCBYqHAyx91UNw1aQ7Y0vcpCR0pbYnUKAZ4HFvs3P98lADaIyf9zZfQyvs
b2NviCvv44WA5Fpw6W3S46tvjlkbQOwQFsB5oaeNQzDVfiK4EvGFXWR22vcmR5upde2P229oPDIX
VDYr9Q09RFZzDDtUv1TV+ErTHUI5OhP5j6Mexouy0jCOmXYHCEoZXDv96V2Gxw5wWR0Wq+JGs7YI
gkZPawX8cVhX3erx94d17UJQ19t5h6g+7JNkbSTeoqhouvOPss95L3qSQcWmyx7jFNejd9LOmyl0
6kj6yFEqbJdWzmaIVoPGUR6vN0oGwQAX6C6GUGI1m/1EdS/N1y1FgPe7CB+7XP2np7TCdU2DHgea
16Ia+tU3Ua//xx3gL49oeoa7X0EuHYrh3X/aG6Sa/bysTvVw/hHT/s43h4hbTo+L2t87aXlKn2i7
qNre7Q/b36TPl7MqX+iNP0NQAOVp6VRiC9XbS0X1A9xDIq6zk87TS72naIgK4dv0JkV/4QFa1BBM
6t30jqzhIQByiNR3t7f3hlApeVFc0qKt6wcOkaG26z4szDUEO5m7rH9FDpFQvmTZs/mYZrlzLppK
b1rd7PysvjkkfwVdIddOzBDktdcclt5rdIcodjfmILGUVv6+iMsQQm4S5q9Er2OtGWWIevo7IPB1
ASVRD02YH99+1PY+9Xg9OszX65Vy22+zm1zzgoPQXOvo5011pgf7zHEzf/wTgIL8PD1Xj39SnKY9
mZAh0FahRdf22WVvFquH/KI3RAWQd/FTTm2GWBGMSakv1t5hg1I/hMTVDkpJ+WrOR5az/EFnTyO3
+Rv6ePzoJwywhXeAPHv6at4Qjca7NAPTRdOaQAUxQ3Blj1M99vLiAULz+pDtUa4Hy9AZhd4Qlc56
fSIlENtFdqnBJOEwYkds+6OUD9AxLyTsh+jV4WzVzr/7Opmz+HTS9VD0/UhMXss9a1mAFrM/9ftO
DFprNGhLNRnBI6SWDXrsI3/7RxFgypkE2npz6KPtAr8zBdmhMa1XGBsCsdop03tdmWYI9SmhO2tI
6RDNBbvFouireQ7RCrN3RiCpazkMAYzUYZlIsfZ0PYeoAL1MFxeCcj90X8fT1g9sHzrtVzSlazku
zQjmyx7Th0I3k7Y1mGRjvrA0FpKga67bTcIBFs7Kql2lzp2fZBU+Xb/7WFb9h/WGOCE/gcXfA75p
L46Jsu0X+Np++OOugYdEdUwvhe63ae6U7j9pN5b2We1v2n98rHlrPysILTVDD9HA+qFa9bp51bBN
uVLWd197fU9vOAnzdZoRoPz/0a74qq2/DIuQvzhbZGn5w/8CAAD//w==</cx:binary>
              </cx:geoCache>
            </cx:geography>
          </cx:layoutPr>
          <cx:valueColors>
            <cx:minColor>
              <a:srgbClr val="F2CAC4"/>
            </cx:minColor>
            <cx:maxColor>
              <a:srgbClr val="E35A3A"/>
            </cx:maxColor>
          </cx:valueColors>
          <cx:valueColorPositions>
            <cx:minPosition>
              <cx:number val="0"/>
            </cx:minPosition>
            <cx:maxPosition>
              <cx:number val="6"/>
            </cx:maxPosition>
          </cx:valueColorPositions>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Upcoming Threats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Upcoming Threats</a:t>
          </a:r>
        </a:p>
      </cx:txPr>
    </cx:title>
    <cx:plotArea>
      <cx:plotAreaRegion>
        <cx:series layoutId="regionMap" uniqueId="{33B26587-3889-FD48-A48D-BFBB4B616549}">
          <cx:dataId val="0"/>
          <cx:layoutPr>
            <cx:geography cultureLanguage="en-US" cultureRegion="US" attribution="Powered by Bing">
              <cx:geoCache provider="{E9337A44-BEBE-4D9F-B70C-5C5E7DAFC167}">
                <cx:binary>7J3bciPXcqZfhdE3MxMxoOp8cFiOaICHpngQRbBbW7phoEk0UCSAAgsASdAxEX4NX/vKF77zG+hN
/CTzLRQKqEosCtWb5UFNhLwd2ltrYRGJzHXI45//ePvyD7eDbifZexkORpN/uH358UN/Oh3/ww8/
TG773WFnsj+MbpN4En+b7t/Gwx/ib9+i2+4Pd0nnORr1frAM0/nhtt9Jpt2XD//0j/y1Xjc+i287
0yge/TLrJvOr7mQ2mE7+ZE47tXcbz0ZTtbzHX/rxw1knnnzY646m0XR+PR93f/xQ+MCHvR/kn9n4
yr0BVE1nd6w1g30ndBzDDG3T9ywvdD/sDeJRL5s27H3fC23bCgLXdywzzL76ojNk+TZiFqR07u6S
7mSyt/zvbFWB7GwwmsSt9Pe2YkXf2cfFD/qhyM9/+kcxwE8UIzmWS35sm5Icb3XG3b0v3eSum/34
Cvju7huB7QSmHwSe7VquU+B7w7L3PctxzMByA8/zwtDKvjtlfDma9OzPrxVCyE9JUbS+7F4UF3Ey
7e+dxkm3k/Hj/bJwjH3TMWG0ZYe+4xlhURam5e+bXuD5gRXYXshHs69ORVGSJr0sCouFMApzUhqn
l7uXRjOZjbpRxo0KBMFd5JlWGAYhm9+wbCEI0+FQhIHvmoFtGq7jZ1+dCmI7OXoZZOsE+7Nhyfnm
xe45/3kUTbt3e+1pZ9qt8DWww33XsF3XdGCw61ghHM69Bo0w3DfgvWGFpu8EhuOJ56A0WXpBiOVC
HmJWiuVze/diue539447w69RhbeTae87vBNmaPJOmLYZFA9Fw3T3HYv/BLzdtm+7Ni94qh2kp6Ic
TXqB5NcKaeSnpCiOz3cvitYf/znt7t3917/868lTHCUVPt0+l5DvBZZlhOh8QWh5xUPi7ruuawWG
ZQRu4HuOJwTyPZTpxbL5F4RwNj8gRdQ62b2IzuPBXfxU4VFx/H3LsCzTN2G+a/gBL3Xu+rLQdT3X
MOzQ863ANV0Elz8pJejRy2O1UIhhNS65f36we+63//i3eO86Hv7x73ud0d3eZfLHf4xuo3GFB8XY
R6EyXTvkUTf4h+UUT4q373GADMcMDcOzHd8T8vh7KNQL6O2/JCT29gelCNvXuxch1tfe5cFVtovf
r4D9ZQ1umu3SGmxP906j6RRzllNz0X2KKtS/TH/fdgzP5aRgjRi2idWXu8AanoU17mGH+4ZShDFI
Mtmnb/330fbGWdH8PnlKNB+R5+O0Blryl6g7HXWGGY8qOB/oYpYZ4CfhmbHtICjqx6YR7Fuu74e+
hT3JnYeqln9gStCjl8lqoRDEalxy/0sNuP9TZ9iJbit83rmdLNsz+D/eE3Rh9X7nT4fP6fF4bQLH
tNG9QlucjhIE6dm/WijYvxqX7P+pDgrwa/e2X6Uh4oT7vh1adsA/DdNGhyqwHzvExjoxsAqNAOPR
Lu791nZy9MxfLRTMX41L5rd+3/3L3I5n1fupbG/fsbE7As/wTd/3pXsEP1WAo9Y3sN5tToG4fUrS
pJdCYbGQRGFOSuMU9QSPtPDObgz8tzpwr2aTSZUnwTP3eYUN2zEdrHJ8s8WToLwkeKnQbX0/M0Py
z8B2cvQyyNYJ9mfDkvNXn3fP+fZzNH3tJgN0pew6eP8r7Hj7gYG/1nB4a72Ni0i9EhiAvof+RGxj
w19bkia9DAqLhSAKc1IarU+7l8aneHQ3SzpVKqzOPheS7XoW/lqeZheHYP5JDrx9N/Sx73gyPEs4
QsqQo5fCeqUQwXpC8v9TDTQiHPrPnXl1BwFzgN1tLwJzeMULrA+Vce3ZNk9FEGpOwXZa9KzP1gnG
Z8OS7Rc/737bf5xNpkmV9z9+Jjx7Bg8t7qTAD8Kin4kwBW4NzDPbCQkX4U7PRJ5aaSXo0fN+tVAw
fzUuuf+xBk6K9iB+6o4qZb+3jzscfxHqpo2aL3Y+7FfOWcNh2rJ92xDXThmC9PxfrxQCWE9ICbRr
4GddBk4+Jp2ve4fDKKk2ZkSkOjS4goiNwuvQLZrEroNVEIbKHAsDYhOm8PF9L216wej/ihCS/kNS
YB8Pd39hXUS9bqUXFmG9wPKUJzbEQPBMG+Ms90wH6KsOlrOPx9z2LUPEVUuQoxfLaqGQxGpcMv/i
ePfMP+zNx9Pswn6/smqhARnkd3h49bDO0EkLrLfCfWJEJtw30w9k35w+FVuJ0TN+uUywfTkqmX5Y
A6af3HartRE8Zz8M2NGB5ROjc+Qb0cCX5PJwh0ZoE80LF5HuvI1WgiA961cLBfNX45L9J+3d7/mF
L2XvqjuefR1Et9kWfP/m/8tltMj5W+wUmQ4o4wonScVHwLX38RLhLMJbbRjhIryWu/QbAVoqWX0e
VoJhOSHpNpng07unBEFvHIHsl8gjkI1vHIEavLmpF2W0d9S966IhkWqZceP9x+AvfxGJr6UOwVHS
Gd12q+M8riIPG4DcGGuR3Cpf332sM9cNCCign/r4i7KvTo/AdnL0JyBbJw5ANiz3/1ENfKSHk2lc
qZXmBvseNgFRf2UCbyZjuDirVajM9JZO1CLrS9Cj5/1qoWD+alxy/7AGt8/Cgu8MqrSSG5a7T5oL
kTLPJoXblcFk03ZItySdD9OMFGQ+WRRAKZL0IsgtFULIzUgxfPy8ez3oPB5Nu6NuL4kzXrz/8neI
2QceSj4JxA7/EDmVZkjImCCC75LwujAQsq9Or6ByJOnlkF8rBJGfkpI4r8GBaHeikSbLIFXR3y+U
vxItCkUpi+0jFdS0XkU7JXXXs+jrvJPt2/dLh0Am3juyW0LPIc2CWGbBZsZ2I7zDq27g5/Pxaoib
ays1+tOyXCYOynJUnpGz32pwW3UGnXmlgU2KTjAF0IcMleZNir1bZDyuVZzevBoeVoNKcMlkvryr
ShCk5/35aqVg/3pCSuC8BhL4/JBwT3UzLrx/52MwGyaua8IHadSs6C2yzX2SV0OcRWboGkq9yr46
FUAJevT8Xy0U7F+NS+5//rj7/d+KB3G1ufbKle0RU8ahTSgzQHEt7P+Gb6uqLTQmMyTPYjPBqwxF
egGsVwoJrCekCFo1CK21Ol/jv0rjPtShNO7TbNTrJPPsQqjgLlJlbzitSWTBjWpZKj075z9CcVVJ
jjiQvCB0UvMi70EtQY/+KKwWipOwGpcH4dPn3d9FV/GwU6n57Cj7GKed77gepW5eUNSBLOXfZsol
C0xnvZWgR8/91ULB/dW45P5VDa6h9uyuU6G/zvRQMLnoLfxCSIBAQWHnE7MJ0ZGCEA0V34VlCv1z
KzV6zi+XCb4vRyXX2we73/OpjfYlwmOHrabS4aeq/i3pjjp3aEWT6q4iauAwkqk4JK8LfZ9UooJA
GjhYyXIxqZe2HddSAZ/su1O9iLz4v4/MNyT1539OSvDPPy0l+6W1e8k24wmX2UKkn7rJa7cXP0Wj
TsbTCp4WMmS8QEVF1UHa8A1inau4haEyaJS65YmA9PeTp5fjW39HCPCtj0nJNWugE3P6ulU60KkI
dnyOFccO95UpvVeWpTILFkb4Zn7fdlr0YsnWCTFkw5LtxzXwnp9Mkk53UN0BsQ18twZGBoaGaXMA
ihcerluMEFVmSs7NItc7++r0vttOjp7z2TrB+WxYcv7kbPdX1XE3TnpV+s3x11LFgJ/Wtkw8UPKt
cWzyOTy8IwQ24P5CN8irvSXo0fN+tVAwfzUuuX98uHvut7tzwHEGgyof+wYoDz5hIQxw1zSWoDM5
w8Ol4N2jAILHwfHJalLKQF4C5WjSCyG/VsghPyVF0a7Bm70ARVnlcOzF3zKuvP+5/qvwZBPHabF/
egLiSfrF292kUiwIx6G2gbIHEosX9YWqwi13MixeDcCccFtRBr8sjCiejG3kvHUq0nUbJyIdlqfh
qr37iykFb9k76CTU/uBcrrAIVIVN/0Kp0SGcye3fnAEQdBdVdxE1bCo8yWki6RvEANslFFE8AGRT
UmziktHnOqaxgfBQgiD9CVgtFEdgNS7PQPNk92dgmfCcggTxIOx9HJJWXGVF7l94QUVcuu9FlsOk
wVdSoWFtoryqkiDCRzZFuKFZfCCUo4SoEfgnbmgA6rfIRs6/ECUI0h+Q1UJxQFbj8oAc18GBNSZ6
V93tBI6cqozG/0QyGTBy4nXm8nIpiyYHH+2VtGNK2LPvXnqptpGjZ307XSYYvxyVbD+swdt8GVeb
6+2y6cG/ohTIw0O44a4lUKGYDgKNSvBTkYoi27eTo+d7tk4wPhuWnL+sgbGsQLuanT7ADJOMB++3
DghFgI6IIewrw5hdXfRVNHzSNUBdcj3KdQmcbvC/JFF6IRQWC0kU5qQ4mjU4CH+JYoHxWgdR/Ez4
rsIjYezjljBJEQidAD+Rgs3N2Wku8aXAB+UyoDp34WPKvjp9CLYRoz8K6SpxBtJBufl/rgE+STOe
Tp47VUYVGnijFc95Acg3tuF78SaiUpGUDkJ62AXE7hbTeeWnDEV61q9XCvavJ6QImr/u3kD4CDTD
1050X+XWV0oQb0HmoBC1uVROey66J3mwYCSlULt5EZSjSC+E/FohhvyUFMTHOsDFRN0k6eyddeMq
k8kocfPIzKAGnQRjkxiOMAZMkzAbDzJYiCoPH4TR4jXULkmVXhzF1UIgxUkpknYdVKVZ8tCdZwx5
v5ZkByRsqHJD0lbdTSXVxqmNQQayGzWLCtpKOLWvt5Kjl0K2TvA/G5acv77a/a10FgFcRRr+ZNqt
1DojnYmEpQwcSVaEUiLNQeDRJqLmYiLLFILSVOnlIJYLcYhZKZWzGjiT2p1hXKGjokFKh0eleUDl
uU5Fapi+Be6xur+ABwWJWkJNb6VHL4flMsH/5ajk+681sBFOO6+dh/5kWukbTeln4DkmxVmg86QR
tJx66ikcvRDoKkA0FvaauIvKkaTnf36tEEJ+SkritAaPdDPpvEYVxvgbJuEaF6QSG3ieRd6SyDam
gBckPYLRrg/YVVrAm1eWthOkl0G2TvA/G5a8b9bgTbgkhDOr7jH2CeGQWAGOXqr3qJYOuQOgSuNI
rcRrtEB3o0Qu++rUPttKjZ7vy2WC7ctRyfXLGtgHFF/cRU+VxvaNfVxEvuPDfv6fvjMC4lZl2IdE
bkh5WSRXqOn8ni9Dkp7765VCAOsJKYPzL7vXhtIky7PZbZU5Ljy+OB8orlJ7nDfYIsEut/8bnrGP
k9pRCIdIwl004shLoSRRekEUFgtZFOakOM5auxfHWXcST/sVloc2yCZG37R9lXEMy2XTE0DrMZQJ
FhBYMDCrPWGklSBIL4bVQiGC1fgG+2ugDbXmYwL62ZVQgVVGGyZXgdDb5HNvQonZ5B2DnuEG4Tqi
kz8H28nR8z5bJ1ifDUvOt37b/cZvzgaUl1R5CanCaDcAfWSZsi3CZZSvAyxJGdY6kplnfRl69Mxf
rxTsX09IATSPayCATl8VG1a390GmIihDGQOvMEWfpll8BFx82HiuTYoRKTfcfAMIXmyj5w3+Zwsl
+7PxDe5/2j33qZfvxZXiMygUW/K4KKvC0Fr4QgtvMIG0fbJQQc4gEZK8a2n/liFIz//1SiGA9YSU
wPnF7iXQ6keDbnW7v4HHzcSm0mNINnxzn72/aLxHSEEE6reSomf8cpng+nJUsrxVAx9oe5ZQ9jGs
kOvUffDSYs/aeHXAppWFPOT2hlw2RGeoPfc8MIUziS9TJEpQpGf++rcI/q8npAjaNTB8Pw6+VlxX
SKkUSj9hgbSyRoQmSSHlwkEw1LYZ9Hmzi/wvQY6e/auFgvurccn8jzXY/8czoFKHuB4yJrxf4aRL
AjVPoUEClqUQ/IXS0wgX4bNs80vE7FIE6QWQWypEkJuRQji+3v29D7I0rRTOO7fdu2oBqhxy4UhL
ISfLVM4gCaBtER2j3tABJZIam80itO+gSy+RjT8g5LIxL6Vzfrp76Vz3O1G12VycELocEkEmVc4A
uE1hsuV8E/iGFj0oCeKnHZLE21yGIL081iuFINYTUgLXNdBMvwBY9ToDO7K6S4pIGQUEJr45x6Gv
tSj8b3jgbwP4TAEOZYGahK5SFOllkFsqhJCbkVL4crj7c3DQHQ07yUN1MlA5QlS/4gyl0wU4nSJ4
T04jGhQxHFwX5iKZJfvqVFEqQY9eAquFgv+rccn9gxrcQofTfhSPq3ROAF6okLJXsG3F1Any3plW
7UdoebTsk5t3TpShR8/+9UrB//WEFMBhDR7pawyF6K5ztygZv46/dnoVukiJk+GIICnC8bh0AHTm
ys+9CCqp3QK/nGJAgvfkAEtz7TuJ0wtG+0eEjLSfkeK6roO4ZqOoWuAwDDvTAkUbX6nqzK28FTkR
4eJe6FCqCygAYqA4FG+r6+30vCGVbKGURDa+wf0aeDLaCrcqHu2dTJTmVKE3u8G1RDeeANwEWhCq
w1B06RHw5OUmA5viKaD1NB3CShOmF8fGLxNi2ZiX4mk3a/CUx0Mus9vOaFVMm23WCsy/QAXeCH+S
hrpwLnEQcuek4XPVgTtGXHpRvSbtv4PvIk0vI93fEGLSfURK6qAGsD/H3YS07QqT9FxsC9UhA/5z
jpQGUBAPDxHeKwtYBkLXCpZJ2B4l6NHLZLVQCGI1vsH9Gqi8n0fRtHtHM9xR7y6usL6WtBfV0wff
YEhmzAZucQPIEVRfU4kBWHtVxpadz1T1LU+XXhhyvZCJnJaiOa7BFXYUjao1ymmnAdMBvSBlgJxh
dS/lri0iSZZCa81MEeVTzKvDJcjRi2K1UMhgNS6Zf3RSn/cj40EFr4ZKDqbWGdWW/krELIrPulKA
iZSiH2Ou+AqXDJdJnv/ZfZ6N6ijSC2C9UkhgPSFFcFCD2hLVF3mP2+DPfrDqSlqs3qUHaXFgb0Aj
iOnsrvvjBzJm/ur8XLaLw8kIV223UgOjgea6MB4UMrGHb9C2iiYGZc/7PAeqn4A2ZakUTfpDkFsq
TkFuRh6Dk4Pd30SHt7POXZxUdwoaJjnZZCmRs0qAjnbnHjdN7iFQtZ40G0jvoEWGff4aKkGOXgCr
hYL9q3HJ/MPW7pl/0Z320863FVp4lDpboBMDAc0+XzQ5L/Cf4BLngEwy2yHABBKiUFBL0qSXQmGx
kERhTkrjogahvIsOWCQVHgSSYyibopQNU8ADhwT4yYIksO7QYh0Q6lGKpBm3lZg3BJD+Bsn6dHSD
6Ve7PwLncRLf3lboCQT/nF5uyjQmZ2/pwMhfP+ihaEgePiiSCPwUsjh/A5UgSM/61ULB/NW4ZP/5
x92z//dOtejoqmYHn7fKGKOpD7iDBrmoOfbTtgHuM6EKPDUxie306JmfrRO8z4Yl63+vgQJ6Ht0m
VatA5IuB+KwQUdnfy6BDjvvEQ4vgYMIIWDY2w2JfAwKVI1MvlW1/T0hr28elFI9qIMXTedKbv1Zc
e4UK5dGPEil6oToqRQ3Kx9BW9XCBpfcAliNJL7H8WiGd/JSUxGkNkl8PB3vtzuCpWm2W6wyUAA8/
LO3h6IyrehPnDlQjwFkL8qrqkLjqYJZ/TUoSpRdGYbGQRmFOiqNdg6KUFrgNVcJW0che5QTi8nOJ
ItFYnbSzvCRCmugqjRc8q9QjKPTa7fTohZCtE/zPhiXrWzV41I9n80pBM+joQzYavUxISVtAPBdd
3g1eFfpCI5GsUFd4W7fTo2d9tk6wPhuWrD/+bff61DHNTirMv8eloZIwafUTLKDa0hzv3LZf4DNw
GlTHH1AzaHmVGTCpo3srPW9wPv0ZkvHp6Abfa7DlL8n8jsbjilsKkGmskM2531UlKNu7cOWA4qYc
flQhesCZ8L+Yzt/9JWnSS6CwWMihMCelcVmDfLPfo+HXztfnbsYPnTP5+3yrDRDa6DhGH9aAaI9D
NXRRJ1r0SLfAdlskhEtjugw9ejGsVwoZrCekAH7/dffX0HVn9FptTngDuxneYtSlb8Gif0buIlJw
89SjUKOIsuRSr47dlz8MZSjSi2C9UohgPSFFcF0DKIAT2hRnLHj//reV9kOtD/7UhV0nkmdcZ9+m
JRx4YQE9TjzyMbOvTp+BbcToOZ+uElxPByXHT+rgSsLLFU2jKms/G9Q60HEVTBjsMCqxQKMqPAGu
j1hMJRIUJHxJruD7eRmS9MzPLRUSyM1IMZx/3v3dc95JJv3OYFB97hItP331zgK2sMB1FthtgLbt
k44BLgn+bcyE4hH4HrLekoj8YRuCkR/YkE8NHucWiWVJXGHAoYESqnp4k5FB2ZaDew/9P/c00A4D
ceHzIxuG2PQGoHAJgvQCWS0UcliNS/af1sBhdEmtyqzXqRAkRmUa02BHNRuhLgscJBH69wFqCFBe
yQywyUwCO6x4MspQpBfAeqWQwHpCiuDyevc31MfRNOrN0t5VzU7ylc5wGUfe/1LTmIpbCouBBEr6
82z4KUjEULCelExnjorsu9On+juJ0wtG+0eEjLSfkeL6WAPH3qcOr3rGpAoEhLeCzABic1o8hwag
YsqPtLLqJLLPVnL0IlkuE0JYjkq2f6rBKWl2Rr1B56476VfHe+BVMd08g9TWZZZY4aWgspGCCoq2
yH3FoUQ+U/bV6dkoR5Ke//m1Qgj5KSmJ5sHu76sWhlTSGex9/KZaM/x35BzjO6VqAjR6A2xuh38U
1Vy04EUHUYPHnUd8kbqfN+7+HgL1Unr7LwmZvf1BKcHW0e4l+Hc3l/w+LwnRir96YBbz80jY+6E4
sq0Bx1V3UjaJrd2Z3UV7H5NOpR2cAMs30eZUJi0Yr5j0xUgHDZ4I/9m8YUrVxugRbseyROkPYHG1
OHTFSXnQ2jXwAx/PcAF3Gs2Ijk6z7PGoQGew9lHYgDwIqWVdoE4U3q0GiYVUA4DTzrNlewAWiYer
NFl6oYjlQipiVorluAb+SJxGj9VJA8gtELmweXCIgeVO1KkgDexN8p8DV2VCk2Olc4b9KTF6GaQ/
QbA+HZQcP/ll9y/Ocb/SEKCyIR0fw8W1YTtqgggBUl6Jca+SPlWJpU1H8kzcyzjUNnL0TF/+CsH1
5ahk+3EdnCv9Spsg01WR/EF71SNCdHhXAFCEZHFM0vFPIVSIwCu4QX/ePEHP9eUywfXlqOR6qwbV
kh+TYZdm1NmWe/99T4cCbBCbTFkaNS0Ajos3DNc954ACSjpJkOMp3e0l6NFzfrVQ8H41Lrn/sQYe
revZU2dQ4WPbAHoXBwoIRHRqyloX5/yJAH9goZMySyGr8q9I/Nft9OiZn60TvM+GJeuva5BkAy7t
tMJtD94ZAST86z6gQ4vq38K2R8tBCQIGJwRuwgcZWWg5W6nR8325TLB9OSq5fn69+7f1Ais86eBB
rO7CoSmfQrMhgQM1UiEUFA3wRgAIKSAeGdD9Bn5BKZL07M8tFSLIzUgxXJzsXgzXEYGMBli00251
gmgEyj1rscENLLBFZn7xDIA5SsMm8kGY89KGKXlXSEmi9KIoLBbCKMxJcVzXoHziOq4S0IPGNCBq
kQJrqSYEaZvW3BsA+DSZgAqCyPGCQPnZsy2Q6pvbiHmD/4ufIBm/GNzgeA0c400QnSqFOqasWiGd
qUD3AoJDZLuCM40H0KHmHYaTGaUgwfN7vwQ9er6vFgrWr8Yl95u/7f76OY9fVfHE46zK24foERve
BjZLeck3HLE80Iv+oIAik++hqqyLEihHk14I+bVCDvkpKYrzGuTafO4BklLla0yNEMBOWFSUUlBU
7ZuFN4BkHHDnaBPqG5hcm+r/dnL0EsjWCe5nw5Lzn2twBaW+p2wTvt/wUjhOANP4xBiWmdwFzqt+
KDQDsimPoIrL9B3cEPkbaDs5es5n6wTns2HJ+eMa2LzteAbmZRoSypjwfv43uOOpocaLA4MzT2bu
3UX7oQUBubCYAOaihjf77vTdLUuVXgzF1UIYxUkpkt8/7v5F+JzMMArmGUcqkAY3DU5MSrpQ/sG4
t4LiRdRQCIDcUpTb4RAF7USlfuTPQwmK9JJYLRRCWI1L/n+uwYvcBuay0swaDF6qrygnUa4ekgBN
wX5lEPs8w7ZFctMioF1kfwmC9OxfLRTsX41L9rdrcCNd4nEedjIOvH/3YwKAvk6dm0PWt2fZBj7l
3FXUCMChJh2cZBuf3b+pDG2nR8/8bJ3gfTYsWX9Zg5vnovu893sXFOrRXXX8bxBIweHPrYMrTmVl
iJIr7n/SAmg6Bqif0lQlEHtJovRCKCwWkijMSXFc1EAfVUll1CFWmGNJZJ9IL7YuSTFUpGzcRK7q
Tem5puMjqzDtEJR/CMpQpBfEeqWQwnpCiqDZ3P1bfN59iaqEFVCZS9hktF7SX0bgVe4rTPwVIBmX
VV4A2+nRsz9bJ5ifDUvWn/9t96xvx8NOpW1Q8EoQ7OWqoRaafj9uSJZ97iFw8MjRLFqD6lqCEj3X
VwsF21fjku/tGkAdXnYeomoL0amqUlc/aLouqSiuU0xE8ah9phQLcyCwVMd0mShZhh49+9crBf/X
E1IAlzWAmG6pBkB7//PgqvW/ssP/fi0ILMOA2luQlIBaXyR4F6XAxYRk6D5GAp9SRtUjnb94ShKl
F0RhsZBFYQ6gNJFmtTHw35uJ9dy961ZYb0W1Ob1P8DT4lPaTEyk8oaa3T4iM654kLIdULVnt1t5K
jp7f2TrB6mxYbvr24e5v+8s0FFal1cuWxtoKHBqP0YMm9TPn7ntVb076GzGwJRCA9IKWIUnP//VK
IYH1hJTBZQ0M39Yf/znt7t39j5OnOEoqdEf7YEWrNj94+wFTUjBWhYe3obzR5NGrtpRkW3mOJ5Se
JV3/9S//up0yvUA2/4IQzOYHpIBaJ7s/JM3+bFplOSgwSkTFSHBTHYiB6hYYe+TR4yP1ubmwBxRE
MX6L/JuwnRy9NLJ1QgbZsOR8swax+l86006S/fr3v8aq4yQOf0rQAXRb1CgUTgTg0CYAJGmVlUn2
rjgQW6nR8325TLB9OSq5/ksN/BHXs+RBpWRVq45S6GaSY6hyPnXhSWxgitMJ3HBjkYq74Y8oS5Re
BsXVQhTFSSmR6xokaX1UvSkrdM41yFjB6Ynzjf1OEyzy4AongUAmnjleBEpCbZ/0ROGZ3k6PXgzZ
OiGAbFiy/mMN7LLDR3rExfTFHexlAaX0Mn7/dWRiGXu8y/QDwEeNbVxMy1XRNMBJVB0iQbWQTqLZ
TZhGa76LMr08NH9CiEbzCSml4192/0TDkajSMo6GZalOliBhkDPhu/hJOQI5NVaF+tGsyDFdwFDy
WBSFU4IgvUhWC4UgVuOS/Rc1eDFSUINqMUsUeANIuC4aEFEyQ7gvVCyZOlBCCyT6YsSR8FUUQDmS
9DLIrxViyE9JSZxf7f4gXHYrRcFVjzLF6ao5oupkTOZK4RQ0QDME5hBbGpwrG1h61e0yr6tuI0fP
/3SV4Hw6KHl+WQMjuk2DjM44rtJ2U3j/NMc1cI2ChW6hMxX4rkoHqH9GT8pAJotsL0WRnve5pUIA
uRkphXYNklk+Jj218/68ZOL7KjLTFtLELolRUpJEVgWXTO4RaHi0sqQamqQWl6qazSBmKZr0csgt
FXLIzUg5fKzBDXRwH30luyXKdmQFehKgC6pKBhHo0MMcha5EmQ1vgGr3Grhh9tW8mXR2KEOQXgbr
lUIE6wkpgYOfdv8GXOPJrtJYACnPJKeLO36NT5U/BUxi2nFIyKhTIEvyEdhKj577y2WC9ctRyffr
GpgKJLxGrxU68NAxaclD0aoVeuSVAodevH2AryWJS3W4J+Nd7XtR0bGdHj3js3WC89mwZH2zBjH7
nzrjKj10VO4pLB56s4JHtYwQ5HY8JZIqg50kRxv9n6iyYPxWavR8Xy4TbF+OSq7/dLn7i+Ys+trF
Ms6u2/ff9J7qPuKRLufapObS4ULseNUUl1JVQjt4T+kRoJAu8upmCYL0rF8tFMxfjUv2n9XgpT1F
5ezsHVxCSlUuCUonTRJUSBfC5UAIRxRnm7iu8VxTuK0ADrCNUUvz/E87mi/oyiZ0m0Ivg8JiIYfC
nJTFaQ2OwlF0X6HG0+Dqh8FkqS8vGPWk5i8gf1HSHVrARqYt9DJ2pyrPNmr0AkhXCc6ng5LlRzVQ
c9pJtHfWGT1UeP+okBmhS4IvgUsQ0wu5X3JsJ2fRN1Q8jagmaJEyPlCKID3rc0sF/3MzUghndcia
QMVO4ipRs2lxxJOr4PpBKqLXrWzRSVI14WWy5TC5VCtiEaRplSBIL4P1SiGC9YSUQKsGsYHW7GuF
JwBdn3o9LFo7ICnI5qovnADV/4trH3P4DaDObdS8wfrFb5BsXwxusPzz7vWe09kzqHbZlat74b7P
z6AytZRiQ6YWcBAbKRPOIhpDJwvasQFXS0ll9tXpbb+dHD3Xs3WC79mw5Pzpr7vn/LYmM1XpQX+1
4olH/49zwBYVUW3QPCtMBCNIowKcDoUGJJ7Sq61wmdkqhKAKpXyHKy8tUchrs+1yJOkPV2GxOGGF
OXnM2u3dHzPgGzrPleqzJIWRd6HKoQL+S/qzwZ+n1xgpwkzz5Gwko26nRy+EbJ3gfzYsWX9egxvu
pzip9AjQUQ+oOewI8oloOy9d2Hg6yLkgQZUjEgYq26j4tmwnR8/5bJ3gfDYsOf9TDdx39Hqt0pdB
AJnMU3o1U5JPHdqiWWrOlvB58xVMYNbIUILPb6VGz/flMsH25ajk+kkN6s4+fuuBLlZ1rhHhMeKR
xIVVfmMKRZvjPa07DSCKUHTVgeCBEDZESZr0EigsFnIozElpfKwB1GkrJulr7wqInOwaeL92G+Ir
pXO88mNT7UqSe+ERbgQAZiooTDDmF314ZCFCOZL0ssivFaLIT0lJtGrg3GuSgFehJgTKvEsLGCoN
gEZbYJcXpKDSwRRoDimpq2KRvCq0lRo9/5fLBOuXo5LrzRr4lK6eq8WioJ82FX2kwrP/0UGp8yiy
nbOhnK1sf3K0lZKaHbvUsttOjp7v2TrB+GxYcv6qBnrP4eS5Q/S+SqXTUk0FyWM0Ke8jkWjRXi33
CqAZAQ6i6hB4ngniq6ZU+T1fhiI9+9crhQDWE1IE7RoE0b50RuQ6zjIuvP/mb5gkXKtwApF7C7cq
3rzC9lc9tIF/ws9N8xENGHIJgvQCWC0U/F+NS/Z/qYFXKS3JOtgazRGlWhUiYl92xjTWUAXaVae6
0oDMQxGjIy5JAuQtkUpQ3AngYtN1g8xwFfnbbMX0PZTpt8TmXxB7Y/MDcpNcHu/eMv+tS2Z+dSeU
A7poYo8i7LuIJ+AOzF2RyvOID5h21ATDMWVkoHsrNXpZLJcJASxHJdd/O9w9148rbrSu+qw7QHXS
7Q0b0SbkVGC7ujdp1kfRtBfSs9V2baEXXPe7e9tp0jM/v1ZIID8lxXBcg1DHRdTrJhVuflWHhRiU
5yntPFmQQrhPAiYAzQTC0Q1cV6Fm5/WDrdTo+b9cJli/HJVcv6jB5l+8S9lPr0Ap+P+2JLrYiWJv
gL46nd2RYUij34DTCo4KoGa0r1OdugpbSelBqvUmTyARHGfhiM5vpavuePZ1EN3uxd/2ppztrSzX
b603/ozYam98Sm69Vg1eu7PO9KlKnxyIW4HqkEPhUxrEL5bE0rsjJNWXlHd1Nas2hNm2T82x7eTo
5ZKtE4LIhiXnz77s/sVrJTHbu0IvEDgfcBR/HKjrgEJJdyg1+aS5m6T5gkeh6v9EjLMEPXrerxYK
5q/GJfc/oYDvGhDhNEqir/A/237vv3VNbigFBkILKNVkkIqOwgWFxuHjrnaoBF+UcUiPaBmC9Pxf
rxQCWE9ICZye7F4CF91xlV0eAWbEzFX9Z5aoo8X3IVD4RB5t1VL0p8XhyL8PW6nR8365TDB+OSq5
flGDLLr2IH4CB6fKa0flSPs0P8H0TGs0CvuexuRcRsCgEQMgSrxRa1+GID3v1ysF+9cTUgLteuRz
fY0rjYNRaowHDmRqygTQkijAL0rA4NFlijo+0hmVjZldeumbS/LVVoL0ElivFBJYT0gJnH7a/c1z
3bmPqoaCskFjxAtHcpEB9AEGT1HvofUyoTCqXd/o8VuOJL0U8muFHPJTUhLXNQgGnEw7g3m2G9//
BAPIiBCUHbk4BQBMFA8CBcfULyEHW3VzlFVMW4nRs3+5THB+OSqZfnK9++3/+fVrt+rt75DUCPof
PugQj0vaaSnn5fJocU1hGTop6BNW2pEs//qWI0nP//xaIYT8lJTE5xqEA1r9zl11ux8T2PYBlDAN
IvMkXFlFIDSTrkAopRaQXJqA/DZS9LxPVwmup4OS39cHu9/51Ff1otmwOpa7xj65oqA/LVGGFMRr
bts7cNykxNgn9Uf5IG2m89u+BD16vq8WCtavxiX3mzXwcjUBvaF4eO+oM4kzPrz/zkf5QeFRRdwE
Il2cC8X4L+FhHEYmAWKAnmxaWkuPQ1mq3hBE4TdJaRQmN0RytPsDcR4P7rAH9nIOq+okQ2iD/jN4
5QgOpwDUhcOBwabgbzg63qJHnEzPWtL2Z/ToZbJaKMSxGpeSOK/B1XTeuev0OhMaZ/3ZD/6+pPcG
thcvLmV8PLvgMS7aruavJ0KGqpM4IRIA6tL8ufz1VI6mN4SQ+z1SDrmpDVHUwSUaTfuzapFWXJ5m
kqBJEApSODp8bzlBKPBkOgfZAEIp5/ZG2dNZGYr0csgtFWLIzUgpnNVASyWDuErnHL43upHRIo7r
BkR2r/hQN5ThQCJjqFqb8Y8NOK5t1OiZn64SfE8HJcvPa9ChrD2vtNSYZkz0iEMBgqVA2yxSznOb
XlnM9IczkIVvLVAYs5svdUtspUbP8+UywfTlqOR6+7fdv8HtTrx3HQ+7e+TF7V0m0eg2GnczVrxf
PwLjicRQ1S0USfAPGsIV7h6VNsKdQ1szw1B9bdTJyD8C7T/+bUHfH/++JPCP/9hK4RuSefMvSWG9
+cEN+dXgojrrfu2MqizPpH23UmPtjQgOBwqsQKXtIjBwExSkYF5UJSjRS2a1UAhiNS75ftbc/blp
xoOo0tBlQ6FWq37GdKvR4ip72HMuB8REMqRXbbiyS1Ck5/9qoeD/alzyv1mDYo6z2UsXx/Es6WW7
8P2XlRPu+wpQ2WR308eDeI64q2gox22mLiz8TIsuH4UDUIokvQzyP0eIIT8lJXH2efcn4eOApJ0q
QzqYZgp0ERFkhfgFMVj7FO8D+a5Sqg0gAqUjtQQ9ehmsFgoBrMYl9w9q4MQ7TKIpKCHVHQLlx6Pw
HmsBxwUevbAYzkFvQknlDqKOAIhrJvNHoAQ1et6vFgrer8Yl7w+vdr/zT7ujeYWcN8BrBznZx2UH
a0Gb84p2GqBEJGgyizaVGmpF5m8lR8/65TLB+OWoZPvp4e7Zfj7vjIZVeioW+Gekx3oGHiGlhRad
eCFlBkQV6Om6TF0Wik8JevScXy0UvF+NS+6fV5Kj+XZ+OU1A0hy4A3DZDwFbnM5z2ed/PvvG0uX1
oH2c05vj5O7HD9z2eLG5c1QthxKAEgFJOmtqCtfMP18dtg+vvhwe/J+9X1WD8WS0V7DX3vyT3c5k
+uMHNFmAvfg+MO3SLuIf9p75O4sZH7wvBdrMMSSbgyDGKE6mfaZI6SWpjAjTooHXIoVjogrImVKQ
JTi4UApUNQoJBx8y0i/jwbwXj1asW/773mg2vIyj0XTy4wfLcD7sjdPPvUn4+LZzBQopHzf/dzKd
2clgmJit3vDGbSau+6lnev3Dh8g1fnkO7F/H4U3UCq3hZ3fQ+OXeefpyM/MOZj3zZOI69z8Zdv+h
mcxGx4PEvZg9PTR9++FgFk4uHh4ng9+D4OWm9dRw7pvDuXfTtKyedfz04v3asyKz+RCPx25zZN68
HN1Hr9/mL3bUfIyekvbrxHhqNgY3z83Ry7xlDIZXz2N/3Bw+9G9+mU3nDy3/KXZOHszk4uVlemF7
g0/zQfxl/jw6eA7D/k0zCaNZv/kUJ49XidX3mv0X86kZzaKX4/nz8Lk58M2Xljm6P4pf/MNkNDuf
DAPnKHwa/fpw3x9fOpE9b7nBNGo2Zk+Hk+TFbvaT6OLxcd4yx96x0fefmq6RtOzHoN9ixUVs+xev
cfRlGka/3DfMM7o1n/cj6zhx56+Hw4fJ7Mx9CpLWk2s/HwT349eWa93PDhI/PL658YYH/Unca9rj
4Tfj5v6mlfTuzZbzYp0NZ69n81fj5cB2+ObhUzBrPhtGd9IfdCZBIznoBY0Gc42HVvCSuEfD4U3U
xCvXbw7G7uzQ9Oe9s9HYfTk0n+at/uTh9Nl8DFtR8txujL2vM6v3ejycxi/dZPL4bT4zm0Fyk7TG
c7bBY290+vI8vwrG/u3D0Bk3ybI7fL7xfx5Fg2+zefLa7N94n6Lk5r7pjYZxs28+35y+PEafvNf4
qDcbGE7z/n7gH9h943nYmvSmk5Phgzdp3nvGS9ONjNnxiIYBrfilf385ewlej+OJ6befza+e17u5
fr0ZOPNmMBryvf7D9NAYvLzeNydRDw7OvJvDsSo8bE6T5+fLSexaB144NI975ig+H475Ff7gdmr1
/KPew/D16MH3+78ljy+jU/v1+fUn0xk1/Ve3f/Tkun2n9TCdHE3tX+J7ozm2Bp9Cf/hz4CZXk6B3
NPKfD+cv/aNXwzhwI6/1MkyOR42+0zT64dXw/uHUmARs5m+NZ7t5b48OgqR3PH19vRhY3sn90+R8
HEZHnn1/nvQnp7MX69Cx581n6/FiHAx/fgkGx6PZ4NQbPR4/zILmwBs358Y9W992H5sPD/P2zI+j
5sCaH90Yk6YT9wp5PoUr4DZGYlGvP01vhNW//tN5dJvEk/jbdNGpaT1e/FdWLW9vdUMX/mXjus6u
IO1d/sZkuduaJIc/u53VlbzXBLgrU0/UrbZYs7p+6TqgCoWV+1+5GlbXr7MfUDxE/rQCyVEIXOvr
FxBYV+UPgUpHqB9n0oe97PoFTJn2rsAbEOMHQRbYruznFXjf68aa65fSzI3rlz+PKkauAL5welYw
n7t+X3rBYxL2g6eWd3//+HU6891Ps+nMcprj18Q/jiZO1DuMgt70uPfSf23HXvRwMjH6jY4feY1P
M+PBP3gae8nZ7HHunpvPD42z+Pl1dDydNHrnYwoV3Z9mj7P5z6PxwAoOBze+PThIvMmr2/Qee4nR
HD4+HPRZ9fKTOTMGcXM0Mvqtl9fn24ebedd9MkYHr/Pha2uYJFGTyp7PQzeym2YcJgcNe9AJSb6b
P8263nz0W2PQO234L4eTuXkaPgbnD553lAT3V5NRfGk7L+2Hh6hrvQZNb9D79DIbN+8fR2cP4+DT
7KZxev88+/wyvr82BrNRs993z57ns4PpyG7deLODx9fxeRz3voDgdfI0Nc6f5r2LeBI+NeNx43cO
/bDZ75m/m2Z85vEOtaZJcB4w2rp/Nn8NAufwOQhPbH/ydOA50+P5bPqz6XLVWffjzth5/jxzvGMr
mB6Fz8GR2/cPLdd5aN7c+1fD0fjMfH26atxbn+aN6GdrEJ35xvxvUf/lahRMTz0rPnqZPB5ZT5PD
m+fR18FsfDgY3h81ZvOz1+j+033vadB8iOwTa2jFzVkwHTeNG2vO22WcRJ7TfXidHs8GD7848+mx
gxfS7gTe3/r9xsHTQ3AysBsH3vPsE3rM8etz7+Th2Tiw7PtPr0OzPXMeDozYa7Prm/aze/3yND02
7h9+ebkJj15HPDZRcmL0o4vheGLx1hmjFs/s13ngnfnJ9DC6vznlkX1suU/TVjR3DyKHr3hyDt3Z
09GNEx3H9/bnl5f+2chuvDQ9+4FL8PUT9+3Bgz8/mT34n6Jo+LfgfnDVD8Lr6H52Mhm+fh3PJ+zK
+5/+L3Pn0a08sqzp/9Jz1sKbSQ8y5SUkJGE1YcHGgxDe/fr7BF/dc786p7qqe9bbbyGlCfPGG5Ep
0dme7Hr75T73b6+xPxjVY2m23ZfH501uTLfV+LVt6MO97j5abXPb2rnX+n24vU+N2ie398U7auUl
6z0928/G2r2vC1jA9XpS1XslYGe/d88/hLd9p6PWu/3OOD1Ld7t82HmbW3lQBsMVyx0fdSu2azW9
bSebU9m5t2t28zKND9XrTrVuFa/R3nin53SqTq/GT6nSTsqPh7cpfTrqWVrHrc52r0rVhvNplCa8
k0n/8nr66+LcLZUId+XXtaOaj/dN7W/HvWof1uNG+WA9TmX/3W7M78V7o8vNwjofSslxU3cqPGNX
P6jjfKaNMH+0kuun2X028sn7Vndu20t/dz6v1f1QTCrHlnU/HyK2tHuvSivL26+62jw6k3vz5a4P
05i1/pvaVItgvb541/vVXl8Kd1rsV699vrhU3kiqvt/oZmudXVr38NW+NNS7eXwaHx5npBvFLr7n
h97mcjRbreKgto1NW+fP2qI2LezO6zqrFm+/Mt3Gree5oZ6dV3+//rzVa31r6mnnFPBOp717vXZV
1+LhHz/tgzq2q3vVaJwHn+M53H+O7qV1cD6nI35x6NXe1ZPe1d8788LbZVuf/X7aPZWnG6ON68XN
2ucadzaVo1t9NPfxfXrfxScg3LtUOkd9qR8P0fTxeQf78sVvnI5tp/yqHONrbf3Qx+L1MTutY241
X5tbOG3Uz876dDzUVHPXzMPzq9GKrtd1YVQ256QonnuwqhntpphFcWzeg2dzO1t/at7pUt6ZzXu7
pOunz1Gt60TcxuNcMTabaU2fbrm9zu+Frlyqu2jXvt7U89zZG7u8fVLF5RLzdlDnbrHOf2pFJerA
AdU2v/x8Ws+j4iF4RwXWr/XlWJus343RupRf1K12nO+qn41xaD3Avu16tq/sShYJul89lOfA2F69
SrdZ53hcq3ZpfTfzUvumuNUsvrdee12uP12ecNit3ncNwKSFcjr52ysepYpZrqxn5c45K151+3Kr
+Yfm2yodavN9vk4fndzZtNfJa9dJYa7xtnYb7z+lXNVhm2rXuuPjn91Fvzrlp1Grve66OL0O+lwH
fOGrR69au53VawN5/+yODeexvSV5/nF2hzwgWwnru/qw+Xo5zw1xo3bp7PWmuvkBh3eMslzoTu2z
V7fKuldqQs+KU76x80/po5+QVNX+PCa39Xpv5tePDw+rfNT5eaqMnrVroYr6yWk/ayXzvCm11GeT
793mu4hqp+pLvQ8NncN/zc3pvA3v68vZPE/rVunT7LeK0rl7OTznPAv7oQj9J2fb3F+Cxr3xmD92
5XP3+pw2jc6xKJvnd7Gxb+XS8HgAPDrt/Ta7Tj/psz1931UDq1HbdqWtd49DbjdrxVs/19Wnfemc
9sb7Xl586qfCePOMkrCdfy7+o9bCXo+PpnvkAUlWXq6d1X17PurzibThfd5HHfKl3b1A7tNCb2/F
3Wpc3k6zvl2VSgfzua5Mnq1SuL2XTwYPrAwb5VLS2jf27uFT9RrTIry0th/1LOCKr83+51x8Xqrz
uBwUD5VeG5XiFTb301WtOOa9/PWwbtVm/H4e3Grn4+zp1dq1HxsTqQXTao2crdgPTo28WFzvx7i9
rlT9R74pBsV7nc/2nXPh1zuNstluPGv6kh/aB+Pc3BZWddo4Lmq7yrt/uBDWDjiHPf1U397udX6v
bud33lDn1rZ4gRStuzEtdgSBfF8xp9Nza/ipFkc1beHSv9d9/kSr/sVV/68pLVn9vy763yw+8vVn
mvuL2P7rnP8/WC/v8fp3rDedkc5DeykWLA/L/P07+f1e+ov8lnjvUjbF8E6w3CT/34/2/VV8kJd4
DxaILPcOf7dJcg/PH9UHnhfMbaplHp7235so/0V/5VHCcGkKtdz3Jtsrq/8v9BfK/Cf6y3PmuR2c
G1lg0izJshgF0f6d/j5r69PmeJtWjXGhom6W9fuJ6gV25Cb9lmqpqzoYV/1R7lpFhZonbhZ9VPJR
3a1yzYnd70dbldt20Et6Baf1k5dKerbHr62Sf5e8NllOjZZ5cm7e09qFL7OqLvZT7a2TXXIP9jba
mCddVs7WeKqGsUi9YRyMAi8dDp00zVWuYme403F6V8YYWFCZHFvkavgyCrXqLpw0dpx06Me/jPpX
kekvUgMKOn8vmzoW8btsavnt+D4+NjXDL9RZ+eOH8dYFneeMoqXK3njsL7rjhTHuZpGfVfVVub0k
G0fWWs2t5KCCUHvh5KZKesv5P0v3ZnSTXuJuVTTuxrExdu2XipL+sndUk/CoRi2duP2z6iv756yy
sZ+ruUrKejysKf+j1uay11RNdTMfyu712sZN9Xq9ZeLOo8Q+qJe2g0FZeXyksQzRj82mGp2Nn7Ve
rXx/vDqpcNJWs4qeqrUeeP5Gpelir/whoo0XYbhRG/VUcdu8M8Xh2lJOfEEpCz/+lQL/n0Urq8en
/yl6/WF27ILhLSjkrVZkL+vvoq1TWClVjp2q0S1UR2VZtjAYRZzq1cLf6WGuunz7qHWnN1tVtcfZ
8K7Lupt9jK1aq2RsjMd7dVcn92k21Ersw1nlWMheMXesI+t20FlDOUZHYbKiAPIKPYxXB+13oyPN
9NdKUZdSGHFJ9Zcbq6R7quf2kySxl1hwR9s5mkuSrQ69pkp+XqrXNOpq69aNlz6qQt/UVr/01Vj3
H+ZLv62Lmbtl45C8TPituqjBwIvj1dpwFijTfyp0HAQcnqrZPxnr9+FCfyFS3siAdUvZ3CWe/lsi
2yp9qtRhEGnVLjPstZUrpiqWWqia9VBV3eGvcSs4q7J+GS01jFz3rOqY9Md4GNm8b/ci6+J2cHpk
5vvZXo3PCHGPY0d1ba/5G12dlbvXyTyK+rkHFiRrdXEQZdZQQEgXlIgHT5XGcYQh085WzTv6Fa8V
ho32hn440G+1KFB6VY99I8sAnuSjPzpwaWuZ4N9DHxfq1tQ4W6ur9VPonfECTqAnOrqqtzmPmvos
k9kasDG0XNZlc75W5kV9dK+kW7qtwgCYqjBgmWyyRFH8V8WGjrjhjesaelHj5YpVsTr8fmEoH+tp
PoyrCbPm1GTrzeEJapxjOh3jrd4KVq1QZoGIKkyINr8jfhnDk17EGfg4Ho63tDkWFWRPs2njXwZV
Kn3QV3O1YbRnFT0ZxkOGoBa41+Si0lU8fNL+k0kVym+bBVfUFB35bxXfFaLaqsVBt/Xw6olvDweL
tVXWi+G4qqNsEXsXNa7aN+OsdsbO+OC/W+PtPNWVlm5GxxhsVE2dzZtV9jIElTPhfr+krnqt9ig2
qmEmDSbZNqXfnEFYNwOWqg9Ivrc8WDVn70VlXWLCE9IQTCbKmUpVk14Ej+BjlM1t2IpeVj7b9MoH
deoXIb7Tb9BUVW/08qqedlMfDVHm2n44bZcqLw1Bt41pUHapWhobkXZLJgzgancumijbi/jFjJbu
vIQFrM2XuqHlip7Z/flZTr+bJa7tl8y2Mbp0T3q0s/oHo28f/XLv2TupCXRTBzf1s9Xmxjqot1W2
HnrUjG5qBJSgj6U9ZZqjRDwBaGAgxt4+mQ+zrpYl3ReBjhjow/np6EJb8ySwt7j/1Ogtc/1QSV0F
uXYlMto39Ta88KGocjIJ+cysJAgA55KeXdTM+8n1zFyrbXwwllddc6bGw9/bP3u9PH/lHolNjad6
aq78GFvaRCX9cDZG7+hMXRn+4KgXU313ptojsnDpz926GhQxrRaaHC3XIiWVVNTGjnf4/Nv8MLmb
ulv2/KmHixZuqF5qQ/g4cxmS7ZHYqTt/O3FqHlVd9Ui4aO3EQXtjJAWTfik3mORf/Rc66QkuRP2m
mkTRGZTsJVdNIs54rAhUhYyrqUFVPdkYxKoO8+0XemO1jYeWI3suye0CkYxyWs5VW9fDNkB+x+xZ
INAXqwR8Yf7jyE56vZ+s23+ojtk0goca3UBmZtkw7jrHbG/GU98F6AgaSXK1lqDTC2C3z0YfXEIU
iW33Qi/0gtCcvHTbQB8PvQ3I0rqCFJvwZr4tbxo+1ayprsbP1cqDVvewakdNY8/4Crwk6wJJdh+j
vxnzXt24mZSOVTh4W83ooRuIzTzQl0wnejB1ZoVlHL6fRxVlySdsdetq7c4ooWgZsx+ftB5djZa2
H9/rknnWxjWmzsmccNaUMGy2iDFrbLfqXq0tQ3/gLXavrYDQDeEyXRs7vSeMexN79LFHTfUTHBVs
4ojCHzpY7dUiXS3uCPauFiddM59Gx65BxKZq9NHhyGNRSA1Oyq0QCCVkhScVSPBatuEIa93bGEHu
XnghpZWdBq9O9s6bdewdYJiG9LjxZwdzo476roaLFOyPd0poxkqv8FWRxEMtR3YqeiUGGqwMIfSn
0bLbaqpuem8c9VqiP4jFKS1gZ8jXW/mEi7e+gMcNem5rISctY2ss3rrbB1BtPIDk1shOxvhqgo5i
Ak99du6IZOeKZZzcfXhzbwGhjMUs5hMcVAO7/pg7RS6G/RDj/CHYWwNGnkrEKXFGdE6sWawNPFHw
dtw9aDyHgAEhGlaJmRUr8ocstxmLJ8hOddMTdNw7QPXbHN/Nh/UwXsbRPbin4OmxwOIVTgGyt4wy
Qc2JN8ppqTFKhOUd9HiewISGw5gW+XzTgZ9CayB+d5VW1d5IVzfDbyPk7nhtoXfkLKLaIbvF0DRD
D8d5Kp/5lCz/NL5ZRx1s9UG1zCD01gYRPk5HA+/A+T6GEzOAjd3WLWQmDOEbTkW+IicQBgPTA6B4
Ygbewj9olHS0PXu0Uf5ia+RR3W/6+t67uyV723sbZQurI7dUFZAZjk+5AoRVJojUC9vY00yMC37n
TSYBaABdwhM5PnmYk5peMZsY1uCVLYEx4adv9/Q18rK6aC720p2a5Ua6UWG6Otpr66nKamAS1/HC
2U75/tDB6ohzq5NuaBoOfg5kMhhuTLfhVJl7Tv0ReGM0NBP07DCsWjVdtShx0uPdYCRTFT4DPKNC
E1eXhrFsE1p9MNPBIGzTLQZMyoEMn7wmI//6Vqy3iOigO27sj31vsFgRpHWYYjbxUU9mSB2jxgnb
eM3gpFdTs9rtpBgu1OtgO85Oww5mkMW7/l//s1j+V3lMi0TyP5mh7EenXE2V/rsE8hszPBZF5fnh
8cXG2B93x7C0zE2ijD99qH0cL3xnMcT6xhzKWqoL7ELzvkyOl40hjG8OqrvLJHHB3aTvkuIFIzUT
YLWTZYKT95QdAK9B8mXPcpzET5JGl5TS6i8FgkdhECT2KJCskWa4QKNOTDFNV2XIDxQ+XQFlAmz8
cLyZpHYruNEqjqc6duDS8d/LhocC/INsJFH5TTb7DZW6axvZDMdZN0Y2/S7jiIf+ONsqa5zGC8YX
kz2Nx1nED8gqLJfMT0zAJ1i7876IqiuSjP3U51R/HHvhgOSFJrM+UnAzrs8wgG4O3PiEzmgV+10E
K+JKEEZG4hf1MzoYiya62RgtZFwu9Bg3hI3DhftJj/DiozGfxkh/ydgZsXSBbuxkPI76/T4RE82g
iV+pjCtdvJT9Zdd2YCd2X3rsJf25i1oIhj2+gyX98hW5drCkBV4Iw9Ac9aOsH82zrr/IMmlc+uon
pJ/RckJbzP87fvrjGjL/IMAIaDYwJ6E5M8PQG9COHoh74ytpTILHJON04JnhLNThJPT4a+BhCjEq
BsJif+hPsKYwjQeUE5JAvD/lMDJ2uAZT6mFGAedMuDpNx/4qntHNTq0AzTRNnZ2iU2+wQnerIdEE
dEBgkruDj8OJDIsTwsC2J6aJqWLPAEY4CUwuHmaxl/qQ57+3NVYX/jLrZTNdmYpPjTRN1iJ/M7bi
2WmyHF6tGr7kgySqGYqkuNCNUDXWxfzFULCZBVQsjodiD7/U0sUWmIKPvsUwxIRQCL+yOb/9MdlH
P8K8/DRFbrQ5jjEeTK9P02J136hKc/IS6ZIWw5KEkBczMhzGQ+7MoPx4GC+wf4yVM/kl19CuCI6a
AsLk0J4f/Bpi8UMuFMFmnJ5luE4WxZ6mBOFnHSAF5oZ8kyTLUF4sbUWMvFALZ5aiYQdHi+TSiLM5
FyPmw8XehgJJGfAxXiEV5sKl/jCDb6p5H2eR0WFGvCQ+ia/yEn6I34oj+4acyDniuRlCiqTfhESW
GY/xUoQckUtmXc7qclKXeAhFHGjETstcwnCxeIt+Ga5VKIAQh+5n5LEiRGZBi4wEQdF+t4/3xl18
mDS3H3H+F2mZPP2cGV1/jvswfzQvKozx3gzHkgFEkSiZXJnWaZbBcMG8OyeDjOZ0Q5PMf55FXVpK
vhPjOi4RK6Ha4zn89FLM2pTKz9ckxFlpi+5om1bdObUqGTEv4O79jNZxWpvuEAnDkkpeP/KNWOTu
8k/0/RYTYZq/vjAnVA46ieWBBZxEBSESOFkG9kQF9ghfikiE5lS4MBq0S5hZK3AfRJBEc8xkXFBD
AAbD+ElcGRPYF3WXySAJ38oJPECpBzJ+IYvTRvh5YJow04BeTHox+Rkko59R0FYmYR8oMEeTWUDh
MJiEdJP0RWvA8xLXnsAGuJrxCagE9nwu2IhzRHO+mT4TBmZoEYqfEJtefDIniVIAnghs4g0Ycdj/
DjvphXYE3I1AQJqkUc8cgYlBuFfwm0kvCNSIMydi3mGARxIX5cRJODOBrEBMTX5A1L2UqDkSDEV2
B+p6YBKz7IlwRjYh9ajszLWZIEAHEHpSGgWYacDzZKpYGD8YacJUl8whYYrAOReTBQjKCc4xRjkP
f4wShDeivz8Kb4iCi+mNGC1j8szZJHGxGcYREgp6wcSMF4RhbwY3CskPGDYZSxIwNNTioZZQDiGj
iQ3onxRWuAp7JgOmPYnvnicDpRuqJSoBsyUaxCsnnIwYlE3lM5DLgiUBjnGDxZMJHY9QNTJDGvRB
9VJEMwkHBJgXeRX4H6YepecAPZgzlIBr4NJoTSTCmauUAaEOrEeUBOansThvSqVz5k1mHB7g8p43
mw28FWEfAwonMy92KKdQfI4dxD4KBiiQzgcr0IEMfiahioQHl1tBU8LZBb5JOZVGiWIg4oA6axAi
Aj4GZhL03SWiRBAwv5VD4Als7CrCvgEcLxhwCInRXzpE7DTkCCvifGIRNEF820NnmJ8DQ5Ie5GNF
qAI/ZVLoJqUpQDeNDX/sjKEteL0lWIfDMeGVMR76WeqZAGmchh4oKcE2DSc0Bw8EJ7nYkYDkEUF8
wBoQF3Ader8iMuFH0JbhyMjicRSn9AT4SmjlIJVbDva7dDckqsG5w1DO/6cYWpf9OP9ROWYdnveG
rvH0++a/LVh0SnnneeWZc0wU6FnFBAYhQxLdkd4XR8cUhQRnouq3SvjlUMQiIhsR9ovcyO9LtCQK
iIdLyAULmQ3wh4/Id9YXcmVlfhYFpkTRX8d/ETMBbGBTQFj6/PacSbd8/wG6YH1ZyxGi669ThckB
h1Bsqb+N3zr7hgIJz13+MyQME+XGxGBnhaZRWeZ3Y4fBImHU7r1V6sBNRD+cxWH4ggx1HK9EXXDM
lU49rvUlloLQwHuGPhkgoWqM+mLQFlLaR38p+vuGkTPjg1/IDzS34mKLeCpCkXOJPPhVRBT+Ckvw
kuHKOIdkkoRk/oaqCG1wVliWzJa2MAR+Yx2QVUwNfyFKOSuCs0iNSSJsFm2+oRe+tRBmQZu+GBJi
oWnhCwz4G+Jg/l93IFBlkQAWyyxf7kxkkrDmdg3MUrifBMQBpkgERiuYvxBiOC+DyZEeuOMIJfiy
EV6jEfnqDmOHoC//Mr+vsX9jFxPvJ9Gcl1w5HrF202ddi1oQNMX+IZUlQiMm6BvZk2QAUDtExtzp
8CvYvj0RAkQk6fdBJ3TGYgxjBqP6Q2lewDdYCheHNAt5BshtELZnuyMTQiUyMHvSBPFB5hKEEHQ4
rEkW9gd7p+pDoAvtyQggJWRSpUXYDgAG7HkmcCPBGvojo5DBYw7Ed6IeYktlma4XeCFpoSgn6w4h
MklPzhT/AFfFm1x35PV/Td3zSDfoROLWN1RS+pyAxhhJKr+BNOLDRAemjJZolYo9r9KBZuhcQw4J
kXJdLpJAmDoT242o0TlMNSaikDwgsIj+bbARwwFchUMwnu4YcQOehGI0AoWBTHy1sZSY/2VXvM4R
Yo1NcAwnXhwSU4B2hhGGExso/horlk4UnQi3WRInJIQ49sgD7lMiHTBHecHtQza+MxgQA2ABkiRI
HLI/zpLgR4YzWUKGyMKEQEwICKtBiLbgERwRhkucQ38jYphJosPlsggE4Asxky/KZWQ4EizkVdPt
uz0CS7BMRiOhzWRATGbERVAdUfjKX1DX9WNCF0PiMmFH0sJbhZiDKWwHpYvUPLIlYtLMY+Fp0qMM
54pG5/MvMxLdwlUlud9oERjckkSeUiU8Vzi9HGMa80IjYFH2WUk5VSoBkvUT6z10JESCWaAFYU2w
opmJclgfhov0RqwL92zzJuFaxGOu0kVMoXSEvalv+Qd5YKvmAPvDctMBwYlQDKB41JEI/2hBvpgE
0oAp0IZJkWcyEX9KpICEaUAamfIED2F+JOQRPipGAf+ZpIAm5oeRzcKZ5wwmiGoGNZiFaSocbUVi
tHBo8suoZoR3WmLQNrSBRtEfRU2sMqUUlrJwFftlKk80h6FAHgaSgg7QJthDJ6LQcY18fQI9meiZ
t5N6/WqVHilmLTAOQagV9YwFzrCi7jL+hwjJQ97+MkDWeSO8hrzjeePfKhqsuD7LJ55dbLDMCZDN
XXhkKDU3vJhQSY0AnBMcQEsSQgAvyQvwAo4KGAohJHZAkftAMFhMDACdyG+kvCETBA4RNQ1SQCKO
shcAQ4FBil+ASjaFB8KnoLnkk2AirIJ/xmPr2wNJHfhH3BUsC4Qast0AZk9xX9rAkaB1MmrqP4SG
OARnODWxTaErxAVQhQO8shhCa22QTrrHet0AhgVfpK6AQvFNqpfiVCGYIjSKTmYm/gkhtwUgYWe4
jaCANC0ZOckX0RRSiCnGYooQM+mTvCdmtnAdCWhDYkkGk9Jyhe+zB8HzYt8ZOv+gTW6J+QdtcovK
7yWDzfa5uV+vaHNMToOkEGk6lFjNej6pGBEM30QakBVJo4QVUCaDHkD4RNm4sYRwdD4nUEfRErIj
12AaAq9U9BC1+OY3P6EmmnxrShLAudZgqjQ59uEsRABkkAHcfwQvru5/Qwrmgy1gEEtqhFJmynWy
BA76jGUMfeq7hMxsTAEat4H5eyFl7gzKAqmh1vD96I7nLiGq72Zz6yyL8q4gPXMjJf7yjy8ayQoO
RSmbV0lAmfYvMsAUJISZonSYBCqDl6N+AW72W9g9LLrvBia/KE+R3oiVfy1KLP0L52QWQCcNAbGQ
bRCVP8VAKRITsyT0yBdw1qNe9jXXbxUJSCbCwTqCFFymKiy0hbqwx0KIT+2SQMjQCFJmqFcTnB/G
RB1rAZMT9o8OWXMT5CKxxRMQ3q9PqdFRxiOBBVShMJxKS/gJZIKgxNaSMLVDSJWO/RVDlviRroB9
Qwsz7w4h9CvAazweeIyEzEJshiUaqBvFFaE/ECsqBuREDrVwBXPr3iVBJCJAAxcYNXLENUIWIvmQ
kWMCmTVehWmH/RmkMt8PEkPxDL5hgOzWoTopMuB0yQiiyBBSwEi+qcs/bHvgPtT/8I8m7zXT4MFP
He7U5rasP/vHe1ff3nmnGtBOuPpYnNXHV7Butw83xlSJoUkfNgv0ZEgQpxlTZsIUqroLBx1TleE4
HoFh8wr2ShEKjpGQb4aJjQPBKqRCRxNRIjVuEDII5F9qO+IENseTZMT+hWVPiuN0IMZF+LMZA4CC
e1JixFKonEqdIIgBKbwO0a88DDKEuxFwyIJJ87C8HtUNbJe+xAol6cXqJ6ZQE/AQRkRiyEyxNki1
1Kt++b3vSSfQAsCI8A/VFcURSyWhDEI/BQf9WC++rNpfISfxcVjrOA7JM1Lvq68YMQhu+77jr9hZ
EOCizGJMjknAEwte/X1Sx3Ml/kqJ3NFR43nWPLuu82+7gRqPy6k9vT8BOSCHkEIWic8LjeZHCdpN
nYy84tcnvJzioMAc0CT1ZHEhSYwky+HrVxoxFCCUFTEyh9U3jf5iOIAkJTX+XqRinLTC9LmO7zF8
shuxwjsckzyQqoF6nGNIhsf8BU8lGPqCW57zrY9KEbX7ZkORnCFw61P5h3aFjo+LfANrn7bGXag4
66HMYTyWwl83Y0wC0sxAKpZUGn4pbTWM2drE65QTvynnXKBVIrNYsNiOifkIDxID+masohs0RiDq
sibp2st+tz+XiyRIEsbBUi4HtsUtv+wDh1wwE8K2hP1ojqzlDODNhKDDtUKuo1NMjyKU4BsoNsf6
JfcijSBvkPYlY5ZS7q8UkZTxyy4hFrRJpZNpUvngatwFTptQAZUhyYFvrCZcfMFcjBzsw8i/H7Qv
iRatU7SRWIUgJOMThIenw9iQb2BCnpgNlCChetJboyxhFHIaxOGL3xL9bTbYcS3eSZ+QbrlUOpsI
v4MafOtClI8oIskiCFya8eF2lPJMqflw5uxbz/tRVJmoikv9A7yGVwg7BHWZwoi8RWpxhKpvYXKC
/k1KXJgCXIOT8BxzRMUOD14wAqGqO4IgkqbYw0/OcISPQjqkHMUoWTzCZYF4j1j+995Wb/01ZrZr
7PvkiW0V7mH9M2Z+GofN/njA3dg4ZZ/1mtVuFpNVXNV+x22oUloaJ5eo5WysnZGHspJe6b/N3eQx
2oeP9Nq9m9e4rs8HxRZutjKsWaUndG/s4/hjVNSLMMGmHpV7JTYflcMS9d+dUbHe9k47mWVtu1mj
F3NrhfOyuJEBDd4HTV1h+xW3frBtpMMqe4Wl86u9d2rWls09ubksdNW8GB9GvPN8yjrdJm1+rFP/
HR65yZHdVOxoG1WsXVDpX7uF9za33COhD2bTLPuHwY4xH4ySbGZlxfzibs2quTbv9s7a+i2LUU8V
e5amuflq21Vuwn2ODlVVrCrReaM/k7dqsElh8GAnMBsLdKUXPvTNPJrTpGE8R4X/Mp62bF+YVFk/
PztlVe9WvZpqsx2tbuVsc/iY++jILteNTebAd5Nl8vTsX9SbFX2HjSTJK8vZCZEW1iFmT4RdZjvL
nR0K7H5cFs4haLYUt814zflBn+zOpGXnBrsxzP2GTRibkJHc1GVQKtHlOimrFx2zh+asWi472qhB
cVeHMUVTZaT48j9btWUDksfv3OE2FaeF0m/u0Sop/6iztdO4qXmdnQJF1AGsDjdWi+KDt7VYPXOu
2c05hw2kVjNyb68jtig9hx/VHL67r2Bvrp13+HJPtFZs2UqxN1tR8TYvP8+14v7NQ3x3bmzxKDAP
g/s+jXTtsnnA2Vsdt61X9fg6KrPrLCucp9dx2K3fZeNGNz+rK43nDjedtbgPbsjtxOVuzbkNm9bH
nBrP5D1ke1l3+jLKw82J3flmXe96jWDPTo3qzMrNHAJas5OaUQsqVcU2/BObkS+qfFGNm9066Ffd
3HWiy8U9nroYTvFW94baI20Eap39Q/Zko5n1MipRqV86cZurOsafk/VZ1vTbf5k3e2shJdxos8yN
l1131vowYwdDXC2rdcSNXezbaOgOa/vlZO1DOs8f9jixExHJb+xa1E5Qxnn1Mupeza2cVGlxfLHv
oO6f3SabsC4odqe2k9NgyxpA0auPudfAOrDVPzraRVoybnaeNvTFnob1DBMxDoPHYG3dr3oX3+5G
yS3767Saq5Jb6j8w2Z1ZH5WDcnDUuVFsVLetD96R7TPPkln1muin45zEzU5BXde9y7hitbEgHAWQ
v1jPA7uXqmaTVakte3LiWsRN4maro25WCZ+8q4txD6dG1sapb+yT8x9GDceN9uZ4bbCR8btRCpdl
I3PNF7v7sFelYUTcGkLr2dase7kfNd29xw0c7L2ppJsq223uq/Ow6V31nj2Y9tp7+Gct/W4MfF2t
7Sd7y6a4eIntRiWzqdmB078ZHxcOdzQq/dzk5hl1YKvny811Hd//+ahp7ByAlSe713K77O3Nu2af
Gds2G+xlm9f8mtVG/h3bxm3Yk0NH+moX+mM1NXN1gbv+S0cPZ+sejZ37Nv3FWe+DtXlJG+oABkRs
NgS/qENsdXSnz6ld6Z+zk3UOd5O1ySFutdaXILeKEfsO88GcvU17dYKxt4wD23iv6hTc1R6kpeMP
QLU2O3rqyTbAh3ew2ju2RnPTjAf6WlHL4DZKPI57P4zcvCpyjMrknpzcOyPPvVyfRvmge/X9Q3Tx
j0g21+9h5Yftr6PaVt1zY131qm/VitZnvenvuFssfl3NetHbcCt0DNx/uDuJnZ3sZP24t4rxOBvn
3Gxmb6IDW8t4seq9c3PKzj6zJptiHraDxTggFerbmleHHbZsNOJOK9mQyF38zr5tbEDxqlFi95bx
ij4/51m5+zIwlf2w0b+ala3qfHoV7tRaGyejdeTWHa+GWd3s2sVs9Rs77rszjnVup/ov6s5sOXL0
yNKv0i8AGYBAYLnFHvvCYHC5gTGZJHYgsC9PPx9KrVZWqbo0PTYXMyZTlZTJYAD/4n7c/fhx0xgs
jmOc0pkEjytyitSjiW99H/BFsiuKPEXrBU9YHfOpdSdTtut7snQRwMuWnCU/g+jCfaubT719LzaT
T58YL1ETFYG3ngbrscG0LwxdyX4FXAc/vuENv9wXv9I541mysMPWZMfu5PDL6k3uirvXhSmLcXlO
4AuKy697lr1V5Eglx3T21NfV4ZBjMmBJZ+Z1cAZIf0ptPlxOwX7xhmDQ2RRCaLNkWt1byAUo9tOx
PFZW561e1n4OUW1cvA7MSsVeHgY7KXBGT5p1UkYr3QpmYTeZM264sfqX+NyeZ3+2E5dmsXEvf5VH
yfwS3avAm/1MzrEvHgby26/FJvYlX7cPrS1/iM+fFSZAdNpTaamQpQprZRUnzW0gPFaeYD5OdPyC
XBNXvGc0U1/g763czFIPEq5KtE6x17krL7igcZFYsdv5OEjvqjicK8m8vKrbBSUE1utt7fqp+WP3
ntnpXcDSJHDSxW27Dw60P73sJr56N9Da60j2AD+Yc2hfR8stbtM29NPrDC19dHBIVn5suF+lGWzn
W+KudwY05MDT4U8LULWqzVZyHt5OxBzpW8WSPaiyB9n6+b1jvyAIN7hpuOFw+pzQzm3OEeYr8O4/
sIRmZElsEcVx/n0r4RUkNwn2a3m8g0EgZmd2sIUWp/uFeWt/Jq7mcHuh4aO74EkQ5SDlmp/hYSCD
/R4fA6/canBmW/iJtgy5NvRvKfe9seYNxuOanfNt5YmuG50FulBkek+oXhfumc5wKNVY/D1d4z4c
34+UF86giUr829i/ltYPrNl+wCFW5jcbyGmBkO0M/ujtcqLedvP64Py8a6fN18Ov99fUel+Zw/YH
aQhPspcugvj02DSW9Hqa97Gz2m5keHQnTqzhXvXPyC6PrZ2dN1BqB3tyT7JuyfeVLW8WOuTsltvW
vKXHxK3AZJeZk30+AoL8LwFmseYV5+4uOlfggCX5052NLC1ohK5iDQWsYSNkpW5eBW1Tw4odzvFz
dpKsdCND9oZ/H+7fhn0pmh/x2bC0izFb8dmTHHk3QzBMLcX8aL2k4evizWAXXn83arf/iI7prdnQ
z8tBzi19cpMPtbOEh5Wj+/DdfRYfKziyj3vOVT9CA39p8SefAqTlCVRYmMY5cRg2YW6NwQE7uLHd
Pakxuzp/FM6w28qGuaZfj0aKt0l0i8BS3lYghtht0s+6gBpvQOi8BvfkHBw4SPvAW5GMoMnZhC+a
NuyuArFV/9a98kr76Fv9pt7lO90Lz7HfYwIfpvaSXgpbkDDsOGLdWdnlJd4arblrsCu5X9KNIZhf
yQnT9BW8FfeEu9KY6UH+GTrh12iJpxCnKdPabY41rORYhpHbbpOjciquouqtoDJiTE+yPx/UXXxS
rgmHhQ5vt3C6vSKb+U30+aGP5J6eC48G2zuY2OrvEma08PKb034La0igoZO/88jvg61IpiJ43bhd
qdtR2MXAJ0iWtffAoZ84/77mFt12HZvBZMk4m434cLFY4oqOVVPJQBXGAo0G/yNwxlN5D97Ll9pu
9xJ2Mt1Oh/WPpjKLwA5ughWurHKvcbMDWzl9BMf0NfhRHFE9WdduYBzW76vjuJsUs9+tHRppP+nH
t5KrrHupbAefvTXurgHbPN7X9+aGFApnSHGPqWd4gz/c8GxXg/DCqW653X7oncliCvf6pd8NMLvf
5HP+WtHunlhCYlWTl0VmeZhKS/uhfk2ORByzslabyhEUZ/UJc5iuB41rPGLJ5K9gi28IDQsvEK/d
lh/e617uF40dXw0cV12awmd+RADCfO3g0KfOQ4RofwMpn4SjQZ8dHPun2Em9yKWvLLPDXewYx4gm
AljQgtM6z3sAvnhormvdrM/vgcX6LkGQqpisYHcQnXovO8ni1vxdjtsVL5wl0BVWVLWSJ/ksXObt
yhJ9xW2h/LJUnZntnz5EgEfkQqb1keZ40s7h5+rD4DwcZSA+PRH9TnxbeRrWVY+QELB1W8KXRHZB
xKLhH0t3Huw4MHU3+xA4lT+To1SbwrO6j5YvxoXsK+skgMJiR90nx+Cp3OPurY4w86xhEJ/S3XRn
EZ0eS0VTE5Fj9RVsAPQePHsv5BIfix9y76eYSSDIU37tn7p7ZA2HNV67sNNj7iSUw3p7Lsx+I/G1
k6XgTCuuFdCHIuVsadsXIbJXwEn1tSGwzdzkzGXEXTyuD3O9pxPGxLO/0enyprk/8o28tOztbrE/
3iS3sr50c2WZMfZegc1P38sxk73eqT+KxvRmmhuO8p5mj5NMSLBJuHU0NUT2Z31EjoSmhenzcZc3
miduRHf9PfiT/SUsRbhN7WTH0j5fq/1adZXYmfDvoK0V8hjuUJi6aGv3btMfWqu9DoFZto5AdEvn
zafwXH/Ux3wjAfxGO9NtbUtreWcVq0vOW87H8S58Z1ct33IbVGfqtvrnKtkIF+U0ZVZfm2ltc+vT
yF5HHFx/DRP/VfgIPfHcJU7fuVpjtsnTAyP4Ixi9unebYVNa/cNPEpyi7Gm2PpmNk23qfeU0qhkc
hm2Hg5CI17OTYd2QKQB4R5gkToxu7/FZQPbKu3b7FZ06qE74/X005dC5qsQ/Bk2p1xIP0E7mF8ik
zkzhokvmx1J9eDEsCbObmbxb6HV2c5bt+Xu2VI7t5Co/y4Pk0xa1V80C+JPS6HAMgC6iK9o6XDeq
eKI/rB18gboTLo/vXDZXIAuAiJnjZmKvuBtwo1rrjbXD9+jmGr8W4fAfqllftcrMaKVDU6A11+HW
+Gm8KTRrHOqrSl9UZSkrSyMUqzeTZK+krfjZhbb4MNXzANm9MPND6qR+u8QbmYmYih8+G5a5WXqy
Pj+2jT1fBzfyRdj91FOziuXKvpXOKXYPrIBkPh5ODlwevWBliomn43lGb134Zkj7Eb63MNeNNXDc
UWV4WEZjdaOpp07zHtZmNaMfZQYER7ZEX0N2fm3BhMJrjf0CEz2swdGBgr29m2jZ6A7Fz37fOA8a
vTrvanB7Uuf6eIqeKuv8SrxypbvoRJcmblp6aawgM6ttRsKh/u02VZYQgwibI1G3yV8vTbRcdra6
4a4BWQmB6CTBrGR2yxrnNCDFWL7WWdN41rENSNiY2wBUxFl3Fbq/xNfOLfgl4U3vrPlYfI+XhDal
wY/fNZA9rRc/NGVT0ZrwslY2HHbyDkgNPK9FU65ALkngDofHA3Q2b9QZHAUMjT+4u2/GJnSxVC6R
vHU5ZPYriQqM4kxskR+RujKBhcgIXWMfHL/R3PqWHmhjWjqx6EDcrQ+k4ciycYs7/iBbbBHsLVAh
xs4pt7gOs3wf4Vou2HJx7dcGL6C5NCgZB3qtWFn6g0hrNR5pkR0F9+UjJ/lnbIHFCYB6E+4JPaBu
an8HoNCwpFhPBGK9ZeZHCehytpydbmNYJavO1Yjsiphjn4ANglPKq67M+EulES1iw/qdi9PZSOYn
W0dc8kMz3NyPL0vYAjp0l87ACKw80C4AmsSpvK93OQZTBi0Bx+zrbQKIps+lRdSaOpsVBg7xD/67
uMNwS+h7Ah66DaA8BUHyuR+K9W39/HGPtpnX8Horesq5pfynuy6rIvkA63qDsI5Dmw/g3b6FPvks
kR6ax7JQjSc4k3V5HWkgC2nWSbyGpQT3caWWQ6VvQifwE97vkvH7CMFNyTfAmjRlOfHWKT1eCkiO
LJnb+NFl8l5jJ/akXf1jddwCqB30MKz36DStzDVheu3pfoNNKK3P/BB6hL9RZT6BKXsi0ILmF2w9
Kjv2R7wPzzFb0HCOqUYXmJ21R2SwvvCn+xm/s409wjP6llZeZm2NJeSibptgCB/W18BORUu7+RJV
h/vJ/pSsmGZk0iCH0Bq37W7czpa3giShHCLDWn9FO3pHafeT/cQXbHSX7tJ34xpevpkvEl/ZYnQU
U7sMZ5rj7tlkYuZP2QKHJwLRz0C0O8RD8n2kvEt0D13pkmZpChauJNeibvEqdkqN2ud4nziGV80P
L+HE/kQniQ7OPaCHLUxNxZFegEirl92SINtMCVBF5bojisJ9Np4nu7bUz+2XxGIWx9aa72srfBvQ
DzDecrJiETxN1RS2HVHgRCxo2I8truua3R+A03wTe58ZzfKfoY1FzTKzA5gvy8a7sWYAk2UrAtCF
YRnXhlPw6r7TOLcYmyX5BK58X+KSJdAjYWpeqS9/ll80zYKlM/PWb6LTKxzjw4lNaHcEK0vklei0
zWqOQJREk6KPN9npm2rLPb50x25h1RC0mkRSpLZu+eGgvL1yB8ybeibf8eNMRT11xKULjazh++xP
TnbqrHbXcaEfPwoiuA2aQMsiuT2t3JAgRxNgx+t7JK5mu2LxyaM5+WUgNcU34eQ4yniH7cu8pSON
pH7nnhac5q1dAYuxj2yRZuGH9SY474nNhxIMQ+IeQFSLjWAr1P3DRSUqN1eXZzDYZ8/vu1pP+8/Q
6S2Jteh9GXMQgQf5i9h5uJ83mVVUOeaYFPJM5Ue2F/m8eSKQTs3Zp9gguCeCfMxp7hjcuMUErlzu
AcsdOUQytO3z2ZH8AQErJQZnJ1/npY+q8bg7rzrt54Z5WzrDR7pD+U1k/5z3kmCt8uhcNlf07ZZe
7CkY0dQqdvG2oFRBBzGLQFrAOoDarBMpF8h27CIpPQ6nTGLyFNj75HJU+M3Gkr27PTa9rx0KSyCb
l9JFrVrC80m5YLtNcUPAwYOSDmGhwe3Wg5Q0keVOpRs7ohP8SPLOincNfu4Ka6zjSqfk93vM9SvG
Gxd40u3Gzogla/gOaDBiq1ZHECt1Bh2PcKy9lx4oMm9TT75JXgdRpneWht3eqkgIy7cRE6iTzt0r
NlTsaYGLWK1N84YEDM/1PZlvq/dxiyoHb6fw1gARFuiJCKkle2231sOqbpwUWkzLzXNnh8hLdPtm
/zRvwzNZHBKOnBfgIf+DblBHsVdeI5vfstnt+UsrunAbL0C0feFFXyjLcWl4vYAEzEBBiQPJfdsR
2CK/QIhkfmhkgmX48hGJF4WSjCecSb1dKoc1PRn7goTcQSP94tf2MeKuBOaFFPLsk96OtomX8vIr
c4vYAmhP2Xbb/IUaxltxWFaRxnJ7wAUSkH81mwm0LaBewEqQx3ZWtHUfQVSk1CXa/eXQHHapS4Ju
G1r50/g1f6Vv014Yrc7w05WdkF6JrQT3zpeprzmNjSQ4aKtnr1pTOzx2M4S+jt+H0BF5wsgOqSoV
HMTGvr7Xi1v2iHbql2OInZEA/YiJspCG9YKcABUadji3vrZ7bDpLtB/9hrP4VrBPk03gYn0+7XUi
pNDG1/AfHNxErzINlhfVkeEEUk1yQTuWNuEW4s36qrCHgWvYH9nBkd4ne9Mvjm3T4CsSjvAVl+6N
lmCPbGLDJuEr6BIn88Hhjy38/Np7fjO4JhMHvaT7VeMvApdOSJqeSSLDfctB1gEqG6wt9tP0S2d0
H5vdkxibIvlP45ZgObYt+i50ZHJLLoafkaDPrMNE7o0f2YSWsglAjdSbdHqSeRqb2qNyRQKxp2RA
5q5bvnf7KVqh/5RtaHO1vj+eKJ65K+4DVRnRk9yNYo2fhl3RVtxaGWgNT0Aiwy2OEdmzaPP0OJJm
XNGaSchOay+Ner7k3klNplzkify/gTGtSpu4qXgmgiaJ6i3rG7qPvWFTGWjNXPFLt7j0FK+c0Rk/
uCg+J/VTokuVqg8pxLW1E60d8M+evLU9cSxaIEi5ScyGW6AsJ++lMOtjtNX9jOLFaPVOawkbQj66
mmWTa6ZTNYltlnhL6ypL2x8FD7xg7jPrecmBFp7AgSdR8i1Z1HqoJaVP0imzjmtPO79+PCWesUkO
sgc0PC91pm1uC4mJgXojAjSeJFfb5C/xk+A3fu/q3vhWeJO1mwtL5bqAK76pEt6+dQw+sCiathP6
qWQTN18tuAKYLpEMOo64EODJOzkG3tzgAk+7Fpz0ftFZ2tglaDGD9yUSYBesgGhgZ0j4Espedub3
hzAyfwqU+xJyOJWzzZ+o7VmpmxH5x1bFlSef5FBx3JFNtp7rQ/TMLfc6P3ImWroBEhRLvOhC93bF
nsLtcC4Fe3bx0QJe2qca81J4yUEyqXK0LiQlfCU+49SxDz+JMM1g1zsfOvZDPRYbkKG/ciau5oEy
aufH2E1ShK9cTVM99ti0+oARomiK+bQuoyv6P0WEBtArAnM0G+Vl8mrvlfZfdqT/Eu2ShyUpYlb0
/CIfcig3lCyeeUP7Pvmv1Bes3bSryB7CCRWtJ4E89OQMl9m9aPsQMEONjgcO/eCMgCc28xRtFMDt
iwjvTLaG3bDV6d1eowsAOAVv6ljPJW8ImDsIFOs0RFEy1Ft2yb6ZaBgXLX8pc4wujzhRqs/Z3NaW
wErnxrxXuwQ9kEU5YVFdWr/lvVvy0gqnOOSOc2wmamNNTyqNmsXwJKNVistEvIA0fM+ZKG8QWklT
xvaOlNUm8c/HwqOCt0tt9ThhjZEWOiaL+XiYByBK6cuUOjmVOZeeNnN/tJ4WdaHEG6jdwDGInyon
OM6ao2hmqpvF4RmhxxExovXGeLjZVh9dRbCG1pFPJGmRaNlVdo+AxhIeKeabIxl7iq328lKJU9Ye
8pp2/c4ltXs2KjuoXhRa3Gz+ybWmwutnz5NInlUGoZAp+CIkL+63/Wq8YCkxQsNg1VQqptJ8EHhV
98SVq4N0rTOisPJOCkk7KfJu36qH9AOxwjXF5JIyzD2mHpohC813ALwTu10sq0r4nDqJelXBlU5K
sCVhpxWroCvdJiNFXbS4kiqmTZ7NEtzhNbqSN6HEuxHRfxC2lJd4GFKpx/oofXVPNKFNfpvaGUol
v4UU8SnZKo2lespLDQ7Zdi+Zk9r6b/akvrSX/PSTEp/LdkTbYgv/R6Mcn2LkOBjPrQeLTCRqDzjB
IpebHn6oB1SOFLS6cvdl8NdkLLflrbUQhYJuFaMZExzQIAC7I0QTOYh5+ZiF/bZ5iba+EG7jU+Yp
u9gNLfHHEbRyuN9nN2FzsGukcLLtAJST3GJPrXOjUaXMNmh6/BghSlQI56D05CBr6XKyfRbcVC/h
XYUsgDTKw6l2DYLpkalfh3ITYaFXHwhHqp+jY5xn3Fi1odrkwC8Qcarh60BHMMXB5hQWZvNDsJ8l
ND8GyuK1G5OE9jBkz5LTnfKTNphUDbtd4ySlS4YmC635K0eQhkq3nXhwLk7Djn8+6dccyzJj9ZLn
9nkBMjggGn72oYtNe1YOoh+YBQIg2wi1ApX6/eA/p66GPSRV6DwoRA+INAn77LkTzWIbbZVddpEu
pJWw7iK3tKAuH+257qb0PdfkSDuKXy2xZwIeyg5LdQznUd9r7BtJZk9/iX8q+/xULdIfs2Nm/mJ0
Vu5imRehipRLF58lR4Kauj7p2+5qLEwGsndA59HhT0XMiuqt3+qviP36qi8D5Ucg2du0m997Krm3
mRybXe3ne4nPri/GmXDZbhCaWFyecMZKUL/0njGe+0tu/4TdAFItdgLeX91pZIImzkDxvHBwZpyS
yM9vAqqFnc/O4PuulFFluzgilyH8FPzQ7j/BAwKIZ4lCzO3DbnbR4v3hFqiAgp+Udbet/RRYgq9f
AkewKcp3X7tu94xBB+DjcB2K6h3BhnAqcdQZ2RjQnF2J/6a/W//X7m6oqDqifBqke8ioC1X1l+7u
UGrqSYlbpAQkWqNfe5eUF96jAFM8bBgtbAaBo7faFWQksx2givikwgoYuCkILr5xVJB56chUP0gN
x9b6SgJ/wRG5S9AUu5SmNRTzAMJUV7lumNGFs2hwLjPrJTPRlDBs4kfU1H760OTA2n/NHWOCOe/w
++6737/jH5iak6qnipLxjlAriFLyEPuGKtBR+hGcax0XvJCMRIfC5Ut3GGDBLIkd4rLqqjwv/SGz
HxNuSUgsYb5J3VPC409TClhLFYSUm7eAWA+2LAw9Dx4uDHdUj1qyeBpr9kXKhJZe3TxPCYF7586W
4AlbUu36ebAbLFDrNU+5DZxnmxeDib6/w3V1i8PgB8cAj75/gewFVBkgJiCChsH+jpwOZCRfowOS
MgLLaUBqe0Yvhg9zezY5gERxZVdxRZM6JwlnFWswkbrBvi48rdxeW884Z5sUz1TaJcqxp/yHfv1t
+f9T4/3893X+g67mH/7vf68cj/jef0lo/v8js8ld+eUILuL1vxv9YXX1x+fHf01w/k1afvnEP9Q1
GTO+MuhyUf4+CF6iGfQf6prG3yT179Lxvw3v+Ieypvy3ZXz2okfPkFQ+CPfxP4XlJQnRTfiQ6HHK
mrKM/fifKGsibf2Hq6IyA1pmwAymgEGIorooj/xiDopRHRM10GTbiNrXLKUqp85XIRJKq4NI1IZU
tILrKiSHHBbajSlxGmrwXtr3B8pGU+zVj/ZVHnTCsxGvDc/9OiJDs6Kw2M1kIZWVuh/HubaG9GEj
Mfzx6IL6wBw/lHSzpDODjBx3qyKXl05whpSht7SiJyugU45MJsTFJxVwqqvnUddvYqIeW3X5mTH9
KTfDu67ZDXiwE7/L+kVZj/cxoSQ2irAxpIfhMmXk4bQvfbPLJEFxY7WJ/Zi6QmIYLjNHnrN6SEw0
R0dnWnW12dfzLp8RE84p/8Rj/bATKXtY3Zy+z1H5lCYdAeekEldIKt6/CnI3HrcI8fpJ14/H8QED
bNL60JoKQu/EaN24CSkDGiXhl7plMsbDEXtUTKl6PZq3MGIl87R6fVQCueg8i80+0ys3WIcjScBH
ZKKlLZtpAcKUduV67D1Z7AqEt2cVCeTkex1HG2FsG0eehMSuhoiqlPZ4fwjJU9i2kdlqSWOPYtXu
ylC+reWPWjrUbd1vmIFMcatElzhLyLHkSmkn/fA+KZKV1R08qCL4nOeZdZ4QtkpK5KaE6GGlkXhX
E6ptNWBYG2vdS2R8wAz+UItjIyezuxqoiwvK+pA3EckYtTsow3xv5JQi7JpNHzNq6+HpoZabLkh+
Vpri6/rj6dEH2zzIQUpTTbZzOXWyvmWUDM62mLZ9sn4v02y/auDLxYCk1do9UJVPOCjGSCtvMFpZ
FDFZIB4sXb4ISrHPegbSNGvpXItQEOOqee27WEPZvqBIkpXnbnCNVr4Za6g9a+WBWCbzFKxwjZai
Fu71uPhmdGhKBmIoNAG5eOGmSfIx6FehLbeBXxjFu2g4gWR8DGy8ORQ1R0npDpOGMnapfeZSuHv0
9WvViLFfF2tIsoqy7AkHrdXQ4Yq7H0kT3MaUXy9HUAc46feyLs+VSGoi6l4fjXpLigJpJ3l91Nvs
x6w0hEOZRo3kwSiGMvexHq4Ui3e56g9To7nIl1MxbS+rRijMVarfcgNeWy+AtRrFr4f0pyZAbYpk
bpeuSZTjCo7RpG7CdbZPalI486GNDUCOlO/jcr4YI/hvCuOb0c71pmvj9ziQRztQ5q0R6ptakB7O
uq2o/bcVGZNR+ChjEG6cEsMZXJm6aaw2CXdJk7/PyuoS69HTFMs9PJMVuo/4JSZTVOYwal+CWr5X
kkqC6CF/llHmBvK8iwdlH6X9pYfpOlOGLYrAnVLtda0Yvt5FTvlI36dHIdo51eS44jSX1ezVUUU+
Tad626mviVA9rQaOrxZXT3GbU2hBcV4pkBd/mbJU+jcAS/oj+FgsqoKsDtBKVRV6fn5vUVe9ogxo
8gI+KgJtKdzOkw4xO4HQQhwfa8GtkVKm7pTOOpDG/4OxLX+uXv07z/vfTnb53/upBQv8lxv/f0MJ
W9YAuv/9dC7SqB9x/fWrAPZvn/ini8aj0tnDmC8GA6Mx/U8XrS8zthCz1pjLzITZxXv/4qYlWWV6
NtOElqld//TSMoOel0NAqxcucf0/kr/+TXDpVzi7nCjEvZDAVphu+Bsa+NVHj6PcVeMMobRs5buq
tj8nod/KTInIsB9Z3XynRgrXaZ1/ylL2o5hHay31T7lMs0DWUH8XDKWBr5S5j6y2CmO+tg+RKUU1
FTAd2/jLuv4n+vt1VJi0/pMLoCy6Uaoq8tRMwPn9BeiGMFittVyydS31gzomTSQFmtX1Bn4vig9h
/mIULaZ7mPellFjBGqZBvooIlKRSMVdZ5Ihpo5vtWqD+sZ48PWhIoIsdNVljPtVyhZvNSaoqD8EJ
suRUyQeEmteWjsa8rRZBZUlwh6pSh7w+J4aVM07LTOX0o2lCO4tGby1N+6yB9qit3kVl1k2pa14q
0lLSfK+Y52VWa53ikZx1rlBb1YBccZcqJUNJvmQDsm+9YuKJykJGbR6anKmMjPTk6O36XWP0mNkM
8ktkrG7zoGVOWKZnhpRQg5Y1P62VyKqTZrSnqHZHoVozuIPafzRqfsPPpKvWzdKYgiIooy3Jovai
KbQDtNZSecrFqLIekF+CyHCUqd7PYx7bsdaj+JiRtKvm6FsVk7MoiZ+CzJCyLgENIBlZCf6gjg/o
0yp1sFEJrWZlG+L82TFINc/hMOQDlc6atEJNrWFiY03hkQymUcfkeFPCcPGtqJLOSWFS68bTNIeX
x/ochq1k9YN4i0GWzqNpPuVYjPGKFK8ZGLF/1L0/BKGbVatPcV0yXGLOHT0Nv9KchGrdkbEVKxrm
BCm0jHTz24QrJiTc+im69rP2PAwrIvXhOyvwy3Kfzu5I4k7oqJU0KewaJTtGj942moncQNRTGpJF
igyJmQ1hZKVaBX1Af0CFjYjy/udhzv81S+vBX/7Iv5r/D0YOyBizvzC0z0//cY/rMC7+Y9NkzG9v
fmdyl8/+w+Qqf1vjHlcML9ER9Ge61j9N7vpvor5WmHK1IjBh+BY5in+YXKyxxLzjZRyBvpax1f+0
udrfVA1TzfDdfwzq+h+M3PqXiQPMHGCq6W8TZVc8zR+8uMDA2SEsZBq90t6V48mb9MD5ZWH+xFL+
Sz/pH77iD6EXBl8yVgNfMUbKQS9hD4Z2jEnrKQnG0fBvOur+RULyt29TmRTJDDND/s3J/BLotUKf
hq0oBnY9IXBdnEol35flZEOHC8vkJpTd5q9fT/qzb5SW6FWVREJVZQk9f/lGY13WlThPga33MFjN
Usx2JWNvUkm0q2DyKpLK8arfMUvEU6J0G+fTsZ0UfwpX/rLYU09D2INql6A+/fWT/emDoUDPXJxl
aLNBqP7rg0mJImWMRQnoKhKuj1XmYx2cVOp24bLXtf4cZuPxr79S4qD/PiXF8ku/fOcfdO8VmcBR
FIeA9e6dea1C9vvQQgZbTvajmL1HG1tjAZexW+i4MDJGY//XT/BnB/rXB/hD3q/VU3WNrGNgPzKy
22K0jZTU/+uvkJaF+xWo6LwkQ2llro6mr5iI9/uFTbSpLxlCx44H5XkWi/dCV3yB70qTo9FPGzVX
Dr1K2rpF8rstz6FkzVrh/ZunWN7kj0+hiWs0ZEFsIlDj909RK+tOTtMaekP/3g6QfMbJntvcnprM
Twtj/6gIm3FyYbxN1gYHoLO76V7l+nPUtH8fMw/+/fPJfavllf/lYRSVNlbCQ0Dkci5+vQTBpIer
PoeWMuyKAL7HSOMLDiot4capFFcrtKphBUui/lw8ZnsZSyZ2VPwnZcsIK7OtkJUPx6Mux1s9yuxO
IjtYdQSq7CJ3VkyyffdodylB29TPS/Gpf5A5T2IYrZP9b5b2zw4RV1mX18w7/3te6te3qepHoSpR
GditMttYb6ttkLgWQkeRkTmveu8RlXaaQmkIOodxLgeZ2zUZb1Gztv76URbj8cd11UUJ+RhG1ihA
zd+vax5oXOABIr1W2eI4ufEweUadnx9l76yS3F7JMQTTv/5O5c8uMXPI5ZUGuMcN/eFkrUJdCuoW
NmYq3pgkZoMSnXmItxVhdzUPLskjul1fpSqxxGS9TXplW4WUAZi3uFi0pIwcYxL28mTsuzi3444K
Ppd/nqmIx+jfa+FFTQcnME7lfKw7kmor9Wk1TZ44jZ4OvUMoGUH6qE6PECL8PFH5z225gqVjZPZ6
Bp2Jt2kd/ZsLtdL/7EYxz4c5WEsUJP7xXs+RrqdCqxm2GqS+pMC2N7Zzlvv66l0e+12Wt5t+PqtN
YGdMzerWFIDawAknwSmmjhwZfG7KthM5hZYiZEN7YE7X7Ioybhm/LRmGTGFm65oy/XiqONijAD9p
6l0lWFtzZew1iebUZHC0mhYDjYRfvcJmq/48J9epTv2edoM5FRwtpTz3CK26Y+YDk+ZG+X+Rd17L
dSPZmn6V8wI4AZcwt9ze0ohSlXiDkFQlJLxL2KefL9k9pyWSTUbPxcRETEcrKkolcWMDicy1freG
zeTgR+ziXcnMKf289A03k3TVpVh1FEq9Dm2NgQbKz270cEK/GzdTI/atEoxV3VaBsZfheHWkcfVu
AC6q5naIx6sZTHvva/zYyvo028bW81G6K9Sy0ti4wBDT7BxFyOaT2hfP6U/ZANYfF+fQHzYRb0OV
8DWceTcF8UZfGjDsis5pN4a8zzMx3+WZQ/yYKixTvG5e/rWZ1clpFzC37sDEs23XTbsmQfov0+My
2UcjwpLENLhxvjMde6/vvJrHm8rJ13M8bm03OU5tvMnFzJDIYdso92jwo9iUbkK7ZaDkRVj2JUAB
OXhyFyiMXiE6qw5NTBE/zm31jQNsM4FImuBsN3U7Xe2RL+YGXworeWAM763fxQ/RNa7cx6ZmPIEH
VrzIY1cP2yVFe1Xmd3Hm3/idXIVuvDFiGI1Y3QaBcfDYr7wp2zf+XaDpyIqBvzEe3HpgTTN+wgjX
of1ZOO6eYVRfUn1CCq57Djce9dN846HgFzvhXDL4nYE9Uu+XlfdT8nT1IaSfOJMTAdnXDo7l5mkW
tM6y3dfwnElJ68kSkZk8TrG7dzwuru23Vs5+vEywsoWHqT/hDTYfTQZE6434JkRoqIsGYxxPeWJs
29I464+rhmUXLx0T/+TRlxCjbb52Q5Q/wacsBlv2yzv9YT6N7ZIPm9wDJuZODDF3isMgA7ZkIOmq
6bE2hnoZnz2hDpOxHORwsdr+oGLkwJWJdiZZ1eG0K+3wnJbevp6wNvkTU12pIRJzl0Xi1IKH5nJn
842aVOzjjHa1R3raIU8ti71pxEwOhc/+WXTYL4zsXqYbO1V0cBRijNlkGtw2Gxhr/En/jhh43jyS
qesPThhtg4DbIrzPHS37pFqaLcM/FSOW35zYeUrZFDWu7TPchUuqgfAKRiYXVnfoGm9lchqWLM5p
SVZ0uIxIXfZdtvIEl1ocrRi3BH/LqZBudhDqPAsGpq7yATB3ntd+HW44F1ZitEDw+f7pao5J9Eel
V/f5Wt/RgDVWufPambEXNQg6RmqteNgEOcelgymRX7XHLuPNu5IpolmGlMKONqNJeoLdbysTUaDB
xfGr7ziO+XmSL5bA76cc3blYdsagDqM7bqwm25sxOhTGNU4DBW2M8FX6cI1hvLFs1pa5m0z/2MY/
6YaO2YzovuOjJrnTi1l5yVGwGY1FAV5tb3usF1xJLjll7fiTJ8kKACQxXda//RhYuJit9CiscRPz
dHUNkcUZgyiTrx01g8v48gSw3Y1OEZvCUBT7kWQDlc07m59sAJW04uv7Z+NbR0To2YHwIJP88GXR
tbSNlwfKDtdOQChHoFZxOe16YX9wBDsvwSVdYhLB44LDASlY3osyNo3cvG6CEDldIY5FKneSb9h6
+EDB9PXeVtkcvoNgai1SfnteW220qaJs3bAqKrUOKD0jXr+lW3bhFG0Gkwcnoj+cIXuKrUdlIS6p
29uIjSVQf4DlnyNTrFJKyPfvl4YNXxUwId+FSpmxrMJ50YQoJ5VlEQVwuEn6NRpvRSM3nRArawof
qSMumUuAgXD3qe0cJ/5pZPE2Lr9aXv99cewLZNeuTGFPLMXo2fSD6sp6q9BjJqX9XERb3nMl9EvZ
aot8zJ3cC9fzyG5hqENXqRWY+fdJLTuFF3wJ+41ji5UfYPUem2+Jr1aazSldY/P+nXpzZf1yKS9u
1DQURtExanAtnOnqNzH6w6r+lnb+4/ufA3P66on4CCJ0vJNvscJeVHdD3iSGrZxwvYz5VxBSaEqy
YVp3H1nlegwy7jUN2hAxHHde9+xNBVEDmT2c5vbWDbHVsMmGUXswzGHbhuE5rm6rZtgWPVuE7D9o
5603bgu1GPCz7/Eq2M+92C9PyIvnNveZhbvuK17pedjIFq0D006Lzzy5mxmuicn3N3r5M5l07fes
lSW715tiQb3x/r3Tt+ZFNQ5VbYF0g4Qz7vzFrTNS35HNZIbrwnqaOmgZsz/pLiah4s3Lj5CFN/p3
3wwcHajmUo47Lz+tdn3YwAZtZ3ooemfjpfY6jbCZ2PPOqSlr1NP7X88x36j8+cgwpApmb2No9u/t
Ru61U6ESPrJ2qUg4FHte1aCNtwnZMaG9SnP3MkZUoI2x0X9EgxrJQriJXZzjWhyjMdvrJdNl+ao4
uo04zs64maFhi8XeizmnrsnPYyjXaUa0kFQHaF9OjGizJKiWK3PXF8OmGQewXKI9nNXEX2d+64aS
a9fG8SXwivPghbvle9xwzBXGpylDU9J0t9acroYgPCeZcwmkOEIAr5JYHLMuOXYF1Wqb3hdAvf4g
9jbzbs0oY0xzf+rJ2giUfGD/MfPm3MJqhv06azYBy0tN1POp3KgaJxdnY1AJCDeQZj5U4xf6QNfv
hK7Ae36v7PqT3uHqnFahjC+Gg/epXlm9unVnVqhmGRf3aJnLLqCT029eH3IMd+2tQU1l1EytJgki
zN29rnk59zoSHqiZzSU/x66xNir6YoU8XmY/B95VBxjH7acH4zvI4m1DmTRwA0Wy7LJ02Ho1TUPS
HSxrgJJIj1YzriJzqwZkYEO+jyjiJXN1QarhCuKdGuOjMUYb5dtH11YnL9qLOj3p42Zu3WNkPyVN
9JC7aL6wIRqnjjHQucntrsJzpzhChuDspPEhny5Tl6/zhbm7Kbb9njlaFBc5kFANImZ29ITd4+yn
e+C01cwppivFaFErXUPL4ZuRffLyYRvTozS0S36FVEuF59lH993K4+iolX4Sg2puzSJ+COdpFUP7
1HQL/IBkwVlYnDTO5ISfRA9EMDmXsXtyRL4XNJ6FH+/CglYik7uJxyGH7+lYb4vgsR04WROxckO6
CiD2hLrHztD++0z683545RP/Tym0xIJZtaxvFALUVs0Mr89R8+Ybwz901FSuOll4zRP2K5ISGQEt
KeCdS2cw2DD2P0d0x1FII1GSz8Rlhpy9bkYRlLKMeH4x2UrhQgHapivhTVdR3EKSO30FeU2L1z15
loCvKe40jhpEFL5i3Fk1o8SK4VDP8ujMGDDALmSS3S9zgsMQWAbIpRJEFQDDaLRXqCON5YWZqpvW
FHuj5THwo/pmwUhpRMmNO2dfqftdXILGvNZgoV633jQzbx0/9zhs9TunC5AixNnhZ+eZasM1i33j
jcAi6uBxgqiI1ydwb2x6uiSgxiCxqIWs8Qrw2dg/mR1yyIrbbPC4Eh4Q7ZHVUmiPj7O8Lqa6e3+T
e43eeaaAaQyJWwuJrPdfQCqhZaY994dOKzY+6a6lcKe17fanhUZALzVdbyRZ/Mn3uWJ33nVICVon
fHj/OrQ477ezhMsA84c8FEwODkxdmvxysFVmY7amM4WkwbC66XWi2IUGBEcifOz9j0L0+PrD/MBD
DanHGAfs7r9/GJNIjbI0YjTOIj0aS0gOwKzINOjkQzHf5EDlvd1804ha52b3hpCbhkNGOvNVGn+N
NJ69ULdNIx/mKnjMBnYuxz6i35h6Nhg5bhv4VWMav3suYE7YH6THmHcrGE/T0qxSPq7oPztV+jQP
A4kJnnFOs+Q4zt1BINSuZhSFASyu7sR8gIO65uVKxN6aaQiTClH4uBsJBdFo8eJBWY7BvPPnZTeO
LnbiAvo16k8hDUflO5cqA5IAiuh8RFpD/NDxeiLluYbesrNLkPZqnNZSjTd2Zz6FGer37BNKsH2V
xwyiJYakK/xl1cv4jzRYsBfguC+t+ToqNuikGE41Uq8su5oi/GQvgC8le/tSnN0W6fmYP3ZiWzrJ
vZFVd6otcPpTfQtl/fAcRD4p74uRbbviqDqWfAmsYUcPk03yFx3cVD+ZGUb3kWCIieGClXFc4rVG
N3I608QKPqmherILyY6NbyJd9h4b+mzme9dV341W/j1PnoNeH9ho/qSM8Bh4YFJsIAYQXRcbD0J1
3wpKuXos9sZAZINHJe40ZGY0xrnI4j+UM2ySECAh26eyQ+/TRH9FDbM3s+U4fhlruuckPUZBeadE
hPWFE17DCXZZ3Y1gXw7XoYG7Lo4fGmVuOYOcjDJBBWfDDj9lXAaY9b0VMfuUE60x6RHbZjvP+NpB
i3Ij3Oi3sEOc5pTufrLogFlpM6CX41GZJvZ6ir8yvX6rajL40nGbtfGDPkH82v9sjeWNr3rSBMqz
DKeVyqwV5Pn6+aPCdB8XhA2WhOkBOfoKbKXJ9/osCWWxzgR0M54br8vxedCg6yJgJqcADMTzwy/R
SFOe8fW7/OyPf5nSPGQpGq2U89JYHoox+G7w8ubl8L2PjS83ITq1m9H1HisjP5dYGuLgZ4SPuAzH
XRi5+65mbbkR2ImPeDX5rJwY0326dYJ5rVvkVjzmgfspNc+Wim+Ttr86eX7/jB2FxVFiu6f1Tzme
dMMn2va2NtV3F+BCjv1n18ONUSZ/egl1j+yIYQ2Lbwk6ds+ud/Wc3yvlf2kcZF9Tsu/s4MEVOHlV
uknG6Ots2wygVf6jFxR3rsrXpTduh+Cq8SWNDYws4qgL/pp8MAMNH3Gc2xOCc4/0kwhzBVrHvhLA
fCQQ1GyvFfhozbno+bvKco5h/+Ql4UZ3V3N12xrqe1Kn925GlhjhDbqU1n8KxvCou3pwz3PX2fiD
vfYS/9BlStK03wKrvW1740tAeIKwrKMs7pwgBRbARGfbO2O2cKOAj8dl+W2x221aOORrCqpXF8MF
zVu6jB80cG/ssQFT4OFzaQzMVzygAsAu5s7E20QSUTWLlS6PNCbaIdPTcNL7m/orARaiEyhHOkKt
w4KLesE7moknJ0eV4XpAYBrb2UYXnJIHZHq6sDK2+r31qv1s2B+cJ9brs8uFjwiQ5wYeNIn3ggBD
GQFB5o7+uiYpZJmbVQ7QA/qw1yhOtpg7UNJVYmVPjvlNivRMV3lOJKEEXc9dIfSItft8N/6vqbF/
VXr9e1n3/4uCMK1LekcQ1iaKU/xdsQI/4F9iBZsG93+0Cg4t6f+WcLv/HQjTFj6eCmb9WII18S+x
AmSZA01lwTK7iDH/JVYI/ttBZcbqdFiodMz/kULMeotlDJ5/EKyrS9n0exnjeoMyKk1MzTTgXV79
PY3+IfPcY5o4qDKtH05lX6ay5GyrvyRd80HJ9uoNB5QDxYLk5DvaqAt+//gwEqER9hkxVln8OSo8
Sn3nWAbIY9vgMFbRB6Tqs4LstxJRg4AkcNso4pzgFfYhladSf9SQUO4+dNaxT3GZtOGx7NoH2wTp
dcu/mxbjNJExaWGdu7KjLIoAQMRlGZyTadlnmYfX2o4ekwD36OCs48U+hXW7GT3rklfyoP6YM++A
pOvatueuxZ3voTFq3LWf+4egKNdLlKBVwDlUhsfYas8xvlkogtE29j2HQ0LSWXY7+cuPKCfyFiOt
iO+7s3DS42inFBGYZPjjKKM56cxtXahdONJc2/lRlMduSPfAxoc0V7vebB586zyq+FBZHFGLcStS
eok6ol9vN9HAIQ3jYfdqBwJ3hIDsMhxmhnnSP7Tz7ZO7uFdzDn6iOftgs33ryYcuB58XaAzzJfBj
BaLvSukCxZTXmnZh0Gb07hwZzo3XWh9sr29/GOgcWkusFMGLVW4MZVZ5Aw1KNmP3CttdBRCStqck
a9aIx9e/7Ad3/1hOvwoZX8kun6FmD0ybxW1b9ES/r2o/TYToRxC21PR3SzAc+P6r0as+19HRcEIQ
iyLaDvZmiS/QnvvCN0+KPs2Ilj9iNWE586yzCOcfTLW9zG6xGsLwZ29+9DK8OnL0u+B7IoQDxysS
6v/+S7skI1mJEiKMmiHYFiyXvPUfSyGvYik+wPhRnPLDXr14gQl/KLRQ9iX67jrKjfycD8u94k43
vHUn9uEIsQMUqvGABj4l5pgv0+SYQZP25s7JuluHl3Kex52mk0xFkjVlsSP56/W48cb02HXnpgvW
wiVslSYqQjAU82swnbVb/Z018XaC5g2BNnSDX03TKsTUpeuJfuGPdUAeUMBlgEYCPkQLExyyg5Z+
WdsFWgkL1IAOPkDzP5c0+8BoIkKDDsOouSVJFHOjNOcHpgfLruzmxsz+7GEPxEjFNU/btkmOGqww
p2+N+1UTuDUdQmZMu5ofprE6Z5GINmCSLCJ8LbrVkkLHBuwZgTjq8RRoXtsu9i13KIfD1mD5kiFU
qMH6EG9IoA4/puOlqY6TP0Ljnq5HMzypeoooC7R0SoN90dWrqSHguTSelmq4xcYV0U3bjOQSaFRj
WdZBTyhD0t70TvRgl3IXVRHp3P0hteEAKdj114nbhFoTDUEN3uCEWGDi7dgwNZvUE+vU23LfqfjP
eA4fNDkrIbbmJUWEiU9QN0k9P4l7lU7GBv4AswFSCNCdBGQjG7/ZvcWw5FzaV8vtm32S2uO188Zz
ZKcQu6oBpMFB3yj/MPn53TLbpBmOjbyxZhOPssBxWxjyVFd+u5qKYtgZmPdxQz3msKN1053sQqxM
SYgoHUvN/TAGNChTup8QROhGqQCr0k8g5fcRj94E+HCYwUGXA9Xb96ehksewLc+WMV7zDHkN9Xie
Vqsw6NYh0hwGhNvxUUOHKo/OGuGMKRpFjZs+dG9iIBy9x/cVCxDqTjc3Lc/N6/EHBgQWcbvpmzZ9
tNVKjWoIPtdKHWrZrzTfpBVu/cL9C36Gcb7XnKQkrzhA5av7iB60oY8BKfvp2sSnKAFrAt2cXKAt
mrWOZ5ct3qelHK9FUt7Bt9kWUG7tfxpHvjUPoUO7MCeEVvfxc6cR5CbUwAQLGu38iAQRpA9yvvoI
NKQp91ZyV6GK0KAwdPM6rQG1uB9J7xzbxN3rptTldZJAbO9vseLldqIrdVqDAAca5ZEW0P+6d1XG
5DbFkodrEFSNhTsTlh07/4AzFK+oNv0xCPFR0QcWZMmLhsAK+3Q0aK3WGu41fFJb4dN6STwOLC7f
6kEUyVHxuQLitBvjbdWQYwSHuRjl3TxBTXNXwhKHfWqux96lZQVnRbwnRuDB2PscyxK9yk+/JyiA
av65BU/kztWJ0PKrm37p3ejLDJBflfSdE+Hb2G2mLNpIsO54dI9AFeeZzg0U80HjnF0C682H1oIY
NPijKulXmgzQfzYHpG2QteklrhfnVFV3Ghc0SAU1jOY/PXP1vdMuFv7HCR+8AMhsv/b8zuDemfVw
agGCGhvAPRMrBy2Mfh/eXxGWVgT/fsR4Wl7Fp9k+AkJLa39/XROjNNJCdAW8VjucNJ2ihVVmnR5x
/tjNvFWJe5kXsndGUCvEEZK9USO7dqFu0yn47BBDkBb3Xa1uw5wJDeSetlRIGsfUkITeFIQkZ2vC
f9vwbvo+qRGIbtnstfZF/96E7T1utrpXe/627Lp5BhLYAbQgK9FKGg0utH20ccX33CXsrmluESsf
8/oZsbuJIL+Bzs4FOcOhBvBgCeyMpGGbrrPftll92BhAZnoDEUQFdNlFE6vSlSAZw6rI2kMOttf2
uON5hzXtUefjLqhJGZmgZmCSBPZCFz2Tp2JSxpedRhY0JiNRJ0hwm5B8WppQEy0aVDIoNrqyyD5W
ABGm6A5TAFyDrCp22h3QVoiaqpsAXehTDdu99BL9R8m/T/laH97PyABvzhICZEeEB4FGaAGD/tHl
DKjN0Uzxv11KZ58b/nqxye/KL8JP7xPug4blkkw+hNW0jYHkJW6ISeyFDz1Ihwydt09LfvFTrVlc
DHYaV6awBSQZozPCorpXNliIE/5Rxe03CYaIxYV0Ggdgxx++ViUh0PoSiumaQr8CrcAIDNc49z56
H17VW/qFwDnvQkm7LFBdpP5Sby2Bz6lmGrCNwvyRdvaPsG2/9WN+r0VWGiX1OQS0jGQxm1uNOniA
sz4MvcbupkwcS4Pj1gV1bb5VFs7XshFYAykOrH4j/H6jlYDDbB9lkH11qZ1qC0EQZ3pk/kygF4IM
UziwWLVcDCQ5rdkdDNgDhaNHk29aG+p0BZw10gGKg8EH/C1Oek/XKHYMwjYZ5WoayCYon5QgrUdO
p8n4KWFMtNxBi2o0zqwJ/5ytJ4N6y9QdOD2qYVSzUuxl1pJK+kzOROPwXTNFUWD9MANAX1BpvWb0
Dmqh3Ht/d7Df2By4+ZTiFhQ9BgDn95svu1nmaK2CZzi6TjkYpwV7/7aK1OfQ5+hHSWnXSKCM/M7C
R+IEOaGGPlpLDcRTO65bLJQJWHfmmDdtS/4FzMzkxA/vX+hbJ45v+fpIs30L7e7v11llcTzNKfI5
DRNb1Ck2kFsQe3v9eNAc3eS0DykKj/c/9jm84bf6nMVpo0vFNfGWCmdwZ2+xYgVN3ZAsvaDQnItz
ZqdEWTP5g6jnsUjw3wA21fya0JGthpTAXqoiLVHTukB8Sxd97HTpfMVX9hTJ4uyjP+rTZLsM16bo
D74ar1rv4bMZolfcV4V8ZlaH3NnY9aGCOPNiFnQKRWRBieCRMrE0q2y5Zgg9bZNTFz5c4/N6zbx/
D54d66/ugTBNF2UN3u2XymBbjeZYljXwnyRozHkWeIYI1SpAcd9UmFNZDRF8g0k1lnEShESfsMVn
DhZdWhldLg4+AtBBy1j/1EdQZnLWxeIyzWK/+JTK6FN74H4c4ath4EfP/BNCV6GDm/N+45d/J5a1
jrSdoP+HRqZinEI9jRsDlm8cjG0NrRHHGYFOVOOUjl25rNVnGxuwQVOhrHxt2mpVkomb8NZp9Vtj
YNxtCXlwTiNZiHhny6TfxjPdP2o+DcOP7bSzkQ64sTpobUBOufL+zX2DL2OBIbP0PV/rv+0XpVTu
R6nZ+FWI+LC8q9FSdckIYQpFbpGHjBMrIA7IXNZhU+xJ4bjXZFQ64TTB14CK5YIIEj/YjQBJj/sa
1RZrUd/8AEa7jxHAsX/AJOstRH/v96/+rXLT0UEMAi2+h3bk97eyXiqZiCAFrEgQwTSI7APSSNVH
BKaGIV4uQN5BAEFactAD/d9/OSHaJl6mzqKqtSYqglzsozD9QJDyBtBsu64ZIEaBK/XD8AXQbIRN
m01lhuCmlQ8py1ArOZvZAYmghYZDrDhVAur7lneTBICDrjwDraRAnOG67kVhF3z/7r5CZ9h7fr0k
vXf/8rXLmovtIy6pj/qDJs7HGBOI5501GRhA2r//cW/Q1XyeY1vMkAVVx0v2++cJr4kjZcbheqzk
gzvAeCGBHBQ7VRZv9GHa1OWdQ5VkDgOZ/R44BZKt2f2gIPg314FaQfsQHCa+/34dIFUW0hLkRyEw
wmAwJgUBlC4AkoajBxVrzrHogjagdc2wSoQj6gjj8P7dsPWnvFx0RIK4AtKcKI+XPpPKaAcZD5w4
mj/Vik8ZTVctoQ4Rr+vFMCOnMFF+zrQLrsVpkPbY49OVPpG0+QvxRIf8RRcIevN22+yDG/XWmfjr
Fb44u9uurgMr4QoZYJa62e2MTLbq/pxrZkVpaXBOfCQ99vv35bXvilUJbMSWBTgPhv9iw5JzY/g4
X2kxHYSKDEnQeI3bnHrdKqPM0E8kYtePFME/DfiDuLx/BfazkvPlo/Hx/oCLm9BfL3WFo7AHFxdD
sH4GaQRgjYXUE6uB7tpmt1/JNH7Q72+vWWRBHDvRCBXZjLGz6eW+UXKNVTvbLJV9p4vMsCi+alW/
h6TP84tzG/LEWXe9E9yMdbKOEW09V9UBx8x4UjHKmCD/ahnyaAziEswHdzYPOftfACccd6QF8kuD
Z7rAM6gDVaYOMas5o2rU0kLdK+NbOzRMwwgZENNqGTvWDBM1Cos9BTcbC6pWCsxp2Id2tU1dyi1d
NdDEafzMBRjVkiddhmkBuK5JHFZhjcodH7NDIxPRgrRqgsCmCOF0iZTxeRLZkxb6PuOHCAJ0ua+b
dYPqQ7ssdGNOkzMiDtCUrzZPafiT3gHVyLC7ttJdFV3BsXKN+ie9EVRMjEjIYcb8ZfP5uMNtkW6F
YR0H9GCxx5AiTmmNk2lpd4slRXbMH+HLQrlrbCWbeXdIrRi7ja7aM9pQPFjrskfkc4iY6kLmkxYh
6tLde5SEo2ixmTcG54D9x4aCtAwMjgONX0+lhZpkoBQNWoZIAVOpx5oNu5cTKBBAW8vIQWO4kYLG
tZl2sY8+jZIgC7l6gEsv+yufmOdjoKRYll0nh23K+tIMcg+yB4SxbQbyxJ2fpmes9d/y2IeXiqlP
LrNxyHGHN9B6At05xBhsBmxbsZvi2td+BvKIUdsTLgOtNG7aeKEdxjODgp6iQ/Px+lDRfhyhjfKm
/xi0xj1Cm31mbbUAsk1GkkrcvVbctUTW6TY2gtjQjykG7myUsYaw0OKmfgkf+77+GreftEHQTmgM
SSyZKueSIiXUErjS+kpGDrYnvhwLbQ4Rq2AESO7ymfhGCgbBGSAHmiWuLjcvfsmwm4Xk16LbfvBK
v1VIQGgLi5gDEg5eOlutyImdIvTZbAcMSdD/A6Kc3CITHk1LmpRr6bIgKSmxrmjtYNM5R2+ERuom
5spQ+crub6rP6FtiDX/rt0jS34VmvNM7r4biNPD0/jXr2ubVJoQwH5AUkbPzXFD8cjp3QWMoBN90
TvbTMqGgFI/NzMoCf9TIoPaUvP+BzltlEMp2/DjChR16ue11VtWEMmbbazsihxHsTZJga5k/uWDq
2gGaB85Fr/LedI8EDuw7DkqNxWap8cXRRmEg/9zJ9hVvAUp50o7pRGg5kLvvqw55j1prnap2zDlm
Q5txn/uMDClWTsOwhUgSr/B3jCXw+Xv9R4T6/5e+f13r/3s+/bFvs+6/MPz/1+pb8qPq3rT/6x/x
T0bdt/D4WwFqcVTc/4xV+Sej7tv/7QY2bb4OPXFMVws4/smo26SfIXeH/PUFrnJO9P9h1PlPVkBQ
W6ipeA0b/gfm/1fieqEjXaitIfxBIcEjf6/pJrNN86GbSTQTNjHwfbmLcxR8ttN86j3OnZlzCQPq
F8+dDguZvnF8ckTM7Cs7up0i5z5D1vPL3bz7x5v6Kxv5EnbSV4TMQBdQNPivEAU/MGdlky22DROx
8xQRaYExfPFn7D6NM35Qs7wyuv7j00SAi5tGhnvw+/dvQmNo1Wjx/WNLbdK+JZ40xvhXhgwq69Zl
VztIwLEIymB5cKtkLWP3PhnoXoNx+kL+kUd6i/u5kfJxNsJDgjN0ad2fGGEnqCqSjKe5+Ll0DM4B
0W3m6Ai1VhvOH51I0cgajD4wW6ZdQkDe+BxJQdn+MHpCgIWD93QOpl2OXNMexh+CqZ1TchvLFg2+
U32wab5901EauI6PE0ZHVPza0thDPiRDg4y/wtvMhk5Sl2OmP1t1G4GOvf+AX7ZPz7ecCBhhcrAA
LL5Yco2MVDNMLLmo3KiuJbx8dhj6IZlvo7qGKMjpx/sf+Iyk/3ok8Ik4NqFxTchcatMX7XCb5b0j
TD7RTOpL2OFzperqhplgWHKFzEKuMPPDBgXk7hgCKeUynxKZ39aFm2i+7yLt7lKYzV0qklOfjQ9N
e5FxtZ3iaR+QyrxPDLdZ6Xfj/Qt/ZU56eeHsD78+lrEL5yHT7grRi6sMxi8E2PyVLj3DvyIdl6aS
UxTbh2p09mmDB08ONeM0ion5Vo3YWogN/08uSG9KgWU+5x/8fkFRU1Tm0ObxdoirRzaK8WYZiJwz
jqos/ipLagNMYDftPH2xpwlCh+T+PtzljfGAVO/x/Yt55uBfPlbqkoDKhC1DBC8eazVPSez2gumy
Tf3Zt41bY5HnsLQuc5MzANcd/pgSl0o8wslbyyTc9WqbZeTEqVT9WXnjpfejh0idXWur+qZdDUX+
HbTtT0XIo6148aO82ah8HLGAFp8qnyRR30uJm1tZYfozbeYvcO/M8IyIl+tLXuOFqKUb0f41dd4V
FeN3ayTJ0VB/Wjamy6jInjCUbOI+uPZ+9jOP2t1Yqoeqt5+MkomC+HMN85orq1xFkP5bEcJyzwyc
iPHWOikBjs1c/lFDMzKsTf7s/eGL14qdkuLPoPc2ArZmZUX5R+qQl/WUXoOO9QzwIvHCMvb7I2+i
PlnMHEgfmf9Tb3TuWqXLF9sWmGBtlhuZLvfKNOYPdolX4sbnz0Vu45paS2m+VBj6fe+AzPK5RDum
S/u574PphoLv3kn8/Rh6RzDglUSeNHNn3l9ZWq72Ww3JZ/vsgzpix3dZ6i9ApyFZ6qZ0E7mdJ5Gf
OjL++jSgvWgGhLbE3ZdZf6EVyA+W6Pd+9+h7QXWOpm9zz4SuyLWyrV0RUr6k1bnu8IfUbUZMn1tf
C23gYtK7M93mIHLLQpp7yhmSp5SBRlcQP5yZtwnCtRtpka3eL6c07rINUv1qTbDIF8ggfhf/zwdf
2XJelvoiRO4CFWmhrHnW2fz+nGXXjjacYbwllojRXx0TJWHH3IGR6YwNqB3/4Kn2T9/iLHRquAUE
Pt8HY9cEOtVxEQcXlsXwCA5N2vYTivJPjv+9jtpw2081Q04y/L6u2DVm/jRnqHqNhGHh/Bsz0dJ1
6bd7x4m/N5l/LUY1HZzA3ynFCFUZpkj2NeE1JntZeddQZRM0mr2dW+NouOYXoysZ3EaL6DMqcbFx
W+F4Mczm2IzJXy0YdpZHEQ6dFp6Z8SuwWL7aZAoRjmN4AT2rT4Bj8lVIJqYMfs7wNf9n7oqIXpuA
11BkmA08FBojD3RIYwIPTJ8Y/9x5GJRzzWO+SzIQLZDX7mO3zBizxXSgbINSRfTNBPsFtMH45kDt
YanYDuEckQWDxE7O/NXCdva2sQTgdvJoWmSHCwIri+HO7/KnvoiOZhzd2QjJYaIvaW8fmWsR1eSr
K0VPxoDV8kF2TgaTm4fbaeJQkOE6Ccrwpp14X1rPf2zJDctnZ7qxJAeckQBKEWorG8TbwnD3vjth
oB5g9FHsrQv2cAgQZMvQ+o7n/VAZQxxFzCmXmd8zMgiyOpCr2CweCpV9Z9/AT+WeMqh8SjXSvb3/
xd6Z9UZupOn6rwzmnga34AKcORe5SymllNpVN0SqJHELrsH9189DVRtdpbJd7TMYoC8O0G5bZSsX
khHxfe/3LtbxrxfjfMb9uMtT5CL+ZCFaOBl9pn3Zuh1IaViI3hwysFUIAuJUmFxaRfrCFvEkg/cg
GcBqqFf+7juz7dBJ6gy4BHrZT6cvRjfctJHZrwDkxkXgaLXtRV3xHCh3WKEPPWtde2v0nBR//cY/
YZwCnBvXFSFmXy48zD+NXvnTvsGywmeIIvKFqen6qmuD9zQpDy72eBtBYGLfkyao9BaBdHVsG0Ld
MmxlYYR3S4z+8KZV92Zhr8tmIhWmuu7T8NU0p4e//qT2ZzSWT2pZDEiwNRMQfD9rmAJrMDqWjbtW
BRuTnxYXqgzk0nBqgrBwCQgEfuuZY63dchVGOka7IYatQasdpBB3VGtESnmU9oHu7NzOOZMqv53P
WNfgqdQzdj0HOkrjaW9mXx0bK1ia0XCp47iK0coltQiR6224xPIJleG09BTcXI2vrvph4Y4V0cmZ
f64lFrw9PpGfyV/MJ34uZr8xgS36FQZFn/snxRNQ6YFw1zjr3k5lsVAJ54TJlKo/02z5i7Hwz2uB
58KZezXDpt4xP5XpZRwitOwmf10P5gsb2d4txFbG+W2tpeta2EeHImQgTPSv7/LPR8OPbzv/++8g
FcQzORcaC5LID7RvTptWJK9RYHS/eif9Dy4oVIPZ+O7DlO5zuWEYzaBq1N7rEGiwr5tnTdyIkbzf
fNzUrXcWawTM4o87RBOpbV3y7Kct5MVhM5nkYkYGW1xQkf9bYcw9oGHEnsF4jmW2gTf5GEXEPoz1
7SQJuJdd6CMI4fR1ap4WiEqdOctN8M7eWqHxELZptogs8TxpioCvciiXoe+iSU50AtLq6cqs4mkJ
UnmZOMVI7KpxC/Y9UDEKMqNC0MBt0TdECpjRe1jaxzBqL6fQ27itdTZEhYRYh0EKCaPOWB1x4MSC
RuswjIndrdu+p7jmkQjEB/LtbSJUSxHkP+uVr6PGMcyFh21wPZeM6XUwpqTWKvBP3+VMFD2p5hH2
Dp2dvTbJCyaG2FeZbo8eYyBv0FhaYq1H9rYMfVQ9NklXyNWwYaF0FH1+pY+VB8EGUaYuam0ZTMpZ
5XF1JvV+HzcyX6ftqC/mrgSH8Uh1d8PsCF3X+RfstYnJssgkDfNHmY4P+cBdqMISCCwcjy1LJA10
8uT65KWL0lfbWWuNQ9AHwqNFfCltv9xGJq3UxKwg1Tj9fLrdIhkJGJEjeeAhFtZVbeOs6fc3XRRc
jwFHZlfigD6JuXFVNq8+lfuaOOG2z6+dPig5ThFVabtyGgbck8MXFY7YiNgJ6QDavhslF6aN31Nv
rcfyKW6digtC5qaToN/ztXOB4JD1bF9GDV+tlpwFahh3gdSxdPH0c19Z1zLNL7yyv+zN7AtO1Csv
VrdV68DUncwrMl794kYL0COgdQxFcJ309sor/bso48qVTsAtUHqK6RX+pFCVMMHFdrxvCKiR1XXu
l/aZnb2ovhi3foSVqOV9MTWiHuOBG6GwP43tDLhk2PrNwNhNmLdpod2EZXnt8bKr3m9fWiwb3DTd
NnBYll3UqKVLXJhko9QJVRwKtbIHrox1SBvfOSgfWrs2CCo7uwVz9qudBlVpnRttu+im7KqJOAX9
3j1UMwmUcgJJBiEjokW+letXiiFNbrjnthH2OPdQiLRue+8o/l6zr8cN7KEoYvfwKkJ/szI9K9Po
shyMo5JojyMj+5Jo9oMU/nmQUnJ1TvUEeHNHXXxpIlVl/Z53mk9J03h3oaDqGXILFnKevoZO/F66
ib8ts/E87DH+9uyjHxkhNTQcJDuhdHW6t9wYvoZRAxXW28Wz9/0gACHqiNghczZuaoi5UdQbNr61
zAXwlomcjVd667H39IWAgZhns8HtpAFdhFjQSKxBnOYy6qunZC7f24m6WOuR+xejdmM20MaFzYWI
8FVbivYZFfqi70xjkU4acZFJcInv12WgJa/KwjfbK7HtS14KSNxdNJJC0stxnUl976bV1TB4qyQU
r40Kmh0d26GTiOsHPKR4R967b52BJ/Y1kSmlXakD5UFOQWUore6htMsnheqaJoe0dHwaWRcLpbD7
ITRho1eKqFT6Y3NqLlv/2rGm26zFBd8Q166D47+jOdnSvkpy4AZbkNdkWDXAoVmXm8gNr6PRpgAf
GE7d6UI8ocOMFm7UnMdBfqaJ/FbDzQT+2kPjFpeWKUHa3MuJiFOlq7XmcIPCinBCzZkWiW8d82KK
t+kkkKDPIE1lL2kXuyWtymXmCfK2on4tu7xcyqRfMWG7zjQ09146WXB8IfJ6V03Sv9PtwHOOzYfG
DE6Bm19YEh/j+ARiwofW4cOD0F5bEvt9qe2q1HsuUFzSa97DoPE3fdhgQdXEt6Iiy7Jl6YgpObgl
s0u78qvzthKssRx3vtJ/KLPwsnP7x6whpbFhTXgNIGCWYU6tBJs5m+yLPcm1MQXhKoTuvlKmICKu
Q7tnH8cJrl/rSGeRulkMCeZKhKSF1mW4ygVTLttbmB4bhTPGt4Mf7JyIV+kHeRgLPsIo90Phnpx2
4nbF0d7Tqgo/f3lUmBzgXciXoIkCURHL2UR+tPDGx3LmpCS5pG6ydHAEhYzKsrQNViEjdJq7EeE7
svSBSMX0FkZguvHtr45mTTssv7xF2hhbVfrLqpx2RYHvcTGhMJ+7pBhIgMX+BcPnTYlgtczKg14O
2gKz62XY4ysdiuppMPJbFTo5xJ/2GbvA27a33/1Se4ulYj0lEYeV2pppcd4KI4BLGb/kdf8SkmCg
pnbXDdOrL+NXaGK0csKkE9TqM0TYfDO8GLDupuUO7kTEM4KDGJu6T/ZUc19Bi1/MuLafJDd+ZJ5a
NIsMJeWLKDsLe7w8pcjGuiP3QEFHo1oE2vSLWsexfupsfFSbtLKI6uBTfDZGygNrYhxb++seP6+w
9DZDrt/IVH8oUpqwSZ6afim+SjNucMl1t45xSsdgOMtc9xHIOTPlO733OGOX8WKCsPxRdCced1NG
3gks9CGqItKA5mXVD4BUfect07TjH1T0IjMyvvTorPOup46FWVjbQqNHEPVTq6unqXLepOFy1Sii
O4fVrudsc1nZXTo2fyQsLpi0pgs7757jKPIRDM+Ff5Lf5r7DKxOM2TH1jJvDMBKs6A5fRE5K+0TS
SeDZlEbFbeTlCe3sjTuWvyjLzZ8RHJ/pAWItUA0GKJ8NLO3Cyoo2L/x1NlLgqfdioIfKLR4QCWlQ
7zk7zAGwgdphOVSSIXp97ULWWNkJm11XovDT3ack5FTRrf5hyBOw/bFc9IZ9qCfrmvSVY+BFRzOe
7EVH3gbORPr6r8vunyzAaK5M3gY6P5aUMyrzY92dTAnmhBkO6JXu4IlXXNQZm1qmETA3JdcqqZ/K
urqWjUuGqYFUpL42Q2crQ2pguibKoRSdSN6fAp2dZ2pmpmh1yxz/zIwgNjNEcCtuWYtjiakXt6Ko
bhXa6DhDOm6Rh1hS9v71N/rJC+yjXUQ8B3rswFj8DOpVcC7jADh3PY3+uHZy/bay1KEQtcI/UkdP
aGxTFT1NXorN6GCiBQpj+IHRwyiYyNcGG0uaFdayDu+SJDW2jhW/W3H9K/bfH/RZSCgskzmUC/L4
WQvg9ryJX/Ax47C8riae9AlEz4mWupmd2Lbc5VjPtHPWyl9foD96Y+44tky6R0Hz2VwOGngdxz6h
iw0F88LPU3tlZ8lD0qXnNpT/MCdDOSMEBMvu7BeA6x80Xoh6kbYy62ey+HnFTCLRki5p3HU3+Ozr
jjjWrXM2YRgsBkXOi5H/4vH+Scs7PwwMP9kDEV0I5wMF+a6tLKKksqWl3LWs2K9zn3/qunAXy0ID
7oueJ5sA6Jk4/rH9tNK/c5L/lyH3v5YR8mfO9T/oxv94Xv5vKBo3BE38nw+5L4u8UW/w+ZvvXe0/
ful3obj5m2Hbho63+DxRA//5p1Dc/A3XYBMCBoNEl/k2m/PvQnHnt9lUGNNq5t1wUz0WAFakTfRf
/2k4s6s9Ek9wpA99ufO3Bts/na6zD7VvkWQyu+szQTB/3DyVI6NyygGLuwDdWIQv4lCtyyJGrkI6
eNnM/iGbAWl1NemroH1oDG2pcTBxdsJkXOblVY6zjDQ2aB2BpmbtzaPt+2QLqaus6A82/FIly32P
SK8MMd+cHNi+L5MECnDVWZEUlx3LVZPVYZZsatI7c22SupEPxl6PHbq3JiQ8H1+lqLcqsTaGGh5H
Jc5ljYtsg1WC89zMUdWeOovN+iya8ovZ5GZ2GVeThiGPEe3mgweuUSqqhT5gQp3111ForhGmYJmz
x83khjieW2y330v3MkJDAMkpfCq1JZPMVcJ/pRFVKzD2AyKYaWAN/pIixOdvaRT+h1GZU06HWQNk
JVejDesNODQyJwxcizM0Pnpf7yP8A3O1gg62FBIQW4vOjN4iCWPfJ/jDoIfsjGJtMVnH+mefTq+Z
RpAw0oAaav4EEX82/DD0DE/Z/jAo9z7NtMe41/d5S+BsjuWJ79z6g3bXm/49yWrbcpoWse1exVxO
wjEwjMREkhE5bcuxqdkxOSTd3r+w3XcPOpcT2udOhTxHpl9EBjxkOvXCMp8smy6NZn7AUmb29NUG
/6bWkiNkrY2X1Sczz45jMeB6AptM0bSRraJ8f+t0uArVdbgos/gZi9GVUakHN9Lu7IoUjmy8ML3+
9mPx/X8qzt1Yvv3Xf36lFGvq8eYtjIv8+w1nBvv/fJPa1G/510jbtqfXN1m05dvnX/19q4KBg6U3
bZ7QZwH595lHxm84tujmLHEyTAPS6vdbFbYx7FAIzuHH4LPyz61K/EZxwMaC7QqTHAI6/s5WZX+u
VekC+FQMOIRp+JAv2Jm/h1fTqe8cPQ7UqsYRtWuqSwY8E7lhszNcfq3rNaE1WRQtNX0l0vpFYztd
pWbmIkuxrkx70nbCIik6GL6MiY1cDkzJMSK5xnyKMckI5iQKa4X/3ntSZ2d+2DIF9xb+7GZV2UWz
zkNF5J3vrUnSSc/L6iGavJIVIq660qWjyghDpZpelHF+0VfyCsR7z7zmtZYwmkcrWtoZlWJRirM2
Er+Ik7A/eMvfz3+4Oh9MKChSGG+wl/94dUiDQm3jQ4HTWr1ZY/5B9G5wLgdr70IDXwZt920GjYvm
S6qsNaNqUlozZvi5CcvXL+PHVFHu90Fz402gNYM4FrU4tjFS7OzkmAQVx3xX8Kh+r5JsOwLTbLM+
3vQSn6PQKx+9PKyXfm5fFUZ2xmjmyQwc2jAwxpIxJZrRpeyfcumhnTHzi9oCjLEwELNi59borGNU
ckdii7jBRsilxfw/sbUnZFMMHM1jlwJ+BhYwmEMuYjLOI2N0fdnXsB8vYz266qIrYUEkJbUOK8GY
BDhsm23VkjQbZMB0c3tnNuLcrbWdlmAKHGrMin0IwR9oNRJPsCls1yf4IZTLg20fUkscA0FUsm4/
F5N8D0oyhvSueFay3nadj3eWi3eZf6eVLaB//+w2xUUaqSdf0frN7IcZVROD2FotjhT4bM+nUxKB
ZhE9p7r+2Ap10U20Hd7A/TGKgQh013+MfT6sYn9G0l8ucR9VmAf1WDp0177EHjzpHuHZcD1KBkMR
GMsCFgZRgRzH8z+rbmuE9rgoVDEHdGtf4qjZyREcQu/CdwTqr1G8aAvFZxyddMXcyVgozbnPGiYG
k5Hdz2QF7OMvGsNeiyiDvCutBZQWc2n05s5J0nutKhdyqvngGCphDKhb5F9aa8ONHgo6rkXrTCme
9QdAaZrgEWQp14uYoMz468d7tjJ4LcrgIpFjuhaAGU28SEn8I6mrk6AIrCMqjdtxDF6CiIhFz0kQ
SNs52Q4pn9GONsIsnwChs1XQxBunEUdowd3g6js35ykZKgvrTcryTTEZDw4nc561HVBuwUwdqB5D
L2xy06LD8yCFo+6UCKncL4YBAi5yfF3BnbUzt+aB6sJ6lzW6sQfnv44qiOx8eR2OCzvLkGkHKK07
0ywUNrCoTmuLSYE51sEmh/2GQw4IUJcz1SBbfbAYp9v1IaWNXoasJsQWOYqcvNw4JjnuTkx+e4OT
e6xS3BHSeNM0007zk6tuSKwVVjt7vfau8nDKFjLrrjpPP9JurQYNLA6ZWVppDHyidyetbrQ6Pdcy
7SnqwSRy17x3uUQw320P9Aq3S3mWAKjVsosWFoVCMFMSpnzmReWGvajdcS9CpjiF6pZ5NHaXoTKP
QhzKjIgN5MrtypFXMsuGcz3XgfKGx7ioDQbkkKpyDPuNtobo7s/MvSh8D0LrZFfRlTMQ1yU792BP
k7esNH/Z2l9lQ8cYeCTTV1n0lojkwUrercrPNw7U79VkeHtD1xZuEr5rXm+iVtZj9MfDle3ZaLll
QF6niauXX2RnCoSwj9KDyMk4bdEXhKJ9iuFi9LiLLOss3s0U+qnrbmYGm6X3ITK6st1yPRh0Tfsy
qu5HI3qnOvVak/UyMmJAKQOwhQBmAXtqQNgvtKXKTl6KK+GUuW/T4BIUeu/Vnb4nwvHojDXkk8wC
0ydStUQNB0TJYHdClr4tg/3Qc5mzOH5nAcybjTovnbhaJW12VinFkeZY1cpSDYMlZsOHqGJWyrbr
f5i+oh97rboGvkjobaVXq0Xi8cQATK68iKSdoKwoKjF/I4dh1gk7r8FEfJyLaN4yw3zZKcYodk4s
+fjqY2jkZ+7zEEH9j7T4JeLDLJydYHK1DvBUXcxOHokx8LQy7+NCsFNhio05ycRTJVx2uTzk0LAm
+KffkmLj28kK3uYhK+PJ4zBUT5F/gQWkvYxwgyWGtIZF5h01aTCWSMEnYwO3Fp7AQcYlvv+KDRQP
5WqUNWCnli4JVmXiAMSMtweX1O2aOwXnjofFZFeM6xWhxFc0yHIp9OgXzMKfeK/zqUo5hMIRAS1V
x4wGfNd7N+XQFYLk8FVavJpOcZAd7BZfbsxyvBoz686w2l0cAceHLg35dNVk+XYibVhj2+LQqapu
1wT5bVXelzipqADbFghNCfoQlfTLKVppPeLTwXnWapv2xVjo7E+RsM9Kda3nxl0RWFdKvOlJfhnb
+l3IwSR0Jnhovq4yXX+1A+2Am8bX7+rDP+AW/5TU9fG1yaimN/QMyKefEDVjaKsUZmezopZZJNhV
KucO0caq1wMGYs7StcZNkqiNqdxVVbprl6msx1DWw0uyxMI+nfVJdY2UJF/99Uf7qGM+1zkg+M4M
vxCo+tnrG4vnmoDEhI82oMXxnd1s4iP6p7a6TutXb5KwY/MVnptwsgnf8Xs+tFyCp2HfsGuqGvLU
cIV/4iGzWlaafM7qjpmxvU6SYc//TFle0gqv0bXuGOZ2za5j5mLTf8lIvxqoEuuqODd1SjqbIOqk
YAj+4Jlqq6zxItHldR2XZ1FinXeeA8lJMTpLNkaUn4dJidBlW+njkpTljTv0K1KG12av31TwVIR3
SDliNPROe8XacFvE0ujYnWONPjmf5E3ketuK2AhPi9c9FVzOmMwrjZU9aq+t6n51oT9byPlcYUcH
dyKkCkRjhiC+f/SJS/ZVmDHxJERX4hIzLWs19rtaG1rCVcVeVi059U4AjG53z0oXDLwH/JNCPIwC
I3pqWnKBkuyLrY/xuuIgyb+6Zdug9puKtVGRTBWqZp3Zj0NjNlwhWTAo65ZOzpE8GRZcl+6Igz7S
nUmy19BYF7hiVAHlI4HgJHAY0UvBhD/pYgKcw8pfDgDqEFvu9Ao5UJET/lhSQrWWwf6h2SdLPdiZ
8azhB7GMEY0ty8XUB09uUb71OtOM0BqfKncehDeUB4G47PEe2XQOtklRTU6MWbYXOm8sZbBJNWah
ktnCwjZrqh04i3lfw9DjsSE5rvzFPvQT0+ljQaLVMWm9YK7O+e/f34wEd1Gc/EKq+05coM8hmwR2
BC4fHU5RVecR6douMnHIMXeo43P8Prbw7Vd5SN031IestVdd5uwspNY4mCyV0ez+el3+BFnzuOCD
YSM0pQWceWg/fkJTjp0hgNdXgE3HLONQKK38PdVJH+EcMc0cszwZPFb6QDJTsOCm30fjLOoJBN9m
Gl5lPy7GIdrITnJUmBdWWZw+PuPfggf+NRDzj/HJHyDMP32hf0MU0+Zm/Dk+sDyN2ekP4znn3/td
nuP/RvgHHqYYV+K24bl03/+Q53gGEZy4PaK+sfk/yID/BAf4LUABxATMMeAIm6CLv+OY/m8mWDYB
xibqMwwE3L8DDoAE8Hx9fy6AlPoOXCiAhrkR/jwl7PsumfTBszaYO+Fm1QcDnhI9DsVikwbORdVM
rzCL612l1wwuadyrVOqLsCu2lc15iu1vq497vRiCBaSHdBE2434q9Af0u1vfD26bKD/JqgkWbkpb
34M1YA3Pi0CXs0SXsg+Ux9aol4017MYiWkpqFSuqz/UE9kdXvtrlLX4XjAL7pTkq0gMgIEi/AEy9
sjnpkQtVl1ISCJ6O9GWEZ/DR64lWI6QxGYkhbpzDKMd9Gg83E1bJ+FFBPXL6bibtEhdYExNhyPGh
TGsybsbmBngN3lvJ3phM+zxXDGo7vI5f8XLGFZsr05RtSpvfXfiZtuwb7D4YZ8nl1Li7okFyCQkC
59xTGjsHdDpXvnuLyHFcqRrSR6PnpEPJcyhfa08ON61LdZyP0z5QwSIa5MmyeOd2LhEcdiXeXcl2
lfEf9KK+GIP7Mfmi0PZG+bQPEUzBe7kxrfJCGA9ZbD96xXhvws9zqulB95/Hxt9jzg2HedybKj5p
FQpLo7spuC5i0h+MiDZB9tQglULgOuw1sp2zqiV2yto5Nh1oH8WneuZYmPluvjDNiOGXjRykQKXC
9UkLcQit/qYwe4IvcvMhjfSHvtsWQ35KiI3+eJSqtlsVvLqXUyaYw751qN28s/lHB+JZODiHCA58
MYlDpbjAdlrQ+/avcTQdmMCdXHS+Id9w/oWJx2LoTir3D63tHHAmfMi19ibS2xtyuE751N84irpD
4oXYk5tmufCYUsCtwv+SxvLUtUm2hOjyxRTxWasgOKGn36ZtESxMcIexHG6sUBwmTAhTBQjOs13P
/BiY8nbqHTSIW2k+PTN0X+N4eQHk9xzpyULo8jSGw4PLhZ9v42jnB8d7F2Q5rXSRU+63krSBmzwY
vn0Nbdy7xqXuDJfzzRkZ+yaRvtf7CQuzejm/3VA6B9Em73TIAaHjGPx1Ygkn71wrywvONCbvXnLK
Ia7IljGBHb+rPj5JvqOe6ctS9djxNBsxJPzc3biac0gRuskalXeHhHiYLuebO98kbST12R54LqyX
SfMX8zvnyXXr0LKPDjgYgD6a04PUnE1L5ahP1uFjHUaCdW3rw41R87U0eRpKVqceT/gMJsmD0Z0l
dfLuxd1NWEDKoOsePB4qVdm/gPE+JqY/7mLkz6Ji5JwH4eRI/fEUjXopChlHxmb+NGmRnlDjk0Ja
ojRM3304D3EzPmAj/FBpxVnnF7u5jR0zoCltuHHq9KT1zqFMvZfZ6KrKXa5V+p75ADdKsSATL4D0
wKPpy/FJBM2i7SaiwXr/So+JKZBTuuiC6H1+88kRZ7VfY+Qk32ulP5T8BeF+1XX9jVtn7xadfOdn
ONCyU817xLB0A89BzG9AU+qK1TgUK4j+2fKDBEewy6tGZMTHpiPmrauonFsv96DCNzfzNjBvXrXU
3uouYZozOqsRMETGpzxt2Kbolud124uJdPeHpuPP5g2q0QAi8E/HHpIxU0hbhewsi62dhtbLwdXv
u4PxDxojb0ZRP98fD5Nhj+4DY4cPrdV3/aAbxWGhtErfzMcDuEWGQWR3Ezj60XPqMy/iAvZsVIVx
rkn/vvCsM290l71B2+jx5M4HSq+NL7Kl35g3fxFDj5oK7shQP1VxcJI2ViH1Y28PN8IdgWMBt+Qw
QO/iYUjiRehod/P9dzo3WyMD+NqOxbokettHgT/xOm7BOcVkHnel7B2WD9mYrKzReJvvEUanDwkv
ZPbJZtLTxyIfdlkqHub9spzSk+NHJ4AXzp8MFr3egUDwgx2KMyJqLrXmHk0d7F3+DFiUjPsJMSzk
ur3m+jDFFDV1k/bbb68Ck6KBvjiTyj/YhCYrXS/jd0/G7wF/fdzXQje3Icx1A80JzfLN3y/4/iel
3A8F358Ntv8N6z0xK7X+vOBbxPV/3J36WH4/CPr4nW/FnmX/pruYOWFXhtUxEABat2+1nmX9huzV
ofrDMwn3lFnj/7sS25ynR9gbIcM2ZwuEf5Z6KLGZG7FoPJaNwO/e+Dul3id/HRerAo9QQdg+mAsB
AXzuNJJUZvakjzyknVt6LzXusHG7MPrJBpd3GjpzfJ2eLb8aiU0dWl6wxI1EH4Cf24IhZq27deIu
0WQQKlUX8ej97zx2j3Eal2+v8en//PAI/d8ff1Tffg7fitWpOf3wwxrhagMf/G2eCapWNr8r3Of/
8l/9l//x9vEqv5gwGrOz3p8/UZensWiaHwaLH7/x7XmyBd728OhmhZBu82TwaHx7nvg3ECOsmc5g
kSX8PQVCM8zfIOjryOwg+DDxm5Ggf/QOmmHND5tlzgDV328ePmn6YFrQr9Iy+NDgAI+Rjvx46hqu
VlRFBH0dMtNGVI8CPgR0N2zd8aFsOur80h9vul4+JDaeQAHuimlFLY8Gb2k+Y6GXLehwF3jKwnJV
GwvDF5xDR8oWs5sZxR6pG5gBAHrA37ln5QGNsztHY3KknbmwVbKPvfJYuMfYaX+B5c1JBN8dWfOX
Y0lyDencSKBgFf745WAbGl4S9AhkjREs6xqhGKQ9aARxcgxya4PP/XJaJRIVP2Yjff1lDKfbSKvu
srQ8p3e/13p3N7TBKovkFqrLhYoXTXBtDObK8/qlkSbbWtz65t7VDPxnsbzMN1aEdlOXVyggr5nA
nVPArypmQG7xHhe/cuD8kQz2jy84z6yBZw38I3i6vsdGqloLaSEY24FTY9QTQ65GhInMcbT88zxG
wEES6Ifm77tH/A+KgU+gzLc3FrAnmUv7s9D7EygTdLZRqtkb1rAecCHdGk2+r1Wwh82+ojZBDoQt
N5ywYtx4k2IQR2EM7xkj623k4aPT1+emNBg0HHq7I0jv9q8/34ex4T+LlX98PgwbsOJk8f3kVjD4
jF4mhAqLAhdRoYanClvyTD/vm+hSjOPF4Fr7gcwjHUftJSpetv1LV6VbvX41O2OLH9e6GJrzpH2S
FnyzUeIp6xA13T6lTfUkwvjIt5oCDXxMD3YlXWhikT9vLxhIYibjH0zKo8lgby6bZ7PN09XYDudV
pD0aXcIMGcmq0lZRhiICP+3OdPeD2a/di8kdNvqhKK0by/DwLQ+jjaM7JzPOHussu0qEtzUCd9Nk
oG/YdftMovT4+a8vnu1ylP20bjzDRmAFDWveFn58rHQv0+BF9T5CmeogGvfoRqz7yCUMr700jWLf
2C+tzpy0i+9NP/+aRMEXf7Sfwr67MkJ0l+Vdpkf3Qt8IMZ1NxN1MEaVxar40YbQzm3i2eVzpmKzX
jv0lVcY2VjSsOCKVEwmALVPnch16YjPHWoXOuLdBVyVmS5Sdd7qxyiwNB2Ic7OpwVfrTXeR0pySN
7jsj29tipQbkglmvkM36qzDxxaKX051TJGe5ZOvStWev9TZh8eIzgagN97IgTZosybWuCbw+y8OQ
yXPlxLcpjyrWW1txoTPkcPTywrfzoy6jsyx81rBRF8pkolleB7zHjVE4r4IR2xx1Tv9FqjoGC7aL
/Y5x0Pv2rCq6Mx9DXOrFVhdXnl6gQ0iJ6OrQTXvniWO8NL3k54KidWCWqy8x192WCjS2vYqVs4vq
eIPMBR8xFRHHnkSXnaG2hI5dqkknyojphOcwAEiWXlBccLzvc83fNqG9tqdis0l8DNGMcuHI6jwy
UKDp1Wpg0JnF/q7CGNeLx6vEBFmX03nYYgDfGGdvU19eWkl9wGV/20fmwiY6edFU7aUWeyezCk5E
dOb5ZeMSZxaZF9j6P2K+tkfFriv8pqOiOB9wg9J646KovD0eXWsrSLddTsRiSI9FAJSUiqSI4iru
w3u8HFfEvg9de57ByMuSCu9EwoBsa/OWtcV1oguoby4ci+khccL3vHXRWd3YpdhQB3l3ZldcB6K+
TQabsMjyFhn1OrLsrduhV+iEfgzcdJmSdqWho5nlpBH7j+una0Zgd41jP9bG/SzFy4ROcrm3TYfo
1WnFdhyNDTXjMsdkbqrm/AHERlUlDglR3243XNBDvGpu9TRhe4XQ8G6cldYuIqrJPevU44x02AGe
AGjgZz1WgRmtP4QHU1+mBdkmT+XaMHhGtIzmDkhb7BM0cIukYaTesuJdTGwLg6KtKm4dAsXBv6Gt
HxKmkjbBcoZ2P4uuZ7GTXccvH4M3JONuLbYEMjxIxcCQy7uxWwLki2yNsSodKuJFIKQZECqq7EVz
dQAUNEwSCviHDUX0YtrVMSP3zmS2MPjxSxLomDdmax/VoJ44h8rMK3DsUxh4d6XTXlp4bYjRONaz
BtoX6hBCoWidetcRiCrSQC1LQikyr7itPevQh8H59N/knclu5EibZV/lfwEWaMZ56/R5kOThmkIb
IqSQOBtH4/T0fTwL3ei/FgXUuhJIAcpAhlzuJO0b7j3XzV+GP6PmelRjjSrA20xkYuGCQS/fPJhE
fS/Bj9s036Wsbo0aGRahth6RsIQl56o/Zdy3z7WR/xrhXxmfd5YbK0X2r8VZF+OlS7wHp21uXWm/
tt8ucarAFqRYjafYf4D0++anwTVnq4ZS5G4oRjl/N2up5r1Kk79JRXWjovwlc4gx88phH3mMahxM
ZXelDPlo6woKRxx5e9MmdRt2a5sKrFPFR5UQV89wDZtOlzNRUNUNhQ8+fWm+YtN4LgO5M4t6V3k1
RmDWiJ7NDLS+lxI2dVa2yBR+hvnjA//aJp36jFpsRJQt6dKodeTOMkwK/0SC5bDyGuATjVLkw1ks
xNmMDBjP4Vo2K3NZ8nUiNqZf3Nqu3ZO0WGIJtK9gGh9ICGeriqmrdp8nICh97Xwy2DyMuTwYvRdK
IOaYBAwGJMZRAigIGRFUYboWHVoF19lpf9xXimlyNa4Mi9HJvMq8Bc9UHlYR8WptfSvst85DwrK0
l6k2TmMFz9dzjxGpzEPav9qi3DvxcCC44a0ylsdBB2BZCXPLcWomk//G6v3HRiTQe821DcSlA9ue
XSZR/WL1BUGZcRgirTtUcTBI+K2e8Q7jFGtPhoWwaAZ0PfrpQ2tBjcQXXQ5ya4JWSlE89ff41SS9
mkQMTORcd8l+6rnHJJbNcQ7hBfxKnWG/oElwneIqh+AkbN5aocOmI9CmxJGY+vuBlOBU7qIC5WeQ
HXS97IxoepaF+xRpUhw5B/77E/ofsPp/LW9oHMQ9kce1aVX//YAuCTXMVDGg28pMiPmvPgPgaHhU
FklrcNHlxIo2M1Ei4VEbLBxmm7G/2ubniAS1S8I6pp+h5fkfrZf+N04b7P+2Nfz1XevPIv36V/Xz
rz75/he4wrj6/wcP9//9P/tE4f/HvUWxApu8LWCK90/8P/tEAcstQI9gwoaDOUPR/f/mDtZ/kMPG
uIIGkn+AtHEZ/N82ke4S4xjoI+apvuR//R9B4GyapX+vCe98ZdTywmbTBWQDaee/X3ICQ3CWJvXW
kOlIipBpXKPBpf4fO/dryl6U3fNwtWqElbXVPuvFmrbprLOtyZ7ZMhzzsbYKSoqKBiWq7g+rwdqq
/Jw1AcQKBHC8OQ9TPhgPYzb6D2ySyfN8CIJUoo8qrX0AhV8/1dlwnH2rXsXAbJ8CG6iMn3hmaJrT
T5IvQ7ik9k80AWMp/A65gp3DRC1wwJrVepCJyyuxXzqd7jNFQgMJxiNiFLVF2dZuGTHXO1ZJYOBj
dzl1gZ+/oKQ7lGBSfjeuOd5TRnc1fuTN4mFhrFPr3bOYNsYl6cd+SyFl6cI+Bl5+GKfqbz3F+qAN
9RuUcLovfXPL/ic/+x7ZJu69iCKZcQHHNN0kQalTWxw6L35OtVk8JFjJc4H8TGCoH4JGorM3zY1W
0FwaifJXVqTXtHVQbUtlECpddW+9irCs67beLXJeVjYH6Ibh9Q5AyXRMUhY6wtX3FfiQorHLPkk9
eLOMfl412h/WzhTtg7lw4LS7gF1seVv8j2TWCBQTha8WM5Vk7F4yHiAuZMHz76ViKzBhiS4xw8pC
GOSILZqF7sQmHx5sYbz2Sdb/SCSiU3Mz6iY+pG67bKs0++Sgu4vimaO2I2gw7QbkeY7Xxi1w++HS
JX2OL8ihk1VquhD2tTobhWd9liUHQzziUrAzzz7pLgwygrGieVyuRryvJIuWVnXLs0e40DpqzWjl
cHqTN7DS0Fgv5NhNL5zr69g+aJUkHKNJeYwVqWakSPDcLuP3zm12ZBH9bdV8MxRif8vdoPD7aFT8
QTLJNsbhS6rFRA3YOjXx7vU+rsuDz7FAZrY+gtyKcTmyjvKs4mwkyHCNgdGcW5ndk9AUNOaU4kLl
faUKJ1mnh7lgZCc79tjh9NSprkDDS8gJaHvzTvTt6KnSv9LiR0aDAvfb3Wk2S3Krxq8mNr56tCne
1FwjibDHHGgL1XyqZgtq1Fi9zeDXmed/28b8ZKnxPSYFEHaWWgnGFF4zH6s+OTTOeGNsmONCya9x
h4xxrHFCjMAcjLK75vPwPg/ljzH8TrriEQLka+Skv8A6vLCXODud+5o6ML37P6aZfYISehIDOQOF
WeHVr/xLLqen2Y2+GD/+CZLuGlSITrPjUrivFbpBhkxWhZSWHysX98pjo4VUNvW/h9I8lw5eUEeG
o2Gv9q52qYfbMKOQIsuaApar0mt3S9HXKGXzR29wHt3gMg7pq5NYL4Wr/rI/vrqNNa1plf2uu6Wq
15gb5dl3keSZVULqofNQRJ3G2dIeNT8zM/GrjH31XU8j72I3dceO0nYe3Ve7UHIlaQw9Z15VlZnt
AOytLL24SBglGmYoC+ZiPrWU1qwvtjYO7FUDMsE15MCiZlwoINp5yy3DXEzKvcKFtHHzJN7UPHhW
s+FUAGqQhBQJRM04A0mQStAWbf+SIv4OS0yFWE6djQIRskmG3RhjB5QRArQoLRUuVKDGo11CAFDd
W0ebyG4T3vIopqcgdngIG9Nb3JIw5sPOYkKSaq4P/8+YmZQG8E90LvYdj0etNvhWf2pzqVeBJp5Y
2eNBzMt16oflnMFk6DT4gILhDy68/muagRA4gGzRpLlRlZHd1tCT1PxxCzGrcX6qIpMbOm7i1PLn
zIUEEAz1UQ9iWTkByHp2pwsOWwq3z7KZntyMN2vWDTHhtfwby4yHGNC89jz67nRURYUzt+je7O5r
0un8IljF9mOHNE2bcrUoMMgKJ+ggm8/c8VuUUhpBchxtXGh7G9tubtwGzraWxW1ZZr3zJzp5lq62
Hj/8qn+CjvICjCjaJUQzrPq4249mjjjdRD88VFvt1/bKgMK7V672Ie6hOLcSe52SRhnyxtWnDqD6
0joTMW8zlJY7KyVNMvZ/fnNfcQ1rotA/isqmsahq/K2BeDL47GarjcNgnsTayAnpqLSYNmldtTtd
Kr0al+Gni0wmAU1lh8AJVe6IH5an7wpV8Iq2J9gtdaRvIm9/+6MO+4r4NRu6Icd2/WdOAuhUMn+x
ym7duQ621ag0dl3K02uYjnUL51Ik9ndvDT1NbvlnyabpyGI/+TVEx8Q1sG2VL8NQh9AomjV0o2sa
OB+qozkdnf6vgsQUdpFln6sAuclklFfPuyM8O/u2aCN6sucW1gL9feUlS5gpg6DCISKUCmwP2T4r
w+9vzkhoH0OREfWru52M9GlESY4wkFPUEPo6taJhfOBgp5jbhp7njvuZkK8PlX0faeBC98XRK/vx
whUIJwiVajqFZtPy16bMr1WN0dxi5VvXxzkdN6wZyTw07E8yoO8tk7usuxRqVJl4T27pvqGVnVYs
6h8MZ7in+UQPspurT2U03koonF6pYyyhGwcsjIvpoeji98k3MMNFfXHRn6Uh2M0KwgdnezMBmiu9
0QpHPDGj/62bd7P87d/ZombhLOEwdycn4crvzObgaWfe10n9NPdixdZmQBTubcbC39cS1A2l40c3
Nd0uH/hORfOGq+lkxsAtB5cwrcdA8EztEgAeqe//id3JJnyyNzd4m3fWTIBh72bGvp/Lw2JH27kj
JqxafAFtqytXS1m9BuAh1raMaYPq9LvABxJm6RAc7AAJ8pDLfZDMn51U21gFX2mg/GO7HmaNASYZ
175ljeulD3YGUZAbgu+8Vccn+mRX3lNWIH6pld1tpp2yuuS0WHV7iAHhTtyU86DrUHvLUaaKUI/s
Rn3IUlywZ4URxgfmBe9WA+fRIwPcRbZ4dLEaIIAZ9mXUH6dUNLtmFgeb1EDT8JJ1qaPmHO/9diCB
SOTB1p0QQOrS3eQeA/S+sD+s2cZxEgyPTZqSTIMfM5SRAIgz7HoNMqjxTG7zFD1ILWJ6Uz4NRocu
8y2OumYMyKEtqxu/82WsZU6Q1WKvm8RbqwEiXWOoHPk7owkn2ExzceZ8IEl+elzuYmO3jdBG+2Wx
oSDpuEwS1PnF0V9a4ykxjsjLxNYwA6xW7gLfr0wAu3VsaXCC34rsIytMGbKXYYATZwxkwBWiN2np
/HLuwabkret5QpOo61r8KYgeYc2M4Gf9nDHGSxIMRgTOU3yZKLpHdvdee/cHJFa10Txlhtk8TYvS
+wTKfQJLqs4JMpkzmHuVbIwLd3NtZ5chcz2qvWKTlbrdxLPx0SJj3gZG/AhppIeVXAG5HCOGmso5
jH7GEx+7a5/8VrPCCNplNA5zu22EvQZZSJWZmcHeaYHIamJkCGjk3FTRY0dJwBXaRKs4QP4jvQy0
h0kgQeO22N8nve91mRL8gCht7N3iZOU5qYSCmMmOpx8unSxsSpUSZOioi5NxQBWZ82ImGRARLKU2
xFUIJ/7bMtzfjh4+RO7j5WpKyKr8rQCrCB9KoWrtugkH6p1yG8lu3CvUPoSWMdEtgMov1pkuI0Ie
fheHtPWvVrrGvnTtP3YwvHOmgLEi9ygE//OdpjyAENotJx8vk6Gzh8ECJtG6mphFNiUe183FqCEQ
+YmSmymKBghdbbJOMYGcUFV/BrmXbzA4NUTeWdcldd2dRLmyUpPcDVbTX0Y0jGF9mHOPHqGroq0N
hOlU4HNq7596E2ORaGAObDwPyZuQfwXPgHWhxHkgiGHXzlzzLMcPvpbmCaTeSyt6WBAUL9nU7eKh
kLdaqOXAzyHDwZjXzPF2RhHNTJmQ2vBiUyA4mY+KiPCrRFiXGG3ZL91a5xIN9b53hl+5QTQ1GbR/
Btg1krsApqyygff0NnZHb9jJYSQ6YGZi2sfq7DWBszUDI1mJrNX0kXJrDFoebbcow9mn6+hbCBHI
5NtKpnSH8dfcgfkYs/to2kZk2Hrqx0ybiju9fiY2RVFV5tl6IoEFPaQ+Ta1xm5ZJPC5ZUO8RvOQS
hF9bq+nGdflqZ0l2cqvpWkwZ+Xy1So+GGbeHqsnz0LbnPcOw7FkaUEuTVlyWZdotZeHd/vmS+V9I
Hw+O7fp4lox6k1pmFzbD8jbH7BimAHFzXEbLeVayXmUwSue0GXDUcCAzELjV1LyPPJQ6clFZ9Pcs
bNDvAWjyzCc4dDas8J7R3717ScxDEpRY1qygeogctOONiWp60PPLmOlfhefla8etouMw0AoPLukr
Ra0uA5hJTO79bfZlfFnKsBE9DKTIexxiJ33k+u+F6FdwsV8w3I3X0Y8fnDI/2JXDiLZeLPIuqtDH
r3CMpqxGtmA0u6RXU2hDr1wXDm8zA65+V9VieoTX+lz587DjuOLIiJpLXUh5drIkWSW9jveENRWP
CTBp0G80oqXhvg6WQJa2BBeLGourgBy5jD0GQnSOLYsMOGwm7bDr5uzW8Nse//lisXCIqsE+dmn6
MNbMaXG286gQ2aFPldjgxt9aanYPohjBVuK6S2LESDD30fT1YTkwnjcAS/Xo6i7K6sG3G/3Vddtt
pf2ErZWMQsvl89RVfYj9NF73dtFxFTOOGGLMJITo6qd/voxTeStM/2Wsqu8i6GAH0uGu66zxcZm5
iCfvX8ayXHaBhhFgKX6ZWGAUXZZxPBtLP66dDEphAQL/CIF4OFoux3fmsKOe7Sw9C11qwFdoApPI
9I+gmtFF5WggUaLdgfLDIz15vSTZm3bxZinLr0kANtO3ey1mZ5mF6H8ub/IYM49pZ939Mm2DtIlB
gkbU1Bi9H6WvaeUccTrthVn3DPPTlIQ98lc5B6oDpFwCQmXW3oyISGKTFQati7kgdy9RzBpu9KEc
dyNwLVh5lP/UECv7DOpU0OZtmKST3lkW537Fw+FgtTNgX1fmJ+YCLJmH4qGBOH3tHQ4QlXaMrIsK
4lb7GhEO+25229ZO3ffC7FLCdV7TcWQS5EXRC3Yrd+d7dEn/fAuHnqRkc4HJf//Ttq/VNsrHcBDU
pjZY3BdZQn3k1y4JKB6g4s1OiaNubtf/fJtZJCpPS7nwkvCyOcP8KFRdnRvIA7Vtb/OGV2NHVLx0
ez3UU/bOQdoGL5HLMb7kI+4hUknWhTbqg0clStlOQHhioMZUjBYuEWXrWhWG2mveBwYDgr7UEv2z
78/JGkgNwulA3yZEuZyHd4jqfO2WJN0b1nfZ1SXoJrffeJ1Z7IbIfSp1bp9zPKHrOmFwZCrmUQ6T
K51k4og+iP5/TKrdTFvVDTSdYmQKZd0zWnvVUHGTRrQqKj87SN3QqneVcdCufJ0SKKumoaBbECAc
GsWiT2lk/5ns5TF1JuJfoJjdta6FdVYtPAy/XTjcnMgOOzx1G2Wz0hFzGx+6KL1Vg84/rN54ZAVQ
EGjpN+vANi5iTmwgQMzH5hjuZ9OKXWaaw0vaIWvvLeV99OVyrQPx4Pfk780lH63JJJ486MJ/Tv6x
yGQEFBURD4WgHumTy8+mpdSwwXUKZC6DGWyhx1HjWYv3aDntLziFx37xrhZWnbzIv+36aRyb4cdb
+nf3x7BmdryTDIemTcnRwsA4BLpblSx1L4YV362lyTOYAPUTe1CXTKvb+W6TH3tv/Ctcp36ei+kJ
Htq8RWUThFXRzTupTRPWSHa1nMJAoeIH+yFGluvibyeQaHjQc/4aZYY8G21rhuilVvihFI0tT8nI
tDY+WHiWNkZ9yd1FH6Ou30dlDCg4MXCdRsEh11FyKfgvVTHam86PQE4TwniKHO3tZh+TN6lpwCEV
+YxeCKMHSn7gFAey5oz1JDMeLHncXRp7jHH4Ww7W1Grfl36zl82vQoiEBNWoO0zOtB2EnE9FZB7L
qKjP9qiqfd5A9yA2WXII98OZQ9JlRokwoMphGuZclmeXsvE5hsB4cxzjkTmZeyYpZ70AocKtD+AU
VKbcJDEclsiepnMT+xv116zM6jo4BQluYtEblNgJvgTmpBXgfaExwFoKUnvpAGafH0wTykHJEO6r
dgAVLOXGLa3XuSWmVwS4bA0j+WNSp30WkvrbUt0fkqHGi2kTCBawut5OgqO/Xrp65fT+JYsrdXLt
WK5z5ThrZBZfhD1CRYwqYzcY7V8dsb7HXMePYvCFPjQ9jWlEaoSbP7WR4IbNH7uIcQXjhx9I4kyV
ZiLY+9xYJRBmAYeSJSY6+yw5CD+TzH6tl3PqTczCrNq5DnaFv5XIhUx6T5OikzMyRLKoYRlKmUfi
wEx2rhvZAvmic9XUO2vZFw816YgrKDmAT3TNRL2B7NSxvKcnKcO4HG41DUPlVl+YpAkkS8CTK8EI
aPFac+M0cAc9c9pPEyNZYGKhHZmMPfPmFKG9D5nCJXuL4eNqaUbQx4v3ZrVk+RoBTre+k/osdXdo
cwCUs4WTO/EkJnL/Tmw2Zj+shGOGZF+x6EsAbFb9hLzettfxAqJ1KONdmbvAoyEahg1cwRz7oltH
vzPuFizlVOpxccU3OZxJmSMaLCP41YsTrBGIAs6eGs54YUJgP6d68K1n3k0/eU/xIewYMEz1nJ05
WPZWTBliCY0du+OokrRMvdeyT22qVTXazVbfRZdontGZkZbCWMlzVlb3LPqI1y1TEK9LsI29drlG
fbzNBWZM7uKd1fd2yFblzWkdtQHFlo72NmhGi46d33/G1u1M3lUl/JeiiS+8xpZ+MfG29gLWT+l0
l/p98mTjjcAZLR/TewEbCeKtRPKR+5naBROQRC8vT0E2r0sYj4f6jiNeSObQGSWityg21zLZYqxh
YKeopNAMMieLTSzUPGctXbLO1+qa/OM8TuJyC7ArWxcFLUqMSXNRjvlgsX5UndmtqjRq9wmZ0H0n
qh0hYCczF9T9HbmLsmk2dtvb22iKt2zX9SkHmZEJudMqvntZ4JQ4KD7X7oDcInAHuMyRA3si7ZmB
ziTuRAAlheU8TAb16jSoi5fon2nqfpy6iUB6IIkIUAShxosgYhgX9A5Adkfz2ei58tgEMO1XO8uI
HlmotKtcktkQDHANjTvjBKKzIReUjrQwa1FCpjSF3i4JsArG2rtpSk5Vl6rjP1+aKuMWDkio9Yfi
anKK7xzyyg4Bj9u57OI16XUdCd8SHYkHLlRUe/Ab8M5bynidTk8wN3Htsifb8eKhldbxV6L0ZajS
ZieJuA4Tn2HWZWrrdC9SekWElPVKTm4c6hE6CfNqup7iLI+s1+etB2U4nB0cAl1ZvDFRava0nmma
wS7Jx6vP7qcy+3bdidZbuchKWmghG0IlAGWPlrHuFcjWcuKZTy0r+9r4yIs3GF7O2tLpS5lTucEz
fXcqii2gX4gUIDXwwalpo/LlyRzajvQS7zVXDJ0Fi4O1WxWEkSwRShofbQAOWlw6xAyvM4Qh6Ri1
K9jWbliNtOTTrE1csYu7ddI8erCd+xRjcRGC5O0XLvyYkYr1zRhjFqMMNdER27atzsAkgS5bNEve
/RyBM0HqcYWCxINPVcSvLN9c2980flCHbQJwi9AsH6YhQI28rC+OhOkEhiL2ls9G1RffV2M4cdiF
o+/9zBy3h6nQH5WKAHVzeLuRISDviqeZesUvHWM7TVG91mV/hWBVMnfJzKdRgv+1rVNpBV9LVn4m
ucBTVyS/B2q+jVRRuiIBuBs6uR2xvK4KFzMEdyjOFeQZa7NANFIg3sidsn1JE5OCT8iGbeGfyKr/
dHPCFN/Mq409Z4g/zN7aGlanwi6331rO+ovhxX+HemqOg6p+7v8uUW0chP/VsmTkDfAU6sWrLyN5
MSC3rQo+q41q/XanQGjzbZCtO6/i41heSi9z1oFX4CqqmpNRSbGzl+GhZzn5DKRjrfrbkiGJyJZm
nTqpuM9aH/yFh7FMKImodun67YPLyCTqBrzFxUy9GoOzuYtcLA7KOkpYdrjXIktQ4Ix2sil1mSPT
qXiOpfdqQZ/8zh4OVZRHIbjYS8CAJhnjZlshvd4AvH/553WBUjtk9x4wWYxz1Fksj0kvC1O/WQ75
FFWbKUUZUQfdYwZzZBGQegVv4524/Uz59tQv7a25W6yEWtUyMY9+PBD3OcDgRcEjyJPkF122I8br
lZPJk3GnxnTIIFdtKvet1K9Ikk14zonCts1Au642LWzs1Xw/JLRY3xEf+dxwS1bPLvlR5WRcnAFT
M9E1b4kTEMV9sRUz4zaon5zUnRmBJWBIJAkmi6fD4p4Vk7XM6j0SFe1greRxsNxghzjrb1Us70bg
7iqcRlttBx/6zlYmH5k6tik/CigilU2xTP7Ccx75wHtdVIodKdycn8lTCVZ9crm4J8P5lrG+jYFD
Cmwrf5ngmF0D5YvTUy1H3qEvUuR8HmRRyDIIHdlRzTYHvqmRUwXtQ2Q43nbqhl+oRCM4UnOxBU0u
QruOPixjcDlHvWIjZftgdDVb09l/7kbdAWVntOrXOyiXZ6Nf5IbWTrHrKw/g9WKWGAFu+gF4+ujN
Wyg2mJ8g1CSW8eqY/X19FLn7wp1fAWK9SDR2BbcSdtKt7pqdsOOtZzfesbrjhCy63iQrNpwAUCcQ
eq49Q/7Miv2DwaHgWJ0V5uWWhMp6PZmgNgrPWA7JXAte+w7vmMsTjFErusKc+sJVp1769cojArxk
mTimw7sWQbsxDWbDiQlw79FvU7Jql3K7VP1J8K+XiXPsxGqbFeRTKLyIY5M/VUAlJlyEAJWh/omc
cmkYl3DKRBjNC0Mburw+XdRalmWxB475Ect6YAVfHabR3mFF+Zs4I5R6UEsW/L7GcMms6tTOtMDC
+qY+A7ZvQi/JGGgyZ2UGc7KjflpPQ0LiO9PLE8qiYms3CJCDhUD4xn1p5gYn5Th76Ir8bJPuQHMa
l5KynyaxC9pi2wRJHtKE46f1X33wJif6YGTYz40Q0ZnBKAU74bd9LrhjRi4s6ZrJ1liQlXXpD2ge
LwRsnBzbJffOv+NgeXTdAcIDTtLNKNiz57KinPbcBC2hqk/8Eh8sw5/L2XrsjfJjgMe6tYuW7fFA
FUmXh7R6SdnBR19LxQ0zT3O1mvOsO9peJreW5kp3DWasNpR2nzmHk9l/0wK9GxPJJ2b2mB3MZzOh
LI5hr226xD/MgTkf3CF4NVrlHuKGxm6wI8hAAC/qeUQlRw2f6sepB8GU1m267lOGx1HsRfvBZuPS
fqZeuQewXMF2CA5F/Wr1o8Fk4g6WGbqCTYgwWQvSUWQ5nZOpsrNhvNG9XPOAm7DAuzqW22yK019O
TbKqR/tkNNN7MHTv2Rx9ZWmKn5PVc+bqA7Clk5bB92z43KrN9NB17YlaMlZWCAiqCp3BZLRmNrTg
nCtsZlmxozcjPUHcloAFThBnLKRWqOa8R3NSnJoduoE5usg2sTbYflk4WNGqnmR1aKIpgXcJOhGt
MM9zx1gvM38HlKGNLYksrKtovCg5H5Qq87CxEEAMBNcwu3IJPUuB1rL7XpPFwOCoQkMxWneWEBME
X7e/jMrCc15P3RYakaCHJdumndMb8QntWn7xlGO/1zM3UbbbPMQER5TLYn0K4t1mrJRm1PweEfEc
OEtjqgXxUZLsuNeswpBeWidHpvedA2SaIrIcZAXxuM7NFLBUSflYLIs4WNl8mHyKxWJCjVDlsb/y
cxHDc7jPlBpnDrMIDpgkjDm0JOdL7lnZpkiMkIcU6RlpPW7iYTkgA2DRkhd33tnSHmc323JZ6aPh
MmepIf6ey4xWRwn5i2kMn4FYUBKLBKkJBdZWtoR9LPkv7kCSp48FyUavtlv+EgJRa1BgErh/GG7E
4Kgu8mATNIwRNHuwo+j0Y3CvvUxVCgwpPcOxZUxP/3wpyH04mtHWZcKL8gFBDFukMKqYVU7YXIBM
c2ijGcAVfARstxaKZZgz1dmGv8zZYETDzsHx/NKl5A7XFo+Fke7Sc0t4UnbwgvKreNIdWQlsD9md
xH/pXnissfg6gHJ7FAXhzg9Q+bK3PgbnIaOXAXbQTDDBY9ID5EN/tHaWdoI/VVNLS1+99priLLaL
IPznW6nltOvNEXfo/U99sRAKFk9/FYl5G+25tGnxhKd7/LwvATj+AYnMtm28TJJIXpe8v7XRju82
RZwlPe+QeMHXZOq3mfAy1kEqOhgwFqFBvJpY7nYEizAd8KkAImzqF2mo4VXr/MQdPF9VJobXbtlG
aU1JI8S4yaexp4PP0yc1lxuvR2PBzTd48S4JEBR5rBN2ZHe+knr+q6nH57qzv+o0eU4Mskfdefzs
rfJIUpPdVM/dC3sBYPB1wBJu+RZCPPmtv4KbdhqqjDsnv48Ng/wJZNAtGorNZFFVjortcuN0j32r
tnDu7INh6rBrZb+JSnYheTfkYRw3Y6jCQM5/ouZIfLAXqkmwzeTzXeh7jJhAK8XJh6ONB8Akt3Ie
UJH170os5xZ8AkIHMYeNxkim7UNOPoLLepaqbVWAOtt3LQ9zeiNoBMEYRrUfg1Pw7rtryhSgBNB2
eUKW+fuSpfti0ip0fdROGmJOD3uO7r7cGQPc2CpvfjOf/DDy8hjcxdKLySJ+rDyasQzzmlE9Z8a3
op9hcR4QmzO3JJ7YB3+M4fgF57nyicHp498piQVCIyW2CitkWlhDP2TnJAkra+MbAOCSuJncIxSl
eTcGK93xGCXrO1gA8Wa3LhP0gN19OxNzPDM/RcSe2MQqpEZYoJyrLfs7xw2+IqYMn0FarnqZHSiS
m3CM4ShQ6ICWkv1aNtVJxv6n7MWnKfsEcYvYtLW10Ybexn77zNOGRPMNERbBJpJIDzubOr2cSIvI
inqbKfeSTWMT6lafOr/7rmeE4Jj5vjHBWKGWabaWPm9zoJdrVtfN2khihIDkecTqtVEOcKjUBN8B
r8JsPUayBsqJxqeXC4zu4Dj2b94Y+pQO3mggQOgOarnQuAVjBHwnLWH4xqzt0YwXl06Mj+NCSEw1
6XcGcn8oFtAm1JDPeix/auM6PCcKkoK4q0K4H8Jr9jG6t3agY3Bm39gGcWOfGLDCvGTkQT39YDnT
uK3LO3uxuGtW3HFrkhLMzWmFKrdY2mKA35r/h70z2Y0cSbf0u9w9EySNNJKL2wufJ42ueUMoFBLn
yTgYyae/HyOr+1Y10EDXrhcNFITMyIiSh8tp9g/fOaevu71oXXIx0JTz1kMJImBgA9lZG3uJ9iHI
dtM00xJEAcAx+8mMzKj+mOvyY7Qb8jszg8io+M6W5W034mQXG6LYdW4TPkjyJLWoFI7Kw/2kvWXf
G79GY/VUiUifMPu57V1FIIWNRd5ocIba6OgAA81v1RX22qz6Jagm3xp9eDQHeWsPvISRXTIrner3
QKWRGt0j1cQ1MMKbGbc4LNWC6UkVYtfH87H0IrFho1xuYEiakxrDx7SiCosZ89UaZj5txa6q7eGW
cUOM+yof/S7kk5tQKfSxRehCm78EXs3Q35CbhBhheAgWtQ9TATPp1MOHoh1c1Wb7GR2w0uOZoobc
4J1kowJYZcg+Zifa6lT8iiGaQIUjPvoCuy/DfXL9331ZG5u+C+We1LOr2zmX3GvSfQ7ltZbpLT38
sy3cR22S4KWgJNm2Jfy/d58EPrI0zvVj7v+2Qve2NqMLDmAEYBoletLaO5EdQ+7g3Dur/azqiNuy
NLe+QRnCZB9dkyRSpYgeDc1LygdjzSpW3mor5vk0WUqL7moFy8CYsW7KPneVGj4dIKWnNuVZW/zE
Ypm/cSYH5K3oDxpRNVoQLFp7FPFBvgkq8y0M835l9y7AQhb9oivjQXXLE2mgN4U+JIlEUyZehkrv
B1yynqOMTrS+4nAH0RE94qKRau1i3eA620gfmsWWMy0YWkW4/530QCHluyAmwmsvQZccpgx/kDTt
v4YJzhjmhVl3ab1i4aM5vdCu1uWLy/yiyNiR16YGNPXme296JKziyet1djONxSJErA8j093EmyMk
YVBy0HwaD9MGyqH64W9BtZ9W9akhQnMW5kWHts20ruTe76w3bBHH7eQuCvORIUE7bkftSja42XPe
Rc2hy4kgKena3OJuUEawbcfkWI0x2GZIBV/FJZOewcIAS70xuQjY06d3InVZQ2JxWuQJswCnYOEK
xei2DMEboBwcQK5gWICEsMN2s/c6VF2DP71JJFB9mYDEWi/MZL44/m+cakr2aT2tkip8Jk8scYgS
DNojMcyP4Y+K+NsQYvZj+v155rO76YTxZhRBcely7ykX8mYOhnPqMEeHsNssfxfLhuqlXBIRYCTN
Nqs+Ys1HCEqKrl1MoPuuAqqyOVJWqpHRRdIA5gHOMgnTBk11O/bscltYWWO+zwZ1ZlLmrCz2I4zT
qodAPBfw86tAzx5DkAuf4XzdZEwNpX7MOmQ73hyfuoGJuT8i9LTbXV2z1ufhfhXerq3Mfj/qhMW8
sb3YNduJPCrqY9cmWBFP4j70sU1P0JCuMgWpHYnIeKxDz6EJa6+p0byJsjjK3v7yIxLOAnJEtw1X
nMkoaLAc9xCH8VM/GMuE46G302xnVXjTkSgWbdrBOwucLje9SVhVQxDHIY6pV8bi5BiJ2OPqV1qg
RyQUv0FnpdtqwumoC8gNE3dZwI/GsrFfVU7NCbZ8gQWMcFs18StwmbZMfnhSfdsffRWsZOS4yMjD
eVPYGLe4g1Of/nzhDRgB3rCOBTikdEndaCN0fY5xzNPCIuLPIC6N/rU6hTVfpDUnCGermr0jKZgs
W8tdxwdrh8XzeWq76mSqvJ3Xf/4xdZdIodKcVxISZ9Oahn0i6pTSsy87FEyQhlTyVzY5jzrpmxNh
v//4Mi3/Wsy8rNpHetOlxrj3ovw2A6xZY7OEw/PUMA2DSyuPwA0bhtJb14SbsAxhnQJrZGDt04+l
/vR7DCZ7G8bLIrukP9cEZidMMztBf1v2u7SuznJ+jKZvYAOyqBN9jYL4JEgVrAsmpmPS3s/SvEsZ
s8xORThivgOTObtQIypzezxIV4X1ZZTujR83N3DZt3M7XzrJ7NWbqmMd2i+Ro1Y69bBqLaCoIChW
Qykvnn6PpbyJxgDXQPWrD5MfQ7L6JpAFx+mcXJ/qYM9xtTXeHad7A1vi8yw4SDMC0clp2ZHfxCgb
icU6H4OHwa4402l7q/BY4PS8L+hoAz6kUog3PtIwN7ximR0w6r2grXzig+cwdUqem2YxF0ujF/Cs
vWOTRq9qg28buRxJKSEEpWh2CL+x54MVC9FEYZwkTHxpJH2y0MvWyOFzsXSIBCsEDIethOwDcPCR
HzwDv5syL8ttqt0vn0Z6zOe1Y956WNXzncz7tunOnYHyRVM6riLfOYiB/E2TA0dk1Rpwk729vua5
eS+6HD/ZyjrmIXUUaooPUekDURM4Kor8CMtCOwO0NoqncoSQ7ylXGaW9OtyZaGGOXelEq094ppco
5BWnFl2y7fhf5mDulbNnIo2qnWGcWcd3RswFVygeAMvWTBdERiTRU1eM923NG8/UHDzVqFGPKIlu
jZbdYyVsB2h87Tg/sof5CrKSQ9OC1zUT7IxlXt7Chb5lKYKdlIEITuKSaIk85yfnXWx3HxcoNlTh
HZoJuiTUyzePmXU7Ov8OfATTYaauWFP+4qN5N4blIVThAwAb+0tBQ8rQi6HZU1fLb4R+L4iuMTHQ
1UqzN5mD+g2RzLKGe64KCtlMnRwRPmkGlctvLtzprhDeKkiiU1ETdh4vk1JS6/BV3whbXzy35SL3
YaiOmaieCSy92r33jdHwy5z5m3JkF0FHx0eypw2w2uyeBKJL6lZsSooSvhFv13C4thxxeW2zd6wv
06AcRHacz15+b2Tdbu79rznnhvMYCcT4ZxKbV0PO4c4M0l1XYFyZ6HdYLV+DFhwr7U6ofxsuFzw6
lf9VaoqBWQLyx1SkLTuBwh4vnon4ti83/Zg8ByBWXH3t2mnHA8PcS1ESLzUZy2S6O6o0iteyZuxA
KOG0gPc9+F7dOd9BlX+QgPZQ8mtFkv/qmdWIgET6IuSfp/seZFZQ52u2n5P6nRiGZP2XIOx0yhOm
vbDs55qcC4Se3saQWpFHCTRot/N93Bkv8nXIy98j4oEmDx4mo75IhgKV0heaZxjRNQfhbVvF0aU2
xS4rOQv81pq3OrQ432V39XN1acPhl2cn54TjBKtOgAWEMaZHU8r+z0l43HvRXwM+gUVRX5vUZ2tl
J8/M+vbT6LwwO0oSijtKXFVAzI9A+5OarqS0RmsPNy5tGQ/pkJ5ywWHY8XMc5RzQ4rG2nZL0sWgF
8nP0rxPuFbGNt1cN0x6apN2NyaIm8rEemKQX7lozlKs5/PBqlpXxQBBsSCkUVPiJCTB18pq/0i4/
YuWrwUUz6v1NQiVYQwzFCaW0JwOGxv4az0HMsTBP3aJBOMFlQh9O9TMxL94qy9+ymETWgDvCG/hb
xNACi5++byCBIUxvAtTubq2oesh9yONG3mgHP/oBBT0/NMZXUW5eGkudu9CjKEqxLW7LIzkbyPf8
YeYaUzt6sdeqGG/d3IJtKqqTS6orf+3vVlk/w8x8w9Fgk4Z4YKp+ZZZxtNFmtfa08vTwQlzKXTnO
l7k1X4xpuLDkXfUci/ueom0FpJusJFJq2tundEYogtadeS9QQoQVm2XvisA/sfz9mCYyFrr7BjdZ
t3RS4uDzAx85RovFxmPMjO39wfbKA8Zc/NBaRzOklIa7dVw9cKlxGMGUAas57f3QAJUO6patP805
ZS1QSucYhMu10ZaDm2/CJeo2/neo6ldvECd/5FFNTAvz9Kb/DLPyzQka9OfNYxazPlPe5yT5NsYk
CF9HhkPUH7trWgZsn/KNvXzjMfYfDDVwzzZH3fMLgFyIPML5u+OJNQD3O6m7o+VcVAuNIHR3DUL8
BMFcXYNX37szCRuc7Gof9TNatZYPUh0+DPVnRIom4nIwq0UQYIjsDmd6NjRxykAmXHMqQ502HCvc
ELwDRfRRWkjgGIHDr+LSzgDfuTE5kVojfU4C8+joz6RXyEb4bz7Z2szEliPHS368jDNnTPmIVM3n
RCoSvnIZVbSGFfNuSslv61qT6Aj8gTJos8E9WJZ6lA1LqzkfAaqtQ2O5u9A1zk0JatwH0wsZByYF
V3BKq3zfgODaS/SkK+W5j2DPeg8PoSh86F2OCC8IX4xs7G+NIr1pApDHsupvs2KSO8yK2d4rpN/9
o2PwThluQ3pB85BF5iUSDAWRG107X35lffFhTThgtP57V9CuRNp5D81flWRo4PjM1esgB+blkkyj
CQ4Vfh8dEseZOUBtF0Ru9uVpLII39pUezoimXrXTrzAyjSO2hc+sIu5sLLUJJcwIQkjGb5ySbxM/
pbEfmm2l/R9vskzS9ojg0FialCEZQVYUbSir3zCgZxeI4eTU54w3IuhSm9SAoL8hhsiiGWvf8q5D
MfCd1h+5TZ87B/4nSQyaCV0GXOLgfV1yKma4zzkZes5uMAz23TUu/HE37z2frsEBemV3A/lOUQv/
bFUDoY6MjGISkcbpwTOL62C102rAaN4Pc0qAFkeKgR937jC/yxL7rc4MRJAWDpfWex5wq6SI6Y9x
I/YulQsSgncL29STkzo7Rt9o5ssQk9NRdmvRwRbglr4N0vKghYh+9ERmFula0m4/pspajrRnPAy+
Td2++V35jNbNXBXCfJV8ZDHKme49ZZ3HSZqPzoBxp0tcxTw+4LdtUUxnPwJvn7UeneCgxqPR5Eh5
Kth0x3Kv5VoHDfIaQdGBN6a7GgmW2Lo1jZXkSuPEpdAfse0xew8aBFMHkKL8twdDu+8UBmlo+4zM
vosrC2d1ir4i0hIINNropr2TPXQi6Rnhtk6Gs1MYXJ8OIJSReLxrKW6F2bTu5YD8NdhKlkEM0rnD
+4Gr3skwrJinbW82xgPg1CYY1RXoAl7cDS/zMJxHh1s1KiA4ZidR96zSnpkNPQSgj9olZbpLoUcl
WLGfP7fuY+r2n0AU1l06dKRpBN0utJzkHM78tAlnmY+J+Sgrb19GlvXaZacqNcyDbYmPHunyIUvK
GwQU8ZreA7KPTdJUjvIm78Lf8bydOT82qoH8YcJubut6vO/l/OxlNAVosy6aPIKVLpfQMtRoKvsJ
k8q4KE9s27Z3H3Abu88micGl6nxU1t+hm5V8cFEJNi4u+dUtCeK4XNR0Xq1zg4lBDL6obhKIH51M
yUnhWx8vOocW/pbFIbY9M+5ZxzRZOz3FZp/9NGP3Yyy4c98Hp8yx0l0bo0tTVrMpsf5hGH9bcdQ3
Et0bdrtXk9q41ryD6Gu7/DWZzf7MbcODvwicVYvTP1Ykrw3HceaSAGeyMLVJiCkJ003jjrk1IVCc
7O7dPOKwj2rSP46LErPJhsuQYDBsl1FJ8ciMZbAht0rjKoSBMosCoABaZ4y+UW73S3jJVxVjf7+8
qiaj3I5Z28dhy1olnjdVCEGnwoJmFcdW685jo6PtkqfX8rGkKOTedIpby7zj/TU2cCLxLoW4EQqx
TVBjpm/Jm9hM2MTZ8PpWfua5vnMSDggXV/qDXaXcEw01I3uy4iw4K2yTmrAdgnfIsq8QDQ+U/6Nv
W/lVR5cADRBEmIVdTA31Jt2Q+VQW40dCfkZslPsp1N9x6JyJbMNGTVnFkn0M3GU/B1Dkizkp9Y5P
7oYODzSgj1FekvbS5Lh+tQ+DQYFoDQO0QmgeyG/czlOSHxvSfNfplNebOKzqc8gQzdz5YUPfVIoX
yEX54AYCdAu8l8f0OfA1PJJZ5xezbGrk7clnkU/fbsaPlwLiVJn1xMKTkrqaq002ygrVmqE2Zs3z
30ftTyFV8GgRYgkh/DmQ97TJW/aYACZ0xwP1wwDCJQ0/4QwlB89kYIEoiFsnxVHEQQn4SN5rb0f4
EnD9I4lQO2bKz5lFf2ANrbc3K/LO01h2hyKNxwvuREScwCytFTIEKv5yAHXwkzsf+IMRwQJZx7TE
O3/gtY4B8ztnSK1NVz1Uungwh/DeD6zu9OcLfspPrrLMg/WduJxqLRgAqE4Ml1QoGPHB2Qt4JDJ6
RlxvmjbbCtZD60z4ZL0wz3Od9iRnDIYzP1s27IRC2LekmzUnEtWeCjckgyEkwSfzH4iLTU/ZiAJq
yH2gYDwXqA5DRf5Kc9vA+R9wIldHYync22n8EFY5PdP4Hmf9x8dnuIx5EzyEiRsdZo9njWXXk2im
15xYikseXy13FBxcHWiUKBmGQrj17CXBPpgJWA+BKuSudaJkmzAyi9m0nSN4K67UftjXgxhJarLq
G0STJj08wY4OSKFMTRv0LbPPg0x/6YaVrUk7hDCbcDAXVGSfh/EyHuPJre3EWE3FHO4gHOegvZnw
OSTqWZ2n5Yus8wiLBPhW3Vr+rR6agKMsPvpj253//FLQ+bNgsJDAOCET2AzdxHwOEQzDxBETmnO4
IK9OWL93ZBxNadTvubDMVUJG7zZbdumThZpsCGYqChekqw44b+slXG0ZcXQt5jpefyHErgFO8raT
wdRuwk+ALCoW+BOBYPgYHEM5tjcEFa9cp6tYdeALjyLrHOTDpwcMRXsTtCe/au9ai7GhL/H0UFZM
o5wnO5WJ1xg56i2koMkYpXoZhq5gMp49waUNm7YvP1FJuqvkXjKQ2GjmvQd31oy5PX/t9e14RBw7
3wZCvI6Te5e1wXRL/ITi5MeNmSXtThiLW3BY1htRAXpFRfziBjJj/LQDR3nXfkusTzkEu0GvpIKo
aqwk3/ul+RoSueTHCv+8Srpr+swaR5SVws2XSwtNBUPcUxiy0zB1V5L0hsvP2Njy0JCRVuuuOauG
OdvoZNuSKCWCUFgq1fVLZ4U2um9ARLDTTQOwtI6QXgZ19OzWA7K5ijlZVjrL9ZHOyOK97B158Xst
jfoh9pjbjKp6B3F0KeL2sp5YG1Hf6qT098lo3MH3ii8pykfFPC2oS3JSbCwGQ9q+WSa7pMGVdU7F
BCqn8hERA780Twdjgn70Y5jjYowQU1eonoK6StH/1a9S6YKOImU2V7w7yvuVRJir9FN5tOx5uhHJ
vHUqoqUmSyCtCpsdnmv1qpLJbdTiPRd0IZ04w2yTc+GNG2PiYs3nvdka05s3QpB3S1iGwHKMP6Ya
82o31o2sva+6MbqXkgw2A/7hDsqGZtvBcluqbRZX3aHOlXODcpr2j3z5F7je/ByPCLEzd663rpe7
IDwNhtX09lThPO2i69dS++ZR+KW3ES7Pi1nYm6qhU+QteKZlYtlJAMwUheKQd8UdKVpMxe9blPcb
zAT9O0MwXWosckgSh7ztMTn7pMAHju7v45EdvekdlDHPLM2Sr5byg6scWX26pKYHOjt7y1IxJSjL
CmmDa0NfMwuEg/YFlVQw3pAN+MwNhyAotZ1dMkbbPIu/ufTM1za8Wj3PbIlwe1cGi4u+XeFmNqKZ
IF8gwtIC/wRlfoEyqQcaIaRYU3Bu1zbo8clhv3nT+eWumavmeQ76l6AIm6uLCwSy1QQzJ/ts0ag+
D4ATy+x0PsBim0PR3BttypCm17ChpT5GhhFSiUJB9WF4aAkAa8ViwVlnIz5wYAdZop8TLBJ8KWBt
rSG5bZ1vFTG2r3z70ApM+vyqhLiYLk0Oda/ZE6IjjcOd3iwM6G5S6oSPK4+VZ1KTdn84dHcgRgiZ
wByOCH1Zx0XtzBhDjeiUUFgZwMc7loHRdoh7+6YffP9gZQOgRW7jjdB2H27CQCxwk73VM8Jo05h0
Vg+UpuNQ9OfonCl3TQ4RIQO5pl1FzjS71kNN2Dntl/XREgVmdzi4teltP9jLj2GxRG4ZNyWjjy6D
WY8/uZrqbiZTKsVVgksP6cnRKG1kmzHSxPyR1Aj7Mi9f2g5wzreHcu+lT5ZdrUfGGxvDU8WOu91j
W7gvnbhA9RWBCWs4r6FPlikgIwFHkfozWtgUMa+2UhTSw7i3Z4+GvWdilDXit3Y9MsMKdvQBvJhq
8GsMXFtt89Z7tEemW3DO52TCOqAMrWlrFyB7zVgdQ1O/eLK7tCn1guHVSymqrFVlZzcEXgYr2wbJ
wLjDWhcdgp6yb+1j1NUnm8i5tadTAxByRZ4tH3mCBXemiUsBzrErVHI1vhAuzUAz7okstO4IO7/V
BndHJfvwHh+L7CD8Do8brfaScckmMKSz4tbGudGA4fUNsvWShoCnbiolM9ZFp2giZMFPA5g+fQ80
qvESDmBlF1bD9UXzwMdO7DGJX4+eU52KnGDLZLDODYahF4123yC/nvYOhmSoySVy5/5dD7l1xYDg
ge+qryFa9g30BkMx7uzNIlsUIXMyJNuLqwCSYtRldhiy56SAJFLZEinL6kFDLzvNGa3le6LjFjFZ
9lMqbC0cXJ0IE8ZllGX/TgplgscsaaBgx13TEz3kHFs9/aDdCdbONLF8tuSpczihk8bdOwbTXitt
GR0xB4J6XgKZJgd5iSwPQTeTPcH6U8MT7T38GDahHR81WuINxswvjlLiQPhE/9C3dQbcZIZHT1Oh
dlnFnA9bvJ0bG79lpOJtn+E4GRqDfzKqRQwY4zcZZT80MNwNrnQvusWKoouS6xQW7nvRXUPXhoAQ
GYOGsP6WLEQPSpbiLtfzl4eaB9QQXHfWeBH1vvHbY7e0CUMKzyws2L12yanpwfYdipoz8//hNHfu
Zyy8lI81nLoxDsskqoW2ZxUlq6MoSqxbx9DetF3yxLyAc8mPTlRy4drXvHuBzZtGuup47wbV7z6b
P6Ip3g1RgJsR2Is51fFxaLoHnlAAfHzEmncyOrHlhc8mK9Biyt+06mQsX5xoZsb/599Vk+HgKLzy
2s4+2dlJSQnlFghT+RJ5HTtQ14QutvGVZIgU32lTHaxhHk4+5cWp6wqSlwCckaitGM0ex+kyVxy6
VRmErINo56cuMpCH1HIXAEAzrs0E0xrwCXM7eZTBRUJuoO+mH2ALgPjodDIoTvb9BfGk2x6i6SzZ
iOfCeRDjwrVWyUEW7MfNMXNO1IFnVVIZ2XP+e/aRj8xj8zooiD9GJgTVugbdqv9dQbMPpQUcO0PJ
CmfciDCOd5FxGqHo16nhqhsdLWKcYCw3iJZzlODlZ2WEKSaAzQ2z4AvijuWTWvS0lNw0cc+QbWgn
LB+IQtEEEzLiCJyXzLB3OQ5IVgqw7lpkkhCLHtaKFzDkL3UQm5sZYyDbL4pzE+PgZfdEjstO7+F4
Nwwg2U1M/jeWRKeMZYVdOQLbTQb4PkGHbc+oMgFjX88qZYGce++D1yMuM4sfVYffiF+7dViyh6OW
e+5K5fEk1iZ7KJLRGzvcO2YX3SgX248W04gqZWGXRcNJQZqsqEVZl8cZRVg8BzfDpDcs6wyOjO7G
AxTf6sycT51tTOvMxFUFx4DdZHaswO35xTAsfLlGiMSmWGwqBzzXZjvIV4ryA/lADwz10AmQzwkd
IJRXz7pNwMxwYw5TbB5Ni0t01hArqn6Wfmuc/BYE2ulPCRQKO8zk90SuexahxSG+DFu1ZKPywt3B
0BzLtFuVpS735VICGw5YQdcS5+rKCMrhtdd9cJ4eEaSY96Gy/PsmNb/yQsUIe50tvtHzOVXOCdI8
ecLKTaLIxLNGV3gnjzF9QDu1t6jQ7JU5XrKhDA6RiqqnzCMso3UHcPPYZaXPuXZtRBJfEwfYerKR
gqSRJFfOi+9kRUJ9O/p7/AcJ2mRRnbkfjVncZ7m4q6BT12yDdmNOZqsW03WkeIvRdF5tRPdPIJAb
qdvkgnfsNnAqBVZibeo5RSYYI2UKBI58Dmcw1C03t0NuaVdzdwUT5pZ+H+/Z1Z7IQLirtLJOra2+
I47KTebE3XoE9JxHnKeYs+PX6zOI7QA4EIkl+9EfTVT9VYD0K6oPHaTaasC/fhu4dfHcDemLHcWY
i5mev5ua1nvBcA6ze+eT2YBC8gobMZhb+ksPlwwmAl1dv7o/SZ9kLJQoybtGITiNG/OEKlI3wfzL
sf3xK1RowsMYXSKu2u3OEkhC8DegXCZOu2FKvMMWatpZBWhnz323Mf1DFk8hxIBcd3jdXqo0fYWE
Y6MOcUp7QREi6vBWZq55Tqf4y5miz6ZP8xufgd0m0zW6a4bsivOgLZ6COHIekdkY51iC3o9mlD1N
ra7ANlEtZdxcbS68ZxJmUD5Xyc7up7dWRjx4da02s6N3XmeTyNSJQ2nKcddbgr5JleIprCN2Zg6m
Kwv53+OWgyMVUwsoSpxgsj0HbnqrGHmwpQhxAMe8tpdc+INNERLxJjnuq4icF2mN7mGcknsCn59k
H2SvkV1Mh3Epv0OBONnMygMHLUt+p73GbvE44kuioOUI4pbBWoie2o08njwe7gqdymMuY7WeTd+4
xRwSfwAsG5zqR9Ad0MfQQjkO7ksJWbSEANP0On8ku8JDFJFNz07Zj3dhgs1AbBd3wmqMDXcbLAeO
gxvC/XYpSCv0nr6pDePE6VuuFTGNG+j38aakHRETMgaXDmTrRv1vXY/zIR1jD1GwZ2/AbkfA3cbd
4S4Sw7AO4g2vylM6BA/ayb2bwWRBV6TZmxlg+NsZh1Gw3gn6etjWgl5ZOS4OE7Wwztb0DiVvM7PC
By2fE16Bewx1Wl2zgk8h3gqWBGV3HKg6r2aMl1UUJtaU0F/m6R2KtB4rPfp2YArAneycH/BLGW6H
CAdiv+R2Mesbc0Ae5Xm43Ni1tn6J1HygmJ+f2zFcLDrird307TYJguktlu1j1bPQJ/DIBX/FgMPQ
ZnRmE1ztlGfqZz90sX40mm1vl/MW09qIPc/wW3CJQm6Nd20kUDoHuXpMpz3mGgizWRw+TkLw48Jz
7RRaA8miStk8cp24L0LirRC/zjdRitGUUT9naaK//Qb8TxS59aJVi62SPdZ3yO6mA04BjKNbF0Fz
2Hl3aYRAjDFA9ZniKFXAeX6HevyoGIy+5AQLRwGz49Eay7uqc4Y9oQDy7FRzgV8/dvB9VQ0X4V8I
A+1PurADolT19IFy5WRliXruQIpXfq3dcys8uXe9CvlErxtSNqTY97Ht0A+34xOsQLIeWa2fyxAd
HKM2hi4OnImReuyStS2PtbxqWWBCLHWyr1VHpW0QH5xp76bNMEcD2xNcH/3w1BbEXHncR+9e1r43
c/7imQJXdad+b6m2rxbp58QPu5A5SFZsFfWfWbzisXU+1VixneDWOIXSGa9hYLwhcYif/r9T8P9V
ioxpmZIkij/vFuFK/wi1+UcEze1n8f2f/3H5rLv481+iiaz/9cf+9gn2zb9s17Yl420uGoSqRDP8
7RPsBX8FS5qMBxz6J7ron3yCzb9831vSZ4h7s6WQmAszFevi//wPYf6F2FNiD8x/sGxh/ls2wZb7
r1GUhm05nuOSt7K4B/9TOFiLRzEOdI2xty2rWYuliRn97ERZcyxrJiL1GL9rCjkD4tOZrHdLUvX4
xmNf6EszLswiOHKSfoUcXeteVO+WFZ3bYnxXDN3Xvv2ROFdBo71P+wdbeTh0WMUPcbpPhs3BMyNE
tZBVMzXdzEjdcFElfyFqkxawPL6twug4GqRpqDTeBUCIveZkwad3j8fRgNkANErN7GaEHKBMlZe5
VshvFpI9/wl4xVGVXOgtP9CRHGqHNflsPdntcvVYDMalbx4kK7guHTBEJSjPUm+sR77GznmfzOS7
D+LzhE0KsIr9mg7zoVcmfLT/K28QfoopBegdWRH0nEg+U7EGMV8dX8eGV9H6ktUMho0F5l6Opx6r
3HpibwyI4qpvACFA8ebUovs+6SjxoVPLnkt9jnb4BmB8gG3SKgIh0JgfU9UMt+aiI/ILCmQMx34n
CfZ0DU7GqB7Rf8yzsQmxXwDGXpUFJ4GLB+1qkN2DP1fBKpO3gZFZR5mJvWF68XOGHzFn5DsDOBbU
yI9yT92WiUlhU2YZWgMWRRN2g4eKKiCCKViPZvcE0U8ge2BjgUFIsdg33tzuqaPGC4VncmBBsWe8
1W+mAHOiOVLub1RXS8DKF0NEH9WIg8U9I6JoFMYhYNi7SQZkW7V5H7Tw6DX5Iii2IsW6vIHaW94b
Bq3NwWF4FpMNJ7GKrrZDSkrLv3+23SRfCqurn+5fo6z+xFN9VXhkJOzh/8dTVfC///23/EsW1v8j
4Vd/nz88zv/nBKzzZ5+oJPtnY/N/HFv8sb+PLc//y/O9JU3ecSzHlIt7+D+OLf8vx5Wm4/2J23ap
1/7b3tz+i1hlwaHJiRf8nZ31P48t6y+UngEnHX/QIaDb/7di1WwOwH8KvPnvY2v59X86tkIvBdRr
KbaZLd60cmYpZ7D0jof8Vzbk+8iWezZ/K5DXdZLgtsispJfFCa3aMfZjE/NdHPAiu7IOXm4nm5I8
F4JErRI7Ytg4ioIzWwAa/sLeIs8HZe2vKvYvHkPErDGe0J0VNxb6GgrPO22UE7m9CMwc9rz+o+3G
v0eJLsBF9+07LbVN+YWV4zEKmHJDAFUX3rhbabWXLiVnuvBVw/gxBSOKm10kvHPac77M2HFv6NzS
DeZW+IUy2I3znAAP5vdt1H4b+BIGud6HbOr9OkNfXWNIo7vXIZrvwv8i78x241aydP0qhb6nm/Nw
0TecmYOUGi37hpAsi/PMZJL59Oej7b3LVlsWqoBz0AeNwkZJspQkgxErVqz1Dwudk/QZnJBDaVf2
RBHpOnQQxvwBr8zjUAXn2nw4pfAhjTn7mEmXnaLB9jxOj1hsSmBi7npVftZy5K00zLEl8ewtdJst
JBhvi8qUOb0X4mYGu7nQb/GwsUTYoEZX11zGz1I2iVE2NpK3yKf7qsXTFQDxRte19sFYAO/MFYrA
Y9X3nyeQAZwrFhSo+97wjKxhQ9E1vXbiBDYtm5Hs5TFHZDiMyC1I58E8nKkzXhz1jl+UBiy/TjCD
gbNk3anbHs8kgwuAt7uK1s2d3lCNlBpxV55KDH1Oxyb4Xx86aEGqmsZyfjtyoOT03PzjP3FkLL4O
aVZhav7dki96/q//+PvvfzgkKOuaVyTLUjG9wGn7byc9bPA+IBIoySLepFh+qYSdH86MikEIUQxU
Kb9bNq4OcX+FEP6JvFsFtCnKmrJad//lIfjDAI0I/D1R+/H9P+pjdWgQBx/+6z+k1Wntn44cBkZ+
qHfJhCLRgLyEW8KvkUQWLZyptbK5SqqXXL1bmTY9gAjDMGDx1SBhYb+lrWOAuEohZNSAjX8aud/d
Ad4Rf7yDV6ZdKZA+AL3cAfLTlE5me6gTF4U297RfIpwHcIi+yo6fKyBaow5TWHj+fzuFf3EcfXMb
/R+4R1rk4bLxRyeQm6918Vgc/xEN5WP9PPynmz02y3F8zP5xdayfH38xBfn7437Me1n9oOmyJEI5
llQTs5e/tk7SdfZOQ1F0VV5PAuum+pcjqfbBknFvsyhtG3ggKtzdj3kvax8MFpEpyiwV3cQZ8V+Z
9xwifpl2f2+dr/1A6PerRjblyj6Psi0p6AVN7lCxW7QrbXMvb9Zv1QvzQvdgGk4+RljhspFu4ARJ
l/FVdjH5sVfvl49LGHuzX3kwdoJsIzsURDf5rngsI7xxFRpbi91GanDc5l7izr7uSH7skFu6tD43
U1R4U6g6R76eXdw53OIayTuvC+Zt6kBCDrstTuKO4E1bxU0jIQQH5EphFqKy7o0+fJFNFxRB7i6e
4Dehvmlvkg3ppVtckJMiy7KnNBm1futrfnWRXCAeTV3RHUPIP3uYCUBYzF2xh/BwIW+MSz3oLpZ9
6uqR6sIOvsiiKYSZFw4BcBMPuYGNuWmu4oNwUd4UG+ui2YPc3oxh76GhyHOiVe4hCBNg0QpNmbqL
Xe3TS6iNMTiI3C7u6McBv5yfcBWKoLZ6OR+r+IP9NfIQxvJv4eU6UgCr04M09KI7jKvfhvq321A9
KeQT3C5AQS9U7SYafI8S8m7eoOcRFB667TzZMajd1D/5XXT2lADOmisFfah/6reDiyCKo7vKptgZ
HoXBAMZScDrU4cRfna6rq9RHp/TqCO0hMv30CssUpwiqDThWHN8cUIrB4k4OjXq8H9JNvjF95UXa
FIfiWf5ifeacwH0MLpisWwcSu4sAvYP62WbYnXz9EiVRH7aoVwRtKPp0YMPjzriKL5cdbQtX9EUX
ErBNleQyv8Y14vl8j2RlM9nJ5MhrDuf0F7CLPe1CubD2Q1TctHe110Xzi+hDOI4o7vEh2SHdojIc
IsgVUdP1JA/4317da24ZxEqUInmo2tmNcTCinqtZThZQWPPPxaHeZK7m5kHmih/VkM7r9vRRiCoX
IBA3C2PrS8bXCDmF6jXAu+gYYr6AJg4mZNfSgZkYxB6G117HOhH52fNxW95Jh+yJ9cNv5ldGtOCT
aOsbNaAndlnc5Psc4S9MxvbN1rzO93Sign4HSndTb9TtsP3zBqMYb2TJMvvrz1nyCTVshP8AfwBP
oY3PKhxdOoTOEKLvYLfcQ+++vIxB5husyjJqI4jVHi0xZ3SFWyXCLt6rHtMDhzRHtFEZ808eRGin
sO/xovFp7zgwTT1kqLJQcvuIFeYXITk1ysJfkOrzmEVO6lK7dBXf8AvP5H0rzPIRz5RNFYBN43+Q
vRzTrYI5bK60rRQKnu4mQRJkQfYVxERpbDTKAV/PT6BEw3FbBMWdSWIYZsFy2YZUdKmPOtP2WnAM
R7hX3Z6fIZj5KfUpKG8RMnBit7kzPyV7OZIukmxnMpf2+iUTMkoi+fZ8rV0b3uBPG2MPAyqJpk2y
K7fnC/givnqpBUpzMPltRMsduoR7pOIciek9r+vBnxxMXPn5Czgv5/FTaX+piQr0rOzFxtHSEzej
q9jPLzl/f3JZk/wu3VQndxAXdPkkD4L+5rTLwylAkmNvXsDJ9WdX80G1Q7p3Tx4KXU7mrx250GI+
CtvkIzPObZ1H3SbPdgAX2+vNPRPDd2rAS9kL23p39if36ME19o5b61A6Gt8VF2d/9E3PvFZRdQgs
poMcyAEiSm7mFm7pIazkaHYdId26Wa9b7pen5BLqHRBZPDsdCKE+rezQiroQFbMgCUVvdmHcOGCw
L0YM5gBse717clRH2hYe7pZ25hf+ycYSwl+CI1vN4NGct4/2S8KOAGbRA+rl1hFaZQATbSvK+a0u
FK+7EDncW+NT4mKbYmcPPZ+OoF0ksANR7+DuGg/cmhtfG9HRVmw5EMKWD0k37R1cXOfPy4jj7rpe
/pkr/nPLXDO4n06bJyMrZEUxxX3nwTZmK2ucIRDs0e1CAOIC74SGiw+Y0uEJGMqjY+xS3kTNXjUz
FJYruDc4LvlHT+PLjNG472xwOV5lP9eIdhztxkbZNaALZBtuG5SbJTxucQBhyU3+umThPbmz+9kM
ONj6bM22YOd+4uFlyxxDGPpkr9Nm3ST5BxeEmjOwuU78Ndqsfh+ZG7quAehWQnnslSxh8fNxA9WJ
DxxCnTkG9eFi9inxOzjtup038L8jNPqtGRw9xaZJ9O0HxeM6n4cQtVe+F50+Kq5VPggKRWgxJUDj
BXkEwoaHXT+886QoZ7KM7vcHyUkUsK0iGKSu6SIOzKyEJROoe4BLDqpX90eeTmb66DwMU+uCQWMT
V3yiF0/O2vCp+9/y+YwrErQOcpeeGMDhYzyxmPXAmHooOLjyhs9juJlTwqG8iz2qW9zS8sJrcVqX
BfgkQpO7weUnvRu2HXNHDc4uymoODRBHjxAZcaBAEjtnv+Z1oqPnWn7KmnVVAp8ZjLzbZZ3oruhN
7sLCWRxgBtz99zFDUYWXmfhwSEKEktgYNSYyLAwCp8ZUNqKaLWidyo1n8XdYeHCRmmeo0CjYUZZz
YzeO1sdZU6XRP26XkEjA21uYLQwQvyHY69RrwnXw6uj8YO5PG5owPvYcvsm7J58I4qDdpdGAiDMT
1QXcdbm+acNdQjRGmbCml/h9ALvXucHGlGeADWHXzgsMCZvyoZ0SFZBt/zYWmp1z0yWjsg7yyM3D
sGP2UGQgo2nx72HCcjuhvB0DPaSLza5Mj8uzQmFLDNoKh1M4hAvzeL0WFrd8DNQ2N/fSbxNTYqvA
jJMXBAMTbFtUEi7ZeDyDlbdOiXpHbArLdSYTXUSmWErwiL0+QLHQJe9waKs5g3d+OD+kUePRRksD
wlVI8bhnq8sDaqfELvRJSmaeyK7cPVkRTp++zJqVgzQ4hShhfJupKCIG8mbyhbD3Q+DDWysawjRY
l8PIr0A4tNHkYjtYSENSUl1CtCOEaTR+UQnD1m6NVbhQM6QyU3p91KNNxYkRhYnBJdAQIQTqzuIx
ogFL6gpR+Sv1gpjGu65caV+563i3LBs6TyHpr8un2XBUeCMKmwk5ko/eul0HENRtBKX5nYXnR9KZ
GXDivZwuEN4ilpgsZMAO0ZGVEBOLFO5qYqNgXZBGi4G5177oLF/xaglMtpjeWdz2UQgawhoKosSD
5v7EcqxIAyAWsLngWMyU7hlvpFJsw6dmRiJB/uqQtoWxW7utb/GcCdfGgcKz3MYlmXNKBhlpkM3k
ihvlW2yDd/ZtcUtErHXnWVcrqM41DIm8alaqo5B/IgPJI8A51ZgkCA4zph1CZ7GLwoMn+WPKMJLu
rLsetzLtKMu58EBtUMDX6XNzsQ51t9G40ZJhIHry7yj8kpKbQX4bk2K3l1XQkaigH0F86oLz9qzv
60vYYF/ncE0UUGP3gCWEfUjkYKnHAQohgXVhYUG75VTiIVgdFPtkg0lC7ksh325qv9oUm2TTBOWy
A1qaXs7bbj/sh68p2fLi40BqFw5JEISqO0QXgyzkXnzBbhzVFv1Vyy11TwFCj3a251RklzbASrLu
1s9CegL8FtmIC5nGzuzK6cmK1rRL4HzSOfjVOfSebfFZcBLODJbTemve0nq8IH/ZHy/mHfAj33RH
7+xZAX4z7hy26FLx8VRAOZXEkRI71kUbKsHZ60jZC0eM2q12Ed/Ssx35Qrwx7hAcXHoPiQEObqmP
flMV4I7raAHwAU4BdsawmC4Uq9uJYBKN2zhq7hhfJorqypfI9Qb1Vj6cMEtp7exOjWQyOOWz+ow7
8iELGB5+N79JuB39U/bVugDZf6gCML2oqIBIsjGcTpzkSvAgtoVVwBZJmrnmofRNNC8JsK/kOSsy
xYQfx5yXKgd7aefoxvaXMaQnZGsBP7Cx6bEP5KaP9SOe0yO+FLtsl9BRd46+EqBl5JHmhVQN1C5E
ISWLrM8a6nP82YN8E4uuxjzhi+aWXybnW1+vsB76SMNgqzOTTcawidZzmPXtvVl84ODnj+q8FT6T
njIBhWEHHthFTuUWtKocZX10DlK/cWo3/yQxH77MvMT4y8k9+bP3iGQQQQGgCQq/qIxyzHMMD8at
DeiNw1nL3B35DpE40tCJtBsrHhYVHGouAb+qAmbHmYvjpehagexLUsBPF8SXxxf4EOBkHIQYgfIm
t/KXKsqi3ksvzuAhXha/92Iut2a38Pdmjl8dV0CZwZa5AtLE613YVpCYoXAl+7rf+ett4G4LPM9O
nsvr8mJJAtVv2NzWtI4kiLAGyMxpQw6ie8NjthPWEx/tPBfIG9cSfYnfwXk6YM/hxTF3ncfRQd3Q
4eadddHAIuW/9QXkZKFrsr1ObrzqnLuXPFjz2XW41iMI7Btuh94VWzSa1R8FYpRuTxtsx2z4ROx5
3wKKnROAcPW0cwIS2TkHAZQv+H/Atew+BbuL5eIuSCa9ZnXCFrovObXkrTpILi4dbKPm+hwMOsfQ
oPZGbhb1bG4EYzaC/JoO4iZBqpt7pt/dQnvy0ZsM5qDn9s+eEKy/yfbrzJcaD6CG1oZ5dNtFjBeb
0skb7s9+QXpNH429N/emAM8xThtspMFafxmDdA3D3jrKHAEIyqQFMOHs5gX9GF/wWy6Ueyf2FhIX
mz/ghkmk/DQSN9lFHq05tmkwoLLNCUR1Zx4GMpzXfuWozQ6zHhcFsoo/59+qvKbZv0u/1xLuT+k3
MlFZtWA0sydJJdMEllVTWGJf957JUzydghF7CNKYHAB4AQaZFXB/akFUjohpKFaSPgFyJT9b09yz
m4TlYc235oiOAhUOzJjYFWjNksVpNt2Tu3gf7/udddlHsoepdiBR4bDIWAeHGhNJ9WmjUTMa7svb
xUvCMYrJkU+OTsQWif4UakL47vvSn7Z9WPMfVLp109iPWz1aI+LRN2+m9djGHU4f54+zfTDYhKpg
uMPj7nLYI0/3dd0GpNt1f6so3uDoGkp2wxYwXBnb2f6CEyKRHp03QpVlQ45n6yfOs9uhYUd00ELk
J5G+ZuvICMFY6zm5i6TYeqhc9xX4F1uBaCi55kZ/kUh8qR+57UjQzv2awaOwRJFu3VLOHCxPpKhc
36Fy4iw+XEzOGZBqOdWsmxIanj6evFwcqShytPhq9tfsRqPQQNZsy/cQItiQ1/Kd7LX+QCBbB4K9
NBAC3W9cSC/cYUryKa9mAAtvZGAbUdmdkYLZ1MrVoLPcbRx+yLb4S4xO2DIp0+NFGBwpEA2+fsOj
EwZiG6rPvXB1ZqEp3uwpm4yjvsauPYVszMFCvFQ8FgfnrMyHc87mP5P/9P6aRyLOTIa45ticFngG
AI2ONl5aB1BVH/Orqg1Ru0u9fH9iea9BBOpx4jgVSVjrZDXZneH27jonkQNwUXUQt8s28e9yMsVj
RB+BML3Y5dWMatmmXwNIuB5tOVyzZmF+cQQkwHgYOJFUHcl/1hRP8ToRdKXdbkoP5VVnTQxnBu4Y
sbUSS1qixprSIXi0VnJI6lpltx5KwBAQUolgaxzbxV/Ki+Rwcmdi0lpygNxIpIKi9d5pWXtrtb5q
Z1RFqxVlahr7+Kt0iatyY1OGWPO9O/H6fKMDkt7D2HXXRNYkNK6ppeTXB+HyRJV5/KRF2Y12aLZU
1a7OXzB4ujy9FBeGD3uItNPcmKQk6WVM/XjNHuJDsqlvpm27lQJlc35pqG9iPeacPZkq5+JnkU5i
OO44QJPGcDSOJlJiDnF+Hy6XJbmGfui3xt15Q33PHSI2TQ/UAVMk21W7gSPm/hObI7mkK14UBLyz
59UUXeSD/GncVDt2IRJamb0s9o8UOTtKE3o4RNYVbpwnlN/sLup8oJZb6xL7lfVEw3m1pvKmXMoX
w9aIOHp76wE/D6zwW8D8l7zd32zH/NK0+f8G1aDKeFH9tG24j+PjL0isoKFP84/w6wrWGH5uSv74
y++tGUX7YFq6KoJAkHQdg3bQUN9RDfyLRnMFqShRMSTRWps2f7UklQ+KopmSBRRCAb6g80d/tSTl
DzogCVk0NABZytrQedWC/GNLUuciP210hqxjLGNZGvgJekCqIa1L66cNz1qAG0J/R3VlgotUa1mg
LwrCNb2m21D6oYnXXtbTR+9HGhPHsnSo9O4h1Mfo+qWXvTioDr47bmPId2Z1vo9nc3XNUzjOC2CH
pPSqWfTRbk/yTplYMBMp9AjKUT+eL9IjoIqaE0qtqORWOXz3QjduRsYbgSFYI2qMTLtlIKlWB4g0
XyYzLSRTRA5h3C5TuW8s6n0QrTEMlcmMkvoK3uNetOIHU+5k3zploDib8Wqcp12JkrHRiZAQrTbV
/H7QzhsBisu2UFo013V0eMvSaHYYpmCNdTbjcduecV0E2hQjmYa0KkT5+YwCltaNXq+pUNQTTUs+
tmPR3RQNui92hirNVT7rpj8m4xBViDX0SC9qsWCf1GPl63X11VDRDp1zMok4RfOkKEmFx0wZeQHn
zMma/raHAeEAUFeifjn1TpOMOGd0o7rJZZTlW7Udt7OlzJc5emtBnS2jXRyl53Ll+VntFWIwdNHE
hbSrNDCbQiPQPkJ1CVUxp0U2ZNTg1frWqBfO7glWrUD8pxpkHdyer2V2Ck9tdwPp5CGeoYyZQMkG
1BTt2UokxDuBSaMzfoNnVYWK05mjutReYqD8qcdjvndgJonBeVkw9E42epaicNPrFkfmEce8pSkC
XR8e1QS1JmjvTz2KmjbUmq1gYdM0yDIAlxN0YvmMj/HpCNPQTo5zmA4JW2WuowZRoC2s55Q+UD4L
ukSsHLwFUQA45jnEjLjdWmpVs3kbxxvomcOtlE/uarzRwiTRO0Q6Ux3PD9Qzps4kirZQmhuRAhnC
+BfquJwPvS4rSORY1MA64el/fZBUJF1i030bvXHT9o9jufzV1P45TP742x8dbEn/oBrUtUVgq5Jh
rRCv72ESXeoPlqQYKj9b0RMyKfmPMMm/gPMARyGKkgmPX6O5/SNM6h9ohYOlhdkkWqT3pvIvhck1
kXh9HDAMQGm/RscCZxBTKZQusgTDbpTbCnCXwtJahd7OCRV4xenQXZZy5U7k259G6vD943/Gi/yu
a75elKf6OSTn4hEmj9Y20Uk3A/QL3EoaD8dFAqFtuRJ+wXNePJ367PDny0kr/OR3D/mqdXfU5LLs
C1WIEn3ZnhAPaZCnnc9KkPK9jO5ArLImBsnVtPg7pOlNSMxbj/hq16nSIyLNgkXrc5m2yVnb5idi
k84yj89Q+I2taHEeKc13LrfOzd8+4qtjHTLPiSYgExppRUz4E11ZQ1bg9BAnppvKw+G0IGrRPnQg
bIXk/t8c11fZaadUAsodrQWFM38yC91FQWTTQdrlmU0FVkRGY6P5mGWd/ecrvjWqr/BFJVSso4bU
TYQl6mM80bJRtW0makGBu1hTQRxE3gHR5PdG9dcc4nuvyjAUa72Pn3OHTFJBPIlWNB+PDdWYcEBQ
f4EGg5gG6ltoIlKQxP2ClZEfSZ5N9WpOHmDJfz4q+SGZOGn0GLTF6jsL543XDHbl1xsqkY/uT+pi
RgOyloXxYLbUtuL7QTb81TVZOpmuXuNK2BaHrlHfG4Z1nfz39aNYxq9Xlafzkp5HJle3XEonBW/Z
6k5MrW1Zcgw4UkR5GToTjggCA+qgoD2gY95hYsmqvPPe33zuV2Gqrsd+VJSzGRW5FFSy6uYLgjxo
TeoIf3UaaETs0GTIV8hp+PDv3hvv9fN/9+SvIlUD9tWAiofBc6fDUUbxvR2ujuaEYNi0XcbLGR1D
k1XcsoF3g3VXoWiXyDPsEpT8FosAI70zBG9NxVcxbOpqyVJKWYtQiHDXGHY+XizEk/wUY8sUB3L3
7uv+fbhEl/3X143XtS5AijGivDIuoaBulY64dSwOcd4cGtSU1xg2nbTDucnfCyXrZ/9uoF/Fr+KM
tgmu9EaENm6wSLLb1ea2aa3HSj1u007+FlOUheI0I2uhxAkH1RZU7Z3R/XYa+N31X4UyDOBGU+cI
E5GF3ekn1UXGx2+1Z5lprpm3VUYbjmmmpv1B0JYtGlVbjan374Q1UJi/DnhfCJYoIRITSQ3lElFx
TfOwri2DBmDJ+z2lFCm07zj9N3emtx7VfBXUjBY43Xgqdaxq1G28pA9KEqxxZMSZSnVRvtrWY3Iv
i8q2mbc6fnjnEdrGn5/0rYVsvgpg+lmY07OEDqRaSsEkHkZet9YnYTYgiIjLUzscoGFtV0WI99fO
77cNxXwVv0wLk0QRwkVUyBSaT/heiTPaCjShEW9XZ1q68IAxnHwvXr4xmc1X0UpMpFNaismCtez1
iXQGOSvE6wDiJAiAzE+xCZ0kk7c9YpXnrHdGsOAq2ql/HuI3Qpb5KmRVTY0HPYKK0ZmJ1E00HxDb
s3Giu8+W9unP13hzDr2KRtlyEq3uNM/fMjgUguEf4lsdy7aWZIdSA+FAiNhVE1rv+MkDmat678+X
fiMOkvb+siVj7YuiSqvnm8m0tp0quyIihIMlMF2Wbcv3R9bQny/15lO+CkpYQE2DovX5po5ay9qU
Q4+OaRrO2RGyYeIVwn7qy4MmMWd1eXtONlb0zpXfCMErwe3nxOOszAhlJQKdObU51Ej41jQQ15CQ
trT88narnreTdlU31+9c8K0p+yoEqb05Z7pYxVFXB0QdDaGWViN94ZXaTXOdUnwbsusU/7NznoQA
uv/NMTZeRaNcVaxSBawdkV3l3YNlJU+mgMENY7yGP2QYR729Xsy9CTUcipXNUn7n2m+EBeNVLDqm
iTghyRhHUtw9rccQ5OZdtIsPpxgEV2JsG7K8sVfeCQtvzNxvwMKfkklBSuVxOCPsXiOutZ6vJI4A
S3+ZWPO3SZsW76aJb0wf41UA6tOTgk/Gkd203wxa/SVGJQbXgDvkMgJSdhwIm411ujy+e6J7xQD4
O1M2XkWdUq+gVKPuGYn5KUDNzC1jVP6xU5JgqRvtQaRZSwyCeEZTYq52dRW+M3N/f/LhGP3rUpk0
cTG70TSj9gF/ka8U26DZlHSDPvb7uGK6/ptb14p1/3lNKpaQWXWHBZBgqoHZoJSaRRpqNkmybI8i
s6YztgaHoF5YneHfvewabH6TmRivghDWx72KQfCR5Bsv6jk0V+81Aax0SobN+fn8UuUx3jYCx8vz
BnzWO+P61nVfhSAEn5A3UCwpmigUCngDxadr0wKYk9ItkKRtRmobL8ZlzGhoOYCLBYHtd6791vx9
FY2oWJUm7ppy1CziIcUv3dRuMZRbVSrv8Pxh1yERp+yHRP8728obNQJlLc/8/HYLtUs6zeyaaJk9
6/J4UV6OH/E5q+9Jed8bU/mNvflbrfqnEHBO8cmcUBiOFKxRERGPy00p39biJwYVdSc4AzNAPwRu
pgQw73IYLA1qKX0RXbCxUzvOkVgjt0XrGzWUdsxcS1Z2BMaLqtO9qxTTlHdewLpsfzPpVq70z6Mh
oBjYFbMoR8c1JyMMwqZAt5WuuPx5tTJoEDsa+s8Zpl/fDgNje6gyGRlUJA/ePfK8lSyuTYKf70I6
VVZSCoscqZZoG6PlntBBMbBxsvUpPxiN6UrwXiuO2SZfZ+KP+fe/uekjGZBJf5oE/63pQ0b2CAut
/1HQ/Lme+eNvf9QzVf2DZom0fnRRpwqiEB9+1DNV7QOlEqg6moVBoKISkX/UM1VYPBJcHcPg3w0Y
/LzRH/VMVfmg8yGSCU1HW1n68r9Sz6S988vMNSD+KNZ6YFNFKLcQh16FLwxYdFmQ8v5Om/JrpY9E
S3sYZYQo08QAqJCXX3QtfxKseXAt5ONTNUvdpTCQghaBIGEh1gRiiqkAAhVqbt0MKRmRKsA9UFBG
r+NxIy0T1i7a7JxU8+yVtWraKF/cjF199pN8etRK6zOXEd0JdMQZZ+haqDvY5R2AoAnF1rTbyUMV
0R8DFtPhXknOh6rH3DuC1EVHGlZHOlKhUGJIcZKWL1WVLAGePHdSj3KgNWCeKo2GXw51izQAzDYF
2HayJLtaP14JCSKgGNE46Axb3PNnCr2lmwzq1WLmuAtJxeP6X0t36FTD1s2VYbLbVed3wI6y0i3w
GclFNfG7ld6m7ky51kGgmmLHx1pShqAyUIQWh2o3xclin/oWgeoz7PkcrRUp766xnLmtredUqukf
N+n2PHSwU9qPkqX7GF891ucvVlJ/7gaoKUcT7ESKM9HEp7TGuQwNs3ySFgXC/adkyAM8eX0rjVc3
IZxje04XdbWzYhTj0g5TgqHyzeaMzsf5Cdls7L+7m6NFs1s0Bxs/SdE7olSoz6gBTULz2UDCyj72
Jfby46qqrT73TaEhWQ1KTm8xvh+o4inVADG4U7E9qvCFNIsXGS8m7ELODnqwbpWrE8zC5lmoOnwT
tOJJVbBohu2LPmdzkxjTfm6HDiPkkaOXnF1WKiQCKPP0j/KnGH195G0fudhTViHHc2wpI7ak1b1x
bUw6CLrCCOvhSmqK1Um1VQNxxIXxpOFoYpxiR8JYOeqBsamJ5KfZJIW4vGK4qClnuJX5S5mK91iS
pmaPzOMEyYRDxKRO9+g+PyVyjl/VefkoS3WFkg+zr5vY4TS9UnHzAtRhQfgqOuaaPh/a7rM48oOh
XD0Bzc+FnO6RVkRBrvoi9Chr9w85tblv/46ruYdcW3Ra+pt6SdBgH1tM3vnrdJSfk+l6ucfCETug
SfgiZRI+pnN/jZohE2rciyNOZ9Zghuc2fT5KAmJbdq7Bd8bYFO1X/XY1OhNQk6cTWn5GfA5thlVi
U0PU0V/kAa1GQfQGTLmWETnyfDw9a3p59mtBvc9UTLMsmr7YNmH9gdUAWr0Lbo/mhTEoOPfESGVm
A6i6vnhGU+tK7bArrjBm7NCxcZL2cDzjYj4lzQ6r5Ht5vm77CcuUIn+JVWFTLMxIlEpvBP3Ssgp4
b7pIe3l5qMTmUKwOkZX8qZSxqdJXYTqjTMOTrD7NbJau3qDSPgE97XkzErqiirSLSzkP23tpRtvz
rCkT7UsDXrwMbxV/5FkZ9rS7AaqjDIRqxYSCamtxNMK3E/XmBu6bmgyBNnATcq2AlFqQcNTUkudE
D9HAaQzxze1waj8j4ZQHen1aQrFTtrNkHT116JFjygc3Ox8fUO0J5Awtp7OlhImGk12x+K2kg+FI
LDznB3c2k9RNihZc0Vx/HmJefNMCuRHvkC+7GRigvBseajTRMnUB3pggfz95pl4B8cDv6Ih7r5PL
1RN6O9cFNP22ij8iifGsqiUwMlUh6zFArQ4m2sfyLNoYuTd1ByKPapGY4u6glzDD6mRbpcIqMndT
6adPaNBhK8DJYxnvkmy6GmuIdY12KxnSVdzguCteocqUOFrVFH6BxFCxWs+0honhJWjEoTqi8XqK
1Eq+wUBlcBtZK1FjOYZDg0m8UJ8BbNFxzvJ6V5e0z40+BkHUGxgtyRnmaX68mhwU+LcKEmKfvRaO
s4AlW1Lf9AsBVQB5k8uRMQCiXKQrzBw/JQosw+l4KU18nkqD2MzqF60l6zuzJfGUU6DKFWjSYYZA
KORPSibuVKWOFLS67LgSiHr5jJtCddpzuro0hxNy6vjECkndhCimXnbn6TrrSh2VPgrlszo71jF+
OFbcadzg4SGc8yBtcwJi7yYZP7VWP2ezq2EN9WCx80W90c8aBXerBL+rV4e5y9EbI6jO2jr/V+dd
IUd2NKlgN5VpvM/UUdrlFfYmK5Cg7Ak/DGQ3nargExGhwSmxvrIKBq/V8KWpDEJulpe459LLKSZg
VohIOvGgj261k5LiacAuOadLj4VOTRxQhkuKQX6NWV8814eCoHdKTvdnTY8U9QrHJqcV4yGIh/zz
bNGC6koz6kZD44EAVGhic3FUrmPx66LFWLAyQZ1YyF7W44wVQ4RM251kHN26PX9U5jxCdyzJL89I
0mKT8aQU/RQhy4yIKgSEvr7GMK8OChQ87PT6aOJHiYUt/BR2IFk8Y8EpnO9LbGRLg94q2exerHBN
lxG84bWJq0kNarXxjARqFqAjgS/RkOKCetpP0+mQtqhcSZXqUgmZQGtYJdaLEIzVZPHigeirdjGi
N1UFFBpAHAISVorPUz6CKSk1Svftp1of79kZoFfI/UNhJk9i0Xwubk1xWgX1xCtGKnHlAotCqYIW
3DLghU4JFldKifYHvh3kBwXnUNIBJKLLEdpBZXyiQKI7ZrZodlxY901mAgozqc+0i9Zt1Db+OAr4
PUxzBXRd7BEAVsetko2a1x3vtBL3i8LEPkiruf1i1UuWpcEtlGZ2cTfnIfHbdktDcyUcASMxu23R
4qVy2oEhDMfO2Cl6P7iLXII8LrhJqhPo/EApg1o4JbzO80brJCygFuOLKDG7Ck1DbBG3BcHEa0VX
CyDHJ/1FU4/7bynz/4WDw5uYsvVaf0vl/A+RwVlBWX86O0Qjnsrt704O3//yr5ODCWIMHr9G75TE
/J+AMQxWPpga0hb6P4Uq/jo5gCWDxY+ul6ioP+ATf50c1A8qml704RRgXmvS/6+cHCRJXg+3/zz0
8jkakhhcDNQF0jqs2V+Pne1SkaoJpX7Xa9IzGih7LddudRGbuNJgFcYZX506AE2qme5lPX9JO4qI
IvqViWjYx3KDhGTpxymmqmIDY3NONkmxQab17DcIHIK8FdxFAgL/f6g7k924lW3bfhEfWBed12DW
UmaqSsmyOoQkW6zrml//BnXOfUfmFjNxDdzGhYHd2LAZyWAUK1bMNYeQDodiOBpOJm3cTl76XKbb
XSXf6SW2wvKY1IJfCNsaj8JCS1lPNJw/+0HYxKppggyO83WaUPBRxsS2vcS1pIicEsRU521Lzzgm
Srbp3LLf8777LAxP6oAQs8Hszog4+JRBfYNjGh5kSD8xL7yOBM4DmrKKROXOyDAh71v1TszuY09C
r5mGb5qj4LaZbBRA36Zv3YJpcBedwPy1THbf3t2VgflTahTsD9V7VFugpvUyW3lSvS3ikIi1927r
NrvVYuXOjYK3GiIffjZXeMve9qZPpVLk7ZSSUkjiC5uJT6Vs4LxrZYZJN5tN4nuHFhKaU7krcaAK
AEczXU/w7EalmruPAkxjJXhOSaraRmbu5Fh49SRjp9bRR1A+43K/qp3kIRDVo48/mCxwNERHldvS
TpHLH32ReVzuK0i3Vf3KkdNDmiJiiPPwzZfMU9mr29gTj1jkP4gyv7Yr9eMYA0ouakKj0n4qSYa3
Q8jRTtrkgvaau+WLgAUqS6n/YXXeh5h4L7Hf3xjpjS+xZ3gyF+rCUHBI4fUCCWP0rhO5q6F4VRpe
otg51SCdMeth49CNDwQdPz1fec6T6MOR2eJ9MzoVDfu/95IGOaVvTQmQSa/eY+mAGSWWSJlIQQV+
7q0a/HL9kbAGrlikZ8Xcz24khm1n3VQcRhyDu+VCS26BGYh2XxFtF0EHqxq1dJWax6ARyR3XiNYU
UbQBHm9SV+FMq6NjCzL2ukDvSTiTr8+dY+03zq73BFBuiQA7MxypDWYfYDIc2rkTW9DlOscWIREk
LXmuWo7uRC8BxoxFktWpdykQ7CU54xfkecdcMcRtJlBsgfv1znJFoEsREnv85KoqXOGkBzrZ5zv2
VeotcTaF6EcQjINmg+VEWZCXEiV3IZQ4yDWyfxUXQKoNCFqOXnEnWGUYqGL1ixf/Uhc5aUTqnWUI
V25/zwVFYhv49iyE1PtIBO+jyLGz2/ooPolcRjtXrOr6DsvTz0OjK99HXbJzDSDkYMX4cl5jAlrM
MfZNbrEQo56wGt5ajc2KmeOPAr8RLZrvTT/6ILFxp60N2JC493LadEXrppXcXT8QZNVFYFHTm2IO
etU5AQpUr9vGkrZmyUIH3zQHkqa97cFXXmLCfiMiOwpgEcj9U2N6QKNT+KVGhlfgCXNCD1wZMCwX
ahtMkZBtM3EWhnePLdWya/nrEecqLOqjl7gxTsDrQfTiv+8I0WhpIA6E/kKe3CGKUUn7BV2CjhLr
Cs3/FfkGS6F+bMBa77zxUBdQjJB5+q1hvuouo+EzF5KZBcbqmXqHDKxcZJm8EwnRwzT41VDOVjl3
AQLIbVvq91zeGltB7GOWB3gYxpNM56/6QdwHarmpKkuwdSPMQDZtlCE56Xojr4o+v06CrlwZOs1k
fnrrYdxelwdf6/GTjpJbLMcGu8gkTJpbhnpe+EeD4rSsl55gM0c2hMaTkwdvYUsRQlNukvH8lQZ8
CFKPhQ1EkgMbA0aE4R4U6hNb3Z0AsMXOYT3bQe5dtyE3H21zYMdZKCGFc+Oxt+q0n06lH5zAoZKy
TXaOJUNxSlh5yoo1QANvaSUkrbDFgBJwpWLAhZ0aq3Fa1b9LHROZIqbKMjZ3opneaim/ChP826ZL
2xU5bLzGOSZ66T5Xm+cBTr3MwLWLPnveKtz720KjY7iYatu0Sh86fHPtpkqQ7wwp6ZgBvoK1JvV7
7EX5CTclCuHaBIcLpLJ6U1CvUiV7TaMFU/eoTkk5krFR+XDLyfvAvRJcWA5jrj4rQw7R5qLwU8o/
1fgRXgH1HVQWIR3hgo+kzML9UWp1f1VBcjUFHfqJ0GGZCRpENTWwClShiAd5qNn9xPrgmhGelETV
xNCnUs5uJakb0xaPMQbDiKiPJIA4FrZoc7WK2kxkhoCVe3zZU1mylQ7OTk2ZuFzBAWy0RVikt0JW
H0DPl0tFJmGWd3JDkgstc1VwooIxefR6DoppgyMAEU66VCKi7cJIg2VakiKQY6DALQfkXpWwbvP1
RSEywySOcOmToPcyfnnZsvd06oiK4dEvJUCR+F+FUMQ1tzvmEYQo5GUaduTgKbKfRWzupfaolt6q
7KqXmAwOqXbjIW8XmP5CoIoTFZsMB8NQ7r01ImatuE0lAUsHQQTRohQfoinvYoFTjlQYp7xF1ZmN
KmWx7tutCzvdyUc5W/BQyUW3yzIg2UbGisK/LqMUJIbD6boiwcmQiS0ocUZePAM/fkaz8a7LkGNq
fitJUCZtgmi6Tx4+j1PeALvCVZsbgxzSwmo6pg+pwrinhLbHVEbT15pIglPwYxNuOjajYrU2GvXB
bKh/C/WT0xAqiQPbn5EUz3mFgSdD18ucVzzYPxwNvlWqwloJpDuvSd+MrKlWHp5nHDU1cM/6Th6H
tThou6Y2Tk44uKteo/iLzBVni/BtzJtIAdtWrNI5svVauqQeZcvY6AOP9VoGctUqm8Trnxw/+BgK
76VJ+0fNeM46pyPB2z9ZTXvo4EZJAZ74Lbwmu8W+D7jmOvWiPUNtn8c8lAjzSDB7HQrcn/NPh4IT
mwDyCAERrL3n2pJLwEPmtZvFW2DqT+PpMCt16jPHTJxISnfhD8dQEk+co5xth+OP5JY3UH727MDG
ToCkaUe6XG8ckbFoktNd5iKpHzPgBFcO5Zo4GQ91H2pzLOrmVgvxjw9aaYfXIcyVMtvlGkndzoy2
atZA/hoAQlqeLZHMXWElx7qkikfLW8s9OctE79ByelR8iRybWrZP7MtNiFEEiYG2DbFYF93swYqT
FxzikMetgpyUWkr+lIMjwKPcwsgDze/CVZ3fqkwJacu+pw1ceIeRfhQdCScPo9qyido+eR1y8HwJ
RGccFahwq0iayIKwEmViq0TWHnIX+0fZtz1d+Qij8KOts51bFJtMihQ7ryt5YWkFgBif2nXk7leZ
E71kH0rLGdeVVThNmbBNATwv9TxYamRqlpIhawvdepQ8Fz3OoN6F2q9STb2NDwZvqwQQ5Mr7mjXC
bVirEoEmWqVCea+fSNE2RX2jsq93EedzGWJhiWs7weO2gjU/NMkDyL/bTgtfMkkBOTiWJSDjCDT/
ze15XDGCnshyBHn/JFQ6YVZzCLq8Xwbbrum4YFDwACLMQ2GjyuFSNN4K/RlgKfnwiAV5tL2sTOG3
mBcI/fMQ11e8MKzoRWuL5ya4w9vzzVCNkxVb747g/eLQ8wuLcbacqOX4XEbvrVxdp37Ltw08i5wk
3sGWT45kTKtEYf/Uy92mNoN1FYWLShQJcJt6WJW9YthKQgZeK8k9WrrwW0sDHLuUG+cmjuRfgihU
6zxOOK7H8QuTd9ECRchBqC7SU+u5vwSXBZeve3IE40XLvDElJFNJ0pXP2NJzXo+fq9h5kfj2g8Yg
EF2diWT0T10Y3bo0gbq4vkolMmOmHDxrZfrLDMRul5T3QujquBe71wKcRlvViveGUbLRteZWJgFh
swqCeCbtrYW/os796Dt3XVUkB4uY18PWwZHu5Ig1Ia+Cj9hzQGcV9bby6JVcF7XF7ge6sdtxXjmc
NBwd+VPrexabQyZwMzDk9jY1nLdm6DCT0QxWgpzBG/VXWZu8ieB4l81vx+LOKRKCj8/OFqJmV5ou
Be0tYWnmL5LaeMRe3dZF9Se6tQDeLVTIWGP5Aqh1gu5HeC6WT74YXA/a+Bl0wo46YFmSKAdZuHHL
0sQmkfQcFkW9yAm2ulPbJ4+f3KgCZAHZJDCetQKAQeyr2E6eIlkdtllNHkpug1UgbpsEYROUQA6d
UvCS79shbJcp0nYiHHKmZUfKiXC76+FbcNNj+0YWYmTsxdswECjFI2G6cTzIYEioHgARWeV1U2F3
zSVIJUS3BAQqERS0cqVosPgi2FaE7in00RwOYNBrQzpmCZLawjJOYDOvTe+l8rXSZq4dSOvCcI1+
RZX6ruYQD5XVkBvKhpCJ+lwxtqGsmEu3IsDW1PAOM3oKq0WIA52rvpd526/G3Z9Lme5Jg9BV9RyG
UhOETRpm+6Ih042F7XOc5M+GR2BsBk8uVBJfKwgZ8/yjx2PG5EhXO+mCoICelja1+5rJ7HGEy2gi
UuvU1uT8fZJiIsWxAW4Mgd+gwx8HsuiuqEzYj7d/Wo3WAfBk0KQvQeecegsSCPmOTRgq3P8TazcJ
1WYh2fSOeM/UKQVVBCpY8+4+l8FtAokzWVqoEks1EDVaX4QrubzzXR1fq9RQ1pqfPfVOh4hCJ3rz
GwIbAdCcHTT8Jxd1MCO2obJvBwAYVkaTxRvBeshInYLL5LoFoc2dGBhrRzeeO63FVMMIX9q0f9bA
DemJQ/U45/oGATYgSiymo+KhBduMcGTwuUqJS3YV3xv3aMV/G4zo2RWSfRSXwAUqrjM8p1sghsTz
tiL77Eo6X9jwHvDz/Yh9g+I44WdfsBBUKtbcQ/lLHiM2XXF/gXZ7qUts2Srld2GhHBZ1OFdxQeED
NrV3hst4UfxskcKwIUpV+KQHL8HL1+mIojzHPA1GRdF3Zj25Om6Lqq/sYPUVC63ZDG8EjYVfUuwr
E4BoOgr31sqqlc5Ww0VhtRyMvkROhbWa0FaMcchXkaMSWY07eeKmeBOk3qPryFexp30A+YBxIeHm
Uss5WnlYY1X/pCYKufOUgLLtiAyiGni16YJrHwR1ETf8Rbf4mbJBLjjJ4bDeuz8s2MZrKgsJ9jMQ
TFx9GTVbvAeqzi0eOA9dWb1xkiLpphrCrSoRyIV4Hvq6uvTlLmXdlBY4vj9mhttdk0jvNFjdGNlY
xEM+pjkw6RvwC/+Sk/wPpEW/L6L9mhL9v/+bMqd47J7Lm55eue1NvkotPv/Bv9Olsvx/cJTWREOh
NkwyR2ndfxWOjQan3MWrCn9fwT78/wstZMrDTAo1xj+KrsijgPTf6VIZ2AFJVl1UTJOiMtKt/510
6Z+50n/p/SjjnYoZY1GpJN2Po0N7BzOUzaJYdq/xw5deuP1XyvVrfdifGo7/PHyi++l88LA+Ac6h
i9YeR6+KKskN/DT/PWsvSMxGdeB/cr3/aWKiV1STlvvXhN8vAFgTflTNv24A5tX130nXxo4ZG/wi
8SrGgr1A4bcPpEeURYQEg5uJbmUUazhfLSDT5F+z6r/f1ESQGOW+q6IhiA4RDp9Yipd2k9jemyJt
SBhYxL9/VX4zvtSoEfzyUl3uU1zW8lIUwHSn5hZ/IIyK9JvqpbxpXsq385997ptMJDsyEhW1inmf
nntYJTkK+aWSh/F3fve1J3pCAhf8qrOE0foBq1mCo3PNRqncy+oq8hfFlUc+7/w7fKcppqemMsIO
3CpHPFpiJ6FcqT7qP+VTAfr5Vft5voVvVeljE+Os+fIxsMxnWgc04b5278l7+KF+lHfCvc/OIG3M
9+ogXWhp7l3Guf+lISFtOzj0NBQi8HgqTsK9eIPVLw5mN+dfZeaDT/V9WiqRPhrfhCtP3PTvWvHC
AjLbR5Pp7VhlqkdlGh14cHpUYPCSxE8XNQjfj/6k4u3FtegP98J7fCfrHL/IZM5TWxIPwdCEhwFC
CuKsJsWOiKnSDvfnO+o7OebYwGSmE/xojeP70UHErWDjNmkKFMwVr/RIKBd/18RkisdeqTiG6tGE
iw+k9RIb3JQ6f/nwycy28pTLNrB2B8O6CZ19GSJlKC56v88sufpkdpdiq6ulzk9P3oWI1ISNVXT0
Q37HFvl50C+8wsyGNzpnfJ0MXqAIFjRH1vX35iS9ZR/Os/WXm5E2mdGVUjURVYbRoep1bC+b7kfU
Rxc2pJk5pk0msRj5nCAqnh1Z7+FwlJ3T+fEyM+bHS9yv/aGA1RBQ0USHoIXJ3VuCZCMWRf7QxZU9
dPH6fDMzocBYAP+1GaumfMF0GTmk0KQTi7ZAgpCk6AhXvvBl55qYzF70REIstHxZrB/K9DpZg9BJ
rrPX6sIX+MQ/fbP7fJr7fFlHG7DpnjjO3lqz42P5mt0K96ViKy/Kwv1pbvGwUWP7fHfNLNnaZBZX
QpG4xudC8cG111Hfax/ZARO1zfnHz02CyTyunP96fM3jMQ980vE3P//ouXE6mcROrEJh7JjEuaS+
ZxlbdRFcGEMzQ/XTvP9L/5OY71tJo/8LNmVNOJVqtDahPqeQbv7qx6uTCSxXcSX1rhQe8rK0PVO1
S2l1/slzO9kY43+dAF7ryH1kDOHBE0IcALXY3eq5BQq4TKyV1ufYPcWDttIrZKmRGqFtTIr62q/l
+CqNqvRKSqC8XvgtMwutNHlNnSL4qGiH4GCCiz2KjwPeoflCuOseWQH+bohJk/fN2yIpvag19kmn
ruSwgHI8VD0o7XIVutWDUkTBhdeZGczSZAWzKtXPCrk39o5VbeocN+8Q070u2qBq2w5acmFgzywv
6qQZVS9TUNLj2OBeipz1s/uIa2WI9eql0Teuhd+sL+r4/7+M75pPjO2LhRsoypAyKnZ58OqBZTj/
1ed+/2R5rCO1ELKEp3cZgITutVZuHeGjNF+HDoEYauTzzXxb7EGMoyp/vkXJVZuZR0T/GY7fXOvg
EIR/OXqad+cZ19AO11bzwpefWxAmq6TheFmdCFJ8SANP2sWRD07cT5YJ12wDLv9/2XGTxTIJ2lKR
W1pRDy5mieaqJqN9K2KWnC7P99nMmqlO1ky1qpsGBHZ8qKsnj/Rr2+3PP3juYyiTaCfRW0erVZ7c
3wWyHSOD/x3jXovxXWT7mNIL6HMufPiZ0TuahH0dvRqXgQ63CARWMuR141XQryvzwnvMdNCYhfn6
7CHIhTww2Eyqlmxy/GH0V+c7aGYEKZNJbUi9h5wpxks1TtFnH+QCHgn+fM3p757/jyntDY2eR3xZ
Lnfy4arA9Zuat1K+tGbMvcDYY1/WDOoy1EL36/BQdR6ruITnYYnRbx4dtUR+Ov8S0jifvlmYlMmU
ViQWWDPww4NcFdzKh5nX36Poqu9JyqJ7SWOKVFyItKUFObpma0GbVQ2bkNusreQ27QV2x8wokCfT
JI9R86hFHBx03wwfgdU1+/Goszv/ljPjV5pMlcz3TQzQcGUbchdP47hy/GUugUEPWDDdC2vJTFyn
TFasRCjaYPDy8BCA/IHQoi071x6zJN0SATJslL96l7Gm6+uo0LhZ99ox2KjkJzffG5B71AsfYaab
lMlHGKIGv7JWCA5ujNEpmGflV1o/nP/ZMzv5VLDpUSzaD2qSHiqHdGFdSepGrZCZu4L1Uwy0aJUZ
xSVPzpn3kCfLVRWivekoHTiIEBPfEviHrAGVe6O1sXphRfy2FpWt8FOg+mVy9qZUNX3EgA1SG3+9
AHWfBbyb0kq7Fq4cDEAv+XHMjKvPQtUvLWlK0PjuQEsNBIBmU/zqykWAH7Rjd6AEf5//PHNdNv7/
L41kuehlsRwx/zxwKgq1Y91Sqy/kXubeYLKQhX5FCYc+Tm5oHBCVEN9QRluuesfmMsm78ApzrUxW
stZAUYQAJzjET5q2SrgK6peOtHSTBQkGANV/11GTWR4lFYD7pCC+do5RfVshi1UvpUBnYnd5MrUd
WZWiwK2CgzbqCMq7yH+iDEjoAfeUz645LHMlXCjphY135pNLk0/uxdDRG7SIe1XGMFmBfdaiMu4/
/qqfPg/aXwcUKHQ5MpRhL7flscklvrT8hHb1wmeYiXg/j2JfHm8ahZYVaKj3VGSFUAtRLePMrF3j
fKQPy797hcmnLsrWdbmdgPZbnqrywTfeB/fCWJ37+ZMvrat15wYCj7aqRSwCBF2Zkp3cm7BXxAs9
NLOjfi5cX3qoawxzQFXX7ZvwJcp2YXdpPZp5MFL+P5YKMe46JeW2fw+GHq+Ih6o/ne/vmXhHnCzb
NUYNsTN2ih4tRWXNzb3u2El3oT/mnj6JMwVo4+hOXGAU+SEMqa8ivwCl7O+2zqlHIyK6zrUcOsVR
7pzyxq2viuD9fLfMzNOpE6OS9EpTdXq3741yIYb9dVjG2yxuLoTJc48fP/OXcRIjI0Qu3vD4ei8Q
Y4bCT6t7/rufPlmSG6kNhSGsOyqVXkRSgnm1pfrr7549mZ1l46hpp/C7TQSeOTo+/GdcrVief/pM
uDItTTccaoU7rWP2tJSio/98qYx4I2XWjTZkayVMf5xvZy6OECcxl1Kk3iAPIoO+R25Qw1W3FV2/
cdGF6xgBN4pydPycjLMDOEwtvAvxy/fvR9L3z69uIhEdVNnr92JhING4cnx0fi5Ouc6jEMoXGplJ
jI3w6z/Gll9oepfWtOIpoY8GHN/jpteb5VAQXgxegmf6YAp7qtfDIy5n1MUbNSb0vqMuUvKYi6AO
uwvD/PNY/M+Djjk1SDSM2Ex1r+73A4VDuyGkhsLW/a57y3NTPbSJ278UZBZWHSWUK9Hwg58J+vkV
F+g+pW5ysITrm6/zCkV1Zsr9MupdXIGjgTC/GQDJoNX92eZqu5a9QLvBLGRYOmGGZl5FV6Rjz7Yb
tBZEDtHoNetnt1ZSazi4eOj9VOVc721XyOIfvqK7FPZaxt7Erce1ey2u7vs+xt3dUeN7Iw/SCxv0
91uQ+Qmf+DLvkd9Tsh+78t6VT37wVjavirmOmnDl6Bn63vsL4/v73cKUJ9O0SqweibIg7a0HAZpM
anPdCiTRKmz9eQTCuLfhzd9d7JrT+ClECxmEOErslRyRuL8xcRyVyuu4A85ZXo+Vqm0iXdhOvl82
sdj4c2grYk+9dpQNeyPVNoP4qqAkN4cLS/7Mqdy0xla/fBxh6ENRb4dhn0vdQm3xt+gf4xDICZKi
SPwp9vka23KJXoxi2a67C2vqTE7JRHfyR7t9J1eZgLk5QukbX/ZXmvoMFHphobasw7sMPKvwywyx
wusvBKGfmdzvpuVki8hERF1ZR4vcxcbH5GTesQo5e+uuWTh76UqAGBPfCCfnUow9RljftTcZj4Kp
4drm0J577J+C2/QJn6+tAkfwNbzJNucH/TgGvmtjEt05bBVW3TfgXrmMXGhqa9hur2VrNw2dVR7L
d+eb+RzX37Uz2TvyOu69us7FvfHg3geZHZzaD/Wpu8uX2tH37dwD0yrd9lfJoV1GESCk5HDprDKz
ekwNKgeqsSiKpuluX99Ha3cHBOL2UjA1symaUwdKnO0q0e0Ccd9L2VXblnfhAF1Jg8emoglEP4/h
0p0jdL/jvn0435lzLzRulF9mHBKOXLMEa9hjLSNf+9Vb0JraJsvlZql72nDtthlKobKz/m79mPpP
uklDcUtRDftKDtYUHtxQe7SPu0v+ljPL09Rh0hTrpA7KkN0OYUXSHKn2WDjKpetYdWYWmZN1QqKW
T5KQne9HlF14fQNFad9D29GO4aHZaWsqShbxrl6mEHAobrNHpFu3OOZAo6y7fA10cUSFPkBsOoJ3
YQW7Ftbnv+Pci0/Wk0SglGxQA+aeSLl+3byZgXss+/iv4nzTnCwfuuGLTlKAtDMb7Mnl+KNyymPh
ZxeilLlfP1k5CitQtaqnX9t633owc4SjSpnG+a6ZG+KT5aLszNYLPHfYp55FMS41pvlDjL7cx/1I
lG8S9ef5dmZeYmoXWVZlygYmcNKiHkCxXkq3XVnt7vzD5xa9qSOkRQVmVQ+8hbnxr5EOiYcIhnJ4
XaPGv5W20JBezXfWpUf9R3VoH+R9uT3f8syqPpVTdj2urZQ4sEKU74NULVOqEOruOfW6C0vQ3LI3
tYTsGbleKfNqJSXBtSwuDXVr4tmh6h9ufmryXeg8Bt3p/OuMkf43m8fUDTJ1KGM2qdTdN3hfILFe
N81rG1zr1g7lPlSsXxrVROebmuu5yWrhUyeeUqM27Ad8YFaJ2VWc7AN9lwVZdyWFSb88385n6uq7
d5pM/rZk2KFkH/ZOcd+m11GeL7L6VWCot6vQ2mOd6gBtp3whUq/kvS8ma091F+cb/7yq+K7xydLQ
uBoUKIuIUAeQWT8lO5idAHWzrfNgPUKehyEP8W7lHQCk7oILrc5FbMZkxWBBShPq8thHukhdU+YL
qDnA7DcKYqCStaVfN14NirDM3I3lR86PzBdBQUZZe3/hvcfO/ea9p1c3ak3NBWW30t4/Yhl9BX/+
lO3NK8pM+ROfqGPYqLZxRaC/c09Y61yPAN7zbc/NmOnFjuwWFLy2Y8QPh11c/TY2DcRDATru+QaU
mbVsKqdwCqOVrZAGuBtzj/6Tss7vIY5dJZsefDJ8ynX8Gt1K19AYn4SDfptu/Mdu0TxZV47tHV1Q
we3aPRgbTK0eLl1vzMzcqfxCjxsrLgZ+k2TCQDZu4vSDSh27qm/l8k0vnnXcf86//tzbjxP6S1Ak
MrSMrNKkvcs9lsRdvxH/LoxLhu6fNxjfjJxpBtoxtCQWA13a508GFj3H+ug85YfgJsSQbVmfwI3u
B0B20EY/yq28za7ktbupl9WjtxEv7OdzfTlZmrquLVCh8hNSFDxLrSg/zT2ehwTpmmW6m6TFXS/g
HJl1l3z0x0f/862pGPizUyMhFDsVksy+b80foZeu/Ki5cCL4HPf/fLZpTLZ43+KAmzSsQfUCUD1z
rV1luwRu+ghUTHfe64jvLBYjde/CDJk7qk7V1GUtxJBiaNLcuFtvgYEQkEIczZfKlQtb8/xAnDsm
TgXVVMHW3IazhfRX7RFjs4W2GpeXgv1eWn0Iv/y1d5VcWlPH3vqmF6fOqjgaIJ0MTILntegvhNd6
TbHSUv6hs3BfeJ+5JiYzS2+yyhIdo9+X8s82ODX6S6AhnKyuZQmsZXwXZQ9Nq14I/D6H1ncvNM7v
L/M4MRKLOjKt3xfrDvZ5sNBgFI7YRQN2ZQUpu7ThjgPnhIW5cHfUiu305Sbc4Qu5yK7YtewKoOH5
V5e/H//w3v78MbKlD0Pc6CQF9+Wq2rf35SHfjH6518Ey2VoH/Tm/DbbJKlvgDbDhMm8Jr4Nz7Pnm
Z/ti3Ma+9IXVNkhiEz5uvMI4cWX+fIeCuASMqj+BrDauA1CfLAIrc5vYtyPpW16+S4sKQGb9Fr5h
tfbr/A+ZycDqk2UgaATB6HBp2Mf165Du0kBfNNpNzUVylF+SJMwEXvokOAip/gxdT+n3OmFA9ztN
biT/kDm/z7/B3NMni02fmMA9NFJBFfanrn7qq4AT8q0wXJI6zAU3U0F3Kjmm5Ej8/jgYrro6usHC
ZxkVsWNzeF5pTXxtikhuYrl4Gnq8DwTt785hU7W3pg9e3I0TJsq4xxdiDtFNKmNbiNnD+c6b2Vqn
mu/cakzHtCQ6z9/H3p2MIXkpOxcePrOrTYXfCYXTkREJ3EaJjbPGlwdLttpU9mUhuiiUnKY7+gZG
g45GBrFp/OTC3P5+RBhTbUrsaJxfKW3d53UX231a76oyXFdZS4k5CanzPff9xNGniXzNwZs1NAZp
r19x8bMY7rpDeuGI96lG+edCqU+zupaP1CmMSgleqfuSbvSrYY2ZR7+wHlyQ7f3PcAM8/tDYEJ0a
7msB7hZ2YCOwv4bou60XQX5RzvCZIf/ut0wWbSfAekPKxt+CXdCt+9AvopvwCrDyc/za/JCfuU/D
smrhHqQFFgOjV8DSjezauNDNnyHud+1P1ulCUkPTw5xvHx+tZxxzQtQme1p8okh1EV3ne2etrbC9
wA0nXVxK/c193Mnq7EtZRNKGlw6DdiHlV35zGDJSmeZ9FlwI+eYilmm9QtFaehiCjdo7B+Eh2b0F
y9v+vYFsnqwumrN//x6mNuk8rFlDzHpoo12om2qJJRSgaoIwG23molxD6Vx7j+fnw9yONq1dEDwJ
xyyR84BGVi21vc2TtHa3NWxvGbx0uPDgCA/2b4nUGwf7lWlDrVxVy8dulW2kRbnz7Ifzv2RmyJBK
/3NvzXIspXtlPJncDPCz9Y26yG7yhbTsbHlXArRvd8Zdfpsdgkt1GzM5LW2yw0mWmEH/oEUMn+/7
D7jdW5zslrdYei3yZb0E90wY4S6LSw2OD/7nrMDq8M9X9HPHaxrK+/YWmOVT92Bsmx/Cbx1U+CGk
HPzCNcVcMmFaD2EUQucWDc0EUJjsbk8yA2B3s1OWmGOpdrQGeG4tOFXv+ltpFXWL+O38N/wUyX3z
gtM6CZNCNj3uaLmBhx5fWWt5lW7gbEFIB2SxBBuHfWq/q67VZb6vFt6h4jCm3fabFzR8F4b0zP41
LaiQsc1hEeY3DMpvv77p9L0gWyjeboxg0/TbVKgvhPozu/BU+J9aha52441h5j/qNdff7XUjDpdW
0JmxMhX9u3CEw051GCvWq1j+NoEhYqu1ModbRzvE1psUE3vjo6gpwqUmZ84Vo6//1+i2Epyolcdk
DAYvj5hpvUrb/mcKmu14qSTj82D33QCZLNFyL+XpULC0DWsLSnl4lcMbJz6yvbWzEeyTySahLvQr
tmeWHvh6ri0skmW21q/w3V5iI7t07HJJznY7jP+KZTGx8Rta+AuMd+xXhci/2kQLdt2blhkVbdja
9o7tuCxt5sraRZt6W197K66rV5fK+2Z2WyxF/+y4IQqhj45DrmDtbPb1qt7gsbIKNyIXGM7SOhRH
/1Z9LhZUwm508PH++vyEmzvaft6xfDmQUDNEkmFM57hP6Wt7P+zaj25vbPUH8T09USyyHp7qh+j3
+dZm1stpOQKGR1gWqjRGBt228vu6ShdJtnbSt1jxsLy4iIeZaWhaneALmK9ijk0oiP2hAgz0gFuP
UTwE0jpsRpugTYEqWmyovY+OvQu2Zp0qO6naido2Dy591rkE4bRyQRZFTBHH5brEVA8zqYV1nz0p
mEmtgoO/PN+n30e95rSCIYvA/ATjhDBicYutz4uPnLlMoT001vP5JmbCiWktg2R1uOGMr9HG2L08
6cJDj7tr6Vx7/aWMxMya+5kB/TIMldhJtEajiXqhraObfCOtSZqv6kd39YNj8KbbqGtxLV2V15fG
4uev/2YlUaaLVY8RrT5mb6t1ganLZlibnLbxkV8Vu3gV30dL7MjW5UpfaFtljYR0FbALsbcXr9hK
rTEmvdEO3TVXi52dLi8hxz7zqN/9rMkC18riv3cfnLHscc8rNyxbJ6zfbJFliizoUlj/8lZ/92kn
C09gyeZgFXRCaKtjms6uVpeiiNnRP4mOvNofdCkbn20dU+OIi6YTFNjV7MJet8v/x9l3LEeuM80+
ESJoAXJL2822arnRbBgazQy9NyD59H9S9y40/MRmxNlooQXRMFUoVGVlKoC03hKwJd6fyNoBWkRG
PSnTKZ9DFuqpx+mA8qgd76YT20KKrNzVyw6CTO5FPJnxfc2VrcmCFIcTIdUoe4ASXRIr90J7M+2/
MpdlB4EiR1Mb/78gSLBBJHXsXsDq7oFM81juox0aR2xIRaNdxm5eRFxiw9/i6F86JzsOduvu0I61
lyzmSg5KuDbfhfvAYRuGuvbTZhfxxU4lLnRUQiv3UXsQrafBUC4+xtiqLazl5JfdBoHfjFo9XxCA
M+H9+3SbcDsPxk3Bn8kSnUtiAp1ogssesXVjvwSWb271/K10YWvSvPVf5ibIJVITsw8qULDLzolX
mHv1wZas1H7cWr/PbpZvzPszL/llEKoFfk3npxkEP5EIjV3JFR4GK7JBG1bvuBWZzKbIB1aYMfj8
ccT+vD0HVuKAYeNAM6Pa3beXlWvjEzT55Xfog5rSSNew0vQxbc4tcBD+70iPNvzKirl8vn6/fH6a
4jwaZHx+Au2rJEF2mTxzcas3be3rC8+iDm0DoRImHol60yAyJlwr8ObcX5iVLIz26c6+/PSA5Wj2
7/Fx9SO6SWfQfjsSNmofR4Zv50+yZNAn9aRdFCN4Rj4QwWSJ59C5gh3a7alwiEu8eCMTuBaeLeHu
chRPE+mwjvwv+EhOeI3JP+IriOQmF7R6oKz0ylt9Dh/o7f7s1x7RSxg864M0Eod54z7Ij+lJBcge
NZvfsVO+90DSXMrMAifyuJcfIYDyq3q9P+wn7vMbs5hVBL7aHsC46RRpWPRL/1jc2rkI1zynF25l
++mv7gWPuduDTvdQ2AlaTVEArS7l81bibS3Tu8TPtyROGKSlseXQt8Iwp+BWOslJeRR+oH1dfLk/
yZVTK8z//3Kw1L5AXadVxCNjv0TwfybsA217G8d27eOLaKaIp2AYGT4OWIqdPEUbG/MZDX23MYtw
JB0bBXya+G7nlZ9nQRJ2UYTm/hBtOwf9BgFfVzxI4DAip+hKLOWh/mgO4c/yAZfQTMDqqKoj/Gi9
7FRfBts/gF3+/nJ+vhq++2nSv+uZ5jQAEwp+Gg7MMYyPoKUMfcA4o5fgIF2znyCXRdHf5Bfh1X9l
Xov2r/IFipw3zsFZaYBSb4KaGJh/zOg0/JVfUvB9etqvUrX4K21x2MKHLeDWmttfIvrVvuFtLMvi
Md/rP1KnR9pSMibfha6YqELSCkpA5pxZ2RFiqOUtRwhfGsFbAILOzh4Pst1UVtWi7D+iO4WZUJ+9
yNf767gWcS6bACadgL+/QRV6tKMdNScjNAUzdVTXR6b5j2w2lxnKuXXxrECooPP377aRMWq0ocRw
zIjsCO/byQkdMBs61LqWBsi/7dgAx6zXW3C3p62c6EpOiy27ASquV+1QYFjqSl67j2ykjY258jih
6hi+v78Lu8mGTB8CpnLjafa9TYJo79+Z1lJRqTzFAW2ztxyUQ1EVOulmuPL9Dc6W1QLGY4gic2TI
q9IUHajs7HGBg/H/pp/zg/4gWf2pdzOrbjdm8xka/K+9sSUsvKShIHYc2XHxQ1GMsrTIrwCd4Y+t
B57p7EPwzYnbm60p30eabAkGH3iRpc2I0WqntyAotYvhkdtd/4vYyv4jvs2Z49SVDuQJrJoblrC2
YUtnB1qRqWRYUpB5PgWB9FJ28p+KAUjUV49VmJ9V3riiFp4VXtlBOt2g52AHdXuKk/EWM2WjY3Vt
ZxeOjZK2K7qoRU5mkqGyiM4l3EugbDQo+nv/41QXIZSS8RBUPZ14VNzRbs7DQTzEjwFyZKJHndaN
QUt62CrMrZr84nEWKUWLbkYM1juFN+zqS+ZVXmwBenzuD/2htQuLX7QdBAk9EB3xAwpZG9Ocd+6b
M/s/SPGW0NgvsKNoALkU75XHn4MHZqfv2o/ppf+ZbFyTKwdnCRmfwiDnoMrFs0jiNkilraRAAF9s
YWdnh/HdLBaOZOglIlUEPK4E+C7ACkn8qOkvuuT1kC/ZWKm1KcyH8Ut00pOBZmKIMeqrjEYpQFvx
9Ax+slu+GzzpQ37XWsNXNqGDa8PN//8yHO3SVB2qAt4reFAlsEVCq1gWtyx5jnq+W7BFNEQnqSc0
nA2ZnDWkbvt+C82yEiAzbeEjxDoaYlXFOnGTXKBTY08WOrGcFFUmaB+6kfXGTCge2Vv5ve9TmWyJ
+S553EQVwULphnwk52gPJuCrf7u/62sfX3gBvQPxlT8TBIM2f68bT61RHbdagFfyP0xbWL2ikU5N
BXwcJMjWeIYggQG+elvC7X7/16+NsMR6KwHUCMb551c23gtG4MaOtAeWx9U21mclMQ91sX+PKQAe
TZXNu624QNof031ophb0Lk0dcQoFcglPMRTkDeFQPkNA0xJetwKW1cktjH5E6J2IojBPzn9IdrOj
jJBvGk789f7yrWz+EvANUiiAcwYR+yNKgLPzNDOA/q8McIFDBYTmzYWrmfoD4s767v6IKw8tEA//
u5wK6SdxLHoEYQ/JTX5FzcYoT5A7fpCM3/eHWPEry0Ty2OasFxqMMJsl6hcbv3zlgQrN6n9/ucQq
6Jf1+K7ovPQOJnBqnyo3vkUn9ReQLvviGO6Kfebg/qpdyAuexc2s2ApkAOrY/47dpJVUpCHigaSE
FBNEzc5xGzxDMshtofzBfRw/qJyrBInJBgWVqT76uIrur+fqMVw4ahYxzisfgBeovunFU+ECw5Or
RnkYYi88hBuJjpVtW5IiD7k8FSVEsI8yL+2y0r0C0mwlGDvuz2LVjhdLWCXSkPgSjCndI3HKH9p9
5kGSYAcRmWNtt7tyN1ogdPfS9xwPAMFlT1sZv5XnFaTG/929qgbFUTXbcfEyHZOfstVGqKCzE0QP
HkuoYuyhi0PPrRu9bVFirpnZEpafCKUWTvOe9UNl8RGSx+B7JtMsl/cgVcciuYU65M9iU56e7y/w
mi9Z+PqE6E3ABkR43ZgZYQihEJnYSXwTq9zqgSjUs3QjpFs5KUvEr8+VnmfzSETHRkIpLKU/RdT0
7s9jNudvAocl0lfK2jjpfHydkV99/xIzeePDa8eALtx5WvE00QqOY2BPjd3/YBfJS24t8NHJfnoA
rumxPTeRUb4Xzv2prMCx2ZI8eQgGFgcdRhwc4aV76c6BJ5+Rt7RUuzjGHrHkDwoQTn4TrC0u2ZUc
OkQj/z3shTpVVcLjef1O4i/1xNFdBwm3ffjgQzfd0Rz9iI7rDSzVyqFbYnlHtUclScBgUOkAjaWh
2irQKn+2cqFrZ2HhM4qYNRqJU6TUdN+JasEJ9XTjhbd2iBc+ASzKSVc0AT4tF0aqd4aevMrDw/2N
X3k5L3G3Pg0GQUuIcOw7EyIgLSIUr9i3kVlct1Z+7fcvzF33K66B/Bmd2n6JoOFlhMhmBDWZ+xOY
TeIbI1wCb0Vp6qGggtVBX82zcq1P0Olz73967TpbYmuZnkSETPO3j+zmH/vX4lg4wq/g71Zv8krK
ni2xtWIgjBABwvJPl+Hiv/d7Di7uK33mtwDdxIboQsEOFJIg0aK/7k9qbb0WUZXQJ4pQiZgT6hT8
b/rYe5DM3tIrWPv4wqKhLCIMYYKP04fuHL4gT0fe7v/sFfNdohRZEE+dIODL7X6OOp9FN9110G3b
OEUr5rsEJvqqWJRppgtHKX/05Y+02KJQXjn86sJ4Y01MQ1Lidzf28Cs9hJtPy/nV9d25X7zGKPjv
wIgYiUfhBfqbuxbRyWBDVhv8+sZmy958KL4bZGG6YzNVYQ2yIyDskMIH4B8sIf5v4Qox3cmbQATy
gVaQ5pV73KNbg67s9BJPWDS0Yw1Y944KTUor82Mr6avT1PBHuWxutd+atAc/xv1jtWaASwwhbSAB
zeZs0wxEBSmXxxywRxwi5LNbk7wJh/ahdTcpj1fsY4kWTKEoFKs5bolwr9jVMztA/GifeFJp0ArV
QXDNhYfqkvKdhjTE1tlecfFL5CD03icoWCGzTDRi0q51eog59RwyadArbVVjyJnR9k/3F3TlxCyB
hFCUrJRuRO1CKaHZ6/TNWynIRtMP1v3vf1b3vzmSS9ggSlcaR+85gkeAbcCu7klugiSv/1QeuiNq
q+Zoh07rhWe647tuR6zIgtQxUHBbihkrrkJZ3PR5FugZqIjg49ra7HvJ3CTX/2w++G5uC2dRZJBE
5Qk+LXklkNAqunwir33Kr+wAkJOnPgCbeGmAvCkM4NLQ7USdyAoBxwF65UU7NDbIO/dbNYO1eS4c
DCNyo5fpiFdQWhgaTmOibgQ0K31VbAntawlIqwo2ADJ8RDewA6aK4sYcHeDF+sCdwSifEOwga0Kv
w9/gbXiPLk1s1i/N9f4ZWrHCJeCvrDqfNQ0Xjz63UJQYdbPtbkFsoPn6/gArS7eE8nVC1apthqVL
2meINkLV7uP+h9d++fz/L4nQkVBS6wQLp9UfQLBDZPhJU3Z82uvp7v4Ia/a1ZFbNyqCdpFqFQ7SU
52kvPQuJkbn+VX6dSW5QIkLP8ghsmbKLsVFePOcv3J854pOtBPbKlblET3EfyaZ4LtXKUWYU9Nim
ryTfuo9XbpclXCoZ+6mgOT7OiGaPrHgHlRWU3SQ31zSLRvVh0sX/BsBn0mK3+kDUiDDgMV+iywDs
b9dsJ13RnkwP7fNmu+nsG77xGZ/7+OVIdLmmhu2crKC5/qBCNBhqizumD3+EOjmnYSAZSQA9uSCp
oc0+QkU+crJB/2+WtERBgektHgSOwUGxXj9CyNKH2PKvjm3Y0dpJmO3ry9wikJRJRAMDEol/yj2E
r1CQ6Tb6FtaC+yWr2ERjSc0VfJzHe9W3sufekz3RRig+IGl+35pWbsPPDNOXCZCcsUDSEVZmY2C3
EAetmOKAOW4/6MoWBmltkRZ+Os5FIROUBIHgLI6bvbEaor98K6M332rfHa9FBOjXTaVOMSoKgKDZ
EK09Zac/rYHebEvb9adwy1RWhvlMS3xZqG5IY8JAPo+iX+8wIzHKvbjL9rHjO8hz6NfUvL8haxWZ
z/9/GUjS6jaEEi8yK+AjM3HzKC8QAT1GaCGes2wQwHUnO7Sh8qq/sY23y8p18Jnl+TImqxiPGgmp
h1YOjKE9a+x2fzYrW/8Z1H75cAfOLh9EjwLULXK70X8TJAhCdcNA1n71POiXj3OpJBQKMMjlDq+E
/MjDx/s/eg0asOTbHUcB7/UcxXruDRfNS07Q+FQgYpPiWAmv+nXcWJ2VuHeJWkybSVfLuStRMOtH
6v3pvdzr3di9P421tZ/98ZflqUNKIqjDo+7eUzfLVFvTumPIt2oIq6u0MGsIIZNWp/j1AJW75RH9
Jwf53JtAkM99Jbhz70/j01V/Y+Cf7vHLPGY1e53N+IF8L9mNm3jEDmxw7L8pFgA2rhAb9UHaMzd4
TN34mV3JPtSNEY8ifX//F6z4yCVqMUtTPZokTFQS0kMbj2YzIOvZ6Y8soxtDrBVFlkBFrgjSXJ2b
AdmKBy+JSSrGEdJzwOarW4OsGMwSllhPaqKxAStJdo3hfw6Umb0H6DW4CUYrufzXvNQSggjYCXAK
83Q6NCw2ZmXOPU0gqDS37q05QvnmUCzRh/2kqOHYTjCdKLJF7TxA/FiCCAHX7Q7Izvsbv2KfwuJ2
nwj0xmUJg7SNPb8XjQkF6+haP2Sv9wdYMVFhvmy+HG21KHqSjBigSL0UCce++hNWz/e/vWafwsL+
Qz1rq1HEx6vy0GaXQgQ+jXzEyrMPiBENzlLhldJTNu4YuvSa5Mf9YddqU0tsoF4EjQDPhp2BtPdF
7AwUiBQ8nLJdvQc67oDKlN0hGNvlLwDfeu1L7SZPWwjjtQVdBAOFPIQjDxDupeWpnX7rxWjQ+On+
zL7/NmRo/92sqpaUKCowsV76q9K/HQPifdgyzXlT/vc80yWeb/SjICs5Pj499hY5FGfJjh5c0VVV
A4Bo+7/NYHEi8kjLejZXXku2UyCmnZIrtIE2jOX7dws4C/9dnhSCgTyMZi+JVofqDJM3NaTrN8Ki
702R6ouNJTqV2kzD13une1eAcpxB6sJxi2V0JeqiS2RVN4VTAZpk/HpuaaoT7UR0xhqpYECCb0AW
Q9rVsUVB8+cmVzLvybjxnF3J79El2KpI4hAvJIyc7ns0fTZuf4yfokNma5bqag50t7WP8cg24v2V
wh3VZof6xeU0U/D/gyYtMULJ4C+5oz1SC520UBKxJq812RO6gtEqsvVgX6mi0SU958CI4I8z+UH7
I3upAMoDWfQHtWTL37e2cEicLQKqFWQeXTJ1SnkrRIWEtRw+QNOR1paIYnRoSnbgKpfUIWb8gi5r
zEw/JU8JOp5wLdlbl973tytd8njmUyoM+Qw5gy6k0XJI1JdbOcW1Ty/uibhRmjqGBvtRKH7TQIJq
11aWfiXTRZeArASyg0Os4PmUH6V35Jpw9l/bD9nJBKM89tfqFD1j4WxIoV2Lo1TvoB+ceuqbdBw3
yp7f3+RUW/gNUill1GlwSj2lRjY+dUwxSfoYofGEMeu+41uBENAleCsI8ZqVIOENmBt0z5z+MD00
jmyWbuNtNft/HyXSJXprBKYmLCiG0C8hqNWao7xhsiuOdQnaIiqt+rgtlGM45WZfBOcyLc0YIEMp
D06qKh+16XZ/mVZuuCUrp5RPjRAPE74YSX9JC0CHNoIJtMw/7n9/bYnm/3/xPRAXkAKRgei4kGUH
jD2mhp6KIWyNtBU3kDfiSiRNl1ycnKsM+cEGT8609nepT0FUiZy/WwR9bukqLwFnDUPqST1edV0R
fTAtYLuq8Jtd2ga5VXesNqcBCbdUHpMzDadjqKnUruRKMDqxr4xcDHsr6LTc7iMRfXykD52mTKhR
NkluBizULWSj0RahhrqXDmFltkkEPpuUMFehaufGvGC7OpERuU5j6USJKD+AqN9/TXpf2ocwyJ9x
6E8mMBb+8zBWlcFz+MzpYSJ67Ey1DtbLaAjMrIpTK2hTkHxLgrYXBF/ZkQI6oi3PVRd8DKOR8TJG
2bxTTWGUAreMeW36YZvtuT8Ejlb09SkrUPWWpGZ8TgeeHKjCykc962UjGuriR1hOrYufOYCZpmv+
dEgU2H6sZG6NCx8w7hBwGOCF5R3R8gayBINkC4SVYMkquK2UuEsFWhDTn+rM5nEdOlKNPnUsCmiL
Ez1zhLwNdlHZZ2D910FEF0T8MKRpfyC5qhlMBYP50CaCOfkdtQst0Ay9xG9LxwLq8kTmJ2ichU6V
dPFFCKV0p7S1tKcKKex2KIddXHbDk4IitqlXcWSKE6L4FswOXptxAMzimG0cvDXbmV33l7PddumQ
qHMlXmKlGdR/Rg6q93iLAmDNcpYXwJjjaM1F2q79iANqKPku0d2ebBjmSqqRLlFdfSmLUzXM379B
BBvr7g54yOcnHHlpI4O2tkALP58oMbjGZhhEp5/T+K2tP/T4P3rIRXDYKQXrOujRHpUTWn4sgSMt
IFnJf4T+0iVIC3pboGUVcUcG76CNIXZvDqoRmM/iVgF0xcUvcVosZnUwShggri6DYgrDE5ggjZDk
Zu2fafxw3/2uxNBLzJbod71fD4jDSgmaBI2pVpdaKc2kfEtl0ZDZIW/7jcfA2oFaorUCTSibHI74
OESdIZK3cdxPzVWqz6UamQJpnCHQLCb9p0wgXeK0fJ5FdZMO4Eniia37R1ncJIFZsbwlKisS5Kga
EtAgk4PvSX/zJxT+PGaOTnqud+JD8ZQnxmP8fH+HVuI8ujDzKSNUawPMg5ZIX+OQtUD73//0ivkt
KRJ5TXRNT5rpmFJQZnWKlQcPWfrj/sdXcg10CdIiEauSVgURpIBMoGiRm7jLwUXTv1T7EFVuspHs
X5vEwtCDPE1FucYwWnvL+GUsAjNFp/nGJFbsYwnUGqmsF2kzT+KBevGb5iKfeBL3opV4/SG9ZCc8
FwiIv7LfymEr+l3Z8SWAqxcbdUxRTjwqrShYPGOyVcfok7o/pZX1WoK3NFkX8nTEeYoC7WnMcK9r
ghVlysZ2rP34ZTzHknZiModuiyz3ZxVaHc7gc3/jZbz24xcXhs+Rd2WJXpySSe4N3kgHVW5/E6Hb
SL6tPX2W3HUJhBfKRq+g2lPUym95qCO7xPGy2n4WVqz13omUpnUhGKYZeCVJHgtl0fPBtbMPe8Dg
KoHWhoIqtyk2mWhoUwIiOpknTpQ1aPssJslAY2hrRypN7bDW8pvCBwFirBp6ZzcO7Yp7WqLOdBDN
hAVJ5WMmc24G4Yz2aIP6hGiE7Ipe2WqXXHmlLeFnSgbFH8GvZCQTS/KTaiM30yEOnCCv28cmJZlb
ZvrW7bG289K/sVSnjb04Ra18pFWV7TJwLBlCojADipSVe98y1tZt4Uk6UYpjISf5iXa021GwtLlx
xIkpRaNil5qwJZW14lOWWLG6lelEGVOPSgzpcKawao8XSvZDaCGn2YeFlhtVI6q3IQkAC2rT+Pf9
+a2NO0caX8LRPM/5yDoGdFhQ0kdWJ81ljJQYEp4hTR76Rg+eo0pvjpo+jqhmtu1moXQ2z28ymUsE
WaWEwpjKkngQBI4ee0GW6tMIHa/AiNQivIocymFQB9eRhFZr8JMYoaxUf7QJUHuzEnEBmvdXYKVF
mi5RZQKZwIECwb9Di+GNtiweSwq5gqKRf+t1v+9mVCn2pGhyr6jBV9dloChLgt9RljoZHoJdoWeI
vxBM5tMLr4QPORSyXaw3WyCj+Vb/bqXm4/9lj3gINxGElXxAUY74VjfpQm83dcBaA9SpdEclJWZ2
o4aChn9QqFmmidyi7UGo2yOVFeEZlW/+wCFAsA8LbKehMEXedyRp37NE9zWI2gYASlNG2jclGscE
0gUp1FuLnsZ23mnNFkfuijUtIW9DraVSMpXjsZsy2hlDEo+2pA7lox9G5NLJ9Va66pMH7Ls1W0RI
fZkA+QoxOcCRw+PFyjx/lgkwflkvzS5pDcEFZ7pgvBITiLDfrDY8bjx24MmL3MgM3L+B+YGQ4YRi
0RYIbS30WZLdJUE+ZUzn4FU2BPPX9DqAd29mhn/gBugOrPuHWV2xqiVgK9SI1BAWyMdiKgna9DJ6
UKImgeyMntyKiUALa8ARSirZRM0HjhNBcKZbRVcdp0K1Al39SYRYttJwhCJdq4EqIJ6ZjGnCrLio
nkV5LtC3eKmLtepBpw+sBUKBHinaANkdS49+3j+orG8haxeBsCgJD0mf/NCzGELtsiUHozt0gV36
3d8sZZFR62MFz9YnlhrxyAiyGt3lbbYjdFQNuQ9icyr1kwyiHlJN8amc6N/Qr5hZ5dIWNkdUP8kD
vjstixCi0ZRAa1sJnN1Q9jAntO/sdTXuBYNNlf4rV2uaGwEyBhZN+hjlvTDQalOOpfg2hZC/zLsB
2u3TmF3LRNeMCtUNBamYWO29vpWGyR2j3AdElXU0s7sQrFrIUITIquf60JtR3OmtIcsJmipFqcEs
/VzvS7ujnH+QrIJE7ei3TtYE4CNmuOjGMITgBMmHa1fF0mAlEvIqBiODJCE/gwvk5qcj2en41Bu0
+WYpzVD/0SeT4BaTKrloUISXRTxQ/1HToIJOkCR8BLUO3HWJA4DoAMTRVi7DKzpk4qVg16k43MIE
EpFQMkE7ZgzW9GFMdOZGYdO9AiWoSHYMkfRdi99CzFLOuz+4Oklil1MQQUkTVbBXCBb0x1aBYHel
KvXVb8TDQAqctUjUDU1vkl0xSOoum/LUUME8BlQgV3KwLWtNaVUQej8LImMPQQ1JR5Ljh8O+pYdQ
IHVmTGJRHGspT91SVAQXNNggkKtTdNYX6gBVz7yCP8x0yIkAZOQEdZ7dyiLobiNeTp2hcr87KyQF
3gsUS0jdcTUPz7WuIGkl50NnxFCqeKvSdDh0sRjYZKw4FDyHzuIx0w46xHnfZNlHC/TEKKjLfRV9
4yWQNxxnSIGWmYnD9Cb4wJ3zQq+Q9gOnuTLW16hWLnozQLxeSxVjTJTaDBT52CvQa5/yFmSNKQXo
mMW5SaikGTLXT2nhc1OOevVIEy6BOD9OtI+ZNQJ0YUSoD10vgBaKkkx5YzoJwPYJWc+bXrPfilr+
jKQMnUl5rRs+yUdz8BPdyPLqnTS07tGQAwGsiKPKo5fFVdGb8TDQMLfAIBIavZQBa1Tp+b5DEmI3
QA+lMlgfDY7CYs2M4+Z3khPdi6iqQ/8MZNJyEMquiDvGrtCeYwxdk7kCdvLN7xLlKhABDFlikhmB
D9RfKJ95ywDS4Y9N1aUmUfVTydPfjcrOUjyM17ApoXeWZIrXd8Jbnk+SqcwVDjWKh93Yqr9HOUDw
x6qLKPRQqoCym0HUWLzVVSiafdzPbpD8lKla7qtRYFZN9Qcxgtk1GUvMbox/pUl5DaJKsMZWFvYF
B6g8p2njKKlYOsqMM5dpcy4raIWDGRK93Y34UVVxZ/sF7stUH0+FoP8QqmLA3hfKvu/EByiZ/M5j
2YtSuLoynP6qGgd9nJztBpVNhlD6+Y6U9AUwAnk/tBV4aNJWMKYAPRBtHYLdnLHETrFkqEPJL82E
noW+CSOrD7pr4BdnkUQl3CT8SVz67xWvRkMWstrRY6E0w9iv8Iaf3vJ6KC2dlLtA7B/klmkOEs3A
CldK27uyzs+lXz+SsH9RZGUwNZ5cfZqCZ6+L43ewt6E/VU+ujIovI/MfExI90ngsTe7LoZ1iN82x
l0c3iZTwVKpZZhO11/ZpMXiIS2SjBGBsP0oiOGql2tOnVnFSX1X2Ix6dO5oUxJ7kgJuZBobNOhi6
DwbI6WUkCYiWRBG9qxnuztdc7AXTl4L31K+qAxvl8NQl2nsaoVO8C2UPwurJuUiYesqjhphJwBJH
lYXQKSX1xmgQPfZ+CE9eJr6VRNohDLtfoZ++pJP/Q4dilSW24ZUpjX8e9LA6KLyH1ifW51DF8/kQ
qt6tOlWAfGAdXKYhYK+lHx7qke/yED5dicj4DIErpJlFgndPTZ5oWr5J/ogytB/95JrwGmXF9CKK
U/Kry6JhJ9blsSVNCcmPUYOJKS0OW1qXsh3TCO32Wnor9EAwiqln3uAL6DCdOK7jCAqvhix1oTFO
mtPWkL/KEI5GMm+vGteSfUxyKLR30mtA6uIwjaL6HuUBI0YNgQojigHaFFh2SDqZ4XIHOYgEebpw
tKoJRJsFfQ/6tDcrBo77eHzs1HZXNwL4TxPTr4A2TnxTHsTRyVExMVRfhxtg8fQoxn5nNZ0+2oKg
BU5WDY8zNNXMe8VTpv4QK70jcTk2OS9KO2U4p0rzDI6U1s1ZU5ulnuMo5sweYpA+MH4KlGBXpIKl
VlPg0bqhH1rKBwCDJfjsOobill+ZWVR0pVHkLW6nlriUZzVmOfzN1aKGhttU2vWoXhhLHwSqxbhi
RysOqcX7ymoa1PXyxsyj0ZSb9hJNGko8dAL7Iio4nlIDRUsnU0niSxoWx6AdjhEshIl4mjCF/4g6
5BEHUu0SDnWCKFDQ9skr9IrU5Y+ajD7kQCMUgwZQz5e1UaTSGYD05qXv2cwaFLS7xvfl10QjJ6kc
wX4oU7sDS+80oicpBooQGuFOWDA7yQaDD7BK3MBJGJ8w5UOdylD9kbkRpcEZJ+OtGAQQ8/nlDn7h
KSFgBouhA5FQ8VBU+YEEjddX8Jha/jIHcykNHF9XBjvkQu5mgo8OqEhEaMh8ux5YgdJL4lRILRZ1
79ZyC8PSFHqNBz7ZiI8OWBfZTePaiUhpS6nukT7dQU/TBibV1rroihqOV+DgRE1uj1T11AAszlNw
rnN+HiNQxwaCJQyRbAdht4tr9NiD/dOoI5FbsiCdSpkP4CUOqVG0ZDB61giG38QJaBv86lwOPhif
ID1nIo+0TzXgXXXxIiGvYZBgcvsqAqUOhXJ7uMsasGWXNTQTmr1fagbYid2mqj+rT47W6+dRT1or
Zr6TaXBBPI2mnRIOl4AHjS132VWh07WCHMlkFHJSGuOgvqDVVzWrrvk1TlV+TnqOJqeOloERCyQw
deDIe0NTtKPQxZWJKCJEbQqNUFGa1kbXieNBTVrgNSSC8ow2PuZNUf8fdd+1JDeSZfkrbfW8qHEB
uTbVZgMdERkyIyPFCywltHSH/Po9weJOk9lFcnp2H3bbyrqLncwQgMP93nOPsJNRWhjTaqp75Vk/
WJMK81tu4syvsywgU7RS0sQbzLkNplEtXULZplLyEDkEs2vkeYHLw0EAx2z52r61bmIp2CPxyGeL
4IHR6kcq2cmwIrcpKxjdaMu6NerE768y1mjoH4x2fkQzniKcsuudaky3JYyV66HwMERM73CmwE4u
wxvFnVhstRlz+FsOxzTObxelypGWPUaGzakaLjrUnuA5CJ/keFQNacGQrplRyiFFbRtpBYzIOyGf
WaFbflIhsyDFfsBiuOuziDkKzVG2ZKW4Qxz7dNcuS1BEkx8rpHhUVKUPNABLTtIS6iCUDcZAgwqC
xoDdkNdde8gpyEox016FQHQa1wNjGFZirO4j1dimShx284IvMUCzr1lZEiYGhpFYbl7ZCL+NImWd
VtUKTQwNcpNOu0jS22RMdrzSQd2vs3bVqFGEhjtTHVPp8KQYGI6gVWKd9ArB6DpTeuNNY1DD9YyL
sI+W1VCZqMnikJblYZmywS6bEvwgHNP6jNTASCbYvWdPTfRLHfG9qU+lY4E/mpvNZdZ1Z2rUV15q
r/GIiX6TzJXTU9SB3VgBBTCjzNaN5Jgly1mtCn9mmYfEJ7HSpIDEKrYGVNQof8y0elqwBvMqVoJE
E3Bu4WT0JiYmr9PH2NU4Lb16LLlbzWnmZdTA8PQeTLnXYVm2ZBh33dC7VV76hdWC+5H3ryTJ1sUc
7ZSo2SxFvaX4spagnsimU0SRFIS+4VZTrNRJZpwJS4KDtHOI1D7mmrfbWFfdKIlmd465RGIynDym
dAVfSmVFIqtYAQJVVxw6jypDALfoS+LGKKG3vC9iV9LuTZugpeyZm2WaX2cx8xSineZG8WohZ9vo
qua2NoV2UKzGjXRtlzQoDWPA9dCQIE8XIolqdAakH+PwZe0mlwKT+xHnYzw0V8TlwBflrC5JEJHR
mfvGWzrdi+bBM2eBEqtNbaaPKPtq1Z07KCyFvjY77awqMlslnX5WC3aDa1Rg4+mDvLLcZMrc0ii9
lFv+0iLZYR49WUtHytJHtzXZlI8CbEgQ7ywjRkysNtnE0h2aZ8Ei8WFxF0/AmrGBkAGl4PjSNZUR
ppir24aI+NoAUAi6BOR1JazTdqi392rdOF0qNrzMj50y3lgVl069VMFCrdeUyY9BEYGRMlvrjTU6
1g+zKt+xBSFdOGsflrqQQTIrBzoZdz0BsT0ea9+Sg4scSrfsuVPFsQN9hasJpCNairNI6vEBOcRx
8hZb0Rb8WCevcm7r/WSXwoADvVh2TdK85GUBED2bEWoMxoM2dEczl7kdc7V3IwZTmQZelXmjvtdJ
iYgwcLU6ndMN2udQ5WZpW7081aII4Q1zOxjFjialY8DhUhOdWyjZa26M6MDaLbO6J7Vv9xl6sHmB
L8cAFKEQkJiYFjbDDIpSS49S+L5Ww6ESAx4iqEV8Orfc7nhxHpb+xUQC995M9Bc+sQmsOLAodAZI
pLZOalczpC6oqjslySEny84wtS3V6XaUsPuPK91XeSW9iKLBsjS6bkAm4UrX2E2hHlgeY8iZof7E
OVmzp0Ybt8qUb0veHMehwgCOONX80mFJlJIfk+G95GBjg5fJ+ZNMX6FBOFb0WYvelWhY7Aadk0WU
FWuhRaze+8HcV0p0qbvyLSsajAByRN5l6T7WaQHi4AxfjKTGrkKQ2yrYaWjb2WVNFGF1aGh2zRwj
WFOZQVQzQuzxTlqIwunqzFW5AdOvMWmcmlkbSD6R3KcubL1UIASIReWHyVyWfQ/U5KRej/e2fMrR
NFa09dqKegshQaIA/CjIEfQadPVIeJImcu91aqPu3RnFG6DMS9qQrTlP7sTTN7aIY1oCoGmEKyfM
Ebv5ralAXa6lV6b6QcsNjFKmPMjRskUWEqlnKtcjJ2u4NoBYXuphNRB3igrXkK2PdeFMMvaAegPJ
RadH8r3a8nASbaBWBnxwZyvQ8wS9DCq7lGCX40WuBdMsRzCiscTZuF6GzM6zxV5MIZ2h64K6uhgj
OELxaVziapuZeHYJ8DUsk31K6m2S515MIp/DuMlGQK8zm+hca5iP0qm2o7YKqgZ1kHKHQjaUVMvd
hp9gowvyPc29vJ/faDSh1NK9QUuf5i56HmN0yRO8RvgSaMWbgf+pFO5oBX/EGYc2Ni6feNS/lb32
2C39Rbf4Bdx7hyvsXIGG7WZdv9Yj4FZ1e4SFzRg3jhol+zibD7WMbEXviUMlKq4kAS5fYUtpLzqO
6Zp/dGp2xxLzlpSJncnKzZrLEJ+ycvhQuwfR34mGgUB8P1oHLUvRGT7Mw1uuSXvqEM3Lzl2HxFYT
imAwMZr52MOAMr3L4sRua9Np0PPPiYWnEeRW2b8nC3+NU3M7Vs9wTlrPaKzN4Q3q3h1tOlebk63B
iuca7Rzy6oybfK52E1RfEKGbLwtkkn48jhsV92uc4Sao7vKYla6BVr4FDiS6TaobIVUZYifVl5h/
LHpYDPJc53dpxR46o8Z0AqgYa/GCzJUmXNCE5Wr4fUJO3DpeQQGt33c0d7Bvr3QJf7waSizsVuxd
0dcG1zyEjIPu1SNHrwbyTvd153MaVGTYpb1eraZlduNBcm/IwbmFq+KQxF697Or5JNh2hJVAB1U4
bkKcgGcs1whed1p4dosPJTrX7Bg1lQujFTeGy25Wb8SoruoBn7EA50ycjVR1eCm9nL3r+RLGo2Lj
9WMsvsSOOlRt2uH6LQdrq6CLn8ktwk3doTDDrvswhg5OrigvTQTEaoPqjNOwN9EM9kxuTBBok+ZZ
zdrOhkHxipn6KtZndzRkwHNETACNKZvXVuSOxrSPTtcDOJqHqcUCjd+ryK5LIonSdHIXdfTQr2oN
FDtZ4RQzPDPH/GiZw7orNZyKdAaBDAh0tkoxuCzL2mcGFrAOGxxsY2DSoaUtkBqpAU3LeCDMcSM6
cdvPwu6SCf6+kxJGTK6YYTwPwPywpfjTaOwGDcu5WGwFDVszIQETMMyoPtICpsUjeDDGQ5q+1mrk
Ea6da5j8NN0b2hE8vKMTFfpadNG9DomxXCDCBqg/KTeRQh+oRJfZXabyuTbSLUNQSTLrruR3UYNl
FOHikwSVd1rftgYieEoLxSi2z0LexC27zOn81OQ+RwRr0/qwRfSkulba+iGLWO9z9OuxjIBBa1h4
Go+csqdBGYOxGh0HCed0MpkEx25yUUDrR8NdHlN9z6fmNPQ91Peq5swxxuVluauzwnAqRcN0k+pe
NUgsiUQfbhZc0TUGCBiOTYPdzZ3bkxkGO/1aJu+sh6JZi5NLhcUTwZDbtiYJ03s+rHQ8UVm/uIkp
nGWJ7B4QIPgFOgCpocStMHq7LcBiigokNdDdWF5jmlJPHQsg6q3NBbx70tojAL9NpXUZEqjYUrsT
7m8C/aGpH3QGUiHq4aW/Okf7WmnCrcjkuP2Vr5sRwNbxqCgNBAw3QBezqvbmCF7yfQmco7drDSU7
J0GeG2EVPyNpPjCm3Ku1g1E2ThERh9D3iWdb3UqDtmpC5Efe6VWAfMXtmE4ecGdXzW80MjhRH4iY
bZUIq6STjjq8Zrp1sIp1nl4m7RktLkCEaqspHcrfpCqgCCmddBRu0iKAFTmUWqk3flbCpcrAJoiN
UKSgZ8akDViUbmu2TvK3JtpmEBssVRqHQh4Mk4K6vmoM4ZqscGh5EMk+wkMvQPGEF3LT27BhsM16
AcUN59coXq00e52q+Q6HwWMz4sYZ1gfpmtuJQCE39DaXePJz1DBm95xz2FbhcmM06FgUnbHsyB26
qdIFfwepa7zcGMAFcUfT3mW0AaofP1oqd9K6u+Sqn11RmSx5U6oUGAV4D1l7Ufp9X8FWv4s0mLBl
O1CxthMIR04i0QfGq9QqYOz3RjW0r7S9NIR6slB0O44VTyrzOlYnBF9x1PV53W2UKBfh0Lyl2bxG
foyX82qH4EInjdJjqebIzkD4alTxW/BOH5MCQ2yC6M0611wd3CZhIqJL04cty/WbphrjVdXBV20Y
VTNUKXnU1KX18rq6N8tYwSj01M/3sPD2VC332p7ogCNG5CwN1wzhGt0QBsaJk5EjNfpn0pPXqK4f
W9T6tqlV52kc1RMjFtQhh6FdDyrOl94MjHw1o99ui3UEyD66xjoAnmxD1kyOoZ/ZcrvgeSfMM6G0
VqIqiCXMoeKK2POo+1jldxQRApON2hEFk5FT4ueWYA9xqVl1aPaqwvx8WTRtNTB0sI6FaFVYx6Wp
+VE2vS5vUGsP+1YY42FOB7BUjEQr7s28TZ5TVQHiklaS20ygU4lypfHNRbJHayKHNlaUe4Mn/K4i
M5G2aaRRDXgaoHosKub9Ypr5g8H3J/IF+kPZWJgP30zduR22pDum5vHnL/0DStJn5wwil5xouuA3
sRavK7mcQVy5/Pylf8BK+RxN1Ys4KxAkCuUDgBsEK6CBWLLFcsqaVH+Oef/tdfqf8TuEEsUc15X4
+7/jz691M3dpnMhPf/z7uS7xz79ff+c//873v/H34L3ePZfv4vNf+u538Lpf39d9ls/f/cGrZCpR
eL138+ld9IX88vr4hNe/+V/94d/ev7zKeW7e//jtte4reX21GAPV377+aPX2x2+cGlcR6L99+w5f
f3z9Cn/8div/tn3uZPpXv/X+LOQfv6Hn+t0yiMENVYNVhcavErPx/c8f8d+pxjlEeTiidVW98pOq
Gkr5P36j5u+UaZRbjOuqRujV6F3U/dcfEY1xbuEANTkHeP3b//58392jf9yzv1UABms8HeKP375f
F5pm6pphqpTj38Ac0z9LUinqQiNvQeCTAHALDRbKFXbe/hdskS8r+B+z7K9vY+qEcdXQTf5ZqZY2
XHQjJRxNpeGOFbbM5RjjKKUUA6YF3Z4O5UFd2bKGcXBqOQ3OqLwMF7lqZeGoXAk6zF55f3vdwzKE
nA6vSwY6Se7nEm4zsEOta5RYsadjKtiUtTO3aExRQy+qF9MuZFzxjclwRnBpWEtCQK02UfVfsHb+
4mIiHROiZwCjxNC/kHq+4cYoHdIe55lx1wTJYeRbWNja0fT+zQr7ege/vWPsE43ky8U0qUY0i6s6
Y8Zne5AYiCIjqYaLydLSHTAWVBcyoPckQwhYLUsbuyu01ksGegFo/tL2+j5t1QrHJDT7Ec6OEwy5
78zScGBMOOnvff2RmXejFiOwDv2HOTlXSp7K71uAoA1gxiT1WY1QOIBN1ggFUhdtevmytOfBQJ2F
0ilVX5bxKHXV7y3MDXF1xx6cRIYquzMds4fiA2eChkMJGKwrFMDPuRL0abkWEdsB53VxMFwr8mEA
fqOCvTHDOLHZsrJ3rqPsuR/dhtwSwIUU7hKmXjoa1B0S+EVt6S40kEGZr/JFcyRzdCIdwmJHTT/y
FKgbQpGNBhOqsg8Fg1qjPLazxIiwgcU6ot8V6QBh8SoI8BWMyXXyTlEYVRIDdF6sl7x0kQYABB04
2wxdEZqH8njFPQWK3KRED4zfNzD9UPDTBNVkf7cIkHqUKhDWu+jyEICgUzDuZ3HstwP8AettkeCg
bTFoHLbq8o4WwE1rjLMzeeRJs4HLkUePbQLIX0SeNUSrER8WjiRuYwBnxL0ZEooenwUAHp0RHKoR
EN6UGcdGlYGpK/6I2qWymk3N3vOsd6BUw4T9ZRnMzRAvYPTB/RTQTIJIRESw0AyFSFl5+nwxXzDc
c+vWm7Mu5FmK7aAINZOsShUGcVO7TdKHK15ldE8GbjBddLcS3Fswxeg0OxHKusUDziwYgMNaQTdt
04w3S1rd8PmEIZ2vwWUwW4aVqoAXksybYWZ2oUsnQ/akPqJG7F9TLJRa9LgPT2UCdBhi7NS8z/uj
RidHw9ujXRnxFUHMcKja+YDf7X7h60lHYU/uNID9LeyZeVc9VNCfZbXui3Z2YGy85zwGaoO591wD
51g8K40Adib2mCkeAP5VGvUwLsflWKHfkqm1HQQFd2BB2QTah1OkTwODpsmcaO9ZFPSLCKranz/d
f7mFmKqlcUbg6v1P6v2yaxo6zhzD8cIR6UeDzbE2fiVI/iSk/bqFwA7exCnDYMX3iWMEZJqmVo2d
iojYY+kthiNZ6ZuwQTZV1cZ4wp6yhxQtkwSuKpVNlyaOqMHVs87Z6CX69Iud83vG5z9/nk/kWYzI
0olVOB/yeTuNIGLUH6UFAwCYE5VW0FgUGTx/7qP/t8uVbfra1aL+kJ/rle9KnP+Pihp6pef9uKTZ
Pr8+13+7/Y/Tt4XQl9/5s6ChlP+uE9QdFpDt62mOAunPeub6E5QzBpjB5FqxXP33vpYzjP0OOgUx
TFQ61DLZlW/4tZzBjyhG3SqhqISgUrLYv1LOfCI0fnkDTacqonhgYMXMLyLrb47gOJ9MWJe3w8YY
sGFbu7zmdxPfjnEq7RGpyx4bo/t+8MeNrBCKyR+/uVZ/cTh/imD/+v74jrgKqqX+04OFaF0hmaiR
FDD7S78u6C0Z610V39HEDAlG3ntNds9R0UCXj+wCYwqNeq0Qr1dPrQzhMg++jenoyzuBRUxfVJ4F
Xkut78eiAfpjwoKsDsz8sUd0WRVvehU5cNPLz7/DJzuBL98BimYUmBTfgQOt+p7iy2YEwY2J2W/o
nqyjNchAqzZI9vlWvzH38GeHhYEesntzx8//h+/8aRvIpg4E4dzqNxXyNttdd5hu66fkNg40L9t1
u/IR42mv25q7+hc67k9GBv/8nT9RdCedlok08c7KbXGIEI1Dw2TPd9qWr4HZ7qp1taWHX0WR0c+C
36/vC50r6ny0CeSza9NQjD2dqNZv+B6hMnAd4aktwA68t3bpGpDtujgDgweToLzMa7pqQx1ZXXmo
+eq68/s1/j+/c/lKrKsbCwL4AdExcg917qY6ICJOK/xCIJFtKy17oraSugsizdwWLMzRZ7mDAWWc
O1DsgRiSzw7OmbYECO4iw60uIKK0MDN+oZUzHtPJBfBoASSb3T5zMo96ur0YDjhQN7vaPxoCnsqY
3mPI62gPDfw0YsT4TjdyOF4HrK3fSAzKQyrW8c4aN5G4wVljQBLb2vPHXLkKvvYln/EHYFGAw7La
1j/0Gvg+bBLLI9nCL1HD0fvcntqdtTmLAL45oE9pYC3XzjWVSgAtKuz+oYvt+TBjiO1jkp1qTo+3
XOEN9kttY47jgQRhuo0WYJyIwDecduV19hL2EBazoC3XfftuRTh0mw/rIRev4ExJfmHVR0xWnRGa
iE95BfC9UR5zxdEwJVPdLCh1jNDCHinJ7+Ql2/JV+iFQlRdu9xq/LI8jaE2ZOyl2+TIdyPGStk5c
b6b8Ce7gMbwfOfiUIf4F1LIOMedFSJBwjFgO6WFBiA/U18trurtGw8Vhe+Ht0VK93pu4g5tkhQK6
rhwB6vf6iZzIEfkoZ/4AAMqGsAfLttjWYe90eKCk+9bBYU73czfeWwdcfTquwbmwpBO3DoaMBXOb
yLYwd1yBCOvnQRVq284DvcJZfHYcZxvzXo8jcAcEnBYJdTBb8Cff2pOP5LCJXUDkTuriRiG89WqX
bKyKBzB69xjwoNJMbcDiHLY6oFJ55srw4Ohum2t8xQa5N3CYFVj8LnnPEru5n/d0Fz+JPJDWMYb/
2nyBf5UdnyuMGWo4pxLdmasX8m5t2lPz2D1iEbT4B561WdAtbidCKPVVD8tT88DIBY/4A9LgyoMx
xEZXFHBtVibA0zM805xkT8FSrO80w8av4gV08BlGm54IpjKFz48ENDYbSijN9PmJrJRj95zttGP7
QI/z3rxB8QhbWX7DvNbJYUkl7cxd7LPugC92Uh4MX7u5XkzFSZxo/SRXFv525rdfTB0SJKoZTmM/
Uvi19Odr7lfizWHrP07O64SE+/kmf8uEnT7K5/RQ7KLb/mHAkPAKc9v6AWyi2L6+mmrT9QKJZ+Qm
Dgb2KhDTAHFOoOqiJWGTIzDFeKHSrmCaAtG/qm8GC203dEOYy5EW3FWwXWx9hhO0Pc2nJPUqgOFY
XrblX60n8LSpgErt+oFYqJ0xYBlREA4OVIAOEjRQY982Wz1yB9Au8ci6MAG7wZO4BOVNmXhNgv7o
Bq3XLj6myqV+Mnx5M8BGoXdK+IR+jC3odqsZCx+w9RAI7pPJSTksbH1meppw8if08aG6RhOFeF6E
897Tex6qnlypGhK6C7Gifr9bVv2u3enr8qJslsN4HF4ZuAddiLazA78OYPRsJ1jJV5KOnb1m8ME+
siugayu1XSVBa7pxsUrRJKPnGNzUAiS5Afg/gkg4HTUO3uFmkQcGDI04LQMvQrONwmXLIZp30+wh
EJZ647Ru7qvbfBNv5A3oXnVzYfSxMV6s/EkHTvkQL/mjIKD2IcwrJeiI4WR7jucPBU0TWC53xbGY
5FlUxYuBGYGMnRrSBcho8DnCbAv8I33B9GPSQX1EuDREhoUNYPthOA8H634omtKp2/apZgL2ob6O
flXJMVVMLdx4tEbv5bv5aJzYgRzmfblMcJOwQf+KXuVz/ChPwzF+aMdDMcqA6IPHphZkHxfd5qz1
XjXexqnTwpoW5Kn4ubsdFHfZwAY1IzaSQAaoi08VOGfy1nyXb6puQ1yXdk4+3PS7el3hVCLlWr3g
iPE1rweYDyLQGtnEK1zR6EYi+nHwUie6UYUJmrm37CTYQFt6Mfd4aN9KfJwLsdzsLcIME04MJwxc
YC1DNkMV6pnd3JoXMrzk4m2mKwWuPfJBPRIsRbTcbS3suVhDp2W9sN4Fz7TGhcOzX5fAmoBxXJbe
j/AJG5uCINfV1C+K1ZVxSLBK12Q15Q+Z+Sj6rdmHY79SGS4LZlUuFBpmD8/vFeaC2CRAfZL3qmts
NSAaIK9jZ8c+DHpeGujWqaQgqW64PLTUb/i+h1sM5AwbDAeAF+k3apjv29vIB2EsuWiYzYA0AkYp
2G8zGLkYU0EP5oFMNY+g2TuT7saxpw4bkvsVbCpUbxrulhKLEFr1RxyA+JK4lK51jF7jt0SAo4qX
barDXD7qBNBF7xdoi+fVoPoaoAsDDiPeGAeEOyqE9dhDuF2+lzBcEoFGT4t11OTGECBjo1+2s48B
IN4BGdrHGcuzCZPumfNNEd2U6osF2AsFrrYS5hq1K+3u0q5ymhLD2hGCJ4gwAfW42eRENabVG57B
POOFJqCNQUEAWQpo7k6SX8oJgp/pLY3OOFkN1DjSV/bzBdvnEWozgY1B2fB+p/W7/Kh66Sl/1vbN
A6+figf4atf36W29x1xzwTxZXjKYHq+EO53o0wHblied5i69Ih1Nq0B+UjjJhCcxrCASwQEWOxDZ
zMJF7JY5gpyE9VmN4G7c91m1iSm1yQDTyNWMgxHGpvmhwyADwbAvcX1kt5rllUPuXFksY3UGZolX
A4B0T7fk3B7gHgOG9TJ7dQJ6jgO3jek4vnLgVMjvaKDX8YZitaRO5/Q+lmb+WnvaDTAc9d44m744
FNBvBHXkRhj1Ipv8Vj6ZkZ0S0AACAD6Geu7gs686GC4BE0K2kgizECPGF6RiFXcGDvBNf1sdi3cF
rNot1jrMSWqUauASvqQf2c30mOQ2iNT6HRzQ76MdQFmF25Pm0DgErLO8tfcWyjaQRJpr7cNY2BrQ
DzgtTng8OD454TabxGHE+R/pbLZZHYE3n0YYQSvYr0jPQxCfj8qD7qh3iQmCvZ2/65lrwXSR7DKx
RWigHa072JYJcYGgSEMh5IPaCUyygu7KBVgIqFOxVeWRts/IMPTGvtwWKiI0r9P4h7HrvKn++Hln
wj9FkX8t1AHpfkHdCUDe75siw+qHEjSQYZOnqwlFivYCOIhyT53hGlo9apPfNq8V/TCm3fBK9TCJ
3WU8ENxea9pZ82EEtQeMMOURu/d8KGcIGpdwYTeU3WwlYLPy1sjvcmyYXekzvh5gFBM7FdCZaV0/
tR+5CqI46IurOhRhta2e8GUzW/WJ2/odMokjT3MbF1b1HigLLlY0rE2hYIPpqIkDEx5ibu5Ve8V+
MWyEAHkocBPYxLPZkapXR/eapeL891lxNnHk3hgX/o5nDu+53NaG2+sbDpjoY36et0DYojvYDN1F
JxTWodgmOEXzjdr4ADFRMDSHzIcmZAGhBh+ifbY6D645qCcW7Pe+5GGsO9hFYAdDQ4DHk2nnz9bi
xkE9rap+0zZ+f9elNkHbyTRQLXwTdKPWnXW8Kq4XGPMIdGjflheJrerUBeV5BK/bCglZxQtm/hHG
yAG/6R8S8Qq1Gn8wj8Z8gG9HF90pUBctK3z3XrwMIhx35dGyfORQy466VMDkO/Kzbq22N2O5U+Wl
rdb5HHItpE2oJyG4xBPMxfo9yGG0Dciw4sObXoOeptj9EIL5keOfubE1FFBQ1ViZgy2gDAnE2S+J
C+oRDzTkfi1bbVugg7NL1SvAhTmBpxhjbOHhSJEXRd3qV7HNDH7W3oJwpvMxs4CXJ8idLSbO6aPF
z0q9OWmlPTxbx8omrz3gygxbOPyWTBwmmWJTnA6omgGRnjD2iCJpN62jv9bR3nxB9NEjwOkJvYW+
UqZwvE0fJib91qL3I547Eu9EFMziLMoW+sPKzsfWjVTsRVhhyhYTdlpvSjBt5vRZxx2JnS4oNBcX
K/EmKDbA9NFx+rgJOPjwZ6lcflnwXxbOLr90Z22Vzpd+RqsLoyp9La2LGHxw3/zBEyvuwVT0zgrZ
WvMtHz5MHnKoI4eoQf5SpX86r/xLEOB/Dd/bPQ9p9VF/xgD/H5xZaj+fWP5HJZ+7V7Awn7/F9778
0ld8z8Rg++uAkl7//SuEp+jkd41qV7SYM2Dq/Oo08hXDU0zrdwv/wSySGqZBCZKi/4WZ5F/bNVDz
Oh7/BrsbQXQDPZj3wcAutQWlvXpX46Ch4NyS+RfuH98DzgrQSEM1KTU/4zwaxqFGjfegoPBnr+il
W6gfy/kWhDazD+JfmstcaQH/mHz+440+nRdqJqomHdU+4HPrGCiUh9EIR1a7FfN7YwXbLUwIT7xc
7J+fVH/NIaDmJ9Cua8DonhjeryK3mTDQWv3KSepHt+UT8SGr2dymBEKHCBVoNeym/j3G9es9nr/9
/LN/P/z4z2v12YUwmQcdZoHxEFBoeFPMfCBBZpH/8xf/wYX57EQ4drIzSIMXn+Eih5ULph77xfTi
Ry99vWLfLFgS6yLVwQQLxt5Knq18UO9FS/pfvPpf+2uBivD9qyOysc1nlgJYiypDX1VRz5At33Bj
bpgDjktHQEUc9Iac50xvF1dg747yXzjD/cCVlH5OptUKs4KAGZetTx4StiFdmFTPFtRXPYRLhy7T
3AHKNAzaGHPK7MW8jgsDUzkKueH6Y6fe6rS2lV/5qf9gDRrXlfPNlRb6MgJBxacRHShztHV644Ka
N11Wso/cny+UH73H9S5/8x4WwHQu+qbFE1RaNgYGGKmKzjxBN6E8CEUtV1L0w69MIX60dj5tRANp
STEWYws90PzA6QiifKqZv9gMfvRAfdp8MtlbatRL1CjzMoLs2u81KJU2oi6q/+ZT9Wm7MUHtB7+T
t1CvQdug9tpTtKiG9/M7gVHSX+2dn63r1DJP+gWaiaCe2+ZIIgb6eEyMM2UdPBu5MdbRf8uDjX72
sEvNllcZ5DaB0v0vzs5sN25d26JfJEAN1b1W5yo3cezETpwXId1WS1ESRYrS199h4OLiXOM4AfbL
BrKRuFxVIrm41pxjohHaN05jBgZN1Kh/91Alb7aItp8DHS71q5mkKq5g2yDw1cNwLEtb7xdG4ke/
H9xfPrd3nuDX0dx/PsGIoGsdjcN0hcqRtoPXGEzss/8hl210wYBcHAkbz67+/CW9sz29xdeV3pgE
Ue9NV5tLfyxuFbcmJK0ujFxxjOYo2yOPTJ+VFH/jgr33gm/Wp13batCS9Rn5Y1VSjZICox/LZJmL
c6jbdLh0VnBzDcYmD56iMc9XiqD/m4T+l+neO2v1Le8MwgbkDPLrAa6ScXLBRdFVnwh7zBb17xZs
8mY3yGFA9+Tz6ivpARdarKOvPm0/yw1lxb96D8mbLSHKtBrqLlnPnp3UZRz64nrNkujTn3/6e9/N
m+2gW5MpDMMpPNPpXZ+bxitC7xJviZ80lzWotTmWWWzHpy3BHu52ydzL8fznl35vs3hzTM7VHC1Z
rLinlfno7oPMLQHGRpG9WulR0n7d+KbCj39+sfeehNey8j/OCOTHVTyjbz3jl4mKQyky86GOY/Aw
/+7nv9kugnpWZav95Jwi/PtZk+DcH2U7ROovNcV7v/+bHULzZNUarSmI2bo9h2EcX4dNpP8yTX3n
2Ilf//9/fDpJw1y+L5hlKV+Wpxxa/824WkvzPM1//PkDemeLi99sAjAqqlGMurv4OgYpHszBfitV
96XyqO6W0f6ounX9WzrAG7nM/xWm8ZtluWnh2jnIhwsfWq/GnYvmfDlh7tqShzIZVUWj0xi3Rbuo
WRajd9K1U/NNFXEhkNFnq1G3NpuNlPgMq0x+WAInKqzfqAfaBItekMldU6qt/R4s6Nz/3an2Ni0y
yJdJRatdLyIbpmafxJrZmN28ZfzLY/reF/1mM9k8Vw4wv/Sl9VrYEDsPREz3W8xmjYNdMmEB+bev
9GZjCUTj52Fl3EXG9XxU0jlII818FAKF6J8fqffWxJsNRCxxF66Zdhcd50ysLA4Klcm/RWO981G9
Zeltc7dNg5pobkXY1QJBR2jsW5R8lR7/8gbee4nXTfk/lp2aU1Ph93cXXH7fYmmZaqxiPKrS0395
hXc+IvFmW/JHncdrVLuLygzj8yIPT5Amh7/s4O/9/m82pToKs7ysN3OR9TjI75g2lSx2QZvhAGod
lffDv/qi3wLfuPvFUZ3hBRJpi2tlw10HOFOUI6bZ459f4r238mbDAEoxqW1p+KCKjR6ZLWn8bbZ7
lCotHv/8Eu99F2/W3lhZ6h6OhEsyzBkGc1rX7jpTOR6zP79A8N6beLPmtt56nhoNndJUTtF4Loe0
Ln9nWN7KEQCGm9DpTQpqxI8tAZH+vRvHBM/OWA3R9qVsvFmf060Y628uxiYt73IaMdPj0M/tcO9q
522nP/+i7/ye0ZuzIEpJIclmUPlZWg1dhGo0TnI0AE1EzjQ0iVL85dR/p8R4K7jOWy+Theraiwy6
bFj2Y7pphi5rKrC8F1wa6e03kuHV33Sa77ygeLMlpWs9V/mQi4u39YNivG0nmMr5VJXjYzj0eQSA
c4CW9pfz4p2Xe+s/EbmRVTjX4UXmRWePuakx+k5xWy64UdzoPxVFGf/LIuEtFDDtK9eCECXwzBSF
a/ZYDouW+V7fJCWrETtQ8e3Pz8c7K+WtFlCCP/ewE7H12lg8iLIl/r11fwvzCv/rp/aqpP3/225Q
GyADrY4/mLYUXftz5akQ+sbGeshRlKB39LgIZYHtrsMUoN0lGkqU5PuwAyRiD1xeFMoD6XoV3yt/
jho0Oqwavz3TGHBb808TMWWcDxB6W2gKUhlve1zUPA123/lqmtKrdoo395DQqzHqI7i80q1XufHK
DsFPy5+/tAP82+RrHOsUQ8CfP9b33veb7WERHpbZmO7mThQlFRHoGJHXZgeTNRTDUYywuQIkAnj9
/pZ09F+vF3zUb9aDDmo1V5FhwFjnQe93V2Kcl5SsAudyTx6nqsUuYKjDkw9tn8FOAvMb5n8Lt30j
jPzfMtDHmPf/v2lkmL3vnF7vYP6Y+quGe4EYYPO9vIJSFkoMhmMcmSF9GAVWSya8ulZcVFO16RTA
XWh74e6WiqyL6lr73sLAR8wcbejr44piEHlfmiWj2Xcw81J1u+VRPAE489algZD35+/tv7NleRtv
6gRrRK5ePzfcqpOpl+UZNKSrikO2RWv9IoUfMY81UIT4vQjDk92rzRulL1kkSz/15Umrfuv787BY
XW+PUSvzoL4t8Vb4+qDrzK+rVzLXLH/UdRyK4NCLuPC8D4MUYgHyM+u6dP2zJs4ptn95GJEQ/9dl
ztt6U5ysKlBeP1UYPEvlm7ClYidqpoOtHxJuH3rxwNta/WEENBWytdaQcJpt2xp9JYLeAdZZYEIw
Awd0IRzgEbgfHpP/IX01fWtZxWuD2G6KluBi7ejssq9j+M7TwfqAuYKdgvRSqX2B17RDPZARBgJi
RNKlrccsJs6jKtfA7LXIwx7N5UCS+3Ral9mZH8wothEPPXNLJJipyWJMrHPBX2eC3lGVYkKBoCKC
SzfHzF9gHMFCpY3TGv0QkCmQBtfVFFSEiywynuNlz5eQzZijiUXIrqyMdfGCiDss8cfnwRK+OFNN
iHjimFyFI/Ft0q3M9lhB50G2GZeoBMAKA1ihilnW56jn2WBi7FfjClg191cnUTK6BiFkuWyMZ/ws
avJ/ILws/naCRw7mTqaEphyVl0XFsNcyiVAiRDzpa33yTR0XUCnzqmr0KQ623N0DROQOfSezia7o
3ex046/XSdwpgcNHhf54E0ZZr75ZV8XpvVqgwOAVqvK4u2gRwh3sIKb015HnUngAC9bXOLiQs2q8
B5fALpjRL9U9oo01SG23PnTLNg/BBVzaSkqZX7C37GvrzeWz6EekDFgvrLUflIZyhvBD1eX6JZSV
TNqDirxu+JSPXlZeojh1Jj7rRqyoJt1W0QXwzNws34t1KHUD/ylJnc+n27SwBlsXZNWdV4Yr0oBs
SphKe2HZIkAtJRTEYL+0XZneVvze3Q0VxVw89+soa+zZnT/XYMD8pgTYLoglE5jfQSGDLunH9KlL
nBG3EIbMkJwKM8EzIVKMInofUYe5wzJjmW730qs0P0cFEv8WQr1ikPK2qNpXfUveDomHhotG9HEb
Ox/TU6kXE9rLxMe0HScsZz3W4mDwM3zIwoQ/hO5QqpKaU5ffmmHI8s/F2Pgg0kRbe/49jiTfwjmK
0pQrYaOy4T6hB9U+CklOz30R8M0+ZvHg0u9sCsurr1r3VfHTvgIpp9M222Etib3xhoUZsxEcqC2W
cFKNHty41v56xRkJHHw3uXXqmysttUIPnIXMCrJL45s8FTd5UXnNdyPXtXdnl6tWQjL3VO4frAfN
ASJnDQzqoqupWWi2xbrUP2UdjyAXsmqs7amDqFtvEJK6zcPstQzop6VZNC5DN+ghGw8q9Or6zs3h
4INKCCZIDHsZpAP4O0robLwxbc2COnXMb5oH7v8L1XMXWZKHTmmqgUbt7Jx00TOkghShYiJZ9vMp
HoOlwhEWjIO4kvEqsWUOoF4U9L6M+3V3aHMvG4BrUVUg0E6LGqmETj3R7gF+acTGydb26yFr2bIA
ci9N38fQVLd8u5s7CFEfdBv2PKVZXizT51Z0AuBQomVXfhQSFO5pqLOFTc5vhKjBha3rCpazKYsE
m5bUhozBpPbF+uRpeG3xrii1Wa8GV0ZokqY5wTVlWar0ab3V9E9izeR6SiK3mGNj2D0xsXnm1c+f
usBmn4NVdzRu+qzFbEdymK6GU2jCPPyVVksLfyVZIyxnSOBSiyMfmhRQjH+AYpjR7kuMEylepVCB
xx2HBXjTOph41IchrIQhnthrGCNc0wKvM7pGmRW/ZgyAw0sSl6Yvd320GPT3TeS67SMdxSF91Rev
nMz7MG2C6RrccI38SZZhMc/7YNSRf47C1Ssf8ioU4308ubCrjrQSyv7X4GKQZuT/1gAAxmQwCGcL
f16nR1ZoMW1oTddkjg/VMmfxlzWvuvTDkoxyuDRgkvFbuhT/51cdwzd+CBvppfEOMKvoD2WfetND
XndTjmpXGR6ytSaOmRyHdWwRq9f++NSYpkUHk8eVi34lTd3j81PZGPbfQagVFdwOYPewYjrIyOeu
S8Lg4NedTJ9GUAjrKfbLNT9hU1ZIgJMiTxeUwPU01TnzMM6WMwddAKsmBSCSXXmRX2TfNqyukkTx
qfO973MYycKHfamyhvQySJ/4CYC8+37FV88BiuJ8DIOfess0LoDSNhqoWL2hcC2CVhlkPOs0RWeZ
Wd23uCGh/9+1JHVEX+waJz7K8czxVe20ECOICWGDpZxQnAwOurI3RevNYKihv/ClGvVb+fXKuZyt
ElDbMICFUlFd+88DfNkCGV7m0uWyKXI1cKmGcztfDSqfAh8mqcfJBj63jL/WNFgWJMuU+g9No0T+
iTI3QvkcTUWIYi4VyCYQcaZrgobL2dHSbBsiA3LcUyruz75iMX0iFrpen2agHdqi1zFpi4lymQfW
YZzMVdPs65bHNzzEYTZh7pHLmr9GBbN2URvPTdqhVbbhltZ7nvvoshnpRcdU61U/laVrUK5DMB1g
5gzxLMonzlDiixI2+cCBdACVVl4X/RYvAQDhJEyuxoaXuyZGVHnpwd+W7mEbfN5W30Gt3dF5Q0Ef
Fip0zz0wd8SEUc8l2Oe4W/s4Os6xhPe744jAd3mwYp2q9KTgDLb5jYeUruUC2RkeVtl2Ww3kWKdB
/6sOGU4+c7LMdXcMXn/6DRG1TJFBAEMr2DWRlCMG1jacDVLfdpCszTBSAYLmevOj9HFrwaCVu6WO
u/afUg26ul6FYXTiJT3l+V53eUiTTUrThi8BjzXPu5j0ZG7mYJxic3Idp/MxHTnvf7l6o8c02AxC
4K7pMN5fgtHm0OQSdHoRZG8M7TdG97X43I2xN/5e09g057kJZZ6c5OyRT5zH2oxXi8tx44Zdu5a3
hq8F8gv7tH4Zh3gsP9rNtGjQUjBWEdwx/J9Ieam61XQ3cSXWN6y2fxY9efFHAugboIYkRrfND4hq
6y0IZti+yTKB/FbzAOBFO8fzG8Re1d/UacONY78WkVTzYYUuZE5yEKBQHgpWEQ+E4TsePuRC98t2
notYI0GM/D4KEGCnUDeDfVkM0fwY+bVA7c8VVegXGZQg9yaTBYTDZFWwwsdbRd6rbh9Vsgh+hdZJ
+Dyyoj5FRdqv80Bq37JaZH5R4hEweEz8OlKQcgKd25+JC1P1G+ZxNSZXTdM2LfxR0274m0M4zl59
lMLCYL+TsQeQ4goovSixS1cxxcbAGYZtecYbt41XQaArF56nADzjeC9MtibjoSlnNfSwp5234iea
LKIFzNppdjAwjZG/LtPqJcNR6gLFCdGI7pVPLhe2Z26XpYj7BtSYr9KR45T/Rr/zzYrGXC95JggG
27zU/7xB30fiRuEb6sfG9vW8PDYB53JFz18Cjz97VRH4z5XbRnOjJMVGdzRju0TBpdBtHqhjDfCl
To5LqiT9sGWdIvdr8dsVPN8YDa6bPxli58r5LDh3m2JfBqvyt48zd7NEXLK56+LhMR/FNPKv7QBb
h/o9Cvxr4zVjiNa2k77OztKLlX+y+ex4XEHT0D3XUd1ahiZ+b6jVbBWDkJK8a2YoWzhF32C+zXBW
BLNOPHAKSSwZu6EnlvVYSISS6S7f6tE9KfIcQh+GWNfL+jSLBEY/aHbuP2TlDpXFVLA0axyVe4Nq
Ik+OWZJID4Vjumaxl+4GO+e5O4hMRjPLLlv8zLvNlk3IGFAACVAYQ3zZozmSOR7z9SQb4XlIToop
nMuLof/RI3EeFlnexE3EFOswr2uNvX0ZOH4PnWhcP8BqpWgLd20RS3/GD+91urydVLLSJVCtMNPL
iiFdwwGkvEon3rltIb7GNyt31+VcCNUl38ooK+cPWSix7+9diEUz33H7hTj0lWukiavPbG8htaFP
EKd9mCFzzslBqRSE9n3NugU9VnQhWZoXpdc2BaOwpX5sXprc2uIEOGI1z27GPXpdNX2+PCQpubzH
bCyp/HeVEEFKL6ncBhhdNWwzgIIxJ07xjaim7VVFW1RD75+CiKYIjN7KlPn2KZ/MYGEjMNboSDOA
VhqEOxlQbeDEok0b/oCtkZQ/PSro5Hvbszf5CNVjLa5HSJxbvWuEs9VHmcVVfHYDXOUnbs08Kbum
iBfSsnU8is9UMli0efdsQXsleITZq8vKxTjcmtJbrgHNglE2ukavBEJnXqPfqKRSivuaTNMZapga
w4+xqVSZfejCka/5ZrAhA6bHyYkAMNIIQE2/AuNgRsu7Ki2g3CV+kI04HczQB/VhyMlSVHfbMKfe
P4Px1xVzwDL5B3jJoR53U78tm3+12MKqB8lOZFjlQ+KP/GIlZwnS304IdMn0ZkTHfdOIkRZAUG73
0aSt+TLGacuHb7SOAWAYqrH0C1VQazhXkq0T8amAw0coT0gwMGwnN5u7pN9sdavDzO+x2fBIpP65
99iTWU+DDAhV8KLI1oclrYfxl4pzN90NwjlSuvKmXAH0+9rNxe/O5A6rjLY1Zi/05hEgT/ox0/qT
R9THLkdqDidXshbE+pnZurE7hmPWo0SjXaWyFXRGLKfrlC3Mzjg+fUpYkCyVS/DGJb3CACPBiPvn
IdiyDSL6TOvuRzmsqT6RrzvaD7QeFpJ4Ip1RfXMRojwCszEF2t1OS9UQuMvZAejpvvGjpR8/LyHN
iABLn5zG9p5zviSpg+pbJf3RBAFcsWuppt4zpyAM+fR2bWblK3rYqnWjc9Tlla1yTEc26zRWF0ke
AqSPWUT11bxkFWJibzOmaA8mNNFIRT2FhpLRTFbwBnhP9Gv2ulHx+isP5iJvn/rB94ZUACotRBTe
symVRXPHcNEJjIUN954bj4cgxExROSmzg5rXIQgPWyhd+kn5TZMc6i5X3q/NNxkbmQlVJ4+2Acb9
WXnFmtAECBdW6S42vnDdniRam5MduXqF2S9yFMvNYmy6vHhTsD3HvaB16ZUcnZjPqCLNFTkBKnpc
y34hSKLUTMVgXgW5/zKGXa1fYn+Fn+wGr4a7287Qb8J9uc7wTW9JAm6GxwqM1Hyxc5pMz2HqEVbz
UVMxzi9IHm3HtbMArjkcspQt6NgH0pfdFbxdJm/0Voe4Om8myckHUGHiCbpSQ6waQomCmWvswp3G
J96lAkgfXaslwxNjNayvbl/XiQnPvQkLcXGj6sbrckEOwpVtmpsZC+dapFDF4LSOavyYrJ5NP9VN
JhH6b/5M8Qz2sBhfYqOcWHcTLupUgHdZCLfIgM3DeCYTMChPnj/G64+oHzlK92oO5pJrK1m5IOLE
MI3uoCf2PPp4DYByKs8M18gpLWtLv2sIcZ/8zlKeOmQD0xLTMKbFmLzW07kLZHrehsDghdm2sF1+
VNzfCSK2KvCBOUaBl21cMKYi0EDN81L0BQCVpVM9lwEWDZYmvy9Yt+FMt8gHMS+WhPFZOuNWGLbJ
hBKuY5P2knwJWCcYZF1TDS9+NaTsRKy2Kf6xZCklzy73CtqF+CWnPJSkO4SNV34zQa765lLKduy2
70tTBJt8zhVpINvZr4cyspDdk4KdLknlGM0nAgGivLqaSj9rcXsEuiSBghSUEBeO8e7dGOsuuBrL
2OrnupQRyaqq67pUHfI17QXaoGVZSaFJwvi7F7aFpTaKYFADYe/tV/Jh0OS5tfKZtHXl0oUb/y4I
g2OLNGrSB24sxn3KoxaXDn1YKy0gF5FNN02/dNYcPSs3fA4qSxS8TCTlMFALuM0Jxtt5xKLtdfTy
vkYOaDQxJ2Bg1WON6LD7rQu56pfMRXn7uWvqkKhv4L9Y5jM0xNvniv5zjn23dHJ4rlpPGbkblpGa
ZM1dulGienFVtYd+KuV0mfMQEuK19Tip9XGlTs7jkxdk8zafSvCwYXClCDCX6DesK0XQPY2D7Tx1
Zt9FN3Pl8DcF7qhtY5T4PI05TLrj5PIcGH88sCGffLb19Cmkzo3a/bbN0I5HP26y+sQxF9T/qM5F
5UNBKen2UxwBxAOWl8uHsitDkDt9nQbh99X5r3E4ZDo0xS4zfU3yQtK2OkJaw02ZH2YRdK18R2s1
CHsX2SKT30QmaF9xPwiz6La3/H0crq1Z4qtSkAIB6jcNmtxcpTlCdU2je82b1xssQrudFXwJdGs5
f+x6fH3c8g+jX9TdtagDYJskXNRThRsxZ0k9GW25GBwctyGSpbaKSwENPrQtnx3RFd4d4UZBiTNx
jofyrlSm9mImHdy3YI7HAWY/k9l2QEZdUqqkx4WuIEdggNSHuPAGpQdORJB4PmbxuTCgKbnpTV9i
puDdbQEDFuBmlHS0wg4hap0w/cQT0Rc/FguUcNu3vukLstOKhD79aRWZ8i2BNv6KQRVVMX7VrisF
/pyOaxX5ACbp8quRIDKeyao3ryxBlNdddb/mUQaEVYkSgN7ajq9zm6QlXP1qWIzKLvAI++2r0jpH
ZS6rfl3v8qZPuF94rWtjaJMouS8gQXP4PvXAR4PJi8AS+8KRCS8R31AwxeKos2kjaDC3Ku+vxdq8
JhwbHyTfL7yp2oOPUCVkuJ+3jXbWfJqKYoQGb5KSXII9kxbwnSd6lSjfz/XGDQPG+CDNKCFDRUFG
BANDBzft+nGZXiNOXB5i/49aMpuKfaJdvzWXKbNjsH2M+bwV5Oh57EXwYqd6AAvNvGMI/OFcB2Z9
bQWswzyXLYbzWDxWY9TE7mqeE7/F1d9sySQvZQcUxftYp3lg28eax24SN6V1hSGUx0UQ3g8yTuLc
3uRdsKa22UdUG1GIfymZpq28JZI+XBoB1SxP8w2S/GsIEazd0Zs2tVfQ5+nOEpmTdASJ2jAEazE6
qoX2BHYmGJKvDXskKfS7uVXbNtFKlzbfwFxuoYfPmflqm12Faxin3a0dMW4MR79emInvyIaJacDS
KhkXRl1FtqXV3aoh8pMXbN2cjB+KcCEX8+vUg+CvP9cRkisABv5YRM3BJHYELZ1WGwXF0a9o8f7T
2UQWAr5wGXS/uD3zGOP7lh2GzclqRVZPYj3ySnZtWZb1fVB4CscyZPo0xj7pwmK7sRNC2PKqtFOi
79IpM6K4WT0HMRSW02tn43qNZ59stS2ijNqtXG9fC4ol60ru/KlQuO/qpfRwvRZkO+Dk3VzA6bCf
toaEgMOYp0yZD1mzEmR1cWnfgRlLpSzGhYKxFaxlZniTtbdtEYS4k21YcHvhFQJL+2YikuPVUl7R
piOEJpa597mY5jiESV0UOCIZuJTeq5iigYwRClmO2d3W+LZob4pxJnuNvrx0U7sf+n6QP5m/mOTL
LHQZTyesDliKZ6ZK7HfpvCwaK/BKYi1pGYlOcKq1G20BYIYBTQ1MNkMf95dh7TTBitzsxpi/wSYR
6A+R5/N1IkaNdPsFWWekhivOCMKf9rUY8wTvqQpIKhyqLopmmmSTjX9vXpcpdwhWohrcTgTwgofr
tvH09tkn9geLX5URPnZLDIjizroZVLfgvdFiZ2cbWeer41YHS/0px1xlgDDLqYNZbXqL11NYr0/S
63SudLH+nFv4+u1X38hqCa91VUZDcDeXHf2sR7kwDNpWnpw69NtvEyj4SX0MvWS2y11YrhQ/H+ec
+rW9xzYRaRrobp7o8WUVo1J1obdS9HRCucNZsddVQ6nGxosyjbBtzSiu+EiKaKrNb/R9E8CkrBR0
bY7cRKXiztT3CckhZTPcrZFo4/JRISb1D4iEqrp5YjsMzC03Bjpne+N6Tw3snkssqk/+ROMJY9c0
g/HYR2IwoPKXIexNuXNjKOLpyDHs/AxecOkg8TTTNOOSChkEeuNT5gsV9jcTox9syFVVoqm47dE7
LtWBNDQv+kC/jUvDgflltDkI6lW2fdW9nOqnklkBI4aSTKW8O/ecOX51vcwA4cWjx51kiG9shnJS
e0cZg70nP9uLaaEPdtwAAo0Jb/HOpMQyftrG0dWSJrmOIpgwdgaWvIVlUn+MDNnKkGYyfs/oDA+6
45Sc+pX+7ORqmkt+FcTD8mn0tjF8SYw1cB6Mqk29o9VeT0/LEnG2HlXeiBqTeZoDD0YnMlPHhjAp
iHQuxKON5rnrv/EUrq7+3be5kN7zludmYZrXMUTJRg405pAO4F4rEtNvl9SL9TYfaj35a/FAD3l6
9dJ68cojuO1L02hE1JjjqnT5XPhLppHoZLTFmYHkQeeWGkw9VfmQH5dZlrN30F3Tt0RhMX8QDMRS
1fb+dD8X4ettdTDT5i7Ok1WNkzuzPWK+rp+ifjktxjNN/hFZNqvHP1I1lXX3Ql4D3DnIA7NJmial
3hwFuH3LLGucfWiUuo0IyamqjZ7hVU1qG6OcV2dDm+3DxbVdeJLkidXd7zp2ucGeThxd1Iy3CrI/
aVUp/1JdVWr1xvaU89Ie7nUvaopq4UqK+iH5mDDSLRSog8Gb0zPD/TApngbVgrakayoG+7Ey6dLN
JzHbSOmzY7UN3MmXSqSMVCjd6shX1+WWUOjtKzmakBa+F9FvboJKC/NI2FafpXcp9MVmPEfJmLv+
MaANEzQ3Ab3DJfs5+Zxy6+fKo3kQfaiooEVOPgPCJfp5qSVRtTl1s+dLopdlE3OzkEtfeWQw+WGF
57fyrZ/+tmhzNDlEhQSMfGzSuvJChEqcLIxiGNy77wWjPH53SnkqtIUHJ285UREgXfRs8ULXmpor
ISSjW1L/QweTFyJmUtf1Fp3jVCLWeko56iZQhdUGBhoCdayiC+PtpBp5Mr2IMCRCj7Bwsgrp2PZ7
OoopfYCqZ4z8PUIq41UXyx3JhzONxqFU5xDa/dBeV8uoxHjiKt8PuCCC2TBNlG4L6o+biV6h6pme
7DQz7U76jp7dnLihXT7FKR1cdCCs+u2eXKy5fcYBNaPAGlgbzHMLquoMblIVtN5yHG0/quVbtaxV
1L+EU7WBQJ3iVbWOhiv3NLaY1z8t25e6VLSNQdaH2wz6JpZBDWVU0sGXRJRlNTKvKwIm4wYE7RQn
yvtWDgUjyqdBL2VPvKHRiUnHXUfzQq6XmnQKlDfzMnC4HCYLRfs5mkLmYQciVrwwv19LPQr2xMD0
LL6fgSkSnWZnYrqmPryNaDMydjjq1xuMoblui9pLW5Cp2zSFv7qU8VH7JKKoRl/R0iUtb/oY7fo+
QlgDU6teCfOKr4LC5syIVWT9cP08BibX8MBB5GXBborrvNhtq0W1xOgo5fC6w87BrvY4pV0m0rPG
Y/YqGCLdPr/OnSTs8LmJ1qYtIR0kOcdatVXUPLvW1VSnV4yhGJhcdJK1mAbbhAvpZ0aE85oeolKH
Cj4TKp6W5k+75LfcsNYOuqkh2L7mSGz6qD/6bLvr9czxxKBXrEHCM7aMkpM4ymWcfYn7DAMz4pAg
Dz5Q24wAcoMNwP8nnxvWUD83zm/ymwrnGgO+muic9I4xvu/FB0UxxSWQajJ3Zy802VAiatIl8hwn
Mlu5k2WCbx9Dq8o028VNjzBoF7M+Q9LUuk0U/gWtCGXrVSfZWMzO00Nvf6aCsi46tmlQjWBkZEdA
TedvkzpzPo2r3I66MEhoYTdYf4P172j9/g9n59XbuM514V9EgOrSrVtip2eSaTfClIwkiupdv/57
PMAH5Ogdx4AvDg4QYCSrkCL3XutZ/lMa1igsSH2IxZjdVPQidH09REFqyvs0aZ2w/xSybWY5sG7C
Jhb9k2WZJXYU3oy+5nwmhe7yepgLWm7QKPLBJL8kEAb5LplL8fmhbynjyiOct6kpbpDfYrxkuEoN
vZk1D6o4oAex4RvloUt3jmp+ZvX+vcBIFN0zG2QG6CjVJpkVbwjB0lb+HU2EVvI2hBzJB5ykgk6y
wptDGiDmk0P2sn9L1cnrH+bEYjb/TjPjKGyILYm8g0woY5bRt0Sj0vbXPZWo9JNGluMX/LpyEt3G
nV3DCAhUVOb0qtAuVdCX2GWMJvoPFvcHpXy/+WHmtrJ+drqupt9V7dV67452mOob0Ypa2KtkNKyI
0M8UqTmALJkE8NMMykuAUFk5sxkuqL3pz54rvOaWPpxoiEwjtPB7TNJt+rkeQSp7K4PlYQsSZRKJ
dTdQ/SivCjOUrOedZKhsqtJ8LpptmReqvI/n2oAFJAsrUF9to8TpQ66ULtRtUQUhmjJduV14bact
ieQN7u360FdkRuHjM+zO+kbGgGuLrdcNcgxWKk1KW1wR/MD9RW9edeM6R2Z49NxSfrC2BH6p7o04
3Kh6U9nIi3mV2ibdadQmIeGcqKSEk60N1vLqVWAXZC2py6J0HyqHRMUZLk1pSkKYk1plN4Y5qpwg
pT72vxploO1PzeDT7L2KqIfO5jadM8t6ZhudDP42Hvu6Rw7XsF5/1aObWs9jomfjmh6w7T8EWFEB
+6iw8cof/ZG0Mq7iICKEiLopcvICFlmGR6wkCS96DPoEJf26EnoYNnSDhPI2mAQC51jB7mW0pREB
wxjfHGs0IqJyE0JwQkXpF+VlqpPrIK2Jll+hO+vsm5SuWIAXTSV1dvC9sA52BVvi6ZZ2axs8sZaw
M4NOq4H6gT1A6RvbWMS2VPuS/kf8ZxTUt3yUfATcvsUinBMsqkdx0Vqwa7SAiilvcj4VI5W2fecQ
/laumczL/KC0lUoycaM+hilse1XQ3LpTBc0zDs2A5FvK9hkpp3aXlKG3KROGFXkeTduBzUCxN+1Z
6qj8rsn6cX7RugNhgLF0HCGk+/RyD5SrXGBUyivbY1ZrP7rBV09bVfQ8FrNltofMDqu+J0QwpQFB
PaZp75G+TEQg0athpXpc7HTkXE1EvaSeOYOFm4yWx1FmdUsKNVlek/0riul9e6Ru+G76c4ATWj6y
ehG8VwOhpClmXRFCB26Oi9ibJk6Lodk24xCQn92Vts7fMEIM/XdtsqjesBvz/GxnWwGFb76CtZlR
6jYrYobJ46XHTBs/c9AOukQRvLYYUPqdYM5uM/jxoxx3jUjqRNCIDVBKrzAARhpFBoueYVhZyM3s
B4/Of1ZvkpFtJXvCTpYp5DvVwIus2vRgzEViD4RVKMdlpRgqIR8DUdHkzCppHnFh1H6H1yCd7eAV
zX8eQgYHZk+diG4uanng2WE3PfVHdRPircqiErdiuERdsKKRQSm0ZarEfTV5iOT2RUz2oKKzTGkH
uLIxpXrgVOQTP5ADVh0/JH6d+NGmNFiv7M2Qquu4i9XY4hSmgWyQSVYnmq/2aq5pk+/y1kG9yxxk
Dfoh5ktGRGDXOzhyi5yPOS6ase4fqYxW8jfxgw23yfVJEZZAZYcyM7fMJ0Owq2jAk0XnszpNX/kX
PVBJy2UZvBIz1ZIdmymKCxYftgShnsha19loX4iRENCpM3KWnV5mi3s7pkgGKpp6YX4XCBmz+Ewz
Svberqu6afxiuBR8vFXcVhYAmTzQZAHSYfUTpBsRKS3fqXL6oLh0bifqWtoOTUfTjct2X6Q+W7Ut
Md04U1gFjfCzSpJGJ+e6sByzfTFNmk1bIXRb+Sx8G+E+89FLJoJpEFHAPmRxac93Y2Dr8CXMwrR6
JQfVbvZTy6hvV2j3qvC6PX7qiVOpOwSFu8gj/jraEAXdIJcN4DG0h+K4B+tWIe4YWGxeZeRfZECP
9FNcxYXeBSahrxZsuH5kfeZ0A8LkyUcEcB0MFKUgmpYIhRx4+PUnL1aShCpL6jyt9lXQ1faXqIxB
++VN4mn8e6gx9uj+I+2t/LRIZXTNRJlZLl0FcsLv6qQQNFrMXpkRfZY0j38aOMCdal3lntVsVe6Q
y5RPZifBnNPahCim0zTl7fTnkN44nHZF9wHcN60ydm1UwaY7VEcRaU61nvSDSdB6TcKh1VRfHL+Z
4nt/0tl07aCeBeeYTHl6b2aNa34pEuJtfhxXW/MjKfBee2OHKKjvdNdG1k9deoO8BvTRy5delOTy
sit27C9Dlw/uzzFUBRdFvzh0d/nguxPwOlX5NHqk2yjYtRXxXu4f05gcZ2e5eRA8dtYcp99FqJg2
Vi4r+Agb5qAzFKx9kA3QTUc/JqWrnp3gxYldTwWbJEynjAjohjxF5AVYol+GeUqCp2GuA/UyeZYi
rHO2POXJVW7qengbh7ZLyZmx0u5TmFXtdJ1U7LvyTWU5I3S0rKNw0ON3mAd5/EwIa1rPuSqKvZlY
cfUrmesJop/rJmbmIBBMUyRVw5yljruzilHUj0g7Aj9fuzbOZTofKKjhwk5CmOO97smazzYFi6uG
aiThdPLzrEVnPLSVY27ZfphfHEQPxatbJmwH0WWZhQ/AVZgOPaSSUEoKcj19gGyT02T7mnohwfQg
VI1ZvxV9ls+/3Nhz6U9OE/3tMc8EWA2WkID90QmPP8ouHDZF0nZXsi3bTwqJvPm1FtPYPnSD+ygH
7Y8HAonHLIdCF4q349Zm2M1WPRkbl2ZRQARmb/ZkUg+moiXlhDHfa1XahcHqwmschFIBrraVk7Ht
+F0Vsw+ZNNRIXdkMuWyYgdHV8xTumeSL3NmOvuWah7K1nOZTDr8eSzt17bnZ5HNERZlmou8+BMcm
zjdvMKhqbxBRmFGx9hvDGtt1xy3JH2srNgYCzljvAQhEYYjqBklklX2JmGQ/l51v/axjEt7ueiqR
Q30d9S1Bmo3uKNKSvGEQTrmB9q3ilzqZkhr6LWM6pAtiVf74WMuR0utO9mymnRvV1RRJNq0Tedmz
nbNo61Z0eLAHbNo5wSOxHnLUnvUaafo8/CoamqRrE+/II0pYUIBJfuX5vq5/o7JE3pU5it37Orao
yRxFVxGGceRChERd6TQJs9/+FAv52qomdr/mFG8yFPd9hmqRLm1qoBfWZV7tqcd3xTdWzLoBWhul
yNN2Vkzx9rExIiHDzz4N7mEk6C8wMTKjTzTqclcSPUIufJoYOi23bT4W1udeJnRktqE1DembNyTs
QkG+JXRUWNdQR2nXqTZCPjo5KugIJaOZucZ1G7XsZA6G6Wu3fLL1TPFtbaD10HcGLh/5wFUGM6jG
3OnlY18kzXSjPCcjE3vQgg8vWKgxQI4cpZiz7XXYgvnUD6hjXfOPsK0YzQCKzQR5bFOmnorvUtbD
Ft1BMwt79RC6qOxrUHU6yB+DWtGrXpuob+J7zAoiJdoO3UK59VOJpHQ1Un8Cwk47x1NXTjk77r1k
uEBvzZGSic9mQMnuxhFNK3/46Ug23rfInZ1w2psu40w8T52NQI00knK8czuU0c1rjzfCDz73Jk0B
TAGadhQ9ZInGb00HneXrpiPRsHsisC5TMGmpDcLCSybRkmuMkqkiRReTUJu+BUMqNQxCI4EanU2G
Fc7XJZpwu6SHxW7OepwqZ2g3rS0FMKrA6Qziw+PUmsvP7IxbgLiyrWPigucKEdbGFlOQ/S5pHTab
rB5HWa1w1tSEDnpJPn/ybNuJzLXTpkNf/UiKUNOWc3wlMtjLYSTK+4E6g763rBimM+od0DlrnIvZ
lyYGLfZtSrywvNWiDMY3thIt/N4Mw2ax8VD9x7dZhXTyV+LzdQOd7bjR8GjQ0mMouMiMQRRHXRTl
YlPXOsJUb/tmLH9PrJwtIlxxFeY177t0uI6jY4WvWBpQj6CnEoWmNdpXGJpTRLZRErhz9ilEQcEa
xw/R33/VhqiDYjU7wJbi2zlVzfBq+5yWeGo/wCyQumHqFhsX00Ja3baUrVT7K0f7YwAe71RUIdEg
Ut76Y+Y1WuVNoErHim+FF/v952ZqCYJeU4usFTrJnFZq8ktQiSUTs2zr5LeVlLmGo3mcZxGBUqB6
Qh7VyfzQ9cpwp7XT5D5TLdnJzdBcsYys9DdNRo8+omrR3pS3lTkj60R9gurxu1Wwya3uVW1Zjboa
Yh2gcWiQF1G3pj2vJ/E6GmP66qtYx8812DTrixhadmAs2NVAAN3KjqnfV0+A2SiebNC70HvHA07j
EyOAVWUQihta+0xpdum60Z+ABQz2g4FdpR3d0sQi+2YrUTBbd7bWoulumHl709qjP/Ioi1tynJ8o
XIUd6MlAi58yqJzkp1/HVXg7Osbkf09rChxy3dvc0W8ATBJzazSU8BAwxuz+GgKmTbM9Ug87MX53
nNJyNpmBBsPfhF1xHPK1a0zE8vrNXEwruwlIaBhBVZjpJoEPBlN1xsrpmlQ2u6z7ooJ6Avyb8dMK
JFd9Rn8E+IPbyusmHpyZzzkCg+IBF2Th3U3lrI0XwxiTirBapC7GmoYDe2h2RnTCcCQjdcYqE3Rx
lG6UjAS849RVAyFG1TjeV9FxZdChlUozeiCiNb5lA8mNd0UdFVR5CWMaX5knCvRuZkSb73XIjgaP
okNRdXQEJWNyQLzWQracBOPjgd8ihyMrOJjd76PNKgHivC6yVt1Kk0YyTCi0TQnanprqaUHDbywx
9udpGSRvqZuXTKoxcPCZIg477mLf+9Iamw0LhVRd2x6zHPfDiWY97XAVJWiGeAX89qqfncTZVt7I
Ltimb+NUbLNL3GN3XdtECWs+1w5QlLeFz2CmmEU792pCe2u3V0rjX1Fr3U8NDmF6v1RXh01jhGF9
FIf0Ddfqlp5SL8LXIDhN3FdKPoAD6Szv0EVZFqUw11HrmvHXgGE257sZIzW5QOgn5pGWek5T9gjf
zcqYKkxiJ8ek6Em6ztG3O2kf+Q0LJz8erpNMHLd/wD2IjoXz0uVuuMWQNiNHE7MzyzcqoypNryYX
DeZPmUImytZCUGj/LIuYvjJTD+YrFnI15UlgAxPpZSjMSZrq4yJr3koTvZ9mohnN6EXatcDug3ee
DhXthcSLCfxUeh7dldSNM2/Yko3D9ew5roC0bYysOVd8bmvI+nklVLv3wVl7W6lti++AH0V+NOzo
phWs/Mx6DIeXhKAuNj42MacvMkQ3SI+F+5kRe6Qmctgityjpyw+FC3zdMYeGERBnI6K7VZZnnmq2
OJET+rZ5OGm+LpMZUnGm5l9nDxi4qvLWqWcOf2xZJQXKsyLH/aSwf0y4TEgb+Zk2SGd3rgim5EtK
/Qm1t0VaJfI6PltWfN1WXV58iTIazn8yy3Hs6ZP09BjQVbDjhM54HKmIwq8sEHOzRhSOJq6+q3Uc
im1dW8fw5Lw3vXDVxDRX9TMiJMo/v0ejGlK1Z0PjS773JSpgWNoZNTa1MnLDGYer2ne1oAtGSz36
3aLMGw/cqG7OvyTZZBXzVdoGFHeeuaPhLLcqaH1Ky2Np5/N4h6c26A5RhLbGZDFazW7xJCi2mIeO
UBz5o8UBKq1bCsC5dQucRczAeU2H0m0dQX66totCl1ehMxfmazrRjuhXplOL+nugUZvSGMwCiXb3
WHKNyxUaw8ajeVEwPXXIgYpG7vEOEb65kiKYLRbIM9YBTNhFe5V0kzmzsZp80/wRlmnmzzdBiw1k
S8cMoZTfdzXtSpHWERGrXYKDCAtolbruuEdv6xbDamIe50GPmTdSkC4wT6X6l9YU7BGoai8OUjLY
xSi+1XTT9H05G6VmcxUZAnGIUSRZ9clyiqYuVgW+0Jx6lZrhwxTkzJGQTUKYLIP+gDvWMmC+0qif
g+shFzGaaRdvZg5BNoaos3ZmXCa7UlUdKnqbhTHjrR2z2N3EGIDqDi1wq6ZvtRm0xdckC8wgWBkT
I9GjxY9Dv3iIXdv3bnFtehbfJ3SGiMPSikoVTW7b6kYEjbgZWypREynlNIHJhG7WiKA7PupJU9WF
d4WJtWXM4HX3w6tAN3lEsEmCz/JKAXsWAWIiN271lmh63bS3Dms5hww72jXcZmhCDG8Km1kU3GhK
hSzf3Rp1wLVqdC6JO4FCN7a/irar8/Elrj2zbrZ8hMRkI3w0czwW3cA9de5bQEcq3JRFjy/nPpxZ
tOGwLn2w4AMlh8lAwE6Lol87MQr5krT0Adr/fYfezRz+2FRHsuKu7DMkFNuqLRNxzCjvBpb6O/eo
nQnRgIWNeSvDSdrdZhr6qI/EIytyq+4IZBAU8q3PaSl0MNxZnvaq8QZjp9N5a7thuxdsaAezbbwZ
AireyZoXb7aeRkuE/KZhKtNcH4Qh6zHfZRSmRXLV13VnYZ6snWoG1s7UlxEEPPklClG+hGzfH9FC
TpX9Gs3S94d8TeYuNfFuG2ND1L6/artI+eXzyLbaop+OPpYe4dHBS9kec65lxl7kYIIUsidaeRhw
HvxRA/0jVM/XuBhl7aBKTwepkm8AmiaPZD+ny+3vAYvJyMOkhLCBgOdkmCg5kKit8xtDleDhNoYz
0F5UwrdT0oEtaYp8hyjVr0t3rahzxrm3pa1LCxFGc5KHDbvluaN7fEV+YMSaYIWgXRC6ug7ZQE4v
FK3jQ4hueYgPJnNF+CgmwyNtGS8tjcS3Oqj85q2rcs0G59PHgIB/gh0Mw1oY6WPBlNnNltpXpsHW
csN/mf+YRaHdN+vY8yfrFelrakybj893it9y/B3vuEW0xXo6RHRnOPSRiNSltbnpA2m3N1ltDfIM
z+bUaY5/f3cakkebxna9bp/2sWeiRZCQw7yBcss2skMxnSERLKKkxP+jha0F+wc1zoT8pQyuM1nS
CYjjnVIGjs0Agzso/yo4tELfRTbF3e5YeZ6IsmqD6zlr2SjWG+o8T51tnuG3nkKX/Q0qe3fVdhcL
n94tYPSm+G2xeOm8ZOc6YlvK7kln4/VYZH86/KVl7lNhQOeBQAjBBq1vusJrO6JNOImvQdL++Php
/xPTwNu1wIaMpsK2YlrBdW/KV7zjeLCm8RyJ1zj1kBeEELppTovRU++1kQxtu6IegChw0zaSSFbW
VUkVEGQ4m4a6DxjF04tM2mTcKcsO1BPSqTlAkJuFzlcpaym6gxcnXlVvqob5784owBueAVAbRzzM
P8DQf4MG3j2YMQ8oYTCo0DpM85qF19eYYiNC/uJ5iqEOeDO1HHOH2PhnZBQPwqJkb/ptf2Y0nHgM
5gICkmvHOva9sv0s6+G3LEWO3s+RjX1mUJ+YRMzFJNK7JRKAqSKFKo3nawJk55s4HpJrwz2yr7s2
ODPcTl3HcvLoUMxqmAT7NLBaJOod8da2bowzSKRThz/+/d1TSg2LroapjX1Jey4B9VQa7VUVSnpJ
Hw+HEy+suZgtbJFWLV/EbD/EmTTWvGz+vOuG3KbSElaiMO4uO8+CUuQIFZtWr6q9W7hHQ7FGpLIt
kzFONk56LCh8fJpT92sx/ohrZ9nTzfW+phB+G4YxpTK2bl1+Bl5z4vjGAsETFTRyRinqvT/lRLS6
fl5hiAppUF30+/+if94976Ts2rSudL3v5DSE9yTBGu7zSANEnJmQT13AYlwMVtXWLLbqfVDn1Onj
GqYT3Tu2kpe9UH8/S++uACZEoVyG9r6xiJUxsMesdCzZoKVk+Vx2k47v8rtTWJRK0BUYxBGXsfFS
Obb+NUci2l129OOde3f0KlaRTlTc7hGsOp9VUJa/mffk88dH/8uK+se8+zc59N3hncBsj97bbt9U
UG6cylWPGZwzcqOicPqZG8yweihSqhJVRshcOB6RLGhXL7x35n+vDtjAUXnUwlJyne7Nz5VMH4UT
Jc1F4xyW4X+PX6UVpUe6hoc8IW312sFelt4WRt6sod9n3z6+iade4sU3XJoVDhOn9/ZYUQTMBkQ3
P0BVqDNvwIlvxxLzlYrKx5vf9vRwFDaDtMOnbxn6oXQpUBblOcjucc74x5uwxHml9djIsWMohk1m
Y7IJ2W90v31qMED0fcfH7NQhgtlKymxgUIpBW/eQUnqWRB/fxlM/YPENBvNjkPuZYQZ2XZwW+GCT
LL3qkXZhze0SGkTZCkmEKB/oC/jz6wRQWX5qo6wt9h//ghMPcsnMKhxnoKpENZvNt9fs86GX+fNU
RaTIXHICuUS4W9TscA+7xcFHP1gD0OmyCOkPLY4zV3CcN//1EBff/yZDVDgMcbg3wrjeeo0Rb5wA
t2JvAYkpPKSL1KbP4blP3a7FxFcKFC6aTuge+VayKgDCIPwzNx/fqn/C7QxDHk/6bmJqe9hj8dCE
eztDaBQkNUaXwvLg6TXNbRtgxLAjm4JLcC4q5MTSQy6WHnB82nLGf3iotBr9XxCLyeghG0Clj9MA
puQMDfrUTVvMeAg9OjTzdnwo69rz8SCJ6rrWw2icuW+nLmMxGeWZX6K+r+KDUeJP4Pf7V+gb1Aao
W3318aM5dQmLVQ2dQdRStiLuKcNwtNcsa+orcHe2PHOCf1+DDI4zxLtnH88CYxX9xz1mADoNQduY
T6NTkrpni0p+ueQq0KL89yTKRyrcT/24Dwl4P3Q89GfkEMVFK2UZHAfo+0tAYjDTcqvI1VLRy1zb
zps5DPLl499+6gYthrkz5FSOs3LcazO2TCrQFMFLUEYjWV2q/vnxSf793ZHB8eTvLsEMG5ohQ5Ic
5gDbcOSA3iPsuPWLn5UIHj8+x6kLWQy6gM211OmQHTIn72vyje3xE6u/oMLn56hvH5/k3+8rZOz/
Xgjl0LbRWP33Ooa98tmkv6q/0HmrxLmN9qnLWAw6zgDzwDCzQ1GE2CgBBdc/ndieflvat85cxb9B
lcd0+P9eBgRHVbAlJ9QaaQRhk5jCpP5Krx5q4K3rB7q6E1ZRlQP5mBrRF0XcJjIfFAqM8sFDWCa3
ANjH+VMNvc3YuTWOoz/1nDrt7yBH6VQTegjC/a1F9anjQ5cyeXwOsLzWxhVdMSO+aM0vg8X0gUhN
VcwZ6lCk4JTWIkI4CMFUZZcd31/MHlmHac0tZXSo1Yj/tnRKEjG9FrXLRVMsRdX/PgjDMyuaDC4v
bcX2GggdttzUex3QmK0uemP9xeyBs1BFENSyA9yYut9kpjcOWxtq7WV7FukvJpARUlvVAEQ7IByU
90MeUPsDILf9+OefmDn8xcyhUXUiIObn5/6MMwD2kzWD9Edj9SBt68xT+Fs7+d+1jlwGo4GPlDIf
xgHvcDJ7j13uKD3sojSe8ruwkMd+PJ4oIiSx5TmNu8mkyPo9xmKYyisaikOEYZ0q+x3I/lbvVY2k
4hcK3ngmxzQUntgNnul2z4YoEvcHnTwpXhjnbu0ijBon+ZAfOb9f4CiM9kOpQvoEdJ3xnN169HKe
TCk849VwSRk4s5k5MY8tU9ogVUYVtNgevSyepZ2c+sq6JhCFPMOPn9uJKpz0FzNljrw97RUjMRgq
IwzWXuLR8d34lanMF5OukvUm5qH3rQ1ieN3/6elV9I9zE3j4rzG7GvFeodrvUgS7LUa+j3/WidnV
X8yuU1nnCLB7dYC3hVujgwdZwIG4pl/SnXljT93axZxUVklAVX9Sh0iRxRvTgzRgTJy5rScOvgxy
E07XKR1X6UHm9bB3M2z8bhFXl31Cl0luGGm0lH1JABl1djxVjolGZ+uNRVjZkKq8FvDXx8/hxHUs
43hoetMfwJG+rzM72AFSMHYVyoqvHx/9xFP2FnPebJjAqEwwXpiFTP2MJGggDheZhHocqWiBX/j4
PCeuYhnhFqjKDZBi6YOXWvY670DIxwAIz7xIp67i+Pd3iyaPfbEzwcw6gMOJXhj8fkJWMj7ae9rg
/efLLuF4ae9OYoxOY+k8gqCOQOgOZXHwnYinTJ+5Q6euYbEos/DQIlGJ0wPoCqcicLLv/wjIat9D
KB/n5ppTj2Ex1cAjUHYJPPgQoNCFlu5Xhl5p/Cwvl92jxaSBCa9GaF2UB1ZNJMjpInVeTBqeZxoW
p+7RYsLA50qKhTvkhzHkf1e1NebNph6Asdxy5tHeXnQVy6A0c8aSq8qpPMg5bsUap11WHVrtyXPf
lBPXsQxHG8URVzFnzaFp3KY/xDjY7WYDNcRLgDBy67L6zFt14oEvk9Ea2F1J6xbhnkgI9bMF5Pg8
2XJ6+PhGnbqOxZCALuIgl0osDD1J/qJtrz4WLr300XCs2bhsIl+mhdVxSBQB6s+9NGf9w+1w+67H
OXfmC4+/eGeDEBEQ3v3m4LuErpeJfcQxgTq9LF1RuouX1i4GQGCAKveolwxkdghV46sgQRR12et6
DMN9PzEJU1FAjIv+gD2EpJcxKPFZxIPC7P7xYz7xEi0z5yyLOMgARfyesom68So7/u65hr6sJOAs
PkF9rMDsubbLWrCJRvYk0AXQJWD02lz28xfLbgFbHDer4P5M1dyswV6XX6RBJtWZ458YBc7x7+8+
DCH6cQcwyXBIvNz4qbESf57YEP4G9++9fXwJp06xGGiIKkc/1xYZKFVZoJ4r5GcDG+GDYbfnYvNO
PeTF90cBHBjVEE8HlOWyWuN+BHOIbql/+vgSTh1/8elRo03URD7Ph9rE78ESYGoPQLsQuXx8/FO3
aDGMMdOXI84Lb5+nSWPfehHmr5wA8LDtr1Frj86FCzJnMZ5ZFavZQH+MKC/JH8jdgVyA9SM8dyEn
btQypSuQVA/bthsPI6qsew9qwoOIvbMJIqcOv9hHx1AqcsQ742EABZms7XQmLyUQUbz/+DmcOv5i
OFtNAX23TuxDmxrmEwQ6HJSQZcCWXXb8xWhOAlyb0EWsQ+DmslxbSRzLlZ9FWJ0+PsHxh/5jh2sv
hrPESt2D3syecHnl9X2dagcCfe1OYx6vK6dPqydZU9AfrlI6XWBALjvt8X6+m0UQehh2icX0YOJL
2bp5P2yNuDFRsDXTWiurftFSZ7uPT3ZisNiLwY5PkywlBV3VaKkNABBIq7cQl99jbpfxZYs1ezHg
Wc1U8N6Vc/CwARk7D6kbmvFGteMroBPSLD6+lFPv22LcwwKBpGPH86ERmPU3mZWI4EoIJ78sXph6
+uLBmNA6dVjLQ9wOqUBqV6EnwPeq9eaiK1hGXoVoFZSUrXVILbJPDkhWgI9G0NmL68tOsBjyliW9
UntKHooZpgnmmsx4rT3CSM6MmONx/jFilmK9oE1Kr8VS/hgAC3BAXgxIkYddAO3SqlfuEeEZrtmP
x2VxjRM1AV/nC3U2GvPEy2wtZgRINWNbYHc+NFYp3mL8u8nKh4OD46fFs/PxPTx1ksWs4BKgQA6q
4R60ExUPloccdoW1pdy1yAZ/XXaOxRSQtaNw8B8VD741ee4nK6PG5WMVzOJiP+H1IpTg4xOdGDP/
Iw8M9NDa3uweIItk0TaIoGHjRyWt+bLjL4a+4XmhWbTCepxHOKsP8TSq8lACbijOzF8nFBRyqeCr
p8xPrFkHB4iLXS3X2usz8aWwXfiOqzqD8LOdSrcYd/noJ+OtLwKy3mhjphgFN+y57O5M3fvUe7GY
HeBGakBqjn1oXMS3az/Gd3plgYnxd3ig0vSyIbxU6qUFlAalTe9AnEVDqINbuc9oSPPPFz2wpRIv
KksFTVdbh2G2oHgYQ1bU0Eyq4u3j45+4S0slHrMOSniDbwFOyWZLxinalkxb49Xc4N+47K3+G473
7gvalSSRdIQtH+bZafWB/BX1tW90Gj9+fBEnRo25mALitPMrt6pZ2TSj+lT4bUDQXG4ASrjs+Ivh
H2ZsfLIi9A5oMDQW4gJy2JZee+RuLjvB4qs/jB0qI3Dnj5GAO7pplB/pbdw13plhf+opL4Z9OQ5k
9tRo42EEFC+mLTEOGabw1VpGiCLO3KYT67NllOJAj64aTCN4TDFCGUgrpnY9p/4UbsIoB282EJMB
Fzf8edlNWwxw3JwWTLEA8XldGRY8rzg19iPusMtyWuVSTtgMQxS2RAUexJiwxc4640/TWuC2WkBn
7pmbdvwW/uMTvdQU4ujuBBHRwSN8B54EYOfbagoa1pS1vJJzOl3WLfkrAX83ButS9LMFkfuxx0wE
uqIgO+NKYrJKzrzDJ57+UloIlCFOLG+KH+e+cOxXBeoK5HVFbvXwFc9ABG4qSNEuHGmbcwTI56K3
4K/W+9110Q0pWV/GKQkaR2RzivbsHjIdsNrLjr8Y+36KE9oThbrJ5wIXT+PNTv+dlSctrY9PcOoF
WIz93iBrI3Ct7itaxnJDBOJLiofs9xwqzK9RkZ8bnSfmgL9Nrnc3ynKppZEYOB9QcTW4jMJpvCLA
wQOuKj3z5bKLWaz5iYCcHIjyyc0QGhH5YzCT6+reP8K6stXUO4W/1XB62zOtsOND+NfgWUwBZMnX
c1MWzrMsZu9GYttsVjrri3NpmCfu2VIEmJE24IrCDg+Fh99+DcbN/xG3U6LWHckh557MiTdgGbkZ
5XUA+XVIbzyL6IEuHWx1N/gjcK9k0CMc8R5N9sfP58QNW0r6gAQibOzgSKqcwWmT130jzKT+etnR
jxf47hWzM2q/chIAersAm3Hnj5o6gKumcx/iU3dq8aH3q84pdevaz/gtiRCC3+zeYCdDEIklDT1k
P+R5t/n4Yk6d63gL313MUdadKUQfj1mB9zQENe9dF65jtC9gp2roPFAys+7cTu3U2RazgJkGsNBn
y3muBit+jQY3uXYsu90ncRJv4qwLLtv7S/O/VwXiIBvpLTm/h5oG7+dCWfBPVyIka/Kr3ad2e6Eq
RC5mgoQycepDuznUA+LFVWomgBBBW2fQau0GcMDHT+lYSv/HDCAXM8BQ1Qap25P3m5Z4cJXNZbhV
bV7Yq3Gw27f/4+zMmuPWsS39VyrOO6tBEgSIjnvqgcxBUmqWJdl+YdiSzHkCCHD49b3SVd1X5hWT
HYqoqIgjS4kECGyAG3utT1g59K7QfnwDrMSFbaPqVpJpH0YGlOQdv8+72WGM7VoVPH+u4YcmzBfY
HfXyW00sZg4TzJzXMuS/Uw3/o39oZ5YhKIAXRbY0zh6dFLUO9tEpxRM3IDaJ8cZz4YX3grqtKj3L
hFWwjUwS23dQuJR7MI9HZhcSUwUTqW0L8iAMhYCEHDcCEQA+m0J6au/0RxXv3lM2tJ4ghfYABCVe
408BHBzscUuJsXERCV/UBHopBwzM/qKWsLMIURXF6rMUsGNyDiJXp4B1MqS7aDI4kwFZZZPxgZae
MdeDbiz9AKtIMLBgiRCZ9LLlI08zSCBhsnIO+8+03uoS5hsalmZZqt9Oz40Psx+oaJxNQU8zmJ6g
wv0C5Yb9E0xm31r448aAu3TqZzTxF6cY1W0yttEnJ8XxaPRuUpC8HxpQAdV1BWAXFGWo9YH5IhiM
DUu/wIpicF5O9+zDaIFZcfz5u4YGbvK4NMB6lJwDJZPasF67OVoqDmpf0omCFzt1LazbV1bZh9sG
2pvFXXiYgtFAs+LQ2L39pcD8eOrg6fXrdG+WPn0WaUFlMXUkPUAckTlWG8EjDe4hdL4rNcZLozWL
rZBblmDW5+kb7N686Bw4zbzZaYj61MsArufwBXVP3Dx/rjOzADulA2MMsu4DqJTlSwP+LA/HVjU/
T3/8x/kVPIrZpKZ9ko4l6etDMsL7iQc6hgytDGBwgbetcoJgd8/hxm1tYhFlIcw3rOpHVbnUvoHx
zfCZcl58iVnUjSuopzNLtgdolmGHq+BDB75abMm1F+KlpTsLr8yHQfgkfYATLABUt4XBeRLYBD1S
FSTwW+3YTlhW597mvMrr7qwgTE8rQ7wwHef1jF2Gl2Rauda5bMdYXMGGfMJFD2THa/dUS52bhYl8
TMEFSaEBdoExDt0xOjLQgNszjQfWRwcKZc54/kVOIv3c85rXNzpdBwuQseVncDVMfjq9AVUQdkJ+
d3Z6Vi4N2Sw+YK+Hm6nx4gvsMF6/qdoORz7S9uJTyjuE8lmISPyyrJykaw9tZAb/xgNiY7hJp6qp
VkL3Ug9mMYJTHyhs25MHDT8HGMs4uMy69iMrc36cHqKPiwnRhVlgsErYXTpH2ClujMAi82EYEVa4
o4TXtW6meyuBozQc7pQHS0EXOCbRwiDfljq6EXVJwF5pQc0KTn+Zpd7O1q8C/bWJVOScxXGdoeoL
rq/1Bs4/w+5Tnz8v8QN2Dg+IJupQaiWbJ6Sdgei1I9Un4ecaOC6tdxsgXJvgGV2O3UE4Ey5OasP6
nQu4m/O5AZpX3ylA6WvTRMNZ0Y0S6rhcIpUNp7xkZUEubEnzqjtSphY8FEx3YBSiC5DdWLt3Go8+
ZEoOO+Ay12RsC0+az1amyfXU2SptD6LIbFeFbZbDDR9+3onUt597FrO12WU4Io6IKYcCWPONxplv
A7eZz6StoBuZr0srpyiYafpDG0e4PeoFGOwG6biVo8HS8MwW5WABg4l8hDnA5hHkczha9nC7gf/S
yjw67lcfHN/5bLeGz7kHC4HYeWvzroRD30jEnYM6F1gYaiy3H3B6FwCadtFQ3uCGrqTXA94s+q+n
n8yHKTkM3myZ0zaGHYtIhzPAygsn20XU9p98p3BxUcGlxqxo8FoGeGgaCSpWunycWR90eS7q8+Az
72P5RBek6Sr5rXeRnbMDIMsFObNGnEnfTnduqZ1ZCADUIpoa6doHyoV7X2cTeYQPVHefwR/j6XQT
C7NjXm6YFnBDLSc42wpcxjc/fdCVy8sitkW/Od3AUh+O4eFdGKs9mPr7cTkcwLlQ0H5AgnOWZK5t
hxQIwJXN2TlO5o+eyLH1d60gI1ePMFecDtEIcjrgcWWLY3zQGjebvqkqIc5j0jVedwVqbNs+g3hf
we4alq2qa/elRxp2EArUFpiJqs4eHhF57UIGwJf2LVyjUHFNYQeIrd+Fda8Gz2CHOzGn8wATrIHG
gqesSUHvKHNbe+cAAcbG354ev6XTMJvFHtnnTVOnRXeAPej0K06AHhu2np2N+iL1PNkHNnUrICx4
ROV5DE/wblceFfYlPNTBnJcrz3FposyiFMqy4BySuu0BhuAJwB86F+2mBPJ2LW+3NFFmccoHi0CD
2TIe7LJDGKzjVr+QAaBROCjC/emTS3cWrSiAaRNIX9PBk9I0gVf05msVeeAF5Agla31ZGqxZVCpk
BURt2yQHo0CrxWExmjrkNermUwIDCPXmLw+QsoPRHLWHCMnI6IxlrTd9lyrVamVFLTyNednlALBd
knZEHZq8YEg+JnmRjlcTgbHl1hS2Y1ausBdGal6AOVYpyVuD2X2ESMNLysph0ai7Vr6eXj5Lnz8L
P5RbDWxwchvPux6/DpNXJjCCHdTnNtd5+WVMYlH4R6A2jMfi7rysTd8cwFkibOUUuPQcjv16F9jA
eCZH/o17aLktvjAkhWElPFn6rpduurIHHMfig+DpzZY2JHkwnO5M8rM6+tpv8r7t6A384Bpvn+kM
MAWgbcq19+qlDs2WOdg4AK0M03gAiMpkQWv7ONx2sCu/R+Y51yvLfOmxz5a5stuGTqqqL3s/Tuw9
9mR0RlA7f/zctJotcAbhWOTFhhwq0eK1VoqcvZRgPa9pJRYeybwOs09bVpY8NjdDrRP7WwHCa7EZ
8AP/zU9TWj5o2PF0K/mchRMcnR0zirwY0ih1nD0MeCsXd9hO8phbQl7C6RD2ODZkM/cT8Mw3Y+JT
hOeE7U6P4sJcoLMsga9NLmHYNxymhNu3yER4U5Cn2uxTA2TrylRYauQ4xO9WkIQlIXyLY4KrJ4s8
we4TuBfm2OoClW4AR5/uycJ8m9dtRp1KQBom9DDVsklDGCtKsVEctt4rvVhqYBYHei+BnGKKQeZr
4DcO2Qwbs9ACmazdn+7BwkF6XpXJYdk5tkmK5wt3+S1MkjXIbbUP6kqEiyD4RXd3YNI4r6dbW3oo
syjQMywblRIbgoHcfUNVMIBtTDf8PtKD339yzGZBoDzChaKqbC/t3pUPMPOUXkAnDmfGz3ViFgQy
C6UTYHqqy6b0wVtRutJh01jxD86Tbnu6jeMa/CA2z+szy74jADQO3aWlvb65bMBXgTs706C6XPlj
nQzX3AM0IglHty3I1wkGxXW8MiU+dvLDHdIsMPhABKpJc7LHMfNJRQ1/Axg+CXRRwQrMsWvyMy1s
XHfXPbvMBtn4IDPk2fMwRDYLhiJ1zwl86nGAI365b5xySjesc0t3JXwsxK156WdS+oAYVahZ4pGQ
9R0lUwQzno7BSB1kH7dRbRFAFaFGEUrIVot2A6lHSuFC6mbgGK7MsoWpPK8AjRucxcrG54fJZLQC
w6tFNYAn8P4Jh2r6cHoaLDVy/Pm7IAbGVI7bCU4vwFSgOQ04BKCZG0AsDvZRkJHK+Gtb51IWz52F
Gso80JQm6l8ap3MMzK57UMn5Bq6FI1he0QAfJSew47inMHxVeNm5Fm5a4TWpaDpH3kxsnAofdJ4Y
ljc7FCpEqbuyGJZGYXZQybo+5dACm0sWawB0Q1yMEnF+tD6tAXbQoDaupGSWGpqFJ28SCW8Qoy65
Q00cYJLVPyEhSX+AtO1+cmOal5ECMaRVNbbykjPlvyhQm9Jd4trlN5DaImdlDS/sG+4sRuVAqmpb
s+mypqgjCtwBG2HuV6sFcQufP68NnRrewO3Ym96ypihxUswaCSaG4H618syXGpjFIFam1ExW1l9q
MBT8axIDBeUAlAbgIN98anHNC0ThyRQhf8X6y7Q5+qD1wHS/elHkDWB9gXm/EieWOjI7h3C8pQMA
4Ce/XA1U1o1M0yr9KW0XRuif68ZxMr+LEQwVZ7AhSPMY/JkW92WWHidzRkg6nHfToNj555o59u9d
M6jedrIC7gqQg0mYf4OzqmIwuxMb/nGwBID3ax+vPJilDWhuDpnU1pF66+ZXEQ4hpHhqbMAW2jPg
Cy2xYRq8XLNt3T4BBqzsDBxFwjj3ozc2dCP4QALUxesI7MnuV0QhydoV0kCdHdQqt2ka+r7PAb8u
43i1VGMhbvxOT70bG5gbCkUauPDHHlDdSdjhzc3mYZ5RD2gkXw8t/ZRyFA43s8PN5GrY/+QDu/Qz
CNBDrWCVcG1GFq8956X5OoscpQCjwqOtdQtSBT2TjSwTuMnkZfm56TovPfUVcFio1YhQPdPG2a0B
iyC5lfD+6kTQxxio/nPHtHn5aQz2LmqNpbxkVYQSPXvovFt46qUcPNZkzYZtYbTmtae9EzcFihjQ
CAetHtNQxv4GRAi5eqO6cNqZF5/2oxdXkSjl3TC2PiXPBqCm+iyesiYqt6CZtuYMVN+q/lH1md/u
obYG2Q1A0mbKDKgUANU3W5KDdRyURDKn3ftkBGTxEkMzpknQ4M3ISgCcl039bNGcsBy4gxE1W5cj
AzPVx+HJcuP00i5S8MI2cswE2I48t/IeoSb2dQVWcDPhUBJJNsGQ3ykcGM9VTeMzB36rpYnc0Bcd
LMdxzYRLj60DBzZeB75tA1YROLgg8C7cofWyK9Y1DF/USnPZf08F7DYvnKht+RZ1w4mFy7AIVVZJ
2AMdVV3mnXcEi/UxoSj6LI9HpYuMycEKlZ8iJuLMD8LFl7iAY5LeN9QpqN77RV0TvQcgqJRn1FHE
ArlXWOM3+BFU46VIlbqt4SWP22ueOF36qgc5dm1IImw9r4kx7XDNXFSgyJDUHcoXA1fB6A10ebiV
FI+AFUc+JhitKnVZs9RLzgAZc5IzA8YN7iHSiPn2EEYRcdmFhGdvdeWMBidXMC3gXMUm+OfIqHmB
4dOR2wHtqh5xicaUB4hmiIKktvxmlQyVc6Gm9ZABCQvzPBCl8CwtID3hOGtemEK5sgrS0ajEOycq
A3PxIcf1RLRWEG3/3uc/eD+ZF3aKVHhQPtT2ZcFgI//zaAWDUlVa+niVB9U8NhZwg17JgWZMTOMi
e0F9a4vzcTV+h07Lx+uEBAYH55E6B8BkixvDCQaXYFalgoYD5hD/7rqwJnhy4A1InzsgT/wggl+L
i0mFuQ+b1AYngxQFXBAYgHGYp2b40cqmceF+3Xe28wRZwDRc6MbLyh+AnEDkvRldL2miPXwbvCEF
QFmjtH7TgQKL9FrTcA7W3GB6WAkFbTvFQGtmihj3nEFHVn7tUpy2VSAiz5X5VgLJysatG3l5F52V
5aRSNxhspSx74+sI4tZwHFoQJEKA+uDVCHWdW/W/sIqz4UFSXRLA56NRtf2Zo2QKOBNY7ENyXShS
wdER3A5KyWYsf79eWg543HdydA19zaxmGMCHwQ0YK6/6InJg1WGQ7PDAV21heEJDC88eGZwejGkN
WZ+wQeoMAfbCH2xqQLrHH7Erpqk+78siHcYwygiqHDCiTt1/yeKOtWUISl3TiI0Pzg9IjEpB7BCd
D0BRWiBwpRI2bluwCzHFdgDUpskdjRFkqosSOJfsnrUDEZeljVQPvy7aaqBu6PYSt6ih4wHYAPb0
CPjXI4iTLO93QLua+jJKSKsf4eYksRxje/K8MHYULMuhzweNFKB3hoiOCzf0JrZ3dgK8N0zeNAdE
IZBDiivObebn0/QEXmVVDiFLCm73W4kbEt3vOryex28Uwr2ebHzZq+ZyIhOvHRBeQb/Y9c5UkbcI
zrTVg9MkHr9tBdgsmBg5g3XCWd5qSoEfBSzIeWaU2PntoIYq9zAFLUgMQ5hWJj7ZJgooI3/jdDYU
qFGXdGC3xwA3UXDHW0AGVLS1LWeiuGaC/6nwIIXzBpFsoSQv0h5fBjl+9+tnDm3+vLoNr7varYg2
t9XAjgQyBqZLUGRCvQ7a9Cs3/h/vgf7celfgGhsp3Mm+jYqmHza6lQaxKu/as890QtizA64o4YcW
Q+N5i/Qox6OR5NGJY+tyjMe1wqiFLJh97Nq7Axz0Aw4Rk2G3IDmy2wIRcMNIqR9bcFh3ke+Vr4JE
zsp4LZwW507M09hVI6JRfoBij8pdWSfcQn3b6Ns/U4GpsZImWWpm9jLrDL2b9V5OoFmKqy82kwpc
94JTG7xfoBKLl9NP5/hC9sFOYM8OpGZCCSVEKfyOdrnuvjQu+Bzb0c8Mdj3svRls76dSUH8HFEiR
y20To2ZDfvIwOTusAoUT1zboIXeC9iBFXk+u5YxlkDJznN5Zx0iyMpofT3Ix10sM7ijJWE3jXSd4
5py7Bew9JjBichtQoNMjufDA5goGgas221G9d4vqAgIGe1eQLa0d9QTS8Sfv98jsbbSnfV1yZbxb
E4nUB0+TMpReIwEP3uOQo3ZqTWOw1Jnjz9+tqNHWkT9wWtxhK7foLs1dp0BFJ6Sk5yV8nFeuERfW
7dw7OB+aEgwZ7uASoYiQK+X8FRUo9JElLd1NOKpiGJ0hX7EeWkqRzZ2DK1zzI8+fkBvhc+vCd+A3
hMBEoMCdvG+RqIGQRhKyBMtbeU0edrXdwJuyLm9gcdt81QrhdyWGLHV8trgNqv9JXLfAWlat/T0F
JnmHooVyCwPD4nasgd7yGmzNpyfm0tyfLXGNrbrA2WF8jgswhQMHNp45tvOY/Tr9+UtzZbaKC9EO
ueVG1d1RqP/FQsIZFaoxuMihdhzSfkYfAlbl8QXr3YyMwB0An4vpW1birQXsTGP/HC1tkm0q4fK0
soiPC+l/hkMY8f3ZCjZ048F6wtwyh0JI34+VOU9A2X0c/CP3OuPJpwTv6M9xarzrDy/ZEPPBGZ7J
YFHw2BnA35tjcuBTrt9oYBYrDEhMEjYK023NE55sKuC/Iatw8GayMlYfzytfzPO6OQc/TBj3tpUT
7zcZBq/bayf31KdSAP7cDxi5Bs9yvYrcUtQiPakMazdQEdWPkLo6309P3o/3P39etc5LpykAkx1v
C8HSXzifGuTGuEEBGso/LhPYVz6jxEVca7d1Vg5EC3HInxep0x7UWQKi722aemz44fJ87OLAraze
iwOUEKKgaSs8oHvO3d4gQRvAGjjTjyMnmTpQbMC0CMEMjLwHHN3k4+mBWHiaczdew7IBRb+1fWtJ
vHbbKJFwQ+EAor0yWxZW1rx4naWRCzjuON5GsAa7i02bC1CDNAzpy9ZYNyVuL9YK/Za6MltayKMA
3jpm5S1YfakbWhTpf6RDRm+tuuvjiAer2T/XrqoimU65orde5nFg+uIUWYOKZLraUlD6iv3nHsls
E4YF2QCcoEdudabVF0io2DfIZD+XYPPnlessEk0pKoRtYLId0DgnKTq4KwhX92DCgozobU534/dZ
8oOgOvfDJV2uphF2ebdTBEmT2KI4LnFgjHQ8475BmV2i5q9waWEXm8ZtcR94Bi/eIc12ZowtIDoY
KieRMXFtXKavzMbfbx8ffSfnz0eIkEhQe5hm14CIDUl+2VQj8uBD5uVmYww0Z3wL8JrkfZCm8N8F
TRI3S+MBx1VQywMoMBtz0/YAXzrb1OQ49gdU5zrRIe7hclaGKVgs9dqEXppvsx2cZsQ33lC3z8qt
XbD2ZNw8uxbzXkYrblaOJEttzHZxkbFG+UzFV00D65U4aGxXuj88C5gn0EsG21k5hS0sznkFfj/x
knrOlF4P3kjxvuyNsbP3dAyJ/OnpthBo5j67tg+iq6N1dE9q3IOeQ35JPB4gq2mpYqOroUN9H6jy
rlkpJltqbxZtHG1FdYsk5JVx8rbOAAnuvZ4DBFklfRHGnhzldyfJUQmwMncXntTcJUtlSFl2JSl/
jiIHJRWZW1eNP/Ma6+hWeeAfrzypha1xLgVoo7gwWT3Jq8JPkuIX6hkHYm+yyWXyxvdwGPaCxM+R
dYLzX+pkV4USrbVyXbU0S2ahzxlQrluDbHRPhPG/OyQdfxC3tr6eniILI8iPrb47eyFHi0SjqKd7
DR34RVHkvAs4t+tzvKnpNSXI0ryYHY/Stomo6hJyX9KW3kVVXT+wZGy2ia2T3ahGdnu6M0uPaRbJ
UAmuxjGZCDKQbjpWL8Be8+LBR+WB9y31u7G7dkrjFyLEmzZl3yltRnfl/e1j1AHx5yoCu7P8EsoB
cwVrMLv4ahntFnfAsroodqpgvt9/RzpWdV6gk5Z7RRgZv/RB7DOZj6tI/DIMyYM2E6PXhNBGV3zX
umkedYEuC8vdwW4m7XVoFzj7YYsoO5b9zKp69KdtGqdQpT+LgiEfsRI5Foq24Yv957xQseRtLBsY
qfSp9wOg2AHXHPpLBz2CpvJCt9YdisrjDWvNvYysh9MPcGE2zt3iLBfGoi2bcASEhpIaXMYmWXXT
u30Pb5fKVdPudDtLa2oW4SvjScamVsQBlEN5fQGdZmp98WntFSvzYWHKzxUWYCYaDqZr/txAcvmz
1YV3h4SpktBxWcIPITmx+PZTnZlDNsjRHdx0k3ufdL2vzvMk8n55iUv1ymAtPJS5wgI0N9kXXVI9
jERHj/6U5b+YlP1DAj7H2iFkqY3jML4LQyX4uGMSD/S+SVMkdlEq1N7X8eDc2Tlqhk6P01Ibx5+/
awMKF69GurJ5IKKd7A142XUVNEVCe/iCGfMpbiYwFbOIOuoGlZRJ7YJZXk7nIBGqZ+BDxJntN/a2
6XX2uX1hbm1PJfcmhUv0h4xauJBTTpQ0gYlYsbKZu0vjNYumcAZVVePQ8tnBbh4doO2q8UYIPryV
tKEN3FG8wVGsbPJNOfqEHIBRZoCaT7Ky0w3SWZTukc2hdgZOB0AwbthZg598E71KchYaiWPItylT
cDwPUUcb6y+pPmICd5GxLP6KRV8M3iYhRDsUd4si6XQgOQy5ZaAN6iq8YKiMcN+iEfKKaw4zFu+6
cUwXTWFGe1wdh6N0ifE3FYHCKvneDJEjm9CkUI92AT7Wa1sg7FmEK8vTE+x4zPngID0vdXRU0ZZI
/9CfEA6T/BoojmRKQhTxdVG2iaZYtl2QloPys00J+c609lax0C6bxWooT5mvZeLeE7vvvvVtO27G
IokuM79nN35ex9uoLNcSlQuhc27IrUcgsVOANu6TtB/ulRiIH5YNi9f8uBcC51wYkvVSJl2Si3vc
Nk1DYPnEvnUUxVl/rJ1+lyhRvZ5+XAs9mStEGBtrW4gx/9bXdtpt+hZlqr+8lJDpkw3MjsOtiphu
sym6dwc4BwUtAaUazHIxriRsljZpbxY1o5wIeEL33qNIa4/7e6g2cCAIGl6mLhDmmuvkTNg0L3CR
nw+Q4N0Br47lsh90qiMSOlbr9NZKLmchXMyVJBCnVSSSlnUPBzPna+XhQuPcdeG2ccOmoV45iDtL
D+3483dBXNd21CRF6z5VlLUOucUdVNnRLa68POneNnB4cboLSNthaMp1Vx8FGk0sdXfgTtV9w42O
3wyh07a4pt2M0zDyAsCi0cuaS1Cc06p54EVJEhnqSFNr3MO1lI8XHvR/sgoF41N/TRiKouIASCXW
P6Niw1GbyID0rgOudG/BQfP09Py4XMafV+SjDI44HoLH14rhO4SFkWaQYapQ/nBPBYgs9jklZT3R
Tay60X9AiKWTPOt9HJ/uTn+FpQlGZ6OdWKXn5SBS/EC9WvcyCU/uq8SiBZQBvvWdWEn1SyDGQXsW
2+MB2qfYC1QnVvMlC097XtOPWmsuc2VJDHdSsfqrZ7EkP+Na6M+Vl/pz6dBYufUA+Ba/L1QCYzKO
7cMEkzFrDqdL4Wy2iQo/5igAFOxRRlBxkbDq8qa+kLwAJHQDRBYukFCrkq/R4he2Am+2FWhfOUOB
ctl7maCgu04qZGikdP2bCny1KyjhLBW4Y0NXluPC85m7uY8wGMkGw717SoET3vm251MUtcB1fSXv
vdDAXEZkWzGpoaTx7lHOXDSbwScoQ+SlVF9Oz/Clzz++Sb4LJ6i7KTI+9t69zFP66tawnQntuNdm
ZREvPP65QMiVBG73YyS/VYgZqGdhDo9RhHWs2oHYoEFdc7OzR0iWf57uz+KKnW0JsgJBrh5p/A0p
bMvPAz6JrHpEaoLypwku/+OFKdzGz+6cuOwbaDr9HmCkpus6fgnjNm4396e/ycLIzqUX0ESyrI9Q
bRbYsLqpDix3SvE02sSV3063sDDX5+oJr49iMdh189IPecqeHSNpdoGaYQu6Xj8vYpRfkSRt3IuC
5ygi/txbxFwtQcqpdlAM278IMon6apzSqX/Lxzjd4B4CNxIrE39h4vw+lL+bmDHrBZjMZHyB06DJ
t3mDx/SmAX0iIiAWdq8DPOGQUNicHsul5o5P8V1zuG2ZAFgZ2UvstWW2h8YstuyAlDTmNwxJan5Z
oPRpevlca+6fraGwLFH2MHUvSHyS9ktqppzGG8tB0ubo6jLA1QMe5AIop5VluDRVnD8bTIqxhAxR
ylfFXWolYVKm5bHWrIduMNvCD6x3RtgflHn+w4lsi66p6pbanYVjAVyE7aWjeKncKDftvqrgoHbf
ARDmD2dlXulYhCZG749K/WFwo0/2d5bfiLpxSqZJooISlg5C7WRVu6iXhRLB9rbGxiyCd0Dedvnr
QPCz/enHutDbuZRiYCncfrSMXxsolgZrAzZGyq+pldqAAvWufxRiYcBVuYMKxsvWhP0LB8+5/baD
YgZG0sl9yQpcnZ0b2CTGOWSYajKbwcLt4prx+1JDx36/WyQjdXHCIxDKwqAO2W0KyhHdyRS1c0El
vXFNyLiQxZw7cUN8DbnIlBavE1MOapO7suK4EHcEiu/FLiYutM6XbZTmxZXrcIqypKOwabQeTz/F
hVAwN+ouOhP1yKnLt1xYTDwAoKdTFvjE98gjrrUNtq2sFJm/MlUX9onfB/13g8qV33TcH9LXbIi7
KqB8QKUT2AcggJ/uz9JTmwUbPykt6iJ1+MLTUcY7T7hOFygv6Zxd3vlWutKPpWGbhZhclcVgw7Tj
BfqRtEYlkk29+jzGkYJ9zUvUMuxT3sEId6W5pWGbRRbs7jFMP6r8bUpRRHslvMQGFKTiBW3WXJuX
Bm4WREQmrcrJ4uKNxbiHf857a0qCXCRaX7Gm7aLt6eezEDXmMoo8U60xTVa8lsKtfALTYx/U1ZAQ
QDf6zVj5xXdaFwR0EomS1zXp5VKrs4MfKWgJAS83r5mRABsErMKuLg7GHq3M2qXAN9IWRXGqi60d
GJi2/fV0bxee21xmIXtb4jKEFW84pPX9naxZraDBb8q10L90ApzLLMwwoiRXtdGLLyqZFPs6ilKI
GoGrZ/kGfipUeVcxiw2HPCJDxeZzyyfSXeLd3SPehiZWxM3K0lvq7HFmvVvb8ehUIkpV/no8CZa3
lOQwSQuijHXxyo3PUgvHn79rwbKlNTol7155w0e9T3ri9HhXdgsZk5WVtpRymFe5ItuQ8boHyjbg
SU6s6Wjn2DJy1SVjnH8dSsfxvKtUuCIbriHZwpYH9ifPLijXTFtb2aLoftwBapZ1Eq6qx9PGNhnw
UpMEpoDY6glagZJ2QQ/hB483yE5qaFEb1il7K/04rnQwNTiqDGHSj3aBKo660xnbCCgh2n0tEDH/
nVD6Xy/D/47f6tt/5yrVv/4L//1SNyOUrEk3+89/XaUvslb1r+6/jn/2/37tzz/615e6xP/mv/LH
X+CD/9Pw5kf344//2FYdCEN3+k2O929KF93vT8dXPP7m/+8//uPt96d8GZu3v/96qXXVHT8tTuvq
r//80/nr33/BhJNCHvNukR7b+M8vXP8o8bcHdNfUH/7R2w/V/f2XY/+TC+oK4TAbUmV2LJ3t337/
C/knobYLhbnH0Ao9phGqWnbJ339R958O8wnn2B/h4Alfz7/+oWr9+5/+/Xn4N9wXUuJAqPx/B+CP
Z/Tfz+wfuDO4rdOqU3//ZfPfKaH/Tjxzx/Y5c1xbeD4+kvrzd5POND4tKS1Dt/TfXMYhXIDRrR5J
86idO5NN7etU9j3K/K9o2sgL1xfjHYyIyb6HOz/2XnamCn83dCTbEcvwDWnVlfQbK8wGwHqg91R7
JaefJQLYE6eXGRb0RkfFecuve0fhorO+8oqcfS9L58rghB84KF/ZxSzRwY7RAa/WkMu0poTnE3n2
yqi4zHoRn/Np/IoB0rsOtdaw4sWvO727tQqZnAG+0AbUd7Lr3/8HPRUUcHa+V4k17gYXVythN5WP
agtNpbkcxS14CQxXDRZyRsK5IxMu6kWbJRsnsRmaTfSe+v2WZWdTARMXy44eqJ0kN7Yv4i102Khw
7cQmq785Jn+ssXQDgYNtMAmCP4JDVsv5dsRWvq0Lk+xxWNuXXZZBkuwdnNqIG8c251Mn6a4hfDr3
U08GwogtIIfNedxnMb5txK+KfjsBr9CZPj2Pu4gDGhNP8KA1xZk70behUVtbMHsPBbobRL5m28nN
v6pasi2GL+jD3IHXPe9siTFNn5B2ZGHRQ1GeFe156QiyTVkvAUKzgpHrg6WLHbwSn5RmVzloBTHj
5gzaFzuECOR6cvxLOCXw82zo4XqA6eNV3dlowyOhgKJjy5hrhQ6HWZgPkU2IpKMO+qrR2KNJhxvU
Y1mepfXWr/MQBBzId0tX7qMyY2HUyg01fhUQWqfhFOmg6esHVz04vE+hRzHlxra777QFX7pzt8yF
J0DJi7uxju5cTb/CODYJs47DjaGluPaGvUZ/AYaPF1icPlJYYW9r2kJJk9SbSCbDxk7gbVr6/4e9
71pyHcey/ZX7A+ihJ/FKK1FeSqV7QVQeQwMCdKD9+lnMqo7p7ntjoudxIu5D6ZyTqpQoCmZjL+d+
mFkzJXAA0kJAQWugLcHiTjdV3FvkfhsZ29G6CjFEw8bII81EDIKYY45TkiRFaI/k2FvVHhqufdGs
PqLqPmFC/OCFSBHLtu/r+kqqUz00l67tLtRuDjnzQnDt/H7RsOV6O2iN0rYez17nJesgU53A29y2
LrA/C6vqRdNg23ZbbZmOhdi1Xh1p2Rqi5RxWa5+4qo7H6phrJIQoypf9Cxu/uqUNM0slxpRFg/MO
jdGhtjwfFeYO7e7IdNedlpVHuCWGndJ9R69PU5ffkXN08lR70dYycWpYCVH+Zs8ysmuE5pbGT09O
MSvK42zTtCgxkaclZjWMxEW5HcKTjFkhXw3gfyIqR4b+0QSMuQFBxPM1Nj81U6R2Tc8ZNw5A5GLN
lmEDhQasgfe1WSbw5kmssTwqfCbHGPxaw/u1TTjmn7OY4PduI2ZqDR2qJYvmIYxw2VEOL8xljIpi
h1bcbvuRyGAHPWjXEfakeguiYd/s0LEP4UAdON3rwuzYc+wYb7prhiUozPwMA70j4qtu289hbXTR
SXHbkmQbRmLP+BiMJTYrEhmDGXVwpNj+FH0TV+jPwugvMRy8el78odPFbxRLCmQX1PgZVPuGCxxx
pCEi5qES1bZk+QCzKYH7DNjLvkvHaK5icmkK2ENBJGnTPZlYkhWgsRoSeT5rWM9ZPOX1Lt5uR8nW
cKjcHTWbiHP76qRodu5oIU9cw5eBtBTF/uh1jD0XcnG8WZ2d4KYcWDM82ftyX/JPuynwzeoHvtrv
21U63vhYhz7JcUT1lnZnwVrf0gpsunvS0l+2hiUtLxI6i5Np71uoXmlL03x29+bXaClwm3jqSvEG
J4RHmfdhsWRRC50IAnljis4aDNReiwlu9mTdme4cjlU8iPLo6bgiJfa1mKNZWJGLvoolnCOZx0iR
LrFw6nfXFkzCNURNEuo2pvdMv2+T0dRBv56kM0arKLD00X1WrQHoPAj1cI7tuq/wlDKLm1Ooj20o
b/fcBEg8NVfXus8L9e0pjyoZlzJutT7g+QNIZWJ6XVKW5oXrzUVa7q7rvXNTi1M+st1qXSxkh6wk
v2UpQObDUmMUIQJ1HcV1KfjNdo0LHEgTeAftstz13eWrRkWGqK9gIImzZOfMY4nWVntrJFEml1CA
XAcYOkL+ZaAcLH8kclsRscrbQccUm20WqXkBPZyc8F9QW9GYrgN2NUZPLRYLzOW+GGMBPqXjrQkr
CKRG69sym+G2EG//Hoo+sLFbEwT2YCDs66wKa8zHbLViWVcnbKjxYhzpOgcu3KLckn8/rXN0oJsJ
U187GZwklSquHZseGUA6KWEWwXeGdI595RxB/wwhSN3bpus3fWCMmg936pRoFMGd8w/PQ5+8L872
ZFxyPXs1S3GiHEdPqALufRbMDLNhInHPS38bVPnCooGCaGMMz6qmKePOkSJu1sP9sp0iGusZGBLi
hd02GU2s09xLoexqfGZ/6QT2BrMDl2/NOZow4RW42VXz1sLud1oIVIfiyur+2PfzC5isJ0dAu60d
Ri9ucdUe/yJtHjSq+SDufF3P3mC8QVmTcq+MOLtLbn2gH3mrc35VovnILJlME+qOqrj3a1H4S2/F
WOtSKwTtNSJ8Pa1Qp2vz+KrV3j3XlnCq2xDnquOqdyEawQFd7h2SBah1wt+AukYQZ0feSiJLx1eX
/yQKi6znO1CgUNFEs/YTXuZBW1uBieXW4rG2RL21hF6PGmjII/SD/MmOZ6OJoMHe25W208YuLJci
GZncQyibTqVx6dZpPzn+hBM1CG5YqD2I8UBuyOrmYHpryPMVO88UqUtvVCHBpG6QLOLbcMgRhRNz
3YRWdw0gbPXovlu8HULnTm6LhahiKSDSpBu8fa+bMWJPKDTB2RRvK3NGFpCawFPDR6o9HL6MJ24K
ZKzIVlCeLzdTFXfejYIH03iD5j/syhb5DsJ3vMqfMysoW+QbdTIC0yi2KA1m8CS2n+dOGYwq24Md
FJDlZJqJN4MRgFGg978G2fhQpyY1YdE2crwjoz+bwQq2b8G19W1qBnYv08Whv7aLqbzmUGZu6H0s
w0WzHlMud+28nHpSJPAzucuFiJBT/t595ZW4crO8IfHa8OGI8QKJeIgTpj/V6gG8+Wnk5GbJ/OiO
P2wHAnEsBrlOkwJpfNrUB7M7+NmvbXwLya8Qdl3WIX9jNkSZTTJZJBrL5eYOxZ3T/l569hekNM7I
YfWBAOmRHuB44BelSHWaHUckf6zu3mV5AnOXuNVZALI23Im0FHyTFJrmXUbbi2M6qMRFQOxfohQh
FNS6iT0eaIGjZU8IYHxpIyMEQ6/OZADu9lEur6tTYSHnUEFnkW4s+x5FybBO0ZCNDzvDHuxkR6Uv
vr1aQVfE5QVdP2G/6cV4RzptoKafJLdh3oQvXzs0qEV0e4iy0j7mtTpCO7xrj4YZVGfsslxWaW+Y
F+TNJQsueemOpF1PdWUfO85DKatrKdURszFY+jltrTn0O9sItgVilTKYxLwnyjpapUool1E3rDsP
E2g10RhtdsSpfDgYY2EujdKH6UGqtWgFL/XOA4IOCvvOlVg+F82f9OzO6sBGi641vcTk3pEbPZQR
I5Slpr/dZyBId1ld1DRepOn+ghPD62LJr6VoXhwDdRkR/lzqP2f53qr6arkYiXkjTsTuIPO2LgYp
eqxX2WtTuEkxNBCl9z96KhAlgApjKm/tyvcgFAV0XGKtzo9MyoMlpz0ApRektBwlKnyCtdQkWQKr
zGQxVOQK7IymHQ/jfALAlSCrDzwPX7VToGYJ2yVyHxceIs0l1ln2irbq5E99djVEFg5N/8Pq5JdT
RqbR3g3L+bCzHFT2p77QhyNjGGOEUBxmPu2GZ+94OwlaLpbQCk8jK6BEUTuet41Q9P2ThbOB+zet
BzDLn53Cb8zOR9s7H2auvXGLv0PQ/9JM/YN52dmGO0Rl3Fwl381aXEf7EyDEEeayd/B0f2bTS+4Y
qUMnTAX2apvZqyHkl0WtSOl6BGkxkmCG4bE9MU/DE6cP9DxRfqZZP99ZtTwlvZSTdzSK6qqV4h2t
lEcrmpNqltuEA0MvTuXonXG3nuUkrro1nK01v0tvfixIJ5DG76UmT/A81u7Wvpkm/0TYzhcofLAf
sYO5E6dRw5Th2cu2c23XuX0KQH+BTex0u6ypXlIn+zXiZEHU+NKW0w0V791G4362RLL9GnTrz+3X
+MKeCr1Gm/SnpcR3OWkJfJk/KsqvGQYRG52P3F7fzEndUTG/I5Lz4ZXsIKfV70gW1O20Z+1w7nr1
dGf1LHJ5HawVFWuBYU5uzqQeI6+utal/aYt6UHY18vkAr6xzLhO3Hl7mYn0zkNgxN9UVHmcfPQfo
W+7gDP8mGHsYKCPAU0Al/UPhBMjH+nNBxZkr17ftdygOIyQkJAiFfbj2mCLx+ota/ZVWEcwabm1n
f+Do/JA9eSIW1zCH6zYokGbxLD3vY/saiRhe1nm+gfqHU8wVbmxX23BxcfNtuwTbJc/RqE5N9we3
2E6nw2McnDNm89PwhrvD5lsxyzTXGhzthwetOHbV3u+r8Y7siavbZXdzwcBqjEtWTfe2K6+q/9EY
zmlSco98oUfuOB+CdJ9rzuAhsGSvoEu+TyMK/KI4juYM35jpOfcw2zWzu1snjLWnnPXnYiAoBL0H
XNnPxqC/ETc/ZeREDHgeGEa4XfggyKOEf5teZK/bh6ryNu30z7zJYOF6F0t57UT2WiqRTsXwyOAy
o+sHyI4e36/f0fMMrz/DePb4IrcveXVZ0HnTVcfIntcebMIfpDRP21uxFUzHTL+uRfbWzORpyeGs
07d8xLyf1NnVsLFo2b3r0UtS2V1M9qkDY6mTfw6b1mMP5fRnayY3uEfcCT7B3MfluTpnsoecrj9r
bruXLSh3zP7Y/tcsX6/EJk+NKN9RMzJc83sj8qtmIMuvn44Ljx307CtnXqPe69K5qENDlydHPmkP
SXPkeeq00Mv2wfQOy+R1K03N5aL94E33xCYxVTEMiFIk57xO7MLVe22EOWYZm0J0eh7bFzDn2bNq
g8ZVdwB+Phd2UmU43um4RphzDDq5uRV9GEMf5zmuy3TOLtatOV/eOGYkKZ1jXqHUllm4ZtrVdIbT
WkYg0b0JTNBJw2jACtrB3p/wAFYot0yuzwmVQav3D1htwU6wghEZiisMvm1EaW127mz1Wk75fZtR
g8Wu9KTL+oOZHNVg2iz+5LAH1TBhqupqjNPbdvXLApt/rUNLR79sz+er98iE/jZb9dmWV7gQPt0m
i7TeDj01vUlvfaOG5rtZdeY5fZq6dl2UenjWulOaGwlzflhIuB84xhhZ3jxTRXS2o7bAXdA5+Vy0
Zfb7NoTBa2TBEGWbpauxvC3aeC9ZFgihHYil7up3V9Hb2uTvKsp0dlXWFDa5Cs2af8FP6BNWnsm2
O5jzl66zk8RLGGi96Hwvy6zwe5xXMxgnAjs5rJ52Ja16bteUu+6HxXEURWfGc9unY7DH9hm3kT0U
6DbRJd3mqi2R2gomlOxdfM7p2S/YMmEMWtfkIT3nLA169JCOUbUHOGJdYZYAYiW/9jPUjUqcrM4M
FZpSerGNAf1tu7u5O11tKt6bengq2n0CckHTiH//G02bFaxpyDO69q3oupNerbucv69o7GDTQ/qm
w07anBjkZ1+2kY3avJA4YLvZGZzaa1FX2C+X5keH8gd+4gcXfgp+WzcXNE53zezuTDQV4X/DOgaT
fRSFygoVWObbiipdEXzPAJ4nFgR9Gh/jesmPmvFacwxr1IPboFmzPBE48/LWDLhNXywPdbWxHGz2
1qELoYazq8inGLAtZFqy/Yk4xxCqg5ALEsnR9Mccy7e77AB3RVIi+seBpdPie6a7n+s6Uka9L+xp
R9Yq3JbOOssjUl4bpwxpefDG34MQp0bC1HhdfEXso+q7Q2FdFkhTfE3JlCjsWw6OOKKgaavjsgeG
urAP6lmdHRglEOQv41tBTyQ79zyPFtiQIGg+WSu5K0YnHmV9oCXKXhAi1nE/aMYFJme77eUw/UKV
WaE1FefNrgClZ9IUIK/m2nXSZFo076ZEB8IJQYwMPdYkFtpOTvORWy+zhmN9Hmz3uW3h6JMfRFck
OtTE5oR2FkadjXbjdreQGhGqak0VlUhq645MpzF2KZ4H6yT2bJr2NWcBCKBY6AC7KyPyXPqy/SbW
qaydd3h/8B184MwwLep9pxl95NGESHKJFpOEvVYkkwE9e5bFvLIisHZ2MM1E4Xne7gmMhBMkhe2c
uvUdm0W9K1MwHrc0rZhzls60CQx+1CospiSdbfKbyfaa1dWvquBzxHWRgP0PQUk/vsG7Rz/Wovis
XGc+5e6x5GNaKoam1AAbDtiLfhkl+KmlNRyqwYLLogeHKXTii3mOBqMBiKU0H2MRjXx+EE2j+R3w
X7+jLoJhYXQOi6smKq36xWb0l77mLWyWeydExy+obPtmN2W7K0v6GJrs0bMYoo4+YD1iDlHxJHbG
h4jVdQhboilsbZ4FrWm/IHDo0vPh9wAH71BGyoP/EBeT4TcWjrlL7YXTUGnB2kw/a2PAXzTjqwCt
16iLz4U6j6wvd7UeIZrpVNVoEekKHm2OFYymftYa96ymUgZNRQZfEm8HTyXiE8k4XhU0IMv8CUHV
7wxHhGzeW1XVH+xrXhIZuCsaeT0+LogVsNEU2pu7Du/tyN8Kze4jW30ghwOmVZShuLAfJSda0OiC
xF3p+plL+E54HvqqphatHZqGkqrLhMhzyeHeDHch5psCa7TVRtbskbilrgwW5UBVC4APIW3hgujv
EKA+4A1T8w6QvYdmWQXtjNRuRNdhQaj5u73KR9FPi0+MdvGZiY5GPv+wZFP5dk4q32h5Avah5Y9I
9AgAsot4KrsW50BkVXXowAsCUzYwkPRAeOO+HXoCb6r5N1K1dx01mlCgobDmzSapwLe3chF1jvpj
gvEA96bEYj3OlziG+vrTmeomEOx7450DbsIBjtruC20gACUGHdGlheMlDLkDsIJYUC8PA2nHfg2z
Yb1ffioX9ntW2yS9XaA0M9EjFFb1E6MStrwLi1vsX4aTqcBBhkinL08CHYXffkgdHoHItzN90yPp
MA4qhCsL9We0//pJO9kjPxW2nfkeA6j6DQ/+j2DS/zcA+k+I6b+HpCa/6g2G7P8XYKnGBm/+x9+h
yv8LR339QxU//pD/JwC2+49o6vev/Ymk6sbfLFCBEcmqeZYFpjxYNH8iqdszlu0iCti2HaCZQEv/
DqTqf6Oaa8EexHUcXTc3ntd/AalU04wN/fR01/Tw1N+v7t8AUr9Vhv8Eo9rUMlzbM3Hgd0Gu3yg+
/0AqUA1M6sA0AYcHStJuuBXQrKo/cBbwXRX2cgeEx50fGmJ16O6CPu2dFhfDhMomx1HAROiwaGIz
g6EzbX2ve5Htq9m82ssTNY22nvP2iniQsExoK/1yThw0dLybU//w3HM2H112t/XH/x+o/w7oDwuX
/26gPsY/qq8/tiCWX9+vtvEEvn/lz0Fqan9Dd9szqQe7OQMNNIzFvwaphkEKth/1NMfWPXvTuvw1
Sr3tKXDhUPOYoJK5eOavQepaf8M/TQfRDOAJ4In/wRD9jsX9ryGKFwfFGBWnZ2ISgTL9r0JZbQv8
gdZ+jCe1+ivyn9LvB6DMq/C1TEgYl+XIV9J3ei+weIcLAmPPQkz1hSPjaQ9rcApBFSR6lTmAIpBV
b4bguwZtsRP8rt7zvKl3wmTaaVxwfPCrwbH3IBLcIDmcg1HOPpKUWKrDoSLNxtyMMTfBQ3SmF7ha
wwBnpDjaT4RGFeRJPrbCRvpO0ZF9Sz5dQ9RnXS7uAfBFrOk2vSFiC53uMo90kbnxCOH+C+wIU3TX
pIsAzNpSpwwN36QQo57mGTfhh48NwWQlv0Kh48JOu0Oyaj7TPUPme8ALE5ilbuzzupUHGIV1QWfY
azDm3Ewdt//roc70kMgh3wN6KQ8G08rDYFTwIIVoCx8Q/TXiqixuXdUdsAF2BwgZq1BD1zykhpfd
/2Hw/bUO/SOBw/wX7bhD4VGGoWMZFjqBuu58P/8PC4/XCRs6JgXw3puZ34PcvvdcLXIHT3/Ofqas
tIbt6jvyn+YEBqRtMFMNTYoZZHCoVtp5zJ99s06n3sO5/A67Lu1Ww6ngZnNSRIsaZeTl+oG1VvYo
qLMGjpzzFIWSEyw5O1tQc949ONvuVwkfSqenPervMUCZOF+1ORCmOX4x1cQdUJbN7TT1mnyyAtvc
kqiBDWSl1zRYMCc3Vpr5yqGu6n3WO2zfuEAyJAnQ3C6PutvVZ4T52hEnEKFNcHa8sf5SDoN15dMS
GWJg13GWRkQF4J0JKlR/hEH/1daHp+d01gWoZZI3bn5ZKe9QTVdZE4CV/9n21WWQ5XSchxIBCqNp
PAYe4azaJNKrh0izFpEYvU39CtLQo46uro88KLuPJ7caDq0GCoAzPVXuDilTptw1po7QmsEKK0u5
N72tGojAbPlos+ILSRJlAi6EHkBIqBKMezMdVi8HSDexg9H5PVHFWUGgEBcTWsNUQAO4TLOWmhIC
2p7adqg3JhC57UbnGpp5fYtC27E4Urd1D98oEvqc0wiP1GsHmVCdDcfBmya8AU4+Ag1eJBp8mB7c
ygs2lOGkLQBTgYCeT75ARHfYImspbjsHaCXtp2Td7vtcLm6QlVSEEPh/kEaf97TPRKjs3ksR8g0T
0A5CDTSEQBuBjy30gv3ZHUqCVPDciGb3pXKZeW6JoY6LsQTahtUrq3Djyh7hE7BliVtmiw9PYLE8
j6eict3DxjVEsAeiDMffqyBeMsDjzZ9mNsZsS4OxacFiHExFoinv18or86wD3tQbNFbAFfhYKRuR
uivrG8JEIix+IO1XRn1GbH0bVmTtI+4tywUeVXBhrseXqmOngudw40W827EB+qYAinDs6/esHead
MZnmVoeCdoRYAWAt7AYTJjf8flFD0/tgNKiTcF0NexhuGMAzx1uGqIDjNBXsykz9vaXmK0xpZ7Qp
M/PpGnUWMuzkTusdLK1iJ5CBwRsZAQPPtXb5fnCGSQB6QctyXlkdtWi9fhbMDajCWXBt+hcoG0XM
SD7suPTyAO7iejI2tDiPOLbEOXM7HDO7SGIUfPSKBMgnPjRzp+62mEHuQLDSOXcQdpKZ7GhM0y+H
mcAD3W5IZiR7HG0Jbk42tkXKZ9jEoadio+WdP8oymcw1v0G8qWOBZyhvRsscgqIEXcmE3vDgNcgj
5Wii2E0e1Y04ktyaj3R74HUJKJiBOkol1Y7OiJRpTGC/IfvRsoebZpL+3o24mwbgHLHCMoD1VX1y
m7E+zQwOaevsllG+5DXajhihhA7pDNRiskwH7BpL3CmZ7ms17iZuDA98JH2HREwSwhMbqHdT6bHJ
qv4iG3eOqFuoQBUHm3T2iXu5fXK3v7W7MRunwzxJ3R/nyXlAcgeP5oLXJ03t4c79m6BVZMNYH/RO
Cwq6BPcadBy0qkJjWGHuXq9GiuSaM4Dp9dBtDww2mrHVV3/krW4fPCh9sUtyHPL7mvsDzivx9w0B
nwonb3M6KDiYxf/9joGYp3/mL2PLsB0bKegaahHbpsa/Uv5MIT2YxzYsshhIdcR0T2POmigjRQOG
QCf2ExrEJbg8N7On5a102Bu2ShiLQnQWVoatnWjbLKd83xs1lt9qtSOcjquwMPnvVpZg0xgGO9s2
qNjjCuH6LPP5xNDKch2TBshWawJQtMmpyxcCWrgB3+/B0aLJUUPc9LxPByAHEywKYm8oxxSH2jmB
R7QRbYT1hFnN0TUN48SaCqNyzJ2gMT07WIbu3eu1QPHavu1zUXW7KsOMQGRc/sB84smmkACprEsJ
Z17Ka91L58rdG4wYlxJWM0eiFfALEOUQo0hwkrKVXWj+AKwmTwts6A8Y/IGjL/gKkXsXmrChD5UQ
ML5XbvaCEIL+Xkzo+dg/gJ4xrHdmccW28+xMW99PpflBFS3eZ612fY0CKuoyE62T1qoibCo8Ntyx
ejEWdDby8gL8D93RJbfifHXKa0YYKEHTb1fl+UnvZxXqsMPfu8jv9AdpNCk0eRxOnLCRt8X0SlRb
IlLbNGINjHXg6dWwg7IckEivzvDT6UEIwCuWTvaFa2A4pJfFgWTDmRt5eZBEzohOgfEBgB2f1IVx
AIP1CrjdfCKobMWPJtcHdJjH1Va0jY4p4sqAta5TLOBm0OHVKBvY5Lf2kRVwWDWMZcaWavW7mdUg
OaGmk8NUpoXA9F7B1D/ZHRqPvYThvuYWPNFSsATNl8ybdLCRBrDzuMOO4zj9HNkIl3AyXgRUsaA/
N9bVEjCcZktJDggK1NIsM08QpglInGv5dAi/tR7BbtIWX8w09zMHK8WY7ZOkmXfX3QJUgAXsL9Bx
I5dLss/mmiV5yV9MwvmJqjKAg6U6lLSNQaBc9q3osyN+zdgvDkd54OkHd1r1AwGxAOOt3a1Koyls
uWZfVxKf1taLS6aDUgr3iz70xKolLS2Fb1orP9nbw9ruS7WCx1FqWqLgw/KiwDhtwRIYkIeeAg8G
7due+qhC6X5ZmoanWGsq36seXc3mR9+AHcssMocCLL7IRvymXxEX3RtB7DNIQEjjgFXi1fCmDq2Z
ZU6zlXUxWfS3vK4ouLQlFgPwDnyrmpCFqCr7oa3NPe/KPi0riqwjb33paujZy6LLcPyc+6DIaXZB
z1Wh1qW+azXwfwKV7gV5JGLoENGllwfhAp5wAPuP6/jmAK/7HChSEipA9r6FyuvajiouWjt20cuH
vrX7CQGH3x0nV7knB9b9pwWHAb8BSrl3tLGBzwcDoKjjwCIlFwe3rsyktqV3XvTVi4iloZRCtCJE
IeW5MCS290LSHYO1fDBZLY7aemtECE3uw4zP4A+VQ/shhE0SuC71J95XPIDuDd1ZU+NH1Hv8iMSF
ToOViSnxBr1TNr7MhuIIAV5xXFvZouc4g2k7GejE2+hK+QKMjMjRPXGAwbpA1pti4QSPBYw6nGEM
NgZEJ80RbnHPmQ1GKmDnfavGdk8Xl4ByVSNcQS/7G+wL6RVGu6tCemdjdu4Xd7w3UrvmwUaUiz92
Da6zXjdCBJq6s+hvRlmc2oUBosgG8jIKVLgOxcqkQGtphxZBxGveX4joXhVMLIDHeypYNASTtxIJ
MRKWLT4DB+7JivXcj81voylr9PSoFoh56eKZSB4gURrkHMbR5keLNYOHPiB/cavZkN82yqOtN/0h
W/ddp7LAaUthIG+2AANMVNNmx2EdKcaB367Lj1L1aG42n47luCldaI2KrDQhVd2yyyZWh56z2jtn
Bf8KZvS4EZhXk3xFF1c/AqS24fDiOYGuYJWLwwrWrar/ygvNBcW7048DVp7jWKJVyevK13qYO7de
5qRalqNNXvafmdEgVmQgO3z66VQqEJkbrxiitnfV4fsBKOWMjeTKEInkKxzQE32C8/+q5+qoE/EK
1bfnF7NhnljGnZDUTPvCGuJDf5tfFP2q3WErf7SoVXpiV6Po/BZu9/H3wFJxk1t2quNbSJepcvw/
bxYMS3fMRGAVRX11WIRzKhnIhmIYxkM72hdEbbjHmo4PJXUKUGsme6AHIwXRDrZRRtptD0gdUXgr
s0YrWjZIDivUzvTkkQ3USumqWano2j6qB8uDaTMFNxud+Rx5QhXLw9lyoSwqc8y5bz2AJCXSrUYc
/uFtb1wGoUej0/0yc6F25bzwBWyxbsbAc8Dc0pF7BgbshMzrnIajNjQHHD/B1PX0EyiSkz8sjh1i
S4t4vc7HYnvo9NYfwL0+yxbMU1G6BpAkRKDAH/LU4GBxGgV9p6EOPn0yIa/lMCj06nHwwkFhAOmY
V008wxrz0MP3pSMwl6mmXD/VnntHRvkawfkMuSZEs2I+NyoAOAHvGaScLcXRm6WMDWpVhk+mftnn
lekdvh8WEM0cJ58uci4OIxgep1J6aQPfZwgO16FNwNbByZVnxr5aQIqE57/YaaUCJxLoN+oEBB+h
e+4Zx++HSVIPnJkW/rBGMA3ODJhVNBQMPqcJKuiv0IJBbg7W9QTRNBQq1KI6Ny50tpIuJFWF+7qg
77TLEOeojdV40kZd/CdX57XjOLJl0S8iQAb9q7xEmVS6Mi9EVVcXvYmg59fPIvPOXGBeAlI1WplJ
kRHn7LPNo5ymY4iLCTpkmzCQuNZ2pvIx3Jic5ia6T4ex2q3mLMNFjrT4Oj9qOJmeTc3X8ThJWvim
lb4pY+hlxsIlgUprW5V70zztGw7a1akzLXPczFJvt3XTTNsha/eyGsZba6EjN4w+3v23Cod0fMSn
D+L8XDknUzOLt7JurkqTh7Rty3vlps2prRvxGo0csbFMP4pqeCiVaYFUA1YNS8cx2eyXGSf13E9e
IKf6PndefPL6f1COdPf46GHz/UPGP/IQgijE9nGP8jP6cCYG4fkdyl35hKcnb2ZV/cg1/ZAvx5nZ
+cVbOzGjNiIiRBkczEsPFmfMHtNp+pUJDw89zzmU6RRzy2bcBsLZV4blfaKEenG8yXxBiryUskZl
jDdCh7ZxouyLU8/dVbcAZg1KhxOyv+QJYpIVPdRKEyJUPfTlW6UZ8qSDr8HdjQ56FE1n12ybwPNM
62S52clSY37TmbbcoOH8zmo5HbOxlxvMPq098T96YKrS2kvlg6NVtgZRSU5y26ZxcvCF+ubBPjis
G5yqZXLu2T593faudqU5JzvmsIpGPFioAjeITN1L6zbxJk3AF6AGaRsjVd09T5n0E2uSI3VBqjOS
OLHpsIb42jjXD6/KHKlczDlXCypBr2V44w9U6clk6Po2V9Jg3Gab9zjfFFEcPTThXIGGEBgxk0Jh
HWW31q+zG2X5HxPzm0Mr2p7as/XwAWODH7EnP/nyd6MkvV4XVbeSig4u+fLxjVPQgxeO8QK0L4Cn
zGJXt7l5yjN8+Sq95EBJ8be5hrrbBHmRYPYa92ct5cnFTOtWSne4Ql5CqwFLe1ksAnHsyJtvjLaL
ndOV6kClJ3f8t/Za1IO9U6XTHK06ee2dQQvwLIHYPmb215YmhAOZriXZIXQWDRWbwCGe9PjeQJ7p
DEt/y7Wx2zHcZSqfGr96aDnsqjbUuGXRwpLuge21NmZajdCdxAbTC/2u9bBhOvBD2O7+z9ZI5yN/
SHRTU1PtHC1EhFOZbC3Lsr7q/T7dJxV+kJYdQj7uQEhSI4lvpRsJCP/8B9tzsseibYdBPcTAPcnN
9HhGsbBKHiiUsrHhYa2Qc8hsGu+lkzz07znioO/tvFi19f4AxPEeSS5/20f6k75J32jt5O+mxPk2
mVX8FtYieWS9DUe+8ba1LhnPF3N9I+PH2Zh+dU+pyh56o8oHZWnQqPGiLHO4lXajniYq8l1L0LKN
V/eL76XGET7H7y4u+38FHeqF8ek/iSxOwsv9o9bE72U7Gi8L7UQjJgUzCC3byVBHqVZTL9LBXvKS
D1d560GaE1DMqLekrsEXkSOmxPbvqQ/poCqb/dvMeUoLaNnK7c1veTZaG5tTadMnY7e1l3LDqHPn
NmvucKjzcqItULCYUvc44PL67BWROMUgkWGMxrMjhOjEnYhuxyu0B1TaTmXtjYEBCFfF7D33B/3g
VXy+5FcRsDnISnJc4hTw/yqqDUqvOJAxk9aIa7rrOsnxXOtwy825lwehTxG07/6vNZju1Rwc+NgG
8ndCnay7WBbHrbxDxsm0CV1/n2hRdaHgoSET9RTUVQ0dNXWA9ljyMO1Poxv/lRUz3lICFxXowqYN
R7tT8cTE8Nmva+025909IYD5NIuS9LA87+DDz2GQi2+4vHFOTQkA51B95mFdBeui2b6Lg14Cr0OJ
4zxY6rouYZi9wPxXfJEkmW5NvbtmedmgK6msG+Jf88YzcdLFfNcgER0SoylvMQmtQJhiPgyaO1Pi
VfKYGtHCoTG1A9nqJiz+HomPU4XTLqrKrN7ZurYdk/Y7BunFMcST/boU/BujwzMApXH6Us16ccCx
yti4vZYQZtu04WYyJ7k31JA+9MH7O4SGfukaofa5OU/7zp28V9ytz6qe66Cc0/ESonbqavcVlUb0
BDTrQX5ym5IwTn545q/l286ywvv09e6nwzO1c6MQAkqT9camENaprEPaCcNcCLv/it4RH1OpzJuY
XzzZjPbWUMmW8BgIMnrcEirlzVvAfO9QVwjyOLgpQVMYJEma98f1m4Ij+30p/vCQHKtDXDPzETVE
ybAH5hY+0EWY2yOU1FmcR216n3RR0Wvr8RumaNfF0+rcDfJuJb5Yqrz4nBfTD3fssp9dS9Jj4h10
+CBHOqAsqOpvIT6GN2ndqrDRbtbo+8e4G7/VwjAv5bKknTIOwhLv2myFgTZ53r5M235pkWEEGdot
ibX+roMg3wzzdVR0SDRT8pp4lbyWQmUBMX6btkqdAJaF2rhm3++Jo7eDnBI/VhwrZm0l97C8Z5qd
vYSZ4pHQnIKBAW/bpnXvif+NZqy/hlE1XHOCz7YlqOumr8pj3XbZR5LH0XM82HN6i1sFUT0Zl7pu
bI8aFS2sl0xiZusNr0K1G5vtC+cE7Zzg1XJFDABqG4fmJtJb554si0YhIP05vhhKHiaoWmg56ZbG
nvAjfVSKXq+uDgC68V4QnnJNlP/EI2MIhjkaAk+rzovpzUOk/nbg1r6QYpVzlLJEUVZc5WhSyaIH
O6x/1DBoDhq5DgsO/5eRmdlRGPF0tcO64E+o5UF1lfkU1qC28+KRmBfFol1SLx4JwsCr8BbtaHhA
GHxrAXhfTJE1h1DMwy6KmVn3Qv5jtVH6kG7lnudU/xjIEH2xVTQfK6cVkI2hCyUQwo7ALt2tKvkm
7XKEL2lgPFLaQRxr+0aq5pHFMdMHNbhH+g9xAHTzDn3cmp9ahxTSji4yc8Y/Zk7wsFM4rxMWqHFk
FXSDDrr3FpKH0M/ULOOrjSD5lBvcy5xYDz2R6atL6b8xx8RnykB9lxplem5M89eMcfKH3pfhFkET
t/YkbFip/m83KeSNRJdNOYAybDRT+jCImmyLvMkzGv/oTTmiPdv615VjedX9+GCXtLmQLePvzC6X
aMFt5hj10bP9bJ9KNaGuNJtzarcHVfVhQD7cvJceN1pjp8YLSY/GS45BYF5036rWTc7cxNXbbBnh
nie431Zlah4nW76gRbSDdSk7WisnEQ6slVmR2GvB0gNZ3GMSJzezw5iqSU0ZrIOVr2U49kVYfB12
67FXOoK+UL9AvuuCslbZFeElM8BOPw2h9ltrKvMwFH20FcWo75gbJVdCtwe299FFw+gUj7HP8VWW
aXS1/PEYGeUHh7n76+wwSrt6gC3HKEa6VnXadwu93iElZQ9aOP11XdmfRjbemetlz8lRYeD7+d8e
X7ar1Z3qHPGbyS2+9WM/D0B1BfmYPRy4Srlvled118Gsu6uNz8TOEnSs2qDBr07UjtARvkaSA05s
uTjBIGP4XkRDfJmTKn61wpbpyuyog92m0QMFfIPIJdd2PWjK1ivq+TZp5smzpH9bl7wnqylxIf6h
Obz1YQSnXp9q2KbxsCMitDxqkT3ci44rFGP8xCwucwOp+dwTnvdMQ4+xeNsfeWq8p1+0ZKG0nXks
XSu6keAd3dww/5tWldhEdhlu1gsa50PxAOzsAgY2F5lSbKrKobp3c8PdjAzztw14EVJ0S3pbj9tn
0zT6jGqQ1tqg9Q0a9sgAqQqR9Nx3JCvgdptE7EyCRCZGj1jIKa/9Zk+FfvBJMA8Iax2wAmsjOFgj
OYacmcoKiHRga1z2x/WVv2ySWdLBWayNEOImtXk/KP/idTMgoh0P+17rFMEgI+O0STL+Wt4KR/2K
vLJCC0Hrqzs+sia7B6YJUf+gMU79a4Tj39WCUPz1Kk4ceZZOFiTpbmI4s9TpueVHNy7dz9a00TIo
Lz93Wj5tR6s+zpnUTsx3CZkdLGDUFBjpKtJy2HpJ499I//xXb4BCwX/8N82oHpHWZz/NagzChqNi
HB39Qa5pfmrDLrnUpZ/fSq0NiJd8jTX3GmtqDFowYAox2gY1gU0lmY57sV2/GQrjgrz03wmDduio
qDw4wJ1FqRS9OkwGm9oG4suCOstbci4TB9ixc44R8+I3/LPwMo4Ra1f270EcvGYC57e8dkekMfwH
Hq39OtItHU1gFYAOX0QVuDx2Hec8xn1rmU3NJUKXHD4p5LU5udniTM2nB/xBerC+ih2TV0b1F+lU
eTDm0A7mZUmWkZPqUwjGVXHEAci8jKljXsJ4ni7ja+W1GnbLDrLPOQLrQSjN1NcUhjxao6vTzCjr
JY2B92cfSMVwK5RDBqXFSIDfqbOoCf3BseEQJv6TGnk6ST/EOHIZL1W9/W8et/ZxfeeCuTZx6m58
LATPSZ6VJ19M84tTzlfflek58yx8J5fFd+v4ZCXxd07r5lYuS9tAevVrsMzJJdvXnux3ovfEISUH
d8/pnCIFsfUrcPebHdvsGj1XamyzH2I+ORnNTJX5zGiK/DOyneyem1T+sQ6HF6ub+/pPFOTv8Chs
B35AGEI/1cNr4ZbatSSr3nUadYmTMLxaVp0inrdeTaArhtd1NAXrYncqAViGE8xG0TTHMk1eHK2r
T/UpSscaOVomr+urNlaPOp6TE/O/+OoRGnNdX+UzHjyTI37jjq3OnWW8M4se7+vmAw7dbOJ4DA+V
yNG3qsHnOLau6zsDLAKHBzvZ5ct23+rCKSiOOD0qNKo7xWw60FMsHTft8tLKYviQy34/LfBZvlby
y+LUfhgURndD5/w5TGZ8GAyNrLBBDZzcxocgWDkwFEoUMfbqqNM37AqXXLQu6asNJrrFNZfofJDi
Fs5ZTEwunNYLymWxZxvdbkIUQaEtw6vECszQMoMBvic4m3mOtYZf0MUpBdVB1+/SNgK5XAp3Lfft
HQFpEbUvc+N1CadZv2bTb4y7vWDdN9al9ofunHXqLfY7ar1yeo5jk38aYCnEBVymtFUH380c3KJ8
/85dvmnxjTiul8D3nHpvMt3ezo7hYatTGoQ6xkoDuY+wAXcc95iKoXnYpOZesygajUOiR/re6yP/
Cz1cIUR2TNIGRcABX4MtjIhjEo8iIRzTnWvUdbAuVHvs4XUe7uM++1s1aCj/uzT92G1CB+2kzhSs
KrLhdV0grsInR2dtuIPxtFGHTlb/RFaTIO9rJHG3fv27DMdTIhNj1+S1ebB5Jt9dG7EtOOCrt2TB
I0q0YmcoEfKl/R4HIqjoZeteSPh1L65PhEQx1t91fuLds8b0a1FjcUQ381NX8U9LC9WvVjEGdaPx
A7XosBciZfZP3DQ5xp4Df2JGf19P1lO6NDxO3GvPnuMsciBzzJ2t/7ALuBJuE8VXMiv2eupMxi4q
E341U9oXWtOcfFu32NddbZ+nFSFcFphh1VVjRNbgRcAOqTO1hjTR5mopaIx+w59b7BMdukjThfX7
FFrNxYKWmbTugaG3ccnnWiwWG8bXMsh6iyt+GIR4WozsNBGBSXclmA0iumwPjcbMe8ZXIY6H4VX3
9PCQekxxUeeIYzUw7fClmzxzw0qOY6VMuCfI6ddjsAwjA/9Ir4DvoJdn4qEIVf7fw0XCsDvlSCOT
j7VQivLSeZGoRWyyNNBL2rg+LiMiq/i39KRz1KC5HqMJ0wLHaKMLn6MCK+7OYCHhvV/MBnoDhpSn
9HtSpv6DLOX0HKYiYtQSiQPJeeVxHTBVdlWc8EtjGt1L7WFQWSRL/1ckFuPQuGQoVqrwJDXVHOYU
f4JpUn+S7ndro+32cwb+JXjctoAzFZgVT3AlYbpLGGNTPyUv62i4rsNzVP4yCUd+K5wZfN1+c71c
x7tyQXdF5/2x5ezdswIBPsr56Snwntx1uv/smmG+pOS/b2CL/8VM6NY7rheoMaL+UFOpb1PK8t3X
lM9J3wynby5gxjQCoRKAgTPKkaSTl1GZ6QU5IiHOyH29cOkgeFA3LmEbcBrgkKwsp4y86K3X1jVK
G+q1dTF9MHyqJRDw2dt5sZhaNtEQtHYK35JCz5JdOMQFWcsxpjJT5J570f4mngXjsn4ZW/tactGY
eNoIlxdAEKOdpsmfqgh/O00LxDEwi6o6zIMgDwe1XEAnJtm/0l6CcpXOo2v5v8WCQxBk69w849t/
7xwu/HTRK7h1GwS3xXdQByrSMYh1mPBGPvXfusIHoHe4MXLmeUeYM68uQNrGNsOCg9AR+/LPOjm0
wiREIpBysTEWDsrCZrQRV815JFdz14qpPysnFlurbRr0/aDGuavhbwLKgwFAM7zrGHHI2UGDS0Io
ac6j/dZM1e9JT7STx8jtGGda9VUNCGNCqMnQZVfo1Q81YPNhawS8p7HbXM28aDZ1VI2PMR7v8Puy
JwLcf8Yk6y5gS9nT78jPLUqUvhkyaT7eeyXPCc1gDVlJQOzJJn3eQIeIHr5wtXuhJ/Tc8NnwGN9n
FKTYsIxlu7EK/S82QhgaSHwYGMaL6Ewc478DVg9m4kVBtwD5di6hJjlMwAGkLjoI/GV9BXUHLXak
+YT8ncPlMFqXiDooSBNIepGfPxsdv2YMcu1vQB37ec6GwKKsx//ES0m2aoeg6tw+6FHZ7tHukpWm
iRqniEjejGVB3nCIvbI8yywaAyMUQwB39tPvB4csDPb6fbictOviKFViBURVtocBHB4rT6kXvdfb
fWLVctGYv7ZWOF2KuOxOX5w9Cf33EgI2ovkZDqTBOHfH7OK3psPtSbcyeWyVXj9rDX6lkVfNSWY9
D10ZLuSkJCdh3aGDIAGedmaRspCunX8oslKDma1vM6NX6SExYAtBCb3etXW+CG0mZ96XGffF3EHm
3eIlRix7inYLUaBtk7OeD3Q1i0r9iw1KHd/smox5C+StDXv5HDhL96BCxH2+5BkBgTni6W8yAc5t
mKgQFReShoNzFxG4Sg4bWI3ukUaN/UWD+mVku5yUw1PUms1n+dmzO5Q4zj5xGGaqVWfJFz1sDpvs
mE416K2gD0va1tvnYT+9QHkyDpGEKSeweDHrqaOajMHFXHPcq55RUuwa3jYqmIXrqO/qjZ/Cvasy
jcg2qZvXVvTadgprOrosUxdR0yjtvbBCU1YM1teNls5MjpsQU7JUsMWKpUiSQyIY/MSvnWt3u852
uze4kPVrh9aWoJrLtBB50gjgtok872ayTT9MSFF5gamXP9Y/0srTrtKYLx0hXm+lKObdmOMBkZdd
+xoa7tkXghpCWfHNySy05lNNfQlV5T5xF+6M9B+/s/wXyxLOsadEwICA4rudOV5SAx4LLoNoETuk
18pOTD7IOel4D7KPJe0r6cAbKDb4lYUIzHBGa9/qnqDenHjkfTMrA2oTcK9Q+qOs7PQAz6hbWJU9
vJRleF5IJhU2yVFdZHuPvIrZ5gSn5zqCdNsk33I2mV+8QL97H6bB+B5awBeC3dFrTcKhNP8bs7r2
pUhXwa5RvQ15WKGpWMISoj8EyxRb5ej6y1ygfK1h+YhYFx+Rik6WqxvPQfbdK/PIo50Q+NDqmBHM
3tERyjh1feuBZoXOi0ICubNH6rCayJb9vDQpGWMDi2b46y+hBZd3e3naYEU+7bhvb77mmltTpiVm
SEJyC3flv7Zo/wCP4MPBeKRJXO+lgXzR2QQuRgPclKn4z6um0fC7YbaDK5/5x+yqkpMoNB7rkjl8
clH23Vbq8Z95qoz3pDad19rAy11ZxQaBsv3mCAxZ6E+8j8ShUtOVcVEtqa0QzJtvhhw5vebmo63Y
hNzZvmtmHWiyaqC5dSQhtCDTchx3mey8HQ2V+CC1Bh1a1/ycHB1RbhXXH7rhv6JDm38PvvZS6d6f
sZjYeZZfVJkdH2JUeIoKiNEz92zEF/MKMHoyfXBHmKBiT4sh9w7qvFufqYe1UDg7HU6ojMS21pjJ
YFUoditRDepSydhhUpArxEdfiviQ6Vg5uHZ7GifYgOlC5Q2N7g2aqLUzRxjtFRgDHWyJ9wg/1bCq
PT4B00+NGY8bWwm8aM7/Gk3+E22gd/ahVDkjZJ+paL9hG1eeDT/ud5IQeCB1VIv0w/gwjcJHLZrh
wpfb7k4bBvcp9Czf9Kk86B5sPemVt3wQw2vLDO3iaSP50t1h5rF5KZcfVvV7Giz3wHbRXsY2hZsa
xTE8lVE+a1H/6QGnleXEb6aLQfkQSqYbwiwCv2wpWqCknSVI7Llzih8GzN6tXWjhAYqU94RAXgR5
q/2qE8u5hAXtgz+U5btWFH9FYw7sU1Z8Kal4to6GWiLpHeviDI3/CUbwmVtZ+EgVfHs7Y0mRk7oh
c+MJOftbSAuyTV2ou4nuIP+Y4vh9NGTy1LxwN3Vu9SBF8jTmXPiNjdzwWA9euslcPdq7ouNwTRKm
35UnoEOtPQF3JYT2LgeViI3he1yidIBw3b3YsmEmJOf6NHXtm2622nHdK20HboanxWcrgw2gGziQ
yNjOf5phgplYhmWvHbkc0JClX0kAfAKV1G+N1h3+O3r2qaI3ZZ4qMCzY5OtjWAnbOeoTFDtIdAMa
SBubLXvsUZfGHg45GSihSP6UyVTsytCBspTl6YEn9Zx0Q7P7+oxae6SjjcfVQnSL4+7b8vCc7ClM
KPanv2Wrhw+ptPDBWArP+S43D+u/1QwIIW6Im6g954HcdZPCLmCckPvvLrMnitqq+GAANG8HJ3d/
pPLTk8+pe+FQmn/FZlfu9KSur/WYvWJb/NPvfAeuVSE+4SLvknbOL3mvZwFW2g/PK/H2Sofpqi9L
H2POMyXmGz8MT5wp8zok4/R+UToXR6A1dvRlQ3My1z12nL3bcXRtpPTVZlgkNOtiLzoaSXTp0VLq
WoKqUGizMOnUbviJfvoc89U41cd0uTJjUWsL9SjauDkccX9ZdH+8+PCeLiY4+yESur0BJdLvFdly
70VUFTj0GfOeKrA+DTPWC5Zu2C+9nv9gcKRf0ADZL+uSTtatzPXu5Kir0fZ9u/GAIPw2T751ZoGR
RdYlgdPV4tglIg58dyqxuItDjNunlvJ4Efd0xXhsskSdV1AnRTvebuLOPeW5chBMjfIce+3VWpik
7ZLVGE7N2V1KSbkOxTJZniw+Is99EUC0FMH6Sht0RIM5aFpaHG2lq47ZuT5d14VTE6+0HLrM2rsy
MPlPF2uO4OOR19KJ46dhBT1Fy23sy/kGnKfPETyq0HqaQCzHFaeaeybBwMBvk9+KM+ZhxbWbknOL
9BJ/tnxjSsouKurbQgXfDJ75T+63Y7AuWWr+51WxvCqlCy5q9ntXg+G3he1rdTCm8kwcOvxKXloe
tJd2CY2lj3rzMx6WlulRD5Pj6WJsdVQzGDPkkZ0mI/vKf0wf67QJsMuivtJ/WM7EIKfSLj1+Idds
4Xisy/pWr/5B0NwENbIjjBUq1V9Na3rqI+05sPkfR01D0I/uEBhdPJ7cvj7JPJq5F2igpkY0xWZ9
XxtvUAyaS+3p5OKNUZ8y18UkqiqbZgPZJLk6Y1ksAw+OEHfeRMlYZYcy8o0NDrBu0C8LLCc3SAmP
3xTzoA61KbWLKeaHn2biEcL4xGjGdnaOAyFxjgxxzH1Jd7JMxnQzM++mc2pNb2LM3ggIGg+nnqZ7
nGBmWlqfc9r6DJVFe7Lt/hOhoX1CD0tOpAXK47NNOQnWCW32vXB1XGab6leuCNOz3Kj+VvpMflvs
fq9Yr3XnZIigNttThQUCw+F1DrHOeRpLPek/zaPTSUYO8YCJNJOgSwPnpoV+EHZMLgtaZ7LwpmWc
ry/Liv4nYekepzFBnFemMEb+d1F9CIluyhOEEjpNzTJqGGzYtaGgUuaNeIMTogXTSoxzyuo7jrPh
sVxZCK2IkNTXUb7tSly+kOccUazol3WpIAVeOlHiQYYPdtKW+zwaGMJY+nVdRqvTr+1CBRUjYI6p
brL1yrtlGPFWOKkHNZO3eW1Zm3aAGOqbrUUYdWSj+eJ29Xvpnb0UnPj/YNH1FZIR6BGtle7/36Pb
wdrcMqOFRb3MMFbW0bqkU/Y3qiMLsnWevfpMyE7C5AGbB4xJc6/7NeQwBQCV3+BffUYaQHFSFtjd
KudVa7T+VPfL9yvbCfhXp0sSvkmIIgXgf+vBOJ1PdO3GeT2KMB6SuxAr2r1S1u8wtpP7SiwQmvPb
061bP/jZpSvdeaf8UuBISFHkdUy11roUy1a2AIVpqz2oepcYRbFvCxv7Yj3FSmvwzVMWuib0qDbf
mk5rHaKhhMHmhTRKIxa6lhLzGUjkCabU3rXOSQ+QEKJt2E3u3bFxDiNrSJ2OMLu6PznYcY2oAsed
ykH7qRB/cQExaun86xT+rSwdGiIWSh8iskeeERB+TuD1wElqxEjwPaJd7Jofs96J3+uLLNF3OQnt
FFkpF41Z67AbezwChUb+hVFHuJINw2hv8vEK5Iz9RRMTirlWlRYjSd300WVnDiam5RSh3XHVaXSm
C9PibN9ONtpVj30696bsixHiRSreTU2YH2ev8F7bwt0Dw1anyZ2SnZPV0fGrdceMp92sQH8ZzuWl
gvUFw6gb8MaGNrAuaCFBs0fcZpmmGNibYmg48CW1lLfoVhdejk/zm3NCaSRIxxkcOmRU9JTLj8lH
qTMtSjWMhbTh3YzVYUq3q+prlVZZLULJGii4RXe89WzMLfBFNN3gmeLhel4fnPWZKRWza0fhTedW
dRSQ6hbBuWcZZBQFUS7zQzPDgfcHFeHx7CanWfo6+q20vhmpixoPc7VLVf2zEhhHNufU4Ir1xBlm
AAXbCV75xreqATUBZp3rMkZmtCORwsfvtmwOlddXtK+Tdx+M0Hv3xuzjdpa+nb6uCz71cI3djL5c
9TtRMXMG057lxZwtTFthcq9LVCHhyFz/Xod0Gtusscpg0PX+Pv3fkht5METdTmvjf+BXFLSN/D6P
sGnmreeNOHEyWHpYVaFd/B70IgNJvWbASJhphqe4zfJtChMDrhEo1bqIuA63nQE7OScLd6PrKRBg
rI8vnTT8m6yyP+DX2KfbMnyiw9OeaKtPTylr2JnoYW5DZ5u3LLKKcwEH7bzi0cliNhPehMR5XHoZ
pHdENJsxsYijmBsPoFYifAstcSRGcVxo9ODfK3ixDCwy6WG+qcvyYCMUYbYVl/4FHwzCD9D4Lsyc
xGD762TD1dd9Y+8iAP6CHxAa0MXwd+OJhrHpsuhglOMfCjX9Tc2y3kODtO5TjR95FZb4QHvulX/X
b6oFH9PKD8k9fg47eWWYEF/TZea1LuHyNqETQl6Y9FCIbSwXK204DeWc76nrlm3A/seM7JeaAJ2N
j3vIe61Vd2kO9avrpv5mgL4Afdf0GOY5RCCAymnO5F4quqFNuqJ+mhVzLMfmqdbNX4PUbIzMDHnL
/PS6vsv4zQLdiP6WBvY8Xd6bqA9b80NmBW+xZD26JnIZRg/Fgg+v5Mo2w2Uv7g4TtEwu4jT+Huv7
xI+o1dILem+Me4yz27FXRFV8sKYKBDoZOM50dRwZDr2Tf3kpU8t9rO+kbBatjEI857j79btsYaa9
tHMP2m1MR7NEpYBTWuNusdlJLuiJoVAtteswN9OZLfQUQx8/hqr6PWckm29G9K4Hr4Y1bA7xZGwm
J2drhj8ULv82TcI7rBXGWnNUiWJUCN8cQ84x8DhnTrmLl7UzsQ3PSnMPeF7i7jJ6GNK4PrD6YEta
oMQlTRM41gLJ2HS5FT7pAhC2Tu1jNAZza1Smh7yrT/54EQLO5Tko+uRk507GJ9bEU+AFVtIzJJg/
YZ/bxfDxjch+0+zq1e3C8IcJ+4JL3W4MVJkv6wIs6yNFij46LzmpFdzHhFNqnoVQ1FL3dAE95F+t
0orTyi5bfK9Eq73CKIk3jQqLN9MnddSFQjX2CAMsheQajTw++97MZLDWzHRT9Xgo656MLsBn8W2G
3LSPq3/ntHOCqsXyb6h6osezXv1qKvfZ59mnHefWKZvm8bWknaVJWo7JhQokTKEOQ02Vm3PP2vT9
T3pp+4TL+KO1y/IUp6G/s2tz+q47xa4y/6KfcH70aB8PTt4b/8PXeS3JbbTL9okQgYLHbTfa2zEc
irpBiA7eFDzw9GcVRvvn2fuYm4qeESUNp9FA1ZeZK48p3HSrFcsLseYfVgRPjpPMAqpfz566SuEV
hTNvK8zLz/V7rpddJjYdxwqWkNzEtpmfpxbvPx2JQZ/NVZDXDWS1KmyuVeL+0pcOPZQxYY/ojaqU
D0zUOJEbFJLcDPSWWzdNGa5vY9q7sq2vnL3r67LMuCb9YdqbMWpB5UURJ/ymvRXeG4Vh7bNXbuHE
ZJZVzya76wjKbJjo2z/hOWlYyaaqeLTuuH7laZHzLbSy+RmXAMHMgcsSy2t2lq7h4aZetKORCbS/
/4juXuzB5BLDuPVFS+49ma/rrVY4YXYlnnfFdN4HSds10JS5BWf9lliNfuszUwVRCxjZM/sDtsfh
tkhmjfxGHl6wZefE2g3aF9X7Jwryh7aNmqZESTrEeDL08y/8vLdPQ0TeKhWhBF7A9LULNIdBRgbV
P6gQFTIHOzdZKLFrGW7Tu8RdJPu0aPNKtwAS+G6Ol00dDddDYqGPr2jYYq+N/hP5sYL4W/mQLMeZ
UvgVYeDNDW2QShpIlKAQt4pCoRUqWh9mh5grmIxY2x0mxotH4B04XTkI7ZekzI+Fw4NXqvi9bupF
YM3NFKxf9kMjD2PfNJs47WaydclMMjRHwoWRUaaMXTvUNhB0Pj+HIVGWYpkXhyKGGkWiyLty/HGu
IJlcg/m3WtasQ9Wh8ixG+kIzrgVaSw3bzATrS07onHBv9y40OdzmZBF7l4KMABqIdLeJluWHsu4+
ip7Ji6/h+WkWEgbDqNtsWLk9laOdVfxCqjjQUsM6kaw5FXDp+JT7X6IWclvSmdXGcZ38S4ZlHvGn
wrXKlGuH0SENBi+bL1bSzxc37satacIrmZU3JlYumTxMrHPT5t/8LNRB+XLGC8Mck1VlLRyLgTMT
zp8EVK2hLt/wjFN8UeTs1TrDeJszcwi8FIp+28tfWj9Yr4Oe6scpYTo6E3h5nXU0LsP8OxFGcgIv
f67MLjlEfv+TcJQDgI5Hi6xJPUm9k9d0hqImuCRs5SJZl8J5yeGpnD1KtssNsSARjK4GUU7t0fK+
187wcR/2OkGnKyY6pNDup2bWP6iYf+JsyU8VF9SLS1skPXJkhhWhxeNDdiqp4swiDbWp4Jn4OWYX
nOnxydF83N6N9ZGCUQBD1sgjqs5JLSxkwbeadm0GYQQm4YK91PL8o2hDjCpU+xTc857RNJymvP3o
PVRbc/QwnKrFyq3hLEnN1Qa76pDGgGDCUftMfIahjiH/4caVQnsMv2gWKeJZWRI5ubK4xqkb8vky
hvMXPMvDwU9r/I2h1l/YbpfbMiXVsWZ1BmUmLML0BxUzbxWnj8tQuleb7TUMsfpeq70lxiZu3LVG
V98Y/yjmBJGsk81FkJom7WYBJrbwNQ5TYJbkzcZWhJdY8sxz27Y6iAX7YxU7GM+JPJ0MeBq3hoxO
J3sHmDgRUMOg3wWkBnb+AigPAI++vPRjZe6mbv4dVkBUd1ZShFse+By/lyQFDGEBKAeMdU6UDyzP
UjxpVlsEhYPVp9FJNdRqKSX4s4IhNISP1sQfp0IPxIhzhCkONF1sW2dbVki9Qh8wHPv2ntiPfWbU
bZ85Z8FlrDMaWNdDk5vS8DF4v7DzGuccQ8N5fSU4IJ/mlXozOa9DazZ7xE496JpsCNB8IelPOO4X
33khNP5LNERYpRbOp8oJl23cwcGpcQXYrfk0QIRsQpg0oP+w+KwL2qjc2qke7xi1bdN8Xq5tUg8G
hj/N27qwPAJigMat2xeL211N+/sao2bHmt0GsnlnQ7OenHTwseL043puo3vopJx3zD4/ctI7plbn
voTjbJ+YIjfsMvZDLc19Wztf/J6EmCkT0G9xoxcXelYujb1tW/u7ISJY7FEhh43uzl/0okfXVj5M
AmW0uayvwn1nSvOqKwF3Vovvp0TMsIRuIX/Uzs7MpwMkXn4OflK2yTh46NFQBYb4M3CNVNxOtMH7
YE5wFB2SE1gU8cJwL9s5jv0blZWSOSXe+VBJH9KzT14dPaU29vdCPcz1mASe1eh8Qgt/hwrH7Y+O
54PbMDn/HKWbdTOdGJAWYI6mg5tX1hc4pHW1KWo7vVJo9JfruuMrVLXxtU3tc7LAdYmcizTc5DGM
kN3jGR2y4Hh1/bPETk8athmwaLmFdfmz0DbhbGSEHUfzlwIUOctAaP8aJ3J6wMV6j0YtIhmYmi+W
xyWhkcNrJ2xpjZpFDgzDz3ignlOMQRyqrfaKc5ApSIhWRwrl1q3THjXjadWitflPDVP7Cf9R+do4
Azq060y7iBTWxWRrjuJuzacej/j6w9dh1iMms6TLvOz1QvyKF59wEkLtpZpiexOqSJwgvnGVmBkY
WpDIf+2GDGN+W5Rc9UTVfEJVu1G2DVK12770nXnNOjuDCOv4x8+ttz6xF+mkvuWZtVxWKkgcI0fN
eXxG9uLprR7hdknypzIcPixJp52qAkp/pVqk1i9JHHfnRfQuN47WPlZGsjxWKoCwhlcCONqYtrfU
tD6cGZjwn6VrPXEuUiUluuVNw/6P50GMX8CVRVT0UEyhpsGV1P/CijtiePfyawIW4N6IdkAbrX8h
BXkXXFQNWp4X7gfEv28zh0Xd790zecs84PJjPpvhJKFbWX4Rf4cqwrwuTj97JyLd2ymm7xX7JRYF
bPkbOhWZvg2D/JCyvMY47/Z5UqGyW32yczC1v42cUdmkpPNfzCBpTYA7lHc44e3Wz7yNltbJfazj
LZNQqnRc55JB22GQmmOYUa/QDjfImaHL7VRoh0yFaXOt1s6imKiY6qO+oPgCXWZ1DYrKR0vL5jK+
WQ4NF16LU5B9QB/HYMIhj9URgSVdeE/b9IHCdhUBRC7vls3TMgc+6i9hHDu+e2pZX4nqvW0jwgQU
qHH/5NAw292z4uc4slmErVPCq+iNAdMaM9b1qzIzDDjhFAFVsXZ21pyyWkjj42JiY7+VWfhzJBH2
rmJh7xCPnAjnkBbH5tkEr/s+dFRXeb39kSfNU9Y9n+yyus9OEhH9spcg0am1MQ7r0DlK+uZelU+K
p8ILk6gTCkh2dEzJVKsciT5WaJqr1dJdYT0Z4wkLWaZBC9okqMovhLsTQKM15DYHg2c2pPWRc9Dd
U+njdZky+ZYNUG0Mqot2rrQAqTIcp7drov3DzBcKy4AjffVbnLResmi3f4UyJ25i7lRWv2H6jQQe
jyByoKAS/fS/VJpVvepWUd8lXHkQiowGdJ1ZVhRGx6HlOmwiPP4UeshzpyAyoUGfXFPa87FIy38c
Ouf/sZrTPNbZYTRSe8OBL+GB5PoAei2yzIzsMV/xTh8ba77ns2Yf+94E7d+6m55hxp6MBbdsp5D5
kYKDgiOu6/kblMrvw0xamr0DljI12Ul7A1wUOhkfeBxfEWYw7AZY2GfN7QDQstdV2pkU4Plmp3t6
Ekj0eqRFiaEcThjP1RA9WACzXa0vbl0zGRvKJFWPmr2QGo3Kh6eWStfNW1v8XDr8p2VV4NWrib6D
XCpeGldUF1AESlIoYhtSQUl+h3PofEcJnO5T00ZsS8gVY17gOQSHKw6kS5Lda6kfMufsazlFxgwN
OZ7pv2gouCkWE9dHclnUiS/lLqNl3nQaM/nv9NuOhHWZ/Z9CnQNMtQAbb+FiUM4GvJViI20E9jxy
J7j+l7th/FZr2JD/mBxWf8PnoLR18F13FY0fBIFg7WtQX0ihLu9Qv/gMdLZ10dTzZ10Qq2ibIw3Y
7LykY0zMaP4KDLC4JtrypYD9ejBrOBaVjWDzMDp7UAal9q1fjOTCbbrkeSO0iz3V7+V/svyrp3MZ
CCACFsTKZVGn974kTCfT4R8oBdOmKnmDczAK90K5MruFzeyQOth1C/pwRReL731X/v17cZYrNWP6
bV3SgiSZ69OaxgPyz9K0BlVnnI0yrGurNSQeOUh5MdkMwLvdtbFKcA+eL94YDOC64YouHIhGk4NH
hriImJpzMpSvvVLh1oXrNL+2TXpnm+I8bSWQarGTPSdA23k8ccekNTqHFXkv5yYUDKtdnnLUBK7i
8GRpHyb7RJhi4tGzW78PGNm91eXspiVD66j6+ZkfIGAuThGnd0shwRrNyi6OVi4VrIL8w4nYfcQq
lFppmnV1Ugc7q+vsmU6z28VbHejIzwS+q/HrWKb65zmX96c/cNE9EwMetT9XE0H36YsEwbK3xiG/
pCplh08lIbtUNiinYVLRmurtogkQPaC4f3MzIxOFEyAqyI+kBy0F4omaZCSAyrafkBhjYiph3zhN
n2bPwldnTgTNh2G+FVL7GWUpBX0OVIuanZcTlXgQYrM+AwYcrIGsMSgpPy7ulTagHeJGZ29EYeMz
O3SugAaXM3vGgoZxciKuOvgtrEbobz0K6pttQ0Iv3IjGTbkjKJfeMq0YH/wA42MhoL3vNPIf6/cm
fDCfdj4GQXj9/8OvWL3oOGjkJlI5S67+ZrOe2TIm2neOBu29WW40dxO/NHM2olk1fBOt3cPiQS2V
ZN8vIy6AaRCUoMEeiolH3sMmqw96kchbvziPyvKzd576zDSXBEkjZZu/0Et8700A9uxEor2m+j43
SV90O/YA3baRhnwbiuWnpff5hmkSVjslTtLmfSe5qL/0nM52ZSHy3eKSejcUVT/zJ+0qagKiq63R
rFM2thRyerXJe5YM2UVE+d5I8GTarou+gH+bfUkB+Wf0v44GDRM9x9LNn+Mf2CKiOykBtcEnOFfz
gN8C5AfxrqBDvkqEQUjZy0o6waJ3w53Euhlwj/K2SzJBXFzPQnIgtFZ4abTLFODQKvJ9E5NuM5kL
bnujkLtI5fXWJa/95uro4Q/YU+ZBdkl6t3MVWJUJ1tAIsKUNpMgn+P+yLnlqn9Khny5BkQET41Y1
3Fwv2uBwxgSN6njhLOldaBQFr26QvUwnrH9ybPH/qVfr4ikKFfWaSyCUmd5Ui891csyyzMWYVuZU
NdY8c21M6KfPbw7m9LkZWrdBSZRPl0GNq5SqPouYjBgkps9XCD6w/3n7HZeoT6oEzz8JjMVvrY2X
uvny4ZVI2etfQ2/77TzY4XVFxJHAArKN8+C4PrlyDyq4MYYEQ7Mp5U0xL10Zjvd1sepBP+EgeE2o
qN7OtMIiv43RdV30ieH3AG28VEodfpHo4iiZylJL4zX9OTOOkRKN/ajVz54LsmjjYh0JmB+Rf4Nm
fpk620XTBrxuorLyg1DxQhOseXVqj85Gp+HGxp2P9BFgJgI0DOJOqXQDf57ii6sW0GQk91utdeEu
Ju9mB72SZhHM2LZ6iZNHKEHZ2Dr427a5OpdjwTYgliE8V433lji6QeMGRZp//uH6yu2cYv+5jY0n
48i/1WHRIchJb0Z38duM9pOmOzDxYMw1TlZ+YaLpbqwxLAJTJQ1stYxVBptLMpK2atwSXT3duCCX
0wC35J6ZJF2KJgaHE9F96pgxbAdJENZhfvYF2cHdOliK3rQmMoKlQftfXL/ffcr+BfUdgtOlMgLE
pvUPdqRmbxBt5u/PIvqEeN8Q0fhSxj/SUUwhIWTs0CmYOwIEkuYXZZ5yoCRfu7jATLVM2ddxSDgl
qwxxyYbYToEDdGu2OKWb4fOhPiXxc1Zh8XXJCdRcY5UYl/DODtWcvCy0RgxExrS6Xy5Vmi/QqqIX
V6P6ck0zuoostb5aE47a6GRHQksUcZjO2QNh/LlYRJaJTIV4Afirmqb+74I3AZjuIt5VyPDz+bY+
5NbHnbY0W6L1zlm4CTSVtGnPFOru1q8ShVRYIgNeKxvATE1WVidPuRBKcXAW2bUcj6s7W7cd9enS
nN8TwI3jQIPQXhjMpGf2509QAANT8m5+RP4Do5jcGtBrdpZI4+tg98xobHhZZ4gem/9hiJCzySWC
sBX80UllBTTUj52/B6CHJ9+ev8brVKJh7kjhgGMdDHjIO+mAhx5d03yaSWo9IQHHSCgVE00XejQK
4KnDmsDMXSz7mrfcUmmnajKrz2VQkSe8APWFC5Y7KHvZAL7xfF2XplmW49Q1d+5bKTOtjkdg5V6K
KkEzYToTrF+Okp50nZP3hk4bSCanTPCQqPqiwe0t8+qs4QRT4M96Y6V1d8EdyicF0NLZSEFqRQCX
sJezwrX9zn5eM22cMOOYMdRkESr0VNHxyLSyjV7bpFWQtPEW0Q4LB2uu98uMwVH6MtunSMHvg9XQ
k9LGxXmwGfhjojepQuLTmXNMoexNfVq5V/eBt7Bt+TPjX1/pDYayhfq08FuR0xxdmtl04eE2XUbl
WnLsUpwIRxO/0HOe++0jBXaAzaIg5k8Y8aUlIHLAIzyhpEnFjgIv1MARJC1D/Izf13H9KnLNlymq
TWTb1Lr1SmOOa5P+CoGZX70dlTX/m0pLy/LB3baj1Mj8O4peo6QGzOwzDzxmMsa5B7csaDLPOAzt
QPrYO+O9d15lyjwwz6sfPLJlIOv076ziFx9UEg3M9Li5spHrXyn41r35DWbAcMsTuoiqIdW3JSOj
o94zO9UE9jai/PIphNuhtCwt9KqwuBXMT1ehY5U8FjU08VOCEqRejCSswE3im5ndj7JHALEWEYTd
FgsrvXaFGKsDuELrBPzpVKmZ/qKO9uoQcya6o2/9njtoEYIeV2TrXD11Qzeii3ZO5H718HRWPF+9
Zhe5nLgWQ7b7qDW6e9vBg4I9qO3LfhZXfDDxcf7adxMVfBx6H75aBJM6Qtt2Sl1L+OR5mX4tG6pg
Kg+qTp3E+9i3l8cYtg34RMQ3yMHxgwkNSw2KrDYKHbJm+6iU8buBh83DDUSEyyPq7iPsBkvRfqlt
TfDf7u1ws+QT5W/pJXdqQvQQjHd1bS3XxOrsizC+jhlaME0h1qfLYPUbTG3/O04SeaIuU+DYXQAD
dvCcYUJSAT5izHHFfiB2ixLSvbezW776cQLoM9bJZrTduU0F/Hj2ggD7PDpNXc3+1FZWgWWgdhOR
l9wwKgDcQ3WnW2l167aq4NTPaZg0XrwC29XSmWZ/nDxm6YsDD6RGvApLiw06X1Gw5Z5KzScKI0IO
WhywxcPWUDT19Es1NNY3vPS0b3JavONr7Y7dgNckyfMBndF0fvbJN+Do74tQOXR80E9XQGLLKuw+
s4pLc7lphGwwPceS4HQ6Gz/wfuqHWkbUjPmL/vAbq4KE2NIZrCZN2P6Sz5lTbkf1JqEsYh9NtAjH
Vn5eFj/BEeNwc7LIs4J9Voi41czl6naJU29519Vffv2F1MrTWQIUOs8UbC4evCArg9ZWGYLQ+8qd
A1cqL31W7zO3e3xu3ABYpHu4KEyn3QiLEpoc1liFJl0Xq585cEeU4eWhlEcbG/Me6eEF/MZ0IoUA
jC/K6xN2wr9jdPMHg1y5Y+emH4XFWKvJFvaJEE7EdkJ53646X1RJnDbSO4hO+50kuNeH0G9e7Dl2
g6HQp8CGqhs5ov8ash1ZSXa5msCtrwo1hpMuiMsaTZTT6nBcIRVG7NNdG45AktTuiA/HXiZjflkP
LusRBunTPjVG9pKPLpPIWBNscj3N3MQaA+JM58jJtKncAA8Q27pDRpmTDmPQNFgjlkcXVzxNnlEb
vRSwFZ6uw8afOavLjjK2z/Gy2GcGuRRxzgo6toRkmmGtmIU9v3Nvu3ggULacl723ObbSF60dAyAG
9LExPiD76LpbW+WnVzDSuiTutyRKUPay4SscYO8I5ZqmSe6Yw92h+LpSg/zM+iY9UgWrcB9xwqeO
oaWJ10kB3zbxrteWZJcApvuoaSS083bZpa7g71Fm4ydNDOXKuyo1yWywirXegpmN6fFxYr/uUCn9
WBerpoDHb2S6J73pBqNpcYlb0PzgLmKtHw2oGGhut/VVlUmYf6O91TXB02RxlxPRJ+hvPYVMDNNb
MtHw+A49RbFei8yld0X90HX/2aW0bzGK0j+fm01dEpCNlmXvWJ6x010iWD6TtefHOKqWlGqsz9MK
nqzN5puSPO7LKMR96OhMr8eNDZ1s66oBJDnslvsq5tUVz7Qu3tSPR85P8Ybu45+1Hjn7z+d97BTn
/z8/26EyhmLVGViU6vr4pGfbhkX8wzYERwbrvze9pCZ+33EWPrVkHIiTMsofpPTfi3CZe2LNWPtW
JPkqltKqgf8EfwmHFu/Mdlp1P8qfBSycs6/nHU+7+NXADHKfBMzM0XK4hh0c8z638FvbGve592zc
YGV97nsCeDlIdX8U2zWJODfEEVFHEI1ciNAYMavLumhA2AO3auLtWn6xtIWAtcwNVdzHMhxua0kH
6lDLHo6Gi5VF0LJtQYyataCsQBeYlf5Xq+TEBWzQ2YU9eZgWXP954z5169Q5mn6G6kzScqJebb1F
GqP8x+DUy0TNca6S/O2Zt6rbwvMKeNPzXakPxWn9QAjx2VZDJ1L0q/q/9GDY/wfTHG+Xa3K6t4Rt
ubw///1dWbzB0gwg0Tuzxqye05eH479Da2cpJU3YEU1XAUCGf78nIIPy0RmpvFZ/xG/j/qH+rTwH
VFdkNHJ3rWa/5x192s0w5ftBfdlxmzmmgyY+/6npUiMbFZT66SriRe2XfoNt/5qY6K/B6iyOwhSn
DX4l6Ojqm2uRyfpNLPP/+SbRtI1hg2Y0w4YPHGdtTNl1+7Lq8n++t95cO3WHXb9nNkND8hzpfv3D
f/7c+r31D6/fi3Wn/qyx+n/+vg0+kP/jc2D7ti9MwXTSF7pnqGql/73xyDKSnv2hGR00gL2HzAZp
tC6eZFMd21q0Wx/k6TRhmAGYFXtkgk2iOms8Sw+/Ju04vqpvxGYEX8Gj194MjQb8VYLhLmmzALfQ
8hRYhmAKA7HsdUzabi5vzkyguCziH4v6BDS4FE6jN/07mWGf+muhbn3/hx82MqfYNA4DwpZj5dQA
WHLspTiVVv6DWfT8augJbeCkDa+83zE0g+HVj8IOSKWlvcakQ6BJrmfmSAP4L43qvO4RSiVsmkkB
vCXWIRfRSn3uYUkZyPfTpq5Xu4r5V0UrGZWzPfDP3jYQpRUjDcaFH+gzA6Ux7KZ7UZ0ZwQCrmRG4
MMrQA0ctZxLF+aPpXYih4DZ37BIWpqGVBLmF0JkB115Zf3pUEj8nK7XR1aeVLW15Shxju27FgNu4
O29MqAZJjOUs1BKRgoeOZnOHoD6kPHpj1R8aHx6EUyzOOXVgpUSZ0wfEUmuYbrth0V3it6TvhOZY
D+GJ7D6wmZnidngwdKAVzsuNI//T4bEQNzx5uvi9kNA8kHnTsCwn88Pg2brmHxIIMlCr6MksJPMp
xokjJY0ZAgxudXB4eM1qmw+HX8C5lQok5paJtodnRb+14/rXfsmh5fW6fwJ/fMCKF126Lg5SNdQ0
lds8ycTBA+FymGQ47ZdyoKnTb3aGEPNdurI4lPH3UpOUiFR2+wA/km5CRgmPNr7RsrM107b/BcXw
h1nWyYb+YJC5VMw9QBMh+eL3bC0BidYU8hlSxcXB9utc6+nBU3NDIFqMIGsh/e2QGf9UFb3mzM+7
ay0h29aZKtdukB5Nq9LPVd3Zr1G1rDpxCFVRu8W8X3jCZfUATfawoUKfHLPVrj2OrmvqjzkHfLa7
8YSRPS1GKj/GGLz3iCl87lqmsBjs0UFCjig0Xi6HUTTAyTJm8G2UIG/Z/amLuvGtj5UjIXQ/0P/3
0i2jK4MYSvsSPgA+B4i1okHzrTlgjyQCXTHJmzbsD31d/VwKZojef2F6st+fj26QhuCk45niiJJ6
TQkL1OMguPEcSkfQwKfjPLXnRvGq1mW1TZBC/+YvlrN3pjy9StPnE204m1BF4MyH4L15jtzWKTb6
aGT4G7n06TTOgt5QM41w+DXEU/Lu+KRttdIzKOmMzIPHX33Dfb+AkJ1/y5S/pcAQdFiEL38w2hm3
K0ypcyjwSMhY7jAlVnSQQIPG2Zxu0N+su8PBfU+HlIZXD6m4NeV1fXKui+sM06lCzwCFFZ7/LBK8
SFxV83GdfOVuNhwEpmBD+Q6oKCEyljJw1pxvimTXc2zvckM+AC5MQZQ080EwMN2GWO63OPLj/aCG
vGEPZ9mNVcDVbimaMYoEDr1F0uUcjz/HrDJeqaKvBgzHgMWMm4jFm0VpzwbPkuTqQVkEBZkH/kj7
CWaJu1uFw+sgoNdgxbvxFGOpyKeNBT3AQqQWBRja766h3+fPImPxpdLNee8MgmDcfxZs3yb4P68k
zhTW5m7xvG+pTrD76FuaH3gGwA/yVVS0ZM1oHnVU1gWRExP65OU4l+G3fqRx2+8N3GTndVlsHgZj
yjlgqskZJ8pZk3huzAmTftEVg9lwW+EMC9tMfTkslF9ZxC0DUvllRcxoIoFazRjqEu8xS/NIVkJe
q7byNy1n7GPvhN4rKLHNnBY+vIv0wl2JebPyfCA6mxfF9Suh2Z5a+B8cQszh3KtX0sM4RH79qGOW
4BYME5u8+j1O46+F5feHQQGNLJXV71EhOY8Z38be/7AKUEt1zHgWJ2JxTRk7HsB06O99Ur+Y6byz
Z+075GC5C+f3yI/6g2p3R0BPLrY9myeD+3ejHFqaQrg78WbkOr/4gpqBNK4tphFLGAjSauCCpi7h
QZdXG5oiEuahS7JvVMGMcAX9D3hJHOJ5ObjlupmvLvcIGKHt7Q8kLNctPCmiPCxU2ofje5NYpFRa
HuuDrjUnrzHElY4QjIQZeZ5yFH/lIvwxo2RhjadvSCvNFHs6kyAt925eVszbsBuhLTRWd6kqeHw6
N/BdqdHG2cHNXJYR4Dw3XorAGlClpfvomrR7On2PEu4c8ySGtQ2DeJ+g1jwhIuONx3EVgDIckeVy
j9hgYr/0FhlSxxIXS4Km7wQx36j8hilszrbUinysSnFjjel+FY7tXn6tY3wwS1Y2145fVsCw8V8J
xugSbsIIh3X1sMZefIsq8bcs/SukN3YJBQM2P1sOpH0DiP3xaT05TnUHBzviA6tH/jNcmANCkILq
1pAm6URBDGfkJkLd1Ha936zLkHUfoenXYVBV72ueTnMdd19V4gdOLPfkFO2ByO/8kGVhXpPcYn8q
MthwI9ECLyGhP4cTxL+R7gsJfG1LcHYKXMbtWwQx58yeKglszckPY2vMIDns/GJBcPfp9HuMiQWu
HeVsHyna0SjUSFgnaNC1YMZSw0w/6YW1qpCK0vxkK6Pigqa/HdUjeuUrM++akEG9r0mJdXvNT+Wu
0W8IUFnssTrvsHA72Q6RbKApVznN01ZgR23xnGfCZ7oBpGxc8u+yI4+3sqd8JsVywoFnzrH99Eb3
Z9shQUlj/tvXzXtKMBlszXCmj4MPwpA94WqHx3KgitrIlz0jmvpYMQHfppCzX6oiXs5ZVz6KaZlO
i2FEl0ktMedOQ1/K65o11qX36viOOAgKEU/k3YI/3Mx2kD8gQhPPdYkPNBlY7Um17fWUZ7D3Dzeu
ZvAZVY2AFcSCfTV6fztONl1DNVeRRonaLgKXOKnfiRszrOa+4JoPqhy//GpmLgDRHZnnK3D7wfIB
gdT0oAM3xKPcl+wrzXTUCIHCzViPhF4O8SpLq82qaZh68rNhCrqPOlTzXpIWbOyUlj/bfqHeNg5s
INN73K3xVtOI5XlLFV09fT4U4Pi/aqaLhzqpsi9tXP6EUUkpECUfTemGhGXackf+jJm/MsfUDolJ
7FJfC+ajG6+Pzpo9jycDiZ8AAYl3tu1u4Eym/jKHQgsYIx+SNlaULvqsNh7BhMLtihctBxJURBNO
oio7rpwqTAiwEQ1jQxgxwVo+6ndL/0bwACHAqGwccvcUpIIy77Z4WYg6TJBeF+QVbTDBsSOWbutQ
oOExBj9mzDH2NtxPSvaSgbEU+gc1wdkBxoOCIqAl53X0Q8O2s23YmbNDwjuTORDELakTkaH2I089
+yMR4WtchKdWSa5JuSwNSqt588soO/pR+ReeWnOfUgh5qM3lDSII3Ps0trcT8k0umUu3Ct5TOuZ+
9jmsrJg+vfJ0helZIB8UGWQXrhsLXDJ5eXtfq7k9oh0Q91L7x4Rvg9lxPupOZl8Lp3nahW0cdTVP
HPFWn11Cd5YhhmkzaX+ZfGL3fmN/XxsN9Q4nYQLzUlN9IpnqEMDRGnHqaNONLoYcolXzsjBdunZp
keL3o8lskpN9GGb94NuTd0srEwQsc4cdfu21ta6FYzIaGSg0yo2CnHqZfih/gz/LYMO+xO6Q/NXK
/oxgluy0zBqOfatN27JYYI1Mjs4jrUwAvBtB5faCIzN+Qrul5LsWgjb64sIdzL1ZlfyFwMCRBcPB
tmhIfhSD9TstTesqh4xjujG8kVNmEMW0eSfH2vzi4ceaOR1ercLXd6nZ/0gmLdoKsGs8reBkGhVT
Q3Ji+7bSq1tk88A0NHArSeQfK8UuqvQIo/sEnNQHxoQBLtkWSFWXch4p0s778mrCjccMCSBhXQjg
BX0sLD4ECJx5RnmQYh3B5iHmM/TthiDeAvqmepgOJqPQpowQTe3QoVe8woLfD2bT7yWmlZ3mtXLX
1/yP/EXM2wJOD9p0MVxrxb9NTZzaehidqE9KQFl8IbELqouJMf8zWOQLLC6RDsux0Uv9zFB0OdOX
lQ//mFgJj6MDikxWU/qGlWv4hXZHKQW9REfiG/QVqVi+7U9fBmyub8WIj5/cWlHaf8XWO7nAJwiO
YPU3UPNHZIfCcK9GhRvK+h8bBwRu5GS5aYxCA2vwQI2Hw3Ix3B6fd2S+J6BWbnQPzcBysuHYFU6P
CBzmOwaYmEwIKBTO8GbPzKIqIGpAnvvvDUiXrdcAaxiTOH9LJckofS6H7RZVLb31aslayvLStG1x
w+vRhoeXdsz9AQzRJO3v6WLxczGkvw6t0R/WsbI7gNx2NHCglopOdKqxI07NZB96C05OvVp22WLZ
90Eh8d3JoVaDrqs954egqZ322trccdVlsupSNK2lF5wBD9P9Jgcj5nqCH2qrIBEBDAITEWnCTi0R
mbODqdvfkbSZz09Eb5eBkvtoTjJ3M1NAiIPEQDDIooynFMP7DKk78PDSQ+0sEF1SuzzrLW1VdiHl
m+UmPwy6747FMJhXux++/C/yzqvJcSW9tn9lYp4vjuASJkKjBxL0LJLl2r0gqh289/j1WolqnTaa
6dHoTXFPnEAQdMUmgUTm9+29dqKQHsRnbHmR69KFtj4OhavfR0G+rVPUvCrI2Xsf5wGZtTch3Hg7
GDRrVUGYBCN08WTMgeNFpf6gSGxV3JKA1rTmHSYU7dSGsS1z23ZdCMUjk60b5u5v+ILdbSMbszQW
Ym9uZxLcbWmJXTYhSroxrVqv4wVn6hz1mbApE4efV2gVw6O+VywmwoqTNeceQaF0gy4bokembRUG
SImkonDZBAbxWoGx5hBW+pYO0qwPt6DFYLzMPbhaBbT+UHnNVQZHmU1J6Z+rJ9kUjnuE8o5AOyrK
u8pBwNHbkbuhrERuTpTo/iGTCQFynYEXnmmxZdYvo9VK4qGiEaELAOGoyqXJcit1b/wDy5uSZxid
sRIESjKscyYGNGwx32VM6Ff4Uoxtp9OjJyiOcqQToXHL03sVSv6exR3sgZpMN7ADnytZZF1mGork
71bzfDLNsDp2mXoSUAauaecC5nf1p9nGlCXbwUtjWDNJ/YpLAw6DVI33ER5zxXCeVAcxaYWUxust
Mn/sJFYPALJRmuJNni1pqLaT94ldfgiLMTkXRh29NZ3o+AUBdnspnYrFQg3u2jGZaBlKtJ0zH+qC
aN4u15RcgS7MzMp5MGkMzk5zgmaZHOEplA9Immz8rQQ65qe+Tto7x36DvUQcwnquM07H8UbCNDkN
KS4nLnD+UdP7fD1omLy+I0/1ImnR91m30BQsDsU8vIoZkhhNmSKzwZZJJzRJ2mrLct6MfeI1aGb7
sTkeoDpelwVaW5TvkzkEFlmP3Y7QpLuWiUUmdViqXH06pP9OYCcXmJzoYElODV6BROt7JqzB88Ji
rhPEgD3cZ+K5SHkZGlYIlKXyTU1S71brEudWFCQ4WuR4ekgUUg9lE6UyF2N/xAXBl1GTQrM6gM4s
MXbQJ5vNLOuJ0Mtc/nnNeHCdZ6Iv6ceklPeXyQB4RtQkdXnXIfDBPeAUkJlr1dPdAFUuMn6Ma00u
ok2JFJhUQA7/yLCk9APMXW+Y9Z2vUE5ry4Evux1vDsjGTcgH49f6EA3jx0prJxaF2ONx07y0DQk7
HMIxqXq8trF09TI6GPwCJ1E2YdvgrYOEXCrjOyvKDmU42ofoK0Ub/yTgdULHhJMJRetT7BKi4zgU
trpB5R8ErASJxXxnu/2nyugOoVS95Jq1wtpfHuPESLeB+RXqQX0eizxXNlWmhPetmnysBwbRgSvS
ara14CIw9lTAoxLHik7mHDO2GT3o/+maG/SB8fpoAHvyiXOtBr2hivC+yaUHj0bwNkmTg+Ur5IaA
jK1KMnvbrC+81uJrq8hlrPO53rHy771ZiY/dJAigjMaPfBR9y9p045ojGShD2NypdeEQ2JztSBAt
wHW1mJzVllyKqDVX4cGS56upus2OHAumWEsxlurgMQH2hfSoIfvxFFdUKaJkgjutAsyIm6sDDo3Z
UZeeR+Y8Z7WmLBH5WcRSmNcOIeTAwaSryGq7P+WFyZJuv9g4TJbDBybP87oSEOywVvQb51WLSJvq
Drbys2iC6c7Qh3e+G1KlqWZ948h026LrHhW9Tff63EWHKvBPyyKIVObPbjEoB61WVY+eB6nlBHen
U6K8D5GAgZTnmzJRRqq83RwiKIsa6mVNizsrd8oZaWrj7EjmulV+7++qBL0obLLnRqc2gpvz6+Qo
zVtRdG+pqFIMEWLezrK06BvztUA0ctAT5gKGhPditJqPbqHhVw7p3dMSdXcR2oHLssn5BWfoHqRG
ZOswrozr2Kg6uByQVKlKR3nQpi8wbuKjklbGhXX5GmdQcQfGRtsUI6dahnhgFZRDT+mbKYVaqdtJ
kmsHBU+MS1d4XYdSW27BYRRSnpTowZ2jqOMeQHdxTkPT2AyTiT5VoqBqVAA7R3XfJEY73Clzvo90
ZlYEwBBGX/cZfAUtecgyk4ViEBJZo+JxTnHQbKm0WqykH+wGWJliTGRAjLV43JPw9xD4mCX5+olj
yqhwT+CT8bwQf2lp0iofoxXiVq6fRrsbLkvuMJ3uA95/DbFcr+5YKNB70Pmhkz57wvJHJx+bZBzn
1toOS+lIRgFRaeWBaOMnKG/Bpt5STguR7knVXn7x3Qz9WZ6Vt9Qq7hzyaKSkiPhR3YbvpGqG5yc6
K7wiHu4DJ3t2MMRv85kfdpTSzrrtXhblGTqona/SmJGhO0DTSRJS4BVT8miPOsrJtRtDRZDC/o2j
u09qH5q7CEoFJhFE+8hucST5mOcKcOcEiSPcPC4Q4XYpkRKPtVMnViACPc8EZhUJWrG2XdM014Fi
oxa1AEygRuaKNaCeWTYoYup9AvLkezlmuaVaNRFMPhr32iY2caCJtU/rmaTD+CF1VfFu4siJWV56
/fBNjwZQm5jrjEYeklLzGDsOjQfCflTCMo6uKQ4dLov1UDCNdVuYXMumiokjLXvEx4uuQXdT8mYC
m56pGjNHr5UEH1A9bNPxuFQyxKyNe4zq7Qp/9AjOp2eRa+W4DOjSLFxRxNBEQDTxbsppQTGw3o1R
1lypSoqdaWo3nIDwgR3nUhqje7GdSOEXfa864I0FJSTk+KZ5JxT9o5JgVMmzzAc3pZiPxIutcwDP
HrILvAaVBFTKhW0il7j96D8ZvTqJtZk65XZSh+DiEjOwzXMI013wiNiYiZVQ7hOBtCYL5jeSJLgz
goR/iBQKxvEzlgNoFa6SnBvm/1t38vOz4w/AGMz+PonBVPYZp8bsEh7Pr1ht06z4UEp/C0hN/7jc
GvuTusgTZIsE+tfI2I5tCPbkoWFGciU8NQWTOVcnEmz6R4ryfMs5bTqkQAM5ryRWj36E1rzD29ek
sACMVh/OA+fesYztjUAA25uuuuts3a/JvfRtOnPqu3oKs1P752bG48k5nJa4sBK8Ua+WUSNHAqFM
ikvBznhDypRxI3zVeqjjdNWgbZyNor44jV9dllutJlZdgTvahb9YIcIywxViCLH1LbOE3DEm9qZ2
KYCbYK1YyfvNjqgZn5OKBsqflsYZ+zgRrtnNBQO81wkwG3UTOgv09O5QGGRPOpqFkGiiNheFQ7Ib
o+FpwP53XDbNQOJHYo5vckAl20C6C5ZNaFG3rdIUfYq8z5Xg+5ipaRjH1LXlwLGMHppU/7oiuzg5
NWU0FQL9kxnEW9OHuI9LnYUAE7z1Io1eRNITfCZWtJhy8YsLFB+9g/rHfFSgCvINqx0lxC5LvITl
OPE2fhztF59mJQv3SNLI+TWSwoPZ+82Q27aps2OKemHCafLXwyq7C9P2pU6HBtNRJUDs5u5lctHD
dWI4tqohOKCxEqFWCdccCMN6wUwGZqFtrQFOyLLbcQTWzdwf89IhgHVZ9fRrXPbimGhns0+yY1T6
hok+hl5rG6Hs0OW07/tGGxOYRFMKPoYe1Si/835xR2q4DQeh2zvFtKeOH53Ku+kyixTpfnDb8MHE
EkITb3ZY3rUvJhkLu7Eh8RPgoO3RXoHAJ43xlKiyS92956feaEQ/X+O8rR5onn/Nm8Tc1VxHjjQM
NkXQYkMa+demJNh4sZvm4F1ah7AUFjkeTo3p6Dag8rpqgOgfKTQRlpCeWotwlqf4tpJw9EYqmhuu
Xv1RC5t0t9hIQhztTLaTw8iMiCoDHeMiUol46N3juDTO0ljhFNQaIpyc6FzIjdWVGwuS40FI4W4g
0U2dRswt03v8OtSa1dhE12VAJAqlhdIP0OUVxB+WaFsaaP93VKnXatwNp1eHWGZoVMATrqsyxoNF
Pn+76Q6jimK4yx0XS6FZkwg3zjd7iIxTpKvXxokcD3wpMXIqEOVaarRmmBgeYllnvbCSFkQIOdt0
UlI0SaGeCYfAHbs8AaBUDqM+9NletnGWFWknhwcWt1y3Q96Get9wXDZxZg1Hax4eKjBPPzTBmDi6
ayxhqHjk/EKRir/YoDKnFeG7Iatbsi10sUYFMmPlVcxL72bj1kfuvSkFIDNYh3RTOPK2QYkZqZG4
bKQWNJHlJtXt3jOxhXDalztbzgnnHMK8ZVCrW5XG8AbTrb+FoHm0tDS4OXIDpw74RjCr+3ymhJfi
f/VI0XGucWI1a3rbuDNHw7520HwNm3IB+PRwE7UoHxa7swNilq7nYn8O7GGXWNODpefmOc5mseUT
hSt7xLyZKfpDwIrs5CYDG3u06Qm/XaI+FieqAEhN0mflbgRC1j1rh1VoB/GZ8Cljl4bG4wRfvl9N
8gce5MYfEdfAYsg2JDNQMaZjtrhyNFllqQd9oF0E7h2RwDGZY+Xgp2COJRO3p/FwbSrfpaNu59vc
4Fyk+5E/IPYL93k25Gs/tN72en0Pzb4mo+Cs0y87Lc5yEtzhZ3SkWjqF/y5SHG07Vwgh7QBXOlZF
3wHwCSpPyF7qstFMPmteOLRXZvSjurRLLgCVyEBC8npJqXUyRMoK1x8jqNNupqAiPLiP8LoNs6/t
fG24Lby17zHSpjN9TmV3hYJZB/ANrLYIOA2WDYIZxq9xwJnbcaXY0FrAOZMShZ7YaM7xVJCErBgG
xgXDPQ10M08GKVP0sDdL6vJ3sWPgxJTY/Dla+4vwnjmW5fkFddyQE4QLuDWDOTDTd0CE6MgIJEOs
gaTOsoWe7SOrSvz6g8+1YVtK/xkgoYGiTLEfG4PIN0YNqmMOjkeCQpQutTa6jozSrsr2LsB2QzoH
CblWbxJN4TDUQKahCmg7RDNSVX4mMdLeZiXUjbXZIcRv4RXlJCum4acUGQvojci6DEWkv8rZwgrZ
b9JgWq4GI9hr0uigKLvIiB5Se+6vgykoSA36s86S8txbHBiFrwdXDtvn1q/e1YGpPVhCzyHmqBbo
YbzyLdqItRNExk7M+edp4mjtSdpFiV2hJZ4q6eWqg52mMDYsxum0U0nhUzlLl4lIFAbjOQgdjNOD
bnqz22HtpjW9mUvcSDO4MiS6dolBvB8hIak55SGzqOe9b0fb0kTcv2wsOUaJOn+jdSgcsiaU/8iM
p81Rs6EL554bADYHPwoPyx4/0n1sghszfIjbkS5JclRK2hnLQ5ty0qdKV940pfOvDpFPqBSRVFMu
L4leXDOBGinrYknRY+oCsngLDjXbk6R5v5BmWn0iU1stNjboikvVIZQNyhi4OJTxugdwD00xBMZC
52KW8wkT1cTJroxTQP1/vyBwDFnRHbXx9Hutpyn+m8bN0C3TMCBFqPA0NetnjRsSMD5uXaW7EjPg
QC9gbxNBtO7IWuimsrmlpvo5D+on5tk9Oc8B/44ZUJIXOimJ1VV1Qv00HZsCdn3XU1GueoBnqZpw
YuOmCBNzPYzU21nB+FtWmHylJssyP8SuwqFuaePBGJh32ZyiKwsNM2Z0UOQIkjzFgcFM7QZ/etCn
xyTeF9IukrgqfdfQItmbfN3jaLMGWIwdY9hsXHo+oBoZlv/J1+T+8jVZEA+oYAsXgJmjub+KL+NW
BVUtWJqpJBCtYIF6vZTpLZtM9N9uLbtMMydy+Y4Mq2QRym7FsrEKvWVI6u/jVtarm7C8it409xR2
GN3VCK8TPQEuEKXs9uUpPG6z5HBEdELfnnyGGFFNlUE5b8D8BDnCsUwZashSXKxpZHZ3k4pIzSWR
Y7OsEBtpADnHmhK/b5kz9cqxaeITvSrxBOcZ9y1lbg5flwIeE5R2KX0rtr/+/Tenq7+qKC3V0FQh
vzzdYjT/VU1ssr7URZz1OxM9KhLD6WLJTcli8TJbDBnYCtTt8kBh2+/dhumipdjNcdm0WtK+3lp2
zT8fSJ2Z+gY1ak/D6v2aK46qFEsF6SzLXeafeePfd5dbiM2ENxZZs152l80s36SJ9yqt8aMgL8Va
R8EYnZZNatI/AfLKJVV64kcJaP6++X6fdm107KPLQ1qcYgzQkJ4YavPAWaFcIVnYniapL8tuBIPS
RgydHjMDRONy37Jx28w5jFr5AfrOyoqpl6eNwlFPl047dw1qGOpWOB9IK6g2ihsFtBXOfgMUQdSY
hwycj0vE8HLXkjO8bOoaEridaG9/uT+E1v0aR6xrhBxC8kTP8ed9y0uXV8xxzTySCvJmQRKHKMeP
ppsiwuvQ1o9Sgr3ctzz6fRc7FrbtZf/15i+PL7vLJpshHS+3Xt+nGopDqqZr1oHxnUMGqKxu1LOn
4gdY02CkUSY3k04ByltuBrpUB6X0znv5mu/P0SWf/PsursxDLyirBrVMq5F8hI4W1xmwFz1dXwUQ
KndthruGqW+K+tDHSpsW83imFjOeNWTwa3h2pKzI+74/8H03lg+EQu9hRurpMVac8KKn9UUvci66
dXjNEQVxbU+Z3Got61Jh9rJLoFav2aSBnO4p0bwnPjM6zJLN/ZpZKm8tuywecsCFDql71mcG+eo2
UTBDx8jqMXehBiAeblCbTjH4E7mZ2pSliN+GW0CVJ5Dy5j4AgHFamlzCZdIuCYVm6Pl761KhJtz4
QWx4KfmHt0zmNJASCWFGyriX+6iF9dffjxfWrxckS3PJZBe20Gym8MLWf74gafCbNJGxeNPS+pYB
bvqqXGfAgo9McINXjQDWZp8VPye9VAwsG9icgCMz7OZkH+m+R6jct0fKvsIQRUZivKUXTk0rsfI9
C1qUCZOq3Yam1G4g+eerqj8uOzr+/LuhCDeaLG4vm0Z2sAJZqv6HuwPO4VVkcIJXydPoWOmX0EAU
iDNfCvDosoata10I6Pq2KUOUvi0swOUumOff7jeQtVH1paeTldbVksS+xVpGeUjH/EHRLWBNIU4p
VJasEGg+ZrkudquUm8xdxn9y5TP+zu9hmgiUHNs0HKYIv/wek9nGdGeE2EVMNi+Z4+j3wYBxMIGj
kqK5uV/uCoEDnXJRv/1+V1z42j4aUU4m8kWNagOeYObP1Z02ZS8VCkvX0ueIO4xzc9TzLBnJquaB
KjPHzovhXq8ak+niDw9xhW62RDGMO5EN8aYC10TvHjjlKpRZcG7tbn5/RJrSWPGjHYYj0gLdomuG
axmuo/3yDbgJFy7Vqc1dDqyzTj+rPRypZVOZaSIjE6dv+8uddhISFoE2a+WwutjSAwgRxanpMyJH
e4cuHX7cshsVygEcOrFgzKdVn2a7TCYsgohWZrZsneUOaxwwawdbuSJEVF2TXLg88MNzljt/eNzP
XB/4Xe5sWiOPdhWKtZ2ZtcP7NEswvoTGc2rq4mTf/slXJb+KX74qeGWaqaHfU3VzcRZ9ennAItT8
7a/a//PFlGhub4kdV8j4wMovfQQlQUK0mn4OwlorQGjzxXQCC2uc10gkctqT8FWY8wMA4BJnK0x4
bTiv+GlemAcyqctp0bqpgfHXKolRHgNvHAlH4NwQF0dujCkWTCriiz6y3mxGhPytKKQISj6q3YeR
M//wTPkOLonagin7NU/j5zCMrUOYDSkByty1bDRkC6vffzuOnEv/+O3YuqZSb9BtVyVVlnjVn4e2
skWn3Ac+OvA2jzffL8zLxXZifx0qFNz53YKZvHKu58tzwjDM6Db079VYIDu3MfwG0wfC41C7xHP/
RCgtZNkobs7LrkAY5plhme2W3VKrHWAYqHiXXa2c5ot8I0yK/dNyVxu8LG+GX+Tvv1kaDz++GQi5
b29GLNh8oat6v7zPSEawbNf67UGnhxs5UfMUAcvfDS6ribHqmydV7RAHVtrbpLIGxBLTpRBW/bg8
tWucZJXUFanc8qlBjJF40gMksfKNMixbiPqkXlo+avYQbqtB372+Ua67e0t389vyXKdEnRumo3ZY
dudxIjde7Xxv2dWUHoQD/qfXdzIUW3+kA748ptJz3v3+V3d/HT4YOWxbM0zVNrDSqcYvv7r8c/Y4
BhVxTDlcZAfBybKJpXi6UaL3LUsDalRojhFrJoh7SYd/KJHBXooG2wQHE3wlqy2e+9BnaV3H7xzC
xY6YX611rsx7Fy6wpQN2R7xM3vgiYlhu9VZDV5eECj1GjZf46SN6if66bGD+DFfameY611II+PIB
pp39tZabtik/RXblRbhSD5WMv6o5rC5DZR5dyn8gqLmr1IuIybcZ72x5HzFJ+V2kuBBN7OGcqHSU
TSkQ/b5bIRv0urgs15W0/7769RQswcuuJm+pzft2rnZ8YzFr0Kp8M/UCebTWlF5bzo8EthTnvqjM
C7ojVhOtX79lQVgjnqImmI5EflVm/xZR8U6i2N9T7HG2He2hXVOTZtbnyBZtmXbsyo2ThxSpnArI
cTSQkxih4VlFOqnzs5u3FAzA6hxJ9/m2ySME7svB8W8/ucya//h39j8V5QSqHynBz7v/cRd9qlHl
f23/Xb7sz6f9r571VGT8/+sb/fS+/PlvH897aV9+2tnkdPGn++5LPT18abq0XT4D9kT5zP/pg3/5
srzL01R++dtfPxVd3sp3C6Ii/+u3h6TJVNc4Tf7tx/f/9uDlJeN1jy/5X+5e6igv/tuLvrw0LdcS
/Q+BBctxTUPVDYsOzl//Mnz59oipmkLlP/rXGGyZ0LDua8O//dU0/nBdE8eAwyoexaiDoa8pEAcv
Dzkub8VSlMxM22AS8F8f7ps38/Vn+/teTfvnkZ5x3gR2KCzNMrFqGrYrvZw/XAcJMMt1i/LZymWy
j4YDLn8iDrb1cRakZdmNhiJOReWizms36UEef1GIpqMVxKBkheo2a+FK9WIHCWGlIULFUV9un+rA
uPZRtkfneM7qL3albjq3fIvR4lNlj7LNuwbevzeyCFc86j1PrV1vhKOeBS+DhSvIrQJ6mo9T45gr
HaXNmkTCc4unlABmpMYOWOVRQ6IiCKbOiTvNSOXy9IxUOsUGxznvSwkb4fr61ZauMarxe62MYGo6
fOxpmwhArISIgAXM+g+RQl76EwS0uzFov1oV7fS0UXcVEeNTQ9pod9Jri96uvsnoKXuWKO8tHzgQ
mSb/+kn290+Mn863/9l5uPtSyEO0+T9wjmmC4/sfn2N3Rf7y6afza3nB6/ll/2EKzXBcYI6CGa8r
T5XX84tHOL1YmUEqZaWGKufH88u2DEO4KjxMeYJRRft+ftk6VlpOLqaFKi/8V84vXfw80aSKxIlK
YK3gRHaZU/16go2KM8VxOfUrrGVgw3MwqQ5x1L5XW6PXPwJxmpBkk3Fe7bKBjMMLUq4V0G7QMZ29
s4K3uvpVDyC7c5DzrO6+L1+C9M6u3+HCMJvHxLrXLPC0B7VaA80Yq5Kl1zOhbuJTTpHbOejxIf3k
jqdYbOJk3Wj7ZCq98BEdxT19dpQSCNhzuKtrXaN+92zbxxhtBWtEYz7E9bZ1LgXqUtXZdHRMZG9y
U0/Bym1OnUm3n+xSsk9wlXSrZL6zSi/hldXmpOjM4r5E8G/ILbDstUYgKOW/7IOSUht5Coz36bAV
73LlGN1DhwDwp04r8RavN0QeDcp6QEIrahNQBkZF+sZzGLPO3KXvHXHCATm8FLvojCvqq/84MJ2A
UOOs8nDn1gfiCOK9+aGbzviDwy2WGo81bbEaO1x8XrF7AG2xqtc2DtfibH1FiquhSMwv2kCHbFVi
PV4FlPo2cGT3TOcficUFJPaCAOkQsJ67lid1jwHMUfYIAfpdSRLcitKvIEceNIJarhCLmWh5aTq6
dz2fBydw/Wx/tFJm/e8FrqT00fdvQ/sQ6U+mOOHoJQIS9ESLxTdZmx9J5hLKKt3ADoliJK8rjXzs
Dnsv+r0dHielX2WyFeSRzaNR/3mhsTVhn03ORKjk80X3N521NbI1kUXTMa0PyAsbHdCa18ocNDD5
RFquxWP52fwK9V/7lN0BVL0hzDj35hWhNsVdM/jiNE0u6dH3foEEJG5MgWHWeDN1x7DzxBx/dctm
2Kgiey30/0szjf8vB0GHoeMfD4KX6NNL/RJ0Lz/OMzT5mtdxUHH0P4B82SjfNQYadA+Maa8DoeLY
f1AV0U2VQqdwhBzT/mumoYk/VGYSqmvqhkPDQGcS8m0k1NQ/bNUGniyEgxicGcK/NBL+PBAK/rMc
xluD6YZLJ0eOxj/ONOyUko2ZwmlSS2tnlrXX4wIffXtd4e7sIuIPs48BRcEwc1d9Ut00bTwPDmJM
FFKEIw3vI5sgXXAwdPZO6I3I9gHOgU3lycfd8cNX+22a9BfyFW5FlLcs+H9uoiyfFeWYqZkWlQGo
CrJT8MOsqLAM4OsR3LzBLg4YGO9jsMQGXGYzwFmDemu+tbay//0f1fgVflh1y7/Kb6dxOYKt57IW
kgWuH/4qXTVnGiL8KugzN4oGPknp1oVxDvppTWYtfZpuozcfWg2fY3LUu7skNR4dPMXJGivKplWt
YqVZmFH+yedS/97n4oBS6Yq4muX88rn6uhH11PG5LM3fTl2wyQLlkkergaL+2DM6R/1BESYDi3n3
+z+9HBTfCxGvX4nu2JalcSSyNX7+SkRZ1HFOrgp67HBVlu1BhQlm9dG1cyi3T1j6Vj6q66n0N1Yx
ceVB0+1FLPTECP/UHcIvzjSKjaISZ1s3985UXeNhIFJiejTU+T3ZQaJ7ZvV5F6OaNoLoljUUnjEK
P9ELWdWTs1ZG3LGU0N0m2uSqdrJ0juAYw0bWbeAQ7FT3OdJqKofhWuqwfJ+Wx2w/O5PYteiEnR5F
qFVdQdqeDNXeZZO1K5XKawrxzMsfSB33kcA1NRRuAAifRVMeJjjTK1hk+woK6WwXvIM6nCervmpB
98CHe2O27cHCLSGI38HRP32CfUZBsqy26DnIBOrxuJYhl9H2w+9/EKA6vx4MloXk3LU5Sm2bQ0Ke
Oj8cpLGu6hpOMyAs1sOUHNLQ04KHuj+JYKNFO6VGp+MlBaYwXIygc1YNRav19Iaec+FujPZoEiYN
GAGF+LM2ezMyVyRntC5eancFZMMh3W4F41opVrW2CaI9yWhYDfXOc7k2HZNwn2b32XjA75sSKmUi
uu1xxwZVtYkp6ujldszIGb9EESCYYVNjIZmuWrTJrLUSMY2KHpPoLtXXvbiq2acG5QEt31L+RaSd
iLsbHavfAVEvep3KPpj2wXePbosu+KxT5VFROu60eq0Qp50xO9vkqBTjfVjcoEWNMfHGW0W9r6N1
GR46YpXx4ePeGzcwr13EAxUDn2f6KLZXlr3SnaeS2DBjp9dHlIu0P4DJbphsFdWx7BEYrxE+McJt
sBWCEVyVwX4yQSqvFf9Bs3d+dI+wQG/WarWroisHXQTbAHeg+1DP77LxzRg+BvRj+JZIxYo08kYi
35tL5P36WkFI0quAV6OjNtyr7jaBgVxDEqB4i6hm3XwOyzXJBv/k8FlK0D+d0PLwIbeeS5HJJUqV
V4kfDp8xCDu8f06yVRF0uG/t4ZGl3poO6YoeRGQoJOfNnEyIYKY7kcFu1EGngMHCovxALvF11pNd
XymeNTHujHS7TBrO7bPFIlUZH3OFCWelb7V2g9N+0xKXoA1vLU0HX/al6sVaN9S9290wu8FeKEDM
qRhNDNapxBdg5wU3vTE4Xsf0i4osaaK/6KYsX9tVRl7iTB4nTiY3HHYTFTBkfRAZvbTZKhDF9V1W
PwkffbhHs0rJw1Ue0EH/OBc7Vb3o+f2YPSr2zU23o4P28y5JCDBA5LNGveugDGCe16VXeKuorryQ
lh2yOuIJPD3XcYjNnuHeDPfS+zen2Rdin6X3c/WstsAk3ppI4kgFF/rAYvqtEX1qcUaObuwNdrkR
+XwssKO06gZf/j5UGlKM341UsEvywH//8xo/VxAZrlGrsKACk6dRmqAn9vOvSxgOdls7y7aVMr+M
WVOTEq/bmyg3NII7hDj5ZZUezYhWRJmpV5VhD5EvBzHcGVxg01kPgeC1GOI796PtEzqOkv+rL3SC
oY0Onrf/CX3xWehFjdYuY8VjfxqiXmZUzNA7wsbZOMZeksfJGJqCXZdrHxVH8TLU/Jff/1uZJP16
vWZOZVB84J/tIEsx9V+O5Zih2YwiqgROC+rVbTLy9hQ3hb+By7sxB0KJu8+Zjlgs6lnd2MgtSYvp
tqNt1ZLDcuzHOPPmgqG/FJ+dFosSBcOPSqjdqdRDXd/+OA4pS5VsHuH/th3ZG3hTlOQQBvZNMQcY
9pjisCYf3NgCcW7MsHtQxga+u2kSZzvp79EH2DthFe0myS+VhQih0ZVsncayn5vtq1jbiKo5W5c0
ZaqVky0F71jZ926xV+3gaW7CyHOAD/bljDHPiM21a5JYzhmVtE261XpKOWrBmK36ALGDLMOcM/F7
ZGT+Edhg2P2TmiVQsROf/FzHBzA1bvOKp7SQKcAIoH8uyiFCK/IcOfWpmJF/2CQJriAiQdEwXOVS
k+CHlOBjAWDJU5rS8TII3itXS8JH0Hf3uqKyvCkz+COuInHz2gRjXRNPUzTymTolP9n6R9L4xI3l
evwAV9wrpjo8S5gjYXf6zU+FfhM63q8A5nDlshRK877fwGNqVuiyEA3HqblqlJrLtUnMQKwIvlYx
HFpVsY4MQltrNp37GIrODZHBm04zznTNCbQQtBVTa25pQQbupjTUa2BUcHY5O+7tunlrZBjAR6O7
tNjpt2VVtA/2XCFspg27qyrYWkmcXENdfQ4wAH/0p0ac+YVWNN1xdiegFYz64Jd4ScDaNt5ya+zw
gFARD89K3DAvaaMv+Rh3W6Xw1Y9tEk+H1O+At8wi2uqJhuTTqVnM5sGXPu7idVJGiFUDK1vbcOTO
la+9cfgxtnGHbtAuwpfJmYy7KbPybdqF06YVlkKdwKzIa8Ah7mZYom1ySQHhkplVQ3iq3c9+1dsH
ty6KLYN/AzV+p/nqo5VoRzMj3DwLGyyIDRlg6a5O9Jpz3NBXYASPgdXgR55Srr74dlMTRkgW7402
fDbVafJCjYlePuUPAi86oD2QcYldu0SuEmlTiOAgMF+sNY1LQuYW92mJfLRN3Yshgo+0v9pNMMA5
iAegfVwP3Z0CV2Arp5J9mHtRysQj90dKif69OVKZ0LkORGb3tvHdQ64KLIZu/2YIHPCcigGnQVhg
uNtT6GjnIeX66Sd0TRMaYSGqfs8XV6WwyzVdSDyAs+tuuyIkLSX+YmOZB5kQV14+wDAov1RdRlqq
5OfoMuQIgIqnp9rXSe21Xdx35y6T04oUnH5TGNom5WA7RoWoj+mo3/SU2DrS1DLwskZ2Eg0y9BpE
FFf/JJDxpo4XAnvwfF0wk1ezjzW/08kN5/GYJmQkJL6SPRbFDhRZe3FxIDF7DjklzQxSajR9HrFt
H7LRRmg3K4C0IRoUs7b5T/bOZLl1JcuyX4QwRw9MCbATKYmkKKqZwNSi71vH1+fCjcyyVy8jM6zm
NXiy+3R1RRJwAMfP2XvttHMV+jhAeUrllmsjiWqguH2zN7wh4eEJ7xBCN7gjYDf2GqpHbVP2WOVG
6jECl3neMg6WYJ54ZEDT2kW6lmyyoO02sUyiFSpQavImnbZ6aqwbmBy7Mh/IPA3rF8dUgjtHNw7c
r1UU9vjgEPL4ECF5bOrXhMSBKqhfhlRQGZMYW/4YaWSu8aa84W4QuxJtMy2TnoRfT5n70LMa/YZc
1qSYnqItV6ncmGmfbOnbpHFqbedC6lxZ0Ec78L5bm69eGABlywD5kkVFyrXZUAEyRPJVZWPOXXVX
FwNI9yCjOdTHqwqeLyr/cfBJ91byNLuLAC83eIY3U1WFK4M9hZ/UNAUyYa2qWmaepfEqI+u51qt5
a7RlSf54A4K/7gTFdkfnqD3MQV75Wi0HXzjQ26WLoT1qDDIvrPbbSXjAht3VHZRsBc/Z5D5ONQoN
d1/a4c5wlTc5dCnNeEr0BnGp4PKKAQsn8Z/fQPhtj3+YvPJkxXP8uYiep2qJih0nZ01G2Qu3bTpW
UdEg78KOxtZuow2d3CmQOlakc21TCD2xTKNtOPXPlCSdJ5YeoWLQ7Aq6qvQtnX6kOfdriLamNxjw
u8bCPujoZ0ONbKF5htfbS+3sOomvQLQEAsItOXfrPbMzbmuMTYBcak9TP75mUpo721XWFVKQvZKG
a8G1wN2/2Lc6eEBA9lDvO/UaDPjnlCFibX6bMlT81kYTa2G1ZS+UY/ps3iRxMhsclxAJLuQ7fc2i
2AIXdFDGjewoFLaQ4JM57HmE046mZzLg6IDSyc4xzsUqTJH556XG5D+/T7FDAIQeNgIMCJU2qZRV
2KIv5aHhjowX8PAi1SZcBrBnjmEFJcMxboIlarp+MHEtKApgMqThg1flqbnuyTnBkbIfcqPZ6E61
LcJuyTQClB8Ng3Ufxf+c1BvQNzHvq6ZvTy1ZP6Heby2ev2w8jSS0jmpezpv+j0xFcQQcveAdPzfu
aTG6Ox3UoRb9CDVTnhKFzQPOnQA0gkKog2U/ZuZgP1qQew4yiw8J2mg8/hPhkkQRBQ0haHkyqyQB
k3VKhG506JxvVxrpMUxJGOq+LWoQ9ORlf/zzJ+rsZI6UE6wYlXXe2dz1iexzxX2AhuLOrIhTGkSF
vNaSDEKVSxAEDaZccY1SDT5E2dgPf76klKsPYT00G1VtIVtnJd4Ol2TrRutIb1q+/PnTny91Iq+T
EFzz8602WsgsRSl/LTkQz5408LoI39EOI84L362d3MNWq24QzkLYLe2dqAJnH8iE5nTzNrqT8aDF
LSqHQiLyKBGttpUmNrblcjuTuKaiic1vOhDyOQf1vNbqPN3jk1xbcVreV43tbkgwphGOmIK+OY/c
+2j5kol2q6VheYzyRlsRsjFsrXFhbFuA48XAjtQtHS8Mk+aRD/oYJO6wG8LO9ZTGxdZomPPOlgoS
tDw5k+/WrOPSdp+KLlTu7YoZoIL9T5TpR+/CVKxaLLITjakdcRExjKSCVv6YXYu0pZvs1sObE1Zn
Va/WDkSNUxkWzmF0s8UyEBorUY/vIhyacxiZ7UqtRvV+iFO4kFYbrvRKWadSJOeSmudasXb5BMV4
p/f2J3rh9L6q3WA9Kdyq3RESFHHVd3khEeEM5vdEBNnORVL/aOdE+nRaGa60lt68SLHnpHrguYRy
US3hd5zMDCV9wCZTUWhwT3aBrGYuxodZKkd2dPORnOrAj7KCSrmZ0RwbDZAJbSKLJMU/pTb4Jd2j
U9uUX6PymYt83vXwxe5xeNr3Kei2XZLojB3ezNnpYraWLBKSFjhIxqWBAHAp1AlD1/KIbPv+MTWN
5gqQgzUezJvYrHs/l9Xw1Nf6tS0Mz8qyem13dEx6EF0b9AhJHAHImWP3odCbi6xn4o1piVH2B5aH
maTFzhffdHuccGa7IJ0x7a4kg86pZ9c7Ldr1ALkO3tSbivhjZ0TvaVqH+7mJd4p8VBzajBPkH/Ks
mYum2hYkyVHL7OfQBd1RT+KD4M9jJuTLPKGI6vuVIsaT2+nuTgQSt4YarvXgMBqYtWZH3+BkAAyu
bwoDeyYuig3p40TMjIxIKD9HvIMWNKTSs8Lovg0FKIZ42SW1jJngJW7Gjnj1wMp/sKGV62INEPPc
qqcI86TfJEZGJerAMZ8RjiQttKHyKOv6DbApw6PRBOA2M1u29Zd5aCvaUXUD/DgmafrNcYdzUE34
trNCUkxWNKCk+jAhzR2JwCBuXqnWLajzVWB0v9OwgfNIaNbgbNvO+dQb+WZrr6Ek5Th0eipuLYYH
xI5TDe2fYcQDWjOvU4g10wZcQFCa/SKSu1bnR8gQOIqu3c0yGtaRM9x12fBakarUssP0tHS8Vapl
8vPdKeRYNZWMuUf1nxSoDXQOU3RvlHx3LBRnNYthyQ+3V8lLVqR33Kslo3Ltq+i7W6jJYwHVISr0
T1HBBZhMpP4hBm+rRk/l0vOaxBHBX+jxHGJTscnLRltrJCH7pPo+9djH+7F+mtWSsiENfuIWb1Y1
8gjWDbK8BqTjy0vbwH99O8eyVpFyoAD5U4vlHSUZxIW0eKNSPqrk5GGKr35nhKZqhhfQZRNL+BGs
xuOcm4y+UBVj9+9Zwa2SnS2d3Mc8ew7n6TWRxosVJjkx55hrIu6NDnAck3oqUX56fWK7kX9Q/z4Y
qvM8FvlDkmieGwTPmmnuHDy/GliodJxKwB3zVVdxfjnZVzdDhAhmAHem8hN0hAtkczh6yfyFHMxn
xvLZjMbTZFbQYYtl7tjcdDM9V7BDvNxkdpqVwEuG8dMQxbGvCuB3Qb5XKPxXSfyNv+ccqDoGvXhH
uiv4JGdmlGd8GYQOeXFKlqwVtS8xLDZUt+CFMEL+mBomV90qvZr4KTbdu6kIP0UaXNBg0PoEowT0
sjXZhCv5sLdq3sjTlKZnkjRw6CMmJMrtXLpMWW3REZaUsBunY7Gb6/kzk2Xg9eqT65bQvFadS8mS
obHcMFE/tPArIyPfO077OM+XTDHpcPF6OB8eHYdSTUOzBNyT3ZP1VebK2SxvNSgHj7SyRwgwNgsG
lFIzHrHesgI799m0YjDsxskMoys2KKa7M3Kl2SZHoZ+IPQAaSJZRkRvPfctlWBVOtGpFdMiyKV6L
UnsqeHpHORCrIhmuTRSfsXkWnm7hubHsB7XB+Fhp2a2yqo2GKSHS+PUDewri9axDheVFV1Paghnl
TWRYN+RnX4bTYQPXmLH26WMMfMKfwZMJTQlXuRg/9M7yOxn6VqSRviLmFUbWYlgD8jnj2X/9kz6Y
tJ/kXEBuwg+yki1qaagRm9RiUMDzdEtty1TVlJzHfuJj4PpMCVLCGzveubkZr4Acbd20fAJrfuWx
Vm4gMZJbrl2A7ix2GPs45NELYdw3yvlfLOf49QaIn1EXrsdx3BMg9Twx8lnFbbJJ+S9RRih9Mj2h
EmKXbxQb3EYPFr4fL2/TY97lpEY2yYctlB9Q060fKjQxhNtbXshYQoHAFyQdi7Do131EuZlEObGg
UX6MTRX4ZolcYCY5wC39cOrAtwXCs4kPZ62FOX0V7WGcQaQrE6mwUOi23BJxIWr0aQJmM1nqoNGP
tmkLmSV3bnkRNFtMB59/Dnqg1/ukrU4O8tdVn4b3rTRVhil7ds5LclwZbuLQconDbg/soQxPhFPq
y1A+CG0WnkU8MYB8HIVKlmwBoqOZwG8+m2LyzNi8KwRIwBl307qom0eJ/IJs9R/ZGh85t6bCwVyQ
KRsLZEqq2K/WKN8J0PpWBHQwV7wXRvxuDg+sepJRxJNR2gnmsPe4EE9JAQChiB9xgx+twfkwCwIv
1BSWK8MddZDbMK1rpEUOC96i5Naz7CFFY4qK4asHsWMSQeKVSXsHxe0Fy03TWvehwYKmVctmlei/
OfruNDbWcNg8xa1ufRD/JPjisepymeCfaauO9mEQ/TpF+cplCoe7/hhmPmM0Fq9a1HgiIqupMd6t
VvnVu+pkjlG/sgdQV804dxubjHi3qn9ydZNo0Z0yu++tw+nfFHFDo4hLQkfU6Yfu9DlM3YOZ06LQ
dJQH09C63lQSoVS32r1e0zNbBjBQ1Wj/CRhaUQSwKn+BiU63QOuidd2DOaXl/xxW7XdiZ8+JWpNK
05DMCxoIP1DA08aeKlaatJByKcOLMiqYFa82oRq+YbAjZv+1I3PZWc/C+rAGHmcpcJ0NDUeA6Wuy
sd7bjAZLgWiBLan+OVYRFs2MLqeLYMO06/cYdVkzadWjUYvDNObr2JwraAk1sSZDsIZlBbZ1jQD4
1sR88JQGrNaRU5ZQSI9pRU/G5LYQM6lxEv2EJv4iczaIRnztxuA4FRGhg5VFq9Elllh3cht8yj5v
221ZDZhNXca3DpVXUw8HFHZLf2/aDCY4pSBxdoHzachc9SK9N9ZtM++tfv4dneIxs5bo1WpXWHHs
zRhSfcumrqGNSGGCUxE8Azvtdn4yNPu+y0xkcZipto5tnpJYfrpVsWu0co//X64sFz1yrJiZBwv6
XrAcSOy+THL6RvzHFa6HlwCZ+jZfkqKM28JXfTTY8vgqzHEyNF7SzJK+GstnrWdEgabQM+AuW0Om
AJVW0UAnmYe056PtNWvtdhnxY6STeWZzmBQ7ou3d7gYDk0EdTz9FAjZBdPvlfjIoabzqIAZ5VoFS
Zgb6DVhwwVg91PVdq0nCVgyczkqXsb8KboSFKSvBbNyxx2uKpYLqbCStwyYZixWAmJr/gxOGnDAI
CbOphpPZdh2XO/Am2jpEhhJCXY+3sm9fbGHAJwqU0NemYkv0bcmtrTGhf8TjulTQKTbj41CJkw6S
kPzEJvTCl4oAEHCP0UtpAlRm/82MYniy5/JlOWHBQLOwLQAexso6NDfJpH7ZdrJu6FXkYXGJg1Fw
nmxaiVW6MaZldAnaRAX1ZxbJhztWv3Jwhm0imCMHQ4fjjgrexYBFMnjyFoRf8Afux7Yx/Rol5gae
YTe15boOtchjYMvIA4wXKQhGHF4Kuwm5Q+JQHBAdI9jG1FqlimfPCjlEgNp6PVrPJb2xFtjTZKe/
A+j9Vd3ouW/mQ78iuXgw0C1v89KhlyNoXE8anNk0uiZl+SnqXZzkTxYe0MZKodXWuNiTymNh8hzJ
XBpHeerFYCbhSBGGmGlI1owfpZWR55AK79mtfNYn8DojjXWbWkCxnPgMhfIb+CJwnsp9qgOKG7eS
zxiN6rTcQ8DcNSO4NtdGi666LHvB9JsZst+MVADxYWqBagTjWqbth2mGR6KlFS8pvnNdnsAkwf/C
vFP14PmHun9sGptwWas8GnZ77bP+d7YK35iSa1/pn9HQDMvhRIxm0weT1jHr9efOJGCWNOYtrHZK
OUKLgFrc6Q59vvZNEs+ro3TZRDDxyZiIqeCZB8MQ2WfjQEtb0T+VvLt3YRaTzfOhsAHxR+R3AaTb
2QXYYam/WPCGPYRpyx49IgS8aSqgYyU+pnw5Z+tmrtSVrb0FcaPfE2i8GbN4nxlduiqC8Cya2iZM
gQcDUFrTK6zu4jjOMVXFAc7p96AGbCTUd3MaEkZV1TVyGTbDzXbWCGHZPE+gWXJhfRKYdRwi88Ns
knHbBTTeRay/Ukw8J67acD80VS/U2u0Q0USHX0gcKv3ImuYpmgxn3rayOaW9fCJcbDGPxjAp0/zL
ceC7dclvTwoRw82h8d3Y2reduCfyAkuk7g5rPeTSl3TyFQ0WjwJ6jrgojkTYpiuEk+TX9hZ6wLk2
vgcjPEPxM0yMGwEcdL+kKly5U8ElT/KXLufYR555J4V9mAknWRuV5sfDPEK8wzE/g93bxCziVQwM
ZDAnkgp0MTIiHZ7GNHizKBA9V50usm2++4knsGl0LxNEFY7gHOcdCz+I4OeG942D2TBgebk6/eSx
gPqoNyY4VPboGzpTDEXnXF8TWIBSX6hb3mx/SqRA3GfnsLx0QhO0JDybzsirwGnXRrhpMb9UtOYJ
SpvyEDras9WoPBIgS0Ua90tI1e9mkDw1SYCWEuVgX5LKzq2LJ2wWbRykqcvUhzBv3jrQUFIXBn1f
hcH9nPJUsUor8KGC9zuFq2bNDVspAViYdOA3OOI5yWN0hyXrw2qqt3DGCGPbw0NXKw/cYp8LdzxP
Ed2dFJ1MnD7rcXUSJF76rhmzqRASSWZVnSI1fGmIygCdbQHImF9rgYRbKup339HvkQ4nOlDT+DAi
IzWrO8qsdV0nLt7T6glAZ7hhjINFDZJxElR3Vt9me1uL2q3ECFllYDHyEj+NUp/CWVZrO53OiZ4f
RVZBQUFD20U8gKyWB3rYZHLdGoFgbhpvxGjH93h3gEhnyZcqmg3dCue+CHkMaIy28Ff4IhLnFi87
9LmSswxgpAsFXXJq/rqTa23BKxT2Wx5HZCe75kGmiCk696PVg9ZnlLkBSf1ZSIZduRpuJrQVnZv5
NmMiCOTUCUXERajC0SNxMgm9sTEd38o+OxBhqy7Qhc/2KV8zhtsCwL+rK+qJEvCjGHWKDfsVBh9c
CQjFypoQsF9TJeEbWiN7WC3+TuPk2epDRKBAxVmn4Tnuy8RvZ4LZhgHBBI1aFiVu9QMpwBYPGa4x
MVfrKk7SLX2Lb8N0fx2yxU3GIBI2IVCNcVyFcg7XjrOTqnpPDZXteTqm66kpOEkNj9s5exAKqohA
PeX1o7TJgCojkV/M2NiWhu4jAOGyGdTLqCmvZBrMXq9FZ7cbfWmRcRWqJrc6zB+TuEcy0G7SsNZP
TdU0d1OpXMpIfiQkE6UmWBh1HpYNSwg9j7UPHz3Y9EnoAOCkZTRX6F1pCmJiZ5tCilEQLrAUrsr4
yVY7mq2TLlcJFH42i/k4kvSrov0JlY+kmWLfJs8Q/V9DtR4sxWL7XoJFWc/6dDXdTniaWer3Wuoc
bdDfPB+IscsNbBFzSx2aq65fGtMH9LRHCIkDabDQG4Ur72T5mE1WTOlKQasaH22d/MLt+lQSkPJN
3GufczK9Mr5K8yo59ZgiaB2AohvMGKtYlbypEOAReyNq6LQPiUTCIV2Kreao7oKCdmTcnFpO4NHI
9LNICjbq1FSjGD4dmyxI1wqBKEHjA6j2oYbYOqxp4sVkcGjCmmL1U5cluEQxzPDRNML6aEyYteZL
U2m95sdNpuduTEi/s23CiOJrqzhrVUetUBiE07SvZW7SrPqebftalBCTVat7ThNSRacS1GiQskmz
bETvziek5Vddr3d2hJADycS8QtKGUhz45Ra2LEm9aP3wOEXMgK6zRec3mKaNo8zPEXEIlbwsfA1l
duL1RBrxPA9bjQz3SCQK88tf2+guXRi3W0NJmFzK4MLQd4hkibhG7oxmKHd1bp/FRAAHsWN0niDv
OGH3aNNQ11W5TzOz2MQEY6wn7Our2YHGOC6MBxWBPqs2u+tMYZB93ExrbkmQpbRuOFQVPOh//jFu
ekIpsvKxSgh8WGiHq7ZNu7dK3A958B0CGHusnKHdgjX5rcjo4TS7WyBaqDiJxI5sBP4un3ThWyaF
/Z7MTbv/Y/yWLUUzGkB6xyUpQogl3FqfcA501p4Y73EbOJ227ur8l13t9NCnhl+m1bBDr6L6aUGz
IHCm9ih5hjpNpFw7HnJspMODUwS3IcMIMPZh6ulOHN51OTN9AyaEG5YjmUfuh0Oo6i6MUCu4rTiS
dZSxONMbMHLt8hznc35widhb22WGk7Drftqxzr96NXuepwq8XZVWqDNC4y4IIybAZCq9WWMuFyRx
vIHL5KCDS91ri2RFFkXzShYC7bkCMlNm5heQJ96sFZ1v9ea8xkSl+aaxG0R012EDWQOrn1eGahb7
HHb4rjb2jJwpOEaTe178m1jI/Zzs4lo+WQl3IVznQEbdarLFTtWzvRoJvO6oKsZOGpsqtuK1IbkK
LLNRd31uvnSJRkysy13BqVRSMLDknWAyUoKCYc0r43luu3jnTtdxqqe1xWN5b2cM/NuqWZAH+moa
9W+gAeSS5fjqGUqItZ4IFPkirHZD7cyU9Vl2A32PyCTvrmVSmbsJaOYVQehT2bT1tqh1505SJBQo
2p4ZCVJZl9qrYybigRv0vTPj88AmQT8fOV1QspMv6s8C2z0QKamsMYIt8sb6nUHrRc6cjoII9Kiy
X8reMggIZzTYFhVHzZofqgCeuRbTzDKqYrU0+4/JTBrcYIwHFhe9XoaLHhB+zaSAskaY6aUz3Jw4
1/ZpYzL2s/B2oPSZhp1kd3elcZagnwY/MA/uOskF5CfRRFvbSTVSr0w/RRYp1UF5h6zI9D1xkkcF
lZ2pUsUsk211dqtPBHSM5adb06b3w0wuQthpkCPnanjpFJcSv+0dP2PA68+t7l5apTuruTK89XUI
O0txwy1oT18TQnuWQ3wpHXbhQ41LpFc7FFmjRB8yjQ+4R6lq28TXIiXbRTzBrkkACpHA1ksGF2Zd
22r9XPR9s4uYJuDIQCpkcNYPhMGcwfQVm0BqUP2UWByzBFmontSerk/NozEqOfZ6/ZfwKuNWTOwi
k3Br1zpdrgh2kU065C1RCq80+/7dpkaljWpdCb7OnpUYzl1u1eojWTspIO7+SehuA7YFvTLl9mM5
GNRbZf6A+mPZ7slyM1lmsqoNiPetU5W72eYOQbMj3rERtljgXUgq+i2azPwrXewjs/4tJy19J7fu
sZWs9XnK5nNcICOdlDa+6Kzh1kT+MPM0udhT/xsoVnw3hNWxy2JzP5O1xgMhI95pmF0uTEjQcftq
RdPrWPe6D7Nj2EVBRjesmVjBQC0PSv5HTmuuARW1vtry2WTJtTrw6FqFU6QfZ7RqI50Nr26KeF+B
XhgIC3+0wF9uWt6akpeSG4tD5UwNDI69+sJWHtz9jp2zBto07/KcL7BynorJ+VIMVEeip7wcbAR0
Tt88phijDzIQCdk9c7AeDZ4YMArsB1YUejA+lDvow6kXCWkzB8JblAekAyQWEuzhN52wH4pwH8dY
y7FiBCQjLgLwGvUUedRYJQ1FIAEqvl3D+YR8PVwra4z2zMdX6WipoOOEuskitV0HCOJsk050rvXJ
szABqChQ7RiVYOHJqiZ4kiWRajNIScaHrhh9XbjZHpjK4GmYw49ZpxNNSmWoqLRLSLTcdG3XowGk
YVlEsfo2BugHUGptOV2uJ1X51jo9LZg+/NZFf2a89qi4c36PLB0knHRfiPPZmfAMMNZBTiP2/IGW
2U6LO+FHdOrYheq0GcHs9JEOjDdOLkbeJxcZlAhiVXZbf76XZwXI7CD7USqrvDPcuLpD7/Ci2mW3
tZz6OqWu8jyrdvowNuk3eRrBXFwHO2yf2C85KoDpFHDuvh5+bMmICgeJH4zGg2JhiDBkeDStYNgO
mvwpWji76DQqTyGs9lyPs3ueLaA1c0WrvEsLuXXmoPXMVHHPTo54xi2CHot3HZwzF92FbUwPGUus
LbqBpgaCMA/47D7QU0z6qYbmVw1eujYgJzYIwvs//xs+qJn1AlOwO8nYre61qXoBsbHtM0d/tRIF
TGY3Wng2dOPVJRZsCgtgTsC2TCNH9Jb0JViYYq2X+q4BqOozNoR/nTfOSzswt26CQD+IBkZ1mRdi
IwotO2fa0YXJuYlkk3lzTcTHAIU8I1zIi9Ko2S7RsCfhXEtaRJAEMnvPhuhLd2S1H9XKOApVszby
EBV8I4cJBsVC0L2pPpRiQHdyRzgGWwyRH3uVgD+yyH7dED0NyXR3hUXXs+9DKnYjp2Su+rtWne+M
5doj9WjTuyi3XE6Wrp/HerwUJgtMtWjc5FF+I2eAoVsizkZqEx2JDYS2bYduZem00M6u+xqfhUL3
TkvmXRRrSx6lyvAwk6onbXfbi/pWJo+0Uc/keYeU3nFMcMvLONFocaaUjmhK1Sr6cGfGh2i2My8J
kw4PPYIao+1PcWrcVwvvLUU6ND4G+fyIEeQaZaCJAxF+1cFzlrfUEtNTbNkftWAnV6klcS8XIcOP
MIBe2mIWqGX9gmR3Nyrmmczzl9QIclpt5W3smnXHdNnTU+cVC+tVydDij1by1Zk0vRVl2hhyBG6a
pED4IOLb9vOQM6CBmHbO9B+ZPEreS9W+07hSD4HWVZ5qdmhYyuBjBEktk7REJqgVnju03zzQvgOj
QMc2ufuQOUiGJrEg3Mmj/6CtJid9UlqXiBqSczFAreoY2mAT8sAUTusldYxUE3bPSJKWToecfcSu
nrhH0ZPwq2j4TUrlahoZUjE7gC1YY1Op9d9+EJ81EWErwWrq1OZBoSHetSSdgmZlGGwwDqdY9WrC
a5gKd3Tbkyf6exBzspvZafcztYtnCZTIcf5PSfr/dxP+G2zBQj/6n82EW8gJRfsj/+olXP7Ff1oJ
tX+oJpABUq8cnGiLM/D/WAm1f1i24dhw+fEyC8v+i5XQcBcDItYgcAaGagkV1sB/mardf+D7c13w
InSyVf76/8lKuBjO/mIiMWy83IaqQvDTdN0mY/D/thmAKSldtiXTKkLAkJA7Z2tfy8Qqdk8zs7ZC
ZQJn3dLx2OsnOKgrNzhp5ucw4El2G6J3z0mDelGeyAVY5vsWc9hG3GL51ZGY+Jfj+i+chH/zCPz9
rf6xU/3F7wIKFV5hlU2Y1t7b5tjO74OJSoBGkII0AkPA//5y2uKc/+/HZoE6LOnorib+ZtbLJDWy
zKIJSWdCwFezM2zlz58z7gKzdiyOIt8NKIoRdBjFV1Odp47iY0AEdWyzl648y/orRxkZ29xP1RVv
Ok8YFiu+hHx+G+OXcVRWrkbGD74Gfkmh3bSu8Tj2Sh2tp+kmldqT0YsdH/PxK+UnVPNrbL7oP9VK
4gcxujnu5Lwcu2mq69pbfktf3RhgzPmxzl5i3B1Ozz0JMOn0NeXI6g8ENFH/4luvuw2pIrP1BRcc
ffqX1iNOD9cWwhfrNE43brbL7yYOg0hxatUAW1fwxbtLp68Q23Xzhd7Xi8hXiUvaDPccg0y/5f1R
T48zAjW9ZUgURSQBfKk0RgS/JzMqL1aJMCJWaMaZXd4s54bqx8mUNfs05phfSnjs+R4EsZEUz4fg
1+xupXVS5iN/mdXsswGvJtUt6ie/s9h0sq+PvxxB77G62ZayIj+GJ2xW1KCGTrQsiGK4hct0KDwW
nAzdZmqEiycIj119bJguI6heqcpNaTc9TbxRZS8JQ935VInZW34ynxRE4Vg6Dhl5IvJrrIBtt+jB
2ByZhzDiibi2aWO6za3JXpZ/YTBdi3YKR0YHUkPnDHR6urZVeZgM2vBcUVI9BYo/IAJLaYbmqJZa
Yg0OBfAzFdiHdVqO2AJHrkpGOmONYiDZ6o3mTfnkm/Q/bP5DfuYgHq6cQ9N9kQ2zXIHL+2fiUJDq
xxWtuCfB2+QFa/XWTTzsSIdSkzMvb5Jat6w/U/9qjNNy+Vf8SHnm3Df91/LSERCE1LjFrP7lffFT
Y8ivrDln5AbFR949n4GVycLpKph8jOVPcaauwFQu8xm+nQYHXCWoooknWvHLk/ZKKcVx4VrgrPEd
beR/DkVMFUEyyb+5hP9movpzy3CAb6kClpul/Z3ipitIlOy2myiUyHDM6cE9QwsPtHcFcjhpG0lc
cH1xt0uOHUUrPUtwQUzt8neSoVZaE+x0keNK5C7DqiiOgfOeZu9La/J/f6N/M0n/eZ+IZC04NdoC
yuD58VcrH4j1ZOgGbm3QdFcl7dH2feouy60NwQe3OyMy/80rWuq/uvMj8TIMg2cTsI/FnfqX22nX
1fE4sppWjrhTEXMGzMWEzD1aYQFSSDPJd67GMelMVFt06/GwmHDrFOfSmReVXWQu/xwJ8gzo4aHJ
oamtq4xNune7hcJPo0wyCcf50m7jFnbhjoRM789P05EnY5Iy66KMgA+7zB8JDJ3pHulS95ffXTNS
lEAn7J5gevYpuUsrtDZXRfse60wb4ZO32dOMjImSnUxZj+AvRD2IbN4nf7IVPCJo/4JL172rbe7x
z/iBLHhH9L68LUXwOR2BnIwPaNGVZXyea+TtuAxRKMGdAV8tguQp/Fg+0nI8Qp0eKG+wWFrqT7yO
rV6a7IMss9UAwGJ506Z5NFkaCSI9tVZxd/AZxPtQqR5LbS7Z7kQ0cQXPrOnCGV6ObjP/Od8cyoSP
5XCARI9qgmwOSnVOPH8RIWsjcGX5xvK2OP70ganej6Z94a8bhQ+u+aq4xM07546Tsxwwp3ova1Aa
vB+BInB525Qim6AJ90PDmYy+2dj3zBMks9JK8sF4X2pq75fZRDwx8pMXftsw/znVhXHhLFrtdjka
lutVob9cBGnKaIWDwtvjoNZ8Fn7KtbCEQMOfcu+fV1zpmCuTBZxli4dxQQj9B3vnsRw5sqXpJ0IZ
tNgiAqE1NTcwMpkJrTWefj6PrO6blfd2lfViFmM2Zpk0kkEyAIe7n+NHfH+2CBJGocgXoR/d7yok
LdIFiK8wopgCZIaQCHgX464hXA9dyFXXHJVdce1czH2C4nSnMmncur0/IGL4i0ZixXBB4vvi67GS
vDZFKXF6L0f7MUTJQvpwCvre52/kv4iV5V8D4tQ8Z/HUaoU/NxyqkJY8PB5JXonxE3fC8xbvI6bg
QIsGvSTG/adnJksIfEHMUzEFGtKYYQzAZUCU+71mI+QzBpGnFqF7i+aDS/mdAuFNvKBwoizexdgI
90XUNsmstjgHk899Mkt4CKP5bqYw0c0bC0tMjixm7nJJiVAo4jiE5JarCWO+qU9+/I7p66t1Wa41
UkNZz88QcAyOI3NE/OH7FsdDfdGbd3HBfSMeDjUsMjWx1g1NczRI3mfaNBxFdwvNcEeWJpuRuEIu
tmWEexqx+CGVa+U74rID55ar6jLkyXLkvT8OArEyt0meT2xeYqaBGL/f59hVXkERnxT4nhKCZdFu
xBdIK64NOgTExiveq8zI/zAXu4jHyqjaYCDFihIzp6YdiYtN4ckwsJRYgBA4SAO/wOOYUmY/1lSr
gtWQQRKs3yX7PVB5YGwq4q7oo1uKIgzWusxOwXORdB81Q9oJb4k/uQUCreAEuADxN0s53Yi/RyGb
r+Kn8eTJH7nkqDcd/mdYM/yJgr5RuhwZtpzF1xu6+HEGh5UhbiIVC4UUA+YmoQtfrAJxLx1TVbyc
pUxhHiW/Q0O8KZkca/G9xb6nMvcYcklhH5xuhU6AnXy82K/84DNtqZmkt5nBFFfL5YsXavloqz/I
G95fEHaNaaTJuth25uyBq0IsBjVlMrFUJWDuxA7F5GrICEo4FTwA5pEYSkl9d6izxQZ1/AjlFqim
8Szn28imYffoBnKZwkrllrxIWHNidH2H5gUrW4qxF4+GnUhlCw7KB3Gr4nmxKhzsgngHYWmz+xQS
zxxyHyWHPF+8+0S0TFaeTGVhR2E4nR2HwUpoWzJwi1hC2BCjWjMLuLlS112b8gnb+YilS6TVHu1j
S3FR4he7YZ2yRsS7xxGlNxQMIQFrSN6gKsIyONyIGGthwPSAQgbDcGUYaOImZwxihf4zQ5vaKkQm
VhD2QswxYT9UPENeErsiyo40PVA4QGnZvIKARu8b8g2vSErBQZIBEqr3XU8MEY9AXM3EG4lN0GFb
FyMf+fTkNTcxO2zGuRCxWfr27+sn0RCyatfCfPKG98fBQAmDgJWo9Z/7sDBdP41Gh7sqjLIx8lCw
M/f9le8JUzmO2FjWrrBGYU1l41rYa7Y+flWC5zAYDLoiTKdfZsuQNcFSZvObmoPYA2VGX/xpXgjG
dz4yLy0WhFgU4vulwWv1+8QqDzQuEQ1GMMnwu4m6D8nimelj8EYFOEaWpPQu3lm4CcTDoeqypWCi
xY2IfS3pQLCzjwkbzpuJp8MDUxlusXH8vQ/2n4579p35a8tkGzWB7/nVIRpBlg+OHoxU/rSUIbMB
YxKEI8I9yljHJsFB6u5mW7hpYk5hbMWnjB93nHESnoKHWT8I8yXW831tT6kwzqyvn+bUIepG09D9
17V+fhcLV+wdVfBB0UOGUDfL1B6gDXCzbGtiFortHiELT9hbw2TVYGkhtruU7xDtfzdwZMebGBXx
zYrlxSwKWqYqg1TP6U+03l/wlb8SfbS/wv3JaemWDUAGSpxFd4sii3PzL56jGiJtIwcWpU0AisX9
Y+CYO8LotnG07uu3ji4h892Y6bITvqywomIfMjHZYv6Lz2W8vfvexACz2zoRQC1wbsKEiAUpNj3h
YjCu1qwumTR//7SVO5b4t8gHd0Ek1DINSAu/I4LUfgTMa1KgJSYWT5tLJZKf22vLuvttPPWwW4sR
xeEQdymJLcd6n9h/hduCayesPj+Gp1J+SdatC3BQ+EE8Q2Hv6HS679/CoeHswNvQdO9y+BArxGi0
++YyBw95E640ctf4GGK7H0x6iXAzSP6LySf+ix1T+H+8kTrqS5QcFsIy4UEIR0i8Iiwk80tsqTQU
3P0MtkaduSK+JezMfQ9m80yTR0vxRvlT/IUcK1hYErwXhKcmDFIjr3Kf/c28CV/0ftf8mHAm8WaY
dXyGe8MBofbEJBTmRthGYUPvI/VzcQo3RUXbg/6wBXudcHA080SzptjchcEUE1cYyTbLlsKjEHZE
GABhNwhJuW3yVSshpuidjUgcGzASEWMu/PWW+xNbmhTjDPPfsaDaZLQ+M/g0uHGoEH+Z/UU4Jr58
EDs8O43Yti2IOVyPIg4BNAJaF7FOtJuwgWL/LTE/vIyzU8Q6jaIHsYvz64hwe7J8wyqJezQYfb4p
RQ/3yjie5WAnG3FXwnLy9myc4vGLvZJf+ftp+x9CUrYMP4o5qyLg4vzGFU7IC4G9ICTFlsNexD9h
4YTF4F2F5/v3b3eXOPl9kdDAZui2Dn+Rk/Rfl7qOYLVNsfv9/cQ8C4i/MOOZauIRcKwRPmRLkbEG
vahqdtqEKCh7N0NvF+ROhRskjnqMMk9ywvwj0vYPIKX/NCaWbBokeiyZXem3awz9TtMTX6OEQL8J
Px2MqnB+hAfB42dc7mPy/8Pg/xQGJ0DwN2Hw6LP+EPqCf4mD8yt/xsGNP3g6RMJZYpahKfdg959I
PV4yTQ3ePk+QSWbJkMn+hPdqJuFzkDAy6hCAtCn8+u84uHgJXB0YPgLsJlbjfxUHR/SImfzLTCf8
rgtTxgUy2wnC/DaL/DkIYxhpPwhOhtt5Wz5mN+WVTjmnXdjUOC9N7yvZ0WS8mA/Ur1QuRId1srH2
zn76bhz6r3ZbXppT/phupXP6FX8hzbdJH+fQA6vz3Ppu9dF48iLfQlH3nI26KLcgAjxnP2/7r5Aa
aNWtFsEOP+Ba7cyP8KL/oJ7gaBzUD0f0UW4oJ1af68f20OykFaJHZwo5VvkSccNt8qxey8Pg+dd4
q62Km7pQvfQyedUVfkDRLe1H2jQ2pI6cVX4ursPTAKKLBpjrfLDX44Hg3ba6SWftm7qj6n9FDOFg
rpOTsarW/rLdJJ68o4Z1Yf6IL8WOqzxpe2vjP2c3idLxb/YPAGMBFIx+EWzoQ6WdtEIqpFnau4r6
AWRh3fpM7/UG7Mp4BsflXD67Y7TL+LPBKbwgwnienhnCA/fwQ/Wo89jObrQzF2Sx9vmZ1ki3XAH6
fFS3xZoLXDSLRw4HHmLhB3mnHcIlVTOr8GQ/+rt8BRxtoS+xlevhe+6v6s4LX41NsVNWzopgwKY7
+tc6Llxp779bm2StP+AgjVf6coRLvMKuoPhHXhNFSBk89qYLj+TmOGspexKAwx7F2wUI9tW4pxK0
HA8THWIL+619mKhZgVZhusYraNdNdC33gtDgxttqYyxpK+a+iEwwLPE23CLZtinWwZ5GvkeMySk7
2hfe4cVZ0Vkge+GWFlSbYU/W0ZoC15u2qThqfQU0Mr0ke2Ta1vaP6YiJ6V+cW+COL9q+fajPNgGm
kMJkVxdwLmpRXGkjn1B09+Rlue4Wyqr7oOJp1+aLpWN6QE3O0gPzs1/QEX0GM22tFLc48vvLaKG6
wcqED+nSZc8TWRMoesNOu9W1v9CfKsJ1JwaNkl5zOW4IIiDlrjyO/ipEvjpbIW8FBnWFak/mZp+I
Ly2rdQj9ZxEcL9nCpVrlFq8owFhZm/Rr1T4ieWk+oysXxEfSuPbuvfBEI45Hw+Wi8VRPWvQWV1G9
Z8d5T9XBmR51mucS/sRXzDSSF+ARLErWqGEJ3CQ/JMTv3LpbKeZrRzbKaX9IKn27zg/C+AYeAyqt
2mbUjq17+dasLA5GXr6plvqSgmOqUrWn/jo9GE/YcjvngL3newYpjGlRYF2+dUtKAJ5SD1HDTU2J
7EibDkcouCd7A0OHr6hJaLfkF+VDar5GmIhIeaYRhfQavAk3usivg7lJurUWbwnOkKSX32zlofPp
wlD2zkfwVvjLJlrNzVlClsLuVlSCx57MsdcdzrDRKJZAgjV6ilV6yhQOlS4dIq30PQDVAkzmPdJl
T4BvgPZ6ef0CCca4RTrFu3vHsw+U3+5Nik1W/nhBwTn/JBUQmfA9Fmnku/QakZN4g33mZt5wA0e0
DBRaOvcafO/ZIwTGgKIwZkKXU14mWDYJYQXBLSdyRh/QNz9KVzRwPXSUCYWXUXHbfqd6ybPJz7zp
QKSO+VOVbbOX7iWaDRoMXHtD9zhZnGEt0wBgLt7pwMG5aJ6TcGWaz22ycuQXOAfFhno9GdRJBOKZ
Y+VypqcUAMG6MBfJdnI+Sms5PWigGzfDw/BgPfNMFjmT49TeQDs1JZ0xbr1rr8nywdoq8E9olVoU
IL6Gr9A+BM4VYsnw0rzIV44rNMepXietSACuO2mx0YAYPUkX+9ZsvujkR7RFXlLxWh4l/cM6ylBG
u9fq3FFJQL8cFYQQHfOVdqZdaiR6zYnhqUOvO6qstWrGi6KHBPaNBq81tck0Lm6jZbrgmd5oufFM
f1pYxxhtITd85O+8povwGloiIL6CYawspXAHO4DCGOdofmYuf3YZez3UtHDLsnMDGvlMGHbEp9aV
2XsKYbfJpbjbPg6ZvmR7YHaAUZGeqUvM3gh9mxwTsmP0KuevyrkmdB5srZYJfWjofRzdqvxm1E/O
2Uj23S5zDrq8XlZe50Zng+KxcfHUe97wLWs8M6YtYEGhYuXqL8H81R8VHGfqeZcB+4yHEBD9hmtq
UVGtRqVunfDCtVtREepOPafsKJIvbPjUhnxr6M6382c90gkEZS/SMhyOebdMHvwY8B3utie6zdx4
122pq1hUn/bNPllkJJftsaIVMnfVTz60x3Q3HfyzsaBO9hO49Ja34qGWC9NLDzb1d3AVNuXWZHPW
3wFOfpassn33qV2Gjb7nQDEgGwwP61IArlhWr4NxUTbmsluCunGVARzByhrXfBLS27MhC+uHTDSk
wmGCt4syWkTUcw0bg8K3ZF0JBtDOn5ddsWmNF4g3wVe39Wu0hike9mCZsCEk4wpFi10I6ogAo9sf
kQonAt5touWHvcElV4qVaa8Gc+e3F7kAH7MAvPUl07Oqr/+vuLz/L2HyBTH4f/Zmt+1H+peKDkot
/suVVew/yNTBs7Nt5CZ028Zd/enJmn+Yyr1cQMPD1R1dyF38lwqF9YfsGDi3qERohqEL1uufBR2a
8QcZOBoWTAiwAqT/v1Kh+I18zAHI1Az40jL6XbKhUtvx1xNbYWTVTP02xYcFNPXEeJvUwgcSO1Bj
GcwUDubZoba0Rx2jjgYtwKMGjQaTvbbTX2wZgGQ3PNT6vJ6H4DsFxuE/5GR/v0CwgI7KcdJWZUc1
oUKLnO0v0aN4CKD7o1dIEr4HsI986sZCk2YTQ0La8Qn9h6pkc4IHbEiv6y4s4m9NnnYPUZVN0PmT
CvhKGCwzf9J3mT77i4A/si3K5scvj/w/1JsYPMhfjgQcRQAFwFc1DYWjC5hVcfD85UoBA8FsM6iC
B1ZVvhWB9TaH03gsoOgR7+u6bRzU16mkELFobfNlRi0QrXY6MPTBTld2UKgbquAjb+70LY8lvxpp
ClGTrsOiK8ncBcNGLd/8ZlSvnPebW6uVj0GJTrvS2b2oWW+idetMn5VGHCzt/G1DZspc+2GEqyk1
Haq0r7Jumo9jFdOKLidHS5/svd/BEKy0AHXZjOY11ZIMsKGiA6tPi10zWj+k1u4uaLpDqMyRWCT9
MQ8PUkzUrkpnajyc+tp2cef9/XiK6f/7eFIHhYYXK0cl4fDbk58ltVQoo5mwBNJ56GKbBGI5kVOg
dC+xxaYNCTCucJOnXCF0aDxOCBltYgWMgR+b0xWy3+s/XNO/P2OFk6Wm2YDCNbF0/vqMq6RWkJgG
/axV+khJizQCm5yfy3FuT0MrS8d8XAYp2bc+AbtSJdaiTvvpPStkSvwV2f37y1HFlPrXKVRMOYqx
OIQaMnh3hMN+i0FTid10fRY3ZN2gcVltGB4zMx5WgyLEsNvirR0BpmttJoNBGSh2KfWsXUdjjpqe
X5VvKpDsvZbE0BbQnikMXMphcF71GDRW3xUkPXVzD7BGQVOK1EI2Y3IVNcHgAYcDIzhZ7lA26T7X
kmj19/em/PtQU4oBO59FdSfb/jbUVG6rCegjONZIPOl2rS5LhYBoHwafBRyKUaOvAWW46Yl2Kkr6
k/2gWirS5KSfMmiMy7+/HMHP/etI2wqxCFSBbMG0sH+bjM7km8heKry/A06DuLPiqazRy5TI2UVX
4oszBvr279/z3/Y+BZ6vpVqKKlYAmkSiDuSXHWXq5zhmsykALuFFGgmbCWnKRd5Tsey2UzfzFPV2
G1L0Tp9/DsJqRn41UzXaedJXIw2oa0IX5VrpyquqhODolBmojmnr/7BLq+JKfh0erlRlQagatgk1
I+c3/HA+KeRjdABQk6G9BEnEqW9UtKOi9G9NrnASkUvwx9VQak869MsxcPybiRbLLu66N0mmajpv
dByoWX2x0VelDTdNZi+xWVFNpu26si9Oclbf7L4b2eKbXd06yXksx2dnlBtAGUECM1opXia9+idN
PiFJ89ebQzfBxA6hnqCg3Gr9dnN2iQC8iqSem5StvRjKCPl2J+AMrACRLmWkxfSQQz9l+8Ee7YLm
ZHWryl6HBZAcp3AOvaVALLMJWrMXkPaeEPiG7FCQf4/sn77X/5htIbsiFsavz0JFVoI6HSyRQ74C
YYm/zhpVz5Jah+tE21UBB5bIMCqvsCZQcUJFU8o7vVn1okPuLkpJJdDChCq7bctg2h+b0eg+JWDR
z3M3j+5AM8yizjL9NIRwqwbrVY51aTE1yEW1cu6BVFFGBaVj2vWBdQDHsgK4k8GUtXs7k6OtAVOB
5LfZLu9fpmr/5wt6MygrWWmfO3Bqu6RTsq0Z+upB7yqQtk6mn0HLcQRu1eQBwHNFnVP6WI4WxzQ0
kh/hECDETNe0TFxFo832qIgPfWtP3mhZieeY1Grn8VCdaGTpL2pGb/Gg++UDjQTvkdV9941EbMqD
taBfs7pqUwj6e7BXs9QWx399iLIYf2iSq3WPMtpNc2bKGjtHarckrtHF0LvJ+uYIjMA4dSstaRO4
9SQOGsvWnypqKa0khU3T52TFKwovDMmG2kbzF5GICIY0cu0aZZhABJzgmHNHUdA515mW4I1vNkCM
rE55LMCqriV/uihhoblSP1RvziAjjNOnaF+a2UeWILd6/yBpYYPE3kDhCTkGmTT0+l/DkzbWh11R
mmqqyHgYVXioCmvYov5LHaozvRs2Kpd00FpXM5gWWkhIpS2bRydMxovOCYoDHUduS/WLa9Eb415F
TpVyWo7jBZaFoKOpPkWqjcbYeMyyOtqXLZX0ZTdf6Hj8lgyUBXa6mp4tZwRPxL5wrIz8VJgCmBhR
QZoV4SIgYBH1sX2dR9k8kT66Fpk9evQeZUulsuuDb9GQbNXjxtAOfapL701v6Z6VJv6Sin4q0+AZ
ohfuPOdG9AoktNzK6MWuypymDwBstC3H/gjHqHrp6tE6hoPFvKGomUp8y9pKGXLKsdPkPx8XmqSO
mXt04jfnLOkmQE+TTHcVzWThUA7HxifYUogGo7CQ9Qd6qyDy1E5ysjt5Xef2cKQPECYqSivgJIqV
FsrqU26gAzDHfrcVHXUjnENIWhBfwV/5tMIQm9BpfoU1nCC4sJjpnlpL9NUAQOnWDtVSnM378cQn
CDNmxre+1DrXcN5+7pwTzbm4tw4ClgM935wuZNUtUis6x+I9ohTMt5RZR7JF3x0zHV5kGKR5kWx/
mpVkwLkrbfN1jkbcrlD5Qd2MTG6rdrbUwW0kBFSA/xGXB3/iDPskkKVNLT5rKbne0AjiC4QhvBY5
s/c9uD26OePk5NT2plOqxFOludnLRg/VV2oNgdBBO4vs/bQkFXQFHK69GG39BEd52siDYqzhCz8k
ki+9yKP/aiXSgxNm83ttaPsxSqInf4BkHUWGgWydDFbdzh8LPQZ9Rj7+jEJqfpEo7nOa+mnGyfku
2yVFmyCPKF+j6KKN7O+KKdG45R/Vwowu49g4jxJsDHKLMn2/sze0QbcapDjclSHYzagAotPFsr0x
YjqvQdNuOa5ljw2+tScZQOTUeiLSrTnKzqTRaJPYOpgc21eYdFO7BMyeLTUfeH2S9IQTSuQnm7jK
6TuDN6ukIETSrtcw9XSA1MYDRVmEBnKJ+L/emLuiJdBl6FHPMmQNpzWqGZ9pZng8h+k1gfyP6snw
HCfiHFcPo+zS4XLpQD14jYZkT2dVymbOyNr6pVhsyXRxZmO8yJLTrh3H30tR/FGOdXuD/NQc5ty4
1Qk1cQ1AB7eTRZfwPKtEXxoY/V4j8s1tXRXHhjV2vH8WqeqxQkRhp4lFo6EKcSq0bYD9WMwJJPZ2
IsTXzVZwgaFtrAo1o2NSfBlpAJHKIu+3SkIeImknjOjQPupinsgShJAgo2iGk16/rG0HQZLJri5T
yZkukadtWFt07WrG51TBuDTtxr/KTetVhkRdEDSHZUtr7bambrVHQd0FNFuhihCtDWfcyLkTn6Ku
43xVJ6+F2QbHIhgi+BedBoU1o9R58AAwli9qWEFupyORXlP7FGaRtRwNfYRiTC1LGT/FiZU93j/Y
YMSCiihf04bH3mr6xzDI6JuPsmrfqM6LpkjpdhqKZHJNTW9Bl2VLSFrgwzsccdCJXlf54fOohJXX
WgiIdBEMYMPupaWlD8QRoTxXrk/H106FcFk7DnRYQ+nXI0iRa5fOBXIlZb4qO7k4BcWD2kjlUUc/
YNDC6ZZPQbwLJaRJgBLu0kK0funhSAl4ENyU6aX2VX1XSwOEJruNzkAADoiYTCjx2ASxx2Rwk2j0
NzZQxbMSSvSM9toOFpG+RPOApW6DxDdnw1o1MMIWZV0kN0tSLK8IKkrYg4zaLGOSTr0gr1k6DmBc
huopnbv2oPuoAyQS5c12OwP0GGBWOM1bTXnGajbtH2NhJBCe5HIfGwUQ5Lgwv+hXMTB7Vgdlui0e
cUdlNwG3VUavGOF8qfh6uGsg+r/qhrrSYSdlcu3vE/G0RgCnHNonfyHLdrDsYChdqqHvFjENYNLY
QVU3MwCnkL5god6qYqTOCc4ja6I1dqK88W4eumzSvCg2uRUfYSQJLib9J7GXJxKsh6z5pEHPrF3V
lKqV1hDAH8TJWU9QGUyjagd0decIBV2sUnu2235dOYF5lNTuOc4ZmjZqisU8KOo5M+hSlkf2FgDe
2QTEnI6CUZ6QSSDEQN8f/mWVqhj4GcVafXDUZW8Mzm5Sw4f+voIH/Bm3yLpoid2t10WGguD9M1x3
0T/YGvswbPdggPUX5BJWFWIDK6vxYwQuMucYziZdtq1hVChqaNpFt6J1qQb9USVtCwyBHkjEe0+T
k7yiIKo94ZTNWysPX7Tcv5axatL9mtSoFunxNRJPwJLaZBE4xlM/tNKycoz4dv/QAFjQdFm53L9q
K5rkR1qZKzm0loVSh94wxa1JlxEN3tNgKKufX+dxQeu0SpnxULd4Ds0LxsBH9gdAzEGuCGXpvXQu
NFM63z+rKhoTgMkNy66kyNefE+QZDc14GJBVoLTGmfe12IqndG5QCZBeiz4PFvStSrBXdfRyTNBj
guoji7tVg7y4BQ5VOsLWs47SQwvE0aVKalmWg838Zl+8f7hbZHMC8FhgoRzqLsWvVH7sNeM43ZS0
yS7qlMKLKC6D5muHpFP9q+X71kWpHroceaJgJOU8id2lVhKHQo8wQ3mwmTey6LeEeVPsVIS63PsI
5oOJiFIJtDuhKVsp/O9tKlHnyGoeJ4nCvGJOTooUrKYgM5sV8hLunE7Ur5tdiR56Ly/1ZrY3Sg7J
SmsoEA/qyLhaTmtcR/pWXWt09G0eIsOd9GWwauh8zAo/XI9RVW3myNBPelaiKBY73iBX1Cp2NFJq
raHCoIhfof4113a06PI38UhlKzcetK7YwRtkF5v78g1pmfd40mgGER9g7O7jtmu8ZIamJgeBuW5U
bdE7VnUddBq4zcDQj/0LXdjls2L7y6rNh3PQpGtT62DJZh29OBNwl26enXOlO/a5ciTCnbazUBsf
Ukxr5ydDmNlEB99KeC9aBXT87u8f1LKoN5o67cx0nnbQPuiqBX4NCoHAmN86HHsQY3E7FcW96MnU
rXZn2MihmWXFNpC0OUoKvAbxyDjpFpr2XavLh1Hv5EPfWu0h/DE2VrfvxqTfm5VkAx4wPkkVmfta
MfS9AG+XaiZfeyXdBNJNpd93HSnOrlIGY3//0MTqhzHYJbulmk27ogKGInzA+9wDyNO56iSRXjZt
dpKCyUQgJvSUBq4H5/LBLSWjumV2pG6svjI8LTEXIHWm0wyO8HT/zC6pmMZv8gzRhXrfDO4fFLNT
vMZqCtoz+o/YDqvj0PXDCTrEm4Ngw0OFscK9aW80Jq2qykrOKUq/Vpn4uymIvqyxykNyGrkELRjv
ZFazzEvGbF42beFAc7Hgv6ploEBXIpGcoxA29s7gxU3QPyalFu47lRSUnH8QEtRfhWu16AjXLbQ2
grESy6TS7TheTzWNxH0+vkJSAlthlhDNUT1fh1o27Bsk73bRBHWiDzmY+bXFgVeALnwJIn1hz+ru
/mVjj/ugqcNVWoJXIPY8Ur+JXNiswsAOEmmLjFay1CqCUkGvd/sqbV/yMJ0eEWsfSU9q5doyMu2Z
kOqhlVFnjRGEOQIkVnqcCugUqyAJwu/mED+VEFCoQCaU0EZaDO4loJoeO7pvDagIVRRrT39+aQ8/
v0y6EHp/RRZJw9/Vo856c+qEfm4rgryN1s51HvpPvwW4knHWg0ua5JeyzsKV0+na4v4l1TYPkW6U
x0om1z3R/L1W8Icf+zhgVvXKTAVeXq50BLxIISN+psbRPtCTmSOmEz6UwC/WCbTZPu6ahY+E+m1M
M/2mZNYrGrz0SYlvNZQeLvtcz92oE8WM4l5qY6j2tOb9+SWtIdVeFCBODipfOuh20pDQhftZig8W
fLWnUB69IHPKN+6As1kTrguCJa4Wj4hVtq15xbiSWecrcDnJY0Nb6ji5HciideiQOtfTsjkHefTN
IXJDDIsJ2pSgCYZZhVc/761GNb8QA/CEso+k5P3NhOdDZrTx90VW7yatoLdCjjeNQyZ7nL5PSR0T
fRFOXqQMoL5wO9gXW2WtyuwL9407mDE/OZuNO1lY9rvJpG/AOODUkMwzWu0pnXsDSsgjnhbbNZqd
r1ValV4xhPpmSIfpddSH9WSU9Ymeu0ckGIOjyQGc4v5aestMGnSmburPRQ0ZEAUZUtCIdK2KgVNF
VIWZl05YjFZWo9eAqpt0kpKNMgCdw6FzDgpphIXjAHU0jf4Ak20CH93lNIJAg+jVenF3ZDrhzeB5
5+esZ1wbUtSlPbW7+15LyJFTq5G2XtcuMysjWPHfHzR6I2gm/DC6VsKAWzw8jaIURc6e6rQbDqMD
9Gc0IulqWvxR6AerEtv9FeCOYdlW0ZArbzPxqWVoWsNObhvzEUqrm1K4WjO1QtdywBjqc/lDC+tH
OTabBzVpLmYHoMLvy/AaVXq/KbNKI6sUaRdIqTekFkKvAbjzcwWkYlU0QVcddSLdnRas20rrjzOV
ahczzPRLpAThIsmRHZrCbKtjY18LxGKcudr+tKURmSq6RYpjN3AUcht6eheq1nxrR5tO6g5M26JQ
CE5ISjhu/eAlqpzkYLZVchhDZFiLogJ7babKIZvIs1ea/zpyTIZblqcXIxqK1eC35zYYi5MZpce0
bYprVprVktzSNczKdm1JVb03KonjpQg1pVMfQMHpyBxVAD7b2KT3UgHCjwulbe9hY6uja1hTCRnP
eTltLYdGBZ3alsoYne/Htpl00dVRrczYsg6yfLZgqt+kul9knYL4WFjKt7AuNgHwxON9Y54sgO9D
jvqZZnYLMg3y4e6sAk2hQmywrwQfB3dSo+yIoEL5wnjB9KdSl0SQc2EqotMMomr/M1IhN3ZyHcTu
M2KPtsUk3EjjgVxsvakHiBtTnO2DzDro+lQdObr7VzVQ8os2UPtpSXSgj+hwlBW6X5pFRpHi6GtW
lMSeo4HixTjaFl2ag+6LkY3S+6cpKburNmPRpQ7RGTPTFkQD9QvI3k3WQf+Ie0e7aKiUGug2ndTW
eM07e9hL40wI3s+ta64C6DQA8po5mQRHfL83CTwMYbm9/9T9W/FEjVISAGXGbHUIQ4ycfkdFv7XO
GX0546HRDdB8aXWqNUx+MEDhq3O9vt79p8gsThBCKKwpob+qda49DYD/qeXQpMXPQ7tFfzAIcpyx
qdNPYluEdoZo4WzN5XLOJvnFUo23OQb/ZShJfQJKCSB6rotjVmiIRQwxuR8Rbe1iqDR+gSQ6zpIC
3RzyoAZPnHTcWFXjwUDayuhlVM1zrN+CX0FxCVmqLMUr5XydHMK+DdE2id/9BjG1aQLP14aav62I
d8HRJPBitCl+ohl9m+jNvvm5ZB/IwCECXCu7sa6GYz0AMyMKvGJkP/KUgsy4SdE3FUnYtoTINEwM
jQwEZ1D0YmM4OMPkesCZ5wZt3VEW7HB7tlZvdldORz/CpHDWfsLxTlXLb3OiKOcgTD9ricCMVSrh
J4oy1yLANiah/Jzjey5y38p2eULuL09ZH4pRY04iQrxE7pzZrZDPPBLV9k0CLx9F1/ennIQCOgZI
qhiwOi3js0cjbxUnyk0fIiJ7IcjJ1jyjoxAeiBDBsvL7jeOEhH/Qls1teVx3vVqt8mCOUbcJXyn2
SNBplW16blEjXM6aHK8KTlkrIvgXBxUhgxi8ya5dog2pFoO1yTjd03tWGt4sIdl551TrWAp/cKaH
XmDOSmmcyB+UqL1nJeBBWN+Olq1HI0kBhkVEpIA+L4CBzis6mTikRR9hWRrr2TeutVnPSzWxTGp0
qGH5P0Sd15KkSNdsnwgzVCBuM0ldWbJL3mClBq0CCAie/l/UZ8fOTduInunuTMQO3+7LbaqZoia1
3xlJ1UrJmUUqL7HS7dbBg3MaqqHYDYPxxj5jTwbZPmZsLU8Es+BqjRmVO+EQ4WDYe6EBygR3qmMY
fLTMlPOk+p2kriW262YH/OjclxJNsS5/rJb5aimeJX0OkYMADBiFut7U+k6nTgNlsI9iFutF2cWA
xOlG8AKI/PgJO7Od75GbtvYyPLuT+ybn+iObocPg7oftAnYqIYA0qO8+/q3D+SHOxu/EmfALDXXH
YRLIumVV56S/88y42cel0aAAh/VpWGGfc2yEHK/Eb2pMO4/vsNM0V8nujE5S31YZNRHl2zBhjhwy
BJIko2ConwuByIofYDH0f2Bg2wt0LCh8QY6kDVB/lOZ88YzHJSdMoWD0b2tADDxnA9o8jSrf9mE5
MTjSL+Ym42Ng++PVTzkJ0tpDMY9kyTLrKuNVX8WXXoRQGoIQr3GXPa86+41XFfRysCVIkIHY3F9q
g3oiqOtcKSE6rwpxoS4ZuaZxWqqDzXWGOXDndXh6B8VTxpxs0EHtxnIKm0bCxzmowshx0geVufIw
m9+NG3zXhtRR5TArqXRlZzOHQZj0o8zgfGDSgBb77PwdzJeV4V0slt9cQLLP+8iQAETNipwy/rkq
9j8bD+Maepu9DQBkmCMD19Trn7D3BI15rrVJFl4us0KvSvt8iHKXYj4/KQ5JZq57usA/e/NxEeFF
DmFKNsovTomPi5OuouPsMcU2vBoA8rQhePvahga6oN8l1USmiz6fstS/MfWbukRv7KoFaLNA3DSW
HZrlyvvjZYy9HIsa7NO53ISU1+65bBryZGq8j8V4ClKA003l/KuUi78vhay8GFkYmTmBl8Qo6Glo
vCe4puVNmNeHwRg7Ric2MzY9hONCbgUipLm1GGWiIYlaDxC9V7TXwgb6OlBKyuRXnLpa8OjM6aXr
jCfd4qwOs1NGQKNPeDy1nWg3+FAeB/7ALDx5MtgdfHP0yKPhjndmE45npzq1i4uIzoI5x/HSDx6F
EKLdBz/UE2ETNKiMEWZFeXDHJzZ5rt5bKFOLSfV2kPb7KpmAZCBn8qRykBg9BUWNnoidYXTHIvaf
mABxEZvtd+N5RVROsj/bnry3xpfYtFKCuYQdB4PSBy/8CMxJHPAy3o+VBfmkxiCXGmxSrPJ+uW0s
zIuhT4rO6tBel+qHOrFl7waPNUU3G3dJq+M44UAeV77t1enH7jKujYGev9V12p2q2al2ouJErlyT
1HNOjnJInkgo0yKR5y+6x+esEnBN0usy4MZUTIzSf/WmzL8TfOdLR1vTKIobvvH64LU5FFJV7nwv
Cxh45j1TWUjhDkvtvKPmPe0OUzwBb8xNnt+z01yc0b/xCueJLgGkKguVooU84eXVuA1FD3l2JLrq
pKOD2eML0ee6lPR/+qk3bewEy7HJiMGLoT0agQRVQYMsQGR4qJrbdQkf0xTBzpzOOjPllVV8t0H8
vOOZZR5cviDbXqyNuUw/9iw0Z7a+gNtu/9IQSmq8wOjdGPXVFuZwQpQm25dawz5pIEx5MdDXofuK
fdoGOfug4o1A9Rr2rhuXinjwqyE1iyuNgaNpxV6kXilZeHxLVC5AuyKqPIf7DWbqxla9TVmMUoQE
/bWPGvN+TKQUBiuGbttEjU3qhQRvO9yWAzcBfC4epdSgkg9ke+DR58OrhEO9nqi+KjuUzyQ/ygBC
pooF++gCcGGjoriqukMQE1Gvssy7Akjpkv+MfpqvsWZsT3ggRd1k0/3Xsg9P42BflcvO7cKVHP9m
gt1ZpE3FSoXnXdfsszM5vDu2fec73psQyYsQYXsXBhV2MC4c5uXISvGoefODaaTvJovfDbvAL8cQ
NMgljK8u2DRqYsVDrj4VD6tINvKzskrwx9R/pAtiTZup73qy2612Zt6x47r2sJZ/GeS0bR5mOxHU
j5XGoyw9Gi1y0nITqXo39mIK56R99GT/4gMichy8dnN8R/+rBpDNTtn1SFh69bhskODxEA9Dvcvd
H0cxYDAjU+W2DBeL8oQIThlN6gKLsTOSMxgT2pZkQPgitm6bIKMvgYphjsHHSsiS1u4X/tgX1wZM
2uYcXRZEUVS7kc4ucqsSMHiX2QTFx3BrWe8et+ieEBpvaCwAdsfKhJmDOhTI+wm7U75a1ggwb8lp
OCmZwI73m+5RQqjUOVVY14if5l9Gkxa71shu5jj8HHt7vmoPNl4YynNH5QtdDN2hL5OtuwDvYIgL
PJ9ase47oJqDK/+J7X65s0qmChj39mmcTPdelkNkZ8xpFe611M29AySHj4kJ6xBwkkSX5DWKh8lR
U7wF5XzvBaBc47alLDypakzZ2tnQcspXGVfWbb6EYDC6f+2SIAoZ9W52xD3NNxdH23QB1j2FRiAF
bB189vawS+mYBc/xkw4pVzWnGAM6BJfYk1vjRxvoZDiDA6a2p85uLK+0mcRXomhBVZo5AsBL+5IQ
U0+OwcgZ90XQouc3S5RXc3Fj1Cwph3wVtunALtv2FGj/R8nm3ZxmtSMCfjTkOO1sc8FiHoz2cUJZ
JPM33CiCCxqRLw6912HkRU75yhQF4XhV+UQisDNehXqx3YbaLcd8mARoIHfNU3lcDz5DQdowQ9h+
94L1yYtkBhZXdUPOReJwTk3VtAc8+Gbxws3y5qw1s5Y70u2TluDi88dW4Sovhcmq3uHcFxtckYZE
VYVXf2voU9ZTcus25SnwYp6LzH5p1jW70Sa/4Q0BECcdHDNWpuuN4PI2rzJ6fZ0+fHCTmvddaR/Y
En+smhDdst+tH5AnhQug7ATVeGHhKvJl00/M4qZhcIyOsWkHU3eVFTmdmD6T3QwOvzQrcN2WQXJC
4teeTIiToqCHzksfXGcGd0X7U8X6eKmR/EDVI+RX/ZkTU8jcpehYaP3PuO4FYgYPU6HpeCZYW2W1
fJB28lLWXneyje+03Rkq6lRJ2GetTUmxg/ueexyUem07mR+QwRm9qLChvGnYYzkgi9LJJ1ptSxqi
sKhLXt9umNZ0Ca4XS+CdvWmdqMuwvzADGy6UsanmrZ4nHOv5pjQwyw7/btxGbj7807UyD5ZvHV3H
NPblyjSeuRxwQBzlMs+0fMNzTyn2YdlWnLzhIJbsZxDaP3aWf3A7SnJSW2GyWriXrML0jt0wnGIf
AoTOeRQ0i4cp09o1WciElF9UTY0BRaBDjh+Yd/BtPycZ6oXYhwNtiXMNcHZw7QubBITPIosqgRAl
TUIadVEeZ9xeSzz8mGn4aDae3pcNzV4U1ZycuHsb4gkhzKEzbnX00X9Ji2lcH3wKpwLDF5EVBrSI
+jcFPquNruTwNAgepk7tEDJwhg+4p8bjzA4tw+Hm+V911Yfvpo+JacjI/I9i4OxCEX1cSXFwy8Tf
2kJKxiTMrj6aWsb6JYnprKhEDGkjs+woLnMD/gdljn1tFofCuHhDHp8LJwvhrqzdSqjia6je8xb6
I4lzZLNFssakrIOqNJYDNQozFiW3UoeJr9gBfkc2KCBhQ+5oq4L+PDZZuQlk0xNlM+6hU2Z3HRmD
LHQXRrQGckp87NX8mqQu/RwV5YsVT9YUY+CuaufPsIdISuOEPGThL4NWSg+Sf4/kD2qUgpKs0YQ1
sqre54F13/NQPgRs0hGHwaAKdebjvqYFVS1ijB+CuXnNSkJleCIFsNfdgvtkE8RTik98wSDURYEF
dSIYnZ82QLvQgQsJquEsioUJcS1HTwRD3uGnpohD4pIDM7tb1soIPJOKb+VUFCbQtuwo8dAS1iqc
7eC1HG7axxEkTI8JJQkRODKL8h13crB9mFxThfxw0jCIWIjeubYVHKyu7s6uhXsD+d4OuB9V9ZV0
/Wutp3bPQQWHTY7gp5gz1z5rQ8M2d+NxqwYOqmMAUNDiL6bOnD9TEQ0WCg4QBA/OCNvvkxvjw58n
65ZvcDkq3eFTCJ8Fk98JxEo0+fGX34+nFtfsjo2x2E4mZ8g+sVn5lE3Ks5g8mhnwtwDB6svAVhBf
xo8CnRuhgCd7ezzYU20fpGdHYNQo6VlmDvuaKDciNtLvte+TCwb8YWcabn3f6ZvOMMJt79J1Yw4F
ZTFiafcJFRo3Q19D3ZXtbzPQozgUwPI5G+V+jS/UyQ9ttrw3PFv4zLyNl3sOBH2+NrvnnZGQYM/k
oyHsJco4zvEq5BlIOT3SZ3rANs15nyDvzq6KvUOX2Tg29XUAX75fzfLwpqyLXiYe6Rf8h8HRGw3C
ej4keGgCZPZmiY79WdgWsZ8BaZYHxIBq4t1myzBtB9pyLwl1aLk5PcV2EN6kmX5xFqF30niwjPRD
+86DX6sFETIFXNznwHoWPqPMqaxoce2twGhysKHjhZ37XdhiemgN7xl7n3MxFvVkguB3k1usbMDe
gdEC4FGs0I14HzCHRV2W8oodww0mrTXBWTWUT7qCR4LLwl7fzqNR3Qqa87B3dueRdoctJp10F7oO
Gln+KmXq7ph80wPF9SsJ0KFDzmUQdM30SFwCAnM67YaK06+f2JtpdudD0mbiYNl8lfRUXxL6U0Fj
9/d44jB8VZQQCbs4x6nyISfTIhf284esm6eQ3/lmynA6Kac/SQHJJn0rs0rvkmOz7fvMZi8w/DMt
dlJkJo5sKzPsfelz1mLBEO5Al61lUsSLZ7Rznd3YOvvOhk3ZdjP5Je+xQY3eddPXgiV2R5eiJmZa
X/puPE7juNzZhAdEKJiFXfnI+mfTl2AoqLHmFpNBxiU1gfNvvZ1vzMNuhnq1zyDYm1bFi8V31rkW
10Nnx+Qukyc9VM6FcHveFj5QLlKMsaRScj71M7bBsA67HVrA7ZKaVtSK5OzRsrJN6j4yvTY5Z2Bi
SmbazZR37+3Yv7iy3OvS5u6o8nEf9PLOTyg26GJ94pnaHvpsfItVah0bo/hikZuc0ZidjZNgs1QT
3Dxpk84UY/Y0+t4Zmy1pgJBOwMW/ZN37ONbDeXTVtyjz37F0uGPCkQPDDFuEop1t1v8L60bsytkt
d2Fp/paT/YjMSxWXa8+cpfy7esi/PFWN+6ojJHgoXfSkJengaRITkEm6bLsJJWNxc3UWY/Hc5ChC
Tdl0kVWg8+fSiKNsGbkFsFWZWXlooVld/E5TZENlFYOTOAKFuM9Twr+rbOVR7LK3EyF2+TwImo/w
JQEYPFju5B9SAajfZiZ03XG5mtV4dAJB52iIFh4rpCYOoKx7zDGPZOs3h3jWK7MToadrx4NUS3Oy
B/sNW92I/tOZO8v5zlRmHJ3sSfuQq/18fsHe99O68HA6gWcJrnOUDSSbPfsx8CbA1Rb5+4XqQD0s
2D91qG+1/Jd3t07PFzviZKEOj+9IZDYqtVPTazJ9zUt/O7BZA8RCp/RgMP7VmGo7n5enitfXcKmP
A8vdjbSGhxh7BONzEImcOiVE4bYW5sX0609bllRmly4mXus6KvFfn5YFrofizhu7taMDyDxqHKB3
ouFaINexibPS7GOG8drjQuRMqSTn27RH+PI5dKRFV6MGxXukt4EuBzaaIqshBpbXCQZ1nZFwnehD
VDH7NbE2qvJKeKdjI72KCsOHNZYMFNyfQc5Zb9q1IOp5cGAgG6Xxqx37RaWGvef8fbQ8GqiClgWv
ZXOScPjVsddcOUPGGIm5RrisP9JYHpOVBA5lq29OuY2413UGLVTtKsxSMqPRhoKhvDEt/TmarXke
g/oTMcbclB1qcW1p+ZDWt1jqnqn8cqCM5B+2QwcT09WXEnC60X+5C/rxZawN7yZYaanlPs/jYVfP
Y4B6vFzCfrDxnaSvKI02kSpC/3EG+k0izx+IpvyX6u5+YQ3bWXNxgVpu0adKP4RXUvJndurVoIPB
pNx8Oxmq3nku3F5ZOUT+7Ud8VhQKj8nnZE6Q/OvE3bS8X7e1NBTbPRNBG3BQV5qUn6t43xcOW0xd
flB3dWePOBI0JxdFu0cSE/XJfa7Frrbu87EuMWVSK6ud/goB+W40mm8XUz7nOKbIQOARrPTPFJsy
aiteoZqV1mvqD/ldt6lZxiS2tA+xCCn6nXMKHUWto1Govewhk0ulKMfDO4ZT5an0K703JueVjJ2G
CDfNvHa2IyUCBw46iCTj9Crp5TMoyQZq7qiN1kiAU1k9JQa3qbLma22dW0Lr0yKGvatsvHye89Mv
S0J/X/kQxLiGpJNFswyXSDl2QXAbhY7QMs/QlkOgJatxJ+uaQK+ZvSonu+iiVEdhZwx8uWHxjFvV
7kJl90EGyM3HkQQeK7nEUtwO/mjyqY2K87ws0Hy6lFU9VZMBQR86y+PPNI8VVADuXzc2svO8eI9T
kxv7iiKXvWqb2z63lkebKiBJsJsLPn8oKIsZfHS4Ub9oNbZPrefvGz2+k2RobvCUvngyGmYrvs51
fK3k/JQ0eIu8Ln5ivcHBz/7MZvT3gvCuoz67nup5HVu0Xb8py+Qwb3ONpxmnAfrQaBTR88bP6Bxu
FMHvQRV5ZK74wJTTLs9r/dvFVmTauXMz4s4Ws/ywQo123vMTq5zAPKWEP7WEuDrlfFIh4cNdIdka
UG9W3lhlXPzvBz5iUEpZskt0vBzGKvlugnyd+dIfpw7Lg5uloPNsoBkwzLE6MCNDVC5wrHOcY5U5
CXlcWpokjKI6FA5nfqyAxDe/pIN3DwaQQMXc+LF579mwJevG/sjH3xkRAEKVaV37UfMy9UFDYTb+
mh31X1Zx4AEAe5b1j04oubQmhM/S9d7ykAN3YZHIdjg+qNL5qFMHXkATn6yONZOo4UBIdNhWMwUW
+QGak3UITJhi2BvFFcvGLpvc9GhjtnAXOkSxtY7bgBIYqUBCjBTmbBJ6kVSCBJyofO+Mc48OPJnH
tmSUWqwkMnEFbCDYcSNCZHZ5z+GnMSK4UXbAuRhTdgDNwYnaZVjLZ53fgW1DaDlfM0fLzWJSfjVZ
5d2IRsq6QjHjL7BYWxOpCzMQRy4n3aJUodKTM5cS8mYwC0zo9YvjJC+uwUMt715J8tEmZqtxY6rq
OTYWXviGw2mPdmCglhaHe5ojfDP/HWiEOVPn98nJ7iVY/IySWJfyZtU/9mHQHSRCdgabfuvMFMFb
LsKQ+tSuIjbBE12U8/Ok8SjZv6kYfvjMLZoVkMPzLOk+WrzM9hzTOtr0kp5IqK9zTl+DWwMloENl
JEy1tAdWSuTr+iDZ8Rv9oImax4YIX0MeVzJbj9tYtGzjv3zGgzO0Z5I7I8+BdaXg9RJarv0etIjM
wuZcPHZ6p2YuPJNDmIkamIrR3fseMxKPytKvo6Jzr45gLHBLeIML4tCeM+5HrIdL0QwfWZ3MO9yB
SCCCls545nzNePcHTAv27H950xjnvp/0jiRiE9HIw6uD4thoMtybIqcRVXd2FtE1H7kBIonSnKzC
FIBMqMpzYM2vY5Bmu6RozuhpkHwqTBwdlZ4b39v3sfaukuXWBaknUpi1dvD9ccrB8TKn9qohuaR4
5JcUN7VP3dKh6xe5VRbPGpGWzxldF2nQQbhZpxYTYoM513dWLAhkgRpfOMRvTeZdex45rebwt0IF
abagJwpw53AyJFd93/BCMjJEgtDxEMJY5G79qbm11j54ZqJ5O9jptSDns3PUl+2E7uqgg0tRWEWU
UJeM1VFzErLSx86zD2x2473qSC4MjIyZuZZgB7TE0Vu3LeyCzb94bdOJbDY+b8fB2Gwq68Teg9zE
ko4AaJ5q6TZbEZQniow3A4MiwTuKRcTviCc+pAOY0wUp7epkVd6TnTZwhBSVBAPDBz3eIE+Var86
jvg6extMOe26QEu2uFyICY8TUzGcqgA7hzFpKruwxKUuL4CQY3oML7GNqbyLBfq8HzCXjg3K+rRY
JdlaUBm4LOAI+S6/HE8DNmnATtjLbYcqQxYYUv6PASe2XjsPKCM47Tzw6M34WmGfbERcPMqmPE5i
GHeGhE2t2+A0IwBwkKebnTYDNoOI12P50S5clXlsvyfCqc7hqg2uMoonNcmOqYMlkgcOG1LiV61t
Iug1VxBxRCJIbkYBVFQOu13kW6y5+dxPAQzeyG1Vtk1pAVC9gDZF3esop57fO3WoDU1K7AlRCIuS
eoCEF1LD/8n3+QwIkAANtMSjMVKtJHnHBvNt7SVYg0yE8gFnS5YvHuPz/F3F5XwMq7Hdug3b/N59
xXiBZ9MfiyviTb6VTsNNVnXNdmAxVw3o5JNHvWwo6u/cWbBuB+ZJTfqQu3hax4wvP1i3RjgE6is+
8qhzdMfPLmpUOzOhCQkJ3ajEwxhmr9PqT3aJldlGQwjugDvqIUzc+MErHTbZ5XL1qJTsZ2PbmKK5
eAK2Zlx3/5UhPZmCPxLTAw17FWwj6qSRhEPjMyFaceiUxwoqpGWtr5CeVbZcRBI/mjYUaotKwll3
BvO/TxVxEPNyEDQGVS3N5/Br98r0z+w1AYclzmYJC7gkmna6FA1NJgFm5qUGRFh9zd4Q7mK4DByE
zJ4cLBhgI0bXJHJSYXWnkvU8CuZkbeWSrGXBXabs4GaMW3YXPleRkP8w4FwsL/GiZZnCTa6Uf2z0
suW6AfI09j2nOtoA8+ah7VJ6+mpG7WSwPzy7RA99DEbD2DPiiD1PuY1U3u840pM6z+2yXy1wgQ6e
eR83J2JSG+l0Dmu6UF4Wngg0+9G0nYiZfq7ioLT+5ShXAsHlquV0Yhj9TI2lvlS15e06pXeu5Ayi
lOh3Fe/ggVTUmU7027Bvu32h6n9O510dJ1hu5USXaxJCikWDPFV5CrzAgMLLYAJ7Ft0jGZzHMaUS
kEVQsccZMACuvnRuqmGrVzuvdtwz2UVuhbmId8E0H101fZljhRGzbRo8TN4dkiPzJppBVMHR2bHP
Xqi5oPWoqJw9YzDeiYH73Mud4/Jc1ubHRCLoiSYzeGnFVxqW1Z3y5K0svudyukeqAF7mISGBoyAk
NUO/DBB1Mnc+N0Tc953woS8n6VsuF4yb9fvUsAYlvavZo7ToG7b3Hws1geCR3rlijg/eQAVaKK1n
Iw+vRV5dLSducXCaRoSvGUJRe83yTF7cCq0U8OqLmiBx6mLeUrD1O2Z9tccaQpkiBKylf08pNuZe
wk+t5EddsOnpeUYvHpdwVnJIDwlaJ9xLx251NXqLg2EBsXqkDd3u9L8+MAHvDiv/puYcELeQiAgx
2JXAjaPWjgoCXEkimmPlLP8oozRvdNhGumRlZVI31aJIBkR23AR5BsfefjLLLW+gjONzQoKg/HXr
0N/i5IIL3AxRvFh7URshB+LkH8lZnOUlDHSE0TYz1Y6UlwRnMYHC3SfYU4OURYPl9+ZBZAQG4uDM
4m1fruZ9zaJjSKcHq4HFBcwW40gS+meneZQxAe/hUPiY0PBefISFMjbB0rlkF82oVjjTYd+uTuD8
JmeiCjxwVvN/ZYH+a49PZiJZCHM5z53kUGU6yUNBoUay3JVGrg9IcTcmxpeNFRptlGGI3Vf9YxvU
GvUPIpMVQxqaunhPaIKKb6s+NpbYk0nxji6VwCxo3MipTAQAR+/E+u72xkrdBCan/dkzdk1OkB4q
foufcAJPpSuj2tmGX0Tp7NMNi+aF8DEt6ssX1hqQHZpdqMm1MHAeSMFNEMJcnZ2zcrhwvfH1qAUQ
29k3zP7SCfPFQmYUNbcEW8AUFoHt3pBkewk9JiMeIfswbBZkDfRmqRp6b9R1kjZ2dsaHFhEKC3B6
reI0jBJO7bndImPMd9TnZntjDZEg6MOGoqjhaCjrg4JcK6Mk3IESzsweYjgKmorCHMVhpWfKKmdD
3SZojufZbB9BmxwUSVIeeDK8zM1wb1kUtncOMFxD+e+M0x3uk5uuILPhlUVz41ltQJebxDal1a3R
juKcuC7JbG+4tmTf9n5+bxv3lkjHS2Giszl9cHSYnTZLS6HrnAQmETfsjWJuNf+PINyXVl/fN+aE
VUumyT0hX9i6DXzEASAt5WkATDRTU4orDmtSKWjXY2s+Lxr0oo17U9CP23eyv6sLxburZPeJghd2
ZPaHJvcuvuEYCDEGByDMvU7ne8fAqZJNLXx14PCEy9LHylmx7Ed0+ffnC7VqHl1WbrgHU1f4UtKQ
pjYD4B4OcRb4SHp/P43psLjgAg42f/nuVbvqTFAzOWW0zdKTqMuwPuNVe8aehEJct6ee8BSiILQH
PkUmsyzfEarKeT6Hyb9GBuvkor5mKpJdIziYzLkPvLf6BzzYNiJbyvuyAm3/90E4YkJyXbACYn1d
mCCyrsDW7I3ztchocsYgdZI4Xp/7mpjd0rqbWRgea3VilkkK3SDFyvucTrDO5sV8VKp+DOmOuLMN
OJDrL2oJUMJS9uombvKAN0dBLJPKwX8q/MTNzOA5N/3hjzrA3JxFaU/GN+U/scj/MDWznulC51U2
icTraBO5zuER/X1jXtbMZ9gZ92Ke9M2fJTVNKN5kSkyuExYIcDtOsifrWG20NSB84/O9863OvSPO
LilsQOnfEI7G6Wjhp1R2Dq2zE99FPmQprdeD+89jZF6lXCYdpnmSxYTLEEtH+gJDn6xYh6Us2P9l
fP9+qBdEnnRwDtYo7xd2KU9zeOhnls5TXhtHL6hOJrigx4Yl8BakDDtMg1iwV/vXv/9+LLEIhI7/
ImYyiwk+JMcoDz4zjkJi34Ut6SPKbkHKNTQ0tTRx/v1plVjiAwZNfhl7JnyoVf5MmFPuyrTAZPpH
FzIVQcwYJf2IrEtnSFuKKEf+OjJP/dYNM0Qd413Dk6MPiQGBJqG+7mZS5T/KmSdCrGFPwo4gTuET
8uPmcXiBgaEfZUf7rfvu9qZ5EjMmKmwg4b++Psk1Zjfm7OjW9EIFhGlXjEnMgJQAdFint7byNebp
4mqZ/Ry5hB8ubuMDw9NzvM0Gno8TfjhDNeJnLh2Sbui7o5f+0xVvpZKgcGRZ9e9SL8mlXXONBHDg
RtA5j0c0na9zCRyqb7NbXIq4T9OpOHpLWTxOLoTB3Iov5eI/WX8hyr7q7mr+rpe4cpu4Nh/wYW19
U8ivMUYjxq2QPtTW7GCz4qvLPdYtczYsb3POxFdN91Tet8+65pNt2zm5FvUbsvB0nVa4SmnXMTbY
8X6e/HfTcTnBjHNLneH/GCK9Vd20sdb3eceYLZeE0E2lL8Td+wfpMizq1W5tpd6IVa/BWUvn2d6t
MVvx6PEu1fJj8M93mrQkAV2uLiwcTz4kgChNw+bFbpoopi/63rZBISZmxQtpUD6lX/kacSeniseO
NbbbBkfDSLDMrptue03GqGnS920NJygmVw9qwOHwi53KS3MwgrkCqp7mwAV4+2YX7GryxmazsKVV
xlhLYz9Rm6qzTp0ZTFL7XFtyvXoz98SqxL2Vcbfw7vLvDQFFEDxMedG93MY14o3WKfbHPncJhk0W
kqkyUcPf5ThzfszH93JFMEw4EzeZLqZ9WfY3LTm4c+HHzm0ThuXetQICuG4qt24S5mdRMxIPPIDv
HfbFawb670PFmrBr23zhD+hj+STX8BdLlBT9YKvC0dNwAx4DPakjTtyKY/LqFHQrfdOjVaVrGDgB
YGo5/t20hnV1Gqf72CHtPPmGvTPLlIP2+pXEaU9gvUCV5+eRDWFxe2sYKRRge+Sv8siavfZakxTf
jzJmk6ync+MKaxNQIfyPwS6kg2SqH41c+vu6x5f3///rxDS/wB34d3Jk7cHhuaR0M/3Ean4qiL1n
M1XhLirkbm5o4OX42dzyD/ZF2F04pvaP3ZrSqDMEm6o+ZaZ4adJhD6epfZcuDvvy741ZVTgjhmV9
bqTQ1u2V4Uqr+PpAJFAJ+qIu914PXr9tOf7MSnFIbgI0KwKe05xERRMLUly7rlLmzd/LtsncbzGm
CpJHPt0M6w+jSQZqcoR1zPs7ViM3vKTX5/v/+6EK3n27Me/aqXmc0BKYl/hXrhd/t5Nbnv/+bnFy
CqynadyPR04E+s2JA0namg4Gv+UiENp1Ho2633WDVB/1wIyLmdC5Jk2V3eBh4F8oBA2BaY2552Ww
sCAEs34T9sVTaXiq/TGmL6XK38oRQiuAN04WkpJjsGDAlEr1reLAec/87kaZb3MXZ78QbfBxWEjU
/6MG9Y1oTmn8m5gpYQuPBAAcqhfDoN8cK8o7Gq/yO1I13ZzsLYCctovV8I8hM2AQ2Fgo647XjTf2
GmgW2nopqsq5ygy2NQ/aOA7LC6bfN1/mJu2nfng3tzG/iTq5z/tWPNpgLKbC3Skn5aU/dfUVU9mD
NbRG5DoJfzirp3jYij8mIiBnApAUG5fJsvtDJ6hkup/XkFueU6yrDT99rnX4qIM6vNWdlT2PGa0a
vp+Ly9+/dNY8nOCNPsz/x9mZLTeOZNn2V9ryuVHt7pjNuuqBFGdKoqaIkF5gCoWEeZ7x9b0ApXVl
RHVn3ttmabRQUgNBAo7j5+y9dkmpPrFwN6YWnQgJTK/zIS7oveHqn+q+2mmdGDeFJ1HU2n13bJJq
2PVRH9/VBYtxbdDRHbnTHaLRvB9qSoVV1EMA8P0Zr5LskIhkSGJoEYRldxtWWOU1id5gtu9M5HB/
3vBLp3NRtjOswuinNbyUQRe4ouX288PBL0VKoOSzJs4JAm9GZLPMEdNk7VNE0xGV26CdhgDHCtrf
+uwbU3UOiaydF2nNz4a9FtlkCMeuOGhUIauUC2VPEA1BjKM7HehTsHFoGTHacRl+B2dAJrXrnktM
g2DlKucgRFxu+t6GjoLtfOOTJA73+mOpcFLua2xf4T6pvgFJncj49Hl/z2N7vORO8aUzTJf+LatR
YGAMRPBRbvRI3hdFmN84KjLuI2avk1UUa1cYI2Wpr2jWtAfLrZjWNLqHl2G06T2O3oGTslq3rpes
QwwmVwyPjwJF1W3j5czF50NmluTcfb4ERIUwdLWu2Ou2X3wdEQfOYjuwLnVRHLWoRzCIyvVoBcYX
T/OSnQyZO6IN8PcuXCHyRK29W1fRnlssjSdgRryX8w85pbxkIFPYoud3loYRLY09hCUs//iI0VJV
6ZsBjaCp2/zRJ3QJCaBFD8jiKwr4tYYz/jHr2VtpZOFZaVGfIysrb3G9sWfgcmAtGb/h8c4/bws2
rqq209isYXff0i2Q5yK3rnolqvPCjWnN4nekT7bcAHUViZXR++k66VExM+FnfGOWdPaKW4RXxlvN
SIDLatPNJsKYiZDe6MYdsfJgC1LzgMznJkqCYr1gZGQXGReCuVG9ovRD6/4BUISrg3/0ZrDDNQ2m
ojJvl5ciabIXuw7fGsuqp22CFmMu7STUZ7UYn9uA2W1as0qXnvng9k+QDnZTEgWvfpJ3ZEpK+pOh
5W5jwTwFfs1ugRe2XZhu21i/LHhMG7w35Ed5LjFgk94UzXb537cs2GfA8SLtPNv2YB+i3EX2P6/6
ZkCtXPpwnVEi4aUMQfHMm6waheDGrCknl31b0SkF55ph/IJgQUzlA5MOYfpb7h7zQ/hBvg3yDN/b
DiklLRo/fY8LGWX7bD7rvN44RH2HH8q2kB+WzbDpCCC56hbugIySQx+zUqA5A1JtuERvS0pka/Ya
QxpgoFEO32uBqCWL1TprG6jYhA7lj5//1HCG0H+prmReml90h8RoNwrNPQoH80vnBMxdVfaS1XZ8
zkBYsRq1+arNLJ2gISe6NzEsnbywfBsMvE/OXL6PFToWMTZkCOSO/TDWjXtVVR8QVLGkqoSHQjEm
DAxWPNX2DHE6tLQY/bZOakQHzfMeTYhDtxVrTzkzsJCj8q0dfZe8Fy4BNTMT0y0o0RGDzCVbZJvG
lrj6DXItKp3eQ0m0bAkKYggPMrzRpgaJaT/IewJn6KTG5feiHDXG8HA5TAHvrOKWs6yVy6rJ6llk
rWIkfAKjlq/ZCMJp7CkEnZzGwfKqEhmcEPX6V01htnvThpXUa7oL60rthfQ/OtrG22RMGa7Om/mR
gNlgIOYSOc9udK1zWDThY9qcqeiLb42RUv9UVvgIEMT+XHcMToD5J5vZ6hFOfr11ctdYc9na28qp
s2OhEUwJZ/TBAIdSNmpV20H1hivzLAWz8hAj923vOR+YzhSNOOsji73pUlvd1yk0INUPAa0Bz/Ae
c4C8XWDtJoQsa5TR7W3eaPsBjN5+GpiEMjvC6ZmExo3y2ZClgYdUuwUlNxfwWlOjQJoXSl843C3M
5opLd7rx1cQgkZWstzm7uwDseElRNVqYns2Ajm+WWYcOgczZcIcXHzTlyTYn58QaCazbZOaVsMY+
FKxn5Lv3j7Vik+okxheWrehHmLR3Rpo6aEP8I5O18aqgq78fC2LMHU5bEnEYnQ15a18td/t5yE2b
bTwvr3lsHjJnKC6yKulNS+qCIgrqs64N0WFqxGG5mZmzfboyBJfxposJS/rn/x1L/1mDWXQdhG7P
G2I7m9Cv7nPZKz5lxz2aSX9nJGpfzlbzslB3da9hArC6Y6jwgjvTGWQJaREzvmb0xglQBBVUwvbP
nOEiEI6IqF1OYYiL97ItoiMXDLqoqaVG18Noa4quuvvnE3HimXuIsbQly+DizS2FMfE+kIuZWwzX
b7RX9W3V52Zy08jQvzZx6q7t1HGObClfO+Q2jMZZuzQ9tjdh4aH2m6uKIHOOVgh2oZf2nZ5FD/jh
GngzvjObxVhOaiu4ylpYAdT7Iw3krgJ/nxyCoc7PGKC969ZFXlQ6cXFpfEayiptGsx4KEqlwf35D
W6l/jbFsr029/JgQIBwStIHct3yHnRwQj8jJv6auxvTX87XDFGGN5P7o70yjMq6LrKPMYZqBJUFe
G4UXIJcbtiIfxr1WWsFmZrXdBlV6W5C5cg2axN22QXxKrWmPF4seUEVrEM4PSqYZigxth4yTfGJj
DeqKqUqU70VZPlnxGNGEoyOiyejIGwONosXLuvyv0WufTOg0azOVJRh1dsi1G76UXbZL0uRry4jz
RqvNl9iiL1hErPuZfEAb2D+ZHYC4vFVQ+paFhJb1TdrQFRa5aT3GkbgOA4nnMjMjYLV9evh3Sljl
9wMSTEs+ON59MDBzurHM75NDs2YdI7mD4I5htqy4+Vxi78Z1nqT2ZBPnon+pjUcUKqtKWSsb570B
6d2l5lG6dsV6mxT362Mm9+C8dRArza7J9k5z1dbkq2ovY31Xt3dzo/ffhQoym1YT8Xm1cZubuNy1
5CgFrpDC8L8MhIAVdLRLKq4BH2MIfxTxdvkBZSicwgPCmj3N7hfhzoLZytiX9QhssySPTafN0Yc9
04P6C1RY5qAB5kHE6Ze6MR7QbW5wZ3HnidRDP7jfC2Vtshyu0JQX2jr2zUtdNGcFSIQePq/CiPYJ
XlE/70Dj2Wa6YnL5hkLpqR45SLcBY+dk5kG3oxm0Y6DXjXty2Ij5EtzyI696YFMJ+4ipMe7oxs0f
axwX4Mhi/CMNTZdxo2HVRu7cezGu9kBHplWdpcNks9SZYE3TyjdSufElonaUm5ouBGNrPj54v/us
+gvqsT7HKP8R3gogy3YNKV3TIS1P2b+wZtGfGF0T5RUSGgZbpBtQSlMJD3l30m2rOyF/ukeHqjNQ
9bunAeJTMoGZaWMyqeMMV4ZNX2ZV2jrQMjZP6JmY7XONDge3Mdydo5k4DBEtHOn6/OgZ/DxQeFkH
rfPCbVAL87mywes4lbYCmIDbiYjjv+J6/+shwj8lu1oYrqmUdH5Bzvcs0UMaO3yg8/59GgxBFooG
oRqzMSqDPGvWy55ds+sS6SVaY1N40em3fwL6L5/v6B9TCeWvdHHpugamJ8sx+TM2It6fKbkBY2zW
H4a5QQUyoGXdY15IzNGCHv0kNy21EOYrtdJA5BOggj/bZC4ZkNn+Y8J7BUgwzP4C4Psv3Ov5hVkW
laChu4D3l+f/AH2GQ6e0jOUNZW0KOSyV53zuv+COJUvJDx9ymby1kpmAloXYYKuIXhWq+Vl5gLrW
xhz65++UZcwU8T+ek0oow+LqcvDh8Knpv56TQZ5Ztccyhg7TIRN0t4BsYyBZY1NcMQ/qYU619c6n
v/rcOMWbcO3uocaGfUAalm0ZaKe5T4dOcBNsVJIctaDGPuhSdU0D2lITzAa9FXntlh0pH2ZbIdBG
CzcJ90uQJdCBmR75Wj1dgKm+h7UVH8vBeVhK9Sall7+w9K2XZeeyVPef/XFTY2mi2YSFRlo3EbGD
++XKWBo9cBTrFYPaeeodEPoxU6o/CaohLZZdGGrVnd24z7y390kD3z2XXn/raicnaziUMDQecRrf
LvwQ5rTJnXK+EUG13PKBxxBgohXy0e/pFyRN3x+EB+9/kOZ32rfMYObeZZgREFJM9cHLQKF4ToeS
pNyKuVZT80OuxnotFrq/0QX6AS0mGed1hGFxaCDhVwN856rGc9SG+DZRGg5vRvZR63bz3kNZWIG1
ZPjupuEJj19z22GlW1ls+sEs5ocxMtOvvOkGTr0wFs39cihwQBlqeOpoKdYLaRIbFAb4WkLdLE5O
4zJP6zwikepmy5g4P2Qa9wZILuW9SIgVqTvTgpZrA8MyJFPMIXouJ614b8jlxmvLcHDEWGdEKt8M
Tp9eV251byXl+GqM9DPjsHW/egPDdL9Kh8ce4Q1dx6y5I1NXHzx9r5MDsNH9avzmjyzwjEvirZiQ
ebHFz+5G/Fws1/r4Ip2MDrz5w9ench/Ewnyoub4VTeCtNrYMHeaipLWRkOV2f9ZHt7k2audELGF5
sv37NtWGi90kw9y/aj5puk1DuiyXHPwoma/duee50COhj36eNgxDt3LmrcxA/XNpoTcR1oAmOnBf
4jw81qZ8cwtZcLnOnLe8T1cTnIMjXiJuu3x4B4PWTTaXOcIa+4NRRTeZWVd3IaPAykV8pY+mcYVe
nFMl0LeuaqhwcqdSeMartxLDzlPHnOHmv79qUgx0Ew01qJ6ue0F3oBNMM9hfnLrlwiBhk6Ejhcn8
R8QsLI36vOFEHe/iWvSbPsnfLTQjcItCUqoG/X7Zd/elHx7Z+1VnC948AkYGypVIDAT59KDUlF2F
DBV3nt4hughEfwjKCWhsa05sCFFGfi6uE32njS2oHXUsRqNDCBE0qjPyaOrYoE+4AJlEc32i1jMn
kzrQ676aBbiP2KguXsTssI/Uj1QJ5yHAO7gvGoM9u+/ulmZw2nncvVz5o4zMR2+G3fgRDyIPv0IF
BE2DRWGUo7j3tA6IlWzBk8jKRzxShOcpTq6ZDwyXqgewgIgFfrtkpuPoTX2ys2YEYWGr+hR685wx
no4LtG8y7N8RzHZptzfofNx1HpQOR0IorIqd01LCEthV6YV5zt2+PQhNXDeRk14AXqeECWAZk8Cg
tvQyfVh9U71uRdLcB37drTULSdNk9HdD6+fXy0M9k3f9hgt4chN1EFYaPljZOk2t7mEYI2L4DNRz
0oY1r6Xo33R6qzsGQB9pa2N0phQ9SGdrykgySteMB2eCbrXclpEbiUM/ODurY5QntKjeLq8+nQQ+
hzzdL19lzk3sueuIV0+5cYgQLuwAOg9fHOUdwUEQSzT31KfeA9JYwa2aPE8/dnafAHJNCP20bhJ9
oL+nCbmtTIgOSxGfAohoWodqbq5jMCajAIAgdAkappR4tHefewHH0XYunzajfMRhukh34DxO4YI/
DRziuCLjaBm42Cq3ifbFiE5UI8kEeszEsgUtItOra2S/FSZIHP4DKR1X7miNO26O4CSN+MbAurjW
ffMVkqp6ivBO34yT/TrhSDlVAoPCqCL7WnGNXOsSPokSMDTGEbpDwhjzZFZQEKOBnnDiFbTTjSrb
N2Zco3fAs69qvzgHsUl6XNaO+yQZQFhj+EfyQJuC8zq6z3IbtI2TgJFc9udp0H8JE127RI0+4Ryj
fips1rSpanEADkNGU93fxebAlVA2GAcxm26gS+kPQupHELjlrrTNDOuhfhrbfHwhmRlCwNDSxBzE
Bi88qOkufqWf4mzYk2u7pIi/mL2nNk7swjZEtrwrffSy2aSpE3tUEEU0jJiuy32oSrWvsfsaGHLP
MHNIS+Qeu/WLwrnT2QATB9u/6XRVwCfJZgNbDnl1grbMA65wp2Q/bbskLc8uJJLP6TWalvjKZcYF
6Tl508YKP3M+0Iqd/2gN3+IKt5U4u0X7TVk9SAsTxEsT6d3XTnzDoXTz2YLHXOlwFr0nw+PYdY8o
V5tXLZpukCxmxSTWosyqzULEoolBko4RZvVzM44UI7Nso7LrnZnR0zALEraTabDWOmrXb1ar34/7
qBy8e1WkxbrwAT3ux9K6XV5Vy3HTxSeOzU/ibeVr1ZniNj8hb+GQe/FmG4lzrPXePdFvvMrx7m+d
tmtPXQie0u6Y6Hqk8NVWNVvOiJzmHjCBQPUf0X/jIE3vjFHvdjndtLXjerMoNcB31+1bMwy/p2OP
nb9Wd+OyEUZ0jcZpHkmqpGt2adm36GGevdgMvwq9PoxobYm1l/KkGfQyewIx8H4wvEwjozvKHOCS
KPvXiaUQFgGeQYUdKVlP4OPqEV1aKRFSzGNqIwsOiQO+igHgXizgQ528qHVTgdWSbnmVxr3xkXTx
daMm7vPklsxqSLwz+IHWsAyR38yt2RqYySFUgi0ol0P6CRPHseiy2edQOnyYV6GP0AOZKRNOQVs8
aLMnjWIVvtMQ3I6JU2FdMxgizzP6CXMwo8tzz4U5W11xuVpjjG3X/TokcfdMmy+gv2MHj2rmo+n5
8GSKHlfKTLDMcQreldZO0z58KRCdZxSkpK7YzBr19jiJvN/LJiw+589R8gWOI3qImWUIUBIIbiaz
Y7MQ09M0vyrNMbggZUBJV836fNa7QzfTaDN56kFJrKf5nUzzAW9HmwB7mxeTdn5prdvsLJl81XDr
HVsTBElAK6iytfxRmUS9zskQKTi/ZewhdXqb1mQBaCM4AZVk1wPnnYfhse3ruxiUxNYQ8fMsTthS
pTEAq0B1LfDyouXMEm35F4HUSIp/2UxIXQrTspVhGuwCpfFLSlbYq3CIGbWvkip2DyRs7vpGry4A
C4GYhh6cgNF+9FKVPdRa7p8RRuKlyIp3JErqbn5uYEb0gCVHgwSaB1e+jhecJQ65etWUF4qXq8/t
SY4+leX5bHeTfRVIb9qmCMK0sHPuWrNyNq6Wf/PcPNtrVvQCXqd+7Bx7N8XDyUvE8OQKhIfRuRoc
NKj26O6NlhuopbAmea4wj6VtZw8po3xvTOx97SmyHRSrZmfGxHuL8nn5CGLLHzjjr7XUo5vm+xye
EctD12YQnczr5YpJ0Fl3Qg+uAXKLz954NadKZBNonFqiCClqRo0YD7nYihzVl0JVvTS+6YI8OlqG
vEygT3bnnqEQJb1OjD1LNU8/cbqNvII2jqVwwEQulp0SQuDMhLfVeDZibsOMwsV2Gmt740dDtY/M
gU50H/jXPhMGZlRMywV//KAM2DvA4FulaBn0jn9dqHtXNvp1KwiXwjJbbFmOaL3rngFGg/ZdaxnR
TdeFkApCQji6WWsyzA/mxNnvxPVjo+xuNXkWItAFOi0NrTg2lab2hgbyagKscCpG9U0D/HNSaaCd
MBSJbQnEGAVI5d4uD+U0sCP2gEss5ODIHa4GVCHvuQmZj31A7L/kqoGJ6QqH5qFXrVCR9cDu4PB1
pZN9UVXLGMwXB0eRpqRMpV8HnkdMQNGQRGC8552OmdZBFpRNjX/O0UZHItdOfpEgWZ3/lbNZi7M2
v2ui57p308dazYPBbg5rQlUZrN3Qru6y0SbgN6/pOJmwOhgbfvMdBqZWVk13DYIuPvISV1KRqWMT
ujpgQtVv7QZbrIZCdpkUO4xFiTNBk0agTJIbKdvSak9pdVBT2T0bBglwugs6whd1eYrarjiX4fh9
oaamWblJYu16uRAc0/Hva38f5HkM7jiZdgOnMHoC5+r3bacNsUrzbUg7Wm8yBJBP2C3IKcAUh/DE
AYMVwfPxvcvERwjTPw7741LzxT0JbQ7axE0NAmpRDFqZQ3NdoLGF8hsfVOVUewA/05rgPxKi5v3x
8qNL1ac5bPeAqlqHMrKtk2YVX0K3i85tYVrbvPRg6ojpmx9U07ECw7dDSEXbW4T+cSrNdqO7PtES
pf1cYIE9WZhK5kEMjDHmOIEeb4cqss7wuuC2GObD8rdFY1nnVHV0gCvgaVpSE5GawxFBVDttvXh4
Xyrj2PGtNWqIZl07WfWEroZwWbPGwzH/1CIgivTcOvZu887IsL+i653jJ0NklueaQKraePtlIwUC
CiXaZBsPHRV8Sv2zM0wrRlmAwKtSABIMRM9rmYasKLKGOVoFx0Zv08cYX8jDEN76CIdI++zM03IE
ftuSldRul9yZVKOrHlrCvszNQWwH+LoydkLEJchho6v2LeJuh2i2qndLFE9RTqc2M6vzpHABtQYN
Ht9PnINnjEhyJGQHLbjTbRIzkKN/93PT+OoW4zO7wYNRV+OlpTFxZq/fXXXcgRATBZsyn/qjE0w3
rieSmynP6J16EHvCUET3fjNs49bN97XWT3s9HbyT27CR8958JkiHIizs28ki3LQArgfK5AXDAuRE
iXer66PhljEbzlEIO94wOFvb74Mzk3Z2uINJJ8GX/fPyr3oums2x+ybDQyLs6XqRTxnIoH7ft6Pg
tPaE18hNYCM4hgfXPdq+CzRLj58KEXb3XH3PtjmO21I1M1ZO+tvIhr5pmA7TBTOwkLR33qmaH2yZ
j/SWKas908Lf0YCAgll0EfrwnRHDjFBgoxUM3sboDPfAZWOiBZHmSS+APTdLGyr2j+zptKNtqmw3
gindaEkbr4tocK/1EMVCDV9yhxoGLGZBZymMP6ALFkc/whcGQyFknwuoO/ab+1jrvghh00KPenX0
Y0yJ4Mr9ezohPvAIvfoCL+e7V7OUNxVAAZPAkE5HwhtAcka6XwUPUrM3YhiOiLK6R2uora15rCbT
PIGJlOwwabeE2u3Q9jde3l4q9NpnNsfBzqaxi0V5Gk45A9PPWVjAzO287PFcyycK2KfKDO3+UifG
hl1ofaMEwwO/Q1/XNQ4EpDZ+jlPtZh60G5Ge3QryF3eFpt8s07OAO+qVPdrIDJPRPRuMrgXIloJY
pSvX65C9zhsFrx8Y/Ul9uHJTlxjfIxdEewnppl0mixIPRsue2CCXygpBXomO/ViEjEQbxzv6Nv6R
ws21q8SHWTNGeb9rHQJrmmIf2GAJYkTnywOasNlOwUQixyq+g1g/7HW3CM5SL+K1HeWnyRmi6wR7
LqzW0N2gj+ivjzjZEAbOD6awUVfZw7BdJG+0MjDzNXsmhalWBVc1/XzCxVFAprp3Gy0CYBctRGxg
xGNT5T/Bd5/cHpVGNq44Dd3bPqq7W14gISxNMT3AALittG7fzVKJXLnfe4qn9bKBqweLyccsAApm
7nTFzszXg+lUEtRyb+IJDoGCPJg92KqJacoBxQoS2B5TWuGk171JlEDMHf0RyyG6iyrBSj/PZMM5
pkEEVnSIhTos6ktROtW58s23IKtSJpnaatJb46Huc2Sps1pi0vynMrPrdeGmKIIau9/EqYz3qZXN
hqyW9LoR+C/2S0DzsdmsIj3OT2r+tRbuhXUESWTXDzXmTJOfKFKPuJ0Bk0HNKrse2FOdlpEkF/TW
Aj9474XiEW1Pelt5hcTFW8+rTeTfpaHOeYA4wYl7uWG2NjDXvpuE/dD66CyXyWGX4MVXPh4mwD39
pa/5E1QxRDUXNCrboZy+pFLtopDUTeyXHeHWDtVUbh+pbSh4fexXaVagCZsPXc/8+2Wfj1SM24Dj
Uf6U1g1UhezWmzro7124CdCmQDF264vSb/08oaGpgH5bNfc7c0wRpzUhdlb8VsE4nMEE9VuSQ70V
4RXN/VR7GtcfkMTImL45UfnDsdkFqMql+93lTbTDqGSQ54nWvCRbjiSvYLfI/lHe1zAdwqdhaL/p
g3u/qD4XLVAdsHttVs4cYFKJwD+ho2FYILCemoanDq3Px/XnQwn1L0Mki0agMGxXd2zTsuQvIYeu
RRasLjHmyzA8islRu7QdmnsSM4OrRBte9HooaSs5x7IMENo4dfyZ4bZEX/iJvWmAizEPrb4vb3gQ
Kv1YQkc9KER+UTL9RXDsv0RIWrZBhq0tLV2xav+aDawgNSVAZqCGDMn46dFQUwgaK7Xr6zz0bgxM
hDexQ7smN8bh8hfv1q9ZqkqYbLsklktDWlL+GlubVWXhNkNU4pXJr3p2njfj/BA7l7hGRFgaY4El
jgdbFjxY9u9fLv/Pb9itCRdzfQVd6xpPyFH3S9DpWpYwiNEFQEPT1O8+Hwo0c3mPmHI5hP/4Kdiy
/sd/8vVbXoxViAXhly//8b8Fhv/xZ/7xmKf895/zL/7vX/Tzr/3HdfiGGTD/aP5v3/XTr+Y1/n4M
V6/N609fbDKuqPGufa/G+/e6TZrlZfjv+fyd/69P/tv78lsex+L977+95W1GvXD/7od5RsD48tTh
x99/m2eo/3s8+fa1yt//7VAnr9mP+tcfe3+tm7//pll/U6ZpMbyez1BGQAanUP++PGX/zSLtglkk
sa6Ospct++855Zb6GzF2Nk8q1tbPrNE6b5vg779Zcn7KYb4KtEDw+P+VU279fAabyMgNLhsmtuD7
dWzBv0ThWp0RW5aBdaYuJ0GDp6FwtlwUA81XLTfNtVBUwm2IjNRu7lSI7QLhCPxImhp5oUAQegaO
VtLMuAkhsE4hPTsZKFhYNgKeDgkJl4IqftUGw2s0ELim/GLjG4LmMvggm6RZxhttBPOOnbLl33ge
hKb2fTSKu7GOPwJindCPYQpy02s0Ani3qPkIAyF7hB1EU7mPTOvEisTkcRUO3YH14IXIpGMqjK/U
wAelSGiW+q50sB3bJvQAJ5q2gx08NwIjvednL4TivcgR9PH828LxTa+r6z+cFv/DUBw020/dmeVt
tpTr2I7JasFH+mvochXqCbZDnfsOx4Dy56w7PeCmQsAntTCouR4Bl/bIiD4wrLU9SeSM2YeB8Z61
3sVlE39ELm9uSAm4ortyFKX6msEkJvfOGlFqbShuHnELbfTKvG5GZPy+O/LGFP5TnabnYP65Npzm
iVe8ntKARAK9DBka3VYlUsM+4ONn17ryUo+px/wqCy15S6avlmc/dmXwEXXeYxvaT9LZjbP4QdIl
nvLmm2r8J6+kdKsmFN3oXTaxmT3F5qUVNHrhYycEEhUYucFLZSPaTRe9njQpMOXEEpcGjKN0zN3b
zINaW7BFa311Lc2XKk8vhMRC8nOcVxdjpR8HLsBkDsRIIVoMbXoiL3bcKXR1hrEPBudLXKAe0Fzn
sWr5YCfUU/M/jAz9cF/2V9jB4oM+WP2+dtKvbdsi6caGt6osKOGx2e4kTBWS0ZIX5QhO7n46emV+
38xoLDdunnvTeWlzMoRUfksdfzF5b0AIvOuZg2gUQciAEKbnfOSMYP6dawnDWV5Rn/L+OHayMXRE
NXxzraE8mEBnD7zx2y6n/YY0UwtC5tYcnwzSl9IJdpE2vPl0yqUVfYgSOWKBzNGCcNS66Fd9lePT
D1E7G/6HhXN05aIiXWVEQDlac9bdAdURZ9l8XmcVJiDyL9ey4YK2EHsn/XcTVDRZChA0awfEgZF/
WDXDl1j4H2OW77GhP1Xz0bQxK4E7rkOn+oqsEp6Mb++sAr1o7N2ndfxCu8W5cqo56A/lh0YA41rL
w2+jifSg5q3Fs/pRyvjcmuTBxeF9J4JvpI/WFhGVUSo+5gOAvg7uOurFCgDPR1eJdW9ExYYNuFiN
tf9RFhP2xaZ9SHzF3iQBl81gdItm/ISEWG1G4qwoaNcFRrRVrGlwJLr+uiSgcTn3kRqzeJR4KIZ8
O+rM3AP5uhzdYMYvf369Oz9XUfPlbiLPBJCH5MRUrv5LFQUlpqnDNqc2RrZn9zhKMz97hURNma/p
T0POVi60LsxOtqMQe9UTJRsNjA7CzLlgvfZX4RS92rqLIxDJEOSRDDcxAl5Ujicx5vfmvVCcJ0Uc
H0ClcXWLc2UCDYg6dlVhstFJorKlfG8w1rEQO5f5u2IbDWGmz8gtOSuun03Xe0tpJ/QVmtK+wBRL
jO/tUEGVsnYtjkuEH2cylWgOpa8BGDFkWtZV5GhHK05fsxjrGN0b4iefpkQ9kuB5ZYbIUcaGjVCD
DoSQR/KkJInLnHUrG4ZOiW99ol8BSzti6OFcMDVhpoWKM/8Z1c+wsvoH8RfZqrLluJbW8MNxSii6
9Xz0Vtd+1j8/lT8/6ZXEzyqcz89Kt3XpQsWX3Ovm5/+gC+JtA2qFNIVJrXpyOa75bWo0ZP9eHmxs
56kPkn2by5fEoPNXROkWJIxaxfl4LYrhcf5ud+JDGvQ4W7lJACgFE0ylXsKeWUViq6epZIGS4h1f
+KuFIFZqxqufzeia0FCrIZ63jZXYsN++q+PyVc+NJzXjf2MW9rDMvg9ag8BbYy3PXxGOlJzd7Bnt
5NW2GM9IO31tdPsgKvs5sTiH3JJ3b2BZYqLDron+bY7zslbc7myPN5BCw2MWd+gz3lLlMQSWSj3V
KGtyu7sQcndRDke6PAMR5c7M6sukq/OMH9w00TJRgrJoVS6IOY7Zj0e6bPAHfM7CLJeXgXXNd51N
aRLZM0cGawHf1vbWRY3jgSw40k2ZCNQx4NH5CERkj2svsq8sv463QflU+wkxUyRerERcAOzmRMhM
9d3uOeUjpvfbUsSYN1wv3k+oNE2jbTdxET9XSXzz51eyPY9N/qnR+jw7yNR1pdRdB87dL2eHaDWG
YSU0dBp0AADDc2k6l7R36MvyHllt/t3ROb8FdqHGhybRkTKwXHTE/h18brkFLXGAgk8JC0Aei/Py
pAy5CjF6tysrf2oAM9GjOIs4f52/s82QnxAY8qol/AldcI4oY0efCel2m7yix3gKR/LAe/eiV/YF
LhFN3qC+RHKOG4x5s1qNz3p+AfkonzolzuRzaSu75gIeMiJJcl3bYv6aSVi8jO4pxg+3YlTPBYuq
OVVf+LlxXUghrgij3Wcg5kQTHmxweqvchbwQjNGh7+1DpjrIRVwNjeSh83jI6nYDg2+7LAKaDn4C
7ypi6YvFgjey+MlGPv35h+T+Tx8SLQg5ax91W6pZk/iHS3jMCA2QqFfx5nYO0wqgYLqkB5JdOriO
tZ2/wusBfjPCECJwdy0NzsdQnVIA9Cs+Py5rPXmdV+b5++VE16URjE/LpNz9F3tnstw4tqTpV7lW
e1zDPGw5SKRESZRIKZTcwEIhEfM84+n7c0R2V2ZkVaaVWS960ZtrNxWUSAI457j//g9GyvEYDe6H
jzHZrFCxWCobbc4vBOV8CCLlTg2+NYX24vmk0suyhC3C4y73AC/K34pqfJF7JRs+qigWpPVS+taR
UKKD3Tc7P7du5OoWEb9V2MNrQl4r3DQMqjXz2Pr5jEktM8/bqWofIrve0b6zBcmZ0iU7JpMbnQ0j
HNgwCnk0+LN5xT+Sauiym2kWqxxx6QarbR0bYvbsqRm+8gaKcZaa1coa1hXWaGtf4e7mUX9RTE9b
KUFP6nQTblHOFZuIaSYjZ/yqMLrh/jW5fZQNG5PnYm1i8ty56iuBivuxYDsvUn6l1ftD6lqvpEwU
6+eq5wH8+7tuOn8tqi3L9VijMDtNRiq/EF65gMHgYYOFU21xnNviolbZpZnLo5kVRxqX1zrEMLRX
Cqo5ZNa9srXLVwtvGIDYg9+VSHbLIxLRhzjeWCpVw1gveQbtqx/tdS+9lnqGpjxCo9W1J2qWbJ1n
ATQWqIdBeFeoWNVW+UGx0yPnPBWY9xKr2LUG18L2mlVKGVURD7t2i/ia18HVHGOqaCzuxp5N08QI
FmK3T8RKEUckzEK/SlzXwdsJJEsJEQanWV5Ak4GL3hXnKQ4kgiPaqa4/rn/WZXr5luAyoDflk+Kk
z21gJjwaT0ZLN2TiaRir21xz3eUkAaEBXMsZe5Jgi5tzib/m1F10qzhEkJG5zNTVHlehHOp+he3p
1rZaF0Nph6FDS/BRSHnfUlSgVD2DsRQov9ASJ8ErooMfnfJttK1dqFg7sy6w5LY5s6aO8JTCxhWU
yAgHX8QU7WI+HnK/s+8mbyB+0oFHM0q56OQHW1VeQ6xkrfxIncFWX0XnILEPS0VNpFW/NnKAkXL8
QWw7o11MBSZs6MyRrwJxr143dXDrOzHx88SOrkyKZo6ykrIvXII9KZCrgr+NSEed/bOjUZkWbnjF
Zb/cLn1FmRFk1mMmP3HSTAr/Y6TFSYFpoM4weAhslcdGniSy+nhedJ45nj23zC/2SI2M+7m2ao1x
51vJFVcMJqmJRgoIM/DAuYu74EFT4l2ilIcsojmb4vvCTS6EcV20LLu2o3QhqXZXJ+E3NP8MkIPm
PQM86ySCaIp+KG228kxaIk9S0CAZHnC/vkQ9byRtyNJpz4nLZ59o+Wzndrp6k8KAKanxWCL+ZzVt
o2b6DeLDfjDDp7jOrnbkpLTf2p2exy/0YSk+H7Tyaqg9JC1PymwgCTEUG82ffKQitM5j82HH5G4N
SC82cc030XEQXlGKc7cZkQ72Jc2yS207Z2bNO6nufe6vGDpMkfKQR58w3Y42V00x00MawpLgksb4
Ray97kqgwbWQy6Nq73GbfSP4BYct3hql141VYgvXdZgGBfMRw/YLyQiwe5kr4d/Dah6yN7RUxtoK
E/JrveG+bXHjSRUWcmSRnRpccu44jBV73WXWC7TXb8xn6NDkZrcIy9JJe5eWZnnepPUe4+I0TslH
LS+T3m0yKjzfSBdwC2hm0SVt3DNn71lPuTLWTafnLwRwI1t0t65gExZOVEiIwhdgpzUx2yr1Lldz
URC05ZujEikwZHCPVPujb7SrQZAhfAFJtqJ/ld3FaXm99N+hiRgWaDsQknzkEawT2fdGQ+RE3t4g
UHpDTXyGOXmoafmXLWJ2kplg6PwyyhccbQB1x6bg51Abje4UOQzHAi+45gEOw+kUHeAmSX/Id02i
5NSCSXFfvTMOfhc346fk0zIaLZhZTz/KpnnTcJdQIPgpg/OtAKLOm3d5u9ScjwiRISPP/Zq2+Rzk
xIIFmMplCgul5h4P/Omgw+eg0Gd96znjLvbpWBVY6goQzsoNoG2MKqQ8a3iyYVbgv82PU9YwC+Pq
Tsq5hjGr1Yq4ifikgsQuB7hyEgyoou2v3IrpxvS6fH2Pp9wZOYtUI7snhIItkJkeoYwopBAHV3J3
6zm8CiKUqCAtXfTkQbpa29NLQmj3ClVjuZGg5Ip90JzyC3yZY1dXR2u6M5vs2CBeTbELJRT12PTA
ThXkbp5YeSyVGmVblF6VksUIurdzUuy3m5J34m/wFCdzcNSc9FVAnJZ50irM1W99ZSUbTcGlHhzo
GOrp97FE6gkXAr/OXrla9vSUykdF18Nd7JtPckvk0yH+hboWOTu8LLg5rb79HM2IPh5HjY2buo9Y
i1EtKHTf+EGS7+pApafiYwYDTFGTF+cYD0Oj6lsMQjyybHvf23iwLO/bwVrbpaAG3FJfFqU8HBgt
AvQ9xDjNLnsHMQ2XoUOk1JfmztO5vF3kneWZnDgj5Ilp8mbAc7h0VwNwTXLRP6yhjBcgY7nJujZj
DWkH/yAD0v+rZs+zqBItUE+d/vzPlWJulLU/qy0jf8/nDIcFmVQYaiTJNiFWlrHizXJ0T0ACaKIv
BFQxsMOlwRpmd7Msyq5wbiu/e6uZ+ZIJ1kbbkqQwOTwtg0RXhce0nbGODKrbKQRq/PuiR1f/PPFY
GhIULFS6jms4umH9IhqZLR2Ttpp2VdXng03866pp8htI5q9mS52LrHYFw4LEnvpcjc+zRo9hzfSC
weCS3IJUFLtJfibVaGGr24q8EqlE/cw7+ur3uGO2PONNsWLqk2wZMp+loEztWF33UC4xoOKrQQ9c
seA2S904k/4JD945GrCaffjZ6vSAXTlxncPgrU1YlnwgGpmcelHwmcpqn60KWKLMTeayBVeSnluj
Sl06YemnIyi8K5+oC2xuK4wpWPWjbrwmrfYGXQSNQEYuQEnFHlGJWzHFq4suuehNXP3a6qS64QlZ
T7jVMTm3RucSEu65TsT90n3EeWkPBAUKSH2O0nTfp+o1KLUTfpCtEhA2ZnRXDCXGDtWvDV48KfX7
1NMwWLYerx0H2wBDPv7QknAP+G2q7jF0CJ8ZFfNV4AEiRU+K8Saoy4LZaBZOzFr3ycrkW9m87dJy
uO54M1sOqm2pvouWn4+F+wjBgCpPLzauU9x5ORzUBqvbbVHFr7n1oLcvxOLey0Vy2nZrZfaxx6Pe
Yo6tG9nn0rFApcCBcu8zRFmPcedCiKAsJYYoYm8C8Q2snbSZLZjOpGU30kPK06CMCGcC7TXqHoIp
fw0K/7fKfWqocdZlKa2BVm5wEANShsO+HrThIR3HM17H3XawlU87OTPU/m7pxfeoTW4bh7xq7rhi
BPuC/IqmKm7kv6G+P0IJwMICTCdlzrh0DH3yWFrfisz6tsibqQyL9Zxb5KvWp5CgpqrngjdxekiK
+nnBLXB54GKSfkCZzb2pSvWVafEhoY+n2pXG2sCgRfCVpTUd+zPxJGSo2FxrZt3E1eF2OGCKlOfF
0aRpK5YOUdrYyNK2U2/ewlu/H3jsUmTZYc+hs6yL2LT2ZjWs/35dL1qvX3AGW2U+4JjMXh3t1zmM
agwB8DkuZALWLkVmOuGSSPjKgh2DB33WWCzo1LTLXKY3hwe3t9GSq0/EGfyskYchSzaIGcuGml+P
0sOylwpBl7Nu7py7hESIWGpbxqJr+KJXkxcZqP/XGQxJOTVkg87a8VCQBrNGl4HW3bzIAfoP39eV
icevX1iH0OnZmBwjfxMI9Q89e2H0GQaBtthIUf4l8WcfOjdwOPu1xWHqyHG/gP916J97PnYzmTuY
PBdC2q9SXcvRKk3VDCFp5W0H/dS7FP1S2FcczHKhJs2/Qyu5r9PqSFdwrAIYEMDlMg/xInJilY3u
pJtAu8W2ZZ1Pd1KJLkMgKTQtqP7dgxdQb6aZfzZiSj7y2HBz5G1gO77BWv8RWOlBuknDkiseupvY
q15SOzui4domuPWOc32LlrDcTq5/RltjQFXFzg2ktQCe13vzIW6tJ3uKhw2tFKpTmsai5P/EH4Gp
0IXm/c+pWmpb932sX5Z/VFwmGWVOJ8fZOqmpmCDcyNfi0CChqGZUbAPNVFbPET5y6LPHPIaofZcS
x4yIq6wx8+2CEfllwz5moUEKpEeoy2YDly3MKRB1In9R8t7Kcb4U5EHH2zUpO7AjhMFi76pg9v5M
H5t7hDmRQLX0ahld+9oMm+0w4d2Iw/+1AaxbhTo+VA5ur43eU93Ozm2ZekA11NQMkTzkJkzDkDCA
KZXlCcLOQ2xS1nUaxbpCNJOlhHfIc/eBODri4kHetK7dy2KR2ljaBi+8CafyQafCCMIe4u+HnOTS
f1v6eER+vxo9CoulkckCjhX5bHPLn5MxUczgYaXhPvuMAMvmKCfxIqrTPTbtu1RKwCBhHKfJrS4c
8h7sDAQ0N++r2brG9jP8EMyqZdzj6TyrdDQ6Y5xllGabfFg1bn/LzOwAAkG7RqM8efEzwNMOjH7Y
zJW8gZT9UgNilkSc97ge/PCHL0Mdu8cC0lfw8VTOS5e+NKDeS4l6EHOknTwALvkYGKu/kvlNn6bH
Vx76x7iBBhpfG0Ky5ekNe97G14fXrN/959/RMvNg2/VvvuvuYOj97HMMXKtl2TiO9YW7jd5huVj2
Z2vEKss5G6zLnx0yt8+hleMpeQf1mGWctAyx+qo85kF6lPsr3Sk214yVrHWOkMMwKsTBkpAJOQiF
Jf7L9mDtSxt2UcD+JLViC5LTpeFTkecP6RxemE8dcXX9OemSsjMkKOhmqUbRfCN6cgvzJvWMxzRl
ZKQa44OeOz/ilrzAGJNptDSrbiL8wyqqW6LowMHkki9dEirpm9lwP6UdlbeWgMZVJJeqS6oQ/HZU
tjImJgtqXYwG5yrbpOwUpc0Lm7A/wg4hioivjsfLO655qJr57YwNaumalg5CuQGP2ugVCGSPAerP
WfCyHdtjPeOIwhefpy5aVwl5bYLbCLgQU8ObVfvoR9om6+KP3vnwwOrdAGYyTXXOffYF7ngG+uU3
0vwg87uEplSu0YBcBTTjIj14W9C6FeyhGBo+aXMKZ451YkTXhA0rn/KPvMxOha6pq0Z9qSNCURkc
RLtlNi49FYLWA0eiTCOWxknL9N/MjnJK2jLsRe7nNHyQQaO0Q4pbfHcgPy2XskNYubVgEy/fFlUV
xbSsU2M4UQh8mT6plfJd1bk5eflLFdHULIBKTlTDrKcFti7BQ95atAhOeYP9LatBKWuEbKtGIIvl
VlohvWYcq/f95B+ll0MDvMN9Z12yNfz9+bVAyn86vkzLUWF1MOdD6U7R/efjq6vlp5iprtWc+bFs
vbYzvWD3eSv4wjwY7L6m9kriV2TjAV0/BwMqW0yoXSVg7sNHXiAD2fbkNtVZ/OQH82p0tmSmPIRF
cvWy9B8OXeu/OnPRZrqe9A2MA385czOGGWqQTdo6zFjnYXrUZvbXSOMbWJrCoLD64XTKOsd/KKqv
tpcdxrOwOGqHUCQBSO0FwfTPtTIHq7RriYOoaEU53TiDFoxGztdlM5efBK6yxzX8sVT5vqba3dtp
Rya2s7Or7CC70nJ+tV58UHT6K1jdM7YUEbo97UmWG5kmm9qpnlKdaS6epGfZApbm3JFPk1XOrZIZ
+6X7WpZZbDh3UEaeSYT9Iv4o/SfI+c/mBkvz5UDaMSGd2Rpt5C/ToMhMh7lrWOqtbr5a9daBxrzq
ChoVGQn5fvruZb+5lk1DFFOTAYjbMnGzdRx9Q7JGZBorHI0yaG9U6bIm/TTZyqkP5lelZhiTDSpN
T5cB5cv4QMamMmmwmYstPZOMF2RORAGKm+mnzA0iMs/I1COohVCdXYXR+apN9FcmkIiYk8RcYcm+
Rr/cQSSk+P37dWD8pR2FOW8bsJDEWYO5tzxyfyjj5qGrIwfz6LWPXmdvWLfRTAYRXQCaPLZGRhhr
jqWzn0ywXfruVDojjj/cPF+gMW3KRY1ykCOC3quDOR4CNKC2c21EbpyDU8TW4qIJmaGQVNGB4eYj
h9HCExhIMiMG+FS3/eMcWeGqkwowxO9nPWDtXSGjkyE5trhMOTCj+Puvrv0FS5AtgG/M5/F0hv2/
bAGRWltw0j0M34f4Q1OqMzNQgJ1ik3amucopinqH0YuFQLwbb9M+fEkCzgQr9CM838MbKMD/cDc0
7y/EAz4TOTfU1SqsMqDDP98OOLpgKtgEiQ/rxcNyeyk/BFF3DdjMDV2yIKtCQMo4Spcyb8GpRzt4
8oKXvmzfC7y/HYFZi8k+E/xwjHBKJxDvIIiIgJ2zbj8V5Pa6bB65ARhUYVSsY420/Vktp9FV61GQ
4Rsdz+FeHRfKy3LD5dcnF3Kf/bEUYUsVsxCbegVdDlbMfqmcpXZq6Tk8ARxl85EfuMQwMJQmgy5u
2LCW8s2Gy5QWnNDEh53bFmBRc5sHT3EeswEoa0zAPbP8MHY3GNTSx0pflMbDdyYXQBbs0fKVpN5a
dqgo6vYtc0IT7HKBXJcypstlqzEafbu85TJPkSqMdOhAI+BESkjyey5INpnmgJz3gkorRDA4rvp9
oQ6lSnucC+83GTYEM92CjFlqK36mRHrKZVakEbISw2ZJqMCY1hEBqXDMDfYu1sP3rlb2JcTj3Bt3
qJw5Xt2tEflbactsuVELeJlTWgqVJZ7SYxiq+4CcKFtgtGngRO9G42Ijx6CL0lrbIcoOtyhpsnQo
f51vAiXLRINxokC8CIMpCYohvRpBcbVwWQvpAdBGE3vWr1uYX8tDE8rgAb/Ztyls7gXOTxJwlCZ5
CNTsmuvDC0rqjSxjXXBWU01v87R6LMGoZdyzVDiTkXyZkfkTrB5SNPa+l6/sNuNCmSTWh9fFWlFR
4+8/nWeX2lbOk8r3H0I8kXgSKtLkQLeWBjab9UunAuTP0htpwharphRC4r4Pf6fBOfQDoUwMqrnd
wUb7h3G0qf5Zi8kxwUhSxWxIN2zCHDXtF4wOpDQ1TUDxteyDcWz9bOp5e6nSpTmRNkBmLxbaZwWf
VYYkOpJbSzHOaZgfpjQ5hjwnY57DEcoPMsnq2u9V4D1bAM+ktkF/ZMussH8dscOoZXAkQwuBk2Wt
yGBKmuRSJWB+JeNQmTHBYcbsn7TUEWMaAiyeyQPEx5c/1GLcUX7JkzMwp+rmkwC3thFeZXAqn8Bt
9DOMTtlOl3Wbs1BZ2/Lnrj/7bjv86GpUfCH0csGrm1UYMx3ySe1FQEyZlmfZFmLv9yQ2mS0wHvIl
9ckj+KNs5x3PRG4xHBfOYg+Qs/yfYHpStOC3KaovJhjAuhwFGcgv8hRnJgS9gCZWm5q7pXWWXgUd
FuMh8gzkJeXSA1OQoMhdeX71srjSLHdel6rNLk8eI+oVqRbu5u0LBJjyXeYE0u/LEncN7LXYO6cU
itUUkx3MbxFUd5HNKQiLGwve5bJJyV3rcoDQyNka1UNVdWfNjnbpnD73zqRvpVtSeACXJwIR7w6/
0JNGQh59w1kd8L2Q2drSWi5b4oTmOXYxVCy89IJ3MbVRfEoa2bHkhdgt3PU5YhJAK5frx/MM69wj
IKB2H2OWqhTTy2aMLHpn4A+aSQkFckbnkuyxyt95J8Z1TFqYTEiPrGfxd5dwDumVPYZayygRbVqz
csL0pNecYw4jC5kLyZcnltdc1cChfBXfwV9neb2tmk+mwS4mbbvjBhdYz/zTfaM0Twopi2CIbG9J
BbrCwsgDyKQkb8u1ixUZSLCtcZ3k2Flox9qkPUUFI8/fOZF88WW8II1kHCtfWm8B8VYrv5J5IM+F
PMq96r/UHhm/mJLy4TAQOjo57xoSVA4o/OYynpElYkBJtEcVN0sNB2m+m5AHWoZ05YS1YXBaCMMJ
oitC9LCvSnF2XqXyvVReOxT3P1tcHeigClLlRT40rryvhGMA7Vi/ma56mThm4Q1xQFoR47bCfBGU
QR1WYab++M8iyHG7jesrP35iIFbgrLwH+fipJ4+8kKetdKvBsrhZui4YYQfxSMsm6wzVeqFZJ3P8
0Jq4di4TQ+YpMm9J3PTZrHskkkRbqxlFO7WV2B1Db51d5b4a73MBW5YnSmOYPtN5yGBWJlitnHrL
5LJt4pWmxvuyooGRMbA0ycKO8DuSXktkr0JOXno622ififisnTtpouVAkDGRvF4tqQmo6GfO2yE+
175EwEIIjUHF9NFcL8PQ5UCQh1nGiy43L8/97QKmDSBcTFhLu7wIKrH07EEbX+SozQWbn6LbOX5M
SBKYo7DkUKOhlZXT5Ccz6x6mfn6lWtrGWfuk1YxKW+jC/FHp2+QPxzVv2hariL1azi6ZXNv4I8GK
H4khZtXLhfPlEV46zWU+2hn6naHzWwuLe9TLd7s6ueYnKNL3vEhuAsymPy2rIoVNhnT5bOx6B514
RqyPJkz6ISarY+QPtybcCNb2mNvnkj9YTCzAkvmSbQOU8WxgwcynjHINhSYCaVCMdev5+bod2GIF
i4idkLXjPmcLI1xGtGUffo7xCv+j83KyNxRHci1l9WWJedYUd7cUxP8jKcn/NZXIf6dJ+X9QJKKr
ND3/vUrk9D3K238do6+6/voXSpF/PUQIGNI/C02Wv/G7ZMSy/626pmm4YnbimIDj/0cywj+Zqu3a
Kj74jJvoSH4XjJjOvzXxfcDlEKGJiizkP/71u2DEtP/tQB804RSo0FtVW/+P/y2Y+V268FMPhIDm
9//+I19Wt39pexBPe5al2ipNBpUNWMKfWwxT6YwwyjEmjosc2kwxPDpD9I33hXkEYBi1JAoZs9S3
woAPISmH3QO543gs9JHYa+JIiBIE8mwz35h2em9r03lWmJ4rJc7I1sCLOswWzNyFnhpl93OkP+JU
C3pXpJdMsL0Ccto4DpwGxiYYJTBUpSKKxvizi/X94JlvbgjWbZhkiursrj66fVhJT144v3kaIUiF
OZ20aYPkPtngEUNw3hh8tGV564Wqt7Xmz1RlZGqbrghtnQ/e/StLPGUbzOmjH4+YC8Nd9S2dAUIS
KbRTHRu09sylecR165KMxG7onzW0bBCd4iH2MdtorIiaCJbSMLk/RqM5pflcQJsgk3hUEx/kb553
MfrEekS1b+s+8y2nPUZwvLLus3BhCZLLjaGxsQqs6j0tafDGPVHI65w5R9tRcQ2xT5ybc6OFyrjN
WiLS7PTTd4Jnyw++8NSAa5UEqEcZR7Jr2bxo7sarY2A2/IVV0Drt8xIyWvDqoTsuDTiubrLt3eIy
TPbjgCo3DJRr00afQsmpDCakNkMl8qI3s8pXppNhLDro6EPyLbotvL0pgzd9WmGkxsmpmGxkGCHQ
kjvdptSsw2g6qMypGgv4NRgOAh1h0OHbdKA4FjHtCj4c03p2ewJBMRaLxLZzysKPYXb2sxuX68on
sDopU6zRiL4eGDT49mMzZ1vQj63Rtj4AfXpUvPnbPDQYK1o8Fk6JbzPj3K57loaYDnmbqFWzjie+
vT+Qg5w1w2PfYWDERf4qR8adRdUizu2tTYuy4kbJMXudsSCogwew2nyL+fbE50jCTU0EpzNIylkK
9d0ooo/WD8MtGMy4cpW03M7Gc6k75LCE3ritm+oSFsATTY3PEU8lsbhfBLTe1Cr9TKQpxh1P4qvR
5p9tCj0U6n396Nv93owN3B5GQ19TXuuYJ6f+9NCiJN84TW1uktAeCYXBICMf4aBn8UmD0T/NeB0k
OR+1i+qjZfBPeu1tOtwnNlnVjZvcx4Rl4hrnldFsD0GCGLGe0heQwOfGNsFo73PTv0uD5EPX020w
mrdhXD8WY3nTw3xfxWl5ota/iRTv2SONq1YheLRwTMnAA6mZlbtyZFcISuqLLyP29hrPAfnEl7mE
xppjQGHgbwYoQflOGnNcHxecD+/Zt3FybvQq+QdE9BdA1KBMtVUI1FiWwv3/C3pl5yoGTJ0T3Lop
D4VTWLdTbO+sKMHBm6rlD9v+f7F1agK+/AEz/vluhmtboIdAx94vWFnfaRrJLX5w67jIelXvKPQy
g8tqIkbuoh/z0D80avIUO8VzlDT/IJX9VYP28+09R7VhygJYW79s3HmmGUVh6cEtqOBHXjs4F7UH
f7TWgKgTW8JyL7JmTeLDwc0ZgszOzd9fgV/64uUTQBpHA8e5gW3iL/gzrBwzqywNJ7W+f2Akdlhs
SCoyWc0Uv/XkHy74rzIceT9HRxesajpV+V9A+txQm7pn/7s1Zg4VQspv6+QJ3gNOgQO292pewxOc
92ZSIbSxhjen0Z5zo9tUenjXuRg7m7cWJv7FW4dzjOtal6y7r+L+zS1caH7JzigrknxMSLDERFVp
u3EmMk0EU887A0ca2o4Zlnxlxh+NFt0F5aWYgw/Lgeam4ceAd7K7ReB6GVNoYciuD1NV1Otomh+Z
xLwKSMfcBPZtOHyvDO+84E8N/sork1u4pYQkbwkL8kxn3IGYsqrfMZLN2UOM5rbstGdahE1dpw+m
Nq5SQmRv0wC3uGKa3/QKRp6rvyVidCR5PtZ5Ymy+IiLxUbdchDeJs2/wdlI4wtKupg9lPGAa6U/E
8v/XjP8gLHaMP6wc0S3/Ljp+/J6hR962YVSU0fc/aorlN34WiNR6wN+ogykCl5KOfeanpNjQ/y16
Yh521dN1JlDsML8XiJr5byY/FIgmYh6DWpGy7vcC0aCm1MHvXVVIcYTD/I8UxdZSuv5hn3Moqzys
RrBZRr1jw2j5ZZmPtQVaHGBJG3bpfGO4r1UdHq2oqtY1We70aiXxD/Dj9L5q95YdP5rwZI9IBN6T
rqI4hL5zy6n7zm4lQC4wA6Hhr5b1aYx68kPDv8QOC+VamchTwE14H/Pa2WT4rcw7dLRuzJT/VR0w
VSCxzV8rnMvPAX6Yq1gnBJrekKMzHbXzDMl9r5U2XMk50c7RWCkPuld+W/6rLY3+kbyPfUDj7XW5
99G54CV+lt+EGaNqx3/Fkgyzjh5b0bllzTqj9Vsb9+5rSl1nMxy4zwdSsNIIVupQpA+KDkxhyn8a
NaGIBh6IK/md5Ze9LrHv1QJy8PIKGODUAqbj32BIeF9dg6HqNnmR+ftMT527UYdQhxmAtqqG3DuG
Uf+MUex6cLv2Vs+yzUBew4Oaaltf09unou+cBwsBdZTq2stYVNqLE+Xf+si/5lXD4YeH00k1kWIr
TUE2dU05RdWH6iDL7vqiBQVk1DdY1bjOmpq6tbVL1E7RlQxhvDYspzvZVdfu4jmHv6EY41MRtbta
fp7lX1VUByho5UV0FBs9j7Qbh3B2x8d0lpBtosSN4VbtvSe/tulb9d7YJt78ZcwoI+bAAxr1ePvS
Utb4Rxi36RC7j1FqHvrav3gxidrRgGVT6urkw2jTTYbQaMtJG69iB/2D4eYljPSdExrjHWro6Bb7
9hPF58PQi/uLg++i0+gpIVvtVleyl8JNIzQ2FhnYpfIjI+v+Dq/pfTzsqNcReEWPGTzpe8SP78RM
NVvm87CfY8wr8UXd5J5Hbz7gnhTn/V0gbpQ4RK9gVZ/8igq0j++1cY7uvNl9ctwh3ZPmYFvw1bAU
RlrsPKRJlq/zL5cc4JURv5lOk97XHjgP8QbNetQ9rJPJVZ1n8wkHFuUWuwsG42O5S3r9eYy6YR3Y
0YtlgFmRhrHKUuU7/M6Z+Xz+GUzhvlXsjKoQ8/DpaCq42/X5lkU5JrjpJSGyfb89JlGLwiQom22H
Ew5hAeE37PPfWena1ugmCusYobdHpGjYdjeNxfQee8gS21lUCQMccyBBYp7hgK9obxEONNkab4pt
63QaUA9sDGVQrjq+sYicCabUn4hkOuazp94VzdU2Izw07QZacfraWMNpDIo70vwQkFbVNsvUeRPR
EWFosNNi56j3/amayf5wW045ZJL4rSXQBE64uxwQK1/nkDwjza7vYhKBjUxR1v7c3gUZd98xlBPR
Hl5e340uWTdmSY7gmDJcqEqo6Ia7pxaE44gbTu1ZfBvfuMFijAz55pJkBaGEhKzBQnLP8pv5rBLn
maJ2zXdQqhL7XBQD7aSufwVVsUk6mheDFkJx0KkDrv1wLHenWT/w4nHXKkEiN1Wt8BBkGX1Nlm/d
3jtB2NRsMOqkgnmOnG6VuwxJQN2QmmXqa6NW760CYadN1TeboFRykt116saEgGdKJ+3vCgeuS9Dj
aV/UcDJrq13nfYE6uFSfcKA9hp6zz9I6uskt8hgmoktqp99iunLQ6IbXtUK8cRz7GyfCRJll6m1J
oS9XRdxuFTV46BER4V3Yvw/EkKy0OXmqe4y+MY0dvAHk3Hlo6cvL2ID5QOuLeWlHVHlZu1/VbJ70
tLyfkvZey6tbd/I+AvXBbju4HQQ4pjnAoxYl63hwf0DEfqnz6LV1ppOu9PekhP7oM4ZtcO6ycc7l
2dvOJe/cQimL0IIPIcy74KMZ5w878I69DVcEhs5HpCBnbP3XUhk3RZlemU29DU0P69aYYPyGyY0y
VDfk0t8rTLJKHIkTbCFVd9hOOLbWhWPf5gS/wZi0L6F1LWfrHJPwdJrGAQ7UvsgqguVVM7jNCXsy
s7BDsN+iwagC/0kv5WUnHrUtdTI66yKq1gGuFGvF1Wsm5XN747nTBZdQ1ohejl/u8DoOysZJWX/e
mG5nB3Nhos6AoJV4G8PS3PRWC/0ealfrDWsMLqN1iuFVZLHHxgTokLs+r0uzRfwzTKzmwffbTWsb
+X1q1uVdWb3P6pzdd3OV3bsZeh/sXnd5GfLHDTrTqScFMU4N5hp2MmLGwa6MuaO7CY21XanWrR37
7+VcN4cCRanVtny0OfZZwAQDxz2+vYVureo8YxIYu3eN1lQb30xxiLSr99j1QqBNHae/qPtmhFyx
vo2+BSVlKiiT/tIOlY7TczNuCdIimtd9KcMXpeGHql8Fm1ptMZcIOQvNBNG/Gp1Ge3zsih+VWyg3
/Uj86ljh7I59G2utvNNTlTA6srS2bVLpXIqt7xNvFedDQxZKtreCEnDftijCI7XBl6dUth0aGBRc
WJwMWjlufJC9XTBhpe+Usf+YF/kjEt9oq8dZhXskgEkzRDWfDFNRrZvTrVdTdARWqO0Fwnei7NPL
hhbPclJV3Wgi6x0uZ6t7rwO+tU2ROitDQbsE35Ce4sVuFLqBzq7vwyS9Tfycfa4GoTLeE/z/kA/z
ep/5S9/oM28VI0xPsDLV0/pWJ8jOL+YrfroA37Nx5wJUb6aoKrZqaMV3SgvJAgeLemMDRlumQ2Ql
zK29aqr7pKHj0Q2j/laWpMQRbuPsa8tt7vGnxpm4mD9dPw0fU6XwXvEO+6aHkfJYGk1zyKWs0XsI
gq5pPzJKL18LUf2702gflv90/eE5K51Hzy4zqOPRD82q3GdMg0HrUG/uTB1podEbTwzly+cZecwe
MAGnbozGo6bMHlk0yjFtNAWWbfBFu4tlb5QkR969w9ztKVOIzGuHFAG8Z6BLW35oq9gpj5bwur3c
fSrNrWHq/qNu1t0TOZqHqetZEVHhoOAZ9O5p0ImHSpX/xdh5LTeuRFf0i1CFHF5JMItJWfOC0oxG
CI0cGg18vRd0q3xtl6vsF96hxEtJJNh9+py914aqt9wjmjg5KTE9BIoBdo3hpemJIc4KsgZ90rhQ
NnHz86+fm5rUPh4vkhNbYQYfT1sAr2ZyGhKNm6xPgPJy14FDgiWL3mFbEAvzz0OW7/487t+7pTah
2P6f/9/P99vlef595D/P+O/9n38ZvYdPsu/r//IUP0/2z68DbkrrKTgxXPlXAYh7A6IvIx+hDMI5
LvvHvorqEN2T9dS3pr2uCzN7oQ6t1i3M+dfcVwyWBzd+l6nVUxRk6kMGKKNK5iqfVZX8qoVp/i6l
di/yuP9SUX+qcN59K5h8ObTnmEy+fE26qgFelzQyr8VkoRLKWKfiH8z9UNQMGOT0akOEnfEdu9Zh
9JroKw0YEZLr8ke25Rt4Q/0zNZvvNAoopgRbM0K78X3UyPDSzSx+Wy6TdcKf+kI1O691bcyfa6XY
GsfCfawnzwwLJ1c0HP2GhoRW3VQtmZdkaXYtbdfaun4cnUvVjDs7yL2HRpuavdvWSLPrvjjkwnWO
tuSz1bWOe8gnKz01QkR7eyyzh44++V6U6C47/ohdkQbVhatjBOmXDle/i91NIVz9FnWmAIgog3vk
sODoZlQ8jYPQGK230/NgQQikOtVextjF1kMm3duYz9CPSIB9B6uH/yee5a9YzH9S5aS/2bGf80BZ
VBv2GZPx8Fd3SkjvNt732eCkgrmDQXL/OyMdJ1sFqJaWl9/V3ppu4RVKV1vnwll83crd+Z0N712U
Z06a/p9qzp994lFpchq/aUPrvyj6GMADf/nI6k7BmpDTm1lNYPJUl722kAZALacWw8kZDKpuNU/J
KGUY6dkijwrSTT/gei873wL346jrpFNhTo3oLpo9FkTCmtV5cnIsab2EGW923t6bVH7y3N4+iEwW
x2ABcsLpqw5ZYJgnBfprn+FzfGBjnXaOpCKB2OJsvbHXLoY7kM80+/kNznG3SUYyUbRqskOr8MzH
yo3y0IHe/8zH31gHTTK8NEuKiqYR9pGwRq0M7IrvsJjZy8fU/wDjCWWDROZPf0zYsFndspI4eLIx
vjqQyQaEgu+uMQjUyGsEaxNs/TwhiSoniePndU/FASkUnOkU3XJqooCB2pHT+we8FmjBkdGQ+hqS
mlq/9n9nWv4ROEALHMOCKd9K44NPEeqoLs3ffViyK2w0xmsi2Vk1YOkvFoTstc3A+8nRqEnttFbI
bXMvNAbyVe3YkhsiezEjoivaNg0OE3vIgwXjYZ65YswdkRAzTBhv3EeZo06QpPoDPJnpaJRjc/Ta
Sj9QY9YnJ4UzrHtBg+138MEIt/2ZyIZsN0ca5764xWnVe+Z17GKDZT0KbqlGOChJhAX22bgP44DS
X8OdtDYkXaq2Jo22jZvmVZfEnvQ1mFyyJCRckbL+SBQF8TyX3i+gBSAyKsk8IX+K8iH7Ktr+gcrK
/Zt15U5hmuTMI3EB+QJHVJ8+CsKs6Ip9WrODxgN5NrAyDY79zCEuQVj2vXQcQAcXfwmtuThxNP4R
nvYSj8QDQs39ysa2/sVFfYzNgtL5KaGP7Y6q2I5jStSE9MztrDXJ0mcP9lh0OKXIANCTTUBfAGen
wWtA+Yt4wb+bM+pVNjmKJZo1m5+7EtTX0W+73520MTf53a41CXvNhE5nJDI7LFCZ3x0yZbok3Yn+
HJCn5Qn7o+eIofoS4dpEpDgYWLKTcg2rH6keKHMdqZtXkOHlzpdwBnqnie74GnZG5BH1J9S7Y/eg
wjLXIDGQE6ojzmNrOtdO/Na1KLn32uAfMo8sg75p0nsCAoUZlrdDm8koaokepgtcbEwZS+L2/nIa
RTuvNxcpKueO8yfYjraMVpKTFotkD0wChUZdARklHztytIPwdQL00HSnRZFeodZX9ylhRhLQOtl2
FF/gyomUAIIVsCFrCsQEjnRmMLb46wTNXqVt9DCoZWKCKr7rhUZYHjde27Ncjua47/1hOrFfvSKb
BQpQTn2Ycz6lYrBDzRDpntEuNZhh1I9woleG3XymLrlSnjYAo5KtelDAoPnp9in1K+MeLzd+O25Q
J1mXqc7cg4jaPxoiHFEXwTmbRxYfV52VdK9eQwyAg94IUReE4NqPLgkxwxe9i4hvaMdt3RNpggcr
YxKEVrim8xHSPFjHduBemmJs7sJTQ0hWKO8C0BWnvkM2aZj2jVjmHN6An7uVGutrQznqzTLfjNnM
BHB5bALgHLjOQJ7FUnWRCUV28LiAY/Tu3vgoOJU5kSUr6/Q4VRhhMSx3dy3W1Nps+nHnWYa7pla+
D/7oroOfl6SlFj3qtvoibM282F4TEvXThlq3fAh6fdzBAhXrzoLcOxLwscuHQdx1K20PSb3IIvI8
v2sctOkx+mfDjAXmBU6/kjh3PbmXgkQkN6oJhWx4682nOamwcfUoBXXl2/efG7fjXcx6lWxbmvHE
e916WZd3wzJlOGp0MH7u5pbVnTxlveDnZCi3vGLO4F4VnuAHn2pjq0eYeHU0IuUITMMd3UVVgh2c
R2T3xLKye9kSJtzX6ldD7bpx/vPja6JKXWmuudZMMEexbcobAJPoPPpBqGI6VOWyGhia8O+TZzxH
ml8eCQfwu2hXWeptqNpzV7lIONiWLGIYq3pXwGEgeF3eOQTIuxFL/2B642OV6yHtST6uLWvkUUUU
1fa5xezaQx+7ZTBaV41Tu5eqlPtcup9OWrXvScrpXWULwVFcqsSFLxLfq7yp+e+4SYuUQBmrdx9y
VqaV545nhwywrcuOdegUvSxJWfPe0UFb9XE0vyY1XihahTQzrTl50HyNZKnRS54HMaAjjcI+Ue9a
kdaXfmDM3ZVp9UqaTcOIIUherILActsjKa3x/CdemCKMnHK+qQn3uCQdi4Ak6hXaJaL9JONC7npS
I3jZLULi4zYKG0nw00CDyb351WA9ETcpGfXU5j4hoGI3gaGJfO2JLZVB+URSh2IEdkwG+8Pz66+s
reerZ2uQUYJtatram1GYAIATxDh9xBlJ3hiMiqeiNY1Na9lGyAlh0UFmx1k0bAbExYHbwkI/RIcu
wDzNEbK7JNG4U7zGy+XBYcYA5ItqwEMtYJjbIMs3bpp9liPBttOgfQsv0HcW8uE6N+h1i0nfJJjU
L1NXm2EfFP56yqmP65nQItY7++wuNz//KvWU05zghD3EMGQmP2g3FdqRNZfqZ13YFeF1c3dOjGKn
m2SlFoMwXnuPHCjCj6ZTpqrsnKYNhi+sgiiFF6QfSNuQaDHWNbJnqsL/6hqEFONEMjX24KLo9naP
+IKa9q/ASY3TFsCAnii5M0d8bLl4svQ/eFydRxHVzmMag0JZ8sONoVnpit/t58vJNGd7bdbI6Igj
+1FbHl9byZu9/K4B+XYrUisx4cGOZ5m+x1lHOK5v0sSbi6Oi4PTthyIbxp1b9vElPg6ewmHQdOlj
nPZM7u1Ge0uVxWEjzXdSlc2+VSgzZutLkNvFLHmoVwVfPg29gHwgrfrCIhWv7DSIDmJETRHEbv/4
c9O706HFULfWCDwPdWturxrNzXCMCYsmgQSNA6FEe/gw5iMduV1dFxjb7BTj+UR4dlv3VzevaRkN
c8RY3nxIZHSNm/YwdaW1kwRFuIzWSByacsA5FzPqWL+J2QO2gqCEC/E+lHWoEw1F66RpMeDD4Xen
Pbar1M31XUsqh89leGhTyH5TROzFjEUcIliAEMEpig9NT4MwjnJnn3t/ilbEz6NOpTq2Ub6ehoa+
DIcWglBTmDR6vGvH2aE5JrM912Czy4kOPDgtfaSqonpCkIa0HBvcg0mvsUcvMHDaIWTe39AdG5Fh
OP2JNQrPXG8PV5kjDc7NE9dq+SF+GB9R+W1lkXaMoM6dOXr26zh1GErQLORswcsfEX1CgEUksElC
0iqPVUK+GMYJpS3qE+ezn6zXbCmDukTc5OBY5xoXAk3VOtSc+qKKzib6Y57psfRI4HlrN3FRc86T
TDv1IjrnjTB3dUGE+aTRX0vZW6Oa4APf+019SXbG5MRhhgjR8Z1T1mXxIcriW1r8TjM32WEzQP3R
MHIaJnqtskd8KvPXfl5KKPAwlQmQQCzMDT0gXbfw/c1YtTTkTGr9eCoQJwnSCaWkZ1o4FRxQfxpv
iuar1RGAjeutsQP/mmjyF+bQYZdG6Z33KvTjIvpj1XR+tN4iFIfg9LXI0babtU+NeDC4wFdNTTGs
4Oftm7naZq3F6byt3kSka3Slk27LYRI8/AJ69evql0d+J+ntOm8ZEyNWvT9lQuGRLl02gkJ2Noyi
1di4KRMsqXAmMbpLpr4HUc18wZYjRu253xG/ubWSPqNi/IC5BcBAq7K1m0raAEiuyPTzaYj1u1kW
3sqlnb6uhrtFLhmxx2mzqtvt0KM+UG79UC2IdHIGxyEu9gjeElBTxbXpkcvDd+l2ZKwwNghmZz3j
piFLwAmTJPuKJkDChVXvapaIsWp0Qri9muTbh9HMwjKGXWJoyG9rWsDrwghepu1g+HKjF328HoPy
ZZCQ/svAWsmZZANOngRQ5NhIRRORtjaGfffN8cI/tt13oYL0osPpvYLtnw4ijh/BUvj7NIm2lS0f
aoOTu2j2pr/IKuJGQOx6VWNOU3FIriPzfs22OW0k6bnN/ffAAaSP8hRpMEMQz5uMkwoU5BwV0GYd
J/TGinGStOBTEUfXrKA2qVMKkZFdn1AhOUzHwIjEoSbPYtI86rFR57xk2sMRq+twdFjUZ70mqGnu
vIeictEIRe7JbzpzR18LW5pSF95pduNMG67TcgMH4EAyZLc1++kq3LTeUO2SoIJ+B4JO8eHRAeXC
SRkuRf6DrdVrnyPmbYp7/1BY8Zsg9oMUzv7gDhkbfJzHh2EYnNCCcbFxl5R2N4UPliJcJrn+1ew0
pobs8KKso3By5IpPDFLxoK5vYmy3OZZCGkE5HQTgF3Zwxi181yyUHaXzx9Kz+dmLirMreyzx7kSY
jSvVQ5voey5WG7Wxa+3qaeZ6MHQSK8oqOhXmjiXX3IIldkO3Hy9GUKMV8U029px2rW9BTAjIYWwj
entp8GSCwcdgBheDBLLRs5sj0kCP4Agv37qZR6Sr0uIwGdPhFMQmyMXR36tieqrENNxE7v51Z7o3
WV7sZ5E92uX47ZgFD0tISyrpZWxsKsCVyfRu5YKkDKvo0uuzdxUVMDrpvlGPZh90jz8cv0iZAmkO
H29SF3vyFKlfEbbMg1se64Qrafb68sBRx1hZLXkNY9wFu8z3x0cNnz1rY4NRk1PBijwuDuUsVmws
ThSVBxMzEuFA8Scaoa3PmZZeD8wqSRHApeSdpZenl1zH+zox6wsZvFSE2tahB+dN78ad0Kp5h6k+
gepF2gsf9yycKhdm0TSj6FIEpMRFUH8MTeuERp8gAwv05MN644TffARDNqNHBBTcLneTSX7Zhmff
EtbPf/7nn6+Xbu6E8PSDg5+UyQcGhmoIXsti+ADJDw+3V5efm6Ky1YVoHHXR89gNc0/SR1u++/MN
nQHCoS56Kqc0PRleZt3o5csXt9XvqF8kI2nuUfd9CJI+LjKX8gX+KEPS1hPnn7uVi9+RiyTBUOfJ
F9qaNJwTIz79fBfvUI1rorfAE/v5KgaYfWntKCOpSdNvjZH5YZCBq+EPdtYJtc+Lt5jIyTnq34FJ
4fvP3ObThOWYTMw8WxXtxSxInzUK9Gqty26SVYd6RguAztbexH5v/rVY3Rn3bjV36r5xF6wdPrY0
8oZLCsMJj8ecc7Zm9lwB5mIsKWHWBjHjCOU3r8gnou1Yt/ZmnOv2NXPtBQOkGygy+K6OMGUddJw/
HICbr4XF0DSjLfbw893UVW+kj9TXgUwEPKfTuEno3ezMzigY+8XNMzCXT9gKxZ84ad61dvaeGdP5
O0vz/x8PcDinPieu9mlN7f/6DOPyIyAZ/fsA0y4gdP/n78Bi9s/v8N+f4f98wM8vGU2i/Pev6G0i
J7vMLeji+Lh5FbmJphV38Gr0/NEyXn7u/Nx4jsReouj1/Nx1dEIaB2f85xH4J7unsaTyLNLOOv08
QstLbe9FdF/05Rn/+b/8KEy0VnI44UuGpK2Tdppc3psW+UXgkvUThz/P9vOINIV1xsgZ08byiDYi
BNgHcfDzzZ+b2QjeytpkKkPwzqqV/nDqXZhyaEBoAg2eYKDGe5dSYPlmHxFiW+VhMnnzzl3uWrOa
joOl6MfEbkQ+VhI92UPoeIs3L/bHU0zGz9oqbI7XeaXoYQzGHoYwodoIyuC9DUzKxmdPA0Zr4H7Y
aKJ5boL+yYjZNhPtty6j17GYezQTZIXZf0VBskwFV/bg3XvpfxjQ3DhuFD3YDIZ/NsBczJ9lMn/0
Maq1pIuxdvFJhMhZDzCSqPmDacNU/DZ5uKyboHmRwJSrHMUG6IXHruodzIQem35cjKcyTUKnGeuN
0GjZzUaU732D17QXzmqK6MQNmmEg9Os404pXi2jSrR8jtID8fRvmIWxNdU8RXXMslp+NdCAqmBah
mQDvhlw/pOwyImVgyRclQcsMXwhg9VuyEv28Qhao04Qm8JPdciTOyinALLD36LTr6oqDEXbPZ212
p40adCLwCOc58Em+ZJr4q9uD2khDwPtSOzlTpHIyIfCcNcLvx2TttbN1qOoRRC4N72Oee5efe17h
Nyeweni3GJhYff031gQmGyvd5JGpHTXS6yCVQJC1i378UI5BO6njfdZ+J0tl2KJuYFrDJTQT6eih
ZHno2sRkHuzi0gUnnrW8s7qOJMtbjNoeYBpyfpuV8uVnUhX63cAS7cRZ9AiDZai2pd78pZBGyZJv
8QV867N4jZzqo043hdtAxhoPCzgRiB3Zo3WKlF3r9oWSL9gzZZjZjB3oILailqQ20q8oaYqbCBew
LU4tYQQmjpwZvWvFZgn7GNkILGZzFQQAVjFDYlUUt14sqaUIM1aDtSp12N5dazLkyjEk+C0kkIgw
aYhssGTG4VK7BnWWGxxoZgJxtbxXXTCdVVxfpKqa/OUOL70Zll7wh4/NtOqQijsa/kgy6e1D3wBI
jNi/huCbAiXatB85+XCMTYbf8zKbzr0M8wH2s9Ti4eTSmpt+JvNYNDUZ6r1/coKZuNnZA3TcEwVP
1NMWld1ZYz62GhP1oY+qucssvtLkZU5bdd66Hpi1FFG7TiBGrAROJ1Q7covaoEX6mRCtmdET14qE
2MDxw6uoHiJgSUWq7UaExpuYdG+5DDIaD9s2B8YNw5MIwhYIuMTtKT8IJ5/jYUsp85zAqqwTK1SZ
SLaV7zJtKcY14iyGTG0KTQO6NBId2h72yMveXBkZ70g6RNxhZH8gfsxBoIf+3L4ga/HQTiTY1I4F
CWAP/VS895lw7pBYdNRbKWfBsUnE2pVYTqaKt3rIIZaRaw+4W9/lpImZPpnjhBem/JH6o2dlkK6r
aA1jmn7LqHPwoC3/VAeXcUZxW5UxH6zCP0YloRUGuPF1l3h3m/rBQkpztDTQrHPWwngk9dcPskfi
clgfiXtD/F+wYfNHpT2UL6FBgWj94HOQ/i+ohPGaFc3FJ2hg4vOI6lVetiFyBb++n/+eFMMdr9TE
rnScrcqYXnSZV+8byRFN9aByTC4jZXY33YB6ABx6XGkOwAeXntnQnPJ2cQE02SEjU/gup+yILdoJ
pV1jckmzaEPgULHJuBZmJw+Zmh27opnoMVA361V8a9zhnHYuogSr+RDmhEMNIK0tOZ0pO7i1mrF3
rPTsAcdm9M6Z16u4+Esr5srFFtANxVMXDSWJiwRkWaX51y7YNhIFFCng8yYdWG5O4hc7QgMO7RiT
M6BbuyEJ6OSJ1qayYX0c8t9F2nvhoM8PUYWaJU0WRU/fWCsMsVmrkEzE62bWv2mwIRbD+0LM5MD0
wyTvDdfcLBdPD8fQMO/cGwUc+WGzfJP1sfUVXQHEDST8pTMxBlgYgfXoYiIn2FvbYPJWGZ7oadh5
ZGBF5IRJ3N0ssRosvxKTUAtozk1490dJoxzQvwV1yRofsukBM+xJ69N6O1rRa4L2G6W4wFGS3HLM
gq4TfesPcmCngy3qosEsZqwiVfLoYJ4KTdM4t33E6gAkwFeOuiB5v9GfSC8Bbd7gQs9GnPwRDBf5
V7rUtU0S05H2uuV6sPw9SwTrb36NB+yEZUJZnWvNW5e3OPuJ1XPZUtM03hCmBgrJCmDm9tpDp2Vv
WgQerXYzM1ysEexBc0gI6L1Q4wfgK5Z4Qk0tT/9Nkfk+OwenLA+GEZwIgpn3Zix/RXO9SnzxNypb
f53Qhqm/yqjdRUX9O8r/TEVDg006/tq11L61FjKw6r6svN3I4VYYaYa+SAe+OCmxkgbMPd8Mic3Q
aJkX4yNtf7lvBy9dl1GHbcg1RoLRJt88BLEnHzUUWzfWtvU0CzzXi/wZ7yyy1n/u62L+VWu0dX4e
bAKwPLu+D5V6eSplmhXuIXyzP9/9+XFTg44jFoKxJc+urFGCFZ7/jMuv8vOlYLSJPHD7GI/N8hMN
HfmbKozbz0O8Gp0zKlGU9D8/ovOKaOVM9JZ+nt1KjekOL5Ztwz9PS+CNExfgQRCUTH6MaDpzv0pP
ftVR8JRCBshQ0wSkMdfTV+ePM4M7D5CuxsczBn8TMKUm7hKDSaXbwc5LA0I6CpPxXRzjNPXKx7gU
b1GZfsRuW4ICcC0mnWuBMTdzvQfD4B2vC+034F8IVYRqo4gWQBz67IRRbhXRTr32hCU5Zf7BDP89
jdUjZ4wwcg9MQAh510FsZSJI11KRBqCHvYd+Q2dS81oTf2bPgfZia0j74MrcfWur99WXhU66rJ0+
rPTinTDle5r1j3WaPgfCfxmmQg+tOP5QXQ3CLD8uAUnxHBjbOmuJkJwe+yRHbtmOn333VsEyVPw6
rSUPcnacVWcseikNKaou3AO0q0Mwjv06KSMK5hGzWUr0uZsN66nsi83yD68X2TbQmRG6GoOHppN7
j+EBBIyPGDktHT1eN6sD8xb1PchvYnuxcTLjSpF5zdsqrRCU1/4jzfhfZme++UgE1pLOb6dAI9Bt
/WMP7QP8ri8t5rTvlO2vOVo8cqVPd3gkZYkH7wKaz26OYtJ0X10yMxtdrbs5u3UzubYeE4iwG0zO
94S9VCptdkMpX2rH/605lIn8X2SLujWhhk577fFraRq4wS5oMauO0Q7dYUTrDiArtFPSKzhVOPET
SQTaoS2NX1nu8KmT1IuRX1urqiOnxnYnGnYgRT0rlejKs1Br5o9aaV/EgFLk6rrF4upDOFiEXMCv
mcxrfATJrkHvndgfaAihc/GZrkDkYTx0qbMyAE5WA2WOYVTuGNe2KLPN0h1NYpSQXkGTgG2ZRg40
ZVWv9MJJNxPMwDXyoTwcCgJW1CzGE4mwlClMGNadbVxml6xcIIHj1tJrUvgihZRWh/k7pVcuZm/F
M+AZPVm0BTcpa1BaLL3e8ZcfcHIWiXgejHZG1ls+2+AUUcKzL+ehm2e0x9u2DAs9esvajjQuzXkD
7nSnIwT2l20KZ4dzcs5OXz86XX0wiwFFUZbeaVaeZmJvS3PX1Wgma5D4lpHvZpWf9Q6jz2B2n9gT
mps2jtvBcsrzggMrPHAvkZzqx8U067jpzeerBKu3N5lCyaDufaC1S7Ks5l09pyyeEHnkXPz9jtxW
Rdiw/Z1xnrp7NIR0kV/LUvBZ5Kck3rDXxuqv79p9OI0z8bVDIZ59VvnOXevAzqNV82SW2XyKZywN
HDQCN9XWXoy60Mq4/IySCV0Mga/08SYEk/9E4mGiI32OiSu306Lb5BxNDnZ7F73Stgr2H43P4HWs
ofLV2Z+MFK2T42P96EYwEXhXIFPgG7nZhgzWgVvJrcTJjnueGOLC9JszO+qh6sR7NZcYAmJtWxCr
e0onedfw0T8YTr7E8YiL40NjYiDNJuJ6wU6lBH/IprF3ojsbIn/J2qmFmNiERXeOUj+491YZ3TNf
lafWij6X8CbihD0j1EyGGKyE7FWoHCHQImnKXcPaV5F6Gko/3fZAZliDrKVnPYXwb9ywxo28Zp6K
KjduGMTE/rXCEIDtruk5EkTVpRCfLbB7zBtWtq+dyLwZk/PpYPFk9FEO+3qECE5PugsQ4fR5pmjG
Z+nWax2bU0bRXgQLRCVZZ1pb1/ZjmXfPKcRlEleRhE5lvo4oPMF9wJ9G4ePuazGdAM/bCJdSOxyd
V+anNAYy8VETBHH85wav0dYYurtH22jd5hh6nbbVw0K1xZqfFWaIxzBXc6LtGyPeF5NM1xjSae9b
zNvciVMo0b9L7rBCj4yjsIntldOSgqWUJtZVKjiGOQ0bW/UYpAy0EGgrmpYXPc1PJjEnSBBWqWRo
4Cu2DotonDmnQSnZM1Y4hjnOuj6XEyhqRZgJExpx6GF3bpqAwBcv4aFonb4pgzmBOOjoRknvNwnu
M/iNdZkxPkEJTF2aiZPbqHNhtsXBxRaO3BjmIIHjGzPmcDOawRGue3WG+c1hS5bZdgI4yOzI7VDr
TDUfD7tFORuc5zQTa6x5/tqS88lUlru2I6J3hSN2GARnzBTkpgZectExtBTu+DC07VtaeMBlx+Gt
T63zHI/HPDAWm7QLZ6pjDgJ24xp03kvDChSWhRa8K+xKhM7HiEA6CYUerKvZJMEbFLzT2Oj6eogi
c68c9GGqoJzjwMZ1m1bmjnRHqIJkUB5j/S2mvQw3yU4eqqD6tQwu7oqi5Zr32K4MUV8IjS8eXUf5
G1laqJ/y6drJoHtuXOsU1R8S7cpblTMDYI4MQasdvVAQTIR0E6++02ptmMw2QvkoJosnCCDeedVX
JPn8lLZzFTN+R/vZ0toKgUzBOLWNsfm7/VZMUr1HI+EAaTu/cph1H+YNp3qLF8TyXjpR5js7oCZP
x/SWWqR/pNbA2k8EC93MtjthbaXZ8TRpxOJgEoMWJqZzlLOszA5us7aNKa7xvgOvLzmJk5MVMk56
FYlvXsssZwhqFK/G2KMp8tzfMePOfiS4aqzpOMh08XjM1XtqBLT8QBeohA+v8nUdibmHpFYi/EFb
aGuM+QIRb41AklbYeDrnS09sAhw7u7Eb/9CiuEXCUI9UygQql1G2b3rQAhnaf6dpol3iMOYyHXdZ
NaLjGL9kMlebzor4q+LlIi6NicOaBx6UrGpp6d/dKLrQteZu5/riy00GTPr19NbFfIKO5P8ITpnN
EhI2vHlisoAEe+7RVP64ZqNXoSg17VjN2bNRqpS6zHjQi4wmkB3t/HTQjpZoE86adrfrjZwJ98jC
H6F9WutT0jzY5XwvNKG/EgXHVLFz4HwXnGD6/ns0k9ByIGmXCm/OQPv8HNnBi721aTm+zRSWh27w
8K0AvjSbet9qIwNqFzaVRU9cq6fkFRkiLcjI+c0DqfuRaxVK12Cs2fZG652t8Jg8d+ju2jE601yj
H2NpzU4boLQ4HLagKnfRNaD+O3qFu+q94qrTC1kbik0L3xjGgCiCxzrqxSNp9LsEptlxzPMDVcZL
QgAhbayE9NASuGHQ/nbVfA962kUOIb/NfU78+eALfVhHbftI1ASFuqadCm2uz73DkMpLpxdnkA4z
viqiVuVjmRS2h1ReI3Ro+NubvMVVidYroXnTDBkiJvSX4GnH3TxrMvT8zqeQXBh+nhd62hvM4Pge
Vemu4hQiKMkciwu9AJph8oNCS5M1yYaIy2aDABSv1W4GMdxuTqhJRqAa0A6Y6/RwgzgASxbdezUU
e6OI5rDsipAt9Lsoyj9D67Uvra2+p9F0z5ZuRQChT1aU2e+AjbClQDjsW2nfsqR5mcginJXvrWGv
wfKCGibsxNz4c9avx6Z/bkyypLzecZ9laTz5EI1/TiuFM9dhLKZu6+Zx9pa0+cV3uwQ5603jXVh1
akrOQhn8eTlJ3F2RHq2m+kB87tzI4bi0Jg59hwg2gMrGWhSSxGlnvuUW7SYGTO4mNoin6YbEfABz
ATdhHC9+nb5CPLauVmfPr2bhrzoSndAVBebTgifKBwzelV9+o95Ij0XJ/IpmwamN9UusB+772p2m
h9TtD34byJ01Bc6Jc12IYai465BAYDtBGTZ8puBLXTpY/c2K62/brc9tMVGe1n5zkIyZAhshTG2X
FKTJ+N4ZzbmakUD3EeNWYLPmmr273kBX2Wp1ViOywvfgN+U6d5glOd7k7EqXQPN8pvOJly7dYha6
KmQJCAbVo27/BJaZAsZCTxij37fVXq+W6BnXT6gUCeGt/oO9M1luHGmz7Lv0Hr9hdACL3pAEZ4qa
pw1MIUVgnhzumJ6+DzO7Lf9uK6u22tdGFpkRoaBIwOF+v3vPHa1w5bXJ0cnA+RXS2DsSRBpPlHyH
PZZjop3/ZEurotwI7uEBMMwxRRoVxeRALaqGU2YOGuoKCcxkMo9UfDxaII1PylQ8Cq3LoJGrbc8/
lkGZ3+FL01sIG+6qkou16ruZsUVv6FNuox5bPtupD83bt+Oj5dzcD9mxH+s31x/xXTs0Di+6o4dk
ptQC0mdWjcbO6ixYHbeN8RJUya4yeQbOCZZa38FDzvIRbJAjMeck8s5NLHVOYp7shUqNHendp8Vz
hrPHBf5Y0ToSe2JNz1N1QSHqoywdl41L6mVVGiLbqcfeqcqzq+L2TKihPfvhkpDhY49U10F1+vsL
IHUSmoKquZvO1kVdVxLraMr679/Hgtlvl7l8i1uskiMDwLUd2MvJt9RycijdoBdo8NcpmwH8db57
4rxLwypmh+PQoQu6WM03ZhAka8B1dHIR4uG7CLkZ7Co5D/1SrKvEYSmZBkkDKiet44hcQIdOxwEG
DZRdNMbqEwAWCs1mrqppaHQkJTIaN4F3BHthb5YQ092o9XDEYTsc//o2TqH6zSwnf1UtU8ds198t
M/HBhHtkkoMASM7RooJkwZ2d949KZnv8+R/KSY2oXmY8vrDIdXfxpqH+mBcSbd2FDXV16tL0I6+d
Zx60ITsUQGQjXsV1zxNtDfvq0LvfQWZTe9fWz3llfZK53PVZOMPOMr+duHNvpBpWopOd8li2muxz
okC4nouHaoAk6FLSgaTMJ2xOIpooB0y0G2mHRiwgouy6vXqdrANRvXJ82euOV+g334ngB7FU+DV3
+qHg8yexOc4ATutj3ICwb4i7uFmM7Qdaxei4f+bGiNdZat/loQPkl2BEkcmH2tMHwyKIyI58ravy
O/dH5vAUj+FL6hHlUsI2hCxUs8DpIds0QYdFJxDbMWyQr6oHmxftyUeMAc+t89xmAenaFDRYmHkP
Yx78IlD8UDc2+kWF/hjWinQfLGY/wHY+Dzt2Pd+hG2L/CxnFLKKUm+qWEvXhgS6d9RTrMRJWbNFu
Yl5d0N8tza3o9shG9sg8LXBQtpP7Rsq7ycnULpdNFvkmOOLQufZUGmKpK7aFh49aEkYUJhahIXet
vWP3D+WQHInM+px/oBGKB13S61r0aFaOxwyly7nJA4sUjPoka8FKZDe/KcgWq1VCGp/P9zY9sm/+
D51vx2Tat8QoIwPjkouHa4V60mwc+WrrdTP4xXbEt73Ke/F4cxatcfwXO6y2pyCuURAoh1DmEADj
Hl8xnO4ogX2d2exFbngdiqXbFzp7qZkr4E670ub13Hc627Ctv8i5fTA1A73GwcTo8MJqv+RSt/VT
4lqcjt2lWQ2A882St6IuUyfCEP1usDcOMFTQEwLWxPoOFnvXJcYDuektKEBgIPFL4Ide1AcDPRyx
uMe2lB3TzlBrIwH6XyPMt81L4c7nPjfUBV3c2k3WV74sz3Dq903jfycuW61CFzvP69yNqPzvxswp
JXPTgxPb3cas2OewPdwX5fhV5mz0WIfZgAV3SVHie9Er9g742blGVzm0qc51WZyN7Kn02G4MOups
90BpM/o8Hwab+oWJF9Oqph4PWc9HwWrUhBWzDLpoUKYJlAxPM1sgdhgshHHtNGuIPa8xabnCcNz1
jBNOavT+xaMN01dPgiB0YJcv0gDuP3qPgbeI21Mu50KhJaNMOYJ67L4m6V7LlhvDdnGr6+HmCLVf
jTI8ZCbWb5aNbdMH76NXmBu3gsfg2MD3Mfs8YdE+BpZ46yAXe2FK/kCfNMBs7AvxNlXGqzEj1IiS
IHVnHsSMgiyr+1xkH4ZrBtvc718YWq7x2b+CcqrXuQL6NIeFxXSA/g63lb/AzlBVhoE95HDKNAV/
pPNt5LpjNz+0qIrjK6gIajMZ7dISIIvTAJ6qpZ4pJjBs6DtdJGChTBLz0vBhndvLUz60Flku6upG
5kEGp03Dws+p9YhpRxFLkX29Ka26voXg2U61JsGmnpmf8dvGxt9P8fH2HrPlGhl+YqgbjTgiRc0B
3M/vBjOL4pAIXwwXmQzFNp2Sl2XR2QnL9roQnF39iYMyYjm4ZOujykkieTi8SRerZy84a2c8SVMQ
2zDuhoHddUahA2W8JOnFnezyp35mvh3QGYnV/V4E2I8gIW2Sxlqlt5Ft2s2/0EDGa1F1zpapgBXZ
brnPZqO6lL2zg7T9xvOedllWNabMK7PjE7ZeCLV+NAnl7ZAV13HbQErzWRKpymsWDt/4XF0XF6Fh
+N8qmPkApocmY/bUJvU+yLs/YZz+2CZFXrFBbVfCDIhO5HYJnzvTuobSgwPSP3vecD8axquWONZx
aGxgKy7vszSR1NjXc6uUPzzhccgjZNlnG2uyU6sDHAdvb0qDvB2+Sz+4JBjDuEQvpJ4Zw8wkdOLA
ucTwWTX1h2WTvwDf/xW7/QkH8asOg2NTXLhkxFothPZDJgEU0hEHTbOO0SyQWa/URyubDlrdyoCJ
K4GnxzRLai9riEsEEyF9gyz/SIYVZ4hlc61ndK+konh0ikgvvMuYyjKDfZnsSRgN7PtuR4AOSSOL
LxyVPsOW4/iwqKs5Z4/ZjGVjCILLYs/r1C4+gWX8qqjCUhAbWuG8g6MgWeWc5SAv5BfRSHV5NQ3s
b15rw4YNUCyxCFHg52xCZb4MeJjqNrwQXbvr63hlJdB+83wfy+Esp+bg3oYq6UDZsLEXhXUf2v1n
pT5Jue1VKl+8LnnMbPGbTrzXOUxBnDUszSz2j76PAXd00PTjYH7zmHRhUZvcGForr2Oykh9jrv8U
lvHqdT4GBvvFmo18N8Sts46jsSb43Tx1HmftwL3gff8MSnUqSqYpnj4qiAIo9ldL040Sb5aUDxQy
MMJPfbQpTwK+5nK80MWdA/4erzraac00XzTdtRPTfbV8N0kO9gNUc2fP9Rq2DEM9aqBr/uhNQRtk
9jyq4r6AEbNxXF7UXNi0crETz8NmPbgVVVx9up4lHXw0u62n8WaD5Aqdx5SBVLwpVXi53cZJTiFv
PJ7yct4mJU/xKv+B+HWY9c2123EzJLm3QeLeeOzSzdR9S3DZQ4rZqh6RiOfKxUkB4402WQ4zXt4U
SBDyaj2RciT51vzIh/6UW9jXoafUjUeHspk9CtPfANc7xQ3X6ZInj36yaRFRDIjQ6OJ5RMTpz5Bd
qlt3sizs24bI+DCl7a8kMaeVvYCzC6295gkMOYUsQhv2zWZs7tPZYUSnHufFe8UETEOUPmbC5U00
poeJS27qu4OyAQkl9SPr2bjxvRRDXOJ/JP64I5HjrBEt681sGQ8inZ5K5f62Qv1ZjzUekhT5OmfY
Nhb60kln45rLI8Nmk+oyZENSMLZK77Su/oQDSXwAWyNbtjW2zLNh0v4zZbSI0axS+s4X1DYOF0m7
u9XK9LMX3/M4WRvtsA9ivVswizNWoGZw5ubpBzEQqGfvVYBQ4CFHIGFZB34H9rwh4z/HD+HQHLDC
1JvEwCezwLLZVWxY2R65a4w26D3kWErN5V3ekj/h3h8VHqoZB2Ni7Wa9bIahL7fhUuP1x/Dq/w54
Cll2IY5tc2tOLxx3+0Kiur4Yt+1oWPw0RcsQsPTgedzPSLC5x9w0C++aCrwHlsNsi2S4MRKsgiwX
NjYtySN3KzIm8wE+m37EE4jgdl7U8OkAMrjtlayezoEZ+JiUGgw794P2gj8O3+3mX4Rz3DGWzxuM
IviLIs+Jp/NQFOa6FclOLNQNplP4XlwDOqNWxFN/lAFBDTMxF+2+TKmzZuz6PtP8HImJ+9+z3qas
uMO78ZOEVh7ZNinSmhtlJugJA7JFl51RLJ2vKvZHcvvmfpHABly7wynGfGpdtWYUTAFU0Z9RuQiU
XnNwppLHwH1Q9H8WAzSMz0rk9eFmJPsx0m+x8hxC8yB5ujyDG1ERd4PBuq5mYC2K5PNmMprnaWDa
bgfsIMZ8ZsfHdUZX8GmwA1jiLTCMcBOn/u84tZ5s2lhRE5mU1tcsrP40Mn2RcXJHyI5oIUJ6hylt
N7tLsk7ot8H4vhor0zuaJL/NPlmODcvJWvcE4Ly5Hh9c2142vttYEaOTYmPMxhy1cckoDIeJO5pR
C2s8GEJxaLqxjNyh4sDeZSevbEhtd/I6DLwBmqsPXWTVZKTR+uFqwOxaDeHyrrCOchoqEQ8DZkLz
e9yMW+I719wM37VVHJfeXDDi597Oaf/ksXdF1pOHmEMIwth2TM2XUjPELl4D239MUUF5klHtO82n
MXMjVYdfLiQTqspOScaOW7v+1esIA9kZ3qcmeZmlfRuRnav0PBuIoWhH55mFoewnIPrttVXjhqDc
m06GTdvgLQZQ6md/pJW/6sLxorJAO3VvkZnwD4/prZOxMnROu6zy3DKgh+VfzNR/AR3hwjTMU8Wg
vR1miPY8z5laX3RoML7AZlioeB8zyJduEJlKWqeyZRWh3wrjTNAh+RtCbpuY+H4dzKt4Amvgw0ed
fNKQjV2FkSSrRSuqvbaLGGE7mwJaHGKS2qhLTkblmhC/UwCclC5GQ/OIctf9aTwyz8t8GUbLILxi
8rPT6B5U/oWtKg4sP4TACdOiqn8s04adQX4E2WseTJ5SKXpLYj8bedYf4zkpo9au4e0EzD2SVPeb
IQWoU/VP4zAy9fMANbjaerLCeuNbhwUKNiY+/V7nbALzEbgE8G0yy90RJ+Vr2Z0H6iULRWOnNJlI
4u0sNvQI8/liD2qA5YOPi6M0JOIu8+HJ0+anwwBwjQYStqe6metNgdfaUzOM2S9RcrqjNO8e92K7
KxEAERDL7cg/x7FQcY6GYxRgPOMITZFOnb6a5J6pyZnwbNkg+b0XR7IqB5yQ1rldrauieU8Es4kR
JY3pqHdWljhwkmk5SruP49gv/NvsMssy/g7hZqqw8B/aNW9McGhuknQmz+Oy7CwXtZYAzpej7WdR
OFcrc6jFa/0Hf0LZFaBvkqpB1Yz11m67bTNU+wHbySHpa7Xz3PqXQ+UexS3fFn4+JyT4pU1tcKvi
WewJ9gNCzyCuGc5TcuubuTFNzIRyVSBNJgkbMe6oWr7V/qxMySqXLvmwS/DXWbkL8UCGF3apW3SJ
T4dIieiWkyrF2fJp08o9Nk+TqX5PWJQXv/6Rqj0IK92oqknvhta753R1McJh22oVRjrpNvWwnBNp
bayRNYzB+8Eejb0RBz7EDh9r6DvFE9fUZfvovNaZeF8ya9kNSdLvuuDGOv21iJt5Ls1x0LactNVT
mDgvNfruOq6WT98uD7ZpwdmPs/6j8NjmOmGpsEiJLAr6utjxhmLDMuVHQmnArhJFTFiXP+snyWGe
cvs5gM5MG5VxG9454r2jXaE2eH6bzLzjxfA2NIZ8lNkxG2mf58d4L4fOvWvT5q6ftf6ER8/QftTO
UTj8XUCH6clLzM8cazzIK1sex6mTa7Nxw3OAM+TARfqY9mqbSn4wpe3sIWjETxjAWqrdbVe91LXx
mCY0HGip1lkZ+7dx+QoEyXFy1NsStKBOOnPvJi40vaIlGxymO5gBrJuTzdy3ld6p8zOYWO7NKDFU
T8qmvzLtW2fjyWIv8/s6sMUmNbCMxoHYmNhRZ7u5E5kcb4AhFiysst407ow5tqKSMkVjwZeWeDFJ
0QRaNTn9Xs67WHIcbhvnaTEFXt7a79adCvytNsWjCMtHmaensVR7fBX11s3dX9if+k2aG0ghI8s4
NjN0UMN/cHrEcvd2CTXXoI17ov/kg4yJytzKqiOSQ4+DsJkR4yKABEWzg52BCqe6gCBpxfMw45nk
Pts9C4+dmBQFq+G9WB7rVGJY80xowU+AUh7AqHK6Isu2jo0wYqd8yVpT7EcAVSKe2FJNvxDLq006
mVeRXKoeeWJga1CySQeVm20d5Ebg4k0U6oEzqjO4ayWNTQ8KWZbLkxQNMJGcjSGLHwTdFnn2sKga
e17+oqz62+vEIcw5i1RmOEbFsqH6mIFJfe2q9NFnJ3dK48d48Ku93SZ7u5JXpxSv04DTIpssnwQe
S1Lf7A16avGZBAN9EkiLJq0wA3exHOkQ7Q0W8KWfb7k0pvpQ2VQg+w0Jyltjr732HKwOwrIx3X7E
1JlvZV1+huUoQCkka0rKkGvM7piZkA1RY/R6XyUcWyuG+gkVCusJe22v0GwWm46WunAOfaGxHzCl
iaTrUPOJllpVzkNOWJZAPPmTtBu5PgrnhfY2DghWU8B9yO9wtdlHqzLfsaCLKGNiCmxakYCUGQ2z
tajeK4/2X+xpKMd1tylt1lfHiUFHsDIeB0N0xwr2AHcOjagsUc5xVgYlS2nLeCMPbeAv8xKZOnee
xrAnt4O51bA/80leQOvQSqe6Fz3SXCP85ItTUfHOANtdw/QhU3+K8/R7bttPcCY1hhRShKYqy72w
UCBqbGoTbF1jwJ8toAsRlTV+eynJaxKoj1jxS5ZL71Zrzc2Fd+U9T5tkncKJeDGhuRJB/G2yD3hA
MocukUEbKOd7WYXvdGNQlsFyKQy/P2Kg4QDHpGreKFxMzJFDKlBsRfssXwTHuLA8ldM7tLHuRKNl
51a4H2/mCoaBlLsTNfJRCeW06blxQX6xB7Sc/jgbmi9doo5//ec/XwDG/kgiG9E//8u8/bG//ixD
4H3f2ybJg9rDADt6p79+hSO22Kc2h5YK2Pm6HJM0Yn74jey7HCtT9RWbaX8+Jp1ajhCUlmM9yjc+
m3z7139lCyAboClsNSlZSXL7IZxJyDjMmLZBxx5Z51580cN8MChv3SPFopRk7n0WlwwCspyZazb8
pPZpVHDJPREenVtVj68fSq9/nNSQEAy1uBmLeT+4+h1fLiSY3+wQ472y42KbuYI3HIxeW0qOOI34
MpoX0qYOB1k2tuTv4jfGMBjeuibc0RyJ/JZjjONEQtNNeJjYF7GADEczpLkPlEi+TRyaO2XiuDhX
L2Y1+C/ATqMc78NnZrj8ioT5odaBfjPJjvCswXCAaaCU+9q1RNRXMEXlUCOi+e2dkYfGU49gc55v
buG4KtLPnEcyKvM43we1LbZzTs7D8IhYhXJOP2MnLtY+NjwhIBgQ7Y5avtnBRZRFNPUPoT/tDROL
cJeUv2H6QX8sulfbNwAt9ajrnUuAq4hR+BrLeXe7dD7Y9fDTeOSAZcIwsexkGWl7inxtUoxNR9Mm
TkzI/7RFr3Q22p9xiQsvyRN973EX3BVjj2XfAOsBH6PbTbdDcyGC8gE1crhUM0/Jv/6a4aQ/fu1g
sZoBwntibiK8Z9bfv6lE+z6kDfmYUMD+yuBzitZu78pFww34Qj/CiFmCTgUKtfNTsg79krJDxvM5
FKW5TdPbUAKCBMuD2rqp7rbUVD2V7bkIGRuQiHfBxQ7X3J7SNzG6bElvrYh1LMgmxjm5bD++elVA
06IeKV0Cr5lJWHEKOMdKoZLbCY+YaYLXTWDxt987V33j/zcT2ot/HnCanEQGR8YdOXOaSn+lSORp
36TAEs2oZNeAdeomoxIujJl6+nk7nP761T9f7Ea/kPdot17r+ZQdDmfT846pKaN8dE5dgH7c8p6e
HWlcZQ5p3MSPQWDQd5h4pjKqZ6yHbkDJQyI3ahGsL4xlFvc2zLFjmrsqVonMB/XKYWPDOZZA8Jix
7XZIbJC7kHQgbLNp2qCZ7eA0ttcxb57mdPgpbBZ6SyMHLynCA1090M83ccxMIuEEw+LM1lrhWBmt
s1iq4cgcH3hVPWAqN609yysL1Q1V2A36mQcnTFSwKVmSxNhZu2NgDzOfqjDfPGNPETid8AwtLX1k
KyY3ZdCHDEra8eiECbwGmAo0xAXxpakYZOkqe6RZHDzOzGGp+eEptSmySe+dLrSexn5yj7Pnq1Wd
yK2J++1g6rI7JMYbg42dF9r3aSEkW1fAfQkHcszWEQFPHbk6/O4qlJ2F0QgXFLhME9zLcotykF27
1Y9svPzTdMIfo11AwdfHQKeXwLD9ozUTeDJn77eM5bXP9E7QGYJYvqeyy1rlqVFtlynzDgQycYfV
QzSG6XNe+9NFjMv8sjSoLbmzscX4lGRTuZMaQbhETqtLujJxf5m7Kps+s3iJT8gt3T4ssGTNo3ek
R11v1M3iMcys5D2zS1u0J4u2j9GDcV3pqOjmSMb0M6TeR5OaH2OJcS7H49f0cbyN69wk2cIXiDcu
lA4drHuLh84i13OcHxAyk43LmOPowDpYmcZSbAe/u186FmZDk+PCdVOvAVkPq3opGIZWxLacbN6m
XsOLWNpv/9bXhzQHPOLyFyD9v0Hy/x+QvG0H/xlJ/vkrz4qsV1/1v7Pk//pLf8Pkfe9flgep3bKY
hd3KgeDC/w2TF/6/HNdiZPm/efEOmPn/0zZk/ctENnJ9n3oFCwstRQ895u/0f/4PR/xL+Lbl+Tjb
EHaFJ/4rbUP/d2GEYVuu7/K6HNj3/94qayRZCilyFoSFnC/VWZyfq2NiTUejib8L6X7823vyHzRz
2Lfv908zxz//zv9TiUFy2WFLN4U7KiToSMRMe/IZH70wXRmSs2G74r1UaiIaPSxpcabhhelWZXbp
uUvGYJvGJo31c+xZL6SNkp3luNOzQ0hqO3py+srbjkSgdPUlzTVT4CKbr3wUrb2KS07v//nPwPe6
vdr/6Ke49Y78WwevpM0Zk4hl7Swr+e22gYmrRgGLjpDG6kNXjik5e1gK85aYnnPs8NW/9cjQLOee
f98x1YfOUHb6TTpJ7Uahm+X5d1XlBiSNIC/GVZxKoIeZz3bozq9nQAAzBdBM3ZG+SNWJPLDPoW2m
d8uQhu3t/Bf2+6mxAN8KVdTbqvJvjeXgfa5jMzDtrOzMvMfunq5Nyhd/t6acH11XtR4nIMHbryo/
gj4p7G0feC5OrTEsr4YHE+Lg+X1iUAIUzJ+66qplhdXRnyNq5418n4q+u9gNdjZsPMtfyTT3NKHB
J1vVLtOTkmP2OrNZWMvAQloymWS8VgziK8T+4AbP9Uv9Ci5ifMoVkuM6ZTNOCsKYZbkOQUdCfIbw
5oo+/KgtVxGWhtrwbMncvYScy8/4+QUBXh+v+VIh8t8e5cYmTCXIYao58CguCQ53AJt4HBwI9ti6
sLIwRpYTA3pBPquvFwZ1tp3cNT3M/sU2mmIVF6RMzWq0T14jsy+rLnrIqV54ncuxO/P98eVkU5j8
cpR58+WbyliueaWI+jn4Fz7Kik2wcob4DL0DFLlpJocAofxUI8ZdElb2V8U4649IFPG3xkYNcmov
+x6ZQMMbmpf5vmkbO2HWm/S4ebsRf6Jp5J+dmMiccAU+oD3CPTREcxV10KAAuTxEYmF6TDDIPZKV
t+SlbboWs4bnYCGG3nhmdwP7uhXqUiam+5lhtsQVk+bdt41Z9kHwxuKUMXrvKJowhXlVOR+DUsWz
00tru8RkF1U5edfGU1TYaqMecDEZ07vlLdmpmg1x9oR0vr08pXcoHui+a+AtHB0Zxmul8/lXINqe
MSlX+WFqZ4RG6RGWI2733sR5xVnItLdm0KfbwGQX0Qihzsx5CDaHqbiYMZcHHWWazUi55MEjjEVx
8gmdb+RMvY0xVN69M1G4yNMy6O5bY7S+ZYJrjdRyU5/RHWYyqpz6yRvrFAqxTgP3wVpmRbhP90nw
JAfdEAbqY2WthaqN78ZK1AnEkXfGLWrTPQ1fZiynmIJSS/wqE2msVQ5hzO7NMQr4n0QUbQ95e7Jy
2hMrS16zVFYfpjnXKefqrv2WGRL0tgQC/4QQlgAAAVwDsg9UhI2V+6pdTX4iG3nzOt8iQ5BSoVmF
fE/LxPFuBcXI6IEQPoDl3GcPCdHuJ9R6vjd8n+GUOwPYXZLmBbCqtbfrgCmyl5HhBlizY1Wvrl6o
l90sa+fiw0yNrIKpJKvOgM2GTqmRgBVMo5OIoVLVhsq3Fb7kqMsLZzeFEMxa2+g+kVbEgxrdBXF7
GbKzNQrMz0vf/MxmN93NetKvCQSjnzh2x22cW/p1CorpMyFs+ImTsD1wZxhcPk18MEVgPflVUeIo
YCyfISNZuEo6rCVT0NP5mSsQfl4LNZ+53TBFeLw6irOVw0lyVpGZxXTxNG29i9UQvg+OUwB4SXCK
E2JM8v3AqTiyrIbIwjTom0PLFsU+8Of+NXRSkFQuZ4E14/KFaUKVaQZ8XrOXPlfb4uuGwxnLXZSm
qtx5rcpewEPd2M5gMp8bt6v9qOWIV+L6bpezASdYIDbOU7h2Zsr2VlU4oTsoqgIuhq+JIsVLKX4m
SD07XWGfIXbkkfCcKnRN2GzmH2RM9skje3DSLx0FRW59NmF2kO+raNDMO2otCZCTlA2Npowc1Y/P
FFyor1RXzrU1ghDjAsMxh3T38xj7SOBTCHmZJZsiggzKNIVy30zl3d9A/82dby5ehMLB/n2Qwa6u
yv5jCcxi57u62c1dPeF3cszHosbwz3uX8ACHGv4uhJ/dJ3mWHeOkx2grHRZcGaQGW9Ops06Va6k9
QFzEMrPCa9IbyWvjT85ODrN5iKtcfoJk0FzMU461owg8PoquVua+HmRxOyWDcxt7kxKBSThffuzI
p94d+/ehHh0CMd0MZqoP45Ftb+ieqUn0/xRD1Z2Q/GiM8UV7iGviCDhVbQqqjTz5uB0u1y6//Rz2
HU/KgWV2pUUZHEYFu2gNZFcx1nH9U9fAdloZ/QR+EiPZLm3N4EqusjqNpq+O3mjdDnSuGz9S7GuF
OA3qOVL+tPzhsWEboLCN9Dr4VsMjdMgbwB4ejtsyG4744tiyZ/ht41VsMmUAwQN8QZhcUkBw7pqm
qcpNU3Gy6RHoNqlNSx37xvZQCq41nwAK7EKX8WvF2ABfSVu9jXKo3m3GrSwMhrsJ6pIZ9+JiX2lq
8OCAweF5u2FKc3zDcSNdM+bAvJ05JXYr25lO0i4ha9SBP23tFDJ+Ojcp2hln8soT09kBbnlsQo4Z
NU2Jv6ZeDK8L6bONM8XzIXY5XmKUwA+11MFvuyUhMBbuTafw0nO6eP1XlfeaDvik/5X3Cxmqtp1o
ITaAR1qDox87Cbu3zF2O+E1FzRbMloHQZ+Zd/IUZBK0B5QqQZv1NYj43eUQN6lQPJi/M8TOi9F7A
P3gLkHs1P6KjvHCTme0tq+kzPmTi/K0oZ3h3vNj9BU+ziHJFs0wva5ODvugfRULzF/Ko3UeBX6OX
9C35ed6Ss2oALK3axs22GVxf8Hjaf3QaFQ26VWdpDWPE1izcJeFk7cWo67vc1Qg2Brj2uNfdQTRL
+OiKoriQVJXv9QCStPflcMxs3zyEdDIes1I0kC9aoqdeQBIwCeIUp05aT+A5bNzbNwzXCsaj9V0w
kvocsO/t6njEF2xPmmbnziHEhjTNkV2qM2SNbNeWA6WZtiNTZ0XeL7wTKtaf2u0J0uvZ2RgZGEOk
H5JZaTxPWyv2wm2BX9NdC71U80p2jMDxHgmo/dQQPgxM6xmGJBnooxKrhd0s/skdLDCAY9u5+34u
YHVyxojfXeqqz2AE3a+5pOi4Zda/s0dfHDqVLRh5KiSktKavG+sYMAFpqzfL65GHk7AqXl3fkh85
D7BHKXDDqJYtHtKIexfLeeHoTwoqpvacnnFFPY872czJ26JPv2jRKzgje0FyVALd+5Iye/QiM4H2
Bmjecq+uqqb2TyUD8cu1g/5tYfWKJrZ3FaNOz/tIhqX+KrqU6Vpc1s0uUQZ4awoC3hn4+Qx8IM8y
gdds6vV0tloPcO1ccQrvp2He4AFMnyf8sisG4/mBSQ82EWvocdLlRcTFDxYjw08nmGSyaif9Nqhj
1LZMC1QWsF3e3PgPlnKY4Adm6N8yse1AaNhtPksGbOe8yjn6u+Qa83YG+0MXyFXzkfssbsTJJtG5
70OuLEgVg17VBow2MZXwNRZCq76B+pSHC2bsDneCtDscypSYLYDCmyX+wtHuwp/GZvVtF41NzcYE
DrlalkeDG89fD2TXQJUYvbrz4ffXIEpkftebltkcyoB23a1slulFVO0tdGCTZ94SAhhfJq/CZwtX
q7xrNVopV+OQ3AFZb79LJfHGMm/vHwfX9B6b2EJ9bB1bfNzsSy/mIqeoY8j81RpQfKktkKjhsR+8
o/jW645HrYkVMqujFukZSnkaKH2wvdGlXWectnTI/i/yzqs5bmQNz//F18Ya3Y1YZftiMvMwiZRu
UFRCDo0M/Ho/0K7riCMW6XX5znVqz5ZWEnuA6fD19yaWceKYGQGgVpS/uDXO5YDiaUPsDKQzCFxh
edaKpHyo8ULeoP/yL2qooATjhsZw3mhkHuPo63vXgNiJbD+mEW7YX+lC9rdcirC78JHG90owCdWc
RfG2gin0bIp5Af0gdxpnXB7Cy3CK5YFOG2B3aXto5bvAXIl6CWyflmi59TgvIU6E6RKXo0bUUi3M
CXzSRVndBL2PEihoPUq+YQ4wpxZEGD60jsqht6UTSUE1RmbWqsQXDCORZHSDA18iIUR0Bk0ks3Xf
9muD9LEYh5O5T1ddG1j7utDtuNPkANzlujMPQjTqUcZZ+zAlKW68VLwPqGCqc1xmIcMTIFcsQtEM
mf5cWThv4G6/j0S57U3aowMGhFuJxuECtU20bUVH37XFm99NBu8yxqNyj7O4c53aETawYxeRodO0
3RXqEPfc8nK5t9U4PUemsg69E5Zk6kQ5YSxeexlXlnoadOncukbeq3XrT8G53w4YSJhcuzYKAPzg
5CBE6w4b9V1pYPNUdAHZZwp/j3vYf+4OV4KRFMYCOeYYdZcQfuiZkhf/2TUtfYYiDAsCwwU6mR1i
kgfUQgBQlnrRhV3am7kVw1WRyeBKVzYaQApp7ByixrgPZInXhIpMybtrCcLxyY350ip7yq+BPZLs
inY/jXy/cOvzIMaT3x1pG6tYIpMzceVoOdqaEZzDFGF323LJ0fhqeXraj1SBuOeYSdfB7kr8r2ET
kZHDnTR86MKkBKEJm+TGTAdqN8vsbjRdIjrHFH2IKKzqZxehvzbryHAxBIM3LzibHkHcACarBOzY
I3vsNspIvIdLgpAoqtGE9DqSz0H1lUvtoyr8/Edd9yAUZpZDbAeBNtcz9e5tolvrZxPSnlo5+CpO
XNxc6pom7K/xILrJvcTd2HatvjMnOmRjeCiduaIqP7PBGse58ywYZ3NQHrEb6m/hCzWA1b1Lf7mV
7kJba64bR0ExN3DcarQb3hDI12yEHWfX1NjOiy7r5KqbIDnindM0jzoasesxJwgL+ZCppzx0IEdB
euOKzrUUFAKxbniXZKa4FUka38JEGdl1s4bSOmkC4SzcjOCzVjV+LpE34dUBUBPT1J8tizsj9XaN
wS/k3TpHWrTmFEiJOWxCXHWwfvSea25BR5FkRrTVlmOzDwLHQf3l3X5mKQApx8hnUaIbiSRXfpY6
wVU4treORZJXboUXZUp6Woy2M8Husa8oTEIawIHydhx+FNo22DvViBq+pMYw7/IMhgAkYlyAwqqD
2efRxfmca2ORVKIJL0HZ21Ve5TgXaoxScUeM3fmRTUvd0zFqLozQ7y5mDWm98DGJYs259k5kqXHj
5bU4ZAZuBFRWw62bc/2HRhQS1ISZS3KXNKQSrOrZI2MbiZLJpROTRYx4CH79LNiq0Y9m+VWaGdbO
U5n9xMUDoyCUTNhb5aVqnhoj5hPPobsQp+owfiBoxOeEWVgRKCKTayMubG9VzkD6JUbUYoW1fkd0
YIY3/x7oqDwbsdk+qCizDkkVduxKY3ETThmxMIYXfjNtz7rhBJzI0QvUuCvZWLMzB33h3qx09FUU
/jI16L0224orJvrWVDswG9tpOqbFkF6FOFhuOwvAdgzz7s4B3tvgMQXE43tjWq2Ze3zYLrOxD88x
JWpTl4PAYK2BxqryzvHieUM5wXzD9IKjnp2QTWM+i/qi+GTjRLeZ59jdzk3UXOV10YhNXw0dZvRZ
m11NdA25x6b9LjXpsPAVB+0NwFR4B+WoOUvRaJ/bYUMNFc2uxacnKvqaaIz40FWh/2NQbddiTiNK
XLMlOxDbpvmlpX2xnZHu8pNbggJNjIQxKlKXTtO33z3cH7D9HYOkh/fv+l8ygfO129CIQLNm7A1O
zAfXgBL7RUj+B4m28NbSlj7ClxSwQ3dYsi9nQQWNQLtY/BpzWSXYyWY++hY5e3oTW10szmudByDD
mTOee1BOMHU03BmaiAVbhCoL2SKKYMETJAuKi4DatIMV0jh3y9XM3w+mGTuYz2QEOIZxB2fZ1+ol
xe7kvsUgmm4p/mF4Nik6bshTE3fbNnX0ZOF2sCWxr/LWXMDCq8RvqptyCHEgwcW692lwzlA2MlMq
qLYulOs1ywnnPHwvHuY4KNlQGnk9jyNRcNyhDtoLehAnt2WdWPZuAgXM1y5D39Tabr9MKIZvkmic
8HGI/fi5VZ29s0Q2vnD2T3uEKzM311/4DRuIo3zxaFkFFkOp+9kgWeVgFXj4xo7szroJ9xmDguAc
9S03O3NerAGz9sotXZmyqWRRtcmyvERLTBtiz5rBG1tq4GymhqFgv+TtfGk6zbJPeo5xk+fYqKWW
5SM7g6yxyrAGuZrBQjGK0uP45MRlh8nyNM0POhM4AXtd/tjYGhvVyjC2Y5MFd0No5wed+dkGJ3iY
v3ZmObsZN7YdOh0EXmVs7z2nH452EJm7sja6czN2+xEDnhEObWxqrPC5kRiorkhPXg0YRWysAi9E
mItLqt1YkOSYYm8q0eSFGI+NTI3lEBUO51Hg8roLXGGfzSAHAWsy39/UBupyLkMDwBkm4Rw0vDrj
zFJTcObTMz2fpl7t53oJkmtE8tMYzbFa525RPSXdbB5iGBfsNkWsz4IacSH7tDxvk7o6TBSyFw0G
rfBs2vi73XJsxxmk+JI0gu+WSy4BNVj2vdV1+pAhtr0nQjC5tyOZP0ZZiPNGP02wmWYssijTzhu3
Ut/DOhTPbahgZgZmiBe+G3b93jZIJlpNdjJdoq1IYCIRlgUVJiYsITPZeyed2Q/kn7kQ163iW2Sb
1aYPIb/xnFD5h8h5dAbamY0VNYdu9uiL9ggorhrXVNtsHEK9KiURhRBQ8UN1IlF/i9lsIQ0WQLtD
JJGrKgvDQ0ZCGjjKIQ22dlBnt3w8/4cRcxEilax8cIghuax8PDz8YkiY9zHERyuk5soCi8zUVBIq
k4zDOg2L+RGw1X0oB2ukz6cDTsOpbqhvardtruMwcb+Wrl9dhS7yaxxGm8fIpCksUZFeWOFQhbwR
M1xsUnxKmqi4yA27uR5iLY4FvjKbWU3y3I0XdidRCFh34QN5dMa2XssqyYF6aceuwf7lthFG/s0k
b2WPA2uzsQhIuaUAhQ+T4lCRR7WmIKPU6ypf7WPSRhHKtj2eDswoetgYzVw4Y+KQEYlt0Io5jQ08
kuJ0I2KtttqvcvRHfXAumAufsmlwvzf+6J+7mRiuYQM4e7KNzAfTl+nNmPdiZ3c+OYwUxvWzPevu
2WtR4XDiuvmZYROa0KNvxw4KdWFhZ85dkJA526XFeNnWXnqJZY191xDAt5ldPP07CWEjaKP5U97K
8tCOZFN4ojXvMDTAqwLYrcWvfR6HK2O0Qfx64QWkCwzB+EQMUBFv6YdJ9jvtPJqFMXzjkt6D2ZN1
xs9RCxtdkPiU4RnuetetXyoP5y6bNPTa6JsvY0d0FWFydbyZRxxItzaQVoDNVEyU6dTnJBdIyqq4
yvttSuDCCxUtjbiQO8OzAkwDt9I96b5FoD83KmvO51pne47okj+p1GVTRO6D9vzqEQ+u6GKGKnxM
BhNbKRqaOV5mKQy/sUIqTQyL/aRrx6qJUJ5wi5I1i2fdV2A4O5qv5l1BfQB1SXpY5//CCP9fg+T7
H+WSQ9789+UHfytJ5o3DqP2fr3/Z/P3r8Ee5xJe/+sW2aON2uu1+gNr9IL+ev8oP+udP/p/+5j+B
6B/B38L/DSb9I0j9vvt+gnwvf/5v5Ft5f3mW4yn8Qi2XCy1I9T/ItxR/eUDkwNpYXS4g9n9i1KX8
CysBFIumy5xy1IK+/4N8e3/xS+UQwG4L4Qrg73+DfFuvsFyXn+QKZUsTiFn4lnAZ53dM18qN3ITR
57Mj9Yck9XZeHtz+9ireQL15it/g4r+HsHzfdYXlW5Zpngxh43amJPxEFLv5UIAQG42xqisJitLg
B7keLAhVH6DUrwH9X2NKBjQ96AaWSY/49WN1WYRTbuN5qyTu4RuZGF7Qt0FbXoz2luSdf/2E0vWE
whMTrxm5fI+vXuJc5ZYf46e+OEUDYlOOPzVufpVo+4PneuNdMpIFkuaavnLU8nX+BsHrIZ4nhFHe
atZXc3vRxOkuBB2WFG7vP9IbL1DBqvcs34bAaNnm64FmJ6J4xR54BcxzXyj3KyfxWuKcltagFLr/
m1bz93J8Y44sc+A/lAK+L8tm9vnWYt9nWso7eYNzjZS1M5HqDZJssXHnZhHWUD5QtLnm+rbz44v3
nw+6ycmAjqmE77CIXB7TPJkgVEVwxJICviFeMoH7BJVqE384Df98LKQlLH3TsyibPXHyFkHH+BAV
0bm++9iJbuXkYOyxU1/6fXvM2kc//PH+Y/3xtXG59tg42DVQ1run895klwxwxMPcAIK3p25rHV4k
MAoXNp4wnA8myR+bh+Usz2e6vmUyS07nfSPbRg+TC0GbEsFKkFUCpbz/QMu+efpFoewU7Jtqmfin
M96LJN0827dXDsnIUVqS78R1CvrmUzaDbw8dAh6CW2ij7kHclhYgxctDFIxww/RNZpW33QSHAK/k
qSF9Int+//P9sSCXV+B5zCNoSuB+JwvSGJHKRgTDrMIaWVqHvg/+G7vaQSqxfX+oN75bR3Bzd9n3
iWIXJ/tom9Z+DIfUhniHYy7GBewUq7Qu7+g84WRi7N8f7q0vV7DJCP6PL9k7WSGEZPcsVyh3IZ4N
DWIDQTH7/hB/vjzWHjaGwlMwq315MkRldKk05gjMQYob+mmXSdw9QEA88xvzg6f5tdRe7zDLWJZL
41KZnvRPxtJZTUZ5GwPUGNO0M+zsB7eeiKQtpBZNOtDK7cfHPiYsPZLFD6ewzd37DysWetTpJ3Dp
IknbkZbF98/v/7Z3w/XgvlTRa4NI+2lu5LcQSP9M6VSc2XnygxTC8zms7zkUv0BU8bdFUmZ373+G
P/cj2qAOh71nLqtWnUyh0hJWimDThceNt46j5UU9eo9RY16nGdbf2RxsuG9/en/QP7da6Hu+Asfw
JTv86bdcx7YcIDEBqcXmoxsaP6m4r3s9VKv3x/lzfcATNH3BCnEUvi0nm60V+XbQtSxFCyoGQHSG
MTfQZy4XkXf1wWJ869ukbLMVJZivfKVO5pOIOrpxWP3SqoGv69jozYBE1xa+kqu+SX40AbFfZvKM
qfSzD+HE88Th3z8vb9RkU/B8+ccR5pDePtYjrfReZ9wz9FcpI3y4OhNrf8t5Kpq23Lw/4hvrlUkj
6a7h1kzxefKGXaGl4QgOzUBgM4TlD/FE4sXsBnxWsZN+f7C33rAHir3UBa7tUR+8Xi8FGn/QXzSI
eO9wrbc86OZxre5lQDomXWlLkB+eWJj+4RsbyYf3h39j1nq40Vg2uV8sl9MCodDAS2x/zNroa4Vf
oCru2VU+2ADfHMQWCnc6wflxuh5VaAo4SK6D+tKC9vMSUoUUEFj+/aOw6Dk24N+yEk++NkMMczuY
AV+bf5y8Czv/gVHg+0O8sb1iH8NlxuGFuUqJky8LYRptSoMCzhXppewwhXGIPSAK1LCvGiddWaIb
ERfXOx/LlvfH/nNTY2iLnCp6hJbw/JPHKyPq1LaIQUEncrYMcNT5e0dUQqS/V3O37saf74/3Z0XC
eA6SMAjLrjT9k03Um3qrafEwX6UUVoMxbXoV7HvxtcG8y4unrXbETrv67v1R31gObNlcBOE8c6Ph
TH69HACe6ELpHk6sSeAulj9ycq660FnPhocBFbyFoPwKJeA8mNMLujEfbHh/TlWGZ19Vvr3Ueqfr
IejgSRtcS6DePbZoqpvw6yLDef8h33q17OFwiC2bA/J0PWCaGtr4drp4vJ4PMtwQHkVQ5HcJWAXg
Q7hLvJbkub8/6Bvzh/GWyw5vVjmndVUGr2LAVs9dVYV3pVS7dmZ6VQTpJcN1gHoCmOKDEd9YLb7D
u+QAdhQC19Myvcky7FSXorYFvNcNph500evBv0iDbAtn+8Ziq0EPvLRrP9jDl4X4ugrxF848GyvP
6/Hgr6eRRrRmpx2CrxjOKJAUOrXcbT54wDcH8UGHfDj1vNqTueoQ89LVy+0qzvFZiOf8haTH6/e/
tj8nJLdtVAF43kuWvXkyRg7viMOZAzi2Yud8rBIYFMgKjW3QqfhflzDLWEwRBF7Cs9VyMP5euhkE
i+nlpfUDJhoFOuLbRYhyG7YxUr33n+vPMoYn4mKKgZjnMyVPnstPwkKJsMaUy45v7dm6M0PomLG/
EJ+6n1CUxg8W3a8Jfjolfh/xpDBtx6ACx8R4bsSlbJuy7+lVU7nBWYjfwbqFbkq9PGdbeAUzYW9u
/ILxZXsQGTL8SPaIBe1RnRWTaK9mHcCzjj310GMB/jDoXnx7//W8tXaQewjbptTjTDstJ8swtLEa
1tj6x+F3rw13I/LRxVP0GygTHEMYJCgKo5UTVsfAzZ7eH16eqB9YOOz6MLH4gmzmg/Vrn/5tLiDR
clUxmQ/T4n0Tr4PM9QrUq9Sj3VmexkaIVyNpoR03QqRNn03KbX/fo5yyLpwSj70b1BOlh+MuzSvr
yNlYcGB6Kup+zlotcvusAYca0MK5BtGhQnU1Fuaxs+RJuVEHFI9IcBy9cct3OjjxGoPwUKb3CUQy
KOZTQc4eAvmkx/D6C8T8bJq2XkG4xWc0BxYqOTfTqvwkRD3O1/2Aj4w+w67fzvWzjBoN0dUlcc0q
95CUaoInSoW9ogOTRvhAS2GV4fqLuXmWVsWWqyGANhrYNLF/aLedoINgsZnpXR1Vk+o3kwFDDi8U
GaNHWPWkZkz9TlSLcz/MnG6aDqhGBBpmWDCEMWOuIfD2wY5sUHDbiVqcYYSVFKM4GQF+fsbCobK+
tfGQuLeWGaUwhf0kFsS66FpO800KiqW+trIgSRyBdSmG1QRGNByrZOxJ2MSSxIH5X0epJb72g9nj
bmNA4oCAjUVZE3/v6TiN12CVSIJdM9T8hlawAjcJVydqi2CctTzDCdcnCanviSkoMG4Mxu7ebdrK
3oPBT1Cqo3zGCB6T6UbKlTEbVit2Se86801Q0poE3K6mgFzjMvDEmXKMOPs0KBvntR2sLpUBTcHF
M8gnSqvGfpIZnSTsXAhKr+5116X+fI0InaSQlVuhnvqiHOK00Ft2MkEiMIqgWfxMuPBquaqF3Y5f
4SGPOVH2CCc24CvVBMhY4pf7zRl0UD90fV3hw9K2PhOCgCMAt2uwWCfDdmhKwxxuGILUizIjRPiq
9WLifPq0y8PFxlw1V13BOybm0cyFXs8Q9WNCAsay9D/pqg7mowfzEueEUBvyphcJcX/aSsYGYDpp
kUgmgcpROimEEPgHpMYR1Sa4x1nljeXwMvFBmitnDvsQ9ze6QYcJct4qM5WbagQPQWn/UMSggUX1
dt3OPzMbL9ccOWbn7zrq4U2AdVn5gz58HDz3smuyr2Yx5/wR08IIFFshhI/jD6PLkZ5CTze9dW/j
nbudmKEVOoswgeXQlZa666D0u6osoguvFA7evQayLaJLPDHhDzhHoUXsrALU2bQqnrcawqG59k0B
k3AFfyFKYGyaNrIIo9R21E1bKNl+iEo4b+l9oHLNC2QuDThkeDbAAVGxl69gymKBo9e+9ptmunc0
4R++dWE2GLTIDfTUUEfrnEMJo0+D0Da2wxw3nepJIwWLbzsf3ueXrG/q1ANYbB2MJWxE8lhWd1gm
QrIkBRjDk7xvEeo6nj5n1w59QoOGLt450WCHu8rgjvapqr3xniCLqDnr7LSNj1ZgSJRqUD3BoNYR
IVqY2riZE2EtL3DF4RYOOV3MTzXyHO8nte2EW0mNA1ONCYfTCPHT6KUe2RNp4tlr1PUpt3ZEbTFM
Rpzi6G3buTKjBzmweo0kkcMdvjgt8TiisnwoVr7R4WicT5493PZZLMsnGoVksG1CQibjB5FhAVFe
IbJxZHCg0vPyH04CgTbaWmkU92cDHvTDXR8qu74mtkzEt5HnEDvHY2clWp6xEd0lTEqDoDA9G/1N
nhGrdN7UeuCiHSmNU8gqMfy2/7tj9f8xiPbrrP5vv4N0/4BvCwr4P/7L+Uv1GkT79ef/BtFotPzl
e5YC7PoHPOM3/6Lt4qBm4Ewm+oIa9H/LRu2/uD3AvDFtSSP811/6BzyTFopSGkRgJ1yi+Nvy34Bn
8qSl5/JTBDCTo+jvSMc1TyonMhNLLxor62Fu3A1S64MS36BLbZQdH0jOpoS7tDWs0M/8f5w8tC3+
khd9+6XMLyoP09kI2wS4xjgrw99+v1A5KSOXjwZIaANLQWUGC1t+/7cyJawxWYhCUz3UVX7Aaw7V
QHZXFVD1MasBjH5/tF/trt9qyH+G8yUIIsUZSN/r4bQy82qIavXgW1CXSR+N6cuH8TbNev/cbpEA
cb4kZ0CAWDEqGRIB6PR4qbQpRlK9kM7lNBTmOei38eThR469JkRMHov4aR9LYzlH3RlBBe2ZWfvt
BQe7tZe68EmydhYvHDHuJpjKm3TEHQJ83R7udJH5D+lIYFiDxdyFFDgtvf/U8o2XzFsGjaVWsx1I
La+fup58NIMUOg9zK2G/16bbbwzhGQf2jhizOSlwiql8zDeI5qhxSrPUkeLP3atpkFtKQ7lFbNNe
qDYh7SmcCSaBSvizIFfU2YVozMi2IaZhRH+yHdKIO34R26uyw7ks0osRU1im52WYQeDFh32QH3QY
l2vNyZdKu5iVZPGMtmOfzKHUlHjk9773MLVfkpwTHOWQNR/y1sw377/JN14kADhOBgwiIJgtl73f
ZisChlCEISPp8bNvzdVame4B6iA85ZvYyj6CUU+u/MxWrr6ASoy3DOicrFu+K22PvTQeRkn7nzU5
RQkL46ppLu3xqm3UBy/yZDzamCBkrgcIjmeKT5fk9eOlUEy6KMRqdOo2mHZT0JPezZJvcWwLPkA2
T+7ey1hARGxx9Ghox53Oyc72vWoamuJYWs25Fblng4Cf8/7XdXL3/jWGR0uWSw0AIPfU188D0623
RmqMI26x21CaxJElN15XfYAKn8yKX8P4IKSmRZ/b5Z/Xw+Rcp4ahJ2FiDF/GzF/ccUgmfgnUvA0/
aui/9dpoIQIxAq4LGgqvx5qKxoQIzGsbe4qOlmBgS43791/bm8/z2xgnz+ORw+Q6mPEdKyJLAQlu
CYVSzhVFyQaTl5v3BztZvH+/vP8M9uvs+n1J1T0UabsujpBuztFQH7kJ3vdAkysjcD/YCN98eWoB
eGiIWnSXXr+8jDwKq/T9/Fj4S3yRvpZ2+8EQp/3Pv58HFIlJjRaEls/rMeg9+KKmQD66sXe28OrH
FEB47s7xoNyTBnweYfqx8TFvHDGHkqQxvv8+33xGi74rzWax0Flej0+0ssz5cPmxFsR/ptPtXE/t
/8W6giNDWYPzg0cv8vUYupnboOcsOMaNvPF0fgaWiW+0/+n9R3lr+f4+jHw9jOzRU7lDXBybici1
6QZLgOzDtvzb7+s/z3KypZMjiS9ZwLMo8pFnvZtc44O39eYIdIAAoTmkTO9k1lmDjXO/ERbHrJlg
Se8avCzff1F/4xa/HYHLrFt2OVrRS9NUnFZ4oZYaP0KE6Fzk2itCzNSnhA712rdQ92ZBegWbsPYu
01Zf23HSIQUQGpb1/MzpjVH+rI4ubluoskKYxS3iNExzYO/I+bIof+bTwfI/z1U/rDxEHsOnWULc
dArSXIwGPnZG5J5DcoS4GCOPlFmrwm18EDiIYV9N8HSzqeKwXlmqUjtnqKZ9anPhN9A/bCAk2Xy1
RrS25fVEPtOj7MgfGaP0BQLiNZ4n/gXVaUXm/dqRqbURojLPIPGH+6houdHTsoGBA7G/NDEoEwNW
4rmZ7f0DPgslEz+DcKF7/7u8oTlSVvmdxAps39vPRaC4F5GVusFRq1mnknicqmzkitiQdI8fpTvf
EqhNtleGDUex6bGt5yiEclvvwFYwsk0BODyyGBDtOYvF7JJ5APs1vuDyhs1xKLjoT1dRF1JB0fRo
XizjKlHrqqfztOlwmgD67ZwnuBmk0DnLAW830XnsYztFr5u4jLnx95IH3OMMjIYdZe+qr1X5FHPL
RFOv0zUsJ7LaJCkwtlmikWRLIQ0HewaD+zGuJz4KiMQMVm1Wk1Qq7S8TTNpLOzXyrTmbejNXmL9C
qI4f/LoW55gh9ns9kcmcYxl1rc2Jboln4uYKX39LeTfhBQajlifIH8zcazfaLPB9IE/rbrZJ/CAG
LcPPLgk2tov6RXTmsBnpaNH3xPsOOQkvumzbG9GFWNWGjbdCS9BczoSO7cg4SjYppsr37YScxiWn
iLQmbtAVLYo1Cq2JSZVixDFH8fmQJ9bRg1K7A3CTO8cjtL4YvPI6cxYXCMPVmxDdBW3BxsKuGVHO
y1JDbUbkBCssberzKFXVVk5juBaa9jEU7HCri7o4yw0Pf8zIJw+hNEsSJdyEBDsVnYVdTseFgLeV
Kct6I0dT79ihNPenVM9Puh2mzYg6ZjtMzvQZUIVkhcAINovDw9qv425jg/sjQRm7dcLdYhuOKRk5
2iOyRNFxkUar1lEK4yGf6hA5RxZvEAVj0g+dZpUgfdp0NknIUxjqMxqsS6ysuvQqA4OFuozuO1uP
qzBGIAyXPtwPgY1tWCy+Bn5uPQq7cC7dqcJrbNYN9hUFy1NAFua2APTRIdozKhTwMcaOGyc1mzs8
Gxfrk4I4Q9giZx4xSetMIZGqZEhzjgbUuutHUnAzY9zK0Sq+d8IkH7OIki2NJIytSvwY0PNlRGB5
/bZSM8R/r6wezTJFrSLnfIt6ZCR7xcQepvLIC+2a9Arh5YCaZ4zIEMLScDa0h/iNydCHFm0pLlOb
ssZOLYLHttEjpss4e7Zk/LrRunDb9tC68Ip1B1eGy8y4z+PIOoQiGJmYXrr3SjhWwYBQjS6NdUY4
U3jnzNi+Q6r+EeH8v3EmX60ykoQPouXLKGt9TYIhMZdz2wG6pXo7m5O7tZAWbDTV4Ja+V0sPDdWm
qTIci73S3JalSTM2RXVRI9o/qJYIE9Ory7Uk3nBtE+EIQz1SN/91sRQIhlRxmOJA3f4szIf3Dwdu
+pyTrw4H2KxMB24R7lIWeCfHdUqfLMi8KDtWlpGs877yuUuw0duqM/fGaH1xc4+vhq9/S3IVkk1p
Bhty17+W0hnXaNtyVBHimJRRvwJEwx+uLYc1wdTEciSL4tTo2pVOy8/ZTNS02SnCmEfZrCZXEoFj
oajOJuMRCcw3YhjjdZMSOAgqU2F7hxmcpctxa/byMcSBYTdWHTFuFhw4gmgzbO9q/EuiEq/6Nn9M
DAm4gB3f1sp1eCmT0VuE6nhBO6R8p2jhNyEPuq6Qki7qoWmNvLHeUp4XtC4jZxW6Sb444oA/GGzr
5oi9XpYpvW7i8HlwhmLt4/HX4kpoDIiZoqoZN7OJSWPGyOveyV+8bMCdaOYnDPTlCRTxzpMMx3g0
SKSWzamBQah/lzjDMR6L50EnkN1bh0Yt6KzVz/gM9j+mAJWbW1FoGGr67vSoxyeMIuah/Z4V4nNU
ikNY0FH4BQXEVv3MrQxdMHjS2sYQGem7+TRFYbOGx33lCOfCcwL65A1UpYTyb52U+sarvCUMesQx
0xtqzpdac+qZ9xXXcISNQbSryd9azWM57Q1fEn0Z4CNVm8VD3iwElgF7BLAEYt+DQp6PGW8rFArw
GedUVCmE29TuSzJEt12QPOaZb19R+kyg4ITHUU49KOU9lgXu3ATpiLO4qK/A/JNdOif6TGEMuqmZ
+ORQj0RAjQVOR+Zj2DnzA6eST8p3fG/Z0+WiZU9GbFfsqaXAHKcrZE0PhsQGlXi6MMGsvGnw6WVX
ch45OT6LPG9uA6SAe2Gm3MrrMLsTkZ8e8sE79kmSbEcPRXdsx9jL5t/Gxj0PBuM2rjXJ18MU8dw8
hJuU2J9EiFV8v3XXQ1mLD25Y9lK6vlqStkVvBBII/6Y4Nk9qQj66E3mqL46SpNZWIotC0ZoM5O8U
u76NLtE50m46a432SrmfaEdf5VS+mEeuFPmwMvzUiWZX509gdBsBikhZaSIuo1RyvOQoOY26A/8t
kwdKWi/BNcM2EMHd8gcMdZM1hG+gWPLGatcF+YvlfirRkWAFAUq17jj1YhP/z6g48JNSSQCNOq8z
SqcnSkE3+/b+BrWIBE5eBjdZ+lM+7DrQfvvkZcBMJtgbc6gjIlMsxqAWyENIrwhp/D7U1/Ucryf0
QXV36M0dD8Z/a7pD4sWrX/8KV7b3IttPFPEbJtXebRK4tXLb420dVfYuaLAq0f5GDt4Hdy35R2lv
88nhMiPHxUGBJs3rG4rQvZPpYcyPMSWzR7FrWh0uatWm7cQm6sfzJYUw5XTIUCDb3bMxypuWdj2g
L0bqHd0wvj48zHGcxg4CAwXwMB6waMaznL/hNB99YvXHnerkEy/X8d+u2yM58PlUmPkxcu+42q+d
BtY3L455R5W6akD+JkJsl9L4Sdm3WfQ8d2BCVBYWdjszX4PLZ29NNEWSo22ZYRFfVdrdNui2sFwi
V6tGvrQLiV3gX3n61Z4f63baJtG99tQH34BY5sbrhWRDrhDwjXzoPvL04jOIeJpnb8qPDdQ0tHFr
H28e1U+HpHzOuW95LQkWt0KPGIgsRlJqJe3b9+fvG69U0tqHqupw/XLMk0kQYz5aW85MQE/gXKSj
sHe+QGBRC1xL3h/pjekGWoDeBmmNAOE/Ocj7oDV7UpDqo2zS8AycNTpkEiut90d543lQwHB2ADss
lLWT9k9A0LDAFq4+2h7JkSsdCvxgUq6HIKBu+u/oMTCqYUjQ4kTfgCcjypTX87EZywZhYVAdaxpB
1FqEu5pEFl8B6UcfzJU33p5NKebTTPU9eCsnz5UaQK9eKtqj0dnoLU2/PAv8Jvugr/mLmfRqRlJt
2ciHlARTRkx1MoyAPeHpocqOE8FJFr3hYZEFeg959Lw8YsbayvvrrHthZ45Izlu2WnpC//phAZRc
1zaBVmiLn9Z8uSJtCUqEXqo2vZ5oUeIy7x/fnyl/vlE0MPDEzYXQCIJ1snHrzrQLUiD1kU77j6ks
76YqvX9/iOVtvXqbEOGZiTZczaW1YZ0srsSKZ0WyRHVs63i/HJIh0D1bpMMmLyFT1sNXm5v0+4Oe
kneYlRYcczrHps8/cFJfz8rQ6pywjmV15LzrhxDcdjl0vPi4hLP7dwS3c4lMNu+P+utZTp6V+cKw
AH6ImU5HxW0+tAaq8KNyWyrSJwK+cLkI4ZSEm5puL27hO+Cr4/8i7bx25Ea2Nf1EBOjNbdrKssyS
SqXWDSGpS/Te8+nnC80BjpLJSUI9vYHeF2ooMoJhlvkNT3FRvBIX1KryWrc28YBIeO7EQ1nV6lY3
EN4UlGpo8uLdMR4pnrHbuKvZeUr94cmPIxUYORS2H4pxVvEgqKHzBpkFcgZVteLZHCpR7hArbX9O
ordK0fY5edrtKV9XS0UcBE/MpqMCb8qZ7SBVQ0/EiWRqYyX6jPSPBJCjxnpSPBUKhuobX8baBuMR
a2t6tf+kNAiSI9Vfrnxy8UUv197483KYg499mUwdxS7oTjyKQcY7nBqtCyc/WfvKCwNBvjMA0vNq
6PM7PLW8tMd3tnKDMPYeTBwJuQEa4/32wl5V1blW4ZHwRsiKDStmdgnpsQVnPcoqVyv8T3UBLtUf
XnDU/mRp3colsHBYDPChREHEP5TrlNkV3mqoizYY2blgXwnp7dAndysGqlZg3Iie8MrrlOou0Mvx
rZB1hM4NamK357vw+ah/AsUlDDAoR8x+A3pe5uRV9uSq3FfcFWXzMOGKQAxMP+b2UMp17G4Q7sFH
pd1D8DF/770q1XPbyWV36qixjdoxkn9ahbQdEP8o608j8VKC42gmIXaOPa/0P7Tl/ycJ8fqFMcDN
8MJY9ICE1sMsDMjqDPuJQhaSwfGjXHxQ5tvHI/rGtb8jWveQxIDkR8Ore0X86dio45stchtltdkh
jufs1ACfpY1O4K7x0szuSUvC0wC5DdmNedUQkDp47VuQItWJLkqCJOBgjvfQCtD/+Gk6p6Skkojz
6sr3ENO9/hEi/AaQLb4If/5HSBvVTj6goiy79eDvyvS+5JWYGioySf1YY5mKQBU6O6gBOd9MJ/8P
Gw9SKGEZ+A3L1mYbL/BQAJ1CvkWFAec+dkL7gdpk/KyjI78y1MLGEy8tdFrl/yLsZ5dln9iVFWLc
5TZTdmr88p8yy7/TjT93Wfrol+WWrvwddpnHrlS+EOOcDM7dyj25sPkg8hDoggbjnJHCXq62glBL
F7WS6Upqj4/MwbL5zFScZc/ZJMiihEO1D7BqkkT5NkLDYLyb+KMmHda++/Xm43vTsQbTQPRv2bOl
Nyh2JUFrmm6B8eiUd48hfpSaTKct/tY0wBrye8n4PMgwquMQW7rvxfi3jV/AFFBvgL1y9wgi6+Va
WBQrYBb16FdQ8E8iyvNIyDoTqdLXPmwfb+9z8ZddbnM+vDhkgqGrcAVdDparFdoOSKa4Vi6Xj6GB
AjCIePXZqezm2KfydK7UMD/dHvT6HeEN0Wifwx0FpzOfoZPWbS4jSOQ2PU2GvI4eZZk2EE3ON7Xr
V+AHS4NBsySktHQdCuRshlYuJeBulM6d8CWEanCEjrerkKOv5fz/cygR2f5xZwxlnVALlzuXbtE/
sj0eu847K5V+RDYoWTky128TeYAJRpODQ0f2dwr7x1jeMKC+IxeTm2b6j8hDPtWKHTcqnH9vfyvx
m+cbBHCKpdJ85pPN3+FQrdQoCqPJ1aMi2EBDe5DpHd0eY2EuQMnZfTb8Ggrs4s//mEthxajWS+rk
0nj6pJvSCU/jb1aQryRR11E/iBBCYNqalgNlcHbJhKVUh004ti5K6SjAJqOJj3MpcMaonemtdDA7
9VyO6MwgJxyvPfALJw14BVQtSC+ikz4bPY11tMaDsHWNbnxOM+/gJBI0vnzf+j7BMS1DU0KzGb5x
m4ePlh89RgWtgL464lH2HCPCAg+ixY8ser+9+teFMjh+Al8IYo6HYN7bL6Leski1Wjdo5BCjdOWV
huXW0qxdqesvVkkXDgn2le279C0cFD645mDkIoNx+cmtzgtL1YpZjbB+saweoboGxzhedaWAAl04
3+0+u6O6t3K/L9wGMAM0gdQA1sWUL8eNaLKoWZawB8zom1k61Duqf6u0ODhO/Xp7XRc+OOEy8EPF
4buD4bkcSjTW4x4NJdcJx2bLl0cPPHS6n0qiTwctbb7IWqythc3XYYspIlV4GrZYW2t225V2DX3c
khqE7NDtA6ssmW+VPDxF7fdGPgAhuS9kC3k0xHBs+e+/qc19RD7Nv0Qt6XLC+PbFht0PI5FyrX7H
dyl+0qce5wPMXt0ayPhOLvTmvvckezsG47Qy/MJ6U+bVRbgOEpMC+OXwXP+A8ktjcp3Exnu7rUHa
W9jPPWZ1bjxrgBR3iRb9fV3LtKnO2aBtQdMjmnY5ajzqsWrgp+witfcBEesHKtb7KhvXro+FD8tj
SW7HZ6Wy78zG0ZUwTqOh4R72kAjFOjD4irMstqETCrVlSd9mTPTmsyP74063O/qCVW18ChHdWDlB
S8tMWs2vIFwTLNDLCVta0akIXk3u6AFbGPRy2Ed41W1aqTtHdv7Ull21MvmFG8pGXQK/G1UA7uZX
Zwuy3Z9g2bp4RYW7KEBfXuGSsM0Pp1NBo3c/pX5NnkFZuClIxxzwmIB6uRln24m2Id5Mlja5bVOy
iEkrp6hWETMQulQ/TUCTxyzwHFwcHcrrFIf3ce7gZ0i7GhMMm9J0Zw57BxPBE9oVdOPRxlkJ3hbe
Zn6YIQyEuLivKmWT0UhxLxmKW2rFeNeGcr4rDG2Ni77wwXkvebjo9HK45++DFcCgtqdxcs0QObxE
fyqq4N3PlXcoXq8BSnV/f455nSl2Itdg0wGZRQOer43UuyfOcWALfWV1yH/ocqLtWtnydrFdV/vO
wPv69m2tLAQhPII8RxQFAfPNr48+Jz5QS1t2275/TrX61aj7j9weD1Ft0BMy1R99T8ulTlxHlv7p
S/+ltpQ7pxhfYIL+wHJnDWe6sAGhQFL94LESqflsA6YFpsq+0nKzRNavfqqHxzKa0K+cFOWuzgpl
ZQEW50/FRRHCDmQgs4S3bNJMgUgiu307Bjs4YOXBBCi887Xe3N9e66UdhWiDJauUd3ghZ3eZoYBQ
l/RacckJ77MU5HsUvfmJvDfrYl+a/pfbwy1+Wh59mRefxA6tqssrq0N9VJGMTHaxA6gfSnbUofZ1
56en+OU7RXXQAI2Gf1PfTNLRgli0wxzTf5ZAne8HdTLvI9mKHqFAyOgvN/rn2z9v6TtDeeXxoHDH
Azbb74pc5kk5JXznpP1hhNVrYUc/PHM4dm3zcXuoxYVHsYOmCDuKUuHlQuD2J2E0b8ou2hkHD+VD
p6j1zYSr3WbCr6BDCmblMF9PTqhaUT6hYcDUtNmnLmOcNgWCxy0thIlLWiR+5mN7N54qA6bt7eld
b2GLSFYovKCCQsF7/jR1XiEpU1WdTYSUJSBHofwr76Tt7VHET77MiC5HEa/VH9mKA9yqxce2Oo9J
sA1DZPCxi9ZGUFXu4H2Ksi+dspK4XL9/lyPOFjGK2j5IsY4+F4Jsi2ZtE/cboFLIwrsIJW6DNb0F
7fplsQhdKT+BLyU3mLegDaurTE/XsjMNBdXY5iNSCwqApE0UjTEuuTXAkqqzD17hYQfp4METeMBy
zCwZjqTx/dNApv0MMSR7gxNbQxUcqv4tj7OQdlzdhpB+Vckt8/i9l4n7vRQsThR5xufWzOIf0NuN
vYPf8V1fos9Yor38MQL73CphM/3wc9nZkLIWd5ot5e9S0uPJcvsTL+xadAmYOCUYpjW/C6c0D9sk
rotz2AX+vmohspRa5CZ98Z0Mf2U/La01Jh7UrLmfbBirl/upHM28wd+4OOuVoe8rq5P2GKjIu9tT
+p2oz7YtqGo49RDIkUmbxzOYrgF2iqzsHEKBBdximodcbsq7ysQcbZP2g/WsWINyn09FctD7Xjmp
UevvJLsDBxphwgy7djwYuYROb1N1oKP0H0BT9ZWln5Op6JLx7hNviG4GOjvzOnSJykCfWXF+xoym
2ZtqXW4bpLd3mW9/OElrHlGXNmG5D9VdRDnxaEye/KI2ZXO0AxOaeW0U+zb3ndPUlrFrjr51GqxG
/V56QOSSLMRfpwitlyy07BMaoDrWdXXwbCgmmvNaQJW5xbW88pv2MFZS/DlAemfb16p5JCFF3rRP
rZVm9dVmI32g9GlRa0QY66pA1ZZq1lCiNVx281OQ6V8CXT6VuCoonfK2sgmEfsLFJmAsSwib8cyj
RzVf3EIdGzxRC1CuSYn6L60AW9uVkZbvozHTvqBcK7u4DbbfcycefmCIXN21FOPfV37GVTIDcYYc
E4sFKgCgZmZPXuwY2EmgOuLaivQ5q3voDB4EYqTm5b78Cpc335dhdDeE5kEvm6+q5q3UWK/bS79/
AcV13gmVDG4W7USynocj2aDrW8xyJw1JgIB7rZ5rauxogdn+twHg86aCZ/1W8Kd3Dd4Jd7fXwbx+
j1EpZHj4k7z/0Dkvj35WGKAIbb88t3ocPwy1+Q8K1uCEx7Z5qAIzvFNQrH0acTfaRaOZ5JvE8YVq
AL2XPgyiVx8u4QHWc/zQKEN1AjdEiTwbME7A3AG7mDZ/7YmHvuOI0H4tFTl6gobTvaYKzpiYNJt4
5dICxUSs2To+ZG0vguUfN4j9d36iHfgG/EsqfHFugrt+zDtOFTBqk67/psGEZtP05b9aXbS7QG7i
L/g4Zh9BANewK2XvRe668BijcPgWSvGwlQF37zF6svZpZtlP9jjkBzXUsTFRcUhRs1J/Rt7COOWB
on61+xirIOECsbGTpjiX0gSeGlWs+6DyKVKDr/+UtYVGRwiEqUplHAUA0Pa3v9DVB+LHgemAQkq0
SmlyFjCB1wR8nluaWxvZTz3T/63HsHigKwj9sC+VvZIVa0NehxcMIyTqqP3roGVme8Lx9DS2EOE+
54Zx6KTunTvq39yUnzypey2m5kA15SEunX9uz/Q6xqDtB42XdqtGG3ne6ywxa4z7tknP8phsqyE6
lHV6UIevVV684/BzGBxzLVxbSLEZE9EszgAqY8j9Xm7/WgiwS+i3n6Xys4wd39bT1XDTpdVPRLSC
vTG9CyeRTSefMaYDcSBv6/wpNPHYjL93bfktRc18f3sZri5jum6UQoWJAWUs/v/yJ6WtX8YOhmW8
/Hq9ibRX0GgS5i2GM/68PdLV1hKZOwJalIQ1WVV/a3/+EUYGVJ6DtG27s4EMeSE7b30i7cFTCPyJ
XaorG/k6yBDBjMi4IG0jBTkLIQvHMwFnTLZbQeneOHH/a+TKvT2jxTG034VVcsirVoES12pqj8r/
jCFpyPNa47fbY1y3K3nBQM8gQYbyH/Kjsw/UGHIpp15iuMiLbFo/PACy3jRRKRQ9qEGBeIweyuA9
N2Ab6e+Tmq3EJ1cbRLzW0FkBJXAp0Ke73CCTHQYwu4ADxB4Sg3Gmanea1jfgQxFmwZGsbz7dnvHV
qooBVdEcERwsZ96AKWV7kis9Nl3URFQcGCZrp1jImN8eRfzsq8CAmEvIOVJOmr+HgqzdjpxV1yzy
LzwKpzCXP0uTt0JkvNr0TAZM128esOg3z+5T+LlJliKsQubfRTwSvA+K1Ab7yWuE4NkEeUiGB/L3
cwOuwgLSYEKEe7b3TakdIj/lEs9bcqap0b9QNROK9MXx9kCLsyOWoK8JeIXu7eXeKPWs6yXc2lzs
moTnZtxsYiv/iXxJid0CjqZcpCvnYem7MS8agRxvZMzFT/rjFikMamSpnhmuWmjPo/EMru1BU1ai
paVBWDpxSdP2IS+6HES1val1sKwCIpB+BFL2goXjs5HYn28v38LRMgXBFMQW7ZKrspDfh2k3JoNO
h8zRT8EoN3emH3b/FLVT3ZtlqP1t+VTQt4EyoWr2G2I7u0pQCNKTJNd0VzTA73QVYhc6N+ZK8r6w
eKhtWwgY0UWlAz0bJUecK0x1ZmWhEwMXwvjwpvQuC4fT7dXTF2J7tgFXEzGtgC7Pdp/RDVIHYlh3
Q6M1n0MJ8ldSo8G9KUdlhEATopiE+2p7jFAw2+QlfoMO3DNTw3s4hPU0OF2LSnecatu88MGPJ6Fs
7GluZM9a1g+IeeBaS/l13Pe11e9j8i6MCYhZay+vv8GzkR8lfthA9Oz0n2xZwo5SjeHdGFW/Df1G
/dL1kCYiLS7MTTV+GmFe/ZLRqD8Diku/lVIlQwTsfNdTcv377cVZOJngjukxi7oydezZMemSrMW+
IzIRY+of46zWNhNO19iP3klVh59ler49njgRs+sUZRbBpKc+Qko/Gw8vmNiKvdR088x4qL2J5KLq
YMBp+LkM94PivOR2SaHPWbnGFx4LEyyHQ4IP/+Oq5+gNuKgl5CzuJA3pne8V9QPm8PVK3rKYPYFK
okgOWIZJij3/x60zkGiHppzbrjpiXmLk9a9IGR8Bbb0rg/qaOthde+MRyat95oERvr22V5Eqx5Y+
o2hXk7tdETuMOsIzuZAst8mTE42Wjew9jvIHlJOdY/cbCdfN2wP+DvrmX9Om+cR8efWh4F9ON8gJ
+nU80twQOX5zo8tQodQOerM+2QP+3Y4uIZclg1bDEzB4sAYLXknW4o1kpNPJl6v2YCZDtMV9WIYd
myefQixqaWBNKDmN2HFZ5jCdtASjUSDxfrOyGRcWTBhm0NMgnbhu8HfaMKieLUkuxjnn2OIxGvvh
zdGau7xKP1St/1LXYI9vL9r1oFR18Z4QKG5Uh+bd77jD76dJRv/syVDNAnvaGF19H1vTZ0Qtttgm
H8zWWtmX11ft5ZjiN/2xLfMCKkeGxeo5T7Bp7GXMNxtkzbYeD87Knrg+aAxF+wIi628nhdmtjm4h
Xe3c8c8tvlSfsHbNXqIGeMbtRVwcBb1FxrBwEZkHu31PcbCEv4RbfZcelEaS91qkr6H6ry8r5uII
FVFCMwKl2WkOzag1sVr1XK0xsTOwx1MT+ogO9ZiF+D/9RPpV+t6RnHBlXy59LnilJNaMDex0Nq7U
5HYmF4HnBjW6jk1baXdeYdOPkDN75V5cHAomGNGfBRhsHplBfGyypMw9JKDNFIJg+bUpbfuhtexq
5RleGok2E1075Nhpl80mlSoO3khO57mSA5rGLHo4sDVl7jJY08tY2hxCnBs5HxIR9uLlbm8CiXQ5
LyQ3MUOY7ZIqYbu+unLXLydxOskO94boqMzno2ACi+EdV31rQ0EK0HVPipOF0tQmwNNdjaq1AvDS
AvKNwF9ytCAuzE6WZQXGkBtc73iGtBBx1aPiwSkNsuzf24frOtxUCJiR0OUlE0/Z7FYXORfeahWa
d1QZdlaB6+zIfVFZh3qt7rowJ6r7aKmLSJAYaDancIC9bYZleNaA4nQgphOpea31+u/3HsMAoSOo
FcLt8xnJcj92fhue82CCdTfozqYYg1fTSldi2oXL3SC+IBkgeAaXMQs1wwC5RB3S/FmyW7cMp38y
Kd2FKIKgFGDI+0geP08tqnC3P5j4+ZfPMJ1pEI8isBKZ6iyoskM5QAq2yc78B6hxBSfVRr5BKdJ+
i48XhpyQtB3TvxtbZ2W+C4eAkS2q8AoZuDbPIFueqq6mQX72pMbYJX1bAZ+y2qOXAkuojFze6R0K
lrenu1DqYL6ErEgVUKy/CloTROywIq5Y5UTDRK/ERrWp3bjP9gjiblUPzmpqPCtm+OSY0THJ8+9J
4q2s+TWXhlYx602rAN13W9ZnnzqVLGrTg5Wes7i1HrUkaTc4VSanvEjkY1TkxSNaGOOJUFTeD54s
JNJRiKlo0q38ksWvj/oRhBB+DAtyed11nhZ3KODG5zDYdh36DmgMb1ASi+oNdCRgnCurLyY2322U
d0isAb8KB4HL8exyQI0WP9Zz3yh4BUYPbVvR6pQ/jSpDalJ8iCV1XyHm203WM/CDvRl795okrQQ1
S3uPgokqsmK66POzholdE3p6EZ+VfPwKuzvdkA/7m8pOXsrYJzVLjrdnvnAvYnv1vwPqlxOX5cpP
i4gBk9xHTLVWn2qZVkPeHOp0TURw6SIRRC3xurDQ8xBAFPDjus7j8+hUp37qv6kyEhpN+aIP2ic1
rc5xXa1V8JY2EmEO64lSHNVnkUf/ESV6CDBjWehF5zpPX9JYIuCo9J9FJ/2LpsVj3cpPGHW+WLG6
/Q/rChdVPGy/692X4xqljru4E8XnoB+eZN//YmTdw1goD8GEnPJ/GItKnig6APCf55+I9oI+a1lX
ycIvsmqDl0YavM1g1cfE0063BxMb4uqkQLUThQf4G/Pa8kCjdmzyNj5neoz2edxXj5BK5C+3R1n6
bCTvoNDpUAhdqsvlM9W+l1FVjs9lDRBdz8avRZU/epO2zapi74fxQ6pMR71K1/BvC9muEFz/35HF
gfljwySqr9COzZhfPoLjq9SHrkavx5yM+xZhihrTXfo1P9G9gWeI7fJ/mDeLypSJWwHGXY6eojgi
y40an7ErNoINwMxmp00Ih4QIAp2cUkVnSGnHdy4J4ysOx/VKe3rp6wIY0AHx8AwRL12ODx5TT1tb
4t6Ny/bUdUpxGh29Xrndly4d8J3gdsV7d4W4KGtNG0PbT89Bjblrgah0WtLpNx4au1w5hwvBGBBp
Gs8UgwR+dRZGhJnuBUlYpecwkaednegoOQWixVmsRA2Lc7I56qLtQu1vtnLIr7RhaETpuUeg99XG
y+3AA9a/K7Iq7YIhWzv0Cy8FR5AwRdARqcvMdorjW1mDqAfdZM+q7qXYd47sXH3r2JCItCZ27izF
81aep99lxfnppxADFJgtSnw0CxB81TNjJM/TM6LmADOz56HFZBxpBhulqRhRMrMa8w1Z69PvN3NK
7iereQq1aH/7nCztU7pCv1EjkPGvoA2mRWuhmJKzXI9fGiV4Sid/Za5LH9S0AbaLRqkA610ehRHD
4lJThuRcqBRXQSChyh2OAJeqN8RrVvCYa4OJP//j1ukcgGwhzjPnqAjfshzVLCzRNkaDi31Qf729
dkvPMOkqWRftGZkL9nIsCwElOazi5ByDgD31tT3tVWqY96ks5T8sPSy2kW5aPyKlj1feDvE3z3YP
yR5vB3ebRXo0y4yyPvXsIMSo0Oybx7xPdsjrP2bR8OX2BOc2H0JOEtyTIDqqvPpXygXkqvhE9HJ2
7pNC36h9qW+cwc6ejDzHcLrW/OchDEEUmWX6GNdYT0+InB1aCWvzkjbzLvTHaNfhDw8FUWioeGF8
MvQAUeK4mlaaZAs7mRYtqBiSDXLgeVBURZLRtP2UnQ28tzd2XLyEdrjSN1q4K9BxgNOFoRlwoHlG
Klu9ljhBgEGkVUK7GV89TXltTSPdxHLk0sU9rHyA5QEB8dPvFnoZs2sCz+fKiPUkP8NukB+0CBKn
7pnNzomj8RiY3XDnVf17NkrKvsZwBUW/AWpUMsqbtq6nDS+ctY2Lsd44+jhuNKdRHyCGrqklLP1K
h74y5WWqRFcM90Yb1NgZ2vwcJU22hQyfbbuy8ZGAy4rdqJTZ60AItPJOLJ2BPwadm1uNVQ7DISr5
Flkxod41IUemxnc+WuK3P8Li7IQqiqayvShwXB7zXIskD9ZGfp6Sint6ktNTjF/Dxk86/VAUTf1N
1sN0jRa0OD1ONggPOjDwVy5HhTY/RoAq+PJjIL8h+dK+9npfPEh2kK40KpdODpmW6MA6VOrnsUql
ppCfCoZy+v5DD/p9Xa1dlQtrSCoMzwflECzf5jgZqP9wLko7PXtqvadufor0X2FkfyBoIdlrbK7r
lh6jUH4DskcH8UrHRke0rTYGLzvTfX2N4/YY0ijLHOWoOf+MrfZAvQLRVfDpWrpyXsXrMruXQSRS
+iNuAZc6L5gmgWxlXSWV5wTBrn3tNMHXssiFSEqtHSrTqldeu6VltbgdAHYIat68j42RgB/rRVSd
7e7NrKonL/gwxmk7oDM2lh+3j8HChkRXiw4zlGC45vOMWsLMRfItkktE5DaUNY5ejRdqbKws4cKj
CqSJv184dFFhn914ICv1GJmc4mzrXxNwTYaE4Cjq0H54n5t3yLbentXCFyMGY+kojSAbNQ9OIqOM
5Mpri7PfJ1vHOiJHR1HY2/ao2t4eaWliNAqoCtHUZnuKb/lHZCKNjVX40RCwN6o3dRrlnd9lALmr
Vy8et+CX7gE2rZksLA5KOmuASacoMw9udTqqWH2qwTkNcuNlcrKNM+XPFK1Qf/CT4lmu9fgwdWW2
sqwLm4VKI7mXoMdzBme3VxmXgaLlQ3iWtaoANAnWvNMloUNirMVCC7eXsI2DacUbYl1leuMg+G9G
FJw9pAIPQj7Q7WJI3be/3tI+0Slm8g90WtKgy69np3UwJk4WnKMmegoR8GO1q80w2vfpqmHY4owM
CjwC6ob00ezBUUy5nGQtD85V0IWHCBr8Gcj48Pn2jJYSdPhpPGvcVSKWnCVazqR4YTCwNyIDiddN
4UlOgYxtsMkcZ5/SeKWJXOziwCqeHeR4Hp2wWtNRWFpVgMQwyGjTkcfODnvVDShHK6Oo8IevaeH9
EwXTs2+aj2a0ZkyxtKgsJzgc5BNohc8WdQBzKimJQ5W/pZ3shb22dYpE/fsKkmhiAchBBhwo5OyQ
B9Jgl63XheeitWXEN42t7Ac5Zdfoa6GEd7e/4OLqicwKa1H+N6/sF03byh4rd+681tt4mpM9DCCM
U7WpTzF6NNv/v+HEXfPHBTbAGKmKHAW/svXfKrO5B0R1ChLnHa+3r7eHWvxYmGywN+gF0oW/HKo0
MCZFETikEGe+yDzZJeCFlU+1dEXxVxNa0S277ov4Up71St5FZzVRXyjBPzSS7soKVjC357J4zgCr
CogWeeJVUEB/uirKNmNP2PGjNwTHSB8OWtW6oWSdPNt/LivpxYb0voEW+mtlcLGtZxEJ3pCAopFI
UnVgipcrCQyl60Bm+mcj7v0Hr0j9k9Tb6LAXpfcUqEW7JzbB6J4/3TjNkB1VqWseEltes4wUt8nV
DyEkc/BZAgI6DzINOTRSpwmD8+DXd3mT75sp+RLVXrqxtEHY7/gvU9J/LiT9r3M2+noCxKEJeC1t
7MsV6PSmk9qCArIW5veeWSgbU/E+qW2/HyT/cyUhQn57za/f3MsBxeb+45wkQzL1XRvE53bqvc8d
uK5tk3RpDie3lMAsBxjslZX6WmFVuPJKXZ8bMTSsCFCbAt84u9JtyfQ8BV+285AMdz5Chj6Chrdn
d31sALyznQQ9UeRDs6MZqCplnIw+Bw2rcl97IeL4qmRt2Gn97vZQ1/ebwNbz1VAcRARzXuUoy6qX
8CiKznovOS+iYLZNs6bcFqPq7RPD8863x1toHTIgDSMkPWlaXoUSiRX7dadQkq+pB27Iyn7JMsS9
UvLvR3oAUlGcFL1EjwKgOcIFd/4QvkXQwm7/jKUV1sEnCDgnIKj5GwJ9OB0ktETPkxPf27gq1kn0
WbbXGBOLwwDr5VEka5fnUKNmqumFDlZ8VqUETlMtGlXFNwoLX1amo16dfBGd0QqgiGErVw3ZtA1a
FaX35GxVnv2SYMG1VauYjzlw+f3k60fbOIYw2GOBdurpC3+xKnoTFPVNrOkJ/zs5ML+ada7tPb9D
4irta+9QqehvbaIklk+yVjY7/PuaXZJbLaRD/Bj2OhIsBxMO20fQ9drDUFTpdiDNfbB63awh7sb5
z7ruQxS0Eyc9dr5Mp7gtU1Kn3gi3Em/3ppWT9pPpodGvJ/Gw6foB7YbRKfIttIDyPs7MbgP+uztS
BRwoeaAT7jd9ulEc9GdKwzdPaA14Oy2trSMdmua+CU17Ja1Y+IxA1MAtUJSi9jUvQpZ+PEQN4LBz
gafXMYv5nVOj2gc8P8q/P49sSropyA5xg89h6MiYF6gqmLTHQvM98dCiLh1WqzuSUL/f3jQiTrp8
LeibU80DOciLAfTn8g7tm0qvo1E23D6efuLN+NDo6GEGhaJtx6H+qPpqJWFZ6NiTRCtQCVFDIcCf
B1ODHEHD9XLTVWC6f4vDUr+fZLXd2lZcH9o22FWgJkKlKx64q3zXJC4+Oh579/bErzXdRHBKhApi
/PejfRWn6mNNu8h0+6GRkk2fNj8SWhHbFCVbICJ10G+cKgh2Nk61J3pL3aNSVgQxVl2fKsvJ7rIg
lLYa7rorX38hjuGXUSfiZ/FprnLJSYq7ugPb6jp5/mJJ00s1wa0zu+gkZ9ldIDtH/FUfieLbbVvq
b7fX5fotEIODOhK1MHresw2RSlOFB6pnItWZl69DmgNXxNvrPNSwf7kw18pv1+EKXEvEaRgUMAm1
pMsNKKVKIjuDymfwgJei8/yvXMmPadhQAS+zvWfYd4NlBltd+msVQzaAkHwWnGb4pvMDHeG7hUmt
bLmVWgOjUAr9uepD/9T0VvvXOgP0vdBpFEk6aH4KVpezLAGk9S02p27aYrqet21/rAtn3AYgrTZD
Aov89ldcOmW/Q8DfzHy427PdbXmeHbdSpLl2nH4zSSpjaTrHXvTLs/wPrVB3MZ2EHkgSGJX4ICnW
4fYPuA6QyABlVDKRWmLW80cv8kIKrrGvuZqaaA8BPjlPSmWrK5fJ9Z3MKPSDeMShwV+VytIkrI3a
lzRXsa3vRqx8z+Pwu1aEH7cnsxCviHEcAgU67aAjZqtZOVINwE/T3EHR661q1McuaU4Oce40GZ8R
W/kpT/WPqhxciK0Pttp/qqNMW/mmi5NF+4TyvyBezuNrvXfyIVKYbFMNH36VD6g7yAdbLf69PduF
E4lWFB0vkNEohM2jwcYyCzl2Kt1ti/5YeH6zNdq+2aRpcxiRSdgGRYKBqnTCPep0e+SlGeJUR7gr
8zSQvlyekrpOsXUQjBfVd7Kz1moJorq68lX3ZXX/H4YSiBDxTZFeET/lj9xhTLRYCXwmGcfRvTfl
h8IL7qAmr1QOlmYkSkuaECUW0meXwxB1D0WXOZo7qfWh0ar7enQ+T5n6+fZslk7bn8PMKwZmntp6
ZWpuW2dIEZDtHU25aVdO20KsYP05yuxpCNLQ8xEs0F1/AEO6sYoYMXn6Mvsgys0tsWS96wwl/Q/b
XqeySIBC6+RKDL1Avz5PR7a97WnFN6UZovciGKCFS+vQC5GizqIhBqBKxl0CXmiexA9thLpoIitA
zUfv7OtZ/StU8P7Sy7qFyVlP+64cuz220vHnFq23raNk+qH0R/u5N5xwhxPusPXVQvpqYTrxhmpY
fx9acbNNg8GMNnFCW3DMHOl9sobuoPY4qFa5kd2PuTpsG4KRYdOM4/AuhxkWHrwnGAxi8xCNRbPr
Qq/8GuvN8BJhor1tBqU8F5R2Dha29sdiqONdkOTOoWinut90udSe7V5p8WObMPOqJyU8Vv0YU3jv
speyk8cTnufOQwEl721ItHAnqdGXcYqdxzHw+q0SScrK8V7aPzSNCWupzgshvMvDYCZp0IHcU12i
9rvSTE4yZPWsx9ou9Z9gsRxvH4qFSAaVGK4SXiGg2vMnqPegwJTBpLhjpOzt3H+LUh9LJYDB27hR
wrV4cnE4yi3Ig8AWoEM7m13YNYWqoho16rJ01jEsPYTkIs84PaUHI1KTVzuy5Z2SmNlnGf2QFGGA
h0oJf/i62d/VGIrsQ7w8vqRTrj46prqmarF0R+CFZQm9LhZkDvfh9dDVxu5V18s7eQuGUD7Re1mT
s116PGBMoNdMtU+oks9WwdFK1K4HDQFLHMQSpMmCBHnHHHWckLgfexvpnzIOko1tTbvb33vpriXc
oR8Ixwxg4exKR8/fkUK/01xH6r9PUfdv23pHYxUnubSLYXej40TVFJD5bIZAACxPr3vYVY6/lStt
2IymiT6Ebn0Pe3gH6uSvNOD/D2dnttw2snTrJ0IE5uEWAMFBlETJGmzfICzZjXme8fT/V9o7zrEp
hhm9L7ppSSQLVZWVU2WudUmyqA6hPJ+MN2b5TO9mg50PICuoJ9ppfwxGQ3dg3L12OuQB0Gddqyy+
OBr1pwKNjODo/Gp1ovgA7KRKPSUT/ZSkMes1e5NpRo7n8PnvO3apJ5SSYcFlA+0zNeTiWX6zwvRn
YTSU2Dg5rWF9NQp53lnNvBwNs9I3s0IBk611hmc3uu4ZxdSAtj3N+SacwS11I6eKt9KiZR8AHftq
1PotnjTeLNgVXtPk+R7iQ2dD4J7saXcBUAhkhk020OBVGdr67ujJdKM2Tbc1lFa/b6NY9ekNcEwP
+wI7kNaTUuhl65hZlla7Jtg6Gz23lM2kLKqbwQX6XCIiXm5FshdV6fg/7DsN4dTHCjqDTzcpNDrn
3TzZxklWOpLGWvzN7JydVMtfczpir5jZC9tOsw6BmID5EV1xf25FkfadQliO15ePRuS1dO0gz025
n0Nh0xLjWvh1KQD/Y/PPnBZ1IpHMTS2b31X3fWQdtNl67EAsM6vkFeyRyC1q258o3KcVOvXLDBop
aOaUJd5IQIhemf+FEixATQQ7BTVAF8oTcwt+v9CeaO+WaVlorMh4cNK+CGq162jWs6KjDmcoJbV1
dKzXpcQCS4bbTW11M1Nl32alt+po1gKiu+2KB/8dYsTIL2iIuIZH/znxLXiXRIBO3wKO5dlelaTL
MpvsyMmUSefBKWl46uqs+zVRHN9UWnOrdprjamb0r+mEqKf9fWRhZH47sNkEHdPQcX/TVqNXt4+F
8fJ3lXBBidPQIBo6VAV4p3Oj3RljTsqhME500sCjmAHs7xg50GpZfg0P5JLEw5+AqDtUQZBv+3Mu
FunFcooH/VSsxr2WdjvOQAWodLVL0+oaLO0laWdLZHCUaFTDcpy5BxLwpYPogIeWvRnvmmFJ3tRq
kSgkrmh5r1odTKMyuV0HxTh1qkKYtTTrti+SHApZcFfmxcTzC8Nr4LUX3AJxg8GR54qO24wzWRLd
laE6j6CiZFGFkqloALuGbH5ppRmCZgZRhk9J358rLWlSEepijJKUAWD6Tk2SD729rBLshv2cBX8X
ogsm+gN0gj4cQOg/FZJ1hlJ3wHfbsAYY/8xJvWXzCy+sh3/ocH7vIa24EuZdmiAOgUPKliTEp/5N
ddJkaChk+1Ro6500Kz9ydYTYjn56s8uvGU0W6yxGIVVGD5lIIwFRdrZh66Ku7eREzqmtu1dnLh5H
k+qdvy/gBS/ujzHUPzdsCZdZgeXXOVGNsTXb6aiV1k3DxLzRqF/iWW89qQ/vHDro/z7whYWk5APn
mQJmOrvOJWWsClpu5zU8cdHe7kDdn90PXLuwnQuvJaq4IikXNKnw1lE1JKNBejtbzKmps3R1EnqL
Tf2lG8ov6goMyrS8NqoxeqUkGPSsK2H0BRWHHkA0VREHEZ/8ubgTSN9kAurwtJr61pDMG9LhD53F
Xcnf1/JSHvmPgcRi/6as89KZqMJnoIEASKlK3PD8vTSXwRXQB/laypuit7aZZm2Hqz2Jl1aW/JEo
l6B76lOCRSnNSO9lW4ippT1pRmZ+I+vUBkafZze6TEGt05Fdj82lvXI3eylbR7WB9gFMbFwo+XeM
sCcuD09zlSfP+Sg3N2Zu/lSgHPaAD8lhM0jzY4X9LuEB7/qTtkYkQ9N8OrQL7Lp/34ZL2w3OhoUv
jaXhhvXPXRj6ejUtaJpOupFUAI02L7Gi3A+V/fPv41zcbgof6Pfn/o8470yuKh2AuEWH8zU1dwKF
lReoaqr2kf5or8hkN5Iyr1SvkRle0BVYj/8/7JmU0QA0VXY82CdNzn+GbfFoRushHQpo5OQGstL+
VqAcgkqRXDlHl3QFV3FUNIFER/HbWSDmdCQJ2yy1T4j2NnGara1VJ0BhOg968s3fF/ejffNM61Jk
Z1LZQeRMydmZCVPsnjOzlsyyydq7OG3q0xqr/UtWdfH70uvKnVkN874yU2PTwa/dul3TasdyprFk
sObel3srPjRhsWxatWq9WULR1L0tHSazrnc57N5u0bexP04GdW+wE/hSqRbbtQ0jt4IR3SN4N491
vYx+V9DVkZfGtSL4z5LK9QTlaRSp0ZSHA/anpHJ7mjH/3jnJwwqeaBMqriSX5LOr5hrFziXtwJW7
4E6TiWnPb5lSs+cSlaT+qTKBg8zD6L3S5zsQpb/VRhSEhrWFhP1Kfcrn6Yk+ZW60BIkYiunsIMoy
3qTGnc9pTKBAHovk6xg564YLqPqKVbkkmdS4AmRNSIV5OTuJHAbwuYGHP4X6cqhl5bXLycM5kryn
P/mKZF4ci/sdDoFCwff5zVJaSr2qJbZ1ikdIqvtSfgxXc0ddrw6mD8jGfz8Hl9ZQ+2D+FUgVn9zz
daTLh3ouPKvMyDy9iWEcjhqSv8o6X4l+LzimMM5xA0GCHvNxLiKULzgrPVMc70bat038Orba+99n
c3Ht2CZcN2GLzzVIBZLrUK4OEtGVj1kZvWRqDKVbtOQU0bbXADE+6knOdQghLa1ZXIjhq5yJxVQY
auXkOQo6VvN8q1Da8OBkRrIDT1F5o3LJfKslZ/pVa3J3A4ZBd5PEqnU7h0J3p02+rdtwvUuMfvbn
UZNcvcj1A0UJy5WWykuhsMPlL/ejAsgQs/GnIrBBrE6cunVO/azRQGr0y32lF7I3LfXybpBn2Y2S
sdzFamm6a1o4/6iTQZzWwj7eylCyZUupPySSlLyAsCURjNLJIUeSEnmNlvf/gxlARAREpeiY/FTB
MJlcz0WLcyqX1bnJKU87KpPp/KptI/4+LJ1zBZbtM/81JUvginMTAi6H9QkHLo9sKr8knGMbfJZ9
mKQ0Ja0rqKQUbdyFWtf5QJlNvqwXxTNlTfJ+BD/f5y4Kkvg4j49Z3aYBZMajXzRVvDOGytyPoGBt
Kt0imldn05eWVNvM5A0yTcm9aVoKNx/ta4Tsly6JmQm379RAUDv+WSMmejpqEzMZx5shaVJ3WevD
oo13nRHfNU72JS6U2kPtbKg6+NHAkf73A3hJnfz+AGfpBPBcQRceZec0LpjsZIYrkTKQcBs3Q/0/
6EkBZUqfHVgFnw7fYqiFZIeOQ6oRuqNSThKffbBeS2mlL7Qx/oc6dlFZ/v+gA4Tu+c35nkiDy3ZE
P3is2MdcW1/AnncnWNIHWXr7+yp+BqoVEvnb3M7GEqiVC2D14Skv9Qh3QRmknaTE9uM4xf/ovR67
VeXMt63Z5gejUqZ7Lc6nLyTndT8Ek8WdAMw/mFpfTG4RJ+FN1WXF178/44WQHDxvaibpMxYooefO
Whp1xhJF4alNIPIbIV/aKVZoUqtpttCWpk2nuNPc6VeW5uKwRJQfMSXsKWcqt9InJeOewjmpYxQG
Q1Wkd0oV0sY5tPkx09of4QTL+9+neslwGQRW9IvTifsJu9sgoZNoIJadyiacA2qbMg+EyDb4+yiX
ZiZutugTQg0BAPKnfK2WGqKYVUaZG2/o302lgYYymKSHvLhG9XIxtPh9sLNzKsEAwN2KDspSdQqj
4mbEUlmWnw+HQnkppqeeJhulWK40XV3SDtRnkTkS+Abo+D+nSNclV7UdbWvZsr7VaXQ/zfJLpmTX
inMuLSX1ORriQVXap2pUbErdtUKhD3p9TIbwbrDhs3QGvfT0eCjczuqv2JCLmvf3Ic9O7KTRImFx
/XrKo1hzKWW8sVODJi/FM9J+v0rOg+LUP5yqfBoX50ErmmuO3CUHnFycuFUQjVLnta+FlRplO8US
NFn161qF+97o76o6wIVeXHBAfsBi9j9oYKpWhEbk5vpT1jqnOaDu01U6OWvQKB2YGJVnlel+na6V
aorVO3e0sGgC8QPn5ZOnHy+cy2EBUZAQuOe+3pBuO+de7tsrM7okoCTiuDUgq4mEnvlJlPc76mRF
0UPSm5YHI+u0scyxcmNpvdatd3ko6jOh0QZr6dwlMxNyLFObSSczpcGBQjP7YLVFvp9KXb6iWS4O
RQoOeBZqzz/hNKxpP05144Qn04rjxwFSuq2mZcmDkkzq9u9K7FLugDt6WkhFrPQpUdvGeTfaUiGd
6L/l6rTKHGnT5ynVDVVR7enHHgMmabxSHb/uRjlbr4x/aaocAeCEQJUXbd9/apgocpYOrzF6IB+1
BG2dLCIwN3YmqJBXrMIlmfxtKEv00v7mD4z6YuXzEEYPczrSrDfeaYXxU1JGtwPl9e+renEowbxG
qRo3q+cJRgMYLrNuleghl8tN3Vm3yiRt5cw8SLF5ZahLto6bU1AtuN8WuuTPWQ1RqEptLUWUmoSj
WxrR99q8hqx1aTpcHnAvKTD4ceD+HMO2pDFeNSOifyiS9vPatUFmqO1jbnfvXSlXV2Tiom4mwS5a
m4moP+WEqdRsmrCyEAo9Blqr6X92NmkbKtOIMbqyDWgZ1Lx6DN+zQR52a5KNni0Z9TWre0lFs4dY
P6YNPOrZvLMhH9RO9FvSKXFc7OrVMae3pu6/1+26aVvzpe3b/yFF4lBnIFo86b08Pw/zBBNgocfR
Q6Gl0GFCNPSomuZImapxTUg/H33S+xz5/8JcnSfUrHZRp5YK1Yd+Mg9rJXtVWX7L1uXQWLGf6PK3
ZFAmt9SuMSj8Jz773ToQ10L2hakXJBbQuJ+tK10JRaKSmr5vHUvdW0qBFzPrFY2mpXyE/6N/jtNs
8e3MGe9Ms0l9mq3sbTMO1maKQyz0Uq5e2vYDnD8KZKVDZN6s1aLcqjbkS72Thhu5rfutFs4jSHPp
+A8+tbpToGwMVrTp86jABOpWVpg+0xtcuCbQcRuniQDvMFpnm2bOdmxjqnNopNBpftXSJIFbSg/U
fMl8K5ejXZ9rNbURNhf1MXgMi6xOnk5Hh5unK+Bz7UinWd8t27VZ7WO4SNlWtadkX2ZjcayjpPQa
fVj3VReCLpYZoDH29DYzKtQoSa/nD+xNdEw6iSzSNEiOG9E+HZjFpG2awpmIBrN1Q5Atv0S9E+5S
y4i9Ia/Gw7jMyUaawvJmkZbhpuiz4lTHZnsIB71w2y5Kb2o6zGEvr3K/lMrVraZOctV56m71UG83
uhnnO2dNnhqHjhFZlrQgLyyCBS71NvGwloFOMYC7arS1aEOy+hzU5hj18MTkkUyyIge0OM3l3K/C
NYQsZqHBBZUbKJFaBokNhItDL6cPLeZwq9iRtBsULaZhRRm3K1sZ6OHSbZvBsbxJkux91purLzeZ
7SdDX7llZTjukNbSMQJcNVgKswmyybbcosokNynS0KOKxNpr4bpuC8fg9kzrVtPV5HT0lhqgxESr
4bWhJuXwd6V/rol1AityjQJGRuQkzpW+UjUkN+FCp32riJ7ksJpeR2csr0Xs58dWHB66RXCVyQLS
aCks6m9mTJSQMEhq3U9ts9OX6WSNmeFOPSAkzbo8NHL6irH/lpjFv2UU/xiZsg+FEhVgEc6dLaow
gK9H5O/nbjjEYfw6a9MXIHm6f5mT+BhHuHO4JbT6noeMWZ3EhKqZfR87rgrHCt0w13yBT7cJH2Nw
n8BG0WnxCTijXfuJ02Na92OzG/pQujWjtL4xogHZJYsG9vSUeIkSOhuw/9ApHO27virlh1zP5J1T
WMOLGQ7O25Jky9dGd0ahmdaBHql2fo0ala4VmB0OGA3rrqTydNMDHFu4jRlLLnRN1t2ojTIYmfTZ
lVEF3/wI3t/f5fHcap9PUVi33wTFDKuIp7GnUzMACx1Zcu2NQxv6s1RPPuh//zaiEuNZ1ORRyCBu
/c9Ld1uj1/sIBKn7sE82mt6+tHiLUJoHjHpf1GoAWM7WTvovhhzts/Hflq5/DM920vUu3JRz/mNr
iqIB+k7rX0iNsEvndourEnhlAD4RUFF/rugYxe2sp415n6jyaYad3FXH6cm2i1cp8vRRudaZc+4c
f0yJQ0B7FLd7in5mJ/UyKu1Zb/pTNcYKF4ijtINzUSMwjq41Y3G7JJ7+0+zgBoD1Uyftf26VSW+C
sEKh12mcJlorZBJ0XJYOyrs0TNEINKSc3A1NnfuWZEJI1NX9T6cO6wOX9tKtXA21RyJfO+YEYPRy
Ff1TtpjqTZPApaCuknqnN8n7GKWvVaiMtw5n3G31xbnV5HIsPclR3bGHP1LJ5mabpRUD9sXs93Vf
u0o3KJSx9u38News6WbQlXZD2bbq0/QrG24V6b+oUOQjhVN4EMcmm0aqlK8y0W7jh1xdPqdxkh0p
udV2lb6021GWpl0eO8sGWAj5MPJGV7MWcwOuW3OzdCk2tLGToF6k/A6Y1/5Zzpb8CCz+uA1VBaiK
PCv3gzl3VA7FhV82SbgpLan2ajOOAriblhJGyDzCB6kiH4Ok3kU1bFFz1wsQYmhMAhokE4ID48cC
AtLewp84AnpVbHOjTe+jOku8qgKud9XSaAOSbLpJmiJ142hoBIiyspEbEIWzMe29KJVlksb9dC+t
q49HvQEUVjsuNDj6GlVMbr1AM6CBarHvnYyC78HYEC6kj8XiFD7msfWLciQlHqnJQxRp+sHqGuUe
igjj0E7G6GoL2eBxDeutKRhG+znJfaO1TTcmi3GbyFNxTMNGcaNSa/0wypJgjbrlkZRpuqeAZuGB
m3nXFarpWmFkb6JpcXwKlS23bKZ1F5pr4Rl21XnlXFZPZjou28EojY22RFnuSwWFsv6qh8WPLpW8
DBVa1JPX9r6xHOsBho5sVPZKnetf0rSfAykfvipqrH7LqDDwSvI3oIQ3mtetnR2kaTHOUFWO8b6o
LRXhSZavA93kMDKQGN2GJRzSoWzkb01lQPzX9iHYP6Wl4XSsy/2Q10sQqu10mkd9CmJlMWA6pTPo
aeXS8bs8SPqzUWr1uknwMMYvcpdGuyFTdDaSw7XRjFmmjXwItce8BuKwNwC6MtNo8gDNgF8PZjG2
QW+CEua9rZkW5q4ekcsu1/XU5f4UVu1iJWEkdypgQUAVuUOZpl8LJ9NhYozINOtlIu/TaU22c6pK
Xtg53TYc66Xy9W6pnsqCXKarwN7mF7IDCrgTzq5G6emhajm5oBJ1viVH+U2bNtvSzBCe2A+n5Eg0
5KYj6CkAJsxN5faU6BW0hBdtDShfF+g1UDFg89nbeKm5Sn8oYCKcA8XJD6WE0w5tmfjDrOyxuWZs
7cfwIcvetOiFn+flpz5byInlcmUbNCW+ZjP5Y5hupOUH36Qae9KULm+12M8RsL1cJurrgzRrXI1E
IX8px7te+VnEXyPpnWteIyyDLAtKaDeshHvu5yJ7o6hqA36FJ6+6O0pVMCjPhfls0OGujN/0xvKU
Wt7Udbkx6Q3k/f1YHfIuvXUK4zja7yA6eJFO7Xwf8EyOdq9mleckz6r+oBS7VVN9gw6HNX4LB82N
FhP396V3fkxZ6jro7ILrOsCl/F6DVqcg387vB+WHNoJpTKJMd+BczimN7mgTD6LwZmqUym3ryM+5
MQnBagrrbFOmEo4yuBZRRK7kQQmBq7ECpp+kC/5Svm27+QYP0V3gxFPmwg2rxafe1q1aZbM2Of8F
hp1uslBlfTXpWHLhoJqHSe08hY+bEVwp2RAAJV26Gaj3oZpuEYKdQVjuwTT2RVF6+RSlyW0dlZUr
G8uwCXtbdUM0peuQ/XBD2ivh1LovIAaEd0B3aVGXcXza45jVd42m3Ha0h+eh81O2GrcN89Rv5q52
LUe6g7KAJv283iXqcItV2lVMWJHa56kqNvGkvAI7cUzUDmTvyXmEBHiTgc5SQ59JwJDfNdAQjIrx
hR630qX95E4aNaiJCBPDxJO14ahLjW/WMGLq3Y2zWO8QDAaKMfggWZF/hSqSNdAs6cmaCl/Vonet
1rdyuuzhuXCJRqk276P7to+O9lreyQ2aUElOJY/Auf0eZuaXzFQ8akg2i9IFja4GSxM4PK2hvWVA
yIZj9gyWmWvY7WagKNJy9s2wQ6DkuDr2dF4bwNKN0gO/YU+rvidKY4kaeZcokjuYryRSi+aRj8l1
tEm1IainOED61PV1UH6G8lErYtdoKlSoCRzbDoLCeblfjHlD8YtP2L8jBe+ibrx54RDI6d60fxjz
dFdxsGl03sRZH1TV4lrR4ivGvk1Mr28BQ8uLLeSg7morQWn+nIaXDuHS4mhbLhZ7SalM2gNbu3jR
+KwotxzF1k79op+8ctIOBrA2K5SRBbdwPJUQVugUhIym2RsdWq4QfVCmXGu0t0NNB9UgG1+F4tEm
857VIHf3Mbae1s+KtNW1xpuHxLOKJXDk8WQVFo2R0yZRHgcp8hf+ZC/Fd8mYPBrGPdRMqc0+35OB
yoCm0NRvmGGfY5yW/U7RBV7Ygzz9yuTWi7t2w/z0UfcXKFHXB/Qai8Ri9PawS1dwVvVm9Wx2tc3Q
1blSUnUOkMZCIIo1FG/xBXBmDhZ/t4KVgM4oysgFJV4mhDfn1jVaYuBW+2Y0MlhGVCvxtrFb3AY+
mohuAylGZIyj1v+s7XCHKMhGvzXLdATNPnxBsdoolF6+Gwic3Yz6IPa5TJ1vVj0JaepI4oxls+ty
TEusBm0yOS5apZJ0vyz6fYe7wY+qk/6UBuXQsVN6/Ys9w2gGqo2TQVmLn2rcRfAta15T8r8ES1oR
adtK6CphHQg9KUuLc2Ro0Gx8beke0LuSobqd3D/IcrdJRxohQWkmmgQeU91A3L0VoiekQVrexKS5
AneXwXhcV+tohdWW41LYY+4yxXCWd2sf7ajk8dgdiRcsxtB3G+R9kC2v6Bavm95ohD0Y0JLFLHM1
fCWu88o46khtfJyYUi19IxQc3cNOkLHz4bKViMaG3UTdIV8ZTjaCarihtC+MCB56TiTyJF5M60vI
zR5Pk46DUPy9FD23lbnVRth/i1fdCN2WR4DbAgQMCM9jIVNw/3izAuEUSQlNv6tlHE/zubNf6y51
81Byp+Vn1e9nXXOxMsS3yNO2ZdZreLSoiqTqbMf2TNYCJZvuxuENP4nZorwl7Z4fAOB3Lfup5UTG
qfHAV7TJi7M86PKNmX3PphtYryhhuZFSnB5R5VanfofvWTvUg9BeL2zPiNwhY9ge3jxHBIj2O5JG
DbpPZzmLIwzRWzU95ZyZxpxhtB/uhbVZkXOxKjwHa8QzsaT8e2HGfOBjScrya7z6QvfB+yasKSeQ
u45AM/aQLwUsJMd/tiTO/P0afZ2SLTXVt0P4YDU/gQJ29fWVyL9WUrFdUvl1VH7wkI6e+0Wk+7Z6
SKr5wy4yeomWzZUXOU52raP6vG+Vwt2yym5NS6zQn1UGTXD2S/gn87KxODr23LlN9Brlr7Z2Lx6M
C2k3ZZ5CHoso8cXKUn23GSHH42lpgfVBZ8yUFxTRXp3lwISKQDOmvaRSwpsFFoeag+BIaTBSZ4oQ
FOWLUIn8Mtdttx1/QdbsybF0P2Z8rRbuWLu8fOH/ItPoZL/g1EQElb1E6434u9ATFQi32QBL1jEy
Fm/Bxehn8+u6UsKr3qqp+YAPEFu48jspjVyqwh55liiTbwnm7phvlqz0YxlPQ1TtFqofioZ28mRn
GSUI9Xz/QnljUWq3FT4an6xSeIWhadEBA8LxYO1XciLYI83ehfIXBadvTp6E/6fl7Tejig/Vso+l
oNQCp4hA4yA+VCJqm2Pefiwsf1y6e2laPIRMTEXTB7FKQgcgGyGLZTbOsa/qbTVoPwYEknMizl12
x+HiH0JFdI39KORVYVdjY3Z1bb5BJMQ5BvfaKWRUXSbEcGTPhDlMVNULc0CqF+3ByW3fqeTS5e9r
lp0wobHe/0cRmI4fZz/D7JcpCTXP/NGoBW6k+UZ7xCaULMC71EAYOtQMa4wQC1+Xr5rlX3qj3dvl
zRoaT9Uabfiz8BOY6IdnawTMUzEexLMMRfaEDIFwscUNGFXN151FuJAWkKk9VPKVke7n9m2Yybhz
LJrUK/Wtsr6INRWnla+iHcnN2uxOHEeUGCTayC+w9PNmtQLhiAPj/KEQhWdZyuYx0cCWoIQ0sqnh
70VhAv//OPLaW03RBd8Zop5oywsl1bf4FNmioMm7Zyn68uFT4V2npXCy5+FlzhUhyShtquaDtSPV
LYSekwQGq8aG8JNcESzyaob5rVhLdkP8VGu5EC3wTf8Rbt9/14mXnvAF1mFXzFCEFzYGmeWL8A34
qy19uLXtXGMrOuOt1isA5YZNB/Vk31gBWFyAm1UuGweSKqTo6ZMJwTeYZ/cjnHnsEQ4idpwkNA/K
wRC7EPfD6Cpjf5rsjPTcfKOMNHFYz+DJKpxlRhe+TlPBVbkOd/xh7Ik8ku67OYcBkfp2dgYXo4zw
8n+xi00soYK76ntuNVtY/A5CaTs46yPeKKrZ7exSyLoKrpbQycgeL0KEOZ3iTLOqkSpveoq7xJaQ
qxeu6prrv3huKGsPEHW8aMkxj4a71MwecwI2zpaNJUFZs/pL+4b8clZ4P+sWjT2Abw8Z9rOpA87O
XjaEjzfi4Dd9suuSVyGBKEwNLOcyTd4so0WOCshGHqd8PfAdleS882Il6ps6F8e4N7asRWuUT2if
V/6SyAWFp8MX/jmG9qaPRk8p491/LUqSLz/WOfsQsaV4rvvmsVkKqu/oOyqFyWAFhP1AQ/aR4iPo
mA0hgcq43jidL859deJNZPKb9jtvwxaYpIIy56dSC/WL52XcCJumWy8sLtPDQkuFtuH700Q6pspj
GSo7R35f8tVd9Q6Px2aSgSrfOFR+I9EcdY5nWL2Z8lcMLAqFYy8kCRfwRhATiAXoh60wDKA369AX
8AYgRIVwhnLti6PcCP+aXy8xzXLKMz+gK4XbxO9GtDozCRf964JjW8U6PsE+cqZbszM2ApvZiX/x
XdlwECYzJMwx9ii1paCMIRMe6ojS69XIZ67sLV+J2/CfyFqY8nB542zyBUKs4mWDisJrTcbB4yVE
7VnZd6ZHA8KKaujy2J0m8fZq+latmvCh+ITdfrfXgfuXX8LgkeD/iBsZSigZ5iL8dctcRTjKMHya
IVGt0GGIPaFj1I3H56L7IhwgZtfrvmrn23HhcgvvCx+HOfZr5uWkEpbwi67YYnfFWGLV8PVQA/Kd
iYtO2msiJBdOnGP2ntAeQk7ZI5L1P4a59gi4E0Ul+4Ca5rAYN3xe6I1BLBNaVAc0nt/GWev2Q0R4
ZXoJnnivzdCqxoEQF2G/IXmOiY+tQigb5iFKtpgl69H0OERVu8UHQSKEAqWszy0JnNNJ2YxT6gqf
V0gfiyrmwNNzihf1ieUR8VnFra14NhZJuH5GfRAGr7EjsX9CPNFKeG0lSwMll/AOVvSf2FvyOcJA
cWgmsBM532ha1lMFeGqobuW48DSSDP8RCbH5Az4Eo0cO1HSY8d5Itmr21PfPEwoKZMstz8VC13IS
NITlQpAxMDxXxgqa1bpPlIagRfcKgBN5AGYvdpyP8BhyJR/4/NClHgcJlpJjH6fEDoo3LCR81w3m
/j8bl+Je8KVdFp1YeXYm1fGtPqyNcGf5NLnVLcdC07jg1d5mfTvosSemS1FQtrZC0tli3iGC5NzQ
3Nh5m43qJh8frXHcJ7P6no13aVp/WPDBwJtrFOXI/pRr/wx37uOQPtrYSfrm/akhlHtYwhyffDjY
I/XQXFiSeoqM9Du+DQdAOD30uG7FqjDvFNhDEUsaCVTw8wCKv2TdEucEYtZyQzg/B8ZkbMzEvGN6
yIq2vhIDAG1pvuKz4bAb9tOk5gELJpxEBpwNknPxl3XE1/+oCGRBZNQ/q8EiVWEBW5tzm5gSrjZ3
xygoPqRIxQZ5jsEDxn+w6toVCkx4pKyEZOLEEP7wcb5YGoil89rlYTiT+vg+z+adkDe8JvRhaIRU
mlhbbBpl4cKFFwpJEod2DsQJF+clpA1LxLpG9h34JLFM5OVdACMgYLb/0YmmQmW4FcGHcBJY4ny8
E9rd5F3iO2LEhkNgzuXPcTSDrNL2VIQ9polGVukBUeMbaWhdPbNOX4TAonjV0fEtbLyqtnjm80d2
juMvnoYximH1+965b/Uvcvg2x+lGnFSaDoKobW4jYnuR2WCJ/itiJAs9eI9codhFasO2nkWM2tp4
Bf0RxTdqneD+rcmnkeF7lEiesQAicCoTIGV0GX37IXjavU48irKDh1ZobHZyjLO9yEiKD1tD7Iqz
AZyFGH6WwjfhpFUdZecVeWwAxIYXtljg5qX9F/EyZSqFRZn5rLX3DV5VN+9rMxJ+1Kg+mNwgjrht
pe0KvRdWq8guLFOzNbhr5IuERLDNYrqzVjwShZAI+oKwsQ2zOj8LS1gvpZ9k0YYnycFiqEhByAAH
DllISsk+9FRLuANKAfTC1BUzIc6q2h+xanvDqO1EHl/I1oASY8R8bbdYWaj6flJA7FVCD1qRl4YA
QhLmKBbeHjnIJSmE9jZJURlhvgFy/SmJEtAk++TNkIx3dt4UbVVEbUidVRqo5cIVehevu4Zzt2xH
1yjNXeio5F5/dpV0E4bm05IRrJvPUqgc2QUrpD6RUshyVtC37bGaVW/EK+va5ak0n+nDctWielGQ
Ik7AWN0S2clVt+EGFpgZ6Zekh3u4W8jv9AerjH8Ir7ws0sDhBIyDfAsgpq/Eb2Jrgdk8EebuSid7
mD48vVOP2sIaCn0Vll9rVEgV/SMWQOLEiFgS3czk0ElO+pF1+z/Kzmy3bWRr21dEgDOLpyIlWZJl
eUycnBAZOZPFebj6/6n8B19HMWxs7IPeQKdDkVW1ag3vkI7pgSigvmSmxbvJIoZrcMo5fuxmFYOp
SNS5qHQueV0cXH0I1bf//yVF6gtVHC0OaQ9sg43SIzecaMvkQeVHQrODjrvPIClI1uShi7736WcG
X3hJz7RA22kTIdugz39Wxk+mW5UfLnOzmem2UZsEfjbfl6Y2bJSx8jCogENbTrO3ox1t4+RHnFX0
W9OHxZCbuHmN0aaL8vUAbB2Ci7EZCSEaHQHBX+2X9E/X+EzXSwXzgYTEs+8q4FCGWZ1Hkpx+mXY9
YWIlMVduk6vjbNUNTgDo1wjsDIh3qCqq0GMpVzltBOeno2PX9KiCUCCjapUFEW07vfAu9ANi6vxq
OeToxMKO7zdVb+5Leq4bLkOv/ZoY/n6in0psTsCM8E1jmmE1AdGbE2AgxRY8LGV33waqCwE29k9T
QYUybjCMoDdkSkGHiog0++1ojntjNL//+X3Ouh2WOIw9T6XYK5mAt+RHdXJ8ujyjn6qEUejdWdWC
RR42VXenQqOKFSqYdlGmRhejbxqB1WvU2t23qZ82ylZCXVjqbf0MO8FO8BkohUtNC2cn3vay3HDa
OZcqIGD84kXpD7VdVeCepnvF62zi3zROCcqZZR7rEa2jfN5rjXFU/1Svwt4xOCkEQHWi6Ro7eMYU
TO74piY9yt54sRFV4TmoIv1SAY1CX/T3rBYJB15Wx9WG9pQ8JarR8qdNoYseBUwwPr1AJzaZgt5J
Tl1HiQkgJRCy56JBn7Z97KvmILPu7I1W4AD2IeyqvwV7nw0TvRNbh+8SeV1oD89T3T147CtWrmKO
J8xluyZcB3lrvLh1cYoaJ6Sjt0s028CYfLg3NFvFQjdWMFGWt0StKf81F5k6a0g4kEL/4ECVPigl
/55rqGTH9JF98ci68Rk4oOrJUEOeVArrqk5D5tTHnHSI8Dz0+NHjrHqIEm9jSieEKkazE7r9Ykwb
FdGqeFAtI32gU8IGsn6rP1W4zjFPjyMnTHXAjTT6EjnuLcrfoLRqR31lggmjLXq7/U1U+rs5F78t
LieL+4VKyGLCv3jVfWWZ3KHrbgKpkfdjspE+7kZdoyBXs1BdB3UpevG3EiCAZ1Y35Vj/adOqO0EY
3mvOLVojYaHGRQUJ20gi7Ih5r8xvu/QTkyp1oO08UWVYLSOsi7hMskvuLXt1m+Zeu0nw2lLpUTUY
Z6MbgV+Bxs9/qaAjSvs0U9eoVY9MN5xySX5CCylujsno/ebX7Uzru1lkAcTZLXGxssQOLuaxL9rQ
IKaYBRGCE2DK5NYhvqgbS2lO830Iq5X+yS3WPW7YdwTDM3OEgqhpzOYFjYz72Y2P3vS1Tu/xkzwv
g7b3+Xkd7TY7vVWhddaTTdNZR3XtcwZoZACsoO5wggh7Ze4pNZPjDRGCO7L2kV0+ycR6rBNxsUS1
MTNxu44eTDIZOLUWqCRnsG3wbH5geClhIGXIXQQ44wQ+i5kz57Ky8aL77X079g/xkB8zg3NaVmEv
xO+x+sppQO11o7Hf0oZcU2fU5HFHxgUXN7MRlZlAEyCBpz4mascuc4CRxc+/S315ljTmKyYHUpv2
XHbZ0n2tk1d1ol0ijlj1vWqB2X3/HAlgglEzgEwttzmNS1yqrJ57P25DLRpCfYJ8X3d7lftUaDUL
fXkx0uYFWHuyUQYHGdlgVUeb3iqZiBdfaAVsBH0WRpr3TbJ8rxoXnMAn9d+rdbD5sBUtQqsq482y
JEFqxnuVchVZc5d59o2pD3t3JZPIreGu88iw8qJrN4XBqJIOcJTIm8li8CdIatTNhIaf5chd1iHj
p/lhnKQPA7qtoco2otS8EfbKjLR46RfD3SxyQL6h+Sy5uJOGZEsYyefMH2MFNvw+GF6Yx/oBYFY4
l9bdRJrloicxk+naZvp7ytx9QiAbKEzT/Kdo8q0uyxOif3cNS190jAMQ5lbX0gRkMEl9QIb5JWIK
PLB1DSYblYH+NhT4Q2+NYcNJCwV9SIvatyrs85pVTKfnxOZSYBQgnfWY8nnhdhyitTio5yZ5so1d
cIyteShkuzN67S6Z15tqcGgdgybcWP4XxVkTy/qEYFJNyq/fdGP/It32Z7745NMVVyFDgQx1rjIZ
Dhr2OkPpbzFI/9ZYrRd2SQuFpvGeEVkAHJK/eBlj16U8llCUWLPtiq1uIYk/Rbk+Yht0UEkO/GWu
IFwaWwu3lEI2P+PMMTc2lNpNMxmbeXI5eM54dGFZquAFDD50uNkxCuFHJoGw8crN7G/qEiwcQwvi
1b/NxPLZbId7B4UbA+U2n/GiynV6x2S0WYSsx5+tK/R+33n8R3jpgM8hOypTcVeZ2UsZdfd6J7as
rhNknc9fzuhuFn58Kuf+K7CmYC69u1U2OXGpqDaOQQItS7Y7E1Q1jm7WZiOc+jHz6pdyGC8oYAS5
962aMkzO6DrGGoeTW2IC67eZ8/XnXHQHSXLrEfYMbsvVxMyoc7iy9Z25EsWF/2cTqbPhMtuqSYWk
Wy6kjvHP2RqeLTc6gm/dxw3sMDk1IXF47wgFFOq/d+XncVg33kypQxRGKg8sUxyIPCPMiOpgtAnY
DCP73ifTXu1pQNOfHTPd2hRSXRntU6F/Sdz0KZnTu5IRh144X8wkf5Wivy1VCCAnzQ0XTIGrP6uN
p/X2Tv1BolJh5FFYjSgeRbcqM8yqT0hdB+qe8GhxlwaddULcQDqc21Qihpx2Q/IpgxJCSKdPPeKM
6KjvQiE1kDe5TOt80Z/0dr1T/x/RiP1a/fHiXZmac+yHZoCfS23OzeAveLiKlWH08kLQrybxrCK9
S63O2/7KtPkTUCS29xj4rIhKiTTlKILZ0gaa7n7U1v3UmjGe58veWbpDajKXoi/hxhoCoTXoNUDS
9dfSHrtjqhVOaOeVFaxW7N/bWnfuKFrnpP6myjhDyt/x6L/miM7FHEFV6BUCBMISnyYQTuZqhjap
n4Zqy6Jr+4kCwq/4RZhFqkJn4UKMIufYldVTq8/PWdGes6Te5+RLFbEc5AqopPrFLZxTxm+f4UwM
trPL/EygMhH/5Nce1F/KUugkzl43f3G18qyb9lZFVqeftouMn8Y1MbjTzMuC4IbGHeAPBeMBC8Hj
ZZvb823F2Fw3q1PU50c79phia7hxNEx4STT7R0BmnN4sDr0BuDBJ45HT+ghewQz6ymroPLnf/Kr4
lJb2LffmkbxoWzPRbSz7IFa575zhqEI1DM5dnDFFUJzHCM4cTdwtsEk66gPA99Xyx6DT6w1g2NNs
Ri2AdCJpbgzVzSiHYt/YPRvLHIzb2DCqUAMZz8STvGCY43LDMWcbVkN9WOZICzx7bs4cEXk0Cs37
MZSadTI8yrLVn8EGuo31dcGyag5yx81fB1m5YaeZZciIwtibiG6Gnj2NjMoGdz940xxYBk4KeY5c
nJ6M9oZFZgDtFtOpsXoR2tXa8jXwT9ZGz2e2qlLqtIL+SEkyuFZzLkEVBqa0X/y40pnRRb8yuNnr
1A1f9LYtzoUzDydRJtNDBDTmxq7K9jgDZLxFdwi2RU8nynXhEWhZNofGoDOzba0qiPMxAneBhmID
Yfh2Wj0BrDud+BeFuc2w8duOaRlv9SluGQ9SigcAseu7PO3KIpwXTuPQow5teSl5Proth0bon6Ve
gAlEs1HuTUeuQJnHKi02BmJj29qa19si4UBneTxcrDjzjs08ZccEmO+hzbs2rOao4MzZ4mT3EZnz
spTOjd+P7jeXXbVJ3CjfNmlif27npmXm5qTRi6iW8VEHgfkg3Dgnj6q0x7ROPFbEckOzdOZbI5qz
gyiqISzSJXlhF8gtmlfZJjVK7WYhO6Ov72qhG8kMBDb18mT20UPiNM2tmEf4HVXirXTM9flxELUT
7ToNFBEwJSEfXX0e6MJZyYsD/rWmKEoT5hVxeddSndYH117pS1h9ds9ayHDM+27TGZG501vhcZcu
1RHdq+YuLSiMDVxfg0TgpUN154fC0GIoho5DTxBcRFQijjh5wxB4YBA2+uxYQT7V5sEes+wRM+Ux
jKhrXzM2VAAOioGa1uT3S22Yt13q+VstWaZgXVJHAh2fPknHQ4nWKOIKfJg/0yuZZ5y74g69r8HM
zYV2nT/d5w16l4VZwGMozSzsgUOHw1CsYasnyQP9tO4+8gD3mHBMdhJ/2tt4EOJlGRPYJLJM64O/
yhJ9NDMyfk3QJnHqq+W9QWvsVCR2tdUy4zXtiubBkpGzlev0Kbd68Iheom0N+CPb2FgFGAt6UMMI
3LDtx4atIxnveHm9w7umRDUhtpcvmZGNlKQkBpaTMFH1a/o7jdvuMi9tQ3221w0Xv/NsLWZyV1TE
tIIDct9kpnEsnWQOcTQsngxOL0aFlUMqZsuwcrwZMF2kH60hZjiT0VFOhxSI7FK3cFH05Xb1G7ll
kt2ffXfIzj1Kda9glOcdigDfqx6xFBft5kAOMg9tVjCYx1nf47nSHzu9mU/6yh2w6vW47xJQmYzh
zRQl53oqz+ni90EjYOZYcozPc4cwiJNzqIg/wCIhy4XrGlvHLmG8JgFxAw0QxatAyP2la9GxjleH
uXNiU6B5+hJOce9uWk86+xaRpR13u/Y4W/gApTqeUaPRJCrX9/lzGr4YGC0HYzlSgTXFN2lbwwGP
PhTAvXEN8RHxqIe7cTcVItv39dqgaaHroRiWX4OpTWEdW+Y5sovhcchj9osFOnOcO+NHxHX+i+lF
vJN+K486ot8bgYVBaIzpi574L3nDKXZLXDcy6W69pBjOcpFyNyK7RI3UcO5ssQRjlIxgX9eGqoze
SVPFuC52FeMcpzLPyTSnYdRBZcrdwUFwkW+wmmRofcwOx42G6qMtxa3hDMW2WaU4WUXUM+HtbS6d
USHS7Ywmy+RP4aql/k2M6NeNa7OXx4WWqtPXdhBlWAH37HBGuZbLuSVSOEXdhyKiqx13Aye9d+k/
jJq2XVPKIiD4+rZefQVhiqrQaJr6t6vTjCmLrsIoEHC3XpUChGwCVrAsXbKZmmZWvmSc6jIPl7oT
J/rC+WatnJRybG1OvTkzzBKgn13Kx23ZEAxyMROMMyMOh3KOD3GnMf4XfrorCkDw8WT0YWzJ5BEm
3LrFgqdS0nSIvzqmPBTLDP67RAsKiPjgwFiplucINXhSEU5rPGe7KROf6tjtX03PzV4IRsDKdAR1
cicxg6nh0NQlG1P3x+6m6EwKnTkjO6mYWnAtzxtNAG9LaKNtsO/pEerVDVqDplVfBgiLQeRS6I/g
5I+D0y7hKr3+JvH68caDCXop+4rAIdf1RrqU++CxvmWZOT5w7sFWF63/HBWFToYe609WihwD9+68
XxY5htnKHZSKdfmcEmq/rORgwEDtOJQK0Dz5IyiXJmnv41TTH5LMZrjPtYXMjSVJMNr619i0VSiK
8Wldhb/LDPoVUe+AW8lbf6P3dYr6HqgxzCnGbTEICOntrAVLUeIHlc1W+7n2MhDytplvW8b4geZa
JsmVPxyqOk7jTZJPAHRkAkvAZiSJOQo98QUweuQ0Bhy/sXvO0Lo75Y3lPsiyk9uyjb1glIX/GBsV
tUzB2lXkkccxcQvgQsPR0orfGjIcYAXM+s7zMhnWjWcf6ngcwjki4x4mq91BQR32E4ioWxhtYEbm
anjsM1ffmiU3Tl+Y9a0eT/NT4pj0rd2FcaVmotCckmbEpp+8CMyVj40+gr2enP5LMtRZqHc9UJyk
0pmuS/egDajnVKVh3/cYc+/6fOiO1royUF0T7SZNxgVkEWyvANnj5QKAnEb+sNRB7Y3FjT4gV1o0
acqM1CoeKh/uRoyIWOBPwBlnqa8bjGycMx6U49lZx/zpfZ7TP9oYtiIe/Ye4ckV0smJ03rzKdy9r
6s4M+tqTSoulX5zdQjzXGJPYSXmMLYMw2o/hB09/kzaDxgHMN6h/9rXeulFk0SDg7lw630tI07Rs
n6fME21d/DRbOz36k1d+qtEOwEoAk/CCZgW69LBCZN6bZ61xrZf3f5L5Fk8JAg8anuTcFjJJf/OU
oL4MQ52X3gUpI5+rIEt2UCgGKtp+AkfeFXQ3IxON5NmjH4l+0qMmluIuzspka/lLu+s4yjQeaXjL
1IpClUPS8poZDVfC3S+Dl+21stS2Zirp4/Sp3FilX3xqO+EfaK18Q70K/Cjylh+Z/L7FaRMm2niQ
sT3nHxsYjzaL0DBJu+dggUgx/YLXMUCCd2LZT1mnf37/U75FtkTxQUebwLFNRH7+/pI1DllLvujD
fd4u4qu06vqglanF/L7JL+WM0RqfVWzmsZq+lGuVfEApfXMh/+/xf3b+fyh8zVgs45gN/gVmXbwp
puUEpQmQEMNUO3228o+UJP+hsHKSwMlDcqJmV0pNf7+uMQteDk/q+6Ef8tvJSihc4tb7QIjBUPvv
mmkGQ9CD/G3Yxj9OndDJ4tSKh+iS6KCC6R0VXNMyf6z8AcDs3UQXFCc6hT1kPv/+gr79hv/3aPXv
//NFK9vNl7iwhvuSISO6MuKr0Rgf6Q+9tUtxD/PQVkRYETXHvx8SD7WJbx8PIVl/1moYznn+mFva
D9hqH2ivvUERhIlH58110ZnAbvTvR+FsWPsGN9olIQdsPPlVX4b9mq4fkTuVOMbVkvEcYZtKCwEh
iCvW8Vy7ayQsZWoIIABjOQZYNn01vwtw/QWVaz5zzWebeW3uWoBe7y/aG98TkUqUq23yFkxorr6n
cKKshecX33fVvl7ImpfiIWvm55rpwf/+JAMNTh1vLELMtZQd9DGq4XyN74vFCIDenVoAIWkGJ4JG
4/uPeitKoxyFkoyDDgKCmFexpeqXWU6dGaN8LJN+49UrieNKD92UvgshH0OaCk7YVisgWLWQvLa+
JBXRI0/bWlRpQW4aHchW0b1KfRqCPscuohpK62YovepE3dRdijRrtn690ltsmTVUs5ZD0ISn3NHl
BMswQWvTnY90j9/alP95M/9KaYXMlhc3O+1/oOK+tSUsNj4CEq5yO1G38n/O8ZpPldfofQLxhvlK
Yd+2enSxtfFimc0HC/VGEOYY/9+jrkJGGUfuoNS3LsBONoU3h1FUbR1fweeALLy/KYy3Pp2l4zEC
Nd12vWtBwNpOE691Ot7L/ZmWzXbNaFj3uxXBdj2dgNUoHBmDOwNUWQmOaAHo50RA4pKPdAZspV92
feT/+1Ou3tumedWIbhUXETnFg7ukheJoakE5ZiB7YJLDr1njvWjpAcZR1YEdAAiLEiSwT19H65pW
3waFF23bjm50toHzgmaJIeT6tQGz1iS5RjspkJE5AQ1nVDI6sR94TobfqJRUfdAZT3E+xDdOlTg7
zW7Nh9aexfeoqaCjmD46tZG7hH42kTCn2P34TduEMqOv3Sy1t23Xut7VnT0FTV7DICkg872/Xm9c
J77FSqE8RU7yr6ZhidGXOVnepZVts6lA+bjNR2rlb+QgPj4M8OoZn8Cwvwq9Xeb0S40+66Wp9pOk
vpfNfpUVgJAbnc7+MpanNRbh+y/2VlL911Ovkuqso7NEM8m5mJCZD/3IBAXiZQUMHgBRo+OCID09
CxOY8ocqaigQjJKB4/u/4q2jh0GoY9tIfNGnuAqRcsD+WKIVfj/WODVp4wvD7a1Tmq/9mCV0xvXv
7z/vrcwEEwaTrNnj4v5HKrzUhjrqhJHda3YM6ry0nQTyhRT73mjnc9eiJNjCB/b6XARJOwEVxhg3
dEfETz74JW9duD4OfMpzjUhw7cSX5Hopi85xLhGQelDGUj5mE92AIWwYDjFiZJaoowRQfPDgtwIQ
NH2sQHm2Tr/pKrD61WxyBcb3ceXHTCD7aIu4TP+SZQZk4fdf8o9Wyd8hBh0FAd3wj5Yr6frfD2M0
OuXVMP+h96XlzxRKA3AN3DYg9rcH9YKoZmyJf/Sjjy4DZFvrDy3jZqghQ/QDINbgpWFfPwBZ5Rvx
B9Gh3TOYZQqjb9//sf/eOOq3eko4wXP+FV62oywu9WHO7kW9XKapOpgehZLbnFrbf3z/Uf9GFUMn
C2EPGr6JKvLV5WYbNaaaOf1p+FT9xpmE8p6tPkjpnH/jiqnkOlwqeqXbe73D9Mo32tZwo4tV52Lb
gDkI0qQvjsIbYCDFUR+ME9HVrZKBCaBYzRtUyGM6E4Bri0ZBoUvh3lXlZO/jqRGBWX/ppmcX8Bbt
L/vUS3vceQNDd3ex1m2T5y1tuNZn6ldjszKKDgEIkTGlMO0KiAN8l3YZ7GDpdLmfzNS+0fQMnI80
wnIa2kBMXXbrjd25dUT0IxHVjzoCUpXCjL2lBvdpFzb5bijHwNY+aSKGnjmAxNE1hwtTB5WWWmO2
5U7zA2mBOS69FWStboMj9/z2SxI3mKPRj3QBYMo6zCXM2/91WRFdRN+dE02GjFHd37udiToNyMRd
L7Yz24zpaMjgUffj/YeouPzXkfLwXeA2sHwTSy/+z98PKRrddztGN5e0MuQxrer6c7uA2ECZJT/3
/tjup6R1N7XM/Q9O879Xhnq0gTCQ0pikI3L1fnWk572wWnnBMofSZ0LiSSC2y+hd8aCOk76GCfOg
ua4/KIL+OS8ellEk0uAPcHiwrw3T6tYfsrqr5KW1OmZ0Mq7DFOvbDwIA9dTVt3X4drqPYSlOcNz6
1992pidRtw3Tf0zNYkCZxh506K+yNwIS3kezRTN0IFefa3Nvpd1LPtY/3XZiiIOTCpL3W8QgQi8V
GrQD1w/ccXzNHP6iRmuHsPTGo+4t7cktJXSvUYPck0Und47dTZqv50LqSIDPj/pS9tt47jBis7uv
KGpAmh91EZpVvUelL+WDxxg3K0gwJEYQTI48yXkG0xbnEVaATWhM+e+qgENlNstXf1yNXZtDkIij
HMujyS1hVmu0tVukl2SPHnYz6w34NrnVsftE24rfO4KjT9EiSawIpnkHRCXuvdDKjLvJHM7tpGw5
nWPhOd/BXxoHe4HC0vl2AvWBka2lxc/emP/UCv27P9qPlliPS0RenTpbx2tfYh9xjr4bmSEvOQT5
aYCMmVu7aa0v7OyvVdrKTVfkz53euUGsZyvksR6mQp95IUiTPXiwA2PgOyHNQ6SMzZ2lBEA1PrQm
vIs0W/eYBUO31XwIuMVJd7VvmbDB/1Y/vCa6wRD9XGnjN2aH62ayxFkXa8RIuA4Ao1yKQt6DiroD
f/BKeE03U5k/edF83+DkMi/ejUitE1Qf7EKbZ6Yqd44oHmtnDfyqukVXhMF/cYpFTIfQNfZCJyZV
Av6SeB4t62BN6ZMTLz/wW8dMTBw4a3Aq/ZdMW8eta/jpHpWelSa8CeJe3mBHdSfceT8xFy5H91kW
SOhUOi4WesaANZK3vZZ/mTykFdhgQxhlYkBIr3cZfPVIv6XLvHcmjdF8BtTa9/OwtOvzUMHWTaN2
/35o+qOP9N/YxPlBNxX7DhdhWPGPuWuBs73vJsi+2RFweONXnNH8nrSgdb9Z9Vfsa0G/+EGtrvCy
CR07VngAxYnDFV7R2we/fUBRa4PQzq4dcST3nXAGblSnIC1gd0fVfTYnQSVrvpkGPb9HuX3vAn7g
H3rV3qRaunOq6odoBeQ1i374N31dg2p5QMzkG1zeTbVaHyRU19fsn5dWvSBkqTDauI6KHHA9jT04
X5OzEwPzhl6/9XDrXTI8DrQOhJz/hb75B0/9Jxj/eSzKlWRxyMWZ1z0Tm5ll1cz5dEbDUqK955SH
ZWCszBgqOpUGHVyjqtAsMgoF0WiTV9F09e79Bb++i/gNIE5VMk17CjHLq7sIEcdqUT3Ac1v42UO3
tMk5caz0E+yC8XZcW+cW5Ed9HOK1+vT+k6+TNfVk2zHZZnhb0ie+uoqUzjqQmn4+28ihQK/E5qgM
k49U5K7Lk6unOFd9Dq9o4hn5uwl/mRp5jO6hGronOxpQmxd7159e338p9bmujw+2FYwYTKoq1vbv
qx07CKJSgWEbwIsRXNf0sS7e9U2qdg00KTx0MaHR/+nM6sjXm/GapE9ZX8x7q+2HCxI8H4n+um9c
pGQJeNwovzb+p37Gf7o30WoMqDbn89ksc/9xQYTmZCx9CgOsQA+7ba3AmGL3QPU3AoQ352EPCim+
m4SwjoAUuORSQF+Rr9EFKUwnOkwyBmc6tmZ707nWktKkkNYjYPHvrRD9k1dpEp6yMPLTCqToWavk
HFr9OP9AVzZ6taq++l5kjPiiigdtECfS8AjP1osXFcNdYyT+Nid1DRNpa7uUWTX4mQRerjcybV6H
8btmAxCJ7ak4Ls6wQMjjuopLTbSbuTLWDe1g8gPUIC+zlTQvTr92R36nfbE0bwyXKC13yVDBq+z7
7m70xXgzgpSuAB/ZOMwWLupyaO88v7+d3jqd/12Eq+2UdtWaFmY0gfBevoJpurXTXsMfxCsCKHK/
uiTPN2khPhC4fWOH/bX0V/Vljso6zWQxnuU0/aS+f3YWff4g+L15LrHOZWPRMmGO8ff2qt3K8zB2
ms6abjPuTU62VzxqK1Jz3h2oyG/vf8c3AjzK2dTodCqEoV+3xhFH7mYYYuMZmj05U0Svtd9YwFra
DYwBXAjff9wbUUAZHTJtVNrS+vV9IqXepobVrPd6A/J/widwJyMdwiVyi4f3H/XGWilzKFWL+oie
X7dfGvBiha3J8dx2hnjKtBQ5mTwzP1itN2K1r2PoRSpDc9/0rnZEbWpGHfdoAnaIcl9aAAU7UCPl
T0R1zKMv/ezX+29lWP/GUdSscafjUqZ3fN14F30P/MBN+jPjrhZsiYXkmA1GYroXmo5wkAc2J2qA
yHbfVlM7UUpuGIqcNM0J3/8l/ywlZTc9FmbXWH96/9yPACMBMuuDc1+KRD+VdiyezdTwdkhMrh85
Cv0TctWzfJh/f6Z7nIq/z0RltNS6eemeR5lcsOLAp42ZfyaBVJm1hxrf3DxXCxLio8k+ZoD9v7pJ
OexVsp8/1rIGcmNXy0znJEvpH5vnufWX+xXU604WWvbj/U9qmNeLqx6D6wvdWMulyr6Oan4Nd7dP
nfOoJRMlUPx7Wvv9CFjdpOs8mRieuMY8hnE5HXK/1MJeo0KVE5y993/JP4fH1JmVgflmXzMHvPZy
q30YKnMRJRd/ST+Naf/QCvODRTWvjg5ap5TbTP5YWcOksXD1TT2UllxawdbT0kv9ZgTn8t03uiGH
maM1ADyMsXmd9c46xM2idMhADq5OeRM59nzRpAXTxDe7+WQNeXfbOlO+L1c6FOgexLTZIADdFlLL
z6ObtpcsbqhS0j65schPfjgeFiuIwdXGQ1522v79b4dF5PUykrliSOCrA0r79zr0ANSkrou0/s6I
jKei0w5phvrfOgCH1RZoAcgg3/mm3GS6u9EcWu8a+uFNFr2mQ3difnJByAxV62rYLa5xMYYRXUvj
3oFyhc2wNMxvbQcgp5DmbV11KUDIhHwYokf/OUmQEnHyfVd7X1au7Tlrz3aJD7o73qVr9Lgsn7oE
5BRdQHMaXpKk/WF7y9Yd2W2i3k05UG/kvAdLPi5O+VSJ+rbTo60lHSXT0LnTfTakVagkzOlfOkpL
CiBmYzw4S7ZDlvrBaOPTCMkT6UO8nm+MKg5S3j13kcdEadvNnYfMdKBO8HuMGZWRn/6c7o06WdAj
p+rPk/2SRj8GHcw6CnFOb914AqmDpIeC6YMlApW4Uu6JCqKR9tNdH8YopqWdHNrIRhMS+bAhgl7x
yUSvHIIW013j82Tar3qWqoR9kwoDCSvnYQTmHKWakjmKDPyO2vYEB1hRvgoHlzLPLbcO3ODIsfau
qwCa0DW7bZdg5r18MiZ0yLQMthZIbjdKP1ci3rvpsuOjAhpytw0fOR/BpOmQeyP56K/9cSgNBGwA
GtnOTaNJ8I6fnbX5JM3iJqrNICEx6/lkOkK5M29o2JIZkP9UQWVY2stkWZAegZx561cbVsCmz4zP
ff9LatWBQmXfF9XOsX7K0ZqUDBdGobCOl89VBEG+gy5Tapsq6Z5bFGJX1wtFBp+KRUnZhsD1As3I
t5D76Ey0oY/a48aP3FNql4c4WdEji74OCST+LB/x+IJabLa7yEpu9BZyF+5zjwB6HspBHuMyOseF
EawI9lXlhQ8fDFEXmvVXHy7W2usvZl0wbKu937jyQDatvjRSKRI5G1vWZB6OeQfz995Y6YvErv0z
md2dXmVPtEPjjSsZ+9bGERrsblEIYUF/tmv3GkQ3p5svvRifV6pta54OU+QglOC8JIV7B9ro3hfr
o9Yr44VxK7wFhtrw4rT2ZWoimBPtq00fV9d79EDwY3M9OMhksLASux6eCMwSw++PIm2ejMgLZpP5
TQsAhMdOLZM/eaeTBWe90qaQp5okWmuruzrrftvyz3+RiQ7OgXkDu3fnFNrBz024NHwJHar35v9x
dl67lSPLtv0iAnRJ87q805K3L4SkKtGTyaRL8uvPYJ+X3dUXu3Eu0A2hqiQtR2ZGRsw5prL9j17F
4CerkIWQTofPFm4YDt6k5Jr73jVKimox3r2znCL8zw75eJkJvsEGA0Zdi5XfTDvXNn+58IOUjVt0
Ymtc2GW6szZF5KIVNctdsIyFZgAY1q0O4sPgNLdzUD1Fln/JjOQqrQmBLAZNMwHGOXFVxNYaXdQa
7wK+a35HS4pf690jKASS3T7JADoNbwYhJLc1PxhYcDRZsXuVrrtmWPU03Tyc+FFn/YVc4E3dxBLe
j38MpH9BxYv8UyBQ5EDYDNyEySn1221TeIfKxcmRgCxX+mr3iVg7if223PWmYxx8iz2wxxrZf4hF
Vu7djFm6F7Xj7V36iQA69KOKskNleOD4vJduAJnYNM89p26muiUy5QCehJLmxlT2u4eyNpPTtk4i
YniQaYfL2mbQ/+0ZoelGIjmXLe5fgZBb5z06V8/b50mPjzwUX3VlgVVgrO05px5Qv8Z8VtpELfTx
evbAwBv+JS5QInkFejSts6sXKvjseu11ab/JCxMEUSbN1RBZd1E3r0WF06u1xecMT8DEywOQlm6e
21LhuKH85YVts4lFjdJ5at4SH5Hisk6VbXYQdbYt4uZMoQEzA19eYB6pVADDlfLYSXVsO/SdTllR
6JfyUqrhOLOD0ilMZxbY5rOoEu7v3Pgd5+En84m3VtdfcGjuVG8+N9K77WzEx2FN+18YECMMFwP7
6DLwTubpKcbItxrENCwfOeXoKPJzaM7GOgTIeNL+OKJbqsr6PAjh7THRcsdpr2zxsUQeTB1u3k64
zpOZOWJj1lXGasmlz6LTyR3RHv3GoAPXusFjXAPoS4xgfssshYJ+Cp0gXzHyN+lMdUH5U9dNcSap
I31yU1imvcA9ZLYyRs3qS+KNTQGigAtDYcUZsmf2tX7bjULCxI6Cc0539sJDDBvbEeoiFAwlHwSC
onNu6nhvdWbz4hZNduMbxryZQfSdRhq5z17ejr9q8lOtVSry/MSZI0KFXGrO2hX2O4B8kIRrTDCF
mPtP9Er6YLiO3jlDP52TCNINKC+wqlpD2emS/GkebBIzp1gn0NXq51FhXc9bl7ZyavyY2rfpUFmG
RfCo6S1WW2960IkZnKfUCYFymv4hG2Js6YNwEbP2jTwnmkVzlHXzisZZPtTbrInMfTag4g7UXH7T
v0nx9Fn7kItxTLF66fyMj+YKk5ShVTM9Ur6COK1TgiXDcTe18qrt8G6ssjW32Ek29nmw4MeQD7qZ
bHffifaah+1vwx+RZJtYZSzL/pFB/9KGMDkrm4hI00pOynO/0H+xDVlMfnTwU2UMYthz8yoDY1sc
PUvd9wtrFwn7ulmSYwNvE1XuJ41EQpzDRyOGU4LiCssyEqS0HDB9Aj0C+n+0FUaDrngoZB1sDT/9
6hzYWEnWv7saGEtaor+dxvm2X1xgRHg8pGkCtSdXH8gn4C7XtzVJLqvaGbGgMZxc9SGc9Br5Wpek
+3kmOQRb/UseeqeCvXIaxrVW4KDQCR7LRJ8ZC24UpAZiseK7apB3vNrDiOXbsNu7eI6eLX/2zq0R
wj2f04MV1wZI6ehJ9QE2ia4oEO2YxsaSAXXa0oCvtlMld0ZPd2hsTeMSQnDvtHVpUvseS9kqZ3Fh
T9jq2AUuSwG67PO6dNeYxLZdo7Ylx+9SahBPtU/X2t1nHcweCfl1MvbtWO9mZyqQsUM1mkhdKHgt
OSb/iMg5dPxZXz87c0nTSG/jmNsV8d40hq9hfIt8PFmltOat1t8WLjSg5TfOpXpToP2wiu1N197W
U0mlI/Z+GO2Wv6ddsJQu5TQch7iDMvQum36tcndLlMUnacFYOYOlQpsXQmVPUKpfM1WPho8UxNfy
8dZBhJCnPQxBvY+H34DpzpNIjzJ9Woqxlt3I6Kt92+n9YMIF6eKbQeVgr9IV+jV+1VjdKRMPbIYX
1wj2Zk2tMwbqdfbFKrd/lzKBAw+ZySPlTtEiLXr1E43hHh31b7+Cxu0Mdzy/pa4fbWMjJFDw7tXg
O8owXdsxSGq2udpyFwY87J37gYnNUo1U/W+TYVoeok0HwIxYn1IzxNtJH8Y0G1p09Un64T1z7p1j
vFASbKqm3trCfbEn9jur/nFrfcdk724pilJjPkcjUIDuaI8fvUtyO65NmgLZSrA+Mnoik83fOfxo
oYGig3FwSuwbPuEATDlRbZXRuXEbsKfeTwXL3p/bDX6ilfRHXFuwCJL2JdPuzhoYc3jIxOuFCDXv
8rZ7wgp5DoL2q5nUextXhxbrzFg/FR2SDFxoe+xW5OwG51A5nIQuS5kvjewrNxlHYc/wgYMAOVIc
E9ihXWAKEfwPZzW3wBN9ZxuO4qBl/ygGsThOo7A8CmvcazE/2kLdGiEGOAelM2+6ZsTCMXIReG3b
9l4mlBYj7ntKR2HWG2wdnBbDejXMwaM22vM8sYP18W9ctdjSZ5uwCmy5Y5/feg0ORJbvFIuXHhOK
CZwdXXcs+jRcCVljjpH2dgzKvT/Om9QQq8LzrvHcgXSBHo8RdCmJaKPsp/zTiry9b3BpQmeW0SYJ
nJ0RAcEhEsfAoJeULDLe8OMOM9CyaGs42LoDTd3XVfdF/B7UCNi5ZggXPpuWvi5Hv5gqKqVydahV
VhlXERaQA1X7MEPGZitaTpld3N2akzpV5rQrcFEXTXdaTqGpMew1mWWYh2/DGsoUS6vklnBZh9GQ
byp7wbmn164qDsVgP9WWvk9gXK/GWd9OnvHrX47Pfz880xb4q1tHJYY1QgTOHz2QNh9FLAZHPQKr
sqp54wbqDjxO1CYrHymoxOBS4Sj+7w/6Rzt5eVDHMV3PI63Eov3yx4NGCWGB3Tiox8pIjY1To82A
nBaP5T6fjQcPgD7LtvMvTZY/e3nLowpORotIhhgfdGK8Ff8xSeiMBLGrH/31UoWHIVX0z1N0cBkt
eEdec2dwUDMxj3lHiddXyen/1sP7xxNYWjT/8QSyejaHNknbR9WInrm7BP+eP44df/jv7+8fbeZ/
PNAfvR6n9KU2Fa+0zE51vrADOXYiriyLcSX7GzNzt3X9b3roP8eI//uodNAhONhWgHDl7y+vVHZV
zKCLHnMUQPDExMqqOZMnJQuJeZmaUwVOteOvc7pt/x8veFFWYhJY2vh/vGAfjECJ1Ec9JuHeCfv1
BPiok/mlrC+11101fxS6+JeP8//5LgualIwrXS6oP15v2KdxVtT/+6AZMoSoLz6qwVjjY6sSZ+tG
6YdVtf+iIv1nG4/gTWtpXDIQ4y7645VWKoXBQ0T5E+r75GtyrOoooLUcUT16MCQb2GP/p7eW5UE4
tsPD+YQr0pNd3oX/uGhHckSdFoM05RgBcGnQfeFrzx46PXPESmql0M8Uxc5tqBB6vJH/8iYvr+dv
g8zl4yRIhHkJzho0Q39/eLtJNUwKY7jxp+TTB9sbm91voGGoh8fi2hXTvyWK/eNT9ckwRpEuMC6Q
DeX98QZ7i1yqbsb8CX/wPmfDHbrpbjBPfdvfu6bel/bPEPzLtPafj+nyoTLd5j+sWH/2f424sggP
6oJH04/WpvoOanjbNR0YgXVb48qmSTga/xLY/Kd+nM30749q//2tzaVXmR2Ht8cGtU/HetAjx6qh
/b044LD86NrQu0l+BrIAXYmJvX2wUvupGfW/fMT/XDj+eCJ/3EilT7ZxHsFizEcapTFV+smBRWO7
DwIeR1edjBD1cP/+3y/sZZP5jyuL5cqiaewFNmM4Fq0/J39zGjeZQBNOHaPpU0CFiU5DkMe/c9ca
n/77Y/3zriVxFTOay43E/fTnGAmMUELCQWg+2rED+ISk8JUOM49sjCCHhYYU678/Hp6zP7rivDwb
awBScDx9JiK7P/ZYUwydOwrPeVQkRs2+dQ07uNvFSHsnX5XkIG0azolsC/LV64tXMg8PUd6cwhaQ
rSGyXU6CwfIXMuIZxkx+saGOtc/ZMPq14K6YU5G3GO/NmM4Trv+jIX2kz9bFkN45LOuThX3bAGdW
+eOpSKCFVdiEtU7eYye8Xf7B0i4cchO0nthGmT5w9L+GIv2hZ/9X+yrxkp1srXUSgVuegvQyRuWx
AwcTzxyE/aXlDfqc2rEyvrxePqU6zSAX6+1oVunOU/ONKwEI185TibJp1U3ZvZMDtbfezfJ7Igix
GIeLmcljmprmyhfM8vxfNOZ+wJdcarIsiYi++h7qIn460XAKdfjgQQYJZX6IZAoRnTcxIGjGJZ7D
V2vb+SDR8iZxum02m6ei/FwoaJHjb6V+t5j3esCGSYEBCQjnoE7WNMuOpvVDCg4N1vBgdTOhnynq
R/exZglIUwuIvHrBvbtt5WeJGqG33EM3wPYP/J3M26fCqc4d/OlVXJa39dhsO56HPz/HufFsB/GN
BW8uL8pdSzkFj35GU1ShJV7n2Sm1a3MD4Zz2unmV3eOct2tGKZsuFvHe4GjHjacSdaNsWDOt3VzM
is+LZ2/19GmVsdLU4Tz7EMjILqyC6CwUTmCDw7uXQEgmOanrn2Isj8KC+UYrnqD2ee0U7mLcgLmV
74aQI1KI/eKvd7+awMUlcsvK0/pyRyYPk4iQ/ZSKOUqH2yyFkAEYK2gWoJnRrTmincZhOmPluJl1
dw459reBvcm194Fm/+RY38BG1+WI3MPyt4kqd2nZAyzmCA4Q3bXb7dgYVzkVZFhnJiIRJJW5ffLa
7rnT6jmddQE9lN5lVnkQbwIb3B2n6YZbYhTmpgpDgKz9nj7vDmhHDmUSABKUuTt7eljeJR9wY1+F
r0scDU+mqMEhyfjbBXm+ytvhrQNlUgXuDiKtvQ6i46Toc0Bh/jHow23GwUgPUyP9O79v2nuiLKif
ej9QN37pvI5z2xAFwFtLt3s75uGhnquTPebPgTO6d0OhmkubhSF6Lmgvo2i+FqoC0LsqP2H5jU6i
FcNr0kECUil+52GMzJchDksQ+JE55Y+O2ahzPQfRg2G4wWYkrO7VHSS6y6yHF9FOzrYnCg2lXcYU
iakGXD3TeMuLFOBPYQ/bOnWcbTKq6a5EZShXbmGYD8Rq682QoEA1vJiuVoMa9MacmHzvkXoAQsu4
eJKN0P7w5C1JM2Xm8Oiumflv1eAzM1GVhqYEKefZGwlr7VKT90A6c3g0hW5II1bOJfBrPnQi8Uz0
P8InliWcg2fl2cxmUtnm5yknsNaT7qGh9QQPInp04nY1ywGOG9WpMoGFl4oJmUBaAw8SiEdvqZMK
s0e8RKc4ia9NQz6W9LNv35b1AZf9L6Sjr65R7iuZn2xi3Zrc3ho93arY7pjgCPTjS3teK/+ht/L3
OgyvM8Hi67SzXwPtVRduei5AE7QEbqSNX9vwtYuFykk83I6Y84OIrlXsMOowV+NYrNv+yQNJpYZp
J8BaGIKA4OUGLaiOrIdMe5++Vaz5+QpVG18K4SLu1SAtIKgzwOIfi768A0lwcdUpHh8qI3yFA/Ym
5+yWcQ7TpN957+z5R9OtbrucgBKbkKnYWLm86ZyZKhqjDaolN35Rg1gZsDYWVr1I+12j3x11sgz/
1siIYERZJ92Tqf9Khkim/ruv9W+7dlLAPZ4gMca4a4oBcDUCJkZ2CUf1mJDlhXKdBM/YNWqhfxHG
/C68jqv7qSgabo5dzHm1r/T3kEkoDPbC1bE2nbxdXiISA+wGDyViDMeX34gK1xRyte7ujOY7b/w7
XhfvRm+eRjIgQMya0UNYVvvlsWdL7e1Yhxv0genySiO1qG/bdQ2wr3EfVJWexBhRAosSKPiUwMAu
G4791YlnRQWTTvI5DtqDz/Szau1s16LZQCZ3KqU9nGTss8yfLOt7altiZ7pm4TNSZwFiHooNFLid
U8wHwTXHjwRwI1d8u8iZRPJ1GYUtv4lKTZ1mwqIQ5b77ZXHkj4lVpQ98T+Sb+Tom8KqmxeYNIV0m
IKN14fOXBF+ASaGndqI7f+CHqryAvekh/O32/CrbVY80tHKj6dGInwYl9nyxu3E3Wv3Kmh6W7yXf
fXkuaNBf+Me4kUf+1Lflh+3Q5YCTJPSZN7ivkqcsSDbLIzMrX1ew1WGmrPlmObvLM01S85Yv8Rjb
G56LqbP3ZvzKKb/54rTRvqhooE6U/L0Jddhm2KWtFyMjmLKOt0arYK0FbwGtISVDOHHOrnGMrS+a
5TEI27jwxRjUF0L2oztn5p1UVtJAa5LRHajogPkfh6hA7ssuPadiRiCv7bOMhpe4tD5F74KQFuWl
rzGtpHRlI0jWFkWU1QN80bMN8lMCIRvjz6IJOxhts7Oxe7RdhZGfzEykYEMWgTy56as06r7pd2bQ
Qtu1QYqjl8/vAzvxKg5ZQS1BuzCYHxFxRDdeIyCQTtPc7nXZ3DZpjExjaHssdZwQYbMVJXezr+3t
zMFr1bCPr/04OfUubMCwmHgfGkHBZhT5frCV5zBdzY0zw7Tq5BrTMJFNklbNughcbfNpdfWmEfWU
wr5h4JVOLoCMEuvmoKNrFprqQaeG++RBrVmHqOlWKX+3zvr2Pg3g4GZucXVF+1Wm6WfFXHZt26DP
dJd/lvb0jhDNX42SUJ+xjIhxi+3nolpQXXq8RZhTfaRh/hpMht5jqJGrWgdgbuPRX8vcrsFvYsLx
BpPYWIfmKhGc/XHyU2tfhQ7Ti4FV3RJVtMvTCeluCWiPHRYsdp7oRysRuHpKhdcozsf5qVH6PUjd
J3xmIMR6yziH1EyE2GgWeTdpPtCY/DLc6mu00i/KjegjCGVHkLXjlNMWlBUx7qEyCABAvw6JjJyT
jfMX76kwXnMfG0vlzcamqJXJ9HdQb3UbvrdtEbz1EYgmz4ypKD1Gu+BsupuA1FOTZvixFkz61gXY
s7tI290ZN3d2clXygoSFhqMhn8u0tDcQwezL2IZkTZvLsMZEq+Nms/+uxtg/DxWUoL3ME+c2C+R4
5kQPhtwysV/EpnOcHKN/sUx5YWIzvuGxCD8b0ZME5WXCOwbMlw6F4SRb34a+ZDPaaO2IZcIRcCdB
EPONgwAqu87iGM6wDTFxbSXsy25vtcSmKvDtrk+bYOWKPgH/C+RvrX1Bdzm2aBEkTYVnoBvSXTWU
OV3S3kKa3MUpDZvC9pM7VmZSxGo70h/EPWogKOzS+woSws5ttb6J48LD+mFb6pLNhC6KYmZ6nA/J
S5hl8M2MlClgh0A89pV8lYEaboZmFhtsX83vvsxmTQcMSBSlVk8GFH1inzSegoovh2le3aRO1r/W
uDq9tR2q9DvJpuJgDE12Bqb+OY7Jj9UEv2qbOTbjq+Y1msugW6UtV4BNV/pXWrQUjI7XRGw9IgL+
ZQCvSmZIC2Ok90XZ+l88H1gIgwAYnS9qXxvMUQPBa+WWYHbmKjfB8M8+45IyCTg7deY98ccVA/is
64E9+mR0Jj77UCbWs5WyN2E/JSs5ZQzIydK1mRzLDuJ+zJCs8TtGdyERQwOrVBR2yBc78iAZP5+D
ZXxlTbtgETLaDeipoQSoGAbKJIzAwJ6iIMEg7mEeiFpjX5vDXi3RWI1p4GNy1yiZ9mNHoqagOLLL
1SSmJVyNqZUCDVMPB4Sia8dpSebrScOozyCRzkOt1qWad0lOtBjsVfBk/TXpnOR3CG5XwqN2GEL0
Qc6uT1aZAJdreXBbC8Hc2wZaWlb9Si7WsLwqzzCP7ovICvkm68Ors6/IWQw+3rghjPnLi0dUQMN1
bMJDVxcLoXLvB9VzJXu6OP4V3yBiDQMqslFf5yD5agBHkRaVPeoQJ5bqwq+WwKusKj+gdOz5/Skj
VncGkjtIFhtD2hp3jXtJAusNcAMTawpXBsxoBbaZwBg5z0+yFqCGo2PMnyEUrOGgrQdnfqn8Yuug
gloQlEVh3I9jfXCL4FgxGw3IV44bgYOZAbiqpUnylQ+6K2INJRRhbRcjMwOfecXQfknlBCurmzZd
A0HPZcC2vE6q+X3a5t8E/FwwuR1JAS/Wjp7Sve+0w4WPg4GlCKCyj+HVc5IIYGp3XJ5cCOe0TzQi
V2IVooPfy+mtDoYfLySW2cjd+rNkz1z5ypzA4jk7CYx+hdadfIWRiwCsvw0U0/wL70dhE9fY2fB/
tYyycrO4LWPAn56zhro5MNfyHfhrdsJ0tgKb7YzCfTSm9FV4w8OMJGQVO12NF4sp/BcvetySnLmv
5/JpsKC/F/qyuHOIVjiWABYTnDVrszWe45LT4tAMgImiAXmUH4p55eQw5LLfUxe+GmbUDqC+5CC2
xgCAtzPnPQoKxOyujYm2ZAqkhmszcvtkxGIVgba+s6lK8FDnsDPaX8uk3mH3g+p2MCEIK0OfoiK+
Gj1oW5A7bmA/m/O4rxEkObO6N33/KQ1RWyTN09Au6RPsta3/Q9byjUBPtMQ9y1BOq1n9JQ67dbz5
zhUNBV18yKERI8a45ElNoQhKr2DqJ+W1Msvn1FG/ZtExXpIzMr/pkkfjMZnLo1v7J4UFN0ygh80m
o1gGW9umC5juDpChQyDu9SZKAhKq0w8kvHozcasRrm6ZaxrBcO8aFjc9yb0MnE8n7pJNygDjdp7L
aFc0KjnaGTCnambq12TNDhIK8HvgofixkfxEwHzX84g0xSKCoo/Ln55kpn0043qb7Mre4rzOgTBA
0O6quNs6SWAcszLf5Vm+yMHGAyqNW7d0p5s2CjOWBnPnNCLaFGMKJc/m7I43dVvyjPJFnSlSnG5T
7u5a1b8xK32CwdczutLtKZZEicnK3UllE2s5PkQlJGZv7IrTaBAroOVrWrgW3NHefk4aWP7ZHFnb
sWbia5MkBFpfXZCT0nVQlTx4ZiF3qMKROhFEQhQ7B1vJWovB3xVENSY7epk7H0ZxZ7PtzEgPyRNh
Xl2seoUQpW84hDVdg44BflGJRCdzDMaIcrK22FE5HlqHxLPvaf4SAqvzS7wII2KrORJysUFJDBaY
2XDTZxsmZVcn8fbsXlglm6kj29Cvd6aPKc8zCWfVc9dslRjuWms4ZdVyXEa2sowS1xGSqWFqvlNl
vod4kpJu2T0D95L6+rGvi6NKo3ZVJu3FL1N3xQKyDphqVHB1itQ7udK7psn0yyvqNx8Sdu6M55m8
Ztkmb7Xq6f3Y5AMu98wIGXw99+LR7cROt8WLEclz0NkByc/Bt81Ag8YB715bZddwcLZDF93WVfna
ZfHzmMifPiuj56hqLKKBWQCnnkWaVRDIamPAricxjmQ+jnrOyoJ05xPqPgK+aojExLr9MTGkzi2X
JOyAVlw3nppcUaxkzj60AB3SH75xyWOg6LyEXtqsQY6WI163gboyz9EW9NdURV+qTS4YO94mxSh3
8REOMUwxnr/vx4TQZaQFwP3s2jMlwE2TLP1z8MrSAkBkp/fGXGMpl0/Lex6kJLH45CiivBM+7fZB
vNRDiIgWBGFUHYGEbUtu5ikx2D3RHqXZ41w2e7TZX3MF6Y+u4IbRN78EPKQJPdwVv0ceffmBGLMq
MrfHJnVeZi86zP5Ad1Lvyp5cyQlEL7+455nb2BfLiXeeUg73/a2Oxw971Jxeu0tuvmjPO6jkNZcW
WgysrBzyTSIuR4bqKKBR7SXppalvYuwXOqalSK4vjlv7xhq6c2KBcnETNGCT45/60H3qnepBT8aR
NvVVIrlNfRMilDoHpvWUFvO1jSk+lkuwWSog9lfEwlftufDlxbGYKJIiiEVzu1s+25IcjYBVK5hQ
LYg5Q3ZaVq+W6rc2a2iElLQkEiJN6tu4du5AGR56wwRl2aGqNO877W8nh3bf8kksnwrP7xBOwTmL
068+1Y9V2xJ/7dv7geudfN437X61HcAcPWf1dpxhXE5jevAmtES28eH2xmmuVcVUHzWA3ayn2Lqf
jRHHZgnikOQVGgsdjRECB/ze35dBTqqSjXiAs0s1U1ZrcOdMAnzovigB+6bYKZ3fpXxmfWU/Znbz
DW0O9ZqhPk1FdWkZ+dar5NWJZbHudXCHmAr1Yn3TxP97bYH7JubSGrcGgOJIRtvIn48o1vKNB3JB
VIiwwlgdYgexvkutx3wY9UWBliIoSViwag6l1kTyO6CchJ/ql/AZyn20UcyjcP6CqXYGvqe3T/5g
3fSpeW8YtHAHEQVoXeRZlf532lUGtka4sOG90jhIQj3tPZFdunI82EO+nbqcILgKRq25pnh/qtEl
ZxFSizz46sHVyJFwXjvmWpoqFJkIiiJOuNG6dKpNYkGh5raq0mbf2Pk9AeQUmzSj9Q/ZkvdxCPRG
2bTjrG/HIHqHtEmPvN0ou8ftRYgkyctBs/dYtUdMHbDRLxHvlR8UrCmd3sJ3XouG/Gljeu4scRWz
9a4Yj7VGfZ4WYu3yXGYTSwNxsw5NwCjQ79K4F1yeKVAtoBB+smaWMPbpuSjZQQcgt3tmpeVxwT1u
6KyKU2MxKoZb3W6VjTIcifI7V+gbsq55zS2o3GYzcxERFHgPdHmddyFtqKjldXjmU0isA/1o+eRy
4ZcTFHO2x5FOy6KaiUimiNDeN2RoNQaNSjKHpRoPivq5rKZ0NQ3exsBC6c7RjzCcdQO6Y+w+mqW+
jkA1z942K/k4UnXlRLaa7PJiZfk5DYJTEbdXC+5xb5S3VhFekkHvaZl9paFFP52TZWF+5gxiVhBx
L7PWl7bARg3xQ3IHjpKc9cTdtz3XEhBTRI9kN/r0mXde/isJ0dGbtcdukJ8EhkikWHnFhUEqQO9D
LS+rY44ee2lD2Y3/XmbLWUIUX3NCypgYDrEqKUCMbaTL25l23aopgDvUDJfy30Y8PEZ9/uHwHEOv
PkYpy0scHMsiPyEYeAy98RxZ3DVi0u2GbXNda5BRLnfc8ozByG5EFm7cVNzVKaFEQ7szyMwoUaVV
Tn+FmXzuOKd7CC4VSr5RJAcaSOu2IjE5CWhIhOkY7HwX772vCfCAfw1SfqgoMDOqY0vH29QOlxX3
4HQUQnF8S6Of0IIeXlc96PVkCuZF5ovFflO7ZC1UDDh65IytKXZ0fl6WCxE/MStPxKBsvMmj7CjH
6KYn4cXK0h8EfU9FNB177W56OusrT9WbVnoPomn2oWftatkcSrO8yBjmKFkXFc1NN7f2vT0fLXfe
hIV/IhsQRXHp3KQ5s6aZuIEpnB/z6qVmHJN0NCNNJKumkC8uRRcKLQPddnmqEZAPTfkQhzB9E/Eu
I5SEeUMqbJFSb3hIapn6tvlNrYqAN9v45XjZJhjsQzA6N858P7XdY5Z7p7ALdxiOfvp8fhNTdGb5
tjGnmDso3WeKzIumTbBcZlVufNaj9b28kFS4uJHG75IybG7VhRz7lZm8poFmqMw64DOqy9qjzqqD
NpoTZ5xNZsl7ag96H7XcJg1tgsxKdnRqDyVRSRQGiMx6FGLD+yzUnj2SwBU69gmLmWiM3Tx0L5g1
cC7gfolZvj1Zf1gt72WT98dcVT9S6R/V0Bcy3v2USX/ROFc9yF3ikUKs4juMaWsEqrvEYaOJ8yez
58TgyvY2aI1HPVYHNpuDOVXI2HwiOZU5bl2v+1iCqKfOwqJjsmhy7vw9IBNfIjpksBxpfQRAAc9F
j84z8bkG01HG/lF37liqljUkYqrby5EOnZFtmyze44dBcgdUpAzLl1aObPaYhqKRD5A377FvMvJn
YIi3TU2neqTRmt4xk0UYGrovQHfYku1TLzruNPE0sqlaZvqtwGatoG9A0+6i13nhKngyDlhprL/k
dGoITt1yeOmIlF5We0/nn7GyjuMMrTmIaSZ1bk4+xFJ0Z/VjEzsppaD1GnIHs3sApDUbCOyNvXZ6
eaqLGKfJbL50nrue/fQ+HnJapQHc+bAnkJDXXk7uPcQiPEGcbMBvuBczycnP87fLOrWspv5IuFeT
B2h72M/dLoMrmxAlp7Raa4fsw3EmhbLO6vwADT8m/4dJmt26R4CvzqpQtKeNgfZuxicsCqwYftpz
1uw6Y8cbT3GDJG6rl9hYpqLDGtnSCRnXc2LWpJ8vFUVOlWSDfNt0eZhu0q5pNqJt35ZVL05Qr7fk
GQ0DZbBMiAd0uV5GXIwu7vyVQQ+DUgN/TRlhEUB2T/tYdNSGHizcuFJi7QLqRabd19ROxcVX+bms
waiEwzu5jkR+1liP+sY5LNIQ2dCSNSQu1OS3IGcCsXtgbW1VUMFhBGer+mirinK2aM6tzVo/Odo5
1inbvZDOvUGgjkkOAQxSdUyq6NaINbMsOz37Houk1aS0bYi3CAL+77wX26nkqRHjRgNRC4pFFhly
vM/WQlbnQRPDWSpHsXUjBzAMo9h05f9wdl67jSvp2r4iAgzFdCqJirZlObtPiHZ7mTlnXv1+qvfB
35YNC/sHZtCzerxcZLHCF96Qvw6oINZldXIzmCQDxgML1Rksou/Ui9z5LjEL2l7ZR1aY94mDUiK4
YhTAmz+RTieWFH4nwgShVOc6LBWO+/wpmfwblK5uKMUerAFMg5hz7ljSyhmajZEVt/JCwOhl8LQq
Z9J1MWfkTJnWPeDHUj1UtgFyGqT0VO51rpwmM/fIXa30IV25itjp/fg8wrtdR0R8IK2GEOqV1fgP
oshfjXK6425GnVAjyoTNQTCQzu61EquoKpvDyBeKHtx6NCGCRbd+Ue1E1OxRTAO0M6UbJ6GL12Ob
ECbo3SAkMLIVY4EyHYaxCApuheg2FOjgC9GezcVrGw8eCJNtTErd6pisFEDXge/7B0hV173e/UlU
JKxL9UWLsxe4p9d+SWkO5me/0uwRw8gw0hdYvj8ImPCbMVFNMkGrwE4I4OOSAjjGh9SR3wy1Ne+6
HhaHkJQRdWxfUyuH8jAPKxoCvysrYp132yoIMcWZy24fJvM+zyp6HHVXrMH3Pym6z3Epi/B0l0+q
9Xe1gETgWKoxGFBvoCMi9pBnXurDdOlSIE2p77PztCTeKkaP30gaosFe2TlVAsDKHa2pwiqc51LK
U6tzGh0dSwDmLp2YVzIAg1Ec93cyEb2mt5zelL2W70PRgajWqc1TTjVoLlyJvOTy8EeOVb25HX1I
joZG38gHudx4/dxkeHKCcC9AYM3Rpk7bcTXTFHpxAxNBDT3JTmRc1hqmoNiMnUOHyxpn5782mntr
YdlF/JhHIXGzZrBDJZJuFZlWjAKmVr4y8wXu5Na0p7JJP6yG04TwLun2QQcz5Blukt5VVBChNwXV
/WzTlQhdV922TlO/dmrU4AZHWceva//RMpR6EwcKWYWfjdtRdRHMDAd1kybpeELF0/hFYYdSpduz
45GUWUVh16Ay67/1AXCVWgH+FE/trh8VlPqzuoCY6lA+cUd8wmbMFh9iFkNOS4vaNCeVje7UrKc0
iCtBYqhH85EYaTg0dpQdnN64dcpMrFTdnu8KvSmvci1+N0xmIQ+j9GS7s+o1giL6ROBLnbN/qgeF
AnRqrajAfKC+nnDI45UIaMzezWhq4talxg9+GShsIFemsaiTcdx1RovZXTSsA02kcBr06b2IW2tr
lKk09hBm5HgRe/CEcci0j1Wc0O6Rk2jbGwq0hr/O4R4tB0UjrI6pR3VcsCsLXDf3cfFBPyK7LvBI
uXdo3UI/xJAG3Gxz18yh/ZGmdQt11W7ehrkLBRzCuVwLe8bwI+NGBtfQDB3kMhU0pL60XL1NPRhT
2WEawdP3ThgdLLXGy8Mfx3cT7VoN+95QCVeJGxi7yhrdfi3c6bkzjJietTO3h1nHEClBfHUzG3WC
2giLNCAYQ4as7+2XycgtzHT07no0Bqp0kkDjYJhIX8IO8scRY66dKYYKh0m/U04t9ikLjFwQLLFb
q9+ZObJLC9Y1fhQ2IDAaFe1jhnqrJ+jz3JkBvcvY1XwEiKV5oJM09ymHq7WM63ncR6CoThmGudhc
lSZYfNOOlnHVm/d51upvs1PmcHeCbtXwZveGjyUEZcHUr9NDNZjToe/6Vzzb8S4lju6WCmprRKRT
USX3ETXckk0LgseWPEGKklhZa6LFLWtU9Ldi1pq3JAYsu8CQG8CCreaPidn/p9mhWNMuMolHEmvV
tS6khzBqQcbW6Ma8zGP9ZxYlDRNUOtdQzixYf5TpVWWgmZrNGGqiZJUVhCS9RkSRYb69GTAC2CYY
uh8xKAZ81wfjo6bT+EC9NxkPFVSYeZGqmbVtMRMrlkylfVuodID7jmO0bNtoRXEzxDaSGvVaQxn0
FCeJUFaRPxuob9vGGEW3LDRl20wCVTpRl3d+OIvpMFCUcFdlhvePlxh+8aEMOXaatkUBgyBDIx4M
OrhrOX6zTdQbLwHgFxwIC54DiSh6IuiCekiOKQKl9iTemZQovNgoxj8qkoMLmPFPZg/m02vHqG5o
HimkF07gALsYXcTwzK5HiToE85K1DdQ4vZ53XaVk66KC4xmquPUgpInnyNhi21gm2VsOFcna6Gpk
eLZWjxQfm8QrbL/c0fwmNJO+Nm7l26emAUc6NYPxhtibi4+tEgfWItFa+txcEI3YTFbmYDIK8Xgx
FLkPS2nqAYcWDwoqlE+BoXfPGVatB6vLqpOoSGAzYWVPCp1fAAmhH96rut88VMLqvUmjhDj4OiCM
mOvyjmwarL/IUWULnOSV3Uk6nyEq4pqVVNIh4RhaV1nQZvydw2/lENRAxCbirgmwVhsdnFSUxsXg
uTTeGtjupyYfK5ViSNcQZCgEs0guZn9GHGvpnWDUsBnLON0UFHeXVTxdRRZ097RsLTpGsM5TzFSg
68R4mnEBAzd4TVz3A4kPGqAJrD5sY4rrJJnFFQyRP6rT4tFhxdg8ivhElf+/TEQBzhBduKxH0juF
oxie9OxvOdz9I3gHCffAzFop1eSgKrN7gJEEZCYcUQgE2EC/kwqnrcO/j5w6W0V1CAjLb9xfgv7g
XdhKhTqwrSuuAh/HGmSPckerF7aSqwe68pTVOahAMhJhF2LuQQs5dHTbCUjdQNtzUOhXBlEbe/lg
mmAJFNh3hZI7u1hmoAZkF0CdGkZjApAjMr6TN86iwZidN43L6qNL/ceRVeSU4Vpr9fsxAupmKZ6i
g9EC6WXGybVFCaYWGs3R5oCs0xMOzROu99mJhm5Jp6LeskLtQ4zy8UJTQ9SnkxUVo2cqYasK+UJi
oeht7OKj5gOYNcfd1M/34KpkP8O5sdWxIqpR6cxa8VWSUZtCbvEKOZE7G+6V2XZPdP4fYox3qLqS
gOfWQW3jF4sEmhYMdk55foupuif/AubuTaHqf8LBuApzxzN782APAPkySbOjqBem86GN0xujNp4G
hy1UtS9dO27ZlfTIxa7vaXmKvCDErR7s2uqopOnt3sjn5q8oPaD88u8jdB1gAPyS9q1Srmsa3dWQ
YuCHMHETAUqdLLQbwp6mI6hQLf1f+HnVGMcxU64y65G44q0tuIFd2/xQuoaQN8piL2GrDxrICWHe
BzlCG1MV60QSUe6BHqI9R7dMYnGCtrizJvMPiM/FCInUmFzUNKKtSTCRAXWiWnvLovkV+xQhdX2Q
mJtlrFCUaycUvtSnGfmiVplPEKYf0a89Rehpd+Q4WtT/7kT93kXKc9CM8yZ1MZWes+VQV3sCHFyB
O/WdQ2YbjdldVirbKp7BGNrg9yH0S1R7aEZrBZ7ZQCsuGseDHEbtECyQx19Jt2hESs2TD5TMVIW7
4IUo5785LE7cqmLbjfYv+VPOrK46A4fuXsmBdhnhCU0E2rLUK5K89xBEWfa5ckI2w3MbSq+Ze5OY
+TqeKUxV/lqk/YMiRvDXOBBnJU2QrtpzfWClHYSPbdVejW59g0MQmWbjP+Ndts+hLToKmYLD6UF5
vwhweWrqZwzcrtFP2uAMdegd99fYkfk59ltD3XEhakIRB93GoCz2ujPty3x8ktW8aCAlK8mvqqnB
J6xW1xwIy6YpPKUgw6PjIEwfEdLBOOFActDq9tk1YT2GBIyJAORsYBKopfNuTtpjXU8tTpKhvrHr
8XaWtQ/dUI9a3Hr6WL3WbvYMgFAUIalwWT7hzljSaEhemkjdJlZxY3YB21s7Bka+r+QzofiJLMeh
BeRbudbaTWjySyh3g7uDLNMX1rrvEJzJcMy0C/9ZVbV7EAAvrtYpyzEwKLHBLluUvpWuqRu4160A
r9FjpTYk2JD3ufMcwNBEJK59sifkHVzUqleBUI6I7lSLWZnfQgMnWX2stwMkwrbtdykeeAaEkNl0
jkPTc0Sncb8Dyvsr7Aa0GkL9KtYtsJ5Wink1O92s7Y+gJKBuM/9FNybsIK0CKVB7VfkF+ala6gtU
Wd+xoBdbLRy2NHu3ReQ/BeDq8KmZaG9ykF+LPsw2oyjTbSLaHFqldSxa66Yw3SuAf+6A6WFV651E
JDqhcsiriJOn3Kj0Miz/Oc2M1UzJPeCA0kxnzU96JrhCF6hontcr3GCBDaFRIDeH3WDih+YK4s+c
lg78YzCOAibrwKErXUSLTl7kOm2AaMd97gES34wxkhnJPQRLtsu8nlRgs6Gxl8tboZkbYcQ85hXJ
seSFtd6UNKumpnNtm16svaKot4oLzXMgeyfCOMwczxBdpcKFtFONswFu80ymiI4D6EwHfCryyEv0
Bu8px7ppyIV1V4BBAfoOUvGJyuLEF1MccylnQq+C66bB/Vo1HlyaHuBTk11rhgdNca/yHoIucMrB
PI5J8FxD5TXddEVAiS+Lu0FV5m7ER4hHTUnYKNSPz2bsrxV8P0fzWOjG0R7Mt46XEW1BW0VHtMp/
HhzA6mpEYI9bdEvdPaBIDzVmYdKnbYdml7u4RMDltdHqZtLkq2VNxQ31FBBgSDNhOEASTIwA4Urt
y43ZPo3OSx1B/te6bZs5a8nz9Se87JPizU/9gSSrWk+UtwxwyPIX8lYJ2H2nq+nQAZCawvxW1Y29
hgHoqnDCfehkO7I1z0Vuq7OVe/i3K+pcB2RvpYL4bgzze1OPsSY+cpfgxo3pW7hqxCvP1hbX8uFF
ryBhVHsIky/k3E3RvOvLoy4N+sLiUPUa6sngwCUgq1ZepSUwJifrSri/jEZ/bLPy99SYNyA3SWz5
ciwMppWR5AqTcGmuEmOuNAKFUlk7ANO3acTygGtRLAzVh+kR3s30uSXrmPJ/ilzO8KoW/oetquuG
bmZK9XAppyTNUN/vR1xSnUyHcz/eV8r8igHLyZiyzUAqD5KBMnDdHWPgLHg4QMVFcGvZ9Mr1NAA2
sB6VzloV8YR+rXNVK6WH4dqwnTt1G3JDpXq8sUEKIJjg77TZusO2hi+EaZfEZP/FFbNNsPjdKrSI
HVySKxdwq4EvQIUxu2RYuUnzOrE6K8g8XZR4be9e+w2RBzOOIlzhGVO+ljWB/q/9/Iy1QF38Vl3c
x+l67zI2zzg6a5UKElfyiVz3rjMtjbZ4RE2tNA66LF2xh/qo3469e4pVB4bXvAIjDikczRv+TTOk
HheuNPpQVf6UkZ5oxrxHQ3+f05DBjsFTrGTtV3gripPvQp43y+oqxVlJTrZnw6geexW9LN+Jdk7F
1Sx3cQB9ZQjDddwpa5K7DQsIbzVu69E+SD5UU4dXmEesCAYPZCY3PdFL1+hwAJx1axjbFKvegd+D
mepSji2fS/7dGGi/Ctj7FLNpMBsgNrHGzeOdz/waYbIspplqZLzir00pOy/zE1tdyWnXmUw3Cmi7
wPEfy7tAtW+tvJo9Ff7GQn6DRCTHlPMOAMR1rMe7jgUV8QKKmt4FDo2phJM85jcxrRkg77nU1u2A
qokxv0hHaJuAbuBTzeF7Gc9/zaHlTLtKutfEHVXpZpHMwxFUGeQoGrigeznuJqr10Z1lVNi2+WuL
J9V0gVdz6IGZQy4p+Q+rw00OCCFJzCebCSZ7owFNCB8ie+JGO0lBkJGXHFv+XptulYrnH+IeDY3E
eilAWhGuXWWwErIMHJxOHYCCB+Fukr0bGNKn0Qi4e94SyiPMBIIr/EDrRspV+Gm+T7Ankoee7uBo
PK6VIfydDOEOmgrAiJfKdjz5w5J03/JTAV6v4PuJQINjypFk5YGUIYuQKx/4vCT0ns/O0kjK2rD1
1CS6dTWEnn1AfBC7IAOBwRCcvdHCBMsdpPjJ2NTfbqoUUL/O2Z7ZWbIo6wzwOZ9EDCEqNeGBVHFv
J22GdBnHNuZ+ik/ED7Eese7yoYzQeygL5VDP+jMKSJ7Nwa620xZQIqVCfAryqGf6YFLzMmzz9AqQ
BlYAeE4s5gpoztwNUD+Qeunm8DEx0ts+AqerUKsZTO1W4RWGKflAZ2cTx8E+bYOJbCmZdjHiEQWF
Cy+mWrKcMuOqGM17GkHbAB6iPsX5TWcWjxWqQ4t6HF5RZfdLzkHnVAFAyxBAt8r6VPU+oEq6iAFT
bPN26BohedGLXdypNO1LsTFS6c/eBSdjhl1WR54BNyyu+w0RIxJENNT6PHvx7UosQmW4S/r8ZA7B
jcnsUxlLEAjLm2fXxjG2JOxy9cHzoe0sVTOioUYst+2L5ml255cMKkiHrTdRgX7dD8Vrhe5LSWJY
6vNzFGCpWTk0b6ymmF7NuLkvbZCKsEOpOrb1obdLtHuVTTvqj9KozPCxzmMJ49nxHjoBuiIRdDYa
JcfMHA46UQroqHc3SLaWqF5EJG6I82/rlqS6CqF0JMFjMCerWDGObt7u8AnbEHB6AnkwlPC3Vp7Q
YBohTzt+dSNjlyAAr1rTBQaBTRplN82aSl19rOFr0Ht/76f0yc/T61aPjgidrjUreEiVbjdEQG8y
Hx03RdGvpbqXlLcRJTfEwKntdN267LRqjWUF5ULBFkBmXbtS2Uy0dHayiKjw67Kpu42nbtq17ZDD
pUvLVWsNGym6NySc1jE6bEgqmXS2qfMsEqWpFnGKlfIwAMFB6OrFzLnKBWXIFvbjAAypt0Be58ED
unv3ej4A1k2QPOy0Nt+QD1XLOdNQvRLOVVRS+ckr9T6F++cMqK/bFpagWdpJXIm/LNxkF5r2M+zK
Q9Bm6C9Np3Ik2TRlbt3R/afYqzlAbcDaDG19tOfxCo/Jpa20AFxd0AR6a3HO+VguFVF7naJoLf2Z
3SV9NS+q8+tSVbcNVsocM9fkP+tUVVqwUd2tIVAcpGN91WX6ban0tyXKKursUs00tllsrnTbRSSj
x/BAK9YiVHfKKHXXKGiljkc3faMguksY0es24kOyEB1npxY4tWbl15PNteNyesqlFtnpNkfZiNO0
QyqLh05Kr9TCD3tWF5X16DbFc9JoRF/9PmuTJ5HUjwVCUbST1mOSXIfReCiR/ZKGohq3Uc4nBwkL
nqt0VyQ4TzRxr6YO/kRNGKgJfTfwhXKXfpysf9qk5gVif5nbbDqrBMOccU6xDEDaL1Q3vx9i6x1p
6ZWiDtGSQv0uBDNulckmj82tayl4F+tInAnoKnoAprjRr6IYWPjPpOYvLHnifZ1KnWGr1L5s/Ywm
rgWDVfWhO93HITTCdVv9CfDCYzXcy7cKfVCAdfn/Maal2iin/q/4gXymf9QPKrosITyX4X4EuDZl
LPoACnz82kXWIQs5GyD/zN0F9va5MK1U0lANR6pKoHMMSuqMuz0OvcRez53U73C1u8p84X0paQPd
Eh9jHa75R1xmy1XnU0t++nmav3LV5eB05QRqDyaaC59f2UEOLQ0yo7sfzeBewDSJk+OQmw9dPHk/
jyT4TZ8Z+Eg5qxgOCBMDRc09GwlTEic03ba7JwRpb8kQ5kPTNhdkDr6+DpR7IVwD/XIN45ezubTc
GU9bvTcfKuqIQTs+IdgEQ59Y278wcV9f5/NI8kn+WSuFhdVKZQ3mQ9gX1Taushsl1rILVkzfvA6a
OZbOdeFoOnKqnwcJKSyaWVBCNmiGajdpym/HRP3Usjoqib2hQwf9+SN9sxjZbwY+QZRMBD4jZ1uA
esWs0jGeHqDIcDvdqbl5yNRoXZlODIhCXUZMZjItS0taOPvJM3zgC7tQfqPPC8XGZUDX2YcGPbRz
g4rAcLLBHEMKU+oatZNikSTHauYK+vlVv86t4yJ3iN8Ik2syzZ/n1hmhU1lVVT5ggQHznFYFhFDf
mIZlI7oLr/RVAsnhlYThWjg3kraczao/aRwr5E4PUO8ceLV+V21hTZEt/DLilKwsubDZvp6eckDb
QQmebqBpn+maVLT9UMMI6wc6245TAnn6BUByMQAycoIbAZ21KLY/z+fXDcGQLvub01PY7rnaPfYw
nQ9LvX7Qw/cgLp4BoQYXPtnXIXAeFMjKUDuw0bY+293VmFk0xhF/KO303ZeKjPp09399C2ycEDUC
fuDYSFadbWthzHlTi7J60EYwkyRYwaYF7fbzIF9X+OdB5HL55+xop16olZVVD+WYX81WLNa9SKGh
6Pb9zwN9N2HSaRgxeRy/QHB8HggNeQLihIGGOEyhw0UpeILh/edBvqw1NPMRV0EpB9UTqPtnG8nq
ihL8RpQ+msM9MkwEpbToKIjX6FCFzjM1IP4MkoefR/0yhy4EH1PjlHLRNcHb6/OrVW0D5srJ60e3
ajbKrO7reH6mbvXzKF8OCTy2iZNNwfFrGOLcWcXS5lTru0EDVafcK2JPgXldWNZiNi8otmtfPtXZ
SGdrooTtPer9pD1UVkk7Y6eP4BpnQbALxqDb5q2yj0CzaAVATFywgztMXhdDE338/MJymE+Hr2vy
qngLqoZG0GWfOdfkwsaeWpRIoTrP2K/c9/US+fe1DnIXtB2F15+H+2Z+Pw2nf/6KsWEFc18idlnA
5Aph1nrYhxmePqeUmVUnvnCAfF2qvB2oOQc5LXbFX5GkfzaeP1oBoKawfCwxXIum5iYAnt+3hodE
QDk/9j6XDQp9P7/j1zuVOSXTkMaZlkUyd7ZB8gYZUbut80chpUTs58j/CKqRCU0fkZdYKHjMKOWI
8s1Hbz8HNEN+Ht/+ulVMhz2KFzgkTGk19XmSC+TNJ62288cqbeATQhWHVEqhrqX0bXiapJ1oSrj0
0+iuVH1yjPdWiYqlsHt0JIRDkR1oehmUA7kMeruog651F8J72NBSQNdWs8Z3BS4GauvZohmseRdl
A/IErYAOGFAXysGjW2VKq6633xP1XRmealDokuU1qtPVoA8bHdkGIAfUbUKkZXvrRaMXaANZWWpB
QB25gHmbHyDHyXyHyLzVg49Gn+7Zm3/gQyTC2koOgxRqkRBS2X+IU6pRFCCUtNljUf7a+1DuUqg+
AY57Pr0yytSw01tfe02qDsR8Y6QbIGK/YIRQjyr/VKV/muD454l/Ybef6ZxJ12jazfAAVRcvCuN8
RSBoliOq51v3nT9tIKiil0FJYZGx4BMhLqy/s5PFMYjlLKwvXFvgD6Ofy1GZWZbNekY2WmvBe6XG
d2l6ydf+bIWdD+GenRq9YlvYBYJeg21Du5Aa8dzHu9CoLxwX349jGxzF4O9Y0Z9XMjz/IdWmLDtZ
kXrTqajFT0eUwJ9/3jBnh5J8G4FMGL427FuNuPvzKEEqRFvVUXnqBYRNE9zYW6rooAkvTdvZcfR3
ILpgxISQ7PHuOtuYcNunNjSL/ESXSgq/oI22qCb6yzhlo6O91EZUHMtLPkFnR/z/jkr0p2pknDih
nd2cWmhhsWLH+UnXX3VU4HR7B4T1OBb0ThpQymViehcmVB7j/9wqf4ckEsW0FkMPyzpfgpMChFxH
+O5EfKcR7qpwhHqtQD7Vjguc+trKvNajRHkHWNW+ACCrfgERbB9mxYrh3EtxPmcAijKk1GVtx3eO
7ghiNMWeCyQZFSIcZ/tNMcTDIo+7+Zg2Nu1kt0IIgfKpDktBt6QArL8BIJCw0ao2R4QrQslCha5w
UzXqXK/DqFf8ReNjdkELXBJUyxew2wWYsBBKyJxW2lapJDYa9gB+mZS8ETsHQAW61laxRwnhzq1R
SWflhLFx8svRdpYTjRtkyDpzW3UhrUH0dA6WGMo7QxHxLWJkOui+kJIUGr3rmJ7Sipok6Dtnsk6K
FvQfAdijFYGocuFc+Gb1mS5SloTTSCByIn1e5oVddVNZuckJ7DCgCEFHyw4mYGzOeqZ2OtnmTlbt
wPpcSNK/2cWWLOwQuNkEp+rZfagrBdpbDgByin6YRWi+D7iBb5MPWnNh5Z2rDcqV92msswCDJq4T
6E2V8kXyG5BuB3Br+8oBu9Go2pui+U+am+5QkEZkojj8vOw1+SJny96wTBu7H5PQ0RRn4bdutXHc
5TUnb6iReEUm6lNzifXQwnApYdZqXyw7mxJeN/SjR0JaXBvj0K7D2kcD8sLDnM+6rIoQnAt5F9BV
Ok+rTfINAIe6QFMqv24dytJgn0Du7lH/MgPKsAFOoWqzonewb7BTXnQjq8LSwhUdnK3aJhfCEnF+
L/FAtspJTkJMbI0F1ef1N1hRrjAD9XWWDVd5AnNj7j8as/HyIt6mTu+JXDyIocVSJ+iDRVDq2jJK
MuOmAgoXJjVWpD68h0kEG9opL4L+7O+4dJ46JbnPJ+V9CsS15vqbrFK9NM6MRVBD2mp1fKNthRNl
dGDn+X11chFvWROA/04Qqhsj81cUjUu91CFkKyO1XfrJEX0hwmG8INIQx3Mbslep/SbCyC58pu8n
5a8blkv8ff6V2qBQ8WxoRyA6b352N9Pj/XkdfDMATquEo2x8lDDP1UdhBRgF4jL99RxhzxDg6udV
vbC3P49yvtjkFWrAT+EeFarc5J+/bY1KLBWbOgfO3ugHRB6QJaeTeI1CRH9pHX3dZELoXCpEUhqr
6GwZNUPuD83oFydANVK+wMQJpqmmp//zC0m3KZ1UmlDKPFfiVfzIdQpriE+dPz4ihXR0FP1Wzdz1
z8Ocfx3mjSY5Ur8U4LDAPJ8330ioBsccV9JmE066YSz0PLlw8H83iEsdRRYEMJ89rwrMUzGCBIZK
i3zBR9AAoowm7cKLfHu5oEqK1wAQMVLozwugmhvKvRKzimn1O0YcL8RBHrIrm8IYV0XtvBh9+Yqf
8XRheZ/n0dSxOVNkJR3zesPBr/TzwPlcuBAQQv+o98ZOkCk4JliDTsqITTgRJBuUKGMpygTolimG
fBy3xwR6ys8fUj+PsuRzsPrxNNY5b78sGHQNtIIb3j2mBgj65CbpJEmB8ASL0Gxb45uRTVs9cWCI
Dlf0M7e1BUytAu5zrLNnfprn7Pw/ZAY5bWLEM/7+/dwDQ0/WZdFtI+3uwiOfOwH+fWTiXZ1TQf0a
jkbwlgP48+5xKv4A8eAxAacuRVFL9c4mHm6czF6m0oGqWncggPhjgMEp/+ie7PRPXwFfQ8dAXMiW
/qZD/96jfx+Mj0qsQNDK833+pv3oQJQuav/Y4PeCaNLGiIMVgTkD0q9cjI7LJGnLqQAQD2wiz91f
LT8pJVDR4myIqNM6kD7R8eCvI8y31avcbehtQWFCZIJ/BFbIOwZw+wvrvVQUr4eQ+PP0yoX35SWE
rslrzwSxe7YjRDm2bZtjIUVH9xDNLu5PRqLt2IwAcrIIQQv/QvfgfA/+nbZ/RpTnwD/VDhN54ooW
hX+0fLtcTAE+HiEC3vhN+XmDXbmNAP/4Owny3c9v+u24FvV7mhYcMedbEKnAATuI3j+ObXiwlPkq
gc+HZkYI16x6MPtpqzTTMbfwuf554PPETb6wTZUOFhCVQY6dzy+s9WlIazNXjo7ZVUsn6uolsqOS
GuikG2GCWPl5PP27HSPNQg2BLZrQnbOFmSLMS3KCWDdI7WTjGDlFjbD5z4cSXQoXRT0k8v9g2ezv
Wz/vANMS8Fnkq+A0oXPNgYFOZGHdizYd3hq767066OBjh5p1k2YtThq5U1+4mb/5ONzIFGpp85gq
9ajPcwTCUAsLtVOOhB+n3FeuK6BjUU0fvgBcqnXWI2kNSLru+ue5+m5cnEZ13N11k6Uh//9/FmNZ
mUGZWZFyjGrbvRVOhrSsL+KNbjfGVUmOsqqqGcB0Gg2ILqYY1f88/ncXA/e3TAdMuTzOC8Z4noHn
VkPlKPzql97Nb/1YXY2Tv5OboeccK4P4PS30Vc/RhjGf18EkyJoef8TwwoF2fgGzTmUoYWF3L7+C
drZORwtyCfBr/yiG+DVzlCslNC7cv98tTcFNqNEO5W0pz3+e73gY8QvSDP+YhNaAOq+OUCrY7JUW
JdWmcZDGRnKgWJcD9U5LSTQ0nOJoqeSa+8fJwmDbQUlclLTQwCv0KkDeHhhXp8dbffShVZS962EI
Li7sqG928N9Lk0enV/alF960fV7MhuOzg9EbrZGZgGTPZRiK9IK1wjfHsVDpfVOUlZv3HF/QwcOf
3GbmG5jGpvaDtQJ+qsEv0nUA3XXdhRf7kgv+/eaEAQJ/ZsKi8xLImNbwKCe+h1rWqFvYKyvwf1Ox
e85bvKB8Y4NQgTfn/b1ZOPsq0i9se/m5z24fQn7OKspZdCLPO8kqMgQmdRnCohiAjBh+jbAxcKSM
L6y776aVF5T/UckyzhsmMdpDWpB0wW2PCoDeOs9odV3XSvsAnvW/dlAvTOu3w1HaNAQ22yS2Z5cq
Jky1GpMd3ha5e19ChUhj69bJnF2vuP8h/3GhcvE3mTifRi4YCUrRWT3np1hXzaBk9Cm4xcGzVYrC
XBd5G2S7aGgmzx5q4LkaJnS4w8cryHEpYCO0L6mtBAcq5dZec4eOfLfH3Um30t9BBYAmDhX/WIky
3yIPCPW8naPbBoElZO7Ceu1MA4g5a0gRxY1AFCJXf0IqHN31FNC5GYzWMs1HZ4U2fLkYocYfpsZS
NkSWyHZT+9oHRaJvpizJ8M7EwT0cAmJSRHhgIczoMsNWR3RECN9TM4R/VC11jnOUFbucw/pXQMng
qjQ7G40/xUZcTU/XacwhqYwNakFO42Ju306buqEzYBHVePPgI45sdGiIt7OOE56oHhC2nJ4LO54O
HS51+0yjmmo02rQy8gotTOj5S9NNyl02CkkO4uCJxlJZ5SnsgVIggE9jAfzs0MVrNzWa9ws3g1wk
Zx+VhhBZAxkrSJjzo9I20k5z0DI8dj0Q86rdhCj7LvoORjFlEuSOvCibpXPPTqgDRqhQq8r8fiyj
/35+kG9Shk/PIQ/Hf67IKqz8UmlZzJT+/Ku2ThEcCjkZItXsVkHqSAFWS7vG1kj58/PI3xy7jCzz
Z24L/itPj39G7rA6rd1wcI6l6VcbBMpUD8YOumohBHBVUezbn8f7ZtvCsOboBd7B/ziPhRPdmRFk
giJfZj1U0hqhOpSIcNUS3aonbvp5tG+uW76rLHUDK5HN6s9vVymhGBLbUI4NJoPXUeUkeIuN6e7n
Ub45YTnzVBoGLr5RX7A6lAFR8ChH/9g7lunVSaRdGZFAJsZS4wuxzLdD0dPXwWvRjDovoNYxXD/E
f8Pbxgr2dS3pi+gCdr396+dX+iZmwyPs/42jf544twtClh7nRcEZQfpkRCdyKmC2U6vKPNqguvbz
iN9uAZslIXNnQAtn5zmmoKjB1op7DEV1O3cImWQ6quq18pLV4g4CwFUfFBfG/HY2YblyBACZISj4
/JZqmlkD8N/+NkUcyWvJXfYguQbEvNPmwi38NQqQPTiNd3OIyVyqcJ/HGtJQJZ+OU4xvOO4mfz2r
YPQzqfAOgUoUytGy+v/h7Lx6G0e6NPyLCDCHW0mWLFu2JbvtDjeEOwxzzvz1+5QH2LEoQkR/g8Vg
d3tmSlWsOnXqnDd8ybvgpjDqW8tyFo6CcnHSyQB4f9oGEzZBHoqT+emka36jIkJTpE9VHtKJyRwT
+FGvGBhmjGRzflZ73yLedPvcGY07p4wse9dGTnybFQYo4xi4qi/77XNp4HerNAM9gl7xT9d3wdSs
yCZlFehP1eYlZzp0jc5/pQV03ZT0ODh6MKWj1PjpNQZuxnDp/PApV5xd7SBtKLWvvQ2DPy5Bmsv1
HQq6O8mpvoyozV3/QZfb8t9aJtk0nfyLax8RKq0NYnd8UoxqG+XjLgqgFdTBjTmWD3EIjUctF87e
xYfiAU35yBb1Iw769FIq9CKR0tCXnwb86lI3/24iu60MwbYNg4ULcGko8eef9oTuJJ0flqn8RHms
OgSjl9+D/kNEdgxxYhoDfSH6X8RjsQf5SyYTBbkzPeSVZwTtaBYBz58EjDIG3EuPvYsjTYWFUIwm
O7Vn5Ggm+8duZNkFgB48YTec0zWsn0xVdWAkIkVyfWdc3GRiJLpnHGZDJX+YBKwiCkM/UazoSSp7
G9+eLENZAN6Vr3v73DSwkta68vn6mDPrxzXNjaYD0eGHT4NIlNiwQZv46HXqgJm2Fm35J4uFS2YK
WxGHUOCAHFCgVFQAEZ5vC2SQ6W3VVXyMzBBpRyU40Jw6aFr8FagSreJ4FznhNkc+QJG0Y1ZVuy6S
Fg7e3IcEpkMB1aZPznjnv0G3OhfhPz0+Bt2waZV3GbpE2SxE5YvTLepxnwYRf/5p/8MUQFYlYxCu
OB0ZGi/4oyjRT9SE16pN19haKg4vzWqyPYFL2KBZ1PjYmF8RO0JY1R1+Xt8jc/vy05xMUbn6NKc4
tdvSkIz4SJk0oMbZ2Qi9N7fIz6xbx1/4Shd5wscCcnfy6qOpNM1HAhIfF2B8fKxVVHY0m7JqAuhP
ohveJAi7++qDroWPY5TdXJ+lOXcUDMPkXU13BmDX5PiVXdDqrs80ixgdmDHBnSXS1PhJq3L0DbAV
wiIKro0XlcHWcWLzKW9ba4WSzD+Q2B1k3gp426XWv7iFgnFxrFGVgpRySOrCeU59SrNRhEw9NM74
axC4zQHhLRQYAXDejyluDIrXIK6oF2P8xvPE3+JPYm7QujA3aCchktOiy2T5CRE8GfynzurrNQYU
yPHq9m851tsjZhcBtM9+2PsyJRU5oAgYSZDFe0QAEJaApM0ztgBn5aQPPdBDBdEBdxA4KXmTdI4L
+62v0evnYsafIN9ojvc6DvDAVNfUN7oEoRd/JHNjhVDQYHkhvZiX3mbsNGmXOVn79foXmd13DjGd
jUAXc1r7LbWk6yJMco510uH+jGx/kur33PY7RwdqjVbd9fEu7i62Hp1M3DFlwyESTzaAISch4gt2
cIRYBv8nziXjEaWKYc9OHfeRsYjmm9txNn6nAiRMicOanF1fl5tcV73waJvlVo7VL1Y5/rk+p7n0
R7wkRHWQC+ziwQKs3u3aDtFBPtB37MCMY+X4yt7TkNhDwwlIJmZaN605hIfMjpQ/Y58lPhxmyzoU
itZsgybS96NrlXRtGnWhqzDzhWkciE6rxsmjc38eWTIJShj1mPjIY9Q/IdMy3KMSHG792ELupI8L
UH6UBa4vycyq0wxF31PRFdAq0wdjiZuThpR1eMSqXULIFMvoPnOzhbrsTFz+sOUkntB/vaiNB2Q9
lu4F0THxs1u7Hr9VZvVjkJY6QTN7lrKjQMCoAjQ9DZdZosMds+PkaLkmlZ4cmE2w74wBI5sc0Yrr
KzcTm6kCOxo1K+px2Jyefy5bakIT4k18zOryxR4B3USi7WVWX6Kge5M89WTr+YsUFwuh+QJ5Q/pA
EOBZJdIEKrmTfWJkSCsFnUuWokfOTVLm33QTUVczRKqn5Gm3GqK+36KGRdqJEJ1S2gtp5kcZ/ayu
I34Bh9S0+BEQSiZ5Uph4VqJKSXLUBvvBqYqjB2c8lizI3PYXiok/TK25Gwxvq1PyFW8/jy5ha3db
GzsXOIU3DRReJej317/I3OeHAmXrWAkTtaY1xJzMV7PVJD66YaXcSD6uCaUb5chs9NB0eYotvabE
PKfrQMdBIJ6BTF4AQHMQZ7kFx/bYqsmbhQtllSg3Dgo7hhs+uWWEoEX2pKGrT00SD/WlHG7u7AL0
IsHGsplDNdkIWIemGaIL0XF0pWodJdBlE3X0F8LS3MuWsqxM55/QTtVCxK1PGY8dxmOUFmF0VOui
uHeH0l6brRtvDRiLe6tW/XfZxdpTGf363U8ddY/+XX+PpOOwzxJ0I4Yhr99tp3A2XhvW3xW56ZY2
pEi6ph/C4jxQY6DY5siTn5h66qArrh8fdfR8kwE5GiO4TTRv0+NzqnsoxCNMurfV4n/cdTyHCDhE
UZtO3PnyNHDGMlkchgwvmRvZHFx8qVR7IymImuQeUirXd/lMqQNiHZtOtcDrAjufXJR6kuRUwd3k
iPXRFum3GztW4dwjuzzqO7VEO3tsEcXogxNW0JDJYXwt5AZzNxU1JGhXpAg8BCdTRslfV1LHS45e
1R30uHiWWlzOosz7JTvtT+QcF7oDH8nG5PvS17Pgz4FPto3payUMKwfSt+MfxzKmDs9z8YheRPkw
jLr6Akum2PGT8O7RzeJRw/HmrpETVA9dW/4Z6Vht2Mxj4fDPrAG9NAuEFMQsAUY8/+xo0LVoMvvB
EUmkGP0M2/hqJNmLJr0ZPejX699cLOh0/oBHiLckACB/JgtujnVjp4HkH9sq32Vp9NCDH4lR07s+
zExAYTpcKSYsFeY1GcbppBE6TBwehaIM9j7+xori8Ob6IHMLR1pJrY4LhDmJKP4pnKRK1kV9Qsah
IuiXR+j0QIdPXQS9o+UX6OyMPg02eYHqYRsWiF+FR1Q14YSrEOYZ5vqEZq4dIHkQQGQweWBBJzuh
zNFJg94YHEvDXDf4LYxQfXu72dNrX+j1z519ngAq5AahUEET+nzx7Np2Lb8ukCYmP1wNI6JGDY8U
Il3kGwdx5eJ8dWuDNgVpv9Zaa2GuM0nP2fhivT99PLmpAZP3VYDJ3PgQoX2XNNmeK3KTIwExyAny
Wo26QuF3oak8Py50ddJjKOTTatBgRaXdqU1wxMD6vuxpCeK1m8btXZXVmx4tEjDpBoLS7cJmnalg
6KIXQFHZBFAwrZdW2Ha4MQaRxy5HFafwdlVj36EkvK0j3D9r68kcrYX7dnaq/w2pTQoMWBaXLSaZ
wTH14w2VOHQNkLvOW+sts9S7RDbvUx5+gSV9u76NF6Y6pc6oZhaDGGeqfkhMDarTGFT3io7JsxKs
HS/GcMbeXB9ybqqCgG1BoaT4O/2qJp3PkRTbP/Z2djs0yb6pwkexi6zU3kIhvkkpQFdh8n592LkD
C7ESMB6gRljKk0OkxQP9dbQoj0pu0rctyBMxmZF3XWom6koq+mGpmCkC5zR+m6SmpAkwxiAMnR8b
8DEJ0lXE78I0H8dB/QGi/C7hwly4J+beBvgsOWLLUlG/qJrWTVcSUrmVur55d73i4AsLUOr4L1qW
3lFSfMvK4qmxlCNm2Qtfc36S/409iQ0Iw8HdzzxiU+vtDS35p0vVnx0J2PWvNzsMLRaV2oZACoik
/FMIKnLdgWrLWuZ5+qCP2bMcFBSFqoUn69xxAChD3QedeA3jq/NhYr90+CPEfeMKw2ptPAaO7qzc
PEWXzsD9HbDt+JciCx/dGe54HldkO3RxJ2N2ZNUeEuMICqNB19fpXeOpuwiZ+SiTl24SdW5L/jfW
9LhXpTx4qL4GR7msj2ApNkGIHl2UbWqEMQrEoppmeEY3+t3E2MPFjK8si4WIM3ubfZqvJn7jp0/Z
pWio1xprjBzug5op90kCddKy0Oc3IVI6UBWEOVAOBMSulK95gy3m9c00V4snBvz/kmuTTdtr/mhi
0xAckxHPBJxb/W/Ah/m7pxYrU8sEWDcuzUMOw1T47i4MP/NwIaEl+tEA43qZPlmhQINM6XU2s3gy
oJ4f3tTWiEcTSg0rLUA9hkGR/UNXdN8WQ3zqAojS13/E3IHifUcjgIDIb5kcqNQBY1kJGWv0ldYx
YmoCOLCJOgr21weai7vAtEwbJAiYgWmPVk28vs4Vmo+xlN5VtbJL8o7pRqc+1BaGmt1an8dSz7dW
nEaD70QpiUppb0rDQqbHvRcJWppVj6VX/dOBB5XBEeF6fs8NtxA9xLb5FPBprCKiQNLwETvAwU1O
cqm6IRUgFMX8yKsPjpVamyFWjYVUYW4U+Bn8DyGKvvPkywUZQu4GsJnXvA3TB3eQBjpF6T/Xv9ok
X2cqxDna6nSqEKEA6nG+kqNrIBWe1cVrYGlfS0TotNLBkQXZKP3OKLPv10ebwvvFcCoNP/5Oj1rh
wXM+XKcUpSNj8v0qmMapYd+G/TYPf+Y9ilFCmNuxNnmEkDfIJl66mMRTwF2hbtlifW4gmo5XObAN
x7UePTwhoH4h6veGJwD0wy+ozXF6UFNA7u76z56coX9/tWB/UQjk/TQ9x4XWO9hiVtkrmaq+LwdD
iH+G0S4enCUmy+QUMZRovcJ8J2BQKZ+qQqTqiNllaTovcu5hiFf/kDsLBxQ09WIkgK9Pa24sMIAQ
/aA3w2qdbjC7lNLAGRzo1GBWEx+ewHggOqx7o3i5PtTkvhXTAhCqmkBnTUUoqJ1/d1VXSjxHdeel
w1IaZzjbFbyCEm1DOTLQG47+fmpwNKmewG4iCZye0MhvPNrJtftCY+gRsvAKkfabETyYqUc/r09N
FcHmPBowkBDTgLBowhOczC2LRt+wiRUvWfGaOPoKj501XwwD7T2ukVaG1BtSzPxfMD5a5VSF37v6
Vfzv6h4H4rUqHBGzkc5VK6ghQzcsRcu5HwiDUZZp+FA9NScZsRM1mjUUqvYSOe0h0ey1HO1xv8Vz
Cy1p4ya3VJiU96b3lU7RC45GzdIPECswXSFLoZoC4Yzaw/TrKyrYpCg3tBf2B2+cWICi8lLa4Ad7
7+E571DgHJX6N7L4+IYpC8Nfnl6eH0KoC4Ud+vIXR8prtTRNNfvFhPIMHAZxQqnEKA5B/HFzfS9M
h6L9BHMJFhB3INFi2uSJq8GE74BAwThGv/i+sVwd2s7b/f0oPANAI9NUpWQmfsWnxKoqLSvJU996
cSUXFVbpyc3sdaloSzf63GwE2gn4My01IG3n4/Q0HlTKztYLoAWMzkqiMq4N0sozcMW6PqXpNSQW
jnyc8ArNB3jV5AzVkaQlg8WU4PEfMOdEaN/9UlXhP4lpHQZq/Qt7Yhr6PsaDzGHQfCdGTN+mUhk3
hTKIqdVbJI5/xd2b1rervE9+XZ/Y9M0mNCvo9nFrABCFPzLdEoYntVHZ1uZLiXnWgFd4+oB77Rbf
MNNVVxz4stWflOB0fdjL9UQwQGxAkgd4kdPGHwZmnlP5FZKlVrXx+uFBNw6ocd5gsi7p0sLHm6bZ
whEHOgb1UmqL6NRNO0aY6yQZir/qSxBFmK7l+15FG2Hb+l/4u9aeOAmR9NNo351hYZ7THOnfkdE7
IxWTKfNO8onUFcphWa++pDW6ipmC8aAcLL6mLkZRqE6LEhExZAZ5FVVtbGYCkFTo1WMbyK9Zr93a
rrfhbP5pNPW9VsIfTq4eYxdHvdDWHkfs3bPe3Q2Zu3CTThkq3J3ME7iIYMGIRuFkynpfYbM9uPkz
WCnIR+jg5ptBLlYaXZqgklfs6EL/BTgmbfaDqa7SolwZbDcZJzbZMLaei9tjk4h/ztH7Be6+GPxz
pOfHsc0VehfchtR+JufY8rKsRqsie07T+hsylCs0kF878ytivJuWro3Wuc89nhTXd/tFoKJ1ALRL
RlqQoS9Oc166+NZqSvKMHTDWgKa90Zr4pMTdwm77eLKeT48zJcTUTAEzgCZ7HhGN3ARgm0MwVyWn
/ap6WrnLw0H7RRMFz5NRxrN5VM212yIRP+ZB+dJjjLLRQ8+/G5sWB+UxHFGW1/ChJRF+JZK7N9g3
9jee45TPbWylm34I+11g5uFD76TR3pBy/z5zsR+p4Y4/O/joYBJGM9LuDW0Niia6d2XcsgMpTRC2
gp2z0J25iCQqywohEZE6AS+dkgP7ssFRWfHkk4TjdyD96XLqwV6DqFHY95seY/u//JZiPECOxEpR
CZ52n+SuTvvB6uQTj5AQzFGFcePCdpmZkkW+hooLU6KpKP780/3Z51WZKdqgnqLC/9Z15p9CVQ82
KrqabzypwdIVMDOcTYYId5VXFjjmyTU6APkluS6VE00uhEyQFazDW2zC77Tm3bS/XF++i4uNxg76
dDweeIUTIyY7VNEyOchNtTopiPpvquArqZYc+w651vb6SJdHnZfvx21NTgNtdDKtzotDJbJM3FUr
rFVoRK48/DURHMfQBLGopY82MxwURJC9aE4CWdK1849mlbKRVrARn0e9p4qVvGfOE0JYdec+1mG5
wg+Au+b6DGfCCkqenHITuoB8wYkXmgi+4rvxM0Q+swF6kWM7FYP6XdiP0wYoIV2nbiwD7xXP8Itu
I5xB0QlGb94fonUpQ99Lv1T+11T9o+Mb0rntJui3NpJhFr1HKQo3wpb4+lynDzQNEC9DAz2jTCRw
q+fLm0ksgpYG8Ysmt9irlV37QJHKwUAKBdHWkhRYUZh/dJm/lGVeZg8kKEg3wKsmxlgX4H7HHJpe
DWzsLE2aTeNqCDCoMG9wGCoG8Upskz+2sx+VYmfQCbs+bZ1pnQd0nqN09ngXWdRYpnlSmzuVW1qS
94Ihz9HySqhgS3iay10khgBFRDtUQYVzurJ1L2UjDn4vobPTx+otKvaBtUQ5uUwzFUbBupAcBXAM
+/X8+42pBGlGD93neMC8Ef8ZX39I9RRzA70zGmE95uJyBezYQTmz/hLK2fP1lbzcQKg/88wlxHEx
EufOf0DpKF3NI9h/GZI/eF3zLfH/3pTDPoieBtNeqI056uWHoxdLswW4JACZqXxJjfVkCUkOk9oc
xhDxXL+xLNhQfjjoqFN52ZNRefKuUGL9H88vpQCuoZwKnwcz+y7xWtx6OKA9jo0V/OpGVMNWeo9u
+TaKrW4rpXgblaY8ODunNwOqB5ZewjbFwMlplBb33zGGZgdjz7AH/FJH7OgVLalWnY4Xs94E3SMh
ZcA3oMi+atjXR/eU2CLrpq5Dqsy9Vpq7PC/bbS+bxpMRg3BoMzXZKSayXpVHN3tVWnr0nhWS/rtw
SqFhXQzfmAcvVi9ztrH6ag3ZTUldATn5cT2GcYtHp69Fj3RLk3XgV+ZL4ZbNW+dXpH++X7+oeAZv
jGTAIFpuqptB5QJEYb/6bUWhfycpQf41jppuy2XRr3VPKV/4nthjKlK2kmivI3iAowttQugblY2j
daGaByntrHBlqg3870rzX/Ohzl4SRx6iladJ0nawnHpvpohf5J3w11NCzfkCbdg4jSjH70cJ68nS
CNstCQjubX4SLfBBLq6Nj/uQlwmqLTyDpteG11XVUA9GdcpYeBlEN++vork1HMzhEaYDLkBD4PpJ
mFLmAQ0KLAefjpcz1bVpXa0sLAdlCrs62VplvKGjNtxLY2zj0OtS34nUcsO/Nz4VrYY6PYaeNzRJ
XHSlCvToG1N9MkbZvUnyvFvqCs0mB59+mIiGnxIf247Z6B3JgTRo0jOg67umM996rbsB4nQz5DA3
M5/vLmdrXq2HYsR10eD32WZ8Y7m49Khle2iccOEwXwavjwUDZAXbkNfNFACTSaNnWGVe0/9oFV4v
5b6UR+50uTkIy75W69NH2/SqVdy8Sv2365/rMj0TX+u/wcWifVoUJ4ae3/txfTJlrnjfvdcl3ArU
W8Q/fnnwEq+PdnHhTKY6jdORXMdZm9Qn4RGuenDDit31ES4DMTw1nRyaaCtC4yQQ67E/yFVWVs/E
nbWRnaz2m1v+VCIdv5HyVUq/Xh/uYvm4dqhTU9biiYwy3SQNTJQyQGPG757LwPqpaO2KOseTK2F4
GtOatrSFJ9jl+pFJi0IDgDFBPZ6kgYFR+UGCufOpVuTvnm8/eHa9uT6jy1MieIZkInBbBOd/MiML
5BfveF4gFDoOlYS9tWFWK+TVk7WXmD+vD3YZn+hyg81GTIFODyt5vvsCJxuwYyp5XpWFh/lYfZOp
9XvmK28ZDkK6Vx6G0N4nib6kmHaRlkDEp/rFX+BbyT4ns+xMq1PQiRxOdmR2sMeNQwOtaaXlxu/r
M7wciPNlU6ExRXUc0tf5DEdP9k2t62rxoFOMEw+6pFzIPT4qkWdpHKeK/JkGAyUv8fHOx8DeVnYG
Pa1Peh19xX9edqLHtB2f26747aTJgaeBbSbbuhfmHkMo/gYaRXuqosTZAJJf9+VPV4pvxzylMcsd
jqfzOxqWT3WfvYRtuq/99zpwD5rR3gUuscHAOTDxwCjpR7myHwdPe0pVaxuUJjbDMXyS62v4oZ8+
mSCcNYfUXPBg2ZfnEzSjwkaIoq9O8l3YJm+ur1BPQZdlhd/a97wIvtM1aldN6ddruza2uGL/TEYH
0pLrHhGU9GA6Wz/oVPyjj1K26VSoLFxdeIUiCpXA9GlCfMpxuS8K4xGjlEcLhdXVwhwm3XBxLfJQ
FDVXAJmQlSc7Di3huqgKuz55lffNqos/Rnrb+v8YrwbWpFIJyGtQwpu+LulK+MKglnIpcGPsO2PM
EwLafwrI/7UBBx1fitj/rVS5tvAUuwwvqugW/avFD/h1Ur/qAmuookGrTkPpyRs3sGFamvpCkexy
EIGrp/xAUZ1a3jR3jXPTA7eIIEVcNMZeMscUXnA53lxf74vAjEyADU2CwjrFZ+ZyvmVSLdaUgkrU
qR4GhFD5wF3m3jsIfI19cli8di6P+flwk2t0rDBJMJuxPJm1+aMuwNH11mZxlLmlQ83MFvUbOh+K
uPw+XdZd4WQdx6A8jeT+6yKWsjUyZNcXbm4mn8b46Pd9GqPU1SrEMIcxFJTRzGo0vtXlIH/vEzwA
rw91Gf0BwP03namajqqMSZprZXmKo/Qd/7U/KVKiR13ub0o1adYZdj5rXfN3rbRwjc7PEbcGBeMe
MMGTfY5FFAvcKuWpkQeIdKagHykFL5YAZM7/Msf/hlLPP5kFlbEyW5k5OpV0H3b1Phj0HcTHYGX2
w7tvWwcly76bKIkswErnToAoJFK3pBJNY+58ZC9AvMNurPKk5QKx76UtAIPBve+Blh7UxkwQiNGW
AGwX6ZdQ5/hvUGMC8MxUpTXc3C5Phhgp0LdZ27jrXK7UjYrIOxQFYQPTOu//wypTYgCFCM3s0uMj
VFUkHqLq1A7e7SCb4pEj5BlJZH1FIin76TvG7vqYM+urKgqPb8HJElWH8/UtRofSRpbnWDOPFBrx
dv/l4bnXpdW6RLjU0JfIUTPHRRX9a3DydFcvagwSDDBZLeX8BAHYGJGE5PmmVn+43cmPBMI8iJ2F
WD1zULi2GFRGd55BxZ9/CgZFruF9G6rZyXGDemXV+P2FQ3DrmUW2cE7mVhOyHpGNwi06XpPVrBsa
lb1Nwp6OxXeKhPFqtMNHO8dTTtWlX6PZ317/fJd5LgQTEicDKiid+SlsNTKgnCpVleHBXm8iS3hZ
apuWF/rKUlJv4WKd+XTgrNF/InEX2oZi9p/W0YksiwQtyE6od8ubUe4flLD4g3AY8uPsnbq9tcPq
prWWMPUzkxSUElHcFHyEaV2sr/DbbWKtO2EP9+Tj+NZH2a3cmluzdxaC+exQVL4og5GgXdQSnTYh
3ChddwoUiP9m2j6Ofbf32vrHYFXfrn+7meWECcUViOwtj6ApJarAn7XAvKI7Rb269sZT0L2Qnpq1
vfIqhAWsfdssoTjmhuSuosNGk5csbrI/oV+GGVu3O1GSTZzf1MSTtLmhzziijNmk3zDJ+PsTQUH6
vxFFMvBpzyBM7UZIb3cnXamfnRALitjU7rqhPQCOehgNiFHXV3XmCAqEkoDECT7AB8H404BSklVp
3Flslky+V4emWNUR9W7JknaGXhfYDwfH6yPO3Ba0hugpskmp3E5fYaSbhB1UWk9Onu6buPhHcYpi
JaV2tsqr4FDZzc4z/tasCTAqjyVeZEhhsL7TM5GEvAj9Rm1PdWuvE73/6QXlkmXMTNwUAVNEM1BD
F2QjvY9Vp/SU9pQB+QlCZGT97HdUJv9cX7+ZL4ZgMU3njwc79cjzLcJE2sZPVe2URcN9G2HUHWm+
vqqcSl8hKTrgIv+XbGdBCYYKKP5CdVqld3E+ZNGZYVjornay7falzwr8ewdefbISPl+f28zeAMMm
LlaUr5QL5c2orBIDqA9VWhsDqsC91auHxHsfe0y3VSxwl9DSc+OB0kNEijYUqhSTiXWW5nbu6OAY
nfDfLrKj4/9CI6C5c6SiODa1Z627lIz4+iwvwwpUsQ97iw9q77Q9UnEx6Sbl+1NnSN3OUeO3DOoE
goQxGWn1GErSbZ/60SrtjYWRL+M1bUuabpRoAQ+ASjj/kJ0FQUWVO+XU9vpDqWJ+mpreUcRQGW+R
67O8PA6070QXEe0DvufUNKKhNeHq1aid+vQUkRcR2m54UyzEr7kZCfwNOCoeRxf5kSf5auU0uXFK
s+aurpNHu7EPkRJvM1v/68uOjpmgoNBHB1Q37TPbZlDZStnrJ6XQt2OTfMlxjrRBY8txsxAj59aO
GCJIuCDeuPbOv5PRVaGPjQntetxt1lLSH4rCltZIMP6+/pEuDwBgMHBMIKHJFcjBzgeqwHFrmpuo
p6FWbuNCe9fy5i0xvXVtJXf56D+gPra7PuQUyU40EWOSEEEtFlXUySbEBTMdnCBWT3nSKLe9qiRf
EMXybzBysPZuC24TfRLJ2Qx2O+5iWQ8PshfTjAkCdeGLGmKo8xoTewaCPcgdNtCl31VSa0oXjcOp
7pxNqLyJrQr1DtFpGsDuDqHVVRk/m15BeMW9ito1YagIg5VuvxvmWxHIazXqV3GIOZSp4O1crECd
jZa0IkH3m0qEFEBH/EtS/th18TqnFtGGD6i88/8T/3l//Mk/Gqm3/HvIFZHQF85TapWrFhkexPbX
cdeuBtO7Ueo38S+b+R1KLQuHaKYbgSYqGB967iCVaQufbwOrQ29/DFF4yPDgMkkyuui3RgdLxsti
/C2mZXq5+OHXt8LM7qMPIYAAmGqS1022ed4bQQdbTT5pfblKCH92jpI11jwCsJVb0ZqluT7izMEC
HUfAF0bBzgVsqs46uQSjJZ96XHvEJ5MCbJOxfb4+zHRB/5WlE51aNjgd22mgpfkSFAiKRUcK4PIq
NqxDGNQPhX8XW5sWVrtu9C9qJ62jqlmyJhYp4qc9/TG0ANOjbUDWeqE0XhXcJbJWREfbr+8UtXmt
7HoJwDBZRjEGPjXUZcEr8ZyavqPw1IpVC1v4o183t44mIO3ZXsOV+PoyzkyFREARnQLrA45yvi1H
bmcpybUMOQobFrKel+tSct2FUSZXiJgMIuMkAKBQSEynYPagMSWzM/38aMq9vh7SzsDvvZNR2urQ
GQ0b4/X6rGYWT9DE2fEA58lIxZ9/SrmRZwImh9zQscey8mGk1/S70xMXe2CnXXjKz0wNHgJkFzI3
ei3T74QXWT44MR291De/crftawhDUpA8OFK7ZBY2yUvFMkKVRDOEhyA6y9PHklrqHZVk3ztGSnin
wEMtUjXAMd28qaP8C6IFC23FKYToY0BxdYnmB1Jh04Je7KqN1VWydOJd6P+InKE7Jr2TYXmZWtKL
LWHhsImx+HnqdXl4rDzNIao6Rfp1bHrjFdFaPeVSaZbk6+fWgWeqwcWJVjgYo/PP22P75btVGBzr
MVqPsnEk8D2mWXsf1dXWQOn4L4M36yC48yQktIFoR05rfmEWe5VcQblztXwd2vouDl/b4S611R+9
bd7SaX9qzOLeCMqFYDpzPB0agoQZcnWCwSR5sDI/D6OxxgUEWN5PKejKberrxv6vj8vZKJPj0keo
Yde5gPybtG6sBscDza3tXQhEc+G4TBLzf3fUpwmJ4/T5ZIJL9WUkVo96EtzaLeirJnhzEzycmtR+
DxyJ8tvYbwM1WXj3zN0XZ5MUN+WnkTMlKZPCVtHppQ9UdeFTjSpdUnQbW8L7BY/VJDwhGrIt8uTr
9eWd+4jkzWLDIiMKn+d8ZHw63dbOZftJLzL5NpMja42pXLjwEadJ38fSsk0Ex0uAtqatmaACmOXZ
KIYDvTl2bhmume6WOvlWde1H4fYh2/1d3xsPkVJs+lRfCPJzpxL8Mt168QLiQjmfpitHRdO7aX8c
gGmhbn5AHewFYPWT3/XBpsj7hVM5N97nKDAZLxpDmeePYT/Vba7euHr5RYc/uZYc93bU1I1fLnXY
Lgc8iwLTIrwTyICsxd7F6gb+zVrPgx3JYqiHgnHxt3sG+xQFWroJ1xcBi8nkfENLpS5OvKOcq9rt
SIPzACshXf/9KLxJAJ5TXkQKafJOcP0+0dPIxoYjKKuVH2fBRs77pQ81szOBB3FDCsoIjUNncvQq
wGM9Lov2UwzYUw2lbZAG285ttlFdfAGEdp/i7MF6PFMI3JrG+OX6LC+zgc/DcwLPN6YXB23lBqV/
DIzsEQLwQXXSYG3SHV3YkZfBTeCy6JegS2xzNU2Ws+u6Kibhtp/UJMCVA7UPdgidRPYLNlJ2IN4e
16cmwuV5JkpehWkfl5LB03ma6LhN6NJPzHsE5by7TKsOEgaRKlYinansrg81E0DJEwUWgv0I+336
Yob7WMZ6oXZHKXTTaDU4wGntiK7i6EX1n77TtV0k8dxsS8t+gexQ7uqAVGHhV8x8TOFcKvRNYR9e
5EBFbOYUxarq6CYviFJD3t2yu9ad/Y0G6zqzj20kr5toOHj6U68ND+UHoLtFnOD6D5k8rERKQNZM
emlD2sC3TeyFT9eJV+MiWQdhdbQyW31UE11/DIccqEsd0VoZ7GwTj3Dn8jhbft3PfHW83IQWpRBU
vtD1bKIEtdKxMzBeVfITUmU8WtMKfGVVABbVgZMrRvbFbyJrJSVt/BZI7VCvsqJWj0NIB3GFr4G2
7trY2NueXG9Dt6JX4428RuWGlM2Vnd9ybcTrKsdpMi6GbOPJbXjvQ8a/h//mI8SaPGeNPWzUtor3
mSUBbvETvjiyITviorMqI/5DQZNX38whhSHreuVR6Qf7vcmM+GQDyqQ4ATC91mxa7mlN+Akia6e0
Rf5gZSXVpaFUN7pfYPkcRPbGIlatpUFVnvM4abfdmDf6isCWb0y/1m8HAyC7UQXaA5ZzGHvLWFMK
1de73KzaQxsX7o8arOgGo49gTbb7o6qLcVO10e8oLip2iSTVqzQJ5HtYn+aBImH4EowU7VnK9JCG
BXsrTfRNpIaAfKKu2xNR8d8ZizelcYObxKvDA4vk3rZSVK8roHSn3jLyV15Y7l2G7w0oTMou3qjC
MJc8f+80evZTCi2M5qSqfsy7JthAiinB67rdKgTZfipVj6kEEq47EENvPCVPoEna/W4IioCGs8L3
Nl0/elH8wNzmsRwjStNQ2kwa2FgO7bYUD4SdbTTDiwe2rwHvIuGdy3/sFU88eSEBmDma8GEpZCO6
xqt4eiQ0FZvE1s+xdqgtDxupYNjXyO6jnq80C3Fv5iqGZEMVhS4qL/1pTwUaCgmqWYZHrxFF8i9D
Xz1EmYHU0i2G4rfXj/rcvCApqTxcEf24EGbolN6LqxhZ29hAdt/TfH8lOf5Dqi5ZmM28t3hbiFGo
TMJ0m/ZQOriqWjSU5lM5lDdlDXFAea9RE0ns7l5DkTByx7WALEXSDou/rBvuO/x6r892/kcQXvmW
EDfkqVhO6g+WywWG2JpFqcyVWNH+/yg7z93GkXVdXxEB5vCXVLRsS7bb7vCH6MhiMedw9edhn429
25JgYdYCZjBrYbpUxQpfeMOuHpvVnHhbLf1co4gYstcPY//Jk82dZ90ynvi7U86eNThAACwoIPGV
z6tWWqvXPKP8hKnRcj/XMeQVZcL8OX7+4mcaSGT0Nu6om/4gISGEjpmvXPCpbwOOYqsQM6l1JfP+
ZGD/dldnfDI3jsyHBE2WNaTSeAf0PVq1eekGprBsn5gZE1pdGx7zQRSPSMcQIbTIACqxam9yFN1v
5NaXsYJD0Qp7PBXrz+Uaf/9+GPWcla1JgBdGvQJKbSzNdZk1SE+So/itLuN9g97SRo+c2e8R87tx
WM8JMssDttToAIpp5JYX7qYQAnVHCQ1xsvHlLLL+Uch5ZTZiab4SsOTdF8v9nmnxKq3VIL0pvHrl
BFMQ5u1azhUR6Nn8s86axzkOcblRqdHaUW0EsZbSnqFYuUL1JdyG5k3Lj4tHmxx+wSYRKEHqvNCm
6LH3nGQmVMTlpy/zVJ/cxvkl9XaXqfqLMdh3nihuxAlX3mqQfxrlA0o2VCyWdfgnTtCHqO/iGeGw
UXWrVWEWRuD2knKe0gVjr9Q3hrvMNblBFngxggE0Ac5FRbDioLutKgjzyCzcq2Wa38d1Nqw/viOu
3YiEYKimIv4DgPfs44Vp03pGoscnvZie517ss2R6iTXzRkp7axj9/dopdoLA21jKkz14ne1j2V6+
eFovT02Vl98+ntKVhaNmTSmZjUFMd/54KZAERWVV4oTNausD9X0wUey/cbdeHnoeEBYMwWnekYvG
vFfbkCVGBLScrJBPSalFAVYfMXVXb1hHST+uHH0ag7Aah3XTRLcAv1fW8y8eAA2TRbXj/Frthsqt
cnsSJ9kVZZCIaRun1r2aRbfEQa4c7n8Hcs4yLiUVpYFbWXzqpf6YpumDmJX7yIseBE0QH0JSeyMt
uPb1FqTD/8zsXOkhbitN7Rex07qtDqLonzhnt/qg2rWvR1uZDIgOLipyy/L+c5RtK8k9Eh5x4kE8
0UlqVCdY/oac5PRdTdV7w34wsp0zxuuhg9VM4UX5lqKtyd+W3tL4jQ7Ux7v26k+iyUcHkzLBRaPP
jNk0RuhGp4b0tjCmfGV60vLHKd2nXrYZrXbbS9T8yjzdfjzylXttyTh5P4AHsu5nV4COY204j53z
FAoHGzqP68ywFPenIlzrMaG3ceMuuOIu8TfF/d8Bzy4Dki0bIhz1O6ty8ISYMMjMxkQExeD2O8vA
L6mf8tTvKj16IG8c99UssK3PKmBLTT9vHMUgCCgyx290Nw3GjowGagT4el2vMz1IoOysiiyyt2Cg
8sfETrttmg7xg6K4HWrwjVr6pVaWG+id032jVaqvV5npyygpAiNWyrXdqeOj3Y/11o606UXPYxW5
Vch3Xu9Oh1op6WryCsggbwqKLAsc8UtjFdXPsMWM0celHTMBtYsCfWyybV3PkCvd3He7GS4cwYtO
KrADCtdulS7RHzq7M15rfXpsNQyqEXff/lU6Hqzyfh6mNTpbQ+wLs83WTj80/KbMef54D1w5Ebzg
uDAthjsEMufgjlJCDqwSaz71odgPXb1BJCuTL33VY5f+p3E0fvjXJEPou/5hGRtC61VSfXImJ0js
HSGWH7tmUE43ep5XQht+FggekPb/H7bw/qAq2KSFeCapJx6Q9rkJy3GfJpmy8uxPA6znnGwVdtFj
17V/ZDyJu2TWq6PnhfWN6/7iViLcQExDW/w3wCieZynFomzuToQbWVt+N52SdFwbP9/4BstBO4uV
yU24zw1KMosq4PvJyqQooszruJUcJBSGat014W84ggddoyrDBRANYEyzpAocof6qzfyGbN21R4Wb
gB9Arxef4rPxs34uVKcRNtUW/bsYe3utopMV9KaR/vekD8wlSDoU262lnPh+poUz4KdS9LQpzOqP
45TcsuMOu4I4NDCOvXGz/kXJn68rOEiqlRZ/odD8frQyh9k6j6l1zPAp98R4SIdyZ3pfkzLxKfeO
tUZA0t6p4f0oK1/t+8dJvNla7atqu57kg608ODHOGDVFoP4nGZM+a/ex9fbx57/YYlTiaCsgB0Rd
DoWGs18ZhVIrnT6zj6nb1WspNX3l1Kp7Y+Wv5YQMg63PErsAmDkfpqbTXY1efLLT4WVWS8RIqvUs
qq9amnh+bzmPQst3cWVjm2f6ri63fdUe3Um/0T66Pt3/+x3L///PE0y+kHONSqxHbMX1uyaXBEvF
y8drenVHQy4DmU1rHNbs+0GQD01Us+elUUr1Tu/U+yppIGYbNz7dtbfb9YD68fVIR87pZZ41pUPj
hPGp6sINspKntMVEqL8bqmilpc4fx8xo5ZjJjVDpyrALgZMOEfUMvNLOzitiLrXaZ9V4MkCbH2yt
Ge8mvct+pEkbrzyhwoqKUjs8OI6M1oPo5Y374nJ8OGdglsn5uLUu7PvgLSfY9gzDqemnr/VSDhPV
uCugiWiy31L88HZTrNzP3DjBf/2uS7kI04XFf0Mnajr7rpEJfrmvx5OZYLvMq1ROO3lTl87mT3l/
b6Avg6U4QDb69fzt/SjgEvLU6+PhZETGb1uLNo2btkEX1RjpFlZyY05XR2MpFiUd2n7nFaOJUnnS
1NFwip3iqWP3YLoEQa+2kLS8lSJdngtmBqKHTbtkludjZYWTDVNi96dGqMNBR4eW8Nc2/LkYbwmH
XCYQDp3BpZBIz+jSlbDs6Twb0RydZuF+KdEw91D3DkFXjMW4bkV4Y09eixgWHgY+SuiqXZolzO1s
meGk4cidxfMLANmV0X+tbFMei7IaUG2Q6apJNcimtec9ViA+/FIButVgtbz6eJdeccpZFN1AHdMr
g+x/3vpLEdwQqWi8o9GKtT4Xml9Y4R3yDYE3u7tacx48b/CpT3VBavmwvWa/9cSx8hykugJt3lr5
LZT+lV3moh/KHQUU4VJKxh4F7dUhxk6XThYKm8OqHGiw3riZLi935r0MQE0IsZHzm8lO4MRKS3eO
2ey8apghqNK8ERpem8hih4Z0MlW3i7WVHl6hbU9POrXmjVYbfwAlr91RbqzplnTJla4n0/lnrLO3
KlPKyFTSuD1VnvyhoY6ZOHHm66V6LxKDhGJ2HirFvRuS+pdW23gdGbeu+qsLutxCAK+X1utyFf/z
WjqyA6Oc4+xsIsU/mk6Q3oSpXXH6YRUpNZF8UzehdP1+DC+SXmT3IA6gbEVBZk+7WY+flaxeVaLe
gd558EDFTJG7jXr7rqKi2oYOeEtTeey17lmRYx40XXLjEF25P9DFAqxDnQX83PkTbitG57lpaB+L
KS62NS4IQaigzqk6olq7XpeCYJqTGyXdK1+c7i8xAw86AaN7Xjk3osYKRWktDZBqvOu8afa7WeuD
0lXML/TClJ3j5j3SkGl7785mvCprfk7Z6+mNV+Hypl66+dQAucuodZ7nBBpJH0aEgNLiTn30auUO
lc3daMQ3ashXh0EJF+kELisILu+/vaORE6cZwwC2zSL5Snt7qqtbCc5SLHr/oDKZf0Y5S/yVKdS0
XvfC49h0j0LPviqx8pky4EqfkvXcGfvSVA7W4H627eHTx3fx5QFiaCB3oEzhnVyAxAc7nOymacJj
ZVEYriyXMzzcql1d3knLIID48WajYXn+rBpszs4tihB0BIaSqoacTDw2WxD2b313k4t+bTQQA5Si
QWMv0k7vv5lZpZOi6AOjVeJer5p715b7ui43tX7L7uja9kDWEG4XaAh++1kc7XSo3+VCD4/ZNKT+
lHbrTld/qKWz//grXUyJt4kKOyoQHDwEBc+uuR6UnJ2EvX4S0Ay3odKhWUAFonUJ8Uxkcz8ejZTn
yobEUgY9ehoXAFrPIrzJTCcN+1GCBQxk8D/ohi1giMyfO0/4WoHUsD0Sxk/qIYqmX7Eo07tGbaWf
Ke3vTDbfS9li2Qu5TZbhJxtnTq+x+m0/DJ+TyHqoSTbioQlp4i9uoTCcO2/TmOauhfpug6MWs/OI
o/IrSrNLeBDUTRn71dzaPn/uQUtUMv1GPje9fZSd2KWp8SJk3/i5sPa9ITfNKFaeVH/2Gs6QNf8w
hsOxb+M3I7KRuUD007XVwBlQ81Qn67djI+9cVMdes77USnNoPf3z3BeI4Cu71G2eweFuR76tAvXF
79wy9wmK6BWW92oxT/7oZm7QTNOm14e91aSvaBesndiju5U899r8NKbKPVHdTtGiRzn3zxmuuF4U
/6gxafWbKTu6Yf42Y24xae3JGCW9yCQ3V2npASqAwmDor8vw7hRtStN4adoQSW5l8kWU3le0P3pz
fOjdzKA8WZaAGdIe0SkdBrxnHwbH2qZWspYeOhZThwGsfjfF9sqs8JSZ62/57OyzWtvRKjoatVhl
McivKD2wnMjKy6UEoIzrIRZrdU5tX1WsP66V3bVF/b1TLCS8mqMLdLvorRdHm+MVju8PqZ3cua25
rScyrUri7B3idKjr5b7VUUbScwtBvup5mZsetXtPtmvPKzYtdhpq0a7zoRe4+xi2X5twGPIRCkQO
sGKd6nKnKqi39l2yt5XoM4JhkHC7H8BwNX/Se+Tsq3KSfmlOyhpCbb5CHTtaNTVnxegruR7q3N2O
rjQ3ec37HabatOpUezEQ5ukgUteRi1e+lHHarEvbUlAfV0I0QpYaJdAg9GAn/WSGvfo7nRAE8Z3M
MAItQyBMhpBN6nGeEXVMUU3LJ+gfgFJM6oRu0o3+3MTqPSIagpbsUPrUdHO/wuQ9gMg/P458ijn2
3EcUakXmG1ZkbhJrgYwAaVspXqbfR3EfTaupSpuHgtAP+cg5WyupMvo6T9cnw5LGBkD2l5zGvW7O
h0YMb3bi7FNbXfWTug2ncBuJ+c2yy12Yp8dWyx8GXey6TGz1UgmmWoN372zkwgevh2NIaaeQ412Z
tI4fetEXfVSCdNZWy2ZAJ+1UV/q9Y0Ajj8YH0brH2Ghfx8w5xjxk0TQ8IBTnJ1N1VzTy5/Jt205b
RYRpvd685Xn/XRQJPsr6Fm2Kwm+c+VfCuwCvU/hZ5hWBrJY7JDILv6ri0m8KRRLX9FvNTY5ysg/u
MCZ+a+pPMdamnUmxxBkJdU2cW33bboPME9+jUQCU8X6DONB8Q8Uj3erx9l5gBy6CfqV252oKJpja
t1yd36aw41DZ3sbCzxii0AF8/Z2MtJWem6fFALl11E/CQNIRaKQ1GcfJTF7bQnv0uoRtbcq1ChfK
b5vpq4ZFs19H5UOnUzJL3cchUnN+QXaP0uEDIuh/XG+meZHsgCD0/tjqd6Yjv4RivjfD9ifSa4lv
06mGA3UKFylJFO7Wo27fpUp70nvrENr5VnPixXRS3ON9mPrLD4wqjbK/9g3zv92Qqjsvqr8NEl2b
olgbMFY3iiMBJE2q/Yl6KngyDUHd/ocAI7VpMjuAhnLoKvubVXXAkTLEkavhVUxylUzuftkQBhVw
DJ1/JmySLm4+CU17UpPus8i1vWzxEklsiuLDYxp6b5EePXasRRaOD2jgPZfZGCMeHxZBqw6Z3wGq
MFP3YQTCFAp7COxw3jthf8hi/e+/05XDXhj2JyNNd7yMz3RIaYg0zjE0nL3OV0QtAVhUg9ZHL5QE
/cDQWbPx1rgFb+ZeOaTmfDQVsY1KAFxZB8R/ClQ73OV9GnFRRZ9dQqxl2erBgZw1zXu8oVLf4IC0
mvjSK3nOunPM+7yTPGHiqWvMyo9bSw0UMtwgBE3h52jABUa+mDsBe/74Jb4SXyDWpZJ5kLpDAzp7
99u2oH0ga/cIev1gJPk3R+nWYHRv1ByvDgMSBtFv6sFQqd5HTJqgGpE3rnMk+68MkHY+uLqPZ3IR
wSyZ4v8N4Z31Sx1V0qehxHOExRUUSnkvbHVv5u5OpbT88VB/xYbOwmlYDETsVODItM/rU8iChbIv
OjYKW/5XlWbAWxRpHdC+sYN+zGlomk2MhlIhNrqa99jzJePeSqzka1LgeKa1OVoAXc2DXBe4LlDs
n3/pRli8pGGT/MooRB0maec71aZmIzA6fGjjVNl2kygOZVzgpl718U6b9OSEsIeFx0ACag691m2Z
l9WNFOUS8UFgiGLdEqvBoDhvwWhz4uKeoc4ntdoocLhT662b7kpZIwXl+PktYMRFaLjEoYgIEexS
+8Nz8f1eacO+k7KdZrLhaFWLz84tH7qLxPZsgOUH/JPSW0maF1rOAP2QIh3s5H8ivC58x+EM5oRC
9ZjI7cc75uqcHJV3ctHauihodl2sh6nCkBEqBisXVNShtKr6xim7mNhyBIDH0ExctJHPU1bXHUvM
sOf5CMoyAT+Zh6tYJUqYvRYshEHhwnTbW6qGV6aGTbHHfyhuIVl0llqaFL4tkc32aXJKLwi7+lnN
xe+Pl+/ibCOJwBjMi/gFkvbZ9dHaaITmYBNPmap8spSHMnU+tdbBLG/s9L8/9t3Bfj/QX/z2P1sj
6i1XOFVunXI78ZPO8FNetOR3VtYbM482oYmjsVL7KY7juSb9qvReE+sNs1Mfg6NReYoMVrt4bSZe
6ipaNwmOJrdkiy8WnK9sQSFf6CnIh523qwylGcMwtuCEFKrf884hqffxcl/bRxaiYbhbL8I65xiX
KDbnsQXns9zWLf5DPmVKwo6bZmHXZrLQumG6cKuQSb8/iLYXj6rRhtHJMYb5sXdG61CUTVYEuWdu
SvpH6zwMHb+MzQRdf5AfA9rFXuH5WemEd95sEEO4ef768ewvC9nLJqDhvNSw6dWd/6wyTQoUhdlt
C3TRAA5Bf8VLFOq1YtvM+Z5PnWtvuagJCHQKrf+98IZYMy0C4D8qtJVzRZ5MS7WYolB0Kl37FLvq
1jCaOSjM+JR083qM9bePJ3zlcQaQjUAVoiMOUcDZZ6ANqelhaShH0PjGjrw82ooSQEgPnONGuPH3
rXh3wOjo/DPWOaqpMDMeSlVGpxim8XGK4vYOLcxso9Zm+Y0+cg3Mxi4DT6CxORR2s3V0lOT0SRl/
uDZW5rZbdJsadaSDcNT2RvHxxkKcI6Cc2KmSsWLhDSj0hHP6/FnP/jMQmgUA90dLlELvhXe9JlHI
SZBtPzpOCnLNTr81lbL3zGb18Ue9givh/Or2wuCluc3L8/5w4eQzRkLJsDhsBDoBYRoYjvyc1eGv
EbHrLc1UJDdl5flJ35tBIufSz0l2/KgQclXanuULOVgro7FbvzayPIh73TmA1ag2Ra3eWPkrNw4N
cZjNxiJNcyEIN6EXq1algF6E8UOpqgdNtveyNFcCRoyOP8rHi3Pl4vl3uHMWmlF6Q53UgPjS2MKs
vreiYI67m2yfpQ54vtlpvIFShLWNps8y639ek3rMwOu1zEpOiKvOOstMPSqO4p2D66+vkjPVGnJQ
YTrRxtBBBOjD9/8+00UVx9EgwV+aZMvRnY2qoOu0ZJgLyON2BftayZ6gYzFt5drCk/2sHJpVaHnr
VuQcVTXS1nblDivshjAy7uJuFRbOtO2MdniQHbbYaZq8Gpjf3Ecj+MyP53plE4FKJg6BjX9FPWlw
RrWdQ1s50rjYIPd3Z/cUg5JaXdm58qRNWXvrNruyj2jcwI6no8uJOMduVTV1k7metOOY0aGA5GJS
kaKUkXxTDfGZ5sqvOLF2zuxsLKkGaom7m9beq124WvLlj2d/9bfgwAGXjf48dvLvN5uWdHkv8lSc
TNp+vjajHdylzvbjQS5vSG9JAEB0kEUBWj4bJMZbxCznGvjQYL7IItr2QkOz/FYv+cowSFPRYaR9
y8/1zoaJcC+mEGZjO55o6qOWiHEfNYZ5F862+/vjGZlLfPr+kFLApwb9d/fqyG28X7ehS8IwySvr
OLZGtkozo4H+2oa+aXbzg6FgOBxDBaKUprfqo5qU3vdebcaDSMN872D34fcN7WUAbAm1C0/7RsSG
uiPyReFOU2l0JEQ5dCTa39LM5cNcjxi2gcfG9qUC7hhO82PjzeDYczfd6pMoV24SZ7sYIlcgoJze
d6lKoddt5QNaYAod42be2MiTraPInv8kRSphFsTy0dDL+JNWevGmJh7df7xKyyK8WyRSJkRXFhkN
sKoXCHxQc20dOsZ0quoumLPwBe3MoEA0UKO+2XruybDEC2zUG5HJxZ5ehsWVkjYgdEkCovffpuzq
stFDbaaoHAVp/4gC940jfC23/XeE5Rf8e0V7gG7rQZ9PXaV1vqMAPtZ8ZSbYrYRfz8UP/F0+XsqL
vb3MCeKExjoCrTzPZQar0iXtshnOiPBDbGO03th0t1LBKxkTgCiXXQ2MBr2Qs13d1modWs44n6aa
0l6SbdVWrBxIP3GtrT6e0LWPRLhMewrgB8TWs1euQ/upLDuGcjLXb8Puh5iG6MaDfe0zOdxti2Ef
hJ/zYKaHmijTJBxPjWfsKMBu5qjDoRsx6hou3nRsihsgh3OriAWNveBB8briMVli4/cbA/ZWphet
Mp5co/qT5m2yNr0iW9Wppx+6JFUOPLrtUQ54egyeQv1amxD+BsG+K5B73bZl7B5mkcw3IJVXFhsZ
EVRgILZDPjKW3fXPfvWI/mE6DiP16ER7KMIuOWmZ+I+Kp8AdFlou1BT6qZSLz89d3jE4ThnaUYSV
t+nSIX+Ypu4wR+4mcuNtVw3Ff6WOQBdZSoM8Xch7gTh+P69MIbyoKgwK0tLo0JULh804FqePd+rl
LcYgC24PkCci3+fNVOkUsRzUEp2ZSEjEI7eW/eBx1pu4/AYGFhmn/x7uMy8ufPJ07s6F6vx+XrMD
o2fRBIA37+m+NXkj1V9jl4TDl4/ndhH8ANPgroTKzkVtgLh8PxC+W2kedX18CmWyKhV3VbQaHBVz
K1psbefIvnEiL9eS82GQywGaI1k9x2kIc+yNpo6nU5dp31SPtqJlrDSTkkQmZvCIUZv6GrXJba3K
Hx9P9dplwJjYGS1IWpL091PNFHOY2LMcTRWuapv0m9oM17yGJ1WlhaYK+TqJ/EaccO3aBq5H3MN/
wQmera/ZFWmee8N00vrhsxDyoZtz6ctSvYUTu9QI4Ob5d6Rl+v8ccXt2awlXcDpZ7uysPHMIn0YA
uruWjO3gVbq6RWhSX8mRVrEwA73sbnFHr86Vi48MFWsIHqv3v6DpVeSlymk6jXO1tzLzYbKnwjea
8kbWd+VDIuZHykiGhCzQeb7tOVXZR6KZT9Kbcr83rNeyTJEgDr9OjWv6s1NBIkeY4OPtc2V2COkB
pqCMRnHnvEqazZk2IFc9n2KIHxhHuNVT5HjibmqdW2onVw4Jp2S5LNmvVEeXn/LPp6TV2Gt9WE4n
bxptiq/OqbPMF8OKf5rJYlGF6LItn0TfrD+e4pVX4t24S3Twz7i1KgA21N10mvP+V91ou3bZrP95
DEjF6BLSGVjutrNN0ufYZFWt45xkRZGTHrDvtVRuPh7kyg55V1w+GyQaBAEHwP1T2Zuv0nlGQ9Z3
hXLMXegv4wbvjBsDXombAGgSz5JH8Qqd18JkW4YizlHE08k84OHEq2SAc1pKhBFr++nj2V2rNNoL
kBIvCGDcMD/efydcC6fEyC3nmCfJIbM+mV72xW7ajWN0R9OE39QD9BkK7cGuokBG1qcoN25Eb1dO
g73QhxEEWWKK88jKjAY8glxwLkNNE1jM4Rd16NB47P77ODwS2NChw7eYGZ5NVW2Tid6I4RyHtBSr
ptOnbaP1rk+zcNh+vKxXpgQSTF/EeZkUNaX3q2pUsZG4bmkdzblzf+lKMjy3dWys3PimLM+VoaDr
6KT+CJMSKZ3tT03vohRXluHUxeYUxE29DSP1m9sNt4Lsy33JQVskBhG8Z3+e25+0NFmyfFDCUz1U
gTsBGA/pcpoepPsbxf/Lu4ORwLUBhEfg+KK3OZUgPcvR805T6u1qGa+14vXj73N5KzKCi50YMDP3
UqcZA/FiAl7nnUqS69Dq/TmvdkZEcaTaeMYpNzZhrvznc82Yf+N4VpCI9mz7ZXFLx6TNQ/IhXpr8
W699V2LwMzdNNZY/6H2mTKkPIhHPGRBsSpnvN1/XhWWdZ2n8pFmNs6smLB4SMD07E8vBVRR2kS9Q
Odx8vKJ/3VXORwVFh0EO+npcKGcxQzmYXV6JPnpK6Ey5SLkmPxwSWdv93jqN7xHELy574OEz3Mbn
aZMi4eCi25BEb6bTr1zpHblOP/5Rf1+Ayx9l6mShXOJspvdLMVvxrNbWGD1h5Gd4X8G9W9Y9OnwY
YACAR5KDvRtqlQ/9i39o53QdFj/UJtt0qnfPB8ryN/53NgWyIfy6sP7WFQ/FtKvKMhCxE8zQvPMU
Eih/RqRGvtYVpGGV34XILCNgi7BhM9KPqzZ/+3DZLfruoh54+bmRqaJVg+j4cq+dvxfABkFoxrVz
bGCQrIowU4O2yqftrLbRtkzMcFXLqFrNs2I8DJneBMKU5bacQCgJBD1XDQ2mfQaazC/V3tyOXf1W
5oMBTE15rETMWrkbI3I+O/YMjsu8L+y69/MUAIXTuL8Hp17pbdmtpNn+qSEM31lzk68HI2k3hqjF
jmZ6s6+n8iWH8r9WhF3588BfGopH4B3jTUf6G2S91q6Kua/QDZw8n8xvJ3n5n6eo/M7zh8sm2j1+
TQs2QK0pXbfl/DrW0fflx3WD9RzheZWnrfugJe0LkKOEz9D0gejmnVHEd2akfy2k/dD2U7fv23wG
rge+tG4Kx7d02nmdiCx6qqgnN7JN7unz7Aul/ZHWzc7IS9VHCxdQqA23i6fK9B03emlD87lyWt2X
uodyib21++7zaIvvTeWAu+g3JV5mcYcm4tD1T3PeHYccyF3rTd46apNjPHV30YJyHXX5aiX2t5DG
Q9NYG6wgV7Qe93TSVyDAAy3pH826PKLHhMozZ7jXvNdpsJxAay3QuMNQ+4Vq/ugy70iNODCU8MWc
Ket0cfVpjOWXTqWwZLbF5xKUpG8WYwwkxD4gZyJ9QEtr3RzmlTG2Lh1j+T2WifNLaBXCeO0xJHVr
DOObUOe9Gomt06PBHLvAuqYRVFA+4iJGtdCf20JFlK1JnuEOdGuZaHdTXe9zVQuDtkQgakrHV7rr
B4EqTGBnI6JP5X7spi9ORGDPHx3IuHij0P0d/sivAcmvITS2c2Ue+lq8lDkct3reJ166RfC9Dwpv
cAK7ErhLjFPtJ4P30vbJLhdZkOnIp2sEaYpzX2hAS3tzX5XRPTKmgcTkIx3EpiizY10mn4gfN7Na
7Hv9M4JziFcaa6Wo8eWQq87JNprirDJdfE7l/DjMydrTyoNaxodEzQ6L8jJBd1Aq6b4CxGhH5Cdg
5mTxgxtnhVKAVsv1Mhh6n37d5oHaG2sjH/aV0JDU2heWs1bT6CDMpabprpPO3kcyX1uD8ugk5WqK
jbWZGwRe5U9pFV+RZ1vXhdgJkZlIbQH2y2pHrmr9zxxba280tm1iruZRW9dlcY9+iD849rNW51ge
gDfxZ7s+aFm4djL7W2Eqr2hTBYY7Uii2c/AEctgBPkO7DxynKFB865XmuRriL3GEeTxlEy0IYYms
XUr7KAHvPTGPVBPqX1jC3nVm93VS0i92UvuKGb6NafFSs2260QDFbPiouAlwpxU68ACIg0qNBh/N
I9+TMphHh3ugD9yh20SoPreiFOBNp1+p+DIAqZwr7dltujc6gAxYjz9iWTfYv8H+A1W7twXW4kZV
/W5SJ8CEZC+d5mVo57sWx1+aqavRQF2APemFum9W1lOkVE+ta69Eqh47gLsTN5ia2StZGSGtmuZO
JfJEVmwDRKr3wzoGWZgHSdYiQ/5Ew/NQSHmvhdUiTGYGKBJuvb4hXq4wJsXOmGJDgMo/rnr6HBhJ
ejQk/twg9MdRfJbswdDRP08azhA0t329e1MTEaJgACK2KMN05SHnZo1TYBXw7hESH8OfQwRSdDgM
gBfhsa3bxt3XZoulBaJcTNBrf5XZsApNAJ0eqA/ZgvjwWOSafV6tde6/PCrXRuN+sYeR9dZeUKAF
XBLK1Hcm61527g5BNb/QrGddZ6MV/iSG+2Tk/nF/1rK7c9J4XTaA1MdxDnLd9tMJBLujtaDEs/tS
hIgWyLXVfcHqjYMMpFB5W/4YqwFT6HEDVjaOU+wFVskZ4k+p1gYjhSh1/hxq9C/kgxk/LbeCQQNk
UZFHARBnh6BD+6FV5a6M8lerM9Zul67UAlPc7m2pY6XYF/Rxd9fnU1BI696Q6g9y3W0/xwCyB9cv
CxXHBuI8wkwA42q80UAEe551Z/PL7PYXh2KXg/3s7HZlMnbOerZVeie17OtYd0Bn60Mr+h8Gj5Ke
mi9hZv3K7XFVKIAoWzt7CKv4XqAC4zr5IcbFu+qzVSLmYDmtsnIQao+CEophpqoPw6JUH5W+Z/UH
hMefSiSZZmAnmTWD7ijf8uillBHBaBoelBYt+TAbNtHwnOkl+/1nZVa7kIdxluMDfF8XSioAOHXp
MIYWiruWLAywZPOz5aFQkbZfprjMVroW3YeNE0ygN3wLWHpnO296ph26oVf+H0nnsRypEkTRLyIC
b7ZA007dklpeG0JmBm8KD1//Ts1baTSSaCiq0ty8edOnpSMw0dOkgPReDAb1hnZfOf1Rrdy3xnAJ
ImpUQfS9Q6PXJrrdOKCy5E738kik2bQ3e+teL9nAy1zdT012A2Ldm/Drjcx4NHSl9Ku+CPG6C3Wt
2vWzqouW9KpqXyvnRG7LrqdCK8qdis/WeXgre0yat7wpTnZsfBXZdNwGfW9MVK239ZwjPDN52vuU
e1Gy5DIQWR86jb4D+E66WTzi1F7KWUQFY6zjKvuuFHVfdI6faksoVjqMyhI8sN2tUP+RctmylJme
8F3jbt/YCoxI9TQVxr5mHLi12oHctBn7WRqTGYs/CejJtOr6Zj8MyAD2J6Ni/olbXytzDGmkopUz
FX7u1PtRUW45QWA9Pjpbvqs9hto18IvY6fLuF7O48+rxbLQ49Nzd2wYtbqMC7cNelp9ea++9Qbm4
eon8zHCmSBemaXpWQOHkeAR5z7mKMEqz3nvV9DGuDjxxz0+yNlJc7bCyhSDT76mKHxVvvM8X9bub
4mEnpyVUXbKvhUkY0xWBU0+rX2XpUbD4jJet1fjsEpNFJTxrOiXeYrtZzs6YZaHpTqetFRfglkix
2vnf8WZUF9rlle+k/aUvxU7RU8N3Yy304jWM1SzYes/x4fhq+3ahytjX24mBFUGuQW1vFv2zpW58
HCYXwUl8liUlnQ38kVJHg9H2h7RcTnE2L3flZLR3RoNQQU4ChT7KvNPpGBkQCbZ5jmZ8lF9gzz86
Shl0Q3KNKyVQ8Xiq8ifV0GDMh/KlEd47zI63JS2ea0t8YKg25NqyFPrlAo3VnNIPYbWRh8K9dFfK
NjwVAgzbHt8Xq7qtmftqkD1tZnxBnziYWXRjbKLa6++ZqPngqMwr1S1s6eaX/J2tJrvYKcPUme5k
rDWrDTw+mxioVXUlLOz23tDGZw0nUenFS4qU2uKUreZ33ETuccCt2Rn8XFl/+xFV7ST+KgnfC714
mwW9BNVC/xCrFwy2nj9naXIyDW59RrAkmHTQDQ8B0XvC0sNij6nmOzQ1GX7Tbc9qrN3pQ/rjzca9
U6qrn0A2LPSW9hOccZx9ubH7u6jqG/PKWReMc98p2c6Ie2peS7afewrFnpUFcTWaj1SxrlmfXQEP
zmW8nvQyu6OiEmhs75H2yDU20HZHBmFIMWygyVettqrQYW48NchO5C+oJpZBWmiR6SIkkKX7JUPu
p1HvpxnILdWJsaYVndjO6YEfhr2eaYzjGe28DXQAOWm6IKpD6fCK+BlniPpXV0lW0VdWqa8isY9d
M96p3vzEgKbdMC5Rv/Q7N3eUaCgtm9kj4g4ZFHLlOvRo82dnVEwvyxhtPkx/FVUEKXakQV5hrU36
p+pjZk7srzU0xncPL5YKzR+18sG0HmNdCmSRpwhaEZidctdpb3Y7BPFghiNCQ9gEq9fCpi4Pipte
vE45VqtxctAhlc5eaDbGSRwL9Ydp3p+pkZzJ/t4gRT6n8RQpilkwkI/oZONIxLQYKXFBMKVrCCqi
ErV5v6atn1y1Phhx4vcQpicmDOj2+OUmIGuOEiRDFXVxsXc4Lj1kEBhhUbakp021T3hjuXxVYdEC
tRAnjWE1JEf5FuVG0ytjQq7R2jXIrCdi+JlyRB88PZRuJ0+huaCLZ03iypyUoFaa/VzF0UKju7ot
+9rOg8TqQzVFQK+o94230R9V0Kri0DaRcX5L/ckhlPYWGy1pB6Iddip2+9DtUXbEZ8gVlVeXn2Zp
9YtI9JNjCSsQaxyU46NcS0N7A3wOWu/X0Eh4qK+1g3eUHqdX6xAp15B5lJHCOxsxh8L7LcQUrh4T
HzxCT7s9r5QXmRE2FIE2rZdUpbPEZrXiTY0ysbCc+fg0N0M0eJ9FkbyseI2utx7TDuFXrM8zS8+z
1+bR9uZQNY2DUTTXRI1vFR7PYpRUOMVG7TPp93sRNrDgeoDr/2JnNH4h27H4eWHxBqrt0LjxFX8o
VZHlevboQBXuei22LAmWJD6Jjbx4dKdzrpp4xfG2IqY5xFso9C5EaGvnEfgQOe6KxoR6Nx/0EtI8
rM6q7qNqsgMaj07yq9OTM2O4hsKgZyc5OPmwr40tMsz8LUtlb4BL8IQGFLsaTkyUre79lpk36UgT
M71u6EjM1mOZWEfpVlCNJ18GPna6/Wq033U2RWO/smIEYy4CZ7O3j2fn1nUWrNYldNlxDJj13fyZ
ySW+R+eYug6hA2Fp1paHtKneZg3vYqM9xfO3sRY1Cs2OZXnT243N2t8vrE9asIWS+n5MbbiExV5r
rL+cx8QuXvJ0vaUDIQ/wxKStfFJD2voaa/qOFCByOfJx/Ub98BGuK1V97YBoVijdy1TeVHc9Ar/e
UZAM+9g+8iuhpRhvuVLf6qXH1jChCPMwxsOXOTpfntoHglr1RlRTw65IaA7v2jXCYx3zcb5r6QLN
XP2xGy7sUs3NrnJYY22L05bqUTKZ3wViZlrcHyZ3QCCC7kF7+4gVKVobq2NAixPK1Osp0XuyZ15J
OdqRUscnbVyOTp2BbCdHIytuqgAQ0N6YXXC30SCXi/6h3phObuqNGk3VkJ6GShDPk4z2SnoVsMgS
5E3kOspFGjz6+FpLh/zEwVmZcOpl6cPsjEeg7L9lnDuBmjFG1htQL0Y8jmZ+BtrGBkLUcP23IneD
ZVlv0qDRmfO2WDGTfYlpsBloULjtXqOeEORxG+GdDqZbhm2lvRR5YUcIlZxkSrCw5CwTo9qviZ3v
JmUGhuqPa1mETdsdOC1h18b9Tl6kZHuFtLmdVkRvO0u8Tub6mXsKDd+QQnrv4MFFASkkMdfiFxfA
EudNJC/K9OR22We6LJ+dsC3OfvEwbsljiVXO+jbS6wZbZf56mbqT75mDv7bFt0qb6OzkL1K7vOI1
Y04DjHPgCLqxdCNM6PK0CVu3eTlotLpZPA/bUSlFtOZ1xPihIC5HIOdqb/VwcLUtVLXuiMg+6X9/
yTn1ovhutZqk00NQbozaTTw0bn6aYnFz1ubbQ5WmM9Da3sJ27S9rlezaNj1N4/rtFU2IZ8RZ9wlH
MznId1gZc2DYr1qu7CYM2Gx9yQOt9TNta0Zx8Jxpt7lM8OLosiA5FcMy5DzTBjQeN7MJ3K04Lv8w
v3VXENpnM3Aj0aFvdP3dkLo7004erTE9toVL0/T6YhG5M8RhJ6NVqOaBQhg8K2As6DwXZnd0Z06W
Q5dCSj+rzJ6UmmzHm07qop2kq2IBaHi9ZRuENU74zI+0hrwn4QRO0wfGUVTbPs7KaIyb62wXu8JI
aHlL32Najx1zeZEPqmbjvXyoopqvM0LkNY13/KlLwpxQMxkBbakbhZmxPNpSjLoYYDAWss9WuB/m
0q6hO4IBY92UTQn6jIRl9MJ5IKMscx5EPGix3gXe6D5u9H/2LfzLJnAGJ+oZnjXZiKsayw4SeUC/
qm+qRdQDjXV6817ozL3K3pOk2htruisS+5Q5+3QVwajEp2FY0AFcDoM5PFAnLxFAdv9aazYHcR+f
sol0zEyet754pWzyhMj4tTHLt9WoPr0x+TITa/XtVfxFZ/1Yl5lNE3D1Vxsq5Pxy4kuOjCb0yKgG
2tcV7Gg5aHdpaz9N43TvjPVZE/1tUMqLzkNW5nawldgENjUvk5l/jvQeDMZ4k95TOij2ybtde1fL
nb+NWn2tPCUN84xxZSC7D5yRq7nNX2vtHItlee1LYz9uy0e+Vod1Nq4dV5oT9yxQKAvWPLV89upd
Yug3cKxDurWHbBkvyrx+NlsVSgMlaLytB+d1y9dfjYGeflmANOpZezHQaWnW5YGYoPJrhwxz2gAF
2/utao6mJe4To2AtjBykwtID4KNjrzFVhaZKeUQnW7nWZL+FyG522+p+gb6JbzlSJJ+rmhOOylQJ
RAxBiOsiUoInyY8Vg3Dybjp0isE+RKe9gC8ZeE15t9KSrbB/BD/RnI70oe0elynrHyrCB0SkiXE0
osi+a1DC3ARtrxgZkKyTXTqvg7Xumnn41JX2IZvq9z5bQ87eb74ZH/qw7ty5OI9e/lAu2mWz1cf/
QyTlq20JtaeUKK/qj9uIesNCW4A/Ki36AuPeqtaj0pE9zKIOU1G/MCjq3vKm66wNT14yftRWfKDX
5Saq+FIO5c/IjkX1OCLl26dpSROMSF4HU7lDHvHYqGkaphbTSPNGJ8yfkksl+qtrpp/A9mFjq4cq
my+2utKDX42+DhTVu5nmt4n+O3rT4iuF/jWuwxsb+R3Kgu2nKVeb8vlPOXFmkJqGpx7331bnxKA7
zk0GjxWlHEh0T9sMgLaZ6WO1lddMo8Oz6M2DG8d7aaNzrfu7uNNzjcEVxLBCIdqpVTWyE+9tyPRo
iamBGMNNbAzCKAcoNuvFbquD0QkihcYAoNc/PKu+Kq1nEb6rF0o/p34zTwmjIsAXldRnsDu+OKfp
22B2Af6RDniVQfKDh0Rml9b7rohRKhKh0ydPVm6+W0tzp+EpkIAJVBaYjtSMJn433c1ajq0o/2pF
CSMfJ5LOthEOsb1XCxrOF4Nx1WRsowIa0jCPkkagxpke6dKt8C/xc+lRZx4H/Yh+9MkU3anMuicI
zX1gJOqzmsTPayleJkAr32G6V6AU9tmBE5I5boQW0K9eJGgEimi0zRRLGz8LcCc4d5du9Z50sSDN
oaRPec5cFKEXoalNUcIwBLecEsCALcpJQn10kp6adDy3tCSXJonbbOyWpowwNvu+50EVhnpz0vrG
3JE2H2iE8NBT6i9jUdzki+klKLB0TyUtGP5KIpm4Dr561Pfr2qMxR1hs9S/Iu5zNqkojbyuBmwaL
Qg3Kc3ruHLbF228VoVkr6lMnFNsfnVXzLVG+0Yzs0FHWtb6y6EdOGZhjXXzK+EfRhufGoCu+IXR2
SvIPfXb/2H1ikrduEULqrG1vJjtlpPTniHXdeXVaB55Zqj4qjm8Cr6VX9MqWFrThTfXJxvc5GW2s
OYFDb8IMqcPM1ptVly/z2Nwvmrd37XGXTNPBUXF5g/tAI+K7WTgf9OJfG6+L2qI5g4BflpV0xqjt
l1Yzw8weX7y2fWjMgUyAelGnzi1pilOH86hFMs6AcPikqkC3mwUegwD8yH5AKYIXkGcupsG9KL14
mhDpGsb6Qt5ByNLTAu702UXk1WVcjWPfG8jRsdA6mrW+rhHgZxh8HakBv8VrAVmiHGB4p7gyiCt2
jlUbvoKBnBrYVI74qAdtz+QSi1kdrW+OybGw032ukDts/SpCmOcg3E0cxMV8mNSMEnXreX69Wd8x
lWF/a3uXCiNYakYEL1+S8Nqdi20CkL/LEzvoO7xrXB6EY+QM7nM4e8X0MZnTHCR6DfNd+7SL8bS5
1TEFBHVVMJRseNR7kCtUMiY6J6vNu1v0QdClxPK1IoLDFVWj+74k9Wfe5gcO0F3tNfdT33+OA9q+
VflU58MrphAmBALcQM1ukCu8LbrXHjuZJyzlfTrpp05dD1rV/sodSW3uUHnJBwk28IH9BY/iwvCA
Z7haZ61MPpJJfVW6ftcjX9Ku40s7U0DiRN8NtoqeQ/6IVtyVGWFDkJvbyXSrq60MHY68JBPsu+ce
e5ZVymXs6genJ1RqxmS3kQfMeXPXj8scarbuo7CSBa3eHIfV+LvqykGhGRjtDBxR/cfVu52RkKXl
PbAcULBFQWJJI7cQfxUR9+idg/3XRXVA+z4UZbHPigrZ5eksGJS0KfpB1cWtUb2vps7Tg2taL31c
ztSUzN1S60+4+HMifapot2/d1g7xvzeWj98EoKDPI5VHGICIJhPxCKuODCbFMgSFMkXyUgrnz6IX
CCZ7x8Scj3M94x2q+rfoK8awLMzX0vn1YRkf42y9d6zmjwwcB4c8rZy1c+vMuc8grSGcDNEHRLg/
XrGFuTsdJ0d7rEdAc4VTIPL+1Gdj7a+2c9/2A4BUHKV4kswbH7RtZgxFdrZWJikp1c5WlLtqKC/0
w183Impq9ZHclxpAR1UbB23EwyVVDKCkcASqpAzhmt9kcjQ6SFQv7S978KHNtYtYyr/tpJ5zIdQd
sU0b9Bumzu4k/Fy/5Wt6lkuht8WpYgYGSKGIyNUQryGY39xgbVNKUnWo62MeKpAZ7Gz7LjoESBK7
exocSn9tzgS5OlpQUwYUfSj4PlHdc60hXU3jq+pMFxUBHTrG925enfVSFjPqF2YEHDRDC2Su3NFA
kojmdeyHn2pKn2mjOSyie+nz5Jy39Es4nh6gKPc1Jy29JYZ6VhXvb5tpd3O7dD52YAnXJL63FPgp
it48tRMRVNf+rURO6Dl/Dypvc2C2bYWbX3U8owKarqME59eWIaE++ynNrL+dZ/+kQ/XVVi2QQ6tE
wkwQEuo9K3SH+lxt5rOrqAbcwCRyHWr5Y854uYGBOnn/W3jt+5D3FwalPG4FhXT4hHvmSzypmbof
c+0ldu3vra9mZJehVzW6/u5UWfkPcS7U4ibP6Ua9IZhyiy6U9tkERUcPaaEKL36XWJazxuxH3ogo
3HOibxLjz4MRXflABl9knr9ZosNZ0J5sxqimzRzmqz4F1jwAw65MxbRfUwHlgt/+rWLVN6r2aaDg
1Tb9U1yI94SUdBDz42gCqE9gJI3SnRrRnNZ0OsFUfuSMfLZx095Jp2tmC7QIp42IWEKt1ZqwZwpU
4BrN7zx139tiXuEmnt1hCZJ8ZZBH0/rdjKvJxx9PJe0vYxcgNG7gEaRjmDKwLMEky6g5tdQZ0am0
CkVusUHGmBhrjL8LpUSYZf2D6tBPnzABWq0JeNaNyZFdd6py/WhZ2a3um8cJV6PgTRpLe84Gpl27
cQQeBdjX/9Fm5qvkefK2xYa107v8dYYHMLfpo91qz726bV9FPV00t6Pw3f/K+y4EMaHkvna0clpZ
cTLz5jTk1n1atjsJgRPIgN5bE5EjqtuQhPd1O607M5GB/lQ92Lb4ZBgqoir6wXCrfa2io6FaXQB/
avKTpDvm7swY1+pH3q3a2GfFZH7XWtxNin6SJreb2os6zH8zq0KPpy3L16Hmul78RjjO3YuI+4EH
Zfy6tUoBsaKQj1bOYBBPJB51+Vyl1Jn1V41wec5T41j19KRn+S5OXF8OSQMopferVG8IJp0ybTo3
KI/lQ72vJmZpDatytfvpU0f+FF3Dz0Ivb467gQ9oAOnu4Bs4XIVQSMUs+9JMIhEZJvXqhvpCDYym
w7t1QwQM6KFRs12toDoEAtpT+3F/heU9MBQFyLN4mkEesoLBRuT5fd0EuBEAWAOLTTl6ar6SdgOI
dPKnslQfipJSz+YR4sdGJC1JZ3DcTO+3TOwqdBOCtEyYHy6Dfv0Z00Ysstv0mGJnt+9qXn+qRKUK
gYfMQlnHdxeM2gBRCWrXNoLETX/qicXrGQOgzPrduHEE2Vc0zD8olXtfpO2ZVgkarPPcd5MqD5kv
fy8UsWPqQzQMEBe0mdSp6L9IDA5ZB4CbqR/l3MhIlogG1g8gSuG4+xmTSUsSjvdXHxHV0nYlvcLM
k6i4PdqNQ5mPjOVNrrPckxJ+ValoARKBWQIgVPvMBuqGLbWIZwmaSRMOBO9Sdyid5FAgK0eQxE4Y
XxzvQ4sRJNPWfdr3+xLmg+5+UY2bFnR7EGvig5p58j0KoNtshM04oPWVX9XU+xAT2AER2YqO5Nbc
D1l3RqaVhppxTznMwHakCBBDVLlIdEUCb3IYO5O3DVTiNBwApZcszg5lBUGkiIXwrSHSbCVkMuWx
LLFmkBa81rvr2htqbif5VIk5viZLD3iYBkk8n+L2WgnlvKzGRW41xtqwC8YpmHpqifaFrc44QAZ2
+7MOSK2ISDeYB6VJOCVcqErxiS6+Nh7Iku1/Y9ZZjtBc9LDSbmPnHFHYpwTx3uE1LIazc00ZOBQp
Q1upy1Wmfui07apv052WgS8UN68unilN3pJmavzFMXdbfYfsEx0s8sM8pqyPs80ia9RnxwACyDY4
FGYptrcOhQv4IdzLrHZhSQGVPMfQL0PdhQxfqscan6k82nl63IyNCJM8IY8PXTK0lPOqLBjgBFU6
CP+DkZmftSFCleC6Nmh2Hw8Sq8JtOw4Usi9RnRDXGUihRhwE1po5My1qUDXoRgbY1bZHfmIu6z1T
4m919iIZA8roBZUTOakWmkOU2OTjfDdX+56N0s/PmLCbXCgnM1c0tNVdm1n7yq0PK1uCldMtJpY5
kcqGk/fFndbWH0lc4aPkxnJIztfKeZrL4QoVL8hBC8Z+3rtquZ87PT/WRhE6CMzLoFJu/WEuH53W
2InN8Uv1p9Y5I8WFc+Q4S2gCRgwUY/p6DjvxnegOerL/VqHp/yIjNqWuL08H87jl0VupDUgMfgDn
N2zYnOOBW2bHEq6zVPYwPDA075d2wx0/ovT+wpfUvNcVrYCAUJG6bGw93IDhnng0WXIu2je5K3M2
LqeATx/BCWMMul7fy+PP/9AK8/9fKp+UDgq2k3odVY6BDhfpqZazvPGxtugiTHyEwFkgEwy5ANBI
5Sut4TaVcl2sPBIzvEEwoWQ71YryLH17U0MIruNzAXOkzqvQA3rmY6VPHMrbBEmFe2m8nyQ3/Sq2
d5gNllFCyOwsCpacf3itmWwL2p5ktUbyG5z+T1tZfg+iwhmW9l1+a/fruaqOiqiPhvGXTbiijKi4
z0afRzPUs8lN9qTFoGZv6fYtw9qytx/BvbkflwdMlnc+nVWVKylTvcyDWsrmZDXN7KdWvhBqCuyc
Eb78wCOUGKRQDBUoWR7asDExLFC9dXYbcwXZ4by8QhGhV2lXu43pHL/V7VGs82OS/QhP3bl2+3fq
z9nwBjt0R4PwhU7qkMfnjAhok/J//y3xcus4lNS+jhxhHMvDLAehYS9YIOEw2hxyW6skrzQQ75ir
6ZsOi8Mi12/8Av9opD2tI3bkQSLc+QbIDoFXwA1lR/K0q/JJyZdvuL40nMZqBtJP8OR0EO9o39ix
B7lRh81aU1uznBfEhUJvzs6cqH5N/uHrHV//37ScbHl/2mLvXdw6FszOi3PRpN/lts/Gl1qW3M17
c3xXvM0XTLiRX/8ZZfJrc/qQUaNlL5eRd+zWT9wab3py/+AaZNlZ1fadrkVrL3wtTSmwf1EDCTsF
/fHNPKQLApisC5wSZDRXSM2vJXKUGI2VKgGXkDdcOc2b1yYHaYYnEFyr76TtMV8lrl/Uia/Y1HBY
DzjV3jHL1j3fVIQkrKZhPdaAwHo2QsBcA8d5VeCFaMzxlEe4xwbJ8pmFNV1HJyqcSNTjThjyOLNc
k736vGK5PYoIZUDQzgjFUt/2PjgTWvZYjC9yD8o/koaKUyl9r4oGXzUAo805X9GdGt8lyUsaormH
CYrZFPmv/ANpDuQWVz5TwifWTtp0+ZxYATl3trxR//SVMjnU3o+RXzgryfSCm8Ng/P/+uFebKFwz
GL3AUV232dd5orhX/wEgLYH6qoXWaAZNzAtlvcv2rXHHvfwtlzNE7ZlXAX+VKyWz+TzFnN6RbalT
vocgxe2JJt4ZEyBgek23LZBFbdY651oIchfgHQpkT9z0/6YrNsReZnBK7sEP3Hy1yJEKendB0RPx
bJXJyV4gZpQ3PlDxIIHzEnTojLxtFtoah1Aupy41AQnUH4YNRoxKeoVJYYGwepwKzsCcI7JYndGQ
3FVAcysGVWjmaU3UY5rtGZvjm8qrriC8wX7CIZdUsQq2AKeW7ZFjpwYVxIHN3NvGheO0JOJT5vsz
VT7Wdljv5f77/6RZjwU8o3z80gjFTWWfp9+Yz3FRoqISO9Gi6l9TMYYinkLAo4+2of6vvPI8Oflb
sagnlOlhZl+zot/Juqhc3XwFFOA3xlMxFyGrEePzKyYhDLpx6ReS9/ZDWn25Y+l6xYre5ri69vQy
eASl/eAeq+TLS6IEK9eTlsmTxJ2vmwdzh52auKGYNkTxxp2lvMoBGQQHS7Xsre7LMqhptX/+X43/
n3Joh6tH6IcNkB9XzGdkFzj70BzulJTxBZa3lzZHhnky6SrsQkZHXII8kTSpkyEv8rvrwYmvwJYp
OrzW8Mtq/zug8TXPtxeMg7yGTvuFirkv7BvEiV58WNbjGN+1tRn8+4iKdJGwKWM7b/kUMpBNRkA1
5idJvFCe2cL+zXX7Dn0fGR9wPj0J1q2v7XIj1pN5xYbEAJN9z4ncqI170gXYteI+DZu341W6sDXk
UZObi/1Z4Bpl6V8eYDanquZnmhv3iv2itNeWlbW3iHDtMkLliAcXsn5G+5EczeVctvpR3vWoo2vD
6jWcffmh9XLTBzlY3iMQxGwwcvnDTVia9Gwk+h5DXWIKTKZ8sP20saAqrP4LV7TNhsUdv2v6ez42
OwvCqLymYdRPRi9QfVYfDN5fW50YAnuuoKNojXcuAThqJWGCt/1NEQsi5rJgKCeECZRaeUV276lQ
np25Y4ivfd/N9gsblbnq/pS9qhRrdS+NVlBE9qT0k7S18Jo2X7qHAfzclMk/mSM7TEYaQr3KoEha
FsIQadt4CBuF6KUXNJXTxj4qNC/QopyOftlob5SmbrN+WZg1PRG3MZs0Mup73nsMYNRX2g9bo4cr
pJaVPJvDIcejm1tMzZlkuxqvmJd/96IScZyTKfkAbQBCL97oCookaoaY4W4UsP7VaNXfjAlxI5Bi
+n7+nSDOsFjfstqAyWgeeqc6SdPXiwXzLS0PZ4MzzRhw9oYgPk4Tc1/NK1TSxoe36gybE7SshTy+
seX9nZzsXqe+Sm4CS7PVl4BJ3ZHIgUNa1FAIg1N9fpQxsANUnRjWQR3k7hws8yoKSLAi30tn4rKZ
CCu1UdzJaw3rpzW+SxOgJtY+n5CVfpIOxcKZdogyc7P6QEZPGM1fychDuo5y/PKoQrb1AcP5rc8X
tauv0Npea/AT0pqdJ+LjKOkMWvq4qsYXa8T+447wWUISBokOB0ao4ph4d9xIYvb7uH2GMCSjbj4V
V8obzr1br0YOlBmDmPIf/D0epMmc5uVxa06L+96O6T1+PmveLHqS5MW5Ygngnwn9zLVUp9nHVnLh
Fmi2rn2N1h/Cn4W42mIosIlFb5f0bq4mSkSmA24sPx6U94Kyty8T+7Vx7wqG3HI/MsrHwmjLepQm
msvz3T8Twub4ZxB5rR4DwulmydC8lqZjGH/tRaXd83t0OxJhTcWI9X6cYM3XO7RtcFoKuIUuI1wj
G37kiuQyLF+JT2IqnwvlIj6Hch0oaUJNbwjlHqNX4IkiulwwBelpvuCwS7Kq3BZfbFr57qSO6Vds
s0sH4tD/l0Ga26VvDmlSvwumI7PukgmDTcVSV00TyQdh+8PEJ7hOzHuZfRXOsEeEPQZkyKWlzfH8
ik6ESJWiLaNiYLDiD+5S5insbZVsFDNHMkBY1BTfbPSE9SCqRp8zaGv5rLz2evmkrPcwV+2B583h
OPvu2rwSDNXFN28sbgHmuuo94wl64sbqoJj6y2BWQQs90cVdxa11aGjQ4GFzfkneF3sMAuFv364v
ldtcrLreabCNl5EN7l3lozKyPMz6z872dtAH66XbLR7GCQOzAdGPanG3kpezGgxnlFjCoSVdwRIB
lvxIi8zi/gvmSjYcWPa/GzWZEaJHHh6etyk/s7eZbK4S2ZO/ymCpylXcrhvK+DoDKZRmjXpHSolY
JUeCKZvR8iQDj3/rr15rqVZbP5nj42iD/uj2sdWnP5DFE1BdsSu2eYQ9KBpIyOODq+ffagWPv6xO
GwCLtUJYHeiLScnyWqHJyWcnD90zOjQCJHGgV6mr6SPrDJdTcgUgE4gMmE0FwpX9Vtd8cHDhupkc
eruj0qCOT7riXKeF3mmjVsgFrYfcpFdia2Git5CaUqhVK4L6DacYYcWRFSREgYBoVep3XYuXrqYA
rzYudRkLRIhAhk60HrvQQsrJzHQHsfgAo/BxddtwWJs7Y+DcpU6OSFO9LuGWVe1xFd1xK9I/yEQo
O4hj5rlXKXLLUcI0Pnjf6Vw9bNkCY3CglcdJ3cespR5XQv2G3qloNHKBnKax+sk4aTrzwLt3A8yT
J/pT/tRuI3lsnrNj+NX0oAMQBjB/mBKT9X+YA9v7DQ/2H0/vsd240jTtXhHWgjdTeidKlG31BEtm
N1Dw3l39/yTf75zJ1m4ZEgSqsjIjIyJfqgx43QHGwdZ/XiUTTUFMScJV5Ifz2afjtMYbFuAI0gK+
9ybpTT4wfHVyDv0S3hblM9hwfKzRQMCMyT+ddplOWD0BPTGcpFBq6y3Wv6IO/V1eRJ9xVM60/JF/
ORPZsO7OCWQz7WaGKEeAuE8Q7gxAYNxy5uIUqBBNVR/+deYcsrDdT+sEl8u12+jO1p6Xv2VoUFpn
zbqvI/j9OgoZbS7QeXoYsRZjMl9Gk/HI3vSu1xMFTRKfYocJQEDrqOvK5rMMQeknyzkxmBRxQVQ/
DXPdn/MwqlDC0Nk7KK3zntK4ODHFPNlPkPdhxS2oKAxXEQEThFL65FMRoPcHsFer2URoqmvhR+4j
d4qq6J+bEbysEY83aYXVNt28VDn0VINx3zfpVSmNgTRLevVH/b3jcztV8GTajA2o6tJ/xEn8VoCM
XDW7eAVCPvZzcxzhbu6cfjzZuXW1aYlsfMc+GvV01dGsXYFTzW3HR1mP7ryzO2IJsIK3ASd8qjtX
svkxekEhuJyW2ZgvjQOkZ5RMAUDDj78+WxNVJ9KBVjWreSotCtEOPvocudsg9sZLbw7F2UQhuaHp
EQGy1PVZbwO6ZO3I0CHPMHZ5NARr1ddfmqp+ZCTQpjK9N2UPQCgpgdsKyl9j4exf4UgdMdl+CP+b
0YJsdOWl3crA7+crtbPyD5da7QZrIC0dm7zdD00RneecBhJSSDveFZD092bs09n1XOsalIl+VDyP
Y+h61o6NagvKnRwmZsq+aB1RRNzm58rY1CHsvN69MLHXxfB9sY5d0B7qDs84LzjooLplnl3ngsQK
GtBJN+Eu0qbZWX3fMXlW/2YO60cNadDFrl9POGycKWlZdIDAtE7Sm+nAqfXtxgGW9XeTNfcbyCiI
qLyBfewQNpIiuKQWfeiEtkOX6qRu0DO2TAZJXk3otLvayF+zdICCXBQHX0c7lkV/y7plVk2avuQp
53PYE+9Tc7b2LbuucfLPoWrFmz+FntkWazuk8K+Q3eb+/NQPHkgP5Ou4hs67OKTITv80G8mTq9nO
KgHTTMsQoJnSP4yHSxa7/xTiSpumgE1WPk/ey+JqWzyhH7BKhHsKQQRKpgMQWPZXIJSE5nxdWMgN
GySEcL7g8gEebejNP9fKfU+i7slRw8ZpCVfmeAFKJdUAq2zto58n27Rydknps01T/cGdDfjV8/SQ
TxPsgpBzlcbpUa6koSHiDeHVhlrPYlkzJ+29tHXIrMl0E9FtZNIzG50DN+sPth1wgIie+lRqay+o
v3pkACa+pEaZP5pq0ZD06LCRo4gRl+1TmjLVN7DTbVQC6lnKR8kWVvh5CeO+CI7NEh+G0jwDuT6i
gtj6S/aUuPY/ZwhEMcbI4qXInkwM/TZlmrgQzRI8iXFw1XT8Uc3ShKjPUCXP2PX0sSpKRMCUCImt
8wk1/mqOJeLmPP5Qif/S1DFiX3CYA/nvQ+p79cbyvH04ZTsm4mwN7p9dNM+zn99KQ53axHthkKvG
LwT0783yW9PzDGACw1x8jzDqtyh0aekYRrjjsNo5THSNOMMt6AQDVCtzdG+5Mj6xb/E2XuZxpsdO
sOss2B4IsaZtE6T5yrfyf/h730y93qtm0FH8uYDymruOtOpTFcbnoLvfGYM+GRez/NfSYKjGlnkO
y2ddaY9danxYDaimX3QHCCVQY3tKqtK7ZmMHBAVDMwAay7oI/a/Zo4XMdxgrwn0wvoe040gK4RHk
7iVxuy2eHh9mMm1dK/tYtIImnha9hMN89uohkoKepoA7UY/UNKitzrrO4XShrfrOwfFde8xd0OcU
oZMz/EDR3oVjzGrS3sYsgWZGFjHEVo3Eto5JWaHbqsV9NabxYljIsd2wezZi40tf6gfLTh9CbP5X
Q1VieQjGMLT+s1f4H4M2taspYlU7WTscpiXINtj2bw1H7ZlU/plM1kJTDgmQm+rNqp/sv1bZHhzV
rWEzGis7T1/Tih561xT6oZ2EO5gE8banTOhV8eWGRk65OG2svH0aHNIIO7N7COzTIZvDl2lWgAdl
665yTYYzmSPqPXr0LTxRLZBRItGz6YdPnjm/c1i/1ql3LjqKW9tZHh29pG5tkjc6WMzIZhAQeiNu
QM6WJ80pphyQJWAu9mLvDWvZtgYYNHLOTE+eGV97ciRBTCOszFC0A1S07otZBCcGzHzBa0/X1dS2
K6+iDBli/eTH2U0nwDRxtoML+zAly6X2/Z+JYRZU5dMhMrQjnJj20ozxsaumdGto0Vvfje9zaeTb
BMcc6F8jC1O3V/WQnOjB7sJZO0AyUDRKrY0n/obeVEENqUnh062MPsrQF60Qj14mx7vVeQFnYRnH
9UIWtooJ4/pMWWL2O/L2YwNxXBuqz35kFnJHodKj7W6GhQaX0e4W1/utRzJQQ0dfZHTqOa+ri9It
gMtCeygtJOnMyPYNuipdAsfGm5Nl7Zj1xkm8d5zQVkNXH2tGheE+oBAykskNvJNWGM8prSK7NxjZ
GlfrHGQEjWMIy44o11jPJm+0RePKs/bC7Yzd2SoevDek2fugmGSoEKoE9FeIgfNn2CmXym3eiRsH
JCNbWJ1PNvCxx/iR2EhO+WQyrjttKN3KU4g1A1YRtCb0alOiK4rT9lo4wXfhTd9BXUGmZ5NCLrsu
qf/WxAlACVhA5u6ryoP0V6BA8d+00lwvXf3M8EEbLgXuG0g5CgNylWYdMNJ+zgYE405Czloxg8o2
zpqDLSIUbHT7z/EMvCPxvEB/00pCKnvUY2XPGamfO+sffjr/MhTmOa5GRu8ZT45Z7WsK1Khx3o0i
Pqb+8Fxm4yVcptfW599pcLGDgeU9juUmXJoHNTUM/MJZ2y48+otqOsucNhbmT868qiIZr41nnrRs
eKnhFuGIs6lHk/SLFHiXzJhLRmFBRybfxbp/Kgr1DV6x7j3W7qBHtLaJLGTufSpuJJoQhiDIQPFj
TsEeNuoGRtmR5uePPBAT6qJvKnOF3Bll8ZRBGB//MmH80bGGHTv+EphZCIkD00hNp5PQbR2jhqIR
nenGksPTk1GWB6HIf7RQTJJK07AwzlacMvjH38dJeB1At3Wj+vH66aEgAZ8KBh2pVPvsDO8UUPsg
l0+2yxCe2jE+G6MHRBQc5YdD7zEIyYv3FaAFarPd4kQ7DyJ9EyXQhBA2lBWPzjrJojMS76mO5928
xA+5b/41kFIwiupVbhbTUICZ2YF17MKXKqajNTKQyJ62WQqsAfBgduERLnqMxir4g1nybQFHSZxx
g/Rs5afpk+uBFC/GySTN8GrnBCjwBpRPRDJga8YHvaqId87r5JjPCWRZFDqI6+j8DoLoAwlmWfNm
ZfluIIR1brYTrXlBNB0gOoDFNmm/Y7YUrUGUsyJyB2xwSEHwbtya3btX2XtlcvpiA79aDKSGFJLd
1MEBhGcHnfuQATVTjxzkZMGAcBOGcIj0EXSG2MF7ZGn616vNo0mm7nH0m0zFaJT7grhhoNaefpUX
nBif2u6mYTlg67SZmpgENz1levucwbIKhlKE+WAJRn7FawKFHehpMx5Jn8+z7251n3VXt8iXC2NP
hbuR9zUMqaHj80R1hhpyYEAaYgxXra3e2tduHa2sEg1WoA5mH790dRSiOKOvaoXHKhE9fdY3zLYa
i1WRDJB0gh2GdsBPOg0EDBWGUNu0QnqNc+pNn0l5NoKWiaEYBk9k5sl4aEuY2/xa9OURpfqbRJCa
DdZbNHO5y/UcXbx2QTecbpiQtncA7pZMvcwglBYFlOtaf52Fu6aPxXVA4B3qw76hSDT8aj2pZttW
EG6AZD0mMNlU51kBOYBlIrtlHMi2zH4fNCF7V6dJQg8XZ84VQ0s4aaPx0lY+SqmC9NoDIjF5wxau
bEqquqpD51a583Huund8Lxwbaa/Euc5ari4hVC7Ca6QXmh3xxLksZfyuOoxykuzNJ/31IQQyo3w9
eQoIp/msa44cn2loSecwQkThJQFYDThloatEMjxhocBTy7WMIcCJpVZ+1dCwGmeOAZ6/gx0I4tLh
d2oMH85KerVV38hB+EY7aCu3JWAQRBYvj9QVp9gu3BO+grBiOCnYyu8WdfhQZW+VAPQzXFaqk7jX
Pyo4RQqQXfdo/vZa/kgF+5Et3B/C8ljyQRznP2xfV3rfnDMn1IlhyZ7BQyRMw62JtAjyIbcBMnRS
N4AxMMY1ZNOx/YbQecDBpdzFzELqMYxY0B/wdPQt2p+1hISFkOUhQU+G5qEutQOadgwseEwILHCD
wpwCSwcH/Y/LI3KMS8QKbE3rXDsuBTwXbNlBBPEJB4F5vHTcSb0lq1reoiC+Degjx6y8OPSfmNrQ
Ug2GWK/4CWPXmnUEh637ZXcjVzD9ZosOLl7R+GBRW3tstU60qAdLSh3IB6Dh3USy7Tq7NjaOvtX/
nXx1TtDbioWEv9xcGCid/V/ozidvzL6tjjbmPLunye4+umw5wevDiKpy3yRMllOH8MSAmzJdzBRn
fKaaOJz6fu2cE1IgXdUbOUam6rPsjT+Mdlm5o0K8BE2z6b2txWKN4xd9Mk8O1ZFPNIF08tRRxfQC
BHY7O2pOHaPOegjTdqNeRjd/SmF9uzlEG4gPBFg+d8kcPGrqp6lCu1n2Dy4vNrofAdGx6mlhkcDK
o5NRalh0DYwId9r51CThqtVIJIbqJDBiS6UlX6l6XjxTHVRmPnXKpd9wtbrfsjQ3qgp2mJBvY6jZ
S5I+FooLt8qjYX5KGoGaXfJWFNzV28S8Qlyd1iTUtBW+FMISy30Y5scOHinPrOW2eOOwlUdTJiMN
4H7T980fCaBI8jdR+1fCp/w4xQO1xTZr5ICSgzztb0qP/lhz8y/qPmgNkDmvU5A1QzSnJHgg2rST
TOZuuqN97o2KlGh66TL1teCmvLT+ixUnLyrHl4w7neLo3gC31qiUUYRA5Bm2fIiE1ErGjU6QQ6MS
OJ24IRPjJjY87NP9lCRwZZjxSDdk0ZYbsYWWdgp9pHM/YmbZGeoqZ9uk50fUULvaqd+qxvq0fIQV
GOfo9bzFj2KTtzDIomgzj/iP+MbWxqac9uyUne3eOoRTdbDpMEdQwMI+vw1N+7SwgZN52OHWdZ45
zBuqq0iVL4HHv3NvQ1tsNyX2yV3eRuMLdG/Nl8DuYKvn26zCr825tTwWM4KNUB4LM3wP/AGtUzCt
gxDJopkHosY/u0yMDLPlQP/2NOsDJQ4Is0duOM3xyfDDi1/mxUpKUqMJTnbQDzQkP1SImxm2pIws
BphPCYfRR1pDjS+b/dLlNKzwUsGiTrZ9oawHC9mhPP3Kw7lofsyWiDOQjBuJsAb5MC3CHZnWMSXl
tDgQXE4iedi2MQN0/LY0SE1hBznnDPgj4ycWVXSMkUQE9jUtssN+kjm5Ggq3fyieln3rGPU9VuUm
h80XkS/IuEUnvnFfOEM4aMP9JDPD2FyMXxpoMMDlOchx2HKNs4jqaQiw9pSPd9DQvhqEP8WiZS3a
vHnIrL+w5xNDfxgwrrLYUCMW/8G0l0uNw3GLNlDWCQ4zFJGIuhzb32Yd2l5k9l1AMYXrXUH45DFZ
/ImlbvXSPLaJtpcwG/DiGTnfEscPzNoF+0U3A6DHx1vlwa88Nzl0C29+Ngwfzpyzk48c5HxsjNh4
8JIlBYBTMdkYdhVQ9KMVV89P5PHxJfXTA+bEhpA1+NA6bge9/d/Qi04vex14hu6CUWWvYbJGT8FE
FGyrrXLGdZ4gOzYP8mDGrOGjPLTsLPIh7F48juzjkIQbgR/lGO8J5nXAcCD3v6qZ1xwup3ruVn5t
g3O+zYF3b9MggCLYVYtaz9gC+lRgScf8KpJtiJmk6BUdjmz8yaDdRf+6gWIx/+iIbhWpv2xxqCyT
8SX1WDsonCjnbU7IaCzmy/LZ3Mp+hNsV2/Qi4gh2b7UxaVeEmD7INokBAqc+Y8hsfGUgGpwdiHrC
KWJ5sAAlf4tHmwrg254gS/CCWlDveu5QuVhrWSm2c4np5UmK00LvK0C1QyfFoUSt79lXDbGnBIJA
9rN8YOtYgmwCVSJztzccbHx0fxGVswgPPsOSip1nroEXAesZ89NQ4EHIfvdT+2A7jPANfnvgRtO5
9f5PW5b3XMrm8Bz8H044BgERtMOtDRh6900q55uRJpscCzKTbGwkc52bbzConZUw6dKwd6NFf6dK
z1qGsr+NGJsmgKKPfUf3ILfbAlrn7dqewmgI9sN8Yh1btr+3MnruTrfX2Cj5bOwlwZcU1giGY0sw
TfCnLElk2F+rjn5bEFPDsULhO3DkLNXwX4ZDhCzQooZaXR9khff4PrY8XTyp1lMiIONvNmiPi+xL
zQXqwyQRRGgkq9Q7DaJ+t+cvY854bmaQqn0TzglNW+xjqvlF05IvSTgbH7VuWZyUDeag0Y6JrFNK
EkQffNNg/6TDpNU5PliWEUINTCnWhOoCt7+oGDBiMM8SmRgsxdMuKLwpNLfVwqxbFr1kz8viQMrr
3rtR35aU0vJUC+9Az7PLZgZevVUTBlG5jtZnXHcKxL5Bxq3t6ya6+egzI5UcGUMgVmDEqTwf/thu
t3f8L6lVcjk9GU9AOrepGtrGdG2kZqjcvFl3HIB+wUCzxX0oKfo8xLQxjjQjw98QDNyjh0W3fzQR
ZHnVAYnnS0ZFIlfdkRP4Hql4vRxqUgmHCaIqCg5Ullus/j4069F0m0ur0YavrW1cVGf5M3liLjYY
evwNL/6RabUoiCmQuS+uvYgZf4TTkATZjJSpgSoofyEQTxEFO6NglhCh1Ln4Y7s243HrkFHLeUHZ
e6Xb2hNUC+QOM/Lge8T2p0dOO9mVIUy/gLQ4qd3/Glq2chA46Xzpw50sLMJA4f6is1wzqJjGGeWj
M9+Uj38BmYMV5I/yzHu7XFek7gUeg4Z9U7iISTlZihoUod9THDApRaOvKSsSs51VO6Y/eBXtU8Jo
UeXHtpz2sYnNBOET2ZZiq+ToVSVE6hHdWNaYvE8zHTmcUtfb9vmJGN9yI5aKOceoIUr3zSKdVVVK
QgONpvsVUIL9O5HLS6jG0LA0kqMLqUeiCCsv4qHS1Taid46wlcNzGNzvGACGS7u/HzlKRd4lkZOR
WHeP1d74Im2KMLehlbBiOZkOsi9MhwpKtIvclCy+vzv3AdHjVlLMIoRB3dtPAeZbclzI27Phy/5H
EuwcaTRtgfvyYY7FRj7wRAPOZSpwAMhl91dJGaLyHZkqie21ooCXs0+LkC/I3Seiy1MlrZfCtEvL
PcGFM4lvsKBMMCkySoiCA2fK/3f8SSTWEFFn2ADwwXH6XitUMq457sQjlihojv81rODUeA6z4FFS
Ol5PatiBvLKEqcRJxUWV0JJnOLRyFMg5K5ctu4VzlTNcllTJOAmOmgJJRprq+4otZRofA2GR2C0H
qyxPNoa1IDgi6uBSAyVpXOtQXGRj+tgXStSc+f6UQ/9jd4QtriYVLioQ30B/A5KsPP2WI4Z4I0V+
C2dAdlZc0rMynvMieFvo3MuZxpqWw1aSIsmEQWK2dvwp7yRrg6e7kE14pJpcHgYmayKPR10kOTI5
DMtOchRWFB/PcBnG7j/xWQUOMClP5E0invFIReWxXbhnvj3vXN1+QNT+MXhI04eeYfXaccJqwvD+
UD16K5YQdYmC/r8Y2yldrsWgvYYjcmnoNZD5VhpAJb6NMLq+ozqDWrJsSxr3rUk2niJQZT1xuIxy
egb6uuF2tSas1qj7BXMM1kGtv3lOfw64b8wC3ioObwcnQRRj6OURMiwFzz3AsLNgrF18ryOoqenC
j1uP+x+QduMxYEGd1rfTANXX+rY83oR6x6D1OZO1++6wg6hEvBwehbZrBOm+GPStbJaMJZ+Y2YcM
E5RkbRJOVnrDMfWp10uop7l2lqzQit6XQT1EbcSRPx2cxjslFsJvHqzsQElnvJADAUoARs5wLgyp
p6G2uUeTo9wuHsmoadOS3nQvZeWeZYOwRYu6v1cPUtwYDFF06npLMLL6dC/D0j1SJJaFpeKDXKlD
RjvSCw1Dez0AgQMYIZ2kW+r8Qk+UAkhCgsp/CxOWvuntJ556KZTQfN4REzCTlF3dqmTvWeXGX5wX
FpHsWZYUMpQ9LhMPUmjY3V53bk0DkYaulx6jxVHRglQMyzVHr89DWTFZim4NnJyGfY0zKB0LcuGi
MB9j+KGj1xzK2rrgHQRboYV7UMxsweYgB23uKGz7kv2s4cYMOqxaoK3Wmta6J10cFGScL77jPrcc
BFHoPYLpCDWtWvdDdynT7Klu1aPkdK5MKtctDJDca4WT7RhUn5PZPDezBrSqHql6PmP2g98aZ7fW
3lwoblIAy13wrO4rDMt9m5D51XN61SBXWdVP0HkfXYVG3h3rL7BmD5sfBrunbuNs48qINgUuMk3D
kW67LSTH/pFhxWcIjytjHMEkrUsxthcW76nAEdWw9VsCOs4MgYuXqhOH4RLiJNoDU8sakFZkAOIt
C9bEkkfqNBvwLUvUR9rXFH/aBZssHOO0Ayrnk15G9/JdEt+ZQlUyffaMosqNYh0ISSkRwG08b77G
yn8qbOdPPwevZYOSne4WJnHvzM/cSN0us877MvhpM840e8biNEzMlTs4uK76yMLDQpexkuGx8Itb
qC8/FrmjWaiNTpkoRyKCiKMxOCfJBxIwtRYsTmPBOKSkiNge8YnhlSZqQeCrpYZxgfKNEEdfZ0ut
c9LwlJEL7uL5n5GZr3yCz2zWoYQ22UtnBCdcDOx7sim3AEMFluzNCNSeOQUAJrVDfjPvvJmtwaYp
aGJKAtPTsPZzLGSmlpYQpwtqMayUeF8OF7hj8N14CpJFwH3GhmozEvIhNT8GZrHnWMmhg/XgFZPl
wwjH4hGxgTBu4z+mpAYp5PtBmgWv2nzz/u+cao3gpaSfwJaGryfVIfY5ogzAFp0MoKRO5j3lPJIc
iusQ2E9OZcwP9tDeuEDaelIdGTGO6HAVpXitjBPpAK8CqwfQguIWrqG8CBfhaTTxdJqQ/W1ERQOA
STJXgdylzy0QBW9RJL8a7ojMrwcQbje8qAR+Sa54xdJFSMJOTylBCNCkwHfBiVwcMU3zok1fymGE
Xpe2ZAGuLkcmnyGoiwuAloAU93Sa4Ihi4sFcsCiHyxhyP4WfN9C2jtEQ0lNxOpij2jsfUZoNMBv/
QoVaU5GPxOwQg44qCjFOa9ddHf6EpY9zCaSQ/Qj1k98r1VvZHRuCYTJe5GkJBMsRHyx/JIfhfAnb
5oP7zuvLB5JHTUVSJb8wvOUuQwjMZGVwTJbTuBaCAzdcheduSTnep1c5NuRRyC/z1/LwWCJ6RH8T
8wXxoaJArQx4Dr9ZcMUmE6LQvKGG38iN5xcUVfNI87kXuQgpqWG8coeI24JJdOWNldPw7pLX8Pqc
1fJfWPUD2KCU/Hn/xavwTQaQ2l5/EliKlcBTkmJFKtCRI1lOW5tr49xEmw+zG/IitxXKDp6KkmTH
nGdYo6wccCaDNFwSEBMWDz+q1du9FZLzSVkOjYDq6S61AG0hExtpc4Kk6JJp8N0BH12YxjMtDEAp
24r+mu6DotyigD4aYX9GWPRJ3pSRN42zQwbADaFIsvUzWYOQNeTAFLChlH1CFWdjiI2jyMaGFNIV
zlVuZu8vaFFCub8tthuGY25HJ3/VPEZ8sVm4DpdKN2nqvQQc7hkyHqiJGFeUb9JKViH1qQ08V7Hc
1XYy/UeYlTeJLpI3Jqx2RVhgTMxLggcJt1MSaDklURyw9p3oWITlsZkwZcfkyxDIhE9uF8VK02hE
Frd7konn43h23eXYpuFayogsmx4i3QaNqoIPbisytVPWv6E33EhXu3eDP9kQHHPfQFslcDZLiT6f
wcBssAlCFAfdExeX+pkoElkn1EH8N3eHB5QTTeyJLIg/5Tq5aAFoUAvxm8InMQv7ZHPQYC8CG95F
3diiHfSBPXcuJf40+i9hDfJBA15l2UebUN86nOgsbmkEuZP/KPUPd0GSgiouLncUDppOsVQ3EvKt
xyhfnr6yaDMxNY9b4wKEOWN9UTZObDSSwG9GtVcenAPHXWexv5YrYD2YLDm5xxpimgTSj9FLe/4N
Sq7ZRM8uqlC9xyLYf3Tta5U+80KFbQOWZbsx/Olp2uG2uXUJcJFrXkuav/GgXSaYtljW0RRmrLQK
ZVsMLt0jr/ssRyBiglmuqhM2P3/kfV366cLw1B70NNrAmkYHjX6T1iEPVCCzoAVUotvAnmCXSvHg
2ubL5GFu0zYVDh8zwxLSBev1HybdHUHaVpVNprZ8mPhIZK694ZlrBuGEzVVTMTQG0dV77nBiRV79
QthtZiwimoAponjrQqwY9GCvqm+uvDeOJnPn2Rlev9xjOUk7z94ysVzRFFENy2IyeZ6wsXx0NLQw
BJJSEcuatUAsZDLECoU8KCYZEoWN1P0t5bbgpawb5NsHgdgllreQO+QVeZyidWFza2GNH20HAE/e
f26T55SqBo8EORbgTuwH4yh/0EpnBcyeP5RgMYyAHPaNagdEypadJKt6NKWuy9CBdZp3T0H80L6q
UMLlg/LeonY+SbE0ka66gfZvCKOzJO6BNRxqAq1n/iB8SlRw0nPrG+egDXkHoLyGpkxtevQdvLyQ
BhtgRHtC8IznnrSJJXGZQR5VHB6FJ8Lo1lOVuCcLNeYARohpPFZf7s72oAWl9UoKHmnYSCNGApNA
nPWEGAw/pSkJQN5vVg9Ca36hzNkARMo2DgLrXs5FuPXL8h7FQtm8JnhgL8brYt8G3L0lQLiJ8y+H
ajx1DR1GnKURDkfgjIHzYicK0xpmdqSKHP4tYmvAPMb8CXIibQPjFYIz1PFHiLEb2UrEf+zJqGyk
HAU3kUhlaZTAsp6InH0o0hOvtzdyzo/GG4PFicnjvUyVDhS/3xMUBAzxFVrXhyRvNypEgsst44f/
CzeEOvk0M2ivIB8sWAFpOaWk+hc4Tvb8/9IdrogV17HS+T9iDL8ri7cYL1L1DU1NJgrvg7yERSHn
ixSZco/JPGJA6bT8pnjkYKwYAMo6r9mt5BqIvu6Ij4AMBAIui4ujOhmNIxYre4EseD/G0BBX2+if
dDBLLzoaFPL8Vjsd6wEj8eRZRyrQ6KGEzbh8l32kbpTUPeIcOi80HeXK2egJqwSIiyJiJXuTc5mf
CeuGdw4hBDTQQaOc4R2IgXGDSr8F0Aap4NCJB6wYvUAiptTwDrCxNQF+V83Z1/+AOhInpAvfoM2Y
fGz6OdjHfFMxAKcyqFxxpghfygi3Pm63pOzRwrkid1VqcamPk8FHNZ6c+UvZFllUyd2wccrlh7Lf
BEbn9//vC0eUgW5uNphDHDJggEXFveemgiVyxwTLkM0yZCc0j5YDOFtuqTwlPPAi1CytYW2X+fd/
a0E3PkagN44j6XbKThNVinO7RxOWkURMna3Eq7LnZTu7rHE77NYEWa64W0zZR1tuvzXKN+rxuwpK
vFverYqimx/zTVnnwvxyAf4GtKaAM1wLPyAvGn33UJftVTYd3+H7gXriUbblU0DNZlKWY7S9LtP7
Y/XSdANezsUj/wzKb4PSW1JjaSNT9ZJSkqDFIJLcE+4ihgKUNWAQGkYQLzVtgnZhfQNRkFXfm410
aeZbbv1baIsAAWARbnxMoTwiriGfEjkLBfiVTB+bT5MlmCpjD8NwJ9wqYUzwyiQuUL3AQCPYoSwT
/pzEbMKIWABI5cRbWWKSXtZ9uhnNVy5UAKOGpq3sosWQu9FPHvAZZ030zkaTvJCtKskir84X0lhS
4Wb8DrFPIrwbxoNPuruArDgK2ZO6WVB3Ip6RXJkaw50kjfR8R6l/eJCRY66Y8POcAKlF4FMSTMEl
5IMiGI3eiVGZ9j1QpsWG2nNBcnTKloeMwzKvfO/BZxyGYK6Tz8AO/lwS5Kj6lm/ldAalzEvozBnA
613cnnr33qPipYSTw11JoCdLwq5fYng28pghPfDBkGBsGHu3GrkZcj2g4DOhBP4mhBNAGll/0TsP
tcWoEPof4S0HXZelxs5k0bCCJ2YnQKBaSxTOjf/ygeYpSRyhb2lvLjoCQcfgcO+4YNQ066qP1j3g
Py/MfWVVcZnS9e3NDNX6b0oivTCGw/3NUmdjTI8zYYA9Bc7Fm0kwlx0pkRzEbWhQTyeNnB5sxZFG
o9w7tNdpgsiDnknGKgs+aJdHNKF6OqIeuYx0Qdmi2BHDGeL/Lh0B0Umbo4qwP0AKdU+j6zsmZjsD
ZLZ5nZIQC7QuqV1Ouz2CZgMjSz5qMqX/+D+BDzkn8gzHxP4d4FbifufQwc9TRldxGlOcE3ZNw4ap
TXXAAC9TcLr+Xrex5m3sN0xsX0jeHHAoQAZZurKaBILhESw9QE/jbpl5csjQYzmgwznt3RhpKzFf
SCRpZ26WiT4ond/G/ZLzr77y6AkjYf4VeJaglwQbvIqBo9zDvT8pqDmQkCx9STx6Dk8B4iWM6x2W
Qpwi3BaTZIg/vh9XUEXu64L9UQNmF556jgbsMahfWDN8kbKU3uh24pkQ+JnA9ilJAviRfDzqM2mi
QzTI3QWHNVKkBRtSUAn2meQhZPsrF9JZWOp7+ZTctzl+16oRf0XMReiEybHnZDH9j+w4xe+yqVhI
wqvM2BEFWBNbKAYnl11AN0/YbmlHlxCQr2QAR1JRxbcbyXR0gA3ukjQ8a6oNOdI5SJl+wliwO16k
J/mV2rhSbInFQx7SPN27WUjOBHuWQqwc+7NAS2wq6cOzOzRonwho8RlbRYjHsHJLF5o6C2Jc8GO+
EAPkRnEb6HJJZiWVMrsQYH4p7rVDw5khbyQ1uu7OAgrLP3mWrH2OWvk8hG3Zn6SOcpT8//nt/3re
snfGiaw2F+SFhLYhdZWy2st+PJB92fv2Alld0WsjPBW0MBNMpLzyP9Bz3kf2Jh1uPzwRr6X9LOWY
/NWkg/PCMhAMjN8jCtLdJiHwKXnIBYA1Z/I/srKM8Ql9/yLnjLwD60i6+rJ/MXUBZKwJ6OIn3G0w
Oz3E9VUKJTk9/y87uqeeZHY1LWqyBFbNnY/CmmB7udIhIHQT9e+N7bR+5oolVyK0SmDKCCxFG92b
/Nxs4tdE5SwAvMrsPa8g7QYeVqbqPUHEBQWWVSj0Ktd0D17/p2EaA807Wfk8G2s25ayU0oTTXbIi
UhZ5a81zDhwYTMuA4izEp6WqoIrlAJJwUyJ8DAY3OGq2dnSnZKew4AvDAiJMi6Fe4+w89SAUDt6B
Uxd1ADq7/ottKuQ6vjBoesecplBHgdTvl7F4ggjyaKblk+kZ1G/agwd1NPUC2i5G9hw1WF6y3pes
WhUGvClI1ZW+vMXl8BNjM5kMJj0vp/20Zwr5YImYUKE9ZXbz2EwJXPxwH+J9fU+RWkhwCSBW1VfP
ec/ZEBIgILM/QMl+kaa83P44t87KDxGlql3aRj9A43igQtRvm3oHgpRvulE9urF3Kpr6cR6aA8MP
HurKfWjaZicUqawNqayn6J0W5nsUt8/SIO+K6Tz2KGN5/9Gz3qUX0WW4UoXtq5cFX1KBMJLrzACs
sx/Ml0gcAXBOaRqiQOgIR7m3kGz23bHs8mvSmBcW+wsmwIykGiL2tkUcC7SvBPOvVdLrt/9H03ks
N640S/iJEAHfwFYiRVIkRSOvDUIazcB7j6e/X/E/d6UYIxKmu7oqKytzCCLp9W1U022nDj5bjDxi
ylHm6BG5cwT84PUhPTAzfZS6sBv8b05/qvd8LaCLTa+/ADuTXoGXLXT7MmMNeQkzHNSo8GDBd3gv
HIigrl9T0obIjiFNUwTHWr3xjZCqkU3iux5TOXV5Qf1/a5n+nnNRWLSWq5GbgCx5DSSq0Kmce59V
atrLvoD14/fvmCI9I9G+1kbm2XjOcgxHMWOGg31gnuZ8I8vWdDAW2/wnsS+yPJg7aCLAYWs7Z6en
5c5BOL3JfKwGq904JvtJ9QcX4sddjUQuEMhjtrSvveHc1e2vMCgHisdbWwXyQwsLoBcdKUHNjMQ+
WzTtBvddclxm14XZvKF4Zc75C9nYn9nG5yS0MFMsLjS431DfPFUhmqUZ51fbmqd4dOFxZo8ancQ8
mnBi8IzHCA6wZDYdATOC2+KCOyTLIq04BmHQL+AcF7hXequGiC0q95fBxGQTLSWTqOXuxvodyXls
B5EprG8IPy5PwWCQc/EaKhAAu2TpvltNpwjS25eiy6MVCOWbNETtFB148siKkcy2nm4x2oH36DvL
j0PeJJVlukwPt2ObLE4lag2SITWG9DJJTq4dBagQ7Af7bw2EnS1VhyXRJBZw735gr5k+3U1LBilg
eBtilLDBYvVJuxeskcPQ8L11Pl1T+Ayz+aLac0MQZZVIbBQOSuyWG84RicEEOUmK+qw7SA/UY65B
IBUh3kc2h2ZFrkiLkyJMcFlB67m0mJaWRaOBk9WkSMe3505+ZgDN0vciindkzcRaYVMJfkhJZiXD
VXIzghgOq3IwStnmuG9BXG1amEQSK40yPJdx+kH64OWpFNZdO97bNGASLiYsvjtZhNb4TEbFAc5n
cf3Ci6H7TP4nnWEuj9/maFFpfRB4hcAuycFMX4G9OPfxPz5Hss6oaXcSquFMRW30QghvwnJLZOUg
gTCC0IIc0oIcl0BTutn9SOrnY9TDCCTiO0wRKVtaRtT4xCO6cU8NoikKTGz2L3KvdC04UwBUpIDg
iKXGoHjgb7lW3vhcfDf6QfyfwBF4WqKm4Q50NbX5oaHv5onAPs9Uzjshw6Ay2O+kVuHuYzbcRFYg
52Eg+TUPlOzo9pKqaxaTZuZv8EGbghFIE62FIHjUe/9JkCTHR3cAw1K6FXxDPb4w568heSMQOzuP
1ydRSlhHN/ed8tNIx51Noz5PoVn3l0EUOI1jAl21oN/MW0g5+wUU46zkU00SI046UjTkGSUjIS3M
doM//WHK8E7nX7u4vLIegVBnWb19gclhdnA8xFxofjn0Ty1mswpANelXaxveqELSVepquUAQ+xGF
Jpnu4XKkvqS9jnJBQ3QUJlaGaBNjRecpzx97/ceovbsQaWSB6GugBsYn3zpa3qwMQZEkDQyiCFYJ
Y8zBkySItih9ZTRdgO/Va1p8CJAkjWnprRhADcQS2CWh90LRlPE2uWtWYu7+yoKC2Mf6q6or7CPd
hd9OnkcpIitGng444i17aVE5QlPbCEBUviWlBZVpIOGRHdlVtG+mL+mpUAxshZ4qpym/Lf0rroqP
lFPFY33PTLCSbTReuuPx860CPgmEKltxgRnigEHzaknKpEvGZYId9Ip8iQAve93kflh91CpV/Pq/
LeWR6cjRDcu5iVF3A5bugfNHUlsqY/pecHrhRYNz99Y5Vj3Srf/4CDyVkkLHFucH0sLaTau1NHBE
JYl/7BiDW9Cq1aG2QXkpTiZAmY9SJYWI1BLgTC1ZXMX8sJT34NoS1SjcuKrMvIUTqWDRpJLTgqUj
RIIsCNaS1VNE6GW5DtUrqL7HqUc5zjsKCGeMioF9SheF98RebLvqCCYjfXzBwlFm35sm80IxzCx6
3fxVZ/xSeEupC2FWroUSXZY+cKs1o1gI5M//RkXjPnEWHJepuEkmFbJgQLUSgzoK2IQ1KH0Fm6YA
b4t3Ju9fqDly+RLoWdRcEeOBbPBHS3+pQS3YAFA9JIuSDc1alxd5I16hPlTfdqk0DfnAAvxSNZAz
q6vsUmJWbY9X0n4umKcB+5W6TvAOFE8EXxOSjbK9R8yhI9RlhB8tiwgDaSFOuvNyo0bHlxLhsmI6
RANynTAQWg71BtIhGbM5GduRYKd7Kf0K6A0z2mVJ/t/dSTdjdCD6u+9c9ggxuHL+Lq3xwBvkNhM2
Mj+4TN5My5pqshG0lG3brXQXdQ1tPEpbyYCW0efDvWRqTpR/6Vm1ai1jJzhPx1w3Djrejb4UQB9h
WCN8cdCUbHCmQLEXUth0zX2kUXIF74ZJo1Glu56e7dI0z/LR8mRHv3/qamDBPur2taF/Nso7hSaz
Gx2SUD3aStLq8IFfx4yeU6/038aBJ9qCo0iPrEVka5p/9bTGC7Qp4od8cf7MdjqvxrI8xvD0uma8
hp5OpWCjKalq2r1miO570+IFExd8Xhpip9rSQzaRiG3wtCpOfjV/FDnNcVvJiUK6bRceok7DTkCc
shxQHmrZO9alb0N0xlBUwzwV4vjRVP2bQL5V4ANzhHWwCWFLGyYAazBan0tqAz/CDUVPdP5EOuXS
q+XX1sqXcnHRBtW1rUTgAQsFQXzg8zxYAZOEhZGEwJMR0nBI0/tueTArRODr4DS42a9hm4cUYZBs
Xlaj1f5B/QP1lCWFgEVgYu/bmyHG27tHOgWP6s/KTkk8E4cZDDO/yxtjDWtMKkjBS3SFqn13sYZ5
g6gQVqNS6VbwJSJ1Nesfx9nlRCPUNMvyD1F7oEPND8G0bwwiwQD1/uQVewKcnIbgFg8hzZyGvEJ4
R4xUSSQkZkmzQ4h8EhQlgASwcwnPuvQaBfhtx2pXaBnNY7rL8wVhEAwDFMfwTwCngHJ8ZuHIBxC1
5DKkhhY4kU43y1u2teRIgtRWDA8vmv//HGTBpnCWRmtT2o8CPOOpSRFDFIKPKc9DYjEXwkWOVHhl
bD7eMqT0S7I6oQOzs3le3Pgt9qoHeWtcBvFRSDYzqnkCn1eFe4Pg0hKVKKvZlwwhyA5iV05R/SmR
q9r5EtJC6K4JzOThmjAWwtE3gkbYJspQyxZem+QSeEaQ+XxOGjsQDAW2XJO/wSd55lpq+O+ENS5m
5vekxyGltQZlLMbiw5c2DOmFPJJF6x/JKpjEpJOFWt6vnOf9B83+AN00eY1u9Sjnbjulj4LTyYf5
LeMu04oDBgk1ADnuVDoVPCHC2wxL047h6eD5Br+Qv7RaG/LhB3cpMIWw3SMzYmgS3tIQ7yFxH60A
7owlqEpQT3gwV8arbTJ8SmRiUhHIrDnj6/BEAU9SIWMBXOjEuZ313UbCMF+Lw9C688gigXfdimnl
mqakiQ7LoPAi5UAwGWWbVbElOWX1jPCw5FsdsKrZqJi8aR9QfXtsyLSDNn3rCNwTAmeYY67N5jdz
4Lp2Yfcv7PlaWQqcFJIWS+7jgkqgRIQ20ZCYIteApYx9L59EgE2iEMduRoGR76EHtpf5cy6BtwNy
FVdJtebxJz46NjmsOqqlEC63jREdaUAgc1EJ3CMH6MGjftFCdMUDFaMi7GZ4VPjbnCodHg86Cam2
62BoM0RFjKZfI12dwuu2QuGgUlm1gKuUNjHelJVp/XaUHzKWKTcik6JD2G2V5+6EV5DU9B807Vlq
BJsaVbqeU1WtJH0hpZO2i4CAVPlcz0aIGRKZEDm6ly/T4+DT6YvfcsngmReMMPdfTqeYNYnWls7Q
eYkrELgeiUVNzRBk3k74CbX7zUnGKSRXIg0lReqN8+A9YA2PSOtQBmJoBSdNyLztOL7bMxIlbbaN
pDIl3GGUtok7HiE36luAOZ6WIgoMjgCpOJ+ZPW7sp2V6G1GRkezOpoyfoMSx53WMBnFQvgMDXksL
CVnzO6kkMndeS5dcShRB4Igj9MVKiERsMkalEJ46aE0te41EkRuTtm+8TeHf8oAko5CaBy02bSMg
H51Mlri0oZzM+UMzR76HRS19fCy/7gOKGp/UzIX60cOYAeF2SEn5wZ8kxhAPSyD8ZOh3bsR0Au0a
ShbBBUX2Q4hQTcrZSMoTqeI5zSvo5XWyVZxUo7/s/QHqHdy9vHDPumo/+Cmf6jsdLCdgIuWtnPTL
DGxGB36oj+8S9duyPnyfSJFEyWOAgD0Ox5RlCRM1YGpn6eojdDlRC3ZUGTPuuU1O/zje87IkVkCQ
pFw9G+g8pXAhCTK3FEyYq+zuOblwkfcpI9xa5MGgZ8QHaix0DMLpDUSfTzzcsny3p+lDOo0pWDHL
ts9urZ2BgVqF+jhI8DEJtHXrMGMIEMddjSA4IzakDjCptxAnaCTIRJPsbIkLyNwwHpkIDpugCUMB
EhbP5vQrfUzgHGXTlZ0gFpP3mZj5sOszR0osUD0H2b4UTxLGzch59rMqjyP9d3dAb47y7L/NBxFf
1GtjAzV0Z3wcmVUz0GXqfqXBnnUn/s0kfSta3CDrGAqVauUY5IWyhKrm7HhoE8pzEE5aTJN0GAbE
HiH1o7taPbpAIFpUxzx+ELH/OHsyGeJ4HlKU7rZgMSfUokTnPKqkYVaxIwVG5VuYaUeF6lX05gpU
9Yn3McP4NYZCwjsScDVcfjjpQYDkSFV9uOnwboSEYFI2pT53DpQAQ0CeRWuJ4OsDTu7fQmmWHlXK
zkFLNo7/Jh3qWeGN5CKtqaTMNlIsFHl0EuIUuSadB/oIAMsNkCextcZoD3PyL7U8jFH2RsJfiG0B
bHWmRa4G3QwZJpIgldnhUct2Mf0KoSTiE7KuoZf0DvXZtBIUh4XA3Ta4aEWo+UiZKeCZnIZyDxxf
JBc806Jk0ISNSnSjB+RgwxcGe/6+lxlp903W0C3q5QXwHmLfbwYPWk7ggCmdRL02HVpDiKbDgJH+
8MB2UDRxcY7m/eoP/I4UaxWFIBiQxadolbXhNTtpenAbjuEJshSTA2iOykkqBx1pfNLvpsJ4w+fs
XgdYjASOYB5TXeU8GOgVy8lj6PAexV6xPEEootH9LccT2IuV7UQ4R3jLDqT1vP8Dl2bkBGwNJLt7
knjHeWTy/AAx6jy12G+kDHBgfprY7j4wf9L5SyQOhegth4SJaFqrCn09GhbR7tKEzmvrlhQagPys
MbOB8ysRTOCVuQN+6UQUmxEHB47RXM0ChqJrqAiE8itsZt4sqxJS85MkGlNhneiNdRPSg+5rAbpS
zBElAQgBQZ9H0k3zWjaJsONEOqJ2IqA20Vxhw5PaBUX7yOt/QJ/jmpDm8Q0SAITOyfuR56ohpelh
W6GYO1Zlved1C89QLnRkwjBfupPHRKvNKUUk25mt9tYMw08ce3v5FJfCo4ZWLMvIna1tTvohy0Ju
shvNndbhUIVeqZxgRTshv4bCKTFbHmFRuJe2W54WihhRUgl18wDr5kk+p5valfy9BAaJ/wJ0ycEH
KBaNwymYnCtHNniCdhNv9EglW9pWUJ5k0kOyX/oU081UXp7DUnRPFTBkjWJAPB5Q0wbLIRkxUQnl
pBF9555pQDn1Q2zbRcgR3eWS04oVHzdkIAbVxACRzEiC7z7W9wtmX6QrWa49AiMzG2XcuIKTTwMN
rqNi6YdG/lovDMJWMjGZkjxLfJf3GqKKYrOjNMTc4jTaS4mZJOM/ty1XAy1/EaxeWLXuuywJagyK
I5lkFSCMtOtR8dRNLTzFNEccNIGiHpd2xjVCzOQlx2hQYO4r58XBUyQCPh0ctGzaUN16gjJtxcq8
lyNZSACmNpxMxiN6e5JsV5JHCiMaPx6DEC0cPguR9h73qxaRBvuuMv7kZg2oBLDJkPZuoWKkm9ff
u7AWwDs6nI7JQX7IbTsphTVnL1RR+mk9JARPm59q7laG8r2BNqKzqf0MB1JY5/QPbLbbwGxHbXg7
4SuBwUiPFpI8iBAErDLD8oRlN+n6AZ3Ez0FbTgaxQ2gLw5CEO98K/5IcCOgnkFCt2du0ijAy7MJ2
S2v3j4x3Ce2R96pB1WZOGO6PerVL6qY4S7V7J7eZAYBbQv9xJX030CJplTn+Z6gRJYgQQrES+BHu
6LtVRJ9RXpz7WdwYmY9hFxa5tUJFGryBI5KbxgHhLh/si0AGZDv2GPzMnL84LY37nu3Y9zSovT9R
RbxikprTXfa1pArOXB+9YbmxGWRxSucwp9YicqEV+SAnl6x1CAUp09OZGTwzFbMTZFEzTJQX8edC
Tcosc9AsRhd7DSHs8tYoSYEsZOJzIE7KySe58YT9jIVKrEmhEiFZMNnBU9y0TEKBHo8HCVNe3DyU
2bzrVAc5rTy2eF57pf6bjwaTv/QohLMrn1mh/JAmUKlhjpA/SF/Zpn0i/0Vge5d693b1zkGP8PeC
DEMtbRPEKRBuM0rgINztTlejcIDQdHtzFdAfH52VqLFBjJOqF3IciiZkXKSOLF554rdQRJFd6f77
xBFYcYJ75nAIqSKl3SuVrKsTezkJELIUwKtm2IYjirmdqN81nrFXnCKyTC3HOUvow0PlKXNKGUDW
kLsz0XeWrxJBT04vD4VwN4Zhm9Fzkx50BcuAo1OCtKB1CogPcAXvXQaHKCbSALs6GP5JR8+LT6D4
ZMGpRF8PWcFAvUn/iLGwtn8UlyE78FcA6nJA96l/FAxa7j5ir09FDcnvtQ9Qjiyj7ZjNL2bWAqhk
B2O0jrdhB4bhm0C/oMIFcFMZ67yKnhzTOLd+8+yW3qUrjaeknwk4WmKhFxC+mZ7JiBvhykR3I13a
XaZyEn9C55RUG9ClBMk9bdxoTfxaYDv1gLsH2vaBc7GC/FiV5k+SMedCbQ0E3YQkRHbm71OnyL8S
ktzctNZ9kEMZnaeNHtUfs4tY/V3sFVDEI++NPa3dcXV/Rnf6CWcyPWQXIH3qyLf2RWXt5rTq18hs
rXITZ82QG9Oi9MXu7E+Vmi8Oc7sYNfasaltt3chP0N9e/NWEmsjGCmwPDFrDDldHA93IbwZJRUo6
gPkgMvBNTU6stMak1cpLLBrEkmoavimPHV29dr63NE1ntIPFU5WkwDiiAhjnJPdwZo80ahPYbu7B
9gYKkXAksZrQbENC+FSbnN39ZIIBAx7EaXntUOdFe07fJka/1yoz+ilsDMbdrqeDA0BKgdE+LwWk
oKoJcE9tq/fGz5ALypJgBw7IQ7f68ah1xWdGOmsUcbEyluGpsvJjM3YffZntkmn+QyX/OwcJvo/w
BzYLuJ/P/LGXu2BZWX2ZUN+6czS3ZjWmMDTQFktGx3jyUnP61pEyw8rBuRgkia6ev9CWEw0CclOW
1GOp5nxtqRwyh96sx2L6cUnYUmsw7t0oQ423Cr6nhey30ykF7LFEussJ8NBFjY0Y8NlbuCbLDKlG
2sU0ZZSRfjivpdOxSUdth/iw+J/T86hV/0oDJCJXM/7qAQyvEBEJRvZesT4+dbmeHBw3v+C4nJ0c
m2GkNuL1tFZkooTrUBer/qhLsuqgEOdEuiVqYW/L2B1qH/Z2G67yxkENFLV+4l3LUVb9afWJUQiY
53FmUZLlzVbrYGGzxTzPhRKT5u8Wb5WuWva3rquvpVgOphH8wHdnErJFQ6sfLwjXfiL4ux66ElbB
ck3yEKARQcA2zzfabL07OOEWtvuFTdCLVbHeq9EKDk5dPXWgI7WbHkpGZ5zBbmDqOdk69yxUyVV8
nxv9Z5hRIBqC24vGrF3WP0M90Rnwp2ejSGEF4+s1etM78s427gn2m1Pin4p0DEZEEdNn+h6ZaQR8
2gViQQ83P8suUVq6u8Aa7Nd08HdLGRxSGhw9B3s5YupgZbG58wVRCtVgrcu2y2F1d/AcmpXe+uWu
btCc6c1x12BdiTgTUo1+++XBGdMSMqG8DKmQBa91+3w3GczRhTZeo6MUdUtnrWqdeWvNjXEf0ZI3
OZ3iWHr+6ffo+MdUd6+Nr84OiwkG7IuBo04DYVsLIDsZQ7pNuuknNYSpSfcRd9j7BIvtIlA4YTRn
l5ceTjB2lAXESUoZwU1Hzgqaja0/h5QNaNgFJ3KD6wRvQAuYWJT/NregVjbjm4lPaeDgf24Umnc3
IXa1njy8/cYJkoaRcypkaQghyyCPsoIBFgSZJVQLdg0wEA1caM+LW8N9xkODwYABy0bEdA8FLvb7
pSvBw+VXYQ7QW7Nt876A397ieyioi+rgteCXlPfRu4GtXVPTywUZ2uDxde9wdXnpwRex3E97yPxP
Ndro3i0RUi+z8xqX4SaxLHQGlmhezVaYfmFAuOfkB+9K9AUDuRlY3i1Yz26KmWQVMI1HY6BE1nEm
fiONZpwbB95jVJ+DmaiZmo9esjw5OVVEY+FeG7te8tQt81GvHHS9E3hRnjGZ96VvzpD58pPbLqc5
1ut7024VJWX0asCStKJ+hmajARvDnvXjCE7+wG7MIy6pMKhTqqIYYWkhEdWOiwYFwA6fkrG7jspk
5iA71G627hcgByRZ95i1H7U+pAZCvnmlB9BR0c+hEF/VFRa3wej2j7Q8GD/IMSRThluuVJlwHRWA
ej3j5u5oqC66CrniEHaW7kMH5fV2ADKmFmBbEtHMNrKdnpNtNeqfwSkPFIxpEV0Ou42YICifQEaG
OmWyI4IxnTE7qnBd13aG7m/lncIYtHt6ByBQ5MqkCz0oZUW3xCN6AIaE2NAs9Ikzt734frpPaIQJ
EkcZdid4jz5AJAc445xlGrPfVONyLBIoLJOOrhZuS+OEu3tEVlEDHcp6iivzIQy69zS3vyayS4FZ
O2mAJZW9ojDbajpZcVSdq6xHaqZhRnAGcWdpBbAfFr7PCG4qJCZLT+AXA/1Ww0KNqjjpRrgtm+Fk
TKkYMdzEJ3UzYjYwuRWJYGXbNIzRkflTi+G09iYtjxAxQA2pHh6VlHd97nwKYayjXp5IjKmp5cmq
gJZKY277QkPAN3uw2K3Sn5TYZjK8AqJhmzGcT1ZM6NivEyBgSwGbG5j38v4yZJkyLcUvYiQ79Gi4
9Aj7R6eUBsyAr2PV+fdh6r444n1e5j3mBfVZeAEpib50Vilg3kpjggxevtUOIBJwipTwU8jkKECt
IkWTB53yRTXmO7XKd33Q3ejaJvMhpG8Yt+Pa2x9ja34m0RSYc6pRRnb41dCqHw0kQXMgW3nSLuAk
mGJKcmIG0U7WYitUKk4aRTuCu9DyZrXQiekXfy3LLQar9xbmM6d4HcbT1i2qTRZN54yo44Q9sqvV
DiF0USnx6CU5mVoVRv2ezjWU1g42/NKF69aGOO5xijPCpteH21xAV65jitWp4oQuoo0JKncn4fMG
45A7h3m0oz/Sd0gAaNWhzxKEdaktI/WAR/Gvk5QcXpDIWkTOWsriETJYywgjCdNNC4JryhjTMvie
hpQgoqAlxxZEtxyWvUyTiSq0rIdu2vmDtZcuQfFtjGjgCvejAngWrmpuuzTlWTpjDApCEB5LlnEK
DG2uzSm9R44at17/WWa3bHTDMnT1Yqd7ystklwLpNF40SAdbMAdTqRU8JiDiY0TC2+fJpcVIOEtp
XBLKq0m/BDmUi3T5NiyZDhvX0mWV+3Z6ax0bSI4j5ZwgpGpmGWrc4UF+P65Ia+3iiXeQk963Q3eM
2AK0OTeO+5EwRBJAvNSa/iGjv9FTBbt078o6/EAa/yFT076I+1/p2POE/Nl38OQh4OgRbBbYVpCp
t3GP7xuc7BRVF3cp/9LZo3tJtZG5wBWUur2NgqIPeYOmxEiSIyOFJa9R4XsqsLbYdwpwLWsMLbBw
hS4MRAEzOYBCpFa7aySxZohZ+7JBbBxuBdpWprxzV4OJGpU+04ghXWtU+Ztk3Y+g37Bun/0Mp2zi
GxDKzirTD/KyJ8uMHkj2dqWpMbIErV/TUkQreYwRRBdPl5qfa8FWUPKDC6n5B32Ozo5OJQX2kNqo
rqpb73NReJljHYE6h1vuZ93/204RbkNpg+ZtdG7H8ktUkIJo+fgfw4FByiV+qFk8UWl8NToUpbo4
y0/WVwEoT7l8Z9bOQboz6FpcQsqCeDKFKi63AROMXgfV42M8FxuJMUXps95s6QCWtajAsJkEHhdW
DCqyV9rk2wGNEqFHCCens3QCGP9JkougTmRhIye406L4JESZkTs3bAKaDa4zWMbKcQAX1LwJMBRy
c0yOtfeybrYhIasC8YjURFsAP7wQEJo3abCIddd6pYMHq6O9n510my8IcnaWCXY09rcZlsj+TY34
NfKGR0joj058MZr41x9n7U55iHAq9Qkt3iVGCVYgQStVzlsMglRw9goLVvoFSsB/0CSoU3Wl31uc
DjfqyPDnFk5suAb2tOlQjKb39FN7BdO78dnU+jcfTR/kue9qDhzWVN91IH0XaV0RhOIxwZ3I3btJ
/Ep9LCGQx8/ulyhRMn8rsyIyhpcN3mrxYeEGNZHuJwWLrIXf1Z2E4k2/yYd+YeTL3oWLpeuvslUc
qiqzbx59TV/pln7q6uwpiPPdrIIb3zFoyUZx06VnrmE7hY9R6c1yh0ojDJqfUWb/m1vtZLVYlGV/
RGVCrn6IREsz34DjSwsaFYYj/lQYxKUrqzcJ3w/D0OKUy1ATJq6LRfej0O7Ery+qX5AQ/PbGIV1J
o81t8qOElDgMn6e0e2oAryU0BgS3ZrF+ugAVbj0+ONP0SVvhxiLj6hhMQtQdYLx4lvCgO9ODlYXH
mATBmxnsM6ob6YfBVWBxoQxy9Aqjj+dNpXffGYoueKm9ux22ERU5AoIpQJGC19U88iLGSzzpNp6u
XUoXPBcEovJdiKVtjg4DpqwBOszCDZytvyOkTxk4ifTgQdMx8ER1z43qlcrzGTp7dm/HyC1RRy3l
rR/LC+Myljxew+N+SyUvmPB/H7R1Ek07UbLzPWclhDsJ+UglMNiVslcZsKRxo7c4oqAUm/TGiVHi
mTfByNVohAe8dORps8Nibfh2o08JBrqWbIwW8V/lKxJrr3524n4DDYdBJ3W0Ous62GF2Vw5IAzv9
dWiHX1njfWndzVHw4NBN9F3UgJvsVJcR6snGpwukS+kCnXo6TU71uKQM4zsJ1VgQv/ddea00bysN
VYGUygkkzCrgqtQOw3LNTo99YjNPcgIfMae91RgbawpXy/goR0xDsBJwjdQRqBR6I6IO3vLJrjGh
v8qal0es+uw+SBKC+7tCnosHfBMADPRzpD491eHxzYA55iUuyklWFV5YynhHH1uGR+U0kvA4NVhc
FtFjrxyar6r4m+YDksesWZq28tVTcNvYUTFs5fCe0+hE5BCgw9KKTYiJ2MAQRisuhLA2u/EFUtNH
4udnczy2IYI12g8Ukm1a2xyGb0Vq/1t0Mnieot4xkpIx4Sp360QZ8gwWKoIoMZN1HySHnTTvG2vX
59Z2P1r2IkQAuv28fvEuknUn/U/XTWjNS82dMm2iM+nK3YaOtR8tHEe6cSJPF+W5nCmIpXqNDHOj
vOjQxO06Tspr2DXrEMtjiM2HNPNuUhlWHlEIlcaOrrDleeteZ37H2phYK7RhDDU33ev+xXKN/ajD
90nMeztPfuxZNEYDjICyD31yxEYP3FNM4jFI0kbQTr3kOaB3C21PyL24gepsItdLn4kVMYx2EUnW
KwNaNSWBne2Nqb9PQ4Z/RkonR/+1CUAhqFHrYi0QBxikToZ3QV39k5e/5NAV3PFMj3lyGI1y0/oy
t0jFEf00g+xC955YAWFQPshrk9MuxxZxZNCdab3kF48KJGBLrmfZtDoO1MBCcZtghqPhD928SFOc
N+WO4SGaE/2aW2qNxQZURAvRtFHtvQR9hdStuotKoFx1k4m+VdazuJLlaIX9SzZDgK/y/KfTmAup
0Ouwk+vQpJ91Me4XBVaY6kGiEKfM/tnD8G7MxjXprAN0pneUsV6LntZdpLlomA+sTidALlby0xDI
lfYNU3E05ZsXwjz4Pmu3ddGYSyiLC9d77gckSxY8BdH6Dh7ctG83OGQezLhe9p0bfEOfvrapeaSE
ld8OGGNtsrM+su4zROD9JjwPVf1hdD7OWmHyV7517kSQxg8wuV9e3d67Tp3HcFL27s+qfkgr/7td
0A/w/Pcq6k9F5ENqmUwYBVaKp2RT/ljAWgkJ0IQmknxg3pVvTlNTAifOu9sWf/Oo4fTWW1Rwq/oy
zOMfN0/ocRklIIbGiH0KJ2Gs449cVaigLYJqwfeTTGVqnOuYDm+WzpBViZsAs93zZ6u6LRNxOBYU
rg/JxGWd+qENzyl7Dm21a/R+E2hkw0H6laEbLDFkwUu4iJuN3ozHsSIHmAbGmdO/Q2Eib+BfUWvf
RfVE7yab9lXnPY9l/J1o2A2NbbCJW++immE7hBTpWRtum45WqaT6zOVw1xniYpr3pQztbFguB3L8
XExxAh5vcpgW5blEzD8gcI6+863wu1nJ78aV+963yQ+uPhfkzi96NnKY8Q+aB+NImD5lvMHABEIl
VgXDDAVkmZEzaiqsTWCFxaW71+AJ3xQe5k7t9KZ6R1cQ8bRqPETtvzj5suoEyfpPjirVyEy9eTag
Kme9s01tOkMQo0mP5ZHrxCMRLikFoZFJhBaQFRNIOm/yv5oeMktIKsF/CdX0MHLAWrW9ExtKhYCF
ZOd9ItW/voqK79t4HCyOygSK12daiIt1jMxkJZ1POc7Y7EZLHdMM+HHCG6C3RrXd6t1963S7CakB
uXlNWfeF0P8ZgpYsK+YToN1KtmxyG6YPjUSOVs6mCFGSiJhAQmUnmEpETJ/xm1Qvt5MoXziUMQvn
SByZv/QYDtWtvzRvLJyzJKelOVqCWLawGeIlfJQmy6KplcVRpoe0XWH5JlyRzZ9j/+xQk91Ku/1M
hdC2CIYxLzCQaguP1AGR8RuaKWxDiU8ytGvCIJOKOKr8NROstGbSw4jEl0malTGFOVJakjXCHKXH
tuyxcLtmQ/gstZXvRCs58JKaHLmZDmnNeFNPetpRTs+KyQ5ibll4n4PPi0zG4Yw++9UBv3Fr3F4M
BYexHp7LFBkgeVzybHx0QiDBy1YgGwt6dY7tGvF1qG81oFVuja/S76Iknb3sKaQFhgP63xudz5sP
zhD9kWSM5FYqjZakdtSLB1E0geX6zTF2sjvjK2e8CQEVhM0LivhUa0CZUdRMjLUT4YiC1AETOsJg
nwJmQ8Btkti+9qQ0MWeK0GznWFs5Jqr/IIxwctzsL+Yc9x3Va0JspLu6dRiPEYMvtL4ke7hdIHlh
oIZ/qHcc5YpMgpnnT6TKiJLya2m/bDwKSPm3uQngyTGXzZ/t6VfOX5UkVyhWa6nK5eVpBIWl++Rt
14wtyc7phmHTOmptu8d2ACzj7gd0H0OGI0IGwMgt7LQ/QKAafHpeCL3EPwGcLfk1obFYWn0/2kxZ
JMfAdOg24e/hfpctU4T02zOIhxQvhxZkTQU9toQbR+mvzTJdG76IEYUNX6BZzOi1aDGrDpsxTGVI
3hcGhvhjWxvb0iITDOgHzeqMjkDanYdgYl5gYM4C4o6FwopyoeA6gA30fH39ihv9PR0v4a3Is1jS
9KQZAJ1LeHUn+hbxD04sq8yEOtPD7YkNky46dNNmvKsActCq6YlQ1j21hWHMfyc1Me4V6+ppyWSd
sEg6P1uPeqrvxlIhlqenJykXFi7etdqHhtvtWv8YhAlWk9ZhKkSdgmRLe2GIkOFTMpPsJtFlY9RE
+7yb9Zc2yJhX6facZVg1dOYmEtiEUjii8iMf6Wp7PSoiVGcVlHwNw3dNHjwsnXkg3SYvKa3HpEWF
Rp6K7lZPCb83ZvHDwObCAwwK05+em8RfACb2Wvg69pDcz121d7PqsoT+V9GdBpmhiJw3B+7PnR/j
9Z4QZYQ7kTQY6LAv21j9wwLpkPszGhXm82B0X5XpvOXlIgbFjdU92tZ0CF2NmWTnSETWY++idfZB
orCtQV/2h9fIr0/wv7YxllvCRbWT4VGbcZqunH2nmk1j45I2FLrBfFD6Qj22jqJo6/0fZ+fVG7eS
9vmvMpjrJZZFFsniYt+9kNRqtUJLLcvxhnA6zDnz0++vNIuFmxK64Rc4M8bxsVUsssIT/qFc7iIu
2Vz4jzXnOkZO1mtK/Q1ETcWuwZ0P1I8Fd29SyKSzYjgKdbCl6b8VMe9AGZPzmR5+TmmoLj/H7kBt
sLq3wvqzotazTPHnwucWrpbug0psauikOCMhuc72VTV/gnpNy4U2uvGpFy4tKtwQ2ul3604ISR2w
5EReAZrbkn/qp2lr2yX89AcKPxT6R2e8SY20vHZRTBtHdB2d4Kru8PJpcXuw3E2ShhinWBvb6m6W
QgI+YSp55tDfl7jylNF11ca/G2f4rWs2ttOinCReyOAnQBF86kGhKuh0W6vRFdiCkgzFfC5fDBRN
9qzh7QLHKl4MBQ09x7ySqioIFst8qUCWIWGF8BAGLrG5q0y5c3vna5MpAkcKBsXww0mHAYcXpAFr
da+Pf2cYPhgt6jmNzA8A+a8SXT/qMKMJxWPrhAfJ6dDI5LZewsvUcu6UGHeh1d3lgOYm+gVT2X8O
g+lGn2IejggCrZklx99C5i8YoT2gx89SB7ZShepbYHTfS0Id4Oj5bUmB6wJLrg+FQRF6GuSu49Qa
evGhgBUYReZeH0dagEJprK8Y7mst41MNT3Vi3851PG2tJIyu6jBrtn0QtNcJbACEMu+ypE7AomWb
LHnlK+w5xEiT/e6TDKEVdIjkwzqgTQgpKPkHwArI0V5QSxb3ZubiCAZX0QPkOvvPoWt+jmZMoOIW
U5A+XZB7oFNKpNERGusTJk/9G/LOB1n63UVE7FBkJX/STG4iKi41BT/9WZPGdOABh9c5NW5vdoGt
1gCChtgE2tM+lEX4NHYUUrG0uGs8tD5bAhxRlbfwxK+i2rizBFBp/iKQ3ugnZh33WUazZspuOnt+
yNvhrousJ5rEP6wx2oYpfcJwQviAN6sPn4DrNUdL1vKtDX6jcJ6n+AabzavELqgMFEDPB2RZk866
cVOxnSjFWHbwADdZ00XVfWNFW30QCQDu9WLchSXCWO1804UKTUBxn2G82Jf1w2AN6CbHGGW27c4i
lIEFg25WYKCfrVIS9uwlRwT0IkeW08aw2xbwd4bFQwMkyrLLZchb2hP0mMICbFmYkSvBe/JvII1/
goJAgX0Y/sH3Awepwnh26/i+RoWjKxpAu3UFJ3ZUGY2b4QMyluS4Mda0pqzuahuWe9jnP5Ny/oI+
MYHekg43ZYn6Hixh5LPzoLnqbJaLJ2wqMn6N24b/rfHzj3Ec8L/sgvRlpoHsI4WdzGQVCHlNUL8M
JNwumnB6xuLV3YRq2NGTjhChsh/HJoOp178sSxVuigKEUzI5eFO2zT+chOqyd1ryxtrCfQuOJG1z
rRhb5KgiZz3SuGSqWysef+H6jhtwhJ5TPyNUuQxUQKN4XxnDjS5chcudztmRqKaEUZJ/0LanTnPl
007mv+tKHmZx3wbZHnov+h7ztSZj3Otfh8D5brRweaMvUZXl+oqKiru57b8MznKvVcb7OoLBAkmK
15mThXQsa0Lr23CoQBO3T1UPcJ9iNwNpzks2tvu6GzdZyMneTca1iylViJcidDGbSxaUDpWEwaUm
7uXXOExeEjvoijWhEpRE7ShOxG1wYy74MCN2kC5bfexTTgGsQ7hMld8lHNA8Cw2gHuvwVlc3qLDZ
YP90c2rI3UvtYUxhh+oJVR7WEKEJtXo8dnTvD8NBXYjRVwLQ9qsCNPaEhKfxY9IVL7rLuN2hi7/T
iTntvbxob2Ik6DDzQZGlu6wV1grUnZlL30PMe9bQXv5lMfJdmac3r7cUFXCHt9LQ4600WYLSgQLk
hKcNco3knckDNzn/z5102RLXzfxmD9JL/2DIjrwHnhB+oRsDvjZfBhqRA1eNLuoSiJKXN7zRmtU9
y3DLDWo7Oy/6WmEtKZKa0ud3fkI2YjKDNxg1GjhPCPZpPzvPOZSALvQfQmKMPNTAD2gayMsRxON3
TJgZ30yoTvw+vTJBhqW3OVAlrT8kje41dOKj0QypOCh0fUAfdQbyyBf8HZi3W73owIBy0nJKbNsB
sN+Uavmo3H3uCazDtvhe85ljgmizSTY6/dLdgBoWvdVqgSxm/oo2K8J7bWHCD9RpXGeOX2QDII0d
79GBbzpg3ykv9LFM610k6UdeA4DSXwaaNbwNYRKQLNXVFJM2foeyBl0GLWi0ujQWDH5ii80hHA2d
bukFyBR64mDqUDpF4wXl2T9GEF2hPYlVOTL5QQHm+SPVnaz5po/8sEM+PbrlifFbcMy7Dsw1cblO
XXUnKCdwMSNuCGikw08nrq674YW3rNMxveYoAQDU1qRi1m0NHEkzSnWZkLCNLSCMb0iIXnjYgoI8
0PGb/vkMo/u18UHnJei46m6S9VW3FxKytojKt1F+M+mGEu/DqtCRN4E4T8W8o6UHVpYRFXzhnepy
YI5WQMnIXNqGooo9ewRD8sEsrDvdlfC5gO1e/JzbYMP7GFMQPzK/arVKEPLULCP9FGn8kCKYIzD7
0zudpaHim9ecHeES7B+quL3MJIpgEMrGH5b5EaZD3tto/soNrlXwmnh7ZB3a1aZG1BB06oYap54c
mCVCddOSgFHoadN60wk+pXctssoc+NYJS67FEpRXooGWvAx9SujtQsxWAqgHGhqi2JdhHlcsWmAJ
cvpFXn8aKnSPPBgpTxlLjipYTnIIykr/dT2P3O03Yb08j5F9W5Gi9L3iWGFb683klB/1ehlR5NKN
3pJUTMeoOgUjm2Xk17iSvTcK6PvQN+lFjmxjXTnMIEG64bjLX1c6h9De9cdLZuOar9kaFQV2GBtm
kB+cML/Qv92JEBle9RwjuM6fJMbArgTjnxha6bVdfmTpADuCsrpHjWGjtyWfNAfj3NAYyYsvUO1v
R1wtgFZpreBngkevhYWB1FRc7URHOJR/ZiGT49Dw4WeyXFjobTLdUl5g0Q6VuqMGhQ4x4VMeommg
etQf4F8ERTMBUC8RRSh3nRHgb2RhjEVuJx+B7VwAvuOG/hxar4x4ndro1SoaB5nJsuX4uNZhFEME
Ir5C7jqmNp/+KjnM9PKb3Pi3pRca6Y8dW1cgrQDwocTAB9MAVlNbTVJ/47vkhrrS+87ufaI/xGjh
lIrCf+jycKOfWHB86zWb9cVNTW3FpNFkExBBRjW8CAJDtGOfeDTuLJO+BgAtnSPoahH93ge9F7vk
FfZa4O8O0IU6JIe1BRqr9v0tJ7oenF3LO5x7pLxUfOtG2lrhRVDydIHjdY2DzBTSWtm0Gyk1S92T
YZKwCfX65bUbYDVCTAKlwB2ehaXvR/+QGBTCNOqili/JgMJ5bAJtjw+z0z5GvvgkYud2UOBjPEk4
pXBENRvzsXQ9WJTFbTaGkM+i9oczdtmlZ8j4ak6x+Ji7J5z/lu/IhX+OXG8bKo+D3CEHxqikyeER
l2jM+VAZ6+VzMlcUeqkSkZ22NK2bMKOCP7ruyxyFSFVXixwex7RBAtuJhmZLhBPcDxJvrWgI1C6x
/EWD9HF8+/e//uf/+d8/p/8V/tZ1yBmU77+KPkcKpOja//q38+9/AQzVv7v79V//9pRULpBHE/Ay
+hWW63v895/fn+Mi5A+L/2Euvhdizw6OvSyeyzDYDQOei1k+3Pz1OK4pXc8B4SUtVJaOx6mSvEnd
tFge7WSGfDqNlFsySUqdPJ4eSL2dkCLINF3f9ITjOqsJUT8LVe/58nHIQgM1ElM8GhX4B9nTn0+I
Dy+7XtFtoprvnHmX7tuhfdu1pKuE5XqWsI/naGZGGBVBaD2mTsKKxGCe6Dy1NXGUMDq7d1O1fDo9
27efzzNt4bmuUrxZR6xmG9I0jPp+QFEspGBq2DWaQ+nkHpaKjXt6KP2FjleKZzmWKSxlKsuTpjie
HQA8g4qZMT7SZbLuWlWE9qUccLyVc5FtBuSXUXCPq0fZEr6MoUVcf/oBpPn2Caiw29K2pLRNst/j
J1ClW7WziCxMfFIg537YbJFARABgmAvElQZnbAj5kCFYZDTv6Kt2d4mX48qxdALlZ1Oi3LlENdQI
BC2Xnw04pNtmzCToJ2FAeOsctRmt+KOsy/wQKo49GDEOFOoWuf7O7Z/nMapJSQlVuyUXdymK6Zg6
OG2jqU2KtncA4+OydCwaE0MjHifMm1+cIO9uQz9frhdhsCxaAgdqyWaCkrQE2336JYn1inBMxzWF
soWpbM8ETHT8khJOpEbQATjwGbXyzNLtZWa9WmMmqO61A7XxETv5vT5tY6AN19k3gUbv6cd49ymk
4/nKBa9k+6utMMSTH/q27e6DEXc0yPyPUXNmCHu93Zip50jPFr7wQaKa+hn+OLoqSi4jXY/yUBCZ
21mNd7QHUIQ2X/Z9qTCI8h4nFofbLHvIpJsxJksff/iNcV9V24WruK0OwZLAOEegnYgWRB4sMfUV
qBf90Q00Rh6b4NPO0DH3AWqCEgl0pGrRek92mS3v4to9Myu9Yf/cZRzFtsBiz1LSd01O5eNJgV/N
XEo92aECAlwG8lVa4qWIrAG/o/kZV/bd6S/1eir9OaJUngShzXHpcTaL9b4G4WjG7ewNj7mZhVtL
DPld0+b9dTNKWl5dY0cHpzZRLOlCajzfJreuvlhxGGyroc1BjWXSvT39SOvFo59IulLhmetJ213f
FdJEiiFL8NULvbi9mYcajAvnwU1ei+b+9FDrNaSHcllHSKSbwoUBevy6Bdydzh3b/hFCHXc7dkwX
CFd5L3mrXUdlLzanx3PeOUX5wK7yfOFZ0pSrAVOraxsVetj8zTOcy6qIsh+VZ1UforqGLhEQ29aq
xcYk3+Wat583kH1s2w7/QWo32ngeNEOnyZp9TnfwwYmosS1d5O6ikNJMsET9rzotks1YiuWKOac9
+VwzbQGFye1i0fYNnMy+gfplm1e1F0ePoYNaYjjAVgxU6RAmTT2I1T7/ELh2ukdGwLoKw7EHHSTL
714txgc/zwJoLA0+VUVQl9dJPcIbarpRfQWzB7RomsA6zQPUBkt13xCf/mGGsrmfUcDr7rt5trS9
S/p1dLKHaMasNSQ43XJ7Ohg1Iyb9qxVy/lGMqrs68/JXe4uPzf0sHX5xHX5d7S0/XdyK68N7BJVz
NWatwOJ2ASNnFpenB3rnI/t0cVhatu9wMa8GKkVjqcR00LWKcFv37EylF2kOVNxKLYQCnKW+C7JE
HGw1oFfKO9ufHl+8DYJQB1W+6Zsmogx0a46XNQZ/Tp303EBJCdhMJVW76y22eNUPDVRNL8MpzXa9
54VK2E01SPxrcBtA5w5ax2QVzQa0GDrxw1wl4Ho6FPCWpKBB4qm7yI/Ej9OP+/Zpfa50i1CU+qlU
5uppo6FuUgMy+aMqfQF6I64o9hi5HMFwKvsLiUCaXkSmWtDToIdwevD1gYtnl22z+X3PIakRzuqm
Sh3HbzOOGyB4Fl2HKqXlFGb17zRd6quyWfJbpzbKMyec0Lfwn4cu/G4CROUpoaTpo8V//IFwzOuH
IFjsvZul1Y0/Df6TbHzzRfCEOyQJYc3lfAEpswDKO5p0bhTMW5i84p/T0xfroEpfOIT9nrAIXXn/
q3ghiDpXVkPY7PseVk4fTRjgNMOHxU7QlG2hGXm9/ZHQy74OlYHgRhJuTz/B+rTXD6CkIx3fsj2L
BOH4VTi+Z+bKkqgGl/ScQhvA5zh/HxZHnvnSwnrz0o9HkscjCWWW1E2jaW9ECfTSrpuwjwY8LCBO
UlrJrZt5QdLLWrYZ3aJD7cqI6n0441pV52cuHksPtl4BXFpCwO8wPRKV44ep+hR3DH9ATTCf/afC
Sdun2SmcO1C1+A7KGetS7EZH5wkT859O0YMEaLPuNq06+mGxGzovtRuWHzpvcm7DycvuabCjjmaG
tG8NOc0PBiVExD4AOM5hu0BFM6MN9E/3zKG6vkH1SrZZyq4g8BSmvZpH4iQ2fcgF78Ri/DzWWOIs
tndtewRdYNY2f7tWGMwmwCVnBX5srg/WOVsSb0zNvcwRxnJl+rHBAzMI4ZafHmh9KrzOyvZNNidJ
j/JWi5K+XzPjkmq+SuvE/dcsCH8OMV5KsXqJvfD69GivF8J6Mbi2dGydITPgahOakPxK1OPMvR06
GnRfRcDGzJ99N33kMHiOVXvdZ/AwS+dFYnoMZgnQ6DAGCfRitRd5hfWxvCxMj1qLh7edr/KLxZ3u
C2lcWNqNzPFQ2hMCKFEUPioxf/Oy5FYs5S/TllTv3ZmGfuCNmyWdf1SLA3RYFF8apEFQ9Ri0DBFX
fXxm479dOVyPpq24KHnJ5jp+V72L62pc4KkWi5ukQGvLBKwbpVeuQ+Xm9Bt+Z+9zvejlKUgeGXW1
ckZaZwZEpOixkzB0xxKruKFp/G2vAoXuip3oL43Osukk6t7l36E7ZA0Kd76/t8eyP7NrhLeOEche
LL60VDwSGcy6WODWZUwXl3unCsNiEwzOczM75ifA8uLCSOTwM0h7mkU6kwVj2V2JJii/O5krvqA5
NcMekfJmCeJgP5no5EOwKK/HFta667qIIqdNtZmX2nrMQ3e4AtkdTpf1PGIECJdU8xnk5yAwDejk
fUy/eU4+ZnM0fA37IqPGO/nkQvg2IfoypZNG+RsDLO16+hAgN31ZOQovVHCITyFf8GFIAfz7Y+U8
FIM9XkWCHj1OJOFdC/P7WjQlssITQLOLRRnudTTGLsSiflEbqwyAeHdpjJ58uYwEreOCECyBJbVK
U/6ykxhejjSK+7KluEjEAz7MXsrbyhEFqX3d7chWbES+zeXKkvECWYaK4+iPyRMUcNxb0hovqGxq
romRUPpKgkpbTCao8LTjpw4d40sEyf0P/SQX3epAqTgMaObWJtoM4Nh+G7BEow7ivjk9Cgv/4sC0
sD/WepTJ8rT4SO13paRn01qABZaZ12L7YN18LA7rsE/vagoQh3IY6w9ZPqrP9AqWL3altC1RjKta
bCNvIPgEmdt7/1A0SZ67rDc2TpfHtDa99qpBzO42BboWwZ2YiqdxaJB3aymduU7VbEVG1R1kJt7W
WZdcz20GhKzpEHRxWhoYJWAt3ChBr5PX3VQgEoHnddNjiOj5ZSltD5fSgTrqjEya39jljYRPDHtD
LvMBCQnzORJi+qLqLr6bszJ8UJWndl0O6h4uNE0pSiibAGTnRUG79dZRMrqrVDJe9bBlt3OdGjg6
lt0llJYO1c1aa7Gj7VE2nG84ECK7Og/WrSub5LMbpZC3kbh7LMZ8uErg7t5h42xufK/BqwuOztUI
/enSb9z8SibkpxWF0m0t6dK3pTHu0l4hd9zzVNCWQViX0kBxN2s2XbDgtufnMx34DvFcQwMR3UUA
QHWeTp8y751oBLEca8LUecbqLkRUe54HVdX7wcNkBSB+/3FKkBfvgV6fHum1sHd8YxDL+FTjSI+p
c9qrCyoVaSvo0077EUA2e+TSFx+iEO3UyrgiirmwG4jc/j6DxCcFnD6sQsr8ESqR9Or7YMFmoRnO
nGl6dutHIuGQuKkTDrjrR5KWWy9Fo+r9MvQLXSjKS8MA4R6p8dOTfy2CHI/E2embFveGJYVYFwKX
tpr7bKQvOYp5+ZKFjYHIG+VcktzlwY8yCxhllQHs7MKtmjL1i3u+vxsb0d3hQk6Do7ma8wbyipAm
Hh3bjuKRiT4SrKJqkzYjGNj8Jrdt5Fg6u7oe68n+6aoKYECd14iQVDjxhl11X9WptxELgdWcIprg
0se4HPwlf/BH4wNIXvu+SlW3TSNIqkNYhDR2w+k2nfyAnBpQTN/I4Bo9CPsyqXKYagFMp7kM8Bsa
nPlj2yTetT8jIzhXo7trG5Tv2wb5narrRpQfEH0Pwsm9WjzgtaSXNZLnRnGToK7wdegkvQcvNC8M
jt4rYcyUortUAFvUOAwQ73jt+dP8ZeYTb1pVVp/MuCTrMixjZ1V0ECVVN8zYjGqX9ShWx3ZVfWzl
Elye/pbvbRmf8pNH0Z6a8joIcI1mxvVlbveirL3nKHTlparL+a4y0mRvgvE7U8V+Z5G+lgwpvTDi
m9rSGOQWjI9x2tdBLndLhiYM3NxtFXRid3pm4m2ET2vFFhZdFRIssszjCD93ksqYfbvdp96M3++A
IeESlfRt/ZLLuKjpD7sJ3IAIDxbkG6AsZCA6MzQ2LgN/gp1sxf5NE6niTBD99pVTRHeU7xN5mYpw
8/i5nNIMZ9+C6JcE7hPiGKC5ff+l1lQ3wzmceQlvE10d4/i6EWO6rrPO7TO6wOMwG1B0av86gYrZ
1tZwkbjBD5VX91OPImQ0Jh+Liro5UL9Lu4+qM8fF20/OHG2CTOrQfIt1cB0liWW0vYhoy4obI5s/
9F4D8VX4Z5byexEdEbxFNY6ZWuucflGZEZV9FT02YQ5e2LPTB4LmAOOBMbgJkOaC8WTW6YUhmu6l
nfHyOP2u3643RndIiqRNWZz64vF35UDwCEOm9pBOsrm1awD40Mqz7387CnMjB+NVEgazcY9HoSZZ
dZXXtvuwAk+2RKrZEbyey4jWJSGKAq70KEw7wudClauSUJhPdNkNY9lTia9o13haWCm+S5bpwc2h
LKqMwtpiEeOdnp1++uOb5WhcR1dL/ugpmN7IG5zyeb8gB+YCMspuOKkxHWuvhXuug/FOFeh4tNUJ
UfkJ8DO3mPeZG4uDI2OPy+UBF3YLE0KnXO5jPxafqrp0Hp3cb25my3NBNA80q05P+73X7ZD8I/5g
KvqXqyMhALIpMidb9qMVZttKKfnJ60TxWIQa9mE6wYNZa0ycZzrnSpVvdw0ZCXVwSfVJkRGt3kHv
mq7I43Sh1GzeNtULyoxui+hOcyNmpD6qV60GPoEGGZshCSzQHn6X2F+76qEyAHegumrgEZx+JW9P
DdeleCt5LTbLfP1cLpXHzluWeV+QdcAcnGOwjuO5ds/bPet6JnUv2zFt+gLrdoDrNUknrGLah0l4
Dz7x62IbN389Ecpqnk+YaOqhVhu2oeKtktzq98ngI8noxY4ueLUA2byfp0d6bzIWhRlPX3iSJXO8
eViWyDj2bbcHTKid+LThC95MX0+P8vb64tzhUuV8oNH5JvjLK5RBDXhr+2GpclRSfmbUui9Ho34C
wHZ6qPcmhCkQktPUKDwC7eMJNc7sWS0alPvY6GvYinLDbZn+/d6jpuUjpkP5G4rj6q0lSVUbJnID
+6RQO1/SKshD8Lg9LRwg1fGms9FkUFNxpgD57twc4gAiAJpt62XRVWgdqaZu910GIgmI0HwJdaI9
8wbf+1iS7qwubuEPtI7U7ahwjUJ04z6gMnnbdRF22vaMk2Jj/uph7GxOf7A3jQ/uDV1Ao6hkCTqI
67qdvQyerL0GIe/eGn/1uE79bJu5vBZW6mBsRCpvtIH87rRRf1mU6INcpaZj7gyn7q+NqSi+4puQ
f8EBCbNysQQ7lSl6nAYREz5MMGjPXQHvnH60eoGrCN2GVNI6XmFTHAvVeu24t7z0MwK+Wk48Q+oH
0oP27WmSZTPVZ77JO4c98ADHdak7EZmtb/DF8UYjsqx6X6kRzLhVP5edccfZvOs1NTB0NT7y3EJ4
Z7kp+ixKkhkz3zfHqWvEwvQo9s3kq/aEBDxUduvvtxKDaMSBSUMbuMrx2zQLY6HMZ4/7xmy3GVpg
2nNih9aQT/O6ek4nWE4sP3Fm2HeuCr6cxbnHuqNpvRp2Qo5JJX7f7TPk6NAWbe+cCToKtdwzX+6d
l0h/xOFeErY+0FfnkeXzfcap6feZneADgTcWvML46vQeemc2Hg1x4ju6Lqa9PvSqRMK7rMNu34XN
AQOyx9Z4lvnw/N8YRXHpkcST+63bH3Zpwa/vsmFfAybmPs+KT2l45qZ4dyacBLb0iIvleiZWP0Zo
yoXtHsD2jDjOPG9kMlJsnTz3TBjz3jnnmiZTcSXgtnXDla6hrKqZ07TtBCzv0fmWhejsWSCTVays
M7HJe+uAip3DwaqoNanVlTFY1uIU0GH3vh932CAg+f1bDGV5Zph3JkV/iksJkITlqPXNRD+ig4hW
j3uDMAUm4y3qsSGSjdqZ6fRqeGdCjOQrDgfKOm8a5oEbRRDu7QHLyk9Q85Cu/Pul8HrK6j4V+1Su
3lgfx60hgTHsI7v5rEtTnlmhNOqdibXefWNsHqp/gKoBGhwfQHywJo7Aye7pnFKrHtHZC4b296Jh
5AI53NNv7b3R/rw8VpOqw5HG0aTGfeeUwW2EgINB6zDuiKNxhDxT29SPvsqMiBSAEgjmp4iKjqc2
ApSpoqRp91QXk4+qbbIXLzbyfYDI3YUYMgxJe8yeTs9QvDdFXiONG0GT/k1F1bM9eCvj0O5VWNh7
6VXpJvD78rB0yUiffMw2kf+7FjWZaIc4SwSJ7yGtluZHhsbXtdFO2rrOtDdI6hsXUdwnX04/4HvP
59lc4Y4Pno52/vFbmVCyhGRM+WqoHaA2wtuqGlugBn/e6Fy/7O0X8BxiUQ3ts4EBeNbxWEnhBarD
DHKvLcXMadgGIUhaL9iSXH0e1HAmQHx7ejIcm0Yopqec11Drj1TYzi2jqAPAc0M4IIDnhdUt/VKx
iazwXIryDgjhaKz14prmtu1kY0xY7sUfMSOgC+TYhwkJOTGE14mLtKZZoZzvibt4Ns5cRa/Z7fHS
9lzKdAKNVyJUd12jmuNwirs5h8A5CGjPY/lBuDHqhjSBr4KapimVdkzdGmDzSyFgsXUIbqkUYr97
b7nFvkHj5KKxEhx6oy2MF3j2Uf1rgJS2MXhXYey0GLtRpDXb9jHrKvzsc6yEpYfcrVF6j8i0fO3F
BK2vz5+L1tnasFvbAuPtIVdfc8e785ANjRewcJYBgzy4n4EjajCxm+VUs+pPJnrb17R2D1nnXjlz
guC3YXwZanlnFeWLN3fmJcCBDJMOBCNDol7Y+19s17jTMmpuZ300iV5oON5knQ11z5u28ZA/GGOJ
zl340TXDmzlzKVDUNhLa7YvL4pOR3HaFeacUwlSOm92StdGYppt5+SoWF2aHDCBwrtD3woiHiPI3
/NQHrWclJnl3ehu+E/dzqJM/8w+hNJin473h9F1cIBqcHbx2eJrD7qYK5t1Sw5kL3R1E6E08DvSd
IPo1c/hPWgHx7J2XYJruqyY6QK6mX95XNVz6GOua6Exi/Dbi1k9HA5rzymH7rgLEtC5yk5tv3od8
g7D68Z+qxlyqbQhTokF96PTreHsqHY+n//sfWxcuQdSC95j3vdJuUN7wjaoKjienR3l7aRO2WSbg
c5ItixTmeJTWprND7Xra+3NxafT5hWNfnx7hnSMIUKpJr4ceuUdofzwC2krN0vXWsJfUjNFu0zWY
GUjS6VHeOX18ByNgm+CN7yPW1S9MoJoKULt4cuxfyjHQjEFGc99jLwkviYr0j7EzNoN9Lm3Qa/L4
2DkedvWVRDqgk4GuxpNRpqOHeSqOdGiqONeFOaUPSzDgg1719hdFC+cJLd+zCOq3r9fnKgfzRZ0L
Ssb63EudDEK55fQPiPYC0uY0OjuE9XYpkqZQlFYUuCz3TWSXO5Nd2LXqUVv6xMl1Qb4CH01naAMU
6zl6eGX6IUhJdM35WO6IMaOxu/Kr4c5Hj0qq6Tbpkh0ytti8batkP8zg2rEntAIsBVr7xixrLeL7
d0tPAxKpPEN0oOpD2LMOGIvEixrgG9ZhUpCX1eh89aLim7CGc0Hc6mz4z0AAjxW9KBdeyupskHTA
ZJqE1iGijSglevX52HwD/ZNemHTeLovG/Ob0y5m4ZRVL/GdUPjo1V/oyBFfHO2uYVN3kc2odcEPr
Pnf5PF03GKlod84wuYKiU6IcIL0zCcW7o/o+w9KKeYu1BFKII2AfYzAA+R55plvNv7VGiP8kUFdm
0pwhQ6wW+Cuq1IT6yNHBCfUGbN0Zrju4SW4f0KzCNTzqY4SaVAPKA4Lf6UPknaFoKdpA+cB1e2/g
PNS0GuQysJRx/OYxLIOHdEHXY86SM+tydejqKZFgkvYRkilW5uqiU32b4yzPOEnd/SPy4Dukt7+f
iaCSAU6ISsMbaGrTNYmokRQ4pHL6CD3/xqrEz7p3N38/DCmsJKgHKkFB43gFxk7p9rUv3EPqQKUp
ETvc+QoJgB5x/d1fDwXaCiSbR3lQvdliiFfINot87zAb4F+SGmUhkKZLL+0zN8k76/toIH0Y/nHv
Fsrvkcz2vENUmRdybK5t5Og9XKpLH/c8uJ6n57XuMOvFwMVlKgWDQQPb9fP8MZ6R1n6dpuFy8OEu
w/RFYeQGz7QUEH6KVK2B/d4Eb2OeLpsZe2zrhsUSV59PP4W1QhDrp4D0BurFlHRw3uA+UmE5Ahnh
+cDQXgV7F/OkBtMqnCn0kLgvIBt2IeZ2mxra1unBkuhUKyQ4Xh8osfBxCqsLlv2G5z/9cO+crrA6
CFI4AUjKX6+nP95Q0IxRlYyzeRDecuO4eNTcaL0FCwdDVM7m5twx8M72PBpv9UUaR1DgEIN5SLMl
eOgiDGDswAjOLOhzo6wOActwksJBEPEAhXJLX23nG+Lr6Rf3/hDsS2lRZXpDjBmRjAZbxYtz++5q
WeQTIJhvp4fQu+GP+Od13fCD//8Qq92irLlHPJ5ZBF542zvebQQ+7aJNzR8xS+f0WOtW638GA2EO
PEty7KyPG8/t4jwaa3GouuLJa3HDIQe7yBf3Kcvn61AWuzATj36O7AogyjAvrTPn3btPoCl5DqBX
bkB/9dFcSC4GC04cPH429KZDos01/UuWJOrWJm41WuMCG3oqIX9/OekGFiUDk9uew+L4nOj63q/H
rjXJqLFddY0NDt+fgmnJzrzldxaNB6QdVAnEQyh5+pL8Y7eB6qgw7JnMQxYVkPLFS+udQ9W8XTRM
AsCQztMBDa9rulyM2ejasfOM1whEgQ5Rhm9VNF6DlTtzrq0hwywZTS/UR6yCyEh5/3g2VZijFx+r
4TkaxH3d+vdoXm60gg2EabSWgJyGmFo2ErEPRA2wLrqoVXymrvz2jR4/gz7f/nijxdSjqt35w7OI
e/9CUta7cO1zFJh1AvT/ZgokyKG4xDJZzXRIh5R7JhieW5VBtymuS9/+udj9jV0X/YXvNvew1Xd1
7Hx05uXD6Z35zgfVaBWbOpMJ10auToG2hQQxDWJ4DofmW4JtAerLFQSx5rYoUbb9bwxGUK/p7lik
rk+BxIgKs5AenxSPvas8zt3tNA7+BoN199oC23Jm4+k9fXzEkfvA8GAlEYS+6e3mLRIuzpiPz7yA
2yGb0cxBw2qe41uzLK49C2/envZb0p+59s6Nq5fVH8umwc9a1rIYn9tBabzhvfTMu9YIPnToKsWF
hNMq7mR0jsrz3mqFu2oCsldghNZ1DlYqCK8K9Ws3wVhdLJin9eVwrpX4zkmquVqS05yqA4DT1ezc
ZTH7SU3DM6rf7QfDbQOYhsu461PPfmx9VAKXrMIqKh8IPRJUxIa0dAiDunF7ejm9Dfp5EP7hRNdl
inVTs6yWEjMZu392BzO+durZ3+Uj6Pegqrwz14fegquVRHGCnhxECVsQmh9/UWtK7ArV6ua5Ue4P
swQnSsX9/3J2XrttbEsafqIGOodbNqOoSNqS7JuGZW93zrmffr7SmcGMKEHCngMce1uBK9WqtKr+
Hxy1H+MEQVGSLV+9pX6wNtuCR5hCL9416ct7OyDR7jI7bdOfsiCdSH6SjWxKEEOihoeGf72Nb4a6
WFswZK6aJVXPA20Ct6gRmsDmxmBpN/Cz/PuheJ1B21A5rJKPeLuqBczM2ovz/lQNUU57g5VZQJIE
cEcCDTF8obw/2kKyyWgbHqPF6L8dDFQNq9UoCj91IZoGjB4b5G0QRX45qWF8IYrvHV3ycBpV19hG
kckLFV6kadWbAEydmiJoQO/yAIWqtHJrwboHVIIaAXuhpA9zNVh//x9b6lHxjptPQvDyzUupHIUn
d607JW1/qyX2vrK9+1ZzvojlP7ATVOHQDUgxCRVZ+uXJIf6B2U3diZ5dKEJxA8D7z++9DnSBpfr9
+Zo+HIxdJJvs8Phxmf3RzBjY7ISTc7MGxBtt0CFqbaGRoh4OAM9/V5Ms5tem/oeB6P+SB9e3chIH
2phVOPQnqwekfLTVgiYY9RGL7/4/xP/1TlNT6dio6Lcj2elsA62htyfSiT0gyLqzghtt2kwmLGn/
egvF3WQgCe9p2Hs7lFUHyVwOQXeCRKv4oRS6dgII5dYuFvjTyyjxPx/uvcWjWgH4AofXKpLF1oW6
CiFESINuik7Tcj/BqWvFP4p5X0dPvXfXljdh6/zrQ3s74IXfUtFaZEFkFp3IUhsAaSghpURJDktj
/FXw8l6P0CSsU+ommpjm9Qv9WLVhBaxFT5NDDcjjEJNQKPQB0O0GCrjPt/HVA3prZyh55PUawiJs
Ky9ib4+tb+J0nsFJPkXTMc3TlQVyFtTK+1LNbtzmlKmPTgZ4t14BkpzsgVm/WmCV+3wS720dDjfP
cVwKKqN48nw7hwR92oGGVp7KKPgFp9S+qIYXmtJA1QabYRWqzRfC84Grj5XjHlLuQuGLfhlV4BPj
aMdGgp/WVKuu1W7AfYoAOtjVg6Ks7gunLTfA2ddPdjLRF+2AlFpVXxrCdwkdLh+K1JPKaoveHvVC
qHj+tUHfKqqHbFZ03gwb+qTSWPOLwZygE+lynq0WEw6DGNwdSFDUvWWFBQyDrgL4TtWDojsZPhfc
+eI2f5DkoZWB5JYp5fySGHx7JnVr01yYtjHOahtummVSIME1gIPUpZOkfww0c9s16U6easE9Kg/G
NA3rGFBOvwC96C4Gd/u5nZT4WrHhKG5IKRyXEFYECAvMTRDm3eZzIXp/aXhdIdFMmEjJAsgmbycs
TKdAk4zNid6zYNMVwbLWeu8+D3rvXz4+IjdSW0sTJ9kdguvL8ClRi2mK9K44dfQ6+B5VCmvNC2YI
FxMCRBgmwcSkIXI1Ub7+t5wV2KLSLCgGH7DL9LZIqumbrRnFzjYV+y4LB3pPNa95KHK6mbq6KL4K
0z/YGipOyYiTfeWh8NLetNY05vlEik4J4+gezA4Hyq5pugpTpzx8fgrv3RK6LnhUB12MQPpdANQ5
fTmrTZGdsmnblpAuQRY/3aCZqWocguiLM3+vOBhN8pACrqLRPfD2zNWqT8ZQzbOTo9V/xEHWwCkM
lXBvWvM/Uc8z1+eruwRbkpN3yatQYcZrkUqe4O2AddtDi+nhTpbIGfw+cKB5rt96d5kFQYEOCP4j
a+0cbcU/luC6HeFcDc+fz+Ldqgk9iD/wIfgPUpwXkj4GacULbZpSxlluJst50IK0WKkwYzWNznNS
vXxRCvQ+AGMgEpl4tigCdPWFgi51U3FK0FqholFry6eZqNhYU+LdlKWnXHe5E2/Krupg9BiW5RvA
ivkaWpmWVmV4sr46g3fpZ86blBMPFTxZaMblGTjTNJmmWKzWm6rv4dAZCviTRn0KHYCTaYSslmql
tkW76xpputOn2X6smib4Qg28E3XiXRxw3O/X6PRSQy6DWhih0iSnuoRRt+8ByiD8V2HjaN2dY4/O
2XCLfAdcEmCxn0vAe/tFKoMqSmJh3EcyfRciUNvOEhmJrZ1TLd6oibYLYTosveVQgew5OeMN4Geb
0ATQExKXHibEsBy+8M/fOWBMgUIhOssA/aKW7+Iq8MSipB5phTNVzGPo+F4Ob6xp7WTEUT9QMlhp
6hf3/b23IjYJN5O8lS41vxeCSAdINpZWPZ7nMTbXZDiBYzVT1bfdfNhkGb3GoTHyjA+B+q5U5vC+
AQPtqUMh7T0nGNehM3/prX10GFQzEV0SZBq8EV+YykVHyqAsr87d0qzK/oBiUPQ/OjFmrp2lozzG
IvBaswq1ehPDA/y5MMhGv/HgJIX3v8MbF1GnS5f4oLR1dYZ1/lgDQmRyRaNk/qL646Nh6NsRxDDe
B94lJFJTDWYybNV5hlZQtaM7B8SsYKm+uFXvIjFBN9RN+vNdNC1gCW81bDSAEjYFRnUOnAxA3vhb
q8N3UzVbKuS/CNc/HIo0JC0RNNC9c3E6fYbYsWirM4j4T6WqHxdX27pNB059pn/7/JAkHLk8JBsw
Q/o5QBh552aDRNhZua5WZxgHuhtQFpaVVQ3F6fNRProfryED3Y9kdjH5b3cPz8SjdsBmGGAkws7c
UIR6yMxoQ7HGXncaWFLpOGU36x6kbKOFH9fcNE3x8vk8Pl4t3Rj/PQ397TSWKBi1qXarc6JSID/S
u+PW9Rfy+N4K/qf+/n/GuFAFQ0/zahp51bkK21MI4CuUFj6dnvcDRKmB/hWQ24fDISRSysBzx6W2
Jz050qJsIizSGEenIu6vVeh7JyMhEcezvsqbLNp9vo8fn+f/jupc3O24tevcLfXqbKc0Qw7FUenV
u9GGdrfIoNAlhLxTk+KpAtE3b4AmD4JdnixQ2Fn94+dT+fBI/89MLiRLS2lMzhTW3zvD2TbI1nvq
F0ns988SXEag2kj38Md76Q3A+6zj3inPZhJ263mKbtXgXsxLPX5L3PmpdaCx1q0txW2fL+5dHCav
EfJqjDdPfRSt0m8Fdohx42wL5TbklQ9shRn8sYNbOBVWWvwQ5Qct28Cm2WzsnHIkGNrryP98Bh9o
VwqPmAQlaTyMXEIg5prb2RlwJec6yX5aZXdl9eo6nCEZ+Hyc93EdH0+Fk7zhg99E+untSnNA+XKo
42voCdIWeKMluvaCzDj2Fpmu0HBbkA6mRAgvwDdQbA2odqc6hBOwxnPedsfJiU1fARKJrgoI5amQ
pm6pt2BwSuZg25qNsXbh7fjisn8gfZ5U7NGwyjsj7sbbWWcTnXm4xB0ghaHtG0q5K0L9q1zxe3vA
My0m7LVJCni6CyGIYU92oXBp0Sj6NvXKF/BqIrhwkoe6Sr9Y0HvnkdyDzv9olKMM7NKRUeteD9sp
6TgGOJ0DpaZIKQXKtLfTaUP4CXhDZEc3ph4t688l4AOdQmUUMHQ0TvFSpV4+c2pB08OjUnRnNYa6
zAW5P7+lSKOYgI0IHw2OV+uBC+kPSvniao9DpHwh668jvDWGUpsl6HPEUyA3X9j4pkipz57K7lz2
+qmfwoclrg/AEG7m3NrZoN+HHo5SoWzSuvwVLMtRiYCr6lI/Sc191mb7sgCpQ2v+tevBtLh+JGIk
P3tZ39oUfeKULtOKF8ddxTpgWHYJnoyrHLNS/ULlvJdoHRQMSoQlXyGN728lumwVN6mJSs5F0UPe
NqjWN7q96qfPD/sDMdPog2KbKZN+H7g5TWQOTqo3Z70pZ2iE7Hm5y+D+2tlzLIQ7c3kY6LndhuDG
fHHKHw1t81RGMt3Dv7rcTScI9HIMm/acjG23zaqp39pZm96Enhv8iIcivAWLD4rjGhqzL5Tce2VK
cEz1KU6qwQPzpTY34Yfoh1rNzhrYpzAhhck+c7t079Di8MUq3+sMhkKb4m6RHuZZ8O0x5qOW9v04
Zmddg2k+ugqSYl/M2JA+Pn1+lO8dEBkBKG6Pln3in4tLM1fgSIMkD6FsteymilyD/XNp1fVYwoHi
6ofPR3t/ejIafZVIzWtd4Nt1LVkOJZbdQsjp5P7s2CeAOO9JlsKmEkJeMKyDVPmqauX9CskYASWE
zMjD0uVjBVCMUQucUXCaM+/BnLRq1ai3dDDkK69zj33jfnF2H6Q13g4od/T/vJp3qZIYih7R7mg4
/RYKhnmdLEqP9U9vgPbwCcDXfRI/ocKJqpM42ZZFaX6hj99LENV0JBPBkOfhiUzW20mY1dQBwmN5
J91LfOivf+Hw9B31ikLo/fmhvr8XDEWDJ8dK+8G72mxzmbLBisbglIT5S0QgSmvrP/DdfjHMB34c
49C3KrD/lHFfWms09ujZrRucFCBwWvObEBW63nJN283WiBacqlrIqAEnUL9ohBAT/dayyMj0y9o0
rlF8dWHC7UyrpkpEyDaKNdUkbm76UC0foh7qdu/XECXXkfIVBPuH20qWlz50fMh3VVAzCQhH7RAj
b4AJL+n7vaenD44AVH1+fu9WRyUbR4fLwHsNj2wXKqDKa9uO5sU+1c4TLILhyqoLELvzeQNu7SpR
3StoeiEQaYfmi5HfLZGRad7FT7HJ9FiXUDdj1ZLzzjL7ZNTtKeo986yFzbymeuer+P+98ACoQ8k4
r6OCw/BOeJxqhExr7I2TVsCgp2VyjCakhup8RB1UmvXPDLOVXtVfaIN3Go+8OLV6Np4RwCggtL69
h9bYqo3iFMapzqrvhluu9Sa91/vsuS7M73ORP1Xj8vL5eb5LJ/P8AwAritblmkgP9tsxQ0ch0QkV
zIOV/rQ7czUI35YLXaepHSF4MWLYIyvIzKBZzdMX1c6gpr0em5eK6t7Pp3LpjshMBMlOnnDpXLq0
LoMRuUFZAVGoG8k6ypdd0Fjnz4d4p25fx8CHJ8bTpHz5QtPZbg3gZuYWD+HwPZgfBuUhliKT7ITG
A8FzR85q5S4Pkin7YmT9Qi38Z2QWB4Qe+dJLhZRmpQU5NftcQ8jYkfzYW/2z0Ol6xc1i6b7ahXuL
fJ2ejGDYfQVf98HeotmFr8MgW61flvJ4NO3ZujTXD0G662Pzoa3qx89XyFvOJVsGVbuUJWGtNZwu
nJ/L3M9oL1kyt3BvZlG4BozUH2BIK3kah/HluvCiQ0rha17CTuR0xyYN17pGX2A1/mkW884q55e4
ya8LLd1n3p+Sv3oDYnjolxYDVy1v/1p6taviYJt3yaMZR4dWL+50IAm0KihWydRcA+tz39YG5MTe
dG8q1T9eWsNd663aCMDPZoRPKia1Vl5Tj7Mx5mLzOiESQ1psbgO3f1ri3p+LiPdnzz5x4b+Fre17
kI2we3sgK+l8B17Pz/mVQsl+hE31B+jce8OazpQvPaYLuNmOUa4bd0xv1CFzdrYQ9lIGfJ7DfDeZ
87lVve0Quc9JGnw3l3ENKso2idp13pqHYu42rt7D+NNt0irYt5XqK3V5apLsJavGjRVFma/oxQ34
nj8HvXnKtOigcymrrLqLnHnX5tpmJOGGlbiN8SiWoq7WUVbeOWn+A3LFe8g6IJk2hdy9uo2zYvS1
NLzHez966nSugvxbUQbHRu/hMY/jO6N0TjE5j2Exd0J9ZI/Nk2FHNKzF1sBOwqaYune8tGwtgX5U
smLlmNPGsrtmY+bLj05Przu6Wx0DACkgE675DuxggXM7NyOUjxBzFsM+tI1DZY/fR626jp22WxVm
s8vjDhTY4WdC1TZU7667a6GR0xMVuz3fTsuwgYvqMU1mSiE44dAiVzPl2zEG866vEAfvKYWBc90u
w0PrQb/jRQ96YD2rkXal26C8Qr4KCuGNMsAKCxGaVU5PS1cegYRLYOUy15bT7tQuBdKzP7rp/Ket
INelEiEa+kOT0F7meUczb++nAt4uivEaQOyTFnK1ytpaaBeN9mE5NMUGKTtwjkPUHxFss9M3Tgn/
eAQuXG5ngd+PDsCjpj/BIVuWkB8IQeXk9o+x0/0oMu3G8bIrx6k2GKxm5RZWAOW6sR1d0Cjn/vds
Vn9IGvy0nWJdB/rzVOd/tSLdR6PzZ+ndu5nc0opShkPSDS5EZ/Fh0M2biudRK3LWbRJ886zpPqUR
RjOm7z1IcaULw+QCR6QVIQo1bHfhrhmrQ1l2W6d1n2u2s+wo1RjG5nvaB5sppgIMtiO/J03hLh4A
4IowimUHaehVGvveg3x9TVXuPqvHH1DWO9mKeW/txE1800Xpm+5m0PLrsra/8Qh9O8QJXFkhdY3G
jmbsYT06ybiB3bSzQIwMtXOZQD2rxdHeKL2fqHNhkusGKn0yb05oCikGeAlroKije2VWh70ae7Dz
jpDY9hM0gf0PVS9vZJFNDglopfsp35NOEaoJhB06Wl5GZTpMpLIhoMzoHNShyK1v65obnjFhJ9hk
qbUBZHBdRu46oe0FtFfyc9kqwrGE8PIgbMkTdZmo+iicfVqgjob10AI/ghxUdIXp1T/z4vrdEDw0
TssQwU2d/YLTfBekt4YCoVPu0iR9K7rU4Jrrw7JRxsjXp3ozAb9dBe1RJhs6w5rn2pVlP9ZNDXXM
cOiQVpGIzg6Plvej1cy17SRCYQnFy6v8pP0D+aEdU1HResI6r876mn4dUxlWlVL9pnngunPjdWql
G6dLvqkFZQSvSAC6el8Ce1DbcLDbzimFlyMPqm3WmtsoeFZ67bmJir2W7+c62afl/JAm5qqnM6Xt
9wEDJWV601XTVm/+FBaEQfOfJYuvXFosR6PeZ+MAdAXt5ulWdlW3HiDGKUhIQR23cgJI3ubAN5Zk
nQ0TRZTk24HqLZW/ws4s28kaUwsK+Lbe2BrQP9yXsC8JiKH6dFYuXTj26K6FnJ5Dlls60LakCh8P
2QDHCL93RXeT28GxjcBf7sGw116o6cXXtHipiLYTYzThX3ACiB9Yq/C8s4vyFwiswBaj83S6W8OZ
/6OBbIhLFSrAyyLZxRghK3bEmZLpSg9G1D2NabG17PHgwH3OV4KJlFiQbwvoZRs9PScmeSAyGPxO
99Sq3cakc7VkQ5QEvmMHsj76JvXucYQ4NXROJkU6bJqcqvDHs25FydfebG/YGTxPv6NdSg2VB0sJ
bkWH1wPay6O7wHrAEm/CSNmGFu7R7MDFEWm7qtN2sketYosAC4en0f6Tw9lqqAYdV+raxpC1GUjS
lm+F5TrIfoN9zqLDa9uofJEZxZ1PdGuRk1zJcug3Xs0OlO9F0dxg29dO3TyGGii1y4sSw0E4p+bv
sQVWuaVPs23H+ySqDyakxfIhA3C53VanIYITlK6vZjaO1eQchaqeVrQF+tdWyXyeO9mX6jeXck06
oRd6Cb+DxN0Y9Wu7prYKDSi304HsQE3dq4a7mWb5wW35RYgcFwdTZ11nyvCQKcoVaAArC9kpJ8sP
l3It5NGU9W9f76YoDuWRCb1qeJYsZqkXjti5W4taETwJWm+EZ7PXvuspHWrspInXx2LKdlil/fCt
hkUZuG6/6PvVnDyEXFbOXW5ya5j7AbIIZ4qOIq20tvrYgWMVTKsaRyErULtT/k2p4fruNahWKQoK
Ot+QddRbADYPSZk8pEP2qiyLsAcXFh0qKBdLIjMDrL6kL/bkRb9HeEXtopFWIbndmtPDaRatqW0X
SWytfJ3DhFs3OlAg16LzurDfma6y1ThY2It/MxNYIu+8kVfx/pdw98pclHZeacxHtsRIjd+8n1+J
9sy9P7lW7lI3O2T2H8eGk56Pt6d679G6NPDTOXde00Lc9ORKZzZBaMEkTY4iq35r7AbZhrVIpB2M
Gy1ufklXU/hoc6nkp4rZvjbGf1rQMmwFFsy6so9a5j4w+a5uDhW4XUP4azYpY+gfTJFgKv5XdpL6
VkopRw+DGSVk3eDcdTagskic7UIi3d2oCIg6Yh7zcc3yCUohiWDQBfvHVRm7xo9nTVTS0s0HPWm2
0NoIqEd0mHPjYMTpf1xcWWrTOs+D9r0u7LUe1dcaN61Wd1oT3k1L+KKzGuaTaScRUAPa0rHaQHcM
k5Yvo1dOdi/E6KLjjAEKSBWu5q49yuZw0f1aVwCYBiSe7bC15KYxdd+c3JXS9z7g7q+yLZe2LbGh
k+7nhf2N7VHq8LBE4LzrAyj1XnwH4OwenKhviWdvzTLahKpCmizWVnFS/qMuTygWtjxfAzDq57xU
me4vuR4xFuC/+zM1gkobLWwu1krUjmPh3tCO2YExrcKZSTwmKXY6M418/C7rsTocF6P4Kz9ZufNf
S4uOgLlRs5w/9319DbTxvjYZIM1205wD2iprzjdh793U3h1R310EWfqSR0fLCO4tpw/pZujv9ch8
AtRKW2dtcDN7/bQOSgvIDO9vNZQKejF8rsrxSey40o1PvGsjGaV5lnsUA5q9GGTIDI69YlNxVrdq
ksIInoy3MzIxpN1tHmpHqmd2GkGtYjsbyq33oCsmawxcjnGeN4kb3jZKftcrsPlClQDl8eK3kgUI
+l/A+sOv0abA/9cR2FvjXeclj2M23NMvtRny+kpGd/Nks+jFfqziW6tdNiVxigFp0mo0oGadhnyD
Yx/5Lm3J+MXhn8BWbh11PtVR9Hqc6oJboTWY43EvWya2x+77l2iyfkDydTVW/GLvhd8Kb77r1OnG
cgiZFkg+Eqvf91TDYI2GB7WJ4KtX2m+UIz0ggqeioWtNXb63Yz1s4Pu6pwh1L4oOfCViBGML+D7p
zewYVtNNMwRPI9BCobf86QJzV2pwRwQZgdGSL6tRnX9AS7rBTOxbLwQzp5qPc13cqWF3gAd2V7T5
Xm5EGTjbrsjO7li9jE5+1XNf8yq6DYJ6p7XGQ5JgrYzouUVfjfTKjzWZVTZxqxjOIdW932MZ3IUE
m3McnXi9PMC9sGvN4Gc68gTkaRAsUDlhqxXUzYgUblC2gkftTh+Hc2RN/2Qh7AuGtgO2vmTqja9F
2XlIavFTcQe64VGr3GpF8eItXIIA0wC+qZg/ysQ822FNL0V6+7o7c3y04cwyUuVRsYajDkqrrwbG
rQHnQmGWz/QXbWxSFp1j7iBeGP0+t6/hz+Attd4thr0tl+VWbawrDffHU+uz2Craxf/WYX0kvbX2
lGRtRvRQmFj5RpvviLZDP0jCHyJK2axuIkRlCssrO0+OcL1DdLbq1XltQou9oG1bUkB1q/settIt
3Y3cATP9WVu5Ly4uVH30ZcxnesVRrVV10iNtDdN03v+u637F7YayXZQE8Lpre7bX6mhtROEY+LPG
vKPqmN/PtpUSrQQFrnvKMmvb0BhZEkQL/ZsCgzUFJhjPkYfkDF1TzLAoMx1RlPhSKkleSDj4UNHD
Ynq7G1ElYkvAIdxZcEmks/srMbStw8mqg30T5MqR95Rbr3d2yTjRyKL5auRsYliNAohNWgeKV1wv
+ZmZCPCV5RvLjBchxpE0modABSpeLtXufoR2HpDqftEOahXtPKXfq7TgomNWcoSyS5bzKEpZ6V4Z
YVZpF++99FYmKB+echKsIIjvbcKnIPqtTcT4Y7Kq4PRWDRik9Zexdr/huM9LAsRS9upVipXOThAb
izwoZXJm+YQH4tDU4XSjkGxhRZwCHTwbcYkWXdnUmb6TK8eXZ2Jop1JQ0HeMLhs6ERxp1Vr0cRPq
a3HcLHPw+zBaN9PBImigqZj3vRd3iFdCb8luhxX1/FPr21zbPP7OpMK6OIo9zSdhMEUoYM3EfVgg
Aac+SFwVNhsadlqVARTQED8cW8UYNmrzp6IIA3JV3qeI3l1eh2u/4sQxgqb3Qyxvzb9kA8SXYZMD
c3w1d0YYXynNz8j8KzJaBT/btpI2vSOshtiovZH+pGJ4BQfYq2vfye4UTupDMV6QB53aasfkhOGd
Le0RJZ6UfQvVLzEhdDe+jv4Q50PFyyPYEg8PlrUt7ymriZiQFTCjRQu27BDkINf1VCDCJ7kmGifI
650v+7ek2laSgGrm7SRT5TiE49WhgAVURxL09p+mOsnNTEJ1h9g3s32VKc2KtvkHrkifdGvoeQ9K
J0zecIL3pKzmvQmcvwctThY9xx34DDgvurJLMuLaKFsXcg5sm7jNctXM/llUZOZSXZRQcc/KGrW+
GQNqfURug6P8JAcp95RCmu3EM5VMfmBfZlrocipg5d8MxxKRnWZJfZKGa3Uer3AGTBwq0UlDca1U
t6yJP1tiQQMpUHT34NrJXYk/lqU6EE/fESL2zsZBlTsfaJ0/B7BlKGqwxr9C6Kty2uk19AboHYnt
UhsVpTzWgQtFRoJXYq4U444LJcIhMVfbZxsjdPfyWYLMMDQv9RDtJBTTWaFEkC3/ZvdeQ8XE2cse
ibKXf3sTvPEsPVnOodnfzIaxH2JGJCrAwZYPkTspyhaRkeGqgifmthIXsK4DP7EJaaClj7sn8VLw
NTciapxmF6n70bKO6Ej5CGtUfYPkQgqBbxc/6nq0bZboJsMvlliYOI+E8nfbGndy7myE3CqR74b1
EcJv46U8BP10ZcBNFBSPxD+QhAw8RpPaEqMFtQ0Gfss040qh79pbv8qSdZwHE7KS6MYgTo3oZRVl
o3QPTQchUJVsX/14+2TxWpDgL1Yo81x56V2SrbcGXH4tFkmcUrnIsvtlOvtu1q9l1qMdXcn3aBL2
m3j8JcqGqQep56eetkuC64W0sBy/QVg1e9nDQEdaQYQDU+gtd5gHGFxrYjWuJINn8bxFfuRO8FfC
GYle6ev0qON/iIaUn5JTlr/litbV+MoBP5LuqiAx0fdixzJ1grCsvlJphANBReZk29UW4cMZRdhZ
Xc8TdBMGPnpItFpJfAZ0Gyt6QqglzPF6z0dbDqV2y6ca6rQtMV98hZpMP0BkhiVdjxHaQnSe/Yjc
Uc+3C/rvaGnZOFbAaETdgJHqYPVVG9vJNxjPcDxxB5LkewTpHj9lY8PQnSYeFdEw14BMmT+F6E2s
iuhBpXh01WdVaW97sz9IGoFZyx201fbA84OkR3RKbOTzI8PaVy4NVhI8VVS1TKQw9T3DoH5g0hJg
FUSSi5oSerCLcvAVHKpoRxF3MV2iQPrK2CTlr4rTrit8bfLy2ETmbfDQwa+xpQpARQIPA4SbL0YF
KdTr0Bf9L58UdxEb6DyLniGM5hd0sgWp5vi9lx1fx0qBU3KemYsBuZLNhke4pzypGM5wI1Zax5jl
04lfZWCGkJG4eObQ7cIafigcR5mvyC16mpwGlEzZVhI1dUzkQrTCl1r0nUFUjPqqVH0jQX+mvFAN
JakaNdHPFfpdjP1UWA887GzS1N57mXMM3IF2qL+93RF1BOdBiW4TjHkzqrjd3cp1Ji7Q9yjO1hCW
YcIgFOBMlMjxa2chb2/4Rdfu4/EsV0Y0HAmZWW/2qFJROXB372LT8w08FhdXKDstZbmBVO1aUZVV
wmOSUkybmOgQxDpxixqjvzZQMHKRxW+sOouMQXctqB9O39+WykDVXK7c6vZ8pbrzzuT9JWExpVnd
d1EPIFeUryoYGORmycZxLL2X/JD7Jt+ncmo9U35n2Synu9G05U7ycoqNbBrbJVU3nATHA9/zhrUw
pdZkqxZyIxxM2P4U4B6r/YcbJptvd+QgW9TdfFcVGUCXr4qQTV9Cyx/a6FpcvjwId8Zckjia144S
7VLSHvR7HPSou8+ILYoi9+NAv/Gq7tUScvzsVE1Xwix+rb4f3WedhLYX3y+SyAL1rQWby85ZTva7
xIIZ0EIU04ldFx+ZjLOPURSfTzSFmDYlco8immqz7F3gh6oeNjoW5eAliWZTrGVVY/USdPXr5YcF
akSP6cGzmI/MTA9y+0jQXaV4rZGarmuyesxUpEoOP5/PVHCvhsAGKN5eZ/gYIFYcDDdaWfhfeuNd
hSYuIAPjGHI9RUi70di48b0a2/BZFGtKq9Yt+4vLWFXOFsZVDOFfVy5NOl/Jzsdm+oBuIZdn61dQ
mq+8lBgfO9rYv/6jyXHispMsQayquO1is1o8vozIlRMVD6foA3+Jix0qpgYQGmA80WRKd8/FF52f
JzhkxUCObl6x9xZZpdR0/TS4hjBvzVBgkOLMZ6u4cdeyhpKgQq7mFDcHPol60RvyCpPZP6hqL/4a
5j1EfkStN1q5ih1rJSdl6RkkR1tHMjMIir1U36CFuAZGcqNCqq52jy1+KxRmODs2j4sYBXwhL/HE
U61IH3hjsQ/YAtUgsmGxr1uvvARK8X2p0/sJzjtR6wobyxS8uj7ijwGleIOoGGnrt9O4k8/BG+Ur
ID7JOQXknLzst0RIKP2KFJK4fXMVbwt45cSl0HjTwObuxB0DyHTjEjuIimctkrknKQ08wwltROnS
RhbZmbTaj/si7TYliU9JWg6kzaNnEJS44O2NZJxl65kl55dEzwVOkjinBZEPnjXrxdWBxmQSRYvd
LpA7bie1njfi8dGE8argCLqQHhx//iTKh7rynwUsH0vj+cx+4ReoBMjHv2qn7TuXW4yII9fij0iI
lQXB+dUND4GVbd0VMWCa5zszcbcSI4mTU1Gch0evJt1rRPSqYlA1gTVueoJ3JicCJ3Bi5P724i3I
PQNtNcVZnbet/ktcB/ZbEtDiFLhddHK4knAtbU1Sz6b9CAbXwrOdSIz47Ph1UY3GtUq/ZNV1yKMB
0Pk4FqQ95XIt5gP+Vp5wMNoLh8gmiC/IdRTvSnxaPFidfS3de75N9NGWsTh/7I6p39Q4d5LhphWU
HPFD0xNDv8jyl4hnFcqpE2/eDqxKJiUelwoqhORFlRSn2eQhu/9F/5jfJDicbBMDyvVvcJFbg7Ii
NlnMqeRcE+2RS4dKi/HjQBzZYfok8GIhr9E+7gkgtUeRsyVzNman+MRUsgq1cq7kikmOeO6tXYr/
g7lEe3S1uU8CphEQXRHOy3jcPhGXFkb43j1qiXktQYTYLuKZhocB5Mkgum9f3aVQ3jXwRSVSRn4l
kLSr+CGMuhUZDtDCH83cuC3Ap5NJevMivoB4oXwml3uAsENUBiKHA5KMZMk4fiyErpi+Opo3k1Lt
e3ZcjF5vjhIeaIEmKV0008/BoHAWEZL8ry00899sID1QcV7rbjhkTqzt7WtbVdZl/F3E9dUZAAmO
fVfmhwRzkg5UB5TRt9aw7kdevl3Au2RaGhFMLd41HmKI0rYCZVcofyUalFUaXbZrU+dW3AlxXwXm
azHH7TA5G8r7fBFlCQct6mqsB94KmJWyNFB+R1ulrq4cHiPEI0eOKnF0ECTNSeRdJY3Sm7L6kRvl
lWXBZRZ4u6pWwdTCZYbYUmwOPyWFALJX5QB9aECUlRvo1eY2EuSd1y0WI1uE1qY3tAMOZFY9ZeVf
e/b8EsW9kP4RdcSlswi3TCM7LohJOoQ88s2b16gAv0LNISnn4nDp5MvOUh/ktBcyMWQiKoIExUQA
eEqU+0ESeoFdtBkNhLx3r9W8uKMbaC9uwkQxwWRb/8XSeSzHrcRQ9ItYxRy2EzhJo5yeNyxbtpkz
m+nr38HIG48lDclmB4SLC+BO5quh4zRSRauARwrwWL3/zfIsxDgFBUPSiC/Phy/bRXtHPbMjUOGc
PqNzjuJ85hOOJwHQeCLM45nbmZVTjR9K5bGRF660+KCArTBnsVwZbmL/ld0tI8ebo+XUxnLpodH/
0d1sW/XghagyI8d+Yr3/bV0LuJGtVQ4AM7ilQyh/FzMIHRwNj4yL//goIwG5uSubs1pepPgo/+OY
pMb7kD30M1DjrSwgv0XFMSD+o0Zvu/Qxe3bG+0j2bf0oApG/TOwgB6yuwaiQcxRNViiG3Q1FMp7h
QO4Yihi74Chmiofq1bcyiLrK97mDQZw9yA7lVnxvyejnenOrW+IGoidEjXMw5Ee5rSgkTja/8cTW
x4sSh51LxFJn4CgmwbW4Vd2/8MQxyTddNrGxAfYlOqQ2g5EdFOneQ40zMT5z7QD/xbPRlXgysCuw
a2U4vHyTVxfHHLYeR1KLeTkQUIyUkkjX1B1RGgUYzDChP1wNYsYrq84AEHXoNf4V0IQbcZxYWVGZ
iHCV57TOqkJZBNk0zI+BySembU5FVjEccLtkEZH02vhsV26oMwdi9MiUo8xumAzvozj3HEgMF7k9
fys9ouHBScwznd7C5GfwDkhiqXeJUhDzOwm67Vo/MHT8bpdQjPrpIPmwLrCFmSBxMiQizRh8SnSm
06XFjmBnx3BSWgS9177mzFHgZbTp/BBIRv1UdvBg2dF2rD6JoqvbjmH3i9TkZwlR3Hwo3CtMLyz7
sxgONseMDWmP/5XwAgTHWON7BsGkNKQnx/XHgB7Ln0upNl9/SS7GhJSSCfJ4efYlYJB8jGskyyVm
tBieVnxHk7qtT/dI2Rq8E9tCdqXpzUek7O255mtOQ8BmSo7cILWCo8KcFZk/KxNSrnuEJX9YwWjL
TtEkN9vR/3jLXA9mdAc8InFN0WZSDbnNtCPvIYoPSSaiPliKK2MXmwKcRS9IRwM0UDVkjac28Hb0
WG7Zkggz0VE44TM7GeEkqpkrGFFkJYc4rc6slKYdZD/K/mWVK/8RwyJef/gIdjFPBNBM1JN4ybRl
kwMjkkHgDuRJG+gbL6ZbnC4RKzad6PFlkgnR1/nApE2uh+zTbu4DlgRfEYUiZ64e2201/SXva0dr
dcyZmDGEoiticBcpUSqOV82yaeoJ6doB0KXRRaxoTiIfzAlHgNPFzjO4oUwQP8m6sIf5K7//t+Fk
t0vglB/ZlR4HzjZ6Mf/4vn1z7sUpFQup8Ow7kc+sI2OlhNRuSH9930iGw40lkMdzHVpp8n5iyGFc
y+BkC9iRFbqULrJIEkgItqDVXO99gkWm8ucWZyGDMMDOJd3mKIdGJ5rfAFGwizkrPEclCX333l3L
vfs+4owiwPTTg6c+gTCoH3UaYAfELTPIxyth1H82vNVZGzfHXhneyQbZyy4WyE02LcMUJZLfQxnk
PC3Gup1gkjTsFOZVDiSTJZaATB2TIkAXwlzsMtEymMwgIRxLcapWtBL3w7REwrXQEwz0n1lVEkIX
4wq4UXY5akJW8SZswN1G85WdyD1FpvKWCfy2cTlnc3rKPWLNFH0xmj8oMO7iNPj0bKO2NEj/u8kw
Qjj3o/thEZrDLwYiYSv+yUesh5jwfxUyRAYqNhfU10NXIy45P2sZ7Unv2Yt0ZsHENYyADrJ4OYv/
PmQX7JwDSBTnoSV6JieQtx9dcCG0CWctNZU48TH6u4HKghnGBN6q2o6mvxPdKefyplfE7pe7dkQT
tMAiZOj2/zHr4lwUWHSJ8d7isK4IDAEEOHSCbbrMPW8kRV9lkRNfP0hIQXxzEUHBwJqi26BjoWHd
N5FqsiqiBjEE6tnbjRCLbjXdIxXyuJg4VbECOOHBrXV5t5I0kWAf0xiedfKiV7251rgnqDfU40bc
Q3QNQtxGevCqGJ78ixzSjV86vfd4ukDHYs/jrJpwM0S6kay2xfvheaxXHLCWCe3lg+HRpp0xfCV+
i4CQe7H7hCajlS+irrkbe0AcRjEuGFBWTttpoFTMoI6lmW6n6kl2gF9KsWIWIMLMZjwiHyOFk8Ek
A8RJtBtzG3uZ48v0Q1uQaeeLXMWKBGYTCjogt6r7vSh/uSQggsXREzRJoE7skGKucNTKf2pdDLsb
Lq7JNpyLRzkkNyO0So9iAkHm2oi5iWFHcT6WJ33sILKBInjItO/dyyuyG2/iiEngPEXWw0otZiGs
iBPKy7suZ49JFZU1zCdSKaG1JhuGJtsOI7BpT+Qyk594c3xEVsrfBXru6BrMC7OcIoFWtWmMbGvo
w9YpXHGjRfAhR3iLi8jzyKi2bl5TkiA6SegZO4E3E1mAQSlgpId6kZhOVGPE6PfIX0VAgAlH+Fdg
BTJMtAygm6BcbJP6nxXOa9JleSs2QfsdLOIc4SoxLERDBW+Qp1D7E3bCTXzxIfeakCzCH5rd4Y5b
yNbkY6ru2Nws92S8iReifvKCmKICNcpm/afiv19cvEexT2xMHTefjoI8817IHS6SGWYPrVZ2kO99
bwfHQqUUZnjz/6d8J5qGXSIDxpwHiJMZFg0BW4JT1cDfSPUv8ekEXBAfTdzBGUyXdxIIDN0jlX1Z
cJw0gsNtChtIHVlAuYNzJ2deuYuAlFBVqnTd96gHeRsGxDQLNya70lNTbshbiRlQJfaOFxcrlHMj
XgEgA0vJKP/NncRSBDtqXP1SZZ/isQTkmhuceBGzYj2KycHVDIHL+JfHCWbDK7LgW5FVGIF8EAJT
brUTDZLwJLF+hfn4Tg2f28FhTOggR2tvyCRHFuHNvUS+L95r1plbfsHuR05woawLyrZxtoYWPMUZ
DEv33SeCXEswfKFf2lWHFRIs32eeroGHzCjkrAoyBgqycBDm7PtAMDE8LzarLb6yT511K24OKjBE
MovZyF7gK8DEuSGm4D8fQTS3x7HiTWQx5dzdwnIIdnbd9+jlTIrMYcSCH1g95qq43uzq0a63GnaO
PTZHeDI3pE60IqYfeowuhkP9G4Em0+leeVf+I6eH/MozEihyo63b/ST+3Dkn2TayYJwADgK4+5Ee
ZRKTuJF8wK64XA5+wjT1oi9HyhACxKGcfYGmMMEyISpxqCaKjJZ2FpLPcVGmheQ9WH37IIwrPV0f
b+EMb3ioBn1TwdGLrfFDVNhAFwt23reAlGGKZpEDhSNH3FFIRkteH9H8Im4EjGIS6Im0kSgYG1IQ
pAWFjH18k6rDBGXVId98OnDNoPRNg89OGIKbUVYjhBODVPwj3nPu0Ty6+RDDlTMt3rqarXdM7KDI
zjyFiUFA8a+OLw0eGw/zK6fGRZIgBuTYyCYBDt0GGfYcVnV+r5YHpluWggPN4RGbXwaMJQxsjMQS
w5aDwpdYZ/6COJaIVmuexJbjYaOpP9jIAP4rAYCA9+O/sT6fxHy3/BkzdrwXP4m3F0hNbF3GI2Je
xB5iDRtRrDV2A/+znH5nYT4yBUGW3KkI+qF5FK4ET9ed4uD59rU24/MMG0ykngAMPPEWW3Mu3zqL
4l2iQlvArjEA3UPRCbDfZXVIvGUdh1OFYhJIPCmx4lAKAbTS9bBG9WMR94d1DTYku5zEtpDjL/ix
mFMmNhJmzV7OE0sBRiurLIis8wTnBK+LCUdKZ+oku6DurJAdabcFEsgJZQj8kcAaDpFWE61KRoLd
D4INONjCawdkRHSI/VWNDUkJR8RfbgyIC1hX/xxIS01nOlTd9BvrhkxkMkX9i38vR57ZEsvx3/Ed
lffcEmdgv8mZ5bs+wirCJMEbby26z3BvUdjQjmVhVVVcAj+7ekV5jOt4swJYDB6dphA1eHe3zZeS
CqzeJqu7xBXp4+przSKqKPL9D9ll4sEAMHDWxPEVt+2fWetD+lApsTyM4YKaTWuT36nK+dPZy2dr
wliZi3PvWgfxEJhB2ZKBt/wwkVF5Z4QCFzkwDqTkngRTbOD+xPstzoEIKraHGRnIhZ7u2y4hUfy7
RfsTZfpFzjyuq7+mEG3eemIDtZ7cjI5+OUyAD9FR4NGbBR2KoyOvyQuxmCJNxKx219DK2lsIguUx
iQtIiHaguDdtdCnG/8BZ8YjrNs4fkTgOyKDoNNonbm0LE8BMN4H/iu8py0OARICNXPvFT8QyeqS7
5g5i2bGkiZ7c1ybJNN2vTB83tg4zGmIbgxejgGNIT/UQz5615AIRzjKhyDg0HDX5twKxCwR3uxkR
ZI61aO6Y7BmGIm0pOC5yyQ3MNE5i6fBlbowqw4MRod5a6rccArkQ1ZVgqou5I0qHr9bZ7wpeHAeZ
4SJAXwKMWeFcMRwCEVx/c5D4/Jbrsh9Ry3w5HzK4ZuJ8/tTW9cSMW/g6lrnPYYV4IBa3hyPIwL0y
rAnRN/C2owas+TbBIly+PV3eQ4bUTq8SAcfOZk+KdOK1O2ursJnj9IvfCZxpttNZmByCYSIhRDXD
QMJARj6wTxhYysOEFyEOggT6xRVnBwtoynobWPM3OaPbO9UH28ClsnvxNbv2O732jo31ZcHSkA2p
5fSu635O0Qvqm9gXYvzGZpO5QBmIJySypm93E1E3gfdkiwi60HrFsQfJklPiEkY1oLA3Af7el1o6
AfUwqWfjDZKbznHj7lpw86hiA0fXXgVWE1HP/NhOdidEIQZ+k+csNb/lDuQPkJVzw/0Q/KJTKGS0
nciCYAYlDDlr03aApcvdBamTXSG+BFA+d8/1W1ygojZfHUOe++IFJPTBvfliOlQnvEyeIoaMPJr4
tHiFEpNkzs3Bu+OMzOYHfTmJh32KxSZAuyAoy/Aoy0nFM/E0SZo0poPmYDuNJJyR6dacxUbnLrp3
0ruFsVrtzSLn2Q1UJWsYhdKUsMUFdxX5GBAVk3WWyZMd+W0/sjRtef4XwJL9Lx4HVwo8RZUJ8Udv
k0iulERyJYZK25WdnPc1cEXGfJ86Bk0fQF5bwLQu6siZoWip9otb5fMvIVmw82N/fLEJqgn2JlPJ
XvbSRwws1DRXy2nuXBVGwb1YBQNcHwlbYmKK1qw0oG5OHyd5sg/BUB04B+zvcYAYA6ahr+5OpC1C
lyu4nbityox+CEert4CDscMrYUl0XiU4Y7saR/xkbUl2ontpkEBgiT9jb8sluTccMhSAzIS8Mqee
YDlTzldqALC5fogIPjONDUALe0YUksB+cgHzIs6ovJGoxla/FyHLZAq3sKNEOF1xblSXW3oD0pm7
B4W2HS37juWWyFs2/yjTg5/8nrXgIIi5mlei0y88nvuUZPuJjSdqEpOSm3kAq3yQMbqhysDOd3/V
RfXoYClqwc7OqzsUGuLFZP/KLdiT/4Ykt/m+hcRsM8/Zy8nzcV+RXTWzbgr0Vt0MJtM52SYvznxU
BVg+4m+KtXumjHsC1SJeerCAgCQYBC1iRJ4h5/wmaPT7GjKLmLyyrXAGSeggTJNtxVQgEcJ48Bvj
aZmHF4s0gY2pc/LFaTPd9dMrh7uuC+4jO/pV5TGxQ/iKvioeifw/rp7BWy0amB5JcOPg/sh7Tq7V
ZC9mGn2Qn0xoeg5ne7qK4qyt4GQv6ydkp1BEXhYbREjIw6T25dUJpsOapae6yLgvpeii6cXOl4e2
XehlDcYl7ICWNij46yaGpPMy4NL6pbGVKbPt/jStXr4ZbHdXc/8yUIem938VXv7R5sUnpekP2lie
Y2P+LzKiV1Prik1ZoA4tvX+wqvWoj/r9mC/BZqa25EZBc4UVQIJBV6cwP9Z2P9VIx9xP9rCNTtis
AlRJzIwl6IfyicNkdL9nfbyzl6Egy8q59G16wCmYF8TasKiwmEsdA9zaNzDUxvE9SkVyZb/YzFwd
ZeaDqENxhov5eXANmKg+ggSnDQCJU0sK2WGmEsHa1DtxcrS80nEekiNfFzkpq04BY+qUxt5p0u3H
sUz2N2WNCyxoouA/WYTDBvSzfiA8dIT7WsLxGpxTbf5tNSpQ4R76E1lzJThyqvnPhMEmZ3rym+W/
wMb00KGtzebOq7rPlKyNzhxfiJvKug0EtHFwJvLO3DL9CbDvT85/OeWKs4qUCdCbUUFdWMiERPow
b51TewfRS0gZCe22BbYBL6uhUDmyaxuEcZa8xgk5lJztcenO8p4SFUwn4z85If2kYTv+FQe+BGOK
8589OW1lL0xs9DuSl+U6Yyk4dD8ZTcKm/UUwXAj5r1YaYHaRHYpXGJMGXFtv5TpeOH9CE4MgxV5Y
n1rSm8ViF1tCsCmRXO3sHGtJ7+Ss6dMoMEeSr6HEN8cufS6Ji9aYJRM9GKSiwmp4d6aZ/XWr/uQZ
zU8hJq+jQ3MbPd9nZNO2WF5+CQ/Kc79iYRY2LD782kgV2iuSKWeRxyR501IXXpt2FSknYaAh885Q
4MU1F0HpFtbGKrUmLGENCk9DNTCyGFzZLFeGWi3jKa9ItQCJ40chtQlmJiC9sC54cUrq6rYPTtvs
Ey1LSEQsqYk9blM2QwCeJNoSu0fWLCduIilrQpQRdxTVzEgl5i4HUNJDZDdPRESmebkUaXE/NBNW
jMOw7Je8nR91sFWB8MSsEx92JS4qukQjJQTBhIbMTSr9wglop2AvuAzCVg6CB6OFqJw+NTfCA3tO
IrIi7AjHD8ChwTqeeUEP2S5LkziXoYDVgU52sYinvv3QqVQqCJO3lr9NY4aaXFS/fPr1CP0GXsc5
Riv/C6XUdrCXcCBaCGOY+sc7WS/CJ57XvRcTKeGKCEE4UkM+G58byD2o2rCLoX2sH4QiRkhoCc0c
3HXaSbw2Gtxd5NIDOY4w3pfKTTkPbAZKJmAXwEluIRIJbJWukcCYdkrH82YnzCrZhIvkxpKjzxQx
omFsvgTCkomTT1lUalA8iB6e7JRtCiI31D/hZB77Lrng6LFjj11+C6ng2QlPwR90d+NV6SDHTPXx
m+v5Z0WuI5MR+TT36+tXJlLP80d/UH8185dKWbi5HUMoX4LBq4hTroJnZn0N0hByZlXgQ0THFXG6
4zPxhhPxY5kDnuHA1BAwqy/PgmLLM3wj+jDq6s7voj92S9H/simpaZ6fxGCRTUm5DNINouPEFkvc
o5ANuJPwd/mQn+Qp+nriQ36Smc4pI71as1hL7E2ZDlHCWCBcIavPh94Z+q4ynMPtMaW5X6bXmLZ/
kkGCp1kEHUknjTrbmb1VRkMtr1CHdkC3ODHMJR/U6qdTH5VkHgVEGpdLn9lh7ZwpFSC4tfRGSyN1
iix4NRzZyF8ucoWmk6s+uSOpmb+R/vbgHmSrRus19vpbvqVcBRZ0kFyErIQ9ly7yiuIP5Y0Og6p+
F/KRTM04Jd3ZintZpCRyjxZICCLWjJrdt+kkL+eAX8vf9YFc1RIgh6mwdaGuJ9ecprxCFYFYQ66y
GyM7ZaaZIpVilSTqi53wb8ZdQxMASObUQsE199gRYnoIO0PW1M1/LV0J8AXteqAOg5PEO/p4viDZ
QxH0LAGc0p3kygtRJWv6575tko3nTI8TVB1xHuHpMHDB4ukGvy/r9Xpz6TkTjNoYvSenb66knl0l
eik7qJibvZ33oTalBxSMiTPlqn3juB+aD8jfjKc4MsGlu/wSjdVeAiwpc9n3pwGZTs0s0eMSRJJT
SE0qcX8k+CT6zP9kOKJ4dCJVYjqib8vAQbePH447HyAx7q2Zp/XBPnbUgzgrUQN8D9zszxqstmqn
3CSURWD47KDBcU4uucDcHfKn7EncSZZZPEmGhSgV1osAffw0qlz2NJchnZkVoSNi+BIW3Cr2+Y2Z
jR00tuWNlmVHateDU/lG9iJW+oQLehMS+n3V/8V0R676rfdDTLDvZcSbsTRN8EToXCtCDhwO2huj
lwCtWab7geew3gxXr7MHBsMPUd5SO+j5O5Zg6LaOI38KWH9vDe0czvFIYr2aCB/E+7x3o42eXSXA
whbL3X7fNwRVvttrym9lDTH0mY3erW95r1PbeuISMxR59dy9+Rpptu4DguFp3YRMmu5GX6gtRpR2
y7NkTBp9cEqbct7OfQ+rryJfEGIxkKhjiL0+MUv1VB8UW7tDU6wdAerMP+Er/JMpjhP/N+sfvBez
YdNNAc+BVZB0CGD0tvkauTRqLCbWeOrbCBL4fMCZrpps3ynwQ8QTF7OGcjIljM2a4YZ9Wy6AwREO
HLBf5pY/bY6MRFJlfkW0V5IpDFqXD4ois6WIKYiyTZzu0vwTIj4bb2pq4Lu1P7cGud+CzDWkpxCl
6POXGYNJDsHa4CmZcACzwnuCq5x7yTuNvPpzUKkLasMF4eCtJGVT3EkhzgodPKXiO54vsx6QNts0
MezygBYsk/XcxM0jCpg2nJ/UIydZocE1HKtXozGhFk30YYghUKXp74biFHC8JjxCLd2TQslgnU6c
JYq2eHWDTpziBl9HK7AG0Xq17ZBZsHjPOsme4CWUxmgsOxTv3UYgaK2mHYtBS7YRdT3knI45gF9p
y2aGg/WUFN6JdX93kW5yJHQqnAwsskC1xhTcScTALgFdurE+xXZ/Vl5AHK62zrFJ2kZqfMUl77ZG
FFexHvvBCzbp4ADUxQGhmMw3ztXkXH3g9SVZ6lcab8N/S6dfcpg7Z4Y6FmfjVYYspXYcXEyS6sio
ZmNWC808zBivsowWbCmzTXcD/ScokkMaEjW4yYe33tq6whKwJqAWyO6Drp6MNN3bi6GuU5z8yagx
+xM40jnaEVTg2hp2hJHgRkTuuSNS5PTGDxctIY6zaabawZvVsDVmoJu1na/UJ30QUGsqcpzbFA0a
u8G0Dbpor+P1JC22ybxGL+uY/VXKC9O2CBHEe4P0g3nWfqug9jYeolqu8FCTa0xhltUkJlbqFC6q
nHfH7J8XvaTuAElMWyOYL3rhPUylD8FZL14tzT/hikH0AaLKkvw8ALruIj0mk2oK/mZmc3fDyTlV
/pyHeWXCSh9hvbfHifRVul5TcV7zAzyn5Kyv1UFLIyo6VNmWkPhT3Khm2yTjS0DT7U3lmCHO/KEY
RrjeZpwDly/XJKfxd2Hkb1TuPixOGdow7rLR5ixiKF/JLT3RoNnapqlHIj0xV2B7ZDIZ8gJM9C2o
i3S2RfqVnNs2HwPwcYjvRIGpToHhCnG7pUoP9oBOEhPI9g1NE8N+QVkDQosx544UyJsC764dCEjn
tiQLpNymcc0P5Jfwp+SKrqHFy7iE3mjeS3SPkKGK4nCFgiJSQiftXujjwjvzMMwF1LdX8wFZKMCY
cuPQDU7UQN5JDRFltx+0nj4LLUbDXueRWW9Q+NZFno8kuyF7crJ+yQwSaWoP60XcHdOaHwkqdFF9
twpjg25dqDRhH69uqMjiAAkzumDTr0aY1OPN8Ksc5yCBTX327rJS7VYgOeH991Nws1oFH5d4upNQ
EdcgOZAlgHyNdVzdKfxUbCC8GCbiBvW5lFTHNuOMyQeGid3818HXzOcFeAiqPc4kkOfWbuIjoNMM
O1+CVrxDFGFKUDQRvjtz6/cPvHO0JodsNI1N2ThPfXap+ZOwZYPq3e6NPRS5hoSeHkOAISBzKwe6
S98TSXR23N0O5vuORRNcqk9/pbg1goxiHWbwaNMm/pHGmOjk+vk/G/QYc4bIF79aQCnxglYSLK1v
Y4yCSCE4axiD9ILd8rQbmg0TR2X7urWumZQ7yWABfXOPhClMkDESmk/yhHUS4eoULLWBtyQ8XtlD
uA/4vH+FwiM6VXYtqanpF9hQUlQXTMwADMLlXQVG8dzxdwKhw7B13uvqeeMfzKeLOI2i7CsiWS4K
wI3mgyglFIaA1hU225qXUsuYNgt4F+Kkclrwb7W4fMy1+pwsdHoSKZKrr8hmm5C9wlhEVPJFSEv8
wAw3BiUhEg2/nmQM5DxR37aeXkb4v/1fsS7FBRYXV06Z4HuMoMimGwaA3ybx3GVdr6sL4WFZ9k1i
P/CrPKiOSaGotuS2oLpYLmrRLkEcSzbuh4NHmDvmLuisH1rRNaGv1GUpzffOVgcHnVm6lBvQ49dM
j38hlt8Fhxh6tVsm1W0ns4sBQ6w4dMji31nIt1FvP1Jz+eFwZnqYi4Gjc/r1v+gzSPPube/0At5O
hvkyIKjXdHqLhuGs4vRal+Rwy7i1vnhL8+nJ8EjUNarqPla0hxx67wID7J2zQz2ivvzPK0YqpVqh
p9LfYueNKZVio5JMo8g80FA31CIAfTN+jJ3+bzLXFG8bqV2ZIjB6L9U3k9OeHGsMJ8v3H4UA1pek
Sbsmu6mhDIRZUw/QBxUxyRfHcr3OfvRZLEa5SduZqvdWqJmUaWkMM5wtAw63Vw0DXBX9AXnuv+Vy
IPG2lrpnD/hufhgBTJ5jy3zPNGqbVemkbxI78vaDhBD89Rl3k3o+0Hj93Pjj9RT9qmMHVivjXbTM
3lRTe+dVXrmrcrbB4OfgBhrqhzY0ug8naTXvRe4u2bhrfOc8KNKcuvaFyhUfN0jQiUJrdUnKKCGm
L8urR8XrDT0V251aTQS+1HnLEGHW3dTWBxrXhhQusTeJs8wUhbHnczSV+pnOaDGAKvRWIuC2mZ1G
Uta2luOFdRMz0hq2tx5xun1Sk6qYzAu/3vtgE7VFZHtQMUWVgoPba2czN+/8oL7WffFp4h63nkvi
s5NuRsM5AXNt13x67HIfELmcYbz210TZJ/ms6gF4Ek/Xj+78er5YQxVszYkWwiI2xhmyqxmd5wDu
fmqdco5xV1HbwsXTxWIdqbLSYOW6BbFGtMYK6qEKl6Yf/tFbWmLkanxbhgW4xj86AE7kbV99P/5w
R53COV1b7q2sPURe8psY631nRKe+Gu4WGr/TW4CgV7Bfh+6cDIp5ik8WxpsG7IyB8kBHm2OfmCN8
EQ02WofQ9ZJNbi2X0qVOkWO8xL558Sj+ltC4Yt8nFK2xR7WdffoJiVSWhUwCeOV6vO6QOwsogvar
JnJld9A6lT2fkn4NZzB6jWNlEKygGdA1ot7cgAtRkh5NvIw0FWDoWlVnyyCESpp9b1MMfYzemuIO
Hmdfght4uItW9wyifG1tRRxgPKVFTSyK8i+baFBnx3SecbeNmMYlNg0erfZaE3A2dPbqOLWXWEK7
S6J+9ElLfWMSejGrbMqKUk2roUBkdDKyh1EckjY6dvG8XePhE8ZhTTlS6vQs8DXHotsAMp2DRDtq
U3HvuNlfFDtRVVJiJTBjFPqhJM1Nr5e7yKDPeDVUf7oppo4oM+WVmUAD0ZuyzXZn2mS1Wkm/jVp6
Z1Wj+pOX46NszWbOn4LGjX8IC1oCVTMx1m2eti9GkyJ0YF0O5hf1s85ZlB0o40cqp4uhivslm6iY
U+NYuuRv9bFuo+CNP6rU31qUv6WK15UA51D7rz2CM42oqDGQoUrKVt404DJmmV80fX6NtQxwnhpR
mHyGBRsHuqmYZhnVvQo0WrSklKm3dpUaiJkbmGmG2ldaA5UNi6fQrH7XxManAP+qJA8iStxxa1rF
70m3ilCeXY5GvK0sV94sT/YmrxalkOsnaAW1V5jbXsXjR9ORNWsNJeUlyv44es6d4dbwEz27C916
vlKVJoxbUKwA4wtImfpsq6UOSd70e+U6FxGvOd3uJdZ0W1ziM1T62hZTB/MEp8qJivOcd8u+S6Mk
DMAcIrs7KyrX7S1c/c1sUslnGY6r7TmXeaTsiLdEX+JL+HNh7KPeVGFtjm+xXbxpMCU2U6cBGE4s
SD3Z6B0gg2SxtvMUn0Y8U3ul5Ms8faXKf6xrOLddTqO7YK30raiUWvevsuyd7pB0H32k+fpL+rVu
xnE5pn4OB0i50zYdDbLBWnOAYBKtv6POogAlaKgyyzc59ZNXPeI7Uflh9B9ouBHsA0v9pTNpS+EQ
c/II6mvxPqVs4h+x5VzTn0+lBel/0rOLk7ahP4ynkRY9wziwgPlOsknmnqM2gWzegA/TI9CXvjV6
jbUCDrg3iwFIqu+CWd8GGsWuj743GlSU7OxWApEUOqYFVBs/eCs1VAoUkt65J6LoYBzMbthpfUjz
C4iovjGDag7mLs/Kt6Hzyx0OlmyFMNW4yeqr9JdjWtp/4JB6ty9timX6o0/yDuKrNXyoFeBwXRtR
ImYll8MeyZTgmWy7Q4Vw0nnlCZKmtyT+xl5QvBSWgo3Spq9zEgC4U/EtSa37ohufjFHbr13zSM7P
m0YzxTm2Nn47vrfKgrZq7ROn0jYahbi2NDD8E2dA5BIOL0nE+6z7v3DHqQEeDjCQiGcvRGkRAhuD
dOW0z3+6HgWEsF7zyYeCSjaAlqcSTWJ3VpJ70nsZpQWgnpkc+qy3/hoNWhqTrC4pH6GSFygx8jJF
+lZkgAKqonnJDBYyiZdkq1A5hKEq2oT05ikt26sWN7s0sc5Etx7ciLpZlGUiNTGpYR8Z0YMVfExT
fe9oA4R0iDGOdVz9+px1cOU1dxtxtOsI2AHLvmaDEpd9cgKNc0/pQoZhYQ43nX5WunTeii6VapOH
QbOtt6q34GSnc9gWFom4lPQMulonDz+k1XbIxzoRl5G5zgk8dlW9LSmTTC16n3a9hRHvqd/62pXE
P/sAPn0P2tH7REm1ZqHuw0SDp8xK9q52jboC/wUrqbNPPVU/C+slt3KkKEHDFte/oETYPL3wjXZl
V/JZaNXjbHy6q/piHDW90zhEWztVDy5TSRZP+WDQ9rTTc8qcWFs/iPZNo3atCz28xWmPrS/PeqwT
Y7s0zWPZBwdaH3asZ2Xm+JuIxtEs7hwNzwffxOwfi2Y5lAE+aPU58iRn/egXyl7x7i0FKrLeu65U
FXW7EQOIXhW2cawmE6hGkx1woFcIHRaoZKVRcDCjTONabpvueS2zoyf+x3JtAyxpjxpj4dR8ycvz
MTv3QaY/DCNmk7aSpUbNFaCpAZ+zdN4DfTpmDn3GtIrcg5JOTo4OVr7Yf5YWG7KmZBQycZnqizXO
e1V72854m5FUvdPdLcGCcEvC2B33GvmssWZQ54ZCu+Z6oWd12CTDtpoX+nwNLrWYKQNLdUHrmKen
eezOOa0cZIB9kNp7Xav3hDMfg949IJxvU8MIO+hOUie0NZDUBRxe7a1BqTvpY1ROL3TeHuqr09n7
AVPQyLVjGku21LJRAOjJhHkEboMWhJHl7oLGYAekp8m3F9xB700fNcIb2W8FZ49Whk+N0YaKEn2b
wnpeolkDAfN+0/cEmg/2nE5JN0x8r2senETbR7yvTg4W2nbTRvF2aalGZ+5tJLpJOFr2ybAuBxal
GTOS5wgtBBQHUBzAQX2kkG8bM6O07DHWFf67uwUFxOZfSWzJKfYKHVnPY2rNdsaXOYpj86P0MVqC
EggnsQ/N2L1hdP/A6yErb6VPzH0aRK9V5lHXsPoZjzGQqxSL7LbsSS0YwzUqOPMEVTLKLIN4azX1
IqitN3vI2hcfELNqUVPkDhHYYFrbPDkMAziOaz0UzVyxkfrmGGVE8AfjiYjEj3mZij1dKj8HMdO8
yrkkGol1a0QmdPw05wlJ3h7YODrLrE92Yj+VWf5f7Xn7nIJ+jjWdS1Xv+8p+XKfq0KiK9s4L1V6D
Mw0+X83K3S9dus3pJaIzox0tRb1af0kG/RA3/akwhBY5HhylrrkeP+c9dmcOEWPTjWkc5r7FJpei
FC2eKAzFGRXTg7L1VFvSdIOY0EI/3yyHMwdfw+tOq+5fSt+g1BlJboT12LYkiOPHb+ekOhXtcmdF
don3u5IqPH34iR+2bCcnh50kVXWMwNOOHfivjxvb6QkwTttfYrJUBjqKHhrD/WgWCt0MeAPBqF8H
wnb7eGq/aGpQh0bl/0/SeWzFjURh+Il0jnLYdlJnaGjiRgewUc6pVE8/X3k2w9gG0ZKqbt3wB5CW
+XWOTersPOzTGFTpWDMopR1plsDvskkGK48++MhbgvK1sdzuXdAwQ3X7a8E/qXP1DQqdb3Fb3vrY
mNcOLu61zecb2n3mOj8IO3/Z3BWj+W1mtMdgxDuTdaH1xhcK2Z8YSmznJN7p7J3V4muX0sFflZcQ
MG23cy208/LaZx6KjPShAhwntTxmIpSupVHj2WHefH9AcLSCW8yrT0X+UmrG385xj6mSRW9d45HW
MZsqCrsou2o94c0plve4NbN15CLiWlrFqi56xUr/7byvxNCh6HiLeWhBxNrVfDb9+CwjDkUxJFAm
+i7tNoh0to8ASGp6WzSjcIqOo4pczAwEAa2Y4pdRM+DuO74WmgKFBcMG4kq1BWAk25jCv9s9iJNB
708dQATPVs0S3qBtlgBaJxcGFGY6b0aez9TC6AN/+KN0nmg7Z8fB0VugC8FtaKurlXR+WFjm1bTk
l4wXdJSTDYskzW3G+3vOIRkMNFYhSPcPpaa9o3oObvJVThpU7R/mcDu+W91Ekn+bDDR848kgyqi/
kcJF02j4znlxoiD9yL/Zpoam9PhY1p1B1guYGQRV85N5T4NHv56TIrOe+Db1wzEFjQYujqBTKHqb
t5U6LbsdYw6growkUKdZ8i+1oDlOA5GrQ1pDa8jqjXBALwNa9mFCMJDrce7MY7Eb7HxfcprwY6Vo
FVQSSdGLzlwramAC1hyifAR3ZNKGeI/1NLUmfdxDqb/GHTBikrdM7Ag/nNcjepmBTz/Le9FGBpuY
+mAurEJuQ4sbPghPkRwvBYDI2AI5HWbBzpUP+v+nmThtXWpIHjGc9rXxr8F05FHwzzO5ygxSOcoY
9PkHXfDx+C2lYPGDPo/OLYM9l2kh7j5TGz2mouKEYnQkre3Cg+MSRe+tZZvR7IqzFy+y/1TUBIGm
H4RbhIPffIyjflyi7mZzNhip8dw51UNnWgcax69uqXP9aPk0GBEKl+3CyOSsfosb6zfZyEud97fA
Ll+8EXgAx5RBQb3KevOhm3iOPQmI1mY/DGzTtd9qNAD1sTokkmcUTxKWRDG8Ymelr4I22ScVgDBD
A16Bauag1drKM8S9ilIHDploNq2VwXTUSJb8SmyWlJcTzVCEePZqR3MD5yjqP1tZcrdRGsoOSQJt
YkxczopqkP9qRumfmsZqmClFvyXCarDG2Bl5rd8dC/Fko0gfoBEQsrr2SciUTEuss0Q7BlH6YQh1
1sfp3ZuLx95yv5hO7yhFeX86ECElIaTVwAqcW1ZTqwd1j3y8xTSoH5OrCnEY1H2lfXWewI661GiW
HP8WGUISUcaAGdQyzX454B7fSECGzW5MopPVmBt17qufT1MblTR0tWcZbfER3hQzI4sUcEEyRC8o
o9y6pdkGjn009W5PV2FbSw8RekiSbhmWHWiaIADYKpZN2hr7LtB+VfSNaDsMtnv1mOIgmxm2Uhx5
hhv0JT/lXCLX0wN9aZlCLPTT7fgcae62ypSWrncv42iDZOchLmmWua2H4OX44TfjrW6S08RElmKF
rmVpPrVd9KiWDFqlR6zqkDobDrQxNmobppEfNp5DSshCFukmjrW1Td5WlKCczOz1/2dZVXsz7cG7
LaSwIK1j/RzLLiym+o8KVx4gK6kn64UiQieXoG1398cZH0Q7z3bZDBXD6m9G4firRBvfI5l+ucn4
4dWAsQaXgf18HsZoxfpAjaGlsDB3WTEj0haDr42NXc+HpYwqmKq1t6xxb3iYI1ghln0lU4bBVkk0
bihMyJ5kioyENaAU7IK5dCIrdLPmI7cbpKnqCB0IcfRa48Wv9a2lE5ADgGqLedIakhJdu80lxhw8
9qch628eu9ntUUmN6l8wT5uoKS9emh6XYKDfPZ4jNkBNYqJedAdi0ZLauum5gDXSXeVFgXXqGR8B
8UojZJGmbVTVz2RboBwoNRb75BB/zBxUsaWdp7x/krO2TafokDcwVSfzT6xHTzqMEZis5ZUB/AXo
EhCn5X3J+1Dr3KMWW48pHYckaVTPT7UEIEw75dngkG4aNqgZobYEbM5cYiSU/EvBYdDZ2i0atL+a
2d5Gq7gnhvWprjJyghEUrhYyBguqrysw/EpxQOk79QmyfdOebvA+WwIqBP8FxD1wAubdK7U6lopx
qfTekwJBDbe9NQvBRh1zWjMci2U8gFoFpA6PrxL11iEbrw2mJOlwn8buNcggvFo00nTtol5Qs/gO
TbAh7JL6a6m9ZiWz6Sai+RJUxmeUDFRc8jhFzmo2sMAIcPzwk7VGJ4oMba8JOKlCQsf03yIS1b7y
WcHtfsQhI8srTsl0TrZ5sTzpFLyFNx7Lanxyus5bG1l7y3U64QTbJUIL1WRCOXRoBYBHd719XGp/
nXgmofF+Uga1a8PUWW21PP57WDb1g1rUnmPTpTVfTAw7jNl5GUr6MjV2IW2rVISYgsJ68D8nTCYC
UqR6EeHY6crxQobqWZe69mIVxbwJqvbDBZvZpODGRUp6C6qLA9nRLuQHGZOJEcgfrjExkWWh/Ops
KgUfchZrSzfeZ6oySg0HRD5V3EadWA6foJNiwylX6K9ieQiMJ7nUx5hMjqQt3nJhLog+r6p+9ALU
SnpQyQq/Nmeck0ARWGE6RVxVCrZ7cOUXrBZAlERbGVNKP7QU3pSskgVIRhCw8uvpCcPxXRplx0DG
SANiFzqif6b/ql00Bg98VMYBIFh8UDR3DvmeehfLj4IswdbSbx1AihBsuA65Aw4g/F+m4ZmDVu2h
AS+KebCu3GhZRCuO+ckiQpAOuanYUISuNGms1X5QP66/8t+U+if/JoXiZ7gvN6Cnhk5jRQ08UA+2
ubvjnOf6A4GHm+Tbmrp64At/oA+05mTWFOoK5SqSBtlXF4Ec+Di+8tlb8pie8kMluh7VEH0K64ny
fl/nv5P90DsfQj5yHb90H6QoN3yAcTCwNCkPzMn+8LgdenzqKaofRd6OrqpDOO/AW5D8BLaxGbBF
WIyDS6FrU3+oj5JO7iZrEOimwsutU04qvpDTcgk+YNIOWwvJCH/5TgAoDMZLNqLg6INHm4ztZI4H
unNrkrsSWe9uANMidpHxVRgPY0H3QP6hjFeLovmpcow6rPa5TTkI9V9RglPi80PQT9+4d1aVuvUm
/22BJvMvMC43aWOueh6K6k6Mcc688Zlv4GFOTFH54pJC8kYmiqiRaN9o1gdlxhqHrXUyoEtYwoS4
oxVAGENeQvssLQC6IxuCiXwXRoJfywsvaVVM4ysvjUU9Ecxm+689veXVK9Oq9ciLdGkE5a23rYYb
uS/fyEsQHGmuMnC5IzO38QfkpNz9Ej0T6VUKSWT99/qrdd99kJEyIcIgoAfRAqki/ulpHpN26tEZ
cO8hzdpPLTBVIsrFixYP1hoAoP0MbmGt1uC/W9YvEiKsBgCNpNMAGNKOCpY7hF6OAJLxwhDhGHs1
EsWXbHFPSTs/aQJgPZ+jsZ07jRFGgPOHNv3kpPnqEc6oBXVP/y9O3oEzskFd49hrv6UfkgsPJuxV
/8QbspMELZwAK6R0z3cK+4f/5hZUZ7VnOatU9dAD1WzcaNMhe52pTZb+a4kFvnjtCkbZVNopp21A
Rd5Uzr6vo3Og8Cis1F6sfXgkozpsk3eWS27Tq+zlG6uSz6cSJRtSnDODsqUWaM3xpGJRgJ4LavCg
H+2NKc3N2CpBUcx9+frvTbKTGvcP7w13jDpAjNSzTtEYAPmAZJLrNMv6tZy7QzvoKt6prF8FVDoz
6se5i5HTJQgOS33hXfWTdy0EJXgfbMqyufGiE7068cXWC2QhL7zAf2sWmyQtaH/aPLj5EYMnPfqa
KHM1sZx9bd66Ub5XN2ha5kYby9vMx1Rbl1KLD8FYEdQTiaQlS9okVAR20J+qWH9B/Njuv2SEpOgj
i1igEhYgS2yDXA9M2h/ULSpisIT8KlSdI+Ca7A/1f90CpHd85d8EORcLiVVRE9k6mJcqQPI3Krvj
qurDqJinIum/hiYQSLGDCLz5F7iSX3BRTJn/1Zsabb2BipZPrfYiV1e1EiRHB3aO+na13AOoin35
JhEvZ1e6TX3gsmpL8ScenZczL3EhBhkAd+JLO+SXscqhN3Qk9p70RsaE9mjpNB9n5q3MejwXPm3b
0LDMTxLxdi0KIEuZpMRx9VHMyfKQ1+Udo12IeN41ILkGSfzbxPljiuxTiIz8Wd1gU1asnrIjPDjz
RXOzjvERylN5Gwyh0ER7SFwebm+bUJgQXyDDfJyt4DbFiBDSRFhVHfraJpACPxE709D4vrhIz7KD
XVO4XNzU0x93mZWvaw0Fc1INRAT1AwvTtDL76IbhgVHKBiEYxbyDr4/Kayb0G4nIPp+qEFXuULOX
XTYs29iETzLE8rJAyS7BZ7V1u4kqgMdtxKR+PnUWGaKIaWsmR8zNOMMeWSlMp46N0F6jwqQKPY/E
uwUUWp0I8EpAZKJzU/Rh22tfg0VrH4vh0CnSzciy4K3jy73vXM4VIzpqkApnFqOl44Qmg50qfTva
AHbi0/Q7CwiiFtN+JEvaqxx8WiPducnh8NDgy+lLcPI5tLBn/a8O7LVm88bPYmS+R3AfCPIgLDbN
2DCpdxDZ/akMEP4240D716iDjRbFF6OfQsN7NRL1mxL55TPPtSf/wJ8KK9tWwIWGzA0HtqxDcUS1
HdJV3tqsxyrIzhrkm66xroYLbL+lUqYPtMS4CLAwAb9tS37jgNcOq7OntcE5WNFZBdm/KQKd+oxk
Mjrz8YvpmixuqPaJLd9GUk9qIkIPWJh/j8FJ84sHhYh0gWyGrSHJ8At8Q9GvgEg2HmndM4M/e0tK
Pj2zwszbUIM6ogWQkBd0XgBAEGZ+q8o4QAHRwcnSdR28CZIqbpaf7etH9XF7JKstzzyPsthJX3WQ
sRcJYITUjxYFQpX/JhyhxOYjq8GB85EWDWWDFy7a+E3DDW0CEwxMQMWZAhMD+xCU+ykAUFb6NGgL
dfBQ4+81BgmVdnR4NXUpQgFNpOQMKUjJOSbRYIBwwBCetGEmbAbLd5+i7J386DzqumBOGbzFmGjh
dNUSVTyGDuLf0cPyU2+K32LzboMBWfLlwu2ph8mz9edzWnO4F/E4h+MQ9ECIYxuVkQhR19FYHnEd
a9aJZedhRY92n5oJ7sJNHmbialf6Jm+qJwBU2265CDLNom82Xv5JqmEs/nrKQdvSBF32tIlaywL9
OX0H7fKbuMGWBcg9q2wJY+3jOCYXMtkbWxT8AE0zjRGeNs8HnMzIwhOglvXiAdplvXhx/4f7UWvW
sO94Xqxcu0Vvy5itVdLMaBYXF3U9ddT0ncW0MNiT6qoTv6FX7mZiqwnraElnY6MXpttNqDYV646r
eh6HRxyj4WE+Bb33DPjyqHCbXYnMlL/1qvxsKmlNb9iSh/TQ8dnLMzyzliVX9YLxaJ4zQ/HOtWO/
c/ZLcHm6UjjMP2KKAnvMjz1bwIymIwQTEj1/XXAegWnx7ip2DJRLpaVvlvqF18QFRgm8wZchZl/r
1GGWwVA26bpzQbYNgvUoF3h5Avw/t2tadHd5LerNpvqmJEBbMLbUNbsZ1TwLeWEcfNS6SzERtwDl
2p6KWh1wnRLeSzr45zKw730s/W05N+8sKN4mj05ni1ELeByUmZXeOe0DmntacJIsVZVrDnV88jwQ
EhSfHEGwywDY1ZYGVD/6EqQLjG32Y/MyNUis8VyMd87yiTxe5Q0On5N2oLkwgyHjsBDuAXF5mKzh
ai644eiWCj7ouTtoZVf8XgtxvPk36VQC5OFjoP+OURcOS7NP0iNj5bMc0nPBDhog8Bk8EopbhOLt
13po0QGdVG6oDhWPEAVIdNfh8Qbg9MOEr5m1TwUlh2Efe0NlBJ2rkqSEIqCZpre0mA9m+WNb7/yT
gLms4qiKJiqie9lwUG+R96LeBeaB/C/CKyTVpAncNkuMMO3n0ZHR15KyVUvvMEEPLPRyq4Otbrr5
ge/mUfvTiDAofiy1d68HmiYO3jIGXkk9nlnWsoFB+E/Lgn/6d2HnX0tDBQOdw4EkBDk/cSZyHlUB
ZRY+Iovuwa7f1CdLxIlNOSDM9k+JU7tOC6dZH2D0SbvAV7zr+pLV4zVNXYAi02fhUg+17QwBzYne
zdL7HsnSC6yLcv2YEHrcbv5mRJmaw2lssmZdBujO0B8B+gZsrRpUVpUwLqj76GwPQ8iqm30KUIaq
tg0TlKeWsA0DJpcCmmRgWEdsi7cykddgXmjngoLW9ZBu/g2m54YfT1o3VPcygD6w/XsOncRmgK4T
GLzhDe8zG7RUByy9rQ9LC87I8mkC5aX/tkztvR/9W9ZmG4tf7kdy50svJG6Cg4owam7Li5ta0Mh+
LBM+co8mkP6skY7TVA/nFoJdA5aRgaDNgE9lMTEOSXE2nvHhWqmwAjdgPdCa1SFbRyLnSHEf4ymn
tfxsgA1N+x9fgtxkTkYlNJKaMbM4OF6+Uw+CNC8zk2s+XRvXF2vKVSBVxiMVss5I1Y3teAvRb+PF
Xeh3n2p7s4tEZ6xVXDJZfJywcY6AgHMdEmwKcu+3bqbPjgI6rzLQUFKcKrZmQOXDQJJFWSzdk00P
KR6eW+Dzk/gL5AN0/ISxBqO57lOVIXyfRWJNSCOykphQdaUSd8GmD1XU033zmCmEYxI9k1TYZKiq
YAF5Q93hio98PLqVC6g2AjGZ48WI6yVIk2c7AjBB6aIOKkkDt+OHctoFRfWaUuXMRKymAzuh6Tov
xr3ZMGJUBLdn77fv3F3Xdn/YkTAJVbmXRMFWT4LLmILB7/QzR0oh+nBm8si/Gma8SSpcL5Jn3EXX
qhUxR9O+qjNJtlxt1etdMDZQ1X+ZTBcKG499WC2HqUcxeBZlaCmAHS9NpQdB/UolhGa+uZ9lGhoM
YFLv/zywgWEK5Ag8ZTV6PxoDVVUNTI75wnG6l6SIHIxql5KaG0t2d7W/s/EnKOy31HryGDETodR8
aeE9qExbbepYH+BxEcUxeYMuRcphQhsripJ+NSYa7ZOuhQ7jUuJBZ2lHdyAff7I850ErAlgaHUid
GjR2fqjqX9loa8+MQ7q4zPZZf1Tx3K1m9ycvx40VixBKDV5AA6aHLwFzH4QAZ0J9hHCnUf6oI8ZJ
5q1lvZMrkrRpSCZPFdqx3LSqfrVp+OAuVFKVlO+MSbe1F29691sFf/iSI3rCbqNaheh1cdOcHrwt
Vxh7Ehw4VYzZu6eeyKzZ6IWV45bNU2qUhCxEvK1WOmeb2hCx/24E+brUMvitzt0ll4sgQjiU+ewz
7iYEibflrbJLTB1MIQh7KLsPvS4eFnmGxfAc0J9RYYjtZPTOVR26dGQCLd7FvUn3X4YjAnZu/BZp
NibGaRjT1BF0UnOG/GoDsgJI1NQSVn0dbFo0fdmpMxqP2UsPl2jGDBD/BHJF0lwCvSbcUK3itvTi
rd38TTXtY0IKpyjMP5NhvViyOg6mfG6t8qWliOdRcGUJ9q0cGsBEdIgBvTMJHFED0eJnqTQzIjqz
aa4IbrCTTJwxmQ+X09MQu3JlzrhR0OsrLfmRyk9gtduR64/GdB3Tu6W2+iS/wJQ2q5lga9G98kt0
a2KiW9rpKE4yWbSWQwZRRCXbkWOuEDa9z9n8pgvnbwTukgD2zKf0yq+hHp/jOEV+oO7eVMIrnfRB
JSRLPt7V6p8LIwT4+QwYod9qgdiyKFQKOzXIA424DiCUr5IrvTbvKgyP8QOnPGKX66KF48DxSdfA
0ezrPNNh4jzsOdUrHAACHqpKq0zHfPTq+kZLcsR8lNkYXeZuHhktNgNBuvk7pfgkysc6rQ4Rfp4+
R483vsux/gQlhFI/9jseNKt+Qgq7Bg7uB9bRDyr6S+B/YmZ0slrXvg1jBDrIbAriSeme9CW9kheU
oRx04Hni0JbjUa+VSpbzHdhQaZPp4NFNIB0B7kV5XSPwsJHguQe2Z1vV5yQGe9TGbOtU3vRgfiNT
wLUMr2Nr8catX5XUASUxDpPZlUqoVHQekkxsPDS7jzXHFzP6psColYHb1jDYZF3K+A3yBvkNwHwa
jQsTHx6Gk1JHG6VxNXX5rukpv3gBfz7TjJ67+bPLUWOZHQat2dCuVXlq5+Cehp7FkAZQriihESmP
dsxDUJnGhyHopjBK6d1Es44Od6lo9nBc/bwlh3OXrV4XVJtdDApuKH/nBRNychZTQMmYxc6Qo7FJ
mvIekf0bmfie3eZFFVIN3kJTAHzfikZIpXToSRXnkHEGylIIMzjA4NrMPpmNfKk9Eww4mO0CqZAY
Q3GsGesNeLLkoqVSrFSWr+YP3eTsVfo4DzZQ1+nmOeAohM3hZ/efRiW+MUf8qc36Me6iTVrzEPMc
MY0pBttuHfNoog3qIO1YjFSGNnRzVRP2dPiZKqHdYNVgsZYlPc5tpkSaC0QtCKZDF2By57CNRKt9
tNr83HUdrYCgIg91+itm0gjZajIK7c5nfwNSQVMdspP/j8wDhZr5LaJE+bYGDj1bVb1aUhBhSdE9
eoHYDV7zNOaBv+qEHE+Wlm7aXiDZUD1LW89A6iXBY9QqTQ4J8bcyenu9lEgmaEP70jOupUlnblMr
uehxdmKJXawO3S2ZnJd0+u305TNIl5NaruBxduMcAfpKOEDm1IeCJIIHQ0S/SQSFMDY9b1XY1sYV
ExAdLO2ZhaGvgVO4DpZ6yHBYGTMUtgHO7Zy0lisUWBkCuSYgiqX66CaXCd7ib9FjAJck9c/WJcOf
Nfll6QVAChtIUTE7/sb1GWG3VfLg+dFXU+CTrmtPDgeJSU5TB5gjNF5wWUqOWw/3+WDBr9gDlwhX
MJw5GKaIyw2+DemVWXSlWydMdDY+W1HX5/OYwh6K6QUbtgy2hsY8PfbrZl87AC0SMh8m8e8q/Hiy
e65pksTaxHs1Eb0EqLkqHGBdtcEjdR9ipKqBuqPJNrPT3HnAURCoVew+qu6C33UHs8/PRqadXU5D
tafy2gO0RA0b+9mLoy8PTokyixWL9JTXbn8Cpu09ImSNWhqVrczM+Ba4DhR2EOTxvECLbnvwBJnC
bhYqEQNTSMOOQSkg2Ql1AWdcDHqRgNK6eFo3E92kiQnZKLHllH70RGVwhtyykXLEdN14ihV6cfB3
9GXedQ8Puia9x0v6ZtnFb02kXRVN3/yRWhWgze49isg2to3HLaunUqWEOhIo6wh29AyTGwhQsQls
pl4kFmCO7rY6UYvsPZjZM3hUo4U23LWpzwFM9wx+icHa4CJj0v9hGHc0Mvmda/OrQC1gv8Q6Ulk5
kgF1DRoFTFgRt0dPGWa4DLsG6r8+GxVypdjoM0m6UvvXeSGcz9JuTgXLWMMUsG6Gt0C4r4VLwe2m
jNmTotgyzbr1FRhOP0dgfvBeMwv9cfVAy7xlV2vHKoowVSiMsz6Ob/h3uVd9qcDMG9D9teZdaNOn
kzlvkd8+RTPeN0H9FZDW2CRR3VSx8XT05+bOuLb99JvYpg/XZ6r+Rd0sn945cBZyNkKv60T4VnSi
2Tl0K9desPxoeV+EqvnjAzo2MJy0/AZCQLfrXZxgSqvfJ0Fzdn2J/XobWpQodTU/QEAJERJ6WAL9
PNJZEAZJopr9FM4BE6gPQasgyOIj7IIzKJVNx/BRL8BkNJbJkTPQVi71k2si7OSPlzowj96At9zQ
fDgeVkG+OR9VtKh8BzMxIN8tTXrPB+s/ti8a8girkUsEcvjuM+mtS0wu0DQoV0xVsJubSWjmEY1Y
uH2qqw54pQTsKON02/v+3cXweVsh4wCuT6DHVsNhsomDKR7XrTFRkaNO1JeBmkmAgkR3XQcq7Az0
elLcgWTaobi45OiSqtFKMKH6q0ME8zuOozjN3ooc7wFJmqRTRa5ky6nZ9VBZOmtrjtraAJPHkOjZ
9eF5QU2l53ETSG0VcbSP4+qxyi3vGtFp/nZFdppt4zbNfgfFu5oOIFSTtQnKCOPr94xUOG+z+zIt
2R5eoXnCs7o/Fh6EpV54DypXWHRoSMUEnn6xFnDjU3PvM6YSfgWArrHq02LpJ22IjyPw/NOYiQvn
5m5gmBQLyRwiOsF0Zt5YbIu+3NqyIhJNu6UwBjgHdCipRQs7OoP5JMku1qbOhgTqTIsZDd14Ns+G
6BgNmMbHDFsYbX8ACCSe8dlylucKvuLKTdB0bIMkDYfeUcV2F80P7WSDSzFhFlQzhNQ2USMokfu3
UTXCpBBXsyR9FcnUv/VW34XJ6P86dfFRlRatAh/tBOQPkxff6EHOGDpQmJGNuXHg2ABuhlz8uzQx
ZuHjJMLFcuuLO9n9C/Bn2vgcvMsgOq4QxDtgJhmGmLr8q4FhCRMvLq/pEqUPneF3ZJm2MIatVyzy
GqVQGuCtEZ59yFKVKVE8a7RlY7Tzsp8iH0H4AWOGwMzuwkuz9TLYYOWTGGm2yIq345yM+6bwvVPJ
Gz16NMRAMuXNLajhS9kNsHG7TP+kVmb+EG3rnZvBzxddj+57a2mPVlyZO22o/E2MlTl41aI4xtU1
be1ulQIX3yQTc2oDMo9jjjT5YpjZFUSndS1isPkBIoc2oIYiYa5a5xYea62zmlrzeQzmmti1vGDm
+DLDxAP4YHyWObvQ89vD3GcHxhvuyq2r97Ee3kh39x7CHwzf+x3gqPfKydBeAAOEw7jtnrSA1VNC
tD0CYnnK7IDMNts0ATY+Hal01DWnZHJvHt1vkTRbgH33IQW6YUD5ROZq3xUt4Ap6/C7dMD1/bkZv
868sTKB/q8CjepfalGHHw0Yulv5WVhIlzkZT7aLhLhzrk1V8ciDSILrlm+a9M7vxe57FoRYYf3SJ
tWnHrK6YxYrQB7+k9xrSjg3Q9t7L74HFgN5QvYE8u9buNCMajC9K7V1R50MX0cuqYe+V9q4Xxcko
tSlYax2clwlZ0pFDB/30/uh6YwKtMaD8hrpstPUmiLyzxy9bCBCjp4/AVRHMJglI4x44IqyYHShg
7dEJJIHYtUHUAccNvWDMq+1cAnIzMgomLzNAzyZ5tJubOGHaOqMCVPbxXxYeBIfJl8fSrL2LUcKZ
1iO6giKxM9jOTTl4P2XiMSxoskJHA6tpcig3XupcZl8koK0w/XL1LAG61S3s1VxBPKzZ0U55P6U8
fBFErMZB34sUNVY5EadHf2dnPVh4+G8+lbXhIzzTZdvJS0HGF982UcpPSAEzpMJyB6J4J6Aaoh7e
M3YhYQDMzzXUH6YG0rKYnU0VMFUeEbnKpoSjpdssjMZ+aB3MTOW1cqbxIcKhVlbm2jkXxWcGttxC
EyOp05unWzcHMYJo7k5pq/UPltam+wRadC21rXCwBw5gV1oZVZZZltdqMfSV8n2I8/g4BfppboYP
D2LzQNeZpIa2c1lHiOq37sa2wGrrXn3zc48UYaBu98r0NYcFF3Dotn5waaPsr7S750i3gbeRS+iO
u5qLFv53myV7OSTfU2zcZ8IQumsOJmBufyjprtrI72ke4vtQ2KzJAX5Y9uGoD4+oFzzMQ/CaNtFT
XGMkM8twQtZombq3ZZAeWX4b0Gour/CP3jMBg6SZhnVaLMB8IRpF2Z9httbcxKZAN0Vrq1cdcRmA
sEBpAwtH5BiIz5xGX/McPxoagM0a7k02dz/t4DyMjrj6dolAT3lxLPuNhgsBpzSmY2YWL5aP6uUo
vmq0zZpMaQHnzy6dOp1OZKKF0VAi/cIv5WmQg4dFZGzV13LC5qpa9BfXBCLl40i2WMEFSCm+j9ZM
UmnmEfNAKttBn+Bdo8co7ZXeQi4b4mplJ/VzGdsh+jDbZGzCYDZ+eiurQhd37hMU270miU11Cv/W
9fdaHsHXzg/2nFlIci4gV4qANknJZJnBJuamzJR4ryKFHYMLZ45MNZpvq5riEeWpjGGF8OVaUhKa
zrhJWG0yleupa/ad2W+AlIMzQxyz18nsp1XUI4HBEWX02VeRYZATDNHKh1MbuxS1o3PrKJfTOd4C
Yg9NfChS2zzYXv5ktMs20X8NtAmqAtTPIiBlUYrwtpFjxq9n6WmkQ7H39MdOujxZPowxnxlkPpVV
8V4WlFELvCD0CYcYLhE6WEvWbssUI7CAGUVXXDRTfBcOeOXCmmC8FJLMRMhtUQNEnDV9K1oJV9rZ
0UW/m3hF14DoGO3ThumufsvhAvBZ+UKuiXi7KLMZoNnj56QZ11mkT128HGgGnYqp37vlQmoQTTC0
I2a46qJlQHtQ7casPmV6bkA7S9+XilGUiKOVydDJjzOYCQXNitZ4dvQMTe2WilTTL4x+703avDd+
AvjDP8asb6dHcjlxQqqHnXoDdmU8droDhN++2Lr5ZHGy5TL/SBK5l8J/6FAB1nyxHwN3WxTZAetH
HDIRBzDp0dXGj8THEYTnwvArtzi80w7COfIJRUpTahGPfo+Pkjf1a7Cuu2JiiUyD3M1TcrWj5M9s
RaSCDHY2uiU+ii7beOmMGIp+SmJ3k8bznhkJ2i71/Erb/iR0WW6lRNS4Q9BwTfihGVi224mm483F
DuSQONrZMiB4j841ksWjrMczRmdoKvUkVulUhLZpooxi09ZocUtvHGZ51WYAfK43894mBC9pjc6I
keIv0oPP7UdI0LA4H5wePZ//aDqvpsaVbg3/IlUph1uccMIYTJi5UcEAyrkVf/33LPY5N5vaDLZl
qXv1Cm8wAuKCW1ovWszRodsq3/Q6pHPV5x/2PF0Ny3mLfGet69FL43n/ZkffBcjpHeh9PEW19aSV
mb+Nkv3siCrP3qJSRD5QAwJekgyFb6XP1AaRXnEV0ClqjFcntdYmYGFgkTs7wcM1mTdOa60za/nu
5nhZOfYFR3ljVTX1ykzt/VT1+ywO9kWPjJnpfETBk9PFSLno+bVVNuMw0MnlH3QUviqlHbmKZcDa
vHHR/mH58v8F0PHJQF+GMdIy9WvNGBEZxs6z1u/NCawyxVyW0r+JM9xEfq9QNpkfQTj2x1tdPfqk
5k3TrpzC3mhoV1tOia3xV5RSTqN48avcNhecbOaj0gq4rUOBSEC/IWsiUfVRbPE74CZR/bN4GJFr
sj+bralpx2ZSezsznzOU+Gb/dVYYrqdvKqU1bpZf9WIcK7A5CKc0OX475k7XQPwNc7nmeyXVyHTB
BSHbHn3U0CN0X2mKGik81X5oN3yX3klxf0g7cULdRTj9IsC2LWYbRDyKqlgDBsa4MtV3zyqu63LT
FBT3DvPobLZQgdNjCGrQbeVmJhZgprRBqqd944eeUhuFapdnKbz34sEY6fmNoWLJR80qSunoJskM
E1+4q2w9dOlaeTemuEvrAturYIKgF+7E2MNb2Jh8ldpnGzKIG0NU+3Vrj+ZQRThNun3iRjs/rdXa
ipvmbCvYfcnynSzqGCHwKU9ZLdZzpbynuGjsY5zO55SxmleF6apgGflJ9eK09PVU2TxmuU/HZkoZ
JGUprWuntjFVHJ6Tyvq0wSGWnYuhe4E3Yj1O3tXGaJmhMSAGs7ERdlvWKDCtB3QHzabbMZldj3b0
1WkgQS2QL+SJQ02fuMHkLlwgtHtrO/VPkZFyTBozls5DEawTVAEchvn2ENBEUjoQ/fzgl8aTVsdM
NBkRNqq71pOzbsf4JU/a1yi1vxptIAs1TOxJwErrU/jYOfplCIOc522fhkE6uv3H4gM0oBMBQQ7q
gscRTIEwFQ6Dj2Gi3vXPKZ37OPT2KgQv1TnavYrgKWsVzQv7Ofc8ePIWaYEdDNPdNEJSdOyK3YSi
V2LRnnA1iH6BDVnPevGb+qEpyjXHdcG9rjZuwYsKwIYUhuRkrgZlqoEP53gkQKmWQLFX1qaNge8O
eIgtICfrnnIiZ+CVaPbJzMqriQtv0+rA0/HI1mzUT/x8M3dI/BVltnWQEFX4WcP9N4032srxLcra
6jUMmp9eU7fKyAFPulxGSsjoXOccR52/RbXw3HaDwXRp5EhW5WFEPRgEyztcnaMfLX8Au6EPnIxf
FBz7apmveReNK71P3+x0+a487nMQ+49tX4kqvZHesiLRwdoaTfdHs/3wFVmQmzPhs1vnz5aWP/pm
AjCs3WUI0pxSai+zdjaVzgA49ndAei5uv1CDLB1C8QzzAoRCGPR4S39tva4H5NvRfppctkPdLQAJ
/V0PrIoxOBQmZ1E/CRCWBvkU1IhyO4Y03uE5UQWbLm1+wra3dg45RB4i/Km12tpqnFVGVsLD3uW6
B7lj9OGkLPaxyNKD7kRXRZG+2O4/XxVrKwTQqSO3O4bryAM7508TM4U234L4gAbNaD1tuM9zam0g
rL4YVG4oOs+Ys5hr22iPQ1BcM6vYOiDQJetz4GymfrYLMv0suBormFa/h6cFJmmI3wwNUR8Lduyy
oFQ1ppdyad5ME0jbbCnysxAJecys5pzlwfSNeTKw2Ley7w5OHD7aKPR0QYWodKZ+Gr+/96fusXLA
Rfv0LFacrw2rMr+PffOPmH1Q/HHgjeQ8TboHsNF4z7R7icorUUuKmyum541JPTlla4F6MJY2vwC9
EPkc58RfF9qnb7wu6HYR6Uy32sSmaHmhT5JFRFnGYIOz4Zy+8Ap5f3+koskwmfoqZqh9xb4oAKAh
hRG7FtUXwv/zfpz9tc7hoLunid8ALZyJL/HibRJDQ4wF8bSHRn+Qu6ccj5v0WTsYhmNwav2+a5Nd
JRiCAhi7s/wTXyJyHvlv0e9l2/iGKC//yEVkR7sRpEpXMaYYxIePa+KtRuNaQG4rAXx8ma5/DKtP
o0A7E4Fq641fZyYajw5qps7JHaP1BHNt5AliftI70GrrS8Ldzfwan088iphT87ZcAOMm6l40x5p9
5b5Y4RemWlR3z2C9+BU3VuOgymyM2+a9y6CGAyeLf5DS51HIEJP+gjg+TBunf+fCwyjbKO3dDR8S
tzqoCeOScltNKPBkW2WCcFQ0cpEPxwqZHkYq+DfZd/zRf5825yBZuds1v5THouwzIm/Ncv79lPMw
Yi461q8yyOX6gcoAW95VZB3SCOCSOB6Y8Motk0fHlfK2cibwAyGru5x/LrvhxcloNlb/Qfb4YlOO
dL3XfGMe9ygHdjDMn8oPsfydsNp94cXyQn6I/aGsH1mSWbIqwksVLAy4vjQ6Qgr4x4A6+QSun6dA
8+jYlAFUbv0gy5GMoyGxln3tOhHTym2cQK4F0TPLg+DdbXhbLA6+6tiRfJkH3lhknVM6eZIjJQ31
HQlQGtFaRNKal8T8b+P95ykp71O+yx2QF2kDaJjpe+DQdhbySyTEYzyOUt6HRVcHzUE2Bp+1UJ3x
+RKF5IeTXEEh12j1FVQerHjDvo4MNFkjTeSzhiGyZ1ubv04rYgA5jdwbbaZlANqEX/fMVeJFgJtf
Qz4D1upXRvgo95BLjlI2V+jLDeE3ojYr35EHzf8BkJC1INbsmv3o+X+LHnFnhbyMFYpoV0A2mG3L
fi/chZxzjoSMW8azhpnMKVX8vt/IadDO7YqM98Ei+PCSgq2RYf4Rklvx5LhPdv+ep6+DZgHop3Fq
YC4SOLTYkrUX0DOX8RMhXpZCxuWnbUobxDnUznjjxUXvHPkB4/haxTp8U8xCuPRewgkcTNkQXEuH
0aEKP6rCfOq09/8ecIwNXR2TcvPyiK8k+ClZHry8t991cz6288Co6HUyMmzSied1raA78TBYUO0M
Q6zFwKRugSkB9Yjim1f6SHm3I/KLbMNZAgUzKQsNNeM89sD5+foWp7UbfDTJ4xBeM5/pzWz+023S
HUOvHhXRIRqfJsBIdW69pVBX9QoAu6vN+7nu8RTh8Q6gskrUL9EMLBDuXFnGKQlQkTQHBrrD+EeF
BkglgoX5JU+5Gb5gYHz6CBMWZkySO3oXw+z9u0wB/c7dCuwLzH067yZ6zCXFdDtVjPTj76aqnulw
0f8s5ktTM1Etm5exYxw+xWa1a6r8rZ6sv4oEsIv7i+emxwEnLIYHyO7U7d6ZzVVRF/gcRvvZb/fy
DWdjhpATGO9NQw/aNYejScrhaoA4i7J9zFzkLRJEhGQYnvndGU2FtT+Ou6rwXmTb9VZ4Nu0M0d4a
Xdhoup9SfZ+M9r8+dP4q+p0yr1+nQ3MSZXBFzEhifVx19fgaFdGTPqV/mzbf+zDeSCwTfM3yXGKq
s9JLi+7GBOo8s8ZjHBgPiW4eSLafA9O9ZYt2kcdt0Ijo/Ra/ES080I3eSwVThsNFktw6HNa0edcS
0aJUP6jGR8OoOzKMeO619MmuEYXg7xA7ekLp7ByFzX031nsvTm+R8J8KE6VB04mvouiy6OOLW+u3
bmSulZfjGQmHgyTFfki0K4vX2k0u1NqKUXR3XwTRWwm+H3iM262SPn6icWmCH6NA8632U9nxlx3T
K6Oip4nLBlIYdVT+OQvmlyZCgb8YbiF9KSNHj46R6Mc4GeSzXIyqhpPW2ZuRcUsZNXj+WBfH1t4M
c/lMkxxIBYQAh4MOjbNANOguMHNQ+2l5aubTXGePMUFS+ck5ZxKGxBGU/Eb/MJzlJ3Cah9H1wR2O
3XXm+Ms6+95kj8xz9o5Y3MpBhi1oo5Pj1Rvfaw+Lt6x8JPGqkpJ0ts5lZ79KdA0nAE81XZh2gBCR
JbSAmR4d+nR8jmt73yJkBMcJSHVif1rGeHCj+QQU5tvo81c9NIDsY9PcN/jS2aeooRyaYpqY8aJf
THo/elmeerc+uJhwwO+27+uIna+HSDyS5iVqDxDrvYz1a1jqKIW1SFxMB8oMcjxrl9fZW7jU//q6
v4SdBnV6JIqaDTggVIEHsMPcJWWj7OjQ+vNHAS48jdhIoPR/bHL8L9N6I/dEb7BWX/KzM1pvo4nt
W6PdV1N4CAYyMc7yIVreFi3YWUF4ze3moqXq2M34iCFrVShSwrxF+8TY+eFwnDif21nDk4+buFgB
bJAgopqJQ8YM8W7ho+y6fw+SBuZvsmCfHtEx7DfyHPCzovmwIi6uJ2/CzLpDuJWfemMBRBD3t+Xe
dTv0W7KIzhQ7Sm6R4WgfzHV6LAgB9joq+Vsv436q+zelB0iZeuUHQ7DTrM97STnrwji4oKgStiam
GTtk7DY22TFeGtSq3rIZS2evAtreHRiHaKjfkOG/GXa8TZzqM5i1reQGbZxvK5de4sBtsY23mWgR
BUwnJJDqSQXdLDsLYXHs56OLMCeqftqa8fLBz7pbYU/PvuM8tbb5Wk/BAT4XemdYVtYNRnBade5s
G/srbk3iDtTufXY/afAldc8+TJG3qisLv6nFAjfLsg4atUemFmklrXxx0ECZ0njv6tmjNyYvQKTu
CdE/zFBh/aA55y2U9GWyjYfySD9gF8SddmfFM/9KGe86007P4gswYeQF5MyHurPWTAs1q8LdRxaP
ibiHNAs6J+BIf6IMhYCsxVGeJro19ltZUJ6RHMSeu+j8h9y1UXpgUsMdDPk8+DzsPAeBkRAeahAS
OVIgpXZ9Gvv2EvT2D9DqnT3kZ9ufjlaktkHA46/jTU3DV55e1dJPm4Lo6lYMKRxHBHFwwOFGqzig
Go2mXSby6bmmf9rMIJHa047uZOFIX5sPepDsGjshnMcgtU3AkW07Hqje3iVtkZQ046hdOX33p1uW
C5KUoPfr9urXwTZvy0uHHrvl9Tu/1+/bacJ7Ok8mWTQPqWfDYGQzOqXauBkwmhAFwJHgg9ztvqGT
nDrFIW2658pfttC8vDvfyV+RSLiHQfHp6yFcs9ZABa3XIbFzJakX0yYvi/dS8z6nmH58bRmEleYv
AlZ70/APxphuUhMsPuk2+djGtTz0ohKE5wQoOFMbzFP6UQEZ4zouno7el0Hfl4MzbHWZuW1VgKMH
eWNSMd+LM3Q+5PQwqomhdw0wZ0JLyDD2ASpkkMkBwKYoqfNaYOggQXX1qdLkr8a26KZwFw7F1vDV
F+C6vVXTPidxhv8N/D9+sf0BpgoWbHH4PoZoNXpQy3NgGZ7Xf5dkP409oFs4qk9Y3NSXOAzJQeDZ
JqPTdCd/2Vb5a8hRUNYsfUAPj2GPIbAFdqxp6XBQfkFvssMP2izgmfRbhhK8rBgJLgvnqnjgxTba
HfQcaWDtgNs8dq3aLIN6qk2iR5tlhz5CICQFx11El2GMT+CCHuaRAiqr7wJODd8H1WujiJXRGDMS
vHGi8G/ZThiPp3uVZfcSozW7P5Zav41oCMRk9nVPWl2o9NV30mttFo+e1n00viWqosgVWevKGD+8
SP0Yg4VmvPM5xFjjwdKMfbVOCzLfoCvQl1m8+zTLd/hZYfM+fJdZeBx8QpBIMhEKgEJhAhZuNE//
zINlm/QwNhOsQytIiWnZbRYiYNdoB43udVx4f4YgfgdUiLdtiU32/NTyECPbfpw9wyVHTZ7RU9vX
Yf3OLPKFp7qZxnkzdfVhIeDD9lvWM0ZZNA2v8QzndhrIWOvgzVv8hNElGUFCKjpOCJAm2pkMYMuY
IoDFO2x81pBmoEJQevsOPcyaAsed071HNJsWVluyGP9qF+A+2TpE1PZz8RBGdNtdE8V7LCu3Y6oO
noDHGqd6siVQaLTC2BTIbD7LimS5bNuavqDuXZRW791sPlXCacvQyEIOueWNAs79frT3YaVwYtHp
c2DmclcGIy3m4l4Oid8nlNZ/lglElpssuyhtqMoHemu1QVpd8JRTMpo6T/Z+4n5oPbJ3ufrGPoBG
14IslvFa9712F/YFyDc6eN2yoSX/r9SMCmm7AWNqBBitLqQqdLynMpZ6FMZvOiOVYcTdK1rER90v
QAwaWKmUxrPRTMcl9XEqW7BGQlDen8ZX16Yr7RtYgbdeREu7A6HELCr2mn+55jyaeFdwc978FAmo
esxQFEGzIvft7Wzq2156SoVbsV2ZRcid1SwKtqzU3oHZHNywfHbE1keDsRiO2RET2PuAKKLpZPju
XOBgqJe0EUD3T84bbJInfcx/THP40iwNy231aacioVHIEsUggJc3g3G0LftvNmWbDoWx1kHgOBVj
IXZkTX2AwVMTobbufdOtea3q9Kh72i6p1KrvSKnHrniSXbKM/tPS5T9JML2GY3ejSgXYN1/Lxjzo
MwqJ9NdcGlhW6FzkImVXGbBMLdq/XVlvaVjTnCJhpiIAfr82CBR+xPXp6T+9CT4GbD5JHrDhtteR
7WxGCsqZjEQyZo4PFm8LG2uE0MtWD3CQnXFWYCXaflnf5UX5UIU4Ky7G09w2mLq4tLFhzGfl/axn
9NzCS0l3SnbAbOYHV+tR4XU5XeKnxrM3HhBgpwS1rFng31pI0umx67K3QZ+YJHW338iNG6QEhSnv
OfKLS2Bnf8ZmBheP5mBIk10XpLunWlic1I85FHAjeqD4pyTMdyab0oqTp5RBbo80uEd2U1Fr+E35
XAMkRGly5xjTXnPr82QMl4z1iQSDtyuacS2lWZaXX0XkrogStNW7o3z/bETwhmrHpDZvLOesAott
HN17ncKbZIlxicRttfBP0zL8KWzrz2Cj4AHBOkyG8+A1X3UKrzrXu3e9RbnICvry3ja1V5ssNuya
CyORL2CJL1SZuy5icIYy+gMDk2UdB/GGRXRDi+8L+aSbPJkYReHSS1+anh4KcYLgDMdx3tle/dpy
JOh989ZhJga7GvItaQ7ds+usjV/IPZ9JqrdBZhwblkeVWOeh03Edcd8qi6+jkUxXOUxzJNX98VB2
3TGc4rPLCs7M9F7v7d0cjw8jmrpRBluuBQvK7UHijPEwMOjY1L5Qmq9I2dUF6vQuaJudXY1bZ1yO
sVXuwRFfi954bydOvIZk01MO2kHFdMwZ0wG4BhDEWkWVYaMiqHmhdjK8cpcZ2SYI5hNF5L4s24N8
MNosm4G7IRrRNX6gKV0lJevWsE82IHwYfKR0kb6X9VchyialslSV8o3kxJxC/yExEucuymsM2Zyb
6sxtvvhbjuZzT4yfLONsTejduVCqcy0WYq7zL8NJLUVgR9ZAinAvuHTvYkV5i71l+LHM3s8yxvuS
gW8SuT+DMDjqAE8lPFJIe25SDS2Z9VjHaDwNJrJSSXimcdnTN5LzfLbntVicDgoN8nxMfoYxqTYS
UWtt2gRm+wWp8iY9cDmHYzYtyit3jfY8A/YrpMHGOTm4LFS3lpqLU8CE9F+radeFougWwcdOGMQz
A1Dw7ee9mI0MZOEm0PvO4jzCmUQt+DCYtHk/HfpJcTleq0R7S73pIuFk6WKUx717W4XwvruTWmDo
sS6kppdt44/CdWy3BqeDcsBfFd8Wkt90uRcuEp+5eyervmqyNN8EytsAxqelLe3WmYAlD9S1qkOW
Z7hj9H8yBE9rZZxnW12Bv+M1CAeVbjE3cKcV+t9cXy7QFimVWiimsNpn+qRl/Ft31Q08GVOjHM42
TDFXbReQrKdbJjWQ4w2kGD1kb2+/VY4H344r0esUJBfOzbjEFEt2Z0avPQAXCasCiaJFDH/sMRHi
hsScgTaYdmoGdMSFumDu5eNqGnSmepWrXDyKKJaLnAJZnDwUU7pzxxEV3SumXn6mMLdp1jYqW1W2
rCbOroZn3Y/6izRrZVtPFVhKJmgkPQcUuIgp9GmQgsImEcFouqP5RN8/XumJfqZTOI31nZWxj4jZ
Fg2Wqv8u/C8X/goq1aCB07t6MlZR+K3V12y6gbZbo7wIeHdh/NpDnIPm64QP3BU5EeSGObRPB8vE
4OaffBMbOQSiwQqQ11naASaJMb1D8Xj4DYN5jPQVvSIwfWMGRJObNrcmXwUbKxZGFGvbop1uFjmR
/F3b/OlVc3QpiOcaLf9oPjCRvJMTxIxCXKtpuYCd5xHwl52JIQ0HOanQqoProfCSzXM0TbK9ND/H
AiC2Xa6xwFx1S/ubmDlRgOcYYjlYXuX2H9k1uj+vKzrrbVgee6S7ZZVgDh5G3bFM270dIF9CakJ3
UvaWlvNahkXLM4Kkr9nyMQzWpUitlderPdI/4HURHwxgLg/JUY3RCj07+tTfslLq4k9dd2tZQG06
byo6YzLnB7N1J7eO3Sdi1Zlh8F1Rs+PaRBpZdfO93FWDJYkutBvBV8PshYkEi0rumWxrItYdKiTf
cvRKkiMzkADZF3tG6KlCF4LJEgmu6rAcCb/k0+qy/sd3kpyNnqgZDfcNN1k+PKo/JWwgjrUx2d9B
Oe5r2yQ4h+gQIMFfe2deWMztxsAXtyK3mtJzaH6VrYFTXLxmZjFGxv3Qa6jTjuSIk3qQTDUPir2i
UDVDQN60QQJ1U6zcJFe/iWyobrIVeg7LPp+AM+ASXYb7fiEDZDnyDVj3xIIY5Y52Z9LpBtxtGUzc
+xZmXovpHtWro8pbpJ77toJ4NeJg9SxPreJ2AHPcypyFJijCr4D1AfTJsiAe9ezwIh22udbx/74m
o5+VPCZpGsoa4UxdKIY8vJgTRfsTaVs2t0RDizkb9aCsAGv4iG119lvj0gGLdrB2CYsNCya2URYG
MNBIeu4xHOyA5RXFUwyCW/1pw4l8xNpkOlKoSlsD932QkOMrb8WTkfWUGdZedo+EEEZWNU+yhoKD
Fe5KAlPvDQAmPuQZthTAI2BX6MZnIgpEiFtXfMvzHknIvJKTKvxg5Mh/fZ+pPBoQ/jvrKKLXKHsU
/ox8nQgDqIZ7M1cfYlbTuIwY0nPQApdcEIFIICGR48ji1QkhctDodA2Y3YTkpzwF2aAMSOZEMcNm
js0GZabgUYHYSQdh+QvK2V3qTAAgqSsJP3mk3RnBLdUiwLAuIAEmnMxI5B5kycG3ESkVwweqWCmU
ZNNzIDUYP+XWB9psR/lAaoS1xbLAjUaWfEWdLEFrGS2JhHKIyK5wI3TndN07ELfpRt1w4oINRH+H
r+3QYJBtpurLyNlT68v9OAd7IgQsBU7gjt3Gl4yjaCdRwgIvoefjQ1PZJ2ZFv+G7Yj5G4SerMU9n
0p7uzMpNKlaAnoAbABgX0mEmVGWL/yilAutPHnfaKUhZEKU5fOXYl1tgGO+EjqgEjM+XKNAmHWMw
jei4Wh8JN78pcE6Q+MVWYtdVVDhySMX9zO6n2eghXzgwzpXIT8t+K5ZwXePD0t2yXydIcRI7ZPjH
k1M3iTayx+IBSjfrlN9KPFik7MWnTz1LtDF5rxiGAu/RkMuyfADYHQKOrmL6HER9HadwB64CsWFg
zcpCyTmAczAsUQl5TKsYG2ZYLL7DTLpkJNf2cLUL/ppnqCx77zOJExzJ/60aiX/sA5deujw/w0HI
MXyQYBKCY27j+OIMsClBHvm0GqSl4PrtHZTek044BohwcDvrTxYCoFg+2l62hZF3r8SsYvZOXH9o
AYRd4J2Vl7DwH/yx+vo9UYwaDty75rqrwEEj04H8BpHdj83zb0hwTmA87+3/gqulYpFcmNYZPnRI
Cq/o8tBaYrv500OWXSSZ4+w1otcAyBY6U0fZ6vE8vqkwPRrqleDPhSF4snFR1s7jfodH5e8Hy+6W
Y5x/ljsk+3GosntW1WLVOw+kLYIGv3GAvBOpWAMNd6S+NeCG/I0sRn5k0NokNQj0GFQ8uCja0V6a
PjK8JZDx1nEAlRDLhLnLLy128y73EovAg2yzlKZafZUtKoN6Mz4RbHgJGwjWCMK9eCcSkWDcYX1s
0Q36HvAPcIE/S745X3mthBUJyewSlmqelFe7BNzASi4JnLD1N1qB/GFU3wcBLSQ+3+EZhoO7l2pN
LsBZqhXbga4GhHAeHR2nYah2/EpuCt/QNN5DvmtNTBQTZglonv0TAFshRe8W91HOgIngQVyWFeYE
7zZMOd7rd1WrVzHrnTt1lKgeTe1Dz+FdcVw7hBQiHvVjsJEg3LIJtOBbG570vLvZeLJAwXzwWSLy
CaGurTgdJQ7JeSqfJF9RY8/r9N3yxNs12rwNg7fZQZKnNQBR3VIQRQ6lKctcfG0SH4svIrAzj79G
aQkWUDOQ/2iOHuYZEUQHUc+JsaMIgrEbCZrLQH6F87YXbGd9kBKi0Jidzlr0kMoWZuMTIGanPYi5
kHw6UnysOd+M/6Evx6QqQ5ae90r1f7xPZnOjJMJIEiKvsJVx6uz4AnQSm5WgREUGI1h6U5Tewi7d
gDrdTCxpH4JOO40gHglULDoD9kWturU12y8dSYDitOWByTp0GOb3XfEgYVQrUa+svuSw9xzKoHjZ
VdTysu6TyLsUITq+rH9QXOSd/QRmsOzIiyOG5PreyrKTlyLEyX6QUJr0zoFTQ3atnUfAKchk/EAJ
LONOYmTgYDaNZRlvKqEOhJScbrAGf5OZsbUvcsDoRbVVhPOYfFgiSmrEpC9CDTvLUpE4WJNOyNkq
4YKYJB8oMYfn85u82hkjZeCsksUSFRla3ss0KqZrmPf0asp02yCwYbntWjZSjYnJRI9TVoNE43QA
c96ulQ03OnP2stI0hnF+Yh6XHlJtVPwmRugiryJ2b8CBkem3BjqIT94B8oZ8U7JXia0FgKOKf5HH
wp6XACYfi44GXHM0CLhyCbmsCGmsTODguUF6u9xyp9oGur1tGhR9WXTSWyX0DzX7JtAPXlpjgRaA
82nIUhC2Ku1V3TM5q9pLkWjglyvUAUhu0ulvFwIgChHeZJtk4fJGhcfZtwSg6otvObHl/FnqYluT
jRseXiecmpJbEDJ+12L4PdFfEGRTST8VY1Yne/e8J7lagCinyvMfU7IzJn0HSVN8mnMx1hWe5a0b
7yqL1SbBbBasGAsNYoS6NhoaPKyO2CheeD+Bb0rqrWHEIolNRIiTBQVObCu3iY3dUZ1IVJCU0eJw
lzXImpa01GMAoubqKkugIYR5VrGTPEdOPSaUa4yoJDRQLF7/e2bD81LDvyBN4/hufJDDUI499SKx
mB0sX1KPXn8vZpyY0cIaJbpE8afqrf3vp5j9WVKXPnL2pDh5lf0pyAfdgbE7K/X/Y5PknE5s7wzl
3UswmqjYFQuux8NLHneo4RA/hWu4uThhWCKJj7qd84L2OhXboI66xh2UW9UguRk7v7et8ubtpNcA
kUMyQA5HOQeCclnLJ7Rko3xoKyTV4vs3ENJ45iyQhG5p7JcwqhCJxGEPVRecDKbwRXKUIEgO2RLc
RyYxu3XIQqLX1tL2EtBNleKDPR8pRYEzPEE52UvmLAs7muimcN6idcsu0s1NmI7XrFMiiHll+CLY
xEcvezetbiNxtdD9o2SXefMWetqP7+uI/WrDfcdHzaKk6kdHSb+kFTS1it2CehbQY+iKjAVF8+o5
aYkjrY5TT54gXuNX2m3RHKaKRX/pg+gVVasLNJBitQAVWSFICGUjguTZOlENVEKdwk79Q2mMGDJz
vvfh6Nz1GAXBhch4c7j4enlqknxBdm9GiDvMtLfA4DmN9Ywoa6Dch75dgNCXNXm1B245d1HYjkrU
3BbLKCis/U/aTzqVqk8MmyF2lVGRkUjWb6PRXos4OuWORVM/RB5XjH8KXBWQEYsLjD/TjxqXPZQj
l/YhaYvuFDtQolK/Pib+BIOhRIhr3jlw8RgvlgmfqWs8PZwKg8C8r6vF2eeyYcoJRczOCygfvG65
zoIDWzqnXempiUb+SJQ20dKnvhLDXnGVqf8WhZYDoK+2tv/DaX7PSLywjgXxZzShhg/RQYX/IIup
FWmGDr6u+VNp5XEi4FQgrTT0DFZ1ujzVGkraYwVwvflpMZcGoEUKX9MJRCBBoSjrUgDNbvVp2RBz
PG0GzGnHrrtzunwHqBqzpUbjvdJsfspbni249McgBPjbO+D38ubaRMByJGPtPew50e17xcAbaKTp
vrYGaPdm5JyoXPPHGaGg1C1eek0RuDvXmMZtsGgfaY1KszZ2CkFZNFRtKCGAkk+Lz5aL589R0Vaa
kgm7DDcF25ZUO9cHBsFkKkKjAT0Qn0F4kwM3W/Rlutd0ZHZGjZDeqVtRty99UL4suGmsEV08jSEP
2Wl1CnEVPEVCTcroqKML57xD57kZmftRVNWfcgyLtdOWHqqr9EqreVep+A1JIjxos8mgW5ZaOx/6
GXSul6Qv9pmV/p0t/yMR4dc8oDviJulwSJCJo5ZE6hs/wlvUo6wVGdpjb6KCmiWF2s4cYjBS6R6a
IPZthGPWRl3/aZbsFeWbv4wsHnD4o6Oi1x+aX7zqU2TC95muWZM/VhnDi6L7CGbkCA2dpqYTJC9j
jkZHrCdU0aYZX2OtYAxd8iSzwVZ3CsR7BFgVFczpnBX6NR84NRKj5mgckV9HTcaegpx1NqEK1qKg
1elPw0KaUFf5c1gHJ4ywkJXRiydd4WQXt3V9ME3j2tppRI4Ilmfoq/agHLwNi6a75IPxXCWQfDMz
oyBCZHvprdXi2xmpnn8ODfOx0Ir4uFhg1lKFACzqtItCytylUd/GCk9DMPdv6EwYr+FEh3bM6O3R
OPosffdoRh2eXhMqBFpt/yC/QbVlDj08GsUsM3SMQ1IyD8saBySKj9BW6q8xW2NuuVgWwRR9gpjn
58V6eFcuoKAGtOVpij+1Gp1sT5tuk+WPZHnLteqXt7nQaB3D/7tzSmqATmGJ2UT1dgjmryLwjslc
QkkJQHjHQDB8fzkFvWNAoNJpCw4ouAXxZ5Spqzm616ZfQIOKx1llNYDnEkD3i4Ex9BSnIPfKPKJx
UOiHsnaZlfV9UFxGG2c2r4LEU9ic0/j20EYbkWCumwB7IpjLz1Nc6URy3zv0c3HRgO6gFjtTlgDX
esSYvF1N6DWAFDGcNaQT/LPrxNnFC4SAsgjzbQ4UDEA36zYLdHhqjvc/ls5rO1Il26JfxBhEAAG8
Kn1KKSnlSy+MI1N4T+C+/s6ovi9dXadkSAjC7L3WXD9NR7qCJUkyCZcF9SfKyq1uo3RvN/5sGBfq
1tHgg7itwNeAm7GT+81berYdnL8h9u6FZX+Qh5iDurLQw08/sopf8aufEyeBz0vjvU1szug2me29
E57Ay4Swy6tzW/eEkfjOpY/nilI6h3pgC+BztPzsFByQDLP3Df4XMmkKpA1WQll2LVZq6WS92YDz
tl3bA7UPRY4If83OS+O5poywYqARml44rCXcGuGNIxZ9LDPr0Z9hviFPLETNYJ5t0jtt1lFWE6u+
gbKCOT3xbo2ctHRJf5zriMUet7zy2amX9kRt0ll9ltKxdBycx+Hw0fnEGMl0JAF9oLwWZiBPEu0u
15IuO9ZUZ/iysCFve51zNKxrS+xjf5zeujXU7LhsCHTp9CJbJz34LhMeRwow3ROIgMPSq6piwtDs
KInKsu8WfBZ0erHTjMFsvHd1crKsOaeZ5DvLZkmd/KHsa+In3EhFwFjwYqOcd1haiZ6bX1ZSf0C6
jjDVBNgdd201pgwECYj5A264lSFg6DvSk1MnPXtVNh+V54WIVFOEMlD4yAbYhEFMa9pd+pKKXZtl
dyHIbpgEeD+2jSs+804CZe5D79DB4qWop1eKfpZ9dnU6056Tyctg18MptW3nIJJ6hXqTeduiIn81
pTR6WhuzVc+s8E5qOUUbr694F8KSnRQVre7On7KmQQkxJbdJlBOO3pb1kUYkzbVCVrBdVR29JL7I
WNcKibGBPIZzlzstcpDW/ir9Rj01Xh9/jK5av0LHVtu1AGdVSY9TYT6mR7mMaIuaStlfqcrj/xqQ
NEeF9ZGEAauSX4C2QQxlC6BoVWAPmgmrgcLk2CQVoe11ejmAVXTJYIpW1Fb7Fnc1e6U4zB9LbwGL
MY3GnOcVzURm4OIgAa3KOo5IPQ3osMel/FtLoGNlVraPrjfx1OaItJyWIX3B6dQ+jYOL2cMNs/k6
ogdFoZSqt1lb/cdCtfihlikVf205/w0jS2vrYEwPZjQjIgY5PilUWuyExn0o+/IaLHr9rocYBFbU
R4pdqRefiO5jZ6kXzRLg0hLkhiHTg/2RHB0BV0jN1U87C1ociwPtqEAR7C4O/PVuzJ5Ej6ffgoCz
SRN04+O03pM40/8l8SoHtu1Zsd4Mk4XHbFD4rb0kmORuTqVP8mi+sOPzBIOdvCuQt1NtH6tS6B29
YrQuauTcr9A/wy9vFzTYrWbeyluLmLQowmg+jDp/WGb5Kwms3BAKmD6NjcIeMlfOL+GhM303TUl6
LoutDKS/k1P66cKwMZwwUC65YaGgl2BXbROREBSDTz1p1OwPGpSNNHCjkYxo8m+K5KB9Iie5ac2N
n2dyO7u1BUk0XO6n/s/UqXcx/OWh4BV80hPSmX4yHEkPhxzL8m3b/y4FcMQpefJ1Fz9Izl3k2XKg
JDCcGuw8E15uNEV4AskrJJsLMf8ly7wrMK3t3JXDjbRoZLPHa0T+LpQGejqHVNc++L3Yw997QQUt
dB8rFvadcO3TQM8ERnYG9ooh+FN6zy3++uOSqC0n9Xlkkuc6GS43AUt+JpeTVVh7F+mYAJ3CT6VK
AL31Ne4qWH3L2aU33XnNyR6IVxv9u2b5dZBR9FQrQkCJIy87JcoPv1vfYr3sApecByC2ZfU2sm+k
ezEaXAoRNS13z/OI7O3JMAEQEMM+oLx7M6b4z2oCdtbcaMtvSH34x+kCtVpzOMzeJAjuIEIe5IIj
9jeWSxm2pmnkYwL8k+KqBJI6pwTTcOjW8HhzxwFiSe1YtbsF1iN7+HhfZgbtXvuvWf4g4uWNh+TD
GkJEGextOe6ka59nnzRjhhqpXQdzZcJJnxMiE9z41UBguIbAIlfMzf1rDQ/Qs4hEqUENOMNfWdGe
avz/jMGHQ+lbJZYdIeh3q0o5bEcbfgQKBPoP426M1YdS3RMRRfBEnTukcRvDqhTFgHg9hWU1/XB1
M+VC/ugkOUseMxcpKBCzbtYk2fUq25k7aP7+T36NFwH6acdfHYpFdvJlfmYESaLCR+WBgO7oYlvj
e6/XvY4ocIJT0UjJOOyy3Dq7MnY+KhiWGXduHF5nB5OkAwUiXPYWBhQ3hWvBFn3ikhJIQKLEOLTa
WAfCq5W3WzKGt25Mr6PELme/FUV8GyYQjT2XuGOUmssZyCsdWWCOHFScF5cFspgWYmnYjzbtcZnS
F1l7p9ILXkp7fPHRilZF+LHElENBeJPlHHSAgfsWAHX8nEmgHm7YUJd0eX27qT3HCfytdv6W9frK
JqDYp10WbiDOHHwR7UPoE0V2hkdDjADgNT0itMNAoR8smB7jGNzhOrmAL6H6S6UU6p2r3yri4OuB
NxqYIWv/G17dI1jNLzfR98O6ENAwtiSDwIzQUbQteTzmq9P8YWJOZJa+JZh35xKuk6MNn5N410/t
jx1k0K1mtNArln+JmmXgzr2yi9kk7IRHFXwP6oWo4UdfF9fM0y+S+B1utdTuTnj5S1uXPxx4N71Y
r2y1YUULOGfwhc0jkfUhTE0DpP2q0wY1x4LoEe4gxrsyO1du80Tw58FTGH7sAF1TdZgD2kXqNHfO
t3lEGS+TpCwZoUqfbP+oHbShK2eg4UpFgfW//0DsuGHPcXFJcJH5R9eAf8wbkjkkTSR2iFNNgChp
uNwXQ441JEhG6uQPj4yMhugXRudKpWw0JdPUeeXz1VDjBHzwuP0qPWgH7MM4rdx4DSgTa6DtB7iS
a+5G5+gxckJuh/m7SXhtCDeawBUQnItbBXIMr2mo4We2OY9jQAmAynn4sp3mD964wVnuwe1/WPkC
pwfHX3SKRf/BEsGblhOTMNNpHvbgcm+5X2YGUDXwbywH/96nurrLkycK6PtBOLt4yA9cvELOzB+M
TSqEZ06j/b07iov5IPznZeh2/OF3PqGAKyMVKmODtnggQ9x69tKOsnofw8iYUHF1zitQZNiy3QPY
IpArMLIATe58DbAldIt3J/pjPrTjcAzwdWoCc4iJmCcCI/klFpvCK39Og2V+Zx95sFSp/PoZxW7+
g4vk472K7I/KaTHvS5pPogRfeouAu3lQWAB+y7j7zkgF8Yu/7jofGJld1hf4zV5zoKx8y+KXb4X9
YgymCD+ewmw9T7l1zPzmP/4V39KJfzXmqgKQqzMgGpLjlXftQiEZKDk7U7u840uM1dYlya/qoLV5
j4XjbXuWRvOapP18VljDbIY+BG6+p/JIvsvDTe4tn0nCz6Tsuop0uRvnftcvQCwIKUKSzR8jJ+1N
PdKlzar5DqhqkM8bHzyTSQs2P2vI/ngcUxlA624oh5Nk7cWmTS82uqjmK8HL6/oXxkpnl2gZ+0cf
HO02qqdHXEH36ajJQWr3Uxy+em4DEZh8x6GTMwKxzoQn2JGZujmXnuU8vSZLfu5oQ1D7fkcfE0Z8
YW4RvW3swOatXtA5dNmfsfw1kWxAZDcB/7VbIDH1r1POvFlOr3b3kXK/uSEm0mwWNugXmEZAKA1b
lrGr2pe0xdyIJoH9eubZu84h0oEv5ql3jBC75DiofwN8IwNrBC9ivuC2i+wjUG23IwB2ZCku/jIh
mocy2o151pmUm6D4y8JiLrOg9IfBeUewEuuA2OUxc312NnNLpJHeUypbWTZk2OCC/XWKrxCiW8Ti
4GX9xlxPv1DuhNDKNek424/IR6rhj1a+ca3K3t8mfEi3LQnFuKsFICEKsVZ5Vf0vQDYWSMAuLqGA
bnDvz9NnCE+O+YXe6SM3cOaCpiA/5RBxI6ffmieuxUAkLPYBPjE3DADOTeh/JCO3kEQdZBntRFOw
R0zM9Mko9TpwLt6vil+nVhG1gVqKxob4y//aqJVMPEmcWwAzz+YrQ7nCHANny3ZhLsUO7DZ+Urm+
+0C3aaaYx/XvCfO4zDvLrZrF1SzzsvjiAvzw181IDWq/p9wkoOc7voLNLz/EvGrm8ZKjxBH/X/CH
x1Ppbd7VK+vLyAJeqtcgto+BeJKSNnO1D/jEHRAgzxkuqyIegfvFdg8DA0TuD/OJo+YR+/25oOji
w0XLAfNKM9TS3gJBhQZhWY/IzG+kjanNFbSlifvCFk1Q595M9jobN2YcmkvjPo0JCQZ5vOcSUvKo
uEt8gBKiSQGa1Hxic2tHRrUCLLomdLxBc6Yem4RIHEX6+29McTtY4+k4UxVm6HKZzrrSZUK0r8kA
jIctOzxBKDqvFneGW7BGqD7DA39U6nXwrC2jnl8cmp0+lifzLSqkwD2i4gnbficYRQk7WaQRXCIP
5X8PqqDSz+o1w3vFCbbTGW3jxIhhASD60X3pvCNqT8gbrfGZOkNw5qX3yCiO7Pi0tghJA2SXrPr2
S8kMq4uXWni8k/AppElfxyfuyuSQiODOzccdirc3JifzkR2LmXO4luzO+zx98RDf4i69RZgP2zl9
tGHwT46D+pSuLXsHMz1FsiRmjupsqy7pCmaDGYUbyLIm6DOGbv1vMmgmG3McT51Jz0wD07BSmO7B
MJmyK3Eka/4Yt0RHLjX+dlZUjUc/Wy8Z062dRdZ+YSuA/VDTxMTBRCwiSSvJtnW6297qLs4IdY0w
NQO86BneQ0oLK4seDZ6du8pQs3MPk+0zJ6cH8yQ4D3m8CkjU4B5zrggGM8J5oRMfUWju30VU9s2M
HAzOdWwmlqp905b4JiMUCTbftJ8QHK9L9pgoMya+6FndgsPYULU78OqHzOwjNzYUUb0JS9A1jguu
ePpkOhnVegwj5ZiZso/i925ZuF8eQbjN8tDoNNzalbUZhX+uEtx6wOXeopGwyWZK6rehadN7vcz1
fyvkMWLC/Z6eGsQIiunR+0TxCMv0IV6T29BJnyJ3/DETwog5hDPbK6V45GPLHs/VnzD2KTd2ksJ9
OZBMNQ3k/CZnlSdMIy6tlGS8I86elWMGONe7zUXm/a8bOt0usGuSLGleUXeTlHe8YBfUA5oEH5xc
OfLQLWsBMtOin3TZRgxxfiuQixcqA9fZ+3QUfLIrEG7eyGA80bd+A5/5H+UeDklI2KhOZpQmTLBq
+e6jaLaWFLgwtIyNS3b5D3s4muM+h6WAgmcBIsiq7ijFvpsNH6qKd8dyThXNY/P9c4ZVvsbWB6Sd
ItaxowB/mh128iLWX1KEZ6Gci53IxzocSKyH6wWgVbA3yrvkgUS4aFNkIYnINo572xE3c18GoD6c
E4HrBAAzwSLhDGiAeQ8y+tEhBjTlPy2LqcrR0EL3BvB3W5nSADY2J4CSJKBNlYqMWYAgxH4E1Yuo
021RJ1d+gs2vTkPNQ8q25j4JInVHwFfDdDsF9psmo4Hngliq2AfsArEzAPaAPS5n3HzxduwWnKyp
MWJw+k4pbT21JXiuwrJe4ep8t6VAd9BXt9RysJeWKT39+UgN61BoUiCKpn3RKnlXbQaFILylbf9Z
VC3gIH1KmlGD9i9fw4L/Q53hT+VTQBJjd4l8sFl9/0iG12vrrI8ZZpRmFA+VhswAat7nCA/EBhs3
wR+BfqDY86goZ4W1m6wMqLzcttJ58Odi22mX2BrPAcO5Ks5pRLSfFlT8N2aCJ0aIRCaX4CMAHX5O
AW9AR1Sj6k1rb9ugLypGcpRmRZuXUQ8qQf/M/tAw45d/Rh1e7SFBGANg0ShtwRLryXuCeJlgasxy
F9xd3ER/MVlFd+DyXx0AJtOg6LOEZPFFV4x/59weLtPQ7Dzsc4GzAC7QpxBCWuB70a0tvRfTxWki
pvc6PjZRhmi8cZ9q7lamxxrbTf8Qdgwo1O+UPBPiDGuHUqv/X+VHH4Eq/1vs8pFS397gTtMGGxqi
MyY7O3qf9fI09EYGk+v7qGYrVLchudBKDsjXCa6R+PJboa6jTS0mXgekKW7Pmb9/sGZ8tbmwYtbH
hJ0cEKqhOomquSpOiqJvYdxUvKJVcauTab6NrPSpaP2/Kh8PZWhgA9FMpRUav51Gr6unT2nhHzJC
pmiJhWdZ2K+xM5MD7n8uYfkOfv7OH0pwH0j8reQ49ThkR9fm3JuUXJsVkJ+DlqizBDRn3Fy6PNPo
2qkuuA+JaGJ5KqYbsbqXAHf2Sqtf16DG6CRwanmLEKnRQNp7XXo0/y7G4DauiZexfIGAHk1TMVYZ
MOrlJGx92yfyCxP/b+B43ZUz4qmUKEzDTr+7pXtRgltc2ziEZqQdLYxjG+IwD1n74oCt6SFV3jnl
FU4b+HALNIYydx7SoefAQI7N/UzF497r/IZdSDDiL0b25Nji1YX9fzM7k4VwjW2m3avvPid2xA/k
dxiUjzr2yaoZBTX7Tr8lqLHgTPYH33PvfQdstden9hWFynSLRsCnuiSuAGX+65fmMSKrzwoYoh7B
KoVPj6kOLxS5Lo6/vAV1vAxUzCl9JU7wt3TdfN5RpLQ+Zyf2iQKP8uA9gWdkyXUTKXXbwp9KqZtk
bJoIZKFaxCuWj4wt6nEq9Zk90eHMyWFiLBMO8OC7Jk+GF9mr35Yh3Lnjup10KxF/Eu9jmICVu8Xp
fgi5m6UN3LhKiMkRaPAafcqCFbkqm+1BQm1sPcnVDeEz5ddX4ToEi+jww1GGxchDNkCGuK0fVykv
lND3Nb4m1yXirZCw/AK2HbewsAhA6I0aeR7Jwh7aHvNQH79WNICgc+j7uY0GImTDvADplfzkTsXR
YkF+QL/JDtL9vAwSoHoEEBLWe4qQsyM4ME5CpLALm1qiSISDhogTXWVTn3TbAFU/ZyyH+0FraLzB
JegFyJ57DCysa1+DY1NjmU2Gg10JFNTIxTah5RDR29AdId4AXgWsRKQJ8TScqsXHeRg1yyGox0ht
2jW2N2NQ5vmh6Ojqv8R9uyCnbf50lgaJ7aH809YysynIxpVw8dJqaBT5Pu6NXgXqGhWFfcFgtc4X
IuXhIFsrKtd25FDgoQhJMKPabBWt1GvbXdhktuCsD/OixFjd7BtXz+U+yrMBQW3XHyddOQcfes07
CvLmP2FaNtvUXdk1DYvYUcDYhayCSA0EcAeg+69KBFhwesdFUU3GAW8b7kQ0DLpZvine+XeJjKZ9
j/z1BDNtvYmHRF1k0v/2hfelXRpq/YIzZrSgx0CKM60oNplTjcBTifnNKTt1aUKEQPQPxu0EXw9m
aFAzaJOciMMdjqdua4O2PEVBPKEZWFP5FepQ9OA9VbhHPRM8+IGDgNUWpCYFY4SRz0/HbdmRv8Mb
TSzb2LFHQxcNk43ZMQlyTIo51rIoDCKgayq5yzi47dypLrcK4OfWRh16XcYMQEAe0zghg/ltWTRv
WJ3Jx4pWKQt+8gtanwzTaWlhwMYl6puk2nUgq+EhsB+jBAu9dkJ0PdOlt+LI265tSFJxshUlnrDB
kwk1G2KL/IBMmCVNh61nOahMp9h9aH0432lEAUEEMRW/LA3+LLNCM+BY2R2KGXThoY5Y1EaTtos2
O0oJquVswqY+SC3GXhvLLRDX9mZskl+iqem6uAFWywk4TjdV4keOZfNcG3HNTI321ootHCfolhzs
i+QHF2pgrvQJ8FMpr8YQqnDTeInz665FiLiHNRAiOl15O+xOcRsgvwNusakqmPesWZpkkUK4b1z+
yvrCjF+vWfnYRMQXkcoRvJCBFmyn1pGgqyYcZtaQ3teun1HGqZIWjYuEzezL8LPN2/GZEY3Ndc36
ow4Kn8FU+4S5+WtPadMpf5wQClRH+vENlU9EnnSZ/GS/InQwzaaxRVzvDkAak7H7kOi1Hgu3kxrM
+rA+O4uYd9V4v9pX+neUcXw3B5EwkD+0TMGnBexMgpEEYOOQ1F7w+Q6OXWInLmv5mDWKPkgNKoc6
gHoPoph3x5v7iB5D19I2GFNWJIEw4CaPf5DzcPZrkYAQHod1CWltu/W5qzeLW2TP3rrMnxKC+ndY
JLyvCYF6XqQHfHwW4Z4ynzEWzSI99WNdnLI0nY+t51Y7kU5owq2o/y9vKVB2DpKjfOJYn3Zp+hD3
dAQ7ljj4Md5wty5Jjka0zhb3Wah4gIA6w5SeTNHFbrP02bbEcFszsKFArOulSQvFZhnaUhv03xKG
jz+XDZlqY1JPWNqU8Q1RR2VPKJ86j5767PnheB+mSTIeikw11SZueljPc2fTDOEz/7VqkUbbyA9I
P5pBTu7hiYZPluiC37rPyld7GY6RXCmfrwkVejnsorKADZ9YWb2129EGfdFmGviNTeGBY/2ln5Fs
sWcywEHySnDT6i581Xg/JKrGXlKOnrQm2IJF+tsap+VTDzoCXS0kaLuc0EI6LLu6HBvEhFg4vVh4
B6at+YFULude9D7tEJKZOFVoSjnuCp1BdZ9dEk3HxVkFnrWGlmTqxbeFEDZ1JDGT+YPBa1P083iX
JBXagyU0y8K4uNGuapEpA7T3jzTAoXc3Ac+2zOneLxk2dRX7NmfBDBnF5HN2TxRa+A70jbeG821C
x+lhnjS+n64atgOwg4Pn05xzddvgEMAAq/XsPVSQH/ZjNeM98gS5rR7xV3Wuu28yPWg31wVK5JLk
n5SMK4ouhnY/htVhGiQ1G05m22lSLrtj9YNWdsCo3rnYPFoXA0v5bwsYXAsrp9eTU3IQtjvRKYlV
i/+0aW7//Q7i4VFoN1CAlRVWt3VWphwTCofKdw/zAo3d3kr4HQRVpFfHXbKfjOcCN7sam4/WK8ej
3aXj2Q/N/EkW7709pf8Nrl/TJ1R46dekfrCYSaidyZTzpp8sJ3oE6X0zrP4lFf3ylHWS+s/K0Xa3
Ur2AKtD04g3pHA3GsoKjo73pFcR0dguLdTmDa0yAS88WzVME7MoZ1wcZegl1l5L9VejQPBVkldK5
c8XFX8H4WIOjDnm2BI9hbWUXWffiIGnzbyXv14ZoJMy8KyrJOGWzo+wYTWlAzHioEYbGruxJ+kWp
xwYpon9aFtYpLxx83i2+09FCWjSv0Ob+kYOIz66pVxnZro26h/ENRcZlRc7bZiDHpaA/+48fZLZK
vsP5f3QLtRepW+5V2QCOThO/hPtKkz4E8EFDg36aUB5qkhySYCLilFw20vJCOw6OHWGG9PeW9bbX
RNTUPQIsigV6O0wUCxDuQSDq4cdnHPGOiefBJXZZWVfXJc6CHAUEQh7EjNlJILSL7tjbgrSdSP1H
KDrVvgYiQpBBtQ0k5Dh2QKCfi7EkVQ1VQxvm4751qIp3PPzbqfXnS5/HgopgsDyx8S33fjDGewLU
0bebf4iMZGpVdv2B2tE7emOHk4gXaTN5q/zglVVbW4bpyWpn+76e0n6fkOa8naQbkGCJ5MypazoV
PilySDFGpDxLVnRfSd7nL7kc4z9RT0qbF2N3DrLEYcoQ4W3Spe2b8pA3WpmE8EbJDnCMtI45zt9N
SOsXg/BCcr1lSloMz/nZHv3xdvC7AJsRk9VRiAWeFxVA2v86T3fady3o0kFdPSOwQiVU1exYm2I8
pFr9MThgpCeHmCZpSiKx0wT3yh8+FraxNysMmNrt8NK74Jfm+hpW/lEZLZ9j/Td2ippZykJTz256
H2Y62SWZ+8eO8s+6BTMjdPURCCB6CNZerBX6Uj5Q7M8KKCr2HfX8p8LL34fW/4Rjfu7d6jKI9IEU
9LeKc3LHn5Ni/fbyYSvk9MxT5ZtqUmBIEtJpees7iASjMX+spDryUc+c32nKJrSt0v6wjjaRBGFz
mN34scxYuQO3xbquX/sw48S2gBtKkug1X4is6CDEZ/H85tbJlyqCF7EOXwYjLdbkMIwOYkwfV5k+
IaF5UFP1VNEGBtAEzTF/Xe34zhRKohgeOmoz1AzXaA0/in66QOW+W9uIwTzfKN3eG7N47VZG5K73
iJHIwh3j9zzuziYpoIN9gVmXCAQobKrrnqusvY+j+i7og7slijDC9rj7yXEJa9hV6I5vpM/mwiMp
eEhOi0TUzo9Bk7UdBI0OsjajMTmmMa46dBibzKYqbC3Prdf85l79wmYCg1I431mVc5VdQ18/upi7
NMflo2C+wKusIU8Mt4rUiaVvL7Qhj5HufvqAxLMxb85pJGFW476Bo1mSXqwpeM+Zh/az0RdeyweE
S//NTERJY7OmJE9MWjHt3uQrG+tb3QS8Uy4LSLgeDfy+yORT0VsnMbgnT64o8kgNcLNnKD+HeSI4
VasJkY9+tsEQDC42dAO2JP0VdCQM7QXMQ48a0dLhQ9n4Z4JQrtFCMQZuEz53XuyEwpaQmK9JIwcV
NF/tLP72pLFJth9DE5/CbDiKAUR3HWDPq4D9dby/acPp1FPJ40BiojdED72nNlaboYYJ9l2bnOda
2NB+YVik3mtSO2C1x3fYOmRaj5fQyAO1eqgd+YxqGgYiNXJmnJzCfXENyGQxKSVexe4TdahpAjuY
MACO2hufUCp6z49Okr0N1fSZmYCwOr7OZfI5DcODo/w/WIXOXYfBsBavQ673lvTOoCzZLDYvGQG3
DYHjrHqERuqd+TBMKgdN/AECwC808ru4yw5BjB/bti4Dqvwpnq5r7eycujsEqBFnRx+jQdx3ncfZ
YaS6WILy2yxS/Znb4omh956zUYLfx6tJpoZUh5XjUtx5lyktDsGynJIxfLAjWsfx9Bip5XGqgUzx
9a4sSadBfQHf3UIp4s58SsLqIBCziPfubyCzlyUk13hKnMcCWTQrKTKBiovISK9zF0hNJkXNbt1j
W1k05lGam5vA9FJs2zp5FmhMQVM6O5OQK2xge0n5Y+Nv8nERqfqzHRP2+/pPV4u/yDT+uu3AXV4e
yBtCrFZTUyoBLEOydJ6DhmNlZUIMM5uWlHXUkvA4kmSrjmHbtu807h6GtGHtcXeymr7w1uxZSvob
buf0nPGOn9qy+lq5oXVuH9LO/3dVoygJhifFTDHk8XMh/sp9fP/Ug/3a+tQWljvSREfCdejW7xO1
HAefg7CoSNoR8rXzBdYMEN3V+pWiNbzBfbtbAhs3sD+wSIh7Oqvo//JfRuCEXNqAMBwSSvzi2TZx
lH17UGoi3pCHwXW51QwWXx1K2RHhgQ2k1uRLOK4fwE2AFTzY+FxQcDWnsYO+pRDKEHQR0I1hcGzX
fnmLslRcRTcF+BmpPxjsddE8BI5/WJp5fI2K+j2V4k1WNq4q7AgdckXR8CoBg1BLes2NgCFoUakH
RXA3VDToop7C7FTqjwDdXu/Lyjk6dVn/uGrxr2uAAoEDoSSQWLTXpLf7F2lRcNq5UaRmRBfp9FsS
wrXnV5boZ9BuJE6I9Vpx1qm6eHqp6b7APc4gf3atVHfl4Ne7qXbgTbT2uiM+siFMaBFHP1jkySeJ
iTIIHcWwQ+eZukF7bFOnPdRuIw+qi6H29J5/opYSH8mKjo8LCoRDHPkK3aBHv9fOsxPhWOU+U8qs
9lOO1rCmCYQO+y0O+ukwpGz3Z92WEGFmstB7qXY+LeDnpAv7TRjmuelKlXuZDtFhyV0kN1nbmWTv
70DRJnBzDz8UsJaDqQg+u6E17jI9ZMzF6Q/7UOx0yZi9CI8sg5sWdwAQMAfNdccO7dPuKGZZXqu3
vu+w+1Z0jFOfSDjOtiORHm5QOlsaBjGa9SqW770qIEOxThykb27cwtNqR1xzuRgtuBHWskmM2q0v
SC+Mm8k/Y0QnATGWHGTm0upuhxKuwCbvIsD1UZgU3jG1Ave4FHiaBxn05znHzTBFq9zrQBrasjWc
FzcvXuAldajwOxRO/tSJNwdKFYHjGO3o1fmUW5v8NePj2diPkmi+sfU7ccWS9bR3W5NurZ0c3+Sx
adxNtRwz+p68L+1ySSNNGTCEUk6ZuvlGibGSY0W3FMdAtQaYHqxjOET/RG9grPrsj54Qb2T0mdpT
pPIzskOE/4TnKZCr3VOXvGfWeo+NiiHyuQTzwSN+lY3mplkuCP1vTKmw9Ckl06aPn1U1by1MP50m
SRulSAK4zZIbLpi/+Q562nk31I/zgOeemHs4OqX3JkjZnqmKD+W7mxJreUtuYRZxoHPJFCS2OJvA
pxHNXH73y/Pqfk98dkXKG8ENG7gOOxuf5oRh0iI7lV+TqWNJrEPLJXCNRBpp6KUD8YPcJa2+wuTa
CsJ+LhzXcZuz7hPDTaqv1f6oFJHMv//gre8dt6fl9so1Q0v0zl0u7DeK1oQyncP2w2kTCkvf5nMv
K/Ivav/crkVAkvuXkt7y7VX5bOrDbvpIZ9v8PD5YJ8VhHtwb8yGqtLhvqXwHMtx3cQ5SwttzE/mx
CCDMJ6SzqoZH0YcnfNAnwtaR57yV9l9uWtg0QOKfUN3d1Bgm6/6O7wRQt0knteczBsQN8oHNWLAh
86N6UNaFD1FaqA/HeCu0+Ujccp5Nx8GnrUczKNL0xNcp54G7wr3kH0OjTcRFAPl9QY7Bx8YyGlNo
tQk8Wp7Nk2Z4ces8cGCWoDirD3NLEUR8MOaMsIWRabQKSf7FGWPLl5Vs9PnDJoPIdEPcptswhBgQ
oPR4NhD2Nzy2fv5dEgwNaN/Nj+DWpvlXxhZEF+yV2dVQsGFOIRcrQ474YK1co+bV4evU0VwM2zax
/lkJErUD0lkAHolXlBQuYZFkNNsEmBI0KCf0SnZ45BGbR8YEfTBPsMQyphCzhswRKxxUviGLeeUi
+O8r2G7OPQl7Dc7MXRNiruGHkAz1vzuqkuXDPGZ3gTPsg1Sw/3Kfq2RBGeixHbmPAqZna50ZmdAT
cRylvOIMEa6bT8lkZYrP2/8NXul/R0xe/BNPkxHGEDJ3l2djfikfltHFV/JuMTRyoXgMWEnVDEoF
IAjfhYtj1G+rRAaxZ5eJkBCRmX6z5vKOt+3/fxxWhptOhlSRr5gvzmbc86qI7m8W5VcHHG5fPwx5
ST2FvRy1pSXbmXlFa/dsbkcHitVrWGPaQxP8H0nntRwpskXRLyICb15V3huV7Ash08JDQuK//q6c
+zYx06NWUZAcs/fa/UmdSj7FD8GI/Jt0zF6gU296m/Zu+uY3j3pGPfxvsvG3bv/GApD27O6E1ub/
d526tOr54EPz8Uvzkz+kh/5KffDIMBAcYhsiQpCsVKOvV+r+n/VDpnmKiby2S/M3arZT2dQ3jVno
1uZcnHoCVTUtXE5GiBab5pD0vO67m2fcMk77x0ZzV8pgk2vVTp0cusD5pBIUEewYLAShhjR7tR9S
f1BP2y865TWm2BX/ceUlAfqNGYJsd8wTvNF1fe3ymGeZLWtXsUMvj6Lt3sKIypoDLWg1Mn6QkvgE
OKaR3NRC+/SS9jaJ4DXw5KEJ25XdBi+zXR/KUDtrROem8/A3cg/MZYF3rQruvuQG161223C5565b
SvJOkCozr5L9WbYjcc3dV4e4h3U/ubyN+ApL893R2Mj21Sv2nh8ZBES0Wu1S3ebGPDDwnAjIybYE
KK4aSa/PJzacFgtacYxc89pb4qxhhCDK7GTRrA1ivjZ2cM1qcyV7G5K3fhmluIX0p0/kPx6I7Fyh
UMYLxjL5vzuAZADbGvbq+pkEDFfEBNVN91LZLCvBCGygcHhq8IopJqyWSeK6T1E/F6z62eKRcsMK
HNSGRhJdTe4ds4ovP7EuUex9J778xLy2Epwf+OVOUYT+2Aat8iQL/H7M6O6xHTORFXuLzZuRp+hh
iqOZ50SCyLWO44Onk73DHFo2mmm+qQFosSPdDQmrGyeNN3psKZQLUjnpPbw2Ir2Jm8WoxJH91qVP
/b1snBW5x2zScEZZlTx0dcUYJGDPzLdfDMEaqyTmZxC7wt9YBfZWwFkZCQMMsl8Dae0Kn/VPG0Rk
L8OOCc1HGCCkqjOaEVRavDziq8gsNo6ieYQNEEg7hzjquXlFuKvDhZyeA6n9SzErLYnY5ryu1dAy
JhmaGjJJx4MYm82Uolcubf8rzEltHYbiR8M3pP7YRNIGNdgq0WqGzMVa0v+1oEeiwTxD1tm2PoK/
KddvKbUGowVt2UzaEUg9cU/WWwnBpNbsRyrRTQ8s1FhD6vjc0CbtjB6ljzO9e4Qr//fJ3X6ZCv2K
UHvTquezjo4RaaNYcPul+utDAzA5+Ks6T1+8BEnoJB9GnEL65e5IXJa9aXoJEQd3tfZLmBX5C2hb
O+vd6sN11ckd2DMMb8SU6o2LTQjXR80LDiCvhOhoOcVj8rW3sChWsa9+jWA/YdsCWhRvnLDejJKC
IORxUx8oM7WL3aZnw4s2CN/OHltOJ4Dx6ZXXOa22GKVOlu+dZ2fcORAe/c4/0j9dhV8pIM2njLW9
Ds/XIxE0pvUWkbPSWefMsdh2otzmrvVl59oLKoPfWneWLOZUL7tnS7d1s+5ku68zvLsIi0Dpsm2D
tuH07nrMk7UY8wI7WrcwLdDd1bwTXvNHubsSFItNizhVAs4WKlCCez1sqdP88qQ2M4v/vvB4APOQ
1NuKRTh4MOd7CMq92ZOOJBg9O23yMZjIjWEWMnHUlxp1du7zDu8l/mjG+N+uxnGBgtBI4fsF2Beh
NNt6z+ZsMDeOrp9BxTCsC/XDWLhskCB8x704mAHtpKeSzZAHqt/dpy4MB23RlT59CBFsQA2P4D6Z
k/QIo4xLhWLgSZfz0ranmxOgJovqAWGIl8JVqMWj0Ji8FTbZyIQ9MjSctO5a2vFWNMHZzASHC6Oz
Gl07pJMeOyOGgjhg1uiMwYUR1nZkMBmQE0KIj3ivXACiuPA2md0iV4CIGjPM7Yto5WnWtdIQ73Dn
OAniOyk3zE7B941nZ0o/RJk/EoNxpcwuTl4RAmHlpK/61n++82bR6dU2T2a28FynjoijCb2xyNHP
nvKyReNff44p+5DZQUfoBB/YwphCYibri3vU3ZrAYCIFkzydgPoX9s635S7HOVn29aIRd5lC1eSv
t7r3QjOXuRQ733+QAoyT60lyelbTdWowgaK5c/X6LOIUTazYqLuk0R3WHOkBhNxEJSGDT/VlhNDF
al0e1e2iEU3T8vhoYFp9nEBp5b7NBd+EhT3ejVe6j4/M646EamPrI1GAx61v2T0MAaLkP5lql7wa
nuVEyJf74oVirS5jRbhFN9M12C1e6AxLp+MQrhmtcrzn1ZyzaSeICL157+qXlDe1MKK97Z6KqjsL
gh1qRkJWy6xEcX4CFgJ5QxoCv6KeNm+o81ZdpUMxAJtjoHgP43xZukx/+vbENPzoieEQijPu0UPI
8tNqhqNKe6OenRDHMDb36accTa70mP1ae+KBO/ugNXMvWWkjyAMOq2SG2UUy1JNussTiZREF7dnn
iBM1PI0I3bVgcoV8ocnvRewDjCk+RYm4V1E1w/lZQTATzlhTVkfDKPYswz/Mfr7683CP0NGMQtF6
jO+CIimcnD1brQPvtUWWduhlOngZAQk5GXq5k8rGnvT8RMTuMZLmOTbxzbJCSYTGS4q3kFpgEAJm
k5gm6ue0Hd/Bcr71rf7OEAgVA9oQ7XWKSEaf0NZAnHM4UDVwXgO6Kitor31bnEP1OLADWlV5divH
u5OxCpT1kyVIQUoduA/+EzEjTLExuRTxCi87ipF/aUdPi2Vq7vzbNGKlqdXt3Bf+i+wZPGG0jFG9
ooBlHBRgsarZr6ZknTlhuIqQt9pTlSCHh6aBbFFd+Ib6hAE1xB+TWQt3WxambNy/2hggtRUDe7XP
QV+uXJKy+wGMjKY/k6C7kUKFY89U3nhKw2HfxPZrBV906m3owHfPNEHOVesuv1twAAOIKSaT+gIW
LumLD2i71wRnWWBq6yoo1yg/mISTVJp4EDBUV4Jbnq8nxDsBx/O5t0ymbglt9Bd33a5sm/hJPTYx
iIMxnc6ZgJHFSzMsX0fzDQYZbcdubskRm+YNaVKPrtXW+oh+sDBIT0RRyOdWlYZG3dXx9mwIAhj/
W8t6XwiQnsLR2kiWuDanQBGwqCtOvFOXbfPtk74BKQ6QFr56fsV4/hYFjhkeo5LSIDeDrfokuhM+
DdNrlDmbGtkPskDqFPh/brU1LUYtobXlPfIfuY+s9Lszzvu0L9B5G/seEDU1+XBSYix1nQdqGaPN
Vj23XYCg6IntNSFTBZocPEyJt875+FjcmHXyEyuTISX7ihphBQ7SkeqU+7HkM3P3gk7e/Xdx+3gj
QJ1USOwd2g1Mivoymr+LOvgEM+GjCmMRj0O1sh+JZ6zTonoXKAE6pD4mpx36EGLLSNYQ8Ftn5LL+
15TV1ImxRDfWvnFHS97DzKT36n1skp9hxsZSHTY5Z26mrLkTRb0JTcZnvGpUeLBcPaPIhHCMMsvg
sIzH6Gah7KCEGF7YHCqH75P6diySUs3hFKX2kwtUvEKjldT+1Q0xcpCanbujirYj0CDDFIvMH/Fz
wdYf1wtUFB0FeT7rP17prrEt+ECdWP+VmktMxaDMj7mKxig3dDak3lpspbWQSpYAoReTJQOj2W2s
aa/QwH/lWP6ldpmQ/+HKDfDz1TTnPFoM29OARzeAbOfvBvBZuZX/61rQln5ewO4erpbt/iNPj5ZS
99FQ1CutBL1Kn5b4/Tff0j2KIQX1Bc1tZONsG3MmZIYhmUJZ1Q5Z4Qk/8srH6gdnRUMOB5QpNhFg
DaNkqIiTI4h+oxLJRMJVAuuwy7Xi23ZhVfhOuPUkW2/69WkDUgjBengJCDdamkH1Xc941G3CKqBe
6IyT23seDJcQUvyqViun2rmTNL718uGQpaSMO1oSEhmOiiiPaHCkt8XV/OZE6THDHwSKkEGlM4kN
0/cP2H+vg97YHFt6zctk+s364aYNHnIf+SCdHUQOKGoWX94Wt+OykvpLHSJibPr8MGgZ4RfJybX1
hzpO2Sx8lF20Mmp7jdaSi9EfrCx6w9S1FyQFe1FxageAMC2bZiMhP7pqPqxGfrCp3yRptpVG5y5y
VovCbQmqoECm1ggPipPm0QbZDSVtVd5EHS7M2oRYyQa8kjRRfWudcURCGZoNyEXBYU44/PFjIV+G
6BduRVbvmHSz0zCoK5K1a2SEmfvb3o/OZul+9MrlUyGFfarhQi91x+ixZMAWyU0CAZRKL7BWvZ/B
sKPBNMPOR8rVzHAeHACrUXl2sV70YQ/Pyx/cRUNnFNfAqTq+D9uBiEg9qRXmR5LoSMrdgHW5dJ9n
KNeZ0XJsGCTNB053rGMfpk4AJNFa5JP3MHFXG4P/VxLg2gYd2YzOj+jmnTaZZwcVUmpE746Z37M8
KMGQWD95DDmn0euTFcYrh57OHvwlMPfXuJaUKGNpQ2fLf2EZyKORzd9+SJudNQFawLQmV9crD9TA
CzMoXh1fI2gV0l2eEfuIdJgmm8FXov/pOq5I9CF8iOifTg7SEHT1AqzEXbC/kgnMdDABgcstSOrM
G0mvH7Njjdu4JKMuGZxvSx/XccRckzl5v6wFAPqawpi9gFwaTeY/DdK++whGlvPosdeLDtyjINjM
G9scIMuJOOhtzSnCbPxY6kCBetH+JGbtb2Ia3NljDN+yifPgfjEyr0dtDRpmFYx1f5hdbalGCOz7
F4Nivpitcw5KuR+K+dQ107PNye4E9cUX6B56GiQkiou4QYMbQLQY9Op5iHz1WpQOJq6MCHUn+eyC
7hP+7NYGaKLxcoUVBJ+2z86dbR4c2FxMGMnPS+Snk2Fx7Mh/IASqIzLVl+2v2RLCRouV864PDG/T
Buk2wuCZJAXgJnDRbWT5S8sARzDDU/K1lxaPAkqIuNq0Skw+EvvwJMsGeIIvjyXVc4cZOajcs85c
FZXtPguTQ8p5V/lEngbh8BaSsJp37aFpir/KwYSbMmanRDYuQ8XykmpapOKlaHiqBtzugp3aVFXb
kEnzirzHlDzNEQgLD9eUTMQ6Jc21zB3M4piD3fgrE/kt4Utl4E0LZuBAcoaWvZY+vtkeKN+Ih5QX
LCUXkeeuHUH9IYZtbuLjwA7iWJms9Kz4V6OATfPsZI649WlG9Zz3G3KiPatMcoVFR6lqS8DFhiRP
wW0tNCfjszvmtxCzop1JZA8mHGd7RotOoKK6un2Z/7Z29C+23NeEkomKoeYtpRWc+kKLPToYlnJl
ezH69oE9GahchyFuephZfkkq9xS5OCUpfOvSIcbJfigG6ph6r+oTOIyyDTBiVo0zHeKewsCi5WJE
bm9I7Di4kL9o9Jd4DKj3wkPiNF+qhIncfC+AZxaoB6zCRQeXbVVxyV+N03mDt2NVdOEqFuZCNcfq
uQjVdAddYFy5W+I+VjZAZSPpFiPmQH6f/ECe2aGP/ZONyFrpfjHvaaDN+74ARIL8Qo6EGOtkp2Zs
oPw2NhaZyRk68Zi7JdxYDoK4o1+iZ5hxNOCWumuxCdudfbGM31WJbGk2tmmXV92EEj1HuoDpCfqx
+j3MAQBc66DVI0NTkBsYsHxTNb5Mz5b2WkXE7eEf3BYgrZSjwi+LUw096TBU7l2v85LmuAZeOV6o
XvxhYHaEit20flNqCyxGD+BQR+pGJ6pW4WCtobsvTNDTTmFvS8Y5Jk3snNXDb0AXPkDLmgbeL36d
bLuY4l+0K735jbsa+lfHXjnYhkmwM+xhDZwi95HPDRZGY5d2Q0id/tNe1IbYTz5I8vZNVbgU77C5
VFUVw8/LbsYQfbihtbb49yX8SytsFzMN2qDTs7ImcTV4U2UacZLh+1D9YJT7Kzvtd6Wpr8qh/ghM
jGZ0Km0wXaoOtgc/vXFKynY00nOPOsdaGIH4tROodqqPanzqMjWHSChWc1wG3O7R7+gntzb4VDWm
SXlWYzBg7g6O4g2jEX+CT0JvNdKhsom9e/hnogZdb1UfybL/478RFWBys/W1AJpsAUHROTlyF2JT
CI6FBxjkFLWX2SYrUTnLgr9I/UQOmf3Eid4zEkh1Nn0GXUvBqdOL4iz1gPuqvyDCKRaJRF2iyBmh
GbLMHksPt4f9GpB09qQphqo/AwutKO98DeevIF4LuZ6w7HU5G9tWk8cpGpZZhEme7oxeJdnOo2Br
rIzGfrwb2+TEnPOBhwjeofyvK1ctGybw80S7FAne5SLl/56ts6P3R2JFlrAgzoz7P90UXwC9YmO8
zXAvPA/UqpGt1X1djHeTW7upfPQ3+k5OI/Md52Zk4bWDMsJcSzfE0o2NTWqO2RM8pLPEPuH1/dnp
QSPEqGBj5kQDym51R7GTf9IBXQKxoDDWOcgpTjripgwwBEXAHoA9QkEB05XfTmodhe+8OmOywWi2
y03vxlyUojhx72mbnUDvvQAHWjl18doCJixiuZMAxNQ50of5Fg7eb1HJm56VzzxLvNRDYsAGbZ3q
9Q98r2/X5LngY8F3WfCiXfLfFogtViUCcwC3CB3/DYm1ktLZp2gd6Hu9FhNNywciUEVSXHTk9xAK
veeRYLjfIhCKbAbSeMPVqdIj0F13zn85pd199nmyGu6sVLcuWEcZxvEAqonMbIpNy8kQudqxiu0L
cxUqAbm1i+GjbfuPIemOvFTf1YRG4wpKW65yilvbDfaWNxzQH/zFOXe+oWWH0oEJApJ2PcvUJegz
WzQztnk+e+fjTy08518yCnSOTfETm+zAnZjE83DuAJPaZrJiP4w7rr6FvkZDD0a0TpLfrmOCFugc
UQS+oHEiW4BTsaJiyfkmZw5fPSczEgofYawrWXLrAM369qiLMBfj/yTQvrOXjVH9w6LGMwl8t5fJ
0beKI/KklHKQFRzdDn1ZOIL98OS/1KacsZW+EuQcNqao65ed4zJ8AlFbvkW6wJvL6oOxcc+35Eky
bDw/WJRSmWp6F/UQNUXs9WuDjtfnReekySYsgl3DpzI4FdyyOXgGoB/bB8wcAsji7hkk1MTSak55
kv7ELsZ8rzd/MZFsIo5Gs2P+OETf6Aa2Q2adKMoXfAUsWYiS4OjWavEuZYfYERsHlXc+9gy4w7Vr
t2sG8jt12QJUxk9laKx1w/7XlwEFgWMTvYQ30u6vLNcuasylXnsZzWfJyZvIcBXmqANcFlMJjh6d
315dB33ATNc65NzYCFmFqxgr+Tqop3sQV4dcOJi6mZVG7cbJgquhPKR+Aj3W6o6xJQENTy5lY3ka
9A6enraJrR5Vjb0ojCpcIkSl+UznhSjZJg094QxQfgE0hrrzptnNl5rSZ4lHr2sszGI8+XGe8xZJ
f5o6wZIHgYiDsgqbb7coHsTDe09zC3reHFaT4b9nDAStEMmbh06XFQN8LX73XusXbZ3+qLes1jkf
3PdLZBZPc4kvkudUrQ+s3t50nYcgpQc01CKDC2p9YakXzDgf9F57T4kG8+LsSP0I1BPcrxG7DJ+h
Bg414C4CDjcqh6MUiCipHnXGdjltzWiEe3tEEcDr1VB9ANN1vDYe/gH4bt8QtJkuM7SUrbn1JpcR
QQ+srjUHDOcU3EnpAMJmVVD72crq6j8PgQxvyTuunpX69exwQi6loe0CDL2oq3LXTcmvVqHb4jUp
6+yrt5iGGSNXxWz0d02658ifD3kjmP0hI838c83TzxSCha9l2huBBUJNOBymGzkBBk9yMD50Ov6U
QRBCngMZb6x8y9sYI1rBebGMR3C6IgYoJoFTm2TnrisfN5aR1gQGjWuZDs+Yxj7UMNESpqbeAa2t
73VNv0alt66amjID3Y5U07ohWw55sAms4W7grU/b6ctv05+g6r/Uvg2ixs2dhr3v9c9g1XYpXu4q
yDc4v0YAH2KL9lpJ0wFhBBgt/FU1Q0WLeZ0G3cFKs4Mc8jVOnwTmIb5bf9fozRvisS0Bdxg1TZJ/
rEa7lWV7TRvnrg6fgNcKT8Sht4JV3vqQynVijnL6xMwe/+hIH15hQo1jkciJqZ5Jl8PFi/SLPQhs
/yVojdx0k6U2T/u6/ZotwHrjfSAUl4tLfe2aL4PP6ZR+pRFgh3hgH6nVAaZL5BqcgIarao0BXLEO
DRVS8SRuhqeiTIYYuYU1olnEG4MP7FBr5k1dAbNtd4Mcn9VdUCvxncDaQrnvvGTB3fOiXcpxklZ/
sncfJFyuQMOxBA/C1Uy54IbpTjbF1Q7yt1ovvWXrB/dp7vdtKy4TCZC0VAPT1Ok0Js1u7E2DLiRY
WiG1KzlI0xMZ0OdGVu+G8ePL+RQP+cfMTKMEK5WxETd9kOfGu5ixQbjRvqzojELvA1cxKOmSEsy1
bNQfBqmsHWxMtYGmVgmxC7v5uMVAwm64PAH/f+mzfjt16PZYB4T1dBuEfwxFf0MlMBNcIOdh1/WB
swQv9tR0lE9egdbIqM7plJ3iCAhs823ysqibexi5yOl6/VQRsRH6ySqvjYPbhc9T42xGN6Rhkqs+
dDaDPlzpJHZcTEwi3dUyx7e6yTa9qJeRmW8F5nvHGT58Z17hSr2a+vhnTfrNxkQtZuoX24r+iIIr
kUOQxGgH53Fg29aE5GwGyyj1Dvw2A6HZqB0mbnakEX7C7BzRjGztTY/9J+IkDMrxSzfqEj179VGz
Vmz14U3q2r9s5HDr8/jYIt8RmBeeJuZZyOnPpclpw1TsRU+LY9rKiwMWAWMInDiQFb5l7HUuWikQ
jPXJOffqUzhX6yb371NsPRDbIaOYfqcqv0URhMSw3jVpQFVn/8NjD2fBpnWyS2NFrCPlrWOdgrba
oyu9Rc70klp4z6gXgw6qlSVeJxu2HM0+WiRbpiPxAkm8UoKrBu0R0U0Mf/kSLAQ5mabtS7M/OkXA
NEBG96nLVFaHLC4yc8193pGTIFGoNRSWTtU8JFrqIiR13PP+i/441SHhg6hAOjt79VMNQtk8LT0t
LhaVPx68iRy4uUC/q34AJ+uhcgtFGqiPjHQn/q96KyaEwb6DcG6f6MO2bhKSG/JwlWod1E9kA3K8
+GELKaZFHgeGszbhMmJbHrDaj8myaizlUQ9eHHP8yqLuMU/d2WuS166T18Lyr8CigydhT8dyaM6j
cnPEcMfjfDPENYxE5sVlBq1xiD/x2prMV0JOl+TNT8a7aP1/QnTLWKrxcYar2oxspqJ8q8sqQ34/
kjYg2pKVXsobJk/9z3Kc1nGOQhaItSySg53PTCHxs4n5koZEd6nId9/7tOFIWbZYU61tqhnEuKlr
Kiqh3BLTsRlZ2S70Yj5zcxE3gngLcdDI7ZbSLpVqYOza6AujrTaWB0Ob90bOBEHr5LqPUmuVT0FF
OG23oflYe6Oz4uYZnirdOsrBjI6cbu+eUWJtH+nVtOESATXWouaA+Xlp1Pq+QVuWaqohDzPKkSI6
GzNPlLpwWOIX6unCLaCAYq/St45FjJ+THz7YqKt7+dy4wcMv5dWS9j5KvBd6sehqF+kMmFCsndB9
NnAU4lI/9F30MzXtzzw4LkIL/7k0sNiZ1rc9klvhar/sRg8pgFkuT3Ka4/BQDA54UiAs6khtUTic
6xBabGLgDXdIZcNoXn+087y3pqxbzq0k7MyXZ8gwa1M3duAbxGYu3a3Bi6mbUY33wJNygDuCY76z
jj66mblKknXdTG/5mL4Mdkbm5jTv7VBbhKDDHwVTv8XcMu0H+GnAYrY3kSUDFh/AjqAK/45UyLzr
qKsQAcbW/DmV3r80h6Qc2/pvA/LCEd4l0OxLy8kWZFAXw/QDZfe9KtCkCARnoAiwIvTk9rILQ9sS
vspZngIz2ae5RdTmIK5FTYhyrbWvadLtG7RJ6kHtHOeQZM5fK2DQR04MyjLtMBM4ezkh9MfwjjsY
AnnBTWb3qmsnjitIKLiU6CrqlJjRhjPlN9rWRdZTNs5hcoONKRGmNHq3MCprWwLxMQZOHQAG27Sd
KbexZi/wvO07xk9llL96JXmGtsF6CNFZ67bHtvdUdlf3EGn1mlsVtN7pObX6WxrkRwguLSrLLMCE
Z+i7Cdgz1l3c1Bpavzx/zz133Un5CFMELG73HLVTsVWCj9HMj5Lb8qlz3X9DNP+EbXGtfGPrGO1j
4CBwQziXUl9hHH31u+HgBtpDFh75aMNROg5hM9aXn2ZoJTAdNwAEIm8j3ZYYBfdFx+WpyGNHwqLJ
KGIz06KAj8TrqHuvmuEBSy5+o7jc9vg47X5ccbgsJI/OBOGRSbD7N3Lb1G28NzKyCIG+LAvRT2hs
XSiMNgxyZF3OoqoT9EhonoqY1a4JSglVTKQU6CV9ycBxPcb6X+dGy1JzSII24XlUGuiVRIOaUItv
q+scqKzGlf0unJPcXtiDYVNJ2I/So90IBNFt2PkKOzGg6lovpRussozJCxYZNEAmNJ7yllQ2CyBO
qJjcOHcCdR8b8jrpvr0ITGuDr3A3TcqcG+o0ksByyAA9lrH3xu6BfJUUx5HVvtatu60jBrNhXKFG
9a+yGUx0pc56kg3s4EGwonCf+ylgpi57AJEdRO7yiH90XlmMYppuRI5jrEdDRzs5vk19/pjNIHjq
UYNLk/gRdTMYtbbTzPRG0fivDfL9KNJPzwDArAdY2YxLXiTHvmQy5k8XGbK5mutboXkrvxmOo+l8
gHfeNaK+WS7dS+cANsi+hlDrmPpbz6gZuBnc/tus3L/ID86IS8mcz9KDb+RLC7f0htnyTQTluSNw
lFdIeW2UjD43GdrgqeA5geGQJ6dkxCRK9URdPq29AQ2zkBF6ZdGDI/P9dYx1mIHCT4Enwresuxx6
bwldfM3NcW/qceNlaB6IqYsy4xOqxgG4rwSJWu68oLhl/vBmoPtz+3RnZcjhMGYBqJn2RlCvhVND
Vq/jeyJGPlaCYs5kUSNMynixH0z8R0rJUbUPLUMcO9Gj9C5bzDSgx/akPINEOMZBfnOKap92+S5J
yr36POrSV+h5kHX+4hI7G1n0HDbtC5HsDNzIReS3Qw23jQf/F22NgRygOuEP+PMotRKtvBAA/K1+
AFObvSGK/djJXzyAxBkw7AKqRTVt5eUtC8zNVJQXJVdlxf6CDvZRk2nBUpisWT523da09YTmsZsv
hA/RpVTX32SYIyEnTHrL5ebvUdezFh75NSNbs87NA2hDvIrGaWsjxayz/NgTMQF04pqlxR7j2SEx
3MdMm2QW7s4PxNXJs/doZPRmWL6xREkAymDsbIi3jZJM7bWZ5RgjeJ6BcA43BHZsC6ww6H9HhnCJ
h6MAJl/JDK2QnzN8IIar3zwPqw7bMzm4lD1jtonT+Sgc66D+mdfmv8ntiF0VqyyXC8xhvyjWLgGi
0D5ozllq/UU5IS6W7iUvddnLDcfaHXrdtGwj401AHPwwfOEQ+ub0yyjr3+cgUY6OC9kmuGG9UJJA
jagRaJsfavsC2ULG15sN8jRQTmGLt39zYnzU8CNJxNbLiGDGc2tpxWYUVMths8lifoFJP2U9/bKE
paVnBzOB0G32J7ssrqaVY52vNvzgddDOWMLjjd/XV003trqCreFvXLYeTlbA/UBQR9TpSXboS9bw
TmS+U9T8EfgAHQLSa+1ewDuQUjBiMUCbyrRi+rYkRTyn0ZdZMicjl8VCCpBdNMP/QPH4ZwteuhEb
nEIbFyZ3KjLX4zj4myKOP2dN2xqMFcM02vtZfhrT6hBhw2RntFZ/a4ps3XCcVScRufvlLo2msz96
p3QYv1u4BrBh05X6AYWXXYUxsO3If0xuf6tOIIkWhAyX5o2trDKGsr3VC3xB5cvY8ayFZYOaAWnS
U096zBNW9CenCdZjl9wm6R9y3geJ3SmyL8M0v/vLBkd+lEZ31Tpz1zJJxQoNKs5EEAmjg6VH7v8Y
WYlHc9prec2tF4N8s930ng1zsFZfXoEdpSMHrc8yXvmx+WwxWChi2NX1uAeCkmwGt/wnUqAqwGE7
I7+106xv3TH9HnnMGBwveP7Xc2avu6RLTporHQLKxBclLKFkLUCDxmP5ZFYABNPPMQLF46XtDu3I
Tse8zNumSu8TKg6+wWKJi3+Zeg4gKl4FiPLuQeJ8zRH9vuEZv1UzbyM0euxYGA7Owi7wwALhKlks
+DgAgUuAmkCkOJQQxVpmAE8lIj09CrZmDhGhi7R9xJodQf1wrKzqQQdobPIqJX9ZfX71cwS+9AVL
wyuDQP6OSD6C2DuOLMSJcg6a1VBD3ZGCTPNmPruYkQk9/wfNK9xoMTshZsTp2oamusgL0mVMvfrJ
RwuOc9OcmoQsvsxZtDNj3AzQCnM95GtN4oXIffqa+AhYZKGGWXhW2+IiwN9FLY/qF2oH5klEmqKY
5L4qiRvLqZ14oTbxGoEdrKqMOXTS9Oyz9T5tyDaMgPA3BeVM3abkZ0/md+iR9wARqHvuQptE9sql
t6dAlG9JViv8e8qOskH9vfR1cySMiFcrsjopihu63nxlBNY7Vl4aSW+2PqSjMzMxdVB0+tRcJVOs
jW9lA37wNFgR6cTrLExHiBh18kxaSXMo55K3mBMEazuCPea1HVL0PiKNjE5l0+vYGTtdjw60+8Ox
nLUQ+VTF7MfB/lkNTJ3hqqTbfiitQwxCkOKoMtdhbLO2KqnPmEhntn0vBq8oCLUd6kdreu0iNGBP
Z0b0WbWauWoqJi9BnZ19zAh3t4gZZJeOm+HkR2Y1OOPVG7Vuow8NuHjDy9d0c0AjpgjhxQCQcWa3
RKzTJElJ152Vm/XAILi4yB/8dMkNQcQ3S89LE5k8dBR0SH+RyZFUASyg9LOTW7vholSh0oz+rGUS
wWX+H2fn1Ry3kuX5r9Jxnwc7ABJ2Y7ofyPJFsgyt+IIgKQreJvyn319Sd3avqBvS9kR3tJqsIkza
k+f8zTyn3SbGGmmRRT6y7jpUAz8SVFZJF5xkUeCTaBgcApIhOTtZ5KI9OJY7ZNtiVAnyYTNbLYRW
I7Bum5aqdZrH9RmnPYHSCigJfYYx2wYU9MU89Mc2LbxL0grV5aQj8sC2Q7HbNKtVMrbB0RVds0qM
Kb9tjd4/21r+DemX98CkGfLCp31DWeFGDdAgRJto1ZVmDh+xRTzCjAOqgxhYoYoLhaDNB0oJfdtv
zDy29mbVhZvZT5297M3kash1H5aTk1yGXWEsckwlV+04xFexB6mwnIrooYXOu2kKF7qA04G0ruCb
WRNB7tgn3Rs53+kqsWxzSwhLFCkGZOUMi+qQNSZLZBPQsPXiYeOCbrzIpqm5zmX/ZAfkPcAAFlvK
UpzTqwKmYYGPiM7eshB6DUAYkuwWs5xkXQ9hi9ivhH9b4U/SilpHqyPMYMxJfW93gXnr23P6wKkN
6gZVPgQq9J6KSAGs35DQV8oSELUPhRhdyAZZ4S6yAdbPyAy0VJpHTdP2ZSiJA4sxObRwTC/CEs9x
HbHqhySoxX1W6nUCStJPUOhjOWXdKHaoY3Ek6SDHnuoBN55LAcDxSeqRvOQUdCHtGcw9YGrOFTVm
Z2Mh5aYfpx1MwkNUlmD8cXxKLQQZ23plAYjM8gS8gslOmlooJZOPeTSN8ZjlNdzshNSxMa8nTGG1
itJMr9s3IeplqGO6b07urrUQsBfOrCkBT281mCMWBNLYIFvYEw9xsmGbOLW1/zS32Ze6R9VhLskj
tC7oG5AWiAY2xZvfVt9iZwbqiAFy6o1QIMBvkb6ixsG2q3k4UtX6F5EFvIqNue9MAkBW/TWWRmuL
nDGntXPSTV9cSKgOq6kfNmfPKJemne36Gtq/TUN2brBqwUB5EWRQrCa9qvvWxtEpadIrfUjvEeh6
agP3CYE/mCtusEauF9qSdTIklsSDleOQOC2R6Loyq+mEdtS9ZZPNytJV49e7UXfuprHdOHn4GIH4
d816URrdQz0i+z2QCXQL/RxR7KKZI21ZGqrogyxnb5unQrqc3Ee2xIJM4gXkU3zyajh4cVJ/iSdi
HR1ko99py9yuAVigcPKOth5g/gxmr+EZmCqlMMfCLgKogY6zKUEd2RQuglo7t7Vz61flg5f5+7qA
L6nr/fNUw6UZwufeoDRpUW8fYXVj1omVaGHv5zCgrJgBMWzQDboYB5sYvK0vzbJBlFvh7f3HuO7P
Xqjdy8S4n8oeR8TkWrTN0WkRVOsqUp3oY0E+xGN0MqBJQA/FX8KnkAMepBlQ+8MCBptOfenNLyKd
t04zs7OZt1lkrhAyAb/DdpNHZLnS/Bp3LSw/gRnavrjnRd8I2O5nVYyLNLhxXnV0aDHqSMZdQeFo
iSpThrZusJs1aAiNSuDAS8aNKcMumAfiyBqbS5LdJAyd+4xMr+PikaFLDsLildOPuSlb4y7obMm6
k9wVKQrfI2TkhTWOi6kokgX5FqQ1KnGoqNzG5USej+QSVTl4ur15LqDAoNwVNNifoJo7kqXRUDzC
auxbM+UrL+B4beQm4DlunpWxfiFrJIHVEdxMPXIJ5LckYUU9jldKRUEpeqw7B0xyDmS1imBRRvdl
yrqj3BjZry5rF/tzs4DlUt5HcXlE1jO9MF3ji2OxF6FsAXO+CcVCqZ1XFeW+dGS0FXV1bL38vo8Q
Vs4caDhpiXZl4NrQJZwXQy8wYKghDOjQwpTcigvcAMjoMjbAPpPhILlxM7oah0tIoIG5HVz/kgH4
pBLj0WTd2INFNDRGexO4RRuDw83GuYfshaaPJqJqndoaIPeQFazQMSZDXH/0eBVhwYzNzZdZvnTJ
NOz1wZKPKSdKYQ9rpXamUq9EVTeDPoJDzedzFqbx5QRPbxmxFMYOROMWxdPYdGCeaqiZtWa24Kxn
kBaLnWU+yg51XJPDWzp8cTwJoywF3zc47fMsUZJNLZjFvbIGS8mVNbK7rVnJQVxy5LO4WnD2upBY
IWgg6LFGmQCogKc/G5pvgSGjMAeD7saMJopKnp0vc3AmczKioQj2ACQ2on5M0HDr9h68MjXcrSH4
Qm6CyL49gjzc5SQutmGK9rFqYcuYLgWVi0Jv9mgvHeqixeQ4Xcl2Wo6GuHKz7gtoNBaPAcZL0DjI
IH2NkHKRMWZRYnhNo45qY76nax6lFiKfTlhkAjdvPWQTZa7qBN2XIJ6+YRwXsZt6B1bLoz3pG8yO
v9UpAjctHFw8Z74WwIuLTkOiuRtn6lbgxBKOL7XmP4Za+DpF1SLSzdu0mfBF0Q7ULW7dod0l5tSR
/Y+HRWUhIELOcWHl4tInBVvW2Z0VDWfylWD/yodAkTXK7GaS4d72nFdk/RYmYDPgf/WTk+n7BP0X
L5/IIKH1NHu3aAxcS2oGbuqvEQk+dxJDcHISC7U39PDXzKwhreHmzaZuCRSDxvjS2fC9id+3xGWA
c2CbLV0FPIpm/SasmhxnZL7dJJsqquRC9RGh+QMI67MmpoVhzA8axf6xQ4dsFPYhVjhq25BXYVDc
hXN99t3oqevFnT12+8LNr3LSbN6csrRDq2G9KDA7hR66ITY+Rra3N1vtck5nKA9shzVcJGb1MmgD
XlZt3q1/VPOPRQ9ABpvkFD1R0jk3oa3Ui/0TqKRHS+C5TGIXjTJ91fagpdr+CHnrve42qaO91mw7
oV1QWGVqFGjivCDtz2f4LnmoKregnXjG7/+0PqJM5QMcyXM5T+epomo6B013WTgJkAAOf3sbpIGa
b1yhzLGg5rRcgDwW3luNaF6mY1xLAWoCYtQwlTqDUiK7N2ow0a36ZZxU+147jRnW6rwZDrxj84oJ
hguzHTPO2L5pkTdM35VjCbfwUGvlHyQy1E9iaK/USBuBabeg3XhqSKSrFHpU37yGebdQMjZWEe6t
wr/IJ9DVZ8N/ibV06U8n3rwI2PG8lz8vTjvYZHU4mJBeBLn8+mdjUJ0HO0DImJ65Bo4EWvEAM09p
Z6MQvVJzM2ofTVU7TEkRnBqiG66akv/nnxHVw6T4ykcWAmKySpaZMdzyfjMyA9AsGnJ1fM1jXecf
EsoMkBUxfjWB8e42fItuEWAnmM0JHcbv1JULEs15gbjhK49NLEoql+cOMv+axyyr6QupehQeb2b/
KFI8icxN65WgFjeqcUeEyAP9ip906b+7ARCuSkMY4uhaqL3wIvSDJg7sVJQXT8P0tS7L/x4X/MJB
BIhnLUS4CJrn0Gs5YCOp4UF2e+JGDnHYn0/JJekU6R+wOE2NB7fCHtYjREdi4nuHQhvIna98W/38
vetp+Mid1uofxjm3G6EkMWLyqb6YijPtOQ/IlyZ3ql+4fwOJ0Hjo7ORJtQtfHFmNBWUL3pSax9Lu
7+kll7wgLSV4ObXlKwJToVplLKGhspX000H9OR0c1mrMfW8pNRfoge8/ME616ob/3zn1XvW6ASGk
8W5b21zzW40EvehenK5XsOlN2h7s+V7d1naSHXcagtOAlAjf5PK8Ko+hhpuahOp37T335l40LP/L
23fOI1+ZgDrQ8xooT741kEvq3PGWb1D9SqlDNiWZ9XTljOMtLxSF/tpIBvXqMTr0Jer3/LaYna16
OS6gdv+YnC5/TaFYvRgaXmt1W5YNdZNGmhx1V2lmrvr2VKH46mOPABVIzVvVbHzYi3jhYAhLpzLw
3cRCspmOL6A/AgDL3mpWZUZQXg+P9D73YKy1wNwt7ZqnqbqvEjUQD9mSaxFfmb6SrcSNeMDvh56m
R2Mug2XapWTlsO0rN70pRurEPMBcHhA7XqRzgMi9vf54kLA/hlBFyvhZJvHOYAWNh9uwRjic8BDq
Z/A2DSvhPrhY0NG4DAIal9w290ZSH44Ufj3ug0m+MpVqUMRzs+yV1KF7H7POqB6kOXkL/pLxzPuT
BN2p/QtcHINF7aD8me+lG8GAcG2CBZYddXu1vvCHvAD/S2sNTBMxsOW3q8JOt5n/tR+vte6ea6pu
4CpG/r1vOkpqCHHQ+s1z6by0k7/pwem6DxGlFTVsVH9GnJcT4xwCzobAhIF3jCIjv1evpDX9VhVI
/3wCLbgURQoaG09AbKDs6bIM0BopbkGHjyE6icaDAyJFXZHPATkt/Cneq6+rFQk1pZHQme2OMYpm
rRq94F7SAiz8maduB7HtdGb+TLYX8lw3iIMLHkjUM/ZdCG6tCosCe0nk6MGcS284Vw1J+bFgdw+k
MC7YrDnLIvHBEBTgih3vDs/sCyzGY54V0jmgelAQSlyGQgYzgC7pMizrS0ZOs49Nyv9GvsA8byGT
DdxDVGcT8uWvrX6TlBYm0GTjmf50kPrHLDZpkK+dsblgzPCoam50+Udv+VSG5Cg/Jv33SaN2HXqe
1Y1vhdOAO523UsueWjhyHNU9whHmahpTWEUehe5Ucxn1prpCTZo8T9Zh7oXGYlSrkHtcp8OVakk6
Rw17TxyYISoQCji4838ZoFzDljtGbpT5l5a+1xPqwdPtxDGch2AuqCHFooExgJo1TBN+ZlfLCMx6
HDErAYpMHHhZn//l9AZ3U726NlOErm9iC5VMRrUlj6MCaNU3PA+/GCbxmCEjqXMWQkl77SmvRZle
2sWLbb+nFYQLBAFY+/iu2r9HkBxsz1icLibHUq9tWifXvZfDa4NCJzfUayD7+htPx0BxZ3iGxYq9
SVK64ncF3elycGWJ6zMqJwBHmXo9YEN1H/v7WhSjdAgKWrY3sXH23O6Nz7ByvggEwPNYYsy80oeZ
4An9ZmAkobHhSLppIdQIfmXpLRK+t+o1eY6ZHBYtDAOGv8rZiLTytawBv6SAJUiMYVgNMv56NLag
HsmoN/BNCGLzZpmZ4c7X1nlrbPzu7vs1YqNGaV0/ovt35SvFU+ItNcZ9RozaIcz2QU1Go4zSpXpF
S8OSrLtVl6665MWvnbuaW7KgRcOysajNDYV5w1hTj6OhF8RywMuyexgBOEccnWTGuR570bonH0Nm
R6BpONTtQ6xI2wlCg5qJSYSzpaWSolXtRveMHgtJ9G6bJaUiC0MX7x4BhEUx4AvNEjcE6U2CPuLc
y5uqd8kH4+EbNdP+ozuZMXhjsvrwAgywbiAUgQVEtWUalnShJV4ZmAQ0YL1WwszQsHnsMlRc/cOU
XIMbXKow0pYwFPNi0/ktNkMrD0eiTOI0QKSVdid04/dcR60JXHukctdJAiEGHz9yDyaX4UrEbqmP
0a1ZDYFCvvPZxBCBes2jWUQ5PJTUN5W/C7Qv0nsksmD18UsT1s09Ligf63JLAoIlTgVwagCnwTPm
WxdsTbysckTJ01e1ohlfeUq/pka2DTOmKBw54nVnRk2ZbYLpBtxbjdHWURs1TKSLsHr1bdYG80Wd
E2UWURO/ZcXmY2gGkExANzqvKg/xZ7PiFbLpG6Xti8IPIY5/UEueDVGFbNHzXKptgb9osnadEYeg
94bmDYm+D8LJDHUw2fFephkPO5f0RYxz04B+jitO8UgB0GbNGEih4B7UM9/oA+6gbo3Kln+wHfwH
mQUMi54JQzup6dNMMSy77qQ2qUKAjgc4ZtM8tH+FRh8DT21rasmjqVW39jxApaPOuw41PB+wgUH2
yu/RCGsSRHTGazVcpgLKKDiTixLQ2ijnI6075AAmuw1cVRX26Sh0WrRtpOfL2GxWqYNmftW0z72+
4iFnPvbdewjgS+gs4DsFSumUvAGqqOUCl4W72eq2pVEe5g7cqzqADOEOezB1mPoezQGYxC5BXkYh
2mDug82JgBvzRkSYdKeAUxW2j+MIsAKEBE0liCQ8h7pFFq/VsAaDjE3KlWqDBnQHQSZtYHjexdSS
6uA9WkIn1cxigkjdEpJxjmJAcX0lDqB2xBgCSfOxACLJaqB273X1NaNYxR/xaWCPqhF3I6bghFFT
6hk9A3eBlGRye4uirVqyGE00Gw9hjTgP9EBeq1TuW8zZGS3qpVUAgKgvanskoEDV8jcjyhTq1wSw
wSgvGJN819WKPYbVMJb3DDWGvDriCGDCDJEmMpcuFCMQfDFSC+zJOlpk/Dl/R3cwgphdklqnh8TD
R2aNtU71hGF+CWNryaRWCQJFm0FDhtIVcuJiSysTqkTuWc0NFZPZpxDtCGOUEK9xVftYldUdtFPT
jvc6xFCXUxGvyy/VJIyJfdTTESZ99BkDlXbmcxE+KEFSlklcAHDKcJcGRAw5bisKUnqlBDnYwtJn
iVXV3D2Y5hfRqhOZih9VqzNQVBzNCcb+fnbhsipUILr96KUWlOC8KcDS8CSszkyoHbfFdXxjj+3K
iKHgEPLV40fnmBxUAFIRGmTONjBKqK31Ho3s13ZqF5OQ+3FAbExtorGJ9IuIvDc5V9C/PcXGI4tX
JxMOmehDkRlI6nrX9ilCT1lL+b7x0RFJhk3rl3u9th6GJLmrWvHNm4fHsIWVqnqlwqNCJdE58V2l
CBd97JyRh5A0k9En3wu+GG96t/sWSnFFlVnSeexknqFTYoWEjq4pEZi5t6Zi2QYR4dVwRzYa0p8L
DTwV1Z4zY3ZhsgK1zbSuoLmC46+V6QlutBGEpVT5wy40Pb0zenOTVdYtWeVD0VP5D/ovlHG2Tae1
lx8nKIinZdTcD1XJsXFcYYx1RHCZtDlauuhlPyLiStjSbEXW7HONpwABtFXTQ40O3dU3XRLsHWsk
r0yaWG2Z5XA3EdB31q0KDDlvA8Jyj52gWqSlOfQEgZV5m9+rVEzeA+PifNMAKaYYu3F0jRoG7gFG
woEDsOa512dF6V2iyX4o7Kq/9If6CZ3ZU4Xfn69OzA1H7jykeQz3qDoAcDfZTWkunDLaSUbJ4Msr
jZIbVHpYOZi6OlNw4Yrkim37Qs+S59ZCHbYYtrJAeB1sCEuhiZVFkrMGMaR7ObhUqONLFdCgN3ce
XQctFudoqCINnLI8CL80yloWOWNFZ4k5CPQA0JGVnKbsK65GuNVUT2iQwvp0q4dBc96aEuYGJZXT
LL07f3TWaqypxzcK+PsfW/IUvsXEn5MOsp395xsiErDvnEXAzlw0SOGA0fGB7Ntd+Aj++l7Fr2UN
LhASX1I3Es1eZ99h2wD+98rSYDXaXoJwDsozY3Efz8Zd6U/HVpUufB/+hAKa9dCCwr47Yr5FzUFa
YOoDBDwqD4KtpHwXTT3b/ghJMFvq6NjgHYSlVS+uZnLSF3WGq4TeR9fY2o1HahrdunbsW3UknZWl
skgpGudzrTxlV0gzIKGScqzOD7YIj50i0bFu2qyjbeatK1QtOE2Fd5iUcEYRTFKnntf2GFWXFcmM
IbIfXT9+c8nrLglnLj2vWRckyYy0fQ20MCc5aV50sIlinMeFMFhL53AxTsw4kq6gwlhjJLGDlgT3
UFqec4kKUjoZq49zG7qORT+uXLNfqd1raId9TmDtW0j36lV/LHHM2wSzjkxjEW08d97MIn+2goje
NwdAakML1YsizLrIO29RC2qcriShkDUB2sXiSw/8GGDUZpwRKEhaazc12LyE40to+LCLfQ2J7LjG
N1ZUJ0T5v9p9+6VkDvd9ugdouyGWIgPEilR3BxRawLBgR+2E2Y2ZvCCys2vZR6RjH9Wu6OmSHEJ4
pwrlhkbWtep3BRp+F6PuX/kB4SW8TBmiyADqOVbOnehzXYRuyCacLyWpqIq1L2jlXq0FLut0g1CJ
yh7UIB8TU7v3uvSbAZHKQYwDa7lDhArbkFPT8apt5LpLnBpWkad/i0lX5oaPzlG2C0I0K3T3ORXT
OdPkc5BMpPX1V0ApZOUw+KlGLEKDfQtiCHjANzVC0lTeCb09ZIV1EgUEymq8oo5/0CXS/iaZF4CV
qZbvHciBnhlvojTkMOKtddd8MNlVMiXyaqOqCyUaQYUje9Gs1+uBqpnA0jsC+npJsffGaor30YYx
YMCsqpGVwrluqX2cRbvdKL1tRfyshqsOVwXDzP3guxuX8TmWxcd+CQz2MMzJqZPU3ByE8Ak+igYO
d83IcsF9zcQXbZEghtxu1AWTKnyTPZZcUXidKCCtXynwGdormmpDtOKrYQoup0Gn+mY86h0RTQYt
RjD8JTPMy/urPJ5XHAW3amybiXkVZ/Y58dy7gt9T0rpWGaialcypIpaN6K2I66fRq9aRHa8oUK1V
sMiRSrucLLJ8JF98Y0ayuWGf184jZArXptxboRLt5yixj0AJ5FoNYjfDYtERx3Aor4Ca7DPA9xdk
xsEdCfcEiBEkN8fP2INkGtb6QXWLTPyFZusrOxTrHlTAgHberJePJiJclkB2tyX93gQrXAAgG4Ey
zeqlCMaPamWUz+uokVvVZ2pwj+zsmTPc90N46TIXSwskeF/sXVa8BCSvisI9egcPwWXH5Jedpohf
F3kzbEccs6LC3H00jJWuVYBh1N4buiYLLYme1dpigp3OU2MJzWthOPM2jewrHz/IhFHhpWJHdv5L
xNINDMUhkWOv2jY7xmmE6GN3bbr2vnDggNnR9QBxbNJyNJERA2YUEI17znCHvRN552JlAu/q4IcG
KPYwBbauoPhuVwuXLVB9piLfbhY3ggOZ7knWY0UEa3Z4qDFH0+Bdvag+hHtUHq4Ht711wviqlPhb
csZlD3UXVTzdqUymj+loH5ZrJ7KuJokJr3oVuyKdYyckO4qdU82vReDfxGG0zabwiIPlRe+b2ypi
95vbB5H6eOIGGzXjm4kzh470MOAQCqbUgJ1dHxGujCkCICq9jMJAeEEAsccoaScgbaS6hcQRPyRh
vvLFyMZpLtQz6HFNnRQjKCNFWapfN4hBgAj50iAYnxT12gASPHbiBXOE+1ziOTiH71mvHcIJyJu0
okccBzYoSNy2qHKajpdzZOoPWR8+pYBd+ia9Q39+x3qxSTwLmg1GY3gNjHNxBw/72nDtbUlhSK2e
VZC95iJ+snP7qqqmXQI5ZWCDVLkqR8l4xZxK67mhQohORcUIKVUVsttTbAeD6i8A5B67GeOvxlxn
oqhwr3KXVoWciBqjansyw+5ojKAyWMz9hAovS1YMVDPKq2tHyWJXmCRJPnQZ5KWI3wYMLRDeXCCL
j/p0vUdTC6IHlXo8ttwaqjh6iwjKAFVq3lUtJCJ0H+NxPecKfjFeDd2gDvQRMHgvQ01TDruMDVkG
2kEto2gPkANt7Ie2CY6qFzqybU3vr0NsUT46UjATLRhrgHnOrk0VpHTNXT/4uxxxh6ZFKw6Vv5hV
usDyXq38lRuApyERlYnoSmb6W0JnlZG7Ng1qx6g95J64L6PoKSFxGFpuT9AU7SD7bYQ9vDmFe9aN
HvvtcZ95zV6w1FrsPzHvFeZiLxECMi1gOqzto22eIaTbyygLtikGA5TKghuVC41aE95+sYtYvkJL
HtTuYBe4ylsGn78gsHnvuNH6P+Q05G7HjnkbVz6r87yFao26xnT5H1GSmSmEmfm2nirqql8j6v9/
/OM///Vfb+P/Dt/LY8kkKYt/FB20h7ho5T//MPQ//kFYqH69/frPPxDjt4Rv6L7juMJm39BtPn97
OcdFqL79HwC94ODNaXWKPLDHfXDq0uoutoeFFeXMRyQbYlJhElGlJjj8+t7q0j/c2tY92wdLqJsu
eHfP/3TrXqtkNhVQ8WTfrHRMsq5ML46vpzBNVr++lfj5XgZUSc/Wdd9wPOGLH++lN8jdmAM2slZf
jZdTjLhICYQ8IucEcjlFJ2ivC1iYwpm+VWJ+g6pTkEItioOpU2LMo9S6am0jvokl/vRRGVbbcDIR
YMHT6l5z3WGjJ2Rg037WVkFnCXav7pnTNUx6ONGXEgulOw19k4NHWfwumQ3CnAqeb2Gg5SPVeaSq
jQHMJPFMjCnjb97f/dTUtmE6tmHppm8YluFYxo+vTzLOo1Q0ylMC8CeLqPd00cKK8Q7TqxNpSPc3
w+pzc3+/n2s5dLGn68an5vaDCioPliCAndK9hzfFaEOiicub33Sr83fv5dg265IJMNj5NHrtpHJj
PY2DG6uLq/wS9ybSPHPk+1dNhNhRwfCCB45qLvhhq30y48g5FyNK20Qs/YIeiKl3R/0xwiZoVceR
v5SaHmyQk/a3vpk5J1NTwj9QBJFJ8FCuHaooP8y2bd66TV9cByHJmCrPviGUNB8xyTQ3wgATJsIY
PFvjBNVD6FrWY2vPDvDDaqCQ09X2NTvgePvrtvjcFJZt2K7h0cm6YVuG+akp6gzl2UgP62MhBgox
8qwl+Y2Riwek4X7T7D/dygHOapgWE8pzTP3zxDU7s7bJpzkH9hVksytvfnbCObmTWY5AQUdc9OtX
s/6ml5myJDUZwJ7rfBq9U1YYgEhz9wbaqHhGPUVHeXpKHv7duwjTtDzHYU1kPRKfxqwz2nlSpX51
cvroKXTZJCOx/PUt1Ir21xXPNriFbRq6TfvRcp9eBH3NzvAxljqFIrFeoWJgpxpjZl0lGiyVwp3f
whp7OcPusP822+Hy17f/m3YEPUwD6iC2LevzrBySXoKWZlZK10sP0xxSIDR6b/Pru3xc5se3BGZm
EnqbFiPSsNRi9JctxUnirMkGtzk1jb0uhIWcg22c26G5VdKTgBG2oqK+rCsM0by0bUgaNf7R8+z+
ZtwY3t+0t+HQ0I7u2oyeT+1tgBR2BkQ8bqam5yzcTl6AdYLjS2SQshywXzYbA0pEY7FBn32YIG2b
IetVHV8lHOmxZyOpRc2sQhMKIEFjZzWgYb14nn3I4X4d4Avxm8Yz/+aRTZf/sGJbLNSfRqHtNl3t
DG11GlibbLHWyP2luyZpljkHqdHHGtLHdgJ/zxh5DXdc/fr+fzdCLVP4umWwYTJQPvWdn1tNXuDz
3SLzcVnNdow/2bjWZxOqV/8MC4EaIMmDItYXv76z8Xdvbgm1sOhs1e7nW2uh42EtPFQnqTfyWlop
XIDaCPcTmaKN5iFkkZvACU1hdnAboPs1mjstu6YQi1oHQ/Obx/mbsUMDGGwtPBEhuPr8L6N45PBs
QpuvTnoUpfsgtShVTVTASwbKNjV1Rkdoutd1mlu3uWMHi86UxiZ2Q3RyLX3eVQW6+yEPupPOZKJ/
3BC4I0Ky89hhpt8Mm88rMmu/QEnC9i3HEcIUnx42sGubzHDe3Ygsq+45rxdrOZO5ZwLUcOGwuv3N
DX8eJz/c0FJh5V9aZ8AZtA/BMJxCzzNWg1YhVZEXwHGKANoVfP6QslCiv/hOsv11x6gR+OPqIn7o
F/Vkf7kzvmyVcBCKPmlteRhS61iO3ouMpPZvv+EP9/lp0/Es3U1g0p9ycJ6tSb4QjSYT/fIGn9x3
PXqV5m/i4Z9icbYH4RgczQ0WLN//vAMFaYUNYehhp9i1W0rJhf0EiKQo3p3+lh8t5IvJX/y6OY2f
h47lExR7hjDI3LrOp/ZExWNEAVYPD3FPErYO+2QzWqNJQcLSARy41bZFfmU5FQM0YwlMPeqUDJ+X
lxDCZLxM9SQlLwsoqMpQz/QminG/fsSfe9wmrccjcj7xgDF/WsULjkezPuLuRQICHI+HCnz6m842
fg6QuYfJf4mRYXHqn1rBwxwBLK2TncoiImPXz9txyBADSbojKfRNPMsNjvALZetH1WepCKeThYzG
7DzozgCArV+oFGWSjQ//g5f/fw/2MWb+MtxBeYZG1KQTZOO5PNkEP8hv+PaKKZ9c//pWP4cHP7SB
8amdA3tubU7T+ak3ykXZWKdwNE//g1uoBcrwLRYQ/1No0GuumWiBlp1UJMBsqmr5b4dYvISlG7rw
oOn9NIc4L2eJTZB+kvnjjGYIolpMVEqIkcQXtdcXtvmbwPujXX5ckbilLTwVNXrC+rxxpWPb5SMa
kadyjM6ZkQEsj2t05ZKDDuMS7ABCggEYEzfE/JBSnR/Uv9usVNf88AiMTUPd3iGEFZ79qV0xEPfm
PLSMYwJDuDNAuGUgZBGCzNbuBLpHQxAkxCxGlZ8aNDd/3as/z55Pt/+0/UgCPh2uk33tCvSLsDIH
c4ra86IhknhLq2QEVZADEXFnF4wc2AAl/mbU42Uy2tpCBkF2nAzNPTYCTb9hwmehsuLq6ddP+dPw
5iEt+Iy2wURnln9qI9TjS1fPa/Pa7Ek4iWK+l4lX/Watot7/U1cI2yKvwYHF8syfDiv6GLcZBuK4
0Aj3y5CZSr8WenvTyJcwwEgCygGPAlekXMrO3WpeuymN8bFy6y1+P8ek7q+CEpyiHlYr0WMjFWlC
u+DBFwPGAuBPq43VVNfNDL+ZzFDfGayKtoNi2bjximK+wJtwWXbG0+g4NnWhfuXhbyHb9IV88Lnp
k3OUOCASLRTy8MKgrlwqZyPMPFdgqi/jbN5rrv7VyMJ1XpO+d6Cr2vQqhOTHORbPw4QCRe1Bkcii
XIFLq0d0iHdoDCy8JPRQBpBn3whA9CRQnDi3w4stN13sEVJGVOKi224EXm5lxaXH2QNf5ps5ilZF
J2+RhrxGWQXdPnzYURKUz+YA58dCc5k35PskuZ1c8blQq9MM/UlvkkcxyBhUnXOOBmY4ajWr0Aju
JguxbAfF61DGtznUOLDRjzMu5qAaxINMCaAdB5eVKYiR+9PI04xx8lU5qtqtfnRC2LqSnDDJGbfM
tjCO3tB8e+pT91Ersmg5z+06hik8ZdZ+1pONrFGfbTnyAyLZDqTcICF0iIMnlLBGTAc9K/3CmQkI
V94v43lEF1C4BTgPdFJcLd47DYaXhqOTU7WMhYU1AibY6zICIOb3JppDAmVFv6Juz8VEAZy/r+cW
0a/8qrRjwLDacFaCl6BxFqPH5QMPe5Y2sZZj17QXhQ/4J0Y4zfBxFOifzENvaPWyzWMUtQnG1zFF
DSrQLT5JcdtR9U7qcy07JFxruxw4+BTRMk5MdytQkQK+Mnlr5NobgDoFBRWnBkZqDY757sXZeHA1
FkTKz8mIk66V7Yax2AU1lVWABDMA10jHhDkDCFMClEyTb2TcryHfQEv3ku5cZsht/Hrmfw4gHIOw
2LNt0n+mCuk/nak009dsTBWH6zmM0oNvp9Wz6/rzNRmx8TfR6Y9xBCERKU3u45JIdRBHsT/FxX4Z
RlNbTC0i7UWybELPWU9NF92Ps+c/DUk6r9K6Dd8/3u8/f8jiyo+s7htQ/obyR/vpx3+t38ubl/xd
/pf6q//7rR//5l93Zc5/P3/lh7/gun/ed/HSvvzwwxI+Ygvg772Zzu84sbf/nWdW3/z//fAf7x9X
uZuq93/+gboKUqtcLYzL4o8/P1J5abJYf+lidf0/P1Tv+M8/rl5a7KF/+oP3F9n+8w/T+1+kp1yy
2Y5LuOiwQP8fts6jN26lTaN/ZfDt+YGpGBaz6ZzVypI3hGxZLOZUDMVfP4d3MMBgMBsD174OanWz
qt56nnPGv//8gvnvkF4fa7XPe8DhmPmv/yirVsn//JcI/m0GtmOG6EZC02Qk/q//6OAYL78k/s2f
wbdUMKiDM8sv/c/Xff/vJfi/vxX//7ydM8T/mbib1O9E6LNfsELP4Z+ybMj/144Ov6vSFqT9zeBy
oVj29bk1cjoy8MFhxiqQ8iKLzwYoJV3Upzl81A4sSLzMXClbreZKnCzNEVbhk6JeEGFCE2VGSL0L
jLU30EmsOvp/BEs4jBEMIJy3WMW9rdXjCO3zJa0RGt7JlC9FXXDhkltvhWc/uLFmGpR9zF1p8wRy
YmbExIcA2mpjKwVx8Kg3uzMTuHekSrRwY3nooB9iIl01WiD1K0tyPMTjckedm5T9TmY8W5NHvnhG
Cv5PPDgTFqbK8TJkHeS4kBgPrpTelNcSsmPAUmNNlbsLW+fD94xuJ/TCfjX7rWoXvz30uSr8XSaw
LYqvOXW+Y1itC2Qd6x7Xt8lOGcOr19ZHd9QEyKWDEQXTshlDfHedm+eB9Y3yv4X1OQHvIF8wL4sY
JqaKfFaXR1+xrM9e/VuWw6o3ottocx4wgJ7I+ai6fNPV774PhsHsVgYd8sznMOA6+7JFf2LpvYeP
zJmNa+VWW8ZFhAkKkGsWNTkKW9sS8axbxSQvo33ovRqNP20bHXjsx2iXdqRxBPq8aPjdxbs8Y5bt
cSeSkI+hR70PzeKN/t9beglS82/iVyhU1bmVLtehSzBTbJTUp550TGlNC0FlCyyd4A/Masf7PZjy
0Pj5IR3P/uBe3cQgBbcwtyb/PTfCo3BMpMK0kx1nrVz72BIpHVKcN3LGY028pVq637zrXFbmABo5
gX3HmyEE8j8FPVqCoFRrKAIXws1MpmbxlL2H5WtjQTzo+XvSe06uIw6Kc5wQarP5g3LPOCZZecRK
tZLltK/cj5g+PxmWWW8H7nZTmD1GUn7l/kwaT0xouMIXL2/tc+0Yu8KmFpIoQtFVa50H130dhuQE
Nzyrb0VGBqdTf8ww2Pik/XT7lZnmMZuG7/YVSfpZddNLzfixaoL0ROliY4BuWA2O2aF0SB+E2f8g
G966Gb3NZYW2vQqhbmcrOm1kQ2XwGCmBUyxG2SRjMmWlDImdmdmHnGDqtZb7q2NiszUGyJjxTM5x
wuTlslqsE5HUqBD8eqeq8tzVJLxHCJfleirLDb52s68hwgMqF8TZhi9H/CqjzRD9TroR7WaeHgfp
Qw0QVAu5dTmOIRKAoh/0Y9mE7dEsVc2usskJbEXkOaEBm5N9NTt62bknww0ik/bm58mr6RbuS0GC
8LmvbspHtxDK4VEZODnbdj3A+SW+XFtPkFkn/M0Nvz/7NVuXzqvOkgb01E+YgbOXvge5M8g/Q/Uk
zatKG0TJKPPC7JyRNqAzYwZUCNmVZtb0GncYKhkgaoAmWv00/tJOz1ceGwXZU7YfXkVY0nZhD2tB
djNqfCX2TfG99ywHrvAaKNBohVttnywM6bHeF775PAzTJme/KcRXZLa0RGxYP3/KsjqSvljVvb0y
bTj8bkTgElSrycMRecXsRfehu3o1Ofwq2QdgWDIPRF6LF694tpZUTdntB7/d5H667ezHqfzwRkAr
+S8ws7aixjA3m2h4UfOZEAT1n2oLDyuKzftcPjJix2xo5hKvX0CT99UAw2Tj2GxvjrB2Q1JAKyFt
y1aosIxzwhVh5TwA31obDnrc7lMSFJlp+PBtWicq2zT8+5LYUczTD7NFz5ULWzO4V8jHZ2stE+R6
c6FXMi46HgXlO6WTl8oz14IJ8UTytVXOBsbjroaWKDiUOtyfbFTovukUc2QZnCam8NTcE9ibUazf
CuswNFgcvJ/OhXAVsicnUNOkNQB7uU1hFHblR4V3W7c4s68BIcyUX5h2pZHuwKGR0c5vAaBRiP/7
UcdvdO/v2RQec3omzinJ/jTBVvlU4FGYwa6hyGGsIOiTuJaIWsL10KJowjuVoHYmw7ZNYI3HwHhV
BYgPaUgGbixeN8X7GCTPSpPcpO3N9P6z6L84t6xkYR898AyrAMK5OdQ0BC9x+NEQPxmSYVcU/ta0
fsXyp9H+etY/HSzkhgCoJhc5Jo+J5b8wWV6richkaD+2AzgBynGDTZKK5Uxgnud50o0FFj6igjxN
3OIH6QUrgNgbpW7WVttjmeuuEvpuYKbHpqse09HYTBJqGH5GQA9q8TTY4U8q8s9/fi6c12YT6V2f
NndvsHbujZxxskpN9u+mRl2H46haFW4AWtfBNJRVOUWDiVdKvg2zc2rD9qAp3tIyDQ7EjzlFZs8i
h1lU0Jwnwjt5vyLrM7IepoKLj/I3upbFAQqYpqUNDsK9/90lb6UK1vNIc93mSSogdYE3tZd4Xk7b
pFGKMDOp5Oeh7OFXiktrP3HPsinyNy/94BOEzYg7dTVfzXqXTEcrkseYU11vVXTSlxQEbeMQdodP
8it5A9p4qZJpOyY27IlyzyXNZRCffjGtC5OXNqGED1Q5wI8ENKUtH0h68KaXSIPIqYHjXAEAP2i/
OLWTcwLbDvKLhTQjHNntUWntCk89mNrd+JoQKVAa4zvk6Soblizxt+SRVyUQ7cF8Ta1iK6E/ClBT
rU1DATlSyGeai3muJsh+TKScYb+azYHlfd+n1V5PNeBkwNxVxpYN2G9VHwubu+5oQXu02W/4dUMz
fApFkX/2m3WFLSAGt1ORdmggQZIjXsczeT9Wz7QSK1WEP7GrD1H0nJZyUwlz4xX209UgvLCuXQ84
d/gl9fjilenvsecNLi3C/VhopGOH14IyPElzWlDlcx7wRgUPBoaghNVTFJRMjoqNJMgzNHAdyHqH
kS9EvmFbwVrPILiufQPIQxXHJ78ZQCF8k3T9zkM3RlIsXpvYvUdhs5l4BwSmPhQMBChcilM+TJee
kjh5huEpJh7PUEJq/IZxfKHLAvS5Dj6MRerGCOvQBsBGKV4ko8GbInnug3LJkuvvfOiA7vfLbo7A
XBi+2mlDpa05xKV+8mFxunn4PFkkgXA+tOG4y5L03PN0nIdbY56VY//gI/pW5bD1O6wQrT61o/Hd
Ummc62zNtJHnR8PjoGfoMQEkDD7ccWSLQzLypOabqL0tcqiSTDLiwvQPYgtC+fkO7BPc++bdy75p
9x+chquACKQclw46oBc78Af007bHR1DlpOi58ey7NRA2vjwwUcXDpH8bSQ2U8zFHcBaV9bl380tN
2Lc36ofQXWJkBUt5hBkCyLRlmmQrxWcU/lRhdanzlgZgsqXbKEx1hAyGpYf3hm/xSGzJx2ILss8j
PzV7PLLq+sBDmk8BgnX8sWFG9ovx40guoOALIFc9kUVqUhLC1bMdOofKmN589ocRzJykxGlJm6Qi
n0aNBRXRGqwNbIYh/IbmsU+x2BJZoqJhnmLzV5MyeQoZThgvNsWVqclpQOhdpfQBFD5/f7HWw8BK
nL94PDc07zlAb1XpPsvqOLs8Xa3I27D35kIWBMc8YbV9xrFMNWMGqq0DikAL5GQAsYHofcD70SbV
C3XGE79xl1feo8fHfxW5YHp9TcuOewhTcWlbf4zMFqP4Dx/Tk1EaQMuRV4zmwWAbLx3FJQv7h8g9
llYtjk1Rk/RBo5Xa2d8Ma2MaTE+FQ4oeaPwqKRi9wFRcCb2EXw1gy8awqNL87LFPyKcnHoO6auZx
mQrXPXm58TEQzwx8CQfEMu6Ndp5Tr95EkWA+ak28FfPXpSwUMbOa/6ilVzo/xExmaxzxTFJ2rkrw
WS+kAX+TRG9Oz1aUvXUlv71pXi2ZezY54USJozfXy2vHo3OtnUeBhyMesYgZ32X2qnxMWGgp5iYF
3SePZnB0efNmrF62cCU1ny+ueNhpcFWpwaXRCmuesokGirNd2K8RGeXM1VfhXogusGCcwyqAhndv
zAxiAtVkgU51rp5G6i+GH+HBYOuScXnCtMfsr7zbt1XJJwW+DMHwVZXaFI3HdbS0NzVnNoyxU/Ta
TMNuDtHmpP464IhrE4+Sc/ngd/06oRI2J+paXAP1wGLJwsI6FCUH04vPk/muvGXzexhn9ZVpbFIR
DnA9PcXCuoj6J06B0Uangd1GxaKGZGUzlD/518xnM+ELJLUyRfGBiB8ATsxiFaTBMrh1dcR0CDs0
R057OOSWOlgBH6eUYl2Mgdkz1iWblGI++aNzzu03GssHhoMWh6U8+l2E0Vplw8GqxKtp8lYdQXxU
P/jCdgmIE1nGCJmf4CN36EmDplrXzh/wZys7/CotbO4QKldJzr5/x7zIeQlMcU/pEfbp0Uwyzpv3
fnir2YPRsMrgcSSt2kbiY+DOFecB/1uGvoNXlbpx71JOBXxa4JcyyA+ol4Fts5kSieZR0RnPAn8h
mZBVXts7C3TNAIc87wA35e9zk7EoBxtGwat4+jSMnOPpg+b7k/rxbjb9vRuFO1XTB+hGTkvxrpXD
vsZu2AZXoG+/B+Liae4DUILYXx6Wfo2t4VXEa896EbqD2H9FH+RlQBesb0dgOKGz7nRct7VLE+3I
peNu9nHbh/G1tYmPKuAI1VMy9iSvt6LqT7OAhm5Ts2Igywdj7c1fPlt4KJDrbqLwzQbLL4uDTHAb
BPVaKU49XXfxoFMiNMz1JSifRGIcMqdckXbENnFvW3+DnvFmCTbVRn4LZfjZQ++coowlGcIc2w6N
3Ajg0M3WdBf5HvZVj8ax3zk5if+fFuq7Bq/jZO2+lqD/XGaoNkzifozo6FVqq6qUKkP7kFaSdnQT
bZzB+I305jE3IMZFPCVHQ2wi4SoGEQbwgyJ41nYKJ8bY4wp89wXPgoZXMMcBXsMQAiY9PrY+cRU7
De3NqIwH3Q87E39SAdeg9A14ICEgMlqUlPICA8ekMl+jXG+I1+0tTi9TX5wi56cdqxUb013n99C5
1R2iJ9egwW5Os73R6sNIsRqu5sPkXRT+y5nqXM3Dz+VaNk44340hS4txaLx+GRs8alafdiSPTIAy
xm7CvGyl/3SUgpm7ANDNO7Up0mplUFDvK7wWAlVAlgNwZ3NYkrLkFVqFE250m+RygKSax5Q4W2AH
5/kPCPbtLAro7PB9nK+J9waKlaguCVNXmziaNjUy7tZxbqZRvPNMwDR3tGXwt6q6/eg2G4Hpt0kh
vdYoHYd+XXfFWcaABxXmQFptyk4XgsAJcOkt0h/eAn4dZrEpyw9T5Zx5aCth5xncdBf7Yhs7+mUu
gqN0Wi5kqPiJlzzo936Ia238DN2/dLO0me4jjVRUiMcOKOVkpjvRE1a010NMJt6mmDg2d59pUFxm
G6sKMAr3X37obbn7o9Wp1XZ8yk3/gTYnhp5qgdaOXyOn15a6vOU3J0OJA9dukBnNYjeOYb6GzTzj
C91GxvjDPVi8yVUDyNH0hrWweqoBlnm+gkNJfwY0GPCxX7zmNfW/Td1A5GTb2dq8KoYXAS/j4Crt
uTjK0DpQktAQGbOLDJq/jvvXSQmCuGjJOGpPatpVjt4mccTpgXP/otwIM//u6XbdsEcv0vFXUhlv
IgXSQuk04+MNyo1Yv8OJf9+PxyrvThOI8gzfmzcea1AUDS2wCZMZRlqjNyG+MaP0hh8ZU21tqaHY
pwolZkyG2mQYOhb3pHGfG65NbDqJZQX6/zvNxL4VhwU4ZATRhsHMNhg+PRdmG2acMHzMu+TJ43Mw
uSzy9bSJY1yQoN5uBIL5d3DN5JkvESDNPGZLm4cBhL14E0Ync7CBi1Qnlc7fHNepWZYbcwxf2mjd
QC70aQj2F6N5J/i8iowfr+wuRfRhG3LHEfuflRII5LvRQXh1OXCa+UGUmJxcdhDit51gF84XlPjf
ZII83vnsEmmaL8q63v2ZhqtnUOa3RhTkjkWnpAfcsQxkOaL580fE6Xlgm2/ZxabsqiPHISS1T3aO
msfeLpV13g13VWfM1OT0FWbNKx3viQcXf1dg+K9t1r45affVZuPfhlslp+VkRmeTCbYDaFQUv+x5
Oxp7xoP04GJuAusdnE7w4wC4+HqxVSV0oLO5OI1Cn0tEpDYbD8aw61q07/hRrq6uz/x2muzZ28iR
EcaIPYUHD0t1qi6+ZkSNFr4Qe23ZbGiTTdNW9CiSRzd6LkRyFuyBKfHCe1qVbKcbHwhnkV/b8Q2/
mdt9U1G8De3LIksWnGkLxGUgbtfZRIZrvNocthwgKja0w1UGKm/t2cNaR0gvwloe7HigdWdlr53Z
cxgUd9lSBKDp48Jtgy37O9Qhvd9wEzbVyzDl3zUTH8OunksYz24Sb7sruqweP5nF9Aza8M6CY8Pu
y6bkiKVgGHxwf3Dx6pAwmT67ImCTB1oAhppls4H1CKJ79TpNH/GtAB4hpyI3dvNGswF8YvMyVSOf
jT+F+NVBfqjzT16Os+IGqgTp9ZoJPqkpUnP/q6hIhWUsW6m3siXtd9Pc2nK4wglbjeF05JQcjf0z
yPpNXrlgBoJ1njWIMm08F3N4CyIUbeGv1HssIEwG7Z+UoUc65zzCFRKY5q8ouMXMT5o76dEWKw8/
RtcGF0EPzOJbZFMwaXvAn+OrM+wNgjVmHm8Um5NMYFTytjllaY0KRqe/4uxt5swhxa+QMCJ5useI
elyX/i3hjaQ5FMlFQxlzIxJIyJfmNyTGo6f69giEbtqWlqD448HBLRYTFn4Hq2Rmnb3JfKJCZV/Z
o9PhJRuRxz7awIiPvVN7J5yBHHJt4vx5bizoEV4qq8utXZlhEdQQKwbLuaaBcWvi4EXO3EJwEOfT
V7gPbc5ezSiv1dD1DPMC/9IbcX1MvfDdSlV1S1KeDEn5gRLnTfXzyPOlvLv09jXkfO3rr5FGJ5fV
JxZN/dgR+kR9nrz7ygJ9DRg5p1NxLHLfYTWbYBWway6kotrHXxA0/2wnadLymGJBvRsVT+Re7hJ9
HGV3yluyr4ucJIFlxUDERPhXYotaTfGw595qHwfoCiug+iZABSZOBszeznc4gPrvTFu7dvZWhRqB
lUermJmen35om36OsrmTL3PGFe38XtNjnqQhz//8wDQ1AgxgXtIofEwcys6ufRFtmx1iZ9iEXrI3
2IzGMJitaL4isaZHIXeN8wddTcA1jSS0Uu97mYodXZKH0KtfPJ4q7YnQBJXjMvjtUdcta1gHnEPW
jo5/0oFPfkY0v/xoE+NPBjOxJtmUMcG1GYnCLKSjReOJzdP0SqrrPZA9zI6BLaC2qaHW0FJChk6q
O/SB2Jnbjq7IBEu46dmRsrA6Et7AqeWie4J8IT0eQRRLOnjWvPAXnTXbJPkouXFbmP0SuLVDuwvB
z7Zh+GzzbmnMfp8t8J6BLjrCwBzNpOCemr0rYPJE84FgxHNtyfkSEunFCsSsW3NYdjKKjBrCJpGI
eG+L4dFqUD1CZmbYzfplyCi6+FGFbU6FCNrN/NzTjlUGUPXIUkAbMtgnlvWCG2wjJg+wHJ1NQh7X
3A3aFxQAjJIypsIWal8FFVYY8XwcB4MZ9RQy4vIiPhn5COG1cJ7SuKt2dgHPUTMwnH3+AYk05S6+
TCKatiIjPSxalnrtPc0xBLLM/+NYXI7BBPBv2VE1kXsKohIHyA4fpr5A4iyaJnqo5uhz6lq4TFgW
nAb61ti6539+MCs+7kbDoc/M1ZOZmOEZEtWrm73GtZ8/m/4RdWC9EbF4dKSb7q1wE3jWFWflcJDB
8AMwPlgp0R8LK3c2pHCQIDTwR0aKasrg+9OETIw8kbNQhkN7mrsQqXvCVYXmYmNostM46GgLIX1r
mXN0yiogAb5fKKDMDsVmTPJDgEmhsWW8LyNWAZ/XAuoZL2HGu33y61chCfyEQ3PJnDi6EGrm0+u7
e2NqBHGe/q1Xvb01U7GtnQD7m29daE+mK97QfKxzTrXES0TABnz05mAbZ7j+Wj0zO0g0FywNAusZ
gtu5Kvpj7k+YJmFGVJO97asO+GiN7Tieqi+f2820KOvNMI9gcpzxQRQqOEW5kRxVhB0w5A3Z0+vY
VAPwHM3b/hzU7kdBJ/0SLkOonA2fwpK05Xg2M8TEQc1eiR4UXMV+vsN/ro6S4XkECHjrj+ZbXpGO
aQmBbyafq2kI99AbJQBeX/Kds8N9WHOr5485DdzlUwruyHP7U52CNMgdv2LiHIZ7tSgIZLhKy3k+
3505kreUfi5uX/uaxAhjpxDvcuN8D/YX34rwDdD0ciltr4O4LC9u/J3HRvhMWXhUKDP7ooXyln8M
jn31F0ZHhjBoMNx9KNPPZLB6Glxet7Fd/kFZOiheTv6hTeLck5bnrJu62SELuLkk25TsUeBx9CwY
YoSp/5YUgwEz/Dz43HN5jjUslp63vuL3RaYxrrtAJtsua88YKOaDG1kb4trfVVfgycF0xXN5ohYf
3eNQfhkWV5LhRIwmMBjMNbwLG6QfHKQl9XQuzjA73MNiHtdiIhwwVfJ1cAAUQu+7ctMS3VWIXAMp
VH5wejYAcubCLY6Lmc1keY9izKxh2HwlftD/6tpyVYuaW2o/rg/KNj4cXxlMpNlSenZ2mdL+vfSz
nd0Dosw6WPXN7D1nAWpqiV59LMFaxmT103LsIExx+d4WuMXp8hZb0ftLTpB0VKH1D5z0ncs7/5jX
pLY0TxbZOz8uV+TsRMd77AAkrzvQag39Tm4x+KYtPzjSN3nBG2a47n20Jveslllnn5R/cAr+wLmS
zjMFW7lKZHRq24Zt6ZGzgzw4cuLojhiQdZvphLIJTqiZp9dUbPA+PkLLYPmgbMCfrq6Dt+lxXQG/
cet1V5T3NAi6dZL61aXg9tWKINvmI8dYOpuFAYIhrZbqeNZ2W+X628grja050qLk68mmNDk7hXGq
piY6GF71t8OYzlCubOAQGMwfG+M0mzHvNRkZO9MjWSUz9ea0UcPMiCaImfM56wHMcNeaBXCiDBJa
G486woirbtYmynAXRGGeQFwikcdGpUduVkK+Mbx0XxnzayWGB6eKQtaTxqYhbZ6H9pwbWQnsJ4Nf
PmmYpao4DX1zAIj2iUUWTWQQg6bCsMIyouyi2MbaRRDpxF9FjTY3Cpp7JK1ia/aSC7W5RR0gKrZL
HKRthxl6ngWYiLijcgjpbKY5Ax0zemofdUCoizpYU1/ghV68Xm0HzCLL6aTTo/swVL0pMqM9tm3w
Do9/JNQYkChkJSuiPnqwSKnYjCE2GPqe47GjbVswmqvHY0xpevYdVI5hRiRj9LxdWDmUxwqQU3mb
clqcMkwiXKUffHvH65zcgkwdTambc5J0WB/aYPnsOtaL50TbNhpxEMQDuE7XfzaM8i9sQxJrvsB6
qDNekiq2eV38cFeQKH9Gk2A9CQ4w60ZxPTDaPXqsyt6HpQDW2oRHXkFjrwETgrQfbjLoXo2UPGjZ
FhorqXAOeWgXh4mnLXGdQgAu9AyczRL/UumHjyninQY4yYqRg/XSkoriHJg9NKg6tgal5I9SoCqP
pk877MShcEjqDHX1J4K48jmnxS+j+vaHSl713OiXvMkJFPZ8B8Eavqmh9V8czTM7GiTBmuU/a42U
ONe92hpu8pwUDk+YgsBul3T1YbCEwUiM67m6kx98mtp9q+sAg7dXviRNtGdTzBWa1dUnL8v40hHS
riyzae71VIM0FWTaY8dqUB8rjD+ss5XtJldJLPMqCrxGkSHxFeiyYfbCQCM0pAVQgB/wTVonHHbQ
oeVNCNTsJjnPcmUNjAUjiR+4MH8XdiUdYHvcuUCMM3TQ39x5gonoRhDUKki4KWxY5s6nGFU7OpU5
2SaNJc6pjAfAq5uM/YdfXucgbq7W8gMsQeDkqZkcopTVFmi5cfO6BPGchOnhhiAPXOI1wvtyIDq8
RC6ZXirv/japif4WqPUwBoAotbzKOpFISFculJv9KNoZLkFzJ6Hp3wTXJgCnotwmX9oyFiBMSOYW
DcGjJe19o8pvI2xamGKgOmKOmr6dwT8zAA3hgiEyg1u9R/HucrrbO032OTNei7Rd3AurI66FTOw+
19NPAe96E+c263RSlm9zXFU47EfwIlwTHGMZ9NvCJo48M+nzY3dr11MLet/9JMbMwY1A6lGxjLyB
vpVrL1XW0ZPcWONteWqNND2HiukQcLWnIBvKJy5l1/kYpuvWJUOaisl/IczP9LQXC8mlZPgIbuqI
UWNTtzYQh1SSxXXSfpcnrXPwmMLuqrpGR+l51qlx8p/ZTeU5Ra1iuuVDhyoZzNO8CNj0jrpnc2K7
9liMI4S1jtWnNmuu2qpB3oLlB29wfs2TrbeSa6muNaKHuW6MB2v5IZsqAYDJfU05GqzhKk73TprT
3U49Zk/cJJH1He///Hzgaw6vg5h3pUbeUHeZT3DWZ+ZlZi72pCwMOOKL4kpq7cz3Ynr0vGF6FEE8
nm3DfcMCH24dk0Ukq0OFQWvqrzUt3GlVFMk+9SABhgY4P89nGlJX4cXM+oVMiCvFDkSHKg51z2pg
o71rZ+HcQg8cGzsEe+eVJvf2SttvrROFzMeKQ1mn/t3Rxl+fC1NWrZyC0xR6xPTQCzpD9Uszgm76
lrNhqi9yCtUFJy7nAaaeXLIV1cHMZuRzZtffLHTC2yGP37lh6HajrY1PxWk2naFLumxlx5G+JZMX
bu7JBzRR3ANogEcydWn80reCEJEWXO/N+ZWmGv3tMWaopkW6MbBMZkFnH62abbbX1xHhO+dDIY17
qALmXHGREbCOSyxCgjuNGpSs3BCA9FGKNfMNiA6WWdeHmpGOD12d2KTKVfLg9NEmq/1uI+di/pJz
teXBHb3PsUkeJyNzyOf3NyFctmlj9ZBF3vgGyfTgsQIdqPmjdyyEf9eh8u+QjAKcD/B2G3on3B+Y
xUvsTOIZgmCVWR0SGHc+w6cJXsrUPWT2htSbeRUdJDyPgNga+AFn3z5nM1G5IHXMCYCoETQBWbQh
2xHWt5kJq+auhxGKVQQ0t5aYCHmOVSdnXCBfy6Es5Lp7Ikg5F4m+I/xi75JX436ij3UtgHF0XRej
2G2tfeu0v2TkOFeDG7otfTYG3GFavEYJlV225C9xYtRnRW5tV0egiayyRUhAhmwV9YytdRQ9JNiD
45yZydSUCYyXtDiMJYxeO6IPiFhQ9AH3vG7mfiSJvU9LZvBaIIB0a0AHpo1BodHDt9/k/kccjld8
4w8B/euVxBdEMiDJDmpaDKgZjKC8STk4YhCf9TUgGJ9N5rCTmB/bHEWRUOmumXOPPCK6TJb0VTWJ
+xjO7wVd7pUX+/V2HFB3IK5rN+3EvY0iQbFSrIs7OeoPimXJK78RsLb5UCeJ++Ba/rsdVcDizc+k
12+8QMk6jSOTcbxz0QHBkLjiaqzKx1tp1uErlYSNDEf3lx6sZclh0ZxKpuUA6cNHmsnb2TH8TV8t
iroOQ7dt1ai65wv7EbkbgoSr7WH4tKt+PrUR7o42Fy8Uyrq1UYwWV2UezrmEncFcrzLAbvvciLl4
tZDVZmykGpMsWTd6nIsYXhQ8DcyewpEaOX7UpTuvVWuSa8OGdhYiz7HSkvzKpOSs0LvjrnOq4uIO
odrX7GddrtCi2OB+RcgNZ/cWwI9TbKasHve0rI+6GG9dMIz8dJAds+g9DJV4lPEXUdq3ztfRoe6D
izar4TnswbdLVk6YbKRbTEi/47lNU+g7GRkd3IjyPtnPVVwVB0QYu8RXPkJWbsr0XKljHRQkdPvE
gbyJ2IIhorO4RBi9tC2j8phW9zZTl6DgWRFE7z7H07WJMHOnbSrcHffx29xkwl0MkOIoVgpGh+XI
Dq111nbEzFc0zdnBCLepgZOZJaJYImZXQsNPsumAfM0c1vsyH7ep9MstbcglCuK0PFi4MgjkS9tG
FdJApCtNWoitbY4kymRvknkhw1n7dBRFzttZWwkU1jh96IObwjW8dxkNr6aexjC12XBVhXN5TLiv
FDnjGkHJs56DYDvN/pl7ih3ebeeSWF+6cspbVhtfaFq6ndI+wEE69jQQdbDLZfJ7wk97KpSGMj7t
a3pHN1Ve/DEcON8trnL6RPvKLItjGA8nZ3gcJgBe9GA8nM/Haqq/Zo8UaDD9qpbYTNZYf6F5CXJH
zDDTlAykSpTN//hgZnl9NiJuEQInL9Y2d2IX6EPLhE+lWyOf2lM4tRdzgD5bmX+VadTbSHORrxhY
Tjq85dRLyYGyMBKPE9jFuWKSzD48Bjkr5eKmKmTwCgEPcrNH3GpgJJIpRf9HTc42SCxeNEsbz4ye
EJZqgPulm5MRqJbMATwO5meKHDDT3BGdFe89tt9MRlw/4WZttuDFlj2VHWTTLC7zresQd1AVgnYb
WruZYzQuPsfb/RdzZ7YcN46t6yfiDhIcQN4qM5XUYFuyJU83DLvK5jzPfPrzZZ3e1RJKTEbl1Y7o
6IhWdRGJYS0AC/9QO+1zM82/UXKZcPaypnvt9F+e0K6rygl8fPe4inC8v66SGRMa1AZR1ERkPUNN
KnfMp8Es7zkuN0dr5j4z5hXbZ1+L94shFtzcvloe4rcWzmqTnn7kzQBdmmGePzRjR50gOfF/Wq87
JAj8Yq7sYyoh3oVGdReEQQtFF7JRnbTNvrLm31amycfFrt1HDfu8a2OcwOto0/seKxgceqC78cZl
HXAxdo8UMm7ydDRuZIUjKcXNW/Mp1Bf93s76Q2n138RA4alwjauk+kUiR5jCbUHy2NOPxOVpHQ+k
P23UnPAeueJtE602dOS6r9GI2KNI3XwftxxImtg4ZDMGYM6AaFWvI4OFzh+wRK7Hkw6sAqEWKuJs
4XXVviedXwH9nW5m3tBTh/PJEvzhZmV5UyHh6RgGQhW5oe90UbeU9blvV0H02bS+6DagCTHwktY7
16KDbmBRwosd4OM9EucOCIgFMyZyBoAojTJHYyMOVowaEm0m/jrUIKlvNKjp54uNGhp4wzghBWp1
fjdaMMBqy0DatEgC6ptccIysprB70uSuRWkBFUjek7vGfZzz3B1o6LPVxq2RO59EMbnHruqY28y9
9sYIboZZ5fd13n7i+TM4zFai4XLK9c+My/vODZ4qB0VV+CDOtQsGy+EcqUWRvjMQR3vo/uita+rp
Aj7e/EjRdudKOR01bZluage3L0pKx1GA0DSxAbQAfzMap02ag3uxgKQsA5QXu8ye7rHvfh4666NI
4g6r++HOnMJ35P7vol1+xvoS35xMhacsuW9P7AQDs7nr9PTGnZYaOoccFp3gGqJffG0Vf5JmNay/
YFtkg1P5XOrvS4oKtwMHFmDPPLohekg5aQ9nAKtRMQBIBBENFie5A6yd+zjbHdoG8zZiYNjPsYNj
WPFnA7xv8Zq9mQNlsWK2d2NAELXrj33lDDd2Fn7MxobNy8ip/7ew0D1OihjVYM80l7zgx+UxXO6n
JZp+y+Fb0RvcjJO8e+eFv8LyZIDZzJz0Ih0jIQQcxwwSAupe6c7j/Hm6ZCJbO4Lrh5CJ/IRd71v3
McozXMWK6Lnp8b5Fe3Xanf41UiT+hO29N6S8j5nBr1jk9t4Zr9ndDZA5yXU1YritL8gmdkH75xhG
IDYEHmnSQm4TeK+Gd+9NnPRHt4tBKhlLszdiLdkXXWkcRslbI9RlA3nEZebQV+MuGou7xAb/cBIr
hMuws5KnGtnOnSdDD00QntNah8mfZrmAVEnk9dgOT0bNDwzlHGHmXX1vOhgPIFFsDMKnj7gnUh6q
mhROS1/u0Sz9NcB0yCiI3Fq6cYBYCxjBq5p3bfNpdFnwFLWj67y3P+iOkx1GHWyQw31wFzngL9zu
OQhApXL4Gq70AQfguqDONLJtuH8O6AiSjiK8u4Y/qlRrEY4FeMFLB3fv2DPu9SUcryYjPoFKv+Bq
iO4lSQC7VZ0bwOk+S7E4SqDgR+W1fluOYGriZX6Ky8WjlkpJGfDFiFbISdodXHxbdbuaVAx1kmJf
Xs8H01i+BIPDHFMl4P72TYvM6ggrr4Ujfa9pBsDnzEUBTR9uRDz87AynOr3y6P78UZQCEU+nHNF3
o9zrZrwu2lzAQ96e5DiUt/048FjalhwJI/27LvIOf3UTt47gse5qnCCR36MQwXR7Q4DoadLn7wO3
ux+jtEWdsf6hixZaUYVzrOgXIn8unyyNXEHZgAEaWtTjTpp19h/gED7HXtZ8Q6PvnZVLG2Mf7QYd
OS8p24epDSSmBfbPkUR1H8IaQNDgUWqh5WdhfivSAPG6eEw/RfX40MMC2Ms+co4Twn8+VbEQlk7x
M0vFUz/F82NncwYqnl2ECJ6cgFcHj7dbJN/tjzJuyvui7/eUU8qfKNXuZPIwJcbi2yGz355e0N0O
4/eAq+BusbBT45AZMSWU7bwcMoTpaDqVI8fwRZN9ToPKvTMczT6iERPtRLOAvDQYkn9PmYQKyX9U
NuQr+uS7GFXktvzdnf1/rXEv/w8SKwWE1b/1Af/Bq3w3/yjyH81LYuXpX/j/vEr0Zf7HkM5JHMgw
HaTG/iZWeoJ/gDQHlHdUaGzrpCHyH2IlZEzbku5Jn811TOl4cHP/Q6z0/sfRubyg9KOjWgBr1vk3
xMrX7H5NIDMF3R6RsNdsymUppsas+8pvHK7QS5nmXyuzsOLdi3H4D4/zpU7iawrxfz+vkDULFHJr
DpVw7kGS3mujN6KfN2ceXsCFZ3QbROXX7OH/tnJq/QUlNBKlHKpWVr4t6poGWpcDVV7aQNZbIahh
1PZiP3SxhmLX+X6tDdvp7y9aFBO8e6StSz/SvMDajdxJ76KsL5YtPYTXyhT/7ZLCucaKGnZiNpf+
lDYe5iy94bS+bS3VN23QuuDWCO3xl2mI8Enj7eQrQirU890KR/Eb3RLN58u6KV53U8sszbIsnjGG
qkeu2k5wHTwg65P3GzO3tj5O3X8xjtHQ2fh1yNI3gTJ8KkbXAOVbAywGGFdOFzaikMon3j6dyIkq
v44Lm3fqKHM/pLw7ih1awlvCVysrQigKOF3Xu5MNUMEPIHJ+cOtqfLCXQmxIsq2MkzipZrwYpzKu
uqFrtNJ3mxgo0pwvOXUhjD8hA3IfOl403afc9bIV/N8jnvaD0s+0DkR5zQuSnhXxx8u+ruSCBJE+
I5ZJ5ZcknMea+vC4j2TjNIfz3zfWBun09xeDZIBgsTBfrnwnnafxA1zZWb9ptDAwDxhY1tHNjGfC
HZeOouHpBFPTHcjByLllp4xxqc5bFIkCLBjBwix5NV11WudCDtRTJ9z4iafF8F+9mb+jWihpY47L
seTmUaFC72Ln0Jd6GwFP5MXtOkw1j7JxxPvYIYXhYt47skunA0ouYnk8P0KnkX6reSWpwFjgdJWG
te+UjXuLNLn1uLiAhysEQe60ovd+nm9nLRbE64nos6VKcWCHd1SGxcdcw6wRmlXJI+Vl31eyRoh9
VGqUHtQxO6uAAUDUfZYUPTay3to6UvJFNzr9ZFIA98em13bpYCeftKhJ/hjnOr8+34OVJgwlW/RG
2IBATmsf3GoLm5sL87XeLNQ5KJfJy8L5L3nHF/GQLY30isit/CQWMUV820T/OM1LaKGX9ULJF2y2
AEcCtgeLu217WMa8rvZ93jaYnsR68uWyVpS8IXTdmjNpV35U260Lsr833LuWpZy9n9o+iDd2idcC
RH/H5l9Z5cVo9d7cyQBxSljX4zQB67bS7pM0pkm+K2ZejnaBmIrmGjyg0B+HjCrrhWtBSQpDpNeG
WQWkrSEunmRsgKqV3YTgC+JlUbLRvdNovRH7qjCmSU2A8t9Y+iHV3JAHBTT7NeDGMgcekBkxJjyG
083fz8/ZSgb4S6zyxWAOrlaJYAJihi8ZMK+gaq3gsPRR8XzZ95UMMFUSEcxScGwFzICdRdWWf1qZ
Hrobo7X2+5UUoCVTpRV1jHKd5+E4dpLWGJ0su2wbUNXy4LCKvNGT0h8NhoQbd2hA4BWoQMjnbLEW
x09BT/BgyXHOvQO872J/E1BS2dgHVrKPrpwmCpDY6JcyO5iKeF+D3BR/jvoyATnvXG2jjZUR1JXc
4GiadGogDL7dlDg8JMto3Y6BlL/PL4CVnVRXkkKRDakuzbzGhReDuZ3Vt5Z3CLEkAVVbxhhmmW0M
nDgIXMoRPcqj32TgmH+cb3wlllTFOkAV6VxbHDT04MQGsJw2iqBnGfP0iMbYqH2SUVeWH883tjaQ
p7+/CKVKE2Egi4ylaOXLz4Qb1bPeTEuwkcNP8/FGXtDN1593aoFlzdTVWK7M2n6AEZjDey+x2dkX
dfmcgbc834+1RSdeN5RDAejn06bt2kOK1eQ09HLnlAB6rmJgoP9O9fLvNK4rmWG289qxmoHh0kFq
9rJ+7nAZwpkl21/WDyU1mFmQoGHP5Hdex/u0oxsTknzekEfHZezSn+dbeXtaXE85IADBsMu45F4+
AqMtntHSHiJe3zBe2AGxDeT1MgYmZbXC0rWNjr290FxPyQq5G4vSNDif64lRfDSTzOj3+mDCqDjf
pbcXgKuKV3pVl8gWKUW/mk9aikNqyPHgVkKHbtlOlv1wvpm1biiZIczMCiE2o/KBYbg7r0X4zuzh
opz/+lonTn9/EY1l3uQVlPYKM9rCxKO+KffVUnRPeMvHF931XO/UsRdNBE4Xp7rLdRV8Oq+UCUpz
djd+0gBHXZ/vxNoQKTEfGZZba6Kr/GpC+aORlg6JMjQ2vr42REqgD0R0PoQNE9Ca5p0gm2QZFUuz
zLZOz2u/X4nxSBO1l2usVOx66h+5rg1gGRE7+nzZ8CgRDqG45dY7cW7O5/JDaWvzofbE5klsJbRd
JbSdRTMq+H/8+nn8vQQJXIai3WfxRN28C94VWvTvhJH/NxdiEfJ6Jc1FmnmyLJjnInlYRPzVRRtF
uM1Di6FyNeS3VSR+s4mmOwmt6Oqi0XNP3X6xfIGQB9RbPCpXWEV7ifZzCdKP5z+9srKoeL76dGe1
yEagFOTz3N2DYSgRyqh4VWu0WNuI79On/rkdolv3uol+GjK8hfrSb/FoRcwRO1SzdW6E8PYVDMdv
5zuysoBdJcS7UuN9SGeM3EjHk3mCWBuXSJSe//paH5Twlt4AzK/iqF/W8V0Cank/w8PdM9k803lL
cHO+mbXZUOK8cMIBR2VmIwQAizSpNVYfam4YLSomOsTc862sDZUS69pgZ60x2xBPcW4WI4/gDqf/
C2dbifTarKCvQfbz3fBDZQAcBfJnGNVVItqNuVj5+VIJ9ggV+8FD+MrP3QYRrnwJpuGuyJ1m9M+P
jyKj/HeQSyXIefNKqhEeJ3Si5aTuIfrbptJ5L6wLHu0ykX00hYw+uG0GgqGCYtCYiOnAmJ6+nP8F
a11UAt6eZttoipKQwSaVpA8ptp8Rmzn/9ZVsKZWYN+TUD0DF0AwD9v8hTPquvUI6FgXFHnk41DO6
0vpWLRMY4vMNrnVHyQBz1HuLGek0mBo1hFlgloimd0Tr9fkGVuJGnhp+kSBtZAYW45RiPKeDPhTY
wCfjDrmNxB2P55tY64OSAaKijTHU4nkC0LC1n5vcu8IKNNwI/LUpUQK/s6uUp0sqJR5yf5/yWV4H
GAVnRt0fi7n4mTawKs73YyWTSSX4q2qS+qi1zAWSTUd7hJgTS3O870IrfJ44UBzOt3OKlTeyvlTy
QGnpkZeN6CybOLz5XQMzm7vK18I6CdB5j+D7Ox/hWfvL+eZWVoDqGZADWY2GoGIfi8ER7+bJwKkZ
xMuIrCUgh8sWwUnI9eU6WyBXDCd6oT9p4Jn0KrRuXB4bN/LOyhJzTovjxSrusO3TczT1fWJfguhC
wcPrgvSyGHGUqNebYDC9gsR8Qvbu+xPanxtRhK4Rzo+XTYIS5wJD2940SCwYERj3Du8DD2Xl6aCy
itLYn29jbZBOf38xSEJ2iWHOXua3rQmaiGvuYZJFu9ED5KveXreOEueVK5zWRAvWF5lXPA52SEtJ
n/o5hi73Anz7sbfR1PMWIJV1kaE2WiAJpE8y/jFpUJ6pbOEpu6+RGIuu0sYEcuPmpvWxxVMVIDs+
pGimdMH4NCwNLAs3hWFpJylEmqp/RsbWgYI3THdxZkHClq2And82z0MzhvbVbJkCfZOOczniV4kO
ViMIeJHNtOFdLCIbScxqkfY+D4cZNzcORLdFD1oGoFRc3YLFX25F4JYfDKuFrzPH/delkFmIe2uX
f63zyfwQjcGCCI2j/c7GOkDKqcqdR8jUNmo6FRooMNKXzwMUtM894ApxsEPhfEjHJXsOZ/t7k0z6
zzKN51vaTr7nc+R+ER3Ea721Qz8qqUvYxVTt6CCHQNsLjgB3dT9KG6Ry0lm/Qx8yheqfuTZX8rm4
NpdFfJSR5f7ZgHh5dhLh1VexNo3UqLwefBtCPaDzc6w0AVNK+QScH26/ky5ARMGwgNdsZef8DqpG
3oo8gcCaaS6ifWYSOA+jVQJUtcvoMQyiEzY4Nl2Eh816voHIeVK+w6jsV9nF0VY9YCVL/cPBp7Us
d7Gq3O94d95rJzO+vvLCg6m13cb5a+3wYitZpPBSbRlbdDrC2NQgaHVuGsN+kxnqn+Fk8DjWWa55
g+JtExwTN2hCFGy0cfKjGdNuqnyBu5gbP+Z0JHtjE3CUba1qEYeHmFf4Vbh0T10h4vcUMH8EY7Nc
JdjkhTCcob6Bwq+990FTgQo+nyVWBvofVjmUDoo4DkuYObl+lDzQXZexDhkyydqNbL3WhLLB2QWM
TyTwSn9pO7jgMhTz3uSl85vbRoD+L+qHrZx120Z3Uf5HqSpG5eMgkFj+M/Ty4m7xNPgM59tYyai2
sjFkRmprg7Ayf3F6Xew6U6LfJnu3+nbZ95VdoSuXeLBCeF+W7qZH3XJRuYwAv57/+soSs5X9YA6G
EZU9kfpeYH8JRFTuuhE9yM4NAYJnJXXsTO+v29P/zBKka8+3ujZmyi4RWFrcjW2a+ZU+hNfJMDdo
iHrOxi50CtU3wsYWr/e4flw0pzZ60Cm5XCZofkmHhkhtPEa1aR0bZ0QEqO4RON0Yw5WlbCtnQi2o
UR8XGApZE95Ju6yqBySC4xRPlB6J58+XjZkSMIYNts+iCu6nZW7fBeiEPRieW/08//XTan1jzCwl
UiIg/LbrRZ1f2aFjIoXSnBQ+UlNcpX0ii11ZJU2/Mft/WR291ZhyDixsx4Z/nWnI1p20yEzoBOhg
XC1Z9APVjOcWmakpRne157Q7Wt3j+S6uLDrVxXAx+qSNyingSpAhTx5q2rGO3WajUyuLwFLSQGq3
XhwUuEbr+tTmACFdJOIxUvYs2MlBUG40szp2ajqoEMTw4qrxLc/p78YBaY0fY2qic+/qUga346kC
fI2uT1pQwYPDcDPVS5Q89NHULBs/4jRPb8yfqSz4yilgJXVQtotGa7/Hy5KhelRHcJcXqty52dWH
1HG664S67paf4drsKYlK49yqxzxr+WFdW2CfATVn3lZsra1+83XGCMrY5DpXI6o/OXKXlgGsL9eM
Dz0P7rHmfTm/ANeWiJKX7DbucYM0Qz9diLedSRr/ltX5iDdMkFu3lzWizI3b9diV1rN3tOKSNurM
ROlpQsM/t8r9+SbWpkLNRGM+53WHycwUFMNn7Au1d8HkyY39bmUuTCUTTXkgANKnwTGQBhKYJaAj
zv3Y8e7HsqyHa5MC65bJ08qMqC6LXu0MKe6N7hHWo7PHwd6+goFhgow3h+vzg7WyGalwVsMEytBV
Y+hPemDHv+TA4/ktyCNcAjS9wOYeHx00NaaRs8llLSqZqM1x267Boh+RATd2RWtjv1O1A6gBxFDY
k3SEG1LeBx3EBs63uLIg/vLqfnGpHCY3wnUjgfeQAujZde4AHzw39dbY2GHXGjj9/UUDUTMF+pSS
sJtCd03uKl2a7vOphv9zvgdrC0FJAIlYRINnL0YeAQ4kKYo0fhj1052boOh8vom1PijRX9uiTKY5
Z5Dqsti1w2wgSSy2ABxrX1di0rZiTII9rfDdKfsyDAkbnIM4wkU/XUWSLgO8AmHNmLbqc//BnkfE
33Jvy2J85aerSNKU1x4nDSgZaDJp7gZP93CpNIyNtbmCwcTA7fXa8UJ8gfUgF8c+dPKvndSsnYDr
g24laOyo5iw442B8j7NPhGCsIe7KJfNuZYJtZufGjR9PqXttecOXJpw3lsIpEt/YP4USoWZt62ZY
uHCsl9EjONGo+9mJOHxMjdT5NYQxHPjzM7eyrsXp7y8Cx81mpJIaijCVVSMhHQbuO4mC440exMFl
j8MqgrRAdUkDRkOJB/rjFY//3X026uIpDJf292W9UKKTogxgAzIntGIKMZ10CqDAGeyd3us3pmRt
ESrRGYhRdyE8JCfa+9BfF9mEy3Uoi1BsZJi1OVf25bzp7bqaaEBvZf/ZHhzT1zgu7eBo2R8gRm6B
WtY6oiSCJF4ESSaYjl2KL9uVXYqx3uO4tMiNkVpZUipQtBRQf52oTfxhcZw/00i37vtMGlRyc2hE
F024ihOlvlXBQkMSPJgTtCB1JO/22jgjXVaWjvPjskaUxCCbUFLSC5gRo0QO30OcL94LOWPlYoau
Kffnm1mZEOO0IF6EoFUDMRH6lKDPVVkHa0SSftQxmjr/9bXZUAI8dawsLKGy+babuPfdsJRoOaTG
Y5bUztfzTax14PT3Fx0QgzelY0ETUyN+YBwQX4W19a+cav9+KlQxoFk4do6QeeIXbVs9uJMLvdAq
28tSk4r5HCeQi22DWm0Y1QgERKXVyCtkfZDd8xIDG4DLBkgJ7SS0lrpCdMB3dBRGYNS6YbgrNNPd
erJdyR1/3QVfzAAFWxklthv5QWj98FoIdFiMIe0wvR+HSWxsFSuVIBUCWsnIdWdIKfTChNE+/hoL
3J6MoN/XrvGl1YREFeWTpS1P50dtZeWqkM8qHbi8Rmbs9xCNsffpDfNOt8Luuz5DuDzfxsrSVSGf
UrdF1mi80kzI4u2WYJFHA6+Sm8u+rkT2hJzCZCBt4wsUtH2j4GbHw7O5MT5r86FEdqhJA5kHPPlw
J/KyQzk5nXUbR70FfRWI8fscxu1jPUXe9xkmfY3RkUux/rLqrK7EfJdqYzU43FoGQ0w3ohm0x24Y
4rsiTOTz+dFbKSKoME/DbAY7BVoEdKY7NK78VUwQqcO5++FZM6KtCdVsa56Ky4JUF6+zmOMUgFoo
yvi8hIwHzRj7L96cbmL111aakgPKTDN1mbECkL337uzQ5IUGz5kN3NTKJfKv17YXCWAKajusscfy
89R4aKb8wUar7CpEOSla5JeitTbaeTsmpYrxrJAms7qIOkiJkOG+7RokvwLqINOIpvT5aV9r4rQc
XnQl73GMcXWd6z2GbuWV4+XB+6jWLEgzZd+aF7ai7O0Nlp0D8mqUWjBM8OVctukh8TCK2PVz1m4c
IN6ec+T6X3cFg5JqMJ1ZO9om1idLW9+b43wZahgD+Ncflzxnx7LotSOvUFgh1PGHLLcSBOCCjfhb
+/VKiEPRH5wEhcoj2sXRHruA5qadpvp4fprXvq4c2ZusGgcj0bxjFNfxvTkt+k2tFVvA3bWvK8Gc
T2G2QN7ycAPLnWvUGh0AH02+v+y3K7GM9IfNS1GBiUxXorGbYaLmIDtz2ceV87lIBghWWqsdCyeL
jhXqfFdSH+KNm/pKdKlITrNujKIPFu/YtCYKcblE73Sv5RF32y6S+dbD5Mr4qzBOHgeXERYNtQzH
FP4wjOEBGc/+okOhVPGa2DvVJpIH3lEmSYIghhcex1wUFxVIYbK/DizDnTq8dAISUFNzKLCHBJdX
6daDQKuFbWFjntdmQonfcEHFJurIc84sf4cDWvWiMpD/07Ze7tbm4PT3F4mUmW15l41Dv0lShDe7
ER504F5GpJOuEr9xkQy1VvFY0jjG+DW1eryvbQ/XtcjsHi6KBFcJYrl0boZwfnDE6Yb69FB9aefO
uHD4lRguKxtq3MLHayN8NtzqzsqDzyj0/Dz/29dmV4nioMdgOPSy0EfGML1pwTTecQZb/GmYt7DS
K02oOE1vLrtFFiI4mv3yGM3FLc4t6CljV3O+CyvrR0Vpdkh/OGYco3qNi/l9WeV4bZkNln4Xfl/Z
gmszHKClsDsijGl/xpvQ/tjV2Epd9uuVKC4sC1uLyGF/aZbwXuZz7Uc9kOLzXz995Z8FOimV4M3d
eZynib1RKxC1BSDEo1Alp11S3RahUW5korUZUCJYFMIajbhijSJjAPK9SjBNxOpMv3AGlBgWaAuC
HmnY4YsUEag4fTfiPXp92RCJ1+knnhhtEbAFGLF5EuBqwVcFzuNARtohrbFRe1gLAiWMReUmWgI/
gUWkd9/Kysjad+h/C/fe5uqzxThbmwglmpOsMoexj4NjRrbYjXaPwUMop41pfvvwjmLK65FyvGG2
4PwwUnZn3dhFYz7WsVbs8Ko+FLmbPteGG2wc4N++VEkVYWnnlkA/D2RSlMQxQogp0n3gmG4kVfCD
YxQjckIYOCUZJkQXrQMVdTkXpEKrwwLdsp2PtslbU5eF1zryprFnbaFuVyZIBV8ypnrq5bwJChdt
wbg34n1m91vl+LWvK9FuxhzFEgsjtqGb8YlsPbk3s87cOJKtff309xf7dDkGNTLLHV9vKnkMHIhf
Q2Zm788P/9rXlRgH4NJUbs3Tm1mEiE1TUS5GHJACmWwUOVYAB8gFvf79+E9bkQxYUmYwfOtL70vn
LfXB05a7bJx9K0e/uxrF0zwnt3ow/T7frbWYUeK+HmtUNNHLP8LbKhsgqtB2brswRUY/ySN8Lmdb
ovseI7AtNjq6kmocJQl0nmZ3BQa2WKEN3YPnDaOv41jw0cibLX7KyraiwtHMLjYXSpDeETMYhELt
TuQ4uAat803QnfcYLDQb47fy6iVVqGTtBuTnhdMD3sZO9LGeMUQ6gPHP54dKr/OHQLMq46ZMi2pB
BEni790Kp56u3Bji/xH/iMw7zOgaY/7bx1a3xzA61vfgTDZRUysrV4XjBJhZjwjte8ci7BAINSZE
mJtli1C4MpsqHGeau8bmUZGLkIk/Wxfd6TGmeEN42RVFRYk2KCm6c2ixPgH+o72HaSditV35+fzy
f7v2h/fj65jzjDI0DLx50LDTD9Zi/WykxgNF8pQseYBScPDYFXP1XouHiyrl0lZSIDLO3FYsRP1b
s/iEyOJ7x6vfjzXOcec7tDLZKszQ5B09r/LOO4YePCNhLxlSl1678fWVybaVJFgDLm8xagSQgm9m
PLiP2PU+crPeKvCvfV9JgSh22eMsB+8Y1NlHDBVutKG4toN6I1jXPq8kuzHugLi7Kee0AA8gF0dK
RI4QzZ3q6jKEhrSV5OaMQzx1JT1wjfaPWLCQnGbjeLPy61XkYDeYtt73ZBotcM2DrMvAH1ANPMSz
F26sztOyf+M4bik1w3LgFh+g6Hxsxkg+2SMWDabUvAfZTHjNYmh9fpGubDrWqYcvdmoMVLK2qEAD
hXpoHHBlReuoHsqdKeLugLoqLrQhjr3nG1uJCOv09xeNuVEU1FZTUTxE/P2bMGX+s44DuXHoWJsU
JSKSoOWdTsAQsKFS7/USFXBqieVxcbKtg99aB5SgQJq0AMONs3FlYd9mBY74oFMVOp4fnrW5UGIC
fdJixGyNKV9qxDqqvvD8KcSAJ0Hteo9IM87a9Yyp4Pnm1jqjxEeuiT7NB0IwdJz52EwVGTCzysP5
r//1bv3GAlYxbfHAI/AYZuRzvWx/2Tju2jeWHk+/lpQ3g+sknB+EXh0cpMUfPKzRwhvMgmYc97xZ
REdIbX/I3kub+6QqbWzDDNzOcjy0uj22PPZT3LautfFTVxaOiohLssnuqyl3jzyTxl/GOvE+AWXF
7sFpp8I/PxxrbZzm/MXSnyatR8hVBsc8tvprz+oRUbWK4VBrm5iitSaUDTQz6zAZl4FQHuMYm43w
fTPK3yJMNo7dKxlJRbylrlUt9mxw62nCw5BF4xUFlAWXtOER57ELC9GmkiNSpIMDF5NJHDg1iTL5
VB702K430t3KmjeVHDF0MjGM3A6OlDo4S+Sh/inQZf3x/CSvBLCppgcUO2RQ9d4xxQfa1hqIR6Ej
rya5zCjfnlw7w8/nW1rrh5IqpBuacT6RtiUSpz/0OOyuRRUFny77upIZepy+NcRQ6UfofrbtavrQ
40v6dP7jK8tIBdZVg5XqucG27ETiDm/0e9MUdz28szGwtqCNK8OjwutaRys1F9+5owbP41oif/Vu
Wnr7+XwP1r6uxDIaMELoCUcvD5PoY55EGHBWgXc4//WVMFaBctMyaLZV9UBZg6H7YqI3+UMsvXZX
NxrunZe1cWr7RTbSkJl22tFzj1PWYFGUF8vVZJco5zPZG5G21o3T4L1oIsXtqigL26VWlt3aVnGw
jOybzOuNUVqbAyWQR8uwq7GrvGO2OPIuzLrsJqhSfeOgsrZGlUB2oYLUTsrhSyapdTuhiPpuRKEJ
q80ZsAuFJO942UQocTwmPKPiIkRJN2x/5GP+VdP1e8guWyDilUuVUCM5A4blGCnZtKqKcrdgqFhc
xTVC2McCaxm0xicztm+YH73BabK22qu6qKg1nO/eyiypb/hOsCCVPUXyWApOl14+a/d5hXHOJV93
1Jf7OvDMNIkseTyhMPd1qJn7RUuNjR17ZQ2omD/PCSgnNCPbqYY7S95KrikTWuu2Mz1NlBcv6QPJ
+nWYaL3TGIG2uEdqWs2PsZsXX1+GeeOestYHJVPlkzHhgkkQWlp2EyYTtmZS8z18Va5CK7oM5ilV
tN88aCK3Ul5VRFhg/OE9e3n9vgpQXc8A/l02TmrGipzBw4+Dw0fu4bRSB86x8Zpm42izsk4NJVkt
pbMY+GeQrOpw4gk8FwfMkD9f9tOVVAWBZ3Ry0cnjMOZtioV3jE1eUCLQeVmUqZC/EB/ffLB69xgN
U3CI4rY+RnnaPV3285UUVWlZMyyido/93GJ4nS7FwRmMy9RRpQrzo7o5hakE1TBGZXydxAM+DO2U
X7ZqVHzfEjRt7znM68mn++i0lTie9F03Hh5WoktF87UF6uONG7rHUroPZmZgFNB47yyZ9rvZ8b5d
NPwqnC+3Wk4bmK4e66BNvhhVhLFrX1UbSW5ll1YFHBuT2kWVOA5cem16lCJq9ho4yDuko5qNLW4l
tlSZRqH3+ljpERmudc32Ki+n6LOTx8AfLxsgJXb1lrtja5nO0R2nPjxMTROP2MlGzcb6XxsiJXxN
/GClFVImLPAv/7ZYpeXPqRveVNMSPp7vwloTynGjC7sa5/mYrYa991NvxcEB2leyj4ZqC3m6NgtK
FJfS8mLX5MIQiLK+Ssa2vQoHnH3Od+DtrzuqaOFQkNna0w5ghvLAxeG7sPV5Y37fjjKcFl7vkBb+
rVkycXMe8w67qMYT0U1sDP0Rg6ydMXmZvZEs3p4FR4W2DWGfLnpFJyhyY00vD3NVf/Ny8+dlY3Rq
9uWBOJjyrEsXrp4Ih37OCzdJrjt8+LKNvf50YvhnvQVD0Nffbxds3rSE2pQjxV7TrPvRnf7AVfAb
b9Z+5s7H2jMuPHgpIWEkYQOs1JEUDc00vzK1JsObrYh0/cKpUAJCagGMhJL7ST0ZWD9H+XE2cJML
nIuSquMp0WBNZjH2syQa/h9nZ9Ycp8514V9EFWhguAV6cDu2Yzt2knNDJU4CYhIgCZB+/bf6XJ2X
L+2u8lWqklR3g6atvddez4p8DLiHGqooGPyyj5EpUKr938EwzRS3eooReEVzn46DH2VVYq6ZY12Y
qVvFW0OhkolLLGYUu6vMxM036/OvEVrHr7z/C2tuq3VT1NTDuCL2pRF7Wns173s49Esd0hvP+lfO
ngubxlbyNjYaPhIa+SrtPDRRTWhS8wtAJ95fbv9Gn39ZD1vNW7HYsO2KBYXHJqlK2ONxeDqtYEcN
YLHBsec2DsBagWgZ+Ia2j+Eu0Y9t+DoMiTf9QXsD+VYuA6xfCxaD8QYlzBtjUxLsACntPtYnAxzN
/04T9P0uOgbh4RB7izslHYvBe1+B+L3yEi684q2jlm1Y6CZac6SJGiRXYt/y76YNOn/3/ku+NBE3
exq4VnTuHCBxYD13Lo8wfibVvA9NOkYgilw5Ai48xtaokcMUcEVLF9IV/axeCkrm751bwtePPQT9
30GIJ+R+y5JgrY7VPaYMEnZUgL6mn97//Eu/frOZKWu9cFB9fPBbG8LzI+xeFYy1rmz7lz59M4Vi
wGcCH3qhQ0VHlmRJUpcAmy4ROGIf+/mbrUyYkLQDzHYOSD8lvxEY2i9xT+eX9z/9wgzaKv7aOloc
fCWTw2DjASTg0d/NdQd5YRGHH7pih1vRXwGbHfQnVEjXFU2p0dADYXY6gg8ff2x6RpsIxRLU5BL0
7B8kHFEO0QqyQ98B0/mxN3Teo/8TN5QjUHiFgahWNkDblxSXDIBxq2vmm+cf+Zdtciv7S/yWmMgH
kDeQ7iYskiGrWnKIpvFUdarMq2F5/NhznCfwf56DVv1aAhYH8m/Fl0PnofjRMOY/KO7GD06mzUru
ltpzop1wrC/t/MJnL2hScEyBusYG4n17/zmSCy9ss5xb5SJaVUt0AKiS3yyWst9ET8rPhjnaeYlG
L/XyjM6uIl1kV+/f/9ILq3yrpwPDAVqUGF/qRyuKs3TUGfWGa+XsC4+0VdCNbATM9iw108Fr0TpY
ReljUiG1PbMdrM3zCFfbKbiq0byw5rfyudaS2iqJr2MMhId01gssRb0p6uCWGrEru/qlN7ZZNs5M
YOysaMZgsp33IlbTkQ9k+ef98fg3t/KXZROen+0/sxkU5oXNcRwepDWp4f7eLl2m2h+21elcqDQ2
7FaT4cZNYHsCyIiy1sdk6mG4WUidwzVuqaPzV9sAVQKapCBYwMRKTcUHp9tmIYVWtMMUsxB4x25A
qpD+KprkY65B4VZcJzQdJdUBO5iuHXdwxVTZNBdtikPlyv3k0nzenInDCga9huPSgfIiHct2X1B/
SCWvjzXxwd5Z7xMX54JeS0FcnA2bMxKBo56qCTlJ5K+aEMhRv5e72ohhSKnz1joTpPEK4JzrxMFs
fzpTkguHfrnQ7+TL0pAaTWeLX9gPSbXCreiuxWW/Q6c9Uo4hxH11DWNoXD2veXZeWFpbnR1HywVU
cuBsjsu0x0H32jB1JaV26aM3RynaipPZceRK23C1O5gdzZlSyzX9NjlPgL+s2q3GLPT7EQRahGLo
YQNUOLZNV36H5x8MXGK4/46pEV7wOSzF5KVFxIriBjCgaEn9avKj1APj08vA6gp4LpwiwX6qEvjT
NYJwfZqcXX/6NI5yj4SfeaFdmTpEqTJbYDEZ7t7feC7snVvR2iQgKPNEzA9yGo9BAXgqEPSpJPza
XL40ApvdRcjID5Oanb/AvAUY5hQ5kY81CIVb0VpzTtWVLuTwOVLwJ4zfOlc+J0H89v7LufTbt0dz
pKmfTLjWzzFX6NudltwDLfxKIHY+Of42eTa7CrKAJIimKTwAC6EfkBxqqnSFpWwuYbG2s12ZfGz3
3QrXuFB15HiESGlm5OeI6qOfNbTEnHz/Nf1bwvrLk2zla+gThSYWVhaHkgBxufN4b9osgKLzSwC3
lPtubS27bTvd66/eJOpy1zrS39chdq4c1BBYq3CIdCyISTb2Ml2aqU/Bi5xrzJWqi2GVipA4B1tJ
hQCM2OVag9OFEdhq4kAOL4Ga5/ygtXg9T/7z9IlK8Lirev7YfWor0V3LwjnRk+jQoDHIgfcUEpMx
4ulrbIMLk3Sr0pV0TiDcRL5aaQYjX0Q8N21F6JWj79Knb+KSpJlLQFx8fnBILcKWLulP8NutP1bQ
DbcKPgtvPxx159umX5dvgG0jp4Vcsn/N9eHC9sY2gUeEqaTnZeU4s1iULuNZP9BGSRoU/sdqQiHb
bBIwl0a/UajDQ1EhDkkXuBJ9r4ai+VApMWSbXcJGIO81SmMAunK8oRXXWRTq/ooq9NLwbgKNAUwl
f9WKo4GN6pNbdXvEgH9MexVuJXsgz7U9dMXsMASsygsvAQXd+R+8yG5ldrECk0b3mDsUdn0VnKrr
rkyJ7EV5argJ/7y/uV2YQVvvOYjgHTruUC8zZJyfWRn5TxGx4g1Gd2W/e/87LqTa6Xl/+k/wDydI
iLkbbNDTFP1AMNfCMdSX8Ap2XcMQ2VX8t0lK8c1ESzBf+c4LI79V30EMhzI7zubDklTVmHUBHMAR
Mk/s9/vPdGFv3eruvHnscddHJRDMwzFOJ6M4zZhzya8wkuyLhUjh9f1vujRCmzWOtlrclaoJSclG
6HuBiOafEErap6IJ+48twq0Qr+FhVIwDQU3QC80NR04PpbWgOXzsATZLvI8HZTuf4AGWnk9ZNS/F
PczN4n9ixPpXzuhLU2yz0NF+IkJQQzmGu47QyB6W7k8lCWMpd4ONbkpXtsXdMuGHpA7SpGso6AvT
YKvOa+OaYmJZbF8lewgHea/bKHc4FBEP1+WVSOrCXN7K84AHjBPRL8g5hUHyQDvD9kPLr8l5L336
5g6RMNZhJiOCdSaoPsWsDI6m4s2VdXghX7aV51WqW+e+D+jB9pHJDHxGTyFLgj3w2WY36aTYJ3FR
f2ypbK3sKAtr28OUHdKRobVZVQm55vAhFTDYhSzjGqroworc2tnBZczAvL6khxiL8ey78Uybts3E
Gn9sPZLNkm9ZyV1dzvQwcWFvhloMgOCwa+5slwZ8c6IXbbEGJujZwZfNsG9miMijxR/376/2S5++
We0DfPfB6m3Z4dwyOaZEzMGXFbDja408lz5/s9KbAWavXonPr+gTc1F3z1wsP5YH2GrYoIJQQVXW
CDOnOYTyiP1WZ9Dxh17MVrqGhDccgCZEOotw9W3QCIFeehle+ekX1lmwWcWzXNegn5GX9pXsXFYX
jYuhXpMOi4Exy/eRr5Ov1Uz0z/cf50LDQriVsRVFKIwLYnpojJAxdO0GzgxIsnpzes5X3RkZd8AP
ECAaVT5QAwQGXFmBC8qlMGxOGWgEakcq3JXSZCGhzeoQhuUIDCagZIvah9MTukbpKe50deXUvjB5
tp5Vnph6pDKAnkeTkN7Zwud5240fszwJtzDmqobTEnit9LBEKPSl69A3Og1lbT94ndjq7lSLMlXn
L9h4dD3lY6BY5vX9mr8/ohdeztZoj9TMk45jwriFzEc0RXaPvGs+BsfBO/7fILBd4gi+UT45wNtm
zAHn0KfeoXzStPU1s7ULQcC/vI7/xJnLgEv/KBlBGq95sIZBZEbEXTipL0UPDWHHZrIfrtbjL5wC
WykeNZAhhVFPDzDUoTeL8Ui2Fqw7xniqw/sjciG62Orx5hqVkwmO8RAfJ12Usb4ZviZ+IceM9jUM
BJkfqmuH2qXvOr/U/7w8BQsdZToaHHremjz2O575HbF3FBiEn/FM7ZVZduG1bQV6YamLei0iclDO
aZQw4Cyi0zhRFc0G3ar5Y7vtVqkHYLye1Xm6LSjxHsHeKPIK2pIrD3FhqWxFep3x0YClqH/wujjO
KhZGOcbmmnj30lBsj3+1lipECf8A/FUPQxH7qPx5yUGLQKH0mgn8pUfYrkevjRSwPgQX75W9oHtf
ZlFB5cv7M/fSp2+iABtXDeukHxzCqZ5fBtbWd83aXSPFXTjstjr5uY+b1UkVHOJkEqkbNLKMWnmF
ST1V+l/8apxnNKh7xZVWyb8/Dd8q5wUl3Nbzgu9bFkgSmOkylJn1lYL734ebb9WAC2egUNY6ODRa
tDsWstux5fuFVzaNIkhAPzIifKsLtLqM43YdgsPoleOzBdf4gavlWo7076uab8WAk4xIEnV4Btta
cbcKL771ZWC7FF1FH1P/8K3dnUPXxQqqDUHYXbKnctLt3RAS8uNj7+c89v/Z/yoTzwPiFv8ARHu7
75DryoOqucZDuPR+Nkua4tAOYMXiH1bVu32bJK1K58kWJ8BG0CTxsUfYLmkbw5ssMP5haYMiD8FP
u3Vs/hg7j29FgBGfSgV1QIBOQzZ8LT3Xv6Bd72qq9NIb2sT18SK5nGWBNcaXCWwyrvIFMDg0Adb+
lWvV3+ucYNX87xBHvMbFtl8wxN4QvUjEpNk6j2Uaest86wnaA7nmNyc1zM2Lofaa0vTCk23VgZHX
loPosBcKcDxIOo0j/5nYQFfZCnjdunt/8C/sIlt5YMWUV8L+C0eSpfYmCBax89C9sl9cOe36WZsr
Cf+/7718qxN0og5wnfD8Q9AA0Xh0HUC3aBzvTbMrTNSPO/gS1ASGwOcQ9f1Hu7D9bvHGDZzx5qHv
/YMAUROpI7h5aVNN+499+mbhuyiaY788m/+vqnyQygteW2uXK3Pu0m/fLHwjuhI+cIIcgshMu5FX
P4HldFdezKUx3yx4Po5Eof8Xa0ZGw2H1veTY9Y1DX2IU38NE6mOG8TzenOZjj04E0pXkMHUM+bPR
yrMV+rVEN+X/Wgb+/wobjzeL34t7v4OPLzmstCz/+GzhyKnG2tatgdlFq5oHMSKdcMPXZl7TdbIW
V9zRE+656FU757YqJv+BL1FCMjv13byDh+sKeR9uxEUGRxRQI2rFR/U1Qd+mn4a2ZnPue6ZOV1gr
6KryMxajl2Cpv6vJ3hZR0d0uCS0eY2rsI1hKKuunaM7kXK3pFI8NDrYhSL14WFK05JxWob4Ho7+m
fVI2WVPNYxZy+zY0HhCKE1tOoUskJPnyDnmdNU9QxsqLpjguzFSp13hjGnayAE4tIrs+AcVR2jaT
UOPOqv8que/tm2b4NdNlhdV9g55Er3wUi/vdj8UZjBe8cjv9BuXyK9f+iyZLmDXEuHT29ZIFPgsz
qZdPvSKwYQtYt/fQAM0J+LeQ+fZZWfPTLL3PYUWnvJ/DzyCu6nSqp3szBk9NwF/aAV4jnCAIbYeQ
Z1M0AsYc+ktWSvvTlet48vz1W4wWyV2UANapg/4lbpvXKmkeZvz7DrjVKV/JOh8G3SfZ2Frap401
ANV5jUypWOxrqRU5lAwnSl2au7Xgz4VYvZsKXsbI4dOUhP5jnZg2hUn3Sw8UaiZdXKKqOo55HHEv
VfPk7WVp36SBO7RgvkyNH2ooWMqTSVaRiggGcYr+rHmxwN6d/JYFe/RZx+89aU6IkAScySjEH4L+
9ok3wmOlbQ96Tm6LYT21JjmB7P3GW/fLU+xmajp6WJmOUxG2IHwXjuQrAtMUvU0SjyjnbKqaH1Md
B7mZmU3HAi514BbVN10E33Qk9vkRQJbuVK2qygMh1h2lzfdIVJ9Ur+I01AFPOQeGg5Hqz1KxJq1J
Wz6acniCOVQNDSLv0kZHYypRhE6jevwFhyab66Gdd1HrvwzRvGYYthWgzcakNpHrcVWmQIFQxTk1
bZsHuNqlutavhJvnsZgeuBdA0quRo8U6ilHLhWDCxNVzCcYjytOqybmDJ7YPc+BD6fRzAFuxVE5w
q5OVG9MhCvQnZqc7LKrf0eAfozKKs+nc4j8D25T6NCE7T/VzSnr9pWUd7k/B8GY4/4HeLaSFDJcZ
zFDhN0wwiqaMv899p3a93wS7ASmKTLBKpmxp/hlJAl6sZ5BpGV2qgk5j0fW/mcQ9Dyri+4kFj3Mb
A7g5uxtbzn2WRM0nzpI9zGKaWzeRMuMUmcli9m5t1brj5NRDo6on57EnF2LZoPDfH6SHDc8f+19B
aSgkw/20lypGbCt5xiOd7L2wMnng1S5bWqiXhqH0srB1b5rMTeqdDfMBP/msR/9FRMnjQKzedeBO
phW2p8z4EI0sCupvVWq2Dwv5S01LDc3qBG3MIDi4aWzOWricpM70ZUYsOndjYsmRDqLKpWXVXltj
swCIgZsxCCeQP62feR2778KqStswepM2fNVjge4TGHVjphiTzjCXOQQMprBJvIpnpJP4aTCeEunk
o3VkoIn/NYB69utU1KCWBkUA/5FpnMRjAuojy/igyDfB21pBLaXDO6vi6SQMrfcKUpKnacRuY3zd
zVnEkMPOIjg+V+nsheUey7+0GfVn77WegeOOSjqVGAYyHdpgZccBzrInf5T+UQFVsp9pzXDihPgV
hTPu1KxnVnwRYANdIaG4QeFdP3PbTFOWFOg1I5BIIvM2WPnJHybkGkXJBUvpAo1SCnfa5N43ffPH
VRW/1QM0G6mSkTxIACZzhq8VqQlpdcsNEcdZk8ikAa7knz3Kgu9dNatb6Pa7P0k1lo9TPPDnoIxr
BxZ2EDyWibL3PUU0m8V86B5ZXHq/mF3mL2W/RBjd2HvgTjSHBRiWEmccr2+VhYQ77Yfe3kVTo+Td
ACAXUDw87LxUE0o/JZFejoqKtd2XnqLHxGl7JEa5L3OcmBcN/PEnz6IpPgX0sQ7TrlyLfCJnlsVg
uet2E4nH3xGczk1aiXWAd76FyeBqimfv3P+KHeK+WvjbqCFB6UbVZUGb1OmghzdbjMtTM6xoCaHK
pMT3p88DWG4n+ATdodPSppSshzgkX4uWPseYQCnM/yYcXngmkNL6fDDjq0cEyWFxg5y3wvzjcf/N
Vd6bw0S6ZaV6NHUP5RRMnb80foFJEkbiBAZHkQKFQ3aDH/hpZ9EsgW38iTfRqeDkFZ2XZh93cEsW
trcnoaIhHRdeZ2oEXrcdUZNHM/eKbVdMn6GfZjmHxjXDkfdD1eKh8ZC1DqdoyCAUDm4tm4D8jEOX
US4fawmgZSdHiOB7FKvK0b/nIZE4y7FYR3Aub2TU3mtgSdHLUXxZNe8ArCY7hhR/rs3AcYDPU0ac
sClR/ZsqE7S72rDOjJ1nbOqdxvmPS0jrqUNHpchkOHopQKr3rdNlVjStl6Fk7qUuQX9aJ+mLaK3K
nI/wQpq1u5HV+AOVYQCpShQ8O0QnqaX6sIQI/MdYuUxwHmcLAGg59MpfBove8rp18A3z2x+xmIGM
lrrcDXXwChPYJq2CoIW2uGf5wpceydJkzjpv+kcXwS9YB5SpaqzNk8k7hnyIQZpv6lzXUALCl/C1
gzdSKlvy5AdUntBYAfmo5vYu7NoYJy2tLcyC+q9lpDs82hTtq5Uu+0EOzTODvjV1ej10Ze/vZ5xv
0JgUdzNUqb/XxU0pDnn/CGFCtffIEO7HqeXHoiIecvjoaUnCuGuzWA3RvvQ1mIwg6ZQ5GNuixi5v
6+FRNh7WxSgWlOg6sASaOy5pPx1j9K3vhTsvF9wLz6RzW/LPdPXHAT0DcJPMeKOiJ0yyOSdExTc0
Cc5Xd9H/mt1Y34RV745QotqdXcrphx9WQxbJ2HyOZ0ZPpBDx0Qonb8aEu2efEvagyCqfCnB665Ro
7v0shJJPa8CKe/hyhnsvGatvPXplj6BlFk+g7upcI9/xUCRV/xteB9Wuq0Z3FydU38JysYSj0Ihy
c190Q1b4ddKmE1mwQwyxe5aUwckt7rvb2c6LwrEMjPji/OTWLwv/AGOfZbfAfPnRWrHkJmkdw844
mjvMdfJNlY36Ug6Ib4a2RiRe0wWteXbAEg6r1zqY6mftWrLrZhujO5a2GUYFcV/dIys2KUlvY8/x
vW54gClr17tSDUVuaNi/zIGIT63klUhjXqGHBSf5J1mKQewdlU1e1mWc0aggGRo06xweYuUeZlAc
JW9idsQ19KZLyLATlf4xFF7x1pt1fWuXEu+ppGQXAk77MwmX5CFBRhAzwzQvGryap6lrpn2cFHLX
JH11ELoZ8vM43/VAeCGyiHoIRAvvqNZqPLajQRcbm2CzQ8PlhA7mFsGOg4QVRfJdBbxphpBnzaeh
Y6/Ud+HtjLWbx4rK+2HWYy48vaAO0QWfNZT6mTob0plmiaATDEluotB7TCIeHluNKlTq+gRbZlkU
5FUJnYxHGPKA+q5DvewA9W0FSKbR0KRJpfyvoYabUerQQHpX15F36vy6Rdfh4C8pKebyc+0W/ogK
svnFVu2/LgGnt+0aFD9WUgRfifCT4FXwUiLha1sCAoCywvsnavAy92Ngiz7zPKXJP3UStDYXa1L9
rAI5D3ciGIZhJy26BOFMDFe/TFTc+wbMa9HiflI2XwVtPPRBlEjanIKZe+1OlKYvUgTrlOW0Kc16
wjRvxxONAR/NyNRX3E8HWtR/GMQ52Mq9Bh2HbRUJewR+0mepSvhU5cqi4x5xKhnG3RIk6IBoZFVm
hpmRHEEvgE+HAdO5/00asM9v1Wzr4tgWc+ClYhbzPxF4pw9NpDl6xce5Dm9LZkO3n1YvqFOBuK9K
J8uG+XF2jJjvGrnxNYOiBHGS7JWub+JeJkG6eFGnINUkOLN6QNQAmhTnxr0xjhr0IpYlrkjgzQ9+
btdixfRrMARPHo4hONRWE+gKaItP+kOgquhXC0P1JUMzZSA/WQIdRF6wKulOzDRxf5Kejoe077xA
Z8ngRnfPioA2aP+UyScZjAgMxToZ9shaik5WUH5wZXAJ1zg1Iy38budNqkYxtvXcczL2HTgJnKKu
HVPmzF54NGD7OVzXJ7Tse/QnVKkoSRM+gocNPC+rdx3Cd7kf2Oo1j7U3oo7Sr3VR5HIKQgHU/ViP
2UzmcDrIYKDyp18b7SPCpDTA1cMJ3zzBNI/Wp2YaBMo7IxxiTrEJAoRxC4xtn23TrvFp8sqgO4xW
jRiEuhP1etMnLQtuinbQ8T3SAJEI0lYtJMmWZPFUaiiGLYWOKASo0daywvWzm35VQ2T7O8u5dvck
7IEQT51fVfYn7WldZYUXY0Pw+imIT03ZmzhNuFmhEAKpboQfDrb3HVk1bgY+bDCatPGq9jiSooQw
HWECMI9LZ7B3wXm42LXEg2oUJyFWZSlmnMPzgsrfsyup7307Y7Lp3pAAwbTf1BTXXjuwz6YwFP7I
KF+kfPHi4o5aRtq86rFvHKVyy5yiKN41mO31gkklyiTc2alWHrIdvJc3MaTI/s8CmJc73nS+Simo
wAicYq4rPNMAPyLXBond+6BCEVz6g15gertknNNwNMmC1TvAawM7/zzsVaD1HyX4/FNPcFLOF1jW
Fse6hyz8PpQeiU+EwN0vg5p/nVOEcXT9BP6XC3JPDVV/J+aOazhIxG130+uiC3ZmnWkPiNo0mNeo
tgF9IYpiD8NpvthsVmXsA6XZRuUJYnfYGzMPf+wKmJ+TT2Xly0fVJKhr4rpZqD1OZdz7KDVNfVd7
1otOBgFXDUuDBiRwLMFovkGXnPlSqDb86olyrpCpIYpns1+gGJGB4VGqPW7Sg31zc0XZPYqn1fAb
oJDA/IbpOn6eBDdtR2IvEW/Etf2PgON+mKMRStOUr9bN96OP/rGHboXaL1NhHHufgf+dVB4XwgiE
VH6PYjk6ky0OA8JwLkD9jQzTKmv0GC2qL3OLWAZbgRGV+Ax/jGb6VvowcTmJvhx+rnUixCPryQiK
IZ90t5N93+ostoW0JxfrJsBATU2LRk9haWrJQt29K4bFHuaut96pDW3zdSyFLh/nZZppasyyDDeY
O3RIrRNJlYNnwtdd4Ba5HMjYBH/oUPm/1Rzj/3UBgsQD7nYq+jRFKmhx+16wF7nOGH43zujTuDFc
S/80ULe6GzY107z3WeH1d5gxAX9CycEgd4VecZYZHi5sF5JRmLxZfNzlKZb6PyDNKvvb9yH3/VJB
1ORSpI8bdohpmMATMTJwap/bNvQhdPIV/Iubqptume5jlweBjsQuXNZBfeKhcSKjIfPim5Z0oQ9b
PBmTwxDMuAwkSN7g5uGpxe0rYP1+hapdZM4GOTGcQaZqP6HGrelJrYPGGnY4r3LjtQ3fFZGrkp3W
UpoDEnMGW33BG8x62L1WaTWole3iekrWHVo+RlwSYOrgpago+FNqWqRhbxEZsOpT2eBKkdXTMrvc
Nx5jO4gQvft5bIU4JCXaUVIpXIVKJWSIKlW9H9a3iJoHfcS1kKnDTGVl8xY7Pm5i0VqKW9Ez1+Se
WIlDtqwv/vjU85ZdWI+kz4Vs2u8tr8tXNOvKIKusJH+iCgq1tJtNrfOxiuiYV2ahj+hhGH+f/xJx
L/iS5Y5XldfkIZPltwjOskHqwpB/18xvppuVVOGQT3acsfdWrRcMGW8V/YOu/oXvZtTgJlzjC2TV
CK0QHSEvWPa3K2wKun2kTV0flOKDOMFjKcSgADdqSGYKqcVeRkkVurTGMqp2s4JRz9OZ01HdTCXc
k7DlhuX0aBLAmzIUhYLwzq0SXUWlVasH0cPqUzRQ6K6dyQkXYR7lU4Tn3SvY2SIEj7sJ9ycB5yVM
QOBRYCU9utdhrivA2nHjD1NPsJX/MzXodPxMYUW47hlsappnaFSDqESqDN4H2SS0eYpqCRkS5/Au
+tLWvJ6ObYlWqN2ctG19M41wsPwV8DIOTglMhtH4FHRN/Q2o67bbY38OkXKcegIreixIufPK2md5
vRhZPuAAAza69rxY9insVOErjwAEBf9PBWSrS2aBtcDCSOpkfOslDeXRrZFY0dginbyFieJKzzuh
rbosxPE1pTjUB5EmiDZxcNeyXh5x3ST4h6JGcWbfIZn4gIhOlvsJKSadGr1Km48h9PE3FaLF4MS8
PhpPEplVduqICI7gT6tPLaxo+xvZ9th7DKEO188RnZw72gcAC40Dpyg6SF70Rz2pJoIeWvLnxboB
cXormxAJFq6R7mjmokjrmjQ6DwPGkWpd2mn6pbnxvRxvUxSPINchVdhLxp8lWvIljhBkOXfQWZTB
HoVTjV0RvWN1Dv8xoU5LPBTfBI7T6q4B0ZbhcirGKIVDskvueSJGiL9tMJh0SOI5pyVZbsHTWLpU
y0UeR5UEv5AR9z8juR19I52VIQ7PZdytzTjDzb4d3eM5yJWprXoIlUSIrHTU6+SxGu0i02KIkDwW
rAGYlFdPCQ8pDF58+xb1cfkNx8p8W4OJ96XwAh8hrujHw+DciHiyVq7ABRo2hnUXlHviVdEuhA/W
nb/IQqfYlbB6GfZ8EMu0dzsFS+2f849NtZvaov5ZjwtyJI3V0adKwvElE8bjSB8Wq7/rCt8onLGJ
v0MDtHntAtIbXIom/toq5C6KGaLPXT3V3i7Sajo1GFcUH+LJx+QpElTsVQ0GLYxko/3I1wV3a0B6
0POkzIOlZHwpms7tOXIU/akpShi1B8Ygs8Q88i0pjev3auz+j6Pz2G0c2cLwExFgDlsmSVZw9ri9
IewOzJksFuvp76e7GQww6GlbIqvO+WMD81DMvslSIMGFTd9cdyYefz+6ilXsebDb8cExMvbiXq/e
tD6jeUQrq6esW7ST1Ewew8Dvrnm9OZSFuD6WxnnzBGdeZ97sEgYhF4b+TSvUetgEluv7kf1eVdKJ
FeT32VF9dTH5ezlrhuLVG6X1TNdI9qVP/b9u8ItIbLZcw4Bc+OO4C90KuQA38N8t4JDQPBKULS4p
OLT3WtlwxIXursR8jeKiKtP7mdyJA6cenDTI7fmnWbr5ax27/GGxi+VP4/kg8dI3F5ysbECh9Dt5
9VhSvgnSNTkz5TY16T63+JCJFM2tyPSWYY9zhU2LoXVc7XAXjqnCcTeK4rSWfuMn3ZTJ7dTTc7+l
rPO/K1W+V6U9JfjsrJvhqsaPDLxYyYCwnkmQfS31hn7RE4UF0gt530zw4X179VVef0rLauJgIYIq
90XxSmZ092+Ag/ntq8X80zWK4VU2es2V5EyxPs4NO1IjplOx6S+Lr0HyltZvk4v6ingMzrm09/+s
upwifQpmchHsNW4sa6B1qQ0iY9Oyd8sr7+239a6SaV9JDSyIo4I1EqHSQJa8xh2OTWMFAAtU7/Lj
2qlkUUuCLvsa9D2DDNz8VOqqBDwqm5T7d/nEjMT8gqb/lqvs6ElHT3RJLYGjqToU7Yo5v/HEl17n
2kXwsdWLvp0bfd+O69pNa4JjQIMpog3v710i+GMSKp7MWAqTeabTbPF7J3U1TR9Dp/O937iF3YDu
0alPOWPsZNLs9bJSnnMavT5Il3JEOdJ5dgQPyZ/OmvqhLl3twV39+QT7Zhz3liguyaRFyo50Y7Px
s3d3CNZToBsur6XDUo5J+Tcd2p0Xcveqz1qzFM1wVHPwh9Ufq+OwMjqWFw+CIwyIsA6hIBUTw6LF
imnioBcsp4s1zE+ubleneVUzBTCSt1Gr7ceOYqkGns0fDhSIybAlWbNFCNGrF0Z4J+74iZN1E0XB
1q5pT904irMf5NbnWqzruWDJimSrVeFWLyzQZtXJ38pX27Gjt+aimdpPa1TehxCZfOvm/Nm39RVT
P9RXX8qSHYguqJKf6VVvnPy0O8MY+VM7psM4Dp+g+/7T7hT9J6TPbMe+cLhXKNCM3Wlx22R0xKy/
9VXLs6SLqTn4nuUnxG8UMRLujtROx58Shik7EdpovSyNE8RYN7uHoloVM2dQhlXnGSTM3PGMbB6h
cmwZD8q0bsuQr3HbbPUNULI7FEZnxEYgv3OmgivN9cWTqoUV4zNYj8VkyqTtWG06Qwsibyx+st26
FfPIDmPUVlT3so4aiqPuodz5wTazNp6Wql5pLfdAirsMYBFMfYfZ0M2AhU7b+Bpj2y6c39uoFdeg
qc2HJXM3E9j5DvpvZpaaSIvjEkKOH63M3EisU/VncgsVutZSf2yTybkEw3SyvCX7W1TGfCbMYXgY
izsDh+PD/vB2acETCVb5yBtyMpmzzVBXeW/wdWSDboS180XvLPvTcbxhZZfEsh95Fs0TsjTfjKp/
bR2G5sgHLQLkLkdBcVQF7+JJjpdw6IibDXOLMK/QGMaVSIyG+Od9zac/VDWosymqOh5l764wfTM1
9AAvp8m3MpqrlZkWojn5+rq8aq4efBh7Pv+UFVzbyHga+0QmHTbVahj7yunar7yMuBS7c2tr3qld
q4KHZIHgqIFkXu3AavgJNXouG/7XaDymMckaF3rP7+ckN/NXcpmCdNOkvUME+t5DVwQBYIRWWYlP
/OtXbxvknlHOFTkglURUeNqNF30KPaD838rW9Nexs9yjrXEQTtsWPAh6INKFRf6sLM27AvvN136f
IZnM+khhax4R26a+QeeKRF9F9aRbzXvbGs2DrMYarnzevqaxecYnD8s1TJRlobU59J0mTkxkexXm
hnLTStnvPedCWFljdpxWDqw1EOavommN973eNALbh/rTtavm0DWGwWQMq4EAbf/OdN36p7v+34Xo
ZpiLcfTie7YCrE4Atx5Ubbp2+nxtDGdLHTqqosBprdvKCc/t1Of6sarmJkYwg92pCdzh4N+bdDq9
6s+KPLcTEpH8KwDkehalS07zuNZf0lrEoRPO/upv7vCgjEVLqq4cHoNh1uK91zEq10Fcz6VKvL5E
ZhRUn3QNZSFCjzL2NV5Ws5QAwwVztWlV3iMSQ5lmxZZfmyz48Vyre/b6O8gUmON21nLPPddrDfEH
bvNsl8OWikqA8Ze61UY9I3dS5APfrNs4ZLXanINgdCBqmK7mhGiD+Q+eKPOmBYGWrm7ZxFUgkSwz
ET8EjuFSTOCpDwN2jm2u8i8Fke0fQ+H3tPFqiUX7WdyaQXsxDdIO+Eus/Hfn+wqruPUtqqG79Vvz
3Oq7/ViZdNNMYE0X6AInmdqtONpO5nzQsRR8OWrObnsNOdmWY3/CRamuVFYXDygvjUTXuwSJifdU
MQsmmtaLg9FxO4bmhBVY76BV+jX71VLofOmF7P/0E0CLtCswl66egBJFkSi7M5Jtgv7rimVN2Yuz
Cxund5xBGFPeC+5+gKjTWGz7XzmuhCdOyjlvLTR21XGf67mNKGBc3ZPT7B2MSZmKcW/SqZ2s1Ea0
9VnOC8BT5X/Ybh0csR3JG0r6IFb1VIXjiu4GlQKsDamYfipQHDI37uIKENnfaquaj5qf12dwiiKc
12ZgjR4a3gfS1HrUzNEcCBgHV+VxS+XZr3GCGpnKvonNjAGIQAIj2nYwhYLb5eIawXtDtjcCnHm6
aBAJr7mgtDMEClwvZhFUFzmob28qNAJdsn/ebiT9ZDUvhmUoIrfgOjRTd8JWGW2K+gOUXjGHFcWc
yjKTx8kV3+MQjMB5sxnBWW0HpQb3hstCAwerRXNUva0lk3J/89JUZBHL4RLM+npk/9oYJermALps
v2rQUSec8NAHjfdZO9R8ZnjXWR2oUhQmnuNd36eT0dyJjR3aRMqtA9Nw1jBj1X9rW3MOXUbTU8Aa
G61gBz9gR9DFdCF8erVff+x3b3qhE8eS1bN2ZuXwTw4z8fMmcuM0cTCldHOiptFYNK9iCarnBrvr
pyfX8qkp6cCc7oqrLB+7E3R4cy2n8dEIBH6nUf03MggkIJx51E6Odlyy4Da7e5Ailfm9lt4W63lT
fGhMHY818WZpPcFlSq8RDxKK4FgW9mdu8Opn8ypMYmDqNob0HmLft7iHiqX5i/BqOhQOHJXmL8tx
1zauCQyNecaAi2BA/Vn7xrWIPqi8h9IPunBTVfVXDXBgRl90yWYTROaaS5Ma0JlMIlXF6c5mgN8v
P+kWCqgGIKZiiS26x821gKZzV0Sot2ZwOsuLSqMbLl3mTJeparLTLoU86MInO74r8NjhEL5gtBtC
36bF3nBNGYlcMw5sIvqT8ikQ2hzXHUIPEOFzq6CjvabTYll0/6ndrH97uiQUJxB2ftbHzQcbmZ9R
tXih22Rl7GXOX0sSpeSanjrMeSnjauGYa/yGobRb5lTpckrtLPg1+CiSpirYIo1dCyhrWB/X+28q
y+4/v+z11CcA6sVvs+A6K3eK3GWBcCuV8xDs+i+HVQlsdAZgyNqTjv85mrXyRn4kE6YxLLHVbgCj
dSaZzrrP1mecXdX0NoE5xnIDxUK8r+KsK9tvMgT7R3/Is1D5Qn5UNeH3hmWVD/Wu9afGr/+arsgZ
vN33KnDMxLOkhQbFH2NrAMmZzV5PzAElXkfszUVm61Ejffu5o4UuJpO54sriVdv0fEfCwWEiBAEz
bhFY/DqsGbCrdeQOojgGtWlwu5j1xdIkMIvBPa7rBrFlTvV3NjQROZWfvxg65yeBVWjrMumtqcJH
Fs/9BEdKzVuskCadWnQMEVCrG3ZN2z/M98SpeZDo+eBcQpDm7tRtzXroKtoj5mnAaNOR71LoxQt5
bBq6kW46S8fWL4sU+ZdpBvxRMQK3TYSJd3aepVvtZh9ri1smywqSMJ1leV65xh9yrf0aA7jdZVH4
LsqGN0vpTTyMjgsB4zfnRjN/XOn8Z7mwPTJ3jNAwUaYiOEiCIEOyhvyZu0IbyGXqDPGg25b7iHve
uwqnNq8UwhdRuejPc+WKk43KMC6DoI/3ye7Oiw5QYa+yCjGVrtTdC3COHC26Xbcm92TjhgE0GgIJ
vTuB7aIUMogYtAxW1NybRaLbqAo6mkLdrfvKKnQIaN30MEd6EuYoJEKBPSLS8L8zSLb5dS7X4FJx
CT5Wbu0cC5ltn3pPTBFsh9E/3ltgw3Vqhcvh1AJkDs6q3j29ZEPLhZmAgujTBeFd8IR4DBGGYU4E
BmbbUfF6P0Dg7U8kaRQoJ/UULcN07fLsn6iM/A0pjhN7K5ehMI3qXFC7BNFIzly+yOmlJPYxmgeS
tZdCkynYZnaBtDRC24FXKw3tJ58B/MTWs9XLvOuJJOpki1yKdFWEGD8rv+wLNNp4Kta8jJxieS4n
vrBKb9/rbbEPVYlKnqOguefqfcNfVJHrame/ZZuC/sdqb+Oqkl/lXbqxumI5FGPRRHxqDbSvYyP6
rH7ujGtE1bzFVe9++dv4Y8O13ny3ahlAhzMJrLd1Ip3JGWTY1MP7bqlnRRZZbG5IXCx/Sj1t+W/2
9PdRF2RyScaMXWlPw64wLjUdRHbQrTceKQtmwLIip3f/dtNYHiZfMyLbAginF3EJO2SRh2ourq0s
//M2ViMlhjH0bLf/q1NkeGH2pQcTHcbN8seW5RdR76ePyfWtk82io3QNWM9qjP2CO+0/Y17mgz+K
8eg0ZZDAqDhHOQV+VGuIMBBsIimPVK3KP305kJmsik2LbPjGg7YAkaopX42bvsCWTmw8/6DVh+vY
MhV0uuXWYaZtQxz8Xy5moa4qFjFRLFhPUE62GyMbM8E/nBxMdfCWr0D34YOXlfVg78SLjorwm3y7
5nvKp/tVL9zzlIO6IQDMtIe9by2Gmx1tpjBm+29A88i/Pu/p/upRBXOBueLDaDFgcMholNFr82rq
MWd9n2ZBZkPrC2IWLK2T34JKq6NPZxi5cd5+sguBTsdVs3xeBneEqN/GdLPr+pCpXI+YK5sLUKd5
reRWHvdtahmx6xlVM1UkXWpYmfsPhUN5WmqIrsodpncRlOux0jxkKB1H61QH1nPPKP8gZxye29xv
sa1a8eZu+g5Eyd8V+w6vqoaq/2Ny9uIP7CJRIFUb6ACZhMT/B2XTvVMyOXzohRMk1mpX8dpr21nX
9WEJ+61W4ZAP8x8RqGEK3UXfjdTaSyRjFMIqlcyoVAkeq8uxDfMu8454O+bftG6A2vJ11izRLGNM
EsWV1Uw7a/RAXsAkGwRr1WIi61aB+b0HRA0jV602Qpzq8jFzoRS5dQZkFgyct8JfzENLju9LPs66
FztEI4MoVeAcbLtm6Bdd84Eaaezg5r2FZXwn7u6yq14PIiCePkCuUXfbESKt/5a53nz0gb5eS5QG
LHcKaSypkqCpETQkemx3bL0taZ09gApxvPFstwtbC+SdkYf6uBSwOoUeNElRNfkSje1o7x/6xswb
BtLIvWgHtEnqvWUoLHjVlsgeagtQ16ns1DA3sbKc1P1vlK3eeI9tNlkDBm8tIn3bVgqJ8sXt47pb
ykQxBwL9NAubAkPxehzttX/KZsdLYBqtW9/CYZ0y5QVeNCBMcK+rDjDNaErIX9q7nR6E0xzUD0GX
8wBLC1YgcTsBGGZRSVgxMG/w1ryw2q8KALB9qbMC1HTq+FKiGdxHxGMzOH2MbVH46UZ56JreJ72n
2ejtIBkna3pC6B6cljn3+riTk2ojlC9aEFeGBkVsirKxGCeX8tumGMUJBwbwLtkbX26IW9SOhaBy
5+DklaXrkQWNcZUPpBmyMeN4mwLrN9LSpX4ugcf2EBmPaZ93v3fNCImZLRJa2bI2El4FvrX0S7XC
8k0t8jegX3Ur17qfjkjsGxkCqPE5ZZzjMnbd3srel96cs1fZ+Xv/q6haYbWIFLamSt0O1vATjlWu
B69kGFpont/H6tCp2vTjTHTlR5U341NPrM9b2RVeE2qg9rdJK/kpOVcZlRy/8Nq4NXpgbWuU0wc8
kVXGoJ6TOgnaRIao3Zfic64MM4tGOl7Ew7gV0x7rrfSgtoNtrn5D89r2s2d4+vBoZXrWHDZ0YETQ
z1oDf+C6SDYplbwTJZvpc5lm8i7n3pnaacsc1Lstd/1n6+vyUGijHRvmaJI+u7zUbcFvkuvVMQu6
NiZmZ3nzkIfGizE+s3DLs0vESzLZcmbgmJ+rus8Qpvu5xBjgdKlcKz3s0LrGtBuDwvKDRuDH/U1J
g4Gibnfa/igefZTOYOwhExuYM7xxAqMtfzm7eOZCrI+lKay32Xbkgy1y/3GmTAHz3oiiSWXjIR8c
jtzVWt4VEBuEtPxadQRgeY0wuSu2IvahX5FlSi0sfLM61AQ33WdEMt/qvn+Fh2LctEX9LA1tiNEj
iNT3ChXLpteumz2g1HAwY28CO6UmkZ0wTfSpXlUZpa+ezezqTeZ+W9gvHvNg2bYkGD3jF1Slzgnb
Q2OZ2TB+LtUuTgNqEIIhtXG8oJPUpqhDWW1GDOh9XK2zn2g+GwFOGA67sBmz/AuJ53Qpa7Y+FEXG
dgvsfUR4L9fpb6kDmRsoK41oDfzSwOzSYChoykki4jEk10Qwb6k1O+ZjAJsBTskDBT8rXnNnXhLR
01mDb8ZG+99Ub+Y65qfJ3dvTtA/On7o3GQrNbnjs9mK4ZGixXl1Hd89mIbg1NrOZudRYWEJD2EOR
9qU9kKhnipS2bxY2ZHSUVRPizvgPD/clPbNmrfJ7dZ6kUF/2BKQVOvseyJBgziyuoPFOXIZzwq7y
4ZhuNsaTu1JRR+fez1QjyRmGxXi1mTzZj1YvNqRDXq2HktrJdf/DA5U/mCUFdPtSvmSB9kX8SQ0l
VxcpWbq3tmf+ULvyTjahtikn48lD9hYT55glOsglW17Pl9c/elN1sUSnJ5WOgLDqNgRsermc2SSw
RRiew8Zqffdliay/N5tDL+YhrOz5KbD7NVZDVcWuWAm8Wf2r6piYxyBvHirfc6NxcfdYW2YPE89w
81fzinAoGRqrO6qlPk7FFlcewr9+mq0bOSVPXYeYmiKvj6ZobYJ6e+M/6ta+d7j+0BaDH2miQCHl
OW/wnFuiEaiZ0L3+jbDo6s7q4Kydd3K04bI47ruPsJXUJTlB9RRXnvcdDLrDSzTlZrhnxnS0wJiy
dc1j36oSZ2veVq3+mQqd6QxChLYy8NLiZDrFJZsRXOFFu8I/e2E+GvrJH3a6xjjqlhCO0IvJJbEh
ruwks8qFUU97uutQ0b3ziuFLtsbxtA5F8Va6/c1SyxpRhFtHhpVXzCf9cyYxe/V5AR/KNx9KsFbo
kblow2q0y8QekfWN3HDQWrmVzvP99HFqvbwy4Xy3dgluxq2SwN4JVGizBxLNnmbVg8ZtBfxuZ+Kh
m+zr0G/fvlEOcR7svwJUggXEKdx0bp3KQIHybZ6TdsWEgWMcwC3scox2WOETJLyVKL9ok3XBjGVt
g/cn6CC2PIn3h9he60za1fBM0cDy5uYVaJeQZUz+yxoXm72jUg2uVb8rXnY7Dz7WwPkYrIZSCZam
NUU9cxG6MbxrXnP19zaP0FgFdDW7+q/d3Yafws83prLOuEJfN9UF7wRnIZT0xesdkGGNUXHP9io1
M8T9CzaAfW7+m4NRPuH7gTxGuxBJN3cepCWMoxVY+9fG6f8GiZbH1QhuH5Tm44qrChps08PF9kZo
6dJEYDngIBqLbwZsjGD5XJQvk6YbONKQ/M+dV8ho65A1n4EUYAun9WdBs/hgY+dbhO2nWWUisJrW
5wrpBdec/87silxEQ4jelLzrHkx/7u7r0d7G+U83meo4mPkJn9vVZm85GmbR3CoEJejBflV9/a5n
w6+6z88dEqFDgKr4SjrzGoNHi9hf+/0XH55xUAzUsdYud7/OsGgPY732a6jvjnntTUyLRc1b6rU7
Aj40D8UFvziv5DJibVxsRNmeZcZ7EzjHWtucy+h7/QVmmym/WJff3qDnJ212+3/K4flwTd+9eZxI
EZYpI0V6XUS10GzwyHW4NNuq/pbeXE3EYAPnQVK6SByCrHjw7ar8Eh2ZE91KbVPbWf1nW3Egul4N
a+b8w7uQn3dPmv+g/uVDX2TNsWNbRDZJZrdFGOJxkUUdOdTE3GboSf5K3zmVGrZFjBl5E86UdV48
kbHs6GVrfwlTMXMU1L4esmX2q2uLi6WJ6CLX/7XKA22z221cX2Q9GQhHqiD4kO3svHuU95bh2A/7
tddacQxgGstDPYIHQZ/r5ZNpB90PD07enL3e8l5yL5cuSkMHI11GTtvqblg27vkp50yO7oUQMuNZ
R7nfR10rJcFEpb7FTtCNGAhc7ad3qdeVGCh29q3cqclustqnsmmLr4Wd+iiEUH9ntY2XOqirNWZj
9/8TpRr0Q1XsOyBDhSZW6N6TyUM7h1u1go8JrAnMw4b9hgIscKK+UwayNOg/ZrVidMALpvFmorJ7
qzWAF2semgs+hfkEVoN6DO/UdcxM7apq2memohwzzG5TJ1MjK9x40LV54jP3zBeGTlfSaBKUvxyU
0+fG1udT2Tn7wSTpGmXO4ltXRLzts7X6XeyPG+aGpbeu2uQZF0ZUdAklIQmoVxDHbHglsecH81vH
gBsXxh3V03V/eBrQK9bRNgg3nteliZRpQi4sJYS9s/+yTfa/WY7LR1n4Wurs1d03tfnPFZsvK44F
WbJhl0+7Rv6r3LF8bgLMu1CK2fC3MgamiRk1PdM82Ri5Pl4N0y4fnKKRD844OcQK2bjqsl5eLVNp
Kc9InTiuj0xZKSteCJz5qJqdNkfu/0eI6FfHmMsjSl6FLKecjWOt2wL3KjA8quzfut0BshSsY8pp
tsgXYHojRozQaNxXHfN+OIgRv98G+jJaZv6GsMc51bkyXwlsEck8ooA3NrFEojEgjwobfwLjEO7k
YU/Qylksa3wOE/DCXakAnDfym7GVsz9wXL8JS2/joqeEdMlRsjOb94w8bn4yoFg5NABULdM0T1QB
AyS4+xJliFWfJsORe4jQxPjDNSTTuaE9wlknQEyNJZ12bcle0TyB+fopixmZ+3BAaAc3RBeBeyln
QLexKILf9M7dUbFMXoKpEKFnZjCzNCmn5KwwpbtQ34Vab63aS8S8LsMD0T4xjT8Ve3kAwVoa2SN6
jS3imy8Oa6Ff8mp6hHCugENRYFXzzMjv+tarfSf0mrb8J1hvwk7WBJqLwuB1nMvDLlor1DGtRIuO
tAmltJHkGBD5R+beht5skUwG3m2rjfcgEF7Uo7J62vj4vtB+/LPuFpUuZ7UzSv1JOF2Reh5SP3Ah
oE82ltAYSY2ehciTCtEmC4OvgZR4+6NLImZfKTS0GDPHu1ljNjYV0pTshJPOY283YHNNJa7ME204
5RsRvNvRlUjRcgd5njEGx0nW/DGLRdR27iX10r7S5lRGg8DoaY9Eh2b2wPUxeP84CCh2amX7t3V8
cbCV+4d5eHocrZKPUwG04LZYziLH3TzV+hNVLf5x6f3xVJZZHfpDP7LumjNXPXIv30J6g92JgQgW
p9OajMfLmY1bgwbwUKHnjWq5w+Dd+8nLjRwjqYbPem3vHUuMkG1nvy2sgDwgbnXYgjKAwEGHq1iR
H2iT+yShMIi43M5A0Cu/ed7FiBPaxDNokMH+1zLwW5D4tEfdKkSP38WqeSVTyuKcLW8bX4ho1B65
mvdjOa0TG+64oGLMHQ6DDflWhzB4YVc/4N179tELnTXHb0DqG5vht2T9A3k9tZvoXiTyqjXXHbYk
zohgAZFdlW1FLl6IkPmoJJ/LQZ6Aj+7g+YXG2xvo1n+uvrcRXAdvetdL2HpsA8Ogd0BwyvsSwV4f
N5qIbgrB8otsxBprVELdXOl1KQmzdJOyqAElNDP/Kl2B16pF250Ve0RhR32TuswZ3KouNn2pyExZ
rCMJRq+rmo1Yl8E9n6B3rjaGuQhFM7ixiY+Ntb54GMv2inbq0amHJi3nPD80mfFYt+NVQ80WWQbO
OF/2XIyAM6dZR961l/7yn4k1DqKhnZGDtdVR2qUXCi/bH6usr3B9doyF2xqWKDg52XSRcGpft+4O
/qOsnSeEM11be+dFeebbUrA2NIJS36UcoIb2u2G67oG2pw5AudLWAyjVcphQZT11BEizkywirIz1
EXXxf9qm6cncZFqIFG2+WnzusWe3D71V/IfqfY50ifp6cBhHpn25Abqp19n3hstMxuNgzl/SDca0
xtwL7EaFi5xBP3ObrvjMZPrIODQchU4MX8iL5AiN9Eq+U23545Tc4m4hhxTZi0i6uhUHqymumW1b
yeo7r06+CjaP4OjWdpOoOtBTPe9zvo7x3fb47wMdxkHb/TfVqDI3x9yTCazA8TDMjdQKJBaqlKO3
1yUa27o9ZXMxv3vC+lSTqtEzwD109oL4UgR/DPqRGeWMLrI9Hrxd1fjb8ffiDm84IoJ8OA52AB5W
lq+WlNN3ZXcPrlnu3xi16nNWm/mDYVZ+jJuQHNt++h6M2mRxcybY1t16pFdC/Eyyr1PFivmraixx
7vA8pD3GxNdmwjHnTIiyc01HJWM5Jm4M+5GcACjuAOYPEj602NO4qXAL2qsRma71yG7RkrsASigo
vMabdHQz+4nYU+YdeRh08znXlpST8QFZ+Mc0Fxej4o5DO1dG84Ds2ONTR1q3JPjbf+eyq7lE2/tN
JULfqOeYe/WGNRfVqV7dTMIuWOQ4WIdMxyQrtWumRDzkSxIUAqfJqt1oLneSVcyAsouJeTI/uKpC
ides/1xuYII4PJnszJqx5L0PqYc348Cv/uCcYrFviKPFdkg+SFMbfWIse/1UlsulaX2eAJunKtf4
IPCqfo3KfOcs/HJgUtNsDfDwFZodz+6KEov1FslpW6bc4wq+s86TPA/Cah6sW2AVEIFG/o7Zgpek
WdXZr91Xa9i3Q77vzwZKOwIdelQ9Cs5R1XXDyo79fBiN7szsNt7tNU0P5JiJj3KlOGA2EREYpkK1
Lcdffjn/I04EnywSTF9bUTg0WX5RGQZQ1EkqwvyI92ek9dajC/dod66M1rzVoQIZYNoGY4qheuRN
CIVCq9dLuK35vchVBZKnbqxh99FJVFGGFj1xcE6H+mxdmiWfwqKGw3R3bYg6jBAhqPVb31tGuGTm
E0XsSE8aMMfasXHhANFFeVv8ymHfSxDtWqJVH7WoZO9K/Nr3UwTqXeS07d+sVx8qcJuUMpE74dM8
2qU5IggdkNrV6FhLBxNpkI3QuKZKDVvJx6De3ahgbPqYLLVGgyYy3q49j60Ruteb/kfdmTXHjWXX
+q84+h1lHMy44e4HADknk0mKg6gXBEmRmKeDGb/+flCX7+2SrS7bb3Y4GF2SOGUCB3uvvda3M2cL
A6U+MVnTPHL41raWBOgZ8hIhdLXTHEn7hLNgZFAWJ1sVXyCn0vjWjGNI0GzKd7rRPQ1Zfm2QE70B
UWxN4yd7TWteK0d9jOOeSOIYLz5QzpyrmlH2rK7cjPbR6Wy5sY2BqM9q1K81+uqioEgqlidnBABB
h8cWiFBhQm+qcrfgtGKlZorEbAwFNZqsF2OXFy0eYPKBrh4oM9WCN2ULN4ki8uQ2tlXexFi38ndS
l+03lKxSMnI3I8Cps30iM8QJSD5SvCec6UMgdUMWO6VvFBHM6FPVTmtUbD/RoECccaTbMbsyyzQ8
jFHcg5LNEjvGozM1vI+KLt2dafaVezHGyJxOQsjhaQy5fB8ya8BuouVhZ3mVpYf9ljl50jJxcBdu
NfRzC71ZxfSF+yP5M+b3L9BKP+/CC3tT6JpNc20pDTZx11XnN4cc1ec/50L9Atv18x68WVmmaVJN
stJiKfBHTcMZ3Y6tRHE1+//8W4gV1PSfcI9+XoUX5dpAbheXW6IaqthTVKeCqw6Ry58x8IHtqRLJ
Dr7SSl4p9ut32TWzhaYXasXNIvqi3oFrme7++Y/zC5yUvf75PyDwWO3ALY32tAurivrLbXiwmeN7
YQ0viz7/CWfvF/ywnxfoKZQUmcMYfteURkH5GIZPGmJN4uWRQTa3TjPucdHgPf/nv9SvrpL1z//h
l4rixs6woi47Ym6IF0q+BL0htS//s6/+E95LqPrIeFYuu7JvrICWx9irapX8Cd/rV5fgT3wvqgE1
0lKL12pgQIbnVCVPhNhp2+Gf8dl/9fL8hPbKpVupDsaSXSXcgt1l5FA0asI0/hMu9a+uqZ/JXqUo
CcSRVYybu1jr95lRBzPl2Kj82UbPX1xQP+/6Y4iSw+cqFvht+nsTMhMUF+VJ17ZNIqv/2UX088Y/
7Ms9PgiWQsvMQoOYTWWjMRXY//OL6Fe/wfrn/3CJTrA5zFpNF4qzddRtttVuBlSxwzExB6YUIWiR
pv4TTuCvvtlPN3mGXzIxO96QdjDZYKiSdekhIxznKEq2Tl2USFdD9Hf63b++T/8n+qiufz/K2r/9
G//9juYmkyjufvrPv90k77Jqq8/u39ZP+3//7I+f9LeHquD/f/4nf/gMvvDv3zh47V7/8B8bps/d
fNd/yPn+AwW4+/HV+RHXf/lf/ct/+fjxVR7m+uOvf4EVVnbrV+PsK//y+18dvv/1L8LgFf3Xf/z6
v//l5bXg88799FG8Mb6J/sMnfby23V//Yv1maqwEVAkV2uQTzHVDyfix/o35m63jA3L5P01nRclK
Fy4r2cX8lfqbcAzXsF3LNtGFV4prW/XrXxnub4Zh8bVc2zVcTYCZ/Pcf7g/vz/9/v/6l7ItrlWD9
4wubf7w+bFUY/AymTtHMLMshovbHi5JhXBzRFJCbbTumIDziA60DzAmmxcPyd2JFX7VPK7LdGfox
02QOb/cZVbzYpzJsN0WdoI3Ew8aQCzn80Ci3me6+K6F8jkUBDAzZcdOGsJf6NmdBixteADfQS8Bk
rxihYcJImaVreKHs9o6YSUBEqPQXMSLLokyQdnuhq9mRL/ge1dAzZIw9ujvJsdvGjW5vHTP5LFV5
IjG8d7KOap9Jsrdm2FEb3qBZkc0SSGdjeFfnRmBhDw/MaJQbPWkfoQ5hYqOgZJgx+WZYb4yegHce
XkkwX8IhXy0p2q1lMLqxk0uSYxToy12qm8jmw81UWkdMJOUtyQ0kKtL3Wjmovgijl77F4jYXox+W
m6mEvWYsKJ9FwgbEpGwb0sv3LgN+z8U5g60rQ7ZCvhiwpG5gYBLnnG2fJDQDysr+jgLDlCMS7Bxd
0BvCznhjI5nmqaHqMiqo3vqRBKijZ7rnyrH1I7O6jzITItpnzqAK1P4Djs43ovHjTnbjIdOyO9gK
oS96f2xwNfcufrvBZoGGErP9aWnx+WKp+J4DyyQox3RfHSdMUkRujWJ+NJgd5emlyViq7JbG19xy
qfbjyyABtDlRmwZG/Gnb6tvaLcUKwo+szvh0HmygettSjA/tZD2pRZQRxgEBwxaftbPK/VTjFx2h
Ym/HvjtnYvkOF/2WiM+eng7AARW+Fm0s3eYFLCCKWJbzKsUm/O721UgrGteBbT9Yk/5dqSYV5hrG
J6E6z6TnMPrQ0rh2fcVrSNgI1CEyKdd8oS3jTSkLknSNY9w7KiYc2YNow4NDdWT257DTWqwfeBMT
+uRotB9LNaeztUyvmUi4VkxUtsyQ6XHwFdaamvo4lhqPMFXhLbj2rVagqWZ3qvJNZGRQZbldOsIE
jq7sWXImAuydW2kcImKJ8AaOCWDSoDXr+34CDVhN3hr6Dmp2ZCN1DTvNRX2CNbxbQHR40dD1njQe
mwmbDgP9J53Vy1zUMcCj97Ke72xt3Cdu8wieKfdmMH85ESpf7c0nq68e1CF0/EIP8X64ZwftK4+H
J02vNs5o0KLKh7E+O2SqjezdHFvhD7gRt8t0ToQBqzFMGs/QrJuhbJ+dQffsonlyNWK18SyAvKD2
rVwN5nJEK8XwbCq8TapibAyt+dIKxhhzO9ww+uroOHHdQZjMRPtW1oRv7H7Z1qVO+I8fO3XyVxoR
bJp94SNgvGC3hSJ6btbl5GgWIWFlL82zd71YLJqhtPWE032LANTw8qA/UFhripe1HkpRyNg+YEFA
5BTHvtMHjKczEzJXvMkBqcwpQPxnBjnu8tGMWpwt4RiwTg8vavpaZX3p55P5XpKW9wqX9b9sH5Cb
2ba47xb31sjkV6mVRAuzFUE1aCcxtoeOlKZvsJrG6uav0WhCX5jgIcGps1p06GnKX1ORLN6Sxs9x
O2HDdNJ248qeoaN6JF1KqhPvUjFcI4PRqtIMe/Y4e9Zgq9teQWpy5+UMZeQImxFwgptEm0ShkTVG
40YxovhWKDLbp3Y9eA3XnzdVJwYPVgCAhWZ/MrmPc8JTVhzI6TAuFnP0qfiq4FJTMZhOQngNicMh
Hj+7EXSEOxrCc60GPNQ0B2wEJQGaHGQdHRnw3BSAHLbdNB2KIb3CrlF86UyQxUZLu8ii26NK7HTZ
Mh6v7npLHAxCnQFhbQei5efcTXswNraPOQtmCPbHZHC+tar5kkXRG8+dc2gnd9WExaYblwc8Xi0v
5syjpg1ry0t0Y0uU194wE+iRK2rGPhmMNWlkPirx4lWtfVLqavHMxkKTzcr07CsShWdjycHBh9uB
l7PULyXxz2BI6tYPKwCJUkfmji4dfgmdzCNZErKurd0CDBr8wVWvVsrmMQf2DemK8L6LOZDF8jqn
04MQaEldIpiG9ziGyjQHpzjmzI7xOJCR3XIChVsnHHZW1syb9eTyDL3eVqazkOMK5x0bu9Guk6q/
cCgre7NJzkbWt4HCGDiM06Cem4WxF5RULE0Gm1oQS6GWbJs6LzzgOp7GgNTTJpKRhNYuemE7R13H
q81au71TOIzanEr60P1Ia5YddJ4xv0X+JmZNdRIIMZ+IcWOrx06EznEj1R50gdMcex2TpgYkJogi
XHB3oZNcE3dMj3Fcv6iu9ZzGVhI0REN3LBw+aLX7yaPgosLV9NPqIWRTpYd9LfenHPyRIJbra+5r
VLa3QCCzW8IY6VOVh6de6dkdG35fUueuy7SNu/Q77Nw1DzBiY7jWeCwg3rKp5tHOsU7N9YG4BYOl
zPIihyepHaeeWesoJIZgw0K5QdAkMGD294tqkerplhOjINQL9KbJ3mGOijayLT8rrJJkwCS0w8Ql
tikTc6fZ4TtZYjNosmGFa71WPUw90cFOTONPM4q+kgII0sF6Qk1Bh9SHm9AtNprbnasZutW0dmCV
2764IXn5EljKJrXG+7zX/r7H4L9Vjv/nhfYfKvP/WsW++6jWkrf931Cz2/Tnv67ZL0n0If9Qrq//
/u/lujB/c1eEg+uogpId1t+/l+uU5JaFnQB9yaBaZpxMb/17va7pVPlMUQG44HdEQGSryu/1uhC/
WZwUNqkVpkSmir7036nXdfFHkcCmmUAish0L/B/QHPB+fyzYF0gpUQ9lBLdFUCu4Y6qon4nQOs/G
sirSssivlvZSqgZEJ2HXlw4yCfbc4sMsqvvKKc3tZGrKIY+UW5zH7XK/oE6y0zCUF+B92orlyvBY
Q12cN4Ql7hKejKPpx0mPspykB0WGy1442nKi/MY9pkMvZbiW+N1ZA0rZ8/BFUBqDLiZVSStgOe2m
y0KcjXO6QY/+tKs6uhst+Jg8p8BqSFO9ZO0jfoJKVRvCXXnqi0mR1xSkUxDH9sA8tVACURHCSxUc
8iRvGm5eOC3ZON3KIv3a2OF0wO0Y3pShAqNIR+e2y5Np87tbnLabwnmOWugnoeRDNuanJknNvQlU
b8/I/RJCENuTd9yKeG5OrdItm0YAVeurp6oCsqBl8bhJ7MJcyagaZscSZLOVw9YZ0IbhBiI6s8iD
zMFkKsoHgxUcoBwe166Q174g/1Au4QviyyFsqvQYId8zIMd8DJdUZwHFdlCtLwR30h02avwgkHWC
HNzNDSwIYlV5/DC4mf5BYnszmrG8DSnRvcYo4BTV37PJJKJYMAmfJ5otyUmdaS85KAZkBc04Nr2O
Dl04X21yAds0SmzyUoLyFwTm5BSMbxg5xoMh711tfNCBn+xZGNoTrTc30HkYr1H0bceoj1+WPL6l
MtgvJaAKBPwyqDLKRNAzb4ZKXkNpte8Oq/L8OrWNS1V/qEiKGz4dTnXu7qy5kps0jphpw8cJdDn0
D8qQPhhWbsF4HWOUwSHlGDaMoMKzjAVL9dgGYO8AaTzPqmkG89DJwC3neVMKYnm9nOybmLSMoa8X
B6HxNFXdo10RcnYLa4/McuPOdbjNc6c8hgTbmQDgkzFSBv+qI/OA25pFpcIhvCW7Q+0ms5/ksvbV
xZiOdCbTsR6maFOaNAClHu2NbNR4UqNtwXgYMDRR+R/HbI4Pcy58q1TWQq00tnN5afJXVR2Hm5LA
W6BkoLJAcHxX4/yzGZSPlmD9BchZjVJp67cArvQNm8CPTPXzQ+q8NaLTbnj1AW4du7SidB0X7alE
RvXkFAc84I033VT8yQzjT6i8D5GF3dXA0brtTIY2eD9xOMYiZgPX9AGzJtrzAO73C9lmyC6whGRa
bdQhv9Sms2lZObbFrjczBJLZJSvCrzNkn30EGY5OjcGOjFq8nGh7uCC3YSRXrG6yxRja7Mw4fbBB
cGWmzAIGAxPrjNzupiVwuU2x8WCBS+ujunoB8ya/6NayB3KOqWhnTfGlaKz7obS0g6ZWT1rEV69d
vnGSxxcXEv9lcTEkdWlTBTbbStulj3eCehuMLaRQSdsP/+A9pEJgIYVZ9slGt6OaCKINIDLCHlsY
JwG2CyewjTWSe2rJGQ3HKV12Rx3oKs2RZouQLGkLGGajvZDsBC9iRBYhEFyVrO4uMfKUULlzBdB4
FFsEMJsJDDoYUihb7+kqOiCjLF6iRU+5/m7lXbgVI0JCtMxHaQNuTuYa8XKu96yie2EXAMEQexp3
c0G40ejDc4HX2Mb+fe+MVDaKKy7kk+HEq3UajJhCgX5c6zo/YpyvKL610GEANGDqg4CzpZzDsuzE
x3Dmj7Sd2rnvMPnuJhJQ5B9ToDcD8431V6j6Uds0ALV9wxJKgM7UbOZ+2phtN14ddAgYMeGOCY7t
sfU23SspPtI8M24WqW5LR+0OEfPzFXjufJmNzvkSu+t927rX0l3sqxPXm45b1YfU7QZuKK9LQ1vp
hl14lclTkt0JxaiuI86Nu7u6K4u7sTpGPO0OY1zcNBLgUN9ndzHhV29MWL7l4BJZDNnd/fgAdan2
xAw/gicDhmBm4tjUglIfdIgxuGjTKLahsGyjjNTeqDcIPIXNyI49xxEC62PZq76dYnWqsAaR44N9
4jiSx8Rof+sXbDupCcuE7z3X+rF2Xzm8JOTebaxiurZHDU61wYQuyuQXJet49iW5eaAF86XWf4Mq
4ptWBzzT7jEST/reYpOzp4R2MBvLg1jiL5J7f1+TUvBDt+Ik1plVJ1bmPNEP07DV03QjeasfdCKT
1K0vRPZ6huwH4nJ0yVqmbm1S2966UG87L1C9hUI6MrfJllpNJ4KWuJ+XZJV+GHrDOYRz0Z40I2v3
jFDzG9o33EshqaRkaY5TllaBtUKwnR5QXOWSVIAnRufZKO11cUDAldklz2Ltqmigu6Hu3BP0X6U7
Xd/qSV+TuEy+uAMBRy74b8S/5J0qp69DdAB03R+IHy8BtMfPSh2S3dggm1QKpPQ003bE4F2vFG5I
gJtFtFndX/NUFw8dDgxmffcNuY47Yjn6lfUUnSYx+7Ezq9HbB9NNn8eRn3puShQtbTsNZvrQWTws
zFhYb1o/bCI5up882I6VTNRzHvLTQ4Y6hoM90vU5ZMBhTOyw3u7ZiUEHMCcisGMt8iaSToSl5dHU
WIeeavyvxQi5BSdyrUl50VtDORgzUIvVBDMa1ur4cXbz7NQ+ZwLZKDoJfxK4cRNND6K2OJsOHmuI
nzA6bQ2Amci/W1BRDDObPbZ5fIWMJClItGoTsidv10rZsZWKTSdJfJsva+a+zTgb2paVBuN07Ez3
mLIYWAeLKthZEC/qi5HyGJ7yFwh0Klgv60O1uv609HfQkaMzKxaAFYz0zCzpbrbcUTkNTQvnDhhL
qPW8GpUKTCE5GFWxerWzL8OUOdg8j4BMyn0zO8mGMH4RlzTG8mMMRX3MbO0pornhzUc+ngyTKPaF
ti3lmCY/sOjcLzMevX7SHsnDTxdeL3lbuipn8lxt9NB0gdouPk+JexEnJTs6lUMGxMt35T5NqIU6
pCSoecnWXaajW2H9tiYko88QuCUx5hwX+nKT19NRRM0OWW9XgugPosb6hvn6tnVBtI5pbGw1KmOC
NurBBCGKl2kYTnqmcEPg9m8kz4g8g18/JkcyulfXdB/qsC/OjM+NOWTdt801QulxTz78UV/3nihd
czPm+O5EEW8jYybMW551SagfTt4VLexxAk2NToek4iST6cVSvFWjy8utIsyk9Utb73K7+N6pUmyX
rGy3BcA2L6na/ibr1oFwioPWqHfoHy6kAFVssOPtqbIvdcO3KcORAlf/UiqHSEWHNotxDywJMHh+
1KeU0q2IVm0ZuCT78YxtqUa+wwP6FovUtU2Jq/f1hpVFDSAHPA/dYpxGAQaTShV79YgGlig3kwH8
LHStNFgh1F7olAgj8U6Zo11kJ84uEZytde3Ot1OqOPuK84QTnPwEcnHfO+Ox5QEKt75TeUuQQ3VV
B35doNa5yTUGrqXWcOVLCqZgmEMAYQte9szdxn2SPqZ9vqPBJ1zAGpyq7qvLFJZsTLCekrWHJhAI
G7ZC2kjs18lBilwjNCnhUp7LXXGvvChl9603CKBPYnjqgOgeJ6vRWOinNYGtzXep4VL8xNad6uoR
jDfYZ/0EloT0oB3Q5r2UIj8zosluo1RBfqvcLqgcnLiLOtf+oJS7qehm30I5WNTsvhMhFKlZgqNf
7bWuK8SmTCcyaOb6/gt5Wop4PXQBOWiZ/bUW0TVTnQQokvWVM00EjWKHXg3ONxxq6pr5Pop40SAs
AmWuN5HO22PZ05POQJ0Ylrl1Omg1MeLSIdSZqzfGTsr5tU7xOFs6gkUD7QxvHBfUZPixhQhM6PEr
nOn9MmQ/vEBsIyDHRYKeK09KJgx2qng6iTiyP1ZytPsOW1BfyyAhWxeTldm4BTtZCjkBuEgKbwWx
U5ehac0s36Zp0Z7UKTaC3Kn27OPkdu0pT8vkopn1I3amZouupEDnwnWZKRAkMM8jEmP5mwAhB9pi
7Ofcvu8yQGhLSRleG/o+LJedFWUH02ruyN9WgRbXO2mNt611VK360FZMSnI5PMaW0R+dUWChsatP
w6pPamlRrxVmULsLr0X9XJcj8TY2cmzrTjO8yCYlr+XxtbX0jdKZmH/NBlJ36uDOdBXTjxh/EEZR
qaWL8nPUsBrPerGXDjZVLL8d5yRasxqT+OHlQ0Te9zpOX1Xm3RqebW+yxOQ5UUc7OdTfJjVvtqQB
GvIN28Yx7/Ab977dlQ124vmckzjfxD0g0rk4AX/HHtxaI9piQ2i26dBPo745zbK+4Z7tNth2DR9H
6aGb5+lhlOF30Sc7IUrODasd9qmBJQ8c1J6zrHwwSZKTmKraL73eygAuistzX0RB54izlQL/UCLT
zyu9BX423Zc5bkrd4Rkpc6+JwpjTCpTDSJFrqAqpXCMzcUNp1bZlicyePD6bivQPBdj7lxwfsE3D
UbvGrhln9dJUCwuj29s4MuydyZRpW6T1o6rXz6k0xVOTp1hBGo3Cqc2ptFLtpOARjb3AbsNPo+AV
M5zJZ/8ZRQ47M+oOv51mQ81kADRUPKdjzQUoUNz2zRIdmK2NqyVd2P3OZTbGXhJD7Ay7PxjJuONB
MlwNC6aFAw7fb81ViCTbQIW23EZR/KCwSeyIkY/ErT7DylABuuu2EnSYa79Yve0L0jwBj5bcB3aT
sNRFV/2S/V5rvg82IiKhJXWmWaQHluauZlQTjCpQ90Y1DhZbUyZghp46tmbApofiFAvAjmC7WJFL
fMrHxIKcTOW7tAP0h6G9p/UIICHYqyV0lTlpWzmO1cOY1NcsHxAkRgsAnpp395Geqz7YQ4BBkqi3
eEt//AorYzzniUWNveyJtd2bikpObNAVEBvalWjpM8kT5UQ2KLywCzhIiqHYTAk6xKIvA1u7MzZe
EafLrbDYx5qk1cshuZgt9RWTDLZK2H6R6tOpkdWu79iXYZi55hchLDHNXdStdIrnfIlfZdWA01RD
0iaqs0tN7CgxU+MkMwwaGky2QzTvyVVUp6RaJq7SHiyodlGbqDuKpu+2rXKHnfYRHfpaFFG8U5fh
Mx1hmpqmctUZc/5oxn98yBZo0v0o6OuW+gxwBYy7VV5Lhk1k7hzk4DRh7UVdHVNscknzydcu7Hbe
/PhuPz7E6z2hpzoRjLBj0w2fpPaxGRT4h/2GhCmhkUw/6tA2uCCrfpNFcbZpdBLnc9zVN61KrAOe
DulkfdqrDuSTsWh40ePbSXueaeF8VtN9jUfnOxAq7ZwP4THSxrtY3qt0H1u9cfCEz84N5r/ai2dn
OLVCBXOEd3Cb+vPAcW334WOxrI8lVngTC2Uc1Ba2pzScsUUICK7FFkthofhdqN8Jp2RcNi+7POYg
Ty0n3k96GDEdd5/bGmxprH/qsE29RShXyd3vF+06Qkif4oxB5yTwe7NlZSrmcNPM7JyBUc8xWaLd
12N/+fGBxpaBIit1plYFf/nq2soB0MbCgBKMwfp0VTVtgqFjn/gGn2Y61tcCHLdcquFdJikqmp6R
jpUTJOK5OdquEh1Su//UBx6gEdegR9Wfb7Djbouo7w/cTqH6JcnotcdQni3aLUnlIljEsEuUyjg3
5HcH5n3FGOJal+6jrSlf3GT5WgKVd+L7ojWe08j91tsdE0zW00hZMr2UIy74TUFTF2PTNebmlrMx
xjbMqnfmOeZGg4zBnCy61wBpqdGr045Q6+oZbGg8DyBN+z3K3HHIl29Ax9ghoeZ3hFCpjnxAKI2X
N86boeisLp8upZO8SvKpxQCJNRyX4+SAnTdnlg8pe/aD2wS99afSnj9AfxA5GHPXAxfuptFnH5Gg
lKFyNcX8BSX6UjBNZzmSFwMmM6HNFtZ5jrUTaxMqr+wgTYyEL4wpQs0hHJoIm3n33SDFYxXa1A2g
PzxYdx4t9zFzxL4unbchkp+Zm1zi4q1ZlpNVmCcVkUo3J19kIxN6Xrm4TF6y0DxNgqo9Rin08ond
MS2EpWp5HBKdIWnCV+EpydSnc9fyROKbCJOzYy/P1tjeSnbAUT/CzYzZwWPJF1ZGXjLVFCw9cirf
JF0FDP4bz+3Yx99LI6E0+3oFu5tN/G678pnAMOpij+oZjeEFePKtgwOidt8sdQLyUOY0KcjLRXNw
DPNRRNMWzdn1igzQdIQ0ATO2dWhhpma4LWC9MQ0OtzJ/jWKo9+wvRKKrzeMwuBgZycPrU0ndiH/X
U8tuY2vFKys7HualWZEH0Ifv4hXysjQb3awJopYbdsgQ10nNUxPOMyghIq+6QxNNUyQsk6MJShXz
t/iUWgrethGVHOraDisaaSVX3GshV37XHI1KfxsGtfddlOIssvyiM15nACdGWXVgxfsr3mEfBs2O
+drDPPHijSFU8h7eZRQ7DueSr/UJQbvlLa1JnqWsP5QFeyez6TqywQ2h7FjZDipGN+sBOYDjrLNY
oiXhEbXiinflYZaPNLz3JEkDC3bFoJP4zpBEfE7cmwohwzN1ToslAzxlo9UsNbHgpVBvrd76pg36
Iar1bxHN+YKtYg0QQna+1VPG5hn6hpWR0dZuu2omGjwoT8q66SJ1T/Wsn0K3pc8R5nmc2ptmTFZ4
yTz5pBnf9Hligm4HYVOcq4qpZLJiM+EIHbKqf65yCEkkrjg83xBXgNuSHa/UDmwVIQOf9Xk8Y+Pk
Mjhs2wKafRIGias5PGPQpNmp2IusNeguLHrxUux0HKyZVxMQ80OWfjE42jEZuYKzB9hhFMis6qkl
dtpqJOUE3WZoqVvD/RJK5gMLNgz8TYx8bTneNnH2PMYRROrs4DjVxeEpYD6pin6CjntJyX5gifLa
tn4cMZOPJuxDjTEQWNZr3IVOkJJfiGmcqwVdgCCeyIxvEMsDNAVLO0Vy3ou43UNw0z1SnN9HPbur
5TpWdtN3vd/oFbaXNBl2dCCbNmahA6ISWtF2sLvPDMHEnxD+UtajlKxaYsBKi4jUoeeEYrB6Tta3
hUO7VlBDZ/GNPAZOIcKUG53kZ0Nhq875hUzYTdLUn7A47iJpXFMoal3knkEfUzGsEm837noK/3zU
XpraeViJbQ4rYzGQTNOGcv4mryQwi0bZzzQfLJHS7vu5f6XCISKhC/jrSDVoSstEdtOWmK7SF9HJ
o015EOYPSTNfSSrEfup6erTumLRqkETmi8t7PwzZTdxou36D9nUX9SDmXaF/qRCoVz61WtU7wjfP
WV7fZ0p4HFXnWGclJn0WYZgjW0tqeavp02FmvhjkHfiesE6YT1i3lsv4IAdCAV2DoQrMpgEcVkgs
EIKZmmtn3A2Dh8mY9CRiIdShh9RVznrsQk9uQIop1Td7sNgr3ML+7QtOfR6fiXbEZBZ6hqjv8FTT
F3X3fTYcbJi5nIaGb1ClENO4tqrxTHSCfj15ZxzPxI7R4JBopPft88gaBNBuPPeM6Gvl0Gl2XK8s
sv4wG/37SM/vcMk25c4BHJRVxpUdP5+gygZu0VC4N4ZSXRR1AQsjwpuMkzUhdN3Vzl4uEUpCyeZO
95QPCr88erOgPuVI7kqb6gKsJ/LVCX7RKqZ/QOEZ9uujCyd35WFDwxLH44lEEgdmYz+YtoU6TQyg
YksNBpHzelbbuYKxzH200pCKNv9UUvOz1mHl1mR1aMZ2olWPQzbep215yBz8BelMMZ8T1ohVDuBc
LW648h9qqgfq37uRi5nVUJtEv8tLDellXhNK4mqOrHk12oXKjhtP11yS3LMXd+r7usctO6vEjAi+
n7tkyoKkntiO9Wyq1gvYsIp6fSEEpN5QwG3HAl2oxA5lxz3puSJ6n+XwYQ+7fPoyTc3BzSDOyFS9
F+yemUOKhblntlbNGBtIhKwktzGnCMkdcq0TCF6UXXT6WcPe225dB1BWMz9M+n3fauAJM2L6MPE8
p22e3aRizR5ZW0/SLtd92QTYhM8Y077gvbuUkD76UB0pU6wzactvfdwkBHKy6phEWoXRsWb3bFSU
ZCDdW+D/gXu2Ru22rRe2VVGBVu7yLBX5uvT4SGZ2CkKfes+Xkume+W3M2TeVdn7cZgfRDVQJTXGX
gkfyWS7EziDnm/s2TwJ0A+2xZxd32tR2xxyqV8K2jsuPD3CGG78z0hMBVhfTIBqyYJMIGhQA1anM
GzLhCXHsCLmC3TPGqR84j0lyCPfy4wOp6X3FlH+nSeeaDGJe0RqpL9lr4D2MQ2ht4RiUAetXSch0
fah7utUW2K180bW0KIzcwO2TFNWST/QM+4ZwCif1SoqInMtQPABpcm4au3EukWskQWFEMhjjQ10X
/XHNG/Y6VXShzMzPym5XtxLr16A2m7q2v3ZD8SyiEnYdDkxgB4SznORtHhztlNaUB4VSsatSsOpr
tuYtAClxrjIVS0ltAGvlJpnNgfA66x+8uaS+oSpJyP9AX53z9a2dsOTHLSx3lYAemBTmAEMmoJ1W
sHe1/tZIHYSMGZNuplVvjprVe4DNawoKYCwDuxTWXz8R97Fn5tJaRD8pIf05JutBZNhB6mf40jbh
OvlU7h35EcXLR+oCM/+/TJ3ZcpzKtkW/iAh6ktei+lJJKvXyC2HLMm3SJiTw9Xegc+Oe+1JRlr21
pQIyV64155iZuZB+zVw3YHhReGF59jh9bubMwbGf0ux3IAi0QncbMkvAl095e0xjw7jIhLZSPwW0
hRp2JkjlMVwcZHbkzCTfoyBlY+4XsH9rd1xX79BgdwJX/KE8sX3+0wF+1bbHqD6V9InzzCEphN8W
ZBLJjLDjfDX/LeyeVExJazBP6AmVRIemjNz2cDPJukweiBwTFP/M1GElU/t46gBM+AtgxlcoOR9W
btq8KK3KB0awV2q1z64p6POQAEBprexL7LhfRdo+5YN3shbqWxHKbCcIykNKnBEa9xRS0GMC+R0U
BrI3Ow52Yd4bxzKXlM7cjFebJgUBtjvIynugvtmj2dwjFXvNoKqZte4PgNXGY+1ll6Z4NarGfmny
sdyIAkKLTqx3Rxgu7UoCXJGrIuPCGT0BXiVRXKLuKu4kh7Fzhept54SnpnJ/wf75zsrW2blOe6Tc
JMtlPrRq0A/5RBUj+l789sI190ZamNfLICPF9KNuIceFtYLiUrk0YAoNErt7DptstaHy4c2TuBDx
9QtJw7jUBUmFdblfKd0nTwMobUzzqUziF/Jj0weiBIqIJR0jvtm3j4QLpRfNXSMMbuuSTPcDBaa3
bzkNJJDA0/TTKJAcePNkMHftw6OXoKFDq3PywuLgKTJoUsiiysDI1tMN4xGbjpD8YJ95wr/U5AFH
aRVz5ZYH2wrDyJ+WK3f4baB221fouqlXMPamfgypNF7y21TlEb3g+F33XVQwR4hk88hk0njhUbaI
LlmuKR3pe0J9FZxN/9kqBKVgbFwK+CKgQWT4RF+O/tD6ridKZYuI4SER8XyShn01EMoyR5o24dAY
N2YeHMR18tVKUE5LDa4RqzjYJCeuHuemm3fLxF7lmAod8QiyfjGMParQ8ZSlq7itOHSE3B5javS+
tEueoBpym6YuhUAl9pOUw3FujfAc54K5Z+rAFNd0+aiep/M4q+ICObs+4uD3rvPCZ2gYAIH9xXms
7dba4nEwnvMeSDAT7nybmGl2VOQjkOsMIHfu/tTKaW9BMSJOoqGdpn+txTwTnsZeZq63cQpjaMOp
Kq49SFKsaSnbsE3R+ZV5I45MZyxeQ3Vu7YBRDX7SJzoxQBB9fvu4FeTRQKEqyphzAUz6Q9ia9h1Q
NAtCg11cWohU59jM7JNcU0EYcv1SYsYpPPvZtZ2Bkga+du4NH9GkNYrhEdAhiURwy5/Kel5ho8Vd
2wfVS6z7MSLFfoanCfjfIPhkE1p58pn9nOs8IsMgL+IkJTeH4/yhdVr1D5/0sVK5/43Tl59ici40
vJ4Xi+Bxx3lLrXZK0Vgtezg2tJliaT+2I03pdFj+LFPy15ky8ZkUVD1TaDXvRTLKaEYOsRWxGx+o
I1LUl7WJkpGAUz3AXyJ1buM4tToLJ6kulddUl9AqeNNDGPRm+r/oa5Rc0201+v4u1qfOm9alAJ0S
AExKxHo5az2t8If6H679kH5gs1x+Xnzr2AJnjAJPvihIiJt2bFwUCU3FmaYGSUBtQtfYdLnRc8e8
WMipQzPFR17d52TeXujq/P+X/36t9b3fZkO27c+/UPO0HOy6uYZoGhiUk59yxkxb0JGK+oTmE4h4
fWmk0pdqfakTvzvJxiev2GQC7lg4K1KnvgSwXi8Wuo1ms0gqysovbcB1V5zHFuB+RgM+zsTTAHhr
8jyJlsf7AoczbO02OP58eFUV7pJaiiNY0OqyQIaLGFmbkS4Szz0antejc1eHzAEskawvwPDICjOf
F0eGHFSx/P+8o5gMzz3r4R7D0G/LduTl5wr9vPv53jkz7Zl/9N+/i9dLmBshDTzTzSNyCImKA/tz
GRZwHCZnK5rno8cBe2D467m0uNPv3u/aPc182gi2lV5+3nVQhyIBbzzq1AtCqeROr0ZDdr2NVl9i
zBnDVTF4WA9wKbKn4E66VNli8IaDbfmvsWldStDLOAGcVzMIHeB8bc6p3kGRV+VYJNqCo1BCotnd
z4tcG4v5FESwVrFGZAXTC5Oeuyjqi88oXXj51XTIp/GMwNmT3bkmY2Hm6GH71SDXLA6hdQ3zNiAK
EqN3oqhvKX99UY8bzQDtQD7pvyxI/LuhoWb9eZcRMD+ONg1p4j6jLDE+4gq9llWJtSkF0+rsMwNi
YpgyyMuyrWPi66m4kJuFwJa9P6kbrTgmSmLhViMVQfHwZ8iVdHy1ZJBswTCV29JIvqAS33tqzA8E
Be5gEUpIyOAy4lHdgbunceTG4lAgymQMY/hPgVrZFy1Dld4fL2natVGFXYmqbfkzJ1ZJ06Mrr3iu
99XQJ2caEMOdYlINjTJ+X9BaS86EuyQT/5Ladk7owMlqsYiJ9fmZ0qZk2mV2B9dqvX3APvxJiNUF
RlPyQurVdJ1SOlaDxnBs1HXFX5BMmMFnc3I3u8y+bD/m4Q/Cbe8twJd4DQLlckqoelQxwrv4LZlk
UjfMtxcriBiw6g+VjJzvjPYFobN/PzQ20kfbHT8IFFkIopLFMQB3vf7Lvscw4o34QBIKNtOv4+98
SN9D3xo+FZFwkSMGNAz19AAwfzkCtSv3dCdXv7f9UIwMhQN6Sqsc9o4MeuMRBSYNyqX+3eU+Tai5
u9B3ttGnTZ+EwTV7uLj9mVApIp+ygBH+aL+78Rs0CPsPQU60vLTOTkLTtjVj7yx8ycEWFOWmpJK+
I5i1OIrcLTYV6Wk7WRDw0UP6i4A1Dl/u8mF3/hsRGe5bLhkLd/IDY37PquVROBASZ/UDPTTR5eit
xmI7GjnFmBIj8oBDhYGh79OCpgdwlVZz0CHAxDlVAMbMJSKPjCAxMbDtKSm2CFGv3WBOT0DjCEBC
lPs2sX1a1OWzWe/mxfxHOvj4SBiPdSHzQOBbQ5aU6OxX+WAFQv8pFFiFpCgTxrVL+qgmfEFlZ4U3
RE+YHATsAJjRz8sIkFavmouJT34hYsPPO+ZL4hIk5FhmAg9F0/U3BgMI3pxGR0NdaMiZSuyzLgQj
nRIMEtZS/SE2fevBufnU5NjueQKsE+KkmupPcQTuyu8Agu8ff+WHJ9MS7+YOWOGouHrzDD1ksO1m
G3sCgkZszwctZ9iajsZNhS5Jp+aJLaR+zU3SMnUDDydoB/lrGKxXEXe3zJ/LUzIYB6JduOH66rdO
38USKzQ/i/0zkmdDXP/sBAV9K+/nlZ6qOrNXtJx0kw+X7Li4ZwMq20kTAcyLbLNrmWDTlQYRTcRw
IR/+v3c/XwO49TGmi4gGNb0ySQkhudIS4DaOJrsi4359+fn6z7vRBU2Kw6LfZxnuqZLYucPPX4TE
TF7hnBWzk99x+IwKMoG2bEs9fhuRQLTZtDSduU/TaV8Di7h0Zbqb/aS/nwdBtgrtP8R95SX2Wvec
usxlbUIXGRQiunI8F1wu+mAo7ZW8L7XacbGexjFXh58vl+vfeTUBEaj+0OFB+Ds1nNt+vp4FAf/N
+i+K9V3VdO/LODwWK5rLbfrs/udlgSxOTSmKmXWbki7n3NwO2xb6T1h373UVjvceTJh7ojH/952A
Nr1trHCIRPpRtOnNDExNjeSNR4IF70ezp41DybxPUx4JZRuHYo1Y6FSZHJasNZ4rkKQwH+WOMDva
I/8Yn7in1hoeZ1KoEE1YW4yC9zRD50gHZH449nij1oofwYkfBhnTloUadslcxERqtFE9eGZ+8Kxm
3E6kyD3nRZ7fr+HLWFsfFU1Bd+zCfR4ykSaLUr8oTJkw9cybWYfTcwMTv7Z+xUylwwYS18AsGVXx
M7pbsdN5TWRuOR19vUz3sOUvdDN/JXZf7WrQVxRQmfVS6s69ebO9dYwmRmOZJyf4i+IB4AVH2/zR
6PwnMqaac0XQHgnliFinjokTqLoU2o0z7TsI0i8exvKLRTQGomF7OQSGxqIjpvxlkybjCDAKRc6m
amRzSXKiDpwOvtDC4xOmf2F/umfg7NmuNCKTiPNAgPGR8RDQDGeWOODAS4yJk5Phvjfo5bckk4K6
jk3/5Hamyzk939NVRmfbTrQcqmK+zxw0RYUN5khZ8Bcx7mIltu8Wj+dXWcbvsJru+d7DbTAd+iLS
vlF7iF2BjgxdIU18i3HXqAyxFV3bvcEMRQOWYORFqrx3RvwLhJB4efOvFURmoiwVr0WPy0cHwXSt
Km9klME00NW30ija51xlvzIjw8eWFAuyA2kdMMOKbh6/CSTs4NpMxUWOLmmWErSgQifFbN05j31b
3caGPLqauv7c9bmz7Wn5RH4ceud69lrCMZtN0QCUkV6rjuTaESxJupXXXDCn4oLCHrirjXZ69pxT
M0waj581kOTq2LeyU8MpcyikLKZAB/KF/hnt8DmLlJp1xpGZlMXeHRlNOmVtHmrsnoKE4zu7lsW9
5TDDnAkX1CroH0pfYc1mvhhJqdn4DX/C8RTcek83Z0933aZdBqaQXv48weI9yMHQRDXDB56HugcL
2bhM3WN3VWq794zB5vvynTBrTKF2ekHx0JRGtutMGHZW89zrYb5quzPvtTX6x9heAL3yp7xoHOQn
5m/p2/CG1i+NninQs8mOOR5fQz1h360NrLyZ1FHPFSq5SA1WGKkJbcyM4Hgc3txVZD0XrOEMxUJG
uAL+Uu4EQUQ58OmVILcD0Y3bGCQ4iLeZ2Q8/kJs5f520ZgY9h9hU5LEGWsVSDjsszexup3SJ7rjq
yGybFLE2Uq2wN8WDydnd9wh+auJTZlfzQxZT5nJ4Kjal08lNvSQWd/SQnKbJ/7CoS32633hTYBAZ
SHyIM2vvA6dp73HW2XtiaF6LTu/8mFFAUvsvfU802oA0YGJ4WVt99Vj3TOspjvyD6dTdfbA0ilMT
vVBsJxdidi5223A6B5OfjdO3WJgZD4X/Hmp3a+T0pFOCW+5iD19nqdFfLXQUhxpz+VAumAORm/HY
gK3rwYrvxhLt4YR+E0ZRV9578boVepIYjBWq6vqzvpv7HUCu9v2zm3zstYPdIqquwsdY6Rczo1lg
T8TUkExWbXzD48nDfr6fFP7nwSzCkxVrCsDCfBfNi8ya9g2jh98VD3llfmujnN4n0ZZHx1gsNIkG
zks9vvsCIShSYPfM4bpFGbvoUxPP57kKliejks4TNw22GW+6G0y8Dake5LmpGNSSIDdtmp7Vb1H+
gKuQld6NMfg4xuw8LkPw5nGnG0tVvSauOz+oof6Ll2t64xnkm5MsPnYBrqVCvBOYBNW9F+mVZlPN
ftG7FyeNVKvUe0hH5GpOaKrCwUxfNBZ10yGLYUHgczCSLv8wcjreAvGNNU1DZKFUfTZJQBnwnOz6
WeAb7Ghu4gMFfqxz62yZMog0NEfomXI5d8SWf9B6j4ycFm+pXXGpGRzcjxo9v2eJ8qPQ+ITEwqwg
TDn9swkL1J/mZ+463SOhsd6znmx0+2vcc9K+pi37HUnYF+GSGYAbiGN91suLkzSXPlNMAdw8J+mY
lE/TfeuA0K/XRkI9J3tKELFYEqTj1N4lIbIBivygtxR7cuPSCiMbkmGqnLq7HH7SOpe3Dv3Ujbe2
bZ7nycteZo+GkxDDkdxRA9IZlybu5HCHWuCfiLHHVOvVCrNYPjmBf5eEMOMytoO7fuz9I87YN0mS
+8b3l+IjmSuxGdeZ/SxQPrdZ+T7aLwtWoQ/C1jyEiuNlaDFqJ+Q1vPsBWzkf/4mKAfk7GRMfksA9
1yB+tU8q++CkcOJ8fz37VukHYxWLMFY6KcsSOGdXdeS6Z+azR0ALDNvZ3wnLrzgWAUlyXxcs+/zo
uUCjDNkhrIs3vy1J77LM9GM9MUCXdOXdz3dO7bMtBcpFcIvbEEj7ei3R7ga+2tkDvbggEA3Zi313
EDaPW4KASnZvhkzKm9Ob/rGUKA9xaV8txVNtMeU42SwoeOHsfUPM/S4fh/pjKBYYAUUfTQb6Amsh
oBAh62cBePzR9r4SQPYPrZt/WEyXr0RQokPpmwA6B/+wIe+dAWYD1d6Z24+maB7N1hVobdV+XJhk
O73xSzeO9dEsjd46nrfHnKQOCREnHx7D0z5QFwRd840T0bDpA7AgmIt/Jf2xwpFxW+zhu6wTTFYF
RibPCr8KbHBZKfxjVmT/JkM/BgwanoZ6/WFH+7cLYuJKXyTchAXReMFQVoe16P3g7PRadjyDCjV2
kCXjzaIh2EGp/gg9rskylNiJOxRV0sO5ZDsPxKW7T4E3XrvKVRdl57Bf+Km78ffAvr0j7ds+9MJ8
SRZzuNXzdC0CFp15ve0FVL3HaVFfftPMH6iRRzPTO88FjZZllfGRqQliazFuF8R2B+mGMzsfsXVN
7vQfaTMu2A21QXcw3gTt4vHhMX3vl/qlDjn4uYSJHyz2X8Z2/Pi5530L0jA2NJankxmwimdDq+8L
blq7NW5jMNoPVRy65EXgtq5NFgDtF/2+4yC8dalhT+yi1t716vpAT4JO+/yeiTS80PyCer+4rAI6
eXWInY9SgH93CFfkIYwBdvoMf6SvjfcuqXSkITdFi8l9bzB1ZioDnTMgJ5GgLUQjNYbRmqStOyZt
j5gdn/KpsT7gI6QHKhT0yG5gfiCPfWWxR9nCGfm45HO9Oj3fjDyZProaDHHepY801MFi+rP9Eafl
Mxjn+PazhciYTSAd67+WxKzIKA5fFEqqiM2B3Qp63Uo5YPZTOdxLXXY0NWp/CoXkMCuFSo5NlGNR
iYeGq+YtjOFNYXSn2cQISdhqyX7tbumYta+ekv414US5qWhtfwiezh2GEnZ0e8lOJaHJO/IutkGW
zVBIk/wyktG6rZSz9+mtPE/VtwtjMCID8lfvgWD4+WU2VQIBph+Eec/pszt5NQckPBA/P05hTuzH
896sUsDuGU1up//DKkZbw/2ojSA/Ib5eSGd5dCjZPucUTDFWtbxwk5vMu0evCNvLlIvPJXwmEked
vIwDUUPzYofB1jvmpvcQVJV89C31rFwbdq9ykR10xRsNGv1qjPTNIQASh4JOlSvq38JlXDZ52LyQ
Llm+0VPY2iRP/XLSdlUTVvHdvF/Zi3crImhnExT+kS/Mb6Y8PY5iSU9LLB7J+Z3Opuy+sgFgUImt
deqNb1Vg+vQI11szhM+Az6eDehMU8zRgzQndQzCeRJys4jeCkq2y/YiN+JmeWPcPYSKjJBSdIpfx
84L7ZlNMgXwtQ67J7Ov03u/t+dQ5PJxL0+DBXygjNcGO8PUwZnTGY4nBA6BAelCZG750wfgsIMb8
E8WvLgCzWC8qfB7K8jlziFopXNYiW9Ljz/0STYFVMjcrGe8yuGZSlwlERCP05FE3EZhEMnWHprlx
fl0ihUfyJkT4lrbl42AK+Y88+t3cBtUf6ABJZIawvNusz05Ow6DGZ1R6rVMRHgOOkdhSADVA3n3Q
CfFjbdud22DOX+yge7JdBxmIVz5TAyOUG+qvmgdoo6V1FYwmb9C64WXY+fwwIKxg/kMsyhIkZzr7
xVV7HDV7BX53tuxmP+V5jpBiLH7hXHzEa+HQHyV/Yl5jgTqrp7i/sQJMn5ZjIAz0p+TZ7Qx/h0Rs
uDYEbZwGA40vPXRwtkXiXol0IUmeeN+nzAX82YRsHm0sMBlqhRTK7SuGFoj4OEUbxC7TV23+0mkf
v73O/LZFK99boYj1tOzXpZX6TJxKfEBXJ8/KlfIqVxdsgFXimdkBIX1Ln57LkLSUZcI5oGzm3PzX
S9Kvv8fQPpSTkf5uLWZyxco27wPXPJll7W210Ssk50F48CbLOrceZWU6U9a1snb33VxO7E4ZkhuH
TSFYit+OB9hE2xOET5Yl0qxpKu06G1fXf/5ctbo4jJNVYxYO4yuZLgkpi8mB5Z4/zYG/bHhiga8k
ACrIsM3uCyt+JOFllN2pGpdkBTT/5SkPrz8v3EcgfrHW7gQOd46rCxNxFSKXSmfjWgUVDpwxq+lK
kJFsZbglAhVcS1fjWZ3tPKB0y4nEzd1zv0Jq1NhR1xu1vCfDGvx6hz+8LcTCmolvV1lqtVXzc//n
i7n1UtC3vQOsn+M8EAxfS/+ahmxXEMWrigMeK0tqpD0wckj2P78PU/7sfpBldh2HVwAKOAONlFxn
m07FaNJlsvrCxyGaIsRCR1DeAwDjSOOjBB07yEhJwa6FRhKFUDLV9z/vSs0HMyTqn8vQdkc6XIc4
yyju//Pt13dxj8spDs0rKhRrP9chDuWUBspo1v/7UmV84rJjA1am/Yn0LNktC+bttpGvPVdtP2Rp
e15QkhFu4AVbYykZYQ0+Uose0qfbeJTwXX7Oa4XkRFkP9UKEj+ZUdK76rPrPC57PGf8jLNqFOC4I
RebOyimhOAdyjMzQkdPGcpgNGoiUacucf14s7by5ojV22fold8bWwH2D31YoTKBOHNWNkVzsPD44
Xhcf3EG0R+Dju7x0WnMnRuMxKWsmg6mvz75XgY4N5Iks5TbBrAJSYOMBPXarlDjw9ihXi3tmtPjc
Y4RgP2J56LsdDpzJhXQVW3LYlq3PyIieHQNKpwwpYdt3RsXz2Rv9fo849qX32z0RKylDZuwvvVDQ
jyobHLD2XqWa/npiHiI3wyWZS44JCRdbg/uduXbnqWn+lj7NRdToHcbYA3IjGIo4rLG+2cec5jFL
U3sO++QtTtKEeqBNKDdMZ2PhcyzStD0RaI1XuzGKrVx0d+aTCrYNVwXA7z4xWrhvtPgkH0Zsx7h1
7GJkgZOAD3pUMqYlq/PPu3rGnYPucb3yDJndFGLP4E97oxLLPtH5DeVlexZg9/ajELdedzjUUbzj
ZfeP3O8bFnl5QtmuVvSDS/oeDdMEMp1FLBLCv4gBMEbR9fL3mUGww5QsWzBD9bnK6GgZDBdZ0efz
lGYNlqCpiOg4XEoSTfZE977+XCfdB3vSUwE0BsVj5eZAEJgKH6AFHh0H5nxhZ7+nGiPweJsDIz+r
adcE0IhNd400c5JLomJ9Bnuw8mkwE+eJjI8sHqtRMUCDoXyL9pXXZy/kAjhREOju2CtKKs+wbKjq
pntM+hXfnDGzF8LzOQ0v7jVE47aY+VnbQHR0uKK+wdSe840gLPI842bgQSrF00wXY1eIENpDO5+t
wOHgFqPQAwl+9tZO+8+71rAY6I7xIQ8U4ccq+aZLX23dduZMJTZtQi60w3fGwlcaG69GB/nz3wHo
IAl6khaMb56NMqXKt0hbm4KGZmAWn7pgQvDQ4MhAfzsmNlZxZzlVKzhsvb5Tgn4tz9RrSejc2fam
j9q1CSkvVNRIgDxKDC+ExDwXMKBYBAiS9hJF/1pOxS4ggTdUr4b0OZSZ3Zs/9ajydb3nLsEN5jBg
t4G2RSyGJNEEjopAWZSHwTFuNGfruwEI4maxmZgxD+yiIOuaG+K0SzHVJq4w6BVlCSG5SGqOKARf
lT5aKB5uiheOfG2Iat8si63dE+wSVz4gj9Z4cfLxGTe3uTMJdMyzI0UMFp2ZMqtk6+U+ITosLoJr
YiQP9jCzsaRxEjkd8AbPDuSuxFQUrTmgG60ddTRg/UUmJStLXnAxTaK9iiF58MrmWuHhOHN77/KQ
h5U8iw59VlxeG4BRG0ImYwIzWeGwJnGO6a+JWyNIUmNUjn15XBUSDmdSzl8jOk4Y0l3H4cyxorn8
5erp4CRYtoV0n9i8AI2BL4gGooKRpKQu1x+TspbeefatcKNNd2IsnbmXSV6G0VJH33JfkQPfD2SR
77DSYIHxhx2qlDGSQamfjBSlMBnx9IbN4OgE4ZcFlaYoxvZbL/plDkl2CNy2OBclwok+QxTVgsvY
eB2qLE1cMhwIWx3X/4XHOR+7OjksntskUZujNeE6fXb694TigO0ODQBkracCARQehqvNoe5AbFG3
dHDj20PsBF95Ar3EJ7mDnYKAQHp3HcIaLqJaPvNhyQ+DuXBqrcfq/N+XRbBNLX7GRCPFGpM51a3s
3YMBqO0YM1t2/e63nciahD1UMJsapkzk0PSM1MhyhCmu2Go//NmFydUI5DPiIp4v78aQGdbs6DbI
fNgTVRkGm4CAiSj3iLHkeEpYuVNrhDkbTznGmaI4PSqW1KbnT9X60lrilCddexDdA/xSbJaCXy7I
HbUVeTNyIw0UoX1+6PrwJIfMOMSZ5OLNeNnXPNlxRI86o5fDpx0cmGUlNLXtr2km3FAlRMgh2jYZ
lgh+ryEYL0jNfW9uLpTg/ooo62Ci8f3QBpfcx5A8dL6a7ipYJpx91KVcygyGZBBjxOe+kWGHOkux
+GdzBvO4d/+GNYC0tLRfrXn+UgMNLLrHnwtl757Z5W1oSWQk1tO4rElrDADBsa/fyUbMiBqxzXZo
y1/mPMVgmGb9XRlKBPGEmex1QWu3Df1b7CPfDHL1GuakglTYMTiqTf7eDvXvvqcHkHtK7/Jm8Y99
oU+BwCjsjWiPl5k6YMOBN774mKR0bmcYZIwvHdf0DLr5RVUo5QqcHxDE0lfaXExl1pekMuN9XgQv
ptPnu9hbOkqyFyGz/pzWXzG63j3CHhyXqxM7s+cZsisvLZMELgZFqCphP/nw8Wv1S0vyf/rK+6zV
+MrAqzqMoDpZWM1TlePzk6ECDG924VmjZ8kE8hpk8SRwId7OgQEEZop6mwbCaSZurnGKidy0CVHn
3J/tHisSgeL2Dtca+VeOcdeTz7OPg+TYIwodS+zEafJYFmfDmN4ETB7fbMXRMKGzlALCvp6MamO3
lNodaYmIAsMtW69/oObR54lzR2rh1eA3f0eVjDaIeWmkkdFxc5oPECjaUz1nqLtSZjmVljvuXGSc
A+djWdPcDn1cpGb9YGs5cW0pLemP/ZN2QXOmd2k/1BxuG6sXcOKn8rIEMyGUIdlcC4GGof1SBMi5
ilx46EGc7qEBFxsn5Ne01scych7KGzd9E4koKFlZpkYCKYlLJ4sgkR5SDqgXW9RNhKTqu6ZfyJRD
b5X6Um+GAiOnr8Qvf+iKi5X6fFoFZlSGvFFZ4UvOSBLjbPhl8oHu52l6htAAdygWN7/Uf22DbaQz
vI0M0uKuqpvfM9Fe52QaP7/gfuTRkDQLKCgbxmdW8b/LRrkJwstSesbBksVfjqZsu9bK9IX7CpPg
kZ7Mp7T77pgk36JVDItJLzt0kmg4FjxueW6D3BqzrRap2BgAFhHLTe1DkXrQhf1P1wdJs2Smd9SB
We2TkUZzGdsvgwyyU6ZgpuikfVjKfw70kCP60L8LERZ3s0Up3qDb3c3hP8Od68M4u+AWDW+OWAZY
xtGrhTtFBUXUZcDG0DCpKEoGKoV4QAJQn2lmGaimafE02ZUNmH4DEpYd6WvjpWhsBDpsZ5du/FUl
JavqTPil8GsU/+YQIKzCTF2SgU10ra33Tfuo3belNpb7hoDLavJhx3LltRcAwh2ZmROAyc3A05bP
vxmK/XEzPN99XYpTmSKilOJvrIJwj/sDgYxfttCWK0ykrG44CzAYSQwFu4TjKh2c1d3mF2soFbYJ
owG54cSAxKaGo9qYnYGk9w/zDNTBH+U1kYRtOqmAkzV7z47jtRzdubYqrTGEOcCYEaBAMC3tFz8Y
1YuWaBOIi+7/WKk6INpBf9F3JwXgl1JaPhaj+VWqejhW67KdZKzWg/oOaaRsmcN3Ry/fwhaIvCII
sYtJtpXY+Vul4cAs2XrjgHAd8qW45+ASmWTR0vbvXgEB9Ksfv4ZLG9vPwZqg2JEr5+Ec2c3mdI4n
iglMhcm+97q/refWB7odW2PKHdi4inA13zwkrSqphm0/GmX1lWQ2cGBMmNGSj962EGYaLVV9xUpQ
XIF40a7hh0sJsd7B7yzwaYXAPlIxw2YovzM3Jn8qcb7ceKmgtfR3WHfpwZDG2xvLZTh65LXTks83
9kBfnhFRvdCgLxLM4n3G1i74iMG40VGVZQhWGheH2b9MurFpsZEHNs7joW/RxUBo8rCEwLIgPR3D
kfswJt/kUTQPfLb8r3ECKCvvDooFzRisJx4mmkau3GOq7djQFIhpkpEgRDnbqRE3nRlfBN/xBOeY
xV1y4qM07+9XbGWkeut1VuSD2DTu0VyYyPopXlOjflbj+M8dhzMSp00bp1XkjxAq2sTajhS6XRoi
4Jid9mbI+Gqnlkt9DhUMbkZEWy7eL6XzZ85FSwHjborMdznHzodiImgzbl1nS8Y5M0pwUFsSFeuz
Yma2N3V6c0hlP7nVfWWry8h0dDM6Q7Dzwu42C8ldmWNbEEnKPDxJqiiM66ubK1TaPOxREJsg2UA2
YCHxbj0e9KPyvX+Ba2x7maFx1GEKERav5PgJRTjYIrE5YJQWh4GhC/ihLT8nYI4K84lgOHaYpf4O
xRhfndB7TVrIzElVfai6uG9mBbTBwVY1YhbMuS23QxDT4w+cDYNyJ4KKzqTfXbYcDRGwdM0J+RXR
LlYbOTXAb9nrZZ9xbOuU/4/MnLt8zFB9+/9GTIUPmQVXIyWKmhCbe618sr6gOw/L/ElRAiqvu/0P
e2e2I6fSdukr4hcEwXSa85w1ZZWrTlDZ3maGAILx6vvB++v+pZZarT7vk9ROl7drgiBivWs9C78R
YW4bs0AJ3xWhcgw3rEtrD5PyupUDzi/O1kVhaNYSHJZT3JLGYbS29RVCIgWEgIVH19oQi6iE4hlJ
BDMDSdU5RnHVUbJhDQai64HMtty55R4mEpERbiY6/JEk7bdS2uHiY9tEBWC+bcriDVIHZMUIY+sw
HAuznPHCYSqLA3L7ZcQehZ5irrYfUwoRMEgXvCmtNZEH87AgcjZ649p2U3td+TAJFawa/5w17bvT
RIcC8WkTLvnrzGzqDTO0u8+xwfeGY49Uu/JLJk/9YCzT6uci8L+yeP7yhIlJdK6A2oYptx91Uet4
Q5Msx3AJ65vdJuCZ+tWAxLBDIq7W4dRthlrf53qsyERgCaCOpIWt1xv4X9lmGQHQZgHr4cQMflmQ
6B4PSCxVlBEeSsOqTo3hMUIgObXJRQWmOnDyfaFjZ//f4hGhrh8xhBYSH2yTwbobxAwG89SUzj8x
CgzZfOIY0uxQCsT8TBzP2JhxdC9nxa1HtA4FBsyJFwfYX2ejZxdYvxbVvHHnQJ1140PaDE0wcaLj
+dIl/3idjwWO7K+UYkPBpnXyi/wfy1YHuyIsk5OM2niEt7Opa7d20+Ls9P0/uJrCGy4KFvCkT76U
bfDAO7XgG96DPPrROfm3q73j0DvTc5g9s5hyo/00x5p6YLmqCuUcsL2QhVsWhCnOwSbFSbNGa2Iz
FNTqJdppgHKDCj4DPM/vimWGzK9eOd0gX8g9/OLwFq74WHxWrWmhbvL87wgl3Snt+rbc6s1uacfA
veSTfm8o2J27ndnXxCACw7pPlXxj5PhTNcGPoIABSl6RU10YB/l51CHN7J3xMg80Nvsxh+XJibYT
yeaVkY5LgZGiznPJuAXMeU3k342bRvCyO7YhtguGmnMTCcnhbs04cglrXz3VRPuUGIUma6ys4tPK
YF0XJQKKeUQQaK+092DGonJ+Xwun+OFHmFnZ5mc2KZrEdMmFBU9xZfxh1n0IMhmslMvt3HfpU9At
p2ctvVVZ8Rcji0hXIgJrbfjH2Z/B35A+dgZ+0B6xGGgMWHxIVC2HoIDoQ9OdSdzoPZwHHkzNflJQ
lpHA7hry8Doa7Idmj6DTkEYsEwiKlWQfmDDGF2iISC0DnIcoppQ8aAVPiAZ9g055KgwXzg6Zj8rL
EU4jB9PNEFjHNgB/xbir4BSXU1+GtNHSSseudGkN7gmQ9Oy9TY4da6eKjkllN4dAdbuuY/szE6yu
s+KEKZ1O1bsWA2VmeF53Kustcrz4yuycAojClqsCL9oawwa6DrP7uEj3bWbBehwIKS1XctaS9EkU
z/lm4+Fv5yALEgVRi6+T9TPPArlF7Tv0toWFqJ65eM+18VLkQ3aMrO45Yku+6lL/MGEOJxrnfYnw
V00537b3gHDZhPhj7TFbXxZHi3DSyHxpC/LxbmXz79FU46YmIhebM7d5Uf1pYclZtBYgYG3DaMKw
5yToQoysQpIyJec7iISVPe9E7D1ZjRpXs9+fbMzhlQ7+2C6DXOc5meSLg/6x8WHHj3P509Qk471L
E/+jEyy/BRaWfdNF8VH71UsXeXzbZeviR8jKw1+uRADcwDIxVhnqCGph08V9v3ZTTx3xAvxWETE4
fpc3PHcOTr8ofYN2jS+5N+JNXbXxzcZf3UaB+DDxau+mBG91lwXOUwW+k0wit7cxtOU57MgDzNWL
PTny52z6WMtJ399zNWVnPGsBuJBBbYVNC7yTE9JpqL0PEzZvc44XrORTBnZZ30tmj1ZnmocqCjYY
9+SOoTKUG/vFhFFU6eoV2zjTyCZ/Jup9GdH1bH7DvSQ8VKUophiVqzWXuQOgDCLbq0NEMGQfYQbN
qwgRvCilw367xLcWW3XaoqdgJnPpAy6j4UFMFT+nIb7NbaLFQwYj62RPZrInD8PYfBvF2OFl/kJl
qc9pDKkkkvh1srljgzySHSe1jRRcv8+uj+LSOtwWxBU4tqFNh3RI6uUL7InF77zims/JU+r0Ht8M
1XkOgNRdNTaMF+T8Gc0tdbymEWCGpgVizjv36DvZNWMou1ZuMrHhjK2L0vU6L2R9iKb2bFrhxVOc
KTwX4kvfVzCYkxkqooqnFaVbyFwTcgNkQJSPxJcHn+DzKjIGbAASqSOC46Sj65hZn62qoUYx/vS9
B35ZznaK7GTyM7IacjUeDpg8aX5O/utgFV9e7vxBRWWb60ynhOLcXe5kX6FFxFCKXSYsnuf24rhZ
DrtDOOcbrve9TMxgVbU/Y9WdCuO1ZouJYj1OB7f1vvDmn6Mg1/zmIm64iTUO1zy+bkCusZLdlrSr
PiZSfApV3GVDgp5U3RahYlgVNccYGhQeNMleILcdfW98KTx1+uoMy8TyOoxcuiyorYWHLajbYZES
BqwWL3YUMCecqSLF2r6K7PDasDvchhlhs1Dm5TFuglurHZe8ENZfFL9460wFgRieGZE4u1x060Ap
kNERxMNaHrmj1SGUw96H0kA41XvOht9VwG4Fdx0CSNVE57GcKGFxzd88DVPUtaDZAoFq9mauxHoB
eG0KuN+XzjJ/zi5FE4ndGHv0XlhX+IpYbuwIqj15hKE0LqYns43Z8QNhABvs1eTvI4sTlxfgHzWz
FDZVMJ49O0UNoK4njsJsozuIPSmtI3V2L+z2C8Qk5DO2hueG24rqhva1ZSpDj5u9rWKnYFvU75qe
KE1LpBTiG6aVRMPFKM+JcxHhc+i0P2anrODpFMFZRp9ooUxz2TZXRRCdPd3+8nW/xVusjuNUd7t1
aPIsLzxTf4Q9sDOoZ5Uel7M3QF+rBuvgZdjqWDvmEuwo9dDiRcTyfTA1h2xEUCmaB6Wmw7EckkNd
Dfemkz/8oq4OVmU563oOD6llyU1J1+uaZJknp3GTwsbJI4h3WYMvFCWwKML2iAmAaIeTVgen6eXa
AZc+TEzNdDldYz2emIBRSu8dzQw4YmPshgQJ2w7ktNE25UWGqWGMhoSW4Cpwy4ojAUV0bo4RplbO
swU4Qzp76MAA37KemccQvgmiwbvU665sv34M46+m56Gr8py6sIF2DqZUJiiUNRYMFx+2PM84DLAx
qoNLdtyloYlosiAVn5SgBGt9G+PAYP+Qac4SYBUJXyWYGeZsfpP9PmSStcOO95PrS6yCNPtTo8iC
sg2fcsMlJ0dClZ9hmDIF/ep0oe4QcZOVVbb/1pP9/4qC/0utmBCU/P2fKwpe6VajaPHfhrKlhuzv
3/+3okCK/+KRZjIu9W1hsln5X41iNpViFk2YhJqdIHDN4L8bCmzvv2wLXInneFByhUVt2P9sKLD5
9yzT9U3bD6Qpl7Kx/4eGAiG8pa7wv1suPUHfgUPxEl+EFUg8jP9bpVjhpm1qoiCzNNzVXNvHGttQ
l9NZ3NiNedbGFF9L3FY8kNqrxN33apfec5NZVzeyXR7wSMLprIvFh7oluO2/p5acdgW0KGIv0n9n
1iPWTlfv6PzwGbKk3ruo5C80TP8WG4P3HqBmVqzqbxkWjBd3TPFbV3djbqPntlx8vEmA+CFi513O
qju6GQylv2/NgYQ94VZCYll3ZwdsvytrhgbJA/aUpa79PhXmP6lT4YdfPmjogL2mNeycBMMNXpv2
zeNzq0Ja75AK+rszVuz8G+u9MKU6w78C27a8+LVZnY1kDvYULiBY0v/63tAOTDZgINQ3pua76ahq
TRTRP9G4unJNuHs4XH4jVU34M7vpPVjmFTJ2Xgwxz49IA7S2gxsore8EQ9czHU5XCSzxXXWCsKuD
leQ/b6fs5Bkd4N0u9vbN3x2uOeu9DisiWPweqAeO393l65oleaq/33fQQEMhYmOfK8Xe1waLcB6E
/1pbWUaybBLvTvBtUXX9aAhvv6SO2rtNLt5zEHRhMCe09iwdcGIw32mrwSwhfdb25ftsDJ3uRUvs
rc30cFet9THqzKRCah6gz/vTe53jg5Ux9Oe/3/ckxfuQOPO97Oz2gF4tNn/3vf0QQsQYvnxpxY8u
eFU2OHkoANGLX0MxW97pFHSOsfB4FhiUnqLyvUpR8pWD67KbdfmO8mWfGF8QMV7eeo7/ZUYY8wYg
2SSC2vx9LDiB5U3ebrFUF++kCoIt4VaxSwYnf1+clWmGkc+JeMTM/GLqNCu28FozFXm75cz5wDg3
bYFp2RuT6EAeOtPDxkewm4RV/fs3/Hw57bnuUwB3eKsYSbMV5cQTNLLcFiiLDznZch9HDBD+vi1I
fEB+gc5RjvijlON0j7SOyZN4MCHdqQD4om3cLY2d/vvWDaqHNHHO4qMh8mUW+tGO0rtMHYJzp2f9
EHJQN5Hpz7/v5qrcG7K1LqbybtiR2kduj+K5LggB1lH7aMiWkLwW6P/OL7/Bbt+qd89sg9dCpXhH
1PSKUFI8ggaUcxHPT/++S9tvqwg1yuyG+Ev2KA260mguoCJ7eQvWk+R3ikdvSr3soUjxbAcjlttp
mLGEe8lDhxmXWgnRrGCr8sDAZh2DkCTc34/il24v2htfPWRg1+TCiFRu3z2d3maj4jLJGJME9u9/
PxSQ/m0m/LKotpzV2xe7EcbbQgy0M1vf/r5TQwSXEAAFgdycIqo42MM8qjHYc6t4Thq+UQEx7cD8
6W3S8WAPKn4NhUScE/A7niMYYVXmhhdb4ukTQeC/hVjZnxWf11Cj/1ZTnPsmrc9q4M4S87RDSHCR
55NXxfTzFi/vppQ7Im7GcekIdt90xDqkA64qts8oZ47zpvLGRe8kq6X4GCzv/A1ifHpjr/PaL+/+
/pGm9ko3Q/IMqzR7c2fgL3boZUdhiOxtSnJvm/D9peZkrCEZ9fBt5I5kh3HyWDv9mQnfustOaVeY
r2EeY6fQQcRu1B8ubtu8FnVe33q75GDJ6rpvGq/YWYmCfErPGiOr/rkp07dEhz+aEudx0oOcqFL5
mMwv5QwLQZJkahcH8pH1L7Yfzm8GCfNHyfYRc/pbp2RNKnRCG9tORsLl7ArnIQB3NOOhH8YlcVf7
u1alOAdjMo06J9DcmyYlaZb9kIqpj6qD4k/yMpalfhkNBAC24/vQzfG+BKa6/H3BDJgQ2RjSf/EA
1WKdGhdzmOdji1ZOdiIER7YddDlTOf4LBi+Z5OW/OhWJo2nRU7W882t3OGIw3niCwU5egjw28hja
bJ9dsiq5dsR0j2Ung6tAh+5UYnLmHOKLlJ/m0GyMasEilWl7lqP36AZrwBx2TJOpfC7y0FoPRiJh
kyrr/Pelqx1o2D5VLOZiTfSi+rlr2R43Mkr3IDGzRxpOX5HHmaZgdgMipb2nk1d9ZKYIt13GjzkH
wXDCaeOv4rq01cprDX12lpehQrOXk8Mf/n1fL9+a0c97h4TZNrL85ADRXH+oakxxpgzjrYqq7N4J
/Q+MzCAdso+QnpZbn8OC5IDVITObJYu5xlCUhN1Hh3U1K/q1NdU9ujt8sUUr74v80jcYfXXUQ4AM
KzUwApJQOvMYM9EwJZRU+Mm1yTroRQUNY8sfpan0ccDk06YKe3n67xe/b0xyNAjwck6aBXVksAV3
zfvogrmKDWzsJLO/ocSFBDjs5GywfL+UVfxP2ov529ZAWIqwmfYRvPdVnYJuNCpsiDxdi6vt1iDD
BybFF3O8Z74srgkPgjChCgRyGm0IYzdjvwOza5Vefq2HcBcI1XLRVBgVhJ1VR7cWD2z4Awtua+8E
xtZNHzAoB5JyzklFbWbo1D/qAWyQTM1vfzJM7Jv9eIZZ7F4C0mNOo3IgSzUZtO4l43eJr9XtHgNz
MXBsOB8QOt/g3gzMkuPhqzX1OyYykAzS+D3vfPguzDe1PKdx+wFkGkeHJGpVLlg0/A3TJ45xfMRM
US6cNbFIwx9ZK1xL92qQ86GX6SGpKKTheWQ+uUzPYK9N9RthsQzThTN8kL7u4vlX3TYQhQDf+7Ld
mkFffM8sFOuycEhsicE9JplN08UEX7qcdM/EK7F/LTdYFn33EdaiOV6gjrbDEK38iSeQ0TGy6kw/
EukPgILd1UWi8eforcF7CG4AhSBEvwWctdAUEcYxGGB7HVSybdxUL2aIfRSQhq7qUOwJI6Yoknih
04vRVArEZUUwKvmZ21O5E4NHg0IPEt0K2qWz1jmmUhMZb4cNaSlva+SQVyxMkIZmO5TnP0Q+vtC9
AA82XaWeTYdURymiWxfE4Yw/4L6hEvX5ixT2V95GAPfGx4QyqDv3w23Mcg8DBVCbV9wnEGJlkd9b
2eyoUbw47nOZwc8Dsfs6xd6vOOUvGmqK1kGfX30cYCe/LLBolEvHzOx/oOgzDcL5XFtyZzoD+IgK
w1g3N8kmBoKxT+MC43SuDhIGkOeRDkF9x27t0A8heoZBBM6AdIvnHrRhPI7Tzh8kgdwup4QPg6xo
xfcwsA9gA9Icu4II3QzZjAIejIeOL1L2GHF2M5eXv/81Bgx23VRMKxwx/HgWEzDQ8v94glukFHId
vc1olw5Jr+CBFwH5S2XDTmQCAtxMw5klZNeP4Y7Oxha2T76xJVU3GHHMTZ2m1rMchg+eBByVO7IG
MuXuiqsW6Dd4OSS15aVUH0zCOZMvgwHoBP95+fs2KjOxYhUmyrdMNIEnocLIxX4bhYfJglxE7wzK
vGMzRZrndAv9kIDzfChmHA8eqb1dNTBdnXJ/NZq/Zg95RvXlD/JSQMcav3lpOMETqFvVoqPNoXfn
k5o2XUfPg+k6lyGzjSuQx+hWF263wpwqtr4u+g1rRQFIguqCxn1uup3XyQn4xwy5z60we6qakogp
iHe9Z/LvzjxyMb7KcxYmbzYC59ErsHEp8FWI24s8yhhM2MkpQCHfjqnB+BdTGhRTPNKCYly1pHbt
/ESzihRufRUtJSdDRRmrq5f4ztgcxoompDmRv+IC4d0gpUZH0S2NnW9mp94pyIZbS2XYi5e1Z8c5
h1Y2baOatAyGFXkHPcrDRpfHKAW3G0Ix8ceYkSjPenQjzPiQV5KVO1GOHRGDsFWz0wwJeVRZ1kXC
lNtIOaUbgSMLrzEHu2Igal/NWIhydI3jIHlomZ0+ypmUEJMNNiAN0+gAVa1tsCGxFCdTII+s62Kh
a0ES0QlIGzd7In194t/l8TuXL2B2s6vVzwP7srjl8c8TAcTkLjLDgQKEEqZf7OH2xV23EvRYEhTB
7mMLgA6w0K5eb5X3ujXjHWFKFN1cnKLZKxh4gAKgt+2SRN6vzu4teiRmZ9snBn1gheCgVTQPHZjW
yaVgCfIffN+mI0fLsyk90x737rS9tbNn6p6cfMLW6kGNtZbNtM2u2iEHEBPoM+fo03Wy18RonINF
XmPFrExuTQ8rjFILMI/ExBmfB3f/ZACMNujOCQk+EEh2zp0vL1PItgCLnEI+x0qYtZ04qarZWLrT
2zDsLHA3LX6TeFoi08lhUhXk1yR0QHrjIraIcB38pKd4zOWpVJqLPa7BmIElFHrfuE78iNAQXofi
nhVzcP77Eo40MXl0C+1UxNk3RixZq4zvUqM0bhAZaOQ24tPfcENYBDPlJeqnT6TU7/rsCAqHu7ij
S9TUkXM3g/gzMcLkqEuuSREzWSotqwXK2t+SQPSHjKzb5e+LUQ+HOLPDvdEQt3aJDYCHate1ZYbr
wIitUykrY0dJwk13ghlvaWOGDpKDR2wM42mLouAzcQgifzcR/D1iQ7hxHCiPLj//q5wZQPGwL9eZ
ovfZAtWgi6x8KYzwjTYXYxuM0XgMscVLGdUg71p3XVYiPrDM1zsiLG9GTOFLClXyiYcraQEmJcNC
SrclzNvG/9nXxU35IUeXeBGNdYEPmI4u1xh3iQvW2Cu9K1vE+UnVKcVERnUh27DtAh0jqUwnP6Db
gucijsdF9676bWxLaKN9Ry4207eZDcxe1vZ05irVOR3NhgkOoO4zmoSqnTtEbCNH0W+swi05aHNH
WPByS26cPZbPrS9G51izKVoDEvwzLGumr54zSwUXJ6jgdRHcYvteX+NkZjcsoleOUenrTD38YPNY
ilsS2PaMZlNxokTHUEI/imESKwKlJrDS/DYO1B356fIlpMeaszkOI5z5fUwzsNmjSCTjxKxz0s1W
Do67857TxLXujpKvwhfume6Wr9GYM6anxK8EuQVqYKqrlbXuE4T94NIusm94sjoOvhHdyQMerhOc
vouahDrEeVMR/YVVT0923s/ZkWkZFDjFs8J/DafMXbsZO0ODZNsuTsvFA1YA+/TJxGUUrBkLp5Mf
PsMCq6RgC44JHtn4bNl4NNJUPTF3iZ5SNvzXosZBs8SleNpjiKAB+KbGlEUcy//o9OYldnama85b
unFJPWmsw2jWFxEH9i5pR5jTcR9d06Ql2O7h8WEsEdLNfNBZqQ70P5w6HTS3yMSZoqXf7QK+2nNb
3HGx08PYkQeoZPHc5IZ8go10zaGvrU2LyoQwcg8aDeGKt4bAo/jWObpemGPB9qLhj18xd7EBUfoG
FvDZpvsrddaCYcs6QvQihkZpB5mHlqlGa+YNkML+A5SjdfAs55eVdnu7xMQGL+2zGM2nsmgpkyhS
DSKpsm5eGV2LdGhu88TFLbxntvyco42ffYwQjl00eu4GJqq0ZtcWtfKjKgxUe+MbK5W/brijagok
uPRj/7XRmCsyalhWNFi556LBbOzM4CmAhC7Z9+SGe//3mEz+jcKd/7y8uPTcMKJ1M5qUC/9F4lR5
buXTaLLkoMTU28xLi5s2FXdIG6VH25dPeNUYQmOrTyO4tW4bPwyxhMKzi0Vvt6t++IA5WXaw2oMP
rlIwy9CNvyH+hfjj3ms7hOdkQGII9k1pTXSjuI8SHpcFppQFfjcCP9w4XkvOZ1arzh/8naaKXXpL
A2ronuzI93adz8h5m2ph/NDl1hjdZI/B560FQF7YJOfpoYEzjFN3Lcz2T1qJ977gq1TWAUWUmVoT
QIylarsAsnjAhrRPIrxopmeF65op/s7BN7oFkH7hOhoWAJsbYBdlSar2U/sKZsdcmx0uO7QsflMu
OyaKQh5KTMRkhugrCO3hYDCkNwzzYDsVoWBXfM2hk+IBAHo7CaadNKEZAodY2uPEjObhHOMF6esu
37ZF327zuksBclQIGtpi7bQvyq5BMwAcjdL4oTM4fUyTAe+ymG8Tm0gJD6KeSB/EnJ5KlAV15Zav
bUibaEr3xPJ1rkTh4V7usZ1x+mux8NH0M3wWUUtBdc+CCjpDyGc3GK5GOp2RRLtjALJPJI95rJGA
MwyonGLCzSDRoIir5ivlyQ2xrvJUT9JdcdH5J8NT66yz2AsY/LQHMO5qLt2PwnhhBPZOoYvHWFH/
iHD0rRu5tHuRZZ0FOL1RIKxOFaPa/tOO019MpGhXF+Z9xnUAFfGCBJyGobUzCjgVyG341Aj4R767
I7pwdgxHHEhDv9Z+jZk3GKGvqq9W4RwzSutkWMEr3VX/EJBjQqv7bC3TYCO6GaeRzyHV5/9OLPFP
6qKM28MljqHKhrkPkbOZTm7jO8clctnaNFtgtt0PZtntaEAnsZBYP8xQw1Z3MUM6cLcsrInk0Vkk
MAdMUITXREowIiWQH+mX0VtYPF+ARn53GoNA04zQ7gjIebX+lB38y0jkADIpO7arJKKmivW3ZkK4
mpr6OpmKvSnoWh78HaVlNpwPt3yOLYtKPAsJqYXRXVqHBhbOpilpjvGs6gMTbL9B8P+VESwxO8Tv
rLamdTx0O100eDVSJ4UpAZ48xpEThJzj4/xJF2SSCXmfZobXLUBy0FaxyWnaV9xHYifchqcMbMiG
MYZl+/PRlYcgH/FvRGwdcaThop23Xg8kkuZjQPMTJKOm+NinI95RNzsH+UANkFfa16aPj2ZS04Nb
sqI2Qd2tuTI/RomExL4u2iNfvpqF6I8u5Ws3VIR+BbeC9iJjyDdjHj5n0Prj+MpVnqygL3b7oihJ
6VpWx1YoWyHFp1tQlS//MpYs8hs+W80VTbyH2Mba4SYDDNKmEGursi9h3lsbDG/RNhT5XUXNN0EP
+7CcpLqaMXOu0ufO8P/RteMttY50x5BA0nkI6sivgcBMO4qu7c3kTIsdATfj5Cv8tKDa6Psh9tLy
N1tMDRtqjH0+00teuvGmyDJua4XBTsz5row0HXRIlCuzhTjsZzy7hAI8FLTf0mveR8HHtdFRTWHT
TwFca+NUuKBhy7db7sZ4HxS4LBzvu4TruuoDRWDBbj7i0H1o2iy2HuL5WmagMnJ8nH1bHXs3ClY1
zsxtcm9Ln0zzTAVBOXm3auL3OEGR8krzt5/pgJ1Uue9iok8GB3Nm4sRPvCxb51mYrTFyhqtMskbW
/NK2tNVZO37yT0aaVChRIn+KjZc4CP6ppow1QlQshNN0Meq2fU9+p+3ELVYaxcZ1O2PNSYqf6KzV
WsxueZATFK1E5IfaA54YTdXnVHVEPhrtXH2ejfhsmcEjV6EeOMQ2BCnExsT/AbBvb8JG3w+kildF
VRCl9ANEzOVe03A0lYjO/qE3/PEU5ebI6biNd1nxxuG9mmwYggP0tdBW+6gFCdaAvJj0FJyDAQMq
IFscuaNbXXKj21pV5xKicMNd96qG5hW92WRuBQg48N1ji4t2W4TmtQNLRuXM+OSLJ0ySwHOiOtj5
fgv4pytcqI7G0uLQFZCEEXEmMNkHlAXo5o3a8dDZjXM13zBlEE0efDrlrHxvBnh/8FaMGJ6BNQrS
9PhEawr99oRe2M1oDliaLOAZvM0vmsXwICMM2ZELxzhajCx598J+scHf0n41pfnklYbxyGnXvpHZ
+Kx1ZnDbeAL7me2ccG0rwxxey2pw95OxOC0pzmoN337NczmSRspxxU0f00jNLQG0YlOTxR8WPANg
+lXHJeL5wttaNlYWNOMSJeFGnnTbTVaNbM+gtVoYXZTrceFDZpUheVotRohS3LWl/5F8p4wlMTB5
wBQ0F7qQzY8Kr/+6bANgrjo+R6pgKBZO2G1CxcDMo9GYAPBaz/0lHLG4m7E8kPb0cB9u7C7/jJZ5
WZ2Ez1Aep2tpBhz/WyNfk2n/NvqYwhPKeGjBwwfvg4TJOnvnDdHVksFOJr6/6noBTRyrsR36WIYy
h9nDdGKfOW5ppYl3djH9JoqGyBEPF82mzreHK5gAbyMyyJ9hm7xEoG7XU1e/OLCfcRiOxE5S/RFX
FqSeFmAVDSEkHBlVxzXfT+upi7bJq6HJEH2gJjLP9N7phb5mGe0MWZi3XMYMkrEGMlkynyqoEpPx
u1Tys2qmC7N79Am3xAFL6x17UGr5PDz1eeN8WV76p8QGQhGjeIGMPO+cTF8cPtV6pFrgpfTC9jAs
0l4H1J8D7WeWJmxe+xwRXbRQT4mT2jpbe+2A4NQ/rBzac574RDllhSMeb5rP4aGMDmbiaB7vuE5L
SsOIodTb5T46lE51KXsXLkbinvo4OTS6Xzan2DpNhQEPXHC6wcVlU17dVhtHWQ+yzek56dF9qvmS
J3RP4NalOofi+JJH3jakUcHQFJL1jsFqhb88R4D12Xfk7mdjI2xHQOkUBkRo3nxBrGnsbfGyr/xw
o6LAPcsOH6IO40PAlnhlxx5xwRlfYetmUMM7809OccUqzERE7hRwLBlxRyZHw6d5yeE3PzdtzhQH
1oTHPcrsmAEENs4Wu8QmEBixEqeBTonBfVtEhErsvtnEPWYpiU8+AN6WsSoZDkNGwH1tJK+ZD8si
qDkNNdDAeTh5h1rUlJgjoXZAEvyoCk9bU3iaBw8Jpa6Bet+4w8HO08+GDeValGw1OEXEyB+YSe06
xJoEzmJfMm1fd1JyYLFqiDjez9GsD3KAKznNuP5iWka40gPBKJ0HbjGGb5l1lkHtPud9chvq6mWo
caLRN0inYh5tLNZY9mK4fuBDZlU+s5BUzyZDwlvdRjRrABT0F3QThnmCZtEtpntkk4MzWQez6C/5
3yqSKX9r8BG9tWG2lxYVAI6jvkBPDkC9NgFnQnRzS8O3rNCtxDpjRnsXvjGvBEdqOKzRbajs4IBD
G9gLV8N+tA3KqyPv4NWGSUnP/Fa0dQeyybuPGKI7ajU4ycO/afLo0ZGLwpSsinUDaQ217VjpNLok
8J126PVwEmZ1Vdr4ESuesERAaCTNkPIl/MRKdCD26aYrgKHvDN+gEayoNnHtfHdsBNehDt6cTHK7
z0RUKCDaTUZzGmZ5L3MiVqJQm9KKw42L4h813Pl2zw5GBzU1TuM9Qh9sYwB2Pd1UwxRld4SLVeRT
CYlgfkPFeiPoS0plyD8gQ5g7q44odlQW9FW+J3dy9tNE1I2KXnrlIe1tlb1kGJovLNXLXRKQbxlw
msMR3UaieDfDvkLHhgrRzOXJnDns1qaXbdo6fctMit/QpvR9pEtyYu9O2c+1noun7gO++RUvrnMY
O/UV51GwjaPxJQBWdZqGcBulLrEIJwZFPJHji7zCPUnG1q44jTmVmDn86p3hfth64m4W/US0DLKK
y20k4ZVFM1F0/IskKFIDHKxHE1wX+8eYWmaEZaQa43+wd17NdSPZlv4rHf08qIBLmIjb83Acjqen
JL4gKJfw3v/6+QDV3JaousXp9+nqqCiFJBLEATJz773Wt0AEIDDfDS0d0tCJPkam8dijRKH4GQb0
26NGXeWaQBiDWx0w6m3Lfks3CUy9/1kTaASMKVM8iyYciwjVagAWzokLRKqmpgLiKk6OlR0cNR9f
Ivjdufycgja69KV6Y0d9sMssZ1gZgHDOrmw5JqhRyUmCqAsXyfK+YXi31Rzlk+XahOywwBHjZm50
i6S8luZbUtnizEx/j79XRxzAOaCr+4zfUw5jKLBgl5j1Wlf9Yjv1sxSU9HjvB7KPSVHOdJpIzHo5
Ek2fGDjI46AlRG61Bj3n4mGwh9mSju5jLOoPLUkGEHYR8SmVpJVXf5Rt/FAA/yF2+DwKmpr26CJv
BA2iOw1viCW+IQr7blBIEn8Izx+OOY1t2OLt06QicZRDA+IuNs521Rpn+GvK0TJTT6K3dsFpPVUk
FTPhf0g0+TiZWbttCpMhRBk/qG7/ITBVxj9mNh2qLtK8kdAhfKMJrAdaxV3kBvMgjRU8VNyPCtUA
R8o97Wn1ezuaUFrAA6sJ/xG0wFzH+hm34cqt2gQq7z06UarPbZYi60YcjrVM58aJSmxYKE6oiFHy
TiNDQTfdQbU5FsJ5hZVgbvp4mDFP2cZ33Vdb0EqhGX/nOhfIOF9x8b0g/U1oMm4zy+ZMTigQAKPv
dYYXz47HV8fOHtK4udBW3eVp+dkcLAaOWm96wxMmtJ2RWPpWD4DOFrjgg0odvNyn+KwdgHbAWiZH
Xhsf8eZUHXwLdixHYyJA6TU7UeyeQrAXGBOL4t5EaurnVvpJuv2OTYtDfmdhtS4Mj/CpT4Wtjlul
yyW4Xf0l1Se8a0QVZpymMX+rd1XUg/TQQnBtAc3nNoq0dWll2aHvs52hh2hUp+lRJPHJb3jJiEeY
drES3BYBI8981siROfeQDnlyaMosfIwK9yPGlBsaz919GYp8N5mOunHIObKYxTAb5pGy2yvLCoFN
DYndMpLOrXCmbmtlMUS5Rj222BzOgflgplh08BOtaLTKUzeW/gmfo84K1HPEDtQvfRwNjFUBftpy
F7SVYBqpCM+O6m1m0v5V6dicln/FOGp//FczhNbBlzmVa7gPcHV5OU8ZIEDjKBT9IKrMfOCohi0G
MUJQNhf3ARFVegMe1bxQUtBU7x9qV6bU0lN1XRSa/1/K+p6UVbX/Vsra/OMUNk39j9fs6z+u33A2
/qJrnf/yD12rYul/CETSPEMamev2f8ta599wLHNWmrqmi3Z1/q0sr5rgX//U7D9MzbZ0VzcRm2Jg
dv9b18pvoYBFoOfCntQt/uM/0bXyN36RtdJSsSzb1PhCmutoGl+W3//yylxP1lzH/xo7TPmDL9VN
5+u3ktggUgppKL/k9rVAMifxIM3eXvrxa6t8Ioi3ip5sfuGa9zkWXg03HPbXjZpxOnd3tgC4TIO/
Ydxqf6phd40SyHDBcMM5F/jXpFJQmXgdbT11REk+uyeDbiMrUA0Ya1U0Yv1VpqTpho+SeW2Yfs9f
fSKknYIhWUOvilTUwv6EZaCPieRUi40KJl366g5W4GYEaayzzhpk99jqB0Fd+RDT2IIEvsKZzUk2
3bYJxOPNpF218UOHkK26V9PP1ZxqgDMsxpOCq2Dl2o/QHzeUcludrEwnll7bBFs9HkE8YmMLs41C
cvwI5omJBsrEmrYSx/sh3di+cdFhFhTctpSVgAzlFe4er3JqkiahvJElg4mTNmCff6YE8mn9h9G5
4rtT50Ghpq3RFB9bAg+cFvr+SxfcNFZ5H0OENGV3AgIE1wGtZ0fGG4orQ4bIbVkwxGvA0JmojQZt
iGyMfcImnjoQWRkLK470+hmcbuTrqqtuNHXyGrJEelKKRN2fHAzxpKZiEdOyF1Dy5LUjMfWH+ky1
uBrz/LYS7U6rT2Vb3ExDeD811Q2ufxIlgozVVN53FadA7kHetYdSZ1Tv+xebo8ZY3dTkXshR2eYt
+Rlgw/RW4EWtD5nrPsy3dAwEKbrE85nn+/liJ3J4xqE9sazucAXspeXe13b8Ml9GwWR7vvVZoHtj
/yliAwOX41GhbnzuDG34rV7S+TFo40QvWV/dtJNx1AinhMAUqfoGTup6xILH4Xzb1uaxawlbdENA
ZPEZrTkKJ3eLsdWcEFSyC8HDeokEMgFs1xxfoDAHx9BtGJXhs6ZqHJzRswOfION2V9GgKeBlCaQZ
IS4lsm3QUwyeXaZn6PieWkYk0vtEu4FxUb4zZeZAorM7OGgJ/b1jZOuoWheXHq583yhbpfo6d//U
NNj2aLVA2edqeMkmQp+n9DGeE34t1NR0rMbok8Jcgb687rzQO9whHdsaw5Oa9BuleckTKpUSA3FO
KQezYdd24sGi6Sm6T37vExvvnjCw3yu+tSbXjlPEnkbbwTSNy0BsTIockxbj9LHFvJXSSY5yg6t2
uRyfSWi8ItZurVW0ckgUgXQCpftVmB/IsiVTpiH6T56sDO4wQblpojHYewwYC1bBx1b9ppEW0ytw
JQWROk3nDfhhzPbbpMeHUujrsaSySdq1LcBUwHUFOrHJHJradNor40M10gDFZDiAQpiN9ZrzLerv
GHQa4fduerKhaBvhF2GclKFZlwU9MeZl0s7I/4BC1L746oesuCRDBIOypGf0mAeXiXbpWO1ovXup
Q+C7+mT094F+Y4SZ55rfSgDJlGVzsE/DaaAHmANgYl3n2jric+g8NQgIM48PHWeV2e7iN9lRZPEe
aMa2rDj4U6ylyV2HOdbqXlq6BzVoJn/8rHJMrFtWKvWzxXRcj+JDRM3s0jEuyLjpqumjHCb4PShi
CQx0sUQHo1cQ+Eg9se3phxVds8MAtFUDYBa63FYs2PivVz1LmklpqiWpZyuE6nV8lyK9zKfESSdz
l7W7zgoEiKQVormi4Q/ivtymHWgzZqRh+lFtsZORymNV1Chz4qRZnaU6nbowXCXis3DF5qcNFeHK
KPPsH1mb3uZh1sybjcmm+ZPl4sfeJExDx8LhMA1bLBk/7U26VHgJw4H3KUr3aLj2eaU8mWngMRq6
DRUa2n2wHXSE4Xy4WRfQ6sMSnHUnB2QP3RzIE0S3js2hQf4B7vtUuKSk4sPQTQbFldzZDnWyZV5C
EqcV5aXQy40B/y2Qz/gLNyFad0yaq2aiFjKDbYEAzWrZvFBWtnKeIzB9VhJG7BGlEGU1Ve+kchUR
qxMrCPMsT9f7bTDSmpzamxKAg1Tl/Sj7naFyFY51ibB7d7Sj28Baa5kLweUh1trTvG8UvXIuW1T4
FQzx+QKrhr7ZLhJgnFjoxjmftUP+w1rY9oAwWPigp/JHJeTi4tilHwGmX4i2cFKDzcu5ZxzFQAMn
XaLcjalyxwayS10gn/F5Xmz9VN0iqllpVbKfF7K6ZsGqWbSBYcd1eMz44vNiByiFwV78DKkLYfPK
t62jpSp3qDvuIxVN52Q/hfHg1bgRrbY5+UG679oYLTauaIeJ4sB6TtJLk63tItmrOuvD2ACSiVCb
0N+1DPRG+W2EjJzUC4+Mym3fkSDEtYIpKtlEoUAfU2NvKDPf28QUCjI8C9d2kt82RX5bs/JpqgKz
ZLhK1vP//Dx8Cb8wBcy/N/81H6O/5AW+Jhk0i7/o3796zFP+/7d/5H/8Qr983fp/L19Efss3r83r
L7/YZk3YjHftt2q8/1a3yY9r+PNP/r/+5p+GrHcOxLb20+s7X8iff+36mn771z+3jKGqb7+Yu+a/
8Ke3y/iDoA4LBYk7n1tNA5tW/61u/vVPw/qDX9GC5AysYdQSxr/PwM4fKudSy8HxBROPYNF/n4Hx
drGeWCgZdQf+omP8J2fg2Vn20zJD99m1TI2aWGOpwUv09ggM8Yy3MeBF75CkbMFAEd6BQjaw3dIr
bQNnqylSZgjxRsu6rwlatO3YACqhXEOX5DAAHdATJo7brcewCo9iqhkquV5rWf3aKlzOOWONrwRj
vJ6SHWOk+a34v55DHjA+zr9YLnVu1dsfw9KoNCzDUF1b198Y1CpVpj1BYczL/Zh0jxi6C2i2Sc8P
Zo3FuyzU/BDUGbEbQvXQe2lIl4AuJGTFaG5lgFZhaNy7Tyap0IeW6F9Ckmz74JZfyZHLtqZlw7nK
YZvwJUPvp4flLy5e+6uL51YalEOzl0/M7ruflnq3cQZXJ3ZjNYwqMpaCbPLIjV5CrdaZI54ik7Z3
ZqC7GvEK7sy+fuXmhl6XWnsE99np7y/HeGP2mx8JR7VVGgEW/6jGXDX9dDmBoVhTEKCEMEoidAck
QeQoj0foKF/Qhx8cwi0PxtASwzutrNK275IIgSGepb1W1gpxrGsZ2/XDCOiJTrBy7UUHHHoeqPqO
6e65uzqt07ajc8wPWAwhGGUV54QiWYRx8U5tfg0x5R2lnp0ZInA6s8T2739I7dfSb3nuGdBhbHRx
V7q2+ab0aygBIyOGc2KTJEHnqXspYFrBA1e+T2pPPwooOBPz6RQSW77q7OZeDIjaChKk7lXwcFU9
5AellzWJkeXndy5uflp/slsun4A7F7q2sBwNV+ivn4BNTJ8EOCBw9yUMnhWBHoJbtTwQcUiMa+xg
kKqDg+5GAMPD5r0n8i8eAVc1XdswmK2ZrjYfTn56BMpcDXy8YoBThHUOculsDBqvhQOT3SoGJuOg
HzhNknXvwH788eF2aWpvmfKt37kZOFzf3gxXaHxWQrjavFz9ei1waIqmx6C+Qg4jTgijELyWzEwK
KzuLfG85TX4gVpkMQzfZMoikKI6ifLe88iQh+bt+DN67P7+/sTaLOn5YLsfCavvm6Sk4IuhGGZIv
Zk+JB1GLiky7BpbymqpzKVsY4uSEPl4GxjK9QkdgaCgvQ8DYiLTE7p1btHy/Xx8YW3NMy6KHIXQu
6c0D4+SYkvI+nU/3QCgx3G8rkxFyaw79lQq0bna5yQUWM7+n4fC35hEsABfPccoaOqRhXuQqI2VR
cXjQlA5neJjEAcqI3gt9H5djmZACTnlcyosYOLMEca4cSBhBngnoHqh7jCN9yg9pxgqK7WZlCYrE
FDtbFzl3w1jlB1BOCanXAn5hRLUSjOI02JhsTIiNlemTE2jEFLOj+kElnsyGsZEPaAS1mt5mOTRP
y6NXTpG2RyAI4UrP+LHwzvtafW8m+SvH5W0DKSBLIxWJM0t+r4LVa5Csr/0cdzL6rGaHIyjcQOcB
ZMQiOgbVVRXfp7wUIHYs0PIOQU/jl0yrEEFnSPbqovDsPFI2WPzA5iVyq6E5O4xj+MEANeiVTGrC
IMnuq4FcZAUT81oOkJCwLn+xfG7p8toaJrACOEeWGyDHgxCAs4X6qmom+BMFnDeDVj4JxDurA+tb
NiXbUK3zkmUo+YO03OMjerFzRvWNoJWUzNPW1Hp+50H6q+faBRbHYUCojrtsDT+990hvcx3w1587
UV/V+JrQ9CLgzL0WWVygOek26G1yCVQYJml1W8eUg0xv7zqjuHnnan5fo+fGHGuzatsuE8Y3q5Bd
OgCfOilW1gBL0+idez6C71EqaEFP1COuAcbS5n0jN23+JCGWA39ft4/YJ8w8I4wNrn5PjOa779tv
SxLoMcLQOdYZqtCd+VD1021iYmDg86DpX8c25FzfRSrUIyNS1Z7IF/dF87GUuVa6VQFoiDHLD39/
Z+bl5c3rrrM+O5SFdEhJ2fj1+zeK2v04METzucqHUSIM1AOxjB60IiUaXWNugBNOXy9P6N9/8784
rrAvsDPN0AFV1fU3i1+QynCsdRabQWPyPlWIe4XlfzeBs6+LTEMmI7E6mk65ie3UxmtmP6OUVKPu
cx7p0TunFc3+fX/g3KqBT+DQwufxtlB2iU1XxpKCeDmuwPYKPRrNoRdX/mdk4QNK7nlwjc+CgNIs
vMlTgCvpankrOxP5EwMd8PJs5+C5r4o2KNtSsMksB2LZ1+dcBz6U525zraU4xLEy7Yv5GxgDiPve
V0w0jiyaLVHLiLXnrCYTVXucM+xIbJ+hHQGe61AJ3G2h0KiboJUgwwnGtT1SXHNCKj45QRx6MK2e
Qxa9LPLTW7dR02ObQg3Hp0mzxwBByVyKY3rg7ILMwFan2f0WJQtzcVwnqTM+wkXWP3WMbWyV3sSy
EFtt9J1YoAQPjJPQvcXPZtVwi2Sbj9DAOdnkhjzGtvCaToYXRBmXas6JbGzq9Ug5OWkRQIbjiuNa
cCAq5R6kNx+9XxafJEMnNVM/6Byl7nxgZQHbN4I0wxvaATwy+jn4yTyhk28xe3Xgkqhyeh5ql+1D
7g2d7SJOkKNXPGfn0JpjgdjMFf1YuRH0o3SXVh25fOrKHqIRtmCJ11d75OwZAO4hnRXK1XHs0n5j
2Vm8dci985ZlH86Peh2YE+MFCYLmiWgzAs0YcRkNWdLLF3VmOr1T9OLUwO6CpoWLYk4jJC/iKefb
5CldTWMIdkNQYKSrDC866Pcyqulc29E5b2vt6qO/zkOKGmsgUdFgtcbBcslxU5JIAKpFsulsCEId
mJuTdt4mEerWIWs3UdmC0tWjF5KJT7oqQeuzfcNAciFstBn+hBidSeOTKlFF9dOURe0l778uD3iO
I3o7Kd8KYgy93k+ybdL56jEmorsINfdYtHh5IOhTbzXts2pXRHMgAKpKXfsxHfsfiy7t91Mi0St0
rjRhmAajlHn9/mkZTAa/R1qom+hTJnUtWkJFSBHNDyiY+JyaVa5V1iayApiMxBNTGFACxFFqEEgv
tPfWZCrit2siwjjHQNhPIQuk5NeLcVvy14IpYOACtdOiL3+DIlfdy6YJN1qOAPXHezfvqXlhoQhr
29dK18V769Ff3RTHtW1qJ+qK34o5OoVOGzUU1MunVen43AIX260WYSyEnJ0O1mYq5DiXb3fLLQFw
ubYU9E3vrNN/sX2ydXI+ZUOfS/s3h0L0LUNVzqDddr7xhQu9AL/UsF6KcZoCB6PGquoPkwtgFyOj
RPECiGE8ThVOuUZUgEeo8rJRkDfyXn/z99uE7soBJ2O7KlupePPsmICx+3ZCN78cPUmiCr3lA5Jx
EK0DB9lYrxScpCreQPimy1lIJWebsJjpnUdnfjJ+3U3pyqjCFBbtGccx3jw5yOIbf8y4FBLjnM3g
huDZeihbVQewuc3ZRZeP6Z1P5/dta55i0uCxhDn3cd7s4TboDsMNGtTL5RjvFTCjF474BdGPqbEz
hXPPTOBrlNahB/X/i67HBvK6hh299K8RoNYeN/btO9f0+xPjciPoLKlUNgxu33wopRgIbTUhXOn9
y2AQ2BACZRsTdqkYW1UVuuhXQj30UA+BmqkJSuq/gq3BueVPxUaWPZ4C+BHLsvr3l/YXTQnX5Cyv
m/bc4/mtwTOU0P761DRWxlDX52jI7mv1oGlaSnPAFpveLpNtOLb6Vh3cC00oue7mV93MGOiqE63t
kIhkmUaf7TaE0TiDYrXBPBPSIdmvMQzbGXXQFPaQhEsyqbPkwWnc8KMNIDaKmhALVpausjhJ9yNm
yBV4PIZPebb++5/zLw5X/Jwu/9NYzCzLffNYBDxqlIsOGOyi+EAowVc7xdxKkwLlRJERi+pL7Fst
02HgLHCKY/FclV3goS5VadTb77wbf3nfOVXRiZzbhDQqf11W47Zrzc7oue+dc+4wje+X1STvIChO
oa+AhteeZ4DZhINrOxXTQXUFyhRsH1R4xGAkAUr72HGAEXOWYoSTYaMIUEblxgYJ/wE+v3qKQU+M
lQ2laPZxlevBVhV4kfHHJGk/Nwo5p8ub0PqCNhwIuneWyt/P03QOLfocS7MFosCvPyQZE3XqKrYB
zQ67smXbj2ZWeXaYk5JFBsRSC6bgFcgdFI9//4HPi/Cviw/NDeQRjkW/l07wm887d+3KR9RLH2qu
Rt354VzKiOV72jH4D9VimNNwcvX+/jtrb7+1QcOUBwxdBkAvg1bYrz81CEKqrsAC9as3dA4Gf90z
BtkQMPHN99nGl3JbjSls7LmUiFJSBpNSuysiYa70uTc4BrgXpD0BUVfLV6cjRKYvJvudC505ar/c
I5pQumaZ4NHoTDINe/MMamQP1b5h0m0pVcppw669ymb22feD8KZxqC9NraFsZlry47LIHVnVYRKc
/PqGuRbjGOT4VTLc+HQfbipM0YU9Nl7pqJBgUSfEGxph7x2PdDQuv124cKniVYt1nq3ubZsIvwUQ
owoJQaDr6TarL7GSODi4SQvJCFrYGYxQm7gDE/WMUjY7G5Hwhj4gscNCz89WjUBMWxdmFu20GdjD
/gBmW40ec50R6eRWoGFr8WBqFZpp0LG2miMP5IyOoxfTUmpsK7/GSYMW23QUqJPTjXAYlbviqz/w
eTdB8K0kHLd3jWKTRuNT25Heg7XlkUjZLOFMPDrDoQooD+pheEJHkGywwn+XPREoY30v9MILIqIt
q/yCSQHpGnpy3FoRFlVZ7+qaxLKuFIfKwL+h1x/GxsC23MIxsZwR41tFD2WKWMvGGqpw2zcQUml5
a8eKE+Umzwtn14kY6kVfvII1Hs/WZPYPXVdoNB8iLFK5eV/TI90TbIOMprlxIlmcxwReq1NxMs6t
2hvLMNyWLBkx7oObyAyGL8DjNxXv1hplkHnbcjye5Z73cHOq9dJfxKobTkZ+1RJUML2kzAosFLdu
dYpi5UuuYwPIgRxv7LlXU8REKWVG6cKOBPMeA1DYKkg9b7PyaTEHLeeaXOR8GVs+/OgGxYFz5yk5
LCfM9N8QeD4vb72Oin6r0Nklz3y4LH8RBRXer1J90nOcjp3twprKeU4m3boJbPVrXhrOMeUpW8FC
+N5E3VNoleOqn8c59A/ifUPwqynwMiIsD4ncCrtNTSJmlCpnZZx9WnPxmsb9MTNw302+ygrYmuDy
gCTtyYYVdpBvoQIlH+fL7O0cXNmME1EZB6+WX5ohgNQoxls/H+PqGn/clIrOa+SsDuwjcZS49q3S
eEC33jxJUZlbuOUw3gRQVTlInrmwI6ugby68x3Vidh+SwiWoqYh3DP79qzR1qEXTFxDj1ZlobnxN
GinHfqA+UP9Xh86Vu6WSHGa6qnD1vVEP2d2ygi033MJ7vzI13wIRTti2kg2npTVSNAZm+87dZhF7
bgyod73UzbHKjIoAIrC86HsPoz+cdOxIaK3PFeLITQBtarLvWKVVMiAth+kzD1EP+QhFE9pVXZvI
atCI1BmmXQlp55zP/yo1TKgOtC2P4C65rurWgX9Ykt8cNMGOOat2HnGPzbgOojF6hUAZRb9GLNPb
hp78eZD0DA263xzU7G0MxHdbaniS6kzjhDLWRkvc7WfVLRFtu5p4lkzqZDGspx6KfNC5JykJmRuM
+s7JwvSclFiV0uYGnoZ7xbL4ybLjWfvt37kuDY5QvR0MSQwFeNIQzXRIyIGXVeRnE0l9s5xGw7Gs
yOvDktkSY0T8Nn8iMhzyoA2TNYt+2Aj5WXel8aSrdOMYY4Dq0K3xIAkn3MlYqa641PKSur/WsfhB
pf8qp/msJjl55VZO/0zPTpObeoKIi7nsNrKOlGqlNreFG5N85Jg3blynu8SvImK6CWdA92Jzy+B/
uDvDyj7iogq9ZipfEz+DY2EO++U1n+zxQCtXkolbfhGOCrdoIn1Osa2NbcoWrUD2hRD2Zjupdf7j
p7GUwDkFLu1pDCk4TzB8exgDQ295ajBXrSvSnDw9E+SoKXG9z3VxySFb7Wug9EAPTVh68afUNxoP
ajVd4sLF89cmnm9at74THIBmRfedmT9jPGFxycvveoDxY1kLBhPXl8ixdenlWYmMzHM4lC6/5UoG
m5GLEqjnZdggb3i2/ao8GKC14Fn2Jf0iBaEOhDyAuFO8g/me7+iiAFCwjn1ThVfkDXIosovE8Nlr
M5Lb1wm45Loj9AuHIWymfXBj2ZV5kythAg182lXMCa92Eu3YUNMTCe0UCwqkkMA+O6N50t2wu1XE
DWD4+JyrA/R6FS4TuQopwEvmSPOvokytbwMzbDcD+rxeZOFDVJC+AcvXnNoeDzP6Hd9yCCGseJ6Y
8zISeOh1Ga5RFWHh7JN+J624X2diUlbJMBKuKhUeoQFvp/UtLN34XLnzogEx8+AQvIImJsUDWk47
v6+mg1maiVflUeKFbT6tw5bqoAS5dItQFQSTIb2OgAh6MTJFETXLAp32hb7NOs+K8KEPIcuYUYog
HMqaQ/zeeiQs6WxM9N3SMUEf7jxPgpyACLRCEHPimqK4JmHRyg/EbTTtgIbJNMEslNp1KoNjNGrO
LYkZuVgHZIBAKEcvbwI+uxjZxw46DtATllbZM6aZSkRGtY97dl7H58nDIZcUCjOicIw0gVdmRM8C
riI0kI2NBQnG2Ip3UZHvuzIX+6W4xYV0hnreb0aQEkyCQA7BVZnOhq/eahovdSL8W9OFodwldTG/
50TDFiZ4BJMFdzmskoB9IdOpJ5uCjwnJ2aWqsMVkeRLzEU936hTGG+hXtOOa+EGCjzkgue1XPe/W
aAb1g6H0EW8zI9+s/jwZTx2oLyMq2kcCKGivSjc7tDZ2fGlMMfqkwkSOxf4JN2NlC9rOQ1NoOwoo
PEK2+Las/bIKcWJUk/YgEcBm0ScmdEWDvmia94k8xNLVafH35Q2q/WDjw+tEGcAX66PT8hVMtqFe
nT4ngghXAZz2gWL+5NYqkVwKOdtRpp8D7Cq3LdH283GgKjXkt4oakHUG+8JVxEn4EdfqQECYxzoh
J1fkrPWNxgYMOmm7dECW0f9yHb1NMTWkNEERMKHEQclQwxJRtQ8+kPLT0nruOucoEhMefIJtXg4Q
O+fVshBbqgVUqPmgrWCosdbXEbFUbSZ2gcolsMpqncKnXKbKqrBGZPWquw8LxV6D7e5XSY6eiM7M
esq/AiWz79C0FKtxrD5PGobfwCf2KRpop6dWneGjDc+MFOO9FkHxWR4COfPBZYGQeLnOmHu0F0Xj
e1XUYn0HwqbB3cWHMypX3aiuYrqvKKd/TJV1k25HlpCD2kI6ImqVGLim7/dLJ345TIzx4K6T2pjd
0eMzewWDPRzyyx+YIv1g+ZzF4igntWYQ04+vKovoeWhN+8fnGbRdcOIYeq2CbtgblP/zEdWjxT8A
bWq063IOoyXD+MicMIZkGESVTWE1UD+4/cueVsQmgVvddJjybpemJoouVcsOzQQqwDLHE661aO/Q
DVk+2jqqD6oVWRuTB38zOY1yFDXJEg6Oldpqeg/SjbVJA/MV65UX45m5Eh39iFWLuMksxOQ4YE+i
AEiJhVWuc7otiL78wF5OsrOANjOZf/bR51vpk2oXmQxaXCaqNfIiYlsc5dmuho2dl18TYWqbZiB9
rDDwNU/t9DzmoG4kXCuIlV4QsmkvXfuOw/9aKcRHUxuqw5zktipdqr62MunbO+ZLVNv39dSpAIaG
1+WvxDrm6HhCsbYMo12W6MQIEReJoEaz1qXH5dRFxTitmgJnGCfgz47uM5UupOaFepzddvFEKUnB
uXxFzWnSU2bLA9ffXKDoKGjmCU4E1kVlRBLWKk2NykMkEHrLx+JEBOFEh6nn2KNm43DQAsYco6wz
lLH+ZlCeXT2E3BYYpz7oYLMbhLy4NPAr7YbCJb5E5GJS8fpnZ266LPOEoQechsEIZX4fJAhFWXzL
KZFrXRk4ZEcVSiglAHEVX+o+3g9unF0Dw24YNZReV+j9EVfWfGIg5KkJX0xCW452BM+iYzAGtoEU
6hKt5DSA3NBxBJNlU7prZ5Qf+jJ6oP0iDmaIx+/HMU9pZb+PsShOjn1eBDhBq61pMtc36pNPAefn
oHMmAWWT000LZD/hqBjpWKJ8HFdFNe91ZXLI6u6+K7r82pn1R6skfYsS6T7FI/fQFFFxTV3h+Wq7
ydgSrkvpPflDT/AtY+xKUyxyZ/FbZp19kM7QH4Xvn5c9iKICBCdi2x6E6KogOAvnTig2y5S20Kbq
pATVfsy6j0VDlrVf4oMg+6smMp4YDAuE+I8Xt8Mb5Jl+Q0qKBVIi98tdPc5z784Sm3LALw6YCksG
6oZUf8wHukR5VCYbxa67W7vhsCuGL7wkHQJV+gZKLwLom1CXeFTiAW9CWUEHZKYIbx9NCyNUOptA
dji+iJ5IMjzbHXEXUa3fdpisl7Nnkbc9LGPc1YNFtwPZw+dBiO5RFu5FDpgskyi7BVxJLhq/GmoJ
dKuM2d8VfasBmSIXBXkEuHdoijifTsKKybHXNZTE7g5VjYpQRAMgyGIMj7LHmTdfuhO0yiHoGx72
JvNBMhPBKYxeeU57fgQ9qjZtmca7GCAnx/Pk2NsKYbuje/GVOL/GsXEFMVocOQN0WlkcKwHLkzD3
Yx9K6I1d96jPIm6CAMH0usShwsyiely29oIzKYZ+Mm9mbZoDXBDCOa29+m4ZsnZ5e1fwfMnRsb1l
YZAiJ/1AV+L1UmuDObIuYUJex1yQ4zr92MPrzmON0LB5HVn2JFlx/kr7pMJ7ECPcVnh0mcjeL21P
Oit/Lkj1lN70yviF4irjMMhnNgt8eXW8gorZAk+3VpI2Xs8GjOW+cWz1cDiI3fKteLtqSvY63mld
pOxyJywAu0RHPbHOamS5QAnxnKdO8CVm5dv0deAwGy7qnV4b1napdHNSabzAaD/VqrinOaddl7tg
hPq3VuVA4zAkW8Wqj84jpbhQeRMYY+qf8qYkOkPgUbfxEBTY78JJK4EcMYWxp6zYuPhvMU0YazKe
nUsWMHTO5D3+CHXt6uQaSs6ZxIQYtxWpDxxj0wP9MKLpTUrEeT281CW5pcO0z6xaIHwwMcrPT844
yxVDneZh/GRW9dNoo0wSeYByW0/li4Dwuvc5EFd6hoA+L3HZuERyxbkGRTyWZEuXen2y405sI00Z
VkE03gIEJJR0aMN9EeP118ye5NkGPYDaRUxGkWOjF4keI7wvE4lhp6zTXqdqjG+SBseE6oyvRtdo
VFHSumZkSDWRmMhuYW3quzDapGVVP/rFa2LRoXHRwJ6RpTBU0FLjCDZlBVtDP2kcpSDAlPe53ZZE
3iTdruxrcqNmy7BPUUE5YX+KR9CYlQHPZkBYVOpBsU+1bu1YBKETIKatYzF91EOqZkeRcx4tn4Rq
cLTVZdRjm4k/lYXd3skh8UyhfwhnJVMw2SGLKwwXys19mA7QmGc1wEwHSM0dpWv54wxBuGR/hkRP
K1LjUPTjqGcNjMxL85UDWH7gw5iObd9eFWija5qI9SNHMtWF9i7rRt79H/bOZL1tZNvST4QstAHE
lAR7iaJ6yxN8siWj7wI9nr5+yOfWsXXyOuvOalATZ0qiJAokInbsvda/Ygldey5cca3rTbWXdg4m
mz7FUZf04ZV1BPUBeXsydjU4N97j6RmpJZkLLtIk9IsPuR1VDwmuMyurxzt7qqyLbtRYpcPkyvQD
vTiVbq/TAYunxxSphlLTSjVpdNc07rfeZSASVeCF0/ohSpsWS78HL2vMrhru4iqxsKsrQChRcBgU
hOYsyjiGJQ9CL7n5o9hYhyb+nsFlAOuBsdeN6UdixDdanQ0EqSOB6szn1L2a0S1cl5Z1zIVCMRYW
wcFpJ3xlRUjX1m59y+innQzDdafl37mvSKBB2MX0fzPgfue+iWl9xpLAsS71NrZKOKXMlOOTGV8Z
wzdh8Sy1diQoSp8IdJ+Gd4e/kpdFnokV/27GBd4E2xrXcKfZpgvM5gFEaAKOtfCU1I2zq/T5aY5J
2Rrq4BEWSm6q6JBl7mPFIXJVxj3nfhmBvea2B+3BQmpDhvDCfTLD6XYM+zIL5VEOWDpxz9GtMMBM
dwcMHCkrNRvTKgGYads0QLIqsrdRHnQb0wwuiWKS7HDW2VUI4NeRkOMmiQ+m6q1NkihOuyW4xaS1
mBlGBDEJm94njZAONrCzyDzUoW7I39NxOS3dzVoHv6Hy8gpl0peSV2ztpgDVPY1TZlLWX6C26rQi
4geZtMSYjeDGZjO7Hux1bYcKLHux9hDXMr4J7pVGXC8+nib0LMJq7bdE1x6mUHOPiSy8Y7T88/Eh
oRLDutRcbT1OvB9nZZ6sOdfv0MVsFuzvzcdHSUezMm0hyjUkNFn9afKuHTLuVrqCwGBxAOVI03/B
csTJ3i1KX+RY/JRWsWi2KCxw4DmtIBsHBJHPCN5eBdbCAYrZ74gh7NLmAXgfHk/AARasaiCSksqA
b3fSb2b4YqnmVrFLEhoHAaYlo50o9R04tQ6fIAjWzLL6TYoNk1bnTIR4gxl+yQUV5hO12Zumfx1z
gs/slp6BQ/hZp6AMyZZiMhZDvgXdsLUbfN5ukD4OcQeAJMu8DT7uk+fM4QZjW7M2UjrmTnLnDspG
QMm4E8LAchq86/WQAnfJQi3s6pxBulmlRZHe6MNaj4OCeNYQeiB09TFozTuD/IJVQ7b1PoF3CZgY
DKRmj9FVx7swdfrW10PrIpu22uQp2pKprQ9Y4NtTN56tNNZOuioeYnckG1UQEZdMb0OfxBsL6XEN
V3gL+emtT8JncL/PFgsN2ULgMPEWJtZcri3DZZnuxmSdEt0ETXut23hTazIr1mmvHzPTBBlBRigq
YnWw8xQr0ah7p5l4L6nn1XVM3TdKy3drhhTUd+D8dHvDWQ0dFQeGLEH5NL8OhoXixkYm7VYs9K7u
eItrZgSuH197AprcIFbAKPDaZDWF73yP1/cyB4CC6AXu8vrYBWK6Rv/9hMEF2yu5aL7DEliHhbFp
bEY2mvcl5m9cE31N6VG5DMZSuQL7+NDCt0DuY94P0vgu3UxsB4tMF+mV76ZWA0xpF3S1Zx5yS55U
nTwlTdX4WVM+mXb4FmCqpIXNkAOd4XSD/F/bRYUGGtLzdmrmRjZq2v48o9M4thiE7AVe5lg3g/AY
mwaBwnm6D5kVX5eR8d2LviEpTa+m+SSiNLowTnX3MPC7VQBIrg/17ngUU6JgUw2n2ZrVjRfWL+BQ
3INT2ryTxmAFSeUGwm1Dg7Hq9w55bp7Rk4Bcat9k0AXXteqftQeI3OF6SI0lvop5aeqNgE8yXirG
d+WN1JtrMu70nTfVW9MtGCPJV0ImN1ZZvjvOACcipuNNYBlHQnVWNGn9oWst5FbOGuc3840a9vwE
+kCbD1PmtGTGoTFUUf2Q5Rwh60RXK1Jf6NOBF4wrGBUDGXXbfJyIycJRgBv2MEnnXFaBe6K+r2+F
PdJzjZJ4PUtIF73UJj8pDOvSxQ4MAuJpouWjOKyti02FcmodSkLOuoN6GcwOCIfOCboIGs7qbO+m
4/rsUx3yXjfw9bw2tp7cRdKoHntdC/0BjtfWSjBtNRNfC7p6YM/tGenVwY8GFPBKYc2TUfdIi/rQ
aiiJU6cpfDip9pPSyccOxKhtYcFqt1WtdtzW1pHN9tYdmmwP8dBCmF1HD33TND46pOtOvFc2h74q
6cXFmDMX6tmgrofQ2318KtURebtQBdc2MUzrkTXf9zS1MScnPtlYGHv4cfloXMYl7E/Nlbk1YGpr
ET5q4kspyTvWYAsx3ZUEEnRfhbBXMm2fNPZCDAPzWYYkuIVh3t3nPTZMEXiAfwZV+hoCIxznLHUB
/7tzwwiNna9xYry2S3jzdIG+JlOW7qrgGQhUvREdbCrCpHiz6k9iNl8thGLXCfDVTaHi5gQhn4RZ
2y0PVgWCtdNbUiUr+5F9uj+6xuBnrZiv5q4ZIECCcwHkNn0La5GwVwd+njcm6HLrOfXM+VRvPXhn
x49/Mm2MDmgOfeR9aus0brcy4rq5dl3oa7Lsv+iE3TDa++Bj/vz/BPnvBqdsRZ6qFl3Jrm4I/AZD
KSiTT6Iu41UzLY7Lis5BZo6nAfFmmA2SujEN/YVw6KeD4G0iDpK0T8Alibsq07C5tpZf3feFHzc0
nwjEEnRt6wOWQ6K1r+wembPHPI4xVyYOPT042XvefX4Tzwtg0NJt+ATpNdFy9cYaYwic2V2h6X46
ix3GLAyXjxq+liKJb628M30p6kM7qDvjJgKCDAuebgGTcc5wxe2kvOdejSk8/uhL3UGUqhMiVrIU
j3fKH9zR1JbUmWU/QzZIH1ypaas++DolAYxNAGzmYCab7pRKIAs4mN3V3JH8nDpoB0I6/2YbrW2y
ZbY9DWVfn61zbaMesQUJB8OcDqc2L7TVMLIaTXkE6S53ID9TQxdiqdJz807k1Yuk3U4PitGNbBI8
sdaNSGBgB1Z9BcXW3U1QA6H7IxDSif8gyXYtIvvFjjIDziNiz0LzkJW0PDty3SnE8USt5DAuUfTa
W1DPLxLxnkBBtCm6RUSKULVoomkrF/gk/cR4VRBovept62tnReGRqce91PtLQgTUnhTVK5cIQjAI
wMX1vntNRpI7nZl9jFi1G86vG7K23E0o0EjWjveNRtujrVd0jsB3beBqHBhOmj5ZFs69PmaXyCVl
oW62g0NKWkwGr+zvaEYGSAeCh2GMtU1f1hyr7ParO4oR63/7ZgOWIwLju54R2dkxNiTPRK2ZGDyP
nvyqt8EdtrIeQgWMixZeNQxat3PyZTtk9wnAeqZDsS6zClWrkTInxKnfsE1oRYVjmwaWAKC7dUAE
jKAGN8v/yJja0NMpdKnoL94w4OA148OMi8LG24zo11ObjlMxQez9oRW9P9D0a5pnWw2vDY2UdSmn
hbPBGc80tpl01onLuS0q92YYvrQ4xHwv9R4JZQNX0d5lZXRbFukXcqtbn2Pue2plby51sRC3llYA
kpul9ghV7DTPEeM1V9BO0f1uJA0glTHeYbjE5GaDb0uOJHz6CzCLTuUXu8heQM/RY7HTmxjNMxz9
5GTIikQSyGJtG/XrMte+6UayRNCDchigNaDGQrTCGIbrJgFWa3n6HDnZnaSIQ8gxdSDPoeYW2LB2
TVG2NANqsmZM9wiHoOPQQA1FEjgy4Gp68yY/nolMzdJLGcj73O3f6kS81TnIcLtlHQ9zdJJJgEUQ
kSMlDctfON/W5jTcIQ8G7uQsLh844zTsXAsZ+YAzHCHDcMe5x7hEFSBP7F1wuG0s1GNL2TC6+XD3
8ZAoMb+j5exx6/CpAJDFuZbx6eOnf3wK0Xy/MUavBP+0/IpYD65yS7OvP74qy5yN1jC+/vwNTgFb
tuwksVMfv7GLwOnmTXX5+dNlah1IhxtW//7xxbhU0gRFQd3jGRuctO4aD1pkJAiMGJEgWdzYmUHz
oOsuJm2kcWzeamuAHGyNe69nIRop2FmIv3fcd+T77IBZv4W+LBS9FS99lwAFjRAToEdKpm7Ikw10
aUK50g5fTFf/hghyVyeIbpCrv8xxeFsMcvbTisMfsSZ+ENBbU1ryXLf41i06uJkBOzCKaWal5H0x
FCYbp/yRavVzHjkQxNs0X/dzduNGyG+AAOwrt4ngmI9fPUdoGxZId5DgHV2Avt7Zow85eXN8dqV7
cUdnPAMOblZkyqwM07g2xjbyw/YuSAB4Tv20xYs3cy2emnOts3uPs/tm5xehlZKjUwBe2QqekqBE
62gH0KuuDEGvgpQwKrEe7YAT8U6in8Bs2GKU2Bl03ck8phcV7gkU+EpMS7eL760JRYqGMbDNwFgP
ytW2KLBrPzcYJgNL8UYS+KojkSTPtZua+G7FxWGQ6089PtFCr1aZ6QK3Q7UpIsEak2TwCWf4jiJc
Bwm0CJDeDeoIUPyYt0qgpmg5YU4SI99m38oIXGyYclJqITGv5sDeaV7CreP1B0Ye+a5zoJM5ixBR
R3ltUSSuzMJ818kL2Snkb2sFA61Os4h5LNj+GXsV8o2FCEmSr23F19T4+8GWl4GQDPgL5S7lhWDg
0L5EDfdoJbrruQwvjT0Am85R3XiGCSoAKmrhreegYjtuKtZaq6Ulmk+EpsXZEeDDdOtY6cGpGcWG
lDVp270GHAiqBc1PX5AJg9FdnHmBSyQlVf1gblI7xgOmE1zpkhGJPSFbtjWOWT0cHXdKfGd0E+BA
CK0mT9tVdchea7Vcx1D72vfhtwQiH6D5ZPEEcRzXx2JVla1a2ZITTxrmd2xCG03rPHREcbtSlhMc
Q5Kk00Te6hilWcR4tTFrLbkYADdUnW5kccPG7t1nrQU7h0weLIDEygEbo4Y377QeACnvyWo1Mtgj
LmpXANmDmTI+CDHDM4BKTsUfpQxqkprzo1qP2CJ65xbo2pegwmfRXlH2EtiUCRdKbPuoS0maeL/u
6/y7TjjZJowNuPfI/Fo5rDNN8xvllLDpknUf0HDABjmsw8C7HZI02tJghWpUoVacHzRahkkF0yPq
ZLvSCgrLnI5+1JGfBwAy3MYx7BA7QyDomJss1naymI6WPusrjmQvMxe5Jh97lXYRRpKRdy57Br5t
TI/JaEKHJ2wQJJINVm4EIpMTG98l4c08jPVtH40vQa+gCQI0G2RubJkDolsZZpcqHSpp3Ho0nhjf
zYt6I4IKHFmTfcCac6p0jZWjSknSqt32W9W5q/TLHIDcCDv5Q5JSUU/wfk0ebmt8UWnRKlpIvmoM
32zXV5VzoEuN+M9xGw4wy/Q8Dp40rP28FtpBRlBMTRIlADvC7KttGncZmohsiUy3HLZIHXQ8unXG
JxoGOJQlSZJe4il79SRLC+4icxXwfpmA4XtBuUrsNTk/1h7UlyLLLscXEmdf6poZMeZBZATFLXpv
js45e67pjI+96vbYan6YFuCWPufUoAa6E8gqDGCfKn9J6/jJsLR3nFqmA0sn1+v3FhFBeksOXgDR
it5gmeu34AleicVB9+EScB64LaXP4ATr3lT7Cj8+Z09S1jTCKwgByq8Km2Z2SrKGplxAWDn4nCjU
vo3NaXIY1Tp5O7wIAuCz0Z+pQj2NzETw50M6J6SlN+9Y07BDJ5IlMVOn0BbG2QnleQT0SKI8H/X8
TpLaB+pYasYgNiH8zWayKsYdSyyCTnomm1hL35OuP3td2x6GDkFPMItpk9sAN8pSrADeFruBUnFy
8oNZDvJgAtT3VadTsmXlxlVMYuh2hvtuWR8JOzqB4r6PPPPcZvqhnB1jVcemxXDLuQN9+4oj1Waz
HW/bufObJr64RIuTYlnIrUqfcqS3HMkMA8sX7agGPy0HLXYjI8j2CQfHFXcYXaQY8BEMhlMWMgFR
JYLi0WzuigyrV8I2MGXtY2yhtc+D4YJfbN6ocFfkHA1paIQrmfJzHc76K2JEXwIPpWxdvQ4UKsVY
MaQzQNBWWvCiIfsxluEzcZx5+SNhcjiwyq11ET5bkUYbr6Z/ONwrRghjImkIYH7bptb0QJG86WId
a1VFjIboTWO/BA0sGvaKVHJATXGejScbPzfp2jC9ouDeC0Vw31rLtjGPEx6tNrgPJ3cJgS0z310+
RHaXXhLd2+l0L1dNzWBqXN5ChZ71J6vzMsaNpriaDPkMn6e5//gHqMdbHWjhlTnr6j7pRmsfxVzT
jy+abtPcA8H1GQELwkJ5RNRo/UbvC0aIy88INdVfbGDJHx/Ny6cIikqZugDi/PhcFjfWiccTRrr8
tI/PtQ4Js3qfXv/8rlGKnXBQ3X58+PGPaTySYpbd/esBeLeizlsGrAJ6lV0QjqeL15ZGyYNEHoEq
Q5HUrGb3QQvrL+ak8u/LA8qhqR+Mxsj3gLr/Lx5g2PkvP0Hm8rVffoWpeaBz/uZXoOCx9bn6uwfA
Kvr5HD6e5N/8hN8f8O8n2RXTsCG5uAaRTTB6JMbncvRqDldRd5WhS0I6aqonryHiBK+DwaCAr/La
IFkQdrrp50o99dUia/WSYPvxVQ8mpc+NHBFe71CsekPGqC87RLYqolXXnW0QWTFoQLojYmp+lAah
g5yeNbc130vicMsZJfgKwZogvJC1N69XyZzSdKEpug+nvHszhuTRSUT9mloO87xStF9EgV4pxOv/
2DmOw3zUi+4r5DnwXGGT1zbx70jHCKJzeGuKHtOZpRMu0mV9/9hGRnjqO9oQmeb2jwaq06sCY9rq
46sSxfQ1WyL21uXBdGWrc23ZL1LF/aMK5v7GUfrtx0dkGFmXMY5PZd4yP1B6e8hKGyCR247n1GXw
g3YCZ6BNbhBrM5/8+KfCNZvn3QuUf/nEkhoV0YvjVvKQC3TYhHXUL2JchhpDqS70mO0Ls/23j8/z
x2o+vrv5UC4PM591lJAvOnXhoa2hy2qZrH5+szHN6jKWFKFdDtp8jHwklPKOv3rYdBBhz1U75nsv
CGgvyEU4V5iPaU90C0qTphp9bW4RHjdFz6+Lv+Rg/e/nOlB+4qLWWo4hgUllFcbZJutZHCdnyE/J
O4kr8ZqUu/6hIDPddABCVFmZgUrGgJDzo0M0vVJP9yQiTHeji1J2gXOLuuLKIXlCAVdwN5bPoWlR
NUCX3gi8oobL5CrwQmsXquplDoP/zz99/4BG/QPuycABh9kJG9D/+uBa/Ysp9Rv06f61CH/Fnv77
e35yn1z5l607jo0BU1i650gMgD+5T673F3pEhHUe5nmb//KVf7FPLeMvTG5IzHRhUEwRrv5/uE98
SfdceDWe1A1rQZb+T7hPBqjUX001molv13Zg33xiFwwBsmLRxgFvmdTc92FL6p8i0SsNoyXFt3YQ
ykTZLqV4IvwDkHQXxmrHH0EwTphlV0lPLACtxqfWc5JNKqKv+Aagx7nlA/K55LnsTUg1GD6xvAeE
Qzv0RCmBKES9RqCV70ix43bUkXFN5a7OXLXNQrM6d/3A2DtoyFdzRusHTf6FK8GsqapTaCIuOP1v
0/CBI04AyHuevpHpHO1Uh8pygFJwrN3hYSL/DaK9Xfstget3Xg4Tf6WXSeGDI6FJPsB6alzmn6Nb
iifqoG7dphOJlu4oyXQRclvJZRZfzONBahKXA7PJlZbI9p41meMBGvWnWFISzHE0vWO7JR1Nubhh
PI747Ppi7bKfIyaS+X4AvL3X+pqRPy/EigSgCH72VP5g6o4jB171xBi7c4iITyfNRRbd9fsgavN1
K1D1k2RNhqjhxt3aVOFdZjsRx4Diepg7zv5jzRaLEizbayaBSbKdw7esrfKvWRK6d14RTLDTh/m6
sDgxjZjmroq4GbapS4qh5/Vg4AkvLIT5xaNg2Rj0M9eOzWi1ajmXy8DOEOXaJfG2Cp1Nrk3Rthvd
L8YwPkR1svMAupD1kpIlK1i123yG4k2lzhhI7Hsru+blHA8EoKML1dPrwIAdEJZQIYJ5a+NeXGkx
R4mGSTTdSM5OnWWAQiDN8j6PB3WFmSC9FUTPrLWmoX/GJPZrYzEoKqvOOqJSRxE+E36K87166t2h
uu97olKjsGPqk3rCYlq79EZmztLZMA5+MsbqqeuajtptaDa2JvK9JDDn+WMJ+B8Bo/9brt1vuLy/
B+T9P4i+MxYX8H+/DO5wJL6/ahg3mtfut/Vw+b5/YaAN6y9hLQ44uDIsrNgd/2st1AzxF4NZfH3c
XAuD2cQA+V8gaPOvBUTmfZCwoLqJfy+Ghv4X1C4b76LBGuZgCvyfLIb2YrL8twkT5prwWIgtVzd4
jo74DGDr4CYEcVHfIBrcYpx6s9JkulH0HbDmv/UjPSVZW8ER0b83medApPVV1unDrkFRxJvOjoFe
wI7viBJg6EZv2nBrJvKNIHAqFtdl1R+ZgomNSGmvOHRL1iCJEJiXnrXt8gkwVE/+9KzH8R4JiHUT
GTAC+lE/REHo7OdQ7qvcvsunja51xqWmW6S8/sbVLB8WULS2HPJ1CGjLD7+8kpefF+BXCOmnPeLj
uuBw8EyHq0OF6y0e9l8AD6lyCmJfopuG0mqLkx0RRA6R1FDNN81wdiY5jyPxWLWdl3vUdLd9QbSJ
V9h+QomzTZgKrfPYM7ZlAQtnkJPhM51KDrY3bt1qJtm60t+qGuNjNQWvZe8Q6uKa9lHzjFMGpogG
UY+jxwZaEs1WdMh3avIQBEzm5DuRC+xjmvYp6A/4KPWIe+abkEyFBRtUziu+xjxCVnU842Uz6ReX
UAC2nT1sK6+pbmTABMeSPexpnXiQiNmDK98ZBJrHRJF2prv1c1XQdPA6C8GDtvrztbV/94b+vLYM
910bsJnt/QdFx2SZmnuhnYM5LHeM3xovL8/hrO2YqRoHtsB5Ey2Tt7h+ajpSkWCsPGtCf3AbZPpE
RtxD/fWrYdR8I2MojAo13RUJxSmiMQt3nwHzxSCi2Jzafhur5NrWLbU3qnn0VchALInhl7oqLrZF
7GXbJsk51DPr9TNyNuyRqQjeoGYnuT8vAbnBpJnQfrWbJ5ubZf3ni2Eub6RPNyAzas91dWgVoAc/
vdEA0eGhsrVzNiQbtxZIm0XtARf/YbfMHO1IWStnwBfgTbfhxLx3CLYJjZY8GSe/XOKBh41ZENsW
ozRdx3H+DYxFyQk9qZjYZz/qhOyicZnWJQGMsD8/+U+W/Z+vpO1agAkoqhjHLfblX+6SfjY0WGby
nOR1cGN09VYSxBcNUwXvmUGdHtP5g87MnlavaIGfkGjJleRBRB813//8ZD6Wqk9X0gFYzCUULGbi
8y0ralofthvfmLVJqJOTI63pS8DbQtJ8m1GVFZDlN6PMSmaJ9HPGrrmps/p1TIieFCAuOfeJS+G4
uyjQCM8VJEW0yzy8mYfbjvCHuNHElXS082WFSrZ+COrpS+yZ8cbNKqTJILkggwfj0aLl3mO6bOZa
x7aESJBKgdxRzfiGrjsgFcqrDuBJsJE4nmKIya2m1YW3Herpkg8miX6Ee53pT5D9ifmBNqcb61dd
9uCgKY1gX/75yn1gLT9dOdzwgDggsTrLtvP7y5hOpdbbyj43JHht6zzc28lM1KHyHKwc1qYe4rXu
jDYiRHTGY0Ozu0jOuYbC38FKshYDqd9kUqQpUPl5ovyakwrycrdkXV0JbsBZLMO9nKGL61pHl3nv
yszicT/BRRrR5HL01zx0djpkcoHp6J4sGjRtikkRi2q9QqlT+n/+o43fqTkf712XwwbSKLZSD9jj
7380AgNseoZ+zlCj74zeUKg0MXCOpMsapOm5UVxtJ7EP3PrY3BS9Lv5hGfzEEPrXE2C8BOvWsSDV
LFvzLzdPMyK/JePvzMoCMhBalQXSUcP5OFn5baH3A7U9UQeJ/sCVOzo1KxoL9z9dB+tvFiDWHs5c
tmNQo3xmnuohyaty0M8wYndWy6m8td+DPPRu4yRiOtCpa7Op0+uhEnd6GXzJ4AcSx44+tdJDdx0U
4C1ipJr7ztULgnt5b3gkZ83Jc9IgFyUkidh3NZu0+AHGayWh9Job+vM8IdbojCUMB0u2kOFrHaCA
5Ix27iAXcWixMLi28Eb+/Lp/gqb9vOyGKV3OIdRX/0F6iSzNnLVMP9fxeBmMvmIwVhaP9GQrx5uQ
F9IZpcTwUUR7tzXpWEQTY4chCXOALqeyY63VpF0F3NAfK22ls+yNTENThHKrbsrO0uyRR2VvTdvQ
HEVaaXwgtCfte1qncldY4YSlObSPHzr+gBBXMj3pztrVrgA4tTcj+6s+2XdJHk0bQ1WXSq/FuiW4
nEg7O/cVBPVTRtzCypqYFhZk0246IZ+wrJTWfEhdDE5tfYrI70CENbR+Gs30gXRgR2YVFvB00c1y
tI1Pw5xkPmCObR9IdRu7t0NEzoDXnN0H6d2IcAqPVSDPTYvpQ+V9dfCK3QSVdJvFWD7tEcPBn1+c
peT9vBvi6reX4tfi5hNL6fDLPRG1QxLGWnduYP7uCUnsV61Rfi3cvj5CtGXbmAktzsk3R3eurzF0
+i4ee68omE9CaurqqtqWon9K4iw/BBwxB6LitrZqi11JemqmWSzjWDnWjcx+EsL/WybYJ17MzzcW
KCVHX0pqgyLt9+eeYIRCL9GeHTN6pfJQV/2sb/qejIPAJasNteODB71hwAsqm244dtOqb/hamxK7
ZER+XfLGKG3zeYnLqMc63wki5MHejDdamyTnkBAjNP3GPlEkvIYFB082JMY1aiz9JnHl3hwyztpg
O31kXst3RsPxzy8Q547/eH0k4lvqFQM0pbF8/ZfXx8aWMQWqOk8DOwGmvkPIVrmem+mVXsXdn3/X
3y1MnI4Mzr+sT8ZniFeVeQH0ueKcAs/eBlr8Q5PUOX/+Hf9RNEC94tQDPE16pgGO69MiTIiTPkjT
PJOHjHAOYzPyN27S0Y6PZopUhyANgmxLjKCR7ZctI8OU2iFtZrVzzCsNR/CNPcWb3GzDDcq+nU3q
ky4B54WDjpEfB1ZqRfahTJivkA8JMEqbA7DBnX2vKfE10PBHVFN8mZKuXCxKJKkuFruP+k3xRlvp
8qaLkfUHE5qFOecBY1M94jwIV9CfMIcp6WFllDXUNZ0S0sqvlINSq3fGuyrCoHwd9A2HCge84j9c
O5qCv70ZuHZA5zjS8o7ABPL57DhXRqjqvD6TgfmAZZ+wjwCz9mQo1FSNtmsgGfkSm866IkJjDUyP
vaGYnxiSP00iM64ypBbgefR9VZqHqOEepTWf+SRr6eijgX4zNbUqzn5zMgKNLdRWs3lt3CCWPgER
WL6F91y5ZJeYtLg2Qou1LeM92BqtdqrADGQ6klqjNXV8P9Vt2cTYMaoA0bxWC0iZRrQ1UsLKmjlL
942esMf1+ka5LfGl1I0BMZ1DWoSgnSivI18kL5yi3dNoem99FdWkVNZ3ifi/4Ogtpcev9dhyYRcE
Ne1Oj7PJ53qsbNQ8u6Y6u8DGUO2Zxt0ce6TjVHuVe8ZlEDWY+nL8uRdbDjDyIDUMgDjFba+jpsg4
TvsqyWJ40LZD5meA2hmCN+YpRggO8d8uCdu4GUDYdMm1agBcR4CD5kWkHy4CrUJk9abXq/icOP21
adXmom96bqRtHHLG9lfJ0l2M7a8RvgyUIPByzFkZ5J+4CRHPMRaWmFX6A6lM/myPre8b9j/cnsQq
+gMqnnQ6ms1AMw+677pDEHbFxMnY1l75irZcYIcQ755baZQU+QUsxi5aTP51h36zZ5MyZg1BT9tk
lyx1SIbxKL23latCv0sng9uZPycEYVMhTenaGAFB2ilfj0buPSeufYTuZ9Px4qsoKb9Py5Er9ooz
AqL44pTxXTkVknuZJPrBoLWH+PiqbN3v3lztugS15DiH+tE4RoWwjo0+fqFdg67Eereh8PgOg5fV
xNaqRDkeERURDOpdNQixSQOOHgKu8pkwGFDUOnROFqWDVYBm6Qk8WJc1bULXzsetw1SXkAtHHopS
9y2ElDdOXv2oTG1fhIV5jQNqE4auc5oaslSHEfJv1ZxF/6YsxnQflWKYduE/lM1LG/4/3pvS5rAK
dHYhUn3aoWcoeTOMlrOWJsPea1g1gyked3reyJXpBNnaGRywxSn1u6eQpGeW8xDoiGB6hdy+Yujn
48CWuypEHlzpZ5IFZqJuiG6ylrNum5ORKjN4RpORkk9abeiOvXHqdY9DzYlOc4JzlGOpMFpoiIgK
csSUV57INtjbx4OLqTHPiUk2zSra5HrW+pJj4WZY2N5T4t4Hgkxhs5svqcb5A3wFEtq+oC+SKFSs
8bto2+togcjUeQEhnICgzoDyO5Mw5kM1IGLH9kpeDYy0f15NPxGz6IZ4BGGYDoW4wXwRNdHvW2vc
aZFjKe267YxuzSwyX9d9DzB7Srw1sac7WmlkMDzqU3vtgCf/h9/++0zk5293aHi5NCMs+pHLZvzL
xq56ZDSa412PCuNZpB6FkZ0MATjEjNjpuwTmUJkIhFfNxoqEBXaelxT0WOHL+H2Q9JgmxMfdDIVr
yMjdStU/PcO/2W0W6DOCVy4Tb79P18cN0b50Ul4POA7Wo/XmpXifZIn9vuWpLKKXMCzXBKa/TB05
uXKiW2RNSLUdlp0plM427JDnnGVAetc/XD0whZ9vC1ie+gdH07QlrdxPhZFwdXT2bnntNgR2Oxi2
6mTuHxytv9H1AMd/ntAPQNF4DKJgOkTgw2daJCiB2VuUpsgZRxgyzcCvSg8FaxNeI4z1ntLxNfYq
ZgYRpoIkIdVLBbmfSVL1ZrJsIcJEDAaUeOoMOe7kQGBZNtjiCXDm4MOqF3t0lQXH9co5SkW2x4SB
45TMZf6UJdyAnuq1K0LtjEq37qIW20ZXternh4zS5V7XKKL/N2Vn1hs5kl7R/+J3DkgGV8D2Q5K5
b9qXeiFUUon7GsH11/ukZjCYhm3Afmm0uloqZSYZjLjfvedGxRAu9mLez6ofn/yG3mL/uTSq5nEx
hhs5FY3Umzz7HeonvinR/F5gWqXUMMMES5MNfYcUvi6k+PqimQ5GqXG4L/1N4qD2VguVP4VJisWY
3IOhzmxmoEn7c0mWhqTDonYm33FMNGvmKdatu5mooo7H9SC1hIp5x9n1yqFh2L+4vU/wwTv7rRbd
ybEZQ8+ii7qX7a4agQslhIIDPDgGpbBJ81LpBES7fk7O0Aial0aNT9qQnSe292+KZKI104flDymA
JSsHEVSlyXYuqJPF3/hAVu7P0DnQegxMIj6eFI8CjxE0QqKXViha2dOAFlqdS2B2pGlXWeHcVfPJ
is2H3MtTRPXlYCRdEw6CUJZZaePOmkpju9Bw9NMn3iZ4Yo3sj6hHExh2BOokyu9n5+hb8XLHo/To
MYEjVnMDAoz0o2h6dJgkrtA+24nJvDMnys5Tu1sLDZmaKdjDONlrd8mHMBPNo55y0rAz8yshZ+5D
3AvYGFAdYJtXZdEl3fQREmNqfQOLo0+vdHfa2H9nNpY15dZX1jI9iDp1X3jdg08WEp95+UpLwTNb
VfPGz+UgbDmftXAfvXH+qhd11Ra+eYRrBfdrPEyJTxxK8J7xCH7QdReZf6CGGTeyjH5Vec/6U1rr
eBk/nbFdDUMuVlg6noijIMz0V81z/dCK3FNU0A5gRO+D7RwqmppHAAwroye1q0Z6vsd+HzUAdzJV
nIFWvBJ4+c1D/TXJnFPBVr+ipDDucMWPETL6JJfHAjHejrvfU0rQY+waol+V9otpLnsjTIMXp2QY
yoUUpDOHVOrDVyBwtIPl4eAj0H2YBfH0rveoq9a6R9BZEhx0LVcm6cp14nqYCSGB7LFkQvruqrPV
lcvW1PpXbUr1FSvgss5Tb1w7pKNW9m1kosm4CXKCp7Ano50rJ/uCTc0n7QFlHYOMcE/MWiPMk315
aYavUbOHi7J5J7HueL2hEeUzQr8QYWqNYuPVS7xxaTZg1E37i1jkY525gZGI7yrxXFaVyljNUQJP
zIA0LhRYd21eGWw+wyG/Go2pn+Ax4gqPUeyoqSsbh8F3hkGetPWxJTZaa8Qocqz1axJzVXAzzPk3
Rg7a9ZHwzmqe4reh7LF5psm7iy5LSLe8VmgX0L6WgB6SGh2pX9k+e32SKidVOzeCeOOGWV0QcvVg
N+LCGtZkcjd4Ef/odgOyoaAVbJyma99NLw7t0NRsYKJG5HdZQeY4pbtyvJlvv7TWs8LE7M89UIR0
1H9rBeUOfvzqAepj4JPh0VlWS4KpV2bRcoJ4z955VgXrmH3UhPqwFVQg138z8wcqGRsEeKAjGiXd
C6Zoqtv075G8jb/40HESasFjm91vnz+nS0O3YVPA614Y8ZPIvxlxqWyQ/rxDs3yMvTmjG5DniC6K
wIzrT1+LAKk3xANwEb+y0r9GTTZu9IFLKZ6xUvnyHQPkV2ayfy+pTtXoFFqi9H6QxXLQ6qeBd1m3
8OX7wKvSPCe+SvLa1SZcxTVTBUfXSOq8OQYAoj7peAqY9a6SJq4qVxrrMp7MqwERc1X5ckMwhgS0
5vBVXY8rVznWLp32LF/aA8b13whKDE6s5HNJwU2J2k5XguhKqijBIyH+XSMR78tFbSTcC9A0w5cl
uvMEgSPwcoN7l60ths+p25Iqe7HyMjsYzrWzhuScYl9folby6nLzWVeFvVlsYtjy4+YaAvUSl9s8
7471aJSHqCvUQjXKxPw/ax8Zhfqcfm4+9bKcOMHoLU8MFmScyNCNO+wQcLfwbIJ3UcZ477e+f1sd
jvnSvqMYW4S5M7r3TOwB//wHG/D60MewNEtOGoGFVezgp3zI7scsJ4ydBQMPQXKmIF6ATyoHpRz+
fJNsvJTG1dv3//y4XE2vyJPuOrPz+vDzDwzocgmItGzAo3rbMY3AtP38iVV41UEWH11dAr/qmjd4
SDBTI2qsOYtoPu3kCak/0a+h+lmt85jM3bdy7ucefr+RP+bsh5CV+fsXMe3LgWt0LJtiXaoZK3/l
mofZs1/0vFObyTTfe1u5HAktDnWk/miNhDNrvJpTsmsXQmSitC4/77hfTuUBt9p2NPkGMGtPU8dB
1Mb9QLRzZWhjuiZiqD2at5t8Toi1dqyd4eKl1nuKF0JW3pmS3/SAX/zITmt5wEO6wKdpgwX/yQ09
3ayZSTGtROkcJsjleubqZ3YEr4WJyunTibCR5EHooLCxFnuSvUGD9NYwZnXHwboY0Yj7b34iit3t
/S19ti++6oluYFz3ALQGnphC23WeHU6dpG796tRq7ltRsuVM3OahV22JwzD61rqqema2vVwnYVzh
i3Ub9Ni7xltoL59rDObCfrNdnZ27br6UhUjuMnlyrdY/Y0oPCdDhOO8XPI6WKNdLl6Hxcqg9s9ut
8dc79Zqk48aRsHZgCoQ6IfhpNHymvs29kRcvAPqik648bV+67SYtB3Y2cFkCT4/1wI3j8diWNs0e
INpavHLMzd8dEuzgWaLkHnUtIvNr3BGuSO6bOT51i7hxYuzfbXqXxZl1Qq0sdpTBfA5dNHHN9lFY
wDHVqcXYWp/GUDyNlco3mhp3SeRSAB+7r7qzcPbD1ROO4ot6lCWMUzPbFXbm79TMjKzhRENOwH4e
Snnso2rgfHGa+5szKD/EqYsYRgcxUM1Lz2dupF5/7nqJJso1yco/XgipBARxCB/NXRR0jNTgmObH
ZCyL48+/YSQtg8VCHuYal9vM40FVL9GrVxlHW+bWuqiXCQ1j67pkLmm1/EgFyHTgKHi8h4SEzgK1
hkJgcjlVIDA2EO6rbw7j5VClurZXotxXc99sYzE9+nO1K+dabmuO/6uFkXWdNoQUIvEnS/Ti6HA/
Taw3V7e1/oihsMil+8jypCkB6KEVJhieLH18bqDArwSkxm/VWs257fODrDtW8Ll91CsILcacDW/j
kj6k9VQcjFpRE7oQxyHGDbhSp5N7ydNTDLmTAprWDD0b6DKNacwr1euI3nFIRHkmieBsSc1hD/3d
aR/9kGcXnQ5pvgb9Bc3FnfT3LO3Hc9m4DObN5oDd7GFsSbjECFAXC/Xf8QnWji6RkrFuh30PjUma
cXMVqtQHnj+z3C7K3SySqMBsTzuiTimUStPeux2vV7Nz/0G56ScT0WYzEppFTm6KkwHEYSfcMJlh
c0RF2V34FOsVyDdI4cQxBz1YHPnSJzNIWsmDLh3lDsFwCotFHMwxcy/mYF4LzgenqsKPV+psqz12
2Yxjb3gpXb/Ihv9uS0lxah+lQHhQLXRHuzpq0neazX3W3eBfbE2ukeHWa260fA/N5jcOH3A/Mb5+
wV6R3YSiJH0BUOell6KkPABrsrudbJjmWa8Ne4wh9LOkzvNgztC0HDSGnLZp2h30FVLyiYB6xqMz
faSuut8XcUvZnWIBr/GHxJL0SbWY286y3lIq8Q5wUn61fiwPbu+utXley1g6D4nWH1PHu8s8Lbqm
lntK3IR56ijyy9yyLWOZFC324op1VNmkrn1Z2Lscb0YA6dJq2/7g2VG1AnIgQ+XSYlMMt6CniV4s
etNY12DT7hx1U9eYxC6O3b6V+HynSFPHG8o7HBguBoxaFauSMW+pA0uMOn3Ox3EHXRYeTgt4J+O6
AccGhIw0Vr6lJAfOt09WaU685GjjGP55DNxTPqPf3eB5puq8DyQHUlR8PGkk+ksylAnBfO+h4WS5
E6V87Yw4vZ2GJ4CMrPfaEMXvCbkarb8HOtB9LPpdNlb9YRgIpcd9/p1DH0Vtiv1jpTVzoCftl8Gr
3+rCZMHuySFag/uZAtfMx3k6yjyejrY9Pw98lNy+5MU8I77atV5z/qh3llGbr7E6Wy1EgcHl4NVw
anJALLOTmTeQBAKzNGaSv6x7XcJ+KkUWZFm3zxZRmzVF4jtqhNQF5X+b5hybarN+m6FgX91aFqvY
qa+l22drHTbeqZ6oAzak/iv1fhmz1Z1AAaWHwp3W2uIfUOl1WKUJcUutJqcjZXMoWmTQabbgDHA0
5ogX1cdEbzfO1MdbZVePOUfcdYNMUBcAnFOoD2slu2gHA9hENBmro5LEU2xrfCpu4rCY7AHIGI/r
lJUkyCqft941FqSH+J04i36cyuxS6PWbAK+0ix33iUK8dsNVKtlzqvRi4nEJZKP5VxRuqt+riyTu
9+pJQA6CF2+i/Wyt26LAuCC19OQRkmmYAFXdR8PUccJIqkNBuk9+52z9HqeuOnrOPFAaHykOTlF2
n/n5HgzYHBrKY4JaxtCzWIpKsprHxFPONrWMO1iSy6mh56l2s6uATRfmcCgP+TQGKBg34oGklZtO
1RMLIbI55YsbX++pDCDSvEYmM7nwdS5shZ8/LwzqITNy3rlatJ2rLfMx7xFDqiJ5R5wuTr3ev8Zj
Nq7tBqTxOGj5yYOZGdgeZB2ro3xPGewfcxldeiRd10VSTfz7W9opZ8maFzPZW+PJsNv0otWQzKY8
OstI94+8l+uhShFKyY+G1uAf/IVIoaZlf8qJskF2+jQy4455MudqrTqZrnLDqY6i697cOUn3ItOG
Y02qvkvze2kX6U4v5nHTtQnR/zLbKafur3lLb5M1YyZa2O6FllVhcKsiQoeJS9BtgnSJXDlu53F6
SIflEnsxEbXB40Q/4+pFRtrhFO/oLRH3Fomf0JtsqD59urVmKF+MEx5y130dMnHEuoYEpvFHygEj
nHUOl0J8TOV8GhmErkHZ8FxJ7LvGbT44MFDLpxf6dnE1QiwwBIALb4H7NXkKZiW9Sju+FaPH9jGy
fw/gmMO4MKsgsbZ5k7DTbgi2+Znzy+c62/Yqe9X7ThyrOg1ZjJOTXb0AEvJPaDSXGCMuiB0HYgHx
uN1PYY/QFnt3e/PzGbO0q61BWgSu0MWZQSyHPvQ9FwkuRE7mYeBgIE9jubcK8fZTwljbEpujP6ZY
vcKIMGUAaLTZ6DQ5tUVkHDCyrY2+jLc9MLxfUOmk4HfXSuNcZvWTlSfxyarKL0WR6c4c3tjX+ycd
+wbhaOKLTd+AjZb5d++Y312MvRmEwcG2OzBW9US7V61vVRJ5zDv9PdTlKLQrCP96fYj7hrmn43/F
RDeZpKDYF4Xi5LyQF0NXj9ZN/jZB8N8kgGf3pLaeXSpSCC3K/Jwb8ZdRzC9YHlfY3nUuW/PJUgsN
KvCZOc124CKdbpOZrhcqc7noTfxpVG0fFgnPihj9887A5tQbjJXH5iqjwJ/N8o4Txc4ea/MJKWqV
gVs8UGZTBk0R+asUE9ZeZ1egj5N+hvwWrxHZMp5//Pc0iYuQadvJbY3+Oe+ejYZtndYeZVVZu1JP
rY09ad0WPpR7jck2wJbOoZcsdCFJ2x5W2qJZoQXZNajZvh780XyMIgM9UVowSI46T/L7jFJc4BOS
ndwRyn7B4zDxIcEoHrTpeJyJs6EdKgytCNKjcNTaUO0Quh30K5Po/iXtuxcXEAwoOc0KWHjv5xzC
wzjXJ/NU4JI8tyxKu0X15O2q4U4b5Lg34AyuGJ5OAUMSQOH9fGrMuqOWcfq9cLoKCZMDR1P6euyz
fo+l9E6WmlrLMbnlfgl+RfpoHMUB2EIdRo1sNpjnH/oebY8YLK/Xi9dytp60Ds4yd1u+6oaJBFjC
aHvgLyN8SX0cC3slPnwmVDv6355Hi1i0LkpSg8MI/G0BH9HyfEw6l/5BlSdbTVkPsAnlKhv1+eB5
EGyqnCFrVzJGgHMc5Evx0PqafPSky/koUvo1TevPrKeYoTbMZ+5uXCiH3Oz0333recCPWZ0tngye
yOa1s3ByG6I0uc4887l9jkVOdAlPfXsr5dvwHGnW6TBPFOcmtDDQ8YeEMn4tlTC5TOsUlCFr3NQY
MFYJnKIZcYiC/1gFLQ+tvHHFEYQKb4mjN7tZavtIEvAAvo5oToB6Rc0ywW6ajjEJp5doSg5YfYvA
J70ryNuvZoow9rLF0qFZHvk3BLEY6kWQSuosaeXa0N45h1YNYhTFCTOuPWYMOh18lZlz9NiI3/e2
OLcZ7XnMrJ+WArPMRIPK1MGhQFtjS+dpGx4PRmD2g7OypJWHntdinTbnO4IcaktgmRzo7OPLS0lJ
GD5vdEkJg3LY2lqxNl6NcnigIuENQC3rX/KYVZMDfhnC4c9sd9FscSgr/h7THl4TwGaDrNtjZVrH
wRtassYkIyoXpIXqbWYRyY1FAlMFQwDEUsnoT48B2BjTNu0YBs76orHDIV/fs+TDNbUJLzfDvFKp
+wweWgBQS/HTjDDVf9DsFpR33y9sECIhqM7qwVBhVCfRUerPEljuBcvtirlCT0vgkgUdI0NPMadI
R+QxCMgm9oWe24SeM/IrHRG7NDbbe9NvJRUr3cs0MvHVS/zwcRqZ6zTy2PnmGuhil3YkWUbshjhP
nvrGfJhhIKFJKu+B8sRT3hR3o2aQMjS0bB3nqlopTlJ35VC94h1ywl53zIdbWrgbYYHVpZuuajOb
t0zY/IhKXuVWIdaNZTWVjAk0z8ZgKzaR19Qnw4dGFHWnpMRvWeT3GieaEIhjPw3DptLKGX1MvWi3
qaul8k+enCVlFDeBF4a1V5KVnwCGmloV7ZgiAeMYn/EbZX+fiv2/EiH/c9bjL3GQ/1toZPunvnyU
f+S//yUn8p9//VL+/et/ZNb+8sX6J/x23//p5oc/EmDkv6bb/q9/+I8U3NPc/PmPf/us+0rdflqc
1tVf4h86JqL/PTay+0hV+t/+/3/ERVzjb44hqOHCY4UZl0rHf8ZFXOtv5NYsqrpsjFeWd3OK/yMu
YuoE5PCQejZXjuljbvxnds7w/qbTXmbr/FA8vsL+f2Xnfgpu/8WZYlPq5GMT9W7ePEtgtP7rmFgX
jDsA/LtrD1TXypjN22HIXCsNtz6Kzs7255RWECYLy9HOAEyN2ipa7OmuzJ2XGvnDJXe/JTYIkmdM
6IasGrll3gTDDTv+UvRXOWT2xhsGDADLsm6xCAagPURIxen6x4yVpaPY/8sHcPf33/9f0x4Ggttf
57e8MFQ4com0LjMAx3L21xfW5V4NXWKx1+Y8nCvKTEqHHoRpWTqYiEBIBvFg6H19XErU0Gz27xS/
OEsQtIvKeTPrBhiojpZK8A3Qrz/QKe6z5qJILbt29NcZyS9SI2ThmoiSjslt/6SpF506C01S6ANs
u1wYFFE4eyhOnM392r3PLfVVLtXKn63y3lXb2F7EvsHWx2RBQgIDbTHaA7tF3P6BlcfPhV9g+WTO
kHjWeXB/KYempLoBetSIK9iGelV5e1HIj5STaTEZl1LUf4C7UssttmZkrF2WKa/4FY36MUvcPYLb
pZaPMo03Qywf7Ng+p3P226i1ayvUgz2RcZ77i9kV955RrQa7PY6mS0kjYkoFCDR13L10ypfBaB58
Ayv9MAJcxYNa4/gap8es9Z4ahz+rxkc/ZkRkJCfrZFvprhsMdvztw5JTr6zfRzlP2tJQnwwog0nL
b2YX+74Aaxf08gsgb9BFPqnn5qXjszOW25Fnqn+rvoSl1ZeY6rBSeGPHnpa1MzYapmbLjb0f8VtR
WcO6n5v3daROtROdG8//lo16Z2T9UCDYDFnynvSHIrPPZWVyfk/3bCRPiEO7bHBfYw+XshAWrgft
MCgfyMIs45VK+jJ0RmVsru0UiFgD9qAE+MQhv+8SegXjOPqwUvvoq9mGn5v8dp3pmLbeeu4AN3uQ
2piZTReXuQSeaTBNRdyT8TCiN1Bp+c0YpGN206aD432b2ZKsvMX6jKRznhLjTLnOkxVbr1GkP6I1
vSO9nSQ2OkHUPVDUVm3nClchGOhNRO0mTbWuDgYZak/oWPW05nC3axlXBSVn4Ztrv2v1G7ZGrDF9
1IG16F9+LT+ZNq67m3G18fDMkaPfTzHRkx9HFdCOapVEDrRdsKAZRZpBm7v32kA2iZqwIIP+dPBv
mzXFkD0whbqr6HELW4NihyEqMRbG+jqpszI0jVZj0Cts2BBq3+p9s+mzZou2464gfrC1aIpn2IxQ
geNyDrvO8UOJtP2kuWQwhto6jLq0j0MSW/tB3NKrsLNwn7M6lWBNNU1MuA1u/0fDrKYU3rRLdAVy
upI7XzqPzaS5K+bmzdmy+DBSwUh1KnZmvuz4KO3dWHkggax+12T1B+iXYTuyGYLK02nM0paHQSlm
bsX0a0oBkv/kKCyD9K61NCcXqYEXj3PGX5x1CoU9/HmBXt+mQZt0/IpSEGjBIDonnIrZDh/SaH4a
RsY/CcCSrjReyNyEAoUWYEge4M3yt3kRc4Dqym3V6+9o4e06m6MqMCMwbxUmufVPtmgxhI+1HRPn
5HY7r3R/kWWlXAlGht5qgkDanzxaomPD9OBnrREdXrnRepw8cPUJPdahBjUd2OEToMTmyjAUMPNN
ly5QKfOBVqKxh+zaOFEdIqbSN+ho8ZrieABWlM+GzAHZlUo6t+2Gg7pT9E1o5gPkW+yMLWcIwVOl
tt6yqM02ZsdcRS/+zD3PmoHjWdi2VUbFSFeu2H1Lji42BOPJgk2TJslmmLnYGd9Mm8aapzvPxGwz
lubGi61PpSptXw/JpbELSUMDwLAIXw3RIsJVhK2MMll7ptecdN88dp5hH/uY7Zs5nHsqxbal5cOx
bboYCCouPseyjV0eNTzktrpqxcWak9cSjMWtce2lUla00dijZkRL7sgUEotSx7Jhxpu3RXZMDjVS
I/I+ZtKhjkMnYRZbZJnYZGVnhRpUXM1CgCmme7uBvW61+qfb1ipMkemasutP8IQYs9IAhqG023SU
StwS33ezicGG328TL7AtShwE5N9gLBlr24As18qCMTZcW926LSrxyY9vs+FtPIhPp8VWCrQfuU94
wdzf5rvo/mWZXdMeTnghqEegwE9CIetiRAK7aW41Oa+ei6WFafxzLtP3Rqni6pVTtzIn29qOHWA3
zbtD1HS4SzUWwWTc9VPcv+j972YU0Ss3oLGSFptm/Kecl5ZZex2MKF43LcEjDvyPhEzYvU7onoy3
mWOSzXqQw/7nC0eObI3N/OB72puNP37Vg7CvC786ZnRYIYtUyKdlcqyn1mU3be+pyNLuEsdWz5aT
3esxtCt9yU9dk3w4CThYtZCy9GN+Ab+PHmkkOOLMtF7SpsTCURBgeSJwzgTPgFKiicG/tiadcPCn
tnWeZaGIWyrR7Vd3FgY1xswIWFyAiso7DH2XItciCDMCPnm1AE25GzN0Abyzu6HF+6tjoaDPIfuV
JyaBtSlQVY94yCNsmChEHnplbCOMcatu7k5xF3V0c6DXTmZxTdjR3wtAW7j6PrzW2eBgglorTC8Q
FX+frfhxugcYSnSK0231zmZUwEfiAqCnDU+m3e61EjdaLnt+JDauiTK0k93WFN0m8EAinvhJDlLX
Y2QTmWm+tWI6CLSrmifJ0EQ+9Yk5bNzU/DTHAe8WoforsNJuPCG1BgjYmFyz4r036RiAoL3RjPa3
n5QvdO6apC9vqJhID/SYfkmv+il2Q0rJ6ovLJJpwh3W1hMzCmYUmhA5DaybTy9WIgYnZBDQ9WwYC
tC7OmJjymdm+W7jTEGDaNUJAj86GOHNbLgbRXzltfqRp9jTEN1af/BIuW1bbvJv7WTD2XPYm4U2M
kcRl7YYjIDEPp7C6sGll2FVUM8xu8QAxYmp2pjWvbS09TyNDfUL+jul/ju38LMfx3tObe8+rsSES
uTaaEubN4O2mFli4OdhvpCMhVjnfVQXPu7E5jQ+LPYSVfKsq3jEH/ZQ2nz7ok/EPsNPdfKsc68El
qGYoyNA99zK9nVHZ7yzteWxvAEMPmaPskgc7UX9Q/Ne/THN+mRtv3Ntz94x96GVunXstVlv4Du9j
nB+cCt8cLlB3okDacRicdrytasGqO+w1ippWvdY8eKOzc+YneM7dSmOIEGv+78KnRJD47c2d7hzq
ONvmFi4it9AeFz++anpxiG3QC51vhDezsleWsNFzxlp4+9ZVbp/62vrMixF6YBUuFibSZEoJ/Q7L
zkjM19HTQex1d0063M+jvcHQjr1tAQMBzLda1FucF9+ahQ0sLv1AV9qfIZVwa0wmuxYEZtHdd0Id
KLAsp+diaTc20x66NPEhJLUfOmIzwYheMf37ZH0Wx3h6SuN0IwoP8/yk0ehWqaBNHXpysAEG3QCP
1GzHNaOgGzw8DSuqwgJ0NSsHKGal8xTYA5dinu5cPd5xDH/UmUpFrncqoeasbKeAnONuWpHvvEV7
0bPsWTOQKw1mowk9EM4CcyJKsWmqLxP5Y8d0Zec33brBOn4xqAtYxb62b9DaWy9emFy4hKLNL6dp
btBhrgZl2O9VV3Gljj53v/K2pmWWwHbTISDgUiLm4fGKTLvY2DcXVdNxUVrM9TBY20B8FvqASkIc
F8efz6kmnyNIGxeznoH+sgGqJ2RSg4l4YDXDvujNCYa7uG+s8QB3Pkl48cLptp5qvg2bqVrvVy+9
5G0ddxT3PbdeUTHRj7IA0n40vtVIyaya6OZtC9F+hv8T09RJMTMQeH6/TV+vlWnnwTANAF9BaaYl
FhD0fx5V7XfbLOuCvSPTxPdmou2jliQO/OmjNOloSRq2+fngrQZKtehy0z/tlhgjjVEbfZbPk1Df
ZiM+cy/bSpFiRaeRYsrKtQFNHhuhC+mXsSo88L46ZV35JAeXTsqIc/DAKM/TaZDlyJTp8ZvG7V7S
9gKic/rFZgjI9A6pPjSxLWad0a3AwAMnzlHs4Ck9eiV9aa6cN6pJLtDTbmMscmpLXghY0TPRBsm4
MVWv8fDu2N4SVrcSWpLd2YqED7f47Kxsq8PN6+YcSpZrp3zuIpIP0pC/s3a0A+nDuSc4GNqioILD
f3GXs+l27/yQR4CaLxOrQ6zpxI2chESZ3waC/kO6uZ56Q3GP1vpX7wMabwkAVil4foPOCYjdK5Fw
B8HbXiFCYHMtSTCkC0/t8TS79nczlS0nA0R+ImvsqIePMQMBls+WWOmab7HVIGMKkqZF4hWty/AR
TT7Ow3bxHzuBkYlk5Wls6dhzBjIok4UQVxuvfdmXm57XsSIYh6m5peZEV2pY5ZrzGWdldTK5YjY4
X/8Y0VTQT4VqS/gPOKrA48mdRxUKqcd0OMZG9oF9JTAnzuZZrZs3rU4PyIVtEy26NSrV4GT8ednJ
zn8SHnOyQroU/vDzm8KnABoQlQ5/ms1gDOMKx2dn0ojr5RqpHd9bSYdtx1I38AlxHgdFPhHBZNK6
XjxGFwNinVkMd36Gw0vlho6bE3dA6trddo4wNTUTYw0FLrHRKLQ03OfMHKt1X9K51xZvvdU3AXr/
vIUFvR8TWk0af3mlSem3k2EUw1j4KOMWDXNSHL9Z0echdi/iduvITuL683CjVxF3YQ9q0boZJblH
zU2hKOjwG/C0tfbtFIwC6zIHqbNMyNQG5kveUmtlPwi3F1spscW6/fBYIkQfKjkGFgPR+9J36fp7
nicedm38SJ/uxC2giBpXKBTaWGzNZKTRpS5vK3wEPnbR9przHnV8gOCGHgYSPEnc8a20qTHmms7C
zcFEmsmZEwC3RRCzRWAJjRFDMqvYz+WUb4q2aoPWoQbDruC/N11+SjixlkXvHTktt6Fh24oKuA30
lS9WqPzUb6IEfUBOFlYl+0P3lg+n8E9RWpZH4TzFQo1nGEQBYk10YuZzcQ34aEtCS6FOJHYUpX1o
4xtGqLW1QBudJmS8j41kcXfEgoewJIhMWQReIISV0bRg1NP8s40d7830Necg6sSAqgbi1tHyeY8j
vcVwFNVbQ2fI68a7Opq8pzmKHoeRuymvS05Us0csLdLT0BfDoe9rbd1ETbdKLKKn46geCesXTJCw
mkTdHnL6q493Y3P7EJxuqU4l7E2749QpljkFEk3rnkDYHhfuJQzTHsK7PoCGBEfQKDgKxIajA+bb
qx3TplvM3bA2b/gN1s4Pv5i4nskVh7MNgjUzql2nuRaok3T383fYmAegRFNB43ve3hZQ/SaFo9aw
6LvCruvpLYSnwdol0nL3qcsSJrLTBCMmr5MrZw4nMGBn02K0rJe5zAkJ5JfFnaLQnCGSSloernXl
nm0vcne31De+N+yhVUU5aY73N9P0dVTl+hZ48WfHMzaciGVAU4f8mzbiXGPCIB9ifGMe5sEjsmXj
mA6tCM9xmT5Zg0gfGGOB0bhkyj7/F3Nnshs5lmbpVyn0ngFOl8OiN2akzTIzyTS4tCE0cp7Jy+Hp
+6Nnd3VEIAuJRG1q4/BEpNxdMvLefzjnO79/MiZTmpVUERCZYWbua9KH8AZpx4qphT8o6AhYVQX3
mYGQXu+ucmkBuyqu92ng8DRqjbqbU1J6qxTksK6PO9cyx20FVqe0ZvceIMJORW98LVBMrsppHLdj
LdkRxtMvqak7CyeulwxmAV0qKp4SksoZkjwUeaA8FdbAQCub7tkBO4+JHe3koG7oaOMTmIeSDXpA
Bvh8DabqoZ0clyOPpyqKeMvVyERGTk5pRMgeLV1RnBxZnGI3m0DQ8DscIzvhtKBUohwbPCs3HUJs
xC5n2zNfXeUKT45Rxn4IFOOwONpCdVq3uZUzRsrdLYvBD2hB1ikONI/YSsPrGch48UhkmuHWu7lZ
zFex1E8CLaJpw9/WzaQH3osrNqr5x8n8FOb5cijTfCTD9FhSLGDt1p+5vokcc+ra79kxE9vWvio6
SceDMtwlpcZiJQ5xE0wBVl+bWBujpXopDEk5l6cPE7tWmSSsnDWC4+b6RSu4B/UK/r3dcjrTyT0O
AcOoDqcHN3f20xv9DDaerlB1q4PZdW9t7pBSULRwYJ2NMUrzUIFSxv+PQ1sHehsoKDhdnRafjfKw
tuSob/MpaMnvMvNNrKav7JdxucfFU5brSJ2t4Sjck8BE61jJdC4kCyMeDYlWhyi6TjXCtcKwipm2
dVnyGkRgZBvOh58Bp+s6rmXjmQ44TA05JcbE7huJzxPRNXSojXGX9Nq8+/00z7AcusbYDYZ914qR
DL2SB3q0i2kr4mZdTPGpnBX1vogVbW9wJlPcUSDF+a8Q29o+G4tnQzbikBj9YjgOkdZ4ZQXGnLnj
0eEMY4DBZLwey5umd91DaaUApCFhp6MeHlSlvoxpGh27cX4Tip0SA4tEuiMqupVjsKlNK7qhzU00
297WWHdgyLE0RXrBAdeDFqmJaxLmvOMc8dLadjd9oC2RTHm+nSfJdRASW/v7jtUc5TBK5pquOSeI
27CjTFOtr6KFu8KWslk37siFtGilI9dmGNpTejIGPVWVDA79Kxu19GBqoIS1NODqy072EBiHWtfY
oeNzFn1q3dAkZb116LSCfFqO4EhL43s2zg2u8uBQ5wCuwzLpt/MCsKsY2SB9dewrATHf+KefcJLX
xJ0o7cZR4/DifAYwjlGWNu0dNrNfStbUXPg16iNDTdbqlDLgScoreoPDDNkUknxibqxcdDte46vW
JNWhbGwvTK3wEA3dIZ5oO1tUU2stc3jh+8zLEueMXMo6U3Hph1Ja4aV0Y9CCdXPS4LEzXpkarAMM
4CTdQSBUnQgh45BKaW4RJ0TYFROgxVhDuUfrI+aB6CHnexqiYDMN6OgAz5Fzo5BD5hazuxM9wxBy
JmVVOceYYPchAxoGHQMTRaQfHPoH9NvGecKbU1Mt3JdzdiFCY51Ayt2JwrB3SGpezSBrL6qVhptR
RdRh2b3LQwzVm1kmcIgeH1CcAHtXUN1hF0TXWaLiZ31r3xmZJDnaaljfD3N9DPLu14T1sbA6BOzM
BRTUvk4eXjuWdV43FSUypfgcR48peP+jepiTU18z8Qgx5Kxyd1IOuRj8qpHRobOaQ5kp4uYEE3VA
HM8bRPYP6BbDUwm8nhFFXb3i/svQgAejbw7IjyW8+iASDEHFF0/A6GcdKYpzs83cMiCeHDdGSbiM
i/WbhbjLLAzBoBXEE6ockge4OWInMnY57llVycSpdMZjMUeD18/m5FnuCNfg9187NMVOITgEZQKj
Ov75n2ZsOTd9b1COnpi4TicHS3wcDeZOCRCYdoRxqHZxTx1oncRojZsBt8t2GB7bmMyJEk3eXlV0
4CZWF1JC0AKPMsvOlhVtYjOyl9V1vBGdWVCRIgIElPaTEz69cZq8IS+2QBUTq+fGWLoFjegnui9y
ArxxPQSB5cUa3aFLRL3FXocGxwsQh3osHOCswDVa6aGBInaY8GcbCeqkvFhB80RmpxExUYgkOkiX
CJ10RCTIgZc18ifS44QVUV6tk7h+V3TivqRbbhI6nQ3eDWfVDbAxZy40dymDRua2u07vnozMmndx
ilRvCdRLGueZtWvFQN14ZNMAApNZgT+SNuER82iRa7/IbJkpaG5K+qitVK+B0JrN1L2UVbjLW6zs
hsUujC71gIKJMXaLVaZ33tIqdD2SjCAZFHKXIfX1JgePH1byZS5t22tDpP1+VLQbompSPaqYpBDG
FX4xpXI38jognhcdMDU3C56qmjlDX2ByHsNtzHxp2TgUTAXEj9mm/WFUmoOSTHBvwiFE2+E6pHaQ
hq6j7lpEBNGGymxRemA/glz6WGQfU1+Ee0UljF7pDMg9hfGLiiW719xwfhpS0hKcxeyCevoUFC4K
eAdxaUpzV1rw2+LcfRUlgcd11/lqPTknlW4/17gfezLZRxkXW2IVGAMZm8xkbifjra6C1Ubq9vyb
BNJEP2olPxGMtmA65LTLdT1a2SERJ9D4dAy0xb8wvxt/c0kvW2LMvawALNAnaIL/hnjRSyvE3WqZ
fjDV7laj9TCn3Aus7JiNcCq0uiy9NO65PROWdwPgw41suoOTKHwHRHdkDcIPXLxstrJpNRrjPW+K
S2jrrrLybGWq/dvABm5jqJhbHPVmGICFErLrvcwZX/ogwEA2bMXE7BeaF5tDnoUsZH6RkTWFCqe4
BflunOrg6Ebav0K//M3iLCz8l2TOCoFszxbiN8nuTxbx1mGMb/ME+CSB0hNM9jYbcIVnEaKcIt1F
tDgaiNH1iPOrcKKfPjjXlZBXrkC9abKNYym7LKoJCUq0jkAf+eGyO99icHsn2Sg5uyUvBPAoEnY4
llOXRB6dY92ZSXsLO+MaNM2xDgYaXzbbevCNRBNNlRNahyr/mplZfCZZdNUvDW6wc5eCVApDkjFS
EE6e0BKGIIExH+2JCmpAde5buLXAp5TFHbypg+R/nuO8f7UpJ0lXQlTWpB2KO6Fs0R7Odyjnflt1
rkGommer++H0pCox05ECL5nHjYY162SY0cZC7X0S7g+W6eu/ECr8fsL+LMCwVF49w7ZoBvR/IsAg
6tyNZcxPWK3Nj9Ytn2B6UWsbVLlh1FNvZbABooWcvskqoHw6mFjyycIPc6bDbZz8RxqSQKeJbSLV
vW9KJ/PIQk7RTh7SpRwkIQTLJQOqLb5uXJApjrFaiR/dUbICSdHFVjBXGALYtxa/BUoQSPktMTPe
pFbjKa1R8iHS94eF/T6W6acW1hiJzO6dpc6tb9XonMnhoPRLUviA7g8o6afCntwnagEuJfWvOtYB
H0imYBV3/H7gjYgQ+3op6wSrLJyHMBRv+aQPawjihgcbnrijYE62maG/5lEnto3F2qwS2jFnVUtQ
Ge63gJ06622EhciSj85oDZ5iPlIQHKhu/CJYnA8dFA32PSFAcqai6LXA1pSKdnQC8aktcjw2YPNJ
j+qPMLHMvTHNby3P71ERHR2TrfV7PW2wzRZzudVBPAH1o/NIPA0VwBPByph7iskfEtR9Vm8YayYe
DJVLvfKVhAD4tBymQ5fIQ1po/SvQEtSwwdFJK74hY77vYj06KnpxbiL8zFKzNmPfUsiqs+PX+Tj4
IaYd8pMF+crLE9uDGBn77qUb0+vvNsaJtPe+sLN/YCD/LaHXf0/F9RdB2D/XjP1F9/U/ROglNB2d
0H8t9dq32fd/lD//cff+V4HYP77u/0q+zD9AqVgOmBebi9oyTC6df9DSFfMPh+W0BgwEa5apszf8
T8mXQA2Gm5OOmgKHmYnOV7Vl30X/+3/xn3AL8ofyRaqwwNf+O4Tgv/FeTFRRAIgNAxCXjopMXa7E
P536jdErDljARVhRAO55cZB6Adpgglr9C8LH8rP7M1pm+as0FTiGvujfuF4XAsif/qpeJxqMThvF
gJIdjQE/SMYqeHKXtAPepzg/xmWybehf3DF8TmqT9CVSRsjCmbFja3a9G8Lmy63V71SbWE1OL7Op
7GqYeE2aHu0quVZKsgTRXixFefjTB/tPJGRgmf7Jv15zfzNchSqcv0vj5ion9ygj5t2pZec7inZh
rQ31c2aHHKGeZygJ8PhkXkho+sR35UH6YBocXw38fIN+rKvsRa2MEx7S85LY5LyZ/Yg+JQ73Ro9n
ROkgralOtYvseS+WbcQw7TgiTaN6gLqEM0iVfqIrEIDJjeEABJIxFUwU1emI8PZtKGo4Iguawq6i
4wAc0J5YN2bJFdbWyimstylAHVpHD1PuHtFLHSM8hKuRCCi7IsRRq+HgpIq8qxCk40FvYBwAS8gU
2LgaTlc0s1jvjW+yK5Cnq9HRjpSb22jfTPSOUzncNVNEp9KXAFrbhhlmRDuvl17j2u/4UJC5wNnn
Qbu3yHDB/D/eheW0AR10SFW2ykb4as0oe8gHZytZH6vUvgIQ3pMpvklasHfh4KsyIT6YeQ2BuXi+
gvtBKb0iIDhknOFWMTUxg2rV24DbjOTKuAs0o7JzCxI9dW4loiWWhwMHxE6jScT1MHl8zuXKhPvh
Nim5MoM/tcF7iuIbromf99CcRgPhLtrgsn2TKCP5Carfy4q3xMTYJQ9Nlm1hs2xixC2wALaEOuGS
12+5O6OTwwwmlEf2BR7d5xUUwFlTCQIjGHZG45CBzK0JyB4q650IjfsqLB/I8hOMYAoj3SZ6fK3Q
nNCrhCiPy/AhcBnwWgNRjeyvAjbERa2/BaN7SvE0D+TYhrBN2DBwww3zdFcPr4OBpi2LWUk0cAAS
IN1WyH4wApHIwJ+gtL5Rafi1l0mSfiqtJdexnz9EhC/Lsh5ScyDfPG9cuv+Mps2Jn5ypOSPUQq5X
8MDyzocbHcWf6apIrDqCtaKBGUKYYwedIVeJAOpXP7W0bEkVYIKzcxyQkoGEXpYbAeRQyaF+dJyd
e1YamyboCFGpEee14WcpvsJk/mkqHNHhcGuV2Nya80sNt4JHaUAhwU7b6pyd5kIDihMVpns6biym
++RPZX6xvKFujAy9rqHBNQyMyOM2TnpWvHTFoszT3nKJ8M0Nq3Pe6dTsbENr+ldUrgkPxCgRaXQK
BBRkCRM8v9D1ZwugbdqPLOV0VvE6cZ59mR6xZ/wqI34S6lD9ssx6p+ruY8kn3eUZhGqESqXOa45b
7NZa0XMTJB56pc9o2ipz+1o6wTWx80s/oWGIB58cBX/SRgqS6izSXVmJfagyfErF+1ilzw3eMSeK
n7H7eLKvdyIavdBpf7lGDQhjYqeLvL7sgh322PvADH4yXfmR9ew7Mjv0FaKA2XkQdnq1E/FumczE
te60wChgFpE8+g4exo9dm0Rtk+Y5/pyK7NBqzncz1LuxEu/M/im7oZDppyRPrwgzvyZ8UZWt3wcs
QbUQC3pqHzNaQuRXL3V1nwlrl8mUuQ0EOadLL6byBi3o5rjaniTWbTibm6no78ij8uxA27e8fzOT
vYVil1Wo4LDqHUsZ7vG3XtK03llBe+2nSzd0JcMfnjvWRpu6C/dlGG5ARjFkI3WDGI0Joa87KFd7
6H5xsL/33bJ/XOMa8BT+rY7WHoo0vbaEWdZzejXb6MGyGhZVyimPlRFrQ3tmQ8GoBYAr7sfKmN9o
Y31AmTuUKF5th0+Iug4O+hsYZnu2vPeKm7y0H5nBDo2akyo76O4yrT/YTYqlXHwXHWn3c0M8o9v5
EDKgjuQDkhW8i6TMu/NI8F5s3Te9M65EXJ2bujozKSHZLGQvShU7VsAnQLT8vuX+rUrvn5dnf6ng
/nvF4P/ASk+3ENv/13XeG1j194/h+8+q/t9f8o8SzzD+oA6jdLJNyzBsntj/V+Hp4g/dQIyu8q7r
ruXY/7/AI0XgD5o9BxouaFJXQ8X/nxWeoutUf4hu4e85mgWNT/93SrzFKPCX4gXGqoHB2WalRf0F
18/6W5VXuiQEBPWgckFii7dM8JANiKozGgWV5LvdVAT5cSzSyYtgBiFFQ9/MGiVhPDhBUMY7EuD1
9tGp4JnXbVYQaltfkMWXqMaM/BL0QBqKtH3pZFMTSwtRVVIbDXayIRKaA28kGyfIx3WYZC95N5or
A2ioL5IJHHeX7BMxyLU6XxiWxg+O1DSvRXx3l1XGPVxjkB99m+xDtuprRrScbihBjdbyO7IqfGNx
+0jxNQ1V8kT4LJ7Egn2ySzt6ApGC/huKwSWd85Mp8oPSRfmqsigasSDZ/qRXL0WGd2ZMm8/e0J+q
VKn2vdWzt0m0jRCLngEUGjrnXD9XWKF9nOvrcSyOc79c7z1uROJ9xjwIiXStQxgm4/hK2vqTHbzT
jjt58F4rU/KGbhYgdEz8qLYGGNE1EMeqtpUHUxS7UBsbUg37fodq4ClIgfaURWoep9H+GaywfGP3
t/yzAQqzTnJh38wOGgWMBIac+r0oXHXNyi6YxE2g1PYqqSUPJqwHv+uVct2nksT4Mms3+tjUR1Go
ftyo3Jb6EN+lLppBq1e/Iz6Ow6zl36wuKv7veb/T3Sw/9QawZhD/2lZV06e6NM1t3WFX6B2M03hZ
ig0d/HepD+q+YYjvF4OT7AOSjjEGKhgg4UzfXFgizHlzcTNm6DK1i02QFvlxsEfQRl1lP9k4wI2+
+ahxMb0QSozdlsEJcxDW5ARV+DmhZiQ5kxVNntObak4vTFFYYdUtuCh0kLJJH4mV/xW1ruqnLjIX
9isvQsX3Xmjc0S3Vph2/hvT7tymMc78KWxx15lzjYya526CHh0x5H5rNEXQNaGfeGq9EtJJTfmHw
iN/KRjVJtM6BASW2RzDqOSZslrkIo9kuSt7wJCqEs0p95TqMUOox25P7M271bCRVqS9D9rwqhdxU
nnK9glUTs151BqD8ub5ld0y8tMFHNroNAaKK+B71SSDoLcvnhGRdPJLmVzHLYjeOPW9bxsAXVFWE
WOAKmJoNHCnIrJot1Zs19HVdVzsXoC3nMo/urSprz7w/FLRld8/gH6U6Zu8+H9jUzya0AAadjUXT
N00sUnM7fUzmGTFarB74FvJzkwHJD17qQGMYYZkpHQIq7LRktJYHwoCWwQ5w1Mn0xTVPvVLskrhS
762o8aI4Snw8qQhvmwPjYGSABDvy0gXrIOBgMDFqI9oSJwS4x9DiaRTke67nqvsZlmSW7jRquXpK
ZkfcSdAwlnAJkTOaBzeO5BZrebNFQnSM9ViuaHavkxIjryxZP9h59z6G7MvMGLtc3m8mMF/g1khW
rRWufSSYLGqtgqee3sVhJIkUoliWKsmLaeWXfHRz6GVErWN3Bi+rABcOBiQ9LZ9lHKbmq2QVVmfN
NrYL89HqsnPAGTMP5HxIRpd7CzgV2drnzJQfYR18UOVo5Gu1D0BJHtU87s9DEF8SS/s0e9AnDXmv
pxrPw6g6p5nkHgwVFSKUicWBbdAJhC7pDTLWCBfuDXMdmPpLZZYgU9Jy607sE5pkY6fNA+KSx27u
MAF18wwTKWGCN02w+GkrbERsSX/kK4j2OORq+Fh2CgjEyc63okovrRsBtIyc5MpQtQUrmN2lHORr
WBleMo2HSOqftVXws2y+F312Yl8laAqkBC6LdvKlR4XE67Kvf7BEY/vgIfe0ERo6oON43SrIn5wc
YI9Sl5u4rp6UUt7Hs2txzdAI4MFmU43gBBKEafKumztNq7ZMzUADKuFNRWnp6ay3Oce3LnaTCHNp
gpBJmYs9UEk0YkPjAaUgxCskccG10wBla1CtbWLX6DkKD3Hnyq5ketSy/iZDbdgZ6MoOvRtsMOiV
l5AjyquWZDUkrEn4POMzDSWsx9EsPbXu6itzPG/oWj9QtXGTqKyio/iVtB+HlhG9Zl4NsD1Gdm9T
ZQJwQMriBIjkZNrumskmzBvBi2/XhIqX+77h7TGD9B1dLWW/sS14cMfBsdjpJPexSxwsf5IfBMGS
ZYsOrVlsrOkwvEZT+k4TZvkWfqA4LNi8uJdBVaNNqiErTqdxxdAEAQabA5bQ1smpLN2D8/Zchrwg
eaxhdAfoXbPimavhW8spLEOLVFaU+VtjwN5EWGTk//6daxAHZ+N50WL5LBUUcIBbZvTazo8smGgU
en2qOuTRHFVriGeXyEG3HgvTxQuBONEYLESEcSB9t0R0nGfVl1RYhamJwRCkV4pVHCxJtQvhig0V
tcLCXmTFFmhHHW9Umimlnw40XJXqnhtMBpvcxX+Uq3O+CQVCY4SdH4k2HgrtRkQdBuy8/Bb9src2
V5WRaL5DtB7ywgFKTPWkDtTaYcGCWVGvzpLvprXAn5u5ZyCdn2RXHO2+wwcmjV8Rkk7XxPof1IaP
uYBEZ4F50URy18sQULtbEVSgAinomUWQrbFQIIhhS9q+uVR12Xj9GGWepeqdNxmmssbsWK9TSx5x
qqveVE6XgTaU1Aj92oysD7uPOaDlH6YY+udof9u2TunkoBovOHxgc2JYioZ9DZqLlSM9E2Jt22p+
mfZWSrdhRIXrp2uTgzrI5GD2pEXEjbOP3HCty9Lr6vYsAPZsguEQxXzUE7NmN2j4r126C5IvOZW1
D0/lV1mKiOILzVdsFK8sObkR2kG5y77McXqFHwDGsdTfgwojtFaqFzOS9Ypo6OysdvZrYQN3jdVw
G8mzGAokOF10Z7uLJLQDZ9uyKF8FBi95m3ZXodRfse3hXUCs4SSDh5P7GKfUb0RGTLugQFNmD0QW
Bi75gtg3JcOmceMkKM9qN5g20xYgAajCtFx+ADRusajZmsH1x9ttYwMovvl02GWT/8T+0FfiJww8
gHh1T0VqvXYr6A4AdSDTuMo6DXTDbyKClagVPLCZ7ipRHNhZed766HaYUjlFsFc59WeV1wb20R47
WXwqblkFxyefh+nNLuQnV7FYR9UNh2ztQ8J8rzqO/wFF+5BWJ2jt8MPHeys27wkM+GJkUmyD+ru4
Kk3AejabZ4TyEtA546TQME6luNmdcD1dRUI8YC4NHfc9AZIJ/afy+7n6ckL5FTxNiUnZDaVMZWYk
lOA+Ep/VHIK21CPjLn+fMn5szKqsikjxISaXfNauOc1BAYrtWDDqRNHTbnj/yYnP4XQz5LFWU+lX
FFuezW4TAaH+qLdq72uBfSm1pLncASJmr+zq7KRjRlYI8dAB+oqDWk92i3hVKS5KYnbcVM4nqzdf
AG2pcolgzoq7Te2cMN9LlrxmuDHLZj6ofJEEz+ZKR3hq2MiVaAq0gkjKeSDijQqrxkUKwP0cbAeR
bWsLEv6IOtQPMmamEFU0egqIvglBW3BBLb3/SJVarvA/v6p8xpBKqUBjjemmjFP0s8BnRgz1VowS
1rGtlQ0n2Y+0M5256zmzaFddgaQTAuqtRkG6MVE+rWGD5qkD3U0tEj7Y+OZK5iFGNZt+CzkGA/fT
mAjAS2ber+ah7+EGXM0o7SD2DJ9zgTiZGCYmdsIicVwDTsnwJiuNa2XVd52mPiul8oqQGPC8gt+3
a9PXNqbw14KLJV7oJRabZ34h9YWkOUYb21AnBXvm7UFVwCvpGAQBm7DqdNZ3rqqfAj17E2X7hUp4
XhspuluckujarGFvp92GLHKMUkJ9CessRhmpIJ80Wh9Z9VUV5cYskucl3gnrRWXwR0Yhko4Z7XSN
0Ua0LqZj5VzY3VoRyg11Dz/KPCoZ5qQB/Mz2rAFrWxWBxV8UVhocqfkLdYyxQ591FVP+DRWSbyhr
0dGF/RkqMd1Ow2RktrIn0eBJZRYfbsGm4rCpeHh1aK9xSScwaGjv5uU2iZmkRln+DldPXdTVS6Ig
QrmxHUwwNM4u65Rpa0flQ6Xy4XU89Xtp589Drwww5fOPMRX7RPaQsRWehl4nMSIWP1HugmAQ/YIQ
7A9IGw1v4Hww3FC7ScJMwCXFaw1EJ96AAuhP+KsHorq3Y7fdw9fbgsqD3Sfa7l724XumPTWNhRcW
BE3QV3BACWw2aUVXo52ZqOp51pMOcBv93s0Vw7SNsLkf3ZhjsCoisdFVjQrOLrcWi84VFU68i4XN
+DVUTILNMvTWBExXcyDvDVawj73sXuoasF/Z8693WCbgv0A22ZNpDhgoL41hnQ02aL7UaXeWXe1Q
xnS/IokTJXf6Xyylxh3345pC61DU7HG08Xm00K/rApuoOeFSThL7HfIfClcXMUmPMV1CYkFf7ckc
eosxhq9lS0YKAWMqLsPcKyGceixe3ofe/ACM8GGMzg45FfYxNxookwdSj8xxHbkP5MNn2JNoAuFl
zkfIQM/t6BynkLKOnc2txHgy1sa0rwKgA1lIElWQGIAkuUrv5Lj4mBYkh7RQnznGkmiPyrLBz8uJ
xk/MwfGsEsNaNJTAVhBcu4JBiD6BWgrbwVjjq4uFFq8yxZKnYqgPGUEffl5KxK+RxG5e7mr86TBl
yD0LsVWats530oAmHlXq11C9ZU2zdhfZIDkwXu+aI+eXvjdN4g3RV5vHwNI/C7MmBYhcxLVpAfsk
/3bAm9YToHsIFgR7owYEvRbD3VSG0hscbHF59xT0AUsZ4m75BGaG4e0r1Z+2YwzyWjl4IjJCXrZq
g3jHaY0IE2LWAgzF0Rqi6WTfk29KLTvpJMTPsr0VkF/9lpJlM1EkXiymr9BkVMoWfB/NKD5FQAEc
G7eOZNr7BA9lRv4Ck/7+2OR4DCNnDM6FGCippXIpEhVKVMvgQCTjodKqT7iLmTYAEuWD3KqvFO3t
DklMtypk23uiNc8ufEyKOKRHmepsyfNd4ivtdW7W1zCQk98s0pDOym+JzNVN2jnaASVip7oHRmDc
c0gEIBy5hG7+/gXOsg9p4htDFFa6Ql0XXVCDOOZlsYcHmNjuysEyzHxmnP2hTQe8abCBFGGzyKrs
6OJYtVgjh9uzbDH3lpNQvLTJTVHlJ0IXd3G9fAdDcyxaFRbenFN7bIDml7u8QUYxuc+SNTCwL0jJ
80xZWpXXJuuvdpj/UNWxhWmdmK0Fh1mfPEY6Pqe8N6+9Jc9zoy2NEe4OKXtWNinJKxnXJKOLyUof
NDhyUYpug4Zx1aruKa7tFMOp6Und2s2yOug8VDnG/ZtLsxiPcCFz7NpxXgLS1mJctzG9mxK3YGQ6
0R6iOp+hBuKkhXaE+413Tivr5KRO+meb1dkGtvJjlyOsntRIrJlfZRULS7TTJlTdEgZGIxYwnypB
hdGrAhciilug/+wtjPtRiS9NM9SzsA3AykQLEWUKnKDPUdp0VeGVaZSywXjolfRANaN5glOKcddH
WaXVmltLWaktVZ6KbpALd+82XOFVJ7/w7qEno48F01fs4vqJbO/nZTa67wPsxEPFdTjTfyZlOm4z
FimcuuS/JZMBygN2URUlzpatPMsqZUbWP+jhqs0hTk5Diilvcn7cPD+rWjXt836vKI3YUCAfDXP+
cchcVdBlAQ3EUUmChehnv8ixEpG+xxRUv7hDwHapKz7aMt1UxviGJefL0nquA5chy6j9chMscM2Y
fNOKT/cT4G0/y45OmfP7ItiQp/MoqeuOiLhRTooaQVnSccbkUKErUl5bFaOcjpdpI4bwMJn4qYeJ
DmgQAsFmPX+GGXFHWmnSQ2QV+dQy7bbV8EwqYHOKLUDuTjt5BVSzyEJEVNPKeVUuEMSbrYe05quS
dXfUmAiYs98307HVAtUvEtwIA/y7w+9fihmNvhxzKPKms9Jl9Yxxqt2wT63RT/NLo5Wsk3//Vtcr
ztDl6/EwOai1vzvQGn4vgBgWSs8L3dQnRUzZ1nW17tDTkmzqiSKoze21qKwvxs5YsYb6rjWD+DkN
zHWtDtmxigkgcOvJXRVWmPoLU13MbO6VkUwNJbmKuI+2RVPhUCCyTQMjsAIwzJC7sXaY/dB6ReUN
8yLfcK8/BQ4z8ACpA4p/NOWq655LLaI3YSrTJHPDRavbK61XFB/yIXHhdc5jLcTWxLQRT462HyTZ
NoFmNtitHuc4Kz12AiYYAIAO4TBaMMp0dT/kr8Tflj5AQxTMOZccpEsHget8arQiJB2MbaTplowV
FOTzXG7HOHDfeiKWD5WtFkc9AeXflQ8CqAZS3LDBtiUG+9Qj6i2kb7nI6IPMKreELeNuF2W/6UgD
7o19x8PaiqnH3VkRWdwF+3GJt5ACUmKe7+emx+wD0T1g7rtWe/XZ1GP9LqwdsS1YN8B74WYvTV8U
4E2UqI2uNWX5RmkWc2FVUIKQOLpuqlzFjmv12+CKkyokIg/HDukyvM7tOpoZMAlmEHyyxqlqnZcM
+KZf82EyJyRhxChS7dAV5WfLZNuDgD55YQDq3URBy51rErEscWyD1hQhrowS6+ammC4jvsRnVOoo
9yUqkjVgNH3V1ERWumvb0XZ2IsXa6HqEVj1xCFaF98MY8GeaKjEauvI0F/1jUgQMixl8rqv2tLI7
EMfQXMIz+DyDDSwc8lQnSRlo2joaHOUuHxkX5OhDo6zAEUGWE6rOJUmTrYdSKSGMGnyziW28RKXm
4wWpn00TH3OFaKRM5vsUl8sudaVfKIGODlR/jscFuUcA7ZtKCgou1YuoJ+vSGRhDi1Ez1jEdx0pX
cDnP5MkiRqng8jtIJWX5SjVFvCvDS8VpfWlTLdWastP/D3tnthw3zmXdJ2IHB5Agb3MeJaUsyZJv
GLYkcx5BEiSfvhddf0RXub6/Kvq+L0rhKA9KZYIAzjl7r02Pf9VOgC4CTz0QKNKsc8h4mOmzz0wZ
b3Hmm1Bis505k8kA3TRb9535IlP9auNuQcEHeQid2sFzUgi9vIVtQe5BkVF5ZQ1m7NlRl6QrH5JB
oZbxkH1iWDrE1nQwqrLccjX7VIme6AbFL2lI30qoY7oUFX1cfC8mecuTINmiFliJ5r4uMAxF5swn
mJ5ZGgBJHbIlynjeJv74qYk5PcbocsilGBf8qMk/Vbmr53lpwno1a7+w25Nym3axS8EY5Bi144QI
E6u7S3W/6XynX+cWKvHWrFZApOZVrsHRFR9jEYMJyOI3AFOc5x49+N6ttyj7iENWLx4Jqge4T9/p
Tj/hQgcZMHWbPKnwdDSa5JvGRywi1XtXlu8RBQFwLEINZnprfS7vuTQTWt3Vxa62r6qaMSVxMdgk
AQN/PqG9a9E0TrKBsA0ySovJwrWpIFPdzQ6M3trNcEpMIZWcf/QiQ9/VZviYKex/TQ9rq8gu3YyJ
2YhNrB05u3MIauUopvCtNa+eN2evGu/fOcBfwTBBOvct9HcKQR4hGnflFkk3H6ddpLdCtNapJieF
oo3nvS6y9orA7fDrN5PlT/RELDzY8vjHH/j1/wk23UxjTgTj8gfaeEpvhqhutD3gzuKJqosUwGHi
3n59CaoXLowHC7nGawgrjFtR7z4Czmt2WB2bi4pwKbohFBaIUckNPZlAnJ+Xx9DR0zax8g9zVOqS
x/J5YC8+VNolAUzU20ElxjYP7vwwDdhEFB7cjoSzMc7ctXG1A7N4gsYd32emuKa860+xx9jFNPWd
CGl5Y6HMwPYdfR1Qf3kOurSIn5RcXEsGxTmzuv4pHjP6V/benI1+7+YBsQSV+nR/sgD1U6HKh9wl
6km3uoXmz7RwHHg8DKdPl5DT7nuTJUcciJ9Ni4gEW/gxSuE5zCP3TKx91lpjLtz7lXxf0CH3FWIX
XDP2PWl51GaDzXMnjfBa+iAxdUl/dgDddQpcx9/OWBPjMT0W8JQuTR0fSgGTVLYURjCW8YROgiXV
BM1VatmvoyoUmJydHZ1O7zRnjYHrb4LbWkkiHGMIM+3c5fvRIP+3GIidiOxNK4pi3WYMaM151gdz
l1emPMwyUs9eGdxB4gXi4eWPNLu3cUtzXkGeXPWF80o9Jq+GCH5Egpq/7C3rREIfA4gpuutsToOB
Ft975+6sNtDf7Lwi1AOtlXhlCtatvbyvgDLn/kMW5iiLK755n7XxQdCJspgeW3a89vNB3rUV2mB7
TCAGB3N8LmhsWjUkCmdKdq00m0ennJ5tEU53XIesdW9GH7nRcXK5cINNYSU01I17ci7ic2ulP8hg
1DvPGOZ9Qal+15lEqIyo2JDP6IHg+jpZUx2AZx48fmLwRzJqkMpxjUO2/YG4ieur7fdfPGPucF6a
Oc179CBMMZl78rwzqSlINO+Q68DRpuMXgD1rp23fDDQxw1avle/cz6jpZ+dm5eW4DdyQftps28eO
PA3mRfN3ii3Ey5DKA6vmCOOkiHOUQg9gkourgqsSyvbT7/kkzIG7e9RV34xKRoyeNMkeXMcZZBFc
43Aues5Qbc0su7pEPJP/J7uTF80/zV3X1keG8ltjKlkBORECdvczjYJohcytxnVaoK8Hp0MEj+GB
IVNCP1aY4IByMVJJ7Ivp1vZR1rQzw7R01r7No+Fk7QCG1HhoG8J2JN0+uzbqk8MR6jqMhYhZz3dl
U160onKJRVisBCyjTaOpmcvv/tRZB8iZOcgCHONV+MkrnBk/oB1MWTVhSS8W5R1zm9pYlyhtUhO4
N77xlSzd+DhLOoXC39az8b2S6rF0awN+Siv3GCfIZClr5k9RcMzamjoOLpI5aEi3tv0Nr5Wfedna
HKDimPYDlfZhIA/+PqqNnxSa/oobw4bIunCHMORhmuKPYDGImVZzV/jPtY9WjcxYfCUhEyO7M8F/
dcm5Nb1LhqcV1Zt4k1P/ArkQpVrx1eh8kg+q8cnW8bDubHRv4WRRBOHTslOX0q7r6LvRIl0TREzS
VvlTsuI3tBXdfRUdLW4KIX39lWs1n1GZk25JuaEqMW7TBFYLQvP7ScebnIsWMIyAloGE7656UtO1
hVLLCe50ofYaPP2uML51/QIQcC5mHJPvU9HCRq/YrYfEu3QBvgsR7AeruKCGJrlMSAL90jTY5Frl
0MepRLmCcTeJJv711ezW/dZ2JgLDCSNSRBGAsnh3O8zHIklgyZSrUFv2vqIbgywUuzSyfL8l9q4U
8xVDwbAxXWgbsep3Uv2Emj1vpWPt4bpEK0fJR0T100a1WU/Nwyy1BkLAiRYN9U+z6kekevULTaDo
KAr/0x6+4hmipKYlsko4B4OOuLtBwjpkpm/Z+iAb/egw6l7MQQDQDKg9DLSIiAgtI14PMZvaPDCX
Kktyr8yZyJiZbY2UO5N5V+FCZiDXQHODi7jC5CzFKB1x1kQPkwfXbSgJHWQcPgDroImqgkuUDOU6
od1ZJakNQYAO0mAlV+n7P5Es8ltmAukkgAmPA/BBhdaVuLLXUstHvlnC9aKDsKJw0Qm8IjMsDkw4
P6wp49Hvbz3N4F2DIliLz5Horo1PVi0fkeEe5wkImYYm0Lb7skNM6rgnl4qQsEP7amtZ7MDU3OF3
bgCAT4ysaFvCQmZ47OdqJWR8tFN719gey7R37VNr39rEvBS1/cVTliZVwX9GbMR9FrKCLXr7aDRf
zcRgPN4wSp4WXk6s6IWMjN6CDESvT/yMLaKGUabq1shNPtnnSWGJiTCplzocaySW8FFezW4Qax+z
LoG1cDdK6EVzXB9HL6IzIB5xh32De8dVdx8SG89UtwFaOcTkPVAzSB/ZQ+GBXOuNQ2WqD5Ja6Ms4
mlbo3L/kZAQCSO+D967S5c7ECbnSdppuCXrPN7UDqqvG1CwjHjIfTtHKHUqUIgKn2AB3HrKgubGG
oYCFnl+HPPgRdL7c1/XIy/PXYT/J19pjToAHa9OJSfAjP3PO2CC3Rk6+LhkONQcWTtWl5Rtp/KFt
tiPe2X7spbzkY7iuHJiQNGGxVreMk2UwAZVMnkazVA+94g1rHGIsiBloOhT2g9vNaJ/CdxmSzaKN
SNA7Gj7YxQ9Jnc0vJWrU7VhF38pSqgU36q6RNOa4Wjq5pyQhqhAhxogDOiQbY2XrCrFTnXJitN65
wJsbEZ3ISDt583KkJp2PTiKUZ2gjL5ZoJmS1/EqPUUhrKi/WeVoWmwZ/NZ+USRtrZo9us1G9GoYB
Bb8x4s0cUFo0kGVJowRh0BXLaD1S420uABrlHqdLiD0mXxpyGIjsGvMXpbkF3C3aKGKDA4fgnlEw
F5uabtiEeUPWrXtvBowTyyb29rJ3xc4usA8nlZsfC5B863DunY2d9xcCDUsiNDIGioh0srDaeki+
Vk4xfbhjdsfCxmacmk992Hwv05Ydjvq5A7bGbmRhZ4PqDDZ8HmH2O19HhxXftNTKBQEQZKOsK/K0
Q6f4AffC3zRZ9wXVK/bBlm9m0+ok9WfXm364El6dcKVs+x15syvTNwtQLfbZGWxk9K71YuVsXeAq
CK3Iq22fZjWXln48uAsS31PEDcGkWNf0XtZW5r1kUqsTa1+v+myJ+Zv5LHXvDsypSkQMDCBAfaBa
UJB8/eqnFdEvk2EPitXe6cT7ATOh3/cu6JvCG39WEzOKTgXXyDe+N5gqdkFXUUsEKUJE3jGQhBAw
v1Abobma3epOMaeenxtCo0bKTzr0qD3ab8pD9MdYl7FZUsKXIxacPp0LQKtCKTY80lVhJ+B8XpEw
cINfX22VbNPtErzY5iLfz10BsGlUcCn74S4aiUSMXDqHvZm9V1C4QEz3m7ruuSd4xaPhsKHKHjKP
CsCVpzaXciq2p0LO82lurEeDPQ078WM4gkNIMouBIJzOvrpx2HDSgQ4qrAomqyDlaZr0eWzd+Grl
pChr2+uusuIMGOeTnsd5R8LrSrZjhtkM2wRCtjqcjTNgxDhEK0HCCRaQDieY6eDWTcZ+75hVdqWO
zq50N92VbcZfA3qniL0fiMm173E83pI2haHW+jev+Rqp8pvsuLHoruWRIjWT+hp0kIQL69HQWjvi
qy5FtitpphKb0y07lEMDpVUMnsfknhSn5ATescDQaXwAlWZAlbxyWW2+5H23QwWgdpIe2nEwHv3S
uY/EDybK6Oxi81WV6L64YG16ii6q1+EObdpusuhEha39YrKLwj+4umRx7pADloijNiRefHMqZNIM
6h9kVd0CHgegP6j+7Cm/9/x473QqPHpeuyZ4e8u9gztHGLZ3KOEwX5sXM/duIs6Z7cvAgFGaeqsY
h9LOmFpj7WX4pbnhY2BYm0RW6IiBZe9JY6cz48NKOS6gvzWnCPq8Fs3XHjHtZnAsdE3d6J3YebBO
+Nuxd5uLh+Qf3mn+mXdMgoquB075q2XhHY2hfg0SJH2E4f4KkvUd+6mczGJdhCn0Xz/+oVNvWsc9
YwhidMqdC7bPs/FF+Wa8dvOHwlLJzhgaoB+NHZ4Kjo7ZZNow9j3tQfMzLRIUEU2DP8EyW2R2yQO9
KyknBlnene8FX3MnxyRSGfABPlPScWOFJSJ2vUdaVDdX+ftstnZ43xmijoAHfG6gK1cxJ6CGvU6E
otbjWUKoQ9VZgXOgT5Kq2lnHmWrWUyjvALw1jDlwdYXkNflsJnn2AzpXEpvvAijD0Wz1gjlwtjhH
XChatNUrAxjsIDG3xuPn5MTOuq4NdmfikkE/xZhZR35EAw5gnhM2Vphw+ujICoXWpHDMbD90Plrk
yAOQXBjrEaFymNLY87qVXxv0+jJnom3SDjsr+lnaxltXt9ceuMVG5fX3LlgmcqSkrFWdkNmhpu8x
DGIau9zcfMgQifkI/tu/and+q+wxI/7H2BBYxd3a47CYJkZ4IbZ27sPIsWCOVNSo04BowyrLgy8q
/YxGBjlmnrINMm90IEUPXTufA9dlVwLfxoOxHvWozxRTp6Gn7e4IFrcVYuMfwu4c+f2ODDXIRZB0
iXfQYid0e5uM0D2gxwX17w57s4vfUvJ9V5Gogm3jDO+xg5hhTK4kYy15LraDn/Zku67c+6N1TWvi
P7KEPq+X0CNqoj0ELzRR3rYtQWNn5TGBJZoV83FCxoZ4wutPNe77NaPCg2eH7zhgEeeU5Ye0Z+Sk
+MNMwwLZ4xI+lfvBXW/Z/coXSU2VXrw2ZeSuTMcgpidSG4uGsuoHvS45jLcfOmXaaJjtWxV1V3OY
pvty4TcCoZfkuqEXmnN7ITKfnRxzmjeb8amoshcX48a2d4bP1owZURbVtVbqncn6YyuctSnovZV5
SW04MdGB2W4IWxG4JdcpjEIO9/oogqcgz+iJVaB8h9QqkIvEdxMDlh0KXKTDpGwlcp/EGYOB8Ee5
BHXSanpXBK+iFb1apeTJTemXw/NI8KOx7Yw4tFN5sBz5UuQL/MzcNlFbHh1VE9XIxLan97EGgjWZ
lGW4vNJVX960y93MtssdiBUkn/bI4wVyllBQEka87GMCQYoAylkZEQxmJ4dAiRPpa94hSmSRfK3r
DrCgmwGjk+FuSBgx9nn8PVJQXbwBvcvcHJUz8LccB7sRd5FcwPSz7fQpq1S78xxEPHP03rI1ut4M
RaLKTfjmOIIYiz6aEBv2qjZJBgyN17iNXvyYG7dhivZYZvUPy5iulozo3VM5qWQQ3LXPDhYiel4E
A9dEjBcjnXzuhs+DOZpba6reyoDENcKRXJ5x81xSNB+VPb/lJvOtwG/ClQR03bZFdahS/Ry0zpEH
kANu4I4eSh0goCdxaYR2vW6m5mRF3Kk8gfyuSR2W3jQyh3YQ3FSTd4u70WGgQr00oKXZjMN0ZZvf
8j6xwHu9uNy2NI22qkFeErjyCw1iQkLs8taPodyxHZACo8dD0SRPyfAgSX08EOmbnOSoEE/o/nHQ
3AMcbRwsNjMGOAxXExU82ir7AlF89es/ONv3YKDhBi+A9OwupibYCPoLB2HHJxsyKLlgaqOs5iUz
nPCglrtlZG+BjAQvs84ejPQlm21vN3FjYnFUj6G6URuW67rJX2vHCA+UcNcgng4VOXxuQ7UKvgFI
oPUEp5S7S6IIcYvVkTn+k22VVCw6/cml/3Wu+y8EDPPpdc2z7jAetdNz5vLUlwCsgiaFCKmMQ+ID
ILLNAV1WiNag90jcWp5OrlBPMiwuXlrrZcjzmJpbG7/cSS/h0PCSEdlMXKBKi6WVoAGE+PpUSfg9
DE1+zoJGfNMITo4Ec+UUz/Uum7KdQ0l7lnJYcs6YNzd+/zHm3l07SO8s7GPq2Qyd0oiqEFnXjPK+
I0b7QE2BwXBI5w33HcZ0h1YonFgprVzBqEbXxifo+fXQFhnGTGNNsxIg3wJc0pYsLqmXLP68Yi0L
mACkHT52cL+YuZeIgCb8Mb5cibEbnqOqeBBpe5i82LzMlfohRpvPLCoeatHHR6t7k1kCHzaKX+A1
w35EA7jLXHDKucHsPpzu04DwaVFCZQqafcEsWkfE50QOGaUpMd53GMvW9dJpBim6NjNBU6nbF0P6
hra76BlOTNp+Fi2/OUb2YlQFyMfsA9tl+dnTK/Izmj1xaKitm/FuMvPbMwXc1Z7xgG6Njt700du2
dRzy6qHkSpEzBTym1rCD4iTjAUgn3S8n6s7S1S/YIUeIs1hMeyASJGEF+toZDfPescNBaPQIcdmb
Cg574uzJAAka5CuZU9nr2O1f20ggmxrSn9Bu8HS3tAbm4t2KjWrnUaM6UCBAbW28rn9OPf0I/Qvo
YOwVGy3ZNwL30rZRgPZAHLHevDcBWuCxZJScZXqHvE8jD5Y0f7NTbsQ7mYc7ppHbXpC0O/I57kCO
bDwbEWNdBhJ6zHMJbqF3imAbcJXf+XVIII/brvtouZfO9VcMGxH9+SeEaWofpukNEKQC83ixQ7ww
Se7ZK9DVaPhoSswWoUceH53T10cuWZiAk+zEz9gdRr6BTgGOm9nWNbjrwPSSqFg7SEWDh0PTpcNl
et+rKjMQG0bxYcoUNOOy3ssxgjvnwwOPLUVNHc13MsuKNYZdiilfXjxJ38I2wdPm/rwOaKxliFo6
zrDVzB5b5M1nIxPEHH7zAIggvAZflMidR2rkE/nhu6YOaJ8nXYhLgTYWS3PjOSI8BLNFCmoWMKfv
k3bv2vmFW0206pP+wRG0XEP8WdtyMBnWW/FIq+HmqKLf5x2BoKVEvhHGRoMAtCVPejJ3A0ngs0cM
kkbTE9InGs3uS9AgIBEIjZlD8J+/BYqFUsoNmGdUMxkc6hS0+MQtsiGKGPNtZqDgl/J5jNNpnc5E
9xas99QdP0Yfepbm2r0i6FADGFCchXO5RYYIYzc/oL7SDJnJtRQF7WOVfPV9nrfc504P7kfl5Evm
/noeIMWGOvsYiE1qtQ44appTLKB/wDZcUBwPttUyvHUY5PjKqraa9v7q15cMyi91DS8qyednIsQH
pp1GzBItXhBQ0N8E247OnhuNDmpiDpcKkdnKKSyBvgvuozC+2njtoHXEq6T5hVFdgnacgWoaGaNN
WosWDq0YSWVrcK8Nu+mc0jPf4Fdn/pxbLCr0GYlf30VdsvNqfbEhAG6rYf6e+DB88fd1m3R4A4y7
5wbN2F1A5SLl7OT5Lk3HJrxNph2xD+ld11fJ2QvOjgrCUzVjLVbIfpe9G4LUoQIuvIZvzPk6WXes
1y8FAIStguxkJju7on6yjAwRHIaK3Vj2RyT8HMjDeCGFA0mlZe6rwaLZGRJ6lnRGjfNpidjEqI3O
i3RdGR5qltwqKF3rGE/6Bd5fS6nKu82lHbGS4fFuq7dCdeS6dTR+My7kAx4aQ5lwFwpqrMHKix0I
S9QDjYsAS6gzUHrkr7g7egoMIUrc3Zl7Mx2a1n7a3+PEzLcIRJt1FYSwqe3w2rpw7+ej72i5DQoX
tY6kF+WTAXsaJfPFNh/PjHsvGLeGLSHCyTYW2VFE04sta7gLpm6pnUCJzhFSKZrTe6p5qn7k6KhY
mnat8vY+hl5JnvSjNtDq9qnx4QT039HHrwlsv+O2yFjJrPTG9PPrnCxpSW7briq3uxkyPIeo3fyc
cYQOip0RBXeISQAbf0fSmh3xFOBHgfBuKBZIAVgTun3JmwDvXmD8oQwXKNTIbfB7uQ7d+jKFSwd3
Go5dZ/1ow6y/8PCw92U3FdP2UCLK4B1fh8h51b0KjuhzHuICyl4U72rt4AaMkm+MW3Zak37nNSUT
LLC5WLA5rRKeNqLT8D8hsMv76TttUoBynaI20xSg0UOWy+QUjTXD9xAZFcyCx2J+LBnqRkswInjQ
ANVWtY/QAjr2cM/AfG9PBF2aXg/0svCPWeV9577TcRegUO0b+c1tvWqV53RPohobwaRy0P/LlzAh
163tjHWHMHHlbV2JNyXv8PAgPC2Rk+GmKoqD75NWgHob7Xm+MbyI8I242jUVfnXqSo7dAK2mYyKg
isN2JSq4jqOD4YMUwUMIQYGqjesv7KZNLSUzDY9V71d/0Mv+z7z9L3lsDAr+ybz99ll8/gXP8+vP
/+HcBqXjOotz2/Z9Vwrbgon2B5tH2P9lOQFENNfzCVVz5P84t63gv/Bzcx750vZ801u84+oPNI/F
36Jr5QYysFxPBOJ/heaxzL+4toHy4FaEe+HjIbcEsrIFqPMnYA5ooMmB9StX3mQsY2H0PXL2or1h
MOdBs0eZSc7GyH2bsbW79NLs7Z/eqv+AvbH+yuz54yWw45rIOHwLMtxCxfnTSwiV/n8vgSVMZonh
bejv9ttmkNmjA8kxcQxjNRczzNG8hJAPqwCIXLJxwg6kT1kaTML8Y2AOSwqkPPzzq1tc6/8DS/v7
i+OD+POLa8qqGQcSujglQO3PKspPAYSFHWBT0IcpjBNDuv2Nafb9P39j668woOU7s4ocF1O9DQo2
MBeW3p/eFg6GMRJBiuNrIDDVphtw7yVDtqeTgse+0w+ktQWrapzufskqEv+DyVnyFXoz8zY1h/+G
Vvqrv/+P1+OQ7BAEvsl1Xfz2esIGQGsxcF8hLIZ4zjp9nKKIEJglVkQYdrfVFALnOYrOWTO3UO9Q
QkH/2UyN+RO+RPM1x+KPfFSDundtbpsY4vph4dcKuN2uawJUlg6yFehQTpUipeU1PYhc/AGggB5B
aON/Wm9LwOBfP9LlmSLrkLc3cLzfQQWWrCGUTHmw4ns+aZ92GjnPw7Gdm2Jnw7Y/BBb3uwHM9xFu
or+htRgVnvgj2vL//zKIYfz7y/BMx7Ikt2fX/e3JM3gDBp+4FuCN3bkz8eEA2qOk7+Qhd9y7znFR
9Kf5EZtEQkzoDqR9tC4XGsu/LLT/8ELYZVy2Ic9xIEUsW8SfFlpOmk7hFUsQQu19UaRQX2foOZu0
jtXOYPh5pWd16XNQWCkOHKEIGNVppIB2V8GXf34t9t+3I+BdlmRf81xBIffbm9IbiFyY85MYZPPM
N+jUKp9Tsx7H5r6UuAcDPXwtk9bZlYpaUM+puSsBRGX0RNY0MriXj4wVpzYq9trjutdk/GMSxeKP
GdU3Io9/fsHu358K4dEAIEPMZiu1g+Up/tOb19ce2uQO02eXynkVsc2dhePe67lOGXjo8dI0Az2T
rj4L167PTEs6Alnmxji6QW3cojEadj1yeQJpPBLc4VpvMJUydBDDoxvTSpxiWFgaf2dCt3+fEqlI
3DFKITkjSGoidTekY01IDmlsdJDr6zgDk6oR026roJEMlbvLZHYLjZcc2FAXFqr7gdHxrD9R0smL
KqzLuOgBUtHn+9j2N6m2h1Pj2g+irZJD45IU3OjPGZ3eiTczvQc4ZoBkzxUdF+1hYWjyf3lXxd/e
VaT58AtYjL4QnHS/L4PcwkjroQKDt42VJXMuomYKzfCTS78WwyICzWmAT4q3fDAukG0uZmtLYhYj
/0LR/VwG9skUBTmgnqRpr0xjExckbdnhMN6m6a7BRL1PMDUe45pMq57WYEFMRec8hdZgbqI+ULt4
Ml5o3b/1uIjZKNKzaRdfCyMmCg7+Tzh0M53uQh1nq9gkH27rV8/uSD5wBPV548d5dBIax3KqXv55
0VnLofOXHcxyLNv3BDQ/KnCoen9ddEbc2TTrlkAL7d7HA/Ag1fFW9KVVr3ExOk9TO78HioGlVyW8
idgit5YjujPZHLeqFnLpEv1bAupvZFs2Y4vjweMEtzxg9bgs/vqqaruX7aAZzAyije/lEGyaaLE6
12VI3DCK0rFIst1cv2W4bb632J+3CI53EQF7V1Bzb76cytNgsaBdBtn+RBy3Cc6l4Zd0svWwBQ+N
ttts/YsU6UCDkCAMNZ59OLL3th7eItTl3OjRI+NSGdeK6NHFio5aPMFhPLTzrdHtc2HhHsbEEbjt
+Z8/l+VS+OfPRXBkc3s3sXWC9iVp97edlDSdSjfBkozm2JQ0dr53MpEeUg/9lDYpjjvzY8AqdIZ4
t1edkxy01l8TGZ9jcURL6Z2dVFPXJn3P80jo2EE0YnyoJju+hhjuN650rh0wqG1FsucBp++8sZzO
3rlWfQfV7j4E0nKZCQL59feYBH+zCuGfUmV+88rkoUsTnO7a+izs2drjD46PJDtwrTHVi9sHaEPs
MiDAb842CBjDU8tkjtmqOg8DIh7iZdZZL0oIVLi95zRC3CSGU85SWNWCbMQm7/uVaur+XDAMadLS
PNTQsRB55DjpB+P1n99u67e3+9eC81ATSJQBFpPF3x4DU5WodUbHZZcoPtIkqE4hWPy1k0DrSJOQ
vlcSiPvEQy9LtqXaw/HKDlho53+5I/6H55EjgL2KSxFXI2n/dklMWI4JxmBWfnw2R5Gd8Yq/Jm7Q
XyY8xcRo+PkxKUcMY01Nr9zMDl7s/JzdyX1yndY8ytj+lx30N8ivXJYiTB0bzLTDagx+X4oIm3p8
Z1UHSpko9wEDfcEBggurHZFm0nfOe2HuhZhoM8O5B5eGMk4prjut5YpzggGlrVClWq7tHAcuMCtP
05ruCApCX1Une4Pp/arFfLRvxvCGlYQGOeV7Fel49c+fsy3Est//dcMDG02RwsOFotH+dV786ZQN
3Xww2wYAwxR45c0XPpQeNR2dxJ5PIxOg9UTM2abNUS9OdR7tG/Ij90mPtHZi+LwfO80ClMOrG5NY
UeGj3zn6nMuLRKeBYbyXj5QPuwH+w31nzPKGV9K4EI+xgVaDcDvv73JmM0VKUHIdg5eM6Uq1QX+T
iYvtrsrqx8QlQ2ry+7PqQevPRhU/zynxek1QXpC+o4vI824D0428nfrDCTHJUfCj+Okrd+P76XBJ
owEWiMsZ7xKb5cXae521eJxEn/5EV0GW5IQp5R1ZfsL+0hon6RrXvonLp8mm9d6X4SkzsqtgGzmx
zIgDTiP4kmbVXmljB2sugEcjMEiLWX5eOmUsnKMw7eYQZyJcJcVEWNlQeQiCHHVt5avdQoKLGrpA
6J7vdIpctgnqeeNNQfFQCZRxri+ArVjxPX5flCwdsjWXPEXMY/egSD9xWDQb4KUcQ7jL2RpXcTQ+
dn4wvMY4cHKSEGjCxGuCPPKjqhn862pa9REk6SazvqAE3Qb2RthFe41FiRDPprXW1ghxs0rUJ6Q7
tFnS8snzKsJarScrFOmDlFV7KD0ctFFveRepwKMnxECvnGBmgjFA0HOU++ErX4F/oMndDv6POhyx
xVYbhtkoXKcifkgt5hl5kY9Hr+o2Ha899FCe1xYNlmo8VEP5TjaC2rceAOwcxEkP939XkWx2ywkw
v/kpPtMUdpBThOLgO3WF7AT9OilM7onEgWPklcUDpyVcgdHUx2po1WaebWuX6J7EA1ObVwI0Pru0
BS+KBIQefDQ8FkndP9K1Cxht5d2+QieVxMZwN1YCQAo3H5EAm+CLnF0c5X7wUQUpjbEpqI4huc7b
pMsfWktEn00ZXumcegymFMAE1z4wAqHZKeRLDwXIyZPwBYZ0compvNemhdbUkvFbbhTPhNmnT8CW
ApbPMXC0QLLMCE+bYXmRSefsasctz1nhv/mFs/xdGf/oLSSP3cUIXBqNmqhmcGHv+H+rszREu7Rs
t3NdJ5clKw1Dfoayrj06aSeOqZkRdKfp3c9egIxi5Pn02YUQL4MMJasUlqEpTuiXnqY01mcC7yXE
2hZEVVuKE8KBm0HFeY7b8eSarbdTS6hzZHrumaRW/9K0xRY9bnPGTzvsdIfQRlRwFAeKhmNa6qcO
McsdY19KbzFwmuWsjEKDQPGCOdlNIwAKkLcGPz+icV+TW+Ngt8MVkTIf4JU5cGVI4kODMHXkorTM
nZRsYszpJlInSC53ghhE4CnTKYDGtTJrXKxj77unOviwO57SHEr4SppWBiBi+UaxvwuGKDjbfY+2
rYKj0c3+Ny2gtVIayDscNuSwj5i95PIC4KgwTo2gwY6ORLOgXbH5hRUP0JaXMCFuEyHAj3FzmxPv
awq0gFCtKPkC3Lc6Wu2hbSDZem5bk13kdMSLltdw7J4RFc7v0m3ePJT4zxmgHiusHjSbs+qM8ZEr
OgPYrBj3URk516Bu+EIJa8b/zd6ZLDeuZVn2V9JyjjAAF+0gB8W+JyWqn8Bccjn6Hrhovr4W4GHh
L59FWlrNa0IT2ECkBALnnrP32rgOVcdHkAU06IxbB9YL8XyHMk5uhkq8ZNticWvAkmyqmEQ0CnL9
Mt+ohJwtlAg3j4b8C99OkRAy20AqaEdy0lxh9Ke+aC/F5ICuQs6RoaEG99jOL6JizE9/bjkijj8x
3TzERhteTPFdmBF8YBob67Qe03eMxOu4Ec6nruBvVAlFPkV2tWsgG+OahmzH91zdEzDZ7Tv9IbTb
4FQSaLlhHu8+4t/COQFJLsAM+al17c5x705Vyl+RszPIl2JmJr1t6XBRajR+r1UFN3xm7h3bgnU0
R+dUxNVn1eaC9OgtaI/q1GeFu6YtMUmpi3PiJlR4+neKIXCf08On3+4Pj+i1PvUgi06dykWv9dUf
ITkYL7VHNrAuQIrVQSlXeFiS02hqgOlwfB6jvnWXmTPcigZOo82Id+9XfYK8oc1AnRFEI1AX4EBP
8rNnDDVZZ9bPBOrwkTFTvHAD6W6GgYCj1lKTRx0bHddZfNyJoZzzwonOpM2dOxkzXlPijUl64gI1
Bj5XTC+og401Sz/zSBAWHh++jsyExUeiYotVa3qREsfd2tR7ZHOe5SxGMItHU7E2mRs5m7rQbgVt
+XU+ff0wExLS0tZfg+N/jAkYr6o71vZTnjJ8yJ17UcTaqp/OI53USO7O7w7ojRVwiZ3TeiRwhj+s
MiShN1MQVWTOA+ltwxoEv3qPx2urGog+gXVtLHhT61Z1jA2owniRdwkuegHfNSAOQTVtIImQ4BTT
SkFSIm7HcplxPaNa9lEfLTOZjVAtAs6NvUZmkxjbTa1DanMiY4dAsbJE9jMxo480AsvDQfBYT84t
PDyvwB7do2ZoX5yyvglDCKcYnnjrlOMrQHegYlkIUINxaNlXCAjaBDaboj6l3r0yI/veWqGLOYJh
V4hGMrfAUIkQX5FVxsPGmWLhcwNiRzFOCiiIKHwRqBw7gHXFJKWkuMo4KZvpr5ZpDO6K/GQ7Mt+Z
jeIuOeKQ4WmF/lQBxFFMA01g+hRWrN5lgCgsJ/plxzUGAwpjKUZrTXmNsVqvCsWzl3kLvjGXUflq
B+5HpTcVzi8bILHqO6sUdBXxxv5k8yAyORw6lBiBjR1gxJ8A19ZedjI7+A3/IEPIcK0KTHtpX2ya
HK9uWnxziJvbOhwwa9lRtdGDOl4RmL0uAzG8VRWL4z7ISiZwRHJaevWYqu7e75r0wUg7extrfH1c
C1BmEPlPUYxxNhr1ehvHWEBR90ZQZWz95turUNr+ky/Byg1J+BjGO6Pwi2supb7MAIODHgJCWNAN
fI+IiEcUW8KhKRG5T+cnpaM8qb1uajWiJItrT8VcyY2NnqzD+wyOi9AqTTFTfREbuMpsperX6MIS
VL2YqjQFEXvCgaHXAUjsltN2JX5axCcR5uH291zp+rsTBNtgxOsRRSYSzNChqKqds42eqYwZPrOS
tPVzF6f72vPtLVwqf6GZnXNQ9PQcjIY4qH1FGaQXKMOT+gySrn5wYvchxz22EjbXZt1ux0e3bz3O
NIzFmqKPzqbABz4iUN2kdLEOc5iVBvlMkdh+rBibnooq5j0RIDDUrkYwL8yNobThc4WNHo2zBvGo
ByqlN7rzMBwYRYg9eZbuyehtFvrOh+8X8t4Gg70OCAzbytF8V2BDPTaefGxHRohaMD6Elk6m9oiL
m+YJvCBo24A/Bn0/WPmzQuDzIQJNb3IeWhSMyIF22pjrc+sMpaHfJ7qpnjWy+LZWa/zUFEHy13TT
MRTYFqr9BrTME75Kiod/NNxEP/QjBQ6OoRr5pVmA0hx7EkrRPnF5L/H41UGwUUKVmHoytMIikFcI
lf+8SRtvWGmTCd+LDlpQRde/3CReu41y7HSlija1b1SAJG1Vn7NGq8/oWgfBv8VSrGdY0M5Rg+J0
HLzy4/c8kh+cgdDyrIgxZIsseFIyr9i7yrRGHF2FilFYXGyKgXSTgDOkPUG6OVpXZRUbJ8JuaiTN
D9ZANjS6SPTIpek+0FV6MbiCrscozpZ5D7IVvCXelgrKHyI6K12TLkQNMkou1XFofZRMzClqJqJB
9CabQT+VkW7uQWRtU8ylyARIO8zDny6O7Rdyyxowm9kiLof2JBNrArE6IWEoEDVUo760AsC+VJPm
sRywSTnhI398xEIOTBcOouJmTGFHbRBf5q1eNf2VLTuff5ml7cKcBUWDcMRCn45wgHOI3Dn+TnXE
j4joXOR9pJArHpGQvY7Toq3TPW5Q816POmcbB0uHBb7hmNoUJ6rPn8fU/DumLgSvffbLMc3+ENbD
8KC26drG23Fpm2J8SJQ2Ivix6GkXuuvMRWiJ9cCVTPJ9scoceW0SP70qNQa7GgzuPrBQ5yDtvla9
OiFkVOumdAoNXGCxje1mV48juLXM9qyYEREL7qAfsesf4iQPN5HfZHB/HXnC7Xgedeiklay0c1+s
KoEfqheEe+K9wMFHFpHrtqgsuZIc3YyAQrMxX1Km2xA6GwKRhppVTAQMmHpj5cb04glrbGkIhD+K
Vs0vlUG0UNaUN4q8g1mN5pVCOX/ocAjnrvtFqac+s6BaRZbp7btejQg6RE+pajQZetLCiSwH/2tX
EOgMPPy7nmENqV5FsKJ89E+aBLtUlcZ4qFDBLFI0musG19uJkwSBwyP5DRUXp43Qq/KejaYFut3M
PxWKe11r7Y3Ic3HMQw8tcC8QGNNeJ1bSfx3y71x24Qrtrn/yEMbcKNXEInTJfqNlWq0kBNyNpg7J
eoit8Q5qVLkGRrEd0l8qPrJbKTrrQc+bYQ94BKtmjB8gQa4lFUO99k6j75ySvkFp5PGDmvK00QHs
gRuj3SDVdqaP3d3jBEWqZM9lD8inN6zLvOAJaD0flBBWliU+0MDCMQ4QiuWStZ9Rio3tNuZDYsHS
KLTozVFUEAI5/Z6xRdBqVLhyrSYbz46X8hWx6nTtljgHbaXFhxWm6WNV5t5N6b8xJVpPw3TjIgn3
Nfc+b/i6/6gyXL1oWmA91TRBF3phDYd50250F0DxEG3nzVYbpuuLV6/mnVmq2R6jHA7yvKfCtpyr
4yYnhkDW0/wCwMoVY8HfG3rjXdo+Z+4xvxObwcQY1/7x99tocw2UDSKweXP+yfQjjdAwdvb7edMr
/LLLDwhGO5oHlXXihBSQZqWD6tb15eCibnOlAYaYwc2yMmgeq7r9MRBYtaI/JBYt8VlLpzilWqI8
iWJQnhowH3GAy2e+CyL/jyKW43neoo8y2byT7DBv2hMNDR9btZ03PacOtpU+0ImZ9hbCYufsIYhZ
mPbbknp25sv0a35QdVLlFg7xbn5svstVp67HiLOHF/epdWBcUuLRYEst6MkO9jD8fp92wFhEt1WM
/9OjKYzOdZf48MWnX1S6XPTrAAjZ/GgReVyiig4Z9vRoTcD5xUqH1/nDQpmJHzGHrqTWcD4yULN4
Vlnd51d6mXqLaABc5y2L9Q+VizciwWY/5DIyGRIZCubpPcRMLDch0qv1/GiXCx7A/s6XmUf1uleP
fq7Cj5leyyIou4qy/f3hzFTWuP5RxEyP/X7+0K260oke57tI8H5VGze+zI8FKsALjkp8/fPnSVy5
KrGb//4f2BUUJwUv6e/30WZJvef/J3+/D7jJhEjn+Ojn1/reiBS2w3I2/xlLT32yWXrp5KpEVi4A
COn6+c+NAgH47CGLpWptTn+7f97sRVRgFPfegmkZPD//b0+rlZHUHM9kjVJaQK7+9hxPyQA2S2s/
3z/v5c8O+h7ErlfjUP7X+3KmlfafzXrws7XD0nwJ1IG9/9nBvL9Kp5FXVCXx79Me/vKcRETVWQ7L
+f4/7ynuWgeBV4shajTQx/75TX+eY7lNuYdRgQWmRjRp9RfX1dOTknWgLb22QUQ63yQRwYvzQ4Ef
8zjSLWCEBakf/3rO/NN8Mz9lfvKfzfmnqgkuVmDSyJx2Mt/1919nzb9JiMjYV625np/zl7fwZ9d/
eYuRBdg4nFJOft/57371n/c+79IYgh96GCqbf7vv+Sl/frXM/Po4urf5nn/7Dv7yKboyYXWVslD4
y67/8rjm9C0Z3JGx1Or8J8Vad/ZUK33GToGPNKQfF3hN+pz2hrZUchVZwfRoTrWEdDuutvNmo3TV
xk9w+8xPjkdWKMCuamCVWfZsxcLbZ5N+dn6y6MzoVIIoWcyP6o0mL3mjvswvjbqJwRI2u/mxIU+I
nZfP8+vmm36kiItzeZ+3ujghU1hqt997GuW7IZvoMu+pcYElaXVkHH/vSnDdEq5U//kB0JLjYaEF
iYoqfRbCVvBetqCCpk0uweoWQpL2+wOUGopDxeOcNj8qAV+TsEC7PpXlmTC/GnA9YpYaGudD0Ass
ryMooay21Jvoq3pJ8ZV/9qzNFfqW3+agfMOkq5+7jtwfRYdVlglchWopPRiu0nr1CvEwP9Woq0PU
ifHdovew6rJJz+pnzUEbExcKQ2qCCO8hCgOF+Q7bQ96a6U9A+6h44yZ+dCnkt3hm8z3ZwPHNNYJx
iWl0+KEN1mrevya9H4Wf+C+2L411ohf+ya8j52SJgO50W6WvoeI+zbunGbkjOjn/cDs6siD9kmsi
R/9gxUCBK8VL7zkF4WLerfcVTbXaWDQPosjELk7xEtVqGufLeqivVCnGuQb4ew8T19l5DolJtDRw
K4+Zectjg75PAU4dlny4j+kFLeYnM1EI7o6XPWbaUJ5T6XWPQIKgROIfQjb6likKkHIG1zvUO3i6
lPZhMCilKk0VD3buPsx3W0btE8nU6et5s/MZ/ZZVF1x8B5yWFKR/TK/WRWsfisG3GDJkJrUwuc5P
Rv0xuoWxtwniwuaJijPWjOwLifCRuNjutfeidoMi3tm3WNgfYI3BgSYZ+gvH+MH1Xf21B9S4yazU
PyR+Pz74cOt/70MPrT2OF/cVuXS24SKDUyBEQxuqBnD6aR8J043aV8tt74Kji2vTKVYt0R6b2Kt/
2Vqi+3c4+iP1VaIxvTEJgU8VG3eSnd3MqGiOf264sDRHYNt0wOY7FZYz//yRzmG+zyeG85gmhwJ7
G2ug7uRJOKwE+5TTrVV3p4CJDK6SBuJqU13m58w3LLa70/zT/DQ9ZTIMfly8pGM0budXzQ/83tWf
7fklUWbkm4Bk5MVff9+fXTZ1VuxEKn8G6shQ3x7uauYX9yIbN/iO/FdJYvnZy3J403YUvJpki+8y
JNXrpiz81yjEdk/KAOnjug0VabBHhYbBuMzVsXjAE8C0penO5bTVdxGppOB5Wc+rlr1gQOATf+ne
kGx7VzQiv2CSxOHWze1LKBgS+Jj/oTbRIZhvwGgsLDy1j00j6fInbripDHiCg92UCRgDKLWx08lt
2sCglzbdRgClMLODER63xcAsKltzmQS1e6wgjHEp7gjnM1B4jSHdlcRS36MKG1nXZwiuEirhZCif
isGyDyEc/hXuTA9EpLswUlBqOPCSmGxUN5IeSNXklDqN9dlZ0S5PswuYsfqTNsdOMss84C3vloUs
ES32rFGRtQ+vkD02g9+q+0Llqp7k3bKp261e9U9FWwN4k8q6wDey0byjIX3U/YPRLEbT07EogHDK
2hB3p4UruoGOSW8UZ5TCMM2IqcmDaBUHL1mT5MckGGs6H/SnwWcAJcqVt45cd6wjwt9zBkN4x/p8
amQt+s6HUNBW5t7OHNDwLR2hVj3EfYEP1Vahn2SgNAcNh6Mjmd0rRvkEzlzdZbGab010cZBezorH
7sAt+rtqKL6coX3zDa96ECya1pz4vuE8UX6bQXqzwW4vm8qCtBOpLfCyZejjpxxV/GC1fIdAM6zE
AL4oJqB6rxfNdwWVLStaue/zg7SJWoO650/INSg2WZEvUf4C7K2aao2Ec8Ps0UXQ2PzsArkJZBW9
+ThNAqlBUGy7u+iL7yGXt1o3/EdfTdZjagxEEIbPrql8CzdtNungkgSmGLuKAeFSdHq5elbDXllq
DssMen/PwiRIAx3lwiLGp/XSrehzTq30swP+omCJDq6auXtbrGhehG8Ch5Nu4NZTvHXQ4LXPOhV2
J6cjIC/XKObcFA13g397TE8Wv9YTHQI4KL0AyGLzX3AEpwqVDJTyrpnkUvdpd4CnxIoSDMUySx0i
HBJ1R6fm0gGDowETHfRASzZG2J61qAFxpLOy8GkSqh5AQs250OM2l8YI/pZ+50qvo55TOXlpcc5h
FlRghajd8eo3a9PM+Tq5DlVi4dG3UjBPmRbW8XiMcJjZvwyNYSVAK6dAojzyldsR+gaG+GGoWWpr
A8PraFilAK5Phd286xjpYq4Sg6BusfmcOI1SiGfeq+6X7zFH2joaiBVUtPJ9LEgUbKT1jRWK7vm/
bpgfPgcFLo7IV4DD6zbqzOitbtMfIMui7VCYtPp0Mu1heKdL2ENbJvEWSYwj+KAWEV7IGScuYPXU
tXc3hAt8LaCkptPrLVho7Wjo65DxsXgnZKmgr4NjZ1gKS0ZYM5n0D1VHu8pHiwdPIknBe75o114x
9l5iKpTTwXoAOWqwjGV34bJQMIOjWtGWgY35uOoni5xmRstSJaHZrlVMDioROWGx1tKLCAd3l/jO
Wo8p+cLqAkEmZz6j/jRL/7F3nE9Co8S2R/25LhzrVGXOpgy7J1PRHryOtON9FFoqUwHjiQL63gQM
rsyxcIjzMrHWYvB1DfWSo8oaSc/cwd/rF23LMqAtR+inub1TNWdnStJgciChi8h6KLnaLih9SSgB
IgfGmaQHGxwINIOlZebuvh6Kt1I1vt30TZrVFkoJaThk0SiiRAYWeO8cl/WRZd+BMMhjI6iP+G5s
wtFKF6VHKK1H/wl93DbIS/9UV2Ra2tlRr/R2V9jGm5cVEgR68yuRybmngbEINNyHSRptYWF+VYKD
Er0NaFv9J8Ckeoer76cV8jT45GfTyC99CrPU8BTcfDqHPcApQOaQUHs7WsRFm+9w8TkrfPrKpsjU
76wfnvkmdnvFJnpb8zN733T06eOQ725Ygs4jqhoDppmT1Yk7C3JT90vqB7tNxEXX+VH1z3Uy7iMf
PmE72m9S5cSm9tamGOpLL+MfiNa/Ul9/D5MIqjK5FWk2RGe7jeFFQrrUnV1Yhj98Qm6B4BwSJtIU
pxCyoFE8pW64DJvU3bbMxE0F6h8n9Ke6wnCbREG5yszExsw2ilMr9J+WMLujDlTluaooy6zI+hx9
1SGbpzjGmc2hmXU6Z05mjt6nEEeUcvo5GoDpEIMB6y8oCdQWQfSkMOnw4jS8eH160XLdom89zQlb
c+Ci8MuuNyK5oBANjzq0fWUUPvVnZ2IHRcFtEa3mxAGDSbP2uGJguxIh05zQoIddgPJK8TebY4TD
k9J27MTJp4zACqmDg9Otc9GUOTNpMGpO28MprAnPbAMIS2rsvFUGQ8bcNX45XrEtk1hACzWBtJAL
grEvvw7gZzPE1+fSz+u98EmeUnJhHs30XlKQvq5FxMJULfOVVWnVQ+z2H0GOPN40QrFTIoKMdHtA
rlAr90KDXZIl5rI0aBmOuv3auR0T36a55HHS3GWb5QvdGq7S0JubMg6sRRLKdM00mVjh4srrxD3l
k1yvY0hyYUAJQjh5ycLWhd4bv1cGSvxAB7QUyTzclqmmEGhqcsaMxKnuku9Ri8SGs/EUaDAua35Y
2SH8AgRLHy18FpaIKrZstclXhoyGmwltGoKOYxycCBaNC67EK509vKPhAUC9Du+VmHID5zWz3/AY
EsRbxCzjDA9MG+BpKH5cQA61C8tx1Lqb5SBhyzrYImNPVpJfUttm6rUNESpXgQVNPfafRaD/0rvo
ydTxSJoGkUa9UVzt2MmvGMFoX4R9dc9VR26YTKyrXHpHFRPGuiy1ciX4kxNq0AIha7BlciraGqpS
EqmUfamvghLokuPHwAjRaKghcLCSm9rsg5BZtV6Gw7lyjAiVdrFOCYHZMronCywjxh2JcnIGCpX4
5MQB0b72ovUYnNfe1knSX7Z0rvR2i9c4ZXkx1mSFjQ74MPKcYoRMBf6vkZOo0Y+MrTmXuC163xEz
eUH/eNX3Oh4zZAHHMFTfi/i7xze4lvFXrfbjl2GkR1eXG0Vm2jvZqIch1k6dU2pPnVt251gimRZH
Y0ocAbqzUJLYP+aGhF8ifK7yoEZ3YtQfFfJLHlHvBDrNBg8vdp9d8SjBiOE/cizR3WTtym6YpQvn
KW8bmCop9CLD/jnKLjv5UeEjEZtKijr6gi/vXCCo3gzNWEcO6CjOB/jjZc+IpPFOlc3QoZb4VLVW
+K+xQV1ZIPfgaSPFyQjiHUYKEYNm3+4qMvW6vHdpTH5VmO6PmgRhYutgKSCIp1vshsPKdl11P2Zh
tAINXTJfTnKyWztGLYO6DwfCHA2lvvj22ajr4jG3MH4DlOYqa/ob2gj4QXLrFhTYmAcmGPvYhzyf
Jlq9rSH9Ljs3dPk9RJtotimAo/s7eO4XEfXpUzwtP4w0vHYIp9dJEwKSjCDT2BJUSJU3HSlLbXRk
qo9wTQGj3KJ62QARkzcJ1YwsGERHZn2vqFw+GFBa+DOlsaod+QTHKtg3Vf7gtt1wwRTFSQkNHwzk
aKL+WFfZN1dHa+v7gHM6LmVxFpryoqS5OIx93zPWQrwYjjBAs6655oG6yHzXPeQ6+AfHJ2/I07pu
3+sYRm3DEQeD63YYM7eMYp0xkNNXa4VgmzVgZiITpPMFhyDc+bKdGvMVTtkugt0JVLdzxoMnLXNX
C/NrLMn5aFy1fkRGiN8G3JLRMUeqLVjgsXJvVN9dm655RuSkrccBRQJ0V+0Er/LLp+xmMsrwJbUD
QgUhzNzTgmPXhwWQGe19voGMZi/h4GvuBMgr6wOuyyUJhjoxEQXYA0PfFWLrId5a1G0nMD8ENxKt
YFBY8RXlkU5LGR15axjlbb6x6nFKygZnJHhk2Q7Twlq0unVIBYnhLbFaZPiRqlxo2RJQC2FJrcbf
S4iHKGIotBiUBL8pHBDb3LHuaBjDb0iT3speqY7NdDPEKZjt2PHXVWp6D6V17XVyFxqDYJdu0Npn
zyzBlFM7rU00i1Ep/GdDNcBeA5h4rmw4ElG6HsJRe5FcCcsqIkGDkJ5tner687zpIwmkDon7pUWs
0DuV0DKtymcWHea5EYp1yyIgmViwEeoweclimT8pCj5niW2eXsVL1lX+T1i1EWQ1ojS9Y17Xb3gx
lrJx651U82PvBiwjK+3WkF1wjfxFZDJKD2mPXroBoodmd/lWicSLVJqveuzCbcPQKKTHeTDDz6YD
Rtn1SHG6BOnEQJsURMCzjWqGxaVln/veald0xaBs6VLAyB76Xd23kGBrRj6Ya7aqwoW/tkN9OyJq
Wfi+i1YAvOGlrwmX1RAOYm7ZcIB8Rkkgdr3Rkw8PMwpW4uCj1SUd2h2xP4E1BqFEhURD5W5Fjo3/
G1okaWzpCdIZ5nE/1Hd1AgBCsNi+uSGkiVLLlKXdU8E0RYVWqVf2fUzuWJjEYC1EW2xJdHePPmFD
/5tS+m+SeGTfls2KQ7dVjDMGXIH/7sHI/FJkDXqI5SxyjLPmJSXYYpMYrn/WJywBHJ6EHEM+ljMk
x0GM+RG5jnbRjbdy6uZPoL2NO7bFUXfBlTMXPM83hJmW9hieNaaNpyHsF2TVeld4ivyZJz1l5ZXu
Dh2utR0l2jCKXvuspXQFhoC2gta6zaPEMVTjoh+Kof+E8zFw3YZSFQ7kEXaAUfPMVB9QK2060r9x
cvdvrGJ68tBgwERXrCDAf7GiTVhRIqL8Kly5qvhwR93buy21YRjC8U18KNUFB/di6CEU8x+W+1n9
lEzfZyMC0JyZE5IF9wWqydFlwq4tEsMT57qsIDf9mpLlO+MN1hf6TdGGW1PEr7Qb7N9a+K4Bv8Bp
Lb+0Zf9UDUa0l9IASJDQ8LOTpr/5BTWHH6sfeS6NHzkzd80pAGP1Ua2/Fd6kOp4S36tmoTtG8V5j
4e8rI3ykgVBtuqG3Ju2XfVAAqOZ1GqIHR6iOwGvf0n8Ai0JF0JpR8wEjFMcliw0ooWKELJGmx9Li
stQ0XUbGKrJrV4Vw6FqEzTSujoax+SzMNDpkdb5t6YidEkM7xoQF50BEdzpyerJyKLjItTc3sY+R
JcD+gfLgQ6acyycrQAIPv+TrcQBMr68iRtIEj4FZwR8h6GuOt8xwP/mAxcoYyoCJuzTXpUPeXm+k
pI0J8UKR901TqToUekYcel1Y66JUv2TIidyoY3WTJx1CGmSiFHfJG1/i/hEewVaCTx9ss3urK3BQ
UUKuVBl407d2qfu8J4U3Wqz1LBmOLs1EkMbbOpcXO43Luy9dCJjo+Opb0tLJr+JqO7/jFN3+yYmi
ZcWxNLUkvAfVlNEpVMw7RAx0o8KE0SrLdGsF/c+5bi6ThuRbBW2GfO7Z22Y2SgSUzcJt1aVpjj17
0t5ztW9xsuIGyBViGYg5df3yxACFalelXVkFr1Uihw8Zcbx4/bCvess4tKoevumlMsm4TkpQtbc6
9LRzoCtrhiBPyKmCu933iOYMxIqdgmGwq5INi4TiIdkm5HYz4bPFM+fjL/UYjUQEyo7ru5hMG3FV
F+8TIOGYDW546ZHhh5l4dBSR4bgyAzo5CQkjmpscexaYsTd6Rz1RfniuIn+7Ov4/SuBpKL7/6z+/
WK821fD47TMM/2uo++Qg/Z9j4JffvOpH8h//51cVfv3I/uPxu2g/k/Dr73v4zRbQ7X8Y+Hs0x0VF
AWTX+RdbQDP+Yegqfn5KN0PHO4M3CuF7E/zXf2oabAEE+S5+PZVv5eTH/ydbQP+HrqumpqrgBUwV
PIf9/5IJzzVH/M23o2k6NiRThVSgqViR7P9+OSJ2RlqiTKZkrV0EK6fJZXiLXaqmWLc7WkzQdDDj
4ObvXhALjA9YRo6EossXXYvRJtpIvb1QThoDMW5rRSe5gayhuPP2YYfxC2n+a9L7zDtjZ58jLsNT
9QbJgB453+JlKZiJKX4j9lQ66tLqxk9Msf0l7elPkKC0NsT4s5bsaDZoBK2erkGGwuic/Bod5h0M
H0Qgzptq0BC0FHeUb0A3KD/shxJZ43Ucqme9eum7jgjfrohfP6h+pzSg+Nqo6bCXQzpOrbaffD6w
Ira1B8SV3OKQt1ZV5Dy7uOaYPW0dqsEla3/vubHIYhhr24TqKid7Opr61ChWzHcPAusAiyLIsm3d
o0vLVwnlDDpAwPFag24QJlVijQcxmOFxvlEsKpnaASeEzz1cIfu4wj7yD+gW1S2DencdZvhbJBIB
OojpFSABFkmItGnUjy8Z8zOytWNaPI+i2rLiqTaOxtnU0yZrX0CKKnKtR08lTR3EsnOqIpEvi8pu
DwS6bYjTrcBv4+tBBMMp21P3Q4hUMIhYRZqEBie2mJC5rEyEEVlgmHvBWhAQErDnfEVwF4J6P56y
hD2dBgzBB+MwYp62tX1cVMwFkAKtGyfpWFfamCdSxhpJmhurTiR4eiRDNAIj91T7H43UsPqGbrdX
m+a9FPEPAgWZUYXGZ27bBKeStk78AAidVlL2/6rMSfWlx6yIi5JFIFlOgy3qzSgs0gz65jGtMHzl
ZrtWcmJvOVghvCmof4JMXcUOHeJWoU8PlpsqNkvJG9OHfQ449ow9lCqFxFPg/B2DExPaJ0lh9RSs
G9oqBfL0z2hZM5GPYi0EU4h1UfsXL+oyBKRM4Gv3esbD5Ucoyl32YWt30xDEOUwteEF9uob6piEG
INEnm8QfXQBf236o6go+Q3/pCUy9Idz6Bid0FLQac09/yfwUI9jgfTmyfvPKnq8SNVNhWMjG/fAx
6lKOLTTFrvnCxf1xbN6SsI9OcmjAGwIaj2JbXblyTLZWF4JtdQ1lX+gvQaQQc0kUPNLt3Wh9RqG5
Jd5e2fUOZZ+VIbpLCgsQpiKvJCrgd+0OJM4DCVX9q5FPobwG8hfLUl4sEFn7uHf3uZt7a8dFcun5
4qnykwUApluUZIIOo4FwlKs5R1iY6dN4IOJjsN7cWGZVH4ZJLqpoBFdZwvsq6xFSe1DSzpLdigG+
9dCmubuplfRDl+Y11YunOk8/bK8r4IaH4Q4ImTl13wugQmVOiIWmrXJLu7LTsrVPvYqXxdA6SEdJ
8mtMg2PKIhUkn4P/DTvwQnpDvwHztCj4L59wAT616d7W4vYonRfGEXCxXehmlctlXQT5FgFKxp/w
HGz7yInwWKCbLQZ0fEphPTss7QQxYotYuskmVkLcdxKec15giMRCnx2BP1oBTfbI4PDEhXSqFaJ6
VH3MCG91IRpGjAmo/HxKK+E4PzvEFMw990j6EZTVNhbiNNnVtIEhOrV3ot+mdFkNCV03LisNAlfX
VttO7UjWK+y1LONbxPn+FE7CGcPPNhb4CDVvkPA1KCSI0rar8J2TY8+qXnHGVaMhVZOhfNN9m1V5
v4ElWGCAjPIj868JSgOjVPdNWtDulhmZRsIIFhx0wCCCvaJYqUS/Qd5cRiWyyx7gFkv8X5wzzFWK
ZoSMg2StY8vPhg46H2Llg0r07//l6LyaI0XSKPqLiMCb16K8UZVMqUt6IVotCU8CCYn59XOYl53d
iZ1pqQoyP3PvuZ1sdnNDckc1FYQv3+Sc38fceI/H0ttjQyJsMk3/EAe8H/C0rrzBm7YVaFMrAUKr
5YTcaUN1mHW/WthgyBA6k7wnn/mvWLdAq+iv/LdI1j0LsfbJNGDCm5riXa6jT0U4CY7bqdh2OtbL
QaqXgBBIVJzQpPvuzwh8nti3TK7yslfEW8jbyGT43OfHzuoHoE8+ZK/Ze0+U/SLKAKBXMbx2tv/D
qIVtLTywPivSm97Bym3II+PAdsmwi+8xg4Fd7ae/nSs+Z8Hal3ZmUbsHn1VX99socNmrzI9gLr49
LIC7TDvq1bJ5OyibNyaBB4/okCAgswJ/h8GRvRE8aYyhNzrP4pJcYifAJ+yPf2wF0T5qkqc0Kq+N
aN70nG2ck73XDIYm9PdVnrSroifbmRVGNWHUpJLRGU307w1ddcuwceWxW6M9s06YUSBgt8a8HRm9
+zMySjpAriUcjKrRj+jNV3SW7wzcX/PRviHpf9N1+nKw30h3uF+4duV1oGHJRiDwCd4ZUh0ZdQTS
MsN4xvBLevHC4z9EwjR2vprvlRfom3iIGwRdvCEjTMcI5wmJUOpgkXR0CjBIki27Lgiz4K2AZJNn
CS9jQtxLHSVM1QAPMq1nrKtWqpjWfXGCgcm0i51cVXf6PoqiZK+hnsdWrTcMJ/NrH+RvAGHyNbCl
W1TzDs+MsFYucX1b350VGnhCGAccWGlpbwu4Tutgaqq17FMEBDgCmF18jzTJm0CRKezqyANVj/ox
Ycd4HN2IgzVFLYN20+fUAJnQ/Y5Ws7WlRt6i6UoeVzPE6YCIIeWExkXWoF3OronUAiTaFsD6SFS4
UhhCF6JAtzdTp4mKaFpFKI5psxEksm3CyLfT9e6d/fgHyr+APMT52cFGg41A9ftKPYyUEKog0ggI
LzWfwVcHJdG5D7MxsRwHMWki3uYFgGYrhvEdLSyhk/e89cdbYkQcgz85KfakC4/FpjWG5SyCDRxA
euAqWOd9dx2rRr7UDpMbpEBEhA4zP0UW0PIK5quip9Ur+1BvtXZtAiRczcVbPyvjzjzjr+XBaC4n
CdadaX8dY27w2urM/9BLWYemWzoHHSbGBkDpYUgMFWbjxBCclyGGLO5m3PmV1awQZICFmw3krOZw
tTKc4J3kKyg9PK6F9w1NeySg5sgudjxiQD3bwUT0dOY8g34edoGboDvJJ0SUWLq0jlGJI+JtrVhU
8XT1SNxj3/72KTSu8dzhKLZ/suUgiDKpDir7C7zYOgMC+CG+ofAn90INSZYMtn9oxFVom2Rh1kPt
cdRWFXSM/iHpSY+JNeBhdsW1SrxmH9VPFlXDVaNGx/mdPlupkbNlXNVK9w/FTRmtuelbPSOGCgIE
ZGri4JCZSCo7nrW1KwErInn8G/9Nllg0T6VRiHBkpvjNV5XTGUdMx15YuJj1DUf2T4lRG1tFwW+R
YbMehqjdggCwKDso0GIu/r7bqWTn2L3Nbmx6X6YOhoKJzImlFhjgYoIFI2JWmbHVa/1Vk3aLUbMe
yMi0Ae7Pottn3/1MnZ+UbrEQYpiQtVMSxokyd4U0D0Va3T34VEs8EIKpitmMy0rX7J70GN0La1ni
mkfueob+Q8cMnJXRqo0zRrFtzFGqiI89+wnmyxbT6S7VrKe6ie3boD016SWNADEn+aDvU1k3q9oF
DTrBBa1TCUIQWUVoPxMrj3yupZ7Q9Quec5YzjuK5CXApaRnEzFrHmsVAeJuxVWZw37x1EGCZd72W
VRWFU+OVJGGoVVs7jMJ4fi0pku3ovOTM7AOVQE/IbEIwy59uWnyzGdD83Dae5+IvVnIThUDyDQEJ
gH7NL5gcmhRRVeIYXzUWQl6C2dnkBZ7egKDpZba3YcBVrWrMtdUEZ98diUWRJtjaTjCa6AaCieAl
5YNB9kPi8SYwrOudYFyzmzZAWNs9pEsj2dl5+mhaMrUs1Td7Buk+KhFMIBWqJDSXM0HGebJzjUyD
TYc6qN12gTXuLL9YpOouDG4kV/XYPvVzukQQlflLmbRvaI52WjDuOb9HYiSmei2rSR7Neg3o9NeQ
MXPxJduh0XM+TgmgvVAxuFjak53MCotG4OpoywIsCpB20H1oUJZxokM/LfBkkOej71kFfc9QwSeW
Bcy4iDMrMpvk2N7Kt5Fn9qv+NI0VrgTypfEZQ8qtDYQJQ7Xr+Xa2vVRvnTGKfcAkPNVNEmHz6Fmi
H1wnmUWtl77U7tyyxWqv5qQ90hoyqun20w6LINnh4KSh6g2hk03OviYmJ4LrkGM3+7S08Utk6l9s
JCQ/+jlZAjmNYcqHYsWBu23r9uANjf1kFdZXQNsEv7YCl73+H14yniCdvOjct5vA2CZNnIZBTpZi
R8BH6Kj0JzH1HdtgfeciR93A9fvMaj4XU3b6WjP6KLQ8Epc4jqhqRNrvO7f/9So2YngV510D3Ysp
mQl1fCAZA9LOVeZZsTbymdNW9++cCiSkjmmoSvLi+giYK37KcTU6bHGtusbEgNtQm13Wx6rdi8Cz
DwKUJhIWoPRctH1gYrylC5YTPqfZMrJz4tzGgqSizh/erVRvwvI0pyO+Vs/HkCD052lf+jn9pMtD
EcfNzKeV3Y2seR08/a9nl2yxWBo8B5K6PGWriNxVnF2+r6TuQFY57PIcKBf4EWiQwN85fuaDgKew
UvlvngEKiwf1iBaBfHI2SJsp4VATjjRzytKw+pyWC8Q3JKb1xNqX2Awv+WlTV+4nH8CwTmxUzE21
slI0TcMgNiIjKHAesbP5MvsijGQ4phaxgePo7M2A5gdaBJjHmEkziWdB6BM7PDXFFOJvvsWzfTNs
myKNDGsi1hbOCWsBu+FJMaMv3NHFarSWsIOUQXTdYxBvqiQBdp98t5r1nJbkvcxAJbZVFF9iHvKj
V4iD7xOrTQAeOzWHbY9hocV7Nhvi2qO5eWlOzFBPWSsHtFT2ewQHBPEi2hebR0AXPu4yrceN7ztN
6BXuGWUfr2Vsc88YzZlQx3C0BTgMQba0zGd2YLLbtPYfX2j/dOJjzOEc62WEt9sKdpPRHLPJfZ9y
mgPXHVvCiLAdR8LgkCHZRZJGurHS/BPprLkdaLdX9njXBJ+n5tZi7ayYS5FkiMsWvVWM+s949cv+
Ns5NvGGa0bCn5G9b8tPJvZqPDqWoy6iGM5qXealps3zeRw1dhZT6F+mBOoJSf91nPlx44u+iOE7O
eqT/9eVTatxnvSBtU3zlNVjCzpyvebwwchlrcP/o9EfkMaih6faudS0XJu1owJqyhJXvY+x8T5XH
Q6U7VHNtY+7GmXa+7Epnp9o1fjrCLy3/h+xi8ohw3irAaDiuyu6oiflQqr+8vk3oV8FwVkKxfym/
GrjlRmt5yO3Y48R7C/smIbf1zq30hz+jvl7M8ambWlAmtM+BQQjPQhcAkDIPFaDDdYK7dh0wrILY
0IfCSZ9gVn8aOh9SE2CoJYR6r+FxR92Gj65nW0GKFEZsjeVeSw0dy3lXBPMSCZS3a+GbYelbe18g
+SokAibnIVI4lR1ZEQRaEb06uA/hp0RW+PIHZyZqfHe4z4Yi9y79JiixWON+9TeFX8abQJIixYBm
rWfy0bMqgcmI9XNJwO67aNEmGsxVqI5515CJAzkpapiWLVkvy1XUEjGPLmdWCAnH+qhxOjVgqMJo
Y7mivDNx4sYnORViURgFBQGfEm5A0H4ozbho4/I1wuPmQizp8ksjRgdDBTkr+VUxx8d6Dj2s9DWu
SNYzma+ho6s/E8uagYoFJ0O26OYz9ykhKzisdWoE33STrRSD4lqISr4t62TyQY/e+JhMpPY54XWD
GoqtG0zvXcs/Nnok1cDA3xddstWBFI3R30ynEzfaNFj7adasdc1GXnz21Cg3dbf0Fu24ryLBv16/
V0m59SflXVDPEF9ErLbuPDsea1LVbXyX8RaMomgdDfbe5Yo4yIE7xy+AO5OREY/ApArCQEesQm7R
v6d99s8zot9qSksgD5BhDf4z5ChgWyufkXgeCwVnwM4CjoF0lQxgDsqEQVk+D9D3Sncz5+awFdAR
KuyPISvydCAYwKyMzZCfSptzxjPkDIy+A4yhkUncsqZkPPpDfmE6pKgg6HRX4zxu6bhM0OwFEcza
D05gj0a2TlaemUSbQU47HCI0CXP25WgsqPhp9Ji52DTrD5AMf81SnfpavpIaQQ1f8yfxwaDJ/IDJ
53DuRx7T2YoHpi/e/WH8lb2NPV7yZ3cTAckQ5tcdNoGNmDHDknXTr6ceKJsCDh9q1njBztkvPsUz
9xGNP4nRscdK0aGg9ZsCWahBD+15nr3uidWilQ+1kqgqoyuLNbZ9JPCi3OpCdXsGJ8z5YueCo/ve
IhkmvtLgbnYZQCtM3oQfKy50XkjDfTFyh3E1uSd7/N33kvGkSVifl/IiIFFh8r48zi2weyLfCK8w
DhDk4ew/aLwo8AgHaFOgSrFDuvrMx2fVIDE7DUPFBChrBhmRYX82/uVNphD/sp+sq+kVoQUxmK3p
IQ78q3QH6HphwJJK299lDbepHTzOrrEzypwDuya9LjXUo+P/DFTitZIjc6gRH46kdsdRfTHirgXJ
Lo9+jmEt/SbObckIOIxeKvZZfZZ6Z20sTMkvjGBwIhvAqXoRkJPQr6lFpCCNPUvxgdgA4Iikdd/6
Kv6tveyPNBHiVA5ZFRBnCE/VFGZueJEx84yyb7c8Qc6OxDQU0hsGukRVczhrhDGuFViePawD0mXM
5wG/5xomoL/Gz2d4mkeWCXGrwifTIqOCSh2LYfYc+SfRzetSw7pAL/zQ49rZA4H4Nrn++KXrwmlO
Zp9xfOWcYxpdn5svES1VEvCscdipix7lH4kr7a0VpT9pvUjdhoLgdh/rc1dfFF71nT0InUF7szG0
RAun2C63QrovugtmIx2nNiQjh4TDyiPtFeuIbS8XsmIMbfFEeLeSNjTk5//lPkBPn3ArEN+7ibPp
Q4eDsQTxlWLiA/FHyv5Ynr3MG1dGJUgz0smLUuOfbCTFl+rO2WiSsoqrgXTJ3Dq2gklSIsTVb+kY
XQxdnOZPdUBM6wx8YFV4JM9GnJMyL36VGi2YYkrb2ZJWFDMvPLxFOqxX9O6yZZhok4EKJEhsLPtl
7IhS1g3SAWiatRdleiQ8tEhsUIuEHhz/PJkxW6X6zfDv1iDoX5v+NeWN8Vpv2PETAUCYwIWJAcwx
b+BL7OHZKYE/rMfUjw8axCGSDHj645lOynKPvivic+8y8HD619owz62B44PxToj395bBH7LH4VyK
VIa2DoS/S8t+b3RHH6kxYQ647iPvIyjH4gASucCrj0TmRQwZ+5l5T9o7plh6w6gw1q4ak7UWdUfV
a6AKtPQyJojqiuKvMxevclnWVdLmnNRR7VaC2qYt6nxTkekYW8NrJvJhTYYa8LDcWTgOwZPbUQ3E
UU2LBOJwMt6g/4ZWweA2L/LkKIccoHAe/5ESoAqR66zJQcOErtcNm54Kz8yYNpKAeu6yaYtwKHQi
y1urfGLs2DYvgc3cGtxGEybS3IiCzpcY9iqxsM83Rrr1WH6ktg+cChikQhT/McUXPcFT00zo6dOM
cRb/CsxyPsyJbn6T44vtMvIlN/m90aft2McXYYGMwyWuh3Hq3+q0fGaJIEJs3nNo835jBtGeI4cH
iGyh2wzsJ2KHRE4qH5KeuZuu7fndOE620k6v4KB68c44yDJ4niNbe0/QkqC4SJ7I694ZfZ3uPQzq
vaNXB9cjYyQtDm3ALmSsdjUW5gJLES82Rylpi1xKGUwKdGex13eniLK6VYTC0RivhAwwBcaEX83+
Y5ijhzUhxNIbd4du6UuMxc2xoL2z2de3qDQoI7t2B+EG85670lv1anv5j2Dpu3b75J7EVn5njlHt
8CowR3Q/xxoLvUviygoeI2J9fKGVgRiMkwBRHK/gon3bw55ifujYTJpIK0BAvatrTvBxYQ0v6sGs
k18z0rSb3iDg7rKCZmaJhanh9eaAn/2Y7r6qN8pKf9zW1Z6DszVm9iUV+dEyKIyMmDfKHSn3xD8z
fyZZApZeyg6sMY0NToWXIjGCpy7w/43NcEv75jY3Xrt3WodsvcxYQXevNnUfrI0Cf5zpP2kVy2GP
UQX/QXQstpKsZf8YMPLcwZF7N6CROLD39K76VCMR3BasxQSfVRMDgwlK7XpKOec5sjXghbONbcx+
k/I0zNBz5oBiA9WMpPQHkyI8qCionZlWJfJtKonQgCWyjbN2FRviTsOwt8A9aqRdz/mA9hARo9Xa
Pw1i8JKpmWkRyTM1jNhSjZWAGQ7S1pZhPAvBJP0FXPkYCx0IY9SAQ+IIPU0vvQ8Nppgi7oo+NKK0
2dXwPezcOjtktq9NjfZaKnNNZ0SmEp5hQ7BWSc1jazFq71i/DMS18ltxHLg6MddTyR89FGD9FvYc
E1OL9SluIvdhsZddUfCiyR7S0KsL5Jha/EsX9Ul/xd6DuxrOUejiUiBF1Nu5hYj2RJChCibY0urz
NRIpOJO2cQbW9eoiRcYJ0B+IgXwH5ffDgBM910CIXG8cHFtj/I3fava74ZikyQc5zsau1Zl+z04Q
dgv1RC/qwxDPF0HWeJDN5ylOftOScTq9b74eLXLVDYUFqr1MCwoNHOALtDK2XuZrXIPOcPUHtKHB
nn/GwQ+ANYIfEt920mtnQdnuWXQQ8wTEw8X7sC1T7zfCU0szJw6yyv/y26ZbQyODfvnSk2AqTyaR
ITU9PhSSvlmb6APQ+jN0hxW0tVuKIl7Oez2WrJ7g34VUOSiadXIcR7IQBC6cyFE3Nukvld49UehG
cHJMucV3wBq5mG4VnquR7SVWLnYls2Kfogn1vO2TFLe/F2xRJV/SwOwumathiWA7uo7j+L1IZzow
drPzaJyTBnKGH+uvDWkpgA8Lnj958HP3h9rxqiqNQGooz3P/U0bTuQtGnohueLCUvFYMyUnWvrFS
Wxsu+/umaa6NQ52DVYbzp9ZeZ24gvV1JDSqERosVUJxkBXgT3RtCOTr/MGhzxVp7Dt6rpi/wmikN
LgzzYsLTGMX7x6W05q+boSXikE/r3nUOZb0yaFPwY4mWIppKblWzUmb+80WQCsN186mjYiIUSj5K
l5R6Ozcw+OhEPHpiW8r2M+vLW66Mo3KTeueg3/NqnG9p816r4I4G4TU3vBeVFWgOaCnSLP3UepVv
jFrfMof48OkmGCRhZlOmhYAyfQGvM+9y/R4xim+UOhUzljck5LiXMWd0RBAYPV8h5NG9mADgzMGb
oxPLbvqY0YSW4zvyWBTnYJ9sXBEtj/nKujO/a+HJ+u/Kjd4Mp/hKYppCn4HVnMpdYp8p0ztaqnSL
3+2NrQCMw5hHw7ZecWA8STJf1/GwSGDfIMDbaBDm18JgPkRe9BfBb8VyYpUw2Mjwyt9MruaoK7BI
W/e2jOgNlpW0Y1A+DcURueRLVhAp1dMEEGyLftMeb72iDY8pK9It7Nt2a+TfKT6MmHQvN536jQ2j
e4UH/5tieWe4PiFLr/+X8E7WHAzpXQJRmmwM53B57nHU7sRY/1FxbRyqjgrLGrgV8d/RyUUdyIqB
ELXoODUugRjFkkHabUGNbEeoSba7TmpJhjh6pZWhLdfhkmJ2SEtmMxhF2hgeYbdJqfh3SDeeEP6c
2gAI3RTia1y2lcxCmVF2qiS5W2fb2fr1XvPdy1ymX5Og4TMlD1h3SxKERiKf3mx5D4rpVXLTHWtW
b8b8mhUUAa0//77GrYPkskl/STN4Al/EGFs9RyaVkd4T4ua5P2hA3ktW3StKmw3DHX7LNmP7ZfLf
+uFcxTllXcH+YnbedUrRVdINJxeacxiDcvEc7blh0NB6vG5N4yB3xQvo60x7Gkfcp5adK3HtLMSs
AzGUz0ynbnE/0DPG6tRVMcLpdN6XWMzDvPhTI7MKB59hGgJSGpJA/52D5NtvCxZsYCNtG2In2P2M
/c8gQ5+M6KJoJGEIHMHgbr8HVnGeGT+lw3dpuj82/DU1tS52iDfyt46zS9FmFtkrwtlHXrB3aoJ3
yr5X8KBZCEv+c5nbMAb99hTnRHIT3tjzozZXYyYkKubbJ9qXKNb64UzMzeNHWS2PFu/oOk+bfSFw
DSaKCMUmuCBO21suLoLO5B8T21qv8DDz/mGteRep/jpPlO5YPS4pJxltEuU1W3+qgEpWF5T7fBNN
e7T6/lX1xBM74jJmhBbTxtwiMbwPQ1nv/v+ajDJ7Z7W8jAJuRX6etw5bn1VHDDix8g2aNgiLdtmC
la7lB7CzvW+EiAAYDOE/FvM5XgyM1m/j5MRrEuODx7z5E+n5PYoWAh/PxoQIwWuJvciDd2OUGGLw
D5UNM2EuhT9WWq/9oQEarc4+IlLqmfSr5Mbc6Jn2F/8LXQRTLjxLDBP4pazdUHEkZ5bzYDT8Mxmk
+6Y0ohj3gsL/l1q8RBrbOhjjn65iNbx8Q1wfOipdVWXvxbhWXkOF46LzZvl9Wt4iN8eQirMESt7e
yIML7M176pl7pwSbWrv11eJdXYMFOc3YNXDuav/yklM8Jb0uqEA1+aF0ykPQdfjFP/RZnfxWHmsv
/ranJdQYQkYQcRIthLKC8YCV5Jsu4rjQqse0iF6jkuHU9MAAOYRqNP4wqyYnO2KyR0jxVsTeT+3z
QwzfbcHUk/EvCWHtZwymYPzfvtGZj9Gl5HHnir1LdrVtfVlCN5wlXLBQt67ER96bPtpqRrNDhwju
bxJ7r+WEankhGvDObnZzI/1MJAgEqvZkuV1CIjj/nlHru3DS5NYEULHMw4OaDWnjBhd/Ar+pYPFm
0T+RgHTT2EeY2BAFSQ/Tp3gwczmaLQmmQ8kXGid3e9GY55mxsaoJ5/6SoBR0KPViximakEdTg+44
RmWo9w07TY61clKnRrVMSIA3LQBl82KpUyvjF7F1AvkvcDBeufRxCEo4a728WqN0+jtbUbxJVPAE
v5JkxHJ4zF3F0NZsL13FKsI1XoWZA4VqzzP3aeXkL5IgU4PVcFpQ2qlEvkSp9kMGCJekx+iub3nL
ItzRmYNqXAQA2a4tPqqlQvtCw5wQuISUu1pnQM4wyJ4VV0vS+QeybZadEB+TxkHnCmPjM7rh3MJY
iDcUZN0qpXhBGXpj3H2hviig1K1cemqWGQUSPAOebEX5Q3AravGi37vMFSZDex71ZmdX4zkoGQZG
GlaYyKbuNm6SHNAV397G6YsfBLjviv0Dmp/BB2anm0xkdGd+RetJJs3ScE43qy6+ERliCM2JPdYt
VFUVbhozeekcVFpW2p8ajdY6MsVeH/xL5vUPgnj/ueMmpt7aKjJhxBjfm5rLQY/ocdAbOh0TNhpU
VKZNyS3nAm4dnBfR6n8QeHxIExV6dUislpRce7RWBovC5hKL6cORxrsnnQtZsmxhhViDRSZPznoe
HMKOO3kSUbvjPHJDnfDCMhqAcEQ/AVxpPupppZowHf/Jhhhjci0fkVZQEaBbgob8wL33F/ns2dL2
iZZsWlnxEbOQMhPtZXTEdcB4nqQ6uo3+YbBAXndEKyLLex1kR/nY2ztAs0DP9BvJmwcbbR1KRm0g
e/yjaScQE9wWakzvqSxehnzkb4wnDAa4JMX0ylK/4BpmCsyQ+wTvIrEpYTCgvQawMgIxsEpJkZnV
QZCts/grXTTFDsUZkis+CaVWWTExGxdoARpudK0fL0mC+WS0O1Bxy/dh/PL8sDxCf9xoUbZp1LS3
Ym0/O9CGq9YMVpNu3uNxci7oDtEjJsiigqMjpHGOsdB7FpGgQzlfCBNnEhtIdLA6PuDUTIFmlvZJ
xEBCSvJCmAYSATDKs8lyOayzm6V0Khc/vs413+ZEYhLilanbd1kM6rnQls1PMW8yD0RmiylPG3ap
GHAsDEdNRv1R08t/rex/o4G3Lur0fxAKCIZlkAPbjeqznypmnvOjloyPslm+YG1blKFLv5wlYmV0
WnrQUm0KLYu8XrsMFiSKtfJ16t22Ha+q4xEOjMdyLVSobECfmNgPjQ/pYLvWHPMPC5NQeigVGdSA
1aVgYQTvrYtmvsaD/qxng7+j8yGZVJI1lUz5v6SAezmM5h9EEPE2U63aymz8yHojeve8C1pCSGyQ
SWrPvVY5UVWZCNTV7eXeAM35EldDT6+obWP9UZQen2PQRtAE9F0taP3YalHb1ccpYq05a2NwGTxa
fxTkG6CoNrfeW4ChY+tQiw45/AXEla9gmTmL3GI8umwEGTcFu4ag0E2KXXATTwwxqtj7qxMrahs7
1orpIXP8y1Ww1T7WTrJrPPIn+Ko3+eyIJx2FU56YznYSO2Mq/Cf51OK33wzLA4jP7l+JhX8pqf1t
lnQLK4GgoshNNrFNjEA3eet8JNpJ0bmvNNiUFvZdSJ4mN9yI+7sVHDqgGHbXFiRCxN4cQeFXEbO9
IlIcDLmvbfLgni0cTgSjDxlDkWdLgO7DBOPieRLbOwuEutXQGgQ5dz9tX1z+NUzPYSLufs8mAoVm
QPfgobfTkZag/y4+2US+DMITMIXjKDTMmM+VC1Jm59wHwQHHP18lSX+uXUvtKPNWk6sY9eWCibpX
XWGqnmfs6YyLO9KnX5k2+ajXaDf6yt0bcAmoEPJv/koeAphYjfmSG6FZlmUV5mxP1pFILoP7pFlU
JbGJ8MqKRpApvl9tEnZ4HmKfcBJAOQeNsYdm71LD29aBAVEtra9jwaYJueALiptDIPJPkKcoLmN5
zLSep0POj6InprXOOVPyYOMRrbKqGCcvgSDDuvWcf6Ys7F2cOpsSnc5KiwzivLpg2/jNdBPKQ8PX
std2GNQLtB6oR7/TXB4bSrTYJAzM8Nt7JewiTBI/NBrcngjbJpx6HL6GHXazfoCj/WyMECwANe1b
wAWcrhtz4iV7MfsPH2U2Ryt5oIqtVlQEX0ntiqPTJ3+7uBjZwQtG0qqC6uNjMG/kh+kSdj225WlA
WF5yjBao+9CL8nhNUI8sP91IBqrrQPzxyKJG40iXvlC5MfETy4EeLp70D4u5P4Wd5oTCiENS0h0Y
gD7nBOq5xJnYnjgmYk57iUYxnR8GOdXK78QhKNnrtKLTtp1DflnWs+qU3s88U/c0NtDkWN7cxGU5
xrYrtCo+mQhsTJ9VX12R4lsM1F/HxaGMavgNxUwQwieFjczKBbrvNwKAdOp6IpaIQ5jA5aw6pJ1N
HEtsHQNSfxVcaBu/Jmdt8z1IloZunlRntnREN5/4hX3gDzR9KenaYYMEkR5BQXZp5kfuLANDlIhR
enS6athWkFqZP0yoQodmZkuFzNysTtNE1ysWuB0IcM6OQotCe7p6CZKPNprBJc2gy62J/jmubNTg
zVPJPvVaNzRVPWIKDD42eTj2FeAg3QQFJKrr38HSDioHnqLsZWOTG88by0yeCHsHi4ofblUVpBaU
04AOA1lIklhhVymsjf4lzud2r8yK/PGmPnbTpG2i2xxEKIcyJg4EKOfQzlbMcrowTVGK2M69BFO3
z50R06v1GiCPDwfX/57nWr8NM+ogzR31EEVqf3CN2qe5mbesPFEuks5RVs3iAHhiYcvnm1pIFcv0
DbSavcrkh4sKiXlCCYooSp/ddvYZGkvBWDW/D5pPnLUakqM2niMXeLqa1lMnkPhST9htTbXT7tyS
jVbp5oeqjJ1VX/svIlglW0cV726APLWgkir9BGg0f8jE71gYljwiS7Y5RHie7hIVRcvQ1s3Mj6mI
73OkIX2faeCNfICflOhuiLH3F6cp1Sra26qouWuM81Srh2f4SL0M/yMoqPNmwZYhDz7IJvlssxq6
LfDAgjEh45eravB2Rgzn4BBvRNy7pwYWTcz9s8n0aCcyJme1AfHHjH7muPluKwYGaYVu2+xcZjRW
f4o3XdDFlA3ItTTaplQ420KZwXaYHRoiVP9WU9FBdcUdY4C7hvcUtopCFQzEyWkIlTR75WzTxALX
x/CuhmjCN+TSfEY9t5D2x0Sh0Wuspr156bigb7P2czsWZE3vPtkieOjBeCJeB3LXDOUIxABMPIZi
llYLzjUhz/pkP1p6NLD25EZQWU2JwegcW5CdoMtUPjHbecVqhBtJaDrQG3tAWIdLF+EdP/OAfn/m
BV0FaCVOxszeEMhxWFS6s57F5GylCSqFb/xmLng2ord+xESDHUsWhdThNw+r+XZWMWLiTG0cYzyk
BDJFDb8ERgQkWkTI2x7Glth1sAzUNdcob7pM6mOZiXrFwnYcTyR5O2fPRYlUVz9OR8WjpgBUVdMi
Hs1db1N5aIqghpgbfYhf8Y3smRE/q169ceUwL08MjCZttp/wLsBVBICb6l+4wyyiHyuEQ/Nig5f+
JuErJbLR/RnEK5yERybjfK8X8juBfkNXj/AgWuaaMmdrrskY7SjqJddAz5QhLVhct3XHJao1zUvG
P7dKmk0kULSzuvuMhoe7yI0Ve7TYq+6+j3PJEn9sjXW9X6AjcKeTGzk/diycVdzG08YMHl7HPEP0
eZgsblemlUzlSL2BAnqydGAWIJdd0dthLK+sCk62f8JGglKoCNbFVNZrVdA4s9JgMv3j6326FRnT
Fnuc1Natz6aDcBlaD8MiXCv/cXQey60jWRD9IkQABVPAlp4USUmU1wYhPUnwrmALX98HvZiJ6ejp
fhIJVF2TebJO/Y/S96GDDCz5Ha4VxVagrVLyB+IS3VLGHHJum5PZOVBLi3bdR8wUirHYlAKkiQd7
nz5+WkW/UZL8ZEJ91h5m7fivXeo328g//RRhstF/N5zAWoyI2QeGsKV+cHLTo3YBI5Qhj5zpsFZ+
ol5zsKVeyLnQO6DPYScxqTLnvW/EP66FiDnv9zJGVWbUxq+jfXebwG9rCMJV7NDDsvjGrI0uxeGJ
6MdH+mBE0a/hgNiXyaWwkZsQQ4LoKHtMaWRXhVW+AOioViZHfNXQ2Qb0GbDXvv2CbVCv7Ikfi+lW
Us3vLiEiOkCu72ThLxk1jJUBmeIFG+H0ivs4853bhGvLPRkDU4/JyfHOz6iXW/wFLQ8spZ0SnPY0
v4zrDK/YUG+ymiRTg+n6e8UiZ2uE5afnv9tTTB68BBGH8p7tKyaFlc75kAqMQ1HY7h2LaQGCJeyK
xmqILgkn9Cpuw1ui8q20yk+DVpPYs5+QvPOdLxH3NZ7LkPetHYH9zU5PqgFrraXHL2oP44kmFzHk
DOpwVa0akd4Ij9kkUfkTQkTMFw9KO01PqF759Kv2kxeJeJREbBrt3BNp8qe69FvN5rkqovdZa2K9
pleZyHdHJQ5e9bBFkMOI1zVJhm/OXWarJ1vKw2xQSSKV3wYd3XnuyEsRBQxim/6Kan5bZAIczphv
oomAKlZiW7TKYkU2BlA3WRL45r5iL+cdDUvk2AaCZPCCWztn/uGxJAT4bxCF1UZQFLoc8VO6H+1S
0r+0b/AW94OLibDBMNjOh7HBdZmVrN0mfBcKEOuatrlcFTSIKczGDpsqtik4M0HDYsFrjyGYmGZa
ngSPw2Ga240dze9pjIappaSqi6LcKU1GQxA6Fx//fa7Ge7xNKJe8pFwXyWkQ3H9cWh+ODcilb82j
hMm/Lhzvxhj22wvig+D7iP9/FZzwo1YsxFT+gxDm1mekPE/XvDEBGSyved8mTBSNMD/kGaeUVeP6
yMhRo1Q9UyHzDTgEwmh8RQwq6yS/2loxYTYhRvGoP1ktc6fQt2Dmsx1luO0H2t769UsSV+UuAZjD
ltJl9KfteKM0C/kIG2dVM19rIcU4PaEZ1JXuuigZM5GqMS9fqVehJuU6QTOvmcmstTOTNiBrsjib
Nlhj3Tg29eKtL60vGyISk20XkbmzhzFhM9xnZl8g3gr8CFIEcDfWRsEBXQTJ3FW+AVDmLCrF53Rw
jZNdy0tLuxCPxbjvYv0oDf9EVpqHVK2nxFYJdkIelsyww3Ne9LgDB/1t4pMpMCJt/Jo1N0HyxsEZ
uzd07FSM2Fl3DaFaVR2sjK45Af/FS5XWdzgcJMrc1rkvEfhBcxxPTs1WJTPPiD34+zmnTh0sjoOC
vSkLFH5rgkoNXdabUUZMARzaYiNMtpno6JZZ+wNkYHjadPY6JkR08ipJCA/7j5Fx89CGPCkg1FdG
4LWo0JzfMqmNnZH4GWIZL8ETJJ4MNAA+kO7IIY2Dw33PNuExyDjydV3YW5mylAQMSjPCTYOXiTag
Khu2pXnyHTvgX0L7XzzFp2HgDcin7DEuw5jQh34zGsYxNrt05xjxr0cqxD6SXE22EV7woP2IGh12
bKqnJIqulgrSJ9PXf3ZiA0REn7xJByzTU5jwIQbjVnOGrRqD/sJ0WGK20EHrAocRdrXZgYWGOmlq
3PHqpsw2afPJXcNX22ILWNsKpFke8oJV07F0uaiZ+D4So1FsvcyjtIYLWMHG21ajP5H5wMlH75aQ
WFSR1DvfmmEEr5b1ITJgVtmlsnegaBlUWVfZVs49ATOpTMAAZsFbOiv4S46HnKbWh1rM6tTNrF+P
Yx30P5xmXflkt6iKxiB76Zl5Et1+Yn5cV9TLVloKljCRtXXz+bGkzjgyaPf37Kh20Jb6na3H4+Dq
o0ASWmQIM8IoRSyWL5shLpw15slnp/DRLsADdAR0wFLMx37qkFmqYt20+iVvGV9glonuMeL0q09S
qr7qUff7BErLYIlPyFrM6yxOVNe16QJiXl+7nbap5zGSxBsPuxtq9LEMYH4Okv9fvnykfJkXw68I
60jQXLeBeQv64C0XEu0eiTEGaYHLaDFbz6b6q7LJuObZvKsSO93N0nwiCIv9niFBDGbfTSWbh4DU
oz5296QH73U5wqKrzXhj1dvObqbHqZ1fI3vx6iU4KfhITMX2XkcEqRndlJ8Z1LPt9B61xleNKFKl
xmcRL6eQTLytEyffEiTxGXYagBJQcZum2/QCJ6VEU7WvuBJtn5j1EKdEm2kXRXkicDSN33Kczb1l
MvU3sCCyvjolRXBW5ldY6u4OZXu0tpQR7uwu44iJPebIA+ZCgQc28EskZRyr6zIgmAj87Mq1Cj4x
tCB7w0FllTkQv+XQrQO3wQbbIN9sOoJGbXhmOjUtjLm92NHYODtzAHRnJ/Nes2NIDO9mK4q7EP1O
ONSP/ShOXS6+WWkG6K0ygfnC2UxjEazqVDzxYWesQGwU7rX1GBRVeKeld+kTa6ei4Qz4/UFEVUrs
n/3B2/lqhnYNeXtehi8LCZyesyVOBFNlkG/U5B8bvzYPstcPjVM4a/iP7j62j2VrlwB7CvGKcBDW
o88qPXbSi/WHXg/EjJz2fdOgcx2aVarbI8ibt3oCnxJBC15NMn8Bid7tcoxOsyjvp8BBEV1TBC2L
DbZXBBJ5kmkNS99xgN+S+DMC/l5Uu7xiXl1IVgMmfrYt3xUlrTuhyTGPDQOVuzrTmzH3XxWTvP1Q
cW+nbL86dAnKYcvgAwOwqlFvsGVi0ZamgIFHSe+g4grKYDcXo3eoxu7WYsjgW6xwZojY3JrWvrIK
FE4V7xbqJmRXiQrv4zn9lAM6Uc8KbwzXcSuaHDptToGHn9naGPLQmfAkjcJ8jZYwvYEPd2KhMRvv
tTA/OhuJjlK7//8x17tExHHe7JqntiUbqmJinKHH6ETz4DB5PqglIV0Y8OJiCOLNQbgyg5nZ18es
bS85Du+297pj0euXNlPLc2z5a19QzAxl8cfEkoeDyXmAYR0FFEVWbj5xyByH5tQRh/Ngz79mldxJ
1RF9aZWSz8UsNjU/hyponEF9bVQ2TTshTtFcfufIPODj87Na7WQiGdmYygdVOBr9RlmMahAqcN1A
gTpHxUGYQARTnbAuJTKK4C3vFin9Uj/TjbovLE95G5yVgGm7KfwxOPcIsOFu87+SYaJBzc3j/39l
EnU6rMBzBWd3+S9ueG5w6rRIx2gPUdV84BDuusR5pQqCNeDmMBPGHutcLj64jB/xy9e3tDkB6Cuv
CYLHpZPtH9NYvfGy90h/k+IksM69D+j0lJ+9G5Mk3KsL0ezJxlnbmfbxwrg35Ec74mmeBE7Kgwp8
eRPl+NjTmH1I8KtwicPpgBhMHHpQYqs6Ny4o5Im8bZvnOKgsOHkxsZE+++M46ifc4+13U+ufYXCe
60lYhKn19kNiVV/Ko1VPEj2tpc9aPejgnpF7T4syZYc2DSmLEUu0CKzPSPpTL9PXNHZD+MTl3mbr
e58WivclHWE0MvjsYzrtTpA+rtoUWKO17aiZT30IzVFg+Ksc9lBVXm/AOqQUKdo6N7o9Yxl6x0Ma
rNhqmvdeTPRQWN0yHdXnIRpRW+qfGo04fjNe2sw/9Wg3gT5NbNK9ZoQY0Pm7KZuZkMYjg14cGcwz
7WmiHaHijLohOqYibWlIZ+PWwVbxXXYEiPzOfjGTtR40asOKasesIbqz+uZFBA39S+e898bERUt3
uUavlNyXhhWSRgAtTAeKKDMKKxob1hvAzL6DRVcpbbTBk0flgRUNxb8MSMjI4D+3fr7xmKqR4zZf
GHqeOskdnqMIpVnG7tMHDoL8wIf2GrxTw+R7lbEuN0lWRahRptdGkN1HPPcmbDQDc03HRrDZ2QlN
0MyDe7Nbr93GTXhkdO4tWrF0VzLLY4HPjrSLaAMcaydLezu1fcsvZ0arKG9iYjgMCCsTVyd3zYa5
4mBi+bcabzNa6tniWziNnX9DCUtDKPQOl8Q5IXJxQvrWE0Xnhsa1U4XHP8pAaVZFAMgkWdNlkbYc
kqhopu5RRYz0JkrMfRMg1wOJkivZbYu4QKfZQxqf2ISo9MEvlqxFhwraxv4smEGRvsVidMFul+hf
aRlEu/fTzwqpFguC7IFGLGJjxgEOxGgxp+WYKmdzI2JuL0/n3aGCXhI1F6MSzKXT+oE9uwVATH9k
1P6gb9FqxjhJRO3bR5aW40LSZAFuJv9UziGO3uF12JKZPe+DFhMOSJ54nU3IoZNKPpJDyoDJtTa9
N2cn0/IeWpOw8Coha10AVcRA3kGG7q32RjSVd0hL46vS1U2YUwzSpPoDSw+8nmiBEG9XXE8TqiD+
SpXMLgeMwyq61FmE/agEKcTW9lhEMG9TduGRk5grMmkfGXrDPT9MrfPPwF+/fFA3v+NALcbmyiTJ
WcmOwPSw5UaLSxYQor71XUFeSUQ0vFmSXBF01BXtXgY9Oj1BNY00Y3Srv+V58/oRuDdGAcdPSiIV
O0bIYszWYmh2FrJS0ZTPcIWLQ6jKbeaNd8DGLmXvzoev2Od3n81sNxWLXBCz+raIcEJG/mu1rDax
7FUbmRlYcEdcsT3yCpgvpU/vOXTBpi1gJHQ5O38wo++ZYvtYfTYgLDZ68PTGqewHVPZQB8acPO2q
epmKHOGlgeoiCg6Ys9K12zhvg+0/DTgJ8ABd7J72WjT6D/lMtUYv4tguGKqhUmtzlP+qAVkFoTMk
pnv/HJ+HCe0QHtnKfzVuReD/mI4/7rmFLrYdX0vHMg4EUbxWnOq7yvlOfWzUXm8Csqy6n37yeNvi
zOSp3AjPottsyR5Afw0JWciNHPpvJ2q9fV9H17yrxMES6ZeU6aZ0zOAJBXgV3XtY/Q41Y8KN28gP
Yr7CUvwzMr3vkYSvR8ikRJ5uzOXzSHE3490vs60K5W5KUoCD5AnVQ2Of0FecwkDnB8fCRzI19oVv
DP/gvNjF2vEQ++2wTgq5Mwr7avIG7FWud7Hkw3XoojWTS6Sn84/vQr3Pc9r96NLPdKDC1X9p1w0H
9N//dPseWTwNy7uP1pdBgFe/6jn+YsTyhCbxLmw6i+raetDilSPhK2CyBYaVOqpJf7I5fisNLFJO
dMFKScI8Qhcfs9ryNycVvg8BrMbAEzsjdUdcR/PRlAXfQsjuuCVhgG9JG/j2yqE4BbPe1ywCNikH
L166bhXy3sK3Z9gWuq/RiLmRsBP48AV2QaZP7uhfs4G7OBimT4DGgEdcjadRki5eJqe4RnpQgBFq
fjOzvQd+jhbMYMjClCDAGZPs6qZ7GBF8tBHuSYPs8rOF0p+RwGPfD7dYM8KpY3mQc4UDWRKIzEvL
ay+RpLnOv6QmpEbmwQWnwZ2bX7lMGONGw7CFDLZebPy9rRCJ/fj28NLYMXZtycggC06pNE6q68Vq
sNyvKaIwzmRDFlp4XD6zDPvd1msu81KQUi4/zPaIOUWqrT24dx4UhThC748wUWzALKPILtt1NgJh
mNwaLWh3w9F2T1B1x3aj+GmEC16XBwBfys9o+LSvI3WTHPIXIoX4mXISydvgu2nq+05a25iicEoj
TvDSQZoafTm+mPa6xd9lGr+dHT3SLn6X0fACwTt0HuqoebA7e1qWBWy1eCmo6QibiFTxHc2oXIfh
bC7e1xY9bGB1Z5GF4QrR9lvQEjpe8/MK/JerpnNf1QwBtM/9r2JMqHKyzxDTsT0Un0rBQEsoHqee
Qnt6HFARlj2K+gpyOKZOaMwhXPU5Ma+TL3HBj9+oLoqbWXNhGOKDrNvyvg5R8lnz/KNoypfDF0dx
Ie9MZ8kkmDvqnLrFoTA3K4VAPCwTMhZ9mR6j6kPPDB08eGF2YFyXTKtUZ48dHyxf6UlZtbPv2/49
NZYVznzTQUG0c0/yLfCfh16n11zr11zOS+yEdQ1JW4v7ID5L3R/zMn+MbFS+TBdZw9CHT+G/MEh8
nBuKZ725TZI8ekeLGebKX421C73sFB2cVj/alWCKnI7vce/ofTJnezk67SYD2dM2w0MbiE8hsu9U
wh0pPABJMeKJOfpzMsIvmgDZcciY4eT/c3R1P2jjShgvWu2APB8Vr0XV/ul4/qQNDzLv00sabFUz
Lz5MHu2/4ol+9q1mHSj5YlFIR7F4p7ikVCzCI4cjALS+OllpSuRJ/zzWrIX8ZO73QfpONPOvmvMb
C8RT04+AZE2j3oPvARZnNBemATRsU4xZLmfvFublR2sHvwJtieslqO1t943Ry5m93UzeZHAlku+j
dRow2TiAkhEDXJNf+2Lx+1KDrhLVX5dYnsavxn0xy3uL0EQDBoZv3kYn++lbprxJfjabC/827Dvd
WC3sAgjD7fTSeOUfAefcADJlLhEeobS+8R+XV7kFN5D0two97iquY7Hp7fDQWQxtXAe0oDA8f+25
XneYOwtASFRiC7K+u6IxAblWSw8aDhQ0aCTYKvaVKLBA90u8G2vz7Hkui8+p56FFKfWsSutJknNX
MeixEQKvWzHc3MgmxYh9iTn5XzH4c6jb01k7MdSIZfPsSoJutYEjxin/ZoUFaJQ142/E6itIigtu
VzNSD/3fvuqwK7NcX0SAa+lkb1X4MobjW25UtykoX3BuXYu8JVYHRSaiKCqe4kXmQ3gyMve9YMjC
8kTU+CnhpAlMBIQjrZKp281W/lKQszN4LcyN8ML0H01AyirNAabmT+8zYtVDUyR/0XKw8+zWMat1
0TQfUcsiNxPzvFWMeXHr7ydWYcyM8Y0o49NosAASomGsErN+59OiUuabS1C9kWLELMmeDkkSfsSa
4NHZfxbkIW2W0RfaBCrPZkgoeCMV7lFGacpAE/iLj7F6WgLS0bEbTfdhQFfb9oDIXNEwA402Vank
gRRhqCf6ZAmv33nYKXXGTL8EuHRCEPM7e0TsVODjeUUMZ9l0Vag5aAfKqWl3SXiI1VSclD4WsYMd
s5g2doroQzbs5GL6mxzFGGYhsp8sdC+WwN46OmyhbatcgkGTs5eexxbCnZUx8LYFfmdqC1YX1oNC
xc7PUxNsFrAwCsjLkLO4bzwU5qbB7U8o+Yp9B9eA1fzGuxrP6ODG+TaEbEwVmWyx/vI8AaWF6F6v
FQkQCHPq3YTqtI7n1xnOiuE/KZfIv0AG/yYMN0VPTachf5Ek9wrg4I5V10MT7syK3VCAvHslw+Ek
rNE7hS5563Hcafj6EKi6fi1qPp1JEW6Zdf4ntFB3xXr8QBThdwACk3Y+f2qNqFw10j/bsfUelP10
HfH6uN5Q76oZhI1GYq8FOk5zgItJR5AWNAmWtzBMuCByrMYbf3Gste60NbmBgxKljHku846H1Hcv
fGtsVuPxfm5w1Q0DiyKyh/8FTBgBH1FOosNLRfKUF3h/I2xqYLifA3JmYsEsgWcKoQXW+zKeD0RH
BSu8308j/hLQLPoGISGjSVBMoNPknPZCHGy/e04Se1WUrDQ4o51FNsWRJYtd6oXTmuUv1X4wRdus
qu68dKzuAqbLiOlgTVi/N2bjz+VY/ehSLZ2Zd/Ei4psSEIfubLfbNuSetyFkRgkzUae3v0wzu3EW
A0UKHyMEFhnQmiy23ljFn8a0WFl2hJlXy1cnmg7ZcmwZMRNyvqTAZQnQ4rRydfPu2/PABtgDrdYJ
ICVl8usHzqfpmAerv6bjSzubYu1AWUsDfTNjfXJnZa9GhSXOFfd9AbnNG+lkcgtde5jfMier9/2C
kvt15fjErI9YlnTYWfPUEwgbLYmMJJf5xcX34l97nk9FwygAQ99uquhOusR8m9s7yaG7lqO6nydE
eVaZXFmo//ENUICNqcJiec2NFCit92EwBuPl2TJv0LvcRmYvkv6KlJkyiSCnQqhn2RvRZkTCt7YC
SD7I6uH6nFILB1viZufArc8OZwE6VZPeaXhQWXKz8QPT5Tyb0j22E2Mm4FwrETBLXKKhQS79RtH0
PFs15A2PrD59oiDDii7p/YlgwvoSrRUW3X3k6T+J6AKyzfgR1hYqJpO7c9S8PE1AcFL2HqUcXNP8
lXrI5dMI1aQxLN1YfNcTirQhlAitsBLfzEp4LQYqaTl+j0b82m3B6XIWjSn78eJ5VPZPXwc3Rg8n
2+C3qzrgiiwPfpDt2QKAih7mDcSshpUwxOxG3cmBjarwX/m8foh/Pk6c9mw0zqB0X6qeXpjuWrcI
+gAOAUSlE2yleHCImJNF/wP19tmMh9dUaX5bJzqCnOTbB+cWD4c+48cNVHZlC1G111SZu9KJeQgW
/5vJztMs/Tdd+lu+68d4bogECYbnIFaYqS0XD4yHO7cmv5tV0lNr+SATJxzfZvCGdNFijl9Aoc22
TQ7sLEzv4i67uIBefDeYD9rDxCYze+FKHEQH26Cfy/SYDb+2VOPOaqbTJGJMQxyxABKeK0ovbspY
npeqtiPzJ5x0iQBomeB57r70054QuAgLe/odsRcDzjCTBx/N19Ai7LxK3iFrPRBCJNdBTUBzxc50
mROg2Vh1/XQvEYK7ZvCPqOsLnkaOhTj/yy0kwOG/qXmA+HrDXYSKs6PcqcfsLRU8ren4Vym4SyzV
D73uIOsX58pjcO2yPbJwtKxkiT/cNcli75bYjRS7VO7w77FsjaLZIZHJIuIm9ZG39nSOc4izJzez
Xz22+yaJ6Hz1V8wyk50Far7AO/g+35pfVacYeHISynOh/rfGzB/xrHJYCvoxqss7qBeUHIX7jFVB
24odUI5Wzekw0rE08ozmxxWPAnXymbiFT62cm844zeB8YRdgmxdEUKwVER71v4qiGqrbHf7b7z6n
zXKStzkWdzyia3sciQkL2U2bmj9ukSjgXbRRVpoTNmSHo8H8jc0Ps3QhsrbiyaIip2GJiYmImWSW
jIvop3XIH6Wak6txqJvlY+QiXpqaQ8zwc51X9bEseV7KiOiB0Xtzki9ND4Zp8FhyezRFdm5Ywcb8
rDabX/LAu+vI2aYbtELFLaJ6B8CR8Gri1PMRm8A4OXPyoe2uFu9tq2+e4OcBgNe3ON07Qh+hW6m1
ZoWHgm3M0Df+/wX0PW+a34ntbA50TjRWhqg5XAsACWRXaqJP16PFalwJOPl+/BIEuTgU+U3YOcNq
d8NwyQB4TduPCLorAOHhCgbc2rKgRXFMl1DKHH2L8WhGCQwfZvs9rSjQhR7Ta2lTKEAf4GO59WHw
zIHm7SeuLjRTJCmN9a/ndn/h/5IxlBKGIIU9ZQC0BvWLBo7gULRDHxloRKZix3ygQ0cyuzgxkKxT
eVfTE8cdwsXS+acNpo4jfnrFpz7GQb3xnBBoERwOSXDa3krz56nFqRksQA+mZaz4xk9SSuMtwKlf
vHQMLcV8oi4Ia30WoKqZ8UFVCzBNks1ynw5AKMCByxrZRQg4o9cmtbjM1JNnQOcMJ/MZ5QWAI7vH
Kk3AQFPUIwgtWCReLP8JY0H0zs6b4SIFDCNpbwfDYXknNDnFJr1WYDrQZEnkSipuQCNKvwm7yO5E
p25W5TNJ64CF6sI1T73TEmbYJYgvM4ixBdi/DRQgWmvxOJv6MMjMAkrFT85nSbreu9OwS6kdAxh4
U8AymHGrVvGLdCQ+rmUz42tQFSAkPAMrvfhMZRByrY5rOwV4QWUIQ7TGVIWJ1I5AprAqp+HxYX0G
+B+DmQwgZ9OV4cVS0Vs/OJdgRALcTiQV9SWqXfouNdgv3Yh8hHnrfTG6oGnglhvRx6ALJgDlSxGj
93Jd+IvIkrsNG6YX02T8P7mQ1qQAQI9/eIh79FT+kYFUskbKCovcM7BexVwk/q/v+AfBBTQGsbMH
rJftvenJTOM7RQK0YLk2uyPDUe6Cdj43ITVObULPG8cXxMgPiGleZ8CW66wz3oKY0poqEROgq86a
b6VEvx0I7xBGydaS/atkKNV2xlHNgXU1dXnMGRN5MbINC37geZIsDnRrP2UpwkrTLV96q3msQbiQ
QgoKm3fU9o1nb8JoPkYofHh42fpl4kxu7EWZl34Dh/ueW7YA2jqWfJklz5OweMNr7p5gNn4TdzrX
SQ04fn4vjPSG/7JBhQfsUYxHjOu7Bn5H7cSbwVafpkw+7Sm/UFKsZHDnKVhCAzizQq0NiXk4t50H
VSKfcPAe1hbUUjcMvn11zyCQ2ayLRCdJm3afKpA56LitK/KWG2yXY2LRAbHxbCv3Aw8S0gGsABDA
XxSKBXzkyV/FvIu7ZSn1UOM21j/tc5GlPDD+svQfMhuL7HcSmndzXRwZYN0csCa5iEnmGo1nUD0/
paE3UwddYFS8nk37Xc/EDs8+N0pYPbdKowCxjGd/Wb02iHR98GBD0F5nE8NEJjjmO9FSS6XDi7Cr
e6/pmCE7DvJl/UDA4W/KUOvUhW9dWzV7GAccEklxgHPrbScvPmRRjKywDl/x8v8qcH5ijllMbDUY
ioMhjOe8OiFLBsiSmQsfdVoCWMSlXyDSbv3dFJJ7xOgetSGOs2YfSkRYlFmXBXBLconsm3dB1jlU
We5sdisePHZgGzYbgJJY3hjpqzUl96TtoF/AQTL03mUw41sYphdMKBZbnvhGq6nhsBjcTEvmWN1h
YArAHA1BsCVY5QibgzhYNBlqGrPDJHfF4H3Uw1CRuRUf86q5R3MFSUUad+BEAWVjg4Bk7G+WP9pB
k1q33HrtEF2pBu/JsLjruuCr7YqHynEmQgrVZ+wVMDcqBNPWhpr1amA0k3V1ZwwGgst4esJb/iDy
+D63T5WFm68009+R304mCpFdh0Oxlk94mi+G+nbU4o40xgicXHZvJ/KlCS9sXGCBzjMGl/ArR3w+
lbbNs0ISuIGcrRmYbCY1pJ1e/nr9XK8RHwJLOAeL8lQI/16wkbX8qNuRFnZ1J48BDzrmLja6fc/g
jult5e2KxHhVA0CwIWMEwZVsp/KdRRYJC0H9PSbNpzaZtZU52OjWTv/Az710JCYPcYTDS6SgxzEX
RwkGS3TolMgxWlYzgMdLFAZD9C5mdFUnO79lRkeFB4XSNe+aqT4yLGp2/NFH00Ud644NJ81wH2lf
HRhedsxqCnc35tPRQGa8MruF7R9dvdEdNkVAGrFNh++Z8ELJniKk1cYcnUFcG9ixu9kSeuRepQlz
KC2pKRN46/970xN4pKOXvbRh/ZviGUZ/Pb5RpUIHksmb65mv2ppekWm8Z8Szkk0AvsJW3q4vkPmK
1Lxrm/xUTuGm0z4jtYX1hZaE9qpDK5oR7TTmPWIBN8USnX6njLBwDqn7RLDVnIBmxTWrinpsSF+d
Hz3ewU0gAUDMvvHra0RrcEg9nfz5NaUG44+18KLmjmvhrkrJ9DSMr5x926pH0OWn3T5IZqxVNvoT
Cx9y4FGuDtzsCSynZzzu28b1qf2Y7mYqvouEPAKzKWZNyFkpHqIqszcCOoBZp5+hUx6LhvsL2/Po
TvxCBAtup8jcTuRvCAZ3qzIR937Y48oojZ5NYvQPRPojYEyEKt8kWL8aPmM8VZHRpZPvvKl/sA/x
gejxJ8jGu7kjeW0xiPRu/DMWxQFQiL+WgN7zPz8z3KNf+O6ezJKerpj4C7ztq5DnxUbywy1JQEQI
D5fZkfteM57euqQpJ+N0yqx+2MGhkAT8QriIWOS3Y3+Qpbxh3sqWjgNV8eRtE4Lt2ZGS9wCLQO9o
jGpWeQOK7q0ft8SMhYcxYUzS1k6wduvxMBSjcyoSIFNBmRxyx39okgx5Zk830bqrQf3fHaB3CVJD
sYDyEFHXLmi88b7LyBlcNqxT994Ag4X4yrzNrpiAlCY7OMiZHMQAadkUHCoXyL0PlQeWwqWD6MeF
jL0ng8sNVw+s2Btqt+C8eJTa0fL3Z8G8Gh8XsQ61a91LpGNEO6srKqWiNP09qMsL9Qjo3uluTO1f
5Y4PQGNeRR88k850igVO8jhhXBAYxQYDebLu1IQRQ6JGWYA9gH93GF/mlSDABScVsob/LZr/wrT5
NBCB9TmK6xhLKzSjo5mbgiCHZDsmeC8B/07roWGDyRgi9NoF+BjOp24p6qZ+/goY0WxEI0/ooJ8N
iQXT75CmD+kBf05AVX3yQZnfac9MD4i6T8mM5nHwQ4DPrnwIscw9xYpTxs7qXyWsYTf34IhHzE++
390JD+OlxQZy+QCjJXR1+uizZlP3WNyDcTGR+/3ZXLzOvs+8wNj2wiuJUvFgxCT1YxRmKyd4kQp/
cWth789kxsiMt5zHqoeAjPDiIcjqh4VftEr9JqCx95iq9c4f2KizU4019lkPXNarWVkEs3nMoSQU
Jp/eP1zGAqw66gNa62OGDLOuftFM/MudBCy3/40sVm6qWlA3J2CmbN8/1rlmk1OmD6gPDsKGL+LB
CkJ1mu+I4YEyAGcxaw/0QebdkIs7Clx6lrm5hHN6GZrxXemZQFPr3ppqcGBtTVKFLB9cQt5FhY9g
qDOkJfk9vTgmF5+FVYLzCRZKYxX5fmIv3TshgRYEvizalPBA+4ygfGVLwmV6J9P3oA2Nfadnpvbj
f+ydyY7jSJtl36XXzQJJo3FY9MY1z3LJ5w0RHh7BeTTOT1+HysL/FxroBnrfCaTSJYVn+CAZze53
77nmCrOsvc0a7xyb7iZgnOTJ7GKywhQuV2h9wHWKyXdLUeQ1U0W6GmS8kYn75jNbohHk02G5ZxKH
18mHCd7UuM5dUb0aZnEtqeO0IIOfUqMPjwVNGXxycBj06iKmeFfxA4oaDWhuRPGSAW/Zk/zwaxsM
C4Ch9zjDYcfrp5rF8mrpzE0QdsFx3RuTNy9Jn2OXQxcDZbGgV5wWy/Y26kKdRi2/WfGNfePSsNOQ
6xUtLJKgjkZSe90Qb1qCrs0K7VKbGOcMitJJGrBtt7gwjSr+mpqOfH8xbItC0oNshMhXRnDnu54Y
crcvA92wgm0Z43NmnRlMy8R0Ka1nA4g1kyojmyooShv5fiEprYXW452mkUSY6SvYopl5Ftz7Ns5e
e7RhNtpHf0y9Pbas9h7o9Ld1JbgNLlUU3glsg1oW36FKtOASuYhmAWMxpmdgjKZDN4FfZ6y/ZkRO
Zs3Qgrc2n4PTCsxFFCKz0waF1SCeMTA9Rk9/MtlTNAnlAxIqAtNfPnUt2+wDgxt+kwSMCSr/ZarL
q1X41bqqtXw7ShV+cVKDi3HlbQK/AeGgwj667DzOkZ6jG3vereiFDa55s0w2Pgygmy2H7EZAbldE
2mrOF2ybHCrg/KZRXqOvHUM21yg+cqgB/8mUJhXVB5Uy2IgqdOSkctg61is7l8dRlM0iLPmuy97e
xDj+nXStGSTfqrB/qyz73rjquREhWKZYe4/PMf3eC3M+wIRJ9uUnvOl7sOXEGQikxhxiAhOnkAtL
yXXbdTZQgmEom9w4JRY4xmW7aW6wVs5ZyfFHsTvczjv53IsOQ7BwS+QPfIomO/ICNr6kzFjTP4wB
DwCnBbXpW7qsgzl3hKp4tDLAKNj82RVx9dV0C5waIKQBhRY7CQldN1qaBVEszuk3I8IfClkXZTQI
DiS20gMuNmzKEjnIarzL/G9XMO/l2AEn2lLsoqAalorD+pAP0GsCcYHpeo0IGO9z9Kened6DKTai
vEm+oGENa386to7fXJSj/8Y+SiwTBWNvsJdFRyROHesWGjGYk6SP4dJHTHhdlmTsJuUmr2r8tRX7
b53dqqCRHSZ6t7EmAiuOARo0goTd60D1B7hcTA/SnT6pS5TPOWSDNSwiHJQ3U8QSrT/H1fCaTW7G
KQbsXf4dmkm88TEDbJIu44egwOhEjn+smJ0Hs611zuG0pfjQ9HiT/w1dlkuLEX+J/dcitULi4DnV
3XSTyeybNYMWOKKuXk4a0dL/DLoGy4ST3lBTTi3J4tYETmdE0w5R56nM3CsHdJhFQP3x8bH9bb2K
PZGkbkTkyVMtOYi7aQSRClN8hbbh+8WlMtCJeA/D9BjvWIwiXrzJIUhpehpZHku3v6oIwpiZMzm2
0Rg75sxVjOzIFvGaOaXE8wjyUMuGW5UR0JugtmpUpXGR9KuFeYKXlVPdiDZfh8UVf983llD2W7H9
S5fpe+++jG0m0a4IYFh5/0vjTU/Xdungvs9sF7sUoQGRRAzYAZ0HxrdmwWRypdIxKePpyiNn3E86
5PXK+ebo+xp0bbZGscbNhzoTRh8dAnXsfsXUUi7SILuMRrgeAzz8eiP53WNYXrbMxQkQYeDwJlBp
w0ekng2bXbmFnSCoNhyIyGsm1ldPC+uTHEDpB++ThNTBRpHoq83sEUrzTnftX4ArzB2Q0jaE0FbB
PTItZBZAtodRjz6GtninIlzsakxMGTbDTOuHs8UbiytRuFVuxWraf2g1+7fQFZu+8uNFSL0CQgZh
GFZ9AY7mQgwhQEH4NVRnJ/G/h0l+Na1aDQw9n4yAP2V78wgjbk9ROWyz0PdAW6gPx+rlKp78P2G4
JxfN6yECKOx46s0M2C4L9lD49l6dUu3TirdPWKXbMbDZNOW6timfdRlqmyyxf7fGTQ/4engHMV9K
AShP2ZeADRaLccaP/I7WlpHA8yY7oahFXBce5VmJ4ivThniOQfUnhR8WzAb30BoyyCz2wsBjj5Ub
PCtRriUiDBlov/xNIgo3NOvcgBv3SS+kWMaAVzwCRWbYYNuHktWO+aUq5cU0maGG8hJULWNxr78z
VIW4E8P/hbe3Zymne8TtgZw3WJNaN/gb2dggkDyegr7hZZSSVg0qtmwqqZ6qGRXlhgXzKLe7Don6
3fmEZKz2w7I5EPQxUql3Iu4758WHq8u3axb6h5WZNIZo/d0OvTUcvG/8id0+DLC7GON3zMmBNU6f
dvGcNrdd5lPsOD3ln3TpnIRPK1rum2s+hxUx/c1hDwM8lCIRDoxqnaULm6nMI0iR/KVPNmeVlPSt
n+FjjMvGWPud9l1E5gxQoTrWdQAntizNCS27Ia3SajVJMq5esS8BHrMlAJ4xIhTSbK4xxkiKW2ju
fIKaWvShQvtTub+hWcUcP5zQ/tvbw5HTMFltEb4q7+uxeU1n6hQOVH3QfrPYrE3bvNRNvlUGHEg9
Tm5p1N2rCa9n3JvwW7J8x7e76Di7U5h09IIMR+e8T5ZS+5N14U5mw2s+aSBnUOHyxv7LOzPciNK4
OdpfIsgwjGPjJ4PpjrPpphHWJ6MjcXua9to2e/QY8F1EWNkSa95aq3F4WvMwBteWnULdibKlwtsI
4oK0lnpD9M0Y675SIjRp4j0oYOxgECYXW5q3AiEXVv2LZmyEntbzJpIEZphV+0l0JzoLkCUtXoLR
BKlBDpc2uLFTt1acrSZc48FizAs2KSlR+ghLZTMFKxhyAXntZxPFBJhn3mwGZbtL0vdvk5H/OHBJ
Lpk7Rcuymys92gKbjYUqlDgpjcNT6S6lXh/kiBg/aeVX6thvkJRe6x4nPnQKGNibJPbeYhp8rphP
sifiVvZFpGnyXJXVtz4RxiXDVp4d5oFdz4pK472xJAr5GiRF8unFv/3xt2UJ/cx5+xh3pkGAj5PG
2IivsKTYWffzZpFP6SV14MuwJkM/9VDEmEzN5DaPGI6648LsnvNsRmokVnuyaU7e9rqBEtMQIQ41
eqYB229RwosdXmoiOgVx+UmE4wzkulmGEzEsh8ikja594Op9iId9nejVekq0+hyX1nOd4PFzXGxl
bVisTAgPC7izcr4ccHwnv/VXhKR6E7b1R2X1+0rTml+6aB02KbXJG3S0Vrk+CMo+nWDVZVQetTQ+
LotQMktkIrHRSPWtkjo7pSkXdclo0SXkiAmRlr2xW/rm2P6lB/uSmB54zcA5OWUNoBx8qUHybXz3
XNXSDBT1+9ZOrVWqC3dvlJJWI59YUJ/8rk0Nlmbc6gjnfLYqrk7/yQ7iu8KUuTW6+bpVLGTeQcrF
6YTnhhEookhXDT0r26SeUl5/gIrlH53JpvQtziSY2wNhYicN90QA8IYPASv3S1/wlpvJi0aSMAvP
TGJIiVr2TMaUyY8tyoQNICDd2kz7blQ9PUdFx2fBxem9jWg0+lTDjNQKocym417LUmrH8AV7RmpL
aip6D5NhBnbZRc7vHfKGttnhM7jUOJmeBqmT6vZIOpSWWKG37YAcQLm+mr5JXWQO3EkawSXiekm9
ubbNrfi1yrTvlPwHY3uy61ED1L0mg76G9bUdbGA6ucZ8ejSaXaFMsjotpOfasDZS5MQPR36ZkR+v
jcC/kKOKd/y1Fpl4zytpeKHUYPRh47bp2qT0ckU6jpOlglRBt9J9EKTuGYG1DlnucLZt5MCJ4aEV
QtyUIOULkK+AAiCz8juasD0Fk8X5p3ztaRKxfJSu2l1JKiMD7cC5YofT+1eSQR3xshtztqTnTeSE
Wb+MKoM+8+Rn7JwTdlZnKfx7C1thGTj1MQOc9WS2o7vKymjn0J1AqwNQVcdJd3kF0ZzrsrluB8D4
eoSjQs/Ppq85eHlJS4YulECch2XMRQr4cLhJs/Q9kRplZIswKTldUW+yMAdyLiP0FvwK2M7LJaVw
f+05N2XIz3EYwXZO7PxSExCM5byDPf9WUebi+Yk+qUNIChZQqoOWtL+IY+oFBtsvWrUp8dVGSEm9
1f3YDfKU5sbL1DLVM0yXZ5fa3Rbw6JWVAFJcAp6B49KSGoPfhq6vEzPHemV2L8UAHyNU+hrfC9zh
dKD7VZ/eHYBLhWAgbUwSulUr4KfE+lPfWwToDNbcoT88qqr/f6X3y/+90tvU6d3+P3d634u2Cf+r
0fu/93g/Pu2fIm/h0smNVO7QfoIl3DKp6+7/qIa2bvs/LCml4TqmKeeq73/1eGum+R84+gDMurpp
WvzX+leRt2bZ/0Guy5MONkFHMO4y/5+avIVLS3lZpGNQ5Luf//U/XIOstACzrQtqxg0p7Pn5379u
UR4ovsj/CTxPurIzSTMbWKHoIabbzvfvTRYFc5jpTkdzcymCRh6l99Rrw8Vyw/xl6OviMMVpi4PR
HOHHDBe7r4YtaS/9Sdda4zrpQ70PMPQ+7vVh7DN9nzeMjDq2VZn8wY/jb3oFOFdlHLuNbuYzTTTo
pITgd3md6UgEdrAfU/wy/eNpmpW41siFCgznsyugkmaZP50H36MlIueP6XUuXjXKnTStdQ9gE14i
IEz3lLJkeqwK6GtWEN1zrsUXKslWmDI/Gq1Pu3NCJQUydOjTZ1UEL0nQ+BtEMBp7R1e7t1gjsdn0
QCYUnqcexfOXOzgLWQNDg4VqT6HNySCWNHzKCHvjmLHfGvPrlOT51U2z+JiSg4nzCbBz954JhGO7
HvtDx3T3EGlmtfexuTUtri86aZNjjglu7fXkndiXlTB8sFgcJBt2pTT5UofNe9Vo4XmSo3yJIW8s
unn4UGu1/ULA52/nd9nJ0222p6h+CBj+za3zHLzSdPQrKc91/aGqWl1ECCqJxKhPmkaJNeIQnWyt
tNeR6vsbWbKVlIWzqfOZZgcplyomSa3oWNLzlxoqv2aT/WFXcb5vq4JRfGT+8mZ1mVB4dejtoCwx
PzvVIQwDubINpGXdOmUs2ffHjWsaSJflcK7Z+u3RwYmadOlV6/Hl+G0TXXoV/5TTTyhTmgX6OtqP
E33OKd/yqg6saOs31ER2oe9+tnQDel22Sh1GKl1AfezSHZmO0F/VM8IXDhNS76LFYXJxILQtMRxF
WxP55a0s9FfcMTfVrdp+7G61ZYf3pDVAhIWnQlcdTjqGNglS+wfdnuu0ZD6fBWb1FhmjR9eMDuVv
vktOFBSAYZMJrCMcDDnZM1IRzp6Zt7NXDvXDGhd2bVsaffTMAQCdt7U3fMXjOztygPGBaBamaH/1
aUTmq6jyw+OG3TJYsSzMDwgKRC8n9gzz2oCOxeWwM7SO2Wgv/EXbdxQq/Ps+sbQSe0pS72Xf3qdm
qK+PGxAHi8iBxu9WWX1NuxUOaPtUYyPHVd7fRqZyB/1fN0BIe5LOwcAwl48eT/z7sbaMwU7i7Ibx
tSPdu40Arx+S+aasCKuNjgsT2aeqZQm5ZJNCECfzITkphxlGAc3on3pqYk9dHv1qsUmeaIoAn2IV
z0VUobXMNzIdsmvt7x+PdJbvX2NlaNdRDDvOVPqKBZmhZJxUR6XEqxFaw6aawA49HnrcVCh5/9zl
VYhddqo/J5cpJC3zXrh2EuoM2mAANfp4D8oS0uha18KvaAwS1i1OvGZv4qFXVkZXe5udIXD+10cy
DcLVMMA7rFTOWezxNBPP7NxCUVnnJXCyx2Np44tVHUMhiS1Rzr4+GhK8gZaKWNOotRRdJ05WdS+Q
IiWi0DM055Df2lSt0xZskj4aGeco5vnOv56ltua/ngU85lKuXvzYJbQCRojeyYx2feQ9p5r74TGP
WIVjWKCP+uxSytTkQ0fDfqTpTLKoKjlnw/QyRZwpsOzhrUjDc2U71cpMctZ1sBv4EN1vKxgRsUPj
Ey4JScSxD174aRnrWHr2HjdccKar2FlUxlcvbFYJKkHTdci2hl6VodrYRae2yNkj5QYiXhoG8RA2
8252rQAVhhUFZ24Uzk2IfryEMQq1yCHjBh6E8SbUuLnkOtA2sElWg0OXZlTL7kV65i7QyuT6eKg0
IY0FGBr3gZNEW7AE9N5hJz+1bR6ftA5you4pMhTz3X8/gXptbMlJnH1sGhy44uhgZGyAn/7bh1kx
GQsZsHG20lJdAKZykHCddxfw4jKCMnc22uZsQw24YqZtX4Wk7X1MMJFZo+Ec7BnyCUxppU2F+sw7
b9mTs/vWZ4kTQl1z6VxM95VFIXqjyuYX2LRiXBluVMbosMZ4DJ3xmsUYFRd9Yxrb2kRBBlY3Lcle
QHaeUxJN1zjztM/y91aVGpLJAx8amrg5vc0Yi9ayk+25xikccNoVhrlHIs7G5eMxOxrMU4EpbcWq
iWQw/7nHTZKPZLnool7HPZontRaWhZpPp3CIE/AEHIFjJlZFi8s2NchULDCYvXV62twiwZa2oZ0W
Z0RqcKXSwr89rq7D41kIH/A2DJ/TWVh/ObS7vmDLnm4D3QRcT+XL4yEjgYkACnSTwvR4ely52Pqr
i1U5+VpQP7t4PAZuoeGa3jroSow8I+xp996T4wamabarRZQ9w5Ahc6VIWsOHPRlOlT5bGTp2SJJo
97j7uMmGOFm0xEE3j7vRlBGUzCBSZ/VbOaQEUZhCraOybDePu1OQnzIm+vfAJn+rBSnoIOvHNNz0
I7C4SOQ5hceYj9OPGAoxZ86wuUTYRV70LvrncSOrgn2VI2I/PstDI1pUFOIeKvrrgUMxv1R4eoa4
rN5GX8S8yjTi5XQtf1AeHWLkaIeN13jRR2N0n5PptFfomcPdSDQGv/W4D5DKlzajPgTGzDxznEz3
mO85SrikuF06lZk6ON1Pa+5xp7X7wCWhl2vKO7emvkvGkrXH6DnsFYGpbR7bqrGJvHPPs0CIwrus
QLoEAcO7iIwhp51CHLKgYADlKo7vAuegm9rpIfC4iPIlU/YSDP6LHTVX34r1X7aOnO2QgT7Xg+We
o2Qut5ufSMr2xQuA6oe5Pp0F26CVYla2qW3lvdTFdHVM8SVzXbym/FBWhhzU2uhs8zVLOm3V57Va
P/aF/75rztvExx9+PFvh1ruxToBKAYE14lG9gqL1t5XjxaBh6uCm63wLaau6H4tXaobhuBsxCpgO
07pA9v4hJrF4axHl8B8Z5a8xJXaZNHK6aH4tdvRUH5OO5j7QIvID8Ni1xRf3d2BWFtpR+q2IRy0i
N0huddhXm7Qw1D5XW8Lz/r7H20p0X/R7Eo1qL1rghsGUNQe7KfQtnRb90exJBsLfn05oahAiaII7
m4J5Gziid9+BEY3rPrrQR49RJ58kpJ74hhepgGAQuzvK4bNlTJj7mWBHSpNGbJ5gUOkM0MZ2HwVy
OEiVm/RyOItYd4u9YA5z6Eo8HtLNohs7+GQ0xTKolNo3WSPedFNnG1llH6llL4Sah6CWNX7otoGZ
Kx2Yxgb1+EFEjspl18LQj76RNeWKpUh+uuWbjP3sl974+apROxLv4rnRoQwY9Sh+mxMNZlkffFVF
oMEVGeqjk8XJORqNYMmqhQHWpHWosKf+0PoAVge4Vic2i6A2BSUIFa1keTYosCXTd0nwFlp+W7yW
M4/V0QLtjwaUqjOrr64vvgzxM8V6d+d/1N2prMLjAN1r+7g7krw4ABOYKyj4I1HqISsTresde2J4
t7Nb/oLEbOOlkKlzSojyHN00/Zvo2FqMXHXPvCK6VQLt+ZJYvEiF55RnLyvVpnVS5whGvtvmfdYd
ctOH4OkPuP1qUoVYgc+Pm2n+SE94O/FCBLJvj19C78o/gBoIgEOnQNuPVrT91D8sg39G+KHvQC/G
BdFfdZO66684SY0np6Oazu1Ye/JYomA1AWAEd3IOssWs2Pmtc6YTAdYYTK8beo6/0CNBS06QGYgx
XfBlClZEHTKVcJONJecwJOleCUT7qRXjmlYE4wcr/Xtqw45RgtWBq3W4TLxRPycyiA+iL+K1n8bl
m2fob1Achx/mQic4BwXx/j5bUXHVHTvXSE40fEiAaXr2mff9rraq4Qdo4LccWvXa6f6wDidFCCwl
F6I62tnTCVEutrriq8ee8igKPhV11z9D+P4phrD4MlPcaSxXxdHv7P5u1OI50bziqzNtHZOANPes
3PqrCvrt4/EKXwEIz/6nD1ns4sYnwehk+yIWyS/pgf7saMhj6TOqG4mwn38eVyaYdcuWZyu2MC32
MNzikQI+gmOEHkCT9k6+DZXg7OfHXxYG2jc6RKIDxFnKUTPbeKunRt80RQ1vYX52Lt5dWhpL0eNZ
ldXsmm3NPDzuhrp88Q2lUdLEp9qYcJHXwmeMX8euzRva22xxIEuW8TLNnD3VkcGeQIm2m+LQ3fOq
SHeVNK2DE1pqq+uVeWznyi1S3sapkNRgkEChXuhNTR12Mj2PDkzQ2Sx1Vc0wAKTequ7i4oaQoe/C
KiAUq/zm2Ibo/6PpcB7xW309jGAwiej87pXT/wg/2Um6Lz4L+MfkH/Ps5A8ekGiQ+Styj/mHZsQn
gKxyWVMqexy8rEN7U5wRgsY8BEEzg9rjlDf1BTXW/7KSSqwgp+Z7XrcecXXx5/E8vYLs9nEB3uzQ
YNOKDGh5GB7CWG8PYR6bB60AE647nfFcdbTeJLb0PySnad8tADqiTIbAJp/qKXq3k4kJtiCMFnay
fg7NItxA7GgPEWy5Q8EvlOBh8F5rsj5jEYs3dpD2pyxRYtPojXG0tEBtHdq68B/q4U4bRHTwasyW
vkPQOMKEvA8tMe2oks8PbpF42wQSBTWwWbFVdQz3UBBOLZImvZOltjZDoVn/3H08Bpyf7iBLXeNM
pnfXCanh9gCABb9y6fn3yMmnc+v111o0+YvwqHgxRoyUnIeuLSjWFzF52tPo4pI0/EuOd23TB7Zx
ILkKGKxPk602dfLcKtZu2tjGO6IPXqAySD4N2X0m/CT+ZMD5PafocHh1hGVr3/7JMzL7eWUwb8a0
h4Sa3fE4d6tqYmVMrN7Z5AW9nfrAmViWhdxH7lhtmTpQJ93F/spTmf3s93WwlKXHUN/gBOgw7li6
HK97+IwoxY6HO4a+RbGZStY0SEAey374nQ50SMZT2L8YoH0fD7dJIPf+LHoPXLXtJu2+Sk//lOjl
Ny0W7nHs2bjDqU2+1K0kVLGHfLEBl8HcOIxMEmW29+wNrkfkyG5fbMOaNoSJMfMofqzHx01AUrW3
62TPLzfcGjXeQr1LuksjZHsx549sE43aFgLoyPzYv59gPaWRayQ3+b89UYEOX1WNw3IMSIBte3AV
vZ7d8pH048gXtn7cfdyM5XjBsBCeQIfkN9NDNQuluVGyYEWfH0oMdlR46/iNc31Q1XBjqD7c6J8N
n2D0afvHY1im2zMNtLvHPRw74w2TVEcCZSox3vEJj5sizg4akffz456GM9k3PJoNHdc/KsiNtQf3
f/L/ucmreKyXZSq0FbmO7KCU3AKSKBbRpBOxNztGdqKBYBD/MVrbWHmJ7+61ngni0Fj1kr+02csB
1onCUsGAx2NCjUvjibUUe4GnQ37W6Mnq/JdE97I1b3Br2QX4P3Qyt8yyuDFREMn9PT5sGpgIRYpZ
dJzyfaeifG8AkltM/GSemtAhnp1ly7Az3a3nmXBy6pREAJ5SWSRksCbSGradZJtaWXisoCROZvAW
6p6BCXLQn0ET1IsIp+0TuQ7CJvYPdVI5lMkA2C4+K8+m3W+0EjYTumwXoEYQ3qIXrk6KZHq5twOJ
yEQ8zMOh+KTpPSPWmcVdrGicITFBmSWd8V2yR57DVhYWcGJzk7OXLxYsMVi3kdt0YNXF5L/VKB6n
jJYgugYL55c7A6E0wCvs2C9gXWlAY31R49qynZPVtc8NzT+7mMKQmhTioSoUWoF8hhUht1XSbRjv
gEIofQsAsCugd3XFwgKVYSICG1ir6ooLueYYOypDB/ZfHRvU3D5MHKGXIPVg9Z1I3orZjq3th+iu
8JHs4xAjJQcKwsHltxfAAcXBCH6sdbaDGhiOp/alGrwYFEHH5otigifpSNxEFTjQBFFvsgmP+EP7
jOv6+fFq4b1EwMLN4/cizsN1OoXIP25EDN3pCvqj3FDuHcW36SLDMq/Or1ql6v0/N7pX7/OuWc4a
O7ZpiFUCJPkAz383JECdTLADMph1E1XWVKzYH/PMrgKvEKU2DlCtxY4BDPop0+l5Yj4drCtPfEi9
HfeW63yj0ytq2AiepOUFnC7DK+OXIki3JjyBf0P7q/v4zAINfrzfpTubBDIVYX33LMCxi6g1j2N7
MhDHV6PVv5IGMp7C2tlpZgCLoJm6lZW6z8iQwTYE4iAH3Lx49dInQ5FwtWHQ+Alma17GLjnw58cN
/UlyLTPvN9IOGdo16t+4siyrWpXoWUjgIfVFxbJHdNpOHa1zdnyWEYPhfMAB3DgtOInmUrkVhyiI
efeashgKrBzYSIBBUHY5NqWuDrywVUsgYR+1RP8z2CK2PjzOKbYwaTaQJgavzw40Wj458QiXwInL
Z6Po6Nzwx+5StiH7QWPtpWhKkDth9464Z6opOloS2biwBrqEba6hGk1bFJEtHE6s+Egw5aEdLxI/
+tbtxNhS1BdzZIyCrWkMCQoLUPEoRWWfxgTmByN1jUYQQjDVmjF4c9HJp6VQTDyp7klCV6VbmZ8W
VE9sqHHCa9UplnqVfsgkQmu0UYBxi3FoiFcTmQrSctWwLgqfnA4XtUVji42NFEzPZoc3wXNPjjad
erdP0Jrau8jaeO9QYH0inx7GgqZDt/aw8wfbqplpmbRLHnJxzVXl793ow3dFyk5PLrkYd1tWWIzW
802Gmp/ESbNuooRjRpccfPpZcvxKE4iWdW+5cC468gEAt4+l3vd74YY9jcpz+1b1kimnYeDAxQKu
sr2uSw1FfnivQr7hgTPmUpH2rRTqg8QfvCT8TPtZb14Mo/mbu/nOKNNuSaNmSCCGNOzQsrm14xlS
Nk9XWfveHUAKrVvejB4jGdqsOJSk/ESD+t4CC7oT5cHL7Yybqcjc9xAKjk51XTwcYjUkV5Bk2Jvi
6SVkw7NAW/YS3MJ+WzmvIPfWjZIwNkFvLci2QR3DAIAb36n+erDPN1SE6EtJDHUlmpoXvXhzMRku
I2yVWJk4ThiRIEGpxJN03T/YB6nXqOmY7LDkkgl9BblandL4BpKMil47gDVCPe7K1WO1GGijCvQM
Ha88Ta1zNSraZB38NbQYbRM6+7YYLj4s6ly2hbB3dd9g4lF+9FMbc3tVbv0iTJgsHSegP6iZ4oVn
+RzhYImkmJ8Wfcl2aaicHeet+gL9ZlXmsPQwuWWH2LT9JSeDZUDqu7Wx/hbkFUmIiucU+O0yzUyX
kbz73sNWf7LQoBetHu9hN609jYCHI5pT6U2vdU2PHgbtJ9py6QYR+6RrpjOQIHDyQ/cZMxVfdzEO
HEgqba54kwTdS2X1Gw36GtdFn6AGByEBb2Rkos61H7ExNYpb09Ei5OUbj1P9CsJsuysGPEyGB9to
8G33qHMowM3wW6H3uxyVlyrPbtIFA1s5DnRjlQbz0kXcorc/LQjXVjKot4gKo31Uuq96R7VE4NXV
h4rSP7aJjMOL/TQCcaY0TB/WDrxphKCc9eUg7bLF1EegcP6/FtP4hGBso4wWK6/s00+u0U8cxMol
sB5jlaPudMO9UgykmHh+9wnu97CMDaKa0FlTkPGYCKaNiFW6IzFDr1tr0oJkJ2snZtjj+dXddptf
UxnoT1o7FcvGw3dBwTyZDESthuFXoTNe0KRTwnOGMTxYvc3aWTjrosR8qQQebGOyqkvqNoveSd40
L/5q+Wdt6MOGEzusVHQFn7cJ23HgLWDI9n3grmy4I6tOAQYcEOaT1EqfCfiddJE6RA7gyhK0uJut
UW96Xe711rX2cTScXKvGIC4C8xCF771okYBNtOdEgpooBQ4YOOZwVfD3Ej8vjUVVWRkgrnAlmQEt
k6ZHsqjST3KsPbY8cEHegvMhlT3VZ+KRNEwsYjRaM3deRfWn7XkXp2SnWFXBa1dhD6ZFiL2F/9f2
8d4Uqf4hkvAY2fz2JIamBV3pnB744bA8bM2QuEoswbXla+pXpp3Qxh2v/r1RSZh83puL/rTA1klO
N1fxogqdaGP15ZuZ+sRchwwOOXWpYb2zc8DXRYLZtS63sUFzSmBhSreEOpal88GxVW3ldhgkehWL
DGmlAeJCPa29wCWW4v/JOMFHGSjgJo3hKE39Yui8ehnX+ka1DuD0kqGzypZ1o6AE4Mx1YHnzWyMM
EJSE2inOvDmDM64m39j57HQqvQek3DLpjTWL96At7hF0+Vx4hIt8Yy0Tzd6NcJgRAdlLpWSHYvC7
Bz8s1yme7e3Q1U/Z2JkrEUPcy0GjWGxJFpjUKVbs1aqRQbB2lH5B+Y23hR4fcZ2YB6fCIF/XzU7P
i7nz28GRVhQvesWcGhGGuqv+OyEPQb6EJFYjvKWAIbIMXKLXOiQ7w2EgFEcbrwvkzuovsevJ2RcF
LSwoNokqwNmVydmPXJvCvdpdVE4N2riD4xCGclk6vnUs/5Ok89ptHNmi6BcRYA6vEpUlW7KcXwin
JotkMRfT19/FucDAwAx62t0yWXXC3msHXr2VnX0tLX0LYN1YK2OB1mZQTLqKGLysugkjOHeVfAOh
VT7kTZPu0sS+zNBoWe42/K5IVyuhyZUHArJ3vehRWDw+ykjOHZ/vBSfeswKEvMlLst/0Iw7+gl2i
AfNKxyKN89I/lS2bDruNoPa8eA5xdphDvZBeMt2JyedOdUkAGiNc0X0fXaNu2jG4Dg41Wn8DpezR
/9BkCSpAb0kvj7nSjeKDMAjzwL8wPYw3bulgPBNzxeNrfBCsRCm1dL96GlEGuGwTLDwseIFgB2XF
SbUYUH241o9pWm9j03GfOoYGK6PGk1j50EQz4QfhqNkxFhMG2Zl5FHktT/99aYsfpfGWm0QWsGHz
+cVCXgbhvtQAQGkPzlNhEs1DxCgmHZNo0bEKszzotiQvvpeGD0kXfuF+yDTxwM7c24gmfjcbTvWk
M3yC3NpkPSu3XblDah4N2zvUqpxOWLc2fpcmD1WvzrVu+FRLoENlVZ1IWP1AE6i2acpSWZXsqPA3
KvxZ3G6moniuH3pnwYFjY8AyVm+cczMzl5IM98EpTtz5OK/2qKhCTXPhpk/PJkstLVdyT7Ali7K7
Ydh6mMdDE86Y1q48INVkoWSpCxfe3hKV17onLcLz2HqZYrNgHVQdxDhF7Zkeyf8ZtW+012pTVP2T
ELEPCXzY63Pxi4/VONq9r27j5Cvec/1zlsYZjYs49eDzVNDXVL9kHJY9euJuSknUTHjPVW7dhjGF
5mdP3L9jcIqs5mLVOLyrwkeuJqafanRpz8faRjQ6/VAEjrcmaMcbes4KA0mGpLCzx1sp5aYK2nir
A2QigWGGtOMV47Z6bOIEy8js3xj8+re0JTNGJZnYoD9n80zivCCddSESr2UQRKHr+GqDpLc+Wdb8
qn1TcqS8g6ypWiCZZWjxQw25j/kc0jwLg1YAMMZS5WWVtw9GMuXgdzLPBnBMWPvyZ0KED6ZhJaqg
uxjg3VGXE0mL6gTz5B45VII9A0NrWQuUKcMz7jft4C5EI48MFTIl6r7UoODNT4JpJ0Y+vpQ1e3LJ
UIHfx13mkt6noiELu3gh5JXuF4IL/2BgKramcpmrzjvP6UiodInNgGEN1nmVdCoDzdqeC2CLRqqe
ZGSsk5HJQw6L/Oi28dWMh9s4dyycOlylavpSKbQLX6ZPro8mMhoA+fcm5AmvLo7jwInpiHnL6vWz
xqK4TRK6urTae+5wRWgVYOnnGmNIYtN6U3Yskktx0011K6i3z6xcvpO07g/CzbcyK8+eInK7TrKw
N+09AkiNYADPW095ETJkm1aNzY/ajIDhVAxiVQ2FzX1XE5DeJvceYofCLo+Dg8YFFvsINpzuhuWU
dAxRWiHbS0RE5RAOA4402acPTHnc9YxFqE+131Eb0KYS/JMS3tTlzSO8wYa7DLN0Tezgqq3yHYnF
zto1Abj4WP7xHeQYtsz+tatTbK04u5omUhsejjMUfaTDBK22qTbgOU4klTLVWDvU3mZoDhYBOokZ
UX9GAZl88CmgsefA49AvORgZs9TiCYcbWcOqWQzshKq1PKp9yxtbOxvSzhZEjdxKaU7ruNP99dDr
axIO1xrBnruCGeZaJ6F7MsmfqalF3IVxx8i5CRt/enWn0sAWt0I+quZo37go5jyoWJaBfKMjQs+K
eOqrHjkLQsAdeJs+BBh7tuYlQalg2cmKZmtqmcmshsQjQ2w7tKpFXtQbAFf3wJwfdB1AacV4nIuc
ZYNvxLuoRTA9t+9MHKMjtA008eJUuISd6Wa8q+ro5vmOsVIaCExb6A/lhP90iARerI8ym7pQAAoH
dDJ8WcSpbsiCO8dVsk1J59MCzDk5lu1cr4BMwncNI2c4ldOC2IiSZzOdGLwCRIGplB0gvc9rm+9z
7soJtZ3yV4UBvbNcZiFsZwgQt8iKLYn+GYOKePaKZt8ZTbLr9TlHdpy+xh4cdJRSSwLv/KJ7iwxe
DkTZ23zQ/33x0ehtSsFaybTlMt29FgbzdxpLWjfCvBGloUGEHqQN2a8Ox2bt1HDEx+5U9qiwYPwf
WSLvMuO1VEgjfLdioJYBfxHRTjguwl+Wh/ZcdSzOywE3IQYj9H3/BR3+FpHYI/ZHu56kIJI870VG
rgTtyXK5jkKOv/FSZEe2v+KgsRGgsg1I5LGIh3IcPaRWoe9HT9NU0IT0S4VKkATZhIme99Fo8S5O
px4P2WSH+Zs/w3v2ta7Z1y9+q/+L4CuZEHxWs7R4MBrxACfTIi6yvFpeey1VvCuYxNuNv+sXZF89
6K/AViy4OsR/eLo3723T2SlaNoZW1bRWgqttVqii0dFvLf0i0rh868i6zxG1rhmcfAC9h2/QvQ4G
FWrnEBnexP52urPnEHXpbprJeSePGvdfqUCKTWzCtcXk5DE22EzMCEL0MXy+TkDqU8RLmmefSZkD
2QlwjbvOXw7bJ4nggPDH1ncjHTN94DZ2iDg2peGGOVJzhr9Uo34DSF2PTi4+A9Bu8cEfnRbOZRqd
q8TYI6e/ASgAmEgK7G6Y3uLWEptII1Wt1ckr43mLr4t2sBYvo0OAqe/o9cl1y8+m4mkEjkT7Va/B
mJRrZWGBi4oYzu8MC5bJQV9a3tEh7svUMDsoMLTIrj4h5EkFTmyow8l+GQgGWA0Ep8FcOunAfla2
lcTboZ7Lq/ImUJIc4H5tMLCFdXbA4oFUZWIs0kOyOoPHxHKcL4k5gJTJQv8edGvYjTrTYwvd51gR
VrgEbCVxQnRb4d9ntOWFH/xGqU8uKqIjlpUTGISUk5YhIyNsM/QGhkXKjARHfXVwaoZIjSEfU+Jm
D0w/HsrZBhRVFnxIMcRhQFFwpmWQY0XB2mbR1W7S+AMH3Feuj8GW7b57hG3xHx3KMolwzWCsQqHS
A4q5PgTv9ddWihTDjkhbnxUgE1aO+iR0A1096VzDnmMQsFc+tmiO1qg8qPFcMjykA/Qh6Zp7N2TT
dlygYdlckMDXkmib+2UUzj3eX+QjpGLN44puXVuBBqOViYY2bLv3RECCd5rppVfaSZZ1f0ZxAj1K
J7ET0225ajIcgHSIVdgxqXpCRnMI8JrjZDXCxEqzHfIVQjWn9KnFIhVGnV9u9QTdp25kD3NXhTD6
bWV+wespQ6mhNZC5eldEmaXFtNcr+SOHh86wvjutxUmgq7cuNuWhFqrZjFRDfUmz7jBbPybz9Ey8
pneYMH6QJuAc+7gPbsU0PSOxPUEZPFMUmOuxUa8ooPdTTdslrGchze/C9IKjJRb6qtbsyF48wDhZ
HAxfKTfjmsueCROJUQ50q23s2YdesfYYvO69MFzOQe71TdRjerQ8fUXxJtZ9FcHTIyp62xDOzmKi
/uGjJ1Sx7ZKw9ZvnOHXth0ndwFKqrak7e4fcpbVznPlC2NMGkPd72Vw8fuZ2S4iyp5OYh/rwJ4Lf
yZQbcMGk76vlRsvnn3TsLyJTn2xidNJWS6hOE0qQTpxNxishCeFEHDFm5HR/8UsP/L+FCZtcgUvc
FrvI7NM1MiCqby5+fzoh1uVKVhe9RVtRuwHKoqx7h3/HwoUijLgpE6NcVa1haO6R8pLeRy4uXVkE
5nye3tLGvw+j/jHOBrxhXEahG4uDSc5zbHtMz0fuHguXWN8IykClQ2XLGMJXNoWTGN8nR92Q59O7
NL8gyF5bUJCqfHc1fGiVZe3zxZ/aVuXRhgRRIbNDtwH8xLKDA4JVzOx6+1bGhNfVafU5tC6mD4f1
aObpHxSSB7vBaoVE4dYZB3aZ86WwfLLfOJ1hlHNzDIyjWqQPlYPCPCjkoVMz1B6G6OtW098SC9X4
JBS5MlG5xpsZbxTCK749gsqqBj3vPFtjWR8cVvorbRB7f+4/Yifb1YAEfZddz+jDJQoS8tx77S3p
Amdf2uWPoz3OGM5JmmARpWk/PohVmtQR7YTkd4r4tQUCge3oU5qkNTqS7Cseko1W9t5OpAH0CPOx
19t73cRkox6NhcKWpcQe9DON/FSL0Kq3uo1Cr/GCBPKAd01KhmTLNj50m/kzMHmbB1xTVvnbt22/
N2YSrGPyWOtDis5ra8cWrCdyPHrXEEfAMfdgMl8yO/6xev5X3enuLRIsHkk2JlUSgWptIcynnc2m
P/nSQRysDd/+ibpNliRnKPOfg1s/s5uBRlf1v0En78pDXgCI56vgb7uqG/1VOXhrGb91xAKod8OW
O5Gbzyi3v+ZmJgmBmRMuuw8tcH6yPruiSreYg+i/Xem8F7H69rrpSZh044Otwrr36N6iRDGwWIt4
fmxa7YRMY/5qHc5AcyDvJIFwZ3cGrXUXzoPU1q2TYQEYCh+q9pbd7XvV6wiv0+IcX0flfkrLfEda
8DiKhjo9hwHbY7ByPPVY1AlAfy+++tIkydRZ7lK93+gztl+3RUDqGl95kmEN602UkwmCd7BUV6uy
FqVu2+8qDUd1DzacB8wGmFLHYSaqZ6ON9qnowQeQOSII+QO0Id+WSytbcn4E9S/AeZZEz2SK7Mmw
U9RgybO0BoGUgDXM5N7TOpegpl/EhESwhpjTWUV046y6pLhJ2E9YFwfDbxkk+ZFm47ORzq8jjGug
XIIbOnG0pumDFgaViCieKkyhds08wlDtLdV4ZabmANTEe8Bnse/9d77laRLbfnKfdaWxnhEEANF/
btOKgX4zkUJO4ARK8MACfKMnn5roufmYPPq+fmSR9D3kHcHcEmyi4QM36or4zTHZrzZO+q25w1nU
QbLWHPGRMjhQBiF6WZe9lxUVVkBes/TUmpEYPB+zadGtcBsvAzRgZtEafIyzisAhG+U/JJ2ILxKZ
X2NoNlHjbQvNxpU/6PfER6mAtBoXm109ZFAXCaJmGlESxsTmkgGSAdIhjRtjnSbpnSBOcMoIiWlp
Wf3OHpvixhyD9WwIY8XMKQLTb32mDmZh2UbP+B0oNILsomfeVzsREYTWmr9Kru90pqOHRlkP4K+u
EGGMjW5Yp+VsJfSEdEeHJG8sPipEhA8wLuO/aVVgbpA5EuZB7T/3Hsen649rhk7kVPZHoAzeIbP7
m1l9emCJuc0rlOL+9A9NFBQAntwg8SyWnPesZzETBcAYWY4WPcMFR9M3Fjw4bmqeLUJKys0IaIF9
1hkGIXZfkhJTmt3Qrj7w8+xprOr1ZI6nKe7YfNh71yZp2pdyrZEyw3WDwJjJi7ZWOcG2acPZZuPj
aA3xohBMsINNtiweCEC0zW3b3to47nce/Ptoav5grzCgB1pYWNnL7KJ54bnbmS1nLVuu7ZgIjojW
RZc3B9Y+rp89B3WS1g9A4Kx0zyNzQtVV41QdGZl7xQ5vYPOE+7jaSwlLrVHtqTMBZZj6D/Uig5kM
EjfSZJ4GIjz4Avcuz4IdAUYKZhXnIwAOM2tePN/6AKe/jhpcuaoRuyiqgedPqjqh2wrb1ErOtawR
3iwaotk9ep3DTJGXS9SA3QmuIAJGb7JTZUxvbPygwULZGZbvH0kLc74UnbVHTfKvGlG3kfxG2HiI
dJkuHt3i6ObGg4Bd8mC34wVLAzU4dyQEb4rQyh02Xeo9FF5JhEp2psE2dkOSWccmGBluCnRDTJpW
FNS08bUVapbxryiGnQnP61ZlbHFMyebLcAaWbSkZP2mxqwzJUnQUW6W7wGP+4yWTBaBXPn3b2UOK
F/p70GgLkXrixw6MjrjPYAfdd9xPZDBZRXuuu44pkDKfG2IOdoG9zOAa4mwTkLGnjESTCG5wQkfF
U83iTnBvrGqvulO83qBKeutuQs9TS2x0CfncV5PAEkNHrrt2yNDUCrbXuW3sgZQvd1pXhHOV6reh
3zlEuzDBmm/z6PvHOChRD6j2b+jSmvUm4pyxyon7oK6zajSWACteGv+9crx0a5nVW2kgN8/m3rh0
Cc1tVvzF0i0ulshKjlK+4Fli+lctW8x5PGqm7tFbElaod84uc9P2sVvyiAYLbV3ZX50+gh6W+9Ti
SfWexFmxm4Ya4kAPtBebPSYoa1w7CUhoDXHOS2Sa5m6c5uD//4qIQaA0Mha5FasD9J47mx5FTSBn
Fx3sOmHmc+rcLnqtKNq1BBfUqIYzytZ8x4vXoSXASCbQarx3E8QPamG2LMFOmyM8z7pyQyyxJ7LR
zykxTuFkuZtOi5e+E3qR9NpHM9eGB4gF0CGhq1xmeBo7kRjRWtYssXkt0YegcJhoh9d57nabaWhw
SDbtrm384hSV0O/tASrY7D6n0JaOCQk5foRFECJ73uMsCqor7VwMH0sHzJ30RwhE56EnL6yIXJws
tffXuQh2rFbXz96oXuXQLAa562yBa3Mn+mP0CAKR/D7grVqN5SvhrVQaMOtDjeKwMTzUEIF5zbED
TiN7d6hAPFUjIRecvIB4ikc7iY5jrn/FMLnxxdcfFckHjJjkO1ZquZmt5VFgqagHN7ePm9UU+4we
F/0ncXRgX4grXQqMpF1iSL1r047QHaTjrrVmsWN0lrdlJ/fJKf43xvMAohTTQCab/ji2/rMLZEgu
FHiYHWi2+b/G4FtxoyDHgdoFOHKbaoW7HU0HJEUpHqxx4PNFRVPWIE3stIxWwWBKLjgIySpLsq0S
yX7h8AYeCvWh6u7p2PHLYZlIv2n21fwtneKmJdzoRoGtTrDIFoDqhj7YxomMdiQAN/sk6OAwWpxh
vnHw4iQk43ku+/lm6rJ8slszOzomWP7o1wnGblPN/JKuXad99juYOJ74OTNV8uiomH8wMAxHg0Y6
Cdbt3BERJxpthWbjtWTtZRlAqHxv53Iu0IHwJ6+7c9/WT66b4JiUB8l83IaxviZuUWKUTdmIsssJ
04g9eBAZV4189s/Z+G47cpGL90JH7lAv/Nw+6JkYgeRw9LOF6GmB0aNLIvzKIKCpxhE5pMEDQkkI
G970NzlXvGs7ogYu8eiHeYLgmErx1yTathTZG9/+SRvVU84pVZN+FTqzfk6YuK4dSzLGT9K95QA3
19tsPyTiCd1mvCljsDUq8g+RTXRq2akDZqyWMX+KayCx6dwpFYxa49+mQwY6jy6OEHqojlxC2VYD
PWYCX1J5cm664K3t4eF5tTo7BEatqjq+cDuda214iYYEH/9kfdoOKDxkwFt0uNjp5WIikUtfDmOk
jjDPthlKQY9gsXXfnZu8fqSmRoj0RJIH+UwwJKqakewsqx+/Z6nq9u+pg3FNxs1DrOoLmbwA4FNC
yfwOWdby8brv2PKJkoSpIAaa7VKyJiBhVRISBTHms7Gdaxwb//LRIR3L/42Lig/NMO6+mT92gVts
TZYIvkV4Qtt4b3hMjdVItl0ZgNJzg++SRdKIXxxn7FBuDGYjKf1/2gZYOQtt8UtIRe6I/o+Pi/wP
NDtGYDFoZncYTIEXNnSeA+Q+QWKvm/4OIi/20vDuFAMgo4ujN1C3JCxxSTVCogFWKi6NrWHDy3Fp
wOE37OL4HyJ/yjPTRHk0apuCc4I8QKCZGc5M0VzT2roiiow38zsSyH+VMu4EhoFsLMd1gZ42RYI2
oElHy79KdJbmZQekxzFPNY4FOn7OPQe9mZVq3zGrKxYmAGFMQgNTV/ueyNnCO80Gzy9uGSuS/eSO
ZMTm5HvWrfMwF2NxjLaN3+IACFyEnclPqpMFJBPUYBHXbSPl1VfTb+3H9OdO/GQi/mjMW2ExuMBT
vR0idgKOkV+Bv0V5fPfK6pr7dbtBtAsTEF5m4/6WS4EYsRINC51Pl+L6C+UoJaeLn7G4mOTZrYrK
+y6qxwnzVDsahLIG73iDiZatTJ5U4ttKnSx5aezQ3m/V7Lzg1WUAVkShBTinEsWBcLN/E2psal20
FggW0PQkdNStt6uae+YQI1N6G1jlPjafBRWKw8v3EHAl2p+ViGILQaCDoc1Cd2yzY9+pa4mlJuyr
ipYLshaS6cpg1fSce8tNVuQzpSVlAYPiP6RlF3IezrNnfkIaIGvWCqn38Rv2LXIcEw9odAwS44xK
SBwqcBQN84kVYCJATJXR71G6M+ykAottpkUdpSCyNIWrESoGur8d+v9XkMLkt7DssKGNrCzNdwH+
3x2I6xfSSwfOS8BFpdHTpJBUOMybRiAuoz/4aILkWRswDjp4hCaMUTuA70uj6r10pvqSdvBaj1G/
IR3qZLY1h+XymoAW7QEGjDpEvhjfSOWfyz4Hu8K8G4cMND4NuY1Ts5/yfPs3qvSPFrHAmpql3ses
2zTNOtPx0Rw5VhfCEgHPhV8WWjQN2AzVzr7FNn8i5lTkf8uJ0aYx35MGlX+U/WU9H8CUx7x+ldyw
KD1Erhi21TI2jFX0ZzYvuIjvEpA/AXNvgjmCy5GpJ8Ur3mX2+fZnmk3t46Rl3A1A7MCT/AAmeCKR
Fc14BjSOAGCyLV/5/acdyj5o39t2QrFNNV+h691pqY8ju8OONNeIKAV7Wq2eNilaF1TCQqJwMI9Q
7Otwaf32NcZytGP63Y2VcZz8n7bS3izX9lBFjczNLYf5fsrgKVjac/BjadLf42p4sjFMMIpNmWbL
9FHyrDEhJQNV6EOoSUaRftUzhi3YcbqvgNUqvRk2QY4RJBDRN5dXgH2XDJbS9v/YCO/ISiTUoSYH
s6qaHWjg8uD22Npduq6i7j5GWnvTiZHeeGO0da2EH33VY/VKCTgotTf7UbrNH60r6vDG3OmRuiZu
fKtIM96KiemXSkAOM+4L4fIC5AnodozeszAfZ1uneQmq+BMqI9eT2JBn/IJWEmYM3V7Mh7FLSG+f
HZxYHflHQznuCNz+VQYzPXQv2aZVRENi2pWkW8OKHC2ggwUgSFPJg104L4q2Zp0CUy45MXsnwFad
tM81ZvQUt7ceoWSze7Qe0xhl65gnEumI/Ocl0H44YOwXQ0d03YpDVg8/dk3mW4Ai2bVReJJWCx60
G5+STqcXo5UOI5tmtLPvmsNyg2G9Wce/ZGg8UWAZ5pJtoFzWE+CmBMFa0pCkKnNdrkykRHKZisES
e87t9GO00QYt/F2gM9PJxZiM5ojIBjVkx6JTbMtIQDDhRYsEmTmb9bXNJoYRm+ltawuwPQ8O/RAR
pug0TwkK/MEi+SYbs3ffJ2N0IpQiI+GyjLTHSkdoRJ37rkMCoY6QGsOkodgyFyaIzfsZo4Lm1FuC
CQx2HogXh5Ub9X3o61xepR6fzDp711vjOZ2AkCIGqLIlGE1n0g7Og2KQYmlqedf67q5mRbz3ELz7
od3wfgD1ZcnZbGZg8GyVnieCJ4+G9J+rgRrJdow18YhdhYvKJCvwMvU6xDM+KGfs39rCLrbSAiQi
ES708Lr1mJgrm0IMIWIxETTqaGaItf5DaTMD5e5nAHm8JmcXAZxGlVIl5H61jKqbhjNa6dolUyPh
KdiFDUceZT6YxyguaU4pmqJsAfGmBfmyA6EpFt49SH7IW6TajMK5MSSChV7lh5J52zzHb9MoH5B7
orZM0Sun/AzJNCYNzqYFLiUMyqLztnY14HX0FFQyMxnXSUNvjIoGlQgCgBQXmXBCVlzuWi+GTZEv
J0kJ5Dl3MS1pNKDE/q38mTOOX6OOVif2TCpDVxoXZCQtIjIjCgPlbUY2keEwCQ+t37RLO2M/2o0V
eirrNuSTHpOWdzAdq62qElIm5CItAw8Va/fEDm74OroNElwJ6Q9WakWgKGZGKr7cddhJUAGc6IZZ
+5jOc0GiYWLyzJSihU9SLtNp6xwQxhKaDJ13RQOQ0jfji+uyse5gaOQMURLQ9JflW+WzH0qXwtnR
O8RlS0K95tNPjZC513FUu7tpCqgdrTkKVaOJEIxBWOfDz8yg7+xFZbVCpyrCtnfoYeVfsXgsJm+M
Q/ZW5CVW/IF7w9ppnszAV0EAh1lis6byFkA3Qq/coOvQiiDdOkX8NUkbPECBKEFRCsSBaHkqSZZC
qnlOy/uE6HRlWhFT85RXVg2nOmBq2GrVjZMFjWvsLUhZf2UK1OWt2zibltS3dcIogbb+nMn0vWh1
B5+IQcwKwwDny6t1HS1ozDvtPCdJ9cr7TW/VcNFKFowpeqpGTON9dCsYi9q1Z62x4W6rQ+2TfAoy
u4zplnsEGWtBgOcgR4UaWSFd0yccArYlGYRF15n9U8zYf4Xg9jHe5HnLdLA0F8K52R31mVmbZufA
TZ9c3KTsZeWfIfRviMHm1pg02BXy7kXViQnI9zz7/6LZg/LMg7xxNpZfGEdsINnaH81ghyxhCW3+
8RauOxLMt6ALxpV0erQIBMnwZFvhbI9I/ZDr+OKVPf41qY1/SdLgui4R3zMEUWw+3idRkeDckiOA
PECNI6Hqs7j407uXa961Nf6JQNUPvotBwwaeRiIU8ZdtA8y+WxIYNVvctSguHhMX9a5lzMy6FgV1
TsoPmYZhhynIt68Or/JtiILm1pBeerTT7Kl1BvS9Kdl5yuOD778qJz9Z0yPjoF0xqZ/RRNhu4aU7
1Wx2GG6nX/jOEd74GrkAvaavTZNBZWZErzoR0ZRjGBKSwvskmXyPM+kzpfDayhQHjBHV5Ok501st
B4pXlO08CN2/PriPsZbtyLb4bBstegwYk+ro6LATUbz1/De44QR+oU+NTDjNpm/8BtWvkDOo3gHp
NOnguMYAYPIoS7SLTfCaF8jNhVb/wKjbF66zHuKSZ9IcrxbtKRg7lBOm3dKIofpLECWF/dAuaVkR
+SKaTQqNd6ysZvekCbjL0iz+s/LsCzitjJWrHyIq61US7BXUpl2QA0/M9Q7htUj9EMeK6yhQNLQH
+GCTECNlCII8Jb9xzre6+W6bFuY9nd3RFMdf3mhczBTc3xQNl9RqJNZ2XIxdZzxjuYPz6PATbiT7
y9kIthU9lMEOy/NonSzSfVimMPVjsovC1/2pa/XUdRVBmDrZY167ISqRv6ve22ttDhgjuqTRdd1G
tz380aax00GR4hnxvRXOri106yP7F0a5wvmX2PO/AdbnEa71hmp5PkkzZQuWJ36YehRmheUyp/Sy
s81ODGdsY0LiZ5X97ectMxVsm2sWV2zg+qC+sS5HO6ENEZf8DJeWYQ5LUIItF7h31XXbnL5mXTUW
EcnDzOTX3MUZk0oDbg00ZVLPPDIZNojc+dhkdxaOeASj4YZj7V/0Wv+LWEA1pB4Pse2sG+ZpbDWB
XQbVfawcoJb264RDTCuIJfEGP9vSC5srez6iI/iaAvgIWfOsIqCECch3fjLRpiO1Nw14Gkv8DmjM
VEl6zhzIsPT/SyVnm+XhGkon+c/QSzwDBu9RX3OIAxVCtETj1hrds9YHD1EiQ3P2Xlnoz7tSYyjP
enU7yRShzggAm+oBuuev1fVIFvIDK4G3zvQZPrvuBjX5RaVMMzoP/RJean8Dq3kI/Ta5mCjyd3k0
fcbQpNYVpLFc58qoXexDiYVgalg6TGkwnCZGjZCZg+nzvqKrWbuSGEpwSQd9LP/GTgIe1sXB0eat
tvDLBNqxmhDVlaymt9LH6RqLKvT8AsNmX5GOWkO0LFFaO8NwgdB8gfXgrRIpnom7NgrzJcdJ+iSa
G3kDeG/wz1AbOz/ItRBvOaRq7hzCRmKScpDs7+uKnZvmqAe0v9ixs2zjY21bczKQa1u+NJ0kJB5N
mMHRzgXcUwhL3WKjKBykAu1Vwsu0+yF5KZx8H2g1u6E2tld4i7GsxGTtWjxqE1ptMHiM83q2Lp2x
YUDpn2ZcARFZLv2CBBqiW9GNBfWlOpezeQ1yckBQvP9OlvbP0RJek7lfBiv2flKCjsTy7yxp+q3y
wp4Lbj03wWdZex/KzNyVaVjmvcHMLOhu15jrxZlVXLPtVEJYBDsiQ3x0nv6GIfzks6zDu7X2ivyI
sAo0LsOyMJPluGk6ImQ6NkhptmwJOOKH2thF2fRE3b73U3ERbflgsU+YAVijZKqfe6K9cOSxU68F
uHKXn37uR3994K2V02v0nDE2Rfq6GcbK7Cjg6eDZi7Z9sxXhl8Gc71sazxBz8K/20NQ49iY+uXIy
jhVKsMMwXqIseYim1NizQWZ/KeeGYAtOlcEPVtVU4ySP9mrGwqAhWZENcm27AuU6OUO7CnRQ0UQ0
7dvSueZN8uFa/QOZJpEh2Hdw+q5stgxLgN8nwSJPmfij2kGeao6LrBPgRl04N9HYjDIt5y82IJq2
8dHHyIb8Cfq6roEVm62QIJR3QZjpyjibwBExsY+vrUWT7AP9bIOQBK/HohMXCqcXXUp27Agf47l/
KNL6ITNNvFx8JKliEJgnG8tNKKA9th2N0hARIh2fdetfmzS88szmE1BNucFYYBrNv2Fwn5eUXkCg
26FvtXU+oBUHRvqTN9kZtSsWdyYiE7ANo/V5Fp0Q5ayL8q84m73brltO99B06dCQzPGhFBiobBsW
c2DB5OHcT9uXFAF9mBRzw+KSWo0RP1GFHX2YKWtskJpOqglPwZF8sbAbY4KnLBUi3hiAFMUglxx1
yvt+2g2sszmNg42Ljm3F9PNR1QhIZRZtI7s8Lhs0r/xZ/rFGzkY/gIbMzKlGnG6MJBe0kwQsm+lv
ua2+UR5W0H06UBdU9FMEUMbD2FUY8ybviRlzMlz/6YLrihPYUk5jIzYxF3qIw4R3ira+4CfWDhCI
Y8N5yoe2PpD8dRyro0BIe50a3diwaEMzN+zzHpOCC4Bs5fEU+k76b1Y8W+TAiI1sjSdTsp8mIQbg
LO74ubKcTdT8j7DzWm5dybbsr9yo54toIJFwHX37gd6LFGW29IKQ2/Au4fH1PchTdU/V6YruF4Yo
URINkMi11pxjFhEDGc6CREMnnd9M171FXTTU1S2MQVs1MoFVP/gvIXEay/vPQtCa2E5uD7vfeD+R
24Y7HGUsbKlAD+OOpF/S8L79xSBdcS5cw5upm21IvotvX/1516mqR2FOj2iEyV7672dxf2jV7VNg
EFu/sIvdFHsPdRyMK3V7SlI1xS5J3Xx3v1v7KcGgMuN5FUfymPE/3f8CEP1+NiLUWdCBwUFep3+/
CWBAmMZN6Fv2NyO5ZvMDXWAqFqw899+9vxv3mz+f1l++98dr/nePub/KPx/97x5y/55C+Y8T9fbG
/+Ux9+fwl//8T4/+41//5ef3P/Hnv/6nh/+7//DvvsdcgedjG429rjRJUOi/PjE8xtnm/k0UFcjq
/vy5iF08Uvf79ycFolufWEb/8fv3rzJwzX9/tXhn4xoE5z8Ou3/6/T9+9S8v7X5Xv/+TP/5+P0zZ
5v77f7zM0VxCGgFNbwPS6PoNfbUHvTcIxWwo37M4eiYUo11nAkG61aB+F1HSgbo7u9rYrnEtvDA5
T6kz3U1buhoQpvcWE9VcoRhiRI2Kwvid0AGlgEd1NBH8uouprSbp1qR9TPPQiLCVT0wyUThbJpzx
vHfxjGOyZcKyd0jXAVToIFfUkcZQK25M4qzoqC28hoDIRDZyU+SMHpAqIxMYBiR0/CWiVBmeJh/9
EP02YcHQ2nd+wmZITswQXtlQnwxFoKfsQzVrADgrsoIJPkiWWdN/J0IzDk5vb4tgalCtx8Yq+K7H
xlzRrakXZlq7S4GveS09lzRn03mFPEX5r6sdVxmTqEn/9wD/e/cR3FAzqUfQoGd8Uaa2HYnTsDsW
1Vg8KE/W27DL47WH4RCLQ/HVMQ822zHcAJRkBNN11cky+hUCGGsJ8n0HaeyMo7qEB8osKnH7AM48
UtaiqT9txUnbYNolIq3tIbI0R1UCnHPVtrXRQnb5TXbRBS36d2tj1DdVRNjjCbYcuWwcHIyGhTOM
/z5Ttl2uqhg9bVfbw824j4/RYd+VKPTb/eS90lUbAW2IzyBJQZoWTBhgns08QfvdHuJ+HqTvXsmA
qhVMNhjT0BllXz038CYuyKS7FkDQFDjWlZuaP8MkyS9ziuvUpqc07H8zD4ieU+QpixFsGps/48s3
UfU3fYfbQX9R40Pg2eTFhFhBfZJPPLM8w9jGkJfQjmU8Gs/96NxCFZvHAMkP0UDQbxyFSGQYHUcO
0+QW82dnUKnmhw5i/0rXvXc8jN+V1H5ndikWQOb2ZIAiBHUGRgRmD/jaN8ihQe+YkFS4SSyxqpCH
623A0K1iO9zAH1q0dkFcJ+bLmSF0BC5D9KUzc9yVMfDbJFloDmpLy6Ih3ydMkhG0G8gwBpLNaeJx
XJ0GrewwN8pPsHHAyH2SZBkqlBIFdxh9GoUlNirWvDkJZfx62VLX03WdWlq4nnsldMld9Cgslz5d
ScuhFIxSgLjVBLoT/4oLQDy56V8rsagaSu4iVtoGli71ZeqJvZbwV5tY1XNruk1eWspELdnoffZC
AfzagMLaOv4r40xwRSgzZj45jHXppIvcB3Cia+YlCtm4yCnHezdouJNxkgFfX2chg/5igHtRNrF3
0Mrs0eubcAXBDfcOjIlAveMZGzCNteuibY0Hy46+ZW01GyyOwHJtmCYOIYCraWSgE/LmQgv6CmzW
Xqd3ngJDFswuJ4ighDzJLPdIBEsx+B0mm+qnosu0zAr14gy0ugZdvOAJ4p1XX7hgQXFE6ES0DdgA
NIQ+IViOGjfklWo78mV3E3uVeTr65HSiq9fgkL2KbXJLJxwhFC8jdGBNixCAuVK7YWIwixJO2SGQ
vw232aBKaGeYafI9Hyfvh+as/BpdQNrQRmFeETvGr1ZO9cKhal9QbxzHoJ0QXGLtSPGikQYzq4Ts
t2QaolBT2RNz6Fcu37d4VFY3hLD8bsTkN/r2aM5lCTT32CS6qNabBbmc4Xyk10MmRoQdMihp7fW0
fWWxzZAyERfFQawP+6B4E4X+3CKKIxSHtjnCZuGzBU8ibQ0U+SFpw+9OUXlbhAUtk3Y8jJ3HO0BT
XbetZ5TkS9rTFaKusJkpt32ohHqta4+h+wiIQGfyvYYZXsxjREqZ0Nfm0G0pAIejNYws5kvWCH8e
puCGPcA1/QrQrLWe2uxDa9LiQEH6bNvWY9sTJ4ENnz3fEhEMiYwDJ7wVIHFy64RLTmJdOrtEUTNs
zDBhvKLj/2A65O2RTy4VfeO1ZUkSSD/0wN9ZJe35G7DULCYYtFr0pMp+BQvEWhLEFSAcojOUptOc
1v2189IX4TeE94C4W1cJ0pWsQR2qO88dLQ4kXajh+rb7iCoRbAZDPedperDJhmotZqLT0H9I5xzb
YkIMyjxmAsdoZ1k66zQLn1VL74ig8vmQKmNptCaBOGXsLUNdIQ0gMUVjjF/rdLxzNAvkrxCglg27
CoENhzoqbUsjRUPiu8n7H8ewH1CIB6OHPj1iiM0H8VIa4JZk7MZzDnMb+TYT3XqLjZHsUyixe+qP
i+/JM8cDZDSpXRW5amSVjEE9nAipKDBaNxEpjQMmQ+j/WnbTBFMqVy5e+bpKuGxKbalprkMy6IsW
RK/AGvp16DSzfOGM8iUXRFiUitIA4Al9f3IhBtuyNr6yVnkoRzBxOMFoZC0qg0L7UQk932tBs89y
7TczLAsRF0+jcMz3t7DF02NnLfM9t5zmbienZYCFSBjJFn12dWKge2bYSKxX+daq1CVD88axZsfS
kINth8Oz53ABw9IO6yP/Ra/im69J7xm4kGaIQ6gZfZr0+EQY3jrbciTXidZ2VQiGHimEgzTXEOAw
jRB2CwWxWQSMUhlfenMXk3EXbMkqplSuEISA+kJNTvzLhQGZaZnPvfAYF8STtSW+0127JZ0OO2CK
W2JKofdHHzbVHeshTxGuEkeORGukGZzOHWHZ2zIi78ofBE8hfYSR+GWbrPN2+D0w0N/IPntGGjnM
4qkixCKqn0ZDhMtmo0bX3TtdDytXAwchfUQyMvtxwuqgRvsRa6KxCsdRsR88KEyuRzliNNbrKFkF
JroDuEmzeipLBiWzarBQwU3kVSG1sQL0LCVYYZNACo4ttlam2Fk5Dohep33xlTHVDvLxyrSFwUJk
f04RLSE10QWWpkEYpz5ekig9pPIptJHOuCTg2qY+7xmZq8hnUgFhFeOI+6EV7QMH5BU2wu0iQ5Vv
32J4zGYdDVjGtaEhiTxNt+09v7swXjEvWipiPiRrA4sPI1ZNS3at1T8gVTBnns8QeFDQ8k0bdAr9
lJxH+azuifcbahCRsYYPodQwA440Lp9dSq+u7Kg/wXmQCXTT4rIdSXSIUgQ+xlZerUauvxzQjJfq
MtoUtkQfwrw1sFqx8UT4S8iXzo5fRHNFhk0rrS/OIQmac2jw9KgM681X4YGMwTP51nSArIGt+tQu
A+8TOqGapV7U72OCa+YBWp9orN5CIum11oSXPU4h/DUEfFmxsHzESVU0rsIhJyGg1+ZT77w3QrxV
RfemT9iQbIssuSjSNky/UV9V7DA5wFdJRWNKlthw9RsmSywEISR4cxGagO220Lbgx8y115tZ1h64
CuvpCBrbIzrRUs3aEcOFZpNFVZ0CMU+Tl5RANCYbAKknBt9mG8N7SUyiDMr8aKdoikVtYZYCYh9F
BDd7l45A7zZ155MvfJIecFt1n0RBxJj/7G1Gos7OtjvaVoNbPSSwjJj7tvJpAviJ6aa2dm3ohUv0
ID+hUdvIF1y17LwIobwc8j25udgFAwbFPVu8FQf+Lqno9859egocu421U0ZQrvIWgR6yoZCFJ/Av
rfLcfUfe1ML1kvoj1eq154baS2b167KxTFQufXetGZM8sAfZlsLtrhhXo7NrRkeDy23hR2yyi65H
n6HXPyVMRqaz1VtwY6BlUGfWtUhJFzVpr91vaIHoG2AlO92W9MBjlM8EUYhnGeEJcmSjsRTE5nNR
Fn+/24ZGtwfdR7Md+yums1g/arbsXiuXA8V2X8thCI65PVD5JczoA52cM2TAJWEvHiPlztGwGHOX
Zlt5AZBUYkCJgP7cvlfebpAqCCLaYpNil7v3mwb13wLVEk3z//4eKMsRu5oxMu37x+NUVtUYAPSz
wQm36uDzXusk1tG4dJ8GHQ3MW9a4HVQ1Pkitsa6mHTkLEYUfyugMwjOrHtmc3j/cv/KG/I2PSt/+
5fttae9IWEAwSxb9BEbvBeqCXI7MPVY+GOMX1RpykaOe3Bi3n9ZR785LS6ffGDjVArcHlbFjhqcC
Ecy+vTncbveGwmF25WvPgh4gV3MqSbzuzqVMq/dSRv5bjwwdmCzxUewsg5e8b/DPaz54DKNeBWpI
NveHEf7dR6p6mxgRb7ygsjEMktbE/yIbCmjUwS8lYCa2cSMejq1nVM4xoH251MB6XFups+0il+D9
Foug6BK8AIN+IvZqnJPdY64s3yOH4HYTNZlcmhMb+BZnR9c79dXKw+Dq13/csfW8uZaIvfC/JBl2
yZuqqHDkvvf9dN8HCF/apNTPphbGizysL5YRyU3lGNVzUMkXMnvHU327FyV40ypSAA/3HwIiBnig
aJ5xDZKbJgsIRYoGBuqD7u5TNXQEUxNvX3VatXQ6aT+qFDVyVDMJBBdE5RgxTUwicXY8e3jMsa9R
3To2Hv7SpuR3UaVU07fCaVMN0+/BdvZlg9PPpPKEvlu90+kngasyK/w9OGlHoHNcAdlwTFXpXZqY
pjIGxo5GZeIgHsvRmpt2s2ElzPamXaFyMJxq62tDcpgSakUSxhjY971zwWriXIAjLKTFVbDLOeUr
5XQvBZHJZtQ6b+DQnZXjinF9v5uTAMr8Pd1lGHjQQIn6sU0YQ5BqEO/ud9G9eut27L6LUL0GaQJ8
2jQZjRQatUM6GE9pmJZUHQg8a5/pQsLxYuQ6KwhhyvTtn3Skpjzh+je+WX8/BXJcj475CDbX30eq
bRdBg82a5UoRRclNZofqNLk9rHcHl8v9B3bPtRHNDD+BRLGXIbPavhvWcErGRQJmY+kH5nDoOpN8
mGHZgFE5ZMbEtqXLLyJ1sWGWWSVB9vBl1IcPqsSVS4zCKS6q8hKG3U9hQSUFU+6ytTS1PQjJWwHm
FsB8xXNr3obDZIrhJR5Yr2jRbwsVn1Ooektqe5K0i3I8ETEYLDx8mexpvZxxVOQvq0Lmy6CNMC5w
nURsBwlllkZcvzNDDx+LrMv46Lzyk0r5Q0RGcxbmLWwzHbkqVhAk3Cwxz653yVSRPN5vBjO2tr7L
ULaOkX96Ubm73zBBKHeEBZU7l2EAbY8Vhbd9yx4KT/Vo5jSGo+7oaybFDdOxQ0yCj0Mq6HYEGXio
eUGAcd2ZDerzKNzSR0yTrSJ4XSMuOeKENdoDCw2D5bPP/J0xGPVEuOywHD8MKQEVlcmk0m6+bES+
L0ZKqBC7KcYObGt04M5rwwvMZ6vLDY5Oy0D5KikPhmZaa0UK4yoexEEO5a/knunh1e6LOyCrL3Ak
njOO7dQGMgcZBIlANLK9B6p0nDQv3NCaEvte6jotFuVvbXhye1+atzkLrqS2ntZGwDqYO8iT+SCL
TyOR6NJL/4cXf80j8NiK6bjpT+HD/QYq3RtnPFVma2sX5CzWrPMz+7t/LcdhwEmJOLMCGHMZC9wI
bPTndJqdrfSs5oinj+pIDfZVhzY4M4fEAEjXVKQ3c8Ov75tBvLpVGTyXnuutLG1EEBf22hO2z5PD
3nRG2Jv/5oXRqjT19EV5pdyFytirMf+qO42A5xwm7QKL+MBmgW1LMA0nTS/7Cwuk2CRVY2J1Dfq3
LK0uA/TyBQM2oGCRVu9dGqITFvsjRnR9BWO5302dCE6NF1/13Aie6jpdM3VvH6AO5TN2C9bLGBVb
Skx/L0KYFGLCxMV8mSLedtAOZAxpYVNru6yw1YG1oFgBP9Ee2QXhko+QX9Rd8haPZXvNIqY3aRyn
e5lHPTE0NhxYTWlPuWZYG/x5kMV0qT2VKFTSOrgaA+9zQLQgZjZEIFlw635B5rfqnfJsGDqTbu1h
mFLCZ5xUDcrbE4hESb6B0S/qqyrkcArjBr3n7UbvzfGExf6ai3zYeuU7QbSLDM1WmpVgQ6H+buqe
QExZcHqhZUGjyqH7yPtJw6Br8RIRrWRiCZmhOHRPSurZBU3bd0/G9xzHZoAvOKMEC5xdkidY7G43
BaIhV9fjy9hnoBBootaawWE2BtED/fRiX5hYXG7fut9gsIaznyUGUu3ePtxv0om1LzLsaXm/GwbK
W2XoxVFOJvou8Mvne4AUzfD8fL8xQyQafeENGwVpem/p1rS8ErTukm1Of48OQLwu0J2vSSwG0kFI
daBCNuRYaoh2sZujCV4G3klMrHSMAUmSkrN0CXNCKUKSwP0rujrseAO80L0bHIeKE9j2TJJSm5aS
0sZZtDTTxF0apj09OowjR41iUUyZ/phVZbttB2B29x+OCSoJe+gw5TLR2Qsx0ZK/fzndVqOijRso
9RLUttTtU+/IZFsPlbmxlY3pC5FfDf7UgzkcknbrxuXSgBNwTqcUBWMAZMwyy542du4Ceziwe+TU
TXxjD2TffzU6hDeQH56dLvFpuQtiwgKlrjEUgBl4iX4b+WWyH1HVz9LKyUjcYkzOxWP4NTRWuUDG
CwjR/MVCDhuyfR1ioUHhTZt5IqtTMOabuPfNY9EluNUrMlXAQchjPRV/v0lqPWNjJUaKgyk/ag1x
hzXWpW3uUw5oFBIRCpmNQnq0GPFo7dkMURe3bPCnrn72PDf+0aZx2dL8R6bOJFdSAKKaLQ5DEjmX
QVbxKjIjbOMd8a1tWIJVBZBsAhY/9xX8F1FKCQ5l7I2102HW625NC/astCRVseJyBN+N9WhEiga9
QB8pyk3JfDxPthJLJW9X6e2QyWrrHkXZKUjEhm3SZx9kFSzSii7mf0aqGQOLHCJYhvTZ+5DNLYoZ
iwow2HMcf2emgb5oijdMjz84q9QMtrtYqMand3ILdXSjtTPaahuPGOX7mjwx8H8U+tjKWrM9Tnq9
Nd1MrXpvtGd5hz6VvaSBYvJEe5eJRm4zzGjXrsGZWUz1QZHrGJvI4xmOLWrFkisDi9g5L15gHwDt
aQ4ZHS6OUNMen2uyUA/Ur185Q/iVTOVuGIti6+qjcxgFHpEc+vP6xvmtbQKs2KZeB0Mb5j0Wy3lD
8OdUk//cMEwyg9zeGVb5xYH5nhXja6JNYOWzOj4U7cJOPpNS+VfpSm9f0ISl7FUrt7/1ik2h7waa
k21cPsV4H9PIo+suUa1N5N9E3ja3GncWhu4hyLJ4yfwGNXPufYUtG7x0tL7avAXqQHxAF1dyX4ju
FJrucx2VLGH7uj9OpqPtOWHTZQfQ08RQ2Pgxvha9IfYurEjiDXepjqQFZBITcDKY2qTbJA4wfjSf
K6PyzTXZLt9JvwlH87FKQ5TEiIDnTWCDD6npaE1k7i5jxwmPjSPc1TCgh4oN83VyMgSIbQO62Ab0
EQp2v8q9iFyumwDCUJO5TCGa+Dtv+o/IO+ATBYycMNsi0HdZWfZaCTSl2GDPWLac0PmlbMNB2eax
wkhEYbSyD64V0LByKIAKScGfBBCEMiOZy7I8SXTfaxys30yHHhMbqY8Gyq5Q3tZp+ORADn0Cntn0
fflkB/WW7RAQiIS+e7DX7PbZtVx6osSXtlnzEVnukvfbhiwX4WjAVkmbCm3RpJMpSuIX1sWH/pgE
cOCQlKk5LczuXBE57EcPblUUS4q+xhyxMNu0jAfb5fCR4biN82HY5jz/Q19Mh6rWuQizaQ012iaF
xOaCXmQwkTs4DBlnXtzuAWav2HvnZ7dgYxSjA2wcYNEl7RnLyMYn6aTlUcj8M9SqQ9P37R4BBG02
LXmK+rSf5za6rjpyilkVAFLpvUlbm6128GK9XHlD1i+jJJ2OsUTaTZurXMbgMmQhjpondiAlCmg6
AZHRsDkCHQKMky+LEKxTpnk/FbGcM+DbmGRii2wkYZC5BVTVcY01IjN5HsL0s0O0PnU2xF30f6gs
VvlYBFvRBb88/RFXep+xuQgadWWVOTk5WsBG0DVIHiKjHsHda29F0Xzhm0RtHUlC2eD4V+btdwAX
2bXzjDqjmItWP8ohtiEKtLsC2z1QHVJ2190w/u6G+Nir7N1F/Lp1VfOGfihkShF9Db+ouBl+iG5a
ByZTKd/mPUrQ2NHJZsxmMHfK9E8ngphYWQmGc6W9DmhnZkENYjAL34UcnzBP0No14EDDh4vdz1KT
IEQkLauiob3rDOLaatfRT5yZ5ymu1yXK+zhELTzVhDaXwxrNUm6ITc+WqSdNa2k141lGIlqRgYEL
Ng6ejUw5TBt4l/qOPPqK8ZOhT2dHB20umxt0J+eKBtkp1KtmRUvwje1bwDnP2n4bzDgNtgGPYf6K
NL0YewpWma6Do1RjcO/8BBkXLmJNP3e+ccqs8D2+cadrggAWzLrIn2dnX4zfZT1OLLfTJSe1Le+4
bGu+jJaD95g6RbDM/AI9dakDPNfTk4hwTtnsyu5lMK0P5yMjpc1LDzKp3ybEwaSnDe9sMnYt7hhy
N5YCKmRU/uRtneBmB2rHBX3f3aBvWdC/+0ZmbOwOgEaEuswmP+2Eroaw6eJT78Zv5Mlf8Wiwzrrp
R7ga4xJgict5VIzuflCdu+/D9juOsOvRto4WVmMRoBHJWSjz355OxhSrxheCu5dGpAZGaXbHTD0d
qJxGnsy4pKGjSdp63ii1TBUWnIqZku7BDM90KthKeyVa8rfQcWQVzTnuqRubW+KGkZfvQVFc2MS/
ih5HsBmDiKj9Q6CXB3HrPhp4/6vK+gnxLkOOb4++fxpkjAa53Ew9dRzRuIsx1OslkzDE9wx0rYrx
+5h89Zn1IVw6EVqtzwkPw8EXo06vtOpXE2ln2kZHx1XUae4udGLSES5x6yH2VuKR/Yi1UUO1guW2
QzgXshVsnmovPrg0edjHG2FwDCvrafQDEqQh+MYe1hHSEHaZypCENoCN4bDzepi31NElclyOE3DV
zirjSsbxH+P1Gut+Fo4ZUrDuRE0EZSMlOtP5rYUsH5WXewt3zQq1jRwUyxEOWOT7lo0JGC1ZfuMl
HEkVeDTQOrYuUnnH4lIUDtq4jETwEai+25T9UwIbBUK/hHvU4VykV5Kbch+TfVPFIKwSRMmoOJ9l
x7C2cIqb+BnLKmDKDdPKk8tpxggUT6L+6KHQJWKm3zmZ945+qZrbPshil/E1Ezv8U31xMAGdgQiG
Ni6K77QRCSnA/iGXAW31oeVMDEkFl3F1kbX3lrbVtYpxUGcNM5cck2SXo7cFFD2b9HJTT+lHG5ms
e1GGpi6wHwI1r/3bpVZFjPsc2GeO1yInJjgvcBn+UXFaVHBrSxkcziA2dPBnqpW/sW0bS42LEhG2
y85Il4GLrd5sQKYTKTjPUflskWGXgd2hNzfYaZEHpqYQgYiTfhNhPA8dsRQ+LDrVbC0TSSsz3rUK
szdcu4g4VLVNo/e29D/SsjeXY9B9FNoYz3OhIbFLrZzQAII72mqLiwPkVeV91wX5z+wl22Z8Gu30
vbSSdqFKdIpx7O8N40VL0K1YLns+XQfZ1HCWjsCqucbIISHOsEe5MOnqR466v6gFkYmR7PBgxwea
AHs9gJqrMfXNyENkMdUKrGCEERVmthUmsEr0fDqXrm0wkYfc0wvhsqqD+1VM+AjdKZal4f4gpCwB
MAgg1AXblEaQCeOKFwIeQVIGk4Wmsls6eWYeUPklNmFFTqiWomLwlHx2puxXCdNmbHFoLoZS32pm
/FqjFfehZ2loB2567VrD4lFrxXkqTUlmwFPR4xcTRn/FZAGrG8RgGGEYiCrtKkbBCGEsfune1Ss0
cs4pfMyhxYcDu3Jl8X8ze7pGUwUIsnFBeQbpEnRFC2fEYhY40PI0DCpFXZKwQ9M8TL+6Er51SDTz
jMyH4ORXFUC5OsG78Oxm2rG0a4OBHJxTDocgSO/NR3XbbEH2D8tTyuGr/aqEMyuK3IP0vZ9yAxyk
Z0HXqb0PVbE8hjZ+Wq8Ubwq/yKIICfTT4q8IAc1Oc7WAFtnI9F3lnyNbhB6mAO/ppxdSTlvJJzuE
7gFFL5fnfgksAJE1/WutoTdYbBEVZ4TYNu26G5NjVtvFCglFPRPCfNS1sCY0BN7o1Jvf6dGuSNmw
iPGZ5xKZal9HJy4WMzvhQ27YNALk6ZZumEYbk87uHMxa9qsgQqkquwejdS9O1/3orGfMNG/7uwbz
M3Il2bQv9oAqyY+dtW5RjZUgbyIX8GkWMpFravzmUBbOThkrdomuxjRn3CjaVwsTB8YiaLtFTZj3
uTa9MxMruN30Frls6N/IQVZssckXaKZF47vDIghDLNwRnV83bi+iMIaDK0E/OIH7id/ipvpNtgV2
P3xe2cacomKhEuO1d4cLliOEPAPNpSmFDuE4h+G2cW9K2axxxyGbEtm8jsk9IJcFIEAy6Gsop3jr
JYAs8ooXluv92NRsLHHVbprkngi7PduWQx1oX37c7LFFLi0ywfyi+0bTUG6lHb0j4NF3BF5wkCTh
HANvuCU9l7Z2V20mHXu426driwkZUmE2mojLjgQ/vSLgQVJMhlc5lbOYWoaQArrQDawo5QWcshOf
MlHBKCCgZuTWarCuQZK92HgfUv1aInhYV3H2pkVUS5V0N4D9dw2Q8M1Aik2dvwYZwnHDVwQrmOAX
29DEYa5AysmxXENjronDwLKsyCfImq+cPDEKAQRFTiee6aapOVmbJGmAL21zjAAJ9NlUjcQUWPDo
a+fUGxUBI+MTDq+rYfYoNNmx0SJOA7IGX/AGOmGzc1IR7jTNeE8TZ5vWN6ahcJD0uB0ZlEwE5lEz
vYy0O7N+eqwEncNkQn5sAcnKb8TOvrmlmLr5rLUnlO7ipnBIjXhJjvmzUTEaNvTmewIXy2B/q0fN
w6gme6E7wQZs5bjHif7GcriqQdcm2jixXjEycGP36MkWi9iId7pIipXtjQwialCVouhW5mQ+FYn1
ZjccSF00UHf6nreoXG8XGKjdBx+46ECjYW6O+hwCqLEWI5OVkEyfHCJBSqgIYXcaFDXFiavVpzyA
0Gg74PimqaZuM4Ivr6IfEPo+nyssLluwg1EAAOKyp1BWDGGAsVB8678dMqgRkPnbsrN/m4mGxhiB
gJviGCjo7pG5coKD+Nr7iugSQrP0SCa8rSMuEJshaN+h3Og5+5NbnkskmiVS/n1O+s/cNl0mxlGN
LQRwweSb54q4Pv5qSJE46Q2o95anQD5Vk2FS14FWhgQVQBRxD73f7G+08tovdPiDng/EyqDn/OUY
RXhEwsyJ/jKQFkme6WdTeh7MKcSSgy8/ZMkFn4404pmb5YkP2YhPmbL8XYuOoUtatRcjYFTRYB+L
gGbjrmsXAMzshVVby8RLkdHrsc4Ena4+trahYD3odabcTusjeoUQOfZXtpYCag4DBn8p7E+LDNoV
kajBXA1ka6FbKTaILGf44fpFXLkIMKzi2Wa0ua31G5aX83oLEGOZNrMwCcu1ojjF7kVN5/GJLwOx
iIr8NTSadqNc+DZhmAKRlowIx1ff0mBZIldhLLowYY52mXfx/CQ7JOBGM8M+D4rWUE2ZZ/Vtckkw
1zLm2zLZf+yIzilrcvBM/zxqxQ0+pD7DYAp2NonPonTaQ92lZP9gme6I6VqZvERSpQpzZlhk1ub6
O3MaMG2CMM22Q0holLc9gjDrRViWVGZOxNh52o6lz5ihU48ZaRMpnEnaLShyjRBJJ3vbioQ9wbGv
hzA7Wo+EXoYXWLDsVZ376QbH5TU0PRLjUnOua/x3kXs7LYrINoAOOnfemCMQ3JGjTxTNNnBpPXE4
01mqJxyKDeAh9AY1VwQNikLUz6TmmJwjer4qc8ehBhireWXJYxlAGsfW6eL0al8ND9KbSrZdPICH
Lm9NiIIxUWvHD0rriJ43xeH+j/uMDa2yJfUpAhAGPeWWuoUzEReui+ihBCYHJIHFF5b441jG2irX
2bSYpvwQFbGULbsiFgSfaMNtaMVvtIXPoDDAMIqGCHg9UrPIERACJqinSLx4eEwb7W//8T/+9//6
Gv5n8FOcb+FgRf4feZudiyhv6v/6m7D+9h/lH9/efv/X31zDNXXdFZTRusS7JBybn399QJ0KeLTx
nygm+sRBTzFPwqraewA5TjFAUs+i9c+IdziGABV9YFzLsLMOvkbjTUwGTV2TWDVT0cz0AP5GPRrI
XsGORrprbknDe3TGzdDG6qFLXOfc2JIXqXI89uZNJtH5D/+f1+H86+uQPH3DdAxpmYZuweR3//I6
3LGPyywH9Q68ZaWXXb3B1t3NRJh1Z9i1MTBaWSwEU/hLFSevECSQGWf10ROOdqpc39sMZvlZJYN2
Ct2VpYrgkNrRNXbdcUecQQ4mQq+WGN+wnmAAdY1euzp27p+MMYeBGDbO4v/9kizv/35JwvNMYQpq
L8e05b++pJ7rAVYQL1oCNot5Y5m0Z1QYzHCifeCn+qseyHXP9pU4oNBcwP6cqLjqCwzJ9Cfqq7XR
OSwNWXKiKjAHQz78eUPqL22BKH6unPRqp413uN9MYCgOtOtrXHrp8H8YO7PdyJEs2/5KId9Z10ga
J6CrH3ye3TUPL4RCIXGeJyO/vhdV1V1ZdRsXF0g4QiGFlHKSZnbO2Xtt2V9BHtIERmn/OJdOy6oo
Lcj8wJr6ngSiIcNjphrV7IqyWdZN1t5qMQYLyQl+fprSJ2SqlFmOMx0Y5aXPpcP9QwOCaXSk9q3R
lbSa4+jS6Zyd0pCsqZ8PnZxFf7JShCBpdrUy091ngXz8+Si1umD/807/n395Cpqfp+Kz4LePgrD9
tw//87HI+O8/5n/zP1/zr//iP8/RZ100xXf7//yq7Vdx+ci+mn//on/5zvz0f/zfrT7aj3/5ADod
m+dd91WP918N05D/fprnr/z//eRfvn6+y+NYfv3tj0/A6e383QI2jD/+8an56Tek/qdbcv7+//jk
/Av87Y+npP6I8q//6198fTTt3/6Q4q8GD50hTB48rNfzykLJyWcM46/zo4iPy2VBcQC1/vGXnOS9
8G9/WMZfTfqojhDoHE3Jc/rHXxpI8HxKyr+aOFANh+9o2p7O/9t//+b/WMf+fsn+93VtXrb+uaw5
cEGwDwuP58eWnmnq83Lxp2Wt6mvUjg0noMDHxKEZn1UBbQrKbG0an396U/6XJVTHZ8f79ucfZ1iC
8YjDXF73bN0W4t8eVanrVZpaBJDYedQAh9PWBi7eOyeMPJRZQbOjbgeqzLNB1EQ6OVt2pWdvkj4h
lGMH45juVZ1L/Pnmbyul9aNBytvxMIc3f35JMf8yeer2Q+ljsJlawllS7WpEg0DVSpQJUTDGrqNy
fMZwB5eEYMHBq2kuGvI0/s+L57b485xhZ5ao6MscBSK+k30+ONOKeA2X1IGx2IZJTMqp5X+0sfZW
h3aM3qv9dia4EdNQJ1ubBu6OES0ok0E8SYeM4MEPseh2ojx3iUM/wGIgEkMJ2Ug7PVpVrz+GtWkf
fQ9lSTgO2DidSa16TW93arTSZV9UzJIbX9w77bYvUSTWsm/2Qo+bO0Jaz+QoTCeO4TB+k3jYVbJI
7oSUNx2d0RHSn1g1AfHN+TQYt8ZmLfGsERhfQkjr5KbjAdfleAh7NRwY9qWwLExtb/ppc5X4UfcG
g20ANhQ8nNqABQPC8ZMTUwkYxob2QLCIPOV65+1qK39SHaeAJLZYr2YZfj2mW30wHnOViIesRjQK
vU83tCcUI/pDt9a1tjjq2RPzUlyKcLdPNjTPfWw1zg7aIOZte9Pr1F75RNKdMxuXNCEeCTCu9mJd
dV5w0pWDAEUIc2mZEH+ptJkBZdGOyIXpVho1wjNpDDtX6c1jTHBGafdAIYhZ6RhBxgOsPLsS3XPT
5G+xZ/bHpKMK04VW0iW0d0MPyb4hwOp+iHt7pyGnaPLy0FX+uJQ8aHvhwGa3EnlqIoHTorOcS1Va
h0pMJQRTGyQPYU2PJfGVN13SX86Pg1dlV1h5zrWNR+daJuBbbWsIN3gPxTFgIwWu4uPDwQD698p9
Lt+hYNCwzsfTP/8q6k19hSZG4rhJqSKMfHwihEFbWE4ZvfITVg4t+52fJp+qiE7Mj5uLG9Q7t233
mYVOQIPCt9BDIAVR8SkTl5gMosjWtl54V6vVGar2HY8e2PBVZ5rOpbOsbtNP7rvlaGdEYuOrX2lf
GN/SXczgauUQPEHlnRVYj3L0wV7NTK6Q1qlPkzOdTs4FjbKPbfdIXyw6DS0kPNmRGUb8zlPo+g8a
uU/PUWwsfAkFit5buyIEhwxnYxzNDc8HBr7CgtRuUOyYrjfeRc043mXhtC4cRq4ogoxzXTG1DQAA
de0gDoRYJ0zDaaGGbq8Oc/CXPVTq4BPjNWeZbdwJEsloxnuw8A95OMz+APttjGCh+5wgLPRudADQ
pIccldXI5FLI5Lum7pCUwrBBk/YWeCLZhLM+oUGUHgDEUTpUmNYin8UlZQYBaxP7/irrjGMdNr/g
a0frIhkeBFBD7GWBtu3daVMk41NhR+pN1wKe+h5ukYIvcjOr5jFz4LXTd+KAkWnqYaog3dpN/JpA
VjI9Dflf0B4i3Wz+9PLzd3ENKYYtHwylJsU+F6TGipm5iSXpTjPbkVyxLj3ljj9PkqMvft87/MjJ
se+tiNJs2NhVMoESh3bekyCzKYexRhgaHOvcjPZolB5iLQwf25BWGdKOrZk0/QpVqXlD5nIiw2vb
lKgDQhbHZc5Y7eQkenMaSO4+yalA30jkHvmJxzzT7L+/mMTZNlNDarOfx2tc38bTzElQnXzhXBXv
lGe9gmmKjwn/ZC161/nI3VGtKyQdS3eYvURuWe3Lobp3mc9dHM5tjAX8YBPW6XhPIxMgfdWvQ7/H
OuMM1YMu4yvOJSYzGjFvad2dhtHxlnGjPuSUWdu8NwihqjyxJkIK+fwg61Oatc+dWwwEeID/sMyq
P7Y0QleV7bQIPskqCWMjfCr6dm+Sf/rG4JaNb5IbIlOLXUGPiNCgbjdIE+90n9doY2nHt84AR09N
Zzphd75uh3vg2dM5iBiIhB0dTdSwNw+Y6zJBcbkt5jUdvI1xmwie2GL732QEkPaT9Ul8a/9sdUN2
7BWpCrozDc9Zq4qdMQrib1Lypr0Ec00oNAzwRvoYBXW7kzw0WzMQ3ZNhFY/gt6NPN6N9i1areGDC
SZOUQrPzfXWqjBbitoyzR7wXVJCRlJ+qxciOX/U7IlawikFmJkJ91kzc2NesxxR0FdzhSd9leh49
iKDEqAdFwPNTJHuxBFFWpowtxylBPetpF3iY7Ka5Iw9l0+hYjDHKy8x4mxvvLz1jRVBmDaFzSo9f
KqZuqYXpHw5cd/TdMN/jr4o3bToWH0NHzHOmv/dMyFcwd06hwacKq+ieMgwEJJpF1frnQ1HY7naI
bZCgo7vugNbd/bwMZoG6WTgk0LkpXRGjpKHfdRXCHl4mmeCkwmK8wtQHcxJwyGicDQvCOtKVs5L4
k5AFlGeb5S3Tu+Rdp9piWQjspa2PnwgMnbNu76xZ5eN5mXX++VPUq/RsRHvBApOYPUK6sZOXaiZ+
JgWd5QEwAQFOjX7IKu69yaNXU+lAZzxSL4WTIzPH7dgo3VxHUoQP09DpZ9L7boihL6ryons7Fcne
8uoXqqHkd+lPB19P7OcspGfVaK8DAYjwOtPiDAsNsl6UiF2gsJuxTyLibsy9kvDD/aSPNqmiUerm
dg8Mo2FczcoZqaw/FEVE+JQO89SxynqVqqa8FhAD4K978CasejnybhtEn4YFYVlagjw1a/ZWZFS0
iuJmb1d2uJNqZsREKWiUvtEfGL42m7LRxdGsq/ZkDAQi1BpkQ99FAFRpYwGFLrG+ir2JhUrUQXbt
QqFuPy9MWZ97k3l0pOtM5afAO/ed4Z5bVTdETR4jn+2x1st6NmJULyls/lxm5htRWe+Fk79GsOW5
D61kww1ZEG4WxTdvfom6vF5LeHpsWQmNkbgjRcCp0jukPR16YPvz56NMJndTrPyTwq9KT1h33o1I
3ZoQR2M+WM9djk+sGDNExl7iHaxKL1Ygnw5p6XUPsqMDKcnY+JWKfO3jTfru5HDyUWVsodBbW0Ar
LnDdrHrU9BxgsBeCwHIh0leu4x48F/MqU9RoVTDAuauwji94i8xfTTlc4jimmqyraDnhaLxMQf5h
1ggVRI8qm/kj+q1GmGcnpenrmDrCyEksmsEMn1sAIwcbRAtY0mS4191kb+uiXxWWY16lmWuc3LL2
MCU26GRB9I/WIHtGKPLaNfZ55ESLDo5/GAMrXoPDxeBZmmA0KnpfDeFQ09wvi+2weGjqXzRo0mta
GcVWpdxlJu/wdX5jr6oi08glsZTDIcRVLZRgV+vxnae43E5osvdyck5pQEMmytWwHuZ9asBH4sjR
3as8VOefl/EH6IEAcR1WyY6AtIMWesNVBy96V9PuaWeUWi6t5FmO3KSYOg8BcJyNN9kajzdyOm+0
6nPJfrX287w/Cy8Mj15qABt2gnc86dAikaJfk8q6EKI8Agr05NWCw0GaRXngYkb7DL+wPh/o3dpm
7GnWe6m3v3oXEJnCPxVNlvdgtPc57OND3cDOpK157NC1f/MlGw+44C+959Z1e8OBkB6KTdjDlwyt
3kTmmjUrMqhqHo+mP3iRPsI+zJDrdt64zgJPEXRCuzZMq+ylNBpzE2R+TSs8i85m2H7LXs+vFESg
e9me3ATKWmlX+TWfXzJLXQ1Fa+iffxV6KRJfgxkT0pkDMW/0I2vm+eh3l6ZR2xxPeSlhOq410yd4
E9//kTBFJgRpGrzmNkKDNP4dALe8B9x0A20SvdIdspZtyNUhm00LDfNcxwHEUOzoIEECWqVGuSEO
D3tFz/mgrUPrHhbahgw0fN1S6g9lNUJoGavh6zVqpl912OLSrfzwkNGCXWGJq19L9PlMlyeYnbMp
ygYHu2yk4O/Act8HXLJNVFbo3Xy8tFJVzXOtyWVXmOlbgTuDAJ3W2OX1Li+j8er2prqy13iMmLx4
NxTVxKGSSOphfgBC1fT3dfnIgdbFD+2xIDbENSQd03gTdOS2a8qJTEW6wVAilBjsczmE+DdE7U/Y
J6p4bfc/qkWOAkIlj6NLiwsKjb2MjFLfM5nslv3oe3Bru1+9w/hoLp19FjLGqQdbN8RXBvlAl+nw
i0gOsbD6cqLnHzGltcJo5frIs0N8m6uyMqa7gfTbNSMwXIuJL8WucwWZLrTCro4BTLYY+wm7Yz7t
CHDsLshkgG1xDFnXjU6Alw9ZyR3veKYgykKZknHpnEw/nnZmJF/LAdJWNPIkW70eHZtY17apFx48
AsCPnYGm3Rkf0oacBjGh/0NaaB4cRLh4uOVNDE1xT1tAbrWEkVEMBNXAE0VYARgyB4FxyqjvEnU0
/xnKsUU4eOyh7Du3LsJe12Ilxcsccjb13wjAyz4m7PEsbr/ZrPiebkc2l1R7A44neeI65yrAhkkR
ldvQDYGa6BUQLqxBwPA56pRRtw2wYV7qgKQV0lWqJ+naO6rb+G7owHKWZYoQNxw1JjLh+FQNCREV
aT7tdSdLidhlwmBLfNKFMlb29DGQz7TMhfXcOPIhr221okZn8JvOyj0dPXNPTjPWTyK/ixSyVaC9
9laLEF+IpTO6BoUfDLRW0zFnfCuzxlJg06lMqCQLs1vGnQios4LfWtfdUcLIZNaGWMVFs05Z07gH
eW4TCAtRExbLwXPUsqfTSUApujMj7ugO6+eoZHyII0Nfl4Z8oTF9MGkBbWVIYVPbBoIaVmoyDL2n
0lfOMZVXwxZQTXGhtzbndzh3oOUnaFL8wW6dJzsyScXGkrkVrX7nu8NJn+D7Zwkec1Ct28LWrz5r
FQ7Tx0kHolEMJ0v3wEHGPee0cHzrLqSDPhZVes4ca5253tVLxi+Iuzi20wB1j66tAgSpYD2DYVVX
gUOg10c0I+8rIcOlaiUBZqk4mGbor30juUDkRP+OYACEy7IazWxRZqJGkgIVCuVbWGfASblUCM5g
rg9QW802ZqNP8FNp026sfzUWNmBvBsTpIxmHNvrbigz1ckqRWRCn0gQgYMyZ4OQw4WiaS5um3tHo
jKutCkUecnfCRYsOJyRxVMfHupA54+t0gHqVcrrD680FLOl5LMR8LQDulE0JaS0x4pR3GZTSz4tk
iHUoGFHsrXrtTJZaGAnZRVppZOvGKZnle0+jSFmCe+djKO171zPetI6LiVl4AyH8lEzB7OquDxms
qnVr+bdIGc9G72GsYfybIX5IfNEdoHRjDTCqHlR3tYlyRKrz9GdZrDvZ/q7b6EOMxKJMEAbiaLi6
ynn0ku5h0PGkS696UGRMLcAODsaHbY10FJ0IgAUoyXqy9kphHJKYtskUMfdxwFDSbHXG+aTJUB8t
agvngZO4rw7tlEWQfmNPzzlbwxpTD4iuNrTI9qUa7oeqep8i9wrg5C4cywcSl0nNa+VpCGKWB+2Y
EFdIWsGpQHaA4kZ7sDB5qMb5sMrhtzEZzzINFliDIAgGXzl3zAJvw8XQx3qJR3rX+cF6oEBZuhYC
ltgEm+mDXwZwLtd1XTzaBStW6Fp4ZnwRHwWOCaY25lPY29PBG5x6rQsuoJ1CvgDYOXc4DEo6dNpC
xcfANK5pGRGWwaogxhoGAlpBPupQYCExT8ZfDhIDPKdotdmLeIDHkEwryVubmdMDU6+1HZc+s1o/
X/pNPa3SHEuPrH7FriAfq3a+Cy08exWDUNd7pEeBHExDqxaSTYavvR5Ri8ZyNeXUUOaHR+Qv0ZXh
J8lj/aHLg+9B2XKZZ2GL/mwxxaCKmorgpzChQ1OnbwRlsLKE4Ysr0jtsj2TrigQkiwIjEmCfDr2P
xPe6TdM49dIktnUck28x4ZRAFgLwJXJfp8l+mKLuHGoFBs9Rvg8dVBt8Hl0JojWJ9Q/YxsVlyOWj
JqRxgvRlLFMUpxpwnFXYWOBjYywaI0pMsNUV+299g8ovuDUjE7WIfHDm2M8hInLbiAhknMcqKIHb
aG2k8q2XAE3zjDQhYHQL20F2ms/+ERvjeF02OyaW3ZkVgQB62HW1DUy5R5jYRbs0x7jWIa5watTL
Qd3d+3pzrjBuLXrcbkvLfrKGqUZQZX0lZvlVmzfSpk6JUt4OWbk1Gr9Lx8loJZDnQSzqrhsz8s5a
BrZd1d2JhhGUNdpiLZ2RRaOGM64IQ4v7acB6QjMuImNCQyol6AYS5qi128xsgJYoh4k8Uz64VePO
zoK7VKEwS8MuX8VkXdNFJlbE9QnG8f29ISrjmPWEPRgV8oNgRHpHI7TrYeJPjCcWRR5rWybvnHSp
gIxD4fXnonHQl81Ep5aMYfRk5bsnwVvraOFJAQzZ0nmjHFSz8Cs8e4Z8uHscaWZITJemgaotgXkt
5UypLlQNs+tMR4oizoI5W1SCWHHkSG4GI8jr0YFqQ09OCY22VaFcenm+CPAupZRNiBeTPpwWajRQ
ZGXPfVB5Gx9rAfpRHH14rnFfD80GwY0gMgyQV9B/inQyToS/WLc6ejGZ4+x5iAikAkeF+mo6elG4
ShuiVpXlz8kjtX8o5PDmm4ISnd96ifKGKJAMI2lLWWB2AB1U2PTXWpDv3FvgMlI6ZlvNmzZ6YOVr
EnWzdRskF+ARm9J1miWBCte+3mRxeohQwNoSBGdPTIxu1t+t0T8mrXYJHHYWTvlfYTp8uXOAAZsL
REKMch280LLG5SOcmnzmhiYAh+GNnrYZjGKQXTZPdY3JbCsbbVxMxkftt/6pGu5HT3x5rfy2XXlX
on83IoK+NNtBHWW2p9op9ZMFZRt60+ivYqVNiApqe4VB82jXGTypprtrtGhfWURGDprjXzIaX/jf
CLdrLfmh0jDfYHFcEU6kFmrKp20IgyvPaSgrW9M3THvIwcI749ZluSXo012ZoP0X4KaNJdqPLfqK
E312nRh7Vjw9ANUdABVHfGRC7QBbTQI4WXkmGU0GlNwui+GdGnGJbCUHBC8/fOhAMLPDD5/zMD7c
Ziebzju0Hq6jkuZwCIyWC0czt40NuLD9cNc7MNEHIisQWFm7WTy+gmsFiyFODFZzhTQ+D0FL+rrz
yK1o61z6IsicFUBulhxQXDiEsh03tY+fv73mfoJXx+mK+GYOgOxDiRDn738ZZGAzDSQQNR2SyeP4
YeQgNnMC2JspU1jLzGZrkNd8rSQEsjwJj5TyzHN8I1gHTnNqlU3eXZ0d9Bhxkz8Q0WAbw0sfDPqt
MkFquMlWIAl5KTPE/KNB2zLQu/pFo5C5TsSxhzZC6VENyOmndjx7o9irLijOnGEJDSCuDaFdfU1d
o1xmRvOLSY2/MvJ2Iywbrq0f/opTEidVTHKOiJ7bMScecDhgmq7fhsz8LNLM2XvzRaf9tZgaA5d3
8hB6Y7gfG0XDA77/ne3H60joz1ZcOSfJqWhtDd+6eEkMtA80ZuHQUGH35F31ygYoNW6nlq542/op
FhOBSBhpalcZFwKlpgUB3veRVaIE05tipRoLzkdPh5MuFCGM889qRqRpWnhKTL89MOVtDzJdu1aE
uNSZCRQpweSwKDi/Oxlq4IE1sc6OYWXFnM0xgBfohBYksq2oW41FZ5D76UbGFXvbGb1i9AV4COvD
OJI/lCY7kx4vmX2RmFGYbDYmSbbDNDSPzYC/echvDqA/Usa97GjlameNcthqOQFuLaXX0u6Q8nAk
Prd+CDfGCQF/xjRVNInjW0r1HIcUbalfFkeZNbANhYsaLyBYm8qIgjXx84OLHK3KwvOkV4oxm1et
u2LeE4ltsJEN8XXk/EF6vzZ0uQGFUFwmikvSYK5W+lNXTj098IF11CcOoA9NxjrEJjWMPz4cnTY1
AZLmQYwU0UYabvzM+8CSgUNwhrGHLQ6M2nR+S0K/CKPiUoLhEVfdcLaGlTUPjjc2D+bIqHCMFDFj
84eFbgaovoc3h1NTiY9pPtpzflPuHTXcxhm1j4hh5l0j5GtCMwjp/xIoSXrG1oqhzwBDx2jI17dm
b57dtMOFJwbIPpNTryj/LNHBosKgiuozNVeNyy6qGSLdWwTuloW+nhIjhws4TufBYTxG65gBBSwC
7C9tUQ17uOz1ssIevWoK1FOfU+h0lwodbevSeRWW2a5loMLnvJe4U1ztlEbZOXDL7EBWX7hwPFc/
WzRqw3RCVk/wOYiXMr8zc0KsiJqaWQNwmywMWVqMzlfmEMm8CgirSTyrYerxwZVixv8xmSR4zEko
IjIkZssoii5S9tTXfSVZANHx0HN1j6JCyR7HJV06hutbyxteO0Bw9xP82a2YnSZBEm014FfH0ogm
JE5DeXE5hTPUu8vLPD3G3TCTFaGvuQLCWU3SFPMF/J5s5+FNKRXe9KB59XoUmUYJkJdxGG5g1b85
4XgjamtiGa6dg64ZS40HYSOcW5ijI+yG5xZeJxQk4xpl6Tvo6QLPiu9crCrR9hlaf7zU/N+3l1Zj
IC14DuzPuCC/qhvq8TFsyKroYIcsNTueroOTMP0W0EBsk2IyDJbtrJxqQ9qa6mCpJl2OqM+G5upx
7c/OhIUrN0ttI2qQeEPlYQYk29YM2azK0nrwgEmvMptApKnwdyJJGdS47wR1aJ5DgAIzlIwftcQL
KZbYSxNAjvW0iZT/WKEaPiIDGvY8yayqI81YvFqHvvCvdQSGstbRM6ggATvXNqvc1Upk0k9AiBhD
QnQ7Kea998Kz9jn0ytDOinMkoCBHKh/Xqu3hTs4o4MkaN5WdxBfU3OlG5lrLiTTfe1Nxmbxxk+jO
rz7QTGZsSuLK3qiJsbU7dN9BlWdIOXp/V5g28lPlZRfTxaNRmzLappzYQF4yIU7pMwzT2B65W1cj
KrONTQW/RBI6p2N51MFN816M7Gx03ojMiIvxUoxQizj6WPQtCZosYYHNI7goTu4qrQ4uPdLwzpjs
heXuPOVTVPa/AEEf7LF/18CqZUJzL9Lxiit8mTWuXNwVAJ7aURs2oYsphxhUnA7XsnTdrWNSLmfJ
h1dyi2LigajcGJecHhC4J4qher7GOJ+SVRx7oNs6H5NLpjgT5+06XAyMOy8Bmsj1lEruLbs3D7ij
CMpy3GaTRPYLO1+86Bs2JbceIbtSGfaJ9tuKw3qZ9J61sqPkiGP5ySnLlYka/JqziNuuF2zDUZIO
ZahdNaBTcOZOYu+F6trS6mYStYymoN+0BgCrRkIlLJKXKb0WNL6RIjNYSGLtgPdTrEhN3PdsN9+B
Z2yygdliL3HTipFMmnrl4dK+yXiEcj1z5CeKhTJDSoJaQmQUuoXdcw7T7OVQccSqEeQTIjSQG5BD
CuUciQMjCW4EZfO2EpD6OEIYuDMn5jqOT++EUdJiQsJ8sQkwWMYluQ6hoI2sIRX5XdBomlKWqpHB
3QlRQ7FyrdE9xxADT+XgZ2u4svo6DhnnTyW8ftqRuDrdT78MXkNDUDOwaSERtYtVqY8Q82uGdHZl
feguyuvBkKQoKI6x1tgQwJiHK2g4HMb6/OB5FRed+jA1ot/uIFHu+OEeccQTXaVpj8NoMSpL3qRj
c+4z8rk+JaHu54V0Hx1rV90TaU1o1ZgCVgu73tgw4TtjrtM3ThV+2Tw6NH7CfOd4LelXWB3dRGHU
Go8QU4gSpT+61jx9vMUFbhvKAX9Q3XkgYgWnuLWIZ4eo28xdMiw4CJ0JM++xAWo2YIauqW2OnYiN
grDAn9yE2QLW3zYqvfbOwpMLC5kjGgZe4bHwAlyY5E3LtPcqMNuDWSJ/sHN1aD5DZTjHgMPdGqaG
uTD9yAWjkp/ykdgmvzFhaWe9jg2Vlzzw800xdu+V4zGuosBdMBjvDvHcdqCXscdnd5okEm48H9l6
9Frnxhbyc9xN9pE3R2tXfm+sZMfMp1Y4+0JCYrdMUjQgIpTZbudYS+aiSFaQ23QWO3Epb4WZf5Pc
/iizzHoF/zoOVn1ntzY1cQHzEwRGtVZG2q1FHOgL2lXJicKKM5g9GZhS64VZDD2zFPVWtuXabAoM
X1p3i3HPoBPCQEFGn4VVYDEMDVls+D5OlqXszeeWbs535CTHqpHj0fLNTUfD9tFrk9naJ6tjzV35
oL8jmx93BczR0e/GZzPXt+xKwz38k3dBGurJq8jK7hx7kxQEOMeTYW1CCE+Eo5bv8RAuJ9s2b/r8
wtCmXlo6IdujATVV48i1rsfJviQNvbAsLbZa19vrbNrmZYX5rBPvNQ0k/NMthts4ZYGdy4E8gQPY
9bArU0a7cr6KWg+0qsjEXSqI3zMh84Dxahcqt/WTXdQAN0F3kCvtBcu40vQVpwQS/pglLAudeJXG
7TOEbfqD1TNG7XnSVwOZj3hSGJ/+/KljfrrJPO0XZkL70HU7cED4o/2+YyDFwuqnkvTWVkEa4qSc
cTAyRu2XZdabMWzDucu2ajMIxtQ+0bM7+uW692D/uW2AXyW3rHuvRdCf1Thc3OnLdAAsDI6/heYb
nETF1FhqxIXX1UzinSNH3LVr0yX1Dcv8lLa77LTm3uSdRkjokRAUTUAfXjyF8DwCObPE+wulVKfD
2qEdoHSLERAk0aYSQ3wFvLOKslG7tGLEn3Lsh8J8HS0E8DqDAEzA+G/10H7Mg2BEyOMdbUqODT6U
cHafVctcYVUgGRm5RR0vnZ7GG314Fn4iELDABCncmM5CDjHo2KQKl9ztVNWPAWTiRVd5O+Fwl4hW
pCvkWCfH6NRRwhyCBiHYtmZjLjNwppbdJu0U9j4cgBu3K/Z2GC+srAiocfJxr/fh21jY2a5OSnH2
Av255xi9KZ34QdMGgKTOfE+ilFqKAp20NF4y3TAeIPEkGXyKEnZdYSb8gdiunRqcrx8ajodHo9dI
n3MGbZcXw/OIk+cA9Dlm5lVU+xoM17J1mn18TeNpuLN6UXMdEXGTs7mP0qOTNuxjkrBfv/SzFUNN
bV/z1C0Gu/jE619zT3MW483ETCbagrvPFHtga+f+06OwZhh1QLKUr82Sxkzr8uvCMO7IRRt5cxQA
H8N0ALglXrlFh8sCEJcHm5mfBTGiLw65GyS7CZRHaXgZJQPMTv2AgVRtSR1P2iq/0JhdsB5e4wii
jypBLhgqXkUjTKMOMIqQTrF2Y3AvRqhoNZgkjHXxnLwJ0/0SVcktILlyg4mB6woYWholHrUSx6cT
4GSlgbFhNv3BdnXIcobgoUfksE0WzjSC31FZ+G2V7E0WB/6wEfXFlM4XyNDkKp5slnnIxWyyOcEO
y5b5+oxsiHZxAQR/G/SRSZFPt0jZzXCaSACdoC3u9GznR5F7kjX+NiBIzhAcXJMHuSmXQVLXxwYC
uJrQJ06wr0+s0FQjUGHfRqmLR96ibT6xpAUYZU69yk4yR/Zl69kHaZrukfY3aF9NPxqCNboWQ8BQ
bQAm74NJjqb6EmPknfpanclqJEm1lzQF/E5HO8AJP2Wuvs4DSXSxMrUdVpk1ijdvA0sq7tN03aGZ
XmpJjEgXzizQ/GmlB+F9ORXWpprsW95KAs+Z+xlE8S1rXZZsGD1XBYSHp7vhuiLzj4XO7zf2jMHp
e3JJw6eOYWofMHSMFfMZO1Tpqkyde9cvqPvc4Tlt6DMxnGnuSxL61viWWZs89+y26VuEBXZtuO66
HPPkpWt5Z5suXhdpcBPGSwI+ZR9pNSd+xHOZN9xnLWrDuHACYtPFivrH2Sucw6Sh5S2Xbe5Dt83V
1QsQAD3GXBSI/YvS1UdUgP3w0R2v8UCtNJ4nqBj8QLRztUqB8HpqC7yOBq3FRqYKl+RVcfMdoQ5m
TByl7E0wK0Pz0MXxs03Uy4ppdb8Fyr7AYluQiM0MhtDr58DvXy0OsiuK34YGa4LQOUm0Zd55m368
6KhQORUCD+y16crcjhad8z00bbfw9KFaweQEIVvZ2cXt7WeCRF+0ASzbPEQr2R4A/3trS5oFqtxm
kUWTe0TM9QL8M6gCbL8J4bCtQrgV29s0k//F0XksuW5kQfSLKgLebAkCJMGmaW82iDZ68Ch49/Vz
MJuJ0JNG6iZhbt3MPBlf8xIkiJHFrHNIndRAbzQTmk5ptDgcXfyJhdBh8A8plUBGe1p6hmtIRAEz
lkT4jJcdMn7GIhWf1f//hxvVvCTS+U+fe3oqzakNW/tk7rSuza89EC1J8vLKSKTi8zHe7E72flWY
V23IqQ2BEIxhTA9xk/SnHPKggvwfyqx/jawsu8JNCYesvtaJc6RFU/OtipBehi2GM2FdmTzUuk+3
svy628p8NXw+7tL7Vl73BzdzpccMy5ODl1BK86+QdKeY/9KGgsIOsPxVk93f4LR3s9FGFmqouHGW
87jLsIYBuktx9Q4lpriZ0/mjucwLqHyY3RBW6eFp8tvcZYEVoTHnqlyhMRSJN2nskpNsZYKNy0tW
ju9gN5go04RlWpKe8Rc6Hk0y4IkeLVecgPl0PJi0r9WlzdJepkvTA5ZFRuNZ4qTjBYKTnQKQGOHy
7sqGoU3wZAjGOH42QXcFbbYKDFXTAR5SzpJNi8KUTLxZfaiFZtwcXT7JTF4jlOM4G/5A03nEOrCc
01O6tNBLcwoFVpVvBVfq18JLFi5D9J/ZtUfplPqN00ZgQAL1M7ch+KmUB7tK74remRelqNCf7c0G
kgkeYQOj79KJXdFWpHeK7mh3617phXukQwCJpOJatXmn0yGnkNFPpp1aavo5eRbd/D6nVCFXQuxP
RVSCFxRrSrknY0dWOsu9W+xw6OgNT+yy81GUqp21QIBTsqbz8l6ydQYbxL8PDJQZawwuyOy18she
OD10PQgKzhD4ZVZD9xsqa3XW/2tJ5xkxiOxY59phqTmPocSBcBQCqpRdJFRkSKAPZOgV24zDUdcB
NfWsC2KeK61VZA8VpDEPgFPE8xBCE7hsdpi4qd2YSEVEhJHNjQxR4J5WR3nUBhpx4QYixfUJj3MM
Bf6wgZbZU77iWbmZGT5/UncQU/TyU2Og9EaViCYg9BxaDz4AnzGi3isl20wzsUhdiKVkS9Cdc2VU
fF4g5zmO3ZOWKQwFkXgycIqHHM87f6JVyxv09JYYCDPOTPE9/MXioFFpgNSJvBjL7F1V+waGBWJA
v/10fXlyXP5WYSQHZy6hy1AyxJMq/nZXAtatSug8i0YgAYP8K1HivY4Q19l2pr3ScABJczF5EWjL
Bwc/l7eqg8rHH7s8XDgHtrZrXktjQebveG6DlS63MuZqVm+dhozlWg3aq7Lta91RDQpJYIOtS2KL
rw5jFrpZz3M0ST7sKL9bjvo8ClykWvSlWBT1Reqo7qcm0V/qavWYjKiJ2M74ZZqCEW/dX6Ek6oEI
Ghhr0tWa/sBHV99TpnL8aZl6yVPOz7hNFHduQwgL+rO9VsoRTBfrpi1hXMSQfe2OBfqyflj6xLTE
hirreAxWzE8dexcPS+ueEdcGHdceKMd7r1rD8dC7aEmr79p8HjHMs6fsiahp2qfVUOFgiLb0RTXV
e9OU7Hqn4ru3+pFPofoVWw9olBDPBk5IjazGSoSx2OZu2hNhuacJ3jfwrR/zwpATE1fdssGoK+2c
8J5R8eDbmZ/MNWc8tZLPmYv+0sLX15ocWNVqx3ebTtlVpZ+j6wxf5db2Srus/Zk146xSTBNp2WMa
VREnnuorR8yDPExvKSbm7Bhr1SuB4+6yAhAeCROEmOYxRPanVWx5ZiV7skAuwQXZGymKaPHVwvw/
atbE4MifYkJJHE7tvHZ6ez5lk/3GJeGw8k+iQ9PgPRiwUx0FVW87F+QeD1bt36rBjhgpnwO5z+pb
NuDHaEUHdAGsW8EEHiyz81GRdNfS4mAtEUtYVutZYXWQu2jaoQaIc/Rd9Wg9fiZzoAfdAAm0bDBu
CZMykMz4gFrMV4TBfDcbL3Ofxp61mA8aTxICGij8K+jZJsPgPdOP0JDsIIruFrTOgHq34vWe2R1e
QYXBp8Wt3gE2aTCLH4axfAOU+so4Gh9dXD5evhj/4oodeaGNWxpmv+pLfMhWwt8Uo3yvCOHBChhP
FjXArKS4LDS5XfS1NsEBqNU+SttXNtREZse6Aa6U60fIAc+zS3A7hS8eMBoBFSnW7Jok4GYU/dE0
u+o2iOm+rvJL1pCz0oJ1DEUSE1l2NnJSw5tu431kgXroz2pnPickl0LCPtohkoQUcGNC4U16k/0+
Ep40aRxXeybqJYsfkqoORhDKN/ZEMmT/96gyJqtuh914QCoveKDzjsbLuWa4h5m9QvoO+gfMSqcB
LuZRSyZxJhZIqYdJHBwDk0l/cGWdC236gKVo7l0z97N1NUNTmj9r35R7u3JeKSOcXqih2sXk0JnJ
hzP1xQp5LuM9miHmr4Z5Xe2VGVN1b4MJyYrDDzCe1IzZUdoL1LJRv8GDV6znjJIC9nrtdGha9UVl
jRqMGwSgQvJ0Wv1xpn0Z+EMsPTcVpTfpVbfdYo9GP6sPdUX1zgjypGsXDDtWKu9mQnDbZrFPxtbA
3+LVGYEOVYaMfQw4K3UvuuEG6aCQp9ny021f+jYU1bApTP2h+TBVjAJpYdtn4le/E9z2wBqoO8RJ
nQSGED+tyr+klewIclpb/N6ijMll71EhwgoYlGBR6P+Uy5vqAG9oWZFQXtAeSZYNjzXxIY5DSWAS
CQZLyMtDjCbvbyuSfEKEhFoHVConeU9JemJuVfqij8mwK4z4dWk30p8T/4Fb77Jf+jokXJTquxpg
YQz0eGsLUw/Fwx95Yn6qqklUyoH7kwxU8ORs9xaOKPmGtncTZ9eX0vVqaLTeJJEi+u7QQ3X2Smwf
D31Lt4LTxPuk4XE5NLCS5YQyYiV3V2PnkajZj2bwD0YA02AxiGs0TD8w4bYuSNtX+vjXSk37oGJ4
3a29m+yllZm79WrPNnQBcAhlzHyIz1rWG8fRjcyw2CwSgBYsJeX7AEkkMveOtjTtmMFHT9P7c7aY
jGBtE4KD7I+OrX272ezbOukdZqNS6C/TMnE2YQm2K8uVQWl+0RWqK/oqcrm8nfNgVE+4CN8bpUh2
ukVdBpHpfv+9zC37asV9weyPz5tWpooTjn/vm3o+I/QCvsMSJWq9oTEJC3bzYDZl5I9JPwVFex9R
Pjcz4B335E2ZSRtqQ/9PmQufCiynlEBgSw4k2A6mf9H4pmma4lOeK5vhS9AIuRuMNKQyjl0IAVME
IvufmkXHsZbvFjsLk/tyt+IrJh+owKqi702gl1v/5bRpDCsvLxVtPltCBK/aJ28UTrkOfCJG5kVF
PFSN7TPoPNRc8wHRtzcbHvdcTGEFE2nhw8Xdoh9bCIGeBuPD6yRkE1315xVEWjHX/opxwc9SPlXa
dkdrG5urH5IJ99rMXq2s/euSutnPGj6+CRQKhs06OhhzekBvo0SrkyfKLWnWeczt8U8bLBrv0KK0
+Atr7K1ZoCF1TcWqo+wbHLjYb8B/vCU8BXQ3Q89Ru3d7ZMNBu4NvOSmugAzT10RMkazNht0CoBpj
CeHGckp8d73mr7P9bHZSegzd9r4E8A7TlcPioIai/On1tuduEz+cblmU9/RTlLjhMR6w5NoUFN0Z
oY095Si3e0pA7rYjnrdvZE1W+7zq43P/byjbPuCgzvpiwZNLDRLHau1cZIyPZpeqh9zMzzPCGiwr
hq5q4nuKqkdbWdkrToSI8hXhLZrx8OcO94H5hCQ5+5/WOmJtb+S5jwval8ZfFuzsHBZTHsvlECdt
FJA5oIS11pAN03O0sFUxcw0KBqoLdrcwgWmIx3fcx+oCCXnl/IIa9U+3Ovo713THyvqBhTZOFBvp
BO3w4q4VN7l5Gaf4Ta4M/C5LjHl6LylpD4rY8G0DtlQ04mdQ0QyaGTVcN64OSk5s9oe+E7Ra8ELW
MxhDTTeygcuTfxz82IjgoaF9F9zC1kmuVOXz0KvGK3pKvYtOOuVPL+Qm7znKBM3SMFCzNQXn2tef
S3beMfjzhc7aimMu38s+tQGLYi1LEI11s41ASZp/ug1Wx51zfHbrZPBHFAjYmLn3Kjl4r1LTZynt
GylwCmc0rlGOmD+1zkZqcGmHbbRnAqNAqEkPDzyqjdox9kmyErbLoIUwrECvsrAA68OUnQ0Jezcb
kwsewOqIiTkoLUpw4PZNVvxcRatztBBmg0TUbGa4gJcRx0GDSYzWDemVy/zH8W86uhk72LyaTqvF
yNXoHDyKUvIM06c3XWiUa7fqcmwEt7zDHZkOsX6TZfpZDc6y05SkOHGdqBwOK/iapWSLW150kFmI
WgPAJKXnXLeo+4bqxJuiz8+9yY+L6/aLHOzJlgwA0IR9RLHooik1LLCYx7BWsuzLLAwk8wBH0GbD
v8M51BDsTA+op69sWT91ehBCyZleKTHDxZgmtM6Gq6VRytpzvTUsnAklJsbe1rW3jlYmDywNPs5q
+DeaVhq2vaMjABjmkVnISc9SEeahq6a/tIk07AvuCQAV5h6l9+3c4FJtX+C47kfDHDAD46zPcxdi
fGky29jOiX2v4emuEYfR8jgjyT1UafzprFQRrFOd3olUcr6Sp4yIzn1yRYZtBriSYsWTn8eBO+QO
5JTki2Wc54Kcvs25ftYLbaNG53xEAjdUAzmPGBm/t0h4QUUpbV28ASryfbixn1jy4GzL+zWILfHK
HAr8h+WomEecmIr4pPbHZcyKztmcXpKoyR40ab1oFi4GixUtd0d3tpSYcB6YTOw/3or75FKs6x/s
QdNWt+RRZV2K4l1r52/AHPpXEsMUKxsbKbhS1b01CCrTB8wChAKJznaXSWWtZdndgY5PseVqYMMt
djDl5MgjthB+i2a8m7P8dXHEgKvGvrpIZNdRicNFx/4uauNZdspb4vbaQUxlEypUhaBWkdPiZERA
df50iq+GT+KjiUwOP3ZLgrulALCpjVeluOWxReVCwamf4XLrXJuNm9H6oE40z54jFx6JlcDDTptd
0QMUJeif+pWtnsy+ApOkMr30kvJgU32oVhwOomgEm3Za2cTciL0zsCoE2CsPacZQxbQUahHf2Bz3
p5478wk7A9kd2HLzMDhURbFlsExA1D3WJD0m3DeyEWisqQ3yeTnGI2cCcEIfk9b96LVxVfKV/UDN
iSNZ25jXlAU60iqCzMnecHBsH97SH01Fiw+N6COIPPn0gAv1qSQYRjeiejRWPJp6QgvKFuVjuLF3
nP2UU2moP8BuZMA6n56tLU5spOpFIvkJzOY7aO47EwwmUf1DX+fmhY73l2lg+Zbm072jLu06sBxY
cwopmDV+I7SCXevatc9HCDKLPPZOm2PzWBSY87QkhmzR/PEaIo5a2MiySQpPF06IN5muhQiCfd2p
4c9ViAezsRx1hw9UIx7RutA2CXHbvq3y524kuKxx28/FOp1b82NxLBZNObd9pAAc13LNOdBnk0CI
YCMR2+9Q8f8zHCtm3KhxmZEyH+xM9zs8sGwsGTXWa1ybGudhlB2t6o7qurj7mqa7oF+bf5Swf+mT
JCOkrt9A/Jd9tF09rs0qXRvjT5YsIrSEJSBh41l1SLbvQY5X+9bh2SXs+hq17P9MWflDbRuX4asE
SRyybyYDHdcNF+VoH4iUJV5ncB5O20ieZsJTvoUkTvsBh3D+DwcWHI9FJR3fnI3Qlu67S/QzhVNZ
TglFGKU9InJNKEXLjYJP0KtEDC5uH7ts0jgIl87nmIJGNRzKeHKgeSxyWqFzMn3CJQYTEfFzcx1S
roL18JqSgshy/tPOzGo7z0kkEPfe11lyTGi5BR1kuUE52wDZlXEXN8oYzrZJCtel/BG8gd/TVrun
qa6jnB5fgG728FAbkz2KvLoqgVowGnjFTMWvzSVksuaaGEqGi1mcW53DudtGfo7rfr9BlLCToIPP
Oj2uE7oPrFHjvsbaMWq+8rkwHm2xPBVYoPd40EdSO/skN5+LKPlSepa+nQUXMZ6Y0Go1dBTjt1HX
P9dQvXV2nZ35gzPAYYsIYNUBzx5jmjxFW3ed4WzPdwDl4EaHRj8XJd60eUPRZyPmcJYAx1XHoCNd
GqRWs2asYXNIEmqvzTl622rfh7qx2FdLJ6yKf/93fhqzVl3YqP9xBdie3lBuMGXg7ZwWT6I7DN+2
Jc/Acdh74F6G356iEhiSAB1XncEZl5g+p+UsusB+PFQuPkXmjvmi58oB++urIXsLThMnJEuZ/4Q7
IUEJNaWmV3mdW+6lUeUOknm2jymTe8hDdnEzrmQYLE7dnkpttX2rEB+FaRghky4B6oY3kaKbdBVC
O0R0bwRJLPEXOZUg86MPeK7BmpvummLUHsedipHJyFUWnlaF0Doc81E5tgWNz7ox/MG9sfw5td9W
LC7mmEDFE/oTxlx2qih2+wIncgNl5VWjxaSL+2YnEYX8bmRr3xL135NNmXcTZbtEp3CDsmzi6PfS
VLnCky6jLkmK6d2yk5v7f+svXdCByVGLsFEW6Hn+RgPZC8Y87DmStlQHPd0rMyInM0B+kFIq+JbY
OUfS+WWaxlC71hzwyo4bqSWt0DrFPRMp3T7pT8WKb1/hytw3caVdcPCj0GanSGt+M3wzN5YfAwtP
Du02loFBzeedrZXyykXMrJUO+FdG1m9p00J4hhVSQkIVRtS+t3INzBS05KKq4IwXPHJaQ/MmnYYy
ULBt2EP8jf6neKtREUdZZ5Y/A4u7JMblNjvKNyqWvQeqpVDxo9BuGxuXVhLwqHsfEjXvKqcYD/bM
5Ewh0smqXtk/GA9xPSv7SWxN82V9I4oOvbvpXgms6wdLNLFPX+ELjxdjN3AA3Vf2p6MhqW4tnUdo
YfiloivWnlXO0Mk1Ji6X7KqxOpWnuTPIDS4l6LkbMSU90R1gMjNx8MOeq1eY89viVDty9unZhMmO
0M4KeKIrNokw7+hnlVjhjkhTE0zSOA+i8hFEo2MHKGRY6LTe2gZZqy577DSYtfXorUJFPk525aUj
1u5UsSkeFnkeUHMG959zAEF8igpYtukaa48SQnq1QgXIC+lb1DPtgLwRwiBqifMljFsSB3Fa/jdP
GSHdxT0uRlpdoI59AbgsD25ST6GGgLQo9fxQqNEvEFmMj/c6WuyLAncx4yV8pPjN3kM8R45YxX1U
k/U0y/oTyWhhvftvTnAjl2aBBYTcOKBr0xs7eVgorziBQF2haJyV4VFtAOC4JAsowwU5aGdRBeaX
kHQ6dhidcQyueRmsFjtgGbPZbppTF4EW5P1EmXY6GD5jPKUWxgwaaDCzM4cEVuI1J/Q3a1rVM07X
UtESFmjI2mhMtHtUuP+bPHbClpadWzNpBy7t4bQIvt+CUeg+tNNpiWbzDHt02OnVW+6o1pmBAuxx
ZR3LftEAK3UAwwdMmFT8zA8VYBQUu60bZXyEGiHCqtNFCNcGgVlGcq8PmP/aNWu49tjtRO0CEbXN
TiuFPJ4mTDeYR5g4CSvRM5vQ+0KK5TgvyeCt2todu9phZZFQ3tMtbNC245k/Ih15/aCU2PJ0DNVy
+McIvoKmR8wnZfKTq1ketCtWIjjzK+4DFlF7pW3FGb0JBdsFNQER58vqa5v+KRew8mJyMDNrb+lX
56BbcqseJerV9StgrYyMoWpE5g26evhNmB1aJKHqvuDUrat1cxhVchYK22C/LgcLj7Ax3whhkp9N
ovi3sScUFfQ2p3iZy1J/So32mGlp/L5UsfYAsBog/PaXUas6B7pgJIoDf2ly1GSiygtgy1zfTiHk
JalHc0diZTynuhUmOONoznQuQiQ4HiTnglLCmJeRvh8JFV/WSnyLRP8H/yINevOkq9Ea1JH8mDGO
0YTSfafCSPcsBnn5jtay3Ba6Gmjv00Kt5diirUMfqPUBLKzyaqN00jKlh1HHgxSjHLl++twNeS5i
s9v3Ko6sZVlGr2aAIvimUrlr08xSGhjQhlQuOAit/TjGyiMc7+qmDMkeQKE405f0kkskkN4gATXQ
j+TNA8e1XFwIedmckM7rWPRvjo2Yj9RmIYHICeNR6UblpXFHbTsuQUxcWi3sOGMvc0X/OAlWp97y
ZmYVXzWlxSjw1Tdtd1OkiHAWWq958546n0sSB6XzErOXWNmN2BUTgiSAx0HRsB7jtqQnyblQs3A0
VFrI5OcMKVoZYYgr5Zl55BBjyW2cF3oYsTyk5O0oeW5IUnXMg1DneSCBk7mjnB3KmSLAEroV5oip
c3cEo15rTADUou6tBE+IFvY8exXVfVGR+LoBasDcnOaWxJZOlGduSX+jEczvlHrshq73HCd+g5xr
jlim4pNYbZzaaagWV7Wf9j2Cq90QiyxRLOZeP3cjiQKsAiygHioybJK+tJLfSKPxw2neXTZgDQAO
jOZhg4l7nvdsl/QMv1N9ndIfpzf8RhPHpuIIiPwpQFqpy6egcKqmjnZk+p7NhTifDNgfHydlZVHY
fiZbae2S1D5IxtLSEIjRJQaOUJjnFDgqA7yLqu0eatc9c/QglvEtGuuJ755uCdsfjXdlXkMKObxi
GshPLXcEeyB2/atKw3lvxPzON/EWZxSExK+mWVF0OPvQWiPxU0PdOxI9qNJ3bfmIwfvY8cR+lGOE
4LzQoPVzptKbh7lBJpS1H/X/SqKauJzBIHhLS+tKPu+prMUdLDFr/tjOc9EAayCYA0d/hN/lildb
xb2VXwAdFBlR/OyLSmRS5rSS9XgbVsfjeB/jqcJ77DY0zMs6WFmHFA7HiyHkO/b6sebIPZ+ztt2D
pPFQIN4BB+5G7NtCaQ89AOO2uqPmkNi+Yq8NcrLxTECz8knOzTM2OxiTnus+18Qn6vKsskqDL4Ge
xOo9wfcx7agr8hv9gdDXYGL6ho9KWDeIej+Vt9IoL/P6NUwBLkTYxZjcZ8qS+RipzhFlfcpsM5zZ
hdkRozLBVBZgFwyWB5pRsXHZ3toUHt3WEasWl9fwWD0XBl8PtsASt58R0TPUfuHg8EmVBckcvdba
eBhBefXTTkQcOA0rAFq2qt8G0nPNPjRf/0uldaarAIL3BUVf0GU8IPtpI+FSupGQ0mvQVc8DCpBD
q6lRbys7D1Q3TG3N16voIYGFlkGsxYZ1yi0jqJOwTs+kzI4WhdXr/IHr/Bgz/QPPYNbRTxLLxmj9
xM1zrn735nroyyeFJW/uvmj9f52Z/ulcs1X2axJkUuoQ2JvJEc3qv2vlLKYCP1F7HPiorGcOv3tQ
GF5xmXGUSAAzELtgY8c7FEa0hVPLBadE16oBi/CQci3lFqUXanaYCLbFmS/ImGru49ANnwV9HDNL
AuTs4zItJz1964tfHN87Er4KgnBa35TyUvcjTz4CERqqfnqlzxdQCDe6+dVVLyWeFWH2kLpuRfsG
PuyI6+OqmKGCRTXaupHqg1osSC2XRoTcIF6ePxCB8EZt9soXo0ZbXyhmTqUX0ezSWSenoOHvWG2L
0Zk2nuFjk8Hj/EGgUG6Nkealiw4oyVhew3zOQbjTheHyvutYg/GzJYSlGyKW6YjF9Bsbapr2lwkL
QjkFI5L2uCqeKmh4Kg5VBb9+wDzLrq951wrhFYcSmwNE3lLl+zg62D4zHouCoPGgEVvvjlnr0vTy
u8mB/fjZ9MNbTwLJnZa9yl7UHvbkHo90kO8wb+4JdAaIm/s+WY9m9k4WuTHomGFnPg/NYQKgTdUc
4UuwHu1/KWqEy1I2dq8DNHlHAiGc8j0VjIJ4dQ1Tb857Img0Jtk7nZNzh2bB5oGVMWFQyy8mwpwY
n/Mr8JLQHm5txE1XJBe7OYFG70nTassNLg9ZBbpSmCBHisygIZlt2BcsE4Hzyl7zpJsGQ4kiHHMc
74IBiCapSh7wQTcarC3AXuR+9R8TkGehBlDiseP1jsTD990FdNafmXEgb20OG6hbEUQJgCNYFpup
f6oS+ZiC/eNN7U0pTgId+1V+G2aeJBHlNYA8XRIxMcXggk1mgrC6FMnpcV6yR9LMB4XDDRYEjPot
xLNbjbEVM8nexK8UgzmuCEJH1ucy6x7h112MWg8paScT2l05z46Rb2AzzbBma8xXBCbQG3qvTf9T
55cNPZHhy0ZcQwEJKmB6Xcv0Z/tcaTRl+jWW0kL9VSL+O9V7o1KYVQOn70iN9AR+GzRQcutZBKU8
fwTqs7N0iKY8t6rkEYYBh5L9GkdB0dGEiJ1EqTYPDPuLhZ09VUh4yzpDhZsiwGL9bdkEguEXqXcn
B7dzn6snWrb8SX1XSMms2nmMn4WdeaKtSeJbF9eh/5OuIe7zpy0cbi33tuLdoItXSBKoUrxEYKar
JCAJhm6+rDApTT8zkku7qVqbzWqYjjNeHyx7E9A9CfGc6fIIhGTHiv7QAuzKc6PcIZjExRByRqag
61ISO+BIzFd80++mvCibdJ+BaQhQMjiCm48jj/GZm3rpQkTboezIRBV7oUlcKiNzKwc0Db9Zlm4q
9LsiPjBr2UShh+rQLKeiQh8DHIv+zwbsJe6vQ/Mbdb/69J627O9e7Vl5xqwWJDHaC8f2PokojiQM
nyw/xkIFanJs3X/miJmc21SOLVGq6aW1fiYFi6Nk96E8FfyOBndq0rFPP2urfFbNezWFU8fG2SzP
nX7DM7fRqKjSurd19uhQbyhpWKZnAeIX9dj1Qx5RP4IvpEqPtal8pNZfahle70XOo9NdLQxJle3i
XgNdTf+bozVhpnLXILFsldA0c/v10Bz1ngV17gGyC2v5qvVnXJVH2PSY6lmZwdh0fo3qolbDyYa+
Qh9roA4VTKWEOYC+QvNIWUhXE0FNM4iwvR9zu8Fnv2s87pPSvkIM+0w06By5S3zlZyjYQ29U0wXT
zaVk4UwUXThJkOfLY2dooWCBY85hO58iNsO1jrcqunZGjlH7n1h1D22JTu8PrfuPgrBDzH5zTATm
jY9Cq4JZnx7vJXkqoLC2lrMI3/K+JITl1aSKYyUkuvAa755o+t4DGz/pZuzbDgsRLAA81Z0pOSzm
QdFyjj8fTcvchP2ABVt/6wz2GtQdmPN7nPOcwg+2qZPQQy4cNn3V4SFcdqXfZIQR20D2rcp7TJ5k
ZvhcT79uC44h1umsMANl+cdR/FwN8lFrUs4gbh9U0xYqcblDjHPOzWlG/xzlNWXz1GR62K4fk/VS
GH9ThElRANuBewfuTcJQtWlhq5xHOpx2syP8OBJ/9E+dyxVtVbziUX+ZWIUgrPwJgbHLLNn9YAKe
WKgBTni1CDa6xIEN1AgiWJxzeEcul1LYPYtOI7BS9aFJxAUiVOFsfV3G18ppjIkJPhHPdUt5kFIj
aThR7o33K2XEZ+4i9Jcn7c3J4vO85B+4qZhOIXYazPyG/WI8LVgWl4V5B7Qf9hGRvXFX7DWneZD4
oXSrfVyTmOVnga2bTUKk7umm2kVN9xytOWsh+QwKF1soxTglZj1NeGJK6MZZw8ZqDyQyTfOhNZOT
nJcTsZ9eJwKxCu79Bw4qh0WqRwGxkJKEpAiKYwNddanNBzimPp2b8Lto6Ugz5WazKUCiOgEfPbTG
R+9e3YQ2Td5LNqd9yYjh1oJ3IBLO6JhB0cvDwD9p5ke3x8TnNscegbKhRjCJN3W6A3AnftfNKJWx
Mx4Q5s5qHe0LPTmYy3E1O7/W2Apvg4Xo0NvlG62RHg1X66oG0VZb1Qd6eSxGHRLnjyAFXRvaS1FV
z6BOfYXDX0n/TcnlrkA1skbQZVo4GydFuvg9+VmyPD3SdUDx0M4Wg++CuNLtl2wcXyKgQNt5U4H+
2nlSoayxgXJiYFpjm7yBQIeToSU3FvkMgdN+qm6jrQe0Vu96jNV98ZFtP2p/B2eGrJxA72uAvdGj
Yw6vukK8orU55Vq3dXjaHCHq+G3Z+tnctMX4a9E5fQ7zvrYfzZWs9kJWDZ/zR0U329ItnsMGL7Uw
gXBc6i41Udsos0I9ZSBdT2t/LcA85tZ9XCDVIu274r2GlUG8JuDxQzWzK+RBc9r3DiHKIMnXAWsi
alDV5YmVux8pJiVcKOg8hxdBFfn4PM3VU0qTsMYY5axVYIDLTRq6A+wpGGIyU2yx0+irJUZil9RM
aLjnbb5r4Bt/LRRgCDn7Cax316Qh1UteNx1WOmBV4j9O+gmw8iFmv9etp2FCVjTuXffUto8b/gXC
sDDutn5dOSDhWiigsM+MyYnlZzPkuJgkEEJ/o4ibJWGsO34VcQIGyJRvwFYNIQoXtpKtb66B/2bA
klWANVZw6SqGBEmEgS6znSNPaH9mmmCMq5ik66in5B1SHFpeyu+mqadyUXcJ90DNs4FlUKBp8X7K
3qRq0pSJGT95jSghEyqEkUdO6l57yKz3kfacuLrYPVBWUvvOQ86o4taPRFin4Zv3aLZlC0g8ku2M
8aE2POX4PHvcOvHwX0uZsMKswW9LwPNPETPBLhCgnNVVFtHD7Md5ULW/JX7ncUh2al77Xf2I/fbk
6JuGiqttAomwA1q8K6AmYMyaspATI/0t9XGQt7SvgbXhgKdYlG7glL66uG3vqnJEroRKHxJrOTe8
ybq0DBhxgNJ5qDAfDPz4lVUdr1kAofRkRQ/plntVpisWA6ARTsjklW5dEkiLAAH2nfFpsRxWxFUl
sTDHkpHQvaPsIgmrEmvWWRfKeaRtr6JaUlmfYjXUIU4pKDkpixXWhEGf3BHejB1Vph1YYy0Re5vf
DPcaQnMVtNFxggYcA65c+ieOCVpjAfY6LZq1S5XFa+v8RYvvQCLyFrXlKsFERNYX2Q1sgpAuivp9
mHGAPA0yPlsoUEg9XtWcO4fo4f84Oo/l1q0tiH4RqpDDlCBBMFOkKEqaoBSukDMO0td7wYPn54Gv
LZHACb27V5Oqz1KvjslCPAOt47JO/ajRevlykKGYkpexwf6ad/kXiNjPUT+Y3OiyIvBVkj9WrftD
CNkb6bMqra+Zq15fFL7DHNYqoYihs5T7kuRUhZYGe6czr7SSrXneIiciWMOLMhXs3WdL/quk0Jdy
QKE7PDBFrnitwzGJNdc2b2F7T3OS2BXisuUxg0zyf6YEDOUnjT5LZzc05QWYCpWAIRI+AtWAyiMu
vcKiv6nsr1CRd8CFVjlQz4ymOHVdhutUEi7NOczHKO9hxp1ru7Q5dh3dekeF42QPVrAsRxyvwOCY
Z0JZiUw/YkjAaMozelq9WwXEfL+thQ3G1fnK4ul1pkdOkLmr0kCc0qI/6hJnMNNojiUQT3fQeyBK
Qr5rza/R9wlNffk+UOFGacNYbxxZ6b2+grzhDEZ7BrVAqTPkjXSRWYx9DFSCwgTnkRq6AD/LuBia
HuJMkIY7oxr8nnop/MUatfR2BFaxJS8htEReV0skK7ei9AjPCnX/3DstPsVIS7djqN/Tqo53NZHo
GAPGZkryYhWntu63kXofm3agZoy8MH6uEA0StlWih6yoeDgx8gz4OFZOUcqbNs9/4Sr0rOX5V1yX
KEMaEovGBC1hehtgV7iEdXK2teQc9qO+VQQKXd7b6JEaHp2B5rak9gWG1d3MuEmnaIXy8emZ8Que
kO3e2sVPkDcUfUrxPmUQwxB/uQuSqK6d+keU2HhiUtd6OEUnCFhvBTVhXmfX4iAliMawXemwaz1r
5tpnZbH9SFApt0JPQAGV7do0uTM4HZWXpLDG2Bx9cDJk1vu+8GOeHKN1CDc4T+YNt74A6iMr8gM5
/43CCaxQtEFA1hIlJtEuf1VMruN83eVsE2YY8b4VVvdd1QPqW1DBybce3BLEBki1VyGBbuKYqt6q
DcathY1Gl/ut2sXisqQZqowmKQFZHS6CeWMhv6VjD+y5BB4sZNbEfND/FEzpZ6DxmhnAxmftD4BF
dNY8nRnkK8kMOnYY/+H/Fnv8i5FbBJrYjvSjM3BVtBck7u8gal4606p+MhDOELZ2hlDyXZ9xtumT
iHmSEW0m9vDytwSo6w8OF9t8Sq42MK9B0dRVG3w0BsCi7VTzUzUDKne5jGvMIPRNkPGrdj3F0T/F
khhMzcRp1WimJJCGjEH6pwSkHgp+U1C52AHUfO8gv5YQEvVLYkBNnqWC22sCwacRCSKtWrhmHCbr
r0jj8DLoXM+tHsArDSezWV7zFM/tDNbip0xbx1d66R9Wb+6nTGtWVhC8V0PCngR3BuC6+S4bExsk
QS6WhhfTCFl0tBg5BjPZoMqDW1GNtWrT9l8UOcvBp2dbGadNJavSmhEP858p9lKbku9W63mEJFCS
893Gy7Y8F3Xv6P6sA6jLFafeNmbwGCRYXEaY7e3IPMShBKoaWUIx4jc84dZeJ9MrYobLcx3/WOq7
MnLkdws2Iak5KZM5brU5U2mV/9V6/JxgqYFiNulOL5Ggg+VEPALm0gzzVXeG/Dwp1imr2r3qpKx+
5HHLSkE3XDqZ+hhXDihEjLpdKrykUmby+OybY2QqSA4p/b4FwT+cCEMXfYEDZ8EaachVu/cegnig
Dd+ZVvt2zM5XqyE7u3TAe7rS0mY3Iyo6LeVjs3aS6nqrARPRKFOaxIxHGMKaiQVWu2hRjWj6kqft
mujdvowfXWLvFQrmU0yvYZ95jUUHffXdmBqkSQVTU7JRsG3BDrDoJavVfwbA2Uat9nZBrJSrW3Iu
4Mu4UQmikA3aJ3a04bzu6Qi+SXhHuiElPXkV+1qdTfjv2bbLB8ERDwM5KFwKZhiLS3JxM+JbGTvf
3I9zMCWmTKns/D3qP7Q/oKJ+Fot6wYPlJAO5mm2KT3uuiC98WfZFabCuOnsaHhhK5KuwEE8zSreQ
pMj11Gurf4bz5KstyOTgBzXtNQ1Kv46tQ6NQHLKZmtolSOTFbcBHy2QLJmiakr8ytUMcyTRbpl5P
SYDpXM2u26rqo57/UvVrxO85gKWquEQG6McBgrVSTy6B57PykVecHs6SY2805U0nNDOCe18+pgKd
pbLfWplDmTg1W4MQpLaVxVeK7gKNERmceWtKLUPau7BBrjMigxZxswA5mDSbiMVvJvwva3+gIbCj
szuNWLm4X8Rc/OIG33Ha7hX9NY0A4WCnGvi4id2R8HPoAkQ4T5kOYhIXxbiCtrnXkpVqf1ILWyQ7
09hkjhsHL1rzNtpHk4cqWrDbv4U97ypIYnTZcFlJjhlqlcTFLc43IaeGAnqjHY/XTDnO4gKSxQ2r
wq0ofZ40IPXiRdWN66A9bGcd26//q76WDysDLYYRc8Nhc/FT2MJ06c7ryakYqYajAzPpNJ7SfF7H
YeBa5t0uz2peY4qY93oH9SYtTgW4e9rKd4BjIA7chV8gMaZRDRwK452GcbpQdzXmDq5mWTAQQ2MG
x2sgJycu2lx5AMPzXiKi4CGjbyiKETkst4qk3ezgvsEGpmsWTzv2c2kHzOMylbNPPIbJU75Oda4m
HPHzn0R/Ui3CXRDMWQf/xDMHB4vEhpdJGC01lJ8JPqVMe5KW32pcMVpMyqtGkhn9aFDWgYyiL/bd
tmR6MU/kOmkghnUf5FxulOMoyhWH7E2oH8WEomErtzm1PWcQ/you8QVmpoxkwF7A7O3Rk6BwuiOz
5hSD5Hho8w8YC/OAI8neY7kgVLc49LDBu2hThETcssRQB/3TEYjfnp6R6Ky+gNUs0pG4KeJS4vYc
OuAk1LsMOLySam0zuMuzE64n2yBfEPGOhGu99OfgGsW0PSQ8yM0qaAdmRVs6V6D4IvKcS/slNumI
IIVFpcCKTysOt5yhrfGkSKgu8/3MfOBW1k+ruqnYLIFQupL20YD3ajTiTxjM7AAT9U5K2iPgeya/
bwmTOkBVG0bVEIN/ExbQsYUgHfNGYXaVvyROeJno2Cg/JfxOXcbGiX1z7EnmM8xwcLKXytlUvurs
M+cVkYMtNiNXVUuqTxS3BvJBA4s08LOfRPZRK4bncH4ZS5AiiEKJiqurBjqTceKyf+SQrAuahJxG
G8a3qyBroBHzOhkEYaBFNMlSYqHcU1vmyym5hTSHOmov86RzHXBOXWKdO+5Ls0yjb36H++exz6A7
gzCKyctVMv7WR6/2v0pdX4EFR226j63xtcmULY3gy+1i1XTBe58UrpGOZ7OKfns1elrJ0jaDvsOH
SJUjIxgNP9Fkib8RHHGc01gEliQ4WCMg3sCiuLTUlJU5tmu6g14CArbyfO1bbSMK/ROy+Uu3UDE5
0UVnOpU9S9kwOL/ZggQdFfVFq2JSIW2XrEz0+Z4iwMlJOOsMxf+jor6RyCOxDdoVZ1NyBFn3EJgb
Ab08U4w5ivrVK+V3Dxc567JzkXNDZE/NQ7Ew5pkvxftI+1SVp1mFV/NL6V4awmdB+5tJh0CLvvVW
3lPaTOTY/hik0VPnZalMP5KRsh8+GRbwj1YgNnGmtXial5gv45AeqHyQN5jf0mtBipv5LaJ/w4Wm
j2xiQuU+jOO1CDHsOIjpVeXwCJu70NG3AtinI9MN2jCR0ZdByYesZDiMp+eQpa+iLW/SYPkyb12h
fbXQKAxVcGOxD/P4pQhQPRrUqHLYxXC3C/AEpj1zYlnJq/J3OLYmnF4326i9K4Ic421FpbrNbDne
zREo6+rWEM9TGxz8IrrkTsSf6HZVBCqqPkhLdo7srZqMr3jy9k4l3Pr4OujcHbnkyL10NZWZvJzm
VvKGj0CyqA275AwMmWkRuDjQBvkaTMyIpm8Ohgr343UHcshGVIcvxwhcp1TZYcJqN2faU6lKijmw
diueIbhz0UJmrHAO8T+d9dzED6+w28ukW0L9Hy6Cgig9DjxlvkSOqwWbsD5pyV5uPzLHfpHjrTPd
sIBzno2pTW9MeLqKnwDjL48RXoKIZXYuf668b94UPegdWuMkPgjT2kr5X1co/vJS9PEzqu4GiZ0C
qFWYayz3F4yq8C2MaQPYyICieMrzS1N7DECwsVmKb6WQn2ke35k1WSc4kYK9kya9TiZqQ/+3S5TI
YiPRPJZGkKiMs0iz0lugAaB5Sd5YvEmsS0DWicIYaJc4INnFXEvecnItcAvTVXBnMGweeQQo1Zbe
1F+n9oAbbCiCkIWrcs5L7w4m0FV8xHDCRFrdYYdo/hJNfWSqAWgL0V+FO+IQhLfBkgiFuXJ1TczC
N9ntrAZQXpMzpGytly7X3Z+MSWBkyztV4ZshdLshty7XOzuqXNoDdllJmEoMiKDs9SLb5Sl2Skiv
hhKuFaQSh8EPOwpCwVD51PtlXbyOyaP7fB7KiasCntDxkeKeX+MmzRo3CFb5Vfsrvib8+JcSNyaA
EWkf76Zd+zo+CJzO6drmKFyt6w9UAQc7c+9+hO/lK6/b4ji+Orv6Cnp3RaRlIqR4w05MJlvPXkN8
CwM7Od/jJYMz0OdYiPqJ1rcM7YTMEtNEzpLUcpuj8h0HJdK51f9J/Vr7HBje1uvZdfYYBcSrflTY
hVQizxSduc4/LhwOhHYspigfDEeAkPzmVyx1hOe4+BXSE/Y5o11l2uj1ybyXBGHsLV9bl+7Hip11
1WwqIqIky3EHzKcRO/AEtH1V/E3vUAnwKZO74Bg6E4cvNo72QUu0lfrovniHwxVp3MK2Mb/x7HII
WnFW4LnnR6OJWydz8o8fhcy5mL2aEWG2p6Ouy/iZcB0SvPOCai2VdzI12APIcA703MobR/G5km6G
fq+HB8k+5NGB3a+adhyKww7d2JeqAy4hfDACvtG+hFbHFwgZnm3zvfS6EyEJNVi11i8hX+sffXA4
ZksoY4PP5AQZhfkeJLx6PiuM08NTbX03NsrpeDAFPKJ1DQ9nh9tVMc6T9mCqHGavcnvXKs+oHw17
F5fR8F59lrpv2EdhXNJyF6aXtuZHoEQ6hJkjLkHL7nF6GCFvwlNOvNzwO1wBgDE4tQX8ouZd8Hel
eqPYOIdWb2IDVn6CzJP+qs5TZWB8mzZcRTdWIgzSyGwE+DgMxi6OdVxsTFvSHwWnIhAge/PAWdDq
Dy4DHcq0deLgh+OkNViwtgZU5S3TAzs/6fjxySBDa5pd8jc6MhhWTWUbpBQickP10swjvV2rR4Mp
Z/xQgk2S+ng69W5bZ57a7qDaDDUF6DAEmaQQ5Gb0TlYP//OqDL/BZAcRDh4ee9pUvEJ7tYXbJTtL
2U73IXen+TA8VST5CGfK2ZA2g05jU48Re+18pqy1ZA3IoGmvPCJFdeDbbTv+8Cnot00Jx5JhFyut
b1anmdclDE4GDupt3ux4iHGhIYe/ZM8Id0Kya5rlV9JoQHzOVN3ZrrGtDVbV6MuQT+Z4sMpD2/qy
tLepRM32rOqK7SZrzj7T4m1cdImCNpbpzi8kR1zjzjO9WTmQfX1bhz+z5Solm0X1MltruyKdtTYn
Qi9blXqgdFeUf5m219Q9mJ0Aiul8qbuNDrLkj4+C75B9st5QxD4aa808w23h6+l24xnvb4UjKdrq
DiczcLDRFg2xUC+Deh3PrgzWoFlz/WKMKxVbZd5UzS9KtgVBrts1IWDITQIKg1UoYRSw6Ql645Q7
ceRkIBsQ6y9cje+LyUH7pPAj4RgKAgWzXsk00q36e8txxvnlOKi3jN0Yaa+B5Tr1SuY0lJKMWtUX
gofhJYOP3Z+IbzHw5gkIfvrPmf6PFAqWS2OWKFYVLj0VUhqDCwy6pOLchXGkw/JEV9n3GNUpU1M8
UG8N1yHMDEZBhRcx7Et6J1eltgf+XIDZkgP9qjHRU9a4b8yn9Bezo8w7UBEc4DcUlAf027Ajlnfe
Gn51emn6Lbp+ATc04xt8qzQv+Vwwfu8aJDlnj11P5pTSufjtcv4G+mVCNTpjiQ3gQT5dem4asrBM
rHAqvHaDueuQ8FjsaPkyatxN93HkXihz7UYVAqCvviyGkl66WRRC4B8ixwJbYGv1vtqcakxHhI9k
HMyPQt0ycovF3mYN5gXJ4BRQu0lz5bpRThNSWiyfOxYZfbrrDDONzYgkrxO68ZNy27QsH2vAB+l1
WH9o3ApXaXgI+bDe89FjIVaDXR6uMyyG4xXMGdOUWgYH8DIzlWFq1ezRE53aRR+gvtRRt6YJXxvK
QcTbfaRolvdwwoY7rq15U+ckxBAmVsNxyWzNGwXgLnVOpQydlRXbIzuXRS8RVwiAOFhs1iqOqX4b
f4yOOzmnIeaE52PlDGjp1Nc4VTrZ1SrSn+vQ8kHyVOBHKLBIPVWswlf0tfpHobruwTvGAY5PFoRi
bbOSrrXmqEWXlgcHYTu/OV/F5IoKiwxpuQudUumyHrhmg8RPu52PW01K/AhbvHPuQC4TCKxckGJ1
+EWVo0nRmbqvZJ9frYw2qb4pYREwy/83KGt+vgkGHKOazxCb5F1qzvrVID4GDoVBJTWTBnv7uvlK
Y0YTO65QmFlJ8ejvVM9wXmLPBBfU6e9F+SPX6765UTXT8480m+G3pfOG88mG14nXgq+t3fHwUEWS
fUXnGfsZkwi6/tpltYVrIg+HlK96vkKLmHREKFoIV+IopXeTX1O4DFYYx5XNLg32DDJM7hA8+oF9
0Z09UHl0226TWz4LtUFxgfREsB9znLdewgS/WnXkZVfM6sYzq8GI6CKIdd+ACzIEJdp1VLEMdHsD
spQUPCfLx4inT16r/ZtpK4iJdF/6P3J50AN+ymZtd9vJ+bKtXQuaXYfw0PhtTTHScNeKQ9QdkbES
GeUShBLWMj/FUNBYd5Q37cFyMVzYmXNyH7FfXrS30vjJre+p8QcSwW2FxM2/VID+wv4BxAUiqr0r
cXRZeO+9BjZO45vBvra3PQNuzuo4NeYTcUyGngPbQp65OvZx4hsrFTljwzvEFku8rIXGQJwJX/i8
4i5Q8q7ggDGWU6I6H8hjsaThT62Br7BEEn3lfKy66TtHanGpztbLgoHcme/avqNWKRncbMYYCaPh
Jlk88BtIYNygOJdYALyuoc35A//fOpMvHFBFj/5DJHyFVlxU/ziUxNYP0Qp2Hd58KV/TdZY6u7S6
zC3oWy4MnmXSOQVWZTMwQwy+iN66gk6OC1UXTM/ZvlKEdjrGPfZtTvSYGzvnniYPGFCRq75DgjMH
VMEDeI+G/U45EVcIEUz6dZOtjWLfYF4ohqNOlwZGDurUhu5URRdlvEkJvt+KdZ0aEVKjFmck9Zjg
SXmdscHPMHtDy+Mx41xVcoUEwlyOB6I91NjyXrDc8dJVZx4/a+Bm6YMOA1CDTwzu1TZsTpFMR+XC
k+Chsx48WftyLBgFQJNajq88VlGx5UDLCSC+mqj/77qz6vfpkeZIFg7+itzCUYaXXNUYpT2GYU+X
BgOZnUlYkOS2tdGW8SH6squR4QmhMNG3y+pzhCkK1EdJNyUDgfjHEWvwArQihb/jmd2hvs75fRpg
zspXqaIuAVsNHFout4yYZWkV08nUBOMucuRdWMV7MQs/hE47VpQqcznFG4jFFt9IvTEZq5qdfFva
PCbjH5v2kAxYFSiFEe+0hHMqs6gLf41tPFjDRRqw4WU7HdkFlURTfHdRtMF0cpWMT9BWFlAawpaE
JEoHHnIYdsKR3l2euVKuV7MuYat+bSvqMQwSwU6xli1KuyU82twQRH+F8bmur1N9mUbBPeNUlN8U
0rC847OLXhpW9rL41Jp5U0xfGfFtvJ7FZ8vKO9E/ldDyICk27hcMMsqn0XbgrCvPLvmce2UjYy8Y
dgaiWAUqIRUJX33GOQP2GvGj1GJZ4WWpzzOrv96/d1YHmUjftdRHGTWzrEE5jdlEnAXjhvESUguY
zChNGqnHxrjaGdQgHgRrRHPOrNUgKDCcjxmKDyPepkfJlgCih57QccCt9foSC2ZZv3zIXcpaPj9i
9adoaJ0IKbeuv3QILm2Vunk/oH1B4+Mcx3fXon2G11Z+aipRrO9HkV11A1gBA8afVj+h2Af9Z18Z
q85B2ruOwKay+l3WPunGwu9+m6M3TB8ehYi3DNcxxEnTH/tnptfInaEBDGSpCde57kScUEVH+dhE
l4JRzsZO1DRIGTYVCvpwE8pobhm4NQqJH1t3OO+Tpe8j4YU6FwM1YXVW7MIPHSYu0tjmzL6Ggn6z
kXOgzZrYCawsI2l22VlL6cgyQ6wP0xVN9cxaNnXN5K5BoGX2+NcWzIa6XvWtnFXJnMFccfbA5ZZK
TKfgfGg1pICaEWXthkrDMS6wkcVwv1PIPUsJ21UgcRmfGI5SoO2mxjYys3QvQURl9F8dR5NHLzzG
tniLobqEjhHgAjFegom8ghHcabgIMQJLTOdNOGs17m7TsfFXqdaz/Z/Bc5uwJEn/Al07lWbqBzbf
QSgPhBy5QsTts8RKUYqckaytwNJSrnrRETTUNsGIvNWZ/SaPq4fBqkR9EjnmnSj1D1JvPbeh3jM0
Z5dNzbkS+k8jhS80wW4cM9gqHYJBPHP7WQJW86RFG0AoRD3eyo40elB2B9kOX3MlTVz9xkFbr6Hg
zhI9vK2FMDbJzlU4+Z/ZWt89naZJoXn9lB0IY++UuvvXBQZhcq4RFaOvorDcYYqIJ6hcNdV9myUf
lRxqjF6WUsHyGPQaLpvKpsh3PKoKJIHmd2TNNKpyximUQp1Und86l76TCuG+pMUL/wb5HqcrwXWF
uF1sk7K/stsHdNcyX1hq2m6jNR0NErvr7FSM6U0OhoQBeHIAs0Hms+XQ0NEwoFYIfiDTda+3JE9I
wMMUQzfRWxFsKILGG7+chUZW50wTDRAp8uF1tHi8t03aHFLIaQVnV7L2jCHJ666xOMr4zyfqzHRa
rvp+BBLE56ior7IevWSl9UxHKIKCHAHIh4PI85smi8PiDuaQXNsKDepJSMS9OTgy44ha8ccw+sWT
DqscQCASIYS1hsobkjVHJoBnukkIW7O4gBWlHdnW+l00nAxEtpoaKiPg0y8tk6c/P0iFeVYd8c9s
eP8t6X0MbvW0nHO7q5qAFQ+R+uGcz0ayp6V+n9lYt0fB75dtDGTQIjH/xsY4dHB+JWt4aaE4r+yR
VaXoDwqNGyl24pQvTzC6LZB25/lSMRxKFG3bNtY3QEEiLBTWQOrC4VSmxGmQ9dMg+xZW8ExZdVcR
Bi5+RA+K6yvg/JMyS7w3ZrGDCMD8sNxrbegZSryrHFpaIpC0CIPhzRDYWMUfkucp0MeTmOw7OVKt
614Ap9N1IYF4C7hbqtzxeYz8jcaFjqOHbzPdlIHfasjMWrbm+jE7F2i2d1tBvm70bdOxxS7qWEy/
QYXO2N1Eta9LpppWfmoiY5v2h2bq/TRvL5pGktJwHrESnOrkXVtQkMvYX8NtTPgr72I/1l4bjRh2
h0KRc13rEcqSY4pt0oYWN3EYMykkX0puE/xngsZHuqJKjjMvfZ6jOWY4hN7H5DsdPuekhzd+LLQf
uJtwouZVy8gXypM/dBQlzehaTAjJaeFILRin56OxqTiAxC2mUU7iPXEptRopJ7LJlwRuQiCtXmwJ
bCl6/VXhHWv5XJRYWldjRGaJ6U7GmBEQGjWZ+LQS9PG5NV0hJ24gFa487RXa3OJfK/xoWmJP3JRZ
zDwJqxnUQaYyLSAT7NVK6QqW2TAtN+Pw3tifmv0J+oyq8Y0d3av0g9IDpJ6BexaOzD4/tm2M0VBf
tyI8NjELTJftMvDaYXdRl1pLHThR0G6T3PAKEGSlQKuUaTJrTIixkAFodlB6h1EwLW0Ut1KK5qlQ
rHWgPbwAXQUHZfqBybUyHq3ozqUWerHxWRS4kVsH6fcPDCadO9EWruGGqhM8nNpGDSpeNYzsoLFG
AEHtdKzGd9l2TkrGcDlzSQ4fkznYp9q8V8eeWhRB21vBrY6ZnLrXh+BLAS7NCOJYdjOz04K6sAnf
hgxiThqZUwIyjwLqlJUj45RtQo1sSJZwEAzihwEZCayh0Ix3nbMYQQIaWfSxucuswMyG10M4kaAA
O1BYGy6RCC0gUNzQaV2V825JPtBNMtRVQ17X/Gkqv6p8OveBDibHuqoM2ruOaPaADDK03DUENvRA
7Fg1r5iQ/DCNtlVRMJHgJgtq6qojbsY2/3a05akYr3F9NgDMrZxY3oaC+EcgnxvKtFmjr+pMD6Uh
HWrGH0Zu/6uxBEmzfeMAEhDcl1ULyBfYtROJaIr6Sh/DcVYFf5I5PCkjOiizejejeU8E9WjhtKTu
BKo7LS0SAHhLuRYwSNUSsrA9+qH83UanoA69IZDOxdbp2YVLH2LpizrmZyfXtuncXGYTSZuZjaM4
tylu4J/C++7NY0TYfxyB9EDyfBQEV0KsOTE2ZY2mG8BqOwuadsGld3QI+5dHbU5BvxRnMTR4kO/O
DFWiG76J+qFiKHy2RBtIFKZdtNMGG135V6DqmoPHfPisRt1OKvS1EZR/codtOA5fpy7zOJVeuON1
3EQ6CZ8+Op1pyQ/NVMC76D7/TQQp+U9u7fMUT25Xa0DUZN8AUGKAWkta9dkM1bsQ7dkY6gN9mJQE
v48pHmZVPUK7pFB9YIsUr6ZhUWcFMivCWY39q5n7dwZFHM23pnVrI82PR4n2ifQ0M4GG7AOGzrrn
DCfrPrg16LJGjmvJIn3sVO9V/9H102lO63vRz++yGp8EbUzk72Ftpj9ivHY0nIbjm8Q1LqlRkcjy
g2POT+rME5TcEz7cMeSUnsdrK6pu8MwY44Q986P2CPcKiC598l26yYCQtcoL76uHG+okSDtkvIZG
pP3YY4DkWMGLib/lrl3VceuFYfzSqQ69tDQ9GuZwyTCvM0bmMjQQe6NP+KFSxYBT8DxK2b2bnbdC
Du8GMriCUAftZ5cr1p8syJBaKaeqAogwEhJ07oqIsgwxyLnnQntVQSvBEoai0Z3bkkF/Qhcic/ky
M4Hkx6ceW3EeiB8r5pGH47pmxGNxn+C/uohCgAaM8TYuRub5Dm35NjTWm9PEz8auvSrUfpsWZ05S
lu8RlgHKyb2xaU4QLuknNp2z4TTXyVDdmBm8XOGtsuZDvQwRLPbwoPnABCHLlm8YykfU2RcuYazo
9rEpy6OlLz6LJiSE111s3euIJOeZ6awMQb4GM8kuYnxBmVdKuqAr2zfosm9sXtuMwIY+PmBAPStq
6UqRPaTjODRnu04fbaX4eTnwlOIma5SfKnOjaPTTUscM0rX3KrgFgfjlgISjsd/oy9dNizrh6RFv
W3nH2fQ96SdMidehrPeGkr6rfEhgWjESbuvlxgadyg/m4JBOPGyT/As+1pfCGH//eaB1pAbslPbM
0JL4oC4tEQZO2apXuBZE9zpTzqVQ3HQQ26EZz1Hb/ZtEcdEzySvM+n8rJdYx9NGwQ3vORo02pbUZ
cP1vrC8ILldt0RYcyqiN8UOx2kuhFCd9wrwJx2+acK6XH1TNXVSQDt6ckp2y8yPnilDVnuZcUXtl
o1lK/dYul1NHcChDcYSPBAciczvnSLuiV6JsDhILEESGMFP8BudLwzy1itMlRsSbt8Sb0s88gQuk
/pXE/aDwwMP6Fb3XSoeBU0RbPcHNA418SzOUGlJxIVaMFsMAr6ySfVO+QFk3BIhtxy64sJZzMORc
AFdD1XoN8RoZOTXHxdDGTKjstxplSiJON2k9URsYJjBLzGwdLviWDkpj+0cxLEeFL3tEg+UQNgU9
eDCYBx1OCAO0ZQVBk7gjuoQExCWdRvrFsJHJkT+AWIoo7xsJmJOt8SuYkaqCH6HEovuMUywL/HB2
+AFVkH7ZaZsnFU1GoS/636qZ1gNqeQWIrMOf1TvUztdMA5k2aY7tzlMGQZ9mSP2aXoKEU+PQHMB6
7IY25E4WwHariZgwbrYK/G36ZsYcU+OgUzA8WPTBpaW1k8oXQRQr7R9jeZGg8jQJQFvp00LVa/DH
Gq2BM4os6VISMhLZnrptwvYykfztdMzgjJWxmAUaGGIYAsQm+1HGnkop/NJbCuHKjsmacUGUize9
tVyJ4Vitdmu6KpgGjjg57Y0Zhpck6X2pRkIbuj3H3k1wFng9U5aV5Q0IYCG3cFJlgpRsI+vZzH+1
8IFOhTVvw+l8nJh/o+sm1YvV36tq3NMP4nWNzxrHvYoPoUdlXCyKFAs0RPwTem2rFnlY7TZmjakM
bkTMXMOC5an8m0jnzpRcsSTqxgt2Cc0xmZcY24oZDgGyhmMu/zeIN63exap5DPV+j69b/SDZ5unl
7/KfGRa5lFhJg4E/v4wwgVQwiAECLgXcqwgdqsCWA++w+WFLXA3tEX/jKifW3HxPGJ7kEPHY+BEF
B70+YwLyEuQ8IM/UuePWmKsT6AMIj+NuQbuq6b43f1rp2okt/6SWPCD/O/1TL3y1/0dcpFa+ycem
8YcgBpcmF/py1RbQ1w04E2uiV1b01LHD5W18oqzsFBGqIM7Z7JyQUWQtzqk9PgA4YWOpTojHqIuh
pRzoS8a1g0XhJkutD9acM+xXW/62mJPyvYUuZoinLS6zPf9/7M6yL95xXeTvExZaRb/VcQ9w3cHy
ZZFK2FjCNeeLySvp4PM0sR+gQHKYHjBQFPG0lrHsN9OzZf7EWYFh0aNcaN7ZH+h0hkKPCkgUxlpa
ZdHGuatiWYagAMmUw42CFmrUPsAU5FcFU7Z2hn+XwklTF0eUcNYCKxnpTkyVfp/hlK3eHAJ2sfEu
4don9sz4HWINW0mDJymdjxEJk5kkv4Dg1hK5biMFNAYPDZkAuC78o8Y6jGxvWVCoWd1o+Dxqedja
mEvQVwWkAU2+RIGDOsrUjwUtasiUD5bPNZwuoob76DHApNgPwb4HzS5QsEsifjM0BQHcx8ARKkUT
xy2c5uqRm48um7u2RkBA7m4B4dnj6MooTQIP3lwy9QmhWtakr7B5TqqfwYQxcef8x9F5LLeNRFH0
i7oKGY2tmDMpURLlDUoROaORvn4OZmHX2GNbFAmgX7j3XIuvlxOgVbDv6KtkL2GhSQXwAjtswGQU
VNaiCDHjYEr2xVuFLHRgSX1zYL5GIw0kLlqej4zBALUl60ljKYooV0dA4XFWh4wJkdsi51yHITCF
iLEgpgiivQp4BiOYrA5XihOjy00Ay5WsB4JXK8H/60NBbyImbd42apgaJNumITKqJ+IkQkHQ6x+j
TE+cGCuaxk2OscS38rVxYIDGmoxmZF2yjJmCaQnonRjhEj6udRbk1sKsMPHdjCO0PkA1fZjs0sTc
lHwLic1uDPESh9aNFNATKV0VWwg/hE6W9stZUxqV8QFa09r25t+bCZ5wtEpz02Ob8nrrMDt2Sb/e
tzpmxIAoiyIjN6SHgqKRnYU8FkkxTExiatm1wZPE1LKaQE7r2xyNq9K7JTnnSwttA/qILeEpeK2r
J/6QPWqrNqxgjIol7eQGfOgzZJB12KIv4qQP+2gHK3te9cbuW6N+04SdQXdzZykwz1DL+dcwY+bO
L9J7g6Wrzmb884L5H6L+cWll+N+jPwUms6/UWmi/VUL35d5HxkaAAdf5dw0jh5usJc3Azj+66gbK
8H/nEeoYB9ClZtGHU4sSQ448H5sMfGf8LyJnF/uIGdahk26bf4IeK5zugbhpE2JfTmAES4cRw1CQ
3HL5lrRXW/wEPhBTJDC2Sz7Zm8r4c8BHBLvylt3ehNvUuGXNWxTd+vBh1L9Ehqf1h9s+SvNtYmBr
snatBVFK0TsoSKl9FPTkHZqqgZVKhvy7V1dbnfRoM1BPedHXiEYbeKPl4uHYaMMl8K9gxzGQP0Xo
oR3UhsYToPf+BWGVmV419TIZjzT+dSyo4RnsPBilN0XnN9zDkHTZNUnFo/6qEybbwyZxkZ6WkB90
Nrad/KVps7JtkBVY4dqFF3MFIYyNut822POU21ok4hHHxin8iPXsx6baz3AAtyyNJLwPt7tHHRSZ
sVqbo4EAAABemm18cjlG9g0jwoJs4sjDGhaCgnETzCNmefKuA7kutgDo40GU5lIKCgcRcUIJ1i9e
Nb9eYCFcax4r24RNIpMOOmnFx+AxYjSSmzV9zQphgOFgHLivDPupjt668dE1AO1gsmR0cy4Wzrxj
0p3eM0kje5mYhemvGOakOHjF2qlWVf8XOf8YKHcNi9q5vnOZ3kiEvYhmQGYjxURdjuhwUiW6U7XI
CqqPzkb6ai9ns3WcnCfQRb2xAhApp3WiMW+nOMkIIeLI8IlU7U9ANXkxxzy4D+UXR65w3klw41L/
lwZAIJ716GcyXzQU8Vb3a5uQ4a0XPk5zumfNrSv+yhGi+EXKXSqXDeMX/3XognViYybm6G22fCPp
eFP1MZjjU0MPzAygfmYV4lGwQmu0exy+FasgfpHtZ4Y4BkBRj3mz7ROQUFQXe9e1+KBOpbMt9Teb
xX1b3HJqkpQS1FPvBfVAaC4KMaJd+ZIssR2k2AQYPTn2jduxb65EfaKjAIkTvyTASCbtrSgotVEw
4f4JetTc3rXo//U6e+zs4NUXu7hNKNpkAP+DWXiTUXIabHFxKIANCYpZyshdck0cVtUVQhvnw0Yc
XngdubTIJO0vIukXwCJa7t00ZR4Z3mXzyQvCGO74j1xsvOyzQoVWm++D9xOBoihYiYTRNxOpZRtf
rfZcz91jcVTqqtxbYO088xzGV35OwnVQ7BPrgjZ/EAhwBKBwZIUWXTqGay4eNPHubIuyShZ7VI0x
Us942GEEYsY3rRpt3FnKv0hFK9r22xitqdvjmizEeTb5Tc1ucLPX+ZdCJYcprNhxo56kE6VX3/Zh
zVN3PAFhAJJO9kT43JfcpBOWV0hLejwejUjujRhthuXsh+QYDMTOjf8cQ99UICEIxlqrnlZLN4kZ
1UlO1I8gnoH/aYQT6GDAwLQAVLd1EIqJtZG+YlNMt1NI5JnxFWr+GVD4d4AG1A+ZdLvtcxTpN3Y9
n1Zab4bZkoUfVrXOmhO2TNUuYrapMXCSCtibVxyic1NbkJeii9uTwhE2KEaHD6PWn5Hq44IY3rXA
ILNkXMP/3XbJa2QarCkhChUxA858Y/bxM1Gd+7EXe3MOFw2GQ0JZlctulcyA9ro4juncrPG4mfNi
BvlRcKg5EaY7NR5dVZGrhF2jjx+NFdxJN7115Ff32MwaB52Y4W/I+NxmjK9S41sgZOtJ44WLMM/X
9Mneun6P28rZ5wCz/DjbTIm98ylxHJiTADLQo7t7wPcilLu4bncmU0vXCLeBT4oL2MGQks8gaqRg
qA0ix2xxWAqL1VM/bWPpv9gOTjwzezWMQTwZdudifd4FLQvSvO9fp4rNZMDWnxSxW2fyJY3ceHVm
HmxYMrjzuQIQHrHvZIc7i7l4OA6rfjH2CqlIjcyWyCbqMv2nJInTNuYepXo0PZQs41aYbXeYc10z
n6lKGlQvprCOjmo3elSxhROQUcwzL3IXo5QpWBkuOg0G+1ScrKz8bLRuO4FNnx2X2bwwmvlavU07
PHpfCqLeSJTUU9AQVWw614Ra1yXjgUNgutQmhYUPr5EWHKj+EmT6EXvjrdd72FR/XdKdE5M14xBq
fx2UOkreEmymJrJ/U85FaslPQekmfhxwHhP5URWgj8EgiXi2EmFw7IcvWR2St0yKu404z0e9Vtfl
BS/TZ4ZtpMhI7yb/ilUgawGcEnajfw8epC6n40VXEYsFZhH+cK51/Wzx2uH6nHu3vzaOdg3ZE3Yx
dJHyxVDTV6XCK4aPz/LhRiO1KOv+fFZJgPR0/PYOdf848BwzM+iidNbsew6WHJ8bKPuu/drLaOu3
vwm0sFKK90aTV6tKn236QJQCK8dJD7aHxdLZ2BNz+qK7TY55gSt5dMz4OLL8a+DANoqsUG1fMeXP
o+no19Om6LJnqDwOYbgZAeeaCBjW6MNLFIcPX7I2VQqTvcHMOAfXntHKubmxwo2yKod6ZRJ74bkb
E8Z0iogmjeWpRcsbiWAzkKZL5DCQcZ/oCYjUfcFaFJcBD3YQG1etJQqUXHrFwUOmFrDw9qnU/vRk
7THfxKE9md+5D/gpZzKlWBgUeruNAwph967AjdTJV9SNuwmVTmyB5YyclVm067k3DIG+yOnVYcpq
s83lC9mjftTC8mrm+rtMpsUUvzqd2Mds1yVkqzFAjG8+LRPtZrqfMZAwMODkBkS4nNiHgukEQbF1
Mu+CiMl9KT0LZzMDcAK/MR4t7QiqiMV0AcCQk516c97HPSmYD7LhAu//+c64B7aLDlJfha3aTg0q
QktnevhpTZcB/SihRMizQxinjdffbD+6wQk9g1XZEnGpIUbqJh8NKwLoNiIOMsSSkam1FJRRFBJD
94hTD2kImX9xioEGqKdJpRWDZkfwnGcMmeChOJAW6y2ntrHNIYOG3PSlNK4xP0zHufq2vKYt6n3Q
W0YiELCzQH44bnALKHFhT+6B1v2Lyblry2iXsWFQytoaojyO0ASMGf0q8l1q0p6547TzI/dYVD8t
Ut6mtLFrpPvG8/AiYCXXnJMczKP9CK9OUJ4NfoBku5GWAL3dvMkQp0RpfFaomgtwf0Nqv02j/h5p
4l8wpNegmVYg5NxHMSZnu0k2qUIBSSqX7TCgw1ie6cE+t+t3GkkrhFm0i5B70fR3EMHcu1Gs6Ib4
Xf4DkAqAMrJmcAkhWMqvk7ub5KfPAykPNlb7TAJwYZzwnnwVJAxWx6bf6vU+igCmcTkerf4+5Ty0
tyBMo2SuinweKaAJ/Oegeo/j7xCQms2PNpun8RHyMRQu4zHcF7QInnU1sl2N1JX2NVsVzTOoqIlY
P+tbYX8s77r5N5bRU1Rf4/izHl4YvQ4PPb9M2QcrkIHi3npu3S2zN3q+snu43ibTd0rfCbkX7a4A
1VN5C9c/aeO/Hv8m61U3/2gYN8j2zTTeVQ3mkAIPn0grfsA08Tj7wXCF7PUnIfKgn1/uSOSO9ZtW
322J+OzDAPRUGD/Seta5bFGgz9ayNbL1CrlGdptiYFb3Wn1QZVvRnbRu3GUUV7gLXe0XCQLr0q5J
V9M8skA5mOBF7FPKyvKNb76LjpDoOM3QJO0tcXDzZ8fFf3lqSczLr0mFtRbTTU23VHg+Nqc/vBKr
qd7BkD8TKLcwoYQnDXcuP1BjU/ZCwWsfNrRIkV8McYSx0UxfqjnU3Yfb7wMKv4ZHBIM/wQq7P6T+
fhjPoDMqhFxsIpNTixUWT6rxNyjequnFSN9BTU9ICaOj256K9qx7AdbY6MmUv5GU+xQ3E/WvD4LH
t2w2qzPLdUGGIet50nuQpVcwUYfwGdLL/PFyeRfGLgzQk4KOTNBilRn0+yP1nYZx1fq2Jfvud73e
8cp676DqQwl42gVN8hbkP638nCATd/27xiyvzYkce1jiWCt2A1ck0fEvvQUszXY4uf0289aCHHoy
s9UuNJ8DeaagT7Fw2y6wh2+3+KfT9oGzsJqvBMKwfvWrszWtsG2WIckmPMHvRcnIu/215Z+p7mX2
TKZTWLwysNf9n9R4aamiWS9yD0gmr67/nAqWSsZnZp8C2ubaB+c3fhXWaWgvzIZTG2bLAgZpbWPK
fOWmmWLcG3ddnRoDyj2m3pl999yPSNz3/vQvtI+ZPCC8ylumquTmXBzGtvKd7iXQP2MszTV33MCA
PU8R6Fw80FfMuRjzXCz1ObKbz4ZkJTEVtCCJWJs86UOysLLfud+enxO8eCCbDCnGq1ecRp71UN2j
Djz+V9Z8RZBi5sPtLHj8+W8eKmKSg1DLRKsuO6XDOnR+huHdM35j489xXxSX18DI3ZDk12DPLsnc
jGiRv7oecFe5dGpEXuW74R8FtBlnGaHDxvEuZkU0VsbwKi3QLdvWv3TtTtXndDq4za3Vz9I5O/Vr
ll7d5j1GkOXZ5pOL9UT37k1yBfgu7IufbPiPlAejjjMj//MDsAPyIaGORNCHdUbpMJwA/5xC57dK
92S0a0hItWsirqNxB/JMi8C2esAZ98pHr2E4gX+g85EY5Vtl3K3gVGOz1tM1pq2xQRd0cnqER29h
8OeZLwxQHIyDihyj/Mtg2mRhqLSYuWnsKJkqwc39bZrrEGA/KN4yBqUcAtJ7Gb1zGf9rppMJt0Z/
T6t/8w2Gx1SbvW868FT9j4lij8FidO4Jw+4gf1LpS2DuLeNUVeupO7NpGzCZGy8RpgHpP3vFPkuu
3oiwZ1mrd6JAwIMjjDvoLDot4+BStOs73b+w+PCZ1ypcBsO5m8EFmChbhfh7mEpwKNB6Ur9wlokI
HGKc7TcS7R+BRKWMkOE6TtjqRv8R0hAERoTmkmijOXeZNpXQ6cZ9zoTzmufhl0iq7zFNVopiRx+b
X5dKc+l1jwT331NpMMOQLBcbcn8nAuRY0mvXwaE8HlTz1mU9uvtAgzgSgBmXrlwSIkKOdkboleeQ
pV3G7iojpLNqs5NulKCodEDteoAIFqA2n0glEhYIZbyEfG+h1p3Ra6L/TaoSERG8btcM7VVhNQjS
fWwUbFn+oHywDQvTGXVAbjwOJAdt/mBudZeRj7IKxrgWHozYimnlYlssufmyjdMWOwp9/5AyQUav
vhGqujqmWsa9ufx/4UncBirAumL1Ga6nDAGu24YhEw6HC22Cj4ebFbL4pNZ1p+1TYlQY7TpXTZas
o0qgM9NIb1UOm9aW4xmOq6VB7LdjBsbtiDo/FejX0Y7zZthLX4XGmojm5VBE7bpVPBCNiAaqnLzf
TG+NdQLVrDBY4sZiJ0c9AsfSLFWUQYHQHCyTVjhyDz8PnXnItJCAxrRhXi3E0aKIYlmaUQ3SpZOX
ycHAJsOlDyNfrbr4obeRuSSnpCHJUjLU7apqJvsEHwqLdzuOn4XAz1LPbFw7zweqjeIgE7SSRcAj
ZP68ofTvJOHcCJc4L/qKpHHvx2VYruUA5GzQchUAXN73aNfHQJdEw6vt2V8vXFq2oYW87A4j5wP0
ChJNxNOoY4Jha3+IKmvctrX1V0uZE/n0Y2XpTOkoxUJ1WribiD5fp32J6rtmxE5iG+DaqDbWTDpz
7c3SwXZO6BCUbRxCvXiu+rp81rnAWSuDi8Xd1dvltw3bhiif5sCWpNl3BUe8RdPZFQlsAwG6FyXr
ImxxRVROes9RBTX1Y8IQFJq2viEbkaembi5D9KWLsSmqDbFGqzF3CfXq4zXLSIngZJ76zec6GdHM
4d1cWzeO/lcaTBiUW+FHZCzAV5YNvuARo7LRiRdbeBcwLDmGRXLXci8/y6yqSMjsNn753k6IKl0J
cjTKrHynyOMaOylOEUwBXzP6fRxR+oQ4gCH7HxsTr1jqxgjJQ47aVB30ejwls/ZB63z0pmW9sQQd
vFeS8p4x8sb7wm4GIj1RUFVorPwmhoczYMoeIu5Yi+lOUaGZMGsgd/zD1AehcxwzGV+Umj5kk+br
SUYbTVjmsgVQiC/eTHde7jmbUBFMlcmAdBe0nE9jwR9xmoGaaDJBLQODs0ZqdiPLrtuI6MhV6Wv4
ot3gMWT4oIAZuahqYu3WNRNS+ul5YGq3SUuWybYSH1biXyi8/MNQ9EBYWtwjWSRYY7Q6Ez4wZ717
GV0ABFMBWsvwXJe6yt27ZGJRgwRXOGwI85viwFWtLUSUQOdPZm+1Y93Il8EbkKSnLnPYZcTYCMLu
Wc/jZWqxYrKd2FhHNSb0BCm5YWFaKX0Lw6xGrEtB+9T6T+XQt8teh4eBHndZe4y7emtSC3NwEBsb
xWdt9ulTXhAqYYka9wwqf8j5wYLEFsRGHVkcOaMwSUQuclMGvBo75ywV27iiTbI7D4oLW6MkRlHv
qBqsWuWvDcZ1SKX5GKw0Z53ARlmVDjuysBsWDWEcxCBGq7qzcVF4l0EhkW/kCCYfaRUg7W7XjTk6
2nh6RCEZXQJM+prJykucOa9caRtKtj8mzwBXJ4vxaNe/Ad83sSAUF4BXDztuWB9LRSWg//gQZuwC
XwYZPDu0VbfE5zOO47HhBgp3qSF6pkTBX2Vg4GpGtpIDEgTQU2ph0flqqr2lGRbiOOuhx3k3L4Pp
JnwsWMwteLgjUEzJlF6pyn2L2/Dom+LA3E24PKW9onx0vXUHKfSsMNE1ib/sDd0AnF+RK8qb6yjw
eY3mfaewfTeWiveFyeJLMJtALRRcmoxTRDeukdHtR1afgC1eY57ZCwcTUOCYq6JlIyDH4Gj0IcOk
EW0LIfK8ZTX2RlZpaZvcofiTRuJM39LUPkmp+Mz0754xUjw6RNdDdiBluF4Z9fA336d9N1b8ooLC
LE+NE5m7yIQooAhxKcmiW0jXvroBp7qbdoRHp/DhHeC2NSRIHB+sI3icPJkW4uAmNrVNPeVvM3Qe
wjJab00bVokgmiPojKUXzesp9GZTyGTcntiUItF4saFNe4NNuWsbPxHcZwQ+UNJndl6cWY90qtNr
ixRzsM79lO69ZPwOC2UQ18J8r/PnbWrqkbuQBfYaaiqPXsxCyeiSRLSneqeS41LkWeVzSL+aRJ2V
1pxJxR2/rr0Kfx29Yln9Zh1z2iAsnXXfHNjgouJuJBt5pI9O5d9Gw822CNldTkiyLbPV2LgtD0PW
3l1awe/Lr06lsYUkudSLYErFTnOJUPXC5jq1lg14XmvvfgsbKYT2hdxWHT1WMK2JFWTmcIJ+9nu2
j82jw3rCop1Z5wkB06Wl43LdiT6X+8vkkOkpC71663d07iTRmcs8A286IXcd4z8aMs7Ogz+x/fRN
3k1hmC+Rq4VHvV+1+NoNF1eS25IpVlp401hKQpJs8MtVV2vgfTTa1nyyB/9NTPqiM3mYqpAgQOUg
si4KPH/2yDk14qF2uY990/qQ2nQrhGXQG7fH0SgeFfkf8dChGQlx44qb9FSwBjbPW8ZWd2QPLpX7
HejeugA/uytjLUUPeu/8dG+3WJn6MJPcPJwJqHb5dPwabhh6F5E5lKWYt4IYfyrEG9b+EuMA0XTo
p7i7cvGS5cALrKb+qZoZstPV12x0+qVO2RgLB5kRVLOCrK8kszeprHuGN9BnBwz7qfuIXAPUEXYY
5LJ3b4px6zJm8JmzLhsvvkeZJGcrKh8NuvFl8z9apMZNrC+1IvsesXEFfQw6PWQL00v9VwnvrnnJ
xiioOQ2X4sByNjHPXYAu4Wej4mdL47L0PPTdyl62hooxT734opeLyn31YuCg5Lz8jm4V7MYWjBzr
8ZnP7OOLShiN2mxBeJNEfHESb07BAzQ/uIQDsAeJbRsPRpcSzOoZHjks5jHvms+uVec0fmW2+xsG
3TYS3Y70t62NqkZqL3qFYWZoe5bHdoXvWP3a8Z+XmAy+FCulAo92Mk8NPFJBlZs+Msd5RULBlcFn
EZs4HdOi4FaN8YsnwGeNjPysDthWh4cHLIO2V4JlbaKZsL3HNaYEAM2sirpw3AeUv42iIa8MPg1T
1qfBRq0SB+2rTRw8EQSMbjDWbVuKPIgyvY7vhHUAO8hdN6cQp9BUxhJKoStMpsnetzv/tbynCZgS
WvveWhajY+OiwRIrUZgtszS52D6TyzjTTP5nKxaZbZwmq0OzoxHyZyWojEoO8jimyWfdS+oNubrW
+At2CotEYEaE29BxIiPxraomxSXQN1T74JVMk+R5j92oCWGranByaOQoGhaWejm+WVb1nJYbjv2V
Vve/bgpXOzi3EyCWzkGH2XZqa+T2wZ5ICq+Sdvn/nyjmf2Yq4qsfj29uX9A1tRWHt4l3PkNyMPjg
9kGMs7XRHv3kfQYG52zFVPyJOe3k5RwVFcbcsW92yF+4YO3ulAIu1kmvkSU6h9jHRi2E8dLk2GjM
Maf+uiqB9i5oVLPQtfI1LCntotIgsTQt71UDJkjHnVMqwgcdEZPOY+CAEgn0DJfYzyzDVFa08d2h
bUWH85WNtNvhn2e7/bo2AR6GdJMN2U6zAQtWTe7sHbcaoETlck0O+K4RathbZYh1vUPVXTvMMj1k
GFF/hNCNxaDs79rEpTC1DjjYqUeabgEhcXDvFWMHdFeb1jSfE01F/+0zng9CVEsVj4JQIPeDOZzj
/FLBs+90kglqvG5kFqNlT9hMRx0iWIAarvPaJtqbN+C4ycloatzs0s/BNn6q3hueUXzbaF6UwQdp
je+Ipqlw2IsCALj2mvZtBbOCvXGOiRa+xiGzwSGoEE4XmPkh/bDj7cXapPt8GjvEOH7wYiXiXfg4
xKPAQhCnsyWuLPfbDqimEGEgRWoBaw4+7BOGFIsmDeKNxIApWvsQQH9kAIG6spae9zQmsyPHyLda
M8FOK++kLC80c/osGppRMmuY6Th7mauNHHqghYnSlwpKNAp1lKYS5Q36xhwSQCKwxUH/vusFMZzs
IlrOooc+I9KIF0OgbJCc4Ls3TcR8lImHPT4I1zEkYNRerrfqivFQNirfZ2XFQ5hnxdAcQVTCVzAi
/NhjmB3woRAAW+8sLuIxZgJRJ+BZSadSmCjscNtN6c9gUhEHDvaDMd9Haf+bE1u58CqDNOnkkpTp
i27U5jIx39BafbRReW9fswtVyUyrgb0/hsiaXBKnGFauexdptekRIEiH94wY6y8ZwgB/f/3aVgxu
U2tpNC6w6TiZGdCcAsyU4dt95Xb+ZNTueozt1xL91hSLH7dGPm2rYpMbKC0mjRO/JHIgi3hCl/2H
XjBtJfwdbEQt+m3TOsSUKARZ2khlYZG8LgWZFxnVdAefllG3YL1metUqMM5ODg22162j1QztYh/X
4Z12HfxpEIWHwLTWbhkbcIOxEQQmW5FojVEQYhbpYUwyiuraWTpOmt6WK/hrI28P6TBm9uYppuUS
soSoCLJUMkDs0i0hsD40p1Brfw5KrHEYTik1h6lelRkeOeS1AKlC57JstGqrRUgLmigdZ6GazWhG
5ZJYB7jCg9Zsow6Zmwe5vs58Y6unIRyrlsQnH8zwLI7DS4qxp901DgJXAcWkpWvpiwinjt0+T6K5
lMj6hEnoAZUbw63sJ5YdM9/q2Kngt2+1r4ysJb11sATAP4nT6a5L/Q48lpYhD7EU6Wi+7PpcdaDO
nAhjfIqjqhlgCwp7IjrWmG4qpaomopRlVOhtTa4TSmWxEwRlawMs4YR6Lq+iLxWE73RzfA9RS4fB
Odpqxa6yUMcInYDkMOHs62eaS7EOdFJOxoCv1aNoYwHBRc/IT8jhJW2rcyym6yzEa4KB10AzEKsk
3EXiUpVk5uW5vY8Dda897vdKquxIUvaikCZbbNdFMDMM2lNeIrtNk4hKwwMSaeeIGip94NskY6pK
3C0n47tH1l0rrNs0x7tKI3zBYYh1gGO9MmuHR0KOh80gFcE12obKnhuLspZkshTBx4uRhRGa/vAa
zVoDrEbJqPcLd/5KHt62uCPNz5di90taGUykrO1WvfdctTwj2soixEF7dwOOINv8JJUI13N1sIL4
kA3qi0cMjrUEUwazgy1uyC2Cum/f745F4AYLt+mufBahEu8eQeA2xmGWpJAYsU8CusnmwSElfBAP
dElBijKjuQSlsR7nWI2sfB27/NY2GEwizcS6qj/8UKP1kryYNinXVTXcXcKMmGvzdBm5WMqi+Yfh
s1qSgfmN8vJet7B7xxyLQ2QQbTYZVDmxZLKd9u5KdGWwbH/LoriaQu5sVyDeKYh9gdZ3k2htZndA
s9B8C/UcmRh96tJt9vW7FRnTvjWwCec9SAawrlAhtIgxdH9r3XRrlxXGwoqKXGWzJ3bAkk2og43i
eilM/8uzGBB5Q/AszO0YGXeUFH8EX8jV2MOrdxtyAi102CHZJk82gxMR0OL63gCdqXxVePbv0/Dt
yoCdncZoOJmDQwY2s10bPmIrwthUZhMDZkbdrT6Q30ycGNCThKlMF1w5q8BeZC50Dg35VlUa4yJX
3kc4tlRiEczbVJPrYGWSFIx4kFKiJEbFHIGh9qCwmAiTuhFDF7Di7850rCej1b/6Lq6Rk81GQUbv
lWO/6UFwY6p1IjT4kEUW5zXPGIbMyxaM0mByLNmq+qs7Y8H0+V9jZwRE8ITX2XinNayuuYdErY3S
45MmhGG3te9zwvow4ERPjux2Y4lMqGlYj+gOz2Aq1HmGuADwAGlSgp30UfwsNOFDHiQJiuA2vAV0
M2kaX0Jh9fs6ndk33WKyxy8R5w+bOZG07J2UyAUnvK8danSGpvqbEamvRHPfnChcwA8c0DxxA8oK
qE+Eppp8h25+iw3AGfCjPzVic/EWD0fkRktmqp8pMocGwVOLxdGwEmJnK49SmsplUkG+9CWPYa10
XnoxXWxCBGigQVI781lnbijkOpgmkbXO0eQ0NnEINbEDoPD3fhv/M2j8kbLqBEz1bKc8x5ArSVhY
lyFxzfwkI+Us+h2M5NVtnD/pcw/StTc5hv68eFVKYjWn+jY6wDOqhQtRpR5ZGvNPpJnAr8jnnSje
P7b7kEZ1BwOHbWz0Ms1WXmne8cPiSUAXlk8wD/BuxQZBTlFv7mM+6fXggJMMsSjKeGYVkqw4Rpjf
Whue5qyRIc3tb5hwmiF+8CbY7JqPrK30tGJNruk8eJbGytD+hky9OX72nJMsb3TGDRRxfDZ7Yk+E
C9+1GEGiJvX0bIY+855gnr7Dnw3308gRBVjWW1aZ/24N2bsfIyQdfUaAM2gvCxIomWH9qAh0Sl3g
H7idefwKr8FXQYUZx0g+piH+BPhu+urfNKU1On/2MSTDzhQyUDUmYc+XjpuSjJH3eP7cPOmT6QIZ
0dxnTd6+muxn7AIqeNcWiFhLkn8q5kgrq07GpVeyP8ktap7Shuleq6KeX+DXODrvDaEeuL4CNj84
LYi5rjeJC1LbnCY2xMmHXTEUdKV77YoSjYUIjGWobzsFuTPziuBcNbJ5ogo3toWJXiuJcdPnyJLR
TyK8Jpcs2nYEjPFRcn36ZmXumpwR5YjCGvYm+0lnlIAuLSz0yF/hIJFIPFKqivxJS2BUpcNoIm3d
dwh+GVqiXY6xKjI45a2tl50EFV50hvfkl23NxizhRI/WVcF22es8CHYGO2Ez46+bFpQK0kgGDaZH
RUQu2nhNX2OQHMJUQY8af0oEn3kxfhlzNlcvQPtNzgv3yk83OhpK3tRYpqxJM8IDt3E53gsD96Ua
UKh5Kcy53HKZgJRMILeV5F+wijxcoRGa6t9eansb4KoesDzRXaDeMdAakctx70JSco2kXftZ+/Cd
LF2lFguEXBAgP3GB1mHxAaPgURQdmCrFnIB3pRQhBawKZi/dVRJRwIQNa1RWg3KpDdzPE/uGRUao
b2DLrdeZACklwEJlP5tN6qwtl+WoAPqecoYu9BR/nXbua1Nfl5IIHocK06nrN0T8BNG0d5HgZKim
LSPkj9R1wIXhN3OHEh6czkpUz398v9+bdi4oKtmId5M6N7QIfULr2IqBXD8XBFQKUwVSBmaQaEnI
XLWIhcJA2RrzZrkjmftmKee9CpiB6QKwnT86ZADr1b7uhp1yQAHDd82Xw18WRO4CUb9PQadj2mLF
KF5FObWnhkxsrKLDpjHFlsHcVYxts6iZIWK7Jx+QyLKFJYB2m5jOuRP1leH2z65nQuny0QO7o742
o6ndmxnSyYLV1lrOoo1c4RaZLOYWdlyz05MkmYMcdhF+zQBMM23gNWGCajqSRmuvIN/SqTQm3INY
1qyPD3rLaKdAlVBV+2YkMTMdurm95e7M0H1EcU/9YGf/UXdevbEjW5b+K4V6HlYHgy5i0Pc+SOmd
vH0hdHR06L3nr5+Pqmt7gMb04wCFLKVMHilJBmPvvda3CKseIGFooqayqqALATXLMhmijN4lFRYm
eZsM8CAUj1nOZVqyiUw91WORTe7qwrfv3Ha8cgLyR90EpTS9UMJyPBS/BHeRSEo1w3wvh5fkeu66
zJJ8ZdV+sh5SPAsDIBfDkv2tg+N8im6HyZE7R5Ky6NBkpJfkip1JTDF7XY1qs3WMu9gsdwoK2oBV
/RBO+bPZZv0+dYuT6wOesQyHpB7TIqpiFGsCNAgbmRhrBZXxQSfvV5NBLVRu+cMINRipyn9SQGfo
CPBmJzVZuC2nQjROMEulB6k9+tnZ4F1C4X72niD8Gl1nOWCkQWIweT7A+i6a1k487wYKYcKa5HCd
Y0CItEBBDW/UWow+KZhbRN9YPliqV0iaDQLyUlu+UpG/l/E8gulEnz5XTHmygWjZj2bkPiFfbURw
xG3RY6NAVOP8mjhA60LnY4xP48Rt0gqHGzi+jAeCm66xYbhqgYOsDwBb9cw151dnqjxioapnApjd
a1R594Wd3g0GWTIiNN8bt7wjt4ouBW8Yt2z6scxofToOkIeABetkGXL7y9szlz8iZ7oPG6TrrZ3f
T6P94ExzT/sLFs3gmk+dk+7ZwDO37nFUViiL+Wdj/0xlDmEf3QgBKbi65ruq0w91/2KQaem684lk
EnlF6w6mBYCzTtHdbb2532UMW0OHCM/axX5SQoyU5nSg0xQwpSc3mO4i1ShZPJ1LkkhAV2wx1I0S
CMU8Ihkut/0MT09etUzbLL/njknkNlm53ThtCwBpMfJtcp85IABhagwS6bBvuChnkIxm9hYyPPLT
r0DX+7yLLxVLcfMr0dy/vY5eR89sqjYOsu9aGm8pXKm6WCUMy7fs2hq2SSg2CmMtEucuirJ3Pwte
mALC/eiZ7Wq0Tv4moKDv1cy8jC4Z8rCAf8I9+0ToFfpWG5L1E0udJdcuOs2afeqYn+biaSzxQgqY
03Xx1AyujUoZjqommsQiOtpXxJYwJm+t4j3Fu1OwB3LaAb3ieI5h7mfIlUyURwF9mARAay75vwJH
HFdXTvZRR7dp19Ogw8yKAaZjz05O6yrC8kOmHn3bT7O1dkTWh1zgyIDmDiJ0FJrXclmYKkXvEgUQ
rz8X04pmy5UAxb/0Ai3I5w1F3UBpWlNZB5F9jYnVWke0ijOtQQ0wEC6jXU6sLUxeWuVuR1lJ24oZ
FLNvmKgoCe0BUiT7QvsHCTHXPaNAQQGN2WlVFea1jdYlS66diilROYefrUMbONfbcZ67qymllUdO
Q3/NnuZ2iLF9JSSWswOENRkSIotYITUqh/wmBwCZsXjut7XW3LTdXWW8lphkm97D4hFtSkLJUsB2
SUeBXiaXJZFdI5QdBcWTSg8dPjnWthMFS8sxDs4B8oM+/xDeo0N3NF0yU1VGMFHEfQ6dtMAxYn4F
uYB3rKoX1XYW25dCb1yrwC4Kz9PvTeprH5WMDpL1kqu6hPu5uH4F4JbJQKQLDzimgQk0IKOyT/sJ
10x+oveMs7o6KecdAVrmKJdUWLSRAUtbTBCJ1eCH1wnR1Lh5lyUbnwPQB2SSU/Nqlu2b9FkWE8e7
ka31WsQaar5JZQTcpJRSXIcWrdW0jJh1G+lTZ1sb18hXbd4+tIIaxprAAtr+opzfOhLUJDbCinxc
vSrjwnmShKHJugnf7AKTqNuBRGCYa9w3GbKdMe3n0+ygFO5dt0O1ZLeHjAxRcC/weEj7poTU3IZ7
y/gI4q5/tHpAM81AjTO+cLMR3fTkznFw9/2AMnw69uzkfM94StMxvAhvwEaDtP8mUOAs+2w8MSWp
jrMJjcnL/fxUDMy6JtUnt0yP9VXjBWKrjNohdgAKx+zhXlbxs13Ww73RKmvVW5O3D/qeJM/RuURO
qVAjlSUBDxwFmjHpoSzR/nChHHD/TO/ak4pDaw0HL+iKp+XzhFUMFmJc11/8wmHy059mcWLa3+89
Yj6tWBWvdhPeG41l3xVthsWN7/7+9Jy4LkknlVpHfcf0qy0rCs843GUOgvKG9sHTgkpp8ox8SKvz
DoHgCrHcOXl17YK8pcq72LUxbZh3Fy/hnN9bpqdumXZVTwM8z+9P07Ghz1/i+skbr7q2ZKjevvv6
8ejnu6HAoDt6bNCbEYE8pnANX3XZj025s6auhmfVG3JTom56KAr44o3ltZz563AM7Z9yLGnWqlbd
RxqRST7SYWubKLjxWoDqQ2fVV0IP9amdkfvUhMU9RUPiXCucGA9ei+LAbcz3obHjC+02Qgrsyf2S
9OjaW6EdcaeSWt/ETX3rSBBp/MsvdQTsWviqPbX4tep0oFAL6uk1KufP0gmrW7p//X2VTTeaO67t
MZ6eg20DFwRy12SdZkPBGjO7+5T8q5UynNeyQvCb5Vjj5rJOtspCr2OhXqAQMpojdJmrCATFbkJU
/mCQlejBIwvNstg3sh05d+AeFUlbbmM3eFgGHDvPDvV5Crs3z2qbY4W1FR7TeADSFjoBX2mlcelY
yROai+cpSVviLcfD1KQSVVSEQygz3tN54JnLPQM2GOqZIL2pNXy5uiOKpQOecJNkgMob9r8kKwD8
/n7IPCRCc5KpLbXv2RWc8sKXw9GN+3kTzAo0PmfQ7WjLzwBY28eI5A9IoH2xYoIL6aIypPN86xLh
sRq5WulHNf3a9cuU80Tap6IskYG4YqMEQYVpXb2NPpkBcoSKPsMAnbhXhQVg3joaCQMQEn7JMG8A
YcAzNocfrrm1c3aHV3PkbWZG3Gthu+126Dmco6fBp8XbcBowQ0Xthx11XP4qmY6hCwMZPkp8PUN1
E1duWTd7C86btwzbQ1pYc1BctIlOna02MBwDSkDNrHxj2ktit2SrSs9oV+oQkVDXRx5KNnSugzAR
yMyyXrMvv2+HPDiPLlhslbIFzurpwF3DPXgJALbQa6c3VH745coI8ncjNYix+UO0sn7MS0xITQvw
11UpLUchrwd61adp4j5eDG11tOBGqsyf2RYKShVpIBArwFZwP9tXo6TgmsyjB2cNb9SN5uNeSQR2
bgJvieSmtvDUAYhE/kJzjF1A0r51YOgR6NKPBupp1OH91MF+ajqvWIfMLRkJi/Y6FibkcmS+5ZiZ
D9JCOBhwPnwKmd+kTrwyJuTStmMM5xjaCmNYxNrNZIy0sypENBQ5G142PlT2xipd90R5jwnXkN66
4nDsUzvat2poXqUFe0NgsnBYIWAIOelZLYAad7G2wy7IPerpoG/ZnzhRtaOpgszEEvHWnWK1q0ab
aW0v6vIyheCTTCBn4D5qJrvfD7gpIELNOcq7d+Y1CPuZTd9ggeKWmk4QxtoUydby0LRM1I0ZZTnK
F3WwJoDWhPidixRJZ9T1R2Zm1JFlXBPs2IuzLaK7rhzsXex1yRnWZ3sVVnWx+X5qG0lyvpptiFAW
F8nVDHBy0WnSsGjpDuaeJLbQaB6xEFa3ysH2Z6oU/xhn661nm7dEdeNf8tr62C4PokohQQm5i6rM
OShl+nskKPFPSAFYuep0updoDrZDY/1shfOZ1Fl11NptMZJoQcpOnrAnafYhO9kVMKL2kZD3YSvL
tmXIB6XbLtzg7KJUuGpcw7zR0oI3lRKG0ul4umSjBHOhNs3oqK/cRzSayMlY1xoKatD6JFfN1ryR
z6iZIprgn5IycjAa9+jKrLgMHfWsHi322gMuLoAbzqmFjRnVFDudiU4uGXP6U7ohhNgVT3pYpIEu
FOmCQvtQu1G3jsIC846BHDE3EAMawPm6Wh8LJ7CfS/Kc+pwzMPcn6DAxPo3Zp7sVSuBV3YAztqiR
NQWNuOv8RTNC2K0wNoWb0WFyYhNtHOlQoZkcW5xQx6TSmy73h2VZu8qF5zKxtpNjYPTJUfQpr5tR
9kjkPs+jQ8zOnJnFjtPpRwsL5jJKuqtuk4HYT7jxKbsgfF53+6RQ3YMuzfLWdxWFYMg+PgkOFAHh
0U0ZNBXboGzEpaQse8jKnB8lvArV4nSlBk8eW+mPR2WQJNdC9Pp+YIRAqgrdWkU7/hTQiy2BZByg
cQK4JuXLfJVj69+1nXl07Lh/WKBHXWh1KLwsf9fGx45F9lzSK2E+2OcPqiLNJI+GWxbc44x58mza
lcRtRyeHXK5Uu+5x9g1wUssDfw86lTCfVsRLW9yEYko5Fhm5iiyGb0UlrFO2PLRR/DThS9p2IvQ7
+NJ87vur8ZAB7Ir9O6q8fHG4PtJwA9oPDeDy/fD9+e+PWjm/Tx277//y+e+nllhCiGRHwLaufQa/
VRWT9MjWPksmdWkg0OJujXeFNNdjP/SwhlkBipyChuRdiQVFoqDwuXyUKm9nN8DSP/vhZcwN5Ohz
YqZrlS4JCo0ILybcwcv3R7wB+mg2DfgfFo+YLdixtrQ4MBd26KdHqPpq5lGb3jag2IX9xRC0zJxm
uXq+4U7LA2PleaMCPBJRn3fnlH5sFbDtqbsagmoe65s56fRN7qCYjrXHGimrRxsX2y7oX2rXHA5G
nQwH+uYC5FPqvPVCsQvstA/TI/bOXuq/uibv81CKFtxEeIdqjK3wcgS/P2qXp98f1ZJWDtMaUIX8
neVihyy6YC9kOYOq5iFNEnzDM369CP1F4CQVr9OKm+8HkKF4bBv7OAmxtwK/3GEcdYD8B+0B0mCZ
OtapXh7iqq63QjLacpz8l47tcd84ZQwyR/6y47I9/vOhxOW6U7FJinOterEwTpHaQR8g+IRljTKG
MXLX6E8tGnIsuKFgE/01RoF89miQcRNY5ouatFqN2TUs8W+EjeqQ5Gg8QmZlPEUztssoBHScDfXD
orDpKGRHw++O/SSc8/cD45Vobc8VVJU5yH7AK3YJS+iYYksIhzlButyXVqhKJsxkE90OZBLF7La/
UmquusEQ5Co/33ioJg6oYNSJ4e1BZdS/si5uyrq/xJgJuKZZTZMR39M0TDRpnBtUxvDYDNQVdhr6
DxMqzmvZ0h2wUvbjwnDS5fJRj4nOGQWRggi546Oiv3ofuKCIMrsBSdRxSwO2YRSEhMy4Wi/0Swj1
Eg7EU8N6nftJHes01SjgqdRwWII/811S17ygfImFVXLdsM+pIRhmSBA2jO0PrYJvP2IJNyiyVmYO
7dcD4bUiIohS0VLmXlyELsjrtRPxOCQoPHoaTf70XqGGucbXEV1cEBnHqBb3/OBL3KtpLydI+j6D
HBQp69TLID81tKVqSK1rH2bmOm9OzEYJ7Q5pepQwK7PIBaToCRwXoXlPp2Rllt7PWFfUNL22bseE
3CY/aVJCNwKHMD6Lbkto6bu4IOohG2vKKmGd6X2SAbScFJB9ciagASbSnkPmm/LTjmkoDcxw4370
d9ZYyXOeqoc4eoi+/Nk21jpvxw2YpuhZ8Gus81mQzk1e2rpsY83K4aBj8g+F81NotaTmLaa3PHwM
EvnaOznT7VQ+Fgr6VEg06mFcYoNdWRzaDnNRJsWNF1G12Tk5Iuzqwm2cUDJkMwbciZGaRMKy7psK
oIciIzLWdn1WGkF2EykBOaujGM76RyFx0YuavEQAkjkWMNohoe2aFz9L5aWSiPJm39/Ey5Ikadpp
FOGIWjEG4SGCvSTz9zS0QpxiWq16txvPaFEK9qToSedwhztArIfQKPcjCCAjspbAhHZ6TQ2xMYzK
fAj8fqFDFRQqOJIvCAvvQGJmu8LsIMN0QfQ49B5KjCraDb6i3d2n7WYwvejJMt+E28uHvC7iJzDA
xwrq8FXZknKNoHN6DCcbKXow/JotqP2o1uSBSRwSGw2+nyPPLq/zu63uwmllpbDNtC7oXUSh9ThT
TQNsYixUDkI+ZiEq0byiVe0UzNeNX0N5tkPZ3LSpgXcuXRYTdmfbKBLxvRoKGpehSLGJQIlB4T4e
wqgbt8iwYroBOniWPuwHIM/Bphm8m5Hxxj20izffNPpPKZailnrdWdoFsy9fdNPRDmUfuG6N1Nn0
aHDAxhOTqkujwLXfk+7Sj18EiPZ/3lu/b6GlgZ1uGPDepsotbpo8aUhI8I3199NsSsub7MUECbgO
iMZj52fStTRuyZbIQTk4wWtO2pCafbygnbtt7KzZlwobN94rAgrYgVBgwDCUgYovYnlAEzJtzJpS
Dwsj0F0bOkfN9PE+zgznvvDuFDI3et8jjgy7YlIiK7nTGQmFECIRoaCGRFDWFHeinp/TwRgeWbe+
xAgGpHfCYJcLK3jwjKuZsGmufDv/0uWTZ+HrGuzWOiSjwcZv2XSOC4dSX80G/C6I0satXwSoJEfc
k15ovmSFz0Q3b2+9CnZUkQtjZxQoU2pLoAfO0HCabWlue3+6i6fOOyn1GgZIl+VE9o/XJGScuiMR
KhTE9AXJ8bGmH1U8fKBD9B7mPttoWK8b07P9TdqEyQtL+pEsQ+fHWBMm4jmAKSamJehYKoRfSANf
CtfLcFETUBwM+XQfGM0e6Xi+iightzU5g49hjZIrGIZmg6OZ1XlusFoNI/VZdPWhBPBHGwbzhRYv
s9bII4QzjHAkmb3Yta6DsS4i+hUqKDoE7HkK8qnRDNiLQTZce52YXsEURZNVn/I4bEDMIbis4hgN
SwTTFiiuBGAi9adoWnuv6rFZe6mq1kYAjmQB1p91hv8ni97JGttqGxgCNiBqdNjikR2fEc6SSz3K
ceUUzwWSPbghRDhUTQNBSFnD2jN6vQtcqo55wq81uknNdQ5tyeYDmnH2689mqLJPBKAlbaKIVr8u
bgXnwF6rxVZYu/eiRK6APrPZhUYoz2MGdd8NQvsGzYhcOY6NUKWNnyh9DWBxdnU2Cq52WTsEHjVF
eBp0/JlnDPTHEhwunV8wQg0FqafSB97g4uLZTbX+/bf/+Ot//sfn+L+Dr+KWIhEXQvPX/+T5J+99
HQVh+1+e/vWxyPjv+2f+8T3//hN/PUefddEUv9r/9ru2X8XlI/tq/us3Lb/NP16Zf/1vv93qo/34
tyfrnObHdNd91dP9V9Ol7fdvwd+xfOf/6xd/+/p+lcep/PrL758kFLTLqwVRkf/+ty/tf/7ld1OJ
7zfqz/dpef2/fXH5A/7y++Wjq7v/6/u/PpqWH3XdP7SjMNMqx7OlqdTvvw1f//gKAGpHKOG4ri3c
33/LCxJR/vK7If5whHRtylpJk0S4Wujff2uK7u9fdGwTyakSwhLC0cr8/e9/+78dw38e09/yLrvF
BNg2f/nd428p/zzUy9+mlNSal6EharrS8vg/X//8uKeXxneb/8u2aNUPYQ4RjMkdKgEUzCapghZR
QKk6UGduCtJmYFmbTGGCZIAp9syW5jiOD2bWs4Qa6340ULKh2mMPxf5z5+YWOS/BloE9I1ucZoWx
R42zVQTPKAmJOTiM1P1F6m8iJS9mbd0nTybM054NXWGHN20UbCh9JFW8Cb/DN+wl5nKYIJ+KErWO
xQaQCEW7fKlNZ62C/pQWzKpI18axepstm+lWna0BTcSC/C97FEWMUCdjA6hpmu/9oPrsDPCKPiY2
vTJM7+h09uvI2PB/fsn8f3SmQyL57870x65OvqZ/PdW/f+DPU922/1CWrZXHuWwpoRzO2T9Pden8
4XqWx67Q1ZayPfefp7ot/zCF41g0gmwHSSTn8t9PdMv5QxHxIDWdO+d/coY7vPy/nOGetC2PK8jm
ekGmpkzL+vczvKyxAniWS4IoEjYgMhjfp9Y7UByw9YFdBx2/TMAPOUuadKpLb9VS6iJj9UEJ+CLY
4GPpH2wrKG8YHAFMe6JyDu25PiGuoKHtlMB5auSiB4Gt78oUyQ/GQ5Blsw71VjscKyP8WWMTRbfV
DARQZz0jwNEvHwS+I4x8Ic5HfP1e2o5EfgbTOewipGiZGW6sXo/bsHXuvr/oN3hIspmQzaL6NbAB
vIsMcHVVm+3MIoqPUyL73cSCtO5TQPNBLc46ogNjxD42cyF+5ENy/pcz4G/ryb+uH1LY/76CLO+v
cm2lhematnaFyxr3rytIAr2mzUGTkmbI7MIFEckws/EvtZT+xVJltTbJ/lkb3cAsPgA01rvyKeyH
Hy2a9hbf7oNsTRPqTxTelqrJt7IC2RDG+JCa3GRA1yRpdprl6fsH8262H6vgLOvcehrlsyozEP7M
cNaljqwXOxxJu6iru3KKmDyPWGd4s+T++2e/n2Y6h27QbBpbjXfzTDRMWozLR4LD4AuH9kB0cE1d
Iap7Htwl+iDt4p1pB9GDXSbZPmg07EunuXGACJNtPeblS2b7CYBZH1aBj9iqkWZBxgAbGt1Suckx
H59pw5LWS290Y0+d+1Rka7Ci4Sl0UnRklndxHYjxJPuyAuNeQ9HRJ+5GoMxUQR2/tnGGwcZZXrbV
0WvExE12pCU5OLf9JIZjylYl2TKZKrINw+rpWzcw0w97cSyECIMlo8P308Ifb9DLj3dWiBTLtkbC
UUoBn8yZY7Q22fze62bjLKiLNGvC3eJL3c9WQV8v337/sYxW5AXpzD5X7THovJDjyhjdaZrwkPc2
53lc9RooSrQeSGd+i+262nELdxk5BeGbIYiuD2PAnM5k0LuSPaXrYG8GZ8JWnpWbzDN509wx3zWz
MzDac/xbwfi07Gz7nCGSLa2xP1lmhlRsRgVJK8FpNsLTJjN33B6554nD96GcmausPJKSEOERyDcl
T/hu93hjxl3EaO5sGaTYjzCsJKD3res7zvH7YRY9yjmsGyvTG9mtxsm+ravirEFfn4Zu8z0tymDw
0f9NV1YJ239oU1g3CFbODM0Q2RQV+fBdE3yMBiHAoaX2YaS9c2uQUxK1I8zPMbbvbVttxsFbIrN4
ZqQ9Qju1jI/CptnaPkBzMZAtUjmYIGaSB96cbiBMucoAcaXWJTD026yKGk1k2mAM9h76yUgvvfDM
K2TijIrGT2sp/Yp0Rh8AJrPBvhoPdXXuzCajoNGkoNEHYrtO18CzO/sUhM5PphDWsXDTl3nIxNnq
OuAlcXmq7P4BXhIhcElJ/FX9U5a63UaUUdcpDY2bKajulUo+KtRUt4bil0C42L8Hnnpw4FH1TlGd
v+eM0tRqPxO4lU9f3ty8ItMOH+yZMXvMDebU9/qp93T9HDdetHGw+B7rgZZBFusHtBfhg6zLJ7Mc
7n00s37ZF2e1PASzNR3tCI/p0q0vtUGbGPfSvlF9ureodGmiFd6ti/TtdnRwaJNhwnDcHncy9OYD
s2TvLA2Jcnt2ScVpRx+uSG1ekLCUy5OI9Mt0gcfXru/ddiZDF5P9N+mYvGBcJyj+AsPb1Cwg12kY
TnuRm8Fj6fBG5xgTyFkT3WksxnclAn3bA6YgxnRUW6M21S03Gn3bFkzhpnKcV//8XJBSbjSSauj7
W6ycygGLkX3s/QoBnZVbWz3k+aPRV9Xen+EWJkQgPWqTP9UGXPz9xXRiCFTAfyNipkPsD7DvfQ7R
+H5/9OfnwDhez7MlLg7UUDqBzS8wHOB+PO/NKFrzus4ra/fniqybho59zcRzHGT3lqXFenDVsNW1
nDbA7qwnB2vSPibcamUwYr6KR+gOSeIUhFgwCmsdomCKwExWBcslNiT1QkeCADeECoQB9Swhox1L
aP6aqPbloRvyN4X79zBGuLg7Q26txrgHZ0IPJsUqYT8ZLYl0UlVP0MWgBZN0Vc6vTaHuEOOfM19f
u4uk1WwPiCqPDfKk0J62YfVcmWwbe8ieCHNmj0817nYOG5JJZ/KtBPGfhBLj28TayqArQZT93vZk
W4v0pdA5zQ1NZFbMhMOtdx1DTB0AVCdXaAIKayCPyvSHZNLW+uZmeSnJsDW3WVjwPiy0ZKcnvQfZ
rSrddULvW5Dgild0JQ3IXIEHsEJuZApgunFI1WaFL1CTcRsQAzQwGFo+lqGeGX8WofPMof63hr6r
o2TvO3rVIyMdnBuW041Vw4DCfO91JJQ59pl9zn0a2IT1AJPtAfnbm3kI6CUu4QXkhxEVYoLAlfQm
RqRyCaKwOLzuSf6xfG9dE8BDR2jndySM0ufCVwi+OUGQNJx6erDLm7i8EbNnEMOA4aTLdp0fHDsE
ldFcrBocjd5aMsDV/HnjK/0uUM3PaDcZm8CtlP418jMQUtDKzJJWD8lBMOg6Fq40U5s0MenWbGbf
WgbqJ9sg1xgbUhvb2wgy4jCTZJbyNeKxLIJdStISPQujNCrpzhhXmbbPM9g+YuX2Df0BUSXPbsCI
JC3OzYzjHtdAGxLW5+f7wMdTjLLLhGrrd4L7BnEdU/pcF+rSxxXyY4xaEwLOpseOSwInTGJtFRuI
5VferYwsIlVCGmlXM3Iw1wqPCgdJB/uqYPLJ6ZLl0UkXPi5ZlyCxmiCk7I6+4xouLWse/qRssxjC
GvyW6QCEkYG4aVbrNp23VeDdiaAB6gN/eQqIL9TqHT3KWnBuCQ/DQkVwtoc0XdJDqRj/MDa9zjDZ
gClrNOckBETL4MXZAwSeRvVdY74ejhahLlLla4yta4UhSvXqvqr3zCE3KX/YR4gjI4Z24BKQoTSg
G13+yAI21iHQ5+Xf1C0qasvbJYBZRgKrrdImr2nFCfarTZv3CAQoMAnCNuoV9/M1An433AnP+Kxw
46sc5JxEtg7eVJTl1iDYO+KvCqXawHy5jQLnmYC08/Iq0WM9x3S/OoCeFH8N7zJvpbesesFd1yBz
0A6S7XHXBjkTVQzMzLC6hJz7Hhw5OBA/MB76ErO72oV9vakq+uwZTJ0m2i7nM8Ovc962z3TXj340
36YyRqISrqqUmVwDfiE7RD7EOm6j/tBs+8LdLp/XtUcCfXGqMBNmLlKVQpxDXR/ijtYuFzTT9itb
gFlwJ/JM8H2M7WH5P2ONUzTiaPaWQuWc5Wpv2QywayC/gIEJarvubQKXOZTLMW6ci0AjUC5oEkTy
ZnNaDrIfpfs+K7kBEgCFYdBK212C96WKnO9fbpD2ClnloVwSWcvseVkLMz1dCgqL5jUEt2GxU0UI
ftV52V2SdbtOireJViPZHGQohBKWlse+1CQStttM5ueynqVH7m53NurYemYKLTPoXhg+Obs4rqB1
nEc2bdetPXCFJLdIOVfCnTejVW4Gad06Dm34BB+/Mx+sMT4C92jG11oHqGKT83IUWsO5gyGEYtzZ
0hdfYbM+a8xdaZ0zfkjZXLADHfixwr41mIFfAVT65Ea7HfLxrSFBK8dFjqr/ya+KdWYKvHoDhEw8
TRbXREbrMmy5mLlwgobhhbUxpxrmQH8DOGUf5B+WF/D+u/coB4BwW/4l9NGq9/65i43HIoH6gyIl
IgJu2Bbc9XA87dPYvq6n4FA6vFPddI7pnJewt4LRWvmFJGy94FZuz8+O6PeJSfSEHHZytnZB7rw5
vXtGacmcDOvssEJ1SURcRhMQB+dLDE2MaNDofe5sIrYROraDWg/T9KStpyZJ7nD/HUHhUeryZg6E
oXogfq8sW+1cS14UxgBnidUo3Ne4BvQ1Jt0pCsa3lvPXFeVrPmGJwx9clsbBa9RD00WnIffgXEJN
v/MD/dICK1cqhKZXnevKPaZmcQjBYk46B14FKDHMgrfMyJ+EYayiBue2qPutY5T8tP1RmMGr3dvn
pMOcDxjDXtmMQW370ZAhK2JPiEOyC7zd5OA5dycprmblPcEyJTrW3oYJ4v868LwV/XxOUgnQPFph
Z4QCFOgv9vonPx1+ard/dzpAe1NfMp8Y1o3kKjRm9KQbS/AuW/SXRju5+5KVPgEa/eHmYK4sv/yk
MjoxtNyUU7tFAnFnRxZROPl8hGwL60pwd7mTCT0oyA6EQsP6G0b/oRkvo13egZd8tLsGn715z6Q/
atzHQIVPOrQR95P/RzsXmU//6tYLnq0q72u8qBmK7tibT8GUfyGaeC/m12k2n0VJqkxf1+945khr
Ex8RBhfXHp4tj/F47BdnuGyPratgwsSbJCp3lNnMaumAO2I3FdZH4QUfFocvH4utBZqPtvp2zgHa
Es3ASXWdGdax90iZ5SSE1oFcSV5Q/zyMkX5zXWxXlYE//GdVhEfazBusstRhK11TZhfWc5Jzvdv6
Xg7xxSgujUQlNKXnVqe4SOKffTIfutr/JYj51FDiGsgLDrNDOuqHiPUQHspdA9gPIyObFPMwikdH
NBgmJkjs2Q3Rk/fw084D9BZJlhdXZzSLJ/a4K5vQUG22P62IUiozn3WZoKZpUTdYl6aULw0Kg5bN
A3m+o8mxLpw38hoCL9/LeHyJ4vKVwQJzLPHcFuWbabAfR2BTFenPeSwvNtmy9BBR9nLh59zh+xwV
vp2MN5QRu6hEdhMfpf9uTu57p91DPRc/h8Yo6RnNl8ScnOtKIctkCkgGFKZzaA/2zTKe4ngbP5Fs
0ln62TIwve4S04BnQQ8/FQSfAzj127RE/qpXNkcqBdhvINyfyvDUYvbBXHjuAmvLxnE0DwQzSVpH
+U0U6zMpp8x3tLGL8AkYw5LpaP2IPLKfZuJb3JqTtfc2BHsxnoMOD8jpMEtmjkXH7D77P4SdaW/j
zJWFfxEB7kV+lUTtkuW97S9Eu7vNnSxWcf/186gzwEySwQQIjLeDIK/bFll1zz3nOS5vWgawnRSS
LqaRfCiGAimmbNUHlBctHeXRXAlWJuRn7e7vTQRBEL4vebg3ecVklbdnlzlsFnP6qkyfcB1Xz2aJ
uiL4mB3AfTaBY0pDC0v8DA19a1y8jF2yYYlPgCI4aKg/1EQuQ39qeOsPVLtj4oZPPAE57F4T1zoP
U/tO3dyjUe/m0rlZtLhn8adIaBaIS+7Sl6odatDLDQdXA4fGVJdsgoaaoDn3Fh5/5L89SJlhN03y
hEvF5btlqyXNcqIBlNWcoK99cvmvRDvzIsjRJnh3bv2kfeZkv0NIKiyOk/+LPEVKspU6LjgH0Wjb
FCM62H6pz6qkyWjv86ClAxV6iQ/nKxmgvDsXW4pHVe+aOb8tanqc8K+hlPWfU/3sDt4Opf+hMYO9
UwFTAGWEzaH/tRTLqUkhIi4eqeb6cWJ439U09FGK/TpY+iuoeBDimsQt4QEl+lMRZJwyT/Ysj0li
XBcYN/llkA3WBn5ZROwjy8i/8eICrizqz5gokcO077bj2i0RfnhXdEZB6kw8QmjA8RqeoDw89dnw
cOdFKq1OKe2tSZ9tSctwIzAPlU2MqH8bYPBguTqHo9jJSpBRqyOGcBoK8X/ar0Qjjx1EL6/wonut
GYeQOctLVrImcKlsDpl4YvBlHdfilc3GXY7ZwXWgdVaRHiEKyq+SKCGtbhFkn1VdgKxMhx1GTehE
hB19eACs1CdwUbS5Vj9IOa2NjrHK1Nib4nonpH2vt8MlmFVA+ZY46vC8SN7tNO24DwNiDE2s1gdD
7DOkAGIQIb/CtkYQMJLtPIunu33aolkHJNcZcz7kz5a7m96N52LqoWem3mswWSsNH6cY6LNc7HJl
Spuj5glljWOWjIyRPFhxtW0D/zkxmgfE3W2edbu0Ci9iKHHTtRxB3y7nfjX/hk6zNtrlyKPbrdu6
vpqWC3GcfXw97u+d7TjFH11IXI1UUc4FEF/bdy3jrSposVj3poIRGbxNFkzDKj62jf4zwlcwB2ft
QzyBn845RheBEvYKlXib5TRT1ffpyzTOWPZBrBUHWqs2eGdeREoHBIG10L4Yk1o7qXOWMvtl4N5N
DCuqyJCBf1j7FSyjDPN7yN3UdLqj7OEylubOy7JtFpdv8lFnX/f+v+mPwNCYEpzvPIdMq9wT3CeB
BP0W2MseMwOOJIqUzOUyk8UYA5/JkBA9gFgDcX5Q4Q7H0VNmm8fatwnfeUh9o0i+/CoFGd+De9Pd
t7LipxmHzcoJ3uuh4M/ygMM8cjzrZhTsaAnt7howEDa6wxrAEXaLAIyL3k9muAvb4LuQF/9+GkGb
FRLEpPkGW4sujeBkYunORyJPkBvxPUWF8yQxINjZ/CezvKtD5RoObPTghiW3SSLUu+W+cYpLezs0
lAGJ4pXkEWGX6UbgnQGJBw7U2GLyZiQKxij0oxt+ZX12SKd4uwDkNYENDT02Mx3Q4lt84cHeKLeK
hqXdq0BEi5scS1letKUiX8RIGLy1LZlFVWO/G3a1poNqt4TynJbBQCFF84VDI+oGTBWuwrRcbuN8
3LDdBDzuE+jNk7LZlOghpUfgKDGteoPrb+1S1BBTjqd0eMozSBjUcD44g7sueWRK57O3y1/TnRzs
C6I9FMC4zZ1Au0t4l83eb8I76zSZCXrGp6UZNnRO8u73v/kt8kMmBgSi5lCr+mv0foqJonLK/4T7
O8Bmrzsq3HHhoApvK3cGGJg/azB6+CTp8SlZFcIvyhLMqx6SWYB/ECQWZK/3RoebBPDIagoRLGaH
/Oi0NhLKzRd/WzjVi+EKfH7s1JWFiOXAS+NcoW+gs3C8phntz453kTW9tIpmCix8Y+LcRv5fBeIy
TyoBUlTvikkGoz2mzda+9SHjQPkS+z9r+8h/WvxuU+LukwVKwOgNbx4NII0zbZsxPEJNqWfytFV6
mE2XJH22m3ODIl1AAq6lIZItj0DwNgqcR2Ysx6yLT6T/QN/FEXrhZzsEcKAcwM1mOK+49p7ARa4S
Y3kjOQ/JAqmRI/pIhAjyDwyTJjz2w/0qDfnDKxlsyZZzFaFiCaiPTWEFnY7ccWOCoCni6ehL0E7q
uSMrnAWYt3mGgJXxCkqP2kz2WbgA9WZJLABrDPHR9MpHt7GgE9dg3MH0YXVf17O3teo4krnTHAo4
KSqg26wJr/RMr0q1nRUp+A4+MFeb253NJyx9tYhaKtbG7M9wg35NrYiKEJpPPb1U92ubCOefbT+R
9XaeliA9IWO/jMufllHZzdMP7Lck+eMIwZUhXx+qFnW3zK01i7i97QJd8nZjC0+brIKaQIqFL0lH
eZYrf9ZjDDrVwF697Ib5y8XiSVq29I1VbyxPCtcMkX1SkTSTFX/6EbdjnEQiZx43gO9KBl3UHncI
Xtkvg+dy9hWQZWcYt/TVY4CDqGz+ybVDdtAOOJ8Ju5KfxE4OOwX4zRBEYjB+urSpEfWsN35andUQ
fmYVZe/lweqoVisp+yHF6wiWl4OLym6G7UWrB70Eh1Hxr2jJLjnBc4EcmLEpikhxrzQF5gN8A5hJ
O1Aeh3zmL+Sx58+bnR+cXPOQNqQVMQKkKAIegqZUWzIJfgYfb8pODBbkkIK1M9JUFHr7hQSn6Ank
BSDNyy68GTxaFkwulCYoUPCwfNIw6IUudvl+NG65zSW1ZnnmyYstcLk1Bh/UJjIIsQbyGbzaxgeI
NOH6FP2TqaKCSEauf4VxE2n4I2nWrQvMP6L7LOcjBux1d2ccLJcKQ4D4VTS//Z7Rg5jf+Hjv3FoI
IYQmJRYWYJEDdFsaAj4M68XMX83i58BfXfyO7fC2hOkm5CgYsF+PGZ5IaiWg1u2Cg08QhlfxYnZI
jVBeFTsp2ICm+DkutDo7IvLbgV+DixRHggvrmQ8Yut7J5DlPrWgkF8gQ6GcnHb9VOXzpWlwG7lu2
NaD9Lexo95SrZ0DjaXAf+2OAIzptSY2Cj6mWtVNTIiR+sK4kT8wNoaOSKEUo7exbUn92xrvbHsL4
lLvuVQ0LfMo/Y3UH19SUDs2CyOAhtGjaK76znBJOV/8QAX1HpzsKUXjOwaXYrio+vSHeLNK4ouba
wj+CsvxRVpS/Zuj2NHmiIFE8qOxjIPYgZg53IB0F7jBy3pXrnJnFuAFUpDFN4yuQy41OGaS3Xr3X
M2JVbABM867FkrNwN3eADnc5NK6M7BYBwO1YU61qgh4rjce0zA8BoBqcZgbKkHenttgd3jyGvIJf
/2xBqUaymy3uLnABKZpd20BoMhncJT84s8l8dsyEKOmEuNR0RzvZDjFK3Th44X7WCwip1pTbZDT4
bBfOrXGiwmqtc4oB9+xoUE6Y7tZ5b8eP6f2LQve2PVyoOHypNZPhppahOivuDFxMVVLyUZzFQ9VP
HWs8deyJBPcVdFzCD2jdrFnOkyIiYQc5yUXaCmG8+5eCxQqJDQLW7aS8Z9NKKXYqmGi1a1yhMZtn
waaEtQjWF9BdhKTG+I+GRInUSQonmfcAkN2r6aYWBF39zdpyPhnWPDOrJzMpD/6IU5CodKUltz7+
+PdLG5Kq7b13X1nqMR+96iaMN4h3X2zxvFM92ZsWq8fD3y/ZmAroxmAha0t5p94ldlsm1ntpFWDa
mPAfepyIfk9ynzKvc+ja9+avgr39nNCclOvYfLJa4v65pGo0wIn+JHHA1bRU7jOSAev6nijVCyaK
ZeGz4UFeWMl4SS7lzKHhNRReY02FMiBVecUS7D33NTEWWrg+xPA6zehzhsDj4zHjqrXf8ZqyWKxT
WMcsr/WDgddxbUyZ+gqL339jXpmegJgvRIoDSBvHv/9UI+vuErviNiXYBazG+46bwpogt6sX2dGW
W8wuzY8jlfWtiV9QSnInvfcSJD0alqrVKaNfvjan7IeRTJv/ZLP4NxML7hnfwYvmkb0IPPufTRZt
Tb9xOdAWiKX/XnKUceZ6Yfkm8s7Yui74iU5P3wks7i9EoZoI55msWnJedrgBd03ssWC0y1s1LFyK
QDpHeacttNvUfsG1Fm7/w7d7d439j6vs7gkJKQ6gN9bD9Oay7vrnb7cAjekk5miuWyep0s24UMUi
l6vREShN5iQyjbm+eWMWX4v+vtr2FV1aDqvx8u7cBhzAtA5aivc8aMBieaznMoEA7La/VTPwPwio
48acQCwfL9qKnXOU3jMmf78sefensl7//7+R9e8uotC9m/GEKfDe8Tf8579RUtsBttTUXDO1B2eN
HeBBEbTbNLTtTRbbBKcxuP+LBq2VcOTR8IRax/5Ir2iFFiF8oDIhMXJ3nm4OYbbdf/j+7i6mf/mJ
uzaIEQ9DH4b3v9////LxDUnoEVBWgHn5ZaP9AsOrHX7aTk4/OeBv9I/MQjcXrhGc0+FlMecW1BLh
hL9fkiH+h130Hy7I/8sZhHfrn78jflSm47qe5XiBZ3n/4iy0QIT24V0f9TTo5B67+Kan8w0plnh8
Lfcs9vqXnCJW5rxj4xv2AWJLsamSsuDSMspD7R6VU14Tv5guHstdkEw85WFrvnltixKRj+Lp//8p
+pb5r981ZkyBY8x2cUOKwDH/xc3UtLXm2s9Cbky96h2Bep0u1kLmk/o24r0RPm3MyVVK6ocMpbu3
nQCDtqQ3yiNMV5r2oZkc2AuwnTNNtywJR9YhWh1D1C9yYwJ1pbp5bWFtarOk7UcBy6FzXVeKLBTe
krzlcNMJ68fCW66La/1qUhgTgdXQEU0J51BZMA6xBAD51TZyXCljeVz8+rFZnL/hmjVetGbjU6O4
8nN9aSfqgrsOP89S1gnVFDmbPIic4xzSeeANH2S3+ZhYLjd9cA/T3P6msP2zTMDbFr5iW6UlWWWu
xOz2OF9DF3XJSdZ+WYKkIOhlgXegscH5oapxIuHR91sTgnznQFCVfXISKvAONvenakZ6D3MjW6t+
Pg8kgv3O+6Mrd19kfbl2+sWAS8PR2g1QeAZMTbJ2/8RW+JwZtXVEf34CBPUJw2ArgxbMgDCfXQP+
jghGjB8BYZnpj23BrcNxj2vcYsy2Cb1gKZlBzChCKHNdsUdnOK3q+WOkaK1MvbfZtmihC2hFdH3i
wMHsrIuFhqzEQcha4rfSeKKT238f+vA84f5eBRqTmzLbtTUWIXMYwkTcDPWRGRSgB9JEM4AC9mvG
1pa/+MoYaK1HK3iFgenonkJG8twiHC+27T66MNmJzFXeKNa+NX90IQuzmPljoG7LIcwOvq1HTyLy
rYcaTKAhnwdV/rHkAPa7l3I9jtxmkg7ArKGiuIph3YbUJKV5+powb3UD6997rRtrDAs2RPtStZhA
umrQkYIdHpUpmdRlPBUDfgY0CoLD1K3azHxVYaHhxB4wON/+dD00xiSx9vdHNI6ZV8cx+eT4hmEb
9q98m3BMeGRXVq9N/HjQeRb9HNSCqSIj2zUZZJ2a4uS05bnE4B+1RNgJYgHBnIlZYzKgkwythOk2
PCSiSPezMdOqF+6VjEuip/Ybl5lvGUjooD0Dee1k5nOXkSrPqxc1pflOgvFviuSDLvjSIjbOh8JO
anF0e0LNd5sEbsZtb7JN8IV+nRmxsNrMCL32qWniP23vvzqzP2/qKd5l7Y1auXjVK798A+zieFUP
sCO8ZbLbJB52s8CIfwr5gyqAg1MBQqRDQ+j0tUj8fG0JSqNQ9CIV+Delk/ygTVaQMMmrq0Jljsjd
A91ybxhLrccpqIIn755H8bpi2T/WUx0w3/JlzMh+uqwNYp1BHo+NjbuQZLVLEO5ybMQpyECjth0B
t3pIg2fodSzDWvfMbT1Yjy4QKVkZkbRSuelUsSe1/TRYE+tx+rVXOjG+MDm+pJb3aATVuYcCThFl
fB6n0LymAlJN3jUehDnzttTZhw14cmfm/c63vF9u4Ft7LFbvyuTKi+9pG8eN4IwThP28pyoBTp3F
PG9B4p0KPImi1n+0JAbH4vu7L8KMj9Vir1vT/Qkp6UM7iLdh4u8XizsVZEp7XdTLxdCtd3Pd5tFw
S3snG4RMNjEBYOMTJk4KvYlM8YILFS1bNAcWnC1hsMx7xOSdSZCGCj69VemQXFI9jVjKQ2c7EFU/
mx03DO3CEgj9Bamaeh/PPFdVseksMH1Nb41XhW1zY7Ja6SHtAcez9cVx0vTmpOomyfusrGnGT1RA
pjUoSRlBHB8Epte1YVQyAiv8EoeDee5y3r/CgB8+xyHM9VZyoXwTiUfLE/ZNnKqiOCBUYXFLaEEm
fd/MtuTzr8+N8IpjwsDnkXR5buuTuTgHzKLhGVief3M0Zr6ibU+TTUi3LFy41KXxCTlenMrBf6b2
wH4wnkcWpttmYMffCigiGnLjLie8RFdXnaPkM7xD7cBLStYFQPxmEtXVgAW46yvb5hU/vCIiRcn0
qpqUw8yzegxcY3Crc70m2VU8u372HJaBPo3U1l/mWm47oiorIMXhWVuPiWPzJknFt6xFiZlq8g6I
Y+gbjd7ZJa96hR1haKmqdyd7AFObdCcmaUhDQ7GPTfOq7wFfIL7QEWcEiAxIVtZfAX4Ea8DN5OkH
dkCCxngQ/FsR+vqSF4zsd1CrGRLcpaWKuHZ+kmaw3Hym75TgztEzEB7bqXgaOqoJgL1CFI2JeLfV
NVXBV0fHDq9X3tg2TxSeoGsmpbiBwEWFtaeXBsvjFmUVcgDcqbXjJu01NGiWnpLpUBqkKksjftEg
5J5MDEHEgpuNhW6wdhZQVN4dyUP1Ji6jurtOqk8PXh1utaKQOi9J9/suzo8JYber++Pk1y4nSyKu
C361LaYmEEW4rddEevV6GO0OnrW3CZG6dsTT9n+DQn+/pCG+cCwX18rilQNrnF14XYzXFDj6Acnj
Y+lI6XL89ru4AdwkelyTArxOPMuveCiQ7jvsCPGQY6sFnuYZtKJZsVNHlhawquY0BsfsD1BI+CXq
KQhP//3l4c4hyiW0OxubBWsattmVxv7lMw9WiEQiG0AFWDSQLz4oU5FSCZvN4VkGFHABEP2h7i5y
WELWOtVY9a2S7Uvl2EdZ5TW+mgyJJJf9qV84413fO0mQUBcHLWHs8wAKTFdtSMkTQuN6Dko9GU+1
vbh4LzwWc4I+5iyunoss/9Bg9nZd9rpIrEB+Xb7m9tBEWOTwdFlduu4KG+phY75Jep5PA1Pq0S/Y
4LXhFN+zuNZxmBb12kn3SZBdQjr1vKgyXOuUEUbLgaKdEZ03DKCczI5z7JL7tAqFajuUSfOAZ/2C
nk+peRNzkRQyiMxKI3OHKUfYqJx7t8p0DT1MM+TsOWJbsDy4VVFlVHGxLUmJEQtCHc9Hzy7LW3gv
W6Ge+w13pw3LswRY6LBYg3x5y1P2I26V6hN5xZFl6aYA7QAhc9l5Uy8Po4v9zJ5K6uEk9ZPxzOZn
dJnG3QxjVp0ZCCWLBzJQsq9LPHJAWXwTE7YPi/c0mM3cOQSGVo8V09mYzvGq0VZ9KOzyRI2H9zAW
iDu9084RxdODi6hvteqJZ/Fqkc48suj/2YdXUTT1sQsoRhlc/1dXmvG2CSGhY1SNknLBNqXoKXXN
Ql3cmpy7w0Wqkx2NtfaZoMKDlVKMNubGJUgsSp4dqtlSTP5eIdjKhS3tLBQYLIYdH8CrvWjPdE8Z
JEwcJSZJwTmkCIBw6sr3G5fydFwAPiLupSVQ7D+y8CrPWiI8Cu5RG8dCppEV9zS3TSESFA6NND54
kJ48FDbydPCXo7T7HiFQ4cvrrjWo0afZ5sbExfHHLNh7jCZVrrjAErp+DAe+kG3zzuR2sDdUfl0U
Z0XYY6oWC/7YVngux8vBKYP6OFZMTay/igb3lEgoemHTCD6gOU6amvG/X/7+kboxIp+zei9FWpz/
fiGm0K1G7rw0F1NVnWd0xFAn/e6bvfUosDxulk4YIMIqEBK8rImKM5OP22ES4ymbE+B2KsD1qs0j
KJ6N4S4adqfprHVD0X0RGsVVmFZxZzOU1yUDBMDVYYbMXLOu0aq4mvcvf/8J2aa4VnMwUciR5lFv
ouqUC0UGDWm5597AOAQlpFw6bJs+NankcQnIU7FcjaH9eO8L6ccKmZVjKTGgeDghT7+bVKeu6uA4
hNWG0E+9q+YRC1eVZxRLAphNChSmDLAWM9nDkhjvUHRp2DEktMnWGo5U612AJiS857DtzU74yxbL
c1UUDbaKxzjrz3ppGdvyh2zCHmAUD7i1x5WPH2KXZu67X/X0IU2vhU6+k8ZHsK6fvLaL15M0vr22
woa+NLtM0GzF8lUWmHqtcnoKy/JHYeC7Ntsj7v47JNsUUYkXLHO7aqdi72Diw155A+sA3MR0uwCp
3hpe9hUucDxykHE2bIPzwBavZhNi3G0KgUdCKfd3LdaeTTOyF4xxiq4HD8uQo1CtQzZFyVKDwgw1
8PglefEWsDVh8d4uqbvhcm0Ti/7WQ0tS3qcoZUjK56xxf9lUgew6uTBcwhrFMUbmI7k4aIibkFhU
CFFpLcYEo8CMMMLwvZ74btNrMcB5pcHvmhXPhPOob/DrYYtGisvIwqV9f3K0l+0V2gw2izjyGAjp
aLW5mGf4gKfCTTe5yZo4jpFx22lvYL5bJ/O4dcmWrfyOcgCIAl05H8ZRYrwuS4pXqq8WC1XkmPGO
6wEdZAs3vhFxmGfps69aahdIFm2b5LEbQACbDvapgTXV36ZMG3HXgk2HwkFOfQKYLRzA46z+TAKT
9EmENoF9ZyEP1HVsdLJpzbGkwNksPJxB+eHQOuprHGGOgQbArfk2BA4dCcq8G83nzwptZd/E3TbR
7nM2zpTZ7f2GTHLRYj8sTSxFvR6+6kwvB1pWdtk4fedNcRv7pNmZ4y8mvaexQOAUlX5NtP/w97VU
TIIQMZdhp2Fz5WYtJpSiuJUUAEZ8ZK8hJ2Ya6zrSrdXQObbUO04C/s/Mc5Pm7cropXEoQbLkFo2C
Cq+UUsapMWgmmgSwq0yfJsrpiAHQx2g345l78HHqASY5GY1ppUxVJE11TSChRmFAaTBMk577Cil0
xamo/WtXIIY7Yw+KUfc/sIzyOjZrxcguNOSyt/F+rFUcjBvX1vf+9ulJeVKdqiG7NCr7lHSeRCUl
8yKYc47GS0NuC1tg+xIHotibPu6zsqfKjr8qNIiFxFDy08YMHtUelKle6x8UGOp9JeNu5xuYMeYg
tE5J2D32edWcmsyjpZkowbqO7Shk+86Hpp/2pkXVgjuPz4aMG1x8BevVGtMuLwrYQnG1k2A77JKb
fpAmJCPs5MMLqwbKRo/JIaaqw7SCFUf1tIdRdbGABNEYkIstPPlD58kfc4bBda7bZQ3EjUJMHY/p
vqro6/Prl5riKDvoHsRQkQLwJ/CQ7fSHQqPXGoxuxGK8SuJHN4HhEITxGQ6FOMF7oacMVMfWL36M
MhhZVezMIrNe44VysCZ4heGSnQYVj+QZ5J8xwBTIOcPnU53TnjEDSe+VgMXJVK2OGlFSsNFQOiJ6
5ILGat7c+kaL2WsBrY9jtkuw7yMkVa2y1saMo5nmgzXNQGqbhQPhHv02m9rZhGisTaYmpAPQNKoZ
q31p1S9VsfxC+7/TXl33kcAbW5x1ntJmyrmONmLA7ci/ynpM9sQCNrCHln2wdI/1MOvNnLdU+Hh+
ipeKtu6O4o+YDBxhRSxotfIZsnmscEYwtqWEZObaguzoQ8AWFn0dpgQUAOQTuKbf3FpMcX//wWhr
sgSpvYOsgA9vSQDO+tlr7w/OnoD3T7CK2Rl68a+G95iXwbyb/DRdz5KxKKVr3HfBwuZ5ApKLPe1Y
trAgceklsjmD6rs2lCqBguSz45runcj4Vil1s/kwQL3tv42WHx9twQeZgjus7v7k0gFKa6f9Y+gz
YtCIVeyMkU8oS52n9qV1IZcnDvgcWsquRZsYuB6cZJdwdISZdq+tZfwOiuKA5+dYVf7PhuIp3J3Z
T/6ekItcXBmMJpFts5wrcV6MhICUUZx94I1vip2lcFmZYcYJ7eoK9gw4oVFdsN5sNfg14xUeuuS7
aj+s+32aBhCKG937ZhINsUjs/jrj2PR02R3HcrlYjfsNnSE+1ewmDSgdN9k4dDMTcNx4mn0Q4/0z
Yx5VLWN+WGh3ZSnOsrKKI65Ae1lj46fOJWCHS1GSrj7B/ee3LFt+OeBNeBR/l1brH7M7aHjul4dq
gOHJKFNtq4HeoTTwzk3cU4pdNbDFKPJ1BBR3CbYE0ubRBuWwsyvx5ObiIvmY7Mp82AuqPS6+1z1N
PF3cjicuZVYoNkg3bM38Xq3tStHNqfXZrnheeNxWzbI8mwqPugoeMbZTr4riF1TzF44yhjg/jHe0
HeDhSWlX8tJbEhRbid6wwdKNFuRR2S4xlubZ0J2MDvQLGdYIssCdAcXFP06DFwKJ/Ot5Z3kaZnNs
pdWhJy4khXMx4sp7GfNdmyfyWN0/+xnn65sVxhtXdpTL2UK9jknyQtpKyeAqWmPgPbwQdu2d3USa
EDTvwTTbBZvf8tbnBf3IHcHeccLQ0JLecO8I74wIi8iWD/Tq4jL7xan2jfEg/w4m0548w2ss7073
mRJViF10MCvQkiihP02HzT+d17VRhueCH4uFaQ0flkJ28HRy4MdBeclMKdyiLwFeg4gYdcHIQu3V
cH9TWfOwb5pJM6NxhQcAgqPcSy7N5KutW58LZVa7qjGqrV0nLVvdjVIFrti2P8A+eukc49GUJ1ET
h+jGkMG9DIpDgxBk+JtyGA9Uug+XarbBvFJj6qAgRU0Wcg/Gl0KfWE9LWv7m9GOxN3RHZ9LYfvkx
nZuZUXym/nQL3SaOQo/fzcxDZtOJQPvZssvjO0NFS7WJpYu7x37LSivY5d9pSIRk8sQBR9UJJFK2
t3LF7E4b65gsz8DvrZ7KZGMq0FyXbG1nP1RoPNKQdAmtksYOq4g0GxS3Qo8axGfnjJTXI+CsbI+m
snjGThIw9Cj8KpM94bp1HuMB9SkhDi31RPYAA6TQ2GdGCEaR9C0uN3QEcMmxMHXEw3zjFbbRcfvm
2kzFHKtfvXTGg2Mep7DVxw48Dbd/BajhmTw8ChokBmehzXJufHtbpldjwYeg8rjdZplzcXjFsvD2
KFf2f1d+W0YsJK5xPjDFY0BZd01JgaTOXPiI88F1Wxd2ZvqQVVZ1YElD10Oe2095SqeoiQhBzmai
bRT/Uod1WLQWtEHRYkZWNyps4HGRQVhBadrWbvMwGcGfJZf1kej4hyUfK/e+FzlPHmXNnS4+aQQ4
9AjJmZV5DwEFaJRijU/egktuSXlHCaJ/a8fs74lxbpzpRWfWj+muip5FrZ7IaJ5ApoqVRBq8YrRm
aqTInC7sDdmJJmoHYOZGmGG2LuXrwJVjnc25tSMq/WIOtEejd3EFix9yIoIb2nKcna2W33mmrCcz
I5AEWmuvSQgivGHz7WqL+0RSIOfxKy4CWa7GOkx2TtZCbB9hZjYYa628Mze2a/k4bWAEpRyT7WG0
3kA7HrTB3goEQL7xpxDMuci8Laa8hq1P/BEqTkaiqBs8v2NXbetScpS69vso0189fJRV0BtcyKlV
2/Tu+CZLNz2qbvrs+Piz5A0wkybN0K9SDhwae2GTYcr2wmyI2rbeN6H5HTjBRzJ0Z6fnR9GCobz3
7eQHFYf9zc5tGqgSh9vVXGACSKZwa8f0LRFhpaesyC5ZOpngwLeO7VSnZGLpE973AgmvKghRAOIG
gattcs8VALg166vXDIKaWb01Mb57PfTvgYbiRKK+8Ve0F8HbAuln9g+pzlKa4tlzKBC/HtBjxWUR
n2b5PAJDIRaMBT8lmdxSEbThsOnbOj9buPXR7cjR46I4SbpqYZpgmrKJSmxdT5I1ZK8/Im3huEBo
McGkbwZNewvtfja/MCKO3PjQe40wPkJVXBfVAFBZbodMvVPQkQO/IxuW1x6b12DeehzuCDFopdNw
s1tra00Ky10dudUv3JP7rE94KIdmLdNi1zqoak4PD7frTMzpfDBmEKSUJG416W0SwQvnF+5xVZnb
0GOoWrBNU6Z4kmG4JhWLHtumG3MWHz4f5lPDTMSm3q+p4BrwMy5/7cd0NfnpY6hldSYKYG4axqFU
EpP2PNBK8zzvKOTNNgh7iW96O31EcndXGD3GaEGeKgIwaW5X31rRUNlIt0XN+91oVWR1FBzAiFsT
BZb7Qoua2zNF5ZZPMWVdzZhazSdz6WvQVnVzhK47RL0fHOyApJacPXnUnDTEleHXL2WLitZ2u76g
uZOWE5RpzLKzk+2ZQqq1MVBwK8303U6cSLjjqS+Hw2R7L62Ub4sXC37vhb/RBfqOfDDZZa7L0Lrb
kPSGq921cSmiSlKniRLIe+uuJKobB/3Gx6uW5HF/LgcQXNzD0xI3v/BIbKUtNlgHKvfMPgrclw/b
PjRNsXWn4q00ERIaH1Tukrw3Kvw1027fUdqxIR9I73c8cM+d5yKqCxaWpULLZ9MZVsNFmcGOTLtk
59eRQJmDNz99kY6BaDB617SifNr0+Bz3dFVMGT/APGxX8ZR1UHnqb1/b1Q7i/AS9B3VEwTlkQyFv
4u6nVjxpUmIJxrGDeJwKeIsq3urgEY3oaiXIFgqdKeSqOw1gu+N7eQyssw0Lq+6/iDqP5ciNLYh+
ESLgCmbb3rLp3QYxFq7gCqYAfP076HkR2nSIkkYi2Y2qazJPbnXjo1nJudmJH1yj1Gh2FMAusG1n
Xpv3vBOvD/F8T18ClUDuCX0dtHqtCDdn8SsZG87xp1UaX5UpspOOiXDoLnroX5teYimJv+p2z5zs
Ok0VhUnOvFGMZOoWwWvf+AlKDsvi5mKyMU6+80oySM8sxvuwbfJsnEHZ+IrwjLg5eXD+BIwuY2nI
wLX8YH9y80bsVvZ8mxhinPBm6lXh50+lZRtvSYGXImNCqk0wl63Ue5+Yu4cQo8yaJJAJGaKQFLVs
+yrbO1rwX3VnNOs5UTSCYXOAlfvqZCxsSytbdzxJYD/Zow6Fl+HdwXjsyYic6zrItlbs/RXwzoJG
N+tosst9WfnNozQyj0V9+866LzqAOY9uuqx9Urka0Obxoc/8vSMjMLyin/aNOIrcaA5hqyMWetOf
sVPpqb9aAv5bMQARKCpSElHPxUJ9tZUipqxl6Q5V+7P2Wzh8rPadrzAEw+2i9uVzaaCX5PmMaO+T
FlaJKxmKpZO5qQPGKqSlrUWU3cgqQ3oQbEfkm+tFMJRFxdHQNPIj3knUm5ew458EOcZNI0veJ+mv
ItulDX2lotoELtTIcmT0WGVcsn0efyZZNd4yI8c9O9prn2ytPZwe0H9gd8GtrjnQSLZc67m7TZbo
T0NMO+MJcnrcLxIR30dEdVZCPm5AQ7MqJvfTQxPXdER60NHOnDCSzTdmSn8AeoByDjUcT+bcMtTz
uuGVSnfr22xMU0M9xZn5RIUYbTr221udl7/8yR8wltwXqPzy+baIHzkP1ckNMnbsOst4s8y/UW/J
c1ja41oM7DpHRy2QR9gOVu67Zzs1j23gNF8G0HfO7B5J4ZODfHzlaYIzfD5BoSZHtKNKxsEk37uI
M5/FBvG9yr+VkH/Waac98jrCZ2FlZIwYVAvC78grt+HFwl44ZiMjGrYeuwrNLHu1p8gVX63bvVTQ
Jvd9x1vp6z9KEKzilsBSbLt/nDDqS2ZQm2QyH0AgIizpStyRwiKTGeeQsXQpI8vZGm322imIwpkj
iBGhAU69s1Bgjm7Sbxr2PGurg+XQyf41r1y9p0QE5UN7NTpI0r0bvp1hLgHbYp/ElU7tIQl+uY1t
7hNb8dmO9YDyA6A4xrQzZ13C9D3tsYv9DXLe16TLylM1RS/2mPygR3izhS0oy62TDgzWaiHvR7Jl
02LupiH8A9x7P1XlxOitZlTn1kRg1beSvdmug7AmZ7yRMil3C5a9y4ffcwPAQiZMf+xg/D3GmP8Q
RdkpLil7ZEAFwQxCWrlqQx2CEIlvs82zWRHNDJApB0zJWmsOMGCXVDEQJhDwRn+LOf9hc5aANCFi
YFQJ/WFM52XPD2YHd6XX0zvDuS2xxwem8+Gm4XcqMbd6ZrLkHciMabBHJ8x5HQ7GT8TfBhJD5Vmr
Mk22lqmPHmsPlidbq7doRvLkKySAms+nRW5l56u9YRmAMxgRwB8gqOKrBnE1IoOZe/NDxz4jqYeS
2zIeT073WdvNEcPN7OurQ2WKmm2lxEC6r+UBTLDWKAK//dz5O2n1FVbmR1Prz7D49jvrB0us2vWZ
plgqW1dR+Dy4GUMd7zq32Krcvig2lkHNBPoj/QhTxMfgzLUjtqEjvFVR0r6UXy5qoy2RuYA4Yzyv
HsZsGRBEXSoTA49DjaiZ3KJqYQzQ7+qefHmD0zYyLrYWZ3uI6Bg1LSSaBaDS1ZX0wXIbZZRa1X5y
529fOmBbebgJfMU9YfxCjNkgFjUCMoDTnbLKR1z8D4QQLeeMgHPUWD2GH0sjrekIOYioehLiXabU
rA9c0N06mSjQY4uEYnRyY2s8Gar7W8qm2FZdD9A8zV46Jzq53skJb1XM9MZK7UuUGPnObCk+hYUP
1yMoy6HkNKWgB0NHiVJQMtI0+TzUFkuRyJv2s0/vG8I0ldYZtdUOOPmSh/mM9vnSSLqXEgv3xqtx
Ewv3d496BlMbNas7uvshT/4UQfbH1sZ3p1gKJX5Fcj1iCHPEL6XH+WcpB24/+9usimpjSjJTm/m3
nJHXuZH7G/X9IXIJ/aqcV79GR9ZW54WYkM1/ZqN9Seb3RIuP2pnITrcKVuZ/cdJV+NBRg87tH7oH
Wi+HBV1u7wOf96lILfleOemfvi2KB6wuVu06a+V7Jsaj7tVkTbKem77dBAmZcFOcsX0AsLSEJtqT
tR0yF/4HK4epdpHudb65dpX1SN+C3Q4yWJPTwHi6+K5sHx23jX6KbuamHEXpIACykN1g8CDkJ1nR
ioxOUu/jQQnsEs1jVOBMijtarDiNz3huheIbydTwOzER7pZYYImu0M9VEn82AsdR3YqfZjnAMCQG
gZ0wVAW3QoQvh99daQKDH/tPQlkhJcv2FzT3Rz1jBPa7Xm0goX92fXciPH7vTlxZsar+LCb6DfV9
5rN44SEAGfpkau+hoc/2Kj6/LQpHUpUgNRgajwK/PgS8uG9VxtORYFRGs3SGS/tUEHeAKLC79nXD
wVRmB9IAUbBF1P0FHSbOjAlHVXabdXRTVdiTj818JpvCj6qoeYPt0uDp9A55oYCOuAHPNjJikFvo
EaaV73Dj0AadGtSwnBW93iUx+nI7zEGdwOG7uUtKZGqhIRJeZO1FUH45yl7DgT5yLxegJL+jQU47
q+mJpRR8Mka7Lo5Z1pP0p1T8RU2AMwiInIfJj3ERUYgmSQosMBNfu0yFzeI4YqaIVRFcgv4VVjl+
7g4h0IymsMFBxtao+xnF9Z8yRarUiM/elBoPLLcWH+vjXAbXEp/uyjeDg81zpBDO2JZ37V3n4ITy
R9Z8OFPEsWkslxl2kqBh1xcjUikGFv+ZBBpQ2mCkfEpMy/3G6kwWJEiNJij6dcaGGQ6Voo9SmvmN
R9RKk5qPTURSQxgN+1LO8iUgPllYB+j0Z0RT0Spkdcnqr9nmhnkrZrwzPuyKLTi9RSsab7NhR+FI
WJrP9xNL45OZR9OazsbMh4EnNtvm0fgBg/obd0IXmmya+RfZ2zfbCpAWZSRbbC62VZ5MP7FQ/4qq
6DubPEC+BTJYAoyAsW0npelB0pQniHBA1pDjzZrS33aOsALlA3O0GGumTS2JBK0lwXrrL6cj+ZBf
wgp/RqP3mFWHvCH0hRoCyFfAU1Hr+ncv1jQ9a7IJhqOn5Yc98SY3Ldc8fCZUsU9MpXuiVvUjIGs2
NhWJBhPYBHcuV00Q85N0ndjwk5At7sePPvKzPp9uOmNU2DHoJdhlVeOOW3cdfXk8pBslsHIBPHjw
WnOE/usSuO1jEcKD+QzE+UfMgJdbq7Koi1yPtY+AMAkNlYs3piigwlvb0a8wTo6m6FLAP8ZvWsvf
OoCD5cbY7GPJf62PDFxBC/KsrH9FbWisWo7oVWiEP8aweyWFLQba4Kxyl7ILhpi3DUE4ZZZz1HML
/Uexa6ir4BRp+asbfSaq3SfewE+7jT5iiui3pgj/ENitMJv4N6sNP1O/xDszk46ocziwVrSb6uDq
R2raM8cnS1zXh6yKfrOd+C4beUWNvmGzMK9IQj56DIPMpi6ZaCNiTcvPAiNY6jpkn1gJf9YbT7RY
T2l/qkZ/r2txUIx0TNq2Tb78uAWZULWbuucut/YN+CUoLBO2Iv8FydQpGtbcbOyHC3MEH3eKXQW3
02IGr2LOERmipdzkqPROyd+otO3t7DZLHiDqVQjgdiSokbMb1PYLvKGYuccxAve1SruKWiGgswkE
ARgIEde+EW+iNPjVh6zFl+aMXVOx8IvC9i9JBTEwowXmBm+JuqHeBVXDmDhAeN9j0jiYE0nNUN3y
/QwR020ubE9/ZIlxHdz4R8ttvGGezrTOaz4dJdRyrn2HZLvWzvC3WVzy8cUsOT9q+acfj4VB8aEs
TE62w8QnK+TOtYgkjb35aYyBO+puWiun/zHatrqldYnANfvOKSgo2zS5w+YkjjlF9SpiXvbopovR
t9p0/W8q5EOYqx9acxVn7ylClqNbouXy3JbBR8zCYQ70JjHpxfKiJkeiSfcynt4sFKZcUZ9DGGNo
ZlS/QbC2SVnCMWUMwCclL6KLukMoGrlpxbYWJjibCN1WaTnbURBL0XaQ4c02obg2TvVk/U0xNXtW
B/Y08x6oOea14cYXP2UaPDFz76uKKNbS/SLWBKqaYa0t9F6rRAQ7VSYfpkgYjQzMFQ0BFI2MJYgG
jlzPrvzk3dklVTTtUtACjanfsmz+ks0MJF//tbBNFxqBbILfahn0uqglNrElv1jjQrWJZMP0DrqP
Pc8ERJLWbY9vwORhhJKnJF3m5ejJBdshjvCQB4gbLmJB3BPSQxBZScoJ0YrBCF+goVjlqBzpujam
iS92RMISlql8yM1ZvCxfuaQVr/gEjqe2dNUTWJCXAC3bAAsI+Z4j1bVuyxdtRN7vJIFlg3pnjYla
7+OQFJ37S2Jcqkw7xBy1+8rvrVetlbz1ZvcypGK0DjpO2tvdrhVYwIWIIjfXIfoIYHPjl2jz9z4O
qr+p+K0a/L4FH6kB6eRTyUmLjA56iIEAe+qs8JoZRUCIOgXuCoWacf3vxYMBVOcc5XZYPOAeR3vo
CvlzCMt4l1By/mwDg/LvhuGqYsaIkb9IosU43WQ/hjY4NWMyfaBzuFotujSvafutb5qYCqvaYpmS
pm9NONycOanO6FCCGwOnccuzXG0A0fHRtFDSxl2ew8utCDocHQbIebSy67RAQKMfujJnIO7Y8VNs
eiyWFwNduzjrqABJtsI/gRNEneJQySevKFj5zdAMRTn8tME8tHUYvdVY3TeMEz1M67QMwLbnAvZC
cbUS5sfLNzAbnvU6eVWEy/UtC8PpsybskCEZZ9v8nOZcwSLQ4yPh7KaJ9cs7xxmmPwJI5+M/X5QQ
sAXmaCjhYNv0yvZbGw3+s0z9P5HyU6j6A9feAJQt6wbzp/S86JkMvx5oEH5blwoMghLvnZHJR+AR
Dm2m/2fCz7jK3MK5Rnkn+JOjvZ8L7nJ05eFNpK9VW2KdHnOzYNozGm8Wrohd4dkwX0jihe4dwWFk
Nu5CSq7Hqd2XYcg4u7OM95kDajVniphPp7o6dhqA9UN+abYNsSkqHrdGPWgWTJXdcIpXvFUGbIyg
IaSvgXvFdRe9YitnLzMXrzR8VPSKTOl4dsN1khgFndTrPTcoWzCvwPL0SuripCAubu7ewvuLby5D
DMR/BCDAzKeO69cjx+bdRgdtEo+DF5/COrVeU7PhmsCFu/OmbFe2QUvuhKsupvNsk6n0okA4lqPp
AiJag0ZRL0601bQIz/cvyJmZN8ygf+d2r3Dmx+8S3TI803ct9fS5ZPq1gSXOQTLwFnt2hCuCC/7U
+vaf+9vDfo9IeeBP+WHKgmUwVhUXOX0D9rPxlnfvDrnphZmgkgqdvdMnzTPW2aah2kwQegEuING4
9kIASrFFShw001LwkRKqPLWGCeyup0AicWMM8TnSPlWZOE8tv26TlafhZTdb6exGi9Dt/33mnLGt
tpYuzoUbXpy5Dx8dt3/2wuqvnEDRA8JBqtegjf8ocvOR8c70VKY+ukUjDN6WkLNhxKk5esbD/V1N
LRitVLavg9GrS98PAbJ+hlRtk+uLmqJm1ZVHSo8f9VTOb3PHvjUvWzAGY/hZhT8pX4e3vhzPWqCS
TKBrs1dDT65AhrmhWbxOo5g39w9KYlFCThbrmaTEfNZie6pR3KjE3uI9CfcRnScBLmztBx91SFIP
PztNnIOfiI84tLeqGTNyvV17X9Ut1Y1ubxNur40YO7JYa38+DGYRotnISj73MQEpoys/wpEYrbYE
HkAr4+0GxszPmW5RfXSvge3WL409c/glAVytO0LZbBjD4RUJVpYMCdsdHGvjsC8uutRAgJV0V8dy
7Y1v9PJgS/Atjnb8s8qsHxUp3Rc14idGpgkwQY3Q9F3kqRFw4vsLe8Dk0Arjw/Lt9hw45HM6y19F
9vTQ5sjRIzjNEDNHzcxZhrAyA5b5vG6agE5fq6S5SKqngCPnoMugPgxDQQk7+YSrCWqRaXyNkbjB
QQQ8kxmmRbPNERK75tMg2YtDybveXzqBsXpwGLndM8I8lvzXRofbOUam4uikfmORXSNgUntIjhob
l3WaMngVvlfOL2OezkfFloSBhY81ImlRzjjlHw1xjJPwmTGWPAfYkFe546O3c9SPKQffUQiiVEiQ
e8Al0l4yqV6boMZZ4LXGlwxjxl7++DhM6kc2kTKSed2ShRjHiCwEA7BEzLAkqxRtalJX1xxM81rM
fnkw7IHOys99AI1KQGc1mi1pRCAYVJ09cguaT3z/73Y/WUzr+nRf0wI/0V0sjn8wvpAFwdraBhxC
4U4HGWIDkJ0UL0GaAgiUoOC8fEBHkqFTtbIWNiNVO2Ot5hCo0F47Gau8vogIFSfX8YpTLTqrRtPB
WexSdNhhXKhR8BqU8athbopzj9yFoLO5OOfMGHdR2xnVOovxbRWLM/T+kvd4/ZyehVmhcjgLy7Mg
a/JWZ8pTAXPg/m8ZZPteC8YYDbnLp9lCT2A5Rvt8f0lnOmNI3Dz2yHATAlEJSGLAyibmUDS0t331
LhTFW+wn1THzQCV5ad6cpEnlZruTuXPjnjCqCN4qRsXwaUKCUOok3RveXMMq55sb4DCdGGW9ZHUw
XYRdnsyy0U85mTN35HRUAhyxkhIyUxdynffRO3JGxMJpi0YrTY6xI62fSI3AEaXvjucfYhES/Rvl
/cEbsvEYe/1j0wUlYVTqh7UAJbweSEEdHZ1xPk1x+scI7PhYm7U+oXodSUAFY5LO/JyFH3xOA/pI
CzBAItx/L8FYPjmSpNPCTN09LeGX9hE4eegNv1oN0MAypp8z6TsrgeZQ+YPz4RQztXFV60uhwGMP
xqU13MtggiEVwCEf/OUl1sVbkgbJnv1XePKbMDzd/8rszPBEcKM8TFF/6OK+Od9jo+8v5aiAZuUy
+RuQ8vMQMPbU/sEKzW9n7Odtq6CfS4T/Z5t+Gb60d7m/qEl7FyZXt38240LO8+G/Q4US2N94ElMb
M6rBXRmGfvBhUZ3+XSYAUomglwcSYQnZDSKVnf2YHKYwnozshK7H3uLBcADtuc6ZFaZzvn8Zyyzd
s9JjNlLWF7G8YKQlG9xOkV4mBcxFNh9XkGfsjZeGD0FUcLHJAwZJOgSXDCfYkm4GF9gbySRJSmPc
a7fZmL2/k9U8csrU48Xzg/FSTqHsVz6Y6QbBICYXe9oOHNdbY0Lz64n2mYLWR1m5vX/BfKd7Toah
PTQxIQ81mYB16HeA0yk+G5O8vcxhe8Hj3PJkFyXpjtTD1cAvt+6eUyyDLyHjJz9qsw9E4RKAXTHQ
0njZRxVIAGPUyXtLsiJy2gdG9d1DHbfdw/1LI4ogCrfFre74JnOHtcj9XaOnrK7/vfz7e4Qledhv
2YaZ+4bV7rkHiXCY5/QmXd2xRl/Kppn+4MrhRvXabN1+cFlNuMJZFw6SfHOpPFDCoVYoMtbZhCoI
ruW3atS/76CIyugfgQo3+66oPSJjYDHLBUsQ+x4rhR77rAz5kVFlz0Qi7RibpoRDx1TBlWbOmhEj
HrRR+ps/Dlo1YHm3iKI3comWKBbHUd5SFxrE2W9HB0hTo9pbHkzcTG7ykIGoAx0Sm+TViZHF4HMz
oxEzIls9VsEio2yke7Pc3f2LiJOAosj4bsqKJYTZ8xlkZ/VV+fllbupd1kUFMTUETmCx4Myxgye2
icUpW8JcB2HBo+nIJ8boSsCvM4eH2gj0rrXLaEci3/hieuyNfS9LjkmM9kFk0OY0QCY/7m5g2LjD
Aomlw8lYwuRe/5p6/d4oAxs5N0sda1D1/t/JYw186sZN0CXJNY9NBPVNlx5whLtkeDNNEY0if0Bb
xtXwNYxlqX51LV0KEYXssacm3Lqk815swQqkTAXnkEm9kSfxyU31ryoi5XnKnu4VZ+VIuWeyA/fd
pn0eeefuN7bvOLDABvR0JXtKkNb8SAvE5plJ0DZocB8zFdDrQoBZ39jMAbdzE4XyaLZxfLCEOKco
vNl4yOowAv3OpG9dysW4nkk33pUap069fMm9h2Jtdt4ipc6678NDKO0AkCuJHCuEYiFhwENxxlkt
KpQP9sIWLoqtPYxw5LPIQ1gyw6FjY9yxagiR48fO+NNrF2X5NKCJXSp+p5vNY+TK33bpxDfU99yu
yxufmd2v0hQ3222Ns5km1NjexkfNz6A8uUeubfIc8ajrVfwKximAQXr/gUWHCOB+tGKq///5akfO
52BGLnhwSnw2D+I8xy1JE0EAwzrBH2bFD8TSzJd7PeBjCUFfR8Nw56kEuE62BOuEKw/L5kTGmdI7
I00fzbo/WI4H7rNdaPD0Ioik/rIAjA/I1jG3Wbm7j+Oi4N1LrOpStuN2qnpvTzzK3/9qQTRjxrXr
+veMMIhDyWTwQqLoqidLFrNaZ/e7CoHbSi3YDWIil1hFE6Me8FrgQwPy/KTO+aZiWmo6rH3Lx/k0
ukGwEW658XMYHyuA4IHoWHxnbBQSd2BhqdtoNWCz2qfwY+gx+0dL1nByCt6GZE7iq495TqQwSpMp
+dZKszMuUlg1eIjCsSILngt404/Bp1/4MM7a8cG1ePjGUnbfjtFshkCeqLGt14GJ5lNW91tGwV0U
qicWa1jYYjUfs3naEtzifREAHm8V6ZQJSohjz8zlCS0jmPOGW6lR+HI6ULASv36QsyezwtgB/6JQ
uYVpuK8W3qtgHLtCkvirZTYmUqQtqwoFC6RJmyfiTv0wKLizQvCgp1QkK8fCDMzI0zuyCzwH97EF
m1Qm1da1wE7iww3pjm6ge5TwiX12c6yEfYcjrKgbnNaMepbbn54h6d6I+b0JvI7//1NMJT7HvCwf
24Z/hucXkfG6J3Hy0CSVub5/21bAWj3uhYvNHNYEQTtXzehy/a+9g9uQHu4P/OyM8SKwP6YtJ6hw
U2/z72OPW3vjTIM45W4Y01hA7MllS/OZFcf7ndLxi9lWRBLELho7nHQ1JpNHlSLxstPhMytawYUV
hScSkOanwX5qZYDelckgrfiIoGAJRMKPRNr80vgDByHQnU0SjVcWEQQ5+UconUA4XPQySZs8+k4A
ly2SD2h0qgcLD7p7cNuwJso4Ga8ejkzgjUuJq+b8I43V27/HOdapPhI1gmCvdg9RZPtvQw2VBivX
vzu+tyqxHjNz2Bu2QXwrxJTtEPnuzmJmRi6Gak+MTS6eCKoD+ZPomJfLEevDLDVcxeGJG009pXQj
GDtYybZ1+zQV7peRhcmldMm9ZAgprhIjFJCfnpGtyzMep+ro65m9jIWHLyZe5J55FNjDC9An1gQD
H6Wgyk+a522d+5HzQEuIdDdp7VNMIvCHKBkah9OxLmVxtStcm1YPGwDd4VlwjxKoxHBr6vjDzBQY
OjNGGYixOd+bC6OILv/uJS+ipCfsZjs2Q/881Wa77Njle+uOH9OQMbDwdPCkQ4kEhnv5/hIOHgao
iQSJUPrv/5Uf9uSy/5lBTJDOaF7IV0aQjmpw++90n7GkkYFOxmnicxIlnvWZJP3w4sn88d9bZ2v8
Wnlz/q9+nV3smkiiK3URNWNTtzcv/fIfv78ogknIuieezoMjc1F9T1UHLoIlXY0Ha/l7kds6hySV
jznnMmmcApRqp+r1fRTh9AHJLQwduMEjvrnQxL/pIsrBzUuuVOFTfxi1b+7dNNU7EDU3VeLgs6uY
9GKEsS29ciCH8t30KC+ToutwRQ0U017rHxkQnaF6f5RA+k4+WKtgZThBd/QnFjbAa/U1LS/FBFrC
HeP4/K/IzpCuxRMfWSWMVwN45cmsGvnOoQ+ZbPGdG43NrkTBRYlidqzt7H5Fg1lKSFuRqda6yI9e
3rN4bbpr1rBgkJNyLkXtW9uQ1dECQntG3v+THJvupm0rgq1rFd8twDWAYS3vcj6/VgQpZSI0rq0b
fpcL3yzo6YXuA0aKRNKaosY6A5y93Dv73gBruBQ5bFX0NnW9eG+hADrMzHbWfEw5L4vcYGATU3l7
YnggQarci8pQ+G/50lxCAghpfohFPyBMIWFDpa3zMHqCRK6yDfdjVbFZcxxx7oyM7F4mJ01chdcy
sOxnz2xeahuPkxIU74x/EJ8KUz+0g/ULOsR0Icv0OU0JxE2M8Kpm0LaVOQCFiVo86sumoG1s+OoY
LRJoW/4qJeNo1TsU+WrumABtqkZDWgExQmWQtaekJlFu+RBSuZIvoIXJsQGdBWIxOw0enGT4E9eG
i18s1uwv0wD8dDhiaWcFSOgT1/ns9YDQsgUJt6DmUqpqPNuRt71/Lm0RYo/x8hMKu+igYIGtq2Kk
ZIm8swclZG+ECpFOAFGcLFBra9MAX4yJ8Fy3Cdn6uQS2VS5lUSnm+Hh/nt1JVeD0IkorKeVRZGo/
Ayc4ZVqbF0zcCuoOdVAlVH7se2w+bp3gAF6m0paP6K6yWpgGcmQV7ybfWe3IdzsGY41T0GYxD7fs
fklEAYEkE1HbpgzMS5hkiMIyGZ5YVsy7fkkKp+TziN+wiaqf/PFTUD+uS9JNNZiCrTP17oMRV7/s
Zmq4CvjVWCgW51I0e1Q3am/Rj58fche3JsMYzqP40THF9OyKhC26gkA1sKLGPZJR9t4P0VLP+dbQ
cP0ZUY+Pov2VGE556CarxxqBJVUNhjhVQBeMrpluxHLgb7hnBFomAV4IivJrNhTfNPPFc2CYX3k+
GjtR+Oo0K9oHP4muXieOiE6LVxDVOKP7F7aqz6XjNGue1HDj6KB9Jr0AikhiDNdEDfqBbfDzABFo
393/X0Vkdhs26sEexoGDgXocD1oCgCp0RGE4ZwV4+UVNNC8DnX6Z79z/ipBsShPbe4zHHMOdTBsM
9dBxEHzYEJIJ+gXQQowDbThLB+bT3Lsccb5THOD2hxuiDYZNu7RXXTb+uI9J7GmJU47OxlIQzh0/
krQvo7bxni5zKWYVenX/F4X05aMkeGQqjW9/UDwzmtFQnCFA/XeBqZoHQjdMOdwqWeKIvMpk5F/U
67Rv3jpHMLN0sflXtU0MTJPcGKKSUlOk0yPeMQcrKyFpPnPmTe0CkDcCdxMt4MQssc3t4DQC/RZd
h10R2wA/yUU8UVYQFSZEPYkZ2pd0wt6rrFd3yUkTwon2dizJ+zWuCaXMXxlUP6OOwoKCM9iP5BiV
DpbmDvLFIcK+cgxNQuYF3x6+/YqNI8PRrXZDtcf7yEFtxifLTJpzDfPgGDowTLTLU5Nx9KAvM6QP
/nZJoZvxFeEwD3MwQ454iWz4xMi4psD/HSAGpL7CGlzyEO9NP+lObMQQbccNcL3QZ4G3FBhZNBUX
p/z/L9bsIvMPaD6sbKV1HjhX6GQcxFpAB47G0L4buph/GlmhnpvKQW2xNERItcxTG+6qQSxrZJE9
OYtshOziEDI2YBRKlh/NpAFRNONxYHywK0bE5QHjmQ2VeEV8XS/eZU4xr0L6QN+tQYUwxd96EeI/
NizDPqgZOPgqWtAHWfM8pdHLMBb0AiP7iiBCJCcHWCkJbquwKQ4Ei42PMvTqhz4qhxctnL2HR/Zg
Lbce+uv+2PrilBECemGA5jzWumcRZFP1Y7vaiJQsGSt9G1QT7kvtryrlLiR2Oa0K8CFHh9uO9ax9
cQMSaKsyTW++AbO4IlpOLAMe5ePp4IKMjkH8g6MXwNTyn2qRO538FGc3ou5siYICBVh92zPoMjPn
f1xyY59S2wke27QewBX5n0x65Ztis2KIDL1UoukWCOqhdJ0BL2Pjvq9CRh8lS1Il/cHAG2qYCtzg
suTFdUyItSHODSntD5NX/LZKbzo4Q4FnfvmV4t9v2Ih7f3HY4hHiEOItAa6eqt7cJaJsr2GH44Dt
0IBpI6vPYdV+WQaT76AxR9JMPc5Th964ntNjWXvMy4R9dMpi5BGUJ5ShztEq0fJia5vf+glBP9z8
cyRc72Z5IUhPwNJG1gJm9hoQucv3VJWdh2aCDoDOw7n6OKA383K7OYrty1j5zgbBMsjVojxjIpnP
QRjXW4IWLg26bExdGH6pdj+6qv2lYy1O0iF+wgBtCShFjdcJM+zCNiS1tS/gc8JO67C12DCPSSU/
ZC7SqkTjS7rvTOPOyfddTKNot4vwnRi3ZTp2n4n5kdAHU7/k3vA89Qk4/4HR6Xn50mqfs7ly0PuO
I2qtvkcarmpgOUMrj17NtSJ0/94wzl4EJCHSWMm9bFmgtAuBMJzP9KlpqxByvhkdG4M5y9LaaBC9
12EmNNVoiHzgkbbxa3fs/AcgrII8rTi3jaNrJzD4bNZ4wAX4BzLmMOFxdxzzoTZStb5vKWqKfdgK
VXsCsf5EPVasUSFEV1JsA9zBwr1WM9hp/IUXr3Jc3FTcdGPFjILN0nlwYvssQKJt47qQh7wj27Dq
Z0hvcdXfWqqLd9vnYOtE3q69PiHUBKkv4YcAWs0geYEVzjmzg+ST/a4bbNSVGLM9tQ/2oaCVe6y2
3F1tUK5mh2PUUjMDgmTs1+SmFsQPGKchC4rHYZGplIb7C6QXLaU5fwS2IQG6RNASZQSxIhjzwxjk
z0j+kR8G/EvWYpTMuuKR9NuDzmv52fRij54zJrDK+B9p57Uct5Zl21/pOO+oC7+BiK56SG9pkk48
LwiSkuDdhsfX34HU6TpSipe80RXR1RUqUUQCubHNWnOO+YDye644jtgHyPgPzBtU0oPXiiMvhKz+
wPYBOZ/X7MYoR7INUiny1Xo/KEG38E1pzobaOIncc9ZZOq4RYSZH+GIkmCnXHhUyCmbRXaY5watw
5pmpgiWIR+Wo0yRBUv51kqesAdXHBwyZd1D91R0Aw5Ob4o5R8wcwAvkNwZvVRuhtvOizyfPlQ2ME
9zrDx9hTQNUBuqLHAADtldTB2BMrsJ3iADlpVOS0jKe3rMz7YGNPrYw67XdZ6qpsM9RhGZQW5xQL
i58b5ApO943WGu0+Mzlz11TgZM/7452qqadT5RprqKofgII5i2H6mqJI/f43V7XU643ZomOIZfmM
YxBLdCe0+aiZ1LL03uTb1411mTWc19miORhUt31Dg3notT8TBzU45eLhizUEzbJ2BAyyaVgVRaZe
oZagGsqtDqW4PyONkVrtRgtJkJOWHn2htNgbU3PUElG3Y1NM205ctTAVCHfuqMO1u7Z1goPaFs/2
GKQ71GcCuAeF0bou7WXUFNXxvLlrE72+aQDxmY7v3eUx2aY9O49VOJQmnnOWFDOGP+ILD91Eob/w
iJYlMoGm7LU7DWv/tuMMi41BceeAIsplNUKkgMUVHaTdg8/24pFKKapzR0UuzoEkmcukHUjVrSPE
o5w+KkVsmhygZa3aNzG1CaLKkZedHwD2PHEHAqeZO36/8qi/fYErMaUNC5Frm/NJz0RidHATWdM5
ZX+jd4+mB/3PTkM4171D2Zd9taIOziJFNjCvlbraeVX1FFnEdOpu9adv0ctkkiFSKTGco592zdrC
BG4p8NXkeac3BDhlKUNhiKbyS13c/tE9T0KZ7FgFp033t44PJnmj8d2dH0rXdUytMh+6XaMHt+oY
rDtVV69G4bXHKMz3P4oUY7TAcKOsi4mFC7u6eu5c/1Ed3qSMnrUensX57MBU7u3SpBk3FKeQi4yD
tTaUrx04yqs+Wqijw+Yno/bP4Ri/gVFHdFyS4rZL4L45CA7oruCfrCcFQdSP/j4Yeyq4kzBQCav4
3szGp0AhmRr9hCTIouPY3+mcb86Ta0O63Igk2CJt1CuNJxfYyDRCVcmpkXbvHl+/ivZzoyRe+oKI
D1FoSzHdzl9A+CypzIqZW5bXcoqHntQhmiB18vz9SQz+wtDJnCYse22OJzg+zI4s0BwPmUIasm8c
gFA3FSawExVAfi0muHVu4TVBFTbuO6ql63jsAOUSfLXEa2bNqiSEZz4inoUGzYZ/On6pGvt3Ss8U
NROvpBba3/k1jAl3mjQUM3ZJAkFNYAjATRjlDCoBozE5Tt0b4ae0hnLFmLW1vqMZli8H4RXbBMwP
mkBJC27aV8cOdP9oIPFAMbxsZ49vvmLg4T9XA8tygf1XuQ9gA871Fv96KdpTCuTgOgjtXU4MTzyL
XmXmdEfsYOFslGjGKPiwS0MXPfeLIV3BCcUO0ziwygr2ZNga+5sSKVmrasG9rrOjQzR0DCwgXQi4
ANInqjsrS+YXx0wBbKLaBO7n9ofKb1+LCgWGSQd/H7WRsjfUbUPo3opmlro8z6RTFVDp6+QmIK7E
D4GpmM0inGQAbcNxPA+6ZB1Omo+OrJOxifpXx8ZWODj3AzBH5O3WdejRe1JVRW6KruV7pY6waPss
WGG2w688ve+IMzaIGxNCWuOJCoTuwGqctT3CEGw6dVh5TqqhBr3Xm4TycawDs8JaGFIEcGyY0xy6
Z2c8POUfvFjnQ6zvkMtma7l7nQns551B3cpndPupS8tiUq4HOC/3naQURtWWKqjmi3Zl+fKR2Idx
o3QtoH36+QCAvX0YNOvIzHct0iFzM0kYK50x3o6je632oH2amDCgEOC75YP28TUU8S4Wm02uxFPs
MLiF6W0xi/am07p+DyO2Xal4HGeSXEE7iPpVRSk6nT/5KWYQq076W99OaqRygOOTUt3BNn3VOj+5
Di2+MoVW0TSimzIPyaOixyuL7EuOimMj8umpVZ07HVwRyPSEhwPD2AJi6+4xefgLWbV/CmaARRb3
j1k4KutBx7Gb1LA6lcwGXToN5fNC5sNVXbWcIM6LRUwVEMstxam6bMAAO8/j2PGFGKjEHhNawdOm
RW1R29JPMH5oWHInGg+GPuy1YnQfC+9JIB1byUFtFlMn81wgo7r4dC42ji45iikpDcSkEupFN6hY
UhBixm2JvcW+qxKVDi81jkH4FgET7bkplMWIm5ye1Mo+ciOyLPCXRwElaxz7+co+2+fA96qzFC+P
nw9/uhODz5Wr89FFGaY8hZJ957nsw4lFXJtCnGoBaQP68TxS5ZVA/7LFNykP+MUW/dToKDugrJlq
PHBeRMh3PgXVDEq3a/r9+euuDD1ZlIzuO+VrlFhIdrOIorRNrcEMg5VQK2+j2wrOSLKlntj6cj5z
q2hb6yTgJaFrrYVVk6qnADzoE3vh6Y27V40/DfDWVNwBFoH9y3YuSB/P1Af23RWgsjNiXgx+jGRs
qkeohJW4Ecr4gRhJCnDlukyEtyrTEKQWXQrFdTlci9A9+gbhKAOFQFoabbYnjUHOGhCU2ZC5P46p
liP0G8oZmBJ9Nt99DziLJVpBkLih8ascpYtkmfpxr8o1ivL4pgglbBY48Fvey4FkM/+O5a+cNhHh
vrbGl87Ig7sRHOXt0MMKNEgL2v4oe2SNtIFFdyUBKHm2IqGpeDSmWHEsSjN6vuHBxBn9o0ETm2Rx
KFnHl+X0gMXhChSjQ9XYMkqAe2V5V0ltarEW6LU4r2rwIK6REMHSIQPw0HrD97zLmiU4ifIEqfnB
Skf1aSQVPW4Ro4O6Zv5NvBeLjV3b2+2xAJl7DGMDtIuGAkaxtKuEHN2uvW9Qd34ZWwiGPWKt2Vn8
wjdx7/bIdDppUUfqDXYemvbgNJQcaLlh+HJR90WhBZxv6spRgbjCEoz4UKXSNq3AdPjWbhJ1112F
rasaeu+e4gEK9g5jOqeN9Fz5szR/14WN+2MzQV/RPUIURFB01/E+LDKv+PIjI+C82RD6tBU2ZH2C
fT0jwdOdR2S0z5pKsQ6a7kaLcDSseUu1fRWbwPWSQdS7vEgkaV8smSgMQZoDFNhKVYUDllOu2Nky
NJ44STUsFvGWm0bCEPrFuOnqvriyHPcxVLovCJmXqAKSWyihzt47/1SZlyaLHBucMS7vAqd78H1J
nBSvMuyLZJ5MJ9u+SWwgBlW/7XGvG21Lv5wNCOISdk89qrhNVmnonxoLJwT+/JBgy20+EgZPLUfd
OljP54T4rlFxx9dFFQXHhMAakEFL2ffDadDKAyRSf281qLeKuiP5dtoFZ5jiCqShK35VtxvzF5JR
SFEhIk8NU3BxjdPu2MMkHGC3CprpYRrVNeil1lwR9Fifqki/IkvX3pYmlS8bCzSNHla1OrFBzPhX
IS3aa8pPCKanlUL6AX2WzlhOHY3rDG/eAjkyxjble2JrCoywsbpueVPL2vZ2bYJex1DN17y0CAqr
UUwbkep/KdKGEgV5C4rlPpZmMO484DLELYB2OgsnBXvMBYfKr4mD4LOiGnyfGcr3jiYv9AL7qysO
eXJb6WP+lDekvQdV9SBd+NLxqBtPTeGg2+9rnHpE2RD4y4p03jac50fFpaE85kG6tAJHeYwrg0q+
HpBpMdU0jbxcnyHUeErgaXsTd33q7JQGmz/Xx57PehtvHBOJ3/moU2kF5qzU0ZDTc3+J7kkwmbi0
Quxm5Egts0bEi8FTmfGno5+mpy+Se9hmKIQyXk8tjocFeSTls4tednakYJOfEJUjSrLybvlj25An
ikvDoIOQo9VbKUnP9LsWcLLnrkYHFkrGzmx1HmxSilvXb9GJAfS+77QynWFrvq4BWCOqYR3Sccmu
xqk7nof21/PTsSXl5QTJzMnswCPWFpvAsz6W0g5UuKkSZE9wNmSPYnGer6uo1DnVTYXa3A1pXFi1
8YCKHRA5AYWUXLSrylfEFjleS4ER3xSevOnMgsqOPIM8pAbldO5KJS5xZusJwTt9Rk5DFWTXyIGH
pYr0ch8XN1IJrFMc0EUXtXOl6TVMQvEmp/RDODHBPJXYdzubJKrQneJIcMLqaX0b0nbYnDuxCNa2
srx1lf6mmk54MiwftT47sOMqnvWC9ENMI8i2y5STGsBdacXeA55D2vu9t6N+iBOrE82uGmDmhEMO
ux/nzgaeCQlDVvrFwzOmkixUu6hwylZgk8BLifu4GP4UBklgCKiJ8OxnEf7AdTe2YJ4iypf5RO6x
QL4bnkPXsw1WY+or80aT5k0nW/x6RUkril2Uf1vcu7oHOkVCTWptKDptOTliijsDptabMcXlIWyh
GNSl7MJEGu3OQ2FswmJvG7TmtbFPrnvKBbM+Dw9lVZl/jfduDJQdFUmoPx6AYJvD/l9LNUrPdD7y
tZZgdzD0nbcOrN8pchgDDVBBSxmqIW+FKeg8uAPV8S7qd6rfIKsOC+CeFgip8xCh+JhvA3DUddAW
cMLtL/aYxKfCtaJT4/a3Uw2d2In8kMjS29ZOwHPItLtWNdonX53VQxrceNGt4qfhdTPi6EviURxC
s96MRWEAPkROA5W6vcMhUtGAwqGWAFGYnUf5j+mNBjAKZiQzLCL3I8nB5I/32y42I3Iu5dLQuuD6
/P9CFJW1gF4ORc8EDd0Hqxo97qofa/K+RJFvO8JJFy7uI0STw+F8zshLb5PlSnmkW8aZS4U/Z6W+
uTUlfcO2aoMHDagTUSp8CFI/zjs2S1dcCGY1lYshyxeh6SVr/I6GLusvUUmQVzCYCAhapV23Ctpz
Iqph0QmIrlk3GU/SIE6fgiy/cZsgfnKyahVqqOaLMDIeiLAGO0Ga+LzS0BdhVX3CRZAuSpMOTuo6
t6FLg+dcUTJdl56tj+IIZRYHA+jThu+p24GVmd9IaHXWYvlkkwh+FZtlDiw/I9bWFGO1yUIkMXPE
pOnwIFtfh3tn3eAJUc/SfURIV4oHtlqrjFOP5GJD6zXaTIZ3QmQ0su3VcckhoIbvrzgnP6mPNbh5
JF6YKmH7gSoYTCo4jRGQCp/a7mNl+8tmsNVNJYoH23W0o5UbxoRfEWLXxf2t1iThlWzka62Q3Wg5
QX7qdcp8rguIXNJNpkLzOoQ9Fhoxns4zG86ogLBtssMHsway31EpCkIX9HxoFMe/jm1C6Luhch5d
t/OfyMPrscc7LKsV/NJhCsTS6oqjJo6qbcrkzXECAbF0ab8Bp43KTYXYa6/F2jE3oKWXZGP7Xttu
4BV8pwSn7kPcCEuJc2chpy5CxGkqFni5LN2h4Dn6BoX99p4ZU5lQq1Z7UN1CzpHRUGF3hxB4b7/l
pWNn2QdJszBTfTj8ePfOMqJNndARcJsigC2HIDPjPDinPD8eYigalCFU9dRHXrDLmuyJNIdg65XR
K3cT3CElqmdtpOn70hbFo6DevOyVHl17y15AbepkqeoRedTOYN3Z1U0y7fiK3m12ihOsrE6GJycd
YY7YX61WJfAir6pbEaRyqaThVwfH6omVn+6goSZryCSsq1lOZGYIoSBTO/o01gACo03JyxsqsYiq
ctwjL4S1MQbAYcb0zXTzVz8k8gywJ0ruQW37WV+lct+UsXmIanWvdSTLYuqTrw6t3jRIvhtxKZ5A
D3NWiuxvYlAfp47DqheAA9OwuCVcCBTdESFSy7mKB5WhNF9okpUApzWADPAbc23qCWKtiY/wj5FN
gBiiKFujTFUTw733ylTfwGYXaMNie49wC36GTJwncGIIlk0/+FNtlHTnatCB2kZLl3HbTHolE/RM
HuZH6ujRIlVp4PMeRKfelffOBFZpZaotzV5vDxKTyMo2vZOQdkr9EKpFkyr+oUu+qW3IkTjoKDP8
GMSOgH6LRgRvkN8+GHTP90aBD2IMMjzAdXkMW6+9TqoQIlmmjH9tPaSCRPTcssP3RJW0CbI1flbI
pVSatgkfc9Po6EEbVQ+/6J1DKSpJ4yOhzOMTvALKnOycOZ4v2sn90fnNwa4Li7Y51pA4pluGaOdO
FdhDcoSk946rZlBMqXfVrW8iYMnFVebjSJn+1KZpdshi3AgcTa3HHBXpwjbpMoKDCjdiRBMEdvrV
dAQRRed6ix2Yh3Ounx4i5gStqiYxB5YsvFPDxrkzfYyuAWeiTMZfFCvuj8EE99fxdBgBnWbfoM5v
NE2+SQNnXMrMU4DM8EKcj09RlfmYYHLiYFKSlHtV748tnS9ASCnKkHMRwkte4rOcsLZganRusjeb
1NjkkWz2hrNWh4aYh6n6yPxs0CsG0TRt7Ikv7WQBFKXq2d62zSY0GvXaMt3HkRYqDCiylDS8B3iY
wVYoTXMfozYikb4cn/zYBcHAz4K/4ezY+wqKzwrxjetnSDYrY0U3X3uOQ8qxTaoeBr9+HicdYmfA
J/Mtxdj1omrvcbC81Mgzl0CDMeNbjfLYd2Ln03A/tU0xR2aPvUrW+i0rPQztPKG7nlYhoK525+HC
Ypw3JA/IXF96/NLWbnpUO+k2Pm+1NTcUi1zm8UkXbnTtphLPS5R8qb5Sb+uPCYKMH3UYiKDYWtLc
OlIcgMpY58pWoyG3gJJI7CV645U7uf8CYeXwQFpWpFjqSz/w/RMLwyvbMYz8FenNRElskjg5NtQy
99ZUhYv0+Dt8V5OZp9MWfTKczo3KsQ7dqyTJn2m9dAelEzTLxyXsg3HLHtKEBd7aW3LM+y0+9H6W
jRuKBDQlCrrnsk3b9bmEDIl/2TYqncAE4Gpd9+1aJKKf53kczMM+y9+6sEBHE6SPXlN9KWjYzqxW
j28iRwmPmN/s+cTCMl99IkUylrecXiOxJaVRAvJKqsdIVjeBWqHLnf6UqBB8jT7ZmYNeLpkUExZp
AhuVXL3z+lx7QA5EeAb9PLh26Yq+uthKLfDnFC6zB5Hs4oToepKS0ccZt1OaAdpKepC+fIEKeD0o
ODKaUeUxYWcp0KVwDxgeXcvKEUhRP5AUsiIN6lVTJlBDWutkUrtZUhyZwLcwGKak2zp16jVWOPDM
6OOjAHWMd2spXbKgvSZxaDREl8jcvhpTvSU9t7nTSNvB+gEZV5HiqXShAMiMGKORQzR+XdYqAb7R
gdgCUCDeh3292J8T5/7PLzF51b/+mz+/5cUgQz+oL/74r/s85f/+e/o3//6ZX//Fv47hGyev/Hv9
4U+tv+VXL+m36vKHfvnNXP2vT7d4qV9++cMyI5hkuG2+yeH0rWqS+vwp/G/59JP/v3/5X9/Ov+V+
KL7984+3vMnq6bf5YZ798ddfbb/+8w/NtX6K5pt+/19/Od3AP/+4eUlemt9+/huSOf6pYf5D6JrB
f2OqsXV+Ufftf/6CmUkYpq25KF1tQjIzZongn384/8D3aqmuLRAF6Tr/7I//qnJgLP/8w/4H0EmT
bo0wNJV8Tdv+439u+6+Uwx/fF4/hrz//V9akNzkm1op//ccvoYeurplCUy3btHVhapY2xQv+FMMo
aVd3Ta11hzzON0bYzrGLH2G/LsO6mv30RN65lHYR+fjbtS4yQUVlI9mx9O5glSXufu0Otzoxu/kq
dbutXh7LEQy+BQ9MP9IgX4BAujGU7LOYx3fvWHfZEqsuUj+Hr+PnOzaVISpkL4YDqjM6FcVCdYwt
ca4b0oqWrq9ct+yiET9sXTPa2+Sb21pAodBa9pwTBNKA6M40pjKYXLZsTIhWB6rDRADfr0v2ilOc
lILUPKv/8eb98uL9/E1p0wf7KTHzx+MzpmGk2qaDJvXXD56NMEtqKCnYYdKDaaRL4u0mPeHa+56p
30620Lce8ry2w045RgccEURUWJD9xOrjL9J974NYhuA8xG7EttVfP4jUJm2aPQ4HFCCLaCVi0pez
YVHzkerqkQG0oSHz8SW16Xf+evMWLUheHsMxNHIuL+JMjbLyEEUiBqE/sqL/PbOh13eTwN8w15og
dlvLZnQiCKiTn9zuRTYsz/3XS18MmNJJM9LwPDrI7ZPp3wUR+CiKEtBm5rm05x/fqD69BB/d6DR8
f3ohQbYJbBk22vC4RYcb7tWMECQDJxS6AktrjnRHF2XFZq1TMJJ5S1sxNgqR54Mz0VCiq8i354lH
vEA6Lv3O38eKdRVqxXokRObjz2pcZI+en4xpYVayNL4YYV8kpjpwTBvNq4CWIwQ29GrdVtlaTvVp
94mC5oz8BraH3rXmmw+NZl+RZEc4DzuEEb2iFV81ZKZIR5mDVc051M0kcnjJ6xVOhV25Nc2MpXEk
K8wCh5Dqj7Z8wvd/NyTtG60l97P56fcXzEL78fftXESpWlGM332o0Xp1+ktvVisRPnRqvuzjdGWW
7BwR91luMatxcAWaeVcl6cYY8ajUAL/4z8dPd7ra5UBgwdBVXjPTstWLh5trCl0FOv2cb4ddqiv7
luzpiOoZWxJMEjD7/OiTwff7i80D+OmSFw+AxnlTJUhg0JhmG7gD20aKK8Xmkp0NuU6fipcwQxC8
fXyr+rsDiYw7kxXPMVxxsTLQ2AG/0HcMJJt88cZ4qUmVNwtt54WofRxMGaJFQ7Qs0wTHlj8zw3Ww
CaMXuxu3LvkCrRevGi9femiSaYdxrvj+ySec5pffvg0+nM5qICwk+L++llpLwkk6WTY0Op5NWt/Q
o7oqdPsO7HzYu29TJidFySNee3y9Gfr/8uj7w4wG2Y5cyfn0ZVXktLYihXXI+zBGIKt17YVeS0NZ
MTpJWtkff+j3Jk3DYKEQfKl4cd2LuaRtSqdGM10T9CmuEn+t4lOLmlkDNoEINaMBhoC9UyjBJ+NI
e2fK5MIO7TsBlFKzL2ZrB30QPkAuPFjKviYhG0XRTQf9LkvuQ0+nZF/BGSRhLcvVowDB6xmPiubs
LTk+xZr6BNHHge7RfzbO3llFDJKYWLdshO6qevG5cEegymu0+lCRQ4C+a4R+ns9KG7cUWQe6BvQY
RoVXImkK5dEajAdF+UIywKrl42Loo3VYragD5uzHw6r9ZD59/7HZrsl+j3UVhMWvgywAL4eWQ60P
FphvM5bQj9AOG/aa8Doa/JwpEfhbJnwUD9dLIlZE2iMeXbaOve3zAeZSuewT/ZNv87y2Xox9wxAu
+1RLRYEmLobRIHExlszDhGDjNxEPwJTW00QUZoid6WLjl72KzHHXARWJtQ0lop2pfEeiv04MsCee
O/Oip8ShoW+ILXK7+6gOT7KtbjALPGSF/mwIb980xXNRfSF7kWNguvzidghvDdA+hnVwxuL48avx
3jJrkF+umnyhGka3i31vndo+JFW9OvS2vSSFJgeqRGDZKlfEPkbU2fcB2KJvAl288BSagxj+myc1
SB9KZTGGyYrd9AOizgdH/Bn0ydrqQY6bn6xI7ywBbPbozKmGierAvdhoZaPe2wALqkPsE3IK6KxC
RYlcGY4wbNtXQ2j/4QUvnkoSt1AHUi4o9DcdUK/Ur306Kh4EnPBrliafXO7dCernG7wY8J0SUhpS
uF4Hi6rwrm1k9Bzw2/6amDNL2QACV+23j7/6/8dFjekN06Br/bZrIXetChSHoNoBvkF9bOt7mWXz
XqdqjeC3UIjUpv9a4WL/D698sb4ilwpVuyMiN2YDqyZvKiVeCLjkQvrzihJ36j+ODULc/NMrTw/y
8hU21b/veVr5f9pVyshswha15CHrwL7SDzBJ9qrapefC0m3gf6CAI7qC/1H36EbL8ZOp7Z2dBSP5
39cXFyNZc0ZjIHy6OqQh7Twdvu+d75LetWrKTWxfI/j/ZNI6L8gf3LG4GMoITNqclg2YTnAzzJuU
qb0llvs5ahtIa/UqMT0aQPHCJt/UQREl2vI//L4v53O1ciRWK+46tlIURc2iw7PdUZcfWxPaVQDY
tl6Vg7fMk+STpe7dB66bpsrspqq6c7F7tIjqUPXRRGCtgf6DMIcSflFwbo0A1zsat26+0g/95Krv
Tlg/XfVigOdRAyUrEsh1AGYNNEUIvpr3SkvTSZth1ViIovlsDnln72gwi//7Ti+GduI5hBjn3Cm7
y5lE/cJz9cJHBpkd4LMg8ENlSgm6E+kFn1z7vW3OT5e+nJ8j2WpgbbhdCHrkzJOKbT+PAUzH4lqp
nj+ePKZF9rfx/PdtuhfjGW4PB+CRqTKsvo7WdayskUAwK398lc/u6GJCptI/uF3JwzQoOTvhZlSu
dc5zGgkwefnJ09M/u5jx66Qk3LaJ7JBXtCjFinqJpG8Vo2nCfWhk16k0D1aPpwfb/DSEoMztPFiE
OHPjqqVKnS41Wa3y3l1YlY5+lKMwsQ0YrGY61ogQJH9QclSmBkrU9erj5/TuVu3nr/5iJxnXuqm0
Bl9HDVdrer+mbU6ERKzpZ1OFgMC/OaycpSNe4EETG/6qpmJFK3bmoh5HwUvU2CcfabrkRyPE+vVx
VimVYKW0cBpwXeRnlKfwRyHj7CGQ+D3PtFsQtrcwcaeCjJj13RQEQXcVTMEnH+WzwXqxY/RQHKV2
yNNx2LgYwV4bnkJy/TQ6y8CbZ1r5WkCDJcEUsEK/bxN6PIAR8h6ra7jXi8+mJX2qpP7+bAxtqnGq
wnbdaSj+tP6hBsHfk7LdKxJiEUOFhFjdYR/3EtFe68HjF4TFk91iDO4CkPQ8IYDDdyGswxAismOZ
IfkZ2/VQPtTeG9nDSygPzCmbzPoa5fah8zpkiC8TfDfLHtk54I0mm20R+XoIhuzRS/ubvFfwE8it
YUQ3GkVOXPSDeGv17Dt4aVBinnaCAVo641PdDbvITlcA2HaDW9/4Rkj3prxSipe2rHlTCMZI5xHS
yM6zVqOuvEXG2M8UW6H71qx9WK1iKA6VXbNHh4qRV8GiyUnLGsMDXQTSAYM7Ysk9FDIgC+nVyh5e
TEcanz8vwcopcp6Gzops1lu8TVc5jT8EWNuujhainNTz8ewenvku62z8cske3RGnEgF6iExmqo2p
oT/5O8s15Yyu/KMANmhGKlbatridxuPgZVggkXHoE0d5nHut8gZPcZt7pLDKNb2RYta6/VNf6c8j
TdWhVB/K5E/slmviLOizQW0boSbnpHrrDeFg6c7UTCirFWI8f0ftF7RecKBtdpUDSEv0e9jup4xT
eAsZm4rwnV6hr/DkVgtBd5j1NrViAKMA3/iOrGbYJUGysfLkKqDpMwbDc0gcc04TPGwJTB4w1Ztx
/2SH9TZow3kd1zfwmDeZm9/qDoH2JFOl0v8K3W8uKsn5utqFBsvfnUrOlg92F2iDQVR59TiU1wjz
AEVBf0dCbIJHVjaE7WElZDiY/qMxfgMrh+M8Lq5zzMYHzTuwGycvfVbBqO0VQpT32ZSuAOG3H950
Ms+bkIDpnBV+AHZfPBvFUjTmupD6rUbqee6721IYcwisaHY3aTYegsiBSyoJrMFfQ7tqmFLEXWj0
6lfELzom54Qg42AFkbvAnoPuu4EgZ1I+6Pt7McTHSfo8FIKkJNJWQzqs4VKnLla7xst0NkpJvfCk
/hbkLy3pU7TekUmwyVdmtdvM0vw51d4y/67REHr5+yolGhlNogl4MS1uIptYrOqm642rOK03KeRz
mfXY/pRNg1cyrYnEZGr5eAJ7d/dEu2bqD2jUTy5WJtuIk04d4vogNbFATw9kL1mOFm7AyajJFr1S
MeVYnxXWpxn6txn8p8teLCpJTKR7G3HZ3OT1ecZhQZfqk43xZ9e4WCVU30s4Vkb1oaHxj0sr3SHN
/A8f38X0bygAWC3brw8eo8CmLTDVyzsvWVZ4kXqk6eQZsf/833xnjmbaKq53YV7cmNaS86VQmTuk
5bgcKKqpaF9Nsgu7ZplDmfazdm6yl/j4qucG2e/f2d+XvbjXAqSIocNxOSh6NvfY5xfR2hncuTXo
uHroTzB64IcvVbIKFJpFH1/+/YH699Uv1rWYF3Ho/aw+COompntKdZwg7ZU/2DMBxMg4gQj7ZABN
/cp3Runf17zY5Ov483xH45o5QgATRmAo2J2ZC42o4lbCMQtY2tlxVeMdu1YkrbAJ0DCjKKInjpy/
J8MWqos1I34pIsITLH3smnNHvYqYvf6z5zM9v5/W/WCIlQZGZ31olVcPWnbMYBwwHmfwsrV8zSAc
8Bb/L65JL5VasU6L5NzH++mao4LsDEVjdZ48ZIWrV70eSSNvqXHgNgIeos4SSk0fX/Xdo9dPV70Y
h+Q3xgHw0Br/CLJlIswpoLETfeKVa1kk1a77ZBxMv/C3gf/TBS+GXqePlYJlnMNtny47R5vJ/pUt
1uQ1+uRKn93axYCrslSzc6hhh05+7Vk4TSdYAN6iyEzw0Qbe/ifXe3eA/3RnF4OmasjvtagVH9zG
n/vpc1SyrbE/mSO1T56fflESEQ4pg4FkkgRVRwwN5jfMMWZCfuqXxNdnySwXQFJCQqyzTXFKiGZ2
ohMGQVF9Vqd4/5NMHWVXAPEzLu7XHzWP97asD1kTLSInmNU9NYLmaVrWPx6k705X5971+UrmxT33
QC2LuK2YrnRrkxKjVJNSMM3RpeFsOcDMpMcEymzx8WXfHUC2jmYC95NuqBc32MiB3QnoVLSAbC9Z
i1RBvh9K5sxmSkgxwljmJ6cx+72yhIWs10SzihPH0H+deXxHVok+0GroHSSfaXK0OYwa7V0w9CjV
VKxi8copbgSK2yn3vDPBxUPQdj38u3pzk3bGS580N2oltzoqCDzVxSFpFDSc6XcpvHTWGi/5Wmgu
un90C+UAIZm+Lx1KjxDchL1tbU87pu20TR0T9rXCWlN9XFdZCQ1GJaaX7Ka+4LR9pwVim6rpjXJT
o3hM0fp2ivZQqEQZQJLtg2CyAdJBErDvORQZ0VOLAIuogrmVXU8ScMs3Pnl+5/rc5fRicV5zNPpt
Gs73X58fCRueizOgRkCrPdUGlAD1CffbGtEsJob2BtU5kk4psrkTOTdBYS87pd/onb3p8ByQNnqT
UG8qw9va95kP5VwxJFnNFY2F6NWBXjW24uCPNq6U4b5ujINw5ErkxVazs+eU0B25DOICP7gzJ7Fk
jImPjrydm6iL1qNaCmCP3iyU2WGeug/dKLZlnM1Vl61hX+4CclsHf10W9rzG2NtnOsp566HpazbS
CszvapvryabiCFKn8QpEFK7nPp0h8H3Ka/MhDOSNhBgBAmxfNuUxqzmDYImREvSFq0SfzEWmNU3W
vz1tXgyNJo/j2vbFG4KWWrWHMGxIRx+IQIeHEQBno6e9wZM+MzQUBHhVJAp+0a/62FwAXF/7eEF9
Jn9Uey91EXCY7K70kuaBK2Y1ylDs3rlm7k0v2Di5f68nJDtmPpmQYhMM2QMRfCE+eZsc970d5Iu+
B0qXaMtEDZZ4DnkVqi9hN86o4m7zAndN9X+pO5Mtx42uu76KXwAymgg0Ew8I9mSyyT5rgpVZmYm+
7/H03ijJtiqlv2p9yxN7oJJUHQkSiLhx7zn7cChjBq4rFyMznsuMY8K0gD6/gRS5E03wHIWtO47s
EMOQHFUCnQtvHQzWqc3arVqLk45OJE4/AJbH4KQE2uLGK9ygOnhWz2Cq2SBR2jkExSGmbZTbBotP
WT3mcQVyv3Kz6FtI5rtKcsdEqGjhvxLRug56QiFM/VqX7dlDHFAnH2X21Ge6G9gaFth+0UOSjgOx
hF2wn2zgOJAo2DyPBXdHmfqrYOrOInm0LJPB8hx9fWfiYCVMauHjB4hoKAFDWHCn2zhy9GYVTbgB
zEKuY5xk9AJGXku0Bo4zf6nBhp2P4yOxxiWxQpXWrIxOgupAhQsf2hujHSgtfPcaHswKFW6+0JNw
rZhiN0yam9fTHg1uvAgQjn4ShnuTmlDxYPGF9LhChn4TTWOUIK+DvwmFAn/H3IUlCZ42hOYMq34D
Lq8K0/VYdstOIc7V9zuwFfUqC7Idsm1wNqPr5EtN6ucsuXIqteY5uNsWykIpYjdGipnawaGW4XoO
Zh0teZNN9f3UCOZ0xsE0D5o2bFo+mnIg/ZPdf8CFF4AyTztjiXfcncxgqyD3TazqzRnFqnegqVbZ
HXynjhMxBxCFsOXIdl4wvJ8FJhEzfbRDOIsSrUo1bQNrlnx/81FiJ0m7mjT1MW+Sz6ZO3lRtpxHf
rozhBkUvIWKfPqFls1NM4H+whmblC6jcWsE518x2frowkupUA8RYhERqwi1lzKON78pYP1seYX+p
TD47xb7PfO8egxxG/OoEOY+JONlvzhPUqWWKUG1Qzlj73zxpnjwWMD0sn5vOvq9qGhqxR3pvsYX3
3YRyGU/O0TMTZhycoUPr1rCy1SiSY5wRFhPCbOLpdaa7rq0XJZFXZh5dast69dKJgXjiXLAVPgtL
v8lNMvfqu66b/fHqWuOupW+wjuP5fjdOCZE3TUX+Tzx7CimPhKksPBivLeS+RWuzIPo8JNXblBi7
wDv2urXDEH2t8jfCF9Z292Er5glc+rXSIIiHTz4W+x4XTM/xIQ6xwrYsjPmrYjKTG+vgjT7/JsLp
g63uE6HwFv6y2/cJVhGA0SrZO55arv1geIpNBbZPp3wkqb0322xl6HyRqjCIfeGthaGxiZpuGcv8
uXU8okyzI6gwYKqKqBfd2BPCzmvsYnzclmOQH2ZcYw3NQqOocIrqZ3OgkI/9t0AJ37LxRo+yTy8n
3U6Gb12lHoei3kU2zjWS53I4F2lmFaiXuIpEEe/ElPHtPldp98wg6tIaglhueZ8E/lofdOCq+gFB
P9nCExzA9KVKiU2pCEsm+eANbPPBSqd9bIh4CcYxWsz437GOP7tSXNVW3qNTe4pRYXta/WzkGJlo
dlqWdT/JpHCr2HyR4jhFwVsZh29ScVZDZ59iDbh6mwWfbC5Xp8+2LRMjrbHvZcLjPB9aqCjuARu8
9UHwyRHjszUh903VY1VPT/zmNw8mFbl+9pvTnnVgFsCVt20502P8cUmVR4OX+6SY2LdoxoP3e/vx
5kMlfw7b8FPxSxgehn62VIwASvE82QZN8/wuMuAtGLEN+SS6quQI95L1hIezc+0+fSr056G1Qtfx
HRoz4WQtFAwNafM0QUaZSnObDPZmYlnJOwv4GrdSGIJgzpCeYVfOor0DuVVcq+COohRrhHfvFG+a
brt95qx0JKq/LkL/tVMgGeRLw9B1WzW+nND6NiHzz0zbY4uPI6HlzN6gzPHRFqs9N1BPkYL9xzWd
cBngtfzNy88F5z+2eEk3y0Bs7NhfVRxU1lNteSXh7GRWVGy8aj6TJuIVhqm1Z/gw+UpXZNmulALc
ZnjTVmL36/fw40zz9T3gXtLVWcUpqYt/LupMPZCEWzb1cdKIsik+CKheaBUICS04Tob6ktjaA+bH
rdE4p67AACIit5vBXJV38AmbTI1omxXsfob6UDWUYuHnr9/hv50ULAMuv0QupVF9/vwGC1OdZh8A
c/IYN6RX71PA3xreiiz2VhOnBkf5XdPvX/UIljAwh1q6aePI+fk1S5pZylBiFbMyup8oPChtl3bN
vwlEzLpsIclHUPBmx+lvu1f/dlP8/bW/XK9u1WNQV0p1rAi39dE1yjBZikq+Ynd4iKNqL8UzopCN
rybrSFR3ivHy6w/c/NdP3NQYzUjHVGmV/Xz1UaFPMp8KZqjVru5aF6b2HTm3NWAOu/02N+LDurpB
HHPIAg4zkfM9VmnCCjg6nU/kQeR9z+L2YtogRUu/ePVC47UiejCC2dOOT6lhfc+l+pIRHC0l3f4y
/0z1ahdp8ntvAmbVtX2sqw/zSUlq5qda5/MQ6HvhYQ62UDKroL6a0d8SychRida/SiW5nAV1c7ZC
lo8vCe3pqm9ZJ2t2p67X3ZQ0FwItSPBRVwKevc8gTnK/IisHPQNTEx8vLXag4UgA9OQtTZsHM2nJ
8cxKeIvqjtvwJTPt361A/9bYAOCl25AGkG3LL49f1ZqJaCCP05eFhclmF/VL06h2sZ6v7BofDHFh
LcrLSuSu6SnbOETgBWOYDL6HQP3NCc/+571nIUyglOBZg5hgfLnviSppx3RQy6MUyrqAA2aiNoUW
0QXDtmIBmDJrV7TbWNrn+xvcM3sdsYhemBvPZ36mQVtZDCWzGk3dlx7VXh5+pj1bZ09mQKWDGtDm
wHhHb0/qGG6r4G0ogr3osbMDOMKZelPr3m1F8JE/mKeh6w5+vdUqbxXGKF7zKD60fnzDAG8/aOqh
tMaNWWM1DsPPQJFbvYlf7QA+emU/65l8rqwtc7nN1Fg77BunPLDgNNi3sZXDwmFwABEmdMFDHQvR
bHz+UNMXH6xAn+HAhprgIIrV6rZJklM/c6GHYc55Zy3IvOCWOEI0Qn17JAIGQCRBnwBDq+AMpvUU
ybtfP5A/Pvaf12hLRRpnqZohbel8fSCTkDkWb6FA7Zfsm8TezZVpkoSf5rQ1HPOSg1btOW7kWnrU
RuOatvKqR+ZmbnYPnIPnj8D35A5PJoeYfYm4e2YjRN1jRwEFevyeDSpbaJKwqUfShSD3sP9XSRkx
A5U73tY1ivKDcy+UGBNDI9w2ptj/cZV/GYUuf17PF9/Sl//9H/9fuY9MjYXzv/8vo88//Een2Tb0
325ev3+8g3x9/dmJ9OPP/ulF0o0/2Hs1w6EO0dEEaxz0/zQj6eofAhcQZ3M8RRr7H6/3lxlJ6H+g
RdXR6DgCHrlj8Et/mZGE+odtqpQTjsXcBf2m/E/MSBRTX7YDXbMdgWKJnUA4yPN+dE3/1jxvtQig
K/5/HOroWk0U1H7fMMwgamyRkiBNyewlS3o4FwS+B1lUDyPgxzhn8WwjcNlERsmc5w0WfUzYQHtu
leCb1E9KFz3IZnruLIx3vaLsLd87NYO1Ji+5GodhGVagW2PNfLYnInncsSG0W0+THrZScJCptwFs
Vq9jHvmewBynd0jJiCNn1cWcWsxp1Vojp0VnOME3QcOuBK9VWN/3uCpXqqfla13GXIte9EtlSh+b
ASCsVEmFVSKVDSNuHjzTeTUA0y1Nps4LrTW2oMyoaYsWztzgMGjV3GDUvqMcuWFp/ySo6VrAJdun
oHBz+iWVd+sZpMeIiYkK/TOCTIwGMu9ILiape0yvQzCdBIjErvXSF+m4gJtHyxX340LetcNQL5zB
ewl7PKK4iOdc6OmqA84q+nTRB8jugeX5EQEW5nAThqBGEJFwBm9ctVI4EpcAhPRHI7EaF2EOCqVk
WTXRFZktZs3KvhgSxFUOTMhqekLNppss7EiZywEfhOCXlVBZ1SLXFlFGwq9htN9g8LyqPdpIgtQD
N2/XJKfSOKC344nyPiKvpunic6J80xrnURK4BAbed8PwqeLYWYaEDQf9frCz21TJmRj02R10k1FO
NxroHcjq/rmrW8CTylEPwKdEyaco5KE3AnYhtn7yjKHgqM69LNEUTSZ59N1jaMVQvAQHIGU4qFoX
keUjAOZD6Zq/TVXUlzTRtoEQj0qWXfsmuTa9Tm1AjgRDmFfLLFtgvuZSs6l9nTnGusFJScRg+lB0
8Z1pJTshNbhp9SYd+ksIVXrO1D62BMEviqEhFiBAHxARE9caAEECGIypufB6+07Nwm3vEsDKnG3C
vE0UceL2ugC4PkSHVDV8RlHdHSmomzTUvmVGDKOt3lc5zUwjCsLl6NxpE1TpzKNJHaYE3+ByWypd
/2T02lOpi1m/d9MjSPfqdEPj/L4FeAO45hhDnLK6l5ptehGb/qsSkBOb64wTOBZmmfaQWv5KiQYT
GlN3L/2QM73a72XXbSrfXCasblRvhD/QmOIsmZ3rwCESqISsO+O6Gzj5y0C4Zg/tKqyLS+5IN/H7
hx+/KhtwcjVxTjppPq7RO8XSM4xNO6R7zLQBABX1vUW0AkbjEIQYNkQNk5XGbkHt1Vv1i2p3n7YY
30IefyPUl7FDElPfI9bRCRgwswAxfnrxO9pwoz2cJYHTKHTIdZZKwEG4WVtSR7VschGipbpDPkAG
NDbfUSZPo0NqT0cDJMJdIPursOobaQRrKOswfuEGivRVduCCHvMJaUSgAwAaxc3k+zddYO9EQv+4
7peapz2Oou2ZrxVuKrKSgFykhvoI3NX2Q2WZ+8IdW9wLvfHUxQWAFF7cFjqX723TaX66i0bFfj7j
w2k7VgnxvoNfn3UEJ2Q3zsNy8r8Jw6lGa+N4glN2lFrYjbpV6VAtTrJ/KCSEUmUiMdyDIjR11S3e
dHMB5gXODNrLhI4sPu/H2Lc7CI0q+E+iHZzpVLfUmFOUtC55k3t/LB4AMLlemHzqg6lS7/SYLkl8
Io+XifCcuxRTFRRZBstAoIaKPkXJ4R/4+RGoFRb7VCUEW41cSCIYyAgAb+rxA2Q0GXxGdTuSol2e
0s6kKz3JcZ3n0TnTmwqqZwaXAgGJWWfZpitUsKSx7ZqG/5QVxbdJ0GgGOVuDepKb2JhCPiJPcYsX
8AC8zfIl86yPIdPoctwpQwJ6o+5e/RqtPKEsYBfzsyqmU0b4HRlw+aHzpb7whuijkXMtCk8xZA8g
NIUHTAvVxyjSDhOiEtfSPHKOIqIiS6RmQ0WW4GCSNsLMPJmVPmMObFh88yLwAkhTIii5EfyETtnZ
kPzrjsMF+DEIDXQiKeEXZl9DO1eGk1rw2IcYRD0RP2Rdckf75H20wx04Qn1BSC7b5FTCV+RaSEIM
YBnUj+lkamvZiGNcDw8k7wyLehgBjYYqJPHw1inq3i3UgYTkin9mnjHuvc7hfseENYJ8cDsiERZ8
Zfe2hIXNsvCilVeVHYAWR0iorPUcpQypc1jwpQdtXY9A+VpGcYfirmTgANVfamc2v5FpmWW6jvGG
ATxbmoOwlrXpPSQl8SuiIxe4jI8G84VFbcpV2YM19uyj3aiv9JW+t1T8avhhlefGMJ6n2Lq0RGf0
NnNqIcpvmmz4VmT6ZLX9vdTjQ22+gDx8rIr0RXOYR3ZJCCWwtmnU42RRivvCI3zN8STAe8JDLL2i
wTcQYaGTuxrDL6IoZkyi0rpnA+27Ygcv+sHy9Z61nk8krIfHCFJ+V8M9yK363RxK8KK5upSGSguS
NROhK6IRcCw+R6aFbWanzuyZQGls2JaDNA462UoW9mtQTw+RMArkrs29Kbq1pzGkGYSYQxYZLhp2
4naJuOGUBXfXxE8T1cAQSblJphSZH9IpCnX7HZj1wqZLFiYHCaYkxaGNDJD2s+2ALVQTRlyS6MZF
Rbwg3ZoGjza9ujoaGAbxnh05fGtMwDJz5TLdZ5wF6JIEhJQaN51y9ifSS/NyLvi5w9CHPzqp/kGw
eeQ6dnrrB90Ny91m8B+HWt1GtXw0SEEzTbHvCSWA/chw1gVheJ9CcFhUgbZxlPrqCfEwZ0ySeV0U
qG57szIXDUAT7PR7e9CBK2D/5hEkPk+NmrOhG9zC5H5YIbXlyBgFuqxD6HN149f5k4hLfYOPmZM7
LcfBUw59DefME7syrXaONm1sLd/5+vOPooxxdVcHZH1OretleIaKdI3YEBBf9Z4a3e2gFoy1RLD2
suF7bSd3pVo8D2X8boePMuzJcYiYJQCd74ZgWGpFdW4mfObGPA2r5I2RIuDE0UtwbvIZRXzjvm3O
a77tDmVkLCFueIvW1yQ915JJenlbtjE1pKZ0qwRPB1qTYkeV91z183RW8VZtxuQOcnTF2sBe5t+F
rX/pVRK8isRZNBlJN+h0WynVRWaLF0VEZ63xP9n5FlEFA2rSizfP0e77sTjPZWIamrtemvfDnCIy
SGems+Zg52YIhYIKJGcj56zAaH3EFYVRfkyGBxUICVMsJVlUZH0tGqGtpsB8b8L0qcM8JhiggCue
Puy53W1GRJ4G9jfdWAMwBtlxq1SUuEValWy+aB3zVt7iotgpBUAsO4ER5hXRk8XGrhEA1BC+TtDG
to5HgoWm8mMA0boKzL5dQ2NM2QD9Y94bLGJTBmCI2pdBnw7zGXXcyjY8ks7ScBVWHgtZoFpbUedn
3XjXLOLToprGeTI5zN5J/dS7LTKJZtVSzVn+FCxrQEirQjKE7DJcJ35dAprf9uS3ulMDfzpJkTkK
M1moOA7HyNN3lcWsqI6LZdmPkinhMPu243t/GOyF4enLrvGgZ/qs7M5Q3I56Bea7tSp4ZoyRhrgk
cHs4mZO6ySIAQ6D/bxxK7mVmVXCFEQSYVCIrs4ke/MD7ICTW1ScfSFUR8OxqL5D7skWMdS8bWjZS
KhTUWNF2KHzHBcJ1ZxZwUzhPxsu88RX4WNtK74ad41AEHq1Y0RmvXIna6OCiTeeuF+nWbqksNI0y
xGctp8XMswa3Ni4myYqdhsST5e8QQqF2AcSvyPegjBHjesqYuzqw3yrVIisyZoSlgLshaoPyWdl3
Bpklaq4e/Lk8RdTRuAaBGN5cAKXQ36cCkuJgB6uNavT1GpA3WobOe6ijrGMRuUTQiHMLuxWD3qGy
dQiE2nvdZgao9jZ2SYze5enILKi9ErrtjcnkWvakLi0Z9Ju2li/SmFiRKp7ZhnF1IUpt4ZNIykBW
f9AndgIFtH+a3o4lA9/GMjkg5jxurXiecu+aWck1DHxjEULkEVCjgqT61oSEZ3JbUXTUd3mPt93D
qSSIsBEl34tOVpCSsqCyWVbzZfkLaHUuojamkhVxzQhYm4VPOpprSyp+W3N62iUFAmlvVNxAGYdV
aAAfryK/2ToNG4LTLcqRGWunmEeDSUTZpox9Q7Xb2qyasSZu+iQDwpMAAGshVysLHptqleiOugqT
chcT3sSoDCBPYSgPRkjuYVzxVZL1DTBRDRJzpRoQpOzWXDmdalBNmdpmLGqkguJjKjvinMm4cYMG
c1/b9eFOBYqT9vB0POsm6CMgPHIodl7nrBxIUMSMWNNObSqxNtCIG3nnnBObWBHw+YcmILg+zQNi
ORl0k9K2CrnRMgeS1DBBc4OPDMU1Cx8y87mAkbwkVPccZMQfi5DkzopDEyjq8VDaG4DKq4ASfpNm
nFKKxvPpt3fasrDVK9BqyoukZV4/XiJL6471cqjiB63Pqzm1mHs3aJF9ZhxVfK2OTj9+mCLyOC0N
rg+xCCv8IQRjNyMxLXR611naPxud5u8SoSbHInsqyZjCgMfsrVR61+0btrbUifJ1q8HwhX5wI5LY
/JbmN53OE1VYp8ZLdt3IKTvrjpi8k8fa6AH6zdEC/lCsMx/ccT2WN3ZTWgBb22iteuba7+TMGaLZ
NjnTJqrH8eq3Po1+zuMGlO5KRuW7V151MyseyAU5ReHoHK1GfgQtAQOKjt9FeYj96D5U2aDJGUJW
X2hrRL8fZVnfRyjJUH6UNAHakmyAkIeuJw22V1VITERGtQ1z6JaSrtVJuCr8J0iG6kK2oe9WZXs7
gPALO/kQJdqzYcJ/VVMmIbgGu9JHZJG+G5ie6P7fprZ1JG7rZojqa+s53TUV7Von/Xvta/md9Il2
ZumlFbZlYEC2Y865rww3stCVjW8ra/KTm7WeQceyx2s15yFbVipXPFHL2nAoEruCyOOuuPiB+WIX
I+YCEJiM0q3brAyBOjVgP6PE3GY2ZRKgRUkfhCmJB55BYRsPO1J8jMgOifNlUhmwftP6z6jxolc7
7o19dtVHpG9MCj8VmRMQrwGVrAV6G81apZLjZenjCwxy+CqN0a07qzoZ6nhDQ/0cchAsdQO+1Zw3
wEIo8xdhFezyZCOue9t/i5tdUlaTa+jO9yZOv6F9ORH2+31Uyhetm2WoWfvpKzsUMA8xZ+ZFhVi/
VzaZvolrbFZOjD1EJ59mUcyroYOYoR77D5Ic6i2HkygLz3nHym9bCzMldcGL8nunLI4AMd47jjjE
9ZBuVCFqGtTwxQftozn1souCmUyeTat5Xkw1QKoVIM4Mv6ArQyxmhlEYCy3CCKx4a6U946z7xnGQ
YrSPrTUdNFVRVuROyyCwtjVJV2njRTR5AhpIKoQ1rbkbEvUuElq0KFtCqyuidOooBJlYojrXSBn3
GgfpkIDJnkdpSX7q7GiPCIXuj9VkvwfdSkAKN5ZBQRtmzCMUdjVlkiWCziX0QV+nmBrzkNakmVuC
SATz1QMev09BOup5Klaki3LMacb3Llamg0psOiDwah/7zn0Is3xI4I1mprGk49QtUrN89c3qc9Kt
i7CBWRNaDFKVNbsWoIEDsBac/aE2pK3XLhs0oZHkJDWme87Sid2OS0U2K36qCZh05SxlnPc8GpmI
f2k5hX3BjIMzo9SuqIuMFZFk9yR7ftPqqV3kuVejNGkp/1Sxi6u7uC6L25iYgayyJ1gt6O5ih/Vn
lBWs+7Batob5bk1Oscq86rETwaqCSbeObXMj+pzgzVAqCzmk1wQG5trq9O/eSGxvJuv7MBi+dbJP
1xqhVhTjUMcHwhITwrlW/3lz//+GUfb/IH7MQCn7X3f/7/IkT/Psv+3q5DV7r//e/Z//4J+tf0ak
f9hE8ZmQxkAp/a31r0n5xyyxRLZl63/Bxv5q/SvyD2Z0OlMBhgZIolFk/u/ev6IxF4BfpsKnYX4H
Oec/6f3/LEK2bXWWes5/j4NmlhGA+HkOLIaAwisffco0j7p6MIJllY2ha3DpS7Bh5799QH/Nf/5O
05r/uv8z5frz5Rg28x/odxxD/apEZh9TaNIEFxINz/lYJqu2pTv+6xf5t2uCN6LZoFckDuUv15Sk
sENFnAQX26iRRHboIgPdAjOa29csYUD865f74Sz4elGMUtFQgPq0NPFFMxuIFkbumIRoR1NcZUrc
rP2RfqpnIZEyU3pEcAVJFUm1BDlt7N2Mo37Si3E6+XkVLrFI3qmDIGvLii6/fmuzfvTLO6MPjtIA
OTSfhf3l4/aB4GuproWXsI+yNVb4+8hSThbIz60Zj8RWSzq9lmyv5dN/+sLStJmjmjq1Lyi9L19B
bUapJjM7uNQqPX7Qng6Y1L7bO3Wy9oaWEpv0jnna86iGnnL69Yt/kXbMdxmXip4E8AGDLeZZP9/U
baqzmhNLfPHQ0q7IRzXu0rY66BrRdFIr5uYxyRzSLNY0oMBmUTv85p745wePD0UXBPWZpmXJr9J3
haFdk3lRdBlbJKxF2lXsISE9BHMgPYdQycnO3xO1SDaZ5Kd+ff3/9uKsGLoNowZwm/NFbwAmRfdq
s44uFNbh3eQl1IseROUmLtVliq22Y36wVjpJ7lZffP/Ni88f7s/3HNNMvnYcvzYAhK9Pg2bUqshk
EZHFiXrF9/Ual6pCMF2H0LDhC7jliRQrobWkAFUVg+4WKb6z09EI0FFuqgPc/uskumVS6N2B0EvO
01kkN7WSiQW8z/o+cZqrEscbr6V/NKEXX/Y+cTtY3ZAo3Y1piqBtiHT2RqhRUbYLQrpmWmFmTx3K
2rJXSKy1osPYup290tGWGkXT3PpFYK2qtPaPcelvKkYK1GDU/SHxmknthfSQ/eJAMC208KzJVxpC
0j1MxWRJg99VBYSpaeIttkRkr63GoW2kPIRZWxz8+YdBIxpd1zDjkluOUDYe4dPjpK8B9ANlB9ZA
HQsG2FRva3t8q5HPEVib2Sunik815OszDmBXJkN30WCFL/XNndpV+l2jUZtW2bLxBjTeIjjXmaQr
LDoyJ2NGC02RbM2GxmakFOohywMC6MdqpSfIcRqgp7VU36vOfvv1bfBjaflyG1BCw7eU82hb+yrp
wjgaSbjG0YXuyiFtLKJ0wKVeTEkADlpVyO4JpocpB4ZbCRT/YrLvor4uOcnZ1b5o1Ypis8Lcqhnx
UU5zS7fz7QUImds81zW8mqp3q5XeNYDkf4dyfyAMabwRffxciDB6lAMLLaJMXCbINRfUPNUurT+K
MmwPP6KuGCuKzZiPzsLmrAMDi6CJFPkJVXq9RZx3GWzmeLXRyPuRLBmvibNLzq21J+DmiL413hHW
6Kp+6bmlH59bNVrH7BH7kR4rnSIvOPZ+cBxtOyK7nUhWvt2Fp6bDA8rtxp6HWTFneK9VTt2kboWU
FzUpYavbeb3RSs7KhB3jg0K/BUf9rDEJEhkhGUpiekuMFJzxAJ7zeeQLaD5kZTr0jyMwxL+hmen/
3E1NG1UKlQYOBU1+NQ+Zo1KVUesz+Vehi3jtJLdR154SjVDTgAy9jSp8b21ij1gGsoUOXfQ3AYmf
PHBdTvOtyl21ZF5eVMaqnNHyYe+r68YZ8eJo4z4GkOyqmdVAhAm6rUhaA28yj96IWZZCWfmzSv2v
eZ7/LEG4HtZGB9XfrPv7onwzGbw7XppFl9C/FnM2HsuxzUyr5yhSjjMevXLx0O881EHMRNVN76Ub
a0J4n9skskDJfP71ozKLP76smLakEIRrMVcsYLF+3q4CJFl63KjVJR09VjKx0QsZneLS5ByhkFRj
hcUmZyh26jXOuE64VRMyruNWfdB042Qrzp0p0g3xWcNz0zq3ccbIomHi/5s9TVP/eSugOkFwgj1b
R8jy49f/phIBYW+oSpI1F82vroaBMwLV6/e2TZKDZYEN5I0u1HQ6Ka2pkcALJSHPi8tEqCxYShwQ
cZmffvxQgywHJxJVTK+a4LbmiL+p7G2pWc2mMHXUpuRP7Ekxnm7t/pqUevjQ9rQTa9+bLp60adyq
xf7HZiG8ZlxGWQHaPFP1pa8H54oFdmWYydzPrsNDMkCTQHdBiy7xpItE+a2sFIRT+L90dSx3ucpJ
LSzKbjta6FKsUreuKMiI+LKxdJjlY0aCp6uX2neyYGNkDE9NbLbIlgtvU8dJsgS9391PaU47TtRn
ShJWvEmVh6IgsyfLfY0QWR11WizKm5yQ8orb72rYle0inyYQTwIqhC67s8ejn6TNDZHbhF7UCcA8
m9y+NIyOzHwagp4Q30d+JPBgKP3B7AgHahpuSl3NYZ9k/mOetB0EDZIk1fiYph2E7Cg2CeHsr7FZ
EozZq8YatXKxmhSC3WjI3IZRharCd+ozET7f80lYJ99pDMKeHf+iQGBb/vp2F/9yF1kcbXgV6GrW
P6ozvYtGjylIc0kZVt6U0QitdIJgCmqoWVoQSchKBU1COFdxZiLoenVOElYZJeuiqn24Ej2Tqaoq
dk2q6w9qo0k6rv66jHzjIsAj0L+JhsfWjDi/aIiDQlXeVjr7u40cAN5XTXRkQwSCIJ3FslZ24xOh
5yX6WrbedzNslT2+OmVvRuqwkHalLSMDYJjVkOY6DfnZ0+lEk5bcnqy228swEzeZIu1dGbLaK5Aa
fv1xfSFqzcWsbUlTzEswki8ewJ9XB00L1ErmaXvRTMI5+l4+0xjmS1ZbV0vL7FKfqqYbETf6iquV
n4YImxttarrfFNX6zxKxH+8DtZkDvxk4Kn7DeRX728OPXkdDsuK1FzsuGfRqVwuQG3OA2cok2k+r
8ru3KEH15hs7p2nMWyw/56COv/dT7H0bjZ5Ota0uBeInNoREOQof6euExnuKHrRhHO81X3dOeU31
8iObgYjBOzK1yqNakF0UhPlvrugHce7nEgUgJdo705lF584M+/77FeUZt39hKv3FJpxkrZqkIqR1
2mCSKZEU4Ds5iMJnLNIKqi2PTLk6aIt1gT4dS43yYA0+O5dX4A2MiABN7LwzFqop+2Om9du0WEdZ
Xb6XKvMkvdaDk1KGFzUfTLTWpEDpWn4b1QlenR8ZqB7+X63Rh7U9R2pqBf10ESo6nbXwaYgnRDbE
A5w9b5rWmdUWSz3Kmfq1dv8IRM7TLZyBpdyDeoOUEhsqrpdi7HmaLBYbbTg0OemoFseFozoirdeN
yTsRR2gwkyUmvevlRYlK7z6vkdEko3MLhFsFhBNP27Bg1FUjoT+rUZtsy0NpAJhh988u7LLdb47u
zs/+Xe4y27RUtI6z6BFLtDrfhX+7y9CMt3j3I/0SEleHVyNM94MDKakcmHwVJe84LBguYvEkrm5T
hJbiWupEiJWCLoGut9wmqXKTFqzoyIvSvR19dh2g24ViOS76l8DN+BYZXLTVoravBHyXZBvG2v+k
7LyW3EbWLvsq8wKIAJCwt/S2SJZRlXSDkAUSHki4xNP/izU3rdIf0kxfKFrR5xRZJJD4zN5r89zC
Oaeq8algpH5mnaLzEVcUSVWblschQnHAz+9/LQpr40VhuEESFKz6YNJvBaNV9ju+2uYEFUBm6HGS
3UMFB64ot/4aRqRFVXH21BPz15Uxwq6aXHgnqHfoUhAXjdlwkD4BqNJwk1UeZniDanKaTPRrHIBi
PpCc3a85N5M1fvKLcvNwj2rT/TQEzS+9obTw3u4uKVyTzefuPqPEAbtwvSb40nQlOw8RPsZDQDwz
Kb7YnEgCM8f7NqNKP1W9Yx7YLqJSYCNUtvdrIVsOFKEPyHXueU3TtHXUnbKVjYTKx5J3E7T/YoN+
/OqpybDHOJy5nDN3V8bvX31f9QHwl1pd+9x4NDhh2Fd4zk74Q32OqYqXvs9iFwzyE57N/EXX8qSJ
mV5GjJLI6aGlcYmAK2XYrWzDqXbE96aLOu3UymFzdbC7ZIfEKPhHPXkvzv57iLy/a5zj9v0QudN3
f3/XRHZ642gM6mq1LQYDv/YXtgfiy4Ed+/cnwf/2SkQQYKi3LZdP6MNMhbimqUilUNe6Sd+aad8Z
TIgbA6Pz31/nY4F8/40YGjBghNLpiHet8H9uwbxXYZRxyF0JalnZdMZkZ+C2/PuLfHya3Atwil4w
PyGeJEaPv39s8ITaHCBmdy2LtMVKWrCslHpYWfPIRtRa2f6h88rwH82MJf74tnwKWFTWrmkL7w88
ACUSYy9M0lc2osPSJpbikEUm3nXvk8uddCt4ys93239i9SeWHsXKNKZfuSmbdd/N/j8+hD+e7cxH
0AwzAUZ57XKKfHi25940OE1GfEo3JvtaSUhok9FthdHdh/fJzaFOYifpGDusrcj9OL9LYIXLUqrb
37+P+0D5w3VMKUYLwgHs2HDPP3whqNB1lLvteK1aAWX3fi2P+fe66IJbEWRfZ94O+e5snYgIvsyV
9611zHnvSqQfSR09ueh6tnqG22Sz1KoH61i4yavHxu1Klk60ayfkJVEunYepad6wNDpnJ1Xts11A
nG6tf5wl7+yM3+9KktH5XLmMGX1icfr98mozOaGHVeO1FPa4UlM6rbMKSEHpSDgQ2egcGy8sNiEB
h0geC+9gZdGtkW54yUgJl1HnngeMTwAI5k1csPlrZeJdiC58rC31ZZyhAZsh5P8y1ficWo08msxW
1+ujcz+w9x+6DXWic1FhGy7bJGnuS0XSYSfhX+ag+JFQkG7fg8rcef4Sp0LuGaOcG1IWd3//Ypn3
ffhmhXX3k9iuY1NfQXT4cK5SpXmOoebhyg5gPIwIwtZKg9ZyegCpWp5iNET13J+oaeKTYeGFK0bS
dt1wTQ7CY2jkxcGDEFRVk772VBzbMR29g9HJ9kShjfveZ2yl6uRrP96kCjEJJTrdOUMptwEabvTH
ZKC1QTKDGz7YqSWuwTQRntmIcWPn0XQjZueuClE1Z7R/MYlOWqBGlLtEkKNB7nCzSUOrQ6KjfExB
lr44EpcCWzUEVax+jbx2kWz6i5Akxwcb8w7pQstSm+6O8tPbCfT2CK7xL+RORnhaNdMwB8Y1N1Dt
j1n7MzCzfmP4hKdOQ78HB3YEjG9svEZSUYdWumRqERznRsiXNKPRlh7c4Mlmh6FQuKRBvQzzwQAQ
2L0wQZBbQtmG7exO8aUe5hjVU6Ueem0QroXEft3UCME7ZZ5zp8w+hxOhiJNTEeJXhMYmZ00hJsu5
1MhDiNHqNu0IwUpKb2e2928NGt/JYGPAV8boIhLOfGTVd2zNqjjEmbuuKusYZ0X7OEAlR6UbshGu
rQtzd7wWjF92aW0hPfXjbl2b6VE084jmxqvP738YrwV8j7PnpCFBT1zkk3LjRToNCFpzJnI63aa9
JMW5jkk5tRlzVpa1nXMxrWa+N3bppAgHkR2fgjADO4vpfiqCE65esZ7cu+he1MGZHchB2A2FXcqZ
gLWLlG7D3xme9TbFSIJ85MyryRfi2o6qWiOS6dGIbMT98U6ji8VrpXtSNivFeJAD6oAQe8kU2LrE
0/M0FcMtFg++D3BGDIWxG1vvuXbS9tlx9LA0BvIuScJam93UXlWRvoxokzdEP2HuruyQQGeif5GU
8wQoHu3RsukEc7mYQgsMB7qLrQHt4djp711ddpyEMZZe7fzCtVkew2QIlgGQDiRMETi0pswuXjbA
ouqG4W4EaRgDkxPjA1YtrPBnOqTOpmjcs6N6NADWZ56Gp9ar+/2QCiaeC+2Y2c+w7HZRkT+ltpM9
jgmbbiNoLzHjrRVg/RTJqWTXLSruZ2RwpMnK4lxmHF49eg0SVMAURtUhhkRzbfKufcnt6jmbkWCo
TLgIgIxyo/OyXqUgSg+4XUuo1EN3lkwVlobRgnYBEEHoXb81WCGduZ/1EtYaz6kRp0wUgIG1MQuV
xTB8c00k8Knb01ezIVrnOQk1hVWGT9n4a7A5Byu3D95iHd2cYf4UICBA9ZUnWwJ5p2PlcPLEeXwx
BCDFvJj1s220hMJOelFWNClw1hDYYK4YjU8lK7cLaqSFAHmPLCSMHxPuh3U8YYSTcjgGGGvXVlas
lHLJfY4JC6ROT/bz1G0Ua3EmBj7yKBznQ1mEx7aP6ue4x7GftrLZv/91yJTacjYeQTfPz8a4a8ew
wAJTM/hNxl+TlakNt/J98CqHHYrLMkBBkTg3pIbJUy2KYE9piGcg0MvSS+rXtrOPxn2eEQ+GuxpN
gpCRQU15fX2/g5MSw8XgZf7Zd3iKZFcSGdCkkY14KQu3PMsaPIlC77i2O3SMXUyhb3uJeSCuF6kv
G2Vyhzz76g+pIrHGvQg9DCu2jy3mDtJcjAISZ9xb8sEwaobpZfdDw7862fMWa4PFOsReY4LlwsiD
T0PlrxNoGmdPyZ6hUcjwE2HN0R3RjHeD+lnWpIFUkbzltiOPCD3USqb2DcAJQcA/ptoYePaLbI1r
pIF94U7X2IfPksb9HgqQdzC7HBk6OB+MRJz2BULCKDL6Y0gawVGYLFtMY83N0O/6doTiJOhwtSmY
YiXVlQKzfLR75yGNsmM+QFcK5mkPb3Vr4nJRfPIJCLpvQZZ0Syn8rzIN80uShnvVj8U/JgkfGAOw
u5jL+Cwb2Wp79y3wxwluDr7EbxN9Rbc8rCILS2pbusaq6+rp8zQxoatl/Mu2vwKkGFfsJ5oDTXD8
jxrufWDx36rn/W2EVuA4bL9N66OLzyp6HWSIf65RRgKonrDUOCx+EM/jbZYHaSH9F3M7XNvQNnZO
E2AV41sfmYIcO9jlyDXDcF2N2rzpikPWJwpgkK8Ndfq+CtDcycYuNnYLeHDIm4SHWvzgOXiGUzUT
FJ6EFt13QW5hPKdb0YJy6UeQMsoJF2kY6rcW5npsCMgSw94283nlduCMzPlTj6vuMDcv0KP1Y14i
ADJKBd1V6ps3ki6FqhVFapRATu4tlOud+BGUE/AmmylfanzXkyVfPKI0c9qN/98inU/VZ+JNl+Jb
NhiFD0W69MJ5JMFTX7tiHHdRj1z7Pbq7zp+lA20y0tcEUeoytYto1eVsKvFe5Eec8ck/es2PnZkA
a3jPwqEnA1f6x3CktPxBTIQZ3sbUCtYcQyh4/WRc/b1i/ADZ5mczLSARiH2P66JX+YhhDY0m9xHE
ZTeJ/B5DVuLDnIoM5uRArRM5rAcVivWQZ1/CtmezNZFEjjcDw71j1Iee8MdNV03FPpVps1ecPY3X
O/+o8N9bo9+uddY3Np5ajxV/QCP5oe/unSZOLP65TYUZcLexAQ2RSwPvMfUJCBz+s+pBk0fLjjvj
VMtrIrPJlHnQomofmBq17ncMhsZTIzxGC7Gzdke51nVfsYmW5o+/f6Yi/KMKt7mIaEY8/qEp+XhE
TExbUquW3hWozpcs9XeFN/Sf687zNj7mo6VlNtnCdSPxGlr2Ngzy78NYaFoquXOkbRymAqBca9oo
rplHMh0voqe+wlWRwio6aT3lOztqXpJJpmfDix7enyeZjF8z4mUXOvamg18lzdYnl37lC6PYIXA1
+WFfWcGybZKtsXFKnW06EKrbOVCSjEt0Ik5SeTRLJx6W62ZKvtL/EYqT1eUiTnx1DYuhXySOumnT
HCgSi5/wTdhdTrba+8wIwzgttkFczzxGE71oZ1isMyO+c92/lEVNmjy9y7X1naMxdv3J4fPYAXzK
EVx72FXDsGRVfpUz5baXI/gcopmDoTIwx4j4RB/avXQjOCrMupgzjz364vWUBGqtYvbxMk+TLZbc
Aj3ivGEhrZdVGye7PCAQgSjy+EEUpkKMwohUCvHkVUN6k1m8jnRCxe/pbten3NBlXfAYK6G02LV9
jkPqTUSM3R7TqvvkvkLqqx/aPBWH2BH+hjukHzoUB0PN0ZjP82OXRu+1HPCbYvBfWmnvJgk/SgzK
Wo12az7kY/bNyIhhdPNsWkYOQYijE8CEKIMIN9+YLuved3AZhuE56mp7VQPNynooZbYZpI/vf8gA
vnRdnpKkH56iBMYwKmgbLWK6ZBvYPo6MfTa1l2XHoN8CTutucCKqh/cjO5kG0sjb8Zfw8OF6rd76
RdOturAmSbmINCBZQHil9HOChuxLlnjo0ps82w3mPC4mNJvId8fuWM/FF4+N1bHH89YyTb/OnYWL
BqsSsuHnshTu3QyEGViP7bEc8ytN65uJRG5ZMJBGoK2GHZE3AaYrwtV11viLPOPtOCo+40fcOlUf
rqau9JdNKwaYXc4TuzC5Qn3fL8i+mtf5IJmN8lN7SpJlIqDfVz7eOEsVrz016rP0gkvgxrxi3UZP
jWVD13brql5x33zLEUc7an6wbL0tDLNapb1TkOTVtBvHrM2VvEeS8wRcl6lhnuNePkRJ3p3rtmg2
DzOC1mMUmUe+tvFs4LmNey/bTq4d7yhVWZ8XQLhIyiZXXobNwabJovtLdpr4vuXkCL30mjw9lr76
NsnqxevzcesFJpPfxJ7WrsIf6JDafULhT5zxi98Yzk2NHSX34P3y/H6Cn26lB+CLhzLu5MHhYmmi
FbCOYZ8yKFnzMEu3eqqOEKXqXc1Afp0k3FeAvbMljr/iiAetXcjOqK747wjM0TqJVpZN8kWQu/5O
mB2crhbwRp14n7jJKBJdSHCDOTUbxsKf657q7W4Tfa9Ehww/y5g6p1xflNXuFGMTLnthHvWIYz2d
IPTFZINi9SUHNG+z4gBEslw2yu+OYTV7+8Cvwz0NSIOM+kLS4dcmI9adkW64ptH2z1XjucccQCR1
S3trzAzXpiYqWxdOs20CzOQzCpIGrcyB8i0mYxgigNOP6XGczSuPp+ygivyGJcKGBRXHK6+CZ1gj
/FxkUz+ehhxlb9DX1fGOG7NHyL45D/hN0eOXH7EzHuth0+v5yszeKTp1zHrj2ko5PfpTWB78Ye+L
sFu2ohko/6orBiONZN3U2244myLhF87r5jUEbz72kfeZUqfeJibLadYy5akSmJ3bWYaHlBZpo5lH
AomxlxPfHRc2uIS2TtUvy60eGQEVm5m2lm3ZPG0yU19gllFxWemmcsCbYHJay7q0L1oNuKBKM9na
hutdZlU9WN30qDqmY6o2vRMvo493u2bfiOSpiOZuk6C4Xpiope6FmFyafu5eUosAAKBbYI87a1ua
MBIMIT9nUTofah97huyyVVRmxibkN1oIl712QiwlwYJu+w387aWBoL9WTFK25EBaO1GnhNpP7AkL
z8MXyG31lJdG/uQwVcNDiDdbWzyTfP/w9wf0+5z+93rCZzjGs5nimT7pI39F+2OcpZ4hrnMP8b9V
9jJKYfJ0In9Bs6T2HZnB27qd0c3F447v3XuE59Gw8IsOGYncp6GxkcU3JrHcKj0m9ay2IyyuBU31
dw/v1GIKKncLeQXIfCy9taOKecFmp9/asywWc5dcy/pqRa0FR7bUDFqaJwfjo0eMfYe9iqdmcw7D
7Ihtg8JKXOL7H8Cr2o2tFKrx/FucW/5XJq3BypLOqtYawl+XTiyqzeQfLQ+Ekf/z27xY3JWuNvoO
lnWuTcn4+4TVbIbOU0npXwdTc4W+70GDDtPq3LtYpKHuRvCiTDACl0LjHGR/i7+nTKq1XbjGG0cZ
bEoiXpFnhsHBGRprMWLk2ZYNYquyih56ZmlEmdbcnW50M9PR3ps9W7v3V+pKpljDEPZfk2Z6qy1T
rjufWNwoaOQLnv21IJcmmJAXgGTPMY+dLFkPjCKZvRljZVDBOMkZyuRmEqJ8DJRVLpWJxyKsjPFS
2xGYa22eqoLcb4436I449nt74P35BVdoMMaPd8Hf6FV35lRsHTOTpU9WyYMK4GRGug4h5BFxLLz2
q+GO/d4MAvxv3I6AODtbFesGh9zJNYLX3LXU2kyj11JaQB2jeNMO2nrMtPX17xf5H8JYvjT0eIGD
BOWuzAzuK7j/rHZanVmU7cK/mh7uvzBrWKHm1rdWC7isRmw+Z7p4COd7/0UrtpnhjP+jhfljA8Nb
cAVNFC/Otu8PeWjXIf9Igzi+FXP2kvNWl6EyX4ok/4KIotjVtax4LBoBzhZ2EBSv11DF/gIF2RN9
9envHwgjpz8uY/Yd9/4dORgSuff//p9PJAnZcoC5yG5dAJhYmOOzIad+azYt9FaAqNSGpryW5QAF
uK77TRIjC51MB7uOy7M56IWzMJFpPkrhHBMNosawmn2gxPH/7vV9R6+EhU+yHcZ6aUXBOmr1wUu8
aU/N5D9HjCTHuvvqCZzPSeWfgVcHm9DKxAlHrjjVffJLFlXKHUJUSTeq9sJcbNjj9/5iGX1zqjXV
R3Bvsbu5yD43TI/JqLHE0c2V/Smg9hsG96mtve6zAY6ErUn/0vb5JyNwr3Ta/ecgQwTjCdxvk1WP
y2T0rV0dDv2NHwda1DAvsjHNa0jC1kqyt19g0LKWRreQmApPcJXNm5jCJ2YyKzOPizPbu+cGZDwl
79e+c+Id1OB664L5mXuu82aaXbjuWl7hpLCDNz5ho+xuox0cJ0zJO7yazc71srtCiaevJuAxrFK8
krg7p4yqOLtEsHKA9Q6v+FTV0uuAgDhwGd7GkbWLr2W+ff9rIlw80TRMZWv6W0/H9Fyj1+1sP4gv
aV6tnOw+lHWK8IzWttv0bsDWRj7ilfbXiFaARitTnHXEXN65G+/uigQHdcuQeg6aYoxR6FSKo28O
I6Z60N+iDHdeFHw1bHqlwW0AQKgY3PRYnls/34CokKciKdV50P10ze1bJWL9YpGltYgaSC5i+Jqh
h1raSe2snLKYzlX0o8+D7JR005sHzmDJyl+vaxcn6UyJtKxlihUvhBls+3IX6ODHPAr9EE+tOEbp
9EJa6UKKqP42R+YPRX/x0AkLko4c7JMTFtNKV21//+nVxalta1HZTyLM+wdOM2c/q+E1UHN7vv8L
Shi458YYHhWpQGH9GQ2v2ivM7SqBANsEpX1E0SMOVWqfsV+IZev2xid6eAMVIxbXrKJiLbN8ZVVl
jfMJ/EjYmpT4otOLsc3dVVEZ1jJghHbFOw3oO/JZMkxlvkqHAfptPdWLIO9tSBd8EGbvyGU+8T+u
GUJja6tWbVKle82s1J4AwqIwLda5+KoCQ57j+8YOIpxkcJXu2piAMwlOBCB0xqxSa3cRCERUUGn2
dfLTs9nMGH12boX1CYSK/IWcfMnPab6rSiK3m+EBuF0tt+iO58WcWs4+MAZ5s53me+pkt2YY10M3
z/vSdUqsnD3hpcZovBQGkoRknu9w7pYUSB/q/NAnj2ZvbgVYnLNPe7rM5qTcToki4kmyfomRZzxO
EZuhLHedTW/on0FUhYfAgV0STH4Hf7jvmO12y4DWC+yBW64QN3dbPTi3guH2MZ366ooE9QWxQvFq
qjFBKgTYgDkxQFfLwtYMXhFVjXgaxsq86rjFBtuI/hx0fvEcoKdEdlh8Z2X32lQVaayOAR7Uj4u9
V5bV2gWleGSwVKwoeSQeV5S/SCWsI3IIBvlyJnqYz00Q9Hn2a7t5nc14WZZ2/KIz1zxKWlja8QLL
KiX8+x/mHT5X1/UvbC3jJmnS6sEpx3or4zA9N0Cfd6Hy2w0i4Qn1QAgmxx9BRgGUuIAlOPMFhjAx
HGreAXKJnLtmY8RZfqwYfS6RfhPVFLvQkaECDIU6O0nwLbNVszbMYcsHLl6ZENirPoEd7tNIpwhW
NnNgpNdaQpEqHesTp9pwjDwvv3gYffApztmJOcIbg+IIV4dxZVlUPMVeXZOVLX+irDJOVvLLY9ZT
BSK4punkIhoUyD4r2GCm31YPsrSnFeeW3hWgrXDA5w+xN3zjyreParJ+ZhY2bg2oA2Khv0+p2w+m
PyZsHJmtcLJ+N9i7rUQ+N/vesK6YOgu85ZixfddCVppaHXtR/AvUsN7j+7/FrfPMOMJ6yJKy3fCZ
CAjNsluhNZl20urltilbQOXxTyNNxGPsYMKc57d6ntKv3fjsNBR0zQDn2uyLAECWO+4tpArRbK8s
0VV73Ro/y6o0n0E1iWtsfk8ZXpzr5EcNQnydTSLaTYARjs7cm8yCnDvao1RHN1SQkssJSu/UHWY7
Xrrp3F7N3hq3taEeoTt5jGLb8EG7jX0MVdEij0/DZTfbOQ850aATK6plohygRYw6zu39jxy2rcWt
3PqmT3Dl8MWCTnRoZHDSFSSJQgFwKQzZrQ2vB1fOYvgl7D9bRjx9qhJb4Z4H5ZLWsdzrqRG7cKj1
JYfOUUWugjBaSeJMq/apIM3+ENbhW9dkV9mn44/S6Z9ijMmV8TBSaezRoNi7tmEZIFKOJ+W43XmY
jWYV5/gKWKDc/NRU6xSU0mYsfB+4CRJl/34kOVBAMLbuJzhNdhn/0kP5Zvlt8Iqh4NtcjzwMy8Le
h60q32QM5xpC+HGMp+Qh9MdioeCGPeZd/yy8Ad6mTt0NzhiQVEk8nEblHcvAr7atzwAqDpIbpGj9
5rCc3wbdQzQhpjAHc9yWgT3txjBmYZ3Yt9zDYZGUDApH31g099lHrjmVrRGkJ6lUEXDtuVn1aZ9c
R6ZiO3jhe4Vk5JFgPXvVmUa2CyBpIKF0b9BlwovrIoXhpMaJ3hRJ/RmR7JJxXbTPXIeziEJ5lU7l
BTRE/lRjotvkGtn+lDpU1Fy7OnrLUxtmkpl8i5vgxTezs7qrhY3UaLeHOnTTR8erv5mRI1b94Jgc
lWEAByVWoD8d8UijsObkOExu/ISmXp5kH618GY6wj33z0Zss7N7xcKmn3LkZxaP6Nie1fFP+EB6t
zLnFrf9TC9rxv9erfy4AAsTAbHfwCQSm+9HYhlUzk10SFLdoJg0jNbz28P8gabPvipDfe+EgCABP
3nWYtuN9VIxoIiAMFUXFTXkYIZCIKrKk2nhTNmq8J4B2596YQRcZKl8b2nDWdVAayzxNCYpzVuwN
6zWqp2TleiQa92FFh6+B6QNjZw9YutNzzCnSWMDg1Zz9ozF953l/ePMhi4EAuTgrEsf8sItzkdhq
hB7slU2xRtR7aiADnlwPAlA7Ou0OJ8IERqIK1hVrmr1mTNHP9X2jDwJg7giutbNx2L4r+XT32bLr
6cgmbAUeqIFn7qGM8GAjoVCpwJOEX8ghDNksWK/Sqr4RrhqD8iqqgxPGn0IqoGUzMM4dv/cs7S+F
nT4aqmmfgrL9h84HreGf31rIt8bwglXkHSTLf/9PKyMqgmrhmqS31MwujttKnAyOtckr6GKl2mFI
mFYGQog1ooPoUCQJNE6N5VykgDMb1e48Z6LOkAb4Vzc6NZN1sWdNvaarHT/oJYNUv1Eotz87pL2F
uAbcLBpWAWFQyZ0RBbiRo8ce2QKgGfQc2ERVgbi1Q43sWGH+nCsjXhWgWGrHZJRxzBJrpy2NUMHC
2T+H8VNtgfIInRwfgMq9o3CcX740yh2uYcgQo3NAmh2vZVEUQDVwJrQJot1BtggKOK4Rkz+hX7H2
g2lsB1VNh7aJ3hxMNe8K3tTxB9z9ItoMbfAcmXj1eSxOW7ERqgs+zc4nr80yaqj52twPiL6rOXOk
OmBMQhRdD1sJ33EdDMcU5sCOEIbHcHJ+5HpG8J516tpmjDbhQR1lnpigouZ0hTIGOkvek7k2omxM
i3Za9iouF3gzip2YAB2UI/tCliKYZK9mDJXTLx8jTDgnJzvRhNtbK2+aU6qnGRoa0mO7RTEUWlxW
bOfsdV4OEFOjsN14MVWg2XQhQns5rIrJpaqlal6NsP+YMIfUV4XVH2IP6Yabs9oLNJy3KrT9rcJy
uA6QqqwZbZ+tINP4T+5HTO6mkIbIvxpJoHiQPGvyfwd2/3nlhsggUa45TuiYfyCpE1enTLCG7NZ3
YBfD0H4r7+2Qhawoqk1QMgFgR9tASoJiAFFJ5M7gBi3sfwE5t+Ewbv9+zN4hvx8OwFAw2jJZLLLZ
R0X4+61kBh0ADNQ7tzwJRsTwbBPJCQIUMzXjJjfYjbGZLFYdcpRx4HEZBtMvmWR6pczh8+wRzhoh
CVullrI3xsSySqEXfzEgevzjjf4vE53QsbnbIfgiRUPA//s7Rdni4AUsm5tVq5nkQVOvqqj6BvGE
LETDh/zKIk6N3heRVcZbEA5P1N8byrxzZTXT0SGO9VUF9QazkXWL/dQ4FsiMsJwNetWmyc8GOMtW
iPRos1471GV068I7O2kY6u3Uq6fCn+qTwXDuiP7qi0eLtMjwRT+aub0k4SJ/QZfzosP8KdRKAbzK
u10yZtE18d18kRWluwnlFO6ZKKAszIm7FiDylND3x0b4RZvqZ8DBucF50h17HTq3WnfThuEzA7UM
mmnqIevrZb7RNkNaiDhLA8Lppz5JjgSxCoD1fbcaLUILXN298juDvhkzYIXVorKYDWZeygYKN2Wr
wokeJAwu/hSl65GvezsMa8CqsJtiwJxhebYmc+mOfn1LBH1cNDcQezWJrkY7N5ssNhiGhpaC345A
X+PInbLhWBr40zyaUGymrrfDZfYlzfM3AwvMOpgLE2WivbF79zuepIV9149NedLt2pm+vkVM2TSe
fXEmV57pswLLT3Z9Fgv22b1YVSST/+Px+T7n/u3xKWxqDM/mbPVMrqf7vfqfpwizDAFlqFe3OCrn
LacUIjpdL8pRgXg30D5AL6928dAfJ/+zKKpgZfTCXrVt9UMmPGMJtet2qV19br1XNDqXbJq3IkT6
15aEUGHpTfYUhAsPvdouzgGXe6n1L8/UH7cvA0Yf3S9jOKaNJOz9/jsYRpDEZlIOAIrKct1H7GLD
md0Yg99FHVYbLEoWm1XT3f/9dvyjPOPMwNfmcHKwRQD38fvrxpiEZDCr9qaDccRjQqL2NORvf3+R
/+WXE4GLN8bjyGSc++FsEsipE1Xo/sb8cd7MGEkWPkKcrTAPcfeQhprQeE0H9/dX/SgP5zh0+M2g
Gbi257ofXf0NQr1QNfZw66wfM+GakcJbSCbxuEpr31wUc/vt7y/ohnddze9XomBewbd3l6D4wvlg
OAtq34Bt5mA0Y0J8HM3WPg29vupwopGDfsP/y9u1rMNoRnaO16KqtfpN67fZRrMSI8WY1QhhNHuE
khHTjMlZw6RQiGJhz3nK6042Xp26aqxTHQiyOqV09nLu/aWrsnRnBOAUk9r/4o+NgKSdR4/AgYEA
NvBQR1MRzJbE+sTQWl9jiSe7SsRn1WUpTtZwCzCvPkqVPTdTzITCE+MqCd1DY2tQifhYKp5ocNaz
TSlEjBKWGZgztWcZyvTRjY6SNs6cwts0BrvBB8GYjTGQJ83J2QJFmu+EtiQJWGpLi5mxa7ALPQ6G
XcrFHhzozwwzA2WNf+5RlOAn8t2N6RKWXQ2KBQ2hHPAVkB+YQ3nfuT6M0PyoJOYnaZg/Jr9IVskw
yD1ruXWatltmmjzC6j2rEuJYLPOzSkMbHoPIT75rrhl/g62G54Ffd0XjB2USit8WStg6mTwCHAIG
+y5235Ueze+6S06uZX8azXm6eJb6Mfpps+z9YDh48a9wbuNPATbEDVa7xDLyrYp0+zpLKhUjWoUt
4r12GqerrGvw6FMYIUwfBRkmryZvirUoiyHf9MSuAyLvdcJbFfSqaKNJIKK1p44fW3PDFmTjN3Kg
qxXmNi2CL9htxdKfa3/ZqcZF3wqH4n8oO4/lyJFs2/7Ks56jDcodgNmtHoRiKDIY1MkJjKkcWuuv
vwvsGiTJMvLdQaVVVmYRQRBwP37O3mvLpSjdYt3UQ7933IxhjjntQisfDm0KFLmihakp8Wym3XfD
zeOtZfr6Qs/gvnqNhl3VEd16yNuLNICHyqhoITjjL3UZgLBW0PFGLjQ6OVM6G3omA9Xl5NNkSKfH
XiQ/OKLkBMjT3VZjy1SZ73IUjAumrunQf+pL06Ew7GIEmpJYuoboviKun7RwUybAFdGfLxCgAEOT
yZznFAQbQKKEjRlJNy/QACEmYHdBWCQLx5lWqucAnLbhKm8ROUja9UUmlkJ1GDwa+w5XqHXSmxOa
PAVwWCFBDfqz0Zce0VJ2B0Mv5R/cIFlqgZCczHLr1g4sM63+5oWEtDFDOeUiBqCu9beto+f3Y1Ds
J0Iq1o2tzylwtOtdc68AJdyh5bOXOgE8MThOMHHZs+dB6a7z0V7ldrV+fcAkghGUFim7PDIjfnia
PpcUFQjF7xOD9U2benJjyX1Rg2btlPLXpW6EF0yPzU00gfBFH64OU+9Q/GtIsCrfowWc3VujPFWR
rA9aR/8tvWSzpXZh88eusMEJ1j462CAiVVo76eUlZm/ub+k85lFxcKacs1WYHEuRro2B914a7g+G
spRi6CaDyThKI6dASO3vOj75U2P99gYtX0gfD2Dt6PVSsMxBoJAw15P43GEoufCbfLwfzWRXaWb9
jHQ3ZkQKKkMPbl63X04C3xMUMjnv4oqmfMGcP2GcZ9XZJmXqkMDi2waRM9KnU8XtqPpreIgF9E3P
30yRPIxm4BH6TiMyMmhdSFXc9L+qvkAwpPdq3brdRsXOdJ9jajRQUTOwth4NjUknXt9jgZx8QXci
xS8RYRio+3jf1/Y18cch71BV7lWNm7rNov4YaDAVovhSborIxM7Zo2fPgB42TNIKszcWzpC7GybJ
9YGpMNVX0R+tqJ0uGOCtlSfGS5mzWucFRHXNJkKsAYuxGjEIBK6BKXwC41tO5qOhmHBxkkcCr2Iw
8MQzJoPHJKou6jN8XdyRgbYwy0wxlgWT33Y0Rusk/a4Vxa8on773OfPggEdnmSd3hGecMX50syor
26boP2zPd66C1LoKR6s6mnAuYcvKhWU6mM8LhcDG605R3BMyMNFPUEh+xyA8+DVK+9hzH0bNqy7N
gWo27KG/OFPAq5+4AF39FZGFKoQ0aGwGNT4GLX9EC5vpUz3GJ0AP5moe6aPJqq6HxpwIkKC3mGSc
Xpui7I+56L+HrGk6l1iih1xpDcg+raGHyJMGyyQ0UJfEGSadJlsF1G1E2ApoKQg5WkL0LryYDAHM
Ac4aZKTHq5tkaz03NyMIK44KNq1aT//dTWN+iTwWCS/6g6xvfvFuuIfOtk8Vs/IFadz+IULne06a
Z+kipPBT9SRlv0fjpi4KbB3Yehedy0odx2G4iayUH2CoXzlW8ZgRmUH3vlcXo8hvp8p0jroCIO15
yt9CebwyxNnxg4MzKnc7WMXvuHH7q7akaRjyfJRawiw9MhapSaSdsiRECLoxY1nBflRVv/fJ4fR0
rAyTCyER4WCFtmynaSY939kVNo3lLX2JUOvrfUR4CNjWCCcF3pwRlf6Tv45s2kAxJsFtr8qfiTtp
q1ZXkrQUFIP4Jqpjm4lF5HOT2v4qEBI6Y0pgroej/yKngUy/WTsGMvGfU/Cj6NGyqfeOQfoQqbQ8
2ECE1yi3+fIJ6aMGNg6LRJMtLuyrUri8joOEnZm48+xtUWm2/qhl6OLD+BiPPJra/OiNjbiFWqBO
suB44RejvzFMGJa0aHHXegR22jgcwqj7IUKmeMpg5Yl9dRxLYokj9piBltLad/0S060NFJ4FaqlV
NcQlSSSbZuL24MhTcz4iZrUqaaunBvtmMTlEVqLqqXVOCJBubPQrmPCUIG4e3N2D2/aM4vL8KW/N
2fCjr7U6G5d4CB4t5GS7ynRPGmAnYgraH0pQYURIzCemwCCrHZxiOXbkISa/27GYFFLmU4B0C6MZ
py1K03s3xhxkR7AEMBOBHocNvtVCek26FV6lRV3wmCpjAQMdxKmN4EHQ8Pbd8Mm1EaEUzKwvAo3u
pp4/thaE9KpEP6xNHPs+L3M/yIItYekIrW0UmjTv3tuHU0p5JSKtOyfWSFSsh0/E4DSaQzLJknrj
yv6pTzP0h/IrOzFh2B8K7FmJQdMF8B9HivfCdrr+Bg2mdDhXhbXM2pKNixnbDHPeKvy4PZ14Ptag
jkaTMYDI0bzZhb/oEpWfwi6iA26VbLuJqU7wDVP87DB9LPJOOY/EDxTd9t7RSaiYKHMqRRyOQGfD
0o9qKvTNcNP2aYSQQf1I7P6OLGDx4GfMRhBRW1uDM9oa2FD9whSxiUT1nMtB31h+pSOdjaYH1VkM
gPhz3x+wMYRmfiSv956mu7FLcBevohL/ijU0wSXV5GqsxSWanPCqbSNcckPRXPSaT6/XNylkLIIy
FQLivVFnjNQa3cLqJndFhh/Q6AmNRMF37YXyrDjbX+ecy+CR31ZalPGaoWvSRCovhsJuLnOEGCQO
d7wQzpWXOOqgYYzjuKRpO7/tx6vJGtZRCMckxeG+a8yKh3YG18djNj762k+Rq/CSriFCTva3vnfO
xqS2uLWitcZSf1dyG1Y8sed4KgnBZkT12EIOX4lWqksKiW5XW86tbXc6nb1Ty5t7g5O/uunSEtD6
aMXbzAits2317VWXcIAEkXttePCp9ThiRNugvoishDCwlHyiPoBbSEb23t2BPakeadg7V6NXqoXN
wnYyOb7NiTJAm+M0/o68csFb0y9qfC8XjlEUByIEGPBEyBQZ3cu9GGSy7gW5WpyTJjcJtzEwv8fM
eVYNhwiUwY/mRL5y5BJ8MKFm83z96GYtUiC19jo3Og1Vry0z0gOWhirsI4j4kANgUtOUzZZ+jHfb
KJzuGGuzfzXUHmzCfpYOxIzJgFjsT6FGkLZKVlaXNJs0GYFeGsRjREnpnZrqR+tX2jZ1xmolS68k
PZ5fIgNSa4UiB8KPc5VrDhBkcEZ6MRtV7SHellqYn+Vcb3tNunYSfVrS73wR5U8CtqODhgLXyIzy
IuXwTN85XxJVUKJ+43DCRJngDpJDlDiRCaktUtUpIPk6rqssxftIqFRkuxO9fKS+DsEwY9OruxLy
9iIA3oyabfhu+bE4Csi4mheka52H9Hu4qn2V3+gwSfYwsHKC+Npd2Ln1lSo7qFsccJ3Q2mUanr2q
7KpF7Ntb0B7dqpLGt4TMviPEqTuQehy0hfNIXKYAFWdymPGmX0hwETFm+m0oKNi0QHO3kOnjqy6/
N1qYb5gxOUwNg9pI/KIXAKmK5evQLQqNQ4s56Ri4IcmnTPsNpPYLI0SzyErz7ZVbJOuep3EUARKS
9GrIUW8vCn2OdmG0s2lgyV928y9wXcjkKrB4VDF70ys0xiOSSHbl5ZAFAzIbxo996VyqpGzXI2Nu
NrW+xaXHMosb4giC7qIUPFCDG7svE1oj4OM/UpmPWwbD6ybhEBG5fsYxiPN6nWfu1reG/hTZU70W
dhiu3SLA4Iip9EKwi90VHKBZLoGyBbGn332+V3zABbymwMFHQaXqugbi/Lf9pUkb3c7NK3E2PaBT
WDq2ZVEl69we7sgeYSbSevqy9aqtajPKK6WWeY+1mbPk5x/E+tgNks48Y0O9Y/PPe4dQW8oRZV4s
zlquhQxgeoTRRBkdsC2FQAiDANUEHP2qMzP8mgYnvGAYD04XvriIHk8I3YtNbiVImgiCByVybIXm
oa/2rtG+MDpBRmrqVX4IUvqhtKOMTaVxfsUTuKKyVJtussV1SNII53h1cOnjMmQqj0Hkjruqsq99
tOmLyTTrTRn67ZWf2vef34GP2zYyjhlgoYPJwIkwN+n+6JJOpYFMk3DJsy3S0xAR0M1u2myVKhmR
QZhZhLJ90GyXs3taPnx+7Q8kJsuiYyLt+cKOBUd3/un8cXEumyFELuSZ+X8G+sXSlzl8wJ1I4AAB
MgDu3aPfyYbfsawJNq7DbOf7ybAfNR2mfZ5eDzimLwoj0ZdyHswmGmFRMqqQsMfP0Mb61TAYPYTG
RVljL0vq9obycs5/+22kFSOw2fb1+Tf1Dzd01qSS7K1bs8ntXcsWDKPqMGA552LQKwZYLa7NlhSd
Sii5LkBjzAlO12SUIOd3jeiL7qYxvzlve40ShIsATOzYFs/zu85tFE0qrbjT57bvhgvBRpD3PWjO
6MEK9WlfZSWFQzoxRSsiyN/5JaHgZGvn4ybBFHWrg0j8ohGPt+/DZ3IEo1zGuZaFMPV9o3fMTJQJ
nhvcDBUuAkfDwS1/52HlcM6Ek26Q2bZ4LRb7tmgWbkHoJ7asfdxaz1ZeaqvOTPp1Uk/N3nD62ynP
f5JLvq7MRF5ijlIrcAHEgtm5uvbPPnCSW1B632tH2mu9YsrNrK86V129kLMWTHOZQcqJDIggvIHh
Y98VBWPfMlv3RktGBlpizFcO7UK6FSxI2Y4OzoSGIjhQ3BvrLk2LZeN31j324FUfwkviZM97oung
VzJKzkAluKqC28ihw6GZNF9BRWvX5v2QptleoGEURXhdVt70yPRF3xGNftAaut9mPHRHgh14FYz6
heOj3MiJhLvQ6HvIAv64HLjD11FRQfQbqrXXQq7o4wgAges98tcZREntmLtOvR3qIVz3Eg1bWgnz
wJuckctSFVu/F2I9EkRA/NMhKbUXOsPBqUO7tLJLJEd9DwlfKzAw5bbaQRghUq57aafOp334vZye
crq+a6S2ybJxm2iLu61eJ8qON7DanJOH8cbzOKLpsnMOYHnaZc/MfIZCZNvayeAqFswZkzkxJc1H
sh+6FjtWV9pbXn92m7Z8dCIHzobzbVJaS5fK3gdlPWwcbp5O+sINJ6KYJMyQ6bgZPo0u2W10aZ19
NU//PBWjplX0Xqb2PoqYfBou5Z0T44lp1RxOjpwsbRHsYggoN8zk1wFWmJOu4zFAs63WY6O1y2Zm
2jbO8fWXtC5hApDypmqz3vfxbLTTXHMzkAuwzP3U29mDtTRNKz2MGAcPWsVUkNA3QxDDU/SDcXSa
+qcRreuhJm2Fcd8uK3qxSbuGwDwhFa3ogQNd3CSLIuVhq7zKBgUI5ZYjqxbIo7KLB4by4al3odQN
dm/sRZU420AKiBxxfkxq8K8RE4WF8LVo16YoiZoE9KNqAnuvt1SHYQtnY7AbvFBW6zJTZWdx82Q4
EFvd7Bw3PclqGHY6TfN1t2bTTVZD4mabsnBwekdBN0ectithR9aGuQy5mZp9NLRmRdfFhZtQiJVe
66dJUIMSQlkRbrdqNLvZ2tGE1qoqD32OKVv5kbvINBbfMGifKj+o91mOnwQYkB5ZL232Uzijfen0
CeVNGf8uFe1COV7pE+GbZuL2O+He23FzTQiJ9+SLYm9oqXmUlVGdIY1dU70+DBG+myobRnTe2bix
taFiM6/yFZJPzGFJfNMhDDhoITmEcV/x1JVkz1RAMddO3fDOxjZKdEqupmDm0Bg3ut4D3XVdAsRL
JhOIku113xJwkTHCRNYNdl6TqEOaoLss0DJmrpfuevSxa1BHVzG6KzAq5DLYUdEcXn9xo8tGpeOh
NRvyZJGRMRJCdiIcwifjujDADOj2Ht/yzaBkfas3CMUqodlXJD/kuzK+42C0CJKOuY9hPVcKGS20
j9dC1Ezli6e3zQEN3W5AvLqzIkiH6N5PWNkb0rAmksRVTHu54lVWESgJaeIBQdnhncFtGEam7/s+
7Tawl19Co7Ev1fzL6795pAZ12viFf+GjVXtGnJu6xGcF6Bze9ttSAMw4gOmxCW8sPdCf3YwJU8IH
1O0ld4Q1OM0kefZiF8S85WOgAnj0HD2ngPFt20g8Brdd66Ai0yvjqlLii139ozzBYkenUqXJgH1e
vHdVNYZbp+jWw5tw+hYAG9sgqTf2ZXZSQczMXeFCMYaMnoKNg9dKquKLjf1DWcEQmE9A/MJsE7df
99g/SiVRSsvE5D3c5BqXatuasjAl1UOL/TWn5ue4Y02tfzhxO33R2PlQUXBlxvH8Irk604m3Pxmh
tazzeTne+G29G8ZiN+qwFT8vmj6aaegbIVWFlWgCuSI9/O1Fprjw0wASNgbj6trFpLohEXiC7rc2
SifbJmF6jpG6a0FxTeRgva5a+HfooG5DxTb9+Yf5WK8IG0MPkjvUy7MCzXz7YWQvQkxvg3njDOl9
g2xUS2Fid40NJMc9MYkYHqkef7gc3RUnLcUR8BDIUDE8Fgyj/PFH62UxZz7zoVEoC3NIBwg8hHYs
poicvlp84flDy8NHelP2Cd5j9D248h3GB+9HzKk7RgD6Y5vHgwuaaz9ygiUOUm8fRPRksWEYF3o0
PrxCoaXDEViUO/x1Ff2OpFxX44SywEsN6pzUWiFjRU6lTeQ2tTjEs7bW1pqFyw8ZNvQlAqbXbaPF
zPRCfyvCmG5WUp/QudfJ1N3VbdCgXU+u6fYbDLiAUqcO0CoKno1eWdPPys6fWPboytRy3ISuiC6Z
xd0z+3cZznrjiRbd0svYpJBxD3dCmpeywLTtd367B9i0FNXwrCFRwA7cXWLcAR9V/1Q9J1sM3i6S
kpxCd6pI7rPLJYeQapelEHMz5HiGOx3tirRc39B4yEb7cTJ34WCN+zDQk8PgJtfM0wLCL4xsRREj
pwNKdCx6cvBJWmjJCtfbLU7R8ns6olVPlaJpWD3FIhqZNSMvxsqhLSdbbnQse8zJGQzU+jhsJ02d
oWayloWasc29+0EnnFIbRbwtlLYPkt7YlPN2aNVduQUsTbGamNlaywumGqW/gcDurHKKo0OsqBZF
RkYWlGV726VTsjX06CoYwmMDaOjozjOWmHyyMbwcdfoWbV5/9cx9UDUISVw7Mjf+mRNh3p00RDF2
5DEH4ibvZxrSmEQ0xccXXL6EHs4V8YyzFFk24EmYbirK0OXn7+nHJZEPQP6KCakcy+t7JceQa6YJ
QUCg5e+exs59JMiKOM8hypdJQPfEdMulJq6g2IsvVoiPb5u0uDCXlxgAefXeLhCFaiIvxWtzYxXU
3A4KMh9vfjWlp0btqtB+SZFSfP7Nzpy/ty+440oOT/CTLXqR7+19iKmBClcViu3ajrde4hHf5FBC
u9YiwCv6xa0V83r79nLujGie1dkc3dgB3n6HaZT5dejgkzAccs2sqbi0tTFdWa1yVqpwoHhr+a5w
zeehLe+dUW94fsUWvT78JYILbIf2QUo4owcLxC88l54VyoEiN9UFPcDfAUlPKCgXInG0g6ytWxiz
AAfD+wT/5Lp39eClobQkxNDVln1oTGtZCXjGYVPs/Ui/AX1BUl4+x/TVdnp2i2Y8ufVvZU/VUWQA
xsmh4pqliQiNv7/2ZcOYbch+6cDKNvi/kfz41NiT0tdD7w/HV+2lkSJQ65J6P9jxCyg9pLGe80Uh
8U83Fr6qIBSJeQlDi7c31mNxoaUzWjdylDu70Islcy7g5nV16PTgKXe/3FvN+UV8/7PkFOEahiPY
W/V321kz6LSPkZbclF63B+ujvrWlt7SBQXgqr+iQVHJfEfA9t8znYC3O5aMHfRzL1nLSjm5vPQsr
VLtMQmSJU23thq48Br1JitrEkVrlLiOwuCb0BMnD7vPn/uOr5jJV4qOzp71yH9/eL2ROvkNInnWT
RpydMh/HiQtdVdm/VYUBSe/Hs2PE288v+iEIiVcMvR0CXsRiOi/6uxc88FOy6fpe3shU9BDpMv8i
zPFY+kxi8qoIzsIojnJoJ5imRE/itxdLvwMNExcjXUyBdWmICFRuMI198dH+4YYIh2JJzt1Cl0yS
tzckAumJkY9lt5xG8Ka+fpu7JuNcvbjtYqu9gZ189KNQzMFXahPa428gVlQlgQ4zI6tXum2Mtx5n
vxBASMKUoa38+umLD/n+KbcF5CWTwCSisWiXvl8+YiXtJOkd/TxYttzzcTGPutNzzdx2Ueatg8/J
+DVxLjqJcSw2JRLETTsAGkQqeNDx1d9NE90VgD/uitYphXYKmvSrD/m+srXFnCTlUdYiQkR2/G4H
szrDjWrHdc8knHqXbRlg7myKHZLLZOuSNrUi2NLe2CgKFgoj5rYcKnE7OWvfD8QCiczZkAVn5aAP
LyqdLEpm+dPqFcXS6yEJeJY89VDnKlJGzjZPjiYt+dLCGwU84e7CGARh4kOIrIyguwOOS3Y68YBr
eCrIlajmrk0EihDmHmiWfPOzot0axmQv4dcU16ZTPB/rZvjl9YV9ObNS5rmfIhagD6k1A3uXVH1z
UVWIVQrHeu4LFP/FqE8HBtKAssfoivSy+wAT/0VtSoLfyb46jSMDwXpQ6bMb6jtTQ8HnT/t8hCMO
8/GAvQDlq60hWs+mhnUgRAlXRy+e1xvfi6g9N7opN4mHgRMgjrZ//YWi+F56RXhVMeNmAMZBmtnZ
ovYNf0f88Bo5mrXoKrv6EWcY2iZt32hlS74PcrLMSON9gzh+WRZUQqiXLgaT+avR5jFm0ZjqTl4P
kZbfWPmUbaH+B1tqkn7v6maxb0QwJ0PKK+S7yQntB1Vf4LZ7PUYWgVq7OPKS30wJ7uOy7R5GXNrM
Z7WDNo6XZil/isK0ngB55KTjumZ0dGZrHdU3pP9wRHmnuyQQElseGDWKiDg8GqL1tr378zUzo+rF
TynIr3xl0kZldxHBQ1tqxj7wh5MxlsCVclXvhes8ma2LTMFvmGtmxbEqpbG0+pAwR4dQVxiliBFo
3OxVOHwPZwpS5Gf9DuTALy/ss7XTwdWxNU9tgyF/KQu3Rhf//OraRNRETGXBgAGH8l3ihu0aqn66
RBOKnC7eVb641+28QGkDJqtnxFlo48aTi59qZi8lYZx+UVpY83bz53Zkc6KigmHzg/uGtvnd2koT
wDZiRE83zK7Mzo/uXOzNhrRoP7nxN1iyRyG0/hIydLgX2XjdBTkhm0PzYrbVZcuys6WXSJCN4nWt
mNh+I33E1cNm0WUtMbK5e60jaCFjvFC7mr+I2PdmDEO1lyxKyyArbop0MnaS7LqFheEAdU9SfpUO
+GEB5JsEoDifZdEDs1q/W6UF1q08qLSbVKKRBaQ5HIv02whkYSX0yt8mml7vU6PPaKJ29/yEw59F
GYOk9zb8x3GXtPgz/NjE6RIF9TFH+r3xCBjvTP+7wPl94VDeHlriQyMomrumAN0TiRDUw2CkmzyN
hi0hR+MixmuIDjTHLTFUGwELFN0X8ZkMUjmaEcKw773sgcSlTC2mR2300VXFyIAYhDeY00g2jPd5
LsmEb5xvnmx/tz0j2M8X4o/3CmOO8FCb072eV+S398q3p1EIztBgMaS1b7zLASRMY0WbtM2Ihcm/
Kik+zEhshx2JdgqcDIen0Z73hT96KdUIy9cxm/hWnxQgiaoj3LVv7eOQORcA2oy9DMdqlyv9wqw8
71gnx2BSYt+KNl4FNvRVHxHqF/u6fF/gzx/KMEzyO2wqQ+G8q9L6NpB9Q0Labc1kf5FQmhDZFNX7
DsMMSjrvUn8d++uIkMk7I3zI2OQBkOLAFROcBUQ30ZTrS9a7/N4hBWFUHvHWEKrochs++CsPkYFR
WP4KacXMGLWqnbLA4dcMkCEHILQdyaBmVJisqDqcfYfyei8TRWBQbt2Wuc5rZiXDsnBVfnA0ZK0R
YcG0LQMDs3K1qUgQQCFD7lDtpPaV6zfrsdXDW5FEe2b2Go7XpFqYxHksGZJV19Ho7Gfc9xJxK5YY
DFmew/cr3QLPTFOt3OfBH+ZMZCQThWcR1OVZO0xgzp0oC/uq/eIH8AF9+voDAKWPSQq3BW3It09F
Vxb0+Vsrvi0b2ujxaP/UHYxj2GwrMRxZzdTG7outViKw7fBb6oX51UPwj08m8aqcqU10mDTe336G
PgzxeeN6vC08bVGNBRl/tX6lfulhrx2MTG4iWcLN9apVMhuQGGEwHBX8yzTEBD8NX9yT9yds3BHI
qTCCuAxqGdG+eyaR5Cekv2vmraNX34fWvM6dfOu6xPOl49U4VicNQ2Eeyq/CDeYZ6Z9bBNeVDASp
DVkY5q7j29sQejMcjG7gLefOEg7XNSOna1Qqt51Je6cIANJqNr0qm1ZDM4izKFr8uN2EWsWjJo9M
TAc8uX+7cea4XvUrv/7vJ6j/8z/8/kdejFWosMG//e1/Ln7lVy/pr/p/3oT8/uftb/mf/v6iq5fm
5c1v1lkTNuO5/VWNN7/qNmlevz6Xn//m/+8f/r9fr1/lbix+/fWvH2Q7NPNXU2Ge/Rndy2Lyx0I8
f/2//7/5G/jrX4df2Qh26b9favfzr3+9/v3/Zv3axr/Zv+h9GnS46HnP5ikCj5q//mVZ/+Y0BnsU
mZ1L88PhNfk761f8m0UJ+R9/RBwR9l3W1Tpvm+Cvf2n2vykfHcCh0oNCSD6D+L9k/WJ+evOE4KHh
JDu3J0xaoQgPXxWBfyzhakgHk+Y/2XzSxNzWuKC8V1MXxU9O4/cG6AmOX1Oe2S9aAaeI8OsSQ8Ag
9LR9CDwbzEbWIAKvUD3RKQrbwi+pkxUIoUXF1fHJ6GRn6gm6jDSAxA/Od+yKhUY9Gm5sBKSCLKGi
sP3l4JUo5TD20BkpBgs6YIeVYNy1fDHJgQLdYPd75BxrHT3NRyC57OhdRxharQGcpJbDS4SEIeWT
SUvJuLRtd7QAuHvh4+havUmBjXJ/z2zmxc3h97RjluKsYLQHYr7axYVJhDcAMSfdll0BQDHzEvR0
g2s0QCOFowbAP/Xkb2yrq+F8xHFR4oF1GmVAA5S9iUgz6LsKzAc6ZWShZECN8hmFY9c9ddBR2vJF
Z0xaez/qTkrydCL844BIwwZ8PN5IptPtd11YGrBsTIj4sjHQN5GzSQqW+OsecMiwQiHZEoHgIctc
q6IbqqWVOp04BIEovXXoqxSYTeJwBBrSoimvjQIJcb1Ceu8Z6xLjkNqXOCrFY0rogG1jxEvrat9S
7ZVy6aty7ncyRazQxTIIdJqdjpi9YDKfE3mFNhvyyei2GIeBUio1hwrqJmAuUzoXeW46CvNzHp5h
+FnFKau5FKPSzLTydYuS9Kftx3yV3tfNLRxLgNK1rWsnwxuDWyuWQ7augN213sIQnUNbe2A8k121
BBfk7YaAmIDsCEikg0QF7AU43AIkT9F5MDSiSo4ZB4XxqclkhzU46EYMIsxcFvQBp/7clUlgwU3P
MKmRaz3qi6AZ0O1HiZuwE8jRFsk59EWe3GKSFfjfU9+HReswvyCNznfITtBKc/L9C0vJhDiv3Mm6
yANIrtXxSdQZB8Sw93w8NXFFTI4a+7Tf23Kyx8tSFGApzcbVs2XGw+5tpMhUgtYY6Tan3ZEDUFS3
RX+qOotmdKMjxF209qDLU45M2FzKrsi7jd5Znb6Oq6w3181Qlqhm3bI16OBpMskuNJTb2TLx7M5B
zSkcbV07wqq30s7abgOTcZ73jIwYtpykY0WqkoDKUzQO76Bpjm21iWUaj/wd3q+tzlAh/Mk+3wgk
LwNNqpEUIrlN2pGvk9MHyO2F1MBOYHpHFHYxWYK43CCuRAHecF5NWMiK6bLz89g/hrTnDFphIzJU
I8zz8NKsDHgxozX2GPKGzkD5aUTMKpA/QIFXbF6/ZVnn5ZVp6iwuBoeqcWe3MsGjIXlZlyHuCxdX
PY3yYhFTVZpnK+kkbX0sl+mPrsFvhk9fg6n1orxxtAk3810THunYORc4jeGXCwNt/qLKDc0OH9AL
kkbSkm6UTm39I05Jzy0I+ku62iWmsmAQQc1Ad3xjG5GaTmEVG9VqYkCvLyovxK4SxJ2e7SGFSf8G
fgjBkasU+tKk/YoyU6TNevJZHb79sd38vZv+GaH+ruKlp4f8b/Z7e3RCKX3fKaU8PRuISwU2KkpH
J7wacH+48IClLNPQg41Om/H28yu+3TXmBqiUlsEeZVBeGR+8nwgxo84jsnIReE6tGHP1zyY6mRkN
O81BG2b7A/iUyr848r7rM/33sjQSLYdZCfX9XGb9sVl1eVcapeCy5UQaLmZt56bXdPPm82/un26n
JcD2mxw4ce/O3/wfV1F1rFnSBGbhzjYKppCkoOnjrzH3CffLCTz6/HLvajT2XYN913QdQyAdZH1/
ezkjIWtwGhGeT8i0L/yIAwSqN2fbc7r5omf+4f5xKZuEW2l6kF8/DDfpXNSga1hYm7LgVByYP50y
8r74fuby/o+a8/X7Yc6Bh22eajH3ffv9DHxuo5wBGeZ8KkerSw7IpB7FMB2gSZyN1ngogaN+fhM/
PJCwDvi6NoyT2Rv8HoOT2aSzhgU30a+GE4gREoY5Ji6qobiJFaRGjVbj7vNL/sPPjUtSWyO2YKj/
/uemnD7MQZ8EC1sE7UM6QQVnfKrh5ulG86ub+o8XkwaFJE0djlXvSC5eUqX9SKYkyTuNuhB4Wu80
GeLvrvX44vPv6x8eEmYb0rbFfDPN97Sc2I/ThJ5ZuGh7rd66EXBhXFr/54uYDDqhFtHHRB3wfskq
3RZK7hSEC8ItrYfCQt3eIxL4Yr34+FSAo7XnFwvBx/xcvH0UfewRyp6RnT4yRwsMTJsZy9oMj5i8
CIUKtLvPb93HnxLqZ2psKLjCIcHt3fpkNVozFYFHs7Tovwmr/WaK6iGrsy/W+/ciD14xrmNx46TJ
IsUr/fb7agr2Xj2YX7HS1jZdkKh2ybAkilYF/ox60QKDQpjgl5jTHbtvn7WqT/JtnCjXu/OwvUdk
bUHBWVI8dF/EMHx4fJjJGazUPKczQPX9Gq378HF0n6RlDaXNMscnBELn++f3+f3xnneccy2wK+t/
qTuvHcexrEs/EXt46HkryttQhMLlDZGuSB56b57+/8hET1VlN6YwczdAQghKikgZmn32XutbOkJr
F7nG3z+AQFXLth84RQPt/pbD3+51EPmJAyzNJ1zN8AKfCrUhxUGNV2WhviEfPlP7HdUw+n/4zlla
c2yivudl/baPwQ8pOy1kH9PHCtcnzi0olHolXQWzQA2G/v/81v/bLmZR8fF/ARhkQfn3d163sWws
rOKrmMpVHhPyjKGboybCy06lI/7hJPcf3yZ7mjWrd3iHLjEj8xH212uh1NzOZJiycjHljmADMz3/
h1OB9pv+4deXiXlgblSI/7xgmHxUTWFjeFFr62IjEJqqzmXqlhH+4gAJ6b2x7lc9PGY53KbqqXT+
QES6tgG2aIDpwQevtDbFbZwBJkLgqzvyvnzo/1f9ikee8u/v7Yn/j1sa83H5v/7aMvlbS+Py9cfX
4Gv9/Wv1t77G/Eu/+hqm+i/khS4FEicim53wV1PD0P819/zIYaAC11TEJP+7qaEI8S/wcSjT5rBN
jArzH/t3V0Mz/0VBp6r0rlUVpgg9w3+/tr91k/7sLv21Hhb8pb+WIJz0xXz24cWhL0Tu8VsjvO+E
WzVBmXgBTn4PZ52E7yONVaI5P6ewcTnvZYzzfPfnxLTmwPphhZQf1Wntkvg3lB/GUM7OAoZUVfzN
Gv7p9PVbhTlflKiasWzwOVGz/45o0gGVgbkTscdkF1JtCsleuPVWK0h7oIH8w4rqfPY3EaWk/Zga
ps7R+I6F8i0f2mNO8KFTTNgfEOf+Q+1m/ucnR91rIBLge5qrm9/qDOAWamAO6GEIoJx21ehirmjV
U6hzfA2RuncGIkDIL5k7t90D5sOw1UqI/k5JOlkj63CvBgAmEpfwj5aMZTwixBcC+0xj7S0CQkEv
/GeZiVfsVy36WLiIjXZXshDcGUWJZ5jZKSB1klxjRNaqkXzPxMV0Mes5ZgSIowDjqYOWzFWF9kBp
R15kfRMiYDREwxxEOytBIH4rIkS0jQnellGI5bm6dPcO0z/PGhg4uION0xSVnarYZznEySqs82Tt
KPol8zPgUMPEitd5ghA8/kNF8rvDlq/eVA2cJeyZrmH/R3XlKlEPU4tdk+arvp10Rd03Li6SuuMC
xZfalKNyYylOEIDhbGLN+UZEUPcg83HNktfCBWtFp2EUn67fiJXejoln9Njf+/4CheJFL2x1r3cO
bxfkr5sGkFWzO2xDDT4ZRstyUOAKqwqywMmYjsLttVVcM+5zStyRxBqY8EsA6JQJZi3HVLatZlTX
dsoOLpfyrZ4Em0B14lPljJdW7xgzg7Jmxe5PByfLTjGdw81oB7qnJsjxjBRUgUGEOTSRs6OnxEUq
5ngFfXrqu+6Bn6Tc976Tb8ucNnh36HQ03ELTM7z2ue/Zoz94k55czRryfgVObCcJCFhpaik3oFYS
z45CVCWjpa/TiaJGr8mKI+T1PKTiOZBhfs8060npE2MVh6VYwQj5lvWETSj0FHco+r1ClaSYGNZH
RkIQKd3jUdc6xI1ABs6Gkd2yKRme/nIm/S+r9d9lRMsugEtLEDaM8o0i5u/XVKb6SUnvP/FirAF4
BhWSfCxx1ctHlSWI0xUyCMFe5ygnD/koXoNYOU1BecfSWqxd0kkIeEo3A1fN9ZSbGm0pvV6bPdQZ
WsfXhLiq2umCDVSNf9h5f7eZza98nmDgxufMRQtgPnv8pRrI6gbeMbQYDwH7OQg065C5xOspWpJt
TdSjgB10TzLbOIDDKleyUwgtjt3TBM4nH4IIz88ALV62BCLxUOS64UZqnOY69DRl2RvrOA+hDU8P
FSMrIHZab43d6ys7di9xMlUeMb7/NDX9XaPEu0IoP+sfUXSxGlnwoX95V4aCnk0DSuGRfKRHZo7+
kKTSXuZou9p+DW75HKnlZzaHh0F+bMnTnMrZkdYc8Q4kHnryf7hA6L+VRLwkroZcV21KL07Cv5+G
ecFlqYEz8iwykba6YoBsnJDwQPDk4judmfZvOU3+AOBhbQaKzx6k8LpiMDmEyuQpM6dHqC3KZdkf
ywlrlaLlzTaQ/mnSjN6zMRBvfVdf1WRI7hiMJyu9BInlcBw2YQEnG5QmNNsVwUn1P0ypf5dYz0sk
VpYIrDEqqi5rs7/vRVaLUG6ChugFsOuQIpaPGCNx0oV74uFcT9V7eJUSXqjEnWRCLUwHAoZoSX8P
KYm9mJM55uuXQJkjU/SKP1MMm384Rp3fibf0YxD5GSRSsAhG1/S78CBQe6YMBJp5VmWTeUqw5oWg
Upb4jd+uKQvso83k44jm0D46SfFVATG6We5PAiSaIF7CNxA93YEwVdoBDkO3urZDpAY5mDGER06s
QWGuDHVmGDWfaWSIVVHbxTWINOMZ+fZ9ud8PsDu2s7NXzwKyGbKfDTiV9zCWnKtkz9VY1IbXj71y
CJjHb8wBRkxUBvWrA4Nl26DA3wTzplXAbaSlrCJtmKpXRgrRYTIBliyPEmTVHf3QCr1a5MW9yutd
SK8NF5CyGkPXek6TxHomYYi8hgq56HJfhW752coIsiHV4L48o5qCaQdYFtj//OBygyPlKXW77sK4
n2+9wrKN+kReRRzGmOcJVIFscZrmreWu5cFlMxlaMLKBCrhZnb7YyYS9nle/yZPe8HExN+659DWX
wOou2bgpZ1LZ+4AsW4zRq+VH1YLC6pNJZJh1sEHSqr+Kzsbj0Y10EDtL+8vmNPjoySuV2qVpSI70
h/ZgFsX4EUN5Tp20e63AFpzq1OXzRstWT5P9ybV2ZgXozirw3eli+zE8C7X/gLiytktsg1YtxLmN
IoGYnJFFqzNFy6faInA+3SsTebFB4jI1kJy5wYlW8tQQg3xStOp76DMw0CYLFR2q9kuSNTpGO3O6
UTC1m7RRJJLKPtwwwOMI7opoXHXI3ffyhx804g2Tc3nviuAibEV964ZEOc+5TSjU2IwgLB0khPA1
iXgvGLHLczYV8m4ZOWm/lVLuEs56gWcqGQDniJhqQIIEu1oETajNXNqhM/RQmAkoH1H/MuSaeYbF
+iEmrXsZ27J7iaX4sJzUPi9bTiTUXRgFiqfPz1BTA7sjtfsGAZwiVfNluQlHgl5w+umHZVMzod0M
aKTp52XmyyBjwD/NZpBwdrBDPlPJVK+Ci4qtx9VLaIjqVfGrfdjk+X15zDbksx8bxW3ZIib0p8Lc
5rJsqaO+MStVrgMN+YYdh8pluQkUzb84ZaVcmooLXQuJT46RPa1wuHC7PMeEq0DlLsvd8uw/f9md
/4zOXFT2NdGIrrjCo+hfoloikhN8PGBZd34WEBsVaforKC5cfhMFL40j0G9mqK/MJjOuPSTha6O+
h1WiXZZ7qnz6UuSush9D2752VUFqI4btdVz58zVpTJxrFuXPQzxp22pyr11mdjDZuEwfudxe1dBs
/7JZw2q9LTfkelUdaOF4So1fN13BLh72fFVD0RsEysxztOVhP5qMYo1a615botg36Me7VSUVZ1ML
SSCGULQ7uEWAX3o4HC0ZWbMajpymWtcvvzZNbcWRVd+X5zKWKa52n+2s5TelqoGcNYH/u9GpTPFM
9oX+2s4pJSKv37uaT2zJLNHZWh4z1cRaHqvnZy6PtWr767H/8nvzY/6UE1EWhhq53cV4D7VBWSPQ
IOlh3lxuypgvo8H6AoAqmH7dp3VRQAgcuNU/74NDOTP2FGyFndy6HKrPRTyGV/pv52VrudGQlq0z
lpM7Bqj9wehqItpwYN9Jybkmajidl61mvqssqp2pdvLqlAGm2DQjTtYZtJusCHr2prM7f3R90vd3
5rfKraRWXrYQlwSXrM/PxKgMN00pVo0osBxTi8f3vvtGzWmDJYCogdHWPbStmlxSUcX3kv+hMtXp
gh2n3cLWDr2pkektkUSWYsBTsgO9wi/YDtIb1hHt3MaKlyaTfxqdRDnprUmmycgu7efqNpynlyRL
Nk96NzRP6fxTcMq6unj6896JNQMJPBH57fOTlgeUrFGOeeK+LL/y5/0MvF7TCOz+cv/yVFN06rYt
kcaCgKxWVRVVRycsnZc8ii4Do8brsjUSGrAuY7Td9CjtF2KW87Pql3/kvdlXsNMA5nJhfipQ8b7U
yYD41NaIcArLr4iSncuopPq2DuMJxZ4zJ/Lw7bl2CX8r78ZXN8q1XZqb5nrZxCSBaGAMCMOdn2yQ
1lFHkXLQUz07R1GjewSe4HouGCezXrbP2LyNY8VyAxyPcwJA3p40LKe3QSO7cGVSxhWOcV3uUh30
5vrUDaDJkPW6sjcPOv/rA75Fu21ivdzYbtg/jN7Hbz+ECJDnR3NYd3c/xHMyP4hPu3toeXEyy8m8
LXctf23Ip6c0rQhkrBBtrURlhWfD78PzNP9EOBPMOpI5UWDuI6ZUtwrI+4uWEPmspiaZrmVRvzSV
adxnZsSytTzDwQTr+SwP9x1/48WcLw1CyT+WZyx3DeGApjeKzstdwahrewtBBZIOno/44ifGgYKA
E/NuteOM2QmyZ6AiNhZgZ7tsLTcxauxdUkkqWqXKnpf7yMFlt0fsvv/zPl2jeYh+7qnME5ZOpetv
8GA7WxoW9IzDrHy01nyd6iRyXbYQP5Xkk6xlxHVpuWcIZbJKgmSnAj4kQavkTcddI17ADTE/joVz
yEOhvhRkwx+ixkJ5yPaLnG8y+VVlEaO7fX+MrKo/M5Lge1Jbv9+a8PaAIw3RFb5BcbEDwlez6Lrc
4+RWcCr05kCgiX2vgD500uRiMG+ZzaQ9RfXbstH6yq4IhXJxfL9A2qsczTKBnZCmSbE2rXHYBW5Y
eLFpjqewPBqDaXwmYiSvqxqOk+ijYxzguFVN84Lr0byImtjkkuJro/adedHmm+WnigySc8Nv+jnD
7mziiKsDId5zIg4Q1H3YbvmTNDcxQPoOg3M8pPXdUEuQawGGLov3Hnp/bpPvOOwJPC08J8rsoxQE
s7dqHLwrnOW2ZOq2W+kOwXtVDKDt3Uw7Nhwzh1EDmR8XprHSaqI6075WXgy9xFkyVySWPfkvKrm+
T4UC7EUYISgF4uJIXOhw2OTNA6Bx+JyIxqM9w5YA0Vj6isPhLVPodoPY9IUyEA9TjBdocK+u0ROB
UwqN7wnfcBPOrTBz1dp6T7zPaHuwT6BVZeI51YvxkAW6REcFTVJL+7vkVVx7ZJqbVI00bdUwiKC9
nZ80qzTeFVFttPiYJGX2NKbR+ER0RHgw3GYryNDaJLz87VKkhr25zkt5CyIxwvDLkUnwHi0vdWca
/pD1k+eO6DstqbiULsXXSiNSwAeueqir2lq3cZUeg9TEY19IeTHSadqGQ5PuSa9QHr++srrp23Ne
+smqb6Lwhvb05ofzf0eX0vICLAFrpy7u80xmL/26ufh9s8pZlXgkOHTvlqrIdeY71sEOknBbhqCC
lR45utn/SDp3/MJ6tgbfmIPsiKf+iGZ4J6ei2apI29HPF7CDkgQvvlXtXK3h40aVOWwwni6X/Sot
ilc2rHSMVt3k5sflA6M5Ml1pD7ELCfORuFryTA74etnqG1089L3dI5uqG+vuz9s+tr9V5KblOdJB
oTIPV5pD1ikeC1V5Iw34kuGTfwQ6vT80HZTBeFee3CHWN4aS0VOjYr+A6ANAXCgYgdz+y2h9BK0d
fpvgdwHK9bWTaBln+FmIlZUcH4v5I6G2kz31B0stqTnjORcai51ilFxM3ehii0Dcgt66E98GEGV8
YMpsTzCY4zOpwuGOUBk+EK3TimuqZeVGjfD7lX4urzYnuriphUVmRLlucjmu7MFJH2EwmJiLo2an
pt3z8mepINaKEgQv8iglX/FqrJwrCLppS8pp9KypPYgdNwqujZW/E0JEPhAC+bSfbM8Wvb5fXrKb
p/kG+gHMzG4iZDmuomNTjMaeM7NcDRNvpvALgHXVOEvu2m1XH+qhyMGgyO6gAtV4qDVygFz0G/gm
5p5gS7kd8e/s6rYo3oO8pi1hlNM5ZKCDio3350rJSTWnxWwycbwgud4sRc+ocAWxmvHZWoqleJrU
YyaHHy6f/xm+5V0NQvEssghhGaQ8OGhsIkFrt0FdDmtJl3rUenD/c+GWQrjcx8jLvIp1U+ZRPr9a
Is12Qljvla65N6a5LgjKtN5GUY2ae95cHvAHIQ+BW38vssIkJHD28dlxp6xDsDo7wmZML1FahT1L
b4keyMVnXwH+z3XrR5rWn5nvDidgiuXKYllx5hLtrDr+5DuVitxhyFE2qR3F76g3Js+u24FKKX/V
SnPiXD8gCFMD/JumxkkOeeTNVpurWofFS6/mh4AUoiPgLHqexE49CPu0n936XW0t+TCN3H0psQW5
yqnSgz34Ynko/Wnes7hB8TdtwpFctlaBOlx2/BED/ojHSKhFHAN9TsdhdReFWmxlGWRMAbivEDOM
053pcoEZ+Eeuj+HNtGV0E3VUepPGxVdX3PhAa+i7E2b2oddOXYaEivTY4GfCGKaz6vcwafcJ8Ldz
UVXvMMX6U48s74VQYuIxFTxgvRauG8a8zEKStZojf+qj2CMApDr7dlKfl59gXEPqCwDVkqv9medG
98RAnJq68NWNa9GELLvgYRVED3CI9CuZD/qmQZF37ls0+RyRP4ORxnefxCVw6Ey4G20ikELgKlup
agIGtAkI0MmEtR0AjUY6BJNCiPasWDV5r0L0K1U3ykMibZOgT5dT0/whNcyG5z2sY62b1du4m/wj
M9BhXvoCcmvqcIsfkhO9Fa7TtC/f5Kh+i4i7IinHHzcho9RTSrkBNKc8N4r9ZdTG9NCMfXMWYJV+
1WmxNmPxzXNdaJ1HleSxWxLfohwlSkmWjXTpVbentVIbazfB36Qns59MnST260Le0L9l26pqn0r6
/itYOQRqBXG+M3UBj5FKoO5dogAr7FaTrOmxN3AtWbEEe6wGL2k2DoQs2QPLfz7KPzfdKT9rSUTi
Y0yEOCaNS55P/Y/h3z8EBfGb8z3zQwHRc1uRAIyLVGd4qlvi3FMg9Wu1CR6VZuhPo1oLyijCOXya
6mt835anFgmXOtICWIaHeb/TfZahrpk/ulBgOzQb9Zj6RkZMR27tO0FUIn2ThxO0fwRB/MxKWj3r
DTzSotQq8odduYraXK5cTSQvtVKGd1KNVhnuiW1cFTUxYOR3lx2QN1XlAI8Bqzl+N7fzmuBkBvBH
I0XjGK6MbRl/r6sEJB6t1hPVTUGbXCvfrDIM94tda7nJkfpeFJf8vEhV63WipLvG7LWzbyb502D3
+VNTpF91LTz2jqRaFPm0gcc4eYZdJjeJtvTmsthYazBvOB0pyoa1S4NI2PIvzB7adaOmRCkrwlhb
UWbALhv1y6Q4OkMdBmg0ELokarejIbdmYKPNbtT8SAP/QvxxcoxVx/bGxmiwL5TtUUMLyH5bveai
ZWpU2G33M2YHOoterfeSnRlKNZn3VVU7RyTvRC1btPBa4ZyItIjIO3CDjWyNP6pKki6Q0/Z1ypXB
WeCM4fIPVlPjyi1pMOLjfZUkJ+5D+AyHsc9tDjAV9mcZED8RlxMHqPsRFsknaZjlKdGGq9v7AtNX
/7Okx/jBSOWC3vdWdFoEOIILjV7l6r2O3fga5cPzSH6kWdfv2dB0eNcN5NPQP2oyip5DddgUcVV+
GkUrdvxuv3VSIS4pzj6vD/11CC70Y1T5C8oE/SluxvZaNuHaGFkCIDDNyBFkuV+mxgA+dLqI3qmf
0x9TWyXP6pA+hYSiX0Sj3kHFV0fC238YdgYyVcfpn7dDfrC1JPYSQ4asI11lN8SSMRmn98NYleOT
Yb8WUXpre12uJlZSJxNi+9GnMnhabrq6vASxa39B9fdBw+WbX1oV4M2eqCgmynMEdksamg9IKcrS
Y21hXOMD1N9JgYSlPqTjgWL+EMg6PvSjGT3ybNgTkDZ8KH0x7jvgNpugYpRXdMa0B61y4GvL3lF2
pLtZq70fHYO2L/k/dH8c/WrMPa5yqsjT+4Q4nx6kSGCl2D7OOZHWkxeLKLwErpN64xA86UMVnLCu
Diz+2vxh+UQnZGacvjPf5YvBZuUxxDQzPMja1DtzF9M6IaM5hE3iEQfG+KBJ/6hy/YEit5pM88R0
bEkybJzEXIWCCN7ayLrzGKesrQpSyXo4qWQvjh9uezOiytyZSUempGKlKMEnPbhUQD69vm3dde/W
BKznpDUA/c+v5Zifbc1sT3lEMBEpmQ9tvqm18J04JJqPQSw4ION208S23Pc6/BtcXtM+jYACWL0B
MKtEf9zLcN0NXQtxHNAJ4msOHDd4FPMNn/CXYeiUc9T12f5XeegaVU0AcchiGwbWDuOFe/aL1twB
JLJOtfFWJkF4KXvKKpY+6efgKCgjM/epr1y5CzS6X1rVl2RK2N/afCxOy005dsaeYNo9/sLottyU
SXwDF9Ht8xwBOUwhF49COZL2XPW7wLZvxpC6O612Va7+nbmxW+S6KoHDcGD04Cc9fZp10anXw2yN
McW9QDd7Zi3H9UU1/SciyZKVRptuHRKGfcyzssOHbHfHRBVMf1lAepkUDn1stXqRZbGjSwXBoyaV
rqt6a9PhJGGy27ToAcLPuNbibVJBHjfAFHt0wYHQ1Wa6pZfKgtCMjlWj3owcgG3utOkKaUS3LYlg
Cq2muIYWOBg1l9vQsOyVNoToNdy68yT5s6tsLDgbWtk2GWNmhyhCVzGq+QtRMMD1pyY/T6qefOTZ
KjcAqlCvAW2K9kMni1UVMqk3C+cEuTM+jzorUtFe0WToOwlJhFl1l+8KRUfUECIS4UqU7bNIRgep
KMy/ghGomNHITerGpIsGMH1Tq14bk9Ud+9RcJUSJH9tpTtCdhQYjbNIVZhd1JQcfzuNUfrXHldWS
MB6krBFHjiJH5dwR165xqvpAeBHo5FVE1WD55UXvhbKvwN2dazXJN1YTOEe/Y1arVu7erJlL5mYp
jq4SimNXjXs08eGWpbh9zCMGIU4unjHKGMex6nXGB2hKi6i6uA4HJyudY9dOz0R43u1EBOeuG52z
apk4j8Pk4prFSxhkgKLDWuyUjJiC2TnbQREKRMiOl+TxQZgi2+jFtC7tMH8D8dKvikysEqvSqBh5
HxDVG5iOdbWVwaA81zLv76lvFR6488+s1NV1Frjv/cREpovi5wDDkeZK91KWrbypGEoRCN0Cuq20
e31iZozAEaxufAiopamxRJ5/JNIONWYPmTSP7OMUGMpJNo1yG/qqOU+53IlYGFyNKuMMIg1MiD0E
exFQiSIBDzYQhIvn1qAacaq6S/gjBekWE2nJo0r9SnzVUzQmfAYKjMNMnT5Gg3zX+Ye+zBjgSsCK
WU5bZAoK9Rkz2psbtg8b8iQKbKt/SlX9tWrDcsMkaEcwVXsi8IM4FowZHG11uR2gVj+q2oDLGzTv
WTN8cnbN0aewr5WofwAjTMkpKUKNQVVAx2R08o/Et5kxSP2hNlC8FQfJfCuIllV9lZPsWJcMCUSl
rhhM47LphMo3PhkvfSnFPmgE5kP274sZO0h47LrYZKxMyGRg3VRC6PJSvVkNedOA3xywZEUjrZ+x
cbdqk1cngzOu7FT++IC5uTM67VUICRgc3tNWEtO5V0A5sjm12zbLjC0QBn3t+l4U18r32qhJJ1EI
tzZqNCFYw+WdpnHgBWNIpLxNwEtY2evB0fHOa9a1nkgfVJ0wvqjDqR/H5k2X/neUMlyWK0J60S6I
F3Iyk+MIwxTsFyGKhkz5hkvPZne8lPH4UyMegtSGBr86A7gVRNY1CAkohU1XrAvyu1ZKrVhkGENH
rLsABUA6y1yjpFjBay23RSPL9QSeyYx7SscyzvdacTBAdq5TGJCbFuqq3QiyKYACVYPA5MNFTY3w
psfVcFWd/psbEgqTd9/Yj78NZW48Kj7fXYwd+YAQtDskfRSs8zT93vus0nCi1bflprHLgJwm6xKl
RCKn9meQDQauL3suUIrxy1RvbdIp3yqFQAgu2GdDMCMjT8d9mBGDgBYOQc2q6JFiJttmCAK9trXv
WqukX6vBJdnZkPUlm2xmBh1HXBKo1iNA5+rlY97fIIfIraym/hZGn1aQmPdMsbJjQdjL6tc6f5jZ
0k5fIH0JhpfYd1fqOF+FfehFxA0/5WNrf40qGlwsF5X3SE1Tr8qr6hErRb82bSu8typ7qWo1p2UJ
WWEW9MgaiVGpxNlTo3FazzqDKoBomngbKub3qintp5T490uNI0mGIvwYonQnfKP9xqW7BDjGmL9I
wl0RlNWRq0yw50idaK2Rp5hgw3pr5uOJxPDheywK4gXj8Ah/tPgMnUEAORj41Cb/uZ8a5azK5jOk
cqN5xpwwmacwyw3hFBqQUaIyKcSqc1JZM8BkV4v+h64E7kuYuO2eI1jFOtC8JoWR7rq6kW+t+ZP3
pL8HdjOe8cDZFMT+tNICxb/0ABx59WV61dyovhio9clrHoxvonlGkl1/7XqL0bPFt66zExnuLuO1
fnSdmZ75vhE1dQlKocCZdm1QEQmJPDvV/XFf5dH3vujyq9U2oKQ7vd/7degRVo6RslbEDvsmX2Qk
aE1UGEhbclku6rvjq/09H7C+j2Zafc5tPLVxO0ba3Q8BGNizTVxgdmqdxwFQKhI7uSaJojoPyjDy
Yirj00+wNaJnrbZuO+Asde21jMEjDq+tkOZbOVkuFjjaemEm22vdY16UU8hqdfTlTkVzv3fNvjhh
tNaQBlVeobXBffKL8rm2thw69ZMucTaiUPAaMtc+I1e9kTGvEurgk2lE6KrXmW5w6p1h/MDzxzuq
2ZXGgW6ZsC95RWfBoHrVrNgnD6YX5xh4GMUgX1xt5+y3UWl9ii5m9NxU2mc4sgZIapQpSmJ+uHg+
9Un5Drct81wyKp9o0qsHuI4EcVRZ/qhninFJIb6yNBneO1+7TInpvJHkZ9Cms9oDUKv62bdIdyxj
UR+bAYiY1cFfp9xiQhgX5VtDE3cwiuJjqCPrGJomAttGLz58IMLeFE/fsAnrO6ZF4TlH4LaN9U48
NIvQj4Sx8YuINXzC/s2poGSvjEnbucXYfncUisIJLf05DMlKcKroj6p3mp8QxojraaxvqW3EM8kX
i13oUP80IRk8YbGdMqLTYJHZd6jcDXVHZ28ao893sTIMhOXFryUxgGkrq7fSYgWSzE+1Y4i2uS8p
IarYZRAfG9fQUepDVpYIUUXV/Kr8E/lDVWzjlJpjQq0zBD8MICNwwdOPLJ4oxLW1OlXuuagFSbg1
0rSijcM3sMpceDj7twmCEK5+d6tTmekR605hUd9b03zmay5A9uTPreZMd00zfmpunhxZiDA5Q87P
rCIcm7URa73nu7OqMrMbtEgfDG6bZznWcOsIzl51nfKl7XPz1cmIO/Eh30alnj5YUsizcAqscuHw
PvbaTSfW5UKbofJKOiZ7C54TbdbJgcuPsKL2s2cYuZdmDl5OlNHdSAyE9MWNCX+TNJ4EFGgG18rB
1GJ9vTQppNpj73I2C34qyiQMKiXleFw+rBTG3i1pEvOlrA6sz5xTODe8BW04T8l0eI0sn8+jrfUb
q2iSQxL36O/Cn6GZps92Bu+yzGqbdMJAfFJQSWW4mRHCXpPKkoF0AMyyye+QYd7THD3YSOLjWm3F
ZegMcTZhCD254QdHnI84wB53RTtUK7vp/GtptOladtK5+6zkPnOqtFVOdhr82TTfQmhiuOy6Ba1z
QyVeyiSuXM0Vj19IUewYDF8M6zRYgbEe50AJO6df7CRcEgqY7fs6t5+MZgpu4+DTyMwncZ5Gq9iS
pZGuU1vJrmHb7NGVoQCYh0ljM2j3JLmgEOgesjK7x+iOL1FRv0UdV6GEltRFGdCHN12pbGi+eTUd
NWZz/ZnygQsOJ9KQFdiQbNKRLNPljXXFQHigEdJRz3P9VHROeLISHfllmOxZAzbvuPjXCEjSfdKo
8lDr6RslyfRt/iGXyrj8YM736E38tvwwP4QTRz/ZhLevrQH5qpk14ROcD+PYWJGyYYxjvNujc5JT
Ir77NaxPW0BWc3HCOLU6HM0N3ajhRz3gUBJ90z/ouLsbR3L9DvPKP4u4B/mtaH84yTCsCxZRuzFK
xIvG6Sif0vZVT7P81b2GnZFvBBdAL7foq+xjsHJHCOGrUGPmjgM3PS038RjQJVCldXXLntwqc+TK
qA3VqSr/0FImbj6qg2NXzj1V97ZUj3zeYqOjx18Dso7PLGDic24Y5//h7syW29ba7fpE2IV2LeCW
BAl2ovr2BmXJNhb6vn36M6DtZOf/UyfJuUilKjcsipJtWQIXvmbOMU3ZqqtRqdov0sqiVZZwxnJx
17TKO0AsILMGLecmjTrrWpnT1lNF/EtFb7beGa9D5t2ZpSfnLeJ1NwpJn8hi+5qggML7n0RIIGVz
z4Zl3PeDxnGaet5hqczWhygvfZ1/6J7ZHJ5GrU/JF0xlxmhfu+1pc97RaIsdAMrpUDnF+K5ZT6vi
D3lbZu56pGyXxcI+MJe5+0rdPe1imwLErJVHiFX3llpjd5cOcfxkOJyNqSEPWMKyfToJZoSJXlyL
YXJOHouHveFZzZNQOiVdnA0fQhrbkJQVBoHZBLlrnd50c3JJapeVny5uBCu3r0rrf+VaVD3ZJrnl
riTM3YpnQgacpXsHa9mGVvhOsZ8epi7v9gsDkHdtAbkesewRUTxcEbnVB1HjekxZar+7JpnM7JKi
bB+n3Ye7piDomsWbTaxPFVHI53ES3dZRTuy7oxvdoNpQNwmD+ZvvD3Ul5AH5ye0c1zfj4Nk/MqLn
ohythE2eARod4HSZo852Jx/s75mPiirj0AE5OUAX+lQjbTAi1TkHjoKMn8TdSaFdT+8oYrsbHQvB
3w9ZkvLdfr9IrGXrZIEmK8VGJ+sd9uZNddRcg4mNAQo7ZLqwWHP8OQOKQh7AbSudn0ZuTxegtgH6
SvACFAgHYXXiAcZ2fVuxnNNJfyHkqLJ1v+9L8rds6iPSD/tLhuqS0W9h7YyyJkerzhpfG4vJF054
bzuAwb4fOjPJGAHOsfIr0dwoj97dNB/+mdGte4tOGjq7jcytjrpU5i0oSYit+XT6/uj7wZUMscgJ
YyLWkre61KN6kroVPc1kjvT2+JARrnUyuPBYgZvXNLbkI3TxjjLVZGyddtp7ODXFxpmj9M6zaSEi
kPBkbslpD5jYvha9/ufZuL7GYKLzEUGgOWKpd6E+d4JSunD4+CiDwUeUAu6QetDuqwpU8ly6x6iy
xe+2Zs/Rt1nMrP4uqoVxNBihsd62nJPl9s4pmtui2Pz9dH3RG4kNQKR9sNaJdN/O9UZ3kaZ9f5iN
5vuMhP3BEMaLxXKfkMI1icNy06uwbElztqZAGtE5KTNS0r+TIWM0U7At8iYANR1dLScJvo+AcD0H
UACkfpcuXyhs5n2/5HCU20bzwa5kj5qOXFiwAnzBUzsjFMy091F0H0SDbnRtNJ4qMxMHp7NrX6vb
9qWu0Eql0lD7vtSal6YeBHG8jFjNoqs3xroOHfrCuq3MfNemhv5QWFgLi1h2QW651lGRBLnPbHPY
pXVL0604qyNwtu//9iwVZvz3a3hfSJBVUNTAThu33w+1GAR4rVKnuee1peqzXTJxQNWEZgHKCItj
b5rTS4EuEM6gNVxqot9f3Ma4SdeO1qw+G2H/LISRPipRSXjbCMcNB/XtaJOuyFr+uR1CbUM+ymZG
yno3onC5Twwhr47X7r4/qlI6RmlPWyvvasTGdXtkCXgKNeo30l2QE7t02ucunvym58pRpTccCsKZ
HzSpXIgmwfcHo8zHh0aLkIrVDgyv9QsqFpPnxSrSTc9CsN1PSxZyoQx/HgppJSfVxGN5IBLrsFju
uO/apQloZpy3ZhA3RtlpD17Ztrez/OQ/kJPXa66SBBJd1gJaEDNboOaX1B87m1ErPBAOO9h42un7
2fcx+P3s+wFigSmTcNfgtjmMlV6/VVjFvpt0Dr1q/8/rNmtXZVvzx7i+brPxpTghfZ0sNG7NqY4r
TdOZNnDatWw+vYo1P3gVZtfJK5v/36Hddr90+1fSV21EYiXypVGtigj9PYFR7Dsz2tyumeTNsD58
Pwvz4s8z5ox7LieH3WsqT3XYytMkjD/P/nmttrTkVMSP0TinN2SbpDffzwYwh4wHYxuRtjj+88nv
1//5snj9U6qYm12o8BH884lCzxOS/uhBu7adLl4fMgerZu0pUnZ2Z9oLKb5N9BwNsnwizA9huSDw
a+73ZN2GLBYTkyg/4W4rK22PwJrmwBJR/kgpinehsZ2f4fiLsXX4KYr0OOhIn/idekFrzfmt1/T1
RhWsyBkzfrKb7bYT84Er6I1fXqHbAXoILBydMj4b4lZhL2cfFu3krivc5cTawNzoI2k/Fbquy/fD
5Ol/ntUd3fbfn+B/tyuaiKGSK660u9XJyqr2NvaW9tZz+ujqsDZnxtjeduVAV1yNzhn6Sh3MaUU8
J2GFG1gwUHpS9eF6y4kt/THsbOs16fLmNLPL30Y9H1peMfgmxTgQp3Irp/4z5QfFxgQDVz6Mg+8C
77kBfTjCgbJgTvZTdDXH8k1Hi/c0haQRjiFAVs9zn7KRnX5YkkTMePQMqP/PQ5RgyeGPu5gahvl1
UmZ+0Uctv8xJpwUa+8Hvl74fHG58WGH4igip/I5kDzbrvWGd+v/+4CWtlm8ShMknOVbEDpvIG1Q3
W0eG0GTDjI1VnEMMKX+eelVfELySFefvZ5TnIFYLBCQ9I+nv7eLQOB+aqNq7yqrKR5tQ2zybiku1
BkzPNeo0AhDYqGun0CY/csjG+W2a8K+MkuAerYwgngIpCmKkE1etbNcDR/23Z3Z2m5VDcWcUEVFO
ISzcdfVelo3nQzmiezey+bFKj7WDWsJW8tzO0m/qcvBn/iZfFph16bZ/FoXifW1mLPD1IbwrahJ1
By1Pfi7Qx7V8+dT0Cbgsw9kzRM6ts07p/3mYyvlL4EcNvl+KkX4XaGuetXpR5MAyWoxGyXcWOb+5
QjdYQpFqNfqb03DhWrWDObSZ+52lS8uvvJr4Ksv9jdwH92IkQP17kfWscWweMo/Qn54UjwDRkMOY
2TxHRpP9KkrjrCVu+s8TrZxP4pyA4ICXtM6UPNI36eVZ8SS6b7qDe6Fld+kt8j/PGNK7l5SJx9HS
etQbSLHq3iYlwdMvjmUv/eb76feDXF/8fqZjvTi1fN33S4DN+DrWplgWl+aaj279KMOHSbbD0/fD
4qjHPvfaK3vD4YnTwthOY0XLOK7R5PGQnuK5iO46gqe3MdTZrw4CbmHbXz0RprL+EYvUfRk1Mnkq
bZ2Yq9l9aZXZ7TPF4nlaPwQ4smCHc0j9qUKbhooflDdy1TDbZWqLzuF/A3bw/idTGh45mB1wY3Bt
4Q3+N1d1iqgqH+Uw4Q1ObhuWq88pbLMty5l7CEfepevMca8VJP/ZxjzvES7MJ01N9b5vkSFiiFTs
Np17po/tDavc6JHfbXOc+560VCsz7iWw5NUFYDgpbwqMHbtY8w4M1fVHDDVENqr6Yc3D5e5n9K+N
iFG2GEb+kkdNvNXR+Jw4tfK942COi6WAs+gVF2WvM5BaLP4COm3XTjOmsaIhU957H2b7VAz8CuwZ
JUfUQ/8nCQ7hntnjN7EI242jXkciqOdHzzqFekUIPLeixWEQblBJF6V+LZT1RAbxGPQivk/aOEES
ohm7vCbx2S3bx9P3rriV2j3e1fPizDt3nIXvkJhxIKlzPXOKRztn9Nlk+kjgOiMGIfqr2ZmUXm6G
E2BG39xlJsGUhd0GbqrOncXo1bWQQzmNPIqlCEzIRH4i6/3/FfLBTfzVlG35u/v/hY9gSkgY/zkf
4fHH578QH7+//G8yAuzxv4CeYsM08amhP1nZo3/TEb4/RafA3goY5MrX+QePYMi/cFcToIn1XjiG
JSBttOU383H9FH8hdCj4GExRsN3+F+AI9r9CcRzHRUSI+93QV5cpSPl/s/gTpFPaufLWwHim/ePn
4pp3jTU8UMqdtCID//nm5H20LQwaUUzc2qYj/E12WO+UFmQdo0RF06KNQZelBxV/2sUrndzBZck3
6g27gZo2jixuMvlOGvtchu4nw00PMXmErHSIPiYxK7UFS5U3nYIon0kDS/RbRRKxPjWfXigwK7lB
lYF2JwvD6h8g/jEwY2b6N+/gvwT2+D+7dv/Tr1r/rf8Rcvrn3/5/ySsFEPq/unifl89fadx2P/4F
cvr9h/6+hKX1l4FpWZJWxWXsmqv9+O8r2HH+okUR4MqA7xAnsebN/oGW2s5fQndIKiCdUueLVlvv
nwvYkn8ZcMrJe+Xaw0UDsvm/cAHztlgv0X8QY9ISQpIY41BTrwwS8e/RoMQSIWAHpBeoZtwYmTae
Ute9I2NS7qwh7RmKzw6bJ1lua7emiABzwNiWkZHSdBCCQ3EoGeZvowEGRVZ1DXqzlgzNyEuQq9Gv
Z7FLI2OijaHXKVlh3U/I5NHkxq9Zo+DnpxNaFJHTZRG6EBn1q3LsKVgilvoLvDifN2C1KWwgA11R
QpU2f9RDtyaIJ8O2oPsNRxPrYV4yGU3UHb5OdKDaTJwfOdxWFPI1OF0NAekOapW+zTpB2l6Yz0Ee
peEt6VKemzoXOqrZT4tD172beoN7O4m9bWa1MiioerfQl0O/IBsWK0r4y8txg82pN5+7Mqo3ZfcV
kyz4ENVpGowWfhXDUXhHnPGDFPIoiFXXn+EKROMozvbUYtQYh1Oc6PZZaKEHMtt9LbwEDir33kXX
T+weplN4AnJ4WQV91xpY/oOGGuYUuR2xT9FnYSFAqOp1+iugzOtAubZNbDGlTlN3k7tm/WE0FtLY
kIJOWhecXeELbNNNguoCYKb6tRgEIUGv+jK6+U1y8ZLKaGTXasWi0dlPg1Zu4lwPD2LqKkbEbhIk
ZaUC8ALbhMDHN3ewxxOe+cjv8cq9mSRpIW0PyzNabDQnebYuQO8F2QWP9LomohY7O1u0HQ02/x4p
bZibyY07mO2OceiCPd+sLrrNQlTL0GnkIZZausS0a9R5/BjZuu4gt3V+Nyxi1xKZSrW3RPuq4huK
Z3UXsl59otTJzn2njb6pD+dF1BXzCxH7heZ+lEZaHXLcXwzGzHrXPlS1y4+n4jvyXO2Q4r1CuzpX
D5XdNPsaobbfIs3wUWM9Ahn/bVXTp6lnxyRigF0mcXSo8N8yDTiw+UoCRsJ3TaH81nUd6vUE7WqU
PPZoErdJP5Dow8rVWVyiR9PybjHjBaGtBSghH42H7nuc5Rh7Si9cGxWLnZZMDlpkxENL3Z9jD2cU
sWcNPX600SokPhlcDhRhp4Y8MqIVEtdPlPg5Osu8a7lj3odM3qS+xkvkrc6KOmHZu4Rix0+WvNXm
vdFJfZhJB1wo09B3OCfTbMw9ZekmkrCgLJb1GzHO0dZ0FWaO/jh5lXNlWzhsZyXZIzSV8+JQbfdR
9LEURfk1z/NNnH4V4yr8ntTnMHlDgNCazNNunwzmcOiT8Gj0KEHSVP85I1htDE6QIo3hri51YM2F
8WoKbYelAn10WMbMubN0L7DGHICBbWrLOjIsXs5jHYP1ibIscHL9pezmJ1MjuSyZnac4JYcDD9qC
awRlb+RkROSRlIv0rcVr54e9V+1HKxa+CQTEUqEdSCn2c2WZJ2/AJCTD4ZKlz7njHWMLGP88FCyy
pH1nB3gK3R1RlAtyw/zZFrV3bOOm3e5TJM4XM3otRqH5Hu6Jkx46x4Zkz1S6/cdQdvXeHdOHWppf
usnoWHe5MIR7merIeVuAIfvxc5mhuNJb8RSG5G/2oxOMZZRsWwe6SiTUD2at7A66XvilQMTSDAYh
FPX8A+3ScnDtGLfQcssJQnp66ZJ260TvVqHKGxS8tJIzR3wBw7eKcIBZ+hyEGe92MmK6wMRhsndh
qE81cOBWmBvP7Ug0qUjj1YHrDkuJ8wFJydHo4nqTJ9nCkC4xdw3efwyP6i1Nce33TohL7+eKryYw
PCbOLm43uqmRJW+OG0Qpg/UxG/l9EslfjXA05gTdq+Z4c9CTb79Fgyz6UJyVI0iAijPbB6EEZ4CB
vFLS2o5FiNB9iVvf1OxHi1xXezTD3bBoR9ZkL+SPlVvbo+VeY15shU/RLIthl6T3SyQGZOdN+Jx/
dGgzNlZruYdFIenzGm0KtFj7iGJwz/TbD1Xp2njicGAtsYkgOY3kgcSUpo6NHfB/mnFOggDedLdB
s9gfsdnnvg5vY1OaRJILSNWPuEBs0YafODD0VZdKh5mhx/SdAdHuOGdPyObPMtFajOzaTeUWRLda
07FWCUe1FhI1gdnbWmS4a2UNhLAO14jY9qeeZu5G4z6yumA/2q6665T7EefpJpswl0S1UZ3HLM+v
oZkdO7Zq4erTiiwOK09latNWxZeZpsMb9zMcr0NcBYWslkdCVi8Dg1iCwkXQT4zJGF16W2PGNaZy
7VE1h8nVmy1KqWbXl8Nu9CLlJ5UGUC5D/o6O5q12MqKC15m10O6WvjuTevuUmC6b1CUfVg8r77jG
QnKis6sjCJshJW+BnlUDa5au2dktGQcqQVxq29OJRIQXzSTHuSH5eTNUpncs2SbvZIVPHD5wxf0Y
0UBSqX3jxBjh4+zUkjZ5FiS3hC6pE0YxbHqkABTbY3aajI52dDGLAFngXS/mEymTQEfa7CmNM8mf
yXXSPak6Git5VM+sEYKMm9wDAw5fZ2EDPIMEVTKnn0ZWi/vJrQHbrGieKfk9p41x1jvduA9ndrU1
732t/Ei1mCl4aP6cFKr6aSaeOh7dJ292daSn+Rf3DraYcVb7GS4XpAHFqU9wLglv2Q06O9mefzUH
CB4MGtq9HkzlWXKYh53j7mpdXArhgNhqlwJA5RTg6TXW/3oNmjn77SnJHUpiyndQ6OcpF9SYE5jM
lDe6oDi/zBXBZUNinGTDt5HkjUaJh3sgs9JTldfAtOviFHOel45eHpp2Rq/VpA9tL7eskTFj6Cb0
HDT8F/HRiM646bUhGIEKXfhu70sJQGVqM83vWR2Z/WvFL3o/lFO6lX0BNEIj9UcgUlySEpEBGtNm
vkPs6Gfk4xyRAcwQNfJ+bwL5QIpUsPDQFegjt7W2XorlO9eqt1y5MlgmbDgGwO4zAdPw7tFAdUhR
STszf7SE6ZC2Zx8LTANbM+7tnZxIFvmdZZlLVpQ57NW8HAezAhfc90/KaT6zpLnG/SD3/Fx/Wnn4
2oxVeCgAgtWIyJaq/I0D2URsRR4UgdVbTI3ebohwUXiWHTB3PcEFJxKk0+x1BmJt63IqEeIbOaAy
O/ZrEY3HNK2/3LrATxTmK1yNzBStv7BJuUHXCoJjb0ADOIyAKzcyUQdP2AiyzLrdIXiRDIrzo8KS
s+s0Fo4ZtZDXVvFuBgpnwJt4iuVdW5j5jSc5wELMjIepTHpW6TbsifXvh7ky+16cUZaTOi68ML4j
I9PPMuto6p355qplde3JdyobyagpXW9AKO0bxlG7hRwrn/3khCY8B4HgzgHQ8mrDLDQnPx0kQptZ
T/kPPI0c3x3HhhtahBw5+p5dEdY2dsSmi2q44oiZLXdN4nZRwcvcwcDSm/teQB9mloloJAGeZMuB
vHejhrMThpuZzsCXLqZQLUXoZM/GeWDpqGEc5rZWh0czW66T8blUbrPlBsHJMHJiSEhIdkwimdeS
nK4SJM1hrb0pFk3RqL30U+5PaeiPcEjODaRdf8CBa6JESW/ruvHA0FaHurZqhtn2F9vlbhvGExSp
Nk82ZHpNh7ocjaBPnbehNRSieuKyijIjYxfcw750GGHrVEN6hGkCfSIerDw7UJvP21ovxXZMRHWT
qP6AjGi46qnpE3PwILXB3EwNmjtr6B40MC0kd2WiOiwtqThsmlFTSMgicDJ8g+Od/VKy1xK4NJRe
+bWx++UcT/a+TBLj3lBjIEYmfq2rTqPlzldbGe7FqRCF6kt1L7yBnRn+oKEZDjHs2xvGD+iEibne
oXsLt5gYpT/Ds9mSWpsfuFV3T7Uhz26Hr8LUuhIyFhZuJ2W/leuI78lNN4kYvn4/dGOyN4rpjGpD
onT9itli3SS6irCajE8Ij+4Ly6hvZYrY6ftZYxgKyE1nb2YLslLeoCsqf5bwBa/AAuYAL8tLWWg0
DsRwa/yANhWVyGaZPWffh3Wy5a0C7aczNb80MoeQNvNXL7PkAslvg6jUOvP2t85LjhgwMSekH23+
XCuiiUq7qlFCcDhwAr17xG3c1k1xq9cFq4dIXrW5MoOu1JjOxnBgkGCwv9pkbhgdXXHfWotxau0R
yEQmUGR5t1MsDkk9wpOy6rNhaUd3YiZT0NKcJI1XTpp4kLpdBXY3vMenSCTxxDqEt/KrQaIh+4Xw
vqy8nxnSpx3RWhnNMiTJBLZjUbtqq4loX2SaFqi6Mrkuy3s2xA5r6/qd/Yjf9VXjw3HCfqXoOBYz
ignJlG9uJ4xbfd4gibf8hKDynYQfkPddtBMIErlZD29pHvaXULQ66//0WsHuonRPbL9wm4Cgxw5u
xY9ZhJrvFPnPpEdyU0ROQ42NBmPQ4qvhpS1vrGzX1N3gq3E5qCI39mkL16AKDT/XUmThk+wBSB46
kCMYJsIjmrjhGFJYUUNMyTbVsRqjdYzmadi0Ey2wVz1FLHCvyEYQJ0K2M3qSkJrFAJYYpheEVL/R
rUeB0M1ThqBhkzu1t+mL+VAsBvtGPWL53rVnaj7mx/FKhCSBAoMZLsomovwM5aIFNdD/+SsT0RAg
skAWw5saAUfoHJoiPA12sat7ffTdIX5ETIDC16j3HbZgX+ZxfJuvgE3m/G9JFTnnfF7tMM6EKFWn
hZnUORFiv3hpQmRQcs+95SnR+/EaRs54jQ0aAGO2ir1nvCYZyD8u/3Q/19k+xKHfjxvUS+YVYLnc
R0Pu15jBuHFCdNPs1OH8erPj+hm8mnrtm9zXcqI33d56KMha8N2lf2hiD386iUdbNrX1JmRX6BZU
anVnA/9d9SC2p/+IssUXBvV/ZVS4PQyBAbMlGSVhXimW6Wo4tblRGhWfh+BxQ5T6fLMogZFG71xm
JlUH09K8Syzd3rjFS0eo3wbCpLZ3tYaLQa8+url5dZFTOTQLolXvuXgrW1KUyqJ/yivoiDBo8EPC
8Q/jgVHNcC/Z+T/h3do4wrs2UVvcYp7o+5FvqwbKVuXxs0Z1f+j6DIlkQpU95S99xFmbjBoTHo6B
WXtvs8dSWvhEorYBJzRxA+1kdOpyVHSECnf71OsedGhB9wVm+ZoBUD0dXMgkB02/6yzGXK1AIQ4x
grpySLe9pROzEYmfzuS1fjHjaIHMw1Ula8137aV6fhuHKj2J0ji4ZXYXxfolF3189jA+bxCJ3iUA
M3rPoFAw6i+bs525lPrRMDnZRRLFFKiUzdhlFtIK/BuVPvvxNVI93uNFG/zENR9ni003+R92P0Nh
HdmCRI3EhKu2FvipgCHNXprYSwVeP3AYOb5Q831EDcoIDQbjbFLY4diM94sYRn+KPps4Q1vTECZp
dNRVqvIuNotxs8a+Y1VJUKSUI9xD/BA6L1Ik9njSqnBCeyzwXO7p226ASzFV87Eu1dFDl3+TqXnc
IMAKcOXt8mSej4xC0KVnVBi5ZzSPrkP6m2jF1nKm+p6qUO7nZfSo6jViJnNccPV87ybGVbbWcAd7
ceu4NHlWDMGU6cDtoobHuLjRZBejv9PqXU+EZWBP9rGXWEAaC2PnVJwnZ5M20sCFRotJlKVYrEct
ZXmfOjZMuUFf1mMxkAL661Bc08lN9+a8cK9laABItT33sY0TPIs4Rq8y8t7gCmrnSIcFmYbuKQEm
jmWUZyHbYmPGIC1RDO2XpvjMtF/N+mtZCmAGXRF+pthBtmbSE3Q4zS8SsSgeIdSKXZntF6YNnHni
S5DFs02JIMRTE6LytKodrSLAVSQmUdS+mJK9/EBAbWv0uo/+kN6qgf2icSMf2vlpwH6hjJjhzkCQ
SrjcGgQIgniIBNviLEix7Ywj0U4TOIgbifpv6N8y3J5kVXlMSozpSPosEsX1al8cHFvxdJ5GNTHs
dPaDDlhDqvwI2RC9z0KNquE+IjTiGd9ct2EmMW8q0273I1GTNGQKvopdVHQG42u6WPZeQt0TnQMs
tG7xn1Hnc3bq3c6YbzUdmexspVWgzyiP58I5p8PwDPQOpMmIVH5wJiIWTK86MuGczfi1cJJ247Ef
l+jjPJ2JVUe5uitdZNogOoZomnYHXT55nvpsBxi9mXDqM17SW7t5XFIStNKYu9jQlk82/tZcVR06
KpOqbvyZC3IFq1T3PVufNrgKNdxm+XxZgyknc/SNxhA7NxuWewNJ6GUR1RtqgxMVxrCfPc31QSL/
Ni0tpmpQLqnpklvYu9naUWB5GqpsqC8RC6RtZsrYLxWmBVSft7oaraAKyiWt+OUnyWlISzQrdvGp
NPlYmrQRfbwU+yVLcqohIENtgrrDoWXlvx7AdtnbXX6euvkDrzrzSKXyPdC0cVMC8sF6F289zs5i
JlFJOYvaZWHvbmpn7E+FNh5s1z6pkoUvcYjVRophwt8Tp0E1w3cl2bnk9MPe4iULw88h+g2W3Ngm
Ikr3owdVhwOIwrO2uVTrjnzPNmoDTPYXhivMQ5L+19A5rS9mkrsLndAHp2X8nCr3PQTncE51wqX6
wrmJRfzl6aGgvjBfqtSNL0soj3xtdRP/KJx2U8rBelVemJ5Dc4YgFn3BkGJs2KxUSNTwLIKHowK3
t+8T/A9RFXubWIsA/7WkRJFiUe61lsER6gVMN8h7YwBu+9jrfypz+VU7HcenVh3HkiavIBW90F13
R8THVmvb4bZR4e/KLMdNrBhFEUlPa0UQ2caqD43Wzb41K2Jv5ggREHPI9R7sJ+PRGW4cmi+yTrUJ
EWxzi2ERmFXDGFnZzm9crF8VtSa9ZH9DzTAGmAz5rkvFGyYZXjCnVYBqbySRHJQrvt1M9DdGstwj
sipwKCy7jBDWgFI2GGfJ99zyBiuEvXWVxlhnSG9K09Kvub7mAMhPz3seU8Gi0sRi3rHGjxbbL6V6
I6qrPVpl8xp301ZZq3g5OpPnguopG42j0+yiOPnk3P8BUYh3mtMzoHVhxrWWFwwjJnG8L2FicR0S
J0O71l+Uc6+78VvB6Ne2Y4pIq3k/C28ad/o0+IIL8pKaLa788Ch1CnxAXFjgiYrx51RBumHyhKyX
+G6MHCCOSK0rHNk+WXjc9om0n8MaW1qWORfXDMXWwXgLVQezaKPF/uKOT8uonu0KYg7z+8YR9T6a
xMFd9G1jLDkdrwmhMvmYp+rHUtHKJWM++WibqAlarko53au5nI5dPWIZDeOgtRvGARFZ2pH+PFXp
cMBBeTZrdKBSPDh6YV4jGvpYn5Fhm7nJzHb86EHPmdoEwiSbSa4TLQQWaB570+Py8bwew+LyK6lW
J8b4s82g/6AfHoYYSBRnpKGpZDcUXUm6DBOVRht2NVrzAPSURfcCAKDJyW3WNIn11dXIeus+Y46K
ZplvjGnvWLw7tIqb6DSlqM6AQq0bvq1J9C6ZH6kPm4R5XkdlaZrV7xiHbCC94mmpYnnMjVkFRthQ
SbY5xPOm31JM/i5i7iLA4CTqHwIQldeAKKTDwTdFpOrYfMihOdWDyTKKGe82NZvF11hlJ2F6gr/8
7Di5vcexdpnH7hRn+muol48tvzegOvus1x/zVO1VGjKx1y4hiylGzIn0SdZ9hOJBqrzecFuduI3b
3BZabAHMVqwRsUd+BAZd0DzI9qB349ajLjwalVPvrDArcFzVjW+Xce+XNNDDAUh4DLnShc0RvZcQ
AXzYsAkqrPC9yCHtxtobbzHf8u7L0rCDpDtgCZr22AgGvw91bG1Z8o50Kiwma2+uPdSQwpfuUBvP
QJKpmD68jOxBiZUsBx+4bavklY2MvskQV1ZshmjoSR5LOsfY2vyyacJ/5iDVQfwKX4tD3nlDckzt
OcY8pD1KNb4CHzngW/1YenmMzf5MM5xepqY+JV72o1/QOgJUKreCIQ8qScuHcYUbaPal3T4qlhCm
towbxnHR4DJ0nasZ56xlUL3nlJMxGdyjFqFKVDaIIK2dcObzK8S44uGQYoqYVf0K6MruimhNcRmt
PYr2+Rh70cvcYuawGneT6U4gQ684VGIEMEbsuRa31RWOI33dQINi6w23+aYATZvT3zT9s+EisZ5C
x0RROc0XVbOya39lWsXISz3oOvcVSy+srWVaZTC1w76aY/MSR7k/6OWtka1w/cag6GwTxN1xumop
Sl/re84YnFr1uvG10d1ulUdGdYN2nnu38BedYM1lKI6myN76mnAUsHrxLrIzEmDrFOM8MbPtIp5x
Ba0nUW8yREw+7fQkc/dDeu7vInNw1Hb4ogpuy2Vh3g6YDZm3HO2FbfpQiCdhzbcCRSuiKdsHIjz8
B1nntdy4smTRL0JEwQOv9J6UbUkviFarBVuwBfv1s0DN3HPizguDlCiQAkEgK3PvtdciILvCQ8Wy
TAz6TKOUmM4j8y9RZpxBuahuNcf5M8T8w7lZXRR9jaiOalammMaNkKugzViYliLh29pm4n1sdMkH
Fif1x+TI7jmjXVRKSZcK98ka/gHHT62Vp0EYN6GVmNnfOqPOlySiIwVsyBh1q0jufEaCjKVeFNzt
te1x1IiJSYal3ogw5fMxxLjMJMnPmWSCm7vymRPHA2ddCC7YOO3ODRgrGL9p+4JCE+OHyLpiowLt
lbkVFhWcksjJGFq7Owfo0AJLk76QUZMugBsdAy8Yr7ZTvrtl9csb7K2VEDzFCBfkQQN+xolresRR
qPDRGoe8vRIasTMssi0qf6rpeJb0KsaEI75N1iGBIW5VfPmqD3BIorPDgLvX6tJfaoG95JjHSAGi
z2jRxvu/upy8Q3IEkoy+MkOB9tFzab7HoBnH5grpKV0OEAbyDJd9i9/WHjib9OXFb3DdO7XYhnqT
XCKjZLfEbbPpegKpW684Fvk7+QnTWVGrlXahn/egPbq1DqgHn2iKGNgooB9Q5EjpfeY2oysXbf3G
MUAciWntui2kaCv4HHQrXdemP1NNl5mYVf/+KkLyuTRV9KTyNlyISmAoo3doQQAYTHmkRWfcmCv4
Wg0/YKrP2G6HNfGTTCpzWCTWG8byc1kZL7OkX9WkmEA520CzmdFzi7RrDjiZH7OufnHmMX/TcBUk
lDRLaX5ZYQlrqqn5hKZ6VQ4abktU+1W1ZwGb7VrCtrWBcYQbREj9LLIyqNjFupWAF8aCZjd0EDpZ
x6JAz90jc1qrpIIzZtB8Uql/Nd3qV0t56ZX2eYzw4YqqckFvWUs9UekJpxxra86Z7qjnj8w1dlnE
6NYghZ6X8XdYlNTD7ObYhuNUrjKcuBACJHM/4pDw9S3peat94Jrago3vsi5+Tqb+j0mHe4K0yoD9
XOX10ziYrDwizNkIbPJVao478SocfHCQKVCRpNC1Kib2nWFBgMQt4Ev8IzNEx5pjYXEXJVvDwZht
lv7B8KAYDMRsLKMrmS3JOhj5eqhMLpSgXU/M2zu2xvIQJvXZgQ7BSM2I132oWtaFyaMWgtkNh9Bb
RcpERWBWfOUJcluqYIp3Tg39v8WjtXPbCpl2Wx2TCtaZSgmuxZmqyXk27GkBw1A5QqzWvzkg6Qh0
XwPKCmpzBkAynMRNG7VHCOswJa3wNLGcXJFwd5zFLYgWnpUeUJUQrDGF/iYGn3KpEGTnPrNSTktJ
p7sb1t8pItvB3lT0wJVGm6hEPkWngFAsUA9yXZgoS3CxWOmqL+Ir9PtNOoIQbCcmj6aogIxWw7b1
KKWF7R6LDrupnlfMLoIL0gEWWlXzLhX2Za+IV7LBylv7/Q3r2dkPmEXIiU/ZCrgY20aFysEczy4X
jIRL86GbcRFZo0HRN4tlMiobFWp6ayoZcNIj/EUrGbX0tMSOQQPcyAqQ1ESCSKSkqa78g7eIAvfo
2s9R+dfo6k8VTSnfdkKK2/IkG1JO2xCyZNyVy6xxOQgy0AbBOKcCTRrtwWYCQx1eoyzf9cJWFA0N
LVCnex3xZaWEG63MwtJ2nZu/gQag2YQgxImID6Ue8AthnLRUa5E9NawZpdgCT9w2ffkyJHhcaaf6
i9QOPiaDZ2uiCoCtPTrmEBwrcxgX6V8KwZxROdWuAf2nKLyN1gaoTbyDnnrvCHcKdNTdubKqdFvw
43Ulu2nVuZwLDJy7jtagTwdR5aQLK8iqhZuPuOyzc46vdmETG47Pp7uZhA7sK9+BG5keaQSS01lO
AXvbBWDLGNTRnKtdi9scibqwGhAkBmf3EAHboQR9yAVhGQ158ksfJAEN9hYhFMuebsX8xzoPvkuB
a+8jn8i4LPZBnxf5w2AXtzgz9AU65GWCmoudbhfUWpMzsoMgMkwiPpp5c4xCLA5RZ9DeGI/dSAAx
hwsYtvFNA1znYX/3E+23FyPViY1KLBoP+crotN9VU3nLoZ2e827Oyutp7RUcXzSIfbRxZbjUXMye
oQ1zsPyUisXm5NDdIWdwBiBWZy0wf3W0CE5ZYzMniLiC499QNG16U0daFoIAstQ8kU87sqQQfOvT
ewZC1o4dxFcyoTyoiRR35sb7cNbpXxPfN4u1SiI9N+gAnRUScy5xTXXEDLpMcy1+G1P3psfhby3o
DqGNJh1+nODyRWe0YWbAZIbqZSSLPO+9l7yiXeT4KL86hZauAWMZWcVKlbSZnSD1VwEoK3y0lPyo
R5b4awTq1BQQx8qlV2QgENuFDnsSOIBC2bRvIBxvJ2UuQtDsFKcaWNjc+FC+vqt7UDz51dICMM+i
TXdjN7xGwyiPSSt+QXN4F2UzrY33SMbN2sz1vxxez4YFMFLEyGNmHLtH3ZKL5r3LQb4rc7ghq1r6
dsFUEYfhiiTyb71Pf0O/eLEHPoZJZ6iXsDCecVbQA7R8AevHONtFjH3HuBEVoq+b3pZAY2ZEoSUv
oye/6u479OTIVBRWU5oVF6OCP4Gtd4j8bGe3ryDxOmJmJoOlDh9exCgX4p/xFHZB/Fq3kH76WMbn
cpq40DW+om25YGMJZC1tWjtz86io2oCmEOBAvY62dkoLUxDBTXGV3lTcQr1TTLoM68NzDA7r5oSl
hiZGD2DDx8/I+Jjoh6b25KZBMjcEQYM51mBFnPlbRyZwDNtogbNObRlzbM2wXKvalvu2m/RVFzRP
eZ62W2utN7XzRC4NzwDzmIuL7U1MCAZ4xDSbjlwYdnoVepu8x93ZD3pPLfbms1ya9YJR7DjIR7Ei
hn7J0Mlr/ZvyPpKA9pUsg3QFgQDvc2iJS6N6fwV1ivMq0M5jPdD4ymq1NlB83Fyz2Su8f7l0z4FK
hott7MIy/xaZZmyycHxh9dSucatwutGwQLv2wYNqjWsKwoWJWqREK3BFHnRsYSFvhjpjlBSgUeKO
0LtqXxk+ASCT0y9oWjJHZjlw9JgkSOZLiwrg4oIvrXlg7H3rTRqzsRqt45gqsLHwslL0jhU6rgJR
O+tDfVqGGaBS/Io0CCJ7BFvwzvQt2RGDEHq5tsCdSM9eAO+A3LZSffYqa1GzKmNNwlBqWI/gapZW
8E2QzrQcquRYhiolox6Ol5E47UI6vaBBrX+Zxhz9nrHO6mO4umVxIKHdpjunH4Np/Mayj8Vogg2Q
rISY5LEXYPQNnw4VQSGsyJOz2dblAmGVWnp58GfC0xGZKyj0JhKgs9GJfbUo6wHjWRdEy97DYsaq
ljjysDcw4uOs1JkLRJ3eLUzRsTRufL5V6PDK/kIhi7IhztUu62tny4rny/LHl3acOK0jj/Jk8h5E
MVwu70V63XzmjOvPVoB/4ArPlT2+hm5Eik6NEaYrFuag+1DXxvIpGzeainwmbxHEpIZGhwJhlun0
YPAVfrjYnum3mowGi7ZbDI4k8FVVqGscK0PYM/yJS7VTnEcXWq26LeTmc63cL0cgWCp8L9nZT8CU
2mcc+ovQ9Hdh7EQ4fKtL1wHRtdyc3ksc+3yJ0msCdJEGRPbHaJm02FyJWg1wStq7/rZ3zWol2rnS
zNGujWkDCoyM9bNs4EY1GSIbVXDBwRkKwH8cFlkXfnlt+EKxM/N0EKsGXFawDZQHlJrAWb3FUFYB
8BYwj1m00wrg7SViz5aItzirx2Ng+n/qykvXjfWDzA8Teiaq8ItV243tyk7C6+SB5B1k8DRWFhFz
TPKt5FyGzB/GDKKSELOoWULRxmu24E2I2GeI2ymxMFyT+hSBFcz7QV86+dDuYvehHEtch175ipsx
3UPObxlm4nRED+fKfFUncDlF+A6koKDV6DbIepPm4GNcbFI5D5z6L0i30TJI6uyjgzQWAcuDYaHV
rLLoLUDpy3edbVfcC8LPQZhHtrDGZGGTflds/cRylq6Zaqsmf61aKTZm4v5q/HE21cE3SCFg4Isk
1H7ZdVwjhCTzKEIM4Gm8JmPmWMswr8YT6hHKRL1Et0dtvU774t3z0bo3k0euoP9qh2VItTPyNU1I
nBxgryT4AA6Ol7RrAJ4mw9624Lwhtv4YtbB7i3gZIHDbpkwPWTvQFsoUxYjdfmlDSlIgX9c9FDV/
DctAW/jJU+4U4IRi8x2h4Zk0ifRgucOqKa4lgVYfdhe8dTrq6CEik6jqoFrYEyse6xT6OQwkiyt6
PQPORDzdkqm1H5uQsz5tcbSFKM7pvhs7F1Tb0JRI9cIO5Zw/HqwsgK2kNb/0/G852f26FzSkS6c8
Svhy66kKWTMH325v34znzKRb79Z/k8AxF2VLhV1U9UsZ2ONWIwZUKV0cR74D6xb1VhLo6VGFw0OA
q2c7TmOygDWKAFzX/1QaoVhlHwdMKfNnEi/LrSTvaaViSJ9KYwKaM+1t7NeOizGbLD7oueZPESaz
jNTBF+MoYo6EYopY/PoPZU+sb8WgdprQfLhqendyiTSaQLGF3UXgU8dm15XaJ8qa3/k0PcRTmB+7
4W8St+aCNA8Qh/NkfZLRzi+kjfLsTXOyl9GivRcjAk1D89KFWOmLmIlva4iDH5beixcw3vC6essY
DkDoaG9Aaz52DceNi85tXU/tsirHpzAf13AIqq0+AhwMaSQsIY26dA9/e5l+hs5Zrfti8Da1qr7T
0dp4qLOe02mICAXi3NL2NyNgwGAM8ay2Vee00596QoapQn1WjKCvoNSBfRrMt3QgRADa1LMzIHjB
T/dCLGl3MOp2V3ZwQYBiklGXQBjzcniT3ojrqEnBMWbu+JI5ECLlX7uEUzVp6tPS0B/34/CbqWOz
niO4tr7QP1SJ/qZSM3vJv1L/ZRiWiFTwBPrpVLB5y7sFgOofvPkmcLp1XExMKyaU1l4cYMOjphrp
Lhl2JDb9ZD+HCSg8BRmf6rNeMc/X6YfRQMUkAnVF28EXBKCoaUtynLKFrqlgG9iauUhPHeXMNuhd
uVSTewG4DAoryepXg9bw1jFA+KDLQJoGqGVpDRoJqlVRbSet+Jt68ozCABGtZNYmGRFVWn4jQ7xZ
6bG9ou/2yXCzWXcNan6fIStUMQOGvxVQh1nkQDSut9QS8t88u3v1OUev8PqMJ5ET5TZKxf9oyN9G
1KICp85Y0GWbE8fULne52oiBEa/QAsiKEIoXg0CNRdGW75qg+kwYVB4zFqiD0zxoYY2/0Y6HHcRo
kslIKR1ahBdeiWFG6thmHf1kgc7HkYHOFEPI2Ua8lvLN0nNJVl4n42Md9QUAjfIG+sHGyoIrvcsR
aTEEQGkerXG+vCIrEywWYUfPxcXkxda7qY/PTscRpZpM7lMNiW5IPVPH8qiANy4UdGIEY/JRtgVh
H2WQ4e0hbHfiEbHBlxrhy0qfr2CQKSIouXQg23olaYgcy5RkeYEcycjcr16RaxkUL7CK4cm0yzKM
PlqzwRGqODdP/ifpsjHyGIG0BHz6IdTt76bRX4X/F77NyoC6uZaoORaWxtRpFPJ3O2rnKNAEvADn
Zqgi3lmlje+UGXw69zHHCILv5Gp8f6Ls2sZQQiwCRAyvD7bUDFx7rRGhBFrPxHGDjcQfu5UdqmWn
fCpkv3JNozxoSHhWoZacRck/aQMmW2ZTaS3rPH6OvTrfDB1X3JqBWQ/ylOSeJ71hHM+zi3UfJTC0
g0VtxtbCb+OURFL3W8r0QxexTsmlnCUSNOYFwLs43cb6AtwyEzW6QcTomQfPATfY6THi2Td0kyiR
dEp8t1hVXfwCC+srTlirWGbxnSi/OdgOQAs5Yo4o3/vSg9VZ9+lawp7bdzErJmVNS8D6mmVEL6kl
Ac5GiLFloJ4yCc54hF+lMVbFj8mSMDQYahJyy9+jY8HPjIE8XdPuqx6cYrIp0FbK8J1fKCVfyCBc
0ndFaFVRlOEE0xesNpnSGCjmmaMhNVEfs90hy0p49Q3/51A/ov37Y1ZjtGNAFV2RoNLsjHFEef2h
rdyddMf31tUJosmtpzL381utbCjmsOAU82QvdFa30J30Y4beBXXasM9bog98kdIr9W2g/cCCNBBE
ywYnyHIQNK1b9WuqY05UrrclPBTLQ6reA803mJvRIs80NOdp2zxmiHLRQ/juApHWYRoAsTZh/yoj
wzjWjletR2W+GWRfEnuKj9siuciZiI9hDX/LWeQxISC1hWvUyaVRatqpcRV2+otQOr4RCfD33ik/
TeZF28GxaaGn6CZMTP6JA4fehFku7ORRTzHKZA4iEauFQmwwpVWxVoGyKdoV6c+OUmojJzSxRIFU
S91mvmMiAmUa98tMwmIrGTa3uFoJzfKZZAzEfECNNJvmD2NrQqyTFD7wqWn8vzk8tvVkJFiNGOS8
Q57tVjHtxQbf+9NQ1YA8sTKlWcn4MEYfOtiTiX0CuGRTOl8VdfrSAfuzCHOMIv2XQod/K+xTinaA
jvnftI/2ngj2KS3ROVjcczGs1CQb6S3aEqso7HOaZ08oMlalRkFKYzHbmDIdiersiQOWxHhYEixE
o6iZK2DqiUBlqVf4yrS1IosiGM1b7NH3kqgaUmV5SOEOrYsdsfFCpJJTeUwH9xeOMCbWwvJn9QkH
uR89a4WPpGfAXZDF+pOdgT0eA96j7aZondsoBUg9REvEv9XBn/obCEbv7JH745t7rcs6guRC63mY
LVvQ4iu0QQdbJfkTAgy5103WqVAz5JMFF5t1n0F6nnJ+R+4YfIwMDTGD0BthHliziFpldjaeQ5Hm
q2Dwyt8lwXFaPWZfUwf+vEDlzsIz+GyVX1+ETWqHZln7WusvIya7HbO5jn0TUmnkSbxi3cyIg9BP
EBc2tYtIAWC7+fegc9U1XO0Fkad3TSwG8WbUnZx6sJZwBOVqggDadYW/p5HhLFrXbl6cDkoAI521
H/eM2gDH4PwrAXDrWczAn5DDVK/6nW7i8gBnilJ+Ihx0oB1O60N/3JOdHsT2X1IVyLcIKpqnt95v
n+Oa7I7WSt9UYYhLH3/FDbX4B5MEqmgKXYJfiiui5UaqCxRZwo2i/JhHjo9IefzlDQrVSmFsa9lR
SsJG1lvsbZREdbRvUkXOwXgKivBFdf4xO6bE+TCH45MvCrlg7XUtmzpE8uLDwm8QYspyhcL+LTfw
smbQ4jSGF1lH+1P09Buib32IH2ucQWtfSEaRdGvLiCQ9j4X3yQ2GR4Rlnh7CQ3ecz9QYvwuve2Ws
s8Zo8ruoFZyroiPFJ6atS3HtzpL7TBblSo2VdmQ3fTI7B+Rt0bEStYdZz6XUH/KvuA3qY1ZF326Z
fbLqlVuRyENp2ph9jBNfkN9ej6zPTJNwSUbZowGostX6fYe0wSvoVpdt9xgXguSVPv323BpYXNII
EGCXIOoxJnlOd9ZeyF2pzoGMfzWN4z6gSCxogWCgmQbkMYlR6TtfTUecxD0yJ5fSt4+9HYlmuNpC
40BT1ThEQYxqkMujcZiAJo1U0Nupkfohlp1OuWn+3735Z/eHJLXKTZ57r8UEFz+Ygz4rhSyIE4Xc
FGaKLisrjVPBgHew1bjF4oTKcjBLZuMWiidl0m6ZBusXyFF9IwfHObaZco+lm7hHu86dXZo3O5NG
fJ94h1rhN24q9HU22CMUmoFIjl4A4YqWEbCLPHjxSj84AtAg/Ec07R5m+doISJ6935iBTH/u3R96
k/4ca6wJwqLK0aBLRrCUUgsWGTyMFaeU+90uAPwbAdBZCssa96RSIvzSyo3q2Y1DNFlrKjka1a1R
H9MamjSxPuZk7vwZ1KfDYwqtJMZ00GLIUVZxKt0qVgsi0atNbNLI9iNhHfyR1UGQ892ab3IiWzbY
A0qWjcXejlxJkx4qEu6sEiVbfEMjnO2AaldkBbuHnDwfcsfkqsS/iP1bJSMnkVQwJg9SZ1OjrDty
1uq8aVqbbbrVpWPv+xZFQgCFHpGJCYYf+bHhogNeQAKmUgzINEHrRhrmvDfv+/V+j5huxix6j1Fu
/qTuN9FA0kqFvcJGTswgCBwC1fAaCrzOzyRiTZcAHfxPy6Fv/aMZNh9lhh1ibPcJrNtjKT1FsdGv
GrB4+yr/4+GDwD5IyYfIns52Ig4Cm8LB35ROCj7M0B+MwIMS0v6xEiRldAX+WOh/t17Vnw0I7Jgf
hFz20/DgNzTkWDKE+JBM7COwtq2A653fJg9+3Grgk2Y7GqpHvGGEThcwW3NZreH8YkeghyiKkDEd
k8y+AkSTjcGyVblc5uCyhkHFy9HQD31Aqe9nY7WJyrpfexyODz7IKL4IgbYeUloNOJqaHQLzKghi
rJIt+QWk8gEJVDuRp/3BaMCvOn3PR140NGWCmvy3cnZPeD0TbyNkSZK1uAgaPZjmb9+3C1t+jYD7
NYtYKBa6UR36Yo7HYlRjh63P2Lc6gwej2+t1w+Hn3vzQIJlF6BOIMa06mPONnP+4NqJ+aRsktHtT
oA5lPjUHqoFIpEcks6+xJcKFKaEnu7qerjEJdfESHJI987lX/cRcf2wU4oo09VHAOTq7nkrKiDmd
u6LVH1SDM8pp/Evh188ukgiQ/DZrBp+ap2N26kH4qjvruR6KcFYfuocMQA4xol4WoLtsYGdzKRRz
UB5GRY12XuEn3lOAZqwihoa+87ihU7zxnXCosDlFr0S4PVM0KwIQUvOJCDlkWEX1JSxa3iVKcU57
NKGi1jFvU55sECX+Iup7OMNy52I+pO3GNzFyUMO5aA8tPGZuaiRL7LTJCkUDR4rp1btEc7W30X+9
G4w9q8KS6AzeFqJDQHeAODvtErFef1de2O1IUEhpgYUD8R1jsstxjACy71/TTDc2cAAudPRBj4Lj
ebTT6TEP4GgF0pJP3aw+DylDtkQuhi/jML2pQB/WdVLFBy1p6KfXNLl55znjogBhiM2Jv9TyBLSl
Bb/Q5OxvuWcGsfVWyoKLE2opvJvkSqRdiquA0XvAgrnLkYBPesJ51L7aKRBLNMP2NgOOtEkfiJbR
9yLtvBUjvD3JweWyTAq55vSE6JPujDdo17mUnNya8Qo6uMeUSEfd8A5OUq1LVf7RDSvgEo3UQNS5
dWim6Za7bbPVi+ITcNBEbnJcbYKhE/SyCV9SURLuzUxzH+waMXXIO1gqjhnTDy6x+eXicWOnZ6cm
JwO9jsdiyZcQLmg1rmWIfle4CZgIOyJWKDXoxJXkojzEjR0cSf5BaNwGq5hDAuiTvx0NopqWsiLc
x8zp3ft24u4mMWgLL/Zoc+MURHW5CYqxWqF1w2Q6rg3nk76Z8eAaJuC2UDwWUOYWjtclBzsQ5tkL
jY3jdn/Y6hrnKPi51vhto+Z39bI8utQefLGjlqYK8VhpcYgZnv7cwDUnQi0avj0c50u8cieTSdGq
MttxYSqK87osmA9b0QYn26IL+ksWm92mk711+LnxIvsQGwwuYxS+Gzd5Ayxn7E20SIuwzw2K4I+A
IcVSSPztpbFTiaUfWEZ5lNO9ynYc6odcx+7NCEJj+I2STWGbpMCMbJD6RYz83oiOtDyjY+O5f7j4
c5QEpWD0x3nZsLmezvnsjAhkaq2Nzv7+uXYbEQ3ashuMZU3VcHSi2jze71n/uReFwUPkTP3Wl+k7
A0Jrkzgmbqv5RonfWp85hzqij1GIEZaoo7kMiVcAQM1TxlKEwxoEQFbiF7L7ulz6ptp47tV0Mv1Y
t+1wMvVoPN3vDU2A7Z+jcSnIHluhXmPuqlNVyzErMA4K5NxYrOmeSz1YS73DOmEwzAnC4XcxUZCV
UYp1oXScn5vOGIy9lum7OB9tVCA+eIkEMVDX9WQqRbNIYIB7ovTmnEhae4g4Se0cgbLet2HNG5Jd
FXLlh4PPmudoIwYI6Mmwcqm8HTNYZmaRd/rnpg664jRW+xyC91khd4qlm2wDs31QFSVAaXpyVpD9
m+GpyPU4WQNQGJ15pWOQ9KWOSTz6J1DgxTazx0+/nOZIP7glrT9xzlVoqlM/bw+plcHIIIJEn8Y/
+IsWvtlo7FEDHrED7G4IvFM0byrEqlvlg3foui44xnMaQhinJ8t8LIMpPKecHlHvRftoYOLlzf8h
k9P4fH8Y7FKLhgnJaG9OZrVL3KDFNqY5j4yHAZ+vZ+tsqOQJ125D02mIoHlH5UqYlX7DxKptSPSM
Z5RJe/CLqtiRL2BedKmKdZdmzhNxzExBaCZqbja+gwB89cHCf9CrPlrMtAh7JTHHRR9R1F3ySbcS
7nFhxC9igPFR1Rpp25U2Lo0oFts0iPWjRRuzJ0EIXkrgbxM5x3pYFomhWl2fSmRkC+zUnFOQASJD
/y2TAsmpT7a43n4llVojj3T/5Bpf6UorxXWomje/1tFxVXHyoDe0nTn2X+Kg2HAtl+tkGvlIe65p
9iw362xrVxtDevWUR8vMLncoruTR9GC5uh9xa4DfX3Ch0N69Nr1UmmZ/TyWnkKQTf7T5ZN3AXn2W
A3rkcJBLrrJ8NFXh0Usk7SFtQmSddUPGgIe2meuN/6zBX14gi2q/TCpVNc7Wh6gAhBd2H4BaXCYu
JVoSwZK8KTx5LfUWVSc+jc4m2dCbTDJYDaTLmm++FqiSXnm5lIsUKys3dq1XKLH1tmM/rt1Ot18F
OkOm9rm3u/8WOQYt7cAOz/e/FUFx6Mile0xHpb/I5HZ/EpCV+Gaa03M1b18PMvxCwsLyMW9Ql+GI
6stU65/nasa0gj0ndvcNOqZkodHq5un+t5NlHAsUCA9xwoFmDNv7T0cG8jemU4/3LTigKXA0Jdri
/tCtXLJkwpyPeX65eBIWJwOGzvffIoSlh0N3/HR/OXcqz1Yf1NiDa/XKROr+pKS3zBv4tdv/vgeW
whQ37s8vwy4KdyD345/3n0BZWoW0gXf3l5s6DzUPYrrTfUu9G10dOPcYWNkTP+/Pr8D7Fd7l/qhQ
E2hRy2IJNz/DGoTcJb3OKHf+LGy3StZVP2rb+0PqENjese8d769lu/atcg3jZ6eD5si8vnmNvFA9
EECNpostgDroSCNHp3N/ODiYrO+75P6Q4XixBtpq/exXw2IYH3sdtsH5b4OaaVlZND/b13LcOlX4
WsrEfIAy9/Mcg1xrMscwA9/fv5SEMWU5Uuq2aBFAuI150o3MXpUIblikpV9xjUiReXT1KBL20jS0
r/dHsDxPpaexCveAY9JRvdrN4G4KRRvGy3LjxanCW2za/lXMdE8IL/sw+kpV7F7vv4Zj+CDr2vp5
5ITiIabrCWFOGC9Moh/NbBp/ftfwb/WT1/48crvmCSpL8/NMOblPBtecn99V/fCMUUL+PErG7EXv
JCled7woCCpbDOHP74C1voIH9i+ORBclzaKcaeJbvzOHK2aEcFWR7YKBk4dkcuPerElTLoa/2hyr
mKT+A1r8Q2aWaE0mkP3K0C46sckLDDsEw9qhujJ1Vaw7ZmuZ8FAp6XJOQaira4vj/+iE2l5YM0eF
09CyrurmOonCgwOj7Q39lVaAfo2DNlsx8ApWzszuIM3AzZmUKyeId1GFKRpU2qmQ/osWMpb3ROoj
A62QjJd2Uh4Cf3q0COlbeyyOOU17e8xGw5V5PPzT3H21x9a6ZDmYvUkmn/dH95ukd4j+rFALZ8Ic
jlYxUFn4rJUsRvVhWYiDFtoHXBfiEjauuJhJF59lfpU9Ig8TkytL37UP1IoFgY9zp+efjw1kKGXp
0sV07HlIE3tL/W61j23roiP/7PXROBGDgkc9dPJtx/B1wsHLKIKrbuQrWoE0cBZ1a8XbMEmtyxSN
Djj9ChLT/JBgR/NieVemRv05SgEPpQW5dzkGJQoc7BQA2JyLAXvwUqf61kebeeyDyt9pkfNhzm/F
iVv7cr93v7HZRZJu6F5RxdI/KyAxdTi4ClQ/9/1UO11wiCgcxfw/3H8UEvm2aEStNm7Mu0tr5FiN
ZEiYDRPRC1ZsLYXnZziosbAvCgtTAazkmHBZJ9rEI9ikro0VhmXiVbq66a+pK4NNIxJ07OFjQ7fn
7M3v8n4s3O+lHq01m6Y8sef8wgj7P8ytjN2gx+6Fefip6EW7myhqfStEpovJ/GoEAl9rOx0SOy32
vSqYg5IEQrRghWsEMzsiXAo3I7gMQwTE2Z22IEgJWSLhmmoGwMFQ1t5ppNLXH2Duqr3puu9aV0Fs
mtBVRaCzrz83s/mCwiLdCHxTVDPtlvkrJLSulEhSvb+OD4mibVnsJhHGrMxH793X0UkqspniSNuR
nkVQihatDb0Aik4ixZm1LUvpU04Fu1U+2g9XwJ6h6mM9QzzQ0GWQiuDYhLW2YDH2lKnqdydJ+RmT
bOPLV+gTC9kSesjMeRuE4pDI8EBXJFvAnTq60wOWDWLmE+sS0m9hIjdcJskwBcmTx0k+kAdBNPgB
TOXIJeQ/j2F25Yd/HoZWO5B0O+V+uiiTYfj3U435739+eN9UA2sQPeS8KbRhGOA6ZSAB/nnGf233
/gf3DXDNpaz6r1//+2V/7lt5xrb+edq/X8HgCKmP/361fzZ/v0dEHl3Zf/8X95e+/+5+8/Me//v9
/PuVxX0//fMX93/z5yXvP/zXP//zOv9vP/xs7b+f/LNFAU6EZEHEQBC9aygQe/Bl4RYKw0P7P+yd
yY7dyLmtX+XC40uDXUSQA0923+be2Us5IVJSin1PBpunvx/LB7hVNuCDMz+TAqokW6nMTcYf61/r
W6jZ5z/9Y/TvsVkua+qvoYmvY20S0J/zX0jR/amxeqokiVjGVW2dmYYCLq9wmB2pTpN9k1JV5wpW
8Lmv9txrCCvlmKxUme9o/KnOevkH/eHlOa/C30ibeier5YqZGb/j5SLW5oECkGy/Byp3zyod3LNP
LNCirPWgJic7Ybhi1/AxRJwSVZvHsDHsC/daf93WxCKHsCeTuOzc8U+foRZhQs38iwemnUIDsMB+
VbF98BNMsKaVbEvfECtPWNnlj38UTlATaqAYDfT4eE6oX11PzEAbuVw3zSIizlKQCqm8+C0dW4gT
OPGvZoN1BM/Jzm4bIHqtS3cDCGZvTvbT1CfEAPmqEQJOdcWqGMw+PkUj4Kys6dCr3kkZYy8e0/Fo
eAZij/WDAnJ1Gniv3+ZkpNmFfHUq0t3smgVVy2CyEo1N3uleYCkf7bHEn5VPRJFjvIpZ9611HfM4
VVcsAM6BAOM27epnIpYpxsWzwAW6QuLL3mhwbJBK1+7s/fTmGI2yMelRVKRyIy5zVz/GPZUsX603
pRS+2e5bIfAqUDOyt237yVVesShwr3Ve5HthsPQ1aI9VrVdtU9Mg1V6rixeCFAyYO0YR7Wvkqktv
yzfCY+3J7v1fHes1poNlp0Md7FQnm6qBmOAajrcunate7vOegTWt1hd28V6CSjIUFH4iT/8Scexs
bUjUQEYGfA1JdksATG0nD2c+Khh5NrYabPyoB/Zi/Pm6f3HnMt35COULUeTa9HjOfPHTHPSwUyRL
PS5Ap44DvF7Oycwm7TZW3fWcRE50bzVWCmX55THG/jLU/uOw9G20Cnv3QHwmWLqINKYcUn3OMSOE
GFCtQUEWjRftxInXDgWh2q+pWToqEjRiR89HplLnHs4KeXlGVguMPajJ5zAsFDWefvhKipsgq7EG
vWOd8eUgYIfdd3f5T0Ne7YiUP7j5huGojGf9BlDTxxtby72JPuoMUHeIcuirFQznImvCu01cUg1R
v7eZnDwvvWOwGYHI879wDS5yDa2xSSTo2gU8RAL1o2gSllzY7Q+xGe7+/xMe5BJ9FIBxxKvyZBDE
Dd0bWnb/okou1uyUiHqx93Fgr5NWEEeKNCgx6/GnU3Jqrytk20DSCDnbebKek9jjaDcsHjUMorQC
HGeIOUcSG+TMR558and78ossDdkYOEle8qR546ot/EMashYxpon6pDH+ygsiONSYLuo++T16h/1N
asVnQ7oXGVnbuCUbnfghpZFZ+1z1JF0k3zFM9SYuTFAFi+V7TfJ+rYyezU+TfiuainCBz27b6yhh
dQCmdq77FEuv3QcyvUe1EqsWbjT4NhRFfIZiSu09DVG6R8lLgu5YuGO283CrD6qRRIEFfnq3O1qR
iG/polqTTA48+WrWTMIdoXAEOklBw0wasCNRPjST5jkoruTh8XFm1kvTlDPVyJRr4zBmCnWinaMz
Ppil+aWb5COhWAv0Fu2/3jqBGbK2oNGZJO/3nfEYDP69afHyLlk4TVB9xcDxoyv4kxqQQ8cBloe3
aAeCb9ZsTdj2LS6KkURXTykHyGDJmuUL5kFswHb4ww8DhjQ5/axjFypZbT2BCqgvY+te47DieyoT
YnUkw/aZLH8TwWke2phigEK11N4XFa/SzqaXd/mT6EynaGtpmUsTCSpGnlHIBYgmiqs9K7hFSf0t
dfDJKyF5qVTNoctdsIdKgCtBTtxqT775bfycSsL0rg0lntDgU6GiDs6VjQpJH/qQtIQ3MEpOOWiS
sPDFBZCZDch+w2vFWXtRYxHtq1ddWziAtRWsqmr+YVe/ZgqOEZ4PYiq7dZGOO92SvCOUra5+hbBW
Tx0NZbE+mQQKtgkPA7YzgiOjMigm6KW77NsvKUBJ/AkKQqFld1sqEO8NesOBtcAW6uSa1aba+3Tf
nR1qmziOPgovoyupxFqeK/vc8rFGWQ4jFF1jE4rg1c/AqEz9TD+kvyuyyjh3oHFBiRtchbO428ei
uEr3rqnH46B1zyNcZM/BoMBqWI9RffWO6NPF0yxnEl2R3nol6D90K7Z/7szeSeCfCOzjKJOINMng
c3kff5k9TmE/UAbft/d+bppNHFKJFMdI08rOuo1OeAtiDxwem4RmQx9W4QzLHMDv3o5yfYe1kONF
mKOd1/rHtAmn4yw5dRqHXvQ+VQlukIOWTONBgznDgADND3V4LmU/HFIkO7pQlKSiz7kqTcI+Hdoe
F5R5AeqaHCSvObe27MMwI9KqEiRT2RyysLyHY1Udc9HfILOw1TfNzSDpDJBB8E02/QiW0vz0U4Dq
wUhreQl+Lo3a9lB55gXiypY2EqjAI10EYcQt0a3Q2UbV8kImaeLnPzAtlms6H511n/8kk8z51bf8
Cna4MOVWE7fs9OInHRYvXjqWe087L2MBbTVMxaZWgISrOst3SftRdEN5RuWPlpK3dVQnze9QMWw5
pnnMRxyLposdJy5VdZ+47h3F3LZs2i0WpbRGYBXNsapV1G3x6PLBghNQfHXRQvt0xxGVaPzolcK2
VaPCJhSmM7ypECZqCcRu7PFoZ/wAir4CRx+bRzuFqGGm1huRhQ8QeeE+i3iK+uHUOHTAKmDoAMd7
sloZPsrGkGs/lq84vLNzSAMUQGAKNhu/52HvkcQ6W+JxBqePifARV8wSE5kJ0SfEBymH2yH61KBO
uOeAH4J76gpa96KY3ofumjiLP9ao6fbAQuAoIFYh1Xj0LF5Ju9IRamzVUFBRzno9dEK57PrCJ/yh
30yzCB87XX6aJfGI1HmtCQkgqhoQrTD6eEEarvsYw6CLvWBdD+RsHVlW+4pNxwiE76Xqk9eOHfNa
ZBXcfkWak/DssyXaGNkUXE8usmGb8x2odVbsaGDf+YnY0sOFqYks7j5lYknjGafGlKxLEMwHDD2o
45qwaFI6aufO+jMcHLqyIPWRovbzrUNiUCTxPpiqx5ge95Vy63snaeGZihGrL1pgS/PjcUQy1DlU
9NmYD51b8RLMf03NZBxsWppmSAxgNr2lToMMTJIm7AbzA3IfCldQbd3e7E+yCqs9PJhHVmZyRan5
93mZeaXzhofoabZHbOJaQY5teEN0vnyQafuhlVXinCVYJtkKToQH6GZTz+Olm8ZpG1vei2mVzT4w
tICI3h6J7VsHQawIhjuDBNHHLyq+aiLZzUM6Of2zjr0N4PldSnb1ewsH3YLOak+a9MNAwLNczJaT
n1q7qmmzi3jxRE00UaY2xd5GvUFvKMJ+2I9uaWxcBPM4k84mNtICVxw23sWo6mqCQkZnvNqDj+Ed
V8mAjh8MvMNFawPYi/O171bGDrQeukH+M9AzPjpJC1Nd/Opmir0W35ISkcH6mhMhzqNt2bHXTXN7
WM0DyVpcXZvB6sON4eESRq55GKoR+y9s4cwuvONIV+WGR71rOS5YfNoOK3QYbCOZrK3XN+nZnLqz
Y463sq1YE2bLTGDEB1GLU5BMz8sdemcmQ72ZWvJ6eQ0j2xYWE3ZVrovihgNswTD3Ka170Fmwykzu
QE4S3BLzz5xujbyctqYDJXIKeFZgWNKOZ+LXAT/MZteinKepiiVXN+1xDeTbiu7WfVqg6hWA2W3L
xGr1bXBLtY2y/NnyWaqYDEWX0i7XDmDSMeIAUYQq1jX141fH1fd6sfRHDVlft3ePfTUfLJAiW+rB
vfMgh+cRLtUKvVGeK5NNNPjL55heJWnjqjY9/WTkIR1wWbDFkT0uqHyogDKneYZrQ9fjlo16smu6
btdShLRiBaSwen9rF0X9ylsZkCtwE9fF12HK+R4UzRWeqLPByHT1EwaAplry9C4B4LjBQK6Kn3WH
iEQAn7znUN84itrG+ZRhEq+6bhLc7gjddGre4Sj73qXmkiD4CrBLHqowBPydVCu+dtyoA0dg37uX
YIjedSqMK3URbBVz39zoamrgTb3Nhc2bTUt26E6gHkpXfVRTEm9FAP+c1d5CV5rtqwqAfujX2h/x
NGkIA70cjhzYX2PNVYPWQL1GXSW+u9De/DSvjnVK06E/5pckxxsuZvtYzZzfcrkp1QQMmjYMcM5S
BmuaBItn6fwYLJWt/DkA6EG9Ek9wt4rdjk9oh/dMaZaRlfVJCNUHOObjmW7989CRnIFCnT0VgD+y
ykxOcZqMhJc8/dhhV2qDYHjGqMJnkJOHS2Lw1CX7cUjYbPZEp3L+5kgNJowje4eE1QC94T+VYX/H
YEe0rHnWaiyPbC0lffDK+ZCcF23uiTuy9pMX9PmDS4d2TQIzNKb4pcAmsHJVFBwDYHK4jG3ImsQU
vDf0LnOrJboIPov5wqT0npiwHWJnfE3bQu5cEntO4hVHiRniXKW73FMTagfddl2QZnu7yG84+rpT
NOaPukHTsJSuTgW18iTLn2yt4ZoEaX8Z0FNWsXKcLcQtdSLikh/YRh6MwKX+rS243BdquGxqaI9n
B2+aAH8UEtopA8JaoWM8dI2RkQ7ut1qH08GevV1njQdHjfVxcGD7gGIT1Ckk38ZgHLm+aLYebsf1
2D5ZiQP3gIksik9pHCBBxM01U169g/LBQo1uYI21QpcVqJ0YH3DC5XdMMQzaQYDxiGGwZndLMTyr
+0XJH7FzqoL4sILWw//fzODD8wawj3pkg0GnMLiqD7wQbSs6mNarmyfBbgR+t2rPhjd/GKZV0QOg
XlNd/hgXp1kTYM2kHOg8gGlbS697KtX8LgoSnoIvlDTRQ5mbXymkOAMS28aIQwLjE+gnc65vCJnk
uwbnBZ8TCLVFUZyzlCVlDK8YyXzjRpwZDHrBFlYiEB64rVzq3CsPh78pJxfsA6iFIEk3leWA18S7
6/PGX2HYA0pFt+alrjkLu00BSmZH1Tu943bbHesJ+zQuKxSP1sb9gevtbEfzjkeiu1qwldd2imhU
FMwoM8RAe4b8y8aeVsF6Gzfd1QBLvzFE/FV3abUFfVUS9CAAU1Q2fKUQOjV8u11piM/cqw+lGDuK
gRoX8UX7+zzA6WmNsJvbQH5LcmZG/DibaZYJSYfEObcaUwN66daseeOq7jvp4DvtGd1LVy9YFcrA
mHxijpTBeiq8gmbD/CEvvPZCDH5e5a0DPdaTt5kGUqRnOpyXSjOFNzYNP0YBlBlrakGAbYPbw1ox
LT50JtH5rFx25jl9F5Y22GEORNOGgWhLO6JDZsEX3ozywEPxmMfBK8RdZxvM80tZCY2JEaa642Ac
NBdXvaIyMaeoG7e8TDdOn53xnrfr0LA+G7s5zrM/0htLt0Rggz/o0vDMie6CxrKGDbd+qD88goOV
78Edxk3ySKQk3q0xGU0br2+DR4zqPJl9x/I8p8BaE3kJIvwlUZqfoM2ZZw7hQxyEwVbN5THpZb6Z
muDRcJzPugdwMGP0JocAJzT64uoSnE0oSuvklCazhQG5P/ZNb+xsjNKhIfQO8GmLVX6+DWOAZ75p
Fp4CnbidUtBkW/MjxLe9m5P2u19emhC7UTE7M1b9ITtixbY2jLAADzBQ7HVYvjIB4caf2g8OwOre
2Tz1kDqugt6aXcsK62BQFb1xBCpjw5nqcvDeW0y7qwaO4qbtknLdyYsPAXrbaxoJYrdkqFfyLUur
q5PI5KHip27K0TqbRE3gYnd7qBGSzczARgDyYgcAdR1J4G6NIvhYsNuhO4vW8xn8lfLTAFvwgrwI
7F0kcQ7oyMh4Wzt30tbGLhrnEl/iipICdxcskCzXhsjXTtw0JrqiV/4Y23dCJqxE8Qi5C07s0C6d
I9JOMCwFbrDRAtEltV17G2ADglOG+12XEkuAt3QcN7fA5e5T9iFkvBwSjgvRalDEysqqfk1j1kyW
qKZTbpJ0wBe8pfsyWecTSLZE2/gqFL5whFMs7W8hE+MbM9ZBe+MPICyMxNI9JHrZ5/a1d2Y3Nb+r
nNaBNB9ecEeLe+NAnPT0/M6yiqaZDEfFH7+rqvJoYwe0ftEIM72bFnZTqJhPlWVkz5llHv74H402
djeflfb6j9/Vvs8ZXSBDLWvO33l4KxVJdJ933cle/lVjMFr1QA2vsxGOb44hLp3rdJec1TxTavI2
spD2w/Q9nD3jwTbNXyYy3nul8PtEGe+RP36R1WOy7YKlcGz5VZnj52vrrr92+JlfHQrne5/zbTCQ
CnvtvwbxwOrTM57BsvivHOZZaB7h25RPdMwPrMj4aM90QqVyfs077R0DsphcUGnHCYlbbpsWniwp
DNA+ULyA/ZKGcDFJYkEwf/iD4qWSJNDGOnWL0/l1Chr7LbEwTbZJXSB+MWcwPKVrL0zhbWWcW47m
vRSbmvqgvOp2rQBi7hU9v6Xi0cs8eJCTnVY/XWqRBSfYB3KfBb50OBlsSN5Mk1iA0awAk3/GGeZN
0Q/A5JGykyhynnLT+OSE91dRDW7J6OVDKwXvBtRehqXa3lecXzuhLr1uzQ1y5TmUdbMdS9d8d3yu
PGWheCU0wCH/mIF0yuwBnp2ullTvPHovn6Eyn6i8Mo8yJ4bqTH50KDzQZW1aG+9j8lBa/RseTOPe
wjV8mlvO88D/Mpkv2TMzEfKxqElzE+IV3DneJ/HBWFZui2JQh9BLs52OS3+PEInfrMX223P7nEeu
VgzfMeeUGLHyqUrvw5hNeuFER0wH+JUWGbgyeDF2/oO/JFdlcDf9mr1DHLA6gEkY1YB2dYQ8aw/B
rSC09M0JIlgUPkKjdKBN0YRJvrFXDC7gUJsWCFhZDdGqSezx1MgF/WulUG1L4mhjPO31EGHH1drf
ucwC70HR7y17CA/uBHcrGlISGmYybg1MHO+tZ32L0dkTki6HYXLlS4sHb9eAfNumRjNuyLFhBhM4
Y/0iX9lY+/fEnqaXXsAWD+Ts0fsSESwuVEx51+gfeUyrNSwO9uv9pY5pYvU3mKc/M1cHN3i3rBp4
MR5pMHqD30DVB/d5mFZyfuw9/VkptjNF3ZwxfJoXnE8mEhm3xEbP7j4HCElyAcsVFk99qIkfJG6Y
X1ueZz7C8JAsfXBisRUc5j/n1BKrQuNIczLUTmPE9GQa07CTiCKvcZf/lpWlflUNI6Jf+B+2B9ld
eTz5hYRLk1YAVobIA+Wj5+8DbjEjM6wfWBZ2XsNp2w2L4yhyvRc7vk2xsxnIeb61rtHdE9Pl5dvB
6KXbCyhAHt/owH0NaXR7beaxuzW4T0YxfTGAhFcaqbqXjPrf/mwURn2d/A7JwqnOIh+tCzyNuqis
mw/FjaBYff/jHzql9YKAbIjRouSFY1ImbKPmDBURpMQuqelZ8kuQijej67hXQvjQurqg2LlSUXKX
0l9rAR5CxjOhRo9322GktjzNSBYH17LrfhRwk8fqG2GeDyxFMO9FVhzH9mQBWV+3HPebMIMvGZXq
KGKq59HqokWWHgPn3oieNV8i3nWIlDo2zs1seq5C3dDvelxDQ88iXbRcg1IUBmbZ+M5OMKMmzn3R
UbY88N5w0r5LTrjahqL14NRuKwaadVGVx3ocriihOIQmipwmrBQ2r2JN1IGZCzmE1u0tnfeX0Z3y
ix9xA6z5VB4wtPN31bMH5B/KWzAPArUGRJbv27+qhFFAeNBV0sC+EfrpQVMNABiH3jwtg6cV+QLt
pRivxqgp5ysfNRB0aijEeHSsXXswsXLs5QB0t8q5S/hIkzRmOVsXO7ccXgc9ZPsMHAICOcYTL3t0
C8k4x3Ai/I6HCn0m9zEk5Va7SVP1W7BluLoW31Hl4v4g0sXrfsZYxNqTizx+YE+Z2L4bcbXZUq9J
4mIxr5u15prY5Qw0ppn+COvwUDZze6/JC0YBB+CYkENOQMY53C68x9Ir21/Ko24ECk6w8dupOIax
XnGgBOx382XZQyQ4wDSz9Sf/R9xoVtYmh5qRa/cB29TbkLCJewBp5r2yvXbm8juBQOdxrsTniPLu
TUUFDahjdYA9ZufIjvvNDFbXr9acQ/FV9dq+Sn2KKiIgOlYh1sgv5ApY1BVG46EUR2wTa1cMfCjK
Z7OWEFmF8sGqOdndGvut0UKChoYVUjNVch+X/n6OKTIIYJ+ehqzKj2jHxSUfc2ufCp0/iIBHPJty
nicV7tg4MqZJfjZuIFdOb+h1k3NDMv2KO1FLr4JU6izdmYhOhyclKFx6mkHnKKVqcDxY3RW2mVXe
Bd3VTY1jntrhWqH1rfy8r7ajnn4h0UOl1jRh4Vz/PS99TbDrgm1dLI7yhDwjNNWdpF1qVWO84/aX
vDPHw18mmbnKU0gwXHI5qFK2+dW0aSwUYe4OVx50e28E4B9auz34S4VJDdZ0qYbZJR6YJn+2QW5z
6MxCb9nevVmlnwNuQOhKKhFtmF7iQ8ykk88ZaOXS+AU9tqoINLYmK1SMt7e6s0pmj7FHxBymbQDW
BpGsLm+NuziysWgDR4BK41HisM4S39tGiV6V6OKnHI074yPONUwDy2lN++aiZ7LaFvigWsrxgCOl
ndyZE3BqgNY3YnBskjg9gH5vqRTpWIT0MEVU9ZsrMzlaQe21Mrk04Bm6d3lzTItZ4qih8MiBFkKn
TwyVdgs3Zdt06ZNHET0dBTvHBKGYQp9j70C1Up0DSnRSSCvpeIuWvQVpc/tApOQ7uFLNzxwIs5sT
78A7b+z/1JF6/2e76P8p+vxegvJp//E3i27ev5SOevSNW5aFgdQSpms5Nr/+8/MpLsLld//fNlq+
aUHBbb+meWtUSKede4HZkm24WHk7eC3TutfewR3I9nLH3vEeXaQ5Mv+Npy//zZfjin//ejDtubZl
C1dYtvT++vVU0k79nD74wwyaFEjJ8gPGw72B/nHlM/UU+La4V2ZKt3xwY6HItTSpeCMscOQexr3s
jTcw+ckpGI03Mz65dckxUVi3DjbvCu8YAochDkEz/sgCNAJ2aJs2aR9VkFyhWma8Jgm96oAKN99o
Pxpk4Lr7zYfjsyuhvGYif1X9cMtHbhdWX9wKjyc+T+DEBeZT0AzjLjHoSw3675j5e5BxRnEqTPcl
E4V5zsLm3emcCdRme3YdFGSrviFp13xaEJ4VlIO1yEMArhh7r6l4NizupDHK26YJxXczf9NhaxF9
YOpyiunuFwnSYiOcrWWjCNmV+yTZ1w0Z7gJ/yCG/5cW32uhPGN0oWCDVsSWm8jSVxVYx7dTJZDK9
IFpk2T2fZ5fQ3owMsRDTW2ArihIcoDTiIS0KJN8RhmBKZJT1jHkA9rouh/jNCeZyG5N+w3FSSuav
duslPY9mxRQjZH4QS5ojNKKPAAshHY/tT4hYt0ypEb5QY+60M2wDkUGeqTle5eQ84qk/umHLJSTH
xVMJf+Pk/t2e5LvGgLnLnPBIqbJgjWOlO+4Uz0XqHl2zAxUcpB+K5RFcVdh1S1iXMA4CmoCoLWX9
G0VJk9gpNl0hHkQ5shJyh0szZhTC0k+R5iI9jsvJCFF+xVonXP/nj7f717J5RRE2Vk7Llb6wTNvk
bvXXTzcexcAqvIh3r0fsk/UfX0UzPYED249BWx37VKhjzUs4I3y4b2jdBPrS7xoVrau8+U5+90mb
/tkwSFublX5QZnjpcUaxU7S6tRoCADSwb5ig8pXLTndtobiShIQQ6IaYsllOE89DUpvmLH5IX8bQ
sjaVFnLTL8lvabgETz3F1AAplZEswR8U/KgJzPxvA/tXgQo+vUzV1z/+9hO8YccP7iuMy7/0UVvy
Pzaw3/LPf//t/6yvFv7fPQflw7c8E1yubfIm/6/6avvvJtgvn8+WT6edXDqq/6u+2pZ/dzxhS9+S
wnR8U/J6b8t/9q/Lv9M37ds+VSEuu2Lnf9a/bi4HxT/Pl+Ovf/wNO7ZQ0iWswucax6sr/uUgaVoE
PTuWAqnUMag6yYAFBd42hHJ5omYW7PdoFqi0tXto69GGVhO/erEYb4yeaB9Gbd5Mw/3FDtD5pMZ4
P6TZIRek4ecmGYltRYgJdn42wNBvbBytaVfEj0PW9DCLr6b7vTCk+aN0MU1Xsj66iRUfw256mvuk
eQxMYBeA0twdRyjpTZ/gKH/ixqzH+WwujYg+Seyy7a8zrUOiEvABreSsWw44K7W/wjIarhCiaGyk
D5Jpv1shtsafES6ovLNxjbuahQ/tKllDZhyAgnmFZ8Bc5IClrSLtrPWA4T0mdwKOnfxtmr2ohgpA
1GNsYqMHh82n0obFzo2J0L/VxgAhyj60YfIT/WGkQCi9slVOX6coI0pfZHcHvjn3n19VRl9nHfx0
pxHffLdEPiXMTccbj1GBtkjsfB3SE9F58VMygRKtnppiKHbQtR/7mF2eJ2c4aKx/wXOi4YX9uDYr
SiebznERaPr3jMCqrIebwa1yLcLCpi9nIvsMUGVFEfhGpd+nyM4vXSXoCO9gN3S/qsmyuJezX3Mq
93df0cIM2BzG7YAuZmlm3aTuudXnrEy/BRyO66TBd12c8XNQhWPp3YzcwYhRwIdVWLmcEg6TX9Qb
L4hr/F4k6qbxwsYn2YRzHd8NhTvCoHN29tP63IZQlcPE/rDtPN+Bgm8wVGOXm6wQ66lkYmernC50
YIH1ax3U6gXG6Vp2KPeqp1EkKna69rGxsJWHhp8IiqzJYuyKNN2mo3wMYYWtSNJCT2hT6+RHVC6E
elh8uD5Ftf2vZtkb8iMlLhBu/BBPRkViahO0tPNCDXtqJCqNzcYFA1X1nWCbf+MZOnSxry+YZEFm
O+6jGYw3z8wVF5HUpykQ9AkJvpM/4u4PTPtsAxu/iaB9Yd3R7vkZcH93Ggzz3iPihXNXZGDI9vo/
+rIKL45j/SQ8l636YE5WuqMIGU55DZ9LBusIeuwmC8bmAMj/4OPa5oMVE5zcTpFk3WyW14gkiUPp
CJf4XQVTA1XEgG486MNUzhDJ7ehnGSeUjXfeaaqKZZ3ueBvDMB4KvCduVsYnzd7YGYgluWRwvokg
uGZuCQTM2PU987KTld8Ho6ILumSJ2Eo7WAvB56236FkZSTuvZg+xbl5CBUkQJruiGe91u5jxxn1J
p8raWvIwnboYVemystQO/tCl7MHbBIuCR5r52qS12IcRfZqrqKO9y2Sbbz+WDYZFVlvgzyf4pGnl
VHwE2Z2N/GmYY/2jKg136Shk+8aX2vUpTv0uo7zSkdZD2V7w5+z4Ol877dw6vLkOSjmlFb610qqy
EfNjpmmPDB6OhnX60rO2XncaTGefjV+jCh6AjFnXDMsodZb+ZU6pUAJi624BlLyEpan4jW95hOBe
D8DMjbh5igf+a6Ob3wbebLsecT4a7V4CUcCWKu6+g9APAmo/+D7rrt5/G23XPM3DQ0qxAZ0HKI6Y
drz14GCLU0FxSQq4cRF4axAH7X4E0op1M9ha0ndg5yC0hAMOG0XOh9TPPHNxKWeA9WIjJyjUYfoK
UIfqKS+BqO3a5TFS4kZBFlzKvnCeUrYKcdh8LxBpRPWhwbXySYtY100dLYwdLU4WLtpjkoNlhx2S
bJOhPxq9WV3IoW3reM7OhTtgSykH4HjdA70VkvUEMch5ABWnq6G45imrcsoMV6jogJbxtam64gNi
ZZtk8pYkTeXci/xglVa4rxuPpWaGtXXmT2sEhdEij58Dyt+v6u2PZpxW2M9o8HKXY9Y+mSgem3I0
uLOOa4G2DQQTT4hX4wayuTGd2rDxztiov2qDDRZuXXU2gvhTRrf/PEva/3Zzs4XNtc22lJKs1TwG
iz/f3KBqZkTkQrGhwgmvW03ViUjd+TQiWt/kUnLRgrnDzc01pIJufh7b3/U0Dvy4yHGnCeR/g+U9
IF/cVH/8a2OXiGlPGYTql4Gkft4kRNyT/GGedHT6z1++Y/11XnBt6ZquNKXHJsS1HbX89f508QxF
lM8uhii0HZ6hGBlCFgBg8ddBhbH9R6/sviYBOEJR+NEAI88x06AYsoissx/0un+vhpvKgGCLOtFr
pwiueR6iry6IbBMkIiAijqpqXdq6Wgkn+t5F8Zljf92F2CQTehGSR/DH3X9zo/7XG+zyF+NCzQxk
OY7PgLXccP/0F2NS6x1IrVw0TetA3vQHhQLbqF1W62WE4zxLvHVLXKEUPDpOZrJ9te2tcOOcpuHp
qbdza5OpeFs7VBcK6ZmHIhuvYd2xLXbYzBoRRSPJzGIhDrpDyfrBo0e5KiNrbXRDs84CajrskriW
tEAypJB2M0NIYKvhO6+DzIB4m4zm77ixMPyNQBhQTLg8T/m+T8ZgJ2zrJZ0mVrESS5Cjtv/5B2+Z
//qTdyxXccOHAsPr1Ic/9tdvkL/El6YsHCmSi+P75PXibUwuVvip+2aKaJ88N6qz8FSZ5X6AOCiG
EIpGx8KznH7ZEcx5i5S01zXdJWxL+54jbC9MTH7kOHkoE4On4i2pvmGs31Vr/0rKLrtF2Kmx3Pe8
2XTFA5ueArxFH6L3QFHYmP+troxe8nx689LG+2TDSnaW4fpmsDvYBE4WMx5k+dYcUtZZQQ48j7jp
aRyo904A5RglUo3dWPhH8ZsMMa62GeDejvtdeoS1sku0mi9sNjErs3jcjlZPx28H4IoshSlRtnM8
/FgIM9zZBr132gxPbYJTiWtpQxTRNR/ZgWwTHvkVnDx7X7csTI22A1KPmrM19dAAdPl/jJ3ZcqNc
mrVv5Y86pxo2c0d3H2ieLVke0johnE4n87SZufr/Qf6qnFUHHR2RoUgQwghJsPf7rvWsytk2KSyI
gbCTHY4Ad0nmgyC1hr6FV3NtFla3lAZOMa6y3SrQZLfAKoX8sof8lg+Vf7bwb/A2Yr5LOHo3ZeJO
tDBFeXVr71eFmWSFB1ZdOBHOIPKHimBrekLZkdqZlWn0i9H75//+nRHC+vcvjYBZaNmO67qOobmu
/e/TCyONRxNOFCBPMraJ6j61xFjvilhCKYqRQABJ64PN1zJoTeTABGxDMKAkWYJhKfskR7mTY5hP
lf7cy3I401icKFhqIbE+Kk/jUO4LeD5nbhXW0wi/H8FN2+994kRUbQhpUtEzkkAvk15bW9Qt13kp
hhv2STGq7a4oRMgvG7srMOz8IdjKAl2SJ9PtKFWVOEEV2macx9kW2ulz6Vc1bpWUKCtENouodfWz
nhvAsyuohqTODrMss4mP4bZ7gJUVzlRfecyblPqPbzvnqpZizydzwbpBi+W+jo+J8NSzym1w1/fq
E7//pNk6cYEu2SWSMY+sfUrg3yLJJsqwp9SMkQkZKsfiQMqK3FSK5x/q1G7nozMAwC4BAIXqQExD
GgPIcHTYvXmp6geTxE+p5s3GR60Jem4e255OCipmcbUIuahnhf9ARXGhGaPYJGavIHtAgUMuHzm2
Cn2RBlVtVpaE0tV2RTJbZG3SIdqhhIgvqWI9K6YINxbc/QMDtcVg5vHuvuRKyA+OO8bb+8fUug9h
BbDbIJFiXuqq99iSjLHIZdauMh94ZpaAsCT7lSBJ16Ff25LzR5jVT1G3mJOH0HzJuX/MrDr/wJpO
swb8zwbeM2rKoHssBYOiRIPXaZHOOURWvYYUtSuwu288k+yLnmkHaLwphX5Uyq0d0boyjSZ7yhWQ
MZ7buBc3Z0SDsf3BSIrqITUEwb9Bbi5TNFGM+LAKKMoTBEl/mztls9WoUmP1nHXa4D21mXLlMp/u
wRKni7RM1FUwKM02LEgqH1H1zCLsAAfNBMvbie4FU01aTT6uLm83rXT3ZECDBCq0/oHGwHtRtyTX
VZVyRcXCFbKywyNiEA67dJGPjS53Yy2+tF22DxRyH03dMpckvKdbOFk37APuYxkJaFCBZy56LzEo
2AX5LqlKhA4Rzs/GHAH2J+ux64I9Wla+i0TuxI68usSYA6bVJdDk4AZLJeYanATbwaVhMTh8meu+
ZFchHCiiOPIX7hxyo9VkWzVjnb24IcryQm2hrwTesTdNdWc1gTcCwUzrjSy9N8mZOX6tc01yWWHj
ba0MH/fGp4W3W6g0efaKNgz7IFffyLpR0ZTsZVzYj7aeBU+e0F/1TFRHdyjRpOT0siAS54QQSUvd
WDBQ+izoj4wb++P9f1A0VNTm8VuAUzgEXkfQSi+SI+NN49Q3gFqHUEUUo1bjMZDwVw1jadYZ1nTA
3SuJMg/3T/2D7A7rQ9PqK1yGHORFQfyMVj18benU8ZY+Cubf+OYYkfpuUYylpVBg7g2HlIDd7ga5
LboFVJN1Qmbc0Ead1afVpTNr96i6iNb8xN+SB0dppFHzk5weyl5zqfWNmCTsA1t3J7S18qqliHsy
tScB1E6KjaKROzwm2CdSEOkEIFLC1RqLkfRoBIvY8iB9DiiHN7nGvYT2R79s8ayfqMZbGwrGxjbl
xkGkqchXXl35j3VHBiJxqu4rkdi/bFUWNxuzwOi3Z4LbEA9itzrbRf1btwbxQyNvbZlVDFW70dd/
IN/blrbtPyHzH0+hiyH7vlnmIWvRDL6lZspF2xuEuQ0zVIJJXyzDcejOmu52QEB4kLhm6HyG3fb+
BPKjeluV6g+kzbhS3IxnBdcTbo7SnNW6M5ysYhhOpq8j7vYt6qqJpnP1n1a209NykCOcikFdMvgC
0wP3eqFP060qHSdUEUKIcRTnJmUiF+Y6Pzp+u7v7A/54JpIlblA8QNN/72vvy1IjbZrb4Ec+UBoZ
8sTc1NSqH1CmMkENCUriGrOPoRQVfd9ujbBEjQg4jDCPFoCi33DGYCTKENhDggFFuOBnS+SvvvAx
iEn7CIVkPFZpukf7RhM2F/FKAvclRkDW2mTkq58jbN+qjoY8FIRNog+JHiZi0alK9veFpo/6vdmE
Oy0ts3NQmdgYmfAxT2MuhhGY6J/ePlJGdo5+4PzujJB5Mp/CWnQpoRV6OL5lxntfeO2D5te3WB/8
4x2ZmA0OkO28fKSDh+B8ejDLEUCgk+7goVgvGjrGmWZBjcLQU9aISnp0uKBnvY8qROZuIKhfd8SP
7TVK3yFpT66JqRd0327IS2PdBAWCGFd7oH1Q3lyPG3dje+m1LmCsGmHCILGzmEMP8eij4Bq1rTUM
LxJ2d5l3+dVDanMdhPpJ5cFGbsJS2rndVkMkPOup3x/CzLINeJt8KZrmJKcHnarNStUIGb4v3p8w
JUiWsnHWUVfZsFZ4cGnJzWiCKcdmiejBfXY6W3uq3CtYtclCgpOyon5DzIvtr0GdkoDs1Buna7nZ
hPnPGjof4BAatVgvk9DmVlgm56bJ2me+lMGS+qk8wX8ttzIidjCNo2BW2TE2GNsJdnnd9nSPFcqv
lCo2pQs2FuXaoy3hCtNFGPb3h7aJwhWJ7/YGvqDvWsYzGnSHbE56pFMPG4ui2u67EuGLXmbIQqVf
nC3P6bZuRuCNPwCX8sqmW8GdvwGuIDKKnhGXL3tuqd4lTmrrWHJnWTlwj+ZlAGndbLc99fEXR4mX
wjflzTYN2n7MYIyCeIRWJgeqkVXcMLzGFHA0zSY7wtBrKL+K5j22YWxxMKZy8tWe3DdjfG0qf65D
MqQABBQmU+WxRCJ77FsUllGnlvNwnBiffSEehkqj/K+2P7oeHXVnyIMAQo1gtwDQihyM8Nbgqo8u
cs0opKzH4POiTU7kyo0uY2gzQk4I4dBMa+nGhzDPbT52haA7ffTfRathUA0L3Jldd+ziuMEAbTQn
u9eoS+QY+AIgab6tiAOGg3Q1yoJOTqSKS8FtYJvxm+1zNJ5qHyQvw2iKnR3JFJE15SJ0QcFWcQvC
yQKt23ZC0nZrGnenmeXWywsU98I7g17x6CArYEdd3GWNxnzV8z98t9+2TlX/zJN0qngX9rPoOaM5
Sr4Vt1QN/WxMAiL11JMqO3roZuesQBIR6+ImyqI1gu59aB5j5nq6Gp67ujJWsuu453srNyAkxBrR
M1l1653oNeGdtBXM9gZ5ISOg93PN92Dj2Zm2CXDzAkHqgPaLOLupbrVLXKOfx75rPqCSejGKpPth
wGOlziPN86gDWYn9dosoPTsw6NQ3VaFW+zCW7baONEI1qj7bQUyztjhQ/H2aquE2s4gW6jy/2jhK
0y1hLaPqSTSAOWOVvZs2E+k4658NXeLYUCWCHaht75F6BqFNsHop251p9ulja1nxquy9bqGmDBLn
A1KVWUYWxM5xA2unDvRocyzHGz0erlMvg4lZ9i5wey2TwZ0m+MqyKPP6UWmmoWhRbVJNN+egDLQ3
RqBkERfJNXCT4CA8PiLu88laotK5CNclFjrY9FEuTgRQIIcq22tVKsmCyOJynet8/Bpfrt/1qAyX
Dldv0cofeaZdOEU3j0v/TeGHQASnNF6ZEGI9FAszC0ackALQkedu8PwuG9K637TJ7jQGWfvSw0We
x1OwlTnW5gYCt7vMo9TDY2d86LZLDJAyyh3lmZcqN4OHRMfn7qCjXIzczcbELH54uBN3al48p37x
U/XU7EcUIfUnmCea6XLwD2TxUh4e22ZBwHG3VbJqWBU1E1NqxD8YxzhPVoS51bTXRdQlrxVyO6b2
yPvC4Xx/8Mdu3Bld/yjH0TncHwZcdojSzaXfm93MR1R6yGxtIUzpPvg1NQK/xu3gZNzRxt3gWe5+
6OunFMnMxdKiHBOIUswreiGLoIMkE1UEp8elY+4ySTSUo9fVngrApnJwgtHfrx7QDi/qZNw0AzZ5
rxnsE9b6bBH1hg1bDziz43cojwNsNyrFUe4FqjxYvv/E50FnJIN+ViXtcMOg9BDlXU0OHdIwAAME
mlmZ2MeNFh1SYhhD6YmFGlvZgXTEaEdyitjAjSAXFW/RTI2c8kHTQ0z6jWe9SYHl0cZTTRm4qNf0
YoAv6F7xU9HHJZZ8tQ6sR+QGyjMpw2H/Jundv+Zd6+/SBv9T0dmfRgnfmNiu+EH01bitjW1fY/am
6uVeDb9Xl8jGorkvUPxWGsrjcUrnrsbwKaCwKDSTkHVUv3vFVftD0VLOt7iik1yR5uvATJ0XqwiZ
ao16skg7+KddgCAdM5X+Gk0h3YaDlHBSbIQJQdqQSeNLjjSHzhfRW13fL6uweO0zUpa8AYW0Qpbi
Ihdafa6zQq5tLo97GZnRGr8aIbGYXoPBj87NoIXnESsxeDsq7zhJo6BwV7aBKbVqe/jXaONnGNHG
jSp6qgdwiuvSGn9kHW/dDMF1+BEqh25o16bF9wO4NvDyrB6sRabE3oxK4ZOeNNpHqz4qWavv2kIN
gOsZ7i6dHiKo+KqOPlpV0gatImpsxRYZZ4Sw1qTSJ31Fl+49iWJB1XD45TBVqlUZDkio0knYWFSX
1iwuuR5F5xJqpGmHSJDj6iHSAf6kfovkyxHRCcJ/dKIHgDwJEGPrJAS8ayqtzk5EwxxNrrEVI80M
z9L7J6wzFaAl7VhIg7DFmMYVznPSJ/kNbP0I37MtyOYUEXJgVV4rbXCv5MPwfgNS8wjivgVu5qAq
F/YuUnJ14ec49qb5BvgCQilVzw52ZjkpwVG6rXUlgTVWIMAFiKW/EFCDXoTi8DoZH/0YVXce5oiW
XULM3JZ8IdMd5Dpr/W3YKtVW5jAn+5QuY8xdaynhLBP87gNJUfDLWZbZntCkEqRVZvrWGiWG+rx6
xq7eX1Py765pYb/2IerYSikSQnEMZHZl1J+tbVcV2rmZHu7/G3t80kWih388kSplsCpb5KX3TcxB
1c6531cHmIV7O+F7JJG+bzrPlZegdaKT6eqrohvkpdFpQRsGzdnWRI9p2qJ7hFNO5SjV/TUhbclL
kYhLZfflhyxMEoUJJbti1+k3NXYd30NcbcRRfjIUFNZjH2fXnHDUOfQ25UffjW9g/7tPJHYIT83s
lYE/8EeyyMsR/GSJa2zAnHsmatnfITewmKa6wTO5qB80yuUvDKa7riisH4HhBmQ7hP2B8ShRVedY
YJa18kB/6xWFyO8uifakKOcvMkqWoHTMR2oIVPsN/9T7ZvhKVEgN8gADC9ha9VQbBJO7lQJ0uQze
q0KgJojqfB3bxsPQ6SEjQ5PWYVHXHyYY1l4Nq7ek8eqlV2PmYbLg4vYQ6XMckSeH0FGnk+wmz0ZP
Fz4moZOSTZE+94E/H1CqLzKjNghmK7KXsKKc4pvlAHo8yl+YqhJOXsNYwBqAV6nAI51DDVxiBSsw
7PodCsLgGqPaXfQ249RAJt6jS6zNIxICEgqZdihri5SHeZaTXeHpH3pAC9JXQHo0QznjDG3Cur2A
nUXcalYbUgHmMU1emv7GFP1FnmJrkpRTNnKWKvqtzn9T6EVjSW3Q7Q1sEGRrxlxUxikLCBkAUQSm
8TNQ3G2zJY3lFV0Wt7Sh+zCQDi46FMxGIV9i1b+20GR64LiLBkoY5VT/LQ3IjdFFLWaGdg3a8oC0
4MHyjXrGXOsji6/+mNK2HIxlrzM/6GNtChpuGkI5M+ABWkVznvqTTbvYccHF+M9aPbwpooWpIXH0
QvOYDaX6ovniASnhj6x6SVUCtlDGksGoOOK+RRZS6uPOi4QDaoo/Rc+ZzWzoXRP7bZHN6ymrRMfb
15syxWyHR2KgfZSG9afhfuY6KEfXskCmwz6mRcTFGMdwn+JRYhIUm8PGVOMd0dwAz2J0UY618N3k
oQI5TPMQdWULLgrccjjTC3F2OD9ECjxVmcBp62ufpnDnpuesDI2/401uMr8OD2ZoxzOapJj1Unx8
aOYQYdiLpL7aEu+6+YoygR66o070THiMTNQQxBMKCVd25M4lSIujNRrqq65PfyOD20QUdMgBXBSS
S+FoR6gCkTjXojwatf6zSC9W/GJImuxdZfXrpAOEbXbINDoIgqSRPZJ6iLChTm6wPE8UFXsQtUjN
JtmgNtrHynbIvE1bB9cwtn6iK0mJMyVw+hR0qBtmN3Oyu/e3DssqbrvyWZu0ZFAWGt4aR93SkkBA
P6AkHDAFA3l50fMzuop0aWU2bvWsPiTE7S6y0MATCCA+JBNk4crZWGBHtjt9WEb+BS4tyTe6/atM
g09YsOWsQqeDlNHiZq0QQWWtqgD8e0bdG2lbPRNKwjfPGo99aGHH5PdLn56PLvBfDR2RJDTE35So
9wLsBD1mDGlq+uTVqjEv4jGec2E65oDx4pRgmAww+MLzkJAzANSlHlO79W6kPl3R7mXrXo1PhBe4
MzQXDO0Q+Ppmf8OrsCRBU3LbRiiJEOoHbJa9q4cr1SQ3D5bxCE8wXZDgbc11VT95mQ2yF3lP1iSv
dZuEs6ziy1sgyGNEmNLyNPYePMpC9Zf0ct96Fdi6dAJoKfAC85IywBSCGYkBZGYxsyRZapXWiMXU
mOlEsBvDUaOoDeElVhgyeY1O8qXWv1A8CFdwf/vW95e1gTy9PQUV9aC8RDguCYqf2SXpt4mPQoLR
z7wBUWIbCvkMBXEMtJBgc/jw0uNTr5RygWKn6/SeqMQJFSGsaGY2mONLH5Fkh6Q0gCpCZHv5ZHfj
r7KTLw7z49pHwFF7NGEM5mezeVpUoMxqf+NXIVlNkArmiNnbGVO2Z91VbgZR7DM0F/6qIzoMZM0s
wymMvxCusFkvqsmqy7WRcAnixQwj9teDRKPoNCDoGSLOLWbSMJjwsAYBI3erQIRQIYXq6BYoGEHV
+sMAvkRxr0HTbstXDM/FDN28pHnjMg/wxmYDt4rhYLaqbOOSdFtqcpzpJE1RdEEfE4OzHOMA4nzw
Gjb678be2QEZz0QPHYEhbhvbIdSDpKa5muoVqCuEVKHtrtWmxMRkJnxoNgqYXqWIBEQkIQpyVlM7
VXTotMnQLWBVws2tG+4Rmv4bIztIIu1nOKUx2/Y4LF51QzYPiqNrSysYfoz2eCVazMbNy4NRt9Eh
9gOmX1bIoJzmMoHGMOrDCMsJzssFXi/0CEjWqJpfMSiCFy2IBi1KTp8ZZMsS5HXNAR1UPRZzA3Ae
92OaGzmTLoJI5kPNTvLco0gTZ2tp87MiaRMEFq2bfjAHjDF8SMaEhBcqWPA83xQgPwunANqnmJz7
ur7lSR6sI6EjbMUBi8J3Z7bcGVuKSHPCXy+a1W+hPCMNEwj8I9O/gDh4SSvb3ThZ/w5kFlv7dDvq
W+ux833SowWzq6a9ouv/XZaQjwzloufYiCylDJfYts3YYqJEo60zs0MMnHzZEZIyBwG4QhxmoQOY
hwMcFnzj9TIX5aFiGDaGfbzKy0lonWKYGGmXLDOYK7gKYAWhx5hr0xQjRe4HzmPBePq36AtjlbbN
0QRMuoyNeGerE7Eq4gYXmNkva6PGb7JSUUmPhQs2myZBnD7CkedqzOjRKc1irvQRnn8CVktfGKvg
sWtR5Mfd2B0sgmj5esFXMgjWFb5vrodEXRMigfvHNbkeBlhYynoT202x6wMM55YkxEDKNRilDNhQ
yM887ZcM2tDj5Fz0e4desj4SG+MzP68VtZ/7qviVJCaeoTLRFv5A0kGod3SZ1HDF5KnakQpqt9gO
fS9CnSj6NQ6jdU8amOmmYk62fLls6vRNacYprFGA88EmCVTB5AOBfTFDFUGqStzBcGxC5cEA1dJo
A7cqCqoCQ8yLbyHur7seUBKyZ0CFpHzDo2VaHhxoK9JnmXpiJph4fFYUps2FD9+RQBXlM5muNz7p
xZyrboG91YFGkgBO4w7UVpRX1Mib0zIgiDd0j0QXPcW5hluWGIBZHSevo6U6BCC0ZLn9JpWQ5GXI
RZR1lpEO2ziPLl2bYtwfQwImbIYgUIwy0UbUx3OgjfWnbTrFTAXMwNAm/51SmV+WphZBgRx/YW3l
byfuT9v0Pn0n1WaNXr5AD3/FCaVTmox/a+6yjcF4dhkSv6L9LPGZlZRO560bYbMzjb1TD+e2HxZp
bgFbHPwHnXgsPlk1XKSG8tPmAoGr2H8yy45CWkEUZk7PbmbXfOnMMDwNjl1uulx7U2KtnwNvPxWB
yte4DrsTt4ZyCJdMOsp5x1xlLoLGXPVZ/5g6Mbmqde8fa98rSeAmEQRnOaALmp8PiMjk2QAqAyeD
UmgmXP+BexuSV4eKmcM2T35nHEqn897GigFJYvTkqhmK9gO/kmeuRV34tw6rEg515Fz3RV93Ee5Y
4Ws/xHjyafQtjGoUR1+bElWd/FGEWnItfVU5YDicUsE5Jl3gUuyIeHuAUp7s9UK9JJ6Dpsip3SWj
F33DXY6wzQipKQFrGHyEfgpleoR4ar+FAdlILumkWwH66c1pV7UKbIrq8wVTrbOuZS5WbldFtwbR
kWs0ybHJ8t/O1G9rVG/dUeuDYcySqbZfq8ZQNWlC0Yu7r6r+sdV96b6evvzXC79XURlc0wm1/tjX
tJVK0eh430q0XrolGg0ccYeNTI3cI3aCmi+nRuNVgM5MkC2aikwZccbykrgxUyBF3btA3fJBHek/
mi0lrLijgkxAoXbr3RFDAUjcS4/q5tKjJI7zxPljVRUk6663awDRJPp+vyf8t+vGt+2vQ7uvn1bZ
dmcfS0/FajUdZDdt8ce5YQs8J87Xi+7rLVqX91Xfu/7nCwOPX2TmEDjbYEHnBEeBteJaEp7u58Oe
TrfPVIQxNg3g+1vu0PGqds3ol/3GZesc3cBrgrnxj8WvY9Pojt6fvR/Dfd+qipJ0OqdfW1DrpfPF
4tfrp2fvi99vZtqin1qtXy/wo/Zr8XuXHi0Bz9PdY5g45Vw2qVyjKaovhe8sFaWpT/cl1Xf9LQyp
fUFqTdA1azqG1dyVoXpOi6dUBvKC+CRdMXiMFvfFeFpHJaZYdcJEPzQtJmYlYZzC6U7NAIaDGKtg
bo5FjwWdyed9m8LVyksJ/4H+Ciba+0u+dgjvezVM9JPvfTWCtApDTRjdTvu//01+E/66StXua939
CSZG+EpJJP5jXYhXfw1VHiHRdFj3v+t5MWoNB5/g99/Iu7Rfexjv/lgXlwX1axp98/vL7hsTzWyu
mcHQt5qO5f7gjAHo1x65mxxKMOOM8sKN16bu7P66+x+OFD3Fhw/+4vt1nTIxBRvD+GOd7pLw63kG
pJ3pFN031utM3cD1UGff58kUKsTMUULb/uc5dwqbhpmNDfH7tWVE58em3/LH36ilmm67aVr8x7Fo
XrktcI7/8Tei0Wq3GWzwP/6GNrbqVnOZkH19rjF6C8K+6Bx/70sHqr8VaRX9sY7q1sR8Vel8389R
3SPagBr1+/vwVbCPO7oln9974geGB75zP75XGbThd4wtf36fC8wJzq4Z9dv3Kvi75LcH9dv37otO
pvvc8l6/95XRaNk3lAW+V5GU2cN8zZ/v+7qfR8pCYq8a3vV795U3mWBT4/F792NgI2/31K+P7P5C
EQeEJbnV+Xv3fllVh1TmD9/7ynBgHyIrP+lcReYMipml4+Lgp/yEdk550jptp7jTDQ4z95MKEXoW
G+2IJIgnc2Bs8zpLqu39WY+h1hLVnba6P1tgHFjLBHDY/VnDtrQd9yuL6y2vHWs3PgWKeL0/2YK9
fNSYAjRa7bY0SCnXEGQMT4RNRdmcySLMcCFzDPRnoOtUPW7C6cmEKC0IUHq/uT8bhFSp6P75X8eQ
6VlPFzqEcze9VoLY3VOzoDM8vTbEvAQTTT3fl1xYF1cqxbOvY4iZdamNEj+K6ZVmOrxKr09O9/10
RQdJJvLEJDBkt4ApF4UL7/X+bJv4nILWlcv7sxoqj60VGO38vki9bDiMBRrV+6LO/PTcpdbXnhxh
jE+O+tch0H7fjE6qfB1f5kW/a5HFx/sfiWo9mweAp7b33ZRiCJYuM771fdHzDYmpgLbufZHcbwD2
ukHTYTpePrfx2HnK+30pCsruUpE3dn+j91V2cagRHTDSG8lCsZSQBJHcviGGerAEaN4+Zfrau8wG
2kwwm5UCUFgKa0NIC/IzMYYKP5IdHXpoOOTm7FXbsp4MPwIDBDZz3eeN9XT/H8BRbXFfvG93f8V9
se7z6kGraYxqgfVUqmr3VJJVNC3cd2a7ySG3LefhvjXeJfjFqtnsx/uuR69a1Npgru8v6Ok4Uo0U
aPOm12uFNewkdq6v3Y2hZp8UzX+870khtetKUfa+YLb1l2r9Pz76//Q/878Mx9X//BfLHzngu9AP
6n9b/J+nPOXff02v+ec2//qK/zmGHzKv8t/1/7rV+jM/vaef1b9v9C975q//dXSL9/r9XxaWd8fe
pfmcnHoVsaL3o+B9TFv+X5/8fzT+/w++PwPB6n/8uf+/Xje9gf/+2yH8+SnD97/9tXJy1JFaw+J7
Vf/33xT773y1NBX+g2qq/F4w+H1Z/xRN+7vhmojdNNO0dCbJOEr/8v45fzdNjeYq2no06XQ+eeov
75/xd920DIMGky1cnNau87d/HNq/fITfH+mfHnJhCA7gD/MfXxXVdk1E1ZpqcaE0rX/TvCdk3Iuw
HedNUYlHRIUQ/Lo02bc9aWETGRXNJxTWFhP7vFOdD8+kJ4LIECW3gIwHFgKKnQWSJW9vTWgdeUME
EJJAuw4zQWi8mzz2rZxA970KR1zS7owFhfG8OJjS/9Rd7V0T9KBJSLxa0bgLRp3kU5JZ1p1FIboo
VbrCNvaUcumccQ/hIajD5hbpBz8k+hj/BKVKBAqqHtJ/GE05a8L25punWqfvpIcls8rBfwVKd4js
9LUJ/ZUuCNQQlBpNk5DtWlIZLYwMi34hVqNHouOAP7y1jyOqFJpzt8YKKCXUwbMrmg2g8wtOhM/e
LX/aeKhStXyAvIO9Og/cWWidqPNTlR5SSrFmf6KbASWFWnmlhFvi4QMC/YYX5KlUJ50oWRA39IqW
o9vW2oduYLlKy3br1xJP8aLXk2eRac9oxuTaQZDDWJBYHE1c80JiBggEoj55M1Vbm0lNvNMdmNNm
X/TCW/qA/xa6BkPLdX2yZuzgB+R/AzdJunFkBr8SHXSuDS8AD+eFWlKaGEBZJ+kvvcrJDQ2ZJ7V1
ua8pF0Er7UjNmUpysU0amD6sRr3cayXpIWqGnKK5KfYS/103991yje5wmNtN9VD5F6MOmXyP18QF
ryNh56GFoRp9Yy5IyXumlY42Q00A5jHaoLwRS1RRK7/H1d3V7jt+Zm9qwe8nsYUOS3EOPqKYyYng
pvlltvAhSGLKLueRqe/7zpGLEu30MpP6GcZQXjxlMUPoaVeRhgYRtECSHHoTJr4UlOiimCBKl9Ja
Su1jnrUU5d0Mchjue9Xi+0KtII/BpQSTyBsL7Mz3BSVNhA+qS3q1oSm3vjbkqtQvZTVlyHoWKHdn
UdiZvxRT0btOhkUdLgsu7Ssryz9hwpoaykoiM4oATGqvo1kIBEE6RA4LiusKTrBZMUYMO90WcSJy
Akwg0ZgT2GU4lEqy7JPcoTmh7IQiTq45yBAzvwernStnF38/U3kvWaVFSvJTvFW43S1q5xnJ0k0S
pkC2VxCvQJo+HT1ywme0cI5uQhNCknbA+HbujfZ7rpKUExDr1iSfSpjBxtdSmjNZtnXC+FdvJNWy
RoiShwQYJ/4L4WQ/rGGEbhT45SwaaJt0heOSNp7eGB35swBWN9YyBa3E0vOapYC8tSqz9mq4vKBT
SP1CGzNruhjLoW8xhDf7Jbaf54S3uSohSo1i6t0uq5bsCqDfXef/SseshwDneWCGkwXwAuTA8gHL
0caSCSRDUUHHy2LSaysPetRMFb4CXbFH589gkjjE5sUdco2MFQAGTnLmJylIATZf4lpXSS0wr3zt
dypDA1uRz2Bcdt0A9LmAV2mGUYO6iLqlJK8cL0VDPvzeiVHYu6VBCLkT0P1cF169N7PsuYa1OHP6
+Nn28msQ62dHcz6ahHJGZ7kzMfqP05NtlSYEsCKtbtv9gOEn0KofQeg/IM5mUOL55MTl9VwQKwZz
uL2aVevQM5DPvp6iTKcYV8HWtgDvAU1wDoQkQgtGhKFq+sdQyrWMsPgSkJkv0rpkgoo7UiXoluro
m2tUaHz9gGIS5BjHqJfUwxnzOQRODx2qXOYOQJfwEOioAOIXKyGnAQzLcoic13HQJTbH9mZ7jpyU
a6R56u6D7aIJwxW+LocI3iLi67EdaW1A/ZedzGiNoT+ttlnSAcft0jcDkBatw+6xQdsH+tb5oXjy
WOX9Sgr7oDOgNggEAHBO0wOQ1dVTyXpi8JaJAdP0GMBNbc7ILKcOl/jspbFJLQnNsV3aSb3mPvrm
JNEl9jBziEPYaNYiTUcMzAr88aI1nkRKBnGg9/QvhmtNmCYVGnfdZ/XecduMQNwN8/pNZRqoImg0
Kp6OTGwAaI5qqjbHjyAEcET5SjrypuTaOfX0H7ZHeb7l0mYO/KpTDLrg7n8TeoHY3vZmg2mv7MFa
0S4C3U0Sy4L0jXfPLB8ijx92C2J/1TCWXAVI1GGztScDmjKC5WJtkYwx76vgnJdPMrkoZbe32oeS
uBBoQd77MLQrpMncxrrAwDhbsq06AK3w3mqc10Wm8qsJ7Dk5gBu1sWiMafgqM+M4EEYOKG3XGfoH
vaFs0fZy3dr0G6KIRmnXksEWaGcwmHzlk+bm5kL8f/bOZDlyJMuy/9J7pAAKQKHY2jzQaMaZzg2E
dLpjnqGYvr4PGNlV1bXolt63SCaFQ0TQCANUn75377m7piwfRCzYX/unnkZfbCxY+dY7lmUp2MVC
f294ek0ahb2ZK9QzLBPQduFuQe799G0vepKFJorAWKVj8e1hntwYZvEBS+aPVU9I0wb1XNoQa38u
aFMudLDkA2HF4m3mfkNEhYwCyb4q71vuc0wIAlNRT6e/6uOPeYYUkGxowFj7yENwlOD2KHLjCc00
w9g0vnecUB0SQJaOmD79Zt43QlwoM14H0DKzbBDoqp4hVuM+iW4Z/YZXy+2fUBFdxhwxCn2GebPs
N8OeEPKWxPnSxLQr+7UweOhAQpZhfpXU29tYGDVaMetPPM9/2nbKViAwF1dbsoDcRW0+zZoI58Hi
ClsFPJNiAiFkcrbz7OakK9i3MaYmy0yvfjnd6I8eCMJc1SnTa9JZ/2axYxxIeDPXZBo86hJ0Ze68
SR/yJSdYA/YMXqBx6jf29DrbY38YZHYt8uapcVnjrQKdXXWQGPY39YQQPklOxqheW0KuK4OBKIbe
76bEPpAy6dI9rOsYC+1yz8EDwKrF3hi4rAed+eoZ3NYpKk2RkrfmJ3ipXEb7BclFphZsuk7xkjow
4QdVvFhD66z8knql7NUDK8R1jADT4BhM9321DJjKuUVGBpiPBYNoH48VlUjzvtFUW4xqKsJ+N2D5
GeeSNIETcfwOQhXvPFe8QjJmXohMr7LzNQ07bKhN+e6gp19hsjtbDud26dUulaL8IvxoXmP1eqwt
lCQ1/RLo7IMs0m0guYiTSNgKmfK6ynwvZHqIJBncptLnOLSeOyN9y03M+zzvjT9dw3hwHlFJIG8Y
X82eEkLEHX8odYCYA9wB5njmTvwtEwDiwxIhRJ9l2Tc0YYxzOD5Fzvi6vEN10y1xPObBcEZvQ1bg
e1Hi7Kn8y7DESImEkAe1IL8HlnG/yR+jwTVwduv3emEZpZ0zQVdnXACwIy+yJ6Ghp+H0uGbQKccg
PYypjRAIyaMx84Qub0mpxxOix8miHgwVUle5PC4ljX2RtN8EH+1dpB2qZzUMLNPF1McNYAziD/z7
u6Byz2X3JSr3j9dTCaWzzM+CHJUCCUBq79AX4wdEuLjqJ9tiJh+9yM7+1WsNKS3U164igcZMfgU+
O5iwg5U8OiJsXhACDnZCTEDW0YmjbdFN6aZr8h9I9AEnyCkZ+zOR849Rkk0YalHNyoS8w9ZeezMk
iyQyHj2TeY4PQ547gPvFr0bGLHfuZJyqIGKqplOOEh4c0W4R4qOevePYAR3SHc59VX81sH/HPtbA
NyW4+uSsmpC2cOO9ceJZTz6ZASFllZkhg3PZSNw6ZEprWHuTztGlCi60BqFfOBhATYTqKS2TiUfK
trlMycmqqBbCJOR+mzO5AzS5DcEdGC6vDCMFcW0s/anl/w49KNJxd6uEjceN+qodR/c0W7yvRU4M
emuhjoWgRJ7RGsTEIXd4+obe/1UZ7CJd6ler2fZOaBp60l1cFxIjC6VlRFfLse4gT3UNb3onR04V
Rf5di1PhikMPTdES4o8n9FmiTtLGbdblMe1IVS5apmdUyKCnOXJYAR2c5DHWL17sv6C8YyYuu50u
xLzOKgq/CPIqKJFVNtvECo7xm9sgL8cnQKLkahT2ez9Zb3Ph7hNScZVsj+n82xooCtiT7Lo5yQBh
texzIJPl1RyWkG0CdGx5IIZVAU6s3weDIUJ3K+eQWUaff5mlPaw1guFUea9kHBMC4bCIZDMFCaew
l+UXgXZ5N/L2JUqDaVU6z5FbvQCe//pZg3tnuolJvGiwKu6MZV3H+RFlZcF0t1crt2CnqELwak3w
mkTzTaLnnH+VYw4EvwfnMNyy3L+0PL5BHVCEljPB0WX5iDATTcAS/WbMRzO8aEWVl1FC5DVxgN6p
qyrEtkzjeXidA0cfEi6i2MHyDxIkAlrI96c7N+EZHlm+NBVe+pBq7V78lLNEbLh7H4egW5V/GyM6
1i6rZhNUGrx6QzGCgz+ZbqHj/27rinyA5knhh9km41/puEQRLSEESZlQSuEP7R3xNEs9rHTx1U3h
dw0rmWaA+pOH5mVK5kM+lOZhHNE+xXW4C0ukHimpJoYXrZTRc7aaMa6ggdyPowQKqd8tkTyaNttQ
SpUWskgl41MYozMIYZ9w+prV3o1rJha8svU8mBeTumYNPfejwFtKPkRoXKqKVYSB777sqpc+ic4d
pnnIxKBMijz/bolcWM1h0a68EQ+c4dMSPDtd+5j5m+ZTVfmXW9Wn1B2fiW3dpSgh8GRMDARCZx25
7VozjMFVaj2lrhhWfihudOyeuqhfzZrktsrV7GMEkhwS68tw3VvkszYC4HLXnOgQ58WoZ2j/RbxB
4Lo+nJabBKHv3gM+HPCY5aDRVoPdBMekCsoVq+Xeq/KA8eZ8j9Ko3LgtF4Cmptrbo/M6uLDvqmF2
10wGdqPNezxh69uW9fiScVCDt5wdinqsUc3JfdaBf5uLtt8Rlrru1PjJYWPYYqO9LFTFTvxuGN72
gTLeoUzfD3F5E2pIrq3H9rHIM4kankL+6SHRCVwTAlHQkTrQG1RyEf2R/PQKQWlussJH33UaPkOV
n85xhOIzdnHX6cF90I68FFHSH8p8ZIAyIaNowuzb77vtbLdoPpeQBtlpim1HJ1BoavglGJRw1MfM
ypeXqupLYx7syL9RG6OSHQZ5tNTaqL5z3+1BuVYvZlqV4Fo21uh8hsEMo9tCZJAL9mlgVj0Ukluc
hoBHM/Ga4jGbByyA5djA17b9XdiTNkZuWASlbscvr1a9JmSQkAwa4tnJkdOHItUYN2e0srxpgz0/
v8gll9mwuq9mDlFnwqMeTfSlEawebI6bOiX5s8zLU0gSm4WeukpuoQxe7dAYN7XpXb0+eKTu8VLX
2MVuACIHyPltjCumws0rMdzGsQ6ra5uEnJdHtqockmUa0GAyJbf7QLXDlbkKQU0U1JRScbDJEVCv
jaA/B1Be9hmePIJDI0rHAV9MWgO0EDjDzyJzsDmYzOHDx6lo/iJmchGy3zmyOc2kJUTePK6ngnMS
9mYszjYDkfCzdfxnz6pe0jp+aUAWkSODcnPZz8r80Rn0Ihcv37PWfEIBQwnIcYx4H0SL0SaQPEvY
WT7DyiKdIhCPmEdQLxguAtIZ3XtnPZh1RTKgXOQgiMUPar5NmQvocOrcTWNmiIhbQkUVRKtVHHq/
cQVHG2dmUVet+z1YB9MYhz3VhYmBIe+7u7Irb7jV16HEvjEHXK5mLHZ50l0nC8HkOA/TvlY3qcbz
nFX71piJeujr36QrsQYr0i+ruT71rmifo3ik8BPzqVri63Omgyfts110hKuB1drNLeKw5WRr+8Cb
nE+CRNxjkCafCqhoyqY761c5oQ9HgLfKLT+4DLVFeBSds8hmJImy4tUuIGYaYMo0vMxNmohX+Djd
uqkBXroBqR0xnEdsIBuzVI/Sc2D5a/dxnhfqRu1e7HB47zkoV5P7pxhahAaCTdwe9nDpfovJvmV+
xSAqn5BvNK9ZL05S2fFhzt5wVYSHwjI3DW2a5a003ZZ4vQSdsKvZF/3u1HUEZyZBRZcXODM7mp3i
oy91WexwpyRQaZhlD1m/K1U5bGmqMbWOCKmAE5yhShgPKmvJ8aHLvJ1lefVk8XdM+lu1cMlnmZCt
RzYQ3RMWyXnp38zmK5Ig6M74tzFqb2Xrz2tC4L5MjV0MXgb1j4U7GAfUEb3q3in0Fyywt0yPKTRO
xKix61lvwDGU2SSciLJxR+LJusRU/LIMqElvJOtl5Hcj+mITD607KB83Uh/OGYiNjchlsu7FbXQr
UrXt8oCMFQ2wQ6sosZpTJA2996PioQwJAVJ9u65lU++66L6drezY0p9bqUEemo5QRfpim5gKACdK
jKJ7vkNsgXiLzNWjiac2yqvg4HbgfkfKCWxaGDQK4O5mmrz27iUR1s3PxnffItoiWMDpaT/ttBT3
ZhASgSrNfU2nFUJKy7NulWfyT76qAu2nG2K/ohMTYOWyiPG2IO93Tzilfw2tRWvGiVDeAK3ca5my
9/YztyaYbYSYtrOfvfqy/N8yOOUoHLQHWduLeC2CyKRvpg+Ya+iuHchz1LOvOJbFtoahbCTizRYD
mjpuhHTiyc1JYAsM/iDOKke8v9868p6t6VwkCdtf7lV7E6jrqkElYZYF71Xwi6ftRQbkFS9p8MPO
TgJvky5dlA47lJdZ/h5yDq3see9N82PSSszdfxAX2ltSi1iznJtVE04YMABcQMK7AlkjMK4Hh9S8
lXLGc5LpauOreyvgQalqUsSKGdd83y7wbyqLSyNo51kGy09CNs4mHTHI1jkyR/2AxYF4RqYTrgWC
JBG/c2M7xeNDlHvnISPOtOC9FEZJAPjs/yJejpZ+/GEndbcdsfC2TfnK02Mcp/CE40msvaZdOBsP
Rr8sk2351sn0zm1Z5oOeKj7iZm4zb0DpZUHWzo5+ZYRI111EXbV+SiMzO0OAtQ9J01x7z64Ott+z
mvnGzSsruQtB2TkFuk+d0w7S0/hlJnc93l+WTXruc52/63YmQzYt3rAmvSb91MK5/oKwhUy0FrBo
fGyVEHMjHGwmm9BqbuPXKMj/5I7lHEzR3sejJbmzsws2fmJE/EZt4g7316LtoueE6QCl+DGsSdHq
WvOizCVFx0bHKj2NpK9zOcLIdUTW0NGkHOocDY3dnMTWmjg8FML5Mjy1ihx9rWT2QoCes9HKfexs
l9tdWOwazLlW7sRu6mA3IaYnPQ8ze5/ZVCdZWUu0HOkrjYQmZSlrH/8h/u6pz0ymFy3RBBpZq5IM
wbxvD3Q557V2RxzHey/yky75E3CsR/pjouUY9ygHYuv3N2CWF7cabh2uRZYOkD94rk1Unr0uavpI
rl6TLvJh1upSa0SiZTceREspbhs5VGT5d+ix7Hj91qqwEsuE2UQqs22RvGNLgjUXTRmz+BYnSjnj
MCrVSUxGudFp9y6m+kJqElpNEo4OVoWKvQiiiynit5Ka+DQ0/INmmp1CSFU9RSSxnxxojRDYQqK/
O/04B/qPrVmOwjkLCN7MX4simI54iZKVNFDoq+yBxtdHzsK+6g2YoAPdRq2bj6Tm8DNkpbsfOn5m
eONd6GZXyyIn3iB9tSGM3HZNfzP0FAbIjUIun1zjcvpOBoQ7puyYKRnxVrC5bZg0UVABFPXcul1j
vLiHKvxtII9d+l/5CqbVFqHjpgKf0ruo5EyHI8vSAaGJMx07Xu+68zPw6qiLo5jAK6goh1iCq5/d
m93yP80Rsxsulltcp7GEFBDJS2lVh2RU9XYY9f3Yd6DRpf0bGxx8jICWbMrDhSzIW015TmU0VYR6
eMeYbuGexvzflL2HDrMx3HXYHddxoFGbdoNA1tD9UgktxxnjMHKX4doVFP5u8RSoath2a0yHyPmn
prGOTGyo7ZcgTNpQh2n6rq34IyIoYRtV3kHKEmkltgyLriaz1JG2f/lLV9MTl40VP+xBGhLNhBfl
08/daoFps3mI5G1h6OghIVqRTbwcXPQpsn/NSRfb97nI93HQXs3w4GDYpRdR/o3mC1E46s7MlcEt
VkFNHyfSuWj+5ERtrhW7YetFECeTRr6qAeBG5zrvuUwnPPM2PXmBYrY1rmZFYPIYzd8FQDIJBXbv
6yLfRE7hHaWsQVPmIUUhp5RTVMx1dp2IQ1xVzqQgsCDRcyp6Ml1D+dcE00zSafdeMSqBnbsBO3di
Yu4w7yrMBRtNOxNrIHW2ycgpyXAtmDXlWveVS7c4QQdlMynNlcsYxyJq1gRnb/ZiiTMvf/Wte8Ie
Wr+AaEELUu24AfbRYIz3lsM5u+umVxOEKaYCKCAdRi09PU2u+hNjZ9gP9SF0KHSZUxSrDCNBbNFX
jvMeXv7yyDfVmrH/a99TYWD95WFSzmqaLKBKFcycIPycOlyPMvTEZipdoCyjAFajaE1WjnnsifUe
W/+30RjJlniDp4GkHA//a6PLQ5uUp3zpm5aCPOU8tDk7xdlfUzrFtvL69yZhdlvV2UcCGCd3OLkA
HDomtKPuqE7dftmHw+meNSPfmBjTaptniYf7vZchHRsTpYn1lUVGQ4grFH4bLV/mGMyRPHvj4//e
Ts2xSDHZG5P13pfkPbkRK1l1mubQPARGaO4oG2GZsbxna2i4dAMb42Bk+tHO8RKiLNiWsmE+TniD
7/kRmR1Dtbaa7iW3u3c634cGvKZL/AR3FemgpIkH+FcvNmQF8LbVIQynpzoYPmGUYjms9L5rczqO
3DdJ6p59l3B7R3DyEIn33cTkNjvqD0/IDI6N0Pc8ty5F7zyNeYrhscUyk4bxC9INmpchxudH0tk1
JwJECaES+xRRHhF97TkE1djDYJy99Aq2hMBHG5pN/dHbH4U0n4zS+G0vmSXUQWuYX/duRZhBAbw9
F/wXRr/93aY85lhS17zHck3A6mJcC7eEeMo/dsG23CydPgttXe1xxLHbVTxG18aWlF7tSEgcOGBk
Gu+WUWSbwJ3uKLy3U9a099xnAOneUy8NtrZWinuyLhhWmq8z5GbcsCz7ign38Hcu+yeAVsNudr2T
kZ5Lz0bNZR00nsWTPW7IAgo4msTBXpesHBz3nFqtVUbImqLQisfwe/HarscwZYg4XQybVa3K4c/3
qtzFTf/IXXMu3Mkm041vhy3T3aj4jpjP8UIK+OQOANC8ufUNqYN2kHc4xlMNZx5LVizobRb1LrP7
O1vN+tkJV0XtM9Kf1HxqQnmX9x711tyy6/Ekv/ioAGaPDrdp580fxoK+ka2MtNcnQzTmNTXlg0Pu
7F0qDFJgJsfcwPYviTof1LoWcbX30QebFd51xlNUAJWZv7TzyPxbRk9NGBUvXtbThTW54hFbLX73
9JnDZvo8Bf3nzBN7J7o0fYa0Wm5rH+iIQLP9HMv6c/ItOgpp/+31ZfP086Gs5l+t6ua7n686oyVL
3WcOVjhM0ZTpvLDA9msnG9KLZTfywUq5cJrfX5WuPtR1Q5vAtfvbYBN8lqGBJ81MiVMpEGi0Hd62
dE4KGsJ1dBf4yF/8glNE5xrBKY9q6w6SzF0+oT5Lpu7XMBTdyQmQ7ySMqw8AdsDLi847cjFwJk5D
/RS2KDrMqLgxT4JORLJH47s1zh4LirNPkgio5Wmvuwi5BfO8C+iCQ2O2fLV8q1s+A25+LEMh7zRB
nP98vyIdrDY7XJReVB5SbUSPZkwKmx2ow9wQhvjzFTUPKL2YyQ7AY71zXPObAZV1MQf3iYhLn9kG
2z+IaX8fAu0mI4CsOBYgtc1mJOZtcaSMst6SmlCOwPXHq4ZSiYDG3ti1qV97Ke5K7uflKRcItwEl
nHrh5c+ZZzJxl/OHFVYtnaO8PYsZv37thPbeVtGT36XBBzZ+Z93pIN7ZnZjWSlH20CQvd95cY3ex
7rOJa9o3qTzqMm7OWcTJKaP9z/gKwGmbqwbFT5gd7TA2925gf+Yh+THYiSpuRMwKlhOx+ZvzuWOY
vg8IRd21XQf81GqPJUyxfe8jxO8HAgaTqidWNh4I+AnjbQRh5++Uy3OLL5qODGmp1FJkhFXBQIO1
uiu0GjcGZorrhNMuT2z6LFj0X+uZ6ykyK994CzzUpHp7UtlFYNn9aHPjzg/G75FwkdvU+s2NtJ9n
4raXBA/7LVLDy2RSrGVtFmOKlPW2vfYNxCahSJRyYT0Ihd416B/g1ubXIXsPkDIxAfSbS8Fs84Sq
ao2Sy+MAQDp1sxxLg8ngXel/k83T8a+dVeaflPIpFHEMdX5M376b1ZVOibcX4AV3LeSiTVh5051U
eMR8m7CuHI7UwXOJSyx1iiZnNgDf9NG4caXhHbju2a7MmDAqonymdhJrOuWc9QBg7WGx+ltIkSP8
Sea+LO/OE8N9XtgcPYYGcohEkfVCivJSUSffHM06hGDU2GH1FLJ8g/j19zSHN71kho+JmvFYWIFt
Dk3kN4PbbCwZnVETWLCoU5xlXcQsxKCdKwxxHwaNf2vtPMd+6DobH4vBzYjr4DiLCCHSmKab1CNT
pvfa/rnnLHiA6MAQQu5djH/lGJNGlJSoa0RHqF+MBivH3Sztz1En7V8dk+RNUtiqLXBlI4GL7rXO
1BqYUL7TilhVbcbzOYr8o2N/FiLE0mLO0YPULK+x66AECsKXkVRO0NLueHO1pY95A+y+lMMTb5IP
LUGGFyQb2Wrq7ieUNs++kRhPUp4i/saq9MLPKIzddcakK6ywlxcBAdeGs5h+pi7Fe0DPtMfrBgw6
PfcRz46jyEhr6T9fdZliRTQhU5B89qAyJ74DAPmObEFeA2362JtCsTBd2ZeyyTlZQUkj06rf/nkh
Dp21qC+rPaNzojxDGHkVwa8rwtQ3oKqKnY7iD1LymsW3PGLsTIjCgqJq3Xe6puMyfTHHMM48amhj
UqbwyzWICuJQYAqv5MB4F0VD9ZDQxIqReV5HTx1D5GGroPWaYy9KlhZkwAfH4mTsEp8LLPKxckoO
xpotykvnXQAEiWxmXN/JaVK/ijkxSP5bA5RdgrVIaxMZWawogb6qiRrGnpeZW/orTTin46YOzmqu
nymrx1tKSM7m5yV2FmicH7Hr/1cF/1/TQP6PquDLp27i7rP4b8Jg+Z/CYOdfSoDFNU3fsxEIo4v9
H/+hDPb+ZcIvsZSnEPuyUMn/UAYL71+Ydkzpm6YpHBorwHbbf6eCOP/ykBITqiZh7f786P9BGbz8
+v9NF2xbIBdgUyEP9nz6yP8N9Rw6Q154kfneNcCcStopD43tPHJ0vGuFR6JHqvEP1mTLOQi1PiMr
/EYjHx6AcZFbXA8Jh3DDDe5zP/JJICSXlpbEfvKCJ9YoQcvEu49mmd7UFBhsXGW6c5pjOZivscKb
oEhpTHINHS4c5kviIuhrXFGdan0qF5RWNRhkCQ+Bg4DWV5AOczaHePpE58Lpyr0Wfc60GZvy5r9I
u/+tn/6vemkHOPt/vy7S4QBkKRt4ikMLdKEd/xdGeCmMcPLy6F4S0DEK71sgh00Zkx5dQy98ErKm
bQlWDuosiMt0lTPw2buqvzL3w9Oc8O3AEmfXZug9d5m9KcPmnVrjwq4T3xeqR6vJ1IuG6+9SyWNa
qfHUiXSNcOnbkajMONzXAnqkwtSxSdoRiEFR3ougfZCB4dwi4qiRA5FuMeZzdJHFjDqoZCovq0iv
uBN7ZNhsctJjq21Gctwx5oKqMK7kpjx7rW1eonE4W8UyM4zQqHikFuRGcegk87cZHyQD2QzWGk1a
aBQtjXBOF6HbR7u50h/a9t68pqy3bEFfwSC9rQoYmjQQiYc4ZdVNPxfW3VijXg5uOkGPCTfsMsnu
FSKGs6Wk7FdTQIJVkWzNsASZOJJM6o3fs1SveVw94vl/6BXtutRp1JYBHSQCuiP8OMOrYu2CasJG
GY0nC6wkutB+lYFlF4Ql7ENBzDfDkAMR5EQhWrTxxTDck7zKQj9b47Ho2z1Z0icyICxkvTSzEX8j
0FD0nERB2uFAnhPpajGNiV785eQ/H9QUfZgAydF702NuOZOtKxXk+3QCa8y+XjS6uU5JNl4xpuQ7
Z2JcLlLYBSVhi9X8RgJ1tk0o5Q4agC3s6nqdklKxq4QkGzpwASxmp3hS/pYtuKOXM3+ldNiLOT6F
2GZQcc/mpjQnuhjSPWjiMQfi5ZuZhhFVkQ0uc8vTEK0NB5AiN8EjVcU+vCoQsJdKO8NqHO8Feu09
xEbOaz1/bzZVySGjaDcRlWFuGBCEz0xW1CMZWQeZtRWDDpqKo50z2Or3DKdgG44ekybHpsM/badF
ILG4z82xhDBd2NahtcSL6NFNx+YYrHzX/tDdFIFQKO4IrrBKWZ41BLJd3WFstdH8nXJGdvvSCe7p
QTYHFtJ1LsNdYlmvuRHTI5YKlWTE5eyDutrOnp+vnXFCxb206WXCaVb0KdPR2AcSYffBWpYpuW2L
GkRAimFGhhR0qmDecLJDDJ8TOZhSUgXRb5IU7+z0vhyE+T6BGd5qM/9rjQS40zDYJWlUHXwPJoGe
Gfybbfyh8yzahRF1eo4QFglswlmt7v74S3a4lSfelUVqL4Wt8bxTGamWAFgjhg7G7rwrG2YFtlPc
itD/hFXaf3JyRSc2GM49TF5iEtvT7EcMFiZ9yFE2bGlAnkKGh0c9WEfTQMbREoDYCEgssc9pjng2
qZOMcSbxNdrT3jEU+XRB8g6KLDHOCLjzLfTGctuXxiOY57P28YGXcGN9KydbR3fPmPoNUmBvEGAn
eid6WsGvxgjPIUpXdrKqa+91MhdhNAB94uXIiAroyYWugSwi5ffA4KekJMUxc5abOhJ735UPZey+
t6pwni36hqWj8XcHCbMTGtT8etA7BnCzuVPHHg4jczj/tW5ZkfrCvUMqG9NHS+eryMMXDPBXrKcT
ijH31BK0vMppx005ypEuHR5rlHgrmtHnukjpdJGRWPk5aDqaB1ju51NeJWh31Ko1DWvVKUiFAP/R
b8KFAasEq6H1aDLUH6ND5MkU/dUDK2YmGJeFvs0wTV5b18TnWl3HVtokJ+2oCVDv2zkvAkg7me41
kg2SdDl7dqvWad7zyB425ULJSpkrZQpjC5TVbRzR+3eGjxqyA422ZkPlCXKqIjfFQR0nQ7vbZIbI
diyX0Cr9ldn8Tmgr196UHCNUETEUhHpQ1q4iiGUf1uotMmuDE6T1QGt+nxjNJ45qa+Pz7XWfj/Nm
SN8rp4ZEk5lqX4NxjwkRZuIeMF0LvoUBe9euEAIXMUNousH9VJ9i+6P0A3ODEw2kXwD1JaPjCWNL
3vuJvfTCe+NARunvNKfL7qu/ZLbQDMTXsmJaFFZqVXqJsxqCOH2qez3te8diHwPZEQK+uHddzj21
pzZ2MjFMajNrrwKGSa3Lyle3JBSAb0+qaV0ndXPUs6lPYrzi/SdEayGaVKOeEaYk5XZUjXEmtWZb
58bJXeY10gQR1XUg8Urb6lAeNDejz4djGuu9mVTjYRRDs5kmUa+DFEHBYELbUBUQMLKP6OHCoGJa
8Ok6stiXo+kdGP2tS9atoaRxGEZTfhI5HEnblFt3Lp6pvQev9lfKG/6KeYILBl2ia5eFFBWeQkl0
mtHCnxh6zHCpQagedF3u29qWRzv+mHgk0J4QQ+ZY4Yc/jdE5GJfTogldyRiDZ3TFS7ET78o8E6ew
D4b9PxKibvoCvGlRD/Ah8Bzr3gHvMqNoW2VjMW8tIPD3ZeyruxZuScLD15r3sdFC2eu6XTmzPGDK
KVeGL8q964TZuu1FehZN9Se3CdfoKVA4qUXvoGLvauYxHrLIv2FfH7LGRaxlgzpsUVCSeGV8RxDA
Voyg7Th0LyBBkEyE3tarua4/xBAB6/++rFOHNrFvrMmISPG4NvB6OO+inOcYCnb+qJKeYd4yMeg8
gZs9dFOw24V+bWk07YTh0YoSpvercULeFMN+zpbNB1R3i1D9ZC+f5R3C3KlSWEj4VjmG4khbZipj
zTYfXWrX3vlGDWa9ZTRzmr8ziLznMVGo4TtG3PHyG38+9G1Xnmoj2Zh+r+lXgcJEZMBPx+UHKj7o
ygGhuXxhprSTnPDPYJuKtoGFSDNkgOGX8ymFFLGsCiHbuf1W6YxM4+Xv+/mv/3xmaiS+IOa2jr2f
3QdfEeTlK/gro2+/R+j5IiwEDGRrLDNph3I0FLzC5cM/L6QK2VW88bVQ7luKF4Ag3uHBjg2iNOKk
Sw7N7F4gjac92tGSK+40bnHQRXI0B/E6kq2z64yaC758GHL9kiWxjZqV3d2R8500gnHPHtCjSOdD
W9kvYSazHYmFhAgUjBHr/vTzIfCn/gRAYdxGiuSGoqhO3hxwCfuJBwHtf7xlCk+nm8juCpzaEfoa
oaYdkK0sLLcO8SZIXtG1LJfHoqs9r4dpLmAI+/Z2qiUor//11vznFfz5niCEa9M0JVgpz0WNReDv
8q6EkSyp43wkwLImKqfn1J3RpoatX+EfiyUaCE9TKk57f4wRMi7/UpdX9krkrkGOjML48nO1hYt6
fyCxZfPzJUJhtlu7PNO9oOD4+evj1H1X+Km30xD9+4JYwh63foONqwUx2WToJtGGT0jPdoY1eiel
W7xohoUEIh98cDrLO5BXDTRwjAGIDE3SM6gv2vQU0nz65wN8zfafz4SDktl1IIY3D8K0FlxeXxHN
4VSn0P4IOlIec1vRX4MKDqatPgHOrk8J8VcHIEPbn28lSDROOXmv1AM/H7MlBMfI4ztUJKuAu4/H
iEmFp0MTQ3RzB+k6OMGewCeaEi6LdHo8/XwImsqHYk5iDfewuTfyCa3jbESs4zZCvbyCgMgUFWND
7UIxWj4bl5+2liE2OdFiKzGm3TmW7S/E6uFuIlTsJHOXtClHc8aou+zwsxr8vOP/PDisC4HpBmsK
3Eu1bBlWR2OdaTwXrTz//PLid/8/KTvTHUeVbts+ERJ989cG93b2TdUfVJW5Cwj6PuDp74Cs8+XR
1jlX95ZUCLDTdjptImKtOccsZ4IEq+kdVNWLqWTOLbNEvm/ozzLcRrHfMjj7ZUjo2ERgIc1mw+pu
aMHoVSG3pwZ4yJcb143RT8bN0WBZaFg/MjglRVdQKawoJU7gnNdNGs9/96oEfZlWfJ1GPDjikZka
n4FMv8UK4CE7Ksfteoho91aHDfDD3Bhvsd2OtyxLf+J6QRFT2qyh1hs8oZtXK7t832u9qzbHOFAx
KOx1henY963Y5vAnqBmpMVrr7PEUMHfVEq44XfpJZCTA7mguH2fa/+vp2szyvdWZ6te91Mp+XYCt
D2Zc5g9Nob6t94IlMO1K2iv70tOydyMGhbirKUFfmq6pLqOnVhenC6v/driem5Yb1j1mTJ+Gbhq7
9QfW+67n//Xz6zl18j6lVmg4PMIjXZAEYYrdkWIA1tjrKKwDzbVHK9vbnfmLUBHzoqibWkUGXAlk
p7Ny1HtxEUZ0EI6bLfAhXgXjFcYUdc53KX3PLToYpAkIFRpDvVAujcB+uxQYpwX1Jk4odqSCiRfI
7C9sHfd07RhW8yTI9elxwiuGZiasT50kb1koLwZdjkBnlTqnPaHtiUIMSHMFPRRESmYfra4vgypM
tY0qiEc0E5SwZRo+Ghk9e6RR+aXQ+Bt/b+pZeRU2BmlN4GHD4nYodBloYf7oIvzbhhMQvrzCTbGR
rhux5AH1kFjAC7tPyt/Vfo7Ku2EB2bFO2eX5fS0LVhF95BuSMbsbuquuJpdpHO91uOAIn7o0CRzd
3LPI+6cjmzM3rZ99NtGiRow/YfR0B3MIhviSzWN6Ytbi6zXAikkyT/lKGZWzB7o+D8aZdX+MojUy
ZYN8daMXZKRpVl5tk558TGH+yoAVBYWqQPADqRMYA6wG+UnBgVZnRNG9KTNa48RZGwXcHdoYl2bZ
8NbHJ8cEHG17xJtCpOXyHx6q3KuPwp31PZekZ6lkVWClrIfN5eM5jwomxGEqLpHS+jHd8VPN7HKR
a0ZM2z2Yps54SEqK4SJ5x5NKNiQkoUM7zDcnNo1L2s4b5joOxEGUOkWTPMTwtA6zggqXF9zR+Izb
y7qpujK5EBiwHoAmPBBTYQbhJB+NEc6eK0QdaDOsynrigzGXVnRqZumPo/6MccLdp3HfXFrFri9z
Pgti6EP+yEjDTA90HyOH1Mznes6JPSXLbFtS6G4Vxzt+fWX6tDqr+UehKR9qHFVBUxWBmhDNotnh
0c1sTNkFr401wcmYBJqbUFIosqPtKC3jlCxPLbB7Xurl13GRy1H4crbM3yCbKU/L/7SdogOq4dvY
e+3B6seM+lFIEmvlPQ8j4uXloFne17lo/jHldUqGmmlhiLFlblEolAMLHJsMhEZ2VycDA4ynkyTB
Ob3YXY0Vmgtm8PUovU3rjlmoE2ca1RnMgBnTE8fhTy4LjZRN7+fkglNR+aJvRot8paIy4d7rVDa0
ZaOC2uhLIlys5aqUKlUbZOFCeUkKZu/wYQQ+e0+bAfDRQcFdIv4MAHyo+MHA9zC/5dr0aUXwlOjx
7SoRbWtzEGcjTtUL+YVIawXvTvIwo1Tj95VR4KYU8JiwUHQxiEHxWr+lvR8Uy/usjtNv13Z2M/oq
fLzlW9QYrAb74Y8HvrslW882xuhUa2NgieHFzbvP5ePoieLZ0oG6CJXpfRnXYmsI9Xk2KL70pe17
KenFHjNAVh1qMAN+GkDrXOSyUds4BTuWvKa29WBnGVePxQhp6rDJliuPSnCeQT/fb7uErg5ftooC
Wmwob/GyoFDq9InW0B3znUDL40/0rukmUubf4aveqXjK9YMnSxCDZVn5QiBSgLpfbGySEepRHsre
/YGP9q410aaGZpdvQam/VLKy97k7ehfWUt6lp936tRe5Mzr7xRaw3mCVrK7BB2LemD60jujd740a
FePFtee/5+ZlplwYCjmB/3U3yhtnPU7SY51T+YoS981scs9nNtBusWfIrgsM0VChxVaCKuUtL0us
icv3Km3CYKgN6iB2oW5EnOznqYdFbYpXFCssLdUMM5HVUIGaBAVI43duDhR+M6If3fZdH+L6AK7m
PGvOhJoDK3qah4+KEqWXqjGtwCN7gGpEfYpdxdibvHNDH2FSgdKKbmSxwtjJfainCzFUtwCCQi7W
MQcOdk/C6tBQ5I1sRJezRkzytLwR2jyOFweJlDLz0BIL7kYMdOI84Zu5PcJQEvJiuXl/Sos8IJHy
TOoGiGWuSUgIzY1RtU3AZcGC2Ce9BhF0Zvxsk77aNahry4F+Yz+2FsGkQLVp14MQAQve73RzUE/8
55Em5C7dEtU6xtkBUuyT6dATVoD3LzOD3G27U87L0dPa8G0V4gAaYKK+gIAWqIqdLAvkMMiTTWTd
rglNxGf22FE2LP5oaWPsbIxlF2OsqP9Zaktxp5B0Nvk4r1dnJxOqTyLGJw64fV5BOQ4ztb3kLT5E
xWbAn7iyq728M0k2DlqDlZqKbI56ruOPVQRLMk6OJITbflZpjEDeQSMMQItUk2krBqUJfH5AHKnl
D7OWMP+jYtBJF7tOigO9VlG5mM4/EcO5lnZPrc7IMlCLDWoV56YX/SQcsw7QoCN4GwlO79Qj8AXy
sRsTka0SsbsepzmzFDKS0QuK4pxDzqhJo1mapfj7lsFLYy53mlRcHpP6M3MIo+SFcdkilTwotOQX
mYl7s2HgHbV4xv3D3wO+8VOu0V3xOurk8NdmX2hDkCOyvJA4QEqJpREEb9bo37AMi1oc5dDuzJYa
lZ1gsJwn3nSSC1W/6I3kqrTAHxTBn4QiU4/DT9oExVjmtkSC1rkuVbBEKFttmVTp03TqbbAm3cA3
mX7pryEblB35kJBvqerhYuvkZf39oeSSS0hQ2aZxk58TbTBWhzE5bcxTKkfJA12Vj6zcDrlk+Gmt
8Val/Z/YQNGp2jRVa3eeLoPB1WzIFDx0kfNMuhvpqU68H8cKrHTvEENoDwcbhI0CV2tT9fwpR6V+
kgPD8qR3cdA5pAFUkXKaqGnSEuuEH845ZmfDPLM6uUfKYm3VBIebx2Ijo7ZKqETTByyT8o02hm8u
DE1GQsM3vfQRTAFQ+xr7pds9VzHRbRX003myLqlJUlGUUb0yw8/B4A0e5/CUNbAvkrb2EwQucF7Q
z7NG8mqVnO1lwOmF+h47GDXaJn2AbazSms7GbROLazZb0ZE6BszexoRiHC1ug/pjGRot+6fON4Nq
CSyEubumZr1X+GhQstbH4JiH4YteEcNR4yXKYh2AzMgoszNrhUsO2iWgQIrXbtVFgQNxufHSH07J
AnlUmJAbNZp5Sj4+3KHWF5TSfBp1fqXVth87C1giQZOhSPtUdhQVLCpSpwxpv5Tj3dTj8lRaO+jA
mNBQ0REvuGfDYsljL29jU6kMQMbvgbQBz1i6fh0dj8FLHtUpRZYhGnFFEWXs+HR9FLV4V6OJMJgs
9EfMArgn45M9OD9qSjN8s+eLnpZYC8O3OTQph/HG6S489I2EuibGhkEvwthMh2FjlYTAV0551t2J
QCZKOpg45g/TaEMWP+O0Q1bzZ/3UTqMaBl4ftRuVJ790U1MQw1dFSCa4qsTLV3YkIunSL5v1EG5M
vquYz2D+4dwAYgngcvySKEZ4qZhR7eYcM4dmKO55wvx9zhzWnA4W9uUST+OU9KeKycXXZX8Z7L7m
/+u497W73iTj/JCqUIfWnysEoXObr7FxeRxsa/RPvKw3KGVyWVhHU7JyIAgInPKOpshzKPga5OAj
xJDZoLM7iUrJ8wocbP9VjvmuZf3r3Pdafb3L963/KuD8r/dbb/he9n8/wL/OfT/8+sjr/f7/z/2/
Ptv3w38/2/907v/+Ctaf+F/fCGmTUpfr8JuiodnTFkJQyaUuUBr1tW+oKRY26to0p6eZipvRKKR9
RGVzapbKCqCvH3KsmWnSlZmGT6syHgmIQcNJbe3JLNN7pYrnH1Fu60FHjeXQzSgsC8WAX4TVsZI/
pBsNFPjx6MS1pZ5dmGcoOMNragzF49im15Q4rTOBOShxNdv5YWcSWJilGWdh0WajjniM7WmkT5KD
isESjZmj4gJZzdpuSaqNlx+icEaGUVO8iVIrTr2umL5cso4U1X0VmAMfMZ6FV0NFArqez6fRAy+W
kshtek+el7PkaGqM7TSwzbLpfkSkzB4EGKCgVh5JiXwbFbd59JDeUGpwXlNSkMmEA4xdh7b7DvK+
3WI3zi8u3sTXEJuhSphWlrb1ew/LJGiBSSR6rFJU6ZR3oEZbDbrHq058EqO9UsH84PzEL7vNE0Kd
urmcXl3q2eZyHlIO12LbhVPDNwqWdwblrHRfpEiLR6/OxttoSTykhWweUaY/zoKcFrS9GFRNiT1F
WTzSw2KQdHTibTz72LZ9guei82vPMp8ZilE/DU1zSdWMmbmWPRawPJbfTC2iCr6aiSd1OZyJ42vS
6WFCRYfLUV28QsfOEtOtnZwnqydxYYkQauKEqbyRks+ioxCrNANXbCawpcOqj/tReUnt9jGymgTa
yNTc67X7kRqW/j4JbFRN7oZ7ZSioWY/1iZ6Z8TR2oX1Ds0ByTznPVJhRJ0HM7jvesIrsuFPiTcVB
bRqxU7BQKSp9trxrDkpBHGEMUkkqWLTAPm8F+d4MfkPyg6Rgh7qdOgW97tzTs0L0pyfvwisYpAo6
KEwx9rzEn9J1mI4NRH4YZvYrduzqvpnJ/HA961j31byzU3hw2Du97ZTS7U2ckbTguUdhGWbIqpOK
Ykd5mETC6s5YYnkIHLpEFVFPWDG9dzE6WLnifDyXram+Oc7D+l7rtEKP2YxA0RGd+z7UDH4Dba7b
kFnqE+K282SlmEA7HEhStZn7UOoP6jj5odbU3cswO0H/H34YE11haSrxbSKg57iMTNvOsf+hQb4X
zCzJ9lGc9xydzWi+K53A+WBShlvPko+CZ8CCY5O0XR2QhWG8Cu+HhQT7XYvRuaqGxC24HM5LNJe0
pNwbSXNwHap5LlndVd24z66dJ3eWlaQoSDg/ulW/4wOT7jsFcxEemIWJM/wGg50Qh+bZT1aDNpG/
8vtc5DrhYnTAF93E0bOBbVqFhf6b2hXibL4OzVzYb3XSU0hRyxcjK+WdJuxPoVbDGyuqPh9J7cXO
FliU195Uh99IwIGH3cFhOj5Paju86ibr6ox1lE8EBVYTbCUb1WntS5NYJXQwLQr4eou3jn/Mpc30
2PbGAKnZeELmHbEQj7XbvGQcdcM/prMEsqcE3Hh9Xt0pwvizPlm1KDmTpbnfzlwU1EQx36hBcHWG
j3AxJmm+Ydw047B97SRRX5Dcjj3kOZbpfHHbOCTpin7VblwEtFUhkQ3a2Fyn5TAqf7lQBppkyJ/d
RGZ3jen+6fMZJ6uZWHsNhnGwHpZxJYgTMn4lGk1UtNnqW4rMoZESr/HYLdF7tQEZTv1w88Z9Q0kz
70FrJ74xUMVTE+ctcmlskFsTXW2u2G/qEFh5mL/NZRZebVfHPhwDL2Fx455FRHnXSnV7t74BQifd
ihjy4tY0Kgv+4TiVkj6XYyo+rKYle3iR92sKUaQly7vJaE/NKCDq1/prGUsDKw9FJcw/pKfFiUfH
MYn8ymzUHEGFR0ZyRSJx2cD4J+L5BO6NZohc9AlYM8M94d47gRiOmWDmUAP72l9vX++/7v1Ph9Py
aP+6S65Qd/168H/93Hrv/3YzwWvm3tYKMlCXhrhKo2Td66jIcSljM/xnD/9DDBtqOcbz2NCySC1q
4+pwryy/RqjlxSmKap6Z9erVG2jtssqn2bRsUmSoX3vrOa8GqFfqDEb20s5sqOecUFc4gAfo0sRL
IyhUVAZ6igkHQ3UQGWvM4rmCN6d1Q/Hn7x7pGO+NMTugqLjRbvk9uqUH5MhFOKxRsRuTvj65CxYw
YpK6mZbDjB4lDmi9Pn0fJm2an8Z7u7LBjbnOQ1U4+okwZlrAfW3euVhhd/oYTyc3wo1DjzihtTFP
J6OsOSc9vNNheEHriAQ5aqtALM9hzg0jTxv9Xp/x+2m/D9eXx2q8oEl+XF9/YwLvYJCss82629QJ
Bdm8zv0QRPDJWrpf35v1XDvgBe9meY9SJyfVAi/B4JpHq5V0A9cXMup4CZQ+OXz/wj0ef5ew1b2+
NtWWDQRMQj4kiVpxhF8dFwAdTg8x8r5JGSeW5qG99DvXvWzpz6qUg7j4U0uf1kbYEF+TwUMSsmgc
1g3yfTqLAskSy1y19qGHuFvQYNZGjq6a4xLH59u3YusRFn6aLCs/rXvfGyUJ8xNj72uRkLO7ftKA
WOYntOnxvNWApfgRq/1NXnflVm34pg5tsrSf2XT/2SsJdT3iQgoZOcjzWZ4s7kmrw5RHUI/o5tBf
H9pev5vfz9JrtDiNKP21fojXTTF7CrWz5UO9blwXaIoyZcdq+SSvn2kotXi2K+zP0unl3w+1MoYf
4QwiAPYyncOJzzk1/78bJS7LYwNpIY6WtmBV9CdrDruvPUcx6RLa8aWMHfXoWtB0QOGpNsvLRPm0
7aHAVaRoSAPgpGgKwV+6OLaUeWlPd1+PAzT37956jro/CsD15L/u4y5PTZAKWFKGa98zsuG0bkjD
+bu3HrotOS5SshIvBQ1yraUpXOpm/3dvPYdxdK+aLqNu2mrB12WmlfXRE3+gKACSbnPHPtF1thGP
0NEZW/2A46Vu5M7MSwpuqt6dqiw5zIuoK7QXtMnUvBVJCGbaS6oT8w5vN3n5/WSDT/3e1B6EdFWZ
aQUS63LOQzomXlsGmpVGZ6kTQG7M7UOpRSZKwbbCKQq6QpSK5uc4pLvhvG6qSofbxit5l2PpAnxU
sKIgkjnPCOm/9tZDlG1q4C6vzigh99uKOJMfRPxpBiE+Wjbr3nqjkWTXGrf4vl1QtxpAVSpl2kYZ
oiDH8iKzh9L4B4ZWvS9m1XhgTg10PfocuxGfq4q7cvTEeACP3ftzHuOaLzus9YlKym3S0oUb0PFP
kzfxUj7lYGgXOivuMRl6a58OkXJvUjvnm7I1W+awkkC1wGwevEKJfkdQlX1SH8czS7HmgQBnyvva
SFMS+etBtKhwiXdOwXy4cIfxIe7q6WyPdXNw0P34MpHNkwmeqFC15EIhbkCiput+RynqDpCfi49B
urv1cN1MVn+bu1RB7YZWpelEcwiLYbhbN1qpzDckpKioGUJnk7HGzFRft3Myb6h7btWY+Anp6VQk
mN0Q6qM5te/15Us/xSPxdsWdQUn/YGsDzpCxmiQlbFkFcU3wtVL916Y28+yiKe0HImwKqMt5yA3o
nyrc8f+5K+UYzGNRniKlqtuLslRc1722jfp9Q0m9WJpIZiufkCSPe4slHqJDNi5O4bMhmcc4MIG2
05zaQY6xfIOm0Ybk0ZHNZRZ14qsTts+vkyEqpLMO1WapWWZL9ZKaL+55WmpbxUp2CoY/aFR0FHPn
LgKJfKy9ZKs17Q8PRBxAM+2kL0UVp9XdMxlN1LkS6qA9KGdsL2DJBjRT1AGTbOBrFioZrmhNiy9N
2cYXGCSfbae5kH5RQS2diwHgQBBrQDRsDXGTKKOfZVr/sJregHq9bLKEJgfdDhTbcMASUCV+R17i
plvqPsuoeyGj8EEyFyfhnBEz9eTXpi92luaIk91TWyOatdmwdsMoM7s7iqD4IPXS2OZ9r5w0c4RB
a7unClzt10btgBRuM1DGlPmdCKVl9wMdHe8vBfQT3WPmacueW+oXFUTffp1YmI2J1JeqlL9OMaDM
Qz75z4xjPTfqFfZSo3O+ZhxK3f73acd6KPSyJ0Hd+ihWSck65fjaJaGenKs0RUHCMO71JgnM67BO
JxY1UXxfLefX8ZvU2Pq0jt/r3rqJTTD+aUOUbwHZcIOn4kdjcYn1CoKll9mNuWwkmcFOb8ldnPaJ
BlKPB8rNDocr3xSKtRpUOmbFSGWWUX0gl0gb5vxoILH1KWgil6jiZDOTNh0YGZpXrWpI90UAx+IA
f5/WyFNua+TN2eVPWaCkiZz2n8lL5AlQjGTQYq/oRto3ybxHBs2Aqi4D99duiwPiYDWmD5ITz8A6
fJejlqPwXoZeJdq5UQhKaJkyrgO5t8wg17313Fj0B9RiuNZMkfORX25d5400Z37GGbmV66QSwRkL
opAMwMUcLcmmy9TIJ+kMf8Y6EK/zSh2RPz4kyLG8NSkTN/JmmMGyWccPfRndrW7+pYPNQoHJRlve
kfXGtLZTP4wx3dcqocCpEUNnQNozLJukWOQ/66yHGYx9TOzDOt9Rl3kQ2M32tO6t59ZDLWtgPlTj
QQ/tuDkUQ/fYxuTjFE3X0eTXdZVmO7uGg2NwIPWNNgey93gZAZfzGcleX3vruTonGNNh/sxHlRvW
TdsxdNfLZj2EcUGBGo/spu7o8gWmzDokfQ7Z1wr44qi+W6cv67u5vsFYK/U0IV5e0x8LjxS2uI+r
e61SbxPdFKoAOtELrO6iSAw3ezbeR0+C2ibFMx1R87SK+9jTdN+afQtRVSeHdkMYp+qHulcAyJie
KxemoGGEPzSdorHgyjPSKju2rqRVFoFdzKo4u64bzcsvjlnjwyRvL0ii2rivqobCH0uOeBHN5YuI
bt1TPZ4OR79On7A1b2ONdstt0YHgnBE0HrC5G+a745BLSU7mcHAJ+7yirH4D0Jgd2n4uLwKIcM/6
8s1FrUFkHNF84yUUdbkb08Y9pQhLN4Y5yO0Au49++XRQEG0zj7WcG/5FkNgNU2dXW8inyZ/CHg9D
QvUZPXV8r4sloTDqvVPKYLkZSQxWodOBdNYOrqjzvaZqLUgG8PLD2KWPpZm+pBmXWARhejBk05Pm
Qgbv+tQFNWz07qVR0r8b3ch/mnYZRLTdNjIZKUKqM7X2fnpIGWVahNVvfdhzAStoa3mF/txguntv
Jvz8pe01ZFmOzVZtFcqX/RhOeOLH4Um23q8pFv1lPUqhoO27nF6bSxqnnc7OO9CXBLyCY56MOnPe
ScfTxgfdG21fVcqNJRIufZWmHvTx3m0d5MHZ9JZFofJaVL2kqx46l/UQM8JeF57zyAdNPIu88k1j
VF6JWPM9RWlolZj6vta7Yp9A+XnoPBpBQ1cdateJtoCK4m1kuu6VbD7tIY2V30ps/YzUvHvKalgL
InWGF8uK84CJj3PNets7luoj083q7svalas06ku7klce52HGc8RSLoEtMHsEq2QWWoVJO4gsFGcs
5ellKrpbFyeP2TLXTuFLAOFRJeF0KriXjEbtWCXTT6HiZC6n+TVNaWFZo6xfyQy4QA/LH7CI1a8R
aPI51uFiuMkRdEB/LSqo5EDtQiS/nX6vgYS51/tOXKZJvZZE22gmFWs7E4GlEfmepCnOkAqc5ZQ9
MyQaLwNaLGZH5A5n4Lh2lV3o53r23LPHJ2aX9jbmz+IVyne2m4fee+W1Wnqj3U+je7TqRrmumxDS
F6m79M3CbthOoAbvRsvDWV67IULWHncG/tSg4yr8OETxIyrs0J9l4y4ZCebNBFLjUjw61sMw+cgl
5XtUOPQ3q7zzw2qAZ7RkpNFMZBEEW5veWt4Oj8Tg8NvMVnnDTTMeZWZqpEHERn/Ar0deG0ua6/RM
YudzZDf101xr6U66bX62lDqnO4oiPa/KXamJ7LennxIx5x8swZFZ52pxa0fXJulcHfxO78bnJI2f
XBcRm2NSlPZk9BJp1vPgqdNtPWIIRbkERP68HnbEKfgAd0Lf6PInCu4VOrYuvOiaSWF/whNtMJcG
7rofBgvvinETul4+fn28ZtxLQdTARgSZZJ3Hbu6Y3T8MdhZtK1wYV0lUOaXCa2Z60deG1MR/7NT0
TrX4hUECnl6iJcewaiA4ZJk4Zo6yL2IUjwUJhL+1NnoD5/wYGp36Yk72k5sIeKd2q5xN6mAQzyOM
GOCnmmksfEPtp62BFAtjt8eI0up45fCnvBYhL2yYXGT3o7w5KU19GP3u++gkmg9PVkGXzqzWXqgn
varAYQJwlirekxNiXI87+aK3tERIasqYKb+URSRfBvz9Tp8/q+KuyjH1c39xKUaMa30xJXe6PRXb
PISXkrnKw7oREDlUCnL9ZN1bkza+OKntd307PtptIl+0ojjQHukf1tvyVLu0/diflWI6D1mV3EVT
GN/pkljV2iE5fj2MrPnvDbkSmxQv1Ot6nkowfo8ewxnE5vy6bhrIq4uQa/m2NEtBW8OtxGQ+FDSt
vcLOH2Xzgp6jezKXTTcz3sCUxGI1Ou0TKCwLacPwvh5RxtODSSLhBPAF2NSz+/AkQtsmOgnh19Gl
+96bBufaCddNKq/OVI5kyC7Nb9Mc5wtsPv6G3sGJ0vGsGLNkBbHslnk3ntc94peGszbqf4wCFU8c
OllF5adCFDcL2AOl+XVEH6M6r+dja4lTtNUJgnKPCGJy2+mqMy29ysZ4zUTcHVhPTdeolJ9dZ5TH
CeXGvZ10QFegUgXr4Zwn0z12cx3cRvK2nso0uwgB1PUHW8BWoPTK4fpjchj//phuA6TXSp08MBXK
ZjclMW6hrnvSVSCtGS7XUOdoPWUufkgHseR5PafxFTzyCYq2663rOdSizKXC4X6e4u5p1pkhxEVH
hWF5kIEy1n2qm8F645BEr4Q34wsxYzRiLNFzC5616TlPrcgg3TuKsiNOzjx6vVg8Lq16NmpKVutd
ykZ3nzo66LM7jA/rqQpYBQNeWB68uHafdLJv+RralKddMIPCu9J5qNEYFMglFYECMCWXl1TC8Yh9
cKABT095kMZGHZJp66UpsKZMye8lDqZdnDRY6iTGtEJ3nCMNff1lAQMomjPvDBVQVanZ7o04dvfG
mp8ldZkPgZ5jO4yc4lyGZnSSjhHfwsqPGyxKkqro0JEnamHwwDdhsP4qZK4HlTF9EuFR891JqX2f
kj+DGDa1wTj2DkKHWqeoM19ri1fhGA+WnN6hrbubYkAC32GpIU1FMEkn0nF+9DKnBQ8mHnEBmtl0
Zi6o4G5JT/NovULZENteQWBI2KDYTLyXZTw/23p2G0KUq2GOlshQEEw5aoPcy7S1c/SYi/kDiaK1
TTQiwvuTmzqvYw2mN0MJOGcehEPz08r1XZWjfVf7PnlKK3PbzvgoCj6cc+F8WAQ3HRoXRmrkyg9T
Rt4BVUrrA9ffu6M13BkzVtmxwyia0IkN0RAiFSOuRAOzqNml31Xy02XSuagsw11lYglVmNsQHp+R
C+2kOxd8GqV+fHgK63Wuuv1ZC+1FNFs2vgu5qM2rG4go+mk2yZKA48gWdz+1An5/ZhoQo4b5IdXx
M7dzHoDIgyNlg6FX+zejoDiSQ3pFkLWz7PiotACy0kHA3ZjHK721jwkuf+GB/ogUQBlu9gSa0gPd
bt1VSUwRez5QxQsR1Zkvo1GhIieyWinHj1joT4My6H4VZbSVQEz5WUHjfHLp25RIyxML20iNsDd8
swZL4N0zzrAvWKFbe6NRCfRuit9Kl1RHlE2lb2PK7nmz932qfIznOAJEywpjn1vyaHpjs7MNJYH0
ZRC1rC2aC6wX3fQH8stx6bxpY16T+ZL9ko5J71fTPmanTi5GyAyoA6KJTMMgVdy6I8cBZZajN6zn
TDhhikPan17u5Ixmr8KXHU3tn2Qou40REe4dFtY5zQFmyVlweaTbAD5xZ9u4IhPVqYJa1++ssc23
2HAKvDLPCTTZ/djXv2TiUGazbMjEiFDSsHRufZ7fCjsjjiYyH6XLSlnG8V1edK+j0ydXPI/mWToT
xv6qRnJMBJlTiQcULegt7wZ+1X2ZVb8JWt0ProYbjE/DagYZIgLaC8NjvT9tkfzuwc5fceUAjGsF
E4/KfR5pdW8KlEeH3mofKluFzwT7rdNj0nqAo42UsIV6G41sL0Vx5K8IHFZXf4c1y0ehaqUvyvFR
jPXVBhYJ+c8dTkrr+OGAUbgo+Z44Jk7tGk0Sf39d5psRRahPR/OWNdF7DjrgaEimBL3pnZVMxpSG
BgqWbb0vrRQDvhPAxs6DZBZ87Qp+A6nvwKIgIHfTN1y/7c4Lo3OvFgcDAlihGkoA75NLiLslyTF6
Sl35Qsro4sJm+q3fqS292t6y8eR0FIGkGPE7tQUokVDb4yk+jBYARE1ihqoVJMxcIG+V/meoKuMh
MnXy3YlZ3HcWDROte3WdKdnauB9J1ugh6TPBdRolom8wnSZsgn4d/UgKgq6ijqIynlZC11SJwKFz
EUpRngJbCcet2i6JkGlAfvhvhcnHppi0f6rM+RmV7oeCsI3ai3hpRqyHLRYNB65PM3d/QIwlEAua
9yIHSNwkOHLUYTqXg43XWUfJvaCD5kY1fKuB3m6Uj5nhTU8y1c4t+kWd3KtCI7xM76gVdi+1dytz
pWV2opb32ZD8YpY+uDOjZ5icTf5SlFFHuogDlySTDhVPeDflikS9yQTKAYX0yQwt3jiDnBislJmf
rpcws0EPCHCnFulBoWi9xzomNRWj+wUWwK+yte70zvgzK+ChpFI8VG7zQZ6OMapUOlDMVfaScDwB
DHXF/ObYvC6WX3GuGL6u5NlNYNv2EiXZ1z1MU9Koj2I27nMyHfreSAO9tHFOdR7g+PnqsIa1BhXg
dxJ+zh3XL1fxB0Kk3+cZ6u0orsZU7qKaMCYL0C2CmsR1Qcrb6WMlnRcXrNVmsgkwZn7ZtCaXJlUe
RyRddIZbBkT7qpfpL0hVsZ+k/4e9M1mOG9my7a88qznugwOOxgc1CUQr9r2oCYxBiej7Hl9fy0NV
ZZl5r1VazWuitJTIYBABuB8/Z++107MH+tOMnTe/AO2vLPmjbctnOJL7csnlnVzJwCgAFCO3QO5p
rR+ylBDkXPQ6kbXrhPNWUlQtY3XdhOudQx97bWpuns5CPN3lRHvvc4u9rXaHNGgGj1QgF7g1ydnz
VhW92OSGdwotju05d/lomoaWqe2jpODpjloUISldXyvJH9r0GmQYdzl5oC6IqZ0ymPmlW5EOPPPW
FXx1gvkmbmhVMDpcaeTRMUe3mHpXZTahVbKOtCPenGpmaV7kW2szCkAY+KXwBODNQqjaJfQJ+Czy
dax2ceS+WtP15LWHPBdsJguTNYm7vHPRR/d9y/QnJwRm8szqGA/he1GlIohabwrs+JjMybPtWbhn
kIgTZfGs5jbD2ix5qoV3a5khHhx6c1TcgZkOh1JBZIQYt9DdVz2q31VdvzZivl+R5nJoIQHQtApi
D8zFx8MNmaRrWNI7RIdb2kLksuG3pg+0V0sErD/i7JP5RRCpApv7HH1mI15IZBlsYvYjfTa4kVOo
dS7xFS2HJ0SXaP7yxkGMvZ7hwT1H0UAGUXlKpmh8jlo4bX4SqDq5zkjJulPg3alEjBWkk8iQtg8k
VdTZ9DN1zrIZ7zzN46bPBChzxcLRtezqqI6GyXEwmwPmT7g4gWHKq6pBWutP9heDxgqOlbseZglG
OK3qL1qy+9WfslNSoe2HX7BGP4kKv3VWC0OOREuRGZC3aPDezzbaBMOh/d4hP1AtFRI4gL2NloZi
RO5pzYIiAb+36RweFwIQPqF2phszp2HOgZNkPrTENjVbqQJUFcfZaA714BM9Ma87GBpXrdoidqGN
Gzd6Q0q7+TBZ7k+DmJFcSCh1JkuZcJdffUIuzxQ6o+aUBH7XnseZEJa5YDRdVnoY6mdXKXr3HUla
blBmZDqmmGVNlcHHLIgvgfoJYsUuX0OZ/DBjli2fjlpIxzLIEb22+MO2xCB9Lqi+MCbemUjTiL2L
7+U6vxSu/SprNyAM1Nl0vfqyrfjHmvGeI580akinPZMJ0IQaQC1UTf5DWL4uDgtaFxc3Jb4HLNLJ
7TROYNEG+a1yrDtQbMNpxK+0A7D8k+3+vmvCn0mkBGFO+HvNrjeCuKIpELl6GI46Bl6m5QdO+GHF
nOw6PDRB5o/rTgMcbGWJ/bimD40tDoZabER62UOTEe9gIV5uhFtQ2k8Qs2xUF21mv9puem5dqIAk
aPnMgpMIRWCRJv1D37LWzqPUJgx2RB3SUwz2vLf4Nhq/AMlMAlIskjzhjvrbqWp+tU155aTTJ0om
wZww3caZavYqoaytjGZhK+8Pfp9MKIH6I/rCNhhCwMi+AdWiQSp8KIqEySMgxXaJPxKJ72Nlcjrw
iNFZX2+inh8d1eXdRF/w4IjqDTHRNjSbfVEN2548OyxgjKxyNAZZeTc0o3fduPa3ph6ioMwF9kEB
OzPrEITNIP9LGb8z3oBahujYSs3rJcnmu8ZZtvMSvk/LJoZ9rVXpQSvSr3Z2aRqmKHfS8UfVPRnu
OKCWJEXMWcX8QHQ1xdYOdiwOooZiqat4DsqIfYcUA5iyLjFWPYEOqfXiO4JfBLUaJ6PoquXRIYOE
gyjctoNruN0ulOWdIbPHAmDTdzvSmF77gCosDJhUzkHhSnxrI4bYihJ7Yx0xKRVUdTVhdCOT1AHQ
rr1iz+Bs8TIDw/uWeL+Ix+IRTCu0r5KHIU9AgzOv8TcAIKBbw1C7gYIH1BpGrjD8hyaBQW4N5Zc/
EB23Th+hNz3na/RmCrgwY29/GmomTJzsi3uUA5B6pYGj0UWnMzRFv+OOKHmTWRIMcfmchCcxwlGt
upDU6ix6Wz33Wk3mBM+hByTJES/FrpG12ApI6ohc+irtfDPHXyEmgidT35e1yqu90JXPDJfBWc3i
VjjNO+PzNCjWNtxwCJxl4r5yRQMC2sUpKlGgrUtZvJCng2shCW+H2bwZS7nFU3YIV+c1pf8TYwrY
zAy6qjphFKnSBiA+CbvJclN3y12plr0/DR3JiqTyIZI9Ndw99kJPyp21NB0MeqGzA0PvZSD88sSp
vqZF4zgMfNwrZdo/YiQbte6oEwiyA3aYXiVt94M4mQASJKwE+wq3ZjciDjTtRxtM07ZeExbywt0P
Jk1SJ0/RjgPNqZBRgKwckHom2OMZPQ0zNq0ipHFd60ISb1qZuweGDSxdjrdJspBASgunhqWTlGKz
DvKI12kcn5Iq/9ZIvwrSwNQ5XkBHPvNBERnBkfKg4m7dyWmUW9NH5j8mQGfnigSdLn9O2aJQGDgE
xHbxg1Uk5i6NYFep7lF0ig8f0QNDM0+RzkFNPil0EIt/slNqKxank8GZnLDHL1mh36OC2nuTfzZn
6R2hqKSHKruLiNcIXJCm/ZRLXCgs3W23fBdjvIM1mW8vf53Mn7RCiMKIMwPU+vQRdaVB0q2Vg/6S
y0lZPDGdy4a9rGDn62/s7hMui/KMQqnmyJhtysRf9uU8yyMH5s+BXBgv7A+Z1VvbNeZzoHhMNiX8
wMDxnQPlGGFrpjqkfvjuwZ6FQJA/Tat7s0y6qQrOPx6JYuuZTEFu7ElXA+AagRBHE8Z2aORNtFMz
m6EyYL2XVXi7JuRk+ixwJ6TNWBtGg5QxBjqDYmkdpxGHlunhf89L68aXP2JzBrMLAinrOsWQ393J
hRg7iKLcYTcDsJb7OSFMMBZYxJw6/VZVzYivFt+vx3ECbccZy23/uIDJqnlHYyhrsoeJb04MBiVd
U7Z70frnOp4XTLusWUpsnMn29t2USh06yXY9TQRKumK/tr5xV2f0E213DeIktY7W0MEAX9oHGEHB
GKEVnYvofjRluTVt+8YrQdjNU8pz7N8QT+Aj6KUADPW83cqHntKqLIPFbfJjavU7Y2zeB48ZWLTa
YFaat1G4zxCwpjdE3jddue6LzJ3f0OENVyQvEZMA3WhU1vnCtPs/guPfEBwd73KdiLL/z9j4P8W6
Bx/1r//3+qv9+euPye76e/4z2N2y/uGSp+ooYJuQEqEk/je/0XIIaVc+/wTF0bE8W/43v1HAbzRd
oUyoaZZjKfuP+EbfVBKWhGNCFyQx8X8V7C40nxGzQFSVOoLewVLle7ZpSmlKSknh/4XfWOI2qFO6
rAjWZmOT42E3OFmx0vtBt4vhlw0usa65NXz3neirzrOBWEpyUWfYpJNYIGcZDxYQWhIeTQjVLhvs
0ngnPHnWxolp1Pr2D89unY3Vz+G3yu4PU1Y/ELzzimEefj5ZexuyNxjzGsj9u4SQC3IKPMixFDQb
OyGibzJam9o6w+96XSXmR0O+0N5YpjHoyvTnVF1NVkvD0GVS3ZDvFQLm0KJz6mv1DNABcvNaHhnd
IZWuqxhl5n1ieO9JWF0p2yRYr1EL5KjlKBaKWE+63yZJLEI6hs+4iH9S+UuIcBEHupF+5wp/EsZk
v0NemG4AA6UU1oMi+9B/tnPczgXvglWpKpNzNXUvFTAB8vps/LsoQnD7GwPfxxDx1IIlK6T7XJv+
aTb853hBtjT39Y3lK3hNCK6zhT9qQCKp+DDr/FDWvY2uzX8GafsxLnylGu9TRZgph2I8ogvukWk1
g0HEZ4/LacdiDGZLdhtuJgQB7XFcAYqt69DvpDO+aOtWD3rR6vjFa+h8bN94EBO6bSGbXjD4HumZ
TNCF5BMoNOW/16ms/Q/9Ey4/WH8J7xlt5fiicrG7RKt2XPjLjxWZdypr73Vuox0Ztucljc+25Sbs
087p8lOHhjd+eXdN49xefupt9bOJbMyzfN08xeuelCEY+wsXeQBDBINw2aDp4rwxR2f0+if9ZvSr
i5j34elLPbLoE3Lm35SO8cKh+JkzwLmuO+rM8Fp5umIwr5umYJtMzpNkvIoVqRQRZ+ZZQsTMXnOr
IBqTcymxSS8xiOeyT875jE9prdCI+bHaxiaffbWOoCCM5IyggDcJ1DErOOrSMX8tiD7VV8L21Un1
S7chBG0/QdHc8OAnjNf5uFth7QmrOS42Oa5t+Y7J5pkm+d/xSIXzT4+5z+BL+sIRwtaP+V9wpA4H
9XFI7K+o/nQbTlAzGTuIwBJiq/gEnU+dKN4xCiDwhHvGGrLzXCxbxx4fFs4gvx/B0g4IHSY6EoM6
sx5ewMVqTzzesefq+8Bx3Lld92bPKyw68EE/QkVabJ26eMc+ZeMn5y8qLpvI43dFKJZ+6C9vJQn5
Z/0MYal5yN3p4XI75gXXSKX+S9VTo/vcKlHMx1vhvice8GSAqtlkfISXVURyzLbM7NjO3H2XX08B
j6152qLZe6uQwP1+VDrEMJfPJecoNVneSYXdfT6tdDt5SDDTnBkJEjyWnbOw/jGe8b+OjkPAnDjq
N0hIyq1vtjwvztUiuQgGHvOdvg8vt7F+5Vq/0zRyMXbZ8Cij8+Uv9BN5+Ya15O5ckoXlUgcRX34v
SpDbKDae5d3ix78fjSzhCc5DvHr0HvRzlgnMRxh/+5YsWx1hrh8Z/ZYut3szGjv9I6B071fPPgGG
S5eTM/EU6VehhDvrFzGq5mNMe9YJ55fBnIXvAB9tArqkDOSTmexwh0yKx12/N38ST4QN4mf5IRta
3Kn+FPVNSsvxfPn6LOYz0K+iar5JIK6VibyGpfJcFcm9x0FWOe4ttsC/u6cd6MZ/3rkY83ggjGGH
WP+CsBs1NjX3Un9ZGnAd+dkxmjxv005ce/3u1k93pl8IpGpvllDwcHNt9FJLNibVNiuKaIixoHfO
R8EeZNTes+vF55LldWUDuyzZsERvR2vpfy9rNPqMD1i+pyiLEEuBNSHMDrYh92huc7EQQF51S/UY
De5tou/TxlbPeORPsplJjra9O54P3O5TeG0UMfyNkK+pi8cl8W+LFHJN0qgrIMtQpJIeduPA36Cp
Dy7XGaURyzw31x+qlX9BKhbOP19FhZrIIz9dSdvRlcsfOcV9FZkV8J+vEBkbmAqIK+BgD77+v8Sz
2HJTav+EWZBlUzWn/PXlD9kW94ajnYn6ei8TO97fvDH9g/9UmKCQdy0BkE/An3Q8DZ7+A0C5XyNy
5wbvF0f229Jyblf9rOVp+DyPhMhx10cll29NWGeWcsJyP7NRXd6bvs37jKc0yn56pX3khP+7Fv5d
4/2rq6b++bIpai9f0fQmSoh3+ud3Z0T0KFEE/ApVfBul0zcarR1SFLZaPJvn3mCFhHHH9Mrd5/BY
dH7t7yWzmTsG1NAAPXaWywp5uTPDJj1beqsfEp52tG1Hr2kfWBGwVUj7VDrcEbnv3A453+6U2ZHB
H5Qc7ok+8U+XyqVsijMPbjC2y/XQxfeqnpyrQpcMZs4QRgzGl2gbBgXDR5Pkt3li7REZwyxaeGpc
VqNR8ocXPvYD/5WSmi6EN5lC1sNkmdNL9m9J5vvQD1dXk1HHHMqrPTosUms09aNgYFuxu9PvKjBG
2NdNyZV+6FqTl8SUfLrcKUgZ2hyrz7jqz01Xd0CCzmSYASms2RpjRexHM+aHy7NFnNRZr8rORMuG
z5WYYIao+gpzGEuCUK87OaOo7WY1XKZQ8bkKWeL1LeIsM4CW2bulsf5m+8A1y4inNbUx/2YWSImc
WFn9hYZL0Jmf35AfwyhYl13Q6z6LcHi6vFZHvpJFyApZ90fRIujT31MLQkbL+m1KCXLR66L+0dEU
soZSQ3RG2W0v63s+feYNSL5L4aOm9JywOOY+MXd9dosgiHWc306v9ql+2vHbPY6ELwHVfb38bpfa
LgZUcPkBlxpQr0u1MRu7kYQeFQ2PRu1880MWtRFpWKAj3vrau7n8eJTlPMV65Jb1JgSshtpUF5eh
AUWhqj9qeLxxK3ImQXrnL+wrFaE8t1xjZxMWEvolNiROmtulnG8JrabqHnCeNgbDlmykjSGY/el7
YkyrN3uFghlG1NyZS6elLjrOr323U1Sll6pnEWfCyJ6mxHZQvVj3ua4GdP3Elkpm6sLMOOO7Vc1h
4m8WFFP9dUVRpsOswwL17hPIePn3P6woIvSWOF67T9+vnzMRbeO8vDV6Hs7Z5n6ZCPFWUfk5qDAP
Cls5hKTlIKSsH1MNENCXxkuhj0iJUhaZpSiP5DodHc87VJa3vxwEWl1aeLr9Ui1qx0qOCTebkkMG
i6lXdrtL9WTDdKzrcHFfafkgLYfHnXgRQX3QHwsn/3LM5Kv3KrpTWkBJAPUmQ0NKePFA1Vlk5McZ
FdWp876wLFQYlQ4MLGHW2S8hyS0KzwFaWR3U44z7mPWZGMrjUEgadxoanMXudoXqCtwOx65ZJ19L
a2yHIhu3dEeAsdcubEbtyMhI48hMBDSkDHr+QjO1HtqjQG2JgCb98mLaRmX3Ynt1crCr6rPIab73
cfY1kTO+RSJpVNAyKueo6vRz7RlgXl5l6bIvN4NWnk5Pk/fuh6TZO2G1HcsWIKRNegfg05AxhfU6
86WlotdlN9NBzuNjIfCYWgjk+q4B41eb9yHMHbKWcpOWWcncmOxpd+j2f3Pj6HP4n7ciJSDJeiat
Nt2Wtv+yFTH+qKvRHM4JABAvQasj9W/d+g0sWjXX707WKLzFKXrKcUHtH6Nj4BBdEHVU+YLNarQZ
HJvvRmI9EcXusSSVp2qB3VyywZykOBRMfWn/bbtyVjtW237jEP/lcNiOZEVOfCLJSw2dgHA+lNyW
mDYdxrCmrH55hXVfSDEyKb1epbszRxCOFCZqN0/qCn7+S+dab5HDQ8qnDHE8Kd/X7qom3ZmpGlj3
KvPzoE3TB+QTCcanmkehHKqr3DDweZrRbY1Ba+uSha1QRVmk9cQiN4IuXm0c7JDrQGWK07qbytjZ
zV+MSJMDlQG/i8i63bDcd/qpWNOZTC87unHAEBy6bBxh9XNaG718ByBk2kQT4o1oKV4MgySwkpPI
5X653BcEDSis3MMdE5tpzp/iIf/Sd0ff2WfTfOxausPgGAyiDHilfG4DOqeMGfQNlGPCdwnyWcxf
ZrV+2RlBgGHVvtYKwBAB7RvyT5mThg3EhsW/YVcmZraKv3y3NoIR49xMzYEBEsAdi1swtXGB3h4A
9dIOAfkq8UYqdb/oyxZnyTvkGW7ElgMj6uVH4p9RPywQs2crupl/hQY4AjJ08QB587T5m/v0n2oS
JXzPIS3TchzHdl0dSfGH9Q1jQ96ExfoZ66NySfvSJml4dNgodc172QwuR3VLjIpmt7hpaqgt6x57
boDWBm+0cf83b4k+1V+fHN9jYXelY9omPaY/vyVSJUo5pfOn0B0GJjic/Pj4F3s5jpGFoKr+0iWt
Q8lkkZtwKcL1eTShv/E/vxP5L55hxbHYsqBbuHTd9Obwh4vD5VaLaPrPSy3EGXxF7RPK2NjUyNIp
ivp3+FpIcqr3ajHb3VKxkLItBjB5EjSJpNuykr523vyZ5cuhZSAX4KPY6iUboAFt9OLBjPpHYvvU
jljbtx48/O87fxI5icbJVy7xpqy6FONoZQSJRWtr1a+eQ9hCRkPJwi1TitbdLjTvL6sdMlkf/QpZ
YFG+vnR/U8b6/3zHWMJjVYPfZJNXogNk/nhRWtedUyhS55CRz4ij45jHI8eaNiYLAinxQQD4oSUg
BrpmOc9grLJDQqbVroO1RldI2Sfo79e2gSPxcsWYo4IcguNp2OyCWG9wS4XYWhwUQocecOimjkEW
0P4ytabsPsoqto8+Zna+dgBLxttwJb1xKWFnAnv60tdtiSSWYGndTko1sEtluzF90sKTSLdlkoL1
ysx4lRjAeR/mO1HdXhYwr4E3mNT1U2vgwYLazOWm8bLJm9dwQQ9oGnxXg8pmB60eyDEjucbZe+Sk
7VOj29F+ZyFTSUIpB5Gw7t7CWbI4+L15M2txAFRiYzc1ZK7QGU0OhYuKwMqJjE3H50nO95dHvBjI
G798pjgxydZgPUDD6mwBvhJdGYEA1wvKpO+a//mGB9/0T8+ebfl8sBbLgqDJ/JfObgLe2asX/4Mw
S0oHvYW3awSdz2YWpquNPuIn63JjoNQMLu+jSZ/zeoTp3ZhcmpDvm2pz0rorQX+43liVeCBFkJks
N8M4pDDdRpZJof+4vAALJt1cA3LErPcRXTiZRvqWkdh+QO04T/WxkuoxW+dxK6LhGq54ciCB6mlx
E8RuamDjG9jTG1LY5BJnJ2aBn32PpTLsvTwQIr2zBHSMpEYTvfTmxh8G9rF8cq4Vms0Br8mJCNl9
Gw/kqwvsSShbQAGGDaFXPEqEgtl0XTL2MLs8LC5bn9MssGMtor7L5JnsynZroJzeLV2Cczb3btKc
7S9R15Bs4Z7mLNt5XbRHerwfCH9gms0kT3ueS5Iz12Me3Z8rxqsNcaz3ly9kkipwUkwfFsr1TUNX
ctstZLw5DWExcMQx0xCxcbmP44gqvZquJkgdWnmVAlIIGnPCBmFw9zYdKg2OH4dlqhTnERSc9Wgz
JDfIWbSQuFy+atT1K1O5p3ZZjilmdo511RXIdAgtA1CydryuzU6fSPktL3vsYOjfJ5rfhLNSGS58
/yg7ojykM9A05i6pQ+s1am/Mfvh2+Y5ZX7jcqK8jGb7PecItIN8AXRKBa4zXaNV9ZCe4EROMUrri
y5o23hqJ+WCky08kvsb2srpdXktv5qBnoTHFDL4Bm2AkpM4jV6A+dPFwX07LsC2z23rU1Quz+22c
fjpDC5yKZE50hNwXZd3e0I93N0nK40b2znmyJbWiIxmUr/GX7oxTfXQPl8eAGHdiqmfx7hrc3Clj
WkKH+Fzx31Q7Jm7132zMl+bqn1oZynZMR9AloE9lm3qa88dllnxTwELC/Ji/Fz0zhJX8UkTKBLyW
5GdsOqmgUGTS2yFCeLJC8z6u0LV1ivqQO+hsZVjAf7te5iHn3qdnwxyYooq7ck2dlFF8YQLtk2+X
R7rJ2azqdGSZNflgK8u6jtfhffKb9wjRMFINtrYQ7Taj84zZ7hzkTvi5MvQ81lLdlQZJPJd1N4zl
ieFIsRnj3MNcyIquC/rLFnf56C5bWCuZrw7T57pm/Hs72Vu9yuubiKQWrqxSjD4cDpHZyq1/eZVx
Z8QomyNbfPaXc0/ML5MvnR2YBicVQSFzBZ05tj+dSKy/b0EZueehgR3YtKxWJUVx2THuvZwnzIbA
W7feG4n8zhJ9k0V8yWU5/b/p599MPyW7yv//r3y47Uf/8ZfpZ/Grraryj7NP/R2/Z5/C/YdAbSUU
5ZbtwyTm3DT96vp//zf/H0xDueOFZbm+6bo6Ha2EsRb/+78J+x+m53NQ10WjZwldxf5Xct0/XIdH
VimfpiBVrqX+N6NPqtA/txg9WwjLEwRAOC5dZJ+D3Z+fSzN287lZrP3IHN6okVA1Tr7rJBoOy17Z
8/VhbN77azHspmR4DrNpX3Zyl1cW+qEZ0Vcsz8zw6bpVV66FDw/UCfN+t9jKumiCOMvxmQDURy9G
/51tprHlL9Swz4S90iNosE7nyNzcnuagbHGkMabVIY/5U+UpkGfwdCMkBIcpbr6bMvPQBJBd1UVP
haXXX1sGayHrW9tmUwsFQQdpRrJP9N6MESxqj1HXFB3jWp7qqX4kExDKhCQrJjN+DUb1zPg1O86V
tzVNRJ4hfGeKzOLbis2S0+F7NKUFpnWzOAw1XNyBTo7nE4s9s+H6MgFIXnzHikNMSIWcpKZVPDY+
2p0k3hfwVhGUlUefoFoGmFl+VGwJXu8Spa72ozy1QzYHoSPQmlYQQskmu0687wyXFhQZpBxrHA2x
7ETLNQ60jgrepwg8ECOBxBUbwCsMreUDhQfEpCAnZSJgD8NcyKAFPBC9/T5yTogD94k1IKRSwGwQ
0sNtLvj0sDV5xb3sIIoPFTTu1s2uPCw95Pndz+n6ixmdOhr4UtoXu6ngqSOCAz5TrGdVw+fIK6qk
xPtMpuV58ufHqO1fDUm1rOqVuQrxhb1Jt48oqpaEHPgm8rRAXaX6Gui65Y6zlbBR6FQf4th683LQ
GQJxDG6/ztyDCzt41vicW2VybZkmMWbjp1xsqPdawlhgLh1bFd2rON3ZSfJQSKt7iLTFp/c08m38
Ga3IzpkvbB16tYWKSP4dYc9xpbZ51XEPomhzk/eewplPxDgPMJYTAtMC+rBIson5ccofnNA6+ind
l1GjdKlcPgcwEnONuMzW8bdZzah06y/4gea5fItLamVGaH2QLg4lPhXaRGx0ITM/GIb6Fi7vjpQu
/0oAZt1XDU4H38sRwegRP5HzOwuoTmhJwm58zojR3F9bMx26tH2ei5i6ffRu1iX7SSkVgIuaeE8l
uiITdjspBjUDuqL8QPp3miLjioF2SeKf7OqTjIHsVu3Lyth+59J07932XPf9VTFUp97Oj7VtP8rW
iDeE4uj7ffR0fZGnEante6iHT30mUYpjA96FnensQiw3ERpROzN2Nfa9TdbMwLv1gBDkcWjc0Vnf
e8ucbqH+zduoE5IZ8MA16axjsoj+VBnpw+IygUaAeKS13e7TPhPgiUeOfNhzNmxv50qmL24YnVzR
Q1glHhNdsM1JinUilPfWGj12S33KPbkb4c4Hi8MB0ZYk3HnebbL0T7MXorBGitg7SOXC1CHmYYPY
3c2uOd8cxinaDKNhYitK1B7+2DfkquYh7iYFhB1Ty/hc+v2DZ/jlI+XVMS1sss2tCYG1BZm4JS+T
J8g6WcTdGpYNEa2dKNGeyUs6pG6zbgwSw6hdr2Km+5B17VNGxiHjpF+1TYLzmK707hsqrlopFlB+
R5mkgBnL8QiDxhqrOGgJdTlOhX32p3e/q+7F5N306UCzxzLMvT1ln6CG763aKSmNbP8bxl+5kwhr
v4U+Fp/1bRD6YICjE3/KlSEjTOoWnfFqvMNqMXyJZdy6PMWY6fkXpk8BuVigY4qbqE0szh7mcKhj
h9i7hA9zKqJsi1Mw2lUm/kIvXtgFotZ6Eja5fq1h9B+9nL4Bd6iuZUw+AOOLOXsWjed87zuuG5Qr
lqAhrhAngjfKaqUlAg84d9vbLkO9m834PdqraPVd8qRC2P3CS765aAlNOyYupRJQvUSb7e26qfBs
ZkfowyXrHDOR2STfzyuxtE6ZHG6qoiv3Ub6MD2X3NMfgBBRYbc5vCeGjnJSDwgOPWK35nQh5ihIQ
GBux9PaPfM1fsxGDfRFa1460zVtj+QzTzzirsne7bV6cOBVETJjZ1k+rQ+h2PNlkkyKrac6SwJkH
cO7uXQ4KkKZ1lN3nqXptDnSjC4RzsXsUk/8CkOrVNOofDIPUzjVbaFGcFMGQx/tU9sX9OCC1achW
PJaEgm99isQ7U5Q/DWN4XTrXvwgxD/ZSrxC4HlIpEdfB6+kbfed0jRu4ZvPdRjY4CKYgI/R1jPCP
wr/jyNIgjVU4GyrWGCr+m9YaNE3BKFH9dO2hVQeUn8wVmSN28jGbydSTrZeyMkKbjG+KFsUMKyjm
5lfcZeCXvF/eqvKtGxLLRaNA834irBO+oTe5tNt1s+1uPYsxATjEEHLZJkph7ssieiynfO+k4mdO
Ngbf8CVr8QgPID7otscSF49pi9EJpfNLOcYntTAV8H1GFUlN2lK7Xk88cqQ9BNrCSy6RHbSkDiA4
GEljZ01sKKa7Hl+Ya93JMtuL2fisYnCLTl68MGr52asfsQ0ymrjI7YyE14/drwxRrBsdzfZnNvvv
rZHABkXQfwK1/tgZ5tF1lp0Z4m8qfGWemqBR2m9L/hsWNRSRjneNfQ4dkmc8WgbQ0zqxTFzwxjmr
e7E3ilXCVK8ePLTU3oJBtCm5GHhk7np6XlUZEsxYRdi0oEBE+WcsR5KViOcO23zPgBheaHTrevee
X7v7LI9mTnvi1Dxm4GrDeDr3ZYusV2LBK9yzF6t9bkxPGFlZtd35u5kyTU/H+9IjstAsEU52GcSe
9Vsnh+8TbaMF36frj+ysWNzbCTtHnzWEBXHRGfTpsX1fByWa6JSVeTP60ZfdJyXMeBZTVoswyPLu
24jwGL82n5Gtpqe4QarUxc7dEFYB2M47gE13mc0taINybdTA/lF9iMohgaGlw97gQDB8gWAmrD8b
c+X0HZLBKMz+m8bwb8bKDfqWOhK1FzO90KIBICd89/xf3jFirBUyFib25b4a/TFwRHYm+6UoIe0u
T7JIznbKk9fXL341VDRg4LKP4hEHwSciAOPQPEwk6RyWHB4utEXuWsQTft19w5r4MtpderCjlCDG
7lUlIiZ6ytb5U9+yNfzly8nZkcf4HRoA6VdiOUY+wxgflQqREcgEvAbwxNDtltX5AXjrU1FnOB8V
exlgkjBi1dggiQ8D1cL+mZswxcPgAKvN8NwtWKT95hu6+fjomJJjMyyFkkFP52GwAIVKgVW9rWby
vW3Y2yM6VUy2UQ7HxQtwRM/1rZPw3Q9raUmDrTqCC7h7TIdBwxC9uTP+1aLhD+H+wDHK6LWCuipX
nD/VdsGiXc3feTQxg+c9YAUQRlNTbkXvjAfKpX6zQA4rouIuK9m44tT/Mbm3YvweaRg74xCU32ZB
X7F8yQzFvIJQHxR2kKawuTsUFUDWWFFFJM59Y3zKLEExwHrdFq6/M2tvDZqIs/LOKacPc+pLNFgF
GzFKKSd/M1L3Y0iZ4nu1ee7i6j4zW1Iaprzcu9cdEmImIaZWNnnbFp8rQSjzY+bm4aH0auAhhnHf
phBjsPaCKHbX9wGyFV7nCVrwct+yzUIGwENl51ft6FJS1OYTFvFtq+nOg9fcuUZhbaaImzpfmIWH
E9kjDaBSOyEa2sZ9JMi30KarbeuhQ28K/544Te7T8mTH5ECqFiSIQIXWRfKz5xoFarJ/zSReQv4x
MBHoRR13ryB0rZ/th2kQ30HjUwTPCXu4uE7p5PvZYbCd7zlb4BY5C3jg5ii8zLjOMZnlI/okY67h
3NAxO5glRXyzKVef5OVmfhkG86HqyUhOw/JHKmivIMwKcftxbJiLUy5IeJ0smAUJERkwcIh9MUEi
uNN0WCsKDT8f9ganXxIEp3wLZa4+MPhkV+0r4vvwoe4Z4f7KUuxoNrAxy068I5he7qHsPzg6r+XG
kSyIfhEi4M0rCYJeJOVbL4jWqFXwtoAC8PV7sA8zsRE7o1GTQJm8mSeTOpKe/t+I1/6mLZc2AM2o
Cv+1iGV6tNwhqnP6qzKvGE5d394LYd0YwaswWBQm+rX0dSrpPSjxHGYCfgH2p9v6FxlztUvlRK6i
ivNzIcR5RkvZmClrc1mIZ2JJJEL8lGppeZtHzpxmjAekIjPHgYKQNedy5o/Fv6XXLnDQ2GEHZnVZ
rPdEq8kDCOOT2ANBZrumeWWYTa4+/CuMsueKfimYTDKlgLiiXJINtHmaXulzHveqT8V26mNtU02s
dMs4RkXqFNsMhPQmT8YQdTXdMY+MzF6TIaa+L3O1uVWqZG+9YSmmUGjMrk0wPJjxv8zd/L6YfEGe
SMtIuxWuxwbujOc2x0Tvxu6FHOuuz0zv2WngAnVNwzxefsZF/+VMvo14dBmZsd57nYtWhQpAGEjH
uugPB4HrT/by2E7cMExhVM+DqfI92HO6dAIim6h9JwaLSNWzV4VCyK3fcjGQhFPu/AxAZF+ECcg9
QAqPqra7W7K+5QTKuKm3yTbw6k+c+4tMyZuPuKzZbLbaYgbhRIFC1cD54FkEnhx2cGcJFTanssXq
BB8xebeainw5iO7I062H7p8XeN3nuOTWj++S8zi5h4jzw0tRBTxkFQGJLC/qHT2FBB0bXC0xoKIT
qbQLNeOXulDlm5csq66AMxQZ+20oDt1ocLWGexTVlEgS1e6G49KNeZSn+qX3EzqxFpM4UM/jp7iK
Gb1J46R6lRbtqrGTvqAbBSFsroIpMlCv0Vh2nMG+HFu0OGBx1vKJgwpg26K57c5ynci+AnbRzZHS
hEsWzw0bTyawX51Qjc9p2j4j5sprVyhq8+Z3Y5q4FGX8OFLpj8kv39sxoSXLIW2TAQ8OtY6JbTXT
SZd2xceoNaj99Fnt1mB/TSj0SCJm3XXnQ5cUx2Lqb7OTiXMjc3IcKxK2E841QN6HO3QPrPatkWxO
JQNDEu+CPOOUb8cl/jN0KO5j/F4kxZ4jcLGjX/5eiyzBYQFEzicMEzvFF0SFWyJdnEf+Pq61J4kE
dli5GpNus+f7sbaPp3G+2R417PRustq8IKXEh0pkFKQ0BP1oPsSMJ4u9xqJnB8i+hKpgQRIgdYub
anJebp4baDj46Ks7J3Qs5WsY2rKtWz8vl8ymy7KjLbnrYaU6deg5FmSNWD8LBaQmk5E/kWvMq2gm
yhaWSavClA+I1q970KNRM/gLjsPc0tw7rq0pvDRt99/USg2mj/gJrH+9O4eqaI6T1zeHeGrZxYR5
GsVwtiCuU4PjVdH0qQKt29VAHc7SyS/Qyn5pqx/C0RnoayjZNeGr3PPSuOOxJPt4wlJLqynnwnA9
vWoG36zdvtd8H02GUc5df1k7o5OqjLr1oNyb43meFYUpFpM9b5bbMSe4Nv1RdntT3gpFwJNiWtNN
VyOsVYfIcdeHaFhj5PkdBxritLNyALr1f71CkKYb6i8MaYLr1JpsksBDADrva8WpQGbT2ajIJMe6
/T02w6lfuihvs59Gy57lmIETSfRTLvOo79a6VGoT2D+qv+ZWOjp9zU5+H6bxkJuswzFXEcPPzYg3
lf9fd/K9EUS6lf7zsDjuneCrUzzzA2la7soQ52KfMQBHUbE0b73WknILAHQ5E8cFnSkkl85iSAyk
93AETWXUnncivZTeZqt2d1azEikgzAvEwk2dsSXOE0c5H7SB4zKPS3zzZCqyzv40HU23WA71muzV
jG1CiVJNJfdbgfGOeBqZBqUVlzGV5RVXtvmgz8F4LPbbgoWUq7HcDmn7xZCFo3XX4Xay6qdSq/41
rXlPC0qREDxXbsF/ONiznQDSirkv18+9L0KjUiF5O/0hBD1AcWsjls6uh9NfcjZpPROKrsSKopHP
X4JzDBT/rQBoevAxJoVLYFnR1GnLblHd+mix/Aij/tuUNQNHPYlD9vE6RDA+FnWaH+zePZijN22z
ZniwdzonsB/xk5u38ZPRLrfCk+HkaUnEOnrszNKgybn72w7gJTXDEQfYkeygJhcySr71DY3fibIL
XCLlTi+BsbF75XsIG3wsdFJ3rajCgkh1m8wK6gBM+9amXrBC2yxV+u06y+fkcYkW+XhuBqJ8k5f+
+h08pAy7fZs426JNP4MS0g0GzeZAFPKppJFgz6QJKmjLQbIqCOLF8b+GHmNQzSSEOT/v/CHXd7CK
AFoBVpr7QsN/Si19XhLuHK2GelQQpSxBz4lHqKbFj7qFiPBdQi9CKt16GjJhHTdMnybrQJtiKDiv
ZyU0eC+D5tgt57LAGV3qQLb0pv2qXYaifUSnmxeJuL/VcPS2SoKKsdA0mEl6JyqXYDYI6FYDEaKW
+BGDqpnurbpk/aMRDV2SX1E4Pt5M8yoMhWOTkPBGy2MPO3L65MbFLTbSnQDMOjN+PfaqufkVrdPc
a6ogJtbQ/HRAUwzUowy6QJnDdKqmTzhhxzYtufVjeIjb1T3ncanZaVwiNBHvag2QfGceZdHD4wjS
AXuB8RHMLfzt4qfgLHuyxmQjDMG3X3Ab1wmfZtI7qBTshR4bLw7nKFP4ije6TU9A3NAOagNgQkqx
ZYytssx7mlZ6kKv2ZD8kSf4+G7Y2zKJbqXEhLGLO7fzXlotUWoKEpe2D+aInVrXtKa1MkvYxN2h5
flJf9bQ8WbOF0JUrPMVOwztQ4weD9vOncrqtP9hc18o28uMhOZBSo31yTL8yraujzFJXuyP8Wk/0
QCAOHHRwT9tpgpNevtDhA0EHKotfCW0HZKd94AM/s8ZtOCCOB5iit7zMFQkF+apX2rxVENY2Ctfj
7IB2XBlQSAAzMa3kpZf9N3iPX6uV/TETFwAPn3xJQ0/do+Dasa9TcQwsuJ+ucy/4l2CHunsN5Pe+
GmgugwGVczQ9wpkYw6AgZq11IBM4jJlTmEErfeDJ4n6VP2uMcpinOyDEu5sL4d5ipV1a+5DlOUEW
TTtmAaiPqtB5bjPqv7j4Ey9vLtKxxz3sbWfrnN2u+kGa4o5ge9GclzaiIp5l36C/teWOn9jdFMbB
MJIMqL7Sll9c9zhvSF6phLT4DuuWjdnW+5qCnjo0gBqIBZMOGoJa3sYy+MrLsdwEQF62YiwjPtkn
G20uHJrx6gjCoAQGcOM135WVcTCW3lfjIEl0aTvs7GWmDwaYTMCLwvk/PqmMdWxA421MrfsvMJcd
2O7nOskAJ1WS6Q+xgM00ZefO0X64G+GvXsbIGNlDgWEEUULEzOTkr4259eIl2FVdF8sLVxPwCMPr
QE+QJ4qfTJVZxGeG0mdCqy8PGZSQyPH1caNguL24ZfGwZXF1k6I4OqVWb/EpJFsw9BhAW7L802xz
cHFKd2P7DN907cNTxsQBv6UVSvyI8ZvPvzsPRXM2uckR4ZnJKtjluKeLpnsvx+JJa3r9XFg8hUB4
PqWLyadxAKhV1kzGth8fQ1oRLJyNh1/kENcWDhE+7T1kjXDY1v0Hjw4aeoftAfyDBVIh65hS595O
NGyrMRKjdoANKkLFtHvbMTjiuM6lVebTv5E+4O2U6G9yivqBvoXGp/oZTyVSsLS2c6CeDO9tZmnM
PfXwqxV7O62NtG3JBpUj5vaBgOMyrerFYkaiaue9y1APZ+oIpVl/VWbOUL3DGhkH5UtMyxSUao+y
WJNqy6Tibasb7wI4MNQ1nvFJJE+UyT2Rx0kvjhO/c50kC0ThDq4ffJ9ZZ2/ytAJYpx7I0w0/Y/bC
ofKns1kgOcbFeLQHNtSAt33Tz+uWJtFKx3a9I+k/eMbbaGzGfT1hDKXWD99WplEll/9ga072xFr/
ERE/u3yblJMjB9Y1Yo9YCiwPYqZfobsWsl+LD01sIjOT1xFSVsaLq4KOFpx2AHPCCy6x1LdWCqFq
4nDotpSZ2cMQRz6+K/QrqgNZzLAUvcUzq8OkjR6wpH48tPPYc9kulu2a58NTq/P+bWLP/nB95iNp
psA1mcC9fk2lQ2nS6KR3gxym3sHMPeRwwwFB4N6tTodr5mjbbmxRXhb7i1LTFg0P92wa/L8JItn6
ntFsdI+/LOy1bjBTcMiEq6eoymc1m2pb/1iRCbqxI3SK/wT5/NBp/2nOiD8iyZMDyW+4LbNr8Ec3
XASjPFq0IYiscTXEmpYX2hWXdt2hOgJEyzVLtH3iln+AIYXLQgGsrNgKfaITs8M/x7j3D3h8jYNZ
W0StNvKHQaXUyTw8PBO1EdOMy5XbgeLjUGELgeRjips6rFW7Gw2/Pg7BnVyqeXDn9Bx7y1OSrlHQ
3CsjPMz0uNaATyu6t9DL1rkcTFIYJSNtX552AQ9ahNUQNCEoJccbXjz45GOVfmAHLHZ2xyfiiGqn
7GEnew7n0G+qs5/J/QhpcYsidCXPSMFbIssdnbRaaNuoGr45fVTSqY8GtqSwr+1HCvXKDPxks3gF
Gi+TpATWaBZoMVXl1FdpSjK37H7rFMB5lvNpKK8Jq9ZIr8LDh0cIJvGI3fQltm6ta7Dz+tNPqud3
ieELmQWUYB1TNTGxRRaYGAlPvsxloMJxnbp3PMkHbkN7wLpRj6sR9j1SN1EVpphDoIegxcvNFHAY
8AnHwNnyL4R4nPFReAutSaN2cd1y2HvuaFDKfDB7vTuWQwLQjGiFoJmRk1J/4LY3MRLTPkeyqoKO
d7iJS0oxDACnZUGZBHJC06ji6jQBcFOl+1qR3EvAHMJPVILPGNdbkh/8qn5DzC22MkY/aiFG+yNu
WwtatTlNoK3Kd3YZj/8WuBh/QNzUp+qn9h0VJXEDo45vkT9Dsm1WWENMDC53Ar5XO/Jxd+wM9Kyl
EvqGgVp7aF3KatEWiM8Nfnnwu3Hvyj8ZtRelGY9XrTx6Cjdwk7rkrzGPZ7k855pFxKJPkl3Q4wqN
rfw+9gu4HOrDGHAmx1YZB9jO3M3KstvHxkzZH7TPRdpLWNe0w3s9YyPG56fWcrQdRkVaPAeaQ4xP
zLviMJrriXs4Q18swq6f8sMcDJ9jEMmGP9GYelQxce6kw9zZ00v2PnbFP7eE02vYjQeVllIo1Eyl
S52Vuz7nHVs12uFnNryU9eIcmrllCisqriHgM0XbHJOmZL7LuL/Q746H3mXlkkS55tQcepEPIeym
eERcf6+jzPHNJjRHmwwaGHv9UY1RHpBLN0OmYRlJFKk7xVe3euXKr9j2XmY7OdhOSg/JrTY4pVRp
1DRDaMzdaejNE0p6qPmnAoAR+jTy5qh4Jjgqlg0AWu/L7rjQBpFbnpitebWC6oZMkALObBSTT2Sf
MLG0zzw2Vllh+TQxltcQbPHHPzN3TighUG/mYn8mLk+L4CQ9CPdKTJU9ZfivVMs3HTboMab9OrTE
wC1R/k5lEQ3Un60qaz94T3bz0xJ94m6kTkHA1AWp5wN1c9sTigxql0UbpmnsNT6DyuXM7IX3nZNG
ARNY1xCDi8f6xfSsPWj/fznVPPCNHKHCHNaxZVrC5bNLaoST4I4Yvw1mCFpZxqZVeHQxznerlIBJ
s/nEG/FuGM8dLgb3HWdGy6CbcKiVJJE+XekQfHZF/ZZK71Kl6pmyPnwfdCvX/TOHPXAJA37QoHlm
2/pNFdwq2oJeYvldi2Cb6P/E/IoSQYI+AX7Xp/ZT3p6dgKAii5ihYwDZM9XKYaQPNReB5BV9Ztia
ggIJKpRYt5EnivglE/yPtsHPm8RMVkp9IPBmjhdZ0C+n5L1qzGM/Zd8OzDFu3PBpyvilnuXeKBCW
vUnLtiD4H37+MresY5oTE2RQnHkShASta9vdMLnBOof88q0UXdo7dS0TFCvhBupDrIRtsyTUX8m4
T0PyXprn/Kdm57krtHYnHZflhitnRP/hmDos+LBrTZfHLHPLuzUn2yWnZFzI4DMpl/fU0Q6JOX2l
unHqe0R2kI5OiDt3VV/wmOe5E7WpP+zMjjLCTj9ynuXbHIovfvBXPdufeC84Wcsny5N3fUbj7u3i
Cd7RGm+HCXCereE2WlDTIXBw4R5ocFa/aGuvvHwM3gas74E6Ukj4qZXanW46Q09mVmTUxvi3TzR9
24/duZ39W+Kmz0SRv/yunDkN8kYkOYnJJeHo5ee/qa0fu+I5sTl3iqH8klhHijH50/rg5ATBzMGN
DC3pQIcqABZLwkbHedpZ60AoI9qxjeFk5Q000MmdFQZvcQ5ucLrWGZMv0TgXDN8cxWzwZQCsdlRW
btZPxPY+YXn97csFBkS57DrXpNltNK/DiBWB5BmmGd5J3cCBXpQPLN4eUzmdncD8cTlzUJdIGbxF
WZ1BHpTJNQzimPEq9zHOWDsTJW+rd0G30wI2EmPUxKYf5re+SF6NGgkcojLDVUsHOMTeusiRXlJu
gllwN6i42sl5uMi6/Mhc+ltWLm25aHeO4yHeQIcVxkk2g2RpmuI/4JbewHetc9eOpar57Sx5ZK2D
O+hwkaAjvYnje+54aOMOp5FCsB1ShSNr7b/2Wnt11MmyRX/xmP7xLm3MVuJ716pbPRvGrh/6i283
X6aDyddd/J9YSFBGGgn5hhXbI4nar9rdAt6urn9h/d0IHxyNdrgNGo25+mK8z9WIp9paQ6ApEzX2
olBaLR2HefwU1OVr7Vb9rTDnY9Kz2y0GR1O/u/OVMPqgsrxHPES7n9Gd3fGa9H29TjvPFHN9Zfwc
UApMUmQVvLPpuggoL2JQqIc1ZSoDnNzUvHCXZyoScPen+0j2y3SN2UVEHH9WXs1GrPS/gZqfaIpI
wzgvOMQATTk0k3bgNEhl7DRAJVbi3PX+TLOLT2LCoMcmySJKWN09WgJNB5Q8NQP+wP5atiBpDR8L
R0Hb2KqtT+0P6uoY9mrmde3Sb3MSjLRpUCgVJAV+X+oBEN3p0vl0rPTDGzBHFWaCG+nvssyXSYfC
nYqUagOoiALsoCvZO1wLVQWI4ZZ2zrMr5+8gToFGmvp/IiCh5LuziGLPfS07nWjOQJHSEnyRIYVc
OMh+8zqamRd11bG1l2OFYuM7+Uu1pMlRa5srbp06AleI5EvVh8EtMMDxXwq3iPrKuXklEQOBbWRj
u/Kv1XPMSTw+uvVn4V3rWmyaazysFm2/R9NlMoGEOGh2xLGZdFea+jujr7nrzVcHoXhbUop8jPGx
IezEPiuFlpcPofCE9eT/mbya/zVJ/QO4ssow/VO9wutUO1vaKf62BukWtyVVrNfPI7VWhZF3r47Z
ROWQf3Up/MtyCf76vNdGMljR2Du/RQESzW0/9Fp/c0V8miqslKSSiwt+Ak5omngLsvrFrmA+ENkh
1GNncGoL61sJcWePe7O4yrDZJpLTwRj6Md86JM0hCiChsrKvpiPBpMI6D5JTRefcYYLzNrJUmlof
BjOJJs/HZZ/hAs1rLotSS/ajkzAXtmF6ruqSliiAxvGDnrdtztYigBpEhkT/WoOtQ0lza0OtDF44
FBQMV5auYd9fCjBi+nHR9W8miN/pAnl2NnRxdtLkHXK0QU/yTN0VAwWYY61x7Y3+QBbrm1T8sgfy
KbfUEB0M4P3vHho34/LV8f40+TE0l3J4y/SauiNjTLUjrwYtbXS7du2fZk6QSQd6R2ud3ZwrUlNA
nyNO9VxUScJGb/5Ua5VlKWfz1JCC3BEH/Mm0bG+79Jz7g/jXlIq0Ujn86sS7LWAFkR2YOASJj/+/
5NHFSIN3KCOnX/E1qzDxdf/KJLgMC92uwybQ9zC+i0OJcISyTDgl9e/C9DlqrX+rPSCvQz9jinFf
JfpQjYISFfbMDji35RHI5r1jwAxaAtSk3rqnpBRHj0jOYvhYD3N48x034GxsTLDV5qfr98aBkZCQ
vrguQDCuRrPokbN2pzqdcSu7Z69lJKW522DaNoroGuaeOcwC/z8mK2+G4BDmN2GaaP61KpvgOndL
cNW78tGDm9tAYmWwhZco8SftpEn9SJuy2gFchi3ctwyOC+PAA62Du+9/O3+5m/FZIFh5XfPWollv
S8JyVfc2+vnD6/viYNvzV20ACu0od0Mn6EU0qW+gyjPPDpCEuIAVmnry4plPufA+nTS4x9kQIs+f
LEtA+ZHXtLLCElsoXiXC4BCcgABSlvjJp3BpdYIHxnCyuHdzOfz2e8JOBRBidwF0HCjtd/ZdCL/Y
B9WExVAoCMI9HX1bUzLTbERouoRZbf4GU+A30I0fLR3XdE0d87A1f/KMxG7mu9+wHbFukMCWdfzm
DxS00rQtXAYcfu35vPM0uI+6PMInINALu9PkmjTSIan1e38iMoHfIUzqzInqeOd64AMG17o+6Nt4
9DjVxWDwK/hJhF+OIwWU/7ZYrRAYtaPR7V+7eHmAPGY4q9BTGo1TSTG+tmL8WTSA4NSWQOk1UeDW
koYiewG5TIIKmXnIjhriKNRS5zcN1BUKbrfxKu+RBAGFYN6T4e9tY9cF09n2OMwbGsXxKxVPdDhf
42TE1+A/dUSCh2osdiRjPAzl3N2tOMwFvDHzNed4BgUrXiWFT9z0WByPEHrgQCTzGdKotXmHNf9G
IIujYM/4tDGC58brnzPMYYOVPmHUvA0LUdjWih9Cmp+g38FsLqOxzYAVpzET2CKez3HQUXasXadA
vsUFmhoXUhMZKn6Y7vCWEDfbVXGycWWmrf6wk9K+Y9XvMUvWYIiL/tBDu5RF95WuDYDMV2cc1CJl
8cs4ZMpA8fpwgdBa+NRT/OK4/WecFsA+wBLW8WcRm7uuIR5FRVeccyMH2VlsG8wUabMQFPU2c8zc
xva42A8Y9HbwFUNzxlhnYUb2DN50rzA+2+k8csQCGfOZrvbsetmJ4WHCGg1dnRl/y1iwbI5lpm6p
X+N0MR+O0N7QpdzTVKZPuRJbS0rEBds3dw6UyLzGrcwGofXpf75i0AlqiE2Eg3xha+SnSZ1tyyr4
tclvySb4wfifXXWqKVLK4EeNUUpTsca7808Crgclrj+kVI5ZJ1r2uEEQdtqSdWJyBuhSH9QbXVhq
i7j4pWuMxq2TZcafaSV/BY4aLAPnmiA8+r516BsX5NvYnfrEbw7aTDBIF9qftH8dBvMuwe/hR6d1
l+ce5QjdVZ9ZZLi/cewonfKbluh6ByXmSG7D3WnohBtQFHc7Nw1Gu/l5nIsr6Jxkjwf4iTq6FmL2
hiznJV44w5k9xaLkelu6iOL9aBdnPa5hi5QUWkBfcDaJDs0gcK1gTywZfYxqgE3NSDzFbH+izOzN
xHoLoIG5UFwdwf59rJzdPP6adXMOK9cm4+Dov04C5ghoghxtOCx472KvB9+Mb4b+omr9rm5A9MKU
3rd7/ZMxgLqM3RMJQ+qmnPkz0LOWg5/9rZuI47VbE9+wn52xeQ7a5qMqM/usSgc69OjyUjC12iKg
B5FKqS5oPI8Htyy5jZNjCy0T1S+OIZ+MhdxYLdffsUYGYJNRuzkzq9BPnZV4J3858mFMy4clipti
ZEf37qnlHGinpURnQAhRdFBOgsdMGDLbe/GHXmIZsOCL4BuZonKh96WLCwzMAe1oqyyjS351Cn9M
f+BWCrCMxz2jQKBcjkNdeZE/aNo56RLoxpW8JIZBSVQJbdfqklerwaAEpwmGNw6y/UCpEcqlzo01
9nZyaOaQt/LLF87edeDF6lxbBVimtf+6ulZG/gEkodmOqfr1R4NOO8PdcAsndSlRhX24aPkigay0
eB+nQLwvpe4TYGjvquwRzSQOtKSqQ8IbcGQHQDylnZ4qZP+R68U27QPFgpLRAjZ6zwofYMCM36b7
DomVlDrO22QiMGogj1EfV4OSMplFFiqUpUb5nqJSVDyIP5T7xZM/o4LfKwfjS9jqW6Wmh+YhsbCQ
K5eILpYmv3HT32QjLm5h/c0HZ9pNWIC2Oi6/KdXdU1b60Wxmn2LsfkrX+vS9miZteMlYzjGbO/eZ
vhruQ/TpwCQnvU9yavkY8wZ8K9aLofM/qxQpP0u4V6v83bEdfIFN91Y5MLMDojA9Ct/J6qqXsusp
z6AGKR+SP3y+zkb3aYb8/z+YuThJBf0b9Lmuvuca7+B66hSMtEKkrENpePAN5uWk+8szd3QTzB1M
c0e/DL7ph75uPGFFLvncO1iGQXPSWv8M37bcC5c+uXzE3qf7FGqz27W+vWvw4W26ih57Ewy784ZJ
esA+9MfLUYybqY3UhYrq/pJ7Db64BkKAMrnDGUlAHrPQdklv/xcE495yC7WJYx4Lyj/5DZPgg0a3
ncyJkMvYpYxByn1nQh/LnTd7oMLCSYx8S/ItxFsrLvB3OEdT2w4x3UE/awPukGtdYxkz43C0L6Nx
mtBCm98OVnuOp+w5p3rrUovkH8aRv3VtfQ6Bi8a3IYkhriTjXyeqCiNkb5fdub1MQcWazQOycVlT
2Yg6MXj7kdq5NfFcauO3qnA4es38QQqNAAiclh3R4S2NtsR6QNGDkiGVVRTJDszJAnrE4VZtww7H
NkkLjKREKi6eO2NBqy8IiLVBADhkwNagWhoSiJs0ECWbE5gIcamrkV8W/aHjhxaYyEKQixsuXPMF
V+VWaely6PgEDdHNB+lht1eYT/BfKQox9ex5aJCw/rjAlC92yQy/1fij24751zZBJqeI2r40wgqa
28al5WmL9sdoKlidYCwEWJRQwbJC3xTS2wyegBptewQGHOlvRd6zUMpQyzN1tmbQB96Q7zDd/ct6
cTIpaT261Z+E9NqTA31gqLIngrDOPii5b3IIMI7Gr6iNK452nl9dGY9WeB16Gxnc2Esip2djtwa2
P2UkmM+ndf7Z5dldVh4CIA6Munn4tN6TtJHPS11fB1fRvqvXezR/eayY6ctrILJ9N2rvVm+9pws9
1JrwCdqOu8Zfqp3rUlo3LWm/517Q4krv7qTS4lAb/XNFj8kuwQlYPOPaBlsY+ZVW4vY1uMMjzHRE
qVJciG72OqY9e+NMBcD0VtuWjNg3Puaz45U/HlWXGyblVRjo7oiaA5wrEWnoDjRumNSsYOpLsffE
VBg4bcLLYT+77rWrm0tTEX5k6eZ+MPCwOBOFRkbdERvkp5WWT7KNOTumrRjklM1D5hIhSPR2RiiE
eFYjSjYsjpgjELh5Y/Hi3zpwT8cqKJ4zb9ixmX7pg7EZR/pP0pSRWzfE16VW93Ievy3HfXez4Qtq
aMvQfLiP/m6hr3aw0Vcnj+ClMTU3b6APWNAv1WgxTOwKxqrdHjBHeltLdzE3j/6nlU8cKqsXA+Qf
mQv/pa0KUpoqByoNucyokq8mqEVUFvazSoqTNtY/NOS8dECPsGydNC0FYVbw6s5Y0DKB5q7Js1Jq
orUTSaNGYAsq1mlSqnwt2fconNU1qK83qCZKBedfjcuFVP1xFuwgmV9lp1ENTUiv2llzJ+PoMtXf
JLZ9z0h3sjF5r7mHQajD70aX8Gaq0P4pjCDBVzshZRR4LPsUw1c12TjL/rocSwkF5GVI0BzmDRsN
rT//WsNx96bn8lR5Y2Rb2I/hAjyZTbxyy9jsBWM6yq7r4yL8F8q2OFQW8sedENKczAz9Ets1UReH
BpXylXKGvWjbN8aa425EXaSCbgkJJ1H14hEQYrkrI6oo/mhqSZmC/xqq+QUTCbn4ZfAdbz/HC1QH
6R+MES/waCTu1quzm1z27N1Mr7JbqtQCT366Ksve5ZDdtkWiEjrOvCiXWF2gNVywwzub1fCo2u6v
W/p/myTGHx1nbybvRsmzjD7LwVuufBjLfdIt1W/9xsRVweITB2yKXBrz1FQ7E0NvF/+zh5KOOYuL
3sA32Gs3he0gsLJ9HsTzE2og2U08x7sqoKVYQ9utZM4EiZl+MPtgxpgcL2UsD5rTPLueV+/WsVXY
1PaLNxKY1Bb72+ZNj+amfBo6PEvGon/NeM1D+jGYedVn7r1fFdP+ca7XEvr1CjnZp3Qw/vooUVcK
yENliYlRoUZDM4oP/pdgSG1sV/pEc3txxRiXbuRQzJDywGcmq3M5g2enmVNNGbvY+bH5aTTyzTc6
lHDG32CTPwg8wXCAvkSvAe7sng1gaaSkgoMeb4oPbuWKJapk3+yhRjQObVPCX1+AvoJ8bOHWhgC5
bdDVCYWsQDuCjQDB6CAwXPqwvNDh6IWFmum1gzneDioqnq3JvGuCwrvct4Brxe0+T+ed3atvG2cb
U18kh6SvD1mjrTd3kLeJoo9hii0IpzqnGH07qTZ5ytOE5mjaj7eOMJ+NR9ayjmAd/67iYTfIEeAp
5nLcGJhuksvor3gCJTiwD3K/TRLeoXmZ/to1xZ9G7O+U9uC6S5dbrXymndRADpQq9gVjvmIm2e2J
7KyY3OyyMaB9YxXj+7yiw7X+BHtNabYlr41PmmvhULyVQJnTvDvNOCIJYtFsR6b2JU8vSwxGZzCA
2WSzh+KAKW4b+2sLan2Z/A7GPkeSiMsG49lHUxV32+8Jd7gw2br+qce7ixmAe5aXHZNgDjat0s+L
o1SkarOj/S2ed5Yza8RUk2NMNewmSAEEqbLYObRg3iDR19khFp62bdPJ+R9757EcObJm6VcZ6z2u
weHuEIvehFYMiiAjmdzAqBJaazx9f5E107dudU+XzX42NJZlJTMYATh+cc53iA6fuzNaewJxTQLu
IBreuWEtN0Vnfc/VZB+Cnk2KbwoYdZWzY5u+xr9nbqssYBGJtRtXyqsstXt00fgshel7qzgjJEsE
42pg5oX2R1IaYO0ED8mJhcOWujvatp2Fujj+0Ztxs7ScWx4GE1o/erVJjFzOPGeYmj21mKyzkeF1
lAc94iCs+JJNH326C2FTtz97h8dS7DeHzHPe28a50ovDPbfzXxUmCTzXapmBzURroe78rv1l51V8
7OD/5ba5J8EpZfKq1FbU9aoZuUqmZADBhWllSvqH3pj1ujEMsct6TCSi6+5z25cMhOmPeZqQ1BXP
PsoYsWrB7KEzrdY17wA62XNsVth7B+6cxJo1+SLuvtfMf1sk/CuGgTewGp/lbCJYhKXNnZKhuEAo
kPcwZKKKILvebpluBAc1qVPMrq72ST7JGbqtw7TKGC3xRQ8j0fI63Dux/u7DEoUy4qoUXvwOTHd4
pLnleZKZzkLM8lokMXtsm6fKHDTcwbN9amI9rDDIX8h2+WUzSkZMmT2X8qcaqL7GypSbQLHaz6oG
uJ2gMpyyeEmeKCxukX4FU7Wpxc1T0TbeRswoqGbHydaqUs4WjRm/68xiyPS5sxPPjTGyEUjE5qVZ
JdO4MYPh2qmQV2elyb5InQiTS4MSoNUPdm9Pmz72Pg1c4SQlIowgpVujhk0/CAgGL+cUDJp8sQlb
kj2nAZmccpW5BVu18G2rWwe3WBx85/0FaP7hF9GbPMP5v5wCqRESrY9KlWu3eraczluYigaS3v4t
GaZfyN4ZwKX4rAx63LM9AdQ13ZILL0rTpRL6Z9ClX3OI+T7PxVtFqJCbxCMDYp66Ub9IWrQ6ZTzf
iUHcm+oJNH+4KtpkXgWFtZmCSK/1gQGX2FYmVRjQs3dXVh+J4QbroUaVPtuHbpD3Y4AvBYGXXqMZ
B3evb24uab/lqbPjIj8WY5UftIKTb0QNTkurXyfDTI5wJpt15yJ4ackkhYWxtosKMhZCiHiOky2i
ApKdff/ei4zDSA7o2plJEyBQ0U0MJMwl6o8frR6RGGoD3/7M3dY4J69FES1mhIl2lH3ZQfPENBg9
SsLnNjD9CMwSidUpCQAhJI51LI3kGdXrK6m0CMjqAB9/wYCwoFtZGpySXWQS7WHcxQOWYd5tGm8I
Fras+m0oWdBoR55Hi39ziMpXs+fRPqbl5vZGtRw2NN8veuyPeQDYg7+ULGyTAMNZi2pZhqBQMRA8
1x1RCaqh2MYxvXRHPByiieoVXHkKPMyaHX7rwrWGJRYPgFFm2W3H1vssvOrLEWjyKgkYSkb9Ktf+
U+4Tqm7X/nNO+MdpABDfkkIoob1WIr2iLGBeKvQ+t8b2EKMocRJhHB0ruuSgjyaeXJ3Ienpk9wh3
YMn66GBXU8JkRYGccuw739sLcGRRMAVkaBXHyqVeJFuXxiHJ38zA+yInU7PJ6jukQGippmC+wMfH
NutnLkSDTV0G+WHG97QYkrcAwnee8hRM6vjFU9nRqRDiTB1K39llHYumgsJrbDEPmpA4aEpWc53d
mbQ+I2owUZeE6aHqCl3k8aTRZ3XGzNhtejhPw3Ywym0R4xmWdjQvxzq7r5zqy8oxNUALgt3VJ9vJ
0ebOiYpmWRFKuowNrlfS7sDchjDPqnnqAK1V6XFm+96iXXQLOW+C4a6Hbcfus9wpMeod7RXJw/3O
727ZyChN9BD8sm0svY3FB0oU1zU3oY1OY42SwyevlKFhskacjUs5FJtuiI2NzxWujOnBxoSTGIzs
R/tK4YqtTF8dr1S0s8wfe3b9hCvzBlRwIStRqXNX4b+3J7kLQB0x7LY2WT7H28C0bnwy5kudz9zV
I/NpaQ17t7SvcZg+6kPnc+XklnlKnQMnCObe8hAwS7oEbY3fMsGM0Y0V4XmkaPjZifdsU1eoBMwo
Zg7Yr+mPEdsbYQjVj2F1MPVveT/vTF+lvEUIjqzkRaKSRmW2HfoBf3A0szFPJcdUZt53re2gkvZe
uHOji2ptAwXEjP8MM1IwhSWCaPGcsZ1bAsz+aARKnuwlSDCawNheDQEu0B7WWu/pDy9kApKsHGeE
a5p+oI5apKL6FUBMXzT2eBGldxga+DdoJinDoTyQEpcvx4TDNpNYqv0IS1IUoY5GDTa0wBdcLXcZ
FkaU6sPOihwGnajREdezF4uxAFiWvVT2dG396JfO1RUOzUnGhcvuey7JxLA3s6QyVEF/NNpkNYXY
iKf2nXHGcN+Us9jlFPQmv8BDSNEJBaBDGx24kGLkqnU8cyfdR9uKmUYl5q9xdHb1TD6o4RPXVcfD
Kyi5cme29SPzAlJsi+jOnsx0F0lvRTYAXZk5nVq/2Bc++R55zd68cWeQa6PY4lekBeC5sRBZ6p15
XHorg1ApEM/q3ok5CQsG/suxgMIdvgVNvyEqqN6D3wIuJ6JNnUm5UmK+d2sUnQ1cNEzYGIORYlSo
WEBm8CDoMpvl98jJyTnXYrJaKqbWu6BiOGk1oXUs9Eeu0L9Aftg4qBIOTaXIBdb1IQrW4FKs7TQm
97cRaqYbvU0mQPnItoZpKGNmEo19ZA3j8MReqAF1Q1AGwQWLMbIhUyQ/Q6ZEpSnuvDhmeIiwUimL
se5QPpSee01FT0Ef7sd5uDDEI39laA6JcXUM+UKWFCaAX5E1IuGhYM/Tap/drNuFfU/08GFEDG80
1gMf9TuBtczjgalURIszqUoR+VceqA91S9CMP6YAXHuOnIGag17PazAoisHdGOWIjLpy4iO6H/6w
Ywkpwv7dY2jXGtwCET/Am3+HWHshwnRCzbtxAB0yZutKMXRHU3lDuLn4KNuWih7kOzS46ctO3qq2
vIx4+p9AA0nG8ZAiSHrjgmX27FdTsxkGhSnVNF91nT6kNa1gTvW+MQ3Ir7OfRStl04gWoWWscXVF
a4HZZAa/nrHAX2YeoyXHGn2UcshR6vE5Dtm4z3p7u/naMVo5CTwVLEIICXazF2ynVm2SfjoE1Pvc
x5PbDthe2VAJQEBDMz8kE51mMzA2wSE9LKys4eAnuzvtgpeZ3C2wAhNO85AzL3d7VgrmbW1l9uFm
fRnkiGyYG6OV4YjoHJ6veUu0cUoqSlM1b2UQvUpGLnkiNq25u50O+Rw+dYpPJoV+B2kO3ISbf2H7
BB0R48KJNaHDiWmP7JBwbBoIpIOGAStFN5/UrvATVrhi8o866zYZpYlJ1UPtHz5lckImz+UvhuFC
GZsvqgxzZLesBTkYAG5ylsCAscLpk/jwreMSzjpbN1v8nDwHXViifK1fXeGsML6eLfg3Y5q8RPTC
YQ9+BJfrzNuKmBaQCR7rbRuqZ2fkn+lx0o+q3RCmeczLbMuD2FhNmY0bpSOmb2D9r6GIO2H05fTF
S6zsX/VofMe3sfpIAXwsTJPjsIqbUzETVpz1LSqlwkWdayKqTaY7r6OP5URD8wO0ocqNe2QCzXrQ
VwwU+zpAwtaZfAyuJMfeoxW0ceQzrQ6AXDqig18V6mvwM3emTVSVr7NXbO2GgdHcSmPl9k35EIvW
hoXqIdDyok1BhNCjLOetKK147WiO3drwT4HR3M8ipIec2cB2NPsL5LeMMOe1tqo1YiUmxkNQ7Ew6
P03PvtD2Ual3yyl/QhdFz2owvEn6beWFP7IYaZM0kzXr7ysoW0TN1IkjpHPDAWhfvcUB4UShvMZ8
CmOkaPAYRy5p/bjDq2vM4pAhBA7+jPpuCGjLh07jgRDhM7bdteh6RSndV1tHopUbJ0RHZilWSfXY
dOahM0x/Q96zWEojbKGwtx+hLzjxkA0NzAT3tmYx0KXcQIaDDMMM7+Yc+2nvwNKdAppH0XTuVkgG
i5E9xIckrbnxGNS3HK+pzLlzEhK5OkeRitrp6MGtIyQCVCA905AlBi7S2FE2r9zKdR+KRloMsvBr
OHTtTlnRM+q6AE5lLgvlvEusbd/IFzd8xMQ8xlz7UzK+u60stlYEzU1KYlz6GCP+bcvhsP/ZDnD5
D1Y2PI3CwGZVwActOqy1fj+d0rhmvoFHiA7RhnUUoR8nQT75sKboSU0V4+kO1F3LYJGDdVM1rBVj
drxecn+rqxG1fo8hAhCbx6iIsZgRx0klCkcSlZZ7kyq2L1Gg3rQRQTdID9mQ7MIpwhfXOixbJGZc
HrKg7H6arMPZz7OsUClZEz7iAYHppKN/oUxAy1+xqGIA7F9Ki6o8MwJvX/K5NIrsSs6ZzeTn/SGx
UVf4akYHdPsmHdTqthEAVDC+jLVLUmRJv4r799G8LYT4EHfOzDyqTMPuUEbj2vJS3oeSMsmOgurQ
UPQ5NmDSifL4TMztNTciCOsxhv0DZFYMKomh1mYs79s8mhfsZ3E3q4/KMT5tv+LnFfoK1wuZeoyq
DLNUJmz3LCa2U11w34RTguq3egZEwplm82t6pDYwrveJkZwm0m9TWmCbMEIVt/gii7BG/XisLWTJ
dQEQThfsXAzt/CoV7Z9b4q+f8x92b+3rKGTE4bb9Nurjh8BnpTZkuCGVlmcaWVg8aMGQlCJURnH+
WrolPaRnZOzuxxx5C9IbnvHIoeJ9NrEny4tflkOpOkmY7Vnv3plzekuML8jnHKxFXY4Pnfo0Qxo7
Z1BbNq7sjvyWpApKst5kEACxeRmwK2eMqfv43igZCKr5pPzxkrRsVcYsPrVKpetCPJREnnLJcaqa
2rwarhkBhUejNg4vXtCvRyM8j6N9mqXON6yC0KLFF3cKEVjiYYEAjbwhKhTT9o6HGTP1ZEkPEUcI
1YyawRyBxvnixRQoSfCWmEsCxN8DKAa8PTHOMo/Y0HFACQd9gEdRVnuczRBVSpAJOd6ytT/fIkEt
hDATgvxoLpMVwxiUHSzZZn/YmuY4LMiFxe80TvFCanIT+lztNG6V7Ww5536gLXAKERGwkg+HWqpH
10D21fnyzkNCe9G10itGquOqjAAHW0Nfbpr2ttp3SrbGts+MN2Fnb6jovrUbfayQSUYWIh3lQ4GT
BNo9zhIq7hzEWKnaiaoTAiYjFmZsTv7RNLOCt1S6p5jj4jEsBnAUo/HQ1ONr72LCEwa4to6TEgWB
dfTdTJymOUSe7yPWIEKApy/U5Cg3gDfaA/Bx1fssBKIm3zpTjfQWue5P3ymQNdRFg7ApsHchyRrs
mGZ8EU21F6CLspXThb+IE0+w9iDizBWwqqkUpzKK5cvUpwDUMMgz1JL7uSUpYYpyvfQjeCDp3Jxl
MZL1W8qnENbwVZjjwrIrgMbSPtiBnd0ZsfduxDg+qOVgU9auuRC2jwhuiFtQtD3+XpH9isxhZxQY
YzsyqrcepprFrGD4Rs0YxduU2eHoOOkKBYb1oidxHapUjLfERKpCYDgXSOzpnjEzk8p250lCTwOD
0bbtt+FdHNTUnEG41o5R/gwJ1DZmwhTYPaid6vuHeugSvgl/GpBCEMciczZq/5RXXrtKmqb6KCi7
KW5F65v3CirE42jb0DmGhmxmynGWDSrpNxXuDOgjBh+JKKiVbvFdvBqOZrw5tIaM5BYAdnKgzBYH
epbnx36WR2tK7F3ckuRL2MxD6Rbuk6n85hzFam3llmCxGjFjlwSelCFS4QErzUGmxXuL3OoxRwuB
w7O6RwD7ScAI/J6wpQ93reo+4vmzRELVrwCvYZOS85oZarDHiOetWgQEe907H53hBA8hQEESmHKT
PIMStV+u1lEQCgZEfLkpe6c6PjqYoJb08d6Z2Dp+rdRjQQ9HOFjDG7Tu7F66ay8bHDCnWAVH5gGX
pOmhj483UTGoMTVdbGv4RJSNzrSKrn7dGeeSALEnNQOi0b4Lph4jnG1lxdkyeYoSCObacIzanlIj
inaYLnAWFe0uJy/sTGgCWIyo/GHKNtumfqfOhpWjgW3LH6LWl7agbJJG8zQHIbQ9i/mmGwmSkdA+
/bAa+ThO7cmo4no3pkb2MNcRfJL8bIUjEUa3T6ocMBzMsetsbRdLjva/mTx8t1NivIzKhIWCUnY9
2njuU7+an9DuPVGvTS8KcBL4plAEB+l6BEnNJqeDiUyiZUV80LBxmQoxwFGNW99nzswCV0fRR1DX
92EerCQajB9xgEslmeL5qiNuHz9s4gu5m9GaiQmk6c7Um17VZ9fOhqPjkgiMBL9+M71213tz9z3p
eutoh8syT89t1vfPyGT10iYhZKfoOppg9O79YXAePQYwxlQ9/v6PTqLDg0d8X3jZM5Dr/sKB318a
iTkN3tZ+ABvjFsmErPL/fBExdUmcHoDEDyC/QrKXUeTscKWNbJIAFVk90SW86n1oct/9vvmAi29k
rtQRVbA8Gx7s4D/ulcYhH5UzAFOjDcdnih3nbjBZpRFX92AFxXgqw3mrMHIGq5aFA677FB30muRV
B8DdzUeQ6/JkAKgjcRJ1zSQzDwbbX75lhnyMi4a0CFkyWnAX7cj2hZCWn7NBTxrLkYdhTJ1MxHX3
1NVlsigufW/AtLTnfRpniES7/D5wEdRCHue6UtbKiIeHuAHLl9087c786VGXWkgrBQ3FwtF2hT6T
/XCGQt6YmfgB3PdnFgYqD58R0J9TZt1wZVckZD0aSKxhjvAQMxl8UXxkYmtG1G39DbcOyug2iGnW
/GbtIs6rdlfOtwFUAh0VsDwCUOdjQAnJlQl1hfi5AujKIgtNAHE5qAf2BZy16W7O4UdohWodHU24
Yc9Mb4ATN43tZ5amHCBJdNN1vYf6yaITP0a98dK5mNmv2Dg2PU2eabQ/nICiH6itV55ND2KLm/uK
7ujX4EfBjzxnsFnINZdGtvObEDl0e5sv1n70osab3hbdruVYzZGHKti6INsxT+U+ASvidgOb227a
/v4bboCb82ayyw+//ztVIH8LTXwhyCIaCFUXCykGf8VQTB9wPqCacgDdhIzU56RAhNJizdEJ6MWm
LThGXQacyua5ocW4+ucf/P7ujy+/9e2p/2ZDhtjPGXQ1VRTdHn6myfxBNxMlauhUh9/ficng6Ch7
rk1ctoeuYoxjoJIgM/X2LYcR08M3LP/Ruc4CIJNseAYduVt7qrdUzuW+77tfK1crWsLQlfmBSiI/
WCxPthD7t8PodLsZ4l2p2Z1EdfU2Gtj7EyqriU4Lwcmuk90ltakSR0aEvBnJ0k/KYxFkxCFZ1bY2
BoOwDkwSrHYXhmYFhm2/6rDwwL/0N+ihtvIGUEj2QdBfEgWg5/b3mE5vsxt0MS7nn8IawN+yYRob
pD6BSf8UpldIX2wYEDg7KSkSVU+qnDUR7JplaA4kiXFlUe6chjhwVptMxbKvvAsuvXC/FcqGhPxa
VotssIK4iCB3JXcskMS+ie232u4e06ZmMsiFnNPoMv4CyIKN0+jwbdGpvufpeMDLjQ3+4vNARM7b
HpVJYEA7t7+ycb4boN+zyYZ9IsjaIn8pH8tpwbWGZsRvHxKXfYNBFHwRzNfJosoLZ7WxOkrWInmy
JoJTZluhD3rNkRsP5sgKt7IpvmjvnEy//fbs2JAeSTejmyUsrKSFnMN7wTSR2GZyOYrujFK1G7t6
RTy83pjRvKmtH4x/hwUQ6Tu3EOjuzGso22+M9/dD2mywRyAQDMUbWFmOJra72unJOKguwr4ZOYPi
EKcOsfPF3glxBwi5QjaGa5e962JGcy+BDhb6JF9ruBZ9M62Rs3QLlL4Kpnb/szLGJ9abrzqscfbG
OdNrbBdU6MFd7gCAFm5UMGXkp4ZZCMsZ+ZEb763uQQvoWC4y8kWG8gWjBp3gwXXTJ/bmj7TPTKsS
/aZsfDjBxgy7jXNj42iyX4d0/sG7fudkELXgM0bkKT0VPHBR1nRl8+ooQsocgOS+AXQ6B7drgGqN
PAYABfvuIH1I4GkLhNPZRAvhx+XxdU4YcA8EEnNhTCAXSd/C6HTCAIf9Kx4BMdrfyA4ejJ7ePsr2
N7f5EnWXFrdyonj1AkRABHAgLFioCX2LdNYNq52cMHAOYbZgMJ054Ey0SwNq3kEPD6rqn8GrQi/w
y4/Rlu02tY2VncfHZgIcHXm1XOnIuPf9k5kGPkHHboYdvu9YsiKTNA02ez2dDKIpngdm5f0aypLJ
TfxSDczcoxpoc8E+DJb3l8eJVQzQYRtKx6JAxmkF5gm34uiyTYfi4bj91jfx3Bizd+CJzZLEalju
f/Vsb+/p6j+muei3SP8LUF846jl16DAtxgZldc41Klw773HYGQNAwrZ+wqIOTX8aOxoqie8n7phF
RSUtl3ApVrS804ZHoqYikSplWl9VxQGUIFlkhd0tg66jm0Bh47od5gS35hy+AOeDAVMVLJHrdO+7
j70jrjGRgFAEGHG4TH9v+eMot9W4q/uuJ1YQ3X44P7g9SWQTmZqhH25QbRoEJwOVYZ9w7xTRC/Qq
3F1f84zSKyx5AML6ugbFZ5W6P3Q/jju0Ls1Kpa7aNLcHlhGkJ6iIg+ndmXbyUqa8Ph+03iIcIQze
EtBTx/32hQdHod1UnVEukQQyR9Mw9fHrRIO39QJI6o4XMW++FVSgsJga5Dc/6z0/6SN13XdLZPcs
8x/tofuq96BVqKST+5aE9wWrFLR3JBP7+p0ijePcr/Y6mV4VB6o7d6t5ing5oOnMZPrZTpuwMuc1
BELyJ0uucluynRAGwInK/FnW/ES7qeW20sfSInJmGPVn2bh3/Q3DpPHC5HYNWTd4m/qEyUE7HEaJ
IqXO3ipiRSZSk1EB27t+EFe/z+5vR6Ax4yEtrKeR7aQTm1h6f8vWy9dMlgdc1A/2gGi1ofQZZuPd
SI6etp9Nz/0hmhKpncvQhypMTG8EReI3LbtLlyErTnAkMJGeYTA7Av1R697JiCbIbr+T1r5rsdrD
LZrRBtRx+yAKlt953p8Cu7+zO1wMmf5s8bE1tTjn6FDNrOh5mnibMra3ZFYBfJfBE/6X7dxFL7e0
ArOTIHj2GYyZITrxnj/orNxxV5yqpnkdbqyZ2DyNOeHvkfrsqPpumrRcs62kCrWWpYlwHuuHGRW0
qw40kWlqLtI1vuVAwd5ZV3/+aQb53m9zUPnmOmnJH21biAapjaGEPc2CpujBeB50b3HvcsUgfcHn
gRy86MttUzqflvae54gLMHHB5BFSmzfefRxWB/bvX0TnBcs5gANA4M2jF5psLm5cxXwWX7Fiv+Oy
DeE4keKgzCzZT0gTojBcmXFS7OvYrSmCHFyfrgzQuNnZuYmNcVswl1pbQ8qQRlrVYUT69MeX4Paf
4dQ/sce4YOC/DfvzdjUaVI1mh6GvctH6tDlk3N8F0ngrpJABcVb//lbjORvZa28SlBlOSFZVELeA
F2HDsE/yovKgbl8iH7N5L3E+BRJpYVUdB5ZE3NfYEpTgZeVmR/uAYPXw+0tqIUdp+axY61EaJpFP
0dIAkJtc/4BTEtWTQjMFiHPJN9Xh9xfTQieWNF6P0EjfZ6VxHnCUcCvF6zopXuuGbMmblaKq5BZ0
9cGz7M9yHq1da9bwAWutVnXPCBzm8sosJFpFC7BMazy2tz1X4IfPnVB02xmtYFi9uiaaQYo7IMha
fs4YZakyX2XWXjxJVUDahPHEZiZZRAmjNX/qwnXYexIYXHzTw+EpsnBsvRopx2kTIO6Fo088KkyC
H1jhmS1yGjljet8wumIGGR7idqaWsYenEgQXxSw42PJEDJeDiJxdoCtfrC4qHk0Xa3TOsz3Gi+8Z
MzNudZ1npoPxOIRLx4n2dur9RIBuWHF48vMElw4HWIBIZ4NaBjEuvA2qu1l59YonD38H8rlpZXvb
k6dxZlyt6Jk5ao/j4N7pxnv2by6sBvjFNMRUD253jH3juwkswgK+BMpi8PykjZGSGS9DLHu5B6e5
0NE2bNWdPUyfQoorA90vTXXkdAPSlEptMSxvDWNX38LWjbq7zLmkdZPxbrTCiQkT0GGouEvFtY7v
DNgbQ85wrL2NMbavE80VHzUnIQ+htUoxQ9ZjtMcKRmyohSuE36XDl5O1QbULw/zFC9kXZs3I+q/e
wlVmPzVyUfoGozlO1lXv89tM0jyVhX2G6o9IpMMMm1vpr0bkP5yCjotHCpxvrwm4wDhcyHwZR0px
uxuSO3BNz/b0pB0+EZNqoHOBE4uG8DXzquaqwYChoBiakh9FQe/kxkjLP3zaKWKjUcXop53mVLra
XfV9sTfiMDpgcciZpVMKGv1Od5pBzjAgRYYgBb2YffaqG+vL0J5iL8pe6nHcVkJeIbZia2crGN0N
OmeXyz+gkuCjm2gHgVl1ABmRpYooW/UYYni0Ixgb8rUO5jeHsROSdsRDAl1OUbrsA7GtMYdaygpV
TFv3izJKJWqF/lKkihKT7c0c1PY56Q3wfVTrGqj/hFsJbY/LSIkNLeozc23UrN+OeMJvogq0M4LR
V2Xgw6giwNTkq57KWJ1180VW6NMsTSTtafve1fQPRsWd3pPSJqR+CpR80TH/HFO8xKnwGLfq5Gnn
0uIm2bY5psG2/WIH/WwjpVpZFi8pIFO3j+XHpAJGEzbZihQ/CK8DN2EBo1i4KQjM1XvF6GiBK/xt
zOjL/PQRaO/WnvNVovkfyw4gy6DT6wwaEcu+xfKSK1FTqYUTAl8lguHcTwqaNVacdKyYzhUFoYc0
RtjuD7Nh5CunzGjWB3MvG7XxfW96noxUbFzDvyum4YIz/CkmPxFQ8ldriAQ3NgXB3POaO5iL4I2w
W3SvwDMQM3jWd9eHjBEN9pjC4hNju9VsBSFxuQyGgzEUz34U/hgHJyZyuX9gbFDvNJi1Rle4Pw0J
zGAk6IXxzFmF93VL/PFgVTwuy/wNZfUbKeAz43ZeQlmBAexuxfptlEXUj1i5FgVIPE8NFhLmmw1v
9NyVLS1nBDIu4f2RQuKcpMytWeahiDC2RUZOh6XHAWW8cY7cemXPuFtQXKmjmlxj00fEEhghD2mn
2oGhYAJbtkAktO55m918bSasg1XHVAMZglm8w0J77Wda9VoM+GdlesfBS0BBlFGxDr48AFXPR5rG
kAJEVpiiYkl3qrT66RrNHpQn8uOeZbdrWiAMwfOuYpOcJAZs90Z2HfrGY15Hq5ogCNft+AiamMwB
KwInFLFyGyrnm5RrJjhu893W3ZGKvfr/oWvfmJZaLu7y+9//7bOg6qinp+8g+tcINeGQXvt/T127
vufde9v9OXTt99/436lrjvkPS0phe1pr21Ymoa5/pK4J2/6HVoI71HHBCBAJ+p+pa4aQxK5ZJLZi
0XCklN4/Y9eIu/yHpchjcz0OGjJbxf9T7pok2+1PmcCuq1wy1/ANK9vyOAbtvyTxenBBzbp26kvV
F8mmaxjwmUWUnYSNeifuu2BHVNx05tl2htNJ2jIIvyXYwGJvCazXoYcsc8rYePox1h/hPQMl3qSx
adO/Z9gf2fksMKl6a+bA/Y71EjBoM0oOZc7WqIOMMsQExthZ9VmnAPGqWZa7wJfXP30kD3+kO/4v
fL4PLI7a5t//7b/5NYnncoSneNMUGax/ydYdI6oD1NrNpVCCFiBGjFP8qiHyIDpgMkBKLFYOn6G6
5fWbgYHRHjgsr1Age28Jy9rwcdzVQ+wjFNv6PSyzltXn1s0hG/nxuM0ZKy88o0Iv5TlPY0PSJwrn
8Fjm04+4BVkJneZott68kYG/CYR8+Z9/QT71v36OloMY0BYCpbPFh8mf/ylReawaOwbBTn8i8M7m
oh1W1MHQbsjgqpWM11ZNfynJXrqzhkugtQlVpHTW3i0YR99U0dq/E3bbvrTMCmIYkpYYbM5Yf9z9
zUu9vdf/DOC8XXK8VE85QgvheI77lyjcvkbN1zU0cBlvPRoAU7CWNm3Mx0O64/EEYoDufNbZebBq
Wp++yDbWDIpGsd2qk2B8NILpo3TXgoyBx795cf+aQnh7cdIV3JaW49iWaVl/ie2GIZ5agS7mix9I
spSTmbqQSuEU6UfsOf7eIexlhd6MZDsutCVrPHsFgn8AiHPubg93P3oQBNroyJfH3B83f/P6/uub
J10pTce0pcU66q+x4uZkTCP4LnFRQUNIHv0xkRXeIpOqPUalfkwHoFBtUtsnI1DlSnsOKFFY7Gju
GNqxZ7jLSf8VkYxPlZH8Xbiqdfvs/vWzRb9pK3mLhiQ6xyNk8s+XYWfafZ7NqXVxksradyqV4FWc
ZBWCzvTghC2GjtEs1eSWUVr+rJxuj/GKkmgZpXAjuqrEkF25kJYLfwJN+ekGjnhktcjoyZfT9n9+
N//rTcPRiv8Rz6JSRJH/5Up0wpi+3OrlpY1d84i6IVqDaDqqzo6fSMZBCzkeRpP5Twux+28ioZ1b
nuVf3ioPOYwDit02Te3eTuY/3bF5LC1DKWldvFHWG2UOTM2rbHuLRwY3in+hHNN6IedUv4bJgHXC
g8ZQCwwHMRXFnee11b5Ejsd8cW+20VGShLHtNGoFaTe4fqXHupgMnMjXV8SI5ERm9gteZdR8vcRJ
HGtE7854l4U9S9H2M2qG10A0LR6hKj30eXVFKP6Jid25mxOGlSGys2XBAvMFJf9nmrbrKG6nc6KL
aU9s15tC8PncV+nSTAvjkauUWDvQ9Lyhn0njfP4HZeexXLfSZelX6eg5/kYmgARQUVEDHm946A5F
SRMEKQPvPZ6+P/BWdYuHarJrohCvdAWfZu+1vhUgPr9tGnNL8+IhwXq2FylqlqhlB1F6stqqBu1n
FRuUsaM1Bl3UTBapQhQC2cAjCsYywj5UA5ezzA0aWB1+0Qk3yJ1niOmWxKXrFHnPZ9/bu1fEFbSo
bMu0HC7AeH2KfzylDthegLnLfvBxHq6ibOquROMQPCMx2039Fx0xptMV1QOthX1PP33nQSJ1Iqwy
kUNrviW3RtrAkGR8bth0P+i0asG7pZ+d6LuJnPWAbhumSbQx7/LliQoqSQYfv02BCkp8G21jGwFe
YW+ir4lV6UukKgsWAPQjMshYrQHO5OOPSbz79hG6k8ppcA40oYW03r7QSu90PXB076Hv8Oj0Rpat
nAwBjXBb4CTEI9pNq1boLSnwmyS3Yfz1lp+cw7vhez4HR7nScgh3lvLyo2LolFqba8xwBUrgiCWx
wxY5YF+GtmZwr0ZCVcsIs54swRhOfZ9fUX+XSzT97mJEcLYUDpoaBYvH6qySUIxg9/E5Wizs3n74
nCONXyENJXSDqebtffKYZPOx9qyHMooxkrb2sctgo46YSsAQDEQY5NgsqMdixjRvCOuxV4ZC7J8I
7ci/hzAkpU0RWio9RiVtCp/C0F0aBcAPbVPbE1ySG0q7iUvTpJ3KxrCbomRXN/ZzpDfqZOsTo8OI
qlfFBR0yPcq+p1XxYAKUUbUm9878S/xD00uMm6CocH6W1rYLxJ0WaovC/Vp4ZgQqlK3PqDtUsmUH
b88yaOlBr2n8YuMn7IsdFDWHCo0c1uNpuik7ElmMz965+Z16M4i6wmGpjKAXtQVv32VosGuSqFV7
7kOo2ucyi5rV2Ff12kRUt0RyvC4si1J8WHFDaThctUEX8JUiO5FEcR2qrNmEpe+c3FL7ZGqx3w8c
0tF52wwXv7kFSuntU8aipvDgq/jcjqypzSot7mEJrbBfBcu+1zKyaSCS1Hq5KmMix/tAjw9W4BIR
pdm/mkQRbatF5AhpIG0LNtFruwmCa4SWXygOT7eBKg5hLb9FMs5uG89QmyQYGsyXJB725I/stLjE
uzGAocNXgAQDOS7tIWrLlhq7E3Sg7gQ4jdW4Jaatb5UPMF99sNdRvR16OkN5CVLEAt5fTRaCE2Dc
mYx+yoCGeJkgmTU1oIPwl5P1qJRx6xTdfSJc+44ZamcYUPWE7kT3Kr4p9TQ5homljmFJOBBl/3WN
7QpkSKLjmcGY1hddfgrbh1gE1UmX1c2EiXDvF94DJkj61HHTHXo7f9DIvKF2h21oFbTWdCoYU6tM
c05Zg6+/DdNrMRXVJ0OKId5/r2zB2J8ZJi8ahYL5z/+YAgw9ily4Y+7DLImKs8BcBqKWuM2sU+i5
TAoSDUQtc/OWOGFSmjWoDwUrmI7lxSqW/XFEXMQzoqxDoAR6knqOPEOlq42gYJqSSDCjaZs1prSn
2JUhuzCTTnokxDkk4hKSCw8AbzKLE9+wFrrpeGuI6j09HZyZErt67+X1A4Csde1XLfaxUO2z1rA3
ZsVqytRbPAJw8GC5Z0fmW9IKNJcuu+MCeMxfzCnd+16F+E3Ydyoc451mFhHwvf1oGd+piVkbXct2
gdGcbK8q7gtqxQ70BfY6wTDKK4lQruxVTYpWAtuHRIHrAZt84Yz45dJhryrjhew/4pnzaK/in3ki
7SMzWXCycfYmGRLC0mNl40/ZNitzCMcxOAGHnGM6KLZ+z+xbgB7XvgxmWtxANIzhwiMjjrGuL1Rv
x9vclUfBVv+uiopuH07Gy+tPYcuCsWrKuTfiaoe8M+nmQEE7hfn4FWmVdp2ky5xKIPBLkDC00gt3
SDbhMPQn9JrA3pJqJSARbkafqmWl1yUO5vFhjn12ZA76p6xDRFIT7mftJnCoWtr04RCj0kWrGbTL
0iQtip/0DBNU28LToIMz5cBXWnpWeKs3ev0CH7496MPAcsmjogRW/hAb8B77Ag93l7FYjwZ6EKBP
sYtPO9Xpcu2F8W1EaB0KCCpnaKKGNZ6TqwH+ymFeiyWjccLPE26Rd4AIpUXkDmQr1YI3ttLXQGwe
PDbeSDPDfFOqNt9OaoLuXKbuzVwXLTMMOIYZhfsAnCTJW97GdUgSkf3PAVPJo+N54dx6/gKK0Dpi
8JhII5sfh1f+RHpKnrcdN5sgNOjTZJF78/oLjjo0VFVzapsmvA7SUjukVkvKW0dddER9KTMz/zWN
zQnZEO6oVUFC0ULGZU7Mzw3FRsghre9t0cqOEvenPv+CIqeSnrinOuvfkAKz84LfreMFxyRoBkC1
+i7Tk2pLOTI5+i4I9JYesRaG4hF+lktyqVxI8uEIL4G25oZEhHZ+fIOng/et71aMJxEwllJc+/GP
InRAcw225I5qcLvTwTqiqoz3ISTCiJfkzrfpi/bOSzwInD78htXeYz01PoitEFKAcLRtm6TfUr8C
Q1M79s6vgxvsGvJA+3MmjuZYK80YsuKreC6RFlHlozFsyxq8i5XUNLw9V7slOJoWeFuRSkwrdukJ
Ulg7oahBpPRWAejWN0VVNEu/MgTLTcJVPBrJjRqMXa5ZDzDmwlNj+tHJ9BMq9n0ET7NC3FZhD9xr
w1ida/JSURzaKfd5VSu7PcZjqY4q+x44kb2X0ZzG07cK8UH6iyWeuadJbN7ho+Pco9g4lJaq8fiF
jG5Q4FeFCkm31rNjaBrldefn3c73cK/luQ5wwS1o7k5GSGsJ3nCs4ccZlARHn+rRNbLpe7crnHsx
Dvb9VNffMr+hOV21M034l2PDoHaxwOMEd7zFFA7xeijtZv/xus14P6NTiTOUstmAU0263Hr7REJz
7kp7gDddlRGmVKhmaUEKObzI1TAa5t5LGCiAev+YnEAuXYclUsx37ycog4tq45tlssKP5V2xe0+W
ZVR86+3gXtTac4doEj3zE00t/FS5QKOCs8lErLXNY9aDlR6aK9GbP2jT+LtI4G9NC5SQ+EXu8nII
WGq7oMRFLRYDHuAVJj7ZHD++A+939y53AO+zwZqLvZA536E/ZsJIr6SciTlnawxWaWxyVp2HMLpi
x+ODecz4XmtAVsvCIDI21l1r1eMHXfqKHy0XtG4VVr+JSK8t5x49CR2eES2NXt0MzeT8U6/+Mfyb
/yu//WcR+Kbm95fnNRciTENQ16TjPe8V/jjbITCUGWEVOWdVJ066bpIv3lB6VMXAR6/E8NXxx23Y
I3Loc5dFq9ceSgiGK4tcmEUdjmu+Bu9QePjUUYN9r0il2KJBRRkJIusqQQETt1sza3ZOEBebJEcO
XFUIADLMczimOajjJ8YdnSnADWC6R+UXj5qP6gZsNUxQGnNaY+r3kaF9m9Rw0LLOIwAhc64/fm72
+52ZSeGTKrOpLOLa1EWdAyMl6sugD895iXGxy19aGFO3bM4xxGDza4U6evlTQRznY13Syx4juC0o
LhuiGMMvceqlD3Xxs8ZbuC063kjU7uWtXXS4Lyd0yLZ7k1szl8DP7IVHauPeVzYo58lZVrojH7ty
+k3JAYQFRjGCIxp6GKog36FMQbU09nVJ5ZSJIvRWFXi0/UiT5HUWMcrmC3k90cYR4kTtE/hwV6F0
J25IAc3Np3yvknzPEmWWxjXyEXEJq5LCVYtAaCMZY55zzgvvd1HjXIf3HN7F7mYi7fyXx8B71S8r
018WpB6QFTQ7xOiPw9JHJOPGv4JWUltQRkd9u/mk+CP0vzwSivjS1HGH2lShLuqMBNxJmYZtca4i
Oj7uKwKX+UZqg35dNVh90gQ9RElu7Zgric/T+gl1qT9GRB0cRY2tk6GwJOIJPxB9ZKQhmG3tSh2s
pPxmBSZBoaXNXpK48nq2Xbi+cRhSSIF93ED7tPlcUz6Ea7MMb7zktg4DY0fMUnHoHffe69voznfl
kynCX6+mD6vq/jm052Kd0sf2pXLNtU6J3GjG6h5iU0TbkxVu1NIvZJpil5oYUKM1eI+MXy2oAPzf
DhLvsmu8ReXALy8KPd+FKUqNeQPA4B0f7D7dWZBK7+psJIKkHPYuiywAQ7k4vG4vxqok43reGY1I
jHuyt49gNCFRtMjlC4FuYmDhKKOoW5lESsP/3gtClG57+WLSe0yQRI000DBtN836VT6epzkgNR/g
hQ1VZCD0sEuFfyjb5prVcHog+e/pVZseTnqxchszXEahIc7oH1cpXBk5ZYfJ7fXPCjru+4qORQ+I
/o/LnPO+1BtYlWjRjeRnXZyjWdZRwHzd2foA35NcJMUa4ks6mdW15j3WidA3SQEvxx6oXKgsu7Wx
FZ/NJlyUqfgeteSDGv641+0qP8UZEikf0hJ599XjANDI4h1/Igcuu45zB3eVLyDXwOaA+UPwvTGS
F54kWrZNOlhvFEdwrNMhXvbjdN1lfnWP0OAhRUMhZ3dCleA3VMShsBuAu2uOxQ0Zplt8nA1m5c5e
5W57oB2TnvXAACEIFDJ0jIeyDNWakbdoBu/UF761BaELZc+8AcSjvgZwDjNa+XDiPXZYGZjtdPoW
IHK79bR+Z81ghBRHLKyoeGF004FWtnWLZ954JPEDMxBfdaV/QyG5zEv3OesM6wsxQLOZ8qpvYp1t
xIASjRiGQxfzRgHPfokc2mdIwFjmR9U5D4rxJcMPQVLjFgXucLDmV0xCyFmOZRfSfkblnNT0TezE
pxXkj/E5jyXIwo7RBqcweEPjoeid4KuVTfdNZZEKa0ek95Hd2UXa2QxFTdZYY9PNbtxjamcdyZqx
vw5pGx0LhAgoIXFjpcNDV4zJkQQKsARafjOHDBP1vMQaA9JSDXmLxC3GkesRtsbWsV+qpteuY8Eq
skagfjXJWt6QNj3N4I14UUzNU9hVHk4ke1glGUSBlHLdrhPWxHY37u/NjC8z0laxp/qfpryDgIhy
re1/uMGv0tbTu2YY9bVqfWItYrrzDk65feHOu4q5zdeGJCcW1fNE/2rHTGld1w1La/Qkc+0jsA5Z
ZvmrCiPoOnZpqhGPg13Y1MD+R1F/lysgMlceDn9LQBobjxkCHayhEamVXfildrLkpiXzbvJEds7D
Pr8tUvmtaK3iWp/belSZcTKNkXXTkGC0Iwy4C0aW1mmUPxOsfgo0nFgi9PaVr4ubj6ff10r+2yIV
zRBB5JaFxsjVLwsIPs9gHKKhOqOQGg8C2NlDNMKqNZCBbUyz/N4qqa1dvyW2Vv3obSWe6kxgiKJc
/o3tQntw+1A/DTqZhkDerxKs7U/Co4liEierOpyhHXCIpVGSOUoqKiPYPKA2rYMmfOJZmJ6+Ykc2
nYyh8e4wngIYHyMzOyZExxzZ4pM/xjz7SMe2OnhJoe+7wQmWpCjjYfb7Ye6KQgwIoxtLt+A5gsNl
7wwKJG3ThYnfbNEOpKESP2UsQvhgm4kAmUVpDSigmwE2d92JtQqPJqvTGsklRBA+K5+gEioc3kPb
DMfBrrszy25aDC2498aPdzoV92OmVyYe5SZiYaEZeyskb0DRr971vRqP7VTeV4wOdzQ2VxigxCke
KnlX1jVu2BZ/GmD68aDp48PHj/S1jnz5SFlIKfm6EcAy9nZtGdTemOqwrM6mbmxwBcAqb0cfnh3A
n94NHmkLPlu9Wg9AMJcVdKc1IRHibEt+o/JpXVTzTqVmY99V8mCTb0UexrUToQPpqCRQCOFxfHzO
4n2t1LKQbmFzN4UO6OTinH0f3JZFhvfZKYt5yZv/yv0iPKf7LqxQj1i8OzpAkNFtMCKrvN8puGlX
oRi+YwUR+zzqU2BA8vDxabl/OS1mN501OqcFCvhicVr4OdpCSo7nmnI4u+lNUuv9ygdJtSFUFady
PW6i0aiONaTNTFTWwS27A2v0A8Gf3UZqFaHRZnVMfepjatx1TVkR4wPpnKHcOFIgRFllV/09Bg4j
r4tD2RiSbcowLWzkdWTiAlmi54utcnBdCkIrb7D1k1sd6EbVyAnzayBUyYOmmxsPQluflfVt1jUr
1VBm8GP9ux/kdwN+0KOVElgWkRG9IlPK2/b+jn3qnv3UCJI6s5a5CogRbMj19uE1ttRvUfXoyYqS
zxRU2vXkJsuO/NvjUIH37ByPogieP5Ky2+yrZhrpbcZ3sqgLNFdBOG7c0UOSZcgT/zXY1K0iS9sw
bsmiYGhDlEoCLb5Rj7rldYlp6CqQrdgiE/2lx55EBueQkVkDOMgKSwE00tQqKArnzs0n59CBwu0j
VulOjEA/hVTzxM2x2vYJBF9z8gfvk1q+cbkkpmeMhEFYxNG5OrvBi91ly8aHrKdxOFuQb0yf0HOu
6taIrEcSQyvwJ02BLCCEEwE5+RR24dYeVXhOonBX+2a6QrAAtMLyzK8WKl1at6QNC8R8P3DOtdc2
aFgocd1j74jmHPSUy7xaPdBtBQQ/EHti9Th/8lTIGybO08cvuZx7On+OF/O1GegdLJRAJv3xi25A
TsOz1dNpgPpM0GIj402qi5ZgrN8N29QvIdVQTOCLrteOlR+AQAzd65KUVlwKpbeuSIxYD535EEIl
WIXNrKA1HETA8b2u+i1jDMsbx/2k4PGqdbg4afp4NtIlW5nyXeFb+Yxitlbq56oq17XFW5ybzlMm
0xPVtJqRfjS3+pSPK+IWusH26U7MNeWUXPBhjgyxGIRz0mUGcNNLVVpYEYEsaXVDpwr850o3iSLv
A2MhAyOHqcZPviuGlXXGdIj9z7PqT/ZdxmUtn+fACpSmkW1auny3E6YJNoZicqazaMEUOiXQPlPQ
/dNWkRGpQxz0D6hidGS9FeqKEtKublW7WCdHJetJBG3GvlzKfksaNmHfLvzhVmu1TVtWL4M/3PLg
KZ5KgMt45msYpTw3bwxeJi09xk2DTb9OvychtIIkiZfWQBBHkiGFjoP2G/zkj186MQ/oF8/PpW09
b/lJBlPGRQEkxV7jJImhnxOoCAvXyk4ijbdGQkocnJB0MH95XjqQkUp2Mt90wwo1/NKM6fcgMJ4a
PTw6gXhwxSGwQ7mV4jMty7tyEg/DncF8SNotWpP2xfkZ9P8L20nE2XEe8CGFm67ugIYQstvIn44x
LDp9Budl3feOnp6TFEvW/FUZr6Pe/Fm4VnOVVT+jpjaWYR6xZA4D+JdT+kkn791cb0k1f7qORZuR
/bq67CnXWMWaNNbPIhx+iYpNap49gzQlKIqIlzxA64bmBfKrTlMbCNFAjBdEIBSshsp/orN/GYv8
GLI9Ar81W/iHpeqLbGl8i0cltp88dPNyPuV0TTR9lLMs1pvO5enaVmTEWWHI8zjBNjVjUxwcfTr5
Y1iyKSPTrzEcBH01ouPRq3aTPqWHQWr9CnDpiC3Nzvd1RqRzF0BdLCvTPGqFTXSAGQw/UJawxVuA
fWQTikxxF4o4XTW+5W+Nl1oHOmjISG3zwGs3Pv5ydlqJee37PqITCBU0brIEab2dEM6ms57P6Gx5
dXc9R1VrXlh/1Vt9HRjPkWczy7XZKcfwsBi7Zj2YSfGjKUqGIMr6QsNm5wLzKMUh9umQNlON6bzE
N1oWc/DdFRHnX3NlPg4ttG1BSis8T6fhu9W/cGEa7tbqdkDJhA6AcCvHfIgjH1g4tmzcUuM1bS7N
unFq3ACywxkdB8FBeurHwMpJmTTw+gkBRRF6L5jQcPSxOaEji+spgMBttOxf6Glt8jLMlrjXyAwG
tAj+twkt0LTaQx7a7TIXWrkDKAYRxr4rBnhlfZg0m6iFS6M1OXmEWrXLh5YIqYYJrdSrceG7P149
6akWY1t2O7lXNtJlRivtQKrxc2b69+6cAljR7yUW83s9c6gDvz/a5HOsHCs8QLzKzq/zfGgF8lw0
BgZgGk89PbpTigwJD+Dsz7WLMxAZ/97P8MlONgTa0EnvBbsmK3Hygw+te2WbhI/asU+hjx7nXTkg
Q4qneF02CfbUeQ07GALNQOaz+NGa8ZMlA+vDyyGONE7yWghBESZTrHsxr8rUEprIrPiRAtkvDy4b
XDzEUbEg6gjwXtw1FJyqOQ2qpN1einLDgr4kxStNl05nylt/qLf+YGzzMY1+z78JfG0p/bG6jSeP
8CqluOk4jRYRoTWU9m3tgJsoWpUDKkvIistA3kcS11VZsRUtmEuSfmg3dccYz/AWnSwii3ZASZeF
38dHFpFPRQzcgubwT2ZC3iYbjVbp1F8Gq023bvQt7aV9a2WVfevLfJfZ/u9AlNoTqCP8IxQnRu7H
VTb/Y6//IrxaZM4QrRLyWklmojo7WjdiRKOUzYCbTo7+iYZ6eoUoBVO+b/vL1PHdm1QnDTQXJw/w
W22M8/N3QFyrch8Hw2YogxBQZvklly91KuXjNKPhi6Y8EGz/Pe5sxYBsDLs2mAHwSVys5IxS8Wts
hiJKvE0xdovSzupTld+bcOAeqBUUQHZctQujqv8hEASvRV7BQw1hrado19iz3PWOEa67yTXWBTSS
Csri3lIWggXybz8ZKp13iwHeHZvpHckQakrmybebuEGZvW21XfkINxR8uvJibAMgwaQK6mUV5r/7
LMLzEUIn7fnDqxYOLfj/bu+FVLms/JvdJsFxqn3SmNCbpLRhHso439RJc/+69mwyeIbxBNuQ8Uyy
R31SHZ4yUICbYJielZN44Fq821zi6nCsaLgvO/c6qt19m/v1yQtH8z5y+/bKlAa7c5Yq2EXz8Q49
r7Mwa3mfpg7Z18T9HUvbsO9CmRt38S4jsvo6nQAvk0ktr3sWB4u4LYj51UrEjaBCAyIzjzRr6d53
ctgEBWFexEYKug9D8a20qvLE09jkFbpAhEI6QCXMVHXzRVbaeogKYKcUx9PYtRmcJwLGXQh8SMCJ
a07N5jjJ9qAR1/Oza8Jf9My0LQlduO1mwIxWaOaSib1Z+V3jrMo0GJaaF5ufzdrvpkHH5ZKVYyPi
NXTLuHi4HciLhGkkf4TQtQ3caFyW0zaLSNcLdAtJOpAPL2ghYmH9ZKStHyzfqKmuAWAJpi/Ec/BR
HHo8Hnt9qKC32gAX3TlJOrO3EfLqrXLRVpp431PREq9afrZ6e/d2uvTHQBHqrnrVJF9sh1Q19drY
ht1jlaXuolXtcD0kyS7t22lpDvECwKLFSZJZlJpyNcQsh2LkUNsOgL1d94KUaev3x4sL491NdW0b
qwBNGzZoJpv9t1+MlweWTSDs8KgnTBNzWLNZ4H9OKuOrgmm6M4DSL7Uhu/VQ5Bz0jDWQnimqzsy/
cy04MOLmVxR+84NtTgbfXZh5MP9lz4Z/hNFz1t1nCBzRYWLTeWLYh5Vv1bBadEhMPTovCkcQQyMd
HETXat6KIUtf+iQc1rWgaIVSdxB2eft61f/rTSex/o9/5+cfeTFWgIiaix//Y/MrPz2nv+p/n/+v
//O3/uPtj/xP//mPLp+b5zc/rF6dJnftr9lhAluweT0cjcz5b/7//uH/YCD/3K+iWEb/v+0qK38s
mj/NKvNf/8erYqh/Oa6klgXw3HUlBcv/8qpI818YWLDKoenGzKJbvBfYPppgdlr8SyFhNmifMozy
SJiB67yd/0iKf6FvnjfyRLI55DuJ//lfV/2f7dt/7vLf27lvu7n2vKid6wJ4HPioTedST2cRJ0Mv
hMgsmDe3zYEkpyUAuKfmk3Hj7Z6Jw2DIUbpC7Yk1AWfO/FX+0TQOO8tJMWHDpaLWz1LaOArIxqE+
3BV+8kjTy72vU0bDP57BX3rVnx11/u7+OKoOcinoJ47a+65zDIsSnmPX3tVqR2MClGFm/tRSxJcf
H/Xt1/z+Wi8WT6qklO/0HLUqQYhHPs0YEBnjspWt8cmh3g5m/3ko25k3UTgs3vfiw6ImMhbpVsz4
6RPR4vXrNHe8+//+FeErcR0GTZ3V+8V9tCaTIAmzjwkGSe2XQBrdBvJhiqG6bZ8/PtTfHpktabDw
UjqSF//tI3Os3rB0QOeLfqoGMN5EUSwGmQVPWdv2q8IbhiP14+S6oNT//eND/+1m2qauYx1j2/xO
5DyFccOqskLE6mEaGALH3uPR+qz8wzjwR/Xg9ZHx/qOrFbP0nT7k2wtUNqxo/nO0mMYHaP6a+pos
5N34mXPpLy+hjQeDCgDVaUaYi901btDa6DoO46EpFYep/CLLh4/v12eHuJi1Uvx2fk1BGckmKRMK
dy0KeLOqPvmIPzvMxQ0r2sIMW5crGavTCJAldUJkd59ZbC4fPgVcHKuOolLORCxetR5/DBXRWKVS
xbTs0BF+VWCFIE9/cr/m7/7/1o0QuXIIPlPcAFJ3bOb5t09+SEaR1c4IHJOqsmh9bS0SuFJOltKM
c/NPyoyXA/vr0ajKSSQqCKat+UP744JkHLdxlLFTsWjhHoMs61dp4Xu/+zQWx4ndEJuSxNyBNoyA
+rR+ePfx2/G341vKEUrYENPe3dC0qCV6BmiioCyWI2Ze4ZDilvbjM82q/C71EU/TpK2XHx/2cvyY
L5tdK0MhOiqMvhfvfaMXAvBIQ+u1SuYkCfIhkbYozXwWKKxoWUSDtQM6gd/YxH7+8cEvX9X54AyQ
2ESYSR2m+rf33Ib2BskAlFdCxG8pAuwEpb6RjveJYuxvb9I/i9i5DIkh7O1xBO1fNx54WaVdCBRh
kVHkey2vux+1LSqcBVEchOuPr+0vN9bCWcEASc0OK+TFurmJEd1HJdBbh1wke+nHnkZNDnoAnjPc
Asghy6B0rxArhmB4iDTuVh+fwOXAyc21mHtw1HJ7Z4Pj24umEUDgrFlkC4pdNUSwIGBPnDR+SkQ3
Zsb7uk0xtOd62WeLj4/8l7HBcRwuHpsLRtDLS4/IchZtyghEuKp247djvnIlFPH//lFcx5Dsu1HD
Mxa9vT4VBaZdlIS/ATMjsuI5CH5/fIC/vJ2OywiHi4chCK772wO0uhMmYHYYrxPlrkUICylRpJzZ
UNM+uWN/eUFd3Wa5h6gTF95lCVrrRVvogxbByUYe0cD2RNkRtPUzWtQBCCVa7U+WKH8/IoMqejwX
3+F88X8Md0ADPYO4QlZCeSmXgQHJGpyyOmBDZGWbVu0nn8Nf3gkWKJihmGARIFzaDGNpV4ancYVz
lQqHjrFIK/AyHz+x96/8P0I2m7fOdXhkby9K4GUxKZtGC594mgp8M0EsEh2ZgYYBhvXHB3t/RabO
jlhhWqfoh8Ll7cHA4NJnK8C8kOn2QO/jnhjnT27a+4fEIehKoNtQgn7Rxbg1VX09tNiJFs0MxiZQ
ZpDwOvXsUKWfLf3fXw1TgFRzjcK1BM/o7dWUSMLLePTBmJsTMUgyEnB3Y+T+n1zSu2GR1YJhvi7A
0QDwfb09jj7A8MjDKFjk0KNxFwj5Enu4S7wh3vUx1nB3TzlM+/Hxs7owBbKWQHJKFVjqLCnmSu3F
nYxjJvSRtHoSK2+gTQWZsc9FfBKduR0670iO9sZR3xM5fTKri3n+fLOImQ+MmsCmbWOzYrp4JQO/
aEcC9ebEim9BfZNAG5s9U57/WPon36wWcX2XaCVRzN0n68ALL/4/1+wAGaBXxKL23duDIrDpvFn8
XSyj3UQSqlyq394+3IZXN8PVL8h0V636UV3tQcN/Mja/+xC56nlo5vMw3Vmr/fYpd2idfKZ+MiZw
mjiUs9M82Rfku0py46kYbT5+vO9e3ovDXaysCyJygmoC6toW8hDIaMP265MRWjivfco/HiVGd9Ng
K2LQtHXmSeHi1e2TwBysItAo7kAtUqWcBIUgnYjSyNQ7+2bQueNXmg4yZd0M0wR6sVCA5KCKQv8k
dJqJtqobwyL5WZATtCRd3iMvWpFrf2+V2guV1X2ZtOVK2o3/Ez0cthUfMGpFnvU1hjViQ3jPoOpG
JQBi5H2NqeKD4eClwmDxM9VGcuTVSPeleGyH4SHOoSvo4puC21mYP73pnFpwIkeqXGZ2nYwahUPG
4QK6YiHv4v6oabSzXlRN0AbALgNWxKDhB5CkZoCyx5qxsSxCYy1AYHm7sitEzBGI2scSBqeVxpvZ
qRrY+aHu6m1WaXhbHgSdgN6r9iYOUUtQ0rLJAEHBly2EDpDJEHcB7cHW1NZO45Dhq1/Hmr2sZbpU
KlhB+Vrng2GixmoIvQ/6g1mqE7klW8/+0mbTcbTo2EPdKfrwpEbbWCRWqqO5gu5vWR4gOoqpDDdn
r0m3RGbQOmCtEOH1VzZubnPjT+AA6+6U1VsYbnvLOzfqR6ihOcmiR02z1S6vhx8u3EGLmd9EuZ06
A5l0JECZcmtN2GP9qjraATV7ckoiFZGxOUtYrZ0EqoTCbSG7b3Qj0bWEOI9JhneHpd0juUcg6/XG
Br/yxgVaaUcYynRv74EeHcz+aBS/I01bhW7BgjhL1qab3vUGxlJlLnR0oSbwoHJ69IJmXxI8UToR
9pvxGq3uIuzROuwgftUQqnCCEO9gEiLkPgbQRcJ7CGppv7DKa5eMP2M7IxcjkgSw3UhWomTNtcSm
RafUW8jyeQ48dHq8R0dMmmh9cveqBuikwVChjk8+qVkuQf5eVfnGA4TaEWrS+E/wzYbkFrMfPvWC
eHi7v2pFdEastsc9t9Az/cqx401god0Pn7S4e7LBSBVldUXHgdhf4KPusfLo8AJs3sxZsTS9zN3g
76f6XNFXjUh91mGgZsfJPPtaciiwqXT111y/Gyyx5L4KE0gzjmCX8K16b/IuOKQjHqG77IwoeExR
fw/W9aTdmu62Ke49yIJS3VmEcVvVrd3eA6ptS/D8BLehlCC0OgCQSdukH64NZe2l0naGfIyG35Nq
ryJiuIV4mYpd4k3LUWzQglPoJ1C0/1KAi+++duPaIuQQGMIA2LOz12Z8bdLOMh9RuNUDaqPgZph2
XrhW6JXt1TSeZzg3dtylktepv8MefuVWTzVGOo/4Vem1e6TBN8JGmtqoejfH4kbkJ3YpeqnoKh13
SfjNg1qvA6nvSFbdO81tiFq28h4H/RA4L7Z86I1nKMk5f9+haO1k5oGxmv1n7T7l7Zrj02UfnBsx
MzGqowJdCkHxyuIn/RgUFnlEuLIXXA6g6Z2VrqN2g/oV/Bt+e+uMqS0JnjsL/Md12hCkuKc4Ncck
luBX+cLxrZk0tbXul97TeSo9m9Ao1/uBjeumtMZfWUG20P/m7sx2I0eyLftFTHAeHtud9Nlds0LS
C6FQhDjTaJyM5Nffxci+3VWFvhcooF+6kYVEQRkKp9PpZsfO2Xtt3X9lzrHpdeHuSpuUvnIY0VXD
uCUG8H6mBRW1XYOPWZ8IN8UGQDAqgQB8oacWZVPe7zvsfxLpT7kUv0ZYggi/Dgg4yXkYZ0xnlbvH
/XQYCud1WGygQvHJwVu28af4IUDTXJXyzsTGR+HlPiwmUa5pcBsxRG/MjNDh9YJdWCay906qnk/W
Yl+K1H1B08enFx+62TS25mTQg0n2es8TKbRdO7afdjPFLFcnFpTj6uPLjY/BhFtdTceuDg55d2Pq
eFcOx9JfTla+M/nkxUIo853tE165oRlGgyABu6XxnTAePZ8kqotKSTvE6I3TyWojfdyVwQtpt7o6
g5ityp3zWTi79mGasmgShB8d6vjBrFimmaz1XwbSkb4AF3StCyzsEbgZv31tiXHuD8WnyPGgvBDB
ZdA7pVMxu8XWM0+M2UirAm1XEYZzsKetZObLsFededR8ccC6Sd4SGSJDWgFptzadjgwi2efVvE8Q
gvv+u5uVP5Okf3LUeEvG38iTNsyw8UDOG7OTD8aMvD2u9iqY76xeNNsW45Oj0Bp3k7PThDfTnsje
mqojM1V/6u05RJJHM6HZOPDa2LrS8WUoLmZPLByOOb+CVi+vQr1ZxWtRvMfGQwedcfrVCGjl+2A8
9KiA1sXunuCpjMVRG+9G9TLBXiMKiliMKF4TR/0fnXMgO4ZguIp2EZM4rfg1BA/2+BWv88r8uU1P
BHdjPoQ2n+EdqQl3zOBQM3siGB73trkZUHwUquXx/EZZOvvfbrFf7IgdbYNHZUeKb5384BSA+ONR
X2DF3ZgSNkSHE52ZODtMSmRslOqbSism60208j5IcFGhYFn0TccQ0bitfMvETM5071cU6aUWRhQQ
9IwKbnyuaxz7JCjDLfWKn6Ux7DpVM3hmPInMr2rMJhw4b0hpXbH0R8b4mmQEmmTdu5s8Olx9MnhX
BFTHScvQsr0TmYVFMA774sHM54OnQ6ZcwDxLvGl3CDUKjFnA0k0kDV1vbHrx5FTQomlXM/Z5iRvt
FU7hTU3Go2ucGcWhhLfs69x7BCM4B4MsENG8SDjgQ90Afp3vApWeOkkQYJ/BxA3OeVAdSTjqe9bx
J8b6fCovgdcjAfD2zQyzSPfI0zE+VNWEWb9Ec0skVOsSF+ix0rogIz4r8wCgCa7lrZ6fJnu1VN9J
oyN5uYpGgKqIJPGRr4G3UPv9sCp/jc4ULlrKc2UxbLx2yXupHzwNlcquiXdSk2E1UBVVT7a2knez
nSc/uuVmNC/Kurr1Z1yN24xAtwzEDNaMUNdYR3Jxa43s4OLDnp2fIDMihWceTlZEKdRXbzEGKGdE
INfuS3lZ/F2uPan4PWBwg3lwAxIzFMSOzyRuzrp9hzyshGaakKNiHOdCPLjzfILXtcNztE0Bc4mO
RWjBi5Jei7gJ9dHddBaCknI60KE6GU1zyFPFeg6kpCj2mU0KkO88DV28I6oaAnVthDrixBXY9dG6
iBS1SoY+GUaqMo5gmbBKUatwxwQlQmefsJjNxsnu9bBQOCBwtGfZeY6dfSqJb2hYIGYjMuyV3Fs8
gZk+W/TJMKUBPq7f3cVrCCIbL6bjPKb2qy+ftMXA3l7sDJWjVs4uOMweW5+oWNdGq/xW8hw2Z1hG
4awFF0QCuxllgkas0oBFOxm+ROYeIZBpkwp7EpOnrvvIxUOivB9lekbm/1Ry+h7mdRPoo66NhjWd
Aeitct5ADhCyg+eHOfpmcZuHqfMjwyO4c3pJx2UntO5lTqwdyp/PWv1eSjxzJfRE7OTmp2kBC5eP
gCaijHLUAexII+ZU6je7eS7RvVlDig4mAahOCMqmYhWFTUmCqkP0ZTl+QD1eNsloPM7qc2wHkFcX
PY4sdjuwYUZYOyTH6sUyUdOsSQtEKhtYaHfNSFw70eHu8wCbnaHEsqp8l3pX2ALsRkDQaILi54mu
1Agmva2vTpHoG1fPGYTHZYB1pxIno4jnfdV7Z2BSZ7B9ZrQEgYqWAgyF51ShgxI+dikrgtZ80hcd
g0HvhnaahShLoswF0MepYWe2yStuom3ul5FZ1a8FN8NL9Tvhjce67cKq0O67vrxZWIrxbrn+q58F
6gBzmBZgt9GF2tbmZTJ4QDztjseQL2JvnrwJYHhj7sEXwDSf7iWUL/LaLjAqt0lNLOOvNXsX8Dr4
4l2fvRIVWk/XfDXnEntFPnS/kPmLMd2+BlA0AJFGE3lxZi7OJDltisb+sSYC+jhpGB+ErXU/oc9Z
iI/t05fVTI98IsxqNDPNGiohHo2yfmq7T8f5TW5EXEIBn5JIR7xDBFgwe/icKgIjket5yAbLsCma
bVwBFoWlp3fsHf69r/kh+TKbBqWLlTTbfub4AWgYD8FmDg6WS3ZvwmmxMd8Ske+RBJMpgBKzKH4A
u9ulOaQQFQQPQVDflfgJJGVJkIifLdEBmO9YvyZysfYDZGsR+9w1LFG+uBt0DW0i33Lyvx216/Lr
bABNKOLtTLNXQ9nWDmCaP7BKrEiPjdDuLQ/FfNBcc+c1ZxUdRxKihIMAlA2Yk0nM+SALnoR+ipv+
UrnuodEHFEwubsnLXLDt3U1Yaaf2HkUUswiQCKgbIb5utfarVVCfQWVnJNOoPonALaPuSI42wPEq
K/Z5greFFEmAmE/aCMS+yUGajeVpyIr2c1q0n3hU7jXsxBtO3shX5F7wt0/kvrGYYyznCYjFrpyW
+9jlM3GrBc7L/J3oJJK9BPAbi7Pp3wdzttHZIx3nUucQMrpf6FR5IjmXCvLLSMpISHxPgxNIc8FS
URTtrvGuc8IZArIA2/ycPNXlo7D1A5+DKgC9DlAVQNyzTirOr0Asyzs3ebPNtwXBT3I/Jg/gpTZ5
Nu6XIfmKy2STUf5VZIEB14URvE3b6+RQK3MYluXea9CN18dk2cOsnvOS9EzzanNEIc52Ow30FzGn
OOo6iWxbJbeiPU5wzuQDZzG7OmQ9WUBigwLWn36UTr+X6cUPtkW7xUdFmVV3F8c4muWz8rZjQH74
nW3J7UyR5+Dci8eoNw55vOxLb/qsltSICJttOC12UaGZe61649QgNHiyp9Hedz4JUyh4t7K+zh6Y
D9zsAYbC9gGaV2T63KbvBl4jGeqrl5fbbUdJ42zbZN4GQNnd9JQO9xgEc+2IiBB0BNGt/LzU3V3Q
EpZ5JrlnPcGgWIOpHs8vePWiNP1FgrI0GFbc4vht0X4Z451J4kZK4txOlaTaADcUnx4LcDeR9vdL
E1svQxuEkWD50RI7xfnTo7Sdzrhaj0F68tt7Pb71+QBXkHp8fOyHHxpFMMP4sw7dj0ngI5yYTW2S
IMwKTYeHlDZwd8rVQV8M29gm1yf7rVVPimZMGcynAiP88InytZkHUkS2iKtbcnjdfBPHDHjij9nV
DrKliYo+hfnPJiWzgBAX+gAF1todNM2khI9AtkAPiyNbXmikLEuwbQrO9tq8ZURxxdpEBhH4mnKz
yOcuYd1S23UQmD4hU1uKT4fDe7JSWYtNEecka3Y7og03OSekgJO5bbDZhkmyc9RDPt8rviekzU9u
u8VE3gPcJhWbOK2U2t05TZVJg556PifDqbJuSGvOeJq4xEfh5/pm6nSKQroCBafSFxXovCr+RZ2A
UmeOHJDomq1tpPWMV9AROonUJIPWPYJgwqaSOsyQHDoSoDXm2jK7TEm7JSA7MacIkznQP3ZjBNuz
Rc6WebbFXRucEqu5msZXEV8t2QFgozAibQdNF16ecTiS7BwVdfzVaP33FBhH4nSPml6zhLQEAS3v
E6DvtsjQN9YRUyVWbpfEguym0cHX9WFbTMVqHKWBgfm15qgPGi7wj6P+WfzxSN2GFiec/NGbDwFq
WKhMYCrlLs9+g0zt2u6eco23OEfTAuWoSJ5aMiMXV+IfQxXogMHF7h4T5EwauhdNeTFtHbKRoiwm
pngwqP+DoM12WQqQiwRUYjF1y+FNZ0tUZRAINpVOLJ5d9fTGVMxEdrJi5+cQUHtF5uzOHdFCSf9Q
Ekf/7jTMRXBSZou/Ebg0nw1/RJWYmKTlxr78UCaNNI0fAnv4VKT9/Oxb9KDbeplsFgiZ6I9NrTnA
32aiQpdupTYu8aJ9AESr2q0q1n2J91zfzySwsHvDuyHmRvE0ltaoHzuCt86Zny8uG7kmOQVJGzll
5wk6dL0VepOg3QFegDjp1ijFoctMOpFum384Qb6c/cLzzujMJuyFOmx8+Mnli5ZNbn3E6dQ8VZMr
7unOIvBXddbedbE7HIijNx915G2ngXBrsRl9x4qE7NReS1ooaoM5v9pmMdPNMq0XAgrNZ6xew1eF
i/r3QHjw8JQplpNtnKCO3mtLXfz0E5Ij2rRJH5n2xaR8aW35iZU6I8csHahrkMKqnT5o3YbYJWPf
Z3yumxlnjRuOU2FEluRTDBGSMVEug1a+u17W7ZeOvqOamUF3oq/fcOjqt87hPSVrPmVs4XdpR7j1
MPzSqBUFEWRJ6xi09xxE67Xl9A8kF5ibWtOwGnhW5r7nNFEvqWvSfOwJPro5QdcGdPzw8uhzytbF
dJNgg5EQk5QOLEuTXhMNDKtRfdVwTKaNGiw0zFWf0RkfSyVes9EegejjaBIAKNrhpPtxRsUGsqSc
pbzJuZruK8sUH35sQrH3M8n6VQbW78qxkLfHvQqGK3ZqJ981C2FJW3wjXRdOJtsocp5piCpNUBmR
4zVV2yGvx9ssILptvL6H2IQZ/ToYHoBBzUbCaUKvipp2Lh5caqfTQLAgiTRWcadrhcdXf16A0ikD
71KnIJd47KKLZnYfSW/oT7qp5KffYchM29yjzy9EQL+g1NUrRJMWFJUj8NpOvr5f6GHRZrVZmiul
D88xCRiRAoL94Sk0VbkqWTFU4U+PRMP+2QSh0mlNYf+anExuAiHVFbZlsApGhM2SORCmOW0MGCQL
NKrcq8uKti2swnBoQeXdZG3KjLQ1VPCMLdCU7W0z5aA/9AbJ4nrfLPWxL8sVeIpJHuaXk0DVKYtx
KDZjm3rNUQILJ3Xca4lBWNr1Nb08AKYWN1XzXhkj9Ddn1Kr6VBDGzMmZgt18aotUWizXFYkfAhVG
c+3oSRffNegiCcsATstFOW3XXad08ac39AiBtQFTNpCfx0zSB0lV2uLZcCsLOquOgRVw55wX7mVS
/eLthnLOp3fSXjp1LFBHNhFWBo7qPZIiNOW2DaCkqs354g0xlYRcanYhPdNNKBAF1TthoPXi7mzi
kvoD0LCmvBnAwOUumWrWTLIwyFzk3OGKvdWmLj0VKGl2dV6Q8Pp3wVimCguhYdKRU4UesEtDFLgH
WAtUgwrI9oisBq1BxMfGKYg8LZxUD85QdB9ztVY3doI+ZBNXpI1Bu6FOMc9Ss6f2MMokGDc5TY83
HHFlsQmyzDM2GYopLxyGyQJRjKagZadLOQZmwq3cm+kUpTwD/huY77XjbGw6Z3DkieSchT5W31rZ
rUM+Ku6r2YtlvilGUhU/86b2sBWOSFJp6Y1zGeYmmALsx2msH+cqdto7w+6aGMCF7oLLKjsAe0Xu
TvS8prHq36pJVwxXTKcs4g+TXwamx6K0UD8SwkMfUusb9v154pjMMUCQYGZy1qCRaZF5ptZAJLcb
X9NeAOGisWV5Jt13Z2gYHBktOBUGUkjS+i8Xjop7NETcWBqDtDrJv1SRsacJs1AKaIgL3SlallS9
lJlbXxc3no5keREDTR/FB045kCJM52ue5nOr1TI1NvVIZCxMWGs+AxQ1n/J6bmbGO0VnRc66eDzl
bj2IF0AgWpnQK/a0i60Fy5udpRXnwwQRTPuQmIDhjsIk7ftLDdJtrh7hKXHoqMCjaGJjqj6HRhFf
h5JzYv4X+B2CMyIjzX7ZahU3E/2r1bnjbwVAIDuIquKgbRST4z0sYirrvenAC8HRtyyed2mIn3E+
y2kOuo/GnMDfD5Lr3JY0KPRzIqohOOJtG4LzxIm4ekuDwXBf3X4ZcWZpsEGmrUUQsTj1MsX9Zsq5
CU5SBkP25RGBmIVV4OHLIKwinuWLmEC87WO/1PRqp8NQwu+W8dxXYZW6Rrlb2IlT4ld8umnjGmI4
boe+6p2veJB0H5Z4KIZ3A84sMBWuaqVriNTOaVOymGs/asR9HKaSVnduczxCb1DQhIyTpdc2Ibja
GGQ3JNH2sO/xO8UtQmFt/CEQkTSQRZ2kPgcZNARtwxiXsLQfQy3UYPpRQu6Ri1+P0bDev/tiSJzq
q2fSn2qhMJmySc2HLTpFblYwrt0YJVleDrnuZGznmrU3qR+sSt8ZXuv8LTn8txT9z6Lif/8s4P9n
D8D/U6J/Ju//tegfINFPBrXZP+n++Y2/df+29Re6EN31Ass0APSsEv6/Myps4y+0EwzfESn9T72/
Yf7lgb6zAqSSKNyQ/fwvvb+h/4VZBaqVx6QevwAhDP+G3v9flAysKC5Eawv9joM/2LL/ZehvVG0M
69uCNaq5N2fRRZhM/B/hWpzp1c0UzuEfbsn/QYP/Lz5fVHvrK+ILRxAJj91z/0WZZYH+o6fqmvB+
8pluoDK340D0izvk30S6EAEUEACPcbNAuahrM+e0CqItGy9NHZE8UimR3tS4t26ZEHQawE+SeTcD
adjiv/7WchrU//0lr1f0j8II4NH6KvPArEHFxSHxn9Uevq4BRxeKqwm8m1XZtySwbxNX8N+/DHLU
f3khm5vDnsHnaq74kMD65xfqiiBLzdadwfKALBmMTEXufoi1l97OmYprOqfIRMFkN3Pat5eq85pI
eYNOXSlOuM72FOc0O6zyl+bSAnbS+BQEi7NdNBbEBeDRPpspqAJd3GnzOmdIBcG+1d6m/RiRF3Sp
HGZbAf3yqqIglgOZzsOD0wYO/rOKYCBr2K/1FTFifUCkxLjxNKYEgwYddc7fGQqTv2MtO1O4/Rqg
zKmbnMyA5R/RU024HyejjSiL/JqQirBJRQYTE+VxlUIA6WI2urk1ogIvfJ0CdOlc+cHWvI7sKFLt
Iu12eazTF2jFj6xl6tksgubFwgCh6dfcXdNiFnYkpsg/UabDSkUL2sKdp4lP5DmU9PhrVR9jRX6o
et5LMM4friGCO6rW6q41LwG6vTKN1f1g9Np2GJGv5FjAQUxRk7MvQAH3oeGZJI91aUAVamc6HQ6D
NoEngTwvDBvH8nXo6w8y70pmSpxQdL9TYQoZcJ9WP4M8ua+7li6e75wz0z5Uivi8vEp1xjJflZnm
EHxo7k8ay3fVwSyQhbn39Sq+1goqn4Y9n/ReMxI+KDrwVmTGVsCoY6e52Yw0BBv4ZhjI+WzT4j4z
Y41AVOs1IbAyMMpfek1Ekl3d92uOc1BozmGwaSsswr6m1OFHN/OuGpHRPiIjrdK191Rqh9xjZJKn
ZsZJn9l/ofV406GUxXhSHa3RoMhp3l2S2rSs+oLBEIViZMVMqRgOa6QdsGEafvxaOqV7xs+3bJ31
jzkarF1QzfQVy1F/SYFd4htL3kEb9Qfc8xZXzq/nZfChQ1B8wH3o3Bf18PPPj8thoDfUtdPhz2u6
yQQFEQBJa1eMyAs6Pr3OprcG5QGBWqsMwgOl/DVn/hQFyx8AmjiYrnMTVWPRo2CNkZBDekdi2E0i
S5tFmGu0Uhb3zhkrO7IXVCbSEc/NvLwSKFsx422LVrIjM90fIYHTlvXXAoukwHVZS7m9ZoDfmXOj
ENUTOb0cIDtCp6iItq2H6iAeBcMUob+a66rGHdy1dXKpLL5+sZZ9+5NzMyYg+VnKn/Mr5A5FPZLR
Ua3Uvk0gKeDJYPt2kD3TqLZC3yhI/Gp7/vp0Ia0cShpNpuI7qWpJu5U3Smwyh52wmw3rVODSgKfQ
m+CHgOSYYCDm2iUduR2dw+ySMapPu2zhLF6Ijq+4I83tn7vVN/YTadwtLTouG6T5pyDdLR24h2bd
NzsHrjRtWvtAILzjTZiiuUiBznljVN7rn3tdZO5tKCyafYo6a8q+1/dLwwmzPI3VjFuW9CkTQu/B
EiOvzXL756UBKvEtL1UXoqzfG7AzKPqDO80LShwhDnceMZplcc8GGI1/7iL6nWob9FzSn5/n/c+m
1wBPcrV//6AZaFJ2NAhJh6xjSdt4+Ja1d9OUe8sNbpoNmmUz6XQ+ivjVhigj189dLM6fDbKDdLr6
VAn25r6104XbPoadtV5oqr+WnnFnu+MLI2sQpr4d/vkwhHwBvf7Bu/mZOIMfWmu3bAU3hCjpjwvC
tANL39c0CX/9Kl9Mi0jjRPLwNg6tBVdHaKhaP2xsnlO/Gs2tHTPVa2ztk+WHZ9llH6zXRxuRfLML
cp4Jw+Wqmeydfawnkb8+8vSYWS/SnWl4H0XSfhYQbsBJki8HCGnbu6TSZnbLHVCZYLWv7unt8tim
vKjJWDzNUnIgE/GgdGa6Yi8Ux7siH0MzHvt9UTJgE3xbKK2fJ1ZC9s+SO+LQaHcL80HVJGU3/O0E
gKe5fcAqV0KLehyouLdGZqjtWLUPgH4vELTuFuaR7NuXsQ2sUCsvAtvHoeiUFxqwXzlhWu+qAp9d
+6vyz0VtpxmnoJ4vwBWDtTXRsaKXW9foeDtT+d1AwcM8wMFFGYd+KSlGymQMBQObopHOjrb7iUWg
2eFqwOaw3uK0MX+VSh1t2lXdWI37xOexq9vxPamtS57RRtL5Gm5QaxKgSM8PXw29AWvcT9MehA2M
QqWV2/jFBgmwcTr/ZzrTQClFBh4W5ZGXZtVWWgw4XNnsllI7/llIMBDy7fTHN6HFLF7p45+/5c/L
Met6zNz+0V5XgL5wbrbBdc7dJcv8YVO7mX2yFJ8/E1dQ2o7+mjLG5iDghgtqP9LgB9LuXpp63BVg
hcJlKoK9FGpPTPhCAzcn/0UGF82WR6NNf+dNU24r8pHFPPk0wesTEO0v36Bv2fXp45+fDkMW2kLX
o3nh9E+6abLTPSbTrCbIKMWEHN9O+cyTBkBLrhl/lkmR6HrYO/ODaiUhzWSCHFSpdqoZz9NkEGWu
YxUvevWRt7AluyDZmiV3HkDpgUOTtZX60OyqWncOdo57oUkSNHR8oni6oa4y+C6SNcvccfVI1z/c
QkueNLUcAXrBtc3pAInasHZTci/bW1tPO9HDsAAq24YoWv2QamSOEsUsC57spYcYEea16aNRCnac
n0xa7YyNlUVruR4g2cfe/GpOkm8WK2FoCo9ZuOvfNR2oveGDHIEfuo6JX+rZ3gSopiz+gKHbQ8g6
wWI54xIa0BSKbsnvjIKTtJ/apyr9bbuCp0KOewosk3EGIwSNAoomNpnD/roHdOMjkebtRUEcyr01
GxS8waaJi9UZzl3/s3B56/dMGOXXFNj360LMsBcc+LoMLquBKHuJQXfGghFXCmyQ7kKrSHnhz5gG
nJE/S7wBgLYbVXAgBweCgZtF48QgyKl4+2aqPQ+jiSbM17KoaTrzJBlctrZgPGHKa6V3JkPAnlHo
CoZfd4xcr9+MxS523oDsSU7vtsU+ybUj0+KySKQm5BY50J9teTaZnwXc3mAww6KijawV5mOSafHW
KzNjL4dOPfmxPV3muPr0Fls92V3m7ywjnsOEYtQ2yMVo32nJM2EhcmU7Z2VGTTnOdN4nIjQsgkYr
s/vBIn7pR+kcYSse66Tb4bNor1ZqgvvXEms7teIaLP27MYg9aiE1EnyatOn3FMsyJKX1hXQQZ89o
+yiIWt0qRvaz81zhOKQ7NL4kzozeWLlIQeJfg9mh2ZS/esI2z2U633Fo1LakTUk6K6e2stjz51Wn
lNAmZJW2Bpd/Ge156DBoyFrfJj29OGNgWN8XM1sBNSwNrlXICp7edQdILUYYFCDncheeIhDPi3x2
KH4ZGyeh56Lc0+gJMcjxEbRl195XVUQ48i1tm3fNT+gWeOwMXsCRLVZllJpIjrOBpzmw67ASZC5Z
LFzHgsOHh2BDiHl+jHXAEFiSVZXj302ySJaI5Wm+92h3il0wpeNzb+rZtvi9AIc7VyOPbpqVEbUX
syPSYTcF0DNdxm1Yl0v5RP/mjXdKQDVN3U3PMhKrlj+jznq8vJhxN0SF8tYZYFMdzLpVED4MFfnC
9R8NH+QrGv06G9MdsNJl7+fjvlZsC44Iu7oFdd2t602SGWDXvZUXV5LMtRAkIRtUvbYvyelyd+4U
fNBZVsfANeujP3DjCeEyaesMbZfTiSu5TybN1Dqd1KOaWVaXNoPUbDbGRrPK+oiEhCa0N9UnY2Zs
nmZyCkfs6QibbWdHsAGzap7RTrey9yCzf/hD9j1ZwruzlxunJiOMwXtsEpsjlYcbLbLE5G0NK9PQ
q/XfY5Y+1i5jxRJBUtdZv1VSD/dMi5+03DsASKUT1Dr9eV7cJJSdZW2qhiYXgwDvkNRKnjTvLVjL
epPu66bD6vLEgncucFluhb5Yp3LBdFHMQBENsc+W4UaRwrTGjY0dVKrJj4NzLMcpRMzSRJLASVZ1
sqJW5K1dVdMFFDQYYnvVj1TlNS+s+TmXX3kcO8j+g4dRDME12Mdt2m9ThS2WgmsXeLG4h+sKqLdi
crbkcchztI/B7QIxLl4TWB4IXsvQrQrqBml3URUjx8iSQDs4NBk2MuuPutTSU9XFr+5c+Ee9kvW9
qhuikMlLMRk0AzMFy2Xk7xpZMmcDANPWj31B6rq6sxtFVhrpUeimh7tx/Ze1IgHdabqpAkmaJzuk
OGnsnkvhhvHSeZdZJy7FDnrKqnFAzG4PJ59ByHZCfk/frthOIAkY9pXzyWBKky1BcnL9CUotEcVy
k3ijODDiPzkILs7jhCA2GGD71Vhb0Yfo+kll6E7L2FhHWm+VTK4MuRiMNf5mnIlOV0AEpXoFJl9s
IfYN4VLIgzCmsLbHS5oSuknZxFgzeSR0YD4Cmzfuyol2pOy+mU76p6771oQKsUvFO6Ry126RBHws
DJvmmllGP7LvBPXLn27I/+3m4TX7ajl7fPf/v7QY6fn81x3G//GdpJ911vWf9T82Gfmdv3uMnv2X
D1mDycvKu0ciRjvv7x6jq/+F+9ml7YixZyUB0MT6T7aI/xeZe/xDM8422Hr4T//JFgn+slZkoM4P
beZJgfnv9Bptf3WD/e9OGrZY8ud8Spt/8UsVRoss3onjCJCS/1sfatMMDanMZG+2kxG3W2YjWXZX
ST2tUFhKs8JJOZdGZeoPTucCl9ukTu8av/JuQtsU9M0wvgjDoNZiXl+1zKbMgSBnGxNyFhpzZ3e7
OMiWXA+RuJc0Jha/t/tXsPnURk48YIsZndki+8jm0HFkaFq619KmzR6Rxo4ykjl2kyLVQ657HCob
N4OT6Y6GLFCXudWz1QpiFWPHEPOum2P9XVeTHEOUqYpkgXQZjAe/cPzyeTFKJk8TY0NIFUr48wls
9lxDSPACeb90ad8SuUjEDGLHpYrPLWaj8rlJHR9QpJfMZC5Kz4C2p0lrufg4+e4111J5VNhy9WJI
PzOivMvr4sOgXfJD82cJP18YUKxqiKxBpBWLFjyO6F9TtIYdhQlMmqV7q7IGFfNc9tbwe9Gnzn4Y
aBQvW+Ux9QhxipRIMlPXmR5zwELilJM2IsPF0SDSo6CjS+s0KjVB2MnJjfIFteIlCFJHhUOduMGl
9NxKnvOuRuNv5HIhqDRwpfkjRfrlHpiG5GqHWC7gjRqFtVihjRqH6TO/7Nfob8cRY1/rSaosp86h
UurTIl8hGpK9SQVIhNbGsPBU7OSclqhPPHvydlpqKPEDE1I9HfN4Hn2GSVpZBFfiJNvsZSwWBDFe
GTjwA1sTn5PCZ9u+DqbnNm+uiW8tHDu9si58AjkpT9MCilChhMDibo3WiPNAG1wE7JYbXwmAs9Mr
rGer4tDEoPSYtl7NXFxOdf47d3SGY67RV1nEWSTjNOSaori2srHdJ9ef0xdhN77524q5RFolei93
Ag5xxbuQA7hE8K3exV9INeaYXKCEH2LZTtc0rWdyfBdmnltJ1nv6EJQ0diN8oWufN/cTBpVL2y5W
lA5QZraDPc+ILcuObmXXVm2yrXxDLLchaPz8KzE0ZHKVZ04/pp5vGRokiVa6GDJ3IlMmhYvf5G2d
vTIuwpYEm8zUT81SaLgPas/D3hXTEA9zz1R8HXvDkKhOAzLVa4QE9VLuezsjmqVHmYvrTWCi3mSm
tNI3rc+7+FiSotRdUg1gIhR22Q/Xond1OgI6MbW4AvJWcxFgWsjVUMsOMLgYsml7HIwNI085jI7a
e91EJoXvzj7w2063v+GcdtWWr0mfUuwsoudJAkh9hLbPZunGrjZtOalLQo6JI/GIhbRGis0+1ttL
pnm47kHl9fnVVU6QPKHfBjO7ODao//9g7kx6G2e6LP1Xetm9iALnYSuJmj07bac3RNrO5EwGyWBw
+PX10PkB71eNrkXtGgkYdsqyZZEMxr33nOeEiad/MaE2TrRK0KmZlPgXYvdaFTnocXqcRszHN2Tl
YZwI6gEflteRULxJl5Z86DSW6+oSNvy1pYkh4AwbuFtOhAKE8p19FnTe0rLw1MggzIPbmZ05LZhJ
IRWyBF3z18nshvTMbrjMbyrAMmXk6rH3MFDOfr1LU4lxkgJXV7S3dVLfGsomfgxkphvXaxN8Zmxv
JsjmTrUriOiYiSlDYZy7svspe9+gubv4avSnTWI3S38pJnZcxzAwZ/vZGDus+/z4cSSXrWcKemhi
xKP3ZVY4pGNqV4bHDOBsDM7NQKGtWsHKhkqV6ZIlFaGMKK2yeh/KkIRQo4Khd9KuV5ZU1rqvqoiL
i3ajyuLY2WcyTOUVghkrNEe2Ik1XWWx/Zsel9m7BH76aKKeY76aVl9/Vvm6JaWEYqk3+f7tMHbWD
nbCYtSmqwzu69VhYCl1ZQCOX0visAmELzDsBC/ogg4atHWWL3HRLhQqptXrWe6zPK6KvzAE6UrA7
PvYY7q/U/3Kuj9kSlyYL7zrKWhVpw861Peu5TmOawJLxPwRqRQ99X1RuRt/NMZz5MutEZPs6NKav
2AV6TJvNDF6TXqhX4jw6JA1t47/WUNS9P03jUU6gCEwZ0RmI47fCBVW4C2Pfqmha2tgyJJvq4g36
6gBqw3ZEot6zZHZA44xcsBGxCKaiSeXNxq8lrAauS7TtSfmC5g+9bGeBQNn4KAzyLWFt9qtjdXgW
3KJjLQ6GpkCmoHX2pstyiTl8BkqZjuhudyeknX2YhlJWQxZZmKeRnTRDeztmtAVPhhBJ/66wwgx3
xMbY7mbg7ohfUtQwiJj2i4lU0EqOP5PSRYcQJpk7HZfaxsA1TmJSN2kL/nNrElvNJRtmQXagW5qZ
59yNJRofZFrD1Q2ECU83kHGpTlMv3JxBjZ5ErTAQuHOxU1lWe/Umd+spfu4yg0GLOcLMfbRr0r0O
xtx0w4cdUt3KTcFgxtzE7ZTgqtIGPF3UoR2kvF9QGT3xqTm1gXEE2dAGXzGhTCt6O7Xm+jZekE/s
+bSXZK+4GNUqXM0GXLGEiBR2zjImz1nU6FVsMjVDhFYQZcFad5ac7woIxgH76MSotzmOg3thzKH5
gr09657Q1ohsa05Tv+xWQFZ4O7EmZpFKg/oqQd8+ynbSpr83kwmzkq1jGPte6wTzTeooBXKsVRbw
684h0vM2mIx6eC7x6I+37AnH/GglhXQP1Wiq5KJgnMMiNVOJRMvDvJZtuAbtB0yE+nVqnBxrk9Fx
To1kCLa3rhJWuGo4S4fujx1WW3+he8F7IiU3dYwM/LmNkZGZ4U8DXQ67dc0oUGZHIiVVCFk6weJ6
p9l2h3anhazA5PhEFdx3fWzP+6woLIMpENqGY0WeKs0w0Ybjz7m2uz/WBB75gjpY+L8615nTr64P
UwygsG6AT6mMrRja/gAXzRaR0mg+82eZxmPT29b4wWwADVVaqxy7Q+GK+DDZk01GTEzOhrxVhAKP
t0tK+vfOp387rk26IrDxwuUjgqCNCiSZsOj08ll8aMS8/QdJ46m8ZStmz9Ruo+ksnyjHmOEqi97H
mQ1sO6oNRjLd3w8037uDgTgU95KRiPvKG4vFuWAjmWg2x1MKP/BMFySYkjdSru35R6iKgYyQfp6r
Vn+uQru62YdlOoz7/3nl9d+BGP8LlvH/re34L+jG/z9YjWsUzH9fVG2bOmn+1//ePW7/z78XVeuT
/kVsNP9jxYaYwH5Y321vhZz+raqQaVgG8SQh54BJNPI6sf9XVeX+B3AIdBoBmgEv8FyLh/5VVQFC
oxhzKdBgNrKi8uD/pKziVfjIQf6tsAr41dZKaXH5ZyEdM/5vDMeYTyq1QCdXqsNOIx1MJX6cYV1P
e7gGK4GW/eJJqIURcmufpwwrBIEVhLdlw3aaZnPH+PwzRK67YUpknOkdw350ZjCg66jYnBvGY0Hv
bOO4mY7ekDRnV80u2llfIbkWd2U/HIZlpu0PMR0NfNHRSQnrfpc4SRF5A24YyxhxiWfxD8jW7nmo
umVXlDW5EIUhz98f5r5sz+Gc3Mlx0JuCQnhD/+8BoJVB0Fnyi1LPixpr+W3Ncxe5ydCex/UpAEJG
toKdxvdWxsemZRCumAj4jfvnO4Q8q7n+tiUevrMtRXuuaEP//ZDVTDGH2D/qGgniNKNr7/FM+lk2
IpBbLXDAVTbmhKpiQ3Z4fW5wO/SpPuuVMN+wgmyEXGMuAPE6e4d9jrO+OaHYIVIMTt9f5Bk8ru/P
0q6465fCxC1nNue2MtKdgufIxsbUJzE8qU6DUSzUHkHdhLWr+mlUTRwx+cC57dlbmBn3VuK9sHsH
ZZP8yuc14cTq2q3J3QRKFmtanjkbu4BubrOs7cIyeR177CmaChLfzCNpyDYWFXQWhXUiYa29N7C8
TLU4xROuPCbwqMuHu0DRXDVtpzkmFD9XFvD7emBAm7pUrsLarRvw+7bI4i1/itjQcKAT1IXlOVNl
xOAIFbE7WOe5V29Iakln9MnSXchL8W/Dit5zerJBbW660cA23jGgy0tL8/pQsFbmT+hD7iHEilaN
rX8AY4O13/odE7BIzCo3wuLp2PnaeZGU1CiHJrnze2KER9Sxcuq/7MJyGKuP7kFXyVsti3utJK6z
jPooFpiz4jYGMZHgA5vpWTozTleaoahZcN+FCLfNND10scGEqU2iwS+ePOQReM+UFa1Oyr5VSOEd
G7cxOdWqD+fnoiPosUpmEhMKVK0jPjLL6zEU+Q/EUin4keYvyR57OwzHZMBuM7B525cLpXEyn8JE
MpiSbwyQP+uKJJh6zRck/gjZzniiYXDULAHIknEwjHnV7GegIJWN8RS5gpdgSu+ZCezmfrgV4Ow7
z8WKoSUe9nKa0Cb2yc7FVrrNu0tGM2RZph16oReuAgT1hbfs3SlHi+Pa296eZTRtFb1dWMB2unVI
H0z9nrCi4TZfX0TSMQILZ8qxjuqa3Q6Wnt4+jmTwxH2NE7eIm0j47Lm6cD7S2Mkx2QYd2VearqXn
PuGxup05HEGTiKOh63Zf4KYjyORddtlDnvwwjdLZZey0euS+zHOXftOVFhmhrvGRxuJLoUh5I+WK
1rB2rrHUydkPBTLkMgU4wlRd+hkmUlmIm8QJsXTkNcbjkYgrgyiv0zDHRZTkL6itflhFXF/qmRHi
6Dl36E23VtYGtz2okVovzmZ2OO5hMBXXtjRj3POrzd8J71N8LSZuNdPG/MnscN6Vsns1ZoUZgekJ
VnDORCMdV7cnZz2xq04znFgbn6xADnsb+Qpakk+/6btdlvYI+Rv847lzpYgOjoNf/wjmnLBHATlw
jsVusNMWnRSU5iANb/pAkxvWOadQVPkuy5vfXUJ2DPD43SRlwWwBFVCn3Cc3hE1HVPYmIABlV9mI
ZAKJtQJijtIm8XEelBFrOpdJi4lNqGtukvLLnN67zDP1fXOufau82iTGRbbR/zEm19gwCcebY6JI
m2SyM81sYEqKF6QcIi3J7RtdLu7RTqLYxS5WMHPBuECoo0myAb4dw7+QPXUXLgmpe3nu7Zl/ES7g
HcOquqmG4DMoRkRaddqAgk+eqRwkL9iJD3GiQMN02ZZoifdC2Z8Y/hR+cibS1qvT4Ayc7foJ+WWI
KwMhLf11Dic3nwYTXWBpdUPk8Lbk8DZSp2+MWG4Qdx2wE/iH0ZxePGNNnGJCMMYG1x2RZovIHxGP
PDN3MqOkgbjWjuUOaLy7M9BfHTNpo/LNnVfuKe2R5sE+D+skam03YsbDYMrUuM7WpIlMt4RgZLwX
9c4qMeMRusiosFkAEvwems9FB+906FGB4bvYLEqdhnJ8ylCbRY58xGGFGSqMYmc1kWTxU5cRAmpI
+5N9NTWuZczAdZzsXNb9I/772EQ/OFO64X4s6q0TmO9x2b764chiocmjKUgJpTDD/ooEX1tFih2P
WOtmzpz9egesbHEowtbYja61MxKlT3nQoLMAbkMzROykd8dvDqBN1KspP9m3AUKrcBQwOLzNNGaI
TcJvhR8y89H/nGz9OZqQD3Cj7PthNc2Or+NUvMBkQVrQ31BsNHDGkavQJzvpsHMPPjB54ZnMuUuq
dLoQNHH1T1/7ZJ8nxpGuUYxJ897IOoLx3IAIEDnMZ2t8nKncL+TVZeggiISPuYFaZRncxGfwcMYh
d8zPqrXniH0UEA2vco52Sucqlz+RHfVXjj7HOESZZFYLjMc+jxDfFNgsG0w2+fBJ6+IjV0wYW+D/
REAnFgIAG9MergpyNtEfGaF6FA2dhLyswdcP5puOpWQrhMGPJT+fbDyyk9gtbfWhwbZFzdhtTTRm
9jBc9dCCJmJvE/UevoeK8MtNGMpbc5Hxljyc12GkB1Ol7dEvC/y7bXpn60ndJ3GwWXBC4cAdw70l
HC5kR+S40pc2Uphndjk5FJYEhAQt7nlWRbBNsNDvnTGmPyCec7iIGwZmiME9LKeDV6c7JtCxIZnX
tsz706DnvoGxYDvW+g9Q0agrtNjPlvsw98m8Yq01szLO+TZzDobuTM71wIm+z7J1jccankYxKBDL
uSPRe2dINAWZkTyy02xOjaw/daeCfVwsT+QQGtuGgKum4Tac5Wp1JDGB7QP/T5XVFkI6IjhlZarI
xL3bJo15bAzow1xsAYuKLxYEH3HgsA+xn4uZnVtr3bWVNV7cDjRMxqK+ySTwlgxyyM7TTLG6LPxN
B6ikeByOY93c5KJ+5nzv1s3JwYqXt6FMxj1gl61Cv2PjxvAMCjiFeWMxCrGBXoQScPYLklwaf1f1
6t5j9syUEo7LnNvNTREGrwUygHTStFXb4DT3NPdl+RhaCQk6WrGqViTuto15yRvn3XTdI0tRdayY
pwbcbxeLTFiV0TaU9JMTHdm2f6JDgKXvnHLEcElZ+cUrP7CwpX3JSRqjn4jH8G1sQ86vcol6F0/9
MvfGruzA5zneUG/hQ7+pfC09faJstLksZEPjTgU6TwHsktk1FmzWZm/XUVdHQewOR3PiIhHod8Xo
2/uiAZCTftr0vlgoNFSsNq0IsAfR9SxKqE51aEXm1DKfEQ/0xlPOO7p0naq3tg+Txct6Ur6YP9Dw
r+r5barGMGrECOv/pH0ksXYnMGNa7S4nlRDgwhCfPfxSkW+47iYe6k3VERpM46FfTHYbcEiANUVJ
113sUX8s07JfyIvfjCvhPahzcFnsBm2QUk7J1T0SgohzrSJLXnl5VOrukzOZ8KGgBVlAvHyUT/eG
XiTV0jTszQHVjfZ+4ReJEjtVe4V5aGcgRFcMsIkwefMMBGCF69y0TjVcZ9kfUs+ptwZCDTaZ8jm1
NOd+UTubLik7soanHEYcgCzffffG4aLEQ9H+MAGKnJtF0Biyhr01Bg9aFXAlNdwVuHMk1hbGJcsn
chlrtIetaZKs1JnbsOgf+2VtdSsCLYzxcwlsZFvN8DEoS2760DB/xMaNVgT2TrrwbkPmFHRFLbkX
YbHyfzr7IOPYPLa+2239TmTnvpAEkuTBRvpxfIMOrt17LW5Ce6D1hpuQqyPHPFnt7GDyT5lK39xR
m3faK81NqlDC2UtfnTLKBzbRJc79imYd5sjqAKHG3y8eQ7usLj7BlAN6J8PdzKcPFeZvKQdxr8Oe
yCsZVps6F6+pqd2HRFWnLjgy/0fAV4dUDFOcbicZZ49JpVC7k5eA0BpRTQhoxKU9To3RP4ZF+rMq
4gj/JLsa7ZCOUl38WsioZ3y0zYusuvMFUVRahM894zrOrOErsbDIIiC8qb3gNx6FFnf8IV685a7J
9O9UmJ9h0TEB63wapt6gD35rqgNfsi9NqKW0XoFUxm/HkTSk3QQBRtqRKtLVR8dh41YNen6Yy9ux
cvOnsf4YFs0hYkrDmo5+QJY0gKe84b5dFecq+w1ndMEcGvqRi5zvalorjmbCJUXhiari+z+/P9jr
w/MYaqIcggxwyuGfx/4+q59H79qkhX/VCxLfecQ2Gdoazfv3f34//M9zlJmEF894tqqcPt73d8jA
bcN9unK0nRKB3789+e8v7jwzA7bYMNVYv/P7h02mxfMznyZqm+nq75/xzyv+/uzvD2pNGgSxH/79
FmT4PO/74X+9/IDBRugPq2CcP+T7kX9e+N+Xac3dKtpYTn9fz/fDf5/t5fjfIRSjkVzfqH/ei+8v
PeQy6GMAKoS0y5+U+EmAQxzJpX+1Wx9AEaHLDo/DnOb2je8nOxsunVdzPBIWPTKziYPbsGDykxsp
Dey825Jyajz7FaVq4oDNa4WXHzPUOVsAW3coZR+GAXu038B0WH4sk23dpWFZ3yqqoKYv5UM1GO+M
jVuoBYQ6Mo8OH74/xIBf8mQK7/zGCh/oAwc3DIFP34+Rnrhq9Uesk7i1sVg4QAQ8VeH7G/PHUT66
zsK4jNE6JhgmMk34lPTGO1iAD2K05dHW5IPGdcoeh6Tiv1/OdX3MNXe9zhDqIDF1P+siH0g+PVdU
jts+19VLYhfi0HvArURsVrshpohKRI7Do0MQzEhseQQ/gdPPfhiQdm9D5sRk2k32Q96vohhiL9ux
gl8D1YIUn+aObcTFUX1wj12722HvZuBU9MaL2wbw8ZpAX21Vw4ok8OvgENUmNJpn1Q9i3wyVCQ0N
qWWxBAyfPDiNcfy6AiqZ/p8t6Yd3gSAMh6beaje1D/NErrbt8I74gPZYPNaMqACD+WQNy40hqoFu
S3zfyj57GYpsOxjp8mesDQwRMMscxxE3vigf8mm0/oSwHvFsEvWOH/S0eN4bhdUmlY35K5vMJML9
KM4DzeUzDaE/ZKgjr/Sn9lN13V0oPWcXkv25560Ot6aciUGkS79zB1KcSaHFhp39rJo+Gh0wAbPP
TseY8+5Uxbk4LJNpYvbm9uZJZyTqzDcjNzZudZbr316iDrZhvQdUdkdpIv40JHQtBwNiBcfqoe4d
eVS98FBl4RJrF4dBwEKfzRPWu9nC52hCfmiZpfplakFeGmH7gMrvUy5hdmBCzUpe21E91Vc4A9AG
RVqdLOWw+kmrebKLMqZLB9utcbKPsRLPUmXoBfOcanFgt1p36QN++VOD5GUzW3W8W7CYXWRA15FR
1rCZ2sm6FsJ5KzBm7msLwTP0sa+CsL2o6lO8+CS2UYp87wBF6c+70bBpleFf3UlUI0yuxuAWLUJw
u4Q+01+ORafKZeemgne5DJur2XtT1JsTmwpX1hdYL1Blekm7ZS7f8AEnBwJKlgsyX8KS18/C3KeV
AFOOCTYCVYe/O60t/Px0MwyfEFqGZumtMeizyX7RXHhzDPepdYz8Bnmtx9gBP09KdRxbBvpUCrpe
Gf3OZd1oVTo9qNAcHybPSAHMTS/TwlmVCkFZT/rYOTXz7qrs9LUoGSgAf8VKmppMNFKf2z0QvYXo
ImgU/b6HaES6LMHL0k2eTK/vTnbieLhY5s/ByiVUkzZ9tDuMAK1f5IeiqcZrN7b3HZaS+1xj7Rfo
SAr6VVE/5XSmnLwhO1iTjUzXe1fO7PbBIjEAznSAj8az70dkRgxpM7ZzzMEbNda3i4t+BtEBuAW9
BJGN2fU81LkVdR7SEJeZ1JWyF2mq5b5aqNbPGQCiCieceSBOUJ4nYeqjEuarFiBCxKzSs4yH8Kkc
NRSfpRFsC+r4qclos/mpS/x2Z+3ERG0nehXuO6ufb5r0dcji7CLSOkeCg57FTygOyyR/H5I224t2
bs/LDH0uL5KDrvmGokNTXdj4saywERvijpdL7QfVgczax3CR4izWD9+fpeMKUG3tIVLSF+fa+NJO
SplIwiOGuty7GbDH77g5kE1caQO7j/AOJnUtNiuX84/4CiAu98NibD0U0GC0Qou0u58+4r7IJHbt
Ji7sT9dhXFoGJfGtMspj2pCMt9rHomD9NA0yRYUYXUB0GNdZDo69sjg1apSLxly0YN6qHwQp/Ama
j7DtzZsSx487LWnUFuqL6m68JSkYJNug810+gZcbyLe6DmUJY9NcHlLpLed8/VDh8KTpFMNbpJOL
n9Hf25kuL0PulJc5HJMzx2/T1Yt1sRbYnXWqf1ao6G/WT4zOdNaN8gFOdH+17Y/ZNccbzkY0EH51
67OxikyRIvFn+nqTv6F9Ds4y7DUOlvrn0NfHsPU+AyVPIsFUish2m2VwI0BEpfex0Ux0O4YQgwbQ
ljy762zequKH6YLH9SE1xam1N0TMktzfwGVTCBj0D/RD1Clu9WzkDaR9n8aN4bbvqMvOJfXN7Fuf
i8uJNWrDIqwUt1s6uMd8bndtq2+k0Ke0RLvjhg/ob5yGRNusAggQJwNDC1hLVVD8qFZIbRwOF0kJ
ps13BE3Atj1rltvGVXchXXvKinRvS/c0Bmi7rAWUb8CABPzSya+64zI0SHSjOnT+uEiQvPwlSDX8
dT3dl8VyP9FHXoydrSltGfYTXYrABHcjUD/ClONifFt/e0FKq9fM7TbvKzw26bYuINNl2a2aw3vA
MxhvCto+/uCykMxUBECckB3S7fHxXObGfUhFQ+eJ27MXj1G3OPk27IHQZG+ejei/1caKKOlOhsIo
ZOr4ZLkx45WS3c5sMEqxMSaZMjkpWH6u7p+8vH2nTHiC/XdZgELQ/g8hmUzuybJw/th5e7KCWSHa
4n3CvtWte0oK8phRDn3+UtcPvldHBp3l29gfLs16100c5vvY0V7oLXYElTx7g3mlGzxcEftu+syG
GeM7v8eaLNmkBHRrhJQrCQMLlF0t3Uo3fKb51keY+jBpWcjqrT84dc5TJ1ic65OxoLXNpvzFRbuw
ffawRN/ptg4jXCWxN82Ps1vf2HlHHQ2JZA7oPrVecF2QZovZvilLyLw2c2m8vr0lsGIjMtqMU/Ma
GpkXOfGCFCapHoq0GY9jkNOwkwar8ogxC7WB1Y3bjhn5jusNk8J0xcMzX9EswIBS717lb8dhxPo0
Tt1jWXTHBFfapi5cLJ9efYcEDPvZyDuZQKbIBEWZGQ9RRsjGpmScZ7Ma9S3nr22zg0Osk07GZ8st
2mL5uTZ6ufJqsaAGvCrkX0gc6j0DSTpMjYtqDUUMOZQQyvBa1vow8HLObTJFXQ1CD944zV06DWVo
PQQLx3l6dTDHHk266zRqnI9WOU+rzkmkkIQ97zRSnu1cU5vbQo4IznyamlxXCLFzCLb9EH+us6io
epT2WB1i7iXSK+jWBBpHC0PfDTX6Usur2fjlzlIxTTJt/Fyc5MkIhjTy5Uid6iPXj/l52yJhIEqo
MHtv+9zlQfiawzbrUWcd4P040ULmyGvqwvrGKKNBHwe0AG3hnBaZHie+b1dM2NjLCZUrnMZ0y4KU
nJCHfIoiG+45daxTHzu/GeuF+KZRBVq0tB4Xw/4jMu5SmUHjClRlrOF5SYjuDMwy2g7sKS/KRnZm
MX3CRicveMfNbYwhYa99PeK3pugv80VtywlDBOvucoMaGKsnIdKAsJfs4I6out3uJohLziPThPnW
BtzTZaX27BYmijTT2HHLCMY5JAOz9wEV1pe+MvF9le/w6YrlZxmPX07mYFHPsKwk3U9vpKPaDZbY
VE6nYE2m2KeE5LInMHrgmOD1NH2uMhTBc9+2e01cku/J7DiUWr1qvUFPeCKFIX4YKvvFqfLkXHvt
aazS1Zu97MMEJVJI5CmHhFlyPzM8DYRUmM1aeiF+qc/KsTqmVwFnkB3i/ClVdpeMHQRpF4N4gOnu
iK/tbLNqM4rcrCiVnULsuAnae5MyfCMNEw/2gmMcP2q+r4RwsVukMRP0XRrjnPVaLqqcm9imo/OO
7D//UmnzWIrAuitaDGlL5/4xvPyX8tQmh0IL8pZ3spXyedXpmGn1q3fDN4v8+jYPaAE2OU2wuNjb
7XCD4DDfd2X96LegDDHc4aHPsidOCoZmbgHOLc8+m9R6EeXdQqRskbIxYVgV4PD01iCSKdxkNgzF
OnMX4D7hDcYf0hLsnyFNiNSw32hoY1PMGO12BFDvVbty/JlMnRW7ktydgpNVjeV15oTHaYcsl118
sXEGEZ7KQVHRrgg3m5no2RCQ3F13OJS1fGq0eszpLS5TUJ8rVf6qOhvw4wwN1MLXZwz34xh0+yFU
dHoNqoSwLKPStdJt1ZveMV0wUXoamTUK0Y4bKxvtwgwfmsKuQSDUexUrZipO/bU0zNgUQoQO6dnO
CyTs9V7ct0ZhbBe6jWHnvAjVfsBBHzZoNxnd9eKENChi7ATgceSYoQ//TN1546aribMpzrnQvBg2
1kAG+6bAptGfpok128pq8NCAYFBXDE92bTa0E7PqirCRlAeApmukW2U1UTUzWvDtNUJ8dvcUlfiz
w+xXYhuHYpgPyIVOg08Odq4T3u+g+Yk9p0N3u8y4xAhhHWFfTA3AeTqJ7KXSP3EGNm5mX0gLlaFY
FuBuherV/aC7OB1Rz3OzbSqIt0tR3I6dl99262esagJxtYtBDC2DxUXIf5IUx9leQjj4/sbvD98P
WGXfbxGALpjzFoKYZ0FCgs7xP+chO8c8fEIKMxzrGkmsgQesYvhuhPMvt0BKZdEbVmlf7KcYCLGY
9YcNPIyNtqk3VX/PEXUuApBsONk71dHxRcH9Gs4XXUw+iz70zzo2dtB8ESSPH1blztupMlxwYDTy
BwePloHElqAleCEp8j2N0JrPSGKpK+6wOAycumgQfSb80rH9pAJZuIml7K0yciAat0svuERfIIA1
d3mdJAdKRJIK9dboq3fBbnKTZXOHk7YCYbB4GlRjN9/SrtSg0uxrIQ3jdpVu1SYxB6mwj2VH+SBm
cWdnk3PIswHTe993j0jNvtMZNgzp623v2OldTlu6qubgN3y8t6obl0cVODdyQR9n9JiXE3bsI2kl
CC5gRsf2k1Nx6YY5CKJ+fq6bJISAzxYaZ247NP0da9OeIXgMUDq8enn4UTdWjmfWYYnrmnvT+yra
dbwjmVUzs764sdtEqJnY0NkzW7shveSy+qwYhVGe3vdW/zJ2AVijuAYwLwFYx+UOsOyPXrVvk8Gm
ve3K9KxsrO499ICWSi4HapRM1bvT95H0zL0TK3rjSCl6mvymB6Pr2jXNW8qQKpXTIZbQMFsR/LTy
Nz+276zc+lPZdFjjaolcj4uxKZwn8ZT1HrEzyDQ5NFYP96V/GjMGJXVc7lVgvxd5hd2ZO+SDIjNk
aed3RhB0ZNzfoqkfexN4lCQxhokLk4HJ27U6P41Oelt5ZrEPpoyRaNtvdJv9gKrLPltn+zaEFz7O
L7NjH7Nx+d0PgG8RDuII+UrtYQ/K6Qrbyd2gaD74oAxYAWgrhGwL6J8o03jxfNngzvcID0jhNov4
sSzt3znX3G5wnU8PUO6uc7YMUWIG707Hzdu6r3rvmuM7gb9c3RZ5+MtZlo9esciifp82TIH3TaMU
AoipiBCGNfu6ixr4ptfxQITk7y6wmHxioom4ALfJXEI/cL+oFNHud7I/lct4skYom+Nk7eX6Izl8
dzR63jIN081aUYeu55SHkvoK/2C7U8EfFLAjExb6AR5/zVwPeNbzZNlhkIAtN9hcfcBqjsVMKrVV
Odcs7qrHmV2sdOGIsv8bDujnd7GDxjKMvVeo9NgSJQ1DIUG8NTMOs4pW/Zj7PzCJgPZlubLOmQFi
txog5JNJ8LMBFv17BoFCkB/3qaqY74A7oNunnX9njkZwyuyarsRgZIhoKrFBASc2bpJaVwMsLzyM
5R4yzfIllf8Q66V+DYS/REQzp1HaAWdoy6K/hmYe0zf2h2e8S0hFFkZhpnpGdBzvMQj5JxJIVuPk
Um1RLcgvvfNnp/ry7bLZrvhhoMQLrkaSBESpxEU7NeElmfurkvjvZ6efbpilXlzfjb/6qXtCVtW8
5mbZR1y96qrm1L2GqGy6EWNlN+np4sVsQpNVZZ/O9pc/sls13DJ/SsozGJu104IERznBA5nswDPG
k0YL99Xr+MtZPPc57QWtki7xTrYTDPftyMGypSm/qDodY3plIPGAUh1zedGbL3O80A41KuoY0wF6
4vbJfTOnzt51hmzrNi7hnFOj92lgp7sCQuBQfZSNwVyJFfR2UlBgupkpCoCU5U2Y1PwDCuk7pi9e
NAU9oXvtNJ57Y1tRv+EFkLejDclRL7B8BG3892AA2ksy6VvVJ/6xtmlvCmu5DB0ZUCJDC5cn1TEB
bXjupnLaTvAOAYPy2jI5nJM2789dmx1No3gQaj7G8YCasRW/lj4/ZcstO7qLCt38bOE1hyL5n0Sd
R3PrxrpFfxGqEBpoYEowB4kSJR4eTVBHCTk34q9/C76DN/G1Xde2RAId9rf32sMOT5C2EX1zKWok
AOSgVe027X5s8qcGX+QQxKT6IVDyQ3HXL0L2MDvcKiNYKUCRxMvrq4nedhFyzs+hbIaNmcY8r7H5
lqbFX1oc4pNRuScvhP6vpfgle4jBbt6+KSOhEkS054w8UDkNFo7Ecgc4ePTjutrrFplaJ8QsFryN
k635o+y9i9sShtY984uwG5iUwnyDnI5JeR6YR1qhdh6TdjmfztjwOEWevTlYOou8j7Jps8UZtSuw
wj3XEIKKVoLhta+9M//AfjvOY/VvJnhi1B9dL475iJ2gwzSTtZQxIDdRsYPS45GTto2I39oTt97C
AWGj62/aRcvpUFJpD4ENkHO+hNnVDj4m6gciqoevjAxJcsKJSsaqCI01YEvEzFm+RKpwr//9wVW5
syXs0FGLVJ1EI+qX2WDEILKNG/cDnlJmabMwd9gMp2OAVzqrc3TQ0Ntk8Vg/OdYb7Ex939jJU9kz
TNY6qNsV7D5/mv9lphGdmmkMNjKHgV6M9p82dIA8UWuPOH0J4hjbYNJzpzUb48UIqr8JKjY0ak4Z
Kb6YoRU0cHXghp1qKxhCrkUFdIBAx/ek/npksTYG40n/1VEAgEoegy40jEuZXS3SDQcntVvIi6vI
tGF1x8O7PmccctLC4K2I7U0Ty+k5cofmUjqjz7RdnvAdrg2unGvXKUYyAlZAs2gz+QOgVPQNV27x
DgDENNdxiWkhKrx1Nzvob9g1oBNo+2Xs0jXuKuNAuosIRR2pRtPz7IrOHq/461Vd9vjhKwNulPYk
Lfk9BfV0mxyGYDpT3nUfqE1c12AvsY29eVN35jzNSN6wZ4Qdq6Vcjbs+maqYpp/AZrUcN/Yw3HIo
PRuXXT/VumltBFZzsF1n7xr5OxawP9IoKfVIGsxyDNG6ezhk3PocWGdULDCgAZjciXraJybp+7nQ
WNrwqJRcA7qJ4fc4s9QarHTP8Qg0Bm3pOcrEWzfk277FvNeE1EDxAFTC6o6W0z6bBZyHvNrVanGP
eOfaHfvdW48pxG9a8IcCy0favgWF9UgqCnlJ7cfrcs483+7x+g+wRJdZQZlzxUB8556BW47pMVyz
pUEYKO8mNcZgbTrWzJ+tvaj81prAJvWonfKp44NOe/tA6nMPigZ3lkUfRh5MyCUoR0dhYtAwYRob
mZX5FHgQXYf63OmXonOuMPK3XQPaao5wgKKdQnwazGOr0p8oxNRZjNWwGTjMFTmJI1jXxdpmuHf5
/z+YI5UluUBCaTTWhtEO5m2ogvDZMTq/ygs4XMb8lSgCTs08VBsBtKafh5vKowKGdyWpStmMufyF
4IBwUGDFqCuarRodWHTZ6cofYFJMAYwzmm/5qwKHpRj+BmhC/uBxZJMpqNWcQCuexWoDuuMQMuvi
+spnnzDos0b+s0VbunsJvh4/M8P5Mn5N4vRbc41m0/dwvJwgedGTnJGhTh7NCJtnSdyRkRKPGPHE
vZl8guY8QC5LX4s4UlQFReumVL7wjEvOhs6MnfcgwKza1H20q6tBW0+qNjdO3CT7vm6xKKCsNuoU
ULXnj3ECTb7wbgmS3Db3JvpLqlXuILnrpaL8I7gPrm5cnBmUDS0UlV2/LmJAi3A/zbq9tWFb+HZU
PmpOO/6o4zeB1/I3crq/Iggd8sH52p36YoNVM8QmnflkfjqkpEcyz3RlMWeTFKD4LUP+yzgEB1Ku
iq4bpind0juTYgSMY7gOtsBgNRjgAeZ68Vxhq9JIEsfzkB0EZQlnTaafuMa+9SjyKDmZyIGJ5sox
pt7YndRWnXs3WzwFOa73mCjRWiuKpV0PkHz3kvTuBb4dh0J4V6QeulUz1XepF8VzHP2kjDojHfB7
3Urvgp72Wdmxdcvb+CyWyg4OunI1hvrZCxGqrUirYKD+1Hk0+f3Q9HiSAeOMVokzDd9sU+Z/oPRA
l/f+2hT4YAorShaZ9NWuOhqJWlbRODWiRY0xtRH0rclBc0HEq5wLaRjFHteX3Bf2UiWFTIYOlR8I
ab870fBIbcSTGnuOZjerZrS1YxWj0th7I7BvpEHfGSV903wZ7y2kH0wj1Qb5HeGzLZmstC9Vnx44
HFDh7RrXLFQnOMNLuYjoGWq5x7Bc2vFAwpN8YsCSjjWWW21eWaPxiNO+ZgrBRWvAUl6Z1XvdAA1u
CNr6FRWuvB3j8+iQnapDZjIjZdDLmW8/9txwDVg57Co0cyX0RoZYw0cylnhBRwOfgLvXkmQrk8Y+
eKlgpsEnImrFxMUKItDGBDAa0ezsBON6iB18jF7ZFax1RVjRww0oa/duF7EOQw0Klxc13HrFmvPw
K5FYCjbM6lBZ9bz6qqbq1OpBsR+5uGJv3/VBi35uO092w36A0ZOhl+PhKIEChOr+j50KJ6NT/44m
+ddmpDglzXlow/iV49wOY9eNa+5dxtYmc2uaESxo26K4jKGDjGAlEJYj8NsunTmtAVziXWCRxCHx
w0F4M9svZBFwP6H0+wxalvYmjlG0HsUaPda0Nuzp/CafwdQYpya9VKaLqYph9p3KgDv5t/7VojqZ
PDQD91+eU32bmMxEMeLQwSlsblalvuoddSeXNm4ifVkAQrh+zdA+hUb+aYxooOPIaplb9YmSp2mf
m/xEphW/1I34NRjAgw13OG5lbAqm+VwOnKfiiEz+WBcPMbisGqKsVg4JDkxqJOTsCedtRozZ56Ra
rhqHsHfPLW4mOAxOKIord0ttgEQ5s66aoHCiqAXn/P4bPiVZX2Cc62kmfTBoxVMIwZFVUN7sogUh
GmrUBOTztonHpZGmbFZ2jWNDFtCVJkz7bjWAE6jY2uKCBptiMa+km4QWHD+W8yE2yGq0iXfh4IKF
u8CxEr5qgWqw+Bak8BnfE4HLyUa3dMUJ81pmJs2nWhL7TQm1KmBUU+ZXtKtkEyxDGRMII93Lfo3b
zc/4hnxZeM4qmrDBswX4kpPeCmM2FQ34qdNFeov5N4aRc5/qRm2iOnT8oCB5F8MhWE0WBgOpnOdg
NJ8obfLIgPc0x3mS/UWKnRnukyEM1m7VXOg5OEKW5KLdMsEo0I1Xlht+BMGAJ7upj01gbZzeM1ZG
53qr0q0y+HVPbc0aW5jcz7kRHmxN/1um3hc1xyO5YYMyqWbfLy9m4OlI/XX+RwLZXse2vik6c12o
/lEbst+OybDv3swAzSwxk2M9TY//frvYFj1m2RQHvcweVdFeZvbZVaqQqJQBAYAOm5nf0dLVlkyJ
s9VQ/2hos7aGNn0VztJV1RxJxY5nDyydtyu0m9UE/Gotq6EXq6OEe0NPiFfuXSaEfpPEl5qz2kUN
cOKK+dIMIKV5e1aqgKKUCEyJKE6vYZO+slryRYNU93Nl75fcgVbjOTNJxhNyyEu/ziQzmpyco5Cc
3/rkgwsGLfJyfKlaK93WgeGtrqGRoVNpxVnN5X20KDTqeWMwyu+5DUUkh+zQzxrzFQPAPx332cyU
r53EZVB4kiq7P3nZtTC9eV0G5NgSJ+bCY2qnsh93I4LASiexAZiHM785r5EGmKXDgkPaMbNkPc/9
Y/S8/DTyn2pa8xk3MxkAzZDMMcz9qImTZ6Am1mK+khdNNgKwYlEVG8ulI2blCaqQZ9N68LehB82B
Q2VWc+CK+RWtC5T9rYvFc+PlDHpaXCi+RdXjmpEJtTU4wbT43luJtwVHh1BCTGhVGS8wyXJYcV8x
AQIMumLFFP+cOdZh6KF2pWzJuDForKM9Mw5ArmlMHGadCpe8uU20sk6dWGvheBNmO2xDYvo2ZwWR
zLe2HDn5o4DPkaXtw9z6FmKmfJixPxiqc1Kih5qgpqy2EIAC6Mvz1J3s31U1uMOMsoOpqdVM2qPx
tHz/rrQTf8QuJorq2Ry7p6GbHnUxPSV1222zgIqQOM7oXQuISVlvGdcS7Gdvbhr82BXABwy/NIFW
u9mqx5VQGD9gdQhPXgyPv1F3xsnOkYtGBpMwiRsM7Gl5arhU75tMfx4mY49gQMjCc7+4ivrDDGyq
cjec0e5zMt17g2V08rC5a6TrnOgkKuBkAdBzuoKSE+kvY9uhk65I06A5ssoHrMtIJ+Y50ftDa7NS
RLr2g2vd2YG9YF37iiJ3246Y5xs4+krP1wmnpyWf9DRcGYuoPR4wTEaGTUE1B9LBvQe4mrteYQbi
hTqIfH5Ky/RV91L86gajAQDb+rZa8KDfIQ8615uIaIR+s8QERYzGChmCBxZF8BOQHl8ZOkhUx/Eo
s1quoRMNd4rWik0l8Z65InzETr+LCVJzT8FUCOhn3yKyMQOn1gRbCwshep0zrKaouvSx+eRl2rR3
fzIIJ//7AOzceo4CuWq54+w8Knb8sB8PMuT9AQewp5aFFwB3cwZdznGTKwZ+ophedEDDJdpCvwfJ
mHQDTjxfNbF5HXqCOm4XMLRsSYs25Vk+8rBfii7K46wqPtq6OmM4oWwhg7HRk25jG9xZohL7Pm/n
HSb/NuJjmT0yINM8M3CmZIOyl2pXVfl5ysejUXAkYeoc81/ycLlR78S4l0u9mRt8iooRfSpe2ioZ
NwDubznEGl5bAZsGZ4S0CxanYcBYgGF9UgXtR92jdVhXU0VyCMSb3w0YyC2VP+F+aKEUpn97GhsH
UXqHCm1Vz7x/ZTa8sNlKXy2ykcETgprwJ3URgGPH+qtb4pYIygFilPvAeAxKsiY047Ona7MPUoP+
wdw7CrIahM+4UZgK1/6U8OlRT23wtDTBCjzNK2JNsE2r+ZF3ECao1EAtZp9l8qmtNKV/QaXlTtp2
vxxIvrjUoYONx6Qc8udw3KFab1KZsKUS4N2oDIwsBawER9Wk9vNgMGqA98+i4obPAqdRnWCkrLnz
cWM8h9pvoXUeXk7clprMxSkB+hxW0jrMeUEPU+Wm5H9G5h1ud4LLuANXYpyj2oVvxoW3sPxSlfbF
afT3GccIiQ1NZwn29jXNuVNh44KV3pftVXRVWNPvlMgvr2g+snggqmz2F4iTrPAobz41RVCNVqkJ
ZshDvF3VRhEc+vGf8gRk8Bj4zGiTlLJbHNPWeItFzP+74xkOTjltQCs1I9XIZLjRVM8qBjktHXHF
VMkrgIF3uIvHKeSgHdZ/S4P10a5JVrpjQReIfh2M8m3saIjilMOAsbt1vQ5wdKYnxege7Lxcvh0/
8/LnwHNfHRF+0m2orelV3wgayoz4jEn0n2TzbxfooaZl74mcHqoGc56MX7LzzWleRQOvOlmfH6C1
GxTCZ5d7uU8sZke7yWmk1ISx4QvOxH0PX10EfBJuy4eLbCtEz/D2YtIfavNten3B0WmX5tnCAkz+
Vo3+hzDnq+IKza14K7zwu+MhDONld0acMTZNxe8rquBN2myeUWBvnYZ3z/lKZfcA9HbRzHLv8I6u
EMhOrZ0QltG1l2j0vlwc/piZMco4IcHMOf5Okuk6a2xXIZNLfbwZplVxMWOkp9IFRUTZYnkXXfYz
S33TZLTI1s18lTDtO/BNQU5CFDwHoLx6x4nuVeqDb2TEZJFKaGyi9DcxSBko0swTbRf0NXJEiop1
CBo5sHsqw2iZCZKlBZl6LHyurpXvyVZvTK1FWhwKmHbU1ynPOXS9dgmkfsZIsXdlzleGwrgswm76
2VYTNhj5zKxxjWrKuJE4fcRjRZ49A0DCWwd35EcG1etUUZAEfB1mO5YXG/HBUx9Mac5CZT5jsBvt
HJvURGVOwGkKoR4NvEyeSZjSAHg3k+7+cyF1NwarOoNMiEA2+W3Ha7+qbduGr3N+cqR+weHi29ke
ofLRBeqUazNjA95WxZmYdDHVxFV7tBSvB4LUurTA5M9Ox8Ag1De2Kxh9htH7mHOaaTBrwog/io/J
1T+Ge0AGj8VBrHnWjrYdfocDzcVMGp3QvdgdBbhtSXBGtMByO8ItHPkMqQfcnMGizQ1GoqryZaCf
a5FdE0ZLdWjfceDeIAXsYwkuk5q0HZanbWE51MDnz2DMuGYQIbEF/x5rSp7ljNvIBC85K/MxKQ79
EQ3AefORT7wePVq7L3v1rcbnKpQ/PTiArR5wiOeS7DfZ/GdiifaXA15jpu+jI04AVh5gNtBq002V
YYehz42TPpvd0JWHhRSUZcGXbFBFNXXS7MdIVlrZcOoJiQSF78Y4SLJ8ccpoX3rOhLDVGWXCylnX
TvWsQGGxubJrBRnBYe8y99puUjr4RyxsEXifsD8xvCW0HRCmGc31UCR3Q8/fSM/4y7YgQZjMWf6h
8sBBErTXQeZ+sR/Wcchrwj7DovVTZO6jJCGI4GHtxh7nNcrqgFoW9cPZSLR/pmcXm6COPykH4VBg
95z966NAzU7j+U8+J82qFcBYWNL38JzvoMV3lLVtqi4g6RB4lB/E76FZ/Kljx8HoHqGOFb+R3Z6Y
luE2ZTZPXBunDAvSvq3av/ZC2BOchuoqX/I1WBW9oeWizMj2VOvTVcPeSs7iXpssusOy6efzdI9Y
FoyJDjcvOA9dW/ui624YF45RCtCz0bOLau9jnB9cF0pFPcpnbsYXqwkLv/TGW9AZdwzCwarWi3td
bgnX41ueyh2QHZJO3oX+rn1aumD64nqfOfSwIXuzp89/1BRviL8/6kqjkjZQKHHDtU3L50ERysqe
AGVy7A6DL93or3VBl3MKWcDhG4Ivc3ftci869TCj6AZwh6I3dosmeaOdglpfKuIL0/lJhm/XDJ9G
l6umnX6LLPD8POOR8TTC5WO7RL/u3LzZTyZ2/wwZJfV1ToGpp/9SupDCjgCe4EXkDl3r3g2EY0bD
IS6rgovkQdIUiVotHa9TIF+qobQwrGznxmXPHvN31xlspnK634DUISnAQudoHfxW7wV73avdIsqG
ajhhLsAaU1r3mZQZyeV0y0P039ekVQX3cZ0vrIww6LOsgeF37oSmf2ydzUHjHN15/UtRUrJBLbGZ
ZL9Rg4r21rrzb5r1FFMO40394qIzjlE03Kz2vUinNyNTbKVxcw28f87Ehq7nMWK3S2q9oi2dgUnX
5zY+XOxqCMj+sqo5qz5GB1heIuiAT9MoFY/QJotYh00/ThnFQ0Q4MLhkUd+pRQ1ReZodSkQWXVwr
nQBh0W2bpkLtt9w/pqUdy3hcuwZffj8T6UwsllqgILeEnjwif8Uf+kR2LVE+/Pw+RCl+zlZyj6oP
ymOszWdeUI3BqHFnJN23IPaDpxa2ME/BJkZzMxGqRUnie8scjtZ0dhZNjNcxwRplxnz/FOvyjqev
bVQcs5qQBnVoqzbH3+J51rumsq3VwWKvU6wdXDhzja2GpzCag8/cGLHmmXy6HvPOWd54vHapPjKi
SMRTKaxbFvLWzRWaGLRIR0XYPuhLU915ohgxdAeW6z7/qPLkc3CCN0+69xoAgi/eW9hcdLCMR3ri
gi1eRuZu5LxzqvJIItD3WkrtLcR+FI3Qkztevw4gIS+rj+YBVGHOGGtLVk9Gd5n+3nG82jUyfgXB
tBmw9yy2RWboeAHNSt9Kkx8xSeKPHBbTkGSDnxny1TbnW5bL99h7L0r8kKI1Hx2EjV3SG8e4y6+m
LD+Uq5dbI54vgekwFnGWcXTLNjgHG0y8Twj7L3UcfyoR0NOA87PnC1IcgApObZS943dUFdsC4EL+
xN0EkzqZfbicVIESB7eCETq1zXzToPKeJ7SAAO2XMrqvSpeDPyZ4XVFrLdLZK9ciB4hryexWVerd
ZoeJ5eRgj3VU+UzujvmFwjetYbw3rUPLQhaGXDCIHayoFjtH7fhja9q5K7Svqk6eaV37aYm9O3V6
wgwMZU1ygK1JkWvYOkKYMFHSxjtheu/MZMp1YS1XjKBVF37JS9LpHoba8OInpXoBcUivQtJjSm7Y
X3MqzHQCABZ4UuQok8Yck68w19WTcLVXwPpXK5ElJoJuq+tEoU1YVg39Lz5sPuB1ufVezoZYpQNA
sQJaLK4t+yBkWa+zGDU6j/BxeFN+SiTWKER2lJou3upG9K912vJgOuktKMTvZA7mttcjNvqYWyP/
CB6eVDsPVfbtRB8oLYsoMv7ga4jV9AiX0lel35iG3wY81FMFx6utm4vZvzH7YO7upiktOfR6zyE+
uAT3Cwh7QZG5bhWET/kaZ6HjHaiNHX5SnYtJsBDrhqONgGPMBKdzdZBwA9ZdxzUF3uOPMyMJO446
TFVC8S+BkVg/W9yxV6ij6XpkWqUP6ZPMyoBMWyt3BC73og10nIDNr4hpE5XVR6aFv2iFyzBzQPWs
2q1QLhZfw3nMdjni1tmKVDhPg/GL1wNc+uIPopeRp163Blw/8MB7anxrRaDDw32ape/SweOhg/hG
oAH9RqpnHeJQN2LrXklJtzR5KY4qwSpoyo/5lfpMibmLd2/KoBAEWfewSo3fLx3W4cDBPIBywH8a
3Y/CnQxVrc2wLsXDMnL/IWdxtBpYBaQJzwLquB4Ve5K17+R7V7hg3a0DNGqU1Vud8qWj3lNrQtpx
lS4Llr7oniO205VqEerE2xDQrlE4TKhHeAS7qPKeY8frdsayeDBkw8ZufhkUJDkZs9RJbQn0322V
VbuiKF1+A0X7V0JAXWPyFpbLPuQ+mRknH0pSkIGKDdMAY+VQAazXSEVJV1+nerh2qER5ZHhPmbBe
RW2il/Ux7oEgP1jpS2h/6q7ySAd5fPBIugkOT8B+4hKcZeNoL4MV/9gFpHKXW3a8JHvSSlsDH6ck
ntaaWnL2zE3zmqr2M4ZK50+4D4kH4UuVLoMWi7lVARIFHX7Fb2WhOyPytYla5RiM6LOiyckgDOGY
VkSsCJFxdD5Qm9A/o7rYxeQk32UXvVdSd9e2TH/cXN2wTToohT5efy6F3D+iijXVWwwT4Zxgbkqo
1rUBWtAYXHJqpF/pUYZcworW+6fPcKtA7qzpf7uWmqVO1bRVuo3ylpgslR1RszSp2RQbpq1VvgPN
AxUB7xsRetOgDAqGKZIR7uhUVDQzahdlMP0lcnwXBuNYhOM0y+/MZNASlCkLZtYd8nnibGpNhng6
XLEvZHkaeIquZh/srNJ7Cck7ASDSgTU3eLvKOH/RIvdaA6H2Q7dnCG4FmC7GbdTJ+5DZ9V5REatm
Bh58WBCKzrg5uYcQQPSNyIWuap7Rxoy/LQHGGLX/vadZHugBQfq41Z4rNKUQjIOqILjoEdOZRGPm
0tSvQzr1y5lPrqEw8z1P8AFii9oHhtr8HKQMBgYCVEUYdI76roloLWzvjlzNC2DI8JiEcbMOEX3j
6m0OXINFRFSbKfXezVq4T4kkQcoevbKCoF9H1nArkXFI8KZMmdCGUp0PSdoYsHQiwbgbkpuY439Z
V53gOVy6jlNFEKijTZ3lmkI4Y63YgPQ+ofZqXw0J97bXAe3QsazlEj1mB03iq0Q8cq1FXsiIowQK
GBoSKH2EFE7LjiYX7VTNHCq9yefpSlArzHNsd7feAW+AVHyyMvuYau24yTkMyClNCXfq4YE4Y7QW
ZAfZEZLXoSc0lE0DF4EG/6zL3rNL8LkOdXdr7MjY2v17TcbjmhrDnwKhMWaqSdMHvrcZtTXkyPSa
yhRFuGzVTravYPaLzcRu7c/cq1fwHjBRk4inyVasBof9A4onWdawtSgGjH+7KNpHzjRurHppDBhb
glAN9CuHaIIDXcVo8ucWOttqiFLraM8EALx+YJFW9qafmMcmKQHuYCITjrWb0A0bUF2fpTu6e7B4
zSYDdOvTqCXm/q9B35seEX5KlR6igyw7UEcpty2vY2StW2Y4pGMUoKECpAs9TrabHJIRH3FbefWW
GPLrHIocWTnSmPoygR8oc2ecU+64K0HxzUgS8WgmVRugZMQ/sdOKrRGkf9O8vyDvDgUytEwRPE0M
lCsqsX2LOB0ORrsG0JtvrYCp8Pht0Fm077vxUWg4X3lr1rg/3FNio8fEieNtKpc20VrBvKwcPB4R
cHDJ/1ZFusZ81fUeRtMiN/dyriaMoBbOK445EQapTfNndgGFDnnXbJ0QcE783Wv9cLC7mEoI28Ih
ZxIfrmXypy/CX1wpb/YoUu6kzCgUvT8ke0iIYqfqSsjpOcDmjimkaGzvlQ4ya5NW50nGdB2Uh3wR
Pcs0/G5B75JDALPe+BQ16JeJg7Flzk9ly2+tOfqtU9a/qVCPpXTdt1Vok4Ld/e8E75T6huwtdxWD
91u3m3Vr/Wsb/B7phDig4uFmYOjn+BUQ5P5HMnw44OibV4kxfStFsB3pI2gXgBJLOw0UXrLUK1PG
3j2oZnjgGpnMwDi0A0tpvyTJbGgwg6DCezG/cgfIR57nJn3vmVXsx0E3/HISr4nJ6VoYOElheLKL
xce5Uv2e6hR9XZAF1HLr0km63SmUUHuHJXJL2OzJbiNqiydYSLDCOI4HO0dKAfOK4X9qaJyyRBf5
yC7bmMR+CIVm3aLGozxzMdJ6mvGIro1diA8ptLv1YPBCj4zgNpAt11EWdhw5ljN0BzmYbNhv02X3
aTEMN3kg11UlyAEY+V85v1QVFoeBXvpVX7WQetSpm+Q/J5seLnvLyvj1Qk6l4Ak+p4lPr2+nnWNC
TahDlubACeU6DtwfcLVvEU7ENdVsWzdCjY8GlEAyv6Uuf8Jmpk6MuwS7MW+WgTEXqx8YjfQkp8gg
d9C6qxLtDwCiILKh9f2wNVzMOK7bnU23RQImnMoPU46ceKI8AB8R1ccxetElZ8Iqx+M291JtYM2S
OpPyt7bDL0c2dyfHvxQvoylteNFIk/mOm+2boWFy2RcHWutQgPSAorYRtaGoFH2CvDEvFa2Cm2qo
1m1HZwxH1m1ST+/JTCZVI6E8lM2mmGjaNI5uj8SZQvwmPOmiNs509Xn9P5ezT1WFW9M294CTPb9r
gom6nek+9kO2zbp5U8+Mlj2UZQacEAqNUxQjdqYOLtC2ganDCIUeuop/jFjxk9nSsgxl6JQN3XzS
q4/U1YB21RZvE/DrM2B85qgDQZC+/bQDi3a4nPx7b1P2KZtxXoVTDc9Nw/HkNX8lDlLNW2q5JuYv
cUjsqWqprCrzdw03I46WkBB6Oo3VUSeeumk7XgMzWZpmlAWIssLh4P4dBzg2DvXdFvMxv8eUtpri
vjymrIs9hjDfSNpHYZksFEhMUcH1IWksfurBRoZjTVg0m9QZ3oHQNMfBbX8qNw621uA8qqDVLpGS
+ABjb2U2j6gNN6kFIc3szT2ofYZGacOpmrKBHqFux74wgYrQsOGVBG/achfZ5EtCm0t/W8z7Se92
pg4aUa/qD0xOT4ElIAYoJvxKsG7qSyB20Jme4XcdOj3bOob7wYjagg9epCvYHO9Q9B8WJo6dmMzz
EO51Z/yk5keunKL4kwzJZ4MjRdfn4axgtAH++pc4IyxQrz0min9tMIhtOJjJfg7sHxjvym/gaESa
2HlCZ2pJDN6wSdwRfQSzI9X4RMQ43U+GjnEhNCAOW88c5dU+JDSfKTAUVJvTMkgjGnb98Rm1a8Bg
lH3qekZE5d1rn4xA/6fx+p5J+e36xM1ZRNzF9qIfVat/wsRkFJGkM/iPmMsVlkEICcmuEMjkKScb
VGPd0UJ0raRmng9CE1bDNWmMGzCzZd5YHPoWcCa3OStF3Z9zcxVm72EPyAsWq7Gdp+hDb8EwdaGr
rU2X12uZGXEvalZzSmIhnZw7VuEjIydvJ5hf+BY3hEL7Jor/1Yo/XdKS3U7n16psybJQx853PfuF
UQNKEt0p1k2u9RnYHHg0gFR6XCul2+1s3Xkmo7wAYUogX7m4pw1T9kULb07aXL9aTOd2uv3Scah2
eEx0B+GIIAgFHVl5iMYiOpYBbVWca+CE8U21mvUy9dF3UxAxr7tlShUXNKNhAmTt4KZYmcEnELxk
03odlyr8eozGefA7887EG/UvvmJBJ/NfEn2BSOS7IXtgJnWsUtZUwqUR+0lyLukJ0uDfCT8tyecp
tMzYDDgNpe1iTsbpy/WLn7XWq13L+QIQRfQDWiJcUyp4ymqqwiLqex2XycYYLwO3frbPSMPqGHQq
Pw+xekASgOVpRr8IIkdI5FTK6xyqHO5UuSAs3nS6xWEYem0akP6Jy3MSch8lXcEwZcLbTqBpP0r9
n5nUtzpO3qMQk9nooFax74k11+tSfxmlWzzr8ej5xYl+XYwl7nCfMsSY2L7qlpGQmmBpQvyhYR4v
HSzZfWmW3boKcQ17UhzsnlAzTyBGZrpHk7R5MjxCCoXk1zFH3DEcYiJ0LXJADsKppbvI+ZC9VJpk
a8kjMA5S23oeCmXjDf1+AH2/c/G5bTqn+41KIvQZ2y5YcZcWMrPj6cMjvE4Xmt1sFR8yzEIc7LG+
i019R7iIS3ZCYD4V/T6uw9jnETf6mhlNEr/2dTWeci5CJfMCbnHHAHXS+nSHWjy1VXMQoedsEe9C
sgs48ymn2kQGr1yV9F9CGz85nRsfWun49WgcnWSy2WmmASZm+cpGRiWvQ9YwqYp6Y03aI0vq55oL
/Trr49eYBlqF3ZJqJ74vHXNWwBSkM/6PqPNYjhvZgugXIaJQBbtt79m0orhBkJRY8N5//TvQLN5i
OkTOjCR2A4VrMk+OxaFv+pdeNdBO1ZDvdWWeNZLLk6sdjAN5eGQ+7dKN1B0yH8DH1rpmprCacZvQ
J9NT5vpPNBjzwS7qTTWxHtAzz6Ss6EjA8P29Y4RyG9oPbZwqYquseJ/1GjkGaDoWA0m5dQMuCiSE
RNYF8Y8qN20+NSc7JC+PKOlxpwMWyrwneVi/jFaWPPUzAxnEi7cBZCqGnJRRvZc+d74a9za8mz45
uCxPUDkn4X4czJmFj0Wj64eb3lTewQK7eKjraF7ZSfTOoDfcY7LoIN1C+pOdRcwCNx6Zr4TnpgOf
3+x5GDKwlFi4ZbMGrEDljLh28glcSnRbSAariTKVHcmwaRZ8HrJpe5sO1Qydbf6qNKBLc0+3HW2V
BfvAa8I/hcTtINLP1DIfm1jA7xQ1Ya/yT9QhWSyV56wXW7rZPs3McXdZHeUXg4TGoQD0143ZNcAP
DmSrf0aVvULYUb1wkm1F4WJiieSphvy4qcMSLZTIubY8qlxRXamHXZQzbni0HpyaiASkeVh5UJKt
fZxgEc/mlV8Wgo0wLurJumjzlsbLERjLm4JdsU/spN/07cU12l2P+GXf6Pg1x+20kgM/IN/FR+yC
cQJ125CvlrZNe+tQeU1pk9MFGvEWVCda4tfQF0dL5rwNJeWs2Y6IuBMzZRiLOL//RLjXHrB2Rwhp
YwgT7kh+UjI9dwizWX+QXhK2hAwIy+7XY8s4yyKsE4jbm9+n1hkFnXSzdp/Pizo1q98RuuC0rNHS
igHd1KLNieheAUDeRra9u5it8do1EvNUkhLqMcHiuKAyY4zNufAed+UnHbQiXyIlIShkwBYX8xof
6VvOQCzIhxhXVyq3RAowwDgiV6vzOrkS1vm41J18DMJ7kMY1bubqQILCQ1rzngkMgCdY7e8upiJm
icgvNRJbTMKU03liEbim9SG0CsgxWOBnwiO7Ql1i86Pz4v7Yk3zLrOjvMCHZb0STP1iJ/DPOTJNy
ht8TG/+OEL0gqdCJqOmlJwyi7ImFrEU07DHzPFo4yPZdiJChESM4r5PVQjuvO+tP0FTHshuXRC2j
wRCIEWNGnB0I9kEFBaQbI5YOp5mytbxDyGLrhzJqXXvdUfSTs+26wDoKfwncc1a64fotIrDAilFx
OjWP0nVHJlz+Z7vg79htmG1HeE1t1Jtw4W0x+7rkQyG59GN21MO8l51b7RdvDF1y1WA4bx9KsKsk
qD/2HV75CoQi66gxBYmjW5xXfzVurrj22NW8etKCJzCMb4Yt401XVPaaqQDP0tmctp79GiYtJx0+
fiT2Bvu7aPKOc/jeVHl3MIvEY8Y+klkLvjzyqt+iqt+iMPf2UdriyhnULorFITNxyc1UeuwR40sD
PH1VKT7HVI7VNu1c4Mxd+FAHRnXQUenwL2fgqy5EixrVcZHJ6WxOpBAn9Y/b86gtaxd2NHQiNjtb
qwazAG0DGr4gedBjq4b/YiF0zn+YVgTHuovyFZlg+Yb5I8aiKLN2aAG6lFm668z9xc7mZDeZPqOc
suOJ20vWaTHBKX7yMuXJg3JFdQQmtOhweNJmZSsOHailVSZp+dMz7B37Clx81eexdWRFGzQQEbCx
abLC9W1KDCChJvFdMdYThprQ9ZHRiOFFzf0NtR5HYFGdPTK5kFkH1qbLXiEZi21pIPRhelGu3MxE
yx6GzTbwfG/lykBep+DRctH1kamsN2P73fehcYy79OffP2C1Ti6rfqTN3TWxsB8NBTeOl6kdj2b0
o04AE6by83WQ5p/hwFQA5o1jYivxtFO92st4roihsrgtHJwmpHGuBJ7JjBqbpEYgQc01gzLO/A4s
Mz6tdyoM6F+U81nofruxPFuK+T0S1jsqZ+Y2af3oNza9YTkZO9QE2yqc71UJ+9/BI0a1gthU1B+w
6NtjEdk/3G/uWrTxsK76/Aqp/qsycmxo8mlOMpgPEU/tENkCTm61cSYyTYNx8raUCh7zR8piTB9o
sD1EyGXSXwwHVxiOa+oBMyNMnCMP9Y5coyRoDfG3GMnCJmjyO1jm04XrRIwAbP8mgW5SqjBIKVCr
rR2HWNMoA2mp6G470s9QdyE0Tio1MYFW3p5VJFJxIApM6WgwCrSaCUc8AWjjXWbhSBHmh5iDJ3vt
pwmWxgFsKNlmW8z4r0kDy2NZhms3+MDcstMFrqwRHVFFCPhGjBl2ktHDKR6AwmPhteg66o03k6Iw
Wv0j8TwPCSUNq+JD4ka/IsTuCB6Q9/p+Mu2yY99SPGblTYaMfoOBnxlhNpjzAJuC7zDp3rZkUfHI
Ag4Wp2xazK65xqb/1TIh4/bFblw6aOC6uL/7PY+QvOc3F2FXHBqX9XVn7qUH6ZWxCcB91Nd+z3oq
8YuRDjt+HDzo4c7MDTHYdnb695JZ+uyySN+rusIw03e7UDu7riBkb+7YwCBTJLiA45Kwoe+mTXsq
IdZE0gge4knkex8gIzN5FrODeIH+QAg9PTCnqRc6/Y57NEfmBVB6GJsfokt+TJVeEWoFp9JTN5mI
PQbwZiPsolzHJg57wHYZXeyEK4MxxgavDt43w2k3qjb3ZPkd27jtzllnoClqGVJW+HRr4JWEWnig
tvJzQ34usjTxneMKP2Q8fpY+Bd2MLW7UvhmZH4vV0I03U6gzErcmskq69NHNYEx0acFMvhz/VA2+
TZGzy3Coi9a2HsJdb6b3jMUNnkegLIQLrzOVMoAEtO46KCy8cUlsjNmmpMZv9K4bxzWiDVrQh0K5
yS6C8HR3s3A/UPQtWgcW2CVuSvBzFxTNpNAP9iOhkD1tQ7Ei+4NNDlOvnf7djjN9VK1/1apgxUPk
bOLZA3GVxraoNOyzhVntEBE7ug5aGv1ieophWVGmO68ZxD1g6rYujLFipQqKgXDaQ+BFXJnwb2tZ
4cdIeOa4sjr4bsEVyvQJUfC+6olzPKVcQy+2NE7wbdZqbC86rNJLXoHB8hrilMvYmYD3xP2FrcFj
CFsIFxCJHtL1f7fWdJjorQWHsTREuakNIlwRRG4IurWwJ4zrNGQ53rvNtCLyWKA267x1LMm3ToM+
QK6Nr753QFh3+Ig42BdEVtA/YpiNiKZ2f7F6Q6GhIJ0mC3yaQ7ChzwEzCmuNA2257jBxER97wNzI
es+FGJmZRBQEbLxWaKxyPCPZNxlpJyPtn8GikirbFCiHK+cou1KsY7YC2GPQrcs5vlUkUzqotJgQ
410WW11CnBNOLU6NQ0CwEZfHgfY6jKV7t0kb6/BRaVXaj6GLUBJ5k46tNzOqjC/RWBcXQCW/xUIw
abHFlM1kAlR1j52V/dSBh88zecDEEB1ahwiRBRCo2Myf1RyYsNUrOpSqO7tF+QdMjYHRFgdqouU3
0y9Ch2vX3LD6yc6tcFA6lSXSoKUuE2Cb+eNwvkFdu85m+WmXDusLfzQ+6874KAcgC5PLgqnyBJnG
6RZp3Jr92fAtbHwExjjcIqootOjZNnWj/kl734ScpZuMuOSDli3ecMRA0CKK4nH+RFiz5b7CIbIs
zgZhSdRkEvUJbmP6ZWa/zuxcfOinRhJ7z043Vy9eKwaW9ejdwsq2ueF8m+0dzxFzpmIWHkpbMpVx
cHRecSGZ7BT37XT252EnraA5JqYZXszqqRxFhcujOKgMsVtpQR1jqt9cGWcRYbcECRS+nR5d08Uo
5KzJCyKfvdCc+R4kZbtz9zpagIwexDDLKC0muDPHvQivWU8hZoA3ko4zMw5rDl5cd6dMmOVVxJZ/
yia51UmXPmDryrdEy1GiZ4ueh31XUERvuau62zxWTJW4W+h5fFwHwHiYQz92jMn2BY+MfaFoOphy
wvXOekzrbfkyJt2fpoySU07s4h4QPnVRk/9AAWDzxWIp0IN5dZnzwpJgk1r7VNEN+et1CX2fnQlN
B3O77scKHrQw47/YCaHDP1o4xmNVPqUOEd+iRxBHlNquROesy4lbovEPasbuuiz1ZTLBg4CL5TuA
HKLUdl/QkxATSaYAk/R+RqwhbmWKDae2nY/JChdTW96/LiMJqpxlbZ/THuWkwJeGj+cY7EeUMV+l
wHwYSp18oO19Rpqij3ELFcPzzAXH4FiM9DqWGDWjfwtFQkx45xnMIUNrsLXjQ1XLzzrknoCZOayF
vcgrcX6viCp/G0FCHrsmi/Afi/jI05e4JZ+JJ0CDgSaZmVVCiB5a+v616JycWG9EIFnhiJMp5wSm
HmskZkVUy7rYBAoajxtYd5wa6d5izrkoIrN9Xfz1Igck5TCTGzXjCkzFMU3H7jnLiW8P2nBTFmX7
kjijswose9pAWOY6Vsm8iQGVX32JuLhkxrwzChfMZKnKIyhMf5OLekSzH7nQHAPvVVsRRBCvW2R2
7FI91ep3qEa7qjbJ3cPt5BgAS6owPZphxORxQGjSDlHz2qYtiyj4o8xp+FKZQ7ZlMRrtddk3r0RI
YCrHJEv2X76LAZq/Yrcat4XHR/vvS0GsFJ1q6uz/fYlzDu9J8BrOSXTk1LXhse7kzN+mC1BnGSgX
y9xdj5Jiy2Ho+hiZ8a2Zaborp03O81zLnXYlud8mzXLqlR3ycw2bRgzZJzb+/Vx3yQ8CO4xr9tbH
V/4Rjpj03KqdSQ5fKjeqjo2aVPXMrZZC5stQEo8YwoidQi0au82naLxDJNXJBr3zRhwlA7MRe4DH
m7IxUO4/ATC+ZccQqs/z0AWIXww2vzqPfsXtVN46agO6ExH9Us2uz5IeIjIgioXoFAxNvVta61M7
0EnZBDRukGmGF6Nq5KZOEUfmqepP5fKCTctbBTNS6WnGc2WIDgliXvd7r6sL5qcZG4HUmW//Xoq4
QnCSSbgnPlsJNPh/EwaFRAQ8N43V3f+9dDruN4CviKu1iFkvDN9YT6Uuj2h/toirgrUVyZB6Cj6a
P7ePs1/9lIEkWYLkBpkK+8yYS3gQT7Ru0VGVkKqIsNxCwHOObpbvQub7JM9ExxgCIjN+lVxEoW8Z
mdSn2qkOlSI2/t8LE6vnYOCHkTiLUMwXKba/aNpyGkI2LKikEL9cO4UnKTWcN45Udk5paqDo4ZRs
/Uwf/JwyxOwbCcKxvGrAcfsct/oerOVLXprjA8ZWah8bGw9qfBZ3tNVY96xq39V6ETQU7Ymk6HVf
zuqgChvaaZYce0/f2OsMjxhZXxuTjcSYsPLvogemiQ8Vx+ypp7WIWn2d7fp5hqn+UI7pldjDYef6
zHda3/BPoyNZUuvmSYpwegXWiZmU2gZcWnHDE4K8KbDmoz9TNVIiFuQTbUVC8aVQI1C0r6Q9YNJX
dXNm9Fk+NMp5No3+5JBkQWomWlgqOVAlo5gvKdcTJZivj/hWfkW04et4sEnVtjvvaa5hyzbfGLgd
1MHLSzXs0wmdYuc4NxaE8YvVjAd634T9IjI/ywrC0+jy6OcIhl5nRec20m/o8IZnbrICqdGT0Znl
AbOh+eCn/jOW4Y6H6UIGpYCF/ZpTx+QvwoE5ZITpT5tiw9QYU1Y85sXGaP0vLgNGXXlBOkkLIKoa
ni2y1KnkUnlSTMZspbtboyl81SDtneHL7JI0FboOu2O7M/f7sC4tzMSRtSbu0ACl5x9wXHyQGhcc
Rtk+dX1jH6QwL0WWDE9JUKmrDqebJjtvbaLN2VjZMGA7nyeyJGLmfw74jAQ9aG1MRyu3zWdV1HsH
PF0OM/iU5cGLyFtxBtVwrCacJB3i8j10lIuAxbaBWPHH8P2HSfJBTjZsqpzM4xVgmi2oqOxs9IAr
KxwieyQCmQD0Z+n26uYmzw083IY5QVA2xKM02bKODVFy/CFfZAanZzOsQ47MoN/6cM+2ulLgm43a
vo4puoq2FPzw4FBiM7x5rPtt1CfnqGURxZTpr/LoFTGrV+tiaN+7XH72cjIOEuwYAxYImgl+Y4K0
wlK9zOCKj4ShLnP1ZDiYoIBXTYALCbr7nukDHgEMaU41uChokK4Oc8RKPeXHLErnlzVhd+1A+TY8
DU+lI19bNNuMf5gHODnbj6KkJS9iB7R0AWiQLDB6tjE9h/lYr0cckU8gqQ5TnanFnIj81TCYI8aj
gPrFBtxrETXU80Mb0BtjWDC3PoknACEoNZhSBetKqk0Qcr76WfiCgSSjFDH072EzECu09pU61hhN
966TcFhbaUtMinEjxFbtBu1/5JDztjXQshgn3AuxSFc3PRWDNq6RM8C1Gev04Hd06/C32Nu3B3bd
56BleJ4RlKE4UTZFK4/uv0+dKJBFKIdjvget1TQvdlTVp4Ts3lWzCNXDCFZzRNQsP1W+6NYzBZWN
KUZA2YiLDKdbvhieQ/M32u3nxAjdY+17DCHHgZViQf2dh0z1uVuSijhWxztm0jPWnURQS++RbqOQ
pGUGq8Dz8gdDjWytp/SiwXZu4XLURp6wSU+cFZj1TWTNFkFsMlnepGudFc/cTRkrWW/Gb+OcIhc5
RlrTxlu94WL9pjPqurk8d0BqVGDuRyP1SCPCSuzr7qEukQtSknyIoMehVGhnC4rzXdq+R640wmQy
u3xRXZoQSJddaaBH5nGKYA3nyMfqfuwP1VA+TpZ0Tgo+vlVFLitD/70VJhwZVVGSLROfPE+fFXnC
vTuf5h4b6NThMWjMDbjG+giZJzxnBxw0zVYBUkXQ698XpNG9kZ7LJsgFiqoCLKWKwKMg5DKZundo
H9pwcSg635iWcGdNX6JP5MEiCrcflE9EAUAbUaK+lLpHg81jC2v5GzkMcBwKTc6TXdFHATUjF/gY
OrVxqEdJOmNm7ydzRuFTKtzMnveZTPDsPBORVPCoaHRRN5pbcuDOM26ouMfosJgc92Hvf/znU5n8
g2F5W4I9hk0VscY1qntehPNBRM3RFEQgxRlIbIvQbfQ1FM3id2a9995flmMUHiY+8oxuFzNwboY4
783hqf+agja9cm6jxW70e9Ok483V/k9so4qn1kCoaQCfVs1UfMkqgNfA9h/x183OWU5Ws/cr0P6d
5zbbc8OYN6rj9q6F+0XIFb6xZNwOZXlibc4RYZNSyv7UK5AK6QHSOW6ZFYoBxYPz2lXiRG+F6YyO
d9MmwQFb+eKIAq2Za5sA5r6vtjGIE6VMsdOYwgHohXeGzzu39Zj2doSaQhF5XmqxYOQATgaqYCmj
01BS8Y5BcyLRAXtjIoK7l8lnuLmUxEbyWGTQ9by8sy4sBA1KoPpPHPXG1qnVR2DLRyMmqoYjFplG
8upPwW42T4Pfcl7VxXgysuRzrFlfydD6W5FQtRnGU7LohyVZaXsPUs6uBgctuujVgfrCkZZ/2mBg
1iUisC2V+Bq92G+VTLjR4sDbzwYmirDJ3qlqzJ8uuUTURP8J1y27+ZE21JGY02pfsvrc6hS6EaAm
czNjRVprVrCpb96Z5jSbrLAIFbOiD8clsaf0qqc4jBdjHdFUJWzolajtcd+ixRrIYj/HxH6vLYQO
YVxAiPEr9gV1D9oYIj/SqbLYJc2xqOj1QrM6tDMmMGPkFpqH5DWpFkN8+0G1u2/mHEV/DVWXvg9/
n71TVvVsy6JHoKrxQ+juENuMKzpZfbUTqnx2TJu4E3glQYSDEBmuqTDHV8vHM1b+qr2YoB6EOid1
ghz5yelKkTfNf6o0BwVDP88ovr8HissZBV8/cyV58bolFgy+Yn2KnIknR5u8VCbMvpSohpCEk77+
KdOKcaPGJOYYKTQae3hHXaSuPiJ4o/oGMZ1zUKCCjZgADfgWL4RpPc5lf2RSC2OnZRhbm8ZfGW4b
8ZNZ86GiIB5xm64t5X0usZ6QtlhVhHXFzskYuVsWbJM53h3Bqg3rZIhxsPzFHbUU78ysgBRnx6C1
Icfbjbv18/1cRClhqxYNo1kz0m5Jr4/qVzuSJZG6+HUZUx8xJzB6dMlUTVuJM7OnJIqNaN6WS1Bm
GRHZS3/HHIf3yjYkKwXfuekMRe9YD7SO01uDL47pzLiHOkGzPDvHDBLMULQxFFTJLWVy08akiA3O
W20b26QZuaH4agVN4C/R6/hP+uni9+UpC1ApZPYNdkD75DtYChIFxCBvu73fNM9m9NutAJLUrfOY
Ofkfs7JftZ28RcWtb10m4tmDSNtyk7v1PpqLo+siYGae1gcEewHROY6GxcweHIgNwdY3L0xbf2NL
g5wEAveRmSW7bYRlGytGAy1S5y05BQU8DIqDR6+OP2cn+GabdTc75zoyMeZG5Uk3q/HehOGXCPCc
Yo9pnDcdY5et41fDjp7gt71FTQqJ+/fcZz8iad913jySg4M4FaRMyLCZUOXkET4d4DF7eC7b8Ijh
9iQRKnnYOJikmpfaxD5iiLtUDqMUf5MNBbhRRXPPJp6EgRvlAUUCUToEDB1qjQVn+Lbm8NluEJEY
fd6ulcKoY0V/xgRkjik4htOBOAgTPhKuXMYzZBevdHIWLZqUyMRZ5xjEOposQSWBgCu3EM1dD6iG
dMSy0lPpRcYIWKPa1GvmyCfWhkgi3OS4yFt5+pWrSvJHFi0TxIE2mm3Bx6SKj7JVzjbIH4EFPns6
/WOA3I29+R3lCYvVYm9MxIGm+Ko3wPRUGxR7c/DX/NRnnLwWsxJivOd89klOSR9D1X6ZaIAcDSxw
IAYhcj4KM8NgphdQlo4+BIchQEVE2/bNHzRKvmnV4I3w4ddbtUBQwqMi25Qkhe7IqOBhwH7ca6qr
s0jSYLtRzKp8S526rs2M+W1snOc0uNgBebTV5G/n4lR3SI+xSqF9yvns6dq8RTXZpOKtcadLPzrX
3OC8V8GfAdkPad4Po8IShgQbU7PLE4u9xp0s3LszzEcKaPCKGVpnVJDQkd4VtomqMp4hKH4aU/JG
/CWA3ZBDY/bwIA8YFfAARj/9JHZiMREmsBACpzqldvLqKfNGpl27ncIJsAUzf8Q1x8znpufGf8wz
L9vkTrILfBoKmiU+95qSGYUlT3LcN2kTfLY5Et6gVmAFnZn5SaKBeXCO1wJhRUZ4gBKU5cRS9eyg
1FeUk1mb9Ay2jBJIFyP9m20jLEC+74E60k9Z57/wrJWr1zBk9e8qNP76YrjNRvZsdetYvHPNsnUr
kcDA9+4dFyR7hCGaYuVUQrnY2UZKbCQmuJ44PrtCRFlEnEs8mkhLwnysKyRmscJ2q5gl9gNaryES
b0kHC8ixN8VERDmgBaa991xF9sZOWZZmdvg2jOZXl8wsn+smW2M1vTvm8k4jtXcRY7BLnCh6AOUu
wcEjLGhd8DvFCIivPlaMdbi1ZwWH0Ktr/jbMWgSZ7BTu1OtkqvAYR4rHZm3jIEuAdN+TpmoZeEkB
ld012JgpgVwIyDuFhtrILanWnEFjQMoooluqeC8iRh7JObLC5Zf/XpqhBlOzvPz/e//9KrDVKu90
yFpxyXZ36AFOTvtiKATWRggkzsbFfXJK8Hze8jIMxrDNivwvKUfh2QviZCnDcCTPkKRIk2IxYcZR
vBtHixZTCvqVFDxbhUpj1XoIIpysmdZFqaZzwS7WHiZ7C7Lto2pIzVUJXtOoIwcjHJaRrkPzT9hE
s8uUkNuUmn89Wa66cnwz7jfUa4+q9zesKWfTW1G+z7v+lntwaQfPhXqy/ApdqrWfdLwt8A3c2gSw
LSF42fdYsu530lePZOzfqqUywiP+gHMMjHSeHENV+B/sYe1zjfGgjOdPsx7pG8Is2gXK421P8vyO
FYrIeacVu39fJp712U5FDbsOhhhai5eqCS7VrMd3hDY1ri7LlCsWdQZhbd6JK5jxDpMF+p9cHMCo
MARTmDkoEt57aQa/5j76FaiUQWfGxsPlf1ahxxUrZ+aqbnMyXLJict2dU9gW1xH5JpAGcxvUjbXk
e6Gyyez6ttDIVqkRg8nVvDWqbe4maTq7UCG/zqPx3NsJGnMehbmO5bUwCHZT80kiPtvg5INkPnX8
KoIoMUlxiF2PvXuVHyYvOhAr8mMtuGL8bBgKQpJWEfSubbzKpFn40x554ZZ0nyeVt/beaMddYDWs
JeKZOBc7Dl4I6kvg+BLMNaXbpdaOZs9BSko9qae637ArWhNT+I0wbTgo+YvR3vxYYad8rurkNPBw
Aa9SuTunrfVOg/iDG79zvMRdCYr0TWa6NRrNu0sZzGiMd6jDzLOKGNueeAzroxM7eBM0WUgFRRMx
VTj3l5Rc3dXYwRu0cSX0lqttjgej9szNMAMCy/VnOTtoyWb53UO+3OQhJYFteyWgMV4YafKSww0Y
KpZTiaY1+fc9N5Wo8ElOY/qRdNauKipv26QWc1X/VmV9vKrymdRsyfzJ18D+RxhqGxC0b0Mo9b7o
QpO4EIQvzLs3VVPuJoKGUN4EkDVwd9CxfHthKTGieO4Hkvj9VMv8d89xI5Vl36KC9LUgu4ESWNlu
uNiOg5NX+f6p8JmYIn9hnBMAi/hOWCFtUOG9ZW77R020xTG92q6UeIk0C11B/fJsel1xGgknScPh
y5imu9Ttpe11vg1hDV/y0QLNVA8gGLTHztLQ1GaDARsilUdIHxfCMCBd1R5hcn1XnP992XZHTG0U
+4XzNCl70ZlxxZsLFnAa3joanX3RjsEtxb3w34vT6k80MMYWW+AqmtzyyYFkCTtYWhubkQjANjgm
uzobs7tmgkwJPW8LVfa7Jkuf8pjkihX9C4ta4U9b3XK/C5JAVmxzJviwVXbuSDXxVE611+cns2mM
hHqEr/+9pKPItsnC0Te5QyKbabyKcdPhxSpO/fLy71f/f/n3PbCCmJn7AGGnKMhAG4cYapSBsqOC
g3iCVued8JKDyI7JsM9UCG+yCd3qFMoYrZO76EktdKsGKudjTODD5Cu8reXygf57cdI+OMFrP06O
ZexjLFHHjktdN4z4Vj5Lg0siK4H8mS0F5Q+z565iMZGcQJfauMSwfcTjyLGB2AIPsl2fWnPAaKCL
+oSjENMN6mKfgLrzDM+YTOvezhFvyBsUbzhKk+zXGc7HdYgpAEUxe7amzQWcZAN1QoVSfWKldIbO
WP33Aptaol6nG+5D6wd7frtNbHeR2s4MxsdkPpnwfPZEgV9sa0yQExq/pxHf32wjzxmMdUU6Kbaz
j4GHAENSVKesydgnINJ3RMu36vw8zeZP6hPPijItBfNOFmVMZaMWIHE68TdBxwvPmYEJsrrrFIZA
m51HURnDrmp/SiBiD41tvvfod424AwgU7mb5y4xdEFcz72uNUGitvOo5mjOUNeQoJqo9pom5UyiY
GBWs20Ke4g7hvKJAsNWpqRCg5SNmhnpHcCQzfv/vNFDyzLp4HRTkipo5KEtJsLMB7Pb8XFV8NFnh
MwI4DH2HaKoO2HtS3fskCyUshKMY/Dc1+PNYWneEM/sJ1Zc75ozPJTng1ngUg/3g6+xLBuGHakjc
mQLUEcXBjXnfWp8sNsNRgFDHvVTMFqmAX0HooJ9jIJKytQjwregpZBR8znyIpaUO/hKxdfG89pRg
bu7cDjregl6c9StbOMzGw7y1hEBo2p9sNd3HfzCM8iEhTnYVdvFrFI8/ZgF+rcZ36pS2gccsONTC
+xaJjTg1+M5N7DaiGWDTaP+ge+Sp1h0V9F4jC3Id7IRW+UBG4Vynu1GWP65b7+AQB4ew5S2My5tC
4BD2FIJd6bK4IIJjnMRjFewGJ+wP8AI+BgExSUavXCeE0JNBkrj2C5wVnkqVvOcuqag8x/Z+kH/h
aGW/AEPdVuZricIUdECJKI0KDqaCXlkotUI3PqVl+ORlNSfcGOzEH0vw1tnL27y8V1HcEnDNvsXh
76zd6tcw3AzffvLpSVc8/A91FqWwC/YkC3FBm3wMgA1pG+RHA+wtctp4Z7j+33JMnqI6eNTKPXAY
8ByruCSHga5cy+IDJMF7NakPmXxQ555R+jBat7GFx5jENkNYIi0GvmqniiFJKu4YUHBfkAsUZv2n
GXFxVL3CJRH/sL94c2hTp4GrHez4i90YGqsivYCK0DcDrqg6h0WupiVvH6lrbmj/T1VqPMeGqXdO
bDAxLaszOom9yk2uNptPlQ8IlyS8PO4j/CFl+xCjHBpS42Jz6a9M074mZWyyl6fInExrpi3Fd83k
iQ6CvD16hqIlKCV7cIrg2fAFjzDRMbgMxD5QJYLnjBA6ahdXM9OIQgFAiDcoIz24a7kAbQWwIMDS
yTyTTwMj8DJ9Cm6DAG3pmzh3TOatKkSaXBEfjWUOoFmwMjr+fHYXC60Wy60A5PU8vSR51K5f0TnA
ZPUvvQGtbwR4wwH/oWT3bjTVnnxuhjetvzLB3fST94RqYFM4NoZuI/xyS2PfGOQsSnMH6uIwNdhi
KllIzKv8ZQkc3cm63CqJKTEjH8C1wrufVAcPQwD+EZjAHhmL+IrJQHef/HsFTHJNxg7DmvnRyeYf
XRlHyHKoDpHX2dIDlwYaP+mfWscKSYARFwGXSjWS4ObgUs/eZwTeYZLfRob3SlRfnGodYv7gVxWj
bRoHnPjl0umj0zjZBQvogMUdoYMrw0Z6TOYuB0DPCjqev90CEJM6euhfVzowf5OC5clLDnacRxgI
0YW0l7CWz1zvr5OV733wPmn+W9bl4YaI0yVzg1TJxuRnla9A8oAKGugvYx7AvkIhLmpJ+s10mHtc
E2HNBMaIN16H9Vn394bCnBqam9SwGBE75aIqHMOtQs3cS/7v0WVwFLjPYGRphx5IMf6WGvHgqKr4
kCUOP8RonQtoZGoQwymwxg+v4Gr5H1dn1hwnsm7RX0QEJCSQrzVAVWkoDdb4QliWzTxPCb/+LnTi
nhtxH1ohud1qu1RkfsPea2uqfQLt/MBdRjBADrLpYbqWG5CHAwu157+V+TkKioQ0SG5Ah5OYeeMQ
yLK51bX7r8Sgxwti7BbJ+Nqpqk8fr1FYc/ipxf+Td5YCI8PacXjyCcnDXAZSLscax8QSf7KX8D8l
oWRmXYLjOSr3a9oTNtsm7rHP3T/bO49IhzBh1gZqaPocsTGj67K4ejiw3dx6mPP2mvpsTCsE1WLB
lMw+Y3C26Eos1LsqZPjxZYzxQ1VsMgh/QfvMD6mvDUSRpCkA6fxyS15QB+3sIqEQd+v0OclngJfv
hk3JmXHw7WHoUXFv39F2pge010zju/jkj7h1ssEa9r7l0mJFdDk6yE624cME2+TFtATXAniDaueN
f+IeIoP4TVsDyh59FQ7jMFBqczwm0v5dQnbhgjb9It/89i3bgPXZwNYK0LPilIEnZsN8yZwc4IOL
Yrm4VndSK3YsgqFYq25TmsOMAPrFpqITa3uxxzbso5qAG+fCcuwwDjjw3FLi/QTcfOyth4Z1zb5b
BTZoq75horGhneb+wKylmR5b/9Pgrd4OaPH9XwteI0PCjCVycYPK1ZeIffBuWvBGuBNusPzJa+Mn
G9NEmo3Qu5ntFurVW1t0Xj5KGjlchRq44wEDUik9TkBEKjVBWnFfU0WOaTQ/d655HOLlDUG/fYwS
vC/Ic5uRgL4WihxzVdLEakZ/VUkkamx/ZX7yLS2HuRjJ9xmIbWPT3FFB3ipSUfGys0Qywjh3noHo
uhEnnPLAr2QehL/1eWREa2CyKJKvJgMbYOds9qQIWzZXpVvjSKnPleHcdlUJRApw8W4s9W3nlicV
845ayHzdWBAL7JFwNO9/jpUVsq60vUuW/lU+A5tqtl67ZCI3Uvz2iz4oWrg+eaxe9Wo+QsXK8k/k
7czcDHXKdPadoQcoNFIjORskA0Z/C8J15+8motBrXbdnooP9fRV/4wX6U4UdviOUwSvOEGMqCOM0
ZYDJjPmCwKBjkacFptGFR0dZQALyurq0uXjonxfkUrOk6W/1N+B+ytu2ell7BbJGAvASCjrHeauH
m5gd7jDbp141L+ksv4TRtufWjrGBrLA259J/rFzGYBJetsisj6oDJzA7E86oaYPxS/fcxO7fJCkW
zOconT1HmgzaTM1OvA1nE0+Xb3E9QwLLYKYw30FweXAzH/Y6QauXxbL+ro6lQmVNj67WbtA4CVsz
EZF1t/Bzcm3QYM1wWUfoJygFvow8vyF+w7uUqU8EI/AR8qERm9uwx50eWYPyrbvJNs6xkxlnss8e
0oguyjXj5sh/vxObgVddCwlFpE/6niEopYCy4BaP7nT26EjzKQuHSqdh469ZQIG/ITuvCBPUZU6i
Kpgm/YXpF0q4bEHXKfkyel2yH2QioHHOB4tCeDCYP2YeS3nQr8mxoSOBil4iKdNJg48EBF0gYl0e
4yQ6sKSYXtbI/OigXx3GDi99mRn7dGEdjSYSvxJ9DYJRMJIynb3boaiYEUiTcUOeihuEz9WBYj7d
9115S9heSrAp/XoLnsdosK9M7lTvKRgPvnTeWjNqmOkZCGS5rvz8mYDQHPRATJ2YFHdeAzBBx9Qx
NQCguJq+5wlVhOWC6c1AXVGSsbWZgEdrHlMussRHbFIkCGHhalrrsC9RKoNof3Km/Lk00aH2qx+k
DeDTthxe7ebH6Z/95sVH+togEqjK7qFQRISvUKVIft1XS00E6yn1rTy9dX2GDroKh0LeZknnhc2K
aGHrm/12+ocvN6c5I/fO7p+h3m72AfWXMV9yEFXF4GNymovlsbH5+bD+97OfL//fb2mLGEZox7Wc
1j7+DP7G9Xlk75/13Ohjw0I6FysARzR0Q/HUGUDCPQoGZPmgdp3jlPAiSsH+YTS1PifoqTKfZrOD
+JWHadVRmDJ9GXJhhVimjQdg2tl5w0At3gerM8UIa7iRuRP0CUPxtKkfIsM8JiwbiXLioBLKvfML
XbHMH6aDHkkG8cZwthPir9MK0eE4P9a+LbDBOkAQSRT0uNd5q2BlITcEjNOY4s5qsNHXlB2pfMUs
8RJrcZe1zp0jpmfqehjkFtlFqOyqyqJmiCFmDAAoDITnB2nW19Fon3veUR10cqdTdNS4At0+uhOM
RveRgXIYc7+5TyrWR7ijWts+mfiQcZfm36n3MHK1BvXgAXW25TOI3j8YbX8VDTCAVcx/G3OKQa6p
P1ENOmY4i1RAHtdP8ZRZZxX3LNG3D90YMQOqo49VB9j/aEyBce2Rtl99EZ+xFl4gJd8bKWCQZiAm
ASFIW3MITxgVsO9l8E6SO8uqQHSq7IKm+n5Khn/FPDuhsa2w1TVekF9qDrJjvSJUUcZ8E/vLZYTV
g0DpCQEVq0V/4KAHVo3fB3ukADbEWjIdSGmM01/mKJ+oMxCj6Oy9IPwT5s/DsiFwe3ZKBGPkJNuP
t6girrPZjw/RiqE5qvWHytkMqFWHaNRvotxk91QDbrDbk/DFue5hpq0M1TvZnq0tNGTD/jpm9T12
7q1OFzZp/TUfslc9rifRyoc6uvdx7gEjqJ8BHby6sTXx/PzLx4wVmY2AvC9N1tcdO45PaBpoItap
OcQZJcy07ezg4VoUs1HWfAGnDrA0MPYooTUL2UGTqttdotKDr9i4VVo8s7/HiRYzoCOCt7oT0kPp
hltLbvfpzOG7M6PMuDD8rg+N+vITbC6VGoHQRBO/MoBhi2qsNl1qPkWZ87tZooqAV22fgV2AyEyx
tUVZ6OZqQyajUIpM1V0MaTHW+flUpgXw2G6EChYpLywseR63UepgtNXlZ6j689nPr6nTHPsKVgs+
jVp4+kY28k74TRq64GN5XrdhU+Loe2m43zOLUmKYmUGN/x1EaaMFbbl0DJj/99dj0krCaJ5DUgmL
+Ub2S3uxMucydnkVehbcImi/feu+4+aCNyMOwrdeKKyR7iJqQqoNQrCTwG3AthyyrHqSzfJuF9Yv
QXAE5y0rOWJWc0wQu5/vLXKD/q8ivgWiHTdmmnRHLYFu13UpSS9Omw+fsHUSERrJT2ggnC72UYG3
oEdpKoFuzy5ZNIrNypbPTA2qgzrRGPBxM20Z5j20j1EfEdhzhzqksK4dE+KK77e3OBx75PRLbZyJ
eE5OOsndAzulW3KQZjNbH2w1vFid25+3LPqdO2dkKhktsHqesJMGtadzZ4NV497EG0r3FZMbj+pv
k7RhzKc18SIjTFKPzdNEo56hXmAuAogtiW9XpHWp4cPFBQHaarsJZKs5nXStT8xN7qIo9lnykwq+
4dCRsFhHYrqbSzUMA5kgKk3DwWdfS/F6+fnAN2z+85mz/T6F0W0P7R6I3vblz4f/+30/X5q9dvnh
12GDMupCZR/vWiPCwLsSZNJ6z0np4Lb+75i2JV340m8ffn7t58ufz1B/ggpd9PnnK5sL4D+/zf6Z
845gtdJSIJHKNm/O9qHFSHaptw8/X1aYton2A2ZUu7MHz00DGxvwNtV9gh+sg+41rQwsFmv+zzdx
tutRbd/J9O06iEf1PMcNm665L60Le2vzPx+82HpJ4UFvY4qtTthZlQuZgvhy+CX47DEfmdCbljdj
7v8Uq1EHkU9zuy5psGh6fEHGVgezcI0JnprX59WCz8TihRkPdncXsLkDdYbARCCGDD5/JdoOiQVC
c3hIXTFeWmomi0OX+LH1rcnqR/zLpt0Gifa9Y7KWrJ7+AbPmFxP/XRHUF7veXdunD7w2r2ZMq9zp
Y1q0d2tO/JCx8B94srxNc3MNXOevs+C1k9P6J68t/2Ct8UPBDNQZVRqOmoxJvxHhMBcbmu7y8/fw
huY81cOJvfWfodEPdgSlzxHykkVLYBiYK2P5ndm8xW17JS0M5/XBxk3P/HHh8ram/ZC864EYB6Yc
vxE8MtXzKLNaPEOUSax7C0RhnuStTfZn0BCI8hj5PG/tvVoMBe6A7IXRfrRBwXE72MMA5iD3f3dl
z10EeGOuu8dFMCfFuLDy7u0Iomh/V13/yCC/P2T8MHfJOoVQBS5Rh6ze8pN3+xW345nhwZyDSTZT
rzvG3r8RFNA9cGH/aKxC7NZEPms4rgG75VfyU/KL0eGsSVXxh9sb3fcjqMjfvjbf2hEE4yj0Z52U
Pvaw8b7TTY/dWySPSZmF+Hf+wNYH4Nq12NY7YvB8+ztxIWQQUTSGrf9orO/C66CRreu0t+vippPP
lHRApiUNr2OWXuj4HkPf3D5XJr04wdLJCSlaUMITC4HLFEcSb/bsI0g1yR0ayDXtbpv4Hwaig+UK
3hj2/FltcYxl91IrXA2YbwnFzOxT6a8fWWfcDDG++Kqm0Jx7hE6pO2IUoED8WWTHEeTGhLUm2skt
myUnLTPd8PYOyjKhtvX5cIPYhLjvNTmrZb1lOz2yogTKqTKBPYpEZYWMtsc1BeOGMslJJ3qlhvgr
jxq0QLg/KWIg2GQT/eO8DwnzpkGgT+o8vHKWEdnBcNcMPi5DDWFi6d9aw6BpK/E7NIwWFzIrUUVt
1TZcoRkr4g7WAINeC/l9XjvlQTl1WPXjt912y5nLmY0DNDMl2fHa0Nj0lKGymlUV5PCDmznAF8fa
SRVPjqeoUwzxNTAct5rk3pWndQtjr+PyI5lMM1Tu8ku3RkGoHCHmRXmaiLsOganbuwY8CjXZshwV
A7vYbAN29jxkEPMOpVcBV60jcrFhxWPkxN2UNO1xjoHrDd6J85hRTJqlJ3viYcbA25zazGf3XxG2
5fiMif2cDkU+Gg4PoLDau2rK5GFK8B34NGc7FKUp4BIyIJw0EFpidYn5Rm7/YjPPYPPArNSijA0G
Ow2KzI1v1oy41rHmEgSihBemwDxajH9bdSrybYPH3xcDhHkx6zW+2mUOwdl7aFq6Np0iyo4H8Se1
uz8TGXxAAtgipXlgCkIioUsP2DihPj2azsw7FkLyHuny2SdhAgpXcjSbsytWBokEyhFR2xaKrmdg
5pAYCdmlczSeorS2uYLTc72BgokWEXh32BUSqcCKqLQtVFNyO5RdwYztCt8dP6z8N9MOXNYYpAkk
tWviEOG0+PrO8fFSaV+r43RPRh5TGNkfvX58y3zrUzQ9b4qFYUTH1Lea5T8fJU6q1NvEQng/58yh
ZmU/ecW3rwmloiOaaGRx2enuUaYKYRLDIdsDrzNWG1d0pt9I1vgxKu7QYHQ7RlZk9EX4rpKboQfk
rEfU3ZzChJD1Joxo0wbLN3vwMt969B8k/rgBtfMjY9tgtsRzpSp82nb8WlsxC21rydnJ7RPHwjhJ
qtbOshtOJCGXo0ZWK/u3zCXCwzPeU2UUR2NevmVB9Peybl136KZLFoitvKgAJFhwaY1ZxbhA9IeF
JhpFA4Aze2943kPUFL/tDGwrCdDPcEfD0aq/Jtt7azuX2KCaaZeJaXL85TgekqreeVVl82+24Qhp
1R+00wOVY8q7I04Uzk1xQYZPrSW6p8nMr8D+niS6B+SVymTRW3rsq+rfFdEmjpZMZ8HZsKEwyLWZ
97Ik0QbwGaLJ3suCbGoPpcz/JYt8saYKj8uEvsRoVjIwLAmaYA47FLWoLHzCmMZb2/SeAXEWN04m
Hqehubq9455ma6iPnqgfqnZ6R+ZCDhEbFPzgLIYb68CClAsc/E5IRX9VlWUElY87v5thhpakaPuI
GKRgTY9pJg+odUOPjaNv2y9yJN6Ux20xEnYoiXcxR7hXfTbQ+3yS0HBhfB4dpcVyCK0E6lNJrGGz
cmg1A8+d1pv3DYbkZJHYJw1rOBSfc7qY6CmhXGbz3OzGjcu4CgCdRjU/JMuGER6nC2BOYnwkm5la
e7xJLrzhmoTGtVf23RJz5K+uxW4zblnhl+iLsosmeThiKIx31ptui2L6rOygDMqmGo6NpH12oST2
zjqey8Fi6FwdBJCc7fuQN98MAK5gSO4R2ub+3ITgcdP9OsO+KllrhmnNfIXu1mR2BHoxdow/POXG
Kbfuxzp6FaaVHmz8GTzU6CJNEqAKPaGYOzoDKWJloepjiwoI4FqYu6B9l/KzWrjVDT99nm1x6kh7
5ZrwTnOpYZ5q7GGxB8zR8dBaE/YEa7cxH4w0Ovk9poIhL/RRjONC98gmjAXBe5ZAnnTyDGEdIvCb
mjgLpG1MK5v+e6KUv+lI9DJT2lW/AA8VVeav2Jnpp9hxsG+oh8M6FTeD2HARXnav0z4+lA3bLmnU
L4oEz3M19xBca/m6cjUyVzcIvYE/CHf7GvVQcJnroyxZa5zITolTWVQHJzefgMXqZyeHiJSsw2uF
GiiQLLMHvmNkUAZnTXuw0b1DmiKUE6tdGGXtd2cPgS+tZWf58Gzg3LIF1I9tjTG+J92aWY262D17
DDvPM9a+VMXeImw2BwAWsAyQVwHMZYzav91cfUQy/7PkU8xYr/41RSq+nYsP0wf7UaO8YmCmkj09
xRSO0aYMhMo41nlosuwLGCji/9Z+cRhM4mwNBlo7Z/HJRpL+ubHK/Wiw2MMWk2CR6OoHmTBvatW3
Vt2KAIBLklifAynbVOVwn1eWk4CxvMNSJ79WM1U3eT/czvD8AjCn4lSis15nhwcqRjoXFd6tx9Sz
nOW7iygrQIK+p3udzgDGSxRy8Luw0bCkafVl9JLuSmL5TI3QLtq+hZHEUNAT7LB8OLaeH9OQ4TvC
LPCNeXU9dls2dxUxMbYYsA2WRChuEo6XIQv363/U2tcirh79mQutQkeAGZZXd+W5OXa2AMUwcgML
QWvkfXl93YTe2GHk6aPniI+78a0ouczRCsek6Fj6AuEuJnDmVqvyA5ZGHC69vmWC8Ow7y3UoiYkH
P6t5XPz7xWwkw2XzaRgcFfTURRemPpxjBcCEDtC+XzO1z0R1MzvuU+TEkhACcrPrxeaV9uKbpecP
rRqJgxBYBpA6SESQaVeStPBiGBx5jgvufjtAS/YtswnyUgmE7/lC/xrX5NL/gpsRn2ySzNlzVcgk
ioajEyxQqytsymnMS8qNDQprORWu/w0fIrsxbOacrkCrUaA+YWUk9wLZIJIrcyshqb57Fzb9tEJl
k70dNJ7z0jD6spvF2AuPnYgY5Zci/JAs7O5s9Oa+0gUbNwZ/u3nPcwFlRom7Ag1DQAHQ1WN213RN
ih8HRobD8jZwpWb7jTc9IzL4F6Fm+8r5Fsou352awBo354/R5P7ZwJc5lR+u4QCHQA02mh0Ad+Oh
L/2PrBzUs7AEdvKse5i8brqUfldfZ5+1DgNzIriKL4/ozt26xUCV7AcYeUE2NVRehunCGVFnZXsa
ESASjW0Uz66h9/MCXhNIDp9VYB+9Iv2Yl3h8AKdNRsAJoQjEmwRzWIJJppyEdxn0NiAYTEAaBvRk
c+lhu6QbbPTJx3C1oQcLXuH8rTC4FRRZ2KGQNx7CZhhwtnlqbudcYWvoZzYAiFN3qUMyJJGvVbBM
roO0a36EoWkSj5BgZ/X85VTDMWwLAeVI432L5balgRBw2OxKbpNjRHfqEtLUSD40GkIyrKn2Dajh
KmM95WAs9dx5oR+hRJe+QpNFuopjTLf9SJdp9vDQSanOdyUmbiSnT/weqgLHfSNvh2hGnH51p1kF
RVydW4MdgaHaNcXGInDgNMOl3NcYWQ/98Jc2vgFlne3LtZfkWpcYq4HGS94mYVFiZPRAXQ+JMsCr
I00Y5iGoo560hHrcK15YiEbEUkbJXeNmF+JzMTunDtkQM57KKb90rQLoCeOUPx5Ci74gccCdJsWp
UkwndsxoIfLipDtWmZIeuFpIPbNwAOyS3DBOHqhM5Zf38WSdKLjM0ChBDbVmeZlwgfkrOfVOuqf7
WM/STm4MA4oaPQAc5ig6gSC8JRX7Ee7xV+O2GflI0O6Gtrlhk7QIV557VpNlEz2iUk8Dy0RpMip+
alGPMFoX3aliNBxEqcFxqIqXvjfHvZW6DB7zmSuz3sg5Ng4n7IA4PU/m5DMtlPDjrJhMAFCE1H8d
KmD1qDHSHNJx+rJUBR3XdWwMOvmah6prXut2UEHnTXInWEwplJSeuJZOyrg07RR8+PiP6ub3njXu
BHeW6iV6HRfMA7Fr/ppM0A6j1hsIUy+hBbPDyBjiie3oJpvzdcmeCIdikcrwgYEA2js1XJnp4zMY
LDRqa/WoGaLcjNaveE1qEkdmBvLWC+iU7pBuNG/DshhhEqQOB85/jR38pMOqrxTu+b6Z4NfN0Igr
czn3hnNKm/Y1ifS3i0GhSAyA35jbF4fx5qwBF+X572m2yJQzyS62zZZUtgjacoGtIkXHQCAZZvas
9c5eL5HmFixXDLR/sfO4luyya/ZSCvYICx2OAUAdn9r+G/mgM9L4V5Y272rglahy8yrWLbuTnyI1
TPMs/ZLNJkr+nTbivwR9XeejtYjlTACQCtAqv3SVlZ8YDydQN/ygRvhwhPxxjEpUcSaQ36CG2Y+Z
4AzTYQ2wxn62Vv7ICvngpZ7c+5onzColZoraf+gm4q+I2LhtFnai2ltgZHIQ8K/1oUkNfIKotY4k
vaBcpR+CGMiR4G1IHjRFwmafXvxbOhIcbW/r2ycEjVMc1CVi/1kRgtZWVN78JbguqiMzDHtP5Nir
MTPDM7ISJBYLJD2548VhtUXuFJRwud1MaZniVMseMK2SOqijp7LNzrotqXuREXc8L/kwg/C3SrWh
kiMEqU5IrdskrHXX+ABZsAuR835V4A+PtXHr1Q52snixCPRAUFmqezsjS9tZZHroWHdwIthEpEpj
l4gyPqLyJ9Qp5pBY8jlYGJDN0sxwirHzLrtuPq0JNR/9xzryoLoQypEX36Deuxtlkh9UxQ7aRijd
CRI7CVe90/VdmxrjIa64N1wXFEDfb8v+5X40im8YdYACkKs7xmMjpk+S0I1g4j4lLqn9UeL0KZkA
E9FpfVy2h6S53USGMWfo7ENgc3P3LXfjLzUgnIpa7ze6RDjhDiu4PLHUrqd/pWtnu0c/luYrococ
Div1tDEPt2jVNrU1VvNse7N69E+NIuDAYn88AUSpt73qIvs4qCZ1R5rtcDJ0jmN3/UB7B/0HpB9z
gRgD5BgHfaTLmzjJ75BFEnJmt+NxatQ7hYp70lFKhqV4j9g4Z5SEQesQxqQ1dycBTwvKZW1CgR4l
78ClIsbNYDSXUuvoiivXoQPC/f0HGze2VgPBmOIAoleNUIdz/zn6z1oVcYC5DPRBBD+QjgTyYAlb
aJvm55V4cFSH1oVxeghC5oC9hUUUq5ddPw/xriviJ1nq7JrRFSZygcOv1/dym485E/kJFRr1je7C
c04S/Glo3Pt2me/gDFh7AyFD6nvszu0NXxChM4djxv7bOGJqpQWULJlsfJbEHMH3KiAbmMSmd7jd
8Vjl2BzLJUwwqy7lcR0Jjem3IKdaLAlh5Q1hMYw2gR75kNruNIr7XTmOUKoAnB96KLONuzFU2l/l
CmxFDMW/TnZvONvPmcu0pMsSYw9b+lhobSKEXN5mm/PLd+wz5KCvBGinShG/YW8t5Aztk0DGjLHc
Pe+6l3F0v3usUQcGkcdZAkgvrJKxji+sfTNz89Hoxyba7EzCD7RjTUdd+CnSBjhP9Lsv6P/gV8pt
xeOpg2OUxbm0P4EPP9QUO0HcRL/flSuByVRJe6txpNUbALzJ0kuBBAkFxaNo/Zc01+/JhNgR153c
dc2MhkEyV8ykfLLsmdGTsa3OmQW0NW1tzkBkb5QegqdZxuEskTiKrJUhGTG/ePAobQlaaCIEJlla
Xm37xt3iEqQxilDHK0dofrALYoM1azhYuD5Kh7EP67V4ZGiK/Qdpw49CHT0fxYcEUVFYBtW4EPGN
XrTcxzNRBKKfb81SjmcmUpFup2BJKDQ9sZ8gXB8ZLd4lOe3GzMLQSxkUdQxyT0k5IBU17A8q3/Wm
aD77Yis312o6OvljXDOJyvQjCW0+bzeJVsP8jRH5GxPyW5kybaFfR7G0pG8jcMFT7E0n4hbifeSv
7oWB426wu5OpreKeXLfA8jXtl9M8xDFt+IwZ9gAN1j2WomwO6bR4B0t6N/zTnyIx6tPa4rRUCRlZ
U/W0bMB8JzEMUJxoTBAchTFGl11ic8T38fRVVNSHAxFeZYzN0XZcuakGLr6Dcg9+Kwtk85B2RhNM
Un8L6FttwgiOVLwFmAe1/dqjpiVCLjtPxALhuDh0Dg7wwp8VzytTQIVi2sa+PLEz2s//SoOuewQv
bPN80HGpQz+XvC0NVmf9pYciwvuYQADfbF4LtpZcSJN73BgYHDmbsLFIYRR+ScTXv/wchIV0Xvqq
L0+2Kf/lJu54icdfWxgRycE7E0duxzEjnyR6JXWUHRKOczRm52zsxD4zwEtZvrWcmT+SpaTPrkOf
G0EuOXoLhPce8LLhK/dUmIplNYPKzERP5PZo34wCjV7NngjTUhRgCnhJPPNDld4fbfp3XWs/WOv8
2y1ykPrY4mgKrb+WoKiDYcCG18Hy095rD2hpM0BQMxocHw1P6JSBKWzxBQJBvvRcVYELZmJnchNU
ecF8LU+jEEjRe2I6T3EPE87UcTCxGpIjeA4rAn7EwNg/Wj0Wy+hKnCwrEAdBfG92d3HqfdogumGw
yCsZUN/42m4JtX402QUHzcJ2z5/Fzci7hHXKWu+WghnpQm/qtFj8nY6tFVZrEoXPkOHSXa2ochBb
eQ5L4FpQwVX9zPyIYlIZXXQidwmYcfS780ki8hb9FxlRe0Sztjen/ixEXpNGNja7REv+gJh1wzFu
smucWF9LyUMq6/V3YrGtjIrhbC2sdy1G6fjblwmDC5/9fCipay5IgVDRV5xiaNTNQkOEQQjp6dAw
C4zTLKMOk6eChVnNXZlemSn4od8wJrMatuPEhi37om11GBnLdWo4NUko8U5pZ35ZXEuhWUOE6Pvu
isg7I1Vb2IE3d6wKY4aB7lj6W2CYc4obF8HvxAmS1PD2uQvwZS3JFW30gyROGe0DbLzW94Nqxd8l
ta5DVKm/c9e0wxqFq8AzmYy8qsvghSy8f1sKmVDmzyQRuMCYZLt8W2MJtKayvzNdXGlBbwz0oTuv
y/QNMRbtebbLN6NbrYvpcL2gPnpBPKn2zIRhdyZdep9jfWkHkCFSL8uT8VE7dnwwzEWcdMqrd+PA
fTwMJbHF6dDcpfy8grZdy2OrSog5mK2SsrrPijCxgVyqhtbQEo5xlEqezSF9UsZI7MZmigIBQbex
1v+SjD9tVet95U75sauueMmfdOZHh0a8yXqBEBg397FCZiFtGKZTLb7LorP2iU9iuc1TZ4xKHtqB
s6MThbXLrSUk3NC3MacCuMHXwsS2beNP4TnfbBBh65SU0o2RhW3C66Y2QoBlo7wTwnoQkgzOUrik
bAx/oPWuxwX/1DwjIhBm+0TGiKaFR7K5aOMLhEfKcieDFdqK7LaRyIXg2RxZdBKCVpjGnteb4oMQ
PdZXFitsN01uwbUh6wb0vmaYsacR4MfkMofGJwmywIxP+ZDed6P33DfRhh0CS+Kz+0m7OqgG68PX
LfRcgFaYVvwdS7YyVHVCYEHMm25cWkaEZXbq20RccQCnk3SvW9ABZDr3ZNtUQnl5Xvzo1qwqybuO
x880M/AnvnOVyJmp85BTnJk/gb70Vjj1CEz3aOme+pH93fYjg8W/krhNq4RUAPxjpu8xU641w2mK
yJ4RmKOIhmOtOGQHrBisqX+yWqO3srNO+dK+Zyw9VkQzqFyLo+zggswO+33kDzsm+wyVDboNXfln
D3a0WyOMkvN8nAZzvTKu3/wVY/OCMPmzS+1zCh7/yXHsu7ar3tFKJfuIYTDiWYI4W3rio0ToJvT7
uA7+Ca8b0MEMgXKtKTdjwp6F8USUlfmwUKwoKZsAA92XLXLIgQA3LhAWnT3aInwOiXWFnfJvujft
Pj2yueTRwb4AhtJE8QbgBdgRHDVeNKwaiPl50FpJAHXnhrIUSNnYzHNlPfu2g+vdOrgKy2lkFQg2
1zwLZdd5AYBAFExVzdp+br07sen+7cmB+jZFFe+h9O8MioAGwCEsrkoXop9IB8WJjn7dNpjbsTAe
OnWqCWagczPOg5uQ0Xl1NxU6L4sY9I9cGkyOAu0hq+LSxw4XWKlvutraVHv53kpgPpj9cIK3qw9w
6EjZyEDsChsMqt+6TxMAtR558omgN7RFRKBgoqcjI1mBfDdO2DrtOBDsMdCundDw2Xu0Ud+2i5WB
NUoXujbhZbP7KdK+DFZgJAfRWvdMrNQxDeYBoxMB5uC83AaIMgpiyDW348AqNSbS74CZ4QNhOv+z
ZSRKd2Nncl77bUl8i9Y2w6MQLB64LO63k1FFFMTDcor56YYdK6Zar+GQVFFIYO0pGSOUSO7aHpA+
nLBxPDNPXWjAQJTjQMAJMNM9sNzYzQPrWZ7ZR1I3SwIGGFjMbnbt/Fzse6KQGTowDyMHVQaxY+MY
aLkHHYbzOJU+saHCpC/rzwSBJpVTMLNdZx7xz3VTSH6z+2ya418taZFrjdrKeGLWCdutSV7hsFCz
Vt77Aq/wsG5rTi9vKZWpRQK7wZG/shYNTZIoCJq+ofuqzmp2b7cIAiobFz6afzQXJS4RZu2d3dT3
1EAEquAA25tj+Vu0eNs7jyjOWcwXq5rfxB14jCkEH82SL0e67XjA45W+K3CnHYFMGLgZyDRtCgLt
EOPYoID3K+pMyn94S+taPZnSicJlb5Zuehg1xTOYE+8yr7jVSJYOMvmtwW8A18AfY0YIXNgz78t+
vng9Y28pXY/5pIm0GLcFrgTD/h/2zqQ3ciTb0n8lEetmPtI4mTVe5cKdPsldk0sKDRtCISk4zzN/
fX+MzFcZka8yugu96UUDhQIiJflAd5pdu/ec7wTxfZ6K+wk7PPHxyUFLfG4hob8lk4nQeT+202VM
VMI6jxd5oaJRlQEoMx16JCU2ia6Eg5bq4wdpLaSbMDoIKF1oN8wDLAh92KQdt2VgiFXKiVXLOaXP
Rqp5rjYgJmAxMRI8qOa2t+LLOeVuR37ORlPOnw1yQvMhAd5tDhd1wlLhCusz61uwDht94+Y+sMz8
rmK2Csu6RhRdW8AwWccnlT4N8C+9JLhUhvOmdPCAVjF5tt1fc+CvSMXh6zn3rpep4rOwyc+Tms5E
QNBsD1sYejWxgpZovEChqGPhO9e1QiwPF66gUZBEREpht+BwJu3rrufdlS1Nq6qtmcDmV4OP/4Yj
DXAegFFdTMqyU2x0Gjso+HQCKzbgPYiihULTotqogxjBsERAWUds7v2itXWo9E3t3a60CER6907B
6E0t3vCJZr0H738vLpb3maYCEk762YQZulIL/j0L0Ssn9SNKSs7WRfQmUCwZTfGGr2ELWyAgzSU8
dY1vezNoltqYT01f2wcGzvNAnhmBwmIi+B2HwqHAPGuiFtmGFVeElucd8EpjEw3wR2TQXI+a+WaC
JIbtkr4ZKcCFyMmfFqmqsizuxsam7Y+sUlgDeoG6I+jMx02hwE1uA5sGQUTWMbxzFp0w0R2v7VH9
aEb6JY+Zvgy+q7GgMpYbFCck+FOctVyFT79A//bpl//47T//4238n8FHASZ7Coq8+e0/+fdbUU51
FITtX/7522X0hvSl+Np++7N//tqPf/TbfZHxv5/+yt8+0PJy/vm4PP0fL897bV9/+Mcmb1nRbruP
ejp/QJJvv70G3sjym/+nP/zl49uj3E/lxz8+vRVd3i6PFkRF/umPHx3e//HJdL9dqN+v0/Lwf/zs
6jXjzwBO5R/RX3//47Vp//GJ0vtX01aWSbHMIB2xyqdfho/ff2L9qrsGZD7HxfGihPj0C/j8NvzH
J/tX3bIJm+YHliGkZchPvzRFt/yIv9Gx7SsckS4zXh7w03+97R8+vz8/z19y4s4LcoQaXo3z6Zfy
9495eVs8r6mbQpimaSkhTSJG+fnb6xmIzPLb/2PGdoXKZMgOufsauxhpjelL5qIfsyd130YOuhkd
9as+oYqBjz/62UaHFLiD4Ud+YPgNI3M1qfjlu+v3x+v8/nX9y5elJDIY0xbLRfjxZRGcmGS+H2WM
+PKjMvOj6WRHWxF0DZ7d+/lzLZ/Af7sGpq6gOFCHm1z5H5+samJTD8HhHlrdfwytfCNGccoKH9Ng
4npt6NxCd/CGcrzwB860pe+PXJD0lCXNG8OxZoM7t6YN9LW340dbODT7NADyjaO91/Kr6gHDEvxE
+0iYn4XJ8vjz12/wPfnr63e5VnwtHGzgwuHL8v1nCLWzmBTRezDT1RsTKPrs7fQl7TMBxNur90FR
HKRtSg/9HSSnsUT6m29+/iL+xQf2w2tQP74GzUlMQoGm9DAgQyCcSpysUd4aSUNFJOXtz5+Mm+9n
b9jVf3yyzqBPjPY8PYTh8GUsK9jA2mtIrObsvnPWePj5s9n6cgF/vEmEdEBbOnSHuV/0v7y5EvRK
ENqKvhh+5UNhdqRnUVqykbFU6/EeKROdbDx4G9C0kI7QmwGG4ARiF1AxYHqUV9mQbEIa4eshGm+o
AsIj8Nb41NhJyUOoh1wAUlIFSP8MzzDAEzyWJrUCfpzAy3myPgcmgEMOBBnI7wgdLByT4ByAvSJJ
xUYnNEKCs33LurX64cpJ4RiZHLtdk8wbE2kpoQJo16qrftTZUS11naNgXRm6fwucDA5zeRgRSlzl
Sfs8SmffFlfAZkgIAEvSNQhfpmx+JFuPpilMPjjB9JtQWVfHwiCYPJ7HC+iTjG/oJ90MM9zWLmPy
WwzEW6fk4U5Rk2zAsxwsRbyDKvEqhkG/G215KjsUlYgoX0MNGaSbkPzowzizq2HvGNm7JUW8rfzy
ZQ4tJFHMk9Air8BMD2eNDwP1Dybc9ASi/z3BnrW1nPql0PCkDyHaD5lxQhgy8ypd8gQg7IcnlTyn
IeePMWee38uAqRTZYAsPpCzD61HSrKJ5yNYt8jurJBsocgoMx7hYrSTfC4E4Jp8PGFzWbWRttInG
PLFTT9KgFcnXhNhUasCEQLptCSpk1dn2vB3dfZ8pBGOuL7bsFvAtygdZjMR2GuHlKGlEpprW7aBB
12e9xKJqVoxJWt9rna78jCSM6psYUCh0aPUzGoDeHDDJmFGmdc3Zps8pHYwWM2PBtahPeaf8Y1Uk
z/UIPhV5kCv9z/kQfa1hlJXSeWdoe5U2gBv0cY3YryI/d9KHF+RiKKZk1l/aab8dfWbjo6MjhWvP
c+vrDK+Uu+5xdq/ACK04qW7rsWZOYlouZIthU9KQizuJqcYe+Ksq7Tw3BqjpRI9h2ROHmQ8vdZc4
tJXap7igkERe9M574pBpU9VgCEGTLEYy6xPzfvjq0hPBWhoVuwztcaRQ5JGudvsNUpNZ3X3SlLey
Bo5jjfO7Exf5xhADriqr3tMzqtuLrsFqXRT93tBzWhZLCLNYbJW2K08+N8Gy51UMxhgAfMlYOsxM
nMbZfujLHIIRxrnmIUsLquUsI1gpfGKRu5IuQclESaxLExyj7sYEa6PW1HGjkF0WvVZB+hgbw5eq
BLqblvcBgn+UhhvENVQB7VHPTz3BHeukBKjVWCigrDnz8VHb1yCqpGfZEvdKzQvqOnq5qihBsQ73
CNR066b0H4coTO8qQRRE2RvYhyqBXFq8Etj0iLaMkyvjUSTahFRO/bAiaePFya2HuZ7RvYTqkTAo
ujiNhCyR3tFHw7bNhAXNSfCElGCHUIp4vvpsJt213jVgP+q0h1lI+1rF5ik16DmVzbhuG/cRIQE5
BB38hZpINoNgPi0xJ6R9Un+arHe9eQpz1342XDrsoBc2dt4wbi/88dkcLTCcGctSlN8HRn6WAVJq
ojzqqwiLjp6jCe7A5Bws2lv7oIc0PxNH7DGMA/1BZwngEIMB29hFmpG9AFm8dGrofqoznpmMXCEx
4NsaleElZxY+bj7XVWqJeUePB3GRwRkBiO6V7vhL1Pdy2BmC6qFFKm3T6uqiq8JnlB8OGMNVErtX
AQIKiINY8QBBI2/KsvNMKtcGTQ0GdcGSAbzxJiyK9gC/j6miXV2htC+A17A+G/1XZQb6UQZiGxmc
eJHb3aDQCNbKiNReyhC1aOBcBMh5OcYasIYMcsycQsenViMVaBJO6zE6nzKggRNjIF1Nmmlhj2LK
VqfNCcgZO60YODkNFRMEUyNsQ8u2tsF4EzJq5AnWtLWTVbduNo0e5mC5Sav4a2YdyEbBKGnm2dGU
2UQ+uG9Ch9QuzTjfO+RBMgM763GsX6bJ/Or4zZ0cBe2PqT+ZaHizZQEEYNd5Rutu0vRo4h66mVtn
CeNVB4k/loa8g4NQuVcGPTUBKFuz8f2Y/i1UKCggkiSjOhq9tKlGIjSWAEYr2Wul+JxrgdzpWiM9
p0coT4XM9oNsMOiv0OLYjIa1o0m4AippvOZRbt+KaDo7JDNvnWZVF4AvRxz7SRw3myo3zzDlrnsf
5WQ74gGQbg9Xw0bm37d3ekyfwGgPqiye8rK8ZttSu8oiYr3znWM8jAe8dgdwmNB/8C+bCKnHwfJv
iTPZMkNJb/RCUeIxB5V+WZ4MxqKrZmLImXJSRYctPBNm98YMXVpWi8cDIShhoNX4JP38ifAsxGRZ
ebGcI9GCh0Vp0gTFsRktCJ2UOgfUrWXRwO0qSRdmfkKYFe9JKT20JRtGQEIL/a0VUiqxaRCjrdvK
fcQ4Mosw2yC1e0Xsy1o/X/tDT0u8To7+DGAxHj5+Xi6ZxlIv/1guWVJXrmGbwnRY0Zaff3emKCv0
vQqNKHdCyNajZz27hU9UrLElK0/c2m3RoEAn7EwS4NJa8knqYbGKfHHlOuK6xYsBSqcPL7uYBkSt
kLiGrJRZlidXNsw3yzGeQTOJm8py73y+6SSUcTyRU3PqJ3V0p5r8aBGw2zYTXxUzqPauYRHJYqoC
rUuP1yuGL0QA7qzROcxRJBdTQLuw3MBKQ5rku3f5FGBCw0nKzRTNID19F4SeCXQXgNcjWVfTJuyq
d7d48omQ2IxViiLa1KNj4vQnspTjC9cIqUEq7Z7e31pWZHuOlK0gPMNHqw08CCVfJg3RXNCGBNJG
w42ZG3dZUODRsrHT1zuly4+0wVfLqsmmWzNeTZ/sHtm52WdXHcpfZ0jOkGyuFRy5g9DVqxTpZTJn
1qmKLUpAItyMhD3MaoYbrdwUln+huqUvW1n44NDQIkySbxUEjGsNm8y6Y2YZ1JftshNHRXQdZvM+
16N4380oSzV9PCx1mM2o3A7yHbbqEbcc43WJtnuAY7QCb7wmjAUBamZ9dYb6HCJD3BjGdAwKBEpG
BqJTb8o99epNEcM37StrQWVdBikFWSeSGIvHJZ3eaisnFCg+AW1DZWF+cWC+AAHYVO5e+s9a1r8s
T5OU1rFHmAQrZu+4VNlZCQTBBCCv3tguGNHZ8UtTJS8DrJek5QiUXWcds/AsoAZIfcomg3fg9fHR
7oInf9T3NhOQqgyeUDuc+obBMpBqvK3hRY4ZfA5n1D7Moo12p9XOYx5V+IQl+oFwBBvWu7cpk9lG
ZA+h4+mNz0wHE2GhU3XUln3buv1OTR1ypGz6MkwUh4nTqJVBpN9QcQFMDRttlrMaiil+mXsjobl9
tFP5gGrjC568eMvw+wsz0qsg4I7wezwZ3N44iVptZ2sSwLxPC6iigacuSo4CBX1FAAtvnErdgxO6
4GvH+QuIhnc4Dvl6DIkVs5n+ZTP2NBpwk4GVurXpPoF6+4jtRZAVsovYE8OzsV/0828JH15gGPUV
nr17bZmU6n3WemOoDk4xn/O5wPDqZu22zW4sx6lxlpuY6xusfD3tN6JS+10FukKv4vRBCx4pAAQp
aifO4fumyIaNEGARnJg8eidskWAJxD1DdENp6vAp80KHIL4KGudmyip3XYohX4nG/1wMru+ZEAd8
hUS/4V1FSGaRp6gnXXNJO87QwoYWYTz8qEaFyve2uUtlc6Zy705ohjlKuMNRLgqvrtReUp0JlS0+
8ir6CtteYkHmZirj/DkhCCVhikC1hRjSqg+6XpLY1V5iYw23XQQ3OJiicjVmgE7w9H4BuGhg/Dbh
/xxHSwGA4liCjO0eBijmCFJmvDxd6wo6TlFDSe1LDjP5hWYhYKX2LhlyL5BZf8ek8q1xhx0qenvz
beH+t5p7/zdtu++7dr/tPoqlN9b8tQP4/2BvD532dzvcf2vu3ZEX+ZFHr9+39779yR/9PedXx3Id
R9I9s3W2PZoVf/T3zF9NSU9GsQXqjm2Z/2zvWc6v0qX3pjuGpRum4/IC/qu9Z/9qCQNGCOAZi9Oe
bf5b7T3bXXoT323GujCFLgw0mLZuK1cqXsX3m7EaQQo3OQyAxDUSz2clinXD32JJwjCMhChMyTGd
eigFaGtZABpQZ3Xc1te1loykgpKxldk9EkBgFVHe3MWY6/bY+Y5Je+UOYXyygGPIujHWkbAZtyHP
ZGd9rSFLRGAr0NtyD+eamsF8aYXHQXYTdcif0zqMVmnGxLHBBe4xbM0D9BENoTxk8dkE4UYJ8+ri
JvMZ6rkdIJ/e7AYyVmB/k4lsHYm6Ycfx+W8OeyF6a+xoNrOinBDJJGfmKHPZrDvSvle6Nl47LmyF
iAzByOhL1JdQbskmo5FAnIlrmzHnVgHPH91ISXg8Gm5sRX1OyZzi5mjzV2WDDHB14zGEsu+RiMV6
3+6j0P4YyiYDXuDgiVUdx2hcuxoterRg6CgHMiMrlH5ZJKJNNcMcgooBINGhiYiMFEtmCDO9jQ+h
gDkGIhQ5SUmriPGsDEhw7vLqqen9q7lEUd/qzE+WocSq7KpLICK0QEpoBDmqJjGT8lKYDIJaZ0Vb
NWSEFJMG6rNPEMDetsj9hgTncxrODGfw8VC2QiwqSGvctGEvKWfxKDEC4qSFWtCx2a2XzYhsCKKx
ED7y96aTezqyGjMtnI0z2k9VHMJCitgBUUkYff2MPm9m+FndjxLNZZcAbQB7/SFY6LU2/8gH9AJk
ykjGTNWCvMG3wTK/BsZzXxdqOwCrX7sub9NoiROh/NrIBqOeHDGolUV/xZ4MKzUilFwTkAFIDPaC
ANgyLgpgC/h1eYvMtKqaWKAWSHqJInpbmp8NG4Fbj+oLww0veaofnRHMERso7o6KSTKVBkCWVYGB
+BDWkCikhUerg3RZ5cXOSvEvO0PzjDEe3Ixghu+EmzgCEma08tI1uH5TS0/M7zBaRf5TWw4SSvLo
wrNnNlnHNeJ+S0e9kD7mix5sqZIUpUNnaw964l+mRs9MX8yXadsovhXMylUpOUTOWLVDd5cXs33O
Ib1ts65gpoZpCawwUg6n3Gp8MsW0G2PnnIkl+9K2kg3u3qjku4g5y5hdrzJVwlWaXpgQFRfhRDKx
b34mKeW60wfIgBngzXnk1LSUHdBaIFaM4nOLUpVOWc63XcsufJMpVrzoLSONWtl8GfOKr5bMHqJq
gpjIZ9sWVKyISpCItMVeGECl2xifDhXyTuSsJAbhwzvK2nXFsW4jZP5MixMG4jzqJAX1ux6rHE41
0peYsqP1sUDbZYShanTlORwCPqC+34Lze6vBGq6FosnS0MUyZ4mx0d7p0mw8wyVFnBxybwjULdbh
HiVUz42SJfeJENUF0/6Jqm+modZrF1HEZBm9BicSZVDMFyR6Ib5d+RJ3BkGFDV1NbxR8H626jFel
G/d7bB+TnyzsjmKilqalYLwNLPK71qn3IJDR9Njcg91EvKOoIuKWuGttGNqVRte4BcWOqs3FFuDI
21LDjwCTitXN0I966DxZC7l/yumYNTgLBmhM+CurVaImHYevR9sLGO18gEjscj9zYRKS/jY9/ffQ
d0ixqWdBHi1229EVB/AnrK7xAinN0P2inVhjBwQ0bPl0jAuESzJ7R50CHYmz046UBf5D6SAnQVQM
uGoh7pAxODUTLGe+3Y27HOcLlhkS52/dIHpsi0ubdimZxs1bO2tPRRR/xs/BypNpxxRFyjnIDbnW
8nk/Z/pbrOb7IlCHb0tlGcVoDhBPKYvzG/NcUHCrRPZ39MSCTWRwiCnRoceJwuwlv3TICneW0wKe
naJ94D86NT2alFFvGXJG8jPI4kR3NPaLHW/cWJcLF4D2bRx9MfvmHXEWOntf5wCqkd1OSqaPbDbw
hJHedrNJ8QwAB3spQQ++noJQGTlWR3PEBFjfyeaYIHpcc6feu3IwyTVYVwreUXPX+lSG1jKwjZN3
xTqNS7mA2V1jzY/QjeCT3zn5Wz6DmLRFf9KIITIjleyARD+SukGvghSuRFj5AWnXM5kg/X50UOQn
dHjblD1v6MhOjUJuwBoi2r5sd5Y50Egu9fflMcSE8tI6KANXfUk7ECWLxoFIW3BaEVFxSzxh6JS3
dtbF55DqlBMPk2JIHTeuUe9ckwiJeTGfixoTVzcF91kHnDUekbqjSpIe/Ru8DaK4TzJz0+YV8Ct6
78TJJbsk03ZVgEiQTa1dV8KWXqJjKi4T67Jq5Rc9Sqwb/KtGl1yk6J24M4lfiRDlQtqoTpX/mSJh
17oqZmCgB4uiFf+XiHZz1FZoRbRb7lIMzfVVZzS3M+ZsxPPc+z4uFIM02LafX1D4l141xs+gbo5F
BpNDhPU2yItjlfTO3h5RpaZzb8OUM3HcGuDIHA2X3MJFrOVV5vTFpvNg+Ws+EmyreE3jEW0fB0hW
WAdKU1YiFIwCdKDk++RlcDWly4ACrR/AvTsGCk9IsIE+cJpHMYjrPjXXrkN6LBIIPHKpe8UkmNuP
oGFuOgcVWFLY6JwRvZk+OTUGEyNPT47tpCNiGBRQzMAhh5ylefJ5fgYVnYUyrJqmy7xM8av51CZl
f6Sfs84Xs3EssGzrk3ts5q49EoOxkqM/nboMZZjbbSwEmbs4Za2vJHnArjkPyIYXiRwhotzsqIUy
Z3hmsjV6usMUc0jpj2XBRMMlR6S5iJ6GkhCv2MmyG3pTDohLGp/FvIlLGe9JldoLxc3cROZbSAvO
GwvajoEhd70gtxRpTeE290aGgtl2KTPpeJU2DBSNrDCvtmkNDzN2SH0EeDiWwbaM63UH+MBz8YB6
woGFjt6LPs2crqUFn89MCu3ckk0WRNqSr5mqZ5rpRP0GnlnhMOP0XDkEtTID6VVrYrFFlz83aAoN
Kz1MYx1utbGpMCmR/WFD4tj4J0JzEVzQ4CFpIH4cutZ4yFOb1U+qF+x82AyXLoVhjsPWsvB+zhiP
557eR1kH1nZsUPzF1UJzCvFhS9fcjElSbUSLols5yUdpynCTZGT/+IL+hWMqnJMMBhalAw0qE90J
3iQlcobPvnVrwupDCGJgR7E4BlsB44t6T8us2+sDLHasCzJs3XXeumfAYWfbDe4n5l5XtR3BLOiE
5iUJEdLMjS0sKAdziinTZnpgFaFXpMejeZZ7t0m0fTzZ0w7gLgm4kS3WNl7OlZAk2en0X6ws5yU4
44ObdvOhjqH6WuNFpjXzpqlDSnPSuCgxqxEPOAFCCdUv+BfUU0H+RlyVhGPio3KnV88Sz8m7TRLb
E2OX0aNX2Jta7SuHmpK1+q2aIV9NwXQCKE5v2x1utZpaXJ/xFlkxNWUp5Q64bHDqRAByQLnELkOE
FF2U7zN+k9wrvEt9yHCQR6kDo/FctF8rZ3DUkvKngO7h1SILsPBmULolNGBvnsivBp8iGch1J+H0
+DV9/0saVJ4GUn6H/nP2jOIuUga+P9veUo4vyFWW8zT3lVfDVkDQRBxe8GTH1IE2VGRhoYtXPePW
kLxdfbpsy/kcuW11aWO/C6mWKuVQdOhxva0nOs6MF7QhOgP5DB4CA+l8aPBdSNHyuW24ny1FTVKi
OSyX9FaV0FguOskoEueEqJV+VXMb2BjVZqs5NP3QelWvvsJGgs0t68cKqW+sI7xT5n2jadjfIgi/
HQEE2MBRedeM3ZIW+h6tMko8tbA2pj55MYfcYT0ugdUEw2sadacA8y9jRazrrCm3thncdh0boKbh
P4pw0VZ8sEiS9E0p0J2i46egjO+tTv/cdZH0YBaeg1he14l1CFOMe2QNwU+BA7VWmGWtVOYXBY83
cy5jtNC8IPv1oNcuTJ2w2kWdvSdgrUdredRGOjCNPy12R9AZ9mM6RpvBUsNx0tADL6DcBmX4llqC
dY8EpnUPq78rwU3GAVq7oiCFDz9ieDJH9NUschkuOLWbUv/omxSJQp7nxtn5UUQMDgoSBhXZZUoJ
fuO44aarXO4nxoDrquSx0bHf1KPCADVfqkq/FD3LW0b2zoo5M4CFPO0vB7+291h1r2TjZFwq9oQJ
7shmNA3MIDMRdGFFAVOY4zuk8/Ay5DYyJ/8Nq6DcCz7hE5befcnf9iwjewgJBdVOIC4Y8GwdRSZE
VRVMf+pu2jQ93nqFU4XjnSIYsJhO2DMp72O6toA08n0dznxnR4aZNMc3CSyIU6INCBwdRtCEFJix
fdsQgefn4t40nusqqla9qVLcxP1NTyuQkMcKiT60Hpn0+TlkuHhh0AMmpPJ9ykHQZsQRdGQh7iPG
3WAuQnqhI/y6qOqf/Qp+GrG4+B9nKVZSz5FCtsFF4yREBIpiC6K4WvtVYWw0XScrXqldRtgE39xo
T9eO0a6OZm4skSAUY3xWBPAhFJzkKqyai15Fh5FRTEgeshsH6WrSxWs4JMlhbAklA3LK/pdfGmgN
1wtIJUQKGuNuWcwBCcPtNtrpBnRFN6+wgKU0MMb0ZEbWXUAk5JZRGUnIjWJtcznkCjUTzaTp92CO
DNTY7SEQSXeT9BNWHz0Mt4HiNOruJrsbLu3JpW6vDOtIDOamwExzoLpeOyMpYWJZgZv+g+mMsdPS
4TQF0a62uNextulHN6GpLznHGt3Z7rRmP0z9gzaQbp8TxQA7XB3tcc8lcC8A0xCw7QagXIlgDEDT
eENfoEqekHjTueJgl+n2pm+md7q4tZfU0WY2KeyskgykbPRf/YwQUU3PITxpr/Rnl5X0zEFoVQ+F
e2RzU7grDw5q4ZWTym2fwu6A87HqQtLlUnNw1pmG2yu35Nugv3WRVe+EGd4afaMYOJ51MxEH1Nrz
INTORm3LnIijIJJ4kA7jph0wGEwRwmYUZxglSrfbzov9vE58zh7wj48GmoOM+fbSWopxCZzyOHiI
W3YYXYgCvLtSx3YAi2rEILASyaBWo022acyxuwz8+gxnDWhPx7ZCp4MNhrktevQYV13d4ZKKObrb
1Bi1Ph5FELAo8mrGAbCBLnvM9unwFdxFuqnHxD5qIWesBpDn0vXxt0n6lAFVQ4WRg6SqLsop3Ntz
7KVExZUTsx2awluycwaiQlMsmKBN1zbSl61WX8vczy54zV6FSYej75B5oq3fMjXe1v4HMN03mXGm
rnFPdIbykfcTtUdGwmA9dXX9MNSgtXp/uPEHooTddiMX6RGp2+QkF3rv5ZWxVz5ew4B2PnzYFfOD
fGMGGmbLOnqwVb8f8vS95gTI1h4v9QiMHrMlwaxvNpPeXREEjdY6sUgnVJo322JrJKr1yIGIdkAu
1pHZ6YfFvs3oTWybVntqMhrmmN8HEjrY6Qc7rI8dR3D6hq95KJ4NPQu9sXeTnZEwG6wY55Owbd8G
ZWnjLo5eMy29GXUxb80wHRgLRMF+oCI7STPbhT4VWlZGG0uUOTX8OHHyZmVQg6I2xyuykkzWJ22O
NlAM7E1aawPbB2aqoqk3NvZEjpTeiMmaM/RN4KgKeUBHEps9eQnSkbUqJuv6MZHkigVdDDunr7az
3o5kfy03OGsWxrZ+n5XZVvFBn+rWuU6KMLqwB6xNiXHmuEpmevVFyI5RpuYf4jE4YNZcYmkf68Kz
yxBLJxuF6F6po9Q6g7rWpVZxBEiPuDy5scaKohaGcSf0oxbpn0vH3Hc5VSA2FXwijk8CDifNKH9x
YSUsdRDsgihbgZhkJqvRfppYD3DAoWZjfNn33KiDex0i6mbGSAfWps00A0in/I4v8nH8rI/xpVvI
K4wv+tooIY7NN5XGBuLHrVhrzTKyp/Bh/oOavhqZI7mgO3QxMm3B7o/wD4zS9eQSXC0fQkEY5nyY
aRkduBqELNT7xkBGGS/OjDp4QgrHCenC7eh0LBbTFVI4jGmkkxQxRpW6I1OD/JHjYpzOjWAzWlT+
5nB2avOJeMcrkZlfpSBtkJFwzhyrsaMrqwruBCBKGNi3mLVhDMnkyY1AJqJOKL0ijW70PpLX1XFW
ZKi543zjdAlVlJ8bRNwULxi/w5PNOJNDv70lXnbR8JgrWAX1RVV2r7oVeS6zIAwLvc9ezxrJdf5i
uM4RcCDlqf3eucFrCAhhD4nxrLiFdkjfOvyksbHUDjsDgvbaEqN/cA0WLtw8O+5NzrgMlPSFFmXn
7m1nzt0GWIEGTQZlVN4+hCXJcmHSbeRY6igPQRn1NZKSougWi3vxtR7dJ6mV1z2r+6UKcsLBovsi
id6GyMSL1Zcfs0CywwkPVldfZRzas50xZ9F9Sixb7eJH6mFaIlGUq2Sk25obJvRzvt/Q1LkpQyG2
ZRiB+2jjVwe4qufPD5O2MIzd6K6vGlyaFyHqXbT3NUaNhu6glYIbcIPuYqx017MkjbfZjPexeqCr
CjMop6WS+gsoteZ4aZflWgsm/I/lM3PTIz/RCLwZBi92Ozpg0Rhu6QsNXJOFhD61066s4jMGOzQD
8yw2ZoaPc+Bfrc+jj6bclCO+ocrQjF1ZxPdGvyAdupNWmaCl0lStY//atDmVlTkdRFne5FJ/LtLu
S4d3Hw6RQBG2HIZJCsAU1txzAoKzMhK9+K3NpaIQNoulAOPQkiQmCRY3yq+oMG77pn5P0xJUS0qa
lHK4GqM5vCfphbuAD9O5xOCfdkQZQcaptezGEVkBgDvgO8SdA9gGkFuTPJaG89DwsaL1BNw+JIPD
RIEIbD1dz4pTu4vYLYZAYje5ubO6YT2BljM67Z6AQcyf6mR2bnuv4g1JitqAjaRCHOjh4KXZ37Uk
Iqv+lkb7RZCz1UHsox1DzJdmwQ5wK5L1NHzA8+CSSMn80+ieYci/2Q3hrE5/57u2tkIu90iECOZP
hpurbCRrxW5oXIROytdLcF+HmnlOYe+UHKxXg1xcZpSGkUtMB6kNq0ifphXlwL2v0xfRMC3S+bdf
JiIedNk0B7AEoLlw/Xal/mQJaG/szJw8OtA5VVdfpqFJz5f7s2Zyxfe4ZtzBDpCJBDyiIciS5HxA
dBMS2rBoPHJ24ARL04Y+x4Wg8458ajI3cW096Z3Vb1OUVpuE3SQbg1da2Ex/imbvQEwEmUMPodLj
b4sr3UKNVdwprvQOBLwusGuLJsbCO6B7GHlndlBcjhbpdXbUQrKDyEADP7Brh0ihYxoTowERqPcC
Q7DuNO+qL5IT/VymyWb1CJGt+F06/v9Hvv8bO4dhYijA+PI3fo6rxYXxC4S4jx+mvt/+6o+pr6n/
ynV3CdpwgHcqHT38H1NfYf1quII2gsu43kU0/ufY18S7oSxBSq+BUv+bFeSPsa/p/uq48OH4qXB0
l///d8a+i2njz5mvxrjXRRVNiMCPs96hj6JyCMbgrE3xsG9Hae0Gv2+uvrsWN78/zt97M/589L/a
DBxfR9JSabcFuOLYlCeJkCNrGw4d6bz9+XP8KCH78zkW5f930rHG6CQT7Sw4J3r54DoMHIQ+ciLP
oy8/f4K/u0SLj+G7JzDbsq0y0fu3DTpC+tWRAQmr6H+XUvz+dfkXl+jvHv0vyjcGDKkdMYI4S0H7
TcrpMvI7Z/3zl/5312Z50u9eurJnq2w1gDOWZvibbtCKVwTCTH3kaO5//hQ/Giz+vPx/EQsMPING
Vz849/DXd4lNr3gU/4uzM9uNG9my6BcR4BgkX3MelBJTkjX4hZAsm/M88+t70fei4WYrlYCeqspw
kckYTpyIOHttfTcEhr1J/PZsgN783puogPj3Y6zcjjBtsdxzhGDWV3NgoTGHc8q7jQm8J0XNfyLd
xR6Z+vWzKcG8//c9lcsOA2i/fTZb9ta5UPGI1jlWpmp1afnyN4ftTJBSZ9BcU6GT7pr5eOLLjIee
EH8n4Ns8fd1gFz7Ems3t2EK7WMcYHIVNcyvn5BsxYhvhY4ejD1ca68LwtWYz3CBVQ5kvzDM56E8p
binILo3nr3+/Mo2hT3rCmk3tyCrzxqya9sxt6nq6EUUlQqnsXq2frPEHlLRlhFVf1Epgm4OlMO91
9qdfv3um9PrfcW1NjfrP1OH8CLatqNozzFNOG+q9lNx34QmoFpuF954juKm8oFX3rfUy7WBSoXE8
Uxxc+Sbh1vy//yhaY/o7CewrN+tXfRfupOyP5tpXml+51P6z8CFbJSbu7MvOmsRRvfZeBD91OCuu
hj4+3Sgd3uhc4GKlvAo87WDG/VLXW8gawepKO03j9bM+moWYGJy8VKpDcpa5Xanh5XCkTQ5YbxVB
04xLvr6zXtz87HobJevZoOWkSeXSxfbMzMnsU24ZxD6KNn5XXem8qSjq0x81Dah/Oi8ZwMs0sGjO
oJw+cAs5db38YpGKRkB8uBslkSrxd/QHqke8epVrkGRbigwd7u6eTNXg+lpv1nJl3TV4KOZC3KmD
dGrs4KWvvB9mJP1UGrEZQLB2sG5KfzhainSC1opbjl/tqah86O3wNxZYAFK5vAsM9EeWRWxsILIE
lEOVFoY843gr6v6BxOAgy+62aUwOhFBhoxyhsHO8rdpm64nuWDf+gQB+DNLiJJrs2faQ/ajFzm5L
HEPicyCQkRSStTEQ76UqZjxxD53ECCmk6IoN6e7BaAktGhelSu3uNCW9Z1+x6Rt0KGmdPQ2FuBLW
lEvjYeqSf5oeXShn5HVUOOEozv0IFLEqIMQ0fkJ1jZcBJ4/V5ER4TZfIAdqN1wK//3osXpoL88CN
CMcEr+Q6U7VH2SScWSXbrx99YSG1ZtE65GZZtxN0anqXvDTCoDAp2avcun/9+AuR+m9F3j+NBv40
skSuFU5RcBodG/keX+2tmkFdrP3j1++48AnmLFK3UpWEuWkUjjLtiBaFKWln6p70u7AQ8HC+95JZ
xNZSbTB17BmcoY65WsqPgyzdFXgif+/xs6BsUjNo4z5fOFIhAQiJs3tXUeBND+r+ey+YhVPJ6C0p
1LzKaW2LO18D5qBSRTK3W7K6/t4rZgET+SJbfKGUDkg7Z5S4QdLK+qaQuZf9+gUXpoE5C34NIqcU
496SwuGeYqFUDjddGV3rgktPn81v/BLCytLjymFP+iCSv5zJ31//8GmQfLKUmLP5m9j+EMhAoxw7
dP+4assV5DA6ru86rW98dJZ8ZVdy6RNmk9m0pLhusV91Ympbl8w7d5HZ7fPXH3Hh4WKWdIWalGa6
XRdO1Nu/qE8xFkM2XgkTytQSn7TQXLYdq+UAWj6onRrPjrbGQgTjqHbvtqfUrznzd9+9KMPJG8ss
t47ev/dF/29Oc58QwTN1VNvd5JUKvs/FWeZ7D5/NaE8LFOoGLZaLQun3TejjrdHq4spUmBr9s/aa
TeekRQCA9rl27IaKBEBw3DdFD0UUHlNZPMsSNZnYEdwmaWXcfe97pmHxTySvhBhGOaKxyEpvR6V6
6HRkRF8/+8IqIWYT2864l+v0unQQWX/gKrLUS/OjbBRUOvqV3Zx6YfkGFfF/fn+N95o3+UqTCZXh
S2RJxS9Yxskuo4R4HTH+ljF1XOhZuRSATOnCDDWUe9mV4puae0tCsQcHulOKZ5Egec45nFu3VIQt
o87TNgp0s7NoFXFl9FxqkVnEqKPE7HtJrp0u6za5VHD/Pt4FeXpqmBxfN/q0PH42hGbBwoVRV9p1
wugn7dtR4wmGM5V2mMA8yXq7rt2if4MpUx++ft00Tj55nTELH2PdoT6Xitr5S1Au4VIrNfVm33v4
LAUA8+OCBJAqJzbDBENxzpMra/wv8eXivnmaVJ/99FmcQD9ajHEz1I5h+bgjGVlIm5kcXkd9sPne
B8yiRYPwUre46Hc8lVI12x0AviFgu9LVlz5gFi3cQssh4VuVY9ZU2Cla+pK4GvYN+J9+/fMvDFdj
6vR/ggMF6UMSBCULTwv+3yp1+32wG3kS80anCjnC/dfvufQhs0CRUXEVaaIsnWLUHuO+3NZl7Yxm
ev7e42cxAgM+vSyTuna0iPMdyd+mds8lYtV+XHn+pXaaTevO7fHvsILSCan/2CsAcBehltq4xSra
TtdT7bX1yulugfpDbInSda3CNiZhgKuu+cVSqsdmaRiQaDzdxoSlVZIjB6nZsqAS+CYJLKheNtZh
pYFHBGz8ZKlrFWuBVAxb0ErqOs1lexv7xmPRugD4x44L9cRSARCW5m0qUwNdx/gq232nbSIT+xUv
SeSbIHdZj318ZKNcNm5QvFN21eJ2UCMfOwE7Mdeljy24nYUUXBXRucjAfatwnjZu1A2HFvXBj1KD
QhvqVrpqo9pDbqCA089NSh/rAnr01y18oYH12UivOikehj4rnCbTbnAjL0E+J+9dYK6nfc3X77iQ
zemzwS783MIeuc2dEi773k4s/Zga2vA7Zye1yL0yWnqFrl2Zupc+aDbibR3mCKDe3IE2je6lf+E4
5rYcsiPwjCttdmFS6bNRH+RjhQ0kK6Oeu/ahbnKYhJ5nHsuaHO/rJrvwCmO21rSlr1eeLHInsewK
x06L8SMV3qprqm++Qp+tL2oTx1xZwR0AUnvrI8rm2jxGeGP8+PoTLnXEbIlBMlRZFWWmjsVaj9tB
2S0BXYhlGbj+VvTmeCVRudBU+myx6akXzWVTqZwqL+5sV7+tqDsYhHtl8F56/PR5/0TqPojICykk
c4zScH/6eAE6oRmA/I2D9JtDdhbkGkgopjzUwlED2b6Bt/VmjviXSaaVrKRR77635uizMdVIDQIN
7D1wM1P3Qxrc41dCGcTwI7S/+QptNqZGUxRBm/OKxJS2/VjeN2F5kmL3lKrt8uthdaE/tNmwioau
8dBECgcfamrJKB/2yyuTbopHn6QtE7bt3642yXEHtE/CCcb2GNbhb0+zne/96tkowrBNFGUlC8c1
Q2vZSXgeNTmX410VXfnxF4KsNrXXP+O0tKXRpczccKQYMhOqSKdT5EdMrzZUVO0QO11JS6d2/qyR
ZsFc42y0QAokHBOWJrbKgNjH3+5UaozGHSmOuhps93sTQ5vF8rIvAH9XOX1NGfpptE1qzuwywEaI
OuCmQh7xvd6ZBXRZs1iZgLeQpTYGrkv9uyuXyk03qOX2e2+YTXHJtiPV0BXD6XLu76XqlKbWRlLt
318//tLInU1tL+Cn5pCsnGoAlEmV4yQpxZv166dfmHLqfFaHod55Q2M4Y4NKrjBusqJ+sDL5Sttc
OihW51Pat2WAUIJjKqz69GKi0MZUiWzMEYFIZW2L+iRxkp1713Y/6tTsnwxidTbTBQAnPzQs4fTh
TQprBjAnxWNLbMDV9JFjplWVn9JSWlrubZ/8VrX3WHuW9fGoCfx3wBvwX8UBQ/vN6F4Jzpe22+os
Qug+9dVRmJiO5aJJxtTC7v6M9uMk2qjLbCe7N9yN6M2diTNN1N6mKY5s4Bo6vVril7Toi01YTHcn
BUqZr7t9hnn834uvOYoFQ5AM9VKcORYFzp3/KEFQ9IBt+QAf0f6K0VsW+mtaQGR3Xzl92GqyvCzK
epknB93tr0zOaZR91lezgIO/JkJUGC2OaM9jQ92+hsY343pNpBTAIr5rXgwKJ7/+Zm2a8p+9bRZy
fDcSnRxYiVO3uIWVFVdlRo/996KioAcya79QC2PY90H+7rvtY2db6DD8fLirS1jQGXZE6BGyP2pc
3SceDk15XELyQTS/FLLAvDIZH/sEtr2RT472IVvuHoUZUgv/QxTo1UoJVwcZH75FHOiIfOFYLnoD
w9rcH/MrLXohWkzo0H+Xip46BqPBdtcB3/lHVX2IwBbcx69bcBqvnzXgLNLhByMKWVESBysZPNsM
jRS2yKies8ul6nVXsrJLb5kFPEpffbj8fexooLLspvktip3onsRoXRkIF9pImcc8TBc1ilUTx0v6
PTj+mxCz2ytN9LehP2mjCdD6bwcENboJdFax06h6vZ+qOx9EgSWhiZQXNHXgsUmqqF5sJcwx42Gk
DfNYuwmNpDzovRRsqd6EVc5Kfx45LMCRsVQ3VoCjWBwk47EN8Z5pq0Yn08iwwfE7rd993buXmmUW
OL14dOsmbWPHVUzEIfWCPcTqe4+euvqfBCaAva3FpRc5QOV2elo/GnX88vWjp3b9rL1nuREo3C7p
4jpyYopRtc6DKkqFs1HfU5N404anpI9ev/emqd3++Qi560H2orBnqSw//IwSRlBnG5CYJ3jxeH7k
L75UXVk3L/XFLFRhVpr6qHiBIVXwoRSvUFb4VF47MP+bOH7WaLMooYFZy0elB51jYpYDbqFH9WOc
02aPfjox5IVk9jDnfsPy2rp9Dj92XPmxAfIWLLl4snR/g7nVwrP9hdvhHqc8SCDoRv8xcvFkyZ/N
ekMuv4g09YF6+HWIh0vHfxv15j+vUKDCf90plxpqFpI6TvdDNJsIAEb5PULiXE32Ud979iwQhTSR
ihl55IhEPXZVvzH7+koIupQXzcmxCLw9IUVpRAR1EvlOV8BEYr+Lw04xOqFAVybu8uZKRL3QSH8x
tv+MXM3rQh/6V0xej2OtFwbbvNevXIVcSCDlWdRApBf5gyESxxB7jzOxYl9cK9G69LNnUSNDH6d0
omdTbkcRiqK+3uUczV3pgktPnwUODuvShH1z5GhZcUoV0FWy9+tbA0eeXvlPe+PtlkQJFD+Hyup8
pamtvRZDWqy/fvqFiCfPYoNvZJboW5WIB16DkxiceXXvqdH6kwmGMxLRrxyo4dfvutRIs0CRZ6qQ
BHoXx/Szx6BFKhP4HMJ+7+GzueuOnaV1Y586fYmxV+u/WVhGfLN3Z3M3AqiC4WMROUoIXbftWBQS
rFCvLJWfDnoI7fMMglMpTygBGLNCf07C9F034jU2jv8tw754ycIC8tmyxhumzv9nCLleHkWNSANH
VkEomB0w5L0hnjp1D+hwj0nUAgZ6BXfP7FCp12u/fv7rnjvgx+ihj9KpGE+k84BTiyKo7Ne2JeVG
XfWhRY88JB4LnJKNG5UHCUxTNdHsAAoj5x72bfc8IBeONGMZSTl4qJUgldUiGW4OYpvRIc4DGNxo
mB40+1beTKEd9Ngi55ybPxmp8Jc6ec/aUmg+24mfrTCOrgl8MNEPJSy0Zq9GOsZ1EOBydNnKhEDT
79ik37BwWG7zHij3pvBXrBcSHWdlYglOaM3akTUogHx9y08ozPrB8NBKqHuoeUejfAuTPdWBJnAT
Fz7bUGSYL2kLHqn00UqCskI6wN8BsYWycm8o/aRimNpRLtxFYD/LpbbNocjnVQXaZyPc29D9LVBk
m8oTq14r51iL44IcyFzJu9AhigM39LaL5buJipNyZw7wEwgW4IuPHHA8uxikN9EJkZcSIxgu+C8D
96kkWHuqeOY3eDb7UB+pXgnZW3kpuZ4QqfGaKd0ugwuSFClbC389ekDj65Mq8EIGicJOsKlgkcjK
uocBhKB3NzXhpHNmn9jIG5AwixE+BX0TaD+nj5Q7uFlyhWTtvgfrVWA4xN7KisSJ4wsk9DIWi9+Z
eYzc2YLgd1xf26YROlUIkkRxjZ8Q+a6s9lPk/395C8+e/vyfWRElPqZbKRuQVrefOD4faHY4T9mQ
8mkpMI6vA9OnEZbXzJYGKytFSfF0yPG52GrQfeDMLEYcootK3rZNvpFd5Uok+TTA8qrZUlHgmROl
TUWO0fj63sook9N7s7vyIZfi1GypyJveFt60v6ZI8MGfkAVNgZVXcvq6nT4v3eXXz5aHgmt5w6DM
1EmZD/DXlkqJV0698RtIpeZmypmq6NzJG0+AfNdkR6mfvn71NJo+GwmztSNGqB335JVO0eji1bWr
/DHXk47w5BaPGmXptxZ20VcWqovfOVtNSjuWFCAIgQOfVD52eDadZaW01sPYZFszQ7PohQWVGm5j
jwtctOz9WCLWSoB+YiQIti3IbOvKiLnw5fN6b8gxcVzGSerIIfxvBCPxreSN8sMQ6ejm9MFbN2F8
rcb2woSbF35bEWb34xCmjmZFH0lVPlVWsS2hwsiZf2WMXvqeWbyIa21MSop1HMUDMZ8TnhZyiEFQ
1VWyo3bscYEuZleO4qYF+pNhM6/3NntlcBGQsjuX6/dMr267CUObtHclkioYF+A5kNEnbrf5ephe
mN7WPJKYhpoYMcphDJhe0zR/S2T1iiPKhbltzSKH5peVZOlN7ORKfbQbNr6i/WmJ+sowuxADrVno
GDDWA6Cjhk6t6Ccv0acFdF/H3p1RcBg4qj9tdJDX5teFbMeaxZEsrMpazpSY25ldNh6SYu9T4Ms/
8uGkdr9kTJXi4ure69KIm8UOxbWyBopt4ISSbz7gXCdwa0nlP1JqJf06DVMYakiJA5Qtqg6fVjFw
WiecUVGQb/kt6g2GfxyXttm4abusXbmdhqtZhR3ulQ3b32upz8bpPODA7+uU3PadCcUVGSz4nrdL
I1CM6ZncZ8jH9ZSFlW+6DtKI1Mww9p6ZbsPpIB9eF9orFv9qdHA+BtWF9jKMtvwJO/VaJGugcGsv
e/ZLfT3lF1hQkUMliyS6b6qWU6mcI9IPuXlpmysrxYXBOi99Fokp50bI93CzV3O8FS6V6srg0fFA
+nxWz4ueSzsrO09UoeNbSXFS6yJaWRncRoThO6FJ5lkXHYgUEb1GWtVs8FAq15GSQGjsAPQhLb4v
ZROtO/Z62laxAC9YdY+WFyoRSW1m70MmcbYoQOE9Rapvr2up9R6zEFqGlDZkgpWSrEYfmxUzHPoN
ht7WQVfa7HYoKhAKRgSXJLMg34ACxDY1OmoY+S6K3Kh3dla9+x05m6X26SHs8OQsy1I7DqQFuFVI
4wFGo3bb4i27UcfqpQpTBLPUZx4ot5N+6FUf78YITlRs+AZoOdRLZgy0qhj9kpwC7KAk2+GqC2zu
Oep8bRmStgjbUt5QMextZDUH8qrDB4mAuhxxfQZ1hqfCEgxgRBuF5fvQyvF9htz8ZNoqJIoSgtdZ
jtXwXuCK5HlqskwToT2FYBjWmJdi/TbCE+olajIqP5bICUBg6y4MNGPszl2Ka8HIhebCxTK8TuCB
ZJp2NnyPXUPjakvDx1BQriAwVEjTD5QpmsUyArfIxacGkdH2tlFRvHG+/RHlWHWr0GTXWagqj0WG
wywYPu3G5lr/ECWxt5eTEKhrqnXtXSrH9RYbR1z5DOWhF1a18gfXvfUhkWz0RhKHyB3TYyghxeZe
u3hiDwaSHwMc8Rb6tQIBwWw3QWIHWx0rufVgebjfco+CvrxR7sKaC/4uAKNLURa3S3UNuBaJd96F
z5JVvJuyjDFOhDarCgDzwJyOvfQkmxiFQ35cBfWw9612p7bmA8KWbROEP7se56AhIih5Hvy8Pi4e
TC08NEW4G31QGJXaEh204Nlr8VPMWfnjAkqkxskbzJ7CTVcibj8qM1rjM7zsbfZNATbHibm2UHUT
W8PU2Ni1e99SEuW19q071EelryWcJscPqr/07UDShj2ip73JXFQoptEvdG2jafFmIEB6erIks3N5
ddmhNEnh5GC6ZGa7qgLEggBBA5QbpMDR+Zt5hCEkBsRy89y7YIT617rhTBHf9gRAowkHNW9fsWra
SmylFzgqrRJVP40dd2Ooscmj7ju1uIUwsBaF2BVaR30m9iha3N6rnIILXFFXQRsMe5wxI6A+3J+B
mG1uXF/ga25g4dqrO77aUooMGq5/0D18CLM3PYxfVaZ6kYs1DrHLkYouI32UK2Xl4wisu9JSGPZb
2wbLEuSWPWRr7JSm9msVejIYdtNfZUBuY28E8NasaJOKFMaL7ohMENMLvFKqbU5COgBt0st+oSjR
vghfEyXfJxjSjEZ1mryQ29IZsCSsYqwaNG2X83+PxSFl62E3nPNwwNbDXqrNh1qhNzTwy/0mh7lW
gfoT1QhI/sHwH+rq3S7VZY8ok++ok+fS8o9y8huQVY2gDaiutsnV35EXjiuO7dLK3raiukktvExx
Cp1+vlFSow0nGDem6I7eV1VzXQwnBczW9H+rDUCbMRjXXuLuGgmfGwZUL9y7OijURU8DxsVeRn+Y
CSpFpx4TKoYrLUfzWC8zrumE6AB/cqHDihyx6JDHGjE/UKzS/Nk25U2ZDvKOY/BVDgzJhbsT5i2i
08A6+TqjhZst7nPHJdcKG9w9lviv3ZkWjhs+gy1zNbgi3SpoglPvWkQgZRdGlL81BFFgfGFQTvbb
f4DNHfiduRKdSjdfA4A4hv0GQ6w9SAJ3607DkI/OqqMNEkor6jN9FGXugV2tumTC9qo9/ZEpVbf8
ww3hd7V5fu8G+RpDvxtFBsc54E+KBbMeo5urcOrCcVv3OtyPuo/ac/9wIrvqFLSh2kfR12ggzKPt
YRUaEBYYbF7D/AmkvZ+467x9GmNYImA9VnGd7+i6KUuBH7XU5eG1LvBzhmGhqAEOlnd+sJ/GTNd3
eHUaJnCF0fwt9GqrjhErfrLUvAFmIQYvPKbUz3l97kbHTGFMK90hx8mlGvaqCDYaLQZ74gdEtYUc
R+vBfQi0CItKFkwwCtPMZmxVo7dOkYC16S+vaPYd5GePUyRuvCD/KgsbEETaT0DZZjHNtbx/7RPj
2MsdDmfhfQ2WsfLlt2nAF+OP1ugfXJtjKSJsLH/weH18jtQfSL5WWYK+sJVvaf6C8TJNt+mnTC+J
CpIjCWA+aBtM2SI2071pUJpm7KrkWbPMl5p5QhfXo3jXMQVoknYfogoU0YeAgwiuEajoz6ndMViG
KxXeN/GjL8YzJcI7HEr2mWX+mLrIqs1XSRvfVCW48QwAIN0wBqvKt88g32CFyevAMiFxROBG/bjf
NSJ8kFwO1biUCrQacqafvqSdtOrk8M7EqaNUwg2VN09c9XD0b/XLUI24nPwLH9Trgz60+xpaFgVw
lXRf9AzRFM8xE3sAvzTGVesK+aS07RLYkMxHkx9aStkuIr99SsfRXlJwroO5A8HcJARaRSniRwPL
DbovXamjvZMSD/vRoFE3+NlvO6UFTy1WVmsdVb15AHP13GbV/ahJVOqWmxyEXxMyfXFycbquZ64H
7HH0HxxIvcb28KPyvUPMn8Ox6LmvLJubXFi/hmS4LT13k6TKKzrJx4CljFKHZNnqsGNyGePtHsgz
VRom9t1EaSGkAIVmfm/k1RPrZvrIieuuASXYdzbYN82EbsbqM/Qi3ESa3EGCgShP3uT90jVF3/ao
+mF350qxLLo4wRTepLZMAMKh8rhaNMWgbloBvyvQSF+4RxQYjeQsUlqJ7wnuEdmqtI12Syl6DdB7
xFW57EzsQ0rjkHdmCmguzvsNWiD9APtkT8k3w7aB26sVyqJWX4xCW9qqvy/LDsOyXnS7AgvzB4Vz
tzMGSekhtUfttZID7aRQgwM0cLCDA+UZYDhFp6QPXpl4W7mzKu7RajN5UtpUuzEkiGlZ0OrUhMSD
ia9rrFGppfvPZuwHLx2KiYORcZscJXXvLvOUM15KZ5Nb37cjd9cqKWz5XO6hyqLsZV7DN9rLWmLc
xW5ea2tJl36BYAcjCXIE3hLC1R81RW7qpq4y8cC47ne2koBcy4pAwVArQ5g8+iDGF0WZjA+DPQrI
3t34URljz0FrnA/40xq9PGzIm5H1WVaC5YCwJLYqUHWrsyZyr5nIPfWvUDIpjShKo3lq7Chx5Kjs
/uSlhIMYsxUH41bVmrPFxm2te57drYMC6n6jF5PlTFf22MiknCuHgEKZwEG5H6A5UnUBgW5TWIxF
3awo+M7S+uQC8aP025qKfwafUtZI2tr5mG7bAV7fIrPkeg00hy1TDUrUTrvmLHMJtdL6pKFIfcx+
UFGS/vBKKhUjM/tt9SlHtLiSMKDe6hr+ppSlxq/eT6N9FVfxm+dr9Q1EOhUPZ5aBQVCwrmeWvnLd
HFai2wo1ZYFPmg/Mi41NpXrqvVtnmBJooyE4Dp72EQ1yICxGxHrIIXcBk4O31XQy7HGT+vkWg2jM
+RKwZaHNJ+EMnPt8jBXYWLjpYVWLWxyNQbnyrz/rrm6eu2bsbhLK/zY4hGt3QRlE4QbBlvSASaz+
oeqld9KjYjwmpVrFUGMBVS0wKRqWKSdDSwmPlIVkx/VCCYTyxr5J/dnE+AJU4JVvEk9uVm5pWSDW
MKfDqcWgHlmnADaH3Yg3OuF7gN303orU3chaKODst/gIRZl6GErNOgIB64k72vCQYK50jzwHbbXK
0emCT4Bop7AiDrWk3boAP8+tDso1rqD7LZqgkV8UU6rXFQYSewuE/pPoXXmDrxRe26H8UwnCX3Ji
3qUKm0I+FopmhgkSAZdER2k6/ibKnBFr+GWiw2G1qpRwaxtA0aZ6bVGxhGgxrgBeZd8hJb3HmHOl
k50YHdACa3yU1Y6MKUXD4kvjKkkUxyvhzboWKx2zaLCjk61nm2Ykv45Feg4NHMB6dQsCs1pWavkQ
NvrJF5iG29ojR7DA2iuyolEg8SXt6O0d1o9LiInrsLDvPTyTSoCpVNR1ZxKYn6metUuNv7bwZXOr
qvLWN8uzpWPfYbTke4pChf5425rVNpTkbegPG3coLDhm/nTswzWPVYdLTS5hPijyby/Xf5oyUMW8
6gYH8waOTtrnmEBgR/J9awUbHS9ZXBFtlPStW0+D6D6Jx2WCWGUF28nayLXFV2sb27Kf7CImW6/W
XRIYSCHMdZsS1+ta0IQKFVPYmldjfieN2PWZ6bHOo8eqyzaRCvqobzNlJctWurX02rwdILttw1T0
d5knW5A8C+6udFeTF7joaFvVaMgWaldSDmkq5zBL2c1vkrG5i022DIOdd79aS8MDHS96kFD+bR65
tyLz75EiRUsfr9HI744th6t4WEon0Y8Dxg7BkQrTV0sLfuGmlK+NQIFamSYfRWPcDX1wiipjIwKO
91VsPTIVYhU+GucuyRE2m80un6oQa7G0iwirsJCcsnkaeGDZNr86uzXXRmaWE3eSys8Mlt7YJH8g
snmwhXv8BlxS/zTU/rSFYBCBD5WH3VSI1bTpWk+C36o88ffK8hjImOBqPqO0MLdTv1txAYfLdEmV
ctl6rHCFxKvVXGWh1lJVbL7gUT6AwQHK2tomXH1rC2xhw6n3fRin5sbN9HpNovSnohZEzUZYb0jx
bWG+2ZG1mb5aVvNzkg6vo8gOdcL49VO5vEfYFR50Mxd/TDBYO+yVw8eccL4QYOi8BsKsGKypYrN+
9Ar5xjDsg1SXOynq3uq43VptcxCADkBZt+uiYZdHTh9sajdWVo0eLHvF+4hBCS+zVNu5mURAmDDA
uABbKnUJ9UAdH/UKoBDAFzdlbB0Fyp6Va2NoUAlrUXaxtWRjs0wx7pvQXEeJ/uJatC+4osw80GXK
TSmDM/bq5BUHpn1k4Vnvj7eh6e+wn3zvE5RSOk4kcMsXlRff8k0b4MXhWmFbbIiJDuf9AnOCxa4K
tI/Sm5+xnx1lqi/XAgjuZsxTf9FYFcFUm45zdIrJoQXq6zqyDKhn/WPOXQMW2fwYsIxpdahBkRRt
fIzs8c3jfKTyIbSlmXdn1eyqjDxrceQ1z1bR3Jh2ehOXw62muHdWVpErMvp0tb9LVOWA3eakrnjr
7WCXYPmxMFv7NUTHzvrNbSmGJKs6aY7R5JPFbDoPHOz0Qlm1pYUlmn5WPeOAQzkEOMnax5L9Yo7j
Xd7JN7rX/wkV8diZKkcBUXPQJyYFQpGbJO9+ZF5xo7XGiRqxHIgGR0OxGe8DtT/rtb2Vo+KPlXH0
KXu1w3nNT2oPkTaYd1XcvIJsPU4tEWBKnpjGzsiMfUSWuegHpaXbvMfek+8gOu6CKNq1AQaAPcCZ
LfWXBsNWW5v9AP5VKx9Ead7VJPFYCCknq63ejS7qdzjyYrlb69Uu4ahqx30zhmU9dx9+UUAG8Q91
TWLcu1tGNKw4RBdphU9405GqCAkshuiNd415nAhVYixx2FrRO0swrt5NldnNPmiM9EbN9GKZ1AW2
PfgyrbHtriicGvoYHGCeOxBg04fAMvz1oIcfQ9Q+NX0Qn4wU30P4iyqWSFSg8ZWMdanX1Buc2JG3
NYrCHBnS21jrtVeQ/MNLpwTUU9pDfOCgzn4qOkUFRzzEq0rkzU8z0UPwm8IQ8gKIrv/elV201BLG
T67HnYnNkB1t+sQ1OAbT20NRsVyKogeK7Clt49CrxVtKlQBXKbIJBdkKlWJTD2l0Z5TkMVFF7hkm
qszFmQc0RUlHsBFVvWwoBF4XtZiEdRao/wa+/G0N7ObsCj2fcHi690La0D7g5ZhyktkMC5VwtdQC
6430wrwH+V4C5Rvh83SWEheLrlTdcJ+HBmzU0dDwvEX0Fh/Yp7D7jU1w0rCZWDZLQIi6yMJtoGBB
tCyayj9quZAPRTnkhxxE/f5voWVnxP7toKnKOu1UC2hyG90WCbZOSptzvx6Y5SoJR/kWpKa5lBX4
2ixe8b09JtavoJMd3x0HONBW2C8HKbCDdWTUrUZ2ppYbu5T1/+HoTJbbRpYo+kWIKKAwbklwFklr
HjYIyW4V5qEw4+vfwdt0R9stWyLBqsybN++BZ9ea8cGnYyOH3q53RM1DoDbE/AA0NzuaJvgJVUKH
09MoIMt7zb5SLl5RJx28o8r65FWz1HLADTlvmjYxjnpZCctZir+P/wwrb2bW1bCVQtNjPhAvC12L
3M2TTFbIYsSaGwgrZX66jTM+9GNhvaVybDoQKVP2aHhVRNxq0dxmPf3IZkLE4ieoHxYhVdiy+/BJ
2AKhicPYH4o6ah86p3OOE5l0N61VccN07ZzTLNdv/SDtV1119cPUJgGx3ER/OnZf7RSLs2ALuFlE
1+QhVG2JOIwLe/HBFpkjO2wIlxzQTYR66rGb51i99eaP5NHnviseyrEtd77KynBOMKS4s463CpLF
RbBtch91iYfebrudzUc4LDXVedGQipk5utmmwDmRKT1aE3eQpzgg+XNDnaf/w6JE9NPcRd2mawVN
h89uzJsB+CmHUTaTU62jcbnbRUTgaN3qzFoRIyUYrwQmNaH6Vf03VWOFvV2Tju9IOMpV0RzaTLXn
NEcWzoU97bxKDrtWzDCH9Thk37JnrU6UBmMBjatrI0m9ncJodornktSfD+F65p6ryLzr2mAe5TXr
7Bdfc8CHdwGluAT/xihOCOOMeUoYAYRQSSoiu4eZ505VjwjvZDV3DhHaZl2HbsYrWqZdv0XuWGuj
BDAWGbV0GVO1JddWYWUp9OdsQfMkgX7ibxsTQvIpAdqk9rHbLNZek/XJe6raqzd4Qwi4ObkFOWKG
IXx3J42EeFzP8eDapD4SnnThhk6MFlOR7WRDpSgZ4vyp2yrekTcw7wvQE6SnzLNibtRGOozahFfI
5Lb3WYjYd6Zp74eIzM24IT/VM2rvvbOMYdvX4AXagfxXiAr9F4nl08G054UW1+kJUKKAGrQ7bQTj
c1hfyT6eS7LOF3ZWi9z9zyjS9ixng1I0iq5jW/8qWtikLK5loZ+A+F3bxnpJGAfuiiV7hJ50poW7
9kkBS50zrWjMT5lRSecAG8OmUZQRtQ3dOE9LokWtOswgmG6qltUqXi4uPVu80Eg9A3+9tHGcsLKS
/eR+w75P3L4skcW14cfmJpqqvxn1cxVoNmmineNaR5H28Qay8IHn56+hnB3RsIfMTO5FMN/LxkE5
jYLdyBVcjPGRVH9mIviO7GF597Ex6bQ+Mhk/RQLFU691uZe86JzViCBL3thaWeud/LmmxhE5nX2y
osCIynyIlm4GsFUQnRq19FD5W1GrV6O3byqv33LH/x0beXL87D0fSTnIojVf2WVwrBeQGGU/vacl
BTXkcYQpN7v26xmMgFBvAmvWxGOVay639zz0DQwciejq1m/k30O5nX/mbPyq1PTRz5BHiH7uFmTJ
ZvaehjK9sUv2qybjyYLu5bbJvtaV+wrMCM7oxCWX+sl/jVkC4Uzq/UJVixrJxMRHqlgoC1rferXS
Aj+a8dExRmUUeCxIHzbT6C2QyUsqGb9EgXXkqWLAKutmWxMoGOLlV1eRWh+T4b3LNn23PRB7DVXv
puaeR9c/Sy0fogHlJVka9YDNrwBWV+y90vuZy27mMWiccNKanV3SPHdzg4msNNYMtZQSY24hXg10
pEXhbAfH/Wxj4yaEIIA+NvvTlA4rXjW3iCBznkYW7JkCMOPxIRPF3ZU/50Ut8b3g/NhO5BXvnNQ7
SM/+LQP0+RqYWSVuU41YENTklPvwC+LFf+3q5LXxQYw1GYjSJZm+VgdinIz3YZAHug7cJ47aBfzK
Zh1Da0XBZPXPhiK1vp/9x8SHFAhnhRK8EjVHWXm1ETXAEUoR8nk6d+WwGzOGLYZxy1PeIEaRB9+w
QrcqvxYLGRVqMLp7TeBx5dYI3AyQ7THmuG+Cs0PS5S6Y1RNZyB9LI3IE0WgV3JPxEMTcmZ3uvXCo
xHoDxy9tWZ8Cr782CeVlXVw8nnbV4LcrvV+3js/KWl6Z1pHWq/8FeMA2mRkRkZwGj3ZuPrXsSG6t
vP8CEOmBN0ge+V29TfP0XJv+d8wu25YEAgowXTzpwb67GTJ2aYlb7lcQK1UHLthir3xxPxehvJPs
AA8T9d/tnTiC5O5BbF8N+EVGFZFUFjc2+Or6QlBwwFOg3gy9vBX2lO6iiXTEuGo0Ny69UA61Ci27
y252Vrj7yTPiPbw2VkZZXdjFEcOLxoMlmWS/orA+qJvaLRuk+W5pZsK/K7AfVRx3N6JW3VB2Q7uv
RZvh2e8NwoiDv2Sq66OVyFcOJMhE89jelYk3o0oNhl3TuiTgAnnsoXu/dg7dQpzJBehK075YZv+P
DeLgIfI8UClD0u4w0clz7xllmLukQye4HW8gj+4V7xrUpEg6gL3QrlxUkUMsFYj0AhCktrR1Zrqf
AYK04FAByyr3S9YEIXdTzmNiFi/CmadNrJv/0lhxLw/RVo1Sn6ncpztXuPevm1vn2SsMDD86AiFB
4lgW6sSvL27T8GuZkR9blqp3PozGrbIQgwTjwRNdVrR1kPb/yML4bEYGSYWKs5eEzINdJTwUL8Ad
IaIHuOAor0LKc7VvJ+1dqzEHymY1/4aJ3e+iVQX9SAxAp0s5hqwx/zREPd3M3vwtx6JiNlsx6R5j
H6RVXePNaIadNQBMlll2mQfEysHh+WKiwdPN0S07ZxPLmBrFoSVLB1tDY7VRc+CwbEYYWBuHqMNt
38Ff40AvdwLA3w6JK97FscVRT3ZcshFFYewhBsBkqrxhq6BJhCY105Po5i7UjPEYbdti401yCvXi
C25GnoBs6JyYj3493kpiMA/wFxyy4KePql1ZciawxSYwaOEttGXNrBG/xnKSPIFHXw/udvAYcVLH
mQwB4+BPZGfPU57buyjt4ZLWEgqGMv2QIU1zT/gHVgHnjPUGuoVdUvXM5MNZafzZrCt2idmIMxM8
ly6lH+BTcuuSd2Rvad84RmW5BoTn41OTqbWlQd2xXZiAJSltYW2P9mbyzd+GpHWstVAN0w57zOJR
J3aLYN4NTilJym7LZfaknEFuhKx44XB+bCfXuKVSzxukOIzKhQMUIKnFvuBn5Bbv3+gyv9MRZ4Td
J8Hemq0/vpqTw9wmZ5lUb008fiuF/FiLuN4WSU2nHLQVA5EYIXJoF6iP8DpM05sOahr/mRbFQ1Ci
t4OLo6kc5C7204FpKJF2Q824VRdiunsT3XY38B6bcjQ3s+QFmY3A3qZlNNEvr+R4XY3bVqmCt45A
/MabvmUCA8aTcwseByhh1xrTzs7Faxb4zhmLRxmqol/CpuUHiDLj0W0sZAfyTKq9k/pQMEXzNyn9
4UCSBhRrGAMbRhtYuSntiOmPP6mUP1CIqJumHL1cWX9NA3U7VmualMgY3qNIbizJmdgldnnstPc+
zB1oz7Z/wCWTbrWTwfis+HHoepDQlwD3iskf015Ka04hCCVXo2qfDWe9pevxaFcxstXCKKZG5Kc3
gDqscvGW5dW8I9G/DINGXbzUEmcxG/mJnqV61IV0MV65T4FjpDvZpfmOHal7Xbl/u05SMJHPvu0s
dI/YxZAR2cTGLtVUhFU18EOYSiJHpEyD5iDfw0B0oF/m5t0SRE146SohWqncJUsOsKho1GcCYAs1
XSLq1DOsdWoWYMzvcVAXiL/AyTQ24RB5ogpL6dQXO8qR2wYT8IZn2GEFmpK0fqzx6AvTm2PrL6MQ
5mMVgc20u6h4LAab2z6y+qvpQaNzsZSGnut2h2aMcUKO/rLJcJDsx2khup+Jyj0htO9gtKX16iHd
MvgA3uPaZE0YKgg+xtT1ybDEOt+jdV41WSC7zizkqc5BRo5VvVzYdV6d+1aBipXOoaoEH9iRGlBV
/fPYJMW5G8t032ci2lpTzMNsG+0OpS1jeKeCjYJVBu6Pu7htW/uB/nC6i9jKKEObQW87Xq2XqXab
x3IU3RlUgbG1MwuEQ+Q1JxV1wYfVkUMKTdgOcxWDglmG7HXpCrHPlJ/tAfXJx0iY7k6zUngPakue
AgNtDeojcDiCwW/FwPeRdl32G2swQ9bcN1/A5OgbVFs/azRXMohqMGVkCWPjmHMG1LKHHe8Uo943
DdRsgwfiIIpVSDQM8JdB7OIOKc2XqiWjKBo7OxybaX5gDpF+e9HK9Wos4DdlOfzJMnHBE3GL4gB5
y5se4fbi5DAGXhI/QiWYy/mv6pzgPhcMsKtobk8aRZVSqM9/mIn76uy21ui/z9rMONY89NQak2F/
KqvU+dQqcC9ooxIkLjK03gjtylBUrnxUHdFuZtro0A3wwSVTpU4uTRTMoIRuafCb5tqaETlNVNNM
6CPfo4oZg5s7Wf8WkCZcM8QVB8z6wqyTpCRUwO0rnaG/mQmBwoIbWmrMJrkBkqmaRvM0kNoI7dIf
QGqUkJCk1qFv4aTxTHJf2xpn5mhM487LbH8/AxrZTnEUccJlpfOwwOc+uJ3LoR50vsJ4pqdra+HI
S0Xs/GmnpT2UKuveUh2sMhVAt2NZjcuLG6flQ02T989cRPUS0DF9sO7pP3bJEsPk7N/ykXc4s7Li
ACvQPFi5szzwUAXvc6qRLGa7OUyenkKObffkTw0+GXuG8iuyah+1Tf84JORoUEajzJdxXz+nTNye
igZcmFCQDM3elphhHPNgurb8nu3S2mMtjHfKBM/rGga9b0kYWsvg6dsBchYOpLCHqSriH78p2yNd
mxPmMq5fqyDVuxEJjqzqdHhOp2TcjbMRfwpvkHfVF+7HnLT9rQqqERsLrKGolTwkxQqdK3Lnj9cP
3qMsK/FSt7H3YxdSf0eL5z1IzAePYy3tzzkws/ucQP92C8F8olDBS1R17aftqOWAqbE6BgCAd8KJ
uz3useGlqWG5OQVTQ9K0Zh988pI8iLyFXpnbcB37qv2o2PHZ694hhTtKVw6Ok7+NQrQnGaG1stJr
3Qpmujuy7vr/7DJvQWiivURuU3wUC8NX0TewSodRPumsQyiLoW/WcrTx6FRjCBaRYzKr4wtuiYz1
JhAmsILUR+o5EefVKM0Nk0LnBp6EqQTbBBeyD7uz77lqm+TB+DIKrzrMvqv4TI+GeGP8vjywbl/e
V7MZSTAWt50yzIoIXr9lgTvC/5TanrMvyTdhzAv2c5fVXnZ0W1YExy7XzOsr4zoMDiBpyc/5aQEe
E2FUoudYaTP8LVMfwuSohxOB34xyJJFCJ+LsmhuzCNbAqJ/lO4ln8YNwqpH2URIeyRDf8LYz51Ao
43n8M49yOUW2CQlvqAC2kPDSXgeZLndRK3qErDSuyxx98PEeUAKWhQ9+HfXHZUiwB9bsWcC6BSxu
LvXw2y5sQG/B7vWvUzelJ+lUwX8+iJRQpXF86V3kL5QbJvwE+Q7X2YljAH0MHDL8/jvEFz7isREU
HLKd+Sfu7ODViah1ts5c8SKJxWe9KU1V+10W2OlGqpyr3ZTJQ1yX9SWKKo/iq+37f2NMnd9YGbTC
hVEN0D23whgYy+E9NTLxpw84XqvF9M8scdQ/tj/KH0WHuKulcp7t1PP/LXLsdk6XmmevUoSxrZ8T
UxHTiEBWlNu4HpqbR24m0o0ZHVo/yZ9yDqWvch78Q+H48n3qx/Yax3Z9nNveuog6cQlIJkm68Jfh
Sw0W0Iq2hp1US3feA7VeXgmaLENfqOURxLHz6TNTvJiLIyC8F+bkb9LAinYplpaSwVyWhy5B+eHS
oyfVSTudDZE5JHDGap/bCTNra+7uaIzQtPSCHaNagn2G9nNvSqM4OASmhUSbVXjy7PgwW1yo1SQx
mNb+f52LoaeiKr42XR38AEaERwgdNJ+FdU9kNW4MmTlbq++rG4NUEXqaAjcvjB5PC+PImhEW3YnA
tjNN2V5FjOZbq84OPrnsODR5DrK2/YlyT361DcNw8qkw2Q+uRxxCgc/CyUCQliaCMY3OTqXUTJVR
zLtgGBqm36P7mFTJ+Oi2su9pH9l8RJPollO5DN5zCvYPjjtcZUI8plABeHrtgum9SXFz0sFgBSn5
S3C2UpgVQ3WweYeQoCocqLn3FC/VW1Ik1pMhZHcxpC8PgNDiMKmg6/WTPqUI5hC8UMHoXf7JqniJ
8TgT4ZA6xjYo0akR5UiyqXzL+nJd9BPypPvxr+HTwHtRBLZ2MPODSAL3OBgeFM3eY62/L5cewxrO
ySBZKORNXw4/JKviHZjj/D7NhXU2q747lxFnEmDG1j3nS3kE3QJHWDkAmi3pbcyAgA9abmrNJmhB
TOayCBN/YlORlOLHNHL7/3hxlq/UdzDMGO6wrR2iZ8BNiRD1pNoiGg+nzG5+CB9kHDY5w/e4BMD1
0ui9n51/Ubn8DXjT6Ez8cuO4mfvUD8GZPb+XuWLF3y1+AwqdbZxF+3mxrsS4pJBFmT3CJ2yo4CW5
OrNn3Ira9p+ywmyxx2f5j+orZsPCsQ+weouOTgZgrisWsh2Jt9+OjRZbrO7wDMmipMpJrqojC8RZ
xwzVTw5XHsg4I41EbnrR59s6EMfOs07cbAYVMOZtispDNKdbq+Hoj+VbGy9cseb0H4c4tGI8VX65
/JuWJiTD5JCVwYPZAH3ivtnFWAWlF+0S/u2l+lzidyCz8jyI6Lmy+rvRujosMycOYZ/ulWL6wI7D
2UsnudUdocO+LDwSiGJ8gK3gNA3w/J2CjiVhJ/eubMKtRxm/BTc+HdpxZy98kdvTowc0/SOj88GO
4l2QCr6J0j8XRXyXnXcnY+EgIvt1ceerB+zcL4Kz3QKRiyEA1kAFYUj7i9woC/tBBXIaxRaOKfxF
i+94yq17RvR8WSXHutQn2gBsnAZu9mZfpBLVXO2sdZi5sEa8VBZ7pb2+4YGAGw+jLxrv5hSFfoAD
30rnDYBczad37JHRA3XzZ7qyStqXmDkkcsH4it2Kza7x6rnsOAy86EYLIKwQGzWvJrnKmg/enH42
wnrTHEcY7wA/81lIgTbICKKgN8wpAAabGgfhcxM1zGi9ufk0Ks7hYIovrox5ywl1f62j2Kf6jh7i
SN0XRwNQj/1HWTQMOAr3ve1qg8a7np661HV4IuHJeg4W32bZc80+ObNCyqubDd5N4ygylniTbqfN
GSfA0pzknFAqxstjqcChGu5r6rSM+5qvVM7fIFjvVtJWO9GMrGxgwbUokzdadJe6Wh56matd5XQ7
i/MKoHIemq0IZW+HHt0bOrx6dtP4LS/5TrRLE++9FkVfMOsDfZwaAzhjBNSugKnoW96ZGPl3VZUG
FWQjcKdnootDyj3xVur4muDVZkFd8zL1Cwyd+cGEnhi7lrVdLOM8Ez3l+MnPnFpP/jB8Mf/44hLd
16Z+nYhmp8kvS05SZjSFwQE36Km+AyB/6paV+5d8ZsaPTSQsr2O5+CET5l1NSY7V9QqccbOYBmz3
+L2l79SLhaDTfJbL/EeuOFAz44P229ifSz2HY6ox9c6HbGEEP0IM1o7zPdrZXyg/P1G2YiJtwMJy
n6Qk3sX1YeKt7dLlaV6qr4L3yYmQOtr5t5HEuhLdn1X5s8vXoIc/9YpTeGHunfTxwwCZ3Vmcnd85
9BQCuCvDKnJD2y5iqKTN/dION0fFSOvDuPHMhunRXH5XyBtYuvY0Kg+WJwhxcLf14m0I6Ppyivxp
HdV5vbOtMVHFegztqv9TSQw/0tm5zvKf16qEpQPaZ1rUaZZfRvnhW/3WYqec2vGp89JnlvqTKT14
AteOYW7Zat0XyXC2y3mf4uLB+Pa0LNGzgV0vS+PHfkguDWpz4U4s81r3crLY4HiZWErqPeZdTTKH
kQcxqctP3bSEFHWhA0V7Ix1YgmuUrxlNDwWORZxPU5G85Yy60yw4WjGL6ql+TD1vv75VyTwfmPNd
fJg7Ou4ptZdQwAodtNw09nDpMudU5NGpQEJNnP40O4prjdLVqL4YnV6gRe7WxyFPh53jkzJAXkwi
2FiYJ8Wo06eVKbaFXHCkPmuSJNddebwPYc3jVPFNr2+PJdvHuFShE5vv5AYoNvID/jflVDffQaar
GTPxfi1y/hlaj6HZsltfN9U2BysqbkRsw3t3m9AtuTR5BNrR+G/9HrPcPShDHWaV7kTpvXocKZkN
5ZfpWajj8Y9wi7Ms2n8sAF2soTsEfn5cv7DNB8Sq+W09btGJ95w320DVIWHwD4ypNrNFS62rQ0bg
TeCmx7Kd8dr2217U2FPzMwL+3yWyj9NYQAiyV8q4+ENg/TbnNM6m6eCklCiphf2OKIGZS3oWABSn
5gKUqODJWl9tcIa7uR9OdcJUD6N8O0RXbk7Nd69DkxlZrvRbVjuP9RTdF1LVpC0Z5NaoqfUjC+Ad
8uBL7NlPs9O9skUjOBXS/dBZb2PaHKckXdBY1lepEg9D0kMhsAXhUxCqMb9tqIkdzHz5X4xOahMl
bOnMRgO/1YBDnbUY2YUFlk2GaGWHMmaHpQyOwHZtzvqq3bqpDhcvfpTKP6ZJ9EZNdo8U02t+gB9M
BDeV5sC9k4SWKdZHpwvM7YhP6lBnVAUuBmvgu1gr0w3RtsmurRJ/ZxTOU6mHSyG6a+PIt1rCQRrH
ekci6n9z3r+WS8kr1jzkQ/Iqi/wyNPM34903XVevpsrlJlr6N9gHRw7wh6pjbcAgBX6xozN9yW9s
Rr9weV6EMT5O9H6N3d2MpTvkqbvPc+uKLInKp4fmwv7Z1TJ9i3ndchDe0pKOxL7hiO9i/bYRqXGB
DvbNNWBU1jGFRrQ+VIlmZWVSdGTzuGLTTY1TunrBWPNcO8ufJlA4uCd29JKpP6SJcWNqZhyprG4T
Bxy7cg7Tx2zpLsNUnaYcfSWAqBGQ4tXweYu1fmrGgFuORA1u5S2edjywDZ9Ew2XqbKmDLuI9RGxu
t5xljsgyC1yK/Cl+u/fH/Jz10R1p+QXf53HhehNIWyzLMJNTjTljzmCKK3qIdjycfh9gFs2Gsyum
p8bsmSQjvdJZcHtjl23KTPITyottiNuwIFSm2ngL2AfN+/wcZPqVwQ65IxVGOpMDHE3ouRH64LTW
d8OOEUeShPWbxxbrXcl3axiMXrijrBZ5kabxIcr5nPdKXIW2nqRdcg+P9j5pc7DpksOp2Ma+02+X
2YM+Hi1i02fj3iCvo1fjgnjsSr5Al9i4NNfH0n5GRXcsCuuLGYy5iwW7NuvnsIL4VUfFMatx13Se
XKVt9Zqwe0FQ6x9pN78Fs6SoVVRlVPaNOV4pwthWMYfz2DdEPnWPUZG9GUbO9kX/N+UrHae6EGsQ
Eut2HeqYmJZxps/Sxs5Ihl9tMgRz0+Bkpu3bOnRrHKPDQ56vOXD/VbGPn1Abl2JcztZsrmbp/zAN
H7K4Xs3DB6uzj6VTPiJ1Hdk2XZ87s2y3HhcijPMzw/Hnlddtc6Our3cBF0f4+Jrw7tfGs5t9BAPX
ndpXbbANeA549Sk2sU4NELehTxFA8rCGkazlJBzLvZyjx6Cwr+wonK2qfzGneOd4wN3xkuGKYXnE
A+0MxLccw5F9q2mteM/SiD4ifKY46ezi6A3ds3BuYiwJPSk+cQTsZr0yB9xrRW+KyvrBlw5GuSba
rLv7bUGsL3uI5XiOsahEbnJejTB4kaIOWTqPnmtaa/YfwyA6keiSka+SV/ptzsyT7NMvEhWOEb6m
EmdF2RUPJXpN4z1GpsN65k+XXmMHuFfJBm3LGHBqmE636pLNwZZkGZe1pGnx7yOlFCXrnvCaIJEH
z+uu/O76mFXrw8+Lz5F7HFAyi4YLH48WScoPSrY/mpqc3bjyZeCKjIfqyv+rhMX+3OoJfUAkX/c8
QstEDDRO1VCtD7TwNvg6i1Al/taYNETfoiNakme5bnH0qENQ1sMmj0o8fGW9sfkEOFzl/NGpV3wq
qNgu948d98e4n6+KDA/M1e9BLP4oe+T3EHBG74KxL/S65mX9tw0MuuBgxx8STgwidJr9Eqd/yQCm
rz8aFlrjMqGNdl5+GHxxaWwbKK4dth4m9cp4zi3ezxWZ5773qyeU/au1vXBf1r/NocYqh+rMbB4P
yBhaWt6SwT9HNVv5TiQ+67LYy37lMDtHP5oOy1SQIWwcYz5CHiWzi9VWROkzJPe3yafLJqKHuUCr
unWR7qa9x8r+LIYbphB8VtZmsd4tFV2NLDqMLjaVYRuV726HaEaXDY69kVev+2V2si0Rc/n2F7b6
0MG3OMHDMv4lBDRkAf3VZXq8WdIWHTrY6Y4GMiq3ks4rkM1pSbr/56O43W9X39dLfayjkMo4NrGO
IKlCj+OTOs8fFklw5lKeWr+7RJlJtgCnRlx32LayYFerjHNrleLkzNCbwZeb+eYD6glysffJzzq5
LysahWVy4GJY4BpmDesnyuUdnvjQdhxjkaaw7Rx5iHCfhexeVQCkcO4yf8IOCpg4gr6Y5wf+y/Jk
s8vF+DusfuaVTi/sZ5vHyg5YKqNuUHxy0fGwSDw5ROji/qPzZyBDsbadDU/uokHhMBG7HHt1hHE6
50PHptGWpMFkxrWNnT/AfXrQWTMyP6rERs8cZh5BrRs2pYguCHAeJFjTqLIOSQr1vSZujtbwrS1c
3ELsCaxHWUCMMEiJg2e5bOw4B0elb5Ml70Vp3flBJgohN67/rCk1cZ7tk944rwcQHy6HKXbbJ3vB
7AJqDZvULMzQ0fQW7b/b949KOC8k1OYQbXzrX44IjJv/rBj5Zxyt61NqqgmhRfDw0ecThTivay/j
+KTcATEOnaCqUB31f4W9OrMptxtmoOuBF914Tc3aW7au7oo18cqTGi56JnGTYToPRPed58VytMaU
Q6Hw2HZp2F4TkfqqdRcxc/f/BAVOWPFe5SRAEU12nVXDHzElH4ITG/bIhHkRj1s6SMmOY3lxlPNU
CLazXe8pk7gPAqP/9bLiyVpd3ol4h6h9ystX7X841r9sKHhYst0gw1YO6cmmTEOHFsPLgPS7M5g/
vCQLwYKesvq//owSWRgLLr+5Zn4847zNXbd9iZoyPeiRHW0r7t7MGb/cZMN3hRT4l5EWSHjspAfA
u/n30tTLa4UjlJX7eqbeUOi+7mR/uQvU8dnMum+zUc2XYbcYq6xMYCVTvUBYCYbmj2uPyAi17pm6
dFQquMCanZjn/gJaY9zMa2XCA9gzaoNMkc65Oi5854cpqxMct42f3hUj7mNXTBHduNkz7K7owhyi
biNmqzs/WCwCGhb7UyGPpodWVfLvIoclD3U5oe+mHtTG3uoe7LR3XlaXB3fQjMfFVFShi9fGWzvX
bD1K/3tIODo1PEUQCrjosKCqMgV10n/B1P3rR4qcBU1duul7RSS0W4+/wgK4uKlTVx5iA5Kg7STl
pvAClkF4YuWhqJz0lPuKQbPsScnaWApM+LYMMu+58WzzkucVN7ijsiPGPxyUcYNNdZl9wbmWVKBT
ZvPAfh7rvzgNyPofnFvi99OdexLh0Uv0Y1svznMzDQmTrJKCnRTWkx9o5ygziJbrV7QhIBx14Xfi
EANFvrfHETFgiqr4OhtOdeg5pdSUf9A3FZu2mv6QAnOeECtKNPOtk2l2Pi0+GjUC33IRunqz7eiy
br5NUX0pqYAXFBpLUwl7+E8D8176ZgyhldWawasfkTiQFXz/zZtYUR3y0/r5NEvnQzZs6RrDntW/
A+S20BH+YU3B1izpEdHRXujHj+PgAFhXF8P1P3wtdoFKDw4xoEam/riVuzHZVIkb61m73hvbN0dp
mzfZ5UfpGieXkm0ZjO/1uVslggAz88ayEOMxrumyu+cxlN5YfbGMw7ZQwMUWpHBAm5jqlLZx005e
z6WkkeuFc7WGvrtbo3WDSHNmPSI/dKrZt7m+8Iizoek0n0Ni7E2srEuvUPXi4MTiBsYiT1VhG9vP
uR+TnmchjjpEDYDPcHPj3pkpPal5L2wi0Bu8DglfOzh5dxYADU7clfQidv8vnYlDGcoXsEZPxPaS
QmM/Zilavj9d/sfYmSzHrWVZ9lfCNE5EortozPLFwOG9k96wJycwUqJw0XcX7dfXgiKqKiNrUoNH
exQlinIHcM/ZZ+91xl4959kIyZxyBmf0uffJQAE3CWy93cmsveFXwZhKODdvk93s9VsoOX5QT6JZ
ESTc/KnALOs+MjiryFkcgHJf/0gKnOy5IleRNUxl4pNf5M++Xr33ZcYbxv0e56yWSaaLt5wTY91t
i9h7CNPuvBRCTWdPgRjVOhmMcjO6+ufyr05r49maQOll4l0bs61uFy9uuzz+pLrLQ5L1ytWgPxn6
0a/LX6Gor0MdHYfEvSIKY0zJXCxkXB+TfakrjGUGsgJdP5UJAHPxPfEKZW7zKplm025e0anve9Xj
wzf37VTj6bA10hXxG69WARbGJMGrduFgrtWcPCec6JAI9jkXxwIStCD75LgK6K96gp3Wh5dOj4mX
HToVP4dx8RtXXsnjPjtkAAEnukHcbIfUpdt2s6uh8P6TRyEY6hMboTMy/epnXY/GWrT8/DKZ0XSS
ImAgeoDmGCxsd1emGGlZYuEYeG6AchwHPUOWoZP04/bOxa7ReZzInAhfldcxgR+XJBQZ8JUx8NRs
p7d+cu/wH+/7DhhhNGwsT7voSr0a3KsRHSb1OOMg7eciwTgp7BoNr5oqDs3EficVehi7urdBRQ95
CJ4A+82t0uDoWJNHw9NZe6QhTPd1+VlgP4BMk54STMzHwiyvqiKZOqYGA9yUDb25vFrMyAxXveG6
o2yuyxsv/haji9w0qZdeF3xzy7iGd1yrVtUsiVlXuGqJAxGfjLEbShrzWX4r4V2VRHyeIbs1RXFs
B+MVx/iubPJr7XxSYiwXaRqMGMrGKWaO4h4HQ/tFSu55eT9JiT5oPNuwuHX7RuDsyVP3Zjf52eOl
7xay4PJOs0lFPLRueR8346vb0IZrjjRvQuuecwsMaOGsl+dQFLPzGZ3HIJSfN967lDPpej/ZGzoG
+LppbuYQvasmPWOkecrq8s3jybV8XvEy4WG7s0BRLkD/qiuZOxTjXTj6a8Ilp3C2SQDbb6UVwyhZ
FHDG8YFXad9R6e/c1KExhmKQVyetVlwIhXGB7vJO/CDf+CW5qEY2x5j93OEsuZ1yZa+iQoOBpLUe
cYzujN+V2V+z0fzpJq1pV1XtXRWNgT+3y7r3sArC0fip246/2IBAdoR4yx3CfEvjMnneJ5ycj5yQ
noq7g1LeMTPEQ2lwU+O2XomEh7/dYoPT/PmKyr/1jSLl55d75fMC27O9a1SMH9omCE1FzFQb46rY
proEaafvK+Iky3d1quIBwXarRcguuY6j14XcUBJWACvLZNowCZDaAFWH9gGEHGZe0V1qKb/F0Fxd
eKVula5HYwgKGd4tC4sUnUbRODt9Sg59Ov+KbOfdX1r7zjrW5cDBMyZfBhV4XnD7mZKSjSNr9vsD
rj9moZiDTasIkjDee6mLhJwx8ZT+yZ3UIUKu5427FTJBqnA9ConS+215RfeRNkX/NLchfhHRkaSM
D67Z9VunjhDSyqMx1VnQmvgKS2O8xPOwGnGr7LxpTr89o70z62jLU+7byul1utq8VPjVVxj4axwM
3W4AtdCU1sPce/jPCesdC2AOj0VbujfsmoyA3emmDIJDebEsVijCz1klUZC7EXXOENJfdgbBEioj
4ZYPdtx/LT8DWJpdrLl30sBlw8T6pyQJR+U9cB01U7SO2Xg9t+bZ9FqD7Dch+VaO6ymSB8eZn1qe
F4zVa7I8eMkwrhAS8j9ioT1k+XCAeLTKS5dpp3WO+DVdGx8ayQCxEZTdsnh2k5g4Hv3OlANxUcui
EKYxkDwiifs9tjd4Vl3UVPMXsZRNFMf3fdMd2/irwk/ZloRmKzC4lq2dlyfqzOPIwmaR8tx2h26r
DH/vDDib3UK7ZWa4gyCAGmUmz7aWvROufi76nMcqwV+j2dMRXUhGHPUckclp3qCB3A+xendyBk0L
Un/nZVxXgz0Cry4+6hDbY+Jga+/e9SxUm1jW164GctghcKgoOXqRZdEFZ+4uaVN9a7YI5IljszUw
PdUu5vSh5zQNOyqScFrO0dh/DK3oucNpzESZJEMx3zeVxQI2r2JHQAOKbNa2WjG9yUm+aNKDv9Gv
x8E/YdJ/Srv5eTA9hJmZY9iyq3ofFmHHEMwMHMh1q5L1vNxii4H8ziug3emod02DpxYrXvGo9U29
7Rm8r3sBzqcT2rjrS4BZs+rZl95UoL1Cv3S2kVaz2yes5mNIwnbJjkDWwnZKXlcX4dbVc5BFWo88
NbGI3nF5bRiDZySEOd5meuqALCJBt37+chtkjx6fwQMgjPk9Uj72IVsAGR4HlwM7FMcG29t3Kazh
0++KeG07zfDS0KncwBRMe6dM22PfDChobuLOizB47FjFuZftLPbk+dADQ6agW0fk4dqQdXo0BVKB
SDssr304VPtYh0TGOhbVr0nlwAWbGFYUXUI6jk6tfk8VVSAdsk092UKUOlZkgOgZe9L6Rhxv/CHS
d14n9ZOP8YB6IO8x7DTRoUIHe2PM/Kt3+vbkzpUKylgLT0kKSKY0ED1mI4ofVdENd2NHDrvKFd67
nGE8ijG+jgEzFXXIcBfzsDnqBTo84/x3Vov7Z9ontZldV7swlbSOkRdlG6RI4+DUzVMjRhbH+Kl6
x1RQBXOJWVCn3rgQQGSBQqPfJqti6NzhJ6wZjazKATgXPzlNb+iUGy4zjPe64wWhgWomI6A39VAl
5yGzQCGXVvaqa15CJa2sr9Jwdd56r5UQHZp4M7bJb537dsVEbHyiMwKPLFHyPB+gvy7wEJTEDQJU
iBbDjERJzb2EoK4HvW0Z75hDGQWd1zGc1pnDjRUgcYklCy84ym9YWeBoDM/5xJLHrV8nwz6C4xGM
cxgfBXCPXR0P6aFY9PR49sffZjWjVuo8Jik2pLeelhRV5bMVhEwcSbuyISGltT0GhjaBqxTLud1j
WO6PpYimV2pqN9BE+GYYdrPp69Q6hJ6nyGOOQLuMxPY3tlN/CAS7Naa8ZAPBKJcr23fwtk+56xJm
hnaYNLrEnQyHw5TYCJMhJrkuYNXjqO1WdWLm+yw1H/Re2DffAOmlzXQDbny2bZ/lIEb0CQrriSaD
eHgkXtoJIQZDHx6Vyku2Np8+ZlrylKbZe2/o9j5plu3Vqn5IB/tT9HnHk5G4GfFBmHJR9WKNZgLX
Qi8eUrNgu8Yc628TS4pXXuUWXO4jbrFS2GwZtGsv+I+GjlRr7aq7mpVxk7Ox9oR1WDQcVMF9lFf3
WUzuZJbXmYiEHZLcZmpG3yzrCKh5GvxHZbWVjFKCy4Zh3S/CUD2K7w7xtfHzDw+pdVYps3Oq0mnR
X7kCyMMNmzEn/dZpTX1RCeY8sqkv6UIes9wXi0jzStlNuyaTka0jE/1cVNWzrOAnLFqR356nPIdA
WOyKuHoSfgm+E5NSlgUA3zf4fp9T1S10MDJgWEuiZJ1ivgaPoD5cyXAQJMPtD5v2P/+NMt/+47/4
/GdZoZBHUv2PT//xhGepzP9r+TP/5/f8+5/4x+67PH/C8fqfv+nf/gzf919/7/pTff7bJxyW1Ga3
7ruZHr7bLlN/vn/0XS6/8//3i3/7/vNdAJx+//XjZ9lxAPPdIsBPP/71pcOvv36YDrTa//zv3/9f
X1z+AX/9+PjMv+LP/+cPfH+26q8flvV3zgQHpr+pO8IGJPLjb8P38hXT+Du/ajme42BWMcWyARGK
m5J//dC8v4PBsYQvDNMyfQOf+I+/tVizlq8Z3t91FwSZz8ZN1yNia/343z/a9Z+s13++G7wU//r8
b0WXX0syJO1fP4T/Zyfb/4XCeobp872ErvsC55SNsgAG9b9R0LPZ9afJ6FLcTZ69guoUYBCEEkj0
pScrjhdJ3pp27g+6wfO5E41FRNPB0J1O5sHR7poEJauYIJVw1j2EKMPrmlnE1kle/bLYqYp7iCRB
tGK481uLonUiFrHKTlg8Vx+8neMYv0XqQiUrM281p+m9M3G+zzrjvN4hJV2V+cxoYtzg95B3g19/
pFpjrz2PSUSud9+e8tZz3ef3L1FG5aaB411VXvPkWvNWtY7FgNb8FKXUKdhN8+CJcDEkqxFYrbgV
1cUT4mKrAT4XHh7SRSPjSD0Og65Vd81kMGcfSc0SRDZonkEMCsKx0JOydZ25isFs2T9OoE3p+yXO
uC7cIiR++56DD8uhdWiTdGVmiJyeMqDhYvqllpyQzevBPk+lNe/Gshq2+AC/dNuTJ0JaV91y0NZx
eu/GfhY0m8kvqedG0OXVfG4G/bnAkPPgIphXPFg3OR7lljTvKc9UfNH8wcLXI9xza6Fog52LKK9M
fZJ7L3IHKn4CYB7592vcsX1dgekMyk9HBwxqElKXEFY/Ksa4cjZ/VikGE1l60VnhqHGL0GDgCI91
hjoSTYnHUElAkWX8q3TWOTAv32hegbcn4hxKNPYeq/ZZ5h7BrB2rEwemhgz0+7DOA18DTdm5sCdr
mhldz3aZNzoLAQw1D/vgWks6jTUbuXu0PJiBNkZ0LdS6gAxncx9ZobnxREka0fHMdZMK3ABzDMxt
7O6MMD1YmratiPdv3MrtjmWJzN70irCqrLX73HeWqW3OwNpxifK34FjTTL94IcMBVdU7u2yMwFKc
cwNCKHw9Jjc9nik9dr4dvMmFUXSfM8bEdUbE8S4U3BrlaDcHSSIO1be6IuMNT2A1Y9l/Z5PkoSzy
fjf7OyOuXfaoO92T9PPi1HnOPgzba+U7SBF2bpz0GCOdMWL6souTFmnDGef9i+Xr+ROsrXsO3/jS
1bJ4ci+GXQos5M2wr9xeX3lu6x8F+D+z1DYsbqsgvXrvCeC0fVX7z2kCYGNqyl+mYPjpMh0+MJG1
2QroxUQShhqnSawda8Ov76ICJElTO+KhGzA5Vn4cv1kgTKT54vtK3P58iEvc5bUF+Yi4KIr2zWr9
5NbKKblNERLjmCcohnyG3qBo1NJjHlvNtV5+6c+vu1Lbq7RrcKMsvwFP46c56sbxzxd1RTNjNGkJ
44YyvGjIvRpJbl8q167oaiL3VHcye8OwYsfyw4xmlmAb5oDjxTaCygXbgWgel7BZ9Lkbd5mNLU4R
ikTVOriV/PbN1t0XoZsHH3WEh5CHmLnJBsZCObizrIGqvDg+sRAUgTnXcIRpmZhFgbfq8+08S2fV
Z+7FqhihToPYyg40Z1cUP2O3/Qme2uO5R0Y4jylAITugH8JqILj+VIfTp9Po9T4TL2AN1Np06o1J
+GsvR7/cx3PynhF4Woe/K6T8wLaMeZU2TCRygwA0XNIgHTqMWOps4fddRwPgwKQAJN5NzT4v1HEy
lFrpjpo3X0WPUSIl6X/ANrMm9UFasOr8w6Tr3zRJ84b+iA0kiQIme5I6FJRMwTIejEsfYSsRMbng
2b/1Mv9M6bQIlLeHlIXkRSZfUtbirExPfCeIbht06P1g6h73IHQqp+kuADavWsr94QE7NceqC3C6
oDbIqQtiYlJcrs4+6Sp9lQu4juP0FlrmC2muNMAb5UKco0lI2TedtNp7PqUwZst4nXgOMDXRXWuG
UdiwS35MQ9tjWGNM5dM15F5QdCR6qrB+b+zcPi9CUF8wwzeJagBex/QN2svCuMxRoQrfucyEz1m9
uPW6UvuIgdWQ0BMvM4zoU6oNmxSuD54v4zYlygtsZXEocU/y5AIx5rwOgtzbXKSYvBcWS2aPOGTx
bG84/B6bvHO27Fwl05dH58ZQ8FxgnzZl7CD4EB3hlI3OBKfH1do37iqp2YFmSATsbnjqNflikQOE
B67jwCwBL44jByM9GOanBUbgGXvEzHo2iU+hHI3R2ohHxNEwyDI5vCQ+vKKq3vqzYHI2xdMuFAwY
aXBLu+kD0CPLlQ5rgLA3dl6v/rnAqY8dPeSGPoz2ZNkB4dvhqxEJELTYz6I5Gtczwl0z+LhvJ31X
CS06krPFG76rK+6kkj6DCVwr1g2QytU0pQ4sHkte/X4gMR5ubBxKnI8InKWZOLsSR859KsyXHLge
xoP6oKVwOBI4Y54V2ycj6xlxmOGhqJq7Rkzdru1g1ruddbBWGafAdtYY1vuZU+6ED2TGBgCgnDt7
cO+GBcJi9F4RNNtRlQ8GoYzS1YnXxRgDZOh/gAs6TXJaXA84i3oxQffhcbR1e+MO9zBOiBxqpUKi
Y9bbl5tBf59KTT8gfzibOqaMFq3HSgO00XVtPOUzimTfk2OQk4cVhCwD8fWdzZqcoxzKmTiRpoEh
NV3aohnwQUoSszDkafb9cwPYnmO4y7Z5yjAua1zz2ZnKXxAGH7vGHaH7OHswlslK7xk+lB4nl90Z
7NID94N+fnW1MdyAyQxXaF+5E0GCK03MdNh1sMqI7OSRfUkZHGPqa++hrkpkwBFcLGRoxuWAF2Pz
W3P78tpm+tUGfOsNN6GM7s1KxCvKb12D0NHoKGgeSTuhJOG0HJNjY/tiDzh2hDcdLoBLl8gD1FI7
L59LlxGarKy1G+pf/uD0x7woGdNk2r61GZyL+ORE2Bq4mIuegGrfV84O7GELmMK+WjPOdmfAxjgQ
TVeZf8wKDFrAMTH6VfNLF6bVPeWThLYUWDUPjzyKeJUjLqzYNUiG+fG71XY8yXfp2BvPHCq7xukH
nr+4VgHYRtFKgU9qYxiatZj4MLiE2zLChxYBqTr7qjARoptO4OyansWEEZVPeWj5b4zZMdHNT+gt
ZzdricKhv5a2egVAVe9dcyNrO4RKgaO0MXgOJXSrVACodPGqxzwTQF9x1kUxdqQddCSbGAryzDZZ
hUtupTqz3XWoDgQ/pruyLav7IbGDHrbWSkc/2+XJIceYTWSt/dZtC+iNOsRzg725hRPeV8VjOyJO
6GUSkZCv9rKZ7aeyX45hvdy55ANyn0hEmw4PFCXFk6Qb7jrKWRwP2la0LLlis8m14JyEKdUA42kj
/uo51x+gy3bMBI3Q6bclT+uQuIghjGTPX72FnDBdXa/38IIyqZlt7X4AElhh+3r48wHDeU49oN5n
Fk7M3pA8/vmgmRgZm2bEfBrp/QpTk7y0ywcDY9Iqmdp+p9vtzaY4OyL/I8CVPIo5GWO5HyjZ//l/
NXX/JXXd+d6l2XAK9yAVHJu2wVUT6/cVeuAapYf0dbgWMUlehcSLh2HeyrRvb7hv1F3RlJdhctqb
G7ckfBsFg74Y0SPinOcmZ5TRehjDfffiQBm8AG3tLxM5+9TBX1R7OGHi4r5vGRIhB1pME3rrXAMP
Y7LbevdZcfnzSVsQSg49dPLESmJwpkFkMRuC0dYcUK7It6yJVdMScCU8OJW1dSwPgcPGYMWAsxlV
jgsrKuhgkq9RGdoLpeEVSgk9CsIuhjCoIhBMo5doyLHe4Ow3OlceRKTpj0UKyq/M5iNLCe5zcF/n
Dgggh3HIvMSIDnb9wty+OA9G7J5ju2ZWU/BUMdARcD0vATAeXTs3j8f7CCYhq0FqZNt0YFV23YMt
WD61GvqCYm6crdQ03AqHikLtCrHom/bY2DvVNBGjtfQD9+HG5cTAk52fJhP2nXDbp8qjsSt/j6X/
3DGVJ8xXhdo2EfONA/opg7yetNmhr0kx22FS7SkA+lWSLjYW/54+sYdyFCXctCY22+XDNA7Drg97
hUd7GyNCrfWGQs0YubjaGLe9EEAObd27k7apc99weI663p8TH/MZW3ODkXxAvdTvYSa7J5Z/X+BV
eGeXWE9QsCEimCrSBC1InV2FHBpoLBJ9RFHzbyF/yeCWZ2JDvBSOPdwa4EN+xlEnLZu1d3L+0oVf
bMYq/zagMd1qocYdejH7YAbe5KGNNh6R+QeUNfxpcfMSanD8QDLJ21CX6mALA9k9hcTodJTD+Szk
Q5UX1rUvn+i9f43xHQODRWNHjsN/uLZ61Wz0oS0fcuHc9WE13Rt2VD5UuO4ZN8u7P5+xPpa/jest
XqaZy8sbSK2etoqrBK9HV1RYhnlIFXF8ZMg43KTDEmcnxijgMK/7s9skSe3oODn1nvseFJqfyZ3A
1Sri9K7COgrn5q3zqeUSBt3BPCflydL3tZfiAMsxqEzkYTdG1GzaiKGRW+vo1KWPYi3qd0DAKGtx
/oBUDFvVkIchMc8ZRwleWfCCvs3ENg5nFof12TrUu52RVkzVR01xgDgMCV3vrpZ9F4T8cwpaQsZ4
kkSijPSN6KN7h4nVFvVmwmtA8qZuxgBYCwZNEDqe+vC9/KQS+5k9WtpxnCER5bXTAU9kGa40M4CK
A6v3QvHclv1H3hqn2B/j/RD3nyGbUcjr2RHb+UCejHY00GJ9uYPg+Wd0PxFtTu7I8ddxkHfSSI55
JJgMifktAi64SyLGKukS7FD+qoU/9pDCf+uFhiTdE/phxGt6b00DlqXJfstQYsLXSaEWZgRyQaj0
YEbtyxPvjcVTMvm0h87c1EHW4y+Yx4vtR3VgRT66D8OedUWCfW1koNNG/OWcwdgadTM9Ve1B8CCW
/fRIRIfoJ4fNmopsPwDf2dRNrlZJxHRKWttxKJu35DIO0QqKYvEJj3NauXjkyV/pG7Nnm4DOfpwV
9/p9PEKT9yWDPX2ESuV067Gj4k9HEON9TUeuHJI6sBK3obsZ0faAq2dUVkZ2gYZ0cUYVr3sLQXlq
6w/bWjzGtc2ygMkR+6a2mMv0EasPzG87l0+WMYLXgZMmxEwfY1Q/hRz3U2UkWJejpzB3D44YmOAn
gP0iWVYn8sPI4+hENTFmfIMFW3dKdhqQRSqZkQbQs3kbRpLppncFHU1cvoIYQ5GBzdSTlNa0vAR5
2RIQJ+mmdfvzGA2/+qHlFbTa917Nv3N/fGiPA97yAHeNgcdreADiSZsZml4gCH7UebLsf+kQpju2
/Bbhs8jStzRT5Ec6UAGRMWxnX2+Opuu9+3ZnHyKOyl3W2y9eUz3PLk80m0l0aE8D7Bkgls38yvOg
Pgi9gKGIu5A65JTa1AoNMr/l3aUa9x1kocV5xdS+Hgu4OfJqqmgD/oZda7MpsPSRIVM2uIGwf2Y3
QESxM+wx8P7yQyPdhZa7Hfvy0epkTLCDD7zCTNSivdFWmLEk3svUj97SiLBvI0kh5MT4F3VunVLh
7rEab8gDYknWDwKLZ8CpvI8p3VaymLItFOibnTBxd0W9woWpHejf71Uf/UpLP0e+60Ps+elWVdE7
GStt21m7qcqMo29FpyRTH/VEyC2eMgh8gdaaXxYlo05Bt6ql/pZ10QW0Gdhcr1tqzJFhNP4mJ8mN
x2hBUxCBXOvJi+17+EEprLnb9ni/kKAwtBuj7R//+SFzR3yOFt6GvrhHnC2DsiT5mqfoDFKDX4uq
jBBIhXiQWN3LKU3OZcc/YGGQW874iRWHHxzuDgbYmutfmRvcll8MDF8bII+NnwwXbLJV4LaDWvvY
TsiDYQx0EgGrK3uvqLYoJmk5FY+dPkk+qc/TuTpQ7rQBiy1+qrHZoI01Z1PEv5pSbutw7rcsxH0q
PTJLFYzFvaPf6UN964TFdBEGlTbHGHn6fBeH5royiz4wBvW7Vg03qMzPdv5KN763XVLPjJs8uEzZ
E4lGKK5YZUNGPqlJ+2r3+toMl0lapFvXqFZfRSzOndl9+7r7Obb42yaWMK3gdBBt1NHLrBh3TBjl
b03YUo+m1P7ShuSCeUKfl5dVu7PYl7FLOFKRTEST9nBMtWfT9b96LVPrkYjuXhP5zWFUhZMuxaWN
Lz4p837Th4dxqFn8EDvGfWc4D23HYCYyoIQNzfSMQ8oDKho+Gb77VcUxO+dynpNyeI5svd5FZJ0X
+x7I98Z91q33IrF/82Y/TGx25CDTuCatxW+II1vo473Mi7OFCO1Dl8FzqvODSlzYTjHsrESnDtP8
te3l+bqtYlBZmkLjpOYjOX/srI6kQqEOWRdzWyc4wsNEEke+861x4uAirREaLat9W7ZjVCMUnAjg
Y7DMerbGiCAwq2brMHYj7zcVxI/CO6AbcktCg61amB7xvKX3+qTmU1ZPBcwKt95lU0q8vNkkS0yu
zAYLBieHitAfnIzqATIIkoPyP+NqfKa9K2DpNMl6Ssn1YUygbTt68+IJd5sapJx9zkrcR12lYdNX
dNmWgGAJfWBd1ONXC22WSV/T7oBMpCawjzYeQmbjL+KrwTi/bpaoc9TcJSWOlEigyQC7HgLDRg/W
q1NJkPYWF+m34xrTvfO7dsqVW9EGwAUqNlBa90AVihPG3/sOtT3INQic3sK3EM7H1C+1ALMHNqM5
l2Ek8FP51kbUcMx6O9ICklzWWtUOEG7HWxMe/221nM7F1obhxpAk69AFEX+gp5JpDq1XuIRT08HV
Tc1Lr+FlJDoDlu0yKmzQ3ihxIs/eAgHgX2ZgBSBMDUArqpKLVjssqBkHqPugAooyPSInakcHy582
nUytyrdq9H8zWdXXEfAdYDhMgfP62UfYIziuLRRrKsFquoXUdDZ1/eA1t7QsPrH+/KzRXDYDrIAc
7lAo9KfZ1fUt1+l9qHvWntABCqj0sQLN3qER9kjtxPU7WmAZrHDbldY7DsdyxWS93Bm6v4pLNg3X
mpZg57V+xawamatshjHFO+SeIvLmzJycn6Wy2DLUNpdEILUZcykPZZ3QAZo7jW0oQdxlryng5ADz
yK1wYBEYJ3MC++vIn1MKE61o9XstGt8Zy2E39RoUwnL41brcqxgs9XlGlqcjMqCXlsRzKCJ4hBh6
ZxF/8tZSR1v0KBkpHa2ERtvvYy4jGI+Q/HnIarTCif9BtvQKH0DhFUW2y/yXECzMpM9fKgQuOPjO
rc6OFvtVuAl0dhYJw4WwWiSwHWsNfgzd8IS6Y7TWzVYsk1Fe9gverH9nO6dYdQSxR/ZydN0D6DRi
2L51bjNN7igbD2RziXjEgqmQ9xY1mHwqQhk9I++gNwWNdPVVWC7mIQF9NK30W173tEbmlvBdHpBp
99e5eHT0bMS2aL+byRCRnfKejY4lX/Cz9J0L5yWF6o/YaTMsEhIhlmQq9LENAz1cQjFLGgThTadr
mvMh9gVX6oAjZ5oezLJNj7aw18lcNqeQbRZz6nxlOHUp1sYFMmVzHb8mnWMfJtZPbKs0fqrmFKiK
5n+AT3jt2ZqBkXF8xZZeE43BFpGTvwnjV5K5JbyunjWTVMXgZ6NAZMlZ2dCXIyeVpFHZEtGTACom
zp2qOehRKvfGbD5CVYGSavc3s902MQlMgNv7KqFwnYrZ2hYmtLYQKlZLC6e79q01yUg0zvSIPzO7
LknuJNPwNEkDExdU7NFckhAJwNcBhkI7OockgbGcCONLGlQQUQFupmE7eqvxCpjTuNdFvzdFHnj0
gXJWKNQ+Hazut8+j2V76aviyOy74TtG/gTRjbxRerVXhOsRqMptNdp3zivL/RGoWCrLy7lFeEPDZ
3seVFG4zt9RXqL7OYoteF4n/nCvWvSTODDa/O4rF09gaLjAN/PZEZHtzbcbp2tUhr/lxYa9r81a1
eUk1ZzOf7Np+oYGStHPat8Ybxf1cGyy26batDtNtpJQpmM5s2daCT7V97MP5JYswdWYybxGC6if2
DF44XjAduD29n/biymxTsOdnGSmmQVjiQfTH1mfnCDw+BctA7we1TQf4FbF7V7eZfbMZbgRd023g
fUH2iJHhuOBZaiNqXv5Y/6hkeqaxHgKfX9mUOdsEolQ72c78xsHhkb0lF8Nz1DGrFycdjnjvoLnV
KUtHrJGIQ/XKkrdsM/VuDIKwRmPRsAV57pOHMRCqnv84CvBRyTwEeVP9Du2Mea5VZGuCAkT/PHXh
OVBFmOilbWHs4p6JR8kezGJgM4AEsxUq5iZ9jvDtkwqFq/xoeIPz0o/tR9i3d7lRlK8FnrhpeEfK
klvBy8oevsjcTmZ2V4caAf3hWCsW1C3jMG47VqERe59I9MB4KNa61j7QApQwfu3yFpotVCX07qLm
rNA1cWGjeXwbMUcfaw6w0secasnHLCcw3SlnN0gnwDHP0zvjYS867eJIAvFhCvdE8kDfRIxgSGy9
cAyyozJkb6ZvJ1s/6loOlOq3qdjp4XX6NUGSRR1SmLBrFsA6pXaKKgfRh3Hy3Mbdus+LC+451kGQ
Iy9gI7KiYt+ktkI3txzEKiyjmfMLChiPiT2MfOdcl0T47HIK1za2dq8A5wPO5TUnBYI9WLvXi8q8
j2x1aRObLPbUPKWgJ3aOzROVt5oNWzXrzzpya4BWvU1cz494aZ7nhlZdkwWRXeJdG0OlDGsam9Vs
WO78h4aLCWGw/p3Zb0TQFWr8dZj1i8hBTvRLVCtGKNZZTIqfT9eAIzbpz/9F2Jk1x8lsWfQXEQFJ
Mr0WULPm0XohNNjMQzLDr++FOzq+vjdudL8oLFkuSxRknjxn77XbVDuMKHmCFSRZtP6e4pL61u2D
ZMszpDNFdQRPE2tucxar9SfNxU2hk3fVIhxBm7ceQdjY9yAwz/zM5Lo5ezayL9eDp1+NW47MZPQh
bptbHXOcD2H1YrfUtZOuyNRc2uKglonJWo2eqn9OCNFCyFueTDHOGJOGe4D470DzfteGyZkLSI1K
6jfLfmR8v086FvxeOgvHAkoDw05vVOb8Yq6nwjyrvZ3EHAr5V/1GuLTLhqzHMkl5rNFMAGf9eyY2
McQCTpzN0OM9dwd3TydkutQDvBF7BWAwu/s1Zm45vC4regdEa4c67l69mg4Rs97yUi/lfnGG99yc
ntO6GEEsc+PNOvxo80svar/rnGlPJAkVLc7/feyOj+YANn/1TJci5tyhk8YnsKBdp4UqO7SoYlhJ
FYssjBGbg1XPdXAROXxQ58RoE9JnxbNJmxDf13xdUvD4jvwckuXo2ZK2cMfvkpnWj+fCIxtIoHOg
T7LpQ0mMsVMWgEUvKKo9X8Jd9LEq3y8bakpXt5yeGckNBF8Z/By7RjQ/S0XUud189K1gD5DZjAq5
OZSIyoNxRKk4qZPqxLNu1HkoiBg7JoSYHaZqLkiQlPYd9wHwvuRPAvDiWIyrwldoIwsD1/6QNy8a
z2npntAKolOoYRK0I1/noYuCGpHYWKnlYBraoUfkYVjiT69VTPzBA5oraTAOXfgsK+7dxquOndJB
wrrmw7g2HkQGUEIV0LNzs2gXEdGH1zyaEUZcMRtuACtCOmq71MBsXgS9ngBjMbPuFM/zdxlXc2Da
ErsOKOMj/MksAE4ywlKLFdbWtRBqn0oW0H4lnwfnYQtaaNDhOOpm+8spdSqZHBs5rqNjpiBtkKzC
KBkv6WLcGp5FZJ+wPmdCburExvq1WKZvROJZM7K7db5qSgHTFra7B7MCcUue3JQWV7qba1vbTJFY
PQsPp21MxKWzHhaURLuuW9iE6A4UPXz+NX3OxyU6UxXHzKNW+xp5Ja+p7sfF7B/ntqlPZVK2fgF3
MVDVTMill4rDLFfoIl7mbJYMN6Qea325fgIc3Xzby1NWxhxnio0i5EoCECvkV2XeNbuYVLDdtGke
MHcwupUqxE240PgYmclGYA+qW0UuS00nadeDCZW3nYcpYc3XIC25Eq6Hm6amjUtwZXGvIe0OiMvW
EU4renIpakWTnFyis50iJIvNC+kJZHuh4zLorPpxFVR5A65Wh01yXmqACRbKQz0b8UBOBgL9MQ/o
deIrbNu9AySGeina95YTnSHLfLtDRagWub6o7x56nOqSYOC84AX1VcxHGHeQI0ANIGiu/Fx1P4Ca
Hugz5EexivvMw1xKj5YuTdF+zkzykFDpt40Sv62x91sdHstYC5tYCTwYGgkB/jBl2Puj8WiuE76o
CZZZVhhPi+JalBhLa5CRUD54SiWtZtfJvUB3ilPkdK/4V+5bD1Ua4LujRyyzJkbgYJmFYhRIsF7I
i5kudzJlPFYWkJHl3nN6kwLCPbRd6ysHGTsTaA4YnHshA/rJgJoa3ARWEPUAGXvnIc96EVhA0O4C
oe0qILZaEjCoeI2Q0fgEp0xDTZipVuKS6cTHVOn7wi6xW1dZGorMOy6FfQvJTgUtaaeBdE6tiW3A
Yi624w2zAtkv7+w0hE0qiK5g2jRE1aKnGl3BJJL0SGehmu2LlpjkKwmDTJiuK3FlbkygJH9CkGIy
h1SIicrlnMC9e6o4T2EWoVNZp/dLBa0V9V0A8jr/7oir2LH7b0/DIPyktI0dTy2oiKqzAzbsvXRw
GzGgQpeYX7xeeLw45K51LV6NCTyLTvDgRV9NVj/lDrT0U4ZhdR+kuA3DrOSBnNMWgsuS30jLxau5
RvYhId3jEKULsaxV+UnrHq1J9vj3QxUnOLEcd++aTebDpk3O09wAE0hy5xrJ3rn+/dPfD7ECVO4Q
rgNa+V/+4t8+/fvN0vw2Xdqf//zzv3/6t29tYDL6KRcJR++/vOS/fTOaqP7crl34z7fF1v/8g3++
9vdfjYrDKl01kOv/52viXO8PRj98/qdvMyfzf//qOWkplU1n6D997z9f07QoAnfKMeifr/1zAf7t
a9d5mVgR/8+fsSbq3UdSEP0/1wcrxHCatPz8z3X75/r887VKdA+eQCrQ99YVaoB1bdOxxPC2fb5E
PQL2rvnvv81z08ICzNfFzOB0PxVk83Duh5amcTrIcfv5BD0nL70NfL/vjfj499OFk5SQCFUwSCCX
GWsIEW5RXhFhhXlkRn+i9HFBKot2qnoXTJWPzmDAfZ5enG4u7gdjKuGrOBbhT/gJJyQxcs3d0O6r
5F3T231rrflXW5P7nNWWcZO4hXkLPaz2c5yLRay0Fwe0wm6mjr61MlE9ZRHCT0vwFAL1PjnL2l3o
nMBAoLeGaMp+TThDBc1CuzRvp4ZjecbwtO4ucn7Chh3/QAYP9Kq+To4gR1zSyaPzd4QKeWpE++FE
Ob9Mjtgdf25qfGk0xS8YfrGW15by8cIclG4Crhep/QpHiX4QPaGjHNnrWda2zk4xvNK1Rd+p8B/3
W7YKlMk0FY+zk5I3WDICy6ttV1T9oSr7H2ofc2NhHpEDMlQlYTKYE+09sevv1dCzsJ1Tolm1hLhI
eotAa6sT8xk0qBmj9TLV/IUhCvwvQrin8UtT7aXIwlJq4tCSwEKvEfGMTANMNTuEvhbNISKB0H1G
uJ7hzLapoOOGIWtwpowK5STN9Xc/Ci+MdP0dt1I081C3dtpxRhz2nL78ehpids4h2Sc6FoGCeVJm
ihCVEjqcZ2MTZCSIElbaG7RL0eV9ZzX3SCZ1c9/iNNdn9mAnsgZoXwtzMcQF7OkUJeNkX2Zp83KM
fpCirTsRTXHQZbS4u6l7N+2Bi9cyP1gWQH+tFaPnHQrC/5SHPcd7h6nLyLIjUBQrsFV8pabILrFd
cbhKzpaWnoTpnFJmBhgggerTdT1TlpGJQfEuLxqdpyO83KMmjA9UH/rFrYeA3hF6p9Wpg0F7gH3K
yMe2Tz377T5nUqODN1nKvr5xcEvtU2vEUdUDKndQggwLAeF4PYEo6bmG26AYdgu7ekYId8dOxybj
90U8wflZ39NCHKambw+aLJ5HZEEcFI/owQtscfbvpdn0GymytqTRyJf23HnnTW0dYmGYLt50l2sK
8IUhnquSM+vY9bQnPLkniXKaJIjrIjaO1OI7rxph9Sv8vkOHBjJPrT8O+QPcuAi1gFIXfjXrO4pc
3WcAgtaqp2Rsqu9GLvUp0ePHteH3wWxKppOQd1QQRcXOCpURzOgIi8SQYZeWRmBLcUALvfjDTFaq
YiYbpob5oPJR29M0QzA4/uk74h0o81BQKNwfnt4UZ6HxyFTg2bPC8nGC6fu0wK1aas/mFPV+3Ihi
n+qc0jBoPhuNgZyrNm67zOQY0a4qRGGTBYZGHyzLJ2+/dDwBcU0IZVf2982g3XJvV/siUUeS45mg
m/WbvjIFd73mlvCxadfaFD0bUyIcBvI7ofNegcuHklmU05DHU5nZVw+tc9QA0BN4xZCdoysxX4GK
13cto13iJNRfrt0+NhptGD3h7GjqKphiYJEHZVD+jAiqMDVnX8PQfjtlQaPI5OkmohBMRZaurDf0
vjzG9MvSdzCT3h1kGbuUOdARsxOD8Bp9/piu38PQ64fhFMWOczMUXgiQjIXBdVLfLvsO2s2jPRfL
eaBXE9Dqw+Aa33tMUn1OLOtxlPJn7PtfPY0BF+N5kJWzYKWZgwHwxGHB21qMsNzsYq7JYb3RkUef
UJ++avPwls/s9O1g7kdDe53M8ZvD4ncx2jPKp3xHbo7hC4hE7oQE3SWCKtViGslQIm1scGFt31F+
MyBcS/DXBNbkVj6eJDEr+gRAJzdH7YDWobYcUm2l7ewGQcfs711WT8sAl5zA3KXufm8/ymBXb7Jd
P4wqrjZBA21Tg7EyDLg5V49pPqXntpgIQJqR1a2N+a1SkkjIvXuKiIWhg+KGK/R8s3lMiKoKRTw8
VdrWNIWgwDOo8/9aHwP8tOJ3rE9fmo6O3gA67iNLSg2XXOqS/nDFqEvk3PNOjzZU6TIkaisG1kNe
o8rUMTaNt6XQS3RefXesYmQ+YwO2dMrQUSc9bW47ex695HG0bcSrimWythEV6N39aMwQtUoaTLpk
ApveMHpJ3klCu3Vwnzpi7G+supNMkcLIsS1fT8DaNTaBxGotnswa7kVhiLcu5cSgIbLqzW9naj86
rdxGypgGYhjwzBIaZrDxM2GpjIJySM3F4H4zX6O/ZIFZ3npT+L8bIho3mcNdvrTOJYHJ6xvm0IR+
lnMtPGu+tKUXhzBXCEsoMOcXQ6g680UnKDNY2eMCAgz9gh49n1mUGHr3R7QNmW8OnT5Zn+cF3YXn
MABA9LVjxb7mUPGOxnymCTzvutGgQza6B+U2sHUMzoSCa+lqLQ0arw5Vbz25GCuYuDTAF1ZOWpBt
9klGlDiIQqROSMbcMQmcxLspEhyNvclDOkda0GljQUsxywBtVS8G1t1jnsmrV6tD2k2tb4Ku5q77
oeuInNZthv0sHa4veQ+SU3sDp6fWkwnYHqREYG+HdelLP2/at5InPNBNzuH6ipeRhlGfSO8+s+s9
E/eIU8icX2dOZpzVVhxIjOTwSPD+wkIdbXmHvJEjfR5VFzdNXrT0tV+inOUuYV2e2q01S4a2ZqJF
Lppcu6kdRiGoxD7cIjEPtqcxT2toP8ejvJod8usOH+17HGk/taV/KWzTF8r3bteSfoOoDvQwh74g
jV/qNn0wC+tjW+PhHKm9U8faEWnWLrf629K2npiqjH5ruoglOybeaUuHI2LANudRHXodrsNJk+da
6AAHWudVmxgEEE+87DQlrnB1ha8gjKCC90kpD0YGa/h24Rj37DFkdiqCE31YSQfLjnVqjsFjINq/
VmCDArABaXuB+VD4ZOXFgJjJH81G+l+U2QPIkv6kquk2jyzWitmdObC+FeaGEVg6NKglPoJ12JYW
foixXo74NU7s7wtgcvWLWHF3p0bre9WbdzdukOTEGO6dUxkzKKlbRf7PcKwtRO1TYnxyS6Cmcx4M
u5vfqF6Y/3ooC4t4+cmY0NG285bnDKV7I800aFWvwj7RTzMHw9BKeN+FVj7R+A4hoNMVYNx3aHVG
kZUNkxLa2CXjBfwNvYTuitxp2k9aBIOUNjttEt6PuqE7W8bvej2hs86F3KmZrkLRhG4H8cUZZvYo
m8hMNDby9VQ8JXbHLbMWzOIG8VuM8h6hDWwiUYRmO1oHbHe/elr82greXLc6j76uE4OPKdG7dBku
n4M2ercIAbW4LO5V7T2k9vher6Y4jyUllt3TffaK8jx3EezsTSezaGXkK0/eXwD4mAF0IdgBwx/h
zPcksDlX3ZT10el7TOjQH9bKiqEVjBfeGO3k6gD04/aeViMSeBHaTiLDtH3Mqpy3wCiIYZ9TBmoF
UOSWDhJeIrmjv977SarvaNPAa6LUJljrs+lMmOWx/Spy+97EBJH105ZzUEdhleW/GFoAJdfafcdU
8RixG5T9eEpKy9iRbZoEsu3rc+56+ALb/M5E/3tO06Y+//2TaBL35DK83r5sajZREq65d/DTFztp
ZP3Wa6cb2CXj2WT4CbfmbBUuZ4mhTujXMvEN7TSdjuwkYS9rehNVSqUyCeeYVPTXDKEgdPBBNJo6
56sVnyksKGPLczTuzEH8qfoBYKNqAsD3W9ukBJjmWBN1YaHOktoGSMXShpVYf2sFaGx79T7ybgJe
oC8PWYp8uEhpBrsLAp/tnzS5Tmzv9oGc8mEnbKbVPbrds2E5L4Y+LXtrgHEARyYLMzMlToGfnZra
oQXVr0Qc5sjOkxhyrin6rU3DOWS7OF5Uz9BqsKBwIFn8qkurM30iRMk1C6mVZPq5cdCRp674Xkif
DqJ0oGSmtbKQXLDNGM9tPrW7YWrTU2+U9GcBZu1610qDKNJZSnM0mVmNMTxyPBL/DCYzBHFTPXhk
nQNa1FCy0RZCqfM1bwBcbxlslMYbFWPiPJdYDiNAYaF5iFjHLKqdwJRbkl6HFb2zoCQJHHa4iXeZ
zRG4QMOepMU34fLprjfsb93r7+yULIHC9IwwHscnzxjRedpLR0OQBRYh1UnMsCZIJa/cAUd60DNk
OnXGeiWchSeSNTEusmtmbuDTeCDPsP0WZvJIR+obAaJGodu+AQX2sWvq1KkzC+tIZii+wmXK3stT
D+YmHcqOiqSSe3yk4IuGH1txIJLaz8C9Fk42uslUQbJzPcJ14qwOMuAu6B2xN3l4GfB0oWcc3V3O
1J3URqbOSHYsYjEhL9T073XvZlGpginVIzGy8ODIyLyL5MgUmTvF73BwMif2diY64ymXj9NSETY5
z10AhabzC5ro9cK2Q5QJDxwP9LCWr9VkBx1st51bLzC/mDLqPUlX1lA8J7H87sRVJk7+9/ccHVwW
aytvU/jPwC8tdtuheNJc59VoVkoL6sGqE69I/Gu/MqdzPeU0z3rzyBz4NTJGbae5QiFES2/QIsWy
PuFboRuAhLBKYpaUEaGWpTMnV/x2TWuGbY2akcV02kmUhgc9QZ5vOMXecobfAwLjAIDTAUpPE65e
E4VxGXNMHNuLVgzKX/rlZjwWi5mFjtC/yWtGVBrV+WmlwqsL8RyjQ3k2aNQ2s+2btX5jW7bDUs5c
o+qmc0aKkZ82/Jq267z3BiESZvPDubXbT523z2bAWmjMaVhXRhqAE1BbhTcXj/3E7TimkqtvsFEO
2g6BC1xQWiOkZcVa2LhWi2l+vYlVd8IIwFVawN41Jc5N+woB4W0WE1Om1kKvJJmiDPQhPWSg4zbu
BHx5q2XclsbiiTNKo8awx7Bs+55Xt68ZB9VTXFxgDTrMXEj8oeRBLUTNBQRDcSMZtFvWTg5w/5x3
RM+keTXJ66i35bWGN1PPpAzk2bVz29+ojZ4cO63p7/5hQNZt4OM96/B9K4oPdPDMmVLro5FwMWJJ
BGVMOhMTOjyKOlOQfiytoHNzJKh2die8EW+muzWA3BIpSpsHMu25k1rPzzp6LFwkLAclVInVqlH4
xkddw5+bDlFH4SOOQ1JFh2ZeD53R3CUeXqfM7ZdjXEe3nLXco0YXLrDwbVTkH3qKU09WlFjomPZy
4wdmxKJj1PUvzOcdMtHeOWnzdSQPi32ssdk/uKZzzx4O9DofvNBUBhNQCnsW3BJE6YdjMr6Na+bt
0uYQbLrNT2eAtiTLgTQDYAo5yWK72oZYS0o2FPmii7ARUol2lY9wj+mBQs9XycdBGOVl8Ch1pYEc
b521KciT7ghzfr5PktxHVcRgfRkvLpq8XW9mGxsY72+Jc8rsCYhBZUULkVPC3WAn3r6hAXJqkFEN
rXfUthwdU2sOEwgXfykRonBOIr9ulsV+tihCxZT+jqeoOshRkmcxrC1dJ+XcdISqYWpn4G+3rbN3
1zw7aAapuY6H+MJpwVXYFtuaeDKYcHiti+xnXewDBftM/uS552LOGbSLEr9XjrifmqsmrK5b7pK8
9Pxukwq398Xk/aGiuxtMlgogv9IHSTSdpcjH/WBA6WN0vV+V+6KR2nPvCe0xIZGCGs3XMhvdK7mP
gQBecjTE/L45rlMSMwktJUsw5rp4HgnqbVu9W9K8yeIRbXNqnrSp+1Ds2y/0dcCY9vp6Z08TY9oe
TJPMAjSI7snSmle3mjHPKaB60zo/FTpmHF0rQp0SKsTrc+/m9XsUrcd6frNbqZ8cZk6UHBy0qU/Z
czwU+ShT9JodtK2OEe/87V+sH0ulP3rmGkxr/SfvMfmvYwHLVAdUk3L2wxW6MZtPpoSVKsd7gF93
OSnpvlbCDGL1s8LVja5FSRMR+1RdpPYRQdYRgybW0vyuVwnKvjI7joviMYhbRKs1/oIpW8sDdLdN
0Af2d2Ydr3vjl5W29b52Zejywj29vVM3OE9Y+2+Hma1Qd4kgWnWIvZGc/DFlH+IfoEfsc99Jk6uY
1qclkwckUQBJ9bcJNbI/UMT4ZO6FysoZXiuRXYmeo1RpGrq6s/YV2SgoNZtZPB2bR1qW/FSqvCRc
81CO6ntorOMwoAI1hXEvTDzIUcyG2yJ12lGOwbPs6HJ7yImHXPw0Kiaug+DodZJUGgvm1ZbKeT5g
WKaStCUiLeo2VDxRHNBmuA4zeIN2Xn88jY524s1YIse4ubXr5UaJtyVzo8AGZWC6t1mq8jCv6tlP
M/Nne8uG1GGNLThYwQfAM96nj7ZnnYSQGikFbO6pidIoLxCaI6tF2/sKkmXXqrUMoQoSFdWTtF4K
qElOqweHJW1RkBuLOHJgiYP4w55RtbXcon6BcHVJyKAvXO6kpuo97BfyxZBdu4u71TgTgfUGmRuw
RZvRycglAQxzdsnn4g6s0I8YoDTZagH7y3XL3YlH3nM5RBrT59o7B6NZ3P2A7FMio84LxN2YMz/J
TKiJmKRPZinX3SPig9wCBHnt1KYWSVChrjbtQIeAK85zSWPPe0xFkqEEXmg39gp6Udx09O0hVxmk
dfeIK41aW3FEk1QEu+drGicHRaeGAERb7kql5kPOFfUFCm8O0KzXo5e6YGbuAMCVN5Pj7V0PAygm
TpLk+eZBHYxibnYKleW+rIsqWE1EaApi+1bw//0QWcv/fLrQwERyfaLRAa24Xj+JWsM1kBhfvO3Z
XZ8a3SGdKd0X8vR2pkD3RP3IiZ8WYaE14UgOVWXw+MnZ+bS0iMCVPDoCDUQcIqGTb3w3lyMFkpt9
w4K4B0iIJ+4Qj4CROVuUnMrokNpQZtci/mupqXcjJwSayuLiDRNaAjtBkJJp9709XQ2n+qHFfOfk
JvLxSX60entTk/22m8qqCaIlgkvw2QkafHpEyK4cBsb86GHcXgvrcdmgluJRNdrbKGwPNYRGjKHd
XpeYKbYO1nGfz8PZRoqzWpkWjmyW/urGpxqhU1DgS+LevuksI3Aa0wwSC3oXs+Dfs2QQiuODROl1
+tSUcQ9hBPqQ/Dba5VfqrS+zFUd7mRXXzMW7lY5wsUbBUzfKbZeKUBNrhn2k5QVuhU1ARFkUqsS1
IRSh0xB0h9Z+OVVJk2CNxhCeohasdfApWgSmTzivq0MFBmpUuPkJ/AzRuEPaYQJRD1K3/vToKY9w
5V7Ih6c9LfLnwfus8iIFBYJQJ6fpzuTeDksOiWQBNK9wUSEqwSQLeKjOjiAnEa/MOAN5wed7Le1u
D9BQ28tvRyLFVBu3tDGfCf0jAcYlmqKT7jYtCBiyMx+rtOykd1T6dgJispvgorYJGmv6UbvJmulQ
aM1ekF0WV8PJk5yQSnghmQZVHksMCv7Ge5iRuYd9DE/QpL2eDCgP3dL0DqBOOKth5l5XzEdT9Rgl
jJ91xcgJG+uM1tPptg8EAS1OUImyoYBPbRzZKZk6rBe+JmGIt01+jluAvrREb5NOHa1N2pq09tkW
GAPqcTgKKMBHp4rf+h4H68B8bG+P01uzEXX1T3J7NR+Pmcte+5DU5L9bOZjxzQNfsKCXzccCJOzS
auQXAes6d+NkHd2U0PO5qHwDzSRlUnWTjSIPK3rFE3nnmPA3Vdhjp03DCdPFlYgb0hmdDo2A7OML
mzo8Y7OCMj4azq5dbOdMZC4Chmw4N2vxkINRP5S6fVnceOSZ1WHxlSRV6bgolRAHZS9MF3EWpUQK
MmzbtbNKzwnx6akbPZuZsg7TuOHslyU+xBXWm0JzHL+tp+aQ1QmMH7ppAlfXKbesR9PqsFY1HMiH
GS1yOk7b8XB+Zz9+ySLjoRQIHlfwuyhzqH9TXJxmc8UWYoXXWDifNfkpe7lo95X5YWllcVLES+BY
2vQMCV1lYb20FQ0ar3DTQKJs8iHOsNRSgGxPOMZAGCyuwGxuYMqYsSQFSWGj6d4EF4P9A2qXqGsJ
TFKHCWxNJhECfgQFcZeKCe5M/KWjaZoykjZjNb2VM88FqZUhM0DNN6cGtk4zncy+eUMb9YcMeiC3
0ZMRTZHfzwScRZ0WEGrQBJ5pxpt7zruJEph44gGtMrYiifFXn2mq6UNDZoq5lGEaduVy6LFCIu6s
op1O/cUMPT1MQts5nSKei2xO+ECsDKTVayHZm7zP2Cgr0zhlLg2CeDaPVtyzcy/TzdDYt4L3j1Ei
4dV1TSVEnjnzMU/x385M+qwlPecVXqVyzu66IuZE1scoSUC2zbaFaH7NA2bEJgwHmjBFJfCos8aU
GaLBSgrfijaplku5qVdFvLfm72XziE7RNgNnJpnWBHiLBuWMFic/joRygTcqwCfb+nlKrhBLTkXc
kOUbUJVUGwNkbz/m0lLHFJJNpeHVHvLlZVzE+wJtD7KozZ7ovfemGuABqOIiZXHTR3N5gemDtwKR
orEw4uyxT+2wB8Jwz49FnffHevRuMLSQccLj4sOiCnQry/HzQGk1mgMlRomXrLQpNXEYZNV4tYiP
2632IWPASN1JbVV4qLtmcowTfKYjHFe/mlZouJ73SU+S+x3Pt5rdNwSgxCmCbgHsfE2ba4+OOZhS
O+hJhw0Xdi6NsGBkprRuLJZOJcYPQF2P2SLCqq5uI4NjAn2o2xxme0SCfbJRdnFCM7TIbozcvunE
Uh2lMUPcZAwxWHiDepHcAGsSBGWZ/W6sDtDHOcpVQYmM92hWMfnFVp/xnFOfakzQNXB5aZ+00M+T
mOXY2ELlzZ3Wo02Xq05nOEPLJZZbFTEonN3WCKscm/1kXB0UbWEn7K+ubduDSRRREg3nwXjCIY+x
ZI3OncEpJk9RZGleei1VEXp5AvLcTU7p4D4uQ8+zmyb3CyZCVtUKGwUPg5xhfRQWG29BBFNGt2M7
i7ERRs0rJzfTd7usCh3vdmFuuZti/koOytiPWs3tBxqrAG9MhID9PRm/BaY7FrUd/mPoViAJQXwR
9o1sBAfDOIdM3hAGDMMc1HT3GdYRGrRNF5exvZoJcByvdu/1Ek5Lh08XbT0uSrI7gtRIH+Akf+Re
AXjLNvHCRBfdIZ0jWoZNFt2geve6cMo5GNYki4yomY80y18ag8xWsDvLaQIpUd6R6/Vj0aqkjYAQ
P0uqp76haTU0q/KzCvo5N1uo6eW7vT4BTu4Ymv9es+Sj2G5WGKoNHRJ6F2XOdDiWD63rkElYbxgF
GUwicU5LhC3dxqtkd7SLnCTi7IAeJNEzXOKwlAK1JJ+WADrRmqtHdOYhWSFxLYN7hRn0kzXqtdfk
kSjRheyPmRlEfEAyilWgx42cyILZtfuaLzQsYtIEkF5sPuk+b4MoNl5yZzoB4aouUf0MV1ld5Fo9
dL2B54AQKRjDd8JFgRuhAQrEFr+oxkemx6+RA9KxzRZO2OAu8lYCySlNvB+cHbZH6rksW9DAbfxG
CTXfdBg/ZwtW0Zx9i3ZGPVmx4kRLad6RKbCPDia7ClWh7u3B7r6auZ0fPF1R1DcLW0Y2jF8cIVQA
VWlB6A9wykCbziJbmky6cz3rGP/Wx25Ngy5ypF8CfwyBRE47xDcHvCGMd7yCQRiqXPg9y36ci/ao
dXixPOxJQtfiI83JFPlC9NBXYIOFbdHwPBm92nKOt61XZUFi91+O5hI0kl47FF9HI+2A/TFqpG1y
mYAfn7Ittmtd7iZjerSz4ryWFceZQdcPMtWPVlrcuiSlp7mmHQUVIec8uwxsnIlLi8dQtV1xjLUG
6DnYetWv3g4obQN8Bn83S0CCNN9rL4hJSbKbQBd11mGkQNzBWzmDRyGe1YnoQpg7AQisiUjYGXCH
wN5UKIWYqFQeeXAKIaTdYupc4Z5zntb8au2sPYdbn0SFBlvJ7wbuUVB0KbY4Wf/xREoeo8MTNor4
lFh0PiHSEpjVMZBxcZr44ovZ5HOka5stggGjI4mP7vjBxBqdOhWRi4hhmWFpevQgXdXo1gHFBi63
7X+/ip5Pyw4bAp3Rkuo+rqzVT+wZ/4jOdY/vKqgiJ06eqN2xvWLX39LRDApP0nNXafCwMn5Cbm0R
QG5EysCXYmO9TuVpHNentKENr+zoy5N4lgY1IC5D0dolAKplDwtIjoz4K8PtQWiA0nZM4lCQzsN5
KKgJPJg2mEkidsMYHbo+2BdgWZuk9heDA/3o2OwCTrrCTi9v6LKid9Onu9Zz74YMPo9BKvTkTPW9
WFbudPpYYM92Jav32oAtiUzqFvbp0IThGGlLEybrHUAKX22RSRg/31wmrnxGDrsOUbbxtMPcWBaG
x+SWJiT9LgU1r2mo30AXMOqjuKumCJpDSuZYbTG3+eH3IIRXw1CYe1Hiz58xJGvadBStsniQ9EKq
qhoPRJnRXtdwpPdGg4+qRkduqgaP02pzeGUa0eqQedZ5vpJZea+hGqnICl2W6FfWdeT+lJoW2MXy
UBLMqBjf42vtePiKaD9B0Dlnaf9iF+0zIz6A/zkdGba+yDfS/A3ibtHQUElILqGnb1DFKpdSL//h
CMU9oADieygnd22MlmImXARfKps8WanxbpHQLKiEm4mxj37UN1smDH5xnHNm2a1WH/p+weduwkBi
aH0YOza1SUfigj9z9RcyCEM4FZxw+wKFlzkxIlEAy3x9FMfUJUYMIMIthmr6gynnyda6lKtuXdyy
uFNx+1/Uncdy7Eiapd9l9iiDQ2MbWisyqDYwSmjp0E/fH5hVfavTpm1mbGYzi2QygsEgbxABuP/n
nO+o07FQ7+OUEi8I2jsN7A+/mJmyGDWq9cjkDzSpsc10lvU56CkhcQjVnFlVlTOxoZJPHIHVicY2
dqbL+jUK2rcijJATmB9yPDE6CVT8t2ZNbs5gej1F/+PAnP4BLMgrHXS1Jr19xRElA++iuZAwXPc7
k64Lw0P9ZNO2z9TxIG1BCRIrSr/ydo5r8W2+0rOTlmeKKsqFb9DH0FFQswSCCM2vfFJTRlFA8zrO
rfVbV2lfubhwssRU1yxi55M47H4kgWjKPNsUGPQ1GxtjTkd7pmGCUHryyq4WL0pjwEwCoZM+ZPwx
5bYr2es3rf6C7exHeBlbxIFBrw7SV5GIHLEHB7gmXVYkxNYk1mTMNSOpikUPXwBHAJ0JJZII7eqg
4kAAreJR11mH44nCGDormvTNduJo65kjnkLiDfRZdcU+Zxw6cMQHuIB4+Sg/KF3BRQU9QCQT09Q/
FXotpzbEn2gqvg6qIZmVkobPsPKhVHM5cLvHQHbY8Ka+2DJpX/Eton3SxkDpzFqHkUS8UM4ZAuHc
nIoaNcZBMcnklaUxChvFXanfQhvugjriHMgs8tT9OCwVrf9oU3sJxDxituaTW/9RQht+MvN6BIpZ
kBuMo4MCdUfZx/it5qnv6EfNnHZVmQE6n6uXkXA1NYuMfHR1E9TUoubyAqo54g9jynmdpQ/dILal
u3J1tkOlWe16P69YH3b//ExOn/25+echfx73t4f8fuF/43F/+7bfn/F7n5J7WBj/r5/m9wn+eq7/
9kf9+Uf8+XFTZB0J+n/9WvxPf+O//ag/T2NmCyMZnC1xR2aQSt4iW5sGAnPo6NnOT1ArMVIZgvZv
01qN09dVkWY7I0umqfp0W+uwK+1/721rZkbUX/AAZvEDRL/pAX899u/3EqHDWzs9lEorlTrH/7z9
11OZbVK9/LmzIJ4MLCbZ/krrnYlF4Pezylf4kb+f/v12BP9g/EuK/zWVMubl9u+nCoamf37X7+3B
mkSCvz/B7+1ikvL/PP/vw39vapHzr6f/6+n+fOmvp/tz+/fxvzf//OJ/7vvz5NmoNkvH76j6CIsd
cDiqpbzcyndRapvZxi/4VFglpuLfe2tYmf+8/W9f+r0XLTlKZkknd72ovLWl1LSHWvortuUXn/YM
7L42ZcVMjWqYi8Ew8meYPtRGDNRw+sw1nR0wERRzJ2Zv4bZE4nNiTCn1Vr7VEXwujIPiOe95x7oq
bob+2LNNrKDBRcUPniUugwgGnGJJCg8Z4/TcQ5hu8RUolvwaRp0J98QnLtOmnlSibOETZl9mSfY1
NuMD7sQ9HiMgehVaO9LIMOuCvIMxRdaUINcHQSd1NtUV+45GWii5+lBe+XF4PnQNCQ/eWVg0BJXY
tS+y2F8aNuiCUJL8S7wTiWKB+X/mBDQ7lKVB74NGGaD9BslhkdC1ea6S5I0feHH7dlgptU4RA5aP
OIhWAFvUO6MhyD8RrC510UxjeXWQrAjLOJtETapLQdXPBk87B/i5e1OYq6r3b5i5dAS38DWicWGR
Zx21k7lsFwU12KN3z4zYQhrrcIQMITlfSW7WMI/qiN2wHyPaWDx08Fz26lwXw3dqUnESx4SPLJ1B
SOQrjx3tHW0q61fPqVlppKxb/c6+B9OyNpt3FQvhWg9Zgvdfsq78PXbHYFOKcVk23nYgYkQWOP3B
YjxVynUEvFlF0vhxDAYSQJio6Vv2PMYeHkgROXagpY54qAkNsMHaQa8CaE/odVY2mOaLgUyvmaMz
Y3DPXlOXQpVK6FMLE15suycQVTUd7aOxNnMdJV9ZGChwpShLtJZXaL7pa1DezcoTD0gV/JcQeo5h
PyB4zhhlfcSNhlnaDPUFHv4RndPQP4Y+8JZ6N23cKNAJDPvktvqHUCYSWSboIdMSXLqlYS+8NPff
PNlycBMBtxSTi26KZ1ZXjZc6Jfbr2eGRMfSdkrpZ4Y6gCI3oOLQahAaZcpHesWsQe2EWL6FRzYl+
g9+Ph4tW21hiitGgtDGLt4FCOS0+M7sgZagFXnrwg4QiJlT1ABEYhw4DhI6ddWcxT4Z69hAL0S9d
PcdUliHX9+7kekpvpqH80KXTLRRgH3MWE9Q7+tp1SLwL9duywsDA/usjEwypQVH3swrQcwrT7qJS
TFNFzDFbtcOcToKxZjrPyi/tL5gGwDo92WECW1Gy3Ih6qRCkmSCN9QqTYWWRDC2bnz6rDomSXV09
SBZx1N6N6lmPw2jhsipXE5mvjAS5ODW2al7hdMKAN6E1JmeQIReRQh2yX71nJGPn1AlRU4cuMkeV
R8P36o2TQsKh9AVwkdiTuc5msR4+4pdgYq8zCPdk/FHQB2qneLsmckdcmi8KhQhIpJpgFpATOMjF
jWNan9NhFNXmRq1BhI2GtVOrApO6xl9a6QkCZ2LRt7zRJBgBk++EfpkRPsbd5dxDhyoG85gJlyWd
aLGftOF3h/YD35x9+Ji6mElILZY9W7sazUuIlN+5t1GI21Q9sbWgtJ4L2p4Q2UZOfHw/ArXW2wYl
LEYAmjYm9Tr+3pT8aWkvs8eD11AMkY+EgwzLwuE3ffr7oWLsDBDh3+7+/aaac2Iei/aQiMl3/Nd9
0zdRrbnBku/tyrTKqX01GtCaZbf9fYTFZk6yvD8MBXEhDT6D1ysvwH3wv2jNXqo6wf0YGqxoDu2Y
Xh3Izxup6UdfGlsmNpwp/UBdwOMdvczFBwesMqFj3Cb4B5kkJBV4iltnr2fEkcacESUTQxRmNwZ4
oWn8NGubFjTiksJ5w7NzxX4drpXJI6kHlb5PUhCseokpQhC1bZyEnIq7axl2L4swvmidkcxzNsMs
qqHxBLRjRMFDMaj8YTWb8etUGqSzTsdhadkcV33Pyrjzd7EfvoEt86a8+2djwbz3wfSxmcXPxBsc
hJOO48rHtCVWqsBpojFKVmwIEQP6AtsLvgCWbhZT0cUAoV96QlyoT+gBnBjXEj/uAr4D3kdwzrxr
tqVlfZvKuFEt6g3HcuyQNKqXUkvx3Vk17dhug43OxH7osld5Iv+tLfw4PfIavDWt/cjvs/J181sT
0YNrZ0ezNbplE4IxGsaXdEg2ZcQvKAx34RbJ2Ry19zo0ueQMOTycwF4O7niEGKTv2ubRKaGwWVCN
rKHFb0Xv/ZDXd1WmGCCwHQedWAoDUy/tmXo1KkTgj27DbMOsNMYBCvTSkKEg6/1apuSnAvdkM+mf
JErCQPqtK1u5VA3wgk7Di2gEydVD9ZtD8fYXdmNpJMLpWPCGfk1zpzJr9ByMpcOAJGyBNeMRZufh
6qD24h9rN+oYeHJdKUlH4e+s2aTUOm0RSuDdSh9/Tm+lh9Z8rGznw/VYpiZmsLWZjgwGhn9V51eh
egK3sH8QTbPlnfPT5dBtmi7+VDWxmqCAtSo/c6vxIec3T1FaXY1MPTiJ944rFG5VgUtO9ZwDG6M5
W2YsiNHUUNZGzPeqdtv6+bWmFWZZutoT1ql8YXnpy2BxiGgsFZfV8ChovlZteYSN/5izLmis4+AF
bzgYdhUpwFlgGyR5WmCkGDDf6jTd92ESctgKb29V/amuLZfGCvu5CxN2jaZ0WCNNUym6HcL6nZLc
uz5Q1aabP1kavSNa6uukrvaD5I8bCWtv2UBfqxcrYUCvqBBjINKmY/MEbLDdtSNX/0yVX7WySSyN
1ZjLUrirIcG3AQ6HkAJmV8tyTOVrO4an2DpvQ/yQMEmZ6S1d1RmU5s4ptrYATckk0KAXxz46Pce0
YFyxHBmPLLwsM+ZGEX33JagtYfjQeANCacRu8KBF1C8FbJIBALH2aozFGBLT8spnTle0vbdOu8BB
N/cC5z4ETrdqGuNBMcRBCW74acGVwAFBHcO6XkRbJBHscoHTs+VngjVoDhuWtJyyHacGIsiqbYyj
kRiE8MwdIE7s/s5QrafElm6Q3M6sbdwpI92JXL3y/Ifo/KyBjbsqmqs6UOijSFYVcDlbKocX5Kxj
zin4bnXqbdPOvrFzgE8njtIfAqLn2ZJ/JHQEaAxzy3F+GkHExePPnoURvVC5v1CCFna5eyhy5u55
5DGrThF/eouaL1C8FwX+YJZArRWKT7RamZZIJqaiSoXqJM1uN4yf46jTHtflYD/ARTZBTveXgA8S
hMVC0tsVstZGalxGNEDMlKy5qRpdHQNXlpY8g4OFMagEr4ahca61jEXqPhuK921SZM67s3iidw7J
uCl+9Lg6puOESmbxORbECNOembS0b/Q3IL3oYu2SIlha8seHJKSiu6BGtO0i6sURIyP8ELtYB6j/
rO7bWWPD/KrZR+hheDBqGu1zO/uUrb/kJY+XJEtOg1k0y6qjY3PYxX2KhZrZPwUJkoIWjdyu6ZOW
lMIpl1GVH1zDXTfUy6KOHQKL5bRvhDAvHc4Chn/spYqton43uNzDkKzXyMus/QElgT8td62OFgsd
cs1JA/igZECfBdlZ0bE7F14P1T69cvUuMA+W30iw7G2Jo2WYOCyWb6y5w0Uny5+2IWnjmhMYlFVB
AwRqDkgCBLmH0VsSlodLhiUo7x/HqUpUy4vnbsQkMzRP0jdeOZ2687bilOPHe4Fdjqmr5/AWoroO
HCR92cUT//xTEYHu6YfgyyFtMxF0VhkJOWUCqSu58tMkTnGu9GCTqsZlbLVPG6GCuvnPUNPexhZn
EnIyJwhazb3ap6k0wT6JJrgTZWWvU7NQ1pktb/movINwRGSceAWcXrmEg9jmlU1D6+oXkM5GHxGX
MMcybPBHhla8CA1c7pn3XXU9JXMlEpJaC4Fo+F505H0Vu2d056UMejKXPVJ24M+QrP7H1NL0/7qo
6hh+Vuycf+q/N1X9l3Kr/4/qrIRGw9N/X2e1rd7Lfy+z+n34X2VWhvMPS7jANXUAD6aKb/9fZVa6
8w+AL7ruOKolTE03jP8ss9Ltf+i2o2IYFEjwqq1SpvXPLivN/QcPtyxHd03XtVTX+D+pstJtnVqs
4k+VFbddwzQdhzCzLVShT7VZ/6XKilFwp3tMBvKatITheZdW9itltEGXOQ2KUYXYRvoYP5NnKP2x
kva16+tiiV00Ji0PR40Txd7m/HhuPTjjqh7pW9/UzAsUjnWSmOgRGv6ojnHI3CaStrVruGwDIucN
ABDhtTI0vvAusGBOvo1YDjgz2ntVY6fCp4bEbHrGdhya/gzUFDfudKWqh/ycpMNp9PzmhazOsmlB
ckphBSd/PIe6EDvfU3HPOlOLHXPkIneivVbjcgOInp7ssF2LUHe3etyg+4ATv5qSxXXpUSeoNgaD
YMCAdwDT74rtRl905R1J2Jts1bw9gExrrTp0WHgqPclcE/wbHWHGsqkRdWNXxkeZD3fid+3Ozqxq
WZWV/o4RLwb596aMMlskSXa3/Kii1MhMriQUHkQfa5OoBGGk9au55rQp+We+aFVfIhAslKrG2GnU
TWwwcPBeZwqe2KX1mrepj7kOkuvUNEX7mIFawKnZTit9W8jMOqQBKpCF/aBTdLF0ExqHs8o25wUN
oSdatwvIOHBQGJ/0lV9eghFHPyAzRPFM4Jnym5uf17gzcOXv/nyIAq3etSKud2kFFCkMIPgjMlcb
S7ElyAxy+4GMsSOrJTfLUdICQE96lDTbOHLaqwIIYa76rct8vBM7J4u/tHDsrqPhEMlHutpqYdlf
f+9DgP1RgrLeCV3VT7RMLt1B9Nc+Lx/yQAHC1mBhN3maG4Uh1ipxowR2cOyuewg6S6Q3BEVkypOv
hg/Cl9mSVrsRHiOs9sRlZM4Bt1F6WS7dtGaTmA4UNHejA9kykrzKKVLa9EGL0Woyi4VGGLF77v2w
fiwdy7up/aeD9v/YgxIYLXt4AFi3Cjpdu1JYV90dTzm5g7RQ48mA0tLsA8LD69LpyFFDFkEi623n
OES2vRtiwlhp0e0d3//nB0/6vF8GulTDpFsLQA7H1g7GrdRK7WQiBWXFc2XU2oElAyXBFGkuItk0
+4E5B6cRZc1CQCzSpocW4fXDNql4ycZCQwJC61rB+t851AZBIdPDY2B7EOBtrjxlF0jebWG1xter
LkRaLfW2T8++tqd1E/4yOIWNX47KupKEtoEOFRqZYqUdgIcXJXnbOllbtNbMKoJ+aNzPpttiXUJ1
wbVkYYrG8hn1FNUauVw1Eday3DZwaSjRvq1wCGaBu4jcMTh4aa3vq66Codx18YNfDjtFqp+tFXm3
WPLNThMBPauGnIUfenDmQGrvE/fqewP5fl9DeINfIJjuE4QhypJQru7w8rCmFQ8BdFcH1R52ZUHB
TRrtQ8v5tJLPVo36Q2fV1WGyR1EyjTxaTrodJApk2Sql3/IceJV7EUnAgFdzNk5OJ0bXMz8R+pda
Gc4sjbJFr1fpw2C0vJL5FHagHTQM0ZIbVjWzZERnKX4/rXonV+dNDVaMHEGy+LcvhTkKze9t3y2m
tF9BU8y/7vq9P55u/t7315MNjQmooLGirTWFDX8/CCdnzDWWcgZtq9hVrKV2PiTfvz7DhM5AW2rG
k4DuvCQiWaBF8rjWLkgFuOO15QCes0osd0wgy10+5QqDIUSe+3P798uaBaSWdBQP+v3K7weSW+ZS
VdyXMW2ZePrG8s/Xfh/ajK96m7dzdxiHdcuk8gEjCz4jdi4zP0n8RxxM7gN2kKRQac/W/Hnf9v6j
I7lmmDoVTLy0/iOtgMV6UP1m8XsTaCAlQeaRDNExvVFZaj+EGG8e4SnTpmME599bo+JCVtbWeZ7y
VyrAYihqTc9JEWzNHH1OLzrxIf1il9SRvh9MICgxFU1z4Sg3X0nSVQWVbAa/epMGRUXZuHcm989e
qRmdE7OxM63Wj0YTQTs0S3VZtgVDaR0AySCf1GKwN+xuv2XH1gLG8gAslQWzSEoYNvXO7N1oBu1m
xvzRAxvmAMTs8/ze21fLQr0b2m0R42gA5Yc1LKKzNA/uWOQe00i5dySHG+kmC1sql6oazxMFy2ma
ZVakR6wHU1YUfmq7iZX4xatSGjVsdqZh5h4zDckclonpqKeh6HmQn3zrdXkTmJA6xYQgzeBDi/2E
eP5TrANzFnn5wRv8HlvqOhXWozkYp3p08C8H8NjISMJm2Gf5cHVMA6duRGdZWELVaW9hT3yhuSk5
1HS4L65KlMjCy+GY6ksfiSNGvtIOz40qT2Mz55r8YqnAVrNUPbMxv4rWxr3L3Doo15CMdrKvN4qd
rUrH3icOQS7KwrDatd/WtGDJycG1zH57oXzpEWWTmPUvqmrsAefW9SMNQ0sb2b6JzDfRhv5Mq8Lv
mn88wnjNnpoI1YOls09LjCVZjwUzDKLh5jVplQ3svgs0wVsCtM/LP2SoPE5Po7vODwSge4EViE2L
voxClPdKeD6FVsXZNYpDS8DKawl4CathD74z0nYDHXxTR/QKVOIxUdJ14pS70e04E/TLfh9h7hoN
/i7UCMxsJXmGsHZtW4WdAWUzZbjp1e6W9/nVj3dZ1L972shFOW8vqfE4jpyLG2V4tEb90y+LR/r+
SH3jNOwgvvvtE31RT56hnbrU+kmsjiXNTTq0oKvdLrQtpokd2TreZR1gWuuLWHqg9su2yx8QIih7
qRKsBqZKN2B1DkN/p0aRJKnjfCCevo76cLN5VA3IeCyGR4bI57YPjkBWzuDJPTPeO+Z4GXVxCQcV
T4Hy0YXyYhGACzuQHP2b19k7m5TfyitJf0n/ZvsmEzNalzBhbUBDv0Rc+KJGbNRGpQodH3vINnGm
DwyRXAKA1Ida9EbNIfEytVD6FyQUzisg5UQCIY7o8cwiIYs97DXjFSRa8BwCV1ZaeMA9RtM+BAWg
a8nR1N3zAA21LTdNysQAJixRsLsceGt5VbKF5PdtMQAXcfoD++RFY4Q6d6e9aw8utsP6j9w/8730
lTDKc+xvDP3kKQB2fKh0WO4xfkQ2Fq0Ju5hl5b3r5AY4+RuNsz4t3H1Ky5t1Acf7lHbWE/NjB8WA
VQhtco5j05VgnJERA7riiWVmVjgvlOJalZjQ8KxRoxnu4Flk895m7+iOgAiKYYKRgqmloZOwH/OR
vhZQayT+VgZr3YMmi3MDJsZRg09GC99WFL4O/o5anbumZIyTmGsUaniLVZcjickXgKltWPFPheVD
1iAJXyk4g/cyJId0CoaQru4wxBELChZmXt7HWHvRIu21tan+9N2fvIUIrKBstFH50Zkc8ZQoLg0P
S6M76TyqguPVjt9yYdgoZi7Q/vQmaixmORT9iKLN3rSIIEp0SEYRS8Oin4kPM99NP508XpEF20cq
b3RW1fPUcm9pIHoG64mBzzI+0klz00qfCF4FLolU+yweCA9x2IlZED8KEnrSldSq1k7DFp6kMAM8
BLngPlBjZNWcOhNlsmcgmQ4JrMQ8I68tIRhbfGsZNkQL/WGVp/KzVEljKCRtDbBYnkYMtWFjNi0H
Djg8lq2pdQt2RQ/VM+01/GVovsgSC2PkQLkHM2iuI6i4nqZPC/evyPWOZBnVWYypZ144rUVAI9iH
LDvD2PgOAwZoI2TgUYmXUQSEhJCdn72qlfuihrwCQ+42Cx8uiIcBKwmbi9lygJCuZRslce86FNRM
gi/PBXjjXsRgHO0E4IjLBYLacTIFOTYo8V63LfVHmnbWFUIsU09y3RWfjT58j2DS+sw5jWFwJ7XY
0I4X34baX6fsEapKfBOyv/UDJhxi5uDI8yW9LcgEzaNRW6/62N/HsQOX78JjxWo35v4Phb/YlJvy
BEn6u1BgPOL9f8zLgrJU9d1P0EzUEPRDuA3b6IXU+r0bte820m610iycEAImOuHzIMy7hbs5Dcwb
JCBMamXxyZSpWldZtCdntPbq8uTG5mdVRd+Wal3KF3LmG6dXN3rAWtOpkrNnGYcu7eH/NOuqDl8w
fhO2AdJqVd50op8FWkQdG/QCDgGHwBLv7HHDpf8JPXrj2yzU7W/0kjfHK8kzhC9qU4Oz4c3iGjiQ
AsHLYJ/sAb93oN5DxAyHYkoFTpA1Os9xFH11ZXAj8PRFsXNn3FxRbguoQdQjFMiKVUHnDp0SmgZ7
yUOvrek5lrXc6lUGWpaB05iQiCtvyUg7IgaEL6R2okM9pelI6q6tvseABTBdAjdNvp2k8mdeJD9n
tsqVrbGta9PImxZlH4oaYEilLnYWZuE3b0Q4YtLmPTgM1gl71jE3u7fEMwnDjWBWS/OnLOoL7bHb
sXIXhHUeRFF/Yx0G4m8WH358zdgjs5vg3cbO917o1OYE0bvDr5QM2idI/Ktfv/MDT8z4j11HW5vm
bovC//Ts4jGLAXWJqX6F4SXGP6bsXFmUX4wzbdMkSJ7lNGcApDOjyYpCnCh+YT/V6sYPpQBPmM2W
WqDtx07JZ9NLrVETFUf1tU6CzeAwvm2CR1KzR0S1g+EZy1J1tlppHu3pcC6ZVZBM9fUTwu6qiuWG
a2OfbvupwEMxDqaQZz3QDlXbXqzhPva0f01PqNNdCRPBvBvizTDKtWlHl4gCGSKoG40N6pBLBr2b
tOEKEPTEgoYeZ2JX4o7Ld60BPxa8lE1Pa4Zo57dH232slW5FLvOSqi+u6H/oXfrI1eo40HqWc6nB
uuycnCkGYqVrnfOHP4bfTH5eucb5nAbRFAinHzKrOKpWsZE1+VY9BqoXuG40Lx3lFf/wyqRFRhuN
s92K78zzubRaJEcDCFXENCFc+eUeCMbGHoPnuk8v8H2R8YbhmifJXEncAmSyeq2r6jET1TlzO+Ak
NpQZLOo3c+xfKgleuUnrG9nKsHWuCXXBicNWcxDflY8CHTkqAo9F1VbteLOCGAahHCz3kQelq07u
uRQ8o3ptddKKVLu+cn0peMiyq1sqgIS+bhxCKkXuw8Qtym2tkDQOW67w4w18yr2tjEcv/90HMq3F
STfWB4rRCdFqof8shwoTYODjt406qgcqUopl+oUZe7AnB0dAi2oZr1hVB4uI696abCUHHI7SWamQ
pYD1eNRyr1gNZvMsAu0FiRvQ1br31Pag6csBE+oqi5lAw1pZ+nrEn5ux+oaum6NqRC/MJquXqtMQ
kfu3SEv0FYX0B9ufQCeD/MCKBGEK+wCtgrQBBftBdREmlPHMFGBu1uJk0GyLcdM6tzZr79JmXdKi
Bi6QB5HisvRCwiA6gmIBEWo2TyUe8ie3zQ5WYt2bOBVvmITmUrHKwzRAiZt+DocBq6OFFQWwByal
CIlrrBguCJ3rJAPQU0pZ+UItMCLlYLbpicbo6NODMKNLjbwEl8dbm9TE4srgPY8/mTdOnVy9ubGA
mpt6pzwVVjJ3poa4NqiqZdJD8HWUNyjFGQNMHEZ8jV1VBhTeEOu0V5xNFMbjHLe6LdcevpI9w4tH
LsWxp61ESYNe70HZSpJLPRDNjpiZKT6oIE4v6XJsSXEHbT8hfoZVkulXao/qOBfroquwetJ2reHa
Lq/W4BHmljQu6tM/1WS933mVnLUGcDXheTM3TuKNWpXnxCMwWtv5myisdBY2FdbXHJ5hH2IMnXpz
nVLxF2Ubv+MAmSfGl5AMtUJTr7aSoAAtHWAdLfh0ilyG0qB0tPW6pTXwYoYwCm1jhAfat8UiZ9/U
mSyDNKk/4l6Dkq0Y6ib1bRAAvbkzzSdis4ADXXMZmv4NVaMi+eAcaLOKLkMEnRIjF761aCh2Rok2
zr4S//04U81GbuVLkjCcHRvlu6WnldEZa0VPnOqsiNmb9Qe001stbISZhIJCbXo7JLghZc2EgAi9
AZPHpwikiS9SFj99Se7BthxcZ6k8aRksRVW4nwyRGDRF8iuOUFcjdgQJgAlsZtFbSQcgciobTd8g
fRp3yVGBbApJD/uvCZiWzeIwjWBupAPgSFqev7ZE+F2I9Mcgf7ho0p1bwb8d3jXyhSslklBFmvCZ
uBSQD0l3cJ+OECsrbVdWTKnICpMZCGlzS1DguyjMD46ooDgAgyoZjc+jjobnJCPs0gQte8o8xot8
wahjH5hqcOIqSFt5ELOKOJNnIEATopcjze1eOjgW8xRLPUF2skbplw8ShTr64gfT4tZQAy5lA6Vo
Xd7f6mbk0EtPOtfdo9Z43wR8qJutqM0W5hbSrcRp1H5hxHlVAQQB5K845cj8OuAvXtlFeUk9ql7c
5hLyqu4g0jfLxhavTsG++HnUHMAQmowJvNHLwvFpEnEBTl5fzLD1VzW0mjnOHRvkj/duaKxZ6nAk
t6OTnuxrnB/SrgDmdve4z9d0psbPuTbsLacldgfqj/WWSxGwPUwJG7rRys/SD2mFp+h3R7EChQuO
XFkQNDGtjQvaTICbNHgaB/1Yjuvaz25RMnzHiMyqoDu4B78gNAkJySPCFNpTfCMeZ4HCoNp003eR
wTnF6DOuTIuzQyziadTSbV3fzIgSuRZ+jOyaDS7zbqB4Nd3bLKVdlbx1F7xaDFpxyEyNdjACZrWt
lkvh6D9NgdArekCHBhwrStz5tVsrhVWOr14ou4wKmqFPT/wfeT9dlBLznci090rCEWt6qlY7FtVu
yh6hcxNIIhN7SI7aGQrbc43HYhaP47RPPTfxLkGWhUc1BzrFFtAHjxorza2yqyvmx3CExiU0LlpK
3H/rBYx9t9vkenek/Q2DzQuEqngWt3TisYUAXHZxC+fmtMOTJPyCiy7yJtdQ/lynHvU0fWMulLJ+
SbsUXcfA6ER3JDIum3Rbq6hJnrLGjpOu3F6dWCagnJ3m3tdVthaSZV4e1lerEWJRqB0+sVA9jJHG
2WRhs1TmlMzySnU49/Y4IRuEVdX5kdmNfeUxa8c1wu42c40jV4lNQtdMCh6LprBAsxeq2+51U2yd
qH3oI/uMh2jt18VWM+q7bg35rHbWTcWJoPbcnyFRGIaayatUjzAYhO28KZn3g1Dy2SlYmzj/7ce2
Phpxd4m7Y5Xrt9H71eNPYePSEselw54gcYR6Xf3oSWedFNXZpTqDfFN6Y30EUXUWpdaxL8uNa4t9
qZhP9ODsG9ZfGELZGJPJMT+UhCqsMbFPtbRghHkbemOPgcs+Di1BQ4ewAnUaNc7K0tk0un5mYX+Y
fjXb1PEZFVsz1i9GUpwEyYayMK/MNsk/qcB6Ok4h2JYaCrxmXtIbsyZJ32gIgGZ8ZY6BkCE3VmA8
ozMzSBU5aOtyPzTyUhrtXGbDSuryzsKaFcUyULpja5gUYcnP0XHXWn8tmetJ1O7OQTyZXoVRKR+d
Ib/oGBEIlm3BGLt28Tr19dgIBvCo0aOmYoiObY8wMDCkEat4kkv0sQEGGnQYB8maOTpXWOvSWfHb
YHLVdtpLZHCObe1nRkMrUGtHLLUnomyQM79Gv70ZOtdT8DUIZufpx0klOUCAuxRRv+LsBBrllnnl
jcYZhhH8gzw64vFSGEuGvSfYZnTp9W9Kr34WbT/OxtQZZm3TfjTFu5GHr2k+zgYq5JGz4HA33bST
dzE56i1hUM14JXiSzkMwhuFQBJCJlZVNA+pYvaVS3eLAXdhpvDZ68niZlx2rngGFV+AGHRSHxCpV
uv1oOqSvYGOb7jb1eC2EpM9QcCEzjZOvs3uC0gXZ6JK0EcERa9uL6BgOi5YdecrLlvja2kiLnxaH
qCGefFlvuJQ8dk9IhVtVxxLHAZWX7dZrxIXavHupNtsqN4DJLnq/B86BYyWD8aeRUzL9k/0f7J3J
cuNIlkV/pa3WjTIMjmlRG4nzLFHUtIEplBGYAcc8fH0fQF0VkdFtWdb7XiQzQIIUCYJw9/fuPbdE
1ec2j8CF1r2INgjTo2witgZnAMqffaZckPmf1DHfF5MR1ziZYffGCm7Zkh9BKfzYxpzpQfpehsMp
QKNALBp+CJSDZhDA/ypGoqea4uya3oWG9x6Ca2v0e73I3vNIPMU6S45CdNem0bZ+DePBjtoTsYMn
Spw7exxRk3CQWnGUQXbx4+6USlzpepBcuFqDQEAWSnbVwbeiaxquklE/EKDxoFtiyutpz4ExTqEL
69EoH0sH4QiyZ2oTQlvoqMPvBCAUS2D1wkgf+O1FxNEnWIozqXUPoxlfO5hRPa7etHOeVAvTNgje
p94IzmoOpQylpVEW5P4BCs40kLvdZ2AUJ40lNpf/T3coN7Frv8Vm8Zpo2iHhPQWccNJvjlkTXSoi
gg23/WYODldqLILk1rhRvxtou1VF8siE2BDjOePNlozGqJg9Z+Cy2xwTnTSfPtjwg3xyHMQ4JUpL
f+/39OkLQs30+t0jeiIkNDwoG3hHKzcI3sqEpixFaX5ai0G1n+Eq7Kf3YXFptZhDqsWecMQpCWAl
dG2nJdkP2+InZriHWnkjkeecGMWhG1+58JIy499KW3vINUJbesrUWfGdRE0GEFeDWD4+t1jma8A0
gIf2etc9+bZ/tSxO/SLUnnqvffVIJzD1t2ZKa3c9nMcZxnhAvZ980NpOYVn0yr5yA+iUchvI9CDh
nTrjWrTyKlBdrYMk/2ycfpMAy+z66tu0X2N1+17LH6hDnlyxSwtFp4WAKj0e5CaNaBU3u9HmXMmj
Z6ezX1TfuVQO1ug2PNhU+qiKOn69DDSxja1qMx3FuGv3ujSZ0uKNRAU4Tijs1Fy2yZMWK4DVg53a
GDsKnGcW1i9MlRY2dnvi4zcsixFfVom58GtWPGl9jvB3VGm/7gJ9qxtMRZxT0thPwrT2dh2uArJw
AhshYx7Ka6vElz5nWjmoW9cMjnppP+iadXWDCcyspecpsBeF9UDeXxRH3+AgXwQQXbAoYEU6ClTg
lMK8pyNYKi5usmSSQbnLJHZJHczbFcaEHz6UkftcFT/UJgqOvmPWm6R46VtoFRKkUwfl5V7LLpVq
1/eiDHcEeUY7zXHw3uGbyJCueanGasnPP2ubpOhGo0aeaVTTlIxIdbGu2pBshoY625h071lXIS2d
ZQdhdKlb4OVePrGC6xTNdVw9KLqMbxgNnHtEnc5d2fKvkYUEaj5mg3QKj150SfRmWOZEC+1lI98c
t3uuQA/SES6jtZaxLoNi5w+hvhvJrMPynB09eNrIx/EoMkrc63oO96qjYFVLXAgBiji8fAgDc/e1
G7ly25WzrNPgpcJugs7rB4QBdWE5DLgS1t2dkb9UTAgXsU1dQQUnkRYGKYgdNyaUR37J4S6Ekr6Q
Qf4ptac4BERnVBKDjGyuDk54DyApwmgyAKDKfeIOWQN3IdVn5ICkBbZUFP6CXgTLcwv5cx1jBuix
I8S2Dws3BxMRxU5w31pMeyKiNxlqBpwMPfYE/1ANFBp7tQSGAC/1vjAAxnExohnQyG2YJcMhLsb7
1jPpQHfaCyFA4wGLJxfCd40DcoCagV3B2CBjUzYGlenS7A+Nja0DXPlT5HbJGqhp4XJZVcLX3Jcj
RABBmVdWTE2ldNd2N27sSh/3mHttYX5GcOvvfWbi6xi0+YqmakLFiqaDxZwoBbkG+aJZFJJhL89W
wJTbpeYxn6aNgqo9nQp+78lIN0hASVkOQ/6B0OES6KhADPctLZUWm3v1QkAdXFBkPyyyJX2XzFrk
Dn0kxSE/tEUX2D2WHvMT2Rn0z+R4ZbFGRRwp9abT8dnoVfRcpVOQIqLXxSCY7jQecm5Zn3wSIKwS
g9sQDjAWcjAaQ9keGkAT6QCmfsgZ9iTiaSIkO5bvvnmneAAWWR/AIDBc8o2iaulDrI3diLl8Zi81
V/Ys3vGF4scmxEPEGu7Q8HWahSgiLB471fuekWS5skeAhj5wM6jRRwNLGHkNubsbgyamC1ER8JnB
jCxopFrNs1ug6WfJd0L9smZy8MOQzc6zpLFLSDNeeC6sa8MtVn5infMchXpKQ0Uyr1B74xNtOEdG
tABVoDuhrlkkvgcDQnpPKbTQnDUhNYX6gL72D4IdbObalNnGzIMjrbKwiIsDNV73UOT9c1RM4RyU
sMlEJ/oYKOpLa7pok1iRlBYFf0DUZy9XPdTo0SGLsmKTemQ/ReD9+xCigMcLnBGzS5vwwlzE1wCB
/8EsD1BMlG04jpfSp1/q2cGSpevLaI67plEwMiV5vuy1R5ZlQEfUnu6TYXYE99joVbguTG4plTpF
mm9q3ZMs7Nur441XLBsIj7S6WSLzG3ahLH84AaJbB44sIQ+bipaN7Fr1syCThkSKh8wRHkM4dmbL
RLMZKi9Sr7MlZ9X3MhXPiJlzunz4X6QdnFtV3/tGMKwgTX4o9MZpf792AU6IAtqpUEwow5ps8ZIq
LZ/2NDgEtIMCe+pyJl+e9kY2xqMpicaATaxhYNqoFSsgNyo/vPB748SPuWf/kFMwbCPUbtEN1CHI
rDsBcj91VXUw0jJceWTTEh5GKywilBsxAgqVmpiIu5AZkmO0aCgiwBQM7Wszso9Gaj96rAnXdit3
nhxamor0HIsECXacUv32mnPokCRUEM8WxOBuwbvBKBURKj0aTL0ZWLuGiHkbZRPi+k+NyPSLY0fv
vSsZLMgHJ11ewHxR1jTNY+aoaMWxdjNX3/as1O6bSl6RV470uyPyFWL8WGWjiEtpInBDhrHvG+2H
qPpjYjjVbmBSGKtlc+phh/imam9jRyNAXWW+LsP8LavIfYdCcivve+aLeqGkR3NIto6entp43CkM
2JlSwe8W1bMiAUKqGSDQYnhNYUISdusuK0E5LOvdXSXCD5n6+TJLrQ+T1bkbky+A4sCjGsdcGNUE
3Kl1UvgKf8g7BQbnNJnc2mp4Jnzn0e+RGqR9HVOMBDkGw/0hNWrmK4btQ5vTAU/l0HFLYlgcp/sB
XA3VMT2TOHlhAIjXmOuzda7ia/Ab+8Q6PsdLCtYaVQn/R0wW+XtrcvUn4PCg8tOipnd379K13/rC
WHqh/HTpiBw03fpIdcNgjZjc1NGP4T+AbsoCnWRBMnGczAKiy8g0/4MziL6rKp01pIEWDyHKyUwj
kD2E+GUy2b3v4Sks8tI62X3NeTL5E8valoyGzOCsPtgXKT8Z+H/VAkfgQ4BnZqNSUcS+5m/yxicE
qlGWjgEYK3D/GPlGNNjIaiUeTARJNEqYZzP7aoG0bdqAEEB/oAMX5MjBKcwuUuU2gBJdY5YvCQvh
8I1Bt2t0YJppy2mRKSCVHNYRgMXrm3DOXZk+I4Vl0pRT/iYAsKL9GDMhHq19Wrm3WkJcUvziUKfE
L1GPuxIc8R0FbYe6YAj3bg78dUL3xKF2y2PGQQiIdgwxCCY2CfQUTFrd3ruud4BD568y33ugikKM
MCI8L7zBWvougJHdowlFIqKUZ8ip9x4h0U+e/hk3xBiSrrKHkaAl8AxCOOoNhknG7m1NXuBKHwB8
DrpGLwrAXq8iZ2rJO+DDQMV3U9yYmfeqGgZscYnfQHMIpEyMdP3iqf3VzSfbMos0GC4Hc+iumgZr
sDd5JdyY0HQ8fUk1FllByC9uSknYB279QGlA29sKjWaIOvU6RxO6aavqNTcxZ9G1FRTLfM4q8nmx
kpHLB+OGoGKu6Wq8gVrNeoAm5SAOrYviQupkgohOXTLnfM/aEKijLPdh0j+aOqkEWVohbXQxUBXu
s6rzp3RJE4QvCnx+1byKrskWTTyF5VUW4grikQinpPLmDme4Wd8CyWK1UMtTX9nF0qa8TQkbhaMr
CwpfCpixRlJJNiWz1WKv4aw8CmneGUqg7Gst/ENxrYOZekhwfGXbgd3FPjwcROR/qh7lLtVq8pUb
ZXRy0Ix4WXNK4csvhzimUIrEVeQ4aeEykwrN8tcsAh+ioXWmK3dDM2URpWM8at1nXplcvPL4QvX4
R1nF6zysxm1btd8gBmZ3ScGvCpdbv7Dsdeh0e5HqV99EWelW9kZhck38O1GvcnAXjZ9dRpfp+JDZ
Bh9YroAPvQEx9ReRR1xT0N9XNagkzp6O7JYgR0h4pwpiw1w4XUa/BKfLrhiPGDXLAH1UABg9soFL
UQyAa9brFAV97eLjFV+ReoaLT4/euwrKMTh4yHaNsh8Ld20hcVjWQ/TNRFu2gEuLi9ztt95ryPXq
zlcoHncVTlPTgtPjhfD/PeeiqGJRp2OwSEsyFUyX1MUkILymdLj6qnz62gw3MIjHnafpuMVUKCVZ
0K6KtGPBIx4DkIIAhECdhKchWyko4u5lQ9Kog/mn72oFWeF4VxocKF0/qCZ9zTrnAPRWzwLS6NbF
oH2WTngVJu6vukXPN3g/uhyLdRg7xsIiV4Lg8GNojfW9Mym1ungTA0AJsm+9YRI8HlDmofurMYty
34dgr4Kv+4zigrZpp2dMO7uCq0RubUcg0+e2BMdTUUT5qAz0WQT2hIZjf3gl17lkB5Wke0lkhQ/F
SIqnwbfwWY2ReglVPLqsGpm7Mt2utQAhFoxaGnGIONsxGg5+jQYsw7D7Zkc9eVyBFix9PDjbVpMv
dRALQJM1iU2IuCRCOaYCVVE+D/bQvpNd0E1kUOWaOx30ZoULY9Q0lPK9KRzgcYxc56al9G/Jv90R
a2IdkiLt905C48VJtPGj0ADVC8yWvaBI06jGfqxVf9PA44D1Q5OSHnx7CkP1po9ORkTvNObgi6n2
haRxUvIjlC3E0bzNyXNvGydc46UxDoXPUrZJjw5KZVFWBzupiZPGgpQeWRxRgEirgI6EaZHGFw/r
0qVvlDkZMN3O+4McleGx95qQMSj2aCbr44dbkC6DhOHO8Dv1zDigrDrPKjbRiAagiqjNkVgqaPP8
88YtkR9jVHaIislDoN3pk9KmcqN0Q3ic70KQKe66dhhg7GiwcgKlIAhMuNC4+uggQjOk9xqt1QH0
dRenwBjkKgq95gXna7oknyTbxFrXvDQJ9X83Ut2TE3XxC42TWq+/Z34en7u860953gOua/P6BXxG
uBEm7kUO5FoWVrcVlVLvjcHEHU6rud7P29Z0p19k3Ikx2bkjlLXfpamn7FSYkUslbfKXpC/OKYyt
dcfcdovl9D0kUfOmCJMU4jjutg7sqAeShMY7uu0NdnIGZbRS+/km71xj4XUmaQmQSR58d+OVBZWJ
3LylsVUirMH5AAl3IYo3EWQTm5uJO7qEo503EDr7fNzi0js6ehIf9Nb1d5JZsYK/g144KU3TRyNO
udiPGiBOFi5fWyqxL/iZub+P7eLrX0puxjtVhSLXaelu5obM/0I8H6GNB6/Y4rNlCOKGeJhol/vF
uvaAh7vwBx7Di9bV6Y+8Ykrt6rlxgwBGsxSQrxtntN5Ly9v5OSXEMi+dZWFGDJnM96V5K0jXvWUO
fZZuy3BVsFJInafS2I0UPW92OYxPVfSIOlDc+qygaAqLa12k7w1GcezzdIuZE9xbnv3aBsGTTJkk
MTKyyo+AgjlqusqiNkCmFJpMFzB5FLm86iP5tqJH3OLpak0NbgIW2lsydYyaOaX+HLJO3qEMQI9i
NU+GwXUwNOx1YXvWUh+L+Kmk9bgNmZXcm5kXPfV+Ej5IYIyJYLYVTTd5X1+xLME3mra0GoddVbDG
EpG1TrvKfGLmg01fH5ayzly+tMF6qse8R7fe2VDW2EzqTj9Zhg+mki1a4Ku8M6OLyN5QttlPpR47
Ty5vUk/d/IHqufMUeXRM87LzDh08ppRMvQevoBwVhGa9tczIe3LdsF5avRhWBskqT0GaKeBSUeDn
fL5GmMFDk/HZNdPRSS6XylNkVvVJCezbvOUYevlI6O69wt/N0Zk8DAoK6z7/Q/fi/tqyDGV+F5wQ
pOnn+SHYGAtYCNdUY11lK014o7JfMtpC2G80O0SopTscCJeF0/RoQdk3txiKNY8JCGD/+NYzqG8a
Akv4boL4Vrpuui8L9KnzZs1hzFRi3HrJdUtNbn2gD5feanfzllW4/bWhnoyB1L1Wzg0PWnrLik9S
84J1i9WQgKuxvBE+v5JJqj8EhV/d4sY82VGkIdpM142a1jddK97Ar8vTvFVMAB9a+vaht83qZvML
uaN9qKwsLb0VkE85WVl+1UZT7+ZNMMCE4UV8Da5SNbeyJU2mUFw4HgJ5bUoa5a3uufjDaBHrebPv
yXIFYhOuE8vsbn0zoc1scVF7oZFf4g83K23zVUQE4aqP6uHmROa6yLzJWrJSlVY5+mUf8/1zUznm
1QzyYV8rSfzAAed+IGN3bZHWKHi4b95NUWG+aKPfrX/eR1xegau0s5Y/X05tAmMpTa9a/Hw9hLXl
uqWQdP/zvhxCx5aiLTXYf/2NQlb1Xu+D28+7qPqaR6klLKH++Ya9AIWl4n+9t6/3O30OCbsMRl54
/nmXqjAFRjh9GIrcP7ZmC3E82lid7E6O9OPzfBOPRERbBHASEVkQ1DTd+I57xq52B6jhv+8ymPde
yuQyPy7NxjoQ4jTFg2vJeQhj/HnNyDq+6x00ECabhl0kZ0JNOkIhrHo97wj/kLh0AyJfovjZQ52b
SzKqmWVNW/NNRtEn8TP9wHIHG7Sak5quF5csBU0WWTL/xsr6YSxVeYOY3NLfUJM11VFx3xe1u3Vk
dQbAKz7T0P7MS797ipNgXKdImjcZFJ+FQ8ljmjuNR0ktcSEagdx02pxvaGUCa+h99WszlwiuQa+Y
y5/3/bYfse5vfgqF/ZcXmZ4/v9J8X0KJmRM63P/2GgpThmNkl9ahDk+/PfvnppCJvpUKX+C/3tXP
B+f74igO1tgcKT///BzTztHgQkyoO8PmElCjvv/Xw3oxDqzGUyO5F6ENRXLec37860mYfj6QEmlW
nh0LwEYv6jDckU5W3ipHQGGystt8d8UsaOtL7FTzpsmQsmAJpWzmTemN7/TnjXNY5/K5EGfA2PWL
rFvvqDT4needBk3V1lYNcmd+VElEc4+2wt+b0851JXYSt+CjQv7SFZQlgxtvhyymcR9rvP/5SaIQ
/oq2Wrqen4TNkGUzep9joYz1i073ojTT5pYoRXOJau3rvZd11m09STlhfpI94s8ALeNv5yeVlvJG
PdAikqBOn+vscf67cZ47R3dKF5mfoxYYd5JIast5M8zMGn4PC/l5k/ImYW9m/xj0WXLNyngzv3Kh
Ff0e6ZZHDMUG8b+YSBKfFns+JJmSXOtYcCyqiS9fGukVlk74aHiPucQaNu9g6ZBh7KDFkD7dJxWp
n23FRUs2PXt6ThRGjGpKVW7mPegPd8cw8x7AvaTX+S7FkcMEKgbDPd0XFmO7T9DKoTXiReabSpd/
YEn29vMWyWbqVo6IfObNr1dKyZF0lKsoeudQ93S+aHk1EyPH/UjwLckSaJQVGAY+xcDcxN7Y3Go3
OA9W636MBI3cI0W1T2nPQbUtqO/zM11X2QaZoj0XYOVp/1sVoS6e/VK36WreodIwOaThqBySsGb1
m8A6pNnufHQIyuO+LJ6E03aY2US8ivWmedfkbX587KiK6EGW79PYdbjQUeSaH0BAR82miqJHzhc8
hUTcA47mFc36TIQJmuoJxyhg825LeiCM+tnz/Lifw2oMLFs5G6NvHyTwWMqZfPwQiFfbx9ErjC+J
Qp1OrI63ERqyvpt3YFLRIgYpg5OBGuxkOR3Mg+m4UMY7+XGg3Zy81DZu7FqrtPKV18aFW66Hw6uJ
eLKK0b4pxhAdq7jtT63NzxuNlAGHBWVoPw5vzH5pDER5tYNeR4FZ0Fub9+hK76Ey6/Hm56q9to3A
33gyq6Yv5lpMLxG4eHaswlIehkrLdjIYsWTrCUr0BnYuqp1vrD/o4cWlAbit9A5Kb3CRnv96u4mG
1P5IO9jckDxRxNgcG7Te4NSnHSwKm7Ch9RdM8MZKLWS2TcKhvupq8X1+6SALvw1d41x7pyViEBH2
Whn15EWN3d28Q4n65a6OtPpSFW2zV0QWL8n9lR9h/DTv4CuAIPjctNODkh56Q6zR/LcHDEh4cO03
LhnGEsJ7v/PDsn+wWcggquNzqYyqaCKcm2r5xtpIRbwZ9Dy+MW3+eu3UNsi6Drrs0YYisRMQQyHa
jcEbQZXQzXiJnD96HwGpIcJUMw5aKKuF6Tn6N4uk0NQGm2VpJvmJtsKCKjDPqoP7Zn7mWMUbLHio
yQtCc6CDVNOFKLmalMi/3p7rynfPcZle6/i0scbH6whvxzP/7eeXaGNIr1WuqBc/4iSnjgQl2GyV
dy34Y95BDrgRC6IIjkY0RqdKUtmfj40KoUTEQ/IO5xa/TO6LnSqS4sFQUMl8fbAhO7ecBrg2InPJ
qGvsUzNTChb6/BN7PpKvYHSNfT7fi4Y42E10i192+uWf85McOxX7+V/U2DQf+QWqFaOwACn9fLlo
es15p/nVvx6Zt79ejspaPC0jieS2dFLdp3fzv+7+9XioIbcqgnr4+gjznl9/ff5Dv7zFr7/kOo3c
RK769ZrzPr+/j6+nz6+k8auhjhlFP6rEy1Y/38f8r9wUcvf/mA1CMOrhaZDf//G3z7zBXz88fvfD
PPsTN8O2/wqzcWIR9zH8jyd8gTYMDTCGY1jUlTVbGAB1/gnaEH+3dVO4quoauqHpqqb/C7Rha3/X
eILqOqqui5mm8R9V3tTBP/5m2n93bdexbWFzSUOp5vxfQBsOH+QXzIbl2pZwDdVwHAduh8Pf+zNm
QzA+lRra5pUO4WhduSrAq1IQV9gwaVvYyPsYlON9OKSoBW0UKUemqAWLNVdaRJprkOTLivW03pAr
qU6rWBewTlfEkjZm4bIItl8tqXrH+bEsGE5gEteJqm3dcKzfq2iAxl/kcLDsBi5djQOLyKHhtbGx
rHrGuMzHkoqYhrSsA5WFTwTdrfCS6hwpFVXeylEx8HKh3eWFsK50Sw7O0AY7wroayoVNGgDH94IT
OhrAlySAAn8W5cOgstCL/ejByVTgd61Ad9cLWAp3om31XTSSHS2CSD/adiy2rqak96Y0954Wtlj2
o27deeqkftl1o/xD64S7N5z84KuIvczwZHiX2g/CjZ6re2GO1ILp8741e9XEmlqlun5LKSNAtlPg
QV0Gs64XER2Joi9N2hhBtpaQBxax6v/45bS8fNFT/iNr0kseZnX1j7/ZQF1++7ZNW9VUG9KSbTpC
5Vz8FaoSsyyvYbYyjGBlJ2UuiVWkPSlGlN5SV6CYcvKE/nnj1foCe8eH1ChhmC1FDkR/6xIFQbRI
tch+ZVyWkMHJ0LKzGl9Kpt761mgJ8lOqfSeQM8xfTxtZ2kbRXRjcTjacdIgfGzTN2Kglzg76iuFu
KMGXELF4jNEkb0ZHOZmozB6IACofCq1aKBknDMMQtQ7wEBO+U+nu/DC26QyxoFLijVB9OC9xC4cf
JPxEv5af8FfGldJb1LHDRt/hPXOnjahx6HmFklJIWh6hebsHlXbAY+fJEYELBDe7syOaZvYBwhkn
BuYmsVJVlPK2rn/qQw/mtaKzVOoelk+jSuPTX39PLJB/+6JMFb2ZSgnfnq4Ptvsb/cZGR8s0WurA
udp3a0xKY6GvdYzshqzaM+lF5UOPu+88+g4dO5Rotu2nKycIq0NQUJXurfGslplxswY6dg6gtT3y
bv1rc0x69B5ymFQBHOAKC8kqHvoEXqZ5MQrRTyuuk9BHjEKeRbU5sBz4z/mrHrM+GhFKNYA7DoFG
qCqrtPHiVESadVnRbOdnO2rool5LomejoaMlmMXHHi0v4BLVPq7VaOu0Uqyp6z1ZDuD/QSeq4OtQ
pylhJtAVqwcHaAwGBZotodGvQgwEV7Wx73UXGWVTGME1dNKpb0s1XCOkF8TBmH6WSrOGG9MQj/4h
0d0cnVKLDrkKZtWKvoXoGk5ZpDVL3ZkcRHqanxp3fIQug6k/xRApTfUqUgVXxAjUcfTRCXCjNAj7
o44zgUtPZjW3zkVmpQEjZnWS1ygxc/tYu4NNSJAp9vACBreXFIlJSqid7AQszV/6gdz0lD/vUY7q
N2H3U4kzo4Lu9ueSuNMTpiWuEPn4IxsVsHl27i2K6XtGT39v0Goh/bAMYIxkR5YgNIbaJgNVCucz
aR51BowNxklcXBU4uzpCsa/rukKaOWF0UYe6Dr6Evm18MnRyhRDhf3PCapCf/nRlQZLA+cqiVxOG
bhvqb+OIOuLNapliLlDXm8emoDXn1UGFfc6iMO9M02lAJ46Qb19fdGAlyLz0sT+aIe59EQttP9+M
Fe5FLdZpkFEF2KD/em5Kfo5JGtKBsDIqzwYRzN/7MGOyCFSMGr7uV6tIC4Oj53jWfR1Mi3oavbSu
W4Wecp/0d7WMHW+veQnt/6Kszu2nTCrt0CqWsbUDOA3Msy5U1oolRweyawnucN7Mk7rf+hCDkKnl
oDvS0tvi7GWkgADtUi3gBPFUooc8Ky3e7JR1osQEtWlcp9xIr8Td0aK6ouhVIVtqiUc2RvJBUTMA
tO2cpTb9SskxCxyZLx3EXSABY6JZ5u8+d2t9YzZlSU8opx+vS/zTNI76y1AFi6YW6qGabpSx8OFI
kx3fayyTkKM896Vir+NY2rRjy+A5t7QTTKNVgqAt5uSKUZg54FVZNCgjdnFJKNe9GCoXUYJF7lJk
ngLelW80xsZFv/SU6e7Zj6FcSjH0l68Rk2I5FGlixJ48E794Gj3ye0MoK8Nl4GnFqSlzd2OE6bId
ehNMl3r9N6fdBBz782mnkxVh24ZrEFPvot/884BGHapIJIZSUIJxvc+nLyMRrn+Mhyw4quQtLDUT
SEuCLaNGlUdQihvh8CSoF0EGaj9t76dxvg493TtYoF/WgVVl8apEG7SOqesfMLJsY5w9NC3MaFuN
gB2BUQB0FE9Jmqr7+QqquNAnoxJJuFmyHIxTH4647fFNhEgleq9A7JmPzl5XR7m3vOoldoiNj5Af
TV9+woq08DHJaq2xMrKkRfnZiEtvG8alARd7GD1zb+N5bqaTtdIikwtg469EoOPGHSxKtZQhuMCY
xp0fS7mWJFltBxsBLX5bY+MFYGB0uxi3LMCgBE2XvYrL3vxrVO0Dd0RnibriobOKB9syq8f5hgw/
7T7xXgrLiNcdrOErE8N8p1QHJ+W63IyBddPyoNtXts7110+x9uiIRm0X2OOg9spBqW3lQLgpq3OW
p+gxPF2uG6t4JG6yh0qGH5ZeCKe1TfHDSuJtqta7nsA11R7FU4ieEmxM1D92TdUv5n9ljr7663PI
MX8/hZj+wjoFdAInzVJ/nxPZTumXqZJqS/qMpIBVYeFNtpj8haRBOYjoGb+LuW0IMaLBqZQPtaMo
XOBjmDFOgPvAKLVDPf0Ix5TqsRIR6jbfZ8V0VuZjb0KqOzoBFRhNgKo2Jb9dWRbxPo8M95uu0oTj
6ooOAAX0wjXSZpMqyL2GLk0PCpxQgmcIAjKa4EpbrzpbeKeJlG8PGmo7M2yGfefEv94oE3igbiTZ
26zpt2pkwaJsg1czbzhh5oGM8/fTStPv5XQtrKcbhUR7i1TsM/LRpTqNUVEZ3339zh19NNZp3HRX
Bp07v6z3fPwQWyQasCEql04YKtM45T3YgwBgOtGiaR82+Lj9/RhnOCCakMbtmGqbsqTJQSPnHCMa
uFQj0ccx0e6tAB5a5nZ+j9y7BmuSOeu6Rjzw19+27v7Pb5tJlcq6iuqwcKfV2K8zYNe3vLEWlraE
A0tJMkQ0SnNhybhybYek3DdoLI9hn4mtqTUuKWrRj1TxjENUmu1T5uot7FmskYXvl3dDEZ1QnOV7
FZMtyyJd1scpy4BTyloCVW8eDfmRaoHyGmjDUdOZs+qc7rfBBAqRN/r7X3828ftnY5qogR1CFqLa
NOV+/2was9bc03BNSLPD30PAN+8sJH6hH+HDV5IQvvnONhrMRSTQvnrJyKgyKAd0o7goRkDQ+iQe
Sss7NXX1r3uqfFRJP96qumFdVYEiPkuJEBcIW6Y5zzzxwc7HPv2Q4+JpivJEyWNAYd7yQnD2oi2n
xabqnY4JbNfFp1wSkOBFXA2Q75tLV1Di7lRhvHSlUcJyNZvjfLHrIWpoKcUazRPNN4++XqY18Xtv
0H5j5O/W/+YI/j7tdk1IkzbUSZVTw3RcVuS/nh0B1NYGu0uNyDvKAGGV/TEbLVa+fRb0R5qF5hoE
7WdgRgjXRlHsuBiYiDARNGaILoDSykWbONrOUEVDDuxdaceLhi/sZvL7P1YTttpNOuXWM2fcx7Fj
v9UJRudID4+h00B/GsWq8/PhnYJ7DfAVZCV2Y4wlKTZ9RWJXNmPL3sZS0I4ccGGWmdMddUpv9zrn
BuuqLrk0SflHT5Zhq0OOiArvieVPfdAHPHrzZpjg5f/rI6dPC5KfuE741YYmKHMYQEU1Xejzgubz
4zHMfNah2n/akWIHcWGbX9ODjugnZrscs4E54KT88orvY/jIpxY/TJE+99J4CCLI8dMyz4qM7mA6
/cUwtpo5KI/CNMzrUCHsLOLujK6639XW+G1InP8i7Lya28bSLfqLUIVwkF6ZM0WJkmy/oCzZRs7h
APj1dwH0zO1xV3W/cCi5LY9I4uALe6+tnqoELHNV4RcufMaj//xriD9vBpQQBieDxvXDDUn78xIy
dS2LrY7grbFq1RVtLSr86cH877P5S0F4Bz5NwnY3Xi+e2FrK7dz66D7iklAbhg31MGWRmtwt/P4e
PaS7GHG974NISbhSwmJPSMi11iAqzk3Co1MYz6FkMvE4pAMCOp+7SaskmNysH9/MdaPYdSWlXF9D
FaoQ0POCLsPesx1Ao+I18w9Ibifuh/4aJJSDY2m/G16Srv7ltfrbxULJZTocOZw1KmOFPy6WcAy4
AmSKhike2W8HCY5L3381i2KAjmYom3ETRGxDC7Tf71xwO9Jqu5uVJc8VyVnxSk+Pogs3FW5wtkp6
eEwNYqNLvfo6HylzV+V2hXN0jWrVem51S6i6+LzDn4mzbae01amOmvBgQI82VBZeuT1wB4d8AjWb
uLQXvBE9S7n4JZ9qVkpUFEfRe9P6a7spxne38s5lErzMjVXvYV/oCsMUpMSmGhagtP23m8/f7z4a
s0BGL0B3dJfzbJrG/eUqyXInU+w8UyjMxOfcxVvcYbjqQZX7hWruJOXqgmIVfIoWX+fycNAqhgxN
qnZgyrLs0Xuz7HZ2/CuPymNux+OQ/NTUNWA3ZKrxOrrXjIrnPrf9JraVbEHMO9HL5q1jJPrcOF24
fbxgXNVEXBBycDNYbhGJYr5rxHScDZcceNTrxyyB2RaKmh1bmZN71oRQw3snOOWVjlt2iIgP8S0O
KYXOIAPzPjjlsGkBrz0NyvjMsecu1cG9ocul3E0r01noUysIas2iRyGUXnV947VhQXjOEuILWKKU
imhOo+9pz95oXaKptiV+9ROb7wvpfUj75vcatqRcykGs8VqPuFmmvruvISr5/S8/Cty3sbchhs9j
HMVHRul3bXUYpBkgmQ82UPuRBjvpU22lFfY3n0Q79q+/m/2kFrsq77xjMT3YUQPEyyz0nSh0FU5e
dNW0UL35bfakp7HxXuFxtunrgQKbIV3D1PENSYLpOxrBCIb9s4Ec1W6C4Dw/IPvcPTrJ6WfNP4Ic
UNypVlUC0swunVP8gCfhrpmD2hfik1QChfte26J4LbZ+Z6tnFQPNorGouvEwrB28r2TiYD8AVg4H
1sSnPMQ2qHqN6dFU07WBYmGySQ9NjPA7MxMGkjlFWqnLnrSljkxvTw+uytDlRy18myeSVIfGWs7D
UZAsEAMyVz15w6ieEsdc0UwyL52a7wROJyJ3LIZNVeZnS0zBiIi76nXeE8biR+k2iD3rhzbKD1Xq
zEa69gvyoGhhqoOOFZrdI/7yYvsYTsamf09liDSWz1DHrMAp8VTR8tjhyYtJWqlCAhFzKYbdXGLi
lMIj6JZvZmFf5yYwI0poHyry9riOpADRFMnq5Evo+F5v2xtjrIhLD6VNUW6Mh8doYv4Q+X2EaDD1
GIEhMPyBPt/ZDAoBApXdGe+GH8VYu/HyMcEJi4Lm0rYY9yiKJXcA46sNAnISsWZtNVfbmr8vz/Qf
yKliCMcGjp4G63iwgsHz3hUEomNMNdCYaG8tzdBlrhNNvoo1iPheb3rVOtOabDn3rPODKhy6V9iy
/3IrF9Mh9D+3cgbEjqE6bAacqa/+41wXmBQDgk68lZVqDdVLnm/sgZD6+SRRsvD3l/OLaut0+XBh
cgp8NrPSRitefse9WACOmr7HjY6nPblTp2CMw1OdpsOhrdVF4Rb4jTs81keYx95iVCiEmulLa4Qb
n7CbXPnWR5kl4RkMMke3TZfkD9/YsLJQr4zrUAaHoq8aUBDJa1fEzQnMOLlDNSQwvUrUjExlDJWK
neoMhVkYhsSnb1W7yi9IA7T1P98O2dz8/XVzTZtz3bDZ2Qhr+vO/HO5OYPWoiTp7FYV1vzaQb5/D
UlHXuEkCImPNEg0YdB/J2Moy9a9WFpu7NK7x99N61WHYnQpd97jq24Qr1ohWZeXwwfJyEhhkLZ2V
0jfmvivIsZqret31ftodfeEyYj7+orEf5lMotBc/JxOqwCmwG9X8quoAoFKRnmKLEHYZ0ElLQElY
pb71zHr38C6KK15cNomoAledB+ij6ekUAbiZB98ozMc7r/nM0ZWRBM9paDF9JYjwfNLHfR90OAaU
oj5S6zxHnWs8zQ9aYf8gDB1ZnC2AcgFr/jpfW0YgnxiPOec+76zto9DnjFzNv/78iswPgdNdU9AQ
4DlKQtHQon9rrS+Z2RVHzQKsNb/C2vQyK7nlH2TlHKVRErWDHdcqEqx3aWLuXFgDL2P8Lc6DJ15s
9Xl+IJm7X3pRSkpxXnKL4T6gtlVI0igIWJfOp3cmxvxQl4S1RwyDCMDzuLeJD4yR0aaLoN7kORsO
kapEVWQmEzAzf3GdpHgxBGE7pDr7x/l7GlzJA4c+rInpT1sfKw9mVsCReLmzqVkaM46+g1pEROQ4
CUP1sIQJpWjKV7rM6YhjSK/GLIlK+uZgBXUdrGtaMNR0qrUeg2SaD0DQxoi95WUuRDvojVcjdy+q
O3Z3O2Od5Gb1XkJAIl2+VJ7mkuhRVjAgGK+lTe4vfsPwqe2MbOeO+VUWxKS23Xirpo9DIOMOxpnb
P4WpJdeosJq1Yyu4BwIDJAuArsdDzOC+hLSAKYfuz4ziHhdQWt+wVqawpbhFTJ+fwIspXE0nx3jB
fQlKwPdKUc4ySt1n5v9QXZr8VKmO/lq3pr7xXTiARWsgweiJYykt1d/UOTduhDvzuqCxHdKDJDdw
WjdicKbmt/vvs/l7jd0pIKa098cfAo/pK5GtVN2DHqdLbtZR0+4VQuQW4IDEc2J+gjLJ7nhlkkPe
RZ8IjbzdCPMY9ql3KawP+OlgIYiWvAZWXhsEgkQdXGn8vmMtAb8zy2FThHoFh2a3aVItX/kyjFeF
x8yxElbwMhjvRQZpqXzLx84+z29d5PgviIVtfIncLVW2qjj3NM/8YZNPBCzD+pBTZ8Vp5mxMAgAO
KYMdfuY0anaT4DsqFgDiepw9oR6m1FXlT6ZXNIhsINqwze51QtpZQAcWJvnTvG2lPes2qWOPq6rt
ukuVxfLikcHiWhIcsmXyren7gvjWTdaiWWosae4a/HPodeuFNGv9qQGUvLd9svMKs8aJRqzKXZbF
sFcrwt5yRWb7R11VT366zKzZwnaMMVHb9+ukNhFhQ4NOPGrItgGtqOAQvgXEBa9su7t1U/1v2B1W
Ss8NNxHR6odYI0VhXt3Nz8jL0w86iZrLGhci6epW05EGEw2gI0ZFZ3PJEoVkcczLuQsbp0oT/9Xx
lVuRfxrT/sF3298PeqHjyW3KxTitoub/r2wfNH2Q0xlQ3bygDE8qUX/ErFx7UaQ/pieg8KpdkEoq
9ahqQGplXrvu8yZd9U3bsP3Nb8z+PdRRfYjfXxpLmTverXIz5dYUkG35O1Wo6icvlCOOlBKzs9IR
dBb3TAPTcODUrPRTrFj7aLTVk6/gGAlZLe9QGz8rU0U22l2wiJ2a9DU1HQ+AuSyAEPHVSxO8v3UV
MHb7z0Ng0hFZSlFt5u91sbYN0vxk9Ea9sywicNg4DF8SH2Umb0V0rdCbvOh4jUA1FhcMkZhcrZYJ
yVdp0DF3SRgfBt8s0eOW2laPNe/JdD6i8Ct1d0gUOClUj2cWrM0hTtmfo/ViiNZs3Kqp901GMM5c
Nc8PrU3rqMOXTOpsP69ZLMOol4+KeR5xz4sQc0wM2ibDejLx6kEYCwBNjERbI3haZl1WEF7nYG1y
eVcSy46fbAsTFTA3cRF5chBj6G8QGunXmAOX5U8ULABG3iLZiWfoXuqgpVw6Cg0P8qLEG9lTFy4q
xekZOTzq8tF5SCm5a9tKdiH6i5xB1T/WDliY2jaHS95ixy57sbTzjmaUWcnGNu1gJUKN6ZxX94wj
KUsASEPCMgfXfi0NQspaEgOXPpPedd1iLcqrqthXNV44HARyQ54dlcC0uE4N+dJAFonPquIbhybT
CFisxI3wxHbh+BU8WZYTB5HLe0nNd9XZMRCMPe2w3FZp1xEBn9us6KDttI72VMBk2rrSgReqFjdf
jNXJLM2z7fl3MX185wesCrfBr+E8Tt/qOha9OnTuTYVRPoikfH7sR7Fj8mP0yD7r041alqwexxCP
CALMq12KFl9vQ4WRatola/MPBgrSXFgq8IEUf3OwihOCjB7Lr8q2LUCwTudB1VLdQzMtoTXfKTa4
zMiMejQzvnlSFH+axjhHc2z016ItfwXfKcqVnYB2oC1aX4PyMckvwkJ7kbEghKCBTGeqHUeMXx6w
AWerSc52zofKXOaxW+1sjHorKCSMHKCMHUlFWbg+7IpOfiijwWxuerBV4w7LQ+yLAFvWvGgR2sg7
LFTzxNwydEP/a9hgKTGjlJaBaQFqrzi7GWH1BQsVrXUa4N0d/ZR7Waj+y8TGMP4c2ZiM5rRptCUo
71GA/FGi1gymeqcJoGWl9daaFkGmRuNrqnm08qdpJ+Ena0MELFYHILaV6G7lNGBkd+EvVZj2cD18
GEqkdt7yOA3Xsf1lbEkkzVuBuVLk44brZjjX7mW+y2NXKJ6KMEP0gdPGZ/cGbrzML3qY/SzLKN7H
JUIbs+1+b4VnKZFK6P1KlAx72SZyS9GF2BTxgOyhMp9DJFarR59mRL2+MaeOUPdGeWk0b9sOLlIk
UaZbj3CeQ2XvusoudsVksfV6FCG1JVC4TKIOiyWlKBtuDkYwkjJgjicjSXdoCaq91nRUYaxNqL38
4po1Ir2JW2j/LsBkKvMvRZEWcKi56z/2RpqfWkvGf94zaLBftSzTT1xdSwWFrF0BnyBVAci+lmwM
gRssZXXCMLarb3GY6rus19c1W8NT7zonNXNQuRbZOaqi8MXO+nidQA6bxAsDh8M6kGwA543TPPfJ
1PRmlyHZCwNb5xz/6jQEKXAwLFPh4FL6T/XYuSmDAW0wz6kgdK1L5ED7raxbIghI+YTA7jcFLB1X
RVzAPiwvXXWdQ49a5nTaGw063tpOG0mjHwKa57Xe5Q4Z3+SfUpGNvbpSU10HtsWDAUckRXR2+f9v
AZQGYg+bdtc0gfH4zxzsnRtRRirwDMtcJXX307fi/uyUQtugYwcco3bjRajg4p0ATfQ0W2yb7Fjl
hneHA13vFNNt+RHDSgnH8EVjsbsMsR/uxRSFyQsRmMO4DzTWdfh/0nvT5OYtPM+3jrkE1tHh/T4Y
KALjlaL6F1laYqLwVTemxd2qqgZwWgn7fLfXBSoy4n2pQGEnV+iEWWO0FHhyqyuxD/cRdbJjSJq5
wUuWlYyZzYT2U18k1q5Us2hXSsY7Xh7+tNO+P6sDndHYe2sta4yDN41WgH93m9pOuYP09q/Mh7Vk
9DUfgumWQ/g3hnURncLECo+j+BZMmjNv0NOnoRm+O97grGQAOWweXM0PxsBoFDXIk2bKmyqZibQN
NnuFedY2CxM6GSCzYMzTOt9yOfkfSgS8nIC7D24CC/RJw1fHlme4SNrSz0dQ7dO/Nv+784MO7beA
b759HPmyy5Q9pfeeSAMBEq1IL2NsiYuXgMdQgD5/tZKgXqk+rmK/IyHc1n1xzdk9LuLXsrHqMwN4
0Dq2PmZHAzhtwzzwi623P03+Njg7F8Rd7x1yJYG0g/zXXcZtNqyLujz4el+c0Fr7e+wIYuVa+OlC
0i2m36jz7O7Fc/3vqh+HH1XUnZWgkAde2Q8ZOPjNfBmfFHdIMDG6LikhSA7VUW83ZcKlZEptk4se
mnBqjKcsCfQVF21wGCwisNeNASE2s0kdNFKo9o86F3tGvZmrMhsZxqEh86ETIninD3dY1KeCZLH0
DrnGxDRnBlCUk2CtqdVwIJ3b2+UhwY4eBuJ96tJA75ASr22Ss1EQAnZYBdIAUUD9wFJZxYRuTB5i
tSuGY2F+kAhBAV4UG9XHxx71eXqvUkeejJHgwCKTb2S693AintNsKEEw/Of+PD+zO3cfCQEuS1W/
aKjD1gKm8CnSrWcEc8NLl7XWQkmreocMKzv+yxjlT4kiQGQHtJLNDIp3EhXs/05RGLjVegYDHJyK
oPxqLbIx4GR8+theWjssvypaoK6FqioHYSWUjhGBrFFDXYFpQgLKLJMrW6mEPBmexbFI1l4qgeRP
X87f0wDZrecCku24WM1vm4OIhHq9YgfxC5cBBuE6iM+BGQz4Gwip6oOwW/tayY56uh96jcmBPd9H
ZAgfscE0gCcXhmGV98nmUbqkdUookUHlBmYRLDeeszXVjblOCZNuKy1fBkPuL8OpUyuLPH2cV//8
chqT7uqvwzzXMOBzo8zSHUIIXPGHLsvvSLRCsALFOtLxr5stezlrSJcWVsoEdecTuUaLrgnLrQX0
DfHcf+S1YPw3XgMxo9LhFERNp37ErecfFLrNs0oO2knz8vrspbq4xDUs3zA9sFg0TmQNM+DsXOui
ZJtw6qsdtzk5uCb2Ze+N/7ZT+VMB5LKT0ylpVAZvjtCsaaP3l6mbyi13UFqkFnEZsDqZFJBVXU1Y
DZZwZIsghJO+vRl6e9iH2FdevLQC5aa2gIIG5oGphUJC61i99Bk8asfAhz14B+JdWF2ncXrDo7cq
O6+DVUpSSEo40r+oPZ0/P/KMWdk5CsNh2ApC3PpDxOQ3rq/IySxeox8EPWZ3IEw0fdeE/iechXsv
UcbOY5L0TUTSXmp9Z95GW98B61OfglgHs92rwIfL4E1gZtsLDFebzs3xMlXMalongnFM0tMWLZV8
9gPqc3q4BfZ452n+KhqcdN+p00kWAFj0JlRxLs7zM9MvgcXGbKc5JyeQ4llteoWeOvpdftUayoI4
4M7TSzECMMAvE60iu7HPXVilR1wNbKwDEKd+ccyLXn+q2/676YRyTdKcfjYcVCo+w5GuAr3RE8eH
rUTuh0k40jcWZXenHR9H0+BYy9Ftvrujjkqp+dapg7fqx1q5+Ln4xNKbQT7uCYmNh3TcO3F4kJ0e
X9tCfZt/nGkk7BPKkFrUzfdDh9VTRUL29s9X3fyh+9+rDi2EQYWNvt5gZfjHVWe7TUmsrMSZTavu
2N3B1X5kVZBgh+k6e1mqtb+m4KmRnnJ69WRdrvtQ+a2BFWZF3lLoPxlW/1Mg1ngCJwHA3Kld1pwR
enmvxcGdZSBAsvzayGHvkmK87FRhbv1CES9p3FwlSpZ9MNX0ekfu93ybki06nqot/NNje1YQnzeL
COcHvYlddmm2xmI7+joLvlCb5idNiHf4OVzUFTGCXdWj+Zge6ip3tkPW/0BSW61JXTxqbdlQ4QPE
XEPwE+A3svFCJNR4CQ0D1yVNFj6858ppHJzNDrPMpNXbczxJ5UxCYjdWi9Txn98L829XFx8hobsc
DQ4ODC60/z0g4lIx6QVqPsKiQIw3jc44vQn5gCZlBwWeZAfvDGCJqzRhMkVR9SojFedeBAaYNsxF
KRozbQb8tXJUlRI6002VQR4ysNDvDnKqEwu4HyuSxqKNy9YOhr1NwBPLoC8TzJcaZVxH7Cy2mKsR
XNqhYFDDg1ag9GUj2SEKLcpjStTTvKUbAdgxjRcvVeH2X3LPOgws/JemrfxXPttoSPxI+V76quGt
FKGus0S+aJgBH31sGVK7/fMrqWl/bjjcSd4xCS1d1hy2Zv6hSi9F4apxG3moDQZ5HKWomInZCACb
BBpi8dYpDCwbYUAuhHn2WONFUrWXnd/nl7nfZENAImjpKgumFreHECByz489hhl+M+YWnewj+xTl
GANb7xnkcbJ7bAKtOiJFTS9OoN3YbyeCiE0/iDdO1tW7ni0A923wMhNwaoqa8tSdPnBXUBNz2P7/
XkIiDV97vk4zi79lVnAakEaXKaiibWKMd6u306sxCShq2d9DO0Zab1T0ICq44dIAUz/r5uYxFWZR
bZ2hNd/gFIn2ttXGK443QldcIrpdI+ReIjxizaZxixJ3d5TFMEp1f/Lf2WxZOhhqj4Ihk72PSZP1
Sd9EQFq6wdiG05eiZ6rxuGQrq/mRTUv+sUIRNH9akulL3Mm4cskzDxKrfuWevZrL5lrzm70JUvVR
m9OvraxMhaBkdg7RAnHy5PiwH3CTYGGeDqTOMAGSTopVzW5pnJj2MrXS6OK1JN8EnXkOxuxtbipb
LyexY/pMPpwzcIuNfcc0xfUE7XONemWrecFHaCfv7Tg0h9keExnv//axtPW/VTlI3izVcUydzyVF
4x93UB2UpYxbf4JUTr6WDssS20h/OLYesXU1gCBdH8P3wIp2Kf6Fiw7LatlMH8oucYFpLB2zCTk2
S3MDj4bKEqL/IpCWspsXyZELKOqhIOfd+6o5/m7+RKeN+1GYWXQTIvWB39fFvW+bbuvlGE9rM/qp
9l6zi9s83Mg2/8w4na5eFn8auRZckJnvHCWIbmbVkTKlBh8YFEFiAuTT4/Zuc2fA2eCHLw1Igmn7
PHbBTYcwR663XryjmvQZaDYZGXyT6J1hQrOQShoQwuDb+CKTI6IGwsInSKLvtNUl777Htmq+ssqS
T4gH7q3t37QuL14L8LtEC2XNIfFsj6FOQXgIiTOzQsV0EApKZgdreuHXeazDECleOhV6FVo68lub
Z0bC4so1iuiDs93K4+IkiWt7Fon/zq24eKHqefLLlto4zFEjTyugnOiLtUMGENnF2roywMalpqaA
UYK97bFCWra5lx7xIw3fFIGs1rXZoliEkpB6EjiHTNfJhnVbh6imROCm50hQ+7xdirRBlzAJgHpb
CRCzstHMpomGzwv3hN5XWxek9m6dGGmV0dn6qiVM4a4bnrkIQzf/5lnOy6gTa2/kV0YM2lDZHxq/
2TLRkE9wby53CJHrXZ7DVXbnnmzQnSc30PCxJdkTKFPjPROU+kWFN0cS07jIi6Dw5l3iroztXRhB
9i2V1MBYY6tXstDEQsOFUk7ygiJM+5M5Wig3xWc58sHHFcsMc5qJqbwLJxA0oKub9kDkxwG5E3P8
wr6QFEHonqHWh7lYnL/kRT4mSsLee97aTv+FJD/UbpTw4Npl+ZKF9X3erdr0OKuizlC61Ha5jDQb
BkM/aDuOeG/ypjXPVQQgMEicn+6kFJ3lovND6rjfWbYcpc4xPKuP4oQLKLfpsTMtPtthY+5we4Mj
Ip79sQC0CqIUsiaw/5JjPIcZx0pwR0darzyHhWFaeLgTEJo4J1clk/KxEq88ts6zIiWLHI4lIbER
J7WFkpRFC0QlXvlGRs/24B6jWBbvIeDSNQ4e54pobSKNGJdoWlARqrgYvE6SdFyD69CtUrwrhUHM
qG1cRZ7j1JCOfzabqtsKUURMx0zlw2WTu3gMISO9ehsxlN1mNb3r9An5hJl3ihPSwriG2Ivn1nUW
PvWp8eQ2HiApHOCixABPRHS0NNqchLA4fPG4c75rvWRObZ1/DynVyr/OfhVckDQfdj7sNMh/p74N
yk2omSkAojrahZnFhEDG/a0epqjKPmQJNooXhcHNG7vy6+yOKlMjBSg+wnWcLCRAYK2LaXM3asaS
GXTkg1pri/wtVQvm7nH5NSrbYJWXSs22mB1eEITFb8lYEg/BNmTMfcL+v569DuHo/FDiyHjxGCGz
CgD/rA770THbT8SAP5jW2F+QN5HGXGBHZ1CTcocndzbpMWRgcYuf46L0j4Pb3MtJbzV/smY1ctIn
Odt2oAb02hBzviKaqX5L4ohJQYfMzXuuCJoR2dv8LB6NvWlnZJCG1bBhetQc0y7qvY0Zl8jXfdld
dNLtQIPi+GFq9q0yIo3Rt+jZD5QGpQFJTR5/KGvbPWQjnHuyf4DhV4Z6Kr3yJbJ9P1pEtWPskzg+
DtOicADOsQTw12zBlYXHxkm/5lHcHso2NhbSaHCO6c2nUbn1Ogk9f/OY6aKMYNd3ZhovTwM4Pxe/
DUR7mBp+UQPdzOQdMp4ByVMqUG5gJIkq9n8w+Ch3TeqMzA0SRAQJCpE28rVlLUy22vioNnalMcK0
ZbuOVSZCc6UKFmMvpFasjSr9JoVCcO/YRoCNm/baNyALCzslwKC272oR/uoHx9u4fVus5wVHZkVy
01k+q0qvNN7RvcJMRId0gsnNqNacJKjRpvGVV61NqHcqzDefJC6Uxzgj1SosTByNve5gJvAvEcUJ
7Dk0RuiGqzVwBP/NiYyfIo5ZAWUcXDAjmEVP2k2rL/3dPCmh5Aafxr9gkSCwsMsU4ZkBAk1BJagb
ZnSDig3bz66Pj+l+OQyffi+Lr/O0V/IWHZkEouNyG/+ikhq3cj1nb9W69cPpu/c+glHAMPNpzLro
FrbOkSOBLRVgbeUArNI/+DJ9f8xs2MehcYdhOhsLE5Jx2QHpwl80YZx+jtShKlzoBRPLl4e6S8lP
aetds3qU5250mkulu1RcyWn+50Mg5UqpAyWYxZ5sd0jh4/CJjcE/94SzzkeMDLRfmVeP+JPRzlPa
8rYXCS5qxslvntoKQOe/TGWEOzBNqpRQS9aNrIluJtDthCCWPK1UqbPpaM2QrHviKiWLZsR7mxJ7
U0BM6zLJ75nVOEcHEnY6FicVfOdG9uEnVT7RAfp40Zi57jyGZjZ2iL1GcJ0WVfZaNOyrQew6GROZ
zqc+d1XW32b9i7y1aDUq1VfQ/AtY4oRLWgQBtg5ZzmY8/hzVKWFRbFH1oVpvVH3B2JoourpdoyMd
l9BjsAn22al0E2dZa7a2HlKPYAwJHXowGGDraJxZdwKaliWJdT2ctJUPQZBZq7sIzTOr023Rymin
ujqDojpgUC99f1tqllxqPgSLuro0IWn0plD2nmWDgfTexq6UC9a2pJ/+qGIdwwgplZuenDQmhN/J
0rhmMv2ptC398Hff8p+yUN+CAdm5yH6UQlyZspZKCd9IOauF/FnYpID58RO02qNrQ9lK9y2+XoJ5
jq0V3IVDZq8cm48xRvafjhRaepPcU3i0XqYlmIKKbgF676xo6SqtDVbpDIwTlz8pEebyekO0S/yT
4gcfmYcpWzUDUm+hIrcILfPe5nYgL72GgNSu0HxViYAf+sOjg8SK6gVrfRIKOOM0fyfUTenYE6rJ
sBnskMY3V4kVMw+pV/kru/cg/wpyKjsRsENAggaDNW2Fv9YbjfhcI/8BKXrP2gm/zGh2z0ky3rSx
PBdWcKKD/KpkJBZm/jaywMgD9GE8SZZc3BB+1rRPAV5eEm/e+i6/9ugS0Ors3c5dJU2BETcvWbC0
pzAe7kYT731VO1ix/XUwoBJSfJw8z1xWA4GMFYUbGl/3J/rQJWcVodkt96bIwOVZZfyoJvkmVKKr
gpgsY3ClLAp5xbxRXwFVrgIsK2Updp3M3nt+zUFxT7Za/hjRKbnYtBampPeGy/YGMLPcCCAuYytr
QFHkMgyZzduCRkhNoME0doFSbbihEH+PjOZSQj27m9BTiWiPV0Mj2LrjlVsEdfqdheuNnnQtCKSI
En1XN/lezbOVnJyFFkbDCgIQHRu9hJNUiyJxVwUAmVPxZIB5tj2UBy23kzFw7yInDmjfmyyrHXGJ
GMCc04YIXCNJqhVXytFn0bZtdBHs5VD4q2TUvjvYSRshy1Wge+0CbyCBxprKcSvdX11rsbNv+fRJ
7dZl+g88y+9Je3DNZx0f2EI3KaMLtEq0sjC+FYMcgUxB+9AuIDYgjCzOskv1RUdHzboDIZ8O1Wyt
hRUxnX5zCsD9wmVWv3UzMsBlf56AISwzdl4QI42YS4nssqQCjhh96jDWAXbWxCYMx1hBs8ehwNgm
gJ4K2XLZt91rUZMEb+rWRxSp6KQIRNDQEkeWccjVpZzSKUbvYkQgS+2UIJnSKq62aHn/ByZ4RcO4
0muefQK38cGSoxKZZ/gxHh8FTOg1kAyvvdQJahhceOFGjSEjWj1lttcf4S9VB0HQGEE2BEtqcmQY
0clXJNDqsm3CKel4q1XWQiu8PTEYcLHJgwZJQBIpv6Q1Zf3UJnJCP7Ya3gdsZewi4OsRQRVwdy31
tVpHp4Dh0fRZgB/t2MElHcgqiLdFpdL3lvGHXUbvXZFuNFb/S8IWk3WSR+DYh2DXWsWdWG7UE/2L
xq8LXzqzSHFRkOSg5lbUKUo0wMhvKruqjH6ZgfuFtA4cKRV6MkIzXUgQq0RM6dTsbnMcOZlwfzXm
qC/9atTwGjPSdaPihf8dSdHIYX7F8j6ivkvAsoIqlxPmvDux0TmlxEcuu2FTOomzSqhYqCJAY3iM
cke9AUqcPGPjzg9OrrULz/CideO4RFsmLyqzlgDa8wH+8l41E8JffNtZRulw6gKeDBHmBWMoL0gO
19hQ0NAYICzLoHjNyQfJQbiT4jkoC9f81EWsr00g3os0jaBvfpYVE+nGtKO9p5mk09HGLwwyjZai
VMlar8y7ohJMEdJA7XIvWWVAabG3bys7TLcZts/ckykf4JAEMiN8twb4IVSg2a6zwnbbllq/wigU
HKp7bCb3rITBainDPQo4WUqL/MOegshozG7LjR9fYvxZu3I4J4P8iUCvXCEui5ahxn/YpeZKgFzl
o0JYljSt1TC41QEVG2qTphuXOGDbpQGb0qNVmchRHAoBzYJtwf3kVc8Xjh7C7dBCmBmkGHiZQYKY
GxOe25DL3PPLpILDH2NvRmQSmQaoBNZKFFyFKH9pHjljkGIYFbeAY3irlo7akLPodeLAehNLYJTv
mHTb6Ga0pYu3d+ramXWqTb2ou6QCrkX+3+iJna9h4ie8IMeGr26tIE6OoU+xpsX1LrVQaniGZNoX
FwTr6Mhv1I8ASB8yt3zJqOiXafqfo0uQqGjvslRPppLi4IA20ASvQ2Ivnax/Tmv9LpKQw0/8H1vn
tRypsm3RLyICb14pb1UlL70QUhu8TUzC198Bvc/tHSfOC1GYqm5JRZK51pxjQt2PwW1Gev6I4zvD
PImaZzCNA6uzcZUMmf6l44t09UR5GWwGYdQvR2LGi6PAZLSy7X5LXcz6hC4GmiuCsKKn4V2AkH5D
7UUthCxMz06mrV3Wnzn/mW1gGd+UQDcN/31CIM0Kiz9ScH0UqyQ64wX8jlp8A3Bcu4DKeF/Jal2M
RFvn8p1lY3mui4jfvPfsYb64MqtwIH4hxas0lBempqwKPe6wZlWshIs5Hch97Ps+OTaamVASgaRu
8tNc9XlDquawnlTuCkZH7+JVbnTsSfFb9qbR3vRJPBy6KHH2Kl/bkOX3OmdiubIL2lTB0CP44Xfq
OQxArHc2LV/ugxLH2QlDwJjTJHYdcSkCGx8JQz3Cd7iNFcJRWWnf/cx/6DBEaAP2irajOdlF9mdr
Zd+tN9DOqfJNFjlbRGN6Xf6YEiIiaMWlvunNsnCl/Zw83fNlqu7HcNgPeRGvpdntTa9AwmixFtJy
K97ScxGXJhLPiz8Nq2+8KwpF3xqzpGQiDgd59CqaIcgs/bSL2UIj1YyEoOB2rC+NS77McraxBPWA
sMt929Yt2LTSYbVnGMfQJcredhvry9bhKxNo/arQGNn3Tki7CS7DewMOrZW29dWMM/EH/dTZm9To
Lpn3+M18orDC30WWj49mmrnUjaHNLcen7kY9UIJLwspvo4jyayLkXRRjpyEAjN2Htkl4D92EzKYP
Y4DP4IEYeHKd2CU4Z8Ekj1r7S9FN4mbX4jUPjf6tjQHipV4OZ2+q+jfTbap1x9PlUM5nc1E/NYPi
3Nq6NZ+FsFbLmyb0k2fd4Zm1vAm1Y7dtIQisR7uJkNAO0b2f8uaaqMoaRzXMY5dDy/Ep+VL0iRLo
/x+JjfrBbbv07EEspjLgagwDVY5gOtLgphrhdF82dpv97o1IHm3WTn8O6Xr9QC73dP5zwXw8pmvj
zkmVfw8Rgi7BgZ4U+BDMgrsPZKgGNEeGIX3KwDBjB+G/P2JZG6Oc1b1Gl0UtvnWEeGs7E/Gld90C
ZfiscWPw+i6ckEC8vHtVW+QziPVNvPjB9KoptDbnCxRJuFGbVxsCTZVLXquEOepIQvteFbeoV6aV
oofOZ+lZOxxI3W4kDZhVADq0bpisyyQm9a2ljMcs8A30UU9z3cz8wMvUN0fIDuy69Dahrcq1VWnx
HmcQMvwJDjurmJb1Y1ZgViWBzG3S9tkTtnELQdZ2gTpc+IZjHzRGgjA89ZPR0KDe19hHSCnas+7p
pHpyHGgVgwHZeKdi0PJnr1Ue+GjBIj1FIx6IfCWrePqYkuZZlCGBPBlBQZHhEdwyjdzkYfoVjr3p
m5Xb4jwu0w0cJuOauQMB8GkfMlFsVsMMqzAU6jYJYyRljLy9AGEgec3Bs+CSQ7VNumS4OWWM8Klx
G/JwdHE2CzxDST7VP0VCcrNuKL/11rnWqj6eW3W0VsFApaXNgobazUDMidZ6T1Zjd2ut1knSMU1t
53jYs2IS8ZBrkisGTHQ4DKXlnLNIAvXW3PhuKVL3O7vRH2TkdeRbEnJrmU7xLjPH3RAAY+3Ktirf
O61+Iujjs+m6feV02vOkknCW1WN6NAmZedbbAvtP4+Tb5Wycu1uTHinliVS7R17frd0+8p54xMtV
6MbVq6W2Jk4oZORixJ8XoKDb2R1V864mZX0ogzdWd7XTfjeiduYh1DiB/hxuRoqycjkBNATMjGbB
fA+sdRFON90ziBTWevelT5sb57XvVBl6X6nj5t5QpD5S0JGborHaz4Loo+UKimHOKsUtfxkU20TR
O03b9DUI2/w+jrZAsJqBWKPQhV6MpR9MppR86HuJ4emm0Ea95BOUN6EpN5G20B7t8hXEu/HQbsck
byLWlEm1n8zmWR9yb7x2Vphtq0l2/uS6yi63GKpm95iREyrcD67GT8Iuqajo5YfZTAZ2M9kV6fS+
nCggdIyjgdsH5+WZbKDwbLaWclo2LV86QZSCO88tc5D8YwvolbF7mBklhVP8s1loJUqMNMrvtTQ9
Gsigl0sWlsnf65ZjXZuflL7IXxvMp8imp8h3gi+RZcTokUnp6SOUc4+UW1GU9IY8lZjTcdJ/tkbx
2Bdq/e1O5U/FtZrr6CT1Og3GdWNWCjMJyhx8a/vzsGPB156X13Fpk+62vKySLOz8JCSQmDQEdbUc
NAyDujJt0j6BrxwOqo12qULGtLxs0sg4R+anVSNDizqylUunvjnZUN/cduZ16M3vej40EUTn+VVq
PI6uHp2WK5ZrUTCmu4K1xSoOSSPdlC3LUswxV4xQLsCfRl+XmoLlVzN1Yg+q8SpLQa6c1kSfPX9p
ncnKL6O036iaDq+UVeh95MgQMhWVldnrCosoL35XvOlhudRWAHVVWYu4mO+5HVvNhY6wszYMyWrS
olqYwwV6L/jolAfSD4l5EPO75z2y3sBv1MI+EjIJn6uQLtlyCXLqc+bE9GWAZW3oC9KXzXv1Yawa
gpr4INR7wSuypZMqHPOlLwTq5Lgvtm3iFF/VGUd7+5VZEVFkfUGS/UA1t4+Kiz0fl0VB6Onk4l1W
jOZmCRULCEpS2ib8VnAIjSvHbOUmhamzGUXJL3jekICzSWnfPhiVajzGtSP34Veg4gQMRr40hVDK
Z2rT5XNrYEHwLNLe2JECYB8WzU+30urDmNkRjJUkhmJYlngI5pfLxk5EfKoAJViSEMEh1LLLsmnd
4J9Xyy4uvp1ZeIR0VzbAiDofea4Z9DESp/P8wSz6FxYRJG+GtbtVirRYZV5pMMdQSNJhCv3BWoC4
uNE1HpR5rZMo5p2ugvQp22H1pHhyVLWSJSzJnrc5xmgWmm1a2qkISTNxCIUgj2feDEmAwliTaIe8
VEeqnMXRuaipm/VIfk0LinNuqQDo2NA5peIzbwxLTjmRyBzEBCa3KNSf/l6yvFquW96h/b142f+v
08vussEkkG4qfQ5BRAl1Y/mMfZOk01IE5S0YZOKxjiVHvg5hQ2EHK2/Lmdqjc6FZ3XnZW44v7+9Q
3vu2HkegG/i4BBfhze4oWmVx87Ic+vuGLEH4WLeo45djiiGfMB4gQ3YbfuFqc5tKCs851H8V6eih
8agEKWH/QsgX2SWy/9kRJPIOat73FFRghue9VC1i4oqZj0K0zBU9F8E2wBcx2Bo/m14AqnLHL4GL
cG9NVr2Ka/N7mBrir4tAP2VpFjzJQZAxMcxmcsS3T+Ro8EgXkKhYynht3DzVtV4/sfroKJdJWh7z
bjwFjx4Qv23V6JR6g6J/skV/igJIJcA8tXVqKju96ZQz/tyfQ6ifdLKlf3g0Qf3CUljUTlq5F5kz
ALGKmz0EguQRQhrNFNbPL0AkP2LA4o5sgncTvTAZKCSSxuWUf4CHI5w+zb5aq1U36IlDHzwa6zYo
3y8Ayq8qXekvRxdIuYFSXxzMBTelmGr+m9MXykbtKRX6Y9uMzFdb7Ott+qkltU2kjFZi+yKKrSqr
Fn+90j9bMsq3qlGPm5rwneeptoJjI+YfeVDVdZPx8OzVrH1Us+lnXpnVadlLVQynFmX3RQm2HAp7
MeFrrB/qnooB1bLyPox2ccdeqG3doTFWkaF1q4J4GxiL0TY2UvXUltHcDJxfUmfDH2rW7gmfz89u
LMIfBD68N/S4nzPWTPtRc5ydlsTZi5dPL8sFrlrgIiOs8WnkPjl4Gdl/Y4Wv0s29i5R6+CNpbJJd
QOfdQx29dt8QThVG8CA7gwrS/I/YKVlEtrV1BeWCJrNs+HQ65DED+YMyBOU96qtsJbIkfcH0s4mT
qjstm0g3xq3WZh+FlFbly3kx01Djw26QEVcWWZq3ceqZLarj4xDx+MJzLX3yMvEVZuQKasWIT0p/
TpRumO/Pgtt/BEMZzcN+ymNJyJpYvWjg25CE8c+u8JA7T3iDXaQFEVgExIX5y1DiIfAokaUkaFKP
Yt1oeD/0KecxJWCbCdM+xaj0mTLkqJCn9iOyIZtkaIS2sWeIj1RTjhMCp+fWrbJLaRM3shxnRfrk
oUYYJ616yNE//tnIMLb9OBu9LaAvvFetQsR83I4Py6YOqcMQ3qNseMYeBPCXx8QavMe6hFPRF5hb
s8++trz74Bj6Uc2d36neevdlQ4N82MJPSdZ/j2GnOkKiewZtRQeIkN91ZcvuEMBQwHbJAk9HqeCk
hbP16PQrukTd33p8oyrlmcLErlEJ+wwNs16xKh33VtO9N0KNrlGGk9TvMuYBRp5e+pZVfx/94JEh
KKeOpHfOr7T5FRiH0Afxo61DqTyGTiuvXpvIa0DL4rrsxn3XUK4AFgl314+UfHiw6Ak8iBwbuF1i
px37PuPvwe5yTDbKb82zUR1T0rIK9E8u5ee7I4V1Kdv6KKyaCAKjsQ90Vs0VX0PMMIrbXUqcgfvU
bLwZXFcdwgnT7hil2tHDC3BQnCE5q11HD2uyNErVEe6jinWqoicGM70puVdFaa0Hs/3hpWF+bUb5
K0sSonQwSeHsbnGoTvW3hvVjBXW2ajrtWgUWoWyWy6eXU0Ct3zIRwYW4tyNsIkQE0hRSA/LMM9kh
6sqUPQS64tJVw783TU3ABeL3WtOabKeYtbPROxcG+0hWi58ZFoSp5eVIGt0Z62/VqZzAgvGEw4O0
+G46iVzhr0VM06OaDvmpU93fylQW+QoRJoKbvpl2BTl0lPHw7LYU+FoQosQsjTZWSTaKUeF06Jgo
kDI8rZcTy7GWhSi/5fn0cmEbqhXwhXk/IP+tgP4m7ohw5L4ibuWi44ujD2lIvvdSvyzHbBB9/7ya
jw2ZILItJ/FzGhWT8WU++PeakrWc2mjq8e8H/PmU+TJRCHnUcpoxf9+6nF026Qj+wetJUvyv9/79
ABq3gx/IuNsu/+L/uk6HM9EEcM/+vGv+z6uAyYCFAas6FOX452dBkzWgZ2aJZ9XC25qiNi9tO48e
cfRgofw+5rRLpvxK2PDJCRBbhSx995pBvFUhCUGoDbM9NDrFfNpYZBpOdnqUoVDvmShBVwKXmqbZ
/lAy1gSK012ctHllUeVEJfXNxQJZ38mO/e485a03Y6QMhAD3FN+SYLv4up3YvZqajMkd1wLNJzs2
oY2TxztuhpFFtDVu8uBXDzT7QcXQdl82JmTbtu7qs11bNHfIndbD/pEGXHHGtf3auGr36JEUAUao
vWjJ8MOSyacCwmNfWbZ2m7EFlQmYSMsNQuQ7c9hJcN1bIzkz1sXvXVe5Rz0nAtwd03pDBl08qxHX
uMqQUkjrKETZbBjtjJWmE8ismDTFqshibdI7/Hv9vWkIFSybTmcW3hFjX3TPAdSHrtPM12wixhFJ
k/bmJC8JDiuVn9sr0/ZYQbM6sLDf6WIs6bJSIjXVcd1OYQn2wV1B8wjWKImF7wjuX2gpFEXqVW6Q
GoP1gVTkjDpJqrvKsyNCDzqvSVxsXYUvKNzNI7oam7UyZ6umBB9YF+/xvNekBGVkXrhZznWxizxP
kgJnMgcg3tCYfhF0W23+7OrLwZSR97hs/rWP6ZPBfj7Tx119/Ltrk5mJvXo+E5jkrRtd5616r40I
x7aixwo4DsUWccvnvQxE9Jnl7Z9zy1VRs55cQAABerc/mzDQu3XQ4Yv9e2x5hTNgOBfN8K/jXjc6
V2fZKAEK/FJvaEH855NiGebMzCzE8jit6cKG9T3sUZ7EQ6Hho1bLU/FmZCLYLN+8vq7jO37rhzSX
D2iUgq9IvE2G2TMPoXw+GY61tiTNbQgdpByHaCUqOKnAbKvHmKroYZTJL8Pp7jQV7DuRf9Y9IcFo
W9nZNmCS5YdiHO+09kbqll20wzmQ+vkw7oRbFRA5uSdhnM60DOwT+Ri7l6qa81qwOtRl8TCRAX52
4gblfCIFgjyMN05Zttl6OaiO6j+nSe6LmUFGkQXkL9gsZ/9ulo8BQ5qkRfysAttIqgknHk+8HZSz
eOcSlfKB4ID1qEMtwwZGC2jaRefB8SSh6asE0EINM0aBCHfvnJjXGNTvS44xcdcp+C2HEtKhns0h
unR/9WHsfbXKBqgSNCa8op6ODk0+zL23Ti/0zahRyS5DbXyTFOP8qR0MmlDFiDtgN1NxXnWndAAD
EBa7XGVZiBGQwstNPr8pDr2SrOF+ACMTfGupLrZeoIhXRVJ8bN0tizx5ESSRqvIdwmN4sgbgp7mj
2e8twXsrxFWAKiErvswOiQKByp6KSbVDnEtWo5dIv2xdg7xK2xX7oXRQmKQ97PgEGXXRajQg5k1O
DqdIDeAsjfLPIXfQtHNTnD0rr1R/mIgLqKeBKKQ+PXQAlpB+eV5B7x/H8SpjbY1Ag2v+brI6bTZp
wjensmrt6ASqmqPomLeqzDXG9/nwsuBcNpbGFBNOCo10AyaQBRZhZ6Sd/oZbD1dOnGfQ15PmjQ7X
cjgImUG2WU6qEsa22CYdDzQVeqp5F4lm+rC42yy6pbQhxO2/jhe5aWMd/tflKYoTyqXNsUiyiVhN
JgbLK2+MgF50GVqnMT8F1X+OD4khT7D0q1j5phyJtN4If5nF9B2FfLmIJH21+7RaR5VrbJIkCXhw
JHvd7ZI3kQ3viVDJ4K6m9sI42GI15he/vFLtUlJXlpQU+o6YJNnGM1+TxpyhHFs9BvfZmYz9UZ1f
woGB32R+RI2POPc6dunEhh7HojJCt8xfLonU7KTlAI/+vJwS+wp2lmzZeD8y9aC0WZJEMAHhTDRG
8r7qT4D6ujVD/UEolfRd284edJByzOLdO1gIIurBxWeewISljdBETLr7lMWPuZ1vmdBpBwBF8tyr
lTwvr5aNnHf/HCsHYiYDbIYYRCgKwR/0zqzt/9ngRvLOBMAfaKVm27qvwZzjrBuByRKieYuS2r3h
eQwOZS1/J/PecrzIgTlrCm7ghEfrGDt3uH8X1Zm8TdeR9FXWZbBn5utQK6czoKbNcEzB2vCc8A3I
ZLei6n5HtWadpMkvmRxzD0TE+FyPuXvCAPPBVJAgNSLJuy9sBOkhsfT3IZbZ2bJahZrvyNfJ6w85
6vpaVdRDk8UkQOsvGiX0Y4kT51iZwZs6L3oG19A2sXDpPQ822WNjRwPeazVfYszQkLL7kkZgYdKs
bJoCnUesIxoJg+wQQY/SwqeoUeUhV6j0Jfq4J3KohK+1TiItXlmd/j30ydOQuECwgehhBDsYoqxW
ZqWe+V6A79OvucuzLb9i1ZolPXwV8bkhyXFcbTvZ7ibWsGdPBgQkTdHWiSKvSk5wahOQgDXauoZk
77tkHojn7d4WkDPIsCgTgiaGFlspz4e1njJBKFwMa41Yy/J5qBR5mWxRMtMJf6VN2R7g+QjfEp3w
2xCzri6JQofJ4Sdu8QUuZT2iwh+5n5LQIVgvsp/VUDqbjvDHztNZFszO9HzwDtHAU1vBfrwKmRCP
KbXngSaKK93XzCrFSs3zGyDW1ldjQYxxnMTERYrMJ+Jw3AQzICYBR+S5CY/EwDuNNfHUg4ZVixrF
Q03M3dqLi4tIDMvXy1cc28NWhxWQFxRfkxwshl1p721a0XpvSDSJ7XBVa9ljiU55zYaf0QKrJHtl
F46hvcFzY70WKTGfcw0cFfclD6vuLsPu4oEbSQ0I4y6mlGupvbuiLd4quo7M1PKU1j677Wg8tmjj
L9FPL3b1A9okv4vMA8aGJ+kBHhqGTVx73VsiWqZgqb7Kc0SRuaNK+sXqxfKK8FAB4DHg5tsTBQNZ
6EyVm7Ddh5GDU1EwdSVCpIMVufEmAZUY5hSNBRSuGaWZscCh6zkgWfOOwA88MKtsMIkcKJC6Opr7
mMXdWU2o/vdNvm5rlvUuwMGuFS9GWNarOpXw4FN6AXS80LLSijjBMl6NeLPzWGTHOjJ/OmEKwy2D
Zog1SGFN1+5EtNLT7hcl8IMs/TGU6qUog98qTRq/pP0P3EhuhEZVB5L6Kq1oFMfjHA6epdoKsbRU
iV5IyciscQYM1CwGVN9ViQxfNcfnVhoNUMvKN22xspnM+vxqQJ6Q08MkeHhtIk/BBJTsx8hQrolB
5c3yU3uFy2PEXYshtnN5IMeEp5KXoyTIi8M7KefK1kA+6C9PpM7o90bb0g5zXbFB1lA+8v+Ivady
9OxVVfdEUceshxwXTVgi9no4NUT1QXyHkSBpMxy03sP3ZUZPlMno/ZrbkmB4icHoNCp0IZUqyvzE
bD875neGTK72ZFsnxWOkQrR3LooZ2jagS6lQBAYWsTJQuAgMUoI1E8Fnlr/XwBpBUw9dd+7UejwG
xJaIsmAFnuBzxbpCUmpCyKfsvqQyW6XkuLVMRI5JzEofWAV8kKArtpnq9DvL1L4LmisXb+AHmgw1
2qZz2DAz21hFxuWBdEgILauFcnIm7YqBVT7EtAGDDAoP1dRWycp7ljTFA13AlS6tTUEj4iEr8eZo
DYTdgC5bUbUkNMiOZNGWGV7T6hOEoOSLdmF7sWoptqYyu8Gi8aW1qeoYOVw9+WTwtZgFm+M5zsvp
LJOo6Sib/md/edVPqUIevaX8OTEo6JdbI6lXzCq0NVwqKBqTOGhGvBMNnFG0HyBfBWgyhLfXgKHi
7HrEmFPqOiqdjUXKM3caJZxDjlgA3a2fy7SnYEw7VA+15xGdctW5sc8Yj/POpPgAxzjPnEOQqrTn
edZvRh5GkDHrbyensUqO/LaMvblBYyNWwrggnC3Zi97RtKvt4igoGvdHLci4sMGj+UGVYnSHeJhV
gcIYEASAvUdEGMNcH0trulZNnKyCttw0RVJcCrdpbp6ekQMeNOZaCRsH9kl2KxE5IacQ4jpp00MT
N5Yf4txdFYpinnUX/oUSUuZtooOIGQNV24s/GN534EWx8Wjc6nAJe5X7gz4VwvSOThk67p0ZtXvI
69Ul652HWElVjFrIskTOnVzPUP7A0ZqHIBGXkav26aztyLPYwFXRryvG/Yk6ONJ0ke0mvFmQBj2G
yJDBF2VkZoKSwWGKqdZ6F2gH0dZ0Jf5UZD4dHYQ/tRo59f2mqVkj1Gpbn8H11WddDX5gmkInYYSs
1SLzOYKttKOVhAKUpyl9PZvBhDEkRb6tMA+aEAG1+VGRGuEjjJ89evRcKX6A5VKBrNrlZgzRgVIn
R+iL4RfP/rH0PitajVsqFPzKMhy5NculY6dUP4Mgd1iTeC3dLc+7Tlbxq9OGy0hh/061HhEn4ia/
Ax+xzgOZfbat9ejWY0JUisufxmiMRwa1ZlUEWraPYJHfDdZtoWffYqu6m1GjYQzUFWjpyHgwNlJv
V2PrOAp4JfOe3Qz1Qyth+kP67fwmJFukV4hWJPYa9VJNiKLjmJ9FG7IcyqJdrY8PXZkZl2XTNL1x
UZqqWnWal2+wDv1zwqbVRk9gvnA0q23gMMtdLv773uWVUVNITYzp9j/fGkGYQrhelOuuswzsmEjG
/3zo8llOr19ru+0Py5v/9U9yt+ugrey1qMNfcVEMGyYMm7Drpi+QVamvI9B4b72SmhseaaoVvbuS
+mA+YnCMN1pk5je919ttN6nUV8JJ2YE4n2VZ4gVJvDypwIYzjuLzeRtix50RNtR0RtUPCnp9+CSu
6IGYfGhR8xBxG7RkOh1rM/f462f5R16YCL/RIJ70OqGAhU9eZFvNiqanUc2ozrSDdawr9YQLznuo
BlUnKx6QLORm5bjsVrbnrXFARrtlt7aVfI/YAPRwF8u9Ogs+Q8yjZ7vJf9GfH56pwuuPVr4ro8cx
dbPnYd5UdvrbFUp/Xg4JQ203qaZmW8cK7zVIg9wWOSW+/rcRJYfOschIqcOM6LqfUBRpqQE6WAMQ
0zbMD9W10rU3IjadI8FJK6NstLuSKKeM9IcNFMeM5FOR35ILgXPF2vViuYMi5N6jELR7XSg8cgss
UhGslSkrviHUeH6aVP2u7Jmc9c1uBl6Gtf45aE3JOp3bZmjNa1a128whBQ+OmvDDnEjYfqvl3cEV
9peLXdC3nfDVCZhTgmFDzhjQnkYrWVeAs3LH+ig9Ukcad2/oUfeQhe3wYoUIlh2amOj7o13mTPup
S0kvKgd9XVeYB5qBqX/ApPcNbNTNBJVM4gUy9PJSmPkjnaKHvGt2cqpZN5Pb2tXrBIdSmUJd1qI3
WwSfmsYMSCuVQ1nCIRDDNVU2xMyhYR5T4Td4Q3Kj3OLqvSUg7ej33kn8e6m98taEjxPFUwEHczVB
Vu2cuPT5dj+4YXbX9WPH7SxG5zd0wAN/vu+OCXLeGI1feowlAh6hI/YFFaBsMDA33LDtbtVKOWYN
DujpUSumNd2ogxMAKJZbNZe4z0aa42mAUirq7yhHmA9Qqm/5I076WXlE8YpiD+9JmgNMEkN2NkaW
BuolzqPKL11SPnX7qwbKHvbqUwlx3qethBi3t3d1UmwNV7tK0d9qKpJeNn2GbXCefuRDxWrB+rCM
R1jDezvWEbmXNrecxsJKW5kSHZHTbpXBJjGq936o0wW5+qHO9Bekxm9dDN0Qc8u2zBHPddlHaJk3
rZdH2tuvJgPmvDhB5HOO47lvV2+LttjU2GpdRdzgE9pwPSvvESQ30PNzpTh38utujq4cqKX4VoMJ
U1gPKvygHjwsdWRJF85uH/B5uLK6F6T8eIN8giR/Y06ENy9gKl9vs1G5DQz9prqjLo030plwLmTH
Ia5eBuZcQRNsYNCbv8jyO3KTE3NNRrDXPagJXaqo9FWcTzSq4/y9ZOKMuOqph1jv4xZh3NF41Azq
zAJBIqJYn7VJa8Hs4XuxppKkVE1zu3KWPgPFg0movjoFLeN2LgbOvy+qQMLPuK38UjV/YniGHfNV
5DCc6gLRm83oQ2N5oxQsEGSLIp9p7tDip89i8TWq3iHX4o3FDHCIgUrMItWVtFFrMbNJGBNTWxwr
rLY56/Yw03YMpRD4ATXr48ZyxgP5iCRNpLhPwuDofg7SPtAEUOzpcfLyb2HKV+AAB1RwqzTIt3I0
LxgWNxUt8LCj9QXWjj/m2rO6HfLdbTzadCZM+j7NGhP/Ph9xMA/qpUzkXXWorg8RJRMDG3f3zENE
Muu5uMMnHVpijVVWrbGulQhq9m6ffGMB3EBPvDqCs05lIVih8IrlieF8WpeRvWm67IHb/EfeMXBl
tNPiiFZdcsnU+O7wdXFI3wUM9NCE3nsvSQiKWb4W5W3fqb5lNAdp9OeuNg+apuxLPTk7LixwonmG
tlw5KVqgsf0q7Nw4afrPSvm0UAruK42xsSFoTdeBb2s/Wl37rt2UtRPeyinbohB9tCwIqc6I6bLv
T56dfdCtQGRphAj3o4u01Wfm2VtbU3a1gEU8aCj+Y0V+TB3eLh2tEUXjd4RH8Cb64hs5+qGyuWnr
Bu2lQ2/cQBAdbMdZaIgJ1HesV0dHqRHC3R7i6blzy2+UYRoelYkZAbiWD8h+4ArDU+mVJ+sHNiLy
IIarxoMJ51eeRTgpuC+l0qI8OpeFpKWgrM2WzAo9Hd7HekITWu6Mwrvio7lZMKr5ts6Sk2Sny/iE
nGXrAoQNw20+TFc7MGOsZCl/iOhYtNZZrXEjOCEPCbAHMQCNXj4D1mPlSbdycH9EUzRD76+TR+VV
/i6YKU2Bs2qbN2QV3akIw196EGxTmQI318KdV8urRUgQIKZC2mgj+L61lDb6muAcpDQmy1dX0TDy
55vpWkFv39ioJJAHw1bjViFgB1cg+FMWgietH75YsiA00dpNOwXluo2Sm1kqx8HoDhKG9Py0UdPg
XVPatZtjjXHU19HEceRQubMzo/R5tuxgXl1DPcUGpzTvvcjWo/OMXOuuSs3b1sZD2lvfBjg8qweW
AAzHr6IU30fzUWbBPbGZQiDi2BiC7CIP0f+ko2Myc/EZk1daoYjD159tdDzSCk87yC0+hYNDAWFs
Mr5M+M320GCnFM4joQUrTaK8U9v4Xc8kLGIe76uipXBlWjdpDh+IAagWUjqLdPE4mtq7VZxZBLs+
lu4Q90m+NwgN8XuKIjHNbgL9rqZt3RBGbMpiOCFcw77ewkqi0quXFAZBX30nO9gKu4aZLfOq6lNx
0/c7QUjFylI0ll3ID51eNdfC5MHlutlXir+TWtkVe+prUxS/pyC+uTFsGhYZzAQM+8VssDkXHaF/
wmx8B55DEV9jla5hzzqxKb1NQ2DFnogJsjkSYhbIX2SZEqwJNrzqpGzJwEqpNaa/iki8qM4WOkdE
pYYJFU6aqxobMU6KaWfb6pdahUBu9A1qw1WMXcZiMh7SrQhS31b0dcj8s/2wEvJPUCgaA4WUFGk0
hIWxrzca5M1+6FcYEoxQ3QRpBZpP3QgZ7UQstl1CsxVjVOqEJHukW6TDZrZN+diED5rg9xgNScIi
23Q6YalNckitYJ2blMTHlYhQ82s0w2HfCtruqeXQ8YD2I3JU4C1SlmJHtTr9P6rOY8ltpWu2T4QI
uIKZ0oKebCtpglBLfeC9x9PfheL/heJOeEi2TjcNUNi1d+bKGSqZyQW2KTeo/+B4ahssvHvDbGAM
tl5nG9umz/imyB/W92hdd1rh70P7K2fvFKGBtpBFj5Cx9Fw9twbxOtE7f/ucQJNi4LNTlWk7jcGD
lfE4wWaZinTBB+99zdi3NF1sGlrNMO1GB7FtZO/KuNgF7H3Ldm/qXM4aZ2MU0zYpxoOe2l6Kc7en
jZHF2qPjr2uGuQvRB+BkA9ONe71WvEYg32necnq5E5cPH206TeFDkPSM+WnutAQgcwUvDHs7JGx4
x8hjlrBVCxPBaLQNymvPFMQf4kOrkmg0awd/aTTgHQhwb7DN25EdioxiQG+hogHnC2TcGPAbYPJr
WXTIrWEX6dGhdMRpsEokYv1es9uNGU87JbLWOSyRME/WIwf4RCOqpmtgVzeX82Cs5h2dwi32pt2E
9kKwV55oATeNTVOYaKXS2o716IHP2NU6ggpwV4VueorvQHNal2JegqG3pmUBQXg17PgaZc12BpRS
6BYqY9tTunlrxzr/xZgMTTZHIkV7GkPzvDVVNmBpsg+CiFp9YeoO6D3UVweS0PLzwlY2L0pUbNR8
jTXnkCoYntNpUyrpJfHtAxu4fWHZeKvnt6DbLFZuzTipreEtJtxFNdVvltdjh7HHUBHE6bQJO3Of
lMXBBGqStAjzZ+EFrrlhg37s7RRWfQQBb50bsOfialf0BTuG5hQs4RG9Cbot8gKcK0Fu/CnYW2kc
vKE67Tsh9lY6bqgZp3kLQ2BnN842UdRNFITXhl4tdIeDEqseeSObSjlkhGSo4k+STJukrHZCEUfS
Cej6OQfO382geo1SHyOCOBM+HWekrHNWifF3XDQtabfLqTqLwdokGHV1UXw2RXPG3RxUv0aro0dm
wUnTtkSxwpXXcEwp5FgLvlO33i+GDXrks2j40jt83mqB+EHe4KL0lCJl0NWjm10yNOM2Cw+SCwqr
LNgz4/q1ZPetaqVUt5BibEJuluhfZqiXFkmeZM1nYOA9hu2XWkwvQ9P/ZGiEw2YhsckUGHlTa+KZ
49oqc3hOcYo0WVL+GAav7ujyp6j9O4u5SMuk5jQLdB5dmdrbxteSU4ijCn9ATmtVqxT2ulP9AAtI
bebX2rE2YK6N+UnPfqPb+7/c2H7yk6NI5y/MhdMvmvXKzQndYqOpQBCUYPGb0AM4ZKHCRqcdvgqg
GHEwwjdzr+HC8ZMwP4ngw2uC9XUh67qFX7Heu+pZBTBwhin8WQ2l8S5oayNUdjaaHsQ7rFjqWfLl
JK9bPjSRMi6FIjxmBdrcwndNtemNCKeasdWS3GK1F0ahzWmQn0Je1gkEyWneUTD+zRhwnIPRSjiG
3AjdE8sahobsbEahetTM2eVy0dGRycI9xea4I7Zv2kgsjYEb3mOB2oIHH+95TlYaSAcKcALV16w+
xopANmcv8+VtOCW09pfsTARLXHLIeVverOJkGm+oWTd2unlSfZpQTdCq+smeLfitVNjf4Ebo9pgR
TZYKhvg+Lfvn70r1GJa8W63Z4mM8aEeSJJYbHMfosHuG8SzVKSAbs12XdKuJoP7fTT6Q9enb6Zh8
pgObeJIFpDk7eQ0yGDJT58n8HNPo0+Vi1zCsdgGBKX7nrFMlpFjx0+YmqWO5ylX/+YKmnlI8bI++
Nn2HWSmuMcbLXuaQ0LMJD60JKGwJ1k2WYF15T960Fbk0TLlGeBC2RuOhJ9xWTeuD7tbd7fnBjLXz
Lex3h7gzIiCVmEqGG/PBrr6/6GngQSPxT/JmnCr/lNvR7zGaxa7VFvpRtPxUv6o0865iSaGQN63J
MsHs5SgfVR3BFGVuXU08p57kxSgLnahE1wkrLvjdpnplbB5P8kU4aT8r1yZTYUms0mZVYRiWmOyd
+Eu1/KP/XtLzsdOpC6p7DHbyJ/I1Ebb3GAcEUiPYd9ThE1VHUDYOgXftRHBy9N0D9PemwVgmpSpq
eaMRKCRdVdlaC3Zd4sOqKn2pCc85yEdWYP4Jq2rA0deOGAaNalMvTKzeNN9rPhwP6LZ77q3qb6ZP
+V4+kjdCa6t6I+9iKScToCC1xZmwBsSl8TmZPQHCo753RNA/TP0x1KN+dQWjVmBE/RmVPhsKvaxw
WgYrP6CNL5/ntR9UH6vgSNtam+LpFvY1EtT/j8zDsckuVkeIiLsBG6+l17vJdy0Tv7uJgmi5GcyA
GUUbC5ReyGBwDfvtJqx0YxWTsXWSN9WAVUFHXbrJ4hRim2Ys6U0VvfBsXvLxALzAvILFH/APX4ok
eEvy8E1pQ7h8uu719ML3yG/xX5YL02dZfOoE8ZXd04cDFcyJqoymt/xuFDr9wXd7Bj/u6NFiiN7r
jDXYRPv0jGoEBV9j3aE91PHh3JmKxjsT8teqXt585KOldwiTX77pGd74FQRuccWwvS8LLXvJZ0QD
ZR8ouBuKZmP4GqywLl13SxtYH2PzwvTGuJjq+Hdx4NM3G97CFiOqRanudQMcgVq3aSyX8qh8JzxS
3zEgooUPz25qjGFfKp3fHgyuFIuPyjkW4Ycfmg7C9/hF0/tjp83TMTIyDvsqz9DPk1Pu98ktYsN+
EIvh11huhipgmx1X+rwSYZFtUo3+sLlUNq6awyoocH2PM3/ESOCJS9Z8S8/2PGQm037ERI0RnvQl
tozoHWQ54bjX3I7NG4l7SOrs05OQZekpceB1x56jzumrqYP/1nTgDJh8jIiJI9hvS45sN/WW10bZ
p4tAWV14eIbOGBbWefphhM6VDlNtzdEFm3R1yTnILw22q1PSIk1pCrW40HMBxk9DdZW55bkKweUR
hafuFx3duezIlmt1WitITu2QU9U06pYekT6GW/wGLvYKkgnZ1NCRtCr4uezxqz/NpjPQP9iSAeQk
CP6d2vyvmsCnTA2ZKHEbgJ6qZxLnupG3nvGx7dXczE9lU7rvnbOgKg33zWaLFBhqv9dtQ/VaBJCb
wQUWRaBYsqn71EBrajl7VdPadT7iVZXAZbwbdz6umN4bymAluUcQDpdYQddsHoEquiOSLXJnExO9
3PIw5xJ90WmR2VRAanmfhtE+LK84LrfhVIeI0eAf6JVJX9KIX7ncoLZrWqVg5tTYe2dT6IV9IDXc
uUTLZd9YQjsyajMU0Q5e97QNjglUHhk4XefM1dkeLZ0tjpLU+e3YxffUuM1efh9dmhZeDy+L1mYc
HkAsdl7c8BXoyFsaH2Wy/BZDrWYIszSnpvhLG1rq+OXXBTEwRKMM+wtHI9htsyiPuorbA8FDen5+
WZBU82PlB2Sp+sNuHJJjkDj+QTRaB0u2VPvtBBRiZY3L7HqukDtj8j3Je43bMhZk4Kjr/bBSG4WU
+DrJqmPRGkdZrsibchnTkWz+aXbLke1G7l7v29cCiRnO/ZwGaOVYjyjzjZXIutYjjAGGGpDtKsmn
g60yRZTlipm6uDEZaaQUg2uJ7dR6zWSkOu3t1I7RlhFco1VWgmESSGVpW98xLkUsbeC0BBPEpUYY
LN85mkMAJmx68Uvtcxrr+KaW6q5xJpJNAsMV9HAnmy1S70nglVPY2i+VPugVTG71i/hRUi9bOkl1
lRy7Djq8aRfDFksvCkaHlKgk9KOX1qSuZEaBfht33Zx4mrmIX7O7vJEk5UWy0AIFd/XoT6ppaAmM
vttj/ZyuVQpMWi7CzwVVBYW61lL0InI9HYH1KfqArG6op+fxPAg32ze5i+dbH2CiLnUKcMJvpcUx
pTSqcXGXGwSI+dnulf4+aIjM5NLw5LCVFsIy1CbGnZwk3k4BN6TSC/MZREfmoH5ISCgtneousQcN
8iVYRssyqJSiv2iWpzZ1ctVqYcAoxrJE7K714po2kALSL45ESVovvo84gDXuHjJh22AoTT0tzfRr
gHUKPy3Qx2DqQqbbPypOjtcekETmJvUuTZH6C+Y92y4GzpHQZd3MyPj22pQATy26Az8bLwlzaQ+i
7eR+oQkLXtV8iAhHLpAfki8MaSxYdVlrTKtACfULoEDrNA1oTBZmgz3QokQ8EO1ErLgX+ZwLZPAy
xuQjFaF4k+VbCPuczTiFNaACL2YZqRz0TPJrq6MULbpFW5BtfVEfZQifZRj2FbvewkoNHf0H8QbE
Mi8lTACiRyVC7yBoUd1UysqdGdeIs81+CLdizhss4AwoeqLc//dkTYdHh2mbAACRK5dYnqkVwSUI
Y8dDW+KMYN9aGxEizWIkiHQlLYLNs/KeEDCNPrGXtvX2L/O+iyx3PVYMwKIJEv4aYsKhtXT7WBMV
8My7Km0aKXZWIx3Bs/lWiz84etptT9DOJiJ97wbRT730SbIWETU2xNhkZcyDuRWLMeog/5b8CRTs
DDnjsdOxZa0q6HhcaCv/qEWM3sYygf+sqK9qSXyqHsXm3W617zBihOANpg0Qjy3GHQ0xDn2CiRc+
G6UNOEbHb/ai1V+Abvt7c0JQL8M+4DR1hHU0FpkeGSEpRHGaB/pCD1l8RAIrVS/6eRtWBDXiiyPk
UOmYfg35I6PhsZsnVJXq7AtqO4OpxLJ8tcNQ74gvNfH8VR2yJfg884SQx3ED8seTtNoQjljTegKL
TnqTcSabwL7rAq2ZPro518nOAnYCj8XxNzBpQ5gtJE4s8TQto4UDNtEbQuDoKpcHswz/yC8vrGn9
tqEZ7ChE3buS/KiTgsGnRTHcpu2JqfwHMBt2EEF1F7pi3nX9v2gGpLLkA0605EXac4GWLzjXU+1U
AQwBEUgfzhpyulz9h6Ts2fECix9SPFxRfcpV/81YPm3gvuuSw9aKAu1OVOKXDLayVJdEnhDlLgcH
xBwQTpwa3BQt0fNtE0eHNrE6IlyMxxyW3d6UG0fS8vRCu9sxTtrn9zPWCKRJ7n0kJEnshBbCel0C
qsMIIJ7eoh3NbeJBeq4iVOXpR9HhGBqqeV4lSv9RW378pqkD/1wd1/qAjSBPig1uEuURhH/CJYOr
YtBxJDP9hANCvZpzqmxIgvQvqCzBQhIqKSOvR7vAWaUFl6JvYsYdwvkIkuGBgmV+CWOxyQI3+s2i
0RXqq9wEh0bs0OVZop1KNIqojaZflqqlNOai/NR0cNMNM9mQ4Jl+BOaETv+D6lb7aWCgwqTCpEwh
F8dKSAmtnPo8WvW7argFqePT5OEI+zSq7NOIXBK8K+NTQYC5iuNZnPyAmXqz1JPyQutUGldPo3lE
y9omFzjcGOQR0E1Ya2hIL0Hu6t44jDS9FdI2MkphkJ7ZjgR0r9E4C+yE/Dw05EcueWLAKNL/mtEh
eLqmxTfwrij9/ALjEY/yrg6PBtbbFAbB1YlbWmXCvo9ua3OJ87HwF776lYUm7o8hOzfUva/tW5+O
ATCZKr/bZbxOWkg1+uvYBQXov6q49GD6n/9jk9lwXZdlMbNCgA46X0UVzurVr2wEhE6PRg/ywybQ
lZ+K2kMtCX6EKgEIhoYvJwPH44XI/w9W6WsHsmly3m3ow/XiRsuZyuVTGhBrnduo9v3kNcuFeEE9
Y700RQbWaQQbkS/XLxStR9+xmBE41Z+iiqJ3x02cexmbHqLo6D3WhqWqo0TjIshsLxQf4DmXYbn4
KR/lTmlAA3UaYkr4odCgt5PpGK9cM8f9gugoqHAw/VtpVYzwGJVH4q8rZ+PW81cH2is1vtOweyk6
VEfEcJkL/5q6A4YOw5RzP0OvYeuKNQwzt1dOgI3p09HHp2oOJ2xkqswIZRxEWNyhigYdaWFHwGbf
drtAhMqLy9kq6502qH+5k2u8NIAxti4ztq18mOqkn5oDUz6ATu4+crPPVHXuVVZNF84L8TbO7lc8
JfWlS8pwO0Ge3lu1w5eHk+I0oRb2zDbO135Pwp7opzckJRlTa3ZGeF8XjFDEADxIz000NlsryLHL
zD0pn/17PablGXzBCZ5MvU+WdtAk/rAkcO1JcTxlgZJeI/QV/aj011pzPSEyzePqzdBP0HwXUfjm
xyJ7JKnxQwylj5LXDg6qYk+fTsjcyWHq7OtTvRZLO9I3W/1MjwzcqtJ7ZPfoq9mfUMOJif8p9mq9
3TKTQacf7oehT1fO3Hzzgp0HBspsX4VJsY0Ekle5gAe2rn4xobXhUlvQoekKIwVWQXenelYd+GJo
Mk5Zcp6xCe2NuEWtTMInCnu92On037xMVwr6002DWgTVLEDg6MhiWAGKyMjngNRJy+AWizhjd4Yt
tUOxY9WR8YneGDfqUij2TmTd6gYdMGOX76LsvbRp+/ucZACNO+YpbKvsda2k1UEfYiY7qXHtwvBk
zNTY8rjQLLDE/tK6A3K7rWeCVjTa2QidQ/JQvmMr1veF6ud7nQ8P/x54GgjV0TrTxX9NMRWncs5r
b/ZVcdLz6cMk8emRg4nZadB5wO+YpzHoe2o3qp5A5/Lgg5Ps/Ax1i2E+jNJO0ENBt4sM8zeFRX0m
MqA5y3uKFZMBUqv62g45bOIUY6O72MoR3eKHVm/8v7PGri/0Qd+G5UwgWns2lU8oe1tnLvWLLIQt
u8eCR99ZXzZtxrIddcYkhgRMP0i18/m90SnPnkuHKfhQA+hzzE6CT4cuwioPdGZpmfotG5ZWU3kd
/l76yRXzxrZ1bsQWji1pZalv8ZU0QtkPI1yIepjjTRkBAhpjhTCh1GicIxaejiz2T6CtxhE+190g
WOYJ/h4WSHim6TWq9tFZUye6KwcJ0XUApL7t1cx/hsPWRTdstTbs1gP7mmY36IO6k7sKo7CLHbGD
MUrKIT4pXR6z3WaySGcUpTDL7pgQq8I58t1N7h9JgjcaIGOZSiE521fT9T8Kx4SLr9rxvsaGFoH6
3qoumUw++b+EDAPVkDfR0qOiS/6V54SA6NDe7jl+FbwIfQI7kvogyuhh5wyMNqJCZStrYzYx9BtK
UPiw6L1kwMXokifGDKTnCtemL1FogQ4GsS+vt2NW/0Wq39+MUUMj3Zj+vgsgvIu6Q1tdwy6IyUlZ
Zz4F3WZQipCFtXDWem7UtxQ0yBK0liaOe0aAynVOL+O42ToFygXyjAhWTViw66bovaAbz60izowQ
KLuN/iWo7Lca0Th8POfc478MN2yPBXJOyzOrP4lpA8l0CzyhrJoacngSKsaMvaxqCTgEvT6C9HiE
w8icru4f1H6fsmdg4bv1zKF/dRADDXy7d6N0hpeEOLfZdtUPivhm06YDe1b3f6G7GGUdyIMWllvH
2JtprL0JulNHcynf6rzwCKwvttWMeUPTo1edmv1QtbhQsSm1z3OAo4e1XTWstfy1MtXXmfTvZ7tA
H4sfadRTR4/5CNh3zgEqIrPRW2v4yKvwXjLYPepFAguSMm/rxyqTjDLCWzgXp9ROf/f2ArissmWS
2fmHSDRAs/T6JW7b6B7UmJ+WLWiZ0vRr6TCslKGGTetgB64UhSmqxUbcV4LoSL9Be2itynNlfSEV
Sj3CmlvLQq8vnPZgQfmvx1q84u1FsRkZq5GQu51eN19uTn5Ajf2i6dVhHQOuYIBaDpfGcGgPka3m
Qetk3JDVW2Yj/i8gll8hlY+mMSJxg+KTzeZ3yqV2Nc2zcZyi0bgGsXE326ghUzl2tpXJzgDGG+Lc
pdydq+5Mq9h4r3zFusbpA8Vxt8raVLmnM/2aWkGIq5VYefJyAovYjcrVSoKNY4n3VnPmHutH/qpl
Olnhdh/9SGw22QADnaPT4vSdQICGdlmsn82kMEMLLhyaVXqt+CQluhCb0zg4kNgEobHvFhcHrox5
0P4wXM3eNEUpLl0gnD1xRcNB5IhEkjmFPxPmd6A4SEUiXNOthmva5Lrqo9pztOKXnmfRy/NvIsTb
qoULBxW+7ymENXGj/k7eF1SiXuQXWSlrSQoucsyTTZ9uohHxgqJi5ZS7myKv261iqA7TG3qZdkRW
osm2bCMfNp15S7rkr5UB6nRsxbq0c9M+kFL+5x6qjdK3BRV22n7okvwNoQh7g/kJWBoUwnIHFDSB
E/O5TQzlohWGOyOPYCzUhhbkOXaMwZe97Mnl6RBkVQp/YWnMGUWOzSIhUJjs1l/YYa2/6F+gRAnn
zZ4asUM2OV2fu8mln12DwYYpaQ+rZyJNBwb3c87VcD2DrHjJUrIjA6oz4Q8/5NGphQlTptwZ9zIk
O2mbmtJ2Kp8PZXp2UILHLkbeUIlhh0/nzYj9rdlhUk+c4ZPfGR9j+iU7n/XyGEbxb7Ip2jVhF0SA
LntzIofcG4V/uxKuKPbwNufmapoRe2rSEdw8vNTsSW+VEdFBs8a/camLE9LQ8DVxCXjkUk5zRnmJ
urD+AzvshRTJ+s/EnSGO6nVDyFqclwGUjwCfuWIRKWjNdC3GeWWI1nhncItezlJ5TmlHwE3DRuvY
lyHJku0K0bLzm/Hdr51h1k6aSX9C3uMjJLUlyr9I/ERkZ6II+TczHpK8xIIFAUitxLiZRIblvyYV
JQwk2i+8T0IpCEEAKV8nKLHyBIfs0oKT3bd4RJWzasx5xPaS9ZjJiUtx8sbyFDCvp6lVczD3gubz
ROe8IBOM2KZsW2NHReSqVDS8yIFbTpBSEGrYISr34qnEYqmRJ7VKbONk+mPmTdgFIKkzm7XYvstT
syzrfNGquPjoRH+GGQWPjEvwcC4hgxNvd2oMHeuaqpEQ9b+jSw5K5oYirnQiUJFLaCYKGw5zWONr
fGDRJirLrl1F8fg9WKw8cvdMreis2FtV+y7R8p2KxWcTuq8AtYw/0RuCJfHXwSwVkWIg9NjaO4kw
Xy34Hie9bOFGLxkwUIgLYoLB6aUzZm7sGkhV5QwOHNNBi8tvrJ/1m6pqa2ZJzkM+4nIzA20Ajicf
zg1tPQBW6hYRHLnIBs0fYETNA+uI8IRFWzoQcU/2jqlZEGE6AyCVRVjI/65t8h4zduwAckEcVchf
DUnscudERdmeO/I95VPPG0RU67bryWOwFPv078ZKShTyTfVJWR3yhnkkf9ipv8X8U9Ysah6AR3cV
Mp1H0z/KHSr+6OhUowSVW1WQeHhkqdM3OhTmc+5n1S7pk/y1LHqa8RwI5sHQon4tR17/bqKk2aQh
4H+hUq9B4V11qh79KCuQB42KKT1pdfM2NrrAvxCR2UnmKbU2qCjy3/x2ie5WMBiyM1m+a6DNIWyP
UN+GlnpLwDl+qoPTHAAobpBrT+imHWhX7Vjf43Bsb310//eMfHoesEoVIxdGOvv9xoiYo9UaWw4m
IoiaDWF61tCpO7N0Tc9Fm7VJRAsiwkYQYODj2cD5gfJYxBDlukHLbtqDWWrDa6Hcrpd7tV1lN+s1
yU37kiMJHIBqbHKMxyheUB7TJDMvoQLcJras+VdhUR8HovGPhuJr0JPRC0iFBHkzCZeENKvo39ht
5WnsvD03susHDul8N2ZBvOFQQ8QSB+1+Th36Il1A3RD6YJWWw7ouQnNjhZaxo0soXhuTY6Yygy/3
XZ4qJlEk2o5FPECn3oeEb2bFwxHluhAQ0eUVs3WY8BY2eDliRvBlDvFFGUj41JSi+iBrfYLTuRob
OgGmMMRrKejmAekB8mWpgkF8MZaMD3vnrCeZA4yRTJ5/D6MSeixxAdoa9hKhOs9cXLJqDrKbX/Gu
jzCkrqDM6nMTj+UZkf88xPsiBiH5DPNVBr70MEw1+qldc5MbN9sd+992oVLKt+51NDqc4cti0y2L
T2ehhu2bkvGZb4FcrSy8qqKwGWGK+AUPFwTRlrS15ZFV+eA8g5Ncqhr5K5ablBYgXjY4k/IHE5MT
zLNq+D0SB76mt9Bu2iKP+bVLHH2OKZJVmzO9d3wM7yLHPua0H47eZcxOsG3VhfECE5hGUDyjB6/9
ZDs2QGKtuTsngqZPajOdm+laUVowsNR6tvlN08XXgtkl7k68wbCBKLsATYREm2ds+cIGCja6z39t
8DSafxbtz8rkE5SRtOpU/kKlNJ7SWLQXv/NpwyVIyWgOkK1VqxQSU/sRhLSSgv4qI4FVXUUIEUEq
Z7cH919otyhS45cKpYibTY8unlKP8CfG35GOqo1t16WwG4KBA6vaukGj30y9/ySPHMdL1peXLkte
LduY0QC+xMsghz5idctviKNd3jI9ABTep6dmaimTCrjXJCH+bHXEXKIl8ymUq6gwqt82jvc61C26
s+TwjTHyeENvcJqXxfvSTizsYHxjPNivp0b7QiGCXkQuVCMSIRLEB5JTOHfDS9W9Ul/BapzNQ9z7
36S7Rs8dpk+YDhA7VPkBFxep+Api1McQdszL3PaA3xLGCcrkYCJjGppbyBeclhhVc64CXor5+n8F
F3Mz0rNBdCz/jMttu8trpucgOAmblAt+rtnJY4zn8qCTILvy0yI9mAvDQPasS0zW6yxPorV8Tl/e
8jQz9hw04exkB1/JMJSFykQNvRj3SZQ91K2l7uO6e4bRyY0ntX6GbapUtq6KOG5A7/+iBTQlwLFA
7LBBu1d69pUWCoT8jmaXj060XxIs5zmAZphF7dZMTC7dTaif5L007WamVTn5yExXzj1ti8hovZa4
P9IERKR5PdLoPC1v/jKfkT0W/qXDFD4mlAoaqM+sXE+uWVG+yuNOB8y+CoKhW6XMRK5sLD3OhIEd
Fo/8sCPaowSCKkUgge8U+ySaP1S7Lq6q0eDuKcoSMXmSgiNLGGhojC1iMLArX+pZbOyY8l5p4Bf2
DXdPcoiFu7Q0PSdXqRp7cS0qe35BkwDicbpANiaT0ozKzxp//843M8TyfgY4wc4nAvmQa8ibyNI0
6Hazsfn3XIgT2TanjZxSJAfVZolVZ3jymq/GJzjGGam+Ch0Ov44JYoti7N/8QD50fZok1ERSwedC
LmYdwMPRiyOOTthDy43DKOl5Tz60jOwnCAV3/+95P7SSdTwr6X5qMbHjWPb3VHdHanH/aAKUOsF9
ZhdAOgEhwmm5nkTyS22c9irPrOWRIDDvZBvdc+o0LUosq3RZ8RUAtsoYJnDhEYBhhwo8aJBv7STy
cOOHCJZn3ClRjy7fYlB2ZkxTneSy3RAxs9ZAEeKFWdbAXh/eOaVKL2CIivSSv7gfsNnvpPCwqTjT
96Beqm2Vm/Vj1I6NHxEgu2Q/+QnT56BJ7MtkBzd7JGKE7zOa0u4DU0B5cnLHk7sP23k1474kfk+8
Qh02TsJOg7vVduEZybO5Kkuzhybkx/jXSJwtDYQHTd3BqEmSv30MQhnAjYABC+N5GYNEARYV4B3D
oaOtfio1/K8hbPPVJKrBg5aZ04HkJi9c7djTTs+c8UUuI4BoXmI0zxG8zotT+Uz+AoN0XfS8wc6W
IbK1ExEhpKNmLdm9tHTV2rcocaOzLFqDCYxC7GprGcWpuPhgSo6LCUXqpTT6fRCWDhjnS6DX7pvM
hTIT9b9uOZFbklIOft0j1jbz1ostM9kLPXJeWnswk8tsUsqOY1ledFMpwVxo9q+xDD7hQt/kQay0
7g3JULIah4sfJtMPJ8/1QzxjAh0CW/3Jq/pAv/O3jhwc7v+fJPB5lMQWWaLEGTp5SCO5i6YfU5R+
y6/Sqgr6qqnZeGrkWzdFqCnMv8o5gv4WaxoH04kZDG7EDQiK4pEX9cIh0vBSDh1RaNQ1RHZUX7o/
57/74Y3uoPaFSZ7Nc2Il9Iji+SqyEAgt27Er2Sq+J88t1cA64DQkYcmHYqncIYs9Jl8HIkMiysrU
hvA2ZiRwrnpSZE4pl+xKqe19CEt8BSGLK2Za/l3uNCAm7qwm0crukspriA1fky0048Ajeq+IokOj
Bsq388cxY/Qug/K9PCdQ3qwsU0SvaJm9hGvEwwSkyaJfLrEGpDT4NSeg/Co7g5iG2DT/o8LLwbV8
B2CCVvndD+mNr9NopCQBbbAprPAPSbXip5/nXONABEDO6PfP+LBGZLfK0nAvt3zSTtkxP3KSXVQl
8GAMHFVayJq/hNKCM8YQpQwX3V8kSMEAS5BJzREdXwTUY6Rhk4Uo6ZVCHOPB7o6lSyB4A1jG1XmR
lYiPYV5VH77eIlLAS8osJLk0nHc3Ufo+Y3Hjm3Wh86LCxuK1jAFTXbOxhIecTmTmspNyrpjp1I1Q
kvylx8XYLXoDeXGVfY0SgtFWAz/E16/Uh9kcHgqZP91zNwPRqUpj9ZevG8qtUYyboiXuVndqZnLs
zNJi6n+X2ZTr9EPa/PeQiSXzRxXFC+uD/qzCbaARZ80SZMj5f4My/ghwphxDgx4hJVj7QIaYLyf/
/JuMpHyVmYzeosj/L8TE/OqPy4zC4pIsZTzsK6RAesYHd1GVEQteQ/bZhNqPlrfxWTjutB0sWHXz
oqOmXsYDwtXHFMWaZAnrzafrfX9ul2T+t8OcOUACNZkr+KTWfg4YzTqhYWzJBGMRKnwERwWMxVbD
LhuUjJAUTXdv3byOXbZWFWvYanD66bNvg3IPaRVvfDvqa3kZIlH1/y5I/y5SNjIyNWwuSkWLVunC
YacpsMNWuhO4p+cSDmMoegqD4Qnjm5vA6CdVcJnGiKy4gGQZ2a4AIGZfHAMrydK8kFMzxKC/3KQU
+6fK2MqKg6sAAdZCsCxMAJO9FUUhmgXzbz917TEj4XTlAsYrGceQN2JGYucXFDU0rbs73CGspgzK
rs/DGYRBtJ8TlE157IiPekBrZ6vh5MlNT8aqvyo6bNo5KRoFabQfODCSdRglxiNRyMlBgktCELlY
2lJxVC0wNwu195J5y44UitMmrwhhj52mO7BtsFauo0LMzl0sncHjuU3gJZGvR8f/jr4luIe/5coa
10l5pKGCABGFyX2YQ3+TLmSzPpvtI/I1Fj4FpYDV40erpaKryoA7zznOOdWlZW9bonnBR+rcfBI3
DDRTvUmbjzHoTLptyYzAATACQyk23klBuIfsduFH2CSbZMOCn7JBxyHxouMkvw6Mzua+IKTkKQXv
q36rqEW7q+dGfYmXt8tcO6vRJzMHJZJbrzaVg/MUe8ZJtFVyViFgAWz1PaEZf9o5rLDkjf+Pq/NY
clvZlugXIQLeTOnZJNtLbSYIqSXBe6Bgvv6tKuhevbgTBknp6HSTQNWuvTNX4u2mAyCueswZ7dmP
s8c6MVrCJmJMsSTlWHXlX9N5yG9h0uucwbP6MyExI/dLskjj8VP9mtLI/0CCziHrm3m7freMQ+x6
QWYdC1rBsn3Vz5y9/Zq0ijDx34PeLt5TvTx5NnlRTTjou/UTWtXfdpCDH/M1jIr2gMxPoxc1KV2O
WbZbNUwy5URJPfufl0HPT05g6SeASFA/vpPiXzatcq9meHlMfpJn0636p5DWpAydrMlzJMbmNnFs
JM/PbIB3+BqXAd+plsTOg+kS6ywLfjcjjkwEM1aXMqz3BdCNnSNzzj35UKfDW9c02MMtwq3xK5R3
DGm2tBHxCeDjWEu0/9mQpxpQxX7o9fbgGflwFGXinNdPZN0lpo5aQn6O1ApPg9PmF7zoN02bstdo
Tp6BXc9v41h/FUyDg1i8VHIk0YyhdOcSNmNjwVPyILDq3mO44F+GVENasJQMRXYYYSTNP5TA45/7
gyl2dmyIYyvToV2rxUU6tEbLRThkPSpJsY78BH4PJpwxyIdtvTg2WuNndQBOg+bkObAzYE88ZGDu
H+zeCbZl5XFqqJsnM0zTK/l7xCIndUUcDcCGzsaioso+wyKxFuA9wCizii0mzBiSa7/9aWZNBQZ1
YDJnB92uWrKFYmzwuLw0H2VFex6XvDgKBweX54Mhzk1kxnIAZboITF2L6jWtLA3XGxAd0MSEg1X2
M5Tk/n4e6A101G4lEXFpVmAU1jMgu3L9X1v1deTvHV1QvxHad52djsyI+odWh8VzaOvOdZRs8pF5
7t/eWdIyBBrqBQRKkxCBy9q1VRptuwi9I+uSdZ4mvrbFK50XbB3Brsit8bDV/IkM58kpvlKysVvQ
pX3V6fcWjnKQchEdM61t+p3qS8Iu2IfsSgyrEX1vVGNSLDcfdUB2o8uIaqoJ0OmPOcd3qfxkELel
U74vBfuv0dTPVWOZt8bNP4i1qT+Yo6HocVH/dR360SynePX8/pnjr/4ZLDe07lK2BfhW7aNuOnTP
LHJZPn5VIb7dqBzqt2LquKuNMjhlpRFe1pULweJ7ki2PrkbpRbsDrJSpXfoBpjTwA5RpU3GcKDTd
O2skO4RzqrLxCIEZZ5rNYisyVvBDZzFhtyvdJDIVzwCD2z+eNtwCp5+fSBwl1G+Ov8XjbNyhb89u
pSZ9H0YLalO22Bvh2pwvpg+7nPCfBxVtuALd8maBaI4+zQGZ7WbdfsQStXXlTa2503xc6K5gmuZl
1hVXwMi40MHTXCcM81ubWSWDZaaRLqjNRz2EIEBkN/+mPHkMck9999qFWFTPh3HTEJQ5LMkXM0oA
Iv99C1TTZYSvicqtLcgHCUf6Vw2RqeRundfzRwxJKBVMgXMPyrKaKaQLGgQmbaVNa70WAYI4BsAd
BJISzB7Gv1pr/WsXJ38CFvjXJSRTrQVHXKF2f62ynEzeKLpTd386SmqIIFLAaL3XDm3x3XqDLD1Y
hpBjFxjAu6XKvVfVEIFJQTBb8jLGrJUGyS5E2nV0zx0dBv6UjMelt5NHzdPDh3VqPdmpc1IWiYWa
D4ihbRPEozOXLPXo4GpturYHfNkj+J9GAceQp7VfGVuef0aG8GAvY/ikHvj73rEhBArM8Ig9Tc3V
BNf9Rln6uHeSTQH45i4o/qhBcifYnlvs4Y3gehnL/g4IPNOlaWz3jVw+s8R4ifUqO/lpWsIdJZa2
7OezKjdsPAlwdlFihikxOWXAOlByzM6posDLje26JauWvnrgSmvIj6YoVOWGQ8oZNyWTtrWzPWnj
o4igdmFJdkZpRNBRqePQn/bKdrcVHP0Yvww/CYf+rpP4vNiZuOZT0ZE/Oh4hK25W6Y9bshMLPPpz
TQgmFIPvTOnwOsmxIV41CyBZxWRHTnyixes3nY7nCxfYexm74jY2yG61itRhu9MoQQBrAxyY5gnZ
eBLvdfmdqYcuo9aklw4ZR17voWYlj8BpYzphTK0ARDF2Cq10k8uTpyG0+qqFZ5Yo7w4jqHennqmH
wJj+vjQCDSa5/FP1Xl0R6OvVXbAr2zjH8g7D+m7tVXkCtK+tl6RkyRsLGRnm7hJPM/Gc7l1ax5el
tvF7jMw70x7BjjV7xrEz/BRyNgqrdQbkFDnSes+AspPqX3gP10OClufNfZn3V7W25d4OMRzJKSbJ
qGVP+SdC6INJhm55fdqnHCp6WDM7EWsnZwAk9O8BOg0HdB1rilWIhu3Fw5/ISWSy/E94/CwHkZF8
IjAZzl2fE+0bOsYOrs5UHUvv7JivgSnmn6yOaZSyE9CR48hlkBIX6Nmh8vr05pFMsqN4nX9a487t
ph8RW+tJKSr+jbUWD2lIEiD3D3vAzXrAfY1WS7x1RGos6NaeO8rOlzYuCJhNg9Naf7rkDGGaF9FN
aWKtqnupIvb0THryCgAM6wGDoCNcB1JEG0Setm8GuBujOTy15og/TudEE1QoYkOahZtFWOmxBmav
RrLC5hsZMlK7liqlNUvPer+YZnRJbMxb6tkkX860U09xYJ3U+3j/Q+I62fzJKLeMI0qpkSYI9Je6
MrurKuGrgh62W3a7tbZNq6UhVAdjPP+Fhwcv+I8lWLa3jeKsFWJf+0WGlJN+mhJ1lzYDh3TB3se3
Q+0OnRUMCRrntHI/17sjD7CTkpOgbi51m6W2RYZznjAq4SM/UaTT3KaTsy2z0bpSId+KxG2Zkk50
4sjxc25u+m4g4cC8jXY4ggfrA4j+dwYzQUHmoSPOydz+xtwwH5TJFqsDYAdZPAirSrdq/l4nTvCQ
kOfBMNvMtnrtvECYT3DUojVVsSU9tJ0rOfP39LiGCOAN2G3EqdpJ59i8zwTyIJMccEx7nEHoJJIj
B65J9excP/+J3ao+28xBjsQ7MUNVk5bOI7jQCqfNlI/zO2vyW+Az0cy1hSy4nBQbXRTubvFifmtD
qqPWfQD99IsqNdW2gzeUopuCxLVI3lUTRjVvDGdHEK7RjozVYaG7rdE+1Yn5HSN5du6WxjyPE4a1
KOrKB9WSQSjWUL3PNwuc3Kdlo7LSSj9+EUwRD2nrCBAIUttRTBhdvU68FgFg+MDmFCi65jFyiKrk
u+luoR+TkJM1MJQyr9qjCOq2jiYqIswBcxIIi0APywlUvcGf5veUfE75zWxYnhkVDj7BmV1MuKch
zl0u5s/IjL+CNCiuVpmtbeN/nWGnFzTV3LAhihXPFgfuBfb3K8KwUzOJ+AbDCtk/E9xtO5X1GxBP
wJW4fo6TB6kXRxSqLt3GBwKfye8W0tSzlP2+8s+R1tSPmT3Bxy7x5Adtv6D2wW/19/hLI+Cg6YY4
Lg4aOKoPJoN+uymLtH8tC3NnpEZ9h8+jeKxyjudrDTcXC18io83SCpqjO9v1LuyyHxWBt3AAteLR
di2+taSnUPQ18oU7qnEPtMCzA0+CgoRWhbqR7LRqdpNVEpOGAeK1LzoC0hnMgPGghRE146/GAgeh
eoG17r43KacgFAJLeUA3uNWgF1w7AxlvZA7i4LgoPdTLqjdsxFDppk8o7dVQdskr70nm0atzODof
zJKmca/2+SWD48zQFN0CJ3eDoIhc6mT7uJh2rLoQx5COEB4hDn0zQHJoHBKpuyi92lLPV9jdcDIW
Rno7I9opUd3YOAN+gcq6dvOEMEA2xxOzJgqo/NQCrTo1ctWBMejdlBA4lsuRNsBAxN/5Q70fXOEN
tTBu0Q26WAak65+zQL4tfefOKlAmqQ+UJLEOj3J7spHj/K2w5+jFjEBjxzl+ziaetduc9AiRetJC
b543eXCZOk4O8Pb3NclqVzU/V+P0ppr7rcdZA8wmnpfOBzqNlFGczdrGgOjkDpguAySX/NHVeFCt
pJnXveml9+rGSXfViyFmuFFhNA+m/lC57vRczXpNrlhUf0yO9ffZ+t5kx4fYNB1Au8t8KSmqvDTA
YYZghInSJzd9tAN66V3GCfFMpEfva2E3VWUns9+mXcxWcSULQeyTmPlDJ8cSPhktx5TFbjtB/qTb
JrVtVVBYW9Wx8EW0UNTEESq88I2cqPybQJPv2YX/js0GAIsDBnlsO+vmkPq3MZoiepFyaGhy9Q94
PvEDYxL9e4RvGC2kicRxal79LMWjXgOFocF46QPGdICyN2FFuFcgBQYibsM7vr+jRpP+ptGEAIzR
g2ipES3+96FO/L8vI/Q5ByQP5k6nr0yIGpFIwoOBpzYUrJPTnoZhuQ2wn+2bDFIWfvPFO3kRWkll
mPEBcbIIeOB2W/cZv2xb6C9qbpFGmO5Rj+wGAzKszEy8ddXg6Tt63DKM3MboZQ3xy2JGwWY1xXcm
GsppprmWWgBpC/8F4e9I1zWhoCoCbI1j6w03qOWTl1pHLSd1LS+FHAXA8Ds2eIS2s5F2T2MTBCu3
o2rbFwz3hK3VDYdsyRzg7JE9FxNiIyQOwTKC5aS1pR46aR6eTRe7gHTj0q9tcOP20X5tDVHD3oE1
pxCeUgfHioXMVr30nW4+fbcSlJpKro4kbdPYoDrWs4QXj+3R59jKtzRWl2YoP4PGvaktWIiAoFj6
xT3HIqyd2YHPFV3hFI+oDYg5UoWRqofUM69gXx8nX2ysrt/05odPZ/8zoJW1n7XBOQ96QZ5LAlqQ
xJX2wE1Dr4eEr92CzxHBLsSTeXxTG666kL3YK/ZkyCSbjBBJZpqm/aP2OZSmy9NomRdOG8VrPS/e
1fGKL7ft4xsz8Xjf+A7MSKsXAKDzLaOjiJBIwaJUSZRNSBhti0LKYZAs7/Oy7n5qmk/LSr5q/QZF
fJ4OhwGUJ3b+kIOLdI+zlu2r2jkr5QPzkuS7RbNqG2lwuzsfXSUniMtCQszaGcp5hd3WhOV3WmEh
dABdsjtI8/Fbklhk2zVzff++H36rHqF6qJzolpK4hqawLs6VntSXVCwtiAzxQxWNgWt1l3p0vkJu
wu1agrL+MqTGmbIlkNm9p/2/JxlR+kijCmwFN5h69u/BxC5OMhLWJq2crcceetiWTED/kEhhcGcw
sMeBO9Hs+k9Z6Sy9+c1aOAVPf8awnJ80uDGnxNdJXerKN10I2KGcj6+WAwBmKYzq0ifet7EV5l1e
EN0empxukP5+YDrilKkbv+KYjnjSMaawCCI7e0THP0dEu2mSzol9mxSOJqEFB4RhE2ULX4ictkQ6
LVjl2nE9EGtMC/RnMVfVox/YW/WqoNN0DQ2zPql1xy1pg9sNQCV8yfd84Melqc2zakJNVmtcFS1A
vRzu1mvDQOOm7KINAQu7fqYDNc3cynsRDPku8h2Mo0nckMGs1R+EO9i7gJ3xLAoiiaMA8866z6CG
//7vrE/ET9VsErv5JZCaHVsLQ1phRr8b6WxVD3E66XdqAInVHmkSBM201b5NuYgPgwkMtnem/Wh0
/pOOKJiuSJ3/FS5XurbRAjf4qO2EVk9Shx+jp5+NqgOH1yXXFlr8t2H6sU7vdEQI1eL2fzrg43pA
21qra+1GJA9yZWN2H7rkuyrkII3HJ49Mpk0zugGO/ezU2ghWG1pXMCxguRXFVnXuWD1pUMlQbc7o
wcjaPAChey6LCJRCyi5WDPleH9FQSoKJI08ZiqSyTHADFxvsQZ+hNYzsDEmCutsaf28bwUeSjTWc
3tHYT1M7HUe0Z7coLIIbUdNMKsE9eY3ZYLhpo0uOEIRDOXqUyCzGs3JrsGiScWLReLAoQYKxeG/H
2vrmNfVZi0z3LfG8axRazi/szNeyG8hlMr2diNJ2NxVvUKd3Nj6ymy5/ptgDseJkPkMn+TLThdQ8
7dRQMuh7pHzYK6++tvRwJ/L5TP/dadzqW2sx4evG4dEkkQzfmOuvTZk+Q3WUGHTVkK1C0UG7oB5U
d1wNqegJ7+NYPxPLVYMSN8AIaEF9XM8QrsmVlpCufmpM00L9Jm3ZHHk2yuRKvIVJlAqfbBEjjP87
mKBtgX8uKx+FHbT72CFrc73kq2o5ohyF4yNFaIljlfduy1x6DohZlO1f9mB+3QrT0tg+QBAEpUMc
3H2u1/3Jk4ri4hJZHnxlKSx2M40dNMEoE0p1iEO2PKklMx3tfPTNPTBSSs7WRH8rGuY3iwWBNQ6A
3JGw1AiOw9ANJgDFttm6V6Pt7wzaTyclV/6nXs4anb6MbydsklYa8VmH/m79aLRxRGTtpWTKx+Nw
CereOKxlkDuDSWEqlZ8qRwYkTXOJiy7otRdKmW77/2a5JGeTxkeTBV1xdDEnw35QD40zo/g2YLar
lwJvV+G69XVWJBKqPPI0Uu8tXGrszj3i0VNpP9a6aR//NSTUsxqL3MaY0ZSpTq+aGeicgJqJ/5+S
Y06cbfZrxae5err99/fyDNZF6BVnda3EGT96ZxAB04LR6UJk37aVZa+N5u76hBqzY5OHdkdzXKcT
96aeZb1o8RQSYDRKQ/isGygdPct6VA+WANWal2HovCdGHu203M2ZHtZvqIFB3dhGGl9F0sfXMbP/
5CCxjN2Q6+1Fx9ewDai3nsiwtF7V2MNv0OewlFwaP68OlVOal7SXEQ3042iVmG9OHPffsizhyDIl
5mvWTa+D1CDShhL7LBo5xhBCH299DRhf1UXNxW/iwN8WmQ+B3Ed4a9TRs/SD3zP+K17T8rnsQK+X
ZijeRwul6Ax5a32m3qNTKzajfG99pme70QBfDNs1JT32uk5REbUStUmHjEN0GnIMMQXB90l4a4Vj
b8gtI8Nci4ZrN/mvHaSfc2/GBqTx/zht1TOHoFbKSoCyJulLUTyIl45w1EcnadZXrlU2W05K84zM
hb0O8UcGnlR1DtsO2/hsIsFRR6Cm575hhBLu1HVqzxVlp/w718qYSi1Hpq7dB2kDDrNHIYRw/Lfe
e+X3DlU1Z6RhZho6/zbKBu6WdI8PIUyOfqGybwTGR3geKa2gpd7V2fK2BOjZEcjVz3qMPCJOiSn1
6HYwdUUpzVQ4OrQT6jbPipifySXC66zPXl0e7Prg4hZIxZukjzqcCFRtLSkEVsdAUEkA0wjBktrH
O8su70rQ/ZB5l6o4YbzDSssWbAPIOVt24XorFgXLF2wUy3zvR6dmdi7p3JAo+Ysz5QxL0sn0J+tu
/ViigUkBFfB8KBrYhEbfmIclsht/kzq2c9/WX/iBEiYxXfJYy2ddQLCEW2ycyDAPaoQzA4nZSB3c
1TJCa9enCC7+NK1A/ug0xKfKgy16R8JolFTKWGBdp5445gX5sV0Ckv8fVa7VJg+/BU5D8jaZekRn
IXOG2znNLiWyVRrHAz9Vt/xk7kpHqY2n94xohHhKz+sKsJIZTBzkFLWiJ3Ya1lcyAMBkyveNLWze
VXWv3YvJcI6Z5+/ZJiVvC6WseihS/CIdHPez3b53FSc+Wza7/MglP1gdEalzOJnENSHc1fwpOXwt
kYTbfPaLnfnfSUOcxdV2yWLvWDcmxtjGsSF3NxOTm+FbbBkfWupNj+7o/mIN2/DH0wvHQoZzMaEw
HdEtkRZNL3q02HeEUzzX9C0uwhNPahjbyDwp9SxrjswGcEZhNxe+jsgv1i5qVp3MTrxNSStauxnk
sJ6qdHTgoQBjGsuOgmNc4KlnDdQwZsZSnWVaQ39TrwKyBdFGSxUTpk9rOwZlCRvMo3yVJ76y9wmv
iOYDc9nHcfbqj8SOXLKTCE5ybNZJpXmODAETiZi5rMhIL1HDFt8Lgqtp+VdgMNWnq9tk80Sgpxvb
BLdOf/McSTimq7dvpouNeqUsptqn6tx19PTBWmlbVWibs5M+VgP9hnG4L4e4+1Wb3b3OgO3d8BHo
+ulWTSprPatPDVM99ln6wVNqTLtQqvVTL7E3RmndGiuiNWPbaQ2I1uwerMI/Tb7DkS9Kf63KEzBc
MAfS7m6V2wfN10D65v3UnhNNi6//WGtgccYrt1BwDJbphTq3I5qPUPXKqRgudQY+OzOKKE4h1cyG
R944b/17PzOvcxI0B5pF094xibjVaJvvfCSUv+pez85MeMeTkeZvVbS4zwlJQ3tzyJF+UT+E3G6U
tp0Z+h/0XOHuisT/wMeL/KulPJ3Tly4bl6PRA9c1GW4DmfHP1YLiwEj1C8N8UPPD1D+rTnAKB4z5
0zZhvnNbfFACiUfxq7l8CXVObegZEh7vTd/LGPKNRKIMRi2Y58IBxeAQ4T7rlxfBl/wYG+6e0Ibl
JQ55q5YioGjBfA4YqGW7bZNrxHp++p9n40SKwFhL0lgf64wb8VQNmNEvaUxYce7SaOt04V1lid41
7vCHae+RViIpcFgND/bk4akE5femm0hvGjwQX2PgH6w00T69Mp3v1dUczPSTh4pD1TwAZnEN174b
sTJtUDo1D4OjO9tmrEhfV2PlRbcxIkqlTm/QAYrDzDmplkE8ea816r2tMNvhvDjuePMAyY29/9Mq
6etx39lREO4ymNmXuIVDW2s48JoQhb1efCdp4b0bvXtfTF/q/DBU5FsX5SzlhBS9iCwkg7tluMrt
d5/P8Mj/u2wNLhcXaRXN1jdIxujTsH7pWtFtUw39uoZcXQ3+8EcU59H76WCrJbLEtO+ihi6wZ5YO
8E/XAjcDikINLwt2eQYuFwzkzz4F1ypJgZLloNnuxVGLYU7VQa3vonFsPmxqFoYS33Q/by9qyUSj
lBKr5ot9/CPw0HGrJn4GQmVfx4hh8RkxK7G1G2HwYbadaQ4cRNo3OwsB/7NhWz269cr4Vs4DUnGk
x/Dj6sgkPTyd7Ae7pWldCifbZGOO6YD+MwYNmlht/sIl4ZzxBneP846EmQB4AzjrHLc/89LgCCx8
5TZGEVwF7tT3ds4sTNoJ1iS2VWR24vtoLdajP1jQNKoM+w7/zVr1kjJHSiG/mno5+I24Q3J20ewk
xAjvfqjlU7UtLJmS1DTHBcg3BjwoWGHDOcGyzfrQEzm4sW33nM01QRRGQA/wv/4ix+N0ONBMUvOy
wjB+TUHlHIbQv1cK4qSa3zF6eE9xgjdXwhXE3HP+iOd1Pg9rFpFN0X8bskj2txOJOIXNIlrjbxGa
CPjGUTG9VVd1XQBSf6h9r9x52LJfTa19jiPxO0sdCZGkFqMY6sE8FF+0gofpcylGkMB/ijE89O7g
sZZX921MQhAdnk3QZeAYBqOBBC8X1SFwX0azenJUHQZhgRilWK76sF+SMrxnOpvgKbAwyiRedsxt
7eS/LF6mAWaful9TM2Jp6Q1mtlVmZSCjtG+OGF6T3AzPfj8AA3NSmNmqzrAzztScNcILJzL8e6lx
Uw/G0IV0gXPCQ7No+VXz793s3BvP8RD9mofZIcGO47cVzcUX6HOnLYg7SJigGDgygJFGCJD9ojy1
lvkbMdNADvp/3lcvMfd+K7UMmIiUTqkHO1u+z5WtrW+Fbm9t6558qmgscxKty/xgRz1d8lFzkiMw
AFT/dDxjrwLiTsGhRmzxD2Lv74rEp5elKj+qeudqZw6NUsiMUfVukQB2lP220XV6UOa25MrxbAQH
cab4xGyN+YxADDQybS9wtSaQKcrhp1lkXDaVEZ3MeX5fz71q065sq9pF0fxWmV7zk4xHVfQYtU18
xDLDQJeH+i4GruF2AL3IDjEPXH79atL/d3hLUy88dF15a5apvrild8GgfhYDEEhDo0kEL4ApmtCI
XhxZ5rHc0eNom7zaBXX8jLq/vemy8W6j2TIyGifCjyyWGZN8gNL91WfTB3sHdpkAtq666XQnWW4G
uS5QmNHAKT8stKwMTR5fvdS+B4CbsuBPx/hNTnX65wDyCYr0+GT5qSZDZtJXrUke9bidsLV1SAd0
bb4KUjs3quIQAu0tqDg6VANVL/6w4sy4rdrS7TYOpWnoOzeg/QQuJ93qs+YcU6+Yr0ixdi7chHsU
JN85aSKWjWRQJodfhFPYOk6Q2pqt7lIWD53zYTfjKJd5IiU8nfa5cjDqo9nfVzom9t4gPZyF7QWB
OGOxuqBLKbEKPtbnDcf7d9SiGPHFwyxBdLkAIwsOz98ToDO9VCJYB2sYFc4pAZ1nvOfJDqqdKxUt
FXQRlLKLrWG4npmIOEF0L2gdngnEYG8dPeOErzw6rXJfmlanYSZXT21RycIp0ADKesph6cJMzfLn
oVyerMHE6Jdj6ktL88GkO35hVIwvxSFRLDPcn11iJjjo2LnUIG4MdfPS2/llbO39qmgaazo4InGm
+9Jo3V3ooo6tiedQBV7S+tvGnfrvYZ7fmXHtHYOxnneqQOf8uR0tLOhcX798Y7qVpbX8ou1b/ewi
60/P4O2iphhIOqy7enKrjUY02KZLxq9gkIwbs35qaNfflOAwBNuMnKKfHlODJHc1AJhKwEQGgsmd
bcFWjfvqFHIFKvOLj/HjDjYB9A7LHcFzp9Yhks9KnXtYScZzNLbbIfCC0+TkyVPp0smShyaU3a+K
ldQyviidMr+Al3M2epbYBDs5+Tlp7fqU1x6xPy1RqmuDhjJjWxk2ATiVXhzUuj+nKLbx8NgQAiKd
BSl1d3qH99RPEA5EBbBMwqsfOYjE+LN1caf8WKgc0ZklUORt3zvCMY5/ilRfUL2P3XEOBYu/Zw6/
WRMevLpCLBaX5b7QIHH+WwSQniJ7WZZwV2Hm2fskY5wSC1I8loT5c6b3Zjt4jtBmmPuMq/VWBm29
cQQtb67T9KwLq9+EiNtOJvYiZkoSgzsiLm8onqnNY04VAIaUfK5yo+6yCmFnNPNDT/gYzSP7ueMI
wgmx/1xm1oStHiI9byH8H7laOdNoMY0PlDvXXAYAxuTGXd0mZ4IxkdUlX1khrCrXI90eM9FjZXXx
z7kX/gYrWX8XVMttdaZHxSegC/y0ZBr9lWa3mflQtGQRTt58Z2aEwFlKMKWNU/OipZaJGq8dHle0
rupdGIjKW7zMR0sUA019I3/Bzv1UlQbZS635Mtg9xZC0ToxAllPJs+G8onPnVvwu6qV8UM8GMFX7
RENjF5dG9qSVlr/hN0h/Ff1Ps2viC5sHggqJY5/zMLt67dBi35CKLuJxvjvohfeJpUfrx2uV0Xb9
dJsgnO6j8L4RjCfSqh4BhyNUMcSEWrFKv5WxDi4D4o0RCTQlchyhiJNoDik+I7KIpGG/jRk/J/Xk
rVpIZsHVnSj7d/VdGkYjw6ARPm487v9TxO6M50HSDf3FHXcpgm8uN5zQ7Ivb9T0bPWKLFOXBBaKh
APH5mTZreBB1Hb+OuVVs5jD9TUZe8ioGne6zjnB/30Tx53r8I8I33PNvnewqM/AfMSMW0YijR52u
NPeKtQXE5kgsjye407ep3hzrnrS9zjHDC22Y8hXoKtHqIRbEMkmv8UCGmYl1l2FKM1+IYXhAT7Uw
hQKH/ddVPRDRutSBdUe7Ao+xTXvf77O/OuLMyI6dnG1GONV2DvFfW9UuW3tm0LkAgDBGNvEQDlpU
bPo27Qka5EFLi/CKiO/kSq2ZemtJl19AEQykWdmD2s6YtqaP6lUOSXYdu6HyGde5Zh1FDJ5lBIYy
ejQV09AynytuA6yDzkA3Ne1C/VmNk3Q3+m3FWnJqw8q9z4vIxPDFL1q44iXwEJub4rufWcG90say
JAQPuRjf6hq3LSbfYLPq2egeOddOu4ZhvayC6r8t+WAZLhVqCXqUS/7V18aR0Vd+06ZwuArhPE+k
q/y2oeSEvXjlDkcm0YgPyEXlcRkhdMVZedTaiU2Bb3djjmb2NNfuTJaWe1Lbq3oYkxRFTY3rM6t+
zL3RblQZgeAI1aXSU6dcZUqUqufY4cnb9cdt26O9U3IHvkPmp5R+mzgxoIjJJqd6UF+iYdADrHWj
IS8OP7VIDIAziqOQD2jiFFBXPZhTgB09rT5GO4O5KqU1HiKK+xgDlIdodqfpBVanNIH7ryXJYSrp
DinDLpQ6ck7UUdzT02ZHjy7J5rt10kaLmLgYZNYVRKBVCBL3Od5hQPOcqiR6W2LJ1YNHvBUUc9qB
ou7/RJL0k8apRkLbPB8CSfqplv4rtnZO5XQ4OxDvOwCN9x57Icg1P977DR2hogfnATORH7QNvGvi
kD3X1yVH+ShLfi7d8q05RlmX/6iG7oshRP1jCev7IfittCVjn+QXu0gkaDAwrqkXcZ7RAkzEq8Cn
nsudhUflEmmFc9O+KYmCelCSFgJPEbd6RN9V4HV36Rz5TzTrsRqT840ljL0dVfQLUZULO8XM7V4F
l2rKE1Ku9SvZKvb3Jo++Rjd6sBK/v+q0sc/JMv1ScnN1XouJS9uYaBnOSjTSWZWLqWYQuxZWvdIv
IVgIjylQpU3iRenPiKBZJL0SYgNnrMmRRjjDLnNJsrS05TqmmfUYCX3BiFN8oVR0LlVU3JSrYyme
VQM5Y6ynh28srvOxk+c6w2NXrK2iXPuYRkhSTebQE1f9gQDNDPKBMtxQqYKiYu3tIP3sVLVvZbV+
rI608+cX0/TAoSXe81CI01AH0bPRGOHdOMQFNKQq2VvB3HJxEQFSjJzionn8gdgfzIzW/Jiy6JKO
DWgFObGvZscgDpIKXxVNJd3aDSr6HvEUcVGrrsys/Wc1l7FtjDcQghjOOvXGQO19jYYlxwsuFTkd
zooys+1rTafk6KcNThU1SIn0/mL2gh4vmAwyovLkVI6Nu6VlZBBXNjl300IeGWYHYAMFy1YzI7xH
QSeDgOb0aWHIhtO7885dNDSXJsDcvlFPIxk0UwibTk5BPNFGL9KfbCz0eogtakNShVgatO+2PXB0
H+ktqpeJzyfsEaXoylqcigHt+FX9ggidfuXhnO4Faq/VemdLutzaESW7WuxGh5grT58fwtCWv1Gc
hoQhAx1TtUVuAKeeG7R9UMgk9jDSOhCQZmwd0PBme1WP9kSlhqCLNgHt9ZO6HKuJZsv6f1m81tj7
5OXKDnWqZeGTsSCBdl33qyBD4inWlk5aN4IdSXvBXnTZwuduofdr6oc5r7DK2MspQfx16gK9AutH
4FVkojgLBC5C9eCji12f/XvPk3+ajZgyakhSu39/AL7qRE7jpZ/mCq+A+zwq7UCSUwfIl2o9BoqJ
pyd3WRyxzt8D7at8/OQs9a1v/RBWqT0bcKM2paEzbHSKR8hSIEALahXNdahVJ/zHFUmr1zLVEWIk
zbdFnl8RK+kSP4pQX740OCy0ftrSzW1mOsqE7kAP3UYDaQrmUn9Rjo+HqOiy7yjlMqCIGdCBytQY
bIEUnw/jyZ3b5lcmNS4GOpoN+s0DpDjnvTThJ6oppTcU7WHJEanUs42ilsriFPf98i3HTfsl+p5W
ShhgbcXolMZG97yIhKEyaPQ7E2X8NjYZqwdkIGDIclFEUlzdmulOdQqBU5vXqnD/j7AzW44bybbs
r5TVc8Ma89DWtx9inoMMkqKoF5imxDzP+Ppe7tBtZWW1ZT1kWIBSiiQCcBw/Z++1P8l2pt80Pwrf
cUQaFdOzsvefCpdHWV+zszDH2jlmU0aIEf270A2APMzW+AQZsjo1UZKuFAMKPa2Y5yTj9IK/OWqt
vmKo1n9YKshsf6p7lLMA7uQKQsFoXHy0Qs8dPMVV3bUuG2nGoHJpagtGVWkSPn7PeMqBR86gJOMu
sJPxaoUofno9WQRNIkHlrkIhNduxQ7bsjfu5c94qV+n2i+0Pj/u1R8B7H8zynJa1/yJfwOs8kB6H
N3mkwBIANwkIqfVi5aUCt/JL1WnHcbfSWsd5LrG+K6lXfmR4bH7diwXY0Ia4rorHVDCgfeTSUchL
Es+dmgFk7ILi0gDmbVK8fV/GCmRjS6h11jk7qQf/jVuoW4SYi3gMrMKXGLzXq04QcGOq069VKSPl
9beeQb6jE1AV3sWyiFlRY8j1QRfVL40GY6+eEOXUlV69xB5W5NJTXlXXdB8ZLEmhh6sqMhxNTDRL
WxjBZ7PrqU43BJAJomyr7ecoPsyN7n0JFLCIbLfzVanXA8BP4eiso2je1RWaBOIKsVerlYORW9UO
WZ537Jj8nIF2Hu69zhtvLg1K1N8RdZbwis25iNoiBys1h3ZeRdyLK6Nu0n0eIrjNqI0RCAm7Ea27
Aa1FOK1AQ5d3pCzUlMCNJfB4dJgCdw2OL5SmRb6evptlPT1Sf3wQXPOyCNk60oDLangAcCAibWBE
TSLzw6bR9ay09K6W3nxitqRM+1Z7VoP8k664dFYsJ19nA3o3JwvMbch+8Rk2cgCJTCGE1W0zMrT4
fpfQqb9aU53v5ZHqqXRwspQOrDzuCU7cdNAy1/Topov8YxNbuSVk8dPFmR1rHzHbjLPsUEbmoZ+P
RESCl9Y83d3Nfp1sZNncNcomzK0daG+4WvoUbELwssfEI+ppMu5Oz9iDHW9anTs8b3J3LKfdv1/k
1wboCKC564f8eiEmBU05Kye9Yd+VdoxYKrdPto3JJGAVdja2fg/a6XKcxcP3sUn+8HPS2paKiJ/y
1XY6/RQWdn3Kqyq8kOzBfqYrTRziRrRpjO4Ty53+YtnJlxr/2SrDNneRgnzDQFkf/zdx0ArpYtkz
AFthidUt90ehzyR0M8TYhL4BYZci8XUpTvuSq3T27b1qZwC/cWWfDN9obinmkA1QopB4JrUjYzGw
NjOy1nPUpQTvJmShLo2PQKnZsOuJveJR/r3z+o+pSpOtZfgewNr2FhDl9eLMkbsfVDIGCAE+BZpm
vxPkcYzNzLgO4Fh+G1lUBa70mD0GkeUxM9Ljv/LGyBEfiqwp/Bgrq4thyhJGT08BRapryDGkrigg
jG6MjLWZloR0uc47j0xlYQr+1ucgPuYx0c0ZMgZx1zgdaStmAN/Vdqof0OAof0xl1tcSWLT8nRak
IWaycjtUILEZKBjvhhPiswicXesaxj2tLlAfVjDcY4pjktXaVW+U3WV5q8KkXGnHwGXHtSgAdDvz
+VzFpFfFDS7nrX6vOCfaMSBiaSA6huLtPJdOjgxJ8aDpHZokspdDW2SmwLLF8Y1Vd+tk8Ufaoo3c
G5B4DhIaiaCVnrrMcbEq48VVJuUyQmt4wH/4Vkvjg0g1x85wdMZ+vYhQyUmYifdFhMeYAfUTgW7l
LlbZDzFapUppx3AtTWa6EeAZkm/jUtl0hHvdph70OHhzIKZSXOx/WRpWdU2UCMyfuz/2AHTMoHgg
bStu9AyP8mgWX4oDrrbAL86F1f8MeQa3Ji0/sbMrnTJdVdqo8+PYTCtLslCyPrSgbOHXINREvvgu
1nFirKzt76/Rk05Ip8Ab0rtWsekQiB0aegTbZR9WBUwVBwupZqWBniqSL9LRN1SpvW4c8N05QqFr
ns04GpAUv+WIP2I7fBq1+/IURSeyT/RkvM1jx9S9ytJbEgOc5zSdtKl1d/k8ZycLtd/RIPFZ+miR
RZDPCGAe2olYm6dYifYEZDMpNT337hkIMEMv4MIUftY8hT/iWb55MmeLZVptaAIIvWsYKPPGSgiA
48r4YfpkkcirCOnPOe0ae1v4Izm0wjOsFSKD20473M4Jst9c9066xgbNrL2GzNZE3Qo8Kq0xDV2S
eFfM5iXOSm2bllAz6E3rT4h/wRICa1xNzGY/ojx7ypxxL++rIpp0lMhCXaf67BSQefC4hAsTK8Or
YWfqcxTQe+JSnrXkC4GUziacbDD0xg8pqEbEtesqTHilERjw0QRhYTSHp9jBciKB3J6HUTdWLmmD
83m5R/kwupWs9H1iqM/2RBZ2NWYkZ9OL7a0o+haPLSrQZEcuxT3oY2KCpDy/TjGV5cNtdGvvyiC/
uAGqvQH+LJ4UGt7b3++UoUVAb0KwWmQtns6c1usqQsBLQ92PNtmiUtRV6eh4lwUqTUUGvR1aF7dz
4Fx6hn2a2DU9WejSmMhYj9gr2idawu2TD83qmLLWrRyKPanocIB3HdDbONu8aMel2KOhCUZ49iJi
XlQiei3rB/g4njhD5z91RvGqxJXFhj6bDoU6fwZsUO0qhFok6ObB1vVZUhQNCIU0hflNhjDOg5xS
ZvkuSHHEk9l38+b4PRgi5Rljc7YPS3W6GRq0YSwE3xxsrysEzlysODXwS7Kc9ViYp/BJrZIfPKgQ
KliT9QpyfVjT/E1haCvW67AyvtpF/iaH8pbqtnvWSn/fVg0rJXzxQ8YUabd0eJChM7tJvQO8zfFD
i8yXxi7LhFxV9ClVRGMQ/XuSz+QpaaOyhXI4noFWw/WZm3sWfKEZU+/lRMHTX/CLQUfT2XfI9q5D
Ykxr9kzV6t641tQr5Lhye5515ADVr61N4AR/5G6W3QuMfvagEXCIwQvPtDlEi0nE5Rb16mCXdZ51
bUEjPJcmtEkYwJ+W5SQKSDgRNgp5UQ8VogGGVtWhcgkoRLFq8L+Hw5nYkmydiAyDge0VWcrTozQU
ZiViAqkxGT+1nEPCZNiNM4RI957dJPhhvPYcDRXyht6hlT7DaOICiPcDtEd0oMQqhyLQno1VqJAH
3dVPQaR8uEJxkzMY2zlzUB6SOGNnPcz9WW7Bqm8lGLK1J1Zi1h3rRUmQrWi16ZF7UpHlPOvMK+2u
XusphpmmmDvMvimeY7cdmiuj5gZKUU7rwDjKA/lldoParuqB/Dmi7yFH9pqmIL/FJiy/FBnV8zhj
cBpJjzi2PpQI2zrnOexJu0Q5OwgF4O8XHVDZitFbtjdNIeeBWnGULbsMLNiuqQZjHRAqsUIaRn6Z
X/p3yrLuErbZjrG4Rjapbm0sn8RQVTTAEpE/0YJTRbgKSqCfCTklEWu3qI1NDRHU5H5R7Wg4LE9r
cnsw5/p3K1QhHbJP3sjvTkwOWgN5V8kWkWKhepMYg1wn2KdqJw0WaPFadNUQcH5JbJa+0F/GiDoO
1po9m5T7ARBXj4hR9hg4tHpDtf8bS2OCgcABo2Nmt17zgmVWXly0tgRZGGEjsUnTmlU6fTZH90G3
QnkVtSUl6aoUDBviREv6qfzuSj+Wd/mumhEemcO+TbR68fZIg08LuQO2dvV5wb5SlMcU/eX0WU/Q
lNHy2IEY1J4CCBcr/s/pe4gRc+nT86FUY/hSzp2yIwlzhTV8VgzuX2Y6L0HQU06PF8wP43MbaD7W
6plrvhCh2cQhyVPmuWTeSRgHM2kyHeGiwPnsg/0ovKAOnpYjqwLl0uRnK8GbOKkU733aKLel2hhp
L474LPqWoE8pxpMvGnz6HTws3DCNap86RQMFMNnhR1WXiAEq75fIPGvC+p6l6rRRc9/Z0io+ohmG
0dcBPwAOkLJ1UQg8EV9yvKhj3iCGccpo9E9Fxs2BAjc6ghyCPkKbvQxJTqaPdZWd99ACfrBcXpFi
TwJUnG/mUbVJYYViQKsKzIJHa/tKqrMI8KLIr0+23f+x9MI0xfR26QVajboCeTqRatHFP6281ldt
65o3XJDmzfBLYttGYhGlydEx02+J1sboPgefrf/wTYMM/MiJSAlWWHEmJLL0j/OKLAYtmmHcFAju
tQ4/knxMGkr/yxDMCA3+leH94k/5PY8XIFBr2b0lGJVqDGntXjLhJtv2aM/lBb1YVmzwwRFCsz7f
y1k59RZQS3nHKNRNy7+QiLinvmJo4+JRZu+iu0+aAn5RqndazsoRxuNbKLr3KjkoCzslq5EGji4h
a3U/vVaGIwiJiUsqnNwnCI3uNBuoouRUf6Jtf4tnyrcBAnBRuHc5P7FrJKeRHSOEEDOVyOkfOZuv
s9a6+r7yTH3Fl6NNTLme7GIyfteZp70aleVfW6PLXglXBDzuDY8eXhpuE2b4UsY1s80iNWh+auKW
4rLJxoOvTvEtSMyHXA51F1cFXRJwN6LG6RSVzFLydjc+G/QrqYEd99wztZ+zC0tbO6c4dM50CTCr
yLOHR+mgixglj00DC4QGBbXUz65SlSskg7WItmPSXwxfx4ZAeG6XJ9kibgAD48oEQFMp22S0CqwG
dXWKtJ66mngGApJ6UIFuYzzGIB2QfvVXJ8Tp65s6puohw8CyqEy9YrwTFaAEmvOk+wgnOkLdT1Fc
QAvv05vqwO+pdWNmBj0WG0X5Q0H4RQyc9W1ZMVooSeJTT3ZtVwYX9puHKTCD42AxCJMpGqSK94uC
KxEqFc6wucQv+8r3jtn+W107V2TP3XPgzupb5X3y6SMdl8+fqG9/v7R1+yE9yHVXA9R5Jho53NSO
Y2/k2isDvvtyOMtGkI1vddUPH4WehjsvspvTrAZwSMD1rRWa/g/IR6BQstzZyENvJJ2dkXnFuYwB
WIvPUm4b4ZJM+4yi6JquS/yzH+iFo2OJBmdr+Ub2os4zGB1PJ8DDcjdy0IAR+IiCGrtxmcNtggy/
toUzu57N8SgZZ9qsAvJJ6tdutKFqjAzxIrd+nyvNuE5UQUhBbxY6kD0k5XElD+WLYgLfixFD6Ok0
HR1wV/uwcqcdGF4QGtWUrYpSi3/YbAeDqR0+VNKPmGLc84kY6VEUqr14cex4POll/x6JAnbOQ//S
49+w/p9hSvqnTCdiVomoMSrz9JnhxVfZ7tPmVoDbvQtNQvuQq4NziBgT7vKC3O96wlkSOfPDMUqe
M2BJpMPILp17pLHHnT22wbK3rpoj0Z3yudcm9DjtCe5nW/GUgPKxCj7os3r2yg7VSOSvwPpDWfme
jeDKKsjZOz1CkE8oaGDa5q2gn7Fr6FgLJXO5jmrlUtAf/9F1xcsYekDGygj6v0nETabDoYrwHER+
Xt7aMKClZbj2xdN1/wEB80FyVPZdm4v3aLPM8gmNwZFZfHhI559R7hk3PbKnVSly32bV6tdgcr7E
wVRt5JTeVbDPt0bwaBsuvFSbv2IqLDdj6BLUOqb6Znkk61rkb+VkMulJqOgidF1iTulNxniHHruq
SeJZV8JRRz54dmzlYTC+GyFd4kmsTykAZCywnbIPzHjAPFYfpfU3wee7qjJvvilzuSUD+SMrcImS
FvRlRvkctdFD7fo7wBodmR+Fh83YVoRQBdesYdpI4nazk8EKvZGQSh5kwKY84P3MSrRz2MXlwTGL
c28H+tGs8MEK6leVAnkilUU/WdO8sm3T+COJ62epkYUTAtcyd7xj7tigvFJdvWPMJmcOG2nCWnuQ
US95DfC8DXN1h7xYWxkEoq40qR0gub3cF05AJmJZ8bif5m3d9PZuiIyNrJMrkwY1yHIL9RKdMnC4
bx60jZWtZBXTnY7KJECCBbAKrlhgTWTlJbT+Lb5u0cW0a61+HhpIOo0VQ9ABn70h66o9GlTqcZKg
DcloBhcWrXZPyZ49QyG1y3AZ/aohKY0OWXe60FaPfU/suzicfD8hAIxih9ZDXR/ruCg2VmQjkHdf
6yili6ihyRPJrUrnopso/ZCBiRN+swn0KH1gwF1Lx1y6hS2ihNYF3n/hBDVMv3iQA4p2PgBwqRHC
9p5STB9Un/4RQrDg3Q6pJAWjM2jgjuYTmVmjDaYUbmx8SEwLPw/ESGXdF53Gc4o9cxm1R3H1F3HC
1GcytFuq1ITVBRjj42DwdpCU292klD8Gzbz5PclH8DSwAvmQL1eaQzZM7mBKyPqR0quD0la/1E3r
bpZZ4wJcxGGVIuce8xMIm2lnOuVDGcyIn2iO6T2H7TqZyPuw+YE3JsaQbV+NM3chqhGPUNnN8rhx
tLx8c2v/klvMi+x0hkohgK2YzcOVOSfKR5gVu3g2nVfgQuPRHxHBdSbXgObqxOzGog0Zv9SdYxzx
b+0boe91TR+UZWGEm0plf0ADh3woRD3XEO/uKQiyzxI3NOb8jdrJyUIVspBqsugGjCxkLEMXtYYg
0lN0LDTk1GmTXe554xOKNOR7w5tvmWLW1lV3LCfZlwT8hRzRhmY87STJUGUgBswMWb7tlbTi9Qh3
iVZ2a8/m3xdcHKxuq5ksFC+HTibn001V96csNcUGZqxPRV/Gu7ya6e0XGRJedNI2cq8n2tnphV3W
V0lcQjdqruyophbNjYE4yeFbGGf7eY7daw0o5twXXEKTOnQPs4J5BA3QPzQReZV9GvgreZdZYWCs
WysqV2phv+MLtH9Qyh0VZf7KpB61BQHlx7oy3G0uANJKkmyser6WlkpYkDvqxxCR8rpysp+92etv
iE+wq9RMRPuAGDm7TikehUA9y1niMeR/WZSMfcdGiuyIe9OO12XoiUa02/qjt2kyPzzl0dStEVPs
5OqZpfo3Zw5vxdBYrzDV8n0LsHkjD+NuAGsLfmjVusxfvNjlfAgsiRx54t8MgJubbOasKN7rIwPE
og5MYDBhe6ahSDoQia7PgZGd80FBSiKOorIt+IVJqQRdZ+iqiBcUGBfXH2524SD88qyXyQjUZ2lL
SxR2u1E8Z98VpN89QA+S368ykhbc7nxldo6tnFvDTbvmTb5rRnN+CmfWLtOZupWSt8o6sr/Hxhzs
bXsqSckSM/spJ+FdFrLM1GV0VQvC5wC8jfA31PZbPWlIUzZ1GimNM2yDpHUOnhbPLwhkH0Y4jLdB
T/GoZObJYTh+LVVXozASs7wRx/1hiWlmvhEVK65WFG+k5m30EaK8z6WyD+njDHFImJS4cJFPlrTY
CIBVLIwIYs6SNwTDBX2XnNES4PTWrYujevcAY8tTEM8VEzbY+rEFXURepTFZF1v28m8VeQKnNEUj
TA5xc3VU45V7krFJO3wj4U97lCFaf+SyNnHJYADgO0Z8BmOtqm8gDrqt1C7ALwl2RpsPm6go3atP
/QwBqY/PDvlaccMgXD4XSsU/WTPQ12DARO0QOLbOU+PJgIf+uXPOajjAnQCmcvKj6lsmKIkDakur
PzGX66Hw3VxnYJ9r6DpX96xsHNq0u0WyWNcND8Y+PiYNZGzxJlALxibT8EQdZ1JBmyQods4tGeFt
t5V3K3AVbpRwpNguGfGdcdoxYGBDsGoktUhxK1qW87gpUjJ7pAsJ+lgL+Ma9ACQVscd4laRGsKqZ
Mcj+n6Jl2cm01XDlKOr8pjUpoZDKVe3urt0Xp4oux62YkN4DyVjHej68yXcozpDIjACJEk2LLkM9
Pi86GSVWs0uehRhsVDe+K0q+D1qjZ33Nk7uY86izIPlMjl3tUkxA617JUFWWm9rKh+9uERL84QsW
ejNyw7njczxjXvKNwF7Tpkv2UTX5L8ABtsuo0kdx3vfXpNK6D5ZSZc8YJ4X9695YZVF1D3l5gLzB
2DIIjrKEbVQaRT7P+n00eWewvzoTQ8ZURk5jkMJRoaytcQgMhL1LH+oI3JT6RV+YYVCxX3q9Ffpn
7UlPKOBFHpwKMROdite3bNsB/JUdSaadE73QOEy2ZoGpqmvLF2K8jT8Uel/8lxOhljJgVhLzSSFl
fKW7ZvlRhk66dWEXH2WTn4cPJBMLAo7TUoqaVvVsEzG8yeRkhiVgZMsbPPl28GkUdDAoyfW6Bg87
gJU5NjYZREqla6sSCZVEmE0iQsww7QbtgL5pptrflH2OvL1zHkvFUgCWU8gJSZAiX133o4v5J/t6
iuBU0pWcO8AMPFCjVZSxu3JwDr5M1JGUdPNXOkMWniISPUTT9eJ7TrRqlGw6VcLyL2qCk9pMX63S
xj1HuoVsDQyt09zThg1P35hQ50Ul7MZFfoNRvIEIRi/aivSz4swlgkzU2DEJjNyL80trm/U9ZyS2
IQh33lY9HbSi/LAstEuZrpmbqG3TJ6t5xagJ1qNqJtxgDCU8vX5TGLvta5JwErdHAt7nF2dS/VNI
CtpKN92aKwPIuDRs5G7aLIfx/IjJNHla0BV54G07P0ZY1GjbTsDvxbIQ9gVF7OR+RJPbIKrVho3S
ZwF67/pMZ0K5pnnXPgoHJZ3dBxf8J+q+n6cftFTUFMuAmAotpglR8CVtnp3GxPDvQ12fXGPNrClL
Vgg8m67Vv1ZR9akTBKyqH86NpTkvlV+iVrYPw1QyjBdj+lRL9z6OwnVj9NUlcevyzMTU3RFvoG5b
aDzIE8bm4ndDu+6FHVWDCw2ua6NNefyu2donj/HT9270kHCAD8xT6xKJLk4gXtyJxEYl1zdFiIa2
dBvzXod81zkJvkAlsvfLaofZvt1XA+QC2hCpoDDGDwqArGvUQ4Y+AU85zV0ni4w306f7gWL80gv6
nlPSaJRXnmO8z07+7LtpBflc9DEwW9JRz0oIBsIhFtSqdYoc5ZZob7QxnCcJmhhULCpNRj00KnWz
p5uInE6OydUM6nWfr8loSfaJ0KTEPx2c4ruxxxK8fAs7IlJrnHNaqCJRuM/N7pD49WcJGOtpCENj
zcdtORgVIs0eKJldIn0TjLoqClW4SsYBfWD9rMCm3SplM6EBArq78KqKFJl6lZ6x1neHoAZI4pn1
O3J0JHUY70FudnQaqoGHlmkmh8byPgVd9lPazjTdIJnBLSwaUB4t/gARaag/Kp9oZUdBoc6kqgMq
ig7OtUjT8Mskv6aa+64r9jeprqwzd1eh/qsQwx0rJiG0mi3vLtcJ1LLtBoVaxmQlp32MZoS1NH81
TJKo44rhtNg8zogzFq5iagcl/TZ4Ua2C+wL9iLTCDoOInMsQFNVt+xVWH8l/pN0vuCNUJ4wcsLBm
xsgUUmxBxYumhGube/GTbzqr9Bo0mvPVUXiCdkmNDBBP+0rHkWqs0oCFS9XhwVahMX2uW+195qfL
FYxo2g4XzXxdWtGO5QYPLpHsF+OcebkrMDnmNxW5KZsZYUjVG2cdEHF41euKSa7RXdRI21c4fVqk
iXrEmKvx1iHV4jh91qzRWP3zH//z//zv7+P/Cn4W0PumoMj/kXeA/KK8bf7rn5pu/vMf5fL144//
+ifeJhQTlqE6luqYpmbbLn/+/esjygPx1/+HEmKYyXvgbllTTyd5/lLMi8fQ1p+6rvxZ0Xx9NH6Z
HTKD0jiserBWVM7nhgv46Do9bAyGsiTi2NfIQDUYWk0P5IsO3G0WL2dVi5zlrZnNGB+kc9uKrU9E
4vh73RLAM6c33sN8POi0PdQsGCBGB9WTT4FDxhulfKY/zxNN2yTW4OwJMrI+cCUaGVlEHY6QvWHh
oJRVht1V7CAxuTBt1ZHszmNF5VKw+vkEb6D1wXFlF9+L2jAhBrgaacX53vMF31N0j3wFJXok4kWt
uLSeI6v7I7FD2imJwFdPBgi6IYLKi2fvKQX4+TwMZxdUBeiP9CEneA2KmVtSFCfHJVuMmdxwYwcI
M1fuNKbO3zF3BK1UaOkyYyyn8BpWpYK9FF2tLFQjlW2oFttI1wQ0sQl69BQsUR+Gext6DVa01bLd
EEN/+eJqbrOF6PBAW6Dv8Nd2J2hb6WEkGneVxjVqfeHfwTdZrooASYRKzPcLxbncKIW9vbcGfAaZ
B/kXgwL75dQrduFc3evSGz/3+XaMEN4VepR/ovwPHn7yVvfbRmnOPsHad3xo1ksDDuE/XJ+m95fL
0zNMVXNU27Zc21YNy/7Xy9OFSEl6LSLhYWi/c3X6L6bZeEffcpzVFFXKC3Ve+5I5mxGNUL0eiERG
pU1nA6OaATLDd/emq9LcKprmGUVt/UyrAk207hyxAmaPuoi0nY38kVbJTP6xi3NJkgYIOiiWU44o
wN0wu1mVmtW8a429l6UbqJbs4DEHgSw6pjB1cvdklXl+KArAsAQezSc3DmxaQDjievZUoqtgj/C6
PCUfjwusuPKGAvmVP28ptX4kOIOf/v4GF+fnz7e3OH/UcCq3OCJMS1X/9fzpCCwVQCM2ACyKmNnH
Vz3hTKNbN1kMJL7//XfTxWrxb9/OUz3d9CzV0A3xcf5pNbHnQWfQiCtwGVjRNPoeTaXI5jMJDTHM
+T5MtIcU+5U5GI9rOxCk7XRfYAHaNZslqwkUDXC4uLwkRfYT/Fl8kPMguKCv8wAvSR7pKPstN5xX
U8hCPmfR9FTrQbNNK6Jg//63cvR/+624WCBbIEIxNJppYg390281Q2uem8zw1yDDzJMULhEUMp3l
OxfBw8a2gF1KA5KbbnTP9Z7SHiW3O4b1Bh6Uf6PYAccali36TQ4LjQirLIUB+v8D0Xskha6qslLq
7TRSBfwm5o+m/gcqneaspHmNgyE317Bs8UkpmgdamgcZ6mfSUA3luAxCjGKviTp0UIwzkcEzcBD7
zUI0I9pS+NEVL12ZAeJO2SKXL0nwtZAyGs97h+qdrsGHxvslNmuoIvouY3UI7G+MFBJ1X+VpRObe
9zBhwlBbSrVjTqfBfhGyHhf27FpLSAmVMv0uQGBEQ746y0P5bmr+wxVvaX/5tCxNh5zpaSqVp+3w
kf3rp2UqzKKqxkpg1UanUUkogRxOAUUa/Th2O03t5Wd0ad9m1R3PU2CEV6sJP2NZ8G66AFzE1V0u
wvKFsfXa7DP34uKv2Lsjz3qZViVfMK6G96ky4h3eA3a/EuQzhdm5nEtsqaSiZufC15M9vAodXoGQ
wdiG3kMNhAA1OfpJIL6/lOHgbULH78gl0YJtXZgMh+n2rAnoyKNB3coyUBJk4eX1l5BTq4rpPxdK
RFdlcoDEsHv4+8ve/OvNzInUDFtzdI/NnqM6f1l7WybclhoU6XZq/YfS44KvMAJjvOdd1HQ/Uy2o
9vJL8g8tj9xgZqRs6odZO/9+aQBvHhPLx0kvdnjAt46yU9uF/k2yH+WLlbVbV41SHNyuecKSoVyh
Oxv7RmNarFnE8FnlrvH9FAR9XpsrK/emU4IZ/+h2mr+Wjo7OD6xt1aTNlt3mEUK0+ozgxN3Ybew9
J2VubjS2No+8Q/82OG3/GKDjb7SZ5v9/OHdiXf3zQsj9bpiOa1icO2or8y9LRjKCPo56IGypb+PZ
7L3q2QqMYeUJ/SeY7uMYT7D/Krywcu8eMcaa9CE+53PdXMzrQDAASYnRt2b2PztWXO2sNAQNxJFL
du0a2gOhQAg08FG3KWUGIpgVPWXaFwLHqHdFvCm70t/GY0erRWdBUf3xJRT9/nlK6bYRNgus9rPS
u+1pQLRHfWL7l8ALagqX4vnvz4f71zJT1pmOauqO5+psEsQS+6clNKGj2poaYTlLA8jGJbPOKiW5
+GFMaS1GGZXJ+CWEmo3kPKyezGbyURSCip3T/ATZ+zkSG8tk3tM48eAmi3LIMp3hUNSaSXoRHGji
Y+N1VLnRXZ+N7mopDlY2evZhWgef5mjM1kzR6VqId+Te2rQnGjR+Qn5iAlQhFvo4k+/0hP4XWVCp
enu9aZizlhEqHyzOfYpPeSraahd2frRr4nIbTDnOxpYBk50995GjPhpUeL6u2TeSzjapgjUi8B/k
W5XXxg1p4UDXJvzL2oVxQM6Jl71OZW6t85aulNjBWToZVKXdK5uq6P0zD0P6aBif3KK6SryI7yvf
IMiNx4R81ZXs9ytD1kG3yp5HA5ElASH+QVab9ZCLeAq7IJdt42j+l6gK3BsgNnfz95/vv9dplq5a
tgDt6KZFz/Qvn68yUZAZIcFm7Fo9+4RvvLqijvYP/tzAs/0qVSbyJQIfCqMGix+XWo9UzTnNUR2d
QkIgVmmqjHcucIHqsYytQWLmYZjp+ikN7NigJga1s7DOpHg1bgpUdISwxNn441US+dq2yBigeMdE
acbt6Nvqm1cjYI21gVAe0OnbyFXGNdfcfM7m+ZPDVXIjy+xWanw0ORZrPofpowVGvjHY+HLPBPE2
DELtYgXvzVwETx3j+f9wcyxV7F9WC9YL21PRRdoYev9y9oo2LHB+0Sxd7g4Gj18W8U7CXVrUOqIZ
o4Q+bA7gKePYUyk9hktl4U6FGJNszEHpTp2dc90T7KO26QqmQbr1AzsFlKGW7+NIkTCgND7NSifc
p+NVvmgFfAVFg5uFK2blgrFaSaRKm0Unu3Tt95hJ7bYg5VgLUa8vkKmxMJ6X7WugKNG7Nc8GxlPm
gWx4ig9YVBmn7cPg8c6PGeXk1mhKdQraXxs0laZMX7neJamSN5sA4P1vGUBkkl1gVCk4+XDdusHZ
ACJkbGzyJPrcOksUeRaHxdmHEaqEDtoRkFfVtktmMmYNw7nJl9kYUaKUwsudKLYLXwR09di69JG6
me79V1kqSetA6gRvSufflTRrSN/qwtckbgg+IWZAtqpnTXPoPmdb0hMPKYOPkCfZT8PFg0bo4c0t
HXvlqznCZ/JV32ySBMkz9eNVPmA0XHvjxMfQtd+XyT5Vcb2W05kpLudLPxrnxnWzL4DPgjVmeW+n
+a0GgR7NHDG4JDKW+bD0A8f4lb7pcLMG8wdMPOUwY+jYeQpco1H11VXXjMo36HebLFKyG4racdPZ
3VeDLe4z9ub5bjvOvDJKWzt0S3ZwAQ1cwRe6V31lNxbO2zAY9qelH6ul+vRClPcvJ1XYaUdFt9iI
Qno9tiSgbwPs5JvQHu+ydSqH9zwLtxVuZcxher4ozWsdB4gyIkkN0uiumUyqWEDSvZPpTxHsOB7q
jU8ja2C6Ij2ilUcgtILW+8LG84cej9lrGhTFNuACWxVZO9/4IT+nlZbCIhnSs/wGftSTOZe5BdLg
MTmXmK3cik1fW0LcTM0Ae3MpyDw8HiHzGGc3ij8BfzduqUGJKxrM8ogP4XMZFebZm7EROspMvgIB
cqCwm/L0fxk7r+W2tS2L/krXecdtZGxU9e0H5iwqWA4vKNmWkXPG1/fApu+1rdNtd5WLRZCUTJHA
DmvNOSb2/HavRCEdG9MNP6J3/uRglzcCoSASQCQy6kOwQT2nPDPomsvRL5/rFN1A4SS07dnxHzMP
rYnZqtCXaACHGQ/blN+21Eq8fUmeOzYZ5PEMHx9g9GPnY0kJqKA5aS2CWfOaVqSmkYGqbb67Cs3h
622l3rbTR9Ay3WenX7SkN36ugeGvG7PsjhPKGxSoovM2RYV8cHBAoZI5OBs0EUHKQ2ESNtKNYbat
wvQghSzxELx3tKkFBl6QB6aiJ7+Z1MXgnKQYRI0FK4gaLmEwBvllJIONheEy6IryKFmmSvuve/Ix
J4JE931TknYwjsMiWGPurTdAM9qH2zMWyKqdN3O10inQdzfBGsaw6EHEXQYChvAKJKlzssKPNXHd
TFid5dWKjuMYixZ1c5l+0SvvvqGcVnmWOChABCxktQQ6zfyM1AmwmM73qhIvgBKrpEiougWZb6q3
UvrjlTNByTBYmHG7hEOKdtLJ4vPtg2gs66EYLDYXXU6YgDGLHeB4LYxPvgcppw2qg2EVDmCrti+X
UjQShwqVBCtXt7KdHZGTSt0iULdCp75/Exuw5C0XLnW8nZcO22peAtzS1ZGBfhGcklbapWuphJYy
GBQz2XfZB9kqDJrYno99m5EArwznMm3PtQc1DiebdnHi0WdEJPa2RHSR9pq6J1sg4TqJBfTqkROy
DH3m3tAXBznWGz0QlrnoaosCrZkJXkzqV/J++CCRN39YRrzdcrjg2Vg+WJaJvkBlNfHrMjESgDlt
QaLDbRlRwwSTVbl4Rs3Ie/ImG3lJpLTjQodlLwuoP+Y0A2bkwqEivZaQlJ5gxxUllzt3zqSfACYR
XBoQXB77Gy+MafRbtnG4DXvG1DzIJjP0wFVam87Z1Ri2yMI+NnTQWWzBjAsmGn7eSMxDZ8fPjL3W
URQ9BDUR32tDWLJ8gFNgYVRdQpN1ljkj3n1rw4KyUT/Io9HW0rs/fHRvV9iWbmu6yzJMNQ3WEG93
HEkyE7w90XM+mljDqtk40MSINNrWRQcl7M8OosKjaEc8Ri0iu6rHEOYSeplQLd0HGR+Mapn9zh3D
8EiQ2KtViLXmhMSp5RaCQmq9azeOyLUffIHRpIASNzLPJnbUPNl9j80AK7tlrcG0dUcnTG+KdWoN
5uZtQjzWV3VnaqF1wIjRLgSWpi3Jhaa9aIYCBM+YbjO+klOiW84ftmaa9b98UiwKVABAmmkZmnhT
8rZJ9bQVk7ic75pxhf82bV/8BLYY4mHzTt4gHbLuDFf/gF8dwaH6Mei0nDSY2LERPoWPMJ/ZLdTz
Lk6QUBy54IZ1FdtNFmQfI2GOGzYnAe1QB7Rz0d4HWkNwU4mFIINh2ibmTophI8+0N/DMaS1kDXxn
s1+6Vodfr6zqu6oFjGcr+T1b2mLpGU59ryeu2Aaxa6L8nLQzrsvgoivkRti1QxYl3gGpIgZDsmxp
aDzIyCxigg40+8crJENr1aW9eZA3dWCZB1TDnzyrHPdpXQxLBTnSIhsaY2tQgJAqCHeikQsFPyOW
0v3Sq1V/0fuquFZFVC58++vt2gkHgkGMrn2oHHOXA3rb+EMiDjkLDBJ+SMekP4tr6gTcSVtNBfSC
ixWKeNnOQAw5LfqxeqRkgrh5pLg1NiEnwaxm6qkTeBBPlz+KBTHZV7f/Nnca5ySJLbdzM6z7900T
Ay5Q7XYTCSd+J9BiC48FsKeE0P4zPT3aahYfhcsOzCUVZsU+vtjfpFFVgmpIfoQ+W6mwgSKk4dgi
SwtFwKDoIHtSo3wEpRTv7Moud0Ug4l1m0IwMRA/zXYch5+lkr/Ytc1laeNTvXeakVViT0Kf02yBk
K/hj9spqbxkXmn7hb7WWCQSDjdwHqimelDZ6cF1SLiv8yAd3jvhWfJjvWR+TNOOID4Glb0TFRlbw
CymtsZSRh6VZfP39+GK/rcQzvhiWRVnX0VyTa+dNNWgsx7EbO5fxRUU13Tptc7KdDIosRDgCCtCZ
V3627gKiUORh4BTqcjBgrKN1mTcvBYqyGiz8aVARbE4otmDKtFgwKgP7jQPEQMR+u8w1rB1WkUPY
VYul7dJSysdM3Q2zXqKnF3NR2fYSEkHnMA33QFSW1qzPbBDp4pef3rlxZZ/jmZdeV1jtb5CkwYLc
ODrDB6Mph53irTOVXyxP7w607UoRpOv4Dtxbt5jOsh/eO/axtMYWFote7dUqfZbTRU/FFN6L8U6f
BnsuvIpTPCjivXYIO7YKOkk1jQc7Kq9mJyhN7I8lCpRFoxQBQT/TtUHM8YchTU6LP+8fHQdQoRC6
ZRqWoOz+5rsRaUW3tdSggBS4JnZlSydvLmp05juUAwjOy8w+1MwOSw/F/Ls+yYMlWBHnfaYyL0Ja
SYpSO0bzTRs1Gobph1RnmpNJ1gYOtWWUrm+KKIqNx5sz2LFHd+mTk8p3r4oOx3AXUJRKPfZat5SM
BrOeXznh91p06+v1LSxAKRxKmInP5Y8bIeGUIn6nSEZ9hwbWeFcP9h1ADndVFC46IzHalxGKj1hF
HmWDRp3RXRE7Y/mMl7LU9V0AJyapmE1He1tkrC/Q0RgZDsH6VTZ4I5luOFfI8Q4BCUkc6Imi/fz7
q0STl8Hbr8IwXFXM7QJTU+fq9E+FLiPsBUhj01vHJEIs3DmE1pujZ8V84xj+HU41fS8fD6AaX5K4
JoISZOsmdisIJsio9iNW16NhefFOWtM1P/0WMI7vfH+AAqIip5OrnWp0q6Vjx80qypLYxybtq+sR
74eHNW5hpxjRZIRzbX66LV4LGr3rIdVAX+QsTxm/rY2a9t+6Rk2PwoCSavjUAd04WYHTmrZBV4ln
PcAuQEBCq43pyrd6l9Aa5SjnrqnAzEeW1gXL6rr2QJTEiiH25TQqWyksooNO51F86KqWVC7N81ZB
WOQHEwU5EeI7t2k7bZfZBAnCrVG7r53VjycXcbfRJh1C7VJA2p2ZQmnzMcNJsYK6SWecFdurfJJK
Vn/DeEiWRzRk6a0u2KZjfOosLHqu3cwjOMFyXlEB4IxTOpzKcDGpxBzTAM+clBqWdmpDV/RyvFme
CuVPszfeLAGuaVevMzmKO32cb5s6JpC08WpYBCbtlBo0tEh0e2MaUNTpi9FjTlkr14XdIqxt3bu0
SeJz3Y3rkNLYXTAi6S47lhRkY/ZrLe83da32Nz464uwK1vWs4XZFt3OxVmC3QHuWdWir63bYdlWf
XGmV+gdW5cXHhOzCk+xTKK4fU3QY2W7Pm1SCmLUPtyJNPRGOPg3jsE6xw96NjtMforLW8WbTe9CH
luLSDFOvR+dB0fpkbyoUW+0gRhEf1sqXJB+W2PDxAFRjztvRLAp6Vb+hnv315m1WVXda//5C0g3n
TQXdEbYwHQY0XRUOw9ebMa3tEpxJeTNuAq8DnoOaMkUms/TyKdhngfFBVwx77xHGgCaDvrMCqTdD
OXmVtWR0VhvNIhjVmluv7A+Hc2dwobEqtl/0b14ar+hhmt+Qbp4rYBmfJk7RxdTFRyufKZZOhvVQ
U9p10Dkmm0XcMbhfKa1ScdrejDE1gqHcBtAmYUEYo/rD7Vyl6TfsRrkXLHC+L+PKclkLptE2D5Nk
JZvHLXrE/U2jXgcCZA7k1k3eYt5Ka6wenu9rD1bRIMEhQPmoGY55BOCDcKoJjp1sI4nYvtAGWwX+
WYHiv2/rsL5qyPWcRu22dk3HoJgFKmaPeS+JmytuDRoPE0L1OSdHHSzWL5b6JLOm1YH4co11HjsG
u30qW0TnkZq1lyAP4/VEbMccuqpERbuVRHelA+SJ/NHcyCp8F5PHLIsacjGnZtZFjg8KBMxDNS9k
6ZT6BykJLqo5B7swMxRYKcvZaRRXAq/WBVHdO1mW+5G71pBMumE3NTIR9WJxuzCalqrerO+tkops
WB0+ujOkJ8XR4keCBaOFmMxvrq+VSBpUukllm0Mpcd5DL1MuegWOgLrNOtKHZBW4mX32wpeaxuxT
hokAMj4JJXH/KsM9vSJqlmNG4IpsV3V+06zaKociTNIVHyNCNKklDAvqMrfv3u6GZhH2idh0gwvk
d1aIqS56i9t7t2y62q3XXjUFBI85m7bNKLs6WX2KQi1dtBlatV7SlevYEDvEN3x0NZbWqDFgdUas
DY0ARo+ULPWkpyOUKhc1ritw6TmzvWzcksDJ3tNrsn0P9OJeGA2hCVMbfY0YPE3LXkOZWbQNEPc1
k0S06Bzf3EXI8A63Kgr508DtDBv2pll81osiW6AQl2GAqV9QfZ+VLINdIZcAbSZVZQgfSUouR0gW
c/WGRVwHnSDc04HZhn57lopspnTlDLK0tqHkNXOzIwlH84RX/xwBqL/VVayw2luNujXHgKs2wiJL
MbLZRl2bHxlKv99gmCFuj6jueQtLbWtKwcDL2OiyBkcXVfWOuCB4PLUR3KtkPB2dMdyn/hAdLfTT
q9IeHm7Dnjnod1NuJgdSI41LGuTm6fdDmfG3ooYJnMUw6Yvwjdpcq78uCdrUHAoyRQFuR4Z5UumT
Ilr4puJI3hQFgSZhHPnHPKXRXE2xt3Azr7szBqx14JixWnVVs2hn/RfVb7h+bi528nBmUwVUp9dW
03tHw9HPgRluZLc/dZTswvWxgBb2vToBISV/mqIk3FhGcpoyYoYcw+kYyscN4rPmGkR2uC7sunkA
4ANskB7cH5apmvjbmA4X1BUaW2+V8BbqFb9+EsLoGuIR7GJz+6oj9ACbQP1iFIjQXWh/a6217905
YlJqKfyBErejDR3ZdIhnirEQBM1WjrpBWtwu8Yjqa7kSEiW5jHJFQBhrvJGhd6Uo0+Pt/ykVojQD
pxVH00Jl7Spefs7pCN+SQ+b4kJGsuJw4nSZ3i4ta6+O5aBR6V+mCLfhCDVMUM5R2NhKR9mPHKu8V
Xr2rHWDQNSsJFmFsO6n4DKubeaRIiLHGlMACQQ4GuI4vmf4isKJvQIYMqADwqMcteVUddtdFV7nT
Jk00fSVDZ0O2t+d8ogCVFiFbyIfbFeorOIUy4bRX4WpgVSxWwwROgrqZIemDM6feJgMtgAGG1I1p
hmotv2Fe9HJV0jU6S1ZQO1U7KYvIYbtdb1gha2KbK8WdAVtPM6yWcz/tBEZQfNeBsIkmqLpXw4UN
kX75Y+wPrfSsReHHFLfTvaco7PFj832ppVtbi3E+axsPrjThoZgpczR3Xl8r2yGbaQdy2Ctq7fU2
VhLMQMEaMT2twqBHMH8rr1ZRDGtZFlabKlzKal0luuwwKjQ9Z2sR8qBhP3MMCNwoSZ77RiWspH6n
q/i+UPg5IjCW1qxzBhZdb4tk0nYWwKKlnxknGZqoKAVGFuSWXD9juAxc1qGrW5LiXLmXr5ERi71T
dOtbSrDDGHAoFH+rihBbshWfaFle8qR4lL0RzcVhWeLa3aVptBr8yLlIGEOhEQ9P446Iyn35fegn
NTTcsLB7GV1Cx/q5WV1Ffbr35xlnLJWXAFbN5laW7XBesMeev33SciRc2acuvB5JmPTB0Z2ogelb
baqhLYyr3w9s4q3Shqa+4Go2QBholvY3kYNdpG4TFEW9FORyPRapB+ujDrI7JirlGDnaZ0rmykb3
JqCuLdrvKZ+OZjiGu6FzPlRGUzAoO/lRLwgjcIxB35X1jGqm3tFMGTtxlsGdQGclP3rLb6p1I+7s
UqR3RWlU2zzBp557ASof/JG7ZlDSM2SAjtMlBHZaxtdgRF6OESf90kBk6iF6fcJx9wVTnL9jy0mj
QpB+ijYcXq6XHxLH2VHrCnG/9PqTDvN5qQg6qE1e3Nte/Mi82K6hfQZ7iaXRB2uf5Z35QkjAJ5be
zZ2TFlQ10pTKqh/aNPWJpzl2RW4vBaKBleZlxmJeBR1z1f1MhAnEiShW1q5LwbgvPf9SIMO+yHs6
7Zi1bqntUoI09dK7jmZXHabO7VbM1aRjczYYafn4+y/V+ttsZWkuX6Wqo16xVfWtINioXWeMSCpc
hvrkLG5S5NFMIBn05poTnjBhuzTfj1NDNJVmwuMO6u5oKY31GOfjNmb5du2NAANaQiw5FK6OhjS5
OFFCB7+a+2NBRzsFkA66lLl71or+oxDjcCefrP1DGyjRc2ROIEGDiXq7wqUTB0ShubNx1BiWSaB+
SNJX2f9om5m+Vbfq7DuOFq5rQ0MgNxtSX2stcjMYQdAqZH/lBskLjmKuTHdwPlipdhQ59nHTwChu
7IB8i0tuQMscWWp9yjr82kPUvubO9FSQarP9/adsv50JkQBqro22FTGMC0fvbZkgSy0E6FO3ui1C
gqIlSpZqEZsss3uQN8qgKYsKpOlOHpJkNV0z/bmf9qGpEgNp+lxzM6oJ3P0ZJXK2yGpqT7UaXORN
71bmFthMujINpTzlA/wnkTruusc7er7dWG6Hag1n35DSLLu128CPTrd0CPwQDD0xpVytbtx1rZs9
EZjMCXEI5T8vo3AB9KT6FKvlmSjPY5ab9QVmcfFeyy+OOqXP9nRNx6y/ttn898353VPZYw/SWMxl
hVudhhwxv45bn6avXjHIDum19gNkclNVsP5F4AyCehOw4jyNcV1DSGeastp6pzX5/vdfimO92XK6
pjBQy2qWyvIE2Mib5QnB3wI3BXxw5l/SLosazcjUvYMyBVaVaDPEDCyM9CHcqjOqKaqI+uscJNOI
FSgJpU9UgL17xfYWzqQte0WL7ia4BWevMjFex80hxZBwkPfkjQkaddu1UQq9BNSGz3qDEFhuCtv9
fi+08cSo8aQ9+RHZ58E+SpziZDW5ufc7lyXwkJZXLW3bve0E5g79s7+A9iWADxNNWAvIK3Iib9Tg
rDQw+XV6nptGp67mm8GzNUOWZDMRSm7rTg9+R6+bxGSqmNngH1KSyyZn8givDV+ArVAAEFWFgEm6
F2C1zVy9KcLiTkiz7rAbVvEpL5M6ctejnpM4TQwaFaAR8m473pPS5h5CLy7+tLJ8W5x2bUdzXOpq
JmI7atRvWjpuGtGODZuaPivNSsvpexZuan7pCsxgIwjx56a3koVnOundRNzbulRRb/tDPZ4IT3eo
6YewoBusTgyM5U4oJanedamdyXkiBcPY/f5M0/92pvF+hWNrjLMujbO377cihQU1DrN7mrGfChsK
npwn/aArF3kw9Kl9V41Nsa8yNNBNOa7VWlhHKtDoXlxcvW1qbLFDxkxFgXeQN0I1kkOAFEVuj60w
RZnSjfZaCTMbl3FINJjqaX8QR+t/WwTwp7jUaNhpWDY7nDcXjesZhaP4dr1MYuPeQRe3kMYYo9Nf
rNgnPqE4eN4sTSi8AvST2r/ztTmyy4/SL63YY1VIP09+SaZ5SxE0il1tHzWufZHFXcXWzmFJ2Njv
P3/jb5//XCyntcPpQpvZfKsRTpRy1CipkiaAV3BGGREsRqqJbo472fdWk+mr3sXmPm2sg5V55s4N
lWnbEgWxzsuhWziml11CK/p82/fT20kWogAvjtMkWPVk1WLxdlHL1vJKGdJp2afUS5Iabq9EhKNA
eIk78ez6QK3HYJrzof6VUouLr7qymiLu4A9/+Ftdqssf7tjsRm3kOmzF3nxbTM6IpDqYB5Fdvco/
1Yr0xzQX06lMSLWpLLXZ8lX1R6t6Mh2wK3GysQ3Wm7mN9LmL1enI2DVH4VXpRg+G5D71y34d9f6G
SKX+1IbBLguAQNA5tw8OlDncN7Hz3IXDvelBsij8rQ7jKWCH6Ve3afU/f/Ez1dLf9CUvRgK9gubN
4X8/5Sn//mv+mX+/5tef+O9z+AW/R/6t+e2rtq/55SV9rd++6JffzP/+/d2tXpqXXw7WWQPR5L59
BXj8WrdJ8y9f1vzK/++T//Eqfwsa0Nd//vUFkHkz/zY/zLO/vj8127i0eZX2b9/X/Pu/Pzn/Af/8
iw3iS/o5LNvXv/3Q60vd/PMvU/2HMDCkufT4XG0WXvz1HxS5eMZQ/6FrjkHLT4hZ0+xy+Wd51QT/
/EvR1H+YdGZYx4BMttH1UtggEF0+p9v/oH5rMyabtm2o1G//+teff721S27f2/9hU/t1ucRpajgM
8KZtUZXF8eHMz//UVfHN0CeZrGBUd1lCK1110vNoujOj4pXVNtnqaJAWXRfolyafEZ45sw7Fx3tR
Iz9s27LYQEgDYdxXq17tSXdVostPn+j3t/yzk+7NOCjfojAZUvhAGNhvjaGf3mKpu62Z6xOlUloU
hwr16EafvH4lMzSJXY+a92bhxEtFTQwWtvPFgTsmH1jTDLE9PboevP+ErHeGB2ifvg24pnRC0OP2
CIC6s6fD1E+f/vCuf504b+/a1TFvWC7Cm7+968ALYl/0ol84A4132NXuOtRE/qlWs4UB9v5zahu0
m5pDjch9ywrQWUWGbd2rGh14v3G0+zKt3Y2ACFvGOjMsK1NiV/qLNlZYTEfrEQ4fnBBvrWbg0ybA
6JiS828s+XCsBixZTGYKPrOq+sOa4O1fRidU1zSXKVanZW297VerfJxDSDoK5Y9O3atKuhlHU7uk
PRFCMTi2g9X24A8aBW67dRuHfhmGfj4Z5PzxowuI5wS7mkCxp+mzLppz4tfztWgc8rmqOfwFuaFl
ClIrLYAjyE4g+LfGRgkJIAtxClKSXBsOrkhPVR6iKF6qZdn84ZPQ50H9zbth6hCGEFxBNInfvhvf
gYLdWSM+wgJsVT+99GALzowDxgb0s7JwrK45pZaD8swPAyiGVs/Or7ZPSWg+RfYo3lu2+xm/O/IG
42uISf0+ZNe+UcYuWmFhVxeWEtYLFcj0H2ZqOSG9ee9c8/BDDddEdiDevHc9iJPCs3qkqiEMT1Zz
nh1p+MXI1/L7+pTHMMVh/pIVqac65A0MeHM5GzUHZ/DvLxbrb5+ja+s2b4OdMas3V/rEfrrEpzaG
kkSRgC0TFfU+JOOkj92USh10TrWI+TxM6j6uhfQUBmyFG4I2SgwmRA09zAaFTdCg0uRnecOFteuN
RNn1EYapMEPi3CO8mg+aKtGPjk0FgM4lbE9PQTOgFu+GqNY/1EJbakrZr/RSVKfU7SnqI+g8EIc3
3eFTK5d+qCe0Jz2FUFyXisO8Nxdl/JiPfQ9ZpSPCs4qsU+MSNMYkPEcCoZdRgh7xSNTtSxeECnhd
jD+ChNpFCJxtbbtR9AeDkc1u7c2ZKfTZp0WZwaSKRHjgm9J4ZtnNYJGdsIwzmJQBnr6m7BdQupxV
3BTYBi17V8VGxgyXHtyRQDt9aI5GnaECbea7PoUpDL14MthF2s1R3nv7DLk3AxAwgmzk07WZnFXF
GZBza/2p9pXvN+A8opZrhOMUtg+dtK5eyNfk8pn236+Ur5HPWFNOiBrFaC+vjcOPXygff/Myedgb
ob9qnMZEnoUtWkUPbqf16dbYrqHRxXY6HVKrebSSyD7nov3oNnZx9PVivC9i9zHTzxpEWMXST0BM
oB/oECvQXDwN/TjOxFNnW/vZnjpIsBh7RcddAdZO2qNo5MRwwqYtXSLjnnh2a6eEXclJ0GiP0XxT
PmmEaGwSZczsZUllfOsH4KjCiITiWVIb+9XS9fy1l/sa1p3huR6DcZPWwiGpPXrf2FP8NQrGa9jE
1rEc/I/okN0jRmZjATRA7A3Q6DuWEtBCVfpqGpvFbTj2wY60vwRuPMg03zeBNsRV8hQHpDygKcm/
jl0MAD3bBUWaPBNSrav5snaAgBBTtNHcyJj5Xmxop+oEoLja9OQQrNsk23hWl77TAz85p8A21QFd
dqF2T0ilx6UBB+JdiTNwWZeufkWXtjZGzT91tU33zALBMDVJu00gyrFL+eLSaEuLGJZMpNjgIsMR
p2NbbXwV3ZuiZ6dSMcs9TgxgqjMk0+EKbboAkXxiZCuM/jR4qfayma/1jTnjVIFCv6MROmy1BIg+
xRPlU2o4z+HY5Y++qdbHruuI+rAzfeuV/EGeiiCKv6G+NELrLuRaAnHMJuslsrXLVNrtO8tzxM4F
Or9Bh6F91OmKyBeA3rAwwZnN0YQIdY/jSlCAlDHpTgv3mL0yQBrRWs+Z5w6bVImqjTwM6spZJuj0
9vIQIhU0eAHPTB4Ss7iOySB5rAPDIjdQb6AjMusX7niRNSomeYZjJHrLbAqQE4Y861PR/elZ5jzS
C+eClrwJEkwjurkgWNgBkUjhZZwSY2d0NKhLQ/UeLCPHTaVMj05rhWf5EHBmsY8yLPLyUP5UmBKd
V2fGUT6k9HV8dFOYxPKQLyTZgDFs0NEM1UrNY30d1XPO+3zTDzE+DJ1rOsdgfo3n7Hfs6Ql1Se+r
fIV8PKyL9EJ6zFoeycfl77BpxYDeBgY+/7R8vAuy973RV+CYTG3psaq7j/Q0ukcuqS7YW7e7Mhij
22M0RcRSH7D8yJcwq0X3Ztb2wDgi0OPw9JFwe1O3VSvUU7fjtM0wWNbsZcdSjTcq0IyVpDITPeWA
ycQemcyBM/IxiNLugsrEuJOH8okQbl6f6dWdXrEuyVs+j3qEB9CGbbN0CfF7rLqwepxofTMrPspH
Mg9rsOE6MfMFj8Vm7e4xp1qIHXm9fGxMv+Up0eDyYHD8V9sw9shw4rPqd9F1qOyJYRlgpVnmX1KP
UJkgIl8Au8WsyjHso425H0Rf9DEzavGs2HiROCObs9DH6Nii+9+obmo9KorSLjJDjV+NagVyz3xF
rEnrzmusJ7vUwk2ptC9u3eM0aTXnvhEhJbuwc17gAsdMHp17X1lhyWSSopRpfOdFh+LlWXbwSemS
eoMsnNTgrHaf8my4v/0kiqDlaCJazECunnsv8NdEV6YPcQWSzA8mVgWhqaPjTUd9nYBePSWd2OtW
5d5Vhg7keb7JZ2NRWyTFyswZh21CDwDroensSqEAF/CmJx3iIJqEpgkXRlI416AwVKhCvrlwSUF6
ZMDd2wXdcJBunEd+7JHRqXNCzRxPJGDDPZqRn45ofu+6Goi333hMEuZEmrDduKQJx+XHalRfG+JN
KChO6oWGKBxaARuRnPjJODHEMuXovr4TtXpx+sI4EdprnEJkcLsmST9W8//p1xFvdIoeW6XVl2px
lDIPhBn1fTllxp0Dn8idwfLu9D7urZQAu2APIH48G2mkrbgYrBX8Ke2iDwbZIG0slp3hqRd5M8z3
Rualba7BD/+E3D2AzcPNhNn3vqFnm0RagbeNI/l4Y3jfQnX8qPUDxTad4XdKgHwZncUtFTUWNqg/
VhEurHegpq9BHPd38mhqihBqRqec5GGLhXiha5Z+AKLBpWRYa5US8gKEX3nuE9V+gne8Hf02+Fh7
oJny0sSZ0JPLRSTvI8plgYyHG/wk3+/ZlllsJyN4Jx9XUZHcXiEP3WA4hAOtsp5MnKMyBFid8APl
WGVrpnsq4Us+rn3r+N5BVZvuwlaqu8h7HlxjMm11CKQ89ONx+aShBdHWtYrHNGm2bFFzpK6Pfe/U
MJxgLVlwbcbcfy5D8c1wKoQ/PuKJc5RZxNYmydpibfiYkZ64mqwo2UqRaYuKOhBl8aIA1iMF06YU
zHaGJi/YqCMu/ROLj+LFdJVNkYqPepxjz3aUhN6LHTy6omTX0flsdktNj1Z05MJT1OXhaaJ2e4r7
6QKUhO0za4CF0/RgzuebOjdI1PFJbXKVsbzGYwoBFfDEjmz6dtk5E8DWaRKn0inESd4DzT4dhpm+
XOz0pmk5efGDWEHIHynvOmk8sfxOEAqqc6soy28iWi3tUdiM6Qb+DQnKZWd8jFvoj4aaPLO8iY+e
2acr+bjGUgamTz5dY6PS73hJAfe6no6Tj3cI50WIvDh4rhGzHFxyz8SCOL/kUGTaSRsR5KW4j1hk
1OQvNbpz9hW3Wlc63CCvKFnRk0/mZZZ1rCu8ymGmvW99XMOJ6xTXPD5q+hi/M9K+PBQqud8Q3b8B
oNni/GjfpU7zTCWZ2HNNKQ7yQiUzJYcmC4J6WgeGn/EJG9WJbc8HMdXNPTVm9Cip7Z/7rjQvLSTG
HMEX8R5CX8rv3SqS4FF48NFGN72TZwahAF+VdkZRWpZYxMRlMGsjhF7nY0kQrOk/DG3iXeVNlj6F
rvcco7d+KmP+R073tTxSGn16SgA8k31EJkIwHXGmO1d7mJxr7ubfilSBjUjpYhfgBtr5BXjdaL43
hD33GsB/lJgvPfzmh9xNIb0kKlk582Fm5+3F7sGEaKNnLo2uF4eUseNQByAT+7Y0t1lUeVd54zqk
UdlmwiWhR9HS1gdni/bfuW9jI145VobQg8SAa+WSS4NFmGrl95toIDghBSeFmnQcloCcghUNLcxn
gWO2qzEaq6W8sGjvoPDMrW+aFacrzQjahJAMFPXCy8sjcKY7eifd1sfJt4tGc6P1dgi7Bd98GuXt
ORGAI1qHuaEPSCtcukB7wsG+V8SoLnIWB9s+J3rQLTjnHdblyzBQOtDPo4sZEH5/HukLcrqzT5qe
PrtKU70GQAPxWmqbGCX5XndxlI0ViFavoOhDCe0lwub0KSsJoG+mdDqCV7cWAJ/6A+jWk5u3+ad2
hD7YIrLZZ1NmPnt9upaPG2GebFBITLsYSdvHQL32zQMpSMprXifXqHO0T3jD7UU4Fc1T1vvhWqSm
chnJT9gNqHcOwQTRulQTexPo+ktX1sRMs+TfmrXnHrFtJAdkxPbOFn13znTiUXDblveGFUHv0wP9
ndqc+tLUFqLVgqdBY5Mb0nG51Lgrd/kAJLhQ0pYuIyg9yvn1PXsjd5lCSIF2TFs/8ftnXx+8p9AM
j3Hdoj1jZdipmNeZJ8JVNkb2a1/rD5YXpC9phzoRkIH3nJs2ikX4TaVhP8cTEC0CeMwvTa2vNVUh
UGEakA05+fjV0cxvYaIO78Hk4h3gU0P/1lA505P7SkXBMBLEtSM8NrmXN00Fxh32QLltKSjBo07g
fiuj4QAsc5FtV1R73MysLt4Y1heqC/1+oscn5iP50I8bzLMGknUd7u7MDv23QbzyuuR/yDqv5daV
bMt+ESLgzSsIeoqSKK8XxNY28C6BBBL4+h5g3bjVHf1QrE25I5FAZq615hzzrLrluKDbJL9+kDsx
2OOXsoh+Wd1MAgAot5vZX9qpa590Z8LuUmKVcRaCVoZsut63odztpysl/btp4McPXGar91Uo63X8
5WbW73vOEpweeNqtT5OqA8uYJuqadf4uJQA2DdXwaYrG++eq9OaiPvpufZQvnLOSmxaP/Pp2HhX1
rF5sxg7/+df9Y0yBppf7v1SmZRTeWn9wrXHZGrlRXYmPXg6VQbhmlyhxsTXL2bUoVJ4C2ZO0YWjZ
OyAiUPFgP38cqZOkQ6I8OPbQhNKwvn3yqlXli0V68UeXlwd/NAVgH+2pHUg0YyxEYUKsJgJq8zTM
aieRAP1lC3nt2G0+VCfJwKZDccEAPV1cX/RbzBfZB8qEV/pQzWkQShEhp99Kx8CqDEZmzzF2OsRs
5q/SsH/6XKa/W8/5srFDvur4Hg52VTt7zgvtm20Wb/cvsFt6OQ58oJex7ZOj487Z3nCH4owWEjio
z/AKnytD6s7t39b8gjt5LcFdDmZx/J+Pl0L+5+NF2/7fX/+/H0+D/+/nJKxXTIwruSvQZ50mv65p
uY7x22qMOaZ0ZTeUq/FbC3LhMPeAWO+f7Su4bs1gWhHNy/htYQCwH3Kz294/q2Jj2gUVIPP70yEm
JTiY3SQsXdMKp3JaXjnJBiAD5bLBwrLQTkB92lvm+3+ezUH3ClD0/uT+5Y05vjS1Ka9y/eZekZZe
eCXhRus3i2x1aORJQLB1ux0FCXJNOzi3LHkoKT+fOSE5N6WNEK3VDOf8f7+gYlab8Cc+3L98yGCr
zRlLw/1ptf6I1rQJ9+6WYGNrKZUvwqgXr7GWk9st1O/r0/uD1ehnJAXu1Rhz+VI33rgb6etG90/2
BWHCVaD5UBDmaKSauGY0dJ9UMHhPotEgoClRHA3O0//5GP5bM0JHwSIofUnzpJDD4f6FU32tjFw8
tMsgHma28DGyJcFyrLK/7p+4P2RkrI2an116N7EeENyAbqfUu2fyOR45fkzZgZbHArrx+lAg0D8b
dQWq2GEJtCfjMDHf+yabM9kNSaofYjx+X7ROtUrXvqgU64NpWeCkskr7SkoDRVwcvyVskPFE+u/9
4jRIcB5TvfjskIIelO4xplxxgQ006v9+PAZDvAYRLt//79cPuvOlqoa2+LAMb36AT1WN/rgd9Iqn
beXsHZvQZ1Ul8m1G5XdYFhls7p9FtZWdOpsO5f17zdEct1rqfxr8opFkYfxpTHLy8u6X4zNvYDGz
mIWq+NlyyQG8f4GU2ndMxfRCMvp4dKxO7DQRE55FdPGlSp1fPiKLa9lb/apdOKDazW5JZ5ZozvtT
nNofbqC1fLOentM5diJLatWvuOIwF9vFZmgD72DkE8Bfr7zhSycLr/ePRV0sL4Bk252uinSrhml5
qbNGsIJzrcE7vo9yUCQUNdlaKfi6rnHzS2/k7aa1XAR4dfPvXr5Njv3iAMbnNFE++7Pv/k6r7Nes
sT/Kd1ev6ud08je+laePSlPkms2VuAZK7ad3LILFlwBsfjILvKD0sssv1DE14WL5+IgECNp6YyP3
gkzFTpZxgNeUOo1Bj1PegBwhkO9sYuGLzzkuPiyblipt0FCZtv7PTfRf2AdPpV/0r5g60oiCozsF
1pB8sgzu3MKvX0s5JCB6q5/7h3UsZPu0ajHpKaTHMIKTk4M8gF6TVocqkM5P2povvGDdWxqwzxqz
+kVTrHzxTbiObp7Vv7V6eWa3HzY5ThAIkUq85DHvZifb/oiTS7y0AVG+NQe0RJHDEGMkeZ+1nOhi
hp/bqoi3PeXQd04DZYyb8Qcg7bIxcovuapNQj8i51AjyjZHiT9lwHvESbToHZMPYMjJUVdmyfCzj
wQEreg5wC1hu8XFPG83XHn5DzM5TMsBEpdzNTsLw3yvgb1F8ur+bFny6yKzBz9+bqOugA+dEUZzN
gPGfxqgM970LJmFZLmnedRuOCv2lhC8LVKG1r2ZO3rbHQTZyxzk9cAC64CIj9YH2BjHx90z5ArPq
OTU0sKzOwU+l/kCQGL6xTCmEOcX8ZGUt5CRFsIhIju6d1TBCqHADqDV9eSz8YmuSV7do046XVn6n
vVVGzVCqq+6Kq5wy4h3XX2YwpLENSvoWWIIPI+ODL+6XdIss9KnLgHi7C+qMeo3Vql2HgF8Ywk3m
YUc1evtw931PlrSv2cg8ZHDPddW+kHJlXkZRsTpIoJfN7MZ7oZGG2Jk9meyldUw8hQPRAXBWpVl5
mQbrfcoknAFiQV7NeR94nkWWZX4m7pMXZlkyoiEHWW4zy6X5VjOyWqc+QuXekRUyKtO2ebg/xE5/
ERMwKTCi7c3BtLJD5XS764fFoPTT+p8NLTbwY5W5Mhpyd3pzZPtWdWMYV53zcIcjQbDixdM1sbs/
XT8J5mB8WPKjiOn9ZYXVP0ojQNjtJz+cAFml29qPWgj8kUmlu26r5ppltQL5yzFxNvoUWKdFTo9O
4/C9vX7pvVqe26qbNrrs810/587jQlNnoyESOkxKbYWXwDwXyNmk5jzp5fw+ezCiqnTq98hQBuIF
ZsIo/czeFjEZVj07EFM09j2rH46ePr45IC/OAHX49dMFI28DB73Qic11lnc5yhgnMvQs16fkLCTa
0cFvzVObTLTg9O6V1Inu2tHlcYR0bqJQRmhM8YUcDOsVWRDFzArmVX023Oa/pF/1twRb3uXOeWim
0eadi8efnDAZe6q9oz67hyzFuYmpPrq3sB0dzJknhoY6Z8Xfl/kFDsRDMitqJmfg1Q7iNALMEJBi
fWNp9Z66Vr56SeOcBh3PV+WAjrDRtO8IFDtjY0gfTBCUYTvfKiniU8+8CJH79KDmYO/ZU4nrdf2d
NREkByO5+mYy4ze9kUoCeISEZiqOtFXH2XPfnTW4pHFbqE/Dwu3Jqoy/iza0pvvJliludo7nZ2id
XKIjEZPXVgpCLMDDNZPuXRIHXk3T5QSTieJvOnke+WO41hLc1Ds4ZtiTnAzBrPDoKfxDNT7vHQ3g
mVazejBRNvdFz1yKvrQB/gnYX7lMG0bHYK2clrbpOtYbFrXXGDxfIeT+wTujH5WjzSCNZtzxif2U
EVg2G7F57rTSB0MMJGdVcAVTSYz5xNs5LDqsLk4mK1wtYS5yMAsIBnnpuBfhGb9aqG/7sYSRWWgm
sW0pkYBh1hYtdDiY+i0Ok3PdW5/02mF8Jo4T2bXdRTUig20mKoh9tXwnboo2osfdTw3HguDVTy1d
qJNxt3zmsAq9BvisZmDr8pzCoR1F56apyjm6h6+l4sk2OJY1K7CA/FU75EV4rJLFQo9ea4fM99TD
siAJcjnYOUlxRMXsXZU3/S0cQe9rdIawx6hwTpaSF2Qe3jKiWfdm0IpTWsbzNVl6EQUWt23sGwSc
3rO2oMBuMYI7YSvL5exV9nfcEcmYFTq1+JxAXvcJq0nws8nWeuIqYwKpGZGv9fKtHLxkV1btpi9j
82XhlV6mMWO+CPk+Ra9a2Flk6V2911NG1DMEXGIvGm/rZxzx0IaSabRY4PomgzwQx4q3whgzogRq
ycpansYJ5UOsy3bfOqBDFaIUqxIdRUlv7abcwDaI/vaUssFGY9y99mMZGQzMCGwEmh/jBzu59O+H
Jp2OnlgTGuKDmi0Z2cJxdpZIrogn6fXFLQAcAfW+WKxbOdR/NU1v6TUAf/MNj4AEGhbZXH9xrFhd
KfQVRYqGtSnqrYYnq0nJ6PEDGcadu2ySapm3mp1qEZYO0KAODaUkDUxeI16NdP0jXLdILrJtXzW/
IdB1Ed/3LVcIN98mVn5i92iONcifPWErPbvHPOxGEKYPvaZW7vK3+xP7anmuGQtjmT/Gsiabove6
26Kb1+exmsQr7P45nNbWcKDZzR4Ae/qtq17buorrb6o0/SILG5dknUegoMiA1Pv81lV1vA0S9zcW
4e6a6PZJecZeZ1ITNRJUbVYM9rmwYEfSQdPPs9DfO/LjcMGyHbeytfdVZpr7JQ+ClyZ1aAr3y7Ah
OJ3WOkLPyKKo3lccmeAd8fb1huIMHffflYZI1QiwcNhe/KbbpGQYsfcL1a28Fb3/pa0TDKcvU7oR
tKJmR+etx1XDkHhvxuVwge7Yh4buwf1uaO0JsTqJRCl2FBibdvIcdCqj/6b1eK5RXIyMmrF1b5x+
/tRU9khjmYuY88jBMGqNbEcnvHfYMVl3Idi2/Gn0f1pSK2gFLwB0l/R3URq/EKn9Y0O0XvVeQ6SA
xgc9AYCiHtYjdGwzZGyyt4uSvuKE+VPrKnubIwnfaFXNTVCKp2zOYcjahJ3IgPP1YhXgmCpr1yjO
1/pggS3iwCf57m23SsgRZ2E8s0GqZsJpn6FkvzFZ2ntBAR0qBUA5nZWJrpkzevuZpBIkqGc+pipN
Lp0PwqgxwVfm8qxED/Cev/HUoRTvh9Z9qw2IC2aCbKuOJYA9H9rJagcJHafqYcrCDM7ENGyrrBkj
XxTD66KVCO0wa4YJeVhrCpcScrzdrzWJlW2XYCbFqW1qW2P0zVtqFuZtGJLNGj+9dZv+DS5W/5Ta
xrb3O5o0xQ9VSn+cubWuaZFNEYLP7IvUpos/FE8EGKTQiu34GBdD/p7VwV6JPLKCPH1ir8xuCm3M
jqkMadc+qyNbepSoIPisFrATg7QGoBFktzDcH0PICMauq6anlEFmmBb9TZIJ/LLCx5SXXue+jjeD
9qAyEm7SwdReuiHTtuZYqa2TthsjRpvD8YLrCvfYJmBWyAXhb9O2yA4JgatXDEvtQS/pAQjmhegn
btJO1HOvJzeX6LFQs9o8kq0JyQ465y96ElWXON9Tc+WEsiD9dUgptcl87aAyhI6S4sGLzZ9B7d0x
N3ZpjfugbOvzMjmv5Hxmh97xP+TkbvVBD060TastIAnkDYU/cVWW8hgDBfnwSo0UL71nLKmnN3ME
nB4wWktpTOOvOfJaG8/jhJhptI3mz1STQ5lZBQsljvqEhfCRCgK6R5EeAS5yy5BpvaL0Pa3fDbaY
ImfCCxRaKvhAg/CLhELzYV4ptDTISe+yUQUQcyW4UHIatIof3PUX4BjWVqQp02zNyLdeGwBfF3bC
BuuXr3PmhvricH63F1p4Bli2LL4ZlFxHuujYwXPZ/Fim0Vzc0kHVqasLi8ubb+ZgdNLgW6paRKoB
gUbnTKkFjANji9BJN1kztCdfM7GCFumeTI2/TIy1jeMDdFjY/ndpUJ7RwAUhqec9BAXgC4FV7JiM
PmLX3ykvXja1pW7srkRC+CV7F2DsPhZqC0eij4oyj7eTO77XEzP8emSe7VTTftEk3ULp9b86d/qo
gq77bdO26ccO/XT/Ck/pL3nZwQ5vog8FFeptzOgVJR46t6HPv0abcTyQlq0mDOsZ7SEhVDbHBWgg
J4niA2bb+JwLk1Arlitc+owZSOLOnbH+0kHXhi7rB6bi6qXMqQTHAIhl25kaZ/q/da2ifsjzJ4uD
fdXlYqO7tU9eqk2HpsbLjWhBKMB9SXrrDD+76b0tONdqNrgO2gyqLp+GqZ9PPRzKms7jbmX9ASzX
jxDSX+nYFA/AMTIUucW7OzNwtABohdmq4lXkP0DNp+5ChWEcYUuNG7n6bdoh2Yqu0R7i5JZqrYwK
6vBogXPajPmyxxG1Hzx1I9Dd3ht1qrFP0SgYFs4pvYULMoWlnJXWJwpMLdJVPW6mMrDwg2Po9MgP
uurOb6v+q5t1uwnEsDwFWfkPr8Jb3rbTxZjGNpQqa3aY0rQNsmT3h/0ttRqSPCqv3gkOx4SquATo
rPB/yVcWNm+YZ01jmGhuH02pUe4IMfzEFr5n5/QOVq0zJyPIMV+S5rtELbAZgT9TxVAHALnVMWpR
PNedd+1JEts13EVRQ26LI5uYIXy8z1tguRU40GMTe9GYcOtbjvGJ/47G1QiVb5BnPXvvNS95nGFI
GUQUYZ410r1UpRGifX3QAAZckOZL6jhorTksmQYfkR7X3JN2eoAVcG2Q81JgdHvmSZiFIJQMVYxb
QzGxmpdKjwQxGpspsOlZd+3wQGxEFVKS5iernXZT4uUrmp5fKrsZPchcw/hoAhfRa7Mcyml410aG
Q8VgfIz6GsxGJ++l7RsO3hXB3wwoWShtYupxzUXU5m7kufIPKtsG63Oao3gs9y6Ay2OPmfmsdfFN
DgHG0nw4tBwTP5fC3hSc5SdXJexmHd7PdToTFB81V+meGZbY5FbyPZTR5JNzNwUABnsVTPhWYXSm
QYAhk7HoOJLtndOPCbEFoTclq853kggEGqpM7c2qOWd5gtRhELYAN+sa7l38Y4MiADpcbI16eUfQ
QSj14r4q1JM7t+y/YnrZNFvbb0MIljYKATXCEHFnmNUAxyKrT8ABGQhSGo3jpEsBH6scVcJEEVdy
qNOV2lTZN5DX8gIgut54A3pbps0ULnYJ+kcD6jLq2h+j6zl8uQ5hRSYjbjxh5KAioa1R9pxsTIV5
0cGybrtd0Bt0zBaFYo5x1EizPBxBn8wEki3poE6GC0Gbo8eZknLYdMoG9um1t6FNb37QvU8Ey0Qy
/ofY+RUi9cVCabyj2H0JFsM8XLyS7Bp+l9eK7STzSYCdU/PEwTdcKqu6QFRkf6GV10gO/MWgPfZQ
2eCXjy9T51WbOl9zKCdUsgEBBUGZXCZPEYinO4+O7w9bL0tfPb07DO6OIfm2nPQgcmfzeRS/utj+
Gg2dsLFJnqhgEwJ3zFUsWVuYQkfUlyxN87nV4z9+Uv3G2/8vCX5iIyG5PfZfzKzJHiCEwbJzsk1Q
dtAS4a3x05IsUn7ymTIVBu7UsOH2K7lXbyMEjelGrjz5PNGTY9+Mm2wcRDhZrXksCLkRBqBRnXjF
Q5lp/UtL2XuxSJQBmLZgWDj6IxigxWt+Onv18AUqLFO7uE1umaxIQKZfLahk6WwrW7zSVnxzpUBD
j1dcWn2Bj3CAPpd8UUZ1pAPgHU04E4VFgPze9cS2mIsR6E0wfsz5xemH6V3FVhnWiLYjW6lfnCOW
zeJjn5VruJYuTGbA7JjjvyIhT8VOrOd8GrCQ8j/N1a5VuZinnpXkkVgkQsdFrC6A/bEkBu4ozx2j
7W2tGjMs9lrO+0+SlQpXC3GjPfvsVldMi6C/W1RrUmdeVo51sEtT3PG1yIkCgWBPpBOmddH79gbn
RBc5rkJwUz2Vc19unJogLesqhn/w+Woo54ukTbSP5Vffa11UFEF64SosNuAGPihddRY8Fa3aho22
LIeMIENenOmtacRykt1yMenMx4IOUJNozilwREJE1gT40oah7vX4nhsOWJQlBKqiZyXWgulwDwRI
TO0RhO/JK1xiNPQX2pifs00RpVrvtXZ5QRAbMJaWJ5Z7xlfc/pwlFb2OoEuOI8hzQHj2ey2lBWGx
o6Ms+5s2Z1drrT6dKUapOT72zpDy/ibVxsWqbuSHerE+CO+o6aTRLJXb1si4VlH2I6UrwhLxW9Qt
FQOFsciBO9UfsXiIY8bqMPrJLK2qbItBrD72OYmt2oIBNGiWB+GAqEk5uoyT8Tgak7dxHWrDbEx2
mDjintTp2UJAMcxHWi9shD7nOzo75QVlACdf6V5rmQFF8p6r0p4eMekfVOM3GwV27aAX3iZ1tF/j
AiGbexNrc0mRR0PAwXMeeUv2ZCy2RSnhXvwlPSA4iafyMZFTQy1/zFkRzhRu3sYxWeFZDq4kpaKX
bCy6gQEtXvtxWcbg7I7xq244x7Yp+NuMXmfOh559cni/TDO0HG8+0R4sbU+dK8KsxpQWpDTnfySg
cnioSbAyxI/hA4Dy0MfHwVBHbJNWkr51XdoAlC8h3WTdP30C3ARxGb8E+FTQ0FEvrGWTDY9dATIL
If4+dQ2gvWTduj3NSF8xUFTNI6srwuuSFkCctY9N/QJ6iDOEDpPXC45gxeNNz60SGtrwGWfLefYR
Gfn1hIQk4xoI9Pw8dAHLh++AFCBsJFYDyrvK8LkVhRNVDdVgNj/hgmk2DbP/DWq1SBTazu4qwLeZ
fUikdfA84mWtWdkfulNrFH/mKc8HYrniNtkyAMAZ7hZbFaQDeBNkTSl4hb6CLGLzuBurfgzF6K6h
HWuVEhScaxaMBsiVw0rRKxwXZqw1ROZU8J8FvykG3YDj1x/M3Nvy/w9DBwXW5o5ncDucXYoHww6e
ADIPp0XTqbqa+Mge2W78zP+sO4ZD3NDMe6BAUMY370mZHhCgH8CENWvo+XiUCPoy0/jJ6sfK7bLj
RGhqkAMwKkFFpr1LTasdKoSdESz3NlrK+Q1/vMl2clH7mmFfOpdEbCZIBWysLhH9FiJiJ44LOhKl
DGs2TYg0nPqA+OdhCqvE+Scm5zlY02hl8cu2Z+6PhYyn3sBT1b/o+ngTDpLeIaX0a2211Tgihov8
Z6Tmc4qjfNO1+j+R1wlkfIfwrfTAIG2bJG7E9vCnSUoQp/1D1QWXsQhOtN2RfS3Va2WKH7JjYHEN
/oXjHUzFKo4mCDSo4Ktompx/sE+4SAaBPQtmXCMQxC7FBltwH06Gd64mvwwVMoioj7NXlNSnTmzz
An5C0MofrCX/eHf3SkLooNs0RxOrbAdInSN1pofmevVVaLND27g4cZbC8XTyEF3vV+uIfA8947pv
qsmI7Nj7sWXXbeP4xEnPzw8B/pdQ5mQwZJ8FPMLQjafHevjrlPGxHIJhP+FxCXOZfTNcZPpoBnsA
qbTTEpvARWvc2kqbObPGnL7uH7s/SHKksGmIaPbTLwtXccxOdmp9RFjLc4746thaHrxv2TusO5Vz
0iSRTloxiZCERbklloqR35SiwQhCISXmDl9hftEsxJ9cMXlqaZu4hHPVafs5sCUuvjE+cbKOTyLF
NZ8lLR7DwMx3kuF6SP96nQdNRzEId+Wz/DVURUsuZSjBbkvGLagxQhzPw0CsJHU7O4xFR5tO+VDx
40j/ZXeQjXXKWmWdctuE7VeMnJLybisYUtPCbxGzO9P0ID0rP8zYakNLM5Jo0XFykE7rPpvrA/LH
ggkryZ7UkkFkSk4SKquGJ4blhEhVP3lW9tekoT9iplqGO4gaNNeH57E9W2zpN93Q2q1yZm9rWn33
EiR8L2e9+0Bsb1c4HTSp0zPO7Y9U6C+i8S3KiTx4KCh03JI2QTHLl/tD0iFF1BP3S/QrDFh244uP
bhOdHwYVY3bxHKDG2Pky0x7xSV/MSUIPdmaBOkt3wiEvaWpO8ceyusuZWQQINP0Uw6L52jCo5720
f4gcTY6ypOwxhf54f/DtdSt3AhnR7/kI/BQdvqvITfbtT13lFd6o6QkLXRFpsZ3vwIfjMvCq8/ig
oM5chZUGIeGIGD9KnSqrSl6gSTonZN/tk9/ECAGLmzbOzBBtBjqTKbWoBcbJxLPCkkXHkE5BEbgG
FTm9XxtkqbPM4jDODimVaKNH74pDl/tHB1/YBc2jh8iNorP4EOYir4NT6juJFDjUfbE3SJ99Ab2d
Eema+Dtp95/e4vf7ofyTMj88wNN7geQNzCYeSfXWI9ze2n405eMU0KXlp6J9HhO0pfqY77vxxIuz
4e9ajgENq3OAaoNGXwn7MS6usbDJDhuLJDklNe0wu7/AxHqHh2wfFoOzcOJ7yd6mafaY/MZEN53L
GRZJUHCKlxp3DCkkoe2Xb5n616qJdno7XJdaE1cFsLJRx5HM5Ne6aN4g+8CaMzcC29itKY1LXhT5
PnGygzna7UlYOQDPste+Cnf+QKYFFtsW9qmG0X7iyFgd47nkUF4ZJzKYqE05wtEvaSXNwY8laNGq
FUD4x6z9N+sY52yEgde5mgkVduvlSfsqjdyP4tJcbg7NvajXChFl8CI5X9NZ66vEfyo1pjvMXdH0
rKquAgnjxkK7dJqEo510jfnE3DCPyzxiLcz6WKOUZU53nYbEvqbQnPzB73eu4PJoMsndinrueW7o
6rvYnH/HndzHynM+HYsj9JSYLC8FGyt1pLGTsyQOq8+bX/k6KczcJwO30dYqq2aHitvd1IYu92RF
BZxZE5dkotnmlO5pZxLyPLqdQfk8jv3vJNd+LwDPwylpi2PVLDdE3R86nqg/Psj16SehN/zttept
QrrIRCNKjcz87oOemJjZ9F7gDrJallp2pXOSHnPPRASnrfHmpHrEgvCeIG/xMcUB9qh55MaU3Zs9
qFDLY3qSWfIXm2Z7kzMvlFVZx9zX9YPn2vh1e+FdrNb6zeQgGmDg3YKmbRkclhJJPKpSBO4nNoyU
JmIzvfeT/nsajOqfDb5WFsGf1mv7kN0cIetk0H5rHMBYtVtDge3c80T+wo5Vzmekz9KqZFb9sZFX
SloNBdqWIfgsmYF91DnUJpUCR0yXK6clulCqo79eBuLgMFbmv+Azt++r4cGl+bjNq9F+99LkW6t7
5y/v5maxYucEZ1UnHLZ7GYqx3BMtLs5OZpBdwGE+xU4d6UZVn3TPqk+qgWJ2f/jvU2qiegsOHllX
pv/g80kgbmKTcOinhFWpwMKUNenVo3YjHMB4jYFpNBJHwv2ZUeUWwZmKYXgevzZIo17pty0705pw
+axPY4nPgDM9yRrr07qcNsSk9A+piB/QUCco7jV376Iw0dnXHv/7wDVrUNFyQNWYPN0/rqzlf76i
SYbuKrVX8oR2Xadwo7U/Qbtuu2nORyYu5tqZ6yNTnC/N7vEkLoG1Lc2kuZiVVV/q9V+twEJrlU4c
liT+RsZIA6NVusXinlvB2cp8H+6dQrG6Ph1kQlCGm/JpBoTBGbkU+46qD/fPivWz2Wo9GUccN7aT
ew1VXJ5tcoAC4UxfdfHWaW0if6tBBid/Dr45QqZnfIBk67GWFcqxD9qxXdZCdmcF4oUkl4eRkWRo
xPq/2K3Pgb78Lrm/Q7Bo27GbxIVR2VohMtkvo6UirLJw8Js1aqJ+j08GxbHRI8NARNICDM1BcU8v
mj1mD6q3gAfP774vEDkDJtoUfnPRUoKDPS1HX2gVPxZ0Pbtu9BMydJyqG1QZ8VbBiWd9nzZD7qVb
fW1AxIDriXOl0VVmb4amr4ULqzYQiA1yGsJwICnq3adv0mOjldnUcKDAcU8FULlAw5WpPAwoyduU
pAyjUu1pWB76nB+cWwaws4U9dRnmk28gHVcp3d+4Di5OcGZqiuvW6l7FlC1Hv2IIR5Lrn8akLtIB
nBzygbMOiSJNod2gvx0HtlCHKfemZYyHHSH74ywkDbWj8ajHA3NzV6fZ3VCVtmTiePomJ4Ejoukq
ieWM6L5S/4j+gRijKtJZVgSGFuF241cwZls5Mc7D8Txv+0LjwrKbBxrbxTOj6kekGTvf6I4zQLfR
a77MBD+m1SFTYUBVbEob920SRIzamo3VtNnGNE21R7apb9PaogeKNag1DDRArbhVeAMm2aK+489H
KgzqLC4vLoBlrvl3ZxqQrrX2bV3Hl4KjZaw9ZGBQDy0w/E3AEAApRvBodvpNKPZaPXbwvCMoO6JA
2qInB+qDsXaLEYL9WCAaVUO9nUf/IZiQsfls6AMppltbuA7Z7jioaVxOLYmqU1ZEcqGI53ZeQv72
lIms8zYJMNauhEwsfMTXKQMDbbB/L+a8Q242g7FEkubqiHSNgJtBJ9vKk35xmaQ4NKUHqauKXxRj
xdig1NNsdHzFXJ5W6FJY1UZAU5tmhEwPprteTEX5TjjC3nYpvmYdskStdpoun2B3b61RPw3OfK0b
AkvLR9MhpSbLy2S7cDbLikdM1b9m6tXMyP7YWfxoaQ29h5wYGIglbCM1271uf6r2Qn/b2w7Cnjhy
x0jteU8Et94WYqTH4DYkCzKPssbbp8ZYhZy6KfpTc9rGmbXx1qMLXiQmTBIHIvNlvdF+epDuMu5S
Ll3ziJqFCpnRiVaXW1RIpC51B8MaMP8Leybhiy6PfRkR9UYZMsRqcRVrHEegyUz3dOAB4tdU1n3S
b411qwDCgMdB9WfHXVNm3a5CxmvcL79tOdLK89ezCkKMPca8yO1FGbqi2JYcJwtcmF1huTtqvUWj
UKxb4zPTrecpwcHa4igJVTEfjRbJmywLM6L9YU7ecyGaVVyc52Ffdv9qL6C/2F/cbH6xbFpBVqG9
5VP5zcwpO0pk1fezs10AQwdMSHct/du0dC5VPn4UY8b5bYl5M/NHZTXTaRxTXC4YKQjkyp4r7MG7
oneRkK8PPfKRyCJoKwyUm57/D0fnsRwpEkXRLyIisQnbgqKspJKXekO0TGMT779+DrMYRfdEjEYq
IHnm3nPd2HvtppJ1VNrScRgYDMos7G1+1ywDQJjkj6XUMGjKHwND4lyyMamrkRhIZbK/WacsIMkg
UMLAkG6iD9Hyzl+aBkWWopnQ9TZ0PCxpbpzQqxoESlrOeGgX42NxkYNYgkEr1Wm/d9aaAUg+fQ96
Op4x0v6r2IxbRTNclnR9b6L+i4UrWSHefECZlgU85gV81BFljvGlkXzrjJAr9TzfrWXPqR+5BTPs
4qc07O7i9utVBwBJXHnKnqu9aRNrm1ISS2LL7DipxPGtVzqRIXDFOvpqeewx7IiKsQ8Tw37P6kLk
rXGP1e4Y84ljRez2sVb8inEBj1yhRBjjD2bML60HboaPIqNHmmmhR9eD2McaHy8c4axmfZL8SHsB
mDBABd/vaJBYwiUWO99GF0civtSFGIOjEu27EjaRmgNTEpepW52d0LwiESn0fdbKF5T5wYjDzCdo
ZZfOOif63JJnEJEJPKP6IwPVDhakEdxHvjJdipMYsQsRM+Zc9PuEuz8Qyco6A8cZYHy8wfUu1URz
MmY+E6NBRsiWkClNtRTiaKtI7hzyc2MNQKs3FvuyN97wW7J9sL/rFG2SWNkuj8uThUAUeELrD0NU
+XRoLLPmJ7Q/l6FAiNfJKJx7+c1TxttRNAxtO4TxE4xPqvmVR2BLk88C+I1/KkQB7NyBULb88G3P
kjdChqe8jseRa0k0o8/q3947KR+xke36gvpeDf26n1YBu9Xo90B0qWyHmMEUrz3qQDJaXe096ifk
HCUFcT6VTytK6R2bjemgdxXA4AxOgpHUJD4X85nFPiMI9TwYJF0oeYxZEoeVvpyFN4ABhHG/c3OI
2zIpT9ZIsYWiQvhp2hzTArFoxJsU62kQN6t9ymxCzhqtfJSuHA4egOWKK1zqvy2hfr1RBnbE4rdL
Ou2cevYVJzT6mtlWJMwQbEMbdXKTFo+hYzJSOOkOJRyvyxXwF5dlDZokuXNmfs+0zhYe5ybUpPFn
Qs+HbbToOM3igz4jA3TI4qXYPYJECDgsua5O1Ado/VB77IZJXGs1TUd3cldEfVMXFt+8xZ/iOKf/
QvcSlJI+KvaeTdEV910xfRDvV5xlW28V0rV3p7PpME837PK1zcenfFkKurLudch3uGdt9tuNzcuF
CLTOHKoz79O9mo2rKLoUcJvtT033mECs3omhdMPVxkmibU2Ak0zBOEHWJET0T8lHSi3OYTPq6Mvd
AlVK2SDOLomCbNnQ8X98Z9bZ0YNHCipNzGyDJoqKoEIuRvTUytiQrraznhfJI1TZ+p8o6kPDsWre
H/cz8s6gQMuJF/AQlV16KB50vSlRjNNf6+74E+cpvgEt8oW7BBA5N8HeTdXZdHDhYexpu24iQg0Y
m+cqNptDpI3Eqs7RmWEk4z8DC1dhYnUoGYM/m/KwTFSJFvqqfZ/ss0o7Ed/L7pEsSTYAs8UIvQ1b
wgyOg14+16n51+xtyhnLyI45TAjGwCDOW7ji7ni08Lqhq96vfVTtuq2Sls6B1MfsVE8xj+v0rxHY
asypplercZuasF/xV2EACdkRT6e8l57f2Q2vW3NiSux1IdrYb3iOgnpIMp9d8ht6M5OHmpl3zEcT
RiOGrcxuTplF0k3d/S3N4lk4KdmnSDMqY36kAIfwpzVHXtbh4EmPbG/kAnX6V1XdXYbfcWeR7Ldr
Shsbu1JPi2sqtL8VEwSCE7c5X7af3A8Wjp9V93ceYERj8HyB6H6BF8yamdfksJJ8STwTMVltf5OT
swZF/sV2O9QMF619Yn3KDitlu+LGjkk43Flx8VTmeN1UaepH10HptxDiSOAjZn26NpR3z2maVSd0
AfsGHMouIzJmt1lCN6U90rByOrTN+qbm7J+YT5TyH7TYqAAGEdRdvjIZ5pKDtOV3GfMgd8AJA+W9
a42JpRmcNYQJvMZsCrVzxhQT+9HJXCO6MIenJjNe2c9bu8SO/5ozCvBk7tjodJTD+JxPRhfatIFn
Pd26hBgRjfdH6TXCCc97kQ7jX91jYZ41T/pofKz8aiTsZlQJ/Poasn5nSepnfHZwpJmjhQ62VbFY
TOmK1T2QcjbuifCtJ3FHmNlbUmiJX/f71Y2YLVmb40+nmerTlptA+FXfPxat6o6WTXXHRBQBw7ia
CJgQhObvy4QxF3wFb5ZMaEQXSG4AuPeTJY7DEjk3leSCET3UANJtNe1WNg4ZSlWkfAS/lIvx4qDf
p6oqU9542ZpTJRcEyVXtISmUzlh0xDFW67dR8L/WN60v1r5zYVmISBv27OKJOVx9sWvT4yHGtbVw
z5oWm14v5S3IzL3iCGh2yXQzZtYii3QpYDd8uLWKB1vTf40JoUBl2rBWlR3OmYbyJs4fVs8hx4S1
na91YHL06KDlw+xXtS0D1mamn6+cFyPXKVu1n9T0NvkaaS8kzirf5gQ+SLJGOrczr2X+qONFPFaa
eVvI1iyLIpSm/UNBS1nM+HkvkvnSazlLVVOw/vRifCCr/k9b9CqMKni5jqkHzTRxExG67m4SqVS3
/hRa/N4SfEqbWTMBM51jT2ca6pP3bYjmfu01xBtDk4VrTuyKFHERustKQhgEdVcb1J3tzYiJCmKk
TAP1/TTmRLrDUhft+i93Y7n3LPMknY+6A+86eS5TDKk8nzN19HOM3K4xuGTUoq6sVxyQmryYExN4
L3KK/Y1/yd4uxvmYAXjRRQptAVD+ziSJexeZ5h/bg2LsQRpyGdmzP6Oo1kX2bDnmtGe48MTK9cL7
vz6UomH5gUIZWEibvxRdd1dpBhWVp2lHYXNWNFl5v9aEJMfDNUNi+RXX6NpWWLbDNMTnGc6IKwu2
YkNXH8hIPJG2UlyItNMBm8R44QPNSZogcjxfUun7BJug0rCdFxQ8yp+LaK+V9SUyW+1olcxIClxc
djkBXSg7tBLMeVG4KDecCr5LnTpfrBAf3HGiscssiVLMpQhL3P3U1ZbvTLyfvNwoUflsoiI23oIz
SOau/RppT/wAbbBCzWLlUwd9/xvrwB60xosOY9k8kh/3nozizouj5Wj2Fx0jRKiskdeAw64HxnDF
uNjheKnLP6ka+7tJDQ0OrNTzgTtQnpbzFlHj9zVBwppGUkJZNOlebiMmie0f8CgNMVK+OC6W51zz
njot+7ciix812mgLd59fD1q4ut6CsJJkaN3FfZRXjDmVMs8WmJ9dY0rHr9kK7ywYYFWD83Q9oiFm
8V5QGrUjw+mEdqt7t20WFZ68gn67m2wdWZ1GgT9Poc6s0zANcqQ8IFRJumo0HRjEhvRuWZYp2KYC
mQKOIOviq+sbdUj1/G1pWnVMuHXTVvbErRXPBn0/i+X6znW3dEVYhXuG+C3yN+K+TGt8yTF7+xYq
JD8TbNMrzbN2OawAxcwFeN9ys0S54dEoMxxtyHzT6M4uqG9fH+gn2tZAObjEZ70vSNBFHugnJpUu
ny+pIHgLXB+NOwsnAxJuxkiK6MbyqbW0S7+ZPv//2+oRM6tS+4qMu3qSJDfua3OdggyNcsNkPCzs
C5rK78x97qkCbwORAU9sQrITrzMa4mWhU8rj/gQTL3k0aoGkwKre2oKdvdBn82kiuj6X5KVaHRIk
ZyYVlxYvetRnTNSaSRXUk3BU6/S53WCFpbMSPtRPjySR4upJynsj6ungU++xxVD43CsULsKBRL4k
qtll85YbNXPauFCzUZN4D5Eh+pdU74cXJt649qEc6au4UICN965JCIiXwWnX49YFbIIpn9wcC7MH
srqcCE6HxVrQzeG6dPj1G4qaNu76+/+/COgNISu4kb3PXSlH96YIbmf8R6+FqhBEQJwXp0QFfWy+
5Pb6iPtTC5np6lwSzXmdvotYqbu1GTt+wHafePC0GLiji8tQJGKmJg5ouU8y0E1tIn69SV9u5XrS
y+gqrRyZVNpwNWcvflst+pEW5M71/79WI5auUSG9oz1VB5fQ6IBnKd0JEBm7BscRd5m1JU6V5b3l
vQ6VdiztyINMOModm07vXkzWHTiNZWP+IodbxLPdE9WF5Jk6l07N8qb4TaPcpyHlPLVJctwNnfZQ
FJX2NjnxF1NQ9VAODfOYtLBOlYAUlzDjzYi4nFKwCviaECDQiRpPkRc1p4SMmh0DG22L1jPYzR9y
BWnTyUbzfnbvZZW6d///pRe5CZUtA8wVi5RQUEsRQ4RyrZzdM9fXWtiKEbbhPgzZIh/gND5R++V+
nUUFWtjxHM+UgwxXyq1I6x5BVj845D3Q0IOB74wCCQglP/uuPsyIwAlWrtcMhCtt7lysQMw9HWsv
cYu5LeWDPa93DnXugyJ8/milOC3+/xOyP3wvdlFitioKdXZN6BUYVQ4oebebq00e0u1LvTDzRL4A
FGeLsxllnj3//6VkRK7W5nPCjXX23CZ++v/LxEpei7y7duIjLwG4hASjLDfMu2FNwugRTT8vf4zO
DW/guZVlwCLIWZ/M7QZIVgAfsuek4yXf3Qo9wbbpRuFQUON7g/Q7sy9fvJnUApUJ35wZ0WLUn7qu
vemWsl5IMDuKSmpHDObM5zpPPfcjfQ0vfvYh7Um3zH3kdL9GpaChymOexgAKFaPluDb9GDPsndno
y1W1+JXrERXn1DKZtkzjPBD8Hsw8jKokxS7zMFIOAA5YLhBiXUSwjDL9T57ObNpn+xLjJeDx3Ne4
AI+l1b9r1NsIM82HPgepB3Km0RbYONWp558MLX7UjqxElhFTecqj0BRfZWSOp3EpAkwme7gzJB7a
KP4S3fCrH3Zw6O3sh8YZp6No80M2j/rrnB+MDoyg8tLPMpW6vw7s5VoVw3Hj3I4H4r1K9dVDxb9T
9fpGdo++yzGcMZjzMEW10WnrEo1NSFMo62YmCNeGEf2xGpl8LqlLfE1MEjHwUDGeJ16q5OBUaH+d
8exEgnoCLa2U9aOpqlcUYfoO75AM3MRjKD7OwQg9l+9QZ+clNVq/j3tww2oMtjf/DkeqkdnvFp7a
Dzk9mp52xAt0i2iNblFq/BJmjsJvbaD6z1lo1c5PqygalpGChrSukBiM/hzZC6woBqqSwvhsSEbM
2OK7fZn/ajUh00nF6AdwOOSigR2v1sHnQzHPH///QoXbhlFRvslSuMzbZhXg6dlZCzq4/79k23/f
soZh5LtcxryusJ6BQOgvSWf+dLrVBRX22TpzPXS1dD3bZlF2GBCczRAdkxbDItEQbX9I2q7a1Y67
+JXTxfsiNr6nyKVnF7hRmojzAELumaEY6DkD+aQRUQ5MI9MtMBG9PyJkHU2cwK3srMuwLi9Q1aPQ
qxRquAvwoQnq77I8ljVU/2xaQ+ynHxlsZgznJAQPzk9lzn/aCtdBX36RJjH7k/GATJFCGLcllnjB
UKk3/Dqn6YmiiwS/KaPpX2knzKhaO2yW06pDlHeVukdF/m+eGGq0KhlxuZINATmR8dzGxq1QqxxG
FpzpYjo8yU5GXYy5JyVg4zCvjcD/OQA9kTN6D9M4MZl8wwCf4XRBZCLVgVoxqPrxx4WN4WuOyz5P
D9eOkbxVdRqL5U2zFX/R0XIrD6i+aMrP0UR7mzCb7esy6NW6izxHhn0XYziQZnUWG92uokXqN7la
ZxfsCaa8OWS6Tq+oxHhXtfay16dO31GRW0FeywURJPCHxPY7ZY5+oeaXFkcFr2DjW6BAuXqSjjbR
Om9f9eWfuAGSMPc2FIW0UzRbhNOMOl5U/LIovpoMhtm2pLeIxSWo6Vl3jG8ouWcwSEe9tIKkgeLd
Cu9K/AKnL86lQHiPyOSe6BVakxYUXSSb05Rb1OXpYBxDFoAz3rNmuMXGohMTXrwoRjBD56ZMqRcS
oIh45U651eQeGyuvD0Ga+GAxpZ29t6KdtlGDzUA2xP6V7VXHUsKb2ku2WL829rtNw/GNM/HZiZNk
l7mLdUqKlvansZnByeQhsmXiAx7AWdjlEyTNeYWwiOAP2Y7HHG56okHmokQItHjK/GaMmLi1v9ng
Ffts00n9/yWaJouwL7vwnYa4K6J1VGGctaIXiEOrZ0xOztnC+LGPjO5WKpePCQCtQ+d6mJV5dBtG
CGhg7wnr425n6L7LJpL61k85e+Uh1yc8aGym9fq7trP5jNmEJYAQV5o2hED2FMbkNd3jq5t3/TJc
IEPKEE8oWr1BoqN7tqK+2zez/Z1J+5+M6SR92AsX5rrZQ+sII1TGnLAs67io83upF9eOEUFYxuZw
x7DhjYDO7gCyO9mvbby+5pZl40ln5EnN+ylkox+TjJU1x+5oY6WJRjbERf86usgd01gOFDrD3WhY
qMdiy90hs22S4dit8eQDz2AeqhGEriy+j8dNZTildTEtVgVM4tFgbAuluArQ5FonO6NEKoxnh433
bjFbNJyVdUSO7/qoiLipOiym1TFLRqiiFTusHPj3foO/5ZozXhNbR8bV+laig9qNQNnMKHiR2MWP
q8f2D1fzWVbdtwnSa1eWw7j14bznzfIwbI4ureztXVt37n4wkMIbOnt2OzXiwCtpdftkXE7Im469
aT2nEYMu4Tr0BPLNM1DVGxFUTRJmmbV6TwIgZe5RhBaDPr5AEZ1D0K7HqTK+Kkf/kiDFphpCF6aG
YGjpCKyGwW6bRR8ZYVr+IrBKFUR4JrP+oI3OtKtl/AiP+K+5rJhIbYLkJodmWcxvCkP4ZVbjmaE6
2jo2CIU7fJBoEyF1dPoPW9ZHL3e7Yz5JlwhkAheB+aArHdRRyxvCxRAyjhTy57oRQT/27wiZ+pcK
v/9jVNgBQ2btpCENY/zFe9ypVHrk/TfsCiFxiQr9XJWJTYowsYGxLcXFtaflQFH2nLKfRxiMXH+S
BQlUpC+jm5BP3lCv/gCkGAU1WgH9dRjivxni/MfZnqOgJv7RSbFIRvMiT9X6jugyDWxy/xibGSnO
rILwHiGekbYGQ7yYQZb2Z2k3Gqs19HOyMv5he/DBhqkdFIsxKFhSz1b2NeXOFNCtvzESzE89Wxd/
1IonPBgU0Yl7nDpoBhaOKVpBzQxIqRF+XKi/CQY+KGRITvQqxj5Ew6M3yU9UpwPkAdQg45yy3G3R
Bi1O8QrokN3LNCAyi4d7xkExCmSorR7RovZY3xjumMc4m3+USmhZWtGHogNLYAIokzKPfCz0Jd02
y/zY0Z7bFA/K6t17q/PrrN6fpeno9AdzV5nGxHp+NXYTVqvsbUXj0y/TbaJJUrUNqL7Grefa4t2A
enIwYWCY7O2YwWIe7vScuqFjCV51P4bK/uAgNK4237HP6K/IjHpqRN8wCaaRrDr7EFUMC/Fgot9X
Cp03CnCbEkmPHngTnrou/5w1YDJIxNFI2O5n0i5vRVrf2ZV+q0mVO6qKE7ZenT1d+p3A+r1LjP7b
Qg29X5ubOZNPa1qKxjCzo2M5LywvFoKbVmvvQrRh7Z8+G4LlVJG7xg4Tm6lZsc/2i0CWjc/ZEfbu
Yv3lSMo8rg/x3ETDa1Ji7qWOXbZoUfhmYTemaP5TNMqQZDezksFEWf8kSWyEJtt9WSVueXxVO5FE
RF7hofEYdk2O65ATihJ3tBmSmU10sFyDwtfcUrwT+tso8y1udbHwfdzRtVl5xpir6KM3q4UTW0TF
aAM8C/daOGlPgDeWK262rwKl1tq73xEQnaDSSnJZkV8QWqqwVO0J52Eq6kQkwpcmwGbORBZxVvOQ
JM6Dga1tjwf7xZnNmZFuWwbkynM18Ro1dr0fTJnvJQM7ObLdzoYsvygGC/Wq38DCDEdZ805Hx9Zg
0zU+8Jcbdz0qB9+rv0k0fcyyjUSF67GJ9GcD7ev4M671jw0tmZQgbH+1/FsxaYka0e6I6kD1YD+n
sWletWq9J7iPn4bFWMaJ4Lf3g/wxG1Ueotb5sVPrMZkfR3sbyeY10IrB4Jo1T06a/C1yp0Hu/kyq
KT6UcvwGl7H8yWs2qwrtZ5leNSd3TvbKIYTOwO4179SMBvCrGmkBQQQ5XufVw+9XMOEu4KHYk7lP
Us1PYzJRErhUft4QNCRJEzBM7dqi08tIVa2zxGDas5vwSSYpS9cqseg2GTN4zbajzKnydFijuwj/
uLWEXTbnATKtMGp7mDP5WuxHTmEMi8wVSLyfKRm9nnu1u+CFYd0IHhXZVVDU1Y8LO+ZmpDhagQpu
iBk8z/gNWGkmd5hQczLJ7hM2hkqu/XHt5acVe8W9ibAdX/HyEOWjuS+N9W/mxYQspdPn/NftQMSK
jf6TAP9xIVLifcMCTPDSB9T0Bm3ij97nRzfaaNoLWe9xWh+86azT04RJMdwbHYkI1GFbHhzmHvb3
JGacbTc/dxFdxGpzclTZ0XHaD32dgE5qNZGxOU5+6BOdrJ4p62DeQEF15Cbvn+XvuAAoWqIYbMdX
MyNL6CrjNqqx2S/tROCvLpCXYuIUK6NvuWp+0899YExuHug5G/1Sz4D0jIs6DjEd/QKrfmdGLu7L
WuNtFfO3fuCQA30rFcQKYefmfo4bCrZt6ENkOpTdU+sUF4gw16FDP+osBcLKJvaB/t9SKEKfLtSz
XKpXYn7+ASVxOVozHQkW5fmQIBquflvSpcmbeCallVOGcbWGY7sg7C8svIoXg2OB5LfkfYbDEuaK
VhGQykmpQykbARepWfdtFn+JGvVzErFeEShB1szUdvCAKFoG9VMPxnZUWSO7R0wCfTJHvHItD5Ux
xsW56x8YQXh+kVbH0eiaa9bX92w3/g1AJ9EeoISA0f3GajsHQDaEcmADxaENVHz7E5bf+sB8+lmo
edgt9fQ7Q40K3AknrtbwEjdcWJ/zW2dpBp+re1V5gpermcwgV/CBSDML4lgmYVXdmhj3HCS9u2Eo
WDlk5d9smj6blkenNpA5exHVAg74ek/JHRZN8tivo/Pa8vBZs3Go4X/Fffq3Ry/LWhjoFeM+zqx9
w0zx0I15d1zciMVizRa4ti4YG2qemQkFNIDVU62V7j5OP1OhZziCdAw51L8kkQYd8PkbHBkk+XkV
lJoJIst7FVeviFQQ21DRtHSoHgbD24oE54wYaDomCcvfWuVIchBqqawMypnhmG0zFm4c7x6zT3Uc
ehKVXFxgeJcwmSt1Gll2Fd3EL2M/okAuDhEThghyly2jpxo7FE9ydRArOZaNsHY1l5PlHFK+COMg
+xfb2dHAP6YpS3pVhlIhRsEGJ3a5oafUdVTbioBuqAYl7Zko/2Hm5gNYBE7Zkt5tsgW37E1L8+c1
a3/xEITpaHyb8XTeoBJdh2E+n7K7uZ87QLJzdsvbiJ6xzh/yhT627MkGQvj+Ei/eGTIA8ujLuJ5m
c8oP3EfLzuzSsHbGdZd4GD5BsLw4efsEHTFj/RMsyIYPFc2iZxnvkswkRvEExE29RvFmknm3Lrg0
nDhtDqaDE55su+sCDcnkkL9asgHskK/fU5o8uA7MisSVL+QPo18R+ubQ+eL18mWO9f3SLvusxlk6
uuylgMafnTW7dyppwlGuyYasL3B7zc/O+scIH+VQ7RBzTAgxwGthMkW2MARF+QMJrum712rqkrMf
GnGm7mS8lOfWhp7aDO2ZwK8YtBZsfuTMQ9hY6dvChXJV/7c3qyZcMk2y7fJu+JQH5obOJbfwI+D+
GQ+jqJ8WxX+aIfsmkcFm1+OtV6TxJmc75u9/fcmyP44X108cF5yFeZ0qxSQ4AhRis6DyI1k/w1u2
r0nenA0DEmzKNtJOkOGntWBywvih6JujF5f0hbyaii1rjzsIZVlhZZQmVr6rI+gcaozem4KLPAN5
TcU5JanyWMj8ZV502kQM1n638KGsFi+XEvdcoakq8CL9D0vcx5Sn9cWJIMtVSrsNSXtfT5p8KFcC
f8aaw3oVLq7WLiE9UnPkLdIpVSI7LNaG/E+N4IuuNH7gBHD72rJ8K0jh8YUyf/u8spnDENw6b/Pl
aKC04jwwG/quYVSAo+2qupYLWbAD9gLCQbhZi2U+1HNxcl32dQNDJxykLJwwxf9ZFuy5zQyrtmjr
+x4OUQDq+1y2wjqk2KeKKe73kAX2A5rRQN+c4prZXtzi0UA37+sjFURnrQRZxLj55ngLmS81/dlJ
gTSCH9QL6jmBT2HSuvfCQ0WXkgSOnqX8mFhp5i0C6oZGQHNtbyegWeVT9NlU9ICDQquHtmfvlmZ1
wO4xI7LjgXJcvX5Hgv01ZmgGJtfBGNCTAlKl5otQDjKLSLs4nWM92wxdAzPGaRNtzurBRMvcDiI7
jSN2TjL+xAkZzq/ZAUsjM4fnDG3ZAQK0dXC79JUgbWSEidUdo8EtrvocbQklboV+O/stEjmfG2P+
zTPuxkiq9M5JeoGBZt1HA4gX3YjaULWVFdrgmVmAgAP3rDp7AsvIU6WTPKGDA7WEjypkOAkGDLBu
RpodpW+K9LajtkCTaq1L+acxrX9T5JgX5dhEdov8lU3HcJy0uj1aNKCsEsbznKEtRCJZeoINpD2l
O/gAdp79cVf5Nzd/y+kvHpzXMs3mT0YrTO243LC/iZcpBcz4uMAwUVyAGXMawTcmckK/H7JyB9GW
h0xt0fLkfBx6zahPxiBe+7H6zmjjIMyW72rQHCZrnH1tGwEV4oihhroahVk9xJLybV4H7dqzQeMd
TL3mOG76mjU/KHtG5guV2KezcvZGAbSdf1OBp0afkWcnYVlEC5T6o2jq4q5L8QO27ZI+uWi5mw4F
XZyePI+TSsLII+YGHg3wrXet32SbNgcDGqfnONcZgv7LGwa0s5M1x9Wq3yNYprt+6BTTITgcwkua
h6iCvuHS0TxE0EP2m36a3TBb0L7Mjp2B3KCwEdDCgp2DBsnDxXUP+cyNVepOcg9bejhNdRmjjwRH
wl08MosKoy/DXN+SFCq7bWMLLjwvYvbYtr6Z1ukhH7pQQpntmQYy4YW2ZMTpCvw+pkx48CQiZ/pe
jP45vk+mITHmsoIhpDXjy8v7HW+lmhyVbn7cXo+PY7Z8J3NjnWE9aGf2uN9V6das+VQSemZ7RyCn
d/HgSGEa0O8Rb5uPSVI/QVvUgnIkQ4ABocY6amyOg2f8aaixLgvIPR6dPxPRPQdzdIdHRDz6mfDn
H9yDR1zFLvuH8Un3poG74Mt03G9JCneIzThG5GmeWpkTexBtVVXnXLSWNblpJwyBF1O/gZNaGGjd
8hjzpdAtEQzwZjobs+R2d6P0SZaXtsz1i13MwTw7mMFbGWIuQHZaiojx9YXvyBQGGjzzNvb7Z30Y
ljNcMRb/YzrsjWoZ9/BiKAHdZAhXuXy6wE0vmq32tcB9zvTtKvssuc+RZddDtVyEBUxzyozzMmB4
jVAi+/00u0yoTdanbfzRCoTiIzTfexnJ7ghvaEVBXH9kBbu8rp/hOmQohck0wENk2MHqXinaRqKg
ndcsTRVOGWr8jWnea651bsvvpGgUWRl80WVunL0VIytwoyylbSDcYmaPRKvcWTThmo7HLalQkbSj
fOi7hS5awbbkJFXPyWAOp9h5WDPqqdyuvfuxWoiek/qnApEfgtx0D2Ao4r27Hc2GcSKjl2YH1bjo
FIrXyrrIT9i2zpmgbVQEq3fy+uUwjNFtiuAiAMtGQlagf+1YpEE5Qx7k2JwqcfyKBDkKJ9wMsjPc
ixIWyrSMIQLlUHnV1nNeWZvAiS58jl8IuyVQDaj+lRwJfwAZ8uA4tIwpuLxaVuJj7ZhSLkYepIl1
l7cYgxXV531Xq3cmEwRx5DXq3/ofvey5h/SE8sXUQS0JtiAWkQ+yCSsZWVc7SWwklNtmVraXWbQu
VhbX2dUm9XHWVa+eirdKkzWH69knc3qwM8uCfRImVtMcBKGfVsKgTRo66CrThcHEzDafiVWxaGTW
Ltu7JKowflIv1mDiKi0LLkmR9SeNT6DZ+KzxBn3NrYxIquWBzLA4BFy6ZxwLYqDxTF/Z1gkaLvCO
hY+HzdAuz0d19EBXgR+MLnrRZD7DuxIgQgYtTnNOTqSHykTWyFj1S3fM51Sz2kM74NPG34mHhjnL
EuknZ5aUgKp+0io6XU+UhEqkU3w1SPBoet7dFb7HgHlQOzBw15L10NcWZZPCDtRBGkjQyFMjNPvR
jH4xihy1oV3DGWlYzY8QTHRPu5FKCM1cVcsPLI1XRF2b/IGBYhlXxziS/BTFtPmYiTq7ajUyfzCI
DsKc8i1NRXqY8mqb/tA7uLj2/Ljy3kQD2EhsuoD5NIOhOelxCF05PeuJ41dNJI8E3YU2ZFxwkDSG
Dl2kkSfXshAfy2ITLO3Kf9Ps3WeEaZydNHqB98OvFbsPmag+M8/YknywKOQo2vez+1EQCoWY1tcT
8E1VPh0GANNZj2xRh36K0jXeO5mAoeDWkOcxCe7GGGJGZbLOyWx+m9aQNLIogq9J8t6ZsUH3nw9H
21nu1oGnnORHiCFDe4jn4j/2zmS7jSxbz69S644d6egbL9sDAgRAgGBPieQkFkGQ0fd9vI5HHvgp
6sX8bSizTElpadX8DgRRAoiIOM0+++zzN/dNnGlsDANnOcIFStAHuWXdkoOgcTVBYYCpY58DVey2
pup/6Br2Rp11CWfNXwUxzY1g7sppw5dgir6UHCGGXltdJx27rMKv9QtNC53VYA425NAOf1WK2ODn
UURU2zrisIVaWoiLEsfqZ36HhMZUMqEtt30NgEhQI8I7DoO8fY1avIM0lQd391aQgktHuZgSN1rb
iqpiS1LA8ue85KxwHhLAIWd53b6POSAoAMNLfSbhHIbkPhNR4kRemgpdCDQjyH5LrVqLCCViK9VF
Y4VbSoraJfh+ZHBLckKgEZd14DhXCts2hhEI93ALiw5lF+1aC/TkgkOGEt6NTfJA4fMaVQGshtJU
Weg9Bw8t7HwKb42zVbWq3OiRz1ER0SZ5K1VCJhuM8ySjP7uR4wpIabeJdhdxcELlnrV/tKf+slVI
lvOsJcLTQFCPwCqiIQd6LRz6CzVDkzbJI4i/SQQfw4+6bVqr3ba2Y2dNLnDBp3wc+sYB16XZX6te
vEOPZVrOZL4cWbWw2fseBDRF49Ao35UCYTvUqactEvkol8sL9fnkHPg6J9uj+Roo6tZXhyd3oFGs
icOegFWsjcutURSA2qPoYbQmiro+eTEiOTB5RCNnCFyKm+gMucjju+W73qEWyC6C1XWG65Bbo3ob
qBRbJj344rbjedWY2tayk2xtwpRh3cO6e1SBEzog3fCDNi6CXnc3QAWX7GREKoJyoRpAsuoasSSd
5hzQK3R7rcUjzhh9D7z41PXbbz92gQF8K48pDjLpViWyK9ASbzOPSn5toMYVh2Bl1cQbt/XUkQqP
aDRxCNduER2slyj5zxQTfXdrVap2/l+CCb49BG20Qpvkyu1mBfz7kFz0SjY+AUqlvt3YDwU43ysO
e9qzDgD9U1v51Icxk9qc/tlXMxuq4koxWtgLSm5slFy/qvtp3gRuaiOhECmImf/1EltKjSSNnZ+j
c/b5jdNHdCqMywmyxjwgG88J9c7Wuv56EmF9dPbocahtm9ObHlv4b+a3fxqGf+eD/Vb8p515Ln7p
YmcOnuCTM+9Pdub3//xfxT/weP/n//7Ha378x039z/+Tv0Xld+bmp694fxULc+cP0zY8JCpIOkxX
NW0shL+Zm9u8o2suCAO8VBzT1LCf/dPcXPvDUVXWC1zNHY/TPIs7+svbXP1DhUEJjstjfvCbLt7K
/5a7ufq9Da5jcCELg3VT1wwVnrvc4Wd7c1yLZjtv8DBkE7pgc7LFtGinztQX2/HRnYBh9FF/YY4o
ezn9dGPrFnIpefjA+TdVgopyWKKptyDzg/MkhJoI9BAZeSJNnZfnAfp0CLr2b2aR7QEY50hRQ/ge
Y4uNl2lsobbclSXSHz6omQnWLznZpsBFkUBlnbuDd2tv4WvkF0od5Of5DILDu1B6FxnI4SWLkI4h
xWx7qo75XPpoBUDCCDtkUuMCpliHZlk8gzXUK3QvAucruNZyVZjlGe5/3CbxKw8U4ItWwcPparCC
WvQIzhE0bV5AP+3BbGn35USpxFDzCQHYq8yzb8ZQwRqyRBS8iqu3CmoKfMrko+uqlSHg9DqnbK3A
93GnmINUBMy9JH03A6dd1pZ3QdaDrVbNsZ5Za5gjV489AChxFlnYsB78ubi2MzDSurouhqKAe5y8
WhWqlWwbQ4D8PN7suyxw0ST4SITsyMY61r806RDGNVF/UERzHAWIVoUq/2m8/43ZvOb8NGJMTbcY
tAxA19ZV9wfj5Clp8tJ2nu0M2HDBBr9Fz2gZKa5znqXGqnZ0jmaC6aMgf1yGMBUg66HF6otAbwI7
KslYnJG3/FIqLtk4vAU1HXhPGrVOdJPyQdKf9y4oAwvGd2q6l21l4MGiVyHSSe0jVS5p8OiiEOz7
mONT32lde46OTjXAvzt6JPeJU15aFhjgAP9a9D4BKDfgESb6KVdzZZFWrX+G6yLJjI83GWjMpekA
fa5D7dk07f2U1t4aZoWPVOlTYXrpAgU3RDVq6pTArvQW55imrRf49G6zkJwtRe6Zc27ggbGz87N0
QyJCzjSAs9PaHeqXlJBNMv/wEvEP6lMBEgPDiNEB7CMdcDRyQaP/nvUIcsFEOCty4Bp030XVYMKm
aAzBbuTbeyaTb41vXVbu8DjbhWp7YdfVCxC2sylh2LQNmIOwki9uwZOm7t71oWpx3qyAsA5eS2qe
rO3GC2o4HxyRjWsH5hje6tsQjSTIxBghoXayUjIkl+DS3tElJQyAaeUCvDk3yuMonmcZ55h4q1mv
vhRYWjcCPmp0wNqmYFqimP2BNwDk1kl76SndL0tHeamFZe7bjFydI9WiNJiCyXDFvXIA3FOwSfT+
TVWZBkOfwrWJQupvkfak2UztCKDfQs2pv8g46aoaxTYHJDsCsxwyka456XhnNsUSwEl1oTTTzs3y
GqYioiFqnn2NNTvbQPxsOLhr33URcoclzrymEovYp0Ya0vVwHNRjo4JGYa8mJ5YlKP2mu+tbZedp
qb8ISETPYoWdFZqpLygtlatKQQQbQ0AItToCYW6gP9lDvv3NpNO+NytXHd2BEGTgy4lIsuu58v4n
+3dqJj3F/+cxy/dB3Aof2/lq2M5ebY2lMRUlVVrlnkCBymMffpwmz+kO/jMfeJjK9//xH29FlwPQ
vHsPoiL/j3+8/ysf8Gjp//o///vb+N+C9+KndGBdv+evx9cff+Hb4q/Y2h+ESfg9nspCTq8RKb+t
/vIW+DtH8zSNJUT1WMX/tfzrf1iGqlp0MhgvxEysfy3/mvaH5zoWkCxOU1yIWfa/tfZ/P6gsC0En
w4SLAPHIs7gb+/tBBbc1SXMNYXM1prBfQ59xNvgWnpWiTh+aG+hxWIvUZzYEOg5oPjXU360jZDFl
kU5BkUue9e3qlmq5BsmPTcVD/f7qWqHm/WwBJbHBrMllB4A+voJ4kJhoJvXKtJpVkY5rYsN5Cglt
gNQSaYdf38b3i9m3u7CRkLAM3eB0yfzhLiacNSBSjzGibSj21+hGKHCtUo4UrXiLBDWBWPuWWn8b
In/z5Ib+N0/uaK5rm47Hw3vO908O5B2f2r4CRIO5VjMiNOGqC5jk5+yHF6SGix5hab/kODV48wfw
OtUltifUm+pzYXjUVP2zPNoqyVa3kPBSboz+FcLDgoLsAn28M3fulxXe0cm9YYebHJRllkNg5h05
F/51+2mOJIg/9qNHLxqsj55rSf78OTS5wNkLrN7ipW/MV9JifcmJQrht2je7MTfSuwEO8ro2rSl+
nyecf7UtsNGK8x/7UKvaAu7qqgA5MqGOxlZtiZ3nWqc65lk8DxZwsIaoqagLrcj3Ol1D/XLrVOPa
F68FUFY2ZCeuKw8qfxoV3WC+claQM+c0wwaQEEIPrar63B5vmhHlC7R6zBooGuQuAIzy6YGNqRuh
bDrcpdRmwNZhlDV9cdO3QNZFGR6B0q6yWESAQLPRmk6i7uzJvopxUTSscW3C8ZUulPflhhyVx6T/
WuPGArTioOKT0xENj5gM7crMMOCwOkDw+avc69yN0Gfrc6W/aWqGeq8i0vltWkTA29LUI1cgwUOl
HUsSuP0sTEwJhkHOzt4G1qq1BxVa+ly20GlZMyO+wYu3KicEMpfl09LO0hA4zZ71dbvkBNwGolLk
aCtSl84CLoxir4fkGlUmtt4N559c1EFWRBjvk7NEbU8+mprTLkpA16A0Afo4pxdUkD8o5a0ybBxs
LO7lZ8/olqF3Y5DiFTpjpFmpVO7gWK301rrCZ2Qt8x7/lVXVJwBYiQGMDLn9ztfZNg/roKi5wbA/
jQtpdxXjoK7gZmnjum2XLUwnyIaI7hyk0cbY3MSludFD5NXTdtlZFtidBi9THp/nPDUahwRzeaVh
XvXr+aBLwPhpOnhgxQHXOIRWCTifVurOVvFUsYFyydBTQ20hoU0mc4NjN0rWq5pmVcjRJpqdhmmY
CybyMNIxsL/QzU2QwztIsGtSbDh4oF/fofZ34Qf1d8fUkXQ1bBaR7+6QyhsqSWj9Ah0naeOYXe5y
ogPwmgIYdTMN9A8KOqehQj9JCf/Xt6D/TdQ1CWS2ZrL0qIbzQ8wop7y0LLGlkFuQCCGxrZndZXZX
+weraVadAUENJn90kNn417KAuzWOpg4MEelEl/nF8VEBPtZLvsgwciIWrWqBRrqE1LppV7++cZO1
98feNW1HtXU2zZTqf2o7xEJqxSm48Snd28Gtza1UzrSWsKTbDQaIbBCCBRAmRPYaFAtoUSKHxkiE
niHBToKDxVydmcbIyi1PAxcQtLRAEG4MZVg7irGROTuzFOiFtZF5XOKUFBj2QuaxhqKuYTwH2bhL
NAt0jrGpk+ZcQmcAH9mPVmOd7IPhJieI/boBtL/ruc8N8MPaFTpzb2lo7vPU7SnCyvCuCQeytEhP
JjqWLgRBLIvX+BdS72wRg2VEZeCjaC0isAt2Nsmz/W9u7W/GtcmIZuAYmkZJ5Yd96YxfoO0GCE5L
i0s4x9ucZXVGv5Vb49IR0TRWKyBqJBjI9eiOufn1PfzNWsgtmB7VS5ez2NPU+zT5g3AwFfwbwHEy
FuSyMtkl5ndehAIRY1wxN6Yx7359Wcv+m6gjGRwcHFe38ZqUcfvpwpGPj0QJjXSppOnWI8hidQMn
+4bWjjmmnoxpTUFiCwRpnYIOr4puJclOQdC2m2+DUoKPxXJUAfeA1rdlzBocww+ZdpNN5/qsrKWr
JWWZ0LYtTcZpZgHDv8nmg86oLVFz8CRpYQn2EkwHWfmkGeqaVYhBgfCAYHw4cGXQmx5mICg2mIdg
HC8z78FkzhvY6CQEbmyD97LCSTDXdYws6cOG8wEKA8Cq2nOOPfYwsKk+kapxBonpdA4ZX4ZVleg3
Zj9w/tktIUrtpL1VkJNyc64fb+URJLQ63oDc8lvJs0bxtNZYUWTOTrqxkey3i5uVoow7s+VXSUFR
n1/VxO++11jGKecHbw5Oe6pxXzN1namlNDCsQfAtZNZL3qIr6T7N0XQmiJXKHcdA0F+sDcUDpDDU
HZvqjTSEPLZE/KxCSa9QbyTVUQYQrEs8CgEru+YzEi/nBUejMlq7aVggPJUfJC+2eYZQsTYmsw29
2DOFJKFgq9wly2bGyJjoccquaP/TSkk0zHUQkCzMGXZu8pyShshMSVmw5Rktj6yGzEruGvA+jjQA
0cf1aelyFi0Heaq/ywNYZbMFQ5YIppCuMd1okL96S9IcyYzAl50ypZJlHZYOu+wOGhx3fy0dICND
bjYiHZQvkjuRxCjF3FByPXbCGKNnZxO+QAVixkFwLxdoiHPmRHRRenAcrPX05zwwgFkk1AKJGgZd
6UeLcLgyXyrgo9JrknZie3/mgtgzRSNR0hPuRtY+my+TKC2tBezuIbIJW4zObky2qIicS4vI/Uly
MpJzIHW+isn3onKHBCZydKRR5BcyBGRaRGgOyN84qa/lUfphXBszfoKMzYjDLhNlLDaFQovYdTgU
IuCP2AMuvaRpkv8Vc3MORfncyuiMCVTXGxDyTaqSNeoDCnvzOhzirVzFBJleUbdN1Wwf2el+jiw0
SGdJHS97rMiMTqM8Oe9Kh1HH3/KQSgnJloeTYS+LrGSeMhOkjwt9ugOfsJYBLImA3icrCl2ngWnC
A9Z4uDjehiXrElFE8l158An6aR4e5HmYzJIByxCWZpEZ6xBbGBoyiS0bGuIo8LsdurCb3O/XkvaU
M4kmy4ckbRGCUBMWQMWTJLOyzWl5aInYyYhGnGE/9UP/IPkASJWtnU1ra3jTG4DCPVscIoBkkx3P
oKlojvOlDipE0xjvZScpP/dGDMkWRfx2M6JVU5JTjpOQitn22Q5Kv+eOg/wwcQIHnXVhQZ114q3p
E7exWAkOsieU751qQkMf72ezO2/Hl5gxLJekyL6J2GjUZr1q2c65Dgi/pbyTRmQkcYsfFAR9QpJ8
raTZOMN6BoVu1FUkM5U8Wu5fkpuqbc/dKjp9zEtsjpogRPslIinBVj4jTSSJLypSDbqONvojCQNO
UNkDkTVjzNvkR/KMsh+QCCB7AblUwDmb3CNp5kjaJ3mDvC2TVK4sy6Ok2bL5kFw9KWWqWAsQflMM
z8xmnWBG6LwFiV+SVQ47r+SC8i3SPrKLIBlnrdpUrouvPFhpFX8IdSHjWjajp9xymHeAI86QHNxL
g8zkgggaXFVavI8hpij1Y8EqI6F8YsTBtzqPQnU3kDdzTQlRiZa8ki+GNkMbhxFJp2TzwKJHncAf
2iUbugFAFP8hzSujkvVKYojsC0ymtuxzunmnGlTQ23En/SNh2aeVpHF7xKYQDLkJ7fYuqS8yO11J
uw9A5boa7TCGpRoyN9lxSsMq07U+s1eFAg7jGKwTpOuNFBOMOd5KutamJqnafQFfWcUKuSV6yqA5
7YDoNOl/6bzGWf+1dqQJmyICgnTOSBolOaFsV7skQZ8l4ZiYTS9NIZ+RRpZbSed+vdir9LrsomWt
B820BFt8rrrwLZhaHrs5hqUDRvmiM42NBBDZBUikkyvIdikm3Lp1spX2z9u3iuMOgAzrlD8ylE8Z
zH+WF39TXtRNUsj/f33xy3v+Pnfv6XcVxtPv/FlitDzqiFJkBOAJ8sKRwvCfJUbHoPpoGgj56Jbq
ORSx/1+J0fqD+pPlUEck9FJWZv/15wmj+geUARviHiVLj2KP6jj/To1Rl83k5+2wbXNIqZITS7kL
CVF5/1NiqkZJN5gTYqRUUVww57tCr7OrrC0w8QER3nVzep3FiASqh1a1jb2fYu4YJniNG7E13FiV
fxsksXtZg0kGnBk9RZONkbqfPuh+xPmK1jN6g/DoebgBGb013jndfsBP9VOz33y74X/kXXZTRHnb
cHD7w2NwUGtZyEHIXxQKHdl7fHoMv+IYKWT5XRpxN697xZ/OkwKV26Kh9BKHDt52czP9bpssO5bP
jeeBTrXkJNhTXZty7Q87GpfqC+UEFazHYEZXo2+XG5inENdtFru6zKDnT2A+7Si79COvg6htPNVl
19028bRFAx21mTh8r+rIX6Q04mOoQ0AD9mEt3bG/LczJPdcRYJy5jUWMEOrdWBjrXzccGLGfH8LW
NLbLYABt1dJ+GAHQVPLaDKsBrgp5KbwqJMuvTi8VOtUbG4URtvmmDixHAaBq1zCgkvyysDE7QWYJ
zRl3ji+D8s3Ws+IqyDxgrL1Wvwf+TPUug9ivFVG2GSY0hue8yldIVvi700tcISiU43e67Z1+vPLi
wF+AKy8O4fg+KFl8VHJA/DpyZCso7fZ5jgYoIra8tJlxOahoAXAIJQE2Ur4ocSgFHL3aT21yhOM7
w/LPpzVLVvmcu/o5Tpss2I9qZQ53DoQ3bb4DFdW/9UBCkVxK/evc6cIdY+c6qDvjVRvL11S1TTBr
uvIQ9eZHFWrztTrqJV5twKyGdoBxngA2acI0WEH4eu793HlyEUdZalACzgI4FKgT4/smQuHY6Lru
FaYkGgKwHYdq7gRwDoWaMxXo8bLrcmPnFk2Mss484SLqjfdd797lmQli3EourbIyV2yv2A3BAciT
r0OICB7qCeEc7vpegQPpGG2zO72kxYh2zNS3Z0EGte70YpVTs8Nxiw+GibxalXEFahob6jEFHuYk
O6PDDNfp6mR3eiGn//On0z8Vxbiz3Ig8Xomzy/zkNoeqw2YGIJxnWJkEsw3px9YYvKl+q7WFwzHn
WFyYOCjcVyZJedS/t91lpDYonkHf4RizYTDACmnYe+itPXyp0jA7czsOTk0/ba4btDwuQ93bIDvo
3yccDO/jKPhqVTXqPs5wGWhNfMXhSXDVb0wkB599XB3MYqy/JmGRbgOEGsfqMYWRcoev9wSMz8rf
McjjdOV9+s1G3/jpyIbigg3VXnepczjWCc3xKQ5NBZEPVxlJ/ZRuAZV1Pfi58Ywf9Zlhpv62LdLn
xIuCLbSBlaHLIQCU25WI6qVonFMHxRxVD5H/nTlfXYy6g9lN4nuXKcWuBSzphuoSPC29zhHTDpth
W00RLm7dMN+CI0Rv0TWzO9812ZVBCcSQWrvIpmj8TdQ4RbbvIp+mcihmmwb4Fh1x7x+CRq2iGVUp
6CXqee+dw2JA3EFeKs6hPb9G0yBpg5ssARLWA+25y/KuvRvh0brP6uiat8TxYn+S20Yl0lgY+Rjh
IQ6WNDF8+ESNi0oxe/3aSec1REQQALVp/GbN0H5cNDjcczRiH/hvQDa29cOi0ShBWIUmevZjX4cX
84yZtWfN2Wacc8j+Q/puhPgpdHX6VFchrEMDM9decS6HHPHboPExi+gDJMpjSFxKajaXWjNWv4Fz
/LTEcI+cJsKXcDkD+2l9tusRrrtmJ4jTQM0dnDI8712i5q9XgZ+qhlwFeJFruo6G5uWPJ41I9o9U
o7kKtPKnyukitBtT5EGCpclD6362nr2CJOhfmdLfLNnmD81PRsQ8AeBiq65FudaWufRprojiTZnr
U7nsMcDe5kEYXMfdwmod9cofryOT4dS1ot+Yhgr2bMZBNydjoTnz8CWQwvicfvGavrurexg9EI6/
aLECRS1kwtdF7++aOg/xhfZwPQuBfsNyvTNB31y3pUfijwbdUPXqOnfMYM8K9RQHAFHAODZrN2zU
TYTdzaVByWM7J+kH82g7mHlzZanhfdZ58EDkX/g3g5DHCxkAiCkgfDg2Xn3bz8XDrxtL+yGw0FgO
GDTd1cGAea57Otb41FiM4ECZ6wr9NyPTETOMzP0wwxhEiPEsR+trORs4KmNKMqwyR+kvaksjfuLZ
+e/fB3kWs0XOhVn8fihkYhGiRSyabJxdtcJVh12nV19DnIq/KMyfflStW1X3vrazeW3ODmiZAUHk
39zED0mrLac3pFw0iYXF7k+YuJ56SG6iMb9Ed2VE1VIrtyJ/sdChz1yhStZcNi5+tEZZwxwf6ruB
1e6cs26SDT3LN8oM4h7X4Qer7zFL4jz7N2VmEs/vk6pvd4jaqQWKgLz/VA/+1F2eU4/VaCRA7uN6
m8riNEHUVs8ibptt8YPbG+F1Ukf5iqUBiH7uDvvTi5Fn496ZbVwzE7cE2x+1++HLMJkmKrpo9Q5m
jIFIik5L5k0K+jr9jBi6oWyTQIOJiIBGluC5XFDgWsASKxYQOF4s38pviLjmvc3jgxOKnnSqM12n
VisHAYBVPbbmOq+gQbcDfMOy86YN+DDqDWrpPnoNzoEO7uZQvWwQZG6NzDLql3eKKeqnlIW2QPCq
s6zRlBvHKq6mYm7X41DHC8LGvNbzHCkB+DL9MDhAxDjVDYY83YcN5+hAnO1guuLIgBckaVaRUS3K
AqMzzH+rralhmDA1SLsWpv6OiTWlSY7fF41t3ARmBKPBTzD1giavbTlVwWdJKe6Cwn/BAyZ+z33E
1+L5iuPLYQM18iwych1HXEZrkAF7x2BxuBighp6F6nOUOs7u9GLa9ipLY2+LNVl0hc7AdG5FgKNm
c3oIuqhbR7pRrxNq2a46caaNSjHT8wYhR6lcoJ8KaSeAhKRkCwDCPcUmgsKc6cZatzDpMJS16tQ0
k7xkiWtjDtJeGRg+7b060jbqNNz3ud7t87y2EMXo7qao6M7YD3RvEywFgWyP8Ge53+QqcgLt0Q0m
ZMXcI+IizY2Tavo2AbsIPSW6gTpqrcM89q4tNXnBc8kkVHRfxywtfzMtBfjyeTskg94TsAp7IY5W
zB+Bh+DtOjP3MFBGZ9t4TSfroZ+8VWAzHvMO6Q11zoclPjbuhYvg49rzHSz7XBvzjrhWN0mtfMTa
YyjavHU+PwIdt1ZTOywCr0POsO+rLzDqSYCrnEOJtrlADe+YMe1/F+J+fgxAPx4TFxyrrXEI+v26
VOEI0kU9UpuDtUrq0X/weqCycYmHbz3l3qbU5nqHVp55DJC7uYgnnDOSYC52bCyQCmhWXm5ZOzrs
11HPZWv+YwO7ZCscahL3dJMqgCzjn6JK1qmhWgFFXACkO1h+evANiwq5dxHP2fsUWa/pUJ61VXdf
jt5DPNzLRwatOHgV7kkU9MtIP6pdfIiABjeNdwvG8aCE2bc/HpBQl+ofamOmtcjq+Wj1+itiJAd7
Lt/rfv5AhnvRaelVWupHdy6h8tl7+XW7GT4wd3np7TsYrE+ZXxzkj6lYuHraF3NUBagdQLFLDnMY
HltXP+p1cW40+UVZ2QcMdl+dUT9OE0aKXng3T/NHa2aHMjBeXX0dGfNR6/SjfKVTzh9p6D+AMjba
DC1D5UJuMOFm5TkdVX+1u/moZOEO98EAbsTs9I/yES/VRVjlUETqa9KWmIimoCTiQ5xim5k8abwF
J42smfeb7B7n7K8dG9AQ+cWIIw7IJff460IZaYKjYaUHNno7G66m6/JuMyaHwvffyEnuYkjz2CUG
Z/E0vZqVevSm8L4WZY9w/KgxRDuLHOc5piTqZcq16UVH2fD6aXwgcFyUUb9SwvFVnibTvYOJzNs0
G5dy68iKsNw8lwmbCVR1j66u4JGsnLtZefDM4CjdNLvBcVU67cesNu+zEn2dtIukNr509XuEduN0
FanKla3MR9eIj4NNvV9FaokGl45xy/mhxwaExQMVbzrJHD6c/GXQnUf5iF+Xh3BK760uWJi8pc36
UfrNc5xrw8F8m84pJ9pJuTcZETJKTgPMN4GMVNfSsjL4VGJAlL+2Ab/NAAOLfrCN+TKa0ETN1WNY
hEf0bo+OT1NVtB/klmPlWNvRQX8tyQ+11n30RX7odJHLX6hO/iwteuq9rI+PtaEfqxlMsTrfSivI
6FTnzezVX5UJWSFQqwjqPA7TNepKR6/wHnEcNaP42A3FQWaIlmaHXAuOvWaCduD46ENa1yyHlyLH
kYDe6nMGgcb5TN1tSgaDPcyvMiURC0GZzb1u4uiu7/N3tK7uFXdva9NXuZYzgTcybPBLNBrjcVDs
S5PttvybI6GDWr9VpfHsz8q79LeMSUw07yak2nNzpDADY9YuAFzoR7nPSEM6eXLvkvwjLjF7zcdX
yCoHaaMKylnFsVZkJwdo+Uf5O9LHD/I5TGFvK9PYh/OTBcMTAY78IH8w4v3IjGHv5zanc+Oxy8YP
P+DIqI9WAAQvjHk8KqZ9kBFrjNVujJTzv2JH2uiv8jNMoQ7tRJfivUxDuUn5b5lIp0YdfRJvHsKZ
ltQjwuVpVNt/zjq90x+zgulSPYdqfpHCjrVHZgYzAWLECgL2RWUUB2wnX6UxO4lrKfxg3KRTdTg2
Tr9RwwxuI5M8jo99PV/41bBCffJdWlKpaDUT0536OWwZWglDpZ2zgyHrc2Dt5WdTbfZ9Cv+zYQh5
1rUbtIuB8CO/mxOCnDk4Bh7FUBfVXP4vRO/BqqzLinEhHSjXlq4YMximJuT9W1KHJ2kdvTQPaR0c
myIkS0MUh5/x6zrIDNC64ajTbFmLNxV2McwRm+GYD+2Lp0JJV6A0NVRITpFchg1PrlPWtILpXq44
Aj+po/5W/t+KGTPSMm5KqKvXOOydaW89Mg16HaFwZ63LFud3CWsy3KMAiUYDVL3EpYTZVw7dh1Hl
Z3Pm3rI+Hv1MeTMHpJe06YIKb2A8oiH/Pg39W5Hah8mzrjSKrhYBZQjGo8880RXreSRqO8OxYBJZ
jAN05taZ2m3QP35r+/jZspE/ZbBO83F056NK6PHQytFitLAn59nz88PcaLsEiehaV1dGOL/aOWLo
inrMdd7LOB3ByDsN60WPKKaM3tMDyHKnGMF1iwm2NEw+BMf9yH1JhAQa/mEQsfAJWtitciVz+s8A
qckCNeb5Hud1Ts6D42m80NLyJZ5FF7BnPqMys4hGAy4Y7caTKNIVdXxMrOLQWf6ddAkGufM0vHmJ
c7q4TAJpajc132JG9Hhf9a9yV9JFc+c/y8LlT5yep97tX7NFU8IvaPCaEwpbLHNYugTt/FUD5SEX
ljVKbj2s6y9Ou5VYILNIwokG+CEqrduoLt8Lb37N5mljVdFaZormV7fJjCMjTyTv9XZNjBlfx7m9
15uDTLTOGx/17lXmt9xajZs3J4KcZX7LEdx5PsrV8irYoz66lFBbYUSUD09J9W2hHIzktdWXci8S
dM1ueEmKdpPbODrL2pBOKBIN21RmEjNMHqMz3GdMKCJt+JBOgo4UIFhav6AuLUvOMPDvMK53WFit
UoTO9EG7gTP6LAwmQ4nuOhfWUHo91unBY4hUSICpnv0FRRdDY0jXNT2L8Nprrg4Xaa5uMk9/9IOn
xDFPS6YEAaO8Ri/rRe3U16DmcpOmvg7ZpiErsTpknfv0wF6Cql1+SFvtKLdluHfRmH5Fner0X8jb
bN0uXKPM9CzrqilPoesI4JTpbSA95ozdFea/5+4UPunlleQpreVeYuq0jBOWyaA8SAyBbvXMluoC
jNJaesdn2JWTcpuG84fO+jMxo5USKexywJQw20qskUFPOn7EYHeVt90mQTMBh2SWYDIw33keLY1+
6i7aMlxJ3JS1UtYsI1eue5OEjrREUsbTDGrVj370b3QfkVpJavoJaCyOc01OkREGxLszsGSir8WZ
+04WG1n55Bst/wXxkMcxb1/ky9F2ZIsrnouke7KQD5r/ViXAB9TmQpIiHIzfJ4t5rbhr1TTWJU+R
ZPNRkgTF8W84xYSdNaHJVG5k5Mkkk4mjsbnCWALU+rVMLr3FVgtFHByGrMw5BESU0zcwAqXNZLRj
6Jev06J+jGShkbkgn+jJPqDW7frOW8p9yCcHPEBCJbiWEZ/W3TbGDlUmKtIor9LC8pxNzHFAUV0j
rnOE8/OsugtZ2ST4N3b37ry5qfp6mqRxZj1G2VdJymTiSnfW0/QSpsjhpiAVyMzVb9cFf7YsTKwd
gpFKVXyUtpC/5Z6UGZMH27yRawOrO6Jx+1b4O71xXur+z7atff0+LfKz2pk/mjy8E8lXilfH02jQ
E/Yw8ym3QbjlMHU+0xXwgruMjH4vj66b0VH6zddqYKXTXronadRj13SvIJJUOqYsTjebOv3dpGPW
zbPIzZ3iJgp9e8pWbCrnj0oxjnnQvsSoGCntfH2avmUaHrVMezBRxW3ZRchCKyFAokaqmlQa98ic
IWEM63ovq20Xlgf4gZg2utazUkbbngDSBQwMllwzmh8ctOqLgMUAQaQxQR3DVN7SyH82YOar1Y2L
NrnM3nlIDxlT1LIQJk7DS/lZ9hqjMn+Jsl0Xq0c0TD5OgWKqdkWqPMnkluwX56FtguycXElC19iQ
fstyZeqvrqZtkqK/GGayJz9ghs1krWq+8vTgMjPzd/Qx3wayPxuxBK1vLurJf4PTxuALlVvVxQcw
iA+VXb+h1XPoexicY3Bb+cOrEpByWcNOzpzGMLqL6xCuIPnwFM+C3XzgEIhpCIC2K9zr1HO3zYwr
qzYe+SK7iL/iG4HrwbBwevXYyvQlh8PH+77AQaUkT5YLwKY+OlYHgKq5IyL+X6bOY7lxpmnWV4QI
eLOlpyjvqQ2CEiV473H1/1OY835xFiONKIoEG91lszKvjbzm3PRHJSkO/z0J/pg3aBvRL/p3pcuT
4PDNzfLdHth3Yg9CPrfHk9woeZUHTSLENqVP3O1ab7rCdHfuIgKCsHnoBwWKDOsc6dhpUh2G6ikJ
WDREh4uGILt8+mCUEQHzSa6hSrNfZv4u1nSApeRD/qRIiJ7U6sfoLKaDgndY289t6Z6mrtyioYsh
jqDxj9ELAEE4529+BTF+4T3XfF7THK91O/4Nxc71kk+5cFmerIFY08y77azpJ1kzXx+vsmbol7Of
1dsgmW8BcWzTavyT3+fddKQ9DtO2ei1G/lhTegb2ql/ffU+l6MmLyvPcvvur8ueYmlitxLdFwE6Z
bf+nx9aW1Xfqu/BAzNcgItEjlVCiJ17xFio2WChQYewY89P6ZzMM7moVehjsojGNx6lQYNvt/jwS
HwKQVVFVL22rXZq3wQ9/CiKjwoy+o1rZ+666ZxLgrGVEVlXyNdrbxSeZ9nwVvz2O9XthnpXMXVFB
e0oHAgh2eUjMNqbZNTJAUfmf8Gl+Q09znQf1LYKsTvy1A1XuWH/J+ZWcXIKqwckgY43XXWpd4yx+
opPBOCLpvOe8z+6P4sUrMN/PnfhWcaCF5n8lW/QOvyAqT9Kr2IeuTQ+tph9DkNkoSHEKxY+Cv9fr
60SIaE/xNU5cKhIrObJyuvtEQ/SzeU8DGBzUa4QSfDNX++VUmvrJtv03eVw8LHpiEiBIcMAA4VcN
9SXZrYbBUloSmsla03+7kwXUk+lqGNlpTJjzHdwfw7c/5xNyPegYRQSXRMPyXZ4aPyhw9TDKej/1
0XdCkvXfb+x8fNfUZ/Rvv1KHEz2+dr323BQT4eL43IAJBHz2VTTzpSSGrlC/EdRhXeARrPy7acl9
eQ8TXYSgRq5HhErzLzBLV01JvgPENUD+k7Md1Ka4yBWl/SNDnR8uz0h5hnyGKsL3OtVzmlXfMTz8
ML/n/Aqmwesc2t/DG9Xbp+EXKolVoJBKO9E3U3Kf1U1cEC2wTvKoXMmUnOhOvc+hAjy3v5U3zqp/
F+hBphBCKjNnw6WZjWtWwL3p6YAap2sdKz8G6UOsDQeEA/YMhf40VFd1ZlOCQf2T65QFaSD6bGDn
lY+hTqgauB2n81Y+/9xGT2LJOwkBxW8gjUfSHW7cGdaX+laKExLPSwUCJOfaMONH2XYa2cTIBsKi
+3l6WSJAsfymomyTYTz6Q/8lJt4f0z/tVjbf1EVXe7SuFQJVcRTfy6aQGJNG1I910DvnLH6t7IdL
lxHg9d02RtchL2/oDl4l6gwzHHrTP0MYhWjQcJGnyza1YQfxqAdKLUWcke7UX2a7k/qX1aPjJx7I
sN5Cf37veYmZPaqWzjlRprVJVEqxh8yBO8angXifsYP8KKdXPrGUa0wF5WOYJMVnyuNLDQsn5REQ
JfdWD98XEVNPLCThiSThUibM6vjWJtLEJ94yAl8a+mXJh/8XuAYqXByJ96LP6kXeusxtZslvgoQg
piSCKOZL05e39M42ThJeVTI1n4wtstkx0P/W/Rdwp/PMTHULxYrc2X5iu/c4Q7M5yh5m2PHqIIPZ
Jc2jqozXwQop5E74c0Zt3OAebda/ohjX9FUeAmu6jCbnW/Z9TBkDSZe+0RBVHNZIgQNFma4pD49y
0nDGRlZu9am5lV3qI+LeqvmD7E45zXIa6vEXx/kqpkE2YRtbiBHby46zJ+0tKS/yTCuplnOkey5x
ymoiw0Qg9JIpUOfTE3+EtATCfG/nO/oxkWJfSfVPrH9hx0+DbsBvOf65Zf49zd2fPA4ZATTl4Yt4
AWV61tryLH8S+f6rg5cAn/MtP4cdKTjfVTS8vNa8t6VCo+FZEuCKrbF8UoS8NtYw3sr5AWxzjSrj
u9Z9RMHaU6VNF9oRV6Bcrl9+yhEsOYrFiGnr75wu/yRr/Sxhk0XFxFHbezEr0Zx/G0V/zct0N6EV
Ekbhhx5/K616HdSQYqryI0ZDq5Qfpl+fwwlFexzbaD/J7kSjdbFXCupXiCkfxUSUoXaVQyHnODOd
XTn7B5yaLDg0fst9iqlGyX31Ff0n2xfBTTkkZ3m7IZyuGtcta26YD2zLD9kj8lxVQRvA+5RbnsBy
GCVge5qvmDsva6EnW1Nr3uWFLd43B5He/VrRWeuVn7E9mclPXnSPveWd5ZOAY/tlAO0SRH956L2K
f+ijaXkhLYR7sUl2Xjk9IqWKAAcBstF8LXumUm4nGrDyyfzJuIrt19rssWxQcOjzc2sj2Uv4joNa
zIjWsuoJuk7uT9hW38vbTNX7VFF1piDIq8irEsw+1vDPJWaIZWBRQmNlGN6LSylvZm4HWOhTQ9lT
4g6JY/zK+ejivfwIVORKW+AKYugY9dW+TLM7PbA3YoEzbjs6vT+yOoEhOhs67Gqk8xg4dh0Vn+YR
nq8z8lt/kuZqc74vmua4mNzJIak38w/HWTywlDXgpb92Sf0Fb5Nkl5K/EGH9IIuINNi8WbLGJbkj
5ALtFpXKNfZDcIPhtSBIotHJOzYv8Fzhi8e/IEUgRq33roa0H/zXCCJfKy47JYaWanqaIGDM76W+
s5QqpYo5j+BB1A+EUy5guyqY4WH7+cnY8zOm04HbX6GJYdrhnjZVeZNsLKP5SXDFNXdRaleNPZ/6
EfECvFthJZsicdEeiq7k2ucM6RtTpbLMhbFPOm4RJca7KjTWveMu7yRFqBKLMEZfjVGefQPqD86o
XKND1AdP6cY059tlLeLe+00m5dQhJ9wQEfexfpHkzy6jnVFaB1nAWNWWfkJsQOhp4EOIhA23ZcoD
DqxyRCFZfbeqoyRok/0vUYvD+sbHj3iVv2TyMUF1Y3Rbp4WCqPSW+7Ik4bSaS09/kqzfr+Jv+U5P
7dgwj9O51ZdUBnhpeYe5Q6GnMiFvc3+lAD8Sl6vqdkxg+udmSh3Y7lGQLcYdKsXBChTMj0duHw9r
b1LBxM/bmDTEx2TkVBAdCKPGP6PRCPa5xlZHg9zfS6VhqTLE6vSSK3Dtsb1d3/4lPv5Vc+fZh9hs
olAQikXNK+MKvuvFyBAwIf72iM0lLYXL+bFLOJXqWxuZn5nl/wzYBnKrH7d/7yb33SDad4dg+YvA
iOg1V89DXv0mbJ/e8uHW8reMXl7HCBGUZryXuw/q8Np73rMXvBDsSbuKqIgtMGAXRgvUh/MRcJLS
sb+HzHejYTkK3TsTr8Eg++awl1T337PZX0wxD6dwJEzCGY4VEZwR4wnhqc5Sa0SayTunebatk+F2
7Px7ii2QFsrMkL3UOPt4vuRlBHpsukuIx+Qa4DP/VobtYDafRsavCfTtrqJe9mkgd5tNyH4l9qNf
pL9j4P8yhPetsF6kdXvGpm6KqXsr2HskaVLVMWw4hFExXW5t573I3jSVfp1rGu1kykOSajn6K4Qg
q9Y110k630mTqq70ixQTpOCYgbyHs/pGEoTcNE4jChTNxFys2v5ImZDxyfNcQ49P7Y0oZG78va0z
oka607Hta5hBycypqki1RVoXilIwUDQdSsre0l+RcugY5ndGzyFw/ZXlzA9SGZkoRoDdAMFv64CB
tDsxFXaJmqARHRM8zIy3gNF6D9702OBtxGrIc8QE0ZKHizg5FeV2MhJSTPZTP7zpaEoH/XyRfR4b
9qnsjY1iuNsEkVUpgLjafBla7xsBe9ESe5RKjFyzETrfI72QuTNRfEu/A/1fbQ264Z0X6EfLV35k
QeU1opDpLWrSJMlSaLc6h9Fr69jV3dtiLKTfotenMjE/ZT//z+iNpX8fIQjntPA2OsoBpMM/k2Pj
PDxcUDbMJEFHqdbD46vqzZeGgxSLKN9ts/8IyoM0gSov+U7aUxQjr0ysPZrdn8YhG5Tk1733JqS2
Mvsg58nGBf2r+JnjyUYXukR/o6DmyXXLR4H4SB2ND8gjr1JTEjPmtj58L6inQuUt9TqJSSWVlIwT
PS2EulEWJJFDSehfeXSCQa7yJyw1FXBUhG0qLhKC2p27U5rxJP+X+HipMdk6CIb6X4tPb4pzPlKT
z8b0eXShe8H8yZW1UsiwPQhhs/F2Jk+WjyF+JsmO3lifpZe4tDcwKrUAgzgJGWGahRVSK+oZtnFo
YyBMevqwuJ8Q4kd5ku53D+zOzbIkZpUs3bTF6oeetc8YZO/6rew6x54uwIGuQK2vZRN9h0pxOwQw
wQ9QtWbIteHgChyc/D4dist0EA+jK8EleZC7uRgiTMnS8BiDUw/bLvI9dIPEAETXxqWY6dkPnV8e
K2dA/4fHubFyn2W/yL6B9V/pk1fF/Ijj/gur+vu/nSSHw6MTM3VnPbNPKO1CmKos1tPNNSgOKH4U
0G8axPLJN0QhspzRFrpUKPiwif5965VfqKr8RgMtIXl3X2/v3RDUEImR0vIcW33uU+VVfjcN2iWE
0jatvquZ5bVkdTSUCu2I2LNJHuVN/VzbFGV7J0ti4aHL1lj+0PEBrUBb7hpvco1eQLmYzwJGcvmU
UWPvGKBYNr1bMkdmfSnmdEkJ+qVDJCFBHxxHzzlp0M4u54ArkjMhVyXGPneoLjSoFlbayY3Mbc+b
kcudbGTOV/rgoceI2iCjp/9FK6Pv0OfK7x2i+qjmSRLWyNrOSrgCMvmcSjVpWE198u9mcLO9TaWX
P3LbrerfflSRLRi75ln25uLm+qb89LQPqY+L9RD7CGTh2aeGK1ZQKvjLbpd6K4P/H7F6Lx2lsdtT
6v0S0yrWVhI8+e53xm4EFJHG0Y1K6Vdqu0v93ctHhvXUgzZ/inv8r/Q87gzH/pl6B92/BHRX8S2Y
iDyjxBJY1ySYjnUf7ZdXxtUDVbtfatuSbdLffpT+qPRF644CEo4APBaLhyKjiXgqavNvROtywCWN
1IucCVuyC2m+ygML7CN7832oASTHbyhYxZ1H2T1nPp4GRVydU9yfzD+hY7drLUK+jYn3WyLrFDFg
eXZuYwXxzIR4qjndOX5ND5oOONvAkXuZ46ZRJsW4TNsMfmzQlbTxqMXIe5awrLZxekTIyNHBkXQG
UYq9lxJFwzmA3PLFs74kfs5JaaQEIOnObta800QMmegc1o4IoSSYLsimq3l6a7zkLXf+WTlZqNZI
oBd1Hr2WPoGC4ZJCsvzCaY6Rb316dfPbm+Ftr+dbSe0JA3Y1La/JzM+SJHhasqIY8qoO/X2dwJfr
3A2/RTO+R+P47Fd8CoM+KzgWN9Q+VTaAlSHAi/fM6TEHqnlVOsroWcOg2XwnHfy0qs411C46QhUO
TGzYTgnT6hYitzTexOHzGFjvEuFLR8ZI6fH6BVO7lF9wXr7UkI1N31LoFn/AQ+FICDiyMYdxQWuE
Y4SkG6LUjH5KpLiYEoFrJJhbwPlNZD/1pHkSLqYYahMhFD2FJoXdLF0BWSCJJdxsgwzRjzQGJ7P7
8M3zspHCo1no7zDFn8qMg6uY57AieeG9WK3Amj9k1yBo+ZEN/xqK8gJt594xjLyVZg40AF/W2J9N
tLX5hIIaEPSAeHD5N/mwtJXtS+Mg2B4WTHjSVEypq9AzaowWavp3CcXlqXIq5f4GmfeoRdZSKDLU
6H2cNPSEi2czsy76tJJ1lGhdsqW5C6gCvEmzxoVYfSV+H4wmbqx+mqgOLNghMQ+Wl6/nLHlEpfKk
T+TIxDABpiSK1TtGw1AAwdwzDLj8Ynb9d83/lb+T860mFJrLdtfF2iZuXWYPxqtEf4vJGUcqGepK
4iF5TXkZxeFvcv8J5gjwktpLV31IFqaXvAzxvBru7DT/XCyJkWLmBds0a7BsxOO9uNj/3tdBdhRh
ONeFRplLWT6LfChNVx51GyEqAvnlQdk2U4QMqVduHGyjrIKkRzacQV6kPMiayw6URZ7jL80w36Qx
LZgIaY0FSfnW+C8dZDeR8+1n7vlfd48alzSNStemNp82a+fHrqwTfLbLnlo69gBopNVaBPV+qKvD
EjXI9pcgGH3eaRVp+rt0uASgJEFoWraf/ackT2QAX6Rly02vU0rOCSPp9aNucQZlJUtZGobYwESj
6Mn6STa7rJcZJz/hvs2tXRx5h8V9SJo1meoFlRz58HKWoLhG47W5gY5/O5Uo8YHD79vuXpyAOIOm
eNfV9tnMQcVIRmabT75aLHgyOTq6WF8JuIGhQVigMULu72vCZwlXZSEFiAJF99cAZpXuqNQLqyGg
cPyk5BhlouyzFPQXEz+506sTPWu7/9zLf65GvkuHf0xcJoCPYzNBmMj4aWt+y/t0eXKJbytaXvKT
3Eboet8owElcH2gRJStq9yxthJT17IYbw7jX6TLJDpVuMfPep25CikPnw0gUF1Xlh2EfBCaWSstF
XK5suTpCrCq1t5LrDB6kmrIns6R9Z775v9O6wFxkTxCnm0aBWlT6IsmmHAUJ1JQ0vpD5SpAnca10
Q6VBbGB4eg/QDTtN2sqle8T+XGanOssnd5pmk/goCWCq7KRnwnklXd7/OUBEiq4R4+W6nd0uXQ8p
R0unw2NELFpshDRqrCh/7dMHcV462Z0YLob2b3T4+/tK+ixYLenKzIp2izoN8879eujCR+Rt98rg
L0Any0ivkpFBXvMEo9hKcBzN6J4qpsqrkX43FOpnSBU3plOcZPVli8lNGYN8Zcpe4ozJR8/H5ItC
nRxascj/wABtt4lL627JtsRejX7zkKIFqzX/gpk0NQjozX2taBvZX2JXBXolom4rPQs+9FA/LUUj
FhXegjstGDZmaX8V71IG+f+zqDh1j3ng7KTIP7dQlfcpAkAACTDlIUqF1hzezGOOAJe6lzKiVDal
8CnVPq1VPwpzZX2jtIDayltjvkjFEAjtebIHVt5ZAGGDhFSZ8uSVLlo7zd2yPwm5PASMPCV/ZFL0
begaVHunq8R2uerdBG2xJHayZG3M7ss4O7ExLPGbxGyyYJ566ilzyX/l32IFklZn8lx/qokiktR8
jdHTFRNhKVQyqRAxrxGWGwA5Lhnqstryp3kc/LhfEgfKxS0godl4gKSrq5GXtD/NKHxt6Y427duC
9BOonDUf0jTaLykmVxlxkyVYD8ziLUMvfSUev8rK85Ad5S0yMVbij1oCv09JvuXOheRQjO29eOHX
rP3LYyPJZRnfikId9vzmZilMcY7AQZNq2YjMDw+6OyLgkh8E4CBwDAkaF7SG36BCPT+h2069vL3t
fe9dcFXyPHHuRvqFvtrHUkfgoZTdnKBRJe2bxmjWiKQjKAbjvsRWiVc9GIGK4h4mSrf+tT9Mx1xF
qfcytvOf4INnT7/4cfwSde1KI3rtPPVYBtlOLkgAYHGXXwyd1hOoVd7kf0e1KspTPAKMMYuHGoYG
uTjbo4NB4i63wbK3ZKxLhisnRU6M28FHRyFEHEKoWmfDe/BN4wNxNOx6dRBTI60WcRKyzFGv3Ixz
uRXYogD+3NJlTiHcyc1VjeAmM3wAv9m3bpgAer0f+Z5MxtGvk22RzFexSRTpZrrgJZWHwehXcnbE
OclLCI5Q94r7KhzW/6HNBjRoEP0A4fkPDd3TXzZtlzGh5tdrx0vmmddhRl4n/5DPKxbOdteTr36K
VxD0mAFhRZx3TKQAywLQ0lj6mw5AQ6JWSxtek/FtCfX/u5+Lx/B5InqnK3tItmWubuWGC2JDHIgs
eJ+ErHGG0DF2aXE4dJq2uhWdxJDKXsjbrWIO33KHBEssrx5xgaYwa9BFjpLqVoBiEiRLe40GVOSZ
n9KqFCNq1sNTEv1R0G+r+lX6clJaj3XtwlDqe1xBeEjUT2pgUmszIS6DEn6r6c4xHSOq76gNFv0X
hvNPOhgMoaNxApSVCp70ByW4M4Z27bsJZDmUbP3yLK/XKtHGqe1TMDofhf8ujQ/4KC4pWYk2j9sh
gq6EMmJQ9X/mmH7GFS0FjxSQ/EauO9AxYfRUtBb2mxlNkyE8AvZYGsM2+TIAvG84YaTBxZAykAtX
XzM28CggA+kTyffCcQ9TaB+C3FiADjHck6ugBhPqdA+GbbxqNkBKtclXY5HVCMw26aNhMnte0GL4
nHL1qami4S+0a4gQdcCLbTWDhuzdFyOc4p1lDPntyNDXycudcQfkInwx3cpZ5Z7ff0OZvl3+vJmn
uw7EwHnsFARIssR/bCPD3ptI6B1z3QjuGZkNtgxcZu8J1dmV483V33xou6n/i1TzN9aD/j3vVYQW
3C6/h97GPiY5rFaTZ+iPM9TVzBCZ4xmzfl/JBbu0YayqsChHkT/0iKe8OD0xb+Um1gnVnfDW0hSk
v8gyXtRBBxvZ2NmPzVZf/pwO+GOVt9m50RIH7malecyQLDwwBjkdg3EY7u0UeeNifK0sKA/sgeIL
oAVrFWYQg3b5s6Uxz4pYCfSglbtlbnBHIReCJErIbWlb2yQd8lU+QDKm1IbyXs8e7Ffpwana6VYH
4tgpPVxDLapiNTBioC1/NaRGG6dBftlIGVxifAzVCDi3HPSwUoYlbFSg1g5iGtQyRiV7i4LGWRVz
162acl3l3je6brj12fsJYXje0OKt42FTNLqxyQ0WwNKaN19L33plODWggOM2PGfq9O6Xyq9p5TOi
wO1NP06PY1MYqzqD18Wzdp3FJ1egVeCCEF/oVEt4pUuYn3omHXJUQkIImRG9bzaxewkSqztG5UQ4
GQ/PGnmQPxMnV16Xr1KjAk4lTdgmexzd/CGptM+217NtaEIXrTP3BQ3tPmMIeqXMag8mInlotPgt
D1s61WyNJHcPA6TiapqHKwi8Q5are6w40Mw0dKtfu/CQN/J1ZOyz4KlVNfVoD0+dXhprDw752dTQ
0hw896hN1ErHzkWx2nQ6GSRnLqMKIYRy53e9vsyz6aw0H/26oQOIog7aipm4G3gbHkipyXvgymFo
+aUN3duxqg+1a97PGmVjAIIJowcrVOmVQxYi7Du7uzzLHoMwP/hBf6IvOhz16I4G3LBWhypdqW3G
fBzlpZhZKPp+Y75uyK6Husvh3R4faOi++xHKpbN3YEj53aA0sfcKmBHQ3HnX7BSAYWbgw/4qLWeX
u+jHgRhOA/ts9EJzVNV7ln4XaIG2QSdHg1z9UGW8IMOs8b7krmbd/B0aoOkBxB5HJfhuaenzHGjO
Qj8mVslgfhgLiX2g19DzR2P8zMy9blKFaec82dp6uHd9BtOHacjBlBIKVcOLPUcnSrU/QTA0N5p+
HweKfegde0fSDqtSl7HJK/gOGBbXt6Y3PlZIeG9Hn77D3N3VaQp3uKeHG415AGpMh8YytS2kAg96
r/zquccoXa1vZ+u5ylXQr5GNhnik/Jlh++1WcFGUjNYvX6wUebdkn87Yptpzmg0kjZZof9byehyx
rFI5QiVT5yri5VMylmz54GswWnQmhxu1TcZ13c7KxswtIJ/xtEs0VGYrBRn6EGKe0PyB4h/rMIyz
vR6asFiPVrulk9jyEVBADByVWjDT4pk5v5aqk+GO9YmSml4dun64K7xJwBLTTWR074GlPWqm8pH4
+rNqRWvUiz8bdwY9HibIBPtrBYaxVVIU+TrS6wb4HqINtoXEH2hBA0pH1LURly5XnZq5m76Yc35E
zbjoLYxAG2+dPqXxksfbEbXiTaQ61kMZQwKWV2mxRvoAatz+fbCKEClJOIIrm0nOukr2ZUUdPM0f
2sw9CJ28qIMjKUzLxMzhJatNhPYKplqYBA02FWwvD2zrfs6R3268XQ3OaIfGwMs0hPexbnylSU9d
OCl2uVIzuMZEjaOX/lGJnXVeIXlRKcp66syZ5/gqytwojbsZ3MrzK1OP9m2jhJ8AduZNpFknz/UH
BH1EmrSqKhp7LmjQZoAOUAcVajZr002/2lLrD6ObxSvobh768JLrLSegyE0k4r0dZAZ09tWdqw5b
1QKBEzNI8DCjGrrXEPKWaLFqPPQlwKtEWIC+0G/dUjul6bBKKVOjMwiTPsUmdMHQ8xuo262CVoX1
An2adsZMlr12DDN7WDUs58oMwSvlKFZW/ibkaK2M/n4M3C8mG8f1ZBjcWbtdmc4U761JPLboS8QG
6Ul+iDyd+b6QNqHTrGOUnTeRiY0GwbsqVP99Nt1i40J+7DhI1Niq+wAt6Drpe3vnWOU3dfjPoXvt
Z7j/HV/XDpmmnpl7HBhvgOVAc18ceI+oXZSHKIMu0XNYziQbntsMUkkyzcwJoX+bY8SmM4h9vH6t
MJUNUKuoGEZp7XUyNAgCmGi5hpyYIRBgoz46Oy23lbUXE1nAEHLn5F60acpklzIMDOkgYst1/6jE
EF+Nvrxj6B6Qhn9FUSpdNUxEMwmVr8vY9Laez71WRqQSZ5RR5gg9x9xC3NPS2CvEGrjuAtKyQQy9
wX1R4mfbCcK1omHVUVLaON5UbFQcIc4iu2mb5i/sknltVoO9b22SXyTTHdggzduGYsQaPM6Rqifq
kLmNqIY2I2aeWw9wzyAk7ITg28IfM1NWc61+N00Dn1rd7u24Xwc2rskTBKWNNvUmzZDjlFQQYGky
FuFaG2fwZCjaNW30grheAv+XhS+MB3E0RGXArNZa16/d0t/G9vCqWAn6xgMHn6oLiVA0/6RDvI07
41GAkqDhthocbf3UfcH4BF2TBroCKnmkr1NktiyCdC+N/jLHO+ZW2a7iUkWXPQOY7A/JOpsk0jEh
c6uidEckr6xbgLNNg580GWqYe2Cgiv80pvAfwnWCCia8B3rCWGmEjaMInWb1BzXf8RBDLLEqH+s5
7Q8zMnZMUT9zLY9V0FdrYyJGcfHyhd4+ED9DFuS4jFC2zxXdzPSmASBg1LdV17XrovTyneF9t31F
x0Ery02ub5pa+YXZPCMEKs694fggl8C6dgm041OIDKcDy6Ku3pTdZxJBMuKU5EpQKKymudpaVlPe
etXBUUodTducMzJaj25mZseCEfm4y+6b3v2rmvoPsrmehlV8NwBYg4mbL54fXUiQaBo3wybuiK0Z
kaOkqjQ1NdR2GxysnLk5ULxE3WEy7kZdfXdLi4pu2H7OBda7KStv5Wi3k6LSfHahGo/qB5/hlXXS
9S96p/6mZJ+QUMerLuILNe6bctSaFUzDnAImGY0yJ6xx0ZTQGpS24lbbcn/KVVo3Hz7UnUyVPDU9
sZSVWf1Ga9zr9DzE6ktGxwH+nx7G1BL1GiTs5p3VNfXear1g6w9Mmhf9wJjCyB1w9EPZcoRCfbIe
HHtM10w6g2EYHOTJI+yeNQ0f5WTcpBlqjR1nHj1f4k2SAojmS3dVmtVjNgCZSRASWwcaE701yrOF
ox4bN8vugs5DlUO/adF6pTP2kJnmxtJok4XBDHIYdchuaE5ZXz6WWuTdNUqyA9G6DvT4GPcoD7uQ
EWloqLaBiHDn7r6zjXadXpmkhjCnhQtVsVBOnwtzH+vImme0acbE6GC6dA5cF5V3TbnreXgbFfV4
p6HNl2rCBNCb0T52awqsmsFp7ud4k3vJkbFLzGwX3cSGUx4Kpr7SkmJrTNGwgktya+k0qXQd1Rmc
XYAa2Rz9TiiiI+kKyYLTcpY5Cl+9FxuboVPUW7vuIBmV2HgMrWYTQihydqA3RSY8/E384rVNq/Qj
bmpIKK0aNl75svzYOG5CkFC8hplFYzfOjBtXyUndZ5UiD7o0qlJCuhUb6t70KvvJq22o+KE72Iej
bj8tj6m5+Qv1AK1bG002LQ9zkN62U57cZua/lTnhvpClrG06IU2km9shQ+pas4N1OwLQ9NXSfjCQ
HY/r+Jgrw/hSypcC3TmPhOU0TcltwcAS/ebg/32Bmyk52UCbNUP5SBm/9Gv9UzPZBBYSmlCo8GNY
JdGavVOsmhjRO8j0jbecFetQe/pk0iDaKVGcQzzuV+shYdAblGV/Gh29Py3/cyrFLZE9DMqt1w/z
BiVs94h0IhB6bziS3+i32tTqoCj5X4Ka3M4lfNtogCnmIrB2hjUhsRoONw2yCe/ehFCD0qMfDYDT
+AhGY5e5lbZxweqS4Fjjo94Z8a4u552JYuBmxjO/dwkobNUfxt8IiJniTKvJyYsHv6bpaGT7Kh7t
59FD8hN1JO1g9dlD1LnxlrWKj6VitXeQ5Ce7oQtgyq6ts1fTbK811TvOsJA1VdVulGDW7mfTcPEG
VXagTLeu9SghIGOnRUVr3DpxhudyJ4t53UjdhqNTfDTZ+ERY5gT1wYXvGHdq4ab7UdSORyjrevVl
VMb7oXD9pzrKHwcI2l7KGN4UxVURPy0vdW7WT6oWN0ym5asHu2gsbQVL2l88clJgFvOzleek8Z6b
gOQQWkSbEr3pG72HrMysx/RuarCeZvEMDYW5S9ArP8D95r21bnUbOMZwAESp7psoMzZm4JkHxW6K
D+Ze7KlQH/SSrMwbvcfGe0jb1Hqpi6vbhO6xUXOVMXF//vfFr8272grOkQlnTwyR2hzXxV0gP2VZ
WhzdcKZnqNHcQuPF2nIi1DsyvWxlB7X2HrkMilZz+JgGaf3ud89uMkwfcfY1BFQOYr0qb00jAHJl
dXcUJp5UCNXvGlrF5Fta/hrNgSZgwvZbJ8einCCtIWXYNWlzto3UO40s9kOBGuwDipY3aqNBzVpZ
041VQypbGa2Ik+vNUwzTBaGVGh3ojvSbuWvmOxMm/i2H0yKX1ee7qh/MUxORlnNRz2HEjEIYJJfK
pebshLVxD1w3Pvh1hapnldNojlAMNeNZua/ZNidrUvWtE9nuh43EZOFui8LOfv3Yvi1io732uv0A
jk39SYrspR5Dl5kQ9722mWHC5345Q1FfMDq/1ITnL7two5U3GyghDb+p01ISoKK2JcmrorU56rCx
RPHFpzKm+075VtYGbYxSO8fEwsM6ZBT2LoDD9kmfye9HszG+YCZM1mFbh/dhYg2PY5WQ1bS+/hXD
77ga4LYkYIRdQTHH8Lb9P6LOa0lOZevWT0QEJP6W8r662ko3hJaWlHiSxPP056te/4l9IaJMR3ep
gMw5xxxmwBdVlVhVz1PsEBjqDkdlLuaLqZIu0h6AfBZmmEIt7t2osvzDgUqwgzMZM0o2wGoPLlHF
+0pmOoiKdgzOdCy7eZjTu6tPtqXFqYK2Nrr59JpRXT6CimqiGOcvvDq6LSNyTZQ9HuB1GrT7yaG+
pB3wr2TbyGPhF+0OWZv5iDMbObFq5Stmz69ZlrMHNa51nMOlfnfD2qd4HsL999N2nGI6S5QtNm5K
m1b4z8BtYSo4hao7uc+DMIz2RCzu01nY3IWlY168OrUuhUT4owGS26XTF9e3n+l7QzPul1m9QY2L
8sUdftSAiOtkMsTT+lOsGJQDDPi9vQrEKA9pOAQ32RKfZecvs0i9j1hP8h402TugzMecpM218Z34
Jcfveqri5F2GmCzG4z7tw4vnZOnvJ/HWwhCyT/VTvaZ9EIy+Xdv8jp1UHiqatHadTZWgvl+mhcT1
GNkdS1D7MhSJdyDeGfF76Luf7jK6K2n35tEHYvusNC19ztiC5YeiMl8jH/5RTBNJ8PilNbX8m2Jo
CYrU5R+oYzbEm//sJogwY0x0fZ7kV6vV+bUpzJPbNMbTw3dTd1V5Llq7Wrs4I51AJsl1ICH2ZFcK
2WBqv9WW8R5nFc0dsZKRWOhXTNMcLhWmwVNfjfe8CYb7OMkjKWfLuVAu1WPqqm3ntyxP0nrUaeLd
HNb0GxNp9+bmCbbSsiMvnET4GkKCrux3e7lbkN4fbrsM1Ec++beTws5algv6M3wVCVW1Tk1Z+BvO
CnFsRu8/XHQJabAkLzVWSOkiBF5X1rKJ02l5K6RLZSfVVQbhcrHYO87FEmuItGPxyBl26DkpTzbZ
bqe5SdNDXMdroy6cKJ7hhpoOVhuKQLv/HZQOqpMgqGaNmQMXtG7qS9hMaDOrMd+1tVlTVnXcIBYE
YJ8+3okMLjp/Ibamqov3fDLMtdEkt/ZZ97kISXHk0JuRjPclr6q7i1liJE2pCIAOt2Qhw7miJ77W
uRlRp3u3WbbmyzDjGQ6Z9DiTVnUOp83w/MN+WisGlzwi0La+CAhEh7aId5JguRNKJALkoQv+9+j7
tVrO7jrPDYrp5xvL82DiawApUv0Qvl1ta7OBHNhX2SU1TLc/itYjPGZkjesVHubf7yyGE41BaB5r
32+tQ4X/FDSuJd0wl8zOMbFjsNk1mKhesmsIsBSkGhur5hq2Un+ZOiv2eeCaG9PGu5YTM+/DwQYB
lGpai3kEjlbpfIvBJb3IcPEzc0R3yh3jtZ8mFE5e0e2EgrNtWDWoRt2dgZ/bc+5NPOqpPAeZmOvB
84PT98G3HZiLIi9Wwm2CFwxpKZmb2Ni6heG/mM/XOnN49QAiCrbVQ+OEwU17RcpcuRgOdu27d8uo
I1JG61v47Uw+nUMd3uw8tbbTTFkmczN/KZMmPXtJddeEDL/glL4u6NJvQ1buqiw4enqpzpmbEB6e
lDMXCWJIhLPTtukMWoAqpEYeBjp3Oys2lVnrSynihs2WpYjRrUG/Vwq1KsLmVzHb8kdTAcr7Unqn
1LX9D8aeuPCnBZckatWl9vxjjNvuUTjtn7I24CkluJJjDRbGl2leTZXbXF1D0C+kXRr1rZkgCeMc
VkIdRjN3/3UVuEAW1t3dwaLKsHBNab1kOGS5hS9IhWYed9P0lPrLS4+KGFGzVHS5OGA4QM4nGQh5
IREYcyLA1c0w6vA4u8GyK0y8s9w2mKPeZh7lmmOIh1Fg4xFgxViDuZs+IfxVWMO8XyYQhtTu9i1g
+s6SlYZfXeRny/V2S20n19hWap8T1LwKLP+waBwBemd+BDYzA6/FnQzu2Yfh+jcvziEVOwM+s/n4
sE3r3IeFR00DrDlgVbrzOvtvL6YDzs7FzuK+jiCaFLfC9b9GroBqj8Z1OvrUfuRJJvaeOO7Tszo+
2d/2rd1dxgnOp3mwnPLEttaLGIg/wdgr7dP5qyzYasppCA5cE08SoPvumf4+Doi3bBe32Woz7gU9
bGysCZkfI9GV8SnMZXVrvKa6sY3P2yKHN5S1jzBojbOGKg7CUXXvYZa32Nqp6fS/A1UcpObAkBtd
geqnmdOfy1oP5+9HzoiwIvGw0Qr5hBgZp4u+GuhWRu1xVvDf9UH2b7XtwVFKh31S6haDSCYhg40d
3xi7+joSeSnhU35S57zGiQMbmXhc5Lqx2FrxUrDEMBRbedQDa6tOjOv3gVv+FDhOjFsyLw0AXscp
FY8+nco7y805zpPwZLZ2uY5Tq9ul3vQrxB9+j6+LiiqmdDtf1sU5idMd2St6B3JgYj2dBx/4mn4O
GeaDpirGjQrd7OFK5g5hn5EEIXx0kR6SkKZkVtibMy6jfTK/Ln13didixO3RunnJ2htntXEAY+7a
L9aiKNxz6Zfx1aBlSDLJTogIsxmthOs7NaPv27SzHDBAbAO2ddlhZZFlxt6Ysj+9aSpwkuAuZeBh
zPBbGyo8uQWBviYU0RjA9WbWpCw16fxHy/6D/PH+fQr5n0rO30fFtC4avAL4yMqvRWjk15EemXp2
GC6NfzAt+QdHRUyF8VePHG4Ytp0x0Bf6MgU7LcH5H7+MUxeTwxskiDNyD3uhkuqDdp1DW0NJSOaN
1zUiGvPE+wJorFESO0QWw+juVTXuE+IjV4GdFoS2wcIgTugvedBHx2YKQKH8+XwgTaPe9kU501nW
+YzaHHvHcsac0prI3phKysxEXtM5YYZfiPq/R9aTk1DbZHyxGGCnnUl32LiT9Yzi4MJjpQSTCPX1
+9n3oU3JJIAFTPiWVcj7/95QVDaRNaQdSQ9dusljhfTBtcRroieynuzw/v3MrslpM1WX776fhhPx
vGo2/8W/NX4xU/spk8fXCovBPE7VV+FJwZ0wxdv0+VQliJaMsblbrVdfUEZcxzL7ICNi/K3H/ofb
2/FbW5NIYmSNvQdISV7Z1qHjNEruZglswVhBOfNCj5T392QZxc/Bp7/xQkF8kCfOgxrqa2LVXGJG
Xp7DpXK22D5ms0+bqFz/WsKsXcm0lddsMo3DlLN0O9iArWsiNNfYlSAlLSm2tMe+Mg/Us4OFKMZj
ZAkW6kbCTqaTrJJt3znm2QBzB+ls2Rnduf7IvQ5GWDJJrKOsfbyfDWPewc7/U+T1AkCeBKvv/h63
7/xNQj+qw/5oEf/srtjbSkLgUfqMS3x3GWUAPmEQOS7WKRnncINHWMKyR+k1TU5xcp711/ej79eW
QR1jCccus3NvmzQMl7wMe2tL1qzpyylliCOimFMeDtRAxqzlLWFv4JIJSO5rj1mh53FfLERjx3lt
vz4j/5Yy0XfGYOJ1xN97PcrKxyrdmO6ySYVcZR1+nUVZL+fZm/DA9f10Uz61ucngUzM+33BsJ9wO
lvgRm/5wDFEyHY3n4fvp96OiHiHU0/it9OLa14kV5syZXlEgH/xywSm6CyDTPy3jvx/JGchN9Q5j
YF5KJQg341STkJ1KncGO7UNJl1ePJyu45gT/3CB5tLfvRzMZfPuhd5hoNat4zrxT5WTWpQxzqLcu
/q/geUXOADgeHrXCJzQD6opwqh4eU1ZevTjwbo2bwUBngFYjjmVs4m+KrF5uTTh3p7ExcRGfkgvj
02FpyhNnvdwNCfoIAXnsPbCAUpc+e8gUipkRYLRoWyq9J6WdEQRsIrBM54kIvKZaD3oUESkjGO3h
HsoOQMniiGkV9O1w6fJUXAMHIZaJdEKUzWv2PFA74jQGn4F+LMdw2wzXVoMCfiK9+RT04pbhKkYC
qXJxQGBh9Dq9dgPR/9TkDcD80xiUpWQhudmQXJAyGTvcHcR6cJrgnXPb7ay6KDa4kwawA7QP+d5Y
Nt/v5hYGsRWo7tqbm520hP7KAHJIdTDSq99Z83s8YDps1PoLK3qyyHyoeygMc9yw77629EtIfUzp
A+hTUAt6fbp1ehPttFP7l6AeKlCq99kMpvWoF3WGm5/fcusJIlfa+VHLegOiB6BUsNtWXfPIMzs5
KUf/1UX+G5hRPwDMp1U9TeqmLNteEQuKNJkd/5aV8GxAMTLMgsJwp4gGf5n7IRq9DEHVLMNNj5bm
gw0S+3HZZrCyGv+j0K+BVRzsWZe/RYZyT/U54NGc/0akjvhr0u5rWNry0M9VvSo5k6vBJn+IIASj
ixqQWJNJ3JTj/LrkE31APB3bXP5fAVI8S5G2qWccnkjJMB4SCxAE3nN3jc1h/gmBhIn3fM4HB5T8
6QlcsPyvXeH7K3yX5+sy2vNVCfdepEzFYb9dUttNdsPCD5hF7+1qpDmRp9T8RUr1AuE11eT3+i7B
QaP5kUlrq8sifLgT7n25TUQCEer5m01rJTpyxUoxMLiWZTOg1JUkuBGVucZ/FYm/buK9b2X/yMrB
1XgJ8h9LjKQc5/mbGpOKajXQb0aVfJa+NVP2D81ejsG8pdm1r/89cgYKw1hc+Xxc8a1rfOoindaL
kuOBXAnjM1QIOrwgfswSNgpspOrYLZAnfQeXTq9JHk2jvHtgfeWjSB7fr1TBT5iz1lkrJHtxqe5E
AtTo8/36PgQhw+zUsLffbySdg0dS3BUHb8nkS3xMBkkYY21yhbRlA3ivT0Vs4EHUOdNLtpBc5kLj
PfgMK1/QAnBjDUsMUhb2qw660+9ZnMZUhRB1k/TQmT1NvyeJavAXdCABHp2mdm742euXQac/ATWq
yDeAvZuJhqTVk3MwZdW8l8bBTfv5pLx031Zo0ACf4967dm3YnDQMsU3OSfqYxndYVy9pUC1/RqZ9
+VLjqNBCvV2SVlzqXIgLWe8iqnsv3WYeHh4xuSxG6O4GWzHp03W4Xrxs/nDS+K0eTf/WCjF91B62
tplVv2HuACvecA5Nn/6t3ST/aZXV87JiBj6UTLsFSFyJimVPoG/CmvaDcffFaxv3BQIQhZMUf2SR
d/s+LuZtYuLQZsLCYUBDkQUf0Y9aqzGdqAQmt+cv9UFaZoZ7OFuVCs5jkX+FsStfBDTMtrfa167G
y7xJDP8g/OVt8iz7iu1MF5kZEnfiB8Qahr+DmbMHBq7ZntzE1tvY5un3a9+HHqeirbH4LarbYaXE
Eobryh363eTrYhtOFLZQd6rTN0ZcWAE8gCxrts85DkOd5YV5SH7sl/2QuV/9zMSuh+IAYyfM9tPk
AcLUB1M58XuTBvZLhhWGVuItXsT4yB35VwcClWRAJEXtbZ7/GsfyL7gJJa/cJOk2cHpj/f1UTyJb
9+Uot9RZ1q2ClZXVDDD6GBfT70PwOtmaOIssIRwjd51XRjDdpnFNQnYWFw7NvCAzWhj4m+A/Kmdm
gkFi5BZAF4VDSVSDpEd2OpJAjzosYA3fLlBIrqPE+YfgtbabEJmOxiUktAWTswUXkqC0T3NmvBJe
HTttdQs1BVtOQ7FduBXwNWGqmmPCJOIp3sDo5/vxjfo1bXt/04aUmgOmsa/4DAWA1mH+OrhOfQ37
7rMV/xA/OxKD0YVnk3nVgR6qjryygBkdknxo4KO74sZyLphanTAAbWlV/n+x4FNLXSC0FRWtt1H8
GepWgu4l3WHIbfh9NGs/59l5ON1zHmi70HI1yTq9E4AHA4jeaiLGeihgdw/vcUyKfQJaZqbvRmKe
TbODA1A1D/E8BBn2QAidix2bzFPb2jnnqs/iPUJVY2VMNJ9jkvgIr2J73wYkU05wCMN0fKHSCmhA
LP8xz+IeNmF4VEA4WAzUZQzC309Y5RBS+f3O92sjOWGpizF6OSfx9fuQOgzDWTAwYAIr6t3r/w5j
lrFITJSojV4XnlUf3HFG3reIdRqX3Ts6Z+vCqk7v/Hw9a5hXlZmy/vuxJm9XntMkH46oi4sSWfB/
P9bJbm25Ij0WhjvtpRk0a3gHICi2Px562DSPfiCpoW8Q9D+fTXEnHjm+cutGiXDTfv/E81AnOMVJ
jHgXlFCbxjSn4xz8/a/8/e9YZmjxIOdKkJkfuSoc/s/eDxjR5qVya+viZuC4JpQFJKjJjvUp+Ci9
gW7d5D9WVDVOkZgoQgNwdzYuG1Hn3JrYC76qKo0PtmqXdf18Ovg51T6979VIGvFqLOXJd1AmWqYa
doGJPrR04r2Eh7tTRuDeE87XKlFMYctZ3SC6zH+XIF2bDVnjU2C/L251M7qxP+GyZL9PC5zCVlU9
3eRgv5cBMIg5uzwtBV6Tjft/71qWRbk+1X9isxJnGdbVWdmb7ydTM4mzMVZOH8HkYystRLK1R/M5
4XKwAEyJEEjr+FAsid5Q3LOPkGh1IM/qf7hNDGqapyHtnFD1RvesZFXfW7dlCT8U+9JRKte6+bhN
3r4fLe3RrNr4+v1KEzMkxFD7LHCkuig3aLYza2XkdoN3mSy/OFDr30ndyS/c1fml+T44QXhKLPRc
vKxj7IbqsReXsdrADSfXyFPBBjFsQLKlcJlx4liGIBB15pAvt8K3egJKU7lpPedEgZSsxqHpd4rV
/dUo0obrQjx0NeFbZ+ewEANjI+ObGsi6lrKCSOzXV42ydhPTsEd20SOL6sy1aeeozpDjQ2SLCSnh
8KndL2yrqbZb21hlg2q2Jgqj8yymfU1AvDO9Ei5lr4oOHwYq5vk2yWU8DW159snkONUprZNFW2qb
1bqIabAc69lSlQssVXCPxMrTlyWb+qNmXKaytr+NlEhzLlh3iS8xXMtYh73hbooSfNUodLgbfVr4
MEisbd8+G6vOo2ZU4jwPVnmDZWKdzc7FwbkxcPqAhBO8es8kAvdiF11755p9dWksDsyU0WMUfzN8
8kilvQqSei6p1Ne5ZXgiE6wN5vAfk8SF7TMxZAtTPb0vfbEyZkbMpqs/fdquQ6cRhA2QUwZGiR9h
0BWbxOQTZYbejhqrPof4mNUS1xruXdMf68F3Hww+D6kD3WH0mV7V5cP3/fE9LF/7ynpWgykcY+uu
VVCgQo4TyuH+YWKkinOWg5uUHH/YFrXNqM2ZvcUqtn2JX7xZhvUWF+QYJwHffYHbTuNMw5sXElHm
VDLEcQniDmYrXYvsCXBR7BRivDNV/yzFcs8Xen41AXpAz42qmWDPyjbtFR4u2Sp1nHQ1qmdUY0UR
O/NTkhjFteO0TYSJIOnuWYl7oYPTsXprlkKfy8laN6ExHkMMjqKC3n2rsvBJMsOjr4UMEcLG8VsH
FU5mXJve71bKJ7J2luOb6xg7XXYvbZefgtE5Y3wxbmeMv8xuaKGtyq/K5wKZK5rVXMHzWipKnOHZ
OmS3anoMgEsQb5QFY8lbIIbId6cY3xnMpwcMkn/SV0mvLrZlywnWEgyb5JoUrVQ1rvIUCiEhYZhY
LziM/MqacvzhQEkNh9RifMJZ0zOcvsQGgzLJqFpro8TZDKaR09f5SnlO5NvI/2MHdp1lqEdb2qxH
nt4Ubv4LxIcZR/eqcEtYjVSTRIBKtQ5LT2HQZl2QYgerFsujyI9HhNr6FT8msa5NaEaw4VkJJhQP
TmHvFiFhoidPaC9YUoZ1GYQb/LwrVqZVwb0OiSdYBWlXrXNc4Oyq+XRDywXkhLWL3f2WAfmlI9uD
agUqGjkT22YOO+jp2ZvlchchPjpYuZ2DtCygONo9qfEXeB9/y0mnm0uQWwY5ghW/3AnYFitSCgXs
M/FrhIu78WUA3tg4zy/pTTCjIAgEXHi0p8gKmGovMVOsrrd+EpczrhjAHWyYtStD+f6W4eCmq7p9
avyKk+EMYTk7us6xT4CHmu3Eb4qI91X7rE8IdrH/+EtcQCKrE2bOke4p2DvfttdkhvirQZcZRDVF
4z5QdsFQug5G9z5PlbdpGTVEs+rqVeakyDFjNNYxVnsMwD+UKNqDCN1Xv1DvcEVfyAmiCSQctg8w
PQrV3nn+CY+ut56hDBcEbXC+WzLS8x+t8MZTxhiHpp0f0oPYpSRQl1AUAQvpXFepb322IzdthRRn
hjK49m26RysW78Q6tTsj8AMqtx+UO9ZOXf20cXatR7WVJVt4EpBfDEWQrut3ayLO9hURtStrYROs
Cnj9ZPsxNmFtlqlclXn5dOEO+bqxFx4BCNesFEP0V1q92IaFLkitUDt3TP9p4ubA1Os4K2Pf6xbt
Y9xcVYvUwTdZ5pAlQnJuz7COt/YkxW6am1uGYDIyHTc5F1l3tGsyWN20Y6AGgRi2xLMGkC+ZcJwd
nB/La9XOsVIvassuO/g2l/2QObva1gys0GJDq+5UPJ8a2F2RZfpwW81xGzsTcvLOvuSpDd01MN8d
/dWVDdZlucsYZGiuEM6YKE4MIrNFrk1f3mwm5iR02seKC2OwhxmZRM5O5g8+gzAorBppVgXVZKv1
ynx+3KoOQ5YgmPVjnBLEoC7SDrfTklqrvsm/8qFFe+fAg0ub4SC5CnvYzERbFLj/L+VDz8ZP5XgX
M5+9S9DC/qsZPkWjO76hd+h2yfAPHUi7b8ulJoW4Sl8KZp14ggOCsuM0DiaNbdxsQ2s4kcdzqCgW
IULwwW3hmPAiWEnpyxixMOhz/tUV0+NwQAM8IxtZhMfXK/JmPyh1NWCrruC5yzXk31+WM2+sJX8I
v36XpCcem8A761ZfmPNdHCZbB2uyfnjaJpqBWrqrGA7MZXVuWe2zWOK2wxx16KDjFp2H+4Oc3O0A
Y3kdZqNck+9C0t4vHT5kEwdr+gFClkrP2M6h8Ra7Cs5huCfnK+delO2hSPEdL0c8WymlY38B27D7
z2GE2+kzJFZ2UZ0cD85rMaarhi3KWHKm7V2983HZKub2Rh2760QNbeMpZ58bPgJ0rGissU3xAg2C
sNDWQMU0uxZxQNf+aZynGbs+VuF0glrFDAtfB1KvGaqHb8nsvza512Jfkh8G5HxGubwmfeCSfaoP
vczWipV38aJUL3d/Qu+0PIxlEeiTwsvieX8zEcNZEohiOsPVKw1P2N+BTsDByGaG38kzddo1B8qk
Ru7rPKzXVgVEBoX25P6ZF5BL5TfAYpa7t03vQZ7fn9H36yNkrjsCqXLTxyQU8sOpccrCMXnlxOdL
j2lK1/+YHBtiGaYrMqwi187eLT0xjWYlhNCvNrHNUClz3+YJo7/QH9ZY8gAGcI9kAdvz5CTpuiM1
MxjPKJZ2sKsXOIHUhmEXvsly+HdkDBMF3b9Ga89Hg5gTKfJ0T1r2NswWgpFwzy+KH2nYHkUGhib6
DwETM5rm7L1tYUj3yvnI8dVeyb+BSDYzvjPUNecE/HCohksuur0d6mDdC3QjZQ7m0dAZ4Gf5j6HJ
Gx/VrS+WZybXfmnNdT4FXxC1p2iiumaQvmrxSQVwqpxLQUVcJ6HAZgQ82URwslch61yVN921dveh
jtObPsrG+DHQ0a6s2u+jdCF3RPU/cyPxGYEp4+qSD34YVfzZTNJfdYMuNoXQtIy2ZFwyGZQ5OoHj
1e9T27ZP1X9xv92yzrJOrZ3EqFDFhHYUT8Z5Met6NSxtsSXUlzzNLPR3nRl3ULbl2SyfHOF5WqnJ
vJEt4TRsW+9zb/21YxAHP3+4bvgzdXF8a4vyWhCQyTJFdoHpH5mW14eyM/UpzDBGyIxu56RjuJux
/bpytRPpZgMUw50fRmBhErWYtM4xGSIL/NA6SJyPgY0uzMeXMCwQcZEBUtXHqbJInK3Fi9byawgm
wg+0StdQsdH4mpm3SXuMHaU17tWk/+mdp4OxkFyGSRF5+fTPouHlBx1Jwhn9m4W2b871K+2ovZWp
T7oaMhSjseZNwlS6A5TcqD68m88ANSOnGQ/AU/PWjfoZoTLfwCX0GAZWgit6qYGl8+kC37eJMEce
dpMzhltOHUoRIxoF1kqI31TkyGqnTajaZYaapDLwfuAtB4rsWfN7ILgwss2+Bs97+CQakus+YtIC
5JB6kFa65WT4DZ9CjXdIkJ+DczQDLmd7Wb4CO4Ae76bHCgc8HdSPMciPbuXgyGGD3LlOv3Un8qvi
nFk1nFX258A5cKE+QozAyWMgfzQpdkQgeUeTAL7BWaxtQOfDitqcDJM2vTObaHIRCHVHCDjemmSp
DDgnv7I+9CxljrEayhTKN04BgenuVaFJLccftc0js1xKCCneb9fPmKck1sGshg/s9bfhFH81FI5V
iB9azToSWO9ezKVoT/4KxjGy98TczHX9NRfB5Tvx3g2wmZAiOUqHZksGq8k396Of3Uj+fOvcckJT
6H7aatjPjXVN7O4zpXVhTzX3MynqRbErjeLDspwOXuRiRQIZo4LkOlb2srKUdGgJgzrKAkWHAPsK
YFJvSXH6MwTlcU4AbY1p3sy4YJb6rwrlwUuHfGPr7DaF3Q+zNAt4xf8wFEfGQMG3gS+D5t5E0Y9p
RBY8OdxVcesFptRZpBJD77PY2CDiA86SZFwVYfxu2kl4wMxcrmpr2tizQ0ao6Kgt23BlBvb4ZOs/
26DsR2jGvwjFuU1tGOyqKXmTHjrtGnFftxRrR/wudMMAcMZVhK+j2kDUi9iMJvS5RWEOmzGW4z47
VtNsniq76jmlA5QhipUQNW4bGF+zj1wNuuCui510Y03+sJqQQuLGUn1WwnlvZYz3OaBQEqDecay3
xcc12ddEg+gcv5Xy1Ygl5WtZHWQsz5a5gG9NzA4dteWercCqF5y7yPBlZU42aDGarv+kAfoMRjGt
pXIOnm+9TJZ973I3eKqIdqGBKqOu3iDeBGio6pM51Iw65p0sGhDSmebPr4LHvIQ7mLb7NCFpSPPd
yaC7B4VxNvzkluKw68n4k24CpXj35Olj3egpFqwc5XQqGiZBhTr3dlJvoFnpVY1ac5yfOoOgheEo
r1ZD5J6ttNrQB6/CyYK/4AE/dWpbgCTtu/ipE7JZh4hCjgKRJW+pxEFk6W9+gXq1jbvuYAFkblr8
0tcwncKjMEvcmKry5id/LNewN6lltnvhTtOBfG5vjQHGsQEbfI3D4AN+9FHMzXjB/Mh5EqRGyHLW
KRtw5pEqBqqw51UwmYeSRR9sAsXPv/7oBBEdxe+q6Q6its/EWKulSKJSmx1UlD3QKPzmHLDVGhHo
En2+StsqP3GtA0y/d/yV47TIi2lhZxJQzZbzlw3Eh1MNG4XAV4s/NvzkhnvK08JbZRSvbC9fQs0P
+peNjQEZti53ycXVVfZLiNCFkqOkQWK+ZlkC8oZt/i5i94KP4NV0L0WwT8nMIvelxAY/YStq/1rt
jIFK/snWyzrU5ecUBkDbG9tkcHB+x97A6po1v/GHkr9Q2L+pVL2REPlmCIGXUZBBd+qJG6K4Zk8X
FtNQk8Z3Cg9hiv88lC0VT4isgqqLqvcyScKdCAKWEZuUbMOMcppZuBwWy5b1FoQ2Y5EOA03UYRSD
OkJ6APXBzSY6oZ9F+pTN1JjR+s1IvmVMuTwbyFbsjIQQKWb+cN5tRWsrqoZxZ5hDixIpaOHu0tVy
cVHQJ+pPAB64MupgJ+BOsd6TjFH4DctYy7i1QgBnCc+5mvWHLLIfnRn8VrALId/OG7FAsYcrc6/y
MUDR0MlN6Zr3ct6EzXrq3H4dx0GGJAbbMzdcDrjgL8AhiL3n+bcantyibvnqC5RQqXuUDA1O+CSo
IRsgjYgx6qefYoCHpnqRbhrNNJXA8XVnZ8k6FFiZUrEiOI/mUHhn5kvlqgEFi0pP2uvOzFeZPbCm
deSmTiZ8sFJP6MWKh6W1v8cbPIIPm2waO/+Ep/3Gb66ip8QOtskCRl52W7TNr00ffiYNCja3Nwd6
AuSFuenIbT7+SX3GPpBG6J8oQLvR2WQ10r5v3gZS8drP8R1AcTVgx7kGhZ6fvUZeJJ9q0e4qy5z/
x9iZLTePXFv6VRx13ekDIIEEcOLYEc2ZlDhpFm8Qkn4J8zzj6fvDXz6nu3zVEbarZFIUCQKJnXuv
9S1/GctnKi9j4Qb21QrSYOlaNPprBLiEFo07dKaolgzgSjYVUj/KDdZ6fTUk3ouTsHXDTpTa/hUx
4xvpmfT/bPo2NstUYJhqEXs3PGj3I+74RWeHI2547Uji97NtRes+sHdzAim6aPPgu1W3MpjAV3YW
LmMNqdc0d64mFLRVRbtESMVevXvMQsabkJXKxW7TywJPW19uZIgHPphIqRoZUifK2gtMOZuo9HDm
hE21DiqnYydV3LTe6NZpnz6YnlwHuTFc3ck4mRSgQCP9mJEh5i8uJfHu2bW9CWvjxaD7traRrHuC
6pVdNTHG0q5wRKlVze3d7KZx1QTiztUGJq0MmOtwaLZ+ZlElomRFjtYvkxzSSZGHa+UZB7PRgb+g
Ycf5hH1b5tOjUXdPFDusNaSy09ehBTSopTAT9slVVZMcjE87UkT9NNFPOSEwccdiV3jFTTcae5XE
yPYMp3zV8ugu5pAstdbfF419x2jrnLX4txyaVwn8st+rQzso+qx2jjLcfUjr5GV4z5sfO0kU4ujs
BapKxUEm2EuptECYxLv0OC4+QhHGk/qwVNAs3J6upjv7euu+wyZxAVoAE8Mtb4lVbFFB3JvkIjV6
7B5EwL29TzO2UYSecEPbCKrATZ1h3gvD15bJ12reIKgcsw0SmFMu5uwS79XP5RoiEWRfpwDyMMlX
TSTjYiqRM5gPLT71RYt+Z8nA++hUAb0la+OkfQ80u9KQfNcLeCB7bxjpc+mSdxWmtC/7Y4jO6hib
bG0rHdeSMyfaG9a1NKtoreU7vZCfvhudC6K4T7Ux3fkTBqemmlC8uBiJGlaXWAwMg4PwymlG/gyw
JlaLMQbG0dOFuAZpSoYfCrIja2OGdha8WMduP51OJjq9x8kZvhy6gR+6R+SyCk+QEyHHtIGx6V2f
XVjv7hAWHru4y1baqKXXssd37frgJLirH7xa9quqrrNN6U7T3miD8K4fOLG01nzKUKSvJKfgfRCy
z5vwxGCkX+LLYAwq8ieUXFQQqXgJSlIOhTG2qwB0wr20xLpi//MKEmcbC8tbN/Ha6Bxj4zjWV5Sb
1jm4lRJDZR1SB9mduZI29+Qoi7gAA5THjqs2U+Z9t5YrTpKgCGpuvX7QBAFBUOnujSzUn00s/Cs2
iTe9iOSmsiIKusp/qRJjmXmqJs69T08xjZsVw5fkPi4gpSX4lFZCw58FgXqhzVv63jeq+yl0LlOW
9EuZp/ZeaRHlIl0CD63OSurKeAmq8YAAKfwUhV4ukxidTWNXJysp1xP2fYkkZJHrmbXQEY9nef/k
h8UzRox0z2TtkGtTuhcyhQg2rgfZPSdOoVM2oxnI8ncwDdDg7ZAtb5/95Oi7k8B88Mb4OoDv8uTK
E2AVIo5Swz6Jmhb4F+zcjVurH6uiRzHE6RoJJdWxeBnw6p7QftxNvrtr+mTY8fUu/ch69Aw/X5ra
DDUxb0aFwpurAUBJ1i0RWfk7QULR1rKLrdeX57FMb0PY6EQu0ZS3wxbzXfhhh0W48204FgMd1fUQ
ThcsqCm75Ghe12s4IILvvA0zb2kZNIP7BuZQGNzpPYiBEMOlqmMDaaejkaPNFce3ilgqC4jgBFyr
ecS/+kmI/d2H0d4+9i4f3GmKYxOhoRoewlwd/V7fcNmzU+rtxyiAGdjMmqDEIxZKi7yNFC1hIPQJ
pyR3qZz2o1ZE23aCliWzbKsFw6WL25VORdUXo2JigQm8wthbDE8uaK5ZwEGyYaRekINxSdLVReSW
bW2BidYbx3Al1cDlX2h3+pditLG0K2LZUC+xFyXZZq15cqMNeFd8k2PNJOOCu2Bl9ygBdZ1nFt6P
qIJiT2DrpYaJ07rskqNcINSFEapB2jSiYSUmeVO9+4VkXTC3Uw+Fl/3EpXXoE6tfmlXBZT7iATbz
8cmxZLeRKZ6nDCoN6n6GIt6hskPvOauHbeeOmC4acinM6WxRg9xFPe0zbufo8AZjmXTh3hj1egn7
S1/odskdq+nvCVqeRw/VAX31KQszY1Pn7Xuow9LsHFNbY25hzmlW2qKYhYjFABsER/2KTLkdwuzK
Ns+KS/u3r3Lu9hCafhnRlyxUC3ykIGZiA/Tsvtf18Z6KIoWydFf2lPaiWUVCXQHT/6qd7sY9NARM
7Qf0M1h5pE4VFgU0pfNcIOimJKrtptvjAT7m0PlwojDO5qa51HycZlC4QaWInPZeBtInchnGUFkt
nJwj6A4IiBS9NbTCy6DEpIzgEjC7ZqU0wZP2HMevKQLUY+vph8kjchAFm7/OIg0NdLlOnVzcDGu8
G9QXAdE6qGe82BPI2HXaMex2KzZ+fTGt3d5jxljv3Fl/qjLxoXngT2xdGEtg6O4ycM5G2RP2VAz9
IhXGT9AHX7Qv2p2lpV/SLpEDJLCO0OTODY+SU6u5lDVEkIYwx6XtIlKkHcptDCN5hf1xlYWS8r3H
Uj4wuV3ZCLaHjLQiN+c6w1+0k56Md+Bmg5XfWV8MXxo0g/bGdPWd7bZ0cQyv2zhrqjvM5yMHmpvo
tDKj9FWIoVuZeT5uRjRFkJFiwdJkKXcZpikroo2NvrUedLP3d3iju21aHMza34FdAj1hp1vaiK+u
keD4sG1cCQCjkrE4qV5nebSsjaWCG8MfaHjBEUkXne5X9Ht87oy9VtQ1r0Xm33JLfGB7kaBo0RRZ
GiwVaFYAw6qLKOHWNKLq15CHWsBSYV7629JI42XbxMgZ9WpV2uLKenwf4SpGN3ZLJw/sftDCcm23
TdVyZQivOMiZRhDJS5p27rLozehkb9sherCZm3DFG9O25wgoEKi1TlOgmfp7ITh9c1isxqiZR7OJ
ntKMPnhcVi+Sduq+zJLHXmV7hH4Mz19pvesHxGMAD9rKWA1YmVgQQtzz5ogazICko5v47xfDNL6H
XuSfM1ylkS5TtkchMyqM8I1qtqThMOEEgrMAqkQTY+6VD+7Vwzq69EurXq4bM9fWhVPAQe32aQrH
Iszj2xjPJKjJ2QvPDVZ9Qnh1SoNCL7KRMV29VuQ5tbWh4d8s2J8OvM/Zn4G9FOK7tWtQkzSASW19
L8wSy5HA1F51FUoBGjJmTS1OvHsG1wBmUBqdUxXHa+E4CgD301SLg8QJtpCQApdYEOo1qTBbk1bd
zmb1oRJyN5JxZ4VU4VKZiOu6Pnka6cvunQ6dUtXEcpFVTB3TgqQngn3Lvh+uPd22ui6NfRNE7N9C
m6WnAWSbioOr2U+FjuSHe9F0QPb0OoH8ClOVLD3kOVgxQD2qhjUvZH/OvlayWuG8dGqXz5Z+60Xy
WruUoTFqtRUV1OtkWg+RyI1NqmcsjJEb7vSyvnbR4AKgG0dwRNSpjffNki336OwpCCpeOmJPR5hs
jxLQXmkeHAC9MGmL1+09RUpyRjWLlNwoVwALsG3TPB0tTsLKLLeuruNxCA/uSEc6jrMHf4RXBWPv
FTmrx1XpvbRedS850Sk2yH7HQMftDaGHqbcrzNLGIuoshN7tQca1ABXTG0skQtG2mvJvtw0fbUmv
10tcmi6df5/nwSq2RXXMmJcokd30EfNeGXlLXGvGPRAOigfUZHnRkQce+WxkoGJtOlCKC723DnLS
1LLDv7lKusaFOBE90iS1dlRzMbvQjRkmwWoawoJ1sKO2MqyFZGml40wrRfXNgUbSzW3ych9WGFXj
0XHYYB1wikLad3DiW2ayVEN7UQVtwtoJj0VHoZSG9LTygdAax71EcS/3cckepsAGbbY2TBM1oy4A
8xhR+a5J52QOY7sx0CvoybjrNBJK7OAa9i/R1L7lNqZcr+H8L2qEBrWOdWeOs+2OeYt8MNcp/Tll
7yxmUHmQPXhDqK2mut3Tw3Y9dptNQx693rdnA6ITgfWjNKFIjZ0CdaNgzteRXE7aCAG5wsJrsqWt
2XiuXMSR1C2LRPAaEAgxazkEO/n6ve13j5HneHs64wZVcV1BB+uvgSBTauicJcq9RVh4Vz8ptpWL
sXDICeqRgwb7gPW9quCJ2/AXxjGJV+CZaDsG1Ylk53Ui5QxJoMyMnVtqW+Rpkm42cnaGqiLyPAxQ
MdnMNbPyrkvoaARIW/PEOsIenNsWCMOD8shyiY4LUHqpdiiAr06UeedBEaRbtM1TzhZbM4Z7NH7W
rvZ9QqqJPpjCboU6jEV9Qr1TK6pwm8mEacqfwrfp1Arzqzy7rsAU4W1KDZhSI7n2BKM4go3aLeG0
ELmKlHFDCOI66O7yupGLQR8+6fj0ZOOwiNh1cD/ExrSPfRYfDBPJPEJ8boV3Q9a1DXR8zo4S3mbA
p08eyLOrgrs+Ml9cOaidKtQhMES1qmdiU5ZpbOcZlRlkD2xq10s2Stm4RpCpsodbl15zmFpDoRDg
fglgCjSYa4Hii4eHZZKxVWETxKh+OrmOJY5YaAgAzxgfOnOVjy+bwKFQ24axPAQMpPdVWV+IDrsI
juYqUvBWKhmthDuXhnyMoSmWLG1P1dAT0hR+aXSX2X7XWGja+KsThN27Zsl3ZBa7TPpiYbr1jcFz
j7yXrUtioM2i09U7NWw8bDLCpq05TDI6dz1RC2Zmreuy0zZ9s2bKjeBwalpqd3sBWZeCzMqeooEb
e1uE7kpxQkcpDf2UMDeXaU1GjbwmEP1R5R476ZTq2n6ZoN202EH2pT98T33T8OVzm32ObVxoNjx5
P3eJmGZbspgwOFHUodZhB5rtJnog9k5Z2Y8keo7xYwoDSPWIz9K1sNwvCoNrVwpQQAHrH1qUb9pe
NKz8zLha8URfzFHyPucewA3cW8QpUviUoI2KiBNTIbU2KAQWyq4eqpBwKGZu053ykl+ky91hU0Du
DRn1ldT5LyxC3b4xlNzKYlw4mfWSOolaQjzY2+CC7VCcoqzYjwbtypj0+hH5XZ826pNh04/pywtZ
Pjk4gvRFV3m60nKnvSRFX291VNsLy+CuDgcr5bJiltMwAuc0PdtIcGntKSI/VL+IBPsqH4DbyuEN
T7Y6xj0bEluz0P2jyworvdhGpImPCNxBm76GQj+ooHkPRhSvdNqTtZMrQZHl0cBk2TT8jdbLmos7
xriGonSurTvDQImYXUZYOSgUwofYIgCTENxl3YMPYVSa6RHdTI+dQdH0TxKLVD3uExn9IMpb2r24
MwyuZSf4GiuCZVlcdXP4DLZe19ILc9Q3gqtwp+Xil0V6yVo22FAx8NR++6ri4EakOxsU/BoL0o6I
LErxQPR3U5Y9uGn9C9kzXTC8GEgys5R2p8EYXZuw8JvEAjD845ReZLYOi7BUe8GXEuH0nzwHAWN2
szLtpg0vXVZEyyBjV2102kwAm3Z+Wd4Fij1xO3fOyOSIUR6l/cDwUuv2ATk6nebgwmHYChCC9RHq
oh9hrh46Kma2uYuJMPL8R8r4Pgb4hzU2jphQrxWhtLbbQfmgXaHm9GNdw5NBgUeGF5IgSeBpWUP1
9hhYhJAw0rBkvwr1Mkj5YzF28CkF1poV5aPScurCyQOkILw1pvUzhUO30aMT/J2DW5OtUypqCpWO
FAM1XxYGCQhtKD/qNN77PT5YIbV1NeoPCbpMjtWYbKqahlTEMD7MaK6zFSVCLIhwRAAqCi08lF02
9zuIwEFweZdmDEocXCzUv+aizWy2z0O5DcdQwY2DiBrE/hNMOGagldmsXIfkz7YWDKZjIH4AofrQ
IpO0RMJh6RQBLRg6SxUJghFkHrTt0YlM5nth2IfU6yNS1wzurgUWKE+hzsJjMjtQH9DT4nGhwW9m
5gt6Pge+yAV9PcrkICcCIXb31ry8KqVxzwws0KZ5c0W56aKqSln7TQZ5cNP6AJWQrNAdhxFtZ3r8
J2+atixUcCLLxFpqQDRILJ42RP+htUAnDXL2i+rWXDliquDY3MLW+I7ge6xEbbxH1LVYwtHETj6g
Iy9fFPrY3fv9hs0b7tiJA+0b3Zzo4qh1FPSXNnTfw/wwyeQg6xEh7Qx2pDtJxxX1RMZ6zdVwH/Yp
JJ+cPn1I6yLpWtC2pbK2pliVnKaOXrO1TJqDjtwYEX6ytRMW+RbH5SLEcbdwMKZZVOzMBWx0D0H7
kkrFUGw+dG3k46SW2RkknX8Wg/zVJs1dgY50a0cy2aX2bdCYn5q9JfdWkZ9syJR7/tKc8/0+dm3x
iIDbjZtgW4YS0h5MVEJpmyMcVgrCOA7XtdReo9axUeHWX0HFPIF1Bs2cVb9EA5uHNLVcbrtcWF52
noRLv7lIrz7hhmEyLnsKzgMR4ti1zNFmPIrCtLfxOxjlp0AZg9IB13EI+SEMP9Ncgpx1vXo1CoyE
fMkZ7Em4UITRIK5s1n1GOqOW2m8xt2qElT3KuHGrmSJ+iHAHjSijt7qC+tPF+bJmjd7Q6n8Pm8Kh
o2GfYliCldVzJ4boItkCNLY17Est0oEIo5LwWv5NR4Yw2UHBF07esAfRVVkPE/SjfRtwWRlpsJkM
m2Z5YJ1S7kjbseaeZ7K9SOIEt1xylkVe3kWJf61HAI1GQKphkVL9tNkveyy3NYVV0BpMX73BvEOK
fvaywl4OFTNgWgWYiKzaXQib+WtRtf0lZBChUV/qfRFcSY3tyPYES1rVYl1il+DbZJEp25OmhzD5
B3xgd0OdOhtXAzQJXAbViwryfRYUByDt9jo3k2JpFrrY+1L/HjTRPwUGcDVSmyRsiAMtmmIjeta0
camH/SWRA6lRmU9WASoMrxILkQIFq3oUHWJ+00GPzyzW0i2Ko2ilHBVh7YAPp2hATDbkfVbKjtkq
A6i5L9sHh44J93oQw4KAkW4FgM49BZG2t3R0s4GVXWjffKPAN5djzmrNlL7dxBJJn+6Ji+djwvLG
6a7KZHyY99901LsnnQrgXpMStoVAWhWPcbFWBgWviD9LEjpaEn9890ljCLOKSDZ1nDl6wGp/WSFy
5TmFb+o+AkgOC2rlN1hdukLcNnwwogLYn78x9yFmJ51GRk4YBJ0/AzpMeucCSEVo2++SlIQ5l2Di
2+OwX5Q2vjYks7CSPwAvWaQtybtzKMscGhK5pB+WOp9NrBSKhPnnOafsdzjZ/IT5v5oaLq5P72t+
W7KCAJY3J98gWRTZSVo/JPlw8MlUmtH+pZzFeOmnVRyNOH6xNeNjzouZAy+mLuD77BmYGb8Kc+ka
w8cMuZ9/DPL+rHveb5Y+m/DPOdgFKcjC8Jrz72zNgUTQvI3OTggKklQYuydHxR9uwKnn5KZMH3+G
RH9FgWX69TElcFTvynfOs99vZhgezcTHXyW2rQtsmVNsfmiOJIi16HMORJBmwEbG2iBsWZmu+zVZ
NgcCmHxafzupBkNnNhj/GSimgA0ncXac33nrax99Ye7qPtzNOSgZSTBm0d9YciBx9gowFn+J3u82
NsbdnB0AP+xRDI/zE+c3khAvMD8NqNxCs5uHwJDnBPGk6Lz3+UDO2SF1WHx3XXQy0bIaZCHM+Qed
gTKHrjwQOCjVimmAvArilP47IK3zmqPuknhCBo0KOcy81pzD0IzGNjfr341G3/j9f7dELMwPzV9W
33krLhjGRM1XXW/mdzmn53SgquD9QWpqV/PJNSdrOEn+6YTXoMe1QEhNBR1okaEKS7poN0cgzmGW
c45GpbsHuy3Wk04G8BzoiKN3kWDFwY095yDNMaRewsjP7xdzGsQc5TCfL3M4FI4gBD7ycX6eQbzJ
fDrmjfUofW7ec6RHQyhJkOZ3BQqT+QkexGGK3HhKXkJiUIJSgmYbPwyENVjiH+YgvBZu2+P8LxCS
fr8gTUC6mW/zj3P24Hz+z1mmwdprxEZEcEUIXKkJP5/jS3O172lNjuSweI7+YYbmXTLq67wg8mvO
YeCgUJ8vRNg/goJaaWD7PYIecM1+FSVtJ5ylqra/gjnwwXSsd4dEiMotXhltlwaU7CA4g0P7wDr/
qWT/qyJBxOO8mkxy/2gY6vyzdPRPg3izJG5/AXL6lAUHdEqZROrJyc68r7SDxDQipicFhBDmq0Ij
bjTGZzfHuyWTRpqDeV+S8zt/MM1DpkCqM56j3+G+487rcHY71qdDXAT73s85RrZTgo62u1dWwpYl
v8xhmfNz5vyW32tYA0GyGwTDWd7MH3/7j3/+1398Df/pf+cYjuDeZvU//4ufv/JiJCcwaP7tx38e
wy803vlP8/vX/udpf/2lfz7lKf/596fMf+h/foMX/tcfXn00H3/5YZ01YTNe2+9qfPgm2ab5/eq8
xfmZ/78P/u3796s8jcX3P/74ytsMo9DDtx/m2R//emj/6x9/2L+PwJ8HYH71fz10+kj5rf9dpd9Z
+PFvz//+qJt//GGqvyupaYZt25rrKs01//hb//37Efl303Rt27V0DeSUZvI3SJpoAn5J/zuIIkfa
yCd007Bs54+/MYaZH5LO3x2pWYamiG1H6qUbf/z3p/7LF/N/v6i/EdZ1yZmp1//4w+CFij+/v9+f
Slrkrls2Fld627wHQ+Pxr48H2Ec8W/9fzqBqxF5muo5LfRenNWVllr9o8NuKJoDbGRDKUKQqQACy
zWjhMu12EM2mYm3DeDiACqtWhWquFh0ZhkzuGnbOom21aMNJOa4qLd/Gug0y3Ep7PHn8D0RCrOUV
zT0sdef/57D/6+P95eMYjvr3D4TIwrSVVJqyTIcL8q8fKOiHWulFG8HBtd5AXLypIou2XtMG6+qt
jQowJSjFt9WQFGjU2VzGzi4wtOSA5mIz9OKcsUffEMpYr+u0BmLC2EfX0dqa4eNITLk2QGktUUiL
oWXwiTi6Sqf6kSEWiqAUIzupdsio2/aum+KbO47fcR8MKz45uwVfyDvDzBH1+cc6Z0LoZzBn2Zve
AkOBxGqubemku7yPV72ZKIYRCBMDJ0HBMwYCZW94RFe/DJrm26oG8jYSBC5uj0acBB34OK+Vz+an
tlwawlP57DQ4krWDmgYanvXFrPJnMWW3MPgRdXoiaKrJnWo51k6yqkvcKhD96WwSBNpGL1al09HU
dvhez1alnYcpusicmbN+y0geaJOj5VdfRtBcjbB/k0W4Jxttibh+3UThtX6O0mjH/m4HYm2l+RFC
S/NBxvlPiD6hncrdRM1FyC0GJDg2t9YwV20ePWJGQflUGQ9a3p7bMYDkRf2RMGqAHl6MTGZa826s
xmOQD4A23FOxE2NxX8QVNKtKLFPB5riytrYZMWc5IiLZ0vuYq0zSFZCB1METCUpxsIdliaKyuPN8
/TzI+D11/FMA7A6Q195JxoMbmk/KeCQw+FRE5RUBJy12VOtFsMrTZKfRnDXIWSPnCZrVVhrhMWzc
BxU1rxjuzpZ3h8V+n7Y5iptuXZJdMUJeKQrsrjYyKm6GWlyc5g8DuWqf+wfV2AcGfsQg+jOY575w
8qtTO/fFVBwHIEeeTqyDUZZ7R0vfK1cScg6AEIl/pnuA9uxNBmxqjgJv5JcIk3fLmt69tHtsc07Q
HIdfNu4bM1o7nTi1OFoaZR7JDd3QYVr5stt1GKSD6ThElL5FKT98S3+D8gw13SItUyLSyjXq3eIa
O4JgNrw/kzhYRviqsuLi1Dh5OiQvAWqsxOf8j737WroXIxafsRzuyzRY54H9YYRsso2GbfVEIEcY
euTI2TcZ7FIY2mmIipjUT7gad74cd4VO+A0LCZkEe9TpmKac/eB3l65lKzc+C8+GXi6wQmZuScAJ
0/26+iRm5Knpg3tnaL5i+pPzFGyOTiDqK0WQVYfuFSz4vZ0Xj7rxYrfRKYk4+6vnqEcPPrhr12yX
g4OlwoIO4dhfXhKdgOSs2XnR+xxOYVq/+CziCwugHHnhyNmgIWzcYPjzfGrwrvIUx2CePVTpg9th
M4u1owYy07DbN4yj18iTz26+K1Prhnhv51SMj6lfajNiJ2E9tseyNp7Mrts5XvdY4CGHRnia2uw4
DQEsUx2FenWvM3Nk71U+TzX9eRlNZy11dwFkyB6id+aTZC7zBz9HgCTT/ruAgF0wySx7Bon9rGk3
4Ym13fDdsep7fvUZtu0bXXDX3Jpt/ctBsQamAXG7q02oBIdLlUtt1XrWD82bU6A1h3TkZGlS2jy6
nurb0nr1/fKtdY3XZraERPG5dszvttQupPmx2BpPiZtYqz4s36DI01PKPsdkvNPbapfAG/BzxClF
9ETs1GvmNY+Bma09OOSOUEd2ZaeRNSccCtoZw9Yyy6s+GGz4kmvhhk8GYA4CV+JdAvtpEdnrVkdL
MgTjfZuitxITfhMM0EV6M6Zbl1D4lsR2eYHE9GGJjLfCahh+uE3ziLPw3qDzi5TpIP3gCB3hpKL0
2ohs3cuzqpyXsnGeAs9588WIgIPYOhchyTQ+0tCklzLt5i+CdINHg19nDXitxUNR04oTfDgrOgdF
wdy8B8snCL3QmSX5WCGAMKAGMvcwWjZjCR/TldvUNY5abT8lOCo1q1DLIPfQzESvQS3OCazgwI7w
qG+cPBT068DypAlsaHGXFt1dRlkPA39dtlC5QA0x/h3v5wWs6dut06OgiY/0/37MgZGgGU6A57YW
RlzNd49uQ9erHFa1NE6Z5dFMYp10PLErjQ3W94c2Mt+ENb12zvipApTuDWpGV0OHF2SnoRpBVoXM
GMpcXJPSOUTxXiX+0XGNC/MqVmefWaZ4zCcyfukMc1rg0/QO9gDASH+qw/BeP8E6P2Rd+y5yddWt
9M7zXsJuerTa9iL18BlkZTeSHVIeK9WYSyltxhYAJrSdC6dS9yRYSP2KoH3tsnAhgoA67r0ZOTMg
+4PRRZ+/gV3fR1G0aRz7Pu26+YZIFOVzFVdrI4mPWvuU1PnOnZpTnLg4R/pdnwEf9gYf929wVX7z
VqvyxYlY9WrbZIUax23TGOUGFCNmpXU/lHRSgG+siFS79vm0790U5XZIpoMx9K+Kpq3Rh82iF/x2
75UvfiMPodgYVXWSWfzuReG3poJPetYPZkjfhAyEc8Z3O3r5TmLbR/N0rkAKRXV6Q+T1WipuGVny
43bBE+4XgPy3HlhqL4mUyEW4sMx+n8e4ncKlFptbxifsvYdzZ9oknpsvWILuJl07oO+a7/e+Ph78
ePzyCnJ3kra/s2WzkByiUXCh8XJOTkx5QH8TeB3VBFp6p/ee2cMR8+EFa0NMlyAb04WNtmQK2+tk
tM8dCeiuXVU0fbOXMkt3OAg0GmAmcAaAUHPP/xHm9EOFJxsX1ut3xBrX/fnm2QAVzma+nLE3k/jj
H2Jt3DhwYlNexeIGrZOCzrdA5PC2Rd6VW/qTwsu/YGZ1HDIfTU/7oEzxTrP2uTJq7j3W7klq9S2k
VjFhcORb1CkEvlfykSbApa3rnZ2HtwhbDi6Ac4alcJTaLmWu0Ca0AAabrBhhUH9g8Fx4UDsXmtb7
F02o/GwSC6iSg+e247GxSu+a6ZZguVDfDKHXNvd+OMYqWxc+7SoVd4fA7R9FiVMqqg5UeRWusv46
6kVAmlnmHZMJ3qg0D/GYmduA9TVGK9Bkur4fbTa/dUUSiH8xBbY7zeyRppS0JB0P227ccAVSumqI
+ugKK6z5mAmH3tyVTH4QHbd3Mtf3kRZGvAZtdxR1z7EeN/ADIekOM07bqvNlYBWPwCtBrsEIgNEH
mg2f9ljHH7EP7J6Yu11Cl3yDg+9WN+6rGIko9skY7eMaCtucw2CP8ZsFshoMDR5JgxEi9k2yPHJa
+UXOmIevQxK0QKHbhmqdt5zAZZcQD5CHJ7cjzcEwXiov5/TTAKbqAcbhIXjAvpXjW2u6bWaug4xr
klEtovHQegCHz3h52hH68hUW5T0a/pVHLNNxcJJ4PbTTD8UJwhV1yOnTLvOO9xVB7zZT9FyyGd+C
6qgAuaMtNltc3/YH2PJg7SJf8oxiWrlm+uK43CraRs5n47pO+pw+aGqsU1RuYRPCnhNkTRjZI5ho
3PyGvqoKsNXZ4P2EiXbCVPYjJloiPQ4kJ7CgrwzZJ+Wr3PDR76eBqWousm7XGEy7ShsI0ibUBlCc
VEWL1I9fClEjcQgNgjKEByqxYaUjYYVdGKqU6LEnRx3/Rl2gPJnQ3Q3ywwrGedg00CQGpNSFrELh
xXSLcVn6k4ZwTgWbNOveO5eNSwVIgVU9rpiweNLpVp7pPuT9VG4bjBpGqdIVgdDgkbV6HQc4CEhR
jM5ywH8TxMMhGDmlBLeyszNI++w5DCmc2PmsS6STRlv25DYX1XpU2K0gkqKJTlJ9g/Z+2Xp1eZS0
saFFpWs3Icu2VUyQosooTjHr6dLLUhzJXpztgpbZnlYWNTlf8ifXweonXrpvHA1BUQb/Kg+mfWr5
+cKCLL/Gr7Yw9QkWBckRFMjVpVAiWQhL+1UXAepU8kcshLJIOCP6dskhSJHUzyNgG/MlU8JtS5aR
bYBB4Fpx/g9157FcN5Nt6Ve5D3BRgYRJANPj/Tn0lCYIGQreJTye/n5gdXRL1N9S17AnjKoolQTC
ZO7ce61v+cZdhWAVUn46OginTKL6dJw0pSckhIEhWQSj0rdtDPYcQ3C+Lib5aCDpxHyO27qqLp3N
IdK1k4timVnE9cCIhdUdXfCMcPbDewEOEjlieuc2gXgZZzFZeclLqV8Vmj8mD8M5NW2qqfpL6tjd
EVo6PhPxDQT4/dC490HdyGPDP43adEAPik7V7Tvmu9QKcMVs/aQMv1ybJn8zCR4bW0Wo6lGsy2pS
W4FCfql3fvzoUY77zf3Yq2gLnr+AZcBkqTToRfa4Kcpe9BhtDUyGubN1MAt3KCt6tKgpI+lFPxT3
iT28GBni/cpqjlrjAHiOvGY1CJdncgsrgTVI8qCwVTJ6wZSM8NEaCAg1iT9w23BnlBUH59kJRMtx
CY0LNU2VXaKKd6MovoRVSTDhfKhVwxvd82LhzCCxXjGuadz0zneJ3Gp+5LjlRjPZukgUD12tZ3vh
5Q82z5xs1Jtd559h3X21iE3tOnGSgUQRW1jLhlyNjV3VA043Nuy8P5W99hrRz1yAssg3upPzxvkY
VNrUNVlVvew+cvcGQZorbSbJYUO9FCaoWWSlyBtR2g41aSb4ZyqQrghcI41jDpAYPDBW/xoHZ+Rc
LpXbRDs95J4ExechqRCLFWQ14Pm1/JeE8LpdeQzYQ2ZDAyPDSvsycpjoLU7ww6usnsKJcKsKJwLk
DUay+NhLz0D85yEwsXSFzFB5KzuXV3IpkOXhz6CqbJuVzR9qpWyPyHradniW46tdJAw6oRtuVKct
0MnATrbdz6lqbijbqE/xUzCICVPGZqyGxwiX4TrPbORHkUcYo54eC7BLoTYsLSEeA2+69wb3mIcZ
UV5CFJvRx9oqcaYorYZeA3UMKQtXZQ3WA4Md81El9UuWZtuYEw4h0edhyviHS61dFqr41MfjPY70
70IZaPxA8i98t11JPqWTJHd+hUwtxnc67VTYE8sc++shqd+stnzRoAIXcnozw/4Zkw9DQdxsWO/d
QfvRl3PVZNmYhDUXvwywzqygXLApjCKEv58zhaGjCaqNX5HRYFjVd/yHtzqyyH0DDearbIe3+zJo
c7RViSaT24L9xSxbDswpuaW6uUMddSMRzFm4qbHy+xkLZN/gntcbt2bBCSM2PDVhyM0q2lnEGj6b
OJsDGb0NkAWHAHkmyOwZV83vPg8wYglsQOrfEEuAupgtPySrnsYY5ETAh0+EHLKZ0frRE5+nvORO
JWXBYDxm+SED25k3V7SMCxfseRpQljXAvTFtZWAkORo4wE82VQwfImaDDlMscSQW9H5+4FuJlqnF
SSNU29bQIL8ntzaO73H4sMNm6oqKxd6ObR8u89JtKKAbUvos8ykw2hPuhpOwmmkjoKnU4Ujz2114
BSgljnilMs6aM1MMX2sIcU7dvUG94Y3UMdhHyhjWVdB0ZHARGgd/acV6yQJVNc4SqSPLOgz2lSuq
e8uzD5VAZIXK8BEeNHVxmgooPtfYI8K0Y6i1jjOypny3fhTGeEWypNE8RBP6MkpUMb7ASTDSoeuQ
G2BnuyZ0xTnx13j6UEramIKxBBlnFAX1qqutfRYO+8kDoMvR/15LpufOwCoYiXn5zom9iruXwBi+
W1q+JR+KL5YJAMvbYmpJXZdDtOzE6OwK1a+khHNqDAzCGKpcmOaeYwDMdIIJB+FrRFsHHQd1qe3Y
DG+1awAnEBeseS2d/s5Np33a+RXgzUvmMGQtpHFn6XgUWCIfOZBuCz2Fky0NjnS00JMnzAyHccAR
U1qQ5XPTjLc4h76Jz2mA0LlPiVCoocouHaKZ1nXOqbpvdHxoxbZFJ7CYxFy5dLwmloUefsLGtaoi
tm6TjDxMYGR79O2GZErKac1H+T+IlnTV9kfFhXkFSkefOaptzuNg++tA+MUIIYR99S0R2ROTM/4J
b0WUnnMmPmo19sNL6Pre0sWgIIIOZixhAKy1OAxL875BEUl2wFlAOQFZiTCo8PJ4gV5Q5+ySYWBA
leW46bHOawY4OrC3Dr5YmXz1St55mFRouOdISMx9vV09c1bYgaU71J13MV37nkl6sbFFxlbAMcZH
fVv0Hl6i5gFCEsI0D0kI5UX7fmwEwORLPs1ez+bUccc4FGVx3+j0A1Wg1k5GXnqUGAVP0sejM/m7
ZqIYA+q3x88X43bGeZOQy3LK2WjhNoOP0rAer+j+fGJH1BbMAJZWBcVdYchetsZlqoHaVxHkxq7p
9YNOmRiPOO1isq0XNtXBwnU8sgrIwxumHuo9NdRyIMhxE/gc9RuRHSjTimfb1PdD1xN8WyZoBu9J
HPdVg85IkKUbjoTlaZhn/cTYI6ATG6OInzh00BIz8mJF9wYMpY8IWzq3IEUmYRq40OE1c+rgF4zM
jOVH89b5iBTQLTxtCzIX8w3iHq8NUcLG2MB4ytsgSHlq6BmKnsg+zqbqQMQhp0EKJ6+pQtw94gCO
iAieiMhP0JJfGi+z12Wj+avIgJlIUGgwMZ5tOhPZyrPe+AdPlrdJlWeRaLQfNMbbqotWiZjSNScK
qnmILbHtvapUB09ZeOCBcDpPvST+tLgLOjYr5dGLgvbeZqtgSt/GjPUtGIBHtbNuZ3oloFOB4+Yw
ZFFvOGn9LWAVWHlD+1rnutokaccksQCg0lJyuwRHcI3eyjMhj4ZEouZh8Kp5/X3W8V8CfWLlV913
S7X1inkMMHPtYCD7RjxZr/W4umktpXlvhuU2IbAStVJC9dlrZGaime1mqkWZD1dlsFjmBv2GMUjw
9CGYzAagAw65lX093XAdAZ8rLQXfEEwSiqsjaN21ARycYk3x68cHhJ7IgiouZMJ9vnSy5rFyCO5D
tmcuodw3NbaS3Ize0kikzw7xSAtDJMbWIHfRAnrNzX+TmnNNDaPYRN9lgqqkMEdSKXv7RUuf86R7
EPH0xvFHgMbqpLmvQ/EI+ulzXqV0atAsMFBeWFOPZgB+Na/Xqig+O5nyyWHqvyZoV9Zk1ILq8ERB
dpTB9MD9DCn7zal95swwvppRyAUwzFVTfienm1+j0TjutamzMLvspPr03sYtGUgqhhQUPqJGZiR0
iIatUIQ0dDp5TvGEoGtyYI6IFIO8ZyJ4G7G6hnD8uPb4BCw/3fT4pQKlC45ZV1seCBs4IDd+KJtW
ByyBFVCNFSYPzB+5dah1GOReS1iamzTLqK3L3YyiwqBnorErzmbZwI6zcn9DTXIeiuYwFMsCI6lm
pLcJi1amay4RJoyPGBVnkl3e4PWVqTliVuEObr0YQyQzwXwdNRgcbdR4eZ9tRMdzylzzKDsaTXPq
zMTCYkIbhAakddgwkU5TwJkjuQBTs5DWjxwMG6rLzltYkkOz82wYPZQdDkWsd5zUNQyklGIlJjoM
vLxBZpsBnqxBuqc9chqSrHPfAz8LZq2wHLKI66NsxBfb+iSd5tUt9JehV59kYv4Yk/5zgk+M7Kpj
ZXdAPjoOyhTlYdydW2+bFuU+Dl5lMBwyc02FUTKDGlv9BdXeolBEEDTqU899BK82dS7HRLQEDhY7
LSRbi33coIPYEkSja8Y6mpudGaabWTiv5Lzk4adaKsf9mkUxlgOF27UgMZN8cnbGtLL2xFhKXXgr
FvadU+I0y/pn5LgheJrhomVGfEanhl6y0R1kzO0W3+6XvHN+OCojWQIyA9OcESFxtdAlirU8ihaA
UvGpgkDNLHI86FphWI0J48UVJ6KEfR+ReD83RN3hexIKKBjw6NZ10n3HErG1UzYpPcpWocjAzE7d
JomoYKCU4O2GNFTkOHk1uR06782RPiJ2mDv4aw+dqzELE+RPGfYqC6qnNk6+BBaFA1XjwZn3e8f7
4Zs4TA2iYenh1xDv6QKqoeyWvvlKCIZzMO6yWcsUtjRvLUf/0hKyvZL38s5DE81ZrZklI8TpdBrR
ovUsNyOxQkLdW5JO065qUXJaCdJ0lWuS76yP+1WK6Hxppbjl4aaz52T5OlM2TMkm3yCH4OA06hcS
VqsVymNWnP4GYbNemq2DCaZ/a5oRkOaAgTTxugeoZp8aiSgxCzY0C9DNo+cJGrk39DjmihtiVeoW
NTnyaDw+2n3Y9BJ/T+hjU/aucRBBK0vGgtWTBWsbNkx0+mknSewlVD5eGmiKSTy/q8XUnvyIk65r
Vp9EpO/1xLEYIE90KEKI2YAEqoObGwPbnkgx7us/dICiO9ONU14KPPRH4TJRQ/r2ivWCwI7R6U5d
kn9D6VuuVcPHjfeJQYi6kwacLo/2Y1bJ7nEkvyWqFfo6BJqya7OtjUcMfE+xdbtwWoFjFEs7AVI4
Wq/1yKxiKstk3df8rUb8PI4To0YXLlt2Jle1O3RTc/XtadllDxNdhKVDNhTI4Ts5kJOXkMy5jEC/
BDFNZ4bgr3k8R9vFHp0lm00B6TV0zUcjdJ4H1lg/Dp/rCe6Y29B/9AzvVPvWMRhid8EOvrdVee0Z
3C7RWHtrrLa0Iq/cB2ycrrlWEY+ys9Js03EaXXre84DIHchxrC2KGvld1HO2pL4/hzAp7Dm9a6K8
pLEkLGoQkrMmN7slmSaPEtO2oMe14ffvDlYHXsFvcB/X/HJREoL1sw13w+k+WkUd/UC/hv9AhXWP
HWz4VOHD0ix/PANc45/2LrWJX9weMe+MY7bVMVEABAmrNQMckm9qfWJsgxUvQQGyKcvZxR8i+9Uq
gjDfnxLG+Lue5V3C+0qnrdvYAc1A8cUzbaKtXI7DqHD7w9wpVLykO9fyfwB0gGeblURVUuVCb0Kk
a9JlHsXOsrVnNp7vqlJPhiajVVZ425AcspXWanJlAOrFdZ09Y9u+oCDxd0B1sLd218atgFIQ0EBu
W/xt0OeIV9S0ZSd/ZB5FR9sW7sqqL2htgHiST0i/l+ofku3WnKzxoDKOm7njrzXHyJci/I7ee9cP
WvMAyqagEx4Wyb2KobIOVoHtr17Dn422bg2ew4GtUDevNkDAlwqvruXLfp10oUXCjUYTR7a3yCo7
vjxggTkfHfvyeMoLF9tHBUmzuNXa6O+wRCM1B8M0V2sbiqPyOOQ2MKQ5YjwgUF0G7dYqtVefE/Ah
iktzE3VgPHIfhkJj9KdO1x5qHVO8mCZyQrHySP9JizqXes93LoxsTatZtOioV0Sr0+7SVhbz9WM7
b4K447NlbgBJIEgUoC40eumBtKlN2GEurHdhOj/QBdbnMDOOnmd0J8PNCfVUz/Rq0weyB3dhTGpG
VwfDMtXKzzzhZNeZFFb2j1LXGU0GbXTCdgSNEun/Vug8/hC6fC/R4OFnQQ1YtaeyfEreQ1B024NY
NfkLUUXiOIgjBQN+Ht1Vx6BXwSabZZaiC2/kUlKtD9qj6bb2IbGqr3ammJIP0tl0Cv+xHRmPAwwF
6rPCglXuqHMQS3hqxrnUZw5Op+2S8GRWsNoY2lU0UEajfpCeC412cq8mA8mSWhKO1jofwBxVxs7T
x4NJ52doiIBLm32s0p1lLYteQcDzL6CC7oSWXl03eu2BpAUYfp3kmzUhqiyyWx7hYI3q4QfJJ8+m
E25k4ZyTVHyRijmcSukM9qSu1x0ALrM08FT0C620e6THyaPD3JqBdpcFn3MxvRpR9lKJ5BPvApON
xzDRqJioJEsGnIP33fX9H3EnbtUn+BlPeUAzLhh99u9WOzmgrbIkmfYiCwkCT5/SLv/eBeY6VTFT
EEhofR6THMCnSlcL5Ud2l0fNV0WGLKWMHi7jIf+uM/yZCxGIQAw/2Jq5P1fLM0g/LrTbmIh2k8b2
fRH0c5ie5a7+Gw6GlqhCwEKe2MzN9pM1lGD7xckIESCmdJKGDKuS1T7UrvxCxsclxS6vdT1ddvvT
f8f4okoPX+p6kOlLEmmwo9x0EdvNnaOgWJS6QXutmJI1PgmqcbSS2BCN0H1JpP8dZUo6BDmjEIad
fuKAPevAQ2VgpwOO/5NJbzZw/K9aTIIEDcgfORVbUM7dW2TfpEw4xLt528jaqdZul3DRT66T3RV1
9Qkk6ut/j60iY6fusrUZDGgPpH3ALwLaNyGHmPohvnWIg0a3XbcY0Vex6WI9qImNxFblECeBK+fE
ZOgQaCCsNc7hwOmidIXfDuqfqsq9wdw+qPsjei2f07IkwqtIBhASrrMJGLssJqu/Za7cJG7crf5z
OeU/CyV/1kn+Pyout2/FLFqs/z/QXIpZK4nu9P+iurx9Kdsv/3V56/9rRo+8/SK/fP+//luAKWz7
X55teACGaMyCY0cR+G8BprD0f7mW4SLCNIU1/2//W4CpIcAUOAM8xJk4Ox3XRmf4vxSYmhD/krPI
0HNsgWXHE9Z/IsH0fhEs0kUxoYXpLnpOC8kbf+mvgsVaRmM5sqqfwt7wznqEVwdmF8o3pjO4iAEy
LxFleVesSczRI/f40z37B8mk+FUByr+P9pStA2gxSvT5Lvz67zsqDKfc9IoziKc3t3e8M7AD96DH
5rQhjjB51JhpUTJoz5bAUJkag/liOf3XAKnrynDGJ3o28iTmH2Nro9BT2qsm23j/l+vkYfykVH2/
Tk/SIUD9ajie/CjsJDpHua2P3qPOYc8s4B0iessUx2fWvy2z5AUxodYFDADOz+kIYdN+yJQbbf98
HcZv14H2Fqa/LeHJ6o78eL+asjQ7x2r0M0iuaf2e8du1BN0ahY0KNzS24TRzdmU7nB3hfM2drH/Q
OTIvRw9+YOzAuA/bw4T6c8vpNCLEXpzi0r15BnN9z89OpTNauz9ftGV8vHm2ZfN+2aahM5l3zA8P
eQDZo8ew/M6CopbjGBo4BLw0U8bWe2kdqOaeanQUvhN42kgft2WrFxe4DP0K1in5JesgyOReUKxV
cVifZEWgUtLG7R0V1Eaivnti2hCdiRQKOd6Z/cmzTYtxCzT5QbXNSxHosH3Qw3wtGZR3+th+QzW1
GlV4nTJRHPhIbBQ8o1ZtfSfeMLLKvZShYJ+ZZ7SxyV2pOJhz2FPrP98aMf/q/0cBzXvFrXG5O9K0
HITV+vy8f1JAOy4h66Zy/DOpBFCAOqTANJiNxdAAN1K07njLTP3U583rOAc6w6/16d+ZCRfnIuO1
AmP550v6/RVzEZlxPbolLVs475/sT5ckkoCTSgP7a+pdnBL+2BCEemWqAT7ArqPHuA2iRwrskrGm
KROm3HF4s2RK94eP3YLJEm3tqTHgBKX+3RSFW5e2vQPizlEkFdbD3+7hb2vYfMGMYrmPwjJt+8Ma
NsFEMroyDinBZLqVvm0fawUe0rKHdumJ2FwXcQBffNCdlSIXg1rWfyuqGt85rZSDUwnms1MTb7Cj
PMUaep1wbJtNK8l41oCC/fn+ivlyfnnkromaSHo610qggfNB9N4Yw2ATSR9ecrq4g9sHJ7qCaqtP
uLH5kgeUm1ZPDnp8p+PwpoHc12czzpf4RdTOLWnYcGbaCNolRj455z9fnfFPV2foHgQVx5CW9/GF
bDntqckn/HjoOgN4S8fxFDGMwhyntSsbECqkd7sBsAGTQYmg3vdafV/Ks6V3BI+38bQz+tbdQbZe
WZ1Asl+P8Yo0Vg3RY1otqqlB2D+CW2SXMwBqVCRmlMErlFpEzZC/duYIc/bPv5U139OP99wyDUeX
OnNg15hXqJ/eab2sldU0tCCdjjkz+cvFGbE26hHTPjjjpgRPsXDcSKwkpIN9lt8MjdGKkNN9Phjr
WvPHA6tGtrYMWv5q0Jdp5FnryTQZLWuf+6QKzo6p5uQzW2NaERTHlDYbgxoapV1TgiRGOZnUnjiU
xUi5zCkvVjozItPB4QoYoURweRwTyYHMD/bSNA6kMq4qkYq/7CAmVcyHW8GBiaqDFVni/Pi4GDNJ
rHSzUTEBvbiMBQSVnOV521Vtsm7CsF9mHdazyCgZq/fTpwBpw+ja7Y4BDUivhjey1wdx6sYg2oYB
AVFt0w3rxpYB1nryPhEDjruWuLSLlwobT3uTfkN3S4IPxGfsZjcqJdAlQjK1cVO1G0X1RgNHo4Uy
yqMpguVUx9Plzy+A+ftr7aACwDzKB2fiTJvXkJ9eACLNZhOwQ8jxWLbLyK0geLbS2o1ZcDe1w2tK
J/MSZIzP8UTXV1wY5TbEI7i349yaD7c4hH2H+YvryA3gzvugHMyDmEZ9m7p1x5wpI7XGqMEBTo65
5CKyfR/aK03oO8XwDglfwSZNmqJA3nsPoy5aDqhvIIxlDxkzvOU4Jd/JjmrW7xVNV/b/8TLp8Vlb
1AWOFDYbz3yLfroFfVJoQkKFuLy7LZyyzB/1AIkghvQSk8xTMaCkTW37ZEnzlqczG75Vj/7QnHNJ
EzByVXbuJX7WpjF3UCqTZy3DUhc3g/2Xd9T47R3lUnnHqYCpm3X3tyUyS/wpTDUsjD5ZKXpO59Qb
Gnk/MNat23FaiUgzt3H8qHUsGDUgNJ9X6578gmCbTeE3SBPbyce5HYWTZAtj/8Hn+lxkor7lLu6M
PoQMWDn1yZ2wFXtpqZ3+/ML9Xth6QteFw2qDTp/fYXYK/XS34yTOp2aUCfNYetomk+asC14VD+FA
KC9mBvFECmZ/UTT+PbCyay22/U1uNHOTmHsf5IN1iAHyLDN/lt+RHrxWWvy3l8L+uBrMl+nwg9a/
5EZ//C7KUO+yhMsUc8rfpG+9KsMSMKh1NMEdf5eN9p5Nj0ZbpgZ2ahfey0Gq6mbTTsNFLhQRMIX2
lwX797oI4JQ05oOTYfHSfrwuqDCVcDMfnVI+cRBpRHfx65g5hGs+WQWMVc+r8h2ZduXaZVDlontg
+JhRlZQDKpRUaX+5U8ZvlRozIXxdupTC022LY9cvD9TLRj+Vqs0uVpzKjUOWDLkoHWmQoX3U85jl
0oIEHyQtGH0rvRYA7lgVQK6m+ni0Z6ZRiQN1G0Rkb3nozrcj5rd1Y0TeRhXBLHAEX6yLdVIygVc5
IoU/v5HyV28apaZnUfJz2LQpxF1+kV9/gSybyFKzLfJcppQ9sLEJ5PLNa53Kt5KDHpInwhY1E1Ft
lEOIZvDOXpcE/IqJc4uiqb2MwimwZ9jsfrANrMbDblE1h7YFiUDDotnXMQpIphnjQhnYSlwSxY4m
BH5UUvXp36N+INiHKimwVxEkGWXWvRab5PzIAtKIwUC9YpGCHutAhwLG45aZDg2rOvte8Ew0bbPB
RDgda8SnSwDt0QYpVgFOjx5J6WX9qkASTxq6pq3lPFZErWztImF6HBl8NBSqOmeOd0vx7T731Utv
B+XTQFguY/WaVHAbIzUJgtXn3tdPxshYgq40oFo7+s9fJsp9zt6uYCu22fF+fRZNFesafs30Iot+
nMmSLySCrsZ2gNDvafmyfWoBWMHA5htLCFpeaNrE6bJ86UpGZeQeZW3N2cVlv+IYROioUSQnelDU
NzSY2qjI9q3b805q6Fr//B4Z//QecTjQXRyblFPeh9Mcc4RMOUWcXuxEB5g1DfuW0eqxi4mMd0qi
cSqnuliVj4azds5amSN6RQCueAHXjmn569bp7uhQ71MCmfZaD+sj7J8i55tkn9kXbn5ARuUQNJHi
PtQLjGZm5fzlY/i9COdjkDblnaCFQi304WOojKrFWtSl7DACu+Ogn3wz7Q4lfZeNCNJPtY4Jwue2
Ak3ttzlkQAxH3dUYcKJzYutXNjOmPA72RWiKPbrD7C/HMKH/vjRbuFhN+kYcPnlH59bJTzsIn5Eb
S5d09QYX7UJfOriqaPIuMdERaOLDdjN841s5ZvdSqSNST0S7qKTgFeAJMPSG5KUkp/lMv73qKNE4
3dR7lHI3UdQbwxLm1ZHl3uFIvqvQm28dKsBl7OXejghiPF30yb/WLuor8rKWk2uWu8HjveJs4BFw
ornPKlOQu/J/59W+p9SGEbjywaoMEroUaaspSg5WHOfoat7nxBvKPSNDpBox77YNafY76jJIRrlT
EomyKaroq2UycpVj3O+IBNFQjRRExwo7QT7Tn5Bu3sczATCz3Ucn0/wjCLtgZ0eBzxyp/N5l2Ofy
MvNe6hKZociDlHkCYkFYyQ9JPM+fy5ETiZZ196MY93rWngyGWvRzok3k98bncmxfaeauXI8/Ynu2
epq4rbYGmTPW+jsp+/p5jB+N0gWxbiK0MEDQ3fd1eLC7RF8PtubtSMK0ANk6GbIHtv1uyBkMqyDZ
Euh9BRqSH1PDZZcHGUrSVfqX2umf3my+S1p5HE85ZdofjpdTI1UQwKy70CCP1gmpBbGXkN53UlJ6
m4wg1w3Wv5wUP3mHeYMylWbb2pRHNc1En5rYSD4IrxdrQ1btX97q94PWTwcxth30ZybmcYdNVJre
h6srQFyaWTSYZw9BP9m/tbcKU9wSMgjzjV3cVWWXHY2c50kSnIMkZEtniNEjhV+qU33URHoGmr/t
ovG+Dhp7B8+Y1dDu1UGEOTht4z4VztOflzzhfWi7vV+2xy2lI6JzLP14fGhMu8Px6IznFBEkog3O
cG1v15eUSDr0Uq658uzKwOIg4QF17WMDIyvJFEA5TxqLGlHJY+Sm5Qa1er+Z3K6+o8n6uSiMEYFb
4mxDo6+vU9/trYL2A9ZR+6osdTLafFg7fjZu3UqUF4tZXYiO4FoGBaRp9ID7JC27k4AfvsC/YkV2
yYuox4jXptEC1tck2ygbtZPv8JxpzN1gt05nD+WCMvWE9Fx+yBR3+kD+Jt9igIZLJzlnQYsNIKkb
zqMdVV///SMmoqBNU6IV88bdjJ4lD76NkIEuL5lYds6Uildr26m9hjwL35w8TsWsxHNDZ0kjDNO9
E2h7B7spoSIko2ZT1+zw95KIoNIDZlnrSeQCfW1evL73cd5/lEn/tRuGYsMHlB3TPPzmZxECFFN2
G8vJRyJgOIdEqpy2tsTi63raEV4VwGLTCvb5A8uGvQ063draoyFYTsSG9IvqZrYCPa8tXt0MxUhb
aN+Ia7jFc0KI5cX+jSnUJ7Q0wclucgNzELF9ni2fOmRs5JXYRO/U4RkxLSbhSkbLLLCA+dWcQESd
3/zRyPi7km069ufQ9No97oLyaMMYW1Q2iuS+MAH81dPz5MZE/+FKPE++bx4mUINd3T6h3I720RgW
F7ed3DXKcp/oGm9wjnrPq4EIHbwH9hbEZr5zHuhgLlD0dAdN8tDUZJuX9x99jIKrfA68ebzWKHeP
Wpt+hNNVW0tzimTd9sI/NS3n0Z4G5bLtyCrM675YDYZrHgzkGS/yZniB+cRtmLWfoUe+t46iXfNR
bMIqnDVOxRB2X2OsVCu4EtqRlPnkhn0ANFuh9yszHONjRGFKWNkcAN+wqgcRGAO8rPmlDUqG1D0y
cS4I6ZbLj/f/BNX1wEQFfXsbPlSWDB/07tlOHOcva+Z7z+PXVYlenAmJwoZogQbqw1br0lQ1IKGw
KhmcJYk6INScrs1oRCEHNdqxOpCNDZqOcUt2GPKs+pWzMXsUc8sekhXhsmvMrO6upIGyYhfg1JY2
xpqJbMG0fvwKNwg/qpd9zwtyWxrynl6nuNKeTZVEt4pgE8UkOrGfOgehl91k2SaVzIv/soz9voqx
dlk6kycLNAV7xK8VBV8tBgH45OdI1dnRDqK9GVU8Use9cNSqrqm9yZGrHKOps6+63fY7+N/p367i
Q13DWkoR5bLGsn9K97ctgHfUTqVWkBnErOCaB/mdk+fWivWB9E1NkWGRogdWph8tho6uUpzoExkx
scQqJieYkfzhzG3HXdqaf3kR5O/XxhyOB8qghwatcI1f7xCfZI1CybDPUw6GeohA4yW1r9+//8hq
cwG8R1uoGiR/hxlrO1n1Sz3F6Zrm0kM4p6eJThpPMsi2ysWUFIcCNCepbIhtEm/DErJhnbpEQVMh
SjAQb3lYUCvOPWpIK/wNeDeyWjyRJN6sFAL/rIzVD4LB7kIX11MgJu2i7NHfoLOBHGeYX0L8aLvE
KyfAmNHFcifn2ozaj8Rm1sO20y4nuKSn3qxOluv3O5mBxY1U8ObltMlhkRG9AAkvChx5MGP7CKxB
mC5tWrdPj/ngcMrtEuw3ZU+OAwBiLAV4Pa0Rg6gRBejcxfSXzsl7CfDrx0h400yl0Rl/0pn4cDYy
+ATKfLIA1w7SvFZljE2sqX2URrLdqjZ/K2z5FpoWAshCkdCEibf+zBq4s6aSclMItLxV/0rxM8Z+
s7Mrt5qzUd6sqB2PnZuMx8JwhmMTOC/mRKqKq/KV4NT6YEfiQhhuuDN8Jv4gRJAylUNyHn0229oU
hyBXm7BrqJby1t4YBFRvcsyQ27KbPtWoBJ6mqkbSaBtXITVr06TSvyGIBYAbleWhzDWxBFTjXhne
WDiQyggarRuR1ECwIsOHESdTUZtnsPLxIhuRq6gerXmKvgWiaGVvmqJ89lDv771enlOjv8STdSAl
9GJFCtlQOFC72X68Fcmwbzx07AZe+G+KEAATsebQhN49c+cH/GD++Z0oGCgA1zaolKGO96kVD9eE
mA+U9juy0hnU6Ujz+Jbt9VSqfdA31uMMXfjzqvSxNct64JGpzmiQMTgdlo+jVStuqoDaLbqMNHAW
sU9iw9SLbajRea7A+57ffzhDB4MFLjaKbuKTA8DuZOXB+2vx4ySFXwFV0TZZNeOsp9lVFiff+Hdj
pobOyS1BYerpZJ0GDZhIYGjmLqg7nJqaZSCZnOI9wTTBStTUB7lV3euyXPcRtBKoHUURu+tE95pt
R7m3SiDe/OUWQE36pSc/3wK6M/SUXMP7h6luTqwI/fe0uMAfn7MPim4jVbPKBkTwSgC+sKeo2UmB
rCg1E8Fhb8AyNSJOrerk+c/Pg1HUx6sRbBFS/g9lb7bjNrJF234RgWBPvqrvpVQ2zvQLYbts9oxg
33z9GZRx7ynbG2WcehAyq4yyRJERK9aac0ykCS5rNYOgXxdBOxFEAOeavACBJChvQDcYZh0Je4wN
zmLcO5xbt4gE37WhsDYGxczKwvYsMIMb8MaEU9cLu01+IN4SyMjLZOfFIlo4gmOchXE6ZlZ37zXx
OcKhu7Ybqg6vlO4N+6lsEv/UkzS+0eVAamFVYSWwumajc9Y02vTsMPE9oHo/ZVpED8EG7p7kMaeE
RPdZlwF2jKYKN46I2kWZSOPQJtjlRr0nrWFCKEPczjVHd/kJpESxkwH27Li2CTtFW0fD0152trep
LX2RAFtFnESn0cNCsO/M3J5dH4cSXOS2C/QetkqhH0iSRA3qf9f9NvjkJZrYaPFVpo4Oh7jQPyAe
bMvSqV4LoCQsFhkxLvMGYcwvysIPa2UGqQmkVm9bDRejrkrt+ngBtqZd2zgFoOIO5W5o7mmHws+Z
WrFRBdnUaWfvHW/EDpJoxDdxNJdpiyXLFtPBbwhSYPYf0cur30XAsIooASLtHQPFftq+kOdyT1qS
1x5lVVhZcl1A/l4VraHTbNKsT73RMOoqOVXgPTl2oaoPmTYHTtIj2ZN8vWxC66bZ2giWkRQuYUXj
vktT+j9DGlzZyA+VE4H4JoarqEkC+++79PeJnid0XXhUjJxw563i0T35V3fEkFTgnFJLQuCoM30M
3AcDkniREkynXJjvuUuIq2db0bJqps9BaWRkpfUmR632oxzDfA+/3lqMKN0+EXaG1y2ryy09R/PT
AFxzEWXDJfQJqgimTQEyas8wHNxTUlfEN/5/P5Emzr8LwXIYPfcH7ZrumETjyyMIeDLrXdEj/q38
Id3MQbx51nv7UFr+DvZv8Jcrov9R3c1XBCcR52vUDcajpf6vK9Kmdke0qF5e2NSiW+sT5KyDPm3P
Zul1T1VS3uOoKZhlwb4utG9W17r7//5SHj3wX7ZunX98VjNBJe3oj97Ev95C5UYjHlFF50xVxXmA
Kn2WztKYM+Dw2nVHv+EEqacxNkJ7IsOtBSVl5llJ7wlKSZ8m736imr8Udb937udbRTc8ZFb00h6N
h1/XMz22EZYaQ3XRp2HroLd8VvAfV4Tci7UT4dzhRi5j+L30lscdbNj8iYDzow2UnaDA7o5mBUiG
N28S4zSQ6Rc6uzCCHo2H+ksWeukT/QCSdXsj3uIK/ctFtebBwq8X1XaQY9CyR6TFB5lr1n9d1LDy
S9S9BbbdMfyATqOfiro1DhmRgFZzr1ktvw49ySVa37qXJmgHxNVZkmzlLJ4PAqmdCFyiteOk3pvj
G/0uQmi+6oG0v3WNBiq5xdA+zr+WWnczIqM+D5aW3EuiZ/ZSNkSITc6eEr0lh1DYz4OqF90gJScE
joBMB+INrNV21cgKe7cbvlm9Kj/iEVt54fB4sJhcilZgCpx/GhN3wG6E4vT/+d7j/CZMg6GR5TDP
+k1J0wDtmljB4JppJZrwUR6CLrj30xkfICfrtNkh14LE72V5tWhp0u01Pcv2PV7Bi6fs566xhr98
dX/u68zUGK+h8xAG7f7HcePfX503KsO12/qSJg2qMdwf/DWjtw6dzlkpOoMLjFo+gzfbXxPVcgo9
N9wNkwvThGbpx39fof9xI0EXmu91KgbqrN+XTICqIV19rbl0VgwNBU4CE52+WBm+HFe1kMMFiDzt
7w45rBgb4wRzy8BUzDEr0Ma30eiTlj02I65Db+prUP6TxQEiEBlwm1jDxVbldxmFyT7vBCqBWdKM
5cy4BJ41bGnZBivXyaOrkNEp64vwhCBrPLTK2OgRuZI5wpMLGRag2vzuMAwe6BBrMJ7MutzVYZ3u
yViGJt4BdlLdiHjL1KkptNr7WzH2x/NmCO4gepS+Y886mN9alCMJJn5HCXYhFNDq3eksxPjNTgKB
92OIDx2qcorOQ5EcpFVkJzjcnzrXlsssV9eYTJe/nId+12PNWEwDRiZNRxOPOyDq357/KHAJVDK6
C6vWSCedeQWwNG/LIXpZl2jn2XvWTfDNwvHANB4CfNgRX502AAUxO+9I1ctPpawIT5/adpcbGCrT
tBt34xxsH4b4qUyajv99s5l/nKQNnkUuIudBSKFUlL++68l1dZQBnFH6Nhc7AsOc5QAACSgksdG4
fQhSqNedOjSGQXGTg3PKZ5FW4lX13m85cobG4B566d/pZIqnJJwO3SxKCdNY3uu2+poYwjnYub8J
C+iMeY+ZKR3CL2Zm3ynmyBLpbWM9EMe5CPIiWbcjjaeR2yssJccvg/CZOvyLykT/o3LmW5ofLMd3
dVvQ5Pj1Qw9l6PtoaNxLXyMzwzqln5hNXkn+8A+jVlGu4ZWTrd8dH3PiFsZdal38Sn0hwsTd4fom
fz5n1uTl5d+aXL+P1LmPsMIKHRUU6h8LZcKvb45hHUGmeTpdfkpYfy6ENdg/5i3utdOm5nVEKLmb
JvWpDjOapLOq9vEStroDLfzvB58/nzXHd2jhmQ4nfrTA83//1wKZkO7jSXcwLxnK0R3tBdk7nyEH
1my1un1Q9NnBbHsr2ZFtabSiA4OV/TBrrJ7xkEyLKRP16r/vXPuPwxjyPIc2gWN6OgqU33tAJp6P
2vIL/UIBT0yiH8J/SZRLYGXwpteB89QC279ikD5JoiF7DMUG3qlvXsDIPvMi/Cxtflf9WD3VpkM3
KwD7Q4IAnw0mEMEtCyy52Z3buGDWn5Yr5k3uuWiy9NR5HHFDbCthX5/CtHG3YdT5xMkEzjZi7M0p
V1s+WsL6LKUsyvi9cRHO7QwKhIWee/2WhRnumpv6rLU94m0N1BB/EJkakU7ftfCQkKVpMgD43rju
USX4WMcGkkCSe+lf6q4/dz+m63Ofj0XLp5U2Y4T//eUWSYDCjKf3QoDVjdy1J9sXxikQ1dy7wAge
pAeAqzAQ9elbw6pEaHHaHnLoQn9ZjKw/nkuCr9DZ0miAaMxj+dttBm7VKv3Gti+4SLtDryFGhFQ0
0L6CMqhax5sDYQmcKEq1SdMoOnL0x9lSCuKlpZZAubVSAJvhdELVA+GD3u4RNLVOLHBmH7Xcb5dz
DVWWG5Lm+40KpvBsMapCAcDXBG7sKaAbC7O1eyVHoX4qCoY5uVWfxUAtBb15PZZE3mHVja49U33M
WA44i3aiN+ifa+UW7+7kn9q6sbYDRsdtouFq87PY3luNlf/lcpn/4wngaOUx4Dco4n33t8sV9TRW
PNRpF6Ai2iLNGSf5EcbW5EcFpIjhga4tk4bo2xrE4qJxBpZeOkyHTsacupt0li9P7bqDkjHZzRuZ
UDbRL+1nUfQfSs8/Vx1RIQkynhUs8IVy6FTRywWIn9ww7n+KCWFcWNsy6d6Q+6Clg/L838/47yJI
T9DsR/6I8slC281a/eutqekc1cBbBxfUxPmm7MiMC3vs/5H9LdR1SIGjhYWnIaAlhMdTdmCJteRs
y844tuxgeg8IjtAjh7hb7Qq2K9jT5ytwkJKmlwJm4/yAV9W2yQ2pppcJsz9DsHLZYQSGEqeerUT7
ngO11gJaWJwKAQXTXtsUhd9BQ6Xx+N+f9388APComexQF5MUw7Pw6+dNlWe3zuSkV/jX17YwxnPi
uQwcE+8eTdXblAfeWcWKzMksPyhvmFXvJvITPT7lzJhWoYH1NAdyos+DoKGqzh6coFczivcW2C1W
771Hh+BsIiJcMEQnZxBS0wnFb4DZqoFTgOHeNXL03zqyceqr9BSF5GgNmUADkhXPovHULsrG7Fbr
aGXzWpTvhA5m7A9v1XxZcOGSCVAFRzyf5kvRcQrBslb+ZUD9Z92COpRzomNx9yM/e9w5/9qRwg6b
Vkb6NTsS86nOHuCIBTI7Veb3sVXWrXfKNdk4YGISpyKETlG4wJ47Rk5zsULveU5qffWAKQau+aWJ
dPNYJEN4JRv5ZlqlSb5r6F+bCncfVj+M9kCHdlK3SfAFINr56abVq699BbbJSaq3rC6+BvX0kWat
ohtWkzQe+n9ThtKA5uv/5YhpugzlXdTzJpYx1/J/vT0iBdXNkgMOQ1PAHNCybxCK7LcoMWpEDNW4
nESSXkCuk6Aq7HFjDTn6eJGGn7Is6Ze94jjTFzwAlt0Xxyjwiz0hipfITserhDVV9sp8VRjKgRqy
ncYNrXLNk4feSvBZaylmD9XJi/YJpAFOTI6vWwx01qUlL2pvc1RddFrg/KONZfqslyNjk2ZiSySW
ce+ab4lkrEyaYXOkInXelMF9DfUGsyKZMfW1F0F99avQX4WjhCUTa2BOhuQ66np0cWz892IS9hO9
dJJdwh8h8jn2an5QeJAgWpLlKbzhRt2oL3x4CTsTzDhr3vC5/K6kUD+MV3/2YqjNFKfNIQvL49QH
PcBPoS5NJz8muyP0JvcqsM6DeGpSDE4Gxy41BQfb+2cWujLPsaJNF7Tday4guS2sTt4jWF23ZnJP
KCTbq4UibE+DZ60prd4ZNdQKVmnE2XmqzjkWQ79z3rrIhh3VZG+hhjI3kA5Qi4EBeTPIc2f7zn4I
SvURaoRj5kE33lqc3j3gjktvR0QXV02991pZX+10eM4Z2G58i3nR//2GmsItyEkNXwh6nvDbQgGI
NRcFv8Nso2r77txr4XddieBWtv7G6ksSMqlVFtQYYkcwdH1nJ7U8zPH12GpP3kcB7PCLDMFpwsZZ
uAmKnoXbJ7C+Mn/c5aV+MDzUepnFnKUaHBxejCA+sajvvIlNEi2cOmIr4/y+aKIYbOrsvJIGW2ih
TlGWju+s0zSER6qpx699IulveME9DlPGj4iHgAoIbPxWpC7uKCS0xIh7VwoXfPJAOiDN6689llNA
PA3wF6uj26zE1vVXZSmjp8dLeHaS0rvpSFbCZeBP+1ra6dkLk+QQ5PAjk84kp9cgeP3RcfTy1Fja
DPgOobKN7VQ6oPS9zVDGzgc5TPjtcxVuvZzsJBAQd9zNX2RDQFWeDsHVyfJ0Qb1B+llzyWqvfLb6
IN/wn7SVPonq2Rk6eWwq64Qe6tlFAvhPkoxP0suTT5MCHtl3XX0EvAM+xJ7BkDL+PrpEDLmk/z6j
IDNLIid/ng/IVneXPNntxVSjsey5Pq+6qU5dAp4gSSbA+0msL5me783KgcYCsercl+Ft0BsSkwtn
XEeOGE6hqwh0jmSyR3UdE340xsPa763xEumaD/3Jaa4akYtI8dQV5FGCmtG2VkjfIDLCbkNJhtvJ
jd1rGgy7ZAKeb4wfcnqv7FZ70ykq+bCWycE2/uoPtmL+NbpYTDBZt3I8yzJvFyTM9NdwqJLNv35i
vrg0qjRYPq4Ap6cjPewVZhbtPW1mLa9RZcvJMoOzOzGlYzK1Dhl7ULX1z0o47+ih96mT1NdmaOtr
Gt6oYsYvVfjs1EGzRoJhH0MGGCQusvnV7h7+pX18SEgymcL0sueU0l7bDEHAgxGJfJllE2dH+dxW
JtqY/vVxlDBpK5NSS+hyCTBV5Y1cpVJm7zC7hmWbqa3dFmRWZ41/slJoTDWtVTzSLCCMnW6V7AFh
dHQBBXf07fEy2cuBAIWLUXZi77Tji5eGBfo0UIKz4Dt0nxizRDtH6yGDsGbdbEH0wISIYckpGB6e
Mpxth8bzRcZEDxXDgqiJ+HNaXESnxmPhdsG2Fdo/mpZ/G8q6uU8xHI8WbFM5euOiZwrz5HbmDt0u
EXya7m5FWoc0ZOP6FBkhXxSBs5wdnW2C/OMlzgFaZaFwvklu7FaP6LSHQJ68yFGH2CfCqRVG/K7p
xJEGWEr3zI7IB/KjW+YhrLa0ynuJqYwWLK/1Z9Z+MrZR3s5DGhlYKaGqw7gfNem9hhPOJfOau512
S1oDC5vC78K2cMMaOexTUuWWJYHBW7yEzTEAoHfIJ8fYpaHTnEeFRtmenJGixv+iaDJRPcbTIbMm
YP/SF3AE2/Q9rZ0naoDpO9aGbYFqeWWHpXt250lT85ApFmc1VM09nEhFbCJEvaXBgDKd5xO5Nb2M
fvWDklE7uL07ICEqEQ/b4qPxtJvvm9EmjMkKZCrcveAtgEsijAtux0NOuNj5IQSzEqY0Mjjiu223
5DORv+Hbcwp5apwa5gV9EA/btK4QIbuBeXFLZV0Uc56fnUzPjpdq9kRSJ6ZPD59kaUCmSDt//Bx2
rKnZUwfd+jkkV+Pqq5Nm2Gf21RG087QiWgLknz5Yx6C3GVtFtGVMR+nrSun1HsybXEhvHM4AkO7J
1F3auA6ZlidIkPg32ihmfMuqzE3vZteEOnYa0VxjrEAsOjRS48bBUqffO47Gz0gDgVeEhIxoSaz2
WY/00QhSazU2Y7vTWWvfDI00tkjWw8ny+7NrxMEJbByRfSqoP0YVwWSXxjHIwSy6bpx4W901jWUQ
G/B/XM713HLVP1KpLcpY80Nyz5D/rpEXHEF8+3kMLwFfYK5WtEWbtDw+XjL2FSio8FnsstLOad1o
OwTnL4/fIJRApH8c4QFPEhvYk7dgBNp0LQnNuKfJ8BzAEv6AT81ECUCLns5+syimd5yHhrs2UaVA
35V3F3vZk+Yxs+g0RrE2Gbt3LYg2ZVl3Gy1g3NeCLbz284s9vmQp/Cs1O5aoN3ZWHURvuqiBmpB+
t7a7yPmL4dCd5eK/1J6W483N8Xlw5KMH+m3aXEcMMLpStRfpd2fBN/jm5gZALMsKj2Isq1l4Z+xd
3Ql5wqk4HZrCa9OFh5hFwYfoTP1YzXEKXoLO4fFrXMs3WF1wPIfyOUyt4puU+bMMgTt4EILI0yaE
PrJSCFReLl6BnTSD2JTOCO/UjbrnJhusp9QsF6nB1xaGqWKXMRf+466FnboB95G+/NwfARy9IHOe
vii4nujYbJJVB2NT29Wuy9vgqPP0jQsqUMgZ+dCufa2KTjNVxAKJ89LF0O+82hEfge29yaLKv9l8
Co34ZeCR+vcqmZ41Vo3PfUZcK16M4Y0CA/NLZwy7dAqQS5Smcye3hBjSXntBIxS+jj2iTZm4d9FG
ydN/HyR/yod/+bqgDjByNSyOzy4Ujd9OkvCNhgZhJGa5Br9qFceMy2eFqF+4A/iSCjoSzVmcFWs9
GoA3KbIuN7pmtjuUmu/FkFb4zxqG2p5Qn8yMXjRlaXcpBdrC0AK6mduuWrcNWCI3IWsACq2noPB6
zTKflESc57VYLG3MGWbVXFsnBItRNz8M0Vprnl/7MKXWdEt9MB+QjvJvPqfMwtt7MvBeKlvLLlMW
g1bRzeAiKpUsKt9NtkjfyzVpveYrAllj3abuRQdItojhr51NzXTPtsho9xRttGkYwJ54lm699IIn
k1r/KZiwGyPW2dvSrq/m/JKTwWoNYIKuSQuPDm1odarG6Dl2B0K71UTU6pR3L1YEGBtBxKIY5Gek
kt6WkQbMOfQeMNB1+2g1WsZorx/X1pPdts1NjnZzK+cXLSAACBsmcFEQMhoO8q/R+MnzJDTFWs+v
qhHHXuX6LoK5TA9HEREdCN9YN52OW0oq7Q3i8swJDvLnzqsYBbIHXHuHEOim7qZ5R2gPZSe3kv/L
ZZyHgq5dgW+xO96cWW97x7ZffD/8mjW1821MGiJxHQkH1GLGpkJy5LiIgOz6WD4ndOF3AMRaVJOU
+zUxAUdrQvU95AjwjSGvtjVfxYKPMV4VCc+hMz09ZLGNW3Vsm4m1M/TauvSRAsiTgAU1woCvvKjW
hHcm+6jvyw9LXqw0XU2l8Ukx293YRT78FBDVYwgakHzbw6Qzi9dln+1BxyyaAYSbNRX+bcKIsBkk
aEVXR+BmNvYL2XPZwi9heWrh8JaWWnlhF/nx+C0pI/fAPiyXynWBsTDD3Ty+sscLvQKYla0GYKju
5CYge2FLSGP4QUdha0OgevEBMJZpaR4atDarkhHvl6qc9oFvZ2+AVJN927jZZhwgqaKl1/dqEh9+
HdVXOhQ2bGhObnLqYTXLz7oE8UmgYvQhaKgseNzSi2+k7nMuWeTC01CmJ0bE/SnvDfdmF5V708Cy
LWI7J4C7rjtG8VF+NgpvXLlWMBxiezJ5EwoaXe1+VEYFjxckOAoa/Ram5D4P809Jhnk7VBFJOHna
rmVoEirYEzeV6TPZBxnFEtDeRBhbnN77wpRnoGVnc54FBS1VVtQM74TBB+u8MYCMzmWjpo/jsVLh
eDRUmi2dKFcrzKDB0VZ+cDTyKVxGQ1avLDXWx3qSyKWS2g63oJD8RW5+xAbCI90vPzogfu+cmbj7
gnRvjbl5ZYY2HUQL0XNQdO9zhQSBoFcaLXHxTTPQ4STkbN8bApj2AYFeK3Pg9p9bF/TxzaUtx2bP
/QsqCOsc+0tJrqflrpSvzL1vSoepaTQRWG6ne661RA2Ve2+JzTirD9dZjFpfORI9n9ZPW8Xo7MqW
w1I91fG2T9GCjkQUHMfG8w4o3on0rEztLQgbd/Gzo0Fw1JDX5C0+lsX55fGTEMORe0rt4nm5KP3C
OXJygKGFp49kZs+pIFL6HPVMc+OPFjdCY76BMexXWoPtJgHUdgugfyClChaa5Asd9O9uTFPBz9rs
1bukc6FvCVTlcQ9pMHAd4oeq5hZ34rMVyjWrUrevhwrmY+Z8eM1oHRsNnnJXG98yNbwHTq0uXVG2
+ygLqoUl1HMbldlrW9Jtt0aAV53CXJS6trNIiQn2ajAIJq1X+P1rr/DFqemTq0tU9M+P+PicdOnT
ZaiU94S4hhyDCgFPpKsj5g+aySpLzglb5k7G3GtGICmDo+FTjbVhkU5hTTsuxvigSnwV1LXO/IIH
GF0AMRdLW0fE7c4ihrFF7ihZtCBYWurDzz1iX4M4POo55NG0hyduas4Omax5s+Jkjg6A1jpV9Z52
3s1LwupQxP3lMeUTsv9q+3GwsWcdaj/rUB8v3XCvzflJYzrGvLwqKmAUwbdHowYjH60sp2yHzaP8
5QZmlIpIhBSm7p7lTCBcgsq+5g7PXELKQdH2/uZReCMofHXVdEkjV38dYsS8yZhvxpT+VWZAiuUb
JE+Lez6iv3YCygb+Igp/KHuG4yJJ9VVDzBZ9rywp2i2SHWNRKbpxUTy+tHOzzjEJj5YEmO9AHQZ4
qYrvOX00UJC+fbSdFIosOVx9RGKbwiBMfKAugb2A5FVeN6tO0qUdZeUBEJl2DHXWoFE54yrKne+l
8IxXBB3mOQi878VsOad196RSe7qauf65q8php2jJEMLcsOTUMj1GrHybn/c887uReyYMby2BBTFR
RjRr6xwttbA3bed0rwnwtERwSMeDSxY49OjnOKy+JaYYzxaS0EXDIPXgROi5p9G2Ac0msb0ac7mA
TkplZ7rFE10MIDS5I74qn3Yj0RL0tXAmMQKMNmmjDwiW/fjdsLMPJ4/zbS6IIDDq0lmIvqm/uM30
daDgubteVR7tOd9Vj7Q7OHlx18NIv4M0W5Z5rW6ZNUZLUffhsUx0Tht8mVelpeErW9KqAHy4r2xG
Do470VMv/fTkifpHK/14H9kdyn5p72l/MEg1pPfVcPulEUJSFj2xmmDGPtE3nO4y6j9IM3l7XHni
esqFUDHxanNl545Ddgqa9DyEofWl+2qPXvlUW4xERMXBAO/Ll9yTO7SB6WYKKdaaWaM0jTvgfvZx
nC665tnX1DCanUttQccWvGFU5M7ZCg5aldoX0nHobrg6TGg6vC3A7To4lYlLKnYL/ngapwmFSe8c
ItiEKwzjwbJAR7N49P3iNPkyDZYYZhB5RuFHrAErvU7wc5Se84JSR2BBPOux+aJo+x9pJ7QU3fDc
HWtaSViue0NzTVZ7kpViaptVbnwy69ytFtKF5xsmFoddjnJxMnz3IySc42zAqaeRlgfRCyhY7eeH
Qaat8/LKyvCs+d5qpHqmhjCoH+eXosjWP+siC9nroSCg8tGOLFoao8xE3FXk7KWjOPXGXQeFQh83
Q1V8tsswOrl+OZJoDhtDrzDR9KIVkP71987SOBpG+rCslLsZSQnZ1575jOBvomYjxVB3gutjhWeZ
9Xaikc0eJ/GymDxntkOnzKk1aPpOVMBe98FgzrpUkNgYBwd3TfWjnzKcYqdsChd0Nt/70VUfJGp7
S4RGxdE74f3GRjaD/rDndxuzNUwyfWetie5FXzGR3XtyvGOYAWya4d7SuFZm6yBKyZt3V+tXIeSN
L2KS3rIBdbYja+bDDuiasB27GAKz984L+HwgArnQsu2fqoxTdKgjrNUcY9q6lYnlNGiTm0aAhxin
BpErVTdWr3w/pKJlYiGdGyfjfyxDitefS6qqhnT7eCpCYxRfBuOFJv38aAHA5eixIwvBXvM+tzV/
8JCpim0zm1JQE8Y3YWr+U+SKS+8Z4cnkbS9juyaNFUP8ReNvO9rwXdaexlNSTPZemfTGxxqAohc7
YlvqPdv0/MK9Uy4zFxGBSZzjK5adH6kk3MjT7JJ8CoKWC5c0BLeovHVuofCjXI23wWQFR8fLgiPZ
As+Tlm2RDU07vE31XSDnAAwF5yhk0zo+XrQoqRZmRf5DZNpL+vfa+fFitxF/gxY6n/GLdiziOM1a
z0rRyrGKi+ajmjuoylZvXgynNfLb4sRoAPCu8EkSazti7kP14cTTc1H1R/TU7n4cS97bXKmBqV+S
oSaOzlyAVw8ZvwkgHaxJYNDVpTV3GSYY3WZdRN9NfUv7jc4qpIp1Vpj9+fEyRCLeVIL1Px2j+rko
AQDLGGBKRuP7UQZMU2Af22Kadqnh7S3/H8ekEVQkT858uEq6SWCp4ImJmnumDP2eZY7aGh2E7S42
V52J1KDi9HvGgJbXhIDrXr+p5+aHYTHV6Kpn4RXmtlSSYRgNowVNXXGKqkK+RuPnx9+hZVr93Mlb
olJ1L2XCR5u0gvMCHdI2HYjjTKMbd1N4Q2cR70ZZdAtU3d3emCDJ9017igZeJhPvSlU5xcYJkvZE
HlS74QvIt27Kdc1a/6ThoSxbW77ElTDueMZ2vCHnFjnhuQn86okJIzFVqAH2IAWqJ5y1a1cAvJnS
bmfM9xdAlPoSxcZzO/fuH+g4JxuLW+rqR+Lio9W8xZCC4ZysqvuW+/BhSs10FlblYaeYi8txvtqy
NCRn7ALRlmCaoRX1q9DoLPdK1l+NIdgl0aGIEDhzqFIjoR5htUdvNyzcpvefdHHUTfDg4yxgyRUB
uOxLw7RuKo4XaeNsOo5/75XXeUyLYIW7/Zzs8lBPqiiHugxFyMaecENhHD3L7JWSNr8boFZ2jQxQ
5k8O//MgZyuqIwO9mSBRLqLXHev7ai4riqAazz5pcFUV5RuuBHg5PamfqgLHquj70/ior+xUp26e
igVEtuYeJdxDvJVXMjaZ7pE0cGz//58IlAW00Ew2WfZsvWuLRiTqiPAzgWdUXAmJK3pghC+oIj8Z
yNe+5no5RzdxbBpTDct9wPQB5vXcWXCL15Kw4UXnz4kQNTGFekFATzIku2Hsm+Bk6QWzdQ18r8nX
eMBm4WGNH3qsMqPjHurkHd1csH/8YnFx/7v948yD4F+6PzMCxUTaNnugPf13NpzFjKAGkNJfJyqq
DYrtdNaq2GzFXcIOVTpLz677TcXkdx9FnQEmLBIH1RA251o1lm1QF5uu3mkyEF8Li/zrLPpEtIG/
yjNtKwLatxNi6BvnPutWMEtccLo6e17FbmnG3csYW/5WFyQU1na6DpTevhRm2C+sovhwauI2jcgq
vWWgd7fOCvxDZNdARpy58BQvqEH6pam84ilV1G4MGsRXSPZLvjuCjYdQLcm+muEZ5FwMdrqL56OR
VRX9LFregnh+Tkcz/BiErTaw7aytqkZjZw86oPH5BFG156jEADMxDt+6hE2dPRtTn+9Jte36kaLa
tI2nofwSD6n8m0r0f3wzLsHjSBcE6kPjoSL9l25BtlmKBYU5sR4lzBKzUK4mxFdH3jYbZ1sTQpRW
ObLLfhUYxUdu2DP4sf+SaZO+wZyUbxqu02osqXm5cczX1mjJhRPpxbIqHT2w3BHqaK1Ea7Zr6OH4
yUpS6YqzXuTeC7r+U1tl/Xr6G7ZG1/9QkjomMCiEOgLhoqP/Lk5os5oGO8yx688n06v6dFuGRM56
Dsa8biiLVREhKinTcN+R2HT2Sv04luTCpkoZZ9I0KDaTOQZZ27ct515OBmTAl72zzQtSGgaGQmDX
Vyaa34PqgreKx3AOIs2JuG7DrdN0waUybiRE+5dE+T6iLOrw0gmypYobb/dYV+zqRbej/qVSRF+p
qXlmWqsmEyaEKWcxH8RBq3U/TwG5dlOmP+lJX7xoHs+1SKNVr/x+1YnpNeNP7pOs6raCoMv1o9Ls
hkTtBDvCwgOdsrDIPHx//CTQTi5cXaAHK3R3gfDUxe5Zhkv8Vlvuh/hpnMzvWdfGV5IFey9eENoG
T3o692HnrJ0g3uRBGZzMsSb9LamGfQLhgpsH1QSJky2yy85caYBRNl5IlFMtkrNkDPMPwdjbdHru
rA7twzgh0M7GC5NbQlfJfbhUjKn2Um9Zuf8PZ+e15LayZdsvQgSAhH2ld0WyvEovCJWkDW8TSJiv
7wHU6dY++3bcE/e+IAiSKtEhzVpzjpn3A44bwVKmM+0zaCNG4bS+JCZ+xTYWZy0oML0l2otrBIAN
RQyktFQ3txT+HlLgQfDJHEmjL3bQWpy9yD1305uUCMZeIDv3cDv834c4c5Z+/fsQByKOXz/yH8PV
EU3x+N8upKl3gXLICSvkOBX7PieiT80hMDHWGWdbzWTSjP5vGrvVuWxwujX2N/qrwToMm3jT6zi5
gsSst+GUf1axRcZ60f8ewQBd3C73dv/vrxbbIAxfMELIehfo099erTSjREuiZLyJhHS/3JPx89Qc
fHLVC48qhErFYxiRmlIQHDmlnc/wUAs6tCzCTf3QZwgtZDrKk8XeBD/tOpkI+A67IjrhP43/P16t
g80TK4tLo8f9pyg8zu2qU5Zu3CYrLdYsBLMRr654SNLaeEGKX23QftnILtI77wdNOCokLpdmJNUm
eOxyjbQb9KwQMR1axmwlijL7ntj+98DLGc5yZ/gPcrD/xQyJXA75usBs5oEG+KeFo5/GPDECMi7h
OLx3QaGefVkEp86Osdd6hBNYDhEsBTWfy4i5F0ogq2cnHdUuPmETEN/MKL4FuUCtZmX1s2ZYaj8K
0A/U+lcIeFB9NzAxyGdC0zaXzXVrLA4qKOJ7V5O4IdpTbnTli6yT5CLSl9SEoBvJvHvrBWwkPW/T
T2wfZ1lRziGjvoj8+kL8oH8vjWovtVSd3a7cjnFLVIJBhC/sexVf/Pq9CeqEgrLKUG0huklUk3+Z
Fmm/nQamL6wCiKOsKdNu6Nw+IAur92ISs1sczkOcBti8alQt816mohmyKwhlGwwWAWOax2czbMZv
GBHCLFhPuYXD3fVvSxmrHVJ4+K6xq+oAR6tWx1fHA6opsCp/Rtk8iEHyYvJVsas/NX4I1Mh23ylK
bmpX4fktGv9gOYRn0L5kC1r5F9OD6zmwIbv3FiLMZZ9Zs3IuKvfkL7XSQOvOQTmSXu1QjFK2Rg/A
gIBAgerNd7RDE9jDU5cz16mUjlA3FzGs792YgfQvoAxiovyRLI2UiILcyvNgu9fEmxEmqXWnwjRL
RrSM3S26pr1Pnubab1EQVlYdrUe2/PeItlHeZON/klnPatx/H7Bmf5hwbXcRrP/TrovDq5uaxp1u
jps9uXWpP6ix3rSATdYB4JUtuz0GIaHDBXBRRfUQ/nHs4Gn7Pfq5TpTe1L/+h1EJ3fb/8aIcmrpo
iG0MRy4wqX8fRWkCWANUMHFrLP0FxPPNoFT8NM0H8lLKHfiXbqOGFOFkpz6ssbOu+phifjLC5GGW
nTRG85hRiIxcU/8MLK4EkFKPDKOfqEeyFdR/c91qUfpJiYMmnuqYMTP1Q0v6V1v6JaqLlnqgzF91
N6+PNGg2omOKVf6WaiRJ4aCyLmZKfJGv1Wvcaeu2agsGTNaKjWFs7JyKP/iYmKB39ZY1hFGQUjxA
+aYl55nJFQ9ddfZQFADZao5dAgMU2ULlGTlBusepmcKnzr1HHmJu+kr98xDLvxLZ0ZxJSwQrM8XH
hoOx8UnO20xl/ITtursYAphuZjtIiXXYDMspCDDBbBKhufaM/VJo4sdmnXyckyuKXPiSEVAgbhzp
iyWYBfcB4liQdsC3dPzOn4Fh/eZif/KYJsgIqk9d0zJJV7G7bqFxoeFPz1xXAjMQgcJhtmE98GTa
odzVcwlAzodlRYJy9hxWbnRzcgIc3LI8CqPnTO+7Q6sPv2bTFm35NHwKoIwf3OQ1bLNrhbQM6WZy
tS0/Onlm3q8T5Yu7rvyfVm0lp+VMGQ1u2dmMYhFcHZsfdW6EO5cgvn3DJXTouYqJSeuDfduD4AgC
gxoa0ege7vjEzNtTCmfvq+wBGR0ppk8zqapvhLiWr7ZViZObEFKWV35zMcghXyk4jm8Amu8T5Qg+
PY9UbvIIp94BF8CIlvUVEfeTI8JdOBHeqsANXehJNeDEGDPrqa03Ue0lR7/1rUOqkcpJLOIcrNaw
nsRt/QgOdzt2DhL/kPfFDpuCVqysbex2zcqc2wVhjDRq6G62l1Tb5QWNWdifRj58gsZTTztaKHsq
pzC3CtH10eqG6B1i7NYSXY17fcTKGzbEVyOWfLETuG85kTS0oEZa13NBJ5dAPPEQWBdm2DOcpIub
tcM97lVArglg786dS6bRmeIvW+KZrWjbyAoakTY3w25Tgi/YgBdBsbJFTbynVoYnHXoPGCj//Buh
WPI0sEV+Am384JRsjMYy8zeIRWyqpFCZpjBIHgIW/axAZEGiZ0PkOQHVXUhITVPUq5yN16GI2vnV
sU4xagmvDdrouYWscSpGNsNjAS6pDDEdxLFQc5v2lDZgn5Yft01KcNlvge8EP/C7KxoiTUoMSi6J
Zcd5GdlTu68t6jqQbAiUjBjfw6G8NooeoRieY9qqWy/ozBsRKuYtmG/l5vRDKoTQrKG2S0dy6U12
cypk0DnusRe5eRpcaiZ1Z+WH0DeIuFU2YM8opUJXafwngzvRC3BXyYBeJ+5ojWpdlpxx6NMmydHX
tcWmmkEkSxfInAUOWSm9tcYiuaZvbvyKKjR8mgibs6D3FSbteG0JZkZIFFmHev7opRp/ZHqdbElL
/QxVkZyXQ6OC+NzgvVzLXo+xA7dv0jfjW9NbsKh0vVrDlERyULDM65Km345uba8jz61PfVE/L7rj
5aAi/b2L4P0lznRtkpGeplN2e1MGjBjlQHLbrLKeumrcdWb112DbQKzyxnkg0vkDoTgN9NZrtk0C
4CYlN+FhbkEXQ3XpXTckFpICD6xb97HoyW1De56i/eY0pcRHPlK303n3rzFeoS6oxTvRGMYeCNO0
8vWQguSEtmI+LCpv+X3eX/1Qpb4FWSX/KvTkKuBcoIvOC0wIyRxDi6fqVhuHmNXpNcglCyXqJ3RO
tBctUf+qAUUE73p2xEvpavUcEIH1DLTBlCSzSEvs6kff1IOrk9bBNQUI58VtDTKHYTuOsFeVvUE5
mlb3Y6OwAdjWc6OFZL/AUqX9wohRNqSkzxVOWCNr1Yz+sbWsdCcqQMddyw5qyp3sHLpgEN2p7XaS
+KStkbV3L3fqB0NB2oST8grVZrrmuOYF2WF7pdjOeZPot34e5hvhmvJszIe2Ic6tyK2DHbrdizFU
ZJvGNGEjSe2YaDiW2/Exx564kXP9yw7Mj8DoQmJ8WXf6bfgjmod7AgrVAxrglTUP962AXyUNlW6/
DB1CPYWIVrBT28hQadNA6ivYGqeOOmUbppD+tBRQuSK+k6WX30CsP/YZm8qlAdL0Ef3HEMU2JIzi
PkH83JU6l0taxA7qcmaxHC2btxr6FvqIM575no1d6oKmWBoUCEOp8sdoYaTD2GNnEuqFE8pHeJ0I
u/oXrYvWqurVM0bE7IjwJ191VG3WkcjaB68U9g15IIokyGzLrz6f+W24oPVrKt5HhLOLMHLK0qcy
HykSNd5rTjXh0JrkyIGSBxCZe9reC8qaaIH6ZGVOCozInA5R056xmRIwLQC17NLZ8qSCaJ9mQXsK
Q4cJu6qjfqWwPO9iKyivBqLQTVpX7Saoc/9WVORfxoVi1z6dGk1rfyRR4a4Ua56dQXuN4agfr8tB
5iKmWryOypGko2AsH7KoKh8Yzb11E1s9AH+93H6p1mCQY7UOEcLPB9Oq3W2Oh2G1dMNnPPC2j/xx
AzYk2XUjngOwnOlu0GL6cD3UK7M3/4JpxHJnQlGc4b7wDLXmncmPWm+2Cz4gjnUYAnJrgHwkyXV6
7m3lHxR1hXcIJTQhZ6uTAR9N8DXsGhyzh7ApOjAQVK+puwRkgR5GPVZsBf2/SCxDXNtMP5J8ggEI
5R+bsxlFhzaGIIrfpHNDZE8KUpaXZjGowDHc1JlJT8OycUQW2WeejGrOF9TXoVaOhOjGyQVgxbpD
n7ATYJX2nWGSSJsAY+ebSg/EMVabJXCkFvDfKzl8b1oEduzwl1WY2xTqhmP95KBsXlwCvkOhKfSY
rBPxDJIC3X8/BWutbcpDZBrNOR906uMO8ER+mSsdUPSJYMG7xJvjribdfzaKBM8JO1uKjKBvoPHR
BAKyH+W1/63Jaj4tqqazipeoN/feVDM3x0yMlcUILozCPfupJc6Zcwt9YntinDS16Snop1oIxnbe
YHouDdOurVks/kR6WF3S/lgMwfhtkij8qYXTOJo32H2UvkvWBS+lMU/pI7WsFDuDNstOhRm3+xCW
K8ApYa5Kx1VXf1SbqhTOL88kBXmcFExrhiOiFOxjx+J0HaZhwuTyFKbyY4BDMN1dVkzr5SK2Jv17
khLiHKJ/epbecKvGcjwaJkEcSOwt3KLTlS+9fclx9J30kYWDKTZh56J+0N6lm50bGypSVru061jj
1ba5po4X323U48/N7BCCaShc9LK1Iq6tmtj1rx1E4zfg1DVlZ1I5l6aIi5B2ruA8RgHZszWKwUia
P6zJG85uQXehzViOIOZM9s5Imm8+kxuXQ2/31hb36LCqmMouZTFEBytqBPQkoZ11ki72rMIe6QOU
ZLDPbn2tY8qmSEAmaqvqldG68ow6yzk0jrNbJE5pFaBUTtO7L4roReuNn60hDVzZbDcLt29J1nAI
eR3cZk8PPbiEcvxcRo5h1vPG/XhKY5bGvnNeTEwugR4rqPLM/nZmTyeiDdvHVu2pNCSbpO3s987m
QqNITt6sZiXHlolp40OquNAx/+3qQb8t1SgOmk6mAxSj5FBk1Gkqg7jo0qqnFwIwyGUbku53IJ4D
7LIb0j3MWxiGpyEJjN9JHxzR5DK96nZ76ZBpPgaizlZWX2Wn5TSr0+LswHrKA+cDR2T9NpjBtO2c
vLiEQ2bSeWfKnVqF7wMqeG463coYu+Ep8DUykHTxJjO3gSiKMYDlandnC5aYuAF0t/d5fay3vRhv
a5H6L1FYhS90SsfZSZirVG4TzSKOoyC17QiVjI0lS6llUaXXh8ROxQ213nAXqpBHNzW/R7OuczlM
FbFPTlNelgHMYlXV2Va9FdUkH0YdhSvY17XR++ZjHoNmlTGzSCq7qxvTz07pDCM+htrS8aaT1gp+
jwk/nE62P3vbs1d6wqBW6nLalt5A13wYx6flFuh47V9aLxvK2SWTjngYPf83FHb/GXo+CnTVH/2w
G7eGG47f+9Ldto5hv42Ky7Qu3fbU0Gds4s68LNtSz9TuWATavTFa4YHtaXiG656cndII9mZqiis1
HqxavU6MvFEOR7JsilfdDq8pLu4f/dSaa2mP4MvsEZ8ZuBXoiEr7rpcXB7rkM9fXgyaz8uswkc2z
1ou0IVpbssIoCTWextJ4sZvuYzQn4yG2A/3W90AkOls89Hn6gJdGHJczNd9ldp1FX6cEXeJ5cz4l
qRYi0s1XhnM0jlJEZz3rs6sXeo+LI0h21m3wJboPrxeHgQFi1SlmgpLe5nFBc8n5lLSMC1ygK8KW
fr34yjrbMdaWU/DdthawmybtNqLVXEzjtg6Bd8ofEUfUJzu14p2y6dMW9FRkJ5W9oa2YEdNYI9ts
0YSZNd2VsnevYx6PSIlHC0zWCADM7aFty9a4+KLRkT+Ll8kjK1wg2wOPKeIbS3nKBvP32Xqx9ij0
7JRrhFh5qe+usM84a4uUHgyHbHimhGpkkvukkpgTCnJATKoW5q0pJS70Tv2s5hhnendILDxhsFxL
MVzR5Mh3TqrSS0jR3sLAs/TEIRKvkbFQm6uZmv3EjQmyxro6DYbxMTXx9zgw2euGo/HksZjgElCf
4F6xVkEcf+hc62aM7PJJgyfs1GSNX4CIISx4cNauGfaztCyDwA4B1NS95ImtRbUKdExty2xL72li
s4wygTEl0jK1FnFl/cyiVW3a1TOdsXjjfERFV73H4xDdTLv43SOjjHJajOwy0Zwipb0h/DaPLNcU
OyvpPJEqTwks7f19H5Xo/2tFqKnKtfXyfxJmTBiU7kfJnu7INh9zdC6ti1Yp1OHlThmDc1dV69zN
g+tyqFrmFsKUd5bCdaY7w72lOIaYSWP3yq77SUvZsDIdYFeYfrfS5hJ0cQtZdV6sXYePxxs1tcNW
PH6PIV+S7ojuuMiQciKHByHh2M+1XQy7UOJlHVGpLc5ZWeGvqtzsOjQCgWpY6t+m+VZUOtO3JA1v
0M3fUNqprwvDQdLBs9ah7WvPJWgGpJRWuzXp8qzcIcX6AKpwrnh1B5Ba8ZWGyz51c0yooZ1fcxyj
+DMiws1pghDBwBI0pMF57Zqu3HwtMtrIlHOGSQJMEqFQkNT6Wxg0H7C/K8rhg7q0tfE7D0SwS9wU
sXggtQdNb2bRCwtiPc706gTNi1fSFOK1Ip1Ndekry7Ri2zutR61baA/Lv1oOMAnjlYbiZL7afrVS
Q5eOkhyQA7PDshOd8jzjd3+I4vQZ10/zi7y+x1JQUCkluM8miJqzl+vupYD/zuVMsHDeNy9umXnA
V7E+Zkk3b9Hjuwx1+5rRw4/wvL+S93pqJZd6NTXOk40EaymUT/DiNtgBSMM2i9+28Npq7RXWt6pj
nO0RCD2N3iXDh07vGvsQGMe6MJxPBS95XTc+AiZZUp2u3rupkPfIwHYSZqw+CGeS6Bq5bzk4x8xp
y7/dMaaVWIN2SHfLM4f56VFCgEROCkY0NnvDpgY+9WKE9jSSgu73xz+jsaQNsglLxjuF5wnnZR9s
6mIMiaZKo7PwgxjzPuv9M5TuaTPNyiyc0O4dmKzcFkSbbZYV6bI2NdtEHo3KzlbLU5ZDNbKrSlxz
rXt8X6VfYQmAxaev1BRE1z6p4wcVv7DCEpfC7Wgx+/ojlkP9UY60KIpSxMdy9lCHXmk8UjB6EwFi
2uWurMgZLqvyh5uzdIVmpiNIuQdN/byQzzoHT6xRUblbHkRWn6GMxwxrqt5f8eMm2hlZ69ekxAY9
ZcostqqzjkrHV0jJnOkiQx+/nOZBxFq3h6VY5NpOWVP5DLnJv8ZgEjpXw7w5H2TkOlyjgvW1OIyT
Mb4pM3dXoyPay/IjYYzGDGcYL51NGdcCep1ugWUFG3I4qz2d7/g9m9qT24TILpnXwfrQJK2Yc1nH
Zjh9NAuras/6bZZqO7bT7OyWgOrl0UxBBjY7+nldqB/pqRlvnhrUDg1UvYtYor6ldA83PCM6KD7s
LsZKpDuWPI2GXpPizc/561B2ROqUEWSI+T5i0p5iXXMPKG5ZYYY0RossijY6V/se7SKRLigHNKw+
V8wmxybqE4lSgLk3YfAoHSZrcgfskxFau8nSujdPYnuM0FdtMwKTzm6L6dAKquDIeuKdSBTzFmuA
upCbjlgFnP5Jq90XJPUVViE6m6xxrppM38O4IsmRDe0pVGPenpfzQtOYBjO/Z49NeHgW2nVQrSNa
u6fWSstT6fYmguicfHfMsvCuRYGohr+hbAc1/nKzlB2lFGbHbktF7tM08uIEDChH243AarWc572R
f93pMKsRWj0/vhz+PP3Pc5b7vv41wcQhocaS3rxWF6d4PhRkiZ6WU2zR/LHlHLi7/6+bNAy5989T
l8e/7lxuJvPbW27pjZ1v9Balakb1PeVbVMVJn9/A16357f7tdH4AnN1/P/o/p8tTYAXxF+hiwicC
QPz1t5Y/Ezn+SNwA3SRxkLC7e9vOT5Hh8eH87eby9pfz5VDNb7JXDU9CFZ+fljtpqMIwc01j8483
spwu7/gfH9PyAAmO3Q5V+SOF3uqkJLLyoRrKDLrpf58Hg0aKgj4csnmthLty/q1QbFnT3lwPftUf
mnyU01oMfredyurXMDm/gR/GK1ireQDVKaaobor6ww+8Pc2Ta+FDoYsy++Qk4bXLxaYoRMG6wfpg
HjcobpuEmZas5cjTcPOSdnHWv7lmMGxoI3pMv2zCWJB/uKOLstO/a5X5ERfGD+VNT7UZP9e0M7eA
Ez+sanrL+heopr9pMb8IMzwWXkTkutGwb5I0qhBGbpq2jikzFRRNie2IsBGa7Yvpms9l0K+nEHZX
6WefhajeikjJnVfqG9003ioUZatOa9x1Xsx9MvHDb503L2udVZKecZUeRPNDVAbUmPxXFjwj1yWh
3HQf3Sjc+kn8TPDJkwhgqmXtTwT6LeuZrF2js7kUCNIyW99lvr0LO8ICKPp9kq4g8FyROVeXdyH1
a/6BzfwqU33vaQ2KapHwwiK1ax1hoN2V+ko27j2BBlLXmnsRhjzUmdttBtgLmGeCg2oMZLR2fsGU
se+QhGzQ+H1PwUyWRdYd7Cp6anIKTrJEPVd9kBAzTd9Z6WOSd4enVqvDVd67wJ3Fbl7pH8F7XBU6
WpfcKuZ1Wk1wCanoW6LYjvCj11ro7j2jX3k6GiMbFLzZhfdwck5sDJ606nc49DwYd8HKK8xnObtA
OucpTNSFrLCD0aF1Q8sQvdIB4DOxcvp60V9AFHrgA2WWDNSFjNkreI+x1ZPOyGeaV9rzvMKJWvPF
mZn8kXuB5XlK2vK3EOZbJ+hhmnvPbo/YZh5su6k33ru2HyNU7GGjlxtzOAfZ9KhbyYuPTpwXD/So
pADpU+HdVkP4HR1Rh9NwRfAUPTdfIVHyHglmPFEbrw9x9sh2p1rlbfE9tdRnDk+31cmxr+SnjIYz
xbiL7pfRzm8zd2MiWjdqcxNFJoXpSKOKlRHDmxvPljdEa3eoQDXws657cGilvWNbv3Gn+CO1U3vV
oyhaxRkluqbYT3FI7w3meu8WhPXYgtR0ufHdlI9tfAlki8cpYSIeUiYd/hyuXS8udsIhHGh2pyXe
BZSltSMP/iCl/D014aVJADtkgJJpgcQ3hoiNFb+gFNi06KbqFkvkgM2RMBdkJ4m6QVevUVBnNybv
I5NNG/JbTkOLMpET/PbckXh5x6RrmAJPeV/Gp6yKJyIh5iHOTLxwQiBIuagKrT3LRUa8ZSwcxOCA
mJ+f9HVzufdvT1jGRSRx8TbzSZqYTDLilwPKivok0/Jo6UW7X4bFZUpbBv4/p8ut5b7l0f/ttBzH
4F9TyZ9/Z0bsaVpc2es/9/35x3oH/EiW4lA78BurzqpOzXxYTq00x6i+3LmcL4cujuoTmpBV3jnJ
URuQJ63iebYeGwQqq2XO/jpPhnLWBjMDLXf+eaS1e2JaS/v2j/u//thy52gRGfa3P/b1UNcJh/pC
SBbk/D9+3Tmwsmdwdsp11zfVaaKP/7fDcp/8nwcECQSoQtudLNppjWs3+hl9r1SI5zv6FVgUlmLf
H785CMCBTtKagwbYvBMa0Ac7aCvRATjE8FBD+t/WoiF4zu1+9K5x86yMNhexURvHGs0ji99gZcp2
2C+mY3JKYKvXkKi12KNCNM2i41ozSREd9eZaom5eCX/0AO5Uj82g/N0kBuuopYN9dyptN0IxABSR
omlF9wDp3Tp/iV5mNs8SgAtroHxAmK6Tb8vz0CPLWxH4f9EJdw5G7r8OQULizMievtGbco/ibrzW
9ISAJmRvVVQjJG8jakMciDM0osa+y6o+ZAPSU5nFD+23vG1+oBnuaTjXb35E/0sFWntOoZADCBHD
Ns5nE7ljspoOqgxlvdata9h2p8psAXcn2nipHedQtdnWsjT5wAYkuduajO8V27+yzcnKrabuUtIe
HZNvmrTXMOhw3VFVQt2Ze5SJ7WSvrLg/xsm7zDCqYKKKHszMdbbg7QhJm+u3dusmW5wluDzn7QwF
F+Oh9+n2zfX1NAUo3Dnt6xBSduICfIr9Gv+507pr3aqhms6adfKJ/LLx3nP/wxPzZiawiwPKvXgF
Yp8NU2tfXYoKWwndfaeLaHoWtZnCRkzuwkcWE1A3phA38ctXxkEv7QbYvd+TZjCqe9QMYgMXk+yp
NlYnXGs0cFK1WgrWWRb+CqM6v/oleSWJTwyRYdPO1HTvKQ2eA0pNfykz+T4hCn4nPwD2EjE3G7eO
6rWPZ/PF0Y2/qG0ElyjSq0dUWNs4gRBBthndDDY3tyJ+RU8LjkXzh42BGW4/pi7N4ImXq+AzHXvN
1lZTPU67ru2B/kOL3jpjj5SQEt4q9Rt5mqGsJ8ElA0aUBAOvv2pq0PZ24nvrCs7DTukNNLl8SwW7
6WoW7Ejedrifxj0lvH7TTu1vwnuHnftsQLO4R5PxaWLc2i78TJFiOAuDgnWIJN4uqZj107Qd2X2z
aSZG0EkfSHis8wgsB/7hRpsdA4WzzTzD/VU43osBrCA0/PexgAReBQW6lgnse14x+RWi3ZijO9xR
4f7qdCR3xjDmK9rvHtXrUuzHZETxHdHCiuL+1DC1QPAx+n0zp796/WPipfRMZ2NJUHqPvXC1W9Sj
gsg1fe+EkNEHWRqnwcn7vdWfIOoaD2VYmA/LLdMeuDwpV23gbK8NwnEfatkFD8stiez7kvisNRMA
OUJJ+mXzwSXPgt6cEW490osP04hJ12Nh+lXYEjnLjNLWtJVPZWqrZZV1JEit3gbuSCFw+Nn1U/dW
ut2zXk7Jgw6fY0u9vrxHVlzeq+Cp1JwCADj3pBYYk84DWqAZEHvL2Ybg1jWAEdevVlZE9V3KShxM
CxNDIQdnZU9R/og/qAj4GtlrHm20lZc47LN7BXZmFuaH+z+nxJFRZPJaBj1+pBuLiLhNW9lXz4+9
gyNK85InnnmZvIb6WFPku0W61+gMMfDmDxVpXWmCtLXtQ9aHKtTpEHbvmim9YC1Ym35FoXVOo0Mw
8oGy+sVPG432DvwrhQ/b6o4ZkKU6MH0M2KW/km31oGo3IHeEPmqPHXKVOaI5mFr2XbGsPY350Kxk
TsWZ75exUKdZi9hhFwh72uozw8BVDE3QPk9WXusXIwnpvjQspifdRGRTIMw2vIl4LN1x1rUDd2nE
z7ah1HgVeV3c6VR4uLFdn1BK/JIqrPU9/woLtOLF9izi0MDxlApUzkp6nb93COja0frW0IZTNHYo
8q3twoj3MWrGPVJNmnWz1Zr4x38dAr4h266Ck5nWJdHYZLMMrd5vlTHYzxk4LIGlx0fxnneGepEp
fiUbmZNRND8S8t13WmuhKJOZuWKPFz5UuRVuzMbpDmbNXgg7nH9Khl49h9NYHH19BqTMp6PTuLtw
SCintwQ2TihM35dbJd6Ld7RafG69zVgLYXOb9z2/sY60tq3hT3RV6hxiQhsYeLA8wfhZWA9W5eU4
6OGtiajxcDia0bWMeEWZN8lNRufok2K9OcJe6WyCv5VaDXll/eoxe5nOrwEeLwIE4Tz61atthkQE
RchWasoFm9jsAX0gOtoMrZR7lhEk3MWQfybGpGfw5/nko5OXtUmcCKXjNhd7sK9qB/Q93NuZmuW+
FZHyslEtiwNUE27lXEJyevfMquTTz+7K1AefOoSlPJCTWpz9QdLTqcuMjtg0bAfDyjeG1fgbr4qs
s8OqfnQy46KVsoHTWAMMQbw1pnAK7ap9GWionStrHO4am4vVWOd3LemCn4VEkvsqKyT5C+8JG8ZK
1NZwl06av2etstbj4Le3vI4sesTze0vS4rn1gxdQgLBumHmaBlNm05n1zSnZCSO2qj7M8Fm6kPI6
K8rvichWWueAPJYJ1L5qSI9ASbx1OKIH0R2mH+ONfnt7aBPL3zqZo59rHZ6WgdFwpyXDTUsYjIrO
d3bksKNqmA0MVL1ZwAT01uYro26ivZU41QOkj/E+NkmOUFzrd1oelQSphNV7qPCyEureoVCBuUi5
mBGnV/lehVaH7iGSG43JNo9ibYbrwcBK/Yvda39hc7Jfmk6YjyGVwdm4wKdC77PM3Og5qkP3QtTQ
sMqbEZ830IQtWMwZ+VbSBMQc7hZ1fjLsmjXQvFzQBINvbJoOakT32V/sRwIPYDJi06/4j79X1a7p
dARbswKW5tFw1n3l3Zv2Y1myFCkSFj+x0CmYbnAM7OwHl+bnYv6rNfSsWRifbEWNdRXjfl1Bso93
dQmXXKPhvcsUCJ2vrMhIoX4pMNVQ8voAwfylw6ZQ766lcijNQmyO2aAfdUGMZeE5VN9dkOx9IB6i
+bDckugd1gGJlht99vYJ0+p3nkFFpdWYoay5ARujZVo7Ac34rZL4K/VZNkUMwk+9+NbgK3mdBnTz
U2C+a/GAZrmOTowipK9V/nAbmox2PxxyAmi7DWZ2vFyMJ5d5UxRXlPpNLgUCejnELdcFkq2V7uQ1
EZyheCV762EOoEymfvwuBi7yJhbiFofSOLBzzFcaYX8rgXfvPU9siqSTvtPp020Wwbo7e2ecLHhc
Pl012y0Jbz4BTakfpOzX6ATbJz6JbD2SFfNgBs5NzA62trLujTCNM1d5vw/nMmTpOOCHaHHz6WjG
b1sZp+V/9Sy0QqZeg5+YX0SZ23CJ/RRv8HzqB629qiDfIJmhICwyemCEn4vXTuD6LBJXfDbK20+L
FkeE4HXUrDYqfraihpHXZMYTGveEegYa2Eaq5JzD7tlrPcGhnVHrsHTwWt9EG01bzbFJbaa7JAMl
XqVuy7Ob3jX0fVOVwcFqUMghc9Ci3VCxfoha+c60+NAHWbazulZtjLl713oCPbCP+oxXsXzqhCl9
DvBFxiGxnqK5TtxYoNic/+LuzJbbxrZs+ysn8h1ZwEa7b9Q5DyTYipQoqrGcLwjZVqLve3z9HYDz
VNpylX3r9YYjGKLVUSCAvfZac46ZXX3yB05E+t0tSV+92eKzASWxWuA9rdcWO2e2KXC4w3NdFj1I
aAbZeal+bgPp3KMmaI8JPCCyBvszruw/lAavcVIjMAjt8MmcJ5lxm0/HerlgEY5kKwswSIbg7qlU
SgdVrBLuGPQ10MB76aJCHE5K06gsFxCCPMSHOHtPX78ddRMGXc8/hfN6FcRpc7DyiVmr0IqN6GW7
HWaYZjTMLQG9PPrNxL2xKfODZ9AXSiDLpeiAAW0GLtsQtnGK/rYwbmBtzpkuM4NuJHyQ26dXF8jc
8f3XNljhLm0eMxmiacJazIRG4JdhcH3w52Y+wiASWxtTO9aVChjVw53rZJm3jmyJmCMO3sIAiJiC
PdRdMH0xrWAIQ4CovCYneNesif0F0DnE7J2SwGhIHsfl1/vF6zQyyJjy/j6eCjR5cV986Az9C3ff
IIruk8BimXXydD2NRX/fhpq+SgfkjNagPTfC83Bog52IpUz2uU0pHw5TjDiTrCxE5vOtP7yBwPpB
Myt5l8585FlPi+ppHStsFJrpVff6j1FWVA+KEzwYEqtIVY/phzw2tpVOf1J0Tet6oXfpfQfqhxcQ
nCgTqHFdXj3E3AhvRuejBnF/pRDahcQxmtYRJMAT8uIndSLgx/UUv35qbO3TfFk9dlrf7tIyzfez
bBaowI1Rs04UdCCe1ZT+WN2SO68N8XDXdr196bQQn5Lj4pli+t7gV4oy1jVpN5/8KwhYEiIt1dEf
sMqkD4EitkHrxa70uEUbdVHfD1W9L3T8KpYlzn5M0Any1mSXRsa4LmVY7dXEio4SI/ay+barZFqz
qYrOWj47a/KUYWtqVutcmtMWg3DZqE9iHpzqytTt9blqXRaNasq3Giv/IbcHY9OzT3nokgFYM++R
qiCeyD3usHaJBlu1nuNBsW8LIxmOXtE+L9GJy4NRE4bn1d51SSNqzSREaqc061FNWM3TadRXSqAS
go3S87ZKoUEAMxjpezb6ygzYbRcF++VWo4/OhB3RNLXl1PmoCyzuViFdvi1hZfZeIjddk8H6OqWF
cq2UNzi3ARGlNOELR7n4UbUvjaDfOGO8bajrThE7C26HQ+LgiLQek3ksT1Zlvu6xFyM1jqOtpasw
moGXr9oeyK1OWcZtBcIA3YnN6Dv9oSeGwU0ix3wWVoPpopVdvEeLZECXEMZdxxq6EoYo1kMV+BwG
lCzLQ2kU5A+a6RqoonMMQzqoSgH6V8s6WNXaZH2Vl0lQnVbxKKK4ucgAiBpOU1Yww7dWJevfK3PE
NQEpWxhkLHrznaQtuLTGZF6zKSFkSeliNJFDJzmmHHAMOhfsbxk/oAT56kNHjBEdGSSCGpwfoprI
HaURt0Bxk3UO9aBet6zvEOqtj/DPHN21hGnuYUOHm2Lsg4MRl0gqvSQi/c7Z9F73ioXtapZqfWsS
xBrTLN2YzKAcY5L7UrEO8M2ySzbqb52TupbVBACAo7MO0qIXOLbnJVgONFRyL59zS/HxlR2Mrzqu
V21dmidaNfdoTAe0E5p5crJpANFSfdJ7Uz6kbMMdSXB24YUOzgM/vVNo/ruAGSvXmzcsdfSpE2Zw
OwC+DKN6ekmqD71n4whDfBxyIySRwdvXyjFnK3GCr5pVo9t3VuFioKc37pTlQ15hO+FgpYntHXMU
su5Qq+sm4N2eHAGwJDRcach6QzdvbfSZvYm9NNhglccgQplkd6a2ZZFBLaHn60BDXaoOQm5bu+D8
hwyxKU3TckmqWJl0D2mKIAoCUYMnO9GBaQwdJNhQqzZMqgKiPtBD4A6Uq0iv7jlW8liqSEllhWOO
0cKEnkhCfsDyuzfINBSKQgJYBElJ0kMAw1Gd+54ZxVhwM+7npwDbfmHn/DFRxiJjXjVYz6nmnB9S
BZI4mCy63+bdpKPgEdMHj1a2TlJrP6G7QnqWSGJkJtoh66gS5ZrTr9oKCasDi+/PLWfa4sv93gbH
gF03TOSf2vLve8eZIMdCRATL3gVldotsStlZEZPjWG2ucFa0bX7V8C2sC08lSBT+LO4CW3mjGf9k
iCh7JL0luthAcpZnvgqFrTRia7U4D7JkuvPGZIetFdFqBtTfs0YoD6xTrwZiGD2xhr0D8wlpY3aW
6iS+ZCH1rpe6CDBUgtUG75R5DHJgKanPnq590BWAoUxHXoKmM09panXksvqImlTt0KS9cWH0a670
ZVuaeNs28hVcpqaFm8epTrpiFusEf+mpnUxsMtzFWEYuht4FjwC76psgq/8UGWXuFPbyJjBH66KM
JtzEfgg/0bj84DH9M+uHGgnS0ehpE42Bmf3R0d7yD8vODYpvfoiUZu84fnqmL7/zW2px/gjUPvOW
RCa3NPLzrw9ebO7byq6QQtFOzW0CVsYqfG4LTlThFw+UZ8qKevYLBtKBDK1QbrECOFsy4UDAl96T
kQSb2Yd6RgNqrMw4lJvB8YFzzM3msVTkZy38EmXlpkjUq1Cb6t4eaKurAcYMwvBCtcJhQpdKCQQ6
j96pr37fYwNsLVqHYEYPvlQ4eLMmu9cH5YF+QbdKtag6F1NTnZeP9ACOVWNbyBUGpdxUviPPY9nv
Gzz85cqIjOwgsgETTrZWtTH87OH4oFlg7QUL7s2AN+z687Pa+ZHqYOuIJDCkq2BQpXwHx6VW9JrJ
UKGeY/RdIc6JVuyYWwAWPACio0zCE3axEGIRkNHt2nTU8b/kuvtV6J+TlrC2W+9FhqCTggKAmjWh
S3JMpDJ/iCSJz40mL0lSMbOzJweNbGY+DGML4YW7SoDqEO8uQUtftZxd5z/pQ53sDVIOti3GFbei
kFk1lUb2ru7dlVBtD1Q61kOV8d80Yka1rE9SpamiOVssFgZqFLShakKCE+XuoyOFfszLgNkylEdN
NT7IcGg2wTCw0ZsDISfjNgQ7FJk6yWExc9kaBO7Jq3LWzPVCmcp6be+P5icP2TEZCmzOKN+iOyMl
kiD+xFTTuFize4NaI3CRHI0uqTSzxk1UjxVtvGNHEiov1vMPscRy6ue4xeBxlxt47J3L7wu27QT/
kLrIKVYIA3CsGciMstDhhFOUX8E8uIO+t88CB6P4QtMDt8mxxLtAjomBEF4VoEE1XgytHduD7gTq
FisUfRUjQDJRFOHeVuxij7QM1soYncNEH6ma03m65DotnG0FScFm6YZmIi9cu6tIHbTC9l6p7ypV
aw9aEiTroHXOitloH0DN6KRhh/WNU6Z/1HQH0T+btnfJ9TZ0ncQ6qCwzLq2A7kGgS7mnbbuOkgKm
f6X2q6VP2NVuVlUF3VzQYUpYnkOjErd12KQbj3BdB8i6oGt+VgCgOt7IFoAhOLN56btWUOg7mpMT
fSKiY+Z+gOza4fj1TCZjhVlWUKhPnq2mu2Sc0s00Px2kne5mQpERelhzKQkCeoloqe0XYrp3pqp6
z35mwvqG7Ldly9AfmoQAqAWOtTzoscFAQsK7taAWLa+8waOwkUmQ75agg6Io/4RTnV0r+sus+xTQ
Qzu3fkxfX5OorjxPUxJtEUbKrZWOo6tZVbQTYYKTy3I+f5Wzkv60JmM2PyDsoBskoi9TCV12qAg7
yKrZUuqH0ars6uaeM/XCCL25gRIS4Fuon3y2YejCb/K8qNd9YabXPunvx0Grr3HIMlXNTYUZGB/q
vnPDDERBuh4crLhF358K8eSH/kFBN71isqG4Ej8R7aT1yHDgBqoNw4BkOqkxCKxg/KwS00fdbuXb
yHz1OmndFObwZ9IECXeKmqgMJP2fwnBvOsnzzPc6AuhUT5yyH9DEFZvI8NNnPxy/oPv13jwEqPYY
XEh8jId7jAHxppkK59wo5mf6iJjAvOljnrM3Ayz710d5GKaXfEL95cDXYzZS7JtFhTemVxwL470i
Pbej/l9D3aWhNT/oXiTXSWgTWyQLDGElXLdSDNgk1AHnbCOOTFzs8zItqvLOOGiRWbExcdRDmefe
7TSgcutGBLkFkneAi/FbNEhvnwfNLV3ZAX9u/IX9+selIsgzQJvoUGgZMT+J565SSWKSX9sbCC4S
uZWZ7KNKbx78Oq1OIqk+TcrUo2LN6ALmiUEfF1ptUJZXcliKqyIgnXOzLs6DN11ZE/CIB96rL5I3
b07CWR7qcbittD687drSvpcjQF66n3vmKICdJcB/S6bV3iglhhdgQSuVbc924UIOqaOtkX3A7Rv2
WuapjyGSoGtZVhvVbD+SvzK71QxEhNK3aCrQoKyiz8DSknPa1WcaMcrh64XRBn8iljKxGdGCKpWJ
eS0zrz9kKM5ZgMPB60lyCGZwKP2y+lCqXCZB9KbOWAzTzwCLRv5xmjvUZZPdW9g09+GoVyfOEaLY
PH3dlwmqUtV8HqJGxQ8AS5vmGQ1OW/2UpKa86pAn/RkGpVhjdxKt9oh3jfcOruSlnLzotpu4vlpQ
S5lvpVfpKQfbcDXaYW+E3NRU80XsNmDUz2J4rrsue2LbCQQDH5/i+dQlPmjijA7QDbkAbJc8wiiX
zrGGFbIEhoMoxgRMRXD6jnifxu3rkT4HObgrbtJi46M2cHWSUk4NcoCt3mkNnKD5bjagONENipLS
yl6gTW76gdZxCGl1aXzpStIiRYtf4OHaazE7GCza3GSjDGfhW4ytggZZnfYRn4h1CGaEAKgjkuSQ
OJuV96TRD79bwAlOB5cCN92asQPCZV9Zm2pHHmGYqneZL4EFYid07LS5K9TpgwK9/LwQYPsxVVbL
lw51JVemMYScXSO/YtINXMKi31sC3JXP5HQ9ZJgYv753AZmktGyfzRTDoOML/VTFQDEobdn5WpdB
RSlakszNGMAMP3QZBG1brd905c/W6OdwaC28RViGFdcghKrsh4FJpnDo2qKdC+q8uodxUWzNTpnl
ZbrmdrUoPzQ++NA6e1E8T8dFTfGZ+xzYXPf/DAv0+Yo9MyLGNEAebdMWGobgkifhpYHlflMJ+jNR
iVBwZhaaM7MwbEPGoTSrF+JBY9bxzhYZGdDN5edlnfYDssMm+c/UockIx7JU8x0dwyudmkS0VL8L
0kgefSN/UrzBYVyjUdU3jOaiebKkp/SY5BSZ97K1UeTj9ozL5x7b3cc+qB5/8Zr0H4IYHBqfEjSP
aZgS4te78NIibcduysBSw/3O3SW8tDDai1SksTPmJXJ5SPyN57fhrerrxi4doB4AVBtv4xqZNzC7
xWKU5XsdJuDXAdLYaG9yMrkfwJtCsBCouGCUjUHgBJPBsT3bnZ1v8D5S2cEkXk9Ob54AbsMPHuPr
2GRzlHvnnWOfiW6nMlyJ+jdOEeesWdSGBovRWYvK1eiZzslqJMM3iHuVhv5PH/A6tQpSfmu0jIto
jfbGopbnBveUjhAolQx0yDiN51r320Or6q9RHI23Ug128Zz8UngyOjUBDOxZM7LA6A20ZVJEB+HZ
B+hYBZ7AZ+o4D6D+SPKX42AjYlSxFi3kjaQo17lyVUOre2qyUZy9kaRd2ZCPEo1kwk7tqxIE1cUf
1CtU/cLt4w6Hgm/BnOym3dABagYgHRwUI78quTYxHpXYXdHFrEAoGUDCQDo5TrwpyjbAgQBNsKro
RyX2eZnCOBEcDm1kj2W6QUuQBXkh+k5Low73oNAeB8pYb0XP5ZZ608LxHZprtTHCl47momvlYO/o
3o16HjxkNmLBciQfUC29nd8EpO4ge8LPpMdD+uJjDmpSplFRXSXbSZ2qj22lkJiQFlsECCZv4r99
kmVfa7/iNP2wUSJflDkieDhNCoN0x+93/5Mf1koOCuuCZMpfA8xBIOp1CuPWNGe42yerrm9aKBL0
dZdATmFBtLa1nVQLJC8l1PwinRCsKy8M7mPQNFa8C0qgl7Vviv3Pr7Xl1XzXq3B0qDi6arG307je
3l9qeuzpRZ2nF3u0TAwVmjzUSazPdq3uwZQgjtK0FuSFVpE7KAY+aMxPZhw8Z07yulRVGo1FxY+y
m9gEgaa3KuBCo04PKqwy0n66l0IUbHfVwNiUhnTulCk/S9MPzwxOe1dP2CnB+ECkoXOPXExxU1/7
p16XEFZHtLHZ1OyZXRq4+MhNzvH1FLbyMcKS1Nr9dlmc6spp7movesA5AD5ODc9axb5reTAQnh4S
X75oOlhgPPDcuGdlyAKs1Gdq5fLR8n9dlGubXxzh9/whodJIs0yDc8FyfjwfitLwfJu2+EVxgHCG
YW9Q/kz1Tq1pddTdkO81bTPOg9iGO7Det92D5aT1XWChuEMKgpSEfMobI+eaNbJgHYApephoYhyh
h+BnT8D5jpodHxR7rdD3vCwPLZNJsjKKW2l7xOGN2WaoNHFsiuLuS6na5b0tq+Myz6UlcaS0qe5d
xxruKodgMi8r9st8MS/8vSwH0IGJbd/bWdPSTHGSzzWhZ02p7+qSBmGTRf2pVc3upPh58yum1Hvm
IuJCA+qipgoBW85c1opvsHJAnVLho56+UK1ri9dubkTpKAn0vsQWM7Nzartc16ND3YjdfR07xf3S
5tU9AuJTrVL3Uv8FflRT369RvC5elG47mrA1DZLX95e517RK7PR1f9Ftz7mza9kd+brPSuJ/Hud4
kuUhKFs8RjStlkQrwuS8jRXlNM3p3GYukUZXy2Z0JjA9a/O9Dhe6PIYtTcwsqx7LrLEoVrLepZPk
nFnEy52itk8MTIS7SLjydDqF7AQeFxtL1xs7fYHVUbbhi1uuni71cB7WwtwsmzKjpV7CM5HuFlLI
8gCycR2mWMmzkslSP3vN0mGGPFVKvF+eojUo9qKBZxqeST8YnhgN4Pcq6BbTKtS/ebowCwwLQWVk
sBJlEdvxAB02YQWOsgWHrW4Uv9G2Wfqpl2V2H6ZM4Xii5Aqicj7w55mL0EW2K+gC0D/ZIuGpb4xF
otKb2r06+wEX5R7desMthLU0nIDPtiZdAg1BtYZEeO93ZX2F/LfBdXCOaDvszKG6WnP4XSdb0KIT
zioP1yljHklXA0ewO4LSJ55Aee5jdhJo2NmkGsgt7ZYQjZ/fF6x5Hfj2zssJZNOzNnXLVHVTfc8l
q1OisdMwHy/wcOC0BMN5tMTHvvJ6Vwo030Zo37LXW5omdJvltjbo0y7zHda//GyhYnRV3O+HHqnv
NvCfEo2sE6tBnmw1zRvtzRyr0dTfQRF5CgfGu4sQKg2JtjOTh2wJeDBLtJtpHWHjdLzLHJ6zQfKI
h0Mx4hticeOb5aMmivOdEqE7NApJ5cLMqaMTuh+Zb6+LEp4AndxPAR71bZTy3i1hGddah1GGPE0F
jMC56egO1pzCEa9txUS01elBGye9Y7YNGOUxCIdX3ic2pY155tqt7yY6qr0fDKTOKME6nNty+Bzt
4/JO/Mfn4f/4bzl19OjnWf2v/+T5Z6KwK3aHzbun/9q95bev6Vv9n/N3/ddX/ev7p3zTXz/UfW1e
v3uCozBks9++VeP1rW6TZvl1/Pr5K/9fP/mPt+WnPI7F2z9/+5y3WTP/NJ9h8G9/ferw5Z+/CZ01
+j++/fl/fXL+A/7522Oe+a8/fP3ba9388zeiC/Xf2ZSYQrOwzxnU/b/9o3/761Pm78v6ZDG8mD/D
OpblVRPM32b+Tv9P1eVc1/CBQ6p5nbfL54T2O7xPdU7ohvqpCU377d+v7btD//db8Y+spWUSZk3N
HzPXG39fFabtkFZjatCHhcMfar0P9VKTnC1wMJpPRaWo+0x0JZQxZPPOjRIKKEn8z85SiEFhCH4q
RFt8iHLUtISvXrRGOPcq47pi3AjTUB48mr+q0U4nx6g7F6pDcWmG0P/FCjVTWL97xbh/VF3ABOb4
GNR+3y8Eep9loiz99qmxvPIAuw8Aec6gr6wZGddd1ew1m/5IIHP/5ps39q+D9+3BWhjX7381mfbS
VC3dsaTxDhCbtaZXQ/XunkwtYTA8JtU5Y+K/jUYCbJxhmEO3xMcmFNe4U5tNFKG1pjkVX6rawLJN
ZeLqfic2XtwRCV+mf8ZlZBEv8ItgvXfTOd5UlMucWzYlsa6TnTC/6d+s4SnVSoobPX8mCWE6I00P
bm3Gr/symOxbpPPbAK/xboizbOPXe6cgzbzJjfjYJ0ODzQHqz88PnPi+JptfkLQIXDchVZrsNO35
89+8IA5aYhJAMz7rVW49mL4QsHGLQ6QxBK8t9BAi4bAESUtgXpHjuYrEYzYZ1KJ1lyGvEf5N0CG9
KO3PxswWJbkkX9UE2d86BQtchPI6g9Szy2jN/u8PppQqBEHecY3q5/26oTRdxbHRhmejhPSIbAaJ
qRbEWzUzCGeYPObQjN4mPb2p2qmGGqXvnU6MN3gimRrTlP75sTR/OJZSpcK1IXkxFbIMZ+4wfHMs
g454uihFlZGTs3zscjplFev9kCbV564QVP2e99p1NguY3hDc4BS0lqo5Z0GK9NR644bMmGYtrKh4
TlNbJwaIqXWhOS+KofonJ2CByktknrmCsrUVqU9oJDk3aZJ3mygOi3U2R4n5Vk5AgAmX17ZbjSBc
VeOUlt1mFIRojWn9oSwRglhx9AghPbjUjE4lCbwvaTddGnRAhwopSUmq7pp+y3Txc/veZyj3x1jF
vQu+07/Rq+ncttp2ofqoZvyr01L/ftbCacmh5PbHqMU2dKFa765nsJ5C1NbUPTvB1BBuQsp8yERB
D3psBGQ5pprxmX408XRTLDeZ8NhASNXDdoXcty6m4Q7Asgn20mbD5ZfTtrCMOybC015M5bnzAAAx
Jpg+ak77WndafE/SKELf0dwwmCseCEiE/22nVGzzdnNI5S/Q8D/cKqWqUe8wAAeCoDnvT10nHKBA
eb763CkdbDFgZreAM1oCJcaBLZBX3yp5CmoG2s/PT1Jqcs7C726VUpjCdDS2uxor3/t1pScnR82V
ST5HNBesMn5GgSNvjdIEx67AwTPhrCvpTYvUhWZDR7/SttO1Brl/pdRWdkNBzVi3CuDC9PpWI5D9
Ug+d7YJMJ20zSMMNM7x+rZkwZIaJPKiaThD5wijhFgpPHw7mrhdjSlNj6C4pXnQkK2G+qfH7uNi0
GMiPWXhuk+xe8YrXUYzNDfaUjyzOt3qflqtOI5tPjZ1PYPbUuytUj3gD3aBYwwBlozhFV6KuEGp6
5dErgw3ENRadLHWZeIVuiNfTSZgJja0nNhX3jRYv6DQobsWMcSXJfzrQKDsUQeHsOnM6aFpFMkqg
Gds4cxhqL0F32FwL9exXVIsIZKjlAlrfuBpcHXYVG90Jg6ee7Jg6mHinOlIN6bEz6W4RWYb1JsRK
tA4BDK2CtG32GNYy1zMgaDhp2Z1jSDCujD7qid2zV05Xjj+ETww6917DJqLAQ3kITY0M+BEBupeq
/grqjH3q5gc07Srsu+nB0vRqN0TpRuF1H3o8ZQ84K86sP/1HM8iYc8T2zu/R2xQT5gRPJRAZnMa1
kfOkUhS3inMaOkVnc5bUMOKaV23gCitFWj8JWuAM4ja+HOv9z0/Qd5qR+dIXXByqsDg5LaG/XyKZ
BZcTHkT5nEp2hgBAXyiQAE5G+SFW8tek94y1Mvh3bW06R73rHQgIzlXSQN7Zc0wLk+r2ZJl+5bbo
2N0Wj0eQMEzzAFWs6yxr9y3KZLcjetJV2rJ1VZlsY0BKT41+T0E7wOtRw13npblrp4O5GWLMHIr3
sYFpgyFW3XUkb6N6HG40ikamsZwxPz8G73rR8zFgUdYENwjE5gZY9u9XEhzuikFGavzsMFO5TknQ
nIrOvqcXDWwBmBR7yALlde3kr6MZqCsb8N8dwZGoRXXPONSGagJqGVY/f1nUtu/uHLwq1lmTTjmC
8vfrW5dlQGa8PH7+qrEfdW6nGKDthwA+BfSW6hf6IeP7jsdyGGBVI2RCR8AGcSlevllQh0ad/8Q+
4lTwshPt7HtZw7q0GgSxvdMevawfLs4UfQJ4V10bsSpViG2hV8Z3qG5WYlDzo9emB6sn/zCGDr2q
cztbZdh9SI0Cgx6JuiabCe9bOSqXyCbqNrJCoEDZxusspo5BG5ymXvjbKh5JAcUiS//tA1symvFT
GxG148k9KWbFPoPUh7WMrBQ5NIzSg/gm1UT3NtLWCm0l+chA8DghKfzFSsKu4od3xWEnYsxDAs6U
H6I48JmV5WREzzC+3kwYJ0dBkLYSv/hRb1zLGsaqgcB9xXR0fMik9bEXbOaXM+P/142jZnJq/88b
x/Nr8tqH3+4cl2/4unPUzd8luzG0P8LiCqV18e+Noy5+J0hhvkDkvGnkZP73rlH+Tk6CqUsuO4fm
HR/9vWvU7N/nr/1f7BTn7/7muqR40LmXW46mzfE/bGffFUv+aAPajJVsFTBXW+syzx8VJ0FinA36
euwdMqNas7vLmRAvnwxhO+kDasvUCJXz3w+YLBXIbhZOAlNBNfZfn6UDo5wDxCZHXSuJNYMQMUa+
vgfioxwnH+07gPMmN/sXtTKsPdKxlG0LT5OS4WAWa+WtVtZ4WgPQpUo6vARxH9P2mFh06/j2m/fq
v9kLCmd+N78/IDSTmOAxr2T5MLib8vlv7hs5g3sdkTXgilJ5CoYovIk6wmiqGjYYLL7mGM0PMGn1
bTjGAEqwGaLZb7l75v2xb6K7KTY9N+pCHODdh1xnygKh861UmODSSt1Igx0QVphVRZzkIe6TP4xY
eeLWwcAtUx/Gpj7lyESdKvuzrEGKJODtV+0o71usO0ksXFFwM2qIUJRRAlLJ11qAbOZ9pOsvSlMm
JzjnqyrWLaqLPFmnw6asok1ILNoKHLgrlXlGwnh9wK27agu58cACIuLq0jVdCyJwk/ZmUKZkDwIq
W8siRasFlMQNm/YwiGA3TY66wrOKdblsHytAJBRHZ5pt3L0YlpkYkk9Fu696arPYwOjtAVmKQmfn
BLCXKKpW0BChyCqf7EaFmdfe0FLPTw4tcazxnHQ4TDdpi7ww1KClRsysCI6NgID0NjxYUIRDtQmQ
K7ma4n9pK4OvzgF+jcWJZuGLkeEOrBpcMRH7TkOZab6hd2d5yme6pGvUcswE79QoPUYRs0/djKc1
02wEK7etOd5G3njM+nS+uxPwBpctjEfVzTWXYNhtFifPugUPE35MsEdCmGWadK0IaqiKUtY3GwwJ
Gr3QsSUWM/UeisQGW94CgWud+DQTOorEy9ZhQcagFk/YAK1ocgHEbJE3fdbQqigT+E+rK1mhPWda
V5r51Bcw08sqn3BumWDe+yx2ew8AKTsX16G3l3h4iUyS9mgurehndruw8M5+PWXQL4n5KSSMk3Lw
gQUHEAU1faNQSBNixu/LluCWRlztUbkzVZK7tRDVQugVI0OqAHvquGF3sW4b64qcxVlPkfaMM9pF
TH6Kel0njXfgTyxsTNXM9ovqSgC0DkSf/GboTGdhq+qm9eSwM/IiRCqOXSYAFswN5KYAerW2E8TT
WOTJWygrKkv7EMf1wdDHbWPqd4qjxvd2jy0rj6k2FTluPElNXvTRJrOM7mMJ7G5Ck2KMCNWjuMW8
NjLTiiPTJRUq01TLNbGCV8y/TiGq38m01w5J0WxG9Ttj0tAB5cmXhHxQ14iUYl3n3mUiXK735ZU5
FFoGFJOjQ5iBAH8fZ+UXO6XVDJmEkDG9fOzGgNNM3mC0PWlFTSiknOvChtNobnUgtI5QvvdAxOW5
DIJ7ItbofZjhUzLYN47kZCLTB3mRnKWxxb3VF1uyvYKwebHDFoFccjOyF1ujJp95mR2ZevGTnwbB
mryfVWzyg4G0h5u8Mfp1UqrHvCgIUTexKImdwRz6iMTvttXjT8DIlLXH2As8DeSciuolRiG6V1r1
WQsMUi3M8OyM/UM7RHe+7SDPsOjCDRJiDoWBb4yPsSIql5b2RDggTbC46ZicrSfbrE5w9il2idga
SvE5bYsb4al/9ilaarNVz8BIH7BhbPlZ/jEZTGOvhlzu/ZCT4+fBnIihUJS6PFaip91BRhO5rfdZ
Dzyq6rNwndMagyNV6OkGxBoTanzMNzVMaTRvBuGMXXZOIl3e5IOqzwfk358l5lu4k6I4q+WLJRgD
3ogQAUGK+8k1EtNbcfohpUzK/MSILD+R8AbXFG3wxkcwslL1+mNu4mgmpQy+YhjJrVcAV7ONT1U5
TFvJbrBTHgu/YZ3yi+pu1KfqbvkIggXdLIR75Dtrm+W//n6wkdo6jWLtmBCSFBz7t/i4G7I6+7VP
Zf+o1tzu27QcjstTMQo0FR6S0eVpWflPOZJ4N3CgRRXAjx5zZGnnNiw+Lc+qyFauhoC8KaT22HRY
jGkdqq6IAn/bheTkIapa9xn2+JF9+pGWd3ZcPvr7qTbjwsKaijBW2KtQPwAtsKqbIhHJLlfKh6rm
FFR1zzxOOTLWvDbfnICYxLQznm0yVRD6pbCHbcdy0S3mKzWRFTQRQItRSBhZH0y3YxCt8rn3nFpO
8cFr5ItjxfmfdQv2/X5sw/SLCDPAjHnnPAwqNnERltbNmFnZiW2wsgnwROx0rhS3tIt6ZbSx/GK2
t7hC0j+bXv1cB3n/nOZBwPzKLzCoe4ekTqj+uUx2dM3iK/lKhM/rn6e6sk94IkZ4Q6q6NyDSdiP3
lR6P8VUL/TdkgMrJJAK7aEvUJp0gNZ19OZnt+YNSwTEyGmM6+5niw7IXBAr4wQE1ZngriUrfyFHY
uKtrfBRaCGaY34qTYOUUwxN3w/KPAZ8amiA9bb+MdvQhy6fr4P9f6s5ruW4szdKvMi+ADmyYDeBy
4I6jNyLFGwQpSvDe4+n7A7MjKqXuqYy+nIosRkikRB0eAPs3a30LAJFa4FQlE+zHPPU/usUp7qt0
tcJhtpRLQTT7WbNieZAF8M5aqONhsXp4scUukohiiEWpvMuHMWj7rH6fVrBSqDNFuORczEtMLpSk
jwyUxTJfoYwdLPyzP3gzmT4Krb9vUjZ8Vjfu+lK7D9Ol9JYhNm5s44ZoEIJqq1NmzStvPz8ooQyx
v3SmcjZ0PAgkUylcmTAsxkUV1yUGhxC8i303gwrxMxI9D4OSd75s8tRXiDB/QLJv+/GbLavtbkPO
E5paot1se60yp82vJFds+u2GzIWXIm5mCFhkqRcL03B360txVvBC4ZctTlsm9XMZpca5qDuyMcb5
peyV772elfCEJtBGCcmtObOrQ4NusacgfEgI5251eV3n9fM8V81T3CwnLG5qpXQ3za7oI6rGzZZf
aGSfFZ0SqB5BwGJuKEmDsF3muvMl+RH3g3JbkyB20OfGcpENGEeoSt8INx+u6s7jIbKL3Ixu88jc
uElAC3mMvSgSyC25LE4NkH/pPP7pmqpBmOqAPuAQhN/fGoPXsYacVYI1heoX0bRdb2kKt86oH1OT
fMux+MTd1UPH6V8LGdsUFUPqwfbfHoVNlOqCOhlznxr2sIPhFOcv6Ap7X5rtbdXKNYyYHnO93yB+
1W+7wn4fGtkd61yhEcCZANxUEIQKN7dCXuoqi8LT+H7RuDyE0YxPMZ3yEUzFg8MR6kQlSeclNL2t
jB9Foca35eKsYa9zpa6ytW/ma3u0ygvM3ccYMjmnjbk/Euc7weDpXNvGay6X6UzkVXo/VNGLZjoj
o3fO1Fjv1NuvDxOiT6dr4lNhfDQCYghlgPY0qDaK0ix1MFgAguKNe2lKRqIpvA73y24zblpxGufs
Kh94vxrbJruiR/mhM9MEZdGPF33TpsfJLIjTm+3v8doC/mui8fHrQ2oZLlivyzwhT1P00rgpZu1R
n+RLpin6HUxdmxa/HA7Ghv8uX4Y7xFLtY5GYVoB0EieKUc4PhHmabH7vk1WQ4VZnV3GJP7fiYX3D
FP/DQDvgsLq5i1TVDJj1OWhyZspWRYM3hg0c2C0fIARuYeZI9PYrJwltWHbkgp6vI0aHlBIgCPox
I76wmC7sdG8KwxqebSQH4EmSV3xR6cWUMGopFeLXREwd7DTVPH19Vhm3I2v99dFeiuVOdMvr11dJ
2B8HdjJIo1VN9Vgcm+EXtTja7UNpG+YxnI6vXxiRGgDtN84TPINrNWUrpsDtvS6DsU6ya23/ja/f
7SLwOu7XV7WGMENhgx3719dL5uA7RZgv/+troIe4ziy04Ov3/vr019/8rz+T4lbZDQaQ+vljVrRq
qPm4ejIKr24gYq/ZP3z9kjiMqaO46zrwrYjuvj7z9TVJto0Q9/Y/Y+iZ/deXd0z6qKiHBZcxrxjD
sbt28XrlkH4r3K/fKzezvrGJ9vj6xPDIyDW+a8HM3xVTHl0Srbr6ynH/+qAMDShP9gYncqIPWWwP
z2VlZo8puMmvX2EN15/s9dDKQSc5rbzWN/TSLfnpz6wL2YqmVIqW9ZCm0n6MUbuvpm3cf/1KlPXq
KVM0H79+afD8PskKGki8fy1BMwx2Bnj1tE8L35hKtBiuuVNSv7Ij+0OLz3a7TQ/MLgG6VDD01dZF
BcHyaXmtG4XgTGfAxeyUb91aQzrW4U8b90nCkyeLjZ4CGCt9IzDRxyqmzmygi2bAr95Yon9TyRei
4T82ifaKDcfwpyG5yWaI4bHbT6M/2PInw3/wiC3Bu1Zf8cSNojP8P9juGbNqwMone8+CMFTiRiV7
AsJRy/OYzL077FhiK48OW56d4GZMHqG6ituv7alVBHZ2ZZWBGMrTsBByPwiHHdgI+33ZlblJdRPp
EEZVNYGW9TTVsR6A2WAijxLZzTb11cn6X2NR88Qco7M1tle5OQ08cg0wOn18sagZSAtxHgubgX9V
8kiIh/kUza195Bk9d9oWWMOAUCQWd+ADTASN6uMAr3Ug970i2tacX6xS/WQiAdCmDbIxxd+hkZU2
LPFpqe0A9HRIikd0pbbFgUwSkLNyW4NkJfREFyUde3q10gGGcTReMDLXfsdKK9qAi7KKjS4d0pc4
t6G2qdn7V+kjNhODtto/50XxZrc5BopsdtNSATUvlSko2Fogd4Vq35gvW00RoVDyjqMGmbUBXBTl
2421fGLHecW3dc1glNCH7S1C+6aaSTDrcQGh7LteqZ/btLoptCiS2jOYrnjG39jw94cO8KqWbz+1
rP6ppNOnbLpnwYLNTetbU4w/NUsJh466fXDq5yjtvsckKG1wv8NVGyfXbEsfRPiDGU/F0aH8dpNO
v5EJo9vS5oY11vxU2iBCmf8yowVIzVM1mHuuan1c3qI8/YzjWeGytY6ZaiAbFmeBhMwdsGSFU9f+
pOJ3QbzsmJeHLWayYpoOUuPxddv61zxhHBzjVgFzdhnyQXAnJrBhRWqewGDg4OApUBmIsNPhMKnp
A9TKwVNJcPa6obrdMC87lfoRD/XbJlNxUFuGBMSVEsQs45fMQQOKDpUfxjiF5dNk0Go28C5gFexb
8oldVz2DWBjtkN0QSKk0KqgfBpOoiOQXcavo2aocvzG3YTMC01van0y7VJf0RCrTYbdjZtZ3VabX
bJ+gjhjgw8QqORnhQTnjg6Vs1UvZ+lhm00Mnos+4yF/Tdbzr+nbxebKfitJKAK89JUytsJ5DIEU9
zUtto5CVGxWa0mNQsqWX5DD9R2sIcA7UHKfcSSUB3hqplmGzeE2/Aoup5Z26blABSBTP2fy4Sa5d
c5X+Em13VpqKQb2suwBabMR4fVdrgl8ddO0nYKsZCi6jKeVAgNyPBoouA6tQTtbGMo7oASYJRUZ8
E2vAIr9TVW0Ik/I7de6v1jFbUO/OQxEdIcUb980IGzXLzCBKKI3XrlLObVQ8J+0G/tSyg3SkzKUd
9Iw81rxVUYoAJFl3GFcMiZlRXBR9uN2qRmMCoFwXQ4yXAYrfCwihQN+yZ71eI/Dj6165J/LGOJLg
uDDXkZ8rtx/IaKBhjNJ8QGtHrQJQWGA920r9OJbVLWq70V+tJj4otbwya+WStiVJkd0g/NReKiZs
6p1gM3eoluaXHY8IGfccqKLXKNxbPh/r32ZeF2taIhEKDV9vI1hLzs4tz2h2hmbHKytNTC+lPDSW
9S2vu+QRBW5aG28OMilS5uzkPk+NW2vouapSm8EheQGIUslNK2n9NsBAGIwqipSldRXfKBU+3eUk
bBL/4BXzuYkYGy9acUWjRsx81eVhlXUwaebvoHMeClHVL87UX40Lx4Y9y28E1jxODtPHsbQD6GH7
onWPJ6jm7pAsBAe2bY63knSIOsbcSiqTySB7shLLF5C5KCVZ+BZd86uFZuMVmx6WeEge8yH2NGE+
mY1Cg5zVD+usEbk3Msgs5+plyLCytDm3aY0keN3GsyW15puGkjZP7eiMcIXV1uvu3K9KnLS22S6B
s4yzN1TpDaOHt57fcZV2qnw6/tS1SaE7DN1IIEgVc9UXHJ4Wk7WeWx6Je9gPqIr6mTMStcLR2UFc
Ts9jtCzzxJNJESzKt8ya4vMsZOaDxrpVzfYpT+Bm5HEuGb1t3+b+MQel4CJMq9i6a/A/CfqSPcdH
K05VbJvXhqRngJ4SwEoHXqCuIhhyyg9Jhb8lhq80qQbeEKzdDAZYTJxXqtjxcEbDiFrpIYpMTNca
9SGT8hmaClDkRIZLhRB/VZmREFnkapCvg0WV14tpJTdq0z+x1HphgmsdupGeBo/CXt07yU4v4nQf
WTZtYqA1bm83p38GeN35wq4NnpiDGyWlZw/jUUFbfUwqm9mrpZ7WNtOg43RvSr59EOAye3ZinpRR
Lw+rY0NLSeExz8zsYtsmoRjukQvdmQzSAjTa+jhoWRzAM73PsHh5SyZUVLK+HHvYoUDGaB9K56hI
66kswzUbpvuh1i7LqD4S/xwfi+yEl2vyoKXkYS36MJG8S/iqGZ90CUEbDtMgLWFosgcD2kt9NWzx
i1Mq34YM92kmYSqoy4tlYYuet/alUpw3hmyKV+fp00LgZpiO0jip3YuhkO9N5vJCtBllQS4/mLhC
w1HaC7phv9Sz/Ayx9sFa5pZoRdM9mmPXAUDjL2Z66DL/0BC8U9Uo5LBaRN2H+kDOKWFNnqQTIktI
PajANLyosp+xre6hh8Z3nFbLHTde1JqOD2cOzr6jEdI1HbNGvS+iUQ9K3Vrd1W4+Rs1klqjRo0+D
a+QdX1vIV9lqn1MEJgT7z0ktjeQg9y6/bhOsnP1DO6kBM1DFm5fLhLXtCkfV56zyRG06cS9X9dnR
cKIrNZT3iWeyZ0ajFQrAV24n2R5IGwXSIu8XnNxrvE9VYo8E028l6c+9xTO+Hte71HlTCg61SF+g
hhijG01If7IcN365ha1VMH1Xx7upZuCgMjOp0gxzeOVgKOTSOUrdeR4SAOyVy0iqoB4bPh0b5g1a
LMZ3yYLoqFevt9x6lzL5oa+Rm4tLLbc3pRL3/drh0ABea0Ge8ZpNHPDw3Kob1X9qcsGvfXdbDToc
lUT+oDNIPXmpMUMHiqOsfmtDJln0z0ZRMsIn+8JbIig/XP08RJoaobX6vcfKOpTirZsUrCS1umCb
t05Zp45nY2SbG805UOMJnMtqqSG75SdG2ruhhu0EfsfSdn7ksnmf7O5eZwHlWLaXN8h2U2BWBWJ2
u6E0KNrnaqGqwogivQw6ld8vxPrRu4epQCg3eBy1ytms6pww+rfO6YivbiWSnrjJbtc4OjQTZ4VK
h+qTxYbdc4HoNw8GM8s8v7UVf1Tw846VeruWDH02Xkq76C+sGNkmQVCcZkDiBNWxjQm1fmDbIGH6
Yc/2e0aEwL51f7N5RgtNReSQ62QuA1GbmsjkWCNfMiVSReMA6zvocEoP4p5VHpkdMJjEglRpSo8g
3CoEYtYIZ692008pu/W6nZKfZMEM9+RoNTNqwb4XvOvp/g6lZUFfeIUkNAlaMM++8bE43/ByMzrS
+o4HR7B0HUUuykO308aPpFZLv9FNKFO0AsPeTyX7gqCutBsW/21g12DvtPas5u0MEz0N9AgP0Tg1
lZcwO6wG551xBWg1AF80QQ99ZnC9FrN+SplEuoRZBjn9ALuzlrC6ldXDOmxkyebX2bRznNot5+Aa
k7BUoqs6XitPNknukxgd7tmZfqrVcTjnawKpBjnswvyGCn6POqWIdCHLrnSFV2uUJQeKCoIWx/Qt
gkRQopg510VyrniaK/g8zkQsJBhqS/IrQJz4VrNBI8fBNdZszupp8gnCLIOOdAanK24Ke7r+un4h
abAxZNbrImhmisEB04hfavPdTs3ntaYCVFYbfKOutofCHJ5RMzV7nuxJc6wPfMbELLQ22Pj5ud64
V+0KoUu0GA/waMW1KMsWb+ZJr+Mp6DYWMdBIclaQ6gP2rPvCgDLUGYh9ysr6iFfnuciIOTdNLAT5
wSBT9VDlytWqUteuuZ8a+dOaW4LRXm/56Dlfs5kdHj+j1AODxgCqSQcXEjeMhtR8L6PuZ5maN0oz
fPRmrd9pNY7zpWtVn7A/FrFMUadplP4iSe5Mn1JCuAJ2ytLrpHOczW9ozYsbSNx+ore/nIpzJ4tA
9IO+JM2Ko5lHhZbGqNBmjEqkm7XFdmyIuQ9NdXtq24G7ISe5K4s/FVO2N8ncBiCdfjTd0Ht0cs1J
fMxZ9t4M28c2ScNzNmho3ZR9p6k0PETleKblGE5Fxw9IJ0hBpwUm4jSn3Bte6LE/9FYELLZXX8I8
9lZH1Q9Y9d8RCzDQlCUhlzK9YWyNM1nVT6jiUx8DD1BEc209g/gwr6Oj8Ra9uK7SLcLKjBhrUSfn
/PUBYSzIfjLHRLwS0NqescMO4Zah/DQVX5lpBzMiCuaK8XTFxtOyR3lAVj5ymca3TUKolrRYxncY
g43tg4CHVmbXa6zm57QY3mw9vrSzrZ53ijOjurBv4u/ZlIeWQopjn/MCWLv+qNb+OitXBZ0ePjs9
00Pycu7jCmZuYq4QInluouvB9WPp2yllfbcZLGYXUARi8UeCIVw94hLJYofJghO/rsmiY2xrlKOF
cazEcsKJnR40uGaHeaof8SKHdiTyw2irn4wJjgYjH7fShudYoG9l1urb1rIbP/e3aVB8HrtEJA7c
2wrjA1Ns1wi1yD9WiEbvO/J9jYMlBc2jbR8dOBxUou1JVeaXnHWUY/Aa5tJ400VUeHZWPefsd5Dw
x4cEg+gp6uR3HTgt2S9TKPU+DcDbM/o2ktdueVYY69z2VUb4RcI2zymK40j7R4dYkkiqzw+TwXYW
6/nmqadSIljb5l8VS7eRnjyY4/mzI4o0TbM8iJuNv4D2pKpZn+cWcNq6o+/D/kN+nybvKkmtYfGk
mIlc9lQJGMamw+jp38MxqRvWEQ77Rq6sKKoJgdQ5F0yOcYUYCFuLmO2KjIfbdFxE80Oam3qEq0gc
Nt6qOFHoDLSfndMSQ9vqPs2aeSwF8ujY7FLQYu3bqIN8Mxd0ojaveRNY5B0odTP+FPItWMUQYslg
UXPHNjqRIs6/c3QYrDg8UnKbUNJs8ZPFqPyO7HXE4DT+05YHlWCGSjYsVut2dUnOrN7nmbU0EYp1
96rvOhQOU8lAgULWngJVGY8NuHxf3yo1KNr5kahX1MygG4bdh0Tcj2gtl/aGn+bUCZ8APEQlscMk
qyKQdrJv86klC9jDRakFZpW9g/3TvUcR999SOtMTe9LVH1WGCTEbyatK/Jo4KwKzlq9FKf0VK0Uy
Uenmhdt1cnloY05nHHhBGu9x6CPnnwnSLTYJjkpEdgbOEsgF2YRtahdVjD/kbHZk0nzMRjwfixZD
mo347VCSkObWc//e9m16LMi15WHyZkbm89aolYdK5BIttO5FK0eX5wYnW0mrzpFIqFtJDtUbaj0G
nzNNhiwhgK+KnyFw8FrQdyGqlCtkyBgPZrygJZZCz6FRb0Bwe85i2Vclw5dlQZSkEuIKdn061JZa
QD0SlPlT4a9TIcNGXRE3R/qNoznJaTNbLynqB62Ki6u+Hr47C4x+vXTkWY0pY9WYcGVNS4KizNEH
IjaGZnGcRF9flHzqPWZc8I6bOHmte56H+RU8HEQDRXKwzKyGLdMA7zTic5UxPTGVBakLq86eesOz
qvFMZ5t5DGFsV1erPZR0vSu6Ob3KqNdpLQw3VefxqOfU/Nm6IyqM6am38tgnQ6k75IPCiNKmp27n
CmAFQl/ooI9rL4bAsc1Ask877lCwvM9KwlCKj7QkvWVCE0KaKdv1Mb2mF76P000hjrqg9USu76lj
y4YtrAEu+yD2FPYq+TVRl1cYTbzJxGFAK0JwA2Z1xjSaBJXYb0dZt88IJOsSxDY0DenpLOKQA5X6
OauXZ/gkvPiJ4m+1nZWiQgn1CXoJNSRqHCc5AOX5lSnOg6Lk66Pe5JBOB/DGlj75BNmFZdGmQaQ4
G8/4ATl57iE1IxxC22tSJn7eVI4tgutpuI6b6o3cE8NVIbd6myTZoDAmADPOHrEwXOw4WrFNqtfg
F17Gqr2PUJPjOIV51Q8/i1k0XCk9GXosPx3lQeY21y+LyYUmzo3wodi5Vl3MGcpIreVAFCIZOIre
emZmWJ41MdkuhH1bp/JjwrXsc8TZ4cimkdqm1+4L+kb2FXEfGLZy0fRNOXZWeykaJSjUtvTQ6D3p
S0GAzpKzGJBERVr8LbPTKRQ2WTiTE0Vi+EVm4kR2RnOgFWDYKhJ4+yPLgI3iQGHhkypF8tHH49Xa
wManN75BWXNJHEUhusOidUaKs0LyfaoXmKcbi3pfQzB+QJlzMTLrQZek26tq9pg1PBL7eM+4MvsQ
AbFxy532ZqUNwnJd4+2Oq96bNqZ8KsK6xmDx/M2OZAGbd2BVQ7d64Te3C8J5SxvtY27ZB61h3G9a
JW+cY8uDA97L1evv4F5PfQbqUS20X7OiejVlqM/4JMfdbe7YfxyiuW2U14xY9GM+i9sprUDQ57hA
k5H8isoAUgRC58Ys40+iRcBb5/ZxVoCetEudIpWIX9D7v+U0GkFGueqnCotkTfPLpic3LGUEgYH0
V7UCjN5WAxU/V5ynivWSa1MZTIXg2tDNzxL68pIyRWKhqGpbeizz+87u9SuEkIEho+GglwI13JaT
aKo7+Q132eeob+dsA1wjiDbxqsakDM1H+j+LqF8czAa7XsowQvmiOL+dM2aiSwmcVTedQMywwAwQ
1joTUSaIkAosuwvEYkQ8Mu+EbDmvhjq0U1KjNMPcsfo7wk5fd/2EA1h0aC6j+oD8Cd2fUSIc6M/N
xCnTNay00VzdLXhCQpHEglutObSz6VYypglJO04C1F5uEjMDRa8D7KpmtlC2Up5NRbkjymvdwzoT
/AnDGsm7yVCP1qLmPuCkA/boPVPWavxlXhdP7/KXuvVbY2J6BCuKRwViQuYP/XHGoE8cb5/uwWQV
vQMyBpSFPMddOr0iY3StT9m3elavKzsQsHaDtIA+xBuV3pvEbghlYocdtZ1nrknzGEGiZ192gFLE
mCsiUA5ew2tE+suCdkgH7xIUmvU0bnlJCf/Wb3HPIxo+nzluZyZIJGyfhnxaDoVRcW9LyyDCNX7P
FgDeqfack5rtWqqMmHf05CylocNC67wRiMePOKIl0qj+jVG5zqQz+US0534NP7xeROHWfb6Fw6j6
bWLDfzad1205wYn4heL7G9SR+TCgJGhKJedcpjOSVUYAFo6oJMUuoddEu0dtTWDdopxKQn56Uj0J
PhbHDWecyybngRwxBPFj1B/0QaZkgxnfY92m+NQwWeUfei42n8LwTtepi0erAOitOrS7uMAF9Cil
a5/msbWJBnwnDeO7Mb7KOuPiHhAEgpSg57f1kn6pfID9pXmxxp5Ayagbo6m9dra3nvLKJ30dHi2q
OcHs6xgt1mejLffY1TwBGS+s9eJx0pv3CsWc0jYnHj8DUxzRhp010oMLPKbDmt+NCUwp9v2sq6eK
8YfTw9OYAWsXxPsNFhrDqZ5PgMZD3SK6Ky7EN125spp0PqRAVT1c7r8EpafTatmpx6XUIQohuaIG
DsvkoRM/ok2djik9wb6Etvsk4PrLjkBFdE9M6nu5YCafnfyoLQyrYbaQKVbYAZXN4rGuPXErz61Q
AplwAXfqISN2mZQC8kiKRW9pUHnLY62OzqU6HqkDWw7Bs80cnetjYomChmRM7YmFJgzCElkDuYU4
NSIgsyl38fTZGUhZ+MGg4L6NwCod6m055HXrzVg2/CS/KbUNyALP6Lre3haL86kzHgdOrgI5hV+Z
lBkWInJfwV28Z0cyGzJMwrCCxOpfULJQS5lVeugrjjK7yMORpXBB4eOWmOzcghC/cWYasvIKfQ29
qruapDmOlR3GZbW6SFXuu8kk3xG5cQGMfSRjvNNH4lkytAJ21ZrcwcL0hpw0PVaY88RWMp8ehFk9
a5KAp96ez9aAVR5FS9rmxRkY3WvXp8UNkc2PmdbhoKWgi6Gmh0bCwuJHv819aNHEuzXRJEfa0ivS
ktj/AViMBn9jM+5lPc92DInHCDiZuiTcsPFhNYvenRx0w5GlvbXVHtCaraG5ZLDDkuR63Qik0AKt
pbRpOH7c/qyYOjd70mnMqZvTCkscQ5lZXhyT85EJ7lWvqMrZaUTH0LD2lQGsfSV+VljSFooY2xoP
jQIKAunnQWk286ShlyojBK5J0TwkaUs3w4BLn1AvyqQ6WfmMRH3YYDg5Y4NSdj3XdboLDE0SKJib
ifIxI+wnQexwRkfxC/mD7rGrk6GFTOdAdOJCTzJXD7JSrsaJAbuwlZfWZsGTsOf3lpEeJO1WV8nn
IWDP5rFF2YK+QEomG2LJTY7LXjGDAY08Cxj+7yBeIk7i3A4cnnjqTo5CAVZ1NWJn7W3NkYFDBMm9
fEFcNjvzYwIkV9naR03ELLB040fPrgGXWQoXdL0QZv9QmmQc6ru/1R45CpzxbVxpMiM9oC9HHDaY
P7qof7J049vqTEXAYi4wtYmFFy0XPTxSwMYHQZVSAoI8FqwaFLU91R2noE0kUy2H+y3ZrmKx7qGM
xRCUKr4F1iinQrc/Isaeu4k2XkEmsQcfyctIr42FEy9ZuIVS23KzOIGhzdMGKvRTLjoRkDl4AEB3
WgvMcmw1qXxQGjJUMaqWcw/ZlNII9QixAmh9p2bu4sBt2gBZ+bICUiL1hhw1VFBZWk9+OtkO49Jl
ZrcC+651so7t7/yUja+kLcVeLszhEOv1z0W3+0AZ01NsE7ORA/oEArV13UCA6owHMlm9YmWUxFtV
2ig49WdjtE00eOkxM1qC34Ct4SS4Y5kB0kRQ4FvDhqyWxIkyKz4Vxy48Pd57S6zWnJc5oaldiKr4
o59O8YADwlUjDuR81pYD9jl/bbuPVZtfEHCOl33em7LGjiJzPA/T8AM8PYVCNA4BCTE8Loj3cNtV
e9XldABSPAd5TY8jB4YYKk7McH/WLF9bQSXvPVjt+blQtaspsujYZ5KTS70BolFt1IusArRuOSiJ
+dmZzj0z0fsiy9jEmeLQVkDxtJFVEt4P9MnKX2bw/5Uj6qku+e93csaXz+dfWI3r9EdX9/Wv4d9+
1f9PTA4V39P/21r1+D5+pv/n/3bvH+n73w1W2v7H/jJYmdA3+J9jG1j/qCH+ZrAy/sNwdleP6eiY
ryyBr+e/LFZ4r/BT7+wuAZSDz+OB+i8uh5D/oToYFBygvXilQM38r8xWv3sSLc3SdYzbgMuFNAz1
v5mttmLMwdWCcNQc801GpnlB9oecWQwMaTfcT1bvoJIx4TlMCYA6E8uEG/facGMjFzplVPhoU5Rj
xpYyaBiWrPDk8G/2d2tspHdcLeG2OcY7/QJ9BQbIw5IOe4wr4RI40vfkd7KBs1y9xjmkXtty+sjN
BXPywikx8t2CIkpgUJrzPwAS/wCS/PXKTWlA1xDqF+7pD1cVyg+kBiwtDHZ72GMYi8PCa+5W1NUh
As44dKqCVTQjDjqP2o8yul6L7DEm5QuM+fidjVpxatY6OyQbyRL9PEFN7xcbXKnDRg8Wj2uu3T+w
QX632n/9s9mJsyEyBfQxzfiDylDkVCY51bHXGuu1PjSCiPASVDD2EZBv4oRPYA+cRqL9twv7f/Ch
/e6z378vzn4k8tjTOLiltiMO/mZCGzKljgp87ThPdCOcQWkIMFkhKv3d30Kclhn8+2/4u+vtr28I
PkkFrYYJENXm798wFyjsrYRQvbah+J9op9r7RIyj2xhR9Q8/VPHfX51pCEcQM6BJzMrqH55Dc7Ez
s8/QiKTRkpzVciW2tF/vI8Gkmwx3eadVzoQtplafDUMJ1Apu/jARFDVrryMb+dscKm6v6Oy3GiRq
c9mk/3C9/vf33bIw9/AmaBbllfbHv5CYi2g/NipvaKBhS4WFoixJGZ+mxSvpL8M6bm/qyM7+wbW8
P4X+5j7c3wfyFzQDzgtoEnA0f3zjCdCx47TcJ7ZOj728OHBxngaCzZ8IHvUSHfS5QI7MnvDRIdsy
ggRE/CKFzWDUBW2SNsP3a/dhJr8cJ7V4IF3hiXiQf3+5/A9voU3fyUMTWInEQ/rHjeEIkgJJ2fqa
P6g0PWV9xZ3x02FYv2v0V1ew7Lkf50CBkQbIvLrfsZ1B1wsyyHfUckkwzcPwszHrJwJn7fDf//u+
uHH/AlXwczR297+m8epspK76fr3/7QaCbrpo7DlKL9bHizYr00GDN0JKDkU3BDCSsrm7DnGEqmfL
1Z91OsVPkVoCqEXlJ2fR3xj7h5pJFaoxpAuWQ1shaIZP5awz9mjy4jDg+mA8kQTTTLaXWNcfFjs2
Ny5zKzRyFfdPPLaXvlr+qg9+I239Riz6nZr39eoMdBUWF4mpWpwmv7+6WqqNI1eUblOPUGl5nMk6
+mRX48dND65aJbVC9D9HjRImyd/w9n+r2kh5AlH6DwbyL27gHz9nU6oGF6rB1kn787mhNWmDssIu
qcg5NxwIqINKDuSsPvHYZJgy6tUBSdqVVMjuypzqDSDEraER87ZlShglRnOIcj2/y5CnrZqjv87D
zAi3mCAUZ6EhN3ruVU/YDffbGc/fdLdENFN9jPfAwHyEDv6IvwiJFZxX6Dd7RABmKvwA2j/80L9e
yp8vleNLCKpoWEf2H5f8SuqnRkxHyVjRHPyVC+xkOEwcZMzosY+gOvTzz4E0nyP4tLCGwoCXQkyn
xNi6K3sZIo+QYOvUaSUJ5UwEBVFGLIK+0tNMIKj/8O+VvxOFvi4SyVGrszWl4KB++f0iQcJdMpqc
S69atntSA7Oz2JvhnvAHcD/RzcTy129LKzuuy/DkNKjSp1QTB63atoO6vS7M2b7XI0HUmiWZqqXi
vdPT5BHbaEsqgw2EM7GO/Qqgqdik4pWiBQpbGM1u1dx3ijK6teLutsHaeoH1ZpEsvTSnkuQyXNHg
nAuGeEjJ1RK5lr1dsrnqA7uKzbDrElrxtpqfYgP9YszS40rSELMHRqYxJEl2ytJ18yo4G+F/cvZe
y21zTbTtE6EKOdwyZ5GKlm9QjsjAQg5PfwZA708y9R+r9r6wyiSRY6/unmMqI3LRV83nBoLLgQTV
j8QqaML3hXGpHPsnjZ/BA5JieZlGzhYMuHiw236Wye2Dh/XhVqbT/d8PH+VDmEcZmkDSoAgCg+3D
27tMjcyQg7E7LaU+OsKkdPlrQNCSJU1D0p5OesVoEyqQSjonKiIoQnAjCzKOSfArRiqFHa+mbT/Z
rJunBiQMg55kGfIAIFWu4punRl+atdzpJPKjIXfmXcbKa00eNrFGxcam636tKim9RL2xGUAoM4ot
knb4hW0MXIy6+f7vzbl5xY5bQzxFyAHHiAN1uzXCwRBVrTM6I4BUrXqUEhwyGpGLFc312z6SftSN
Ka6Qwv//J+cYx7y7iQn9VcvirWCoDs0GRCB/3xSGHcS+IKnAKFzxLu7QdEvTIxeHkbf2pEnNt6xV
ww3+Zc02T709njLdJ5HWDXOD+3HchHEDVIPOKfM2tjATjyvVpa0r+EYq/Bj1Qn6kO0eb0aPbHDqR
LhXTNxaN5T1aagOMFRnkJ+HlzQXKJmj0Jes0aBpwckBS/H0USsOC69sLb65J7U9X48mJpPpnrHKb
//sk34Qz44oMdUTEjZQ4XdNvwkq/D+g2LYA5eVSEsGt7hms8T3t0ZEWF0YDsENaUP7TG/YTj8D92
0DSVEcTO2jHxGp+N717/rQytn2eZNOvGdMK0hzSuhQtn3Nd/76LxP/YRbCNhOrRF4vaR+Ph+XbFr
GmGpmf5caB6s8DzpzkZrhNgrvMhJ8wXLXtq+qUFvvDhIKXG79ilTcaGUsEv5WqvUkzEw/+6rItm2
itZdKCTZzsEUQXHUy85fjODjTZ61NemMxjlIerJ2CiqSAnTMJYIuvy71cJfpZO7srN+3hIC9l6CZ
LvBDH1ufilbbBblnn8IErrhGV0llUF+Q0TG0JR2QLomQrwUejAKRyzaqaKqxo64GelOfI+KMeZdH
9SXXeBTjCeaivKEu7Hp5/KU0EbvQa9OsVDv6YRNJnQw4aXQ0xcMnZ/RmzMCVpOv8A44i6zJD/Jsr
CVWcLcIygF86ICKXy+5i0bhCjfcZn9Fw6dBL/n99k4BM5u5AUsgo4MM1FEBOgidLEKPkzYiufaIE
/CTz/39fPx8vH520whjNKYpJS9bNjoVBqIvUL7x5hX/JTFP0R8+kzyO1oReQBdWxEJPK7KQHQEj+
veYPT2AOqQ2UyZI1bk5ulb8v3KCGm9REdE/RCrIs6EKZ+fRYnWxcIuYBHla7FsFKX9mfPQA/vIfI
A6hwbHg/OipD1pv1Dr0Zk1rEA7Xq0XH5KBew4hXxJpJEsjerzpylFtXbJOJJnPo5jZeF06yqjrov
4aay7Pzy/O8jcYMAHZ/JDO95YQOm4gIDbPn3oWjo4nNDbXTCKbFzQcq0yAu72MlS78wG077vw0De
Uj6Pjz42HbPeMprF4OUNoo3MWAeuZKw8sLpBa116uF67KOmHma0GzebfG6qOQebf7y/d4kawyR0B
3GSk/veGJmie7VzSPBolKOLWCapFLC67XxLJV6RgJwUw+kJUCLMolVIINJJuw+MvB9vh/lj6KNbn
hUOTYIoiDDPVbN5bsFeCAculQDLVzeBhBA7mjklN5xjLmMf9ew8+3sccZvSn1NVwP9NvMyoohAS9
Cjmly6J/UoZmC2CADmro0MyWzEP9k+fGxzeBafC6VyDHO4Q8E3fz3ZuAxnXba/ye+u/QTXexzZ38
/3IXmybPpylXAGzs9rxUIutIQdX0mtuSP+u9+qXvCZtaUaS0Eiwha0H/ke1oL1tJ9Nkb6MM1YZI0
0Dmq7N/HQL+tKtvTFNJqvGUQIrZPiRzg6fDZg+rjmeOa0xlXKGTCLEZAf196GCAFZZVTSbcGaGQV
zcyoTn2k3ommp3tc3n/++0r5eOZgkjHeGjOzRNP2zaVu+FJQhJXjzMqhwGZeyO1cN1rSC5/u2Rju
/H1T8QC2AcGSebE/rqmy0F1noQ0KREvTB6y7ruGgZPV3vt/qq3/v1/9Ymz1mE82RP0vO7eZZk7RZ
3rsldsoqzaHnOllmJSk2v0PFR2Ws+eTiUD8+bckBgffCK3sE4U2cvHc3AEPEIND9igZ0uZvFHcXj
xMW/0xQ4PxTgUC4F+MKVm9LN3aJNR6IUf49N+WSWbnEo1YysgZXeWaHCy9YSP5pWO8hVsskczz9q
Il10Mf72alqa91lllp+8oj6+HNlicvkOSVAH4PZ4jbzbeLcvUxewKseqohdeluADJ8HQLOIW0qzs
B/SSex3tJpp2j57j01D9fx07ON6MVMhWwh+4ueQ1YJIKTRCYJyN1WVu9/GMK2mhawSfPaam3eu5K
LtQHOZKHre4X3PF69F3UlXbWy8b+5Fx+uHLICSuKBRxYw9nnQ9Itwluob00aK7WsPnEw4GaQ51o6
1t7ym/CTUeyH6IDBiQ6zkewn16hxS8XGqKlodNaGF+RwJplQ8cp5Fom30qKH1iRUET3K4X/fGrdl
Ao3ECj2eeBaNjHSSiOMJeXe+axE2EGYiFxGMob/iPVcu2Ovw4GQ9lC+0N4twIANj14n/Qy3TWRl6
vOlsB9caPArzJiv3QfrYm9RC1MG7gD91ajdATuqbR7SuIZAj8VmN4OOAjo2mrsQjeLpUbwc5Xa2V
tunlCMp9QWeH3l46J6k2GsqbuVPhAmB2AklrWNOa0ANI0h6o8YafZOI+PC3ZCEeF/U+oiv/L7QtI
DkObMYJGSI+J8TF0u4stp3R3OXb4SQyi/Y9VsbKRSAjCUPsQGLuM6bMwz9wZVXFMln53FdlUIDQD
DpezIaHzHgpTcF9F7a9mtG5MSODs6LHz905ZHcuqqUnzRHTQDsB09CSvNqPS5CwUde9xos48Wiz6
LWqSAXS/0oLdf1XoGl6VJRX2NBV3ZqTKJx/j311BikofNbl1FaUP/kCyinGashtCOpf/fW3ecFWJ
EbksqVjYjAgoXxjy+Kx6d20imymEPip5+rLSV8TyGM8mzaJj7Htnesq2E4mywi64X2C53i0Z4Prn
1NZOKU5AF7UPzgJYyL+3SZ1i5b9eXWzUOGxwLAbaRIQ3N0yJJ25KjZprr8iqbSrsObj+r3atD2vM
fOwZybwT6W8kPNAeZqRklYNYEcPWZ7U2LljG3BleLW+CGhKXFfjZPc/bL0EKWDFGZ9+E7ktjFpge
d1n7oMnY2Buhlt6RSVPplXS+R32vXsimgDCiI90Im01SDuh95HYjIFF/CVq6uLlq201SNDaB6QNm
hvU9ve/fqqFNaUICyAuZew5hP9wIWowXhZFjpUG8NBJ3AKw2VDh4OQu6GBxx16vWzzRHlBlLWD/T
L7GTBldfGiOw20ZztA4ahr+lSJ8shNYWcAeEZ+C4qW+Rsy9fXa2JT3IUqJvQco/Cr46Jb0nnLpQj
Ep/00KWCzLLKLaS6+YwUin2gOYUWdVu+M2Ed/KQJq90PjjnsUCk5+0T4a31UrUqG/Ny00pcaDcul
yfPgMnTebys+YIYEHDly6lWUwCI0bTO6y0oa+IfQ7lZVPKhzg86arWyIlxbs4S7psM5s6Sje2U2I
AAZzgoWpFcVBweXMj0mtS7zlNyggjUXZR/2TX1pg2GoVSk71C3sa40FgkLVTBf05mGv7sxr7eZBH
krELnciiqZY2Mlhq3lnVMrp/0uwnTLVsm+VlMZdJQJ1KkR20vNyrVqHPMLTVIXtn0YGHsFhqsXpM
41h6TNIvZoFYxAwt7Qhm5gztxFhFTWitXM11D7AKTgPOOEdSDhBhaMhDiCGvq96zj6EdPYZF1qMF
sX/VFe6HehMyZCGJ0VHhQ/WHGVLomUt1wAC8raFyeVadf0V3EDVVj21ccZZ8QCJ4BGhAnAzAoT5j
IbnBI1XV6IfKyHyRG3a1deJrP6Q88B9lP+NK7YJsL3KXNthBNHcaqiDXA7RnVc6wbwbNhgFiK3ea
BULb6buVhdwOuVy/aCT0fnaNYV9aoPznvRPmgXm0ke+sFA/EY45abGaDecHiL47uorj8aiRpdudE
5m/T8LNLVbbBPMVhayzniVT+bSWBc7Sj4UU391bd4CheKeXRV7oHKwuddVln1pZm3E0jW/3DgFB8
Gdf065mqi+8cioUYZobkO/EOfSRgvfyoBTRBF81ZabwGOHpsz/IYtfFgO/5GM5ToLDu0uZSt9Fme
70NkAvwNHD0wWnIZvIFuYvWxpQsjWKilrqKBiCFez4HfwxWBlMhmfPYKurHCmJ7F07jAYtQF/eg2
gem2g5BNlaC21MjxObVMlqshQtHgVTmRbC1pCsjnKS9/UHAQtvCqPMCzeG4Men5TKaW/5L8+lPP1
efu+IPdhaMTuE6PSIKLzMCZm+vvVgMqUo8vDdBaNyMA+julXK2PUA2iC88jO6LWTv/x7lbfhGQ9b
Eo6KyhNoTB7dFjizosXi26XhVAhgD7oL0CdUG21H6KGvaWGrhdoth6B7+vdqb080qyUqpGxP1ZG2
iFtccGhLwWBUrHZIEEYkNg/8MR63yZrfp839v1d245pNtww4ZFl1KDATbVDuHA/Cu1cuHrlqXfqy
O2vSOts7Ck+VQBnCmVwnPXgimC1DV6GftomCUTpwbyhh8Ml7//bcjtsAA8+hCYAGlg/GHHoRgQnU
kJlNr/0oAmOj1dFc95URe0Yk0ETFZ+nrDyHltFIubhP0M9fTBCl+t+M0YIMV6AgpG4nkqhvi8JGF
LWLgpl3yykUpgVOJp2kkX73kewrkLC2z+OGTw38b6I1bQWmXS5eE08dxcddnnjBsVJE9vgi4xRba
glMGKM8rKJsjmkwc4Hht1iSHGAE6hjltcPRB46ILblFdtvVqqBVjkaHW+GRgeFtjmy4NTgcqLC5E
EsI3TxzIGWCFM6QJ05i9EHZ9NttomRf1Y2bbR9mJACEoyc8yUbKnALBcWWwH6kk+wvkXKVRQ/cHK
uPz7iN0OV8cDdrVv4XqhtnJzvUpSoSCpgAZMmsE/ujV9BoMh908RrozIUmDLBV23IMS8ax2wAv9e
+W1qcFw5MTnZmclS7zavEIWiDjKET7O6pfScJYzOvLH/8ZO1wAbnrnsfc3KKkYdq7CrDDZqjxg15
d3HiEqmHfjawopT2fD0Uu8xy7k0r+qZiBSfLvxCUoWhLsbB3tPSXH4c9JGD1lfzYj8pPvzllfWJs
SRsxXdCq737RjGbYlLIMY9X1jmqCltVttFMh7Qp/+O1hZjXm4POVk1skWxl7LuKglVcCtucMV0OL
dlWZPjmDBn3LABAhqb8YQhO+ulA2I0fJNmnnhnTHr+tBF8sgAZVruBJlDm76ZTyM5NbcPWKmMIPz
9TO2VBD/ya9QlZOlFrjFnBLmDyWqwrUyKItKB7jgp+nRrdrfUiqaXW7pX9zArTc63FvZ7F8refAO
hd+sXZpGPJvOO8300lms5quMfOTBTIZ9Fpe7hj6ofeW7r+gYx7cUQNAhMeFQF2s7+SJk/VfRiy8G
KCJ4fDrtFBI0Iwq1J56WS6znxVLYyHKM+N5sSSjJQD/mcuBuBgURYT7EK9TjcNCakVlD59xGdPay
4ho66U64lkNrW2GBsaIXCwCcmT+gOnkEEifPN04LkAot0CUQ/WNag5MY7IPS4eubIQVd97b93cy9
+7LQfpoDCp/cKU9qKZ660Fki23Y2anIyAkGLBjXGobEQLITdOsPXZV52pBCR5SRzt0Eqj1sn6f8B
ZFTt2EQqo6GRv0wSancjxMA4+u2zb8QJHfA2M7emTxcjsbEp5IWl03bg1LC+Ey2CSx6g0dJ9bWbl
xaaTyef5vk3gqHjBrCrdh1gQ7bp+gT9HQOOBpvcLYzTJSisQcRKeMkAwgJgLA0BMFYfrqk6+VUn4
ZczEr9IUDU3gJctStZ4SpcUiAgmvc8h97zcDi3QWptkrML1gHmlNtqTL+RUM5osOjnxNpyqQxKiA
HGX6J5iKVd6+qq5eHkp/WBRKX8yGklNkmBfL/pYi49kQSLQzYgmwgQLamPu71MamrtBHc8AFmXcI
0FG2IRUzGFSU0AvgQumz2PJmtoyK1MAcFW+notsEKe41BoQjZDcgnNK7KAzKtUWTxKIKlBc5pMCT
Wc1RbSy0KWkMy4l+O0kLT0mP1ieDAWFoXTQfAL7OHK3bqUaNlBScZW/i/EyiYObQFj26MJcMzNAv
ZY8xA0U4d6sgkx/QsV6KLLozW4J4hFWroEJp6vqYeGr6UTfUJTsTcJAXrpw6W6fHg5zBXBUZi2Eg
E1TVYm1G4kl4dIsUSrwyDP+J7hzqckEnzb/rrZojOYGqDinYwOVGOkWhXK1sQ4IVFz1JRTicde5k
u4j8+z7tzpYof7mp2T7Eno4imAuNkesXDz1eU7U/JbV31kaosvFIDoPQKOZOU1EoyVuB1AZyHEqm
CIoAUXdNl4CvLWDY/Qrz2KJVCZfFyFVRR/uvTY7jL4ImMaeEqoSwecvClNbmADIjNvzkTDs9BkOS
80v1ZRi8gD0uWNx9yXvxA+sQb+NiKDcrGiU56gF6KjlbN0Ykb2JJzx+RjKBSJz1CiRcVuyVXc5pr
7JkR1fJOqe9M6ofzvi4MbC29dhZyRPWBxelthLVAonl4XYcyGlvpSyFidM1Cc7eRP5SzpCJ6Df3n
0PDpiC/BVDcm5ROwA0qV8cxHjzuEQKeVBvMBUrPqzOh1mjAZzKxkd5/xWEFaxQgzq0u0Cd1jWdZr
Tw1xdaK9oCPbwHu4WcH5eWliem9KqOaHwYyMQxVXLQ8KLGD7RN84Vll9bz1xykAGqIZtfud1fvBL
2302eGwtktB+MRJsjQjNZNd2yUG07ijLt3ZRnz8GMRDJpsNsPEAjBHralF+jASSj2+p0LSGLP2ge
/IZScfbYexrwM2U0CCTs56i24M5YcBPiagyr7bZZ5z6NVAboyJ02/sl1ke+s2AlWndyLWa5b4r4Q
jMK1wHuc/niFwUjAszAAi5xTAew3IFxSf4NIcu9cYGQdJO799CmhJwA6HAJtngTR1vQlceEp2x6T
xiOpzCfdkOcoxqRBWhWqtbc1zYbmWXbcccJ7SWKemLpcxxt8JvwXJ82aGWSI4BgOqveSgYcdUk88
DNQzYIMOZDean2WJObFWqe0Bv0cOxfinNcv24DROAL3Q7KCVABZevf3i+V53nWb67jphPITDmhrD
87vvpuVMn6dl40DAEquqOPVZ1W1uFjNNfPNdNkBJQRK9S+HEZIOebQkyKlTD/HFSHL2UJlPEDEUe
f99+mv6XWum5HkKxCVXJZ6zXYo3ONY2mpkzVYZRnOuivM1U/TH+uv4PD/Q0v0V1N37X//arEEFcK
D7JMlEXbSBbpD18eCeGAmi5Z1CDFRNK2UpTUeVECE+dDPf0hhR7iUo+mu4Ren13LG3ple476ouU9
4jyW4fplQ1rd1S+WM9pr4Ty1Ms24fSkxhJ6WYTdKhcd96V7QguEpVn617UF3H6GdQ9bOuWHdQbN2
VhenX6ySe9sMvecc5dxJrxTg9OP3fqCpwN1lbzN91HLpoqWefjGLzrzkHg0U41R0hwSbIUgYrCdD
ioEIyP/GPSZ53t2Hg43vgp/ft7nmP8hUOx4iJMkzK8S4xM9hANLS0h/T1DoXchKBCnMDHB7C2NlM
E4eGMI5RU9PaxqzTQugRRWodNxrxSXNJtVp+Un9bYZf98iyzpROmSB9MpINrX7K8nTJ2i4oatnFh
FuLr0CSQET3xq0/A3xt68gI1ArPLqMJtLCDkarD2W8YYfD3DQfg+LdbvrYXjGf03wKDDvDas6Bx0
arbtQtWG36BH94FVWjPMW9KfprqbFh/mcjGzIPg+GE3prHK1qXaZaisn3v9koLtYftWdcjctn0fs
paRL5kV2sWwv4CcfC0fu90R9/soPsuqJZp3rHjp2OzfzTHwfHNAORR8rZwRh9kbBfgcaecEFk+c+
GAunfKzT8ii5qJRDXOz3bpGmT/BfW/oyTDpKQzl9wpNBWeAOK6+nX6VODldhEHgrjGPSpwTdwFoH
K7OYfrVSXd7SxVPNp3k7pdT3mOUh05TN5KnVeNu7Qf86/Vghnzl7SrKb5iTR0jzwSphNn6Y/hf3U
9537ME091PWmsZzwMi0J2uJzYkrNafotb0IiGxdNxzRf2MbwBAfJve5AYCnlogx7f3PdiLzWl36n
Fatp4jgoi7XHUO7PDhQ2wO4Y7ss0sYmubS+7Gn2e495qUdAdRVj8zCAb05+r1UsrDgl9/cpLD5ND
5vSHCkpyoAczRyFdoC95m8aIfAv3knHy67dSdgkLUQLbYJa3JUxTEHImBztUWcH1ZymTYGRF394t
8PrfacZ3S80Tmu4k6jSowVmu3jms9cPixp+azlwOYalvp1/f9mP6+G7mQPOwJkk5f+Ncb7++bej0
w/TnbV9wgjfnFlnzMXzmrTru93Vj3qZ++6VVhlOdydmmhM4chGq+9VJPO1oi145gnMD9NTYNKBWy
P5Snlu/uQkwplKo4lk7ZFeuKkGcttaE3K6287Rdvc8suwsyyTNLlu1+mn2tVWzt5oeyui8gtzdyq
ijiACG7A6YyrnqaTS26DEk3FPMRYgGj/vy2bppEG79UpCl4HfUSDa4O50UGlg+f6URp5hUOOq0oj
5yea+7pDYoAIEGNdnID6jgZugvQ+r6AAkWFwhzw9xHQnX6bJsLG6pHXkHxoKYT68UfPezmJ7f/1Y
ut4j5t7qfpphWmQYFk+pXnf76yJdWX2GvYE4clzp9MdL/S9VJyd/lqG1zSs0fv86xXWzIvOrp5j2
7roWtJzfvVpou+siC6gUblb0fz7mXf2L+Kv6MzFlSo8QMSd2/W83HaHBV7OocfzZqLihTEqOefu2
VW0VA2Mn+7u9TtP5jGYR0snbaZOmCckKoM43g3Z73TBF6uGQWEnxZx7yWbAPajt5t1zJoHifMyC5
fjcdKBPzWKz2Qmfztuw4bkghDLa+uS670RqC3rSRN5R5qTDWig3TlG4i2tHHcwV/X2fc16ISmj6H
GhXFtJeAqI5n9noGq5xiqQ3l77pMRtCwwWmMX7/tt8ZYdG62obm+rsc0igjORaus37atttRkrmtV
t74up42J+JOoxAV3WjeCP/wcjEK8W27nRfW8Vct4fd2+SCUj0Uuev2bc9+dKoDDK+6qPQKdOV5cp
4b9iVwLU/vS59Dt9jkGCQkg4HoPSYZjtZG23ui6zlhNaNau+Wr1tqyfjGJXQSbn6s222hqDaSJPV
tM+qgpikks81EOR5wst5Xengp/K95lfAKUVRX4bCqE4Ko/zpU9NXxbpv6Gyvo8A9Yt26BpHYQgh0
Neeo//2RMf/aCaziEnVJeekNqqEyqB7KuI0PJZuP4xTX+dv/8+v1Y9QY9tFI5PU0azLOP33lcSbe
Fjl9FfAVcNtuKRy8G0y5KS4Oqdojw9I1jgV8Gv+kiRWctNRaTctyd0VrkIrQVH3FaMM+VoZ6XS4S
9/ICLck+jsud1j7NP32Fwci7tf834zTPNFXjWdZxnOrtK6gu9vTVNMH1+1b3KVchbo4EEnr8aS92
UIhLaTT2SanCxdtXTuHKpy785lhAjeK2vVDTaS+ZJw2Ya1fLzMiUvR+nT9NuKxlJGHyJVhJizzlo
sHidF3LFcjnU4x4aPNzgnSbpdtoYGyj3scKldfo07atS9zii5M7/OSt5dp3iz0kaP8qu9O5QNYmL
4xdfXc9qO04xfpyW5nrFb1evcXDIiV/bMvxK0Vpd4bdur5XcNy+1nH2j01OLs+jV7bxgG/rDsARv
ZL2GRXJMBlU7ZWFwB/YVRY0OvmfoTLgLduUsExcclC7kS9dLMUYqQ4vMCHGgAcXqtVOHYk4cLx1Q
scQPvZ3d+4rNc6Ic1GNc++6i76NwJ1QzePFB2WiV8L6qUQu/mC5U6CZ8lIy1gacWSbEvid4lW7mM
KPLbrftKi9iBloXssbWt6IC1kQa4yfHuQmsEcjWwKbJuKM6+lTV3Fpr/6zZhXpXPA1D+kGai6IHE
xL3m13CVwo4EUYc+vgla49lWgNHKqj6cGygY667Cy6BOkmHRy6I7xGinQJ2N/50+M6b88z9NjV8q
s8JN4r+vpv8FRT6O28c5ptmw6kF14zsKhLhxWVSru8O7eaYvozjKDzSIvX1/Xcz0+W2O6WOeY8Kg
Y/mD5eC4qrd5pvVd16JjPLUOY/Xr28y3U78tW5UEyc4m3r3t4jQbHAM2+G1XEivlCYnb+OLdYblZ
/TS1VFvlFkrU5m3ePzs/Hqu3TZp+zgvrQQySvX63gW+TXOezhjJa6noHymFawvjnOvm0iHfbgJPc
vm13777579zdbrTo8CpzQMkurwu9OTFv60iFQttL3/38sDv/zTItIQ0Kc4sDb9EE59jqs1fMqYkC
5bw6J2GSbJq+77dmHnenQYff7eI+/ixS6XsFyOw3O5iZpf4LOBDYOobIT1AX0yVjVFBJQZnDbyfD
29l6RdcVXItKzdqvAz4YoPra3zCr1mHi6t+0drztHL26122adZAYhHtHF/ph0GJ9WefF8Jh2xNVe
rVU/K0p9zbhy3/dBejb+F4c09iKU+vouUTx7k9KvuiEN0NxNP0yTMOh5+rPFo8pTL38aqT86xrk9
tPFeX/aBpx+mFbcR5m1G19b302ZNG1iZPolf1hn24T6vzOarRMFzrldVdZl2keJIvpt22xxAGjZR
oz0lFCVmFp1HvxR3IfdB83s8bjhqWM99CmAo6Nr2hP5k2OJFFG8yXanO08HHLSl7zTrvfD1KerjA
gCj4IfkUJxLVah6w6MhXQZ46+9Iznb1FoWLVWGn7UBeIpYt8CH4oNtDUcYvH80rNgKoD70WkHXG+
K5DOXf/0ooPx5FYagPQ23Mp9sZTNND2l2JRsB4dekkGrBeyctnu2YY+CGC43tq8od0kBFyjCrBQB
3cBL1HVRt1pFhYWBgdaVMVKlwHiOAO0ZzkOnOMU3XFHgvBTGoz8QHAEo945KG8BGbXiLpo3eb6p+
BOuMgGiTB/aOF9ZXGudp35Fs/9QoEozCVNrkOJcSAzXp62Dlr0HI0L8qtLmFB9aapsV4G8VaQtFX
LY8QHNv7AGsv2aR/aAg9DFMsvTsaaoa5VuHYK7eUNcTzrnbMh0w/Bl2+5J0YLABfypukjpTnpNR3
naIBr2Q53AfRA/1N8SIZ8jWS7OE+zSlphMjljrssch/VDhxlqQEdAe2fIXEsnmUMaTg4aTlzenNj
jz4IdoMTjoZpYwOU76moRn1wLx5EV/2QmgQmjOSUx9SXS160mliO+P0FTjoPld3ndwiF+pWngUnW
nXWBftqjJkT29RXeZPqSdjm+pKrUnvIwi+aGClmCDZPWTVmZ5y5K5HlZNziqIUBVajd/zACrrpTW
anba+IdkkrIobGOvd6F+1IrYO/bmgXysBqCGb+gD+wmT2SSy5Su5TX8pQQnAPkv8PZSZbONwXI8Y
y8YrDcPxS9ycK1j287okkgRL488tN+2+UJQKQuvV9Lrix5DnT31uNU/4a9PTDQqmodfnWIsuxC2m
UrdKgPwotgdkCFYQvcgqYUDrksZVxSGpCxz4DKk9ZqboiAce7ZRsnA5D4iVCD47VVpmvJcKhe5GO
NE34CRRNX/IEPhySO2OD1aDzAonqIlpJvvgpGnSd9lnDxSOp0EKswXNM1UxBR4MKQTmvWqmfmSRC
Me0Y5VRSuFPlvv1B6tjGsk0JX3yVtqEssr6Xikc2IlfjJWlXevEtVd+YJYZeuIEpEFUxa4T7qiys
RvbPtE8BbBuARiKcurQ1Jhyqu6ks0/2eh9Y8j3IUYQaQGtustDNsS30jjL4ieaqmlyYIN6ru/4Tm
HZ1SJzQXgxIlNNvo0dpLQWZMh0gIj2oijparZDxYlUTgUTRuvI8b6vKZ4OlLPn8Vp9VwjxZynvex
84pKXJqZOcUyCEm4u6XE8nQmaTsRJRcvccTrgOcMiPKgIIOmpwetAH9Z6NkOWhsI0eJA3nvZ0dOx
Cunq3/pSaOw8TIGKTCRz3y2qM6I9e6tmFqjcylxpiYhfiKeGRdvrO4a11r3V+y8Rg96vbljYoBY9
cdD++p5M6Je4ytytLKApLNKmOXt4suxSYOdHPc/KhVxJyaq1iQhLWAsL2YqrHYaw6c61xm5xrzib
tXmQPK3DMtjrD0Yfa/u6f1K5fe+cnISqSB1rl6dZcIeOfVmo2kKCJ6QYSfKad5azHjIBCW78WInh
0mDOsxjSPtsoWlluohrvoQEO6EUiQZ0N8ovU9cXj9CfuH81hxJX1CdjKINSe6JfgsRuRZYOgZFTd
qmvybJHLVrOBhd0vEKxmxwH8fU1kuLNaocFvjW1IsZkNAgXfGw2DOy4dqGOe9ozghRcOflMHGhzI
twmrnheJ0Fdx7elnraYFV8GlO9Cybq9it7oXndTuSz969eD3CipAtanTW0nN7l6V7fA+JG/J5XxO
0JFuByH8XW7C4IsUybynbkM0YKKUhc9p3aeqeABQPNy1DamfXnqNKAwgqQAKKKjBSdV9FgJww91u
pSNbXxG0D+vS8XDkEbJ8ajSGN62GbQcNhnNdH6w7pwRLWqQ5peo0/WKUorzw3Ke++ZKPx06MjaGy
IjhUiapeP0qqsm0oGHuj7j4VDs8+ozgXvk1PI0WXsxbJd7QQirRaVr3vP1KVFpdEGxaGp7j3vDke
qgEnwjaw5HvJfZQxUbzzY7U7GR7EZi2/Y1v1rcRja6/gMw3/0aD8hTXvCt8g+MaxtyM1e4rB2b8G
ggteFPlBuGlGB+sxpFRL56PRPOIs/tjU+SjcLF5746UPDf0rGkBlidCm2hmuKGmh1ngICTvZ0dqJ
RRnVJYhedbcKecovoXpb++lPF6aIwYLnABfLxGyLuyGHvtHnqnp2yztCumRd2plGcys9WrQu/n+M
ndeS20iXdZ8IEfDmtug9y6t0g6iS1PA+Ewng6WcBmvnU3TH/xH+DIAlDkFUEMs/Ze+0XpxDqwzJE
v1GUHQ7LUwYfdkHiJVgT7T5ZxlYSZ/1trJiiWZEDPnrHZ5wO5DX6QNLIDijdigpDVJoX3DXGxa3i
jAI7TRe7MOqTIQCD+jQ6P8ED7mXTe7CEw2iTDijHtKZ2jkNOsI4TAAx3otA9U6agEGVQZixDcvjA
h7lrgQbp6ATCekhy/SCmCvgmkIdLZ9XpkzN0iJYt04RtPuPuydiJiLH7XtZoa7KWXiWl3he+TLyw
cVEccOVnuxIm+jmkvYblHPqpTC0wt12Xb7kh02iJkk8E3eGLB6kWnoN2osAeX336p3R8/fqhDUqN
aJg0pA8/JusxA7Q0qIEekNdW18q6itGxT4t8NZLyRDwdn92fL29eXL5SbL9GgTROIUEbFIAypPJl
VtCDU1vdykaA7mbx3a0wqwUlBOIy2gLOhZdbKZSgQmzVVzPYpLfkdnvV4VB+wtizGdVF+4403XNS
6vvOG4AaZICezI6UvZrwKdGJfekxyieSHG2v7sCDbQCFpAZmbEKCt4gImmMWV9k+dcST1mE9rxqj
v0Ijrl4SaqXUrrzhVrh2tSoqjZDpFI1yVWXZPvFjYBjm0J80s8P5VtHIhe3qNrV9zcJmq4sJMX8E
GSRNIYN0qRPsVMOtkttgzQXLF3TItHAtqwH5guhcbMRcO7dNS7JUMr1lsobJLIX5aRfeV55kN3J4
x+fU+VTmUD55ISMFP267jWFDXQU8bG5dCj4PDur3fW+DvFdafuzAkCg/G2esMrHE5KmdUkrB2ypI
Pv26ry5Fms2J5JAdoaavFTk6x1qbc6vcsCwf3Mh2aEbBppWoTdZKeN2ta2vSxcCGrmM5iA3GzJRy
gNXv+ghti+sTR9j2gf7T76lwu6V7D02qNvaMPtEBXm1yoQX3MTik3TQ8ZyUCMWNCO6zq0VpFXSvX
LY6EW9wnn1Vn2YdewMmwg544gRLcaN+21o5w3Z/VGDvnEOHdQ9Ta8tJUPXjiZCDiIwwtLs1EsqrY
IkQ005wVePPqwetGBlfz1YkwC2slGit0VwxCwUnG9Kwmw22fwyK/aqqMKKvks3qV1hkpDSQGhOZt
ZBD4HObORumF/+IO1pZag1ybhOY+jIxUDjDEso2RTsHHGJSPpYlX3dPc8YJmo3mwW2juqeFHdxyb
t7o3TELYdX+VclPFcjD9cktqOJ43nns95M/RTUSvbaOqHS5DiN/LqsJpV9Rk81RHEtn3PRLjb8Kk
wzyh4ty2pJOf+EOb65ETH/XhKw0qcRd6pS5Qiq785RmNA1f7TgPoETXr+BnbEpV3fcn0KL1grrUf
pSm91ZT4aL3a3Dxp7YfFpffDXFWBK1dViLS4UdW4qT0z+04tjpNvmyuG7XBjBm+hCuovJ0lwKnpy
3ObuSAQVlhXUydynsz7s1piq+5XIexpU0gBiRZLI0dSQpzgU9S5IHr/3MmjeGI3gj06C6E7+NrMM
YxIbZ0C10JTg7JsjkmvrNUiMlpoFDQ4SHwcvs5+QwQl/TRIhlAUJw7yPc2sDkMRFgGCjn7PlEVus
JBc3Zg4wPyrBXTEk0edDw71aV2XTH6d5tRaM/fHP04xGz447/zZoM3UMGaP8bfHntbZCipW70iNb
UaijouMKl8c1FH0IF+GKaLfuEComIIW+t9zQPcL7gMVfDtqdqOEJ6LLj3VKjN7jJ3e041OCh6ntN
4a+eXHEtEfhHlWGcDERUa72u7j6OQAoU5ExKAlvXxNa1zGAlehTSR1ZgpdkM6tw5IAalNW14y/Gx
xeN2LfktkozQM1/uSGU0+wtpVXwXRSF3qexCiDazoTfV3DfL83AjWeaKILv0Yteo11JRAXpoEEQV
kPZOUTOD6Uk8+ggddPZ5eI29MfxulAett5KzKbwBwjsRnbk9PDrlkO4b35dn7HDkHy0Pl0WaNP3W
oTc2N0/zM2EayqrlGZ8bI406h7m+PCfqAqy75e4bHJ2ssEJ7G1v9rzZpeVrZxOJpihqSETgd3rhU
nLt5sTxdFjhv67WmEyxtDMHODHSJNKfoUOOwiDrFo7hT4qGIUrmZ9HpCXjePqQDWrbwMyU3mjlL8
fjEsGuyiYtwUWBIvZCuNBytD/WjVINzIQR2ci1cAy5ZTeK9QK9UOc2zR6NYJoIN1Wh6JPCy3EKD/
Wp4FXmH/9+vzZv/e9j+vmQyBmodldRbop9CX9T4kNOO/X/tzeG6q/8dh2piTTw1F+Myy8//v2y/H
Xw4dCPxfiZYd/p+n+q9zKZ15CLJsbTdusM4jkqD/bLOs+NunW57/b8f+fQoknZNjC3vg//yYf3tP
PwcjqBT2+3osbwmxcV+kXyki/fLm0aki5mOFO26cbMy/GyGxswjAv0SN/BzqYXpFqaWYs7ewlOdd
zZgUoV77Dla92sSoIU9ML/W7yqhTLRvEIjhlJIG8SduDWWLG9l7zg+wlDOrvywaMU0nR1Kb8uRr1
jm9RTdtBNNo7pfb9soVBXWBlc8e7TZGnMfZFXD4VXvblVWs39LGaJThGS9ewzhmRZNcatefvs4vi
AqHvFH9QJwLeaqj4GMagi0vPolIwn39TiJfJrLJXu7CzveFG1s4paqLvEnlfNvA7UC0x5PhHEYTD
0R4Lixu+631Mc7jj/N2YcpiI/uNekFVdc4k1RojLrmn2wsWn/oycMtuIppcnmVIC7LTc+f3mRhYc
ydLO35lfMY2jNLqfaGc/J2XytRzB0ptfRTKKZ4NK1MH2Ams7Mdp/9zL+3eb3LtoIHZznabcZPHQq
1RxsyxzzM2RuNG8QjSg0ifUIz07WWld4bsCH5w8OEGFN7mb70cTcwKbOKI8eP6lHpCaMd+ddZRA/
k7XaERuOLJHIMm8nHDG9Dm34uBybgial6qR2HknthWQ9VN4mG6bxIwzj9bKF8tD2zaT7a2SjC4cB
VkAqRsJrJuO3PjBXJUi3b9Dn3W1QtcaecFjjdRTZFa1g8OnNGDPew7wS0x0jVWn6VZTHwafmmUcr
cfs34M75vnOreqeGLP2Gvp+oMDZoajzDNv8tZyjt2i2uCjIB+tH/zJzyjXFV+uJI6hSBP6DWIR3m
u0tQ67wemXZMvLlIT12Xpk9FSMj17x0TsMUYIP1HK+afXFcFc4F5D7N+zU0pCa6ws63j9wrYPoT7
IY9fl/UBMlPc68IlT3rSzsKgUgaNKviUPRSzKPTeK9clGqcwY0S7mvEWBtph2cB3BxjwJD5f8KF4
Vx12OZNovhf+MLc8nOQrFTln78UWIZVtV3wUjDmXPYNIyLUc+uTsNIN/9n3tuS78a1m3xTPROPlz
M5FpSewJ2UvzU9ym4UmY9c/l2e+Fy7Qsbab+9HuvLE6OUQDhUTd7h3jyMnwsQ0ZX9XzMRCPkLkuA
f8vW+u+38DUkVFrNYG/egho9wn+T5Onl6MtrdvgkqzZ5Wvaxu7LfyMyeNssGHg4Ykgd//Dllp9zn
OcLg1miGE5cL8Q6Le5+QNPqsEBQ8YQmiPl+I91qMySktqd4vTwty4zZG46JXnNeGFaPRvOJLbWl+
E9Ty5GeieNO8mLwqV/tYjtxLlLJ0k6f1sg/ilnrdiVIdln0yYbwWWiPvnQMaiOn0fPUS75ib60vZ
liT3zm+EYaPYOY0dbblkiPfcsPJVXemM0Of3bRxnF6VV9dyQHvEkqUAvO7k4CE5RYUsud+zkiXDa
TKRN8e/BTlHPWJv8tvCyrG3tGwOR+k3ZhnVryNteNhokFXQQo8SqzvvEsHPXoorH3+ceuuWrwKt+
d1pBwPY4PixbmW5VcqNmppF8Jsqc6Hv/zwI/K5mWspsuTuLVm6DgcyxrlxV/tlsejSW/d6ksb/1n
RW4MyDiW53JEupynWbz724u/HzYa9bg6Nw9/dpw5DJS/kmsG8+kczWeUjYGkvDmfUtdXyamQ4yYr
DNw1f3aLi67YG3X28efMfx+JWqizwTfHcO5fuzjSBiicjuL3YXBLznE8FNRKA1ZiRCuhmKeopRlu
Q6PqPigNQ/QiFsE2C/3sBmN8oYTjMvi2w2vLHYl/gXLF7Ff/Dm0pYqc23BuDHN/tKl1TN/VeBzM6
WhXJncTAxGtdZtND60TitixC1Yqbsst418rS+feKLDONrdY5QND/uUfl45ZJOafVsoLCu7gth7K7
SkPwVFESnPdYXlseGeBZN2FpM0z/54qYzssG4hDcoH+uCNIUn0aaFji2/3GoZkTeFvuhXP85/LJJ
SQAp5lOP1uL8sZbXlsUUh/naQday+deKtK+DVVWL9t8rtLYxVlgPjM2foyyPqNpx7YGrt/3XCn3A
4NGEPrkf8+n+WRgC3Y/RNswd/7NiOQ0MtxA8DYPvfl7x50sMc3w6onbF7xXL2mWPUfeY0bWzXOif
h0KARrmkQ3/0Z+PlUTcbsK3Jmv69QrXqp+cm8eFfOxC1xdzQkb9fT0psUpETI4jjAvCIljcnKmrI
H1WCMTt3RfqoQqMkNNKIH4N0qjYBE7h7WZn1JiQy9a6ERheMqcydql67UVXh3IM+It+LqeW9LDK5
yf3GuKs46TeBXU73nHnBRhmOukfURHm3uL+rhl9f3mjdXZnjxHZ+c49KS+fdVH1HCWtwPLu4qzlu
GCdYdlcT3V4VaQnvljmsrWAlmLW7IYsuvGkRxcLAzoIbbnd/o4Tt3mhzBPO7ObeSchGfLbLwhWsa
22n6LSIJC3pOON6iDrNEkIYKi91AyDlGu5si2mTLr0jcgt7OWTuSsFvQIghzaBJKddVWpWV5yyNR
b1Ve5rybjt1MG9Jb2ZHalzdjfMPt2m0JQ9SuedPIrXKr4Mom/ZaysXdV+aS2eWQ4V5V6wzaI0KpE
RTqxlnjjSLQE7QYJ5W17MrZ56Az4Jn1zq4Jc8Yg+vKVIf/Q6ajbU09/AJCADigc6vmX1Zjalfg0n
73NZR0YIKkSfS/Y4bwqWJj7mmj+slrWGDEiVaTp7vewK2KzbKukV22Xt4AfBWqM2tsPPbhzjvJ1W
UJDJtZaqP+lD4L4yV8YA1RVw4+enNIqah0zp0++nTFVnS1uQXwLZeK9lk/9FmqhzWbbNmuSTWWl3
XdalnngTdRrflnWWVj9Nca3vjSrJiB7yym1do8hHA+VyJY87KIlu4IwkGNvmQyXdZJsbNL3+voFF
mk1WWf0JVc7/bJ5oMQ8hbh18zb8ux1kW0TiRuwhk31gPTW+SNct2v9/s9xLTwQ+6AoQ7ze9dLe/N
bRc3lUZMmqVqeUkAWawKlRSfyvGfakCcL1USD0dCYtMN8SnFZzPFZEy66bduFkLxofDVBYX3Ycin
ONbzT9OwvY0Ca3PQAKG/uhFYxXk/15oIay+7EhtC6D7qUIRxq7HDWBc2rl+rveU4Eq4TwJisJ1xQ
2Xpwcjwl7zbDDqxhZv0VpdNj7bvVa+Vl/d4RyMf0Mh7fg5ix8LJBP4fFjNN4rfBaXnDTOOTLlvVX
OUKJK3v6PcoaYFUHVMfh7r8ovfq27Fm1EcFrhISQY5pDFcgarid+Hn52ye/3rqFlrFUeKDo/3PDq
NkGvHIv6Qt+ruSyPMsr6ZwuR1j9f/v30P6/FDXM6tyTLZ1kRaSbHmNcm/3nUdRN6nSqgHMHrudEW
w8O/tnP4LFShtd2f13+/z3/OpmtI7LBGu2UEQrYf/3Hzyf5ZzBsSPYM1C//Tv17/89SA5rLWrJ7U
wv/tXKrJGk8uQJRlrfHUzenVXlU96vMiNyba625xLsvsF03aZNs4No2tRlAnyrtDZ6EXiPwc6BGz
kjVQyA11LQqCuoieLKkJUL1kietaHD0tr9Ug0tYpeEf6c/orqJRBMQ0LsYgZ0WUIrJ8Oc4g7zUVz
TwQZIdHeFD6bTnMg+9HeFegpEBglvUbsl1rXmCgJD05fByPMiJ4rfwRF4B/1KR6uZWJah0pNjy2K
AD035hxKykG1i77PSSqFQ7YsKPMTdyeYrXzvGRJlLVzOyarUXibNSWlw++OsHx8j0a2jyRzu+L0A
NzvuU0RgOF2v2IfJoSFsa+gu5rI4JElDmk7WGFxOQRqkBHXsQk2mO2sOJnPNPCPSqs63vq4Nz6rX
xisozYsmKagLAiifDOsxyYuPQdrxTQuC+k2KAUVwmTwtz5J4p/0Vj61974xxeJz8Mb8bza8UOuGl
zeMXNTragWTwiDh2M1tnUWB8RP1wLIg2xBIftQdTQ2NqN1G39iI05jofb0MR4CHW/eG+LAQVjiuu
1ms8ONWHVzlviAgeasboZto5t47RJEpbzz9quq42dMDG/RTW9jfDnbYANN+aAYUjVfAkZBQZZiam
06Q6ZI1yN9xrjzFdxBOWEtLJ+7D3NzV2lAdFOvFDZQCFpSZp7zOfW0PMWIBJezuBisBPljd45oT1
EUMNWtsOBdS6mVvYyCXwu9HlqYnTQrvo5T/QyF8sI0lfPfkS2G52TWNPHIeS6lBVZFfurTs/0+Jr
HTjpk67Vr5WV5ucmuTXDc+z1yTdcxIBWu+PgYAwQVfQX2BTw3nMl0VATuGdlN2fd35ZRWn8rzFQ/
pP2NdmF0yWM+l6B/95Yxmzr5JM0/QJXEW+rrWCxbS9s5Q9Gsy6zrHgvqn/tWhjX+f3xrUo7eypYo
aDvuyaFK9HPXEbGEZHB4j+j3QYog2jiKftlF/ssIJgMoueaugnQNijA/F6MXkqtdDYe+CZ1Vg0xs
gwfC2yzwqYJ6A0adp3ZuQhdU7wu7ih4bITZJWPVP8yu55KenO/IjpSh/0ShdPSQjsaRO5nxXhDed
87q28XI9aDHykrqowW1GjNi92uEoseZzcTJId8LVeLNoLuvJWH35EfGcZPaiVfW7t0DLqmsnEBF1
VYgDuSVbXZmUbiyNOfTQR0+G5xVHL/a6ne1G8Zm+ln8ISyF30D0furn73Sqfq4fbpkeN+OdTiHhp
FQpo3Iwy5L6NzWIfJc0A9oeyx4gZ91PPm7eJyDFc7IEFYKZUVzMOtgYXOFObyMzMvQ8v0a5dkvYk
y5GgnvbG0aPP+cL/f7UqgRnRqI3yfWJJdS71Mt9H8yPMSzm9X5UftKg4ahH9EcLpcnXWVH1z9Ewc
wkoSRR1a3n5omcznXdfgd0/VvYKPhO9AlqveTtIb3RnQGEgiEEHxjjaJkhs9U9OxCqNgxaQfhCvt
qRCbwE4ggGOEYGbUfwhE7SAPvMZMDW3Z1Sdrdvsl0P3Pg0khyfNz/2jDLCF5lzTJdPB/VH15FoyT
L5beNisxc4tK8aHi5mBUDcA88b0kIm0zOkF/+z1OljfJzfgeNcJYF0SXrIN2sjaZCLpDpNdiS7zd
BxZtkrHrc1256QdCQGNvOoxwHXQR33F6zX5Cl7mi51NmM80nYmjcFYIIsWOE/W7QHXhqYu9b0WGp
Z6wimPcX+mbMPKKOy8p5CXMU50anvxv6qJ2UjYPeLIhbsJT25rb8k/YZwV9oLd81YsvevMT8cDzE
n3owa0k0a+2g69n1Vuw8N7N4PwzSi+dh0KKVepWafR1UYZ4DV9skY9/RAx7Ny4ju243N70CwCN+V
oTyESokVX0Ox1xUx3UldxnvP0BMcCr11bnOHRZE+wV2JLy2AxeeiOw1e178YbXWAcU8YHdPmHoPo
bVkERXP2hRmcBjdJt1i4odpPSXPXmECsPfxxB89j/ulXf2lV+lP2CdEIofkFKi58dK8pnXJbE87z
skhE8U7exdkkywMfJCow0XbT98YoXoQuk82QmN4BRLDYWHES7YwFH1/4jyWPDtbYlEdf79Mn20AC
Hlu+9ZH0+g+mAv5Xq7Lr4Fshsn3rryi2iy1IUns9B+U8DVrxU3fRqnezmiVX5c+ujcddodoXarY6
aqv4omPJPjAwzo/DXJPkxmwcwDPiogu6V7uNna1T89uIM/RAlu6Yb6FrXeBeaF+aB6lPRDJBSYS6
8yGqMwMJjJHcQVIIjdz6wu2mdeN3Jn5OIhzMsS1+dChBAJwF3+p0cDazy9Vv6TgOmkkfQDnDVzL8
bKUhDh6JnQc80XsrDrJ326yxawC62CD83IpZidHHQbpBKwQNQppHM2vzy9Fxu25j0iJFiMWtVM+i
a1tm6ZnLxsHIDB8JLjF8y09JRfZrNyrceLODgyoiLDdmB3Wn3QoZ+0c3S+U6GsPmOXPSfd6G5qOf
Dt06dhjYMlS+J7ggj2PndrT40AchZM0uPemakvkGlperBiP9W2VZ/arKy+ypTxKgcyLaeJTb9hIX
1jpwFLnG/nM+OdUc8L1ZOKQ+NeAXo1RI27LwHiN9lbJNNjLPjwn16Wy0og/H2Cb0lr5lbeMdIwsK
11RRJQ17vT8x8nYe8tKxnppqyHdRM3RHX0SKsNCKJEFqjg9mkhRvRi/Co6HX6UqlNXaoUv2ACcSk
P/hLGj2FxbzZdZzmxpEqOsB1oGnnd/573V6tJKsusWlt6N0pdHhN+TBEhF0rz3yGPhSd8OenOz8C
GpAlBlVGe2zvA5kgRFUjQPYTSb22r919nprGhgJPvrY0LdgTigOtG3kcQi1vjR66vHeFfxSJpMrd
9fFeMzVAIl2aH9Q8y4p1/cVH6riZMYvPvTw6XnC0fSt6FK6s3yyTcAqfQgYXo1HT3I/C9p4IWy2z
+LuHunDVwqXYDmM9S3pNPMBkYqV1i6TMLxH0dEqtsTJnl6D8bOOyeU2tvt1VOly2ZRHbnfHT0faZ
lT/w9ZA3jHWm3E7zj5cbHUGvNhKY5be8PO2r1t6AmTuhVs4/Ordd015yyJz0jlMAX0hodfJQaUlO
aRAPiSaH4r2nWtur1vnVeQmxjf601vquZgCtA4McPdzh6u8P0PogNRp25BJ0+KpY5EpL4d9MEsOa
P813ZeewPCrhhzoR5YfUi5+tWfNK51Zbo6BEQdMYL65SJyYvwS2zkyf+zeRGhAFWJyiQkynx0aah
d2aKYB+kRrgzNdxuH8iqOZDg8xMhdPLk2TTgbNN0+LOI5InZr3/tCqBuolh7wcwWSUS+FYam4xej
eOEV/K0tgSyupu+eoEYL/a4hH7M4f/bpJpmVF1rH9yrazFhHMb7gutWPadLKH+OpHW11CCX8w6m3
jFMGGGMXteGzPQt8FYTkE+r9VW/K6jyG00NZuc5zMmrDzXbGQ0145DrqEERUfWRegEG1RBBp3oGm
ikiC8DONzGhjcdcF9tcad4em7oMXSfXVhektJzxwV/MfvMpBWN1E8+Ji8N/WUd1tpW4jiFdOuR4T
/SVe0jeYrfhrUKozpdENTzh5tLWKPP2DfhgFraB6s2ST71SmXYQ5ZZsSX9JHmpMj303jj6hR5sMU
jc2jGcYQaAYn3QUVkIAh9rK3UMrh6LUMUwpuvKYJNVNwkS2U53wzFQU9yfX8THON6sXQo/JBgT0h
D3nriS3e5jUmpYIknrVRWPJAYLS1Ajbu8TeGNxT34lV26pNBtboBdvPW1AH8HQ2tjSm07AlUTPCc
hTHVjKgsflADtK7LAn6sPAM1R6jGzQA4Ur3rsNcgFsq1/aQLpGGRjcsblcoGcKFCZ81rjqW+S0bR
FPVCiGC596b1trZNpcj2NDibsENTOy9CzQON2+vOJg4G+SwJz2hRElwpeM6DLOPiqfRd2C1ljNEQ
G6+2CfeLQ7KJKts6MRxxHghSa05BnkYHzfOZzQwO+cdp79C/DhqRfEsrsjmbZhCrzjLHbWoGAnRH
QvaPH12WhdLKbx0JPRszaVv4j/X4HmnzpcKuL3YwZDcnC62tKSLv4gtuZgx+prNdi2ojoQOhBPSH
tSrD+JVZ5bdKmOUmLEpnpdqmfusIO1wH3HQfamF+TF2Y3EJ7Sm6ujIa9GtvPZNZKl2ncnWurDshX
R3UTVen874eMp+g0tR/LCW/aUF3Jdkz3WorIJOrhWTax4a4bxa937B4t51mO2FvMoHEeudPn60Em
9h4zDVknFEHtvrzTAhof3Y4cFN9FVpa53h0szZowXu2pNIyN1uXVJeUSbujxgdElUjluOhvbH8yT
o8F2wX+yWqTKep1rBzvhS/UdxoypOydtk9QzOhGEKiLbV7ERxiehW9CMrIK7vTdlZ9mWByH5QU0I
OLfZjLQKo2FL3CRmN2tE8a4+Lb32ntuiLx4KS+EJ5hb2gaUhRkf1gSbrR5ThRDRs3B4l3rELydkk
IDv83ioDIYBDwPymCqxXvtDhoWgqopb6T1QsBKdj+rzN1qojap7XZrAmTpRAx8JzaFkTTnQNRsxv
mAWC6zRUHffvGb8qatKmMthN9InHOwKEQzVHf0mzQAU+q6JpkK26GNtMbUfGF/Mq7mCV/MAc8jMS
qKWbrGVIazOHKNL2qdH18EBp7zqUSkGDAVSr4Yl4sBk2nAoMf4nRoRqIhgs5JuETlO/tGAzaT3WS
8Xh3uIS9AbeGi5ZmG6uPmhctVuHdqqZn2hfppqc2fE3H3VDFEvxooh4LvXA+tGmsSa5E85vpZbst
+1aeQRy76yGlUR68EGUR3HQnIsE7pGnA3WcVGkYEKa18GCVXHWX2zdpEVXDsGF1x7cnHJ6unx6pr
xH5PoYm00Zucl6ZmUBJNARd5bbQehtQZ1qjJrJ3UZXX3QvPHkKvxW2omBz/Le5Rm6fgtIUIRSmUM
RtJlxrGoMycbZTg4Tcg9NDX7JvmVxCL7lmlpuMUVqgM9DKpV5bQdrLgeAx8FI1xQpfPETSO64xva
2SUTjsGQH3HYY8/qPxCaM0OqtC8bSME6CMNq65izu8X5TkildzB83XmQhq0/txRrAM8Q3k6FogVi
2JTftQr3E7EjgkTh+Gdrt8m7pahRS/leyZl6NmePp10s331j8HdlBXynKoioRuHs7oXmkxGCa2Mn
ec+nMn7kMkDbmZxr3aimW9fYLx0DlYo/83fKMCdVeWsvrJqT5lBHMhKqgmrQ3xeodxvDUpis7kc4
uNVJSyp3nRtadBomU3+wtSjddnT/byoT4GT7Zr6s+j9mRL9X18GvzvcepvxH3gzxDGGOn4ueS3PQ
jhg5Iv1kymfPq4Dajj1k7vkyy8SaglIjP1Sti3tkJX9NprsuhrfYoz5YeLF4zB0s/nLCfSsEaCIj
l7uGzNSNTydsU4cZ9T+/8J+KsajXbY/CqZJZuQUsQa9Ga3BMTP3NCVJj747ZwNQ7eHVlQy9BOrtM
H8xjPU3veGexaQOQOUVW86ZxVyB7GiVF5Y/aLe18+9j5xrSCH73OMpfajkZGfNXZb1lSIN5ICbC3
1ZsPRudLE+alb/17VDfLeDQ5Draxl94QnZaF5bXIl4L6XDqtfbXM5Negmhbk+DCLbAZ6NLV9qmK3
vi8Lg2qtZWr11QuRLHmRv4WaF15aTW92YYxJwa1t7R6i9NnR+JEg/tamiOWHEPkqaEEiaW+ePrrP
QTJlL2VytLLpU0Sxxb3bohbdJPeiiasNtpLunnnqWyStZCs0KVeIm6YbY61T07beusD5NCEOuo+x
NdxV+DU4UmJj4TZkWOiKmAmDJK74llVTb5d6S1K2dPvmvp+WcunEOZOsjAi4QeumxSWWYQe7Kp1O
ieveCpAa2E4KOsq5PCyjY/49LpmwxKm0BBxG/FJMoipK2V3ywx1cd1/NUL4RY5El66+CCvK6FY3B
VUkjcR26TTslOw0vBEM4Z9eQzIxRRznn0qIc6XpFufVSV51tta0dRhmtbgLJGdNN3ubk0o+D9xTE
GboJ2klI2alf6SMByjkRhwReFUyJSv2kpeVeuXirHOsCQsgATOelJ5hpzOcG/0PX+MTZ4G4nRPlb
JtfZ2aQQrkx+hBgWwk3EJ36UtEBXyXayWp/fvHBeVOu+D2YAXiDnTlJM2PQjMj4hMnxELmeSMwk4
uALkFiPqLW7KcN877RWfePmcj6D6zB7vSFmNXwzOcWYEzSVLGv5hCZWkx9M9d1Vsf9KCABODQAH6
S/IL90WIVUaP4YDNmiEZBi/QwHCJMQxpdLP4SkR7g9Fa/xUjMzbbMHpEg52ui6zemK0mPkvKySum
Yum9Cz3ivBr/bjbPUzBgEuk8+6nx6i9IiLtGc8J9ZeSffoFHTENS9xQ9yxnr3YWxPDewJQ8IeP+L
sTPbrdzYtuyvXPidpyLYE7jnPJCbu1ffpfRCSCkl+77n19fgTleVnb6wCzBkKaVU7oaMiLXWnGPq
Wyz5SN6UksNjr4NfQehGFMXzWODfmod+1eCJwnVSEOBtk35mkfYRa7F2jmJQ9FbLvm01Qb23zWjZ
2E6bbh3JsIPTP2ggjW6PXjwNq4DIslt54MgF3z5Qj8U4199J3v3UYDC9FlZtudhPSy8LgmaXNG18
FSwp3jwsEYMeWX4ODQXmVe+uA2VPF6bD2HR0zkbUIh1Bft86iieiRsWE2ExboFsq6aHahHwRmB3R
I8ZtNCjNLqar41IBdLqBn8C2B0TddUNAcRc3NFQAXau9wvtFHWD3YXts6Bq5fQ2jyA1ObRk7x7Lt
wtPlgwEvZMfMLrqqhoK5Zzc7pzmunJNcP2v7BU1cI4sty7nqVtPLAibgOKDRY9PUwsesRLMscqI1
0dFP95Cv8XnoDeeZtLf3dpnOJ3jF+kaVOedmBT2MnujZubOn72GLeyZwdFyzDOSXjgskQ3nP8Mfp
Wp8MtAV/kAnfJ9ZvUMxEGDZSHwvHqXcmtPu5vG0nJzmYM4p1xGjRdWooGd0d66TWzsyY0Sw3tjZZ
275j1Wo4CHhKw6Kpqr121Dm91gp3fdHCLggtXWNC2b6pfX5KWi18MBIEbL2VKf7cRYz8AzlvEYEb
ELXxmXKCBe1JUCMdHRn7SdF7hs0JkFWmu0+ppQ7REDwh/+bKrAoLL6H4XEaLSDHGqoaAAbKIBnRU
XjOsSMppx1P60hrrXI0dW20ov9oOSGCSFdNetB4TKK6bWJVgd3BcCes1DQvlBPPqMIQYKqaa25rB
0eAPebjei2s5GvHm9QAF7Ubfmm30pYsOilk5o0bAJfQPwQ9/xXCTnakxa9dV07CgXf4ZwTuLGa6E
UUBmXteisc1pXEc6EGwH9MLc/SQL/68/xWa2//lvvv5ONm1DDET3y5f/eSxz/vvv9e/835/589/4
z1X8vSnb8kf3tz+1+yqv3/Ov9tcf+tNv5l///dFt3rv3P30BjjXu5rv+q5nvv9o+6y6PIvwq15/8
//3mf31dfsvjXH39+7fvZV90628L47L47fdvHT7//Rt5jn+AI6+///dvrk/g3789Ru9x9l58/uWv
fL233b9/k8L4l6mRiowvgF4g68Jv/zVyIf37N8f6l6Ybpgo/mR/SL98pyqaL+CfFv9DcMkEQ4AI0
Q1sjh1p2S77Fb5NCCPrAQmU3MHnT/89T/x1R//M946X4H5D1+poM8geKM/01wjkdHWyd0Ohk/3oJ
iaqvHBZBwleUzPEKkjq2yFSFF6xDpbW4J8r4fpJFcmN0WX+0pMYymTcJ3rTAfF5YwsMU8jNmyLcJ
hOwi8PzGBvELo6IwozbaeC/64amLY3nuO12c7RmcXbMk3lJZ5W4a+pH9xqnf0gc04sOj2uW4MLh7
xHFtt+ybscQcF01XCVvyMZ2Soxap7c2SzZDKmuQBIgGwlFQPqZ3Gf4iJ/TU+nBcHwDgtBKlLSwUy
vkLh/4C4NtIqgtsSdftyTOJzb/bTFYpL2EjKVR0N8DEXOZAGn8y3sVLs6PmUuz6U7X3aocI2dDZP
p+nyXVOnOoBKZ2YSGjCSGAk6//k8kyTUoebTi2jaBgwUfZIYWGXlzeGUbMZAGR8KoKmb+fIZ471/
wHj/GuAOiwJQhaUbkhQBoRGy9ednCIumtwZMdztj4YNlMmzSkmhfVchYFhG/0C3C7J0Zp1IJcBEb
sLVYoyufbZuW5qKFEBfyZkfhq3nFaKonbEo//nA3/Q+X6F/eBcswNNUWNuBjSSX+K049dZwZCFtk
MV5JG4+MwhrOcN/eoDMYzrQitAMT1xuTQc4VSIHeC1QJ4TfvyKkuHOR8Kju/Ji1mlPwo2sxbUJzO
05COXtuwibcENfhJKgLfySh6LpU+7LX6UDrOdGsi/ZyUxaaYIbslMTP9H2Dx2oqo/+MdyNPTLUO3
V4w6IdG/ZqczfbGNWRUGJ+GS4YdgI9x14Oo3TRNnD21vdm5ihZTjUmnuKUK0a1GgtIKDJbxCRoZv
keV9UAXev24aPudE5jRVUZG1al5dqx1XLKkm6b2StdupJC5SGqg4rIGp8gXJMQ+JeVKiic7n1JXO
KVbT4jaMgQL+/fv4a7omg1aVddBmgkOGo7TECpT/w90U1joUDjsddrZSHStyTfsanmjSJPFDX0qO
A/M4bkem7OHU74N6/mbTMPvssX/3ap2/LKIKcFpATpRKoJ2SAHNmFNNx+PuHqf6yqa4P01AN7ngm
Hg4U/V9uCekURK5R8O60UI5+JWd8suE0ABRN6+1lDWB+mbhdlCHLDpSke4ObuB9X40WiDNMtZcVH
GMXx8ectXsyFAzfEtySurwi8wrVicILBVe3W5Go/SLZumNVhvL2sA+2ECOYfntGva7zFVmIKS3UM
MiwcYa3P+A8vPOeyOOhgIO9w/RdnIxbzjvKfYg2H1/fltIKoWc7DFkBrTD+nHjraJzmnvSV6aPrt
fOochi5mK/K7LgujPZMSczfL5Vgx+vQvUUNWFdf/EBGq/RIwwBuxhgtIVQgdZTTe8T8/7NHgSN5H
ALOLsCyuFa2VyL2Gc8CwaJPXfX9U7J4MHpOMI5Etd6gnn5upiPmB4iNQJCQKRwnOUb8wnZkxhJfo
jgUGx8tkodTH6FQXWOXW82TE9GVr5JJiZTSfLwPPjP4Bu+FeKr18krBi/ACx8d+/M5eAmj/d+0SF
EjjJVm6vERu/bjAzsN1qmftmp122PQylq5LEya/UcZb3/K2WcT3TtJoExMOwnu86p4JaGdp37NLw
aAp7JIZJPk3aP+0Mv6R+8Opz+auaYQDN5JgifknWKEpr0UfUDDs2e/0w5ll6oD3dHklrxy1cpNqp
MKuDpujlPpyLfmNq1bepsUp3mqjOMzuufeHSvaxe//410/56NRucpEyVV4v//yWANCQhUpIV1e2m
US3pnyXtXTuhilcI30qnK3RTTIoW/Dhuqcp5X3LicjXhwhqx7kplJDMsjeGm6c7ybkmw5pmK5XkF
x0/G3JxFDU2DsPLFi/KyYKqRmyeRqteXpkriqMWBmIQe+BQxmoWVWZ+6fjPPiRuoy3QVmZnY/v3T
tbkYft0gHGJWodUieOXe/cspJBrrgK27HHYNcz5cWrM1H+OSTKFKJM6xCDKXXizjyL70iGom2Mua
n3M83i5qTTDikN4RXZtOM+x1MUqXyJqBPpnT+p0o/LIUpGfUSQ4Te35Wpfkt0tETyJCNZWX3tw3D
bhBCxU4wyHXrWB28OMICm5fxQz52pHVUiKcy23THmd6iolosJmqFRZuuKpAqYWKVsTe6oiZXZZ/f
p6lMPFVQyRoO7o94qF+i+HbWamYWkXITcre4RpWgNKo6D7X2p1FWb4nV74Hp3fTDMrpTHZ0tWWIT
aBgdBRXBnAXBTGdrMiYfUX7kBuR1ukleJ1sc0yg9I2azqtVvrCwztk4cUs/zTxt5++l0yk1QLMeQ
i8nL9E9TK5nvTwhe5pUjrexja9RvjOVWloOHILLdRm06U38olWsmpraDjXU7KcfwXisUFOadp9a0
IvqZFkms5idKUzwNU+BpQAD8uHQqBIuk1RytsFw2uLco2YNqvdjiXdOg24ws9mutUU8FHfS2JNaj
DQUzlmjpNlNYu8NSYKQcYuENnNUgET3F7fAxAijweyeHwIuVMKJPkWjxsEOGVHpR8x40chOvyeEF
494twEs3T8QVhzlI58qTMJwP7CrbvvyqA/iToSpJjJxp+cv+JTEjwRSFgZheOd+xsrmSGwbXFR+G
9ZJLW0znVvFEu37xUGaFG3pNqlsY4sektc+iatS9AhoUKJPJXTLWXmimRAMZKPxKbpxoLp6TXrgZ
TdVBjMSzWXt231tYPyTv9WCG9KR/j0YHZQeUXrqDGahgnXTFmPSBsKS3FXIJ24BHrcL2umBUcVit
F31We0rYv6mtoAeLWpy8BsjvBl2b3kFuZxb0EsiOaxj7JEmxbdFzCak8tnrPcKeKczdQtFca9dKL
0ePLqEamFN3NgFKJ6hO6q+nl2xwum5K4DzdqGenBgld9ScAEgO/mStWnl5aD/9R+13GreprRvNQs
RkHf4HTtzk1t5IRvFE+1DN/KwXpuaF+uAE8icPNtVZJRVnUHZJ0fcGINL5/6F5S1YMFAWpiEm24K
WNkuo36/RgLo1iOxiSJVJHamzvYYHG/Zthf6Or1PkmPDoj2d8jghCDDAkc4jOE7TSRLk5TqmeMRP
HkHHCgG64cx1F6ycdunQZO+G/dzx8J0oTL2A2xLjvi/i6joprWLXqqwPvbl8s7O0ezRzAiNMojAC
MnCtDE+t861Q4hdDNyDmUsHRDKcywjvFiXQiFiq8csritlMCOG2jM99bMtvXFfpYxouHSS7tLi7x
oUyZtN7zKxGL6KMnTc/Hf2YdY47KZ81ajslEAgyTH/Wmg5V0kI1oURBiO65blZZIIYxH9JFbTrrC
60MQXs1EPGLamI9yXYhYN5QHPcbEpau59SmizMtAiwNZuQuQdm7MccJPrVXmN0PcQ0qZX8q1K4S+
dPGcUTO/DVDkQKqn5TmQg/7cGyPZ8HhYZRdXuzA0+32VLYofxpV8XSiEES9Hj5hJLBIXGExMq4ZA
1DU3fKPW1+jMslMbMNbCJHhjWw1aRxQcc2UPJ9L/Xtqiy86iWb5VdSrvw14X91ZU6x45mf1uChiM
h+p1pI7tDWmU83bBeUqZQCri+urNcn53iOK70Wt9unWKyaB4j59pAlevWaghBxthAllK4l9kvyNW
Yrdq43M6p4IFYU6PxpgCVehC9a61M7/mvXOjEtO8OTXKIQ3kR2XkxyKO6JIb+dWlxDDpvm+HcEkh
fw+YMZrqOCh9c55HvTnTPdSSkbpX1e8xJ0cPbTtofj5pmyotN0appl6aWvljrbXJXYNBoHHqdNsD
KGF0YSuPir7TSE5BBWTTlUapOyuNudFa4bx0Y8yEdum+FGntGZUHp1gHTw2qmd4GlS2xXKjiFg0E
jS2ncq8C7zuquPPcMcu4rPXAvF2mutwPDCk8Ljk2uQgBa2rLZ7uSEXwPOcPwsqZbVBXpOSydflMo
eP2a3CqvHJrVc8vKACkz98Zqsl4om8+ZxWoa51ZFUmdRHp0ZW5IDmX/Xsbtte5qozJeL97kFImdz
/DwyKUseC0W5v/y53S6Dl+S9uiF0aKW+wnbSs4qJX0xaEcYU3Y2chTc/NbKzpTi7fgW/qGpdeVRP
5vaCX7vAYGrOA0cRay/2oo0euUiOnyB+w9jEh8tn1dZJNf0Pf9As5KKyPpheDBnFLaNKhR+HlqYW
y+8fFofhODcJJOX1GxK8kRuW2eTX9jKfud7nM63qundLx2C0SUf88mcdt//P7/6/Lw1U3Tijqiu8
w2HbylsrY7ttZk3eVh1MLI7O3SEhLpRJ8QhxDrNhmqT25nKKzhNJ6YCa1CcY0KBNXT9YddFdtWp7
LqPYSghGiitaOyPUuxAtgFJO5Q0Wt8RF8hDfOeXIeSfPoXGX0jVRO95VCnvS5UxLC/xn38aqCYlt
OwUsTV29Kqm4SlcvtZpyIYp19DlagdjxwmumZ2ATwDMGLNRa3iz0EG4PtuAR6rcrERjtlakC3CXs
4gnp/cq7vJX6E73WlomPsaC4J4kHDtnqhSJMTyRXP79KRrvY55wEurxnsVBMjevcVs2DgrQ4Hiyz
cTXA0kcs154WzQTi2QqsRlTMDoIHGFv2Omm+fLh8W64/Yzd1ewyriS2PzW3IJRQSXo8Q5t/3Mmi0
3qOXcJv0xsuIguY0JonFmab5yqPRvqnLgnM3Qi3MzG4OVo/o3YqXDhyy9qTaDey9mRCRWW89ufxc
iUp9nm6DMZy3haXDCbU4m1KQdRt1MNUnoZjbAoGKbzLxA/alVQxzau37AgGmokK6LxKUX3PBEdep
Nx0ZW5Gacp2l7f1l4q5aVAAl1ORD6DQqldykEuIEP1xO1tO4hrJZRd+cskIbr5r+abmUD3AZqHq1
HpldiTDZUgrTzRWYTZflJijjL86/9Mp6ae5Iwn4oV8icvRi7EnfkHTFuwTEw2CJAhSZ+lI/0NdNZ
AZO1UK2MZT0cRNs96U233Jad+NJl/QOjeXozD9h5SFMKrplSQfNosff3qZH7Q6XB3HJIeJS6+hYm
4H5wM8Z7c9AeujGKvikV1ga9kffE5aqbaZVhGzlkqsu/XUutOY4lNMwQvyCn5bF/KQghxiBwRCg0
cChH0EIKjUAsTuVw+RLaNDL49aED8JPIzHnN0Hr0PrpRbdP05sD5MsH2udIJ4zb+pNs17C5fESUJ
wQeHCJoZMZJRknNO7zLnqNmTskULqOH977v7JMjvhQTE2NXdqcUgMbgwl/JDBtd+nuJvhfkJBGcB
c5XBUjWS+DayicnTOr9V+uh2QL+5pHHMtBBOkFr2w6PkMbgzNCW0zYF9TfPm9w5anTvvVamZnzrR
TpaZceiDKwb8lN3i+m6KzemeCd3BXPeHRDPxQV2eusD7R+QReWWqCbdB4rT0FrJjWtJ8iEiYPPRm
ePu7Qr/uMNNfR4joLhvq4OQMZ7hQH4fJjg+FESa7Cs3Ws55NKGSFtkWYlZzD9MCirqOsSQ96QTqe
S74XWSbMmq3xaWBCftVwU7rS4oYZwyzYx6nocJUVDCsj5zxyyre6KLq6fDD05PZnO8GSwzblUXJQ
5+YzInETMwrdwV7Pwf8a7wnWIp6Xne4Gumye7GVzigQtQobRgzj2dB0Pbe18Kl1zjPpvzQj9qgUR
tScTbPSsuvnEEQuEZUoC2H12eChAsnGmz64yPcMeaonz5f0np/2HOl5VVqc+N3g7rzWC9SjSss2l
vcwpDrtrT/ggfPFXS8bzXkaV7iddTp4Blp+joU/GVp0ibbM0eO5DFvnNBU/PuQNsTTsaP9n1l8vz
8mdyUcD4kc7p1YiaDoGmLJtoSclaxKr7Mi4Lr8mEmD3fTmPRHWeMHMC8Kg2Exvj7l3iiMsb6uKjh
TaFKGbPH/+kz2j1PBt6t02UP1kiN3jtrmMfEy67G0V0oyysjRKEQphNTyFVyU91o6+ErHY3whLrR
WjNl8xORj8hoilySujSjWVa028kJ6h1dDNMVKnESpWLpTxNZkx7Fnf40li3Cqzz+/bPLd69+rs1Z
nTo7qQ2E6yVafvzZP04rUPUkwZfbqCxgxELCQOyqGxxB1gnEPNS2W5PggJw9mFuqCMwi4y7OOWRk
q+3gEhtfiPxlTIZmTQ2zrpi7W1dDly6HUsuuII8MnSvmpGRW3n/X2Sto2VEKX6mxV4H1v5Y18yVV
JzxKJX7k+vJnat/Yx1SFoTzX+ymZ69ec4RO3UxcyGSrzLdMUsbk0XhdJCQIjLyZ6C9+hzOviFpIP
JcNAFVJRNnutrskzfdj23rDLN0ri8Zg1LTMM0gkJEwwRtm4n25yvA6T8Pz/g1aI9sPbJOU/oV8KY
vy598mJpkt1kotLhxP0wsVahyExx9sYJdCXItEUlCqDerHApNSMS67Hb0KlBYw2s80glnuRm+VJm
uKDSWvkSedO6SmqLq9mIm/1QGhiCIqYnk8CXHSa6dMs6yrg4yDxSUO9s8lEDBWgRY6Yw4rq21JYE
h9LskHNEFlHf9Bq2iYhQmHfO8uhk2l2d3jlt+5nms3ky1q0rHfSV3Ea2ZNiID8JNcPbNlSCs1I6u
CjOQNFBybV+haHYz9Gv+MFrlGS5a4f+cR2C0ZrVeFlz4gUHMRzQgtKHher0wLCEketpisyJYp1es
b/rwNeRF/FjY0c0ia3WXp7h8gHQsW5iObJOSrXD7s2mpADLsLvOu0U7Id1Q6TK8i4g1V9do35FrL
h8heh0yc7MTBli+74ihouyPN5awQWqW1HbXktjEym31wDDdyHMZtQXzqW1YQMpRnx7QrjaekmWIc
qAU8YNmdUUO3V9WXUMrwg/aBN+ZDdyYMkH6hEQzJLehS6q0u+mATRJXSOtdlHRe+vbpNlE4hhQFq
2wYpEQuWWQBilCU3JLTH8jqdhoefIzw1Qi5mhl4AZuqW5DqiOtfhU66W6o4SdfZHWrtuWyk+b4/6
xNv5pYSG8VCM2Y5jqDzqYLX8WiORPu0T5DB2y3Z3ebXEuIznpoyQRKjzw+XUKZDXkQiaJC7pa+ZR
NpxoOytN7pkhD16jZssW7x2OxvWCAGT5dnkBx6XUMamhegWGWRxpd7b+z+13QW/op850X1nwQ/O8
HvyLp6NWMXDE9YD2HUroJpVWmXL9t4dENZ0r5h7PRdlh6lenD6Ep7b3MZv3cK/N9ZIeDpzW4MC5e
BINwk2O+2D+Gta5daEO6KbYQAtr66OgEvPN9gI+vaZXrSWSfgaQPhwtyQqe3vk2Xkd/PSycop4JN
vkHps/4qHCgUo70d7ENdm98g9jvo9Tusf3DGXzv0pXMYimM2RD2Cw/goSSt+kQHjhCQtHoJSux/G
qNmJPoi26aJqLzPgpwipfFkqzmMeLEeVXB9v6vFYXFxygV7cmMAx8SGJ2Xfg0rhtW6YnvaigPapJ
85L+gMEasSECvy/T5KOOguQYha1OKnNuI8Ki83qpLWhBzXvCNP3RBj1IOn2u7SoVGBTF4ijN+h4G
Mn6mPHwsWFG2CoOy42wxcQ4bnlZbmMdxXpbD5TP0V8thXP/s8hni1QymBGq2TND/qtO5uZ/yJPOg
9QEqFX29dltbFh72H0q2nCHJOMfZU6yt/zhzOX+uKsa/bUwrLVza49iZMyljY8g9W4jxGWO2PJCS
0NPdfI8DsdwbAWzwbNJjr2AJglYKuPfyPM18BeFn6Paienq6zFg1AwDIugVdPmAC9Mwux5XfNj5T
Se0cLua0wwqpemPRU4LTK7/GNkleQIFV4lL7W8atUyYZVQzlio2SYNtYln2OW1s7ZMsK88NmbZlF
Q0eneONV1G5A1ZsIZwxI/FFivio6nHAlcaLzkiilP2bEpa6LvMYVsbVQuFrIEH7WfD0ozX0/ZV92
rNK3yI4KTYMEWK0DrrfA4IKNQhufpxUQxii6yCu44aWF8PfyWShBsFYBs0VLxUaeKAuGbf4lh8qz
ZC73kaQYLeOYcE9b+4GPHW3lahEQFWUUvajrPEu6O5rwikfGJGSoknJiNI5xHOSuROe1kXP+Uun4
AWJUap7dr919y4mg0MljmRF5lzYEezrIK3PgtTqYUyxtkas3aoLa8jEcmxMxEM8scu9WgoiZbYjW
jYj2Rh3f2wFXeWDRZSXCgWYuKR/GPsJyCCwDBSdcS0q+ydyD7gj3aK2KjdQoRKMwfGXojIOSMK0h
196VokFiN5M3uzY0NIArrhZm3xe9gLFLUruaAddgekcubxa5ik1iKRAatwI1c2rQnZTRXhSDdJ3W
pLBisE4CAJ69IdpZTpu7BV+5QZDdTAqoQouWKLs3Gnc5JqzhiLE9trNkKyNJwy2e/boKvioerV8L
aPeTSPAMoByTwOehAMSnQsyu40SkvOXTA9bamyYjBkCSOxEMAbWWrW5wbM+KYAYyVsamZjYF1ZND
rcPvRD9GM25dnFKouwrN29kBS9K1xIAk2bshONioKNA23acUrXroDWSjbWudMuitARMFDoEwDO3a
l0G/66FO7ekipNtZ7JK6yn1TOCH7YjvS4qezkliBl4fNwHGjd7m6o8P0mc1CbgemI1OMScVqXmY1
Ym7FFe82Sr3DLEmH5Tmms76I2kM7TBs3Xe770OLMpdpP1AnxZljaHJy3iccAeW4/IMizh/bJQiUh
cCpcowNk/hDYnp7BRSyW+hinljfrpBOr8QdF71vQxgTwae+5wo4kEhOGhIOPD0oRkxAAwJo5+MG6
WzFVexnw17pKC8FHKQ6Nk2fPiPxp0zfOt4Ymza6bgw8DjbFuxDS5CyDQcSOn/aKH58owvk8zRtY5
7nZOahtALVq5z1TMejmt/iLCD4mkfQfJEr+VCuELf3plon2KHBhdIkQ43VbbMOyuW13VD8tBZPZz
HhtQpXNk3SLRlR0IMZMkj2bnGLD+NeNzjor9jIFkw3gWgBn2YXM5zer8SiOulOCNHFTQUo8xeM64
vvL+Q8YkGSpW+060+xPpz7UbE8m4tRXVL3PU/9jrsm0MpaeWOMKnYN5p88KkjpceZ0u7y5Xhakii
D2ZaD3P0td4rPRuivWY4YHj5xpIZbOIysV1liHcV7dpFdj/CzGI01NZIJuf3MSZRJRxT+M8dczm7
mnDCrprNEBxvgNEGhyWkSTtmgofPRLVY0MycUKkRHtsQ648DWid3UnufgLtXYdow2s2M9a1+SZqG
QOO0uddz52ATfkLEVbWxjDVkAi5sKcQd0ARE2MMPs9xalYVtQDLbnwwjXU+gq0M2exUzRyIba3KQ
+lDX7atQFg9mE7schkIYh8WyIVnZl2XwYCg9Y4qQjWoeU+HFl/F+lD/VDe4xu5RvSmLvwrGY3Bai
jZlEwV5TlwNUq3cbDS+GJSZ9UE9h0yIN3ZhRcFDtqt6pWX5P/V744Gk5fM2U5xOdnC0vDwNPywh9
XddxgvW477v8O7d3SJYWAeRD10PbME0vs+i6W1N2kIb+eujU8H1CUkIdjMRNIR6JF+OQMx+yFyBs
sl5bKwyoCE95T+Ji3ChtRafDyL8PKibbthTfutGMXXxUfpkp7F0M0iKlCL2oSPf6ZJ1Vujgb8Auv
amqmx6go3luiOLQMq3NCpshcfPYqWv9prGZOLRaDMow8XRwAD+sm1Msq56aW+J9B0A/v4Xtj0vfo
FukUqPGek96TOA6Zhh0vzA99kdY+6QKOuzSK43XoYRgkAT/EUX4TgfQikJOFKU5RTSvrdI6+pOug
bwsYK20y5DbLlENxbe8ng1200tVdKlIU8ezJUBwSVadxOz/O9UqJgoHpDd8JQAm4OnVofHV9EzZx
67X0kTaVwMAgMD6OOObPbQJRHi5mvBsQafqa1nMZjLN5g+lJNvoPQZ581fcGr0wfc+sQljEX9WPe
QrppM5Z3m2dNuXltq3dM/Yj1sMpPZMdvhYiLVyIwy7VodrM5nY9FOM9+m4AFMkbqDcTMT2h9evqe
xSbn7fCdcaQrQO+4diw/MJUnNpJ5Q1yw5iodFUzT7quyUu7GhgGMnQrBoC2evDSzX4FnKxiMwVuv
3iqrrjdWnbyNUVdvdFIX3UFUctdF+lsmC08NBEce7gpcGOx2NGLhfuzLhQR3YxySXegwk2R0OTYN
7B2YPcHA4+Bkd10pUK/wvWKBsGzXCSuTI0X+3aQR2dYW7ZRFnz3y6fcYDJ+bPPMjW4Ud1lqvTaK2
bqMRHEgVudASZ4QtFUYfKd037cvApGtPBI9WhZlutQXjgmLTiu1Bw6H29HTnOobzdo4yVfFpAyBo
cDCFWAG4I2DKy0AASNy0J2HUtt9100509b6awWFlSn5lYsS4madut7AF0jZuIdmMBx5974GzVbfQ
If1EicrtUk1fvWxxhNlnDSTHgaIx2oBHk16gJ2fka3dJ72w46koQ/sPi8czXVNU3Ul6H0xLaVw4P
XQxpuCe/2lO00XblRMsOdxO1ulGdu65ctpEx7WGdAHOO5mNVd284KdzAoN7UrIzJiDPRS8/VI6yT
amPXw8Qx+063ye9pLPNU9n207armPDJU9CdEVy6vu4cHCnlWP+ExT8fPRN2MkUJHB/dBUpjQwI3E
Y4j9xkS02zWNubha7wBtqEjccrL5kAvmTCH50Eud3OJegd2qV0cjacx96Ay0NcRHmWkDrXq6c0vG
lFUdUOLhLHeH1nluF16IuEk+ipb+hERgmCrFxlTW7Ma6JWMnx//r1Hc57qNkmcOTQ6CAQ/TPJs1D
uL2ONfv9KD9HVY22uH7PTpJxeG7jLxHI21QRyk4rmVdHCQc/nRR2Beqiy8nhZXI4DoAi2EWK7rcL
sSvWwJGvYXRrTwgtlhoNTqwgKOQCJsLG3CQ9xiq9mtlgRewp9SL3IzvgLs/ZVSDQv8LSPLCrB/s6
XmDxcPQnCMbx56l6RC19LjExejanQZc0AOn2JDwHWA9sjYzjToGOwKRuo6ifsDPebRWOQIeCzbUT
OkQzhRK2VOI4ljQg2yzftlT9bpSL52oUhRc78TnshYbx2Wo209BishRpscP+33uO87RUcrovyOhK
n+dpuZLbLgQISrV310XazjSppnVyDSxDH1zkGu8r1omVsj0lM409qxc7u6Hrn0/nXAoJR0F9apwq
ZLpKAJeqsvSiRcXqGXIVleiTjaPS59/IDHskNcWD1a4cjOg7+qEXzvQIpvyqMM76qn3TYz27g0Po
oju1ghd1KJpdlc0bmtSV2+odsrA8fp3NgUwn08Ttokx3oUHpQUqZ7wRttKELRVhR6gk8xj4eN7zI
zVBuhok49XR6n8kCih14smpM/lCi18wRe74sgtTrEAd72OaKTU+lkYwjoRC1uedQyvFVtPdZFpzg
Bb1m1Y3ouleFPtymn5eO8mCyobmpNFgoRgnoNb2S9XbXyhL/oQXFuPvfHJ3HkqVIFkS/CDMI9BZ4
8GRqvcEys7PQItDw9XOYxYxN91SlhIgr3I+7YKS7scIMPFBg4PGqh4UB89wjW4LMkBQ8B3lCQA37
PHkU/Y+ziemAB6K8kLQBii3XWiCogBaZ5OJkxbx3JqrTN2WeRJYNgp64pN0jm590vX9hoGL5Tt47
wADNT8HG1i/YBgULlja8yB+qjmlnmJb7dsVAtFQLZExgo4FpkdMNufOQZlwjJH4HY5u+CC7Z/bph
Ymo+1TxKRwmXgyKu+LAaPFrYvy3yXJqnLjVmZkjW6uOCPU/m0yJIvN7GtDpyh4aJqINGXe/JEAoV
c25uizVdYcCp92ZDXUdz4q+a2FO8BWio0U73wRcb4JaAqhSrBvl7A/zuAaO4Ukw7ojpMpu5dW2Me
NFRMbXpx0VF7OxeWlbmCdnnBKQZNAnNftA3EK+wYha4fsPxbgdk7P5lwP6sEOYmdu/CqEuGnpYvD
25mPZpe1vpsJ09cw3sI//cF/eim2IWZyutJtKuU5qT6Yruk3vZ94BhNWUIarUwpoEfxf42YO8ma6
96DQSSAQxj9TvhDjUx47zbC4AS30fXDLw9FaQylMDLikLPqyOmeglHF5omMSQmF+P5Osu9jsx3o1
xId7HevxP2NCkJN9F3sABkfQHJit9iacLCQyduXxqrw8lgMrxbxCzbxwHZIVyExQOZRuOQT1yVxB
8cU5eyzJq0eFgcEZgTvCK3dD5UXiD4awcBRz58l2/FGI8DpsiPsyCQUwM5zNH1Tzn6KhCzWnZfXG
BT/U/q+QMh9d9a/Vt+kEG2MINJyaNIw7fGtarqae/LBP8ay4EdfU+IWlzguwfzwBW5PfmaZTzOo+
jj3ghnXuq33OIelWu5JIf6icEUUCghJ2L9MnSb/pZR7M9jAs4GiY7l4IByElOs79qZfW51LyB3tI
l6n8XLPVPZhXkhEFSB/iNaSZELKi/JvYoPiutDhD1bw7T3PxoS7ssyC/UKkM231RGP9l7aKFUJPD
QqbpEVMqXGm3+lty6hcHYidR1IDn1+oVPUPuI0D6UUz7K5u1N5OQG966lhBLKthazZXAqRcG0nOk
perqz3x+riKA9/voORWc88biVoEKmXAkVcTbhKliJs2qSJ9Xdgiz4HWtn1bwsge3VgI6RE592ROL
IfnT2fKrmVSaM+DRwEXdTN33iZBUwlCfOOL44aulQu2/sJ7nBGwo19t5CFVdVUIwTwxi2uaUaR/j
NOEj3bI+knq9Gw25kDflq+knCfsCxtP//6uLTZT1ag5BkftlS0uyiDOcPuQh8ei17XGaqwq5i2Yi
PWSH0DLWNq3pD8G46lnaptPSYPJUoX6QdHQ0h3k+6mha9orKSzKLgFuEpIT0oNWrddYfVmCxJsQK
yOBpW96ZxjPXEade5TJvekrSuV5D0VtzyFCvmBPqWK2CSjDnjIVgpxvQsTxkJewfGLALHbAFMMHq
WGXOGwpCxbZUZsp3w77Rr5BNUuAMcHg6PkRudKC1b50OqHs/vOtcR0cRWyqvBaTA1I25DSqS1cpq
CPpdLtkpXL+NbmqIqL+gysmDARYiILc07G3euzmNr2rV4pxtbC9l3+MB+fViHYGXqjCOBWek3QMa
dCNsnoeaFtNvedvUGU6IuRVHpbSfVNFuaI63SG+1vWTjAjVUySud/qdrsjsMqXwd66eNOXHIFA7D
NCif3CzfsrG50+MCpotwX03VDKZqdZ/QNdDwkN26Gmg5i6YhtTrTCIElToXShpoCt6DzaOlrNB+6
Uqcr1tMprKvmXw73gsHMYiPx/GoNCYCYH5CEpsTzqVM+YcyOMGnZPgkG9Fwpnqb6JR+Okq34E4lv
b5AyDD9OUQMS6gMYhWmeNeW+po/NIatt29s7wMDQypu2qa/sQqdIdAOqrYT083ISQU4OmD9hpmaP
SAFIRFZWNxQVFtIuazssrLj8akxIWVvWQCqjFVkuKQ23giynY67VaFEw7Lol/wOsRY4zo7ii72S3
k7eBReSPUnTHpaaKFdMYQO587tq+JY1GPChd+94lFufoAsYT+N9XBbUF1Z1zyrfy2Mbxb58TOssL
sKQO3xmWCQ9xWTbx2JESdilFlXoY6V5r1/nnzq7vLo7jVSW0kqHR8DqXR0MX17WqBgBL89FJSDlk
tOJ6rWt/KcPgp0XyDLJjuIp0Dw3LxGMyMQw2tPWmOKsRKh3SqXgaTzyh/SFOsK7SqkIOrsELSTtq
ORcPZip+cMJ+jnOPUlpNSdatl2uqFmMk8NGRjAEidYxRNXLBtBJW6/a0icHrJZmUQt8DZtaB9Vhq
PrUzzNY+psCfdeIdlmZiIwFYmapxISvKKbk7mRa7Mj62S2FfgC++bGUbNd0IZpe6OCHtTFrXXpri
gPh58VZu0+OKb6QobS1KVdlAm+375z8b6+0zi5VXtyV7hNzULbAVeIZEGvhOdjci7LpIzXztO3ST
/c4QqYhp6oecUXkmzz2No1m5WYAM95J35BCO7I12Yw4Ic9yxB20e44hWKECs0Hhitpk6qVoZ6VzE
fcKyuNlym+UmqMRMiLABsuLrvf5vGwlrdBIEMS2Ffl7IxSva5GHN6iVUDP7JdiFnFYoIS8PqD6pJ
aM1iP0KhA1ZEY3rOuHA5HRRCrMGBm+lngc5ccetn4aL9iRMdetHoPDa1CAyTRq51R0B4+fyuli0N
0VD/p8kMnVG8CUTR6ZHqkL4La9FoK0ciJJIonQGSNoh8TobD/mIqnmLyd5FHdNz3w2BdZ4hsi8MF
nw92xX5RQ4pUdKctVhCWM6rbQK2dW0RsDXGD+lo6d2wjQpiPuq87iF1tELrXsqrIk3R11Gn9DDkD
5wet/XefUNwjjhjqqTmBOz0aMj5QJ5KO15ijjySFeWXerpF0mYWPStIyk56DdB7dB5D9QFNEx1Fu
Hg3oQAerdGrGDCtxT0AjFRWab1zoj5QNFxbIYzh15ntT2cTMbc4rYHkU3NZGJ8GIdxnH6ZyM2sdU
Va+lxeXY9dxJFqw6rNzJQe35chqT8ZCRTX+pHBN/q+Z7TB3EY2EqCGQrSaI0UWNioydoscNytqX5
eGp55D2oDt9bHvdAhNqjtBXAsq32gIyKcWmxbiRDW3+qLp5cl99QMbMRwjBCzgnRW1A1RgJY7PnX
QoaPlFO/yGlEC8uvprMzPYJyD+ajVOYDORzRuhUPsWE+DXa9+KW6NAe+KwRoMp0pImmS+1pBP9Gy
jU07Wla2QnGSeZjJt9eSqG9vSlzmxSATOrUaMKIK+n/owEnrWkgp14exHWJoMPF94YpQs0EL924t
LmljPW7j7KNNmCP6hN2R7vpSlOBLprU66Ohc0W68U0FND66NbKDlcC00hPCZ224vQ1xV+8nyNk+6
Gxk9UoFRV4MmmUnRiDXonWjpXQVGTP5blLRk1nTM2/QE7Tl/RYR+a03m+ERUH3ClQsIh3foE6ACd
msWx03Q8qKTdOs8becCQTWi5pvrMqFo8UJ04bCinJ+i1sInENr9nlrhurkN1W8ftZapuzaIn19yo
olaN7VMWp0j41Z8C6VaQU75zM+pvPEopPufkbc7ZbWf6EtRpW5zmTp0OOR9j/ktKdnxJkbpHm5R3
v3BnohegK3jysWi3O15U9V46vJxEoGaX0n3sVQAasUW31HGO9MWdw1aXOVCyXmrFfV67XhAHWp5s
pqbZoP6jhLitLSszJ9PAM9DZesaaAHLHpXSeWgsjyOycXMEOzSVYbnQK7bikJqMcLbVeHCd+hYLY
3G2wxgomzCEPPRv6QQ0UtTmuzfwYD5r0W27isYNrN2IlBougZjOQmAqJisnMxC7U7VSnCGP73P5s
KDH1SXlc1vRsUBCEVaPFZNHwbhukliow5STdK9zrVZL6Wf+jLHCD3nRfOhTztEfumyOIiOzBbuqK
/IhFzVBw0MNCRxexbvI09nYRLEhgmfwuvrWU11Kp2TDVlNpD4SihgiS+S7BhGc3T2qYEWeetTeGm
BDTp2QWbjw8ZdcwdhthUiWtlUqIJDKqWuzEqBtrD2A+RMEI5P22mH8cC4ZIqjEP1Vr7zOH/10ycb
AeN7Gx/0ziAUGAvopRXfdgFgAhMTuyfbvDJM7Ej/FL+2pUvQ2el/EzoHtCg0CHWiPjtae0QIQwNl
W+Qdc0NOiwvHyPzQhAEZtpKnpWj+awvjuWaCB7zJCQe7fDT6pn/oR3BysSTuSnmsOgaGvwDg1mu5
WAF03mrp4HH2ROnosKCXLH2AmWGHw5Q0Z9s4z5NLZhSqNcsw+VDZ08LilD0OS+oln4a9MmKPANbf
WvpvC67Yg0KUBSeX4K+W9ExmSPYDFT5IWCstf1ZZRHlW8cNTpBEuaeZXHR19H+tFmHTTPR5LHjuK
5439NkkQ74gJHgCppZ5pIjORtI9nI0FuVW8OUvAJM2A2Kyf8o+/NCs6riR8qQxv32OnvWJQIrLOv
PeAA0w4H0IJ3iI57BaSU575dby+sUpNz5lbRqpCrirIFzehPZhHUW9YjjzFbBjjoKuYEp3yRxfdu
jtpV9Hob7VunZCh/cbqfymGviKrxoHeYg6ysJ2kr5ZGbCcsupU3w4aCfgDF4cU80FiFGaYhp7S6H
g+eBcYJkuzo+D7MZlcPwgG4pcNom5KvUQt2ZsyM1e7hqy1+C3COA+KtePH5AzItyy0DCSW5uPIwI
0l38edix8Y5fQJzoB6ttmasYn4TFSN9tG/IQxyqiNEh83VC0YBV2NGZTExqtRItRNNPzIguPDGkw
0MyG0Vv+wI+pfXdo1yMusp4VTfpk6BW8owyDeJZwF65ccP6kZ/dgJQIjY/09Kc9qoeYvvfKtID32
inrXWJDu6izE74itpBdq5thXx9FCWMYnqFaV+7Ec74ptZbHBOtevVXiAphi5hhZ55lTEiRAA9V7A
QlTPXfa8OSxcRMX6YhvYMrrupU4AFLWzLXxNVZ4YZaWhrhKNVVDd45a6GX2p3Fv/MTRNwdFxuRfz
kYUJux4iMg3Wdym7CdmTOLLobvOh5E86Efa+BKB0I/iaUdlJd9pnlyFFBKgUbAV7DX3BOJchXaE4
+INq4MPJh1cNwzstMy7TipyT3voguZ4tczUd7NWY6NSpkrGDJYVzMxU2dWruJIGZ757oemYiZn8r
KuHTSaxexs5+JtCyCaA/fseldkZ5th0cBfrzlL8IJzfRCul8E67tF5RJL92a3ba8uus2PCz9XPHr
RSZTg/4/VyMqeB7wfw1R7BdNlq+Vk5oRTIwvgUAjUDTiMLRqC0ED8xOV37ZgOdfkBrJaFZjcQDCY
l871B7VdQR8/9Ye8Va774lvo6E+Y4t23NgsK29rOZs/oW19Z6hn5G4sxWqBtgqs1xFC6rTcmNGXI
Ap26XXu1578WRalVVmfylBNvpKuPRjW5S5KjuQ749DQVYFBPHKizK3ZLBYEYdPS0KPmGEIpt9EQ0
GHwLepiuwkHLk44nTLt0JO7WHUx7eGOtmIVFS6+/dgHYYeC6JCbJAULarDzrSehYyXEwlld6KhJ8
Y0h7wuDEMrV/Q2Ff2aLd6d36aopSjTTIfAcsgjzxxA/XRjweYt5C30WXbWC6MNKt8bqB/t8EpXPs
GRxPMmHaYbSkTy/qM9SKb2ta78rGvq44oj2LhV3rcOpk5ouem2d7TL415ERnuES0ne1wILfoHqpV
NORULuq003uZHlp5iYxTMjdRG9BvM3eCQsb9wT0Y2gUwWhtJMV51Q3/PSu3mFhzN67WV7cM2TsSx
dcbR2PJDvIGlog57aMsRqqwowauO5aE0KIhKm9RGDFQLw8lRUdDlrohGNZF+9eibJWgVJPX0+GyC
btk2PYyLUUcwPtDpQrfaTJ0zaVn6AxUg3/uGsDdbmBe7JGazaCby8RGl/uOQa1/5W67yp9Vke7Qz
+xWiHljJVh7hN1RkgYBwcdFVB7ZKBIFQoql1oXzHHRZZ3Lgicb434gMhz2oFwzzBl+g8C3t7XN38
3wQb4tAzIs5SoqHw1VsIWgk6eBC5vQU5ZGIvtlLM1QXjckUtg7p7233LEhSOx8yBN0AaL4VRkgbf
GzAVivV91JbrgK9n1M0E3blAasEFPmXM25qMgd5WnIAFkISp8Hou+YkI+JFNzM7GorE0gPj3af4P
gQgUs3SDHdzjkZbqm8SRnOrdRamxeCKGo3jKkzdLJkyU+xFR4vTbr4+6g/qfdfbIHrhQLcYntXXI
04LBDTCLosZx2aR2aFXBXrbigQUzPZHvBuh6uXeFtgeLCK/XktVrJVZZdxfzTKiaGDu9QtLj21A3
yTe2djiSpMlSbPXBUGYE97EuYxQ7IHcgA9jkq3I/U8NJIuKlMOP3PP7j42zEaFJGUD7rWTB1HBB8
xc4W9e3wkZeMZ7Ox+DCr7p+aPNgg6tiSFIkv2lArzKA00C65hfXY99NrsWjvZoa4du5K2reM0BF2
oFn84djJX21KM+TVO+PxhKSIILFzXxuii48pUxcg9PuinjBvyk0s5/eqmH/rDO8wY8xKKhAeuQ7V
mPE3Qkf8+Rmqdw0KULLhouVHozskzUl39jNYYxOXMnpdbe+1CwL89O593X7TzAHevRcMTjuwKUXx
wTXsqAz07aHTz98bXSydWEz6s/1fB3spMNTlMpukTHVp/ls76h+Dq6/cLU9si9NDPaNuaJdbHGaN
8a9JUJ6zfmedGj9x90JVLVtyR3IkQF0dGY15q/CbDibISsD6hWX1Pv05C2KMX0rCisQV9Mn2IQdi
WLNtM/bmeStw2Q6M9o0uifr5s8hqNJpbEjkI7v1kHcKO/XCw/wp0KV4TMb2Oef9tVMkvOqRwyrv7
pEndXYx8tFxmBq3+Lx4S5oCJfnKW+Hl/SnNpPUzrPwANyMQG97ZRC6+T8ORCHyin4X1RcK531ByM
l7j1OCTLhXfFLBjMS+jT1vZIahXwXjUrPItUcjtPH/AOIKPBdgwoWL4a3Sg8m+mzbeULY1lc7zUl
FjKZ1XdxrbBEyl6kg7iSbcXIAeJ4vQAC31hMD7ZSHOqpwiDMbNibi6kOFBQ0DMER42npa6alHONG
BY+f0JsFzuVJpH8MU942y/qvr/mzgnEaJl1o+innpQsuYb2Odv6HsParFoxyCNEJ67H4b+Nm89XU
vW8yOz1YEl9qNlkYpwbQyml6zwe/d2YrEkpc+uSQcClAjUsSYnzLg7IbOCeGJhJun2n0fzJPz9uY
1YgzHjObHmB2k684tl6NR8NV4ye1+wGOa0VbBrDHMNxTXhJHYGVVda1SzPxEZ2Cut4TYWxyP2o8x
iBb/21gih61iEXNjVFdJkdK+Twg2gz5HmhDDFGCHi5iwN6xTv3JWTsQVraQ7bZvGMlvcwSFoWDeY
7yOc6oOr7Fciuo0R+xUPXXMhXCo7lg+WifE8bmeWXPUnqzVvbonFrBaKL31hiJ7pHMaVxVQ8bqhm
xymy12ZPoNI8FjdtWpymOT7ULelHVr0ACnFHr4IQE8ykiCxq8R+YSX43ElZ6sZqhLZ4QEpgXLR3v
7Fm98X9I9nd9hwQlUVgDq/exy9Qor1YKaRLPtgKStNUDFCCJQlQfEHQYjfU/mtMZnkUlHgKUCOQ4
XhqT9mrm9YkWB7kO28FjpoK/hMiMOoOMZQpvIyhd66+N1WdNKb8bDmv2Y9rzjE3K062mgmDQfMvW
+HDrY9uBOcvGuQpyc/mCdAL0Z0AbssZobgBE3dZqn/0VMWXuVnUXc7PhSbBHytQP256PvbsSBYgo
hs7zqCVt/mjk03deYy/W4/Qv3vLnJtcNtq46YazqwDx8QsaFFNtTq0jMcfOgmL+2Vv46g36bdCVQ
K+okrUD4C6YxQhdqn+cn+u3b3BbmkQcyDSolLqI4qaImpgvQbG4KuTDuatnJ2SQtVEJtj3jFsgPa
91cCsFW/162TPo37LPq8MpSpdXkdR2ncEZPoF7i9DzYBoy07sy2pLxoOKo7p+CzdKzNNt2mzYyGq
+07ni6/63tkjUr55APFTlCGwtl/T7FZmZTSv5GedmpZZu2yPc8EY1rWm/2TDbQRWWmNDh/FvOtur
dmM4zv51zViCdg32IXfzBgM3cLKVL6UAcTwor9VE31FME35pZQ8hHVw/xfTMUscmfEVk76t6yvbt
epeqprd7brw2S1jfKKVKlDHdq9OjaIVvGgCXSzyNxHqD4x812vKdpclVY0JS6I6vkBYDPWwg91sn
gYvEMTsQS3ORKYFPcxIRt4USVyeOgk2EGliqdVl7Qog0QfhUXmPqNUfLa/VF9fFG3ZkOwlymBu25
mG8V6TqqpahnJLZ3QHfAv5ntswWw+DSrqFSZRWE2WqEtszhFgEr8VGZ0QazGFaKFBHLZUqAbQ1eN
RvXiJqZ7zMzmlDYZedSsr2AtZ5+ZiopZTwikE6v5uA6sZeKmJXVKPmztPlTn43qDaRzhOSUsDRDw
ZYVyMYsSpZV8G+W3VZv3I86+cOxbg19TfzbANKAPy67GNoCS0kkVWe3qngmTQo2iolVj3BG06MKP
IwABmjDWA1t/SGdj8TfIJuxMf1EIRI7TtRGNMWrDCidTbU2h0Xe8yHg08V+knisIScxK5RVLHCda
ks4ge7PlYLs/5QBFAhHlRZd4Ms04YYRda1GVlH5VxXd0j3kY28T8gU33SrEbVJo4gjt2YTc9eJq7
fO5R5R4ksWGUwcpzifFO+paupT4h3d+lNv2pdZ2GHHq0l+v6knfFAYXGt8NQi98Q17whH7XYOG+d
eusG6k+3KSJc7iCMF50vCmsO4XkWTHQFmTgLjWmPC9ZwGut4JziK+73OsHIA4S2u1UJ4K5EnBQME
hlIqUvec3EV6gkl171sgRigo5CMJ12mkF8/2MtH9MEoltTd5EO0EUcSSX902PM3AC9nfLSgPt/Uw
rSrfr36zALIzfSA5BnvshGbjpi9Ow9EIL6hTj1OVNa9wmctDNm3bjZv0fXbGKZysOcNKU17MGbPG
you9pWnUFA50FtJaEq4XJE6kCW4zqcKOwgdPi+K+bBDYxSXHDyLBpcWtQsjRel41PfGT9nVVqgKp
l3vNbFSSixN2Sq1dVyf9VDoUrYbKt4Mljvgzh6qbV8upqjeO1We773SPyMxoAQ2bb22U0pKwfaNc
5K8VUP02l1CchoSmGEWoveh3ep8cBjtDtmCTOp5vFbpBCqC4ctDhxzwiDFk7aSeX3P2Ea0b/6g4w
7Fc+Q7mOb6rDXg3KZREYCbueHcUNt81O2WkyvAv7Lt6dGLw9MAcJ3Eti30zh7GwrQT8O2bwIn67L
DsecTHaXc2o9OfUA4rGUVMVx82LOY4vwPAmZRvOjcHXHm7T55Fq/+Iuws0NnCuzMfWMovvtFZxRp
He4RaaTHZQLDXJT9o8gwejju9qPtEmUpO5fnqSckPiPUg60/RBYjvTaJ9kB0G4GeVF2Zxun2yLS3
uV9sjeqOOZLGBRUzW+BEttSIrJVXHJevGmAoSfreimpbDMSCZZSStWGd4/GnV9z5umpOyzr4H6UP
i3u9hh3VkhLV8oNZW4xCoyjeulTAXlYY+e4OObU7r+kL0LrkDv007w0+3iXFlIC4Hc2TrDWgFPzj
0G+4vCZe0IQI19vUOIDgMkxFOF/oHHNP7QpxAuEUJjVeUrAOdxyx7ql1CN9RtBKfDDWTZxUMcqes
GdHPFLQtjv1CvK3tdU7NZrK4CWtjD6Akh9oVOUSDHngHR1gfj//61lkOcW69OgrCihLZLJ983bHE
0HCAKSkRkVnPMexC1yCWwyjvCJ8hDhJeOkIOGmCzUX8dJE6kTH8TNjWy1+1kgNWR4lb7hh0lPasR
N6vGFN2SUaO67MfTUqECjtsTe4W+MKnJ832HVL5Z5UZqsc6L0a7MgRbGGQjhuI+2ayKt3G/NxmZu
cpnqnQ8OK/oALeFHIWDBd+blFx7pf8ykEUXphu8MMdmsADLPK/wPd1MfWmzwGQmwmiY50rdQGvZ/
hYJgFelWA6VwZhqOAkA0VU9xdR6J3cK6IaHLI+Cesv/KJdYo6eIfR3f5F7i2jXGYPAbQN86m6p4F
cDC0BuCmor5D10A/wToycXDWbfzQ+o76RkFMHMbx6LekDeATrWOfAAQGElrybK2pOOq7H6dzegU7
KSOd2I6R6oAJ9STIJa1QCZMtAha/MR05HLce+yyz1e2wSQT02UGfLeto98ON9C/zkBHUCS1teLIU
SUmxcgbPxgPgIT+X6Z/j5O+tG5rLDLfCs20wUMV/ndo85ykIfyw8f/lM3ogSq3eWmePXN888nmT7
iIex6b9JOzms9VfBJmpZisPQDHfTNL0sqxHhJyAWpXiok/mDbA5/HFVmgda9M4nTKvaKVdo3Yse8
WWbPuxmnKWmWlRKHXDNZCDxb36nHD0vHsEOQ9eeyAOU2bOdXEKuAku6wZgkxY+KkyDJMCxlUe35z
hWtO65RrKobFnx3tWZt+5MwrRhIq29iPolceCxSCgim00bxOaXVCFEkdaZNA1ehnVtHBnCVNkHWm
7ZVVfR40REA00kq10WFB5UsFNNGyIpuJQSzN8QKMpFIwBbr3hqOeTdX9T1tAbPfbOyG8kDs6YzuZ
g33HODyKIdt7mqQGsMm+85E8RcQd8OlciFiqrMoj1j3KgrGSx0nf/jQZLiNbCVZy9G6sv8RSnyo7
kdGatCUdNCZFLaduMzXV35uFmSDhoNbK7ujYB1t394gkjXzowvhx9f7RXnswrOwHebFk+5TAvzLg
nTRM7njEqZT0Bn0hoi4mWkbAYxNuSzoeqcjWYOh9pxt3FdHJLpryFMfMbbalnwLVGGy/2vDjbOLs
ENlo7cBlx4Dlkk9XJTZv+igWuKfPejG618Zwn+VIveU6xbNWWcQSUP4WGr/6SauBk3bic2kQHhPb
HSZL0jOsTyRyk6XgZl0fS5Wple3CNySjMzCqIqpczQ1cg/jfHKVz22x3dtme7Vp5jQ15G5wJ2Qt2
HsaOXj02SsTVwXkuGbF0Fr8qXbiPRVrQLlnJQUuUve/9G5Ppmqgd+TTqAgHKZar26zKqCgCRJoep
I93HuloJ5Nm2RWCrEsjia2v6UZsCh8Em8DWtMiQH928EPczya6gD/oOwoy9fKjbpXHXVGAozozZI
tdDWM2JTGLIEMRGZnYtdcR9nL+6MxdNYWPVMx8GUf4wUvkk8GImjzA4sDn+REv0rJDTNqnEjs/+r
m/Gtt9bisPbdE6wejMFtS6owBliiGOzqgbOJVsekFx9JLpbdJRsomttk8jGHvdQ9Ch/CG/KUsLUN
tM7KlgZ3A3sQtqSgNWME+9o1BQzvga//6zcLlUmVryj+LNZqiG0ssFPUt+pLutgpGLhkCzvBfMhR
UJuzLGVA2/9STqoB2fWqZ3cAJYryk8EmsET+RTqnTGSpYBJzR/eN/TWOReFNX+R4ZQjepvbmlEvu
kdfG09yoaVjB2hEWX96gfYwpRSqWYM913Imb+EzET31IOOQtTDEnBCN3MNeAPiblaZDUAu5cp3dK
Jq/KJpXQaRGOOfkcCMQH+GAcnxTbdysGNcQn19VX3H9TZNUhgxo2fHABWJ3/ZBNuRsPJMk8zEVDP
aIPI7L2Wo2jCuTTOQ22FyJEPEIxUdkmernRqmFTsPEoxnSqNc77eSN+aCVcYWQ7eipZVLpUp6a/w
WyHt03OueINxwDRNchupD+ht3vtlmoOizwGFYxMHAZixftzyk1xFlKfMqRv6ep/UrzXoA3KVKCeV
5MtElDNX7PmwcAQFX+LUIxTHLsKacCvLiJDpi1bHH9iTmAHyskTzIKKyS3FgVcXKsIJLL4vxfE7a
sWLIHUIXw0qIIl6B4yDn/qkldsexFGgsRR+lKywc/D2uNiNpW6ybkrrvLv0aFOQa8fdgvDRs5bcC
Kaal4NnKOvIHJNqcXeZo99Bv8o2RT7q27zTYoTVkr5OLV5t5SlRgmIlHKU6C3S3+J/56nnHMjZVJ
BqxARIY6YHQ7DGJlzCnLWzBtC8Y2056iTDynS90ejVx7LR3BJMgCB7XUFuHs7R6/YOmh65ZBYaGm
HCad15oXIBvBG2o9CuguP/UaA85JZW3OrBLhKD8hZFn46AoEENvU+UaR79Ss6Ts216MzDO+5xL7O
cJhqLY6vhCzhPTOwzuUiiruKSsNmWuMWqAYW8D9omKqXvNaZRmkDhbI4un3ZRxOmd6jMH3o5T7fe
/K1mymV82TkCXLsUjwsrTVSz9nMtdXnkh3EoM4OIKd4FxJpL2GkJHDB+/3RiT6qGpqja6miNl++8
XG26j08t4aE1t/kL4cVtTYnAabf+wTbEK6HS024N+m8UMfMCTGFNx8RgcIGO1Q7koKllG5qXB2Id
AwcxRci+4rU31i87YbDRiuGpLzU2xCI1PSdREelVZUT+y+qnE1ONejYSL87y95yvxxsNyAjgI54m
JpkIVPkhpPZdbEl4t2xYL9tgX6Ug0qiGRbXNBruxfaFbbwicKfX69GGcm3tiEP9H1Hksua1kQfSL
EAGgqmC29KbZbO82iLbwpuCBr58DvcVsJjQzkpoiwTI3M09elK0Xqz9TxBK3Qha6W/6pC9rTunFG
+oIqIX9bbud4RoHZR67HagM+feNHjGwCPVydoPMpj86RyxU1MiBs1Gwlq9FKPG4COBMr0MMbF4dl
U1EUHX+WYxOwJrKMefxmE1cFtqTwEYoWIq5EADVd9zdJQ/fAYW1F92jNcdfH6EYvPdemlRXqw4Dj
aM/HCyx9RHzD3rQYhbKVncy05iHdMpCuH5IRPSDKuevGKeYU11N7KUcKB+MADxMhpjwYdzqkx8mM
5n3SjCQrOsYcZmQvBqSTM2DSrXNuBUFaJJvIAuytzZ5TAGYkFBzBj4cLiDKBeBDN3VUXYYV8381b
007SJW0N/rzF9UaoI699SUubkLgys5Icps2/1tsCKHrTafA8Jp6LXznCOiboMLIm7HO1yDe91ZzS
0rh2I60mRKL1AVb3ymJstKlA2a+qQ7xAb20H05llwXupGNsULteeto+Q+QuCb7UDUoTCaxMSZ+XU
DH/c6oRKs09Dx9lj8kW7U/6lCcUhNpzH1tc243j2XtXjpg0Eqq8XpQ++Yz8w8ibQk4APEHHJwoMv
ErNpmVCBywGQTLpu7oOKJbcq7X4VhZm+Gb3pkUbveNWNvc25umNobZj7qYMba+CcIZB1NBysanVu
7TynCTZWyO/m8lctZJBiVXP3vsy5t2nMmRIXiQok/PsqMSDIFAScRILorxnJBdfJjMsnLtJezpVc
pyM8NTxBcgrKE1NBJnYw2DfOlG9oyvxwzEGB/pyAGNUnJXyHy0OV7fQYQ+aeu1uzV++IWg8EvJN1
6euIbBfviZ19JF7ZHmsCMHEa/vQT4Wc2zF1msXTlkXfspzRbJw027RLE3jpIbppw/ksLprOKyf9K
G3Q5c4SIiuDL1MCiugSEi+k8CJoO1lXfX6IAH3EEu3EXs527eFzLhuZhP3fwqqSYsvRTUHM1c6uI
fcBE0nAUVIDkKbDbI4rr1QLYjLG0RAIm7IUWklyLwYXtHE2QLqaAaxnSTausgHNb8oVDNLzBmxRp
wPRZ4yDIEdeHuLTvkpiguPNBx3i3rWQyLyPrA0dN2rucuoDOZbyE4WSuRlTbIzPQTbWkyk1sBqvB
BQltDr9AQ6Oth9dliMUtPd0XkZCA7EFHS64mHEsTj0iD7eMTFdsqVNx6x8Rf12q65A2IYVbKH3jq
L9KZPfi7ZPyser4pKiDJkZI4DVz5ZmAZ2bpR+ue5WISAu+mt1iemAw1UUgsmhAiPoVPV6HY8QDRn
dyHVvoGsmJqZ02WIaVaEHFen5LsR/Km7UPlNqRTgZ0+c/BTIoLnoFj2NDSy/bsIsnLWiyfrqs6V4
0yTeREJ8W6X5Y2iTL8kG7L9u/Gu3zW4CSs9U+9QUCc4NKjPx5qT0HCNAtOKWVXLYYid+mtvh246t
neNhY5YCWMGsgtuq7MWhyXluIq99q03waRW1GAuRIGWxxiijIYF4BJQRFskeVpQd+6yMuTEF68kh
cz0OYH4t5gxe3QC+7K5Wzzi0LiD2qbT9EhoGkqweW/Ifqzm3sBdzjQPKgGlqqXXN83Vdw0ROsuIk
gVTkrOgc2Utsyuy3IvxjvcftXnfFHcDTTSeoS8dnnNsGHbfUKa/Ymzi4phZdvBg9l5fUaxCkvdcy
IonAKfoKgi9ZzSLEQV4l7kPlEX0ouns5MNLwU0Yp1pDZJOxTLtsJGpAFna9HhK2NQ+5ZrxVW8C7V
UAzJ4YGj8iO+HDSBofmR5PQn5zbL8Q1oB/zttXMIqtMiG7wypAKrCr5vglKRYeZKKbbvcbCtkpqJ
BGODZ0kZiAh7MLwdIVRDQfFkEm75NXwQ/pADa3KrDbpKK/9WRfP3oLmE4lm1NymuYDo2qbkV1bnw
3T+8WWxHsui2nnxpCL5sokJ9ldSHl5Uyd0FN2KRhIbN785KnwWM66i/lVkTVmhUC4nOtbkEk4xun
lJ3Hy7z2KezR1or9XVedJNXiGwSpdTTBk4hzfetSl8xDG1z7wsBTkyVnKwHvl3l38VzhevGi+4R/
LHPQaV8sZijumVApRcwmJJzF0HHQkZds6CB9CqdywiL6ygi9DIZTV85MDzy2x1LM67girAdJ4Dmf
hnY/+DQF1D3TMcnUeKOC9GMkF7SWCXOrfmkocxdkahSTdQYRsZZ4Jm5lS9inM9cKnfpKRokWWDZ2
Jn3rrtA/Y0tHc98gbTiXsWQ/HoL4ox1b5M3+aHDV7Br57vV/LVNDxD8/37JYu/FUreUS9YoE7J++
sq6pZXzB5V5FPjE/8O4fA8nJeYFetDPEbaUOYTec2dBkP+hNY09wD6OK5OWEi7AtaR/h0oelMp7P
M9fLdm7WLtOj0ehPtqh/yRU8Uda96qb0u3Lt5Q+zOkUezZlu5V/Sjk7iXol1r4OPRhDQ5SLy14XU
BRmeuNOKnEZJmynwpoWRoqGqVmAhZhrxcqc9Khhjq/AtUPwOz6fCmF3oKYiJ4OV1tkPcvCpUBQE2
w6kg4rh28gI+grvgtQHjtpEUxEX4NJgDwnoRJUSg8ODy/6wIyikMAEwXOvnLaLBHdSGw8TOl+o62
U0aUoXWlVpAg15CeMsiTucjPg0mitqk1ZiJ9W+Qc9MAg7aq+BeqP70bHvslwZLqh2/DLYLaWE5HF
CXxO7adK5gDqMBr1FcEHlMlVGAbv+RTYK+zcN2EVXQNeaIChgzI5zN6U1yTs/xGx0g0+yjU9GP0m
p5cEJ3Vy7ywECIU5NgXykkkWlS5LWaRH6wqv4RXUOUJT2H4V7ALtXG36yLw0Q/07c4GncZL0rKV9
PhTn15+SHz8hEUVcHn6SzxhZBV+laG4n39xhvTz1sFH9vH+bkzGGQsw+Z+1sx8tJFBBUbidXrEQz
4XAsaggp411tVpeyKnjr65p5b/6ANwA4jOaoGgX7lOdwOybDHXGeOx2xQta1ZVDAoEjQ05tAhNQ1
MTMzz0LN4blk4K32KmhZNlvJBQAJ0NkbtL/xPY/fOA1dC6pYeeeqp6DznpNqNLeVOQVb8hSUNXmn
PjaPcn6xpu6Y+V7ERYUziWkzgZ1Xk8VcJcpgCDk4FEHs33GEuVfxyETX5VIyDccGwN6oa6D6FABa
9jUmABBPC3pf1E/51F4qo/hienxvt+fcz54DXZ+CzEeHZ9QDyQ0v8etAYV5siEOrx12rkS5aezfX
ND/wMjBoXurc+XNcjtVo8Ns4Hj7nqr/4HXaXVm4p4KQ1NcBGj3mMNt3drNS2sFPmQNG3b4yvAZB5
0zL4YYqLGp5vu3gYWdum9J7gx5Hp5ZCXm6pcNJree2qi+GJ0LVeMAFcMqpZBbXgzn7pMPfOOPyfM
fEejWrCjBTzlPHlxMHVAaWH9cKv30aBene0XWtUs4eW242vL1ANCKPfXZMZUSR5Se824MYgsDv7R
aZoNzt1NHoJ/oxZxZY64t2diKgroKhL78uLMmtBq5180vZ3hzMhfhow4PTJviee9OaP7Efghp9Z4
+C2y4svqvHGThPHV1O8j7APKQ9Z54x3SJhdrZWOJ7tWb2zsETKHISVpyrEKeQb9sUBte/b7e1HaM
8HEYnHk3BcNzkJd3cTIeeoI2TqtK/F/VGylH3K/iDbzUpTTDbxKcy7qr9siQnGhRB7Al1RuEUFGO
H9XM99FsLibKD88Zv2OI0FTc8HO5TiHZKRhgRCNnnAATi5VlfPgaCOxgQ3noypK8nKZmE+p7nNVb
EzcVa+Kx8cBcYACKIuMhT2C74ys/JfnMASW1Xg1jeP/3hvcI1fixsLim0Ddkgk5gL8tFjYPHZgxF
VhBR/7mmSKsgEOeah7j7m6GxhElJTXIGc2+VDKQ2xwjWrnQZuw0sAR0ZalbijTHMN3XUMpshSyyi
5Jj0qH7LJz3k8Uc6Rs89F6xV1RJA6m6j9tuGmkT8Zti0Sfliyf5gemQQJBYRE5F00w02ADNdney8
eOjKZAsG6xD2w1qMgr1bP9JAmnAj9+xdbppfAaYqXLjC2dVju1OomBctxhscS3iEtRoYQOf3ZQmL
mzQpJgZpbIGQIKWT4alwaWk93QVdTtw1Cy9RO1A6DgSm8o1nI0EwdaVEqsLnmtyn/TQd57q6SsCT
nOK6nSNxTvybcAxt/m7KYBtF4lYFWMmY613Qer46ny/AUL41qE1517lQgPwEbr0F3CCbnpC0Eq95
CVUPSt8NX7xFCKoFHEyK9zAM3rmxsyeQOK56MW2joCNr8I8uJ7GEjkcdOvdJNKWUAK6F8n/Dhi9M
qet47Xny26hhHDAjeE65uqwbtNYUWKPoLpHtUalR4/4WIrl1ml1dk5UZ3eCxAifDDJkLVBT8UK2G
CfzMrZieFWph9XhAfrroHMpdHN0PVBFvjGJ8LZ4axzkuKKimg2hRNSaloTlM5TKH/UeZBLJM+mlk
xX3hOPrgJg9uWdwPJsUK814l8iJH72vwwNmNkoC//DApn9tSDcDDKfAL8sAWY/GUWWO3sWpgLSmV
AGakN1VrPWuVI8NWkCfoyjkpA+UzKsD44hvGv2M9Vdoazo6DqA9JcdqInEMbX2+MCWUsTiIXHVPW
/r3vqqOH0xciLPUyKD3+0YZPMNszaBOwyCur52CVm/LPbnl7IHZaNxhCV4U/nesJdwyUJGeVKHGA
V3Rji+ET+xXnzaj+raYnf0yY5jPMwlzR/jlpCCa77JGgH1umOuvIjJozNhFT2z/KGI94tNEEx0Zj
Yat+NQbJxQ17OxCUwukKvZ7XgUHeQijJl34/ZvLev1FzdMGerw/xbD3ZzRjuelKZdn1lWcZZH3Fa
rL8i1PRNw3a2bZl+r0nmfTQzkSvSnL4M/UPvcTglwxr0Y7/OuuDGETASOo/lgns59Ihon2Wwlym6
SlgO8WVlwV8keSSwHK6mkZlmOKCPBSkjaqc+pXWtgDABj5ls43Fq69teaWPPZn6fTPE2ctXV0NTI
WobxMffZGZrvm+KgTbpSu1zX3Qsc2aV0C4petZfecBmEIo2UN+dg6G58D8dkUzdkIIiSrjLk9Hkw
d3QVcKbI7K8pCtk4MD5h3chWMSeLdVHQT+0W4lJq+n5QVg98AqnJVVFayalFVsc1g+fOAr/otbG9
meOD6/R7Vsxspd2aICNwptgM/twqb1c2YtreMrg71ZN1UKYLuKUxCGxLRlhSu86tOZ/9Dst7REW0
EBAjeKr4GXiaOCGZRDnxjXH+fS8S67cSdnbOxUDPTJSsBdP8VekQvUYrO02mMe859VG+YlZErrH1
SLfG/JxIpn8gkbBlIzhY883InkHhUkfidl0bcX7BBomhCMULGAIjDfYZClvWjdc6F47pJ+3RouA7
LU+4Gj4j035qW3JRos4WU/zCprwKsugn1+bAb6oBScYbZjJ77Z05jCNjGbfZQMD/a6ZxV4bcDQVV
6Ahd1961H3nwLWDCFgnpPH+EC/JVWuYeMgSDpdwdtx0b6apJvPhANBR9oL2FxsNh1IRxR4rr6hlX
0wzgg07WTTeHX6LJbptqoOkc9/2MsL2eUqQN0KXfEseENA5dQ8ERGRdGy8ld2/F4zXXUrGPln2OT
S381LHVejvwT5vjsxOjzXE+wTNdHg4DuyslKc1950bmfsiOxiHVjG83tGPS7mikwB9G8YUiFBy3D
rFNwOi0bzbS2CCRTAYLJcixfoYz2+4bKKfQspMXQwGBQV95GFPWVtMBT4xmcSQbk1ERGzbaM7ohT
og2Y+PwN0fOpV0B7eaTxg63o8MKBJNVbZ6pbd772JOzo8dDJposebHcBRzH95uzSbyUCIZ00FtwC
+Naq09cgy2c2tPFIWKTEKWgY6/mcGowKgnRYJy3wgzZTExqv8Y2pnOI65yMCYbOVi0XQkTjUc2SD
WLXZ0YP6R/vEUhANC3JtZNVDB9kLDghNbElT8PvZw4mYcdDpHfc1EWA/irGRuz6IrsxOHpV2xXra
m9p7jjHJrXswlZSPamzNxBY4G+DwGbS7Mf0M/g3A+0ALLA54IGq/AV9OIKEaB+JcThbtgADSorFA
Wg2DpRFYsZ9byda0yABn5W3WDLhvXfeDibpNFjTl3CPbguEzEpEqPbBEEHUGdSOaLjok+NZWETba
aCISRwdWSlRdPzg2gDr6La2EoBXN2jdVZZHe8ZkZ+CgZQ5rf2x6ptlL1nyWu2SWLdJ6G+dlr7ftu
1jAygl3beM2ezsC/qQ+vw9SzYHdvyOj31tCCblPtOphEsfdsCn2hG0PA57vrh8mpx/80EKYNovqh
HPxXnLQwGftIrqs1mp3LYBgqDewKTDll/0OWgMEY6r3j05GHSUryHBhrDnUpf53v79Bp6QIjbjw5
cDvJLEgPrqeLqO8/SI0lP2KlxSiuEFln48/29KdwOVDHQY35Uhwsu3nu2aM2vWyvfRQwRGP4PzQD
gd7aIpkW/pIYx2kUf7YCXgt7I7yfsH3imP+DorVXOjmNzXCnaeuCUpZ+o9DxbshfN8uveetqlKD5
E29huDO4pQM2S+J440MUvVcByl0dHjJv/FFWOOylGb1aMe9uZLyYlYbPrfz13MMfqyGerYQ2+p3j
F1wUSfyuFgenVvF3Y7b3hSEoYyb63jqMenBcuXhFXYIlpU8c3rE/eiM41w1PV4jmiQVPvHVE9cIM
vqZIcc1odMNVzLgIZ+34iC8Iou7e56aN/NfMfDRseA0yezX57DoY89FbTn/c+V6MJUKtjfc5HR9Y
cqhEC5BqJkFec2SGY/PDM2wxThhwMvH0r+MYn2ydkE3t73pWw661JN8KO9pjN30rGCDkFpaswuhg
ZbDGaQWfVHXPsp3hhyBzBuG7FTRPveTK5rIyEIzG2h1nv43OQNbzRtUpYDBu/M81JJjAiz+eS+jm
K9/FaYc14b2OnQ4+Q7xt82XoMwKBCp38WMk7XfHlqkdvXwBKZUDUMhtNWA7IBCLHPJmxPiu/dTed
z7FB5+HOEXm4dr3gU1Y8MnRG/TkI93ws+YlzsfDhttoDNzoCL1xn2Nt5JO4gJ9TM6iX+WTBTXcFN
wkjHdS7mY+jhYO3zwd9loL6m5RakmcO5qvpw3IHKOzdghQiCfT8TO8bwyJmXzQX6M3ONecZiH0W3
ReLmG2YssBUtWgxHmb5RyMQnMyEHV914bU10eOWxP1KZ/WwFyE0T+8iK/OufJal2UTEhcfIB62hf
u9OjE477qMNcMM0eytR9xCV0R88bBgqZfNomgtFcxe/zwtRj8sdDCoMgj9Mb5XZM1vmqFDgZc68/
IlQ91gNFerIv7xJX4/4sb32BiRbxi8S0+ROwhg0WqJvZSTHvepR10UR8kzYVz2186ID2nPJvIiTv
oiMGm7iLRIAmCIJxDnYsgU58SznIsbYZ4jKMZ5ha9m8L1x2hf8WS8OSCo+bwwIAu5AiRBsgcfeUs
rgl/h6/uysVvr3PnLssAGgQ8ZcMcgEqXhPV6vH3/LrweNeaIvYycDKaEdveVj9FRVy2Uzso/1M4w
buEnLiBFBjkoKHzUfbGmKuu7y2yoWUwIQIfZ72kvJI6Pjzi15p3XkKLS7XsZ19/+sgNFYhaAY+ez
zj4yNCo6utgbXSbDW5xQV4K2o+g2OHeBfGjaZWz5EwoLb4aX3QbhmcoZSqrmGUXebvYJ7HyLvwVZ
RB0tppw7gOq/Ij7WGf4MO2UUbtoKLkk7nKz2YeLhZObGi01WLt9prutuzqRp5mYSNXfY1c/ODIO7
sy0SD5wtYyIUTLjtr5KLF1+armV+k4c3TUFZctYoEh55DizPwD7s5uN9JWCLZFICcGk5boUkfzWH
Iti/QFsXQRb7ZMRasgbYkhAS40PDfysSPjvDHbB5xTejHzm7Yfw2BYF3I1nGn4KDoe8Y6OqKtWiS
2XMlhvd6HnFIe9PaiwZsVCM17BleEzyAHB0JBsK+i2nJGBWWpaa9KdI43E528UpkfONgrVl3r3je
XwsIIPD/xmjThfV5chBrIH+BP9QdOG5EZ551tHbtkhWAlklKJsO8ANpjP7twbfrl5sS10AwgYXs+
M/cugf6buvJQ1tMW/2q2nkY737Ba8aNrjLklMaJWVoeaoQ1HUx4qmGVDHW/zoXpQUHCsNLyLovIz
0Snntrr6hpA1S19tlZm8EKGebwibbTKbGwgVynBUqGuYEiwtnWrF2jSYtsuSis8qfKvp27yO+Mtt
x3ho6v6HnPi8Q+trN628paw73wxT+MlM5EX5P3MPa3UIMMeFpuypPCF7MAbGnWsizlkcpIRon02z
fhhUxH1vyZLZQf++LBoyhxI4Re5jliRXJ8y/jcj8mQEvrkSKoIWc1Lpo6kFnd8ziXq2eQVkGJjiI
h2ebIP5m1NNBZ/onA2W2LUT54NbZR+fFiqFpCrOQrq1Nqoq3ZhQOwLLmSzHUxUEXsj9y0lJMD7zi
1XKjZuM5ZJh6rN7T9EyB2MgRKj1G46fFOhwX/T25vzesgadgmcnXdvkZ5Hwlaum89GpkezI8CjK5
kSTKPYXNq704wqdydMFRMmdaZDakz3YNnCS5SbF0m3PxWvjQGzmSfOW2PiUFoq4dIFp5fEam6dlr
vop0z/KY0tSbm8ltSmsLk0+GLT25JVWCsueWPcxxgVUcpIsU8YPwGcM1VvY5RtPt2OTJis457q6z
uwS30m3QklIVKTYm7bAmlmGzk4nzQ1FRsY+IxE15e5g8KK9TQ1KEOT/Zj6dYQF/sy2+ZwwUrLRIZ
Gh+Y25kbKiAgXRT9o4I1gg7pPQRD+9YwuQeD42IMXKsqdrl08CRi+I/XujXzLTb1YGz9FSPTv4oS
z7ToK+pI+GZzsG5XPYo2nHLBuxV/F5wKscqX/O11fWhc4KmIiWZSfNpNfe/09HvExk+TQdVhQrK1
HKS4suqJEJZQhFzils0wfCsoev/+yxApfKI1ULixUMxN6QUIZXUnca8AY8YHGlc3peDKn07sZsHc
v1LGuHV6i4yr1rh8eWkpoPU953HE+mxfFXj7DeF9YenaJA0jJuFyHWHgNMILIKKEUsi1Aw1KzF90
Vq7xaUHl8OuXGkyy3TS/c4u6v7xQWZFEC9PqQ3FE2MySddYogq1fikvdoN7j0jc8k5E2KWbLhfOY
MtvL8O1DiMOdvrxgU3qHEhw/8QeLP51WdykSfWafoqB9mZafHFo639rKcDduv4FCsOrt+bEk0gO9
Dl2Uh+KUg9aaiIhvdWw9RNwhCCQflYBvRmLWJ/8j9kLR4hNWvw43x5Uz8BoSlwSWqs7ZRLbQHTbW
yK7MKRxXiZ+tzUq+DNjjGREOV69GN6lv2zH8IOMJIU6K755+lLkA3xTkClfL2L0CgtnCFGPDZYhn
BI3Y29RMBvVCVUSaNkPulYau8I5K4quBHZyZbJFMHcBEFkaInIF4zN41MNLF7tqszSXiEHjFlQIa
Zr30OWQp7ZL9UrwTkwTdYe1fuTNXW85FBpuPutFibZuyQsDHyR2EJUJlwpQWIVHsjND+88V0YN4E
QaCL5A7Nklw2/BwfIVEBvWWcYEHyJY/QyPiFuVB8o/v9UFhPs+jxN7XjoyqdTRdkYu/Xfs7uC7dt
BKwXFiRFnQpyikpPZjFma8WBVrKib2KGmXt/vjqGojecKztIckCjxAdWI73yIFL4lP2Yw7CUxSvT
iOkWVNC4quePuhyqHdHJmpntMkFePqk8e/UHzP1BuyiUZHXI2o1yTUjqD/YuN+NEbOsRbacs34VX
HgOTEmH2k03Y8upCCieYmeEbCCGrwF1lHA/aCCckt0+snHvfOtFwB4+DAiLY8IlYz2a9MSHardqY
hKvNMgCV5l3IoF/3zJ1Vx3tvue1r6WUmEG+OLrXNIMCevyihvU7JrDdmJyBEI3caemKRHv/wKn1F
hWbsPUbUQTCgajWv1Kd8jKIjqpDWkqDcOIZHreVDmtBPyyyTMi6SXLg0FKnviO6qupg/wdGonTVQ
jiKH38ocqkOIi6g0Z7gzUh8ZMhU864REC0xFeIrqrwYda2XNfrFjTe8NfHUibC94hiASobShOccT
/aPZ0J75xYUpFS40yNfsPbdVta1T0v+R7CQwCzZtQKTYfPKQA9tZewzEZEnCINC5gby2mI0yi0+b
6X2MYXflL4IE9URPovhru0KhVtNOFFHlhxcQMvi4JWY579zaR3UFTwUlyVl340ymgm/SmpqrYRsL
rio+uxg7lLvXwfPAZFR0IELiZ9F5DUKsfLQxe4k+2nYFhh6msq+ZLh65l+CG5V2gW2qc3IV1sfuX
W0uoOpkqGAfEGvDJdtZNHOGPViNreaU4DztM3Tlr7cY55Mn03bvcsra08jJuI3a/NmxGuKb1POfm
LnHy6pALAc2qV6u2onMdnXZahe2Zql28fvFrF3OzmIPfwm44P7RrQd7vhuHLq7Og/C1yOau5Lb+Z
kH6V/eIgtcFdUxGYkwXYYeDuMjzg8ZJ360cEe67jJJya1ZShcKFPeAPfz5DrAFZ7WrjBFJD7QR+0
lqjVnBqMqpL4miUwlW0SymuX2wPXtaGAwd5YD3qwf3LJN9DLJzpw5ljfCSdzD+ZMIMypSJBbjWrP
ni/0HRG5ByMhOeuU6FVFEqDQUuDQaYjn+cSiM7HiOBOiMtHuZ0bpw6ZPe2/fhT5guiD+pP7qpe69
7imckStaz77aQdk/tV2a8vXCwYuD8chNsH9F2Tt3rdEy6XLixwSLrp1NPe/lAPdt9lASaoCR2rb3
pJPHDypsq23WMCKhhPc9WKrTBreTRwU0gIcWGiwxx3PqJM1VTQ3Dxn4JWMyAFE6mk3xYc5f81Il5
69Md9VpM848/oihtleI25uJveA6dfhl6tQ++N4JLzGKYqFVf1VthtGpTBIBcqe0SJ2IJ1cOMnOC6
KL2WF30Fac9hC2zDA/+wz6XD1rfN4IguhSSVUGKLdJrclLh/b6Jpei/7meYD3XrHqUh852SIs7c0
Vf37D0uGb82/UjbiuFhdnTa8xDa0smHiQB7NIZqJLxWQOtdgkml2MzLbmzV4DUkYoAdBzlgHRzoD
G4tezqBC20zichupPN97/fDbM004GLMIL5YBVqSWxIgzDY54+Z9S2zD2IC4fNWXE53rM03OhGFBj
Ec34Jt4HXn0IrJkcRyf30qI2SpXlKdBUVE0O3C1Dwmq0TSoMXW3IexZAdW+7tr8O49jeUcOaAojP
6610pv42K/z+NgG+Ccgt4Gw/LEWCkVhOHP8+Gk4Y1Z5Hyd11uPeP0qLyVjdOKJg9wgYOsjI4V3Bb
COFx1/9XoVyEEPAK/tyOtsbqNphAOc/kTdap2y6/JcOZ7aCjEw2NN/QjxV+Fg1Qu4aT+96bPtpzO
/zwywnXTW58iEDVF06FqjcO/JtC6oHU7tXty1m7CNdOPLoNyQL8vv5JyBp6WtgWpugn8tAUViR6N
lzSK2o0WZni2BmfZkDLAu65NHYAbk6umGfVgZQtiYSkhFEuPJx+NuIn4APYKJg8ze+WyQ6dvbEzJ
cXSM+d6EC3mIpYFTiOFmaHlcUGsMuRM0RPSdpHialB8+5Q962dAam7osolLd66wIrbnU0jvdqxWO
WnCH3FkUl2MAYS38V5cW2lF6bhrMkUvBZgjPbJPXiTyagFThaGAUbzl4nUSbY1QxmlDfyXR6aWUR
nNr/nt18yaYsD3VKou9Q+fIxdNLxImMa6JzlycW2ktxMKjFus7F+wRo93SV5E19cL0WdEFP8NaCw
rOIK3w4mwPLQx019LqDYkTTg7516kLE5sZKBYyqgaAFWg9EfB48k2v333YeOAtLewofEZDhhWTOR
TcP+8t9LhOoUbP/VRlp2WK0SzAK7sMQIBNL/J8/s6XWCHWFWI/lbHz9MQ17k8u9BrFWNOUha+YFv
c4/Lc0yO6FAMk5wZrIvsiEaWxY+RtKzyZiSf/v+rIkwxrSzvGl8ImsrCBXxil+1haPSPGwlnm1PP
tLb4V/pECG7YawvaSGu9nglAHqI69E7K+kbEGC+TqPJzDh5LlKq5Rrb9+O8zAnKzpK6ZPNBaUd7M
pqmeUgcDW1RZ771btpvM5BoZYwGU7ZknoiSc6QbH5Dnpa7mlQYLPSyYUnmMiXNlmoZ7Glpo/CWkW
03rAKKoFNxXl9tohFX2lbIGhCORVT+hTDe30mnecPjxf3xNSeeCg7tyVjts+a66gUV5tZqtGb1Yo
dHBU6xvlmdkN5VDgi6Yd1mTAn+OkHx3aTLVRfcW+P71p0zGRWgbaLtxuGzchg/5sTM9KaAYwsknu
XV/f2r3vby0zKO+Zf5INoJZ2EzbLu+HP5CLNEJw3t9015qjhQo7UIPNATzEZ5eihHrz7uqerq2qG
B8iAzpErO+asdKhe8/EviOathFUykr14DANfPTrS48Kikg/gV+Y6MbgCh62+9Szi91LCfJLtDaRX
41qwZi6lU2j6iQ30RlrFTVAFGGohatzCCjXvQoLTHPxnsQKb1Qc7qoduGXdwI7G0WwFo/x4KER3H
mrBS5ZBV7EO6mxzy3NxH4eCZbjh9kCjhaBvV+9KDBdfX7tae6vx7yKDagryyLsIqaJQZ9StRPwCQ
CYzBUGHPTxjJPoL4oALAyJMftIP9NEanuq2cZ427dt1C27ob0u5+cadu036ooDwR13fLkkbNHH7N
v6/FYKfxTTDN5s1gmCNyDTWBwPp5aHrpP8Qbg+wRSHYvvWVWRb1kreIbFWX0NnoQB+vpf+ydyW7s
SJqlXyUQ62YUSTOSxkZFLuSzu1xyzdLdEJKuxJnGeXr6/ngzOjszGyhU7xtIBBApheTywewfzvkO
iYSZkHQfg3fSkhoa/31+bBm2HMWEmCZ6NBmTgUR269VcDdXBc7x6V5QQb51Cag5K1GUgpXfsCp39
nCq1cUKCmTCQnTuL5iaJLI55zIOJSiBF9xAVc3skCJaBwADoLyr62xFlIwhVpDJxUjCclz65rBzq
iBeNG4GxxxHpCm72OSWQe58RA4KwSAPRMK97zotd2w4mPM/5Vph64GOIbjNmWbpBw8yHaYAEMIwz
CBXfW1U1QbwNicSb0ca/5eI2S4z64qUg5RUSXBDEkBrabh+hawereF+Dl4C3MqwHIBrXaLj8fco9
SsYcoSVo1Um/jPF7cKPG0ESHawWlFGB4lq5zVlgyqwnDsXNmIhBXGeFEJNmW3t4mgVSPNUVtrmiF
+uCpU/lGBcFyOwUfRp3PC0qLYVnXbObKua+FH+5s13eu/NLeeUXj7dvMfCts+UwdkVO6lmo1KwSC
vg2pV/DRwJkCQLZP9zlvxiIJrXM8kugyodZnmaYQdJonzjZNX4a8qDDi95wbymnQRSmLsr5v8p3L
m3KTdK2105lGHxO/sQeLrzjU8ShhuIQ8/dDlxo94Of+mRlx6DnEGq9XtlLrnaGKhb0bmvBa9+SyY
Vq1Qpy/aLy+FtHiN8nh85uGwFUSto0m+mGB3kq4kL14xQVtwj3Q1bGAkP3SE+LGYY5gUIRjE1SO3
eA7WYSTTQ8aRW+C88XLjWxtwCy2nAgIyZO1GgwEYW5SgIs7ILenD49jHbyWFOuJoiAaYGZ7GUsOd
nwkMTOfv0co94ir5tdxOW3gWwRrR7tm0sZItiA/iw6JDbA54Cuet9gbadtZOK1OOrPAqb5nIrGSQ
1Cef3OfRxtiozOq+EuJMwav51NQ/a8b1XuYwVUOJVLoGVmq+zXEiRbJ17h1mSyFvrV6lDm5ba/gZ
DJhIm8b94dO4pco58Yq2u0Cme2sUyL+96RkQFpGh6XBrFH11iFvCK/tlW9nmFvNaFME1g+DWIW0j
6XEfgC2P6PabJ6vVagO3WRP/StnlWuW1Uira9Y5JnCrrEbgxaGEFC4pGpEw5y3xNQ0+0xPJD22p8
HoVBk5xZkqeg1sTOEUJO5mYtxX4uShwzOtmJrP3ZgshaheF97o7t9RjLcs0a51rqggSIgYWR4Z76
FFp3P9/mORL/2pqOJWvXnZ82z5NtH389kHSGM0M8w9UdhYt5DgorX0uHkEfSQDkmruIMcz8jWXLA
m/7OS3mWDVVDokQTkFf9HWb8bI09+0hM0bMFDOJK9ODOcZESojiZD4mY3hrexOt28a14CUJGxUAM
iWH6VnXURkuMipNK1P7R3aTN4c1NELwUn4nDFLBPIW55M0Zl1zykRv9MgtizO3FfxmcFABsQeAmX
ayKnjZN4uX1f2QQwF14023MM6NssTm2VfDYelLHJ2soBu4Y0/OeOjLJ9yaGGeJ5VSIVgI+qiu2Tu
PmTNUIs0v2yNS/itcDxMYrl1cSfzyTWQodJIMfHR2Q/Eju6GeECn7g4F1cFVpRkIaZvZVQDCTTkO
AmjFUB2eI9C2hOFtsmyH90ZQfzY4ScLJeSdxHmJK8+v5U46FMjuutr7Aedbwt6ZlxUDKA//F3uXX
h0zX1R07FDgec06yBI/Hj8xDUaBrdvLpyCw2uA+ZHbVu/FVKegi/Dx9LWDlEl9ODSG0i9iPo9fff
/uNv//kfn+P/DL/0ReON0UXzt//k3z91OdUA9tp/+9e/Peqc//36b/7xPf/6X/ztHH/WpD99t//l
d+2+9M17/tX8+zctj+YfP5nf/tejW7+37//yL5uiJVbprvuqp/uvpsvaX4+Cv2P5zv/uF3/7+vVT
kB58/fn7p+6KdvlpYayL3//60uHnn78zt/z1RP39eVp+/l9fXP6AP3+/H96Ln+//13/w9d60f/4u
zD+U7yJXBFnieK7l2b//NnwtX7HVH8pxPaVciitH4Hz//bcCznn05++G9Yfp2AAJQLjzZSWWrzW6
+/U1+w8lbcvhay5LKTDo3u//+0//l5fw/7ykvxVdftFx0TZ//m6ZrvP7b+XfX+vlj1PW8uDAF3jc
5K5aHgpf/3y/h2O5fP//wGUhfEt6D2R/8SGxWfkgQr8BL9XWCHyGeIYfMs/uykSr2TvDsCa1+uz7
wYPqxHXitHDs6wk1qn4J/JJFjylZ+7jRlk9Xwk6PKW+r6kvUiZqTLK/3lsTN4XT2tWJGxM9P3hoD
QlOd79WITSH18ewMYFvwCrXNjU1StE+P5xn9p1PNrHXc7mfKrHZXKLAPTeBj6xXN1jMIJS8Vqkgr
MaFMD9mbDFbREv1g9teOrfp1JAKO2nZXYMzAu4OYG/mYt4ZAsHZMQO1Mz7f4qx5HwqIpL0hiShv9
hHrhoS3bB6sWJ1IVH3XnEsClmi/TfjIMBotMWDeF1XwO1iIIGunQ2gRzWAusH+fwvDJrAs+8MDhp
s9lYsr6PIjj8okeS5hsfjdc/IHLhqsqZhIAOZu7q3BGbSow0a4Js0uGNiL12PcZMYRNCSCkZ4uyu
HGVEzgQR9CZ7tzBv79IpOZST+FJ9hElPhoynKW6z2YiOoYX+LmdZjEA9fujjsToBlwBVBLI2FygW
bOKEfE68QCfNThra3BSeizZyxtmF5pJOFQ2XZkgJxSLy35AgDVeVBX03MBuiFdIfkoHCNilMA4YO
/WXLnMVeIk1BgxAkMFbtLrUYFPtTd3HS/H2onXzTCH2o9HTy8gIXmcIf7Tr2E8g9HF2Ve9A0q2SF
0V9iQlgNNWyvcEpZE7FANegyNiGNd2aeQjvBAMnbkOCVZtsi2gpydzpnGRwm8qh3o6uGNdfsbqiB
iXSdRRLfXtphdsni8TnDVHotiISwkgcCtrcOJv1ylk8OGaSrpCvLC3Oqq6CG09ONQm3dbsmuod/2
PUElz7rP+LVdmM1g3Y28873lLRLtXCvROzLyWF1ieeLtpUz7bFbBXd2BUFWFyK6hORBhklX4CDoj
W1kObaKS7q4v/G0TiwEkvNjHfdjsLOW9BokmD7FB2pN+eeBXkea+Bnlv78zS6oG6kfUJIZkau0m/
PRGqfRLF2yyaeyg+NAzQW2bpEhVtfWPkR33SZz9lFb9Gan6VRYacB0lq3xjP0uOeLsiv8kwFcW3V
eCJb9yK7bUaJM8x8UmxAocWEj/aEu3XuTRbewb4piF42/ahYKdDQIzwUyvhpWWLdpQmtFfXBzup6
6ERyuqkgjYF3a9wDLCoCqd59lyCo/qYzof2EaBVTeNduGcdEahbFEdzZNgtrFOsG49I8KkHKg7Wp
bEIATUYHDFXBfI/6Rx2gN3e6dF43vgGPxzjMGUmCtFQxS1b1VdnNcc5j++TN+tH2WqCdfZkfxip/
qPovcJTfnU3wtMevuKo7+TpGzXPf05m1bviR18UDC/B43dbtt5gdkmsNeW1zdiUOAOEosa96U0WH
unEOjMkrwEIOCWX6aTSIyw3hToboygt8hDgU1zhIH4L2DX/azAo+B50LuFeMrAxsZNo0dGDJn0lM
zTdzxzknG4bbkQ+CQedEq4cgDGqdJJu2AcjeyIsw9GtSZ7gaZP7k9c7OIooWcVHH2JQ0R88DNDkY
19QtpHMY3iaGRUONPcKezNAa1N6pDdpihyXqhfw8yNjRZLFjB+BsR5cBvllhjqA2gv4lXoTSWcqc
y/f8Zcmtrs2MWCHEvWP9MkRze1tKMrWb7honPVkhqq22YAPHHcxf0DYeQq889exnkk6pjrLnJK5/
GKFCUZmy3+ZwRBRo4/xrq7MCbFbXGqx3dy9c6wW1YVLhvxGghFcNSshF803yvRiu/U+2Cuk6iix7
hTztCV5LXhI4ywIjOfywxtZiT83uzTMYAoPsVogm25599Tx+JMKhVAN4hmhw543FrjFwjBpzhNIk
JhPKdoPNLIBLdSiNoTm0m6oEXmQjgs0g3pY2+tPYlMtB+NAambUNwoUjXjpnN5o+5YStWY5MR/r5
YRpYehHD6hMjTlaCLnZMiC9YGe4bgsq3Q/5cuc3PyfTGixeK6gxYD2EOKtZNJYLi5Ehvn8S+/TIF
NYFZA2/erGnnvbT4sS3y1et6hmxh+U6/7Sq9kSXHYblgwVkf7U2naG7JUj3kEU5YcrxaktmcF1jt
4z7qULzXLoh7O77xIOJiJ8HOI11JbrNq05VLVi14yLo5JEA9t4kajlqz0MeGcxNr762rPSJHnIEl
be7cR4F6GxVH7IxwxRCUzCWTvUlCAwPPcPII7kIUOr6g5yDAUtYcVRYTd9fbsx480VURkpzXL50u
ZhhwhXmaHfR+lnfESmZsYsByjVF8dRG7J1I62WM7pFKl8YPUjreVSKU6quwSCfEO8yT5GgD2/eLV
a0aDcxPv3Zy1hBUWPdOVriadKTto1SOlcDURXySG9TdWiXsjEZ658ERORs1XHSQqi5psoifXaPVp
oDqM+1F5rC2yHPLieo6hUYuHhIF0WZU3sVmUjCTgamQPIXUU7mHFPWu+Evf4FZfZTsnsNlb4xHt2
vulkbiITmclga8R56YeX9o/2WJAnXqm1bTJ6G9rmJ9UaW/i6BggcFCDvB1KxQhgYaee+hMjCV2M9
XlDxf8aZQQhl1qzxxHTQC3AmZ/0SXMxt5BeMmYyeG2ycTfAAnKuYnY6Ow5veNj0iySihmAjM11WH
IM9s1FdMlaUD/Zo6rD0NRn8+DmhlV6AHnXqDYvVqjniXm2EH3IMPahpsjAbZLAa3S9AwhNRBctZN
kKxDr/qQeqtHmhU99/cVbutVB6QV2Nr9IuXBPzdfOVQaCLeMS1RN92WJRqIGELvCWvtZuRP26BkR
QmOxoK2n5GPU+mPoD54ofw5Udcx/57OvqLzQJOZrR4FxrPQnFW5Qk2U3szW1TPu7zumdQpltRPs+
9Nh0ta0lF9ICXkuTR7zad5OjmZfg6pnydx6FtYrr4ikpjoHlPGYVR2WSEj9lG+zIOkTipin2VPUf
eOxvSVE/+al+82Sxr8viAZjIKbdj57mqWX/jVsEE7H7aOeqARiu9JVg82vRD8mWo+ZoSqj64MUu0
jhRwOkZWdOB2mUDkDvl9FUpVI75kGGzJBWzv5fw41l2wMaE5QP14S9G3HAvIumZKCENTMV0A+3M/
qBbKdmG+9fZ07CM7f7KmKF+7nbZPo2iPVjFvF6rcIMbzAKfE2HQeZgvms0hbemLZx7B2V0U1vPZd
+IQY5h51/L3diGAFB4MiNq4xSnk5clAwazXCa7BoR2CA/PoMEQWixHrd9+l7VHveup5TKns0oNvB
G7FKotloB/JoURZuwWF8M4fFD6R9jxebGw+n3yrvqy2yDQ9/PXOgZkldUf7Klthel6N+ixaz2yHN
py7qZqoh49apeY5YOlC3kVRh5ai0ZUJN4UZ7JLhwS6FQMPeL41t3cTQUWsBOkEjWfBJEGOgShIn4
t0Vx7PMBqLADj7NTA6xZdq1i2oZN8J005UEL1zigs3+O0ym4gxh14NQJZIQIsoo5OsmOcb2EXYYN
DMFiP7CCep1fdVZZrkfPLg9lYOBoIpzzl0y3Mlowa6N+qwfnSDK4syqJ1k3mN+bccDJ/QIe5D6Li
pKIS0czc+cQsYFnuUZopPV6FwmiIhJXeVTegieFwGyikz5bNwh37VrybatdHaW8icpiM6Tym0XBT
2h0+TGgIMGay4Zy7fbh1uhqtmyhOtrDSfSOggs+9sE5hjWFWs8Vf+X1JvhpK+wJu5oY53Xkyxbdl
qgTKq5HtMUT7V3Ugvxq/sA+oVTv83dXnTG4dCnLe0VEaQXXp0anyyMj/ZbNrVEJCr3AA25FWdGyz
X6hWJ39xHSU2OHnbXU8KkTF2/ovujnQ0KBT9pljnQKrx2Pn5wbAa2ElI3TYCDr0wRlbxzrjmbGXo
w5TtOqY4QKxG38xJ10ZwA0p97VtIcfJLP/jxppHeZ49mCgUUi9KwmxjMLitTP+IpCY2Kg8GB7Vir
BaGL4st+cGvrw87KmgydPNqH0/gCupsF0h0bYm5cAs3IHLSfq6DfgHmE8KV3FmOdR3a+V75Idl7P
60E4BW4QAgnrgduv7VSxcVHFcVld07USmhLEnLnmJ9QLW8C4IwKW4mlCchUV6ylBumJTeG2Q14Ps
EIvkygc9xMUduAXcAifZkZ+ngI9BgBzG+r7vhnC12DVF+4Obxj51SyFBduN4LbIT9FsBlJWY7aAd
T4IfVZfmpVdJQciHHvaoUe9EMC/VZIxgF+MTD5ZAVtsQLGAhCuHt2mA7xd5yJoCSKI4ABBIyBA/T
LYCqetEQn30iVu5N8DpVQQ6y5fq3D1KGCz42eY7agYyLehWPdounqJ9Xss1u6gDWnoNUGcEKHVQx
EScI83N2JNcZ+mndslVfJBPJGKFh0/eklMP2CNpjgxmI3DJqHmT0m5w3AdHm9LrOauw9yDVFcA6M
+LZOIGkBtL0isvBp6EvEkjbcZZV/45oijNtlv0CyNz7frUgS8CYembsGnFNria7MIdLIvD+NphXw
McPZGY2sABD3x7N6nH/xRQZWRxa5MRBzw5PTNDlnO/rkVtPWWLTaAhVg0dv2pTe90zw6cLut+X2w
+y/0aC5HHYaUsWt++mTMkTQrGYe6xQXeMYAi+r0QNYtj33icMMSJVu9NPD6IGa+OEZGOWyzUBLu6
baBEXHGGsD1LT/bMxFKifEWCmksox+191qfjxqrCH/BkTtystwhWcX6gsz7nDgyLGZepFu9uHN6q
JR7YtxiVG1Z60zM9BaDHIBMITsvxwH6BcwUISeY7aoc2+7VOgVv58vP/zyn/W3NK678aU159ZWHc
5f8yp+Q/+PuY0v1DmowaIZYpBpE2I8K/hpR/OFLyaSPZWJmWYwnvH0NKx/rDMQmN8j1OXNNEn/mP
GaX0/yBLnnmiMDlpmH7K/5cRpf8v80nPNJlL+g6zTjzpKIJthrH/PJ80ZTJiHHIdZDSSiDa4fmnj
kLebPZLfjGdIPjgZ9zH7+MM/PT9/zUr/eTYq+Av+aTL61292qWGh8kpTOv/2m2Md6iFROFLjQbKf
mtPHxKAojBjIzN+YMQ4ZWcdOFq0TLZ+DQbyAKX/v5HxLPH185R/zIyN2FB+kOvhiuHhiuD01FwWR
QzU3nS33shoOYbcLRYDVtsGhZtALjHnx9l//IXxk/v1JtGxf2koiB3AcXmqH1/Gfn8RuCqGZg0hd
nA6U7VayLUYPXoU7vyCmYGfS+R/wNyTjnt7fgJA4YKA1GGCJt3BsPwYb1P1YE5w+a3u18rLQ3Ysg
fU2WWSOb/e8ejy0JBKXFz03nlW+AEZmDBfWkmHXSrZeB9x4GpEItEeSSe4Vkla/QF/wfIzSXDpOJ
g79zLSoiedRIvBWyd2c1mcOP3o8o4PCaq/B9KNB2uHVKRZjb14bXPwXFt3h1FppA8Qn8mclFTb4i
6ol1aNc1+QQ8YLhCAVYiJCw5Kz7D/57MnJiryDh1wYDmwzjhw0ueY1Gnt4Sp3XbNx9ia9mrKrHYV
N1mGpHDG8eAx84b2OtREk5f+Nx+3QwUAl4kyJXxa+Qs8hI2XkxwNFV+GeynwUzd5Aa+XefasSHI2
Afs1fXb2Oiztki7YYaNsgr5dh7nlrOFkZ7fYaFt25QwoWFiszBZ8PB37HnkYr9+vfMV6GNjxF0fh
4SdCn8edzBjHtwv6aETooUzlrptJngFnCrotouey6wOxX0y8qvi6a0KYaNjDb0J01EuE1bSTC5DI
EeU2LEcSXzG8bFK72xU2HrFsmreocrDpuVZGPnz2OnVDhLwdeBPxJhD8qvmxjD+cikU17OMHMrM7
FoF00FjHLpSWK7PxcJhBIazzxZHR4nQOoxsuVEgX5gs54dBAfdK5a9d8iDsKGg9t5mHG7DBtt2Ic
kmsL5QfbehrwMPJPovYw56OKWSVjSeQVwduS7Msr5QYeqldnC3HavYIXzJYZC7yDtwFSzkj3k6v0
zmf5nYXhR5qqN8QQPwLENmYPlN1JGm81ofAsnW/ywRW9c4zw3bUOutZ3sm6OjlfuKDv3ppESq4BS
Dh78zANos0s3joeOQeBWigh/enjM8Yo5AYPheYTZ7FYPJXA2ehEnYw42fVcoKrzRosIwpbzybjO6
63F22QWMBzeHXcXE3Q8JhnF6D3xSZ7p4BU6TUWL2LPGljLBf90lTR7dh5ZLH4/OssS+gM+yYnEr7
iMblujcMF18OGL2awV2LQGVPnOOWaIz+MoI2wvfCSvKo6u4tVeD4wmbEpp9EL7FFaA29w7vTSICp
wNvgkF1LC48C0ILXsK3htRFSYA7NQereJqsjPaO1JQtd6FcNdHH08BKMjqo2mc97Ks8owNLR+SxS
4mHcKoRX4BVvGWI36S6IViLffMb82nrwc7biU4vdLVHVtYe9j0qQwHRuqFWqTb1CR9HxeAAgVFm2
pWIedtqtHzROqj6lOU7gYuL7kVvqFHWFj4spq4H4f/l0pCMUjcBaLPaaKOuTBiYvBCQdy1+AHTXM
vc6cTo32bjrBWN2diocoD4CFk0sVgrcYpfUzK+mqcGDC9Y2ArHQxEVEVeS4CHtd2BIvBqL3n6RPO
dg5y6IiyQCcDBSfHBkCCWrn2M6YkcRA/hFrSPDOTZ5yD2tYYLgGFnWdOD42RC9Bx00YUyMZnd17p
wFYbCzaCqWRLxEP8OGjIW24pWHIiTW00MnhffUAEhOGUWO6LVfIe+6kz80dJMhAfvzbYJTnse9l0
t8xQP4QI3oLaEndQhZAvOIQQjEuYoTzKbH6BRy5WdWKyJzPunLj/YDZh37uueid6D3hAgImfFzjH
Io4nAnRVWbtbyy2fagOsDNEFiCvcczxAPGvd8Q67CJlUrzbxtWsFlRCVPRGzFU9VWaI9D7TXQkWL
LFwQWHBRQp9qNBWzZ7He0i+Oh/EurJW184vDpNEc4UMzInmqnn5V98gMBst/zoXitZ30+xizn4tK
yuie0XjO77nuJDuNNlewLj1Y5JZ6KrsccrqDFICi+j2xrOcuK5gTJUzIrBG9cUDHVM7ASlPBpE85
7bYyx3tC39YZMqLVmFJ91O20R+W77zPM0i5o1lIb16hA5yDYohtGrFOYT3T/3w2blGrKD3OI984L
IuoEifJVM8idgzf2QGLvdKWzY/C87opZb4mI/h5i/zXh1LhiG/tAH4hiu9SIPAJ8lsgVaH0XjHcj
Zpau9knN4F2roMTVYDJ3qbo332I+ayryLyLaEiOXBxBfioLfrQCUuPiFiVH1G6B0uv/BgmE8+GN0
Z6el2s0qvgZE521MegsErcc6B83tMcjvkhGvefwyIuXjJKjadTkE2yQE85emSPTy7J4aH+pVnW9t
RWZmZIiPeGnIdHiqcbxxbfWGeuSqXIVLrFLWHwh8Yp2Bg8LKWQeqEkNRPiGVhdW6C2t81gwULwmv
oKyUe4dbBjVax2ixJe0Nj9IUbS0JB3dC/MDFOwGBRKfXNbyFtDcx5dMXjBUjUlur2Aq36lknBPfK
Mz7aCDMmwi0sk+zamhEm9gQOLs+LUz/S8ffP1Gv8LeUSpIr3y1FMZIfM38I9pLnqb4IhxDKjxzvd
si+Es/EUuRwk7fSZEpRwyGrue+62m67qJzRlDPPqIVU7HR26mATt1Hu3EN73ZnuuwuZHaFpEYHOu
pF50MzM0XREDNYICtT/DuEyPPOfsyEeeD9EFN3aeXJPSxb4G22MkLfKJivbboMHDp+Fw/xtpuBkG
Lgs15CBbNWE7DfEd5x55HFn003DDILN+oMF+ChCJXeXWUrjYKcargJyfaUanVWTereuU1LjRdE4E
WYWKbb1ovHWg2AUK/8GAbrJMw5/JaWKoXxPkFrXPXgdqag6cD+i3JwNupU2YVo5BdRjbT8sbg03I
GpGVpMX4wlngCsUPZ2Tk15GIvRoGH1nmbC2Cu/K+Ql/gDjCYa7TqSFnfVZfzsfTw5s8HRPIMIGWG
6YjdDW/V9N4BnYtGt9j1LDWWB2OrYBc1IyMH87l37NvOH1/qVuGN1V51ITabUoYI303ChUXpAst9
YBRck+Bz8rghd43LPWaKh1ir+dQUwWLKbZ4aIDLHZmz2PvaKXTZFKXEY6oBochrLbhvgdFvvWJ34
60hxspQ1QUd9l76OQ+o+1NWOubC/dhxj2KLhdh5Y5uCxGRP7zEnykCBzWLPjgLpZDqSEGO6WYvul
ycxuW88t94JVPUbSLgkaG5OzmzM9mIjRPdn+T41TZu0x6rgiDK0/xq7sjubYYVPj0Vw1mDRY0fo0
IiYbpqtIbX1F8LJnCax1AkijaO2fNsuWpyn4bnoXgInuFQuULttTofbGjLq9crojER8bo3ULQiTR
fBhjcxjarFw/UvFaj1zXB7uPeavhfL2eM+QBkHYfOymMF8/F9IHr7VVKeJZ1woR1YsO+5ylbNggQ
iT1qvSgJaKUQpaU+1JMRp2NmZM8sdN5gHqsrc3wBleTfxHMrUFVjvPPDD7+bAU4FFRqzxN8Xguzl
cACEIfLyK6369pKlfnUyUvdspPYd9938WgG10rOZr5wSTDwSbbFCTemu3Na+ybU5stWW2clauBAG
vK5Nqpt9AUx4NUXWyewsRd2npzWCxndzEATB251CZSmogcTwgFX6XNqaebGzTA87tZjfCPs14AZb
FpnmhiC2YYWub7dk15O8eJUErr0PY/Ewd818drrhmFj2j4V7F88g/CszRHosFCmqtOBo0DG4jdlA
4DIgBAPuBCNL+3NiDEigZEiES6peBSlzV2XVdtTzyW2uoxNNHkFL57xNXp3AcU5FFkNkbyhTTROZ
oEFR9+sf7iSH7eAsupGhg/BgupeecKFdC5R+WDAyzaTP7vgm22baIPOma0bca+onNC32FcBWdSJo
NqUJQUY0Wa8mjcM2DTL+1tl4rMvK3tbS2ab+5O8MwkVLgkuQusj8brJccnwwgKwsfo+uU665hLtg
MCmTVGKCAkIwR5YS1HgduveTrp+gUx51b3yODP8OnnFN3td8Gmb308i4dmAxAR7oyXrJpD1zyuOc
6HV/G+fTT8N3UM5UkNEwYvrHfqj9Yzh7r2iJi20J2GLtDvXLWMa3MHeow6gxR6SJCXkPp9THj8aH
pyxmtbUTBJlJ1/mYi/WurALyaWoYkQPcUh34F10zl7TijnveLk94McSqbGJzB9X9rQuibz1RJZOD
90Ufh3R0plTQdeNvUDRcl2Qh4i3yq1XfMGIlFYjZ4Yj2WcjyBhkIdJIWWFXXjhYF5dydUgV5xzDZ
MixCLNbghTg5YXkiL9R4Nceo2iGwgsggRH0gH3Ne9XGaH+KatWSX0LBJt2tPSUfQZDmzAKrsvt6w
laegDvryhgnjLuQ0dnlJOzdtKJB8fOG98DY9nUnd4jS2Jsu7whh84/T9S+OLi81nkl1RdOnDOGHz
TWVvkn6Yi4kGFkqc4atHURkIlMMPKzwBUyPOBXQrGv0Xa4o/5Wyme41Qfp68544Z+KH6xOTMhW0Q
fck1yEcYQvActBeDFIs96XkneuKCLOGQynxxFnWsZluYmlV/yEyTc7Po3V2HYy2w422RtZ84W17t
LqLi6x+FbDxITntSrLsTOxPgbbZe+Rn4DJQFF1cV763vwct2qm4llWU/pP0BKnBDf80ik8QHtqs3
rRm9Om27lGzWtV9prM2Rucu77BpS3E9hA6YUOZUHCEampZaDjqY0j2E/HxhOQ56PevMm7V0BvNCE
chxPuJQa/xHxECPkGFmC1ZZ43BIXOQDSLe4f/N05RLkswe5BWlATx+UhwOD5lu8il4uoV+hauLLc
Krqk4/DQR/DrOu5sVnTH0nPNsw4xvxM6IgTbZZtEHarsV9WDBRfVTJulKrnvkWXMS3gK0AsWDFnw
WhCudJ4HFAJwNG/KhBVHHHn+3iLBYfZYhUIBaDlIwW5lXyGZxPhe6W1qnORGRauqiiTetZPkGSrr
fedRSlJAs7NgfQ8g/zatRq6HFM5yZJ2DhkBgFjAVWevM6ZNvJzAerTGlGV0+c45fG3xUm/46PphN
BNrKDb1dPPrlEVnwTV3VmIFaBzcn4IfWMrt1Z/XhU5ShwsrRRCLKgaaBL8fdjUFr3/clFqdKO6fK
JYJtKOV9ItA3ODlCvlwklP5Z96jRbj2WY7vje9iKdRdVG86BJwtvfN4gP4CXffr1TZqe/qoxkMoF
goyoCFHSTVNgv7Vs44YAOxK8BngvPWFQpUHcg6f8SxqCmA2SVG3K1nv0at/Ho+pBACz4aOWWv7hM
dzKsn7t4zC9//0cgn1uyLlclG/3FL6MEEIQ4FadiGNTtbOO2GO2s32Y93gUf7xfxHNEh6KuvIZWP
vvSIifWdBtI5mGvSo9lqEJUeqfHRR62tO0AoDvH2lR+fKV/EhrTrVzY0DLnyUQL5aOrbUbfXU9Jd
z/5I4y2xizX2mzu0ZwcC44pEXBfbFdd4yiJ5qXf0iYGIfYWYhiYZtrBJitA8JgXpdkgkqktbu9/o
7Z4wZQ/b2sUsyT6PclBcurkiJTg075vilJS4CAJP/sRoj4wMkrqIz6HJTE9PaOBNA6li0Ez7Ipyh
OEqKmGCpJN69IJYsJZm3AMV1JjeltcjoLVtEe1NDQxboGUejNCERlfEGhnd4lYPAJnhE7KQPDSt0
Wc/mkbGGW7zLgAmsZBYHp1hzd/XaI4MgjZsV4Q8GomaQArIYOSfMvd8B2sr7lMQG2ldZkvvRBNMb
hg+iBXIW697/Yu+8lls3ojX9KvMCOIXcwK0YRIpBErUVtm5QO9jIOePp50NTFiXZZZ+5H1+g0Ksb
kDdJoLvX+oOO0qE6/qQH67C+TlaiDGBSDdoV+hfZMkzbn8rIMqHNemRE028AD0YIIRYu5RSxF31t
aCtb97B/1Sieuz7eCcMP8vw8eKxNiiqI165enayu/GWCRyanivw0tkfbaix/1Sx9K73oYN6qm0RB
c87OoR3jFGLVXrYxKnZuQoE3HaYQoQw8R2tL/50VPzL+7FHYuAWnqJbzuUag4Sc2X+Q87hL07khw
ov2PMR0vZ7/BJK7s63y1A8GFBx6ZJF3FAL3lMUaXd1FpqrKGHwYjQVN/VC0IWqBpvPy905RkZLlU
VFETC65W0d66lCmvoBTyt9rwLpjGgxXhKF30I6LNs6wQ8ke2lRpPzuD+iTTqz2xhKPb3COAIvHLv
tR/AjMEqofaHjOVSJ5+TAvELZlh+NX/IVWqT3C1SDAC69j4nAdc0uXmDRiiSIUhVY7zRbIqhNNcA
pa1Fhp/bMiH9fpUX7BWSCIigkW37Ogb0XzBn2DbgSBveiKFGOT8ufddLvSecyQLmookNReGCeLSB
qtZmWe4dG8uSqVVuhvxxDIL0Rkx80OThlyUKfr4NjlCzlBOml/hUZGJhD4iOIAMQXdcd/JbJbPcA
k1cRfC4WieU2CjEjyhNvH1IiWQC3QUGnXjXRU5qz9xtqlM9BqFynw36ywL/k/sYI/fC+VTGqFzmE
29i/cW2n29nFdTMMP/ve6BZ2NGJiihixEafjxjDh0Pfmq01uLAlQ4WMbdzJRs7piYQurFpz0MulD
Eiv8/xbAfdiU+N9a7BqhXAYDbwU3Gm6FTwkbpTTUfSYMykLcGOYvckK31saZBQfhxxizjZUai2OZ
1MmChWSUWvs8a1aBi9KXHmTXVW0/Fymmnai3XsVG6aFzuzfWYZira5tM7wKM06HHELz3hLPN8/Al
STSxtQeFBxve+VgHOxvXtaXGSycqb0UDOz2szZt6iu9N20nu83Q44uq28Bvrl1a2R5B0d3UT3yiZ
gOXirkM/ZQlrtjg9TYciGJUD7Fy9scZrx0K2HNe2m0q1gUkoFLhjjf2/UehsoAJgllPOG0RPzKua
FPRi9F3gAGQRmxEEGh9VX6OnGHrtr1aDXa/gniIQg3TZ/DCjmzBz7O6un2r3ShgxfrpKX875uqUL
eBWbLtJD8RDNaVf09e2SSkCXoJin+g0SeKmClV8V7nLNWlASWeqNc8wM41fYOAFyNH1NKgZqq2UX
m6JGG1QI1ty5bWtQz3D8Th07XEQ6i0FVRBqCbSifou1kYZuxMIByL0j1Ih7awukxD3bJFrByyAwk
IaDEjNE81liFdvm0gSRl7l0WgrgrHYoMn6s8T3+GPWQbJrpnN88VNi+YeCEGOS46qfaUWddlAbRT
A6LAlPcT/hlOQhhLTMe0RJ91UrO9GvKxKkFLwX+C0sDMVJnPashGVjVq3gKZ+WdlT9dKGIfX/PZJ
NvlMDU5E5akzna02sUFNZ78/LRJXAwCtGlbUlTDbbOn444MQI2gQCIZQgE/jVINmR+7qKksnAzhX
vhGkAzIXTE/ObxlUUtcdUoSz0GK5YRHJ15fP4HENlE65qWZRlbj3KbFYNikSTUvXKvimompvx6JC
RWWYZZym77ae/mnU7lNVUcex+2gFdaXY6oDVJx+tcPTIEbvRntoZbK0l1nUfVrc1W7OsaZ4R28Wm
e6p83N6o1vjDN1JIG7sVuF3jsKh7JrI5sC/ipMPCIAAWY+WPcWuhPWj8dgINHQO08q5jS72L5s1F
Xrf92kCpaYLcNCiowVq4Mkb8qK26QMSKbTJuOWjsGgp2N9WrJoA7giqKF0Oqr1jxsMY0u3bdiFE7
OAt/zc4JIqwIgxUS4scpbV6mQhu3rapuPQQ0NxkAOC80in1LQBd8DSN7bvBXiL3ozR0GGyAsew13
bj36WTUYEGpYbAHTIEWoHwA1jKjq9dspcoG7i9rit0R+0w7HEFVB5XWEAx5woxs0tjEexyW3DW77
iHV5EQv72hL9T6QpwYaYA1J1Bo6j0H9ZXgSPSqwFeJmvDC38syo0/GIzc2OgzWamg39U4o5yS66T
p43NjSbUb3HEW9EkEZ4qmMaqQL4Q8Lj1G+oi2AdX+FXPlMGcB8zo+aBD8nZXbYHJT1+TH+K5pbwl
rqBOUkV0dDyQHWfXkOdheklIxq7QYHvqhulYYOG+LmL/BRkp91Zkg8k2h/KiH0UHRBvgVRdgjFNV
xwxm+BaNxQnDIIxwRH7KwuCE8WQIrBTSRDSBaEUgOYwRtmKx99MzEREmL8L/RP6YR7OeDh/6kvn0
z8wWdyNqkhipDHxQ7Ox7nw1IgMM2TiEwMDM7vO7jOFio5XQP9WXluWw3UDVpthMwtbbO901POrin
/nZlJQW6GrMyjTsz8+0UYTMnxfeZ1UXk88AEzdADyzd+6mX52GtzbiEL0WWxAbiMSMxPKAIMrncz
jRG0jMK4C5QUKj2Oa300kAT2kx5mSKdvYHluZ9NBoLwbNQfkniKZtSzKfQFWd2WIGTNsQItFrLiq
ip3WACTEQBZRjAaPvzB5IKEVQ4iETbpM40Bd5oo+XGVetBONNyvgwC4BH+722aMbZ8g4egaq9Sni
QpGzbpI4YIG9ScFTUcprAcO3911OIQ5DTMuxf6o5aw170GoW28A5LXtYFAn4J3DjzrI4wKBQNqWB
kZWigGzoWhWHszo78Tv+GTr+n217dHP+BVEwzXZuZJUgBKNyKtBALXMYUol5gC+agy9U0eKwqt8i
gWXbAGpoG4Mv1slPKEiqTnOno6K2mrL+WZ2GYll11oK5B1USHE96SFSIKHSl5ZG9Fvdtwocvgup3
ruvfEgzcnITcSzzaLyVka4qpCcCvMb0eCwC5bsKaIY2p8Gtx9JRMXYA1gYq4bpVv48nXgefjrAdk
8IbUPJkS5vaFyJrk2o80CmAB9WxhGVsxQI/yRSzWTqQdE025dV/WsU7FJ8GjGZAZlVOByDfWfgga
lLMxUFPXT07a/qEi8baKW8AGajO8Vsr4kJKAWoxu6z3jnkrqBhJSqTgnMw/C44DKhT1QbGWviF1i
pcXrCrF1FEWyl/sJqe1V02nU0sbhSc17ZMHw2bKGACPSAr5SpTx2dQcAsLC6lVqJauv6xakZmts2
036U86wt0ST/nwb6XzRQ819poI+grP/4/X8emh/NH/UnlNV83Rlmpdj2/7hCBTMFQkeHtfUOtGJ2
BTNlCtcWMD91kA7vQCuh/Y8Br8OwDZ2kEVfUZyao5vyPa7Cfdl1NF5or9P8nIqihzWimCw+U9Sd3
V11bM3TwVqBQnc8QoUSLqkzrY+uP0sgPVqYaOBsl+rIIJvda62z9sTfxwUzZdVzLXuqJ2rlXrzLj
3Mvu6633n66Vt5KD/+lazf2BrTqGVl1R7uTBob5KEvu97SK3shPz4Uss8qfir4FKvbezZtiwyKn2
l0NSuB+boZkquzzeuKVrIKmepHueOJ/EE03ko1XKZQGYSrs0n+GJ/Y6zpr/1ByACOJvmoorW8dSP
r1ZRonCouc+dP6wtN2oaCABony4Tb/J241h6O3lmF663yzwcFsmX0iPbMRCEm64Djj+q/srEQumq
qYzIX2KsoKFer6GErpFHRHKLdmC3t0ruqT+LOIxmmetsH00BKJb5EHiDgOBGEfVLh2zKAyo1+T4u
YmX2zuO02Lh+HzNTcKNkGJSVD9R25ftjh8L+5ByjukKitvCcYzCfTQNTcOXChShIDdVG/eSqpXLX
JBhpY0eYs8Hu0LmcDx7p7qMnkNKnjoK3asOszespnREtpe9eG01z1PxmOvqFYj5oOTtKvfP8dTXX
vgK/6A9+UT+WaepB7lOt7hTHUX3DW17YVn1q1aQ58e/oNlkIP1DG5GF+VmZNJX8rm/ak+6d/u0je
KLE6chV5vgWokSOZErbjDt2XjwcZK3QxfOiQMeBCkIPld+4YxzHqNiamjLcVfoEPnqegw2SyxalM
O3gY6hFD8x7bq0jHEbCMG2OnaXpLerVH+AQmyNEaIntF4iU/6YMDqkqJg+cYRVwgJG63KzA/AWwP
5CTq6+hJniXvZ3WvhOfY5UwYOg4kWL6gLIwbkCbY6LjYBwUoWtPuMziCPh5Qmw7vM/QjAiRC6z54
EChjbqaqKzdAzJ1TUZOe6Ga1nWDoVw3mkK+NN6Jxa4LwQ3zV2/tGbJK8Gb113gKVTBEM0khYMN/y
o89RytHzYzAG+VHFtvU4zodS9MzGblWsZUflUEDjuaFHCdBgdcriF4skXFuSV4RKEd0o3FIB0ZC8
ZlmH8mouJuXGQAOcx5N/0Huzgkh2XyPRY0wphLEGeDZAOG0XzSZwyybOm5XRs8+UwXN/VGs/7QKs
vkhRt88DBToENBcHjZ5fSpMOh1h4xjEdoPsxp09PHTamZD1D3wEMQXoKihQaiL4Vj3fuZLEomw9U
Trki/BjxB/hPZTXNAiTj3ZAMaMzr4zX29OE9pCr9Sp8lkIDJbIaoHZ6tujoKOO7x/LaQB9563s6a
3yOymcqXyaXNF3jrTSgpiwocAeuF9BBUeLEx3Uwv4L32dq3jEwZ8xJys8BkBnX6lWjjx5hOADqSr
3oZ22bSPzDR//g8EqjarCHycXRBA0MHwollg20xYs6TCRwAqvJuwDezA+SO2Q2waKJTBdMUM/EYp
7PymiXXa8vRr++vQD+2/nX69tga6v1CawQRxOqmPbemfSmscblEejB5zGA2AMzESo6iUzF+zPGj2
ZPIOS+M9BaBzPNVzEKiyF+OXFAO8ivTwPO5y2fsVl7ilT/7MF/hf/Q3YXocy67OH0YFJV3d5f4+Y
YrXHLzVaWnZT/PDj7sYfDP8Jm/JwazpeugYKVfzosK7z4x91mrNGBJiwsXF7fFKUdJsCZ+un5mGA
e3in2I11SoP24I+ifRkRztlMtm2y72/aF/Rv0qu0qoPb1Kr9TeULDU9hJJLcagxeO1LjkJXUYd9l
mFenpN3FHK8dhI5UTAS2ZWhlz1OrLmS8dSOxHpsIr3r2L69ac9uPAwz2MVM2XYt0mwz7nbltoiJ8
9GciagO8egmIJnw12P79x6/PQWXj868PhUveeCZaGqxw+Cl+/vVNkeHUtmqHvyMtRouJmuhdhJ7F
qwmqadarZM1QeMaJ8iBTeT6+qolrL3DprPdTPRonVMCeRx7YtYaryHJku7SvDDXep2iunM9kTHHS
uziDaPslLscOrS2FUrn20h3ZoE4MHE3+6XYyptaAz4L2XlhmTt677feQxqx9XDnRKs0n/6Wxo1sx
P9xU7+9K21Sf5VA9MN+GdpP+YSjQHPE7V2YUVao9296YrzQ825cY+PnoziqmMhUZGPV+yyO57knP
+FfzmZqY6GSx/347+9z7dZwyIFgb51zxeVzu1NqNXrXmwmFLtldmDbbLwS20LXU05B0+xy9jY69Q
97JJSmnfDCnl2HiEl3UZcrlWxqw8uwWoNWzkpbJTxr9elrrqiWRovxxyBCQmnPmYPKG3O1r1giU6
mejG6X/6RXOYYlThAKc0ABwU6itpyGaVAuNJC9NqgSPyoxYN0a2Oidbje2tyfeMxDMtHvUsjBAlo
zX2ypTNTXUb+r67DbvXDXS5/z+cvyNbnvyBbc9/nvy5HWgC7tnERQmRFzPGAaYEJZleHdC9M/yBj
8uxyAG9Fh5+YC1sb3sb90+Bg8LzNvz/JYuYpfJhG2DsZpGrZn9jIxMybns8P8hCEih5UhvI7jNSH
Zqqce2AB0aGO0cSWTzRLgl9tZjj3LH3CQ/kep+z6i9LoW7ybwtkARB/nJcSvQYTuh/EybvjiV+L9
CCv35DYJ9DYebm3vvf9qz2dzTJ1q8MZgq+AFAu+/kr8x2S0P8tcmz+RAZkdkYA2TO8rg+eaO5qFn
MZHrUXIWxWUSFzC/3GxHjdt6SHNDvQ4oWS5lU80oJTRadG6hiGc9GB6yM9R5811ovU5kHB1vtHZJ
2cD313tkkUFz/CqpCwApGl5Tlsno5v01wrZ+44Nad469FSjVoTRns8i6tAvjP1YD1hc2ihDCNJhb
sDIwHKEbzpetJoVIXVgUS3+jguEcSEXnx571+FG/ludGH6NzIiPlyhpzVoeNP8wy+hzewhEgulVU
1t4B7XXkyU3VWg0gz+7dWW9ZxgbPtlbQBPnHXNpFW/0qQWPCcgueSmxHbkM9sJ5U/SmJm/bRGFIo
6NBUZdRpm+igeSjJyCZbZHeDdFuzlE0r7dDdT+oKkGxrPUUuyPhJZFBb5jtmefzh/kPx4f4K1KG+
rfoFavLZavS8WZOo7g5Z/x+Pi/t51cXnLJjthOkK9omwtOZMxMdVF9RRB8CJn/1hI8Gwlp+f/IRZ
+fOhWoOGfkkHjUR+xpfuPjdwREN55TwOY4NhB7zcv8HmsdoPvSe1deFO2mM7O6oSxEAHzSJ56nnm
fCr0t1GFZf/RlWp1LP3C3Y5Daqw6p5l+NLOUUZL9mChQrlUEULZIDTiQ7rU72Z8i/IaYgV4c68mz
jxViHPOvcvrh1fE33N0wBKXM9fmGycgDq7qG6cLQZpUt1+OdEMG+7YuDbF0W653o7loS5jvRFZkH
N70KVj0/Xfx+/lrPy0uRCz5fqitmRSHfDTZ5lNtXyA2GRxdoxUn1ym9U3rXvwuqyVes087/FV14E
XJTWUr+DWtA2cEntc9Mew2NWoYNrOF54CHMMBOXV/3TX+fLK4Gn/9zephYTY1zfpnHDSdQt2kQOv
7vNPo6BQKVgHOL8VP6EoTHGq1FcyOZNr15BalW+yEceb3ioU2D12/hCOP7pU7Lw68g+2XbEze28W
8jmLeu/cK59C1x9h0yobayr1vQHJdVMXqr635jNjjskzGbv05pRhri/j5Fkf9ieUCcJ9L1zyAKY+
rJsZskM29+0gO3LgvCRm/orJIRML3YXsKKxksED2cR2Ah7fbyNFyoBuP7tW/f8b232er+cEzHch3
lqOTV/v8GVNECxGYDYzfVtb4C5BX2Fe+H2zAfi0oZ4JNY7JDK3xkKML65hIqM76YJOyM1RRa5pEC
own5cfZ+CeqDObbmUZ8PMh5GyFi4I5KSXzpk7wCMuqn0cNW0rtJs8ykUyVHNu4hXWfpSDqEG1AZx
ZioG9a2UaZ7juWmPm/PYODLhxrXxrjM7/RGokHsnRLir+sJ4NOLRuZv7Srx4Ln313DJN9LDyZFzl
ulJu676IdvIs6se3s+T97NJ7OUNjN9rFOi/Zf/9uNOPvD4AjHNsEqo82n+Ga6ucvJxCBl0SjWv2G
0j/V5koU7rqaa+7IgN0VytBtZescEhrYkSprx6VvoDeRnNvzaNkfxeF405N7HzNHORgplKDr0UWv
+v02skOOBT9oLpscYQ+vQJoSWS/lu4Ure15U1KFJUo4NKKLKN+7QhS5fe6/wF9jFqw8g83FQyxXv
UBaIGulhhqqYHRiHmIXrCi3P6sFIqfWCQ/Bf5zsGsYCeVu1ND0yFgysN0m4QYpq+TH+ZqnpdDv34
EnYYfU74g91oie3dyRFJZfdHrKZw0pI/1/nnSd1a3Qv5m+1LQAWW4ScATP/quQzM9TZZGj7mbVlv
MB8POar9Q/Bglm7woPetvkRlql7L2PuIZihjyG0eWjDkcAC7Zmvdo2hYz00ZCwEcrFGdjhDsn7M+
OAu9tTOyJSg+M1DGFBc2/qRF9b3suNwrlckj1H+vtFppbkzgUiWKpcd2XlbIMzGvRAors3YQ3ldf
4nKE7JyvlEMvF1nzldV85ftt5QgZl8P0cDjfVoa+XP75trWb/8dCwPnbj93SWW9ZFPgsm1e+8eVt
j1CoGo1x5v2KR4rZGtQnGFYlWTKVVJkN2R9oLE3qbSwLMIJf5hN5mSvZ/WVgBIlIAI6eh8tBw3wP
OfIyXN5SNuUtncK6TXQjXYdRMx5DE9jKVeMl7bHYycg04+VjGRaIC679XsUBj4U1otTzFbKfygmk
UpHE15MWjsdz99tdgCggTFGl1gr+Y1GxcCNr2VZ7VPjKdClP5aEGmbpL/ZVsgDuq9h8GX4aNc0+g
Ou6O2nZYFNxOhs6nwMeYgBDyX3t1kh9YKI3gMifYl+S/gaISkweL7N6AFS5tp8c2Vh1R9Ama4C12
GRi4zdsdZMwtLPfm31934vOSG9tCbV7+QWLXBCUjw/66EuwRd6dMPvwcKqoMKnKOSoZK5GAdmJ/u
WYF4APYa/JA7CBdTpHYPpIzrTSxSfJHnpjx0xTc7m0oquET0EPtsUwhvLZsBOtMHP7LuZav1sDrr
Qu/POCnbnd4pxZG87lvGbByVVd73yk7mz855sgQ64DroAHVcxhkyg0bVFEiptVSSGzn5ICilXMcF
nkdyvsFL6mMT/gBKkYjRU3KzDkaSP8jCgjwUcXrnd1VxlC1vxHo6MYS9Olciosq+jM+10Vh0TMw3
6A8YS3mGCrPzrRyrPfbm46uMm2Ns3riN53xrnOJr3OhVpgH07Ra9pvref8xgs/bChxUc4gsu2RxD
tQzL1jSKiV9WF7EdlI0+KN2xH7XiCtPgFoSp6fqHStPv3KDVNlqOuxUcB2JdXW6Dpvs2NXa5xlBZ
2dqi0O6jbi7RzBMCdZgbG5jv82UE62ggPqoXbi7vsrbWmI40RALkW+3yjkzqU4cUvF+jVhzNxTFj
hCjX8gEdAdDrd7ID/J139++/bO3zL/v8MViqiVwD/9m2/WUeF8MAJNNRW3A+laWX4NrSc9pW1XN7
BdcNGNk5E/v++0t8KMeDUe6BspkffpfyiiJJioXsCNDtbkM0IM4V9LM+8B2LGXSUPwpLmJ+FJSxV
kDZyHL65WTmDVf+Xh9Fg36dlXRgdvcjvlIfJE7MTPLnPCnBB546vQk3j69L1VADw5zCw45Fu9Z/C
vta8hVWjDV/RqriMRhwIeduwxHQeVep5RZYKN3zUeVEmebIaA7COfd/hRQP06KT45dvZOMf6tghO
0qlmnM8u45CVz/5jsayZnzerfIGWq5okaakSsIYynC9fpO9OkeUWjfIzrgHhU+EwrpTKKZcaeJOl
XMVeVrtO5w5H51UGQqw48WyeV8IjHN9lPE1v42VMXjmF03DsfrHWme86r6PP9/p8//MfDSPxJ7jJ
o3TRSYe0vu/EKVDN8u68q5kTDCTqLxHfSeM73CrNFu1JZo77GDv1h1k3H0xxjtb9bMORTXa0s0t+
oLJ3mP055guQva/PF1CX5QIsi5O6RhdyLqorbtzCDHTyjWyCzGuXeqLlG3XuRcXxrVfW5y+9sj4v
e9V58JdrNQTTH/O0h4RcYBgy6uldoAbZ+YDtzO+piLWtDMnOlq39NtKrP9PZ4yVRQW8Orm7wL8Ge
oV1HqLDObKFfUVeDj9dHC4Kz2u7AxaGnUHv+ay2UReUFxgs7/aXvlzmelm0AfKUKHrrSCB40JIZc
v1FuZWgIh5x0V4FZqhWxCm97feU2bbYOlLBbWLzUbks47rdiPgN3BnjTnpLtpWOAJ3iA9rSQwy5x
eRPUH7sPHVQUcflUFbZDoWdOu64qqYHE7DehGd+piv2rYZp4GbscG0/oOMjSFuOL1+a3duv0J/RK
/2Oppllz9uv80pgFueep2hamjei3i2CLScns88bEQaW2GWs7/1mPPZJSngclKwUsPIzxDOAPMP7J
cf+RZ3mc1Vu7qo+kCGvrRg6em2nvRVA7jVOiJuLg5mG6KVw3uGkUtGZFNNkrkaXDAwslpNnCMP0B
pHIXt8UM1AWfhGGy/luMmPFlqoVKh1MgEJdlFE0cCElkXPHcUx082ZIxu8swPnLFdN2mwEKDDnOV
PxAiQccNZcEFun3V/nKwg7DeO/PhEusQyVS1wYfS4Gorl91Kc0KTYZt51SbVB+PZQGhsOaI2srUS
xXhubGfv6W5xapOxP0WNhwFUFj8V4laIKd7zvxLv5Zk8OHBc66uoa3Z5nWiAaemt3A7Qge6r1+dM
LFiGb0lRe9eX3K1M916aMlcrU7nvY2VIjrCVYuVZXbOtCx/diPfD1BUjxKt0k6aNvjEMHwvOS++5
LQIwELY3ba2oN28nu1+2WVoegJeatzLU8IraASODrECIH+RbvMtVnAMjPDUuMTkEWMCr1o71dU/Z
sPoZGWq26ht06ozMJptQjP731EDUgXLYuMvHFFtfwJIynnseMtoBusIUe7ALz2vKG/YMQ00z+14z
m0d7jlvk3NexO3jXmQJ4NtfHAOMZrxy0EbZ8bz9gMBw+YmYtaxlmrcmGLEJA8QrmHtlI5mF+92EY
1qJl5Aarf18isCb62yPFkpeEI2ozTDOoU3x+pODfZgUyLcbPNOB5Eabq7OUBMYtoXY4keC8xFBux
qtGprZ7HZAmWOTx51vtVcuyXphxvqVBwk5R/kiibh0CZxpuog+ooDyMaMyYuPcdLyA5rFRs0PduU
em6eh2GthR08gqsLGSMXjh1a6ZZrFbe/RTHU6RZVCvcbzDN1ZRtAAGUTzfJqE4O4ZxdNbzRC8NTy
AmOmuQkHX7vtVPMgW3GA/LWPd+fcJQ8oPW48/P/ufDf8FamoHqRYlW9ac/CuJKoCefT6/ktMnWPx
53GXmGIBhjrDN75c1xrOuLMwYbqaFP97G6fxU911ykrTA3YKKFUd7EmF9WHFJE4nf4vKLrbLn4bG
gk2FOQ+1SsCe4TD0106FKqiHW9DRmQ+lSoVQRSchCJPgaFtlqsLWokO2e2c4krswt0qlI7MvY25n
BcdKiZuFEYyI9V6uKxVdXCcO0LIyCJJbY2peJ+GqT5HNnG6m1FtksyowthH4La1ks8aZcWU4vXd9
HpyghwW7rtrJJvqRL8IKWuy8K+0piGvYeNYfLajtK2SVrIfRKiEx2NqL3JzIEHCPHema8FYgibr3
Y/OE6iN5fLkS19IJ0o5GavSyWL9kGWSvXpIf/ZJ+UDwI84MWOjcuSfZ+2bRjdFOGJmax2LxG6H4B
cKl3xnzw06IGg8LZlMfYPhR4ML+H5JkcJkfIpjyojah3mDTV1wC5sEHyW+da94SxgkETvmANMyKJ
OE4HWAvekzveBqILX3CU9HY4UWUL2dTd1FxCRU23sgm/bddlmgfKPPru1faPWBsF/CYcmd0gTx+b
INlV84JZxsM5rqMO9U9xQZn2JlQMZKZnhM1gu/FKNiXMRgJsZMcFiXOJtRN0rkndKrVqHBDOyNdM
fio4KpqXg/ve9FTcs6zSDK9lr08qbzyPrko9OkzhFkSvcYjcqFz5gwkNAN/TA/KY1pXf9+V38mBg
6gPb23Uk2hGuQT1xCMvvZqyYUJiSZl1PavG91M1DyMz+4JiBe758mod9uTxtISXOcXbAaB6H0T4s
kYi5IOqMHIH1KBXGjYyxEtBu60njewCHN2aigXTE5h89u/hWtI/hAC3qiiQTK0nwKxhWKBWGVWAi
ZIxNLEVx8YiN36dhmfUS9yyT0elR3HtzPE3kqhHmcTNlGetGuLZgHT+oKIrNneUMp/M6+/bfZwjN
mhNgHxddOhkpULc2MtiWbbEF+TxDiFTJyi7riteC6hWiM7W9U7sQkoIRahzP5/YskNCJQl3ogW0u
LNl1HiC7zofKKq6jHuY8eJryukszLJTn5XoxNx1+myu5PvfwRrzOFYibcvWOndRbb9Sl+b3Loyoh
ccE7dq6t28dKzNTHGSon4xd0Xf9Xp4xLmN1lmKv2j9FUn2b5/ymLw8c4GlaiS6cXHZ3RbRBimWz4
1fji9jAlXEoWx9jtz8OQ2YZvNCj6Qi54WF1Az7S0mR0BgkPGLiuhL0Xyy+Avy6kvzcudmadw23i/
s1xe6UO3hzrg3LpDc5RQlzTs7zUl7p/NyoLGESXNHiabu8dHM1gpSpS+oFN8DGvqVegvUO/AaNU/
ecylV1rRlLcmfOSHXldvmLXHF6O20g0205S/5qYcpoOO3WOsgf2cN5ZUaeBQX37L/pg+dsjk3Zx/
zIZdDBsDKXvMVPm5y0MznwV2/tj2uXpziV/GynueHxoFfpS8X5RDIaph3iO0mMQnCivacqgtd1W4
VnSSBz0NX6fUHHey5fWac4cQo2zIawLh6VujwWPnEvtynyGL1f9YYlkzEP3LA4SJEFt4cKsoif5t
1xIPiDJ7QV68NoGe3pBmDg4y8TTUIzQZNh9Lq8Z/YCmD/9QtO5rC+l7XZoEwI/nDxr1tbb/Dd5lG
DFhgqXv4rMkmGnzaQfWG0zl3GcfqH4j4+PsOha7NqFkhmt4Dvu8RphlLoyzyZV+N9qaM2ueQrc8q
D2FQNBRzby2zR5qinYxnJ0MZXMbseW8ZjQrwDq+8lq0JK+EZvg1ctu8K3oB5XiNlg0TwvYPppvyf
ooidrVUycyuZBPVgpt+DjVrYud8/yBGVmVCPxHdvK5slnkw3/ZwVkE3NgGmIAmZPIm/K9oU5LBtW
S0f8TkiClw1pcy1Q+5XfKtDAEaO0l7KrVlR87hxzM7rYp/hIK25yxCyW/jBop0DU3XIiE3DyY1xg
h/ksmmO55+gHRS7bRay5zJEh6KwkuLMCnSrgfIDiW9/KOJu+O9maQnUFNMrdOXYs7ial+y5fHXWO
5WVXKNi8VLhHgpyAh515900y1AeJgm70LN4GbuWBf+GVLg9K6t3HsagPsnUZIVHU8qr3e8gRkA1H
GGKARS/vRfmy07U6ODTe7y9h2RSdHhzIa8jG5ZUp34+yz2t/X16W8qw0yZg6lX2cJ6vCieI9erfB
DftG8JWR1R9ULQd/6SQDySE8YQbViiBLmh2CImX+o0ybOzcxvT/tBlnVEeF7BR2+HFD677rRXhHF
z777McJrGfW7m0JnQ60rhoA5FYlDJBpxCK06x7M7vndixIuWwRyTHZnzYAesATt19myEnBYt0IjG
P/s9jzNkCIO43YFfwb2D1eOv9xP49edI9NfJ3NUg1YiuSLyzUZVB3K1u0X2syEPB2ITgPQddDVLA
smy8Yo0UW3gfRpaFsdYAb7ht1AT2ueUvFTV213JxwNunuo9GjDccspiTtb+8//CotJEv4p1wfvV1
9akJHGUlNJD7fRgn3xj/onlm+7OFpHfVYRt1Qh24vhFqgcl6RUlUYFUiR+T/l7LzWI4badr1FSEC
3mzbe0c2jTYIUaLgvcfV/w+KGlGjmTNfnIUQKIMm1QQKlZmvaZTJjgdaNg7m1sl0UR2ICkvdSja5
TbSOjX1O5Lovp4Nofh7KQl53WuxvP7vgindrDSrz+KSUVQNRE16GLiNTSnH90gOOuthSaBJSjdYa
qXDJxf0kbFd+AeFTDOOUpV+C3g+JPOBr4ri1toPJ1rbVnMntddwpmF0dgBopq0YpuXkwzppXhms9
F5bxDWOB9D2PNHLYIMNh4g4bqSj7twgR0pna4Ko5kEFF9jRD6hL2pqOq5jWu7OIhw9xhKWNdvxKD
WlBbZ1dyVmJQdHkK4i812autaEpy3KEAZBDgd1Gdk6eJ73GoxcexyNNFbkDxWBWVjBJBQnXPR4F5
L+smJUFxKjrFIZqGP85kFQ2YPKWW+DlHNFluTaxOemkXuT6a5z1SvDs/CF/6rHfObpE453Y6K9QA
lZYoH5ZioIuyfuOWnoQa4Agn3Q1YVux+eFFVCsG99Zy3qrv3eqRjU1I8BcKy49OYyjI3rhrexMGT
7lCr3YtEhvJWG2m/V4byy+c4QhX2sst7dSH6sPT5amM8xkbBArOMlltA4c/Lv9YGplfIZ2eHoJOt
k6JgWMqdknz7lxk56n0rNGFeNMKzm0dZSyPIuItWiO3mZ2saY6cBgmKamSnS8rM1jQ0oQLwn1OYw
wWjCSwMM++N5Q8MgxQ5ahTL5ixSTVu3eRfKfhzQ5DbiDPOFSNy/LsX10paq9yUq6jeMMh6/U6A+F
FiPjM80Kc8QVwwKitxiNQx9huCqHsJKDiBE0GTWL44uCSYv4aeLQdpjHlG748zcIPS1Z1x7yV1Vk
a4d+VG9NYo24jw+4Lre4LAFQsKubOFD+P2EfayxrPLgNgYUsKwq+foDbJ8408uGjMx6MbN2qIANc
L+QVZmIhH6hResm1NoVdIXXnEFvZqeez+3OqrxjJx0CcKP00VbYkZ93m0O02iDqoS0qf1QzCQvxe
gVdWMvfdSmzEJ826vhuxAwtMacYD9SVlD78VMi2bRGnxgQ+N8Ww1x/aOCFu5az37t35KSzjdjNlb
4iXajZcPrsvaz0xLZqPlGHT5TeRdQtd6UVrX/cjLqCRB5y2+TTsx2Ho1Ah/SGK9FM9DgPaO6g2ru
9GnmUA47a7K6MWy3WrVKFpLSdIA+YFZ3kHXS8KWlAMFza/+NZ+/aKpF31zVeYLmaaCs5yIrjMJVD
iKbXFRb2MHWhh7MENw/uiEN0g2k8blNme4sBOM7ElDAi2wKo6UvcSfxFWkQkRzVp/0dpU/+XzaQl
W5TJNJ27CdXyv0djGlQBD+fB+EuAZrfZFs1Fwc/kFtVqtMsrlLEAwtY30ZdblcKiHzdr0RQDo2b9
edWkHjxkTi09GCY6w+MckZckmmFQ9usEqBBWFrKnLslGgXCxtLrai4ObGMUqM+SvoyRV+9Sz+hz1
NbXay9NBTBFNPZ3kNsTp58W/XSM+px/K1/8RvQqsUibqjB8lA9XiPQShFGqNDjj6z++rKhG16hKt
e1XbNFklnoJ8yrSfUKaDOMP8gtd6INe3MrDCrejDVtI6ot3HAHWACgk4vMNEZ4P8LJZ0mnWIWosQ
KMMsGKgp8md/O2vVWP3oQzbq59n//7xOLVe14Y1rUdQCQGmDIyWxJsJi0fT0EG+KKYYWzUjvw9+a
YvRz8ue1NWqVCMD/bfJn06tKflCMqLjcK9bBzrLsbA84f09gJXEgX6/NEwc7ZRKw/kM8OunZtLS5
rsrFWxnhSAXtpb5C/VM3eUQQ6dt6RFygYf+Ja/h3tMkq/trfzQi5jwSj4V2usCQjfpTPkLhPX7yB
JV/ye2UtmkjyP0qZlV4RXS+oOGonzdGSlyBGaNKXGthrohmO48zs3OHYhe3wpKXvyPWnL12cpntN
R7pJfBbktWCR2XK1E6ODLqHEkZZwEOSecILfQHyYnAQeUpD8Bh9N3XnECC29Nk5a3KrWOCWebywN
Iwy2DTjRRdlbk5N27l6CcKJdREXwxsPxGtjYniFTpGFZpfirygjLL7b1JtWW//bHhW6jPP/3/a+K
Gv/v9z8pKhPIOM4VKqaCtsD6/eZhO2qsmpJjJk/w6JPxSVdsfVX5oYnaJs7VbePuJVNz935bXH3P
09eiJfqprKGt/tmGoEnmHVTjpuv0ZDuYITGer2fJ3FIbBcXmsdpqrdHfisLMsQ5o5l4ZDzfRlWZ9
u2qlFAenaYYY0FXnwSwb8K9TlwXf81D54120xKF3sWeJXbIqLSySZahChbVGDF2yxh2XfQj6nk0m
GgdyHR8MKtfPfUAJ206GO8BQNIdDC3/rtjXqCd03zlVMEBbiIf545MWjHNTZWtfLvdcgrGfwWlqH
zliddYpeHwccN/FRjI34twF/miKusKYrxOQ0N9+wljTnuZNDuW69huKUgzNM/eusFCOiDe7CRsbZ
tr71uQOHaJoo9fKpls3LH3kA0fzsCwZkQSsdP2uwKxmvo+NnyqBWvYIqm6ujWJv6O0iF0pMXul90
1v6zaDX1OdYz+56obnKVLf9M2Ul6Qsix34PHCLADaKQneK/B2iTVWnUQHm5wOtMba3V4rfiDIEZn
PEghhwKT3ZmTh8Ve9CW5s0bieVi7Iepnkis1eykb2r0TqwiufrbF2ecce5otmoR9J58ks9oq/eYj
iPNJXux8N7+Lmruososz3UcDrc8cyEsIWyBbSir5c56RQSqupHBke6DoZyUwjLlZsoPSpqY4YB1h
nFM9v04kEewtDcRe6jZyj2WLANjfp4VFjYKIIFzLo6vvo8lXQBzSvoxO9nARDbKBpJ3JLD9ljTpu
07HDHlCMWMFUfNIV0rbTpQ43096GP8GKE976ykKfsYsvopWbUUL9IphWo/AmDklMiQsB34LtxV99
eo5SY5Nj+ha1/jEth+/Izmn3yMxt0cqDULuHKN1+tqi5fbSqRMVLOHJ/G2vh2S5IvSYLLzfxOvRD
hDWns7rDP/azD2q/NpO7GM5XExc7y7DznZYpLuU2q0G/+eNc0aG+JyH6tRY1b2Qdh2HbTzqeaExD
8ZYG99R0ybiUKHXesiQPFnrq1/fUKJBB7ahb9G3wHhJPfjNShdu5ryGVBSittsgIsdkqERfxEiSk
4+aQoBXyZvrVD6Rv7Be0oJA0y5Xkjs4Ue2Mbfut/L6j/EIOwNeA3BI8sqiymDP+BxYlMrOW6orLu
fu1iCTq9eru8KeZxF8Y7kb7uJcQPclmOd+LVK0aToPo5in/Vz9HPa8UoItDbRs3y679dLz5OXOCr
AOaNslSHfVr0wBVr3HH+IJmZCPR2BMOtOvtIYtkhRrW6ip4i8XJ3z0tcDDzH7O46QXsDdhudwrOu
B/kzqvbjrreyqSJLk0whFmKehgvK1EQbFHZWgQHtWCu4DhjZvBiKeN0YeBp6tY/3jV0Va6NVzXsz
GjcRCA716M9s8PsPYWcYm8rDzcyrQ+sutdoNhe964xk+Yk7IzshVlr4aEmwvTNiVo66l+Oc5QLKc
zGyfksp8ElnuX1OTKv051WpdpCCmqTbK5VmXSwtI+NZRt1G6WCgxdNwwa/Y16D/SN4NnH1VKsEet
7uw3NRlvJg/lm6wV75bfm69ajmGKk7jjM0RoWPam2d5xINbZ86jNQxymw6JoSFLIEoZgduHr5zTF
xwucu39yy1xe941eH8xOtzaoiTo7x7aSHU7E/dbqOnlvF8jbDib8cqxmUEbrcwsZWENamvYwXlRQ
7pQAu+aWIgC7QMSxfqxKRBVTNe2eWLhwVk965SWwJGTd8076gpn6C/+T8hsbgKM1Fta70SUrvckw
OKdosyk6/jstZtbnIRuKa5oXb32oKa+Kp8vIhSro/UBkelZiNIam/qSvrXUJEGrVe5b86nvGxo9t
/7Frzj0P93Z00FHKUd+AfIsoG0Wt6JteNDMf+cz3oUD+qjGb/B64sbdSDUnb10WKtZOHtXksF95z
1JlPnTM271IUrprG0FcmSnqbgZhmnmlRc0syV1tpjdzuLcDZLIhevmpKP3+oEoTiYl9L3rC8Xyl5
We+jLIgxVsjtSXLW+jiIpkkCgD2IgaDQNKBYCj4a4lROQk7FpI9TZ7pcq8cU2effPkZMtoMa4wY5
i7cqPpeLvoOv5cqBumvMVF15QNweQcchQirp6bvmv3ajP35LeTHD0Erlq1qM6UYKkZPVJU+9SL7N
o1fg81p5WHNN16S2/aNR0QPPEz1aNdx6e0ND7ENSUmuhKH5POrqUeS2GyY7V8CEQu4/poE27FNFf
NuMDMMGfXZ/9VCUfRKtzVTg+cVB9fMb/s098iPgJfRu/JBowATOwjQX8U8Ql26I61Yl9UaXQfxRd
plHvKorJ4G/osieXGsTM5bUYDA07ASVMMUA0HXUgH2eudUsOK2zJUGWqk5MWY4xt1lL9UPvB3sOr
gtpbG28KxZjocGS14NqFs1Z1qnOB0PKD2ni/TWsGYHmJ84w4I95EpOkSpM7qmVrY8PEMIMniIJpJ
NPD3Mwy8IE1Tu7hK5l3CYIfaA/lK0SV1xhdNduqffRh74E4k45ojRtll5Pv/fp+QZ/h7dQiTNNsG
EkhplYdTUeQ/ADiFhpphFqbqnfonxZgVa22+60Z7bZJ3uxbTi3x0nDVKAD9b09hnaxoTM+vptd7/
beY/rxMzq+kzf/2EX9cFkVSuuxJjTbd1Kae4TUd5xTnIVQsU3jaHk+gRhwFQ1FoKsY75Y6DCDHv7
kSi27UReOGW68yMDYs5UpuMBR+W8dDeiJQ7YtxtrFooSoUa/iwCW2828dexh7eOgNJqWDa28QVlv
CNxdoIXXIA2ds+gSZ1JAuabxRok3xl8DZLfKVZp4wwnbhKWejOrFm3atQ1LkCzOSCmAnqfHgK6G8
Z/8QzYZEfSvJ8z4Giv0+1qp/L5W2Ww2pq+wUNzJOOr5VwEu9aptn2AiQjYIQXBs3K0/yhyhP11Fi
Yu+ZYsZlNOQGRbMHr8iqhStOieft8zCqwVxSdmaWNycpTpEDdUIVOklm8ph3RnbyyuWoVDABKkna
spWol22CrsJ6GMevhpoh3Bi19ZLMtH1vcvWmUWz9lrSUUPoMhhPQIHMTa1TS/2UG2c1sUbuKuoaX
pqzGHEtLU02SIzFwvkxyOXniXfYd3pP7rqqvTd1UlxixCn0DAtsjdMoNsjexceniTNmFZEqWcIiM
FznHV6U3km+KFP+cwW8v7yYO5dIyKV9VOS4LfhKxBZ/woaTUG+RiiZXVHJALVIJAsrv9B0TO9Rvv
EAz9oZe9wiNFEMxqqUJioAoNxKA69Yen6CfSzNFbidQEMtGO+2yjbD9nUxo9Dm2gLFz+M5c4cOpV
Cs4Y8WykdPsaKMsQtP7e7Y1sg6O0fSTdGK/CEpUZ/mLo/GgUlAcvwZqJPfh41IoBqo+aaVtPloYX
5N/nVt475Mzd8thDp5mJfh2joYXm90ybFq6+6H+bhpevMaunFQwDCj6tRjtPTIsiVEMi5wev9uhZ
5ytEl6d8RSYxXsam7R9q1NzR1YtcuFyN+qZMlmyy+S2Q8fca68gBGeWou6rGHD431eI5ypJTYkbm
tySO31OpKx+tosj/19bX+AOGzlKFRamuKqTTZEOHvfn33GPdR4oVN9lwB63j3Er9ydYaFl4UmHZG
6wAvj6PiNQnQKzalujm3XaFde1VBrYn+aIyW7dAtMJ2yMT/so60IREQzqIzfm2LUzOp9EeRXZ7Tj
g6sE3cov+/yG0jD8ZbIdr1oyXgOBy3XsbW5YOEiZ+VdtiO1nCdWAOWrjyZbiz4+6ruS9hBjqIm/y
4YtvpbcKEbqHcur3QW4vPF0bvrSHInSzcyeTehcRfRaN8qobM3TcpzeryAtQ4OqPgZobWzO29Hpt
ZHI6K4zJoDhu2VmiRUKt0k7Ln8l0q1MWkGDagxWmHhskue/Q4aWN30N38HoDbVYXp+I/BsQUMze5
REysnbJfJnZ/r3XzIpCEAnuIcEp8mLokEOZXP7diVIvsbgGXWD7aVl0sLXkKhmQZ2xon6L/XAWII
qmf8sCadeteWXtCoMeZRWCqX0Yot1n+FXNyvywMXzJi4nG/u43L8wBD1DdrbqA3eudHdbmMhfn6u
wKAj72umL2UZ1CtIOclaKqv0xbfM18bVu0tQjAH+ddledA9Oam/Q40E1brooHYj+dLV0D7ov189B
ttGROH5xstzcUyXGdG1q9ghGQic7CxpNWronKzSKR6+r432naO1C9HupdwZUVzxq9bBIsUiayXG+
0uuaLTg7+QPg8d8Pn32yVWPwkGFlLKZ8DogmSFE8k6hLLNKuGha9msRXZzJlZrsh86IM2nUQJsXB
KwbUNNkW7hKQC3uNB3SjhU2D7BTimrLX2sCXx2Q5JGF/i2PHned2Wt2jOnNnEOWbFxx0sOMMB+0r
GvTUgPPsvcQdCm1h15+NBorXYFFn2oA3aOQF3kzOKMK4Vv2t8YIHrR3T8EcLmGIrKmZ9RV3AbaKr
PFXTMjvYuaxvVzFGRedjTJt0Vn6NiSrcP69zIgSR2w4XQ2+Sp3P0AEPuDMa/QGBC9dZ2We7DNZxk
N2rPklZ6F+dAXbkjmwdH9rZs470fEG+3vpsFr+RCFBaKPjrFTqztZNTSVkmoWg92SRUbl6fmHa8O
nn7EMJRCno1qikC7MmKsw2Zgh5OsffIK9puFGg+vWeHtAyeuj5UcaWuLTB4eJpL3A8hpkuraDymv
XzOKy89WE+WIvjfjWbPyYTNqiDtrbqOvIlRd94hvYRTqV8peK5XgKNdFvAT0FT1rXfyEtEzzDspl
1US6/3WIkILKzcG/wHdjpSlSfM3LVrtauLYTFqvGm9V9YcsM3SBOtQ5vs4mmYPZ5t5/qk93EVxAD
IIJ+nukKnm61gSWqPBjmpe3q1zJ3+pfWHoaVlerkGicgVq1gxt1IzuMQd8UBEkwwl2s9eGmyELga
t8dGNJ2xPGJo2t3w9q6vXRY9qNMsJ9PiTVIP6JxNTZJ3ZD4l/1tqdM2JegJfBar7COizYxPAqTEY
LCrNAbn8X2CroWkXEiqGZ9FlpVawKWN/Ta1A28dYWe6oBTlrPa9YGeRYWlRK0zxGJirGctl2X2ov
v4bcHd4sl5ZRFKFWnob5ftBa760eFbRivEC/y+PpY2MgRd9YqJ9cNKGf81oZN02SIgc9NR2nbeaS
xJP2Mcp/q0s98/Tf+3TzH+8+tG5JEKsg+BVH/odggdKNMP7NQnrsHLwoUhdl3KEY27PcJdGu6kr8
/Ww/e3QztiW6mljfc3CBXs1D/Dl3MFDygPXHtoDpiNg+5gXGn3mmmZ/TExmRQ/HRMXzt3cfc6aON
iU1S4bGCFdekUZCOaP3Hcbyvyfi+l7Wy65ss+lJXLY6BNfr5elSqm4y4Y+NlSnjxIEHjiZh5XxIE
Bjw25eKitrMisqDgNEZwE+q0EuRGEjxaCD+rU3XeR0PxMeoo/k4riBj71Rqi8c+x6TpQLtb/UOUA
MvdnoATjREOSQzY1/oFA//vug/SNqwMntB41SruLqBmi/Dk23BkQs2gNUKza23IH1Viclg3lyHo6
fIyk+uDMRWcXV1QikZiee4kBktQcjwLnIuAw4uwPTMwfza4z0DSGCqpv4MAiN9e0+M1ST3uwFJVN
p902e0UqrAMeku2yQq3pjvoVHnLTF57kB7RFjO/iokQKuMgKm5WsEfOLi6rI47H0be1uxTlb/fis
qrn/vem6pa1WPCWFl83NATAMVLCvVm2OL45So7QP8+MmDxHkxSgwjzUuYBvIavI2kiP/aAAXWOlj
J+0cX3/yXbJkMSCbAyk6Zw8+NFzh4tw9plCdeVd2w7sLvLnWuUHA44H3aMN7FznGMnDKnxeRCA8+
LiJsLX5dNAikQIn6YxmrwcdF4fSTprDp4ye5qtQ9yq5JiQQA0BrPqmSZAuwMnsba+wonTDl0WoTb
SR46bHbJMlYue9mq772NPuUgC03GMKAYnI8cJIqFk8fCeM9jY9HJ4DclSTFf8vZHNeHc66buVyX5
lI1thNbUXWhhdsEH+iWxEhfFTajnVaU+o4zrnkSXOIimk8QrEu/h4Y9+vVLVeZOgWZ4Ot6jRhr2Q
96ECAjd+0vz5PIg+bLXyTZQeWKHslrhNfkijCXAcu8ZBmTLIlgmeVrVT86C2pnoXo0MjG4fSefBK
XAPVJNKecYNZUaQzkUG3/Gvpdw/xRALL9ArvqCQyF9KItZDUIDGXYX6z6ci/L8RTq9hDunEGu/lo
itHExO1KGdZGXv8wptCsB6i/Io2DDv/UlELlWID/vLnZd23AKa5yBusoNrg+IuGWXBw/9ryqbdYj
2Xm1XZCcZjsTIRjaySGCnJUPuhrGM1EmHmKV7x/y0E8ejDH8vX8k6sN+J3mY5htN4rzq6iEeQPgn
NYTMqPGx+pp+oyDBiMFQ7QVuKfLGHA3+AMnkylnX9rGO/OwuYRwt4swhbfJtQn543kVq84AWer7O
bS1ciUKhGyXaDKsA5xDxlT2n4SWXlWESonr8AMGA9dIQfpfkFXtja5e4jXS025rwMqyLF6OOLt6U
62zDfGcmqfHaYQICUNwJzoUbuFtHqqp14Dn6DcNcDLvAqnzHAViPqh8pXIfXNLuRDM4gEf51Ikl/
9vw+lIJeCNGd/5yDq6z1KkPuEyUHsC9Tjcgi3TrdTmlFyUgNFG8lRltokkU2vNnWLB2I1V3+nNiz
ZfUpDqzo0BhZAC+8wgk3KZdVXCvfkqyRZ44SjVcc8waAgKa9ioPOuScQ5cWMMgkIWIP4XudxsUZO
K9gqcVPcmin5JmZAS1+jvD4ccUeAPTPJ55TTAX/EDv3iRFnYio8ZYmSGdFqmhn2mFd6TPjhpalxc
xMsHC2fiferJ4jaexj5bteb91vp1netyI/7329+RrX++/ye4DZUfhULdP+X1NEOqJA8vgsfR2ZWS
0jXbAOOJuePo7aLNQnMviBHizGtcAiAdjtMirFxI5HXrrpoUJTnIKZC2yU3sC723qZ7jU2FFztJk
qVoPeh2uTJyu5wJMLEDG4STZVGdI3hUQ1gJ08vYmK+sTwmZPqR2pZ9GSPVye0vAxCsjaKGbq7li3
y4WXWsYr9NzvFkC5a+5U0ika8fhNYJidBkcqyEH0V6QPKsh/zXcD8fPXkswa2IV2eA4hzM+DMr5E
g9edshDKcmDb2al0LHcT4rq2LYlOE2JIlLuK9qFX5fEQB80XZVTbh6FI1XmICfXKdKgq5Lzrvjsm
zkZ8d5tICXFScOu3oURaNNGTnO8D4YFOccqvCk97qubWsz7o7ho6cDrZ6jRX38yPMVDeVxyFFqKu
JNfIbA1d5l9wv7t22HZu+z4w924KF0UceH2CUMwKFDwnntDEq2p/dCrvWyo0QeG8+JmLdrMm4wdi
DfWZkhiv0ibAVtzoi1UZufq5ZHVCjq6wVzYeU9YMMQ6EAJvIutmufMaUbvyqAJjBqQriv2vlOQHP
sMpk+9k30vbNtgOc2LuyWoZ4dq/NUlbmrADds2OaAW45fvvNgztdekXnzxrtsU1154fRSleC4k1N
dX4xWDAWBtyI6lqpZ13i2+tIr5191lf9xrSlnTtm6VIZECeJq3Ymg65+HtOmX7Xg4laZ2xCBp/VZ
xRJ9VgE6fGui7mJTbH2n5ETOxnLmnjs53Ep1vYuBxQi2HxP+ogWmw9hCW4gPveeHV3EoClnZSxEQ
vqkrkrB8DBLbWOZGphw7C7MZuctfeju/FGaaP4LKfVRKJz6jCSbfM0l5yjzFOqlhXh0Ho7xABADS
n4QhIdx7KDeTsZB3w75q2HpWgtFcGWT6QSIB7SzxW0leO5Oscd7I5Uo0pcE82znhoam23akx6x4j
0zR91fFXXJRy4+9VpzkC07TBPyNMKWg0vsNZgQRZlPveOhm6n/1iMCKJSbpmmiLajl99kawsXbTu
cKcykp6LOLyzO6lOQx/yJI2dsuu6qn2ScWecAQ1P1iRJvvPe7a64YGvHvrc2Rqz7wRx9OBJ6OhD0
aVAe3O7a9haOkmP0Ro2RGR10+q0TIHX50Q4QWUcRUMVVr0/bZU5m+YltTLMEes9rbWqamunMZUdp
YPSM+Spw8mHe1ZWEmpGppfuPU0tvCJPYcdnzbuqNPF5QtirN/e6Ud76zS6vhUgyhcbaTek30udQd
7XvWKezwwvqt0432MtZJPlczu1yVwetYAvQNiXSGJqx+dPpDZ1vdvYp851C4I9zhIoZWETWQSEKW
dFRh3Y3cBcks53G+JFKTX9LpzNKVS8KivxddYhAjtGSNLRo6K9MMwE3JSVLKNyQo91llGY9lJLdY
wmFFIppW4I1k3qKvoZSaj8jVd7cEa8N4auUZjM3Aa5tlL/fSYZwOoMl+nsWR1q5bHO4/uz6nfc51
YBRT2uCn/7rSMqs9KN4fWMrbu76owq3duA6U0D7ZBLriHbsgwDKo1KITpcRhpeVacR7t0lo6CToQ
XeddHN7MG4zlkz0S9/XO5/HfoKxiHzBMdlfqII/nvqizpQv449aMOJDFeic/5vG1LA1QB/aYXLFK
CDetXpbb0HPq8xBMXo9OXL6qbnqUC570KAZboKTVl7DEbR2kXnLRKLtuAFLJmzZvonmRqdDtyKJu
FZNP6wxpemXgdWZbmvLVJLBQ5dJ8t/PkQWEPMa/ICl46TVqiRJH/0CGV+ayFr17Lb9j5EXbyWARt
yqE+2TxK60i1u3VvgJWRLZvcgumrz7JRvalmEmJndASlicACD/PFpPb8avlaPi/wdrmhDdKsirjO
DnZf7p2QmqDrSdUFhlGD6RqVgCLr535Wxu+yT5jlpOxJTFtPV9ALscgcNeOogiNZ+E6nvOjdcCQH
YlOodBSW7FUlm8XXwDfGZWfLxY40pXVLq+4dbgULJVV7IuLKvCZVE+5x8EMcNmmHU4ID26w1jLdQ
yT1oGfWwUfy6WZseWyQUuK4NKN1vDjC5mZImw21I9A6EeSmvyrRtnklPUCBhRjBtnO0iS64qVo7g
AKqNbHnx1hodE3O0MDvwt4zWOAyZZ0cvnEXQTeprfehsBjUYDmkOHL8PHPfR0PXqYpX9LoKZ2mkd
/rOUe72+jo8BepJrKsj1UoC7PL7LhdkFxVZAvxq8MkCK2DUabUC/qsaeNchkP8pymyLemZEyrY29
UbYxDsptt20axVuOtpK+QsR4p+rSXwoHakem+d+Dac01cBXMWwnnTZU87ODI5rYN2mHdt1F689TO
IV/ZVN9Mp0QfulHeJUoWhRxY90LWx6WiRK/2UOaLLNWcSzIdINh3MzXkRnVNSZVmJIKUxVha+dJ3
S8yipzkOglBrO9Sd2WcfCoPwWwwWlmmGmBYbvXmxPz7748NiU1l7oBrabnweJM9f2lmeIpxLApDU
F/vnVosPTuh8sSLNOQYa8bVfPYyaFszVUUUD3YHlXro7y7GVYw5BZT5i2QD0BJ8VJ67UbdrGwzmf
DsEmHZJ0RXAcbHIihYVuNuozCtpftbLvf1CfG0Eqs1Eh2i6lOJlVtZMtO3LfLJexN+6kmIVal4xr
zzqykQcpXMSFqdzN0MMdK5JSNEcn1zUlfgEIEy9Ge7KSlHOs5V3QI4lmWKvQ1HrEY6JsZcuDdciK
BvdASnIPRmYlG9H3eVAq+68pla2SV7OAf7EbQWCzqp7tqqtwKdWDpxafkEWbGNolcvBqBI9Ugede
h9oIRQBCAvgedE07tehwb6+PXakRApKhekioM80gZfdb0ackmjlrxxpSsWRfQi2w3qlFYawzr13P
vnkau+RAlb/KkjQguJuNO12CaTJzkeMPhik1UUgdG8HoRaqC+LWTfQDrwIEm4LJNAtzfgUpv0fPT
TEwb7XJpgqE3fKzMYi8JDnLep9tgxDfMznFkK6xRpbTnuLfB6m6e6R3hRns+mm8SCZaoWbtKmV3J
p0FJllCRkpQa2rjJrglKbXk3syE89uQ1SIXU5T3KM/vkRPoj94/5OA6weaCD/8UQtya1mE8qWEEU
tyhaCsCCIC4GQhSdT3X+TTRM35eXmdVFOB6X4yVCR2mmKXUPM0EbLx99qH2s1dgGezFNEQNEC2ik
SGjA0JN3ISbtRsoGeNID7B2rODRN/PMs1vJoiQqqgSZUV9XUYZnzccpKxH0Vy7gh8yY8lgYKqpIM
tTtRHPcoDtwGzhbT5bOGtsjRwBw6UpPwWhdSxOPPssgO1roqY484Ct/M1igN6yr6ajvbqVE1oiNs
q6gRwexqYpMqfI+4oZyiqVIMJ6pO2kUeBgMbTN+7+vzW68Ea4o1EaFmo3ggbbZhSCGcQrIsWjTRe
0yA3nVz9P9rOazluZEnDT4QIeHPblmw6kTLU6AahkWbgvcfT74cED8HhmJ0TG3tTgcrMqgKb3UBV
mv+nFic2f+kp6rsL+5+TURBo7aby5Lk4bssocS6N37AXW660BPicVSh9aVrnnijvdOq7qD3iNiVE
UVIJOSjpL34SJt/gp1kQUZT2C897bd/GfvCRXJToaMa1/2CrfCmi5DuHKwLwXU3yfmfxalm60gye
vvBhQmpZUNeGSh8d+5IPB2VI9Q9G8xSZDYWNcJ1SYs4HDCQCYPyqV6fXvq3DjTlrSgT7JP4AM7HS
QzQrxqM0VUhJILut7gQL64usbruOgI1eXY9pba52g6bdE9Czb5PC8k4lcPaHztHMSxvhafGgRfik
hXbzNDTDTgVX/ZPp9EcvUZXHZaPud432bJCxeouDwF+7Vpll+xg26VOmlzGM0T2kSlDDQQ6rpimx
2OKH68cFZDTDcOG3FnFiNsdHCyQNiOHS+Wx5vnuT1MqXMC6Sp4EKSbOrm0/BNNWfCrKRSqPV7stA
qT95xgDlJLQHPGHpQuzln7Ue14zf+vdWQVIVpVv+PSTwP7V5jp9hZK+vIzUkIuQFybNNtczRHJro
SrRURABFG5ol2StoYS4CtDlRPqquqT7x/iCNBfHo9NQthqBe2xw0bxxlJmGwt4wry4D4DhQRm4qp
pAGwiewx6sDtzxmuBCiRXPWAXx/tpGrnsuD1riSOhYslBI6WNNGjjNW9PjiXWtkd17EdSWe87fHz
Lcbs8JpTMZMZL9qkx/dnTnO1dknT4oU1jepJjPMhJb45mqBzLuvCJ5wf6w7H2Dp2HP2DQ0D7LMZG
3+qHOnT9VZvaDfTqcENerWOjgcBbT0hI/oRkDpU9EdbkDL/bleV4/UMPm8opi+by1k1uyD6JPinN
vtfU4ZOiOf2nrB6/UEXl3RXwel9VPcWbijEOD10LXlnUe9QOKZG9ylrY+mZgMldRD1jBvUmw2VdL
YJvBaTRJNA8v7uAODzJHXkcpmCd5dHbzcZ85+cAWL3IOpE+nN0FA4TdVbz9ynFPfyzKEYagwrIfM
t+KraHQvbTvDCm8lnzs1CZ6pR9YvialBouCNwXOdtO0JX/t0Ei3JA9BHVql3EW1h1h+zpug/BJFr
fOm+N1UWXOlhoR7KwapBDLHrQ0Pd6rmJCXJCkwQMkldCOHWMF+bU9TJdLk0tq/T9G4M3l2amlScY
HiPYlZ58ijC/2Px5BGRJ4x294IvBt+3RT4uL9BRrMB/iYHqSXjznIPrmww/p1fzRlG9HFeHWKvwy
12AHuSMxOpk1bmfj5JOZcohtxXiYfPWlMZVrRxmCh03Mhr+8pH7wWYw2eWp22jGciBS/UxRBrO4q
qDnPm7GY4I/grAOO2fC6nN9zYLRqTftMPfwpGtrpF3e2/cMMEebtpOXqnarj7iJ3+uCC9UL9ex3u
owUcRBqo+l6uUsNy+XnnvMMdcEJEq71epUXmHceegpJ3CjEW7dApwRstxT4wetlDg1cC3+s6a9O4
u7SZSdzrKCrGwTLN+QW4sJcmZqtwSZdGrjbFZrcp3tn9C5Nt+pmE+AQCYRbexkl3s9lW+hcm76ba
xv7tXf7tatsdbCbvpm+CJTHvnfrdSts02828m2Yz+e8+j7+d5p9XkmFyl1o/VacujJ62P0HkW/dv
l/hbk03x7oP476fa/ox3U20f2H+12rs7+K/G/vPn8rdT/fOdAu9Qszs0ij0AIWztouVnKM0/9N+o
CEUxKk/dl1FrvzOTYp1l7a8D3gz7yxVEKFO9HfX3d7StutmoxJ3n46Z5O9P/dX0OMxy9BzNmd76t
uM66rrOt+1b6f113XfHtXyKrt9RAWNXQn7ZVt7t6J9u672/0b4eI4s2tb1OIJl3+5e9kovgXsn9h
8t9PRU59By18SwFUPDX33Rg6x5qM+L10w36BDDDzhswdtORoWZB+u5BDu02hn9OmKimZ8thRLmox
HKeAnDiSV24pUq8vetGO5kHUQX80zdS7I+eXCjoR9bOX3oC3fCYlvNTP+mQ4B5Og0p66vz1hBlIv
FwbQlR9UqEKFJZSaPSA95dIa5wSm8VfuUN15GbiJNnZR3zegJa+b9LsfNcq1CT7wPs+AfCYmhT9K
zYonsjKvzCpv7wFbyp8UvC+3ltd+EJ1YVfxyT55djwfKwvMnMdMT2ClDnC0XMdF9lS1SztaUWcUg
LQtyuMxY220T/cvVdbf/4Fi6jxP1L1b2JpCXdP/XIDfwwOXucDeTiUUeGNgfd9KHvziEksd7UW8K
89XENhVMihGTYngZJmOlETvvdRarSsJTYVK8q5VUtBh1TBRALqXBSwhI6dZ/Y5S47h3Zl9P5zRgy
T/9j/kYKuGLq7kdDHYDpg5IC4lD7vtci516uUqhY+j7v7t7J2RBFB/anfIfeDRjb8LZPAtAa/jOH
WEhTcrwFBcruz5tMrsLU6a8og/ztnVwmKRv3pi5n+yJKETnpcMrUabiuyLcnZ5I4IdyAFh+Rs8/t
2lvlohS5XG0N6XX2jXRnAcCTS5dgil/HL2NlWGNG/iEy6hYazWw8kQLQ76N41r0d+HrNh12l4SSB
J0/hW0sKNW47ezzFXtF+GAK1/VBrpXNxeveTiDY58FufrKx1OWtgKk1GOvLJNoN+Py0jRbauITNt
QlnHdYJpXUcUajl/zYq6OUuZrlyBA/X4Uq/7rnQXED6vhEB+qeVdr6VmV6p3gYUl26E9eOByhsRw
L2prGCkg2FXWXJRKsbn2FbX+w3WrGbW6F3O/rfvxptWgxQqaPjs0sfFSO50onefi3aA6emuMsgGs
E2++iN6YvK+8Fn0Qu5RjvzE1FH+Q4VKIDXzBLoK2Ai5OfNamQaF0k7r2TbgkRUA6rH7LCtCBFh6A
zSKEdgDQ4CHb69fvkn6SjOTzkwidhYCa+lcLB8iheM0NAtPoJrcDIkeLB5BfylNEFBXgyv8A5IHe
nUFV2vYraF4peNKLXUs0bLUj1WI4gnrSAB1XNo8LQsEpauv4EIILHu7JFMxJB8niw+B79WM5TPWj
yLRF1lHUDYsdPtqT9EX9bp5RjR+azg+ue7sZbnvV6m+9gQjxTvoxkOU3rn5fdMWYH1YFzifyAUan
+zWEq4nAvd6DvxyUh22GLo9f5nonC5f5fP3+ndhWI+Ws6ONj9/ryePNeeSGmrv15jw9Be/OGWV87
hABvVhvpvxm5vmQGP1L3AUlPeyr8wMdViJhmafQMBUFxzhf+UmnS16tJeEq3vqj7IVlHvJNLlxN0
fybz/2szdO68w/FJ1ZRHEXNmRsrd1uR+89I1g3bXkSZyK0qRr2N7qnH2wVzPx20YXnX/0JeVtl/R
bk0KDimDGgADNI0oIglYq46K0/xiTHCuXdrcGW7zOOdgGsF5Ec9pdZ0Yqas+DRa+A3V0873Y1Ith
IqUKk0dmdEfUDT/kvYjcUC/2bEYH4EEaTc32nm6DVzw68xWvOe2BYlb9Qa4yqKX1OeruNrkOG+ht
pltgF2HqqSTV7rSxtM4Ot02JH8Ktwa3HX0LW9yFSALFe1ZHpAVX5uppYN8uSY6EQkmG17QbCOm9u
+8ZcV3sjz9OK7BioVodZv57TqALjAxopr8sAqlR8+6cOO03YZcOvbpsP+5qi/g/+q21kOPM728H5
WrNMWoGnHGiEALoGcLTUa3An5cGVAV7TsKorO8IjSabDi6ygsKoYKwijlhHrYJlnCBenXhW6u2bR
1OCYaQeZ0R7DKzF5P2SZm9LaCNR3Roi2sKpDqjvOaD+Qs54f3QagYf519k87pE5ES6rvoR2D62E1
6UNVJ9DJ66F5sqhz+SS2AtfyR1u1ny3CNKQ+KHqt7ByNV5LUDDSQ2VAMk9Bd0ohVA1w10Uq1gWgd
l0QH0crYoiMO+UJK6DPP3iROvqsXMg789XjgK/Kntq5oq4VYTbRZAUlSbZLQ1Gig/HoLdWVKoQ7B
1Ae52hSbLFy0ZHBoZzumWkHspBlAY14V1G78nInwzcNAEHUbIEu8m0mWmEA7ARGaicV4Wztdbors
q+auIq3JcMzyaE+k40X2GP9CHRTsRuovAR8AwcIIqOGh036pLI0kq3L6OBUD9XlKkhIJDyBQzFWH
4Kfq3wXprMKpyxd2GS6z5m1eX4/4e//drP6og42hKNBVsXm8tgbXOmt+T2U2+Vk78MP620iPguew
nK+DCm9/68bzp6Iq9uMCjEb9XHGvd7CgBYsVRYvsnW0ISUTrJTrkpMuUopUpqcobbkUbmeqbKfMp
J1DMHG5b/CSkkBJh8Aoy6J3uSQVw/LpzQ/sEd5v9RZmje3kPbxYpiZ/XZeRYp7CxAF02QacadvVs
VWfZJ89xZNyYTr5/t1emqJId+Kyqxo0Vv2hfZKKJmvqNZhp5/ezWrToBnyujaD4mCyOwkaag6JjN
pVUHZbh/7RIUDe6kmXPnmuLo8s5WoGdkouKq0dzoSRqPBI8yIRdPemBb6HeV2d4YvQlbSDZl4znr
hp6HLANmfv9PTpa2+4VO7lwARQejSKteyrZz7sRk0v3h3nbn8zZAt+fkiicoVfUygFJma98Cn77a
rOvOyUNZFOE6iQG840M4EfiUu3BIw78CYNraia00ZE2nB3KbhpO5TD8rLlyksCJ8VNKDGsN+VXTN
8HEKan0fDXCpi2wk4/aWrKif3oL3KqKqMIEKytQ7ZxENZKefktpmF7l0Sw59T4b1VXRibsbUkXoZ
JTut6puXKfN/ATtkuPGCYLiZ/JEsdLmUhse7osBr8Wrw3qp61YiNdP2iDaqd9IE6i466NffrnJtN
VsSTv99Gy7xWPb3cxzqF9MvM+aQOdXB+Z2I3Km/UwPscWjUEWZ1nXtxeicgdnFUupdn6ohdLUTtA
Zb1YSt/eLFeVmBKQmPZaAM6IGMkccrUtCTeBYuz/cjWx5IwagjpIZqKqN+ODA8DgIR615Cjd3guR
9cb4AOmssxvAoDi9U/hD+jMk3nL9Xl6Ml7DMtJs6r1MbOhUmGd2P+lQO94EetCQnZc7J42T5CKh9
vfPrebiWrjRJ5z6pZh/fSq+KY+2xs0YomsLwoVh6nhkEjxRmbkMqUDjuus668qdmjvZe14Iy4GXf
Ncq/oz0YLzM/ER2wPxm+LDya4XBqoow8paqGKLcdHmtHDT9SCEBepf9RGiO2WzKILP+SLjK3IVF1
nmFAFi3R+u4hD/RLZXovA/SeFAYLXkwRUYqWHZ25BzZ2GU7ubX7bF87vmz2lgaR32ZA1LgZVX037
oA+nK+nObdmRjGZHe+kqbmo85eWXLElfVgMVqcJ9aTvXRtomZN0UBk4bd6HhA0s05i+LgwMQ6xDw
LbKosEgi3vrmtUGhHFj9GPiLgVhJVxojsmPyaIrg8E6xdeFuMU+hZZMj+MXQXHhyJiOAKsUl2ARH
8d4i8fHQDs18IgoPdL0bhY9q5O7iqcz+pJWxJpQ8YpsabvBRxlPc/368WISA064W2wqv64tym4Ok
YLB8SUL3gPo/WSEYXkkNI+TOpnjnzlXaI5UZAUAC1vCjbuPgEi851jux7uzI2U+hMX6QpgU19a70
G2Dt2+lDblPkkcV+dpZ7AmIaSgarvl17LmG0RrHGXSIfx6tW7i77C22KS+zN2G4ZOywfXa4m1hWx
6oAKp5TSm6SsL6QLgi1FAuzTGO7TaAn4L5JCjb2LPea/i2o1qv3umFZudNzGBEOR7qY+eJlHFIAZ
/z/Os609/u/30/WzujcsEMqq1DJui0Y/97FuXbe+wX4r7XvjdqqYhq1XatymthFfRkqAYTk1bkU0
iHa1EfOKopyj1nrUkixDxFLmlq4ywh5xqAIAn9qkmo4iFPW6opiPFCEdKb6qd5EbJS9P6XIiz2dX
msZ0BSfGEaq0yNzj1DAvUZVZpG7zzG8DXnlQTND35Pkuenw5k3ssq7a9etnX+GN0jZdPuecHEjy4
XeqexqI1wDr+j0xdFJClUZlT66s8B3nHXC+zYv7a61Z5LeNllAzQ+Poc+KYAi7KMF8XQZ+6trU/K
Kc5G6jmG8pZciep21qzy9q+6ohCTCVRru54prf3fbWWmNAq+OzaIaLX9sVQMZS9XJkkr61W+yMpU
gSnuVfvPdtAbK2QF48x00+M7bCzp6qTxKnlEwuyyjxORNHXYB3ebLCW1IPUNYNuy4E5zAorPiC+b
ZkaO82gaJDDHH41F7Gddcpk4S++la1WU3oORpJDAPBfPuoYTHi8QgKOLMTv6dY6ZPc2H2Ak/BhQr
PdMk/GxN9jEwXNhZmarnonSeGt+GHHXrgjt/3QcAmpyVxlu1AWBlj7FtWrfC4z4Dk2JNRncjhO7+
QtneRAoo2FWkH5x+YXQfYzu5nd2XATJKGtdI16HSk/GjlcRHh1SaQ+lWKb7ObjoXWmQ8lhRaHbsS
P5lpWTClLjJfMdt9WdjNaiKKiQl2ILPll1KffusCS7vgGjYeATW9qHGo3mld60b74nmiVuyxXVRT
1yp3mj1etYbjRXseodMlUfTfV0uTYi2y081iL2tuN5MGYH3HpMWU5LDfiDxtvXZfQfFxXqfabkbU
coOxk643sk1XPGte4lznsR4AmMDBzlhOlm6k9Fek+lO3pXCk321CbZrJu5XzopiT840loPWrzTbF
pthk2zSw/cS7md+pAgfGF1xozxRUKp/aYrLORWeWV21Wp59A8vtVJ/Hxxx8NxgjCizrALSNQQJNK
nYwBkJeAAaqhbRzsKnvbNZeuGItWjLeuaN+NLWzS01tyrPdDZxl3WUI+0Oi7X8lv1fxLoAGXThEP
KF91qUy4aWLzDt+ucSfWzdgektoYbor297SwzEsIxNMNlaT8qyoFUkMqQ4saEDGkrkFQCZeQaKfF
RK6kqRuKpFbN+74dtcbF7n9AaWZTF73YyXTSx4nUUQpdXeIpAK49SPqMMmgaY9ZC5WqscNjPvEf2
vVXl7u9pamY3ZAOXuD6jLLtpyIjaw9Kq7WVQ46beMeq6iL1V7ijmXVVCcBQMExWAKv7VpQtq1PTg
hT6k3JBirVpL7evHGWqAOwrwnjl1Fl+7LJ53WhH5z11HOpLWF9OzX0XWzmub/Nl3oB0sisCDRQFK
UsWiZrczqGgibOBdNMiW1zptM479tasJ1ANoNW+6m1bq6v7t2DQNor0zcCRvl+pPoyM9xqgjjb2C
59zZC9oJ4TOy2CdihjdDUB1FNpJyOR9W9TIk6wvtWC8zmBR0HT1Nr49urZRXwKe4x4Sy3V/0JP7S
UGLwqPaV/jBkVboTeZ5Bt5rBb3vtLUm9lD+zNdO++nPVXvgAGphKsuQXqtuaXRN4/j25gPNTqbSP
Ig/0rDqlvmnhGGORqGlPnUk6UQvO5nP0zQjj8ecwB9AV8Fh77Mt2voL9pLpSzSx44jhIDr2d2z+j
b3oL/olYAm82PdoxsDAvO2vwJql8gtPxAIRFSg1Uiteo5jH9IEJKDWCTnZz0jmw85yGvFGWvBBZv
s9erIMdVKrLo9WrTrlfxWNx1OeBYUWA/huxer/kuGvfSUMRu3lsxpLg2zIG7dwrpTrH/WJaZey22
mwU473jCLHJO+zR4Atwv/6jVaXz0VdL+i4bCsViBJ9jqnfRHO8b72ZzGbwHsYse5Tt5aNEuI5B8t
BCcqjaN9FoXTNzNQKPjIgdo8g26T8StS1PDBXw4cTejBzKuCCbZygodyOHGWY4jo/YD6BiWybjww
Q7uDtyhE66UuP5q0vpuUsqYoZDnTvBm2zE0MeLxp6rt24WXVexy+RuWVTxOJideDq+incS6VL3iw
VguDop9dNgE8ZMeUROXEh7UFbx1S+++EnrUbkHXbJ3AUp3uwz6+MnNveq8VUnKxJHw5iK42hpt+B
sNNupFd10UxNZX8FnnvzgcPlvp9rwpI+ZG7Cqto2+OEKA+/I3LTTZ0fPD1ICDTwqx2HoVA5S5ezq
jrZzYX6+o0Bxn4YanMmRP01HUPehePYDYHGlCW1VvSjW0pBrnvEU4ZLcWlOnpKD7NePZSKRg0Yj5
UtP+d5d5AAlkTTksda/VND5Gy/MasC+LGE5qcayncCH/bfbb/LRRes7k3cLuV8EVODlXIn/P+ikm
eWyMN+kUmrsZFI6DGIpim0qugqQ5x69TvTNL3AfF07ImOgO5oseHNrMObWvnH6wy5aBpJvG51tv0
0OgRJ001pXC+U+EZNetfhzLzTnqvzlARQGYsRMcia71+3o/K2DyK4m9l6jKWCj9KUzcbGZLWzbDv
plE7SOBxA4hew5Zv4pgh7EUnfxg+S9RyVa/Y0X++XsObpgEl3Yo53RWdfeqL7rMbHQC/3Fn6mN4N
U9+Hx0Sh1NPJ/9RNlirjfMBDl/btWXqvpu3yHJOH2atcZpSeyMXi1V7k5kKQ9GovS4qp982uAGAq
F9RqaYrSt49NX8+7TSZXC37mnS4k7WJjueASUq//Mq51B4qCxHJIquBuHBLnWFTJW5ttxhbgtTPR
qJ/wJdiXqrLghV8+D+mCekVZNB/A9hcRZVvNROTmDs/z16FrVzTvZHh8v/tBXe00fVCPTcuTTdAF
ysb4SUJ9/xCQWkwOq7YTDIImqLJb0wQnVKxkkBP0oC8sUOZ/HtQ2yd1LqESLNGihzZxytzKZ4JAK
oIpMSnu8k34APc6pnwglikxZbN4aUnV95GnlrKNFjU9YI7KI/43cawPgofg3k8jbtZJPxgdp5rZ3
Ds7QBMdNVlNeRwhRDXZZrpoci+H1HhbiMGnwVoO3WuPzzkcfBMeFOCy0E+O+Hr+JwRtx12sn4Gyz
vci2OfDJkffUOM46hyjsXPPu9ICt5rJU97oeWUDpaZ4heX+nYM/xg9Brf71NXnn8DEqz48vn6Vcg
KAEJs5C2AmpYPxp6QZ21Yz40OZTlkEPWj4uBiMRAmth5KxLTZSDJytY68I9zbdP/ca6paL96Uaxd
XD3cObbVPEkTawX06JrfvfDatAWgSPrsmdedmrZPfZ95H/osXHxUcMkMAfyqvor12sdxRSw+116s
HcpxPhQcZd5bb+vJCHWZX2STOXofRuaXXldqz1EWPo9J5DyOA9u9KjHCa+lK6Y43OzdUoTV3UsOT
xV7wGGs30hGjEGR6ahnNT9FS9yNyrP1z0pM1VVsUg+07qPMOWsMvR0aIDRXIL0ttUy1LOThxod3m
ZrS2CB/9mjq/ZQ6VyqvbgWUyb4lsqX5+Chb+9pQ8/Q9h1t/XczrdiEiaElSnM7TXOmCOmOF5BEs+
xk61SB5IFKe6VKMZOzAJQ7t9JUeJRF5xcikNGI7+odU0bSfHFJHJsUSuNtk24p1MJjCJ+u1Ut+iO
IQWgpAyBF/YGNIxiUee6VtObFU6MctcXwLBiqo+WpQOR2UMueFKonzzVS4B0TsrsRJlBcqqWaOqm
nQL9x6iRQUNIL9pTp+Qc36XJS1e0JSHHVbulyUs6PVHacB37TrFOtWiTmW8y3IZ4t6gigtPoy1yC
1OVrIPq7vWZ98Tv9G4RM+YMou1bfAZKnf6qy2nua9PAs4jCDiM8YqMMd9cj+MhZqc52rZXIQrRU0
yjHwYuJoywI+3MfrAuuUo/NuAYKJbxaI3MY9AWVK1itlLu2tFSZ7urhdpAvXPShumr5Pk/4CgKd7
2/lTdGisKPq1opBj1sE/hQjOPA16YQNqUSSfR6V+FAMSKB3ALgLjYRsJPWD4a6VxCPZ882s6Z9YJ
che+Vhao9emYgQ+z5Kz0S7LL1ogsh3gFeNv8vMm9qB5OFYmS+LkgB3s3VLqKJFMuY6nThS/qdeLp
KY74MlldUJe7buGnkMYuOhxVclnHpGC1S7OpRTbNQXiYBxxBong/xTpPWRMoxgt9MPTavt2aoeub
S1+SuvQqD8hGujVGgPYO/7mk5LCfmzc2RRuN56T1fu2DsbgHK1m/q5WTdICGhubZZju+yqvsLHKR
yFW7jBmSRr9jb7OJAwglwbQjyPqHSd/Mt8n/MGkAIVafN5Hr7HUqp5YzhRxALN+1z+OYfFuPKBI4
WZp35w8Khb9C+kU+7aIkv0w/RfGIt/iPts4yWxVG39YTkGjX80xfDQcSmtyb2MgqXDp5/bFJKeBT
lZlilKxywBGunE+TTWU6gDW/Q2HnftZ4fuLD0/zbOa7rG90gERL+IuMjn/mwC5VW/am0D8LztYyx
Kv1ljK8p/m0TRFBzJ8V01IZpP2UFp2I82t9ans+7HhCXh7rpgfNQA05fYTZ/axywH8CLnPZpA5aj
M0zFgYhK/EDq8Xhtu5Ny1p2meHQ1r+LkQx2W4QG3vICHTdHwYewb/eu7QVpbK6CtmsVjW4N74E66
c20O3pTBOsEGkvqg2jklVm58SerxPp3c9EdiJFRSsnt7Al+zpsYUi1BRjS/10N+L/+yvLF7n+FsL
itjcfU4V8MHtks/gUmQfJNGhO6pEt75YU1NTABZ+koSKIlTtywjG1prmkJUGqZ6wYZyMEfSqDrzd
c2nk/b4oTNi2l0yIOI/WSWV8e5BJJ7IlZVLJoaCw01kn7bSpO8aQlpBazDZFdYYPgVrlt3AbcAKB
nGztCkm94MZqiPCdgLCybHdEvojqWM1vZYrXeUQEoefeiRWNjxn4fpukRwqvAPkIbmdbTx6ahUiv
C8P8RxeSMdV63rdpVv1DykFrtbBatd+FJOl4ZNqd7CamgOrVnwocQPNQlKmGAhq5Sfynm9ACBxua
S4WtuowmaFPtdDAflhdyYB+Kcca9NmXZQ1aCJSq85l0VjyRU/VlR28qwKgI8auuIpPf4Fi+KIC7N
W90Ah/huxFWVFY3afHzx7wyGk51GAtTCd3fw+0n93ibPMIVmP/D0qfvIm+Z7jfymWwrYgQh7Mcj7
6FinCvl8Suyep7Y7WWrr3NiTbzkH3CXJKQdIkSwjOOZFHSm6cxPx9wA/BF9lSunddapTxC5/GWnW
R4Ps/+duBOljk4ONczTTJHz+C3t7keuRV5DZ2IBFVgDvkSY1v9LFJyl91Q3qHWFjC0I7fBdeqY07
085aKGMr47kh8lK3OCFxDtyHdVfuBGUTnBUgrRTwDqVr2uY/D6o0k+S8fLrDSVUAf7s0CjiVpBfC
n9HO/5EtihiaMhhhBtKeVPs4gW5cam51GzfT9BguTT5ax6YsQHdfetKQ8G9GDZvOReJlnfrQESuW
HpCO4HGQ2QclcnCzieKxzm6GXv1FRNLYnVdcu6reriObqA6v89r6DYqe7gbsT1KfuzHpIQctuj1A
6BYxpqHE374IRSOWcrWaS98Mst/yVFXJl0nGW45M2rGa+2EnuZbaQPUN+3I00hcbuZIGlDRwC5Lb
TQx8b9ztyq57GVA3UGxXs/qQ6A5URkrrOTyTFZ1Prqv941QF7iFOjOlT04f4US3vUVfJ5QrHEvRQ
W1NuRDkPqkpBJUTronWBf7qCtNrfi9blVXNnT853KounTxZY0B+hAyjquu72Ra08VAPYYmJZWFRn
V1OuXss8es1Pp7GG6ShavemGi0a9K2iY3BF5HPGHWC8vMq1YkAkJYJ9SPUkvygGi5MhZ3cps+Kw6
QOyrCRgtG75REz48S+s5hs2h/tmnmJWARwRMFEykVwNf5GsDGN07qrJ5NNdB+akCHGOnDjCzFXxo
Pg6fALqg5qAG8XjVBTkJF4tPleO0to+isAIVj26mF6GxI5shueOlBF5LaVJso5jOIW5jbZ/62R8M
QwcSAL/KTmpewQJsEX1TlhCcP1sj6d7D3uvH9l5EorQbAGxUzxxOYiEKuwPIScaLbJtEszpydLPu
XuRqowxQ0sCZRb2+dlt3VX5Vhv6jPysm0F8CaRVkOkBWGhipsx//yHiXA66yaMLG4xIumORkwx28
EyHYzZjL5WoKdGV+7DrCUtBTHzzvOSza6WFzAUyKSVmAHylX4jgQRdSYI0TYTX3gAWt8EEWqN8S8
C+0ZgIz04hRFzoPP089m1nn3ZQuvQWZFECr487xXayd+bge32Dlz5n+v3Op+GHDI78b5W8mBj0+1
aKkg6avfEjP7Yg1J/q1T+NdSvzx95jyQHcI8bR67vsAhYFranRuO89UUON2lUr0BVl79TysXo/l2
ZWtZWQnL+3Iq8LMU6TeC9m9X7rvkS1xm6j7Ozf5hjvITIGagcc+mcjaLSfluDHzPvS7RAcOu3SMQ
/94tNf/9hTg6pIJDrH5IADTbO01VfrWa7nlJ2mb870AbEemck++KpqjPQe8kB50f/Ycg9ZUz9dvx
JUri5m5s4/loeXPxyQl9AKNDU/sVIo2X29C4DcUPgl87Ayfgu9uYZu9PtxGZbvGH26jZ2NwZ7JP3
3cjvuRqgryAIkX0CCrZ4NFoeK0vP9FQacvlyZ8rvRcRuqzl4jdGdpSvDw5lcJem2xrgOp67bafbL
UAoDqDEHFNmZzejQG6H10S+07JGjFokJrfURPgHrYx8sThhIkG5EVgfBkvW7YF0BcvyRDKPs0fZf
hkMJRjwxsvAmmJ1627XmS9MsVwnp77bSk1269Oyon/GtpAaO00UDOA+sPZp6rYJSeRDCBlPDu0AI
ZL4FDRZOPfWHiGEXhSpmsRKeGrHK52m6LSv1kX2Lv4/KEjzMaTDr235BUJFGb/ue/TFg0KCMJNeb
AmoErNVX62msj0XrX0HX2e0N/GfXErxLE7CvQJhwAUMlz1q0YF571xL4y/QZOl4XeFnb949r4sA8
hOHO9wf3XERabRyE711bhHAquGchdheyeLkSrQ6K265dtFVL7kw3tLCuAxL2MIfGJ11QapfeZKuf
BMJWdEtv0y2W6qvlH8dBMLxalkZtUEhGWpg/WNMxacFQki3guhsU4RiV8IQsm0UJlUuzWputQZUv
ofmt8SZlOk4lu98htK9iUzFIUoimbyR2HcrUS56nqC4p9UMu2LRJ5IFkUaWr3J0WhDHXn74t8s1e
083f2L4NPMPwvYwLYrs0baJTLTJ0Ee42ZJs2WOwyp51JdpDTYp5m4X2g8eJq24FKi8kZv3qeHxxG
I9MvEt1xig/zPDXP76wGJ15ii5eUE/yjwj+tM2wCF27kmAc3DwlwLsSsg9GMj9XEv1TCGr3OmU3C
a6OhOI+pqRofQdk5Krxv4Eyxulsl5bwmTDV6qrGd0/+HtStbklNXtl9EBCDG15rn6rltvxC2t42Y
BwESfP1dStpdbW+fe+JG3BcCpVKihyokZa5ci6OISOvYQPalBDSdiyP1drl7GEFb8RDH3KE5yDxA
WvTEC8xBUzLEwYBHyopFwasMClY9f6zHpgH9DoBKDUv4YwXifpC1BMtJgX122bABmoZR5G8ax3vr
zXCspqFk+tt47UGdPgrs1i40acJ22fpdrX8VMROY+5XTnPCriJmz3HR5e6LeSWfGqRfZcThz8Jvf
eunbRE3u2x/H/s2Zvmt4q2UneSwTXy1LLzSejHj8192o7DebfL/7w89IoeWuRKu2oszYkasApDv6
QwscxMNYq/HRHTp2rPsxh6ohPpwt6L4ZTi8f7PRhjn75yxRcoNNQSc9c156PABFITI6T4PZxtDtv
BUl4tiDbreNvTcQS7GZB427drJy8VcehkP1Hh6Xnz7HirrqAQeLLsPiVLkWVP6F+1Qfi8ZeJ7sDr
Fi7BKZ+vK9LLJGOdCtCmeAEo0H73TjjA7rn37WZmY5zcnlD41dsTfBfYLc0aFy7tmOdrGnFz9ozi
MZbF3jDAsonqpXTRFCrddFD5hJZcYO+7yWwups70GrwIj2YPiIHO9GKlFQ8CMSfILDTQbdUe1FEI
Z2+hhmwehPLifiUgbjZaU3SBHGm3MPKw/tzVSEe6dsGPRTTUr9Ajm+3tCJUiCBI56yZrm8819qqW
VVUPrIzAVlSMQBpr+6CHowIqvg1vILn6GHv9C0QuqhW097JHaSLcQndkk9o2ahvd/f/4GRXCC6UJ
rmmluLUM2QS6ff1Gc7fTMHafHJuPx9EEZpmsWV5YSyXxRqk5g37Fup9Agh1ChMcAQd6mFam1JaGL
yWcX16rMh6xQ2V0i7H/ITF5BEpjb0nHGT9rLDP0tK4CHqQznEXvN8mi5eAkgH+8+kq3ifKVQ5HjP
XOY+phBqXvlAXW/JgwY4I8KdWgD2kWx6wOCBvXWOAwR2nADEl63B2s1fAZdu99HQ2muuQ18+7G7n
frRXOBZ90f5/s8sph/psEy244v0lK2WwyeyhWlclL55BY8h20KUMlzzqimfJWxQt+7G/MEI00ylC
UKIGPSY5Wwx8PkMhL9SZ1en0kIGELMbWSUJna1XElf1k9zK5l34nd0PmBSbCcF53qLFY5gtpxdHe
YVvLFWL4hzqMCnRXx8JW3WF2h2wf9GYgQgX0VAMWlqlWFyep+tdu5SlHvpqG6CA4pXKomaAZ171m
mDQgA6ubUCWtIa6AUhZqFgoKZrErH5GZDu+D3juTGX9dMBTFALnXWYspA6igFRCC2VGvb41fImfs
NlmO891tuUV0JB8XCSIk0AL4sAzTantbfCO11kW9Hxyoj5MCCzonyLzMazUNtBGDTkCGdHLA7o4z
pCU3g86yFb3qHpIp2nQ9j69k6s0Aese8/Yf6yHQbdLP9PqhTU3O0evkP+f9fByU90GJge8CP1osA
cVJfXcM0BtSjFpI138Y2PhopdpuPZdRVT2UW/bT0rqvx22QRYDN5Bp0gm5ve703qvTkjYiXOt6bM
UHFm5XGzCo195OjKYsWC6Q6tmOqMh7+2mF+WC5l7zQMgIfbSLbh9H9jWuIGsdHsCEdxwkAJiOaEf
iCviy2xlADDxPDUQ0hirpv0WNHwvLOBtFxXg3OAngFBowb5BeYd/8mzfXmZIt81TDoamffTLtynl
BMBSL923KVFSforx2U06IT8ZlT2AmhF3I2rwFtA5kJ9KgWfSndS2v/pVbAJNbAjC0qXqCr4hbbAI
YZWz54PiogFx8pqabd9CKByKnKQURpphdWH753c7SYt5CGBgMc5S7AXPQQnZ4AVunAjrzwJSHfPN
x67/xccE4OcwTAnbxD3rV3zyo30ShuMnH3LWvazqF2FV6TkHQ/RCQdfjE7klSWbswREMnU3HX9T2
EO7SzI62HMWKKxQmO+tE1vhf1/nUr1iVQ/eD2mPn9KAVcZy1gqgQdEG9ac1Mfwss0z+RO8Z74q0H
6Kq70t27/WYi++Rasz9R3JPJ1YARBTtW1XhPdjJR53+1/zE/PuMffp7f56efMyREx/vc0nY3Iara
NpbhOfhA/roMILId7f7alxl43xsZIHVRpt9a5kfZGth2xH/aHiQjesDsw6YUQi+pD1WYFG/pf091
s7xPNw9PQenrqQIK4VoNwalc/SkS9TK0gnxDNtJO6MF8epG5uWCDDV5sLKXMia09UqPmjBuTQe4s
XBH0Zx8s889Jw94W4LR+c5thZNot7Kr+DNYQ7zn75TZ16l+z/e5Gw6soxr/Yw6efTTgYQ4Hp2tUu
NOlZ498nInHugfaUqB/GB70yT3kHZgvyFA7rdp7HAnAl2jiUaP92SkB1yFtw3ZLPaLjeohVA09nI
scw++glgX3Y/PMFcze65jKYTaCPuyJumVSHeW2xODplCHZQP1IoTGcUuhw7mi1kjJRH5UXymJqj+
tm3RJY8GFOkei5GtRl3jmuXMRtWTqBbUnCaL7UDGbM69ueIAwqiy3FEvTckhuHGmpp5yzMHJR1OW
oNfJ+7g7u3EEWhQjRLCCL22Km+iLaAvAxCEHd6JYSh/XEzTxknhDTSvj8mib0CwaGl4+xcgbPTr5
HEohh7YB5fNtuBCNuQz9fm11DCqFcRreqwalarZWC63lANoJvwPQuB/A/vBvDxl0x1Zhqf/DA8gp
hMV1yuMvc/g4v69UwqAPjz1LYa+BxEFIxWMOrpOm3R9SY0NE+rNt7gepPkj2mxYssG5pWFu3cZCV
sMFqijxYc/KpiZTJ3CSEDWFquHRn0w1T8z6I0Drk9W6iFrm+D7RRjnDiMUqpU7u69nl2hPyg/who
sP/o2/YLyrjaM0hifUiWN8Ea8W21ps7ON8LziJBVpzvJVJb5pfJzG6y0GJ0lbrpGSX27oeGBKSyc
RNtv82g9CFIaW8D7kzsymcGATRWIn7f0E6gh6I8cesAL6qU5bOTgStMe7skkawMVRNLPdvQjQF27
Obi2ZwIA8usnAukPVL+MB7J0ZgHVp+lblCbDngJwAgS526np6zmAJxPWXbDQ3lMnfciQjYXoe8rv
6QPGsw5lH78PF0Vdr7hng765zIJ9gnUA2N1g34VN8eTaaflUYJ/EVKauccPwGXdtZ+naXOyoEwjp
acdAlLCkAe/D8b4qQOI6+uvAq9ILY48EmrCxCK0A6Z3AvgO++6xBUrmVKvkGGtyvXg99HxCNhPuC
Q43Rz3PrCwZSPw0cayNYuSlAM+XKMFN772oIvmU04w5pcUtDL8Q98sLuIqrbfBOAtUBCBulTnyUM
bKc5Mhi5VpLSUi7aDmSt/cH+uz9yhmc7bHm/R+myAoQ1A1JBR/7+iAHWflIvWYKExq3jQ7CwpUig
L8GqWSZ4hw9DBS4NGd1DxSu69yxkWbA9DrcDZGzvwRGAmL+H0i8ZhCfysKPUulP912l03XSZh9zT
9OE/Il966dLV7MCtnpJ8aQ6a0m1aaPbpJzSDjeBtD/XuaEDRmz7Z4b3kQcYv7vbUbG1zxcEK+5zg
5IFty7/daKkYXChoh0X3V7dGz0ZA5nc3fY6ZZyM7PdToHXF7KM3WD2BUHjIJ4ASEybbdlGVH6ILl
x8IynO0IFMKVywow9soKHvsIoevGdqvPdsI/J1zWP5oUeneZr/iCKUCgW1796MPm82jw8nPRlCmk
cTL/cbTxZa4Nnl8hUPH2lMZSH5/iOUm6Rh6sBf3xl4aZb6wxUJqWR2C2iCPmgxnakDOtzN9sNEhT
cASxBYmNMFjniL09QiSmOrhI2UCYx3UeyRaLT510hgdpYTkIXcgOtxO4sG7+kL4CpFGY2KW2Vns/
X16HboJoaeXcuaPyDkxvVj1gNzZWNqZIY0/iimS7Atr1d+MsHk9Gpj3TtXNQIgj+qTLzZILl5Hbj
e9ZsCX/d/OZTpeH4knTNF9oj026ZNsrjALF5EZl7ssswuHIWAPuQT5/7GLIDt/AuhYG13bEhdu54
8YYqD0b5UsdQqoBUhLVKkGeE5Fw6XVgkzCU5uOFL1jXOkpcoVm9FnC/FZMabKXGdiwHE7XyxQpuf
QuGshyJCeIs6yEVCbmlZ4ku2IduA+r+V6SYxhOl6cR0k6EI6N1ObqhT4+zWVgQCkGA/YNI6fwJ7r
Q6LSNQ69btr2pgmV/1qDvOboBlDv41o72iomf9kLUPhPvlGCCav+UY/M+KJvgqx+u7HAj5sJCIK4
FrKLpZVbL03QdSveC+cqLWgLZG1SHJAwAKNDNIXr2oYqQmpF5TKvQb4Ta3m6Ut/1AdDeAPKgbVpI
+qXKtNb/2Ycc6ZKmYDvh2vs2Gd3x4mtZdiGOW+xER86h4tOdbUwnkiHLUnu80310wqS+1sanRR9O
3/v+t3HgQwHLvXK+tJBlWID4iD9yFgWbMQDGRoLG8GynYbLuG2G9VEb/tagU1MwT8OBhV/cddM9s
ofQgw/41COBbdUZBTwpmTcN8mZSaB0FWdR7UVghoAW5iREN2TBrXWOaTTJeIOWXHOFIgaaeeLkrH
t1vqmjITARS3mA5MIYFW6rLKykAheGJBeB1aYMkpjMCgYRSifTCctF5WteBfxkJefRe1XotBfh1E
0P1AydRPHrjBi58z8DAHyrlmvplB90nwA/6y9Tkbmb0WTuA/2ql4TaJ4O+n8EV1kNYbA1nDUjVM7
Z0gXZ646WJSB+uDz3s0DPh6o1ZlQnO/GcNoSJKhS0CkfWkT0ZoSQhg+BkuXvNuGBgYJEqcmZ/NT7
WEId0Xzk9x/nc1vs0YOsO4F/A+Uppm+sbhGWwTGfwJIOzI0O0pQOQIGV64GqTKOj9YUGRdB2Wt9s
UxpeLONLg2P3IQnCGqdk01D4G8arualk4V1HWaSo3E1ChAtAnJToC3WAyS5aMLfk2w/e2C2v2jEf
zjdn19fE3ln9+MENQu7JWrlFCy7wVxDEhGdR1S5bdIgH7EMWvda2HV1GgXPLCvD7jcfAQDa7oOZq
WqRJZODtMhYr4IkganB7Pyk7r0FmvaYXU0d2Z+ydS5l3xUpqZ+qJcmTgFqYAQDAVs/MfLz+avbCZ
BbJFlKVrtkNP0yPGdom6TLo1ifjw1kVGaaUOUH3AZughpIH3wY8PVsVX5OgmFsqDWO2zve3I2TbP
wMZ610KmzeGLoi4gN2FZzl2STc3OTbp8XzJ3vE4QgoRGXNp8VpB79I3Y+BHIZudVtv+l8wu1pEGF
lzY7mVtgHgn78cow5TyoML0zvRGcstshRuTNgyLg2u7CdFzbUOhbFLpSwdOVCnSpVbNE0Co8M0da
wNXooz24Njjor1B6AELGNz+cmsBcIuoGeHOEfBbvg80qkVvoo0HeGOmcKzDD6lpksjnbHhTqhV14
EN8BBYqZtOOhCs17annaRHfgLcl3vafLE/RQmoQ6SiPONmYN+J0fteXbLGGedyu7RyQ1sYIoWZcO
Dpoqs0FIeHsUckv4aYCg2dFsakx3UZqKiwCpwjoIZLKmb1Slv1ZmUj5Cyc0+UauNwu5cNj14/9BH
l7Ax5doD4mKdVuGbDZWr91FlBPN3EVW15bme2JX86asI8nixjrls1reJZCTuGGSLzzQPgsOg3xj9
FEEmUKrUmv/KypKfQqb+nTtAvFtEYK0nu/Bcf2m1ln1s41I92ynfdmNgfc6lBSXrsh235JYhhZ5b
ONi302Af/tO0k22A31KChoumLSJZHhjBAlujZztUDUbrwp26DbGQUTNFbP1Dk+smUZaZbROtb72R
RFDCLH/GWBaeB2gKHUSG35KaDke0vPICFCLo3tTVHJG8Bi5RN80U2EOhafqpiZRBcs7qLpub8SjN
c1wbP+aZkPG4pHH5lVqxcN3L0Jkv/jRNz10puqsBHTHq4xbjd20eXqhPAbl4144MnAF4Ihg1mnts
sHYRCFaeE2MygCkaN9RXDLb14IEwkMb1bt8+jl2ypL56ipMnr/hZ45O3lSmw7n1UDo+yKDPQcuXD
0dPkToANs11qOzW0dMAXNbugmqZhrntPrbTMbWAAE2tDzcEChrvMwgu1aFCJDfoCAYLhSE2a0g/6
ez9Ln0ZNe5IPbfZg6KhtWXNniw3GALkbXu8Vavcv5IKkDL9Ag2J/G9AVwtyiEAAICj0JXfoiEfMk
cdEMewbo8gIMEyFS2bW3SJsQaObacYyFbbgcIlsiXDn9FN3VeRXdoVoy3yWQN1qY5NPYKLMr6/5C
vXQh5/FQhrF3NztlLV4uLT4D87xZCKYk083i3W3Q7VmlfoyVgsI2zEp3hYIrYEjC2LSPLv4473uB
QiZAa1P7w+qvkjFf9z6C4HVnbtM+H3YeqoUeY+7+w9Op+F6aITIHfvVcgC7tbw5Z6z+HY1XPDlh4
h1094tClZ8hxWHrwwSOzSDxo2pdWXJ/93GCvtthMUZG81o1qLiqJgdPW5r6UfJsBOL5BMoq93ga9
NbFbTxHJmqbqOK+Myg7xHUl4hfI+yCN9uPQRAG98GKHyi45Wr610B5l3/4IDT8JUuCJLaNvY52RV
tY3yEmp4rhNC1jUXa1fY6bMosBVMurj7p0KsyrAd56dAGqv2x/Sz2yGokQOfjZN2j+Mhtt8Hq25R
bKeHRxC7mYdPgdk+I+UxrNMcu/1WYyE8jY8QrYPl0u8v1PJNsClMXSaW1mgB36F7+0C+9cYxyuUb
twJiSg99Hx8GqtyYIRhME1BYIxaAQvhB16jkDLQq+II8Im8fgCsKZ4HBt80vvXyi/gjcbiubhdOR
BuZ6YEfFLZN6avJkPPi6rKLpgvLi6jtqxl6E72k0nKwJWttg4QA/Y1PJE7mRx2TE1bbrQRa7B/io
XwZu0SDjORpzbUCUp9UisUx5Zw1BfQH2xQCaFalTT9YVPp+1Fif9NYLFWXgPQkBwmOfOd18E4kiL
U98m4QUyaNuOY6VftnY8bMCk165uWz09wJN5dySTBE3fxgwYQNIIj4rUU1+ivN6DeMf4YbnWCcKl
02cBZoGlj3r/K3izjJ3bm8MO5aVAbepBvou6xdRs9pPi1XWKnHKRjSU/57oqNUsAj5aQBJpb73ZX
uKVYFbI4lAxcijeSGcBCoetj9D7YVc3yQB05Pl7rKneQ47cjKLn25nhuwJD22v+spdW/xraKwZEL
VrSwCdmrAP/XJrWk2pATWFvfxthe47xa350438mmTO77hvFHu2AAxucm6KvaNHnMRdWe8Mb5TJ0T
5/UZFNXnUnn5iY1ZvoIyLgQWdTPssQIu6JYukZHiFaZ7RpWhx4dwpxbq8dZkHNxvgMTl987oN5cc
+NFFN4TmJ94qY1U1drmnZoaMBdQx5XNm6SMYcLYLDmaYT1HaKGArzGDv8yA9ourUW2I7tOgzIV6m
IuZn0xhDEOgCBgAh2W5lVEF8qHRTuwntZsYNPyNeCU20uEUyDCisFahs+IGa726Wng1gMXCjEahg
ar+hsgMMW3X1NfQQU9cR89RsJZBWfXBRYVmdUBHnrd49kJJACUAq5dLTHlEHSnnygCZR9TVu3uYg
DwOKc+AiAkcyXkjmQ4dk2npqUAOiqsZ6QCm99ZCLcNMiSnkljyJJGRAHoVogOgWeXT/1pgXeNuOe
nB2GwmwxtsBcYSiNaPWcCEe2a6eSU7GsPWOjBvezDU2tfQY6pkWnmWHcKaqP1IRIDXt2e/HWjNWY
bBKUKq9UI7xdXUIwjM7qHn7rnahksqKDPPVSk07rN2enk9ERQZ10QVmtzulAFZyWwyZpAwMg5aI/
CIcFRxOorTk7lkWg5FLIsNIAslPqrB1Vsh2BAZpnug34c05EiqBKuMo4tj12DqAbL4bsLsywoqnJ
v2+iEiZgCI7KDr7cTEPqQRLBKeQy7vI+Xfq8EKvU6LLN3K7jSXOWJ2w/t60Ii29TlReaoiq87G5U
Pc6HejDwdvP8OUpsQVKnDnlyLGKZnbDbebtMQQqwz59tXtXDsWiPZKcRXRQy0KiaRDXDLr4Gm09D
BMFgH7WULDLsBdlc3YF/f7UsAYpa32hA6A5hdKRRgbTjSfE4uaP7pARgMmNy7YXhPpGFGdMe9BH9
ndCmgZnNIq17/0geJTISq1ZACa01Wg87KpRKigYcUjSUQ0r2gGKscEFNlMRal//yJJ81/V0CiEuL
LHzY5y4qpaemOHb6kiiGdj/yApihqTjSHXVXTq9ATswUeBvfx8TkTv3kWU81+Hz+vKV+ox2aNaS0
kq2Tx9mKdMP3ha4Oq/E5WdmtKc89APhnN8+zVW7a7Ki86oeIsv5kyf7tEqdOfyKbF4Bfz3XyI3VO
2qMHWwPiaO8u1KNQQQdKZ/CqFcb9LU01DT4/mmPzWbxXljtIM5CJ0lR0MTpQVGovapErDZx4Nw+c
M1q/5rpN//tcZH9/4m0u+9cTaWa7LNkRtdh4feJl1GSovCUEb/DexHHHfk47vFZuvdhOfGxSLxLi
PLfbs+Ma8qxsEe2xtB06OwVih2zzbQCAyj61rAPZ6FJ6NeqZ9QVlBiApfeUdThDg7RL++GwAfh+k
xmvdNdW3kgWvAT4I30AFPd8ATzrf/NZlRsp/gVTGQXeXeuR/meL/3QcSYKjyAn/32u1d99Qoz1kQ
0UPBc75poVM7s0MwH8oudW26lw6/8osdPCWTzV7/NigK7HZmh/j3IJXW7DVmTnKSJYov+8JQd3Tp
Ej+HVubyZpkQiLvzEr0hz7gWfTU1m2VZW1srwRnVk9b4YWjeL42oqaJ5ysECV4epdFBCP0HH9O6a
iFvbLAIRLNkcZCgXbeeXoAYt6/WAmvp95Iv8ZTSmbdnYALVqu8my8GaXcfVm98HYtm+Ar3txK5wh
3+03/9/tVYP6NcpezYkvnb0C5SU0mcc5WdaAtvbUh+3TLX+WD3azHdxALW/5M4kUJqKwSbC5JcV6
J/6cx446kmm282UVoaKMcm6TEWUnzuqn26N7vHC2TcPH5W2aNho+Tk0do5XPU9NEJqic73rPXk4W
KgSFNyEwmAOScslrz1sarShQB6Ciy9yDN9S4R13Lc6Ft5NfaERQUgSDZ0gzzWJrgfRYJdh8UNOlJ
3y/Yns4z3Uy3OZsk22K98Y/UCRzYQ+rm/WlAGf9KFT523HojM+88sPDVo4PUrDYF4JneVfkIqi7d
pO2KW8bItckoO5LNC0BwAFD4lTpnNz2vh1T45mYr7Z+3aY0x+DgtDQoNBLNSKTKco7ANomkHMFpT
J12692kjgaPCWGNXpTrD3dcddna0nwli4CCoSfsZanrBIFGIhNTErUm9qGXD9yU7BTFOPQMqiLeR
mr6GHY5EsW8OJxCKY49HbV8b6Y4uSVRCIjZrtzQ0Ass6lg09hNq3GaIKBP9saB/+sM8zf3jImIfJ
wg9KuUGIY9grP360ncH84kOINYzc5HvRp8OyVWlwgeBvdwKNB8oJxyr8ajVncnChSrysfHDKN6qu
zyV0RFbU4W0ZNKa+Qdm5WXmNTM4hj4sLn4A9QGor+e7ZT0NtTV8ZitJX0LEt9bY52iJFjNiDgHAn
1tzxS2E6YpFkLL4rS8+5UAeOAKit0B0GSuzmjtoA/3Jko45CNQff4qBWdDUESgn5QDbZuUDZjcP4
0CAyuGGxIa9Rzu2r1Zr3Qm9qU6SSqCU7g28MMOZDERgij7Hv2wdEVfZU1HIrdKEm1J3dA8jP507y
JztdRqSWDm7i7f6062nBDm0cKqvbffDXdnpANhn8iIKcufOP4ajeRf7YlPOPd6u3ITdAIsvjVOfb
27Q2MPXnNJDLxhDq7HlI6Chg8q9DhOUahWbJg8hCwH4rKDaoNiyXlmPVr75oUcYn2/xLEAAFIGX5
PcxAnlR6/c/eKVdZVvjQD31AMijFKSUXyzpk0U+kzgDjzrNvKvkHNXrNs9P345rj1XhqzLI6Wsiu
bqbAwaYS5AOLuAi678yOl8aUFz/Bwf3Su6PzGhoKwX1E3i+eYZr7ykHpvo8z2X1aBsNSdqb1ZXSG
vfSs/KfpT4d+DJsvAG1CoAvsh34vFlwO06Npl+k2cprs0PgiuzoBj1dWOMgvQNJvxzrLf5gj/9Tn
6fgySDXi9GmVp9DqnRO+2dXaH/zq1e8RDtSurJv2iR/wY9Mm7rKO0x4U2K44JoE1PXbCegRPh/sF
Gs1Qc4qc7gT9sPoBNG3fyI5fBlGZoZHnErR1963gAFInwcoIUVwHAsz4YhRlcm4sjsM+Y8O31l17
aVJ+B7gGMlnawRbeuEUNJV+ndlbeofilvKsiFHgh4FAjXu8Wdxa014JFXeAnnvIrmVDDZSAzLUPG
F8qodrHRpRupQR/4Vxv3dpAnC4SN5YHpdW/uiFAtMEXVHbW4F1Xnwubn26C8wqo/8gQknu8TlUgY
r/BlSjcGQUSwoX6bmHx8bolFEbTfiext0nycddaPx65YlK6mfJuJ3+Yr+dDlQ7tW8XQUwLr2VnCA
hM3C9cDiUeXsMmMWJkhjIDiQbgjjEJe2OKNA44U6yeRx62yz4c1fAOGONFnsHo02cJdER+FU7acq
cawHG0Gz01/sQ1N+tKd298nNxZt/AwDQktgr8Ln5FEap/aBiVFPNkawyGsQbvyuSICffAzcoYRKo
VK0A/0LXduCeiJw7/GGq5wGSTLsOJdybbmTWpwkv3rj3+TcsYaBPEZlxGnt3ukKlOgBRBgqS9Ujk
dKtnpUeKCoGh2KvnkeTgRigCo5EMiIprn0J03P81kp5p+oAo0kiXB+YnAfAROWCnh9qLeF3ErfMA
hHi6wT8jPMksAd8wxKt3TLAaeQHOoBbem9CjZqBXZXb2HdJFm7H2pxg1iXwNji7re+qgshCI2fTF
nUy5Cm1pXysZG9thGrqD13TjCXl2iI/7VfPQ4DWP8ryh/IxtxFOUAdy74A9T34IxrPZrrSrifBaG
WS7/9rNNPfvXzxbX5oefLTEMiOzq2i8q3eJKFEvBeHeYi7N0E6j57kBlX8I2HlBHIva1zDK5QGQV
FHIUrgtav1mzBIwBs9FD2nYdKG4skMYucWrt/I2CmNmSqwh/dTKKKsEaHbunSat4KX0pe9PfiBhi
536ttkz55cEAJOQsvV6d6Y4ufVqBoSzyvNWto2mib4kwo0XR+mrD0pjtA7/mD8GoS9pGUP0CeXJC
iWf9Sh6jw2zkN9kzqn/kEnrs8UHhVcJuaf0PMf75lpwmOFEKwE8TdyMVx7EfbHQjgruuH6AGJcrX
jYYVCya6hdUBGTgAFvTkuYBIO9n0idwiEzSnbl0jAjfgrJEkXXfptNsQo5ZPD/+bm8I3f1sCiggZ
K79/botii1Ju5PXwzdvYLp+2hW7KvF6m0A15zcrGPGS2B9lxYzI/m676MaZhcIdEs7qCTRsV69qf
WaG3FL2PzJWetujLLfmPqf82bYW48W4qUNkOam0w7G4CYMaWyC4mezraUrM203Q/H3x1Lyo2kg9N
xDKTfdqYyEQ3qC4NCLgaJ+6wsKzBXYdlaJ5cQrtikRi8Dcoz7t6eCHWaY9whTpNPdndCkQnoJQoQ
VZ8g0BnZm7hGUXnlK7mhfroYfvI19Wp7q0q7Rw0LLkkZD+dKNBVK+XMXDDKBpxZkTCrx5sO8vl/W
QiD7q72po/djBf5LKC1kNZK30Frvz72MACaEvtSyqyDRKDOg+ZG6xy12Xt0GjG/dIkBoUi3I2Ooe
uguAlNlXjX+92WvLBvXH3NuzlVUDaKiwM3CxjB8FfdHwFeLnLnPwnaNbHjzWLE+hcIa4OV2Qo8ol
Qrq/2h34hUrw+pPlw0hqT1liQbN8SXPdxkBICKF4fbELn60dlXv5BfRg3cYEF/iltiJ2NvtnS8O9
6EJmupu4ZEsvHct1gp2KjzNIFJymuFiSS0a2MSxb6PdwZ32boU3MZ5xOOGj6gr5cGFAlO4T6Qndx
5nYlmBQ8GHGeC9dk7abWAXxXe7m+A6VzMe7Ih0yOW/0aTVPe2uRDzaoqXGd56/Esv1pZHgQlW4mE
kSyTt0uKaGSLenm0cxU0IByKf8y2nHrI3W39ajMUxk+KQH4IUmZJApUfDvL0Dmj2E86OH6OZfwQ3
aXDgxs9GYrwABc3OtgF+QMn4CKX4MT03Y16Ce6k37lGEZi+bjtuI8eTxAoyR5T8qztYAKZbAfiQQ
rnEj/qNPm29V7HWf2hF5e8Pj5gM2PAG4J4WJ/2OV7bFoDWDBaVHN72drD4srvg9uib9FKsfTfGuw
3jhYLfZUZdagkkj30MWTQGaNoMVTOA12iY2iPdBhfAbw8h5ine1jMNXhCcWC7ZLsRg/yxarlzTWL
2HQXugr7Fz2AgysAGaPKPTqoL34KKsjpSrN8jqupXSgw8p3oMkqjOJn6crNRs5e9WLq5vakmAMJl
Kc7Ci6vnECjYBxFES9NuOXAtq9Yr82dXddUzIq+AN9b9AznGVX4BSiq4UqtN239U2YzzJNCrA61q
zvE91HNW+kCLF5HcUzOf3GkFLJCzpWYX1EgPIsC9oeaYRAKnsTZYMf1QcIUme2Q32JJ6kYk3Dk0F
egvqDbwhOXcddqjUayq7vSJkcE+d2Lomi9odzV1hGGwC23LWoiCjPXTYHCCU9D+UXdly3LiS/ZUb
93kYA+7gxMw81L6XSqXF0gtDtmwuAAnu29fPYVLdJbt9+8ZEOBgEkAApmgUCmXnOSYR/xLvlH+lM
a7Mv4MtuN4au7GFm5H4DB3wPJng9wcYwgTLzeEaHAKoAOz/C4Vb8nd2tG/UgE+p2K/7/h7pd8peh
frmD2zV+saMGt2zrbaNf/RAiyxpUQtSMTm8HEH/YC2Vm3QxCCXJ/a3AjUNLnKvmjC5VvzXwc8Vak
s18vICtEJHUXLId/P0yY/3ljdBW6k6nydlWqdIrcUjPH0i9DHWHvNt7ErQsVJxM6pS5ZFj9DeTPf
amak7ipIQ9oIBR3SkbGTDllvIwtE87N5b5gfdS2dxWKlQdTo2I+/AORG1+WqqAWwEn/2pR4qRrZc
5xrHW/3AgN0eJGYiuuqtoQe9Tuu04pTyECvzOmycpcgibz5d8c+B4aUCcBsc3i1dW9Ypdsm5Hi+m
oahzWL9Itw3P01Cy1rNlGGn5ZOJp3skECdEaDBP1zqlZvZvOXNl8nP2mjkw6brkSP2z0o0P659mt
zhmHuY1KDbe6HCyh89jCLx70bt591rjgpgrBpE5F3xbefW1AQrsVxjkcLXLIq23Cym7m1Jhb3LtX
8LckecuOU6e2hlIgQDzwfCFFNK3L9MxN8wSalPw9G+yT5rDs3ardU+jiJEUN9+Py4EYS3Ewe87du
0T1SQjqloQdjLjo8AVP9rYosqD7JhzNQ5jPWY0Mg7fgOBHrWJY5i94QJaUklOmgD2JylWb03fSAQ
6auQkZd5eTnnjg8WAzcJ9oW0xv187rxUf56JWP+oo7NGWs5LGPZyxlTivkytwZrp3lXUtbjYti0u
4L12DmU17KkK4hDiUiER/+xjLoNqXhfMyaxpLiHImO7Iig5VUW6EqdojlbooFpciVc/KTcGkMY5M
VV0JzgpHM4Ltra5RZjHnMRNrMqEGWScAXSiAeKiOxgxzyIkGlSUWt6sGbm2uRQcG6tt4gSmNrat3
yNfSOW44VgPfW051oW70JyEvIodSafZpdD0HDW883cLtTxDYUbZg/zrdqlK/uOs8Nzzc7qx2/Wim
gyYRmFQ8MLItncKfaZrjfvqrcsNHGqkBuioyoYM3gAOk1Et9+qtoULfxILqXJPX8dllWpXyj5chb
v/2lTdFoO8bbL7cHBwcpeP9rub3dXZfa3lkFLzTW9H/oddnode3PU3HIrB0YNtoRTNNuXQMiCZpK
ure4rB4MmYiHGJKNO5cxZOiO9dCzMzVVnQasw5H8yctVBSqjLU8y67EG0R0ZMcfQ55XDimNk2tpC
s1UyqyHAd206/amt+vTYjiUn84YVckXAnJx7+rVwuuKOg/Sq4kK/UlWjg9orSIJoT3VdE2SbJFJs
PnWwjeDa6Su/rnUwcSJFD+vqJt7S4ODEFTt4RfQZFamDh5dFc/TuQlXNAFei7JpiTYMDbZIcYjP9
To10u1qk7xHCDc7T1SuzRbZZ5CxpMO6K9sSs7ET2dPDi+E0JVz9QqcPycO27RgM6EfxBg9YFF2Sq
LKiRqhQkMmdW4Xc7KoohMzduBGcdmdAttEDGseFKFZoLjRcvH9iGbgC0HmwX1B22kthTtdEzi8zm
MlhufZcN7bvfet4XSLv3SygC9pugQzGstQVIt5CjGXveISsSKPABQf0FPIUWKHGTap81EVLXjMtU
3UCBr85z8IXARzP/2HGDQm0z5endcvMFQh/7Js1mnxL1zLiEmLhu3mu47Szwnyl+HbD0a13W6iFD
kG1Tl5D4gZfWexgNKLSNNeBXq3zV4OT8GttIgBSt9UOY8lzJ3nip46qHHqiRXhwzatY8N7qdnzsC
fgrBwBpodQ+ihzJuCoHOb2N3aJRaPyJ0dxM4g/GK+ivflHg1JAMkYcSRR1wDs4UuAD6TYfcEjQpw
OaP+ZtaO6HPpuQgjwqE2mTnA3pMZ0BEfo/Wj2W20KP7mE9EBJI970HwD3qHNkv49cUNkl3rGM2SH
cyQl6smm7CrxlDfWwc308CvwPHKeIT36VLsGOyq9R2jN7KOvf/ZsJcQoqKdyAqRtmyZbaHGMAFGQ
yic6SwNHTGftb+p+ZxcwnWHezOSnOJvmmP0ezGCbT1G9KcZm91fNHpwthdemVhdRsqWt5YCZ/Bmj
I2MaReblhuq7WM7SAYHdU9Zk2doB/cCzkWQTn5Ujub4UJi+2yEKCOK9UE58V1tKojysQaBue9jTa
c/jJgFJDmoLdK/AoG1lrLMfc+XnoeODBzkPxL8rtPK5nflT7e09AdgSpMkKdksFGwEVvF9SAOKE6
RdAQNBfx0C2QQ+Xvb2Z+b4erPpDuvLOA5myRqLGvk6Z5CFsjXYKlrFtNxQFEbJZT4JYMt3moW304
A0Z9oEY6tC4IwwDqulCJRuuE/jGapbcfowWmFqyaOq3g8eKGmBFnFuSHDi3XixOVSibLTewlxZyK
dICTF8ScQXmycg8Jm6NFCQKxuTVKiVDdb8aYLMYOP4/xu6uYObRfswbck2FvZVdN6HviZvChTroR
wFotu/FHAY2+aPRFt+ccot1Xqx32DOKvS0yO7j4sg3Be8cE6lEKZTwx06RNtXZ2qHVgos0WArLkv
ZObL3DroLFhzQzUA1Ttf6RdTlhCuyOGzuFSMVfsqaPiCBSL6WidHlZveayNAuzpUQ7RjiUyvY0dq
L4SCho6BdCEzEs5WSIzjlIbzHsDhE4ZV+xXR0nbeWF54J7iuQ8x1AMuoqQaIKIsPWxuKLDXkGNOF
juBpA4ZecH9YbNHRmYmtapvWHO4CnE2t45kZvtlVBxV3DpjQeAApZh2sSyT0ru3KQlC2xkxUYRkB
fn93WHuYZy65i9D6yJc2/WeEVb8oHThd6f9Shk18gbLcqMF1Z3vMfpXg2oWYYvtqDB2b1yJuoaUX
tJvKabQNQ6Tz3AISPkdcbnjJu+5AHNpeCvbOSLWvLJeQgwT+Qmvj5CEF9B7QbZwFRQbZUEzJD1pc
f9TdWuksZaxctmkBZiALEyUgGsmObtl3pDw4efE23fH4pzgZyL7IIgnrDRQL4kcvyQ5Kad5DDMKn
HWaU8VfY9q9jvWT4WhhhaO0cF1QpP9cPCGTMlF7mG0x/3REL/u442E4LfWhLrYWRRbOcdXE/oxY3
jIZZldvhWrU9dM006CBwb3RqjcVbnStkv0FuW3FpxkMJYn1EL1BHRWq41anSLVe5bzRzynKjfDfs
gS+u5fhbym+71WtuPKwZcodnkmhab8pWnllcEFsrl2mN2SPQdOOcCltbRuNZ4PQfZ1T3u1YkloI+
B7mS6xhvz44jdLAqBzd7LIr03YSX8T3KyxUcce2rnvhigfyp/lRzDs+erspVKl1nbqSDNvN5oh84
MSKQo5jKNjxyWOcEO6qigzt6kekMYQpouWYDhGiRvLqK3Rpo5RFwR0lcVAcCAOjfmM4Rjhx18sbp
N62NF2Oo2Ca2bEzJmdaJrcU0fCVyAQ30pgwsCBbr8buPXwU3HPst88J4odt2cvIE4/twUOWyq9Ma
WG/gxaHm+W6VyY9eNdUDD6Nq7fsq2QaJDaW0cTCyGEworkel/QbXfrzw3SFduIz3G1AIUo46Hbw0
zZe+axtLKrYA7907HwaWaa+dJEG6eF9dh9QHtF9EyRYxDQAMofBwgTLIR13uHjU/3qahs/ydZoVv
4lM7Ng5jKN5NQ7ZAymKrXeFdw1NooyBbEPZfIHS1QazXwCcMKk8gUiwuIZwxUx0VqQHZ7dXGnGsu
CBAaqzEeAQNvdpaRjdzUHO7DAtIQt6IDAkU8V/MYmwEypLnjzcXIMA6p1ienLIKra1fy0PTCnxOj
t/NHfa1MeVDmKM8ED/wSXL4SooTZDD9b/Sv4Nmrk/Bvyzq2dHlwv+I+QdtRcGS9AODROtX34YduE
YDQ2jTq8D3WQV9c+AlnYGw6vFoMyT1f3z5CL+ainRAxwZE71ZD+ksb8MtAEYg6oSG6uNwhWCHIjr
8QHzImLlYLcBKERIudFFUn0hi7CKrHUMcb4ZFlvJfKKerzTWrX9bJuJ5xMuAkrG5tzEcUMOFTgn1
M3qkdfG5SK3w+Ldbev551P6l9Ze+N+NmHCrnWr0egmHX9gi6Qgo933fwAKzSQjevKVLCIHOcDu/K
P2dd6383h/yHaXP+WEsdO8ug8w/IAi+mPnWSacu0B1KJfm+st4p1rIUKvqdxDVSPC552PEhvMOeM
vd0w0zdcdQYyiW2SQ9zHAvK6dZISAsV9/YHEvtlBkwFr8yZ5tFjJ8J62BbhpEnMlbSQXRyLPjgDB
p0ukPeVPhat/I2ij5nzDtCXeb31YNIQLzbdfagf/mYRaQ4ZxvroVvbLLV5BHDlfSDYKD3QN6ZXfP
lP2uVANputDvT9zi7cGosZGJcl9/K8VkYHZX1ukzRAtyZIjgJ6GwwoRb2MoOJEOTjEV7LFKr2QDb
Sa3YKxqP1Pq7vsIJEblIUhCoaukJywSsKyFAa+Qd3+c1w1JzrG8LB4QBffWS11yZP2rh8nvo0S7A
cBsklzAYAQx1dABTt219S4EhXoBWwzprGVT/es0Vj4FUxRJKUsMRkC+5czLhrIdMmXdmnNnzxnbC
l8ZI7xOprB8A9iO/0avfw/yP7m5YI32jEQaI/PGtAD+CB1eMlxzsqvGRPdA90c+f6g0rddZuVkzq
Q15vJHfAdu/TFMJIN0GiJAurtV2HIMMdIEh0a9AzC4If2h0YbMBElSFrH86VWW5H7Z6KVa8+igQ9
xNfhc2v/c5FaYwZ42L/sqwbk6ORpsgC17cEu3XTrjQssZCNG+HbkSXikMh1GE18N6TYWbnTQsfgk
PoO4br/7tgrvnLaz7tkgTkSGYKatuUbaaLwiqz4ZvgOlF9xhbTtZUbXRm7DqJKzGleufY4G/YrJK
y8xZ1bw0l/BQIkG4K9hzZIIbDr9r/5KGJfi4MfkfgZFBDMpvQjhdWvM4IFUc4oileV+psporPe2+
xJ751niu+G7kFbqPcShb5tgqMfHueBBa7QKbQZAtwG86KMGN0vYIkzR6dPR17U1qvjUtKBuhJwcV
h2+0TKMNAgfKdcbNRuxoseZZeAcBhs+WxOZFvF5158ujVuBTMTJ/UX3V1YB2jPVWy+c3U6qHTKfE
h8HLZyDsHdYAzSTPLuTFU52HXxMfMGgXXGynWIbtiQNAjVSDKvwaQxrAZuDeMNzIX//cU+jRcJcm
5nOKlc0RFEzpEave9IgdSLyxO+2Jm1G0N+NoFRhJfpUybu4c4SKhpYUyaAefy7zwGdtQq9bY1SEI
+OvUynrnvQT4Y4/FEXYtjqVB8hIeMrKlA4jrVnabamcqRbnnLP75j//83//+1v1X8F3dIY00UOk/
0jq5U1Falf/zT4f98x/ZVL19/59/Wh43uW1b4LCwPbCPOA5H+7e3ewTBYa3/R1iBbwxqRMbVKlV5
rYwFBAiS9zj1A2DTghyuW8/amN7IqgAk/X0lesBw69p9R+gc4fP0W6Mtpn1s0IZiD8TKWtAKq7Xt
ZoNUM1uenCFM1px45SCXas3CPo/Wk8qgiKqfysARn0IkwtyWGbGw4wWiMQkEQsBMRIdA+J/ryDhP
5ILhHd9BnhjZs+PBTpPuaI6HLq6KlcKkB0amP1plUX8BmX6ysRuGFbudOAXykXgzmVBfMqYBoKbA
Zn//6C3jr4/ecSwHb5ZtIwbtWD8/etDjKa0tXedatVG/QRA4QNaUPiwTS8tfCoGgybicaAfgoHNu
FXdk4QDzBKg2Q5rY762K1Nd2Scg/jdOykWbD7GqIFWs72y7DFxkVxiI2RXt0IYm5zzPwZPSITT0N
IH3G43XeR1PwTyPHezRlPpRGAtkf6GemF/25DmNzZ1kG5lxAGtx/81565q8Px2Lw+uLpWEgNcWzH
/vnhtFzkHKnz6XVapDuZDVy+sp4QoVAXKMo2F0D1H2k6jMpUW9GUR8XRCula6aXPoFVshN4bfMD1
0rGTFKxpmJjCtIRYg21XX4y6OLrjGhEfxfs0ZurZ1jJIBmUtTHtl7Uv3LtRUcYdE+xUC9vZVjWz6
ObhtQXcg/D3VgTJMrKsM/I/USh2KqFvZIy8/vGZQrS0iC7g9M5nDORVvBzcFa7+fAvLY+eDMMFtR
zEsfKMKwukK73r7+Ymvpd6VjbDmUO35Z2pPCnFHb3m5sJPm5oQmATmrh9MDylx10K/petF7yUI0H
eAqzwo5BAIZCEjnNrAH0cJd4Wfpg1Hqx0vRBLamVeretnHorkPeeJ3+jlRlsaViV+EQu31TuOCvr
1YoacoOF/+aNsLyf3gibMa7jnw3FbBcwZNccf06fZirMLEYPKpngauMTBfk41p1aHfTKhDOM8ifd
K403WoRZWtMdAtvvTlroYYmmFZCCjMWRVGUnlVgSj53kYem08LIsm1Wj2luEJEBo7+QxxGVEvqdO
1EDFf1k3DRYw4a/LkiPLpje53LjtoO+ZxfU9nVmdMPNZGvXItkKgiG0sHm9vzX+xmSqsol7/m7nn
52l/fJgggHIs5nDPABGd5/z8MEVYMF0mzL93u7JHKDbxZjrwC3dGpHlI+k70ZSO99EUxe0lrXbIo
ihAovdZqwXAL4lmEETMO7HGTbUrEGcZ5thhn108HgIyOTQ0tNxhQNTQ+4HTSQ7jTgiGdF0IHvavB
kovuiWhGzhZqYIn20YDoTAQvAWjdNatO53GWgcvG9+TFQZ7L3z8Vz/3LK2ZaLrNd3QDlLrPMX54K
VlRWkFbSuWeQyz2ao2AGqE0EUthGlVviRA2cOF502SVyBrn4RL2sIGhAdMlUB/48AGM5qOSJWtl3
e+TBdU61KItYAxd3Us4pFVDZoOeAFHKwt8eMwThYu3XmPt+sSgfZaS6DdGM7uoYyPwYpRqQFGyrW
Y13LgVAKe/MvdWSXja6myXi0o7q+5FhqW9pLMdJ7z9xgsK6YhqErYgQxmLqcfEstUQ6NLb+ADBe1
frL2rLKEQK7lHcLaGF+B/hWvU7aKjXLYpDYSVcZ6pjoHcwScimBNwY4fhP0cyfg2nzWl112NEUCS
AYiM0C12SmNpbGt7KCjJCm45SISFQQp651b3txD3zk51FYFmfqj8PU/cLzKtq3uqUvh0LSRiGCsq
UoMuAaFi+tvfvyOG/Zefjge9DU+HuIBnW9iFj+2f5qHeY/jc9WZ+H4b66HVOn+OyiL6mLZIO/c5h
d4j8REjPQwIw+PXCrxkYMRDf918yhJVW0E0FS4brRA8/9/SKhmED0x+8RIuAcQUXi9PGBXxSoKul
Io+GZZjVw7UJXbCKBOkqGhXxMqWpI2hikWo6FrHDqDbcHVluxmJSgHw053a3oSKARh9DUhFSyMsI
qWZLbuItJ0RQ5BvlMhqc6hP0GmhxrIyKYgIOwVE1bKUFqNsEvbYTEElACUyfoNdQm1Nn37Q/Qa+z
oCuXdZvU0yXoOj2AOcj7NoT7YhhufXEMLziLBvjXDiCeF7M2oBTOWHJAhoL7oAf51g8z/QWsItUK
c6q/JrM4Bv95hlhXW3HkOzXYQVC9Y1Vvt2HNYIAHeOxOw2a1CuCKzw5lbQ3IG4V0Y5834QM41y3k
58BbV7jlti8REQCswJ2D/SJ6x/IpnSVD7j+KZjAWvtbJc4rc0E2tGmNLI9kVIoC3kVqWBPde1gGc
DJ2sxu/mBkTj4JwGNpmPB6q3i6pflrZZz3Vn+KijBrLr0MtkzJzG4NEaIlblmQfwoKRWnbyCAH5H
ypBVXO3tbvBekMTozGO3D4GfgHyqWxX6povgsNcN08Qd8OSVR+Wu9NNHgBnEmWE6vPTYGEHzAgLX
tmoeEOcKIGcXqAeVDCVkArJmTUUnl/W2bJA4TkWIMJt3ZclWcW2qCzzs+kIx6d4buZJnlrtrve/c
e6rqIr9a+IY/rMyxzrDyEsodk7nfyvRkZOmWnLUQDQK7oXS25DAKKUI21lWdi9zohgEQjsUSB3Xb
i5bql6iw4dRT5db0i/xHY4g3Mx44MK+lP8c23brLdbNcW7LUkA80gK4BKM5VFtXq/nfjSLHtkixf
w2HRLPMGknhplN1nIxoFaZBQSR6BKKmmINpYyhQ/KdTRwYZwANk6A2YpHuWIyXf9F67UYuhV/xgL
ADR47uiItWDHjtWtBYCGwod0JDe0ZbYAsKjbtUVVIALXNq04lrHK56XOvAv4ScO1ybMIijOqPwgD
3nmkJLpXx0CgwFEh/wpM1VImgfUjqL19UyEiQ92RDuBdrCCM1khoGlZ/PxPqJpzNP38wbWZwFwsJ
08DOyuL8190jg5qmcqOwXMtaWLsaMr1zROiROdLawZco8UA9hYRP7hZAKFldBKQE6hF5d1fgQEPg
J0rDLx6YSSEyYjsnHb6+xwTxCDJLlZ3ugxDbHSoqG3SwZdwykKlF+Ep1VbaDp/orkhziH0l2wmSN
NyENTHiCff4yUnzOsSOv7y1fVquE5fmhko27Q/CmXVeFNdwBExks8AiN53GcpvKjH8PwMY6hgWHN
gRM/y056EOI/DsxtzQkJrkceCLUzLOzoxm1ZDeaXoD4O2mMBvPuJrKiain2dDxugDt+onqqokQ59
k/sLHZ/b+XQFqizHIUu9a2Z1mgZrqvt0Me5W67qPy/2nuqRJk0PF8oXd5tB5oy50KRugi7Uhi+Rz
HdlodqFG7aEGG4W/3jUkYLEW48xbY4bLtwED+5gEYgPqaTpwUVymC6BsDPsQgx9/nwvdBz1VrTV7
KiuugnkV6BG+Kv1S+qUDNaNB9HMQl0Yb16mSq1uH7nGw/LNjhSiNVbX09VlZMRsc/XYCv2lg7TUr
+XGzaG32A+SzLnjRLIF5Gj3hAHe3lQt5UxrDGwcCYTHAwrV9JAtL5mIDnxQcP2Mj1ZnCWmLLGN5N
V0q8fpX0/bCYxojwpYmH+OwW66gUYGga+xklT5e6p7vLaQTl5xcTunK3QV19iBYAWGVrGtUaMv8U
yWDHbWarOWA4YILP/H4j2XSdKvCtAyQTnsmcxukQTptVILDbUdEPuTVmyyOfarwFOuQBcOzSMQ7U
K+CBtiky/J/QXVGdaSANGDGmE9lHVgRQvK+HC3o2fee/mqqMDhycTOcib1ZGaFn3IFiz7s0BFDTg
cfeWlWOH6byD8jeUEpILmSC2ZwI6AhXAyDDU0oitau01YPGExrZspVx1gxVtLc3InuTgb3Rwfr8h
86hcOJUy9lD76+61pvmq5754Qz5CAHnVSj/xwBNnfBWcGTWkTvejyV3tEvlKHIaykgu6ADxSez6m
EammP4EiC/TRHf4r6CLSf1BAZ4L1sJNrmbXeurS07Askb+c9K/yVIUtAujy4T7Vq38Y5fH41NuFz
zC7xVgddKLCNeGTY8bNZ1kUsn/uYxHw9SC/UqjtRs3Cw4l5TMdQ85BFA8HAaqsA7nGNvdOJeza4g
oo9WvoENNBXztGBnQIk2k23VARcJim618kvzG43mZq62hrilPcfqV78aGnzBibmntqkmRQZygkyT
6Va5VqU7rBUgcTDeuSmxrgF4H+n6JRSE4Af5uOfRFxHDSb6m+6gVsw6mlX7cc+vwM9L40umex9dh
BUyxWtJVpY3M0cF1EcEaLzAe6L7h52mn+/q7e6ZOXan95Z4DUYAoG/7uc5V2q1YT9rouvG0Gnziw
H3WGgKrWKMBExtNe1gXSxeCLzCLX3njUwjUFlFAqIac0WVZIpo5tHkAtaYzHjh1bZDKu/Ig/CzOE
gCvVMdD6hQc6nWqzxmAzpLj4qSYWYYQPgCmucZkjj7oAuxJQnvIKvJO85gmU4FrvQgYI1plLBgjD
kooZE8Y9OpMhdYHyDl+0YZuuqK7kCNLU0RwShP1WNXL+0Q3jlmGFeHgN3fTIaOQVuuDVuded9c0i
yfsaf2atNjRWPVTeEU8EQth5lu3JjroWQQcZJNaVW6pLO9Yeeit+GfKh3nIzlwt4VOK1VXX2jok0
OQZdUc7huPXTbMuFgqwMS5OZDLP+ezisZOqWP3o5fMPK1XjiCk69uPBT5GKCcGooLSzojCq4dD74
G9LGSF4NnSNGg05IVMMKozLeYtsEAXY1JPd05a5X9i6OO2cLSq51xh3QehiDu6/i8LvZGjnCExpI
5RxuHyN8NVZWFuhAsUCqthe5N2c+Yo1aucwtAOIloptvPGAnUNeOYQfslniHhxwjQBdGhnrX6uBb
DkXFL07HxNxqe/9aghduAfpzhnTr4ePaQM9mu1+uG9UBvyAPGXCVMGyfkJ0HYKGOSN5P14M0LnA0
qsxWXp+BORisw6sC2PuFLyFdkTa6i0yxRn8DIGbmN0b54pWAuIZga9ow7CGePMvZ5ck4auHpcz5A
YMTsGv2cRgI+VOoJH4Af5v3V9/Rs50LEdUkdknQ9GDF/RUq3hDBFW26RHssfBs+5o/bBieFL0fP2
FGZwiwFVBJ3h8UqJF4Bgx3If8LOrth0LxSo3Cv/VL1ZTR5M3S6Me1E5n2FlCXOvLdCPIVptpKR6c
gCLR0YDfdK7GAZEwsFNRnT4NPOw3BiCYq6Sq6xeR9TMy0EzgYqCZlexBepLfexyiL3Sp0gZossSq
4S5A7PHggHluQQ2aXa48zJrPNYfeOwdF4DoUnfasLPzPj9cEtVS+GEIuETpBpB3apPn0uBQEjWeI
Mwf3jgZlCH8U76QeRYxIOzZwL9XgBOtuyIoN2P/7p0FB32B80CIBnhnEc8nRGTQPqS+xMRvwSXqE
k/gx78GcHyGOt1GBgFzPFHBC1MkGZhn7SAchg5GAgRr0wL1qHUTxxq9pocX2fTYeuMTaLjdjbUmf
z8hr0MC/hU5XTh/ULImGtQLfxpw6kVWDrLkey8kjlZyu9sB23+IzrJSxxjJX3wG5MHMRjX6UlqZd
RJDtdb8JnjtX4eEAZDX5AIpCR3oBS7oltTpJIBcaXOZb2vQjg+uHzDg7UWkc0UD08jEdRwQtFAiN
4Tewc1z3D5CmDKHzhmTsA3K++KG2G6xOm7wzNq1bn42xARgTgDc+NWtdtsGk72yHLIZ2FPIh+MG3
jT9O+9CBusXQvQf6a2sFINmtmwSbT88U89ANqznHN3Kdm8wSc8igrY2Gm6cSed73Q8HCo5mw84dx
qsHR3tXJYiob2KcDGZVXUJgYBytT6P+x+CIjT94jJAVHW+h9rx2JNqPmydKoSrxmdKHSUt/qrNKX
yABlS+QZmmDAceJnGWjOMtE8BUEJFPMWVMh+KLIDFTvT2CD3A6so5dvXdMiWqk/FcxAW8CCOYjpY
SItnsJTzdcH8j9ZYdmIBppR+S60Nc98sFRZn6qoFy8FkyBSWeXYHcslHuk6SWvmObioZxwdU8/c3
Ra0Jdv10UxqY9bBYEPna7wd2oOyqKc9qLKYIPM187GQmkC6ZTPDdTxlZgebDsTUauQTivQ00GdGY
0WhkJ8mwyKtg2Q/dHOkA8RXx1+HRRJapqIDKoxJrFZZoYEGmEtfNrTkwMZVk1h/MQLV31OZX3hk8
OfxMJSNg1xyUblMJ2UzPdefqJ2pLg+SrHtrRxNYLKfsAPkmrPU6XYIWc4bfhH4iTF8SGxSz1egRi
x5vzawWssC75nlpTfOdnemLBP0qt0F3Gb0oiw60O2KPjenKesGPlFGILl7R6GBw3XguN6QsqBpJV
R174X1zmRHiLoQ8Y9GD5oUZW4VLKLL1dWmrqoRONWqUxXGPU2vpmcih7zGhT3wr8BFw+kGmSgiIY
DjIs3MeLhnXbLMG0LhH1wkAekM87ZN3Koi1P0gSltxSJvkBcqzzZOfQ1EQzHaRwittmDKX01Veah
hybIAdzFSWNtjSDtIcU0jsEQgE3M5EvRhlvwBIKYSvjpVffa5JRH4YlBelshSWvAhk03IeMxttpR
We39HpkeUHxXV6qDwMyrDYX1A1VFXgux5nEj1NMAvY5sYUOVmH3Rv9ORsuCHEFWjIvUwslUoGnZP
NXqItV5vS7GitrAX7V3d9JM5WbQdhGbrzBYbKvKwakCY3dwPbvcKiorqQNWVhnQivKDNjopBmVvI
8EeaLhXp0BbGg1lJeaQreQPSmiN8vQAVwI3SgdkLcN4v8KLIu9bq2NJkdbPETJOv0kq5C+rYKF27
b79Pf22Ze8OiB8gT6TAYZYhN4yxkvDbCPr2SuZ0iIGKwwfi4fR5Y2APZz56AzsscOC3gYIM5FFXA
qOua5p1wx4xIje9uVXQmOneFDJruSKWpCkT3cNd33RpAto/u4Nc2kbLZN3MgjLdh1rlLaSG/uEf2
2V0T82Q6+CUfic79nVcr0DskJWimui79sDO9ul3VLgS1vDCLFq0I9CPiSNURGTjJQnQy/OZvqzZP
vt3amdX8bTv1x6c5weZPqhW8y+4ih2t2X1fAxJIq8a1I5BW3IlL2QfswGgMeBGMsvx9vrdS3RDrU
ovBYt+XwHJ9LU/9BoRiHh6BGKgpnTaEYrNr+j7Lz2q0bidL1ExFgDrfkzlGSJVnyDWF3u1nMOT79
+Vhyt4w+jcHMDcFK3JGsqrX+cJ0RAH/qWIXKXmHivMwjOqFRPnq7D+8SXXsZ+rh79EyvfsyM7FVm
oKskcndOVXm7nqmTVIg/29CZIPeV+099m0xp8otg25KmsajIvv/dRWrbpJOoN0hQTNt5LNPZd7zi
Ab2x5CiBCR91Ep5gT127+TBVwmuXxGw1oTxsqy5fGgKmYjGByhUA1tHbMl5kK9Y+GIuip56lY7Sb
IuJ0lTKiYqfppXoVqbfViEo/GOthhnX+EOXVj1lv0pMsyXq3138NlXXyoNrKtJnZtN0tA43RGFHY
8+y0w7OV9u22q0W7G9eiqWjO0U6iOJCtpZl497oxT7JRVlXDsPEMVXuUJXwqkMWc8/KM9/HvV1O1
XRw19iMOtd2Tkl57vRgftdV2eMxJXXlhp/qyTdbZkYJ9TDwSEFr7yzovvXZNr1+GJL99DrTnSfVl
8V8DjcIiHcUgeBgjYYrl1yvJAUlehIdSd93sVrBOgOysEcKKnIOiFPq5CEf7/ztjhb/TnBDURUf0
iEgaUYoV/UtabqwH6yJL/aRYZwTpv8uSPAC1nYMEh+G9kY8I5A5u9DQQT10Hy8uEcaesd3e8GdoU
tdv1ip2wrMs4KuLJFoATsgLvteVVlx8pQU52YwrbRXqQr08ekqY5Z4ahXGVpHuGvTaP2KkuNMw6X
pnSXfUbE+hJHAie39ZD+c2bFXr/v0vpd9si0+lcPWZyzLLDMKsEOzOyQfgR8v2AV6Xuo1N7GOvPu
6tqQrw2lCYgMIUboseXo3SH5/RoBy+yvpdKByVvZcVhTg4a2mI8mqnOL3j7la3rQ4dF+aCvCKLKD
rBtXEQ4FDNrHoLZUzEfH2xXO1bamwE71GJBiYd7kYfQm7I/wrtwNGJmwoadBuCvAcF5bTHhDk0FI
TfaTrYB6ngfckA5S0abwbKwIbPcsBW08DW1rXzbI8tqqhNEfYK3gvQo8PApv1L98nkXKLDbVWqdE
tJqp93vrZ7+ptC6YTPwQ41i/E5yd/JGf/0a+Q3+qyQLI+gbvZ8JmbXVQp7h+F2yT8qmyX4eeBQ/S
d2y51/rP4QXuEOcGSORDp6MUseCf8pWNBMLD61mz1skzWSdbZb9xaMS/W11v/DW2bMIm8Eah75XF
gJzSCcRJUMA+kfjdyqrPenlW2l107V2z3XtWujybWXhVEMf/cz0BqjTKE8yYP2qcBgfNDwvgkF+i
T3pxUhrtIQvZQ8Tyl5OnrbdgkuHOIwESflN7PcgGY9HFyft7hMsnvX1A8B0ME8itGstGL6duP7q1
9sxPqezHLCo2spi1IPwswja+LLZTyjaNlULUxHofGIq+G8ckIWfPUA9kkV9z552VztCe5YWbpCaw
uhaFzYW9glh7SIQXfc7ZfUDYZ1sJfbp5Kyg/nbDmU61oM8A2IIUUdqbxFaUepMTSvAo0LzO/KnZB
tFYpavgltfG1qdr32TKyh4j45/N/DFK0Wd0UpW5fC+xsFSVJWSttogi0E3fMJpYn47JhxrIPtmFb
u1zRi/0MtpL4OJOvLBqtyc5qnXxlscPHMFhyUT/Oc2ae9MxTAuRX5jcVsZJg6K38Qshl+AoWRDqY
y16iMhVoHt705rmIZSK0kl+MQZG95OD/6mUoYLALzRZEQ9Lhq6lc5RWqrv/1srL4r5elV5uN5a5W
Rm0z6zrG9P8cEgMdpkq9ftbkGvO4DxYiaBqrusgGVP2LG6TT/qIiqPlW5NzLzDMvuPPYh3yurV1q
qtbb0LSbbMUKJA7i4VHVuZcEBcb7NGA1/AEiYGTYJOlLVne/Rmph/jFSdsj+GVnrufExUqIMsHZ7
nMvuEKMR/70t9hNCMX81OMD5dTXYLxbs+G05jPG1qZX03CiTvvMsu/xCpIXcljOYf/RL78tRaTm/
92KJv3YE4zegOcRNmGF10izid5DP0qekDUUQ5Vn9Ix5d2NVkztKQGVWp2rcl9mq0ElpxR6ZtOLpN
+c6iP9/Uk0ksCsMTdFZm9xsLTrBsffzXajCQwjZ5L3LNCcLSih+0LtQPrpvah9LQSBKBe8Uec5ze
TbvEPoK5FWPsdwTFbr1mebew1srnAehuUKHNf9C8snxWSVVBs/KWoDJF9TzOo3rvcCnjviufZQ9r
cg/RMmcPsspuvDZIXFccZf8lGqx9nWvZRrYSxO9uyBI9ypeSVa6YNlhc9I+y1AnDA+ePf4C8dhw3
ys7GyxRJRt6MHRkl4LPqm+w7lXlzy2MLpmWsGJhYxPkzoavbkBXlNyMGm2gipXFqXBdM2wKYGpvq
b3M4o6LXm/wp0NB/q9QfsruigQmYXBb2sggf2im78b00+vqAo1W7k9X4B246M8nBMOf6sdRFvZUX
HRTrVHIzPttFBxXGMI9gN9KntDTxyzABVbbOgC9MOYRMhTVzNdHkp6ojuy/mAXJFMaaBHTX9AfUc
hQTpWv5fDv641Ppq/3kBLcJ9L+lKVA9WpnQHoxYe+UuCwM+11yrLl/WFNi2bKhqNj25NMf3WrXOz
37vZLJaOKuvk6xxLK16SiH/Gaef5raOhU94t5lcVx8sCHdZXVfXE3bZr4S/rQ5T1wbD3wERvZdGu
LctPCRRcZDE0XobI7l6F0Zi3KY9S0phcbLAtSHw90mLJ4Nv53P8Bi3Sj6gXBCQAF50TzvG+mgYsT
lmXqEyIJw25KO+UcenV/hlTp7oy4Uh6TGaElAbfymzX0N12OX1LkV8a4+bMqkIafnG5EGRHPzyr0
iptTzf0R+dj5kIRtd89nBTVPLABeSRD9zPGp/ytSD5Zu8D5qTX9xM3fCBYJ7T1nJHUlSa3sQuf2p
EwsuiUOBwzmae8/q+qBg9z79UOwWDVliYvi0DYfUUMPDrDTRpmt146WIO/dQ1QQhZHEGynFIlTT5
KGIuaBx0r00/imPEXZpjObRRy8R8ydSJbLlRFMyvFDsrmSja5Udnh3T1ocbA7KPVbqLu4BAR+hgr
Sod1Xiaw+FrHVjbZk3bWsF1b3xWw+hy7JmX4aM0tCFy9q6L+trZ6XhUfIk2ZP1ozL1T20aDhGr62
LlkS7kmxA4Jer9w4JEKw4jU+Wi0Nh1VLR+hXdhaxauzVDv1CWWRu0/ZL30IXXscW07jsdSvErGC9
sjbo0x7bJCgSc3ts3ao7hHPxgufHNPmwm9qrPPDz/jpLjLvTLtPl3z1kNwHVzCeRl+1lsa0w9yyE
hVnJatuWm7p79ZYuAK4Z3pl8DQdRAjve1RGig7JS9pOHqEx+ODGILlmSjbaC7lufj7tkHf/ZNcmI
RWUJubDPOnnW6eqzXmAl+HntFkfEsyusUxuHzHiyW5jAdavRqNjIC2s5Dx8/hrWZw248f75YWCL7
XyvlQ8qG/LfXBzrdIi5SJFvZ9/PFHD09Wm5bXT7r+0jJT2jGvspX/rx2XOhuQGBM+7iG8yV0NCha
q82BPCgxDgfCw512Xtkcf1dnmbA6X5Z1JOr/ObVIpaGbANXXUPKNCsDi8nEqu3ZVpviiwwdLtvwP
l+uyeK+HEamF9SXn9Tp21LMrkmVzVlyo/Z6+1RKXtRn6k96oecc64l8ui7aVOuybRHlVLS96bfBO
kvXa5BrHulFZxo7z8qa1UDDsFpgh6ELzJScaIOvT3JuOi5gg5ciLY4dBjgSGEzEQFrQaqQB5qLrE
uzTrQRa7zqp3aghBU9aNdU2Smhx/5au6ahKZSpxr4nTONc3aTe8Zy5lJ2CQ2tjbYoTNsCXwxr6QF
62zZUbZoMXZpa2+xjv2sl2deqP0aJosfY5vIOpklWoc/6qzdz7OuXIA0ZK6ZX+VhNmOEYtaDPJN1
MQmjDfjDJvhXAxK/EH/WsbJzogz7Wa3K07/qZQ85lDR5uGtYLn+84n+9mByrNd4PAohrZI7QbzaG
805dbck+ja+lQXYljcsy4Ny41qvbRhY/+4xGpAaqp4x7vXUS39KsGCPXJjo6VZ7tRxFlr3GYPkoo
99KGCX+L7vceHiDQ/7lHqNTdZl46ZBk9lPu8viN41UXFRVedrWngcflZ5WQJpOTP8ueIRk/7g1HW
V2Dp+UXWf3R2ZtXZDDlOUlbfdw9oPIMoN1HKn4ideKT7GueAHUzp17PVPXxUVkW7H3V9FVCkrlwP
bZPFW/bY6kZe5qNBc/BtSFGxXdTVPmX1VJmUWQ2yLOyDz7rEFY7zUS6lZ8pnk6YhY+jLkbLyt3ZZ
bls46P+63H92nNZ3IFvkQV7R1txfdZ9F7jomdtnHLfCvxk4A4sfGI+My+VU0V9cJFzQyO2Wtnmsw
4aohKMqWPmz1fhN1DZwmfuWdrLQbexXjn41kkzZoDhpj+1THKs8SPXaOrpcSLhmb9FF332SbrKkR
ej44RB6DzzrbQj8/LmCxaKnVPAmwAk/lk+wuD5nhsWxXXefjNWSdKdQEsj7+9nrpjgec7cHA5Hl2
JRiXXVtiHwcB+7oOS23kv+tylC2yTzxNHTjIAf3UtbdsgLOk7crBQKonz/RTaaVD+xzmGG1aNRZU
nht9ya14etdysKKNlXfkoWvMoLIIgESB8/RcQ2Zl4Rg9IGCHMZoC8yll6+yPuTn/CcE1APw9Rn7W
j2CNDA/MkgmRN4v7ZyUkiTcYDZR5B8lbNUuTo7Kuu+AMlFtjmqfnqgXEGdsoWmtuevy4EgaDBFdC
hNZ6br8sL27hkiNe2FVnw9LJ4zpzVpEd+rssz+ShjdvyYLYGIitRdLX/ORBag3M68VjLY1ffq277
Lhs/6//Vd5lqsWLb/vMan0NF6g4nvLC28tqf9fLss26p3PgSI1e7voN/vdJnnXwz6YLkqYv71z9d
3cKM97VdIHATWe0VQUYMop3I2E1u3m6bZAE3mz96DgQqpezc56rQHypsT+4qidTnttcWf3G67DyM
ufe8hH27Ie7i8B3QarajvTNY/m/1teitHpaLAgRHXikZGg2/BvFdNlpIdDyF3C6suS9NalXYH0Xc
6ngecwxXGUkyUGAZZFmeIk88nkC0rnjryXvJQ/x1s2m8yRIUqi95oY73j5IwCWy508NHyXYO+VKq
j7LkpURIbPi6heF8VfUSut7YLXd50AHCbovQUIEoUFfU5q+GBkQlVgeuu+1Uq7dh1q4tiBn4EU+o
w+cVavi59yQS+yKLMYH+58qQUr1tYYC+9DC/g2aQm1s0f+yHDtDNg1k6yWE2HRgdQwW0ZD0YREWu
OZbPeshuhFUpdb0R7Y1mmVieUpJ9k9jU/caOoYliq/HQY1aSKNNFjedxkxPZ+oH6Ra3ZPxoUrjZq
musXQ6mc2zyQVpMNNSxP/PLU92G04E4tuHvniruf26485YikI771eZpYQHBJ67ZLkER6eeo0G8+c
SQmPSKkTc4bIZFtN9SyGrCRjVjRHgnvVc84CZ99gQbuRrTmknmsz5q8Eo7Mu6MfFd/u4farWpCrq
DotvObinDZGHGDfMBOT8+0I9tVq4fBzSYvy9+ENZ7ByBTSU6ExUCD76ehUspfivKhn/VZWu/yi2w
fpRDtKXb8myxDg1woEkIMh5zLraOUBvYaHHyqFkNCPS6rX+0g/3sTarxnPaTeUgdM9xl1RB+VXIk
D4HS/KgXpP6KYe5uiZob14lsZ1A3U3GfYqG2+yiCAVKA8oKHPoZHrU3xaGv18EFfD+ya6tu4EkgS
wv1bMLAs0tsRtwYaZTem6J+Er5OTvIY8CDsGBB7toIOBSxPmgqcwEmKmMX8zqgqFOxLpuLH0yT4e
QISHgyVuCfzpW1kLtBbb0CYSQfGzQazF3OyAPhmYn3w2KLZVXxWAmw6siMAtWufNiEI0TkXjnG0I
fV/H/oe9Vod4rxz7NThIlqD2QTBHBw2OGcozo4Iroa1cIO2Z2zHKSfysDbJOtloa21xEkukDHLYO
0P7ylXxx7l4HQtx1zPiHOmdPbV0rzxXQrkO7mPouqwvlrbCUQHaYcbbd9HVqXuTIsACqIy0PkPd/
yjWV/O4vCfbOypjtUuOe2JZ+JyI57qJcQbn/nzp51iSiDtZwxm725gHuDjujYZ5c/piMlQeryfSb
Vz7LglHygPBzQH/HqXT+dJq5T7esu7OtCXNm8zmqXsdHRjX47Rw6e9kg30oI9gHrjAhx59WN1oEC
q/SteJ3xWr4PlRb5JPQJODfLvHfq1tnKbm5IisA2PebdtfX/PMoa4vqlx/REMfThAVGQ4QE2AhR7
A39SMkmXz/o+LkgUL4vLdpBusiHNVPVCiBUP+b+H83khW3fjGuJyjDvZbiLso2t/VS31TYpZJN4e
vq/zU4laZLM1t3p1WsXeDB74OiMS3bHFqeUAMsu4W1X7azTf6Bvo4b+MqP/J5aLrh76WVN5yVkkI
YeGeEocY6X1KcsmGbsC6PEvVjZ5pgIFb9zprqBlJJZhk0PeRGrtXWZL1a5Xs5S0i3H8kfvWiBPBn
2uJLNevho5I/ARIWX+RhwQplk9RTvJNF4KKrfWk97+tkQVDO7S+t1s13a8kRkCPrHrggAY+yMXam
eYf7abGVrfhMTue8wP9CtjY5SjozOC7ZKKtgWgC1Nee7LFkhMYawvYRsbwp9s/q8ZquM/QCgdJMB
SA9k8dMn9sNgQpantU9bK10gvWRVx53gJGrzF9dFLk9XMBBkybt8UdR83UxML/NaklWqrr8iz5hd
Zf+Wv+wee2ZmnbWHC4zocRAmAXwu5kGmgNwOUkzHvkKPb9jSsAScePpU2eOs2qwezfhKXkrd8IbG
R+SkdBa2Ps/Nx6kZKsCVehrM+YzPlTKgzt2/RZ3lPaQnm4fNowOnMptnsq1Z7uxNous71/HsnVlm
b1VSKYD0bSUQpCcPpGOPCHDGj17Iw12DG/TNJdBtdiijarppwC03p5s8UyzgRnWFcJpu87Mmyphj
m1ytYqNeQPyJWZpQLJEzpuRRDXEZbUNz45Y6Udx0RZIfnOlx9tYVkYekZsTrQz2fy5OhN0vwosew
K6Gtn7j/Jx8Y2x8l0lZPlWpEx8jN370h+i6SyNuHseYd0lAhtsV2mFky5l+0vFjxnO3tFc3gttMx
aSo+K7oVbow9qGn5MzIuD1VteDsB3TgNQZ/X2nNvaN88TXd9FUTYxuxDop2K4zcGCSJ1BvgzRn0w
jNw9RAkKvF467HLg6qsPnqciO0yeEOtrAQGIRMQW0LMD4aua2g2Zju049szLapacJ2CLvii7a084
PiJi/2dqFUg71ka3jUqt3lWdkvujCcBUz4YAPTeATvG7ZvfL967u9/iGHdvFuhtVo569Fmwrk9Ow
9eKm8LV4/ivsvzcFqqfsfX8iQct30b6j7rVPvOLrkAMm0aseClz5pINW88cGU2dd+RoVaWA1NdNK
3WH7I8zvWfGG3s7O4JspPMyqJqf9qbJM2FjmK2yA+gTkmN0JJgu+mQyEDBRlDPSlyABYWd/0WF8A
fLOm9OJSBHR4h927rQom2DnH5KWu0ltsg6xeIvJ2Voo2+FT2e9Ci35WxKJ778K8a6cp93bQvCtFR
1gnLrZoIIOXxKvQyZUwei7NBVuQGHpNPstSooRBeACI5/sySqLlps4EJUfbcD4P2YjinAQRloITi
WYMXsilhFG8mngFEPM0jtr43c5lOpVBxwEnz29jhtaJBkdkuKT8Gid5hH4MnPcXR0au7raNjWhaW
DdYU5vjYa3HD4rOr97GN2Ncw9A9APzZmM4+gkM2TVrqKr8ZxDtKu/+IsJQnLuVw2fVg0J5GMx6YH
m4vECalZ4OtKrx7GEY5ZaRYAX8F1IRdNtj92sC6oSBN1PS5NA2rocWjfXAeYM24Voq/tfdfHaNbF
amCDgBRQng/LAo/BxHrD18JCO7Etd4OxV1i6h82RGLZv4goEikM9JZ6Al1nXsb6t57o99SmCxXd5
WsN7y/zf2hZdpaIo7WHfqv2xrAh0gY5klLyKJps/LhDhzZGEup9Py7iH7FHAMjQbH4vlCf760p6E
F+s7q1fvql7VJ4DkC3dY7GJTwP54086ATHp9/slcZUOTWbzHVqwqzqwMfGa/6GTrkJqLKAgrB++X
zP3zCR+V98RlA4fJdewX+g/ddr6IsPd1cnrHyOhR5kyGP6qWn0d4y0Nl2ghnVmimkoEvi1WcdvDu
TZbG6HZieGiL5yJe6m3WA0Ru+p+5g1YAQF0HucKq2i5K7N6HJjzmi6t8CRHWDOf4rBn9S2F15Q7F
gPeuyJStE7b8eAiqoboxXFVbDKTwSVRrbfmljYdvUWN2KIjF9j61SahUY78Lh6YIeL/pOc+nvRfz
heQVWgl6bg3XuuTL0jLxnI/k9fWarUso9mmS7xYCygdbtJc8L5HUSMuXsVIDsXoy4A+HPQteRWQ0
011Xhpemgs2dcjOq2vBQhdpbrDuEatrmrLLfCPplGLYwF62ToiuCmH1qHjMBubzp6r+EVpY+XrCG
2vyFOkbiT2aCJXCbYVQYPXaFoR1Qxmyi3tqgPFo67Rc1E6+1qca+Z0xsfd38Fjt2tGuMEV3PCGxq
4+VHXWORkLrpW9d4i9+n7hw47aXqMt+1Z9sXXoHRcl65u5J0z60HsthEbXcrrJ5oLjIAiBjBw+qE
ihZc278Q0098MVhvRhnByCLkdBeqdxgztAbc9lQq80/PQXfG8t6tMcd2zxiPBZknPxaki5mcp2C2
gPOVuucGhKGnAzuvjOwaKhJZXp+TseMZ7E7mDtF63e9Xhz0j016zrJrArjYXc3a9TVINaNankFPF
mJzlYRBWciY7es7yBt4RdEJgvMMXN4VgQWTJz23F77vmr8SwXq1x/qPRO3JgsXkBjH2uYCE6M3FE
03brDfzjry0mf1unyJ6R87VuE9O93zVZc6iiNn/IZ3B4Stw/in7xzT7PtjmLuo0OMQsxmgRnHW0E
S5vbQa/haFrrwkCIw00PTe5GF+wgQlQ2jPi8eLl1DFmpnUScaqdkNGBoxsVyLpN0PBSIj16Ahht7
TYj5OsR5xGIWWivwmHo3jBiSkWvStlWSOg95F8XbqLnWPbQeU9gkUzFeg7POkrio8ReLEd0MVhRk
0KUqeXMTSLwlhPVsGx42XYuoX9r2MCg2Ot9F4r50JO2DxrF6VK5jtD17YEDGjBUK0tTq16Vm56TV
Q/mm1OREvbSbjpVlWhsor63f8bh8myyYPhhh22/QijvAyWAfwKnittUL440JDEczqFpvk933eGcK
FU87C9164iJvEUIEPo/18Y14Ohu2tB7eNC8c/ByU1JtnIUFiLW7zFpU8ItAPq9+gkE2I2SKtFCnG
CaMv/Ybum0dAwgk3spiIRb8VCiyiKX5burQK4CWZYLqjblebE5OsaZ5imz1xGJnDDWvq8dbyWc+T
2+wAnLFXZgLaVF4O1TJzrCtrbSJK3oOyNMpzl/KVjWYw2LxLpD1SJHSnEW1SxBj6yFijoKhoAI0C
9hvhXGVPphbYQMZ3qqq0GBa0390hI8UMJ39bq+UXcjrzboDHvwEpZAe40Bj+oBnZvbZGx59FamxT
QsC+YQ17vUw9vICTcbdUtyGt50PfJuFt4bMoiX0Bs/iSxaF4IJDa+2jBMGU1inpHghglrWJ5sM2Z
Cbts5oBAAug6FHNJTLGTVYekDyAzdDtjNR/siyQw8Se+22NfHr0Fh0Mk1fA+qJZvZV+i718u+xo3
rO1cea+Agzd9MyYQX7j/wwXE71y7go9igw3B6LNbQGs79jZM48gPMwKtbYP+hOB0lyRQhkSIto42
Zg+2kt709dEdZQSu7LxvNj2afQr6R0zcAuIDAQE0EEMr6L3c8dW8JBHJ9NAlof00Vh5BdSvftb1R
+WNJUKP0IneTYrzkt2SWt21c2ZvZbYaTYdn2NREaVtXpAm6hJVymmTxQC5bQd6dMLoVRA9I1LjOS
UNvBmpMz3I56z8Lf4p3d0SuqD9qc3oTShueOWxVRluoP01l6DJCEdRiQgIjjhBDy7GjbrgvLfRmJ
LDCTl9bW6odonnSfiNo3nt5kmEcxnwrLH+ah8uM2Uu521fa3yZ4UvyBdf23FKAK0UvngqneKkbwv
SsI8adc8EO0G3NAD/CkblN8KC+NaR9NQhEZrzkcM0lW19Aa9ccdfYrp1LdlG7Mu8UxS6OBXm7hUB
5f0QKZk/uOrdJKCzNex59rVOOXVe+SKE7VyKTvnZTPxQk6UZV7Oqi207p3+2BvidBjFfHCseyr5J
LtkwTr6SzI4/oe7dMe87UM99T7XzEwa64XYOce0QA0zpPgwxO6ryjXCUn+ZkjmczBL41VXEQ95MV
tIL/SV/p+UkRAxRQg8DoPJVHdx5Q5HfL+oLWz01t2FIZQEUMrMh0pO4By7IiE7l9biYPJ4WJxZPW
DO0eku02nhQoa7VYDrmVtUArq+euLR8VFcAbwrbt3mnbdw3j98BoNJM7LOPm88z70k+w5Jbo6Ea4
hawx0X6I0y0yrKzgI23eqOw+Ki8WJzhKKtmr5VvbGmDlWBZsuCngUOBvHCzThOtH771nYWH6nTMQ
60AeZcrQZG3tO6nS6TYBMkQrpN1lbvTqIBKxnTwdF0GRbZcpstkMD3xBwyB2dhSqW+FkrxhxTJua
kNkWqUN1m8WgCUslui25Xl2KCR2aNmSKym3T8B2kmHZKgod3lyddIMJ4TwwuO6VIXtqqbp9Z418w
meuQD04eDE1T9hU3kh/ODxkAjjFPxGPLfjaySDQbLnkTAa+kq1t2rGqjs9JnZ1cZ0bTPK1vbJABs
fOEi45jcIzFZLG/aIchBSG4sJ32MPXG2LbfZdkhTkrfO1d0AHe+wOKoH47dGii2toNIMab7rEVxe
ertERidBAx0d4104q9vWcRsfunK2Cz2LJ0kooi3qKu8asqvbum/HL1pOWCiHfVPrOhY7nodXoIHg
Th0m0wbTtS/8VC4xFvc74c9sJxQU5mdj42RgZCKCcqD1nQYngQYhKT3MgflM4jUmPgPPNVDABgJq
75pgYEmxQ8QU0jhKEKDDy+6pzqBwGSQCPXL+zQSCPpvM2VdZSZs9ljw8f34gszCeRZI94ky/BIOq
hVfRGu+2SR5+GapT0qfiWMw8rk0FOFdJNqNyzg67TKinZzwvNxruT0FdayiRlCHUuRCcUtqeOr0A
5DVlaKlFtR8ibLhXFfYsQ201HwdrAQVhljmWJLb1GHrpsoOjiQh9CiG1XxR26lOeAATw6iNWc/1p
GsVwkmefh8g2+1OeAJ2CU8NM7RBuB9++n4vM3fPjVicjU6uTTbxr1y3lbUZk8yRqJoYkZ9PmwUsK
5NXcjmRAn037mgQjkk5noheuT6j/JjSvOaV18dq4OQGUwhybwxLnbJE9WM1uNiMH2s+n0ejREHZa
PChtLc99yyp8vgTzOCirEVW1n+alODGLFGyCpnBr9eWrHYMK6Iao5PqEWlr8LXOzDJS4jNlLueFJ
Hli+sg6N05tF2H0XKmpzWvoGnZrR2jc8Dk+NmoJdjFmW+nVTPidp90fbFf3HdyXP5NcULxaaw3O4
uD6BR7EPVxc4uc+QZ+5aXC2x+L03TVVMvGkO9hSOJzt6gdRU8aDbakhss7sgK+s5yatRRIUWtGqd
HrtuIeG+bLQxfdQUL8FFmg9G8s1C/g0lCFbwbRuGAQ+p9Q3UGNa3t1ThcYF0ZRCnc5j7sRqG+yWr
D2NbI6xQ4EaWxMexg5eosFgDBjsZJ/kOEPMgL+wsL6TtKnTiDXcJ5GmrxRXb39Dw4w4QJVIh0L+f
y8JjazWaxGswgjkBdNBPAo55UDnw2Oof7pL9IO7i8s2GaDcNuuWyO6aM9wz2g7E4yt+q0qfy1KwH
WZQHEzEP/ubrT/lfzSEG0L/1Hh2v3c2jILhY7LUKM/LBfmdz0getiRrT1lZMBEaK9DDUuUdShw5R
he9u6SaIFM9+4zXgM4VTA7njMID4281/CrTcyQBOmtJdwqyPj5mSI6N877Hn2vXx8FiE1SXlOXBC
nRZnoir/joxTRKC8habV4+246PcWTWbC4Yq7ddJG8QFGk06IkuUprPOCZ/eS77QxenTIioX5F/yO
XxrVNfbDGiZQLSs/TRHybE2jn2cNS4k9RATnS99wD3uDC14yL589SYNE9ruIIFIO41Ep7ZRbx51v
YkYIyXKUllUTcUYP8YZ6yE6hKtDD7RSWVZCxznw1R7RgFMtfyDr7yvT/+DqvJUlxrW1fERF4c5o+
s7zrnpkTot3gvefqv4fF7E1H/bP/EwUSgsrCCGmt1wDScg19l3iB+YbsXl6Wyc0r5p/cbHwhAK1e
zSHH006P20NEikwfWu9xCGfjTFC5hDW2j1lCHKy6KZ7UDFJjzzJqH6ZlvOvSoHiyYjLORZEjlp2f
IdrPB7IwHr0QWjVGFCXxltDdOfkD1H995+exuceKND80ylzdJwhnGFqhfCkZZk/OWLvXFD+QFzzr
yElbc/tjTMKzM7d4Prfmm+OExZlXIL/4xNG/FLmPYkKsfOt8s9wjC9mDGA3TR0Vl3dN4/bFMo/Bb
UEYfRJL2ON+af/ZB+IIQofMrC4mn8V3Qc8V+Sn2mL3kQV7taxS7JbOzvROZdYgGMUY7adheCJa+k
BuG4dBVEK6IlhyJokquO0vPBycz5gnrgfJ5JHRxAaRqHWWmbI9PHQ1EO8VmtlniHR0QqJ9Lahp39
CNAfm7Cwf83hkxhxEf3pK6UNE5xkgv6WlGqxkFeio2rY82szqH+2jfZHPrQVqsAQJsn2k4fBIyF2
Yw8doCE/oHWavIRxkkFuTSYGqWM7ZeldlZXDnbVE7yagvoNRVxevr5UPLGePoWcQUoWxd/C79DgG
cfABUvB7iMHLg1nryruhWgqy9epwdLsMZKNVRKe0Ht0/a+LXteeCrW/86Y7AZ3BITeSUejLIF5Sw
Dy4Kyt8abzD2TuJoT6wAjGtdRs25gXv2FpktrHcy4b9qZDstL/5ZYwTKfFozXrwiLRfNf/PiGX34
YlQ+oQ0lzH+k5S9kBSJypFG5m2vbewNt7J+CyIEwXM1428zJ/ESI4eekt9d5Ctu3oWndlw5hiygH
z4zBa31GgZfhSPLfKT/2JjnvhFxautvq627pKY1Sl0K6b0dvbf96Ctltz76M876eKdeAyCfsj8VM
dN0sBmxGpS5b8r3pI5VOUv9tc9u/dZc2KT61yXmkbdLa/GCo5bhjbZemOyDBJR/VZVN1mMIQTv1P
q9GbTAiW/akCZPeID9I/9fXQtQwn0oCKpZyCJKxuUpTLZ3YwC8THpG4203/qqMYyi+zj+2LSg1dL
U3kd3MzYAyIKXqWtzGxG99gcztImhQo3XY0G/35tyuzkOWAY2w5qcUy7mqhor22yI2/mmvzOojG6
nHxti5Vmsc5Wr1sbK849ItLGU2Gm2jFyy+BslUj8FkplPaqlqT76mRfx6Rvbb7WrfcEtfNEjUsbb
7IfZ0cb446WYZpZPwbRDILz4MwJxcY4xXruQGIG1DDsRc6uDpnv9oa9TYil+/mAXfXNvxunZ5Rt7
h4MeU6Q5Sa8wx84JS/67HKnEM+IuH3mdOo/QD9WjwrKLYSWwH4Z2jJnhqw/J2N4QQ8nucM0MsbIA
yA2Kaj4anmZjNpChH1fM30LHCPZcaO+NgP5D3tbqn+it5YdwsPOjOmvPpJs7lphduUf7ddw3UZWf
zbog06MiyKTpEOWYeh+Svlc/KmcAMNomC5uCSFKKLwvWL4HxR1z+NJquYaUMoLELrC/zYJaHDO7c
axohUlCOxXdi+dOdNNWB3j16aXaVmhQQhYNTA/X7IP2lre30D8/q63up9VExk2EaH9p28sCpteGh
yJLhNQ/9HBpsNByVYBhepS0qmOwCjnqUmocb3l1UZb+QofmnwzwiEUtUEgzKcg4pMv3vaLDCFzmN
V+LGrmIZtts69B0y66ZSp1dpq3hv71vFf/QacvhTcRhh7z5rc6ZinpdMJ8cNlvAEw7a0BVb0kuVk
UKXJKnpQt2nxQ8Z1aYqGedqrpaafpRpPTfE6ERVfz5BjPasDVBLMq4BcgYM+x2XsXOKG8RXJlv+A
btcuzcz8XPO/bu2f+xHiz4FDGvpJzrd17LXobSQbx8omG/YoOBUPSAaaV2Nc9HOqaNxJmxR9oRZ4
tVMEsQKcU5/mRfMJas5/d2ydtWR2LqWuPm9NsjWlfvGwtblx9kv1amY/deTt3LqJHwqdlHGISea6
tbXZSguIoPZu0kMhw7R2y4MqvSg6YJhWR+03Lk1MCNSs/QgIBB195gwnqWphkaFC3sG7dqzmI/T9
BeSzxAqXztEQZpc4DAFVL9Uh7EqcOsGZINXE2iu0PwwvBd9WmESYl6pJUv2iNyD326GzP8a8Hi6h
woxN9qZjk1zaupwOgQlXvm+xavdrJiV2QnROVbQQkbTUfnf6nCWYF36RmpVpyduSJ5Ba5Pr2u2Fa
qCS12Ys0FV3AbCIr53upgpgy93in/Vmh83DQx8p7t6JeQRIsUo6W57nvGlOji5ozqZNqgdQL+mtM
cqSzwXDxDIPhTnb6IDrev+o81v1+mAzeq7J8VpeTJi3T3dbz8nvpiB0oc7qpw5EEw7CdtA18eY5h
gwqVx/rei8oeEg2fvFE+bPJtcnXHJ9y5pHHaHrrI3rD1+eKkzSl0+hTsZxCdc9RC3oPhpSzr7OQp
GLKmw6J7OSDzv9AlDTgpxwJU1oeS9ESnUvVrFyR83ac8+7C0cWKezyiHWUPKXNxw7uYIurOzVHtl
JNni+V+QYUX6fkR01evMs9SqcqjfHePK6BgdbTzkHFBBN0fXPehbCRKwuR9+NCORrLQiJQWNRr9o
eeDsQ3ICS5TP2fcgXY5RanYnwlhLbMxlOp+9TZ2R7009Cy6efrAXFqq9+DBIoacXw1SejLz+2ukK
FhhuNT3xo5HhKEbi1SlrF8WAFhmTPN4HdgnVUEdDENWs4lub98++X6nvOIgJ4mZXm57/lhHXSirm
6qpScX0mDXTRUshWuMwx7MJ8CPIgXZu00Y9uWF2/xk36o7Rd49IgH/8YWujDTUxx77Iq+4O5d/PD
NcPHfsy0X8jbnxKvsVgsPTXTvGNCnpPDblvgElay83TUp4IFfx3m9S5Ak/7DjJtrBJD3h5YhDKc8
p9gHvOp2cVdran4qNOK0uRLnR3eIS5Le0VcmfdW5dyEyhK0XogudtM9mX9QEAuzoRx1+U4PZPnuN
tqDzc/cwqcQI8zgsMKx1CdqqIGPtWX+Z4yF/H7p4YRem4U2qaYXeKKCJe5j39rPfTeShuqGCq2GM
z1FtLvyyuDmBCo4vTYVGiKXkF2xWEE9P7fpC0K8+mgutnJW58crUnz8/k4MkQXEABHWMFRL9JLXS
Xay3EcEbe2fqL7h9vQYzI5DBUHsKfL3AZTcH9aVo5YfutNizZPmLxWrto59d7aVt9JPsQ/rUu+vw
rt2N9s+OwfnDDB3vLSuRxUaa/qO3jAn3WsxPl30jQnDEmnETXGoqeouvVU/kfqn1JItfcxwwpTbV
WfnaeMkp9Evroy0qTC7z7Cz7Os9SXxy/vqy10qxe2mHG8C1RkbXQL0mVzo/ZUrTqcDfHrU64hlrZ
Nf2pdxUbLSPdfhx1zWHNO2U7IjpoBkijseyJLb4x05TdZXptP6qDxl5/auejGUU9grVLXXZJQQIT
e5X+USrrqbKqsUiqFoRRsyG8DH1GWLIJMSpyrTqEMIRymFSL5Q+QBLA5eoE9k7UATkR1bHV6z646
X7twel+rskery/4WWcljlvZ/mEVcXDMiXo99X/1ToIDpHPFzqvafdgyqNz7o/JStb2s4mrHD2qHa
ASBHWmQ5S9QSDBr1GMEA0w+ejMQdT2EPmVJL1eCJNwmSgN3P0/3iHSJt0s/FkuNJqm5lPsO4I8qw
HL+1z1WDfFFtK+gyBjVTOV87hJMfwjilyOM2B2AMxXJIS5LIS1tkMnoiBBQA57Db98zKP0q/Ch+l
5nmTv0ArcQJedg5trJyVwY5ZSOfdu2rn+oON3j6IkRbQCz0qYKksjt+kEtbkmNCJnu+lqrVAOSDj
pWepllMeX/3BAzm8HImMZ/Y0D9H6h6XJtqZ9VKfBq9SsbCDEOqCJItUIz+WjbS6B6OXw0LbKG1wM
eyfVVHes5xoKrtTk97WBfkntrH6W354tOK/RihV87JbfvQCLJl0rj1ItMXXm0cTdWqqenSGDFCME
tfSVs0V+/5yWhHhJLJNas7Rc3StVU99skgUEkqeKsdosmotqkxkKMN37cMZi2sVB4HwDQHxXs4UX
FO9TY81/E7f4MhEJ/bPsoIuQlA/f8NflU8/UcIc3XvkIgiO9lIXt31pjDu98X4ku5CHzS4GI55Oe
xV9S5Nl+tpPzak74JDtu+TPPChur02S8aSVmom4M+obYT/TzSiK+IYLPwkAL3PgxHfMYJE4Q3JEi
Pcfj/G7PubFDjhP4RpnaD+3cFdjMVxqPN29qn2ZPUii2nT4RDcXJ1v/moPC47xMY6O5QkU8Lqh7A
FdBzOHQqGpsdLBavHe8Ay8/Xuqm+Y1enXC0tm96truKxG581fJi/4Hf0I5/dPQn6h34q/VNoh7+q
LkueojhCtzZ1lBM0ffVLacUak9b2pLm6/RHaZ1Ji6VdjnoeToUTx0VXSu0DxfjBdV29mHf0yo+J7
N4Ym6Z3KuWggRsmyuRjWIDQ21nGKAhPkBy80kr8GkkTpZLlAkSqSlQ4vdlKN3kEPSS9VAAFei+JM
RD4m5YfZcJvHmC6gTkyWQPtazYF3sTwynwDf02MVIo9pOoCVsI05N03v31t/ubC+H4dcezXU5gYR
vdqRhQpOakFEzELuksDLSLxXZW5eO8bTOP6l4zRgvBSt7V6mrEP+cASgXO+JMyoXTSGvBqepOsGd
15EH8Y3bD6Ae6mNKBOyAvpJ9yO188W+cr3wekdi0gz+rzK3fZp2PNk36k0PiHnC3ExIxpVDMMbwf
vfjHlGN2Ng5o52Jx9vcMDaZsdQ8XLrzQrT5sX0jeamcLp9ZbYOVE5aPSPQS5anwB+fl9sOLybxMV
THJBv6KuqyB/hwTrixJxiKHtdioidVccswZ8Q7TouQKlIjUpKqvVThDnCY4tPaTwSx2ky+jd+ZBV
XpFR0YD9xRewEcfYRpS/10z1bSK1evR0ct1StRBSfMxi70Fq/WJwPxiQsUe7v5cmA/bBGfv46tC4
+MF7vdGC8gRAtNSkSVvs6qsWP3E5YPn6XA2+zMxdokuh+YvaZ9m9TT6QVjMqX6SGF0xwTF0f64pl
58jKhnx1e5Oap2vdW6SkIAScflrbdLT5r72X27BoOEAKJiUnXg1s/ZYDAleZjkmFobrsZFYdP3c6
2Ydlp7IU40DgT4E0cJUehLqHm1+gArWdMnDTG+Kryfqbs2go9pE3vU0x4Y7J0vS3xseSKK/DW5qF
fOmKNv7bbm10pZk7vTqh/ZoOP0u8KN+Jae4nwxqxBMiN93Isf4QJQhOyjxCtukec0ruAGDXfbQ0f
MaX3hqP0zQ09uFXYQ+xl76CS6cH22Dr75jPf+xIwTD1lNy9kBgEVLXqVAnGU4lglfnFM/tumTxG2
1JWHeLetR69TMILy8j20v81zGkbGm1t0xlsyKwz6YFquUo0Vr7tqM/AQ6aINtvHGB2xysmjtnzek
kUdUWi/2cngV1Cfg7j6C6HDbKqVzXqVI4obRrhnGqxPEzmuLNvrjGCvQzHUAaIUZwI7GCeIsnYkI
hi9oybGm8dt8D+q3OXKBxiPA5n/OV3d/F5niH2H2A4zCruAVLp2OtVTTrVVpa836UGt8z6SGeWBx
nisAdmtV9zlqzs4+wI0naRqNmXReF6t7Q6+CN2mbZv+m5bwYUqtbpb+0Vl3Qgz8qRW9PTyXgkIe1
CRYkTjKDtzOcPHp2XF7zFu0se9LNHbldMsXGELxK4anhWS2M+VFqo+82j1Htngs9jZL93CxR4Lpy
drK3iPjKp5ZO6KxJ4tPWZnjJL09V+ej1ZfOiRbDKfjl4+o2N+ioFzxEKHj3Z6q3NN4ePOlLHexR9
1FcsveP7WrP/2DokrFNQ3mia89bmYhPUjutJm35AsAIZob012tO9HsXP7ehlj3wDs0dS6LceEsRN
ahjU2epONr00fNVas73+1iaHWU3xvW794KCVVQbIJ3depHBrooQOhAAY6rSVqgJIl1xMPRwSOKpv
deyXb35SEl7z4ugsbVmUE6uMgZiHeVHup8pXdzz7/lU6mwbeiAUqxYYJ/KdUsaFJGWaPQRfVb/Vc
vrYECh/Qe63figSRWzNU/L0KHRSvh+HO6cyeC8DOEPjUgUQqSCnNrt/UqY6fmti9yk5pwt9HI3jf
eFdtGsrHyRzv7DrsuZ+D8dGYQ3nzxroDFTQF2UMdlMe8PCrqUB6axqkPmhXMAI98LK4Vw3noEyga
ce8ni+3PEf+kr43hF/Dh+3u/7B+sPkCxPSQnBS/hu9/FJytE8CCxWOkUzAC8UqsuY2T/nN0cBFt9
VfsA5oQSgulWe/3QMgfZN8w+cg9fDz3bzaCE92OkQCT1+ZpLtg98DOx6Ewy6qgw3EBMfWu1E54AP
AgFuFUg6IOW+1+/UGa25VlMMkguwk1zlnI76F9ZdDDagFw6loT5mXXrFBFa5r7oSemw/uNeshwBn
GB9xM8Qs/1zWyaA9sz503+bM0lBtV27EO1qCiUaxy/KphTO1U0ccLFEnJn074QbglX2ya2e+kSyG
H9T+RQsb73kR4ZsgMdhTZcJ7DIx7s4nVk4JF5K6Ivszz/E5G6BC1Wnkq7Na96zNjwsdo2dyKaUAB
3jaqO0TLvoKwGHF/avtT6YT4J+q6/9jnPzlNeENuxdih+zzsHdMgc1so2n3GXDWzRvXFSDnzUGXz
nYXgbBACEskUrM4SHU7elFwabahvdefXR2zbhkPjOMF96tbzQW31r8GIfwCIqe4YzFA01Ll8sYB/
vFS6+aHEUXXJUGu8RyYRXAnflGPaOO19WRRESfQB/tbs74Nq6u8BEly6GkHGtk72eV2evWz0rrkx
VYeUeQNLKzPcGbjY7Ou+u1jVgggMOu1oDnZyAiD8Hammb4uJ38UkS77navV74HDdHnU2Ing8N3aj
ANdL2vZOo0QnAbgWWhKs2DuDr71hw7ZRv1eJPsGrM+u7AaDBVVkCHkbzIjNqbZlWM0XhMerIg6Qh
wix5gmRENLTqh559623lMU3h+SKOsk/jF9DLf8+uUd3Iv6l8CZMazTX1NhWV9mrC8DB57En32vWQ
gL9xqr2Rh9F9l1fBLRiZYWQa7+8UFnvonSVye8Py9JYZISunR5PCiT4wyGSCmRBDtau6Pof29N01
Vfd+dJN2TyiwDQmFrmAHPI3ILdnONehDHCECyDRajllQUS+Rkq8QAfL9EEc/m6zEnTYyL3zL+wTE
CvJW9YkL+nedYhEzEoYn+4ApR1tZzwRG9F0Muuzgx82b5zZwzNwG1yXVKK5hzTgYK+Z+HvpmX3bE
BOr8GU1T9b6PIu2+XQrHxCjOgYSZ5rtQD/yj2YHUCzWdFYridIy9VnMMksTdA8o6RUXwUyHzgBJD
hKIQoYwfvTWUX1pkzfloX7oc+yjHhdOkB+RA1BF6qsf0+CFoAPLML6xI2j15z6o0H7ETzna4AXyk
sRry5x1rgVAfJsjFT6NHgL3Wu4mscPCKsAqfz7YCoeSrHTh8M74fQV7uQnzssPXD9yBR4fCYLcHr
OQ1Otreoz1b9z8D1MwTKDOCNrp4CYjBzgIf+OZyxSNMhzO86DSpT+2uANBgB+z02HnC+2naIOjs4
DLbqHqHp4qgWHQjlTsGARVMV5CPRiwkCn8RC6b5N1fQ6hnZzT6gx28/dhCha1j7BXn4l0tzsLPTk
r96kgwLVfevq2O5N8XvvpiS+e7MWnE4Vd98a17svI4ZZs1EYxtKquswoLGFd+NcAEPVcdd1feB8Y
cILt4KiUyfQw4FV07xA8LhYCcZDqb6nj3oF/mJhljz5XcPhrZNVOdCMAvhTHR93o/F1TQKLI4opA
RRuYZN1K61K5VbGzErs9A10vAMV5FqAbPgYnyMw3JycppRdobiEd+1ZanUuUp9AOSRyfy6k1z31d
eX+k3jtcpk5t/R+zXR/gvPMt9RaIjPIjMvp9bmXBTceIe69XanNgpe5deoBnZwscKLgTUlKKz+Kt
g3DvWAVBD9U8MGd88EZreE4HNIocaojJJMfWDN7zTLHvtqIaCmet2sz8r3YNRayerUfLZ+7oDRY4
RjcD6Fl53skPfG8feqivaQx9e5bMO10NeBV907ib65i0KbOPn2muH/MgmW74ZV86hKJetDj4ZS0O
UVB17tEtloeR1Rkf4qVYxHPMfNTuVbNuX4a+nR7beBm5qXll0L7UEVPdqk7PZeCo4T51uI1gwq5K
y/qj61NmHlb0JUl1dA7N4tkyRvs05hHr76Xw3YfZ6+ChtVp8bLqX1GmSW8jy4Jb6TnQwCggAsLGj
O8s2X/TAgL3hjTxR2KwNIK6I78XHQalfZozhCOyxOOsWgTMtuwgGzF4y0lCFgSWa1uJ1BQLzv4XS
kS/C3/5SeNhlGCGSWn4JUmPMvJYwC34NDrLnSyJAmfWj7mOniOEWHAlM+Dw41kEPGmsKhokVp8+x
hEbuEZS+8qAWd405PavhPELt8O3DiCrNflqqyBRM+97kZpmpC9DMCVN4JR3Sk7MGusgzizsQGZdh
gpECXOmxM7sXpcX/KTfj5KBjXjfvBTMXLgR+C/zZ0RmmHE7B7D6OqaYxFeyyJ4/U3C1uqi8zcKMP
vDZAGxbfwiFKP9Qclxiv/ekWPg+3RAmcJVRQzzornZQHyvFc7UGKiU8YACtPOfjSGw3wgEmllApg
Tx+kwFTn5k1Og1vce1QH+TWLS4bssXMOGOUCDyGlAAiumPcFimmRU9i8F/beZMh7GDQovTVAAaUD
WJU0/D0kR/yHmADrJZnDLyFScIiPnqbALw+OM0JwX/BGALQPicbdRf83VVDfqv9mXdPetUN2rsea
zySowMTBSlZNIAm18Djr+uqEfxZ5aXxFQh5FzvFVTwLrkg7K60wQYKG3qufKXIwH4r/UzrjE3hiS
rT948exdw8h6jEml7VMdWaVWzRH+M0CM23euqU/3Whq/jyqrVLy3kVEMoQwvJk2Vj65N0vD3gAJ9
WRUggqzuTjYJb7Bcpb0KR6TT393gaG/Adl2ksZWJhYDJOK0tuPo87ZtDkdreMywA50md3mcQfM8G
YAQ7D5pTFSdfSyYGyFdGQCtLkqlSnVM9Y86H8XecK8o56dyQ+ZORAn+xDnnQGfuqLPoL7IjivTPr
5jLCFtlLVU+cBrxxbeHTpzQPTJf5f9rOPuhl8HOylelcxOl8h/DHcz8D9jZdO3kKkHJ5ChqtJjOM
FKbTO+nRqu3qXEIDNwLYGUqCxFzGz1uYGu6AVLATkmQsgp0zj9mRVfSTQZyDUfyQZRhkAxb7ltvv
mJa112zBzJQLri4EYXE1nadowY3WxqReAUaEC5JUikmPviiK4R/j/zZJu3TPlteuvpUB19VrodPt
siKlFKBno4Oc1uoqOPinSTWYGIbvcQNSwH8bmyA9BdB57daAWzSMbwiVo26I592qqyEYIcENZSYL
Bjd2UPJeBDdkR+enkCTH75PbBDdwWdZ8ZLLKL5FNeaOtCi7ZRTaTmQgSLCz+vaEuQPu6rY6CUKmc
pwVSyFw2uxU9cOugwevB3yWKtsQRaA3AYh3JqvzpKPkhUQOcKX+a/QCKeblwzXJG2drwibaWqPNR
oIrSOM7ZlF2kZ+S0XBlkEYN/jm+Xk0gvLVSnne3gGC+/MkFrmgQswmeLq985aNSzKIw43h6S+3AF
w/mjW+7faEbOJUeNWnLAUiRy/WUzZolMSgvjO6lmWXUOS0XHf2b5TTm4zwDvjIv8SfkZOJ6GUTUg
TtJXRwyof8px6RjAMV9u43qHpVHwUrlP1sVaSKNb21jq3RmpFTyZAH2s2F95GqDdkqEep3Q8qnr9
TfDAUgzAqLsafh3xVCRHsmqwMSOqnJQx3m2OkvRecV6hGvzVw1w8ek3IHbWRED21SfMm995O3KeB
uM9prg2GdWuI0Ntj6k56q7ilDsu/NkSzbbtpYId1INRNcJDbJXdDtkrNJa0rm/IUWKHuk1fudl7R
5zd8HT3QZ7K5FBAReDaUc4XHMmPLkMwAEYA5Y/FpzsffNuVoB0cKkMiukd/WzTntQUPZ0UX+3tg0
xKibQ9wmX+dRv8mVW68S1NJdYaXTQa61XJWkLVj/txriKwsGQO6JHCFb0rY+DlKXwkhxDGm6EIgm
oo9D9yo3fn005dJsT4PsqYl87iow7Ae5FPIj9b7m+rRBoe+JoDPLtarv7WIbgtzlen3N3OlngFfG
KWM2wFP3plV5C9M2POUzROdWn171ZeiQz3YW2855DmaQwNjx7VTonCjhNugJWUle/D9/+LffIJvY
XkF210N97bnePdRkcpAmhn6QIUC+7x1y4xcbQNb4msLlXS/uCqf47a35DVTx+QoapPGKCNbk3JyM
MNfmY+yGfyldph63K8wgeNMdF0r3Nrio/XOGieVJfkvvV0+pPasnNBr7ed9k4X076Aowj2UcWl5r
OVK2/meb15UzwgFhcpAnoY/TE1MYli7Lg6CPSDuZcKy3x2fpYFczHUwdg+9gusgTPHbWcJlyi2VJ
dcydAeMjdwFX/s+/axfp1Q/BCnu5AVxhAaRsz94cP7j6AmA0Crte5G0Y3pZhWZ4kqW5tBdGfZUSy
9Nk5+k41gFlJn51AYYyU/lJsb+tvj+i6KfvnyhsuXmPu5UlYD8FW4Kx8aRsSBDIWsmBvzih0X7c3
fHuWpU2qwfIUqn1/agDpnUMnOsk+Ux526bEd//kRlLrcNdlaj5H6uvlpv1Q/ta2PbVnZ9j9DD7Zy
JPhT8xrAldulwGOKFJBbb4NwXj4cugfRNNBZqE76CR8K8vTMC+SOD7aOMajzlM/ti8PcgPXhvU7E
YlaLXQt1IgeUMtTdnbVgVWfM4/PB7U6mOTOVaHT1oAYFsZsegZkdCd6T8A6mfLGLNOehPgRR+eRk
1W83Xv6qPAfr67TVpXF7TLZnRboUQ9peeuwH5WGUol6Ga9nSE+hLZgznSa6+nKQAzziBWeGx631o
9Xt5S2C10yqbv7UOrvFHbiGiJOuWCdfgI6S6P23hUoRcsC5W0itxcKgh8YJvGBP9I+qBuyNjcpRr
LIXc9niZniCUyxp5Sr/nk37zYiM7qfN4l5glAmVed5FBRmPUbuHslqjnHsIiWL8ARvsTUn52lRPK
nZctRvp2YcPY0fBzHrxnzOLcFbPsJ/abj+fZKZcnYhsMVE11rhy3/T69HbVDP0G8365imTmMpMny
mcnczDr4FnQhIZXAC/gDXLLBTNxDflS6kFuDcmKgizJq1nHVMZPJFnjd6jy5znUCmEM+9ww9Eo3i
yN5nOIats6t1FRVpQUHOTdfWQRgu9WNtJMZJzi+/y7ej8drqT7ORtyfVNF7krm63VrbyrvsRG1O0
G4sCpX8o5P8s0LaBQ5Fvv9TXiR3L0xJHGpYPYPyPWmbnsPPbfHhAkN28AE2rbsLaGaKuuvEs/F2G
WbbeX7kT2xiz3Rg+0L9S6Jnm5NUHC4I0shiOgcNJwUvgMoIfUAg8llwyuTPyWAcqsUcLeLCPbbv8
N7JPim1E3+7k+kAv4/12Eba9siVd/v+nYq42wl56kPdJZgryY6S6zsW3umytjXOE7QcTWoQZZKKr
dPZFxWNRusifXadcsonDJq/aukle+x9Y/fqhlN/52yxjPbbM3T2wgHsSgthj8KGX+SvJEULX8prM
BXIw+2Ay/0JrhXhy2CeXoglD9Sjd101/+YJGgEG6IF3ncfKkyoxuK7a2ac5IOWgoRWrAxJZJmPw7
W7GiJKX+21x2/fXlPMLEeRgLdN16thvg6SebLNW8R6+3IAn13ZUfYtY33dXVq1xsmdTJ1nbttzYS
QWheBxBAts7y17fqdqxsbbdx27Gd79OxUf7RIdTBGMaYKQNnBxAgv0hd3jyueMIyftm//vi51Ipd
pAzqb9NIuYXrkzd/CyDaX+VxjVDSBTS93IOw65DckCfl3zfl6HWoApTTXNwyPXymggQwRbYl3CdO
iBA8ZO+2Y1sDyg4ptn5SHfwfg1bn1/XXL0/ySvbY3pl1PrM+zNLq6XlH/uS/751srb1k83NdDlrP
+luvz3/g81GKRmKjtd+1GalZGVe22YMc+29tWxfZu86zZXMr5H5sVdmS4/7nWX9bzkhv6fjpT/1b
26ezfvpLwTLgYzRXdyGMvuUVx8OZXEU1r2tVeeGlIJQCORMaEYv3Jcy2FVvbnOEJCv2OPlVrsLl2
kuFWTr51/W2PbPpmAEKIFPz6RMvLsr3xn16q7QXaXjRp2w6TI/5n26fD/u306+s65wu5v4hB+40H
F4c2prXLXFg+XFuxrmS3+m+xin/r/qltXU8sp13/gpznU5/1LwyJd68pw99q54V7GRpkDSpb2zda
xpCtKlvbhGzr/KntU1X6+T2CAf0PrUYSISlsiHy8nOTemd7KI7xuSqvUZ0LZLKuzKjvpXvG2De+A
qaCNb3VlXmjkUpeRn7lQQETJyix3DR35gdXOexkeiP4jydqgDPwPXW0dNGyVGIKMLkU5Q8JE/O0g
d1KKbbiVqjwKjiz6tz7bY7C1fXqEttOMQZMSsnBheg3qbB46R0/nvax/EwAGhIuS8T1oh+i0vvFy
UbZiHVa3ulyu/1mVHdurK9WAQMo/w7fUP51B2uYsATuhJbxG22C/TqzX/XJ/tiMbvEpYvGVXi8CI
sURIfls5bt3kWClkYrBVZetTPxlEt7bf/nHZ8+mQwauU42w8gAp8rqFS4BogPYiUGxpIjuXDVeKI
177J0OVnSZZd5MqUSZ9nl1l1dk3mWBe5w9sdXd/934KZv00Vtq6yJTc/KnoiemunNciVO4ieGHGE
TIqOVvYweyXpGNRctOlRXtE1TilPwDjrcfOHvMj/RLVqNThinU3qpCE5mOfZNUEiGJY4pDUp6oZs
5W6r+1agoH8WWrty0R12ZgsDMgbkLfJh6Vpw/j/Gzmu5dV3Lol/EKgYwvSpnS872C2tH5pz59T0I
n3O1767uqn5hkQBEybREAmutOabQvaPUbJskAEIVdo28qvL/UqVImfQyfy4idCZST67P/+CpAbrT
fMUz/7r88qL+8S/6Wrp+XXW5ZpG7Xz/zkOTk5IpxLa+yfNv7Rn6A+6G8sH+1fa3qZM/fYs77SNl9
/5P0INCXFtZ6C2wMsYrzM++1zaNhawACXOsoZjlEegaANN/jM0mvqZM7M2wwPXOv61Lmqccx3k2V
/xRq6Vabz6HGVXou/KpZyFFTmw47ZSrESu1SivT6Pl/UIT91uXFTRywtlwJPjZqiUxI7GzUMzGwN
MgjDZVb2a6KSVA2P9r7W/foBTRa5ZqCxCM9TG/eiSD0l3vA8V7Q/+mBgH9HfVCuocQNUDg5lWwrw
KI1JT1QDFIjIKpPHyLUhC4r2PEawEGzKFjY6uf2ta3rTNSnrH+gdd53QitchE7hqJd5nVjAlr/CB
P3i+SqV4Wj937mR+c4nWk9n1fBIOWgMdp+8Xfl1Vb9VETS9L8uJFVxNrCVGH8qoQbJeaz7YAglDy
lJkl/CZVBWUUkWSqC+q4MWIsL8PcQygJM4EeR4Eg1rZ1bhWXaYzLi9yTmzTPbbhnWQZYmCC8mUf+
qijBD3lj/yFInm0bdUb5pWppYEcCiWM1B4AXjsfKLcojqNcqgk/Dw0hUhWC4atKcmiC36VkP17lz
oFKD9JpLsL2B+jV2Y3jt5w1Cl/DqqfEnWE1lL5uKFJNuuItQuXLAZ4ZJtsb2rzU07KtKJvSaKJq2
HIfBZwVBR2S5lFYlFtcyw1IUD9nF2PftRYtb92GaN1VK2Z7Fdwt1NSPuHYGeJkutsHFF68nOiBGz
uWHQ4cJ4v8Y4nC5fR1RzQP61+c7dX1+GpvsAZSZclkGzgHtqrG3NFKtxrDMYbxTT54YmDpZNqTNl
rdpKt/S4WWAFDwYDB/DCDYpTidTuVM+b+yHfz22cE0PtQRtZaNMK/ZBNIjGWmjC0g9zko/9vY96V
ynJ0Ubm7QUKwGajBc+dRMOpYQ/cR99m7QSqdunDk/vy2BHpmKhOpVshLKDHd9It051uQxfrHWMdU
KwDEefaHlLJrOFgPk0Yu2Rxj81g6WXfQu6jZJUmUX/gXaEj+G/WxHhS+XGkizqrRPVdQg85OGD/0
VlkjfVWqx6gjcWQDe1zLQ9lBKvQF/Hq2roZFh3HHYpyHR1qCKV9ELdf8OjLYNNkKslvuGas/Xmxm
n3YyiaM8VVUL7WK7wQ5xGE6dKVi0DQ+ccnX/BI0f/w6CKf46b2VMzUPdNutMBWuz9LBY7vz0CaPC
iaB9XrNWtsQRoUX9iPa8uxA63ssjjHabR0zrEEOlA7CmeYRss43i7xfFzrPqwOPCNZBCbWQ/RCzm
XQUF3Ql+WneqesLKRQLtRHbYkCz2YDBjqtm4FLpQmi2wTW0pD+XlSRN1flTZ1ITN18caBgpdynmi
F22t4ffXn5PEmbe18grN2Xz9oE5TkZeOLv70fGeGXkBOkbtyU/oTCvf7sfy2DQ0IyT8aZbfsaRF3
rPoHCmeowPP7BXVdWCoUJTclvXqvKj/YdVbvw3gPys+i2Mj+qA+qTaJDbSonxSZgrTi4hRMP3Nd+
6J/aedPHcE8cw9v+0dF1CXYyr75nRWskDNGxGFI8DOeN3JNtglU2lg0WRLVIC2v8Bv+PgfIlX6Pv
r24HzAH/Py9JnJ76ClXb/n2aps2B3N6GS6ESDVz+9enkaPkmY17o9SlpZh0FaUdhNihgIVKew3mT
AZg4y8PR8yAWhl6PeF2NCK7P3YUKuXxxHyT3cNA78uBrySPz4sghqhIUpYsnxqgoB/vVpBQfspTs
/eul8lC+cQN1dGcDAv96qXy3P16R6mLdFhRo/N0xf6qxiBA73qbcek+wJ6VyaXKSYzOWydEZQgpO
NMibbUqeUSVbsY7zQHtSi6A/OXr1PQs09am3cvVJD6pLyw32Qm4apQvQQZ5+nQH/y64a/WhRWvLq
pJyKZE5xTqAZvIal8oYe2X+QnaLwz14eWVfZR6XwOkFQ95jNI4fqNe418ax5Yf6ixXs5hGdO+qTW
NfLLS1Al46nzteQ8zBvgfnq/EHHFrlVPC+7ZVOPNh3IMQlMSOZ7zS4173EsdYpcol5LX1K3gaGtG
s5SHRlf3OwPX1FUhTIj4C8tsu0dsrEAXmYO+DhFUvtYdtggqer3trK98pRSsWFmpJ3YDlpnXwhqe
KaFpP8zi2+TUzpupOM0hLULQSZbeftQThRSqbWZXIDqwdIPut29bzQclW/pqinARt2rvWaP4DIZt
01PvyV4UNOsJa1j0wv82IYv8p/OvNt20qYpNp1PRu9Uav7YCwpydP6eKaR3qpB1hbnf5s45i+hHr
94XsVChje6YC4w0lr3qWTZZXk19w+mIrDwdoEnvNHeOlPKwiR1wnsnTySJ6x7dWzCutNRxF99MeJ
uoTcDIxjBSsGWXTlQWGzsjNB96hdUYsH1hO07Lr0evsge7rGc9dC602+d7idTB53HoAx4Wunlt0S
jU94kId2qFqUKYTdUR5aGBHhA6l7J3k4KeM3h2f+RR6NXXrlfp1djYj6Hm/wd0HYK7ckbdRz6CEj
DjzsqvqsvFLoswY70d0Kt3mJo0Y9UqzQ33S94acSQZUvY+ckB8h2uIibQqnSi2ySGwHlKLQQMFSt
juFqjntsavk3OTxCjnbNxK2u843TOiWGhdUajHlxtEY7P4YtYrkZFlwcFZVN3ZYOmFl1XEVuB3Tc
CuuHQLOxAh/NZwhhyYdqlu4abmaxk4dodCip1/PXQgwgKY2OWoJ5mNaN3gKmH1U12YC7stpQKF4m
H1RRp1vk+PZGJ/fxYZnGMXMU80kEqX0uYpMCi3lYM6q/Rqol9zzatDPTOg03IvaceTNpibckgldT
v/tv232I3DOV5lfZ6dr2f3u93lAA01rRQzVM9WVQSsqlcwf0HVVdgifRr0z1XsTQW6+1PcAHyvT8
lAaGBdm4TKiI66e3rnRucuhgJKcqNNz3qs7UlVNF5jkpXAxYqgpaClzYF+RIPxTgV+soXzqUDZ3U
gh+VM0TfWo0CMdNw6gdXtP5Bsex4GyaB+gRVpVrI09vTu1q49Y+WvBFlRCKCwzgaO2K2BdTdwry5
Fsxxfu42YEstW8RplUPGhVF1KrinnqwiWHWeHh0q4OT/dHyNkd3FvRUdCcXPYPxX6uSr0Ur2B9Q9
nuTZItuh0SqRE5a22H8dym7d1eJhw087/Brpa/rNFLG5Va0e7fb9FKYtjhbl5Qc7MJV1ouU6tlS9
vTOp993jdVOfNEPYGytOx+uIj8uqa9T6hV+jSumPY38yd77B5lF+1+6z08dMSYfc3NyerCYXP9Ak
AosU3Of59vGjTWMbkYo/rauyrC6R3lQ7YZT9IXQaE3dfr8CWoLXhY1Gsyo0PZaZegMXyOu8j8oeX
OBTKL4VKy683SjMNVFxu/hyT/lugKPa7ZtUptGNtegos2OBMUfwHJNTONp2h4qriJccuicwt4YDk
wUEKRI1zbRI/40ZmeVPwwQ34E/Gh8lP38UGmOokZNpPw2HfErxQyst52zz7WHHXz2LXULMMprp/d
hjVh25XaA3UbLeU5OCyhu7JXBNc8b6frBh5Ugz0jDdQEtzitTY9yz7YrUoAgEM5tDNYF/5pHze7d
5yxx37UxUs6ic12uAfjeKkiqgzxsDchzmR21ez3qAFNpzMv2bUGpW1477ouPIH1R9oF67srCewmr
6UM3ff0ij6a5AtzWzQc51NXsY6iZ3lUeBZ2/bZIieRS57r14E7nE3KyfCsO2X7zt4KX2R8SjctsM
arO1m97/zPVt1VfWZ0FFFpY5ZbXr/T5/x+Zu2Zmh88g68oTJQ36pPAV4vo94o+0CbfHVNneEORln
nHVnJcuwBXY08iMCvGaExi9pd2gCUwtsv325D6iNyliVVmtueiwFL+284Ysxrmq8kVfyUHaQsM0v
9YTbFpbVR4qdeGe/LaluwHB0QewuvxjzxgLFe3QU45zZ5fRIFOC9LcLxcwznQo8GPQccKJB7if4e
Tf34OVShuRzm9nBu/+/xDsil+3jP8TgP5WnL2ncAvv17/nv7/3X+/x4v31cve5TbrliLzIyWPQv2
W9GP1U23hb615jZwGdVNdmQsfr/a5BBAkfWtmNv+ei1PTnBWiruNdJ6JcmPOaku3rNUN34z0nzYV
+2g3E5v7MNk5RK67qCr0Bn7xoKSNiWASzdegVb2/tvmtrzo4Nqt00PIHuRkE/6+8e9UXWl2u9SBW
T36JEI+blDyA0K6emnkjDy1DQXT/dZyWq47lGqzHf3tl+/1QvkK2wbY7ZiEFbfemrzPdjxNuetPg
PBRcrm8d9h8QydyPGD0TX6oi27seWlJ9sB9Hq3O/GQDoiBa6/YPpOBiOxvBW8kQNyb6iJkZ4vK8L
ZWPo7vQGkaHftpxVAk9fkWXt5XsEKeV8XdmYZ5yw3YvXaiS65nNjXvGgc9VeqBsxcR0wjI1eN8NB
rwKY3bPhjnTU+TLXMYMccS6LL9khNx2s7rVDkRVK9M7ei0QUwHUa75basXIDEN2u9J2LjVg8TTBd
DNgxQMhtsWAKgi4mGqqtUqbdlsUfWHzjdymaTxAj/VsY4QQft033ENadtlOjJt17QyIuga/jiaEU
02sSJL8pOkx/8+IAO/iDIgR0LKx/b/jJbI2h9S9lXte3fN4YKtPDIAeXOA8w9FmKVFOyYTbFRUvQ
xYNMVte9m7cXOV4Ow+BpjWnkiAEacJp49mSnZB4v2S6++cA68FWrkyvQIQwiTIzRjFYdNvigVRfT
b+NtibTmHKeIKoxBTCfbobIYdbx1tNM+3OegjI+uCM09YY/84I5Tf0jLYdgralgcUyPH2MfrwlNc
eyCeets5xcWI12tFkCRsY28TNY2KA4NabRw3HxC6Al0GANVdyU8U6ySy25sH7QluMLWD3HGoBiq7
7mlqsfrB3Hl4Dk3wyK1YdG1AUMrP1ZeaHPQyGFTjdXAcWN5wT9/wnukWZTgOZw8fKhDUWbIqxyCE
hAU/jmcTgg8vmb7HtbP28CN7J3tdw7UJZ639FD5RS/o7tNTpuxIb3wn8Ii83fQLlvqNv0oaHs9eL
bTefwYnw76AOrMDiYWBBZY1AOikx+Z5Tl6i34ptLrQFLwLQ/wkYdrhVG6jONfwK6Vp1dc2xBIfML
YGVU7NJaAyQDvG+4RNBamJQPu0wo4bOnuPbF1lDTSiP4QHRI7kyv33VJP74Li7WTpvnPTs4vRRuz
HGyAOryHFACu/aLvdvJVehTvK6PXDpmt9StiifkBRVDEUnWuDDZdDDm8ZvHVJEaAiHKI3Puj0Zp7
ZOPfPffhQyr5hLzB/TyyrSwddGgk8JYpjoEXs2iwcmyU9rXFwPIweGoKvoJLksLbJm7Zo/SYDyHa
ueuxyfG5nA91MSJaEma+l4deUmkL1InRApMHRHKWzaJg3uhZgN9TIcbiOLhxiYMFe3JzHyP3ZBtO
44yudUqU+oxqrP/H6yaAUQUC9f86tzz8461tfAT2zIQWf7TdXyLffwiL6ZAm7/UYBM/cc71FHtnm
XvfQVnSZ8aS6trc1+kBZThn/ZtvNo6tV5jt5JF8kDPepaVP3bJrKDnTRdHHbGklhkzVv3WCXC6O3
/W+NrzwjKHJ/Ck3bZA63AzjgS1/L9JABQHnbNPpNMOMBOkj0vQyriMdO3bzPdvfL2GyLM3HuowrE
/YxQoDxnWhlswJlOi1io5fneIXuZYP0zTmDJkzf2Um1fKZHBuXk+g3yJHHg/7KzBXth9Rc7yP2/y
16mVIUYvpHuvCTWqADPnN7mfQB4mvboj+RUdVk6v2Kd28DEgwjoUxxelC5CQ6PZVQHK8JtZ899Vy
KgxE4Hy1ofTFUilxdjahgrOtYlwSqaD+vw7nNpy6+3M4b2QbJZjaGl80siBz771DjpNtZaWmG9Hj
CiAPG8vI1iFYmFUbjYT3y+p7iHDBzdXqQ/NH5G9dMb7aBYv2aqy9p2zKuhWlYt1NbyNomPaQPjgG
UJUIiNt5NLt+l1NVC8ExpGYf26q9mbgwQea7eG+r4SVL1HKTsta9qrB2iRgQvU7MSiGwnqcvfLpg
SczbeYstCCjmJMQnnqLvXp1YPwrTO6gEMn1IOOia4ipmKv2SF40Fvo8gAwmN9vcwuicvy/IfRh19
UwRRau6WFNBTNWSaHW5YAtSCCdIzndL+xav6GqY5CwjZO9hBcQxSpICyN8PC8+R1U72QvVESpHhe
wpSTvWNjJZdKEZ/xfCYyHtlDUpVPsi8SDjEnQEvMycOHolGVS4STEPu+OYUPck9u1NT/mHS13N+b
5B5uqMEqwsfn61X3XtVO7W1EImoh2+w6ADfp1OhOgYMu7+Pu76P26bkWuXXwJp2xU4QrFUqkpyF2
C1JEHskTLdGOrtNqRxUdFZr1UNsmE6gY2SE3gwM1aKnMYypFGcvN/TWap/wopgKy3X9O88cQ047Q
kMmT38/WYdOx7OyxWH2dV3Z7ScRb/DFyshRliR2WWBmWixBsPr3SV0gEUbD+8ULZ8fWW8gMGqept
XCFev9oM+Qnubz66MV9Bz27VfR00q//1b7qP/ue82s/Uh9vw9RnmqyD3/viw84f7+kyy5+tN2yJ9
iAC7IhXfmo2jHvN5mBzgiYowj9yVPXIzyssvd4XTgm7ov7tkhM5K22+YbWCnNtTnOg7LZYWBhR8i
NfPr7JuZ1yMMPWoaO3VvBd60td32F2W54yoBrKiGPzo9xjpSWPhRuPDB3L7dB0nzs0o9d8Oc6eiA
MA1LPVxp1jijbN0floJFdtQulIobOaBZAQ7fcYkx1rhbOVX8yjpzhwjvRdSdu+j42cH1GJ8rr6S4
uH3R/IGTIfODiB1fOrU+2RH6y5KqJwI664ToVi70b0HenxSynmOOJeIIgqGYE365QtIhRu+7Q0fM
MtWNj6Gi3aomVq5qxJK3wM/oWnpHwVwEe7m5qR86ZFJJfP5q0zBxWUx5n+7vr/KJ5K3SCuQSvqnK
VXagQfvWTCiuyqZDyjk91eVTnYj+2jMRauwKFnrGkryfKBkBXhbxQfwXpcBkBYccbA/K1obs0AyL
AampcKk3NJNLpw04gM2bMfFuVY+OP82Ptt+bVP2zyYkWL9GYDRs9hzUm2zIIDNsJlzUCpv+2tRMT
CZCm+rbERS93TO8hnTfgKNzCLq+NBa4paeDiDMxhrtO8CROj2DmjPS7kIXcQ4xpBo0AwVH813dtr
S7yFZmMcZJOjlDpcsmHCLrTO17JNbgzd00kTwWyUQ/7ogJhnjPXXG8tmU8/J7455tpdvLNu8oF9Y
bmOsmrEiYz1/SNkZxmp2NC0AhHOTSVj9YtvKqveD6JYX6xxB8LXRtPBGzvz3EJbevteMMyDy5DRg
VnWVG2eC9Q/Wytzc25KxyzBxg8wfq0qkIGn0DDyv20NsxuaVYL/59do2tNZT7uF+FDQ1LloOizYv
wWNoMgtn+3WMQ1K5qfJELKnzpT8oTP04T56j2nmYXGYH3VSSKypbcXXdWHkww6M/Hxhh9M9mMKuP
lqjlYRTJvCxE74P7H4UZ93FDDOUombj1yhPZam7hXRFeMbxrL0U+rr6+UVMR+tQaNwuoyPVDXqX+
TRAku+lR/lR4/nCUw+SGKZm+wBao2MlDOVaDsr4ySyrH5atkG4qKBElCfGYNNyxd1XevSWa4V7jc
08Ew2k/fq6CEzO26nXY4SUULL3JQ/sthEDD3ZO6DsxzBzO+qhppxDCe+f/kYNjvFd60rYlH7ioNY
udYCBy+DYbKvskNrgHuqBckZeSg7AKaIS5kwYcR5Q4EcGzSkkg1j2YXcf+POPN3HBsROMTOr7W2i
l9HGGamYAGcZ3ArUECvsWeK1YUNGW9pN6W0M14AcDr/lBuo5vImmRhtqxMQPBuKhjpFgKjR7mcgN
c5cJtyzcPPVpYLZR+NjhKZiFeDOpzwM8/M/efAhf7y1r8PLDW8Ol/m62VvEwhz7IPeyaU/LXh2ZW
CbVzCaPck5teFkrOGxa1FE7KRtC17dbVyXgPEcCXfHwOvgqv5jpvlWl39a7qE2GWhlXsLHy4b5gj
I3WQx6lUPXQifROz8KidlTTV/BHwJkJ5ZEn9kVkCdoMGSVAA7u5BbvSyGSYMjqqZv/GfXT1xf4Sx
DgOjzsA+yu6um1CIyt0I7AzI/zgizQE4n6QdlL2vK+aMWJDEcEYixyKFKK/iVzewl+McldnCPsHu
AIUZ8gWxVkZDQWLX/hpb8dODFpHk5XbA/mtlak8+vo6HvO3ebS7rMcQObNNo4jMYhbse5qramNPk
7pE7TrqWf+/9ass9+R8ghxWshc+1UnBJO6qtvqpiX+wajNoOlpEXe4tFQlxG1UJR220vrJeEv9o0
BxT6iDpU/sN8BbSKObkDkH5SzFVUIWKeRWnZXHFtz/8suZcCbViXYEF47nbaoYZs4ZcWiS6jgMQX
J8PpjwuDRJnrZrk1CEVbWypK6hHvJ+BWBuYPkQbK2jBPeV8Nhzqw+q+NIcLh4OnzlUvHz1TTywOS
3/LgZiXQcbmbOW6nreWutF6Ve3IT215JtZMLDWOunc9nO5bCKBHoMOn4X79YhWtn+zAFBDBrROc/
U27kH3w/bFMDsoyGb6Y3a5imuUZRXo5cak7lbjMR8MpSe1zd/zPye3o/lHuu1mNvhYCXm3cOJ5CN
MZf93TdmK4JtK8xjPNfey++B3ITzYU+KYzOF9Uk2FZ6JuYPvMBuRtgaddDSwlI7/b5fnj4lWV7iP
GhkasFk19rVrt3q/j4F8IZLnms58iFJgYyA38jAKoRBrofK7YkrZHzGGbBZTbXe4oijRcLSdfGVg
09Xkw7jwU6x1A/ypV6pTsorRVW9L7OenmwzPWjGDdZmP4BubYziHlH4kdb7W0w7daHxO8zJYwCgj
UToVwcmiFubse+2SfHu96Mf0kmo8IjK3NFculNWjWjZLbhkFKXQii0XZ7sENzEvbSb2hvtd3U4+D
kOXgSWu/NVWTbQRJGKrY2w4vltrfhA1GlCJbKF1KfoQywRUPXG4a0YPQNWs5aqOy9pQGW5hO38D+
B083vRgi2WdFQfwOS6KwFh9lX+JZOCYb8Evh2kTolzftKfArdcHDEWVykOerGkFG0J4Av1JPEpHS
VVRSr35EUAUt1RIoW7jpy9kjujGowiVEQXJ6ORV6j7+xU68KEBW1Q6yxG37XNhfG6VysUnj91Lkn
f4yjZYjBlpdFKlxTLEpDjXB1pwK+NSLo+Jhmlt3vyEORrVJJtRwm09l6sG6Uotk1esBFgEMXCosr
LQK04nUvqIvpX11nDl1iBMl8rP5p8+ie7y2aBjvGtvZZvDWUESGwQr1/2ytbZhTTkvzjJ5PnYO2M
6PcLxYphE1Gm40zMPQXaHAc8GuWb/OF+5o672LkNIJB2ZDzVE8W0uGc4ODCoGf/oApUumvnWBxjs
+I6K11YrYE6hegqU342Ht0w1nOdvkB5ZzTkJpl8mncus5kFZsshWbO+S6+2PMoWOpPMTXWp9h1nT
2JNvDGwcc9RIrAiInvK4xgHXQieGgnuVEE4wBKLwKVaTpdXMSBFYy4tBb948nhcrKK8LfJnxB01J
4Ti8l1W6IUyIqVtSlTNC9DLPbalsUr/2biPE9al0vhcJrnq+6n8bO2XTOCwEe61bzRPAzjKCI7Vy
G9MNfipwWBf5gDexNkzvbknAggCkpvyysUiEa2SEe0MjkudG6g3igrM0xmTlBd3zqDkbjHApHwko
xVKESraVFZIS/4hLrd1M5dCuxiApNorzGihZtjCj1FtXSUZ8pss2pqXkpynghH1DZDDUtAd/iBrQ
lOO+Vb+x8g+W7mh367Z6qmOsWiv8uojnry23+NCaDjwLgCTHwPS46V6pyDWAHUXBEhfPdMFsUFtO
8FcXLoapi2Yc0kVkBztTKOqiA9llReIVkFgpKJIE85UwPyrVVRbhvuJADFW1dqcZvknf+Oa73TfP
LyugTvnPaHqf9Bj4WhL8oDg3XdX6CxaKLx31kmRdoKX2Rxdk6pzbaIbWWRFrG8bWJmRGEbDl6b8J
34AwsT6i3rzkA0n7xD0JnWGp1p8Nldk/9/Ro3eE63BT1yZtaDGSzcYs9r4W7bBbsxu84ZxOvfo6z
9lNrMZRXm/EqImb+7TTjenMCgVijk+gT3KEzIJMtNcOADX2+E8sqbwGCRd86LtKiKjAFVgxlXwxM
sgKhlctmy7VXV4lNwB9LgaNRbKrU9G54GzZrUjvRcijtF2tIV0bWciNQwNAmyTse98lKc0l411UT
Luo6faNeFJFjwxp6iEP8kqjetCqMhGefWCqjh3WtJK/A/G+g05xF/dZZEOjKMEZ33++dUP+ZK/HP
NNR/1KWBWWAFmV9lDUWEe5v17bhxUpIFoUYtu5NQRxSM/rtGFHRIgf31Y/6kRuWlnANV2TgnYn8Z
tY31Qs8HDiiVrTuxgHtXrQfFmuXOxUMXRIswt4iWzIW6pT/sc42HQkqNkAW8D9YLd03LX0bavkrD
B5tCjEWR5Jc0zn+nhr0vS+tbHbLwGsQ1cJJ0JdRkR6EK8SCvwa+l99DVO/2hwc3MB1W9KqlAX7dG
BJGn7+KVpeBGryvNuFDMbFh5hvLDgWwUeB2F6KGxFphK6Y1tbcehesbmjTR0KrZEAbbmRCQzyF6y
Qd0IXL03TmBRP0zNSmjyNVPyd1fNo0O39ANnZog9dkYAbTx5HacmWcGfeQ6q6Uc+WG96Pt46a6mn
Vrmx/OE8geaMLchzNf6TmmWdczDWTl7DGcx1Mmqi3seeR5m2te1DZeWEeN1/jGHx6frJs1W0p8Gi
plHtX4Mm2dXU4MQD34moqTcg2UDTdKcAcCAFbYDRqsRcxQUrcKVaGRW/T6jyZrIr67wniDvCjIMP
DTQA7wrf/Byb4RNv6nRhJ8pL7QCyaUL9o07jHz04PaMcPtCX/aJsl7pYYzt14b4V6fOIjHyZqPlj
0QIvD+EwdTEV1VyPJ4GJ2DYnDUDNn0HsqJ62JCCBqdV7v21veBrhIegQH+8b+1ctatAUPGHx2Mbq
PRMgfwEoLxTRY3mpZmCbkpPeZLcYNM9Cm3pzLVx3O1ju/iOtAfRBG9rng9nA248plh8pjwjw0cSN
/YgpRn5BN0wJnw02XecXWXhEdogKN+YPNW1Osdq/t3woln5vIUUYkD6TV7dSjtz5niguKxZta3Pp
/YuGM31u6tsm6ndD7m3qXd1nm5rLwk2ClT+5w2FBbi9k/t+DAraLS0iUatfgp6bWGIsN7inOYX22
Rkw+Jdv0Ib/e3vF+JQkWyjH1adlQvVltc9Ld5to6yRI/h1vR+J9myroRCRnWDX3yYaOph0+ad0tS
M7g8CKw/J74bZATAxmdMGyqtZ0YzrB1DpcC43QrWGXuX1XKeXrAerZgHhCqxKn4u7ZvVEFSeEmdY
wOF5SKKhXpQ2REBVUHBkpP5zbiW/imaoFmmT9KvSbXGMRHRYBeq+U91H22ASOQaQszO/Oxo1s+yi
9T7bht/d1OobC5i3XXdng+gd5JR4BeLOUhKyoaUHSpTaKZC7bzAIKXTyCaEZxA6rzuAi21xGLE8m
buhaump120Xw7ziLLurTVfpUpzCiulhRN7oBs6GuwkcM4BsPtj0POGaSN/enOrTtSQNExmrM3Dle
86yIEeym236KBtL4qITUvbSfVe1u/A6kaB3iUezG7iohRFCR4EgojF9lqsKPh0lYKaJl6RMRaFU1
JWId79Kpc/aYTL7ZIfAenuBtV/zUGubGY8/PM4evE4UnoeQ4zPUwFCO+LmX4qHH7WaFOoqoJ/54p
LE9+mP/GZDRYCK0lrWS8eLWDUUn2XYNc50wVKgkNRzAvdPDnzM6tXx4tJot+k106l6Qh/iKgrs4I
iF6Za786JC2Wpj97RejDj9FkBRA73XBxXB411riKnXZ2GORpbmEgFdVwVMu3WC/5dfRLq5rUB7NL
BybjSbwQDnMwK6Fuww9/d8Szm6OZz4Qsc4D3NvQvZt6vNd0cmFhhmhHasB2s9qr0Q7EPlfhq+EzI
8aTNdDPbGkSmynLqmdAG3RaRtlFb6YqA0IsV+N/hW8FOjanZC7SSXwBfGuU3Qb9vYR7vPcsYcAZu
yFZe0gKMGYh7sUiott1Npl+taoiYbh8to8k8V61LbWr7y1QOWC2fQoxZM4LQAB+pvYuLNVLGa9QJ
sVGz8gPIwqHNJojP+Yxo/iwFxtWDqyHWz4OXQtjMhKiBcggSLErVZ96Zh2AmKUHPnC1FSybWkHa/
jCzEPdaIKsT8FrUgILt+xLPd0jfCGJ911TqVEb/AgCscC0wlyEr+Mm2vWyUNxOF0HWjWNrSGz2k4
UDnzklCRusAXpFynGtcJK/ELSgzKRibW6xZapWacQ/Dmm/I/dJ3XcqNMu7aPiCpy2BVCWZbT2J7Z
oZyG3DQ5HP26YN7vm7Xev/4dlUENsi1onn7uhDPfwm3zcQ9505uzou1sAo82nqU8maW56zG4XSap
coMPKlKoCQL1fnGXI/0jY2JTjDPWgT/72PjQbWXahXqPWTISUhwNWZ7mOfZ2VISWx9VfKmgHKEyI
TYzRr1Djt0mMR1Jm/DbsVmzskXa/hWsS8yYtRAt7QV19SFxVx1XO2WaknG4Uj6vEsfR3Gi7fZCjL
c5+BWusA9xNRRZmuPWLYV2yhyiCgNLStmpXWckCQ0CPe6jrAvpvtTQtfWm0cD47Wu9QBqfSxmmtw
T2nfUq3Cjro9KwlXW1mbmyaXP9JcIEeyTxhjbueS+nloPVJ9aVJs7DzeDySO49o539lQ2KX5NWne
pyzmdAuRTXKZdg+OGH46zfCJk+hhnibf1rVf5ZhYuCUPWPQivgjH2sKfZBA+OIgqzac+cx66xkWW
kRbX3u0AUCoVINv7mVotifaF8Ry2j52pYtWNhygJYiTuqE64HWNxzS3zYmo2t27UkucEjlGrzk2y
6uhLMWzjRL0ncOSH3pOK6XViF8XTYxxaPVxA5wFAhQCXNMSzeX5zvUfXViCJ6IsXX9GOftumFNgU
mNjXRdtUL7cTLrbEnG/6ugNviPeKFFeR/8A2zwPsDA9ck34tYyMYU42VWK8xVE9EoOi24bunJsKw
k6Yf3AWywb0OzolwgqFS35Q8B2rp9H044rk3hoTh5digVU7nR337GVdQ7y3jSH3RiJwCY3A2FlUl
q6/hpmZHKmkL1+GclKrE87Wyt/kY8hByT/FDuLmiMjTfddOvyYnfYnDKaeoKX+nxBkw9fTo602tp
JnkQ6vvcBJAW6FDRoEaBTQ5MaXZvmYiWDjUr/zDlW/Ps2ueBAFZSa3RayatT9iki0snOfowjT2+L
VO+dHCg5ersFJmyAh2NCoj3Hw0P5S4ZkZGSxvGujeGcQJLLzpvEsM/0jVxDsxinO74vfUNV+wkj6
ASBe7hQ4KpuKOz7wFIe1ocetNAzNnZh2Hi7A00S7HT5XtQ2zCHe2EllghRIhB9VKG7R/eUgvJEm+
yjC/qI6CqXkqSRYKLaCnpDnEGGxsIC05m7rUvwYD26n8h2Y7Yh+V2i9HUw7OPNI/8WDzGPKrLLE6
xa/7C7+ZdyrqYVfp8d2M5TDOvlnmkwaLC8F8q2MiXO9HnqbciggOxTuUGKjf/W/yLe9Cj4jlhDlK
I+i86J0XTxvPU40ZCT5zZMkb9a2vzXfBl4UlykOSefpeWSKXYzldckvF9T0R3S5JWKep1P5SDi/c
o9BAINUv06Ed1NG05zhQ8C7C+DY+Eiv0I9N0ZUsC1v4FIWm4GaoQ9tCXN75WrvFKb/vZKTqqTYip
1gzjjOhqpBPnPPNYpjJFhQYFL/cmJFt6vVUNveanauu/Kg0uVQFngobtY8k/byMG40HJM1qGpvHW
g1tq0dBvSf9Z/FS86BJb5nM02wctp0A3I0L5mJ2oAHDaYw3r6ni3Vp0B0RgnYRpW914cPchvJt4Q
5GdAWTnG/UNuslKza/Q06UAsiqm+xTVBDZNekgc1PGNAmu/gcN2nTn8BVkDop+R3Zh61WxaBl2Fx
bp2MJ+09Eu670zUvjcqFmVkvZF886bbYmhE5hUQA4wJOkOx0amruFmRdMMQPjaG+da31oTg9fWWY
bo1Bdl2q0oxJef47c2KgmOiPVXeXVfiAMwFAg1vMm7Wf4bJ4dZXoMuNUiKX2JdPtmcZd8ymrcVc5
yktOJPHGiY3BH0oKb9WCzRBytVDFdKL0kIqb6sYy81MZth/CREIRdzOmlNCf6u7Jyc2zUdiNrysd
NZWAfq9iUD2mirI1l3zeztMCpOBE0aflZ1zEB4wrTnUS79TM+ordmj5VDQpIkipRislen+RdZhMo
Wlf5UfZEpnaqDGCFv2daA11UJ6HbSoI0A3hOW/hvocA42Ar4Fc5dfHMSAUl4uAhFw9/J1uINosdw
MB7DFglFGP6ehfKsEyU02mX8rGS/8EwU1qz7SqTCxhr0uwnvsa3Rap9O1x51L3kqB5B1FIBfbbj8
s+P816T1r5lAV03aAu5XJX9zMtxN2XAtU+h5YfROCfFOsGq8ccp+Z8npVycXXZ7Kg1wpPBiBc4n3
uA7bjtp86VSOe1C8eGtMtGbVRCcAXqebEP/yLBIpskZcipw4pdJ6LNzBBEFXfs7RcFErLKQ9cdWZ
wk3H3bdl6frFgMmdaINkSN6SvDb935UlPy0j/wilhGuplw8Fbo2tUzC52DVpS1aLPd55FkMQkh8P
ywmttibP6IyedKWHnI7yF5XFYRqwJYzJBk1TlaZeJ3quRjjns2lsVTBVPLgitCBi8FW/nceUpMQk
282Rc0ZB+W6b1a98nm89Pl/AavaVO+TVznBrU7qtJ0o4mG601+vUd4YOwrFCWlQ63yFeOuFaO+8r
ywgs7A14/mjkUea+q3N39bPaH8h0wEUfGvjodpis80dJw3scHZo3Dv2UjUFFx1Usrkb+0pnZlgDV
+zpu3+IeCHy5BOeJiCmIJeousrlQ0E/czXm4pyP+FjrtHZ3bW4hRPqsEdGh5pQWkEJ1zs3hqY/1n
MdomC72YshY9levh8mS2PBhF8rRSBSKVpgzNY3lgNfZEqPabbNNPVr/PqEDbI7b5ZCrP4Rbdy5sl
L7UMf1IewMeIKVFCGvUXBSCn1ghb6SYrC9xCP8Ayoq2XTgYlQxWRD6lcSkcqd6w1X8eC3u7cOTvy
ssW2tOyBNf3o7YoZK5rZzLODqK+iVAAIOEHgZson697NhBbCTEL3MM4KuskCy0pCsqLRjU59MrBo
xDkBbF/xZWoRWzxZ+6kptJOSg2BVKBFAIhwWam6sIs/Q9tPkVUfkccmmnshgGjWjeFSmBtN4J2v2
6+affdjQp9yXTR5uHSQcGPFLnWdVS9i4U5RkGSzpT+ObayaYcRNgYTvj5FfedCwdJOmInH7Z9JE1
E/6pY3TKgb9nN2sUqp0Z0unDxJ6lzcuc182+p0KvB55hfU0DMmmfyBd+79p8UXbx9JmV4Whqvbd3
wt8OmZ3+lGvv8Mh41jTQ3VLVjMg5zn8qHYaqpUFpbw/adyhcbhoq7CIMP4zU7HxaRO4W2wDTMzBx
VgV/k8205FanZFhKtlg5xw4cvtD5jD39s2+gb09MwmEXHnFixiCdjlXr6a9ehum3tZOTcq2Wj0sW
BMawoU8NON977gv+edgeCpIlZuH3U3qZVfuxkDeZmv0mzYcnEYE+5657rKVJS9O5ZTpqcsf9qkcL
E/+oup+s/CFdoANPKWgbjvXZVKPBb2qDO8IjBR5V2Yl8DLGtomoEw2+3FNcDt7VxFL1JoI7F6u1g
RLGJ2QTMDtXGkUBzJJ6omeHg0BjVQWrJW532b2OxBC2Oab8PjeL3kMzNtcVpI6K9rVqslI3I4wE7
GeADhhF4sfqWTM7Vi37rjQEmW5OH5rLglIkrmB7Tp2J4CY0EdyGXNVocGdEGifVmbPFyGMvRd72U
tbNjDRsw1X2aqNpr5jFb4x3L6pYWy1iQD6UlZ7Oj+2L35h1r7GdbLV6bws0DpTYTiBbRGx4jSNhd
fY+aSfUhejANLqRDh9ghOoc0qTp/aXsGvY5YXec71he0dVYIhrSybE+QKUfpZwMsbKe69vuMkr8Y
aFWGPeAKFipI3EHch3ZkDaeQu+SK3PUz29ZQNPXPWo4hoGpg+dKXEloVDStLfmVphfeLGA75RJ9Z
yy3vqJvHtmi7zRQBTDUzzSfHyd47mnw8bUplIyA9NHkZH6O0Xwpo/aeFxGVDtzLC7mSs79WiAFjR
rY9ygZ7CXxUdFl/LFGrX9tLQs4QmW58ipIEdxchDaHNVipJmZ6eiO+nvevR1PhwVGXjCwiV9Avaw
l8SarqLjl8zdAF7GBYMzQravY1wqKO82Y511DxWZ6duGeKPFkP9MX/4aWZWfd/RtRhw1tIG2JrWU
PKZ9heMHT4S4MkO/6hL12g7qrqCm3EwOyulkJrHcVG+eNI29qXbVDofI41ylzsbORBDrBLbMEQ+H
KDKb80C/PXMhuKfZ+GILSKZq+wPUjO9fzFB/6MiGSZOe8pK2OutWfGpTm+iVfocXAy4SlUgurQN+
WtU07aUxKohi8YPMvSKYW4OH8dC8YdETCGupP0ukcXN/tDJm0jwpX4Q9GwdHL2Ezm+V0MpsFE6qh
0xC/AYfPyWrq2pw8cbQbgRlzWSiDiQC7oRHIjcYyy7ZeirwufEcToY/lioDLiepVpj6RbQIDqOWW
vOUjH5FN3MJGXlu+aZpLnkJ1scz0tbX534Zaax/SJIPAxG2PzOeltvmLK4uPRE9EJyaymdaAZGy3
f7U8C2JxVlyw+hzPUfmg0kLhihKbkG8liLMGu++mZrnHZ2ty2hE00oM6U2U5YD2B7crST6P+YLJw
J164IGK1M8UesNjAI2bn9dcyJrwFrey7apvtY6GHQZ9Or8aA6rJ3+h9NiNYTGlC9FwTRMEW3tzGZ
GaT8NkkJoq0TfUjD7raO250iMFQah56OMUo00Ta35Rf+zfyLpvS+VzuF8GkXBUzvErshECZUEj6t
TodOJ2ykI2FTcCVbIXZr3Eio/uXVnFqmm1HoR4xKypmywuKaM6X2NUbWu6r/7sf5C+sZwi0wCreq
+7mxVZxxQvrQ4TvmWxxt6vZOzVFQABniXtMgMqHvoQz93QDGbJPik8Z90MTKT6823aDTagLXkqy8
gvw5QT67pOOZYDrAXr6qUemwzkHcS8XKunaPsY/p44mRbXlsH1MjnE52qIJtsPQxBZQcJyrHnYIX
PDzkp1bJ1V3t3uNxQWGoTi/9qB3mRqUrPNY/2h5ExB5aX49E44+Dp1Eo5jO/fXSNm/ZnbgORGb/1
Prl3We2zCOap2PcjVCOWA90IAB17CjX7oUY3fovII1FKwqwJd9oOjfJVl/1PIyLXKw+vWQe30uy+
BpeGvkxpwcOufG5pCpD35uH7K2yaH8aPPmR5mOLeECDQeVcW9VrsTOfRIbqgSNMHxZS451sTl9ws
y00JFWWr9az5nMUTv5HiWzWGj7ZXqVjs4aAx9+wX0+2hzD/gbpBeifspeC8rY92pH/mLUq6qOKX9
YuX7GAtcyIbbTEkPhUqgcx0a91Xjpaey4do2qm3EP3kzSQ96ICC4VnlWELfDcCfdwIA9u3VHk7SN
7n2ayhtP2JQq2NiYEvlcXQp4IHI3pYtgt2XdQWgbBPlZfqWIrFgqpE+66oV+XNF6jUsr4ScaJ3lU
djdho8xVPum1D7+U6AD6qmLtZN71DTDbPIpPx1m8WUyWRnUDsa7nW9HUeR95c3NLlheL7lsBk/a0
7rLziigjOg8ys/lrmyWCJhwPBfRHOLk6cynB6q7i4eJf99NWVszDodSe0y5JuQ7U1wZ7ia2m644f
GQfXtq2tOXuvURKbqNzoaZdNMQR1yEKmGNBBpJt6LKtjNTbPvSPnvZ4aSdDX+d0IZQzsGHTOqPNq
z81DsLHbZfgIj2C1IHGUcMyxqPSxqaA7HBh109310n3MBf9QMeebQmr1Xeu1kgzvnctD35V4srTA
G7iO3epwoslPm7GNx4+h03ARd4Dl0057MWyYhbL5JSucXFB0UQoVgVc7twJEbCtns/EpWoMQ6WAP
xIpnzhK0MXyn9bQN7b4lvvCU1d24w/gb5mJ4583RNbJZq7As22W6jP1ByejHaMNJI3+AImf8ZsrF
PMpx7zWjfqi6jDaMHb3kE/inyXMpwkG6VqbfI/nBaWhod4ll9NtWFNFOyUlGqDT3t2PB0Szal7Ht
w42JDbLvTKrvNBPzszF/maN7qA1istPfjs0FOhf5ZzWirVWdltpPIcRITNF5MOSPOoNM0XJx6c0z
Oo6zV8PwicI4CJMaF49O3zie+bkoTijEcSdpPN3wQ9256DCvc/CXoI/sowfl54RQ8Ye2xIxHUgFt
L/kHOOZXkyO2REdU0nzdjaGLqU2aP3s2OLXukFGEF8jJLqdbb4AeWGb4M76HgcKs4ofDHHQ61P2+
vk5dlu+hZRynPrwRF4L0hV5Epo1QdRzOGU3TayGs73oer6bZ3ahSsS2Oz1nICK5OBUJQs8vMjqt7
qc7AUW52GpuUs01B58Q4VFZ71EZy0IvxSZlm7drBBdLhAe/K5FDUlLitZ3zrmdFthN28KmU70+fK
eBjwf9NRZlaQnmo3PrdgafTc3nWzbS8aYbFp7E47pW29bTOXvmfGXC3JQ44zgx8x15f1HlulI5xJ
HuWZqqPvl79ymzixcDRInFa+I6t7z8zso63jmatf3w8V34uZEF5I3vrOnptfkUETMk0XOX0KgmaQ
8aSXbuSbWJTRYQCxtfg393W/g/jEDHtK2/QH3/+j81HL2ttG9Ato09L0bzx1owwsq6zoe2zGx0Z3
vmXevrpT8wQKEfp6quCT7xCc5eEoVYUsB0xtYe+AoyqkBtsmlGwiD9xNV8wVS34V1NkJjTNGaR9a
OLh+JeCJLWiWaJHns1LLt8TuHPvRxvzhNBnT3uEOElG5L5i4Q1t5M7rkN+Zmgs5zNe5LFVob8ve4
/hZO80rOFN1oUd4qc6eFPDmZ03FX9g6F2eN+LD70zIWbPgadm0CpU01JLgO6U7nEzygTBLtQ+3L0
bwBNN4hn7zpCSdsKDWsEqNdJpcLp9eLTaM3aJk3iqywVUiuN4mKjVstEVezbyVIDaHMW1cXgd8Le
a8MY4TYmKyJYqkedE+Owxu2fmaeaRWmEopN0xxjhtVe1zPD7SabfcVktplPt0RAKfzepnKZNF4fy
lkXYkoE2DS/aHHtnOhv+2JA97lqJFoyOeI5lfW90BEFgU82vkWyHAq6rS7ccvbd1tTOWQhVwuZ9M
KsFVRnbBU+8B+jemf6MEsRoBMUbCnWBO7atWkcEgb+2samdR9LtBKNG2yijKZHMohUbdSk84EQnf
3igCN56vScEEFMaVCFTZniKX4PZIJXYBxpHmKU3g5Qpy5f4tH+ug7htKgDa6VzSK/kGUXxGAXpUS
RulFSrJVJv3dbqubqbaHwsunoNWod/M2s+kHGYiFchxZwuG+jYwPaZ4jg1mTnEAHOOy3B8ehNC1k
7r33TUbKO80vs3JfQFD2IzFwaFrOBovSOKKMGCP9hmDlFg/qLRk62B7aUUZ5sdNoD9iFfT/q3kLl
oRyVFUGKE1xXWeuvzZg8w7CkHMWHymp7hBrCvhOz8RQa6aPJnLJznW6f1fPek9op5EmOWNTvSgAy
oimDNKUbSWJnmtQbvRqNLTRKttyIYkfCi2kKuuZouZMy3k+9tnPalqqEZqNHZsFGKvnFHOuvMO2/
sgasIp03WvWYV13HTYPkLyzf9Nj+Skbru+tL/Pr1raHmco/5PXjZhLFCxardjj9oyQLYS1HTPFNu
Rjk/x5bzkjrjQdWNYxVTqiqtfsF+B7mHCUen44FoNW63ufzWTCWoVMkDA2uI3jN3VsUTVh0+aoFt
YPZhGiY5bNmRpu6D7dCJy9vydQ69bT3N5j5utR8eOaxV5f2Mu4URn8QXZYBIAdGOFIhivFgFuael
ToO7cH+ouLh1YXnD8KiHedU/VT29mDZCDFs69hXhGIF2oXwsEDJsvHm6iM7bJrNFihJDQEwuBj4p
wKzuznLrR8Mq3uuGrDJFdfDah5Cm9s+eSXvZ8JAVWO7T0GoUbNaWKRcEGo8EaLjmj4yATuQm2ItZ
Rv0u1G6rwFKtSA0dE/1maw6ZofgGpvTcOxkelkceuMDrLDJrY8YCbTpSn7CyHiqjubPq0fXBGll2
E1q3USrjPu/sJhBwegYX5uPYnvUONDgCTqmVT5wciHqkt7oZahwk4aXqDl/tAF6e5xrrUudIC565
MdEkz7V532ndS6HSAsMVaVGk7xWE3Y1nU5RQKA6oVRYYED+pBNsJNZpoDlD9hs2vytV2XW1eOsfB
D0WSDJkxZ2No4ZQ0NLv2OkizvWpl0l1pQMzAeoNygD4ybBpFjseiMeVjairZI8vq5ed1R9mgf8Sn
iMemHeIFGcaR5teW2uz/eZuBytgHxBpWt3UXdABwCMv8+fck6RClzOPuGFhzIx/pw1SP0MWepIp5
x7rLIN71rvLUw58By6icANMdv228/XsiGumo9AddOa7jIFuPD2NFfP1y1vUFbckhRlAJbM1vtu5r
7Kb1YdhZ2Lj8Z1+euL6Gqc9tHYF31wTbJaWhbWXDzRz7f15Y2z24phhO/9pvUhtgpTMAaP1nvFbZ
uFiYF3BS/e7v7pxotbsIhtF60nV/Xk5ET8XWPWuRndSr8D4l0/O5CiFOlXJoT+um7ZXZkgE3B8mY
ds9eHeVnvaKXKKKh48nRug9kIPg58pvWF854HVQm3/XQqfYaP4Ksd1w309xL9wgbzO2fE0fhcCGr
kKbZ8rF1jutcpv0Zun6U68lXUBfzun7SkBDZOIduREOC4UNXFQeW04q/biYoT6+Dp/8oKoXfQ1Vv
RqU1T+t5NI6klVFXl/VEloDUVwkv3K3vtqnlT3B6UdXk5cP6YuVVvctqbi2ssuLY7+wSr4uhaPz1
bRjN5QMfmBxqMpiZxZcxRTLHsK4Atf6eJ2umkfWA2NOk0HdtayQ3WuzxrhzG/B4IfmEOSPmARZ2z
LaOkf8yw1Nw2uCo8TXVl+yHqm2dqr9qPBjt/aem+cd9Zw2s842fn5JbzJkZLbHKlK3+ZtfwmVBa5
ZC1e3T4tPkcpkA2mxpeYIbLnbvm7HakoCjAVEI7S71XJxDGr9+FIRbOpL3SroOQWuNCYdgr9gGhi
yp2e0XO5j8FCvgEizkY7V1957Tw4MPw/kiH96Yq4fldZE1C9Nd5PHex2k6X5tEtkRDSKp1UPhMnj
q5k7TEFL4PK6L8okkspZofjpq+phfUOLNIdJIpTBurm+USc0h9IoVyh3ONWfcTIaAxuK2XbdbJcT
lI7uBv3o4qj3388g67mEPg2OZg1VGftz7ag7xdBwIV7GrOf3wAT3Y2X1f37V9Q3RhN1eNGBa65D1
/KOiwvPvY/D+soLPhiL9MPcZcZFAoDfSgopDV1kpkaAyvnKbKUGrjOkTJgaJX2tW+6vIlTvdkkME
Rvwwu2H8uyqsdwje3utg6y4RyC2y2cHJ6ap41VkRpXF29MHdsXjtuf8LHVzc6N+GsH+zSqxcYitA
PcAXNGfzg3Ck/XO09dKPomF+9LSk3Hl2gd1O0fQn2P3untTm8EasabM1qkx9gVGYYpgU31dq9ihm
Xb8zZIHRgmEPQBNggV0WV3dcOABFUZndZSyd9gZeC9csM/N9V+GSkgsAriIbpmtmGe3eELAKhAn4
35lacdW6Sd/jbBNdNU+399woziXLEAKUTLjcZScB6WQvkfYfDCuNH6hGKOk0x/6M8hO+EvZXyzp8
07TR9LgOTaxZoSvzn6Fj3/xrqIHM+VEl43vftxazb5c9wZ5KL2Sf7YcQb1PclmlnrPtoeO77Sg5x
MBAXupW1CuoXDg+F3pCsnIZzoCfz8LC+EC/r+AZ2Ert1U1vGaT1K3MiQ1l4ytRHcndLLxtUnOupJ
Nf45Lk5pKrt6WJ8Awb9m0vwwqqLTD9f/vpUetjfolFgNuoeSFBU4lgNiYHQJDwauwltIO2Ow7htK
N3yguoejj+MmmBDj1n3OYGyHCXumdWuIw+IOi7LDurWeCH2ad0hJz4POzDnWF8u0QoKbuYf+7oPP
WQPl2vqx++848I+tjrXdbd0lPVdg6VYfypoI9THP262qD7AraKC0OyU1+e6Ig4wD1IjoMZU5o5el
NzeHxwJEgGUnvcnM/7PdVDUGfPRx/4xcNzHOp9W0vPw9xfpGaUXtzQZSx3PaxQZmaG5aOKmHtXEv
lJxfggvz/7Mzsmz1oGi0+NcD14Hry/oGOlTg4OXgeZbQxzPPPkbLArSKa+Oup/9zi4oKWguugb/o
GjaAPFZ5r0uMKqwZPU7ZATgajvgWeuk9JBHCG6+in77uLxzvCbsP9clbyt2qQhajxB3jRXkuJa5Q
1kTadDiJKlj3dzEroqGTr6A4DuZEI/GqKdBlYRE5q8WDcm4crqbN+mM7kVwqxh4rc0s5r7vqNOPd
dfvPj+vev+/3HsK1vFB+/2v/uvmvfZbuaseiyoLBpYdK7tV0jvXpnxdVbR6Sjr91NuGLF7FjvWkp
4gNVZvIXoN2XZUr7XXHES6tp7dG0DXPvamkceIWB6wce8C9mqQGfofAQust8Gmn4MtV58kriJaHG
TJiwMpSgMaazi8tWOKXGFlY4858Y76aqKr4nialn1+hvkdWoMEhLlxX7oJyG14Ou9diKqkD3G3Uw
okNYCJbWLdIuVy/epaf9JJ9cecQwuzwLHZvBxJkhJIzdripk/tqrgGiTkms7BQnXLzv0OUERdK99
HcmTVtX5TkUgdiy7qHhxp+lIM1K8a4NRonoKw3MR9+ljaEa/14+bdZdvsBrLm1MW/V0YgTKMywHL
7wGDEkwrhRso7MjcYyf5kWJJel1fDDF218rsoNdaLhYHCqv0CoLk1dATc9ysY9ByLj9C00YDZ57/
2fzvKdbhhZSvRZGXh7+nzg1owabSt0FXIQ0Yx/mIb4t3t26JDAGa02N7v26mNSwW6KnHwW3uHADB
9tjQAYEdpiZ+WSn169SDq6bCrH46M7h1MubNe5kXr9A8hk8imq8d9eh309tIskREgn05b0oXmcBG
YSG/tKO9CH1LMcKQcSNzkdsX6MRbdMqLuVzpVDjM6ZrcJERL79fNv29kuVKQgwzPsqfdfUtelJ4Y
cQND6otrx5W3ayQU32G0m2NsdKd1a31Zh1jLuHWzWtRF5hDRL2udh2RUlaNw0XUVqNRZpfeYKOiI
r7bJ8vY6plZC1c9zeqK1ZTGGx+onS3rl9OcQXcv9Wo+s25/BfE93GskSVm05DwiGOMl/P+PP8UNY
1FxZfEYDpeA8ynbY+S087McoK8RjuCw5ErWGq/PffW7TtduMFhjUHSzhUK7o97XqupdKT+sLWpZX
1sTWs4qsCr8x+142DpayKXxyhwvxsr5p4Wq/hQciD6qEJ9j2htwLB75r3hrRjyQsnUD2mCPo6YiO
Cnkn4Tk9UrexsJ/nHJaNV0bK9w58LfwWPSWpUbfWc8G5Agiy2WW0jHgr0xwBEUyBJ7qZwci57g3L
sJ7mOqRx6uisMBHZsTbH1N0w23SzvusYIJ1T64QX4HkMRpMkv5ONXd85MNaA0Ovko3KKUy1S66U2
pIOmIsIOZC6SV6nQQFgGOP/3SLDUhqa6G3/AF/lzpM2M5cup0e/Blui4O1X+POQolDDwTB7SMMQ3
SmtLIJLc2Q+TrZ9TnhHQYYoORDstL8xv7X4qVOfO5P8TOFlmPJQ58XeJqjjP42JZhB/vpqpMd990
4TxtiiWDoXMm7QrUmdO4xHVr2SVg8F/l8vJnXFubJdkWyj9HrO+000RC8mCGRBAibgfjDmAkdo+2
0cVP0sazIsHoLVg31xcGmI7dPVLZLyogjIf+Dlj3MUAzaQfSARmOodeZJNP20dkWeX0d4qEIsiJv
X/Qk/Vy/as34nVhD/JVyrdJMnwi6WI5xsSo6m8sxuUNPoU7N5mU2FvhgCL9N8ecY4eXaRneLf46p
bHgpWS7OSKq8s9ZO3hnIE3xr0AEkqlREu4xnQ00aNm+J9a1//0gRbGyVLtnlY1V0hBSY6PhI1d00
/PW4PJOjPkWYMGws1eVVLDv+vrR5QgAwrNfnGSFt0I0krjfJaFxKoWdBYqXKKyL528BV+GUl/b3Z
DMYrugUBLN78P0PDorutpasZj/fSS/4Z+q+zmrNKxnpZZbQR3/VaGD/UsJbPUf+/NpL+Xett/c87
mve/3vn3MdKTw76pQ0goc9WTLN6oI89YFP8AoqoZrD9mGoYAyfIivRSHSfem4tt1rrNlvbb+KPCg
VchU/b97122c4evTbNCy9iblJKzojGTE3OdAxSdQeeW07kf4TvN03akVo4sv8jIa0M8Tm3VUZ2ud
dVgHNOve9cf1pXItsDKnSzcS54x/xq/vTFr0q/Pq+Dwxz99H3BqHfKQxpxWVuA+FJu7Xn6hCX1rA
1NPf/WMYaQfXALhfD/2/Y2Gb/jO2xbt3g8dBh+2wG13XFwujT66jwgyc/2HuzJYbR7Js+ytp8XyR
DceMts564EyR1KxQKF5gkkKBeXIAjuHr7wIiKyMzq29Z99s1k9EEAqRIinC4n7P32nUOu6Tt8H4v
v/48phlpd/z9mGW3o9vAWhTBMjEyw/BRA/5+KopWpz49/2poKL6W35abJuTahTwpWv28TxneWF9+
bqfOlO6SHI7Z8mAsjpCa/vY8lCtp0jSNw3Dl0SP703MwcXLXxTjo6GsqvFrg+pQf3wIyKG5DPSpu
62x08YgH5sYfjfzPOw6tAuD3897KNN0NnVZzszxwuQGtXNw2BzkfudzR9OjDHKYce3waOUkzzxPt
xgthCPVq2cTKVO4bE9LSsmlYWEY1vJrnZTN24g0XSOOx8g3jNs2tx+XuPobd2lpkyCVjMT43glYv
Swj3uOzVbP2GJM3pjqBs66Epph9P7WdWd+qTroKnxIPoeIxbuEKsR+eXJTJogqWtmdc9uUrPRkAy
yb++Wmt+tUzDoh2dpOH556tdnjLl1eYNgOYal/5+IaHnXC52bRmii55h6T/o6DNP/edm3UQ40Xwk
NMveZcc0ZIzsy3amFy+ZyIrDsjXm9YmhEotPJrZ+wlwXW2Ac38J2GzYN9ezt0LgjUqYoXweACq5L
pkJEJwU27QcJPms5+scDXTNCO117c65HfGtrTXyL3ixkadHfpeRfnAHInzpt8J51gz8/+gOuI9+/
rVX61Mx3Fz4+G5nSTm+71HseWjNZU4iPz8ve1knIxBjTz6FAPd1aROwMveY9S0xju0Imw255lGH0
lCO7JLn2tcz/PCXn5U96mtLPkF7pAM5/KkgSGrmy0PbL5piOLxO5szCsmuqxCYPt8if9lt6YmEi+
7lRmfLZwjaWxd2kzk46HrmMuJsjqQlK2e+lrm95LIpwAXaj1MI6ZBW7oj92Dhobh50OmaRoZREHs
21xaTRvXSaQewqhTDwQtUTrMEIcGIZsgbwiQ6cfXn0eILnjqEzO7LMeTetLsTYXRctmU8xPOXdz5
uZbH9DK31zBF/L1v2vu2G+XNUOC3ZwKA1F5qnK06kMzOdMJv0V0XqfIbGU45OsFwzhqwcNtOrYfR
v0+ebKd5802t+JYGBvIXp/5iGna9bSETnqlGOpdqEjUZSL77NdHqzXJo7dHnM3rdu58ysuFGPeZK
Ysv+fqp8tVr+noNJMVNO/RpUSBW1emAypqX2qcFUuS1jx3tGOHBZDm0T40V5Oh5EwxG8KCo6y3so
g75eu6yj/vkeUtZQP95DmTOnWt6DxDX0FBf1G/JdtQvq1NplejodEAfkGwOwx9OyqWRabIxIN56s
tvl97+SH5p829dSoDzSN8h1uZ/okppZ81slJ3+ijLq8Rw/fHWqTNAWwyHFEtzjYu3Lwv46iekUBb
373m1GTa9NHWDBNAyBMM5Tx68gN53VDPLDuAC71ZvPZ5He3hZeXg77K+OlOZIzJq/u1vmx2QZ2KG
rXbNOoCj67ofcUcQAx20uXOdCXMbDFp8pm3krTPqrtvl/toz0AJhdC7Opl1uy7YnMiLseITpxwS/
+IP34wn6o+lapGqJOV7PdfWzZaEFnbfqJETFU8rxx04lI7GVUkEkmHcshyx7fWWUJxoIUPQTGlSQ
wHaZDO2LRX3z4sw3y2aU9c5pIlxy2VruX44QOf0jmj4uZOoiwfo+P7YvyTiK7HwXkXqzXgDsOF2f
KkD/D3GIYLIR6CwWELo7NU+O76UPtNOjH/dXmbvuhNF8hbaB21x9gzbONQz5y11YWcEhBB2096Ks
eEh7mhytpqtvZq+vAUB3rzrUpg0YR3ENOpUEtC6Ld0OtNZ+lLp5CmfYgdQjKGgv/2U7IUEmEm567
qu7JADFHqP1jeMsaAzN2Ed5hK+/PptE6d/Z8YxnoFu3ybkxiZyaKdRckmCf8f2gtpZXKozExrfh5
fNc08U5vWbIt9y0PUxEq/DHu8v2yuezQY/kBtt6++nmYi5LKbcr8BvOmc5fVQXPjKW398wDIMkzN
kvH959M0plvv2wlT3/KgZUfXxcMmzaIAywVPtNwn2mIg7DrOj8umKgNnV8QVagidbBw/tJ89lnSn
3kcEsGw24xhtIdXoh2XTTcunlnbXLWaq4AGH+q5pO/u5GkMMbP69GBLrQusCBH+of0eGpe8TWbGk
We5bbuK4aM54rrAtc6w+leYumGR1bFXxghYY67kfGBuhe8l9Pxb2rWW8ddQWMM4QV3EEY4bldd5Z
yjK9161Y3+h0h7bLfT92BNWLORritGyBUrRv/eJtOXy5J7aFfmTS+ufnSbJSRxXRalvpKoWRtG1e
QjxUP56DxQVy7Xp6wfziraVPZzqh9S/mASiG9/rwcysIfmwtY9UA5eLnPvWXrT8etwxyfxy5PI6e
U/9g9PSq5wHwjyN//L153wzc+W8e5w8h6sewP4b9mF5wNqYXOw3uu3xUB3As6eXn/ctvP+6rBxpm
PcoGDv95dyEZ6VfLdjOp9yxEmE8+wyXI7fKy/LbcNPUIU8XIOgLE/rkjEHo8/GnbcuNDqYf5VdKT
Q/njaX4+g2q0cSuSmd03P/9yszwXkwK1+vTLf/zjv96H/ww/ytsyG8Oy+AW34m0JT6v57ZMjPv1S
/bj7+O23Ty7qRt/xLc8wdR0TqS0c9r+/3sdFyNHi/xR6GwXJUPnvemLYztchGPArzEsvtZF1qz/Z
6LqfRgxo/L4s1qiL+cON4aQ4xZFevATzlDmap9H5PKHGZvboU/q7Spe5dmEoxQUGee1yyHLj5bW3
LiR633qlxb3PRIWQgGwXJql1LSfb/HGTT+LaYmi9ojfMZw0tybpGlV/tNRF2q5/HLTvouRGgWcYg
k6uYoqhdHOrC6y92kQ+X5Tfzj9/mIyCnFEzj0J1GLE0ugSGObdyVd1WMlDawxj9t+YV+tCN/3P37
T940/vLJ25bn64J0Gdc0+QfgC/H++smDNhwIMLFTwrqkTisWw/CgpmhfIdY8Yqhz7/uph6U2yvy9
79JblVny888jAs2atkNnAPgIg+pqNGjAxsOQlWtiBN+AjITn0SyjB1vPSRue9y6byw0K4beRYLJz
ZOnRw8/HFz3suHUqxJven/792zWsf3m7lm56ruF4cJdAZMz7//RFywMjH7vQCQ9tx4gFD37dj0pF
2y4T/gUdNYxquiJyvkmnsLlZ7leIbgo7o4fCGnC8YrI5XpWIMVdmaJhIfOgpU+xkAPzT9s/9S2uD
AIHlnfzHX86ZZjmH3stqlHEYtX/b/Mf+o7x+zT+a/5of9cdRf33MPx7LnJ9/e8glfpdlQ/v570f9
5Xn567+/us1r+/qXjW3Rxu14133I8f6j6bL2n+f+fOT/dOcvH8uzPI7Vx2+f3suOXhrPBtyj+PT7
rnmsEC7f0D/Glvn5f985fxK/fbr+qF6zfzn+47Vpf/vkeb8aKJ/4rgvfNG3f5Jn6j2WP/qvumA5e
ZccwdFc3GZ8KaFnRb59M/VfLNE3PdzjApwvsf/qlwdjBLsP51bRw71G0JUsDyLHx6Z/v+/cx78c/
7L8fAxHe/uW7qRnCcjkRLftvg18CD5JTIZEHFAXyDkwY9SvaiMdeImzGRVxm8cpvFY663lXi89Dp
UAoN2Wh7JO4mTmnc2NsATPQhjkaGHvpku5rIrjNCVdThhJK+9WanWG25AhxdkqiPLMKfi0aNKIoe
pWFfTzBpdNd9L2btDV3g5joqsSPBQzCeoaCVF0uYiFK7friAxAofpqyYtuEk9I+0L/1NYo2YvKSe
ugezjFNSUfIYlruXXnNtaYBTVbUPCVTa2a3vuOKdeRp1kDzL3iZ7SF6MJJX21ilNB79V7oHpoCOB
+dPBquhJrbiyC9O6Kgy/unLS2oCCZnXPfSRAMBglrowWKitqWbg8KEt8neQ7gAHq3pgGK1t36Jdx
b8oSjg/VlnoFLjgGi9INCJ7iVFyTH+be40WhHZMT5PTU5W6Wr61Sgkm1InP6qsq2JRxQw8yRZXmM
/zSth61uOd7eoMB0Hys3fzYHQwqalOF4Tqy8+5ZOxOgIJ0e3FmIdXsdhOG4zZWi3WCnEsU4mDzu5
qL+OQ0XnJfYTtGiu0DN7bQvkfdiW4s5fDZY77JQYjRcL5xbh8GXTbjy0iF9Dnyy1lVGSAOjHaXWv
osFheNaV3MCtSo1VCFB83FICcl38cO2AGbNGBrAyQkFVxMaH+cqaBtjrGPptv7aUQFpm9Nmz1Wfd
fdoW8i6w0QuiQLMJdNZTs93KGEdYnPXUTdsUbQGCPnmuLC1019pQaSyfJ7+Dl1WmlJihgV6RPRHu
M2H15TYzzVLsIpbd1RqnAdweTSpAj5Yw9HXq+/6X3NXRsre1+1GHOf66lEBslk6OmgEUlpOacCNL
YlnVNDCLbfjcV6HpO/tAmOYNwK8OVH1h067IbHrfuR/gF+50eXLSyorXY9W7b2COrS8xj7okkd+8
pX0AaciP7fziBm3qrtvegAVBDFtMD0TWuJXxAxJHYTTjqQ1jbVsJXD2rprPBTecVHB9LwmVDhi0r
GGNFT6c4C04D2jOy+ooEhGTcmyLDfjX2u8ys8amHkVbuarPFIR3rMzpicqgoxKaod5lv6Ftq8FFJ
FJQLVkSThqWvvVG3nlkXQ2y2K9uBBBMmRJaSgxbZK192aUVcg042jae6F4//xKHQLDVhdxyqu9JK
uLBFtaxOvQHt7U7zYR658VDfyN62H0kpjpHs1158amXuXw+BZVXb1JJ9t22GAlOG64UiQMDft99d
aZBFLGmhrwykwdNqTseYu6Y+COCqn0rSTUOmW+BwaOtuScIov/VUHgGWDrHYkeoxPPoKfavfTIZ9
LOOZ8RoXjv+MFK9u8GN4yYwMs/07Z0pkv+sYmhNaQ4Y2bAeyRVlJZaWPNqvE3WJFyhxJcGFRZtod
J6UTIQTDFhwjjFRD1H3UXZbq6HNM8zWmqfpUpJ18KZ2cgAKM/Ne143rjqh4M5x6FN+5VZOBYySAV
PlZhXbIETNVuUlpVnhtM5VfC1iXuBQDADGd2md7otcXiNtTK+EYbNS/dTlgOo6NkrEV3Qp74sUtH
XhJlnFJsaruUj8Ioyo9Yb+WX1vS8Oyyy5okui/duUfX53MI0ezddYC6roOgwwYSmljswCtR0qmNF
6cLNdIO09VqhaFe5Gs6OjTN/TzJUhwMmiCea6ZoTiXXnCZLREoPgRsyV0/QucqW0o6+71rNnJeKk
8roC6+IY7g1XDv2iSTP9IhuzPhRmBpuyiBRpRbasGCkcu8o3Uek10XF0teEVOq6GuwNXEeQ+Q5jo
KLO47Tc2tpBi7dkiPAWpX4MyRGsEDjFV0wT6rlGnLlGgcGKEiSm6poAmE5J8nA4TYUvoobLAPqYl
Zr+NA1kbi1dWvKRtHteHYPC1s+0kfrZRdDlx4+m1y8jgVgjUQovv0iq0RbzHFGVqe7OzMesD0MRJ
OJrIHCSEDEuRAmBbDKTlZNdfOvxlX22zopPkigbuvZRXka6lz/DxQJPyTd6iXXPf8Ck1r+Hgmy9O
6ZR7BzQHnr1opnPYZeu9Zr6vHoSQlstymGvEJnGbymLJPCKtxr85dwrixn4pLAwNcdsxViBn1GiL
1HHwRgnbMq5rj+UDckA5fFNdxhnU5iMrLfzLH4ISC768Mp+tSo2zSysn/z46mn7xhr58xIhuQjOI
Rxo7KIYZMzJanaTv+l9dQ4wXGRTlq91YWLUbJ5YPE0Z2feM3kbUhvMDa2D6Wgm2iqYILReU478LH
j47xxhK36IyhXAE/VWBQp668r0PlAiztnKPUMRuJMIEFGjrj05TU1VsN7rhd5XBS94lvwrruYHCw
bNdxAiYdrGEMPF7NETIqAGDh8NzWrhi2pShINOJr4K40mkGbrKKYr0IrutGG0XkgONPfOZBj6YqW
szEWYd1rgpruCA9iOMk28U6lGcZbr53EA61t2jy8dcy+HYi5KtUveRtpN9RWMRTRqE2o+GvVt9GS
dDkKXyD9kGAkWpmEF9sB9tFnYUrSQazfu4miqd979kRWZ0EDDr83cSzY2ADojhPAoBJm2w4NRv4l
dCCkiJjmfeNVBqUTPz3YyBiuYtdx9hGJAM5a0rEdtppbDlTHw8rAjiUVX3uua8Nu6IvuPbLG5tqc
wTKAX3KEjV3xhPx8JnnRYvveGyDdVqrwBKJXxOZmY2Mytr1Q+6oLzX3ukrrfDjV0mLyY0R1T6puo
iHwQhKJ2DrbOkg0UwmC1OIWi4WJT4Szw6lri3PFl3kUa3fkRaQKGCi/+ihBE+5gKD0eTqQ/aPiJP
+mCkLl5vYjXNzehgN7NTTLJ2FU07gD+IkIo2NV6GXAx3peiyLeFJ5TXUi+BGhi5GhAabSkAyCkAz
FLquVU27rBPpRQhogKbfN2c+E/2c5rp3jGGuzNgakIgJ4EPyPzBEicwad4joql1XdvZXd+z8M7oB
XlNHhmBlBrG+xrsr1YnOtIfThskMRkND2fW9gnP6IqPEvXZU0B1Z/+OKKDX/vvSmAu5n19m3xCHj
121TgJVzuIG8EPeU3fSitE6ClOcXn+rzeJU2tp4cAHxCOqjLsrhLpK4Xz47pRZ9JG6hJiNOr/Huo
VeYeOpNx0EvK2vD7qnSWR4pUhyDsR7A7LUlkI3j0beAHI//XtJ1ySJaY2NY2msnb3q3G6WRWKRcV
w6lplxOoXDH0Mc0PVxnYwmK7CGB7y8jPqoUOl5YO5FDN0/SD0kVD77aFoxCp9D6OGoHHVNBJcFV4
rKt0uBCuh+lftDgbVnXlqc9VUKvjkIX9LoxtT9vYWDzumhSdL1qTFiK872ju/Cqy26AnvmRsYwZG
AEhBeLZUz0UBX4Jd0tDtScAcEDYdM0wcJ6ROM/ykkzVuZa+FdR011Km7Ng/vE70GKVsMNAy4MqFu
ivV0jTW+aN8kM7QYSVvgGngb9QbXsB+2xHkp3YdlbozKwj3a25+7qrGfuar3khFg7K86q+MCGZAi
oXSNAqcjAxaLrQXqbjRRpImatCVHNh90Dqzz1DXtbpARXe7KsZ5yq0vvXVXgVMamCRMSdIf1xQth
B8+he5fara2DG3raTc839IRm2XzCQB/uRCxDcOZUz15MSGjxpuwE4EQLM/wBkkih3+JRavT7Wlrd
vZ+UfA3dFgJH23lXvjOCMLItBRMlCWD6mhMcH59khYd0cKrglpYkqh+TiOWoieCOxCNWkJqJLe1l
h16fAje2UrPnUYsHDUM+4RtPBpcx2G5DlX3xbdO6Jx1Pe5bBhL6iAEVRhU27JSKv4SxPSLTMTWd8
lkjuzr3lw9LXCE08ocoBL5qZ+lpxapzHhjjZXQe14EWPPP95SrHhCgjIfC9l6tyH0Hvbox85uL0n
N4/3ox1jfUudMoVsak84JuEmPpLaSAxyJeKjbYvg2OQtPQ/Nhe3t1mm+YTEar6GbmjcFSDsgYYL1
TUpkT4MI9XGMwoBaOsla6EQd3MWBk34ZqonkdpPvxjoBgIhJ2sgITUbOna4qxPhqnXZNd4mtqr+g
Fg0vNbCN6lDWgm+UGVkKix6j2oqJhXVhiCfl0I3s5LHpCOnAgxe7F8B+4B4SY7DOmP+rE4395JIS
FQEhxWa2p7uSJuWYfvf6Fs6erPs3EnqZu0WDutFYFL3aBDOsNVYr2caUYvTgk1fuoyozv9/4C4Y2
4/Lw6vSTy9uyoCiUecP1UwfNCHFAIcTaGUBInkdP4uGIWFVeRqnUq50K4y7JBOawVHjWzimS/kvi
lS76aa4S29BL5U0UlEF+U6m4M9ZKUxqw0QwE4VRh9zQ0P7p2G83ceMlAboQR5jsSn5oDkEHIAKU7
3RoYf3CxmeFRl4xas1Bs+FET/l8VuP4Htav/Vw3s/8PSlWHZ/650tepkGhevv+xem/LPFazlYT8q
WMavc4mWGjlFLMe2dYNi1I8Klmb/agvPFz6Raa5jCs+kivR7CUvYv+qegTxVWL7l2rpP3ev3EpbP
EwpByd23cfTZVL7+NyUsmKhzufhnIZ+5vecK2/Q9nxdnUGh1/1pfTYxMaWlqrDvbfx9ieFasx2fS
MZDGlssKYDmm3hG9nE1Y6meQaGknxJPX+oxNZsTZF8BrLiIn3NS6c9BbdfGdOCBjxzpxTcko2LDG
Mazmm5XGb7aZk0vh4eYfUS9SZsGB6SuFRdkf0pMrl2e/YpH8Zvg50scGAApqZbEJ7e7ZSlWLCHG2
+QRckSAFa7eIX5/MAiGvRDO0J7Tn24j2e22bLh7yWp3wHJJ2Zj9UxnRy3Vasg4TrYYlqC8Nx/Jia
tg5lIMLoKqFCu8WM5TATputIwsd8DBhXTnakjdfVo6gA6FgDc2ALFcYQ9LipoGJSosKzVfhvQ8+l
npeC4XCwicAYWF653o6ppk9y2BVpGM+W4mLoeOVrEmSfY4d36ajrMjb4gM3mhov8JcyxrNVDUF2M
IrhPvG43TNImExwUtUqd7Oiknyu8OELF4knBBsdrWSfrJg3ydaV5Pu5B7RQkGhofoIUrnTL1usvM
a8qA/cnLIfHoo3OJdVBL7vjSiBpgBZnAKS66qBz8fea4Rz0VJbMj5e2dRgKsMi9MQpxv1Og6Lbj3
6TpuYFLFay6nFACYpPXpuJ76aCUcqnlJ1eycrldM7GJAiYj8iSrBNO2Z3kEPWooNrBQOffjdoUSC
ALc7GDpL9+khL1oq9REfRoyg5Nposuc+EQRsNAfkwc5GBcPWaI2JeYzxhgPp0looa2npwKC26D35
4Tq0LfJNMucQJ/a3oSnPrYBDSHn5sUOasWfZ+Bb3+nhIFFQgNKjaptbUbapN8GxaqkOFZPEcB8xM
SqutCN/0vweVsclJsw39itWmzjdopEJIX5t1AAtUf1NL42WSDi7SqLmKgkcQwcNOTJWzk1zscXFD
2mgsNCeCqckXh5ntfJ3Xw4HYo6z47Bo52kPSPQOI08AO73C2XIZM245APQjSdoneoO6AczIECZW9
VDkIKCqI774JOHQMh6du9hBElfec6NpZqBEcsRU1MEW7tV0Ur4XfzCDU/AqTe7WlcFTfRJXaUez+
DtyUrpw9oM/NIsS8Td2yzLnnrcbgdxHQl8JiXkEliHxpuD9eyes2k43Tp4pTjEm+md1TfWtXthCP
Opd5Kglop/q+nScBgPbMLWBM/SrMDdqadvliJ/VLn2cFeI2I5SfziWkwnZWym4A8iOxhaEGot4H+
LAIxrwLxUyfICVnKBw1nQqeutOnUmnV05ciaRo5VPyutiNZNT8moKcFOeXGzCwkxBWZuweB0G3QM
ZbYDwgZH3bzR8FLM7qlb5CLxXg0Q1FZEunAqhZIsSAJsHdZ6NMaoLCdRCwyyu56BjI1hg5ALkLXG
5SmV+aOkyrj1m32ZZ8bVctPYjrbFsP3SNv5n1BdAuknp3VRWwmREh6hiUJfcerWzgVghN4YitAZP
yyKfv5tyW79SFuo2JqyUntvx4NbFY82gvcHnuYMa+Yofmyi1zn8mnG4l0sjduo2+15l+kI+UJ4TK
3HZtjSYMwODBT+3rxgGDYl2COazJNPJu0zTVXFDg3jZwL/BvwBo4iLWj8dxxOboy7d4DzOU1V7l5
TKKhBwBrMn+yWnUCiJYkbX/VNC7RNmDrV2mX1VAN6bTaRhvuLC3/AjEjWrXUVLcCaAza/qJmogqg
AJb/ugL7s8lcZOqil8/m6CTHoY4xu5E6Y/WYnul44mxIu1vpiWLDLCbeJBNmwQbxw2DwzJIQoE5U
j5jH+FhKM1j7Rv/WlzZochQioBXW8aS/Tp7+GVAFBJ5/xkklpX3RHdzUTuE9RzE5bbJX9tb33PdG
04Mt6H78JSnZPtJ0BHLz4iuXNXJmKkVThnrDFkWWRJyZfBRlFO44taY7HfXMZuxgzlgIXcp83NMV
Olch+m5VJd9R/GHQt2R3VcYJNwQO7bIieIpwmJ6FnattYLXnFscEszIKaO5jFQFlLU0DBgyQ4KMx
2ldpIb8nYYeutunHo++WchP7LHGNvu23bVN8OHMMdk/h2PDtbq87L0L04YGwHTxmTTWjD/D0yabe
WF3uHarEEWs/7RlJAb3oiU5ZYjDfe4ndC7jpDRyWZJ1ZPn/PC/w1lv8ph95Mh/0jNey7MreNK6MY
7ymbUqmur4oJry6FCWAKjQKhDZ4eD6i519TEkJmjbdPAZKXGYRFRd8TsVfIGhyNaAZKMVmXIyUpi
6tZGTkVrPovXlJrMtdMmEK1ZtbC+fyZniPL0zWiSZ9h65m1vnzAkb1ObpSZt7GPQDF/HZva5FHA4
fUwUQfkVSgZk/BZ++gTnzzw7Ayw+CiNHMjjdbRiTcdzJ9uy5+tEkY4rAiekEq50LeFZdTaClMqYn
reYdIDJdZ5q9d/i/rsVoUWPsxvyUV+07evSHDEP/yQlj1ksmLfA+qRnygQS3Mv7sD7bYI6H/Gmut
vXFSLAEOkljMz8O6wSay1ZLplpL3dLAd68Ic8WtdAlZ0Ztc235xaAwMZeS8tOodBkdyQefRwNAcc
6cBpTAUlp95jjtuKMRPFfblysCPvIxW9Z37lEBMSRXOC6S6SV67wWC+UX4YA0WFajzvsAN429YJd
BPfZwXZExQftHBqCzVjI9FKlagbYFteVrZ0d3QR3TjknlN2LVojPuWqm1YBOc9UKcpvpPlznDvET
ml6t6dVp+zTMwTO2+2jyzlPjUg3hfO3kE9W8oyBnJ4Z9zTLYa7c0BmhNPOS2/WXKhVznZgl1zXPW
qmrKlRrFtZYbYIky4zChw7e05raVPV+uiPxOh1LvKpbNt9oeToJvYeO7D6UbvMKZ5wJVnod+j57+
5Nf2vi97irdjyXxhVqBUwuSyMd57dS5vfcKHNiOfoFGjZjRss14BHI32VvxosFRfw3vzdxR7uoOn
SB5wTcdY6bJ5cKHjbnTK2pPsx7OTt+Z8RYYFMIBiwaba7pORxBpfyHY9GAWoCctftdXwXpdg94SX
v3Wi3w3Qfk9TL8S1ji9q26SNzyW8VzuhaHjakE6I5B62SVPwZrXuxs70FzEStOjI/N6qy/CgkX3a
y7FkLgv0WZm1ta0N5rlNVkfXjq7SgydtXFZBeYZivUkQjF0CCOnAPY2qJosiOZdlpF8vNxRD31yz
UDi1GSxSitKz95bCy4wZcgic9RKsDPU4XWlDVIJ6NotrkYUFSTq0FK3Hsos/m/EgbpP7NsKl5goj
gY3vbcf4RUsBQsXSvKXS/dSOljjUtDVIpgiarQhCgv586psDF/O0NnfmBDkkM9trVhWnyIm9awbs
LxOD415WxtluiHCYrcEmFcyt3wIGlKGDrmWU9Q2Tpl2ZuaxXUxvakbkVfTRedWVPoHkEqzYMCO9M
XVz8Y6eba8OIOXvnuEw36uQan13Lil1j6nFnaMZ0qBkHNj5yylUAL7ko8+DKKaZhjSHVXKlYcX1d
l6OhGAEmMPeWJzczWc4k/fSWrImOmchGWswzNCVuoFdv+gr5OSIUDGQ+GPtCUrLJ27haK2MdFZST
tKilXdj0u8BX5HI4Z9WRi9Y1z+An1baglbfyaQdEmnEUE6dB5XjvTDjyrWsHch+VTPyGg+9nV2lE
XWGIg4hOafKVOL9sG/MiJNPflQ2glXzFrxC29nqEDQh0J3lwudxavq4fyZUTG01KmPvEGUFP4E1a
VKGtof9SN+NGgtBZj2PyzbGtB2rLGzA5dPEiZtHeKLblYNxbqngI6GZQ0xoxdFE8WaXUKUjkPqgu
PCkTsnoqYa8rl/+MYz9EDiYYmo4Pdk13Ps2MTeiW97hKspVMLWPV1d/8ftjPgV25pOmeMPfbKdjA
28SPjrCyyJIGiRIIcTXWcH2agLoldcbtFOtPYJSS3Qi4xUwooySWe4r4FDJdeyhFuGlB1KdGSYLl
FMZrVc+pqp46JkX2lsaBszbTTDElz28E/zmytO6lW0XbyTIejFz/Sk2V6hie9xFxgMZcdf7AioOe
808apttYJdWulxMa3PowcJ44NksdEFgDvT//LmhQVQX2sxyKY637t8nEVMeYOUtQBHxQfDAvCGyp
Q07lAPZJDikzKZ9HPT/R1Xc4IdC5M0m4UlzscuB79MqxjbBC2U8k+bhecW9kXo59dVwTi0nIi4w4
uV04QVN33zFLMWIKtbnsKBX2X2OTj2TkaxVSE1jjDT1V5D74sO/XPdfOpskOs4p7lONTXWSHdAi+
RH344btkzVPfq4nS8AksWHN96IGMPQGxfCMv8snTwWq1TCkaPbxjjLrXWBtx4arXU6auJR0AppXm
lgnAGTxpQieTa0IYZKfB+iD8YS9ABoXJ+KalOdyPgPc50XhYOVl50QMfLgZ6VrtGkWqln7XqRZ3H
EVaWK06RFSDeV+X/5eg8liNFoij6RUQAid0WlFfJ+w0h13iXkCTw9XNqNprF9Kg1Jch85t5zvxmX
Oc36XfriCYpRvW9ZRCbOu2Hlb06q9m2HRMMK551cdiaRG/BrB3fDuL5AS5PdchriYrg+ssvewq0N
co3j/UXo/lcRrR0VgrzKMh8OVnq7sgzERxa68ZhXp3XGs2ySPljANWKF/ZnqlLlGm27DyQNK6jz5
Wp04uv8tMzb5wDwUo/jJuuJlpndpRltsBJjpa34zH1ZKqlgHB559vn1jVk+eG/56iFr2YoXKiOR0
N4ML3ZhotjYGD3ONY6KrIsedkJE4j1DN1LbW7Ifd+tN0kHIX0wmR0VygvjmbDhxWT6tgs8z3k7F+
clJzbAcu5gtr3JIGCiqc656l8tlr6UdlNT5m6IC3Y31AScgY016NDfIFckoLg5E/6VfZmj/koJPY
+l58Xa8EidiHq2K10PygBZ9vVSD5YPf9mCchAOiSROXpgyPXP8BouCH8B2F9vgDFZ4gQBsmTTK7y
TiwYWw7eM3BseBcn5mY/1lWzm/X1xhztz3C0HpnFYpa2zpWGVhdauHSLWh/NVb3hRuZ5qhjuqCYO
pPdpO0lcJAo1BkTINH+Z0+BoSVRY124ebnbDCHl69Nyl3Sd9Epve/JjB6o4E7LeokOLM6FmGZHLw
y7idjSQ/TWkspvRpacz8oM31y2rnfWn24m6Zf+SYiBv6TAKa/vFEd+fRHmJXfdT+dFqR6xBOqm/l
5HFJWCUJZ5hVN9J1XhRk3ySdwfuqVcAVQmk26asOCLrrkiOcsQiC8KRl7toOp0MVFO+6DtvbQna8
K2wLvSp3XmBpAWVFv3pLSfSuO2KKkrGAGssGcCcyce84XHZ22MhjloSS4yW/rIt/DyjlITNZzmup
D4794BBjc0vQuYTERBCKBp86pgzLEqzeb1BbnmYhH9uhMA7EaO17238tmx9r0gc/82GiDKdqVJeE
RIANZhGxa4fmgL6NFW7HoZ8h06ZWJ3W1Fn/gtUXsI/GLLfePnVWNXIXRE8XxIsQtG4BbXa1n6bcE
yRYkIjDX2Fgu8WKzxZSBBplURhQy/VMv1fd49RlQXpAsXF+8zr/N8eJyj+Zvq6NwAy6PoDbv4cbe
taP9z6ZvZT3L55GG897QSAGg0/ml/oGR9OIULC7V9Z1wieoh+BO4/MLeDXqCbf7ZS/vqpfZ5TORN
4pEl2o3tk0U0Tz254jEw39sGnHeXhrGtTJO1hklyS9PfNVi/NmYld0ZOu4C8Jzl41XASwpKQlEix
dSda07pbyrPTtumdaTKpchbX+SbLEPABtS7YwnNjlNQHBVqBiWCY+zVPh5M1VtVuTOHjIwQ8IzaF
TDuxtw0r/sogSIvnHmldTEd626dQtokX/mXX3x2nDKFDxl3fGR1yYxNDAEoBXwKYsEp+cc3AqA7K
AVqW9nFQaXZsGlbPCmkgjpI/BoyweFnDN9/lCJWbXOp4sbzHQvkPjnfbjeG/Vc1nY5xPWTDMeKjC
+zY0d56ugX/rMzOYp7GE46jd/CZMl1PV2duZBtwEaahS+Q+iBCASYE1homa0LdZvS4xsuLTO1nJB
qdjoo5CPceRYcqv8laiiOcipPn9U6X/OASedYmLbZgCuUls/VJUuj51B5NQZbuW3P7rU/sRllGXo
bJmE/Q9ExWvhTQCB2PMY5RAT3o1zch2PrlDD1qFTL618y4yGCYFnAocyHxqzMyMIYM7GqeaP1mIb
36My3ASK8aGydXfg8bwbPJDEZX0yk5s6GINjN027Atv1wWvTIz9FH9mTxZwOcocwEwIaK8o3gCM8
GFXPkI17gM2yw5saWkf0QaDVfUjkRJcQNrYw7RpwsuW5JJstHAjiwYpyWDxauuvkau30/EgG39uw
qJyIO2bu7sD0UIsXNYek/2bpHWkYvDKr3FsERvc5qZSJVGe/Ccc9fQeSllqThehlJNfjvd+JhBWp
O3T71Tx6mWtFbdZxIwqK+Gk20bLAIGE0A1/J49VJStolkiwPjL//OZl/75kul36h70qYekwv7vp8
qN9FrbO9qB0o3ME44Jddj1ZS7eeab2PVH6ka/BjetIGnaV+zO7TXadoHjr4z3FLyl3tI51R+9Iu0
PFgJM5008YlPuk7N1qU7pmQcRGtBACsqDjDiNOFs9HImm8BQCPvcG8hEzuGEFAOrBvVPL0NeaPG9
ts5zERrWnQVElQ+JqCwts5j3J2Bi1JNB7bXPTVB9TQ5GuqAhRbEfTOuSBCI7BxWuFZZ0P8zSnUfB
sKRPMrjwgUhfsV18qNzfZIgPe5CyHq+3m+UyWrNKRGbIB111Tnro6s49lMzG555pOZIoBt5G+TBP
7vKAr/M4udVXUqXvox2ur6F36oWx1fmUfwaBBBuMfei2CYJ/jhyyLT6JYRuY1bHOl5UUuQHUE2Es
YV39tdUMg9Fx7BghThQoqFmFyv8CW51VYpYfSgY65kVj59oyzZP9U7Ia/AaycNyNgdcdGcGBNllh
jlo8Umj1Dcg0WJJNtZyKdhn2dIz09uCG80abJwM1G1BIZK5grJNt7ch3DJkN6MO8OSVO6+4TyOK1
TSr6pm2yMhYQ06648vaE1sI/JAxqPDud6eMtL04q8lfWubF4c8G69zMGsW7Ihw1jKrldQNBspn7k
AFFxycogSpze3AX9k9F5ctc5NIsTIp8taRMr/7bi6QSa2tobz2YGUC7Wp62MT6LDHxAMwnHyOoZW
bB98Xx8D9wr9qu8K8CRxmCOdrLprQLCE2CeHVzcMz+FGd4ju0GSLqLIo3QmZj62UCGx4s5IsvfrR
85zfzJvfifKI/QYRQ5eFcwyTh76mYUUgtD66eXqaMQT2Tf0M6rHaihnnfEU79tib6ksvwRs7cQAS
SFuJthrizJ/NyMzJHldMYSeXG9IvEz9e4AQG5tid3D3lvBVXDsJk9gUcAjnp0msGVWi8KtoQ/44s
y2EJVDK4yp/p1dMKKcGcxIRzIFQXs95WBudnnraI6KcP8kOWj5A8ETr5w7R2t0kmykPPySl7Vdxp
dDOTxfLpmiQ4jN6/gsViM2gG6G3Tsi+xOA3Jm7N82R2JWn+wGOqx5WsPkgiLqPGvPSaEstImElUj
jmLUq7CfoyBQoNqypnkHBG8cnNB9QZWbXPCj/QHe0HssUktUeJBuWZTGE0j5Zs2CvYa/0jcY+9dk
+CidLScAPTYKfvIjjFh57j8sK9WBPEgmp9fZd5CY2xwFW0TUMXYb0V+4i5qolOXA9XxVFQesR71Q
PmihiBtMJPu6nHCN8OIYvnFkhPGg1nBCkQ0CLXfJJDArR0AyBSxAeaWud8m+yj1nn3aIZIqgP5mV
+K6vJ0IiePy6IoxExv5wTYlZTQv5IMZsjNaZsZSorNif/HfJOQPDiNohQ4wzTf+QxD9Z0LfDeSZk
yfW6eB2HKVYDVtAhd6Mc74GLDIrZB3Hh9UI+Nk3jDz6uB6uDQLXW4O0LIm8S35BRBYtgV1rTNa/m
ESs7ER2F3CetIOm4ZwQwz4DZ0r/CuTa53Ag1RNBRjO5u7BmO4v3Zo0mnwtUs5kqk0Egu+En7MHL7
RMMFRv6VD+a2LJTcpiWVoptm3JL8M2Pm6A3O33QY2SK1bRKywJl+Egu6LEJBPObip3DoNenz/1wg
4rzICA3DhhTufFzFdjJrALIivQc8W144Ti9VAKXGWLmWFs3wJ6PY21Co/GSjfb25x+qcM6zqcPtv
U0pbBuRZnAdI5kqtfqm+2CRIAWCvXk+j0YeMMEwvNgbEjmsvnsaVK6XAYs4kS71YQWDdtORiT8Va
3iamvOBveG2zUG3LRPyugh/OK/3wpJnVeJCl3UoeCPZp42n847PNWBvO6a5mpQVnw/zJZH2vKi/c
uu0gj6YLE42FV1+K4XuuGw5Mfxqf2W49d+gRNp7gNlAZMW2Z4DN2BNZ4YgKfkNnx/12Dp/an+tod
lJs670C/5KelywjZTEDMkp/DVWIQ6aNW0k9b86pAXZhzK97wbYBbTSeqvJHXpyCvtWZ66UCJuX4h
Vy/ZBWHyO8P8Km1qIKdnsimE/PYs86usljNmaTCPE+2W6xcxcXJ3ZJZf3e/BQdidSYDg22jd20uo
d243UNqZkpCHyfLBfpBs6i4WRvy0AsU+feYlo0ZKSr7QEp9DRXU5+ujIABde8rKCZFlwdNjk1kfo
bg+uH4SRnyVfpCnRWilXsTJbeMoD92HtlNrosUk2aIsI0Ko66KAjPgHMTt9T78rTUGhKunGIWdL8
6XJFXm4WALqNf90MmSZ0yFiHMh2rGrkPnAJ4i+UesqUgAMAMCSKCn+AW5tvkLwFaPEEt2kxv0hX5
zogcL1miaRjqPb8GeyifVUsco+k+OIv6J0phQheFxS98dp0z7zM41Gj0SVDUpJ08SleS5NmzUSUr
5iIEQx9RcMwHV1roOhHJVbY/LU/+zdjW9YWp94fNhqRTHStP3S0U0OzcfE3RmCCwfncD+6KhImwT
l0mnTu2YdEzmwtQFtyC9otQUNPQNlWeOqTjpWnhRbf02mjZ7G+66bSYSuLfjlfpdbSuNQa5rgPVw
LhnL1Jz6hFAz4gkOPvtGhK7d2Tdd2vZy8MbT8msHRnFyQwNqkcgQ+4nq2KfBpmtJT7ID3CDSUkwd
AUuP1OLI1CdFC2aXd01Y/kNUT5SAqR7GoHxLy8Jm6AiT217s8YBCwgRBtvdVSQ2uGO+h0gaWcV2f
a1gOW+GzH7eRKahrgz4ATIG/W2bHWdtl7Jt9Hq3DCrKa29/tkLmi9TystmBoCJMmklBDxsZvEXcs
6UlT+i7dON1dlaLRaHJvNEOv+KMQTWAPrhFSXhjo5rPlW+s+8KH4hXwu9gxYnFUQrgoNTtZmdmF6
P/0wZxf4YF0WAOPywxt4Qm+N6oxNKRi0ughe4lloJ8oHIqu0ZXLTsarcOghCWfW0mzFlCp/fZP3k
Qj4+XivYkyIslCjZqd9atd0c0tF7MjPjOiTlokAYvAXQxrMJy2prJmwuav9zdTFHOBXzk6aH9du1
95NfFk//f5H9gkGbvbCbDmjfs+LGrEfnptTi7OE83gFh+Z2Wkpkpn/Mm0/P4YFcuyDxTS+a1BLk7
umQdOdyWpTyNRUZ2ucPGlkWbtbO0w16DNe+IWeCc98keRLcZ2bUb7rDyEOlm9rCthzB2p768tH52
zFb+475w9L52/RKuDpu48LOz/GQHIqhjYZnVD/9/MUz2dNZJrJl5DlaPGRWhRa5FmA0RtWe70VNk
Gnm/S5QBjzhvZeTphDFvPd23Ev03KpFui+fKQoW+7CuFLgiH5F2IVvQpF3VP/5qqqElVFXH0d49p
jXaSF/Mh9fQzkdxcpSDQSC6S5ZMzmY96pncUJa7xUpBqYKHBuU7ThFmGt15e3QRUYoQACMJIJ/WC
cGbbFvIjX3RwxkfbxfiUTj6kT+hN/a1XD82+bUu1GXkWpFHY26JbzY3djO5+7VBuhwwcTZHrg6lZ
7TpjUNNEK8Q8xnRr9SJ9MDTg2gAZxt62JiIaoXeA/WVCFP6URj6cXNNyGb707KgcfldK0j8hL0d+
tcyMBKyEhAJF6nBAAoN/JRM7lr93C+XdFqsUURkM054HZ31km+FHUB1ovsNNbTkYOWYkMStLh0iZ
fOtg3gUWvru6KsTWdgi84ge6UWp1LlllP04z6yTfaM/zkorYzi3Q+2J8BN9E6M680C2UYnmcpTaO
JEAdQl/fz9gB79CmRmsHDGJNrZwfHfoQGb5M/9dmq7HOR0WVD5SJ3I9FWDMemL05Tr2ty2eDA5Is
BG8fNmAhfIt0DNdbrtUDgKqFqRNOp6csaOWL7O/7SZ5IWg92zIQ/ZmsQm1niIsXAII5+jlmoZK0+
NWzUlybdm7YLX6L0Ao7zlIClsHx0Bpr9pSi97dCfxjYoL5xsIMUIamyVNxE9Z752HluU1sAbVy08
8im1b2xyBNaEEWRNTQ2KRhW2SjvsklSPF4OlZjzQrWxqenjirc9Mc6IFiQKZtzxDAAzZnU03kMYz
Blg0K40jSCMSMKVdbb2j7/1qswU7Z2HhluyG4ByEOTYS+mqz6GVc2ZW+ZSW50SF78mEp3mpmunG5
iqg3nSoOnDHZNL7xrEzXjDnA5KZfivfRU9ZOs9tk/RWRPMdVU9HXeko8gdxHQuN+g3R67ZCIE2HP
Msf2Z/yOtrcBkIXtaaAUyBz/H+amj5y7dQPbuYnpqCKnNPwjaWr+NWhzt9pre9BuQxh9Uexaf4HS
4aMIlHO2nxrj0fI7ZsZ2wFua9Eyi3YmCdD3WfctJmN05tVax1fB8XA2NrQsNtPabnV+aYgvfoNwE
VWbsrAKhnl1A7KbVCyg8rfoUrH8isIdj3nllHGqMeKXcWkIz+gjskOERgwSqP8TDvrWDCk3c9Jhj
3UfpaY/yfiikHZVz+24tbrhPDdAxsNccL+0jozPT2DD9/mxR5S5AqbdGR0afL1Pm1/Afto1pnGcP
swcw6Kv8B+Jcds66CohM+ZokgbNxk6zb9ALdei0PK78xytvqqNA6QqV9qio2sZ1EzaMlBg1H8ZA4
Xe5HvtM+kClGXZjdQ63kF7YWb9ZMZEPdfueezejO3VUWJZMvku8qXIaDRlxxQLFK9y57fBxF8UUJ
/+LNy3y3pNOlA2AbWDn9rUcarmlar+whQDaWO5tG4tkJX+t0HRG0F/q+bcDfkGPoYAkjAaAo7IOD
8IV1mIfUsTpmObJqL2P4jig/ZL0Gvdfl46N2VEaffqAZ67cB7JBdY7P/1NdvR5wrdqyhfqx46UK+
YdGAYl8zEsGlIngTuUJENCtzW+xbh7xkTgfZuN02tSZ4h1skzCZ0e8BttdbDdvQYAY7K2Y+WjWWH
/EfWnU3M0AkJjyx2JLHdirG8JoegW019yV/uEjIiH7PEeR2kQ1PXcsJmnEfULQq3iF2T7rEcJsft
d8KCnZCSFMF62uY9LkjcSxtkakl2k7KWrvrpkTqQ6DBRzBElAK16MVaRP7lfUajL/ghj9ZY/QCuG
V/oY5CEjnPG9TuDMt0Gl2OB+pw0/WlliQx/91yDv1m3BMDRqSr4QPf9FHU4LM1TH0h52oXZ+8yFs
DxZ2vMGvrShI54gsegzp17tTHpeW/S2Y5BR4c2HtbYKZQuOFucKXjxMTnJT3NzsL5dcVGYVozKF8
Goum2Kcev3ykGOTrhjgYO6QDE/ipQRUHXiqSAoaO6btJiJJYiufQJ7ad5zxIpuem4ieb5/GrFcFz
W2iPQpE3kAuVfT5KTo5GMmVI44gIFLEmZgYoNNUG7voWrrFzzsL0QapJnsmeWEEAVmQ6Jxj9cTFZ
JCC9lg6zhRBIZ7jIKsbCxUaYZp4X+o5chRIbHYt04yPIZ/Y67RKejKL6hFUpNl3HMD/X6H5rf1wP
SUfUrYUdfTuMjRvx7G7J0Zt+9GTjuiCwFUc+Kq+PrE/fh2JtMG1hFyiLhnFRUfOwcq/AKuAPu+OH
U1f1GQFd3NU5EZL21MWuwxvorH7khDrd9jhE0ZKSuVckRM2v2TW8jlowWmavIIWcnD7Fan/brvZT
mE/EMdkt7IM6wTNXkn4XGJCVgumQquCaaxZq7qV+Z9Y+aWarc59Kp4kRc+u+Ye1t5SWTBNt7yeeJ
cL4unpQDqMknTzNZ150L3XZTcz0x8WdSV9XN2ehyMp3KEZ8I6Xqr95yN7vtodic1TnY8imRAWtp8
V2QJhbyZU31CX/U8lPPZzIiSHDSHI7hAKuuKw1rxmjDvh0/lBdXrjOIvZheJdiyg+qvqve36ny3M
194zG/Qqlc2lQryrwbSwHjH/2ms2HRYs/F1wXQetcRKGT4lmK60KSfTpzH4BprQXrWOwcowTYVUJ
SX74vF+rARGJI8xNxzTnziTmp1b6ZyDP8ropSpBfGFwQeX/v+OFLh2HNq4rmhrqGcVXbOrH1MnRo
N2WG1EA0SCVUAJ8f6nd1XnlTNx2NXGVDIqb+OFQCyl1y24Gh2jSuhcA5RWE1B96fE2Z+nJuS74SD
fNsXJrPINkOrPpr7MUV+3iJ9rYOdJXoAs5OdgoKcS86WmgRd3ufFr/8f4MaIdFMwBeRCTxqqOiLz
Ryhn/TbsjIkVYIf6xNeR8DLK96nNduPcqYcG0EU9gljmJqk2uKDZVfG2Mmn55y3pP0byVAao21Ee
FrtJE8/UfU924Z0c6RIDmVVbVkctCjFjvxCHJFJLRMYw/pYKwmKGnypVLgKbQVzDhO4cVvfA3Kvj
1fHImYaG2lXU4kT5XORckeH1RZSsJnkH327v4fHUOdK/gMewZy+4oaxpd7rIPrzc+um8Qm9D3ZOY
ivaKCRkWL+jCjXkZyNzCVFzG9Iq1fJmnJJZCvNoyw1ZJ+kS4+MuB2i4m3tTfB2N6Nd3fJYSZbQen
YYsoktMy4264Bk7aPnv6hE2Uqhx0aCG9Mu5o1vm0fovCnJG7N0tf/QKlIJm4gLdkPcwp68QyIzEY
3HeER0+fUujltCG0+CxpGbCSkp3X6rQWIPqCBLSXdp8kaVJxk3BnSC+l/O4+mSrjW2wBakAcC3wK
bwqY4Kr0OELtmHZm4zyaC9ExXp6hhcqw8Ov8EcD3i0v1by3Y9ina8/ILjOKbylizWl7+xOhljae+
CDbTdL0dl+CM9WWI/HVCULh6HMLBG2ygxzVsnszaOKRChhR+yz0SstgTvLmGa6P0QEA0dQni6PJl
0eWMj6refGn0Gpmj7xvFSZ63XFpasohoPC9ublPbvm8sV0fJiOJ08qs+4tAmwGo0eDdD45wySgnI
g4rgF+wXDgK7rn+TXh5wlumW3trIbLKrvQpFr/WFZgwnQM0iunrzuuVkANQYWqQns/lASbxvJAnd
riGPYbDeBuSDbEJzvSQ5VdDQDlGAFB83On8hgd1Mcd0pO7ncAMLpt0tADabwUlK0qWI3qv5fudp/
i9tvOsZKrHVSDBRL+MeLVl3zhEnXyAkFGw+MRsaonCoklO53tjg/y7w+UEe9Zml3Qye1acr0fV15
0YNpjbI2/1e57jHwmB9xdChERX3rcc8kD6mvXuXM43IZu+HFzKoHK9lUpX3D3P7R9tzvUFuIVMhY
C4z+OZcMXFgseGn56/szxRxTfierLy3U7U1neq+5Rx7gyrLQDiNiTlg0GScE3nct+6YZX9zBUx0j
LYLQzPzY2t5NXpUdv+uZ9vyPpriMC2MBLgNSqpkkyzuPZFGq7qj8zSb3gbEjTwlnrlcwE0mzNM7s
+ohqN2U0XbF2VnWGojq0bt3Me0dIyuIndGLVo95z8/zQ2saN7lzJfiS4R/pgbf1l+WNZ9pzrJr3p
p2XnVyREM1x7InBniq629E0//U0l/YK05lfPWI6J1d8LLtxdgFKhXLw4DZ1p5wAq7ac5DoPhdWoY
ZU4sNEF/okJsS3kDsG/bVrzF4Hp3VeYc51q8tYVzcUX6yOjmqia1T0UZd5W+F2G/bAqX6XhoYycx
o4bbfDswpFhlv9WgC4syT2OnmatzgFoslIzuWa51DCc7Td1HwZLP/J8PbHATf605afAvEq0Az6YP
Dq5e2vMyYxcl8Aysg/3mSWXuc5/hAAEUmEbybZmT+6Nt8ozcpApiB33YvVUDWF36Y1O7+V6MNjyB
1Lm1E9Zy82JVGC8LfveqtqFEoyaF4glHhfAjr4Q85Pr72bhfTRE+s+arkCWT4mebFZ7S7N4k5eWU
lFLedWZNtKdPWzVmHf6FAUUV8w9Xu3jgcucNoy7OUe2qyMmn6jxo9IBF8DnMMClbYVo7MwO2Dljt
UWXOZy79c+P6TxQZ42Hq6k1QPluLdzvNRX5orHfNADOWLqY2w9EY3qaa0JfAMl+IKUZGiok2xV1P
8VfsgIRcUI/e8SDtsorWsVPm06xWxqLjB1k/Y8z32usmuJhMSKEtkGtOCA+j3/7ihCRF1PAT4o+h
9781qxlpekSmEvu7GZW4yVr8KsnEnt8mmg3p6WWxnDpO5fCGR0wzKRD1+f8v+Jw8dlYlVImRboY0
RR6QNI3maqGCeXPFQHjINXwSTnrhfsIt4t8Z1XOwVlvgCRNtwHCR7fIG4r/Eq4Z0lQUbWyKKJNbN
KJHFjbUU8s5paPuSKUgZQ6yQi2qapcW8gEf4lBAHeWvZimXZAd+42Fh2d5q9ErZQrn4TMe89SWwY
d1AdMmHIGTNHiNMId1Bnml0E9Y37SyjOFnvAZjHyX9zuCBpKtgs2iM7etk/GlMu9l6ZPE4EM6J70
r3AqZtH0NRzGv5ijPzpd78J8vaVu3zGwYFPMNtyyKsKjqHYK94vNeEw9cjAyNLDSeiLAiyn3ALeL
RvtU6fAmT3FdLCp56no7wotz3dqtxA2pgfe357FEdJ3Q+JEBijQ1ZL1VY7YL0bHtuwGnIagn+AFo
4GzJur0rKbnztd01o/hylupxKvwEyxO/IwN8VRoQ6JFUxMCrTSfT3eLidzZngrv9qoy85KrldBm4
2sgdk9rbMzbDjZB84L+6RZ94A0AJWI8f8canhXoMxu4maNkxp136lnj9uxHkr7S9nWHuA3t+EOvw
TNjZsc2mZ206BDJytIVuhfLXajmvPSpSLcuDKZubxjE0QiL2Kr1L0SNPZY080KvcFyJCN9r6ntCt
TyhXCHH+MU3/c2RjgNTQONA97kXFjBRSsUGCarfNBvtWVsVXjrN+Z5R6ov4gkVjbgokqGwS3X5y7
JKt/DIMor2V9I22bgZC5PhLrKJh7bhLTVtvU5nOfrYrELabgKN45AFNEQijXkFLgSchxthdDeCG9
OWWqUq2nwmaY3HIGqRo60NTouIPsXVVXoV7mEIsqaUNKUMubiRRqXmJ/y0b+m+fnYNvqRU3hm5oC
oAmesVPrlJxM512yB7U9g1Kma3ZGjRvBDRa0Bf5yMX0rHkJ5k0oa+6ls0EKTOZfVaBEcq3vIkTZX
JMNi36mnDZu+Vy87O91yk6XeGXQKqeA85+1qscdq8I+hNJ0SyXqILT0X/3IcMjQGxRP50u+E6V5c
eDFY/liNdO1vAU1Mjd7d9VFPVOFEOFAq+hnrjesxCY2vYEK8jip+oyCf43a/zwjXo6S5JF1lbkwr
v8v5YcfiioyQ43sRav4TTeZ7c9NzuSANJYzW5ojI9IDMjzV+kzSwwSaOr4SzyAo0+6fyuz+Lu5Sc
rXQ90HH+zJ7+QHOcKZTpcx9eGRvmpZTQjpXBcVqidMCHxupXsqLqPxrWvGWI9nrIOTvbdode4j4Y
7KeMPG2JvI6pw22dlJEFS+TOR7uSzmeNTYaHgsll2jHhizuXEx8wtrkjy+nV1fTb6fy05sD9Chuf
RoUmm+j6dauR7LbOQGO0zMlGBuOjH0680rIKN6xOd3WnCIZk2B3lMODrjLt0SG8ds9h6gMQOHr4K
Kpnf1F7ACRmUiLVRHAU5ya6f3hLdtDW86WXqUK1BZ3wZOwLihvnr6vdsS+xb3SyACFTfohrGKJTE
P3dgTiiP13dDciUACdjiNq+2Hg1gPHoBqU18MvXVIzyjVCn+vPXq4UMggZhkfw1jG8qujDjJwf/h
nCswlGDtrKMF4psOvANPCCwt9gVdMm4HS2PxpFCgskZfBftZfxs28AOPBDHXRXKZX41fOgz4u98s
t6UULOaPpJGk6AZbj6KMmn7jD3I9lG15qJv+qSG62u8xYqUwaogcy74Amh0cw2KCWp7ceXwjfVJs
JAFkU/fo2NOpk4g1aaZnzR8Dm4ROOHYWcuyTyfhKhP+RMBWLbVN84A49zK7qDoZJ2t4qvqxs+vQy
PDys7L7gpF/CBiuvbbO6DEgdcPIB6NecP8OuqG8ChyV7Eui9L5tXIIf9FPzzQnK33QDY17Vsz0xx
N6rlRigT6wNKwkW+FnAzCNN5Jbbv0OkFepipYzUj3UmgOjR8irVmgeFOBE4B2faYj2TTP3PK1w1X
J7JbPPg6O/hzcQvHjiKuJTfDKhCA4w4vsvS2hxqcLCQcD/XFrqwn6rG/0Gifa3SxbsFAxkvGAyYH
lCf8rJkCMi0NeH7lkzE6iKzsV9ecPvTkR3nd9XvfHNODmV0kMBx8TCyI5XTXC1iXGY1dYTMPN1z3
yWdQzJLLihzLOv/vHM3T/l8GFQ2NR/7ImOIfZ7VXT+aWBc0PXpGS+ZgqtobdlbuVqjq3QRKq66NN
ffWb8mZ0/J2bpsFzTqDBdbqI5tsaMQQvbIpqDDHXYX2biG8LqmCkM8bbGTL4KJN63iXyG3vsjeEP
bK2E/eZT7pOka1CxG1FQZltSde2b0UXeMYTrgWRnyIAMXjeavVZ5BTiZBRHqDTqdsAo/TZZrg/k5
rTz/wilPIl3ifFDfaVn9c2xxtBUyZxzbUdLG9Txv1/Qvtf9j77yW48bSLf0q5wWggNnABm7TGyZN
kkxSvEGkKBLeezz9fGDVqaZ4RGq6Yy5mIiaiy3RJYibMdv+/1rcC6zt+FX9RWcqRQXwwmap2Uaxx
EDbdqaTasaDQfKl1tnRD9V2UqJZIScAsjziaHsu8LjnZB+Dp8F1x+MY4YRFhzWYF+EtBHCH5kY+K
LDd6Gb3oIjy3HtmtyJEDG+YdZ4YqyQ0KDy2tMn3YmUEzo9m0EeZ4JzzSiNKfbhfso/AhrK8gU040
oPwHU9Q9StcHUimXjUtuQ9K9ZhOeCbs32wcktJ43RXAGobJvyvh6tAt4S80ayluy1Qg48wPEFl1O
wzutrQEbcjgdNay5HOTZ7x9g2rzQbQJm2CYoLZehUYBOkknP9aXqQqBXJBgUs75xlpxqzbi70/zw
OiNQaw5HtbhgqXJWil5sBzStMovbJbkJiE1EjYDI07jDQCuDjCTBAJFbP5qIGaziVE7vjKUj9A0D
VNeuszGGbht1S6/vKkK7d1HmH8DgbNUKxEM9jhu1eRr74aLw7Z3rd1PoNFF/XfRTqeQqE95Sn2zM
jZMgkKHjMBMO3JwglBittL7CW58sbAyc87C1DAqN1IuynB2Hw2ZsbijjaztW2SLre32OCTydh3CN
lkKr8znknBtt1LvVaI7+XlcTNNQQ9DALLZsQAZGd53ILeSGcHWQW2FuTGNJ5CBiBlc8JcGRrc9Wy
2dd25nrRW0SFK0VFv9cPf+Ku8i66zrlqZHBVwE12neylDXETyQr1QmLjcKT3NG+qoV+LSJxoR1Ln
99hRO731XIPjXJR4hetKp9CTEJrJM4pp5SN4A/fRgvmjTB0ZDt1WxFBzKus4pNyBtmhNQhXdW2Gz
rRVa6S6SAlXqQAURijyvcugTqaHjawVoN4vLSlJ1axHqNf6msxqSrlQITUqHOrW0y+fE8m50hicG
Fz/aUXda6Ua3ymmPsjdjlQnFTsE2RDiDWmPbN67LeCMK5ki3fQ0i80FxDTo9r2Zo6svklGMGniex
RqXHaXgBwKmywQId0qGAtmQ9h4WrcIyr514dKBTN7UfLoInvUsxEk/fkJdG5sHT0aXYLRum75Y5U
DtWQNFI00BlJdQTS3+ZmcSrKSFvqRXpfZR6qCWmj55bwQqczmFECYGgpvRs4bEoLNVpCDlqZnRv2
abHBQgXlCIGNfhQuvD03JVXK1Y5dWrdLhXmry9x8Vk0Fls63N1bKSGVuXieNqi87OgfgSg5gtYEd
gBwCVWA8W3ocLSh8/cyScMMmM1p3lApgmFIRJZnQXBn5AEiUFi1X+L3UPdrNQ+Sss3C4rylobitD
uexH+yqvq+fCse/GDAdYJIkSSjN8BO2IYrBpzAd6vjpHaZBYuNaOSBya9NF2E+8xdnWcGADNoZtA
oD1qlBJnIAeL+yzimyAgw/4ulQIfhxat2yYtVpyX8Lqx0yrdhBNUHanbru7ydel7O9tF0Wcn0lyx
Ts8UQQ5lldPKs5tQW3YjncUgYmEz6B1rdNN6mIpL1SoeBJlHK3PwnxH9Le26eHgjBf2fhiV9Cvr+
hR/+/xBSSdO/RCrtzul/Hc7Dy68E8enP/MVTUuQ3R3c0zTFtC3CSaauAv/8GKjnfVGmBVIKoZNOC
1jRQRn8DlaT2TbPAKEnbBMZkoKL8B6gk1W82xXQ4S5ah2UhoxL8DVDIkX+09T2n68cK2OVhqpJhY
tvGBDZ72RV1SayYgySx+KhO5caRawd47PFSMhQXYXchJbK7LQlToodnQ0FpBVtE9GDHHeF0cypTK
BDXSO7tKnty8RP1TQB/WroqI1OPAG5c2mmqzpYHDKU5Z+uLoelhgqhxPZ6MOQIsuIXUTh+C/Rg64
Py99As6JNv2mc6OJoHvHaeUYKvXONaPXUg8voXtSVB5uNQsZVZg3BDj5r65D/ySyhWDWqFdNRbSo
MFD5KDCnmWXrx6x4Fmutdu48oz/aSrUbdSrEJdwf0ZBi5gj65IAu2dmFCpEK6pKj5NGAmI2GAqFH
0MRHpEM4h+tDIkxjHcasYG4/RlsoucYyMFAcZJpFL2hKl7CpR4NUguTB2rvMWpRYbNLygx1k+SHO
UZe3qe+QC1/TCo+kCTZieCBNeKn2FrZou3+UOdnJpmuQA9nTupfVASEzzaCcb92J6IfvvbBBXliW
99qW3UNk0qQxs/RIxN2cY8Fa6TOunqiCOftTUsvS5JRqnbl3IlRMvt1vx06UOHUGCptGf2+CW7jQ
HRU0QHnM0RLj3QVFi695abKYg6gr9OUwsqetbSwNg81mukzTfedqZIjVyf1IqXrthONjZpg/qQjA
azb0ayuOJM62Af6OHeESVcZNDVLRYBEuWvFT504sij550ssGaERzq2jjPQ4KoEY1fzPdqJ31+6qm
SuA7nBn07AK2PMee9m6MlAVFfCRwqhMsw/4hnhSRfuFfOFiA54UNVwos75EN6HM+gFfyUankB2xy
oK3wFMW2hywzu3DwzczYFhpeA+TROdlJP0+8n1SlN0bXPugR+HCPlWtOgN9slIKKO4r2hdEvW12L
FmA2TMzdKRrRssVJSck5QCo7CdqONVrqRQJIC7EtkBgwO6tQBjlUdXNjWyOnfVZlPBJ+NzwbLaLD
VlWvDc1VsQ3uZI8XSuhhMm9JMV7QX7u0wI8tC6M9DRgUZ0mmB8uhEQSyJ+qqE4Iqm4JnEs6Vjf2j
pPpomhxN1Wp2UYc5DIvCuu2h6iyUhEtBF1iuCCzejhVwElgqcpP1HHI89Vh7kLVi0W9NQrI3g+qc
CBR/yFpkgKM6cVbC/ESl6iIYnbtQfxMZOpTv3OKmsvg9efrcqO2VZELQHYtitw+MPQG0uA5BJ+Sx
9qgYyVM4BQmDGQ3gk3q7XNpsDc4u8oV55OBcwEWyHAHPgUnFGK8EzRGuOX50zVxNf/WYvqlBEbKJ
qG4S14UowgUOflS7uTFecJgBs5vdtGLUdhL/4R7f0gZ6irFu1QaAABGXRhTQ/9SSp6b2XiV5n9Kr
r0wRX5Mx++xM4kkcUskMztAtTMV4XiTo8dISsaYJaRvAlrhOC5XaQEUlxbQKZwZQlpgTBZUZuIXK
y5Ola5Fz4Lb+uahMYxVQUK1QzrvOudVja4YyHFSVyO+6tk5wFVH9QXpxXZclpUBfvYf4pSJbYGYb
RHPBOD6isKG8nSsvaSc2vjfcU/zE7k4nrTcn/gX79dA9OzjhlxCgbXCn5W0g5NkLBLUpkPCDmxaL
XKKYzNRiJlC5UC8DFYFQrQB1qYtZv9OiGPoQIihUFMiSWSF2cNE2wnWpUt6LAeXzKLiO0khf+vRM
+YoiHjFUaBkYa2r85GQMWB3/TuanjwRQtHM3x4gX5N+Dwrb/A5Tj/97WA4AG//sYQ/LL7uTTH/R/
IfFR08n4+DysZHdOzsHz+T3s8e1P/PfmxPqm0alxNEO1SSuZ9gZ/702k/c2w2JqYlmWZf29A/hv2
aH8zdUxF/JrQVdux+QZV9pZXoslvUpXAZWzVdBiY6r8Fe9Smrcc71COSM1U1SVeA9WmZlpRTstDz
+Z/MJtIIqqDk8L2i53Q1GubGtS9FmH1nW8GB1WeAbIe0PrayIYidHgEq+G7GCIWo3V0i62GJyukL
v7uB1399/PskqWkv9/FbIR0HYQ+hiusUEDLffyulgY/e2zJc0Yy9FSxomJESXV7GUt0PeX80hHe2
mvA1tIKDE9/0FYlP5nCml3iiondyg5g4EbSohem94ss4CxcMT8+mCqAXDZYYGAQ+N1p7m6+/ODEn
v/nmbEvYMmqqpVvWlJH17n5Gg6qpGD3DFV2WcSns4im2IhDM6MMS+hZLaDP0x/znSCW9u0zIbIzN
HA8+SPH20gsIxXP6A4SHBRXVWVsZe13mV1HjPHaace0DrqVSuchreTEEwDE7g+lYeVC0nKQ9aFbJ
m9mKgEOJGmuZ9OlJCPdEjnK/6Cbd42TyrUbvjvV13eXdqu48e+GYyHc6dmEgofGhhBx3uVHqhJ6N
BVV8RdzE7s5t4oNSczKnrl2E+Y6u6K1OKmCWrwZaZLVl7bx+gXiI89S29zAL9eqP1pMLVYzWzLO9
R1VBdhGmzSVWR0ECLctJeopqsdVqAfQRZk24qL2dLiTCX5rrvpgTtIEQgmJdwauX+DDuTB3YUikA
zXjjcG/GJB80sUsgyfQ7RB+/FgXLtovqBETa3GqqA9nzd5Cj46VCsXXwlRoEHe921iRPvSigwhBd
AAH8koSHqxBhPurSR1Nls51op7xST5msIEWMUHgMsfPU5ii6EUIQhR8rZ1lG/2L9zLV9pycEMjam
ucGZUBcujuDRArlYsLNoRrT5A43zRHo/Kz09N6JY2eGVVlqbqm73AZeBCZYcDqds10pZlxvbptQ4
9IMLc7AlF6TkUJwAEQu7+lyFnOAtC/Jw4DyA7biQZv3kR7a5oaDSjaToBgEXkHrB1s20p7wjVtMQ
Ay6tLkeTTBShQrGCZn0ylxb6mTbp922n3qdvVJFA2WiRoc1N+SyRRVFZ5Gdxs7EickyvK9pWnuzg
1qjDdyHZy1EQYbA55qaukxfH6wh0c65lDbsdvP2SKLn2IJ0TpY0ZdVB/bZdtsYDy/8K/wNCLXwrL
dGYkAwNl03tiXEhFoT+ecNEaw8PV+gsV4GBJFYL9Pk/Zzqi52EH8WiJDRnRxTFTUIA6BNIt2ulJ6
KmDTvSVRkkTkKGvH8fdyyIK1By4vo04PrQqggeKz823Z4a3wo92liAc8x83XRcwPa1xj4wZduQnD
TJm7/pAtoKgffR+LO6Kl+ZgFyO5i3kJ7LClZduO8xZuybNK956XpEpbPSZT1KdcaFHiYAkZZQHAr
1e+jSYc3y3kV8wFJut/zi152ncvQWfeexMVGjWbV1pz2YNiu2kwSmGKlFgEcc5oQV3ULGHQYT1nM
i2x7KZ2Setkm3wn/Q+ZR4+fxw+rKj1FsjWVDkYd8PFtYUMUbrqS3yhsnlQ92ivIPrfXkYWeUl2VE
8dO57FQqaE7KH7O64dQZ0UOEor7NOVkG+JZmxQ85hs2y9abfoUTnaBzgviEkGgTNtCjFnt7HOi2+
4FCb4RVD8gi+/UQiHeewSh7ImiCjFWfKKjEOtNWQuBD56iu8uB5btz7qlwycfQlRiKjiZGkr2mnE
q7EBU9TO0/4URldeCSqq0ZmhoJsjA9DooOhs/tAcop5PaKGBhFq5JoG3inlVpsnZ852fHkpD2L1c
QtCUKC6GcsYL0tvrMCLpGUkrQ0HaAYQboonp7ScmvzcySa4KnQGkBZ3WcgA95dAoayQPp/Kj1xHl
jh/gCVU6NE3CcU+BaH06lWJO2BTtJjnR8Jzi0R8IGWQpksV4SiOOzDAgUAeMe+YMnh+FKiug3Bto
3clPN0bFo8Vz6M6MqMHbxJeIevABhc6q4HHhhVndERtzTV5TAirHfNFK8tRGBlCNiWIWluoB0O51
Dlx2pvHjARg2R9/hAfaQUHPB28zjZNOs7UmyIQlY0VeFq6jzt3mVsKFn2tUdh31KZDW2Xy63p3Hf
tnxCFE91iBBMMkHnlHVJDtdpC4ShhTSxw07C94MAWaDKJuk3i9hST7edbJcD8hbYUUZ3JMDmaHQD
+Lb6mCUtXcnLES4lfCZ6dIae4dxM6gM9yetxqI/TOp/11VFnZdIVl0K890OLh5MdW5diVE+OETwT
JTbPOr4ZDNJ8xfbeqRTM125Eb7N+oKq8BVeZLjn1ntwEN4xo9V1t4iQNeWVrh2QdH1ulp/ITPLtr
11kDg/nFy51D73BHoValu7Daq5HdLvpkvNd8uhx+Ylx0SBrdgBalXzKQiHc4pXHxbJIA7RnRWeun
1kSTnNnr0YSK+pNWeGeh6qvQoCOaDKxbPEGgRYsYqnU/Ikmt9eFOJSGdZyWMbVR6a8UBa4AiWp+w
qUtbhUOgs8ma40EC7Gdra07vm07Ka4CWLlgqu0brJXYhpm5YqTz+oSFI2AOV/PZ6jAbK9SSB0Vnj
MhtBki6DrZ5ekV5j8q2nboOPiaxKd9A98gVGQ2/t+AbHaiWexx77CjjF67hSD3XIuJNZhpc/DqiX
66vSy1+UabZEo4uqkB9Y57yEby+EkbGO5gp407BcqgJxJeU3kIxNwUmdMe3mVb5SWthQak9zNaTQ
R3+ogSHG55Ked26H/MiHbZSCRwKfjfbN2ynPRKA+qsrx7YPVYqrD6xCVMvyJvMMyjs9GZVwmgftE
AXihF+Rox2bHWAoGeE3dDK0x7eoM9yS7lGRGEAiasZG5qXGvUCo4rLKvrsK29+0Z9GFxH6OKCKYN
B4dmVIvxC0j/4NJzXiS/f45grJhJx73okDYrZmovCju5lgAzLSM4Bz4v+fQv2ZgMi6wsmZV5kaJ0
ehh1r6+xAzTITGathqeZstspQQc9GyyqDaGSgwMxfiZS8eZVmFtLBGQzl9j1bVXVqONyP0Qi1y1F
OEikvagB+hDi/8RLM8rvLtLWVVZOOv20y7ZY3kwSLylV6c3WU1iANNT7Wqgr60CoGeUSDStM7G8o
vlFly3rckTFcaR38sSY4uXrs/umrvJL0MMQ5zjd2/jzZ+NaDdMcxm+sbnPHGdwCgeiD5FlTlkOLm
LvI+IIvIBY5qa75abfMEpbDelC1517E4RoyQtWspFwMEWQx7ZGvQ/HcwIs8VA8BjGaJaIqUQOcSa
FDvOLNM7L2ksr7oIYGTGU/SkXE9rj17aMYIoQd+2KvPVyEheYYCGQlMhiT/TCUI5NZYoHuJuTf1/
WCQOb5ARPwSTAy2LVSJcGhepVlxkC7WXP8Vz41UvTBrMzz1Tmx7yxDhO8LQodCCYEKsssqNZh+8O
cYeJBj46ux7f8G0wdkNy7oZiH6X1q9FoeD90d5uJkukxZrXQna0Td68GznEyZzHi9+FZCvqzSmTf
SdJe7Khj0PFSi5pFSzXkc40taHB5FimKv3ldrxJ4a9SvcG2ZPfGEvouLHcd/ZB0pSxWzgPQ39LKM
vQi8Fvr9fVph7+hQuKJKMK7Ddnxk6F77HXAZwd6D9cMGoMabSt+RFxMdTJGioHrbo5KaDjFtvO+B
DYI4ZAZNR8RSuBkMym/OaCOXjbeDweAPzIi3k84nEXGrfG0GBRK+8DWahrJbEp+kWglpSFy1QUbN
Qr4hZtJ4pY7Gtg/yW7IRaGHZHlhvhfBlWmsc8LgzAVP7oDv90vFadWF2D/q0gpJFlC/j4NT3BZbW
8boKHJTsZb9oAg1rSGPTbXQ5P6He1uMUjcSAFAr1erawoRwuLbuZo4tJiY2P8CPleKrQPOUFT7xn
xoYDNS4hAM4o1D+8/TQVkBmAhAj9BGugE9Y6chCUeLH5YLsY6AR0+LCZvmqFrsIJ2ycaVsh/cibt
3GcTZccmasbA3pOGRLZimGBfvHrbCNuhjWgRKw7RbojlOCzgiWT2OfhkgcwCx3utUOwtIie/dqKC
Fh/NtkUeene+p9xZZMv1KYuxJQSjyeFtFcoBeWsDdCWiKtrqBy8JH70a1aoTK0f0RYtIDc5ey4nG
ENlEud2Lgf9jMVOwqxluW9L9UPDZGF2Cs2CBc816x1pIF4Ma8MIGljEIuAQeKkVF4RTgqPGFD3Bq
5ka8CIpkc1PF4ZI1LRbDnjvHRqB6RKpO65bXaPrbCPgd68Udkl/uy/Rf2kbTVoolx4XsH/uWlQq6
LtPnwMHXfSDriBkQoMECHj22vAnSy/lt3qmdvSj1F/rrEp+hg8Aj5r/0qFOITs3gb8sHVeWwSyu1
X2I+QKCN1xw84tRYYbOQZLlzVSuAGoioWY0ozecxRvchahaxNVQLCRkyiqFraI2gHJfxuVXfDbsa
Z3sicfTAT9vCclk1AVkIgxVrq7IWe2o/9oUfiwUr5HXfCX8uHd3ce8p4N0FAqkAWazxT+cpL2jsz
AIjhxLU50yo6pkOEpzTLtUXrEC5qp8E6aFWQcDZAOjvvHx0SUnHWtoie9cHgyM+6gmTkTgTePikU
ALLYZ74ufWi/q9nQgDMETTgwCm+hIu8qH7EigVnoUbhKGqqqWv4wuN0CkgnXH/LuZJ7yUNlUyn2v
7ld41db5GJ2TKAHuo/cAtugNZC0vxNvX+v891T8kLEtKZp/XLFfnOIrP6c//2lbTP6r3xcvpT/5d
uzSpNWqCyqVQNUvT8B7/U7y0tG+CeiFBMepfRc2/K5eKqX5zHAs2BJVFw6A8SQXs79IlZplvWBYJ
byb6SJVC15x/p6+qT7XJf9Uu/4patkmSN36tsVlmhgWN1W8zQOmM4FWwAbGMVY4FmX+kJsOdAUzp
pUNc+6zaBy2obgrrRhorYsDmHXEVBOAysaMBuKRd4CfHdzfzN/XLt4bu777Zh2oqNl3PI2gq3uT9
Jc4NFhaPIPUVwatrMJZQelh9efktLD9QHjRivwrCMxE4AZe06MZkxDqE/cpyYRTjMIvgYGPXSftL
vT8Rh8cB40BWwjxDnGw6LyVGArfZ9drPHjuuaq5HpEV/vBjx2W3+UMqsx8YExRDFAPDEvanpK1tH
oeJDX/dVcITVMYYtq0Ml7AM4PA3ow8qD+4MloqxsHwTngNhjvHbFuJGqWLNFntwp8SydHo5HU4np
HwhbF8MgFTkttIgsuyr6gXpWm/lDeJEPPf6dmp6fm1ssHT61FoCXh2bE5Nf0I7b7pDkbg/K9rIIf
GHrfpMCw4Lxs+/UDnerNv3ue6q9vmhtbCJu8IN5weryuhbMaIgOEBU9A6gZU4u6QBuPCCZ3D15/3
a1X+nzfbnL7HuznUtc0Op7oG3TDs1iaxsdPtNcFMMZhWX3+E/F1QOaPHnMKf3n1GmZI/KwmV3ni2
+OF6JQR3Ua4iMyewopu2kobyXWPzO4emuR89zmqZ92QWqIfyXhxI6qMSH/+w8+AH1aZrt0iupjfX
KeDkudieiStVVINjLLrKlEhaMoW/U/u4xzyMLMA7B1Rnpp+qj87C05otJ6tzl4bXRF6vtC659YrS
uFKbB91E+c+edJM59iad3mykDHvdaijkDAGhQOG9XeXPUa1thlgecEDjO6u2Wo6TPPRWZGouxz6D
sYF0OZd3YqSHPCLbKSrryieckk4iAG5himXS+g+mnl62hHbr7CGUTKw0j61IAAM5rZ8IF7wu+vzn
H+7/718p80O2VlmxlCNZBr8PicYU+t5LkqsU1FhVpDdxHd5//TG/rsr/epM+SE6qBGVVRVrOpjGL
tUELGo84zvfkDwPD+GRkmNPnvnuLfBuJKHk+0Ya4riVZItu8U340QXhlSlSARjrcUDhJZo5jr7Wu
hnKRwlUfu0MxJPhavBNUsukOU8geGm87jtF3hRqO4egr2SfFMrbKSxoah1oMpHrYtP+7eFsNyrqs
ITXHWrGBxXYmU3rXkFiABGaZyfoi1u0rha1bo3knJcqnqJxu9vX9/Ox6p9H07nrbTACgrk2u1zWO
TNGqopFkCoTXmidZeOlXRyb2rz/qQ2/uX8/uw/omDCMkrJ0RCuzLejSFzFYWup60B8oEindRDPie
Q2jwiDUm8XM2FMe8i8o1gfPQBiEMkxk4+TdVvYJ354m/9lQ0aL2X7HfL2ycrgvlheStTt7GEx7ub
E7gWViTNI5LcSaW56KtxEZawgXucyR0Ioz40bmp/ONRWtScdZ0tQ7zJu4eX38oKpe1Gl+B+cynnw
oeEofrcfodVg6tvXyXg3lvFl3ttXg7R22LNW9uBvgn7AGMZZ1uws/T98qB9WOLsqEwAmY7RxhYsy
KJ/xmuEscKpbvShulTi50klBgP8ZXn39aD+b3z+sJ3EUdpIqf7gZGs6fvUZtLG6q55gMcwLRwj88
p0nc9rtl62P7lN5IBvhQDzektdiIuVNMGvGxMCbtO7WmtK4XgIaeprGIx+MpQFaUtsojyzgLc9cv
iG9Y1GQnlZF5/PrCf00W/OeVFh8WHeH1kVvyBTaNRGsCO2Mb+GiNsKVNcviSga1X1h8u/7Or/zDD
aqYNrk3peKoyOwWNdu/IYhNQxSwIMsBw8Idh+smzFNN/fzcjaIM2uG3JJU1TAcEU16BY1LkLJ8wc
6ON8fd/Macz/ZgcyhU++/xQlpa6RW4Q1C6/ayyK6hYT7EAzIYdCZ/9C8OHmofCW+BdlHglo3eriV
7WZpta031/RhXJoygHlRgp+xnW6TBv3WEPBYiS0DzrLsbXqyveivDEvikzGXHZgAohnvGZ8b6o4/
k8HaGTA3g6bZd0Xtrqvcqbahpd8MaXHjWD1nfFyDxAN2c60YtwgQL0FXPVhuejsYvViJCdKYVySv
KNVKNJQywbM1BuNM9as1nMezFaKGto0/PBb9s8f/YaaOQ2zF6DBJ2ci9WYcjgYkZli4nA9M5mu5J
wvm2CBbuS2vv+eoy9x/A8oPPmfeof9tixXa7yA78nT/YyZIyOA0511y3RjVD+QIY9+7rhzsdiX77
cKeH/u4Vkp0bgmuy0s1Yh0vT6iEQgTkWcuU5Jnoo/yHBFuVArTAIP4rG66G9K+PbqriocmR/AymE
gXVLPFCCOIh4u1x/occCDE3DrBPvRH6DQXcmNXC6KrZgGjw48pmF5R9u9Sd7jLeDw7uv75q9bxBx
nW1CM11herxxS6h+pv/969vz2Y//MDv3JXqE1s2yDTlby7KRN24RPlV2sv76x2tvY+h3Y+vjbIw9
yrIQJWwCA2MG2JUnXe1wr/gPZc8oyEv9umkTYJb2VRWCUVEaXvRQQZ5Q22SFE7nMTIaZNTCo73Tt
ySsHmhqlfpdU9i7VkNDjQDOXaGqXTjw+SijuOBnduR9CnzG87kerxC96HB+KkoSFvrN2uFA2OTF8
qQXzuGI/6kvgz6TI5HP6c5SipEHQHUktWGM1yo1kou3L2Lou3faMYIYQYme46VIcCEDN6O4WfDvF
0W/hs93BrION3CpY14cdvoUHzYxPYmA3LoCEwkV8RT8I0YloiVVvm2c5ioXtUP4u8cRTFjvgLqQD
Rkim4m4x260SIC5UouHCuFjUsLcuI5gaCiF0uB3v0desQkXDkaBSTUxeZUQhlwpcptdbOfUAAtXd
tIOzLjJCqYDz0G/oFwkmNZ/GOpVkEtFKjzN0ZDdPAUj1ItS/q/BLQuJvZkpL7KGjXLRKdRVFyJk5
kg5OvnVC7xR6DpolbeNU2jIp4WVjmLABaGCT8bEKeABdyTBTlFvVcu5NB74UraKwCpeDBNAwRv3R
NGuiZuKLhGuqbe/QpMq20IfrwJzyWlP6CdF1l3YvDZ8qfH8hO7kWBaRNxHoFL6rFtaZKsy9qQp/9
du8xNr5+aT/Zhr7NJO+GXNl3Ocm9cOTo5uPm0cH2hskTKbSXZZP9GGHBKH14UTNrff15n+3zjQ9j
pCmNjOKEyIh7GuZFDkA+k3jOtRPHmIWil3RO0VBMhupXUJ859lPSTTp/114bkbxuZPbid+rRKElb
0c32ojKscobdzJvL0iGjhxsXpuNO+OEGUFU7yzPlxaIxm/vQtVzl1Y7UUwv5yOPxuNqwzUkIUbnK
3EdMm5TBDWGPcxB4268v95O14+0uvLu96G0k9EOmHNe38UVPBsi+au6AZa/zNFrmjSIWX3/SZ3s0
48OOCL89lQUiDQC7et9jYGE0UjfQ/wHBBC90EH80uXYg4gpIYgN8v7/0ombNPmoNCnFuT2tYLe7q
yNp8/X0+2c0YHzZNnpBwx/OcK9dQNyUNFIeC7QITWZ5DVfn6Qz67vR+2TBwWwmHEVLwpanud68mL
jzDEoZk/7xq0rRhx/vDafrJ0GB92TbqIdZbpItuQ08ZJUEPcIfZTNvB/dh0fthh+WBOo07Bw6Lay
L2L4hW1V74jp2BuiIdpsuP/6czTrs8fyYYfQxKqPPZnhp4vMXdiWcm0M9oUhJlV8Gy1rvb9wXfXG
6MDrFznGkS5NrmPE6g6HSLAF+br11JWut0snaFaIgn/6o4l/LOZXCU8Ak1KHB0cky1xJeOwAppIO
83DIfNs49iHRIhy+bc8LqdwjtCDJCDOf4ljPjdtd2HUPs8uCVcrMXeX2voiGFeDTzXQHPE0/RIpH
66ZCXaQIssKl5WDzU26oNSPjwWo29PJ1ZBUCzoo82qPVEVhkr3TqhcTPR2oEkA2YSglabGqm32vR
0nYSBAUwyT0i4AuAXsCaTQv9RhlKjLAR+osU+16gA9+r4dpH2a1hQt2R9Mp6ny44bBlbrQ6op3a9
6h7EpEOAc4SmumkPQBu/U8u+pqe573qfliksztzYNWiRchGtrSHd2ZlZru0suMokfxRXMFCNlmwx
aN4spnfSx60W9PSgM28WVcrBbTzSk+wIQCVsxy3ZrDstE9uG5SW3m6vUT+6LeKpzspwjiZ2W3suM
FdoR5n6CL1a00DqUd/d1lh+7NprHkfcSQ85PdFznthX/cGqw6wTczZq62RVKviHQ+dKt7Y1fEpce
00osjL0MrG3QRMcyLaHXa6u8cW6npYvl487v5GXBLoIsyIgybYVTltKNCOlCOjnAS7IRbxQPzCvL
oac+hzmCDw0KhIeV1jTVAmdqudNVfa+6AIPhbizsGrKemi9qxbqhCuUsyiht/nCG/mRsqx9WJJgn
hesUFTRAYjziTLllk3Mh2/oPE6E2/Zz/uSsUzrT0vlsDCMHTKOFDGxwpI82TAbITzg3q8E2M5RB8
kV7PrTbcZYazFra1/Hqof7rQ6r9+LIKN3q/jPgOkmK+QU84aM7h1+/I1chnVY+8hhpXrKIi2DpDM
3C5fwmJc+Xa8bskkocm/Itd8LfXicWwe6hLxnMNAIPN3bYXhT0NLjkOZPcVRdm+wu7FT51RrAEmG
yrzoM+hGLKo6m0H8PBu8HruYTyW8cl92P8Tg/ahU4/T1herTJPk/7y/a4l8vtCsMC5+Ryq5bN9Ye
8VyKiiIPhxx86A7iWgu7QkehYGQe8gNX3UQVxmV65hdxD4Fl2qxNu4MaEtcSy+84V1uvX+ZhrxFM
jETctB9o0VIbiykuWNXL11/7s27I1Ap7/1oYQ03XJVHijUfixaDgGZIKpNzWP4ytvlarkwlaZ0Ry
5UxgSyJl1X5qNZGBJnelYr86PCno+/RtrilxrYbwyWxgEiKRHHAAAu8GqLGW9X0I8Nrx7zADB9G1
P9HtkCNGpMlpRK0Qcr2R8aTWcW6IZPpfnJ3HcuPKskW/CBHwZkoLkiJFeTNBSGo1vEfBff1b0Jvo
8IpiRA9Pn24aEKjKytx77X1fPgtIJCSxLQJTulCanP2qJ7UAnkD8YiTiuVmlUP9gSmuXnRrsm7hG
P3DfB8ekFYdJ2weZfI5RfZkwTqsRF0ve2hrIZBjcvicJK/w7kH6VB1s7jt2ktua29pUnPEvpIY5G
cTtG3ZZniZWE1ctmDwAtiWQGdvNTlt1Gxp9YuR3qY5SvJToeHHiR8v7+e5rT7fbTbXhSi2AI9x1J
0CXKOu1apBpKNFv79Gic4TiCljZ6CysATNqnC0khFq0bN/BoVgTKM0OgZxWEyLUVcKYKZ0YUpGyo
RTzs+yKDGG+AT55iBJWApIISmGqkXY1TZyWvEd1yrHUrj8TPmozOvKXP4h0n8w54lKUTVfcRWKu8
07UZlmyeh2wRKo++nOLFxgLn63vOmy4Uxlcoi7Tb+w2kAjJIlPadGm5ZZwW1au3aqdinmfVsoJJG
5m2sIC/cYvZf1FK7I532DjzJoiy8nZYFq4qkga9/hP0KmsRyamnVmKh/v9bKtIb9cK3lk3opQqlA
foSGgREWW9Cmj4FWPRpEBeXobQHvkvDBkWwa+dls1EDPZ0oq/v7+5ue2i5MKyikpOAnzy1wzN29L
Od+oo7631O7Sw3Lmq50s2/BmZAnmbzalhHFkto9KN1x46elO/OmqnfQ/ErSp7WhVLJQQLIKwIdgh
7a+0qCJjl63/98tzrl32ZcX5tt2J1FI0RTiEKhliU4KiMsICeTMeS6if/kLzugBVr3pfGMVD5Vf3
Kv2d2FbX1ZBC/9Ws5ySWbzwkVRI5mmOSI25Pr4DnsEBHDwgV4eEbdwUMTnuA6OzYS1AQ1YVN88xv
+7XFfPvs7VCF7Fl8diN4KOVrOsybEtzg71fm3BhGPblzMgIKaqTWket3r8hiyUGrzQI6DGJIYAwo
dsdNEiTAJj0aH+pKaaJ1WucoOds/JElwnkOZSx31+6c591VP7rO810J6p2DS4jHZK5a4jXTlmkS3
4cLrK2d6kerJ3aaaA0eBlIFhZE9ZIA0k+EKsazJNzVH6C+DsyWqsCMWrd50M/mvrD39+/2aK/uN9
rjsn2w3JnYk15tznWp9S5eKm1IZxnRQMBCIlWMWNIIHEXipAOKC+xw94X+9NskVIXL6jB1lcuAI/
P266M/35t5tJyGkl57pM35iu5jw38k2liU2RaPd2llyoXc8cgNWT2jVusRzUBpuh8NlvzOBh9An6
lQXpwYBL3kpPby98m3ODA6Q2//k6g9GIWnQ9UhRaarY+3KZUdMl0EoCa01r20uvMVVH3W6HDkTds
8Z4O9nps/W3KuK7tW2Mh56jdm/gv4cYjlU6ULqKSUW4mY2uwGerOoJGRAdCWU/8HLqOPBhH44mba
9UqfLjqYXBJUWAmy+TTANMvmQDgjLW1p3FDLZRz1OFAlHWXsk81fcMIYILQP0EwptjHTwpImogbs
35aap5pXgwVAhoxOgy3dTBaX3+/AL+nDDyutclLbNSPc+wAIDUkj/SoRyGqt7kqEQbFMiTdc1Frz
XiscC1XzppWLRxs28cJG8NAa1o2W2w+9JYHtmgBBYkKuQjXGc6wXK6engTT4Bp4LKGBI3a6ykdlL
byBfQL2Sdc1aZ/hhlaChg+I2HDzqCzDfSf3AzXEscntNHL2r4eFTEcD7qepWvfU4/f1B9/7GNok4
BrC8glh3EfVroiSXEL0QpGSrJsp3Y6huS4Pf3/GV26Akhpx9XZKTA4EkuzALNr9fv68V8afrd/oE
e22NcqSJXXh6c1EwvPDgMCcKWg2CxO5bxVx5+Jhip174AwmQDgKfBMH1LAZEBcX9usp9YjHbI9Kd
TTIOx0imt4FXye6dXTuYc29o/2nLwGL738dCrkqRYS3CZcMBmZMRwAa8UZ5xQcDz81pmfO0l3xaR
IRBNqWRciaZ4Lox9Acj592t8ZuX4Ul9+f+FR7yVf54Xr8tGyq/kUKOU1e5jrjvr0b28xfadvb+Hp
lcMET8RuH916yU0bvPriOk+vuy698KCduzonO2oMN0SR8+kdDP1Q2UCu1erw+4f/efVGjfbfD6+O
KjEfSLVdPKBzjSOF7WwQwtqiurCgfi2cP93kJxukIaDJmORSugTgLJSaZdsuLeYmzd8yJ8VJS9yE
xogRhXupUNF2O8fMSgCUegtpGN9iKzWINkKVEZrEcA2acD0fpunv3/5M08L4+vNvvx3ae5XQECps
r+VQrwn9dvD0XQ9miTHhzkwIZyN25MFOmgwBOUK5C+975raUT3YZPUYHigY7m6ZWa6NO/mR5dJNp
6YMcJkebviLoaIjhYXWt9sN16Eu7aX4iNfJrKMV32F5X7diDcqKXcuET/dy+MeSTtdwj7bFiYp65
pCAeFas81kq7y1qvWasiYfgcIwBXs+p6tOv3jqPp72977jpMf/7t+ieiSHXE7kSPVMGqjsw1NtCP
Efob6nviCyzlwjLwVY79cBdO0KLvb4SHXyXRixS1kgs/S2m2Snm2A6LxIpN7StaftMShLbDDMh+R
FNKmMzcplQ30tmpKi7nR0/gYKuUuYCbl1OZ+tJl9Qpy/7+v8Uil15mwtnyyyvpRb6IaNDD+yIHmu
XwlbP45SdWUMajone2prDmBFEu3v71dft39eWXTn5FfXmrbJSdjOETh4O7xQ22KEDRhKb5FS4ldX
+mub3mYcJKjICpbOqaUsjcmNF0nrCJnVWkp8cH8GZhd2XWxN2Xhn6hYJARXsR0qTWDZbPDgBQ9Jc
d/FYPzhw7HrM6A2yD2Q1zh8S4XFLQo6La0imiQGZOFY6BFmxP7m/wbzFUQWBd+j3diSRIek15iIv
e8IOwtHtbf1FRRUfNu0L68S9OvXE20hhpxywmJIx9hAaGNUkcO6NZ20UU18WZVGQ9IKLpMmDj8Zz
2OG7ahO2DQHqVXEV0EYTOnZqGUBtrHtbkDnLqZa2jdbVC3lTKcpLoEH9q7lCPXELBO9KO9Oq9hJO
KIBQ+gwzbuDip6HJk4utovSkq8O9sVpMroNf4VgpwWanR5KSlyLItBXGLXCC6S1jSvTNSfxY1f6e
0LVlwXw6Lg2aPuXe18INeiB7PbTGfgisjyw3bygz5blSFOQIG9gec7rvQepvvHS44heHWU2xWAte
dMACGQpVzEdDkKCQeySxBzfBOCwcCfadnwbb2ExcwDwLoxiuraxzAN3It7rdPk9q2h4lh1ElNNyH
ejMW9UvRFI+Oqj3hWM8QhIThHELhQfeqaxHUT0YltTOtTBzYRPWVNzqvoupXZPk8FjzprR+vpDp/
hN2FRWOo7ssIr7zm6x+y0YOMJF58RpLAcYBHHZs6VAdGNHGqLjWDnpaZ0PhkW4R/b6RIO9AU4CYn
PWVSIJg5fcaaAfTYe7eGPTorhQlz3ZLo7Zvj2lOg2chSsNVT5zgyVECS9Bab3rpU6TIlPSmQVhVd
DyFypMxKgxl8x2Xuyfd9qn1k/hguNeKQZ6NiHUQar+1EkMqFh6eKvWUQy+OCmCkEe+1zqzkfFlMG
XVWJPh9HZATmvLHacj2pS/POW5Zyu88iVCnM0ckYt26HMfq0B+Y3GrnXCfxMzG8+gR4ABcCvEoUt
O2sVbmkes/zUfuLWar1HKSrNyBJ/tyXCmfP26ORpNvMVgqgKUlRTYvDASUG3SJBpYE2YAmaBnutC
uipRQhg1iKl+rN20ozWMummq7ezSJ39AdzND3TTIkETbAlPEYbmwyQPJbPlpCIks0ZjSTJ83pg8n
sPkYfThvshg8jy/jUfLfIlU50lnXKutec4irnJ4tEmL/erWEELQhortz3joDfZOdko+hCfLNm3Hy
J5L/03T2ylH5MUdteMg8DRamHL8XugUPsy6VBbPKp3hQNwUJXhPQpwabNaW09Ysg1vbwGXwCTUaG
eDlKZxZtLRUgy3sYcpYcPU6mPIE4XeGUBErOlXPI3U1W3McAOpCS/iHA+CWRm1tbya5yXddIr7DX
AUkJVpT+5dD1Brl1XcWTgX4yiCvDzjSjDe7ZF4Zn68YnoAzZ2Sthnqtcze467Grot70jKpB5TkRx
qQAtUzsHeWFvfBbt0H/JBJxJhErOtNtiqZ83hfNXHiAtONFmBNaH0dZcE+rzNG1TnLUIprL2pIOv
mGW9lbxqX9dkj5GcQgQE3wf8IybUjnRO1oXpnf2xvAnU7iosxVKpQrIZ5GMrtA3I/mNfaQ+GYdwH
U5O+ioOINi1ELdUoP9XeeAlb+1CjPdFQ10zzdKNu7hhi3SDs2E9bg2HVPP7GOBNefK0QGLyoub55
4YdQXADAqSWNUhVQSB+lkyF9Y4NQ16X0MyY+jna5xWLJUm828g374LsnIyWDewAzPzK8WSfHEPP5
SCkzxhTtRoEExoO1AtITc3Csp7dC1JMilUCJUAHpa5ZsPl58M82EtJQwRs8mp5EdSfB9iyDYF13h
4GbvV1rQh6zOmNyoUGHnLmmqiHk52p+l3l5n/M6mHu5TJo8NSOmmsXY0+DYhwwlEJLuG6e3Xa4a9
RGPAPJRptBvScTn9BV8ibVe2zZ02Mnmd7v9WD1/EdHcQyEddyVRmeoxKMfprM9MPQmFFjuynsiQs
UplcN62nzVTwesu4L+5KZkqOPxyar3U+YvyjbfO2f0W5eoeK+1AA2MUL8kiLfE6E5d30kt1guMUA
hYOXM+Z4Yokkl+Dh+fSQh2kFFE+6x8A30Ie3aWRU+M06S7Q7xttPTe3cWoaJi1Z78zppn4CnvVAH
/3z60OFF/qcq63zaHGUEv99oo1XIthYb3csQ9Fj/xIVD9rm3ODk7oYciaMRrM5djWgGW0dwgFnux
SkHg7KXJz5kmoO6o//0eoUd1HAnK2LHJr4uh+gNM8VpLzJtULjfQFNYtGF9PrbdBl1w5REFeqN94
+f8tanXn5GhlJ5HIOwfxSZdoNHlQNJlQB39/7TNtXN056bkBDC4ypvFoQRqQjqjX2eBGsMyK/kSK
Q0ECcbTUUbiWVIyGYEsOGzwHyLEZLKqr1DBpbVcEJBT2hRaE/XN5rH/9+bfDwrQb6AwNMlek7S7x
uvswt4EKlt6hq4kjbeOHFH19izqQ+9+50YLucSo02QVerER9kEf9AwLXdpy0DHZykEf7Dkfeq1Z0
93JVEfCa3JPJfOWhf5Pq7g/BUeuOABVYD6NDi37Sk7Jjhnq9hDh5ParZJnTyfq6zoWKaa93WGMim
84uNTFTNvBWcmMZcuneKZqVn7REiM8h7exd5xiGLAav0RnzjG6S4VNqHn3ns5woLEMExm36qehWa
1AkLjpmnu9ysDEa4ApRKAACSTCAANjJIPZMlULWrdaw3R4VQ26/NGCAGdBf7qUcXkfbSVWypL77p
X5FDxy4RbDEbEi5VKHeWloAWKbFi9dlNLYpPRW0PX/83ptotJYuxYtbcdSXwvEjVXy/cWtOz98N9
e2p5LZswMaVGTdyQxbCoendoJdIGg2XjXE/9zLiykVIJt0WFnPh3QMoRKTYXjpxnzvy6fXLmZNup
ayI0E3fiJdbI9TXqKRunuK6tNH49yXpK+8PU9vv96/58xkXa8N/FoSBeNwwSuqS9/Kmia3UAaUy7
gCWTPmzV//i82ieHx76F4RNbeuIOnbdiko/xnjqBbI7BZv1J1lSrpd8tp9noVwHZH1j0LQc1pLYT
NH5+/7LnlsKvk+a3h9QD26gUMKdc3al2gfzhkTXl1+Yq7w8s9Su1JL2ierCkvyYWoN/f80ue9tP9
dLLGNza4rrAaE9fwysfCCZ9SMoPhKqkFURogIzmPuaZcHxJFdw1L3tpdR+6yJ8+JjpkZarcWEteh
6MRDlnr9BD3vGWRDDav7BplSFd0LYFyYrPDp9/WqDEZi16VyT4BqTOLGlOMjHvwA4HuRxCvfdFa0
r57zMb/Tcc79/iXPjXvskz2GuqRtfFWkbiZDDrnH2TmxEeZIoiNynylhnAHv42isuH/BRqAFoG67
JLk/++4nW02qgXcCSZa6EHG33M3cufDD/pb+Tel5iFxXBlXfyGOML1iSFx7njxC64O/f/UyjXLdP
9yI97vHAlxAGUmxRhscIIes1Ii2jd46i703pZAsWuJfc0Z7tPNlGg1IRmAINSFPid1UeV3iWHgm7
uG3Jpp1pkYULjbGNAWOF2U257mrxOUpKeOEp+BpM/XBHTt7w7+0mL4CuzzTOd9WS4GOlBZdXbBWm
vRXxzbGuuEBeFMQKgCE5ms88btdG2Hcw8Nd53ugIl2qO6pa6K5yBw3+CEh6zhT9Il9qyZxo/1knj
J63Z2eM+9rmiDlAL6EBK+vH7r3VmvbNO1tfOaPs+pefiJnJ83Rkm6ewqXCw7dCs7Xsn9JSOC/nPL
EurRfy+yH7RBgZLad4dGXNOCACrS1ofaj9EqaEvRoSlychBAWvcwkA4uT3hJ3JKPCb3G2KPXA41/
3mbOO/bxgtjZmoQxYxVDFp9xL9zTr14WGDVmpJutI7temznS9iC8Nye/jpEerNwEqg/S2JG0o5Ok
z1GNmNEqtkaTPbZe9pA4wbZRLXrIVX9hGdDO/XAny7zl6UE+BgjKc23v15hvH3R1IDCsuJdRusZk
g6gHYecrxzM4dMCvxMybmLf8qSRpu2pYVMHBHDfSCJotI1ebWa1iHvnfZWsvEzRJNmYUAL9LebIy
q4daXgFbRSv+KFvFhb1qusl+ejqm7/Ztj8A/4PGkcvPxcVv1MFofnHYPKWlXibUyA+vCUOncXmSd
7Av6mClK58SRi+/ns4xQdRrG3ofRN8sCwttJg+x3xohMvtVY8PusvQp0Tbrw7urXzvvT1zxZsYkq
12Wn1EN3mLId2zIEZFOmD2op0bVqnQ9foTXC6NGn1EhzUus7gXAqogmrxTcx3dZS7R9iQkVAaFYz
lRFzpEQ3QwpWx1OfZTJlCNxu3K6qDzGuQNA8SwGpEJsNRBxPbZjGEzgBSNHmUGoQF0J0GhEb9SMe
0b+Va7XrRB9Xnl9s/at6NAkIREyeRfG+GvkpnHg0Zt2U2+hoyR3/FOo3Jyjfste59tw0yUPSyuVC
ifNVqwHVS0EYSSFthFSpAFURgak39XtsNO+9hClgaEywkYD4B6FAZkyxiLWuFJaH3Oz/aLLYahJC
Nkhajeu0zo7x6xY2O+gGNXpFQLYdY39vafoj+8y1QthcpGJ3tlMIbYg86Rt6HLIHq6XH64HOsV/S
GnGANkorv24eR6fZmKWWzzJ1+KsxBoCPXt1aer9NBwmUlBeBXGqRAitGEC7qBuW1lyGn8oehWbM+
kihIki0tGikIwVvbq8h23sxM8e9GhWZTURCs2ENnKIdpdK/X6jIE9HaIQp8SHigm579GLGon3U5Z
9Yo0rkHxZ0utbQ6Jo67VtP7oqMvikED2RnmXBuux0XKor0kC9VoNPrpYrNDsZLOm0j+r1sqZihPA
rbSuwsoWxP59l4SbQu8i2sX9Pc7b7E5XpgitziLHAO3joQ1iZaGVziZT+48RNeZCEnk47xvxXGvK
QjTpvdPXj6ZVul4u8TyY/lutl9I6McO3QYcvp/fhXRSqey2oP4L4bQJMQKSiVeuziarKu02LZxWS
ABUSv0nTIl2Mjjx1L4pbpZRIMvM/Gn594rjjG1qq95Fnl7PegolU29y2SRbSaOEg6RB8RHfIWld2
eWXTowDgFzzZIsiXzADdTuY8l1GzB1Rwja3cdsWzPkzq9rra9xmPSshxa5ZI/qdZWktOjJjExnFH
+2idRBqPgb8RQfOgmA4SzZpG6NQFISXhndlDAb8oW7RVuS8755ab6ojbkIq5r49e0+2DqHszIO5r
RbbBgbtKiU/YBnVKVkzboUzQoqtUKQlaCLeAI5d16Szqqj1O/4QwqJbBBOkJAxlSnUSoQt5WEPfr
JW61ctNJEvCqgJEHqKMv/D263KCH/KQcbHRSYd+E80lgGBeoFZnauiWCG9IfnH2SlRiyhlucPsUi
hGio6coGHsZ1JvNUZLnRrepK+RQ8w/WUOUsI74zs72fi1T8Hh0qJ2arLBBs+WLnGDraCVMhFYT9M
pA00pGuOh0tz5F+FBPiQWOH+XimcOdBbJ0WlPeXPdKTYuFUq3TAruR1a5ar2wm2cBUvBb6DBOTHN
8MLbnds6T6pICJbQYossdGHdIp80XpQhuvn9m5x56S+17LcdzbP0se8lTM1xqtzIaHm5/bQLrz2V
Mz9sI+ZJqaaZXuer0/Q/rYaZlXk3YYJguFyQ+3ipvj73FiclG24O5OM9KrkRFQx99EVsEo2mqFed
abVzvCuE9mFakBrtVs7rYi4y+XWMwqNniqMETpZH8t0KyZmWlTxlSAj2OsbHEanqQlbKaI3NmR6u
AqeZJhk7y4calN6Fy3PmJvqyAH279Aou7qGhAe1mTWFOoSrv8rT5tHJ3R6xLPSey3Z6VqCnhgJFq
+fvvfe6CnVRhPlGJlaxK0RRu+Fiq/q3cix3lFl0wRTz+/h7n7qnTKknWBXsk0IM+q699YBmpfIlI
MX3Mn26pk8LIM/3UZ8QaujW/CX4I1vCsufey+EKP5dzlOal8HDjjuq4koRuU9sEvFIDjrTttCAgT
L0gCz32Fk7WDVN9QH1CNuGZbbHWiypj53Ve5tfz94n/1on66RCeLhRbgrNCbKqBtbkQ7dmZA+DU0
OD+6BiIHzTMEDCP38GTDAGYrhcGNUkQ7cpZWzLkmaC10gyHgTGKS9aoR/kVy380Q+ceoyPZa6zwO
zWvrYBYuigjZB/kite/afb2xRe+GlrhqRUXVWOfBqpi2EoYS2JrHaz1vNgbB7CYJJ/bo3XWCExZW
qFvFUp50SC690W/YS4+eYTyZGB8KMUy7YW5OluCNkVv3beLdDLr5OH0qmIPUmuY4M7Lq1U+sRVUp
hLcMDvhp/8iO+GpKfsFU1NlnqgLqI8WvlMIF0LW9kRaMPkZ1qeBkXnVm7mBANV7xZ2FNthOYsE5O
YlCdkG6Cs7cGYhXX0a6vlZ0zWvm11DjPVlr2dw4MaGa9d5KaAzMSG6f7N6+9fkqGkkwamTY+Ynds
g6tQSzYWs01OjZvfb5Mzd+EpFIqRZaOVlRygAi+2hCpjak/g9ZWE6f3+BmeepFPsUQhhvyW1KHAd
WdwMtrzIAv2+bqSFlDbr39/i3DHJmN772wqKKcdXm5jc01FX35KevNjSXqWQStFhjPto1B5kAOcr
llVXqVGKOcGFRvC5qzf9+bc39tSsBM1LW0exVfIGAR5X5jNZQBdWoTPSM5hU/319eHqJlELccpue
hnhvEWGe+1gGreGvJdgeSL6fEpk+NUXeUP6QrYuoALjSPpPHQ1UYLcsiCU+OygoM4Fo8JFBiFam7
cPOcaZR8SZC/fX3JKbwhKllirNh4bPvOHX0yodJgabTlMm+Uf3ybk8VYIHRRRIUaZeicjS6BG6Al
m9F6Gmj7EGJ2YcU8sw8bJwsyqGuBmjULXLivn7Eu3qe3sgZlU2SGuSBSaYtRb+3b6YX3O9fHN05W
6KGCsdsWjg+nGaicXpLHhb0DbfEicqy1okn3dtRupUIj3Vrjx/39aTmzK58ygkRf0/AM/IBU2CGc
B3Vxa0j28d9e+6TSg03gdXi9WU1q/YPUAvRF0SWjpDLt7T9saPpJjee3jQVIjN+nxvjRSfWh05nx
66Px3MvBQsRA20zvo+uy+zwHOJDnt/TXOH504aWR4vQ1fvoEJ+uMMyYOkT7ciJw+dySAX3sTx7Ys
6TXU2WoMQQTLUXxJTHfm6TolAAlS95zKAsPteeQ/5236iorCnKnO5JcDlN5i9vq3n+1kmYkU7rma
CD03aIwW5mKqLwSy1t9f/FwrWT+p1bJO2NLAHsaQzCPpFvtA7Fk3QIaXU+hXQS42nFhi1RrLdIta
vbV6B8N2jGypDyCWm91KtsfPgJbCUIwLgjGuY/qfmuVd2D7OPRAny4tmDbWjRLrvppK8piC6Rnty
YeU61+HVT9YUSeuUqMkkH56wTphMTDRfkFnrNKjWbSv+ltRFjqc/xaZyH3thuC4k+Tor+lfTTt5D
JBm+bm9ElD5ndAdYLq4gJczg5RPW2uY71fOWY+K5hmjejCHciKY+qKPyUEbIuKoppUGq32wrWRT5
eFtn1sHBGU9O+iYx/a0D38mha1/J5rLsKXV+/7XP7IhfF+LblpD3gyo0m9UlTwpY5Eb+qAxatDXl
4kJX8sxT8T+kjloxQU1yN6nmUa6CP5Vm4tMi3yc8gqK/+/1bnFtrTiEdKTM1G4GL7/qpuffUsia5
u6YIzvZfBTCJgxYxyNOeEDfq01i16lyqrCUP/7+dDk6xHF4VWXqgmnhAnHjbRYRAI/5DEWpm//ZD
nUaTNq0WB4NjxK6cMTvFy3uXc+rtccD+fgnP1H2nJI7Oc7zaMQXT3L7e9s34kIbVu4EmDy3hhfLo
3FucLFuErNejNmax24piWUfdVUrEHupBILzhpT36zOKgnSxeFkkwABk4nLekHyQZCa6eSI3ZEGrv
OKOXVmy+euQDmHG9YMS4DrP6NrPFX1Gi2+j7KLlwNc/d9SdrFDZwxRB6FSHzp0vXI/JGFSKtAnSf
Wn7boKX9/Vc7V0qfcoYm36leIWZzI7NeNYG27m24VxCkBpSh4Bzy5spjDDOY8r0Zo+MgNXz1+1uf
2VxPgUNq2juRmHyIgtCcQteXmnWYytnIe/K0TS7UC/vRGVOy/j8cgnZw6G/1kct8e0nEwNJvFnJ1
kOoFS0qvjyyT6cYPrm3tobKjCzfSmW93ShGoNVVvDZUfEKrfsgkOfl/jHSeFAT5emM6bdLjgbz/3
RtMd9G0B1oQ/ZFT78JqK4DpPMmzuh2IUwC397TTCJEb3wlc682ioJ9VQZynKWAvVd4Um3tQqu5eG
S+bqczXDqTlZ8QFDRYriu2Pc+K8FnNmlnVV3g1mo2yIMyO1lEl0En8gTY0QC+r7QE+gvzQjeL5A/
jSBNl4ltBEtNMz4ra2ho7MVY5XV1EhtcWKPPaQpObchFYzpmSTa8GwU1+FDJXjZ+S0a4c9XK6JvK
dudFZN929ifijnVUAe0KwmWXeC/Tzvv7Y/P/nP0fqtJTu3LgwUUvHKbIGLJv87FdTWWV0eeg40rF
zYRJzhnPka1Asku1eGHZ2VLRzLkcxw+dH1mz1pI0qBnNkx6CIx4H8pfSBh6ArW50O6RTxBBkPlj6
ka+5KMKiX2aknqwliXgXx2YkF9kmETfEXCsYQOaprQnC+wKkuyNQL8vqFp5Ngmtdm5tybIZ5bqt7
xFNXSpjf+025M7BqIAqG0yjbyzomT8EkTdWS83urM+nT6PdeaoRLqe23WaTMMudNMsHH2d2mHLIH
SYPHMJTlLqscV0/Tv6HqzLogeLDD4bkY8yef/iDKDkpNfhBunoJUrZZZVSFWdmO5QWHf2MVwHKip
AYyU5Nt59+nQr8Dl4V71172q01CQFoWRze2sw6NqLuAXm8CGENsX/JKJGN/hDRBHA8XFT1ctHa1Z
58ukuZLQIyGFs2QbfWM5DUcQGbbRcNsJJm1Dkd2OfvEY+s0uDZ21zM9imbabV/JMI/KSnOBlmCsL
Nja2k5QS0mj1lSkHS8W35pJiXtUCaGHZ76c+mRzzClW6m8BHmSQdoIpfF0H61zeDR7kRy641SFg2
wbAqKNKnKtcDC6nZ5SpHpDH1TTAvrCCQ70SXXheq/We6TZ3Mexm5xE2UPU96j9GOd22kfp2BEpTN
bdRtKs/4W4by2m7HpRSTCGIMOyGkPxEqWGF53arU6o1cCoJY4OCCf1V3o9HBtbCWQfYg0DHJt7XX
b6fvT6ANmugOJ7LFFiDvpqust/GLae3yGGcw7Dc7NjbGQ2iHq9hBBp2E4TJjEh9F9YtZ6q9SYULG
a95+f8DOtAW+Hv5vC6pXxR3KKJ/WJtIk0l1WdtZyiZOZJ2vHOpMPtTfcVDK5gL+/31eJ98Pz/FWT
fnvDUORy3GclFW42BZgY+VzXx03UTqglSbiGJi/zrvoLy3zO/JoDaFvVV5btQ2VJJDeQMKGkhOUh
EzcWChoIy863PMvhovX9eWWxCnhF8zH9h5cixyF4aaV55E6VojSeDeSZT6oOQyqn6yRgm6jxs5Nm
has25h/La3eix0/Qiwv2zXMFx1fWw7dv6w0NkXQtpy877A6o5K1ZhBOKikM81mW9nNo8RsoT1EaE
JWLm8yScMr9f6XMb2MnhrMWcHflGy+GMxyzjHNp10oWb5txLn7R2+P26vowEAhFDP3ZIbSAXXSgF
z7z0qb/fE5IcFZxCXAvc/SyfupzYry7s6cbPHY5TQzx57/AYMLu6tuevEylep1r58e8vf1KclKZZ
hrGXUJxgDtElfT0BBnLTu1C9nql9Tk3YEbYDM0l5eUK445lf+MfcGGExhTcQQ/a5YRLKXd/9fvOY
013y02M6XcJvN67WdL3sEDvmWnn1QFP7WYbhyP5+X2f+wyisu5zDfZrYW6UZ72OUSpHQFoomXgKr
vZOqfF36xies36MOy2xpye3SrP1bR1O9Bb7Dh4F/MrMl4x3fyRX6LNCXTbLS6vSFhM35ECH1K3Xx
GgsPKFwEFaS+H53ug2HzFF1pbEeV/bct9oOKoN/LH/Bi5OtWgbMwahwihaz3TxrrSuPghKntEIC1
fj01VpsmJj+vx5+fOE++1hxlNqghQ+7dduMhUErkCSb90NZbgMT9p8ahdurO77Q8s9gRQjcbGHZG
JZZNJQ0vPDHnqslTj7gsh+R3+jyNQsjWrMJTEzb6QpeJylPGj7JHIiS3gYQ7Ut6gT3uKFK1eCZJa
NDblmUjtcj5ddOKUV7Icb+soW3gKFsOsvXCSPfdMn6xEad1WVdhy4/Zl9WiL7k8+ZBeOVeee6JOV
iIQf1ZQsYBIixqSeBdvKSxaZF7z//hh8Nat/eAzkadv89hhEYTRQmHEKiL2W1Nz6T9ZZBDR26q5V
EakOXvIsNHkTD7E7mMNDTueL+BAIEGW6DCKThFBqj7waSbMKr0JD/zOVpdPjUvwfYeexHDmSZdEv
ghmEQ20DoQUjqMUGRgmtNb5+jufM2FRzislFV1sVMxkIB+DivXvPjbvn3MleWQQ9rKv6AsefbLCw
IyFikZihfSGokgNGFsRhIsmzoXeo93Lht/rkKFsRZW2f4DNucrcl99mlSwzJ8KMBV7LQkOCGSr5J
fJMf4fmgzYLSBNg55cdXxfXv/j4+Pxzcv7vSm5EgkV6ljoOUKlzkOcvxqD1B7dtnrvkwmOI3xe5P
3QT129zq2FMic1Q5BtTVGtH4s/zmIhwvzoRMqA7UDltCuBbssdVfhZDfQsD+l+8vvtvSR8PJ6FCN
wTYvgSYiubk2GrwtU3Frd52nlspXHmFfVPWt6AJSRNN9JABLqtHaTOcPM2p/OYv98Jir32bjUJ1z
B7hJsFWzaNWX1gaG05/t499vo/bTfZRv7j8e814plGJAv76tBsSkQPaPUHbO5FXcB0aH59K61Tjm
1dBSm1QdOMVMtCYqyU3qxWHk7DSx36UaDEtKbP5+TX8O2v/26hn/eU2cmkI/Jwka5Fv5OqvNGQVM
vJqLYk9tbx3N/p2rpw/dNDxbgXYa2mLvsj/3zXpdRvFzxeJgD8UmVmt3N/X9cm5i9IVNtW1gNApl
Uhed25KWijQIOHjjb0xtfP/l0n+cNvT/vHZBZsKoTrWyIaUAh3SzM6bgy3DVD7+pxiP82H0SGs+N
US2dwVkUFc+L7fQrhwNLFFrb1O5aaic2mU95hGYGI2ZOlm5WbVu3fenm6kh4Hr1InWUrn51xMTjV
a+iaN5r7VbRUu6ssu26r4rWP6x2RsfvW8g9tGOAMz+laRV1zimL/syOfY/AbkF/Sgd5s5dgJttVA
Dt46EcGCd4tXu3GvTNRAblB8EEO81PL8HJXqRZuxhrbWXWKQ38zstjUC4oj98ayDdcNbB9zIuZBW
C4ddXGUcMZY1hzkiRBFPULpBOkqO/CGPY3IRJ1Hj9CVEe7DM51wvrlK1me+b1n2oWpaKuScYjAVu
N49A6sfsKPf9QQtqMpiyhYP/DVn3cNVZzpWPE91zTZ24gzRqjrMykL+s+xMTYP4pHyK16ycvTtLn
xBzPZPZV+Lj028LXTjib3qB34yHpx8fCiXZVXn+lcrcetPaRGGE2EezU5zl4zdKUtz3SP+Us0HM7
6NCvdbnZ4/uiSnlLKntcgpDnOw+noo0eDSZxcH100SzcDFrxVIMd8AwhsGizgep10kPL5j4Vmboe
OY52BBlb8ng5PFVBeKry8EgPiwP8eNUYHRAbBH/VsJPHclnyIqv5sUmhFKvito/iF6oYn6HuWnRV
IBfZ4JLt+TH3o6uqrligutPAeWMCNL7okfqS47lulQQJKpQAp3oBpKx780tShsc0Lu8FsZsrW+EP
g1YmyZ3PS2CmrSrZcAki45wXeHNb9ZyK6D1E2RIO5dqiY+NWzpuloCoy9VXhDifpYZATdKkEJAkL
HOSxpVevtW6v2YU8xmHLuPfBqsVmQT3YkRHWz23UGyu/NCMYbWJnxfgX9fKxxUUQhum8MArtrDsD
+SEJaF5tFbO2RjGJMNWg73CNBfis2OVUOKv5rnlCGsawCwwZe2lQRSNlAB0+zl6ImHzLIFJ8IjRL
cpB5RHK9OzZE9EonH6x0jPPpQc4xqW4/Ws4IqajkH2WZP2fGcOvQHQ5BOCdHrQP4oGf5HsLWteqo
VxqbTC+a3Z0NWR/zYbOXOqTI1IMdpYP5l43gD9us7wTh2KWvniG03tCRTEBGOKu+SfTV3+e0H6qB
xnd+cNh0ruKmzJN5nRF/QLXP7DHoh45/qPveKwy0+o4dLavK/+rN4l7wSPpx/kiQhgIr5Dd84b9/
SeM7EaV23amsSyxzWVw+mDwNdpj/sk39oXSOZeo/Z+06VnJ2dZmy6XN/MwXWLlaIbjDGR16vDbvA
M9E412bdbqGn3SfayM4rcH65eT+O77d6c1MVXZZBV90ECS73WuxaTZwqxd2Z2WAjJ6/X+kzSRZSK
p7i079UGsx7Y5nK2Npna/9LR/aleoX7bqudiiHSU2XTlE/1GTrNJmxbL1MTg7iiiW4S6c0lSg3/L
i7PdO+s6UX6pV/ywCTG+u839iKk1bxWppWrrFY9a6Ll6SOuxDev9VAa1NxXdNhuFumuIZlnYQ+x4
UR1Wm6yq930wHNNw8EajxkhIYZXJ4O+P/h890v/fiRjut51Im1WNWqs2ieE2FC4R29VKKcetmyY3
qaLeFRPkAekmzuJ4TcP/VPfO66Bnd74K7MTRpju8Tpuh4wswJz8HKW3CqjPLZaeM97LwpYzl3i3K
leYSr4nbvs3Cw2DaNlxAEzCqom36TDO3iYbRO7P7Z2ROD0rov7PFOMRtcjWAd5A1zqADIONH8YHG
JJkodZUudRdChZiW7fA0Js1LRlSy63CpVdkXq151rzMrp7YZPlT0xjyiAp3f7qYcnH8btG9boAge
b+ZwItv2yuBZo2l7eh+ZrAWMTzt8lL75llbKU9krL5xOn3nzUE7UHXkaffb4y4374RK+PcwshIQt
4kuAa2SfdS0/BUm60bXml5flp6no29kTPo82NiO6kr7OL0g/b0dh/9Lmki/9vwzedyt9nmVRF9dI
zwoFd0QjxLkrlcuQOiebpKu/j85PM853mzfGxkaf1Q72RwwbZOjCm1pXrmGWel09bULgKqbTPmps
prwEQgvx1tOjxSYkSxvMWfP4S8fyp+/6bdadQqWeW1mPrWNxo0MyLpPqbAJMoavy2+Qqb8m/jee3
yZVDDGiUQVoLdGXjsAsoGwQ4zmTucwPz0yCZfRVCgX4mUHyYzePfh/gHKLzx3fQdFWkRwm2JiFck
437IFXoH7fskMoJuW4iwbWBU68ay1nE2wGbKOfDTZiLaunW1S5raO3N015E2vUxkulPVmjdmm945
WbwKCIZY6lG1s3zcMXUxvf79kv/9pGl894dDL3UyP+8jwJstUJ0BczYa6rRBkfX3D/jpdn+bTEc/
rvpea/EKR+6I8L89kgCDko4l1xrV+79/yA81MeO7GzuxysHRBJ+SZTHl9mxYta2fwKnptkWB47Nh
S1fF7TKAwc4W/963sqWRO29yiK3aPg91foV36c6cmmOj9q8NZcN4KG7+fnk/rSjOt5mJbnWVxtDl
waMRPqXCitJHWmiRqylL1FORxxENdbZ5pRjaQWncryDRdzGWCRv3Zz+gCKq68c1OlJcpt45O0Jyt
TjlMhXEXWGV2lRI4vjAVbZWTUxoN4jUMjGWiZBcz1AHjcEMpVhFRakDGKJqvsspehrx8cpzpHgbO
qojqeGH5qQYnqD7LFo1bKvuUtWMscK2HlWUvgiA9gTz/bAJxG0JUksazohzO0dDctmW/c7ToOh2K
X2byn7Zm3x3mkd5oJTjYaEs/Tl+yv+Tr2OYCErDrWRHg2HhOHuJQFB5HHzzG9SobwkOgGr88tT9I
ppAmM7P8o0KSToKqGQD87Rz2ZDeMDeprXz1Yhnrn5hj5LMdaK61J3at7DyqAc6H9NkiUPi/z3x+a
Hy9B9gX+cQmGlqbJLHMUcLYRhRcOMQCk9Fh06kOvBI8KxzsHlg2Q8nhZKtFDpEb7Umm+huk3d/MP
k8N367jZG+pUxDy2ZmXeyd1hqs4DS8FvzZ+ffv+3aXrsFLStLpNPkyQPUj8SYGbK6+nhlxGUe49/
WQZs+bn/GEG7oGjolFRzlfYpwo9OVByH+yXLNtXyddFCjLhqrC9ZQw6t9LdjxQ/7BFv+9398ajUN
+tzxqnFgGuR+2hvSgPbNmx0+h+GZzi6UrV2W+dCTz9i5E86sU/obg+jHp+bbfJvgftDjzFRAtkWY
PWxI74Y3aiSqh2e6eAs+NCbDuokV7PggNdR18RuA+k9f7d/GW96Hf3zzciptF1a3ssGb6PF5dqZv
5CAwzCJJvWLCN6NKR/zMGqZbDw1d29yvsPBimYfxndlrrfz1auQ3/rer+TbpkjpPtu+E4rjUHrPm
a2Zf08LsVNLrOHPWXIgAySxLTFxppT22zuffH7sf8Bh09f9zGBwRNhPOdaqrwVOkMOQ2sQFDwRqO
rcd44w6EA6XJrzDaFJIwxEpg5svSONWRezD73VxrAISEV2NXqkvSPc9D8hvq9gdIuPHdGhlyigms
ViO8bDoZpD0BA4zGM/8ski8J5WjTXZDjTK7FCo63VRi4idZWfBugWYlIIfcH/67S1vyFZprPuXIH
pnIxmM2yduA7EiMdfzTYkZJ9DvypZgI1OY7UnVhKKjhYA+c0GA323ivQuhjQca0rG0M/deabxOCg
Pt9o4tpVvqYy9EpMClG314UqOSZcZtI8Gu4NcBUx3oCx+2VH+kOzwfhu6Zxbga/HJWu1c6PbTqt3
bUeV2HC1XUKz22+pMapzdBcaxR1D8Fv95seP/bYTjihrxEIFU1Zm7pVjqxscAQqhMg0lqfGhlFUo
mJSc3xCajPbL35/OH478xneDppqlc2+rITkFWftUJcPecHBjZLF1VWC1hm+8Ned+b/gUrBwLZzS7
kF8++Yfp2Po2HZf4y+vIFhx4Q5YTQdQcmCsHdK1Jm94z5nbPlus0lNE16UgSRgv+urbrX9ZTOar/
Mh1Y36blISbXtO2djGpOAaO12va5/Vla7ql3qM/ZRA7//Wv+9DlyOvrHJBgAXtBEqOXbqa7OqVr7
SwkVM9rqKsvgwiq/YbuE89Ou1/o234aj4SftxIDqRnM95iqMyxRl1WwjnkJz5UfjTaADjkVBRxrN
JbYMgKXq2m3FAZ7Figi6S9aXzxZYDpo+yTJqWCCSGdNhV57qwF8rg9javvmgVtlJy+1DK5n9Yehv
HIPA5WAwzxP8OUMzn0FVz7yvyga56Zum6LRbVItXOWerPSwriKWKUgswTvTZAS8u4ty+4GZ+bkGM
jEP9CQfXgflhHUdNbxdDqbz6araqgmJVT+FbTcYdDCFrEUvEXAswdGY7tCSXbw9Q/tzBDAn5oux0
rwYKKiV7Xnq16onwAw85oFf4zZU9E+Mecd7TG6ALKJ+auIcrwckbJ0N8JyYESLG6tEYZ6poPYGnn
W18z1mWdbAonQ/2VXXeD1R9dEe7cwDi4jfoQlupmsMonEo6vx6nAwOs6ngbJLnWmdQMRUrEFc6Zd
3GVOT5iXbzxkCmimUPOPCC53tTu9q378CXAXv1Q5RKAM3GqZ1YJmPrOebX0V2fAkqBAsi6I6jclw
35vxOVLLTVTqVy2++TWBKp5tjOR1KYLkkWwFlGZXyJh6TbEpmWUkOph5+5qT++kpE3G5MeKRtDOP
hDLimrXrizUx2oFeA3x2tVXjig/JC7PLJF6Fg62uKQEUCx/hBTk7L4CLD7btnPOpCmhRkLGjuJjg
QTSv0tyGF2qAP+nAnvYw/LyuUmkT0lYUFjxpAk93UWzsM5G3yBjDeInm8HGaxZ3JwtK2uo9HJqMM
W0vMg+40npJD86nUdZRk7bIM2IjXMRjiYngWevrZUpRTLXrhROc+8rh8hL27gq8KKzA3L1pa3bdh
t7HovGO7+VL/2/ManbtG+RR9TBCyGX/GyoQ4uh3ex047lkW3U1V7aVoMjWmpJDlU7ivt+12JV1FN
5i2k23ghXOM9tfOTlgaPhh4hgg5OaARfXYXDvbzVrmos8wCLbae/DOawck0/8OZpYLeTVZ/TJJ4w
ffWLuMkv5SR2BHN8Rn59idSqAM5ko1Asyu3I21UrVU26qPYU+vGLVpjNKuOClEb7srPk3SS6Ux36
lUjH7QiHVYTIUp1gWs+TuouCaBUGpHiMRXBT1JDC1OjWclyGUGe2qFJ/7Qw2p0Oz3GitcqPHzbiT
L5OhIArRWWFRIgTzwpmdR3tWqzUtYI6RHIlAaTAIfp1Ni8gfb/hU8LZT7mVCO6Rpfama8eCaMciW
ubqM1DIIc0QJy35Ddu98uz0OiO292u3QoLjkM+E4aPph7ZhiH+jxdYMM0AtLXoo8C25FldVeCpe1
RmWq2GntWfrIG+KS2ZR1/SpRkuuGSnXndjehzj5jTK9FOSJxEQdlgEnTNey6RXeMY2eVV82ApJCa
dtRoDyFEF2CbB/mtY01ZTLhkJHKkE/E1WpNL2dakr0O0iXudPK88OhocVtjOgXHhyIczOlxIIrgb
EolSOTK2OqBq25rBgkPaua6aCx5r4uvVjUleaCdKyNlCfyeV8dhl7oqM1+u0n9kYptFjOMa3s5M/
+JInqYy9FwfTcpqIQgicR92OtoJImtjkKemTBzlkalXeafR8dKuCdyuWtuuuS6W8LeiyzsT1LZga
9loOLV33L30ADCL0KSwM5kNamgvRq0stzJhQS9QiiIzTZcssbIfpe6yPW6PEx9Y52W3i+yes/b4X
a0UNr5meKajT9Jp2m7PJav3PpnEs0Cln8a4zUdFCJto2ofPmh8a1ZoKPTFMOjeUN3dibljPCmiCZ
9KBZQbcci+ElbplQsOjT7ehWfc4fdfAkLtQIA2RK9mhlrOFhQ9ws041oU9QHbnCMOzDxSQ4ASOKx
NRgTU2o4SIoZlokmRlwYF8K/Ca+Lr+rMv4ObShhYXmYLWwuvU616cNIaAk9xtNrBg1n4UbViB098
XOiGBjI6XZkTDCIlnxKv1+hAk68iC+m86/V7O6drJ+3PTmMtxciJO5jNPavj0urdDfdy10A7bMJR
X8XRl+SAS0iTTb3ETV4zYmHJ5wH/7IKWqYKXwcEjGM7OQczseQAK6mH5gv5ZWbRArLNRX5eG0uHV
GQ6+EsLKQ9w8oA6pqnlfWDHB6AauFtETj2pQ6x/1cs0GOxa47sZhl1BvBY3Qsp+bKRW19Nf5zaGu
HvLAfh/D8lokNlRyDaC2OYiF39VktDntZqimp4SFRih0nMm0XTSIKhaCgSHlExtGAX09LE4QzKed
XHIUKyYLyYxuqqQclzVSzkF11klqewkcoXv5MEN1O+o8xImpvpqzu0xoqAlV2ahpcKiQ4iqBu0r6
GFy8Vd75QX9uih7IgdCv0qYAjtX7NKRdyzNYrU1e26pMdgnYHrX5iBynXVl5uySEcw3Oe6vq9kpr
WOed7OyH03OaGU+RBVtc1FetP9DJbXMvJom71pqCCFzrPkzGzcRUaZSsXzSm7bx76nwgW70yeQT9
rSJd98ZOBQeeu1eDndy0prMe8pQUyPbYiJQTTcdzAe2WLQiLnT9/xbny5vTZTk84Lan6bVSQdV+H
15iBhsUYRey8AESPhvrlQo8YeXL6jFHOc5SJfQnuanZv6ZLtK1dZamK8dxRrFXKWKuPkLQrqs0rv
gJwiwxPknIKPKuCG8UuSsrpEYtiljTw8Rfqrlqc7V/7mxmWDhOx5Abu79CzbWU/meCLnaWuYBHuq
k0M6Y7OWrB+916m5cUiHoZ15XVtoXqVNyE8MrJoUMeQzHJUEH/vpEZydx59auENxN4USbBq+6imL
OEYSwnQB+tHNcCPxiCpgSVMPJb2NeMIuWWWd8d4akoPrBwdU/oeuiFdqYp0KpfxIkJMAcdHIKB2b
clVbMdT7cIGmvH4h4nkSwNBToOLBoXSYCyITQIChVps8mx4iO9tY0IdrxkQMxs4Vo9SFXjoCwXw7
WkG98wq13zIO18TdsbIB7yqJz9R050aapYImvLGhm8uEsFWSZnvEMeu8UM9Fb3UeUkEA9xmrURLU
LpW/8eD44hI6OXELIj0bYWQ9GSSKkafqHvFtq8vSxUtSZc1yzlW6vrbyKdsvEAT1j7kIzk1VVhtW
zRjzTxCla6v6MHu3oC5S9suim24acocWaji8Kcxq6yiqP4LcIlXjBGFVWcbzfOkpfTei3RbIIbo6
ICYE0Hk1WQQX2Icx6GMvtztqDeSBkaS5kYUnJew3fW1u2TBpJ4MeN+A0OqsHWS0rRwPNjuHRoV2z
osLJZ2cs4IH54Zfat5uUZECdY0CY9NsQX8OlEeENcd+Nl4MeWqJTulcs/awLcd2SDGf203tSDNU6
qAjVKmb3vWCu0pMJmnw33Q2NdSbJWl9aZetJi3RRGhcFuLPdjkQiOpugc/y1m3EfGzQjqehOeTnd
U7mJSiLnyqyypBvjXA854TDJq8FwZpa5NU1C2kps9MQKbR0NJoIJfcTun9AtHSt2bBqRsLbOhJVV
N6Qm3ymj2ORkZxC7EENtH4sbtyNHivKyj8zyCLF4UxXpxrDqYxaorzPEVxcxVZjGF1HNj11Ys59M
PKwAvG8+nd1q7M6JRipl0V/pJjFGlVM3YMNMYJ/Dm58VgmCFajoMtihYNbWUfQ/BaxhWZlHtiVt7
MDPnKep7GvVMssz3nu64+J2tV1PxP/3SeCgy1lnZmuydfFo4zPdCaU5xnN6Gc3wIlWZd9OJjSPpd
mvXFWgCO6dzmuXO0rwj1apfrN+S6pNDa5r2VtM8o5a5NQ5x0Ehhkcx2rwrlvHH+Vq86pbA11MbsK
sXeoAtGH3cRReElKDnPxvCPTN/3zUy3nGYtJHtiVVUlGSajBf2q3ISLb98ToK44K5exZYXCcnFBZ
qL4G1Dux37V5vOUnJdYQW124tZIcWmu+6Qf7o+JLpI5BW2JKvbnmXNBYj6EkEjYOd8HtPgvsnCsC
r092Hd6hQlcuY0otyTcuEISKPaBjmdZmiE2cYyPqdEOBhWO1SwQ9n9ioHruqfLRrrOxYw3SEtbJw
2Iv6MeBIF+dF5fnIfzezaMOlwvyGSgNmkODlbZuTLrrwaFQ+sg6tV5ldc8/Wmg3y3Q0siZuEtt+k
l8g5BSyhubUWlVyDYvWIpmYVBQDdY5QfdEN3ahCcxBDau8kfmWsySwUKYSmLue0IVvYf1AK/EItz
4OqrkmAsD9jyxizNbqEp+bMYOpRHf6ZNfzhI54uOxWqi7IoHbKnknG3cyid/DVm6XQQb8jA3jlm+
zVO413PuFMnsYMv3E/+uormXDwWRZ3d+GJEGp67ixoWiV11b04wmiEDVhUWlkmCJ3dzPlwL/4oKe
HIGK9vghabrqPH3SxjqGFdM9ZVeoMispcPOV6V6tnF0y+rtoKu7zrmETUr7pjc2E3+8Tyqc2tD0e
qOeRfNpFFbmXiu6HLYLQw/nlezk5hqsuQe6vVDdVHKIri1ZZjvY/SwdWRBdJSRZNLGJ82WVt2R89
DdjQDm6HbBhxsPHXCdu6hz1w6NthOUjg0sQNozm80NVp7c7WRYoca44D4VDscdLarctKSek4ncxN
AxZg7It8z/bHq9t5F4xmTR20fMhc7jdr7n6m3rSYKIqbdnkntELbpboJUwYzssMoRAV2NlGvFMFQ
pDVof70nQobkD/qY4ZXRJTTim62IEAjk5d4v7SujqNYpXJVAUcyFESpnPR48+ZjJqy78+WiCSFhp
wnqSw63G4TKKmhfVLh81gZg3tWTpmzm4Qw86oWsOI5XjaVFvCqt6M6UFVWUp898bNKMtXjgCB3H+
pEtzuBnTnpW+ex90nkC+VxuMd/NQbuu8uNSN/epM5VddFk9K7NfLriF1BL7ZUv6Jyi8eurQ/OJji
ejRrnIYublYcOUVtSm6BWeogMoiKXlihWnqJrnEHGucjVfGeKgqVO+NS1Plj4+u3rWV6aLcon7NM
FWa3SV12rbb12TeARSHsYIzM7LMxfnV6vfVz9yaqSmdhjclZdzM2fxnDLB/JriM4KszdfVO7S2e2
CGoXxiJT8f/V4gvS35NF74LhXBtFdrLq+EHMHS2N5H7q7FujcM9VnqzKkfup04/UgvmkVslFnQE3
Gc6rGusnVZ+uwnFcuhg0gZ03RBjkZwXoufRh6C31bp6cRLgrfwy3pqospb50zEwistVtYFgLsj9u
tEy7rbp01VvOwabwJX/WN+8dUt9aC3a5pn8NkbGaR9jbMXLbXD53irbELHIJev88RhayS9bj4s3M
lacY0aaSTSc7NHZZEAUkQ7m7EOWmHAaR4aqYlLfWGVSvJN5OL/x71GrDWo52O9ts2O2XadKPrrwF
8ndJbV6HGnIhmrFfysmZHLGblC+F9OerL+2EvZf9koP6xd/aUOrXdbo/efzcWDwrPaVDo+3WeDPT
ZZXlj66IGIJpX4wQU5XJ6gGDs7k3S8O6ES96xbkv0O94siQKqg9ZbghcZ9N+lJNdQctbK81V2sb3
wmaPLTpinrOiPROsvNFmc2Wj65S9HyxcjxxAllLBPJTkV03FSjYe+ELIsPNicgmNqOKVQ/qXTSQ0
+m30puMhb12emjh5TYr6QcGBaM3t7SSvnZRTqf+awvI4Qe+JpVtjhiTKLtxg1g3brZIPW8Ul/5qg
U08v8g/m/PMoldq5CYZcqRKXIc2+VC3gHCIoWXdW82K1sbZiF/8i/8af34WW92DULa8OZRjTMb2c
bbXNMyaNrcxK96bhPo7VoDFrgkPrKqCtTr8QglIw3mfysQjXGM9E7KKXbgcfQHUzeVU+PCkW6l+5
w0lKDpQu0e/S61GCls/9lDIr1D1im0pwRcOw0efyKmdoIbwcMKO8T014xY69WA+VSvmicjIArvZ1
jQh/A8RbWVRT9S5l3blqIEzQF7wmuzAyrzLgD/MYX4+d9RhN6cV2xdYP/X6txmq/yKOZiUQj2Cjd
F0Z9idvyLscsuspDbdcqhuop7EHWdUNsYOa680ZTlAx9QtVCNwGplHctxUGddof+QNHyFhbiXuX0
Q8+F2bdxAQr26Zc5N8fOGQ/+2EQIhgpl0bQUsnVsxUHa7rEhPHaJspf6HTDnK0GbrHWdS8lSe64m
fzW1XILSfUxoz6MGqDkiIUSyrKscN/V8kY5jvugDNu121oEBytFYcjAwc3/XjPlRpVeZJ7JYqsow
ASW+mOZ07GqXsqiT4Rrqsot8QVuFM32YdXcNxwNamaFfH/QkOrZm5DlGcXEN0+vblzg8553xnEWx
J/udHTU/SKVYOyrrVWkfOtxpttrtBMJq8IelUB7s8Z1JpTIeFWoCEX+vHp4o63z9YdyFmz/mf38p
tw2twhEcwWPc4nzyD1M6b+S8nkolS7ipjUd+I0O1UNEtmAO4Aul95Q3v+VARXtk2ZY/PoNwY4LsW
EjY+2UxmR9v8GlQK/SAQ+TWmSc6mrvQwTi0yPwuDCuGULmpZZS0wYAfxfDL5WrRSOQlteAlvWDAn
2qW988l/pC5NoMo7X75TMDwY93JDIU+0lW6uac/yp/gUq/lkO7xktEhk9hK+NV16ec2s+DbzWkz1
UMOJmM2JJ9lFoRUf6Vt0EYVLU7mSfq+cPbe8ZnZrwImyY+TQ9QhpsGNBXcT1fWaVnATuSGcG2bBO
VfvCNkKXP2udY2q2K3mlXAqC3DPXpbHyuVCTc51oGL4HwykHle4FP5Tednmm7WHJZ/60E5hOuGN8
SW02Ntb0aDef+XQfiDN/UxqsFVejVEbdqG0x8V+FE9IjJgC12oN7b6HT839OUd1JsQInCnkLayf0
tAQNvX5VyANjpL/xE/6tYt0NbbqHlAabVd8FV9kQ75pCshaz6By1KudRdQTsGD/IW90bKFN4wnUU
8CB69m5V3ZTTp2kzPSGZDweFaiJdrAUxgC9AfPZAF66l6l6CCegL7hK9v5UH897g6QqH6ezYwjO6
5oo2ObJkqPvWQuWmFC5mPZYfXKCF9qgw9FVzh5DNUzi8cLcq3HBVj8cm3KgAiaTyoWGG43+gbeot
GmKP6yk0DX/Oa9xc8efkgxiBNkmCG7rzvnsjXxRpNTfAc2B+MNt1zJlwwpzKkJMAQDQwNXv9AOG/
cRup9TDm4goxbj08Ela3lR8WswXm1QjI2vaJh7IL6oCFu+zSe0dX7ypusfxkhh2zryQIxNXNCP9Q
Lw58hhk9deN1kFC4VaYljM6Fxp6PrVPLytuqWDwV9tTtkqyELjvnxmlMsXzSSZK/N6nvHQ4kTM/2
HN/yYuvxyPmFVVDDQjf0NAitJa8Pbyf9liLUl3nfnwb+dq99wZTh7vON/Jx53z6UMMV9KBe5OS9b
XgR1yPYiepJAM66/D5uHAWaG694wzr2Wvk2kbUghRB2Xt80YdIvadVYjxAieUad8lK+VvDg+QI7M
nxuuX/EL5ZugVXv5epR9cs5th13RuItVvIb8avm95pHNOMgbjbBue60kT83wxFhJRkoYJg/8KR9I
SOX3LPcaL5UJCpfaXH3gJ4kRnIPs2qi7T+afqjH2LOpLw7rIWym00F1STpfMiwRDiJwvuTPS48L/
lZDzHQDogknwf564pC6WgiCUUD5WG8l+kNIX5EZJf5J7PWljZhTtztzxfzwX/NPRrJPgUNZbAR0J
QoGe2jxAmn0vWVkMhxQu8R+junySsYz8bgkX6dw3ZCt8AVIT16UgOCN9ZD7lO3Blkn5asIX5v7/N
DDfIGiaXynjLOY2fycc7o70j57E+a1f8p/++xfJ+ovxbTf0M4XrEdV0jADQX4KgXORMZs1Flffnx
ncVzlDCsojNZCgeP43jK7KnbTw4LkJxWzf8i7DyWW1eyNf0uPW5EwCXMoCf0RiRFirIThKQtwXuX
wNPfL3fPTtxTNalT21EEkMhc61+/MU+MCb8d/cS3Uw85TbQdb5Jb/+l9LEnm+ddluBtEFSPpeKVW
IKiXWnuBkW1Ue89qMM1tEmJ9bhAVQXoTGT9vGHJB1NxghsM+pJuEI044//5lV6VvEJdV1wNUo25B
JZiO8Elm4G8YZqs7GITfOi6EIhiWoV+sk+xh4D0RvDyRCF9mhGrqLrU/6kDjfk7x7e/T0d8yrn5s
rlV3igNj+Rds/ZvJoQ46FkrKsITQEXhM3Ej2A7YRPkgdxl37re46aR9eFN74Cuqmh+5XRui2qv4T
7PFS59Zp7/zYWo4kkJ55UdWboU4OTvjoYvj9QujML7piw49Q/4xlz98PzXPTlaDy3xAVkbtf1e5n
xX/JR+rZqbWg8kNYXnyS8npTC5GfUHOO97DT+D4x25I5k7EL/qvcCPlkuBcLL4iXdX9D3rqoKB24
LG6GNGoKZfebH811qfd1RDlqNmtOlBZ0oNHeK1ht7DfKS4fNzpibbRhvTdqaCmJCVYkntf6iUtGw
QP3+rqqImop9kk/kVB44leaWwFfrhDX+Sm2EQfdiuUfRGRvS/UAFviSiaP7j0RJjjHRoI8AW2rSx
lGu+pKCiZ8p0UaYMNNLEX5DRVoe0q+m+LT7ipF+pVsGz65X6EpQLlXtkowuZPPLM+b0EFq3rJku1
rzaeOi7VycmfuWB9LDYdJC5HSqZMVJWFJdOxBd+ev8DFTVwcX/5vzk4P05630QqgAYptNnxXUACa
kAlm1TygqV7Yxgu3RxUe/NiA6/3/36jmPpJSrMoOfkPtQCwJPp5VwZ2Ys19+lyfCb6rKIM5PZLNu
iY9px1fRD1vSlBY9MsY+IJpPLlA/rtQmVJoeQ6nxQX3dyMTKjo9PzO7RKcVNVYOG+xhJ0mb1TVG7
iBHG2xxs6pS5s+uvalIHZADS+QPRi1gR7sxbE2qryPuZmUglUF08eNW2ex5hTgXpoxcfvPwspz+p
VsHnuGpTs/XdbpXG9q4v7S0pb4PekR+ozKycnzb9NRKuVaJOMc9qB02Bbka6axZkJAeOjfZSAUgM
BDV7E7rUMt7GPLKIh8CCUxelbp55xl5mNVOIEB2+UZeoXtG8OquDRB3DQWA/cOPUKmGvdYMPx5lW
VjRFq4yoF4NghxCHAfrtMduW+q3Sf9sIMZB75uqNgCCUJH6xqRtSgBkfvwqkl+9a+iNsfSVxDedf
uTW+NNk2U2YTaR09MMM/NkTJiLA9Mp7zqGyzhEaBCsVGVpoDDCckNstNoWRB8dJ3xKab2luGyDSa
Pxm0Lkqm0clcPRgGcnCL0fkP/yvxjCxscgc7OEz82uWDyZyraAf0AAAZuh2/yzfv8w++YY99S/LK
B2KhsDC5Ejt95nGG+reKljCIJBKd9TrCJi+NbMd8YjNJyk6HuGF5tqejrNAqE+vLopCVxcz3rOJj
uCsdIY78yuEl16PiKyciloerdeOJP3TJMeFXKW3SlG3VP+RXmUwu/Acy0ZW/UsesoaL4M3a/uD9v
PPezdw9R+YtGb9vG1VYKWq9fFZ2n/7he9ARHYCtT/9qZ8hqBp3qY4FX2+1Tm9yilsU6jtZvIdUqE
kCAqpWJAz0XCZ3uc8DqEL0PbwXd0SLXXA5P+jL8gCyR2hXfp/HnPTeOK+7A+hnOK2KfcGng+bRDH
qfs5d0AkTPY7MCm+fIs8mo7IUX9UZfZhLPBu08U2SHPAzYj4kg5WrLf7+yS6C8/HHLSFdOQx4b3g
0hoduz5Ne0yyYNtNFqYvJlV3fHEwiXbPDPwm0hdj9gp/YFDVVtuKvczGjkwt91wh/tTMDVs0dFFa
gGoOb15kLzz/lVWuTsJpelBuZEEE70NiUdXv2XIsXpeEqj9I2oeaPF8+y4aN1VTpl/SsaWcI4S9Y
5reyxKgom05UlWoC2ZiYYaSfGbmJ6v5xn8LSX8/ThVXRe/Fn25KgUrQHMkU2foVctKv2TXi1qldZ
vSUZstxA3dzOyIl9co41gSOR8GBhB7h2+Ycm/Z146ln0Wsszb4ZK43HGs6tYo8W14l7Wgff3A8Sw
1MfXWf+ZiOw1zPyBT1X5OfyHW20K+RRqDRa7vlqh6us2/Av16vHLDpYEfymG8wC3qwmdNUlhh67t
ASutQzESjchAk1b7FPXHBKIYlwJAEnXeY6bZTHo488nCNCP7GoB3VkZ/09CfAZzo3T7Xk98Rn2BG
HAwroEVZNJbhQej1p860II5KWLC8OCIAn4mq3lWJzf5S7bMNMwHD12nLUv2b8J5w5UQqKjzFbPQq
yobhT9cUB6YEu8jr6a7y8DIY8newyh2Mo0MBz1CQLrUQNru1V81nqA8fYhzuTaqffF072mExkgaE
RrrRDeRQJIczrrtnRFbpU0RTIYdPH7UYoOC8150KQJX0U2aMMH2yaWfbzbvpF3uvtfZ9AVO5RjbT
oCqDgYYuO9EJpsoDfWF78zKfvBbyDCHP2GHlywkbuxb+nvoWftkWSyevA6zyqgZCuC/+UpF89go3
83np1VyhbZJlkMmVy/l0xsDcXwWmnp9y6HcHrID2iSwurWn8MUUXLFuzPs+58RMESFYwB8dWumfQ
6zjIrayB2j50MR1NvzPDJNAvzC52NzwzCG2X3Qj+pnXDF6gcoDItfOXqf8IZJmMxYy0u6upQTOYW
ldZfxonbkWQZpeKA7xbcm+yztqd9F+QrdzSW3KDLyMPNtOjNpC2Z2vSlCctPYMw7mCy9Y/9RoKBR
O2dJoFKB1SuKgVUU6es+Zi8aE1CT2IsOnpG/UzZf8wE4hknTQFaOZuP+x2ZVDZWxyJvkgylEvgrl
xE5jolYv704XUErmN3OWeO0alKSlGZ0Tq2CUXVMSEVOG2+8yGCqQJkIyl1PbAJWLdYDJEs4O7bEL
56UZaxfG+a/26P16PpuEXV0r3ljNyI4M0RaNgdsdQwj65+kDEhpsL0e+yyZ57bFpNNP03XSzV0Xj
rSsd2z+gsbYJ134h4JUbjObZsOFBFTgn9A6DGo2ETMc8+YlnkPcVTKtIGOfYyk32R7xejJCx/ehs
4qGFWjFZj50uTviBJItQx9nDcMZbMzm/ePjjbBgOL76VFOtY5l9e1K5dN967RmMdx9QissrEkzV4
HntxNmgOeAVZHmnNHkol3k8EylMwm/UhxqoTSKc8jDblSQN/7da7M8EMDOkahYa7OFlkNdiHNsJu
4Q7Wm7jxjyXT1mLU9/3s3To9sRZa6OZrbSqpLLz6yVL5U7n+XUcN2ajOsvCJ+504jlgGod+2i9Si
8ewn/NjL0GuWYu7XSZd0S6FyteQE3NuF+bszMee3/R8P19e6gTFN7MceispKZs6qTkDGSzsJwTbp
0N0g3FNLLsmXyhdhOd/xGgY07x1ovJz8fbqSMQNsZ76OThwcA987CgcrRDpVoUUHR9MoCM2cRDhj
gNIx781geLfs+mroH0HHINhonJ2Q7tnzPDWubA5eP6/CWv+DZ8ba5vUXtWRUqIXDU1X3w2rE13XR
s5pD+DkYUIwPASO0efC2ft59dpbEgNX4SFKOnEZ7csZ5PXraKe3Gm0vnZtlY/LVF/TW6OKYYwpEn
xFrxiyG0nQbkvnBKSvUMQp+XmXLZWzX5CraFk6TbbT3b+CMb66bpabfUGu/VcXvAPBKSUmueAT2y
Y2uKx7xxjDV8r7vZ5a+ZP4TbOsTAiSCpMp1AzF3BDkg1m8HoGc1u00zJqqAfWDm+9pLOyA8Nq9wr
bMcdhgmMxTlnmKkKzZVMS+N1o5qSYTz0Xf6rabA+XQf6Bdhb5EZHjA9WffTWzeWhcvu3uK6xG1oz
Mt+0+YjLtXPywuRU53fOPVix71lTrRN3PLlI/OCI7VyC3SrNYfHCc+7W2KVQRVBrASuDkIxXlTRs
KN7o30I9r8BixGsOkMJpy+9l3IOMF89kNsUnkiC6ojIvmoSedThQ5TX5ZcIkMkNNm4kU9oOzV0cu
pKHJYtIiz2P1BkNxoc7igh4moT316H9nB34o/z+BRDW6BHnnbf4oXW9t9c3VgkcUNt4+SOatFgYY
m6XFtvTCkyHkw9h3+4CoTMXUnCDpqOIoDdMT0Qjfjeg/2ix6szDKkz5NidV/0US/2o3JbL9/H3F6
Xsoyemhy891OCyCkwV36VKyLLDf26vIVaUprsRYuo/CJpAKcxTz47/qhG0N/bYfjOaf4HkAXiQd5
MGO4sVmRfLaBfWuwsIFiXGnbHluUVWt1FY611R0rKR8Xy/gp1pPXOpvTU2KXV98agAPmKFh0wYT6
OLT2GKfC5u4uMin/dOlwTziHZ1/ITRy4B9/PPrGlZefwxw7cVoenzc1zjSqASFsNhCFNjPTVnky/
Nybu2rGd49S38S6DIhnPpE/WjUdPkNjzKROQgBayECWSTQPgCcr3nEIXzwdBqirTpCK0TpmTp/w8
mPB97T3QR1orsveKrZdZOxc8sEmMrUuGHy5j7DSzUb/XFVx3voMfSThgsXcggO3DilK0ynJWjq+r
gFMrNdJLFzmbqcRmB1vjVVRQInRRwlAibeKV5jrIczFdqPLkZ4ZtcpsnPqXvF/TiJ701jjE+M6mE
epGM9YORzMmSgjJss/dhyn9He7hYaX9PRPKbc1Y3TXiJJ31bgns7LdNutw9/S6PH6LYtxkUgmQ2F
fnBga107WsxBxohNEN+uVmwXM4b3kgzfCWeDfOOBGNB22Yv2VaV4C8/5qWM7AhwJDjMaVb0wHmJe
HoLINk4YvFe+trf1+hSW7d5hD/B83eOyoudmZLuFHgnrLx3l3SIvy4iTU1e1b9rsPRKGd2/oUUzF
Dxry5xRVpxbrZ+gyt3SIXyTdj+zx6ICNMsf6h9pfyFk6mhn0IuTkJ1VftG6/zLxsq9fxwcqbvYuH
z8Aic00DJ1UKDbMlHa7I4G2ygalSzYzbjTqpTRLXp6l+UP9iLqAocgCdo6qQ2C4HOx/wZFVlE6Mp
zwHc1Y8Rxw2pnLSD0sXoHKwndfUnrNYRdQYp+Aj7khkRjmm4Ifus+Comp1ky1tAVoQ/iYzPumQ7U
JrIqJ1DEk/kyifQ1KcXJaad3JB6cwDFVx8xNqnL3bvV2utDD2GWGMz7ngfFUFEGxCGob4YVOSn3n
7U0Z3GIxvgej9si0dUWI8C0iMa8dv8gSerT54zlWg8j8MM7jRzrID5SiNvAwSCHPHWLsEqY2h7K/
RS53U78e2vYwqtOzHTy+vKHdTUz6jKqoliOg9kaPm0sjxc3PqwrfLSyPmGMy6wMlBso8KpKxbMU9
78h2tBkm+bH+qO5yVnn2bigznycmglVZj4jYx7PJmZrU3g+GWfVSKXig67xg0fkc9NbJEr+BN76F
nZNsrJ6bM6Cw4NtHYmXmHrNFEaa0N/M1mfoHWqbdyL7l5fLYBuWTijjV63pbF8mhL4xDm9rMUsph
Odb9L6qzp0y3vzqWoIJpzKp8z31oWTz6Uy3EpiQW1E2ap5rWGivtxygv6LUNptAkIhiGviaBeW9E
E7Brmm/r1NlkszwOhXV1Opjq+D21675ziCEyL2NK39oLI1lSEclFaFqHwQIaC/2YbEsyMHzX465J
rNJMy7TWGlzCfS4g4uey9FZt02qbpga0BIsaDagokW2Ne6RcEjy4e2jg/y38eSKy27BxoU63HVkj
CU1gkE1r9noVr9twfGIuv9K1+k/XthP4GbCf5IAVob8JJBiZU1vLuvS2RjNP+yauv3ynenatYjdD
uyYz68GvkK0V3VOYWOyq9nM4tJ8osh8UP1YvEACZEzO/eLzFg//ZjP2rOlv8tH8nMRQuZkZ56tub
YG6vyOvPxmj2pK9i9CjFz1DGvM5WePIq95my4y7gt6tqLO7B5SPrIXTa3zKAZBMjSV9og0dl6+Ei
z0+EGj6/wTiiFLd/gx4Cd5+iDKkBqhPDRb803UPP05aeY78XQfvKzrHuw+liVN6HVIk1bjjsxoF2
hPTIozFF4VJVy8yYr31vFYtxcrjs5tJOxY59YFn6BcIBc6WVeLvoZdTBFWfe+ZfUrkjsnGaIKfI5
X+LfjL8zeAMiJTDtVGc/417JgS5XdTiCOF4myTONWJtvAzm8DQ2U40lZdtjwYnXn06Ko54qPVIu3
KHD3pp28aSPksMrBssRvPlSIhY7jlvpvaMwEmZZPQy+uqnuyXFwUyPpTggKNhV3F+I1lmSAKY56e
0jn8lowIV+5kb2ZZ/egQaQuj3lWlf/V1jNMj3b90or16Zs+uCcgW2uFHBxnNFgBqQ8kmGQrIomCX
K8W8J2f6oeJ1I7mMF9/N9prG6I5zeu1Z89FEfUgxm++ysD7YM64/GFgTwJzMkHE4TpmpfXnUawN6
kb7GG8/Dy7aSBZZIfX414/xJ00xEI83RgWhuNMMfk8IJv3x7acfGUcnlRDwvyyRn1WTkplORFpA8
g+lBMd0bWX6V0XAUXG3ZDp9Fy3saMRtZuE1Fj5Rt6ma8125zAOnfRU31WprjXcj8YObhq42HoZsP
61BHM4YMyOpY6lMHroPSMOS09tjjDDd/tPquXzYUUAvR0/bqoQabMGd0ILp3J+4e5Czu0ILXkMe3
ajV5vGChBT8DTAh3/JeJZzmAG1ZO8xI4EhaXMcIzAgnovG2CnZ3Zlz9DnD+S+LvLY4pTOyB8uhLh
tcacqcMnSScLmjTkFk0iiEc1TzvH7NE50y6hJ9xym/sWLsiI3rYxunVJWVgP4R8Xb4xlE2hHD30H
2Qh3hu671Jc9fhT4LaIjW0J0PyRpi+/rYL7g5sV4xDcyLF7QS0l6A4g176Huf6ZdfrKJk1Ohvaou
Lxyb4KOh3apb1+Uw5A06FfV+55Vg+t7apHGpFRf6UJqiOXspG/DwquMV5yB9c/X5uR9pPGZCkFS5
p+owdMpbt3ShnYX7iW0t48iZ3Oo4xphPFlP/6eTTigjYR62aN7k+68x/Wop8vqcLnpUzB7Gb8qMQ
/r6cZmhOnTzlpBznSspit1u/NT7b2QUhJyqT5Vcviznahxj50xmGLnJHbn6kF5x57kafySDIXfcp
L2om7VRKtmO1O0rDpY8SeZkE86uELFE12YkE6F3IMR074MrK8wODW1yuotWcwX6dzIvux6e51s52
pSE9n09DIq74XTKTSt/y2HzMxuE5SbBzrvInt+g2WToBmXALkjD9iU39rHsADfwaeeFB9TeO0/2q
zWAC/7TyMjlIoz1wVJsrCu2FrMWpKHpm7+az0q15af5YSyJz4eM9qbsNgXjvwSmOBfZaumE/YCA8
8NXN3UA3Dcv5IqYOcTt1qZqMdIn9FIzNIZjjq17AZxH4Nk464obKK49wG25Gq15xoJ/MveYVHrOO
3dNVMLECWRJzeGVw80TyI3SW4FAID7lYgqgLlDRpxgeiI1/ckKg/3vBCGk9W7p41l00T4HCP3mSp
D+VjENDO8GAKO4PijAnxRM9t18z5uEG4ZxbyXcsgXo1IRED8nptg7skhCo8OKESDumEx6sYN/eAM
qUDcUNqsmbA+M3m8GzFCKC+b3yFXcoTl8t7BTm74bDBkdj6HzAEdm8lFA1mZAjsAStMMoAKj++rG
9AQR7UMY2iN45EvaiS+sNSm0oNomMoO3oCDfGW5ciwh0FyTd4xT0l1q2G3a6vdP7GXccL4Vcyqu6
SPVa96ib1CnWxeO3ad5sXUA0SdpPy7YUcAODxSVUe5WWmPCFMxyywC7PIsCK3rVtdmjEXIi7Tn0w
vRfIGp1sRmcyQilQSe/zBrJitDJDHCbtjKD0LnjrqoSSpi0YOw+j6gzmP+qdr2vxHMnmHmbGoRii
eUk0FaKz1DjbQ6gyawFvkmIbsUicgUfhTUp7ALUi7YnKrGK57pkRjn3bLLXYflHNQ4V6E8j0Bdhs
PZXy05okmkNZbvtI27ZTIpguVI9qQ0t841DJ7tDxrQHd8HuYli3lSpzo96C0eMLxhcBRKBnpDO0d
zmQzt4wCw7WYpQ6xBqZfOAXfdDALo5PjgsnzxqvBbwKUDssY9V5KTTmwTNFVY+Ri3rWk7FaaZ76m
vHRRHbbLsk9usZL3he1vF5q3nJ4s5g3UA4WrRodgQkBIPA6h6i6KG7NNywVxA0uzYjsu2Rmxd7vM
1fQ6kt+wIAf02+gHXod550/sEjbwMIiv2y0SzL+WSuquNFl1TuFsRvDGISF4WnItKK+HTpUP80uQ
zhS+8QYi2aof55cJnapvde+4Ru2TRDxBO2TcO5U7pX7x1ZGhEeSzyCN0g21jXbkE3Onb4WmkDyvw
sRBTcERKwkQtXLeZtWyJMIGdvqmq+rFKgz/6nDw0HfctZEe1opxJpD392tR+SiJrjdWvXlhPE5LE
MmTEUenA45wps5bsa9lAdLEDJMz93cQEakaHYpbzV+GKaSmZ+Y+p/mrbfbUZfLj/fZy+VlxrkhUW
CvDyMykRSzOUiuf+ELaFgyaPpHrsCaAuY0vIZmYAeDboDSMBAjk10zITEfDwaD/kAZlgkMyi3N5H
Lu0G0A9qT7T8RSp/TJdJmz+GPxD933KH0XGT9xTLMUyeamvWwTnv26MNS97w4r+r09QYfvTt9FC1
aGOaccRYiE2voASMSkFJF8Mba8VtaJp0Tb38y37+oHpbvSK3eBRsQwVkhmwja5uQyhperYogUD4L
c9FC9JDaku5yGxNoQqwq+HYU9mhZI+kg6XZf0gp9UYGSoE0ZfyfOl47eYG9YkCJMTEjCFuVCHVja
vhjzXsl11zGTPstJCWYLshPa2XCl7lYrzfPou08Otp2Wmb5jTnlKnf6KCm3J0WMuxzJgLJndzTLZ
+o58FUj8Mrdbt5N2dybjnZr0jM3XDmetF1uIdc6EqMc1gAUDU8YU9OWT/sOW7KPRteD1i5PtxBOs
5RkCj4WewLKfCgtGVq5jpTj4kERKNKHmeHJy7RKYIOVtVf/oc//uYH4AEMQSCPLOXqgfC2B4Tcqc
MzjKQcOSR5pP3kZ99o+xnImdT5yTNsZvdR/iIp0Ye9O1B/TB40XLoMmGDROLPNmoK6SoeXNRGS8M
dbs1mlN1IFVs4J7be/TM0Es0khkZ55tbQyTvyVRBNgmHT9z2scfhIxpNUrRGtEuUVBWMyhZHCLav
WozIKcJ0GXoabF8I68uaHj2zzGNsW5eIfs4HkQkbXR4qR3+SHrqMsP4lLRmvfQ6uMp940skjCrCd
MQFiW2Z1Azw4cZDhRhM+jDgX6FG7lTpDAiSl9B/W5xy2d1+OHzjs3tMaTju5C7cQiv2qp8jUu+kx
oA7C6+nSyQbpxXgunWabyvgMxQlbfrICwahRKqlPeGod8z5CMl0y8qzpfzSYR7gSLEzXPBhVzTLF
PQARlrGWg456Ub4waTtIJ/nCcPs4O5C3IgOgJJDFVV1gMyN0TEFToQfdc4pSdFtiN8dtjMmA/thG
POK0Mx5gaG2EVzL/kJfI8rbgbQsfzYJWtThPxffcBA0bmInKhlCmCDeEufSyQzPUB9OfDi0xGrkO
kQ9Uf50Z/UuRp8GCQG3Qy4TCsamq5xxwgv4VHDHuD70VHrqpusx4HypLEV2bARjC3djjxIGoAppn
/Uwk62FMo12CVwN9DEh+Fr+MlfWbNegJDfTAXuojpxhP/lycpMeRE4x1siAoq+FYhIgnWmy1xmyZ
5/OzVTQNdp8IeqcZpsLcs3jCqrhL/ryjZjC6ajXHjF5qJm1V12lLx2pgJSG+MTFniK1k3QydCU1S
g9zliZchriGDR0DinGiZ2S31adjQuByjQmdOTzKvRkEWgYIpCw+8sQlDQY+XhJzZdvI4sjNX6bR2
QuiovB+LmLuz7YZmesDbe5u6cldS2ye9o2+txJWbZMKuxNCrezI3IA7+YeQ0cEQF07Vlgj/gZ22W
bAMTDb5n5+tWekdjMC55y8JDLQzI3FCUMvG9sifDjk60b1EmR+rDV6fO9l3c40tL8NXQ2fss6CAR
zukmBvicVCXZoNOn9vB6tkmFavURLaN7CBWEFNn7OJu+i2LewYW/2mPOZLZ+KwuBmpasVvAyoi+e
dHu+hka2isE4a6t213LMkYtDmJkYHiEtUHRbCIG5s2vz8Lto3Jvvzudi1G4YnxxNN3wUbfEEJgcp
G2GnM44LDQLOZfSBWsmzcKyJzRSvkh6rcD1+FE7w7jjJ3tAkcw4JL7EKdTjpbnLSCf0Ma4oqSwO/
Rv3FbLdCj15aONxrrthJq93njgM6MJhfzKTPUlEC7PaRpQiWV9r7UgCkRW5yNSoz20+hRJbXanId
Rf2LgyMWQeEEy7AhD6l2cxndRBjwrCOZ4RwT6z+BXl2jDpGnMlmwuLY+xTmEAboWFo8yadGs+aKi
UPHf2UMPmS4/1INIRjz+DajlnHpbJ6cNGmDqBtqppXLPkBTarENm6s3WtobPSSDDGmznQKuwtzwU
TbMpzKWOUdWiYe64dnUAglF+tkl+CnMdeiQ6PzcMByh4ADZpUFeLqsfGxxwNfxEj4rUhcNnm+Fiz
eFFRbF1y7SvHZS45zpdsch9biS6x6F+LKpErHRudyQDAijwB3KObRz1CEO3k4S7zy1d9HlG5FsZv
SV9mETJDf0l+3+xUWF1AwR44tDvDesXH+Sl2Rb/se+Ug0CCTgE3tRV9qYqvVAAmVHx29Ll/rBdoj
9L44wvgP3dhVm0rLjpH0eMDhxR8+Wsv+RbX0G9X2Wx7ypcqcOqGCxLwQo37BWyza9Zn3XpmwGPXM
W7me2GsRooi0fnSa6tZ1nbv0vHyTDAy6Qut70GawCwi4Wm891WPD4SeNT3saXvTMOaeoUgYLUzcs
4NDgJ/Axy1R7UoZDwo5PYR08IFBhBNmnL3nWbc1WWDhJ+E9x32GzSYSCBWZZuv5HFFRsKs3XOM5k
Ek7koQqoS1hwD9ESk/V9hsJo5dOV+cy16SBfWw+NVQcRiYa4FKTHsbUneRqBnBjeIvCJpYbH+JHm
3m+qHBSq0fuyEvs2stQzVxydGE+ZothOwjxa7rgP0HymAXFKvqSiKj3/DwOOLx4fsXyEHaJoPYly
ZEuzLprpvKd4C7m+eHAwh1yEeaEzKIzgU3bGNwAIpmHs9lnb8GD18yDlCwGX99ojisAn+lIwa1pY
ofOuHJbwJKFMmrOzoM4ky2Lv++ZC4tC/BNB7tcziqha8aSQNYIr9auhMcVr4zYxqMSdrJyvGWUH7
7HWWk5hh/c3sFM0E/5U4YHq16Qr/j01HrCYExYuuKa/R5D1PGhIj5A2a7t4m9Y2bjFYjbg867JEV
5OG9EWpgrv5N0TNMzLtSELOBcs5in1Y0PKtMv7pevIWFWKYe9Qcuv3vVx6XgatDl+kfNio9Rg5ix
xKKmccZjnfUn5b8RDd5H2kyPRWt8WY35KkfKmt69R5UJH9vcRpPzrh4WUXxkEDIHmhm/GpV7yUzj
SUunc90Z99K11pMjVxFryZLaERHcO60y53KOy3E03V21CGK7F8yq8k/DM0hr5VRlxldieBVdtIE+
yQiEs8q6gTTz/LtWJrEVUMYCrY4aEeCkLTUyjXoEnXXRr8wMtY2VntLIY/aUnJoST4oJnxTwKqe1
/yCl33lTdux8eaqxL19OhrjorY2WYhYLY0QqXjE+mA0LDrlRPcyxhao3vA94dqmbkwMoooGcHlJ0
QmWGK7rb/I7YeKiwyhABQR11+xl0csqjVRMN/bLtOSjs8dLTPIrB/NFMjnhLY3aNDEXNk+wOx6UJ
vwp9DAiJyIJlSjOjfMHKbvrpXMgKcemcu8n59Hyau9bxz5b0ryFQdeppBxPLIgVHeVn+Q8d9KvHg
z0dGpWZQQarBW4j0qT9GoC/dudoR9bmJsxICM+zmGL8K24AbgoEuIowRrUXsW0dtCG8xBx8CA2gK
o3e3IEfoXvVCy3mxDcqcWJ/3kd04aoC/01q8cebphFNKjCWT/e0azmbkQHFYc02L2ryEw4fZT7f4
z/51/2LK6vzDNlMgxjUzqM27Tovv/uTto1785F3/Xzyy/8Ud1fmHOWboRyn+GyT5Blm24xw8tK79
39IX/8X2W/zDtDfoCrsItSBnMa2YdhPyYYynyASfawDvnOI1xcrCSRGqgqT/57tlqtvyv9gK/vXZ
/P68xUXY/r//Y/xfHWi7Tkaux4+TR+ZQmH7cO+Z8RCTCRM4/1JhBus2jnIo7DciVesVrYSJn2qXJ
rDs2dsdeJOu0gGGuPPAIDNoa1pz+l6dp/ds9+YfJZAeVm3AdP9+pIXgn63enCTeCsOsA0sLAy4H0
+WTn7m9Kkx5Y3Ub5rQUzimfADGapsA7JSFGvQZXYYALIaJaRL18aWbFssz+xnT7NoQnwT0U64Lk2
1vVzKDESxIbsyyDk9L9cyf8eh2iJf5gFO1GXppJGb+cbzaMXWAxU2gYyVLumDRrg2KRkDzJd+M/P
1fi3+/YPs0p4ER7IWp7uXK1/sYbuScX7aP/D2ZktRY5kXfeJZCbJ5RpuY44gBgggILmRAQma51lP
/y+vq+/HOivN6qK7uquyQKHw8Zy9167DKwoLZKMdqy9kjiZ3n7Pee/mPv/QHo7JMK4hVE/nsmgg+
SjM6WJJb8uCFn3qLXDiQIXWTwUIcU56aOPnLlPzDjJc/iJWNrel2RhjJTiCgbyrHXUQ1bq9ZtH9B
Yv7pF5j/PxKTmo4z5bMT74xeQHQdsWuWXx0diX9/bWp6/68p+GPFqpsW17BKtdfd9Eou70a5m9VJ
qmv5T5Sc/gH/DONfCKp/+jQ/VrAW24pOTTHeUTB+wS3NSYgCmsxX//5phHor/+PjWD9WsXqGuiiy
Pt7hnD2EDrYwc6I71BT2W6xTk9CyNfkabGbS4lbmqcZgNH6UAR2oerrEjn4P/IgwtxABdRDd6VgP
DE+ckwjFGxAFfdBvyv3ZVgYeU8h53lCf8g43h65/ondFa0OWtJN0h8mp//KZ/vDKrB8o87JLOiSc
EwMgDz4TANGYIdfaKP8yAIw/LMLWj0WOdvpo+7QZdgKpgB3FUAP4cCSCfbWZMvCo6r6t3wiV4Sjv
mmuPfNF//7b+EG9g/ViVaHdxofVFvLPTYavH/ioMyvseDgM1tv82eyz1Uv/PDlMHUEQaoccANrSL
4/XvOqERdZ5s/v0T/PHl/Vh0BOaHApFcvEvs4hbQeS1tsVbUcNUlQsjyqWxSQzMcEirgZu3/hbr8
B06u9WPVyeKMeN7Zj3fTpL2VbUh8N4V936gfUjcMlxTVjL99QudP4+PHAmRRvM/CoE5Q3tArRS/P
7mQXIFAC+0U5nYvA+lKoHyhEIGEFPS7RByXX1+qj081DOmbcR5oKx59QevmU64WiZtl9cQo93N9O
hYG4ohDTt9MxmDAsm/i4CirlATU7O9beujqjE55zJFFdBjOZECPp0wnp3TUMy5PVdaseFYTW4vEb
/AHEVLmEX5Av9GzGmeEiYeGuqyXIRxFp5M6zpXWPZuz+soWJfyBP0Ge4y963IFg2z3nRv1Sxs/fm
9H30sAN7zsoTcI/cGdX6QEsepmeyH5xoqxAojTT3hWa+0sTauSEK1DRx7uIyP9SmtdIAO02kBjHD
PgMLLpNEA1V5zvcg8y8tIbl3Et1dl0EMpiYBmS2GVVDTcqvDkU/bQAGc62dy19AtSOOzNecPSLZb
LRz+EZWLJD4mSfDYad2T40zfYeG8k1p7z7WeG12WbR053mVDexIYmgB8cDKiej/Ct6C41bvqxsSN
t26c57rT36RSH/TyTBfiGBj1ZabgsUArdG+RQ2dYZEfCmYuaaZf1NIZtInNl++ij3OrHYSUpqYOL
LLjLyXztKINTZdG9SrAejV8qABmg476PnEttQ1HMiOVMXEB+CGJD6JhpyF5dDvazkMXBcIsnCXuu
6yAHo2nzxnRvxtWp8INHbF4g+Xuup1hObKtu+X021WTvewynYWFm4mscEZMS0YEHbAFH57mP8ksY
eFIpYk8ugbBxUWCoCcju4Sv/94XgT4v0j23UdlOcd3isd44I3xVKBjc+w236y3z/Q8CnsH7smyZb
pvA69rXKQhZqEx0JkvfYuFW+iCdnJXyIG4ORvQqWGKp29yodIMi5UYd6uMVdeqYbuUMhBJfH2I15
AjoILotFpGNf0LGajY7pRvwcDcu4XGAK3vZp+d+OSOLHnjxGcZjMYc2eL4Mnq2zvgzl8L+rwLxvY
H169+LE/0kcEttUWbPncnnPWQiNzaOwW//Hpf2yPIijn2Op1cjAArvoNokdYjIET/e3e9YflVfzY
BHUv90eqM/z8OMElDuEn0vOTFafXOhRPWmfeAm1684DCQmB/8bPk138aseLHzlgEEyt0jNDZQl8l
8aHZhv84lMVfTi1/2KHEj41xMlu9qUJ+/Fhl5JQ1/XlGPuL1ZHvOBrO2sNr7//ZBfuyFYmraXrpV
RHkyvA897Tro3lMSVA///uPVMPofJ8p/Tpr/5wSBenXWGuz1ODDjciWE+4y6fljZQO7UOlKJbmeU
f8vd+NMv+7GMNA2GAY4TBD+gl2RviATbo3zNfWdjmvMK895Gm8q/LCp/mjg/1hTdr+a6G5N4R1Xy
Uc1Ji1GAUeUvWS5qAP+PF2f+mPYtHMRubuN41wzp1XXGtXKv5z6Uei1c//t345j/xEz8r9/yY/an
ZRemwciFQm80A0g21cXEKD8kVseGcryV+mspwm8ZVIALANN71IdNACr0dEivChGcKNAKKvqnwZHX
KpwuxIZv7IzuvcczCy9E11hZD4R8ombPvV8ime5qGE5VBFXQK6PPnjbmwsqsu8al8Wlb+0Qbf0VB
e+gGLoJ1ehViXs7crIJq3JnsscLI22WQqmQttOGLQjWXPG3ElErHqgZFiwjMAUbqRUevG3epbzxA
u6gcv1HGwCMeTx66iY5JP93ZqeOsxjgGNxdgPXSL54BSWjt4B7vz312rmJdTN744bBhzh35nDKgG
agV/puuNF5H4r74OqNgLTrPVH6xw4HoOHdWuYhCAIZU+0cCbwKgSt7nijJYFeQA2hJ7u5FX1ebDx
Zyqrrp0qjhUaFgcPoZ4/pBpk8Wi+tQ3HsDYntQY75Ya6PM39qMJHmT2RErv2xlJbFLZLo8zeFhI7
G2VZbA9RS1+zrvdapr3Wjn0Z7HFv8jwLveCcMJWqZc2tcZl1yYdb+u92OBUH8kBuJR1p2dGNTRyD
hKfuEGnyO8BRZgSgtQmyu1NcwEqv2SmspQ9MzHeCHbHlwwIQ49pugHlPI4TpwjiEkbNrNBhCg4xP
wZj+9nzYNInEhhHV35M+v6DcabZZIdfq/JjI6E5dXOBlrdHhXjhkKggIQfXW8KxwQFUwXgJtRkXJ
IVDMEEiF1X2McXoQQ3A2IcRygi/OZgQft+gx4Dr62nL7exfb1aj59MhafIDzkZCJDK4TDbPOdO4V
jcIv08/c1A6R7f3Wpvn3rF6QrbtvgQ+ZpPWedKp7mNrRybeGfefTfEYOcI8kekJKn/2SBj0YJQoO
JJIIj9YgwAvbNp56N7nUeD7pJzdIf3qkIZDE1KvT3ADLQpdAGC00jpWy+qXPzWFmA2maOKRs7D6a
o8BjGTvHROoPpgPVauqulYeoSWyC0vUWlQVuBwH5pQqLDo5X3RCjUW0tI3skRbRSKPTXqUFoZqTJ
pwIhabN+VkTBykYKSkF+dv2TwTWACOh0HYTAzDsT07U+JDeEBECs5Lkkwm4p+EGBLq1V2zi/dSJ/
aWbSr6vK82iSKZzp+D66KbxElfbgDiXoFXIP3YJWWRScUUYhVY/LXWZic6lduud2cUzL9mSW8VH6
0H1dvIucwfB0mf6ZtIKQIBFzWKNjPSPA33hO7jProG5KDIt2+lgH+UM+Wc/qLVk0Q5owuFTsiBqH
eJwP6AqD9M3LzGekACd9goAexofcrOKVGgSwL2ndcTPJ5i8PqnLSIDIbnfgx7udN3Wsa7pzg0gnC
zYEIHyLhn8KIrpyuwf3pERo4Oe/FqY52EcFXDg8G23ONVQefBNZUmNyvXug9IxpaRV53x2EdyxQy
rGnydpUXGAvbM9GppKOz8tvgWwVpj2O/aSAHZ0n60Y3V2WfhcqYqIUu8Pmqmc1eZeDGzCSU1IiVb
t3TsbP6jnuuneSLqAItld6fIwh2lp9gxNggRfjWo1VaxqZE2ZuEvpsWypfG6hZe3imSHVJCVu0Yf
0TJC0Pvfl+w2ODKzL3xUiK/C+SGjlyuxTSzrqvnII3JjbSukrEw6i5ciFbAeKNe/hsoGoY9BtfFS
+WSaA1IarSF9QiIkkx564LhghNs3GtQnc8Y4zGIZsZbqe+LJj6ZlqHbmh4XqmikdrEb64SqdQcWW
64guV7bo1520f880SEodZ4Qke6Xp6OQ55ZumIwS29GM6yod+hjFYgkNxGgnECrG2UZ89S6SLKYyv
XGqKRR+y0M/Op4Jzz26zsbiteVP3IkNEbm2PS9kufBze1B2wx7+UUqDS4s7tYGGCdPKdZda952UP
jeUrjf5BkPmqFoQuiz90Dhcw+2cKwsHaxRmfuE64Ckrn6mNnqVJsocEAz8kbzF3VpKcWWoHUooeg
NmgH1h1Rv/l3U4ZEdPS44vyD1yRARyG6tilqV8e8GVP5Smb83aybZ9gbxdpomjXxjjfNd9aCNQ21
CWbcogmOtoHAPXN1+C09eWBOIy5xw42mG73tPLrbnkyQxtk22vDbsLt9nhZLTYbrSAgU7QMm63JT
x8jf6xyMXU80rKlh9fXEL2vyfoF4J+xnQlXdRv2uq8093ebTJOKtgoNXbXs0mhBLgmldzFJA6Lfe
NJtIeDK9ZZBlCwiHgO4MijoFvJqqL0DDzAidQ7Tl0dBtNEOu+PEFNUgDpetwLwb76jOphB0zKUiI
UKJ1h71oIMNp1uClhEzeNovvSkbc4LnQr8JpgZ4MD0OClnIE5IonxIZwl7/Vlv+o6SMSQmZlO+FG
D+JtaVd3URxt2gkVhx7JfViV9zl4dxTSyGRrur+pW9yDqUD9DwAcIk5CNDSpHfyX657NjL7dNGAA
loDVCRE5EEZzyQhjW/BiV4XvLWY3K5cB4qaFRdIWeMTnAE1sP7jH0edHtW5751v92+B07dIU2o24
D6oDJT1ddLTL0ZmORgnbXxji2dHCN0icF1nhKVO7ep0kNEgnDDNwB6A65BoV1mzl585LX4+vfWM+
IrvmYorwrEmGvceam2vppw+7sDOm9dy2v7UBomqIwaFJ7WbpJfYhNung62U7oyTqcSwO1sPAClgM
GmI9anWwMpdqKk1zmS7V9qIw01mU3A1aGqgqHgCG3NuKwb8mvIF9wm7vGcVb0Yx79YNKw3lT+Xxu
B/kYD+47yFEktkGfb/wmfTSi4neCO1YtT0aAxzQz87PdOfdj0V97VA/QcgKmPZ763sg3vdAR9Iwg
dwUKGP5oq8mDQT1DHRlgKD/3oob8Ej06AHdqbAXkxYilg9udI6ylAJz1EhHhFoX5sq/aApLyiJWy
jR+70jJA/fKkNEYh1ZASoIsHIi52VRJ80E8AKilftEZ/liEzybYTDovgX5AGYiPR8wMu6+1shvsO
Z1rXoU9BA7ttUzSZse4gitLPvmu+OrN5AZ3yPgTxc2FTKvN0f5WEzkebVcds1E7G6Bz11GqXaEYu
COzu8V6+aFXzag/hp9M5W8Qn+zGjmCQNH3A/s0tvPZofxUp9VSGFeKdqvjU6WgtLc/cVdfzABoGg
xqs64Y9JtRoNmsyp3NPbeojKsljnJs77SYptg5YRVRjQpzr8zED2Lusg+igp0fWautmFuF9IqBqj
o+S+1WjaegINChaLPC3mvlsCyo2t6hpn9sfE+p9bQGSGVjtHo/thz8bZdPFT/vMZ+ILJb9zZRBUr
gCQ5qOkmrEPUQQBMc0YY60i6kOyrTjq+ZVDwXG18HIaEE3UI0KiRv1ybcA1EdB/B7JwQ0eErDvoD
xa6Nq9XroPA2EJ1Z2uk06nbEKoW8wYtIs5DFgqvMqxOad+hPOV5gaYqHHPlS2IpNlkagexDDqQHs
+0w5jx0EDZ++q1poqTOw7b7A9UqTZiP4wuzWfUSika8Mdzqqf0rO6LKMVElbWIDm/fQqvfaobvgJ
8RfqdG/5OnI53MsJlA+X1qxFREEqmPsgxVwmXCVOtitRLA4wjqz8znHSjXrfsgrHZdlVz6XL6y2x
8s8AaB0aNzg1dhPq5nIe1xAgbuojm7K/DbK+N9HSWHxjs23sC314jqBaEeC7axFrdKyjPhG7ffNJ
gO+QmXv1DLOcXoy0wdCfnuQ8ndW78CTFtSGIDnZaQxgPP0Jf38zwT4xxemg5aRSptTb7+CSz+VAZ
LLdOtdEp3NZAA7UZ05o/vc2BvoqTeaPO/z5/j2MzcMLITIi5SV7xCoAbJ9qq9+d+BT/kt/DQXVQh
2+qU5q+wnvca95ascm/ZbJDfolN4rRNnl+s+dWVrk8Niq/r0XSYI/dx0/Bad/jib2QNhIeseK/Ri
HpRUAwVoMiuEl9xJjY9ltqueN9Un1dpPsye2zx2FjHNVRvc5E5Oa8qXNvBZHOWGG/tWzsW8HpIGt
UoWaMUzvnFiEVTCCQxeWNFuEWoBY4U8QqZ9VhYcCMmwkjRAZ96bWxEgL7tTwUQdJ2y42muMdyPra
WWzEBXc9y3OeMS1wBSLnj0eJohHKdneKy+YWDu4b4IoWLlG4xwOloweALGjjZ1IYtdmG6GRm5r2X
TAd8W+vO67/sPgw3o0IHWuGJRXYbgocyu2nXB/iFXIk+JmdnRIVCxaBh5LW7EZNO34HP7lEcEIBz
5xqEhpr6C6rAXZpmj/YYcVzFhUeNp+NMpY7MkE02UTFx4Rk/Qmamr1evsqKKnVOszrRoXLQaQnSH
QaJ+YYPLfcSFHrrBbvZwweXbNKrR44gnx/VvtS3uRQqOG3Mcihfy452tdBC8aCbxKASovRmWdiqr
6s5lRGmyvfNEvp0B/xKPcm3aYN1G3gpU7nboODHhqNllljKUsooL66SeokNqP5sPueXLpaGjJDKs
9Oj4YiXKsV4xmV8Rqh2SOOSkjUyySZyb7gQti4AB7sBj3g91ChSsPppl96hUW+EAfSn1zn41ci6M
YWSIvWV6d+rgp/j4fYbkeeT8Lyz2ODfUMQUU9UU6+D0zbh5aFj7NJtD2wFi5dXKrKsKTBjoD0pi+
zJEcN79sD0KvT40KJXeT4ZFE6TcY7Md/4r7n/GBN1u+6iN4910HjVxx6pwdw6Cw71znZbBXqCKab
5UPdmmCAed7JchdzT9aJT18IGZfeUU+x1xPeEQ7O8TPpfWjKZfCee8WW2JNVbpSXfNQf4l6chWRr
mNUls/9sA7nJuMOOmnmflzVhX0W5rKCSWPm0yeKgXaW1rcofvK7w6hklQPkyXhuI4QmJAjI0vjth
srEC7ZwWoIhSz19bc3+IIoxQnAN+4Qb8mmU8cQZPCMKALUemlPnmUXMMM/kkXXhiBWVIJOTzr7pI
LgFUkqjBGDLgQitzXMCjAYlijNYisw/DWEBOik7zULxXDpd40/ZJV8tvphoLmvS3GNGqw+T3AKX7
mxYbcgERPlv4QYpYjxhGnDzVNUzdhS2MbZYn/wye2bc2RmNxJWb8qUHe9ObJiZ1twZqv+eKkNu16
KDbEZ6Rrjs8PkU0CBr+XKsZOVwtDbf4Kxuia2/2V69epCriH+zm8jrnnhkQSMwrO8mDG9luqzCqj
vgz0jiPM1E2btAwA4PTxvaNE63Q87yMmmJbojyIovpwa1KAwNyl4fROIcaGO3W4KeKHxzmNv7Wtz
3LgAeVDWp6t0Cm/IdL7not9mbXTvkHyyclsLC12dIQng9GWX+SXpuhfDrT9n3DYk3g1rEEYHhLBL
Jyq4oAbjaoiKO6MMUrqK4VNBDFIGIE6q/Zlnj7L5tWzLY2q6e/VXWuq/i3FGGjxuGmGuDYZPbWeX
piSgEujlKNy3aJKHKYt2kZtCa0FZ2Ffvhpk82bX5O0/d+z6GnJV136MXbsrWvMv5nbHRvrqWCwFa
oRvZmgKBSUKXyk5Xga8uZjIi4/lrchGbt0iZ0Uwt68F9rAmXTLlvp6wfIpsvDoI2NRI+cTVhrO67
b3J+noKEPMfJew6y/pGwZq6DRsUtvkferA40ff/YNdgFgcjaXgY/RbSfqYspMaqek0zCn8BRiT7Q
3Rut/Zl2bJ+eRHgNTv+TQyCEN6IwfGzIXHyyahcpUy8uWoyj94W17oEYWNNJhvmb0CEgZNV7Sek6
QKVgCfzerq7/FuqK3HU5A187CHO4ZGmn7K+bBhwSO818IoYH+VMgHusRkXdjfI9EI2uC8yrIEKId
3Asu+4s5K/qHezNy0o1IXkORGN7KAaEZLsRdVlMSG/unBBX1wizd+zAoVkPNNSh0EC+a8Qsumwt9
/50ughvJV89WrBKfshbhKi/ckbUHCLLfysLekfyC3cF9kRw8zHpSTk9qCZqzxc5J54R6oeyOcDHu
6aNtjHqETlmtM3CxwoNQ53R3OtmLeWlszTJ9DkOVINcc1BplcjDgass4DF9zrtGzNt1SrXmL2cfn
9uY67sHowJaNzLUkb54iTXzFqeNBbokPbTGq0OrwXj2WwwrlqWxqBkjiGYuolQR7KQ0XO00VRHvd
cV8bIvGQuBFkOdk3zgpn3DrxgmzJTVoVLHKUj4vCZWBAd+U4Z+H5XRAsni2Hzr5pTvTCfFDgJZTO
IVraxjE//ALDUksQNqKDM/7/lTkSwZiCoGsG6OwInLHsaQ5udWwTBt9yRpxn68VHyPqLrnR3df1t
Dv6FzXA3BQGhVt7blPWbPI7eyLY5V5xg8qx5wKKLozZ+6rR6Fdpyy56MKyc9qbcvCVhXfx/E2yrN
cppa32aSH/GfPoZo8AfzHDty3blfsw1/O7JXHmexLga3rM5JahtVf/XzF5ruT9AQ3g0O0UF4mZr8
g4Nw1qj0OTgvLJg5m0zTvqtX5ZVYfnFsTYDUTEbMwFE5ZClKBKtfbSKBV8qmhjQH8aI+OKzdsYT+
EZuERuLHASOx9rhaDexXZTWcY7oNuEwgepZnPW4/zFBu6s6rQWOq3JCIPFqwCCUcJ9vtvywTGlfk
ripWFF12q2qEmO/kz+qcG3IEcH1msSKOl2vdHVep7Z0iKqAyspduqt+TSrJVD2jCCFafVlfMvPzF
aKITzxli6YpSl+xJMjBIrypG/2mkCMA/8jnd8I1a+MenRL8NLg2qMV3NfXwJhM7shxzJI1B+lVNy
gVMHxPrLtZ46zofVVH9X7UkTYEPI9JFMVfgecJyKfZfBZubgqX6u8n7Bn1d7Fp8A4ccdRXIocTgq
ZLidDY3lwyp3Wlj+8sCUhA5liNk9hGa9ovLmYGyetHITObcSsKm6zAxhf8JOsDD6cBWm81X97xn2
V0D1R/3beqodoVrspfGaFONKDSl1RmvpK7je2iZPz6V4zpP72F4XDrUSmIWLBIwpFrWdPeUrHje3
SRYso1eqyRvXJlyDKR5aYqkeoGOIteWoL1pC5wCQHWtSYgoAdjX2YTydy8ig7gLF/Rpp5VG9YvWI
jMCRGqo6jAy1v2dUN9JZqZ8Ve9p9QK3H5VHi6lqa3ldOhK/Hr0qMalX62s7wvbcA75zLiVj9Kxyh
QdFZT4bdU3v2ufm1N2ml+2Sm42ROB1FxhBQfqanD5xLewm7DZaB8jji17eTVpQYJl4vvpSeTi9TV
rn3z+o4yX7dR6BmtdC+MDv6kAlpavb33W2kQuax9dsN7w4YMesla2zNeVdD2nUcBkd4NZTYKtNpG
13XJLTC9BBZGAjpVqCpXajhLGR/VQkkQniqTVQnBoSw2ui2P/LrEMl/V9LU9az+22ZXJmgz2Lw8u
UmueMw4lIvd3uvOJt/+RP6+GFNc27hJto+MWqY6sWBtz9q4A0x6TKr1VnDvQo3M/FxgKrd3MT53t
+VN1rtTr7HJyiMCYzBaIxKmiqRdHV3V6EbJ9UKlVBrO6Md6k+FDlhdGMrtYIhJ/1QT0Kz/DPJ4J9
72sfIxGFyVxtjVi+ErnCxQCqgvPWJ3CpGJqGO96yMDyPBDHy/RFKgNtdTZzIzFb8pEi9KxaSygen
Rm5fGqSnKKK2jiPzqE80PqAo0vI7alWw5psRfbTTq4kSqM3pmJHl1eoTAdt1telRUJQicO/eoUyi
U2lV8HT1FEnbU/D8UJM6p8EtHPd+rqI1+8OdPmVAh0EcQTs+unxjfLWoWVYecnSeJWyyTWt/q1cF
iAlckPvB/+0G/12tNvYkl3SqKYRdPCvfVkTdEHBxjsOM5IiaFwpTnmLonIeHkbaVwxrvESjGpFDV
NsYDb2CWHKsCCFRxt1B2j3Ka9y2FoDKx7lQiXMneF03+oRb2Qa1yNeUX0xX3PAbxP0euVC8F5vZe
CxGonysHwRQ/ZZjupoDSB8B1J58uZCKs1SkSDNqeeT619VEdd2MNoJbxoj4dSRksl/l+xkS/UHPf
6ri1w56K+XIDjK96VhECwyEia3ASaueELUBL5UZVOnL2Q4nAJLK8XRxEDWX/dseNCo63q2Ktgkcr
rZaNXX3lg9iqK9RoaTueFSo2BTzrSa17DkDics53lvjwaTBwpt1klTjz/koGR88JpK7pAf2zlMTG
XVm1a/VVQF21QAkUrX+pDIotHJF7o7jqXvypZkudPfGDgOhsPC95zd38Pu+AGk0hJJaSv5sI5xgU
WOttHqi7TryK0pm+wnT8VDusq1v1Sq8pHDVPs+/uzPFbjQ61Vgrrhop5Mcr8lMXdvSXwu0QUiVl5
kbFBVMgXSei9EgUg6uSj5xZtOW9+j/mY2e5xeObx1KjWOxLR6OXFJGpTtZlGcUI2dZAcFmBlraYw
Q8UoHtQVaPonXCze0gPd1z4NAV7MxO+D3YjajRuusswSgUsafYjwuU2of3ZLV8qryWgtXXOHl/XW
Fe15CgxyPzDhqEK7YX7i7aKxeVarjhocamBXtSKosF9nXbsOUq5m7B5TKs/qN6oHx4TDhSKaT9hk
DRhnHKK6AgIcy76w/Du984rV2CAL7DXK4Pjht6XRHerRIaSy1K+AECDACGJv211t9Efb/oophlGJ
X2lkj+lU0bBsnhtH/q4w8jbkbqI4lIY6uR6KNKGUYYeLlggXPmFzTuf6i4hoRJHjxsBLWWuAi6Mi
wknEjlJYEr9hvUXsDlQi3Vg00JoywfSnspG040xtOw26Xex5GIqik5eMn0luPOjMYOmBdc1taqP9
5N843J3gv0MRg82IDwKf77QoIkSpXjJfrR47OAeq3so0Cr1ZdSgCfH8TxuuFOVKe8GWzVH8o5OVp
1BUyTloZHQ0Fgl9bLBC1BANC2UVde9TJxgsdxIzBdOdB5oo51EyO8SAy6Pd8hDJq75KhPnq4awvw
lo+dgLfVsPfIAWGPzfZU8mqDXjtgSEh+gbTlzj7Em063zVXbEwhipB+xzvpJNLLCA5j7hI5PNZm/
O4HENwnoh03KVWU6q4ZKuM81LQjlHcupzmaA4uS9jPonDxAFLWXx2Ld1zUIYcKFXJJsE169Xvxag
D7QOSE6Xxs3eVAVNEVZ8QJ91sHPt93AC9+VRaS4EV7chht2qrG9lfjXaeVrmTdavMj2WSxTOaF2I
hcAPiMWUo6wXASvCxrhJbRgas6x3rIXUxoI6vdQzli+3AYKcUWHpGnvTcsPV3Ooske+F+CqgMvj3
hDpeZdeufG3+bMz+kAKai3rELBz6P0wf45fd6gsjHe+oC7DzRuWT40f3GgILTQ5ESlOfWU2Du+tp
iSzGajjYQXrs9JT6T+ChMEXJNdJFmIM9TfDDPHU7aIC/ujha51QwjYZeMmPCsJHksmKrEdvM2tWG
cY7aeY0la3rMgQWSIj5sCmXQdDy07IDMCpUFo8trFLsIjnhlTpfsSEE9jc1nZhewfGJvY6sbUtqa
nDV8gwiR6C1h97XYoHRsij2F0UVtG6vZcJTPj8AwW9zS3HwJKGkNrFvRiFMDw9GLboWrlvEZ6AH4
JaZNkKnWMNW7qv+mC0pDm2L9WDqHrEtxUuke3vg5Qzcp3nQxr4NSe27ozJixd9fW+GNV2SS3D2mW
MMMktsQyvc6kwdcSDGqtaXtC/7DClzAf+adhXLxj6fno3P7sZmRNO4LuxYRoAsHO9J7ExB+gxF/O
nWWjbRZvBNzWpPtw7RBNtrIJGXSLGvkWGzWE52xNw2Nnh91H0IIRMFzO5FLD7O+a40sTeduwoylh
kwABzPw1S/uVNnovpAhs1VsvM28luLx51FE7NPqrIiYOdDZujZ49jA3MciIbw01rDkfSe/jRXvUs
O+uRbvoXwJFX9R6jRNIPsc55bj5bBV7kWZjLf4IcWz99c6vuYdQaLiElutAeqAFjwuF8kYgBLBl6
kCok/WFaqWVCcs9025rMGPCLHAgWIx6vPh9HRtC46rS2W4AkrpbaKFhF5ncn7ndsKdtOit9dbLyU
JJ72zA819qoMpLE+0uXi5BgJE4SVBoM7HNUVWTxLGr96VnK2Bj5eKj+5QadMzXT3K4G5U6V0CMxR
pUCDJKpyAHVGQbONWnNL+VrEFAE5gpuqY9Wkd35dXWayF9S/Iax3iKsLLTOIqGlIzmRDr8ATCPs2
kOIcUxBEqGI9V2YOcSPQt6NjblHlv/hWuwW/uVBls9licPs5eRyqSI8N2xTxyp6zYyW1M4rvFUDS
FZX9fdZDMXdh7QLVuOV5f6mDsl5NbkW9LDoPHJHVgB06bamPCUyP6b4Dckp8BJHAxAxHwT6Ey6nR
QAqU/ZOuTVmV1TJ29avN/LQxbhCi2u3bHH78iN/QgULSllvP7fstna9zr5V7N7B3fQ7Fx+whEVRr
dWswrXfudhtj7Gm/dgcradjKunppadZD5Ns7yjOnxMXPGNynxvwUTMMvvyA02IoUz4L4VaOt0Yeb
q5QbJCHB4GE0UIIO1Km8HYnkZGKnLu3lQsUY8s1FIJ7Vyo6xjZo+yw6MyEfL4Cak2fka9/bSx8YF
jZUafEzqfSCxVdO3JwAoR8VPiAb4p44jqG0QBuj6zqeo8QTP/QZNSxnKp3YYccA3F2F8xpOgoUYU
B5Qf6QEDNXFTLHoKptbQMngQjDA6IiJDHG7Ghta/UbTXo2tYRtdaeQNYrNUhKyJ4RQ23mglUcYnS
KDyqf+4NYjOQQGgRpCQieZMV4r/OpWoC1GThGteUwhSjEtjBXcUxqQv844SUQTfOLaEs6tNTnHlG
OdmAv2BxLwgw5G+ocSCdymR6yNdqtIBslyDUQWwQrQTB9f+xdB7LdSNLEP0iRMCbLa935KUntUHQ
wruGx9e/U5y3UGhGEq9Bd1dXZWVl7mkj3DlAOiEIPN9ToA7NxRE2vSxRzG3vuTeDOLnldHspYxza
wRI8yiGirwnczgkc+XvH/vAo1VYpIgD2WP5G/hGHyGjNR9YL9Vjl0ybnTvFIrpS7dgLhbOJ6PaJQ
r9k2N2Tu3+ttfk64UjuMs/PmAwzkrdJtgARb8A9R00iAI8BA73XG7i3xJukuyOsydwZS1nq2vNts
9xtJEWTrRjbnSGKE0WWXlstCC51/Wte98+p1UHxPGM9bzHNVE3YrmLglTrW3/eCCJNjanicRRB7v
uBR9ru3wzQ3xWfVYVSbfVk3eNlt5O4lRKF6+ZDCRyCA//jsZ1W+UocA72Q8WtnOrwvU2pqxs6u98
o9wnOhCF1a4D9T0341Opfixn+jaDMPgL6J6d7BBZWbWENncefmqsd21gAcUwGL61Jjpx9KatkPHu
EWcgfcUYQXTfl59uDyVV0+p7roTHYk7WDiNKW91zn2MTOIpj3oXZOeYpEqJXdY1LMfv/Nozm+4UA
YqGVEMI1QuqchzcamyIb0OGJinGNLB86VTUzMq6ODy6xYXag04Bmv/GlA9MVFab61etGHIgNE3fH
CSIkCiCXOTLjE4AeHjFzkG2tFNjML+YN6OyyiUOoTkZ39EdosLqjdbSd0KUCXUFU/KoMSCVTufca
jDH/+EsYSfn2YZy89i3tnZfUdylK0ZTj7gPpC9ejXTefDdIPHcd3RF5AsSvC1L36kR1eUt/8KKBO
AauhO5suqFKgR9TQ3/ed9EjAH29QsEEiwCrvNYWkOXXUhnFZhPbNeLsMHRhjgnB4Q35dqfR54GHW
xegDzIyYo+n+OXGXn7xMnsh9QklefC7n9mDg5EW06q6MKXarxcm3vR0hwVgcJrIXP2GoyUdqzvfw
3Q5M66JK/cXsXpas2mRMK41uNLw7OWxCYpZph1e/HZnVX/Td5xCM9VpNLUNe4yUJKFvb8pIbxtWw
00PSMOdp6cVuKlbRTFH/rvCm7X3r0HZICZE6YtjwA5IKPBYte3AzdCXafjfbGOEVEdxxs0GTYUDt
wcUkrVwmBhWG+csyJLX2YRoGY44SatP2K1vpzV/1qDH//db142daGPOucJLoo0jZyr7ubuBI4vs4
JPd0yB8GG+vIzLi3MYmp6HWumB6jc2R2m7HAS1mZj+iGQMjlhN24xnIl1p69pryaI4lFRSvIbL2t
0SFezjQA063DmrL3VUOeuTWGy6IA6PDdzFSJxwl1+qLfDXRQwhkWAvq4pT5+90n343fT/dy4+MoM
ydr3zQeGcu76HjaMjcpgv0xnP2Xs0xjwT4za4eAMy5qjeEsJQJ+/BZtAUwExln3ZasvNiKlLNVYX
I+Qcwiw6IaaAvFKyCyzIR7aPKNRI+yE6hzg91V7101D0D1GQ3TSkjW1XPYxGd8bJ5VgmGqSRLGeQ
PwIuH1IQW2QwVl7FOLpfTl9dG3xpDmbPQ1N/WZa3cQ1K2YiW1aZrUOBMk25ft4AVhj4w/IZdkuNd
TTbgDSAWmEgwMHo2GUcjRWEUsfiVFpn3od6fFc6YPgIxLC6cHqM+xNYALIL6igMtY52U6PTQ+QF0
cxNUB3EE1swa9+AZAay2ta/mXPwbIzYIt5ycTfoC+LjHAQWEyVURb3xe10WttA3KnZ1kT2VUozQa
bRpky9RSn0zNXsUxFqccXaP/1Ob8bqLqFqxI6f5HIJJbsFJh9sbI9gdXCwke5KHXLLu6G7CSLVHB
m3wcDtPkzOQI0IK7Y6PMBEruIImdLbw4t+WehmFph/FV/syEz7GurWYjGbdLJHRj8mjGcmo6lLN5
K3dND58xG4rN7M90TB1UTxr8FvZYFmxpOe9aDLs0TeweurOeVly80fMQa59mbZ+Mqn9pZwuQvjfe
kN1ZoCY5AMPwlZZw1clym2GJ+3rY3CCJA5On3IKJ/OSGsrYKQXQc5mDC96MxQUfGBqbqLqjffvd8
Yflm2FYcQG0abTgRkKcYQRLTexkrZiomQERkYEQcD2L1R+B2dDTaO2kRxihOBt9ykSM0ejOg3evy
TEDL4mvha6+9y1x4aO4wrD07SBEpOqSOmd4XxoITqXsxyZdacLwMVxM/q9/JGnJ+LB5R3CytPasH
usrKDTdRC16kmeWFpBRr+upYs/pha75MxNqSwWOfQA93Squ2lgE4HqbVbnTulRdtKqt9laKzX+Bc
NxqY9kOvO781mgWO5z0ofbrYs/ZuFeabw6Uve88gbvtV94Wc8Uk1zQ/5XNQWFPXYsvnVUdK8HBRR
nluMD66ywsPfkkDNfpKfbeALrUjf4TIdK3zx+nGkc9Lg3h1rlx5thj7Xv+YWypJfP0tJWhn6UfkW
Mslg0d8TfBt9jI6jmX0GMbQPYzJucxSxVE1rEKKg5mmfdalo43cO/LSs3jtmqK1yu3/DKqrawQZ6
kp3rTBppU6kQNYQYw9LmXPiIEWOuSDxfmE4IJkZHjBTtGj/21avZ1u+l21wzHZ8EX0+BaUD48dv1
GGaQeTP/qXGJdNC+bL6rY2Lb1tBSCRVyW1m3p7PwLyM5aYhbrYGHO5NvV53zE/X6fa0gXABVVDRo
aF6Nafa0pPHzDEsqiKNnc+iA8lrr1Fj5lxlp95bRevdpzEOO3CXeNinyZYWFWCDzQvi5kJ4Mc/+F
AzyK4E50pMH9nRvVY5UiUl7N433J4UBm4dGrslsoRNZqSacr7Ppm00X4TUymOukR6SiTyci05vXW
ijKOfa6WzQAGi9YpoogV3dJOO1cLlul1XaD0NGNVD4xc6MNb2+vzGs5osTOotkKSXOy6rL3vD7/T
bP4zcpm3cZg5kbDvZ9kV1HPjVtCjoQMfhln7GIMBoafFPoSqxLOLv46X2kZQsL9FnRV6sg/PWPP7
52Kp17L3yji/mha3iY1EH3ONxT4Op1ta1j/6CPpSeStsuFfT5G8qrNp5n+gpn8K7ou7e/RjF5R4e
5WBWP5OmX5HruR8ppSmfb91y2DeDRU8prR5SorLSXWBnYChlIZPsG/OqoXiyHaSYrfYu7YJxg5Ad
YYhAlS/NGYW2S2lCa899+lTVxjKnKyOedI4W1LMGtU/Tdgs9dAtpdGM5KDRZ4SMVQ2KO2y75bHr7
Aln93AeYd5DxQeh9GIuWCrh6D0YtfshKOPBcd13uoxo8XfIuOPU6tz1ZWtuYZzbKqp3nbegO20XP
XyOtv5WT0XbjWrec9WLOD52tPcuLy4HtKfY0VR7rYXhbInjsljYoWkMmE9WGwtk13jt1e+uV/pYJ
NN6i+2jgffgcKQn/Ksy/3cb4qpjTh3XB3ILd6S9pxqYAmXGy5CmDFDEREalfV1L2oXlPB3pcSxBs
KtqkWX0ZA7ylKIdaM+xuihJZCFxpdbyFSX/vtfx+Ke1V3kcHibBqcX5Un9+aREYm+dbagPpXeulS
Z92Prwl8xIKEBSeQVVpDVJqzH3kneUEjeRgXbzfzYvLGRVKdmQT7C/vy34KmsPVhOTnZWXpvHa5r
AUSjCIAozmAJW2hjsassiuasqpDpEmpYc7OAthA/1hanpmntu7m3SYD5f75tgw4YGijrliXiAqld
eob2h446F2DUAacaA34JvvM1vOM+BsyXsb2US5hmAprQgRcdXdGhbGGhh9Pn7DOqwhUqX54vXfoG
vXtAtjnzvntWvy0ZUpo83Jpn1KrAaBKrvAgOGufuhYJrJ0+LIpOqb8XLJA7GULXOpLd5n0C6cEP4
z2EPJkLXvnbOQRK8//9TywMJURSCb6jB/msvf6UxJvBu6dzYbWpDJNMfOkTkQtYwyKE45/XnqKbd
hOyt6kV72X2ZNP+jChbwsnoT4pBgtf2H6c7/CpPZnFKwKp/6PV63AkE4zQYuCSh4na0zTf2MHiWT
nh5Jo9FnL6zd0GnfFeJpykTUOYTDHOPAvRRvsGPecuKiXOY+XD4rmQ5KQ21Vz4jC0+cAUGkSRFD6
FvhlWzGZUGHhm1BXJ63zHhagon48/ThNkK9yMjDYCLsRn0jfXbhF+uZrWLiHB/E3ARtHiPEZyvgq
B1kdCT3Q1e9om8HHDld4KzDikqHLMHRr24YMxoOcwnbbVMtpqopdi0/25Ko3TW9+CwJIR7KQFBw9
5Ci+Jj1/6roSaaEMDEfLy/eupl9XDq+DGzLoE+Bv0EQ7O2A6ByXQt7icULw0Ln/7BmlshnCBfnL/
oXe1Y2kE10ocY+2oR9vLPMrOYbaBUpcHS/wKgZ+Sbrl4kX9RY7Cu2ykGlJk2uuc8R0mHmt70Lmyu
qL21A20z8hkmJ19zxbuVOk9Gz+JBCmo6OkgITdzYTXFAc+OYjSGKP/OmMYCcpcfDG3rkrzZN3qEl
PouiHdf6BNq4zB9NW3wNbXEGu0YePI8/6YcxSoHiYeJvyiC5k1iQ9sbDMOrn0ptOJtu5oJNs49Pt
l9EWWWHKzuAzmawDFlm3JGcpYShMcvjWDmBds3ZrateBxht1xY1uSD+nyl6qxd7UvbeJ1fiv6fEq
ZYyBLqmM1SHU6hTqFITlZYiM5wYhDO7PZ6m0WlFUxbIFIKM1sN+SzLANtL/TnDWY0koW+vcnKTB1
ECKxEYWHVLP2sgKFMe3bpNiGc7vV6+LHH9pHxmE3S28duH0YUes3FklTZzrbMMquis/lRdNv508P
PYB6MhifHK1Bpb8DhVMUpNfQgF2LQUeYmBy34n5pIFeE9hP0rHNIRMtdWnTW8NQjHCIoT+Nm+EtC
CTIeJMW1OVuan151CDE+YdkYC1BaB/FwcLk6fK4wS/jDgeKQZ2p+ABdsQnPwkFMkOuFMXSyKqRt6
Xz1bQh+DSkiceM6YNHkcgxiS17vMtJwdqe1o9FC82Wh9RVvK0rpvc5rVitY3JZ3z0C/5tmo87cZJ
jbueyiANkmNatd/Oot4b8tqCEXM2KiVu0r4FKfQA+QrKGmnrZsjkE8Pj9JL248VPpn3MsSwA19jB
0NE3qK4dVZ2eMMs7FH71FjqNfkjIDscyPCRycyn7MDgIChT+trCS+Ubyz6XXPsqe/e2UuKnNLejX
9BtSn6IvfJ+ZGo0lNvlEsQkqXo/Nuk9qxlRQl0mgqibFcGxSdSi7ap+r+Mmu0UgG0dJJypmruyOu
QzmqEvdFj14s9I4DM4SoOv9DJm5lav0dTqmAcyk6Uz29rsoECIAgZOjzMXOCq8e3zHrtTsr2fggP
MUVXqU1vHEhIPRnm7zSwU9mVI27e3AVSWCuthXJlPNBKOVijjw5PhtwMvPDeeJeDxZDxymhzeIoL
DJ7IfMwCxvDodep2efB8622ow9s0Wk4NvuGMRWLzIYqlbDmrdnZVHt5NiGWmmJtkqQJI8el0IC9U
wQ7l0Iz0FsIY6p3HSBHHeeb/8dB7mHxT7FHxmcbxvWNMMaZhj2nQDhwzGqbXqK5uPT//lfFjUvVD
3XZrAHhcu9nLY07OAUCKUARMz+lJFR4PLdlIregW7YMHFYpdkNNPUQtir1kNvSUeNlAEd1LF2TWq
48B7TWOsaz/ZSxahg0ZTzwZ29lMRJQKZOKH+K5zyVuD7zIzupQlRJs5K1g+TK3LC6AWDkp2s+FAy
z2GlfG5cAwiFtCqvTCowhpm9yfUbp9q9MMIELc449RxHIuCKTs66GNQB3butbKqsoTiYi5d2yo6u
3134FpVgKGm+lb7FBPFFTu2g08iEKR7Xizisi8JqiC454kmKeAVxfiW1EdwPkPLl1RnCo1F8KVLH
AA8DvzQ/kknb2zWzpQls0cTKX8F7pwz1TpB29AwYm2FyOeGO489jv3qxXKlQxTrBrfah6W6c6cu3
IQeCqqFvuGylgNeV/8gQ5VnwgNqyt22ojoiLguGOX1Kwm7gUTyZ8W20xPkOCraABks+X0K+l4pQX
hrr2aHj5J4PdO+kTMXGM9FC1J+TL6+rReClziiNhhpPmdMH8WRvBrjQYugxpl/sAOaq1PhjI3cq9
1vEasjjGAg2yYEZJ2vm+m6AIWm58eJK1YZ6kb9ryCIWtyiDsXrPTR6ETWDOES549yts7n5JcqXor
/XpJkWFH4IuFHCuPlSnzjaSmhtJ/mFe8Qb17H5X4xML6EuZbG/UPXTTfuhbQeYGFffvDZ5d1Gjy1
p8Rl4pdpbLGk450ARTf9PP3C2PgFTF659fQgcEtq2cCr0P4kFqhCu9ZT0kOKBpoZh4V2JCL+zDBA
yCrzY06ClHNweqZ3/ttwQoblopaHItC7Xnw5E3akVfQ+gcBMRMU21M4h2KFJm8EX99uJcxNN+9qh
eTxNJy0pbpMSIq1Eyol0IIjzQ2xXn/4Svyjy2rmotjmiyO60IAoVM4phYtVBIsOzMYuv0kvPbRJu
bTPZ6Nhg12kMZSTcoxsOZjAe5bI1Kv/ZqrAsCDv7J4+cvYR6o8OXmhneG4MtUOXNt5UxqzIOL27G
ZK7pfmVVj4nT9BzodwI2dEaMOivtLYkMsmDGEqHfSy+RDEcylJYLQqXmjcu1X6XTqVzsD60vLrAQ
zu4EYaIc1qWO8jNNpzKHm5a5d4xS/aEtCgC4EJX+jieBf/KLw7kIKg5g4T76DVCCWPi8E8jq2nqO
edxzxEQsCsRk+gtozxLX9C69DcFaHgy0ur/f5AD0/SrGWk6EzccmA8gYkD6wbyZeEpI0OCrRSxqt
jlk9dpq9NiUqhN20kxzVV/lGPAKawVkHWXfr6MWD7Gra5kgKN+Q0054NSUyZvGCltGW3eAO81PHV
nMff2F1uoa99MrHz2MERsi3/wBXSDCgdEoRDnoTUaIMNcOtwLrgWzjMXpAmhTNpjFt4Drf3TMKQE
7rjRh+4Up+MtJ8Rln0v1U7I1M3JqZ14+LFu4ehigg+j5dnyUv4OHJL8lcCzVMJzkUUUA9tJUrIzk
yIz3avEytGQb5xiO7V9aKNWU1+QPXCMjEsNTB0jIKNQfQpAxYEl0kbueT2GC50GoNREP8QIXwWYC
C8kbrLLyoLdsvEzEAHD+mhlgpB0uyCwAeoxhub2zaE1xYiUC/fF6K1TgyTQHAFir4hJxm/tsRjSB
+sZAp7xVzaPcEForKiT4U5Akm8FvagCWw9yyAVYjULUJSoTsJFRWj39bIGYwj5shxPsk9TGMYaYY
jWZ4yLX1Kq8xNrTAec7x6B0k/OqDtZcVRrtyH0XeecyHj1EBenF9yrO7jxC+NYdxxbjBo+6N2JfQ
PwmmW4mU0FDlN94lKTk5hLeQk7Lk2VFympEqSD6b77drCW3sXz/S9lIcQUDml3Nm9EF+WjYqv8km
4TedCtnJu79YbMBpzwz9YIUYCsjnB0pnBMKgMqJmjoN5vmGSwCTAQhKzvPbe9rMd3ct/oe7dxbwk
yR3CGRn3EF0bHGrif3LtO+2P7AmVV3ud2Mc/1MpXR28I3TZKMQx0QUDtcaFPjad4KR5co/6QxH2w
zKOL50uTZltnSvF6YcmksJOlNMmf86B7BSHuxOs66LBTkwqI3g32c7cofR/4zSBbzzmVk1ldkK3Y
SbRpA/Ukj8geNTrSgF1ZSV9f+1B1wGRmhOeODSNH3+BSdYqoQyVNEbKghvq4W7+aVofbgbeqBgYc
adlCc7kJKBj4FtSHL1pnX7VmhDGNTD/IGjiwOo+0OQPa/pIBcWjx6wIXgTkYEEBkFVlb4TdNwbQZ
pKZgpEaeQFujW+caiKiMxUoa6V5Vb+0KVg2rTrYTkC9K771187UTep8lBUYV/a2yopOHHwS1Yv+q
Au8htayLtkB0451j2keo8cNj5LROlAa0p33LgoE3cPpCfgF9IBJSD9PGky6tLXPIzp5k9yxpc2Me
7Gi4zceY5SN6kxLiTeeXfDm2HaLfV8JWAzzzV2wCKFk0N2p6eLMYKcj2oec8olPIX2VpupUaST4H
L1Sqfq+Ax6lh0L6+N43ySfnTTueMM1NQAvIrJjoq5vUsKKvQJO7ShdFHiW80T7wEtRGbOrFUIeRY
bet0z7497aUz0uXYM4/xhabVVSJ52B8RpIcWL29ag/2hVs20pxPuYdFfF1hksQQiVW0b69XqkAwh
iWC3yYeWnv5Uxuup12l3/0pBKzyfsoyvJf0Wo8y3Bhl5XfW38ucA6J71XIAnWtQNLsmMrtdHqUYQ
pt1PraJ6qI49NYDudae5Si/CVqWQBm9DfOqISwMjt8wXAM2xYWjfXVoeioR3JMsQmMg2wqAop/Cq
B9mrCWeFfz6FzcvAuWvpQMlm4lO4E0bYwGQFYUreeu6MowBgHGcmubKbio+kHPtac5UyQPkdG8ZB
g6xgjuBIaQpzNImvbvZCEd9XIyqQ9QHHMjluod4xlzndymRb1zKc36hHOfDQmhUa9i1LipLVRwoJ
+YahgN3Muy7w7PjRnqjag/PJhVQwuMTnLJuPFD+JJtb3I1ffyDeRi8gv9bUwDBsNk6Uh3UBRNol5
pNmvpcn91L2kSXNnkk3JTwfWs+sYT4WfXU1wbyiASCe6Vn0mNc2c5q1q/KMpSJ82aPIVfKu7g0F4
ziiy5Op1OvWtFxr0GcT9uedGAKB2iWWoBbAHl3l8EEIwgO4ij1RoI/L5WpM0U7ZLRSOPd7IT80GO
aAqsqZNuNlQOLVcM0OJJyjlCsMxYye6VuEOi/yC7tJzL2xpkrmed5e4VZmnNFJwbVR/lGNzl4XCb
YqaxdukVwpNMViUoiDkCnkDxWMvpZfOwC3D//tYC60tgM1XA1baBzXqMe4mTKJ/Nr2lJnDLo9OfM
KhCCYT0vj2P7pU0IG7dTASmHtIld3I79hx6LsEVCKUevfML5BBbYuWWB5ejSKpIbxPTLZ4U2iC41
DO84M71fJOVnhcOyshl040ZVNXlQykhLuSB7yDS4XKcRt6SNi0ti0gCAGOQAxvDSxBK8eugjdv9a
zEwNogzdIbyTwl1OZO6I6jzE2RkmNFThIRLBVTkDTn33i7uTMPT/fxJ0NOio6uU9eDItSZPnVb+j
AX+TXdzp4RvCtzJYkSCN37dPTHsJLMjeKLH4GSN1lfyS6wyshJJAivQUfwMdpSI/PVpuchdr8x+5
t7TGZyjt+4lkcJm6L3ecbvUY2RfKr5yaUXbAQP5D2/WpYUA0izFm0qi7cyxoJO7oaSSFmnp1+/wD
xPzWiYPvv00QD+B4GgzduFtWtcIsKh2bvRm5j4kJtGUhSYUmO5qCtOyM4FdO1KIYvpONZgQnAV+9
tPyYXTw3FEgtezREbmhjdgiMyL5PuQF4/IJdygaVZ69MdQ9PyLOWe5fUkWnirWzx2EfCokGAVG5I
yRilmAtj/1Z+HOwrW4o7F+gTaaRncqitDWpfgsILPiPBq6SIkitL8C5cnHY96ZnA0YKySMksYLKM
Y0MnWQUkkLkGz1NuTO4q2oWMzuLrotDuo5/hQXZLRLG39674dUKgAE2Icv1Sa3jWTvXroOWPTaaQ
AEyMT2d2PzMPdbDO1b/lmUuwLJ301A41GlJdsaZMPDlFcqWAxfZ22frUWUlsXBil/ULtEuzLfCjc
7rmsl/1op0fD9h6RA78N8rDYRh16aAO6X+uhrPGMohdZmcC/2hgfu6b8WQbIB0yAdUIVO0+Nbm60
JElkYB6ESgVA30wVqAA1DbBfk0cAx4Wdb38hK7xpwDtYwhX594RGlxAGJX9mU0r+M8uAjcN9fVsx
YCTIfaLmgILHOIEXo7GxRbcGccl2OzaYnta6/1X0IQohPkWeypE6y3dLutwnYzavotC42LAHNI6N
3CEqZ/I/q5A/gs+lzRvT8Nf1MD5HBtxgUo7NVDonwbEluYeSfcu431VPfEaH3XotI/Q16yVfoFkK
JCKSnWREnDjUTfb+2F2CYYaV5yOuQNuTIF455haRlxUZg3yrerFBGqU+aNa46/ErXEnHSgoxWiyy
x0lABc92jZewMI8+zmcd0I/0YMzG3Hr1qzALpflEHSedBjSZ10bu/s25BN+1m7/4H0zA/Ta+eZUX
Eyav3bZ7qQvk68LbPvxN/aczZGWuMGRV7mTzOxaLnnBZTKQyWTMwQxqsh2X82+rShKrRNOK+IQMm
v5K3bvkmcjfI6oVBvNLHYVV633MV7hiN38ricrvok3tlEt9nIr77kRWmioGghzcjU3+ui301UwgD
TbXKy/fSCmpmzoFEtbyzyfSTYzTYCcgFKtXaeF/T2JD0iNsySGhc0nUloiV83gQdtQjiix1PdynT
x3k900CRATgWZ3AXBrvRjMtoicfVtsRgWFf9aWrd7u9x8no9sUW+j912j/Idu9r5Ca0Ke1NMtqIm
OUeop934Y/mMNvW1jsOfyed5YRIDB1wN7R7EKmbIIGtw47FOsV9/RblJ5ZMWx8nXdLxoKyg+9oNU
qF4TnevExKcxmddRyTBzP59qoDzXHj6KEKC7Qi0kWxAJUekDyuY/eaxh6jOgnNQG2J60hT7eOFV2
miHI4VN9SRawTg+qDOqEgR9vGDS/H93l0Uq+kwiFxuFkui8O960MQaJzClcLZiEjOoRZm9FWP1z2
qunu5dFreruG8oCDMg+9/+ePxclBpEHaXIJpcKVEYYnA0/jXoyuc4clBN8VvHNBY7Um2uuw7UqFa
DYiUkj+ryb92lAyFjxOOTGKndfQsD0TeNgSmDLhjeF17ZEbOqWkX00VabHTiWcC8u9ec6WFqlotc
YX+9T+8faRwxpAjKs9zvHQi+rJrEHxoAhwErqsFEWhC8kM4HNRJ7TvYkKIOCMsm9LFFoMpMHFMsO
YEvQLAOZbTXw9lOM6c1jdLCoZg1DHRPYKmGDarg0NMt5OlvWhNsZL0fAeWxyDct5pnH5aROQoyI7
JwlkY3YGEu+Imw5OKkc0TUK0UhnJgnykKMCqeDlguHTDh4GbLLs3Mn2UdhhFKPCBHM5DFEFKQNqK
nuGdBfPcSD4sL7+oyv3odPuK7TeJl/eepawWT4LLd9vq1PlkBEbX3qYz7YhyOBrcAdKNqCYFKRqc
K5PeeDef+lRL17gYF5t+6piFGJhGQYXyngmGXTX2/2Y/vxsdijBy6jjpvxvSmiBMrbVL+1PkppY+
psgf82fJh2WFwtCDAZm9yqQnfVDAe8RPG+SrMDweEZjIx3tg8jvEKsmfMvs5bgDGtPQd86lfexCw
f152mLPdTfgYU/HjfZEU+b++Limvl6cE+jKbx3kcBv/WHcNXF1LNRLPMDqf7QRH1WRkCSAS5vKVn
ACI4J6yS0QJZjy9Gn7xBxuiWqOHhWB9O3757koQSsZea5GsGJY4nVNm8iCFPPzLGVZMisjFbz5aK
/xW9B5HUY6rXrp/7nM3pC9WpvrpadPUtNqIu41fs9Ik7JPK0bw1SSJAYzPFp+S36aifklYgHUXCT
KsJqpkVbi6GKvTyHIINeXaUmpmYjtzpCUCGqpy0XHXLn2zgDmEP0JIAYljBrBRISCIrOSNNbmtWf
JFxgMWG9hyFynBErsmjCeMG8wnIU7yoCJBBfmG7qpf4ojZRRaLfaTWVxbikT7VZLYHkmj1U4PNAt
J2dv9khW/Yrmd1qYy07mraBGTjeiO6Pr1bNy2DELqXSRh/eqxDdS9w1cBuIiIwuOX6cS2fe4EMmR
ofyKBvMrSTlCTqYsjmt3desZ0i0jR0MKAoCMHCebEXB0Jb9dyL0ItCL9Q2eu3CifohYGxXSDfc4u
41oXedMyTd+92Ydw+KsPdNQChXySq5cJK1as5XDiUXtMRvSRE614hQjKzOq8ydGm5XusF55QS7SQ
Ad55UvuWA9lG2Rua5tt2UXeGZ191sMXI8s8OVyhDQ2wuv/ssZmcnF0lgOT91XyBNpnouCJSQGBut
UncztvkxYZXpNK5myGE1DdbGBdzTjJ4bP+mee+F2AbL3gQE1pThjAf46LQzchIrxdEtAEj2FOobu
TxjCQnbn4GQuPqSD5KFvh8ciw997KRuefaG/jt3yNGQ9JTwReWwRGqSrk6+US6njk2NAMH0CuFA4
Tc8hGrkkdLbIUoJTRwJJnekoHIMU8n1mMR9VHJ08S9ZRNT7Ic/Kj5mS1wztU78dMNfd6nSFqBBrW
Qzxpc+Sr0JQYlvknzL03moYHNGWuDlQ7W1VvfY+HIs8rqNsrEpev04i1s1XFO0tnOhfj97XqCKlG
Td8WMuF+1jlfHokbCid4CgcI2WvJfGcPJXgZJNgWlMv1mn1jvNolPCpW9xA2wbvPRR8OUbzJgeDQ
vznlI0gg4l4dZGjIC4eZlRQZhMhJtpOpX5TuXH00p3LGlXs/O/kMkMYNXlkOBmNYofe3bUg/J0PN
3G+RhWaG3wEDnZrmyWNYVCQADaQvqVbmVVd28PS1B1UySTZ1o4a408z10Ba3qPJDVivPlJf7Au6Y
3gX7hRFALL7fXId6dI5aoHLt106q27r0gfEUg29xdW8zMgDvKzubdfOeOT6jQLxnFZv3FVm1m2Pl
GiKtWaf6v0bRKZZ15GqvGPcofqK+dNby1xUKhzdhk2T/7VLlIEEq6nBJkMZQTMjRM04oPfHhw0my
18CzEU9CpDh3OvjXXgGNtHuPMlILZT2OsIYzamMVjAEPtd4BuT+hLf2p2bDdjNpASLU49gxExP58
0qL5OPXtjinojxoflBoUdjAnja6mh1AQaowBbUMfsajJYuxAb/yD39t3qjRXzmAkgCwMOxsdskzl
PyMIH6eQWSPLQS0HYl/WkwFrZwnbM72kbOFiLfxr2+OWXuU7n4wC8+83FehMgHinuIYrODTBw9RH
Py6lAGKicDFgAMQVXS1G6hDeKTw6NBEnL0OLppSmbQyPf/5xFJIeOcP0KmPEiEsYpRdqr2LsbzSc
IB8w0+NyMTIOfFV92H50RmfvX0p5yJZlQoMeKpnH/FqhrzMEySFtwUOpZo+66I04NZRuRtFLsMie
BpKa1dqopmeT4CGpWsXUkFyaCXNQcqfS0tdG5zElKS3UQzfEX+UAPWxBzCFMu7eZOZqoyY+13e0T
az5MWnmaAnWM82Qz0CJFy8PnhsLKk5ZWwxzRAFW5P4zAEwyyi5aGk8Nyp9XffIRIp8Smc/I063WY
0ju8vzdzHv591FiDgAD0ISprhYJRX33K2dfj6FMG/8loAn5adAj8PNprIURDLAhEVcBB+qKbtbXq
020y4xLCWNOQuTwEJM+WYiMavqoZnwy9uvq5vzPnZd8zQOqQQhgdNiHg4oyAVMzDZjaTUblxJ/He
Vw9ZUB8W/sU0QuVskQhJmIBy/sfZeSw5jkRZ9lfaet2wARy6bWYW1GSQofUGFpkZAa01vn6OR2+y
OEHSrFZplVVFkIDDxXv3nssWVxafS5bzKu/3FKtdTWPPxf8ju6U4r28tt8FRWO9T2UeWfn7DkHwF
k1pPENzoeQu9Nr7KwvDVaVqySe41LVmmZTXnJnVWsJOdR7/vfvPVZOQGf+iSxsvfsiMM6IuOtFJw
Y0pwxVwOK4einT1N16AGHxSHKl1TcwpVvwVkgu1fWlGfAPHUdObKhX4QGCoiZDmvfOYmLLgm+tRc
E+/IZ9K3i9b6kgUGi3npG/sPF63o1a+85wCUlA8g1NAy4wcZU/teDjP6O+xNC24Af4xEeThGehWB
twi4XxIVYdhXEj8oiSKgzl6Bz1hMBdj+//QZEnquqpqPhgG6lp7OzA7BRA4FkAprmdE+Qjv43mP7
KjnhhTitUM1tWCvnli9hJ/6nZGDQ6toKBDxyiE34dpsGZg0LAZWMZUd5+fvWo1zgzBKAaUKmeKdw
zhwVj2R5BPEwERRVXUnkELdYfoocjINNRCjdB8hhyLwmlpWRdhIHAnGtUQSepuYp4pjEbdNrmoWc
RpGdLniIiuXc5n315No0TeNp6YKRyLv+cdK0KxvGOlCHzrU+MfLveTwr2TTx+XZ1hIil1PuZzHiG
I6E26nxItU/TKg+Sty8xS/I1kLDekPlgMMcrVt9f8nNSZhiNPo38paB8riY2UtNgftUuXlwv2hp0
OuXEG4XBo121FC2ucb2wlW2BD+TqYUCiFhfDo6Ttael4J7Ajy2vptMRl4/Padt8yyrWUJ3AFoYlz
XtW22+Zav5H0Cz+5z7JsId/VRht2kgIUwYu04EnyuCX5pUBW5BnVXR00S24gFcyarZ97G0FYKSFw
2PH4UNeYmOXbGA/hnUkYamZEK8n3+H5Z+XVw2O+oBt+RoLYO7XHLqzEG7IT6oEYH0ROKFf6O6GLJ
ZbjMma4AGyFgRHiXbQAYLAQaa+msMIq7MohfqGJ+D40e744jxFbGUlFAhGejLXvWC8gaClClKBmv
Ja2j0A8m1nes01yAOEwOBi3bG2pCtyU1ZkjAS3mLDBYESVmR02s5aL/YS1EfIgq9Qa+FnUL+PyrW
KaQ81gEP43sIQk2i3LSiXFt9f4V2WlbUKVkEHLfAMDNlmX7wjItoWWOmsFt/Lkd3xHIlNaISRSnJ
KvI2Z5m1/H520JWADRJjHRwmpgt522Pc+hIfK19yZWivS4q+klUSN+Q2WuqHiN8N3O9Bll5LNrrc
mEg+kWQCq1ArS4ZSK+LrlFcbpv6KiWxmO8zXmn8IS5uqjdTCK5xO6weqxZEyLCzPuxY8N7kSyW8r
7z8HV3m3Kjo9IQzKKa+XpfqcyHi/Diebi20ibmkbIeKxVPFSUJ7XccZJtKqBJTsh4jgbbbBp1pqG
SkoJNTMsjngelj9vrxCwbPGQ5LymkfRpuNivQgpvRZo8T75xkAMcf9Y25OslfbXK/XqjksCqODwV
3z/YsXXwzXpBwN1L75A00GGLE8Rfv1p1/1jHyqwV9Qc1BmbQ6yCtZEcsZOFwUMTLioEcfn0aP9iW
s65Il+dsAhnNYxCaBnGMYfTE19q7nv2VxMFKPk5A1VuJHrJF+xT0KQXaXgaPrTz2gvKNiQxyjA3w
LWWMR1pyr4C2ENJ6R9GNuh6aVv1laBXuhkmAobhx6byIuJCqq45mGkObZS+w0z0y+qei/kKV+FF5
ItqkdbSTt6TRGERm5Ty3qAiqHtmz16GboSwbcOLsg4pebdNTBwohlLauDxtMK1Zx1/Br62QzYjt0
BeFASsZs3XY3Qqu/N8thVHrU9oa7rC+2ncvRuAlv5A4t6gg9Dskf94yEjJVgR/rxsqUBS1ce5Rqc
ZoOq+gBKidAupHQy3wC9K4e0iLE56fFnQwQfvS2QC/rasvw7B+aZbrt/+kHdKI19x7MZIgTBerzU
PXHQe1S1DQ0Y1ul4rwnlvc8JYjY0OPPkrKFZJ0+mMjd6Z9zDlrtpWx+CUhb+EhkRYYNr7FXuU18o
t2YnMiZNLP/6oRPxdnDG9yzWdgRurywgmxHwKPnf6k67K6U1XdYmSQ8RQ36T5yKgCx5t+xE6fxvy
CjccQMqs3uh2tzFBXcnFqjXIjjIiEbAEK8jsMU41GSKCvpZR2XMCBJiJ7D0dYcRWMNOGNlrmYVDP
mNmYcG+nPIQE5IBZqb/k6qYrtWT8b3Ms2ZHPyloq6rKKIRwwP1RRcqtEyNpAnJpZsJ20Pl9ObYsr
s0TIz6JOdfVJcu+trnxKq+ZVAFcakVWjaHhkrv5FotbOqnAxhT5aCoPsgTCGZ8B+KofdbNdEsOB+
lWxa+X/K5mEFKBM+ON16Um+8ydqUk4EbqkbPQvzCzGMqKGJ/L4LyLmOXr8LTGxobzomD51glaCbr
kn1QBu9DH2/kLtQHzdwAW9IV2tFRv0mYhVXuAi2YQ+jLSlJFHKMyIJmImuY58N23qcqupy7Ym1a/
6fV4JbMcJwenaKpzSWmB9W1n5vv6At8qBXt5ziATY8J/GRtgBYYnYv+w7yv4nblSDS4ws8xNmHKo
A4Vd+yi8eZfpmhwkWC1i1moI+ZxLFn2JyVf03jWajiW1u9uwJtgiiDle6ZV/yM2pJnLcXxgqu1pd
lFRBR6SBqKc40y/Uib5pgZGGvV9baEuTxd3D6FOS5hrog7duCq24DW0/XID+xYQfaisHrC8HoXsn
7B9Lp8ffpi9IwEP0DFs5SfKXgKczsjlhtQGVQoBHBHJDn/yDB04YOy9QJQDNj04SbUzyUCi6IEND
B56BkE+h/dN6ZydFtsOoJnxXN1/KBFCqUnfyT84u7v88fLW5m+BTFQy6WHgweUJ/hZDlkMf4ItMq
wbCXYGvH2rZRSmeVWP6VUXa/JNHaZ58A5Z4F0FsjOwAtGdxZpMDbXCQjpJsQIXBRnqsSqJIsAsKP
aiYUGdxjFg6tH5LFlH74olP4WpvN2tT8u4pDzeRLfnCCBnqA457r0adwnV/xRAwCjwSrkDMRIYOD
eaaGE/NrOz5pps1Rja+nGv0rpYQM/0H3PFoBvjEN5ERBcT62onfLyG/VoJhhaV0W6BhGUClurP+2
6uQBXDbvQ6QGlE7YhWkoCMkcKNYqPJm5WsvKk1LGK638HJDUu0JqnVgiZFaZm1KasZhFfbPaYdM+
mG4LRrWb3oSrPahaBBFXucqL6VmwwBABcnAzl+AndMIeGIaCCEJhdXe6DSk9ZgzTEA84WUWfDggE
+iqmPSsycyM3DZpjqnOhajvQWh8opWkR6C2lt25DQW0H6mVjVcPeJDalYvwPtXIXJaysXvDWkxHK
W0lBgnoLXUbYOrGys1m7lPwXCDyK273FzEp73XfF0u/xsVRIs9xwIMpiNO8ttf4YAYS53Ge6s/ui
INzISEvmi/FmiIlxivk6XdFtuDcwBRBtRqE4JGOz70uO0tj63sOiEtAO81t8snuj1gE4dreJlQ8z
t9AxufTzJtVaylgD7u9A32k2LdyWuNGZ5tD/dawGd7TPYZsb5BEGHQT+VcahcJSEUTZGI0cvdDJr
TbUxY0mQlL9Vag1jglb5C8X3r3S/2WZkKNn4hJa6bqAhNOuWzof4MmCsr1M1O+R1BLvMZjNpuPG2
kToHSalSbKQRGRIhHZTR1L32/fipiBYcFtvvlAHfe7S+FLt8QPJMwmyKHbGZMLdZY0CArJXtOf1+
VsUIXCv7Ssb2daARHjMzdh6BU0JtZjbbK59xo8t8A9YCC5y5nGyFhgpf1gjVVnsd/Bd57zNHfVcq
xHwE4NQ5SLiePZx877QCOI6MMS5172qCea8TL1DAws8C6B8yGNgq3Q8HH8rc6f1bOdBgnoxMxOhk
q5E3IHNKjgJ8VI3GviS8hnF7L1T4jVWwc/CyqkjrdVd9NSr1OTdoiCUaNEE/yWaJVa5dgyITv+nL
6T0PVe+X3LciYrytEnSqlWtQGtf7e08YcxPh/gwk5rqMo12tOXPJLRxLKjDQ9rk7GR4Rzape8eMS
itQubGoJsI1nKV2ZMA12RCltQJc+yFHWwVkyZPZAHN/FleovKsX9pY3Mn65zyNm5y9ErU9F64T6Y
gf5aRQTp5q14knHSndqsLRY83qN13REnbDTfU2U76NeEb+7aQbljuVjWin8j/wSJgS3JE49aDg8h
EcaLFzoHgAkx2D4YJbQEVond3KSO8tDZyro2lEWUaTeWg6PGatdKFV8lervKOwpllJq+coipdsd5
ThFv1qA++YN9O5TORDmfDh/1XE6Z1cru2YUkZXcfdv5vZDkc4EkZrhmfAo6UTapsXidrdeyLeSXJ
d0UTfkaQkk1+AnQxtGddifp3aFfCrD8g6/UcpB1lVlXqSKmFFgvRPzLQyrXdZYrHmb2Bv0/Qbwmt
ZMLGv8cuxvsg7pe+Wv0IKotmTFA8y+9UdCEv2JjMnMqixppTLU0LUrUsXu6s8e48C+ZgR32G0Fe8
hn9Q0NM6m4Zx46vdHtSwPxc5DBZ9cBD0ZOJxMvsH02eMIbM1wte6VJ880tDaobgpaZNtU9/HTErJ
SwXFhMmONDTkYCkUDT2lfAXoRE9QnvQIdTkyjXw07+pvEsRJL+I43lKosCp6J51mPdcNVqRO85Hj
Y18ZZbJVSVAJaVNXbdyt0cCBQNA5VEmg26jnV6UJXIvbOvoBopOwewn8Zjd21oP8pEiGEUP0fQxZ
3/CqFRtUH7e+S8MSy90G3/0zmTr+TButN6zrLW5V90YrOBp26e+YjBfqCp461zHZlbE8wGjRfZ4Z
n13cAwlHGtS51BiH4k8V0PlyiwHciMsc3PPgVVE9oljwZ67vo0YD76czsJmydq5tPwTj+AUd6Xcy
QCuxk2pbsHfpu+KN5K2rsAJakIcTRql2N5JaTD3UZ9tWGpAcx37n++l7OGVXDdfSG2ceKLhaDQ95
B0v4Vr6FBfssktQQWZuQbnViKyLdejdM592z9V3txTWKzDKFhfx9X9i7jzSkvdjA9umgVJlU/94L
OZ9Hwd41qjevwGqMTAxDMp0Tu1KWSPhdjsEUovoB86MknWuGTmyJ294PjaBDzg4yslADGHn7NOao
z8xUfxsdCnfkYcsNVKPgTJajvKgaKQfP9m5e//K65o/aUSXGvarOqs5+6GI6x36/rnTmIV0Er96Q
bSvX6jkitLvWtJ15iHVkZrrit1CoxAsrqJdT6mwRs77KHHZi4HZVGD+SEvlYeuIqGVCsyvKV3tir
gF4O3diAg1qx7iCmBlYkVikBPREnCECGIXYywtw8qcjDF+uzh5p6/w2II685oU9ddRCd+RiLYqt1
OjI/r/yFuj+WGcroeYAg+hWVJm5DHqcfYRreG0XuLV2TOCl07luifNAvEBukV8wasppqlwF+N25m
jz/AF/VrzsQ3U4bgOfe7JzWd7ipVWYrUu/2vWC2aauwtb210eJnMgJqsANoNVomIpek1nOr7kOjO
Mc2AOvQbHQNkx2nQ1y0OfcVS9gtKfdwz90GTuZRjrMpc15+SWI+CkkXLYNFMI94odnpI9dFaC0PH
zOhcewW6WHYIdjHsMnafiSBbQtF7XC1geSlJQDgvFnJy4jT3poRaNK9aFGeEOs5CRGNA/uJFhxNz
1tsdkBLHf+cAmjD6hp2bZToNuQ8zMV9l2jg2J4ZF2TNXhSFxUSRDaQOebie3EEOanTtXTCRV08DE
RjkmIvUAP1lEe3F6zTSc+Lq3m0rixaMIiHrgvIFOTq7KTAC1yGIeQHQfAIrTHWI0o3DT5x2d1HRj
ecWLOppfSSFPm6jPmM2yrUaJKYtdikON/+o2xUuZZXddV1Nu31jm9FHlWFBlXLouoAmza+YfHBoT
+YL40kPYkVxfOb+NgL+UL43nh9dGVe+TnCKkNW6cksr7pLaLzjRf9R6IryGad9tU3jk8wzce6Udm
YfRQmf0NpydGSOI/ySTRNKHBbFbto6uC8zWLK/RYyEpC90+cd0t6FSuf/d+ofShKdiGq90TYsHo0
OuLCHgyaaMrapPyKY3lcBHCQwFzqT//5H//r//7v38N/+5/57f8MtP+g1nCLMLSp/89/nrrAUY62
L+iBOwUXsPKOA6ynYCCbwl+5lViXIq1ldvVPI/zoEpwZwklVhnijhY2sqzVvNikdU2XNDWl51pNf
aoWAwY6LeWuED4jW9o3p5FsG9C815iylZIegU2MgWMqXaUxoGkKFHANef9fMfk/oqoCQ/mpzlxOT
WwFbcdhc1bvMrF4CLb8JzISqvFY+qy1LSJw0N5lKpZFjVjFLG/MpTEfClSdWy3SutJRRGttZREm5
aPruafLrF98MbvWU9kdmuqgDzfzOrnVMmSDgDYcsYUIebCgKDeVjTE5jb74bg/PhJHS9quI5oGJr
x/2uE/5jnhPxaz94U3RTkbYxdyz9MUitbZGg7VAwa8oxxymCTlUw4h4n5/P8YzZOxUrL5//7AxW+
z2DQ/qvHuGSSYRpu6Jyoy9TTXzy9f5+M5hDxJqgJ5eYkzYkos3GrRPRIZ1GZm6x9DuoFSjINAdCl
PlB6L8NrJdcxa4KUdZp9lfSfemvhg8U5Vto9Dxeun1+3Ppr5HN4J+tSZbTfPRuU+2aH50NrpndK2
vwW5PhP8OK3HhWlZ7hc+mWeR6g0bx3ofU1CA0vlJQ4d0nfo+05w/FWdLMkR4+8/flBOx4erRPeFU
SPpCnyq08KJZpqYR2ouSYzRwdRjL1xmhunOnc9fnr3biCahH0e5ValZVjlJ/bdkJCRrVojcpZQVj
e+U25fLfXeM41H2wMrey+UUy1aFDOSq7PPCCsRr4F15n7cSMIY5+h2HhuYwoWW0arXsKLeehBrRs
uy+yCDiOryghRHVDaFycBZRm4EzRH9eqG5Dn53+jkEHrP80nRz8y0z21N1U13nhFfaCtNnf08c/g
Iu1SPQGHmTc/b+aR3sLpzRNg857cMPByWZyh846jY08qrDGkj3EyIXP3EFIj6l4Mjn0hw107MbKE
+OfbZtKwTUfEzeuCDq70LiRmsY5C/FrSMUQLLAdUgAUHhaHXtLspLnZ2BQUZGWtDfVVq9uGnzCRg
/vxN0+TN+emmaf/8RnHqDYYG/2I9+v21IVO5EAXKrc2otQdHp8+DsgETEDJ8emL8gzQKnb+2ODVi
5IP8a+6ZuqHtY6W31yHQORdoB7FmdHpRIdu+8SgFvkQxUU1A3C6dYdwU8grkrUGLneN5kHYGeSMr
rOZ8M9u9r03qvlhppAOO7M/z3/PUU9PkFu2v70msPfByt7HXXnUvsN4Y3ZvA8ziMVxq6S74xmyoK
19+y5FxnV0IlJJfmCg+Lss7kllyYmE49re9v+Nc3KevGJwaViFsdLvxMNsDCLMaznlDigdlDAUd2
m4vMv+1oUKRGsQ3dXa40+/N34sSeVDvadeRa2ee6FiprxHaL3lUAENFgJjmbp8PyGUI85Vh8/lon
f+vR9iAqXPJlUBOvVaQS/NPO7NiP1te19RWl3qrqrD0jklMjLcHEXkmT7Pkrn5iQvye4v25yESPz
scKYHGHCAaR2NMCkqZJEVhHTcf4S8ob98NZpR3OlQiBtnYbMx5VKpicBsWra3HTQR2SCHi/khdX9
xAv2fWv/+iUa4SxaVRYKWQT1Cqt5X5v3fWxc+PRTP+JoMiuGSe2tsuE+kXlAR4NzYzFxFlUpmlSj
de2Y3oW15dS4O5qkwqwwK/TiCv3Z6GCTHdM38c4X3VcajBuj9hABWu6upyd//vGcut7RxIT6NYN1
JJdkpEKhM65i0KARlZ9R0JqUCTJjH7y0NH/+3ZD7PgT+9aACUnoC3+GCJUOs9SFkyd7OwHknxqJz
4SInRoMqF6W/LqILhQividFAI4bj4RCtUmgZqUT0nr9tJ14c9WhAZJZXWb6cHqC2InUr1y1Uv8Ic
17mWfJy/hHxBfnhx1KORYCsEN0wWk0JDLYG+pjQNuuaFxfDUhx899jjpI9ABnreWoRsWve0mZUb9
N19cuEdrSBtMWlmXNp6TSr1yKrJ029RULozXn58sfaR/PlmabIqwyFhcOz76LdKIQOtsBEEx57/7
z89VuHIC+GvgKIXextXIfclAUJD7Ysmm23htTrQWNAXf+PnL/DyfCFde/q/L2HXvsLpM3nqs4HY0
1quX91sq64eBfhvmlkt7HvHzLky48jb+dSEvG0kOCWkT9mm/03r03MRgGL5dInrpXoWfPKtasrYj
7T0P1TuZrSbVKoPlOd+28lDGhEwTrF8NnJdG1mwy+KsszOEhY3Oih9jPe7PBeA2aNHfLR8gjv4vG
3Xd1d2E0nXrgR+sHMvFA+JHmrWsLL2CsgqsJxjvLbG/OPwoh36f//z0T7vFeekAn3Bojz0JBpZpq
T9I22/dlsEgm3SMiQf+U4QkOwSJ9gHA9z7HZIQn9Auw1Hwp7p0KojrQKrYVrz6IJP5bME9QHDlU6
xZHzX/PUiDmacJIiUcZSoTVtppiOUOpQ4emLVZOVn70DPyB17Qsr0M9TA/3Ofw6ZUtUdI0g6bx1q
NAX1IPrVhca/fHuPph0UPNWkA+jEyBLtu8K6F4GCuDm6sH09Mdqdo5nHQQCMfZuQLchlkB5UdmtF
svSIxmDBeYpZAkZVfz7/QE6MS+doIvKsxFTrlgdS5tCHq3pe9+FdavYXdhzi54VZOEczUagFNDV6
y12Dh8KmLXCgtqONXXnq5zJlqsWxaIcpJWbiFzjHPzvJcF9J5EAhlEMD7DuVHsG6SmGZJU09z1Lz
VVqlc7jvjrAPuuKmKxPd/yB1cH2swxeQbjeZ4tV314pTX3jDTgwo52iyC1S1y0GauevJ9VceEW45
wUL/7iEcTW9ZS/CqOSru2gJa7uft1pbF15gIpwvr5InXzpG/6a/502qtivaaz/xJ4xRVzYgghKYt
oRzhPKGWD0f06/xPOXH0Iurtn5caozEMioEHbjjZmxGPN1lc4zYL9iAn+7mtJS9hWOsr+zsDF+MC
pPCQznx9K5O0ImQ5aWQDvwuCpUlSQNPoD+e/2KlbcDTzND74oKDkHo8DrWHU4pLmapFfKn2HMmT2
/GVOjZKjace3G9NMUttdMyW8a7p26xLIc/6j5UD7YYZ3jmadoTSUnOAuNjtTfWeH0XWp2q9RF/zB
YHvh6Z2YDeyjmSdW1LSHLEG2kJM+97FGexYwUT0guzv/G4wT84F9NN9ooZYX4cBbJAKAj7q97cn8
MzTJ34LFKiFq9IwdBE3T4CyjCjO+U6ovk1Le2Cr98LHZqJXylUEmiYo4JzNmrGY29Vilsu4Kv70B
OI2JmB0bdCpON1iLKSeReodTFCdu2GMLSDLsH5O4Mms6Ylackt4Sf+SY3NOYWGCC5OJQLKfaX3dJ
FDJBmdLfqrBbIA+gYNdAf59sVEkDlOlX5+/LqdtyNE32o1F5bagzAzBv6eXwkGGeB3lU3IjUvhtZ
mpVOQ+vuvZ+/3qkHfTSZeUPkt+z53bUMVFGFcYNk/aWxFf/ChHNirNpHMxpOvEKDwwmOH111gWe0
NN3PQmue/LK58KadKDcI+2hSs4E8CF8ENim7zbbI7Btp7RX46XJiQaStW7rP6UFQ80ke5fZuxKuq
GPWFPfapW3g00al+PWAJ0WychrhkYCRGub6dEu1C5fHUxx/NV+3gV2SljPY6cpLfDYwRyYGTkP3z
A+Dk3TuaqBrXBTtbCPz+gbiGGecSDssbIw0tMoRrQEGCr1TCe3jlIg00XJFcuQEJEbS9L3wH+Vt+
mNHsoxktrBy7gKGD4S2CspNRxUdhrr5Jjl49QC7oSaepgwIcRKfhhHduRJdKkZDYnv8CJzZa1tF0
l6AKG5SSRq2MsqotTMTCcDcZWkBLmAMLsEGOkz1c2pKeeMmto7kPvVJVNdFgrWsOHRIBS/lYZl/Y
0zbAY1XdD1rxev6XnViGrKP5JG5FYLQksSArewWsQmvcWJz/5BNFe2EdTR2iyFDgFqxqQRRvkJnt
JOOUEKMMtyICX405JU6ymwH1Q0LHNxzJpKoK+0UCQFNubQIfX9i1veWArc2ytuWhEwAPdEtcGNsn
Xh3raPJp7UAYtRGaawLpcUKoXxHxKr47XdjTnrq3R/MOyet1ouSaCT2Rx1YO3oPi4s0/f3tPvZfW
0bSC1ozlHGvZugL0PAbaTv4ItJ0b1GhgUIkVCtBmRoO+ddFWjz2pA/SQFwbYhguv5YmdknU080yB
yFXQMebaaqsEz4KxKHh0BVltEwbySB8uHHNOPaajGSiLTSVtCmGuw46w2zxrGQyY2Wu7ufBDTj2o
o+lFoKOKqNsCU4Mk5bJJkAGa5x/Tie9uHs0cWSWMRoMOtYbGdJBRdnpEIlwUp8OFcXDiIZhHc0WY
R6hla8VeT63/C9sb3AjiNEhX9Hn6waDcnv8d2omF2jyaKIpJmaIYr/za0Kx4Y1bIJughXRspIGRE
p3TYEEDqRKV5Hkk4gQn2QR3q987v4Q5SZZcMIq0cD+4EqPz8dzrx2MyjCcbpi8jxzYavpMYvbkG7
Ou2mC2Pu1GcfTQ3A9jqPcHFnrZLzBoj5o8Bpff5rn7qT8pJ/nbHcBhVvmHukN7BjLJsKlYPIHzvd
vQ/c5OH8NU4Nu6PJIVFSv3UzupEZ1rQ0AeIoz896bl3YU526PUevfmrH9qha7Gkc6iXCIQUG3dSF
x/rdMv1htTeP3veCAHUfhjK2fsRcaAtlbCEAlREjM/Sl2LKA95odo2r8IhRoQJGNLaGAQDByFEgc
8yW2y22f4Ie01atgcK/dSbvvLGvnyFxBhaz5C0/y1F04mjdMrK59k/ByNxywOgDlqlu9nH+AJwbJ
97Hor0FSZbYzpREfzXn8SbK+RnkP8KEaGFrOX+JEWx9u4z8HYuDHGWR7rjHFKnb7fJNSx14GUfg1
VeUw77PmbdCqbo79FSQKGaAAFnUkjgJyL/SOboEgpFyc/zInBqxxNL14HS4MuiO8yxyHmSsWSWBf
m+AWz3+8Jh/JD2PqWyTz1/0cnKIB0T7w+RnaSHk+I4ScpXKYaSVkdttUbydYsZnaxfPYGC9s/U89
xaNZpESG3U9d7az9Ul/6jo6XG8Fcb6yzJPtz/pcZJwbh99//9ctCVRF5KUZ3bYIvoHO3xqaPzChq
aNcBajZlFhW5F0aI96Gos2U2VTtdwcEiE7R0N7n1XLD2bfVKtOwHrGekUgoZZfHvUqYgKjguYHqh
exodAoKzYBe1pFXG5W2qi6+g1u5ZF3qIYc7bkIDAh4CB1GhYiVa8Yqe/zjocKZx+ca1/2oVaYgMk
8lor7voIsmuXrs/fBTlkf3q8R/OdnegFlgvwKdFArxIAAmbCbO+UCLjLmKyi7E1Hunj+WqeWQuNo
8rPa1iFHAygNNxg7nlndtm19LXA/t1O9oDt246pAaqahppFPvwkURjcnT+GF8kAmLc5ZlmysML+0
fTk1yo7mSz2yglSzXX+D3X1l9eGbxs12k2EBeOjj/G8+dYmjmS5vFbf1tQDzjuuS+KWEB7IhVn4u
yVPR8vw1Tgxk/WirNKapWaCM9TfkGtfk95S3RdFszn/2ifGhH011JfhiFixCnolBqGYC/aBGqUSL
iKCLcclbeoeDRsQXVrATd0s/mswGcxrRr0f+xqu0ZekpPBgAcsg0r0KdXO/zP+nUReTf//Xeu67D
h9k1CC+NAMu0e05cycsA4xTnxoUlQn7hH14r/Wj+ytAmNn0Sc9s0FLKuDkPRs/25Crp5NnrYuLDQ
nv8134qbny4lR8VfP4f0zQHtO00kYfuPRResfJg6fgh2UOnFxoMt20H2py90jwfkmh4ZkUQRVCpF
GxddWOAiI1IZn0aQgyHhUAKnUjO3F76cJV+ln77d0fxSQ3bOyzQONp433BRj/6wWTLg55u5UX452
9CxjB0j/zvCV8oLQLruT4JkoL9dF6f8Wdjs3dX87inGXwy4nlG8xDv11ggVNSaHfGArVyHIST17h
bQfbflVNIk1LmUcl/41gNy0Gf99b/A0h1y8Vkw6K5ydgFb/Usf3UknYTD+ZtocZQ3pX0dTDgCPaC
o3JX+gd/EAluT4y9HuJzZv68XQDShSpJbWpm9uHj6Dovmo7lbQRaJQ3s0ajc1nT5Z0LtHgJg7rWS
g7QaxR10ClIn8XfVOSkwSvhc2uanIUZkr2QoOdqXFpjQb7UbR7TXbWju/Si58fXikI/6rgfOSx4X
SwZ0hBLQb/tpCmOndNEfM8s3EjwXJPY2t423yolfNVSFrWK+JVEO+tTXbkd1eHBJsXD6aefk3gvr
06Zgop2beXdlmcqS2D4D8T7WeOKrpebGSILf7lhs5ISlk1tBnkMz67T8KsOxXoPYg/o0YMst09WA
kyoKp+duhFzGI2tlVwmLGht1Hfdmt1V7D3gXXCtvfItULJ3SL4ST4L0jtgl/gU8uax6vI58cj9bd
+SinChzoZsHeO8FlXSX3reMdjNBb0zg1lqZZbhQNVTF4Shq+9drzugMG22bmYBOzbPFL8v5RX0D5
S/AqaZlDBpuiXMnMABevVOuSFiqMnLQENZkpJl1Zz9wbwD/Oj3wMBz+P/G+F31/vZRR2qvAcDLT4
1W6EX98FJr4BOYBz0iymPvgtwmJVBNoTh0/XLF/SjozjoiSUgPwbHUcIxJPOODg2PjptbEiFDqYX
0eoIvsZtmisb3TCvUt/40IZxn8sti4xGARyHn71Z5xU5p/aYvQ7YWfLag4TA1iUJJ3yJIDdjLOMN
NIaBYdaWHpkYZvLdLZg67WYybCzLDvhMe6Gh9M4T/8avq+cgJKXDasG+pOHGi51wRgTlPuLj6pJC
jYwkgsN3o7OfqjUgR7mBsbeDlDUlbb6zVbTa5AKtG04dOZDxUvakaUjgu17CUPX09pATAsLIqajc
tTjd6ULKxpHVk74F7vMTG+vBJnUHxK0Bz8u8DsJpn5seEehg1eZKpZhrIy44ODfOfeurW1s03AXQ
KuA+UUQ1kBGpgIRM+JPnbwgbe8eQtLKmYl8RR6FDJ8gSsc9hPUR22lMq0beadDNk9VJk3k3c+x8t
QSwRRJIsCL25Vmlz4jU+Yh2MulBvVDit8USu/DiKBRqUZ/lsGtnvN0Prq67Gh577qvEQqyq+lm1U
U2KFgDUbaGugsj05WruOKnKlbK259uDyzsUkVjn8EzhAgAX50XIMpGH9O0rcaKXjN65RLQ+Vnq4E
hwz+y03SxEs/Ge9ql32WOVmPRL7x9j+ECvXWxMbZ2tK0X0DMeGiq9lOW8YXjXE++eRvyNFuymUpJ
a8uUuxa+VSCTWXAAlHCZ+rHbRoG+Um3tj4yXtXDfxW22x5GNn5bFxQaAmrY+BQ713iRBAO/fHOsL
VIKggPmXEr8RkzmATsbs66e2EyYYWkz3XmDvAk0ZZ6VlPsJrfBUtdhzDg/w6YWjA5UTYh/OrkeGg
CPYAQ5TNk5UCEHaHZ1EahwAt0axW4AHjREOU6t2oBKBUCqZI3oOHNgvvM8P5TM38qm+aX0GfrN0y
xKOqEEVclc5V0WqfaY8jua6bN/T7sNXS8SVj5UzYmFtuxDk6i64lsjtusd1XZrfR/h9157EcuZZl
2V8pyzmyIS5wL8wqa+Dane6UQRUTGEM8aK3x9b3AeFlJesYjq3rWZhn5IowCcMhzz9l7bbu8siNB
EEynPYteY1Y2mNc0MLeyHr533rDWlP/JM+WvarGz8jm1+gaXIQqXMbJYXKhgKw1rHweDs+jd6bH0
CEpIxSev7r/a2FltXCa2nxKniqzWt7fDIGkdNCdtcMZFcAH+x/ukdv2rYuysPm7GtGvtYES8FoYP
vpSHDqlz4rffvekz5aL1V0/is/rYbyrXyPwEKRgIymVYBJdh5Nx6sDR4eZWnfkzvnNgngqN32kUT
VbTEKpxMmLSHJD2ZkXUiq+FbW4obiZ4C0cshc52d5XAsRET/0CYpL/B30gVhgCz6ctLrXVjZPx27
uazx7uNy2Ue6/hRbxV0t0Uh9/IqZa8nflFavUq43Lxg1BJ1hGGhy/Ti6a0X/bBjqwh+0T1Yuf/Xr
z2rxJlMZk+QehVurPZrC+FbBwBdc9h/v/V8sWsyzKly1dc1UNGDWnstd6GYdUHbRflYU/9XOnxXF
ZCIMpKi7c0JBdDmZ4J7I12OdGfTFqQ7m0rhZ9YF3wdrSs64qsOCTDA+WdYtm/uPPN19cvzs7Z4Vv
O4xGbqcyAIwdLyadxCFUGODU/hgoeBR1YtiFJ8BUu48391cyoHMbRdJklkM+a7ALtA4c8jfPv9J6
UvLMS4hwThIsQIPxj0SLt3l+PR+L2ezs+TiYw21EDYRRZdFS8vZO8BIl1jHwmPnP4I0KvyrtnhyX
O8p9N6TArvvqV//h/7wz1dWvJrvveTFWCAKbs3/+15c85X//Of/Mf3/P+5/4r+3P/PIl/Vmff9O7
n+H3/rnd1Uvz8u4f66wJm/Gm/VmNtz/rNmn+afubv/N/+sX/+Pn6W76Mxc9//O07BQNe2Nuffphn
f/vzS/sfGMW4Yf7bVTj/+j+/Nu//P/62eAmql/DffuDnS91gONT/rkxb4A7lP8AALR6+/c8/v2JJ
qQQ2XqXsWcLzt//I8qoJ/vE30/k7cytIro5jG45hzI+/Om9fv2T/HcApvjDb5v+FzsDpn5/7+te1
+utU/IX9cX7P/OuSlpa0hMB2rTBtm47UXwdrbx48et3pVtyqObe8QTOWZteJS6xDzuQEPDDJL0u8
qrSZTWJmrbDbDE99FH2PKlAQfvaYZBcqYLYBjmMfJemLroM+Fh1SIQTl6F0PcrwbunJv1hpJSYO8
LMtsl2BOT0aC/oRYpX24F9nGiJPryLdn3OeGRvbJJP0nrXtS2yzyHNKdtFuQdt2TJRi6E3oKpgCG
hYz+EMm4jn17Oc3k7Lp+dIy0WOBo/3VFv7ug/9ol+udRsnVp6pYUFn1QjuKbo+SGCYiM1CkZHMY3
2ZAdramOX504b66bP0/P2+1Y7zuzvzaENkPgfLaYnp9LkTvI/MobMclB4q58c90n18EUrMtF7s9o
h3BVOsNGVn80jrcYYdCHZX9JxAPL5pEkSyt59r1vHidDg7fkdXhaNbxWIIqs+CjEN2KeN3mzzudB
L7H30uhuYJB8/BGM992BXx9BCJMr2+BAw7d7f6wq+r0pi+KSINP8RODAaLiEvlJDxuJn6mib2FVf
YuVAy4yOoNw/6W2L325eUixxUyklX3vfb05VH8GPYxJXkkWO8FBEf0hig838uzO2ZHQGGXZriOdV
JXBQhbCI3TRb8CMNXnzjooYEuIQ3clgYEKXgQUbPtVOsc1ZHNTh8+DTerceiQ9ThI3N8Fp3TMrHc
blFtgT+Zy6y7cqqT8qpdIKLVEBBey7iPrkPfLwImB7uyaoFtif0YlERdGHX6yRvYeZW7nt3QLk+U
+bFhK5Kzzy7VtsnbMsrCcpVSpqPvBIlL3uiavFz4ZV1wqyJ3aziOAY2axOIMLFJBfyUBJ0Pi0yqz
rStQZN0CI/FLYpenUo8fptG4q/xs67igPPLi5EZX3liRNqFHN9iUML7HHpAL436iMZPF/jYpiitp
p7ts5r+G0EUH9wrk2kNkJjuzcIlBIWtNCY9XebPv9O5KnzIQt06qATaKrgkQObZuMCE47GgRGfvG
qB5s3z7lWnIEEqUv2wC4V+im6yYUJ9G5N+GtO6p5SWwG61jCRdfyDD03kCawwp3rrTPNeNTc257g
yUBrnobBvOoWUGrmcAPXFrdwolp7umv7BnTeeN13EIkQthFsuLAb98ocUc/12GXJElpphIXajnnh
NdbKtMjzKo9dfBO53okHJ8zydt+w1SqFt2Z3P0Zry3oeGIHhXrUeBwfUj1JL9UUA0ptEddVUyUqK
7FJ3ELf4/Z6Q7YOYxYSV9oxz5jj6JQm15SwCvalY2YVtfgk3+DBmwMAHwWcNsIOWO0nMWVAiVu2G
P7pX6o3zbKriS0ageGnNV2gJsEJbe26xLpEI+XNUQyYP4Kc2geY+Zkl6SatzKbrkIsh0dHxyU+nN
yiUARHYFaIvxagzreJlECaQQKg4BOq2K5RN+BtybwmXNJ/dTC9MxnyiU6nKvQkWMsHUzBtGzi1tG
ROm6DjtamMW28fp1BdDNJ+oS9npK92IgEgGGzgk/fkZjIgPSC+woHfvHmOSFtaPHV2DNllFgkkvC
Cn8Rg9mXiQe6j/SNZM5r7eAJwS4MyOSmXWCaGhFp9jbj76Eot6l912XWSjZk1mm3g0kiwi0FzgXe
tIfSsvee066S2ltLZFv87kPVPhkeN7RPjy9empa7bul0rPouAJ9uHhrIVovMw+da1htfCy663rxB
B/J1kD9loK6YXgJCpSCLehRjZv4tTvI7zSyhBWK6DnVQfh5QOE6uDRhR6w5t+SBrFiwGO79MC3i1
+SiurQrFD1QctyQNjPg9QmK2VhvVCJU2puZeGxMPGqjnB4gNG91Xx0LUJ1gh12ZJ38Ds90lc30su
N9/B6BEWEzx0C15jiF60UyzezYruPFgeLX1ORvmlH6Jkq82hfZ5LzzTlhR3p9LKY7F7kmf7UuIlY
AfwhLqQhWQ3hCE8Z3sKa1NYlphZXU8ki75NoaWU6k6ge7Eul5eOy7kghYMc2KYSuNfkfNJpCl6QO
6R3mjpJp47T0lX1SY3syZAuKifOXNitYYNuE15+n6dWBre81F1aAxR+wbHNhsuwIbGDYp4C0EqtR
O3u9xTJrFkCcszhY6LHch06yjhapyavJto9BT/CFI26NKXzIe+ueefu6HPqjp9NB0cL0Wfo2uRBN
cuzsEP2sc2Wv+8a+iV00vmW+TQRi0HhUQPyz+nsjaAtJ60En1C0kKLQqErqorBejcu8a40VkYGSx
Hfz9IIh7dHlmle+6QLyWNwqCfzPkW5ai+9RtT54srIVllfumoxscU9K0ntwk8GpMcDX4zY3BXaUB
bRfXntYaTmo30NZTF31xJlbcvYWZf6370SHnOC/KUNwE2XSh9Tq533emhLM2qkMftqeoEttmRIrj
ti9aEn7plH0ITdrSM3s4CG4kdV5RtI9ZKXaZHq/Bvq1NcSvFJq31mX1JGk0mi5Yk4/o7+LCCDgPR
GXpE59jZ+zyDO+Xsc5ObxC543XC3OAUdxuibjJ6syL5s54G+qnnemdvO0dYjz6eZha7hPtF7As9r
e+dyTzoKFE9eA/MDJe02/TEV2rUbMsZyKnlMwePBm943QX5XPAo/esjJbquDci8Z6Bv+Pmz4Rush
S7n7Hw092xEbtI5EtwQ8c1VE0MLcmcUgMc5LGo6huJ9k+kQUBjmsOUEr2loN0/Mo9k7Lx/OoeJ3A
pshqDnSSVqppgLrmF16lc2U168J5cuHEWM26Jq6g0781tG9z4sUsoyV9qNmA/dqmmXfQCm8x8aRp
dXtfm48ZcedG+c2182fLUpeVV9xZQ/EMhGqn99qdCLPt1uJ2D7ykWJoV58kmHFFiDm45BfMR1oOW
BLp8S491Q91xtNp8F5Ua3BryJrovgUwe7YxnBeHfz05lX8Zt9IXw8pUkwNvTL0kPI4wiRtZqLMbK
XmklkfScId9Kn+d/44g7DqNDZnWOzcYMfya1eeP42bVJGIqwANi6IMornAw5wlPuUOADdiv2hjWs
TUwEJq1AWpinqFbZomsTIDJJDuWQyfGi8YIfgZPv0QXf961/MT/GTL87TJa61kLn1vLsBa2AYxMA
SzWCl17TvuWtjWghXZbzoyFIxE6ZwzrgILukXMLW65nLB1tGzlIspzq7G8ENJwPBC8aPZLA3eWXc
+ZBBlSKqym9umSFvMGPs0zI55vLEeXhR3ONlJu7zkaMR2KuQg2k2/bIuq0PWfK8mY8fLgUd/uwzB
5OV/xKF+Ffv5vo44zYo2dlmv9d3gu92yHh7yKNunrXkz6jUJgOUucS78XqzrJn3UQPd57R5vzsYc
wKYXamcDpCFgcw1CkYjHmeFl5x4B61jviNsgYrrsQflJf9TRcgCdjGG8lRoxcEUB2juQUbBRGXhr
EIC7xqDCIob9pVbhH7HzQ8cCuImEfKBQMuF4koWrsJOYQnaL6LbNedM5rTp5ncs93E7f61QDg53y
ZMyaredjFexFqK9Ep0FZFacIsmNQQCAyGoLSDXgpRSWeiBh8yUrrWwP2YzEOhraXVspMUN/l+r0y
p2XuyK+h5C9R49srmjw04f3gYBYxwVf0X8tgIgQQOv/SF1xCUVwTLsUTtx27H74Ln1UjZrmdml1f
N5+0m943MVnGCFdIV3eUbZnScs4hKW4SRpYPa3vVhvHPNJvzL5hHNHBVB+eTttLcfXtXsrMpZShD
suRXun0u9fJGn5LFywjKrAjfdZYqwG+TwzYgH8sHNPrxAs36t09m64ZwgGbSW5hX/WcygDqVFmJ2
qhi9MYjnaMVGpT9YEWy4RVZZm381QvthrMNTb6fHvMr3MES27gDQQ4471t2alLvAH+50yJ1aAlg7
GHZB5+5709z0/rhzEp3AX4iA3bgbK+M+McwHOyc7TgsIJOr6hRdmN2QVPcox3yc5Qe9D+cl6/bcf
UVmuY1qOQe9lbiW+WQQWIQDxwuCizgeij+1VXu9hwS/M7LOr5H3Hk6tkPpZvNjTvyJsNKcvX4Hmy
ITmkq96BzsSN+PH5et90/LUJ2+Y0Gcqa/5wt6LxuzGPIEwXUudnWWF16AdxD3z+wZgDoOT2l1j1x
pZ+so9+PCl63SsvWYiGJ7t1yzPmaffPB8LyqqWhQts0nXtWgt8hCanQAzSSWReZWYI/7+HP+5py9
2+LZZekISzdDnyyUhLHYOJiHqCY2NtY3ZvQZhuDM9vvPT0e7ixabbrjnntEgD3I1DGwrN4yrUUL4
VY6+Nqtra05Dip2HHMymgcczxuPZZ+rUginsAKuq4R4UvO9stVBfj2O8MtN265sR9Hdr8/Hx+M2l
pZuUjIbLfkrdPWt7S7c2SM/kNnXbR000TNnNT54E//bcgRZkOrqkkcgfcS5db3XmlkWQc8TD6dq0
Wpg46jayvvTT9/Du4w/z203R15pbE7pyz2VNmm9kLUi5cgU0Mc+2vWeTvPOQVGR9esMnbfP3c4I/
T+6/tiXObhj6rCDJ+qZcqajaBoDyJ30EVG99cvR+txnLVYbLgXOZBc+NqDd3yMg0E3+KXq5CvyGk
m7Cyljyj+DMWzm8uA/qzLpYTLgOb19H7zcR6EKDmpZ/Tdck6L1kaTvH645Nz5p749YgRtoXJ23Yd
1AFnt57RjZnJg79c2UKScNCtNTtcFazCNHehackuDmAjzqx3jNWV7K8jr/ga9J95t/5iNxwhBReJ
tM9VFrrb5r5P2D0tn+BUpslmmpxl591o7nijW81LyruoHfVDlPzIzeYC0/dFiy3144Pxmwffu7fj
2YPP1BzZQEHhtguML9NoXfbaQEwjpN0/2l0Xe/8r7fivQw85jGsS2bW0zg89qVJ+Rxok5VfzQwyP
BsqPjz/P766ftxs4a8faRqVbg/1rA0V9bJ3P7oNX8Nm78oV34JstOGf3m+JD0TtlC4bQL7qcaNkM
TLnSCuQKZn50/OmLb/mngIjFhTcYa0cehUdPW/vGlPtSEFWzqPTxSw1EbZiWFfb1oX5qbP3KCAxC
cEhiHG8+PiaGMrlrzvdZmobOQbcdQ71K3N7cvGZh144mAvYZRLlR1cBei+nYxxChc54UY1I3aIQF
3SiDZZpu3Wt5LtdaD3JeUgMbJF8IZyMhLsIVxIVrQy2tmK66Gyu4beLutqrzowij75MDnw056kUa
yFNl6is7Hu5GlpyjS24bVVPh9teGbV7VlnXpY1rUFiIsYW1pICWmIKeqGndFot82QO4DQUiem9Pa
yL4Owr50a+04jbShKhqF5BNTsGe4Yr0+32fetGb1t624jWxFSk0OM5tfZw/T2vQRbWnDg2egLp89
3i7pvVZ+7Ez9y3yvTexaEyPIydxTKuTJENGpKu0HWxMPsBLXTc75LWNw0DBV5dEZ9Ks6DmALgDBN
im2JksXn17TC3JRGuhGacdXkXAi1Dvy0OHI93nqBIPEjWIaGubIlK5m8+pqk+hdFao8aFeFS0alp
GFby9UrHsz0uZjxWPq91m5sBX3ILoVj6xmoGgZWyeiGogiSUZOPy4SfhEnsz7Jp0vG60FAM7oWHZ
15mbHXnWpdZ7T6MIHz0//8MdvCfJ+hbXDP3jFvn3Isj6F5Wq7QDdGUnWcixwWlrwzLVrM6WfZNcu
4Zi4SUAj+4sgapZ9Uv9Er0XqAI9/bgUNaFp+GUfqSJPsx6SKx6bJdlmcn5I0XJmadwXw8753mq96
PTfi+aVNzr4RAV+kFzVtp4Z5WRaysIu1klDdEfVe629r+ytei1XfOivJGJdmSENMYB0fgjbvdgh1
kGH2D45V/lTxeJMn6k9i5J8T1j8HVGej3LN//k8mu6fwewU1/I/mfLT7bhr8/9H812T++tH8F8XJ
y4+fdfB2Zjz/zK8RsGv+3WEJSeiSVBYjRIOn0a8RsFJ/14E+WLYtDVOx2uQr/xoBO9R+zGWZYTmo
iqmX/zkC1v/OuBhts2IG7DJX/t9MgM/MIFIgVnct0+HVbjhKOPPOva1jUt8kgUNzQzylYDSaMryP
YcGntHItdKFrUobFJtNpSdCDDAj7gDX/5mD9eU29HXqev/cpbHRLZ6gtFTND3HFne5BZRlyTBuLv
Ro+OiW9AtA+r4Kahu2c5iNNHkp6Xhqa0de1mpHVlzayKkIwNanzqtaF9+3iHzkqA1/3hmLMYt5Ry
xflM3KxV33boHXdMT8goTyDvFSEI/NhgoCHlN12gSmxbZjwfb/eVL/jmrTRvWOimZZuW0Dnh5yvz
DOjLVDgmiNGVjPKNl1b00ie0GgHLA9Kd0y8WvSdvljaFFpLfrn+qPEcsZM78suw04hKii7Ftu/vP
yvf5FLzZM8U4WncRBpnm6/6d71nRNOQnZCGhdC4ZlFICkXFS/Vh44t4KCYrsPLLNSisC9u4X7RIf
n3u05+QIK/XIi67KNWn3pGzC4V5JbRwOJOpMCwSjJB34jrEN66RYddhJCDon5rkUvUmIU31q9Sa7
cII7D9bUhWgUFCQLRF2NQnEtvNA5xMTKGbZ2PZGKcRfqY7J2tASAk9fqy9E1h2U8Z17YNqlAbh3u
qxikWoRJUrbj0s3zAylI6qZ3lL4NWN0imonUPp5HvcgfnAerIGYnMEj7s1z5olf50ZKVWtRVUl3K
rAwwc/ZIWhttV4RFR12so7PMk0stVHeVpmnLJuxx5o/MPPHsl8tBuUdhA1dHOCarul5+fAGdLaF/
nSWJLMTg0aEzAH9/K2sEiMdKC5KdX4VsIBqX9Ks56kqS+BI6u4+3dtaYmLdm6AZLSMNyyAo55wEo
O5YkPOTJrgynaDm2XbrWYt1AoovdidWqWEyWq534JR4mHLITPt782ZLy1+ZtkqxZxVqG87rGf1PC
yQGd8lSxeSvN/dNQPoAFWbOvJFcLtUTS8pkA7YynRiIfHxhLE6Ibw6V2PFc2sBh0dbRZ6S7pu+g4
CdiocdUvWV62e7+bZe8D6T12XGL9RXFF6kKoNgjhtCWduPKWSd1uWhFUSJB9EfcbEviao9kgxHDi
7JoBU7A2tclZjS5N/xSQ/G0+JwyZekp4jytm1Vb/ySk8cz3++kg2H4qVh3Ad45xJp/WOjECMF7uW
EKim4TZxGqtcRAiaDl5KqpFJ8oQWkX8gSZpd5b7trsqWaUJmQJ1oR+xPlVUs3az9DOVsnAk5Xo82
lzLocsA/un5OYTJTJ3bMQBU7K7BuLE07yl4jjEinu+9WW2wm6cVil4x2v9EUMbAfX1yvhNKzBx6v
Q2d+u1J9u85Z9yVTYVmXqVnsmrLyTm07LK1cML/GAJQFzTblVamnNiea8adZqoMvsU9kPaSdqoDA
BfL9M6f0GUb417lizcLYHRUZx+Vsl0oFttnunWKXZW6/LKx6E3VKQ06FmsDunhiZqmPoXxFMScmu
GwzPmYyTI37jM8OURAnSWbM2hUfmnt97B7PtQwJE3ZHUc+yefkEAmDWNx8LQ16Jv79vK+4QF9tuD
SkNrbioiUEFg+/75NNXkyjFiLHYi0Jlo87QkidE/QQVYhAnWGMY5jEOYM0dVfhAZohnHHMmzq2oi
uKrYI1BU/3QpePZm4z2v6LMx71AG1//5ZQayeuoTW1U7o+/u1dwu0nrhEpJLOFuV1MUePMf3ut8R
q5IvU39yLxvrK1FFTDh8X17GdH2DYBVnhToVggg1Q33SB3ztjb29FKkKOWaspISUc3PkbH2N8sH2
WscgbL3vfjqSJhpXBwPPNh32fmHucm8KL7SxXw2kaOxcu7CuJU6Ifa1Wffpgavkj+aWS6CbBvLi6
6TGjzA5Gznng9EdAsKtehZIGRMhQh3SpdVPGwZ7S80kPSXbSY4a4WribmMMTwqjtXMhPx0QX1EBF
B8wEulPTmRs8rdWKMbt+FzU4hT65H+cPeX4QKD4oiE0GMjwP3l86IXPVEJc5B0EFOI5KLV2F4WYs
X+zS7hDDiqVKumHtqeK5TCbxCVbot89JZkGI8qiCsByddeHSwcx8C5LJrstS78IIcWe717J39KuS
Qmg1ZFW0DZMQk77Ew8QkHu5IfWAtGjMal82OnbudVPLJDfX6in17VOayDO2mIylSDUOcV85pK/NK
a714VzWExeeTIxm6R9O6BkUwK6dy8wKGXXNAT0nOgytSCrXRJ+cukLsx8kkbYolZ6c60l6O2zpIg
Aeiph0fp1Vel4W/citV1Yz/HiiDVbuVZvo57czyEaAY8Zj3XlUgNmgCVJBJ2q8CobkQBOmZIi6ck
qC7cvrCOrpzlDqY1blNV3xeBQw43HPiNisjVlGHuHAor/zaMbbLpJrPEwRPt9FImR6WmDcmF4rrz
cFn5WUGamURYSMo8cZNpIy6UhaZB1wuBBwsjUhJRNupI2PCEGihTM+KZkpJCeQyJKeni56BHKul1
uXdKoqjeG2ljfvLiODMmME5wTML90D5K1me6sOdK+k1ZolWNarqmrXdBUUS4vrvhqnHM7QTW61D5
9RbDZnFZtEStjDJZZ74St84kL/w6MzCFBWLX6yS+Tb0TAU8LWH+pggZUO+5pdNwX/fiNoAogtdlT
hn5iqwytfgrLkgQqQivy0n+exa+WaN2dmUxbEeWrIGuoPazaWH1yS551Fl9f0K5jm9yWLlMEefZJ
AZ9YellTO1RSk2hBEA2ENaFGXYZgIW9axUuFUMpEd8NlX9jzEg6pvEEG2K5xRXJT9WQkTpr6ZL/m
l8jZPWG4Lmx4jr+DEHQukt+cAFDgnopB7e5kFlJ4DnWwKrJ0n3RcGmn1mLXJk9fL8pOn9G+2as7L
2HmgRGbuK//pzVZT16rsKQ2IuRuL+9FJjKMElofhUXNXZFpyOw39QvNRDX9yFn5TBps6JdzcQOZz
n5+FhIeNVmg9FVz/TVPKOmLwThaMJMXB8G3yLduKlPE62xaGWaIAGIkKrelyCp7kxLKhBdJJS/dZ
lSz1qfxZkcv6yR7+Zp3A8og7gnm6y3vs7NFd5X3cDUNT7WqtvibbAI+ZUWgLnUXtsu90d4dtKPwi
6vrC1REXtIh56MBP+6HrLhA4WMfYQalCus0+nyH40qy6dZ4S09przsvH+/qbBdQ89HS5SRgNGudz
QY2612p4mO+S2NEwJ+uHgKRYBrDbvlPyk9Xaa2fl7Eql8FCGztTFhLl7dqV2VhQ0TexXu0oFzbId
x2qX9QRfaS2tV/kFRP+Vym96eiCbKSuGfaqZSF3a7pMT9EotOtsP3AZUlrxKWNCdm49IgIvC0k0R
OgW0GSah37PDazPvx6uEa2msTO0JDyTrKmE8dVCSt4VHAjrkt6dyLIaHIU8myNE/hqTNtp1b+Jcx
ArkNt6H/LUCJiW1wcskSrk1srsHBQ059xO50kHkQnVKywzd4+eZ0xRK+ngbaxW18VDlxhkbVjM3b
PPYjzP3ouNOa17zBSL9zPL4BNHcylwNxHcq9VS7dZNIPZpCxBIxdsRFDOWdIg2kQrFgqBpNrHvsL
kwjDejsWpYbDuqA5zJDLz4k5jtRnDp7f3JwotRDDM7/TGbKeDZOmXpSxmWnZbrAwufI3c2UYmb0c
+9ohsCzHAJ3Fn9Qq58Pt+bmMqQMoK5tlgH9eZefBSAU0FigHlT9+q0aFU8FDS1bCeduUtALixjd4
k3o43AqtYwFR7abIl8upsB/bxhj3YQEFxqwRwA9B8kBkPdKUqOvmZYG1AKifHwP1CRzmd0eKPSZU
1OUhyoT4/VO71SeWd5IueSroFKSNpyFeK3DrGiRcO7P7Aa3i9MmVf4bdfV1SvQpEFCsqORdR77dq
xcKZuwjpjoR4ZHiU2ava1eS6ccenyP45+WV2OUJ3ReLtjPvJ4fJvimc70cPHQSd3zWq95JAVlD75
hPrWisJlnJJM+PFT6XfrJsvBPEyX2JX/vkp3NcqhQZ99MB5TWZl+dUTZXsTJGCz7dl4vadqqExbO
F7eIN6Wff8mhSNx1U/tFp/1wMnx3//+yS7R96FwYLNDP6/FJBLgbEg+Nf2M8on42DpZb3tSpS5jk
HNKudHTaVse6QUzeMy/hJ2Xl0U7YxUaE+R397uuP90jO5+r8Kcb6zZpb5gDdz5+mPnO+NGHcBiZD
kL2dG816GsrsViKlXtWGW5y6llFj6FkdfgdHfm9KLvBaEXo+Vj+YO8WpfhcPVXNsLArWkQH1oXA9
a9e5lPNRWF0SToMd24IpY6s6ZyIuFWhc71Ux/+TR3b43ikOc420wdBevZdBU+8CWJj4SCSkgjAe4
CQKq/DSKXWKACY7Kqd5BQWW5ELT1WiPpdDOYNJYdE2JPGgbesgjC+AKp1aNh5rQ5vSha0m/sDlpZ
sOwgX40nSH9wvSpZ+54NHcFXBhHNZFRM9pWd2doGn6+3EKxTllUt1Ga0U/MKzfthNIYXlTnjlYW/
f9Wk9N7jbLi0M9Hvu8QkAMguo90YpI+h9mkz7bzpPz+lBPYgZc8NlllEdXbrOXrdiEzPufUGc+1W
zkHY4lARWAUmSe9XXolyHJXHc+x31wENX0y8VgNNogUiFSTGJy/j39Rvc1uCx4DJBU3d/n53JK1+
NZox/pQZWYyv86HsB5czF/gr18HD4H6HZ/RZFMRvSiObS50qlbkBvcyz58+ol00GDgVSwRwE2qrp
xhmtb6MorioHy0wDeURqRr/UB97DH98vr8qC9/eLoJlPa2H2CiEBPTsBaYh0TR9mq1I5pkuvQaFa
uv1qxKqxIU33uUt4ZYVT/CJqTPLVZCM2j6zDkPTu0vZZDQZFHW90VBurZOPrAaY+Vyc7gJi3S5M6
hpeLXgN+CRqM/47+4hvIwIU/ZLdjDPSkTnLGq07dPUzOobe+22W4dAo6Dn5P8K5WI/eNSMZeuwYi
IRU7ivIjck6q9B7tqCJCM9AWCU+C63hIr51JSzZJjCEhJPnyRkTJOi50jVrRLo912BePNGEttIup
jowtNKJo15vkaJnZPstVvypa68fHh/f1+j07vNS8dFZ1E5WBcY5VLcVY2wBJQZt0zmM1thW96Whf
BK62Y800LLo6a6913EQp9YndpTdgMCBahJgiFc45/GYSe0wGGLEtJ/sQQA1LolqRTJteZzRI9jj4
tKVobJO2cys35kjrPc86f2N5BXYcjBShqr8OVnyasvbKD1O4FF2EvA3A8wLaBMBXwsc9izSBnKJy
5YTJvtU1hXC4ImAAifLCCEZ3V9nN1ve151II7Zh7/clT9bTtnU/HXygv/r3+RohmmJJhoG4xdJmX
nG9WUe5kNp7vG2j2Q3qCMnSL66RhXTu5B1Ie7tzBDm+JAdauwinlaVYWB73FfdcwObt3vWfE0gs7
quWD1dn9RQMxcTnkXr7w28Dbid6oL/3+ipBhnSUF7YixH54jdQjwTdK4YlDj9vZD7IYXtuaDwA2f
yqazrvOfOQ35q6TMkET7OoGnVfIj6hkooRNfyEKyilXVRSG9nSsNuaZlEy2S3F0lZu8AtMA13rVr
mumnJCRSrdXTr1avwEbnTCnwclhD560aNzoVQcm7IRHp1jP8tRzrL5WLjbM14vtST74MuXVNx+7W
HXRGSkW5FkVp3qqMFNAqda8iNdt13WWt2UsLl79XKP/oFf0ffoaTrkKZ0kBJ36o5Mzmw6PYbMV63
GGpOXE4/C6g5JMr5OPexlBJQXDhL9AnfJn2wSQrMVprzfzk6j+W4lSyIfhEi4M0WrtmO3okbhB5J
wRdQMAXz9XN6FjOLFwqR6gaqrsk8Kcu7sdqII4O3MPpuhSycB+RnwB0R5+vwj5Ce72zI0I5lh7po
/qFB/6fgNUQLdxM2yDEWQwtyXMO7VVcDp4YGgbw02gt4kjaWf/sa1Dwml98qM14yD3PfWmN6XbIn
O+tMQkGnLCnopQnntF5mx8YC1iyPLXyHSI3um+V3isMDt+yOzriaApkgXPdC7xfXsJEwWO0Svltf
aFDp8pFg4Ml58Yr1mLX+PUDJ97pHv7sHs8+YmZrZtxcytpusiaVRJqXbHRQnGFoPTBK6v3zmHsbO
1f8tqDkuZWe+Uesnk4EHLNu1eMRniUHStWJXsdV0dfenVK2PDaTu2fdosY7Cmrsexc+iM5YHbVJH
G41S0htiiQfwTHlBbLVmjBzL+xwvWR+qlpxdvx2AhuzOtZ66IXKRFBma/B7HeT9h0j7XMDMjj4Yo
MkQ4ehZZPVMlTzMJ0qzSyrDHVQwDaCF73Rgf8RcHQz1gvFPTMZ/cywLrKGrcvYzHbTj6jWM+bk5w
2XPSocct969au4lQICNIWpdY1a3QTl1n9Ymwuru8MP5ZiBkuZrVVyWpJJ2y0Sp1XZgx3lgpOBiTm
gy/kB0nBbuKjOABQNu3xaJkN5lnjVU66SGim4oKxVWysy7fV9Z9zXzihM5ldTMm5RwaMm6jfND3s
2zkgEKW42yAlzTaZ9zOE2nIBrxi08sceMGmWwg31/GlZde2uzasxajY1JGsB4qiU94H/RUp2ycQQ
o+JGy+MwmmKl02+3DNgstBQCtMY9QH/6IdmHfM2dmwYqaFIvgG6IJySm0L23er5NXCBQSACrBnsZ
bvYrKauC4PHM5DGqDoElmcFOOKoU/PR+QwHVyfGxGlhbAknCRwMc0peXZlzv5bT9MYrgXjOGKZ3z
vEvz5Z06NZ1k9eZZ/c04c9FGOPMrXpmD4eHMJ+6ZmM0RbUCLPN/8y8y0BAC73ZnmZ11s1lHdkMRm
hTNVYzJllMV3u81gkq3JINuE0RB+18HPHgIPrpQnijjfZk6HfjxuY6NzYftn2+sfCl+k1JZjqElP
i3Qbf8CcTWdjdCPLa1g6ifFsUNc5dm+yfcfks2vOi1OX3pXN1oWBbhm7Bu8O3sFH4MJOqrflw3x1
V7OKzWIn7WbUX6dq6kObiIVYWEPIBWsfshF/i6Nnx930cJZ3y6PZ3x7vfby4rrrHDPZprT4Bn2ME
/DOxGlRqo5y/4Zv2IUuUc79qF0ouK1zchV3S7Vva1WNm7Z+6j0OrFtU3ileSUe3qKAuSscq0KCyY
UHnqeaWICqFSr29OjqldDPs/pGNdyJn932ByIqNWL1KlpjKqGB5FXrcDqW/GP5tlXkydka3bIQ7L
bCecBlPFebY28UhtpOCZrQJnuXeXM92jbumubluXCRdhHtejPZz0Qn1uLYD42jw4kLQ5NLtf+BDf
qxFE3k5AtggebR+CK33am9vwjr8hC/zEbBq5gXk/7syW6dGwaxTD6z4sZ72m+FF7/VNZZWTaXhnK
rq8iw1FHUxXtccIV5Q7SC9HO/1ns5qW23Fc66WiTxmO+MNzGWCY3lYUDzVPILD3UWd4VOoqzjrGG
bL93vZTR4ut7VHTdK61TFevK4Q2tqUEqNq6xvrhvQW6qO+XgKfZXbLm3J6/3xGnvCeJq0f8r2XMl
bAGW0izu7N7i1hkMgrDpM8caB6KyfjfX/pb2/EEFC+Sk4rO/nXPqZrnb12TRuTF0p7ygK9mA/Jp3
AJfO47QeA198Bnn3bDNbg6H1VMxKvymfHY5Yj61ICzN2Ll63oYs0mGV+xrNw+6S7zOBPWB/QPqZQ
7Krks11e+7l9p3kZw62sziVxBbbQ3rqVLhjlxbdrlHccAjAX1uHVcfgONUt8lRsO6967MgX6WoLq
AMiBJGh+834jRI8Df5FrGVfZbEXWedgWPPLQxDN7/Ng0/6hh4A3HoPiz19wy1SM+yi60+vplxXkb
2r1+dLzqHka0693uWLz1oxQJG0ZcVvjkpHTv7H5Nl9L8kZ6bKuBwXm9QTZVBgdbJeq2KmqmywZ/K
OMOX+2Hf/Ytl89PyjEJA7TmxvhQ7lt8Uh9Kq74RhFBcb9YdroBrYqpnwSvMqu/V9NpY33kPJv6w4
qGG9aLWI2ll/coz9brT1dK1KjGoIMgmg5ZKlkOsNbkrcmKNezdG020RW5Ryv1nAtbAukU44fuy3m
1FtY/m0Zoa1m/V7c2BYsll28cXXY29pT7k4HMsLAkJBoiZ4iyXidwsUxF1YR8jkQILtHE1qfbyw/
du2d5R7Ezpq/VW7eHLamYOKl5iKuCpD7ZEEBjtxps3HXsXUPuC8KVYVgd6Fw9kUb2Uv5o5PmkNQ4
dst9Oy2COVuNIwH/Pam9/nLUGvdkTr3Bn63hE/sTxcDqneqhORBEcRNNc2ZKUbRhhcNXTCAYPeHj
lWMO3Pr+lx289ZpfR56tgZcwPfx4OzyEzMb6WNxn/vCx+7OM5MrXWG4fNNnP+75mt9R5eVAT81Jj
XfOozjiCDVz809QOaT02D6NL+ERbd+fKgyuZ+481UJGl5+htq+2/CezoscBLHfn9MOHuVwMOiy6I
ZpMSXHJHpETJHKve+52HsonmCZOgs9wQ2hAbyhrqBpS9Y6cCKwbKXkXEyzOw2gEusI9MZ58TdgzK
JcYrZlxzEEaXzXljRHzvu8u1g7eZ6NwvRbHxXbliOSjFCjgXye6yioakYx1v4VRGjc7K2NY50Qyd
EJu1TkqondHqLi1vQva4tGQCMD8qjy4O8PpW+EpjvCUub7GpN0yT1zWLSXt9HETfRVbbwwL1iVZa
qbMiyolr3+rL+VZcTdDCMXdzEgHGqSlxKMYsX/ZPg+lODKTRcTuD+cwQbYkZZuaJ2Y/UAPIWXETI
D3zIuw4vMPemfkTGW4fNAP4TkfO5g7nj9DWr0UpHr5wnhiI0NduymbYaBYBNt+3mj5Pc3XDm8F62
AyqB4TxkvOq8tiJXXw6D5/Pe3QQzE/dkMKK407OD7ar1brHMn5JwJx9Eo79MI+mP3kdd3JouhR/U
yq37rdZ+iOtI9tz6L+++OtVBgyizsJ/Ey9hMwDg18exWbcpEjaraedfpMSMxvyl7eZrKDYW/ox3n
qfkTqL/wsutQG/q3wlx1jP9tWuynauN3Y9PT8XcuZAwUD1W2HmEOJuPa8lLabki1/Gs3qW61w7lg
aJ7k4K7+rvYQnNnMzKzW9Fe+U7vgYsn3n2zJqOsWoFbCTBy6rQCya7NIyucKC7i9ULsOu3lVmDvC
2vc/eXv4Qs5DX5xgQ52nedDivasoPfItnr0exYTOCaZZoez1V+bXVJeV9TU3MrXk8gmsB8OU8zMb
jkATPkCF52JCmv9T6haViEiauT3rGNv1vUtar77rKvmQIxkJMyH+gMmV0Wjfr5pbU3XUB7GX35kh
3vg475f/j0LG2K276b5y5LPqds5yKeaIC12EAZGVodVUV8yBUDwz5UfFZLAEt1gfWeaTr4nfCSZf
2AfFlpgBA78sf1QjZxnjmR1CXiLH7JfRLMtx13gfK/tJJ2MVZEJBZPz8oreaOPhqXJK6rKGZ1jqz
OP8UtDe4CbUIaJeMX4+BhupPvqa9wXRaM+9Bmipi+1uwT3RA4vQPSrCut/cff4XysJXHQAFOUR0g
Xlr9lKLgOuIUDo1O+wDCD0Wi6+LBqaE6Oi/7YtKueewxgv5nq9Vxz10rcn2uBi34kzlLc5TZAMSx
CPSY37zlH/eMZ9yLZx+3Mt3Fkqi68hKXGkeIPQUOPycE7vnwwilho9rlPxpBAZO21sKpoFuYJvfX
98o9Xr36HkKtGZXefg7AQMBbcvFEMdvRwhklMwMmIB+ueGHhDxtg/M0MxH8N9iWr9//N4IfjFdCx
/4DtqmeKIkmHWcVp6MfsMjRWHc3IZGtruGj0erVyoeO0+8XuZBIg60o3TmV+dk5xGdhnht4isquK
SVa7FmcXB7s1Oh97znvSV9x7i+yPwo6yRtyhaDUO3kQPqoVqGX/t2f5rNY6V9I444ZZ/9QP+6m7L
P0RW2/Ey895w1g0v041dP2YCbWPlfhiiPGmT81oDI8X53fkhXjF2aoP7re3OD4gbO4YngIXf836r
3gCHq5Oavks9HsqZImoM/oiixzgaOq5WhrpjjulR06aWNa9kSt9rx3zLGfU1Dbs/TnQCVCgGPb+7
ZpW13XVj9bF4XIpDA5GzxhHWvTgizpfVIWPHnoE2UoAYWO/CjUep398RfmLTt22aV04TkAHlhVSU
N2WUNcc4fe1UqbfaniX94vaXuW4Jc3FLNQHbu53JgNjcSC+n53YwQfrZS9JkQRapep/vpOM8B+0c
G6LOYk74CXqLdij6NapqJxF18FfSRsaEthkxhxMJe4wRIPo89CtN2laCQsdNCwzYM5joLomRoxEd
4CeVufFRTi7c+osYwbIrbDGJVxffZDD+sjcZkJf21HcD1/NkpZOvv25CBoRomwhvt26L+0yYaRb8
WeRyWXq6JnVb5TK8GVOGLgRnFLCzNz/AsO3gtnccYFBj9bJ2xQonYx1CsfJvclRZhkNePXtoVEEt
is+6Hbww8DAXlbpz5pLNOF+MaClbXEhYtXrgQgyXzN/dcus4oHdGq249cM8hrmni3G9IpWSneyvU
qQjAQM+FKg7DYHJrDrjrBUXASEMVs5heYtZHTppp5nj2x/ssd5Z7x+fsLQCPRxVzYXYAJGJm8z/T
4ONbxYoP19SSvKwMjD86m+KlD1ukAqnNzC2vdvs8lzllqreTRT/sjzOnNe25FW/TflXlllRTYzM2
5R0z+uLHqApEzAQ8hFU5IqpB8n6o1wtdUH/qbflIGlee5CP9WuCb3b1VtC9wXMbnsvtWk7DIlsrW
OBdlvDtOeyq0BWpKYUa2to+RVajHlsiLY6b6IBKjS2ohPY+uLXGBJi9ySycLOYSbcwPwpcWcdQfL
7KVgdMQEyhzjcUQJ5ViKEQx9YB21z4UnbAqLHgpy3VfHLIdqUug8s4Hy/Zdtmg+6ubrxtFXRsqwM
1UQdiczXXkqekArrG9tKylgisjCPMY1XmK5hB+PUL/NwbY2fosz/k7vxtDRtmxpGVz3oPVKfQhSH
yR9l+AVw67g5+8egwcY8GXXnvvnetCU5/V7aFHNEKwYniucMJqXxtDXDl89ZlNYbhec83Xx3OUA7
Dq5+wXbnGdtpHKl6Cu9PJsvXopRJRoZtpJGzGVcLPpAy5w7PiIYh6tJyErbDYg/aSK1TxXzMvVc6
3wOq/l8MiCdDqCAMiIaim23uMs2xL00n+ayLpUi8th6e3NG+YxCdn0yqu8tqRkrNHXEFcxbpQ24z
1rU+b0iNzWzay+KN6FPm6k+gWWPU7WB9oJ1H6ONfefHW+6V5VcHKVPWmVV2LAIqMzkA5OLZVxaJu
cp+YXTcp+zYA74xnDpuRvRWLfPdYOIfZxMBRm3PgQYZAOlZ9dQaHvWM1cyQnOyJuiKK2ayh2h+Vq
1tK467O+vPblvRL1dChE9YoDYk3WgVLC743DatKxW0CpawJQ02JjGGuP3RqPDTpgG9RYYI8vTRmg
ofNMlRbYNCNH0AkH9Ngd1CRH2QQLuHDP8CE/+sHGmnAd47mA7IN2oohMnRbByoKB2WX/3G9+lszE
TMZDkS1Rs4LZMiv5URBY1GZ2OntrZM6UuKXlTpxOiAucKjsNk2KGwVYiR3M6Yu67FDPyZYbUN8mg
4d6tFQ8HSqfgmSM4qfQMKRUN7XE9MjNyLgR2d6vRvWmmeOgAkSG6+0MAV/YCb7whrmW6X6f5nNs1
TSXDW8OaL51C3uuYm30tGv0c5AScA+Y5KrcZ42XDmFE1pHsaQeOnpf1QtiVEHyXTFZVkm49Qtfv+
r7ZOHOZmtqEtC3hwHLg6viEpHduF/UiP+G8mfsDY3hezuTcwoYZ1s3oRUiYsmfl24sQ4sVezkrXG
arzvd4iyXvXpoSvGU8Us6JDTt9TeQj+WJyp3n6jKUCnYC9TNobnqjHTLku6W1zuoO7p3S1rxPpZn
gWSDGe3KQzTkG47WYoSbs4LYireeGRPm1I6j254IlHI/267aXkAYlHbFrEmK92CYOJ0d6vS9ee9N
ZV/sGSmO0RmRElgTQPV7k2edPL/5NOWablSvmRWETV+6iRL7AUR8czd5e0Y9BVlssb2HmQ7X67Q0
0/Xs4msHNlVGSFQFuFA47yX6icjsmvbO2CxGZQ7VjO1tXwNpK0klZAchDuGOydTeKdsloRB8kTOV
8LpN7wRN98mKx990rUdpnHH9fK2N0lKvUQ/Zn7q1q3RAEJMa8149wnGbj25j/0r0l+xoGqo73xIn
xbhKw0ET6WPSMp9KdIun2rwZWjcJjJuBulQ3MvTMux3o+XvfMf8YVT+khpymu96v79Rs+tARlyya
3G3nRJegp6yWu419NZ1YThtiZydgcHcy50cAsv9jj255rlo/dcmcCveBle+W7xDSTHljsL5vMxSp
cn4qO++jL/hicPc+mG6mToPWc+x5b1tb2TiLLAghXVkeRyljlAc9SxiT4BV8VYOGcc+SxVFlGWiW
sUvEjFvBCirGffV5rj0olkbxNGe7CYVuvui2xDrUavWZfvwQNBo1T9ssYensX+zPk6Cj1K8y85qT
U5J6BcWiP/WxXDouPmJjlfDvO8VC24RJh26eOlyZGZCe7iM3nPYsWtRkrCu1YegjUZs9yQBzUg6E
5zmjDbhRy44uRVOcBzQ6FOj640xgnlMZfrgjTzjX9WQc9UxjFoF0LnVW3w1XJDjoSVc37Mr1r960
vyy3b8jj3T3edshepQVX18jUhSwXPmj8E7tq/s7eZlwdE5Oj1LlZ7JKaDS2JfnDZg7WTMV7LpRiv
Q+vaUQ/6beDbYZuVuo5WHobVYGoH3Ahpa57AyWGuR0Mp/b6NHJZdrDWevFVenKZPCyadnrHmJxXc
dmEuY0lWL8up5B+Ds9t53NyhO5hEcUYeDyLDEmhwk3DHRJX2GFuC2bpLazbNu7jXipv5bOYmpYh5
D657oVbM9ZVInGULB06wmwWuTxZHPM4ZdLB5XYdkFozTFRPEnVe5RhUbaq1Feov4O3h7lfjmQmGU
VbTD7E199bAQIuvMExEdWnf0TLdIt52Q26Z8yIt+O1pa/okQqUvLismj31gEbxT6Gg9YTUpH/MuK
UsTNXDFqXhgDF+Z22Vvvis4rwyGHVkDzuzXRi0Vd9p4KDJPGZTW2EgEk3vdJTo8+5P5wmdvbCthI
pxttqnQJLMgrSrR98BhDCc/FkL6QK9m761UI50UfPdpGB4CL64qH///fpjf1Q36YmrVIkMpLjncg
nPtiPOe+Jx/kvH+y+WivTsDETRatkzZ6NcY2E/tpsPQDQaIiArhaYL1AMYcMidVgThlPX8Cacfdf
m3lizdNJ2KRjEOvVpLFbMLZ069iZ0zc5rRacqkKyAJ21LCLdFnFJ/y13dr77qlERZYLblMfuZmZa
hNdhc2IdNZgMDa2uNY6sLGPNaw+QoawjhVQkCQtICdcuw0wfZMp3boU14zltdt5KtgGsqbSXfMrT
thusEzsi8234scehS2x3NZivanmCV2Q0/VPXTKzB6/Uqq/3cBJ0X6nbhcd3t5qO+FV8tIEpKNi/d
vHE+axx8ezYup967LbIXZ4x194NnnbvJH+5MyOOJsSMCQ0MQNfFidc+r7m9wFsg0MTouxUxijyKU
jE9KkErQBP90TPWU+QfVzVdkns4ls54Uw7/DWjL+9QO7jDctGw62VTPxkoSRFGL7ola77OQDh9Yw
fPMPyGKlVXfL1g/HpZ7fKwbtp6qCcilQOKkFLbGmU8zk9mozd5HWCeXxqe77+9LRprAizY2SR6SZ
GXCjobCkBpTn2QKYOnY1s4yKH8vop9TMS8VKoC/3p6oV/0zugjAfCTZt11tX3ZyZqT3bsuiiaZwv
fmmAu9XtL/YEUa5XW+y0NKz+4r67K3yveY49MeUvuUe8Sj50YLSG7eTa2gIWYEroQnHyeO9lC7lv
UbZGy8eJult6aFXGK0hbIlfs4BPhYCLzAHZc1UGP3fnHTKLaU0ej0hxEjRjBTMt+Mvjr3SCZRuAB
5J2EZEHud/5sPZARoYfGNFcM8hEe2bBIUGvmnMLWT37LlJ4o/gtfenHbuXBRdaBu1KSRV8zgGVj9
jKIl8MYtj3ppsimVZIR4r81mUzxoYsdvq52KInjymnk9VE7dsj3J4hlurlfhPUIovYH/4OHKqdq1
Srx0KHZHX54ME3KvS3hYG3j34/xrdcGPn7HC/dMMKPoq/9r2lAbUDlevbO/1rmCAIlhRNJwsNAxJ
UNmXQds/+PL2yFqXT3Mvn4faoatkZBhuPXyJhcoPyE3UEqqkT/JZ9Oz1W/Z5w03R58n6fbDaE3dK
cNpUlZIS80m7+1qVpqT4LUCRDtUV6e2z7ubqqelZy5qQjjDdQEwbt5t9W8CW9r2EPdgc5g3dvOgM
2sHJh7JF09GID7Xrv9Xa3I/SpDkzC7ymNZNuq0t6zTDiceX3KVVXXgCcBUnnPfDb97vJC9DceV6u
n8rbAc2O8MI+qkhGe/PCqhg+3AVrmG+Xl4LtjzNSOUoNHVe3O29gxkOTRd1ZUaB3e3uvSudsElv4
Yk3lY7Y8VcO6RcwPcQr1+5uqWREpCVeWa2soEHyNbRP1maxIhrkIdreh8GaNH7RcNoGOGBkvs+Ix
cV1+oDUtzMSb/s/Smx+ZWzGp8vyfYcsSZZrzyTaXIZkYyCkhl9NW6u+Ltdz+ducRLWiedHZ2zmfq
iczLXlt03pMiU0Y0xpwWQ3lorH////V493vSOxaHezl4nAXSir1vgle2SFj4XBMdz5AGmkMW5F6+
yLx0SBZ/2iBzasrnCa6YFvhLRYj8TlMitLOuWXsqLZ/1o93rh7r2/rApY8HkZhBCCYEAo4nVOiky
k11Jd3B3001QZNAr42rKm299rf5mKIs/9eZE0duiALeZHs68VcR+oFCilibXiFgJhf5vMv9wtXvR
6Kl/WRNMZwuOqCX9p01njGfJ87Lw8rRSTZHiy11XSf/Vv6kWmQwo/irMHEccht58q1lRsphXfXu1
pvxP5rd45MzqVOzOUQCtLCbJTKT5ayh5bl3xa5a1cx6WIhZ4iU5N0/Sh1vt/mWPuUw/G2P4USgvS
sV0AnQzlM7OjkZECL0hvlz+imUixYiTLSACRjy0wavhY3xl2RWAUGf8tTBBnl0FPZVLs1qeqXIdU
uM2v5dnDoc07FM2Lnli3/eJufPc+q3vHsR/5jIkWal+WTD3YSjC2wUnT7K1Djekd3N746Nbybc/L
azZMv0XFBM7Xm18WWo+ts7Hvk0y2uo5CudkytvriRasIO9ocN2k763fVErgAostUageSTqFTR9Hr
T02jzrnvDlz2wysKujfsdpjbBofmlZBYfXUjBq9/yRbuwEGLVyabsDmBIWfmGpsms9aAnh2N1mfZ
vq68pizdPjnRvhSaIu4bdw+1Th2c0byfe95Xkjb+GcaXbtDuj5zbIdPqAeUTtbTSdATVxslG8rQR
3YVcuJPXUkG6X0abRdayfmpCXRtnPMis+VdVN5lfrydL3ZnRmOUflb93sGpdSvsCGCIR30kjcWnl
A2FIrlyT1q/RgIqOhZIjeWd1NrTVk9/OL55Tpq71V7LBOK8zPlIfAc4tBHNcpk97oZTv3brnAAAO
qBQjJRbhVLCu56E5ZGDMCpvuYa/v6mEF/2vwWS8jXH3dyPnVIEzXVbRX+5/SK+KMMu9xp5JttELF
iM8fQVMb945pHIvOvFs3enCVe1qIwEWeHHnGuxBEvsQJWKsZpXO16PGWdzCQRfbSBhnLKJtgYq1O
uxdy3HhUEaNRncEQQSqybPqhs3IZts74bJmsp6sG8LUFayJqCyg/GlvrZQqydC9xuuu0ejUgS7Z/
NSs8aAMrZldcyvAtb0q0WbYIZ3Tt6pADaDtVQfdl2rE1Ya9YKBGxHFxasqJZ5+7PrgSVjgD41li9
Kxs9URO06tL3RM1aPjuXfYKR79xo57lAEET2rFdAJEH3Ark9iNyaHZ5Wam6IIJdDhAC9eNyJdGgx
9IR+FqAskH+YIBy4Vq2EzTxvU008607KbZa5d85NxtMF71V/8sjSujNet8YAwDVZDpD1AlVHV97h
xt4PXmW+iE4/M6GNlL7+7WE5JtZYf00rAohipRTHTMHuRGkv/Y54PZhnsgmbv8DNKDjc9s2R86vg
MElkZfG7mPZvY+svkMmQeU/ll2VMcQkS5WCAeUP6CWLS3vhex/wJ8t370LsEKuRyDWu3RALoz5cS
s9iWa0zuEHgVgx8P7vam2y6tiLsPR9sZv8lzAFvDhL8nBWANHp2MEzbINvNsKpMPVE1x35evUzGm
Zj1cmf7wzKsqsfDQdp5vM8kjeYQhRkuqe3W0ueXwfKgHWU33XOzg3qmLPRjb467zUizVEAWz/N3s
gKQAs71OBmIYZ7KmVMq+J4l+4sipKYnd4IvoSb54j3iEUqxvwxKUse/ca45FtAp6obBtyiYUY4D3
gGPCzOoBpLfhpGUxcBro1PVFk0faMI/RViPam6o2JDHc4A3+aJy73kUksc0TiQwwdEdh/1uQ41Wb
erEnbh6I8WyMpzfIWonVeugImRHgYmR0fBMUWtHtf2y4htB0AnUSHBFZYHzrkAekGlEHumhsKq4E
FJTeiwMourDc6pRjpfCn7CzdwLkbV56e9uJRjnPfyUeFJzrWcSJXyG9eysa4566MxYT61mOGXdBT
tW11tXb/s1iMDw1dCKVgQ4nQ/wcTOR4mlo5yBFCdee6lXIYy5fqjWr2igOkikDLnYa7Xk7GeeGFV
FFR8nfALMUEqTnYjc7/MDNWzfTQd+z6nOy6zJ9ObEIR5DDx7TWOo4b3bGokYwVg8NQ4z5c3MqTVf
ewk0v9LOmEHivgru5816tqsM/YbMUg2gKE4c71IQrdkMxNCt7MebEcrLbHM3mnqNDoSIQVMKZCrD
T4OcMMwATES94CyZgcekWn/Lwgy8KfHcLHKt/BcnIr43axrJc+/fwKWBIWOMGvndlB9KJt8mnwqX
Wc9r7hIXkNUH5kJWYhL2ibzcpZaX5EtrNapezf9xNOTzlubFa8lP56Uuj6b569UGBRZ0zvBvWU/W
UapDkLsky2TfgkLZHzrKfZ0A7EDA9vcB1NkEjPZki/ZqZMqH3FgHIhEG1b6EMzNSFTDa10V9nrSR
/6LNbK8kVFzMgS7Gm+bFJimAJA+DtrW1403ohJpq41mfhiVZeR5qyfq9uJf97TrNUpEtbJj18d7e
i5vic/1S1vYQdPZd6Ym0yearqfIfLPIum38dqFDOaqBkboRN4Et56ouwlkPttW8N5cntI1niuoG5
vduv20iMpvJqK9Qh27Na8B6H0UNop7H8ce2Zw1G/2hUdODGpIHQMlVpV8CM3keaSoGRarEvXMTUa
bZfFVgsazvksenzNsifZb9RPDTh8pmF5qKsxNpF0U1wna9B/OUX96Fm0ps0WfFcLj7/ejiCu0bYj
qIaz1W4Pubm/oa0lpU+0rxuSTjlrseMRe8G+zIJrwbMmGK33TWzb62F2zC4aGat6mowplz8VxThD
yIXvlPQl13HT2dFJrWd0njqqxtQmDhi2L4Y7XDsya1nk5f8j6TyWJEW2IPpFmBFotpmkFqXlButS
yEAHBHz9OzlvUzYz1lPVRQJxhfvxdxNDf2PYP6Jn8ydyVpRmmAQRS+Cmnp5spTksRrUGrPgzjONn
a3LcNOIETRHKUnhmFLMeuo4J+ehGi2W9xk6zCWmLyBRIHsrUM1ZJDQW+Gm2CPlFTzSVDw4VxTuXO
ztqcu2Wfe/zOPrLOPinuVM5gZBiG57lg+OliW7hV60NARJJVQ5Ft0DORDfPixJvCE7AApftt5eya
lUqZYc73XsWx7ZI/SW7JwKlYSLR5OnkwcqRBaHDuqMAMDq/mtVUeE2Wl37rU/rbL4a0tMEFYRkN4
TxjSxvUV6Sps4ACvMGq0sktSpDVLquXapzG5k+ilVhyvf13Z4sqIpwNeFgoSkC5bkmnPrvT2ykIO
nLNsPse3rRseGILlDyx8eF9wfhGOnJJSSSxm26mtRsPW2ojygS//FCHTL2PgPxkkeQRpJ655OGLe
GPR7v5zTys9Q1g0P0yIswFw+byUmd3Nr4+lxm8ug+68M/+a626aZa+NZiAkRSHzevUUR4RffunPA
AI/jdYNR4B0myOaW370FNtlE1INciVRsq8DU26Fh0Oc5u2lp38bOqiKJ5iq9zd+KMZh3MAPAtrKf
mF/5vP2VHVteNPopLqKk+nZyl/QSD4TajFR8G4iKTB91crzYu0U8ExSbXXWGJjd2aDjhWNlxEGxd
gJMxEoE2o2kbzJMZzvvKRsc8jPOZDXfFDdc92cK6yWQFNfMi71VddADUiZMwl34julJsdEJOh73w
w3kzikLpveZzWBsLl9XxFgJfebatJIDj1bfjZp5HP0rdZZtWb0Fq6119Q+C7IqZsRG9nFtWnRSBs
VFO88pdFpSLGbKPkTXmCrrD28RrE4fhiyL88aK2t6ZtvsnY2ZU0ia1wTsZrMpHzkhcG417iOvf3U
mfGLXP4z5bSamnL8m5XzWrdMPcOu+8Mou658Ph/a6rXXQUGxaUg1E4X9PLd7BvJcsAIpWcVIZLW0
zZ9KkE5YOTmfi8PygKGPmF3BzrnbCDPzDqQ4cRMmYROJKZ2P5VJ+eWP5IqX1XqbmdOxe6mdjxKFh
5Hiqq9vYJmk00rouXtMbwzLzEfplyYg8/L+0gEk/WnXXnHP9Uap5iRI2d8R6i4/B6paI1q5Yu0vw
NVbMzQ1MYtvCjdnrxDkOlKXL131nbbvJultSPuN2cH4ds2fBi0p3S94IfbC8oigfoDloUAL18oRy
s8TUFTFUu23QY0QXsU0sCxsgj8Flm7l/i0FFm8yFRSVEYLe0oqIgVqRR5CmM6k+y59kXWKARkrwN
NhUtGInj2POiFFis176ZHwnIFY+UwN+YK5KV4WKwRtIBm6Q3kNCVKZPBVYfFbyND77TI8MMoiu8C
B4DShjwkwuYbZswMJ4W9cx7s/Zxw5hAorbazCl/YORzN6SmfJrI3StoJo3qvB8dYpebSEXZFZreY
7gdrsSHKIHLumRtta2xxBGtUm0wl+EL7+lfN/hzljXOgomHPWklWO6PPu0UezCVkkj11L5lMmZFm
PDtAz7uWJjMzPqUZZeYCx8Xv5p1RDpFhs3qymuXQDYQT5Yn57hfjO70v+pw2lmsDocF+SSGuTAwC
pdke4nLBZ4MQPqKq/0zz6sNbipbgVaThIi/flNl4kScTwiyA41HLcBhMpNwYWr0RIox6rvL4vmIH
LoDK30uJI7AfMqe4XTDntdTzF20jwte+Ccg+xwHByOtk2s4fndzWC9HDDSylJuc8drLbZUONwMrd
ECJJovHyN3m4NkJXklrICBb30QskM71eFHAVXzrM5gQEP1KUR4+dE7I3WD7UxCDY3CFhhgJeZaP4
ppFn3gKcm2rilWG9V+xGHZvGF576S1yr9yVNz76ri1sA3g4l1Xss6g9yrWPIUsa6QYdoYzVdL3gc
N1XfTxGs301q/7MsOe/TxfqclPs4aV3cFKD8fEFtqX10iXrex6n5mAWDe2i0Zo43nCf2gissLiY8
njQym/7OrGdjLVr2Q+SHkK90S7TpKEWPjamfRYWMVMTi1c+6dT/w62sP2xQbiGemp7umZ21tjG28
ykb3kDZyl81KrgKN9IY0jO7o2/WLV/T7nFNro8sQ0QHZWdYFi2u74+GYo6Xy2JTaxbET7aaf2GV4
IrIyBgY5ik4cCAe3WX7K8vZU4QSpy4w6NVbDfrCmzzJ5Blfw7QQ9xplxyNcYdo+OybwsRTx0VqaM
b+dAgleov5LOm6J53bKpqre6m39woA8IcnlHqVNnuxczh12e3pgrIgXtkAu6Zfgn2aa1uerskIjZ
qOrfEcv0c7VAr1papgK+M7LSzUAkW9Oya32ePjVTFevuU6seR2vNGFDFxnTjAczrxhWceAG3KAiw
lypQlzBSJiXsFKvg4MCZPEn2WkW8xCdb4feMgQQz+Vi1Tljuha77tdMOy9kukqjWobPBL/zjB1Ow
X2Aqjwk7+64O3Y1iTAwzUrNKMkjJXHCT4TxaJjrj4HuyO3vjFeYlYHeySqG8rl3NgKCdEg5Vjt+d
mxCwEisJtmyIMZ5JQKutf4EuX2+G3KR4S0fzhHJsbxbIAuZQHmbD/RUxJVPp8H7ObDppgusREqUb
pqQduwl03cWNkBy2JaQbHENpY9BgJd168cmCignHo9hwVgoN3X1pux8uqQl2LK9Dg27Zb5x3RJR/
CZtptk28tUeS9ErWqbseKCJzZhRlnS+2TYIgg7mRoZZuX+tlC2vPPePRfGxvxSEqjs+pbuBc4oJn
nSxPzSOJQslB3m4XtzCvxcCBVwiKQlK95aY0NULKUEQTOBw8/vISOxw32cIUiRSfm1+3nt+KxOjX
aizZyc7Ze13a1W7RGo1Xa14ac+xWYeLzqYUPVBD4aIEDqo7z2Nc53g6J17Du95ihRoZbcLF7LAmq
1/+gna/9HCk688dj3LvPOJ6cjVPKh8Sf3gfJLotRGiErzsA5K7uoq8JtaSAB6k2bqq3vGaY8N+4V
4tirMhpauCDBvc2a166u5YxPHP03vYrBmlpDAVnx/nhPLQuyHmtIcvBUZAbbpcg++gmTj9bc48g/
4rti6F7SJnwYCwJTlC3xm11aP7j0xdfY4CJxUTQMvbxrrPSKixdzdUAcSDsW4RHhAK+O/CAHLnhW
+t8WKn9GCoQmhlPawVZ3mPR6E0GRYmRgFlAredtM7wbL2aOBAgMGhqBK6LvTJfzqBWNBoAEZQxln
1afpU8UDQQacJRkMJft+qp0IyaWkur3VEiZOjMx/nIf5PUQIu4aEUa4nq9pMQ3tBVo6ROQup/BcS
szIrPiHANzd9ZZssy3n8TR8baoNEuUy/YkXMn8/jhC2bjw6BbB7NfndHqfhb2WlJ6tKbsvBxaptJ
Cz39bRP7ITNs1ynU5HxQ3yN62sKYqJD9j1Lr77Bp4IdIsZ+r5tskYmuFnMmlBCl/dUg82H8apboq
4OICbrDGnbXEm8HJIYww++15LJkKjvf93kwNucpa9ZK0EuYXfRaJWwatnav9OyvpDxM94k24/sDh
9SBjD890uk2HAQU8VTGtsUfWqduCUXGtZFdV2OWH5QOSJzcHvxzNyPPkZteyseDcecabZx3qhr1s
7CB5qW1JuNWCtEXNl7EnCVDY+nsUxaFHe8WkefjVZU5NZDN3WspvrCFyU9BArivJEt8R8pi7ygOZ
Go4bpbi2+mIgX+dHE3kUZpxEtNeVDBh4GjKOKv+JxsNjxQkWyVvwg4XJfe4Kd40wg7nQzRzAKzvT
7t5t2UCVsrqLW+KLtWvu/f4Hl23Mr5tPOEFM9Q5TAiGMyenHux9xHn/I9Nvz1KdPhknN3PGK84sp
ixKFK8RmcDXOSTQ7itGB8VXO8t2QjA+yTD+3ISgY0/3MHP+xQiPPQhF9vZx/paKFdsuTFx+lS080
VhG2b248jPir1kw/HPaKK0t1eIwIdBlT+5TkBPXN3YcXeveKMOiVFR5mL/kheIK7tojcSnbruMhP
XuivO1082nU6bKzWo/kuCdOb7j2vPcb4e1a3W4eJ2bQrQ6RrNvcxc9NIG4O/0ThBVr3St2YxbpFL
zz9Oa5mos1DfptlpSJouYmmcrD39xYR71ariFUVZwZoh+1Mpsa7mgsjYTQ9dgrB2zu7wtrLxZuyX
xCBQpeLYQWM7I0R3gp0p/ccBZe7WtgAFtjcFCAJQK1nEaiIS1hrlzxQTidrIivWzk3boCra4PsT0
zrmxGsKBOT8+hdSZ2q2JYp6x+h/+7T9h7BrbRApLWhUwj0uMAJJgseoTn9GD9piTx0hipvq5jT0P
QMttL9XhWWkNv0CTijeYaEpOxLr/rbtJRIhb9iZlYmRBs4EzTgBWl8+P7QEn3ghGb0HEFYonO2le
yn+j1yTrumYC6va8xsbOxXPMSIrEzKtIJsIL7fhhnqv3dgHwP9kkkTaZ3DQ0oYq8rXVoUe+OSYvL
oOpXjcU+d1qGQ2GiM2CymXOfII3QN+lHKuqDZ/q/hUbq2Iy8Qb0JTYoKtjcuCKbaluZZkV7spv+y
YcHPFMzjupoeprBLCUtU17Y2PnTr/YZZASCgFsSxEqc5WOZDd8sA7RtFlLSz7VIux4IVJ2kF06RJ
baYeVfhiEWvPk+48oAl4iGsu4cijOpMbhvapPgSDvmpMinxUYXWhBRxZffiGjwVYK3bS9J+OP/3E
bktDobqAX/tidMYzkQrFNtUL9r/m3nRTdjQGw6A8fM+yujtp1Oh5zwJy6OgTzX+DV/ymAQsvMqhM
AZRn+TfjsFLWhXe9vx1hEtC5uim+5I6TiHswbHnCS5u01dwNUK15M1iB75zR4Wpu01fMrcwn2cDf
frTvWa9N5Z8nt/c3M2+DNTF99xPUbKRXBz+lJUhDeGGiD0+cbCmmq/SLCJ0qAi+S2Ah/eCMQGS2b
rVuyzbWmYeN21X7oTXItbaxu1YsPnQf5eo/nhSE4K0Km2D0aUd8cvnJ6TlwmL74Jr7pzrVf4nvvC
GoaoHECZ8oEsOC+33cBvSXu3x1e84veeNm4xXtDYtP8nopCQ2SnW/05QwD1rX5pRkGuFh4W6Ur+B
kORaBItAYrCWLbXCOA0PQd+kG+dGDJG3GZNV0b4EA3l+k4f8onDw+SU43GW4QVDE0tDxHmpbk6OW
NvaqF0NCQRO+E5QlVoGbJ3gqdqzvsx3aVHAd+EwRRlnrAOHlTCMuDZTzVoWpp4IE4dUXqyGDsJ5/
ke1fpYPJJyHoLon76zCqx7LP74KKmBoH11zI87yyLSFXDn5u5Eq3xx3h8pRtG7+kLbWHdsOvh+nE
RZBm1+zs50s7h8fAlM2OgQ6Up1UckIZeJ79zzF7YT/Srk6VR3eFflKgGpjknkKq8Lx0QqMF4RVUf
oX28y4zurXD9XVLLcoc/hXWczd+/p6Clfcl2pg24Zyz2ttEgPe9rd9P7WEXaokIk7P5jq0OuCRCQ
XTeV3cZHipTN+RC1cx3uR4uiBUY6PjARg6vPcMh4Lqg8KQ0Cvywf7ApR5ZUNC99y803a/oze8i9g
Z91V+a+wrW5F24NAyIVrGbQ8G+AwKfY6vByzn667aUg3UENCnw9DINeN6N7JNlG0AY3r/IqhQAKc
e+/ejJEW5V23M7EwXmu07l7pk9AcBoTUgAqWBvQwO6nYEZfIguZ+iQ+lKq4tFtiIrdm559WVCENe
6sZCxOUF6XHqnPExLbHiGqwa6AbDjdGa/Q52yKFpYReETRtGcw/nyFXG6zJJRputfBvkuLzYCHt4
ZcjMpgxurGlDrLDeWv3wluX5kWTe+D08BfAddoWKneN8DMqoeOpsu/tX5sF9pmR+ir9GaBc4lrGG
IpcRh8ll3ewYdxraXyMNxERVTJzeetyi0krOqg3XAwiDo0NkK/KQVJDdnV9rJUsYCqzkUry24Gje
UpLgDlx4mzLduLNdJt2iru4SG+ZpoMZ07Yyl3DFSWoqOrVfGCVQuaCRSbd4SZm24uwnqcCEa4mP1
F5r9kL+T+0KvDlGGVXPRmpIrRmpq7j4I4TbnBHNYpOA0Q+kM8pPrlc+DS4uu0e0Tx3MHbo1/0fqx
q6rpGaKdt4b/57N6IkVTZV5/8lPvYtL5nBFerWs3MS5lSM3D6NQ+de0Q6UZ92cAUdYwFLZBM9LtR
mtfOogBF8MShmGDMx8NQrJEZLxfLpKUwlvlFTQ83hE2RO28L8N8nRgRYlKfwLMkwz2bH2OEwzaIO
9GJkDIXepWygtUXg5zzI4VwL5zuZpLM37EKg8Yydc40CaCUD597uoKa8pV7SP7BMSTetVY4bWNww
XpRZPqVI5qvCxZSQhdWjpi1uS9AWrvDCk6XZpfqt5hL0fXqqheRNOj1ndDF35eI7V0wMR0OFzwuP
4Wlh1FaKeF+yyYYljCZaxeiMcVeq+w5/MdYwFlcYk/7lub5z3FETNjGR9iiR+Ny49NCH4sjvGZgg
/2bZ4thXr7RbyhBmW2iArkgqYiZQ8XegPt2Wt4MRDseaPnJV9014MAMQWqgnk01Rl+zdvX66Vp77
nHVVfJYiu+UcpR9dznoIqBs92wIWa/YDvmfvMFTrkWz2nUs6EIMJQiIZRBbzO3gSApJVeQqHYW3H
DHKM64Q7uC7EtBMx0kunzL9HuTwo2S5nAlzraMikt45ne5Mhpe40mKc04Ja0DH8+JB5IRha3wNf+
AGi1R69itquoFHei1hIlvn7v6ji/c/GrbbVb9XARiCDa2EE17HHPonm2/PaRvpW5qwP2tzerL/gk
5IEGYXDdLob5BTmnOlWQnHKnstcQhfodedg3jHSIuc96hxv1GluoQEbTOU98FvexjBlXpKKK5vrm
fgh4w8ZZ4myS9sxjb040d8WsCYuuMGSZfXcai/RKFRZfy/icgRM4wwgrThnFNp+vt8cCGwkz/Yyn
8ilRGIqAW0O4cEEsytH+M0s6kcxUr7bZjadUvA+zkDC1JvVW2OAVCjPG2stE3o/pSUxruAx2u6nw
G69RuA0H8qLpz+rmWNWuuoyDox/cKqWeAe2VasrxLqTLxDnLrr6ZIDQ4rCgr0xnPY+OTRE3tI6ag
f8SCfkA7dbSYcdqLqD/NdF77H37wjffIuTMNqASQ48R+nPLijgFjPgX1xs26kK235kmt3B9CVNp9
aJcbTI3yMXar6jwhuoEh0a4lo83X0GhAwPXGEvl1Me/cafHvApMbEgaMADhDbubY9b+jI95YuAcH
t+zqSARM2TP3JozPEXotKLIbJC7B3CR3yM1+hrgSO8srLs2wJHf+/NNZhvlg1ILs2dSm+2XOkNZK
nDqDnB9JCbxa5M3TVdcPDAd/ZmmXj9pI6NLCecRYNCFutrZGkeCXGvLnJoTS0oY9gnADbABnJyfO
sSLEdynyPYUfEfC+UV2L5ZTcHK2BOyCEof5dVXYyXcO8ORXG+Mo6a9xngbMzcxkerZuHMUQiTsdG
qn25IDmADjxQ1LXccru/YtCrqrOZAOY/TT9NJ8/MKImHwN/VMaO91DamO9mmf6bXDZfJtc1nCA/4
TxabaXhi7W+UzYML6WjF6JJ60SN51LLlfBAG/K7ZXMQ1oVsa3RKDIPvSyIuRyzoIYNYFQ/1ozB37
zmsiopHTx9mvHvHHIBxFzUxJXuyIOaC8/v9Qk2HfTZAq+gSbbhevhMXOm+EUiWy3ON8AYDRwgQk4
ufGS3VapS9B26OA4y4bBMc9DcNf7oFwgTUHOzR4Gfwzv/rtXBJTww39OTle5KLGMF6vnH0Bq/ONE
2kJMCdaVZ9hb1t9fls27SgxCHazMn46mjY4yTScm8zXK0jlFHmtzCoVJeUD0XVKFLrfdlZ6PpCVs
E7RO6Hzs1xr702LeBChgnZ8UoupxtB+T2be+KY0aqxmPTgMr04QlBiKOe5t4uOUfiOMbODhR7Pbl
bx9iye9GAENeJ7qHcs5f26Va1YsJp4zN/Npr1Edu67dcxTgha/9pClL3uCxIE7zpGyXiFzgocyfY
saxQuBebvBT9YZny/SKke8SvLHbDZH/o/JYO59dHKoYlihvzaVKY/ETr1mc/YPQqJmvYBE7yZmlY
rnbNAMmSrK0kVikfdAhWr6lfU20SmV4wRlmkl+/y1AjgrDTP6digSK3jgXGU7NCPzeHpvy+YUjdT
TViKFSb2S6cY6BXlmJ1lXB+b0sIzaKDDkEvcbUZNToBp9g0/pfEOhcE+Ls4dtKaDhbRxCPVxFAcL
dco+9jLWdzceihniZa0hs6AhZkJr2UjUmRS/eGWOJlNn96ofBCxdQszZ+L7rcgp2TvAzeBwtqFfA
5lnhfTh1LqYC8q5a5qBzNXjgkDDLtPx/ZHBmT0NpNCCiC9LolXHfNrw8Yx2f1Vg9efFyE+ZqB5xp
NrA1u89ApyXpUpysofom4908VCIBocLcdezHfR8CH8hHmHh2wkS+6ljoERSyC5kuX+fealHlBfrk
DaywnDE59Sna63YQ5XG02j/e2aocixdHEdheafqTwQmPOhG/TojSnhWTu47DZtg4g2bcWl91HIz3
BfpQnNk7IhLZTBMDeYBRiKgFuT8xoPE+bd3PeEgkw2rTvKTIr0nt2IoS32vgIjhBsJ2WhGFh0Qpn
yH6dummHqhPiqIAP/K4ww0jr9HMQ/pvhs4SB6o1HMaGoH5KgvZPj+Aawjw7B3ZLDNn75ITocNC3l
s8TqSeMrkqNn1udc0UwkvfQenOHIdhmDXZefpRq/vWn6V5WAQpkkT/eovfU4jM8T9ezcdnrCVCme
VVN5BJe59llN4ynv0c0DnJ2AzCj7uRyPLWNqtAo9MisxLXdxwJmLbV9sXCcDUSg6K/JjImAwSKLL
16Z3V+GtWmvcJvlYEHLYWga6VC840ZB+CVAjU63CQ6VbenJl3IIUjJSke5Qy6NR43sne7JFlgdj5
TGX8Wg1Dt3NUMB5Kl1Wg8D20/wE5P6XNm8cLwd9qf6fRgaKlaiUevmI12A/mvJDE5DLoDjrP2/Vz
tRnmwY1GBpbXqbDv5ZQ5TySDsI6dlnOd9JSFy0G2vh+Fi9D3gxvUWwswIgIHJFx+8WlTK1wXYOVU
da56dYH346KAS9RzCBMwad5NJtLder69x8dxOgb4wailkmMo0i1wmPtpShGU5POVhTBToQ5nixF7
3Znl2rHzDC+i7G2PQQtN1HKlXBcm7W02U6jiGWnPKs/qnS34sU4jmLr2bXkG60GyJ+feDnoCIhpt
N/fA0tp7XeCu9RPrSShkHU6O80FlcXaCfsfpOc82aoTCPKFpVMA1xf041vJoVw9FNdenxLzZuAgw
ZoE/7ExH6pWxEMheTM9+SsbdUKDD8kvv061zPF95f3QCekSG7QcPD8Qic3miFeZ2Mcs304cR4BbF
ngSuCjk8S4Fb8eAt1ZFW3jxAUra3jpL/pHDLs+fa4mBMYjdObDhBLrGA9DRZHA3+M5ydelVWKGTs
8KwUfDl3iK9ZyIOHyIO4PfxxFxqqIOrCRLFuEEvU2IQR0kjhFGxpLgb/n7KzJ0ZDakso6Lpj/XTB
0vrgOmb9TFmJm1ackcYgomgqRFeVavZ6aF4IjC3W3hzyxhNxekrr5ifDFA+NB4LGqDFUFLb/wMAg
OUrP/GCLwCTVTM/5XLbPnoVtAFl8PZvTvjTkUY7grnXSXOdYXIN+8L7n4lyiZLWKhYVycnHk0J/G
ZbjHmA0dYrLemAXuKwZdBR5P5v8AfTvPPWh/uiPy5VS3+WGZw3aXUPGu8R76dBAnm20oN4qyjqYY
97kl1IOkSB188dSXo3sUc3GwFU2MmGwM72lyloULvm+kypBa9g8e0gN87AqZRox5rwlhIhjhRvGO
ACsVzpf/vthWYUQ0fcPeKfaeBNimPWhPgIzToysTnlXJ2CVPp2cv7sBc9Ic6B9ltdmK+eIlJJDu3
LL0gq4O2RRYV2/MZ6/jOKpCrBV4yX0vbHA+CC+ygW8S35PIoW3V2+e9L3HW7uPSmA4WIPOfVghIq
xxKPx5JotNw/SInfXs5yXgcq0Yzey3vsDfFJ5erF9Hr7HGfjhexYvXcY1e6JTPgznd7flZo0q8XA
0jmYefvK4JaD0D+ppAk/lWrnVcL/kfnyFA83YTEb2O2NTg+BGWpxQxSFbqksp9uwGUDBBg0ok3kn
EOfeJaFqLpuj1ciO0TB8VAd7OJ4sgIgGxSYe6WmdsTdMu/kcI7UYp6SO0DnbcHLqcBdWMHTiJHx2
YK0+FYbY4AZ/RzYAghTn1bELwJz4K/LpzKswmO5MQWCt5oWQoxhBKC8f+nbvZoofneNYxsWj0HYC
SnLsGXgBPnCAGM4uf5yKPGHSbJM20Rr5Fm9DGunCefZq73nGl71OZyc5Zrfm35zqU9iJDDCBKbbS
wTtNYG4SBbo7hd5UJyuIa1l6zCVppasKso9fQrfL/N48ULa20U0J6lbLZnGd5yWc5ifyhW1Mkot3
7/eY7+NOHWKUyjsV6Pm9N4tnIjnEg2edsPT0x7iFPcr0r90XHi+otNHj2ulQj3E2aSRoAjuzF6ZH
hsMJVitg3SG+h3dToG3RnJvoYYiFYjhxP0hcSFETZFfZ6vSpn9QEAg7Ub2/PKI9DZLpMS3/o+MU+
NLH09K6qIqvNXxj+o7iTpXptUBtd+BZ7y63/cLgVW4BuN8FBra9ldceAuY0gcvMg5ePSRcozkeB6
NxeIW/Yre4IxgBzpOLcZpkjn5gnAPL41Z9Yz4xK/TeUt8bVNSZOROEktYp3Xpu/rNxpdvmG9SUdn
2Fm5ls8OK6Up5daqTS5uodj2lI2PgjPJYfEoAav1FnJR48RKgqG+UAMgZt919YAmA+AKAvdx+Rxn
B8va+LwIcsdS5nvnYb4hcma0LDni5pg99oZoSZLV5qGIqtRN1grm5DEuE1IbNGwErLTHJcZ4iOSc
CJO4w0sbPsypLT6aZtuPXvcZLlOHg8EkuMSu+88O0FaA494X0GlyoG3rNAdblNha42sV7icmdjCI
Y/BgLlCYrAWMklYZYyq3tshA9FLEYI33jv+sLbr2AxCuOrg+3BRNHKlNy8FR6y80Ay3S8oC1hBI8
foOhqcqa+NciZ8OHy85EQHuHMvVRxZfl/VzJ5o6cGPMhSZwtY5Rt6MbNczINdN033VmL7jZv/fzR
wDJRWXEOk4tt7fCM4M/6gGB/YuXuPwtpvDrKfAsto79HwgQ9Bc9P1Vv+YahRloo4zE9ND7wzcQmY
dXV7WUrbeLmJ4NaDE/x2s29ewnBUUV65hIEIAZxwUk8Sj8l/KXLJnBvXLEt5SfT5WU85TlPE4NfA
5FgUQYeab8FO5uCWX75dyxJrATPpY+rwW2ecQ1lRw1kirm7TgRtYY7RAaZHH86sFYQRVVG+I9O6/
L+EcElOOJpgNrBlZJhmjHK57A0UrlUwQgRZks4V04ViwQLiLQXuTiBsfpomYHNxNOYoH1BAGa+BN
MxbTgXiRQ8AG6pGnggkJzRPrIhbudYiAkBX+brDhHRqK52OkEzx4M/QZa/xFodQ/NSmcPvZNx8TJ
rMiZmvaDFAN2doEPlm6wqBDxObWTCo59thiAqH+V75ZfWZqRGXFDHfnKnvYeGUPbps5xb/ZGu8mM
5ocxR3+ciqDZoN0b7xMwRRsX09YOHQiW/8KqX7j94fG6z7MtjY32eBi1UprnPC2IXa+dB4GDaJVb
TrhDcGRdLGBLo1OHJzM42s5sX9izNufFmvdh5iLLCjhDE8O+pPbwzyV86Jn9Ge6Wdj7PSxVG9izC
A20ltlrtfc25b2/NZHr0Jy6b5bUMCyXGWn9UX95toNNVACCCnFgAdwYb58MCWQ+t1Pe9f7Et2Z5G
VNKoWakcUqZsyH1eKKS/JU6aXSepEiEuCDaxd1nrAHIDHRRZnXnntIylKRrY0pKiM/wbfjN3QlBO
s/fgK33wWE5fRsBEK7O/r1MLlpLhob0Q8K76PnuAJDHvraZCC4QbmEb1KuYEKljf0o245MYJQFN1
Gv66TuU9jryEEYyxfUTSszK7GHQTZed2MYfxmln9dBJjel/V+U+ZwF2fnYAKhY4Zi+CMcKAzNzly
0Mi1s4OsGyb3ec8hjCrAbh02qDrYoZecUJOW5PMtMtnWmdoT04YCz87Lefsfhx8/V3seYBOxh8PK
iWbh2ASEMM4xDSB+ycdK5S+uqcPnEHkoo/nOoVzuFdt863/Mndly3Ei2ZX+lLJ8beeFwjNdu1UPM
IyMYJCVKLzCKpDBPjhlf3wvK7K4Uqzqzr/VLW5VoYlIMIBCAD+fsvbaOgEIgXoN8iT5koLK2wjA2
69OwcTsqNK4oYXaMruGq5jsK4eV3sC/xsUGOsrBbI3ykliTw1oNP1EVy5zqWz74rzDb43dctfbgf
axzXACBAmB5tN32SR01VqJ/mvwHv/dz2dbzbTA4jei+AW2sa85WegsRosUQedJbtLBp8ukR4F7sI
PYth0ZZIfFC3Huw6oYozjpL64EmDj1PfQ03IboYsiOUwm4sBIhSDHb7WSUa7Vq/uyu9dGX9rBnjJ
jhkiMBLqqHUj1nJO5ZDb3Ybq7S4otfrZ6pDSaZOE+m8xmpZBmx/aLF8bRdtdwz7S8PjHmMdR40QS
BqY2HSYDBo0XFs5SlJN/KHzqubUJjobk3ukQtA4m14mqb+PG1CwV1eAYO53BGuElV0hNmqF4oYWQ
n1CoVBuNwugp4rE5xrpubYxOlTcs6Hs3q7414Fleq+ycMOQ/6rp9D3I1ugzC/+qjBN0TdPFZK8oG
51JT72PQ/auug4sQKeVQk4CLYCm9vmuFV907hnxDwS4edb/eEy5SbGRe2euoaNzH7n2cLHvnhGm0
EFr+VOTt9ITsAOdY0ZwnLSk2dj0FfxGwIv4168Sx2GjZZDxJsvm8D1knXDxN110331kG9sDKnFlw
JcX7RBnVqmrGz+4UQI82gxtOfVaNU/0csx5etvMi1cMIcGLTTBe8TB2gYZgBW1Q3nYCrwtj+I7zj
P16H/wzei+tvMR31P/6L71+Lkm1FEDYfvv3HOXpVRV18b/5r/rX//c9+/qV/bN+LuxfKg3/6jx6L
jP9//Cc/vSxH//3sVi/Ny0/frPMmasb7lmn39l63afPjFHgf87/8v/3h395/vMrjWL7//ZdXUKbN
/Gpk2Oa//P6j/dvffzEEH8p//PH1f//h/B7//stD9K7Uy99O70X+/i+/9v5SN3//BaburwapK8Sh
23RthCeJ8Ojff/uR/FWSb48qUCc3ilAU7pC8UE34918EmYB10c5/tX/1CJQkydByTc/WPen+8r9O
6KcP7p8f5N/yNruSPt/UvNDPiSKWY3ocT1JYdhDqmGRD/ZwoUvlWqAyiA43ayx66Aim5HHJ2jGOy
nnx75cd4WTIfIGDta/ukzdiWf3PSefddC32Lwku5TnbY/eGy/X6WP53VfK//Mxzmx1nBctH5C9Qc
gVfq57OyhABenvV7QsyzvSQXhzoLVmCtuaQDmzt+FaWiO4hV41P2NSCjLsegwp3ij8+On1V/8Wx+
iIwj+IhTsaSjG9KyTP58SCIUrkZoRVruW5AjoxWoa6DXGMMtyqqQ0SgbaLiXtb0RzsQdtqQbACgQ
wLy1GcTDuejMm9nSHB4tANKYq1EJmPn3xJsu6JeHp4gF4J9fQGPOjPzjBbR025Qm5dg5vcjg0/35
Avp06KQ7mbuEiWDeuQPBJYEcsTLVvDRAtwqYNE4HFEQknRgZNquWNVcdtfqmUZO3SUx58LoJ1IzX
wKYuSsAoyWuUYyvpHO0vosl+Hvnmq2sTxydcy+LGF1zln0+2KbRCOb6xcxOiLWOIK0lCH6QLFmwj
yL0IiIigavv855foQ7rk70e1DWFLXVggDD/cY2LqeTwtgSrBsY4BMuaqQmhbZCh4Qh0YQ1A1uLj9
AUsEGA7agxfHANWQen+Rxyrkx7vd0ucPyTN0ohTJuRIfPiy0jIampnxXpQ6irWjq97kXIL3okj2M
A29r1NaVHrt2+vGlI71Nr2M8qzESQHpUyBrDkpWIs4bMLbD/eegIdPYcJPDu3UGDwYBe2GUL69iU
ZVm2kOKnzXHAAbKSwoThCfXgDnhkcZdhSVXUm7QRgCieoGHd9op0Xk27JZZxquvRpespPyFB/lR0
GOfN2d2ntCttaHuZFSjvvcxduyI74LKNThSj3jpDqFNUZou6ZE+VdWBO3MkmMrR3mbglkvU2uOtN
1R7goTXbGoS7K51uKzwaP5rbbFCFbgTHcjod9XBXbBUCK0TqEGAmIj/JAvCMST8F0Vis9RZrRG9Q
r0Wpsx2dmfglIRTrEaa0jI7FSbq6xDzTDUi2KJVpRvOWOK+1l/Y3O0NTjRvxyqG/x6qiVVLetAjv
b8n6Z49ynV1Qj4O2v/lJIakQBNkyaMIEM5Dx3HjJuJOYxC4uayPsxiEICkbfc6sViyxI/AtmXL40
2O+KwSx2djnV+LKgC6FaNq9jEsjtCF8U36errih5vcQvbr2Buk+bfqCS0f3aFWb8LkjQJeB4L2Wr
lqBW7IOhiPymVY8jpyrB2wj2dmk/XEgCJYCvoe1W8WD/RZam4HQ/jjR0WniGHCYPRyLD/fAYEV1m
mmaTbrHHJFTW86PVJ+3R8LOGnAkIgWgAr1VCATAgb0f4cYfI8g2tI7IG9heLwhrlLpTeMVbdzdei
coPtE2OjWz741nTug2RrTarCtB+/1ak5waXWjkEGmqd78Wuo8/AzffI0YCnGctWmUXsYQrkrHdrG
6ZFhHfFv3W/0onuIy+k7/AwMZDPsAJvSZHxK2ioHyMU1Z8Lx11HZP6P3m1JV33VFzs2vn8C4p6uu
rJ/z3CMCizZwjuUapEN4adpF6WCsKPUGpiTlVhNz9tLz3PdzbHsB7ApWkD3yVVfSWdBpCY9e/QoT
FEJijtjXJnSCGuRdRIIR3LMUe5T2SiH7oZVfm6j6GikUoRhrOy0CENnvtFl8IJqjXvIKfWpubRK4
lnE7tNv0kROxFiXuODef9464G3tqVItJtx8Ixj3z+GJ46AGbZIP2LjGQZY73VmA4nzv8iCRM+2gU
yDnDqDhZYw8bF+eK3U8vQao/uCTLm5BpKZWcayIblr5WAPmtUFd0aCNRuO+MpH8O9e6pqnT8xKA3
yIOqlqYxs+rGcq2oaK+dor9lFtDHxo5PrtNA73aRkkKuxKc9YpjZWa06CHVWSotQ2ohngOcYzaa9
FXs1MXdMWwNxRvFkbHv8lutwSuuNW5rfaDuslBGunCb8ErFbI63Gh5QAXNJ3prtGo7udk3mjOiAE
Rm9DOCBOso4fqyrFBM/YBbPxmcg46lMOZD4X6nRhAdJgYHGAu5YHOH47algxbY1FYyQPDnLTtYiC
t7jtH5vc2EdJXLF4cpJVBF8GuW1Au8ce7W3bvYQ9QwAsMAfFfEDjX+cWRNS5qAP3k4QXnvi0D0YR
sYt0ETRD0YjB0y96g8+5GBkexmAL1+UdjMaDRO6gFTpjNiAldBKfLAmyrfFKCvbI8VVdIdkLYULZ
1RNLuIMWqi91C5jaDjiAi21w3RAdj8Y5gIHXNlFxSN1v1ggaBsyDsTEcCeSa8hkj6IAbnVF3r3RY
H0LqB9r0WN1BAbjds+yJkxjMoV30833T47zfkgaA1xXczyJtqXhdajMpDp6Ss+0Go1hk5s7eb/Ns
VdnQGBQWVGGKt5pG2AJH3hUVSYcXBApVVI9bWkHWc41+TlWm/clVqjq5wYDzJMG32CqMXKM5bnyE
xm6SYnQMlHtKPQo2xXep+zqhXDuIGhcyOLJtlmag+3FcF7ZP2IRg5MhgZjIdbRoj/hzikF5YVJrW
YT+8EMe1JCSr2Jgpi9y21R+EU33xo3F4CP28XJbyFKW9sfWEu6NWlK+pv3+dxrd5hb2za1YwmMtW
kTEJiiwJ7k+mRq/r1970MNjASux4vEgzjY56bMWrMum/JE1v7KEAdWuARuQUTcWAu1/rT6kTfY9N
M9hOFi0Vx3a2eGcukrn1PEjOP3H9T6nV8eS5IOsc4iGSnlEuwsxGkCmWMY0MEcffomdCzuHgUs9z
ebYpxZAvXgLorLqFKkS3MgVgk2Gyz3E7NXMV46glNUY+5bvACtvP6L4mAGIS2IYI78yY1lVfDHAQ
tXYLjMxZ9uRDRKJ56B3+i5Y1rI9zo6W5HDjAGx25MnV0axPxWyCUvyL/QW8SwISw0UvZAeviMfnm
USyMEeJiMBme08DSt5oORSAy+dBxRYF7Lik2yfCQUopNK2VdIubf4TNhmQjynLhcZhnOKqUBY6VI
W24pICLPNx7amFSlmgYOQ7Tl0Kw+pzkXzKNwYhYlJnSH0TEhaSPIDOekYZHW/Mm7yqY4eRm5mB0T
NGEGxhu9LMpQI+2mhJ4eFBRzW7nDpcTQKOe8IxUMchlNMZMCz4AaYU6RfzhHHqXud5tpYGNHByun
X2OG3yX3UjrM46IhsV6CRV26enpHPtNKAcBdI1s8eHb6zdDn5Ih2K/v2ZIrxidr0iuSnSxZUT20l
rlYAmLa0Xmy9JV1hkOEW2ge1+t5tcFV0n2zRfBuV9VzW2a4r1BNt0p4aLTrWdvqqI9cCx1DZ6c0B
hLkxqZtG3zXLuAaEaSxI/1uPgJFWP5INTMBCKDSmqx8DdI1sJMhM43iGwpUavafUhFvfBRMl1up1
0GH0TVYvZ3qfjtqONrKjdpkqv0m/eo8VnmHSCCVEJ0tTOyDj6SnVcQ3XJeoL+gYzmCIKuCim6ON9
Tmm+ZJYF0QzP3BxZlQWt6S/D+jOwIp37D5elZThn3HjFyiIpjtXIQrc6WgAWuqEBgpczwksDNDDs
OsRsW8iYmBF1bVoijKFrRfc/RsgbzElxdpvvkxHu6YTb3YvwFpSD8QBzv1kbSG8HQz4TbB1t7RHq
JPEBBqUINYcclOuqxZFjKTyJTRdEK6xPj0VHoFsBEnxRNcWTF0Xk0UTFTQQEP4QAWQbUaGuU0XKr
hbCNSGaBpTu/PwBd6U1r7HZdqotTht/GiKELNu246j1rC0LuADhQ3OBZxUM8++WBJdKSgjVmoHUj
e1KyuNgop7zX4eavG+XOXRDzPDo2aSlj3CGpZ60Q+HyxkYosezN7TnI3PWZlP9+OGuYbYlPyiEQq
4XRfcr2xt0pegRz0d0GSrOecMWXyDDWDt84d47nQyUMwYvyMXZ9+iegbgQ9swQUgkvEFQLnhnh7A
I665kbKbvbb1wN0hTqEiS3xC2RFRXUpGSbC+J2b6e1hp36O4c1eZO1Ub5a+8AOlt2psJDzBCLYxh
6HyQp+Aq9GQG9dmO3e04ULEjCuC5UzTttEzrUAw0B+zIatGGwSHQx7PT60xFeNso9GWbfMJk10bn
uAm+53qE5MJEog4pG0Y6JA2qI6u6d65zAGLbXkTF7RWEyfdKEFHQuUg6ymzv5DBkaUMssB2zygv6
F7vHy2YG715H+43u8ve5Yk11x19aQuVM3HBIyyl7IwLOXQcMKobUHxh1+0PVvOFHneNRIVCGrgmq
KEOe5UEf5nj5hVbyc8O0jS8iOweAIkxkmnew2reGJ6DtelO4l6L6lK8K0zBYOCCVYuOwVCCSz4Xj
bVpNfcIaEa7HcywqccL46REA7tKkmF6xJZ7VYB9bB7eTrSNtaxCDgaBgdZ6l7jJVaJRHPTkD06ae
QY0e+UcFvgnFcqmn9S6h+1qMytnk2vTYwe3AGyHLG2feLGadS0dfZ3C67sF0MA8RbVWiiZqO1hiY
B1ps0cHWSurMRU+mUKCVj1Pf3D1OLqYgNOo3+kfVGWrrKxipg1YLqlNNBVOg0I6mQUoOFjF2IESs
seCJ9vhnbXgDwMRsWM1r3AjFymBJMwHLi/3a3Bq+FcGMIwNiM2rw5bvKUoeiV2yi9RKZNC1VraI3
4FIPiUOqJuiBFHgv+MJIva2+3Fv1e1PK7kCPqztwB76mot+kE0X3Vs/1A2pu/eBr+mcXsRJmZfWY
9f619UIoHA1uM942gzAVyENS24RpmYMHf0LAF5m/VCnUZC+hlTEKkv1UC/RVn1sPpEJDJWsWTR3l
tA5I1ejIWcNEaWBvmb9FnwWYLWqPRR7h3iSsFJlnMJ1NFRF028lqi0se8rNPzx/Iahex38AL+0IM
Bn9xy2FXWYAfkLebx9rrLvX8Xda7Fctc16T+QLFaE9awi/qcx636bmISXzmeeSXGaEsmqXllEEHx
mPZvGVdb0/p+XcTuuHIR1y9kzieB1BBaAmAM5Bxtf0TwPRG/kT1qIIMXvC6zLlnPUo/IAAoA3NLR
96zavfvxJRi9xxDTWYk0RGuaYTtoRUZkFF8mI3ro0hAfE5PLIkAoEJvOuYXLKO1VJjN5zDRt3HVp
CcYTsYWsfUER7OaYDFlJqt5aAYVLi4ZDCZrR17R7tu6JyM7h4H7perVvNHktS1ynsXllTD+7ztSg
JRnf8onZ1IQUGVUR6/sJvg/8RJo+BNANY7Ia3LZcaWTrxnJZTkG4VnEI2y672Gx0VlmYrvwJ21Fa
c6pC7qIxoUkWDGqrrHJFDCOgoJOgQIHEEtIVowi5h6IPjmXpjOAYuk2Z0C+bbG/HjLX0nRERO7ow
OPIKC3SUbm2Cmuus2gS2syfgETaA+EzvWS7Rfq4ce5pp1NQ/cgYxm2W1E4ory8QNdur7BGjoMGQP
k+teTMUMZsvqWwkFG/uAXDXNqw4xirZEvcJIBAs+de8CjzqNNzjg0Gx94QI/Vi4kG3iszgbSHu/U
IB1ipOPqsMFsaA1msoV76l6GvHokBAzdN2UR1X9LhxxiSdpiZC1OldCfnAqk+NTc2QNxU7JATV1D
XDeYnmVDUqHH0LqKCrO+NKP95BnPrpPv26gHmy6Xg2OflWdjpp/Y3gZMvCOxkwv61nhcUPBF1fAg
IUd7Yf+sx+KTcEHXVuqAy2TTly6lQQAhtBr3pHs5C4fG0iKj+GCOzBRUXB6oe+LpR5bDlrxlg8jd
E1vE+IRB+UXJEC8Syok2K/BNx+LN16tvyODfNVN/Fh4pc3ljkivkUcyBK40s6t6seHrVSLiIMHV2
1cBZpmVkgVWesNxblX4Ss6YzGMBqZpG7DyeBa7YQ564rb/AyiY711VeUGYXmWTNz8wbB3Ft3CG3K
xNmOLqm+lgdwkqrx2dU2DfjdhtfYtzjC2F77t9p37gt32OhmuXNd3z/2o+IxjCYSdljai1qD0RZ1
J58a0EhO2T108gWRmNrOM2jvT7NWDOVqv20z98VQ3KdD0KzMGA9w3SPeMwig1BCPwaKBLOtQWsho
ka5YVQUsO/sBhmQLzRpqIzumhGlEfaMIhH/WtEbEv+bXTlPcYLCSWA9Ghyybvg41Phd033IdwLDV
fPM+CCHxe00AixZv28oq0LX4mvkVLyrjwFSAsa2eRJXqB6c3FAIoniCzkDDd8OJWKnj1Csd8qokM
dxIEPXY48zXhuwWN8xD0dI3rdpyNviwbvsRpWJyFoSFPmAlpgGZISCackrBDp4wEyxbQNEjpb6nC
eZjW89KfWbtXNPFLa13lnbXzobfvkpCdfsqyD+iSt86UWTBCoYGl5LScR2hgWix7J4/nRFeIywu7
uilHi69lFz9NOTeP1LgrqMquJSiZUwaqtIq2QABZLPckh04Shy95EjVSUeudTmm+r4Edh04WQTzE
BxoH2bADIkQibo/SxfLHYCfL/BAqCYlCzYpX0l53Ra7ua9+XC9m0l2o21BRB8lbXd3X8BH/Zs+CG
CbvwZ03ygA0Noo7hVzc/Lre8fTSqXCkglHAbwoIhPQsL+tBSz9a0qICquHaC5rLEZAYjkecgQRrP
8rQpxxk8BIUQl9CrEwRy3WkGbHatAoLI1kGapFLBTXv1kmkdizo9eFNXrAjTVjXmHwrniZ4MiIgJ
2u7bS9wMtxTbAuAcdApVx2YgJv9SodaPiFlsm6YAYn9tWa2S1YDssUeVgIYJyuW2mJnmTU+YXZL6
/drtwMLEbC43le8POzE55bK3nV3cFMV6Agiwwx2ONTUJYsJRivfEE2tpFc3K6Bk6lANgqKySm4cF
1ur7blspu1g5Iw9wIaHZoTIx2/Zz7sDcC2CQbmqbeE406SurSaMlwYePgXCztVcbzxn607OXNues
ql9LEAn8Bg2+nA05pRnq6XmSE47SelSMTXORV9Aj3N7faaW4gWtMib/LviVdnazBDANR1Ee0ZUb6
gI11OKgaHVwHUmnOqNkpEBoiHunKJ8cRKTRGDFEcW9v9aqTqk9G7GpOROawT5YxE68ApsGt93Djd
8Lnpi3Gtu3F3MNg/LVrdvYZ6EdPsS78ECXpsR8Pe2TE5b7QaDVtemUQQF6BxqbsfeqO4RzExJ/Sg
Xh7THmRWm7xoUqIigUyOH9no9oUDz1UEIFJcp71D3fIJgmx+H/oaVUN1cvvJ2ln9AbNZdxegLtSt
g9Xw6kw346Zl7WyQynC0LWBdRDl6Z4oi9XHMvTtIwl+6cjiZMT440HO9bRUXqfAGsV6jkCCHAiYN
DTXJLL8o5sW1jIGLmFgGXbtRu1QPiY1ujU+VCbPX7SIk/na4Qg4mDzlgkrP3vasQyLt861SgCZK1
1c53iwZghZfPkYti1upMsiFGsctKs7pSdcZCCuiCDirBtc2ytjt30+lzvIzlfNJYY2+9GNC0zA1j
Z5s8mFWjum2ibFRNg3coB9Xcqo6qoUr9ehPahKgkBMKK1GOeosAehxhCcnd6D+rW3+YlpEcf3dsq
ZsOxHUo2aF0wK6MMXVuHGW3EwUGZ5kVYuofZPh8KNpqaX96rmNzcCSd2lQ8XnPQUS2HLO8Qq7AEj
G0vbCd8S0wi+TnGK/HeAiTID+nRCLjdOzU4kRnhNTRHJcn5896vaXTltYB+TDiXd1EKuUZm4mpXc
26bvzfTGBm9ITWmY+ckFbLwZOoASZEQk2wwjTajJfQ7CdJCdw2QMHqllZtmiyOs9W+Oq9TagYckA
0BIO1KmKLnnxEIFtPVqqgFM5uXfdGDGBz82fqLnL4wY9aO+TqumyT+kCNSKaHuR+l5HhbKuZHUnT
to7oGxB1wMbOz9Zx2JZwnqYlxbND12tzHpO8w1SU7ZwGmGE1NE+mdgUWOueg4XDTVREhDEOU0xfa
2pnz2Bq3VDvP1M6ISdhvvXSQ/jB2dwjWw/5Sk9LX+xCj8q+uHcmValjbF0zLWXgdJEYq02SSrxP6
pK69D5DorlCXkD0W9F9kS8RiQbDhFgV1A0OEdGeBKD3HDhELdER6bgqU08EAswZzcxlmOC5091aX
6XvA6LDXWTSAzwUEbddoAT0tBAUaYr1OdJ2NRKst4/J7DA7kxnKeREVtJreWHm1ArV7PwuSD6zq7
sh6Q5A3FsdSd4a5JvYRwJoB0JLS/2F0WXJHHmo8B+nLMqS60ppSROO2pTVdTcMxm0i5MoXKTDieP
nKa9I8fXnqQq9hU0gqpOQ7OrVejsIcpaTaQdNQOSBjOUdhd2OMqb2nvJZKQ/dE+86dAlHaDJJCs1
zxHIp1kCZ/WVQJr6S8OhXLoNVGmhh9o9/O2hCpxdi/X5AWbY0QIUhmyyvpj1cHKGhuqQVXlrO8Lj
11Cl4mF8YnMEHP9Fryj4BebYn/SuOltCX1k2rLu2s998A2ptaRGIXABO3FvJQFvVrBY63Q6qKI0E
TrDWCoN8WNtJL0zUpzT1drlWudu0oymBNCq4y7r32shqEIwgCLM4PcGBszYtMJas0N6QSUfgcQkF
weKDMwNCkr3NmIROQoe9J1JV3bee+TaojExR0Vfoy6DNeEPf4cNnYlBElD5qDhzg+Ma6h5gUOa17
I6iYDOB91v6+qYdx2aWKNYUeNLsu+0zkypH7Y2XHCjgF5gN8+ETk5imq0lzPD02LVJQCmbanWMng
2XbOocpsvM9s/uxizrCqa2Zw/GOs0qRxhJKNE52ER3c7qHFc5Rn+SR5MH6M+xMxmBZFkHeg64d9k
4yFMhDo0tssxc5tTMgI1qvm4r5VygsMYD8cUgvXWZAGyHQlmirKp2RpB/lmyvQPPmie0zPW1GfnM
Wz4AGlnpX/EnySdF7ZBlVPU9AsO71F0Jeocy3DRA7oTwSferUz4rrvo1qs1uA9+BFRVpHBDoUKO6
SblpbWFsNYhGWwOY28ox5zqp0dlLqmgRfCa4r4T4glcEaX3WAnqtLDFJ4Gr6b7Ev3iKsr5sxgVFV
w0+Cl8ssUuIXxAmOaai8JIhFV7gr/ZUMafpAAAYSRfeSjZO2jzJri9HBvlWF/sktoRMnPvLBvR9a
pBip4pZORnMyOhZgo1+cbNVXl7EHQlILwB1I1uEI6PCREiuxrkWiyTs0pcuspBwgapVvXAIobkNc
9bex99el16tLqSRG3I7OvxVqwaE3nbm4lIhbNX/REoB0WhYxd8zf0iQzLtwya2LVcVv5wTiR7srw
GrLaOYeTuovqrH+od1NbU4NzE/Eg5l4Q2S7Tb/8N8ggcpNEkvaOQnK0th8ckifKr3o97E4PfI5kG
2t4XZLZ5qzSQ3Wdp2d1d54CrDKay+yww1m6HibP+8dNsltQAEWeRFNkaWODI2AWe9+BrIv5es4+r
K/2z2WeoQObiKErP+0wHU1+2D2qk8D6m5j3aCXYOZszIVuxkoUUPcV0x0urT8Ydm5r+l+/v3Yr2f
JID/b9LA/x91f4j0/s+yv8V7Gk0/C/7497/r/VznV9PTpYsywnA93TbQR/yu93O9X9HzorvT8e7a
KIX/Kfdz+SV+zTNclFH0TFEM/S7/E9avzGT0EV2hO55AevHfkf/N4ow/yMQsXhz9H4JCkgooZDof
1H+tEQWzPqreNnBHfQpzdtkegmra/OF6XH97wT/q+T4IvH47jECsiGbRsmD8/izwwhbqodAZ622r
acd2Dmg1MQWjEaqcnemTIomBPzP3f35Q498e1dI5ImAPLueHoya8NeEbU711LA+dBbEVYd0+I+Cg
xDwuNQLfbZv1ZUBKSksqdSm3HgETAQp2PgHQMWQ8enjVjE674DB/iaDFCS/62rbaxR/1W1e+Ek30
mTrC4wwy0QCcO059aGrt05+/EW6ef/mQUHqa+szoRw85v8/Xl1uUB7Og83/oTGUkt5X1FvTnNse8
4Ybalz8/xKw6/ZdjuC4uOEtyMwhn/vkfjoET0TcGD8tn78bvBiQ0y+OaNQadm3DbZcw+ck6FtF2+
FGw9/Zb+L5nKQAWik9nmy7JuNlNrPwaOusHLrAxzU8Ksi83jNFdOkPt00bEtcbQM1r0R3ySxT1xp
Nt8RkEXI5zaltQS0T0Nl6i/e3Ad93Y/bz4MPMQsNddu1PujryI4spsSu6i3gpjsA/Be/OIpWbQjk
eCxTee9iWEhc507yMRZpSrxpD3mEBYmNG90s95lLjiBxYsgDdkbablwEdNy9JzNvz1NZ7nv3IGz7
rrOZMVOr+hINmLSTgdqYdRcN/QVK2he9z+/+/G19lO7+9rYQEjNO6GhTbfHzZ6ZZjnRSFLJbg1rh
GPvBwqpz6tNApdHet5STZ5+VkZMwhlw8lWcjk9dGspwJ79COAhRiO4xWrlv/+YnNg8YfBxULQRjK
U546W9qC+ujP56WPsVckMq63Ub7OdPfYjvXOKB/rip4RRelEF4s/P6D8OIz9OKI00M3zpLtoUX4+
ot0IkhLysN5aPYc0HqdJ/+JYMK8yVpTkrYpR/xKI+7Yx4P8A343v58076qA9oqQnO4oefNXsippN
TJDd3K64NBFuVUJpnQIBkR8Ta2/tvYKVnrm1qvbQu8HGC7yj0MZPwHMRfuEmhTH/7EfV61+8uQ8C
O0Sx6FM9y5O6wR9Tfrh7e0HIDNJwxQaieVSQMgsFKxcUSiJps1hqYdb+Buh431HfHyZhLB1vH6lw
m1bEmWYqpxY5xQcwqucB0lAnswsEhmdfkkmaU6gWOR12xEjaUu+eW9PDXpYQVKS7yYFkozlXWoR/
8YGJf/eB2YY00RMi5eQj+/kD00EgibIpFTSb2IKKrO/oCA30DGglN2m6hZ21aQKWhNzhiAYoeNtF
8lXznqmgYXCEmTaG3eXPL7RwP2jhf1xpwdDO3Etlnv/9fFZWhusyBeex7VwNzEDmErxiTF9HaX7O
xUhRuoWI5NP8Z9GPQcz09ikcaooh2JwaVZz67EEbjkWky2sIEQO5irc2fLRY4VTtIdSEK9i3hMtG
0Skma4PcaZWuRhC6uxy6Skgw+zIX9HMbRb0/F4qWcEiRilGJhJQYgHZ7c2k82QirYOnQLSYv9G5y
BLE6iqeaNpgHElDInp1oGNwNTnMsyHVfxJh3J+FiJnXfU5/u+gAoWFnVBo34U0lLweuiGyGODmSm
EoVu/RJP+OsAbIL3jFnvUiThfrA/Wey4SkBQpk3Wu73BUvEd+akKMSS3Ptwf8uW/JhqwiC4H+k/U
+naKu5ckw/Ivm1vvZDX4/G4A3zZvwAbN2uQq+6pr2yRLzrltUIonO1trh6sLeJYSiPNq0fYnEomM
oALRpQYycTWtCTAvKN5RpJrlGmFd1yvXiVDixc8NmuOub8ngpaTm0aatxKch1r4WsXeu7eKQe9Q1
1Tyyp0P5RMq9Yfdv1P/t0n+wUb/UKVRwmT61AHrWsQMy5GqDHUAZOhPeHKBDSQkLWccct5AQ4oFA
CO3BrOwJfRMkkzDpz9XArlag/0P40x5JXUDx13Wo1dgwoZS599P8k03z3C8yF3oE4gtcW302rExC
PXGTEQaDo26LTerY+Ag1e6fYD2VVLRNpU7UDi6B9BpCCVI8bzFbtmWD3fBl7+W7sBvSdevKNUgtY
mJlIxhVoLbIvHGJui5eh817BVp4LvdkDy1oLA6qdIS4hXMsl0ZsyYo863KaCXDURkdo0316jQnLS
G9VNaOL85w/dPHh9mCtMAwOKR40PYfzHgQBtLkVq3YdEmTtX6hQk+qXmA+6KrTnRUvXLtz8/njdP
ih8OKKBKeJbpCGEzh/78jBdZ66YYORWjI9C8os/fk94+yIi0LkJ++WMibLmR37HXK8gzzhjd8pRC
LS0lwNcO4h4yzovcgBxI74de3LNwNHM5hdCQNA9Nfn7OUqbVnII+rcpV6+oP09BefUBQEAfdL/X/
JO3MmtrW2iz8i1SlrVm3tuURG4IZQm5UgQTN0tY8/Pp+xPm6T3BoqK6+yTkEggZLe3jftZ5Vg0Jt
2vgqYOG9KOhdWXoK9qhdA20Qq0mlKRF0PAdq5B/yRrvvW6LjayP8qYUkJ9Y1k7naUS6HJk0Ps9ja
UfyUKxTOlPJFU4hNzIv+aAfJ7zbG8N9K6lyK9lT1fIZjOp1FhNw8iV7Bz7D3Hra0vCoDt6+1lWQK
IFIXw5Zz3Sque0qs7ohF78nMXPiw4dpqSaEeqgKMcUUioJumL1MU3yaQysEz3ramNpCz2d5jv1Zm
JGmKSpfF0VRPzlJa3M6sau8//0DFB0+QMDHnzC4hbLv6xVQyYqAxpzqtNqUhH7N+vE1wDZTOQdSg
EAmOmZsm01aZLcfca809kvcIQJHsOLs390EcgZ52zG3Zpr+/OLMPJm5LU4k/EZqKlWTe+b1bU7sl
Kkh3qjaBWrwUBqraWrf3KorEVrP2qZ7c+1IcDciOLuz8zw/+wV3h2Laq2sLR5oXD+2MrRY27J8LV
36JvaKzuXmGOdRFdGyhZFtrcC/v8gB9N6ZamMaPbqonj6G2H8ccOwuwVxy2Tkindlr/rEGVoHd5U
ce8lE5gq18SaP9gn5rEUId10mtINZb4V88zvRvAPsuSLddOHd0DHRIcvQUM/OX//j/OxSqezK5cl
RlfvVQLhMbEyvy+N2j3F4fjFBvfSTDQvHSzNMBzkzS7uPuNiBeq2qYU7Na820lSfErelo1hcoZ4A
Daf8mszsFpbCY99njw6M5GaIthK11/Lzj+DSR/TPSdgmW0TLdGxwLO8vWQgcHnDK4L5WPdK0gQjZ
ru1+JeEWjatY6lbTArLRdoCtz7Gdbts6fsAg8zNXUJE4WmmDi4npU+FzsUd1J4V0kbGLc+KkjwbK
Yc10473RkdEdoOeswMhMFYA1DB56NMKDCtJ1E8FlL1NlWMDzI/GRj/3zi/z4OXOhPFhoOf/e1Vtk
Ojh5EPJWSeOMLGUmgotziaCn7q76lkT6oqdlZsjwxVDbG6asOySahHwEXhNOp0JAGv/8lOYp42JK
wbRr4SIyVWE71oV9jSylGE4EFCCzjykx9hvTrW9KHz13UjwRsbAYQAQOFjqgz4/71waQh87lcI6j
88DplFbef95NYEZhUkn4VFH2DGBknxjYwsrqnvmByLKGJWAZnVRj/CHpNHEK1i2GtquwYsVHabWC
elFnWMA+P623Eff9/RDssykmuNjJXFu92JemJAwQZGUWmzizCZWq9VM70IjyS/UGorFYBsJ4LlEc
LIUJllmrq3PeIxhyGMa9bPQhA+tHMyseup517ngX8uMQgs+xIdaWY2Wroq3spZo4+OL6p0k1AM51
zZOY6TPDQzmS+2Wk7ZcuvflmXl7VfKctXjAdIf/FPEN9gzwY0ip5uZpNZtKRigraY9lkL5MqIu+8
jx+tlIZfxz0XqFgR1yHEYyP+2KT6Q2SQNNVm/hc3ezYCX56WMJCvYRjHwEsp4P0zULRYgFynzzct
QRQp8Z0iQhTCjLlsQkEkmboLCrYPIxqR7stt3Pxkv7snOo501aYDy4uo8SS+PziltNA00TFvnH3a
Sua3cfSEuu8R281hvAz8u7o0rzJTv28swD9O/8We7a9Sw8UJXFx9ibQnzFS8m1XS7iOQQnPaIT3h
hSRoxQrNXQJX4vPH+6/n4P0hL9cbToeChrD7ApVHd4yp9CT5gHGq/mpG+WtUmY8jDM02509Wty5m
FGhwVqvP8DkSKXaO0YEZiWfqXLs30ViBn105/vDo9OZd3IwPWRT/bDoDj5a9isuNq/TelBb3JgKQ
XLntjOzp87sgPrzzmoMR3aZ87GgXe2VtcpByCBxICMT3jmJdoUmdN654UQmS9BUP/bRH1OnNVGFx
jLcMBasKbR3RbYcQggLS7mw2i9bPX5zYh5+P7uiabYMmc99qRX/M+xIgGnuwgDa1VPY5ZUrZoDGM
rFU4lDuSb1i67secwLU6uiubcufW8VNRE46R3KOq/WIZJuZP6a835I+zubhNsYI2KGS6hBDHAt9N
vYoQyKYbvRBSBpJk3dLvSZ25oWq8B8RAGlSxLSO5Kf/p3NB2+djn/+HThLeaihwrA0pJ79/UILeH
qSdsj9LGcziSk13r20agzDqlgk60QtGIbcnnH8V8bX9d+x/H1N8fsxF5ZvednUPzJA3EQUQOMak3
tUWttP/PQ128LL7ql64OgHeDypr5H1MuycOiu9W+XH/MrZcPrgpgArObMCzrYszTjVaWFltjwq6Y
vQYHunaF9qmZMwh+6pG4NoqJ3BXAOMCGwisU0S/Y90Amh4vWt9b40J5U8ngHCKP69OQ4LiL14A4c
y6FuyumL+6L9tQqeRxFKsTjMHc21nYu5OKvsxKSBkG/Y7m0HTdJ5tHcYu9ayJqucQYTQa+wS6iFU
sFfbOxmCTk/NhaD7TJ/67bVNQ/8mzrtH4I4679RoUl+aeOvTnkRqEzyd4vue3pZn2barzx+hD0eZ
P07/4rG1+wTvQ8YjZJks3dh2YhVLxKHr8m2ukljT/KfD+X97TxhxjRnyQKPq4kEi100TKaFpG0IC
93M7SDrGqfLrvdT1K7onq2wOCSL19fPrFH+VJebPiVW74KNiG3H5VNVUcKj0cKGEAuDDsWhJ0/MO
2qvJJyYVtE9Klpg0vw+jv4zacPf54T94U+dHxKEhZuLwvtwrDRPCEJkzSin56KWN74F38oIqXxZO
+8WM/eGhhKDvIHThGJfUhUArhDXFIcNzbVHYM5dGi/8bQWGi2FefX9XfWwX6ARDvLTFvSjVQKe8H
IKNSFbUhSXwzttEyNEL4tjiOdSS2lLx3esncCp20xf6V53gHjOyqDMmSCdIRL5d9Trvqi5bNB3PT
uxO6eLpaQxo9YCpGRIJOoxR6vVOvqSHffnHh82txMfLy0mgGzRA2JBQA3l94SjXSisjW23Tw5xDZ
EbheYDSN1OQU2RDrmJAWTps9OVrxfcpOpK57NVi5L87ig2d6bntjJXdsxiDjYuyhLmZlPgl7m6Dz
r6qI7o8zLgrnqcJkNpTNPqEjN9KjCshJzd34q8Obbxuvi9sAV8RhM8L+SAD5eH8bUGHauRL7eCfr
jAvWKIXnxfWgUNxvTNRLNZUMyvxio2eANgV/dLa2rZmWZWluA6O8U/Sz31URoFuEG9IEcVtbRCoJ
/UBfGcE3NrWVIqx0IUok69p1UzrXxNOt1MRnuzwB0yhTSvsZUWk857vODu+VNMCHZh6BCxfgWcx1
4brwyilgNeM5R6OpkhS5LnRtL8zqmvLRfRgOrLKcVarHJ9lqG7sxDhF0U6hKagtny5RiX5dZ5AVt
enT8hBTDBAcV8EYeeGacKrozMmrWoQxJE1J/Zpr2MIRFuNGEEQGoRwk5qM8yPmCYk5uxIFRPb52d
KiG/IUP1R/pk7eicR4rFsJUJQQAVQlFa1zfBcEzjfDwmdXjEniUPIUbvtk3DPXf8V9XHdMnCc6YX
SOhGaGRpa6mwgoff1kZo8Q9dMcNvXfktNdH/j+Vv22rcNcMbmFZCLkOFlDwTY6NAmTkzJryKeFt6
QjTtO8MDS/8Ts7PXKLRMYJLH66rCjRMazkpPq+dyENqKVGi8I6WzN6sGg5ZQrjOleIz8gVdeQ4ZQ
C0JUBsAU5LsNhW+ifHose+OZdvxZF0G6LfX4aRj6JRUSsazZZy0Ar72SltWAGVEELiVsml1qDEsM
e/mS5ge51QqJoUaJjdb93bTma9ne2orjtUmIQnZocF220CemwfC6ApduWUQm0uZh207YUg3ruREP
fsl5N0m68Qd2ba3jniIfugAkUAJV+xJtFtVEngHyfvEfaK++MgzHWlef3cy6j1mJ53BDwY78lolP
aFT8M/XLZ2Urxu6mahT8MNYPO4qewv4u1AHBmDmHCyKXerc9cg/sve2LXWsnPCsc1qj5Ix7qu9gi
daXgCxWwhAIDN1L8kxllxkrK7klIg1iYqCIDvqUCPiaw7BSVtkOMn1virADpuHZ96o+6jlO2MRJc
IGMAFwFLDAAPmH8Gq8Opx5EQGOHtWBrnxL9qsIcunUBAVHfFbujVGtlhY+yx1Yd0Qhco5W+SihAz
zmwNHBbJbUYNRu2gFKTRkw9ZWgUxm5ZVjYMupVZeL2iN8bYAUhAhVWIgNS9y7jF1xMsopXFtZXTk
gmWUkxvB1/rCdOePLdHPrR9CvKg83aWmkwK8XkKIe7SUuII12j80eXszCsTrY3KXR6rlkW+2hKsz
LXq3xlWfpeTfRP4VmLlzr4Mq1MV5NKwn99R2A7JWHijTDZcxHgpgDOZ1L/OX3KaWoNj+s6ti8yP9
N8+LPRQY/FJstMkTru8LS9805kubZh7gAwYj8tWHtj++lQB1XwExm1MVaOu5w5e8hFXeUg+gtSoa
MlWJKeEdIWvbqr51wXdJUwT40bA1A2ev2tZ9VN8aTUKTEYJrmON2DlIegSFLzorbYdegzMjW+8Tq
Vp1bAu2ySsLrQjh720aS26n5UY/yg2A9sdJGdSBYqr1pq1NF0vVSalh8WltdMYpvZTbyWOKOczKd
TIAUYlYXOwuucjyWCuUdV4U4SVUbYaS9rgXh3311o71FL9zpW6stoe60NUkctWcnV2RT/UyHHq+2
g/IUGfo0m9Xo6Ym1PefJmmi2hbOivCIWhTarJ6+KnpdYuN0N+CQLrAWRQCaPUPl76MSRtw8ZeMkE
gKCp+2fw0ILkZ8EAipRwpU7ykf8+KgyfCwVzEyVY/VnFvidm+7hePQH3tMSzwSRh4YS0DOnuNLKm
wZ0mEB09vAV3hVOnmKLKne1aL5Xr3GaUOFj36owwIx8MAgqbDGP0ui4bOcOzrbZbabWTreCiYp2v
uxv0xQC8xmg7SG2CCYG9OGrm0crF75Q8JTbwXmnivepqSO2txZLeca+6JMJrOY8yw4BC2CoINONZ
9D24CzKMNo3t3Nfl2K8cgRVY62ycfsCGaXMrZRwSocjPlbI4EKM4bmU/nCJIj8Rc9LztyUswxyvH
dQUZao73wgrCLzdaIosRsPY6PG4NmDpPKDunohEAcWtXJcsM/xyCIELtM5Zv9dgkxzFLkJentsu4
ETjXJEfCLZl4wX0odQs/CbVZI1WurRF0GOEag1fqZLA3dnwUzCp7B6NrXI6vk6h6AAA9SbOjOW0d
HLNgIexfsCOYfmzeLKquKo3bh9g3fuA1eiwSuia6iRcg61dUw2qv4fELuH9hkL9kQXsvLX4iZSzS
Ml4+Xf62XTjcc4tcHa6LnvRHdzjKXFiwV6p76asU2vOI5JYxcte1Mb9uq3awjklc39Rg2mMA91pC
RV7k31xzzDzfZbiqNJv1HOZ1YTmeRXSRgwAL5qy9Cujd0dVCl93WtOTrnziRQi9XDBu3BmJY40FS
It5iN/GSTv5WXWakTjAgC/ACooVXoGk7gBSrzsd1jzVgETBXsnSOXm1lInxYJ6pXL8iUTghPKZrk
J81U4t8nHaiqHh8tko5IAUpSfO4hNkol3vau+DHog3OA288z/UK7LKQbjUWgriFuty6cl7DTnhHI
dmjxiYsDIqqTXzgd6JQSTE+uQOOr1HkddY10jZZGVX2Lw2atxygH04yTcRJCKvlHCdDckcCJpaic
32EW7XSd+FGSLNGGzTOsFygIu82HwlFuLEJiHAd/GTztbploFm8UxfNKJ0Ug9yd6lwrmNCu5tkpe
iTYFn1DHEIZ1dVpOff1YNdVDY2RbAtCuOj97UCJGkbrIDqKv0eGyuEqG0huBrKa9uc2yiLcJkgT0
AsBGhMvd2W3xSl4U3ghzrK46JW7BEsMMiabIyycGVhT7V76SXtlmpu6n9kBSwAhi3tjl+A2gvbu/
rTRcktCIq3IqVn6Dracau7swQCxsEpOc6UzURoaDJx0WgqUwDLjRWOL2pTujK8MS9O2rmw3ndPKh
sozA5wfmc0NmW3adRKWxVVsmLVjASYKVQyzmgZG4msQ8jRCL6PlT9Ttjr7rs9cZZDa+2bJoTIg/y
Gkk43RoR751NthT99Snks24juHJMYraYrKVSQySf0qdKzg5+ZelHANU0bTgIjAcE7UCw6NIbw0Ga
yZj7XevThlVGQukhINnCKWsPjjyqGQ3HvWLNmQn6KpnSX245Y0388BWoPQJ59dAwt61kMN6Ycc3b
Cf2e+GmFqAwyDqGktHvfjF+H2iDJQn01pRUCis+OjWov8QssVcSAu4kQGcAdLIJSSUQvNI4FhZtV
F5PQPVmY4IHb6RQeWXa1pAKClU+xgVf2tJjyVKwG997mnaPr3O2LeJCnKIOiMtUVh0zlTUsc0dZh
wdsQdMLgBUanztKFm+RHQvFokNivuuufZRfmnhX/UvuaXGrIOYT3DCNEf/hKyb7PcMuZuFECQqli
A4rPDPvHddVCOb2ptqqBEfRVsb/58SFLVtO0Ip2DXp2G8aS4KeVd7j+OjKn6L53X0odkoxcPo3uN
HD6wnqeE+OJsXMTyRRtgImgmgp9khXkXRzEhtbEKO/+HH+HIfkASv8on1JWT7WGwOzqAVMa82UV2
SEge+Q7qLq7rI+IhLAQV5jHnwCx/GnoUGOxkCtc+1Jp2hYXhetDuk0lep1qzJ11vF0bJJrXaHRLS
6yBlqGtwNWpE630bkn4Nh28dGzHlce0o9PAoUrGt4+JKIRRZ52FLECipibYTyk3bgbzAxGWz66LG
xMbY3qfaSP7RYorVvRTuoS7GfQE+uktemU7Ztiprgu5WCjOq0/SsCgfsGwQ1kNqqmBOcdvQ/Ph4i
Pd6yoFsUhnWOOiS7uMsy1jl51Gx9Z2DzYqzxUjHsrTVhbpMxvPKD+q5xzzYRzlBGUeDp14EZnBvo
m3PohJr6S2iIB2dK90YZnhM7Ptm4Ydn2eHP8yghZLslwdY7jLYXoq0Zj9FIyPCOKdo/n8dBW2i8y
Dp9ytzuztDmiIpNdfdRDf4cDcRMZCf6G9tawykMeynVoaKfILJYy2DW8ZGYSfOvMeuvo7Igt55YQ
v2Osmd/zBtaJI6EI+U8Qq76nvKwiC+4VR39UkcRp9xkJczrFfyQAxTjsfSKqUuZMX1MfEEPsVbW/
a20MQhmrGDfeETz5CqJgV5n6poRuCApvi5GaUdMEU1MwGjnLxKEESYUck8SLBHQjY91rNec0utNq
jILj2IbEVYbfqGAylcF7tK8HDN5dj1lMUXBcgoOfsJeEYA4M6XUZ/XpAMyVj4WB1bBfsQwk8viPh
G5zmRtXzZYWkRQNhrbrpsgLDzXi2VI3fprYvgNwA1Nx1JC9lUwynXNmIip9i9Yl7do3T7p5UGAMj
UgoQKWIX0zoM1o7u9dBZfK08JJK5F6T3OXSMm07apynziD4/tqECoV96Y2yvMSHvcRCsMNzekaA1
5sOG3Cwva9WFZkOyQRwE3mHhWM9BmW/UYUBUb2+yViMlINmFaLzeaHjEXMEv40lSSI6HP2/aK1Ph
JPtgaXQWwyheLyaNtAj2FRRS36l3DRNCRUnaCAHghCs3yteiIspbxHvgSKzt8l1caIcq2aFOxSmL
8xiME72fjW/nt7puk1qRozN0d1C4ts7IEVmNNUHAbCeXrRF7PXI6PU+3eTQSzcdSkskWCzt5IkL1
ag2EI6OYzxxZSouSAOmQSbu1AEdIASa71tcjsjs5UvkQs99t37rbtsVOg+7CpxHoKD/V6XcLDrhl
UwHwnNRfc01SgRdD+nLtDCSFtvLrctVTknIqnK8xeepEIqpXTjhvY6En9caKftImc+VmiSdwX1Vs
bAwJl8tCGIfBijitrnsJWRxATVokheFFSNjhoq0buECZfKp7G1xPQAxSQMDk5NGiueG34CBuoXpp
eNjildKToWM81bzsZOesI1VjiR1sbRtUKYWKxCeliDPKopUSHsMUmCGTuxY8jY5YZfbWrkEyyX5N
3PvS1/2FA5A4A5FWaLdpC+GxrZWdE5HirWUPfudvWsI3u4a+ejfus3RcqNy1Fn+nEuYLIyHQAXc2
lu5FGqNzY4E6lfoaPNkiDiwkAwG1gmiFOjaM78wiWE9LbLMQc6gJWCr0K89PfgZNvokJURUTdz4i
mURqbGKJB8swHPpUjkbtp2VaBEq3HsZA7pm9qbqCCKfqRl3H4KcD9cRAQ82nwbE7kWpuephHd/xi
xPvJCnUVyx18CRCTetrubRgvmW7wn+10/PgKHEUSjFe1KlZIgVatmx+cbo7yLD3JpKeUFknZyZK8
FZaGNVtusY1kAWIpXbc8FFNJskyxqACrkQQFRrL1X0a9mZ8HpjvqemgC/fFW5D/BUOMhWeHjXRi+
guj30AF+bgEAqm+K9FsUgERnw8KKVsmvrA3X0UgkORH3bUHVBYefGmXrcJCrJNNJk2EDyqWl7LPz
sN+QYbDCw7xIE4mpdtqoElJD2nh2128noyGUBfYCCBRnMPayJnRLbRf+UN2mNezRrjOW8AdXYYas
tHQPSRldJcH0LSq1jYadpTW6jZlEdyKbtoSI7xoCJ1s5PE2Odd0rFIqbYiGBDPIYQKD1USGytI1I
IlI3oFfWqkqyu4tCHOpcQQPMb6JNJexFPzp0x/OVGFkjcX1WMRGzlZLrIRYlQma79NopW4osJYEJ
1D1HEQSDzwMoq8wr0SkQ3xgt3QRBMCksBpGyTsfeDuNp4JGjth5I22C678Z+r/q/genc8nSysnDW
RHsREy09loqrDBhq10arzjY9UMeeJ53IUzrrm6k86bW7FxmBUaS+1NV0VSfRIaOrF7SM98asH4aj
08V0z6NVvrZiKhmwx7SwXMZasu+q4twP7LqSRPUkUwLxZ69kIN0p8YDXTztggMQsxE5RGbY6GQRj
+QOCzSlpgb9QaQ98fxer+RYI4dqPzB1ADS/VvoUTGlxti10Fskx6LNXwICftwB7nJq7FznHA9zWv
GSIU2WXXSmJ+Y6G7iyhHd13kyYS3oiV0kuSsFI4ua4zELg+EHe8IwjtZLxgnTyq3LWAu7CUKgaFa
+3Z4zSYbJzmLpXEdgpZkQum8ODhS238mB+RuaoYlXAsPm/+mNVJPr0vPcKZNBYC2pLbnM1OJOFg7
+q0yAgNlR9+2Ndmqkac1xboBMBGj19KL/hSP7Nvjvr2tK1mt676S+3//qGbMKkkeZ/JKiI8ay3of
uaC45Px//34ZhhmMm3+/vvj22zcu/u7t14z59J9fOGpqj7Lof75++/a//+6Lb7/9oI0QtjBGa0eB
rDu4QdIf3v7v3z8u/k4Susx2bP7pqqHoIOJqwoH93//OAB8vAaj999f/6++5+BFDm3YOLNvtxd//
cbiLX/XPkd7+8u3fAGtVd+PoMPK8u5J/fo46eFMEDWKKlNnOCq9KEqZBGrcbM1Ww8rawXnREn6VM
hgVpFb9HpbvTeir0nzeTPuqczbYMEJuWxrwwf/8PVYehhiUuH+Qm0JR3juiWQYL3SvnKKvZBv5lG
KBR6QxOqrl9K18I4UvO6YBjo6naPxp9FCO8Qyfbs/cahXhNM8MWFfdykxNaDlMYxhGXPyo0/r6yw
+rixOWQftGtM8QvfB2cEDwZv9iYkq15O1rrTshuHubnv+tuoAMeVDF7VPU8kRH1+n/8Wss49039P
51KQX2SVz16FGz2mMChLfStLeSa269T4xB9oNvUdAOzojlcd7QJHblxZbz8/h48/hP+5I5eaBRBS
CtkPtIh77OG6fx3GT87E5M5oVWrxSQPi+PkBP7poB1vg7M9FS0fX9P1noKJr1ySgiI1fZcDFgH+q
HZa+9DEmENjOp4eopVM9Vej5Qlvqi9phaLfsrzTUc/v3Xb8SEbFOvxYXG54oRF/vT2O0lAArmFlu
2C/sWX08zqPr55f6172dD4EUHVG0hZTh0ksaWHGb+lNfbtREOUEGoy/ZdPmyDG1wH9ZMRkOfDYb0
C4HBmzryr0v797j2RUc6cMN8wIlGUmbO2tCwWNo7xaPTwaY3p6umY31eqyqgR0tcgwx7qSzzhLjP
XNgmOVm6pq+tgimoD6PrjqmbsbdDh1GmWPkdArCk3lDzVL5VmIwXsV+uKKAwdxvpTsmCH7Udv9Dz
RhRsNDW54NetmT1oDXVSeLvF+C0RDn2coT6WGUY0vxjXRpg+fX7j/xrAuPEGkgfGLkGZ8vKhHmsB
lqJr0WYriK7T4djr5cmMw2+fH2YeLS7v85+HmZUBf4wmSduGFh2BEr6fdUsAZ7koovMwPbQsfaOB
+tFI+wJSzVdS0I+eqz+Pe/HoFrTCImwuaKC77gb6jzf4Hhuutc1y3M+HdehUX9zQvwfO+Y7O3iHb
xIwMh+H9pfZIPkIjrctNUSRI0+t90YR3/UhNEBDUIQ9aenj5dV11x8Aqvg+9Tvq13HYOfSTbDG4/
v++XCTHzrIEWjNgegt0JlDAvbkA/RFEPlr/cZNC92g6oHaJzW+nhC6IYap2RXqd/UCyAz4QZlAuK
gzWNR9YEoz7AHkaqTlw5IMcp/y3jap1o2WF+/WVd339+qh+NMn+e6YUIpWiiQQsDsh5Hh5JHIDzC
pr9Q3vxlvZ/vhoP2Ak28Q4bKpSqZwiO5stKWGzq625z+Zd3Q4xVJeUqb/JulWLdN5W/t2D/ovf47
JMaRZiasoQSJF0HtccCieoAoZGVUmhEOD8ZKN8qzWU3nseZFrkLjNJXGY0aLAuvBy/wilWp8qIyb
z2+W+EuvNF8JGnak/QiDeH/fP2UxgqtBGzI+Vyl+MOA8miDI6Vquw0BcZWAjWyV8yVnSk1KxTMzx
x+hW5SLQ0ZiUtnqlW3Spa+2L+/uPH//iPbdVC5kaIkRc7dbFw19EPIpAoOXGkNysPrOuwwAAwdDX
NpV1+7rKRvIVSOMM3OlG0ZnCpxp4osCE5jj9awz8lexJd23SMySKDQxYSfRgGEL0BwqadCpSgG4u
5BvYDkWBL3+w5UNQW9RQY6jgXdUtTb/4obT1OZ8Rgn3F3waGuos0daXOPP+hGegH6wE6BuMnrMOf
qJ1fYo2ABc3f9hr2yWZfVuKHaRKckRf8sLQzUm0YoGKD1OYg9dK2gGdPLZyC0aIclXVRUZIvyHII
A3Nnkci6yGJ5smKstUmFtnI6phQW1pniHOJG9TqmgVWtEKhr+tnKFvkhjzJt1ftuwca6WytooCgH
bWSb34UxhcbEZGneWNzJkvbLNsOyMA3yqFq4gLt0N7Dp1jqEjgbB26h1m2jemg4NgL50bZpQcnzt
SlecTWVzS4uSTAGCYZaprF8Dk8DKokCyUP6qKejkLGTa5BTn1jOqm7VKD4yERGKqw9u8D7GEMUgv
ovZ7NoHpFjPDKEInvGhHPV5OHXh7abc7xqFl0HPBaYy1tOvpKqg9saeEtC6q0t1ZEd/TAUGt8ts+
LV7pkF4zKUC81p5tUwnYlnZrWhDmPYBdKvEPYnK1RUbWQRARCxxY2QNOkpOi2oemr4k2N0LX6wc0
Grp9QDhiLOhlnzJYDqSDPQed9Tz0qbrwDUQdAQ8F8sGnhIsng/w1qIOTRlYoCLGT3iU0QwApa9/T
0i5wQBqqlyXdU2lC74/AG9bQ+QC9Cah4SyeMiVOmAPDFq/3BQEjUD68PmBV3Dvd6/2oPrl9S+9Ml
JXBa3IVGuVXBv5MtXOJPRR3fqFl31NsHjP5nx4xvfjZAwE2XV+iLE5kPdPEyOyrOOWGz62D5dzEi
+3Guu5k6yk0hInDOtn1gfX0oqm+yMg9+G+5F91QQcEC8KSA+hDRfZmHNw8XlGWCgxGmAiWn24r6/
FbZjD0oclnKj9ea30Il/FE5wko1xJ7oSKra/TiLnVo/kr77J159fvfGXRBnlKwYCXTeR66PWvDg2
TFVqXVizN8VUatSWEFphLqWy3ak36Nue6KO/Fiy6K61+jaI5P809pBbm1/on9HFStQmZedLqJtlY
XeJ6aWh2i87o6U8TlTh21iuZXQCXzeq2MMmFgT2w9mtxn2rllRg1d2Wm7aujyLNKyO/Bt/RbX+2q
vVFb1SqPLRr9wVVVNuzYKYjxIFHI9yne+17TyZH6h3HUlTFbmzFystl9/fnd+cjeipeByYdJFIjI
29bljwXd6GTJ6LoBvgqZXY0y/oWoddnpJmb0uvgBjPh7ZpZnmpl3wKy+TwF5LwFSn5DOmDzAc47o
aoTPKTfti53ERx+bqbKUtTF8quLtxP84MaMvdbuhgbPJ6MCZKRtk2Z5iWO2Det0H+vjFjfhg/exY
6jwBu9wNWELvn1AdzmdL3ggS5cDZTeDCq9JaY//4QqH7hiK6fBOYUjFzzrtxig3vj0NYeNnGFKJp
/tBgbaNDIZJ7WofnJFH2WR3cT1N3bHWT0h+NmqzaEZlzMJIvZ/iP3khrXj+xHadt99cKKolTVx/U
YiMRctK6cdbVUN1Ext6ss5sxzG9GGKng2Ri24+4LU/4HprJZjA4px8JjaVn2/Nn/8dkmTuUAIBA4
+GC+LsIAg5NVnEoz8zohroFpL3Q3fSWL42z4/RcH/2AHQ+8cdI0xI7P+wp20I4QKUN7AgE3rBlVE
gkKcDqduHaRdHJCynPXSOseh+uOLN+2jO+5S5MLLJGxW8RdPmNnDeVAMITd2QLHBUB+i1PeI2COH
Qt8YBfkGshSeiawIMU3y+PnR7Q8mI8pbOA+Qa4MnuNTFw9TNarj31FN688EwXGsRyfGa7c9NhyYF
Cab5rKv1vVWf3eB7oLXbWhLbi+JpNJG/DkqHkrf9BhcZ4x9pdhaByGQGaNTf04feL8Hrl9ONa/Xm
kpJO6GrrWnfxxwtzV0pNWztd/WQbLMiMWaRq2s+hxlF1i6WNSXLOZKG7k+IxI9jE7X/JanoYfHcr
m2CtJ91P4HxnjCbPbtI8SdWMl40zvp41W2FwutYTmOxRXxNOlsXFiv4eK4liZADXIBoulcTZd2Qc
28Zutji8KSpY7HWFXM6lKiginFBOGILeto9d4/8yVd2LRosIjKg8f/4p6B88fLN9GysE1RfNNi7e
fjM1LOkOKMYzOxB4pZuHuqSRF9YIFWjhLQyZgu2PSbxO/E3RI/WQqbmLZYY9T4HqiQMbwLVzUGVT
0VBUdmZDzei/yDuT5raVrE3/lS9qjxtAYo7o+hYEZ1KkqIGWtUFIloR5nvHr+4FvdV2LVkt9qzcd
0SuHLYtJAInMk+ec93lxanjG3xEXxTq7gnxMqwL7iYyFFc1J9jHQy7VhRkfOS099PoWyuajJpuMW
oj17QwY2vMWoKsGKhDRtmzIllNqkaxIZ7OfX/9vlq4QfFvuwpak2+bCLy08pv6YpmJAVOFabPhca
TYrCfpLLeB826W2jAwi2xgcIxdkXy/vv52eGZoNDmSYIhWR7+mq/LDlDDp2yL5FkxH28aHRwmZI9
sdmUCK9GxaNOAXGRU4ka6+sqmhaEDtOWyKJ1e2rMaYf8dhzBe1Z0ESVaeN2kGkF5yk1PohBrGv8L
Qd1v7+u776vIF6tFLqXEcgDuV2ZlbaYVyrW01edPYwp83m1F0xAsgBaQPsgCl1lJbzSKGLwGJm8D
9oIGLRgHVdKAu6pfDDQt578NNJ0iFSa/Zv5cm36594lhl77bkYK2opL2X9BGkXbKaFkvKm9HaXnz
+XV9OBwwQAPxOuCXy1TYSGG5jDREu8C1nD6+ws9gbg/3FO895LSfj/XBPbQxWxZQpjSNtX0KK365
tDKIxwF/8im4pGI44hQJIEBvXktd+yLz9sGEsAVyXQSxkKVYmd6P1MfpKOe8GKseHxAjoeNY4CX+
+dV8NcZFqOyJHlCUjU4r5CCFCRkk4GTx+RC/xVmEGgIWD/I3/sQW6P1lcD7o8q6V0hX+FWcrC17a
XFv78iB/8cJ/+GDIEE1BrQHI4eJ2tfRk97LBOKk5ntskfKascZjge4BE/qNL+muoi7tmal5b6Dmq
qzy2pNkYtfPOsu4KIMuf37qPn85f40zz/pe5JnVk8syCS5I1/SSb6klK/K80tR+OoYMmU8El2bq4
uG3NYJSG7U5KPdNdNHgmc5T/T54Mh8DJYdxk8bnIZObWYKEO4jKKbuQMNczdVF8qww+aCdaf37AP
thuoAYSXUCd1LuliDZVbO41ZIBBbjvGbP7TzkXyf5u+gdOJ0eFtUyX60v9rjP5x4Jnp6FXmc8puu
Xind2GA+pDDm8lvg7MtxiuXVeBG2X8XRHw1FBK9CB+F+mmJ6mL9MiCEWQHgig4k32gdboknFU5DY
Qu8LM+OLg8tvCXje26mGCHTRBPxjXr63XR3rdianqy4+J42ym1nejTl615H3Re7xowVCI/9gavqU
OvmtQKiUmeHp7aSQTfZpL/3I6MtIzOCLcPyjYQiGgd+SFOFZXcwN2nQTy6MneKWa0BWz3sF3xTHU
8ouIR/loDrIGKRxiqf6Rg3n/jDAZYLFLGaeqpoiN1jbGMtzbLO6AT5eQpOKdhyu0S/ueUUELj4xX
WkZaTV2JJllbBflNxdx1ejunbPbFq/gToHGxM7P3mxSk0SNPDsvvv91Y1aPlxkzWhq5GIOeGl2OP
A9EWh0SJtjEkw5AHdaRtBr220Laq7xH5UynUEYagYIudqLZI0iWzUdgrbNznFHi3TYhBqeptU/pM
JDNalyrQDLrtLC1ffv6G/36SZFr+egHTtP3lFaj8SreqCW/l4amQUFmlaV6sNPGCncKsUMWUfF5o
ovxi25/uy2/3TSddIKukZDjLvh9WEkljZAVvnoodjoUxkUQ1RuJo02dvJniAz6/yo7lq/zLaxQaT
DMCd8pDRNCwgQl5zv8ENyrj9fJSPr0mlr5AgmXzZxUxN/aiurJ5b2es4Q0KP6uUJ+7+nDOBkhvnF
1Pto7aJ+8+/RLtaTFjlamGeMputvAzoDrBBWunT2xRdX9fG9AyEjpkwDVcn3T8ptaajFoiRdWdKw
kNITzgSk8ov/6Gr+GuXiPYrbUa5MQ6QroXznwDzThhb+o75QtP/Ly7mY7zhSBO2gMlCLZt9KfsTi
u16IL+bbhzMBwpJKZ49MKuDirMSmbbWs8VNAU62k7k01KIJKNKcrPfJF+4sF/8OZ8Ndol6V76CVB
gzcXr7CGgadnozgECWoJZrn1xWP6+MKIB8DKkA2/nAxGIeeqbAwsd+r3xqck880/T+9SYn110v1w
2k2Rx79GupgQQBQtuUVisBpMMQ+6rZU1c7TCX1zPh7cOziTxNJsy9br3k7tK1cDFZoFgOjtN+wul
s4VanH2MDj9fGz4eSNMt9koY65cAB08bzNQw2f1jr5vnmUUnGcoAzJW15O7zkX5/RLCdFXIEE3eM
tPLFylqFHOgoBqQr/PGWEzC7Avxdw+py56WZ/u0AkcFoVqFAoP4EIL+/f63IfaURLKzTYIi1zm2c
r3zsp6XIXyXqXlQ73HS+uJe/Tw0GpdfMkGWyn9By3g8ajXZMpY10TYZRmGx+AyJ7SLCh+Pw+ftBz
xDA6uxPWqZyAtIvg0FaQH5sJjwzzXzyFkwx1HwDq4FHeIzZy7U1PiBHR4GzG1Rf9Th9eIWkC6gqy
zNwU76+woAUFo1hes1qa8M+kWsFFJV2/+PwSPxzGYBDoYBYolYu1EI84yfNQ/6w8F2kfPdcjbcgS
0N/Ph/nwTmKaAeCfxBGE7Is7GUXCtd02ZrPHVxJpyEySyIiON1l5leJI1PrzkSSc+SZ/y4q/f4kK
zXIsVTQNkju7GDoUWRz54ZAQDIMWz6Q9TxrebvrFEiymaPd9PAO+Ak2GBgicKtnlsU8eNakKIitZ
FV4io9LTnLjNUQ302VGSEcFA37nSxjFf0znXUsUmI6YFlY+gCjKBCMVtp5J2rHG/C1RSupF1VO36
W1xxXyrtK4bO74sRX5bI00bfDaXxsonSS9s4qG0tWTWhuNFOGo6ldIxeCzf44swz3d3LuwLbg9Ih
yR2gORfLK9KCWI1NNYGUDD/C0rngQNK/2NF/PyAouoK6ie5MMvOEk+9flhoburyvxwRP5YG39NtQ
6AiHHhPZ3rdDsRDoiFItff58Tk8fenFl7wa9uDLSLehZUXlxBgeYT6pc1TskyqiGOIZg2zgvs+r7
50N+sLADteJdZT7D778ssCEqlUVrtAyZlw52IStXH1d+Snd/gO5jrL5a/6Zw9fISBX1SxHxskDQJ
vb+vg135XSknyarD7K1SzCUCJ9y3PPoBcYiC3m1injAM62Yw4RF/de776Gp/Hf1iCWyMPBrJOwLv
VvE+xb5UaftFgGbIg+cRJcaf68TfMs5ZvWaHp+S1+h/vDG7++3/8B9Y5H3vwvPvc6r9/jgMdbv5U
P737C2iNoB5OJDmHm9eqieuf3+Ff//P/9If/9frzU+6G/PWf//iRNZjb82lekKVY3/z80ebln/+Y
ctafGOc0ZZO+BJe/8Kdzjir/YZGLFuRNSETSFMEj/NM4R1h/YBeDrwS7JpsYKap/G+dI4g9VmVYf
ms9ILE6NW/92zpG0PzRD5ywNJJSEI8RW++9Y5yh/9mz+NYUtWg7x5+GL8FHE3OYlX4gvUIZpk59T
68mKwmdZLQCAq9qVXpanrMJ8Dh3nw1jHt2KI3HXLmdyrbsDKDPdxgdOca9zk1VyVXH0+mEhxpZ/I
4MRpEHI4ljTxuvvs2c66OYmcqzHKpHkZlM+ZlWwSKjFF2ydOmUSnIclXqZCglCRg9bNspEriA+YY
MWmsBvPc59nRqwGwtGl3HDn/K0PIOVWljyev0p1tY+gYBx2GVaQgHGpD0KDU4U6xx6NspfpMzZto
561lejTmwm1XeQrwJQjrXZ0g9yhkbxkB16hgB8/qXEE+1Sp4idvNSmJb2qaBchY98jHDvNPdaBWp
MvWYOLCdMB2vU6Pq5nKjLFrL2MHnPbWycovCeaf5Khtd169jE6/IHvm4WRcvUaSiPmjWtS4HM02j
hwzHaeAs/rxL3QDRXwuEktx4ZxjYyOHpMpOxuo39poP+PfLPSP6aSvkGTfzKzJBmm1gxX1VRiyq3
S/VjSzYCFcqNOiBGbKTQEXFq34CEpYlraoKLjUHd5om+GRTzLQzlnEqZ9T1zrZ1VetrCiOP7ofT2
Y+hxwYIeN7Zzf+XbCIkUv3/JX8rc1Ve9wAQYLa3PRa8bKAwoBwvsbrGcW+og7symytFclcMykT1s
KkW+yYW6HX2sgjUPsrYUeBCfUBTXcr+IQ9ywWTv9fDjobdOjcJI2ihVQW0QeHGBdhojdr+aaLoNv
IeGeVHemYr5wZLlGmBksYnV4q4YUBEDaPygcKdMkpIvaXoydC2MADt46dMmhYOmyD4z4nsX52ffC
Q4f3DRo4deHiqzPD6R5juCZ+ZCZV29Ejag7Hfhs19X40zJMP4R6tALAdKQ1Xtha3s1pGaeTW92WS
EY5sXZGtAh7lLMc64i2J8nvoxt/rtJung+fzP6d6IL6TjtXgGSSgd3S4bFDag+4UDA+DoJ3Ra29s
cuSbqIvwWg+uu1Dpl3rl3Y52uIOJNCx1nK2DQIdFMR46KcmRpCukh0z7oLXWd8h/N74sXVkCSS0J
A0zp8QsWA/0A3bkvqxRlOw2MPdLRylCRWvXhsz1hI4LwOoiMeiVJ4CaqRWZj79e7kryuEvcq8mNs
TTXD6apRcazc/lH6YX3INDS5slS9uNV45UfyTcFeOTPd9C2usXiP8vEONhzWjQkNg3pZPUZTE0Ji
VajT3KDB4ZmQPUmmrkP00RgBRRsb11cQNYAxyF1iaxxJ35KEaUijiMZBglUFwJhZBACtDA/nBzf5
lpusA6ikrRlO3hXMHMry5WMeSqfoDVEhpJm4AQagkx/0SxBnCdivodGCVajXO9lTv48uVAq9uYf0
tfNxOnSizOCdHDYDVJarUCqxtn3D64PXEy+irPe+VYEdLDLpFp0itrWxkaLm0QAfhNWxbh1aRRFF
h5q6hNi2q3PdvVW6A3gHnCwbuFGFjCsLGtRCfaBAPfXGBA7FrGaZB6a3sFLEaZOzo2yW971xZQbl
rrDka2MoSLuHId+izxb2RCue2uGcoouUraFHZEarBJCRyFgB8vy+dbMOiU26zcOmpQUF4YtRNNWM
IjPAmqQdHa9dBEoBPAuG1LIp1S3i3ZXr97tCJhlcyGYwo4lgnoStvNZiwDVY98p93iwBDr2FKEVt
L10UOpiDOI22gaoc7DFAYZfRAkkH/xwv57PdS1tJla+j0VvZZfxqYA/tpm0ySVu/NVr0GAwVNorV
ta+kvI/CmJkaBPe019HwRtYInzTzeSXy79oQyo6q+83aK81FUGr+lTqkD5UlbQYbIyFuwUxawWQ6
6tA57nLESLVcvPkJnXGKUeK8ufXxzlhlBStvFVqnXlbqpd+N31PtKUw8F8F9iOVlYxy0GuAgrXRg
3ERq4pXSxytTLfapiulFld01uK+AfEQ02NtvUZV5JK0yGlp1jQWf5LWrb2MJ8W859bQmwUPSIpvv
/d6fqepjbygnVppNLRCSxjRidDzSQtfgTyW+gQNNfJRi8syd4j6pzZaU0oMql2e/oNNeDctt0btP
weB7szzHM0lJ1MiJDFo6VW0ftO1j7wfdPBzaYV7gpOuXjcC4/k2UQIZIJXkw1EGo4ptkpQlBMXjz
sbZWxgDf35eOQwEgb6g7NEQ4XEtmyCofWJsCtTVuHdU3QzPvRCy8NYIGR+T5NnEjJpMyl0P53ot4
awdhgMcCK6NZmxxg071sH4Fbmsy9sVvraEELGLroB/XV2OF+LfPuwH5JQQGBqAMJEI9pgOr7mLrh
4xjbiJgFuLO8wZ2Ek/OCBFR7W8ipWJu4cM61EZzU6Eb9RtGwyzHnqpHG14mPQXuXGievxm0mmhgf
A/KgVEm/jYNq7YUeSetBIktBC9xtm8HkKsDh7bMs09GkuwtZs+IHI37q/GiRTv0DZYFcUmgDLgwj
auo0XsUh+ulubE6UrMgm9sPCjvKVgkzIqfFbmSmYjsutvFQHgQ4/8u7sMTHmknxf90A59DE9RsYQ
85AcHKaO2UA3ugnMkP3sTHEXsTytugGtKnoRPKR68KIP7B6aNLxJAZ1VqabOogLj3hH0jx/Qa+NZ
a/yZ3lpBWaKxlIkW0oDQsVKBrcGDhAGko0evMtGGYLW96hv9gYNguRo6sY5KwovRs5Zx1xsr7s7O
brCmDxFWLrKxQTGXqvG+wokDMpt7ImjFgj3fZLY7i+zgWw1/EFmUt1LlBulkvBgAGs5DNKrzWJ+g
r122wpDLxQGcx6lwjneZZ7NJw4PuILu2UyZaXYh7JZ+6qovlqIS3PdN0SGFsB/0Zz/D4elzjl+7P
e0xNbxWNL25YxJV0dq8SbG+kxBiumoRNE1DPEtXuxhchOKAyhgz87GUAo0ai2k3jIUvvSzzRfGnA
0CMEzBgGmwgUz4as0izo5Xs3kDC0DSI6c7JhV6rZpi3pHNSi5MkamutQ8QAjw/9k+24Ii8Ao43EK
xGmMNJ4M9uDAPMelrfqPjV/uEKgoiGIMIE6+/d2nPbqHA2wXPM6eBsWunZmD0iBzQNDQ0LiIWy33
JaBTyJ9MzcUo8HsbwRL2xa6ugts4KEKnS3sFGIXqbwsCKF3zFNQOfg5oUn6VowATwPJkKbRytVAd
Yu7J3ECnT2zKZluzDcxDU6nnOiynKxEHyCAtmL2ZeoIwhJhcQ56WQ4OSRX0rZfZzrea8UEKiL6C8
qaFCSSUdYmPM5pOzj0S1VzlNCLus93D1UbCCzpTqR6siE/cKdaaIe8OqXj0xdGslbO5yVdnBy7yN
9RKf1+xeUV1lyTUEk7r4NsmKfKkQ1yi9MQ8JuoGkVN6056tOnqxq6mIOqd1pg2r3gXC3OsSJvIu/
C4UNQgd37Ehlu8tUFP+sZ/sQPQtXghZVMpoXliFp2Rb1Dx83Rz4FSnFYHTwNRhlm1zo+3wTqeMmt
Ixvalux9pzhYO6iB9mRcKzpJk3IdNGo5kVCuXV9LlwTaIbGUv6xAVS0kDFtAMnzjsKnNJMD+APyV
fa5Zt1poXXV6N4mIxlVkNoaTZZhiUy9QHKl5Zok4DIbhoQfB84t66o80kkg79Q8JbQ6ryhxyR+hQ
IqR2qWosfWSTTl0WP3oiOriKWq8CGhVmhusf3fi50YEqlLgaK2JorsTWk4ER2Mc2KnZEGt+l9if9
p74RVqIhg6nbhTpCv+CYFBBOIXihXVBrm6Mnk1HoJX/AzQrb7qC/Ta3iyWoULL/Fwc9a7DJZiqSJ
KWOk12qpoXeC0kiAVU3MnmCGnM3AoKvFzKl/krJO3XWTNKAV4rrUOUO2YKB4XbGkS8yFUVVTK7ZH
t65bcvETJy6tGzYq6y6S6TakQtHNxjdFbdylN+IOl5jJjDbNdQYwaF5Z0BDZP6AHNFN/aAHY4Sah
yZFmu1caQtRZBtnVMcrgHoqzMktNBLOhf4waHk1ranNp0B2YDbSdKos4Acvio6GRpdZbFm69lXOW
/Da7CXofQICGAZM3pgcFONyMFN8iqoBapIBl03JcxMZIY7M3EKSN4aHMSgymycJRUZt0mjDAxiJy
+jbZQGA5DXa/jRV26Rx1QGbcWGVfLfLBvCt03rFOJ0AAfCHPpIhm3jY1I8c3tdcyULWZbSOKIu2z
NxtlH4b3XRNUcHC0s6TihpOa9PraZrMb8zLATjNZ6E186obJfKsGTFEIGI8pBHT4Kk4SQeNArrLJ
x9icj4G26UKSwUMDUEKiISMO21s9LB4Rrt723Xj0VRx3VSVdRANINKb6XNFdnyfqbsbaELs6LBG6
a4lj+KBThBI8WNVObUEG8nS7RZ9Z174lJZhZIpMwra2m0aNLX11GL93WoIMSg/LGgtiWqfNqsK/9
4GAW4HNNy0eDw+44ioJZF9ND0OwatX7wDEBYUI6K3LLpeQbgJ9qgWQ/yvPO6jR/311HXXgOPJNUK
3UmUszAUb+BckKXcGrzY9ZAgtwUeVuMsmaXMkNJQN30BGWJgKmJ0fdQF7+FQz3KD89zwiDvFz9Fz
YrlGDu7zMHiRvKabhUkHs7Q1slkI5kg1T16czzKp3eRFeyXJ+RxVmL6eiGttK4uZOpraojfFj0iE
OKHK2yjPiBRBuI5h5hMeJncu9rVOVbT3np3XC0MrruTKegpcXyyN5EHWfX8e3iNpgAoVBkcFl9dQ
J50jIth5UqF610U/wupF9uZ6YcJBKt1YhfGDuGetKOn3zK7aZaYPsjOBChfs+hSYRxCWo40EbXSD
itk0kRSbmUiAH/sa5LUA2ZfDLLlRTGWvaGzfbWQuDaXcxV1dAgwFp9Kp6cISoDH7HAN0FJQPkCxP
OOss+RpX6lgeClFtCiRSYR2dqpDAUKteSurDjj8YaztTkMCGJy2M4MoE8WNRly86cbb8ZMgoAnPP
uKHRdJG7/V2SqntveFFD+6WZeNFj7y2qvnh2fWUvCYNKyvgWd8PR68bCoRK30/BzoYmY1pzoLomV
fVdj6KFV93kdP3TgxNoyOsWl/FbW1UuAIsR05TUmpWLx8xP8xyoSD5Y6vqkB/rqZSp9zWZ3J5Tup
3GEmLLEC2N5cLjxs2YPGoXpRJ7iEhrp/SAFnT19BkhGkReGhTeNHZeCcrKWF6xS3lRQ+0nS4HEKF
9EM/KUsb4pFggYIRZCfELpdGYVVJHvSEgesenb90MKX+LjDwulOEdpu2OuSz+JDr/mMbDfA+wrqf
YdmGkLC6V7x813bxKdQZVDXQ+6qNQTiyiqr2Gl3oHOzKncTi65dvmh0eLJQxFBIctSWTkrePOniy
TifdjWfnjSjau+kqJDdlthLcVWAGx7K9qurklAQarNl+m7rkVwzrXIw/NI7bdV/d27WVzJKYV1Xl
UYgoOo4i23ipTkYdcabmFbzZ7tqw/FMT05CqeE9uZCzakdsqVfrNdL1lJcEtCg5JFD1yBFZnrAsT
K9x+ioNgifjJ0/ucjVHwjORoneRE56i6q9nQhluyWbxwgBR9ST42tfSt0M9DXOw0A2aey0Fm1nks
aoX+5OLzOGtS7xBO3lSeDYedN8v3/YMP5IJcHtjgSjl7QirxGxWI3cCxV716QmgE7rDLz3HMgzJx
X60qY4dT9DN9vYukDw6uWcEu9tAU4tAri35fDe1z1afEZV2tgOYpdzJLMolw/H1NjHprnB89aacl
yaGw41NrVy8JCDyqHsjMBh2aDyxwkOIsPRaRqZ8DScv7BcacSLYBnazcpJjrEW+E2r9xPFtGfXun
pZUy04Pt+DQY7MyiGY9ZoOxbWX7rs/RHlJXoMi0Pxw2BXt3rgkOqcaMBjN/W4XgoQp3diDuBaRSH
Q9bioiPT55Iopg/zmPmdAsXM31JUXbKvPdlG+jo9PtNOnzuICOCnva1m26uyIhIw++KxJgcJdGZw
TK8+o2nKZ7zU39SQ4yrZgTHvj0zFnhhX3HQocscWDkM+Kmsjjh7dbnBqXb9Caf3A2tQDyorr3DHo
+dsOMsr0xjIf7bnrQVm2FXHkVUMyO33PZsKY0r8jEgYs1OYQJwatNt1bTmM/qQDqV1KKnHJ4KLTw
plBSAN5FhvCQCnssSagrSME4BeV5MkMEQHlunAuaaUCL9d8GPcz/g8rMx+WU/6Au878r8fw/WJlR
hPpZaWb7Wlavw6+VmZ+/8GdphiqLrJgqxg5UXSnuo5b6X7UZfjTBRSbLB4PWDZVC4b+LM5r9B9Iq
+nqQ1ig0PkztPRXO1f4//8GPENsJ/E/oFLCRgv6t0sxF9VTDqohT/0/tBGUe2v7flxZhYNS63QFp
y9JXJUZf4+BWBZzXA7dqE5h/JeD9aDx6VLFfoxCNQ9xFF0DUV0pIXgnHt3A/ipdOPo7teaDHMdm1
evdFe8qlIvTn1SlsqybMC4FZ9cVoplEWEtKTFoAVJsbj2VtL+THE4MIt0eUbr0VVkxzYVNot+v0E
VnycYpwn36iytzKh1v8yLa7/rHb9V9ok11mQ1tU//0GN+H0hVzOBPdDHollYupjgL6af/9LiKeC6
D1JIJt4zxttS3ns1W0JqkzzzASWAuE1/6ORNCpd6VrVXbAz83Gjtyh1WBOk5McmPj8+BRH9Iblgb
MCmc6NVtEOrbNApOhW6gemlmpW0c49J4HryUpvByUUCeLHr75GMtFZXnqB3WSntXNW8KdaCCEjLN
pU4G5x58/hLq5Ux+VSscfAlbs/ZZVRXHb4IZgTdhKl7RC686N/kkFDoOlOISFb0v8fyUppUAI3iw
zC2izdjaCDDZsBYgoq0qThbwD52CBEPXkHbNCFJRZk3X4PObg9wArpuFWM6H+FTGpJYbanYuVahg
EiWF7Lzqi0E4maPnDTADp6AGdZL8AukFPyMXCuDXUiRcxANKSdjb9S/Uf0r80AVJefD6WjdvoQro
/rGpjnAQ4MNLM8J7kK5HC4iUWWJbAcNzUM467ms8qlmAa5PH8YB8IIzhOYfigb+VMhUkmISR/RKM
tVO4bDfsZ8V5ao+f7p+XHev6MbAGFBS2kzCUCtKvNrxF00ESpF4SBurcGpBIcset6ByMdBTD7A4b
UJKPOSmSlDevzs5csxtdd9hZtAliRdDl3qvWb/rhHONLo3DpEmlgo68du6pmtDYTL5HD5NgQQBwg
Re2MFBLKch8Aa4gBnScuO6aEkcxK6V4E6Ikifxz0l9yKIRCoc22QyUU08+kraDmPiq0eCjxkQ8jq
tAwlpFRTKPoKSdIgBgyqLXNPncM3gKwurYUVnqbLBQINWMFbRGDrAwqoSVBj8TjMOuklHvdZ9dgF
e7sFREgPK3iXivMX+XdfnQdBsXCLI5CJmYFrSJq+tCPuZIMg/4YeBQmb3R1V6SCyR52nl04uecRI
Y3WWxkclBuMIAjNUCjq8XxUeOwiMOrytuikNRZWTDICh8jgVpmpAEDHgA1nAVuB4O/2sKxNn+n/T
cwiQHWJPOVMB8KVHok3iuhumhFvoIIlpmhLaLFSVheT5CwNQpjoqy2makO1i62bC6VBMKbKkQblw
rWiX4ftcjGs7d9d6NNkpJHP4uT/TYbJ9M12hEr76POWKLFDik2lqMQasvFUux2ut9kiWOnUMWRm2
L3jFRSm4Hi9Gkm8TsSN4rAm8Ql6F8HUC0SZTt6tEwQc9aftK9k8vXnoerOzj1cHkQ8M23coCUFoS
Y02QcjNlHT8W7sToLjIzP9RAzGWSI6EW7wvdOrOiLYx8vM+l/odSknlrQH+X/b2aaXNO9Fe1B+NQ
8NFCrDA6mZMjo4lmLvL1qHtzm+87/VRWAE7y4pfm9y4Hk8/0zHXVacVrNHbISB8Dj7N53s9VdZi3
xVmhUZda1jLOXrLcphBEV8aWfoPFtDf1/cnUbsn0OZkLSdnjS3Wvoq6dqXGd9i4E/cwpnpJfaSCw
aH7KZt5Qrioy2z3OCTrz0vZIBHnzxohOPnp5ucBQgSWkTbDgZnq1aARS7lDaaLwrzEWTQAvaqVG8
YpFFDenGFY9h9OSn3H9YjGAqn9MS7XlrHKZzWc6C52IsnlaPcb3s/Yc4qzmzswLy4dOLyntAp5Ej
k9ko+UrT7qRkrHagAtDkzHWFBcxAeMAcBoeFuKwihB+FPqOAPY+LF7NPSYeei/5c8hIFrKUieYXY
zZK3CfmyWtc4lSycaR2X/WTet6xgPWrVfuNDnooljwqAwDUmpQTDCpiOXBTbYlfPxADmtqypOR2L
xlvahVh2dNJTDEgjMqjy0krVZRV4yzLuf3A46mYwCZcAJ7Y0NMJ4iKsH25Dmjec5JnXoqRQ8uYoF
Q7IWNEvIfNcgeQUhsepcZjAPReXGJOZNRldiI25KGlaZpBnNGdGg4zSFoNpbTGtQxDPu6nFde8aG
OsA6FR7LWwG6YvLMTZyUZOL05CgMz4xtA/c2p6hqY2ee2d6qDkpaRnvybeqihz40lPb3XK/mcq3h
hELKigQ8U9tb/dz//1Zn0/+X8bP6afy8C8rg+akO3kXQ06/8K4KmkvCHYqPpAbQAcuWnMeOf3U0A
Lv4gktKRQhiEsBAv/gqg/5j6TNFcCcItMGNEWv+KnyVF+YMEH12XtBMjXCeM/ju9TfpFZ6VM+5+C
wtAw6Xqy6Xy8iOlyVU+wlKknlFv2YAbSOhL1j0HkZDWWlV0uM8M4VOmya/uNkcpghHDUsXe1ORwl
Pb+36mVYRt9Vr7i2yvvayzjjBdKS7frKb+9JY9W1uY77Jdv5zSh6LGIdvQMqEaJD0nSMe80R2X+w
9RX1Nk3SedQva6r/WnKaPO1sI1/nLQ3LFRyigs8qVqWFI0m0pIpXQuRdVlX/xu8ESv7Cfxg52n/R
9nvpfsv9Mbgxk6yPJkKC7YsY3LNUv8ZTNboWJcjqmGaSe5+twQy+96TBKI1xnfjRUKDmRaTGk3ry
3qShK7KKnYzRk5Fkzth80SX8pwf1Xw1pxOEYv8v6BK8AijeJ+N+H4j7Cas8yxugaoHEKj0tI/Sbu
9l4/kOkdnOmbyPab6p2VvtvEHqkz9jLaNK517UlW3qYEY4theHwuIeLzFJuY3gjKMfyg5dnyR1xa
7HSnUTNvJuqXPRAfifigltQRjfIRi7VpivCrcnav+s9pmp7czguA59hOb4FasmrwVySyTZbBqicl
MNTmgblQZZmTULqDLjpXJMycs63oGoLVk9bvGZEORHaWcZeYhywvl5LJtmhdD5PPhvoDoh1b3vMA
s7nQ5H0zeAT5Hpxs/jTuG4VGEO45QRfTwQxcmmMwAun2mRRRlGnPqUcVXnfPgRli7kAZd29k9HXw
jIIaLm4Ed9IrX0zyMvy+huWf3auHFMV6TLcZHSDgGGjk2fPM+cfSl281iR5r5mMybYEGfHOxLQpr
XejZg+SRJmbLnWYDb1BYxKe6IaqS/OmFgoT+VGb1c9XWV5FiOxTpXgRtGql1nenNuQ64DEjyCq5o
vBBji82fS08ftOSmuq/sx2agBqHXgODst8/PeeLSovTn5FIEPQoqJz2drv73k4umiFIpYj+6znwd
P1JtX5skiOUiTZ08CsJFREyyruTsueqCBa0WLyKXXyMiJKkPDzVeZbME5HMt8F6oeXpuCKSsimHa
iuAm0AcnKMxVq+Bldi9nDduav+BBYJ3CXPajFmMOz4lxDxsAg8hGsB28JyukEypCmrm3zXtNFEvL
aM5B5i+m+1REJL3Fnp/ziZK8nyaCXc8ymi95vlgaMM15GGHfb4quWFb/k7QzW4ojS9b1E4VZzMNt
ziQJJEhJqbgJQ6Ui5nmOpz+fJ+rdkMJg29nW1iWJIVfEWr58/P33+ZDB5g9OadNxnJ39MlXT0pPJ
q8MBRAuzBWS8y8nmaP0mZQiQTqqd38PZtO1dbh64QDwJ0yxIelrMMYEHr2Rak89HKMy9UOr0eebF
ODsVH1nu4hxk9/Kxo/tC3ziQNnetW6esYKxZerLrZyUn16zkq8l6Fg2XmQeZuxCmTFAmdIQxjGIf
0LSKwVWxvpBEJCJUgAybwNUkmyg/6SQq02TE+TuwBV18sMjj8zf+XafZopsVfPrj6BSPvAqbz2+p
6gTui6eRZ4Ws8VVjy6WmLpEwQbib43uvrYjgD/p4Kk2oqQK6cirQOl35LHeOz1IDbZ/rOe5N8rMn
aMoCQiSXXeTKdIhsaJeP9mhtu7JbYyPk/NEuv/+Qm6f15Q13sbb5+RryfD4jb5WfeWLEC7Xa8MNx
wWw9jMAdypd/wtB2r5knhYQnI01uOVp+XayJ6004gBspMnCUutav9RAwE0hRq8SVDXoSweQqFfOY
548U9+5tEpCuE4jojHrer+IsVdfMQXxUzdMcQtOfbBSFLsVk043Ob6Q4yUQA1h/kU7SL7onXa2bY
eAS0WKu6d9H4rLRmF2HlY0ie2p3oodw8Iqo8OpWircPtL0yPunvOSOBxGbBVk8+szP5kjljOvv2C
1IBi2vv8zvmB8Dt0yc0ZcG9fQOWLoB5KlyLnUVSz3nv3tt9u08EnGGbaS7SdcpI0oKEw3jWXITaD
5WTczelj4VAct07svQIuxqVZIowsORVDedILZgqZciCcGYLazYy/4934blE1J0h9d3p5kDNNSf6I
9Mj9L+2TXLnG2U1MkuQOBCNT1cfv/nCIuC7OdwwJiIBDhEJ0Gpir7BZK/LgPmCKxoSmYvEedLH5b
tM6YxMZl2XPJuJsRFqWBco3d1tdlHK55aopgXH5/gfXpTSQSUnPmhSwGIzqQLhAVHk/r1u6vZog+
rQmWbu1kBYBBX41nE2vZorLLaxXMZa9V27Y8ae4udRmNGd+gsbiEEVLIYJhFT0JJ3BvvRYOY1QGL
W/kM8UyvADuLaXGbciWWJrSO1KugBgd8w37LKzg18zakZwxLpR87HnTWmZOwQXon31/kjOMwscp9
iRoKNn1xI6/EAyAxFRhfLs+c49ANFujcc67BO/sJYmB16IY61WRoR2tv5PR7DGvLoA7F5fTtY9jU
W1MzN0hAntE64cLmpB4S5ZTG5SozXozxINpIDKg6FH8FWYQjAPd0R4Io83ZOGO/HotkVw3EuclGM
uVnuCtw6uWGef60xx2M0sn9843mIPTksdnjW/fMnyh7AMLpyjWYXeUckdNG1z2pSrBwuvDhYPgbU
5TtYCVFofS344WJdcNo+soBpYZusWNtHpBsy1xTtiS5iRyzrUGfu2in1VT0+ITt8x6qfu/lYIBoc
QuHthAq+oXpkR0Dwqk2kz9+kMqsXBq4DiiXNnhmQvrYg+gzr+oYfgbuBAX4IEEUM8ErgDB6b+pDX
5Up8tah/5me+MNpik986hHSm0buEQ8gkY/r8zn7sm9xsq/hpoFdtd1fqxcoo3J04Qp1zYKfS6FlU
fFl4SxvZ4SVnroArOZAMhwe9LKZHpIyZluKsFhChNsW9ajtADtXV50+qXUYc5yc1mdQNA/uZeeS9
dzFBVwo1T9Ldke4EZRnuh/G5s5laAxMWaMcqCg9Mq16CZVqoBiPtuIymAyDf9L9IaP/h218+iWT7
3+yZmbgj5c28u6t0Z50nGFjWooIa1Yz04K+5Ul5bHgkcRAEhR2JMo11rzF+m424PTeq2I7wJ5uSL
rs1Liiz1/GDCAmGyT5BCXFgGz5iZf9U23V2MFeaKWDHDeowCVgidsSYBuGLs6LDUA/FrwOavZka/
WEm/FkOM6wLaZ90Tm8gehlBB5Kq7/OIUL/oUXx+RGo9K5UenA/AiLiKhMcZjlHV34rvXLv1qsb73
USUqj1NEJ7u0thn+iD+7uy+Wvugnk6Xhs4ezEaYslX7ri2PT08CiCdpt73q13smrIdHoQFm49ajk
19VOZZ5XZJWbL++ZhMMX14zah0ZKy6Mw452pyt+ITF/iVTiR3t6BWFqjAiOHUUvxzaTOK40YwFZa
URqfv/ClWT6/75s1L943KzQ9Msmr3k0k6AuiZMOIbgfP2Xn+U9GHXwiffNqfbyglJ5pPPfuyW0/z
E7BQIasRk+9hnsalxbhFgA70I6bMZVc/fz3tA9XFnv53xQtRKt1EcQIFzFDpg54wEN1KxnMiulhH
RJ15fau8LcCmxT84UHUulrTYfyFVHx4sfe7QEVB3I65+rwtqxj5M9KC1d9VcrqQwbeH+GzjV4lub
p6LKr7G/X2gg64NbxIqMCpB+fgOsyftV3TzIZ9+b2zuD2nsVz9/plVz7zndeEw+oVPYwTV2Rdcgi
7jeDjIdrINxihLj3EvoQiXS1TCWD7VZ7ITRxLY1hUzSItUyAC0CQgD8EOZ4PLlBlZxskhJXlYdJe
dGhFWpy5MCqWnuKsgZrtgCVDPvisgrZwYUakse2aVxf/meWGjCRCKj5eQTjyhQjIe14KnQ5Bg01Z
FcaTy9Zb3xmdZGoQAZWgIoV+MW2mZU4DtIQ9XnNoyMHyDFYJCIFaDHGRxEcaHVafP8hHUvD2OS6y
YTkNgKDZkIJ0IgggeDtbcfNJjCMqJptdufSfr3nWGZ+8/CU5VkMBPopsdIrZPjrWoYzcrTUesgDP
gsxFY20cI1/NIckArDhnj3aN/cOYKl9I4yUH0Vmx6pTTDaCtKk2XErC8UW4xNNmhm07tXV1TFcLU
ZMpLYb4o4Z04u7x/DzyGwdF7raWb49FiyKv9FCjzCpWH1eGAiK1d6yAlGfH33XxFRka8XrnJhOUk
eD7fO/Mj3fj2kS8OrPdtr6gULlCrvzAAnMGN0W09h+t4PCKpI6hNywM/ii9Ua816JmIHlL+SG5Ln
eLg42m17w0+SBcgQuShqdkOvnT11+SpXzPefVMJPlyyFZHbY/45GYpdpoAE9CV1IT0af7lsoVwfi
4enYUBKai+ee4S78a1Ljw2Q+ye0qBiL3QvtCXWsSlP0pPf9zaJekLZoaOOHUqlgH7ranhQdLddek
B6+Dvr2SyJUnjPuOmSCuBMfq9OXl/fAMQF/AEgaegzrae7FxwzrRUxWxSc1gwZRzkRScOWRBfAPx
4pEMniRAYocoXljUIdnGiZnk5qgsqd5/LhRkRz/YFHxhndQV/K6w7F6YTDX3mTfQlPWdbhbXmpcC
A8CA8FCTQmCDA95a4d9Ra9yauHfFSEKjtobvCbi6ZVl310M33hkuZZeoYwyCwlBTZuJqB3h0GbQY
H7Wq2XTECdZB0hgKLOGJF9/jhXjEtfwxzNYWu9VGCt3m5qnMwz1f7Yhi+cO1hlg8FsmN8EDiX/Iv
SnsrftSrAf+2G3uml65whrtMYaZD+Q3PE71cdbUkSty4uJbfh6svJ2LmLuZZe52QX1z0uKN60v57
/iloRM8ZTn52IHPeQSX4O+sii519W7/aBUXggTidNPqiTmLqLfG1jfKaXxZfgz/kx/kQOT7+haLG
asz5E4fqpzEk5NNSokW9OMkfojTl6YJ6M6Tuli6iqzCpjrE/8erJiI7D1TZJog/uusWK2wWVfzAF
4PqGdke+J5pBvGWMqUANml31NOmHKrC34hPYpbLtRjq6gv5UdNZ+ABZqtfm8adx4j7Ubk3I5M3Sk
S6nuDz/CVrknCYij+sSc4DowBNtIQ515lGRLz/Dz2XuJDBU6N6YDETfi+uv+sYtJEtMQcaeU6vdC
Zm54SXPVEuqrFVvON9ugZqrjxovGJ482t7Ua5T8VlUmXavJj7CLyDoG3cwk32S5u59+VaW3TLjvv
i+tf63r+6JfNP5yqHSnXXUpoS4OdRyMEaHsRFTiif/HdgShTclotqQVRRR5sBUp3W6rZdyskmdFV
Pxlaci+SoBNAz4kN+POcw5dZyW7OTlOc4fPKSPs24CewjCQSbP7wyMrXbglsXBKJPkgXStRlFf8s
o/4K89NY1Q0QBNLdpn8fQZ+zUFq3/yb/GiE/XhB//Ku19dbObmtL33XtKYqcbUsCrzSq67ICwtF4
u75p/hocCMxA+xfVSfStJOpo95L4SnQRR8BToTHQCLEMy7WfUpC/ElcLxBl6gIVlxtdVxPxPg3De
f4qqKxpQ113J4IioaY6mqiGEm96HDjFmDpGbLUASbICu7XRA2Aozmnvmsiq+fc8gwCXTKSCf0Fe2
Of0VRyQLgv7ATWZY/Qbeoe9e/WTy1Ty5rV2pPIFc9cplolCFtsmxqDTeBTXwCwxkzcjMeb6uUXKJ
C8gTiH46xy/AhSyqU6lLO4c1rpPR+F6T1R6NvyqD3FSmQCO4y5r57yZub1IA1oGgW1MqyAHoJnCa
Op0xA62RWvHUBxk9dhOgG9g5LEAWjBRKmLvBlG66qMHPevQb2e73uoqWTa8uRp8WvMjbtZ1FzWDn
uCpdTMayJXORhvcK8N6pTJfiTYknKOkT3Jmyr687/5t8JSJxf0acEwFLxiqhyh8n6HJkkr+OhLwc
FVeNX+NqtcSYjIkQt0i0g9OMd34OmTDxMgmu2SOp/4Oe7DUJL24dJmAkTsK1unGRmtq+dYYbxS0X
Mzhsh0SDq1KHmZpFUEJnMBzd8m+r6NcJU97LrLjuSAzxEWJiY3PTaj7kjeUv00FDhPScaSseS7eu
QZbQWDwfolla6Pu1R59GRQKt4Q7Sl89sWeoJoRvscZijoTpOg7aAugsun7/19lEncxIrEv67d6L7
RYoyRhOPbrkjzyN+ELImuRMhu2mT4RTDCxnE/0Ztuz9H4rxHy4024+eWQpdk28SRsF+0ArQ8+kg2
FWcyYsIL46R5GwXiHvGPosR70Knd8bOSFodTYDdkpJVcZUUaZdOzObpNsBv7C+RVaQ7kAiWfA1mr
oVK8wGvm0QhG8yyhT69kfsKmBpGC084lmzN/0XY4+JP3mojEi9RK9aXJp6W8IJh4Ig58NLKF8Jwh
4dRrOF6xT2LGGV9w6B16+s45u6wPmIpNK7qDFnFwouYjYQIpMF5ceeJMRlrtA8kU5vEeV3CM7UXT
Natg8FB05W3cwEj/alYoU5rWIYUCyyKt3fN7VSTVCbwmAaDIIHHxIEU6tTq56aO94tMJjX4oyR8W
BWEM3hx868BgvJ0Gbgkk9NPg/BsZJw9ESNy5zC0dl3TvSSKfrSi0B4gcr+K4vzIJL+hNYlLrSzWo
u9HQz1UV0Yl6tnLx6IC3Alxap6NJ595BqiwkXWMMARihZVzGezxcy2nXEHCtCmb/Jq0NB1zKgNdm
l8IFIitIwYoLU9EILVPh8ZbJgDoEMeTnOESpNKADrYD7pzDdzqekqDGBNsF9dg5yrm1tbkuPQI1C
rkSIpkHPC2osaYlRKXP0CTN10Zr5TP2lOIgjzDEmTrGSD0Sl2jRiSYJWs4PbijwgA+qXTMDe6giO
zVsGsi4BhzKY4tY4vsdIPXnKyJAWnhNPqao4A/NBpbmmIJvM1TpHhQEpaNr5XI3K/+wvm/nYMiRU
8ae9lMP47L0DlUGObw1r8pK+R0nUlhO1oL5+VGj9H2r/modVO2tbmDJzstmIxZAsr0SvFQPcpDbH
JWq9pxjF35fMQMaJRxFJGj8ii0jhMGm9c6qLQH1Rj7j5vJWRghE9iC3KqbSptXZoHFLKWJz4pFHL
5m+8bFcDb5qZhQi6XernFk33ctnkCeBfXM/FuRRR0/SCNUGSgoAMAcZNan2yXNvmC4twdBraK/lF
NsuK6aWyQOeH9IIg0gBB4UQj6cpT5XSCB8xccsdiY+QkrscfcvRIwKzsbMuCzgJuX34JkeGLNY/M
H73V30nEHyXVcmyfGOiWKO31HDRXGE55Ra6uVFPFT6LQs8b5wRc7ROORkonworbk4afkWS6OB/Ir
6d2d6H+fNncuKNN+yOq/iGMkDh0LdjD/SWUy2JBWkLsqxjTxyOrF6ORyXnoqyIKzMSAt5MAIoNtH
SVQm5jkBKA/T9d5WnY4j9AeevY1iZz2A1+pYvivIU7QnMfNGFe9n/AN4qZaKR96O217o9tooyms5
r8EhuZG5pH/0AyTvlDcp1GjFEpS2yIBO3TlIra2A0XhFjf5tvUPa7ZO8dU4mtKm0VVGHe7DiG6k5
yKKQ7a/6+FwhJcUhkWrAo0tkpwbsPHjqBkxhFVDW53ZKCVfEOKGgUtD6CPQDFaFZ4BdfA2P+ZVCP
QJqoW2SFtY3a+WBSetZQ6HIPg5BqM5VmrG98liculWz27EOHAeBhpO9xHp74AIlTSSMuOCvRwRid
HrlDy6C8CiIJKQZroBqmAsCNc1T8J9xWH0ArwTWP0WkdoyjQOcZTRSRq0+I8HDX4xDhS5q3S247w
ssNSbuUTdfMHBbbcCe7H+MbsPDyqnhjuGGZoFDLukuYU1WtWtMhS3ULYZqrl1EddkzbrV1skJn5G
JWpuf4f9YUDinlhmCDeDWS8s44l1eH6RSC66pEjT8EpMUnfoCU65LlhkUeZTFe1FlFlE1C9V8Ai7
KNIsQeSoQ/HHYZR2e7YGkXdodGsTOd967JetHSU11Io5y57lXpTE2347LyU53WkYJhM4JOu5c3nO
fMm9pCsJmORLTH1KBH06SfjCQwquRBxVnrzB2Xdppa4NujtJvfsHfkH0M4auZnh9EhTflQTjKkU7
TAlnoLNR4iKgs0RniE5QA1qo8Ey5akoU33bOfEae8A6CMDmn6GzjRS5nPAxXdcxzkXicsDXelNxG
Zv2T20KFT3SuXF2iuaVOIaKVxk9aAuXSQtAjOoNWcib7PfM3HCLE0etkwDpFTLJIIkrEWHpTrHCp
oLihTkWFT5QGH8yjs6gRBnfGPK5EzfG2RcLBUg7XDxIC8SPigJx/kmTh6wkhWnL7JPyTmyOvznum
yknqTDbGsRyM25j2Zqljyz51471Vt+tgNDdmhJoJ5wMUJRJTWY4tf8TtcTRriAYkqURNXK4GahlH
QfwROSd3figpdJD9T6cnLjsmAI+mmdxd7xXXSJA3n3KuCvdsJsyoY1iVHOhWYobO1ztLB6eK8pCE
ltgR2xAMgGaFB8h2V8FkP4jFFJeXsWJw43EBZ2UhKWGPi5HHlFS6+DbR6407n+THubgSQbLjoqo0
OvOJoaQz0kJryhYIdkPaE6WW1EfZT07+fE25VzCpPLCFDjYBdS0HjFZFuJDbmTI6dw2J5Gs8oVQ4
BVhRN/My5hbza/iV/Ndm8UZJFLqiVcgzDk4NR7VTbfvmXt6EnxC0ipQ/+SuagoEDiwHo7RRnDwau
bbKR9NXUHSTZXlHtHuh/DUz/2JBM62tn4dLCTBrAmvZmMtyNJl6zXCCHD/db6hKiGHLGkel5/pdY
0clWbsQdAaQm14YZhCJhEvElpX9dV/oejiGgFZFuSj5bdizR55USghZp6OdHqw9WtpIKIK4uyMKl
b9FpAhu6ltHx5iurSFBpSvkD/cHjI4oS2HvSKXMOJkVXV4q+bw1XFpiT7irqnZ0zVLAEoYyJJqRq
Kx6J3hW/NAuKCnV4ZqokzXHPqN2Iwpk41qL+YuWEO8kdkFDHIqE+NleimzItIj2gr7rWPoesXNIW
LIH8SktUNVuK+Jz9nD+CklDbFzdztmjmpIVbgcZdlEZliDjnKvxHXAwenZmIy7itnsIgcVdxmsPn
4y21IQGXnxGFOwCzC0iSleqZSvyVrCYhdDjfwd3xwGIFxLk9aD7+qkXGsOYjSSXIgzlH4AZrG2Ut
7twrescLD3TlA7u2FqnyIvUdxEAiv94Lf8q2zTYQ+6b/llenbsRBn00SB6wYpQfwRM2U/DwjHKtN
lWB4ZxQ+C8uFgZRJkmt8RleF+75tJAqBuKpA75wXcI50rUpQGIFo8fG1iCX4Vw63KZN1f8reRYb9
w2iNXxldl5L8tvPqZ0upmB+TXSEe8S0gTkRFbCp9t/uejIl8ItadkP1sJjKwVnxJbF+bKNc5tEUG
vHsrHkyQB0AZrhtT4shsIc4BFIUAuirIAnr+I/kM/D/5A7WpWv2V41indpDdVdNwLx/iPyVGQk0d
gKoHYN3Roq9SvJfDqhwIKVyDcWWaRqJF/vc+w1oY1IJhzii+Rbg0AJZo+6BbuKieiqk+Z695vgnL
ZePQaW24T6Ps3rTSRLKPTTwfAMtYSt9ucyo6fElgKw6SKDCczvrmTbZkInPoN/lmb1gbQ5tv4sa7
shh4yI5g+Ag6arx+eGMAMlGhItYjSPRxxaQvt8Vh97N4LTGNpNjUsN4Cy9U74qFx00f9QsKg0VUf
+OeAUWD7FDit8ADU7mhpgE+wHYJ3lG9wL8QznX1yqryYQFJmoHTtS1fcVNYMOt95sDQ+s8GFRf1a
7lKhL6QBODfTimDk7bpzjsyO24hF8mWmArckcZRV3+c/dFU5BiBr8Mawz2IistSnv4VSsnnAbIW4
FbEkgBgHR1c9b2MbkmoQFBzAUrIHdGHBVY0/34FOFuIp/Iizgq4Lexs7+YoRmwvR1Da6D50hojXQ
mI+r6OVIIY3sYk1j+PiyZ/kmRJGyI541fSsM/2Yy/VsHbhhmXGZLHOuBJhTr/BM6Qq+EV56WfzGK
77IGxbwk1QLzZVHLB+Vsnmu0b0o/sDbZg24M/sMYPNtVexTPV3YNmp6V1wAsxjtuk2SPNhFgAX8A
VAUpfHYSP0/fX9TgeBSp73sGIydN5lRZF8Ju+r4GHUVYPSCMNjaRWU6geaql6FuJgAycdbP8qpKk
nye+vSmknNeFQwb+amANOqxx7y+ZF6v1EM52+RCXZKGV7spzw0Pl1tdakd0PMZQLWfUj9DoI4wDD
NjiU4/QLUpxuOUfTstA8f2VE8Y881X4JVMwoIYBCsvFmHEj74GzAOOrxObYidXmPVyN/tAyXFqdT
j2AX0IghcKAlc4spjmraQmBhW3k+vdPc0N9ws99peTLRDr1coUEw0/7LMr8LDLKaAHqisNwJ6jaP
gnBr1vUpsGHiTBOCBYBs1UZysuezJDEywEQjUQF8HkuKw4zgXIplEahL1WnfsAud7tyO8XwnUXHQ
nDP1kvKLVUAnZOpjuPIkRgjJrgp8RnxTCGluchX8bvJshrTfUDsk80Vw8Rudzhv1WGHuwzJt5zux
fYQIXMrINQ7NYD/4TnmU0FhSNzywxMUYMW0av0kpPqT2UpFOq8BvNWDB5WsCChPzXKrGtzbsrriz
8mOiXULZTZoTxDcU+8C3BIzVdMaD6P0893Yz5xAN/VoguAO/kmIfCmuHWyWQNfEUClrihlpZTklN
gWj8nvrtlZaNVxM6LSjyK8d/qFrHXNDpeQ9GD5sRz9U2Hwt6ZOlzInnOl9hC8H/6IbGAe6fKNV9q
CnCpEivOyFXuUvsGK6Yzgln+jVISSCuufAxw2qnKm1Y1b2HDWwtqUrxtcKS7tKoeRaHrUbwPHX2k
Zf9FihVEl08SXyAghRrcsulqUfwFmFfc/blNDJrPHCleQTx23Y32GUMUDmSL20JgzyUZUxEu6gZM
7IiWIrB5We94HAYJH/QKlXRG4AqKmk+XkB0K3VubglmnGJCZzTLBfTMSt0McUDyqQ2vIcfYh6g21
l6cDdAG4x/y9zVTBM7twJ00GjJR5mjF5h7fitLJKg8/LCg7JeP7Az7UOkxreF1K5//S4ixIUnmHQ
RRf3P8hTPdWC1HwwSFd38LGBNmDg+dHy+xM5KzOh2MH/ydjCofMI/Y+a/OukM/rpIC0NhUpiBeGR
hIpEfI3JbcuuCAzwX227+CHp4MmdVxIt94DP1Zq0N75fm1c7N69v2GSP7JIU5n5vpQMIA6B12nSn
rmoevbmUYs65eoeBF9ym2TXHnIKlQCUkxqWJopRH5tLoBjDJ5G/JE/Ii/vwcqS5sND81MKCC4pUz
tborUfQSu4+kmoVmA2EUzEWIUZW3kkQtc5ThkyTp4mgrUcCEF7FJ7sWrNgIS0JpuLXANM1Bg/jsJ
uhGMJ/64QFlnNd1AHWjRNppt/DxZ8oRYPUlqIgKCkj8XDZtn6CQWkv2hNiWuaVm+9m6QNyArP5BR
OLe20GsgZpjX06ZQpIqKrLGJw+ElLCupzcsOEjV69rQXyFCT1o8SuJNwJK/arhXyAQVls8Y0bwMl
vYc48T/iJUBvucriWFb5xje6ZOHwMLTJ8LmRQxs3mPifX0jdBfbpVeigqRbEH+P4rAtu9HqOEiut
TONBzgmsZsZDs78hHCwmKcUmhkSJXFivldJMvpjHH87whXtpQuHwFkHw+gxMLbHlb459HknwxvbT
hNa2fTYaD+FUUSYjWUyg5R1Ft0n1UboAEJZynOVwGOJ6q5WFA8yt+0X6hLqtOePxJOfsK9IjuQXc
m1EjVshpWEYNZGMDVWrxsyInRmWDUALoJa2bL5k1f2OvZetFRYv+Za+dGSKZc37ZfyLMEYeyJz0p
AQbf/fwALqGWv1/eYpSsbbkyy+C91Yc5sAkSkLUPFHV/1Vm6V1VIUyULmw/fKY4vILmQZDqiMKoT
/cn6A0PAF2JkhRiIOvcvsXmCwMLO+T3hofvy+TN+4JmgmVBKzGgydJOOgffPWNuz0DobGKrpmbts
wjVrVcWPsBmuYtIRUlMqM5Pq32j8e7Yv6S1kBQsBVaOapTQiu2v0BlU1GilgZ+Qcm0NoNjcZKUYR
LFtN6bMBkD6fzvWo/mRgzQvzmCF9StTCmH9OkXH7UPxorUxDb4C4FDj456+r/+kAWjYDPhgjAtew
Cirs/etWhWIptJIXD4YX7iWJqznVL30sV9LDJtn/OoOAGnchzaphScf6DW+ZUIrhS8XMnGw4ufeS
bwkgEO0GC+ofnHv9Sdx9LHFimWdfQYG04Ta06mvT7K/+F+jiCwwKkoX3iisNyBm2EHq6379Gm8QD
rVBG++DNZNvob3fY45jofojzv0XDSyuPtCfZcDzZRg4VzxfoqEsCEXkEC3YU6EpsxmbY3sUjxIbT
1JXdlw8jYAeKYYdqdjdKCjMjvjR3GldPdCmHTopAcPCNicFvxisyjVfn9oOw/uLCGX9uCxBO0EKQ
MaoWh3whzAPE1RDkzaOkzGAMuk07n0aGon4cbdL0NLyADb/3jdpaNj7RJ9IGtOVH1tQCeomnZs1m
r1MvuXfakuAbarumng6AjV5jMHE/RkYhSh0g1Ly1m1WPQdH/U1TBAMDDfhAj87nA2heAZDDQggdW
OWuHllzwg+9P2vRmP8ssvb4DmbxV9F5baWGCQqT/cJjSBeFiAJYlqnZIYDJr+z6i2jdK1opa+C++
KE4ZdhdXIdiI5TObpNpRU+3y/ln1j4mNya6YjOFIEyZtI+3c/9sA1FvGVemvIjO6t5WaerVTL1yF
9g+6Of9p68KHGZIsv2puRGWxIkMMVC61ci954MrxYO80EqjfAqVZMoWxB+GyEX3cGLtQiyRIUAnh
xfzhMEfcKirp636kx8H7CtVtXVhChAHgJ6BqmcpuMJz44tZHMHZ7RqbZd/hK3dJUSS6mXY8/BPB0
0achwAvMFyQGglAAFa9ZDzmpHas2Xujlh/cEVwz75HgZ3Lh6QDanRz3WKkRxWfMPCFOIdHFeCjwP
SS52ZvqrjdRvSly9KNQ1zSaLafNv403Xk46sccvd9F5czx6/iyl87cFxYSHNIIpkQzIb54E/VH9e
w5x9HdObI3UmyfyNGuZPYeQCqSZsOT+mW9XzrKdfGG79AjUL8xHTImFYsnEdQLtdzm9tsiHQPaWf
pOiCMLW1vUzLG9U/hAbM3TCKTBBAlucyMwdr0OMjbYpjfl+Om7GIQbekKyedFiTS69IrF1YS0Wan
wKV///kNudDovx+UkTNQiFgc3cXZ5uiBJO9Uesadjkyct5MW6ry8iqpqa5nlMrTjX13lfwHp1i48
+tdlLRsKKk8zxbq/v5cGZRsvHvwJvrrnKQr3vHYz/V3P3U5jrHnhk8+mWYZMvN95kmKSm1hmfw+6
slJq76tO8o+fBk3M4HXXfO2+e+NmFRFtd4ZLczW3PfKINL0Dp0Jqzmj8bQiKVrWPRQ+F5wj9GnXA
YDz4GFePdFFBse7zE7lM+Pzem/8+zcXehHU/NerkTVAtDQxfZxYDEDyvUnaj0lzzUL5zanE6xT8g
U2b4B5cUW6s+Is2fP8mfF1+k2PqfJ7mc/5r5tWYrvcUpqSakGgfWmnGGYYShnEI3cHGDYuSL1JNY
31RV0VLOwHfHM9fUKoSHx6ctb172sGzyV4pzja4uYz1cTumjXabrBg78NNwIr4F8pnwpLxymXZNe
VOXc6zxZeyYdM6O/qflduAVZsgAoZSsztE+HEegYSYDaIXPek4PtNk7/XEC+7IVfCIrx4bV+syEX
5gQCqUZVA/v1aEIVvnLeZwbJ5T1zd438GRDuClmGiB4WlauOJmzFnq7M/BnibaLnRjtxo1NTXTKr
b0kDm5Pd1KQzDbbORSX4GvNR0lNaRtiffpdUV+IcMZn1y7M9Q9ff5NRepQyqAiDaxnkO/PsbOEPO
3nQxxYm6GigtU/Sp7sss/1exh7UKb3hRkhZ9NJp+3epMZUJXzRy7h6jJnxylpFLPSHgadj2xZXyV
YmRxQy6YYzOF3SB/LCd3m1kKFANK+0XzzWWT2Osr4EnpjP2B6c65OA179E0F2N90h+pI/GCp4lXH
vIVgYOp+B8Em/FoMXEDsJDEJv4ye3U9avW2Tq4wEEwcy+OXq80tzdh7/2Ng3TyVe1htlQgQ2e1Wt
TfRAhTR6INLWQbZNbynf58Oi6hm6az8TopCK+0KbWx9qsjeLiwC/WXyMaHWck4nFi+7GVWlMUOeZ
cQj+pvSH7yq8nla3hZuvWeoh5AdRYN1FlfHPyJFmzWkyx7/C/rny7TUzJsXxaaOypvTZbU0aQ4Hl
jzOdW6BhUzCD2S/Lpb2XPHCYqlcjxQed3i6HlFyqgV5u5o0PrxI4Kbo2Jzh1g2RajZm+Skf/JiWR
NkwKacdnxlhTHyWvMJ3kmnMp5JtOCTadM8J2rHWudWT7X13miw4fV2daIFx5MLXQq0Yy+8Ldtcc6
LywIl496RoYrnJe0yloFEYHXOMkiMtJtUgb3lZceBlfZuRO5D3r0pakimoK7OOwey4QMb9tt2Sid
oR5eILxWw40ZYyps+85jXHRxw2fUGgPjsuY+NKOr2K6+krj3WsmFcMTTVJsQFKIYrPjZCX5z6JkV
t6FhpvMDIxX2Ugmfwum7IDZ0u76m9I7ycKpawG2vlRVaaZY4+l/s58V8xD8f40LwQ8d3iWvj+SEB
gRWZwVouohRQJHcsSUqyP3oLubDef5d2UuEuQVG0gpFoDmpk7hOt0NdCo9z4FBRI9X5+NS2E/783
8/UBGRCCsiCfY1uefP/NPinMZ2kLvZgfBiwGdWNpyQS38H9bRG7om0Xg0Q2HZCznh5DmU4IGKVBq
cN1+vspHR64ZnoVnziAPCGfer5L0JHxTP5gf9OFZ0DCSL/98hQ83680KF8rV8Ks6jiJlOgeDg4Ah
cZg/X0Iu2B/n8WaJC4Hxjd6rYi2cHwS1/Jqo1mUhaphfvMz7zsnfJ/9mJYlw3hxKHdq5ZqeshINX
g12Xegw1LGB1guP98sW+2rsLLex2zdQAq5geoBlaC+4GDZjYT5/vnvZef/35Uhfi3KvQuEwVqxiA
uySAyqmKSnMmb8Z2spHE3Q0V3s/X/fDUTAizaMWkKulcuKcg39JYz7yJGlC3NurqRkpHc10sg5I5
Kkj758t9qFYoCfxnPfdC1Lu0tNNMc6eHvlk7WcPsgX+svAYU7qxLaj68rLTQS65aenwkfS0wHHBH
HcXAAPbnwdb30hTWkfqXbNvnz/fxMTgOOTFpsLIv261zy1e1VkWr6DQl0X8Ayuo5d5fhsyVhKF/5
fL0PRfnNchenng9gF92a5dpyAW0nAj2AUwGDSY3uq7U+lOM3a13oMgL9cIjVHF2mVtdSzZKERcxx
f/5KXy1zYYizXGGuRcYribGgd0Ewe186vF8tctF31jInZq4qFgng8Q/qf2vYC+1m+//xJtSnqVcR
/Kn2haymej/RWsWG+Wq54vYJDqt1vlCb73283/f+zSL6e2U29ZAJ2SaLNGn3kwpkE8f3eFkZqJr/
29tcqjFGanWlyZYNIOykCiI4RSKtz1f5UKBhqrZsYmzL8S6ELE/GGDWGwaT1SHhomeIDldNZoGlg
+XytD4XgzVoXQjCEYULwylqUQQSCaZ2T1Z+v8fHx/Od93EuGiLzI5yyLWKOBUgzvSyDysnE2sJPP
V/pQE0PwwMbZMvr6QhDqQK1nhhCdrRpJJq1XdoImLUZF4tLP1/rwlN6sdWFBs4CGhipszmuB5jsX
YYltlMKA1vp/0Xr91btdyN7ck89VNHaxMAxmPIPzA6RKZ6eUCXnXz1/uwyN783IiNm/cg8G1/NwI
K/Tc/yPtvHbjxrZu/UQEmMOtcrIsly3b7RvC7r3FUMypWHz68w3KjZbKQulg/0ADallSLXKFuWYY
c4wRGR5cKd8GZpBezMnyv7igL0bSk7wYKZnLLRqyLJmO1ETfPp5vT+PM8fd5a5uT6ybh4kAQT3zz
epRgB3+vOU+MQlbFHui2o80lctp3rN1bTujLYQ7WCELouYv6YdkUtncnzrGo2b4T0MqZOHQRXw5x
sDIOBBuj2TDEFtUHde4RJ1JzhEUIeZu00w34f5u6gwWKx3BOtvCIbwDWuJWxkS9Bh/fm+CjvzZx2
/4tt4O/cvBtGFmiiEdfaParf4fgIb23plxN3YOnSIAj8fLtbNp775Gzdj/PuP832xt9V7yzQW+f0
xTh/eGdD0JlGj12wqWGG5f5aQHv6GlQartL36HfeHM3CzQptz4Nf8yAoyRcvjlLL229onoBHYG/R
CUf9DPf63Qrdm2foxVAHxjVK2sJAanW/UfRKqWuh3AKi/Pgq2fqUw/0NPzLa1RzUgPLK640Aw5G9
LQmCNr5tn/n7+rJNE5rZrTN6tsW2WdNZii8vA4jVU+tHSLpEvRI1TWc7x/tSRshNF+ZHvI15sG+g
ARMy/fhjvrVdkfqG74hsIY7NwaGAAzlrimi/bIIk2uBxhEZ+f3yEg6zZs1PzcoiD/ToAJdxbyDtt
AKF1vBpXvwErCubxNz5dbidTIAKL40O/tdAvRz6IZ6Aum9FbXDiLHnq09LSPrff0P10x/45iHXoF
WV7Nnh8ySu0W962BJhAcGDkyWu94U8eXimzH6w2170vY/2MT+0VvCTtHrT3/l/lCfv31CJ5JhWQf
YFm69Oeu3X2AVQSxuY/HB3nL3Xg5XQdXS204ZUfabtkYwGuH5fvaU+ncNelfvvsElOn4aG8ZSwAN
IMyAlwZAW1+/UuJb+4Zq3urcaM4Q6YtP0ZU9PsqbkeLLYQ5mzkXQp5+1Nvi4bv/PZZaVd7vsjP64
5XN9fnzEN7f2i/c6sC55boxIhvBe6GGPzf/XffnmfnsxxMFC8fl2vI0Zok0+qNPQ2/fvkF++OQJq
mNBembB0Hwq7wHbQZvnexZkBmRdSE6/hovof5unFEJrHF9dxvyDVOI70LalHDZc9nG2xPB4f5M0t
/WKQAyNqhMEuKzEBK56Mc6/05zzeYeiFCEog3Tg+3puLD0W2TY47NCPnYFM3cZC2+zkxlcBj8UkH
vZsfePuV/h3iYEO3ISJhrscQbGg+fDJALSNwKkju/+SYueA4bDR3TBttoddrVAa5X9RBvr4OWWNe
590Y562d9nKIg9fpi8btBzMzN7BS9j20l3jPx9fkgBLo+Zp7OcTBcYlDf4ArgyGiWv4sAEoiXWWL
qLJ0sJcAN9YxfXelDpBb/wwceB7RrwBcBx4nUrIhWjCduamL4WGxntQzm4xo9+YgRp4EFl2b3Gkv
YrsktI5B9qLk2TZBIdNO/qKVjykXNYjQnr8bMLfh9jp0/iZXY4lhL77qYFtVB+zxWXsrCHDNf5/9
wDeYk2yI+6E1N0s0XYPuFTSAA7QmpOr9nVBRAaDY44O+uRlAbyBdRY4zWAFcL2xCvI/i2etmczOU
+Yehdz4QVR8f4a1bx30xwsFrjei4dXnBCHkdnVeAYMzw2m+7q3d9grcswcuBDjycbYesYGjtzI3R
LB9pI21cb/Oug/POfB1CVYsxAv6U8zYETgo5B/O9i+Cg+v57D0PGZ6p449Kh8doEON1uoOdiYUnA
wgsAup+tG2yBCIGNXfyJ/x3JP690t/uHetdciYXJTvd3+9jlt8MfXO5s1qqmLcl4Kiz/klYZeGvV
M6xmfhDQPighNZcyP8JdsxZFU/wQ+H4LFvP4BjhACf1+IReWwZCOGv47uBJGGsCc3h+YM3o+o9a8
EaabkeEBNEEpTSDdeWJVR1a+AcoVwDv5F82vH1Od3V6Ti6HtaMkdSvP+5d6nbdd57zkP0Dr/PGeI
4XU96mf+gWGsrM62a/pqNqZL0n34RAjAVBk88Njclh7NM7chSAbxrsgydIhTjBHS8lDUi27h+Ky9
sdFs8EGgNh2TRznsuAN9YNZuu99v1FhN1lsdjcdHeOO8vBrhYJ8NTdJmxrTsNyqqsKmoJfwvZ9J2
IjoH6ezyANcduGa7KbNid7fb49XQWkLuhN1Z0DB0/E3WS/4gvnw1zIHZX5rYCd2UYVTt6r5vgQXL
29hXj8tCoQhzDnRT1A1YfX035tZp4f8QUYQaeNSYL0KJrLx2Ajpl1l46NuCWPIyIIARgpnQDB316
Y0/zk3LQRjZeH3+Lt9YDAGdA3xntZ55zsB7BuB123sRL6ESSuRWfiu6m46O8kVsAwa0olxYTNBMP
HIxuoLuRa3KPdDXlJDp6OIs6awLNw21wfDDbfGsbUzACfozYEpizg+FQVGucvCn2m84xPvidJ4h0
tgsRTPEud273Q3BFFoXoClTob8KR/XaA0cx+SuktO/H8GQgahkMVf/XA5wbtjsbWu7Sr/E4BE59Y
9JDycG8XII6W9sNA0xn1iG36KRi9e5beLcZWrUEDBVGXbo4CMT+YbEivYCfLTk3i9pmZU9zjcUR/
M9D92EC2WCLWeoKpV7km/+rmiLmrAXZI7+cRjsetUZ+MKBKo855PotUfZeiVLJomHfkeQnWrwdI3
LBVlRwtOPnBj3XANbP1cndJq4s0r62aIPhQFyM7S23gjLc98nNq++DK4+8/LCJtq7t0vrn+1j00F
7nycuIZ0FYjlQAdM+1WWSVSRW9NCi+tLkKHnVlb0roNTcW1ICdobd3DhtDJPW3q05mg8p+HnYckh
mYDwrUf0KbPoFUVnR/0fTTo/qV9oLe/SIy1miR7qfZGA5HN1lUNWHfT/9SpgR300oHaN9khk3XlZ
8yuKprWXyimpCphAHZ/5TTDuuVHf0rOvxrK4zm7UCBiA4gEGPjndxcBxq1LrxDSgtLGewFOsrCVo
60o2IyAzFMFlh7lamQ52j8/tIeK3g/Mq9YyvaurDZHIB3jrIn6kX0Zt3d2MaMOUdQg/Jj7qAX2dq
L7MZShZ4DrVlxNcBaYNnfKFL5QLakIxf2PZfewPe+e3PJp8foXu8og/8HPjy+R5KEFnlVeKB5rq5
Su/VdsfaiMCLii6+DuwBgzt6pxlwQVrgjx+vt86yoMrkwLHk5NZeewqT628jKyOLC/D3I4c4GtCy
o+uLaVUr3/HB7PWePrSyL4c7sLK56WY7t2G4CSogDq2qImvGgm6r2nxQT722jFFySujmzvpHj91K
9gdoAN2ky0SjHlpyJr8n4zPDSFPSI81K8cB7WlhRc735Td/ZzeRbtqAiu7/EVBb4o+DoThVc8K+K
Wvgyc/FGYfsXZ80qq592UX5HS1L0hTuXPvvO/hxu0XCe98HZkv8STZMopERK03Y+hG9V6Jyp5Is/
dzLVYM9tMF313VR2D86cEoD7IeqI4WcisCnpr2xSd6fbvvi+GNV3M72Ke/NhARLoswlWaiFrhsef
3gAdXaYG/gHclpQ3hfXvY9LCjxhC37FfIDIKzgUhaEMw2v5KSqhicGI/tstnF/Q3dTWxRBGK0FeH
ijOMbtbnsoQKD+U/kQ8rplEXzhY1bbUkGDFcJW1zKUYNkUTGqMYwD+pEha1wmr3zScgkmufJ79pw
SriwghCWP/taTD/87afit1HTDTtpJW/C9LRYZ+wubpDY7LDkcJ2JmOpB/GsmcQoZC/LgdKuvHpvK
Vrmbn7RtfqEFtdFqUmITNQMlNhN6dPUrK/8YTFvpJzGm0Oqrtv1BZCDF9kHpFdGANrvgFGfbOjUQ
zsC+u83+zuGinrNx41Y2Sp+8s1qGM7DD4gGSScKNwY+Ms+pBpFpqyC3wZ2VfLNBv+lihofameUNn
0RSN1/KiYy4TcYvUVQlJJP8QFOMXXogN9cvIQvhXIX4ukV8YsHkVQvAJDcLtLc1lP0Quj9US/GSy
RFLGVLLu8F5p6vgnFgHGl+cUqCyXGh+9HAAtNGBp/EleyvFjuvaLvTqlsPVTDfMdk/CXVq0Dbzvr
Y9pZ/b212e2M2yLuqWUDLDQnkbdxmDg23Jlpy9WKsyS0XzHKvdaJlGtEB4OMmi4rakKwt6D6cKrQ
o3PuxKskdok+gmGBu0d3oQiO1gHwuTihYTiIbhDrwBwwh1Tsib1zwQ1pjBRBUMq1GMLhDqm47qxh
213JAc0h79RqLhxRLYYahAjO1dbN/cs0quHNNgf284UoeDhk5Jan4IFn195SCztOEzEFs85GZ5F2
i41GLa1yLBCsdzyWALJ8KYrm66qERZCUoFXk+eeQhNlceRC2aXB+RyxRAXxdU57fqDe4aZbP+W7+
2O2gK0nC6R3n76BTiuCDZfPDEAZ2Wimolcg7fBGIT0vn9V6+w01gAuwmhvWNjtGl/2Cmz8wDa3GE
ogTrMz2m4Dh5SEkrcITGpfhsNe8kJA9Y8f98ooONVMTbJqqm0doMOSQuGOG2h4ysnnVN8xSwV6q5
P+UCVYg5eo9QoBzfy2uQc7iXgRpJaZCQ7A+giVs2CcwklbUxYOZJCx4DSxWFG90BMO6GEWGtd+GW
8fmU739CXa5rvA0fnp9QW6jBqxTpk/iKmKkg7bLTaVgi2GG4rapm3bvspeMPftDRqrkLcOBFHuGQ
k+TSfL2afmUEfTWF3UZu4qpKFyJjhU26rbzxKvMeaOBm+yIrtx6H6EE0WsiInohudqeDRylsSn0a
L6QjxhXC1aFWiOflT2b8Xaw0VB/MiAWmFOo7ajpGm9wZfn/O1hjgpMTsygw5Ix049FtFoMMIa9k+
+6q70uaezXfR6vI5Xi+Z3pw+UXgpHczzgZMweku3bae038BoeCMsNX5abTz9Drx4fGpdCjYG7iNR
vb0bcv6ZfFzn/t8nOIijdnEWNUHOEyiiUCs3zFzixtOUhviiopxg8sQNJToqF7aW46t/gNh/Xn1i
LNK3NJaQlj6YAxsATpLEeb9RnwTeg+JM9RHI8or50YU9rICtcrlRNCCjJCa+ov25NsNCbLukn7Bs
7zyVzuvhyrx8qoN5mbcIpCQe8+JTvGDaVToTKVR+Lb+EIyXYgThpscJq7bcJhf0iueea5ofHH+ZP
uCOLBFl75NpIfjp/1KL6dBg9N0m6zUIThrjD1uuBjBS0CCLVOPfQiBbXa+48ikRigShaFDCJIy6y
KoV3CgR9+VNb6f0V1FQcTtXLpzvIBNVtsUPoO+023Ds4PZdmjT8P5siDjxzlgwAC9OPz8YaxfT0f
BwYDAeC2t8asAx72DBsPZm8j4CcnZrIglnSeRPGBpRI3iLrRAzhajj/EHwlorQlar/TFAqbx/QOD
PzTbBplh1iSEmFZOHWOrTZhWHQkPDMHD+0moN1/cD0hzwumLDAlisq/uvZ52Uadp2k4VcTdQcBZc
jTCmQa0kpsgpgO8TRRBCQXnMJPF1XI6/t67Ww9WG3wqUrxl6yoy8fgRrrCvDt8ZuU0OC9tusWsg+
Hh/lreMXWFxkJBiDAI2716Nkae1Pht90my1OEK2wZfExcwkk3ysjrJ7C4eu8HOggD943vVPVaddt
Btw0xeoSncD+cv0tRChkxuXd854xiY4phW7xl6bWg33l+Bs777zyYfLHrvp83hk1tyCGLw/TH2wo
SDCufRilKTxct6YtOph5S7coJFbQw3Mpi9Av2nXJ6Yw4AM48KsVy1uXjaW240zvyC+Kv9ffVqbeQ
rEEjG8aU1ovPouJr5Wc/FefJb+XDKx+6OKhcytMIar7L428oQ35kqg+LjxXxiLOLWFM83xomviyy
1pOKPVUDzfHBtA2PDXZolJowK9qJdS2M4GqA47iCrfj4EG/ZvRdb5zChUHdtMiY97wO7ILSOxO5J
RfQ3iGjtziLMPz7cn3AYLM6L8Q5FhEvEFkff4pW4EpeEDMzw2YESUdtgTuBdTD8qHGPZxdl3fOy3
9yb1FTcISLYeNn22UZQETddjcKEehc8bEh2Qhmcx4eLxgey3zIswT54foGhFG9Prg1/HzT7eOoyk
LCanTxQDYnFmc4rIS8EPbyjvRAENfhqRE3ae4yo4PzlplRuVNhAJLLGQgViEvbe10UQVc/xp314S
aqceWWIL8beDp206u12Kaeg2ZdVdhvhHeE9ySGGflBBNQhME5kTsUKJLfGfwN6fqxeAHNrLfm8G+
67DEnPuyYuB+peMSqaqQdpIf26Xw+Ln1eYlrySzJvyOPQRbl+KO8dReG4Am4ESHQAM/wetH6po7H
HPVnTvZdmPcQXzWXKgU0rXVDMzcBJsWAT8fHPKCCWf1GaSjSsefbgjofDDpFc2lk26ndjHjtyjqF
kI6STZPjTjqohiFMMY2cRaVhxKlQIZQiSlCxco5oXUIhCCwBf20xf4yd/d4C/WmDqOFZVIoB3cJD
Exyk84vInBx6iaYNTj7snu6N434P9pJOnqsH8WQv5V9++EP5HJZERpoN/U6oDGDpD0tIEwqkmjQ1
WnAzHt4reTZEnW2541ohzar8r1DyBCAk5dnuespyDMocICgjXbyQ5KzdzOr9Jw9ibs8shCpPev9e
+Q4Mm5h+Mge9EBzfPXnw57KA1OCZSg4c1B7kcHTzyCWOlu4Da7P00CbCdPZM6yLYJA5MxY1qtN9t
1i1BzWyhXLk8qkWRCwxCI7GE1/v4m06QDwNkzrou426l3xMxDt5mZlQQ8FIrI573SaaGE0Kn5E+j
eNW6F6+XCPmI+lDFxovAex+aRcoTE7QJOBNhFYpFVS59OQ1XNRQQ+hzFkDI4eFbyqkXtK/zl2ODY
zj+lYG4X43/Eau8a7mfJlJi8oHguQtocXd4kpNucC6f3uw9EmiR1xuFxyqKNsEqmkd+4IwTroBbo
zNJZVWSjYjMJmZ3xEGfGD3rYlQ0bfsKjdFY1uJfpJ9GoG+azegavUnbW2a6ZPoZhPpzRlFPCUf+f
0Ke9lkwc6U/KRDYJLa8vbkfjk8xj7FifWWktHV+UD2FtMAjENylSIsNoEkvPwbnTQicJuXrJeSFN
hOWAZyqmtWvArVdeVFuBVBY8YUvNIvZ3+8Y684c1gJ6cBwjDMdIktJTl1kGksVJyEXACbKu7gn2h
yiHLgrNMAkoRDK7V3iEZj5JE/gH8k0JwVowNp0JokxTZinIVc5kiLyWkrMC9nxLvXqaV1eIpsnkT
TKfZ/G2AEsA0sotkypNLh6iHik0D96ltnWh9J+ifGij1/Lj8YJV0MSLEQXqcCROUlHyAyOwnyP4b
Mwb3ZyINkIHHQBLsU9vd9GQl1TvbNs33iD0gNYa5hC0DpA6wfX272mDAVfCw2JIoCUb/xDWAsIJn
e9q6xIg4dkwrgiCoKdBzPTyEw/Yb/5IaiG5P5W1Urr/Qm3X8zqVFLflPi0BlyYyIH0g7kP18ba4j
r6v3Pvc5zjW80DaaKWwAm3w+69kU8alarqpo/m+Xl3+xQSTQ5hW8mNt8Q8My2QX39na6Fom94+y+
LIMPVWb80AA49gL7ct/mn3+jdWlF+MKKdiSt0zKYT2DdTM4aqz0r02tWX+xKKlLQVPrJQiZSZodb
PcHh7mC3pQqilmBd+SKSd9Lsk75f6varpJLF5S+Oc/k/EmKR0MBarsY91/ctGjDyE3xxopKSHSBq
JMkMHTKC1UpxqEeRtYZNHw4q53EHcISHrdNrkZ3jUHilXZ3LvOgJphJwKwJhSZJBWTmc9el3J2lO
6rTZDLtRfC5Owr4QF6gJjQ1a6vAhm/3XZbKji3G3OzNQ2sEOaMCZMlc3KzkpBkhanCQuJs8KYn3R
a+pCc4bsR5N037A3iqU7s/qewn2sAqZeXkxvNh3EVCGB3BpmfoLcR3dexe7JLopWZtKWc6fUVpIh
vdhw+8Wwb2+rVY1MwlW7opfSNb+yKyBSnwCckeQg376yd5ItCCvYJWl8oQBzpROvYpkkh8W1CZkv
mhXQ+e9GyMb3GYYthXSMnvc2QradPHhy37AANczHJmL1eVP91bJYftldkXa8tZL8p5fYaA257lUa
jB+wKr+JI6WgI8S6EVMabKBZTU0oA0xYXc0Wm7OFRYhk/r1EP7sy8KXfIbZOZxd+2pXODT7KZVTw
Z0ndirL6bzGpo9f0bair+Uyxm3pA4TucmuBcl5lZh815buE2iiLU6hoLnRyogKA/L80CblCaKpN2
qU/m3QAHwnNenJ/GhpGdWWNzwU5WekyJ0z2hGzuHlnp9J+IifqgYXLaBY8Rfi69tbuwN1nHxkpWV
aC4fpyL77mTbv9kT6orH9LdhdlOhxC77aLeXTgqdE9WYaLI3SjO0RX8FVcGFxJ8xG5rbtFtVtnNK
qWdZja7ZcYcLz+pPu0Eo7oTkaiOXDi77td3AWW/CyYuazVg1FGrAw46fVsslVoiGW3Ew/XUVQ0l3
oKImckxcMakq8Oay22uW2X9styjxsK01NaSfJebMNclbqzivMiHTxvXoQy0vv035LH6YV+HVLko3
Gcst/IEEUeHvVRlJQ3hU3IlNJMEpnEa2PSsqrmBIvCjjNJBjOtNVF38xd1uo97gSwuE8rnKx68ls
tLmHXBlUmhP5egjneTqSsTwcf82/ibcAJy3o2wcxKcx9cJHuihvdLRYZYxVnRAfMYRbPrmxT1UET
GUGC2gKti4IEnW4UqpzBPl1y/6aAbDEZs5NdeYMBg607PR9KZ6ObSeKTuIPE66ODzl/ylVdQ76gU
hgRaaBFJkTrsYvbXNBkjXmKc6GKW2cAB52Gl1scfRa6iJI80AJWHbXtL2puICn1xskv6zTjH0O6e
8IbPuWpT6wFA7dexnq4l3UPtVNVAr0RVD3eIA8MlIT/M3HJSEFZCyVCMspJFoDfnHDokuQxuDkuq
V15Zw+nOG8/cbfmxoORKOfjUbJ6dnd7ov5Y7ACfUNiNkAO7KbQRQGOpQPER7b5xBCLcqviz5x8B/
LJOvFtxoApooxxXFncpVUnp1cmPScbPoqKc220c/xInID3+fuBVzNj2o+L5i5SRnlqJqs++mL/yy
bFpuw2Y7J8mCtAuEw6Zdfhun7XqeodTfyLC0Q/tVtkI1kI6ijtwNIIIqy/Yg3/aPLdcXWBXWTLFG
lflXcWWdTZ4UpVbZXxWnKpwx5mHApYSbkucRlTDEvKrQ5wl55JmmhrSlCLm9UOmTSOA8GbsrxfKC
TQ5T9Wt03XtOWlVceyQacsOGLflBWAtOU9IldA+g3AKfHOL1MmzNNr6wzQJWl/ZTNxSXO34kjv+i
rVuqu99D2xVkmj9aS4kQ+D+njfCncdClQ1GFFnAZOP6gEWcrBmmG/gh2DdFQdKvYmauSSt1x/u0T
5M1V9yKMGCYWW+ez9y90ybIiI2w85Rp8gj8Qqljs0HK21kuBaYN+WdXxPXdzvvfu3QlVLeqSxNJW
uDLHLo/kWOQyYROYaqpZyumquIpvjxST1DpUvzxu9N6oj+DGv7B58qVeVBpLq/XNygrgZER7RIXo
tSA8+hd4J3oUxDnWgioPxiFgLo+P/2czGAWRl+Mf+GqYfDvZ14xPnFVgJplLgPXauhl0iVg+rkoF
kC7utTgPmCFZYnWELSi2MlM2NWBm9x/XnZU6/ohvJKVfPeIhr13llvvR2nMtuEP5nRlQZMDthkn5
nYZUa+bcOBdQQanGJamP449g/1lHe/0IisRfrBJseCm0y7qZBI+l/EkQoWJnDueq7a7XiQRTMI3a
6pRtQK6o2Mlsiq6KujubreqdC13Z2EiOhWzk8adcU+Ovc5I8JQ4NVQMHlOoaqb94SqvZ7cJBewms
HYMIGssDaJK0chn2MGyzy6WhxY16/H46r+3gqnHfo/d7Tkv98SDodgMvdiOu84PUiRsFXVL1cbOJ
Z+DOxhNFJ5kBDjTmxYgJY9k+TBbTwHOq9BVXu4+COEgRJsap7P4ioYZhpWp7heLDJX8aRY1gdntS
L3BFyW9ummufJnc537r3VYBVFMgHK1HJ3gX8kSzba8GJBL6Rny3dEB2xAUYWPl97pfGuAPlBeH4l
3wlDTyFYLgBBpcJB3fV5Dy6wwzPauwJzk0AYk2uMLJ+gD1qC5kNU9adCxPFOY/VxcZIzMoeQ+qnm
68/l13UfDI8ynLwFs8EWdgb3Ygddg7IZUmHjoy1uP9+p9b+CjHew1vO//LqARkNyLdW0GdkbF4p+
sRUhnXCVMQEFAXT2U+KFshoysATW2owgMoZoAVbXnBtIhTZyqokgZSOPb78DWRIlzNh+IR2FAKQp
WIUHzT9eXFe23Rpsv1Baq8G5UVpfSCtkUO7jXTGxHALctTWfZj2pIVFvw4QJgYihI1pn7YCE6hwh
7ccMaeL1FmxYfm9ASbOzhnM5HGb/Mw/ye/kO/ESZR8OgUJkvNwJdTmn4Tj5wFZp4vakhPfDIcYn1
ALYN2YgXpyvrIZUsnKXemLvH3Lqc43oVVFHUhK3mAbEJqqXM+/RGYlkhgfbzm4cNzj9e2ImRAyyL
d/4XaZI51nXamidu/fdCbLTnely65isOYU5mup1hZ15VZOydJzldIqlnDBptBZfMowCWdbT/DEII
DwXHKqN4766s+aqjb+39TZgApSOgtozYuWWOxKcdOVVzorwTAP44v5rw8N/ZBX9aIbhboWoOCP/R
DgkP+UjywG9r+hrrjQ4r4GHVlPFs9QDYReVWmvHcCDmn9M+k6e4sB8WKo8ZZ2qHVpauH93OLVtuF
P4QvkNj7TvpLiIAGyLVRd9wiL6rPUkeGFIf6EY8ImDC3mLS92hJMMaky5b4cEiRyDclinoAfDYcH
RX/2HVeXyqoKCgD3pUQ56zbNYI6fklg7Nvfmz/I1fPuK78KgvpVF4mepjdwsO9uQdi3uvSSmOWd7
Gz+s9fSnPLBAJGtOk+tKB1zWR74deAQZQ3PsTodgPAVWZeAHB3NzBWXzqWcZireWgQ1mEWQiKs80
GNu9smROK+5de2VB4lvho9v9z9JIfjiiY5LMAMga5mxCmnVCfGRV2XWd/c1ac4vd6INXKSCxW0QG
iui2BGAYpx/JGO9rHpGR7KCBkm+5EZfaYuef2iTFY1Vr1gqlbFrvaqeAF5h26aX3rQ8f0zMOVB1F
5MgkQCrpD2F5hReTF9crF8E7U1jinGgiBBCTSo/Jttf3nHh+hR9KbUAQX9w8PHZcL8y4khFsfiZf
B2qiUW7lSMagsGz6S44WEMjLrRnfsLARqQJUQD6pTtngT3PXSGRT+ot5wS7EkUOApLebb7i3wg6K
2pqn28dkEMEyAR/kB+zXyHLuF3x/6DN+CnjJP410wSuZGiHrMOCyPttmAOnk7hDJ8uU/h2NAAgM0
U5z/AJHt8peh96BLR8IbsuOesz9TP/1vcG6dWTep7d6DcrteYJWfETKX2jVtx7oTtf6rGh9ToRUa
82+Vm/3NLosQ/1ijwsJGWh6sBnOoD8ic+FueN1LTwvUYUDxw2AM8nvgpf6SdMYDq6BVMPtuYpV7O
JEsvAdbFSm6iyTv3J/NG3ooMG9hqstgN6Cf2dbOlFkgRkOureGrgC9jvusdt22XnuuKsOPu7ijrr
3A/BN5FQMJrWvvDb6r8mFAFj+3PMn/XuF//WaAe5/qVBoCeAFaDP9pF7nzf77Wryxr2os6v2ZOvv
yVE/7xxSysMWwxZ9tfbVVw6yC0KY3D+rd9yaUXvEqr+y+rJmdIHQCUzPKTwEr63+zCLP/sClhgjZ
aROkd5AEmEVH1rD9Ju4vxR8OwUSze6i93Wk1TGeTb99OGO06WqGaXvOs1uvHqG4bj830FA1fYxww
A8gZAHjZCN5Y9HDa/CINx7HJyXVh2GVK1m4sDgOLm2HD1k001T66OzJqdNgGik6zbryew/2N/AkW
S9uNxappz6BjywsIY2rhMc2KxLhE1Z9nUoxmTDI7jQGYSE4Tt65foE2Xfurd9N5Lvcu2++o5yw3j
jzsihFSUxTyVxpffpUBbidPnwyoBST5IMM5OwG7+X66xiNgLuNYJLiUcKk+L3+cJIRjXxcTdH8wP
jTJR4JoFGRAzuwqwGDGFxlM6/JcDqDYMIkEdRxI4UOhsnBg5vZGCOCbWq34MWfGdLE1Gx0Vqfpfv
IOP7u7taBBZZMT3O2+bU44T6g/9hiT8AAaSqoMYj3b0pRQXMiBw3PHml3gS4UcqeyzSHN0M1G/at
8onavujPWKQfstR9B6TyR2UNwi02nkcrdWj5kXngRuMsWPEudctNUZMLrxbvS5Gkdy4VDq+BwXr+
NTX+O4X4P+NBxvSRveLehrweEvvX+30P+8hYciFt2sj+Mkd72Ffnu21/FXgEhinUj3/vhm8Ors8W
JEfrouBCfjCxz3dJebYXYW9oXuyt+zg0LoL8yZMM7DD8fOdU/pEoZEKoeELiHcHEG5iHQbNbtvvK
t4sNLM7na1mMGyIvsEDOk4oLXH/sLOnYHB/4jQV5Ne5BsFzMdrCPEquAz41KGTuRaqiqfcjCnSIk
dL/P3hnwz/TA+qZAkE32QYRow+vl6HdusNQNb7pHEdgE1W0GKh8+1rV6r0AvPNhGd8WNj4LyHVwu
79Ry9PEH1o8X/nf4gx1YBkGcmFuz2MS4m2qB1hnhUKRh8s5ep9nt+FirJX7hXwfEDnWaLMXG2j8o
5UihV9qAWEDKRg5dEk6D6qDasO3hHBwEL412aCf7sOoPkefiLh/DmlYn/BUn3XAd+GO/3u2qRfOt
09LuGNX2L/5fKq8Y810/PAjVrZ9iEVS8hrEoOOUir5EH2RXAk/WBfD8Z6oh5UNjBdx7+BH+0uH1D
ueQBIK7KOzgp/ApVilMzyCxSpKF7ls/tadSjJGVT6/1ddMXwwbrDH5gLwn/P7TN8aOEGxYnRJPfx
jOanTz4uelI9R7fwuOpu8wFBO315RqjMpz1pCKQFUtRXwB3spy9qrOR3onbWPbqGHvhSReYhBoEZ
XYs7fKWVS7+FCWP/7or6tkJUU+6VwhcfXTRVkPgl7jUB/DWcyrB07hNp2ZwsM6kfPDxvXljS5QUS
7yoYV1atloM2xhxETyQP1WZStT+tODwlY/PsLykI3jnZqbn1qNk9ElVe2jsFMNvLdEwQijXu9kTk
Ud2eNfzd3DRPgbt894MeQdsHpvM2MtJTf8yuunw6JT172QHqtVEzGPNCnRTPNxlSnXJJ+oYgZE9T
HYJbQ7imSHPaj7AQCpybXf5tdULiDGmIT16xdjMojwnEUpCekqyYyk052dguUmwNjUb+swtdDGA5
aZep0q1MAvoa5xnvy0yRweW1Pllu8aFBfln9F1wkVjt+IZJb3JqUwu5+oM5B2PxVyXB1OqTb9Iea
I4btDtO5eyoGp5OLyYnTTcgmUFuN9kKZf+KL2nf4Io+WOXeMPD/pqQfeZlm4PaumkmI6UInZaU/B
NkkJVbmBMQouVT1a0JITYE/NafJBdsETVDfYFrkaMGLzwUK2E3tiaERZqxjJuOrTn+TZ+pnSCGrL
BOuEe6fyNlzDuLVobEnI89d3LtlK8sThEJ5KaHD1eAkjVH+RUu9MDLGraiVTbCAX03RauWwQT6q9
oBFuJ+qoXPNt9rhlBcFxncvrfnaCaiO+VilQDQ9qOkx34Lbc6hLvgOi5ZoYG89GY8TmkDr+Wbpgd
Wa6s7E+W4qM9RmedZMAQzq0C1A/B6oP5okFldii1MNP5NvthOvWHIFnlkVVuwdmVR9BP7oU5G2pK
kaanAjotULliIFEHtHcgEpwnMk/u1jqT2zFUwxetXpx2V930OYCE//it9CfPxutLwju4s4N9E4Wl
4RQbqUnr/iOBhZoZkxdYD5gmBViyPXaMRA4uVHq93/1YS1iV4O/Kv8k00ImqUpYqU6tcaVfd7sDO
bOdIjZ8cKZ2C44++5m5fXzAWSDwR7XoQkoUrfPaF0c9LaBAoom43qq6HdLXx6BwoBfsc2Zy24Cld
nrgAOqP4azvlvxpv35zrdK5Ff3f7S6KavMQawvSrX6YkTEFTuKxa4FJTl/FqEJLn5LHOqHGkqykU
goy189xV/Eg6ejKYJP25O34RYpDAwa8e6iE+6z5SWEZyxmN1sZdSil4qTbBKSitYgESg4Sh1vrWq
5BQ7KXXOtWpoTtfV/ocIU0uYbJc5uEfqlnCfGIc+rM51T3djeoO96Pvpi3Z5iOvNc/Ul1Qb2dDP2
j2Y8PqYhF1HbP3S1nmSuxtOA5jLdWyo6q44jR3fftA/BBCaJE27T8MfpvDS86h2orfMHxIOlQkmK
LHOIqlWwbskX67ZdvHabpnMh67dGthgB5R52gFrUYCHOY46/mudpTTl1gx8qmza435Hb3rJDrnWu
ZWIIInT4zPKHzrJrra2LTrN80Yx4z9Bde28pnculr1iWsGiFxVC9Or4bPWUoD3ajb6FIYyPKAizl
8CDFoNhqL0uLDV7EoxvskPftflXQZrEx6sxBQyj9j4H8rWUMD+68fQDUdCV7g2R1E1dnKlnXUBw0
dXSb0pSmiShcioBEaEprBV5NsEtEQ4GVg7aQ+5DeFm/GVhNGQ3Xqmh86lGhNy7hm2Mrl4Jp7szw1
suIh96bPkFN9EJpKWZrS2f4StLreftx621WgU7hDwaKOT80fCEwCEHGG2KYHMBY05Gs/lDQ8rXZu
WWyk2+p3P5dw+1CHodIyxIu9TU3XNt7rkXnDJbTIJcOO5hKA44UeZJRRYiuz7ZIUm5naKYkyj8yu
EtfUj/v5h2ri4MbU97gtcQkpG5AQ30JJEqgIC2quoJ09dchjGCBnPU9eW1Y2v9iz6ofC+eutTkmD
ngIoX7zcFsFTR2KaL6G3+neShOY7RYs4dr//UZcJKPMIAS7+zraK76MxjjftPlx1OMnLXM49wp+/
EcUeaJbfBX+SHZVJlgUvapWo+KkkXho/llihAqd+cqezetmTsQKyMN45yFTniOeS+ZRYnThhiJTJ
leNiCIyKJPpVGyd67J1PAgfBMHc9V/I2zAakywoNZG5UjSBQJ2LAYz3fzvHtPohwd5sL0qGKsavs
L8vsr+K8vXWz+rtVtN/4ODkcXOd+sRWRjaribT3hoiYXc4owJJ8K6dc5DooSZfyrsmeytdStlRtQ
6u53gyipBcRqf6k52Cubr9lU0evNYYBRYlt8Ejftyt8Jlll3KCHc8R38lsnycdR1upHAC7yDUGou
dlU72V614UZkVnhW3Qv0gCotmTMPY2fpoLOlOwct9yG5AcOgPLtAEzULYdvk8RsjBVHbXKC6DZ4z
+JQb5hmV45hkZlBVZ7iQ4xblcUUPzYdsX14iDO6eqslD0UxQkso6/mKW/2eURr+ORziMHfYovBx0
uGGZHDhr3Rr+RU8EG7hsWnalJ0kGCtrhQxqxpjWiJyb3XFkOfC0lF0nlbNP6Igft5JCxs5G7XNgX
uYGDpiQRKuCFIk2JWvMnhlV9Z+aEnlyXlysSOIq8h+dvWTjrUf6G0pLrPyfzR6zbb63q1ugpuBOO
4CwLambjeyqAYOKE5QmL4cs/Qco/NzgPqAtdX3DN//2OXNwn/lThjjbZ+om6PLm/eXkNv+aVxwmE
ICc4etKfxniJVSj9Ug+uA77oz40lP8nrLj2TkrbKcAlcCG27oCyV8LRjeIuxBr3hkPXeCYUpjiG+
KIcVIQyesk2kLzgv7eo0N/0X9rq65NXentXEhSWhHvcX7gUtj2oXZom2KDQLqtuG0KEYIeBD8vJj
i7B8c+YFP7RkMP/7p5bT4Av7nh63ichnCUIZFNk314pBl87hiRt9kmY18UoQ++ByKZ2JzACI3dRU
Z+DUYBXZDl/kU+BiyE3+f6Sd53LcWrKlX6Xj/EdfeDNxuyOGVUVXdCqJMvyDoAzhvcfTz5cQu1sE
GayZudHRhxJFFoCNbTJXrrWS8eZhVSIu59wd2DcyqMZWbNPheLzl4NWHXtsB1dGgWLbJnLMbu+qN
N2Be4oVCKKYduMB5iFTufBhz70/p1yZVRG2GYS3d/1DsmquIFqg+D7Lcyw9TSRnCepS3K43fs/E+
dh3CcxTPxT2vhcms2XQFSz8Ln0ny11AiEXIoKYADpwaUB6iwkAb01S+e+Ujs/UYc5KItddhVpNvj
Kwp+r+hmG/g5jm3lA+hT5lfXog5+fzy017IVGRCgaM5BnT1s3Q6x7zPqBi5NUN04vQHI38cZcf4U
+cv5k1SPKDQ/pJiV9uHnbHoQnFPMDeaUHgqisiW3kT7shGS8/hzqnMTbLFU6LJ6Vg7svmT+h9jXT
n6phvuWQkrXPHJdqDlXfZV8oKXGEpSvHvzDjmI4Mq5BpOQKZu0LZ5FQauSc5e5NSbHk4OJZFy4WF
4UbELFV66cRKGB3Y0sF92uufoMt7dgHJtHmgzeeJ7FFZ2P7w51T6Jow/xWPsuS5TwLhWPkfWvUO5
b+6xSvtsjLuEMY/YppX6xkpsKDvGmaT+iGQsjRuItUtmfxumdxSIt5mOh1kCZRaY2BNIQg4sjzDC
c7xHxkeSddiTFEVCk+y3Tc4Vn05LfcFaQuI/AL2xhG0SfUn/KLtCSqive/fM6KVWIU4Bw60W2OdL
ZAxGog14spBs4jd8NRcL8fr9CfJGmYL5AUIs7QwAjZfD74943KyscUqMniOArV2zi3N6A+uDcz74
xtUAvbygY1/J4RVJAY6XVU7tkhbx6miHS5fRC3ZIYd8N0PN1yj6tRSFdT/AX6LSP8hwF+Xnc46Lj
1ta5lvuwtIpzKTZo2qephNiP3fBWZo1AhQJqEYTuGEnhbKIQuYiZRbBTToDgootIjpfarFNJX1yi
JZRtHypOXfRhQvcbPxvucGQRrTcVWs6xRKHu0hkTOZW3QN9/jJHVDrNd6sUgG23idLtwRpVvN7q9
9K6aY+2q1lvgwT6J6Z4efB/b+BvE8IfRMT6qBU8eh8kHcd3oRsQoSftL2oVL+IfWQAhzouDEW/GI
wGalauSu2WAMOD3Ici3qACsIVonquVXsvj5IcegZzpBYss11oqvy9P2JtCZbPV/OgbUj6DrH/ctA
31PYl4dmRnbssVYe63zx8pJ8HGyFpaJDRyD8FIBAQBWAkfdvYLWhvrr+6nGzYZwTCkqIvUF6Od8F
3AFvev8ia1fk9VXWvgi2p2RW4o4I3ol1xPSE5AKTs6VGL1l6K7kUVSkB9N6/9Nuv89/j++p1xuXs
egHPl1A4BBBlmIPsQqIOARHfv9ZCtfgjn331mOusbWip4GYaClJhbeanItMjOBLKUhLZp2G55HId
D2vQFnVQghvB3SgRt3QdlpBYihoAP+wZlwnmaQbthSWxABYheYFJQQmvsH7n9CIzYZeXoOvZgE0C
fpKxthx/wgGb9bsB1oRDBTOYQzgozkYUSUKl1fTiVJ/88yi2d2TetH9+bBuMjZhjYkAD2x3hgsi0
pJrHghMsWWDW90frzTdjorLEJkJ3UBq+nPluS5RWabwZSQvIpyYlvMkNiuEtkMaxRlrrbOT3q0Ef
A4eAbmrYA728GuZalZ2mVn2I/RbrusUgypsXoZGE5fKkz5F0Sm5b+MDaPqc7uS9Mlwgagxzn/mAu
vZwzGIlyzpk+qKdvP0iOBSUz9tQzh2q9hPvAVcKTcSnFWnouDCIROHTBsV1WW2Eovx/MsqiWG2BD
KHBePlg8K4E5+zYPNkJYAbzIrfwafsJWAMdhjr+ICLDsulsmv8Ci77/Et/cvae7rGSpvUltleVpp
eoyKz5QfUSCia+MIWqBO4x6fP0lxpIEDKcjSGVwr7wSdPnIPMlNeLbs/7mG1h+aGPbpJpzAE4JcO
xZGI2CKg3SlzV2AwMbMDF7dzLEYexQ8vb5V9Fx7bapY+yuv7AKyhaojfowpp7eWrGIpMSw21aQ5y
TLOGl6pafZWNzX4kF2UnkIyH05AAlmqKmDos7EmZfEqxOJQJVcx2k2/vj9Dia/nOna01o4HnF31e
V7jCwFA3Qlo2Kg9s9qKaoin7mRC7dZ8glToKyRupEy9MolEIpGTnBJ6IMCXre14ismL4dcnRCd8y
SJtl+0FKhhKyZgm6GTpi8yF99sDWtXAf4KFa8DPU4WLhncAXDYtLP9zHeX8hfnGo+7d9nN/N7Qdz
2+aXYLJjc+mhehHquBRG2E8D4P2K2LHJ2nMZNPY/qe7AI+dY8SIYQBR1uqYgyr2TeRDO9g1kMwFH
5XaabveMFYTIppSZQ0CUrz0nu0SR74/5GmpfFibS+gWutfEclaL6H+GPYeSwGkOjOdQOaT3qeocM
E6eThVzPsPkA1hNCBQv+BYA7LnNCKJM0XLPSLUe/yFMF+RbkXYj5vAcjru5FBcsf8wK3B/OqtaAf
tflnndQZLsFHPpigf9LD3bKtUXcLKn/Hu/RT6GLSrarxzlgXy1KFH0g+wopdtr/8ztHPoV4hL+jM
aOdOOtIWAA1BjvlMyQd4B1yAXxeRW9jdAk9c60wiyIlnwvfS7DugKZLtEidJ84y/9hmSDpId2eQF
Z/r966BVPHLuNk8cDGdCzRa7InDQLdnYpanmJ9hpLdEPiAmqwibN7jiWCvNY/IUb1XrzIM+zDQn2
bE86Ka0wT7Wkg3no2t2BGo1W9idaRVuyyfwoaLFuJ19EJ8ADz1X9TSJ3+F2yvQ9J9slQdeHygA/K
OcErqRJvgyTQhTKpOJ8c5Sai5CerzaVAQP4M6ycUWQdvY2oVHBG9JxKB2XxYTsDsSqXBIgArnxQ3
T4lRX0fzoriN2lPshbEjGjE5bT7z62Cwu2CejZ0TwgFp7PYXK7OyQW2neqRskcK/46aF+ctPx3a5
gyDFN2QNYknyjT+2mWNs3CaLd5JMQRXNEdILDUwOvHmiqGeJjnm48Di3hHPPB4nSskOAxB0yadjI
bFO5gJZ+IEJFETK0V7x92fUYFiMM8UpDxTR7O6FRGRAdZdrisyM7IT/I71ueIR+WQ+nRm8mBqDc+
Mcc/z1h0Cd+TCvjY3A8zOCBZsGBN1KtEACphzyDWEGxDBAx7Em8Ut7CuFfkievHRqr4MwyeR8PAx
fFN+Wx2HrTNA98w/IHei7C6OVI1xo6bUmNjiYHyxEUiuLkpUeS08dUPDCABbCbgYN14iXm0L984t
4y/izVMFuFyp1acya39x0KulcQDTkWRBN7VTK6qXenYYR9+URllyWOFIiilqDvks08qfZpGnbK71
teBIUq6Q4CPNfxD1yVsLEbspPHT7GEJFzyihiipJShssNVEIRXXLZoK/jeCJQLki+pRH9u5CrTxn
ITmtsxe+bjRqNAKXIVGwjMRInEUbRBdcTiz/0KovNS0RbhN+YkKw4VsMAZtTWoG0kJeqMb60AHIJ
B4VZGgKB16JKKjJYFx02SifS3LdL3YPT+tom7MrxROsHOpMESI2wofnOEkfcaN1J7Y28+BcXd+oC
ioGzLXhoDHwXZkeVpwWap/AmYgOQUQA9oAqtdn68kVnPt+RfxAQ0s82Nr9dyL/jlFnomlUXWED2q
Fsk2g2JoKEcAVwjT+CkxjeiU5hNjJGAnIbcYHjBORVGcu8Z9j5JVoaInaDRWW2F9L3vzXPs74V2o
SbM4D0s4KKgHs13AXpYgn8DCEAYDF+FT+RdprsC2OWfOtvLAk4zmHO0dIYkIIfl3ig5SpH+egeIs
IWeFFD0hnZvhbvSe5L4E2UyF0S3YgKA71EeiqNoIlJJgPZwUJ7Z2R83irJOijDbelB6rhaMA8jUs
AS0hAoTE5yTeOWMg6xRaAPkEn8XFbDwph2o+1Vt/zzSzCufULXZS8eDiUv5lXgtjoNeEyHfVAuNA
Cj9G/8S499VujPmKJ7EcsDtUs9Vu7BtelhUmvTOEsD44zD+PGnX3qJOC5MQZfk3ly5ZFIVsUg8wb
lHm81Kb4FVFdC1lsDpFKznd1Cf+VNJPjTNXzC6Uuz8K+hb0Q7Xhbsr6r4HrZfYf7KpBClnvmp/Gl
zDXvSkxzh9jmV+7NroPbT8Ag/HQ3Li71unpQQ2djB3hre3dMO8nCnsuwoB5b4S8u/nvoVe0H5ng9
yokmpCrZlomLpJMawDN/EhMIpoIy1h+aFoYIaI9A2fKqJaoCHvydFDb++EmqO1XB3YgiXUIr7s6q
bjGMo/ot/lbSjzTvkp1v/URAssnzdCs1rxQGNTJ9foAhY/yWp57uZP+SyoBs643d/AwB8Fk8fChv
lwvjW8EoA8+hoT5n89XU+IY9V6fIbOFIJ04bMrtl3vMhrGiR9udl9sXG8hck/KTvKllxfKbcuYQ3
gvqNbnSDNOZGB8iSOOcZ3+As5dMof/y+5u8aXnzpkbhy13zTrp0PwmXBp+dE3C0iwp5h/iplcFg/
A+QzDXRoySah4LojeGU630p1okA+L0MmX3n3fByHFtx2/sz8R+8JV7gevH3FGCeiIvUNVJVagMEm
g82lgwg/GtzLSvwJQ5zpS5Qwstv7+pl8pjx/U4qPsZzosg2Zd0XWXYj8qq85pLFtZlRl8HFKAIzg
I6XfJUuUaEjYZHL8U0OQYELyJn5/bIlQwdjLDsTLPJN5I4I7Qfu03rrBRJbRknnLZ4kEiw9HXYmY
a2aL70USAZpPLRXlHskgJtoIpE9Tq5JZIHjIIkyiKQA6ZsFnubHAMk+lUQyH+hm/yT1YeHpzNIbp
sBuK/AcXFG2zVFqZBlxX0gK+cKTLASugmQQRsh6xMNm747XfN3BFb4VGjUM5P4o6Z+Ml2ldRdy5v
mKRBWtXHA1t0REseLlyb1bl4KGNzjIB+oIwKuMz65prcpaiiQW+gXUtXjw6aTdZh3XEvxkzUBusR
L2gaSdEJmBohUxCMdfDr73A7t7LddxRTsCRRS2oqbN0MjeyTSI3lgFAy0g3EAaxYVomXpg/CO3ZS
Tmub/1d59EB2YUMJjJgXsdccurC/5ZaFlyyRrBxKLbbCKgHQEEUPzBHZQPmJ3ghuWlJws2zTEzHG
Fz9qvo/fwteBQZB6bEZZrrRFvSM8MQB9gcUQN3czx57hoiayC9fejVbzM68eSOh3ZZB8EEhU5BEZ
1EUkOUQfdkMQgligSqv7yXosMqwOyPL4QLkLYmnZmxyCo9qk2EpczX087/NyZHJ94U9hyv+QlPZl
ElyBLufjaerG2waoWrwjeiV5KKldTflXXaW4ZTPxmOE+0ZOXGRt1yK5zbBoCm4082g3wHFmXFLlE
Ka2UWcJyMaBo+btponQnUBlfmR8iI+aLSX6qLTZX7ydmrxETF5jCQT0Gt0LTERm8TMxoajDrVliq
h3LI9z5eZI4R39TYRM9wQWWu/95s6+ZzkVAcef/qa9Ue2QZtLlRqSotHNR5jL6/ehXapJnajHlp4
gbgt+D5YhLhnI7cKDoXXbL1Av8UsV45cIfahKoUwJ/bD+dydK1RJzKLbVBt0lm63s0mJCeCSzDnF
akUYc5pxbozDhehKOqvaJ062VWditVAIMvGlwFBCMli06qxAoML3n1B/hUitnlB/+YRaBZ89rHv1
IIGMUHlB0XU9vZH+FYvtAhunUPp8Tr2Y/JtlBtwgtV8aPYluklRJ6D1sNRKmsk2/f4MLye0FGrK6
wRVk1tX9iNcYN7hQipWnEkvFJC6vq/pTEN8Y3mLvwZHH5mCXoCK/WRbADP/D+1ghoGpv6W1ij/Qi
wydZ4E+2MNnjiXeWdhzz7zRDrk8KQrVT0gbP7/CdOdKK8RUWKyOi6URcuuNId8SXrwxrlmloTbou
Ran+xPUg9JyzlAnJd8R5Rx5b3v+r4f/jYiuYrBnTfvDtST1kcX3mJd5CjxCqGhfWgMllTkhuIGCw
6JOPOmu/Bi2Xx/XAnHXIKearXqd1XAV1p9JsrIc6kmNEQ4Gu/uxb8Ylep+eykEz7jNcvU1TUYemx
RbLAsq8H4V+3gHD75YinCVZoTaczCDU+ZQExKqtDHZtrSE8SMlAg6ekRIto6MaB6DhhEZwy7Q26L
uyN2jUiEYGfxlyXGNcAUQfLtBszasXcObAn2ddlG2UzYZQhLRNtz5IWulAS/tzT8nm1doxEQapaX
z1IMQ9W6gUvfOfzkJx3fWo1mSjBOghoKyLmQnhuLFEW515PmVvhzCCBN0HG5F/Y2+cLN/Q/vajXC
UayFk+X66sGp68+i7ZYcQnTmEqVqgbmJfEucgc4jRCXgl1lBSoygnGhshK7L0EnleSypt7x/Z28m
OVCH/j1eq/2nxRs66D1L3r2HBZbQcu7E7lyqfqnYIWWiO2T9iYVg3XkfrNj/KqQoUgVJKrlR8v6o
93A5wXbDJjpcWvcY7jGC5lsrFaKTQ/2MHnneeoPK9CmhSqUdxJ40DwciVdT8fffpyICs9EW/J9Af
17FeTiBmVEOXF64Dx0+iz8FGSowLuEFMRMTNAUH6IMsxvJZsyQvFzUmQHUFiRHMqLQk4ZWwqWO/f
2loQ9HxrwIIGnuqG5qzqo1MYpLQPzLTDSGeSpakRpRUcOIKMqfubySB2NdwcWTWgxvuXf3NlWf+5
+ipUSY2A3oI5ErgaRZxjF19lLyB4q9L65+8V/f713p6a/7ngukEWtctKp1s1F3THjwJcC048wmaR
BhRtPBG4QxHvnkwDF8MJqk+9m0lbCJZ5NxK/ahzjvIlo6Hei0Ig92OJwtTr1GBNorXtfvxl3tet4
fuT0+hxph4FOJhqRjngQCnxH7CqzJII0S4hd5Y+EwwAdwos+7kssb2C9j8MDsShhAlrAnH05detR
zyZfG7QDxG/sPui7iXgX+r40domUFKZsuRF20Pvv6XU5kxPsj8taq+JCTuvKwNVrpmUX78L0w5yG
e605U60fDg1/IkoKCKvgv3y1SZTnsjtrFOXaqyJizHSrwlfpfXdHknXaJz5ILxVPWkJJFoRd51wZ
5GiAQ6mQ75hm0vpFjhyP0llUV9+nUH+AyHdvJ9ax5fbWToD0F2mCY9H/1V1N+KZJi4Lmo9pSrpf1
L/Ot6NSt4CHCL5MyYkksXPT9EaaAbDIv3yT+iTC9HJM6qqWvu1aMml5matM7B9uGJIjsREpSbD3v
vzmJpFZXEcIQvv+W7grjYzVfNMyx9Np3Du1U0SFrAffo8aMP9ef3L/Sac4EG+M8rrU4ZIzFc380C
99B3aG0xl+ekldETDgkRTqTOF31AqT29fv/Cb4zji+uuVkTRxZZb834PIioWCKvionlxzCPo7YHk
DFUJnkx9bb7T9sWMp34IzKziV1nnT2pfnzd9fSe70PtPhE/9G2+NndYyTd22gSdXY6mrI1U6pXUP
mlf9qAr1KkEgnBKmVfF95iZw/wCMBIyTookga3ZqUWQgu20vFpyuino80zRa94n/DfptGKFLxbW1
qaX1n8SdNzHVJ4DHDCjEDcp2WyXRJo28Tg47umCJYtzIZhw1aZENbs0VDFJvQV34q1SWE0NHsogx
BTwrubhcWSqxhBTgJm6jPqEwgRrt7kGiN0IMBBwm9hWxGdcQkVukGvFmdmmi0tePSzK/VPtAcwAl
oGtcCRAtYIyoeMSggAUiz61o2Q+xrOqc6DTvp0dxpLC99pPI+8yCgpLdCB82pTasWBUuLJN9KjhC
VXWiP3JTkIG43EaNvR+yzMVtpt3b7Z0EQGKcxI+UWO/2foKGDzMepnCTVYI2LBx+zb4BpZfHpYHp
1mj9D2KvqMzdHWHlVCcfRPgn3vtsZhiQC04murKK/U9CZYYg5JzKYzraAp6b2IUuiyTOyQf8u8B0
brgBL/hO1BXW3Q++/IYoJeaWyKsIzEs7uwi6xTlFPlJRnjqdDoxW/CEHBOTRpXOFB6FtceAEGjLR
KTlecINv7TkSxyEDE3p/2i57yWqvcU1Vo+aj03dWW/MRKghy05hoyoGiotr+nIePeZlurUxgnIHT
IcZDl8YDlxMQkxv9UoNpPwAOEWuJZyWD5Gr6jVgZCAbpQVsWbFfAYgFJ+h6DuyEqjbNiDNBCY1e0
NE5xCeZF3ihR9my6n7VPCnNcmvRaRnPhjm7PYj1NM7oeFEOK48oY4McZtk9LgxO9/5QHPpYlJsBl
/p1xE/tQvvSl+yFRZ3pEesoF49XGiJO4lTbixVMBM5SWPnbumXiLtADK8mtDPN+GdJfslehShn8O
EIx3Ebk2CDJTwXKHW3nRUp92MXuOIEYOdvoY6sGhnNWnsdVu6cF05rTFB/Hkk4oewUXuIGjjlmyQ
lKn8qmlf8yqBlwqD4/0X+EbwKcPm6TgSWBjDv+rNYSpGBkGZ4GJCVSZJn5RwCSp6EyEFfQls+2SO
DNFWwNmbk2Nm429AZS9vYBWYN3rkmumokQDoC9NsmsZNXpXwc7/384zFiyk0KZ0axQyYeuTpXx8k
Ly8uJ8AfBIqUU6QzJ1U7EJJuBv0bKTHeuBWgZsC6xwPcQUFo/E4CxD61z4ezsIXUnKnHbkX295cr
iVshYrIth1wIzPDlrbhukSpq6v6O8qawX1Sfgh4BpBP44nX6TCATTFtKgsdDvnVXLeLdl/ewOoP6
ZG7hrdnaIUPmxpYlNHEhGEqGBFQmxSrhFEkfUqlBAvExRs/6KZGcMmhiFNZSD2stKVCwWhrI1xj9
8CBATwOZOyGg1Pq1CiOhiqaWzxVNsk6DBpMW9Q098/aOUZ3h+ClFTzHowUxKvHyOpvBrc4xXj7wK
JcYCezBsGMlGckxxjDNOeSzZpMY9UNyUB5+pqCRL04icvqnQz3mOSvGk8abkqrP7wCmzRR2sw6OV
d3Rkjr4GzngpnodjDf81sY14OTGS2des3I/0Q+B2v3LKXUwF2YIUJFzcGvmA+KlKiaadgkvQd+l9
IUV3uhtcyzvCGen9W3oDfn15S6u8qNRGtY5SbikCwkgS/bZ02b39+lxUHGIOLvNHGIsRvgrsHGYb
XT7b//C3HsQ1Diycj018D7IHvhXC3nj/Ht8A4F7e42o9za6Tx3gI6YdECQ+DWZ8OTnrjQd6S0yNI
lAsnYG8vbWgzUCso9mpPbHBHbkIu8mpR//HuVgtKqaOB7SPQD2Ksacf+xeDESxDH8sFIAWBcmGES
ekhHLih7719/bb+8zG46ohJQSqcRJtDLuTNqQ0u9udAP4nooyxcVzl4AP6ham2FKXM5GBDXuk0Bq
Erlz9vA6hAmSNPWdmBc8w4LSC0ekgu/foPEayLfxIvn3Da7FNk1fQPpQMv0ApQ61FWYa1LUzOv0I
20YULCxLbkh0WRQKte5uZhdAnpCyAZJhSNdBiQLACQr7e1XyPGhD5QiZ57PIvQQmgDub4KJblBy8
fD4v+/1HWIDr9TsG0Vbh/dJCUV0C+z/OkLgNKMsBAx+kWC3MJOEViJpUOmALH02sBtjEZSDFdSjo
hKuJsTfDDQPAHNxzdtGgxSMqvx2qW5TlBRbqxEbMCyFrGPPwSXgV0JPUoruQWqW8NQGmpBgjYbmE
JwwTEQO/Q5xqErWrYBVYP/DAuAfDH2jLY2f30i/lvUdfnd26l+k1Igv9IGuKA0JeoI1fpQuTG4cS
eXHRY+FqTw4aI/KDPr+zRqyzOmsntRgYbNI6RPRGwlkYcemfh4c8Hqql6K8N1MwUjoPRPRUdCx8n
B4fgL1M3XYlxp1SkfYV+FlxfiMmFXT6O0SmUcMw1h514QhUc5jjitzilTbN91ozxaUkBaLCyLSUh
Fj4f+8w7FGYHhWw58EVpac0PYvQ2Ql8X6JQXIsJI4T3KLSxFM1g1fAg5Qp/1v6RCyod1DMIcX8iP
w5iQmfvbhZi5SHAoxQ5xuagqdFBjBk22jR/6ONp10PSF2wGlJBrv5unOQwh4Mqjjkxm5IXb02lWX
lGdHJu9bG5QrnR2gFIsge4U9AnDGY1ZQyCWVh1108i8+iMxZoRskjX4rPgRQiBbBCL1lecQJFDnv
5tupuWyzszyK6Ala0eTiCaaP5HzMOabiGF34nXYiOlnpcAWpFEsYwF2Hcp3/IGpiYqwYhZlSn4T1
yfSTEEBsUybcJU3/WFUUn8o3NuM/nnXtRV9EE9arSYW9GOQXAe5YKy5NOdLaipYWkjLBEo8seUh/
Chd/pF7f9AsxSZrQ05Z6M80IvYdBftUcp/twMjZVuelK5UCwIt1pKDtAYYH7RIcSoRKw8C0F2an1
SyYNi0LmkHCY6TC9EVt2oav4XvIQU17lU4Ui2eqLs8s81UJgJIxip5Mo67nbp7wAqBDFLfQLMeRZ
hM9ChJZwBHqLMDNIvqTTXmpi19bS+UapHtkCxBxHTNVk1qtX/dR8tv3yJ9cQJqrIna0oPxNtmRT6
RQWSqMaZdICcB7Rdcy064WdCuQvLDyczSJ/oywNqvYSJJHofZ0XnVUMzlLwasNqD6iQ1PumaKlY1
0qnZNYX4YQXe+ZHZ/NZp4tJiEIsB17a1pXXzH1txk7SKo87M5mB2T5JAu/UnRP3low1JdMkIF6oW
BjdCuhN8hL4bp6Jm47nE14LxZ5MNJ+9GDGd5e0vQol9NQfmIMehppsHgI7Hz6DW7bL1o75Lplncs
caoUFPmEFmiksmgbHpdf8nD+WLbJNnTHH+8/63IyrvZeG1BKJSb0kJCtn1UNi8Lvs8o7lCFcFywp
iI3n4Z4baJLsAUpNpBWnspVJdm1FcGi/IiYVHjys1yl/pDQo2kEYfxBPmRuOtsBaC2KECjhi5IJO
OiAR7kr1TGnvi5pWu1eNVPjnx7xaCsnEDsQMZjgtXF0IOBbtXiGN84sSsI+tDy3pV2/CLoKhAiIr
hm4sdKEdwACMAh3hHkAw6b4wJrkYUwO0skKuBMIhHqW8wFCzzsie4AUd68n5RqXeZhyphyHHEwxj
dYbZvZnkxsw4RsmEHCq7tsJPRh1f2FGx4z6FJUHvatYI59tsYyGFUE9ELkfrtUh+X29QL25lFa3F
UxcVUGK8gxjpy1nBIhXbMQAifFIqrYbmx3a12OjznqVURNe42P+uzjawFIKiOc1RwiNkMIJI5iJm
+GKGoU3ppYuQwbBlixHfi45OBYLQUtuVQ1Lmv61tHd+UcL0vVfmO8BI95BqmKV+g/mFaAlyGRim8
blGdJ874KRusQ2UoF8Ku8J4Wwt/C2pZazqK2ZS9ifhDusv4yKqTlcNe3KNShkdH3tYqEiq6LEQvf
kQOHKorY9oS6fYo6UU7knqq1HEuuhWd/eKMhgaVrugAqKXp8dlTyoTHkGAlOPRuDEMqa0K0EzJeI
K9RgPUOR9vP73K5BnHD8Ssavcr7xCxE/IRvyqPm7oLDCE2mkHuJCw5BbWv0odi/s6Bq4L98Rogkf
Lxt/0HWf8JlNhW8nPYgKxRVD4ZTYrdAQ5ULgM8zyQ6ho51AiFhW7DxLn9uMn7J3VGCwXNvPlCC9e
cvnB8Jd+0SrKAFJduqEJg5oh8SS4oekPvsrQmuT4JEmhDzebPkCFENb7Rwie3GPHEpM2O7CNdv5s
Xhijvolg3fXZZ19zrkxz3g+KS5WsvBYnabE65BjocSxVeRE6cGGjisdHcOiNei+klMQcpCcXCuG7
5z+6VEqEFcfcH9xZ6CJ6kPU0PHPFYYCh8VLF2KpGdJ3aDg4Ej06JlQOeIlMPC5E3xlRoguwL2vfx
RKjsrHUhqMkO8pu/9i+OdOx/6JTqUz2yCxA30ZwEeCgKjEtLninBgIHtTg+b751nPKXVsNAnn73T
BtML5eWKrLHnMONITJunCgXZpqnCvdQ3ua5WxN8klK6tBzkzl5ZlhbYYDRwJsozXGbyr255NdCUb
zKs6QjS0bV2UWvyxVz2BeZ1Mu/Kwaahb40nIsOGcSxLsxGzaBAkyN/PBPJPV1NrlnrWVZ9UorIwo
5mA12l1Z4ANL8xAhYUBYF5SRR2pr68A7rRqmyeR78WYqICLzKeK87iHCckf/XLh5iqseK2CYbzwk
hAOVohr2PmKf8DLV9Cc9VnU9qz6KMi7SyXGiibeSEEFDAD6DUa04mcXbpGUde4hwZgW1Nef+Rg1t
PDVKyWBKjRUph8EQVl9FM6aGtGjGvmdbp12CXQvYrizrQtEvHa0PNmUEKCxEx7hEej4RvZH+aK4f
AjBRG2Bj0SfzSoxnRdPA4Eu7ELqrXBgJigKsF+ITG4vFji58J2XJUhRvtOWo/q8f4/8KfhV3vw/l
5p//zd9/FJB4GM129dd/nv0qbh6zX81/y2/9+6f++fKv/NLzh24f28cXf9nlbdROH7pf9XT41XRp
u1yOy8tP/t/+499+LZ+Cdv/XP/76QeLTyqdBKs7/ev6ni5//+EsTg9j/+vPzn/9RHuAff50XefC3
vfzn4/8+vPq9X49Ny0do5t+RKIIpQ7Q2QY85yYZfv//F+PtSMLBx1iDfsEFc86Juw3/8pet/tyxP
hSql2oiQmUN//a0puud/og8lMDU7rO3wsdpf/7q/F8P/n9fxt7zL7ooobxvu5iXqi88/mhhsoRGy
8ieV3P3lVO2ddnKSpFH3wWNnn/Q/h37bPXT39XfrWo3wVzwpaWSEXeiX8P+pbvl8YXqzaDBCDcol
q1gjH2IrdOdY3SdUtvP7GcZ+9PmPl/H8sH8+3FvPhnWJ5Zqwe2CBrhK6pu+mNNR6dW8EDeH8rs9D
3BqPBNq8pD9grd/PAQ9BJfpkANV1zGTEZlWWyqDui6hlpOZP0Rycm0WNIUl1BMJ6GRM9X4rCkqqi
n8aubIV+jtmQuInfqXvF+syZa7La3x+wl/vW6wussMwUxxp2Ci7gjtVOx/VfUz5N/o/YKC/D1jxy
sRUq+fpqq6k3x5PfOjNXGz5kn5Wv2Ca5uOBsfTjXt82dgSCs21Zf3n/CY0NovJzuWooDgA/BYR+G
D+b8Rc0v/n8+H7Ixro9Mbmf1+UGu1E3aMOX8RuKhp7E5MqfffkX/ucDqaAnGYmxtlQfoOuM0RiVl
tF8KxI10yz0L4yNN1SXI/k9e9fyGxHvLhb/N46wmXN4EVVfC3Nz3fbnz+susAHmLVXR0AdZIX2fJ
LM2jk/DNFeVAFEXYDdPHW+0MQUvfniKd1b1l/HKN+boFQVOB9cfk2g3jhqK3c5lMys7pBsqkBpBS
elmo1mmgdfdZku+mRBhqDRR4dRtqqLPm5qKjIq04861T2SfxUOy6rj8j2NxFZn4d+8PWpbMs4WJ9
PtJAstfTnacebMThukt/szK+ql3rxOjTbVh/HqcvrhLt2nS4LJL7pnko23hr9eHNpOa3nYL1LarH
1ne2STfeDGOySXJ9Y3TGbvT7My1od05SnxVttZl86r8KRSGMCrTiOtX2pnM7R91Wqb4Vunoy1tFZ
HP3IYoShrrN1HJaH/n32vsR0yG2N+sP7U/fNmfXHsMtr+QMwKErL7Z1CVfeQL75Ovooy1T5RDMqO
SJmm4BjZ8e23DCpP30Od8281t4pOn/WIHXXfds12APbyrA8+qJuSHbOYWdyjXk1jcAE0bgak2WUj
+uPJWJLjrCkt54Drf5li7TT0UQXHD75KRYv69pT+0mJnn3XW7VQPN32WbcbMughsZ29E7dYPUPe0
yJI79YtS5A+V97ML7uMAQq1hn81+f2qgxtU9c9NDvSvgvcXgPEZ14pjfzMLCSYnCEPPIz5qNhgyk
7ocNWk9a3X0KEnObZ2CB47xpyY0C9eOgffZdsZNw8Y5uTrJ2OHKK6G+OvGvpFqcuWOeayQdlpc66
lBdtQ4nKZiCcPnzSGn0XO7+snt4ZHc06K2TNXXMSmeEGZsVpmVu7QG0vosQ607NH/I5PYnoytmUF
NGSe04Bk3znoj+jB6I/6Q6DVwKTHKGOrEs7v/QiAB9sNTXOhza92VyWO/AkZkba3Ozi7INj0hL4c
nOLcSqDhJCOINb1AxuCcufUtIIr1rPJKj5tDHnUsZfMibrKPcUjDnlZFilh9H4fySDiwKqIS5amg
J9AFaQ5EMyWKTS+XUerYRt3U+riH2r5R+pGaabgrppIu6tVJpVm7JphO2HB3hvqFZgR7tR5O1CDY
lUa0HYCu2hJdtq6fFlp0U+RoDmN2LMW+MENj+/6CX1HWXt/qaqN1PBStU6CO+8DMLm3nYwDqGVod
zZd+FD4IXwh7pX8IvPzIyb/eaZYhInzRdRJBvKpWYYZtlnQ3qOdxr/EqzCpDRa9uhvpTqmGF7B25
2PoMW19sHWXQv8+aMi7WJybuxeimyuE0K68LjKoBwbdhmV0ObnRkbNeh5/qqq5nqY/UxDf407vP8
WxZfW9l04gzf3n9/MpP+3NbkGgSC9J+zEe/invdyphmFXtqUjniyNrsODXwPnPnI4K0Iyr+nCC0z
CNLxZRC1ystrUMJvlT5Shr3j345VtqEPw5kyUa2hLoX7D5Zw8Hy0krpUIYk4+2R4oVrVbtAH+oIC
7FgHb0i2hh5B/VE+Vr65aaBB0Yrgyszu3x8PWni8MSIuvBH+h6kYvNaXdxsGcGfqUBv2oR0Tu/6Y
5x9++Su00VOGytnQGzvPo0BKuaOceCGUKMw5w5ABQNPXLqndINW6bEN/o9PYq0EXk0urzsHZWPoI
9vVBqcoTjeO4mB80467GHa/SxUmr3/R2dOI2aEEvY1TqQ5DushpDzf5gxjoKTREul/vK3M/4Czfj
WZ6U561hI79zT0IvvURRf5K0IWVcSj5dtzGbBo1meOKMI2yw8xQiVZr1p7N/Qd0Zh81243TfnMI8
N1V/J+4e07Dts8dC/+7b0LvK87jHKOSgjR9NnTi0uhO9YzLom0Rxt0GvEDNZp0lDI7/SugrQtWe9
vqHB80mgEf7kzklflqBrybbWlI09hDRBck68Jr7Jp69Fg5+i4V+krrIxowZLblrkDvZtmJnnKk3G
hsT4OMUfBverpk2UG9MTFaDdDvtfqrA4o8/FPO6Keu8gPUJSGZbnHaeFO5rYmjx4s4H+3N4Opbv1
bBSRQ31VJCVt1gfj2u0ZoYlWV9Ntn32fqLI043lW/RiLK+REIX79lW6cFu5N9384O6/dyLEsXT8R
AXpzSxNW3ks3hKRU0nvPpz8fcxo9SmZAcTBAo7pQVcgd3HaZ33RH5B68mBK8MkiIRmg0gWSnmYS7
vNCf5AhesmheBGL0W2j7bVFGD5xQ+NrNXdzBXRceFa25m/oWPKfh0pV2BrPajtFNLF4NTe6Wwrzr
48Adon4fC6PXQK6pwaSJ1j4rbqy68nozPIzUM9UrdTScAYFEUxK2RTU4+oRuS/0Q0cSVapSqwgT5
HrQbt0rb8auyg+Q3G01/K8X7EiH/7o8dUSWKO/o0Xmi0uw71hZnyrWKA+SyabaX/bnt/kzXJbqQo
O7JtR7W6K5LtEMCYDWr4LhoNzGLTa5GbxUhGJq5e/wauuBEKinDyrworS2hXQyI5TYjPfGih9Jc5
prFAKRt3ngJHqm57TbH75hUhsata/DKmOwx8cDkzQF9eWnF7WUqaU414g7/o4uBW/XtDKbTbiSVw
UWSHern0CnFEV2Wi2bJL54013vaN6BSKscPzY1skGvfHpzgMBwwi+hq3E39A2vVDzy+p1NnhDMs1
uWmLT6G6HMrLJlq42QWmiLkn+umDyJ2ThM8TdG1Z6BcLsF0WPljBu9gcdKwlF83X5EGC/BX2xa4e
mk0s5Z6e/DYE1dUtyTaLp745amJtl6b+OvNeiDxOhl+5SEqb9SZXWsxOjhHPZIMufkWu6h+S/q4o
rsXuGgBSOIgbWXueo60hCDtNUHfB7O+6+iHTY0+hXwOf1y4SZd/JB9ikCAught2XjrVUN2E2Y6k9
xD0hwEYTb8lYAqRviuALlSqeyJDoQUCBXnYqJNvEGlK1DgKCOdQfknRr5l9GjgMDVXFCzzn9kIV4
ExSNrbRYCmaVk0exy6raaX+UmwvDooXD/op1y2787qGNh+sh3VPRtq3BQPTfvA006743jo10mUUU
BKPDEO2UcqQtqF929FKN5kUAUarQkbfynWTlIDzGjgpLdDEHwVesxvjTPMVjSRf7WWrpamvlLqMB
pnxNceJkeXtTTlyb8q9svB1pkaoR+zXPnSFDMuB+DI5JkG0r62BlIDyifNfqeMuP0r6c7nv1Xaxe
psiw5/ADY8tdWer4m+g7VW6dgk6JUBQYQFckizc+dp0sT3ZbE3wroGTMtqGPlR8BAeW2TGjYt6Dz
8FeuDfpcSfiVSsq+bu6z4EXVhG3r195yP0rt85RnOyTwtzhWfWoqeYFsfOEgYAtaS6+TSm1D3iQX
i5a27qBLEIvE96nqAvk+TkH9mVk4H2fZThxz0+7i8CMYOgsR6il2JZ7IdNRdvQXeozGnrbqYoKc3
da/vNes2Vo++In3GmgpsOznqqFNF2Fp/1OKVXD2L0qvRhXdhjF+4mFMP/yxMisdWta2D14pfoFRP
VqJ6k59fWuQyapI6Q4+YzYNWSuDS6QxAfw2SGhGv8jhKjVfLl339IfdIg2XODPbWVHgS4mQTzFcF
vkRj9xgVH7qOE0ubXtXzQy285rCllcUDUhvduf/V5pdGSaxA0KWSv6fW5FbWA0/uTpwaSs3c6rp+
oNOXUtvveR6lTYw+aiRHmJ180UfdFli+DDLAwom4QbceqqT+CGHPD1Lt6dwnGSinvEZPPi7NQzb/
tqZsI1NGyjo4AW1hFwwrqQe1GeysRDsifym0N3kcIXJWl0oQPqQU7fKm34lm/6H0/kVQ3vo6JnSa
4iatsm+Ko19cEudfGhFaaPLypwHp8duXmkh+jA27Sl5nk+PrSx9G0+yGGqJWXB3wN3K0ftz7SbIf
9eepEDbSkLCw0kbFSddH3MtMwo1gCccAhLERfv4cC/0bf6qqYZqGbkI0JnJbxYaiFAQD1egJpX+M
QeCkdxN2tObm51HkpYL6dwiqkusYkmEZtO74278DrqHNpI5+8Xh8OsIV8gbn6YnoyH7LPFqum3BD
N96LHGgLdue+PlJMdtLbyZ7ORKkrJcAlSuVn6AtoR6NiTjX575/RF5Fadlk6HTU7kw5C9Ka0FrCp
99bl1Nps362evaZU5CYLJ1PpoGxNG8XoMzH/H3HTf2YDXreCyYYCD2aValggPvsEQZNjz7jNVo5p
WnMY6OR2fuLIPVJ7qj252aY76nGNoyO6oCBWz/yMExkos0HN2+BXWGhqr35GlJajNMbZdKy8zlMP
5b7e+1vzQOdyh8ycW13oL+aLdeBt93z7PXLjMwWGk5uCH0DnA5IfbbC/V0NKUmUKl00hRuWVpKq7
NlIcrWltH6O9UME+RjzHvfg3o+ST8e9QDWDbMOpXGyAvy1rKawgVMeWz0cpcvSJ2w1UkH+/iKYvO
bbi/wTX/s+GsJR2idyLRxFylRVWamZJaFdOx8/xtZDcOUixb377C+tv7+YitizXL1v4+0moyazFu
rGZgMXk8yTse8uxXJrUYySjnvunUHH4faZU8pZpWhpGY800OFa3NeKE6iRe6QPacwa295wvFwRf0
TIX51D1FCktDA9YMt9XqAil0hETzmEGzfGt0s9uoeMhM/pnS5oq8+p/1UrC8oejAhP4B+3+rAHZx
GWnhMDKL23Ezuorru/4GlT7v8J64oOrPzeW/iSir9m281X4c/TYQpGIZz8ldsqstasB27eRnt8ef
2uX6zvk+0mon9lMJXSZnpGXVrgGTuwnXHekGw6Hzfe7DTp3t78OttmMLgKo2+2EZbtqCF3NFhxql
V2x9l5vFTfamzVl3aic9c6mcPAc0BJaaERVAffWdphSV6Kp109EnSAwKJKyKh4kOmz7E577x5EH4
NtTqG3kpi1wNm+lI3LjlvXbSTb/TrvJduQsuwABuYs+/Sp6Vh59P+h/G6z9L+W3c1QEkA6N91PKJ
RvyeRjAa1IOSNa4/PZg6cv3qxspqVwZ+FlstVn866oULFVLHLQ7tLy3ZK1lHDpscKyIrJZk27RiR
12S32F24Wf0ZptRj8q9x3Gn5lSEjeljCW9TdvhVRpkTnJj7XsDx5uv/3i9aIdiGLQVstuyWXauK9
xlGWfCQ51zE6sTcgpaJiJyp/KvyrYKcM/TQDBzkfMx6ZYQDJ0/dHqfwQU/3MLjzxQegmILoBD9ZS
EJH/+2kbxlDCM1Sej3pTbvLccOXEOMrnqBLLn7LaCEvLbQHJwIGVtdVep0DfVY0iTkeJVHRs34Xh
TO99RTT7cx9qIsRviodUYPX1aeJuSide0yVEmF3hubml/uzNHhL4j5b787Y+O9bqOFm9KjSwZ5ex
Rld8lB/pJnh4ddxLZ8c6uTzfPmt1ggZRiMpa5bPy8GbU5LdKf0cO7eXnD/qjlL5eHglVc0oCRDfS
uj/pN7mA7+g4HgetdIJ4SWWk+N2UOqfWrSe1ozBxC4DYMwuE1KBwLUKKMjVI07wp4Y+iH1tsKZCF
8YNg0sHMLq3wbZzex8rF9/eo0yrQxoyqHnojgyF4paSD7OsPuJG6YzG3kS1FKJQmg4TV672l61hx
Szs91uwpmTfK0F73KWbvxi6owUDPsLZq6gTUH/dBxr2wMAZmZRsmMhZX2gNhlWZXfo7aoHLuzj4V
EEO9X4LQBYWsrUnjYY47Waip4zER4IyHxlFFmswxytANxh6c/JdRZFuBJM3uaoQul4ppkrpGDOyk
FgpYGrI9BcJb12g9CVZ9Zmcuu2G9jqBdAWmxknhBrB7pJT+aUzUmR3IqO7C/Xq8ez87AiUBA+z7G
6ihHnVYDSGWMpzfBvh7ti9KO7d8/b8hT0c1fg6xOmNRhVxoPDPLy9vEQeF/PF4fQvg8IbM4MpJyZ
sdX5KkRaEqEV8TUvb5F9t91uLx5///p5kJXd5//cTd+m7E/X6lushsVQM1Crmo4IG23kbbjnr05I
mKE68FI9YLFuSJCDbPmh9pI9ffeN4sT2O8SxLcj9Mzf+yevr+89ZNasmo5waxeDnkODaD1DvPUSC
nMfhfNB4ZnYl+e/HJSKKU8eYkY60ZO3GnplhilX2IXfOzPGyIX7Y+X+Cym9TjKWzVXV9SKQxW+5k
XRvpSwV/IUw/1PwXbLGfV/REPMX25LKkT8VpU1fbU2uR9hwqsvO8bLbljNekQEcoJh/U79Lp3O18
8lRr4OZEXQLTtk4F6zpu0lQxKUkYtugYdmI/JfaLZnde6xL7b9J9e0FVwG2Y4cb5uBbZUR+G/Utz
hU3lGfbHA8qzjuWoNth2O3J6ByCSlz91budiyFvYym/tIGxrW7R/C+7j/ZnDfHJp9AUSp+k0utcG
KoYchxLk2fFY5q86ZuiDEvZcgsmr3MkfUalBD/LHM+d6JW/znyO3hE7AbchbzNUK1TECfVbJfihz
f6vBRoulpxCVRgXmnPU1Ll4JlExVKUSYW/NwbLVT3MpGBGsoUJvqYQ4H12qpLpqE/9KTao7UYfbC
8JnHd8nYv1qhj2qyfvSl/mPo35PmnkoAgihFNHjtDIq1M88o7J3Ki7jX//eTVleVoiOT1kRcVa37
8nH9cHfzatqP92fO0UpW7j8TZ4DPBEYBmuLPxH47SFIkC4Y2GTxwKj51SryN2CA+JcJ6nBFc6Lvr
Si32WiJcVFO86wLzU6O5pRrJ0fRvYXbMAg2gD9BODn5wQNoxuJb0i3Qq0CqF5zaMV/DmHEnsN1L7
NlvU5vPhJqhlr0JbqAsKTPCku59P68nXhK8huP2fA7u6hkJLrfOgn6Zj4YnO6DZO6GbOp26X9lXr
7M6Fh39UMdZ3EXtOQgYIajlCoX/fepWZdU0jErMtYOc96dZB2UxEipRWvXCfXozu5GE7vF3u++al
/Y1uBypu16ILU3mje/+Xj//2a1YfPxR1YdQzv+apdynbbVFzIjS4Ab3hFJvS+T8cdk0C/GTq2oJo
WW3SrMODWEU15JhMcFli8F8jYsqPQ4FnfL2pzPZMxPMP2pdqEt41/x1wrTfWCHLe4K3MgPaRMu0H
ZkX2yEX3+RrbKB9ufp7NUxktwxkY1ejyIhu0uldUotBmqMmkA/9ZDOg4xHuU96nozwTF+sbqxl3T
1RvVpA03DZu+jDcddN+y2YfJ3ip3YrvVU9/TURxC88UdxOqK/sezMpR3loj+QqrfmnnoWsKXWYOp
ajJHN4QXqy4ouMYXhhJ5PuI0P3+UdPI5+3bm9b83bJBVythmwngsBH2Xq7HdC70n0Zrq6CC1QbeT
YMIGqQz3+Mv0x/tq0vFOm+yQU51wdSZijETYOTTtP6iuZWnBm/73KlpFmgbNW1Ww9PHIwlZ2uX+T
nWusku1w89Xbn8+qrds5xefDVWiLH5b7yzizt07lXgrIZBkZeQp666Q1kcUpNKV8PPrxvV59YaNJ
d+fMra6eiFuoFQL8kMm/zfV12/ixhEa3OQDLu1u6nBMiND+vrrKs3vo6+j7EanVDKoW+X1rDMVae
FAEUG0USH0XqzPzVG8JGHXY1SFEJxmdO79KKdaedRk+mx9pZhxJvxi57j2V4kX3cQG4ZDlIpu6of
72JUhDv/SkMPqcI/cqIPiXXYVgc/Wypc7P69NUG5FtBBxTe7ldDxa8983KnYAlQMVRJOJHft+qpN
4j5WJJ9vo64QkUgWBGFlfiOYs61jjZMY8+Hn6fwHsbfsyu9Dru7TMAZjkRTgh6ZDtKsO2q6/UZ7V
G+VqvrVu07vqZtrLO2FfHOdr+a44U1w+uV2+fe8ScH97nYlyc9kCQ3BU66c0DN0GoMDP33dy09PC
MBBG4Q5XVyDWfJZEBAD14ajzNssa7WZwQOFYnFm4k4ebJ/K/46xWDhO1Wk00hXESuFG56PWxdDAy
MKlKcC9F1qafpU2WoVmvDzeSUsOPSrfdsDT9FTDQNaIIHX5Pyj6bJTsR5K+mSHZtHTmm3qAGlrpo
lsMI3eVTd+ZaOHmevv3y1QbABKgY8mWGEoCmGYgNWJ1UQEInhPj082KcXu7/naTVchuBFKlKZgxH
ZH2z/iFr6jPLcDIX/L4Myy/4tqFEtTasRtSGo0ijHmSNo8MdU+qDGgMgaQIHfCrKFIBtaqBR4plM
9NxMLnvx2+Cg2sOAt2Q4SimWa/Tv+wpzc/kmDb9+nsdT7VSNyiCijBZFm390sBI9aASAObxwHriX
begg9WWTBREqxC6FkueacAhC7flke9kN/9y+30ZefaPMKx+igDLSyDXsmghsGVl1X5ds69fPX3ly
t3wbanXR93rejVpEojWZPViqNnTaGWnbnwc5GXB9n8rVq6wPTeEPHVP59KTRGL+mBHT3+UyIYwNl
O7c9z83eKtwSQVZkUEPGY7sZHEzZ/7Rkcvv9/6dYcSoKwkMVdgbtO0LX9YepCIeaIgDXJ4vCjGFt
FPETrSXLn+1iyRZqu38UsLxaTBGSsxvljwLkPxvl2/CrT1XbQbMSa6DH3NTOJE1uXAfOGFzEQQKi
5ys1aF6KeHAQnrVcb3GOK3xwoysbuWwhld7PaXE1Jm9WD3Wj0VwN82Ytapy6QzuveR0N3w0H4TDL
tSMBmEl+N1pxJ0kYMU9YScS+B43YM5HpwZ0bfUYNzNTS5M8dSbpK2s5R8mJT+T3lTNmhXnwEm+6k
vQUGbbALfk8XXoTKgHfFaCdzbWfG+9wpdiDeCBlwQDQ/wkULpsHPKc23k0VoLIS7NkeNsXdHRCvT
YNqDZtl3Zm3Pi3v8o6XNsD1/FUWPGM5FXoIvj599/2HqIczMjZfqV74aUan++HmHn3oBF44dLD5I
/GiB/X0rJVIt+X1t0BHRjhjs+OONlP9fhqAhovI/5PfWaqBtA+6/C+Fst4rk+G2GYwViW/KZo3rq
PoCF8t9RVnc7mI65rjtpPhJ7OrGpOaZ8Lv76h4iyREPfx1hdb7Wu/GcMn61Tma9ClUDkvpWGhsUO
bosKymvlBDXaXIndWUgNm19DktqxCI/dFG0ryr1AgrD0EKcAHPPLSH4ox9vZejTSwW6lBwi9dk2O
YYjRcYxH5GQCOzPzfeHP19hW6OYO5GEaTrsmEC6F2t9MhmEjqeP4KinufJh61RGax4z40DdapxFv
a/Hl5w0jnXrHTMiS1ARF4BNrxmkymV2mJz475hZQ9UV1MD7K6373SYFt39xM9+MlEi2bnwc9VRRE
PROUPNaDFqXIv3cpJWVTG2SBMf2bGJomaiTjkU+fJpRJD3F88/Nwp1/Qb9fTKrEnqtIzlLfGo0KS
jUHILt0Uzt1oGw5oWorVtQPZ4+jfnUOLnJzcb9fyOsGPU3XQxwS2A0GIk6aPpoJR6FXoZLzez9Xe
V0b0Gp/BvJ0rKZ86Pt8HXkWoijZVsGz54jiVIoqAqgsK89y0nnzgKEtBfhUXOuJqWtVYKMwhVcYj
fY7YLRzqMpONEJF9tm9z6lpTNM0QiRBo9K0rF+UUa3kwSeOxducNrkGb/CF0BE/d15640RwQ/N7/
qdPwfczV18mVCmG5Ycwn4K5OROWpd2bn/X6w/y+7k4oMdSdRpui7WqtB6vVBlavxaCKtqwfwjDLZ
lcTALWbiEsnf5m3umMDWUvOr8i2wA4Ntma/6kCT2UBk3xPR3Bb6EMSoelv/7zK/7cwH887ZbUKnB
8ymg6Fa35NyKIS6WoAZqiRoCxZwAO/HhLZOuw9RRkoDySfGRY1QV7CT/Ji3fbjVUMw6KifneoYuu
0vJJCt4UqAidHPMj7Z7/M2ZxS1HBhrQQTL9TVCHy7D1dMqQGY6bkdWwdMa8dLdk21TbGf0GxCqw+
kLg3O1fSMW1zgt9Ff4zqBz2gjepjXVVC+Ugvx+nLFzA6P4T1raSB03KlEsIPtfRLcb5MtWM7fbX1
rlQ3kvCqJ2hC3AhNE23q4aUyo32QFE+WVGHallwPGBBqRABoGFLwvcj6nWEktxqNCPDmaC7JD7X+
Og3XcfyMRiJkXCu+18y3tr6odWgdz+JDagxeXKPtYur4XIFwsihM+HszVD2rfjfau4iisUIZYryc
qTciTTduMJbVGzfTL+ORaoZiuvQI7AY9idR3Glr1wUepEZFAmYvah6E9on44VF5U3izSGuVFNdzN
HZd3cCPm93N+Ufl7UbhK8l2QXZTV9YQKRrVP0ws9RCIYXg4KdmO8l8FExV5cxYRO14mMeHH9mKgQ
S37loFnS+GLO74e+cquS6gn8XKzyTA8fcarWjjYaV0YsvWB1/Rbqz+HQO41wy/er3a+fN+OpawBS
vwIHGgOrf+wGqm6oRzEFkpP492gp26pG6wPi58+jnIql0V6ACUedFFGUVQwV9kostZICCI4Dlla8
4RNQHQPZokhdgODhma86mZXgQLSUgnkQISn+/RwitzbrPSZHR1k5yAPXpwKaHxdAwUC0mTQ9qzEy
y7daWbtxNHplizCo36PY/ZT47s/fvgy1PuyLcheSrtxH1h+9mG9ZrTAVYyL4lIixm+Nkim6k3I5j
gIyJ7A31xFGINw2Vtp9HPfVaqcrSbmC+DeyS/54Ag2pKNUT1dFQn2c3SbAc+5cyiysqpLwN2BB6Z
u0xaNyKnRMv0tGKM3sXr0el3AKGP2Llto1tz3x7ka/8as2c3vqwaB3vsjXVxrv61RDX/zO2Cz2bz
QsZTl1/4bW5nMbEyQfano2nETmVQdnuWZmTTOXdxuU/uf57Tc6Mtc/5ttMlMS6ETGE35nLRnFP1Q
4tkGD1KlbQworz8PdvLIaGhgSJKMhMifJta3wXi34xj+G+29zcLMQEPSBQwnnSsHnyz2q9/GWW2U
RPJ1NVkQRYUmOgGMKez+ercCgyB4UrzTYNuJ7NIRfMvoYCtLNHIOTi2f3KxgjE0eQ0w6/jiff/vW
YFAmmEHhfMw/zTddA9lJAzvxMufuWdlWKiXnjfAU5zvY7J+8Ww6Wxg6ijsK2PBs5nArA0LLRsbqQ
jMWn6O81Bs4nj1IngFKStkisEkMX1+F99CDPV/q0+Z1ZIDB+XuiTLdZvQ64jWoF6m66KDPnU0Y+M
0kP1FD5EV/pt+wK/dL7PP6ettXtqXYmAMNr+4S46zeYzuRgnr6bZVOC554V3sX1/TlL4T9rwzwHT
LWAv5BQKl9jf02HOY662YjIfw315ob2MF5KL0toG0IAnb5o9NRCiRcQrWJCfZ+Xku/Rt4NU6yMaM
U9IYzMfYeBvzeRdr0nYa4bP+PMzJPEYDGUU/xyJk+POQfNt6aFz5RZYBSRGO4lbf1nvrmlCYT0y2
Cm7SR9WWN8NeOxQb+HDbnwc/xWPQvg++qtAFmomLsvkfIFB+UbrVsdmVrr9VvWZbPFqevh8280G6
VYDJcI1fn8umIDizgOsFRkIT90hVBb+y1hs39Lxpmw5egV5/KviPpvXtjBrfaGR3XTY6QVrBLYpc
1MmcSjDsQK0Ba5R4fwbRA6Uz4sPOKan1GLdG+tbo9ATVDKJYe6zFcIsPqZcq+bWafSYlD8PQbqiU
e0uEk2u7prlIzDdgLnAYfum4T2bDHsocYD5EjJoLCTlE/9koLqrsd6/OTqlcjfq+qp5rWo3ymNjW
zJ3f+Egka05rfLYiMEUh2aWUnMau2DVWcByzzA2C35JuIT6xON2ZGD5bdo7SvZq+y8HbqBAsEvsN
Y+Nk0eLJMVy1+rhPtYtGxm5XQ5UA1TJzF1ZXYbHHV/61T5QdTSZ76OCPdsAvr0zCRKjaE2qrzUOu
9i6gu01vDMgQvhqKB91M7p8B6bkFwrhGebSQnuwm5DAJCLuLsQr3Ag2NLrHsZNor+cFSU7uuYkxf
Z8S5HwpLuMk6qC5j5IRTbQ9SvJ9m1FNk6LGKq3olxAkfKqVkSwMFB3jBnfk26qVT1SlCxhrmxotD
x+TmfWRPSrxL0WRvq+o+QUnPn7RdVkIGLxXk1YhylaXg/94n0Ksvs/lYFI9+vLGmDyWTvDEMb1Xz
txV+qnLolgP6WXKJWM4MUJO4MVdIUzBtr7atUbqmZnyVCimMOXpirNp5L+5bFAP9XPFSI/fmRMP9
2nKMJfzXsxsTNEAfwCPox81Q+HfxLPP0DXaeKja5NymC8GRhA6OOxc4Sr6vgrgpiF9F3exTuwwkb
KlpEafsYqHctIsX1FCCT+Dsvp/0sYnOp96hDLyRVpCm73EuseDfKvCKJ5sWN/tAZKoVHFkZ8Ffzo
4MN4E7vCq7WRWPV3XFw20q1f/xrEaSs28m1siGdav6eiCxBRGBCh0wHMcHUZdGIcKoLUYplC1yNR
XxLtdlIblx4Y3D0a7KO///n6ORkkazpxqYoAG0ILq95eq6ZDPifSgpXQ7JcKsBjs+73hfULGtRF4
2Z/roJ9E3nwfcZWXZ3XEryhA3sDlcC07dFK32I725+hMruwiZrs784mnIovvAy7X37frvW9oA6KX
wNu6sPY+Ii+6Dd3P14DmDpiNMy/5qTeLEH/B5VF2oLn092C6H/i1tOCKomSXTLHj609S1Xk/fxJb
4dSVbbFN0JfEJU5cRWxFi651GfbAzQkMQ3mmVfZQK/79pMa4slVuhCRpXgub1LiuUORsqk8jeQ9g
Qcup7v5xHESEMgLjaaIBiz9lMGtOmlt2p9yFxe0sEVHMV8gCINX+KnSZq2iRM2IkIGRbS8y9Tn8u
SUYVrGI0C+EmqYKM6rs1lAyz75zIuLd6JI/qvRFSIhNrx7LeRX9ym6r/nebD0Wz2uvRcx68j70wx
71ErRseKzPumT2HlV7wv0ZM/g1EsEJAPE/7Rk1b2B0Wc7aig1oEcQSUgud4Zl3HiGrKdqaqLSQWM
6Cvff5Ul9KkMQOWj0/gmBFT0JdM623bTVWw8L5nWYJVuLaJtSp2lfpt5dNHWKsTZsXAesnX/0Q8y
Im7FpiPtdgJWLJOtm9m+BTuI4PXF1BMZAFA3cFIYf6GzrNOrFKb7oD5qCVIaQrFT5MDRJ9MdQqrP
I8pXeBkhHqIXdzgIwF1Hbzf9CKKXIkM03r/I+WoRs48ugPhW5bshfY71N7W7G6wv5IoRrejcWKu3
MaRhNpZQcpfV/MkJQBFzK2AQLit4JKZXaVehwgTmwRxcBXWHsr+bYtkVNMR4Llt/IxaXgxsiq2cG
vIzyVkB0/s5oLqsRgMScbSpXM+4VllVHJ7eKaxu3HntSb8ThsWi3Rn9o0OlqqFKN1ps4opgRfXCF
u+pMpTm+NWV0ST7THiz78CSKt2HwoaiX9fDsV7h6pcjTkux38O6xuWqzu6KOIAIMNMp3pHFuOFYo
8ra8wy1AOQOvwxSWQG8lgADrwDWopAhxAFaKCtZwQIdyY+r+0ifxIpQzmksTbjfp975HQ7aFKDT3
1lEW9E3bo18dWMQwSIyVT0XzZul3gnUvZRYuTuWmVdTntMzfVDU9RBos2ieUn29FIpGsI/nJCVbY
dg06rV3xoLbYPqAbGYTFwW+7nRLJR58eRCQE93leEb53t52i30SicswtBFvl3vGlu14u0CRnvgzc
EdVHpacAOvNfi8mFr9wjqtCkd22Ve+Rhk9DS58uOgyq4gqRcJlaznUs3K5+U8r4M31PwNNVSh9qx
U6v4Mqf2nt8b3aYLbwXhWc4vtOGqme9r/6ik13V+H4wHqXFr61kHlElaXr0HDTw903JhVZTRRSwh
kjXedQESwuatj4RrL9x17a5qrgPLwhupuDPU4DEnxY5ST47ctr3SNAwUC7tEZkRx5+LJT7wWtZIs
2fJvpvI2snCyiFCoCLeZ9Om3k2eO/YTACmUY6wq1RTXEfIdjpTvU8vS6cuMOQlPgZMin67Smmmcp
aY4Dml1WOO21Mt72ffNoCs1R6nRgc/ptM/0mZEnDxq4B+YQVnNGmbvCepKZsJHZo+rjQ6E5ohq5u
da5MPKpag420gEO8b/ctfm1Z6/XGRBP1KsG/d477nd5Z+7LGFS469HGH+p4rqF4xpm5muTrUjmYS
nRgdMyHCAweFdBTkJnRRSrqZqn6T4DAHKCP0sY/z6iHacAG1I0xtOqUt94m5N5NDn82gaChCzeGG
28gP35tccYYqcmKkL7r7Ti83/ZAQVo2uKSaoUByC9HqxT1hkiNB2Dz3JFPayJOKCN72A28FcDDMH
9lPSUemkw0q0Mzm1PHl5/kxDzikL3c5iegll+NjkrGBm7sW4u4nTz3reR+jj+81Bip+qXL4wzd4L
IuUwBhitUWc1qo0vu3omuYG0HUSmSa1vCz+6VKiBttoVEqQe9WxvGoBR6KkXDeHNzJeqYrDPpJ1F
kDg3t1jfOVLpbwftVdDBZkm9Gw2f8dg+oEk/KjD7nnvjPhKwXLTy57ZVd2kR7EO/v5ARMjrzhJ58
QC2g+tgT4hyxyi2tOefCZzsetXALYAz9EPPMCKfTKuu/Q6xDK1FHdcwvIa1qcu1pObIv1UMbdfsJ
yYtuvhvKl2Bst4ofvIptu6uDaNvklZeiRjxw7wkDAnp1HLkA/bdmETs6Cgpd+3vuz+kbLEHlOv0j
XtGwaQJWBML775AFhYYwmzumItBE2y+P4UzrLk1caqdnpuRkKQFSIdhJOtDQ5lexX9XOuEX4iXiU
L9Vtuzd22ZvC/Wxrd+lxdLK9bMu7LLd9OL1kwT+v+CkZB+S9/nfwVRyoQ3GpoyhDi9E1t+lNdmdt
5n1yzGhcjkfk4byAjDvehG7vDBt5I18M16GBJJCNn+Uu3Z7r1p4KSxdNSAoqEj7Qf9ro38JSXzA7
0kdkR+XO4N0FoJycqS2cikV1hYk2KDtTH10VbsohiCPr/5F2XjtyI8u6fiICRU/e0hTLVxu10w0h
dUv03vPp90dtnDWtmjpdwNrQYIDRSJ1kMjMyMuI3AzKtrXCOog/FP2s3Ve5ujXGxj7QUXRGx4S3a
8UURfgndAwKJX3+4a1XQT69xabdUci7HpcgQCbYqsdBYvZqCSSMCNgDXh/uvR7t6I/o83MUaTcqs
T5qJ4ZBC2vZbLvpnasoPlTO7sZt70Xp6aW684dWlQM9eXVaDLEoXQypK0apRDFggDd7RZqrn7EYl
Tbk6gqIsfBsaIZhK/73HacjWjRwxQunEhUVZgFwNSpC+1uxk7++o6a2jH/oj9+j2wM3TjXaZXW/u
FCuj7sUV3A226bP2ru9yl76wK++qg3mv76pvpFaw4G9Vg6+uqn8e9/KTBwkVOer6MwLDQERwm1Zw
FlEpcn79rf80Wf8V+th6CFli5LW6pGUUYjqPmSCu9kBfbSAbtozZu6l8CPFbgWoUdtv98KhU+Cqf
gvhVbHZDF+BYjUNVx9mKgFhkvM8J1JGWiFUN2zi6j7PaxkWY1Ailu68f9yrdB6FRk8qArJPNX9z6
tEhT27ijZ1xRcRO49cgNqK9s5UYNdwLBJdMawqd8zjwcRi1FGB0zCG+xqq8dF5BcFUlbIM+acXHD
jftAW0UGD4Ftq/36HUDWEd3OLfvDflxZuhMejRur99pq+Dzisrg/RUpRyCK/KBlxWAqNSP21VOzE
4cb5cHXjfx7mYnYjTBTqSlxm161+lFt1jR/lkVr7Zlgra0xK7n03vhGhr4Y2plCnzcCR+Kct8OnN
zCju/DKXEKnNdkbRubl+TMCvFcZO1qIbKPVFTf/f57yOQLDMMa+hd/n3NFZmhbtnPxKqJWSBFMHL
/RZGSurU1ChQi6pBNcrJ97p4pV3eU1aLUvPoJ89RwmUk8nGebzBQS+2up7zno/xTSW7aq3tV8+10
kXpFNsvPJaTDTGvwdTvCsyNo76A+Ufz9tsIrr8l+NCt6WNlBm5FIwCQqYjut4BtAvKKRcWO7XJ3d
Ty98cf4V2qDNBd1W6vrDbl7PTrme9wmfNLKxg1uPLvfMNcWI09fjXu2JAsIyF8wogHnlIpwLvT6i
7qKv9vHBP5rraBc/8vIZXMuaM/K3ij/GnfI4HLQNwnKpcdCFTUWtGnERsjxMhH9+/TxXF/YiQQt4
cUEUXQKKSiyZBylDGRrHRzc5BRvNjh3BrpzWNT3RphDm3CJFXZt6tKFEHdSs9m/15S6LYs5t1JcT
FMVk7vXqq0IJV0IZEJOgW3Hx2somHsoqIZGS22UqFRVp3U0d0hi1w61t2x0rPnG/Sx8MPu+tw/pq
AfPTaOpFyTSc+6w1MkbDTd1apLfM08OyohC2ZB6Fwy263oWbzP/yLz8PeLGesAwKxjplwI5VLDvY
J7nmuXiunoVN447rertUUA1HcYK7ztH5toM3bth/B+XMf3vKIVvL22pTe+mm+pa7t1pYNydk+Tyf
oljZohRfAc1ll2n36V21M9fjJvAiUoTZbc4Ym3s3VvTyxpfnti6DUeXYxoXzT0P704hJ5pvpKkCh
BLql/fMnpB74yxUVsYXg919VrD+PdhFHgmw2g7bk/SSvPfTfzHXmUga1V+v2FO5RPV//Nwfe5wEv
srWsGtA7KsECx3RVZl92pYVWrq6/nsVrx+qnUf6wmj5NYi13WUx9lo57uE8h4gq521S3sAV/ctcv
PtVlbhtjylLmurwAYatnxf6ZuJU3b9qXF9zeIaAbj6v1ymm9lF/CN+1GKP4jo/DV6BdL0wjzwqgK
Rp/NH4KOwn0xr1tYlGPKxTp4FSJPWVGFaG9hOK/l25/n9iJJklARFuIlRkj3mrc6Np667/c0l3bJ
N4EcOn8a3/5vH/MiRxKkslS7JUYEwRk+XtAcy+zh/zbERX5UK0EjmwlzaYytJUHL6qP7IrnV9L8K
Rvk8dRfliDQIZz+l2btHyRCDu+HBfzb31ZOxzTfj7/xEaSR7F4/1MT62N+bweiD7J6xcQtQ6oYy7
SuENh924no7xY00nep8cxB0c2CfjIbWzl6/n9NY6uQgtScUFvcZNfJ8F96P8vRp+ff3zr+Yin2fz
IpSA6osoJDGA5ml25RVeeE7XwCTX/rbei158wj3ETY/4eKxbDyO9I+y7W3nYMsYXm/ASX4DWWVNX
Fc8wrvX1cNTsye3X9cH3Oi/yStRNZC+56x/mp3B3c+xlo3019sXZmYVRwj98UuS6AdJsix0Zp6u7
zav22j+UT9KtiHP1i/6HKiJeomUAQA4BakN8UR/MvUrx2aQxlG06GhpiIrqm+mQGJgXd1goQ5m2i
YttEpRdFwX9xa/qHsyKaF1++TeD44i/PYk53iHtbq/IMocb6en1dvZL+MwoYwL/P/tU4VEoK8QLN
wcGdD+Vj8xQcFSc7KOv8vqws4fD1gFfX0n+mV1pdfM8Iw0yAEkxvZ951xW+fOncZSpsJQOeAqHKx
emnlW4Cwq5Xczy95cYrIs1gJckJwrdx6m9/JhzN8jg3Cz3fqQ0MWre9ML3ZrL3qMEX4tn7obV9Ov
15S0ujhN2lyrcn805r2C9EhNMzL8/vWs3hpg+f+fUoEAN4AoLlgr2urcj89JeKvScuuzXZwdYTSg
vtwyQFGlAFhidzXTAGnwGFYbe/QbO4UpPuIL8PV7XS3wfP5yF4fJJKNnQrbOmfVdo+ScndT1T1h8
DiAA1CpJPdYK7EtUxO5X2+CuPQWvxsuwz27U95a3+1cQQuhGQe5ORzT3YtGOfa2GZcqijbKdT8+3
e62Fj6/f9FpVRtcU6jI6SC4c8/7+gspcYO+b8KLFdNambzFmAFq5UVGH/nqc62fkp4EuTqxwXLV+
XrEX4Fo99I8Z7g6W9OZvjMdua2xy3F9elBsx9erq/DTkRSSbNRGiEfaj+3CFEU+8HdGY+Pqtruqz
fJq+y4IjXe4p15Z1MpB1RMq9igX2WG9iuuqCQXs+bDzYaj9RcbV6cXYz9XeufxOHtYgdT0RbsB3w
ZVW2SXCKkiMMVbQSWiehwVlp7bZa6ccQDXPlRvJwFbj4+akv19WsV+mqXj66WzqtU5wUt37UN80x
8VLLCzerg0hsypzyGN24O1Dpu7amdfgCiyvL4jx4seB6sTe4ki9ylJozB4Orq4kTlSunT7/HPhYL
1UcnBZ40pbY+pWsJMfUwBV1kHqZptqau2Bbg2Ez5Z0I7M1zcU8p6XRTIJ4o/mvoUJJ09tq4EIiPT
VRfhfgvkXydgR5HHXli3Nj1Hu+q/Vas7M0ldtXpcaT2KJB8yALd6WD2Mk7gWUToP6JgmqYjXsG6F
AdsCOEDlS/QqIZFG1Z2c1FaKgn2TvA3RXgo6NzJgl3wkI8D1vKDsfC79FyEFmpJazSK3buIg2mrY
ib+JwmiX7SHPd02Kzjsohb4/wLd2g/YhTUvgNMD19MA28SY2IqoF+M6qd3pB1cAITkvfscyAIobY
lht2FihusqKZajxHwQnuoCXOids0rSt3W6XJYbph3WK0GwM9jlET3JlufVnF4HlQIBef+9C4owhk
AzS5Eb+ugrORgf7Px744AAdZ6lRZIyfno6BUFOyrh2gDQtN6121pC3TPRvbctxFodcDzOIhd3NTb
vrngLg7BWuh6hT1GC6N9HeiZVnf+gOQ+/GelUq1a1Jmf56j7/XVkuBp7AAXLoMGpnF5WGqIJuVl9
rKmd9a8DsAh8H26cUUtk/tfh8GmEi4CKdxmAWryh9iqy7XrybVzdqdFgyaAcpeHGKfFHquNfg5kA
25GRhRenXnzIsgeBNTclDQ+rdTLrA6I2vxBrsX6KFtoh1i/MDqkgwdi2c+sFxAK/DEcjySmh86Ns
72EbvWk2H6mNKYZ1K9W6dlLyWHBWELWTxX+1LNUyaOsWv1T8t2Phrcda3qjnG+nUVf7o51EuDpQk
Gla5YkKUBVRqy9BW5D0CWDucFx2aC7ayz6iGbO+/XklXm9+fKMGXfCQzbWWc0kiVK3cC+qjYSyKS
bBo7cFsLjsMW80Qv3pf2f1NO+jSwfpGjz6EmRtVyfhrNodePUfvaKLemdFk4lwvr8xgXx0GktWUs
ZYyBr/ty07TTM24bzsqJXVydvP9mKj8xnS8+oG6OSeCrfMDCXSZTsikBFp7+sHrz14cD7Tlr2ITH
6ueNYa9lsZ8I1pcVsz4J5UxCRwhB/Hbb2ADbz4mb7Arvl4IUROs1j0/gYDZwypyvR74WhT4PfDG7
coDvQxmwdFakz+1Kwd/7xr3q6sb7Z0b/XIE+3QAqfdX0tcKMivOdTnNmVcm2CYjv6/e4Wg38/CIX
QRx9PPC/KS8y2PHWP/pHDeEV0fKdcq+e6g2wrV2xDVBWX4RXYu/WTriavX4ef5noT6+phgAW52Ur
1I52v6i653T50JK341O1BT3q3Apo12PNp4m9uPmI1WpU/ZI3rhHmxDjGQTJ5m3iFrWE6INE9D3fB
+dYt+eqB/fk9L+49jd4lwxRy3wJwZlc70dEWiX4vcBN38OgZO9h4racF0mDhJbOHhewpL7c6qlez
6s9PcXEp0Yuq8LWlOBCrH4hWW5hHW4Lx2JNVD7rqFOlH3P3OzfdVjYeF8EOIXmJAcmaVO+pUb7X2
rsCdWQOOJPfegNNPW2Ntt1ODteLf1clDlt0qF93aZxdn8aDgaGtETFuJBdpwvypev17/8vID/hUm
P62Gi8CVacUcSctNXh4fRROkdPWczA9ye48JupUBQFqdMcOwSvNnb+6KBm6FvJkEaA3RKS4KlLIr
K0GRqcfsQ8QBbDWYrmQkjtm1joYZ00QjlSxynHea+j0eydHoMAo9mFqK3CmrvQIUDUlZru22fvr6
3a5WST597csyn5zNAa1uQkjtDK7MGquO2LptlbuMPrrgQvLwAlt2s3V6NB7CXwoqWTdOoetBDO9w
OMYGQLaL7GYWiySYShBeeo9ZYf8Rts9+N96IxX+i/MU31BYpGCBzmPGAIPw7hkSVnHR10857zM8g
TWCCY/1cLIBIkvYRWVPN8YNflD1YHzfj15U3BKonQ3WFLbjSjYtoEkspioDlQHF817gARb1sl57H
l8SWPVA5buspG/WmVcSVs/2vQS+CSTD4CexRBq2p2srr9lyfIw9XyK227s7ZDQrMlS3412AXs1vN
EaRXrIzBQGPHNoFKvYn9vNYQ/2uMi21eyJlWCQUvVLntQV8v/eJ+k9DSUyzRljY4VYJBdL/eHtcq
pX8NerH1A0OKSrlm0PxASWC3pH2IEJD2cWNaC9vwRo50Lfh+Hu8SflphAx0GIROJap5jJochiq1c
mZ0Ktz+5gwExfRvgVFaP4mwd5fkg6G+C+i7O5PsrHPKeA0xqV6v6FOYA4PTvqQgmXqhsoTasqvAU
QsjXE3QlueJ5NUoJcNZNalgX2yr2DXQdkCYqy2+FcRhXrhHZ0bwexU2RbP1i+/Vw18LVX+NdLII+
kIeqWDFeeBjRXm9QffO56Jj2r3pvPqCU5aLDAOMSETjHcKMXANI3nuD6Zv7njS9WhJ/WUT0Iyxs7
Kw+TGYJmsmv34ml8KDNrPvU7ih9OuKi/eMpJ4I/J53ptuOaNqbimYPt5Ki4jdwAJ438fRBe+awho
wJTDqrw2v6fFVi/upcU5FvUv/d3wnycJmD9Y5SLudzne32OUnfK+OYUiYj96uADjwb53r4rww2+w
B0wbN/Z92zTSc5GtVR+Aes5Gk3Zh/ByreCJwXn09rzem9dJ4GcW7YDU0EzHSQNwEG985f+lxYvh6
lGvFt78m7eKwMYui0aUWDAInrCU76B/tK+49Ebu63DTrnFrIY+REkF1AVd94xWt17b8Gv8ij8YA0
s2JcdLy88GCeww866xXt9OluPqnH5IAHziFAfqlytWN66KwfImCnm6z1KzXAv57iIptuUXL2J2G1
IGFgChHQ/G1LweDniBJUY4MM9NpNZsOM4FIduyXPcwo3ortYRKGv822WrVv2Qle/vb7C8OVPFXx1
EURUPx+EWe5B0irPogIV1T/Hqnrr0y8/5V8ZwKdRLkLHLNS1WUndwohH9MIzUUyi4rrvsTEIrd9U
D4++a9zEodx6t4twIfaKOAcm75aMPzrWc5R0FKNvlfquftN/3u1PGe7TDWnym2xamRxT4nrw9Jfw
vb3DkddZLAJWa3r+R+UlW6NkTYlv2NzE/S6b5ouZ/aNN+ml03Rd8KRwYvXEnd6Y1U9Orrff9prK/
ywhgVdz4B/rHCjWqyOodcV1uNQ/fg83kdbbvoeRuwds/rrb+OjpEW/M4rGHB2XS5T8vF8kextLu9
8KjfSQ83AsLy1b969ouAsDIMvLWXtSee/2TA63YruZmLAJUjeuEpfBifF0kyIGI3ivHXbtUawL7/
t+r/pB6fZi0SsqZHMHq5VY+AHNWN4urr4r7yBFdfsu635psMeF13SkfYdje/2tWUDfyqJPEEGFRd
bLo8iIR4jsk0krmx46qwGz26EfCuFc94xX/GuNhyaAbNgKJ5xXCreL4H4YxpzWz91K2TrbKu7WET
rO9NTuobX/X6Xtcx3pIBMuJ6+Xda0iALNqlSsIR5RAoQhZg3xnKj8d7fnkJX2HJ5v7sV3q/udAMd
FBDB4Kwvm+pm0EVlLi+KG+pDLD/F45NWeV+/1/VbDPaV4K9WFO4uZbITXyr62DdhRf8pRu4W/4HI
jdcIJ4AIne07wX4J7NYLd7fMEK4VYTQkKP8z9MVGyUdsZksDsZOlCDRDQch2jRdSksDBfm/QP7hR
w79Wg/lrwIvTEqk1NY2XAfHaddv16xk1fYRjTUCbjXNaWfe3lPWu2fswIjxwHKFE81+IVDlXulxU
oiW1G6m94JZ1jHYV94xxw2nh/Oo3madgX9ja2ksLmGnap5R90XEDBmc6txCM/5+P/Z/HuYSsAv2W
8rkLl3ppRrYyLBfzN9ALp3YXbOOT5KxIMru9vk1e+rdb3e/rNx9TXPTsERvUL61SJ4whWqxKli1E
EcyZrV+/3rGIenq8VWFfvuO/IvCngS5OyDiTp1xWa6or4p0qPcbVm+TDeoWfOUzxsQ5/CZjVozdb
914nb6ObJ8Dy878Y//LsLII50v3hz4suPkrYXdNamTmQ2FgOzgRuap1qO3Sh2t04Aq7vKaz0dGTG
wPdfMgmMWTP7KMuAiBxXXgdMpbJBc7DEm3XjCF7vpTd4IHjcXj2sP415kf4pg5JnaZHPe5P3RH09
8yg/dYkrHMTCQpxlfEOeo11X6knx7by3SjJljOFGqxksrXeLZh0Yd3LsSHgUhRshtKloKZ2Tyj+K
yksP0aYYjlWy0wxHp0Fieh3KLSiiBF4SrU1Of4XfRCnGQsdQfFcD2y82cex2oa1rthB+1OK+9T8w
FhJ+GvG+iZ0OIZ+nWLJCCS2TQ2Z+w6u++V0hjKyDsHW5mqA0gKzHR608ofoxuON5EF/Lxl3Rncak
43eVnmj/qdAd1K0cn+NorVCyywyrESKrRaO5Ow3tITXsXuDtLAj98G2hSPd3serBuTdcEZTJ2N3l
vlV2J3226nKXam4n195cdJ4wr6tYAqQt1455H8irjTKCaBeLQ/88/dblfq3/zlVXem0RSxbeucSX
0yHVHrQg31YSwnK2Ok9bsX7XTVShiwPSWPxb/93DaCGyxLv4bkC/PbMbw5m3+gPwyqq6U7X3FX8t
k9y6xYfTrr9VgZXCDxAejFz2cvVHeSfdd16MVQ0M9m9xsVkkEtD9ybFMt1ChKdGeab7LJF5ohuHy
ULmQdCrtsWs+jP6MMAR/L0YPEtNiC8nE7IEHG06A0UKu10i8f4PYN9L5L12z2ef5lkIomi8ZCgPZ
r2EwHVN/HQfZSqRDgPjZrHri76QkcvkI91Rr9UMswKLa0s9mvTooia2jzGKjJ3CAu2nm7gCrUzrO
uh3090P1PRmAOR+m8L5vvLrdwDaGkJBKDlXnaHZrYTNAK7eyh2Ddt69z4KbQ16GSvwU039GhDqG6
O8MDWhgvlXGORXt5gsrLM1d5Hb/3oV0L7nCntifo2chXRlLFWt+kg6PnW5HQrpxN/o7qVoqjvvhh
bifVSSHXzda6aRU/I+AnswvBPEg2w4MZWpIIehiLQ6nfGuO69SGII0zpCKeUbjtUYfpBxVYbN6O5
CZrnnBWU7Bpe+gELpqZ+9zFFhwqe2uah9a2i+EiKHUob3S7aY4Y65c8JAkqIhQvPvn8cR6fIj4Zy
Lqvt7AeIP9w3+CYaEPNtKbPixMuLQwgzWLR64xnzR/UFLET4qkF8qLwpc+L3hsUf2ALOl7MrhfaA
KgXqIbiz++fgvu7ssHEwpZ8q9B4d5DpK9cFEEaH1EMHkP4XgQV2jnhmivRF7JXTzYN31rvYjfU3g
ferbAWkNfyP9Xkj9d1kf4i/PbFjBi/mTUiGVcV21cV71zUdtdsee7cRHOKjNtwYVpNyWaHJ/FMPW
51vjsPQ6w4uo0Pg51ssD2wwQvvbiR9ls5tHzn+toLUxMfyPusl/pVo+8lW5TvEs+Fi3rCUI7ppK/
2C1q67X0WeR9ETwiU0W88M3fAz8AzZ6NEf4CQ2MX4ccIu6eBKKVaiCj00VoqOuQTbFj/eAZJ4VpY
nZTme85hTARXj2hzgDcCtW40XpXZFVgUE73BU9XbIKBYQEN3LhtbAP3CnxFpCtr+Goqc6aLq2gno
BABuS7bzvG16S+8dlMbsJj6M0j34AhU/kuxeNoCHnpthX8S4bWyT++A9NpC0OjY0jmRCgKce9H7N
Y5TdLg4cud6qRPp021Pn3huybZTIVKE8YuU5KBpLnTZTfFISL9Y+/HJC4HLfUwgCLMN9uHqpoZ8S
BZrXVHa6pzEj/Nio0HcT2IqNrNuFtF4BpDQs7YehWkSZ1S9tssU9IiTL33vpP7rnDNzJjLiIy3OZ
59XRTI+V6KIZkk/POt0Sztuf+j7wUKrr162Meq5FxBPypxVc19+K7tTnLrcV9Og3imD174PuhjDt
cYgvdsmP8FywrJONGdjhaA+tmyc7Rfey2BP1R0222mLTmmv0y9EAmSVn3viSPT1V6OIPj3r9kI27
SLAS5ZeWYHODi5cx3VXmUw9eRd4nD8KhfSm+gWG1+YMJzyOuKZ2NJAvTqy/fNYpThrYW71fhrlFG
ZDFc9cG471/Cj0naV+Om/pg7m80OktIZEs0RAvQcJtXOW+xUSxY6GmJKmIB7goJTdw43KntQC2sm
ALQmJXu0PIqV6kbL+YBIhShD+QtylEf4qDxt2hEKNYhCaNB2EUFDGi1J2td1YvXJL72KTgrkvsiE
jKvdz3idKL1vY1DFQfwjHT2lRVaiw/5mFM/Z5DTYl5HturHyWGmoabxHyXMfHzAm8IPHoD1E/r2P
Jg+oJt13p+6EzFiZnCTDy1ADoBEM1YZUZq7W/QrpEtfu1FMvHLOpswNEEVPiRGMelLl1ZvNUpSAP
ORj5MiPF0zH/bUhvs/hT8t8Mw+v9t8l/E7vfKf9PF71F1Ssq+t2U3iW+m+lo170rWF+Xu0Ki+Bl8
kJiEq87xeTbJgC1tullwLmDPjxFwGbYXeuM+FklpkTmi8YRC4joQqk3CKaz7v5oyskZ43B3qwsa3
2T+ikHYMJ0A1CaXmJN/OHc5OCk86ePNYeCYkIjI0zOhzry1Tu1CGraJwmPycClS40FGZu/KxZoPk
OWnl+HMQmi0ylW7LPHPqCwh3VKvNCjkJOmBb1D3QN8rswVC9EfGlKdW2dffL593pz1l6dE5lcy/2
Q2tRwURmB1cvipSCotoyuLZ69U32EwuZNssXtIMZ3anKWV/dZfCj9aq1dcEAAJnZYaQcucadw0bY
GK1uxdM3HwHhNOYgag8q62BIRUcYt7WAxUPMi0DmzsqPekzIBVIPSUnbmA1HRftgwkgw5dgNfFhs
gEhzpCg0YbBEZJLrNF+L3bkf6AfhJYVNwqZM3lNRsZVY21U1rqmVYQ34/Eh+Zhfy9whcvZwWlt7h
TSF16Bxx1qqVLdeHhHc2sx9K/jsvBqfvJE83WDEzQj3RH5FgPZXcBr8MiexE677JTbQxu+9hezbz
fYwckJKJdjw+BrHxo8pK8IaLml/spEbsSrWxLpPnRCqcqLtfKdVLpPc/JpMSjCkcxzKQUIE2QJAR
5zgI/JpKzCq1o0B8k3JwAULwHMg6gke8fneUAfiFAfKmmb9GcW+eEysIknWCsWjBDWaGv8SbYyRn
V2O4K/iLEkotShV6Wu27QvBSZNWhj90kOc2Uf4TveXg/IC8YAYOsswzRJQ5PcVet6nNjbkfJOOOP
7AJZ5Ts+lyzgtH6SwpeQd+6HJ63Rvcmnth00jqq9hmxSKcxdE5SI1guWL5fOnItIiSdeyA/3FU7V
lbdCs7I5ScJkT8tviE/6n6uYuEkMwy6BPAYm1phB8RTJ3/MaBnRkNStwrMJv4LNWUd2Lwlkfv3fl
R6vuwnbTZTUF5vsyeC81qgXxY6EHa03couAliL9GXd+HSwDsjyUGVU2fYxD9rId7UT/WGEer8rMg
UTyUB0upP0x/Z8wP4DJjFKgV4VDqu7S/F2hqlIldNIq1insrnYb3WQGfMsDUQB5L0ERngM+b7OTy
bYrvFInbBK7vfvaz64gRlWIJ4+9xPknxcy/e9Ti3DcLgRLAU02DcljLpYUjoMo+6GjtZDGFxap76
PrVkYp7ff6TBqQY+qk64u2PAZhybhLpTASRPxFabKlexiKHGeLA0yWNbKG6lknIveSBfYBqjQ9s9
j/FDhjt8ehDRaBr34Rix5Zdv0RG/fLTkhecSErb4Y27ItA/5jNbVnTI+JcJbUb+Hws8i8sRgn9Yv
mvhWaSKJwLEWxXVdvQ3QBBfr7qnCHAYBFenXqqbB0Sm/miDcZGGwrZg1qaXEoJKskzJrsbCv2x9B
j0pUrVhNCgJ+ZW4MZkUNqUVo+harqUOGe9eM9lU1V2fTACaC7ut2SsNtK4OVUbdmdjblzlqxBINo
ZM9wPKOJJQyqLSGyGREmE0LHQKI86w/VRAMNjbL6exFuzXhyO7FfL5F9StnBQ30qkJTopHBT6JTR
w9+Jvw+7fTV9n1avcbRXp+cUBUyB3LYJYi8of2Xx/TAeRy4qMepSo2zLWHrExPOB+QBb0U27gRxI
ahMsHEtHJ3JN/kescHVEkbNUfpbJsQsAdBbFrkUvwlTALw9HtE1H5RxhVlJs44FuZ3ZWOtGaRAmq
0Dmlt6NNOxFJu0nujpgxbgos+6QhdCZgyHocOmIxgzOYKM63FXaLmJ0XzUNJUtU1Lb58FCvn5Gc7
Vpuxc3WxIy9GnMKvDtkwWJLybhbkLyJFMAQua/0txN4tiiKMdtC+kAVX8n9M4+9Vjlm59C6JW1Mk
zVSOkGFOMhcXBWgFHvG7tgHtUJKtlIVtKN5gxuuhbTEJGu043YOQB6Q8cZTQvtReKjlc9xWqVf6H
RiUgJV0tFHZU+axVu7x47vRwM3MhWVWKXTfFeViQ2i3akP6p9EOv5x7Rt9jFS6YdlZTXtfbR0EPL
pBgQipJdcaWd22EjpdVaS1t3RfZ4bJA/rWXRNSg6xC2W0+QKc+hRITJDzvYpegr72RHMXdId1YlN
gyTqmBzb8ckcTma2aRv4mxgrpZifieIzpFk0ELjsx/Ka+14i94do9h0lBjTaCAfu0oEFkHgrjBT7
K8MdkdLXcoNbp7xOhMmpFOW140aVUesQFMTPogn3qHhBiiP2pN8JE1Jb8dpv7pQq2Wp6+6oMhVPE
8j4ggfeHxja7gzyBHsvep9IjOSqnFgaCbofDeexRduE47Lgo63nFZau/a4psry8SsKbsCjGGERoG
rODx5/FhzEIPYT2GF3e9om+Uat7NU30u1LuwFu8UNfeESrZWbbdLcoU7D5dd2jFkIfT+gGZQZQpH
p0JKbNRgfWUkRzOAbDR2Cyl2lH4nEG3jpQ8rr6gkrBzZ36SRaLdCc9cZZD6VdowwgM6McGPOzFMn
2kZv2E03UtYxuHLCFyYZicXcSaoUnnK+U8TcHVthN0T+8ziEr/owOE2f2kqC3h/fX+VEFwsdpT5p
G/TIbU1EIxkLSM1JsWdt4HIkZX8uZIxDSX9i8ru5I36gESnLI+yZ1bMpVK8DyUGvFxRlZqvNCEav
jUyaGmWWKA6uNjUbfcHkd89hUWOcuS8TAQU6tHeFl5TfkfuWhfsmEaGq1PPb57aIdmnav8nmbpy2
qfgiCLKrCjsTKUsJb0JNJrI8NX6yMzvdHsL3mJoGIm0uJwvq/eammNatftZlrocz3DPFcKVE5g6a
22ZSWnOw2vRcqrMA+KuJenME9XioThOhRh6aTaf2TigpFs2MzSzju4V4ZTUhTtfZFWtFzX4ZAUnx
rHtLGFBXlMKKJOb+mowvHXqfQQOvGBah/6hWoq2n7TFTwrshrB1De80rzyiXUIjKwJR7XSN7RVGT
26j3GIz5qDynDVlcJknrcu6PcnDm41nBTDxhcpDss3o5WPvcqcTyVDejs1p9LwCICfFYcFdenLg/
9AgBxhFCC6YfhRSt+7ynzpDuBmPg7TFGW/XDoZZI8yRj0/uEkClxcz5iOT/lBalaM6/V4TE1JDco
3tt8fiQ1e1xByWyQXBsTSB0Cs7qOF1Zaoq+sVS+u83HrIxzYp6OtDttMbyxRP/R+T0Q0bUl6q8zE
7UyI7Ppg/w9p55EdOZOu5630+efoGzABo3O7B5lI7+mrJjgki4T3HiNtQ/vQDrQTrURP1m31X01R
RR3dCYssmkgkEF985jWZGvy0LbeHdysAU0RHS+n811rT9x39tcCfQC9220ZTtiUamFM1HZomXNZK
sDAz8y4iWQiFc/L6aa46hyjdq57cCRRDZfNWUox5CtrIZjKfGuqbwSADCF3V0neW8s0AMJ+JeRN3
++JKb6H56HiXij5rTMGa6InrxTpeRf28H8Z12GizVsqTFTwEzjiTqnKoJ2NeFMcyPzc61ptHH8oz
zVyH1DR8kMZlSr6FzGvGm7wwZ0xTtH1U4Oqgym3fG7djp6O6ilx/npwh+GFs0szia7I/qd8rL/5Z
CzSxf9BjbWOa3ZPEAlxr2xqRO5yZeUDVgrStOJcRnvQpkpEcy0bFDm6LZWQoSym7S4fzAivTQjVQ
eyXdtbxDHlDQRQsEk/daX82FmsxlKbaGRgso78zvQsmWA9Yyxr4z7YWJ8WE4jLNqsly1p/6Pvfk4
mBwF/UlWOWLfHKrjtp5OIhpREAWd4Ci4LZRz0chLQofBSUgms7qYDUW+FwhHl7m6tfXyKAwTbYFJ
IWmyjhVvUe+/OVRhahzPW86YIrj4NmTVaTPQONFJ5IIsOdQefUbaE0q8tQxEYbIWWhA1hFfO9Ox7
X9xnHAzjSNmgyUWcv0RZMOuLnVD3CeFxSlAh7ajXYTEqC6nHrmEFizS4KYJHdHLnUWPPBWJUGGRc
rff0/Nh0dGvN51qtUOIMZwqyrrFE89V5DRJlXw+bvFbc1tY3JnaGKEZDUn4fKMTIU0HEVTPzqvU9
5au22CcAUAvlm6bF80Lk8zbu5rI4tiR8Kk1SRHdWhMO5nmJ8o4TLyXjDKXluK/skATogGQVo6HoV
qO0acMHS2m1lvhI5feuL4YWEZArY7jWG2NviMTS0h8ArVr5JOU1+36rxsqqiuRYm7yj2zozhroi2
YcpRXt+oRTMHxntLGz2pTqVJQ99/sy2a0sBqUSdC3TVbB92bptKYCdKFlbwr0ypywHIW6UbPy20g
rDX0tJNp7dueLCexYKD9tE+yOdwyFIABeyo4K9F9zMHeZmV7iunHZSodDEGPjrOm7WI2o36nky87
xnNvA9dM0UByFFeUe8/zL4UW0FL5FqVYOKoPiWat9ZiYoHO49ww+eMYryiWsAO3Km1llPCt7itmA
RIF+YAM5LmOjluI9yI44B179jdNpJeiG6hH+h1m9TMLupCjjS2SG7rWFYdYZGTiB1klObaQuOjq7
3B+c9izafPRATjr8OnLsTFXmNcSzfMqXuU7lYd+WYbPyfLae6i8r5Ik1A7Apyv2cgx2tRCxb96Ln
uM96zggFgyKxC4ximyEjbXf9oiR6hmmyCUgDEwdYENKzzVXyvxvcVNVJkiT/Yu1Xin2Ky1SOxGVS
P7ZTsnCG72nT7oR3KpBzz7NTnmHgFd46tknzCpNveqllE+3tDukxakJfILchuk1jxCeFkn+gaeA0
8bxTeRS9qFrgg7SJ44ye1A9v8taOvbIboOYDr9BKdnFRrfQxJH0Mt7mg/UC7w57krja9bRmM24bm
aGiD2jeSXVQyaMI2K43lshhamvHskKBe5PmANpu6luh36tSXA9A5AwfLPiJsI/3Jw70eUmPdmvey
Tt1q8t1GIb4UDbL9xlGUjGmMZ2Uilimti7bRioR7WYvr3Krf9xjAZHT3aozBA1271+rk1vRfbVq9
nRMu87heK5zfFZYttg+OPiOttN8r63tTP0XBtUpKvmVYxme5vscWdxawTlNbYOkjV9S4XDT9Nq7t
Q0pBISrB02jvSqwX46ynUIsOhQiOozesGsc6JCH4SNrIhr7TFWbIvX41VnKtAZIsVTJ6x4wv6Lqn
fneYMpApfrBqmuYbhqrazIzvA+EsdIdSxsBMQjbV98bCb0NpC1elL5JGwwN7jFLyWnFaXbhOjYkC
FhJpqgFjFQgPaqh4RXfd5O/rovNXffq917JVr9XLUb6pUbzwFXaVqgT4kGE+YFx0JeRpbmnCAFAf
3lrl2ewOMlknCbtKRVVyo/FUtY13yu373D8bZk8Ss/bRPVa9Pe1ALAUwXcObgb5S1Vm8P/peGYXr
E99igzQcXytbXZr6VrXurircOvrEcpVVZ472ULnvKs217Ns0eESqt9FeqmDZRPehiCifTva0RQ52
aZk/FFBC+K6qlwz5Zj0hkcB1W3wrxLcwLOaVkbhxkwDCLWkDvyrjJmR4AhFgjmu8N2wdcL3GutYQ
Flawre2KtzbpFzniW0n72ho3TrzraFhOGI7dxcZDR3tfdZ6MDjX+DhRnkD3n/oBrtkpbNViPCbM3
MaiPWhssurK6DYW4G2C2aqFylvVZJbpkJoz6pnT94aio/V4iFJ6ZF2/aq6m99GLtR9Dvk+6AU+y+
LNuDI+x63iPN7BqyOvu2PjHZvbcQoe+D6T1NUUyv1Ydi8H7EWcuu7rR5V42ux1Hm0EPB1G1I82NB
V96JtW1Wj7wN5RIXEwiUCF8ltyma9RGNbylozlSPvtkc82BAR1kXrkPgjji/eu8uUJJdOpxNTotA
rxdK01M+VExTKoZ8dcLGZS4jK1r5Rr/0q3ytaZeJaahTLG2qjs4R5czInGDhdzfSj/dRlz3bWNsN
cbsMHG0z8u/166rrl7o3bUr+bYLw59dCMVyjCK5XcNaV9DCY5nYS+HcIhXzWnFaQlOeq9ZKmHbra
cJEZWcQFnXclfB4KyzUFrbgMDonTlBDP93a8szLQrtLslppp3sIsXrc6hwZTUEotPIHHmwEZabXb
4PB3HaQ69sgsadh7QYsVWZXN2/Q7Bmjm8B7aT/74kjHFrWt12chilU4YQlEzGv5zrl5KWOVOtxh5
z6r+APJgCXPG1RGetpWlxY8X05vOfNCZRjj01lIS/5QqnyHcNcv4fKxaOlXrQRxSac11dXIzEmS8
dZkyptk+bX50yXPYlmsdrcEGFy8G1jadwY4SP7QuenLMgmefowdplxly85UcqRVahmXprep7rtKT
TA9eeNdZjBKLTFkjtH0MrE1bbOi558ycehh86Vvk96dKIbcW9qMSIq7hb6ZiHWnWquWI9/yG491a
mIxO1ei1TxnLD7cDT+eAl19sPI7GxUjak611a9WRbpLiYQDi18ONJgujB42TcXZNjq2oXahxpM2U
wphNTKNVX1+200aQrSjJtut3HfrvYqi2aN2uCLVKi91W3L2bxNK8LtaTeudTanEcRpJQNYbtHaWO
QS8hfLVjdMki41XvrlWugWdBKpzdhDh81tmEY7jtw3TBXVdFrTxaDAgtcgLs8ya+IHa77+t4b5vT
Ogh5Xrtu3fQ7paKiluEhNfWN2qK8RMyNBnoPU7lqDbma0HwQzcbQfygM3/T7eCTjfKnVl6h/9hmb
qPo+jvcNOI6+pUI+lfJomhfZHktyYs0fTgpzJYW5ZTy9RvWjMz4m3hsZwiwbj0a3boOl8E+QbzDa
3pjxPsPFF6O8SqXGU8/gHVSU1qvybCv4xaDXKjZKsx36S1wd/OJoJAc1OITqQYyv3CZXVLd1G7q5
46O0HmFv8R3P0/1ExE28kTppjL71hUB48RUh9VJPZvHQnXNJf6dMFwmzVnqV9C3Nm7Ii3Ju3ob0p
gq0oGVhTny97Gzmh4NasMLVkxlrGN8WgzK6zjWkwZklqk9vf9TSgWn3Lc+s5CNb4N0Z0U9Bqd8r7
wjIvbavd+Gp68o216NcFP9J0Ou+i6Xrpe66G1Ln7VryWivFslo+BdcB3l+YwjwZiE8jTDzopfmis
gkySUdcbpTgk9vXm7lpLPypYnwL8aO/j+EeB5Ofk047d9TFVaFVtVEthIwNyKNNuG6hAcSZrO/mX
66GL4PvVBAObjMh5bvP2NBgVWX39fahenfKpsORSNael7zD2Kx9M+zZzMhLTlzpIL0CV117b7wJk
TfVePaaycan51oFxr2KCcPWfKP2BVsGmsjdsODKco+0cu2hcxRbOSp2/ECnEtaG9w4ZhbmVy2Xvl
2o8eHfTq/GhtFM9WDQJT6tsYV0UlT19IK1RcMu25EW7CeC5WZTYDhECZpXsvzFO9gBnKssVk9Rsl
qOt47MH3sMDPAF+MUypGN9DdsWcksDYVhr+xiw9Dr67YgWfd2bQcMTnWP+q6tXbJ3opfc3kQsLAw
IDffvfLRe4x1+vVespcinWsnUaz9B8BInbY0xIsOgkPQltD9nalNe63wGAxxmD9yTkf3kwOkiZPH
j25kP6vq19JC7DZZa846GZ9Vy1XeA2OZKqcmXjeXiJm7Peui+fSuguVBWrSemydOFIXeaAIUYx4V
S7jC/JB2ste1mFHzD5A15jiJXM+z+3Fl85jX82ya+9YBPwmiYIL7SL8ZIjdipPM+efSKF0q/jqW+
MrKIwI5356w1FuZLqWtYw8y92442UuE8pFCHigTxRbK5qdjXOZ9y9NJW3CvQFPMdg17yZ3LdGMFR
/BLKRyVeTskVWUCbtv5eP3vxTku2WG/KeE/vsGWAqXm78SG+r48YPLdAv3ptmyMwHO7a/j5xtkDN
EtD30bxQbxRxHmqSSAzHL36+bbmpNd3guRrjH1sgs/XYKRsrfuFAZ+nSrVF22w7FD/9kMl3KJiBc
PB7o0d7b0PLFE+VIjPtef5G0ELqF2q7bnOvV7gfqEKoCQX7gLAnFMYCAYk/m4QEGieeBNwtPw/e8
W033drEwrLtEzkPK+PcasQ5//XsU76fIVlWg+WPi3apq4gMEzzazzLCKq7wZeg7Ok4rryhZ8BBDT
dlnura29rE/ZNnS/WPYzoOWvy14BzL8AzifD8/NSIgKUL7Ttf6xY7cJ960JBnBfzLwWAPoPW/7re
BwZinNA//ynj6NOMhdW2yPvvlVyFDly0FFu47KUwzuG17olP8DNRVSnd3DvnyNGYjDLT4N0Th5H8
TzADbyaGR+NrMR6HaJkGPYVjMCvq26I4KPXRIWCMlL6hBkQHF4QxmfZTlW4EZmeWfYwHZW4IbdUb
L614CWpsLpZIKlucV/oxCHFCLme/f7ONz9DgOFSotgaxFe2OD9D30qgMYV7l8wyLzTXgv2kdNXkX
0MLRjRv6+xhbz2Ib85H+kKfNXMrQTUHAYGpmk0VSp4un2q9mGgi3pgjcom+OVvLd7x/y+NhZ69Ax
9qqsF0WlrIJ2KYJ9FtHLry7FhOUJU14pXyzQVdNw7PS7Rt3VDECc6Fh19+Z1rMrA6/dX/CnY/9cr
/oDjHbo+T/2AK8YOA4ZNd1teCpsexyxYXvkMyra5SV/puN9bG3n3xdqfYXh/Wdv8IJaR1oVp+lfB
RJRB3HaVnWi65d+HFweRjnhTbkCj3Gsv/WP5GB2+InJcd+tH/PCva3/kGmC70sjeAlBrrqsWh1Ni
zReXd90pv1viA/ZeoQlaIEYDZWvJzHKhuvTWTrj2ooaW4B7KuvNxrW5+v+oXT7D5AX8f4C3o+Fdx
kN4hPds1zm2ZfQFH/snD+N2FXd/bX0KSgxr5BL30yoGRy2Au18gd3mboLWBteCkPFg4G3dZwzTvj
NCwo8Tn5yhkFwbxyw1N2CLZMEnZfsUe+uqEf4qT09QE/Hy48zLYjNUqAneZ/7q39EBmDwux9nWoR
5b5tE36LvUMffcHI/pQ98Otj+YHfo3YIWgoSvd24pXxC21ne6Dc5AN2nbstx5/LuHcwbUMFL2KnH
rx6en8Tf393ZD/EvtEY/9q/StuBiXLIXd4TwBephSUZyLOgOvHWP+cpzX/15cYguySE8VatqpZzb
9f+HDov56zvxITA1wVApZc39jJgzpnKcl/Sxf39DP2VL/LKG9SEABbVUVDlyuZV7FSih8nLxV3Ax
f5uJmb+U59+v9xm/SdWhbum4YNiq8eHmRoFEEOpK3koDIAqkoM22Km4TZ3cV3Pj9Up/y7n9d68Od
rMKkamTcoZwQKmhXULqzB3XxUIEPnxjnVYw1dPpbVmgsbfWHAwYgzfKt1rWHXJ2+2Dmf7s1fLvzD
vYxsX20iExKnsJ+U/CGtb39/tZ8GPfQh0FhVMW92PgS9UugWHoTQkEOaSiJ7Hob7/Ct536/W+BD0
qnSsik5ljQZvxOiuSaAB3P/nLuNDCKuLWESY0CIsrZ60qXVt66aiB//7Rf4vTwbUHYmYoGGbH54M
EYYilyNPRr8Nj/a2O4MQ716Kx/FMifHcXegkl2Km/vhi2c+fgT+X/fAMGIFfV23PsuO2u4t31G5M
V5KdeRvc2DvxwlDPPDpfKC19sebH/d3FvWnHOWuK9BgYq9r6Slfg8/RJ/+dVfZQbxZpQdWjzXUVC
9Fsw0E/ton64ak5MLxSYYlO84xhuPwFC2DrfvnhHPw8nf679Ib+I6MvS6Lxe3aXY+zuyy0vxEr3o
NzRaNwy+l9EluvcZrn+hEfppXvPLNX/YbaFe2VAaEWXpOoAvqEXq9jH0ollZfHWmf34c/rLU9Qb/
kmkkHVTUwCdwRIDy1cZZFOCiNM/aYVQDWLehhj2M3iVoz5287cFLoyRJ3xxA4xjO7ALyRQTQzbhR
nYVQG/f3N0D79PGSDoZFFm5PaNT866sDy5ArPXEH5iHaWmfn1LhylmzATszyebVDRH1bYxWRrY1Z
j99uuhzX1C5fvIpP49IvL+JDVlK1KFemKS8CBIM1/fBsb21Wwxcbyfp0FVyIrpxCHLt+iiT8ciNk
3NSqLoNpJ/FvHLQbyCnCuGvBYZURTVCDkVh0nqJvYFYybCiylyB4AdnBPaD5f0UQtgyih0cPRKxR
v9jm0cbfvXSoo4AfmAzPFHOOaguj0ttYZRZgnhXrVUeOxuzc/Drxze+lRwLZgiNoXgywhQFj/CR/
akKgnntHvITRJbQJzmdluuCwB0PkaE5bR12XzHNEcA6rautFz7o8KNHRDG5q25hLXCVN77utljul
lghDldvCsmdxyMA6Watj8CPJH+2kBVu/TnWQBOPm94/Q52+rKR0dkyBcjD9UIZoZ2z795HEnzKeJ
Lrg+XkHtN79f5NP9av65yIc4odh9qanxdRHtm2nT58vOE41qxXC+SDo+3Q+OQD7YcK4U+Q8hvvSr
rBc6C0UABFJYiGnxxfv16aX8ucJHoZ0uByFkg9TclU69mNSb0rspaEyo6Zd18afB9ZeVPtwZmZpZ
2oNn2zl2vOoaKuHQAStMZ883txlNbsvAlMt0GCi38NauuAwoNh7mtCdT7vIrYKRsvgi88jPBCNUx
aFAYUHst/UMCWQZ2obYG9pHIza3bQd/XVb5wmn4DLm9jY4LWSwwvjNtwDF9lYAOxuZWt8eBk1sp2
kh3o79SE26PjsNUCVV/GMAtL7R3vQro5t0EA22YygR5kM7vHXTRkkl6BRASFIxqwUZ5YVnq1NBN6
FN9jWdAagh8wxg+GhhyEM8592J2q8EE+35l9soiY4RbT8IJz02Ms778U4lavT+7HcgUdfEfq5NPS
sD+cRKrEs47IcX0cQHx3zlHtQWCCOjVitwUm5pmHIdd2HAj70GqABdz9fmd9Kkzz6wu47ohfwiId
IsP3bF4Aw5YIzt/RmTF9PqBb4DbE/lqbAa+Rc2+H9p/7tRrEZ9vBQBHakpombP3jdtCkXym9pjHS
0tu1E/JMlKfhynoDHPTzSv/tdfgv/lt+/o83tf77v/P1a16MVegHzYcv/34IX6u8zt+bf7/+2j9/
7F9/6e/H5y7M3vOPP/Mvv8Jf/sfK7nPz/C9fLLImbMZL+1aNN291mzQ//zyv8fqT/6/f/Mvbz79y
NxZvf/vjNW+z5vrX/DDP/vjHtzY//vaHer2d//br3//HN4/PKb83/x//vXn7y4//+V//26bLw+rt
//jVt+e6+dsfivZXTA1xIHNsW7Wgg9sE+f7t57fsv0oHIzC0JdBgsHjM//hLlldNwNrirxaW7TqO
uIjLqSjM/fGXOm+v3zL+qktL4JVrX7XlpWkbf/zv1/gv9+nP+/aXrE3PeZg1Nb8t5TVU/blLpIWY
h2MSLBzb4pxBhf9fH1Ir6WWjpuM8qgAFJ+bQ7CubAUHfIcSNP8ClzJTvrRggRkRlyYAtdC5A0jHF
zpr1ZNlMR1XwH17O2EkXG2kpAAJ1M1t1dbNJ26G5sUc4FCaAKMMcwoVjRfnC07LhxtdqHJub8VQE
yKimIS5VaXfOTA9rDqODMgfWYxmJ/tE0SlrqtRh3U+Qf1DrsN6PXz6ZUooGTdt3B172WcQbo7miA
NRD6lscv5vBKoxpRT2W6iqDPS39qvnk6wx00tKNnM37UftLI/folKxm3lao8dWFTbIckqh5KcWjF
uOzBNTOngyAe+Oc+McxNoxmFQ7AwUbkZafDSkwENUKH0ZAX/+JA3RrT/+X81+b0vwniFkbfFHBPB
zBjAh+hSuVBzFSZDFgwHK03X9ANXTjamt2KCfFjb3SHUjXKbWKnYa4269iYV9fRRYp4gFEgTfZDC
qoeVXgVtuvTQlJsrHu1wP4RtCM4GtDWIdxNv23Vmy2qfMTOfGWJKNoMPzN5py2PTB/Ye3024FWF4
DkrG4wZzlJ9f6UodnuMQQrbhGc0mks2uiRzsya12NYaxeESom+m94+yYB7yqvV/eV+B1GjkyfE8C
sWg7X1w0gPa2nnHrq0rbhy0YIj3u0kPj3yj6eI7QTmcMmcPTSCN9MV3/ytQFLj+yB0MD7M/Lutss
6jUXtPeT1mFJXuBxcv75AfCruUCAHOxTmJfdMb5+cCrPWIH7BL1UpR24sVNDi2NfquZei81uU0on
7WGYW+1B2MmT3WsPVtuhwK1G1aFqRTXMutSGD+EH1nuiA4JX2uqmsu0eCa+883bSTpiFjYhbwMBA
qw8TurWHwxQcmzgFlxTwEqsrqTaZtNjV9HFbqZ636iLD26ZBoGxDYZkZ+fA/v86mbqWkaH/oQtn9
/CAjT9nlqb73VL9a//yvNoFxJQKmSIoKKa62lWAPijTY63aJDVoTvbWTF+K+Yrxail7C1w6T4Gjl
XXD0HybL7Fayn74nzQjucqo6ty8L2LF17cCPcQokIEbGkjY96Z3T+b9+aItUWbVDePrz//0EsnKV
Rd857qGWDXp1+PlB6YL6AOJXWXgUZozFR4SYnew1NnS4azTsir2WVPq8LsBpt00vttlodaRNfrho
im+OGh2m1lA3aVD7i6DET16X/X3T68ZCzwXvmWJh1m4pELKTqF5AotbnOLS1S8hEdDxLacM+6HHK
TI19FadQLPLcxwlB14C2Wp1zEAmIlGRCWaEz+ptOjz2IslLZKRIV55+f2bUpXTOvmLqOk9g7mSP2
TWrkc+Fj8JrYEhRxycWYmbyFMRIff37IgyQ5aqaPjEYhxplWaAnN35JxhV5EK4v5crjSIsajKcZd
8GtxWREiNvCDL+EqjZo8yypAyCK3NHzcV6ZelFjWWw4kzHCHaMsqDqbRLVS8x7uJR3vdxdI5jeoq
s9sVc7BjcSVqqZHR7qCDQuVP8DUvu3aZwee2mdA7ClS6YDQhEVxTNl4aeX5gMkmpoD6EjcyXmZ/X
bp4/6teB+eSxnbtBWdpgx83SKxfp2O3SCDURzylv23baZ4aqLEoYzJVRYS6B4r+UAFOEA7mpdrxX
R1Zvvn+YBKNsIwMM6cH1SaPM4eEAlmE08LpK5AizPlrYTf6ilE22LUavmtf5g2qfsMx+StuHCCAn
FWUMqF+zn8fAOyS1a4NndYscIKasoxuR5wx0U831qkYlklS7zu7g4RE4i5qtZo3ZoUmKdZ43215K
cEJIR4S9frC06KZxsk2ReLdVUAdgeLR9rqMd2+I1FoCCiST05tp2bmqwBrXuekX8KIP2YiUHGlbw
dWCowoFqoeFrsXzwnMFNKEQ5AHUg8r6DDmN6akfj7Ef54OpSOUxhvbIkhAooR0HQrqtsvDVrAGWK
D8LXH4yz5Tn5XMb6zkxkD+zBdEc93gMYXhTSAG+NuzHTi+ygDhmkHjV2zZqhvujZziA5nbbCH1ZG
L3h8Wl4+bTSgphadLSynQRIHNrRWC7zDGPVQR0jnM++72qtzFYT1yunigyJB0FZycEHfHScMLkBv
UatxFs0n03s3RgqdUQ9gl2bak8Fj5Bs8A5bFjg0GNLTrBmRSXS+MFOSoP9rVMrDoGrembA9+CiBR
dfqtirL0ptb8py4I9optI0YQDy+YATx3pYTOkwzkCAOiBtDxQMRD3cXvqaJJYPXlVuaWNSsS0BZ5
Z4H0gk0Ya2hwlKURzNOe2jIEXyGwJEGjAwzr9QgywvkI5XsrrIUyl5FBpuOgY2EDXJxlQbcYRv/R
tuUjlk4iS6etHdogXTzgf4W/UUChlKr4hkgXxsBIHPhtps+rNLkxuBFzs6Hea2MiYgwDru+WowK3
uykBdY4WWikTDg+2R0Tw1eSQ9I6/0WPI3bmseXxsH0ygxAi3hcEFmpE8LFoXtv5QjROxxtZujLyu
ttR84FM0FBfSvllb9jDsEhuC4JA7TIDrQ9oq5c6x3uNxAmSQ99bSqCDuxF1+F9vNM4GG2GoMyYoQ
/2562lFcCVWNbEcu3VxqRiOANoXdIu6t/GzV9bJqgJYFXtyszRwIl1PzeI695i9Mq5t7Qwtgv5lU
6t1+gv0BWliOLSLIRUj+lPsnT43NB4UzaNb3obOMG51tPKrtfdJoFyPTII1qgPd0c1yoWkM3ru+B
gWXlNo9FBrHdxEpbKMDKy9HcSsGQsB2zwO3GKJ5NXfyj6WS+oMEJJhFvYxMeh98DZMpBenWNWbna
lHlu1EzpKbl+ECRWum1Db7x+FRp5eipDDypr1RKvpxSVI92yF5lNCe9J099NkAh3eeCdAhuIs2d6
aK3m5mUQKdlmfh716MWbmn0+VKB2KsjHWUW4VM0axLVNwPVB98QPaZ/ZV+PdbhlcUWExHD8vfjRp
Sekdfo2N7jxURr6GzAcePMwfQtEhqXAZDAeGXA8Ws5XiVo75bVWaO2XM19XQF5sIf6mNDFueQ+9V
tVS5rwO1u0tisTKKUH8yWtBdhU6vUyXMPYUeKS/nYYi0iDx35TVclPyi8Z7DkwebnC0VowrWlmH7
a6c2q8WEI+ljSWqDOLwaoA9rMxRSh9WAUHIHMQ+SkLNU+iunRFTbruiNfa/Hiw5TdEQ3IJFaZXYu
rVTeqkUsZ0LpK8gYkXaD+9asaZLkue/FWw93Z5bVUbcxVGHNBLzd4xAorkUit5BDk7hqa63ifjra
SVKulSQq971Ww6VXphB1hjGAKVg9tWFj091IUgz9upHjXSUhs+DAVUIxtzp7Im2cFXoIjQ/8jNmW
XQYKONbiRYX6hrhu3im7Whiwo6+f0b5+BlK+dqykWzudrd/RxzWW7SCTRVpV+tYuFU7XvkgBpASN
G1XTRYgxmGdOly5LBCCk0slL5fWPkSD2KnVUrvTcm8dCD06mAnaK43DmBYc6g2BjSOjinRDbwlTj
w+TQHuGYv8ui+i3SicKpHivrAiWTKICPnGd6vqjpZ+3LHmcnoHgOKlzC7atMrGjeAIlQa9cMEKC3
ekKTShAYEs1clGj3wA1FJ1TPKjp9He5LKcqlzqi1N2NTwD7WEZDJ2iyG31rs+kHrQSTrsEoQbrIV
V4n6EiB8sFQ9IzpHTvCuDRMu4xU46CQX9/n4HTJevgzIMQCMhYtYhbxlAZIeKsfVUzrfKq5vIdEl
h1wIk8A/RxmY2jj6obej6ZqxaGZhpbwxmAIQPr42PiA0jp0ROmE7Fwj4MJaaa7W60YtGW1had6KI
AezOUGzuH+0R2ozIH+zJRwK4nsZ5aBQ3E4IzWqthe+23O9/TIH1M7TlF6WCnR/aNJSDjJVN7MRW6
0I7t49kcCWcbeDAmS2/aGoTLqwF7kyjgcXK/2/tVuWgtJYavBO+2U0Lo4zlM8WHyl6Lv5AHC7EZT
gIlPwia2NI4Dpw9VEKs5WGW0rvXOduMwS8H1KDvbD6ADlDdFHTzkRW0dZBz+4wNW2vOW3GphdOir
TCb8y//F0XktOY5jQfSLGEEQtK/yUqlU3r4wyjUd6A0Ifv0czcNu7JjurRZFmLyZJ5eMZq6kKbdN
76XHMOR9T6g8yxJcgjWklir1yU5UDYGCICZJWhGIL9saJM48rbWNvaSPvrMwaveUzf8E6UiVl5y9
Ve46RAk4lxMHz1Ki80tBuN7q/sZIgpJrLr7mtFZVOiQIEabrWl0D2WG0mnDb52WAZ3cp7heH2cKQ
0qI1j/shs2L81ZV7UrU6lnIkW2Ln8Jd5ZCuRsbPisMlvpB98zlZzU1z7lYXo392FNSlzY1z69Jbj
vgx+4jH8EHN28lv70xW7zJoeupYfPUFKWQ3UM6/jkByhHw6EM+xf/njr3ppgUoEocdQEwMcJ18SU
CRTAiWYD9R7tmAg1SvHGr4iOewEuZv6l/eylf20/TNjOE5A88MloKXZ2ki8TPdfgFAxxaunF26B1
7ishAk5+QLjL6qbQm9F28lsj8OwUosbaFcqta1k35VTpU2v0hQfIi+BqNqm6A2iUCLL3Zb4uTDjv
CYVzK51SvPLvouRKHhaeu2psCbUrJXop2ldCEC47ZNatZdDz8M26Waz3sAAw0bvhutUL7RPTWGyK
PLI3TjTt+kC8dBkgHIv74QrsPVABG0KcXdvTybHitQPdA+evU4Gq6aJm78wBXUgljKaFkGHR0kOr
U0mkBJLuZFurvvRiXpXXJLxynsrqb5ij5DTV9hVlMK3CcQAilYtkkyvSYKxvWDdbACu2qflJQKHN
QPJMO4GeEiTlBCwIn5gZ+V5DkstGURnz4IcUxRthFYLd6Y9HkIJdtX0z1gS0UYyEhUqJL5hkx+LW
D9E1QMfyhQztdWpn4cSLaKnbRXGsbvo0Oc2DbvZiKOxjH5ftfeXhrY2B4+mxanfDLIq9DKwWX6yn
oSI2hP0C0b44Ycyn3z3CYNjmNoSCkiNTFJccWKv32Owz0+vHQS8vkGcQkEfvTS+ZtwZEbq1VMDaY
UrW+6aLwuR36H7OEd4PklpaO5uj604soSLtJKyRIVhYfErSh25hgVdZYq/2GV2VO+En6MSn2HFAP
iy5+AwcHZOvKnwo5hLiLNa/qIbqdYe9UfPO2qeV5+6CKViWizmEgyzrXvGQJaaS5GiaIC8vjKGgy
ybyICsDlUdWIznJsDlMK9Kr+qhaz6v1IbJiePVaTx+8foEN56bxvAhLWnDlXfVECFDTNS9cR1h6m
+nVJQb/4+sZ0XO46Xho/JO9juo85tqd9u9jPtZ1+pZX4LANrnQ0FdSee987BhdJxbMtytmKkPUnV
11LfuQM+874GspJMA1kHAVdDzLDUnrA3Olst/xJL3ueF92ZN/7wWT57VH1zl3ftRMOyDrAYVktxM
JcmvtoULIaXe9W25G3w3P7G14c334/s+7H6SGcM6BwRFlyFUvqwa00NWT5eSBWfPb6xWhgrBlE3/
UMAQWC2h/1e1Ay5H0eGLDvt+PfVAoKhKXGXCNZuK286UEaUsUk+ua0ELri/JC2HOvZ5ae7XONQqL
5+lww6xoPfceAOxQ/qByshaKTK68awCsN/NelHAY3DJUpML0Vudol7Eq/wx0TWoX71wT3LkjS4vp
kt+lxIwJscBdY9TX3r4Q5I1cmy8g4J0iYbFVwTUVhpZ83FpNg3WJXe4YN4u3mjRMbNvlXGMVZ+m3
6U1qEYvqxfjgCZbVYiZKESunWjfz7Kz1QhUnxVT/4j5QZNTJ89l+zg3eIzlaRA5hKvpxlMtNNc8D
0oLIx6vESTgRo7mBT0y4toHpTIZgN/OVjiHdOV7frrKJmVmgz8v42S/LoU88Pl0PHG6d3trtydIa
1Jbe5gV5qTk8WKyxRqAnVy4ggkDXr2ahaiXnUeR1T9OZyxfLkJufXFhYSRIStW0YwxnJqahujmxz
0S5qzy2gEC7Lc57eK2t4DuFjdPKLD3bjTZ7ZFm1lE+QuiWbTAHgDDW+cWBndJLuxloJMI9gI90sm
wOzsALBPKswmaWYWYXoKd15Tf0yEqI6NGPZyqD9Ygu8z9o4b5GjFzWuJVsiyK832SK5o+Od48FO0
xaEye6Ogjv21+daKFHMx3IXitYyTG9uFreqSwV+eu3w4iAnNpxuwAjrTvisbubLgkrZJsmm5t46a
PdHNv+Il/Vt0e0hT/d62S7dyZv2WjaBvMug0c024vNUM5zzW9ySA2Ukl4KqrJgLdUq4W0wOj8W8t
a3SwbFOkHRoiry6okwiV99RN8Xnwrceih4WTOpn/YSd/1TwjvW0gvBHnyr1XXTlHt83+4Z/+XrJ5
47jFabwml4rys1A8Adv/JFEPP9JGbpAF1hiWrSoD40F+HVd4f51nesk90oFzjop0y1oirktgWE2k
0KXzxkMGwT/A04m+ItHMO2UTPtFU2EMCca/0F/GdTrBwmut3pnH1/ZL2N+HUcEjlza0rgqRtV9ir
tEEzTsXvWMKyyZ0CviY37LzQxW50lxyd1GMVSeMfvxH2FvpH5cp/y5w9gn6fNqas/lldoU86tW86
dsn1VDdYL7ynzIF0OaU8z0bST9pNd36aNKuJbslQnitVJgeTZe1e83USaviYm9dkdK8xuOKpt/6y
0ULGiSwfaivdlDG3ctJ8qyppGSnXz0HZ/kklnkRPvxPeli7IDlOFA3VkjcznbFctIX1yPtcRmV5c
nQIGnGdmkmsxZUj86fRvQhxHUjjb9vBUCupCwn5b0qI7zEQy6mHSG+HADxrNgWjwazGPGxO/5Ck3
X35bQub6LBxxV2suMH5Iq8T1Z+2mkEz/KuyqV2wG+wgm2qqSXXlmn372sp77B3KpdFS+jquiRDxM
bvMi/fIpiicuNH2Wi/zCP3U2HhtVXMpDqcRHNBG0KmvvwwJo6ZmFnFiFuuZxJpezPsQbAUiGF2s8
6eaxv/KlZhiaDLbemro46Y5+z1wcuvS6L5GEDFvXIuLfHlEfnvK6OPg9PZddkK8ynW0tEW6tCqxM
Pn84Xh2vALBUeQ6WKWOXGQS8Q7rBMMamlJ8u4I2Th9rhypvzz2BrRNeYV180UEjdozt5B5/RWZlR
spZEySqw460qQNDaRABxQWuYFuQECAMES4UcFCd/hthzMbi3JdGk0Q/XwVjThxwQRDZzt03Yn69K
9fvAOY94LcQZV/Vspuq7na8Uz6bBZlaqU+CNXzMggFw1L0sPHmUxw4upoecEycUtk4fKyqED+mqb
Oob1Pmp+A1DGaO3OoRbF1m4vowZiksGfxDkKplBye8xCgKSdiuBmLFwerelRzZw8amsCzMFJK3Up
aDaOvykcvPt2JslJJPOTr8u1Vy6vrpXbu5Ydlb7TJSFIqwqAHYnxHmrUDh/2TGr0Hce1ddU4l171
pwwAf2HcJ5VaXCMbKMflXkUO8btU/sik/YDR9MFzXCmYepPlgLDuRLiyGjInbcQsYHSxBsUgfjQL
svqpu0Oi5QYq3Q1Flt9cbrgRxeVNVsTfDDe8FeSCYxTPclOCNYLBkG+6ImNEVp3tGuaQbMevgPyd
ZxGX9bkc2F5yB86MQ9cCU6axv3Ima1MU3TOJXxVcG9ZWZH2B1YmV+4ZAqSBs1u46vvIbBv+O2/vW
NeqXUOpIszFJi7m+9QL17sjHgXOaZcxRhgrRogU+xTj1QoJvm/D/iv/ZOcku45yf+MBv7bOX3jBS
fjWchFYlTSLcfK/Hl+YhK/2OgSHdP7qoflPYmCQNh3Pv40ELzK1SXDqWyUfaHckqyxzDGnmVsH2P
RRmfliXekXcF5DBFb9IZXwg+HUy3fKOPB9vcE5vQgoXCGAHctxt661KB3mhlDqmr4r316vdacWuu
LAZlVmhOILMpQ+yj26UAkeCksb+OgyA+9IDqnMLZhoWyALGpc+pw4rBsB4DagGjL5KSzaey7XlWy
9L0rq35DlcKPKCP3rhjRBIhcAt/hhp8ofGR5ZnLwqvlX1jsXWJ9IWWy3uW/LI9P5PTW0h9RYBanv
4LPNfoAZ8QFNxWEW38CoVv4YvKgSLiKEk1ZO2yhz89vatTQiS8WgMi8OCqx6XiqIvm4KCjP0R/Yx
99Ck03OjmmM3tM9gXB+YvNl7Wm6j7NUZ6nfavV6DOoFeSXqtTvpHiRkUMuUV4TIn4jzn9iVqww9b
dwf+aPsgUWYX+iWDAkhJQ6BIA9sEqhZv2XLb3WmbIC5yc6IABgPnDa/7TAeubYPE+liTBbYzUlUD
RJsYehM3W5KCNcvlquVUG0cDY6WAvx3xy2orsVa8gJAbrqgpv76fruQSTy2HQGh+BV/oZYyf8oRl
v9QRCMPhlPbs+2WQ5IScxRNzyLXrA/grSXA7wdf1q5661WNLL9SmhhU09PUuzpZLq8udLr2PKM9/
raaEeuwyVbGXX0SVahMkgGp1RpyA73nkXEOWRbxLDGiQtkl+KwDkjQcvOA5+4cRwx/Xb19mb2INg
awcxao/31uguBVmicFqKOoOJ8754ID6B6bGF9G0NXFtuC0ZqdpFyUgj+lySmL+EQGs4bW2x89n5p
yvQwtyWCd8ESPmQsDM2EcbELrQsq0o0M7ftmju5yw0G4FVW8cydVr7Oueoz7hWfC8DX4VravyUwy
VZnTZ1u75bZG8mRylt+bBEZlAUJFtQ10bm2ZnZXL5xACIrbG+JLlZESXJn0e4VNbfskr6ThXG8Lb
4AKe0Ki8u8RvP6oWJczSy5fOwCMn4qmoOpo7HXL+dVefotB6cRHKRXqUov8ol6esgbKkHAugEfih
LmCkNIf3flXACnNtsXaU+fOde9sfjiOEa8tfnAPGK3BY0XMwJlvTVmCyhQNPcmR2K1MQhxU2Dz4l
7H67NlwOurXRPA0jrN73f+qW2VGNKc2eUrmanH1YD8FB+HCNPc7reAihvMKOsDvDopE7N7NFSYHn
ArJ1XPcoGmbFkl5NRfSYSYF3cQo1HgCdfCUuL/hcMetM7a7eRYOL3YpjSbOUxX4J3Kvm1RxjS/A+
m1pukwLs/MwAmdlsdQrFUaEpbKhABDrWohjP9JlTVSHUuKP5cSVJbi8m3BYx9FQNT55D62Z0EsmS
NgNSHf0rjebQXmv60F/T9aSflqR7LTIfpcIue7BS061GMPO85FDmMMy5wGaqFcQHARkbkaNB8F5G
bb+TOnzpIOSY0Nzyr/8mpr+tYja4VPFh9O0xa+weZua6CDl2kKXYxw7zS8kb7XuMchv2c6n3I3AW
Ro7pazNl9851V+g44hZmhkgXQ9heev+ViOXjIAY23+pflrSnSFp3Y8ADJDwF1iRhTFEl5bCFspA7
nKxyDwbbsKTbamGg5XOED9orxUgJselgI6364TFNgaqO6bUzdam+5dI+xsP8TPVcBhpmBsApIf+G
H7OA4hk4HbxgdD+asn86DuauK0qKLPxDE1jvqRqu1eyfdmGJrRdWH1iDSVUCWc8w6wjsdJNJj4xl
WE8EYzs9XsIs3na+vMv4Fi12kO9l5A27pGYMOuUMyXxyNomuKEDtgy+80m+q0XfTVbfPVUehQ7Yd
PXwzM1LXMh3zHLZGiAWnEogoHDwwQO6CsTs7C3R/Ndafo5ucPOYQ6I3ea+UYhIPyJkrFOTVk2/z4
ImNOK3ZSX9H08CnaUd00HuzpvNmGEd2TCA0rScH0ekrFq/ZtDcemgSgsTXETmutGGOFNKRHYsc3c
yIa9WtJmVXtv2USPSmXuDLMyqk+eh3o8Fyl7kCrwnmoNGLuiIm6zDF+LF3y01A1YAwqZyIcPD/8j
BxDwY0163+dWtmlsYN2Wy9plyOrG7p9AO14Jjwx1m04X1007SEDIcF0/nFRh7brYAXQw7ud1fx05
t7mLasbgaaiH5YgFhiLc0XUwm6iL54E0KqRPtHxhCDiGt31TvojBbTeeWNiGI3o9MFoj5OnnEK1o
5fxYAWoZQ4NslyX9erY8HGiNolLMD9SGpBJ8fYAyabtg69nLpC6BepIfj7wsP2TXHc6LRm7L9q02
fDwTvQAcfGhb8Idhc71sTPm/QC7PHNmqk1+b2xjUL3jBkG991vabaWJvt6sIXjhimzVOV3crDLDB
ABaKFvw2BiPBgjSDpJHv0qTbVFDhfRTL1WzN350WnxHqvG91z5XTnG2OnVclGsyiD/UipUDEifhJ
pzTclD58w7g5BlH3Uzj9Z0beBiFyPhHoOBnaHnHN9W+5wHXTKLWtMn1KZvAl3GGYXJEenbAXYIt7
8K+p1aIELIeW/l0Hj1kd5fsyd+5jxz10qjsubYf6XWEhCOBiLAzoKtIhQLvNMj157P5M+cK9SgLe
br58tRKfI79P1dn/lqo85b5FLE60J2ZwXIKi9FhLPunSPUWZPveM0Ds7iNeyYt47m/gcJe8F+Cl0
QYNCE3sfflMcC3geQfDFSKXdggDR28TDjJdVrJqN612HP/Em5v7J3hdiSeZObMK2PHFZ/gRFRfky
WJERx/ltSneJquROxf6/KGhmBBKMJrqu1A4lbrp1kuQnsyBTcJZw9rEPbSlgIx0mtc3COb9QH6LQ
CTCaDDn1CiPM2qVKmCW4NNmIR/wOAAOFbB+YYK5rrBbttBwlGC3Q2uEHd8riGCXFt+NW2yzVzm7M
seHEzrJtmyFbe+YZ55ZPvQY8J1EEO1P51obD6rEO/XhbBQsiS/wlpRg38KXVSkCnBOaHzy7Y28qP
Pvh7XQmmwnDrxLOCj7oFoioxC6y6uLTW4TDz3mVJsVGWgbgdyN80lXSILTWJ9LgkNW8/Jknnbdwe
Vatbwu6WS79f9/EpDqqXxC8h+8bDRs+MGgNTIKApb9OLWgIVEf8wdcGzWPQH9ziebNojEpTNfok+
8qjm3KzTYouB5zuQGiBtiivREh19yMJ6jyopb+yqfmAkuAoY1gf45E6F476wT7PN9uMFO9JX1dq/
pi2tXWtbx6pt36YQyWYMlmMyEfuI+JHs5KGcs4Mf1v2TnVg8h6W9ZZAI78sLnbVrxmCD2p9tnTa3
10xpIsyFuC05ZnbXugr0oyWLbzCnQFWVwa5Q1UFaCGbeVOqdk3h/iv6+y///FYwjB9p0hY3+TRhu
YxU4HyzbxbPvDlz+Bg98h+P99nkH/cwAssgjjxa1idFKvyS/obLe6EwfLgtK4arf6cD6bmMKfuWi
XoRlPrj0yq0TdM9zSP+I0kjOJhl+yog6pLgZ3rRpnyiYgrgF/p2J2qbMzLuhH4Khuo6wRE162Sbt
bDE9RbWzXLdnomDN267mpW6RkkwX3GHMcC+pvkIKKlVv8OzeuHVymwbLpeSo2UgL0ubcH7sgPgOy
O9ty+bMdmwX0K6riP8tP3nGVvLku53x3+Voi75ZhxH5y7G2BA8rrigthhngzq+gJvOuR4eFxSYeD
F9U3kRNT5ZtfEwRiP7EIerXTUnZzdcS8RzmVkYZPctbuE/Orf+Uwv/dFjH9wxnET6z20CbSUazoI
Dw638dSrruYmLJrtHS1VPRW4q0pZf0Jy4Fjq/jbJX4YWYn2QiOgcojn6Ufc41yAZrC54biqmpEjs
MKTsY824rkeKOQBOdzBcTR0C9Jc3g3CYPPgLCDx3FdSicnb1Htjme0pvG2E298tOId51ExYvk6O4
dCbNVjx9tqkaHoYRmyZuWPQyd9PR53t9Bj+SWdDRCXN3zcCdmR5sIM6ph1hDNHGk+89WPfxQk6Nk
1Cq7ETJ+xN7sXQxOZGmEZNrMTqJJGTHhZxNnVLjjYPfVp7L4Yan6qBvrsEzYB8fhtSwB17pd8V6G
sGKGgnkN/TStqJ+S+IHiyHldTsmX6jW6TtdtgtQGguq8hXyvr2+CmuDR+a18t+eKIwX8LlaYNIFr
qLIg3YEOugnsgTVBjd9lrGjVicxeFOEmCdjFyTvAE3125+4X/0DK7dd6JfezkmN1rJtf8FaZBXlS
Zzg0ErzeDJXc22i2/8zG969UuYFS07jpVyUep8bX9EEv5bfVUVXLkSPsIjw3zJHbrDk0GrBvMoEw
LkcKjEzx3vrWClPJgnNS+3KVjc6rmy4v9uTv8BpftOGaONffQ/8a6x7FVJ/NQpUTfaErXQ03accR
mHkkuLtn2CbcmrKDDekdoLn+11BvUhlaXwzD+tUcqKN2FOSfwL4TjtyOjJS2GhPqWrPoVRGFVh4B
pzRoAR8UHjTf+nFy8zfhqmejANfrBUYO5P2NW7ifcLqbo936J4YvJ/AJN9oZ7+eQZBwGtF1GYKbR
X4UdfTb50qxFCzul+TeinddyvM/sC7ORjcVpkIIiOj+bjypQlyYfHzOJMBkzjjN8JhORx03B4ReW
XMTLsBFtsorSd8u91AND0GLsdz5KP4c3wFdYF5d1Meq7GnymwMhOCU6El/x/pTx8Z+05j613LiL7
J8Ooj8t/HS1rDwiRzpO9sq531+yQpPlFTaiG+YQht9TddyJgk6Om6oAIjkn7AwsYlUqR3qd9/yNh
d4I7/MKfxoVSo001uIHi0f/t2oJOJh+/i/Xiu5yiQz8DnIru72AIusvK8T7wwrsJ+3Flje46DWPv
VMwRE3j3PFsjqHLHPPhqik/TzHjTL1t7O7M1YmCY1kL3v36Ql0jdaEW9ZQNrVlMI7jx/zy0ltrab
mfMwF59FNJi9Eww4MZkYWezkE21iUnn/4JU8dT4VRgpte7XEfwEjhVU7h7DAbbrphsxArvpIkuFu
1j/c5qsqetLCf5DN+I1l5Rzq7kVGFbc0RXNHA7S1GEl4+2n1pyOA13ii9gET1pXX8mklTbcmwrwg
qfv7jkc5q1dtJWcqLzfjbLkHUwWnpBNwV7OYBoBW3jZOuXVcZ+SskPzGquaS1wCIryCea8YN3Bch
Ocx2t69MT/g/Kf0dIu1lLFixcS/+LYTedjLLT8vYXcmuj8FQI+JXy3kY3OCuS80+dqk2SfnyrIdl
ZibqmM8wD/Wx6gHDMiW6ZQZMw6bUf5zfCXBG/nWU1JwYiHlrGo/4ppiUI/ZvPC0PWvDCVgHe74CP
n5c+2MgouTAZhznVFd1GTA+xY0DRhP0fRmkiVYmm3yvf+iAV95OxKv5KHrhO4jcx8iQBhIqJYx+h
sWmnhvvYlKymfvTnud0/G+VeZtZtWtOTA2YI1dPSwLVzwsF+BK610vWegUm2bq4ukZHt1sfa9Whg
nKcVjYqzXYmD7QzMwa99QZXhWUFCyfYW1VDYj6qbXjp7L8Pf6RI3MN1nxKdwU/luepfLbDenc34v
lvKzwWRQpDD+sUkOt4a3acNQGixqeOpmXqtyXMptvrinvOdPFAQLnqeGCUrsRvd5SQQnmfI9A2d8
5nxn/IQoQhaU29YKq03kVVgu/OpdUs4XzQl9Wku8750WYjnWme+kc8++Hq1N2DgYyuZruSHuj63f
f2Um+qHLnbYIzhyNX106VnaLNIePD3qVFvPHAvVzUPa/Ps84Uzm/bjW91um5m7twP5DPGZEQrKHY
6YiSKyMKQhFzhtu0QGyTwtwGIz1KgYU7Ys6ZB3V74+nmYYy8cM1dfd8t0Vdohy9eq+xD76sXUKcP
1NgyMG7IRxQjFzExejtE42yduxNe+pAOASMPpq+f0pmRrgmcuwbA47adh22GfoXHWr35rJhM8rvz
QGCRYxlXQ9bxLX3VtRkxSvBPNeae1eSGdyg6ADVdKtI6mlzgk9njpA8lijYT9/LQhf1PMQR/hUEF
8zLKPar8WyhM6vWQvwOTM2zkaCPI9v+m8YuShXNoRcw43GMrCqh4sf3Y2lUPVNYf1kDq6dBE3d7J
cDqSVxzPDUxyu22cl4L5i1O0701q+lOaTa9NFvPoLZyRXu1vZdEzYI7w/oCLwL/lmruEjXJkABnH
B9e9wvYx7q9kp6nssuDdy+tSS4fjgNfhsizhqlXy3o1Tc2g7+8UCoL0UVIMWpaqu+gUIS+M8VGUK
xZi9w028s5jMc225+aFG8+QNqtb5dN8atGAZkqURy2tTubTrKkpxZLOvRP1llcTGCptcBMJ1MTzV
UUPZsY1Jh9EYDoIJEmnR7Qc7w7SSSCrEorfJ0dba8dr72jA9mIfm1u7UsbKWP2/oYxqH8kM7TWY1
2OYQGYQaR4d/rZx/+c+8RgC1l/tYF6jwA9xfJ4E04VpEVtoFZdLJHyynOSbzGGzDsX9Jh3IzJO3L
wFqLhkSnSPPaFJIhXhR8uHn8OQpmWNf/AYTmzrboi8kUxlqSGppp0j7L2bLjB65N3cq2rXsGEZ8U
Yc3auStHpnXKie6nGV0d9ejOKbmUcPKr8valWtp72rvOSdmcLNvcdcrjIg3XBZ8zZQ3+fNM28cek
s0tH1h7eI9s57sLFuPS7+tSo0ICZWyFPZ5I7OSVH15oveDdv7dIFE88Beox2XrZgkBC0OHHy6nz3
eaGKTqgIqvXQrX0/XbsMwfR1K5Z+dJfGJG+W9JxLbqCiauX6pVCkeGai4xS1wfIm9kCUcV1HVvIw
MIXeiKF+bWTzJzIElrYWl+6kSgKF8zg3hxSrAVa9kCDI/GETsQ9gfq2GnGuwl+F7bY27LSSOuHzM
Ui5LxUn0Sq9bd763e4I0mdexQzrul0v9WptAXVSKTLbTB39DEGLdLpkvWAk/LDc8fpekxDfuNu0p
F/PBaj8VovfRS/R9ETS/NANx/KDPZ11U2Do8oPqxzymiVcmpb661Mv6PlKUPWpyDKVEyOl65qGFg
S7bcvqAp65c+klx5OBtQxRORl4vworMNUOoHYXY4jY6iukG++ONlasSN8IOnYDDMp2vOZY7ikUqQ
rX12rDR05CyxP7y07depbPksQu/D+MPEUEC9B9w64cuyAOssZTLADXld89TJW5Q/Yu7Xi/Kobgvb
lqE/7ozBLksmqs7elvFwHMLcgTgJWFniS6CnrFMoNSNbL7ef6kk2+nYQ3Y0jcGQ5E5Rp68brMbYV
SbPsysh+bq+yNr+GqlZ+Dt+eXn20K+wkG5FBd4+d9olxLh5DoOxsP8empZvUd+dmHU7s4NdRhDdM
GzunQ02peEUDEgqbpz0EqexGsYqjPFCYmZLzSKZW3+eh3W2FcRUj7pJvShqeENC4FCW9c0x7vq8V
VwrOSMWhpmCbOqXgNy5sjAxY2Dvl7rMS8keqyxJS+U/TU4gaCd/54cyiMn1fFU10Ckd8d5G6d2pu
l8RJGFhEWbKrLtxSfUp5x996xM7dGz1tALtAWQxJwwcB9q4GYRlHj0fBB+LA0S4TFPdOndvACTZh
igG3s+WFPR2In/OKFzN9DrGJrVTkWQCtW/tILTqSPrGcmMI20XvNRpFrPPmef5oqbKYy4FaZlbQ3
FMkz1VtWP6ZAZ3P2UXf8J0yDhJD67rEZ1QszpOHeSjQGWTJwqya9SlFZRoBGyHdn5tAm+vya+p/3
tJ/w7RPaeart9thBCp980IaEZtniaWCo7ZEzg8F+TVZ5r7X3aVT9alkpNw61b7RVbDodJ/QJjZso
WJa1LIDnp6P/iV5q87QD+zZWFlky7H04G4fpNhxWzdDyiQTjOyP3nNgtdScc7MY4tN5b7bN4/gCg
2Ar+5bEvmRi205ec6rXhGEmYhCiZLPx9IPh8ihCPXliBB2znF0yhKT7BHNVVJ7vIHT2cZGm7cWb3
1WZD27s91SuRn2O+K5eLT6ffrfFZohsOmpPs4iPjb4wZMTML6N2K7KPsOZo45fhpjyAv9fCs3Xif
c2HGYBBzqouYr+Dwuc/E9+Rm9aH2RoqfRpIvfToxlR2fwsS5D3FJIoqJp8FZeujRVJj4LmBi7E25
m1CtU9B3483P15Wpj4jD/eBDk0P/6NzEUfCJdEIxUULbExeMK4OfGWmaw1sdWf0Y1J1ASrz4Q9vt
60bgW3LiW/TIgumP/lxQ5oju2LcOazRAXj6AJOejsIa6QVLBlAF17ClIALUU0cci1d1spzTKje96
RvdV1xWDW2SvO71eKJkLW1xaifsPoW7LU2xodqTxaMmXQ5XYt0w//jhM0bUWRj+QXow/4qtb7Cdf
ZXjO8Pz9x9yZ7EaOtFn2idigGUkjuXWnz5pd84ZQSArO88yn72P5F9D1F1CLqlUDiQAiI1NSuNPN
vuHceydRUV3ZrKsT8nlEtezcCGfohAlk4n4bxYOwGQsgRzg3Ic+08vieBiF0HHp/WUsEoK4HL+Mt
TofBwWauR3HGyI+IVO5n6a83UckdbWTcMNXiWcFUJmUglcTAF8VKV+MZ7blniZlyEVrvaA+mwJPI
tS2muQx/mjx7d/LiqajWfuc3Ybcx5fJeFP4tzfCDuYx7wr/uzQ93cVH/zg8sXl/9mmekZ/FuOETm
utaM27HJONhiz1SYJIjV5kvrTA+RpiEJlvoTOfWL3T77M0gW7+pLZw/vpcqOYVS+ZCs4uuWRuZta
ZrHvZucVOnyzVhZ9uJv+KdcoRvHcYo29K4bqvaa3DNwFC5rhICa+9YqBtdvWxT7JHGKYyYWb24Oc
2tt8/fZVd9LfyPAtmMH1TVTi3XWZyqrFeRXpCRDtDeoK3+u0ISq6pyXBzJXzh1mA6PaJp6kXR700
8Uu8xk8dre84UNfEGi6HniKhxw0IdT0RUPiYLLyywyUO119s/HduJ44LpnZz+kPtUrDA6fRIm8oV
ibsR3zt4m1V6aYbbyILk1nJhCSJdmkL0zKP/IQma2VhWc1Rl7zP6wN95JEK3xNefOe+WvE/njFgS
6zWLZX7/ELtkuWXc2a6CMGaAsw+dmDEiY7YupZhwQmdftSrdxSsloseHX5Meo1j4v3XKJ6I4hTfB
aqw3uYmwI/VvbUMc7CYqtjZylTV3uVxD75Za0w0KWW3j1n1z4aAZH16inmXvNBKS2izd51A3f+To
gHhxBWY6iqpjI+W5RPPKgWS+KuQn64k1Gq0bKuBZyyW41XP3bE3MuUnPuFqrnwYeOTULl848TCSl
pLmWJqCmzxiWmcm5aNvy2LVF0C2Eg7cpeRdJ3p9G1uZeFVgyal+c0yqtcBOK8oCA6cMxrEOUdffY
MkT7JjQ/lBm/uPoD7C6odgY7trdoJNoSGyYhL+mqCjJGECqEk/ydQpamZG0vdHg2b3JKlph2JLtz
R5xNbE7GzPcPIu1+pjx/Q1qCubXL0coOr9v0LTQxdm9e+YI2FWzMa444rfNBqosjOkTSsdR9aFtk
KLblldntZrKtTdqTIldP7DWZa79TK9KntsXTwBtKfcQOGSE/A3M24XFNdpcsT+VivYf2jG/3YB5r
LvHNqPL7PjFfF2C0gTGjaLpLOnhvFVA4Cq4SXsr4nk3+YA25wdBUhGriORgZRNS5+RqyaTDiCctf
f7lXDe2waT04TfmWlNYzxd4l4j5lg1wcBWNUraGeJdsIX7GDGeEpmJuTB1j9qUWnYJazpx73QwTL
iHNoXtHtJNPWxPjR4rzgcm/eVcyn0R0ZqvDyUNXyiURuXPRJuvfV/ENGCKfw3BAeIsBYRgkvXQEI
dD13mVciruuLCj5T7UbT6rZtRBZJjp/gYSLNCfy3vSef4JErSqDC61BQ8paYrMs3uV2+rAPoYWFQ
Lbqgyg4zYZpUOvlKnVj/IY+2JVmR3U5lCra4CTGUj/5QusMmUQBtUsVEgB8qHMyf3iVj3ZyXV7S9
r22aovfGN6hiRWBN9ZHNa9kRdOM2/VW/QwuI4VEur+68jIEsyYVkj8IelxcReK6vTL5nsj5xOpjb
LLGNYxv9reEZQN6JDPa8/uhVy8NsJ/eNUwRjXZgMstvzP2dwUy4TzSuQUQUmsYBDa7rlWirHAPvk
mlhxDOFBjdf1F6f532SVzaXJym4H/3A/GjS6hhOUatyWpskXoaWNtuOhrernGRArEI5JqlId3c3h
fJW4JwjkjFPrEJc0RttFYfxeyfx27qbXcbRvvXY9WHL5SshhsuzIO3LE3MVNznoy8q/GRDPqgiYS
kyVABYJFH5Rj8mmNFikcM1k8ZkJITZOUd1mxt2THbtBkgGOFDcF7dfxpVOJBhQ4dq7Uix5+8Z3S1
Akle+Rua5aeSjiSEp/xJMT5wyuHkWQQpmGQmt040kvHNyqbmEzrFhCGEuOFPVuQfSnT3Qde5p9gg
Xx7XEhaYfJ4cTraqeoQtkxT+uIP3lPp5bD1QK6d7g+Y1NRygDu6kyNBQNKIWqzg3hZpRUtm3q7Ae
TJsxcLG4xzimVy9NOvplvkns6HPCBmZjZ5pcz22qfQJ3eTyQHUZ/GL+6NHn3IRxtkz/a8lk0MPd2
RK4i8wO20BzW5XgXVSyr+7nq9qQjWgzXmR8OfoVRiPll1i0vr8GDrpBFz467rwZEjA2jZCf8m4eM
jaCXZpCU9PjPC5pTQrSV9UAx/hlODFjgcDtn/e5ygfHxvHyFIYen4DTMTHntkVNbKBwczhi9cIgm
n2aCm6QNlysOAPOZhfCxGu1nymrU78VKPWIoFQx35AICBxX5o+X4H15Oqk8yMU/vb3LbOaa9/BUh
2mPpTw+VWpGJc43OrbwpOpZ6WX5tDEZMFs3bVmKi10j3JhsW/LoQJVbqfWDLsCGW/qkaZsiYOPto
ZUHsYXYywvHCAaGPRMfc4wu6VxjWLA3Xcl3b9sFYFSM69z5aeN5U6LHancZP/FHa3Zx6b2Cq5s7J
jUufvWKKgFzbhvhBKimZ7cM6rTua9HFb0xvsOsamPoWmZ9OxL2H9MZkz8EHcMqdtDqiqq6BcUydo
wOR5SL6HsqgOnJ7gH+4NyiVqFmEx5bK5nFV2X/aUWN3o7ZxivMqOKk8lOjggjHZlCokaJdF9hOJw
ycNXNPIX9phIVgqaiSZ5EWv0NCqfCxmowBXeN6K+h1EVV/2HjkW14BvZi743hr3EKzBgQuoydmIL
G60XZkQDqLRk5ZCPVzshYpZBTRpUZX30uursGe2LKOJTvUwMcJ1r3lvmrnblK9gbeEL+0Iic/Qaq
uXNhDK9t1JC72enICAmP2TOnZ/QRNG6ZAcJ1ODXksDFufuQxZ//RXxa2Sh77YvwtuxklUfpjRshX
J2w8mGkuclfb6jluRwAoK34BPNyt4MNMFVjiJYCHowGtzKCd9xj/naFmzFj4/a5twFt0fQUwMzUe
HhZr+snohjBHtAt0JmD3iT345BEbb8hMX6auuqkT+TeHIwfSyn78sjz50CM0IEQs0qj+itZ5rabk
PizCL2b3JtszcQGODhLDux1csA8WzMNzPbJisvzZ3+Dy8jmPL2sy1gH2VKeyLu7QGed7Z00B0Sv/
gYvhXn9YvIkPNnl+NTRlD9Gc/ZZ4bOwMKwPWdC8kQGGSwtq1WuklmFfo0iF6HFfrKGIWARjtYfjC
ZlD67dEW9okQEqesfvMoGYhRYswRkYM1TyTLJIiarGBm3UA4LVn0qn303bklA87/NMGbA10J2vaC
gRMbAurkMKizddSS/61Q5s3Uc+HHVv7cFtOhsPxpWwMaG2GWs+KvkHFT9m8d9+J1ybksxTuk1leR
dUSYc98gfGsFxOls0o1ZbWBl8lL7VE2gn3BGoNtNizqP+JaayxihOjEz166aSUoww6P+UriUEi8g
y71oB7kja/YIh3epBa+hhrhNbzN/GhCNTUHyR+YDHPfVerX65J4PRbk0jNMJSbLNGhkr6xfiCRNz
+DSK4oQm48hg5WLObFktBK9o1JGAVMu0nb38kKrqMjW5Dl4mWVYM6U+/rDeMIZwdZDi+CgQjVCZ/
PyQofZwf5xy1UsfDFWMggqCMesXoKi5WGe4ksVh6DmMl5ldv6BG3V31mBvOsEtH0OJlXe60dsGWH
QUjVHkQpXiYrf5nIi84avdA7pcXCBkkQxl1PJ6liVEWpTtxuWE3zo5TFwiDJSE5OTOyCsaibMhzv
Rknh2a9gIrG6Q7HG6tkDKqYDuS+dcOtT5lXC++Uye6T2PMo+Zo4cI8AQ9ucSsTsYXUxhFh8eai9G
gsMHgqM2XJpUftncnMGJt21aXwApdphGvC3tQoMbvoKlgVdaQG+sb6GQP70VOZmJ5nbrmclDGzHs
4X7VgeQ3aPA/F0mNGJBpnTa7KnUPYd2Yh6qdGC+O+cEPV3bqy3xOXfuKTAahvS++UJ//5lV9Y6Rw
mTJtcTBmO0hP0xLhqNKnhCHarmzVcigtHqw+gYwcPwd21VuYHgaoUgw7jGUQ5TrK346m9522Zfi/
MB98rgr++a+ugv/mQ/jf+hP+/+g96ODd+d97D95+5cm/+Q3q//xffoP2/4F89tlu2raHibxwMMX8
D7tBIfkzqUxMBV1X8un4f36D2rAXMch/WA8KZjSmrzAAF5btuv8Tf0FX2drW9T/7CzpK4lXId7Z8
LFTYWf27v6BRxmlcFd0+HDnOeiae3Az+Ca+wBnEcmsIq/MgqA8aN9Jg6vuRqwHcpcnHZX+M/qSlu
a83HSUC5VRNz3PPufgKiiyQ0nVqeW03XGWB2o+btUk3eIdTaMRX5kxd+dhq98CNdzf4wAzax1Hlh
uU5uYcoZ3cJf9rF4akH8SGmL2JGb/c4VSxqwyhDbdt7HmgxcNCPYpqxVl5jIolIeGiFIbhbJN5TO
eFvJPt/XgDksgOf5iH3L37m39zk6qV6TifRS7VUBK8ZAiwzhNDkJxxgBNA4+E0A0iNqXTG0VDPU2
yhwwrrWedoaL42IzhF9ZcXVBJRucEID6yTxSw3yYh3fmTret19Kb6RkB7Mg2BLxUAJis39D3krSh
ycweRHPUUdB4G50r4M0RiLMyl0+b2pZ1K+M8Ki2leU819NcSALQDBLWk/bSQJ7URdkVabot6pj0Z
oKMlCGlSZdmhKq/IpHidYUxdTZsW0/zoNFi3jzOWBACptg/Bt64UtppVzYBWpRreVk2xEnxKFEcz
n5fQ3OSArh7AK+jPKayWUxOXwPgVZ75mY+u6+CgEd3EnTWubdu1NUwzPs6WoVTlGAWwXeyb4FeQ2
Ab0l2g0/M9xmMeUnIm4SAX0umiFN7Iaa3V00xbuC8/IbyEVN+DJ6NpEjQv064L/dPxwwQDBme3/B
2m0FJxwBWrFggx1G0I0jicn0fUBOBl3sac4418Sx1OxxluG3Km5ziR+Z0g011Vkw/cMra3JZ2R3H
fUEc88LUdfjbGQzci7aYnxGO8GqjbjVdOOjVbwKGIS+jdztqUjrXzLRyoKdXMGpX89SdJqsJxFpP
IXteFmbxwSzhKnouMvgHzDoz4GxMLc54OgBjam4bQdKdqUluUzPdK3C3pSlv1yCqOPMP2FWmQV5q
w+7op8ekDIe+8WPlWTsv1CEjK8cSjxwjwyugHuw9S17c1jVpzhFz44OezyDosWbR4/HUgabLmWCJ
tdpOorwQJ5fslkzNm86Dw9NcO8cJvt/I14PUWl6lpt/9PgIUZTO3AMbjzXCgVrysmphfNTsvNUWP
Scd9PmT3Hnj9AmavWx4/sV79QWAvWLHVQytgaTLfsHHAz/fF6ODvMHhkGjq32MaEQQfUn1u/3KXY
XejgVKD/NsU6pe6G+wFH8srwv9A/ssj1/ZjJC/PCzuYna5glWqaZHhLGUoYn7jvD21GL38mkj04+
f8oq7dRrTYKHOKFGpKA9UUXbfOBLKndaKxAhZ6iQNfTIG3Awxg4PwcOC8CGlzduUGbt7rYlQHuKI
xDkoawmwz0sQs8zPcm2eRuQUvdZV5AZoMCN7pvSMy61RBOhg6ZsVrvsFwoxBKzQSpBqJ1myI8Vho
DYeIQDEmrevoXcZMuAHeN2N1XuP8r4M2ekUKYiIJGQbK0cyrO5alOkS4YHKBgCRCSNJrRQlT6QPN
Wrl1HOaEDFN8asep6w4mJ+cGgKHJ2+4Cx3PyqyRYY5aa7JNvRRp+zwhaGoQt7OZfPIQuQite0IG8
dCotAvRghA8u3WGY2k0/GocZuQw4yW2s9TO5VtJYsnplVuxDDHF0ujqJ78CIZAiqf1Q4Wo/D+hGV
GQqdFKnOgmRHIt0hUQxWsyMZFlGPi7jHR+RTI/aZHfpT8jR7rQKqtR6I0ifABtTa+QZaISyFTotW
D1VaR9QiKPK0sijSGqNJq40MC90RB9WXdLvhmBXunSN9iw8uuLGJXKnh9j4h8j31hkc/2Hfy0jnm
e9R71aaZ0Tw0Hk4FOlmsEO7RZTpQYORXKe4zrZXqJh/be9RTdsXahv7wWLMO3lcFRXX5JLXiytba
q3VGzLks1cEgKBiE7IWjknBB9Fojwq2sRiqSPBah+dt33FFQn3K/eA+dVnyVCrTH6aIt+5ooGIyr
jTjMQiQWERtdJK8RexlnDF38rOA1sFm4jlpelsov18b2NKphUZOGIG4fOH1ClGbgoBasCM5C19yM
Y/qskHeimYjuTUaAm7R1nueiWPf1ghXEDK6CnQUlL0K40kERt2pt3BQ/Z1or55jRvJua71IEIaz1
Dc5VT7ZVo67DVBPCAQQzH4371EPigBSPF/Ou0tq8Tqv0RMRwASNIIiK0hi/hQ2NJRwSm1veZYvzC
JmalQ2NP72XTwZhsdGljFXhaH4hUiaK+eJ+1cpCZerFHuxgHElnhjLwQs79Jqw3NrH81PUYmmUHm
IToB/IYVnzIf0X5Lcvt6YA30g+kkm9CyPTMpsjBQT47gwTs6zx7AYPmcF5MUAlRQDoRiyOSfrMUc
STHLvvsmvm0aSuieeXI4IcrrMwA/ROQZJi7LW1kNt2OKt6NpFjuYo+dhrqJtkzqfhFHTgOHmaXXH
Lnpb8gUnWkyv3JqGte6jD5VSn9GAkrRgReXlX79o+xd4wTdl+UUwq4aQTZY9CHzZ5CkdcOnclA4F
25jExV67jXih/weT0EQSxO2PyNHW7naVmEupzPK23YzUDg9P08KJMI+GYE6nD9q4t36VV/xL44NK
kr1CwOsZ5W2Z5XClGjjgRwiyqjsrT5gv+ahznC2J3VPhCRJ1rTxgi5UmLXHxi7rzs+eJcMHSmHuW
se4VD+QL//4Tb6GnDrdSHBhMgffP0Ad56n2yVmRcPRI5D03AfF3rWxH5i9nX2g9VoIi/cXx2kNID
q2G7gHG8K9p7CC3/3OfpQ+EQVevJ/kciKT9YVRY++82jSn02rLhJt3aIwGSd7trIOjIgkywwS3io
VSFcCrWrl8u+BIyWEM4o5RnpOIaICOnj9iEHmwumynUDXgqCz/FKjWwcYht+nEQIE38m+83TnxJ0
9yc1LdUFKwi4cosDK4q87ZAwDfOYzIOIOMGY8sZJgY6/zes6cBoG3Zk/nqdK5RdDDyqw90QXDVbt
rcwJ2mQnbJpzTFSxo/q1fW6MJgeVgYk05DmuZczzFD3VqX27FNbbPDmnefaSPbXeT4W141xl7U2B
eavLDIL9NkRW6HWvLWNuJ5TkFNjj3s1wf/OLWxtRG4qR5sE1llMn5tcpc2cw+98W+m2jJngBO02u
Hg3CZsHhA+sZ42LP5jPk8S+6J7FrEu9hrumCa2nc8CCxTV1s4oT5mzs2Iduj9+6spbzzxgbTzIkk
gLTjavfT6oT1YeBig7bxVcZ6Hg9EMbmP3l8XdTzcs8LXquy2XK1IHVvzOM8jeZS/aNJKvK4yLZS2
b0x1jFbbD/B/ul0MH/Tdry+NzbqgiC+owgJD+tthBX4DOECc8RqNFVrxuLhl5oXIFDs5N8p+4iwE
7WzffKN5VunKnk1gv6qcP7FTP809wn4FWZA+DnX3Ut12c7iN3eHVjcPHqanoucNh2B58PISJRXNO
/mD8+iNqw9Xkp8yi9w6nIajfmzWC2FnEI+kP30v17QlggErJnoXGgMVHdu3YJC9TjIn64v9aVWSz
TbfGYCZW02ud37jq/47sKNFB4rnZiAhJLS+bb7BTwXMtZTqBEGiDNe7eFeIZlXe35fL7xmz+1sPb
GzmXuMuH/uQWcHIlFA4TrMe2iu+wkt869XLmoXybAaElH6+uE18t7hS0gAj7R1lsl/HeaLQivvpZ
8egInfKAX2i1tceaqyS+WW0skYsY1USbY3QjHS3PyZmOTMJ+SB9ax1AkUYtzwlQHU4dFckkvD1Mv
PpuNuRabJaf7G+LsJU2jO7kkxHgTh+FYcNblxGmkzAdoOp8PSnRC+3ftc/HkuOGbORCjjmUnYiFE
5E4Zah+YYYNbmrdJ3HDlwc+ucskWYMPybVm+UjKJHcrYfLQwsqtezCl5imJ1JgAb7UMI+5W1ZPrF
5oinqzhV2OFtoZ2WXZ2YgVmJ00piF6uc+rMpEaSntIeWx7GRTM4VF6hDOdL64Fhwdn1MqQTth5GF
gOsJFnjWME96v7wF9V0P5BeyVb26LW9xN8NfJnH1sziKTTX206NBf4uTBkNB/9LneGL7unETbnHE
5RRFhEbOrJDzjiThYY1wKImbe6T0NP2te+Abaz/c5Wir6U5Aiu8by6KENLDoeFm6N7MmlaMtClYh
t4maT1OPJDUk0zkG3GaASjvsJuI7IiS86+sKNTlm1K6iOUSqae1qlZ8bjH2DobQ5br5x0iB4cKXQ
jBk3d+3U7wiACLfhUJyq0uFhzpZ7/IRQYXbCwck56BqNbqTTzyodi1MDlsyIjk7GWymiMsc7mV3t
0qmzxJhpIgEV+fW+GjHn9rE6xAHm79haf6nhA5ALYgFc8P1wRjO41ugMgMUeG0Weess7eknEvI1V
jwPGinNg7NDmW0v6tFZIctIylLhQFtG2WOugwdmU6Vr03Zp9BMQhsm3eu1rIPeBK1vt7Jahjav6e
PbdBhRKpTvmkN3MidrHZTjvLj91gwr7MKVkbV45Aa5EkbAzr8K5un5Y6ao6F9HdsO9/NEEdFhv+I
pDyoHbuMcMyAmGMjX047+RJaen3DcjxIBBYofoYqIMcMSPac2i2zm7ZD+VY6aifT9dujLsiTBAPs
Tld+pd77ewvz7fZi52w0zN5bN7PXqS3G4UhsU835TDQNhu9frWENTFYLARCyRddwhPiwuZKoYJDf
bLuIlUerWBnXBZYLjvupRF4cpLdLY7Kmlxzs1PXy1yHTG69owugmgo7tKnfa98QMUB+NPBYE+Mxp
95xH1VlZbJHVua1KvbzuN9I1ZVDnoKqu+76wLlm0tLbSOtsm3TXlWF7mZWYtZqudaPRjyH4MA61w
NwxcNjGeP0B/myiR6iUSbEzGpsSWInk2GrvUw54Hr4twXF9ZE7jI7/FGwjdRpdOxSeODW9QpRo5s
013XJ89znk6TbV/DKpQ7q+iZ6ddRtrMH+BZE3U6Qhew+wQnwB4+AKR1/goq2V1ePGoiWMHmQiqRi
IJwGNnEhF1FNH2WREB0uGBYkZVsc87R8GtkFQf6s5T5povfoE7O75WnBZ43lBnfjbI/fbmzv+p54
e6Z+2HzVKznzOEEfU3xH2HJJh7etoajN6L2rxUcJDOkTMX7m3lkNN7u2+XjfUlaoDLVNbE643I1Q
UNhkU6i8xdRWVLra+bZrsEhPqFis2W4vuZ889oVhX9aJF9zkSDVHLPQbVr5xWmLCCrm9TmBnOUd5
Rge5rdNJUet5z8vcf9F0d7hCjs8KujTOzQOeqemztcJrdhnp8CIv3+pQ4L1tEiherM1OJMYxNLv8
wCP+FqdDeihblHLOKr+IqMhdrFMcw/u12nEMMMz4wvT2VRaBMzbiMCAc3GPqTBuPwukUXWj8VQD0
tEVmKJBcRt9od1GwVe5Ph5QoykzilfVcx0IJbdrz1oJY2Wb5uO4wpnntzBSTawttgfozjTSuhcet
5al3rjyaNOQ9p4iniLmTfQfW3pwQ6XhfLpT41rGA4bCrnukPMFXJmvHJ8L1t3Ifxjceoiszp/SCJ
aDdqiFiy7HqYH0dLoZejJ4snTgIkgfjWbErBN/b0oUS1/hq3T9aE6xFAJTJyiB3uyXYL9nG3tJyL
K7j4kpg8qFFXMZmU991AxKIagZQHiVKOkyQepXuoS+QVxVTd+wQW7uKMRPiqicajKnCdmaaKC9tf
VjpaHmsrLb2dJ4+YtZwbsyueZlSVY5kn+0I6dFiEFOx5zJsdarboo5I724E+ItrvhK+OD/AOOkRc
SHSiZTl5jcLZtS0vSYqNSQKGGJarTR/Nl1NNOj3k5MUgN3oVThM+p0W2TyYWpaZ47YnTYSmMsU1F
IzpH463DUXDfrdYLc+WvoW3kESiFAawBFJn5S4ftV/gnEyH2vODQMdRxr5o/saQ2WtM3CtRup40X
ygEbKKd5nJJSj2+SbhsZNH6+hz9fAWOEfOY6SnzdYF4hjPn8tHbRHltrp8K4plCiCKuX4pWP8l2f
L7BkuRaQg36Pzr6t4xvhW8NOtRGwf+0jNvZqJNstwKidtfjXO1EwgSZtbSM2LlFxiOMYYVDYvGf2
KLdD1z8AwU+YyTFxV6y9cNoRez7P5iYD6Sw9yfiTakLnIoQTn8C0Vllge7JjIvY7F6I4FywTMSMI
Ee3pMAk8BA2+HKt7D3tsRPDlvnY863akJIwHDJ3QfQ+BHaf34VDvK/KFPDuZLqrrTq4T47JbU+y2
bXxlOhIfaoEnLtQaYGid7u2OvaNcKxQGMwY6lYsM03BRreVbI4c7SbuOJjFpPvol/MuGHWwobzQC
gNsGA/1tJCreBJdtJk44r9Pi/EkbWG/I/qufEy9nteaJR73CCAvjKCHw/uYGdXGhJOYGTVaSvHQW
kxwl/JxdBjRHSvJMu6RvuLdC7lPVElsw3a1p0wYI5P+4flJsGLR5mBUJ9BDxQubHWn3Zk3i3i3Dc
pl7YHMIRB9/YYYg6GdMNmhIm0Vpz2yTTwUeXPMCN5ba/aSWbupCWHVB96m+BfVnBeEjmopJjABNI
xIN8GlaE4jVMNooSrAjzYRTbRsnXiqOSAYYdbckc3AyVl932pJammdpRSK+B7WdPdgoGRm/pYVXg
GEeKm8PqVdFOaO2Vh1wvdZXFS5SogJbT2kyW9aEEO48m6s+jeOhN0b6QWtVc14WMJQt71pb7RjsD
JUE84AgceYd0cLDn7B6BE5VrQEetXbIrGHLuxpbnw+7IRchzLIQ6B3OmzOPx6txkby3OGDQ8HPni
qfvYXR7AA44g18bJN4DGiB9BP9QVLvv38anwXLY1cWEBmDSXFIn6fV/ZT+Hs27d545g3YYvdf41Y
v7MovE0b3/NRoCohBsJm0nKSoYcvA2WJRdTTZIzuVq6F+WQmmOBaFUVmb9rqzja8wzg2zAZEhyN1
On2TQ+pDbng+6hNbwqY4w76b+NIkuMxb4UXqoTPb7pyWOL3OWAEP3Y2sWdV2/OaQCib6sUjiRwbc
eBb4hGHOGcEaLe5UJpqJo7PO17GlDpOrCQrqS+qwtMEtmM1JJDh5VbWWBwRAd5bBwD2Lp7ODoCVQ
nuNBdfYfNQxLabjDyyKkdTWpZmlob9pi9O+QeC7bePbVcR6d15WaZ8oJOsBi4UkCiVyXkBkYMsMy
sKP1eWSS8hhFSMDGBVv2fNF2ufmwTbROuJ6Z4q54DbEhmdAGmQcFngZgZtSAFbl9MvP5YalQoBNL
124Lk1Kmm+qGi8sct8ylbwSpV5irVCFaIXfnqsa89OHZxVwii/ri8Z9fOGyabb8kxn7+ngseeemm
+WlpjAltWY/MqQJ/bs3sNgGuGbGdvJOlzB9xEw65X3ICRUzjUKPuuwwu8GDEXNw2ea9ch//ZyasK
893uvDZkJ9pWxpMrD75hYuIeRS6lh9c/8r2ZOciuPE119aM6xq5m5lwyX9o3hsxu+mmmgbG8B6OU
LGZQRlz/+aVfH1ZhxvvKSDwSTfx5T1LqZ1Ynx4pTbufni7Fdkhyd1+Q62y6P9tPiXWvll5AcAr96
gqeoDaR7LpsTrZtzVrf4PMqblJKUVBCllcjRbiqVy9SY5jofKNBQAOQMwz0cPvve4FHxcLnOw5sk
br0bst9xSL0NG/97yfzqgPhi75aNpMTH4GHglsBb4Thn/nqY45eWqPFDX1M+9XIgsgxTF/pg1AxV
DN6SJPZI3s9CC+xG53gCZTRmEhgoUbYjlndBSQbKEd/oD5xlyaqI+rfSGpJtPrsa/uriE2wU1oFI
dN9C+Ma1nMii9zFYM2b2TDXulJwsmIkZec3LQ3NwwFdpwJrzaDnI3W0H7N8pyzczicbH1KCek+Xf
oYvz+8Q3KULBO9lEWA1spo2Sq/NPuBS0QSM9CnorP9VWvO+HUstycRgNf9NO9WdlOnSAkLkXVUf1
wSGvB9PWaZ8WdnnGcwGr6mk+kxz13XY+E8L+jhg7RNwFDE5nojzDzvoNfAQBSIJdRROCURirdU1n
olrU6t/xjrONiySCXmbFFZlHO1/Yt1KQa2ZFtPgYBTqYUM7LkZnZGhReuIUt/ZizqbitQBpvcodR
OjvRjsUBo2yMLSUWlxs5JbyxDJAah70GqrnlqXOj5NZq6+3UweJirsMX5/qUGfyJtQx/3fWxr5Zw
RwfyHJHVwt16sBRBW+G2cRA2EyH0lpgWBtbu4nFzmG8FLRQFKIYqMxjria10dui8PSU+/gsD6ea2
QjA7UzKNpfG3s0z+rtn6njjqtxr7LgD0Pa1GjO51UX8yv6zofEDPVrctQF5KikXJRjjznMdlWlry
frU8qTZQvJjRHx+bSbyCvKOIGE7i7cmEJCNcbhVFUKIh3KCIrs5+5t07We7t87rclC0uAf/8GEzq
Wx9D2CrZmYazbMl3ajehzbZl9v9Wsst2s5gWthhFd2PW5s+aW7jxir90Wc390nlBiIEsBj7O8+S3
DDXh+PZEmzlHmrsC57PPDN8OLMHn5j7UoPDoxTy6q5kEAg+Frd1XHt1chrBBN4oNLbth/NDetEdr
ND5MUzwMGRjWkAgmxi5MUJH9LPn/5eu8lhtXsiz6RRkBk3Cvonfy/gWhkqrggYRP4OtngXdmqmOi
e14YIkWKFAGkOWfvtR1yxajbJLhp+6TEsRdZNA+W4ro/gAKDhhNNH263mEbd5qtYAg2FgaKbHsHG
9SdwsOKhdbx4PVkz0uCOLWJYfrP3vFFuWOz7EbqqaTtrRZoxRG8jO9Ui/AzFjCHZLUa+DnNftbO5
E8a5tTocuVZF0yTFOaZTM1ylDoyB0GnsNUzbnOCFPHm16wElgWeb70SlPHQ9eWdxe+e70dKjMCg5
pS9C+PA0gBrbjh2v+5ZCdtdZ/tlDmr/JBGVsK2zZHWXx4oJrrA3VaH1u5zvledGhyPJg2+gIzXyP
Qx+ccbHxY/XA8JyCM7Trw5C6xt2Ivtkr8DvGZTCewq5/C0huuFl8pgUkg2Peue6OcMA1kj33VDDH
rKTFHKUMxCjXtXUCLRC/en/A6PfqtEdNmqQeciqP9P8ZKDP04dtoiC9DSE29Ur61sYzaOuVpfyTR
sN7ndH1PNSXZlCQT2EicCIkPVYhIlk1c9ix1s1ydxuLkaCM4FqmtT42KplOTs2j2fJbheip30oSf
a3sfEeribesMnyHhJltdI40lcg8rrcGegLDw600pfXSDfaHerJmySW5/Z3Rpj2n8YqU2/XKymJYr
4TnKiNvEqOKxr+YmyrOXDMENpZ2ZrfxkPEukP7vKSH6AtdFjh5NeL0mKtqpdFL9zRQAOzdVVNusD
zTp3Pzgz2FKLEhEgm6+ApdO2cRkSdGZGKwyALwgfBDkg/kPUkJ1YV0a01QFCDkXz5lyrqt/FXfCc
oStFIY0UtyP0DhsdRU81T8dsLKNzb4TmDhjhw0A6+pZOw0dM7xbdJfK/Tr7oBSAsUu+HnGfA5zh5
V8UVVrr8pcqKxcYZkWgmFMxPU6IqxEcAOoYxJ3RwwpHJUr44ea7VYH+no+Y4kzrpJV/HG05D6i8E
ydTYYG5ijztRnbIH61vHGt6acr0dnI+7fqD07dBiZskS313/Xt4ngksgPFQsZnez0V+8VA0nl5Iv
ZTLsw77rqZPX3KGBqdkN+YeiBe5ULTdtQS6Ym8f7ZeV7pJHVsy49lkGJj5RSMBMucOk2D+jMUkE7
ygFYNJvCac3IjqKbPoWonmoP/AdnKd4gKpX4s1V1TBfwS1kTTRj6MZtwkg8qEP/9l8UV0tSxZrcu
d7FdPpTl0O/skOxruxfeOiUYlFf/zw2yRwvcDP9YPxOJgWx8UAxecw+yDn0O8K3OQbXYhd9Fh5h/
bAF+veBm6HcIrPLcS85+lD/GEYadfKbiDUvNLboPN1PVfe5QapUiiQ+YNWGKOvOt1TD7R9YCKEzY
URDRAWm/DvSOUxeTTj1nxwXet6aL9WxYYf0bMsfG09GPWfvevk0IA0wzSgamHh/9mM0SdIZN6oIq
tghyovCAuTR0X7ANLqD+U3M9bwT5gLTxg5u+GZyjCcjKs3AxhCaE+nz0/FUgqX61tfvoSW1tpTPt
3PkTgvZq0OUzh386IdgbaMvYzg1Dm46NfN8WSG6TWd2qSbYXKUqaAt2RXA2sWAkqs1pWxWXmA1JH
S5tjkfM5y4LCXFBfFGaTu9YkBsIOvVMW4g9GVE9ZQ3TwIYipov+7sHHicpMqIF5EzmEtyJYQBy+5
i1K0q10MjEyFAAfYtKOiqhxkzXszs+/mgoMo0+HJrcWzWLR7dguQgs+Mn4rhmXUVLREV3GvGlVXp
49I0EqKQzBziVCqnDWeWcQnG7FSOlnoIXY2xK2jpayVEY0JDrc5sDh9LrLFssoANWpJiCQ5LdPKG
4DAXHVv5yKZX4HY7uvGvaZeSIZyPL3a38UMs1ebVPm8hTKbWSrM6bZ/iVFMPTtn2BDAMigB4oKPf
C9PCaZx0L107JrT+8wc6rkydhXnwVIBdG/Scih0gLDTrmkUHzsOwZFiNqoqCiIKwUojGhCVDc8Wj
6AVlkoIORSSyMH00gHWNwIJP7dSTQ+2Dw6i76HfmdYA5pyHcNYKdxvV1c9gdrz9hWjYRLttUjOvp
mKPDh05J7zD3H0lww/6KthCNAZ3w3jxGiaAeRsN5I7IcBQdplzPbW0PFHjawnrqw7wOBJW96n3uB
tW9DrIUDldc9xGA4JpkDsn/y6E9MLcblMH717jhNINh6LWIQAUSfmiL7R5tqp4SUAugEnwwVM0+k
x/ExAISHFy3/Ig0bbwPNUharzJoydbe9l913Aym51Uz40xJhGEfmS1EzN/Xj0pin6wFkDYy1N03H
UJA+1JjxL7vpGH+CfF7jdWAj01PGd3rMFlEOd8QwKaKogD7KNAPERHhNE2BlNXaB5AtlUpy6e1PA
nx4bdRx9/8GAarbthUsG4XJ8w8TYFtG8deIMOIu9aMCW38k6JbreRcdqmoyp159QXnMJIatZheQE
rAoNQWV28EXVqMSoPtWdeRd0jHnlzAFx2ZCsFacOdh5VoybHBJvgbMxgOK1FFEdbZSWvscHFOmDz
L6Rh7W3QPIRKmJs2yZ1dU261RP+QR+3PNAX8yXYQq1JGFOJYAWAiBBFm91ypxo/reC+Y1W2Iex3Z
KJVm0+XF8b4VDS304hlXdocrq5qP2mjfhGBpmyNxPeqh8YipIyARniIKA/I5ALf6rNDFQ8/u+XA9
Tr3MqqPq9w4q300+Fz95gbe0qVjZdPeN8ooDsVcrRyYaDUu/rDVjHBasMzYdHaUoy6heVlwbdhru
lCK8h3X6itae2Fc1WUOUQlAYVARgykIjN/GcV7aC3Ftukj7FmUVJc8WpUR2vh5+VCYEXoKaA3+Cu
1ZO7GmMcY+nyL11vKozmR6l8KBYcFeqW3TFq0+XVhBXXDR++ZyaMjByvsvRxUxQEblgWtnzDtmiv
IMc0KHYcjYGFMTLSD4tMqsaab0fO4sMUvxBTqS+UKj1c/rPJmlIMt6nq/J0p+wPpQMi/fHHR6YyW
tGPllCxR3KxpJ4aLdt7CMWrxRapjOLzRgMsuujDMo0wsCBpedcsYt03HaDz1AlyLk2MHF9HO8a30
lgoCuRsIlMj1qKn0kMeEfwRqAYuTfTmI9mK6+WernHpvYCu8mHnq7hwx/ZQUGk7jqAiqSFAOTQ7Z
65O5yuw0QfqMDGY2Mm+zlHJu4xTtdhEUtz7uEVp9sFnpruUnPt8Wm3SE/Uk+SuEFZ7QBMBBDRGMW
BYUiHcAL4AvfziB+ttoE7OMmuT4rmBw5XqpbuuQtuiHMTV6TP87dtJ+pLSQ+/fZH5E35uo9IkgYD
Jd0GkQL+kD17b0rs0cYwe8gjIKJYV2KbGEdsWmCVR3EOyO2G044tbPajgkooiKaEJM9JhOe0aSec
I6hJuraAEdrrvXT0Lxi3j/iIja1BDvqKfysH95IMfn0vHPUzlo9+OCDWJXxdjzE6Zb9sL4Fr3fGU
bzLvjkYIW39wVwUerPzepWIWUWqlenBTMQBPIz1mUPaxs6j05vCO9q2zthi9er9JV425kPODx0wy
zxqg3VvLTMHlIl6vowYuH3nsrp/Ua4/gOOe9CalekDvUblMli3Xlk6Dminub1TKwfxWvgzD97AVw
5JI3pLlq1QQWwyDtOHVFq9YmlSs6hwVlijo6A5TbVXmt16mRhKsGoJsTfyUmcGNsZPY6INXwxvRf
YpciE0oGStHASLq++J0ZzVYP+qsu/Y8usX5ZwgAyAN+xBUGRhZjC6bGkN4TwJi51drqHxU1Gs/oG
dvhaWvhmJoWRtW707oDGB5P1lH3LaYSNWC0xZWTA1WxGmErNnyxCoTBbP0ybM4w6EiP7TdJayKhI
52lQ+M/ECdptlyI/N8R2SB3qgvFdqOXvyqXcVY70o3oycREIremnw7N2cGcGefoe5es4NV/rsZYM
YVh6y4oGu8dKGZUd2RRmPHeUjywq+eYzKPiTEMXaHhwMgcTOYFqKPBRwYW08wDA92OGUrJksIYYT
fuHZzTdRd8diRkrpk4FU6gSqihftdCvglbHXZFn3OBjnyDi60v7VecabX9RfUd89K4Ss2LF2rge4
EoocG/6CAof72w3ZiKUjcocWhkjVL0F28J+a7mJgXsxY3BuNQI2hDPzm4zc9vWLToutadXX922f1
vLPEcO8GzoHsueQpGFjAh5NvHERQPydW7G4F0/gOqTRxvwXXS+UbLF96E4oY1Y0xR4U4obwAtPAU
06rZZJdgjuHNd9kxcgwAqEpC7Nb1E1F25sKYLBJTYB9Gq+60hEyOiZft9Fhu6yR7Hp35weKqJKWL
iHUaxqQrhZF9nv342QTJAsZvseoS1rbuuuhPn5EJp/TjlPESneBvbaZfJKRSIO4/6PbHG5NZITGX
Sz1/pXl7RKqYrVGQ/IlFsiEh82Gi4Nm6hGRbFiWQxqBvHyIyRdfg0VrCgUlxbCK40F5s+U1hIBIT
XnscwuyCmyzcNguuRbZTfTRbc0shxFzFI8bqgIQXTDH48Y2kv7HJKKMtIXd2Pu8g0f8xJJghf8SP
XJjQfXMqSe6skQZRhEWgQTHX698di5J6H4QN6qSuBQcxfaFGBf0l9k4v3nUkV9KX55wpQCnnvQsd
6EYcPi9j8KkZo9BggsLhPyDfixg3YFBdAVk9tIEilizQ6DE8pmbOfFKIYrOc4IPTNJdQZ+CV+1Pd
eeACSImaLW7KBCxcPRr2OrPbGtO5SlcuwLhDas505kp9sIppOs9sk9ZNvojK3U5TGPG91STZGkf4
HVeJWdSnxGpu2wYBSunUG65hb9fZ9RvCgepQpacZkk4+ZzaKJA4/UUTYwn8IE/wS9aJ4dutvGbpb
Gh+MOJG1uAfbrdI+kUgBzgf77LFC3MpE5JsW2yZqvyMLKXoyIep7ssHiWN1jlLiwySA8bTnQQ+HS
DEdMQkNyFfSd2KZ2sZsxB6MenNYMRE4u4m1gglHCZ/s+pe2mZeedpQdZ+JcqpQfULaEEg9wEI03t
YgJtoCmHxvdgbPdWaLA/YghpxoqUtYhvyxg91HU7U3v7ET7ajQ6cr2l2j7Lp91MOo6R4GQeC5Dyq
PNtb7VOBp9CAs1pyMoEKSa3EpE2w+KFLvILUyQmZ/hxa0td9pY5mQdkGJgxGR6u/IMAadpkV/6oo
OWzNXWc12RpydrqaKrrzbvuYNcF7LfQpqyOSY3WmN4FzRyFrnfGlrmz6yKQYxopQqeg9LsP8A5s3
iia4cVuO4baCPHXOh6mhiTC/DAScn0yEXuCYYYdn4aOV+icsWiFq92kXUe45jNDGz4PvVExv+boB
y3S2JTE9MJMob2ZMlV5bUhSiAr9yDdxJZFILwgXDeJ3B4V5jL0Iq3O9zYXbbyqXeAIShYUVLYq4f
ey1Slsjla9GSHBRXreATLIFEeHVcm45LiiljVk3xxHWG/uw4muZHM3qwdmP3oRdEKUYTJF0vQ0KV
l9mHQXw8VQ8iqfN5Q/pUsXEVQoKR+Fiw5iSNwXRYjx3b+op7gRVUUBHME2bwYcXJh4pOlDuA2ITi
BuVN3k+guMIKtdgcoqlYFDxlQTXafCg5hOxiSCLrWsgXg/UFtmtCiI/oCNnfFkxMvh/NH2MYJWBd
fGuKJEn+TcYJL/0j4pqI0Yj9npn0lConhpfkaPS638wo0m6imvZCQGF1w2e5CI3anK4SJXpqsKRe
yfrO8clawFANqhxH8m09VUCWSlIs5+AbD9h8MHHKxoFvU0cOzk5XVhRiOrLUOgqoIFJO4eCeWzV6
G1MUJ5DEkw7hckMf5J+4LxRRyGF2GmO+KnwHhID1jnNjFcMFDf8+rZzFOuBBPCjDcqdlXdGmNuYn
NyLqElfQh2mO+Q4+N9c/qr5TaLus7qN5GU2SJzLfwGXXGZtMKDofw5IESfhgfsxHBvu5qNVhOJnp
zDc9uBkw+kgd4xnzhier4N2mKYxCa2SRZJB6oVIb5HLsbKZ8nN6DwE4PeBZk4GMZgh32gaTvO58n
9z4QorvvF0S7Hz80pdIf2rdGcnjLAUZuPCDHnmm0p98BGzfiDqL8UAcZGfOsMv089k8O/zVLMJeo
1lyXd/hbxlM2t78QNT6GlWm/66l4nDXvENndyM6Pt6DNv5YOebhVPBKAghDhMlWckQ2NyxuLSvIl
Knz2ehEjRFpDogGt6L0DpgCDW3w0y1fBJtIKEQYCxys/LLnODfM3Oif7LpaH0HMsDvD4NajxBNFH
7djaRrtSx6wzRcfOmHojyYLdcwhzNbWKHTJoFtVgLLdR2r15uVPtg5j8P728XzAD07UmLU+jqcP1
bLr0wRDYXf87WSbOwRCapM25mu5GAMQ3kF60DA9e3ZqXhv4Wsdn8hAjosTATuglhvGmXuMci9obb
XjxipxefVtgl63ysj6XsQTgwQWwipOhwg3FlECO3x3CTfRFkNqwb6NcYJumsUNNkw9xIqsfip9Jj
stLu8XpaDYy/Zwds+g2A5IR4LFaagiE75sqaeZd5UNggXSRKWDOw9vQkroay/LQVh7Ofc6JDQiqc
OtziUGO9AEExcDAmotWH0JB/1WjC12GS4dsyomDTavJn1Zi3Ozr+BmTGNDO+VR2ap6QnDd1EqjtQ
J17F1T5LgRQJ33M3fsayMwP9h0RrONiCLlSAEYssNQZrMqaJnE3vWEXDQouL5MwcsA/G9smck9sa
uv0mBT2wsjqogwXQrV3I8Koj8W2NfA/+PEzQolnKwaW0LnhVaN2Ronbsg1fBHxBQ8nYitKJd3N8m
FoRAm1ecPOezKXV1p4j2ZjbYmukzaKMWinF78gOCAFtZ1Nt5kDjeBoHefYzVrdBnF0G6TFXzBPJ8
2Mv0thxcf0N5or63FyFyz0q2NXgXKyFcAARMcgwLn/U+zNhPSowU08iIDepKnvyxtU9TC5grsNTF
rB1KP5ObPUS9S/KK8I/sE/8sYRC3BtZkYiw6f+sVPuejwcklbnuHmp0XuiBLzOicTsntaOBDrPol
MUzifIDYNZ/Yz7LwtvJmT8uMjXxb/AGn/dUFLL8RKYKimvgWF+X3KplnsY6ypiM6jAYpbpVLaxrt
Y+Wq9zZnK9DT5joVSbnHQIxENiinjbl8OXGWlU+9ab5mgBQ/0URraGSqvGTIyu4D74FdM0v7ZnQ/
4hYartMpm421/QLBeG24KD2n67HXdUP/wdwgDms+IwRYGI1K1pB2PGBLEcMmS/SdO2w6Zlu4DykU
6IzEQNILjDmXK0NFj2Z58Ilmo/BAF5dgAbhQdrjPMVcsldgSvuEbwVz0qMew2kAq128CFhoQoZNl
986L2UYoKZeFvoqrTe738hKHUCQc4Rw5/8bn1HqpTZL0QOizWoaCY9CA1ixgjMhdKxh++G8V8dfz
ssX3WOoI9StpzaPTeXIH0xlL4JgfE4jebZ78ug61mcnLcxMgfeYUB+Tjt6mrp4OVsAx2xu427LLw
M5BjusbLBf6jNcHCcHyCzmDvqigbyK7eNbSKDhlSQ3R/9Ke7yG52Bf1wZuksBFDHDqeX7Pf9CLxE
rNb0rF7cnBINqyNrbflsKNLlHODYLeUP8UdUYmtn8Ys9VSlVoQxzq8GGBWEsE2/DPN5L403IkBmi
RJVTuUhGTbDGq8YK3lyp35y838HieGV1k50VaXsT9G3p6l+x9NBoML3qhuV6pxOWqUXMppB15woi
8CqdvEfH4qDTXRroeQebyo7cPaLIhBZo0xziLkPlblkYi50FmPOqPXq2jVEQYFsFLOhpDmVR+SEC
9WBqFk3j8h0HeZDe1mXbPaZZ/RKHHHQpGIutJPZXbqLWZMY/J2TNbIzFzof9DDtFd2ebNImIB2Wq
J3jUxE1ZL/oFP/zlZ7Soc9/yPwhkOjatYT8HVeCfhoFFXQ+LA/J28K4FUq+6ke9RwA5nlAbw+GFk
Km1hmyYB/H0/h1smUqp3tUFcSBlIewMBttln0El2o5fWmL3M17hzbybS5TeGHqlJNyR7KpMgqnTV
OiEy4Y6hjOGfIiP5uinJiY/Ucb4HMvgAS0NOJuSi/gjwqFASUevUZEpI0rajA1To7TRW7GxCnINx
foK9TaBkbdywpM3Oc0orPZl+2pyDNAlc0Al8DdLaHkTDuoGO5C/Pf47zWrzNg/NUR0TceUUBvSqJ
di1+yw/00UAJcFl1AxbHoZTPk8EFe30miNYvYwmKoiBxXVihRqAUp0RzHLEqvDfjqzP01StKT5Ix
5o+m4cutSGBCrfEll5lwAI2DH7vl+qZOwBl8DBHb0oAg2c+z/b0cEvPE0C0QkZAZbRjvkwUzuZgg
eYPypQ6Sh+Y7mMBlEdM0T0UsJXsyhsIUGLHiEoTZO3/IpL1HLVQ+ZUOpLxC2SXuvBz5QxHDU0ye7
wOtBIdiHd9fnJ7B5aLFW7r5pvUs5VaQADXLVOx5L/EKctXMxBWsaAw/MXhHyvPWlsD76Eb25ixIe
K1k/jpQCUPUShjQ/lVJXH0bGsNhEJieHJaqPkqPJUUODipppW6qMCVH31sGb4fahO0VWPjCtG0V3
l9jxj9G7+j5JXfXAHPXek4H0LigxbibTQ/iRReJdEds9Uc1dZXUIinOSdwW7MTRKqt9KcF8UmA39
DpELN2pD3NE8d+TB5724GBGl22D6hEMRsjN02MmzLLX5zz4KYPYxLbgXiaLnLKZcAQ2Mk4+sqb6i
oLzkpfbP1PP6JzPu769X1GCYNLZ0Ala5q/L3TPz55+FIGTspqa2qHstfxgq7I/RzZzfBh5dELiX7
oL0dKUvdDH3ofhBXkK3MOe8uWTuEj2ad3KOjSDOwMAhxJnb8sMWmks/H5dNTINHxW058LV1s52PU
7U/egFMwIuMhiUzymeH1PjQCVTJV7AA1yTsIIHpcC2LYwvj3lKTzkwqN22rHzrJ69HU+7VW+cN7t
/qmj2bzjdBnXbPPgVFIDKceZBLSMxT9CquC9eyNXuHmBIr3jC0c4sfB3KGD0WxpkTMIJKKsZVevt
MD+itY4ewCKS2xHN6a2VGx9DVNFxaGjApDZdwKCO2XH0jM1YvYcGfTBlqdc66zc+XXB8QQNHOEVy
NoGQQyLt03hw6JJcb8aWltW/e+z627+/uD7v72N/7/7Hx66/iP/3ja53/91jf//Uf3y368v+/+f9
u7/8Hx+7/qm/7/b3z///j/39BNdXXJ/8fx7DKUTpsNPBDgMv4DK9MAODVBxdk4KGSAIY03O5pEuX
45la08CsgJff6ILhnCvIgJiQ+LFI8SLj+hvHM+YprDZxsdfLS/7lOf/y4/VXkcK86YUWyTDL65Tp
BQzaO01D+2TYWI4JFkGV1wesfoWNatKKX3rTogCzVD9owYEYhCVJYWEqz9fHMNWX5+tdAJ/RoYO3
0VJ8RM9oRNPZ79nZ65HEcEqi+qxd9acclzQWuw23YzB+k0s5rbk+NAFFHslbExtW26W0H1m/k5Gg
8zGcqcyYlFZjAWZ8CuXtNIZvZlZhKXPnM2xl8IkeF6g4DB7pvCpnuxZNUIbr9L0d3G8YhDb1kya9
zFNm7fsgeQy6Wa30lFZMzfFXaP+qlYGBeoZ5ajnAt6b51AE2WLemgKXfuhug/8C3jB5RdrWRLfKP
cnlzjpeLV2gRFrDpYiXirkH+rDEp5muUlO06b6P1HJozWiHmdXqCxoadNMmV1HxsEgdmh+SjAHSI
XQsQr6tqLOcNKBd5M9X9yVRab/IwfNmrArlNCLCHGlK9G+fuIhOqsaZOftpKfoZU8Yv6u9fYH6gn
yWPd1SiTnAgiTXoJJF+c6YaLnpQthdcX+y413hkODdLGDGz5sWDdN/9M6cDeImnrddYoFtzhsbcV
9NbI/0F6tUmlDvZMo2cPQjmxfGKbsUGsaZVSipz3Nur6XpFLvnyNBsfI7bFu0p2kwD4AKvfLmmgq
YpnSXjgrMLn3ni1PaNKaTZkRXojOY4DTEiH7oYKnaX3TSQXRM4j6qYJaRMozFVoncS+sAAdUq95u
GDEuGF68i42AhXPkPc+5z/bCRhtEs5TKLhvBpQaBwqcmKSfsb3M9RfvYBZdn6EdAJmAaSIVnnRTf
ag/MWu0nn3k9JexfIX9fz9qu68B4GiiGqrBAJgysYQtv9IuTC2m2y4tMGvxGB6K8SVKIRlBcwcW5
B2d2KMtl2kXLjKwzTBt7G7YLcIhPeLFYtbPb4Qt2ElQLdms2a2xSWwtRx6FZkrEwrpsONmHpJTHF
Sic6J+awsek9r32KbewU8BPy7CeqJ6ht6PTwS4CLRU9ccBp9BaEAwTF61As88u7jyfjUgF8Ns/WO
yXIF+zRKVypZaCwwIGVanoyAIAziwJEix1yw1/8/biSbjev9vFs0vSMFPQgtrYtpyY8+MZ/xnUto
uo0FTRyaxBPBVTeW9H7XNVJyAzt9q/1xBSGGK27mULKbcNa6pubW1Vi4mVTlcWpAQgzBPlPmD25B
FyJwnBw4IQ6touZD9tlNY1OZs2UnNnOv78CoHgi6wALTIgwMcqNl6CsXtijSGq4Ml0bPGhS2fSYg
lAtJlpqCqtHSQFu+dOTOZz6ava3i8o/vAiXFOlLfOBAFtiOlFKRU+aaQ82tU1cmmMaqTY8B/pJpo
r9k+rHMfPhFLc8UouXTvvDfKfU8ErOaUFjkeYunj2wPRTXIw6LBmzNwzbUJmWbro3dgSuhZNSJxA
OjQJTiF0eJ+Ia6u9NMSZaoil2oa5etFLav1YkzG/xhtwora5kX7Ro4xL9dkmeBXSQ7oeVPA0zugJ
iRIm4YnE6usQfx32J9MlVNtJMnZQDbidHlzZyWTAidjIrNPIctDNZ+lZusl9JaHsI2EFYE1g1dpG
6Bj54LZbvz76Nn+6amC6hCLKzmkRPnaKDjhrxmllqulkAkjbU+d6H/P6Nme1vXHtX86UIitwqCWM
Bjo6kn27bSzT14mIx10SJzvL5cKe/alfUTPYlFBqbjAmQPq1u7dJmTf4lYgw14uo6BORMkiDhlEW
RMubIopmqW9lB9l3p+u0eL3JSntRM4X/TJqeOw+gA5ga/z7j+pOnpu/KTL5kxZVs0X08hxNGXOGB
CLre7dhwn68/5f64hPgpd4cq/CWQXUGvWYarObbuxtD5MOpR7x29t7xiYWUOeLIqvjofmMSub/Dq
cbE7L+ThkKoLtmryxHcc+5silaB/s6dIgAeyGDTxFtz4dWBwDiVP6MACPgijWUpPIpFMxEbk752c
07lx5IOv49e5jekU2UF77pcbsuUXwzFKVM0fyjBDdJW7xtg3sk41nsu4Tlc4HOeNtEbixdLyObLF
m1d0P1SkXhQ59/SFo2PQhu6JXPa5H/4sTaydE1ZvvoMSznO97TxOhCjyBk1ju5u6XjPXRgCOl8VF
Rsl2KjWFiYJpLAExTmCXKCzraC0TjpIDW9MUPkWVNFvTodZootMOqEyFUUdytV9AqaXZifEdOTlG
3ZYS23ZAx54l5TM9agztQrUb2YXq3FUa+FPYrg0rd8/TclMgybwZnCLdzFafouctom0YfI6lSWKw
1wq2eLZHBlC2cdkcr0wzGs51D8XODTlwYU4zs6uzs+vN2bkQKj24uX0kdesCRx2AAzJ+rrDWO7OS
RxKSDIR66MtUNr/rxT16/StA7uleB8/XOxIx2GpgRbWnW3qbtkw/XhPAKwieVAbUwZUeFazF+Bu3
5wQE8XlxyZ9J+7OPjgvNZfmerSmdKOsbeKoSIu5y7GuGGwJRyNShpno6k6u3KUwB2e97xj5+GgJD
nRskLfStzLVIKFwtKfLMavLZbCGUyIC8GpLUJJuGqaDJ1qATO6fLWxcWI8AwWs/1rNdT5UQoe1hh
GPNy9FNInKCH5ptg0o/pHEmSQCvYenz4pYDbVcn5eud607dZB5haYAnFBrcvmuRhyMGdRjrwVikU
239G54FuSG2AorO8jNkaUiojO6b3PZ+SWMPle8U+toxW0XQUHO3r5DWNojjboirPMvNadG45pqJG
PSf+bO3QQNaHyAv3bsAhb9yAcFDJHGBBQ61Tuz9Xy41V1ifs3sa+pr+EN6phAmLxgn3mp2lWeYH4
jvoXso8JFlmQyq+4D/YGCZmUtzq1Rqc6sttHgRk9DTMTb1ChVNBzcNBo8s9aw4YxkSLQktfrbB6z
Yx+fs3GiKzexe2ODht8VBZp0PmOytxxh/CYTaocOgf2sw+jH0nm8pxt/bofuYmnWKZBd1mqBMOUF
5CuUen2GSyGq7qQr1C5Oup+Y5Yhd0dvzCeL8Z/0fTBEuwxyWiRESEWJpCmYO/0i67CprY6dm8Vrw
hue/NwEsh7PF2nNXMvLYyQARIkXZWIUZC4WurzYizN1D4Unc9OqiEnGcsp5KMR5fTAQAZ1Lx0mrB
oi2sj7p15KaYx8eGCHjlKf8cd/J+Ihl0FMBq63aXdX16RCxL5869KzBC75mZjXO/LKqG4jVForrK
IZywaWDCv57diQdQnAEm2iOoBReOwjzNf5SBpxjCh++Ekmaf/HJGJ99ZEXyhoG8PQTKvI5S1K4QO
LMid8ECfwgRpGPxc/6i7jCrXn64z+9/Hrncti61E5rn/PFcv19j1GX9f8H9er5bTs9pacbouAzN/
L0e32tVxNW2FkZjvdWm82XBGH/whrx9m5b5eH5adNLaKwKjd9e7k5w+4ESsEVpm6L7rs5/owXnvA
HKzlduA7mr0f8O11Swc0ctvxFl07RmFSeHdOYY+311/8/W3nn3TUysv1qTAu2POwyHP2sRl//n2W
26bZUUnvNpkq63bC+7nqREMBfrlLZhX2K98d1mUamrd10ZS3pF5d74AfsciC4+HrjcBClaKavInJ
3KWnljKBB2iDS/vW6qf/vulpnO/dGI0NNs+5Gbrb6xOuN1RmbFjyZFLVKRiRssOaE0tYzNHgubd4
HF4af3hPo5H+ydeAAeyYZOVJKDRnTma9BAYOEKORl8Jht4OD9PW/GDuz3daVbMv+ysF5Z16SQTLI
ws18sHrJct+/EG7Zk8Eu2Hx9Dfpk3UQmUIUCNoztbVtblsiIWGvNOea/avjf5gN6Po60HYhNj9Lt
ou5QOpcJBo0E9KHdyfaESZ8ZbQGgrlseHvNNc+wtdLF//U30CCHnjIHy8lXJPAj6z7bM7yIXiaTR
qGDtt+Z4/P0wsImthAc0M6iD4LgoEaiTzV2HpYmZOKcrwr4J2EkuEVGCmBMxgRXl78cMnvGxiwmc
U0m3yQD67Zvls99/Ik6KVjxKbaPz3HUs3sTih7ClVkfYYRSyQXMbDPYjB+jL2EKAW9QFTrTlb78f
GtFmx3EA+TkfFOESDNWbed0vIlS/GALMVvQoUZuwfUT2KI/AmGYAufpJt+43VSPhzk35PVoUrTOh
C5xPnf6Y0QbfJLb98vtPtKd8HOS8OQUqil0e2dVx7AsCUl2wE7+fSs7VCGELkD+4eMSSUV0dwzEx
91E37typw2aLMLjtVbOO6e8htgOiQOAeihTC4JBD8DlH8+rI4oDfnjeiqQqSt7S7/r82cebaeymY
mJOugY7b7uuSLOqlCRZV7tk1GqZI4FY2aUKGcSmATnd9ckisHypARE6SKMlGT4RS+osDj8wGdUx8
+WHbYkmHqJmqL6/HX6+A96g6wKcRcepbhl+PWkE5+v0gjXDcQfjB4Yj/rEgRiuKrfPx9A34/TBmq
56wgysWNDy4cYGTIDfVtvMSn7NvZPXtjnu6RtGYVn/a3OYdARKLiORr1EvfUbn9fTQ781fH3xYbm
OZJlkvvIpa1wkxjubgoInvExgY4ZlhAuYVfsqhaOt9Xj6F9ek391xuo+r8GAWM+hF/wQc0mpSiIe
uXXRfPQ5d4yC7swYhV9WVjz8/tdMoJ1DZuz+eh5L448IzHZeWYHu9wUyrP/olbUdDW2654CjrCo+
kcZij/Mipu/BSLhi6xnG5VzBtk/hdxaOdcgWbw7HUeBacfLMJL4ia41/6pa/gQpWhngQOTaUMHNf
IaagHczSMt7OrAq/a0GPuwX/3fKLBingDwY44sAtC1TDjFYBtFEqOwYjiQ9pcoiUswpHi6w9fPVX
wiJ8kpBbubEbogWK2j0DREmQSuEXNb46Qf89EShX3ZTkKWbH5Gqo4YfaE49PdykbUutTs3sM40C+
Y8b/znSX0SLhII6Rk53DnkB0zXAC044aykATNI3TVVltlsKqTAL/0qxT+yobOeBPS0nBfbUJJNAy
K0z/+UF308dvXpxTQkEdWh+c2BRBHzDc92gKH3wXxkg4jfEpNnnJnTx8HehfXCQmYfGz+UoClHdA
z0haVJjsVRnBHdPdQInL8nqMOMkQFkYlwFgY7bSBsab/oXHCSCZcGhUPuG9JeS1mQB0TYGfmkRes
kiSqM2jiYL23bNz99KTfifWY9nJabPMjeI8ZimZYdFhAqqnG3kMIfNbg1MqTfhcNxXCYwuZG8RZs
exwzK2kC2gmiGcn2HBztzAaOlxinwA1KvAIAlirA9Ksk68B+QLvjfHlsgFocqPz52WXDWHy6oeJB
wvycEo2ycxDGXjXSX3uuYV/FmeyvWDO2g2OB/tQ9MDjEEfcKJB8dDUXKOtoqpg8ztk8U5P5PXqCV
0cVnG2koPamgHlVsX4VOeO6AtpGuZrQAXZMR1luhEWhypB1LhrKO0kdhaFQa4ReBtQ0pyniMGzYm
Q7TEjVRJfByzl6FAjxnGJly+buTY36p3uP6kb1u3BNEaew5Pz2gIx93kgP4ox4AQqOgMznpJpOiv
Tf8Di5bI8fsTnQTmhc7ZOoFmTvSvuenx9a0tmlQ1o6XdkLxRzyDkFnW54W7B5QYeT7WQUWJSRDun
edHWMhyZKwvboc3cElNLPjNrIJtmYC/dDi131mip68Y1d9R114YviEOLl+bISDk5xT+D0xBSUr8B
zGNFZN45zPHWMTuC0gcVXfoLd4kET6AI8aF05qOKygBZUNpctIWBAp5cnDRJT3QdWUvj/g7XZcLo
H4A6qdjMwwVRJc20zcGqFQYFm+NO18CbE6BM4lK1I7KmIngiqmI4GYF3yPsW+oiG+VEHyMo91yEY
EEuLGnEB1lI8IAx6oaV9m9WetYvkXK+EgOUXOS6kRBrrtU/weKi4KQwgjGQUa+ws1XEynCe2AMTm
OQ3U2YAAUnCioEHA4aG/ETahhR6S6tAqgpPS5VEHTIgJPjk1bXzf012lbkbiF2XGKctYHig/prOW
PeQYA6eH7FNaYmAitn0S7Fu7ue069GhGh1lnsA4xOgbYutGxbBYCVz71ezOIT0yG2mOWwWYirCE3
QRe3iD7eqyh4F8Ipb1QDGShtkU8V/SlohU2cuBedJfKJtYUcFS+lvA4V9gq/7r4b+DCkoodEIcYo
73WRx1urTd70TPIk6q2SANlY7TtFB5S8TVS8xc+cKUkD06ZZvTyN5HII488kZf+AmkMoPHJxRPjR
Yw0VAlGjDcCElEFZZca6EDpkkg/Cltuc7Em8xWvcOGQ4Qj3aASovVkNYKyC9xDZaHorfEjXdIUO5
wi+xtShQ+Y3rPWXUVcGYcpcGpX+cNP7ZQuaISMEbnzADhKK8pNaM925lvU0WSySc3mhttuZj22pr
75MCzWUP54sKdwtDyvXZ3EvNMbP0fYq+iuYNbBuvSJbc23JJmnX3ovXuhn74cDMPGqUNqK2gszGp
dB9p+NgZajZ0sqRt5+VV3TsDEdReeI6vO152rzRuJYBnblqkQgg8aMWMJDsz8tADjTTdb/ny3qGs
RlE9E8Xh++0uTQmYJCO08ocPvwJFwXwhWGzB5FmCkOxwT6DOzfAVFjXhffXZmCsbVEufb/xgeC6g
vVtwelALWZBo7QKQmDdck2jXXLNLZcIJGEHw7NoyI4uRUcI2G3F3+Inx6pretJ+s+Yf3Avdeg13f
Yph9wWOy4C088Bo13iZuUms79Byvi2YXMD870PhjVG/1cGB6/M5JsLBshr1h0UOzcC/tssJae3iv
kW0Do43HI5IpVAFyZgAFu0xxeJKGINJmyBmIulkBe0je5om6mzz/CQ13M6IJAN5eMfYiN5w0pGZO
9cVYo5vGpviEAeHcpUvlfzPUFFE0f5+CqHxHgpOtSZ9rQ1rjAQ7yZX794TUL5YtGMaq3N6dT8ZZk
L+ZGEnrvIHhduqSGYlgHOyDj9bkwi702xbbsXYR6JfGxEQuSB87hLHT8YJjXjYf5VWSwn6cI6MCM
3puVDYAfdQXvIHEM6OnB13atgsCMYhacNEOvGgnQTQjuNxuC8koXw5Z2/MhKP5ur3n6KMKOwe/df
MXpr2hkjs3B8gfX8mQxgXOXcPRKgFV85Q32mLH0xQsZHnhC4aclaBAqFeC2CwhsY3TUmf0zfdKUB
hXKQK0iqHGIyrx2jfzQ7yLshcJTccL7oYt0MgY18hJRIUFgr4pT6Uwly/7lDkxflwXlq5+F5sLyH
rn6OUaStNL5frGrVq0brxBg730c2VL3QQXqMOrMET4K4mgEMlsrSO6txSLd+2RwsIc50Q0bsuyhv
p8o42/5wrArvy5w9TEag/VCm6H2v9XWN9mNof2a7szZWl20nEBPtIjAZRkoO5RmXQMk+EUaWhzHp
j8AtnxyvfpbVeF0fpsF9KCKf2yJPHIzuNnqpAjtP0n97MiqOke//0AqN+vaFLRwJkEQfXsQGRaZ1
OwzpjeSiXiJa31NAihcq1euekDDKAInmq0Mja9b1FpTndd2YkJLhbSDsNhhWoctX2sZfZpwD4iod
eqKOaMcLpxnzDWbkzItvilrchDniNawuPeQGjO/WiVBiTnpxtsFNdY8gDjeG5nIU91ZtWWfZ+NAj
ZTLtu4gZqAL53E/2i3bMYmVjatMUO4AxNUE93nUyqHeMfA8hVyDtmPE4psZPHZyWTt1pzMQOuupG
Z09yor7FnHnpyONYBvt6/GmG7FpQ4l7IbvxojWrnoU+YArLBOgfcEQGMtlKQwrrCwC+OEQreIDJj
0Nl9+Z0U3KG9t8gmPmg19Xl/kzGedYbuK2hktaY9m14o9INdUEMEd/XGa1V7+/uBAOrasdJN6vv7
2E6dfVOKQxLThZrwOu/HLg7uPFPcoaEnC9QM7bWmOKQXfIVe3r1EnrwjuCDF+WWe5rCZL5su+067
GZEUE4/W5wpg4YQJ6qUfU8muZgq3OXklVQ4mXII3KgLuM58JW1PTX7WHfiOw4cEppF9W1U9ccOmT
GEyIRQClU3phM8Ll1eiGWE6BzMXMHy5GifLNc4yXEu0hdBwzRRXJ9tLYrg2a3FQbgd12ZYXmuhuC
cSO7/Jmp47DxZPwcA8zTzqsnEkLCEmldC9m5wBPbJZq1VTvePRoDHvxNhKtoZAWAxGYtpd4znw8f
G0dueg8mXzjIL9azamNb4E+griExA0BGjPkELUF5qyQa75uYCWnVOeFajyK7qdvIP0j8ziYZ4BgN
430UBCn8n4CjUQm6Ryi6ex1zzbVr4RzJY2QSnWtfMusFd7Wcd6BjmZsYWABRAlGT7pQXpauic2ji
EnAJXIo2CzkmWcfvv0gkfaOPT5792AeudQwiIYCdNWcnxrlACq7eQH++7IfpJghxNXPU9Fcm5JGS
sfdWk5+1nrEf1t5MCEBPCzdLs3sIW2kT3IX2YWoFnJgQB2EbSCIAa5TpTMO1hwKTo8K6i7ilAD4a
Vn4womXHs2DOE2Kyq4vouzDHaeX7BFfKEkmmJVjG2gVXWcYfhoO3XLb0bxNOpBANsz10PwIkrmfy
SYbO5OBSp185BrWj76l3b0n+rhsuIXnJCJRZY199ytrGEy9bANFOQAInjU1oM9O2G7CV+da3Kxiz
WD0xG4qGwEWmAnkg/YcypdA3df/etBAByZojdS86wD976V1r3vx1T4JCRrhBdPVIC6W89jpEFEWB
A+5VO+6hrPA/j+wmF4xabgsnO0KIeEZ97jAd5JzSDKRkCnCSkVHfeZkPEC2n7xxVB2sxzPLTIOdD
tItUV40swZGAdERwBsUYyhpxzXpj0LEuawbEdnM5hm12ran9HUXEYM/RTnE48FKHtcrkxinz9hJ4
luKt738E2CQYwa9pHFLOTD5j7rJZE+WNJrExo5020ycf4OQmym/73PuyXJnxJlJ/ERvJEp2jXOcx
9aztQwPauyfqAKVfEm7BPX7XTnDf9/OwDcOMQ8UWsz3DKAQHa9Qsl10J9qxLvVWHrGUrWzS7DfHz
aB7gVo/NodC9Xo3MuoAw8gvP0TNd/8XvHr1iK0gZe7WPkzleFi4Zbb7qsZTmNQen6Ujz4i4uYZQl
s9w4PcP7TH86dfJgWeOziFqiFeLV4Aw/qSiNTfhkUiz1OLfLHt+P78AET6atlX/ARDuGdHc3M8c0
CB7o9JMJNEaOfputx/zAMvfWJmov2w8qIvcc4slOp+x7tthU1RAjBDePYzUw7eC4RXbKNrZwz0hk
7K6PiBxDybYIy59oSOCyJ16zCicWeTonTGFq/n8MTGNmg0IeaPhEV5sEOY9MraMVcQwrGUrBe/nG
LXgVRfmVKONLfFEGqncBStZ4BiWNO2CO9kXGkMtzXfbF/rnIgA/UiOiwS/lb2Hr3RUEyKAAdujA5
feuSzrKVHJXVMFUeGP0uIumSPNPA8ZEMZLh4Xbsh3RtUG9sGeZFIDYzsmQIHEhZJorbNw03qeYht
KsCcjcqMFm6DfqwbBAlp/JEPPEUcfA9kPJO9IZ/GAWm1mYHf9xCCklK0m5q4ucJuVawgSgvKQ1Fg
rxsX6SCEKhrUFgUm0UiLebau/L2fn+uxfnRjCBCFNe6Kpt2x4N9MdtVv4bpeciyXF6MbcBJiNigH
9y2AVz3gQELSE1zSRvlwvdrbzGO73yddeR02GFZdO7hKc1CZKolfnWjYma7+xp31o5LkNVHNPjZG
40LnN5p6XswYIFxVghhywvcqiCcSyFARZAnH8pQ+G7frbL2RUfMzTVPL7gjDSE8OxDx7q0LJBl1/
CWOgt1qCaGckdfTdH4dGw4Vrcs5frgESPbfmwo6bgm6DJv7T0xXcwUm85ANObD0jL8tzfUpiVa9t
DvNOGe8ZMOMfDYkhJvNx0zspM1Pwmq1kqe09xCowbS8SXgU1O2t3RoYwmdF5VPXXIAgpjSGl5Lm9
Qy+2yZzuPvfUtKbSiXwHhNbUv7MtPbodyt2BwxneCmMJFulHjtam+ELr8xgX4ZaIK37a8TlYUDcR
f12BT+aVNQ33Kt7UHu4ZH6fUSsru0SyKL5RcVIld8TThfbBbYikJuXloA5Pg4bRCa52yr4/Eb3LD
pN8LXSqYR4cypFeXgtTsiT5MY9aQvhpmhzHcgSgA3+KnXGqQiD7Yk7dT1LWHybW7ranUrkzQqTi4
6aPeAuhW4TgAMYCCPmsQr3eIzf2snfe+hRVtTMG6iQWfq9sGCthJ9A4GEvSzxNOP8dHjYkWF0LB0
6WEXNfHB61Mai3hVbh3vaAhj/gzT8cVws7e4a42D5w3tEzTlJZ8paNdWvFRjIGXMrluuUH+VSaPd
iyEmh7PozW1th+CtTBFtXVWTl/dSSXVJrMcRBTXSAuFT6YwGoprwPNAD36DBO0x6ol4J/Oe0Rrhc
4URtRYdMy/6J3eRx9pwzEh+G0KDwPDsh+INqu4+nx6npv+a0eCw5RSxr7YdyuWCErk/GbF1J0qVA
k219z1lAYZog+xqqspBXeTqjg/MaaiBpr30pGOxr9WFRSVYLpTQany3mrVsORj5XOGgdXEEugahe
FKA+Coju7Wguh/N8dClygOO7nMWs18QuQKTK+KdTZ1GnxtYa6m1f0Mpm/7zwxmw7Z/5ifO9pqdko
hHp7PYCcWXtWfOtIPCXjyL5v68PA8IcuQYBT3qu4B417S3yT3JqtegWkjAh5RPeUCwzEY4RA5ifS
nrvRgYtvThgpoV54fv4e5E1zquDo8G5lX/0Qj6gh08dxqrK9E7i30IX8jfIE8Qy9haMG3He5nas6
J0IDUPuAFI4ehLnXshabGFldltL268PdXESXdU50UEW8yGAmVyDluIh8KIgsy6Cfe64yt16EUuXr
2HgE4RAgVvkJnoNKJmvIbGIF7yRcRyK5mgfiin3SGSfb/PIDwS9R+U81oeXEQ+l6H+bGJ/FY0K8M
3pFmqD+L2uPXRqiqjfy1VVDu0uiTARprQkowTNjgPAIzAqrrRxf01crpCYzs2s6pvNPSovtSlI/W
0kuxFrInYPv9ea6qZ1FYuBWS11pLMAKpsaEtczS9ET2M5b8VOXc22rQbs5EPNpNY1/2CmsJ/jmYN
itJNW/g9UBFWA7/azR59cvYzpPZ2SesRxGHUED8jZbPvHNC+GWRFxqlt2uGqKaZTotqDjm1o9JKj
t8H54yIs4gcxQgwlWO2OViEtKM426Shd4hUaeVEXx9ykqWmk9CsnZzmixBd27ZkXqlFgWcLw0s0x
HBFgwf7u0LeNAxQiAyfn2TNWiMdOtcqvRmykVx7uGbhM9/YQvTVMXbZDHYDuL6+tmKk2jCDUuR43
SKY/MsbVK6BGNhkYNyb+CSME1Q5fjMbKddWipxhCWLSBD8kDSlQb62A39TV0TBNwI7ETnewXpA1R
DlV17hKaPI3eWQW+/jlH82aTphVRLtCkvmumemcELDpV+RKaTnRMUXElSy4Cfa4bhL0f7qkwbYI3
k/EDNNY3vbFg8j6waDUbUu5oOmuD0IBU3iG3Og7IRy8aVT3SIQAAIc89G2ENc2CH74aBmzFdBlpv
Q2GZG+8xiLpntAtPrQFDVXAwqMhUIpjO/HABv1+JJtsX+NNVuJ5gEA6o/Le6QUwhcay7qfnUbTsr
JPW+RyXRgj5Y9t2LliRfSbZBbJrJMeaEnZnrpuOFHOxrJEvJuijTk30VmADVagMnZ1lcJRq5MrUu
mqN6PqHR2UT0+HdpjCqUeTru7ZvCSNvdoO03MxSbLmpIrVPQPM3E+yRPmPF08GUqlFvSreDrVt49
RMGQwdA+19VDm3hvVeonHKFwpcYFBQBawo9CnmnCnME8JO8K0Z8W6RqeCMpUPW2lwark0+FYyKV9
U2bQH4fpQIDLPW1IWhpO9i2ZhNAEMMTGiV+jmfyiPrEp4pLwki7HRD8zC88hsruO9HFGvovvWMJw
7aonUdHILVMOv6PkPEKGN48xfw10LgsCXIQfbR2BxZau4BEciguKEtCD51cOcT0aBW5LDPVUArNp
qTIugl4UUOTp09mYvrh6Wdej2CEncy0G/zvDt+Wa+i5SU0Wjz/oZUuPKDnBkq4q00+rbriXgTte4
7ILFGwju3HBTmB9jfB+5nLWGYH7WxMaQYvMAdqBdh2FTnJTlws8V4HV6K4KniY3bz5+zqL8bjRKU
dxncMXa99pBzrGAepBtAG99VSyN4HkuOoj6hO5NckoDyTeBBiMfIb05hvxkkPQBpYuFMa2w/yUBP
/hlmylOrgd7gLb5ik9X49Ik96rW1qZppPygYXopAzX1UBze95b5haknORdh+ynH+aUP/3pHjtY86
sZmfUrvTHLH0bZJwY6BsObYJ/fy6tU+WcRyVewmK78NpOeG73EZ98NLTbeIURd270JJ1b11o3hbm
iYeJSTtHaA6CScf5qthwx+19t3tXFKDcCBQ3sQ9neQad5wZq43fddUswk5YPEYmXq46YP0fRiCkR
Lq0Hr/vOmzRjw2nvmtG/aSJC5jrVwc92dpBtkAda5X1RyT3gdNsSeIPYK+06oicBLDD0ALRZFYZA
gpQwgF3Vki7CmDlvhIeuykiWeFoF275d3k6ZjtateUfORTPLZyJhP+ZM37CfnyM8vhtyaiDWaX3I
enUGfyQfQyJvLXr8gT1dAal+zo3U3dbkXRtQBi9t9+R03/04s7uC+s0XaKtjLo4+Ig1bS+yC3gbL
JuoHnVbvwMGxM2h1riXJ73B3+85WvHC3QPkYXIbXI9TWC6eed0YL6gdC7Yz8BBRJhgCBmvVJmM2t
i36gJoVLjazwGACjlWYdh9qs1wJNK4EUdB+s2rlOJwIimbG0W9OCL6rybEBBq3Z+aBqAtYKzKglo
MUFNJCX5ICOBDYqhdZd0z7X2tj45efSGCSkxaJqUnV6nAc7m0PwZqjrFfcmoyJ7uq1C/pn3mXDo5
k/qcKbkweBlzFt6wQV3nSdhINnJXyOIBi26y6qTgyOByJRuD+pGxRffYWRvER24KN5PrrlnnSKGQ
NlkfjTI42Sm1EuQoGzbKtdY8uUNUXDCj8oV6ZgisLxxnYLNqu+uwJcNwKN4ske1rv75TALtlwKXV
5y7waVCVFlZ2pEXc4C5sO0NyHVvDMZxJe/Jvpe0qqDXDTEP2nbOIsSs4Lrk+EReRy+3Tx+Np8NoH
Rll4J2bBmNj17vzWOqdoHKjqjXkTBeK13MTQSiHyEzofubsAbg3sBI8U0c46ZhqCttSPEMvSXUUD
7yJgcfe9B2cC/69vgqxnPSwyFLDkRg4oB6buBhCFdYFCJqT3Cu2bNurWoYFD41WRQmsEB6yfbEwR
/MEoavdpKOBoEeAEIcpimcnItTJIMmSGG5x0Y94gPeeCGlt7G0aFO8HrJLEpneyOmU6Cqmv54FlE
PkSynbbmlPvoSUvYXyG3JpQt318jhe2BFkbA5DPEAbSoDd6DYc2utI04Ka/cpmRw1RK21/E2GO20
yd3sxDmHqYsoI6biNrMpH4P6mIj6pqvDH4ISgzWFWL2awDOiko6xOdzh11rIYQGxNAkyWT/45B35
qru23jP8jsBOMNQN2vY4OfV4gV4H5l1BhUNSJK4f2pJgnIcTpqJ8w0jFRS5JJrWt10nIiVUr1K99
e+8KmorGDHQ9zm6ItcIQohEV1mFCMhnj6dypT7qEGhv77TfvASzBFK9I73ZYSlj3e9l9gcbYGoW4
0SWnSYaI8mro9Mn2wKlGuiDyq3gdZgpQUsEM4jh7wDMOjSs3Tj6NcihXEfZiuA53Uz++2L5N9Ag5
zyHSFJwwG79VPpz6e166W6dFzoh5iW9vslcxafMUGck+sO+ROgwXXTheMWKbLvS2cyLINAIUt+DM
aNb08Lp0gBys7jiE1Bfd7N1U1AWdQ7IwBq2tGSYA0msAdNRlLifU/sjd1Oy6mduVVPKgfmJSHuwJ
8aUds23m9saDJWcX8z5wNdljiK8uQm9xv00lAztykYvSOYf0m21rEtdubl/Dr1ol7I/rGtYzoqMK
YjZAr0q/gmnmxaWsL3WxAzX1g+riIcuYxvs+LD5/sqDkEdRK/Y2roIpoZ7dYMIUntmzkBJvbYk1r
T+DalO9MzBtwEQjGCOEECgYww0VXYmYR4PzwpVXkChRp81FN5TdpGGpF+N29O5kabzKGubntg53d
VQ+ViYNP+e4yGGHcmpLPZAXTqY7Cem32BKVkUI3cWN8TI1qwdFDVq7DKtqkbXHvEfMaG3DQWU6A+
aR7tJv50/Whcm5qQ5LKELTS4L7Pd+BDXIHrE1kvpOLfFbKQQqMQ+y4JLI8XIMZp9SoOy2rmtcnay
rcM1t6KOn5IWlR2JDz8Oq8qoihedh0RG0gksb9z4PLf5cxAjXyO7js0XxYDS3zhjP41YbROIPYqI
yrQ13yxUXyu0fkThueohjQlgHkPql9+UNGYNlsEsO7NAvrAtKYZ5NfsIQ7SC/RwUmAx/hoHSfIip
v3vMRkk4fXDyoIkpWRIqP0dblnNBd4zjeN3bQ5bC4vfonKQaDPzIDDlo7OrG3ASKwLRoqF4iN3tf
/BVrAYO0g6OwklTQG/YtuaG1SqmSjjlF8MxoGB6UDIutPdC9szyqX7CQD2FFJw6o+SGTg7my+oOM
P1MuGygQ9RoDQ49bnXhI7kA0RVGNoh1fcKfCN0GmHDKBjcSqdD2+DgROTVXj7nxWJ8QXGYykMEA7
S04aUVDyqihv0YVAAfbTVxu6DCqglpjKhMRN1/OOWdGHl55gqRhoTCuvJYDFnrbgd+9A4zgKhHSL
um6dyE8pzWBlotw1Rrs6SCRvMG+bbOexWDfpcF8Tatq01rWRTwxe/NsU2c4mdg2yGk28e76bfS3r
KYZ7SdIKA+8ikNd2hrBoUAdhqpYdneM+LqGcegRKZ0IgBUEwFNsMvvifCYK2hmCniEBdRT64KelB
K9J42xx1LsiA5f16hjJXoblvTPRw0XiBb0psajpWu76uPy0zOJMQQrso4H6tQvE4dfEB+opLNkh3
17b9LRHMUYZHqZR2sENN+MY8d42CNzm4JmwpAt47Vw83qqAekcyGmWgQ/FDWODSM+cdSdMlNav2N
jUO3mLrV4HFHpqm+bQTJfJ2VrENK7rVvTBtXcjSLpdoPxvjmoP+D+sWlz/vbiMTbxgieQsmZulBa
HCX4FDY9SFgdR6cdQF+QRAzFqBKJzPWj+dTm8PTicAi44lFOqAZ4qc53wWQq5oXMt0YyCVcDdTfC
lFpRqtZbUmySfaGkg4uMXbtyIpthU7NxQpoAjlDONhCiQNuWXvVMFC/MwES60I72VdWbJ2Dm1yFs
wKQhRqoGgExbMOJvGszYHJP1NGsWO01V1UbNS+8QZEMSOpzONr2Waby3ljyWMngHtNxcZhGwzswl
qC3q83McHNKGCSr89/zUzMGD1aHCmihosiz/0W5Is9ZGuuLoRyPqzyqX1roJ4x+UsdlFilQgba8T
0rJmFZQrrn33wteIJQDww0kMCc8eoz2GL2NTduNLXds/geWxxHblKp5AHtfxK91ij6AlEuGdNw5U
dImIrmyQG+VjfSq7fm9M3aGxgaE1xn1ad+Haa7KrnGgxREwb8tR3GFVpz9nvQxg9wH9+jmT0Epbh
d+m8m6hSM2P4TgRqpik6m66LYUHFpwLkUW5bV1WUnPUQMkRE8Jv3SNmsxHWuahVc0zRCOUMkRFfm
0ybNfBoLnoFVI2TwMI82Rz3cI31RuRfw3/US3s5RoW/iZ7FwwKb6HgHqM7ZGyRXRfWYD06nBh6RW
JP0DgWzYz43plWHIowrFfElIwae50w4vYc0x6Mqc4hdTpV/8tkjb58jcdiGXbkPu9Nax3S+b+4Mp
I6+kBJlZFASomFPn4x+rnouZ0XXfX2adP1z9frAi9xud5LC1jVpRUJf7UshtzsWIwDoJTwZyrxYY
0oq2kbsqApCwN1adgvbNzGRDsguNLeDCK2E0ML/AVZ+zHDEYMNZ7mwz11rrxp+zIArjomuZDo7gl
ixqco2kcxrowtkVtfiWx914bdn/l9GqdGd6jtvC2ew7cm1SS1lPd+ogATrZlvDQeStJ+MIutJ7B+
ESnzwQA72yQBpdgUvE6F4lIhMjQWSbca5+EV7wxQuMz5aawKhKCT00HgKemRujUvMgj+ZnUVyPLR
RXp9dPWhhkVzFi0yXMOo+WbzTtCfW8MUAdWLU3c1SvGVGRNRdEkE7qljdFiHQDltBYjozz/+6x//
/V+f4/+KvqubKscvVLb/+G8+/6wUUWcRzfZ///QfD1XBn9+f+Z/v+Y9vOSefTdVWP93/87t239XV
e/Hd/uc3Lc/mfx6Z//2fz2793r3/2yfci0k33fbfzXT33dLL+n0W/B7Ld/7/fvGP799HeZjU99//
/EQj0i2PhsOw/POfXzp8/f1PL/h9nf56mZaH/+fXluf/9z83TLy7qkne8z/oI5Xf7//5o9/vbff3
Py3rb4KehG2anm2DHnd50OF7+Yr7N8/ybSvwXTQF0jUD/88/yqrp4r//Kf4m+Vc3WFoFvhWYgf3n
Hwz8li8Z1t8caQoPobGLVkSyQf/5f16Cf3sr//XW/kFL+aZKyq7l6fjen3+ov97y5XeUggdhDbJM
V9h+wJPk+anP97uk/N/sncly3ECWZX+okQa4A3DHNuaBEZwHcQMjKRHzPOPr+4DZVsqstq6y2veG
oihSjAFw9/fevecGy7f/r0oFDMjBocy2vskaK9l5ikaQlPlD0zv2TY9C0T4R+dwQckMOcowNuLXK
Xw7g1N5sH7vMVIc+CBnQe+VJ4YFd90Sdbus7kjzJf2Rui2YdX2LnMb3DAYkwEt7PvmkZB8/6WCRu
fONbibd1GoqO2i6OVZ5+h31qnxLJYKsWk7XwGA6piYbYYhV/EGSWSY+mr8DAh4lwp4fBWtrsTHht
xNQ+wgu7xAkVcTJJfSClvatutfTlw5gxNozwaezwhwLoRw6MM5U6faUstzgi6ql3S6pK4bKNWg2u
7lIu2XMMqtsw2+YWaJrJ8qq94LxupYVzLjHuIn31nmfpkFISBDCFsxl6xXoumMAJWUVH9AFNmv0x
hnzx06iHfnRv86pldrX8ij7sXo0FzsfDGlbkny4HKwb6HUN/6tAMdfbUzfvUKu7nWb3gqCVFsjSL
45Si2ZHWlG+NJmMbdK38ZrTbZzV0ryBpkq3iZ86CzmFITXoggCs42Mq4DJUN/bvzz4h8Y3Q3Tz//
W8loqOPY5jszA28Qt+AVBXk2GccNqFkJMSgcXuMgeGm7snwdmeTVXPLnOGuiffnA+9gQmcsqLJNv
9NdXG83mszvQso9d+jg/rxOVzSfoSlZ6C+8swQU40BhuZfZDjRD8za7v54SoV/Lgu62d3qS+lteS
/qE7lvLcCwQwPoG8zGqDS5nNTzn6BwEaYNeHj9mY63tyAWov1Ie6c94Tvcy2Qe+uuzgJyEEDhqiX
EAuCtfU+mgQ9uXJwzrnboBFL7RsdWyYzWdBQmYvTKc4HcklV9R7LIN/iDf0DmXi+M6byQI73ktwM
zANwc7RSZUZ03lgcPf0i6lrc/cu68n/u2X+7R63/fIvyzknHUe7ypyVM+99v0dnlqmOYufp5uJGq
w31r6peIiJ77puHXGok+9SBNNuTbtc+Sk8ya1JNo/18/DEfJ/+txKEvZQvFgiNh1l/XxX5cK6FJp
YWHZ9fGuJE4BBE0h1hrbBxQEL2GAwZIm0ILekAPCIrEdRto7I9r1daiMNXCTtz5RNVJT82uao88Y
AifcNcgltqbjqaIHHCanlJCephDQGCLGO83Wza4VtqaTUbqEnS0fWpMO2zBmt6CNfeJl7D+BC07B
Db21yIi2Tgr1ohmFl0Kmp65Fq58iBKL/hIcPZT+GuuUDrgcwIX5CeglAX9wlPmM1Fx9fsBjk0sUq
9/NZk6TDXjfZeSymD9PqH0PluGtqP4xfi2koWj77+9dhVvFpvP35at7KAFbif3wrGiGTW7V8L3/+
4efHaYVpn+jgeOCooNLOPZmK7Ba4kQe50JyIC6lPP5/9/atgYB36EaXJ2kOuQhF3b+qEvyzz8rAh
OLLCMZdyWt4TI3jyCA/hxm0Q7KY+bkNiz/aF2b1InJ87izSjTRYmmGg1A1NQwuts0E9JNfJuMkME
zzEc/qYtWYu78O9f0/FqJ6Z9UAr25YDU9TQtH34+85ycyccYHtMAnxBpbnwoXK5ijagun2RzgjXW
nn4++/shAYAnysw8DEn8J+8RKWrdNaefD4Xn3cfE0ZJvCbRxAO+BUobQ4cJ9A0cd7chN6k6dyjwT
j5xHEd73H7kxNdu04CjJjFQvoiIMf2g7w43dhPYKyaZ1yt3Y2vQ2DcV4eCsC0yZyrZ1PVNqAyCOg
h1PuSyxFyGj5slMnWN48IA0svTe2mIhxisglDWcmjpwAJ7pdFBkiHECnlCGyNBHZJ8dr3qKMxcKN
k++6Tm9+nlG5vAxO7S1yl+Vp7oLcIJ8lsggfylmBmxREE/Z/DM3S2mMH4d0s8IPoOcefuRrQr6Wu
Ux7VVO+hOWqkmeSoSpqd0kGx3YpfZUBXdrne1Y9J9a+H1asJchGTgRVhQcP/OEp/PrMcsOfOvR0G
3fHH5zUZAta+eI+xh3EdLZfzX2Plz2epY+G2YMr5T5LYX0/fj9+wGMgJGlLoHAG+F599P5xn52Rb
A/RZJuHk+3bYvYcuPmT2SJG+OFD75X0iCoO37OfvpF4wrhjIKB0XaYTtnDidpAffJZZFieasSpf5
QeTTqYj+aaE0mgWQBvUoO1AVA5LlF3F6f5nkHy/37a3lsYN5XnnFQ0WAAKVG/Tp4iw+p3+nwJRse
3dR7FnlrnNP2IenEB8DA95lMEfpD7pOGYwPqjpVosRNa3NsbE8kqtVV66CpTbqYc3wc5Uqj4S0Yd
04cTiGBjRzTv4hYSpg9YgToWs0MYkoJQtfghGSwQOLB1ekSJw8BpwIpg+TpxZu2JLEMl0fK1YILw
bLPb6XaDrGDRII1XhjSPJDMGlO/6GAC9sTK6Upld0nNx+U1VjDkQ9LnfabLI5q/cI8uugRBDtuQd
EVyCtA6D1YMySnX5bca4fjsQOjDQDN6Wj33NgqrdtHuYljaiDFjZDWnZaOGMX93oJXuOULNkYEar
fanRR05GLqEXI0nsnAzYKDnppMwm7hfOCKvQlEkHH3JymK3GvioG7QHC8BO6XErs5XTTdHG5N4gH
XZt952xzN2t3eUY6FZ4dewuQfq4j/h31cKXrG6njfQvUGRMjHV7k91czop+w6afQugjQots4wLYg
w8y+q99FQ8d3VmI61LXprhxllL8GJDpjTHc3s6t7y+ZQwz7zhZOtWqe0tTbhZI94M4/CSaP9OBvP
RpMj866L3z8Pl6cGTr0ipi8Pf2kGAjwSMqVn2mRpGDznHBAIcOuo02HnQjRQ+MSqvD3roI2PQXuw
7BIpYj7PbKLGvFFWunQRG8q9xvY2GdOS3isdYJaMTaI6OzA5+uVnuQKjnbxXBtkXVQjsoC8cMMdZ
777ltOYQS0U5JMCO7FU/1O4epECyctOMp1P0437xqFdZmtyQtfYoIrBC1hhIMFhZumly6Z24WYyi
sVDSoAcXLWl5xB5Fr+5bObnoC/3ibPscNNuwnmmAoS9AwhXtK8sln6UW55/X6udLZuqMW7AW33b4
4UrBdRS06hDFcFXG+FwmnF/ROxPLJ89xEJIMg+UXY3F474TDIfUGOssDmubcsWDnIYTZ9uz9Ftdn
nSGgQhI8yleH/hiNo9dqBHjVcMrwJ+oVuPdGIZ3zABZ225wDL5L3fteR++Mh4l2+iJVOkA+Fygd3
7iZxaq47XT/9nPsisFxYuYQ4VoyUVm6tXzUP5xLW7xbUy3B0Dg7hXockqL4c+5FHFt614ambW4uX
vb4zs7i6pXn7XDqIsOBvknFC23oc3UerpBFYj68qHNoNJhmKou45dOKeY2rlrexC/kKXHh+miRIA
+NjFtMfjONsXB1XiYaJ+ZLhms3sXRXszj/VWNVCP/cCpgaOgwzpUQdavOw82rYLBg84Yta2bYLDL
N7p2iGMkeGM92uFnF8M+6NhUMD5bmzSmNx+Z2T6sxngPA8CDK+J+Fw46KyOMdqFTJYzZ4JNrZhsr
47fHskwHabiSw7zlZmWmnKg/adPcNBAyyQTa/tcnUfHvB1Ft0nbVmGxN4bC2a6Uoj//1IJrIkWCT
6nfjEBflWN9IIsadHV3CxnTOfX8XlUijUhulGLaUbaHIMilKnCvhxwDJeqiIpaEdLtA4m2+47p1N
AtKmCjkjVHVQcrXkYDopP34e9f9vo/w3bZSlo0C76f/RRln9ST/qrvnX5snyA/9snkjxDwYKyuMd
9mxPWJoWyT+bJ0L+w1Ja8mVXKbiB8m/zxHH5J4vGhmlbtEjoafxH88Sx/iEcV3oKFh2bk+3I/0nv
hLrnP1VmJn0bSafG8zyLf7Rs898vxMqD8RDxezYFw70Mzk76GJYImfxuutXKQx862MFBwyjH2pDf
q1R8IZ/BTKbmgjDh5IzEwtpTIrWotVgvUxzEfhS+oysBxQ2KmvYegvLx0ai1QlpgsDQYj63f3qUT
zA/tPQgiPUnLmUj7YhH05wisfElw4CJImh3js0Ohgn7rUyC6HDmjEFePin1CaE3Zi/poJOVlbgV2
OplBAsGCVQjC8Sg1Ke3wMhsxki9XZGySOc6VgfOYsppXQQ2wSzlf+ZZ6KTT6giFjDNyyo5EsOfno
zOxbGbxjycC1RS5JqvrfIG/skKFnQ49HROJQOPEeja6/bzfOEG8t1eyarKuYsbe/KydGctvcDfnn
4NIlpSyQloO6mGV0G6JwoaPl40ZftibvJAeOSU2PoLUb5IFdFjUSW5gnRpwmlPIghVrXjXa6kTdF
BYXQtPdByEwEW1q69ob51JhWSQ7ohH3Fqtb9/JW4yDc9/SfysQT2FXGS2JhX/cZqIxdnU4Bstnhd
3pE09b/tXLGnj9CSWzs6kfENz0UN77Y+S6DJmFNecN5+v5kGQhGMANQ/cK5wNHfF8G2NTrYeu/qW
Nequ1ugfS3E3hO2wc1mpcFXWN7jyVOtXNJXLChvCQtksx/NL1rcNLanF36TSDYi5J3YBjA3AyNBK
KOw5a9jeIQi3AWJH+TAW/pkQLA6PJjlHuhmfcgbjceSy9/KNKDLl01ijH5XAvbJpa3bOB2fo7oB6
HGaEYwHy78+epi9SLmdaFRPjNvJeeOAHMcXjaQvWg+c7p0Dimk1JHvL95i6YQxy7lKvjbTHnDngc
Qs3GqCYwaAgoWaL4C8MRbyhnZT+aPw0d3GaTie5jcBTItwyptZuunPAuR96/bis1wnQayk3uoJca
a/ZtZaubMeS3Eyyy55Y70daMlvGHBwUn1Ogj0sUqzKGaXskq6F60n9Pgi7jv0tD5JX39ZnG17aPK
pNfPWUtb5YdlIg+o4y8Gp9MU/x7rACadHTzXYPZQ9kZPFqYJHM24CHrSgSJPYHBxUQMEAwTssAcF
0iKaXE0dZTbqKi4nGC1N2OKcU/gnNcz7cnqxIP0DEh3tPawcaxUO+9Dmrk+FP2+bwgRuF6LrQ/j8
VTltuHM6sPF9YoqdMblfUw8UwPNmcXbfJxXRr8XteMq7nNDfXlyrBpmimA0Pd4S5MYdK3prFqYhL
cy8RPJD/Jzc0cCuqvV3rRsVdXU8Ab3vU4UVuoWsarZvZyu97mVOVlJht4zRFIkeo4LppKRKHivRj
loHQKDBBTvLJxMOwJ7MCQq2rH9E+Nq687fqZREOsoC4kTw6oTDO/k4bBYT5ZN2Mcu1eR0OWc7VfH
U2QqNx2pdVNwLrQBm3cantxcM6Wtlqg955OsCgdTSLKVtsHeLYY35nvu2Zx99G6OJCxHg5yywoF0
DNnBAdMDfNUY3ifmx9NEre+02cSmb6OM79j1Ta8RGyeITkZi3JeIMElOsbJbKuRdKNBBAVfYa5x4
mzzhAXlqNElO/XYqjp/lUvi6uBJzH1J3NVzqApC+gwZtm7YMhY2wRZRdYsNAZP9aLZduHlUvzmR8
BEE5A3fJz1CHkZIO3Y3fx+WKxts6r+fuEGfD1nTTelc5kPZQwyM5qZ9Ce9eYbr83iuym6O6x2RJs
tm6lidIx9v8MVCFktXEsK50W+IHHuZzk553Fd2xaVV5xZ6oD5J5zMyEno6+K+83i5D2X8k179Ilq
UCP7HUVjcAb08GRKq9pZtA88Vu4UywOELYLt5/CrDgRs2XF+RWXNApgVGx1xvw3BsRidkLzgyMaK
Nh+lDcvDIUFy1Q8dLM8U4ZKo36MY63ARyGlv6+51LsbXqbIbqCNmyUWDkBT6yChoZTJCkQz+A/BJ
U/1qDiWvgcfUOg6gkeTU8AUrbGnJl6ByI3Lvm3VKxveFze9a9AJrf/pJdigSaJUOVwYyD2BhIAbt
QpNFeNYk3LpZvZKfpSIthtGx3g8xk/HBWLI+KoEqoysOpm3fVlDl7xgR/47SbS9HddS81croMlSt
3keDAXBtF+gufIb3CRmkK22L8jaLOAYwhX6pGnQVgWeH5wrlTFMMHdrxrNs4n73oaKpyb+Qz8TQe
gsV1hpA5lvdWn7+lCuFT3HlnsuL0lmKDDYIFyJ7RSBNKYIKzSS5C5GrvOMVdp0rMZr5EiKynnWdg
RvSnaQuRb/wkMS5O28/Eq9G/jKm9T/LsMbOaYh8TUVL5UFAnF6dvrZljzg0qMykC9AN1eSzeDS6A
82D1ABvT7LYiSRKZmom4m6jJzuvvbYrGu85r9soDnbPMQDYQXb7owUEhMPQfF0v4mjzKkyxLse/z
jtC5WO1rEf7y6xKGfjnes7+N0AoI/sy7lgtzwQk1fdJuB8Q1ZC0gdEZOy47cnBAbMz2RisEwN3AV
YUlOKugywx/Amumqm1T7NFfyYVieEK7PbB8Ei+KzaG7NyLEuucK9Y7rhW9w1m4IMyZQthdqcKAor
Db9nn4bQkL73wrrpI/ZkhUJ0W5IGh/ynQGjib0Yda5pYFu6N0KK2TTJoEZJMYVxJX9rIwMx0i+w9
pxBvhiIAlIPIJxC/We9+1dgLiD4pmD6R6kIcO0ISVEm+Xx0Yf72A+bKPVVWVZxVMJwQl3XWIw3Yv
C/TwZistMopiYl2C5s2iy35TRCTuZaQEQn59KDUl7yjn6hjiXyW8275jcoOSc858XoUYoWQvxLoi
SmRBBsEHyJEZgSWMGU5RESLdpKdaB5Cir0MvoXm4lU0OjnkLSJ7MxCKptwatoQ5S8ZSMFdd5h7UO
IrCL835OKIsbb2OhXNhnyz93tvgek7Q7okI5dABkDJskRluh9EYrMO7aEKKsLxcr44JgsgxP7OLJ
5dww41as6KJgEkplDwLFmZ76HoAPraJ4XYTrKeom9nvxTUQlLMC5IlbRvAd0NG0FIFi2Y3PeJH3y
0Ulk83bMyD6IO+wCbtlv1UghrgMgp80wH9AfJNs57mLWI3kcy1uS7LNbDmfuKk/Qn8IrnXMruRll
ukNB0tx4AXB3Z464QeKLKcFW9cRU35EOtlYVM8fIDptzUWjy1xMk9sSe7Mcft3xFDmwVoog1QYvv
tJq2TjWxQfYtpCjIWCQGguytqlVsp+S5Vg30AiA7uHRCxbeWa9gRtODmqT/O5dPEPr/O1UH0ObQW
0vnWZOvsprkC3b/sMOlof+NwvRsSuP21ewuzFIB+cm388nNAibBFfet2H0Oi5i23+NGQIUMbBanD
yxRv15sGpB/5/iEy6bWjUOYCQHfiRSysDWRs1FBsCeEGIFnS1v7RcPCOd+PH7I/ZwQFCNQuFAtDj
CdAq2qbV/J5aUX8ekRSjEizjKtzqzrl3S2tb6rDa69lGThdN94PCb44kD/9hfCoC5yGY2gkvkmPT
rOnwl0fDZ12U4VqKdNjJlo44zN5tDBQPVwX9kAhVNDoza+O3MDmqvn0Dn4SXJ2/FDsct+NaFp+Cj
naFkPIxNeQhHfTQifOJi6rwd4YneJdnnfeAj4ytHWojVXZ4X0Z3VoO5wkXbBSMBrazAHGgv6Ozj8
UXMFnEPBxa1QIotLFGTMfNJ41456K3VJenGCCWtuDHiPXnA06PiQEgeYpE5RnqAigLgSkSQd5rfE
fBFlAFVbYb9eW8IHFku/dlOLhkherrjaKVEpgwg25eRtTFkSg91HEwnv4XXWUOzHSq+lg1S27tsO
FwFWAegqk4SE4GvSaFLmm7UfA8JJa6xb2rsKogsIcioJqOVSy5WaScGcgn1iZV/k15zGzMW5OkQg
qEBMwWiAQIDUM58QOZaMUSbiSgPbeCRC9tUPCBwxSdNczV3yST7zZnK4gEy3xYgENQ/d/J5JZbXv
gvoZmly+CzTkLg0bYlVRFxDPqaoN5RhcqDXRurEQt0A0gr2PXlva2iK5sN9WczU8zDPTP0QJEAaw
LuBvBS/pta+1pluNMvijqzFZ2FyO8BmNQ+ug4RuT0N62un3KCnM8evkdTpriwPlr04QW94VAtZk9
ORQd5P45nD1d7zqO4X0JXZgxG5pYjJ7XiPjmyAMcTE2/mqfqKU657/Ps5IzBq4B6DVsBHpArqYGD
EJqKmWabxExvTXtTcXzaaCbY+1ZzuJWeQxWrswNe7b1LhO2qy6JnFGG84+RBD0L9NnCGcrzsN701
YVhIk1+qb+nXzo9hPxGvWwDdKRHnl/gRkhtHmyyc85Pt+S86nmAVhu2DNj2qO0IFaxSFkysJBCsZ
e/j51UucVeD6BHE71SseD9g9yti7Q0xjEsn1NBX+tkZ+XCZoQzlmJ91jpB2EaOZAskHH/FVmMTB9
Tf0VZedEhjaGkhzAeuptNXthDFo71agrexNdYxDQ5wbOvQF7BoISdptoBs7XiKPggmxhKEuXTr8z
2S+Z1764CgSKMRC3xYFxibpD9qjxwwIhInN7sbJhYmljvKFkCrkbTx7tEceajg0cZBlbijU+lzO5
rbIg/LLus1dXJw8sO29DfxPCMkD+2r8qKgyeHdg0s1enQmcMU1kg+rKhYID4uRzoDz/fXcSDT2+D
SzUyaSdHIqHhEBXlRfdsf6mK+nXTMY0zWM8ozomdiklSO2K0zW6MBgvCaHrpweg9CkOoPximKUyi
kbVjiDkaztpjDv5kmxTkoVa0jP3mgn5oFVt9dkX4j/Eotd/MLoITUTS/LV3ZmMJpAjUDalKSpHdN
m4uDnSD97sq9A4gD1UO5wgPv3DdlmzAspC/lEYlR2Pwm9oL++oeg02sSAEBBe52ksXFxNFTQIRhv
rC4+G/FT72O6jwoLxK8EJSJ7nqaC2NNCtjddysEw1c6mDHpwjal9b6JTTWvZb9ou+w2YEktzFJ2K
GrCuAaKN1jenXj9Hd13dF1WTn0KvvW98ckOx693LIbvzdAJUpuUVGNhZUH5H2wGD2xbBQ7M1tgif
4EChW84H3JXKRyehTfmrTLzsYHBy25lEVCGW9v6ULpaE2QIChvM52E51DwGm/x0lnr7iMj84SYJp
y74gW6eoldG7X08bfia4STsCDTsM7wL2kCzip4wKbwUMlElXeLGs+Oo74tnIFWOVBCVQI/bdDJtp
TDoOQpyjkScktGwgUbCmmLECjiniS+zjkc5EsDYDq9jZw7TnHmlji8URuOy6NID14w7s+2rno1WA
t7/nIHlGGMx62v/i7si2s12dEG+CPsNomNbMIwsGarvmA0c63agEXqvVurcJ0W1QkLASutsa2IQW
NcShdB1aGCLG6ZbScOOYQNcm5BIeWq/Cn9c5CbEIUXvqCXsLN+leQmzZ2TFYkUQf7VCE6xoc5DL0
pTMGUq/MjwUy703Ubp0CqWxN2Hqhk82AJUI0DzHWxFa2XJxzvenD/GYyjnM2+Uebft1Y42wYUDMY
lQUhQxeHQlKIR0yMs/KkaTweVNK8Nq0H8Ghwq0OQk+6dBZ1CEYqiNKYFFqfMSKcgpmQHkLqU0QAP
1LLZLPz/ptD3FLDh1bZpodhDW+/cIrjTEe5aU6hz2mXp7WDUWNVbyNCWe5nBZWEMidKz68xHU5Rk
E9WUPUmxC4YLoAOsOl1yIA8WqjMHSf67GuKKM+CxBqjIXJRLOev3LUOY9egrDIczbL85qj87KAo7
OFshW7D4wBswPmLvBPgzz5toqOyN5dpXaLByW9aA7AdiAbZtnEPEKuEHk2J+C7Ed10qUqTVq9uJC
wxaoqhWSDz4DixzN4UNV/uL2MXYNzV1awszYemRBWcLZRDXuR4gV4CZlBDl67Ua8lCUp44073g5d
xf/iyIzLoc82sUusd83Q+ZSqF9rb/QUIxlsmuEQdYdzbFFdry87uLLZFHqdeO/SmdzFsRo7+ePEk
/ZKko7wlPvyQjEQk2cQbsakHF21e8GsU53zyXugo16sWY9sqLREgRll4jAS8JNdsuOawpbMPrqQq
0aqTypykzTWzlSIdFL9xIt1bi0cJ41DsEM9hjZ5xCrF3f7Aieydvmg9RT6SAaFLSE9glNimEQika
TflhD+e0QgANJ9nDxSD9RUjF5ho3B+TktAgDF4roOKsd2tkeDChvqZtAwYInQ5q1EZzDnh7HyN0B
Os36KPrsJuDhbLjEHvlhHz8iUjfCcTVSJBT0kzE626iWe2ba8zvivatZZ4+VmxgXBt50UdE6kwQO
RTa2H/qwpwvsQQmosn2dON7OBF9NPwmIG63js1Jlc3Xs7Am5nWkS/mMq41z0OK6iLMJ6IsWB6O4z
XN18Y0Uu+b6eB9ypwKQZZMF2Tj4mZB4AWkqxiaopWQt24FXolDs96/k8W8GOJ9RcTJMDtqDTu485
tmwn1Q00X+t1L73y4tstGHMBtNaa7gAkbyaU0ScXCJzTzyGcTrAEuPHICR9QAEV4yw3MQdoi4yUo
cLODpbvzC5uKDtJHkxd3oKSCddTbWBTAkS0BGALs874TEyr+NIhXjqRZRioeR2nHvyeD+766r+1u
OOJ1fo7zkcxuYk+YcQpeT5NMC8P67TXDk6YmTgf5bXDYyfx5uDi2eBcKYkPJ1N3vvXO9FK09golD
BQ1cqbQnq2j8NMbqIbaZuuAQ4lCKeHdf28YD0aYcOmtCjlx6PrtGvMGt6QgVRwSau2NI5AutkDrC
1O/XaDtE/iRy0zua8i7AVnQqpDjmtsFSPNJhqyeGrVE7X1LLPpgR1qGsx90zxk9Y7szjnQM4+ECZ
dRvW0UOaBecevO8a+Cl8fm9al6V6wyny3dC9XREbUwH7DNjE6A7YE0YjGSRynRtYQJw5jjERtrTO
MNscLFz9m9meqR5nMzzVuRttBkfrLVX0mgjfeFWkzfOoLGRe1Ld1Ji/10D1EfiR2InGuovajja0G
l6QROIlUeiQaJKm1E+K1HpP7Gu6lDyrmpNPiXcuB41hJs5F9b97Vnj6R4hYdZDuvwDoaJC07dJDg
mbjFjIEkr/cc5XC4lnBMHdeno8rpYtL5Q82QxgGkhJiHsVCJ55JV7k/ainNvw6PH8Bx6GN3nkJOb
kDYpGcnMkdDRbzShKAAtJDIVLGOQNC3jLoRJoQVrdLFHb6p2crcOsRTrTn4lGrQHv8fOJWYnD2UC
Aw7bZF2gUMwPjh3Uh2qI3wML7lCvyhPQHi4i3KBxo9IDZ55Ln7XlPnMByg5uyekv5UpHwHtFKZbQ
FNY++jVIIyKmuWlYCft/lYS7MmcjZKh1ycP2nARReQwGD7hya+5sK7GI2P3dmRmerNwHOwmLLOrx
6zqpv4374CMyqOVz+o8jQVx01BQY2hYhm80zNDnLUKOsouh7nH/H1ldTQON8b6ZfnJeS7OoGrwQj
kNui6cLlDYQP1PArcJPJPklfyf35qP1AbyQZoZxbKWJHETs3pjm/5gETg0hau9qpfzd5IFZORqYq
yTLzijvtufC4v02sclNvAPVj1sJT55YuJOtVI+WuzgRkDGSKmvohaM+BGvEJuR+q6b9KJ38fHbCu
qhNv7izj3Z92AGYxTfUl9iTTi5wI09EIXbpifYnAp/yF9Wu495K3Mo+huVsBPaEyJbsJqPkUGArZ
OkHjJUB89PGfswwdWAaBRN+S7jnWv1sjAONoUBQe42/dcmjOMH7cpDH6bmVBPuhLUq2ZjrB0D2F2
GaNyCybzlSuOHatWRG/X8a/4gzbPqm4w1Avri9Ydr4P9PnXxawB3AjEaYdrseQhwUPH41glqmVoS
fzbgaNMblpN1QVHw2JG7kKvoMQe3fNOEVXDC1QOGJDCuNNCZvQTBM1yN82TaMwOU8LsKXaxiTbcu
xqbiAfbWJgQculdAmou6eZCJfc2d4jnuCRlOmwklbeVtM2npk6yyhzSvOtaV4Jv++BNHY/LTckYz
GhZQNhPf1nRQvzB7XXiO96QeRptOyB3CJLrUwcQijA+3ibz6DPfkYNDxDRI7/8I/CVSoJDOHuBgn
pfWn8T1b1W1foqpOE4jxBl4/jlyHoS8WQ7+/tluPpgSthc4cnluiIy/CdoGRO9iMcrOoL30Ex2U2
yC4CjkH96cC9n8lh6EkqSxPGuHnGsuYZ40M78nIM4BDdNOe+a9D/FDGoMh1sh0ynTzk91qexcR9a
4R3ypaWBnBMHNq2UMy8Kqp3aeTToXJyV5QFlXrICG7x4o01gdcM2NkaOAyvho/MSdU8C/cBQjdKs
dtP0qlLzkqqnXNnBpQEXfWrn/DYxtHkkDOyCLh+tmsMuCYux3/g9Zkmfnkg2shAiP/RvrCLb2621
KvhfOzu5GaIXl1ewo7Rw83aXhuXeD7PPEGMhM9ljONImZGg0XlRD/Hzub1X8lqYvGV3iSjyEnbxh
ZrApJMyadeX+sODhyRFrxokLoyOw6SUiE09jPCkGlS9J8NlI7iMOvMtOWDKJtZjSZ8Mqq2/9/NcA
3sVICDRJrmg4EC4mjyNvai/dw1zTW2YjPRCjdjIs45msmrU5JHg9Y7HrTOZ2tU971AKnhYSAGpdv
Ao5xxQK56+PqzqTRxZ1GWscE/7aKf+Xa/fYWABqxpsvXLGbr6ErLprhv8ujYpu2mM6tLODZX5ZGS
SSdnDyGEKcafFk6qTuH0+rDV+9/elDNqBdjDrIHRL7E0uAG0eU8uMHwAsZxDngp5B6xqXxLcAh7o
a5q+K+nySnw3+XtKQyv2UGwExb7o3+L+xpzAc4R0doMkANFhHlOassJ4zwv/DfbNBnjRimE1rbIX
i/Y0cortmJxQRwz4y+JRrDCfbEONigQEBhLfdQLGJRnC9UzgkUCXzKUCGYasPsVsQsMG+BLdqSST
KtRHrte7cQpeJh2hzYwwCMfXBlR8gXW7pSMZbE1InzFFTv1qM65s87fcw53P8KWy8qPZNGtVTghT
mdhU3101brr2IET/MoVc4/Fmisl9sNwTI6WdM4kXxnFkJFL0kfGG/BriO8CxKUl2rhp3iKrXRTU+
hSL53xydx3bjSBZEvwjnwJstCdBTEp3cBkeuEt4kPL6+L3oxM5tuTRUFIl++iLjxplmiYaGWT+xb
MqoE+e5WrO5D+qEuBrDk3IDVZ7TbqsZutwjRpD56b7i0LHvM5kMufMYoIif8PBmgyUV4NMxpywDC
G41GbEvbmOIJnADnlm9pD1zfi6JzSPVqKy9TcWFv/2JUTym+VrpqOGWPXn83dB7ilk+VJLrxYQ1g
CYp3t77kThJ0DswPpd5CQ9p2cNqlAkoIagJ/PkVEW6saiFKfDdt9ofByuURgcc9X4A9hsxRB2bHQ
XYBkBTTT9GdpiuQ7vTEtmqqAX/QIwo566wR/BbaE7aHXwLBr70Rs8SOx+B/8ZqDhgxhWr2UnO5lX
prc0Dj6QPoJ4wCKMbcLOKVRs/y1Sgc2GW8BpVpv+wQCMEsmvAximtHa2l1J/lnPJxNIKEq+EshD9
dFxI+JfuJOdXMRXvaUGVEq10+odG7XWKkuEGpXblEjcQ7khxKEUVzpuovYB+a495eM5NYd4azsR7
ESp3tU7lUwXsHhpPyh9r1M9QUjedoXl7IheZnzYF5XW1J+lX6KcLC7Cez7019rihTwn+UTIFXryv
k3479/QO+rr1GYqvGRfksiTALL424fiBsusqDAnVVqWxotKyoy6ZJOoBPhgbb/64Y01T7KyemJhQ
FCzNAhZpfsbjiL6lpu8lqyaoxMzYllB5ubd0w5iRe1G8hTUDr8GwyzEAlsCCw4PjzANjq90/Z06e
BxboG1FzHZ8jGAW1Czaft0mHpSYqxbF5ZGP/m2bzfpRfBnZfUoCQmWjs7SlHCHlWVlIRHEz6o5BA
t3LIMF2iuz5E5Y3N65ZDhgPCoI+v0qZNMqZfC/d1SZjpMDrA42HFHOr3LIS8neMnT4t9biv7Qe9M
6uApg3LzY45RPU5ejAij8f95gkf25s7WVU62idusP3kFtWhdm3JDcQiPcXsjx5CD+HI51M0VV6Yc
nprngX2dDVhqzqpxjAtqHvAxcL7shWxD3UY9zLvReRsdgd+AkDGOp7OSHyVj76BGQFDMbzhQgFGm
lZMCh9LGYx9WG5iKi9nbt6vhmyQGdcANTC9a7uT41x8QYl8JWr/aOV1xHgyuARvCiC2AySCPvkF3
slyIrS1iDFdN014J6YxB1D1G191apaApKWSLbAWtNuYExLUTynvBhLnoQ94ZoWDxPzHhjYhf+jZz
3I2IsIersB0dvDDVW9dAF57GfaUoTLbZhbn8SePyYFXf5JqxTzhfdcX3bcxNPkUQP140s48qPjBJ
YxrLfdvFASySS+kkBIwna112HZdEr9hHRvswKTaZLR4tvujmBAUpMX7V/KuMSxC09re63EcHh2VS
G2QuSE983XR0h+o7fl1z42AjzkW5QH1OFmew4YVHJ+IbUYfdqYt77Yx9At27HWrQSuZbobi3utbO
dURtaibxY5TZS5xO3namOiV2Gt6UCr9KQoh1rL3lUjbHjGqtdY1RP2X/OXDhhui/URtA25SLvdNz
ti5s/TnPMu21qNj+RHfdU+wDzXbdWu8QkaIZkS7zen73XMQU4morp2y4DPT4LnpcUxmbA6gaVhCV
nGUDidNun+t7dpBrGmIE8XjEVn/yLiMbQCWd74na8DPs5moqxivImOhQE5s60b91zoy4DpI6xKIc
8jWRiZX4pgebNUp5OAyfikWw26ec/U1jpkDQcAgBkBs0guaCnCAQNZXSm+X/ux7eLFAhrpluwzi5
GNO3QXlLYyqbMXNWBq+KwcmY/Amskz5dYeXe1/KdeE98VeU5Gyq8nmuYk1Y5U2eBtIZROt9N1cG0
TWCeb868a3rPb8caz1uydbEZQS+YFlKV3AgGsMxRNzjnlzln22sf7tjj5mKC+KQNPZAmFSGJPl4N
dUZbUCHKFaRLIdS443Zg9cslMmT09OO8sk8drfG+J+jbyAALa6RaBztEYwnznw5FIpOjweXEzg51
1XlUPjISNs2XojuvWahCkUpXEnQm0rOo8Mo3YWBO4qmAC2kXkL6bfu0V4p7N6VkpS0JHTuYeyin9
0TBkBga2eZ8r8lNRNx9VSDvyUFhPNt+3g3QUl9wGkYB8JNzQabBHkyfXMV4maV29JruLcN7KST87
OIAKsKKB1cZHPaztbZd8li4RpByWCZM27Rm22WxN1V1TemAB3GpImzY2qVbqLaIm20bZi945OwxY
5+XyGT6l5XfZnEZrrZUtHc2LN4uz5z2LmPX78DDF7sZ0280wttcSnYzDfNacG8HaRGs5S2NfYdRr
Bm8Xxne5GOOKf2oXPqdiDjRb8VMbVmXK5VWb/JLdHTUNwdxjXDTn7UR5q13fVEWePfS9VjMfFafq
FOdnGl3GNd78vVr+jHETsOHcEHIu+6PSu89xgYEjYTcPeBYhgSljQ/cc+RLEzrbC9vre8shl4mor
LwXJDtWC5wsUQACK8OaIc7XdVT1CHu2IShDXcg0MFpnaRhOUWwpWOThf5zkP1HYrQYJK7J8gqPXq
xptqJckplXjXVBh7zKGD6LamIraOsSzKYdLM0W5iqJARqRqZ8TNw2OP16mMu9eCxwEGvO5oG21nx
bZgajtylQx0MPCSIn0Q/dx13L2czpvC2pwBmfo0LEAfVALN5ZkSXzkPUpxphaRm+8C0XjbEr1HSf
EHJibF1HiXwBdPIs7DObfvSH5uSqcof7OYhmm97Ixq+yfW86t96p6RDJA1phqNTZF3lEVUCvbNv6
I57QBbGH1vZfHmubiSheC8Qbhg5dLADEIbFZAbitM0oRBCPqRXzwZActM/8yBWTh+Mx8zJaKhlpS
JkxeVKtT6ufO6kRFGldL/i+r6pp546Ybqqcy0XAGJ0Fc8GactVvaJSBYRF/78OaxtrUWlS7yOYlY
0sY/MWdnZdR+U+N18M7J/CLwXK5M69za8HnIbYJfDPLUW4NC49VhbJ1yIPyACFUeI9fbpH3vL5UZ
zdCea/k2UX3V9vhqo3pZdEYHbU5BqUrCnpYBgC6efF10x6TDSF4RmlcNqZ2IRrB+bcbfLGVkqJKn
zHLvoaGcuGn4juc9O17QZJgQdNip6GU9cg7euCx0Hh5C2ooI3CqS0GzSLxqimbDc8iX1GFZdnCSw
P6pG8z08lokMMTdRfVu8sPne8eVyNe2USqaLYvgXS/zVlBhCxknUU9kUfN0kcwDd5nY7AaxuEtrQ
Xfln6tFPlc5XxeNJmzWk6spB8dhZifsvqhrqjwePWr3olWIBuODyfa6V5z5M32et3GNXIA/GwgCm
4mEYG7kzm/oS9eoJQM954tEXPZRMu28gJfDQifhh91zahAOkhiIBqDEa0JHK2ugqVtvYVHFA6jl7
PahP/YzkGcIM8+gCl3gjvfzN6z+97N2J0ILxmqQey7/hxNt6M2FRrCk2iRuIwIg4qXxPAbfUyJN6
9NosNJ1ZP+NBW6xkjvLSoTvs9EivgkzFZzp1Gj7s9pyzaQ4becxFc89c9gqqLCXVMz9G1+WHZmBs
nCJywnAYlgV1kszfvQktU8Rmx0oxuYDQ/43aV+DolG/aYBpTyPTOV6WeoM9z9qBcTb+Y+nnizeXu
pvjSqbeaob/qDUtot/rUUgX+eb0zkSBsmaDE/YyO8QCBsrXmDMWBxp7S+xti8AlF2TJggtYWwFAb
ADMpUp3gQ8cui9B3Zrku8Mx4Oy1NYTKMW21wbqkmvqf+CLxL3eERO9RR7cuEW2U20grcb7IpfkYH
QhDG6+gO4jRDdt7F3vQCYn9BqHTiqGg8qW1K3yncVUGhUzkOO7dfsGb0nXiK6af8ZLPgeqZGyhmu
JbsXO6eDmsoRoMp33rfvYgT6QCcmG9NBealabmUWLqwWpjUjEZuS6DiU7bEoZoo6BnmJiJCvkqo6
c8XY63l5rc0IR0Mzrpom3+Wu+qHAoTRn7SdrOfBD0mpRLN/VZX9ChYJhaUeX3pU4NeZgfCJtvRdC
v43dtIvUaWvU0NRg5DezjscpPmJ7BsNBURweG/xSH8VUv4FKAHLR0Q/mTD4Rs3tHHswweMYM7Ue2
7dZpjQf/YfLpio0m7ACxERaxfWhQdlaajrmFkjS8l079rQ99dsQSe209uukrxpsw2rsq+Vl4KEuR
zZ2Z+WTPvy54XkBY8plMz7OWhuaKyM0Lv1b6OmAvz/1pxgC6SVEw1InWnClpOY4NNKVhLNVnlPMj
gWUist5JRtVHH1EAWVjVkZXJXUTk/6Xz3OYaQRT7uar6Y4HHuDSX9SuFnCHKnFenDMv7QcEAMrbe
ZR6I3gzmNU6/8QP4iTOythTp74pKqG1h4v0sO5+d0IYp+wlbME6txjgKl7erZYEP8FDf7N645HkJ
gNXbJvFvWsmgRCqQ6uuETbpvydjq/Pq5MEJj1U076MzqVqrySv7wCWjCmlD9UntztWvAmjYjHvcj
0W1akxLBeNwltNlRz0Qula5uhrGxmg+K/MYk1fd3zwZtZg8bqbvcLhgbU+vLhR3UclE0IB8ZMx+g
9WawAYKMB09boO3D6u3PNKQnVUZVsfC9SKwgoR5LJTo0Jl9I/pUDHoqG0TJ89EJ98iiCaDg+Uv3k
Ooh4oKygfsXWvkHUrYxxzzzzYkzGqTV5XqXabggbp5yEaSKDDkKSC4q5cqCe6qwESxiOfRPIwbhX
BjBC07xGOMmjUaWN6ZHgiFvzNmgdip6hHao4Egg8URtSt9YT+en1tIyRtnmlba4LYAXu4+mVEDDB
Ws3ZToW1M7XvOSSZMhEDZUpsDknB2yraCGHam4J4qKJHgK+axVaKRFlQuJZhOqeDPr4o0Cr9ZGEs
fNC3AGykvIEde9e6+KTZM8j8bs4uNBKlSMDXCblFqPMOAt9dQAqj6pD5DstsZKqBuIVkFfH7xMTM
5SudeWmQIOyHylF2Pyow3bB/x3C0gSi+0iJlW4buxh6HdUfXs2I3fh43206SasL9O8/tl0OnM6y1
9sC3miUPRSzcpY82YHqsaK1fuwJMmQAUqMMftcJjCI9/ZVftu0chZIzNsMmtLTuFdtvyj/TkR6PW
oHQdxmfWudAzwuVhhK1KL1yx0lxvX6l2yJI2PyjjY15Wps2PR8DF4yZku6B8Mqx/VXrMc+taE7Dt
m+wavUZ9fPTCt2osuZ+RcBGErWjRXa6+A1fqQf9pPewLRLP2EqLuqhi8oNPAAlObWzBdk66aaQ8c
Qh4p72hC3It8CheqcTozZtYYqzGjofs5lOcpNLg57oNnJA1fTI3poMKzFcAEDDoFar+js5pqHRaS
lr5vNY3KC3B2y7UupGGH9tz65kTLLoy2WLf/HSZzbYbZfJws79AkPQ8wNaLd7HxPrvjJK/CPEMsD
hxOv1e0qoHGPpYDD5Ijzb+4RUsbAy6KzVyIouXQKMLZf0RxPfCboG+FtLDVrbWidb+LgoRPzXdNx
KM521jArY2XP5q02Vim35bTbR5n9xEyHp8xeY7ddF5rc5Xm8LEN4DBWYFPQWGbrZBQ4FOYGzFKAQ
TQEty20P8dcnmHywWnu8ulX9cOLxASbn4MX0OIVtxD0VN3wILsFXq7kOQpM2N4yVDnFufcQCaBvW
N++PR0+/vVV9jrYb9CGXr7zZxEm0jaNhXbEnKokHricl+8YGr+JH2xiuEjidw0U4qThkGpRoN/qV
OAFR2z6Ksny2LEjsocCeHfE1mRjGvecCqVkfoLDNzCmVqZ8Mm54tReycfDuKW3TI8/Tg0RRIQn5T
Mk6GenuZLLZnBqS3PHlUtv40pffGGW5hy7Kf1hOtZNQHLd4PFehi9aghA091/KiGh3RgX4574Vov
gyU2XkHxkzLlSFjuzlSak8y0527UnlNmDZDdDtJvvXF5Hzni2zLP0VJ82/4Btl/HGTgO/S/NDyCa
1jZ0m9FEOhkeCjYBiew0ZP3Cp1tzTa8XElKmrmMlZinEeqqYgSl6qblOVIk31yCHLh+pnpP29066
An+x1M+piY0bzETB+J4GbtI9QXEkhBS+iuxqD/SipanPgbmPmvC3BNsH+NU3OvQxI71x+8eQk9wH
hTLAMs7GtdKTkkBz2ea1xOuknrUGVgBBof4SKe6hTsa/lftMYBQf2GS/KayHBklJRoS1geKck+LI
gW1Z+dyoxi7kHlZa5V2ljX5q4P/X1s3WIEQkODUjQ5CQqGcM3faubR32FnUpFidN7mcE6EwNAIAL
SrLQvl3DwPUM4GQT0Ru1YDMtOsVmqGSamxxFDm9By1/FwIJC1dMn9P03dqYnu7G+8qZdPPBB26rX
UM2pfWWFyo2bF86OUmq0VLvBrJIJP2fjw5kaYA3fcNU9i1BydOIoM5yfCNoR+nl6U8NwS7n6nnTR
zmLWaZQvB+AlVhs8F6yDHcAVELTzAamCr4ZWvLJl5MHP7nEtGPvDKDC4TghuZqPVb7TGYdX7kUXT
N/BifdZ4y9XRD4ubfWNkZ8b/fzLkDhBHVOlky1K2De8N/K++pumyav71yXw2LOM6YR7ElLGtdOU+
Mlp0ibJVK/CiDtwvuO+59gGCiEyNG+8TjXr7BNg1IJhdqLsaJs36G0fwF0aNjSUR9yCqBErMZVfp
jSubE11WBxFnn81CHe/S+jamHGY50mA6FH+iS9/DKvszXUjIo/wwQ2KLTeMQweBV3oinZEAGaa5R
RBtui8BFvcs2F2zviXvQ8D4uq/Nc20HXW6F8vuWWcoizAf8svyfWvTm1MEWpWxBWlJ1CnsCnTmWr
2DEGB1qf2ChrT60Y/k2h/W0gJTVUC2/bUr0p+C9ky+IlDemY1N9DE+xGFE8fcVqeJgRAusYOBfE4
AsN88PjYE2AIC4aa44aQ93rghElYvEXWevTe8nI8kPEjo8vlN5u5wqbqMdSBfbM9JDmmRxdnMfDi
vZR8xoaB+wRbi4Dvr/QspZETSiKM0x20FdiNPThOgm+/uoM6XB4kb4ch/gIWt6L4MgIBQrOrmmeq
X7rQXnVp/Do2a3VLzQHf3DwNztdgyLVj8IpliJWAOfD9g1oYqFEg4dQzL+qC6BhkOZf1oFJuBrX5
olVnbr1dLijgySh2YGlSVsrFGVw/gZ1SgxFFPrqmDhVHorilpboppqVFk/p0UWxKtDZptlylHdev
yvoq0/SiKdNbundlRW9vU5+TMdnDCCZdeajM8FqZURboi6RUcloL5YYDZjeXRMiiqI+CyQKhSrWv
E+ofgFWJBRhyZ00GBB9C5hS0HGuHluXqh9QK/WPQ8qyMfvMxvJVeVwbAqRiqLcBhXvgjpdglVXiZ
u98Ge4E/FJ7GYM3mygOhZZPs8grv0cT9eYqy9diX+ZrUM/7YOPzFS7zWuvnDScOvhrWaVSH94Bq/
kE2WZL1Dcj6mgYWLFllCTad4cv8c1hbkNDHO2qF3dIrXgmm49sZtbXnggdz6tbETNnjA8N1HpX50
kbEoYXw5eZSFU+4aT3/XbQuvOtKtklICYY2XaLCeCcgfUg8bzFSsZYfQBjf7BHsw0NwJeE+QUzPI
pgQN2CwfI60ROGth7lLRhQW3Jr4zhwhTo3vXmXzIqTvvNcJFlvNVtOP/36a/7QT9hzp2t37x6mrP
YfWlJ84mSoHsduWTGxcBRol9nWOCrMSO0U1qCma17kHC7Fo57GuMbDq4jfsQxoP2uWdvdkCL43Nu
UQkXMFyFBob9M4dDWyLIOuxymKSHzVifvGy4mVrk99QWFTmnYzb4uazXHdJeoYf3mLsG0eKbm7Rn
Iu1EVBq+BgZeLAm6v1VCPFzYfTX1NBviSdK1VyoxwxFha+MS64xmZsVGOIRLX66FiT2ffO0uV9IF
8wV6vUk/VeWTNjq0DSjuxhfa3nEcBt9l74H56JB5pFAFfChXXmyJ7YmeoWUMM9VVjVMceNIbi2VJ
4THOp30X8SlO+SFk5q1Ul+WvpQYZb7bYKZ6qCJ0Ortd3rETAYB20lOYe85ttVGC2lX0DSrzv4umU
66/1fCMPsVaRESX9MFJR7kLnL22Zv+iXK37n7oYoLdHDvFkzhqJuZBiy9U0kTYp33BUxE4JxLdby
TEX5jpG2eSvVXQLEULspxntl6PeSNxumGL8m/5JlrG71KdlH87IexaCXdxvKFD5aj0+66K6kwzcl
xVhhogi/EIkfL63y7VNWZGxkEoRJdJ/ZM9lMT9VF7apgIM8dsXkOOybRigYxy83qdXzPhmSv6dzt
y+lOtPO7LezNgHGXKu3nWWsvpThw5rKpz19Utj22SaFnMwbCcrH/eGzR8cXR9zV40b4mkBhiNbDm
hmfJwTtPK9EmzfNXi/AI0h+rnvAMtQZdKycTTUbbbA5D6V177dLML6al74YOkC8+KuXceb/AkNZy
BME/yI2zIAqo7DMxVxgSgy/0SGNyEUbl1tZqAsXOl9QNDoxLXMmHZVCCOrMhtsNuW1cfUQYrbjGn
mlXH/nM4QRA4MJ/Ql5k4O2jwd4M1dmf31y48aOWLletXqzUCiDe+XCziEZF6HQ+lzu/ZnTdd3j2N
MLgb60kx7D0Akh9k5k3esmJnJDcxjph5dojr/qWuuA7NEC4qOA7yr23ZGicIGXk1nRKj2piLhpqJ
e2Hiq19wcFzKjVHvVhrrtfWkOhRVRF8lMCyFO5rh0B7jareYUCR9bdWXywCtIXQ28fucUw1Tse/t
RuEtRuIvDJAaNzXoZP0TttxonSU2G1NyFpPi11GxSZitNBURYuqDIiv9JVlGmeFpUm11a1rwzyoz
ZmUmrnPnnLMRFvGkfGhL54UcjmGo3ZWl3kM8xXO+TwvSeNNPJ833xrJOIw65RLgI6Kn1Wuu89jMJ
RgNNhHTflmNn17kY4+0Q0OdBVI+Ko6Kj16TsC790ELl1A2ZQu24bhRCjuZMTBspp8B5GG/O2rY8T
o0ZUGgFxj52tbGIVO0g4JRuBUUWnwC+t/9Wm8uYZqDApg4oYDrY57zquXuDMI6qpIJpIeeZlvW5d
VvZp2PpUNDzaMPo08+mlYn+h8KWJ9Pw540AsaUJMKSYy6n4fhRTA8iStKqoF2CfaF3prOZLYrSYl
i6p67uHZKkobmG4GKZtIvjmq7lbo+m4kscJdlxS7Nu4GjA1ZbF+G/lJohD3SxmNBmp0kL0ZaY7+L
jIQRdliTJoKxmF4iJfsiTfk+TxHggOWvxq5oKmaeKNv8tLucOPM2p8VjzFDc2k2CIjvRl4qAUZwb
RYHHL+j0/ZDi3auZZZL8y6NqLU67o5wqP1b1bc2KmnfU/F3Y2vPUeJsxD7B2r0vtFA79Jmfdmenw
M233V6pkYkm00d3rape4mTHSUyJOJyMEwGyjO7TZUgpLsqD2nnhEgI+XDRq98WkoKtDYChcBBNxQ
7ZGLKFlJaisOUmR1cePWsJEZc24Zvqi9sou4uqZCY2DU3FsW5Vv6LUKcvBzrCy5kwUnKhl3SWz4m
F4Dvk43biHBDRTpdb37Yec6racHloPwuL+DczM+usu1YACuRSSl9eyB+csBfunOxD0RZxyNcv4Tu
H741FuCZT2iHodJdTQxXbkt5PAE200debdHyJvWfNuHqD2Oqxk2+DB73frFTtTfXhG2FcSlPtqxy
cRZhjsrWYYQany6GTPEysmavsQ6spGe8JrXtM4FZ8jXiR8/lKcl+8vDhJDvkjb+YkalIy5vK3BvH
817kxTYBuarOLwmUvrSPfhXFWGM4XQ9d+y5MeSDhqU84YorCAksCrJ6dqF8X6itIkJe09J7SlDId
s3q49bSuOQSBJbNf1z/FJAO+86fOqAI7/hDNYSTnSYs8ziic3fY5op82n+4Oo9ICRGeL32+RSRgB
+9VEgqMvlfU1Ju+Oz23NgiPw+vRgj1SO5+axFUgKTXOYcE27fbGPNb5MyF1h+JflHUzJHLvUr0qm
KRdXR/4bWZ1C+KM/gM+HQiR3vrhe/6LKQLfLnQj/eV3HMUtR7czZ22yM/mtIvhwvDSRfK3YuwhZY
tYhKJBo/72b2H8qkrIVsdjVvGFl+GjSWd+VVi+qHnS7zpvWspAT50l3SSJAT2B9pivSBJHpc7ry9
gZtkFQ3qUxOrWJmhUKu8uygBH16Skaw0TMND7xQ+atapcc3AKUBRSiJs8RMfIiAHPEfeJwLGUz6+
qulZcCQrSySYb4ad3hQMQtSVcDNhg2X0YKn6AETBLhnuy1swdlbrSJnWhpJcnOyXA54QxTjvpuFf
XhZbBam3z//V+og/oPLHMr0b1YsDjNH9F6N36qC2HftYFteWq3eifrv2DtTBOjJvLaVrsHZXnI0M
MHc7vCQYzDmd1lpS+nb0GEz2QtMzM7eOEitrQUlRq2GLhftdaHgZDZmnm4yK3KwGLs6n0nxjLvwQ
nc0/Kalji+0b5826vVDwJjHNkZvPquktKfp/uq07K2IrHchDNwPC22c7I/vh5iXSdU+mgm0EvlZ0
trb91PvEegyj+wS1YNsTaTs5A+HBoVOpXSsvdVfaK0/U77KPbF9Yufva19OvVosRmzEpMWC9vq2R
ZQNts3et57SzwhuJDNieM58tyOePOZv/EkAzkdLyAxWmsYaUEpvHaCsLHVuHU5RAMGu2rLHGasfK
9oWu2fuRBRkLlf5HJWS+sie12TnlFZ5Q9ZJnd9T2aYNEiWG2lupOr5octsLD4uVKa8HACxBqRen8
sJsu50/Z75T6T0+pAtgP2K+hmuuYFKeC6zDtNSbJao31RehBNlX/Zfp7RwEB2zKpcmGiZ9vbSxts
GE2ntEZXXzMv/h5ZZVqA6sjsM64GB5TOvMFAhSTcYs0sTYyNfOzCPgrrnXQi4GM9gcRRP9vwJYCk
huVl4GmmLZiWYnej6dsKgYCXUFatgaGsIxqPqnJDmJdB6SIHtoPPDRf72vrDU2wmSPfEwu3+gVPU
w+cKYkJP5/WMR8J8UAXP8LaXIFwtAQliCBob/7n8S7CHxLPcEh5dW94/qXSbGuxBimcur5CyGp7b
v7EQ/sIws3dmxLdc3UhKVBYfnMSZvdxoBa9jbD6j95cMZz16tB2jTnyoot9Wvii165vu9zgESX+j
eI2xqT+wMko8TIAaUAA35M92D+WxDjMYBua6nK9VZ2BQUFnAHMWwd3n/5vJAesUfmnNCyKabqM16
6uaXqP+rtaP3B492PWoHvilrJdmX1XteSSxY8alAySub5NjKp57dT9i9LWV8OmXUCdRISgqLelP0
fLdYRXJXp7gUsKr6BhBv5VQfkiynMvl5dvIYu8243rTs7emZ8lm2AOZMAw2l2uaqW9rXqma/gXVc
rlR2/rp4ysKnrvJ8T/sAeQAUZiX4xqOUkTF0O0zaXFr0BE9QtW6//n9yWGaEA8lCtaS6lanBXQLl
O7umiom9TdkGTkwXigTrwOa3JDivXW3rUzQUOJpbD/bYnPI94EDy5mcuEmDyKuNka1vTvqQ3kzRi
LTHoMIDMyQHAEdmEmTN/nXTJXuGURjz0CB8TvkIjh5aDxoivy8Lnd1Bnwt58NDnRmon0djPjPaCH
Tk903+GjSct3ewnwhnePwnrJIk0wjyblW6mP2M8/M2pOPcZEGV0i51SozcmhUaioeVcq66j/aPmU
TQ4pnZdUxf8OZPU65yIskq4lpC9n1anN3sVMVFRv2PzYubjtU4+DPLe+cAqEKidEzdQ5QBKLSfkS
8EhhQAx0GLDRj4dNbG9Dpsja3DUVghMeGC6JoNeI2Nk8DJd2eISACSQctbz6LcpunxEzoDxexlDU
GS2tZCfmZjUDUR4xjuKHgYAiIJTEmwL1c3lgTN+1WRWXuw6JiVjtOra+HD61ijLdCq665C81Xwtp
rsAZyKbbdeYD8jCzL89M/w+bJk4TLLiITOhABa+rBInUppprUSp1ZFSjS8GxgECcQBS1B4fWYIGO
P48Yq2L85VPgWlyveZPQlIHHj3siAvPElEaoSGcpHUWkI3C3eXSqRcVdastzTazUoste01IVvi32
P9QavtdUQ5mpci8ikEKDSBHY3Yjlld59t4oNEGSaXwadhWHpz+wvK8Sdit5ERb9Z8LyQIzaMd7EM
vLAih1KHBYQkzJZ5Z9B4nRDVKVLplx5F8IPJwjWMsBiY0dhtknZhbYBO3tZJSiSKvygqga9k+6GI
lW0txAt9mb4cVM8fWflEoigC/NjDm4NUjb3mp8wq5nZ6dvwytSCkdupreAsro0PaSNRXkTa4/pLs
3nHNOlpOfzNwIw8gBxeYCkUOLM5ReHHNYg6waPtxh7fUinAE0xhvJSyOWDrj5+5nBbDfSUuei97E
lO9sDX6xHRocdz5WRdV6cscAahUVvgjjkKI1tT9G2aXq3zuCjKH+ZJS/JONW4tyFrzjRDyoNO87c
7EO2OAbeMI46yL1sYTVig6qVvxkaZJDcidLT//9lIPSmY68dTS5wGiq5Z5A/VkvzX1oOjV/YOISF
KiPIhtq3GAQV7DUSkqB3L7UG76raFtN9LH89rnyrrmj8UdP7yzKeIQ9sE9Gra6OFnKFQMVXrHobX
tIw3Rh29OEbKVJ58pBRqcLUl6Ej4jgRzZ9Ay6XZneiRQLKVifibQq2TMxOP46UgcRJRzdZNFiMjD
yeGQe2r/Y+88lmNHtiz7LzUufwYtBjWJQGhFzUtOYLyXJODQwiG/vhf4qi2zctDWPW+zNBoZQV4y
IwB3P+fsvbZL6+xuqhgYaWRyV4rupjvhFtDASpHvjW5qYrFo82k9lDZgwx6741y8xnP4a1DTucyN
z4HL94WIzYUiF+0mohVOoqrukrS1Xt16yDeWSM/QkTgN7AaupwSBD55/sIQL0nKaM6TOR6KyWWpw
brVBi1SLe9g3p1Nq6TTeWJHL+KLm+pHombuac7kNeH3VnXUNSBtKUi32fgG/0bHp6OtZ5N0advrj
N6OtqzY/NEV6KfLIg+3Y/p7Ck1OP7woMe52F97HZXQqb97LOGDa6TAs9/wvlDrnQiO3K1DwTxOks
mJNbZlsvGEbvawo7i6VhKGFU6peeEwOxrQlgbEZDe2tEgY2XRIP8FmvD29i3vw07QSqr1oTCry2s
HhijkSswieFijfLhZPT2IxnYUB8/WkSVdc3DPRs/ncJWfDVWd99TY494xUkTDQp2DPZpusZfefIh
yodJe5DqGjZyS+IKG1l00Kunwv3doTCsPQDhWr+digM+BzN6rDE14PgL7DgBL2is2/yip8wm0FFX
EUKskiERss0qqMyEYFF7X9vpvWSTxjkF8eI5o7foTzT0NOZTMZJEhcBoxxmvZJFfRO9e8Wto6f4r
IiDE12i9zkDUQwBIjvZLIcdMCovi5pO7/FgSjVFB8HjJqW2mVN81uEnsRj7nU7OdkmHbh59FWm9y
xVllSgmF5NwfE9vabpPYPtTsduSTXU2QCatyMLcEX30k8sHUqUHZHyMUkEaFgiGlPd6l835kWx0m
TLUTICIIJfWkCJ3XNg2v7Dy6u44sCeSY9pt0x4dirKCmo7Cq7fBPqYpj2vVPiUtEWXNhoBn0aJcq
L3kpjRNpYWuPOsGSWjAyc6wR89VvU/jWlMVbr41rV+SPDXEPwmPIh7mHLlFQ3Oe45TMzWhMJv55p
hFaW89BTjjMzhUF7P7fQ4lJVH0MMqI3+IpPml7ThcznTSrF4u2Ax6t/+AuU3iltdOkc4NuuSAISI
A6ug7WVKXMTAqhsAGJrvomCO8AojQhjI4db7bSSJJOpvSQoHbwq0kOLCsK4NzSyLsbyFw9OLrk7L
0qUPmyLFVdsFTSReQiYfRl3tSwriGACV77gQ5WN0arQWKPc0uncopTMYO6ROXaR1bxftbtaZOXVB
xn8ivg2+hK277QrBpQLutsXT1yoOVPpbj2OubAe8HTtb0WwCqdmytxt2/06MxjrZwadg2+6DzHch
+FKXGCFOYeS7hWO9pLwBBWWs3SzAJEa+wifbdkLa2+9SLbmYFOGUSaD9gzxvNn3TvnDE90XMS3LK
jZbLSh2X+XvSM4Q0aD8vka1jFuJOaMHK4IOZP6fpi2nmMdVClB8Xclv28vs7Tkx+mJ2gfYZBsIlz
Buylec6RklbWKRYGNF0uNmQkWV9t4ujT7obNVNAZg0o1Jc+s/6vWiy4oxd9U8jhkHEHQMeL9uAup
WRxjvOvoDlipQxA2IdwxtjsnxJzOeX0qGbqiyGjYHbtQoA1hWmqkb4vsqdP0g0M+xiiqc5gUd4t9
Mg3vKwiPJWvZ0OgHJLSBN4N60j6KdOL3ItLVxPwke5aDmZBoQ/+lcxRKBJoJk3Gm5m5rIyfYWmAp
bx9GCHPsKTUxy7SbaJO0DLjMmJ6ddlpU0lr8e4Qi4PTUNnF974HJ6Ml11c37EmMAHoXDDgBh4I/d
n7hoHpejlY7gZB2H3aHGf+OLDnV4FZGuqAWG4RxHzP8FKACRnAzkuiryDiwuXDcAEwWRUhzjg6g/
wdC5tNzDBSxCNz6VNuIgyCilRwhLbe9s9MzUmE3XfAsEg4lqT6RiPbbUAlN4iYqbB8l11LKPai62
1ucY36xWHbyxuxYFrEPsSRhJB+44uBrMbNCFGdNBs8WD1Y8n5mwkOMPlamuIYsbKDBPFybs8FMOe
Tevm6tZNaRS0xK5q46M5g0dIe+8rpoiV3atjN6yV6RY21DM+ir1EKKHa7Uhj1KaIdPxPYVXwnphc
igd6eoVvbgujek6GaT/8KU1352IAwoZ7cAyflzqd9q0DJtJt3jqfXszMtOZl1PY+NQmZFKeYMK9Z
N7eyuU9G7zWZykttkhOwvD9wkS3vaHsvIcfKUZ9v7uKUWWY63B4e/S2mJoVQN+ENQeb9isudNX9l
U77tmVY4MRCGJP9KuuLJ5OIXuBu48Tiqk98GJQVtdAziJp3a3aTNaKi7o64QaCnxB6bqHUAlJeJH
kWIIs4aj3qGhAYOp93LfW4hq++yqMmevM4yOkK1iALmU9CkdAlQypt4Jr0+9NWPxROA9WbE9OZMG
djAsQVaGLD9e68Vd3tEzbLMtFiTmXPARjjqbgPkVDQtegjwSGkaC6KfkGQ+hZ7r7tIJQhEfFDeMn
f/B3bV9f++qPR8iHGXPrUx7U8Hb69GDQ/yJBJTDVg6rqG/BmqtFu47QwUXTiGc3pluvJr36+NTTq
S+Or6Z7T2IFXky46BNbUnRFXR2UpuHEVGoURgSz7NXpeLa32BXVJWkWfUcHJmsOPn8+v0Xx1c+3L
braAr3eZnFGHvdi9BbAcxfJvBBoAhMK7OevAPYefCfSTsnkr8t+S6Rv25Bg9Yi+LWwyf9ESHfq8i
0k5rdPdbCqkCD7SsXgb9HrgUgFXGNaiPjOjNnZaCK9o4v0Wqdh3QHw1dWZR1JOXxu/V3jnzvNWd0
jI8YfKCH430saHXm9EPpYzPzYyu6ljNNXzGtUO7llqK5/Z5asPXyd6PEV5q4r5oLSXP61YRfbaEH
isI5VHu//Z1W4050HKo17YFTqs6gCQ73wXVeEWptm5Ixv4+GmGNvmZ7L5n52swfhPA6e+BDOXTZ2
Gwb3q6hDGON+p4V9hlSzwl1Z1dFHgUzW6JKNVglgwoC1BbmDLFLh/G2wzY/ZwR7R7gDt4bi9q63v
KRa4TsXBwUaXG89m+QSwEoqfQAkbgmdkWAvaESYR8sLy0FOHwl1DfZ5sl/F8jxPEr6+Lzc3R9Y3J
YhajXc7yYuuRI4Ux8CM2oNHnw0MeJWvbRVjEAEJU23BgpDBhr3Me24LdzbszM/t+8S0VNZJUZu4j
SAitbLe2rPdgYI7jV1gBquwAb8ixDSIsCZ3dBBoyuhXDSLgz1hYp1yGNNFp9wx8JKINaDy9y46co
C0GUQxTcJz0BIofmmUGL4ACa7ft7/tJw1k7jdcQV7CZ3MrtHCI78VJA5msiXML4lPSC8T42OW7Sl
Zzv4T3F/m+fdkJ5ljN8tcN/9coFxvZUI87qGuadRb0TDSneEXngwWWmcb2P0txbzdQuCf8uO5U3n
Xu/WDojlvuXausVyGdb7j05BQ2pMz0wvpyY51Za/A7938lr6SfYncgAuHvT3PscDkqv6hqZk69xz
T3E+7rmv4h3pAjRo2pvVfxdCQ7VxIS/xABOL2sN8jvW4Xw3NjUgFFbUnlw29HrHKDmtD3BTBy6MS
V++UqGcHiEdqPEf0NafcPaDVd/MjwMWAMCZGR6eGkWPOSNS7Kn772Ix/NDMXOzs22ls5vudE+pB+
Fl2RSZA0D6rM6Rp/pYbk1E+NcZRxl/D+UKWQDJRD7+LU7iJImDJ7o6Fg6adJvUT8JXhrac9Dhpq6
oKc1BCcIHQcpiMZeH4on10c7rNUymNOmuM1Rq92jqgvCuYG9geVmYyeVv4lSHVKi5VmMZOmPEPMJ
MAGXeOAhKUC/shZ+sfFbFNx5ZuP3h401Ad561qodnlcFAJwVofVc4zjq0bVzwI+NUNpYsoUlya6p
PxTKOybv+S9DD+dtax9g68htGJvfzIQ+uq5ILoSoBSz40VEDj34OISkyvPOpGgGuo244SgBfZE7O
NhLxqrrEws7JoWgzxjqUuWbYR6+21cMChEu0+/mydUGOSb9CGbo8izdgryeT+UB2Q/6Ert3hZN8i
niFVHS2A3ifTDfSTc0qVhSZaFNw/Nn0we4nscFVxn1KnHPDFaB7JVJVz81JoXErNybawZ8TKTqkH
s5q9XTn5dDAKzz7RAv6U1gQ9zvTedVIaOF4NpOCYmji1VQwEMZ2jdU0aBXwxPYGFUtu/yePTTorR
0skvu+8CUOa27bQ86PQE8eg84PKE1oT7yx/3TUUVMRlzux8mZnmj39t7383v/HGq+aX2kgEWhdve
Bsnf1ShSDNSN/gIF6PuqRnXbpCenTSqcDpVL58UUx6zrBP+D/X1jjuU2b/tAxgAe46U3p3mgVTM1
GccoK5x9A44uzYVzcvEuTB3k5NK1CagekebL9q4u4hKzL/5JzqOgZ+RwAzrsHVVD9zvUyBD0bMPa
5XEkz7G82sOsn8ruRXpOdQbBaHQS1Yxpdvhb6ZPpBVBsV5f0HcIZ6VtX14ci2kOTww2E2WhrFe27
L3vwqmy4TgI20opks/YcLmyNWeTd3N3zwtknrVmPUjaHmQsYQidEfcOj8YzqKcsK+2Jr3/BNWMTK
6g2Z+YwCRty1wDc5AkZM9jrD288u2xDmoMuMaWcW21QP/4xaBQdTUUvG1XCMrZSlvCrfyTYrLo0I
9/rc5IfIKb+GiY48em2IQaE8taM4Oi4mPyesy01iWJsC9uqGUpW2miAkXOX9ka3tUUHEESHMjFhj
dBb3aXxisAfzBgyOb4Yv3VTi5kw76loyflddN/moonZz2IV7JTixl9apnm3Y9rjemMQTIAjzm5PB
iBACXN84p4usEKpB3GSHGI8Mtq/hgk8awxM1Q31oMvpgVrG02yVmw8HF2JH5GhYRJvFTOc4rsE6a
NoVYX24Rs8q9a4Dfyd03tVC8vcXCaM31ky3qBaXTm7uxbp89EzNbklc36H6MDcpRg3NcWGe7eG6h
Yx96B+EmDcZdmdFeK8Ev1iUYvci6kHo+7SubDpLZQ4qFA09uArsoCResVbnF/FUASJ1nTkVOByRi
BHAKzXTL7A0c6hSPdO10ZKASLXmNKjO0wubV4UCz12I7GBYjrOwo9lKCz2nvMLqNxvJqZIsIhiVZ
i7t46w5Gd+vjtr8hK/5jNUl6mEFzRIVxyRs4Lnk/SaxUqLwkW5aX3c1cDCt0Wv46n5HxthKuoF96
f2yDFT2N9aVyjDgq5YTp5C60auBDjGSdZXXInpoufwHbxmQT23wdq3HrGQP+ezcmvEMMr0ZMkldV
pBo5uU+V1OqrGcsvK7VIrMNbiqpVuEHb2QDZUhoVWgkEoJPufsK48pxiPvTdYQ4MUeI2lc6DLxii
mUvLQvkvsm2cjWF1n3XWM4/uNcJ09ohf87WZ6nagIR0rcvz7oMrkdiT1g7OTz+2bd2KjZeKTxAba
BQZeQmAVEmU9gpR20gDChhDZJtP7ZXQKuxCQ8UPo4I2l1bdKjgIo15lGetB0DHD8AsihpYxnK3Zw
ZfhkrNva+KlLE2KcLBzU3MXzTBGW0aiFasR7VUTNTswXPadcGyqkelCacGGT+2N2Pjb8CjrpD9O+
6OpTFY8fXutmmMYpTxoT+Wq+mEPncvgcCFy9MGsuL4n+PUajdwz10dlVs3unj2l6dB1QtqJLzqKp
6QPp5mYCHr6SMyzfngEcJ2Nc3N00HKBBniaaXmeik50QdUjYao8xre+Dr9J1U2FwrwD1rKzfmJe8
1XKN1+HwmQr9jyj1oxmBF/ZapzrMzKhTtEJRaj8i/bBT+OSxixnIEdMDojLr3q/fp8jY08ezMH/C
fItGarYu1p1VYjQbnFgD1Mcm3NSLeT0a2Zq6fKebygF2px15z7SNrxVZ4NFnV3V5Dasa1Tqby8Zl
fG6Y1C5x3hFzBY9ZDsiCoZ5ZFAJNf4wd2Bc5ojU3mf1tlPmw4S2BoxxwjJmmJTkJI/GP6bCKye5d
LvLrbIPtEjS2UKW1uP8eamFGe4Giza2A+5dkQrqZOKMGffPcitZy5q/nqMoutCL7tenfpG9np1oP
GUhOdY1hgXSPRoOVIF6d0TrmRelht3LZCyK1A9NMKUCgtD8NIci5vKKqbTwMIh2UTdegDC/RNvmu
pg6Zj1ZQvavKtS5WSU5Ni2ItdKtr7RkJbmUOZuxPZcAAKqcfH0WbTFTiSK7rm633OH0zVk4pFrtY
acDHY5TTjOo9Vuo7s11O0AVZjnrR7rWJk4XAgbQBuZ4a4Mhavz3mESptPWrlxqfet4o43mqm81VF
7mvSGBuejtes+d4u1FC9ZbmOi5PxLC7St6zxhtOsvAcEeDb2NXijjkcGrmlzL3W9gw8RBaBf87hi
fDl5xH1bOBmt0HZWdTqCq4DGgU8Ft7zntdR/cf1JQ+k+zRaA0hjZ+y7HupaKyoK54Fb0FHG4xhBI
/0ywtxZPTZMjkYzJE+27Su3i1Hhqq9S+FEQqgLhBCAsvW6MlxIzxDl3+BbS1+RxGTF4HGwBy11q/
YVLpB7ImGbTNkX+ZFxn2QPFg98Y+q0LzZKPSSfgd5wrlydri+4lrmdR+Yt9Elpy/ACXMtzXMXxxp
0U2rIT/O6cxbU8HTNdrfmi9+RUnPsQYCoFPWDXoI+pBNPW5rE/9GohBF0rcAMt15QPIlVGFq5ra3
1QNTh4NOIBYWJv8YJwD4TQnti3If9CylY1DnzgBfeRTbxrMXeJt51tCEMGklnl0VVNKufuAlRHym
GJO7UgKJzJ04cMYQx2vK1QPsFwOgddPpn6xkJgltjhyC77NbU1fWc+PBZCsBrEpDJJuJ48+vVHuP
7XF8o3UvSBUItBL5WZP1hPoWqCUsw3jBFPBYc668EWF7tKkdroDxr0x++i1HNcJJ0SthyUBR3/IX
VZO7nR3UAIC5geY5bsut5TADaC+9WZ5nGzvFBH517WqOTi2amaiiBf3YcDbfYap+jNNrr0bnohJX
BZzdq9r4LMZcu0yIGHSb8aWtRRfoEe3JhsilOzVy69IB+kFhIEd5cT2Gj3bmn3RNvIUjqj2KTHqJ
+mJI8J+nLl9ahAN0xSl9oM1DY1Orz64TwkWEFwds3T9WkXboBXULOuRuY2TsRENqnsZRpTcmrWsy
U98qyOrocTazA0tvWALBe1+gc5ao5eCw+b1Pt4JUvDt37lG4y+htGML87E/3JBNG6EiWYBSXTlNO
QZ6kvhFYjcI5K+L+IL0ssEBiofM6YxaA46P3bxjgD5PMzG0bTp+FJuydK089KVeFxSBHeeaqsx3G
6kX3TbwKnhZJl6lH51s4SHZkh/KXtw84hFGfiV/FE8Hqtk7N5n3wLAqMMgR0Fr0b3vTM3rlrKcb3
zsTaNXQg0UxF+JtRSMTnCn6p0WNwHdpKXBqmhsWYjjCunUPWTKxYiHo1b3509NK/5aMRgEt02cAn
QLyKZj7AEiKfOLVERYOICa4VAt/skHfeoo2Qb3EXmTcXgVMlYoBtjT7t8a5BKDGHl0phypQWcJli
0Tl6+njwEsC7hZeT9TqNn0qjoY9ABEx1ojtBirlHj9sHJoBAkwBF7gfeaDz4eeuqsxt2W1Py5xI+
cLE6o9vNnZ2g9vWR0CTVtBd5qGPrNBmY2Jz5uJQJX9PMXdEl28p4RO2OggQN7Cqt098IxZnQC5+I
udy/NXb6GDfIVE0WmSB2MqILGg1k4AgB0HCbbuf59qdhEx6fxAX89to/F0q65NelQT0aczASthvQ
zTxFpqreJJq81K8bioCsRATg3xlC4IU/jAKTg1LgYGYymcYGRSGd2EByP6/yYiFXpfE3KUewSxJE
SrMLs3fEjTsM7c5Fd1eb1rUa2xctEqT7VPG9Y6FNTCOLgTOaXeWOw6sHaV/BgR0i5ikUQeRa6O2I
3SoetmilsfcWzbnt0K8YTnvQZ+e7geAWRDOudho7QeT3RNNqlCrj2K1GvzY21DPIOJPTMCnYO3F5
BQoZAlnYpZONyQXPJk73P2R3+bAMyxPXibn9T43MAjJ++mgT6w+6cM8V9kSsc0GDwShwZ4UuRh6t
phu2A6vkvkRe1kJpD6IJISW8GRWgQx7X2ezv/7PMEgOoDjG4cA5k0PocKioXiLUNptxBf4sjVbmo
pVP5VoiHKkSYUsqWAELjyQ+dYf//Q165YNX0NFVf//Uff8quUM308BVBC/97Zqv/fwx53XUf6iv/
yD7++SP/jnkVnvcvQ7d8z3M1zyIs0rf+d84r18G/mBbZruva3Ni+5pD1S8qFiv/rP3T3X57uMBux
GI36mmbyN7Ql80qeMv/lmsv327ZHULBj2f8vQa+Gq/3PxGFbd3yX5B3H5Y+zLETz9v8Mek2HPO3N
uUh3Vj3KTVExwK41tTfjAUfcdx7SbNU83cJnRIc6J/Cm9bKDSIrnoSq9Q1jbV/iYN8dprvK9ENAN
FUK0MLsSCrAHyXgWaf7byrxHT5A5WXfyrb8BV34t9IQWrVFAH1IvSVFcIf0tmUb42QV+bRpG6B81
DIMxazKBVuaxdAyHPRL44ngK05csMpA565fJCLdxZ8HOG2RQjoydCQlcxzVYqqYkHDwuRsXh7zmK
yj0tAEakEtFmYyGGMXsbwm2JgdG+g1KUdHhj047piK3ryAbV/FlUI7aHZ2C8f8rBeU8l5Ya2UzjQ
UGyB5FThA44wpL0KMeaQZ68ardeakxLDuQHvKh2/yCh/T5jtZprE4Yh8zrOmB/pyJAdpQNwspGWW
y9jSJq2ZnYX41whonmeKUz12X53THcJKmcQL6XsOT5+09lzG8MDtAME9TEyIXB1Ledm/huCU8HFN
D92kHbqWkwtZlTerSDDkSEQGoOlR3Wnfmm2fIgn8UA3ak3UV9IBI3QTVpXfeZ2diOQDmPCK5Pniq
vBSaAZXeGU9d86IP3h68pH7G1kDae5IlQUjIO8NOCUlpNuu72s4UWO193Frut24k28xVG6cbSWQR
GQlEykrXlUMSNwZvIDLaW9lVxA5AoIOtXA7rIgMulLRoVlUFLET3B3UQnk+3osB8UJ2dCbhelYwn
MZCNKknEHIgeSTkgi8L3n2PUH7S2CvojxnQZM4Nls61/qad+CZ9tdf9XZsWsp07/OvbgcPD1UTzk
HFRbsSXXsxmiYED+kyTq4LA57sKaEMohrx6kVl3RXwKM2Q3FJ/52v/uZna9FXOzmMo7PmuFvwmrR
aZKwA+C9nRkozm7yTtw9BS1Sb9+NF9dLGzS+fU6hZKz80Xykm9FvrFzJdaI317HwbmZ8B02M8MKA
MfkNcMixtexNSd5lzXHBhlIAUxqw70gUVqSRITBv6xeK7HZViiVgLDLkJhw5MzcWvnmXq1OjLJem
/5k3atc28QMus4OqQ0pxjPGxxWC11pM3LaSRV4cpSZ/pXQ3d7pED25mBDG7Sztt5DkOn3hr3KNWL
o1WJbRdqjx4cLEOdwka9RTkoeIvcBC0ZtGOd79MCdabSxU1CS1jbSh0SZ1g7LeCoNOnpiprMwCUs
m3OfICNKAIEYKmeUKuW+Spq3EGg9SUnWRcS1vjMmVQdWNb+iFAsIEdYCTlHCNKCnRDhviWd5yHU4
mk7jdWuzaZP7Rkd41WeYrQZpnxow2GsntKOTY/QZcyVwDklLSSUHB66FAHqoKu4rj2HbitDJcT9D
x7ZsFEoutv3zJVX9BwCWxzYbDy6JXqGb/8mqeefYwNgNVx5J9/rsCbrlUldohuhpe2ZUnHzJIb3z
P+aJU3hBM+uA2ZbjPjCAjdGM/cIMWVVxmCD4nuqbB3pUMnddhcRuBG3jLoGp/c4jeNuJohcGCyPB
t7QwHXzBgR/qw1ajUVUDo4im+MG2EZeanTgAWLCODerrlazdklFPdC59srrCuLR3pjUdZIJ0MFuK
4MJPv6bR+8M6RF87QjJaKFZ6L0Xe2Uyow5y2eyDUm5ZjFuMEpeWAQocmgt9DxApZ5AYCg4pOO0r+
F7vSmy/0wS6qxZNh046/xlJgd7GG+0pirAIk0x869qN9OpHrNkEBX2JP6FtA97TC8Y3pl76uaIfe
VVpqghaUYJm86LEjZ/iS5SVC8dF5EDB5XmQ6s+iKClT+uKVy5KogWZ2ioP5u7DA94aEmzczdL8X4
r7D0pxNNGMsnhECMRksoSUpPgXV9TUileRrI7H6qsUfiYlvlsEi+Cle/jk7h3LSUZmMUTzgx7ax4
ZZ8EkGlq6X5sIP9ODH8d3XQ2YoEOa0QNeZ7TbefKac68zvizmM8WnZGeydZjON/m8iEyNfrCBYaC
xG72vUaDCJ4aI1bTnoIIHcJri6+ylWjsxwHBpFG+T4NXPaRxY9BySy3Ctmz3IiXV1CCMl9DWJH5b
jHtzmh2xEjzJ6hteLkdskeAK4LA7ah2j8cQ4LchSkcXFZmSGNlEQ49W9ByeP4thhaZVZegyLYefk
9RFvlY4XztowGV/XGnSy9GCGtMYNg9HxkC+zXcKWO66asuE1qhUaylq3bzL3HyMKXLsxGC93Jk1+
bw5uyICOscjvxdQ/tL1hwQKrqaNMTApUQFwIYXWkufKou0Z7GmeMERXt5LVZYGecRBztTTcezwuh
2A7DGMhX6r2krJsblWuvtRMngU606Dvy1VLp5XsZQhNtNTp14YQEzPAj85kisgDeYS7iZePdmk0s
tHH6qNDbXuds+DC91tykfiivc+tDGI2ygfIOZSWRGtMjOW8vepHf0fIvL3Ztevssjeg3QVKO/GbX
xmzrAlj/cRSD3MYz5s4lbJYsmkuiGqzfU7L3p0QDHokYEgzxhDadDkoCa2RVNh4IF+kNu67EzByH
mHJitF1l/jKaSY0BmyuEhuJb00P+K7qZdbG6zRaOccMfdBKb2o8Y1MHJkwiIPV1q25I2VFxH2JdI
uFhFbd9eyRGBr9A0/UFFTDd9A0mHW4r5JEgEEbIa7ziI8T8REx3oTtdxlt+zo7+6zdxR/TdbuJ39
hZobx+PkBr1myF+NEVLP6wXtINMGfou0+95QGs6JcR4/Clw9K0yIw31YpxGJa3QVos5+wKSpLlo2
2HedfFHtRDT8oMfrAkLyOW7ZcLImkidu0CfunRazHmKzKKnfOTVa5zLyzb03659+lhyiNGU6h+HX
1Ss05CebYfSK1xqZgAWqji7azp3iK/3ND8axV2owpGtj+pQ1zrbVf7Kykztbd4eVHsaXpoZ8lFnz
kbA71vJcYebFqSWdk49WtPIJocy8gNTDnd1Uz5rd3CrTOOpmBk8idQkFJSYqAjvvt0SHcaYCTrUf
RvtSMUSYnPo3PZ8NTZ11lTloF1Mi5+cUahhIIo5G3m2EPyzpoCeJ9TvXuWuEATBfA1ZtLP5Do7K9
oKzxQiojj1HePXZh+0Sa9J5+YJD0+h6dvgIrd6W4CJzK5wZ2caDpCXdFW7akT5ZvGZEhK4NpEjol
7Ul2zPZsFD7KrJtd1ytGxlN3Zt6Bk1CFL3PjxCAb8/OoCvK64yfGOAMaTT74pR4R5aA6PJlTAlT9
rwd/Po1LawjX//z03z/VzPyNhmns/vZN/37mn99fhpLfYpiyOwJr/Hn23w9VuRpOf/vxvz36813N
lLgHnUW3nEhXRlIOIc3HKvXz5c9nczH//bF/fAuomhH4/fIjf/3cz/f8/AuzoXEq+8fP/PXP/l89
PehlvU3bxS1o21geW4nkdy5Zb9Xy6c/Xfz3z81hMAvsc4e/SPUg+raiL41/f8fPZz2NdBlA+L8g8
Y89bGYDRN76d/Pn5F38+lEYv50WqUhydfOB7WJLLgCMOmRdWSBKC5hmfdcO8PfXM4qj6qDx6drf0
+PG34hw/9NP8338iGtz//iz0nde+BsQpJm6+ctDzo5+P+fHnM4Hr84hawl6npRmudGGieVs+WIUv
t0PfYA7mV9EEDNcAbsxVs/xSga0dzypPwDZqg14o6AgjGJ8YQiw3glvRD7d9id+5Zhzz89nP8wYp
lUzXlgd/vnY7e8A5z7a7fPPf/omfr//27/z1fNnO46FNiB6qnZ7dCRDHsZMxIqpmOJIGR9iOozyU
rcsLgCosntdZhRZ4qiGjDstbinSZ54vlZf75+uczSPmLbQuj3s9jPx+smkaWySqPQnh5O6wSnJHZ
E4yQT3DpyTf/eQ1+Psjl1fjry5+XCe+oQXAWbS1CO3/erZ8PP8/99eXPD1kSecrPY9W87Aw/X/88
8/NgQg7rOtSxgJswblAW4ojCyWN2W79hAJqDE57oqCWD+eir9uyk+WWow5ulf0hf3xP4fq4d3qJC
PxhkpUTtBNbY2Gtk2JSp2Lq+STTUFc7ehQ38Gg89SwBNM7piDSFpGqyzQr64TPVTzd8Rw4m1MAJ4
UX6AKxTGqZHT3gcH4HhIHhtF7m0DRJKJhU54mTZsiVap021TUGoQiM0yeGugFbjGd1R8Y2TDgx9h
ujQgW/J/NwzXCiZOH2XLG7lDjbKtU+AunOdopUJ6vxko7hfrNF1HdJYkfCCo3YhxNxBhQ7evw8dS
iF9MV98s377vR8xp+CwoedOsOJsd9L6y3dFgCArM646Vn0q/Ou2dRJ3GpL1THQdBs0Ejbh1cXO4u
CjKzeB0i6+h27Wkw7f0ctkdaSHukTmDAmO8oYx8m+p8R+zhhKW+AZc8zkQxIVNMoPutQwzQ/uTFO
oCIgl6C1uL/dw+J/ATS8IaLnfzF3Zr2RI1mW/iuNeh5mG81IGjnoKmDk+6ZdCkkvhEIZwX3f+evn
ozKrKyOqJ6frYYABEp4KLU53Ohe7957znXPHcMmcJIECIwtVyM2QYYdxKQkw2XErMXBXJvdiMLZG
U7AO0Pf+7D71WXHnZkSrh9W+o36ENISVioV+ks03yxuwxmeSFwon3c/k8XYjCrNs+EZi2oOjFJRZ
cZNH4lb6ZDEzDIuJh0Z+fU937pQr9esYBAfolKQadfw/vykxFZU02512WESmt527FUV4GFtSSxh6
ppHNx7RpacYUaBVdgpTnrXsZewULMD2nBpNPA5cMaGz6o/ueZD9ftUfdls+oLU/FHCOlstd4LXZL
v34arysnPkWx3FtERraWSUdlJOaIVBUxH003Pc5GfvFGtr5YFL64WDkKVgGMko6G/YVOObwICbIC
UEtmb1uhT6pRDwlt56Iod4lPjRtMgD8UnOUnAyVC5Eqc/OK2SuabLo43I5YVPtxNC48zfw+RdMaT
vakFER/dzvdmBmp8MKLBCbPzPHCKln/sbE0iMkodlZ5zVx6cLrokSLgK/ThZ042PxsIJMKoltBvg
nHRp+AUbMWPh4qqd0gPBF7id5LEsakjkiuB2GspqzTkIRMyCl5A487Ee6AUYq9bXp97GiW0F94XU
h6R7tsavclKHqGFiEQW7cIQeUHLxaWisT1gV/VVVNbciJ88rij6KSF33GHAROx9a/ylBVyQGl9OA
peY40Uinuwf1c1B0KKyTGPR93HUM+omEj4M3sjmubZ6B9sGRZ361x/SeivpKjcPZpwvI4mWVhPOd
0bjHxIoRI0PEjAPwcqT2pe6+rEGlk3xKSqXNSNet22dRusgMNYRa6xijGSc/8tjq+s5wQ8Jruv08
gFOp9iVdFQdJv5MH2NYLitLuNpwS8muIIw2/z615iqviziwaeBErdu0edsmBqLO7sOtfq6Q5wfJY
m2R1lS3aZegRkSVfQe/tRSQuwzyvauRwtVncp8J/qsLpDrjhF4/YDQhhFPzooIrpC5iPHW1LbPyC
7n9xqDVif5RkqaBDN9JyBAfqIoavFxUkHjH/Ixz7Zzdrn6gb9mbp7xLE/Ll51tLGK1ac22G69Dq4
91v4tvRCrPqcB9RYQ7LNU3VI7PmIUpF0HusxMdpbOIbQs8+jzy4W+VNJcZDQgfHsGdM3pYbkSDJM
KAnxjmCHfV46hJjgdFLhPs28C9nOd0DxNoSmXinswSAer5vRuXF6fc/y9dY34QtgKLZQ5eog3+N5
2wcEGPuGf+mxpYKnvyqq7FIxUwaBTmIOTY8WqEzmbUol8CJrrEd47iZ/5dxrQlqKNjwWxnhbhT2N
UfMQ5sF9lLvXDgHSc4reOGx2TNGY9e5DlvyCbM5qHq9jjrPIdK87P7rEQ7In+XkHO/aKadJlQOk6
4Z81jPxJhcwss5TcEonDg7RD0pbCe1U9k3S7hpSGuA3Vq0i3i//J96HTzUsOk3dOx1cDKMGQ3VX+
DKoH5QOTey3F9vMQV8nzFIU3KWH1DUTNLthwSB5k0XGVaTYOKMbUbLfg9y8mRwEwjIOI57XdvPpu
+BjNSLzt8UAjHapffk9aIGplsRtswB/IqduHOLX3MdInQeIf8RYAQvKNvymy9jQ0D1k3nISt7yug
Lo6Dwc5r90kBDhIdT2s3pAJQl/fZOc2xLDB1twDpYd99sT3rVytIXpxQH/2GtIdx0R+j1TZLLt3Z
/RwRxUdHMXGtrXCrS57uPHmq4kdBfPfsX3nDnftV109DclPBizFW9rCxy/McoBxBve+hVtvRTpP6
2lqCoZS8yb37JQK7Mc2bonPuEw++BAkbEdlwwCkoSeSaBGuwGyCM9gHQvqt46bj24VPpYlMv/ZWZ
hYBk5NmOZjwmxklO8cXleoIilGh0smGtgnibXG+0wEAK68xGH2eCuCdFehvaBUdyD0ZGbnjF2irf
XALvgipC1BDt8oQWorGVSEp9VhM+jrLiTHrepj3k2tlUuK26CiN2d2+iyPQBSzdWf3RUdGNb97Uc
VrOL17FICGawdtYoN4PEnGfk67Eh+K529o5gsmCvkYcS9ctVv83Owr9FOrabkmNEeEvRl/cQEzF6
preW++DV7rfYu7FasCyNOKIR27q1uwZZJdHy+enLBJ1UhAJkf71zQ/K5shHZMq3DiQvwvBrwPuHo
bpdwiW66EN98rIbytfGrd6rmFD0/Rjw7Apmxq/wGze5yDZ+QcmDCJD7O6YMjST4nYOcHURnvVJOb
SCPDabYo4Q+kS9AHH7eIV1IzJaDGop9Ou5J5KCNiMI7ezrbQK1ssv4JDF3Kxw4VuLgJS3Et5jrkE
UgwZ6hndc0faa6WSi/ChkGYD0Qv+tkjnW7lFa9mW9p3TiJNmRlPY/iHPeaE+hXNA+nW283Vza4fJ
aSwYPkzjRxfP945RHGbzOU7q40SQKkLVx8gByOrSmKWP6cTOSsUCo11yhDFAI8A+pEEFR09vB1CB
dMBoM1/7s3W22i95W561CrgeJdQSwybN1MqiRJrocvvGeCi4NcLb2HIT0jmG/Ioudk3WWYRDlEnO
2N6gNt6a1uK0RATQgDgW/i7yk50kXIn4kj0o3DEzd4HhHwTUKozUexz9hE4UT50F+sPPd/lQ3qCA
K4rwaS7am9EqX0YRPri+pt8ZbpnurV1N1GX31sh+3VvDBh3sseK+iDfe8KejHc54PAgfEqyUuXKY
pongxHyq4wl0HZFYM9lFlb8vXkzZHSw/2EtL7xz1nW4ecVTZeYrDk4qn+7AttzMqbZ6QUQoi+oBT
JQFIknD7BMVOlLNR74KESUPfbEkh2426WA8eqSsjM7MFoouOgRbOhqMMiG5JT23eZLFHDgKpad1t
Si8/SypSnYCNqvGEEvyUuMMWrtraboknzKJ1UoqNIkct7LJNb0VM4aqngpsRedAQFRGAY4ds892Y
zxsVE16mE44k5wzm7yRbxlX5rh/I8MIl1wuxFbNm9Ro+jCO0+oF7VJPv9BDviOyGA+zcGk8pFuPQ
NY9uJmhbd7vOZgKlWOM3By7fNHv9tQ8ZjvCV9pOPRWKcEhsYYcx9KgB1GE7nCVQFzaDiNSEQQ41q
o92TjekkRfRIrB72UA+u/1Uf2uRn5Ec6leSyM0NJoFHxAkPYYOZQHAK3Pc5oZ4GzKKyNjTLPSFi2
y9tOR4vBw2Ljbo/Zt2jItn5z48ObYhK2a0gyxFFukXmD4vEBA8pLUdBmLcVN5bJsYHELh3VlUzWW
pGNUAFCRjW3aZtyOJqIhTBrdmG7N6RHjMpZOZkGwZ/qGOVpsYFqnwAFS6fcaYSeEBZ1upgplq3eZ
6vZgsV40uT4D8r7RZE314IZVqs8+Vr7Ufgzy8avvz89J5x0hY3wB59gt5ZFQDykL+A5r8+h1R0R7
uIFJQyHuxB6tm8KKb4LIuXVC1GEVsU8xJ1AcXwowegRHrLMF98ftz1LqzajiAwJD+ue1qXa+PbPy
jXegmHdMnOHl91eqZxEVOrtkWC5jDugqOFGuuBgQlOs+ReXKKqnl2s4VMI+ddaxw1ULuZ41yrq2T
WRebvoouNukHKKwIlIREAUeoqEg78hoMhLswkvte1rvSIgOpSY7mBJ4brRbkxnUUBLsgDaAfjhQu
2LsZgFt4hXrQpDmXZhVOj1ZlbU1TbLuUGENhb3MALdnw5mu1S+SuSxxgawR7Oup64PKbQ5WcLVSD
b65Uh4Eb1txZ21ZOqyiHoYtut5dqb6VIAfJiG6MFJIVrs3x4WUtIMlxeux+2JdmrHs+sl/ZO3x2j
fkFw3QalPFigz5Ku3ZQExNsGDC1W+j5o/N1n8yet8bqXDSNEIhVpQDGQKo5RnsUgU5YvPx/C5avc
yV2Y6BBSoXaRVTZnGb//+SOkCMv4wSe5ysmckns3tInOAkuA0jqSu2lYFJ/0m37qhvzje59ffT78
o4sCwuC96XghhkvGKxIhc+2PjWAol7zVEuuNDW3yH62Vir48KD4ulFgjOQmn8sCSBvZ6Y217o4NY
+dlhs5rFmf7ZuvG68BIXhUvZ9Peez+f3e5vi3dEgOBDQg9otR8ZK9nVLGscBMBtA4zYbXgJNjmSq
y/ky9LHzFIzTyjOqHrOs5x6GIiU+Ke2zO1TRz1nhA+WbWBKpUjRf4vLEss0/z4Necnij6lT4oSAl
ugcIkBkcmEGuYUjzz5DhEe5R87nqxuzShI3NCeDx/ZiISBu1KkGO/FobWDs0oTurLBDlhpjKa3FD
YW3ezEP76lkUbEZqJgdYybjtWUNtR6ZQLxr17lS7h5Bq8Eb7Q/SEsnqtS3ve60YWSBBJWICTffBK
aotaGXilmpT1Cp5CUNr+oXdFgqMRumAZ94eJTsADyKb0Ng3Kr4TKML+ZPU4KYq53KrNGbnHXtl0k
W7qNyc6kS5FGED8ILnfuzCp7SAZbbWpaBNIxt8k4Go8kkHyTw9RccDPLdYbjrTZ9/5UAxn4d1/Hz
kLokN6TmfBqznowjkitRhdar1izXrfTPnQWFVPmQ+nnfXPhsGpyhSWs0+Uim5x4eT+AxqzqD4yBh
s4DZG4AZvYqQsEaHPifpfZdT7yydUjIV8R0xPL1xURTCijdtBtzbacCXAnSHGqeApTPQ/ChRFRQG
tx5iASNP7jCt4x2SDzPEXaHF0RMt80ved2+T3jbfJiXs32A6EEneo8hIcTLOFUj7RZYTzxuraw+o
sbcLbCO3mfpp0F5crsqqOqbxXeoTYg5GxEqHQ5fm67TnWADJW/SYytPuYBoWA7oZ83G4ETUqO7mZ
ZbOZOpYr5h7K1Jq0kE3K/B8/5DbR6jg0WE/p3ETa3cxkmffMVGjW0gqc9lmPgvCbQzXObOW6GHCQ
S9bgza2Lczyfi43OamAvKZ5cb+uQCpaDxogFGlQjOowJgvSyWRfBm9WOe0WO2JXVkO4GAK5ZglCy
bRNyhVzlb1A+2hrBwptStzQ57NfMf00Yz5sYT6LjxF1VHJyKnLjpFJh0ASNwv7LCOQl1AY/YBf8C
H+3RgBvPPDbi6gSvP6PJhhA43opH9Jlx+Fg7t7wWdkOTPI3ei6wfuSESYhkONNEMPHvdwxLMkZsv
cbQoWOyNi/83dfS2JRgFTS4T1hX0C+Dh73xlPrGWTmu+cz1YT9I+6sVViw+R8+oYFeG+nBuS1l28
CtNaEcxhdg624nUZt6sZ9b2VWUDB2sNYWl9HdzrSt/5OQYXe1DXPUnlP6fWg3LONYSIpb4Yx3jRm
+8Iaif4KLcaquWpQVxA71Zo3xNuRCYSrvyYpGRG4iywqeysTGOJ7tJwrq3gp2JnLMj9MInaq2mpD
UgVi3K4SQvpqc9/GQDuYXqE0qzVbKWjVGilwrri7S8yZCau6ONlLIHPObAOR/htG5BURhEnTUBng
o8Aw3lGFKvjReaQfMTsfsqA+ufN4xMtDvnK0m0ONFQaJWTh1m4KuLCyHgum7mDIWcOriOcWjRdz4
QlGxRbVLZ3EXyGEvmhN4akht4jBz+HdVcvAyD+eDSdN1PEVjS8bGtK9X0iXpPMBSNZLCTJC8Q2Vc
rrnMJNY+XhgjsMr2ERoZZujZTHUNUXx+6ElOlLtZ7tr6uediGtwtpzYC+RSvTO8OVz06APGI2iMw
vavyWhvXPvjuObtOnTUKsujDSVbDA+GLxrCxyr1tHlp1MmDFAVNJnyL31Y1f++RbzPnRCIlDK9vh
vrjJXc4ZMCcRFcdEeuDV4OF4Y/09mf3jxBo9btNV2j2pfjhGDSeuAGSS99u+lUxJyPMNbsAwXfAk
nkEAl6wwesPfNlG0W1oNgDxfspxUNQg7eeLAOOg29iu4PhO6ig/VCO+kks4lkO0Fgt5B6OLGi6r3
42CJJ+IL3lBjMh9trks9X6uEOD1LnOjW5Nwt+q5+qIFXqYFs2La8jIqA2ZG1HYjjOrE5muPrDi1D
jx6Buf+6jMy9joj2de/T+NJlXMib/tZiEt/rp3KS60R5j53TkusXTL/6U+3du2pojloTkwAoTbxr
WrA4Aolb6SaKPAmsos7sc9bRWs6cGbF9r9MPT58z9MBfvRKaRbz8wmCyehoL62QsZgouwzRb04s3
O/LDNFi6DJ5hMiqug5NfYJ5LEJm9uAnBN8tvOBVynNqziOAaOVfcEt/fAF71lHWIsbQMymPaazig
TOko0X2H1bevH7EEiWvlTQ8OidWpVDjparznFUHgjOfL6rVo/cMUe/UjzfL0EggShvJeVa9JSoI1
HiXzPDcyeNIzzqVJl69hWz24DlZIUlQ/8ogsz6C1jTsat84myw/FQmKOcyN9qOM8fYiakxjD6v7z
O7ZQLdgPF3jN8rO0d9xzmQa3gjuKb+rqOOneu+SSrJzPryjUSM1xwE9Nhv3OBOprx7K83aZzDB0y
/3wUSJaWmONoR6TNo2sgArvy62Q4usvD51eBQeqKXXl7koeGkbs5pD4sKaj7HHV0kOyvrNJDdKaK
b2VOE24CaQhwR57L5eHzq6nAl5AGqOHtBQBBwiaiwLYmpqmu0YZE3oXjgs6C1U9glgDhVnPbZ+Ba
Seoq02xkMsCwACjXvQbaD/mZvdxnQ00UedBzoyHtZ/nX57dYAAJyGOubOD6Vcdk8jgTW0jAIp8Pn
P6VhelsCackBWn5aRu3j/xN1+O5bcf2efWv+498/xv/5UZRTjbyv/dt//PCvS/RRF03xvf35t374
o+Zvnz8OvhXr9/b9h39sPnXdd923Rc/ddOlvG/j9N/+7P/y3b/8ddbi0EXT/++cb+P35f/+75W3+
9S88Yo79QRz++Re/qcOl/QssXscVwlbaFJ5y/y4ON81fNLcvOqaWNJXr6H9oww3T+cVzFD8TpuWi
zNH81e/icFY6/IzncT3H1J7pefJfUYcv0m8odkGRH379619c05Ymr4zrm+UpOFrLyys/3mmPBw1C
9P9htLXCQ9e9aa60xfyI0A015a9/2B+3vz3bv+VddsuKsuXPULL/vA3eiXbYC1JYkhf8wzZ8ewDK
lkXvbl7ib3adnRNEm8At18I6worcyBAcVu7U2z/frBQ/b1cRlaWRAlqAfhT174/btWAsysY2vwMy
XrfqixO9RMh0o+YlxooL6e3KB2dkkh7j5EDmaCUVeMGNt1KdFKIv6zjUp6jdtrAv//yF6X9+XRZW
AZt9zzhUuhxef9znHVVzwATxe2BlZzcGGBfbVUi+EHl+AnlYR/X35xv8pw9ZKVwGpiUtGnSCD+HH
DY5hapVIRb/7S74CkLjvLvrARTA3/l/e2T9viNAIjYIK64KnpPnT0aQjVFxtTVwKc5Jrp8CZCGNO
BtbTn7+fxRvx4xFFPBRbcGyUL0JhkfjxDbVz2Q8q7uBwmd+hjdOXqNbl+CUqKUeCej0HGsAuLlpf
r4Jyfq9qwDgME7Y+Qt8y7FlBSbhZlESzJOMnBdndPZfD+6zzq1Kgmsy/x6Z1avPuAIHFVNOuHTGI
2q+aXHbHHnYJTvKuMFcyRUzbFMaZ2d4hUkS+62795+/1v9illmsKZXE9cDxh/7RLxTx5pHSTSZWB
25rSYicDWPpF+S9vhv4A6BHLtPCqcKz8uEc7fFmtjDknJP5oAfpa+hct/NW/+mbYCn4YU1lS2YTJ
/LgVZOEtgzgsGFOF5qTYutUrC8fNn29EmebPhwc9aE94LvAil+vrz/sMATlu/hAvKFyVfCbijrSW
+pppgxvtlFmqYW0NAkir7zWDc2mw6JQnL0SAs06TXjdUauCQDiZd9nKboWJJT5mRo+/kcl0BIm6L
goiA9sGsZsuC6K77moVUXoEtIWzPoWCO6e46vV/5H1jgJ384tl7nzu+tExXd1p8LJ0HYMRGf2WYV
M323SbW/UwVwTwKYq75nYeySi8100vdWhTu5tA4Mlfs730fDTcNRii+gIMySilJa2aoom+DXse0E
FmczMqnCXdU/lEKEDHtgCRQPQ++TWlllCalN2mKrKDJC2R29EEILdQRJRFVSquKAiQg4wmRUOiEE
lXU4Ho5Jx4F5pWzL2WXCByWpY0RfdB9zSrm8EkO+h1hPlM1oEtux583U0B+hOilwSCYGdjsTdBKS
RPXOnixHwJqwDxIo4VDfmwrMuULxWKQ8yYaJZKWeVWMbwdWIPEs/y3HIfKLWE5sqbrCnNMcloxOc
K8Bn40yP3wI6USPs8jgILQJ+gU5gsKexs5vikZyp2WC/+LaPn7WzDJJdfAcw0r4V5tRdt1hVxqe2
CEJA93bufSWiMfcZhETGwLiPI+w7OdAGY6ykoy9QeRVKn6GkYXs2wjilMcZxaNw5CBzSr1iia2gk
fI5k7DHU8KvHrotM/REnVfVtrmlKGGlPPyYYZ2bidCbgLAgCu4o001DHGxt90o02UBTtme8H5jqJ
DBsteR8VBO2qJDLbe3yGhEhXJrHMz2KuiV3lS7+m0e3B0xNeyRxUF4BUrxyynDMSSju0pqTegdoJ
mJJNQ/hojjnMQnK8SuO+MvkEjzHNqnodJUmWQl2zO+8bIzMD5QeifBIXdORkAAN9kALQuG1t0wmM
ezTGj9Y4GPahRwITj3C7PAg7g93K4qMq/WhM1/ih6uZ9akRGjImehukBRsAQ3wElsqOHPsUye+B4
cetsH6nCacVVn6seuJw1VM4L7iDf3WNVcIr3mZMW0FaUmv6vY94PPs6Tup58ppfOIOOXpo0bdUQ3
AK5olTOujp5cMQTyIFhlRC8CX0O9QftNQJXqcOY5mI+qOCRwGEVSdIP7y5H3IrLpbhiVqrwv2jQk
gTXVTNbQ3gtKppN+gI9gxlpNKEZBdEZhk/XTSxuKfplExXG26oFTRST0O3xcecR1uHVjZ+s2qvJ8
bePfddFcjdS3IcYeJowtJ/1ER+WuLf0SVl5sDLk6lZlg0q3GWI+bfsjga4uyJndK+FFrXlybbVEY
Fui8ABIETrkVJk5h68oWpYgQ4VitR1tgZPQ7JAM5KIRdDpW5GvtwRrJj0zY5ermf98C1NODpmQLq
ez8SQnNs0TKiNo9i+uuln2Dhnx36m4+u9E0Qc0gZ8X55eaZ3ojTBVKW5C7XLHBwGG4NBXkxeh/a0
6i1ZD7dNGwogermrrqUNvhOID27ndWOQBVaVEemtRDvZIClGj2F+YzrjfV1k5RJr0A+IIByyaWx8
l29TlrvVSUxzTd7UTBVr6oLM1owsSRJrBIqjTd0JpFNREzAp0oNt4vWqo6/wXhJxF2ZJMH2ZjXbo
Nk0NMvMU9rPIb4Ca0rodFCevh4mBVN+riKb4XK5iVm6MSELLx7XAmTKSHNjVWfWOQYt6XXaR7M8+
ujBxtBvJEHsyxQA/06oZ41RByXhAS5K1DlOi2o9hWlTT/oROHeDYVJorjC0x80ZQF7jCiO9A6GIs
fEcrgUS/UXXovRtS9mShhn0wvIEcII537JKo2ZqsLN2Tbxeu/O6mMBavSUSgm8NBPntXoGvm54i+
ATAUVOcpJbox8NlqVCpdbqlfq9gnOimLEJvSLgWHsBWwI6xLySnqPWrhTem+qMbefFK6CcCZ17bj
uqwKHLvE4oOBpLn5vGMvtRwV0+8VAsXcH0vAn/75N1I5+O/ncvCPf/G33f+hsvz/sGb8U0Px/8qD
4ic3Mdbi96b961+k9Qtia24q2InFZ8H4h3LRcbTQ1HvoVZdS8j+txIb1i0LLhcCVFZWQrDlYvf29
XDTdX6i5fvi7v5eyP3ww//ig/ljKWfpHL7FL3SLYhqZgtFgpQgf6cQkH6sHqptjdamR5q2aCYTV5
KMZSA1y502XjJrZcaFalYhbhLQER+BrzGv9ZCW/dBkmzAiQ/r9opzOB7Vdmp7JCllTVR8cu3Ph9G
MWcn3RASCQHWkAyLAILlCaSjZmACCu4gPIGTwTJFM9M1iLG/cma/Je014vbfeKBMnEdwGh3oor8/
ZIt5KZce4GEXTbgFggrFuL0oyn/7uh8Qmv/2JYoXjJtcDbhyqelY9d2EpHuSS7zsR4z3BTJaZx9D
T18KdK620UI5DKsNfmQNXF3CoA6p6Va9BhUc9y3mOnhdKxZTO25BpIzNitk75tbGWDWXlq4OcI/s
xoGMsvVYgWOV88DcqB5Pl6izm0kAbPCVdzuxFKIhRVKKlVpfZZQ8t0FSbNAqQjeKx1s3FO9Dl91U
g4PUpbsErXyulytkE1bDOlLZwSCv7crDM5WA8ifVErMIJCJxpZ3kLOwRD9RQvHmxIvUaHRqAnpzJ
bcEQMLCQDFsVy7p83cTiRfXTQBFPrkBwbtENN2WVX32ddIa5zQufaArdYwcAEGV3OHdlDpUJexBT
NEhsPfS6cnK+5i5LXYFZfyWcWRBFEKwCBnBjS6qm4Sr6lbaGwUGaAyCO4GuWkWUmwXZUiQ3FgkHU
SjKBXRI5tvhzwU6a1R03Q7JUaLAdcANcOQysBPaeTTKr6xDw1hJwUSSBWpnU3bOFrMWMvvcWCQaB
cDXdcPa0648EnbvZs9VgJGK1BPL/qbLJdggC7ioen44aL44hDli8bvtxupUOselByhp3UMxYiI2/
yYLsxs9oqI/5u67ciz+K8+hYz0zcwquBd8ni7Dz5OQ3fjiybcjzCaPM2nqy/Ga5x1mNjnDCfHQvM
tq4F4LJIGMJVCrF7CsnGJjOuo/ObFoRwLVmPqAgV1HYXV6VPWlSL98xuQjgg+lrCZFsJRgNZEL21
PpTHgeb3Kue26gid3zkpEjQJEXb4WjkpU5DZ26QFidwMgZgAAbIRAwwrAm12QbEJZ8nOmpmtQTyP
QczS0plfZoxKOD0R7wUvuNo40HOhd7KwoZin5N2H1qGMuMclzvjUC9e9cOA5uU8WXC0ghfWC0Ni8
mR9L2WCxY+A3DfOdHwu1Zm5oxxrA+QC/L8+gyvGe1Fdwz+dYOMM1jZalk9Plp6DioXYAtheiQ9Dt
AgEPYUUiNSMk27UwsQdf6WbPW00H5kBO+8PS0g/j9nuUgp2XgoSnIGtOjHtL5aXb0HEp6eFKysRF
rSA6A7MKMxB0OIzeBQtZyHfBBCN5ct9stL4PiB7W7pSiNh/9vQCwwFmI1X7oxRfHCr5OCtbpaNTB
VRThhrDGeDw2jdjZyLXRHC01Up2Uu1E5AMe88otM+Wx6W8K5dCJ/t7x2IFTWTMRjJzYDEJMrIYZT
bsX9ypPyMqVVei1M/8Hu4vQgXYLp+wfTn/gDF7mWm9T1zVBHZIwgoRd+Hu3lkL62ldUeAuLRSP04
xMJVR6/GTTxrqFK5avETjkJidJtwY6dIpzoTCUU/wOKJ3deoMjCBD8nTDB/zpHILNVDYAq60xnrr
cmZG7AQOZDIwXBjCWson7c72SwiNrHHwxCoDKtzEBZfSFmJkYX7H79uvTDF+90It2OMzMuZwqm5n
lxOlImaqRZbtbLvQkPux9M2Va9ggHdcF8a/X6ZQY16Kd1LXx3TAmJmHOKSrlltWrsRl1qQ8tJMEV
Yghx00TuCy0VMkl9nMVU3vXjNOOlnVO/+ubJR4YD9gfLJO8qCErSpnPyLFGg3JumYZCAEnPfKoPH
HoH2PRzbrMiad6+ZkT8JDndz9MKzGUp8r7Y8z3lTv+HxN3BWJ/mxliJ9jijdlIFwLq5oOnWDM+xc
BdsW30hD3gYL/LqrnPcW9nFCag6YL4bHYlTJSlsAsybG1X1YNlu0hYeZUuCuBowdJYhmtRE0K1lI
ZtldGz+4VLMMeZJrz6zqNdxff91zk7mMy8PUcU/E4T1tzA5WYVC1xmlwmisUTeqCuxN8hVluZcQc
Mg8hnyMnM0+d7K7hcld7DSsN3B41UWbLbQeXEOxXWy+OSCRD3UyMd98tPE4XgTO4VzS1PpNvkzun
iN7SucdIMc2vNvHNchqn9yhZhTYvvpBRu/vzvpD1U9+VhhAxV7AELI/Vk+ktDfc/9l0hT7LkTtRN
4y85dyUKYtFKkAi8NNnEa7BdAeq7j7AZbjq2btEy3UZeQ7BNUTpyE8MDsMv82Uvc+OSnJJoMEl5Q
J+cP1zQAM/tLwIJdv40KCX4fP/eO/iDsO1muu9+sduoug9sFWxqQpCAFI8fwWLNnSIRiqJ9VgYeX
IoBjXZLu1qshxH+l8d7FRAa1ep5Q/YBMxC0HCkyb7lVLQYV8quCDM0G4/fnOcsRns/aPowFGAjSM
bZpoXOYtmro/7i7D74rccvuvuKm5l5CYlAXeXbOIrrlzcF6CB79y2NdXIFIY+Y/GHZbTx0WHbBjZ
+9zkLYGZdYFGNyeyRBJPA7mqapGGdBRQOcKLzmuQKpoQwMOEkTEB0BnhstpMbswoPboDGUdZhXTM
zcMrQ+dqh4n+w/Pak7IDRaA60VhBXXV4qZuNSuVD38b3QCsBSol3LjYjxMD6KRlYIsCFelCHDEfL
BX6oYjE1kWFQRztN2MIQhLdjwk2q7cavHUh5xhRO1edXNmZoFnbw8LhYaBm2mB/Cizuo6xmxB7jZ
lRKy3sqWqDFtjL92mRLHrlpUpcDN+mrk9Vsa4319gvfHusut7qD3fSl71hBkbnybUC55fgE5FHcQ
VH/kA2m9seIBKxNqMNkxMzcbXIVFXMJR+S5Uh8J3NKp1n9zmmgl0Dv7UMeCKjB9kEv1qd7VexaX5
NA6ef2xkdh93wIsT9SERWDDisHH+595wUiAzrgsHlkYM9GzT+8QxIk6Mo+tmyLNFzArWKhxL4FV+
yzeXh6GTw1GjNyaerPr9B7/9DqHzK54iJayZZ5iKEhlj25GXURsTrH4hEb6NIyIXmQB30XgmzXW1
PKVT4J+bmuLr/2bsvHYbV7Yt+kUEmIt8VU62ZKsdX4h2KuZcTF9/B9UH6H03zgXuQxuyLEtqmWSt
WmvOMW8vcHtTf97E/MPUNPO7OD//4338uenK9DKKZkRAxsP+vBwNE1jnmtFxJNjR/Z/XaA0uXbAe
rD//i79PfXsMQwz9APNozy6e/+jtDf256aNnrXRX/vn/3F7FTQ2TPEi6N7GelvdWUD23hquxUxbF
/Q27e7v/z7dNe02lqva372733x5x+zYz7UvkUzz+ffzfh7V+dj8KifZrftrbF4YZMeeYoR1HsyAt
UZhvppGBjAbRsmgq2plhhQ8c501AJu1uUNABIYJ8N0bnbwrDb1apcxeNtGuuMNP1Nc6GjRvMtjCM
amOXuKBsCTpINJwMabfWfSKRu8w5eKqOVp20d13HAUzFLEvjkXhPbAORaSxwdRM17JmvWW8rCiTw
/X630pqEIgdQAzGTBGRY0a8OwvFCGUfHlmjfMoATVKDIT1jK1UQnrjSGdFt0HTIlWf9OtGwXVzYh
XVqACpWuy8ooeIIcEU45I99S6MhBz2g+iUhRr19InXxy7AyMsZbPkUYns1I/We0ay/ql1fDPpPY5
oZZeew1xpl6UTndlaz+nJtjibLhgZ8aGoOPK7vUeV2QNu2kO0klDdWmmeBmxh1kQ+tLsooF4vJod
aSy21AeXUJoPuoW3WZLGvNSR4KxcW/txs8fRz7D85vN80SqAxhsGDJgILp6bEXvVB9Pa64dhlYSk
adfONgxTwsxDbPdeOV8WMg2xTfYmarTxZYlqxGq5hIggGS9o47GnIiFyytcojIzjVBwyBduRZfTV
yfO7trSIKGDmVuf9Ez1bZCxavWIKjZBzFsNpTrdIfEAIWtOttQyxGZACPmKTGVqSG9XMVUYn0Vkf
xkSGVSc3dm8Hm2nAGuxYH3poQJLmhEJ+7NliAMxRfjA2mDU4ZF+Vcf7AQn9168C4RtVTYDbZWxMP
b7aNNFwkJAk0DqVskJgIJIArFYD9EKR53oZZpAWiRnsEwJ6/uUU7hyxLEicVuSKuZASbkHLCHMGS
hzKoie6EvD9fJQNiM2HogKWoW2NJGB5hOYEq77yQ08Qen5MGiVXsZz+T2daHWs1u+mltWorYESaV
R4urthVZi4GMgF8lO1Ew6qnsxZNBuDmz0nbXg81+G1KxTaT2S1hEP7sAHZA7DwaOjvG7bAadE84a
iJqLGSVOkcJxTDctIbEO7w5JsH20LGxONJoUTxX5xAiLVmXet0tUa6h6q+iNpQ6qJhHyyIodbCT+
6xSYZ1Q3FKMJgpu8SsDjjM2w7BSJvAUDupYhMnaGJWuJ/hSBKFfEZ0llQXUZWEqjor9YRv7eGV5+
9iJ3lefiXZjnsrLtRWOSFWTWRCox93GKc05bZU+3j9ozkfiAAkSRHb5qU+5tM4qpPPsW1iaTprzP
HwbpmTtJRL3GJhNpxgfbJILew6Lf6oFNZnNN8zkJbbUhoe6oq4lcvfwrVHiBhlYn4BFp0io2rYL+
y8TKOXRfsrcoyYpILl2q8IXoEFVOnKRloLxlFZc/ds1nA19TjQNxE5q7xGz/OxjNkznY3W7ICmT6
acGQw+8wMmr4ROwcC0cTHNJZDe7UbfHn1u3bxkHcrjlkUAgY0BH0VzrUr2nlvrmhVWBMnoJthrYr
Egl4BDh1xcGcu0ZaAWHAnyZIamHJzT8/v928/ej2yNut28P/PPL2/d/H/Lnz9vO/D6cJzwv9fY4/
vy77j3okXTKemQO3L+oGHoBzmx/+3ExmMsM/fnS7acWenJb/v3vzG4Lg37/2//vdf7xOJi1Mxk3I
RD7LD96Mf9A5hA6qNSlfbt8TcgXs4PZzZs3ce7v59/F/fv7vh/59qv/74bef3F7u38/2X7//x6vf
nv2//frf+4ZGbIbSqzbxLMsP5y+gkwSGrPn/94+bRjNL+W/3TkFJjoU9ud6+rlYMR2pAQcBFbrdU
5dSH5vbFiQp9ebt5u/P2Y0x2roGc+3/9DoU4j/z7oNvvlLc7bzf/PvHt1r9//I/n/Mdr/NcXvt1J
1hLFmz0YTFH+vt3brX/f+eepmbEua38z4L5VIGAVve2lUYhXAXdq5UAgWFhJ/TiwfVrpdoproGi5
0pon5RFqnkvPuktnpKOvHdOwFGumnQTK4IUDuogv3mJfBYaNZowoEnjbmYAHoX+0wwCDgC6fMbEd
isWYbqR6zybjSZiUln2NoKatkCtnJiFdcJsngWVxirVVSAm9RWGYENlwoBXw1ns1gvIZUkPz4ZcX
o1knLgufJnHaLaByrUGYMwTtj9GYzUFp4X1I+s/QjuwNfDIlBMVFSmDkMvLIRGQ8O/pOebQCO14g
7MsojmlIGkGB7Qb0R0DOLHZ0tjBA4DbuGCONtxLmVQMVukaWmz43W5owJdMUZ03bMkzMZf9YqCpY
x96nrVdcYAXeICwD7M/FDzAHjFmzrMmp9hF0K9dkKirdEZmtSFZ6SxxinZv10oZTBkaOrQgCY3q5
u9FLXyYjP/K0jF1XbhKtevlgR85X0vXvKcv3qukt/vPWc65NBh1SLEuyDIZF5odkZrTqnJnpuPF9
egYoVQ+qYJVqhfFd6NMpqbVj6OqfBQgsktf9b8tXn20YXCyadmYoT1ZYwNkMXRzU6H2WgHQJIW25
y2mzbaQT4B0AX48NDfFCFAuWle7d9UNtaSphH7yJJczRu72hM7z2Wt1ZKqOplg5RN7TJl6jSbDwN
+qWlbMJpgl3BSjGgxYhCQfnhzS4AG9YS/H7CRgOksXPMSeg8jlgnTN3dUlHe81gLVavFPgXZpt2H
Fjk2aXCQQgUHFKOoOtMacpOYYZBJj367JFGswb60NToi74dwYgSflUi1axbdwtwxKofuDMLJADG5
Kk+Ryk5ZnuOtaUg4HL2oWjeSjkkwjBSlbkoAfEbUdGwmX/qIdMOMGCBOoMkzysnFxFIeJS9KFVAY
En3ckEfKGCStfyHGehoKOBkN8ZJlOvP854iRHKmDSMcHonG0lTaO7hof+nts9x9TqI5arF0EqgrS
vLUVcuKG6LrJ3YB+eJjMgnWeTfuiNEuHkpkfTjewCUd9HMTZg62SZiH1u/Qr0aIIzxf6bCMFeyiz
r6JwvsvatSCHyrN0ncchkYxKWc3JusWPHWT0sO0kRLGOUdfA6OI4Ix4Lvd3qoSAIRtQ0URMySCFu
+fBaMGOvBbbIfkyytTkKcjM6VqAMWJ0i/VpPxdIaJ5ykfXGBLHlWAcwPQ3PPaaD358oZKYHvvIhh
r+cm+k7TG30+IBjn21usEMdC0rHg7KwhYOccbJTcC70MGzqgRF3D2aIRR7W3djotWzitYs8bIply
En/VVXRpKEFAqqfeh5uiouk7VPyDs7cl02t6TMbKt4rXMA2PkfWm2J2s2NCjTcH+mXVsKUiRoBST
/Wayo3ZvVGc4vHDvJpKSndk/ow+krioP2qc5jXzIXFX9FCtx0NLNR7EfcIp2frxzLZgHkEC57kxI
ujEHIVfA8Ie1e6PpVFLkTf2yPnwg2RhseRYY+DrEco7cZoj3IRdQhnsxn2dDvrfEChkSA2zV9kta
M+d37IcsiBlBQ6ZfJLlfrXSt75YUb90p5Q/VVt7BzPxxnTv4xF0R1qi8odiWZXvqewk3jfDtNMWI
qaoow78UpGuKduZGk8tg3oaeV9go/FI8KiyqpKN50PrckP6XG+v7ZE6y7VwcsFLLN7Gt7JViKriw
fUJp7ckelsZB10mCYSfLAtofAzeI8bSCA1V59KJBTudYGsjHe1QR3k5qbJIPNPZ1VosYe3BpvgVj
Kw5Rzd4MoeqqkoGDTBQPpPM+jFJdvDR6G3J2jmVLesowEjdOMwiNPGJ3PWHsUtgtGdcjoFQZELok
JEkUeYH7F10KC6MDHhcdykdbYtWWGay4LCzOFITdwUnKS5BM/CE96V9103lrdCh6eEnRT2Vbt7UQ
nLxOk31FI7mPqCJXvU6mtVlW2asovmIixCynT39hPnusXHzQjqy0DSpNbWG4UNi7NonvfNJsZV9C
tSNuWs/1tb1Q7gAIg1RawiIIlU4nAm+A6FrK+bBEAsOkbTVsHxFzXPNpkpm1wQspt1k5ldh0eRcV
xwBKKibBg8/HBbNXmMCaJMOaVS+amBQu7yuIAOuT1+EsVCRXbgW3YhJkik/kvG+UnW9h5mLJSnu5
k0+6BNqCsvkUgDjbDvMFPze8X3ljQ0mA3sz8TWsXus/wy8Hju2IB35kxF6xSM58R9ejLodAO0mcN
MzWGalPOEFEa9qMWZcckLupVmMfgo0aCMbBTEOPW9pSvNlVNaD1OeunsQRffG6hEViqr+3Vk6kBY
jCtKrpPhYFln4/8Wov47TUSVEVh+MPVRzoyv8bV70WrWsYbEmCuNlTvGsITT9QGRISa0mlQeuwin
iSTZDbUyl+eE5KvG5007WvKgwvCcON8hHuqVSnoPoYzzQppNTqEQuPsQclsgaODnWfCZKPgHpZPt
VMVQs7AhCecaRxg6Q2uGOpuLbE8XrjprgCjGvCPvp8YiRAM2O9pp2u0HGqqRFzqbLLJeuyrcBsoB
b+WSc6QTJZ8ZBHyn8Fr4yINNYtaYSB3vmPreNet5xdxlc861cJHRJGoCZrEhezNErBPB6P6Xy6k/
IEi81JYRrjtNJ4/FmK+yjrd3Ru9JRqxvNAzZ/w9EUNSzMtrop3LTIedzNTQwXUBwt4HhkOFbtMTC
JpcIX4CTum894+wTcTi/pqSTK81JPmlmvqHD/K7neEqrCi5oljwG2sJaepDFDyKfs2ebIFumtY9N
uSUkNk31tRoehjiZMGsR9u5TwLKetxstrr6SNNW2GmNbO+qoedsJp35Nl6At3D00KGEE2ib1u2dZ
E5pkRcFwlYX5KCY0TqoyF3IiTaFoiHcK6hAhb5meo85UK/xsGlakeAFW4BnvawdLuXf3HM1Pqgfk
aWgzt9pI75VZCyibKTSngryBEvlaaPcRb0n/5ad4wjFUV7vGZuTUU18Z4otYJJaVrsuXDvLMo5PE
/cpySRo3TO/VQM7Naa1GCJXpsKYq9cG9abu6Gi82fSF64LSvQsQYSxq4BFVndDvCUewsH7y5nD1r
IZ4e8DdoHN49h/9BPlXNNhIbJeNyzVptr6oc2ixYYtd1YBcR6yRjiWPSYBYaRC+6di9CKFehrX3i
pG0XXcBeZ26SsCsfPRhgA3TnnD926vXldhweiDKMlmiJZ00SuV6WL1vMPfkqb42rrgm1F9qE6Nfl
wlOH7TrfgGjI0u69sIjewb49UBqTbXiIQIySME5aVI6ucdFLCVrbt+6qkGjWrqT6OVqhifbBtY/S
htFgqu5Aho25iPPxwuW4OqpZR0B6ZLno6jEkPnHEOf3O4af4awHf9HvQ2tYwTJvJh0aaVsNXn1Dn
JKNkf2G4Atb+FJA+Bj1RvkcFnLVUSI4CEiUnErpHaEGuatY+XDUvH1BEDFsUkMkGwDXLht0uaN+v
8gKrJoJe6Jy5oW0iowRz0BbbcKIQgPe/8tlMLNKSWKa+AsGPLxwT+wVEA03B+QLat+XZic2HJGEQ
Z+viqvnNKR/dE6NlaEdDv1UTBmNZ4QdmiQBRCuk/FgLkfvQT6AVaYINsWRy2lKowLTHw07Fm6dRb
B+qCw04OAScA0t+plwkwB76+JtlFJ+sxQ9AanUezfmyGEgySX6QgZ9aZKYNFjdxwM6MgGXqSw5uV
P2VjPxeCeZP57DqdvVZI4Rc17sneEi9Ikz9GV2wjVV5rn5BbrUx/S09clKB/jVGShuQ8Zn6Tgy9X
phV9F1N3bzUYJUU0xpuOMGFXwlpJ+3sM9F+VybjbEdorQmjQy80L5XhuUjcOmNzQEYFNi5igoSZf
xkjz6GXT44Zb8Fz42IdjKa6Tj9vf0x5IigBBi2SpNl4YShAhX3XWinb8XdRSG44KJl9F1uPKOMWU
QBw7yFyG0Zn1wncFfOGHOQKwy9WwsQXWcxl02Jn97EB2yUOeqlc1EYnjOSSaeOnX4FuPivyuFcE1
jIN8/8VnRJDnvfODqgnwEY7Hkm1Q3trvlt2/CPJ9qoqaoL60wETXNsQFLssk0mnmsI277qxL0LJ9
ZZUHshDYenbOwn1IFFhw1Pf090mrR3QBP1RkyAJuv73ra0/APYlhzzVsmUjeA0WIPCXR6mbjIiVY
+6RlI+KNejHCLdujE1n7BOYdAuInhr6Llobdp2u36B/y1lQn7cMwtf6OGFKnTqZD7xMQUzXqk83q
Zx9ZJFkDM18E0r/EMRi2YpJngD2HNkTfFNqMMap0X6TquxnqalNrWQV3QQ3kyrD0hIBqBhFvnMwH
leH30cLOifvV3eapVTRLs1DsB6zafaC/NiEudXJ3FLNBBLs1SWiroG3u4pTuu+k8jFk1rFDwo73P
OdZ7iVFe9+DHd1nLJXOMdqHhKBLFDKzG8igDRdKpxyoZW4FgL8fYMxc5UVLKWWVzVoGcs7YJZYwq
e4SDCOjBZgVbzHplzO67HOHpMm2SbAWI/VdrC30ru+ItDwmKEc5O67Q7kka/kAd9YJciH0zLH8u5
h9l1pDO6G0OLiZwcygn1C9UTMlrMQbEPZh898TRBkXenrzCstk1FtgXSUlhfDCTJtHCBoJQI/4wW
1c5kBdDzBLPTrFhXXowY3VcvtK85sr1soe5MbW5yizBcK9PR1io0hs3Y2q9FTIuZ1sFPNlm7UmBK
RnWCWzbq0Mnr7KzbgB00K4uaEJ8zOjoUZUSeFtnf0IinkzOF+3hU2qqL22Nigq5h209DKEd7y0yj
nwXfUZGaizBAPdTOOj+r8E6xq1DUNgQtFYWerOHdushvNIKcpjepx9ZucCDU+xnXb7N7IijgkhfT
O24/gJHNyD7gh0ZwfRrJD1/azjyixh8QKo5Yc0zibUNQhBlRhBY3eHBi7cmIKVeOjnI6dZhpNaRx
7awUN3l6VBMddEvgKZb6qywe61hDykETh7rN+hIouNja00qsAgjqWfcZQRDFkxw+cM1s1oOm7ikE
gOCbw3utrHTlD/pLIsvfQ/KIPu0+GovPyVSIOjqRUETrz4YLuEbLxLWuXCysaYdYKuqKe4k2yUM9
su5gfW54tSIY9vbzUCavTdB5q2Gk5zl1IAbHlul/BGe6Yqhd/3aM3lxZdTctDfYvcwzqQ8YcjIqX
48gKfjPvSdj0mVfR7BEjP2R9uR+yNFhN+n3A1hHh50ybjDaegyqicybUL1lyRvOOoiSY+QsjLcmx
SlhBBO787nVqXT6zqR1XNlL1CmQ4vhTOwBxIGvGP4otuxpoRBbvCmX1Qa7sBukXWt5+xrnaaqPaj
gToHi8khLDABBOa2m6/ieB+ibZbVG8sIzh6uxlWbmp/M8QEwFD+j606briugEHE29wzvN3Fa3TUD
OCmXiBS7fK6bCG2HuAvZ8Hpd8BpVZFfMNv6qbRcCJdpah6/O3qiKiwcRTC+mZJNd09Ppew30dUn8
DQnzOQhJw/nV2ygubFDES2EWgAG0RR6TYa8jQlpG/XTVMSlRXSMzqsyM3/yxpzHaaFyVgaQBOxua
T8D/L1ZtwLZvqehEGk+EX7goAOlCFUDgiSCcMyGMp2Ly9cPty9BQHd9u0b7TD6Hyr4ZnFRtLwoFc
eqPR72KDwmPQPHg9xGCUbVLvaALsZAJDLCQukygCQjBXsAfZ+M538tnQbXV7wWyC4NVdUBC34jDZ
2hUxSTScFCjiMg8a163JLskpgW04oLqoxLXqJm+JIf2eCSEBP1po4HLIGcpV7pZ/xcGaUc8wVDkC
y35kokecIGvfPFe5/chlMje/Je9YQ5AECqcpeJwmox1sF8xRoQXVSc7vFTPZB2Dxog4T/q4FIN55
yu6S97NpmhGDhpfv8ooZNLCEU1UQgo5NtICLj6oPnFpehjv0vU6XAkltbXD1EhNF1cMkKIPcW6QU
u1QJ7hLUTrTTaP6hNsnpCeU5GzoQS3tdjU/SVdMFIJ8c21M7wtgMojHcjeT2zckTNOHmvLxyqVXI
k8wcL3w90iW2B51hs2Y369C1PFZsuIxFnw4bX6TdAb6eOqAEdmmqjYDWdXWitGXoN5BGWdX0frSY
FdSIyjdpDpwWhqfQCDgt6WqpqBCIIVsoYAlaULAp+JsR5AsGqkULQAuFKbIdz1+yE/2Vet0rDpLH
UsYxlCadVMK4jRfdqA9QjBAheMbTVJkrkQsmmsar1wNLMc1Vy59g6wzm4fbcty8eF+z/vNbteyqK
+qD1cCL7xtmqeU5y+zKDdmjblYdBIpNw/0wwZghTW9hf7Mjub/ffHtrMv2T6QCjckkmtCWA15MhD
vGv463x3o53fQOfDPF273brdlxnOnlw82E12SWcjSome133eTdVgv9L0/9y63eeUrbWMSod0XSva
Gnpkc4T36HIHCxgC4d9+bP9uIv1x4KxYGP7UL5SoitUUVf5St/ty2aoPiDQg+qSg2dwa9sJvnWBL
cGRPj84BltHnd8TocWmEwUfOjX4laKwkoALdRlzwpE59ZE3hqj8QrmFG1Ub12Ydem99wzsJVXR7p
0SKn7SroRAlBDDJ85wN8asLxKsN6HkNI+iDi25HIaqBkPuMruy6LULva031WW5cet58Zh8/mVJwN
v7u2tXuy9PwLBR+/HCHJ9HN0tuw9sLCuDLDFqil3QhJ7AQTxmpj5Max79K4cdX4xvEG08Ned3igq
OONcVeqURhMBLwFDZ61RC+HXF7K47skWZ+eK/mwiX0LJ6FfYYjQjKG+iMb1u6SZsDWbxjCTWTu4Q
MFZZj43eXWKHcW/THfugMpctH9sabFS4JCoCWs+Cbpu9FXn1Yyjr3muig27kJM9n4V1ipJQQ3dQt
olGSsuyw/kApmgwIWYyaBi0+6KUGvahi2u+jLZmAzWkViCLx1qgAyYoExnn7Enaxsbds47FJ9XO4
y+pZXRq4n4XewXoyoWiXnrkMC/MXjKDP3nKuOfqPZRu3xiYUF+kkXxPjNVC41k7L2KfK/NXo5p2U
JsyFgQINuK13F8ak7fa9B+4F9xIKvFarrq2dkaEK985JUW075FiKaYZzuZI29eCAQcnOjtldtd68
m/9NVvJU2+bzaP9kAO93ZR5uSzTXNJpJFOkqtt0moQuWsNnQeBaXJdU/NBrHbG/52mJA+5V65cIM
2m6VxE1O88q548OiCENHwEVcX4clraCQ3RkJ4JsRQLivDf6ODNc3uluwAREk1znx9olJOhRFHFdJ
wqeyaeyTbeLBZVXRucPIvndNOq10POSiTux1YXO0ZALCmTGe/C5/bEW4TM1p15X02ZIGNlGXsp4M
5V5w6lANpjUvWKcI3E0B/9+aoW1WnpeH27d/7kNhB0FyvjNK6WMalfstK08uzeaqB8Q8l4o6Ev/u
D8m+09qPkkOOtGg7KOsUVxnA1Nk1LuLopO8IOZF78IIlTo85FEoepry8FDXp8W1IMV1l8e+pjrjh
Vc9xiRYlaYjChKF2sOvoWhvVY4ZU2HGbZYNxAM9J+BmSB7u0JYmmhFCGDv2TJNUvkQjvShJO+5Ei
Ksy7rxIdPzpTEK4Y3djSx3dS+D+OXycgQKOrYAHtYu0LXT5vzrFfPJ0INpdMU2R/ONYU3mZ8z4tp
ktHOM5KTk46Q7iz6L5NnG0c/HiiDCsp/1FQC5FmFwNUTEec1poOo4Mww84A8cwFKr5t8cPnjm5aK
7kmT6CVppANLZYoFnrc7/F22vDaLwCHiY2WYhU7X4mPDE83WKmJGNnXQnUPzoRM1slnfeaJxqBih
tN2y74YP9EtkeYW5f4jDM3JP5iVoRTdlUZE6D/TJStJ7QptgxpG0g3hKbjqd9h0DWIOLA1dNzIFE
rI6OW6zjwMCRELSX0I61fW9pewfZ8Z0ppn2O4JLzMcZoxED2pARjs8lzDzAejg4dfo1aZ28kBzY9
+t4sTcyslTOt0hkzg+HU3QRG90D/HoyUYXzj+lYHEXvwMZnTedJhNEpUAS0TjXGsbpAVV7Mn0zE3
p62PDaakkgAENi5Sx/suS3BJhUrXfcKAMKuNeMn26s0V3aZw8eWEfeY9hJO9rS24p5ZWVfu4dz5a
v3zSPHvHYIiqzXKWXr+nVjuFDkaaxicFayyfyBoMllGofw1OTrlaLdprnZgX9DeHoWRPOHHSezrD
iGZUrx1xXRpwKHqslPqcGXhRFdhXstEV+xvICatQTN+5019rlwt2FcB0NPqvrHuTWfDt9tpzaI00
+8uYBkj2Rbrb3s8sCKJT9p6tR/hbqfSfs4pRqM9kxM5/m8RZEflLz8bD7ZRE364lDjqch9avaRAE
92NdaFuvDhdVmC+D2XPUuNmuy8icsmmQ5EyoFgB+ThHg7dzFLVDxfIgCTEYfWQNkUDrxR67lZ64U
RTxdyZkjijBYjNG89REfNgI4Esu2cegeA18dJ9c+xR0c6qEm4KYmKxANPr6ZEJi29VFk+qor8hb2
7WjjaYeVrFzkkZFwGY1vygoMocK+2ricMUF/jf3+tahdukzdhv4PW3j/gXlMsVJRfy2c9tyhlLA4
t1Yi9Z99e7i4frNhRV37RfCgu8kjG6ia/grNJTKBTVEcBmFCPw00HxC0fKyZq9S0KnwwR957UA0P
XLhSk7eNr2RBbwrnnkkNWzsNGOCHnikaoD1Yr13LvpYcFGxHAPZnEqCqttZUHaYZ5pn0+Ufspk8u
OcOQ3a+MhvhY76hPz1PqHLueqHWGmm3nLjIX37UUiC7sbLpaeUo146Wo/JpjPqhN5Fi/s4TaRam2
XXcepPiBoTZpxChhJbUyJt1FVqKCm11Y+I7XdcusmeEGWVlJ4e99w90kZIEtfTX2S1HLnedOzDjt
jgkBYZlujAI4ceKKAQP+7NDJX3vn2kzde0VW27ooyK7OQgZicf0hEl0sm0KuM1377iyDgV/KEYXZ
6JJ7yUexDeZnBP3IqSsW1kgkmZO7s5CjZzZQnEeY1Zxy9F0Iugxqh7+8at+jPmY9lQoGvnptE/cz
H3IIANXorauWc2moQY/4NV2tVISHcbS2aQwt1mlKSqkEU0EfPuZSZ10DC0Us2id5a3Sj8TUgEXyP
SpSXIRjQPKGNNRYuwtXyJJEFbkiJYJrKqkYawmxKQnQjxU/is7HWyYVpu3NEF6oCIXwIGY6NePyp
3RQAV3t4t5HRHjD67YCREenFhhjLU7yzJFrjYBg+sREQVbE3A3EdRf6lzJRhRpu9tgPDIM7uRW0q
HJAhvskGaxpl1sVXE+zEZBXVZGQZmqDXakw7gyo2nEp+O2Yt12EeJtjOMEE9+SZN0hHQhKTftgCR
Hq5YTybOurdIr1/nPxIZdvnSIzl08AmVJex5PXnmCVlQYLw5DX8s0Ip7zXgG//DZM6LtI0x9bMig
SKTYArz0aGUawoahrw7wP5kZcFmpY2b/bRK80AVUK/zXHzJ3vifzM9YkcTTeb9c5xT4dZGOMzxzV
pzDj5AY48uilF9dE3TomjcaYFA+OKw+uNH9058EZ0APUtSSr9uJPBGUw40UToz3ogCOXfj7AtKl2
mhlfsmY82ybpXhZg0Z7uTsWUipkGfS9ULGBAO7kzTGPTatkvr9S28G9+z6GXixLKtlDu45AXfH7e
YiTWbYFwagud8bWYkvfRD7+YqdMi8E9NievoA39uu3Sfu3nDYS8b9370EeKwkaDQj6leUopP26+I
RyAUwtR2gVHJ9aCPhAL0wX2MZX2b2Uy1MBzhhqUXDS+QK1HeAvCuyZvpW2s6eXKu6vSdnsXPmlXa
xyTQtzj7+PNUXHhEEVyTMDu3EVoypg8I+D1e3zPQk0wGkdoe3npmHrGxMg3nzo0yAKmpdkosh4bk
uQ1ZpdneuANWtPKXhiNuOTXUgH07bgcmJaQMBuR+e2T81OGv2NShBtb3Tts9YM3Y1spl72DAeAvn
TNlw6XuW3EFq+DX1LM+iy37oIzyTQPpDyfNdhiaHiT38HjWx7omexyWlX9yU3AIzYQg0hCXyDK4M
2cjb9D0qujohJWV8H2P3PXKr1z6r37u+maiq+YASYhHJUxS7uA4eKrp8YSy+0zCMNy0Tc/pV7xbK
ksXYgj9p2L53/lZjqr6h67MLXZ4dEcPj0N+HoiLxDzC0xgSLSNyjDyicaFMU6bqixvuKuoHUg6w+
lnX82NbpwR7kWhSMqDrJ2qrK8pFcNKi7FlR4O9+IvqvXQZB/2ETIUeI167gyL5WiesJt96tgP145
wl5Dsn/qtXxnpOM7pyipVwEVn/5Q5xGsZs3/9CPGZULhdJnuiRZpSFJsA6i47WZWc4sQsV+8ce0S
QmW9LrRyaZMM5bY2NpoNRqWd0ZC/Whh0UIiQ/DS4+DW691mTsSJKXHgkfWElJjs2joefSMVPacLn
BcjhPIJ7Y+5wyVJ1kPn4iq1xTZeR1pGInjoudEy2+3udhs38WcnQOqEI+c59F3H/McRwuqJuI504
2fqj10O/opQYqiczwbVdAYZUCAJXzpR+mQyn0QmUOwtbs934r1YQvnsy+3DIuuhL6q4QlzOgFvQQ
7N/ccDt/lEY9XkfZNGvQQJBZ1aq150HESIK1z+JJEVr4wbau+N/Q6D5aiLjouD0zbW/Q8CHHlsXT
1MNlVajx+MttGjqdBYq9ihGuAWLSx31udeKhhILYWkQ9w/QuK3Ojow0IhvYU039e2l51vZ2F3cTR
bsZ0/XXzBUi+JFz72Bdq3TrGa+Wn2rlGNFnB0kkT92EKw6cm9kmDZP5Xd3SOnKA4/g9l57XbONBu
2SciwBxuJVHZsiyntm8It9vNTBarmJ9+FnUO0Gd+zAwwN4LaqW2J4Qt7r22zkkM32+a4uBmUqQqy
6sySYXKmv5g/TlM29axpybqZ2xFZFkbzsSKTQ28+pSLbywoGba07l3lEZqJG7cO1R6RZTnYe41zH
NOZNDPyb6YgqejqqzFdoIY2/cyVJxSjIFZiFBQN7eUirjqlIxxQLFVHCiKBi222yiGhHHxV+7dvr
goy2ddaIam1L84IEtNq1g0pPbm+kJ9FH6akpa3ytLth8qTVHai4OnvvT+wQK99WKQho3mGs7hP9l
R4shI4DZtjoUZqPvIyeNz07raKfY5VlP7kRuxOJAEantHGg5VqVznQqaIDhScDqc3UxNiKIuD8zQ
sTp5aFnuU7KW05v1Fw/3f5qxz85niAg56jIf6aLrHTHccI8G0LeZFBL57A5Z76MRtR1gkmH5mAkv
hWCQ5en9a6A1EWTqUNBRg6x1WEccWEQq3AHu9wdRYldZgYupUMwvImln7erAHYqMZAZ/UbokLU2U
gm0z9UF+SpOM28f9aVsWN27PuAEdVPxofxDv36dwcbTvi7K8ZhFGI9/0H6gn5WhvJigt2NpIQSE8
d6WNiRaSa/pVemV0uT8I2G2QC5xmF03Dm4iHtRx1XioEZRii7ZslWWd03aFqi/rESUpxK/3qdP8n
9SQRpYV5UO2gncjy21ixn10CCYZhdqYsDDJyvkfDRX/YyLM3D1fRtr8nVvMmmQpHvEvZcyKKbWMm
eBPUVENCt1K0FvJP2elvuo1oMPhCxamQKrI+Agyw01s9OHrLu1vo2suUcpEYdGxh9p+u6pajfNrO
0iQzyip3SG+8TxheZBG3/rfljwnqSI+hlF3i46+3Td9sIoFBS7Bt24yJGdOTeG+GMQO8renivThi
TJm0TphWirww5V18ONZEyfrhJCt72wneX3NcdmaFLo7DHFAL3Z+6jr8AM4qw06Ny/+9LjOXrPPQ9
q4GCnLNz/taDNt5642cclfjIlA8bRwz7thPGQ63QMCSdtML72xzNgn0PNC4k4nkA0svFuk+YzDSy
8c1cxGEiQsliIVlZOeJaxrNkcsLkmFmYi1Ax1GD8EvQs4+2gGpT7qVzqJyJbgD4/m/AgcEn/cvpu
2Isk/45jZm2T7DcOOaIrrDFL60GkwKSKkNXacDGmR6uAEgChCjWDlwXHmPIyHSIa5yy94fEMk4KY
NjfNp7VXVesiwT83MiReORbtlF5lf2c/3Vvgn/a55z/wluv7ihMnEQIdjlm0W5LKBiKtu/mICxSe
JS+K5AXwkCPifwJDOJCqYNDoDXqqroWIKB3d6DzEM6e+18lLbYJP6/zS3vQmMzWDK7iI5vhhZh12
8ggqb5pZHVU8nSVN80GLTeJu2aLMkJ1wksbvXl5H78NU/9JNFllxO7VYm7SZhEcfQLLAPxln0t0N
ZDwWNVF3LRK2kgJghZBy7/FqPzklagG9aa4a2d4iex/Kpj4OjRM8YUn7EyiRHzUqmVrQbCLoFf1I
jlrMLKDRJRkWqJeODtMG3WUwW44EbpANIRkqzpLk8xzjnqUeGRdDvuKCQGW4B7OFyNnWEYrhydhZ
Zvo+ptVTPrqfi0kb3vbSnY3I3gvzRklOAJZLkKA+tv1uEO64MhCUB/HBKPPfHb35ZnR1bIvt4roX
jiDGbOLCyBRwP8dsCSNJK9fM6adVjjfYwvZD1wKkNgB9hlNZeifbM8pNN/3x4Ne9d6k+H1QjiXVC
u4R1rX2lVzFPsEDHZQbXvgbcoME1vEy++SkX8AXixfZWBnw1sesv5fKALu9gunXEsHCsQbjo2Rt6
s3NdY7qMrebB8gftyKpZ2xSVJAhOBukjI58r9JboFrhXYtan06jhSi+GIgV2SVNsz4icp9bVdqxm
uNRY0+98Ro8qysjdKRt35SDGX74b4TTnqEGHL/Yj/uGY44uRb6mLb9j7oGJ2skyMv7ZSv+K05js0
V18XDAHOTBHC0VTtnnxsVsQCyc3AgftSWvYFCIl/oGk9+oSdCt2yv9vM+p5YI+EzGK9ZPaszuUvP
TZEHp46OHTWteyhy840+JAbKbw6Ew2Tk5tnJe5P3QEWm2uHa6zLCmuI8dAaMGIbuZ7eAEulOKOBe
+SsgxX6Tu3SJnrJeoll7qhs2xfGUt1weWfoQ0XLWE6QAgQr0F/aJf0ykvhwneCnTYNun8fChE7+J
PU49wO8voXox+NQk1MQAQ5sTPUUasQ/K5Sox9y+tP06/ZhU8DKIkQTtLV+PsV2Hgwl8Y9UZdDZee
wZE2BPsqZXerS/2thko6L/xRp5ipTgFOr+k/mNIQ3rShbEwviAFWvmlZ56JeJERJcuxkf0PF9dOp
TJ4hRY4PWjXlK/2EuT3b9H6ZhX7lw8+xFbHVxqQ9p9X8GHmcW5OR3OitDfg5xFJYOs5z7qX1qhv9
9EBejVz5jfTOuuKUIGKlXRNQ7p2G3v12QFc+9DgsrXHK1wWW46uvetqmFle6jD41YebXOUZMmZvs
TCydEUGywAkbhpnatPjmFwIlWgP263VPSpQFJR70Q2VC1A9EsGdLn7+ZrveZSRrlMXUfCKdh1ktM
BFMyO99X6Z8shgPSq2+6jTh0kCNuk/g9qyXkozZleVOU+Uszk+O3VLYBmPZLw9uzpz/Ud2w6SE5n
D3DJncPs19Fb5brcY2OEv3Yr3PeaRDBoO6peo5HF9NDl481OYxnSAGcbDTHYyo6096ljQoWeme2Y
5TGGJW3QKJDpJ/w5G9HZyNJEdx4Rc1VlF21BO2GapaV6DGr3XCbYNzXTM/FYjebZl3j5Wx/rip/g
l2+d2F4JifJe81noOB6r+1bxp2MygIpT/EkB451AUVvET3V/QIClF9mO6cVhIJIMwBqbeLqgcHS3
Hq3llrHIseQ0R15ueUwDRlYgACoWYm+YzS73FP0hr4kdiZ2YBAGjLvf5ElglAF30WkskLZLFVV8N
ZShI9lL4YxhfW+m+FVkQesvkTqIfWucZpbE1EE4AWy5U/WBch2qnGeTX3B/kZD7q5LtudRTXQw1O
h4uv/92Jznh344pGyQcr4nTfKpuOxcyqsIUiGBIijDtiSWjr3D+9Wz9EMttgjyBjbHl/TbiXG4z6
K+oAm3ntwJzLg9g1MTHfcJBzKjlviHpeZfzheH4Slng61mWmvZdVpO0ilRLcZaE6j0W68iK93yJj
y5fYECK3iuh3o17A9kmC6RGVKHg+m8aw/+rMcY6W2RQbRLjW9ClGa4vR70H1TnI2m0mFZSc4DfVq
383gy2SH8lORYhZkItg0DotXtMAaCr5qb+cmVC3BAkUyDBigDz5jf3lOKuNOSyWaycsyLrx4Nzqz
f69IoHn1GJbjD7EHaESb+23EJl1nZdka+bFOhct4tMQNARTqwiXzQO/QbkKeI2ewIdLNSYS1q9M2
WacOEyatGNztTOgybJ7hJY8wi0trcH4FWfFUehlx95ApiaYiKTWVbEYzDB+Z436xw+xCmfobaI1r
YZnaxqL5n7Dhbrw6lXsAp10VVM8m2TCrLnPdl44zlxk+ytLSAHM7s4MKOgR0ozXvyBiVrHCNxwBy
2lHLBzKBePvMTMEh6CZ2gXS2nbtKIZZ8sS16rmB5xfOXzaYlbIKs3dv8QQzQk1setRPhi6iucHNb
RxuE25ozUB3zqguuDheDznfVKdH7zyFPn/rWV/AcZHmeW6xmGsNZHC0aulAF1NVhybq1ovc260ac
aXSY2RRc9Sk6sL0GNYyUYG9HOou6wZB7H4Es5nK0rIBOsL1gSPKICyuafPlRA3r80fdglc5qp3zS
gTtfIDclQJMYFbw9yDyiwUbxLSWNMnbyrI3i2zgLxGpZtMaPyqCD6cQ+wMyfcrNBddHEHxGJy6o3
V2YwTfC1GLx7LSNtTwWAiTJxSJirUV3re4Nh68YE6MFRkyNwAgy1saNCbpy0HQ/srJfkBkg9GigK
ZfyuhS7+mqb4yKPmHcG39jw09kuCUOzHIjCutFsSLBjnP9hD/h1EmfuW6xj3nRLAbpGlIKF40Vb4
x42dwUznlvgzxbqq0z9u8RQ3effTzzj3h+WerFRw0xT1ytBIUnsz4W4lI6o13/2Xk1aeAysDCFF5
2MtHvOIzHNBDXmVX3GJbq/O8q9X6H0CoES+yJ4A7EudXh71wVkzRRlI9nSghnAeQUsOmRA1AdTzY
V8u9ZtyUPoamImMxZUJJ9cpCIrBR2lI99kYg2Mgiqs1yGPm8+Nt+4F2gCrSvDktf9kjK4Hgxf1yW
f5u2R3hB50x0jUDFYxozGbXJ+9yDDqtlG+xVW/4pmZDDl9DmTWOV8TptymCNlmKkiOrgUgyR80s3
uN/Egc1I2aunk/TF3zxXBKx74NR8tn/sosxr4rdbHW/XVk3SJE6Fu64Y81Dzjb8EkHP18Y8MKT5Q
8uS4xVNULK12pICHGGBW72WMNkdgLQPmXJJAOA1XOZH5ZViJt2U5aVCHjbcMS9LmfkF2a1KnlJNu
5wEaRQ8LEUAqNU5acWkT9c9cSLLgoGOlXHD7duyPs44jRzTdYxQt4TIxN4tkzt5oiPqzDLBdVZhG
oYBYm3FuX0wB8Q+1HNOcHJEOYwMUrw7SX3OcITQkGYbWfsvYDPNrlaK8s5Fl6USHHxzdOtNS+W9R
8Jl3NBXUtskBpT5jMo4VBSKYrSi3iTQgvRW8TvWQ3PyBVR02HXmog1fllNGBKcKwIcbXuEWJk56m
RdpvGGb90H4RHrZtoixYO45lr7BLAAxyhhdVOhSeWi1fa5GcfL32kMGiGYa2bzOtMqprvC4xjCKf
565kBzs3H7xrVM+P2sQKrUZNksmOYJSp99l+Jrc0kO0D6KLXauyBXZrdjd0VMT8RUpk41+YdLrB3
P9eqK6/MOvYWVOTUEinkFfzTZD3BOuHQKccNR/+ABrzGpyewfbVIiyLcecsruiZKxbkYsdFtuGtn
Z99gD9USgc2swrWf3UEtli4yVAz8DMIhRbFLIveY13kErcHVDiZzylU/wlcbVPwxaSRhxaQdTYk1
Xit+Qo7pE6FRYhziWjvMNplKgTDVR+PcIlhET8Q04xIa5R9vqOKTqmjOGA4kDfdlYZqoE3wp9kY1
bM1Cp5Ds8m+ZZ9EpShMmOBmFc1UiO1TI/tZw36DXdOWAJ1T/22S6fsvbgaUEXjpb889lPfGe4PuF
IVFi/q1vc9f8ZC1HBB6O8qcSMTNKATXbniwOdoYjZT4jP9cNhOt4HbfIf4+6ZYLg14lqbeuL0Ozp
ZsNnCs1s3GcMJyFvPtf3eD1PpucqR0TgGOLmm4vGvC0x+7Opx57MVkvll8oy/nbN7IaR1ZPPt7w9
MPVSTl30XD1o4YOT6T/YBbsH+MhPA8qzSAnCxsppn3kxzM+A27DwRm+vIwZeudKQT6QuMQQymmo9
x7NYNyYN5KBjrkfVZLMPU5SbWTlvNPhcdLpHPYvSGwSwZ6HbfmjnKDHnHhxMTpocrMidam3IYxU1
bcTaccAjARVI4B5H8LaZOrdY09lFfBPzesKqYOiDacT788iaAc8p4nQ0z+mp5p56cMVT3ghjx+mB
uqJuOFNm9VMwlNvYFnmhUX7u49Te1nDIw8a0H+qM1IM2LnGUsDNr0BKiS10n+oBLnQttTQS7lfNa
WfhccGaBWOnM72AcBUrJ+c3SCgTnAVPCTkMRgKuhYQVqOxvWg2i9ExPyX/VZ1IpTLtIObl1e9VI5
zK28nSAgC+6SNXgijDWkx/VMXulsP/VKbqc8off3JnLn++QcO9FzO5rNIeiKy5hDMR2IAINd4CcH
5i04HnCYr7qpiR5nETsofVOIXx0yLwoz8P7J3ygiy4IpXYsMxbWNjdA6tmHkWTE5MMPWN9yVnY5H
0Xdi61RswCbXN7eGZfnrQpBDhy4TcrRvMBcby20iP+lmmjAY98MwnQeBD7WUjKYahP00ACVlwnFc
+jhu24OKgEE3vR62KCCNThl4Ca3PZtTqUzTyXloAfQ+2UX3ZTt0/4M3uHnJRW2vWXHjadLs/p0hw
zmOeXqxRTvv7v4J6VyF8O0UeDT/MOFxODLTIrQ06NMBjqw7El/m8W3jSAxVN2zZv5PKtUei5kbGK
QQduJmEzYSWLgV12Ui2pWVcTANXW9mfW7+BQLxYBqAtPW+7Bvj0mpv+eBn7x0JnBBbuSOLvg1Jgp
GXZoujbdV1M8mMnXwMny1A72M3qdx3GcXgGuZZcafFnUZsvE5E2Uc/5S5Vpy1aoxdM0iP4tEPc9F
MT71y900T075dLcUZiDRXPrbcQpCVQX2ze6Hky/Rck/ZfGgq0AIRK+U9YFwakSQNLcUtM8eFRfYO
vpSh+ay1wDu50iPyEOMCV78gP+eZh1+9MQ5ZLvrtbCSghfViM1t+vs8tND5dqxEkS3diGu631Jl9
4+HKSPddzH6sH7eFhcYzcCfr5E7GQ66P/snqzlViwAFDSpOkGM6NREeE5tKUFwl+wF7RheYTMjMh
f9h/ggyulRcaPQGUcWax9YycbTDUmEeJqnTZVIpWMNWi/+8b0BRCYPhOB994SjQWzLybD0Evtnj7
QYLKW1GQnBIpC0NbWFqV2LkTzVTloRZqDSh+XTGdS41NnRgA2o+OuLXNYGxNN4jCjksxOlD9kAaM
3lLIn1ObzZvML25ePYdJj/XPyaLfyayriyU7KAdF/5D19GNZGj+QLPArZlrB/5vKsLeyAeaqiS8V
nFXqmMM2nw1FsAd3WIIB06tu12T4eqxFZh2uLKseBwhfmxRbSFDEnkfDdKJLb2hsbPRNPVvdgnUm
MHzvzN5Z32k5dmmvGvFRoVN+KnQcn2M0sE0CLQYxkWUyoDLwyl8JieBW2TYny6UAyx0CrO2AQqj2
LZBYuOVCMh+bVW214sTI/QIXQN+RC+eh31DxKvKx3BfpIsKmQTnVEzjWvnGOckC5587QQaeUAE/X
xTkvybMBinVuyOM9z1R/7LaWBbyJetks3fUkCaTk5mb/ym6p7KpQs2m0yjawAaBSV9YTzSzRKACk
XDYGFa/6cWISktdDvmjz6aPRklJb4QVUBkZNBWFybXBb2tARv5IQXawhaAXbNHsd/VY9KkOuhBOD
CO47FufQuxmOMvCQ+StxKiu0ZPjO0U5v5GghIa8KFc6ON+AUrvTdPBVvXWR/g8djF4tDxzdYr5QO
a2u9LM9Vy9UuIbf50CFARjmUFk+dLt9mo/0oLJoetiN+Vh7HzD0of4g+gsHxWTjI9BKIchWI2Hg0
UYIhunPsT7fEZ+zVfAJ8SskaaLIWwPRjwiLi0UbV76eefDL9CKJn2aRhZU8tNxujnU/e8pCnREk7
po/pW33k3MT3PlGRFxiW88VjQWX2JKKnqKQEaY/cDMZ55kKeasnZLcvXHv8eSNE6PVtLGk3vPLFV
BNO7PLAPIcthecZONEa/sLAqBt3rNi4VIyqoCO6B3+19ArrQ06APJhMZt23jdfu0aJ6CMuYva8Vf
Pe6TTc2IFaAFINjE0fBMKkgokZOPDxibN2xt6xddsEKpi79lME+QdaWPG6bkMKN+5ARqAG7BYUUP
pdWrVFKnjnI8BLkyrqYHEW/5UVG5ZexbnLjvf7pp8y2nNNo2S26CHUV+6KwdU9Me+s5LYYdazY5u
fdNHmiIOEzRLrvx45xjzO4iU+FzO1aVk3LifFWYMY3nwkD5v2DzVa5U42en+QKrBn6GJdXYbpPGw
oJ/3klco9vvxyK9xqKZ5E9sUdUteSp2Ld5FG4B61dAfUyd6KMfXAmrAHG2xaz5IYlVne8unRHwN2
PBEzpkiBsIgJ3mC555yKFP+Z4aqd29W/Mz37RBXC7INhXp8642aso2HlL4G6LpPPlB1WUjXN2h0d
tuLOpmgtudVmAC+wo7MU72YTa9h2UT6sliLOte2vBOTmUBRvYrCDje6j1rQJumR4MmNaxLM7tg7z
Oy4/kPQtDJDtMDREAIfD3H1nSmJfIu0xxi/qdOUbw3dUIzUygBJeOXGSKKj0GaGOdo4KDwwG+MC1
iHdiBJNCb7E3DY+VY+weVUKRL3JenVr/LiK6s2xY6ayE6Ce7s5cgAhX4YGbWn4mOQjIavU9pQ7Bz
NA2f6YeW6+Wu091tY/mSawiittQKao5/8yLS/kGR6VrDSrYtyXltDh+NjztW2Pi7kalQxGaK1Gv1
e/KRuecFcwT+pyG2Pxq04ys0b2I1B8azRCMDxdU7tpPxwVHkhPx6Oyf3f1IlWYC6zWfUI97lOgBX
WpyQ+IiwsL+dOH0tMn8MvUPtMjQve96QxH2xhwqsrw2cifQ8io+IUGbvMwpsXMoiedE8/YW5ExZp
BT0jRonSNd5Ng8/JXTzC2zMCsn6cERnRroA9WfSfxPwy00CidKkWc1HrSVgTTbya5ECFySUuLQAG
2Z1PE1Ox0NWSY5piKAMYtW4Q5vskHK00GBmRz96xjIdTm1xz8Kpd8D4FGJhibMSrzqXqHLVbBg39
ZtPXrmcbG0s852CDvLdg1gBDpG/I1eeVPdlXQGZXLCQ7YDe/gqk6qRxprF60r43wPkHSr5tW89e+
x6LaIpMk7dDfGlghFe7djOSjNQgS1nQ4jlFWfxlax2VgHgilaWZEMPjnU+MpJtTZtYFXjb6O4jBI
wsz8g2EMNWAKCYhNxJnr02NRRBwS+kD+cS7Xrt3uSFZ8lSVVZnWazdTGnmdxh18A7rHcNZN4It2b
wr0UBxJZP9G8czDADAb508IMY/JsKhT21DkvlbuHuPFFMA9+nZZJtd98EPCGqggRvNUNUVhL9Gq6
Wby0WvTuFuLdjNIPWWW3iNQvvkdjKxmDAmjZqGZOsSmAUdCXADrQfg2F+XdRoxjFt1e0+nYYvLXI
4ocJ4CSpxsmjNdoAZ1Uc1sp9MN283me1fhyH+LvIrS9VYg4iSv6stdmlGtxnDLEoUsrhHdHMnoXx
Wx9Pzzl8WjKxdn5OPeUJj5aqgevhJ6/+CExkkBj9zGV3SoJsnH2MrZ9tlMKfPNJ2yirSV+PirKPZ
fletFwNgMI5N7r+WNUgoHb+IQTYz1Y63ThC8b8e5+WB7fpP1uMvzADOhjygvJv1JHyhk7UWeTlDt
WgFEYoGNxrT5K0X9NQXDzm3oCMjLefeYsKAt0+d2D1Uq2sdcFosE7UhixOt2ho1UQuaxg79emzHA
M0DxdyM6qJE1QZqps9UkW8cBVRPb/hWbG5nXJUzsFm5KRF4umpb8NZfKJ1KZ7QnRRefJocsJLFNH
4vtYZeZDkrK4z1Nz72fgz+oYcR0SDTsMYvwkKUYjxITis3XHfaPMcUNI2WMJEC4gcWhLcZGE0S12
W5LIRfpSwXZCtYySMGgm3ghYStjxHCbqXg6ywZOD3GkOeoeSuXPYOvWXlzhM0takDwjPY2+Rwbma
HZo/78kvEZUWHdbnEpAJHSXdmZOFlUD5F5tcRbXpZxiJCXG7LSS8flMGqtz5TbnpU2R3BGqRoOyR
zzQE4Vhn3hOW3HBsTWIg+rw429GCpZvrF1VwlxiTHzVp49FW3Pj1BG8gvlqs9LwYcdDyhxaPcSSx
rfRcm4kh2CKEDUVZPpuW3zwpPWUWItvQT1iaa9VX61z1WhveDQ6ewmHeiN3wp4M9lw1MKjprKSl+
+oYzoQEDa8U1V2B0LIqlMNDPhivuThlNs9IbF9Wk1Z2s2HwpjOAGLYw3hNEg6DTnHOnKJ/xsKja8
MCOMYX2sD/d9pWEYb5lKMNGxw2ZhYBogR93WIG0jMn6AurOFrqdlJbxi9Dr7tOP5y6CjnR6k/yqc
qy/sD8Z1UVjOvJYx+dT1TFCBMeWPo4cledLwx88GzOmMQSJtq5o54vMKIY/OJdawL0iYm46ETe4U
33nD+8S87JJXeUOjX2XgjMPepeBiHvGqk2m9ysrorSbbA2GlfPIj84ZzBnG3C4/FGR5ZR37kspjg
xIMGa+I/fczA0Z84WFs8CU33Mwcr2UBk0pQ+hw5bUIIlxFpPUFiLvvyNFImTYjSeMkJc6l4c4hmH
E+My+6iWh/uzGcUPjk7tI7M9J/QWR2O22C2peeWxbnKEbPengAB5+u9T92f+3QV5f6AKG8Wi68jg
gEYLDPT+rBqM/352/9h//PP/9CX/Pnb/YjQW1fHft/3Hx0j/gaEzV8bamSM8DYti7d9DGpv/85/3
T9w/lv/vn/j3dXkqF8fw8mPK+9N/n/p//9j/+O//49v+P3/s/df7H9/z7xfPPCf579/v3//4Xx/8
j//y3/f8+2P/r1/yXz/h/oX/16/5j7//30+9f8JPHRUWifqDPe1nDMYonJw0HJCE7mU5sg0s4b+T
ArLOLPnuF7LedtMk163pmptJD++H2P3BkcAJ5mXgP5V/mImN+7ZU+8Gqh2NbfHF61dgzQa2YeTAe
ow7vMWGGYTNabwUd6rFSibUdOu0GkeNH+HOyVTVFUjczNRrZh69ThQwxkBUXvwCOXyrq47+HtOiH
9ewnGA70fCfQbO0V4xmq3RrhLeSTLih2hVVsfR16C/jDiBLLu0gzf9ZGa9o6g+ReU1burpPS3hW/
Rtuz906ib5LeLHZo9x/6tGuOw5A/BbjRQXCgsrMXG7teldU+LQEFjMYvbgHltso0JJ+kmIfW/Vrn
LsNUECCyZKGBEfNoYz06MAeiccXNri0PThJ1LCndkglt1B6j+SnWEguQG/o8/fN+8syO898nKJwm
Zi66hm9JApeiVMDmOC9WSJQdhGTdn1oGFAMHF7Tftb9TEWER9nRUg0nAbSgze7KMsDlOpBWxzn9j
HcywM0d2AY4lELRYvkBTpkOpH0pgLuNHarVInPJsG1WOXKVMr4QRJo32NmMMWTOsv3Yd7K1W4I7o
sx1cG969rlyoTJSywFm4Jfbn0hiOCVdd+gPCV7Q5+2pQ1ixdyDmllwsNLYeI/jB0XbcjsrLE2HPI
9WgfEW20atPZPg8nV6RYQoKY/qg8DQBXj/lS+nkgVzaogFmbGPRn3IOrEqkqoDDWp8n40pY12kHN
HNZEUjwYH1Effzn4kJHn+99eXKxJXlbQPzmCReQQqGgmJIlW/SMHY7+xweXmcnDOttG9xeNi8mRO
ffCt8e+Im4oX56+PSJk1YnaMnIzmQUt+F739aozZJyPfT3wsSwZmes6HlmE8NFGyEBuuuHBnWDCk
67hFMaQM42qRXWK46V7o/c01pvfZHf8kev2egfXMem6uS1kCIvStgdJtFvO+tH1EnVX/npfZOcur
Sz03L8zdrTMQg4e46zeorrJNabLd17MKlRKaYgAyQEYYXGUHdSqqOAld3KrrioyezAlYcFbOtzkA
5+p9WmM6uJNXbVF1TeABRnZTzuAfhzynx4qnOrT84BIBylw1Na1XZr67WlRsciQha80a0XD3TzQW
WFVMcdBz83XQDJQqqro6+CKbxPuJGD6SgDitBP6oMB2G/ZxBh0VuCb6ldJ4leQ47YXJVGbSwcMsn
OVC79h1eJ1bwe9xuuDmjNtSk9aUB12PidnMz+WgMffKc/RCk825qGW7AXj37NqjTKEdLg2ktpwTo
/VdnSlve/OCntqBcNa+IeY65brzXJvUvrpMvcKwkIDT9R6ZzersIPsE9IEoPMAMSA4MYH/KXByKJ
KdMlo2xZ9kNu6IKtWOt+/Da1ph4qPdkpB2UsSCKX6jHZmkqxRCv4hePIPjLIOedt/cei2kiY8Dr2
xqQWwTNzbHWHKWXHxRnj684RvOPYVGdo8+uUsLi6TwG4xVc3bwHNTKdYfJdcgEifm8SJ5dqxHFG5
x+l4cVNG8j41VcgcY2PLMWFIPpL9PVokL4AJm+aHTFBRe6CKBCmkm9iq1wUuEKgo+cfEW7IukFv4
hn4xRHAWstzWZJ1MAR0KJ0W8MzWF5jN/VO7krulxLoFTaUAUeps4X4ujrxhYu/S/dd8uDkbvvedT
8pQkX66bPjKAWanFogUFeSDhx0gq4Drjoe7sQ5SaT1mUWBQO/mNRkTaQSHs9KvFItXUM8G/Talev
zTR+jnBw0XXbxxwRPmQtIguN9D3WorXdMgDWlbq0Mgtrvf2WCZuTlgOEqg+QtDIKaDN+e7am8V01
pUsgNDgTdrwFwEQmr+CLsGyW5tc8R9W+RB24Mhf3t10YP3oFNZt6e36qy+BjXspdUlzjDTFE5yBB
wVEAYdX9szT/RHbwLkDZPZq6eMgRj6z0xNgFpMXxlhdr7Cd7WKj5YZ6StzYFmDWKD9/BdTWQy8Wd
o9zOTv6JrlED9DM9cMUuOwpWTEmnLrA+0nme16BuVf8hYoIIuY0jQYq/OxPEHN3Ve5e6CEJ2fUus
gQ1Fe+VXM1udy5QjIQbTx03RvpLP/KWWebqcym9WKb/92vqruwL77jK/THLviAFyn1Tue9NPb4Fy
zu6irBYK40Btiu95JgBH4hvAo7A36qrb9hMRxXphrAp3uVzWBC5UTA6yOCXcwvVK/A9ziACCJq+p
nkYCFdCZn0rHencjhHqG3bDJb96NuiVjQm9A2vwv7s6kR24lvaJ/xei12eAYEVz0Jue5smapNkRJ
KnGehyD5630ot9FtGzBgwCtvCu/pPUlVmcmIb7j33CA4e+qtT9wXZ3IjoIP9k8cyFni2+EVeOLBg
DLw+2borx0o+wYvmBzZ67PzNK3lGm7FGkW3NroP/keKgCk/IQS5py8PEtfkYN/750A5V8Rgpeqxu
ZGI8zGxviowkkzl5wIEbYmaQJ2cIb51K92Efb7qKrX7jg0UV00NuRoRB1OTJ2vp3GkX4vPjIjUUA
QWEJKmJMVucBACSvyBaZ1VPodTbwONoSu4lONTphrNVkPbcBWNYeqiPmepiRWq7cUH6VEYEQNlaV
KW6mfVv/bGOaIy7LW6lkhgc42kX5+IoBH9xqBqIjCX73o+sdWE8e6iY+u4P6DVVWHXprODZBtJvY
B7Ev+jONdvLVn7iq/+sE2Wv8synb8nf3/yVnlvb6n3K9Np/d5798FV3cTbfP/Otvf3npmxTlQtx2
nwURs3/+y/EXMbPLb/v3xFkh/iqUa/ue8PgqlPT+I3HWs//quha/aDnoPhzPJ1W2QJoU/e0vrv1X
SToS9apClW95gii1vwfOOt5fLZd8NZNNhMmy2hR/+V/kzVqk2lb/CCGTjudaSjDC8vijEJ844j+H
kNUa3I3pBT5mFEFg+bQIvgjTWcskMh6ChFCUYLzaQC8B2XOFZmPFFqChcM/mAAQnfP7WwQcum1xt
zEEwTLGjGnJxhNoOY+o/vbh/T8v953Rcm1fxv323kBwVs12AwoyR/vN3S4tR9OBV/a3wArU3SG2A
vGnvWYC1JJktCJM8/D54kNB6Gyr8CCLpwgzhDPA8XTeLE89WYlx7pk4PbEW4dTJCZ2GBXKw+roBj
Fy8J9f1r4qY5l85qHjd1PUEuKP07qCvK8SEPr//zD+X+tx9KKAdxk2k6lk0UnPVf3oJUmZPqK+1t
KaBZElMcdys8+x/h6GX7ZHIakJXVtI4c1Mx4xt3TYI4Bt0QYv48WEovYGQLy4Vpb0zYt4IGgxfKX
fiYOYGvY0fYNQWGwJpCXoExEWwec2djhFOpKERvvgk0kU4hlbD2OZ6+j+PM7kGcRNPYQ6hbxD9q1
D6bHzgLY/blqiayF7Z3DSgclY3LZ+glYlhiWGqFVA6sk8IwjoMIzkzdEHP3Ntv3vMnPLzf/8yiHB
Xt7wf/74CmnygHiuZ9keQiFnSVP++fkUF2H7t79Y/0oo2WA1vt0SoZS5K3KLSTbIUZuFkvw0M5UH
sijDG1Ez1taB5fscND6+R5mrb3bhfCeLd/pCYYuIKWv2keH1FyWwp3nyYmFP3WSCV8wCgOqGUw5U
Tu9ClqVraRvPUEwJgt0ilffhzIM4mXtuv0Vk4r61LrQkSa7gvl7Iub4RnDs7xSAy4cNMewhjlmpP
jh5eU/CYDvD2DT+eAvCJDcUcqu+xWv7uQ6lQmfcgewFHoQpndCqP+fJrXl9ti476MGlPgqJv7At9
R74IxbmgFOmj0Dz5aJKF6iC5pFwhLPrfphryG/5GCCARXgWYEkmfzWcwavFa1TiV+uw3MjccYLAc
iVga7SU+vT3AceNzBKVzm3ioFlJEYcAAkRywPzOnq6cBLNXxOaifTKbi0M3meoWE4gulMg1SL1EA
+DM4Wnu4Aihun/pIf0A6HTaT4jWcWtghSc6QzYjLXYd7ET1+nQGIgYPdEhcR9b/dqH30DFB3fumz
socTYsYPfsEzjM71GBbyaQZshhKZ/ZtD17VBnkU+Z0p+gcsS5FDOLhoezA+7An8QZhJ90RFiHqvu
T0HTnvis74j4GtdGGdw9tB7rggYKe4bpr31M1rCooUwE/SIYr7F34UDr0hefJgpLwrqtTPIXOiaL
k80AhoylxOLlaWos0QDvtl3MJJ+tzhClwdYRBjNQE2izm5Qu3jgG8Wkjx0cZGwg6PR/lHNrkWsaP
dkq/VVmkMqnOGG5pNHNIz2ycx55a0jApaUzv2VMG7AQG3KR74v3DyLr2JMvbqdAHTuV7PLnnRAcj
qy1R74p4YKMQnmVF88oJ0lyMYjFfLnGkKY0mm+l9JLWgSvMMlo+YZz2q2Ka5IIIm2nu2n9hpRFul
VLGDGHScRyjToe/scwcWUE9gOftAQ5zwyoNEkxM/IkEcJzIV1dbv+4/Ag3boh9C6tIySQ9bVJON2
8lqY4fd8rtgCdHFym0u2TnTlmwF0yB6wBQiKKa1vZHJV1sqfCE2pGxrDMZjZvYfZzq6dgU/kCl2b
pIfDjuEO5V7GSc+VoDJkaGa4XxiPzuxKBN+B2FR+cCxVWJ6TfExPTJ34ALr9hQm4xZynYW+EHaNu
WPCFSBfpgOLUvZUjmD67lgSVBe/49tRNe5wP8yBzJC6qAKeyrI5A0m39JRHYMur4aIfQQaN5vLWV
GI69Vs+90/aHoHPefe3MZ7t4QyxQLmtpAwW7EOvSVlAHNUMwxa2xcQZGOpMTz7u2QqM15B69ASQe
FLAHoB4JO51wb9rimlvtHa7OR9+JVwNwCFkSUXaIa77FxEPinA8JSHdHfct6s7ug8Loa6SVui2Tf
Dxnj5CmVG4QlZxkE8Yamzdt1xoSzzzB3RuVNG6dkBpj7/lZ1MANjoIUrs5rC9Qxej0fdbwAgLLzX
IGn2Mp1ZpIB77RUjHGl9nxAOryCLH1B+AKpwx1e4iABYOzYqckb4NNc/lU96N7JP/hYEt66UoKuK
+FOy/GR7GZFmkJczgm6T3590996i/zYbxmec7vpM6ArgG74Li1YYQk/7G9tKt4+q9gAR0DoUQaNh
xPCnW6WIby55BKwdcmQQojBvMIEBcmEH7mUO2XXAQALlDV5wa70ZaLRLv6dCaqzpWo3dbzYJnFRR
QTZB7mlYHiXLgBriQAr37sSbwbJYE0ozuek2iYNXAVcfLp27NgCi0Hpgdcoj2EytkbPjGKbiEi1f
mKhezDjFRkWrcBlN1zwJG3ygCn8SJBtcHWQyYgCxEcy6OQdz36NUNcQmlvZrOjb0sNnINCqLfsgZ
7FyXp9MpZFazM2KyQJLCiL/FXs3ox72ajuPdR8cpH2yLrPrW9xkxNHP5ODQaMLqXzg8jh/YNVAm0
EbjKF7PwMAGtReAb9wUAZ3n2eGmnUF173/3W9dhGPc0fWRYP//iC0B1UMPCtyOWdDizCwv3e/T35
hvtiMR/dug1YjaiZ3ZdZNvTODZkJ2FLEsQNlRwBGONx04j0Kr6nYUbHD4rIMzsQ4IB7lkvA0glc2
5zEq+81smODNLD+4piRhbD2Dz2WrJOmojNnY/dfZTSlIBa5ojiHl4ZXl5QWA+8/QWVB/U/jmMZi9
4j06lEkX4ixiF9WEn3zOiHA6mgZPErNwHNCm+IkGJ9/ouv0AwhRjfbuqyftpZgboo57cqxDj0unP
P/35MsRFhHmJqdXi6wb5AW3KjiwOcTM5pMCLajeKD2Oi/EPVeZzwKoqp7eqUjX3svKuwe9TGFL/n
lv3ql+Wpmf0IbU2ld1EWQ6EKvhNZMhwUBYqnOnH68yWPMnEqo8Fbx/Mk8cEhC/DNNkBMHZXvQ91+
KaMLWdQO7au1uOKJvUdARxTMkDtnA6hMRVE0BJSkFKFbiNlImHRRM4m34DPWudpFqE8wyZgFJiMA
iKwDezg0tUd6ZAMG8zIsgYy991rTupNHmQKHdGx6Z4abhtGtgyrJLr7YzsOkzuPyJfdHhhH1CNAy
C/MrSNgjRURwHmZSL6LluWRMTzxl0d4dw3inap0uHbyfpC0/yW6vdo0mMRNfHqq8FkHugnObtad3
Yxh/j2JSL5M4mjC9kEoKhBzXH874XcDiex01ZOhKr77jtNRrC6rJ1huyjTH4FzsAj1WiCD7EFktr
Y5BURgQguGDvKztwQL4yT2tTEnRiDjNLobTJM6G3ZYI0MWl59aShwNHEk78sQTflaOFOnL2VjX9z
S9n3wpT62PRhfhCWys95jSlYZgCTKgasrf6RtqGzwUje4zidBTaN4NecTr9DLRMSr2AxTcP0C0la
tXXKSDIrFeHaNcNTT2d5LRr0UQCm2/XgEhHUS9THU9zepDVO+yl2AFGT3HiWuC9MF9ljYcU4nv2E
oR9KSFsM+BYmmNlShjvGVfVdBMCPM2/Ib4gwrb0Oi+IyZhXu9zbugMGlxt4SmOpmsiamIiFhpist
5pX9trGLOy8hs7O6o+aY0csynjzlSFRxXHtHrxInwNWMIpMvON0IFdxWryf6ntGzodOr+JrYfAJH
p4Yuo19LMmF2NsudtVJjdfPZEw1Kfo5m6D4CEP/uIp7LRvX6Ec5ZeKiN8k3i6rzZEoM7pMDqPBbh
zxyz1TYP2YkD4iXgjOdpE8XDKqCQgmXhB9j6EAZUqmx/depxRk0TWbicMAfQgQVv8Iowk87tParB
QJl43vM03Wnp8azWzVrK5eiOxcIfIyHbjA6MsHtYa0QRDiN2NYPANm6lBUKALdWH5XNlRf4bA2a7
Kfz+oWtrxJset1kRWyv4Zo+WUtlj66LO470ZB53tbaFfORkH6TpbulWPhwxXnGb6bw0KuOPBJUmv
9cYjPrDmAKjmMZyGvYuKFtW2762SprtOujdPxAlhlwEFtc5ISRUK5UGdDMYq8O1faEkkOyBNaZIO
41Yx1t2yB8tw9VONBBEe+ImtwQVB8SWrJl5Uv7mho4AKisFtM0+bcA6HNd89coxRX8uqPNbExsNr
2Ebe4hSAruUT8FYVSp90RHuTRO5LxSh3z8LjrkKSLUUrfDzDDeto1z4nnWa51/ScUWPjwJ/s9nPi
vbden71OgXOPO5uqtOfxFPFemwYtg8QtR43FMVeQmgxd1vLzY2QgaUGu94ET9RuqDO3VP6YSazCq
S6aA+Fmr9h5aOsMs6adkbefq4glanoao5512Hfc6LV/mId3QNBn8xKXFCepLtqFzvJVEaJ/NvFxG
2qzoUmPi+db1/c+XwGCHxk30sBRJ+UhOBbicmU78EWdPfUW0es5RQorupciYQcDu+aJRfQIW0D0w
rYYtXiev2szjh0wNCHPLDimn6T50rtHdx7wv32ZCfBySQCJXvfQ6XoywDi2eC8OcNKUfI82OOw3z
905HaptV5jtLjHKnVKluDo3kRvuF/1E3/VZWpN4kHZQotFWvljHRF08EUrpwMVflUFt3M7UIsGAr
t2RHbO3h4ALy2CM4SsEvcHg3TXLGmjZw0y3KJtsnpmWAlZkQz7XtQoeOiwnvhSfnXMt8Og1q+Axs
MT9Kv0LHh5kBSv/8puohPnpFpTmGh+BhcLNPHIgxuxdii/tL0t/rHI0KlbB/VIWMz1ZCtowh0KMM
HqiWrvWnF8ds+30AGi+jmoGGVQQHuAOkMs5Dse0cG4X75IqXlDDtQxJmX7hFvoWMjN5zMxlZenHi
e1Pf7mybGC2jQPWYeOpdD6SDa809M8XTPsIS9+xarElbUQzbNrExmyxSmxZvBoIXSHk9vPy+Y1cG
IsAnIYNWwAUUtynFFHwDOPHAuzKu4kV/mo1Q0DGe4XHU5bdpvkdl2b34Y+zfaocGMu/DXeKNrxLh
bTjaUGSrYY+HAv1n7BISrfUzYXnjOUegXkdp+yaGg45Lfx+pNNuVhZaHXrAfnL0PkVjiPcNTyeZo
pn0sxnllOdq/5oH/ZbbNtWus+Um70rhX7Fin5MZ7Y7yXinGHC9cOW0Zs8cQr80jwy8nv2uoZKNaw
C2JNUBlnhJFyRjrNgsgopLFz/UWSWbrmeyTge6QInIYBtrWQl5pxxi6YaxsovYfgVnjlMRzELa4d
++4amOpZfX8yqndIMq4eBFjZTZKl0CwpDAyTKgBCP/bXGO4gGmWDaoLAaPsDoAYzz5Tdm7KLtV9V
M7MFcgo6j3CXMa8gojH2e3EHyVwDg/EaraaLRhY0Q85yAo8SXrCUACkiDhr7jVir1xmFH5Ki5C3Q
Mr1FLcEgvgu1c5GCKsMKX+eig8/EzX6M0tDZToZnUaH3zhqHnjpiW51fzfE0jZLs8VCAyUFO/JSH
5rFPMP4o/1W4yng2uKPJJ+fftOE9DWzXWRyu+jwqXru6668SrSZbkjl57wMnPZAdnmwZSaXvccZR
XMupPv75r45p/opmZdz+/MdJXkRkJG/QuG6963QX1/AuiArGN3wPeCYnQrMdRKZvAc/zqZLosqzl
X8eaZSVizXbbvdPiTe9BYE3rybYVtegwU7iah9oitM+BTvBkWfr65/9ygio+1VweG93H83uakbfU
tjojzoPf1Dol6BaJ3i3N9YtCyfvn//L7WgGTInhkEO4BBYfzptX4o6jnQzRU1Zur2zctrIWSC/SJ
BTym24WvrZM1jkRnW5js170KAEJsO6uqql9HiRePXDponQNVbdXzMLsMSWL7gSqToV9kSGLISQHq
IQJvTBHYW1mgqSeENoAqydyMERkBkCo6RCVTWgxGJrk1Y2zfZxM8Z0dYysqzie42sg6hNskAO7yo
ncei1g1IDSSg4Y7gNUerh3tUB/au8+CtKj8N1v2ylFe9eypbsA6tRPbMghUosyhRYxHgtqv4TIN2
wIIQD/j/Jo6aWFrnDtna3KTprVL1NZfiLXFJ0hsGEt2DqiEkRlxwaCLll2TOs2WdmPzEzh2X82IJ
VtT5bMA6p5AHUVPQ2E2K+4tSgP6numdT+zHjPVhroHdRQXmY8paSNgp3lpqNNKDZma9tqEMCbS5m
0n6P3LBmfW5+4CNHDV4YGLmbhgzXMWBNx5OHkAC6huFhP2bMPDS9sQvb/kikBt7vk6URY8vGDqBH
fhmd+AURiWSGfkYa5DqLffwx7QW4i7k8JkEYMHLCupaE4FqiND8ZEeTyAURjNef1JukJJyso0/2+
DR4bP5o2kM+aGKtE9miPR5QRAMA6cjqn+BopoTdhb+DU6dPwbNgJDVGM+W32uSrshuLB+swrvEtu
n507CpqN7WNO9xLA3irye8KHuG0DnDJVBfjBmOeXpI8ADzfEWY3doxc15WHKgi8JF2s1MpFTfNK5
Ow1jleeQfvIyN3a9GcNczdJb6lpMJOZGbCaLc2nybqBzProq+t6yqK941w0qTIal4qFgQ4O6A6Fm
Uaj2Mqc5O8ZiX3baeqqZBxVekFx6NE7bScTdS2wbd9V9t+rYOac4urqhtJldJs4ZnFWyKfJyk+YZ
FpNAfLNHzpEiQDkzCxCYpBW628obiYSDMVIZ3ieDTg3kAAwxwQH7kuDN1djAVW86dEPg974w5Bib
pfCMGP9guINmDGzBnbmnysI6AQ5nyucwJ+bE6a5ONO+SbmrOWUvySYUbhViO3FwZ8JDAGFEIlE1T
7EyctyhbZ+IYiaNLAJGbdPdsweCdTEuAFl4nREVYqe3nAUfjxkica5MSKOF5bJxx2qJHZ9KENhEj
aUhiilFH4Spb0GWpBdCPfOAX9rQA4JmedJEeCS2Bl56IamYk7pzdbvxiWnUzCrveWb7aV4xkY9E8
lY7ZrKupFeehUueJqm5lyuyHL5FwWFa1Jz7zA0joMtHy8iTYWdZrYlvRYSx0t059FBlUjVwkGti2
GRDCZHCDQcTGyIpMz+yY0eKO9g+6kM2OzgMm/9YJgg3DUy60BA9zGlcXXVbEpDi0ryQlrzIyYKOa
b7SOmyuSERsEUhSfDNq+xDkSUXZK3G6jDJ56iADkWQbhN3+YvO3oEKnsypHCxRqJZFG72XZJc5k7
PtVGdowc44aGDedkM54UW9WV62waTtXzCrukvqiMkprrY9hkWMA7t8kJJhBsA6TjcJPBgC5a2V36
gkBkn3Ruh3mEvSjm9AIwtJD1aSvtQDSlD57vp/vY7eBrJjOyEn9bO1lxlsZcwCxo8DgUYgfw/hVE
vLnHA/iWMUi8zORPEjmRmHQ76g11gLE1SYExnAePicOxtGgcIoYuLxALkWWAFQr6/Obr/KnLlXeX
IGdcvtuPiuNhqyXq6KF5Hs15eq3C/m7kCOhKK2x2uWfv7D4ljmH5JS/pma9xFXGZ+4SPPP2pgayC
dygI9HPPC8WnY3hM0oRtBduFU0mZgXsvexo7Ma2L1j+b5IHTutEGeZX1ackhw7ZBpDdv1clCZwFb
vttFAfswbFds+4Tzw2JUi1B/QfUAPTsCW1uLZqZhtgWyu5TwECdt7lCKL2JgaQP7tDqKWjAIdjTi
wa4d1ohkUEn66gv29xEGst5iZZpX+lUFmuzKZLav8L5JkyGBfUVyTrytXPlB2q+8GQM/uVlApK/G
N4qn5kEQBbdRkmpCA0IiECN6H3r34mpYYs4SCDLiJ6lDyCJ9gQO5cfOv0bBuCJu+dymccWR+G6+U
HpSXjN4JDZlCxyM1Sc5OQPREV20cXf+MEKtpF61MXS0pTBzD61rH16EtnY1fNNdZzHfHNclI7XJ/
mycO0dhF/Sp7f9sH/U/PC0ugDz2685Y1BGQdB0+mc/VMkZ/aQu+LmvzwCvPMVuKWMI3xKV7S+pJu
3ofp/MwOicuwrMR5WhJbR6GfYytSZ8bUejug1/R694gGJNw0XLznhZDe0PkC4mOTQ682b11MTxU7
KQtL4cX2R4A0Wf48ElG3HfJvg22ZD7rA7VdYm3oMin3eu/mW5cO+rTD2WVZrQfwza7J4K7VP8qze
zIFR7SyHyz4sSljj/QzKJB2G59llahe7Gl5yd6lkT9Bwwgx2Vjc7z0pYWh6Rrjk3yYxH00oIFfJ6
ojeD0nz2yWFogjw5gN9dE7knN3KcH9p8oEwzU+qQUWxxXHBYld6JGRQDupbk0Il+HJFjoY5tzIAW
6dohtcQNUwRhn1YfksSYFRtTm/cstzX6FptjlibRW6jUyiOoHvP/Ijl2v/K6+DUI9QKYf0nHLH92
g3+rbE0FgUTXn1hX+rojD6lkSO900z53jZfGid4g35I8NTLnMkA7xDl8rSQTxEdaKbOMEtRK2GOq
cW8C3uyGLHOGsx6TIvFSN212oQKydtXAfMbQNUQGxnBnW9VUTdE+i/Ppu1+3Ow2+KQNN/wzs8BaQ
oYskrPhy5ZycBPDuFRUD7rO5PRoGw1qe4AYoiHpB4zxtfbK3XPFcw2udRMV+zjNWyYzjTKbtR9z5
gm9s2I/sytamDXceZvAT3/+bqeI3I02+Q9cXKyWGRxrCau/1Zn8CVQJ2i3Wl76UHI4qeBgEOsh7h
TmPey09i9FBV1AZa8J89DFL+zOmgqeCxEJKqO7jlsZm6A2EV9YHFEjhXUd6TGgeqgS2MbcXebXHU
V0Rfd4qViuvrFkDi8JnCcdvpgfQBP7aRKtLPH9wpQao4SzxdmpwOFwpmWZBglHjbnPi3ZsiKXaGg
03mZ3nLxN5TubXwwjOQ5kaSB4xZLD+Ae+M2Apqdh9F/gxrAOLqt9ozH7amk5657d4N4PwBz6KUdA
QinXdF58yZxXq7ScVT+Un2hFwkdq2G9gWMOnaEnuaHhUlC78qzEyzPLww4A2MpjmuLL1tzYpboZR
Iz3wjIiDvb16joho3ycPa5i6dwMQDyUL0rfIvfTstCPiHZUjTm/EyP3j5OX9BqN8v5BVmEmxGQHc
EzXraGaunBhIxYNYvLaGWJOn06/trJeMf0tQOw4563PP3JTgXsbyC+Rz/iBo0XpzaDQ4IJFfVoJg
YPLfGiJyNsZYUlFXWJZStyMgvHbZsku6b0+jvXTH8dpH5bAtvzBMQpGh9xGVSm/MoiV2HCfbmy2R
eFje2/08R9MxKWV1t1zKfyIjCKigizxG0n7Aid38lphqZ0Q4B8pMsL/tR11TMzaSHSZuP3ezGAFB
8b20LCf3fVi8KBk/IbR6pBTD4M6sDnRFuwn6ntn+TzEC3hodAtxTP/9hIPtpRtkS/5TjG7LdN6Al
XHSxG4HgtSjdzEsSte2hyOabPwLWHxcECZXKZ82y9zhp9Y0s9mirEjhzDkkchdc/RGNVHfOQuCRu
7MPg38MwGy966EAhcJK5LmsazyHwQbf9RhHCvusc5+oHEoBmNtaY6WHeevaSORGzLUZHSKpPYF5B
zw2pTK6M6L2tibSY3J5wOqa+PHoDRG/lohFGOdbf/YB8Cc+dH5KQG5CpcU7gyOOcodRApthtpiL4
HVsM4O0uZ5ZpvlG1URA2Zs5f1/+Ke+3vtUiidRPYR+5U/GcF9we5mxDljWEfD9FAjY/xNJHFkzyy
8aivbjufW+WIk+ZjkrvnXpDWhoqUQ+OqMuIs/NQot62VVqwzKpjZEYHtPekBhD6cDDdg/A4ftQ4j
iAulD+NO2merKqExqYw3QE8ftrdX3WhDqMkkg9mYxWy0racyOjh2da8cjaY7l3LbNgiU8jnCSCBc
nlmY5rkwue2INr7OLQKpJh5O1cQRrqqROiQP5LVvudTzlNjeiQsBB2gFxhoX7k/mtD+cEOTtaC2f
KOLHfGAFiLy5/53ezHn9dqGevUstl5IceC1lQYJ8iDhuUs7QccDvgTD1VMY+MRICJxAQw2etxFsv
Qs0GhWFnn7vEe1Xg6DzBYe+M3ipO6m8+wZZJqMUWE6XHaphqPwW0nKfsrftJ7kxrsg7pMpVuoddR
vrfpHulnczOdsrnlovxtj9GwjwQvVu0kw6ajsIoxCFyyNjDxF9jQDPVPLkM+W0nwqQILHBXsAODI
IxMsdvoCTXTNdn75m4givfoG6PcxHPct4uMjuEA+Tq36oYEow8a3e5IXaUq1f28Nlgp+vycP7oIT
nwlYk6h1P9HFze8AKD9CPX65UIpWuRNhqcEul9ilvyGycDonxvQyzxVIIZ1dgdXgqe+Wv4nTDOO6
uPQOgVLLTYs+2H0dwQKvoQtFPSFjXd0e59AbDlxjYiPjmJnumO1EEnTHvrcfvR47R2rv3a4fVgST
siAGY6jZhPsiJQ4Uw0Nk2U+zF0f7SnU9h4j4lTfkCA5B9M2YM+Mc5Pk6bGIKaGsZ/yQkWhgCh3Uv
eYWz9jn1wxhJFa9WTVhlkjqXNo7OE3NVIqRgodnctbusmAgZHeOvYJrsZWCdYJTwD2PLdFbKiCIJ
IZKLWTrjMEednLFNMUzavFLMxyrJWXaQQlgDpiNVXMrdMMfJ2q7qiWyQ6oUkVpvdJ71kmLXZcYCu
kQS2u0c+ckhbk6ULDwP676J/idyHkGsh7pIRajh1BO3Grl6cA1KgvUvMkKLE4qFOfLmVdv0BaY2q
K/KeRMv8yc2Sm5Sx2A9moPdmgBWIU65oRLcPbLbwUCvuXj2cS4Itr9ILm4e2jbZIb8BU1ygo6CqG
N+hCnLlwdG5uBDeoWqT6Y/3dZvOCP0Zb5+nPLyWX1Nfhawn6Za1s8WwVjrEvWX+E2LJVWTl3yYkY
0uCsRAfUU1u/VIEpSMFJXLUUr9zuDfzy5Kg7+4jFwVkHjiU3pLIi0x+s99Cr0mcK4kcBem4YrfLY
2gkqi6iN7ns5GVzLBAIIcDU0pGrfDkVwMiYUE6rUO6/+OUw+qdutuo7MvdduHqfUtO3LRNYxf74i
OcoJyptA4cS6J10h4hq3Y5E8pJrNpGWj3XHj2EFVkfwKiSiAcpIgp2v3JUnwlxqJFnrUddld3QxX
QpeBaZln1E304kw3AAltl/TG3v8loqk9YdN7q+YQ15QX7X0m2eQDoTrgqMLFgvqjVVhbDVKYXYPP
Sl7k+1G0r46Ef9zP5pPh5+Y+Z3UVcjGmCO0ZxhT09DHKCFRq3rWj5TokzeIrIwyT7A31k/Ero770
IY0KUBCUosSwg1QB8Jt09TNOfLJYSueAycSMQ+tIQPE3I2jcs8duxhoZQTZxcuyc7oXQIY4YJifF
uEQAmclucsd25zjDIcRE8eApG0ZEPv8AdwLSRCGJaTuOF128d0V1BrOyotW2V6RS0kXM8ckOF/tv
XgK8ASHrePREcGm2eUBIxgSWjL1f9prGvrxmY9sSUcN0H0ri2iqQr8qcqMI5bDE1aYfcOj2N53qs
M/b4Qb3xPQvlwfKl8jHSdaaVbA0/aSBW87aYKQwqP5PhmTCNhb417stiCs9aV91hyY3qagECjpSQ
dYywH2gNu8WAbZfbVx98q2p59O2hV1gaso1KtXs2JPdrWJLjwc21S4RjnnVm/JaVAwITz9MOndlv
iLLlWc9hRWY1X1SZgwqh9KjiUh6Hav+PJ3wGruUwLjEYXRQYfndJVVtnu+JWsQiAAx2JunHOf8Hv
ZQvZxNfJ+kUOBNvx0b8PCEDO//gyjcmjUn0IjiUWR7/L8YSxSijG8i1NCWxiQRGfWTLE50FgiZng
lyMYcFEpxMnvysFUOgQTQw0H9HFGOq5BCDEiseXidOsT5JsYf2EmNyUcY2zd8LyyATptkjabsuFc
gR+zhifkbXs/GLYBWQE94qKj1YYnzA7JdqijBaIg9YVD7F70Y32wJWqKugE+pywqKBB6zCun4Du2
/1/YJ5giWzHGR9Mkn4DoYDxOu7jvns2EyF3tMnLOk46GWWVY5xh0Oy0i4kqmsCXJaSooGkvR/m6H
8GfdO8Z2lvaTRZMDka061dEESr9CC9NDF2tarDp1xOwnmbGkNYs4lBSMMrGeGlfUx8rOkdDFbbUx
pii+Sux0N81SkHkEAT/lwI2YFOXDSD5asiucofpRl+YmsYiPyuW/sXQey40rWRD9IkQAKNgtvSdF
kZTZIGRaKNiCd18/hy9mw+nX0yF1U0SZvJkn7X8xXHicKzoEnBRKCobmrWfSwRZ39mtVtcM1sdjB
xathcCoba6jRFNMDnSoc0j8MqnJtTivw8M9M1amLPnzVndFa/0sR9huLWcaqgigL8zB7YyxQHQEF
QVJJvVkeKOfNiuSxTCGeF52uHSAFP984et1bhuULw63LdZXmxSojQTmV01Uj3XoSIj/TXmlcSvLC
LlnYEZG+KDWqQ2XWo4cmKZ6mRjBqSKFXVugJUWjTejoa0bHnMsS/J8CxpMS6yrlCpExIzEAuSMY6
R6N5Ts7yUMxHDFP7yOeU0/aAhGv85crwv+zGufi1dLZYBg4mJLkNI+x1aIhk4WXUcdEPQuOPgRHY
Mep+lUsvXYZDiRwd0oIWe1V2DIOYqKKVrbQpI+tbMxOgZJbOlr4iWKd6gECGmW7SmnRkZ2mE+Gi7
3CMMfw1mb9L6W14KorSvFkklZopQX0pxAuQit54RY57vltQT9q+wUppNNrUgHcfo5EVxfLVHf7xK
G08DVvoz7Hs6fkp8DSZ9G2R3+5neA9qhMCAE/32Oo7Q/6STKPKmcu+w1eepy/efZDSuGTDyCVJkL
3vi52TTUuQJlPpDlwz5hQDHMnGlcotpjlbVFs0SipOVPWlD5qWpekVgBVOsxtCzi/EnEZgwB28Zf
VyHtTt1IEqnxQyYthqVgf8U6NmxPHiqrj5E202w9TuD4nIoQl8Jo4iZ0HrziYx24298rfTxTUtJv
OsTc6lnu47mutiMbWHVUwBR0jNp1eIDebDLxQHg3CJSTx43nIqyxJQ0YyIgnzoI+C3ZWnxoMycZx
HrJ27lDxpzlnLR5ADXGYezyDrlIciwLcqQxLynmb5E3QmLbmEXEOlJC7B6t7rSxEeSpEQLGCeCZ+
K8LKw4RRQ38jajl3nGQ4kMec1yZdH6lrFIf4+TKO7lpWcCarSRgzF/wXXOv+4JvDfeLh2SrRJ4vB
A4YRdGkJkJA+dQ8GLoXo1qFOVLuTvCvH1nh0Oe2lmVW9BWZMHVTiNvMu04ZLWbEct3jGdznHUMw2
Pdsx0i43LGuetyR8tZhTuBqrZkXWcCQXA38HV35kdvIkG49IfRpdaT7oTyY2jMik0cfjFLWcUmOp
GVI7+b427WRiXpOhnPudGM7/vbjPX/XudnBInNeszzyTHFTxB/rPpD9WnsHt1m7jPrIq6s/2aFXH
sQOSi5fJLCv5WSS4oWVXZgy0OBcPrJUzU2vDz8nwt7hMAyx+XrCKOkccShNw4JO8ZBWT+PbbYCGC
Llvic9gx238uMfSrDdT7rvQgPLtNXz2GeNtFgK4Z8XwIHOtY8/qO1mhuLRTePKtBzQuZkGiTWz0n
08hTu5oR2TLy76mnyxtV0EelIEsXhfPh9mmOZBqhoVNzvBgYae8tSQ+rgTHfSFGQAOaWh5roP6pg
OBMdvta2Hd9y/p4ziAPiFGTVeCkoKmaKvx9tBH0uRdGC2WVy4ZhDuDBznv5Jf1oSFLsHeSVPPfIv
JovuFT2HrGGlaKltrbVKm+quSxwBsid6/B+NkyjPGrt3ccRIsmqY+rXTW1rF7SnyvOyORgqRRtYR
DWJFfg+tVnGFIqNcWfbWTOsBeTa4E/NFGiBJxPCfxVaSA079Wi3CwrH21MlCEpVOt7TBga0s0Iqz
oDGnW8PvxI6/GxgVL1wuWwtLx2gZmBPydCUfhtc/WsPSXys3+6EG5YlmydOzNPz3jDubyzD4WldY
7NG57RN6eeg4zQcLa7kQEw2jUR8Xa6uVD/I+SLEFbbtJ1YqrASBxboy2tvR77yXJaRPKAnNc1Z0W
n8KK7i1O82XIFG0aGCt5bEVrtiLoCrAgj04aMENhGiYN9tYqaeeJQo5tQnwS7bhvmZIvBKWJ+1pv
iFaRpvxwEXjryc33/7E606agbA+D0dKoy27RY/o8WE1QLCLAHRsQvrV1VVpsX0P8jqt8pMZHmNpM
wtGDiNlUcxKq1Za1DTNMB6yW5AY+hTCkuM8gxQNV6om94t0Q9sTFknGJpbAI6tiKq8i2V13tZcfI
PrQMv+MkjL6YUEw8Wb1x1mVHS4rIplUOjaZQeE7MhKkT9Lk8xCyVTsPNVhGcXfyifi/hXU5OcWM/
3YOY9jaFNMBYhXGJXMxjWAAaXHI5aS7/vRDYzTZywkSgEXudaTFtjEFVin0oCn40g4aeHHMC1xsr
eldtAo0VOwhZn61X9Pc2TutjHZfrzqBhOTQ4idcGzTvuWITnKKg/syfOa8IKcfRLc8fpPb1mzxcc
WAvdNJPPgkMouMmYp637RhoLdj2hWIOrCm7u0TnljfFQbc752Ri3UccwfwwTYxklqPbKLHk6hsI8
q2LKF12/qYeoOCkE5rnyC2s7+RERkNHj5DLIOy0AxLii4UGVULatB4LGEf7MFy0piBBR3Wimg7/3
rdB8lMk59Kn3mTp8L0YUnCaHat2A2N5Ln409NxiDqq0BxyBlf9HaCqBJJc7wZvf1K18Mq1T0KnX9
LRqFWng46S4awcyZCm2Wr5zmaoQBrmnaCRJ099K2U/dSqHfFxWTjCLJlOCLGXeOEf5xDo2Wq6cY6
zcg9VRJSMik42r+HABB3Gmn7mEkblSPRMQ9gqzuaF750xhC+hJ7AxTQ1/bn3I6J9k4fxppzc7tiI
FxuOwizEvaw/2/wM3Gs7xJ96mWjurVDS5qmAeUVvYSsAJfewDOh4xJvz30ticY1pua/OnLHfjamt
bnSDJC8aZYVjAQnZA2FLpqpUy7EPvZcg5ZEKguJg2Whavg4hMeDofSJAbz0AwC7joo93rkuRpNHo
GfbZbh3ayXjBYIbOSAhynzMyiiQNDkxwnY1jARiEtvzsF8lfChN2GF+GJJbQzX35pEEa9rOaEDvg
qgkH9o2gUPsCmYyJqmEvcss1j3S6JZVHWTkn74TVpOEW8WVH6b4YYXorgw45a2LEiLVznpHsemQQ
eU3l3Z3nuYhTak420hyWPLnmNg1dCt2BCuhJaJ07eCNYXJnGaonWbZhT6AD4QrHWnXDYuyU87bTV
jvFYketvtxFGh9PUi/E0mt5XPRpiZyKUbxOC3pAYeHAzRUQ10rL+zDS6O+cT3Eey++C/oz47ykD/
FKQXyf4lDquL6I9xtXLLwt4LGMQXUgFrNXVqGamKTxPWDJz/urlNuMnuO4NJXR1F08apo5aqF4Oe
iST/LHX3aOpTe6770t3GhDJn7Vjaq9KxskXmhf45dEgLSli6VcFVunPaAeVy+IWkF1BbpeWEZMim
IgG+RYvERHYJsYguvHzU9gQ/wd4F3HFFztVKEWadWiXXVhq+EV7lX6gZR5HbzAOzabrUMpnmgSX0
z2gMNuhr3VeW2jYOrHJZ4DHkQXd4GgJoBMmiBAJ9IqqEaQGjdzzW/GZrvzkq3vijWgx1f+s6fzyZ
RlNfxta7t2OOJl5mA0S43N45idVjH/bLrUUxF3Vlg3PEdcd3cnoMBbUN/ppcCMRXndKgnIuBPer1
dVD8ZZGCfzAhvAqOgYA3peKqobylQgmzBEQx1Tf1wUyqchtFLKXBCORRmcy98uxSFKe4Tf76UHN3
Q+ocLbNdlM/ahz4FHlK1X3WIvGzm5YmMq3fqgliRXAvqtfX09hqkrVz2HwaKXbFsLIcip7AyZrrJ
OcnzicymXC8+vVyivHNnPgut1c8gONoZt+s3H534OyRQOysdrXgVXp1sZds/fRz5QzAenilibWcP
SIo9PFueU3oxErNxqF+iabj3ktemT/7azpSHommHePHfLxsP7O4QKcZZnEuwF9Cb6zbNLiLIcgyf
L7VoYUti+2gtytyhyB6VR7m9HMUIW+NpV+jmXB6nq0mH+BFD9LNCycJYU3kvFBFiIGoTSqVs/qST
j/4hVM3dR6FejD3RpcQ/lPQjpVLBhWmck9tV4JWy1N/REEBQuNRfs8qg6cVJ/Jf/XsKOxBxMzCxS
dBualLhlIPlZNbQXQ0J47lWsfdMKPDOckQs3w+i+MLdcR7yXzIf8SKL96OSO+WFkHd28qrU2mQxu
XS6LgwR6U3rTLTGt4NXUFbBAbRhw5ggIcXXbvHQDrmqPfdYOqktHhj0khbAlaYMXA0NPzZwONs4h
7LMI40UMkdEPjaVjx9WsDHj7ikm3jg0XylnTBJckJ2WCVNYuEt8e1rjkVolT1We9qqwXq7kPMq4U
tbnBpyN9nuIQljQQ0QYzEAV8rkczaiX05IAR0aCl1HynN+wyWlp8TbsquYZa+pkntrVGkjuLTC1j
542ZZE2ixslhqI7qxrOpL3gXjVVpwiPprM68tyyOGxYS++ZwHXkuo6tQQJTJSjO/q/oF5CJHURkc
la0DXhaIkPAt5TsHOggzfUuNU2Gs3DStT6K1vyo30I5Z3g1nZ2BSZPids8vhOB1HV7GyUC/xqfln
wh+vTl5sbJ10rm3W3WmKYWPhKMXxhxaNHFRwkqQCwqYXmoy+2sNLJfIup+hBORGfIA0pMs3KrVkX
2SkCL2xlRTnTdHGADESOMzezPcDEw0Ry/mL5AsEnvnreqiYE8wGJ7FAK4x+9496Bf8QB1SM9FobG
LJeXmTAD/aT7rn1ySprCPKvEgc4lzHBi9Vqg0DRlr2/MaqJTzEuKQ6c5At4VFc44BPzLfy96l5m4
oLdEli0yiQdgRrQ16FKSI8EYN6KyHbGG0vyOA4WrbXYqan/TjSI70qdBSVCVOBs9Gh8j3px1bafh
suRWykGV9byITIYzZXkhY75pC9c6yqfAPFkMyyKT+5iR0cRi1Gg7CT+pZdc20W50pwNnD39t8yzu
Uo36U1bDVRwY95Y71VbrzOxWeO7aLToIkj2D4qJX7q6iiC2sxVPYzOuTn0zUD7Ud8B2vW1fmCA41
qF1QBH9TZ9jPziiUjEInVeGYJjQ8P/RmdU9rgxJcG/XSZe7EaXkd0CIP8BFuwTg4w3fpr2TJtErU
k7nzXOFsMgvSLybsHc6bZm5UGQEoxTTR9s5h1Z9NOki2TIHU1XKTNWtohANXFOfRp/82R3yZBSb2
xiI05a0L4fzg15wzOpIrUvbmQaRWQ0UFVivOoLgIrOaVxsWW4aaCpxR13qlKjPKqHOcV8ou8xPr4
aAbdOeclfdeVxyAlf0qXgc6EvLJVdq3j7GfECcweYsVAczpUaDwneEWqk1aW7+TexKYQRXJCNTh7
0gb1jBq30p2+uTWNJZcy0iFZmVq5z2xVgZ5BAWCQA3M/hcIbtdrOeb6UfsFJ7hkRxxJ+mJzUOASI
k01kOjs9wOfTuWKGdKg9S92DE/9fNqPN3ouGaZ0GnoC0n5QbSr4/AL82+/9eDO6Fe8Dt7U4veLgT
Fa3IKVGrKbAZFUwmjgMzo2PfUY7k0S6M4N84HLcntbGpf5qledtcm7gmIE0L/LqeoAczvARX4iTT
yWYgScS0uZl1xCdeE8UzM9XQBqpC/EcjQ3y6KsPOChhS23CgGA0C85w8gThui+1gjpd0QDgZJDuG
odxxXzm42u3SfZ2Ulh5io3+EgVGtU8lHKzfsu85Y9uBG1f9fzOd/Vlq7mcpW29D3yObxX+hRk+iL
Xp6fa8b/4BLmWT16n77XrlVx6TxBlIF/y0wVxZsO5jEo8ORWDP1Qffw5wTwmm1qrZn4Y/oKaA4XO
XNXNnp26T6Apigkisk/W2r0BbcQAAhC1GC1jXo+4SAzILhFgdJaIIkS8iN4a09xwr5kPSfA38ZXp
0aatj8v58r8/gkqFObPM/iWPcgrecyEple+Llg3kmgivPWolE0CCNv1cSruYiWegdShucZ89Roab
3Ka8OYmIYqZa3BlPPJiXY5MdTWcThN6q1IKfpx/NSpIDXLgPT4Vn5xnT0Qbwfhb5S+X4b5ExLQlP
kl+CbgkWYfpo25K6wrLbRihGyLUplEwet4Gh/6zjQ3OKkApyNiu8KVQFyXdCgGdhlh+cpDnohJwk
y2XT2Bszcj670r+3lXNE2NvVPXV86LecBanLQ8XSXeNPes0rwaqPnCkLisYT96DdAre4Drq5gY0H
cE8E7To1MGX3hr3smCZhJ727LBGsrQTmxcMKjCNFaTf0WiRE99crg2Eb2rCwi6znrl/QwaRjP1xa
ucOvqGaGkfnZdi9u73yJDi2kKkPasJn8424jxBaNzmKwDkbSIufYV1jK2yZ5Dt5QQPzhoIXyGyox
m1tOwrDK1aZHBJjZpYlL5b2u6u+UsohlbxO/NoItTygVGE70Y4IIsobibSz8YW1bFgcr6d4Nyclr
8MKzCLVz30/ezAwKjA7mV+z2HxStlFyJWAXYRXajZ71FHYN3vBh8g6faVqEZrVQw/uSDJ7YuI5yF
YwF+z4eas/7QXXpE6hVL99lJqQDIk0LfdclI8Z0bvzcxKXU9jjgfVr1atDEjJJuZK2k/45okxT8f
Zn9CZczFcFzJQJtTTcJVJdYj9TrpEkDMciRj+8KFkQEVc9cPAyjBQgxtMM8n/cFMNAQ7TwA7gQYX
pS1U5tbiIxVRc8RXamEieId0IK7eVVQxOcBWotz4LJqda3GCDkPKrgbUb+Y+VA6VlFjYnWQCHrVv
Gn1fcOd4CLkOUhbO39+1Llkernwj/UXrIVTsjH9C1l+EBtkO+F3u14yx8idtoTvHksPf8zcolcLa
aWGNoj17nv53je5wu8Aj+JdF2bsNE4HUyZ5P4TzRfYyyJke1CgeUGu9Dkr6OSAMlw5i2dEA/Txcz
Ct/MEXGoSokMU5GiNdukVK8ANV6BK8xDzKm9juEJV+QbmzrzCwSJ8U9vxQF+xN2yhi1WrbWNvfS/
LyEL7tp0i1xj7PN06F1LjQkMoes/aVe7EeyUJ8IbTm8Q991fSgkX01Ju4IoJDfUv2GZqRkONmheS
uH+tu8skCrjXKWtm2myC0y/dEFdmLHD6HFjU+btRjp8REFreIffDNLR9amkrmfdber8+itIEdJID
Q/Czi0m2eAbd4x8whDezideZZxDcH78dzpkcTc2t1WXrxGHAlBmDOZ8ascAL9x2n5pfW9r9FZF05
DXNjLW8el3nEtI4VVPM2wm4/U2/YCwCttQ22Gk73R1+7W5+K+7lp2+RrQpDmfcw1q4Ck8ywXDI0v
vh5AS+57/4DbXAVyO3r90i+fSzS8vVkj/TtkgAu78tLr9VMZuiyb3ir1eFLBMSDcv0J/gvxhLdwg
2aeafXcM7Tco8s/WVCeQUch+BrSjZDdgzXIK+ztX+U3ITwIFewyk96CwfgPZvVlSW6VZQ+azPoVI
7IigWy6s20qk3GNNHVaIO1BZ6fxJYAVceKvN1Mcb5G0QvHKMmbI1e3vwH1bzTDhz0VQVMIyUe93U
0pksOZJFqX/msf6NQkayowXbsPfOlPAIAg7U8oiZ5Amee3ARmdiQQhwSbCE8XJabXuyheta+HjxO
jLRP8mVlbG51UT4Z4Q2Wh1z9TsVLl1EWGCXlnxrGHxVt/dSgLcwn8By49bF9NjgkJFjG0OX6nO8s
77WpbCjtDSRxv/8janzmqHMN4lHDh61/UF8QJ2o1ZDSj2ME71A08Ce0y9kYEH8lcv1q3hrsaYCPi
bsY5y/k738ZFs8+URta+Wcd1uJ9sHWeIuGj2Li8p39ICOB0IYvK9qj60YFrg5F1SFfRCn+u5IrwW
eOm2SryDlXaLmLlhQTFUMd7NhhXEp36pfmh9e3J05iyxQ5bHTYHuOnLuVTT+sJ+BdTK3ymNXUnYN
NtVLP5ogepkypgPl9EuiDsHAjuUS6s+PN5l3VMrvSlG4Mzzv1mkDeb6CQ0w4vALoAcYIgJjEqz5L
MjngL5a3ZzOFKEBIxM1aYzbrjeCzEW9LF/ZKQUDTq8nNO0+ucpvtDCv7ijOW9SZdTqZ+gyl8RBhQ
BghFn4byGT78a4SNiXcp17UNAKIHeSPgtb73NXUbo4qbubByOasYij/ZiV/xks2LdoNevP4mOs1h
A5iTePwIdXGCNQN2lvnz0DMltGiKygcScwWAX0yKhcFS/h/EYa5sQvapvknt5lPk1T2q4m9nxLIg
cGrVZvSqxXz8/fovcP0vndqstHIXz8oO5gYXPwNsGqs3yqIhty1ilfC/6bvAk0zphzpXLvFf5Z4a
vXktSI40VcAyGH/KooP2ICm2AeVmJNeEj0zbcnuxGti3ZGYWdnG3ZX9xcHOSKbwNwiVLDonUItga
NuLKsefbBK6SNRTAmeMrVVKVkJjehk8ClHQtwOxN888pyyq43PAo3bzaxiADyrSjYWTyXzkz3dHJ
2F+Ez/bjcucN9NfGGsmTGbcao02gTT+2TC5JRu+Qbn36sXE3aQuZoQA5NVcqH1bSTOjdyzhxTbKH
j8q0+WykwXv/EvvWrfTtX4GZaxZ1gvU1WQ+l+HHss5DxVoT5jx5iz+xrwKoyHHeY9wnJKDTyMeec
rPsWFKYmnLcoHZpp/vPsAfgZ+toM2PeXLufQlz+QSTAIetavKh9TSGeU7t7szDg2Ng+im9/awX1M
QfdAqvmkAn5XG+OmQOWeWQ6apeKgWEd/tsg4VMn0hYZ3DizPJ6gSH2E9iyJURk4kMzENX9K0N34H
WEaZ4YsMQZvo/A0T7UwbwueogY/QNYpvtAM9Jaw2Jng/NyrOGeMDp9HeyU9TI0vof5ZGyWxynZy7
AJ9k17T2hp6uiyz6ISDAmVD7YRT+0qxNr/4cpE86yb8WfFo0NphJD4lEVHiOcee0bvpmIEj2GjuO
7WIuDbvw7A/1xaniJ49l6+reh5m5aFZ+d5PCWZjmeHBgQDG2Mh+1w1tfwRYo6EVQrKGs+e6sB5yD
1sMjGdJ9gD7M0IJAP4iRmBiJybC7viOAfGl281WVhPeF/j1hIpvK4q/VOGr3Ey5xRh9rDJWsVlUC
JIIysmjI3qj0+4lz+9fQnKPOYjKM/QnoOkt9ql3K2J6LiH47PymOBCDnVVfsyYbsrLa89+XwHdrl
Ci42js8JW0Oj+AE1HPhtZrOZhdqCU+Ca5t0RwfgapYSXnTCd5RMkD6Qda6KyJbNwmobZX1V6RAQF
pkouFzU7eZjl7zreUszhZC71pD2kHTjXxuDo2w8szdowR0YFHmg8+4EoO688DqSi+LbtfF1Ouphx
AeEnnlTb3ocOV2LGZpRRzImb/CQwm3rASrTIEn8dG640jdv9GO66rQWHNM3/S7HXzALFg6G78IXa
f/CDeS5j7Rz34KdzSlhcEAszvYU0jkmki9QX0z5ILn65qQl25S0RJ8MMcW47LskvEuqawU/eaX+N
pw8dHUcDJZJcx5x/BkHukRy8fhu97k+a/DlowXwYU2899HB781hSmz7xzvSps5fpd1jioZmey8Tz
Ow9+S6yW4mpJXDSY7N8m+PM61qYJgwd5cWJeVWszAySiGFr9DoPEbUhIW2YDmesiE7+UUqNCDpQq
E9kQlXr31ahwmTG+iid9Flu1xReWL0FbXjHU06VV8a16vEmo7UlDMzg/7e9AFKcp8L5898FM4aNR
QL1D+F5I4P1M0MOIVVMnix7DuYxO9vR0oevnlEzRwgxdpjcQnBlWWR6uQUoD0PH5D5wfQZbOpWIc
7XkYfvAMeaaxjxr928hDunYrHHPcFEqZ0crMipBL+nThSb0olgTp9FetqB+mxwY5DC6Wjjeh+ZiN
lk4cvgblgHc48w8aOxPJn52pxgeIulXPqT6PwTwApLTs9l5OfGtj7B500M51G3J7YjTOLNazjwGT
etOBeejy90JT8Zy7DHBko9mQ4OZJNYs9/o1vaZPizNoAHhqnqa5JP1PpHh33XxEPh9bP/uh2uBIT
f2/b7pYk5SW0yZ0H/nrSNp2GdQjO7QPgzKWKsttI7RDMNKJ9Ix+K0X7kaHJB84gLeTI54YfOmlBq
GToXB18tER8L0SSz/uUTLtaku2Er+ac7EAO9yDt5dDdTUnAZiLMUPoNGJpskWjUTly8QfkOL9/EU
vZgu3sDiXUg+msqOSW82YJJ8Gmgwbs1IllOmhgF4DoER2yvXo3p6JEH6IK88hjeNv31j+lewWDH+
daajIZ0BeEXxVS/akeUAiDiz9ZZh3W8EvMWNu5Vu8kBmI9Zhpc65LSE8tDtr3MICxAkOPI+MJmdo
91F73sdAOwWZI9yDdrt1TefixQx98JEBfer974hlp7MbPPfwBMD25V+u1Xx2HbWYMj007nCcev/U
uuPG0HsAaOKFN3OfwJ5BSWveKe26OWlzCZNtLW7IvWeOCD+mryRsb/yaaWAdkvTPmbiNyPrT9gI1
K/hk+GU+GxnU0rJ8Bftwtlv1pcB5V9gWZ4Go1obFY2Ln8Yhrkqx5KuxjbQuWJAcN3qy3AA0T1KMh
wCxIErcTAAVDN9pU6k7g5A3wfv5MMO0tk59C3cAeymJtNdIlyfNTFYtORGsMNVczd45+QQCh7Ndp
VVMqTRIGi0yrt28QKB+BYZ/jqp+RINszqDgMA7h7L0j+YR3VI2PpKw8pw906YE4jvEWjLC5EYj+x
Dx5soox1Fx/0Vn8tvXFtPeNI8UYfxGGClxYYak0yaJY8uSl8y8jjUt9MBx0GEhSIi2muvETdB+Ka
nFA27pBvB1LjEG0PqPsfScmGV7esVd41Kvhll+09TjOuyKkkZFIEWkSbM+wpZ0JMGuxAZ0dBJFEh
DLcBUfw+s1/pavzG3LK3TUIIjR3PwEyNM6+gEpMVanQqWhQsgUVELtIEC2rz/AiHDQy7niymjt19
Pj1XKpjBrHruje7AZj4K1sKBPhLVe386JizWbLYmPcbFPdIOF9W2PS9pEwYUsXIE0KRKIPaj5jI0
6ySIhw8m59r8v99VPbusE+zDilwNYIV36kTJrMHBIeOavWrPaC0mQRKvTvJu6vQ84ckZnfSr8tlI
Qe//TaPxQB4CA/DdUyOQ9PnOdqsX2AjrPr3JdKQD4TlIhhpiBDvRxHfeQskDZt1al0U8lWIbedqp
Gd97PX0TmXfF2EeFR/gA+7SKQ3WKc3riQwY7Wtd+GrTT5UEZzD0H9WAri/FgBFD7WhH/k5X2YqX9
Z6QHK9U9B2KVKBdBhEO4w2oSIYdEdIKi2Hs/rdo4eYNfor4a5MYcf/W0Lk9aiyu9eRNPv1WvGe8J
1ZbKDJZVFn3oyrp5mfZtm9a/ONcvjipfmuJJrWJ+Whvr0Bm9JXO6lWa6K46468mjnafhpiulkW28
qCZqXu+i/6ShYi4T60fwU6Xq+9syvKvMjUvg2KfBkZcq+VV1eAb9NKHj8YhOlvWOlbAPsS9gYuqh
GvSzsgvD1QDEbV6k6zHzF0hVK8pd2A5KhHDiKQzTq1saOKwVsKXAFZP80eNz27d3SiU6Lnb1Je9o
DeboPjbnPiYeO5S7LEyX0NqoxkJ0JScEKKBo3hyc0yTHgaQMGMdgSwpkiIMxJADvMm3NdEqihWiX
Rq9/MYTMKYcj8ZTu/NxbOW74GlvjbclJ95a06hCF+ioT4Re80FnnedvA+6ja+kGLOCywEHyB5gaP
GE5Tkep/xZODITImo3ZbvvrGnvDKR+6w32f5tzVRoqaU3PXAJ7AowX92cNKEXLSHi7pAXznKyXgB
OfJW1frJb6xLm3wEWrYP62Y/KFpEE6bNkTG8xOxIjsOW2TDsHid85NyI7z4CfpoPPwljlFnAV8V2
Qg8HWIAsngjh6snf0Bcbxy03ScDRVg/e/CY+dnWwzxivazHSCAKaKawfX2qXkciSmaZHHl2O0eIe
kUaIKRWZ4vjP7Xv01G+GFv/0BtJv9nw7ULBZIu1LrrGEUCDxiMzlmLKlgc4iol4Nf2rDvv4Gd+Yt
gpA6tsa6qzuk4nHZ2WgRzhXDzC41/9VSbm0aAmkUfhFMWAeojlYwXPKBXBi3JhtddW4VgJCUYumr
1fD3nKgIL/sp4ZWAvOJQlcpqZVd1AyqEfC48yYOIf1rNvcex+motcZR99/wZfJWEQhWwqx6Hg0HZ
DOsbKwnuVTRQumrqrlu4MUjAUK/+bFd7mwivpMWwGsAOAbp4RWi4gk3+AFStl9mhSYy3KES11DTx
7ssT3OG3vnLOZtPeATUp2ip0OJHBzjVbZ906Tw6bxyffH6r0kke/RU1uGDjUeIiMOCZPLFd5kgYw
M0oy7br4y+2SUNg4rP3Kre7Y4f61Ad51jUDXoegogSiV+qQkgxn7P/YDpnwlrRW64+DBn6gp15gO
rTis17AKigjhMEk4t9vxbeoIgKc9HDRDXpkeFCst+5ZtqG3irmOq7brcg0AIqSS7DV5QbgYRzguF
71KvjOpkoJTPQ9CYXPu7SlbrKgJzlGatuQzEJrb42PjG/7g7s+XIkTQ7v8rY3KMFOHaZaS4CgdiD
ZDC538BIJhP77gAceHp9yJZs2kY30q3Muqoyu4rJICLgcD//Od/BFsAH9vT3b2VZiH/+ypB+EdYR
xqnOmLoTTwMKsmL2nJKXEuh+twRTyd3OjlG5RJWwkisKZ7REO4v1b3gbonPPszAw59wJsKQN507l
4/nvr9A3wdSJhVSTKnjE1NI9WR8WsJpz36wKXyyyeUcw5dMQLEO6r+18NbdkLtz2HI9Ne46KgiD9
f/6+hU609RLoQL2hHpzZfkhSQODFePGG/H4yolcd1A527s3IuA3jcQ/ZuV7cjZnv657sw5JNGm2L
LFQOtiw9w2Bl5PiDXff3pMWXLFXvplUOgH9dOraHGf/2Iu9tKObkZHAJ+Xi1kKxkch9B+rHNPD8j
MBJudjAtFsoM6iKPdrrfXnKlv8Zx8klWFiW2018G4b+4EliUb//Cg1VgHSKqK/TqtQTpyNCZoKTw
V693Ylyz/isCMLH1uzTnXOf8NNYJr6R+wImbIwmATIVn5uXOl625KqixJW6y9g95Gj2cSvNWecsv
HUpqasB5GuCgUNNnSeuYG1m/nTMrBLE+Ba5m7+ZFtsQ9uGmtRfuNpe6LDw41bVG9wzMyHGTSAO8Y
jbWec922N7DbXGaPlencrX1K7Oy+8MD/gjL/NplQF6FbfTglRJl5eCJ3jUF70qFOVTwICx+DFOZb
S3FUywzs84wekY/SIyPA774dHjzJCMmc1BCE0vHOOlaEBOwqpJBba9XMX4jzZkR+IZu/Nz337cqu
Saki5g5F9hFISZX+iK25JEl0FGb8BYG72DoaEuiC/4d8OQW2yt86hLR3f99XQ6eD2vWKi9FUv+p8
QVY4wczwIITAKJHJ78TXVzSodqDh5bTQFR1pnERhiOJ4pakSQxYNTfOl8bY9s5lOta+o6HdWe9Ui
m1q1xbi0PDzJFbG3Ie6Jv3IdELpUb0fxk+rVuDHc6KTb6gXwIs2UPSJh6r9UvfPUTNO7UUTPAFuK
UGj1PpFcvmVgD0jRzV5HzUWoYjydoIho0fDRxT90nSHU+Nlr21fu1lFYbSd2hpt0cGBTgT5i5HQk
t4oylwi62S12MNCqc6sKItgPW63r3gqdH64hNDy8F/kMBjQ7J3WDVtDLPzSNZltj1HdSrH3W5dIQ
pYuvTU18RGxceHbh5PsTG1Vti7Ypt27zk8EB5KRN4KQpuZao9mlkhBbCOYc1Hottmx4GpJFAJ11B
EDEmfERxIfL1NUqWB6d6zhLwc4vaRSOGs7xoCLJzFbY84MutDh8H/964k3LCU1rAGGqi7ruJ83Bq
4zMwJOeUtyEH19dsGjn+gvXFBJQfsfE9GRiZgindqYzZak5kG/bPISsIelnkPGqHYYpOhbolsmzr
Lua8AZ+NpIor+FgnycWzsjOp5199CSMdkgJ8aJ3zm0sdW5C6DF/xDHkALSu/fse+uWb3oy0btO/G
l99eMyAwthXEJ3VmJKjBbEL68VzrkIn6OJHLAtPJHB5dXDLRXqcALNxkYbAykKEyv4naK0Z9QK8S
rcfiovxlN9J5jGBCjYPtk8Doqw4t4KrNFQwYTJXv2C8Ch27BZ3N4J9LdH5Z1B48Nap8pOI9JAW0L
DSgELpyfhL98u3Wm72gBXgKr5Khk4coYN/1sxjuvfwCcw3Q6K6yABjG11XDLsGkuQcFgm/CpTgkw
OvV0HdKKnlet2OFOiO/Q9rBkuTG1CX6NuTuGbGgOy16kS3Z0teS5X2rrWmR0PSOdnTGosX6Wzr4k
ZxKqluIHa2WAKES2cB7+ihceUEadzth4/tKSfHyf60NH2R215N7FpE58Y9K/cNBoE1tzKy80UpdB
VlnzGfq9ca6r6mNmxHt2Bvs7y1ocsRpnutHFdR0fFrfug0EIkqReFO99c6Cmq+ChylPP3Da6xXAm
Haj9qoxq7ceprk0mShTREiPo+ltnyoytI53bv//bf/uPv3VJ8U/98M9uk/5vo893jV8xjRP5X377
H/93LUtPdcn//n8pYjKpTeI6fav/zmX6P3qYNkMRf3bp5792MK1f8c8KJuH9w9E93fA81zYEev//
bmAS4h+ma+D6Bg+Gf4f44H82MFn/EIbrWK7N4c1H4qGcCU7233Im4x/CErrjC8uCk+86/08NTLyq
f22w4U/yaf5xLdvXTWG5lsG//5cGmxLXTEVM2A4qx/zwdP8xJznCgiAv/3JB/tfn5t+qoXyoU9ih
/+PfTX6i//qtTH4iyiF1yxam6ThrF9S/fKt2tudmmCZY2j33hrarGGDHqQYjCu4l1qLvtFR/hnmd
VevVz0SdWJlnI4xtxBbptw9al10TsJMAmdHYiTu+xou2x/8K1CA9AnrYzB0V4VoDXMi4BzSCYT6L
CuKnEjy08+j0rb/BDg+hmYCazX5Ln4y3Ps3x8zoM5zKmr1EGkIE9bZC7itupM19VfcP5RFd97X2v
efVFkUcu9afc1G8zkGMsu3ckMeWRjARKd76CUCT7F8/aNQXHxcxLn4Dzf5urLOjjtwsqrFZ2ozmH
GMx/T3ALAS92iJg6z9BLCL4OSOuFYzxNAixBa05vmO32qWcwCYnsM9aPkp2xOsrGORB+eW90+w/n
vPvej5iM5nLXMhauvKLZ2PXUBI6KFygk2rGCvRk4tX4Zsvmx7ptPMy5PkwZ+pWS/XTJUyp30Xjfy
59Q9N4INanM3ogUI38eQqDN0R5tiU5RsZ8by//wKIBvXYjJeyvVFdUxDt6mRfgBjqBccBmWKEpOs
wqje3S9zB4TX/CSabQUOUUMNKJpuFh8k1rSNc81tMexTmHw428of32KeHmk6CCO0S8Usa3TUG6Y6
zKnp8t4lACzqov7uxhLhc6YESRC24SCCCaPVA8c391f6Sdi65haVQxOnAYjXqE6gvvsEqYKRW6Aa
wHaNAf9/QHn0mT1KLXrtMqiqlAfyfJEyKMuasQ+voYLNuJ3nZ+qp3rqSlAEOeAc2pj/tBOG+Jjs1
3VzheaZ3hIzGH0Nqx6UvnTB3gLZmoBm7iKMCK+5m0ORX1zHhWp2cJhHNrcvcyyy7UBgEJ+tV0ytm
eE8VImkNrwgni7v3++W5zTJApRrgP4lGlDJfbyMKnZK2ZbvlooT0TH2xC5wyuIYbuCzxdk5PwuHI
kaHh9Lrebx4sjD5Bwm8FAOeNbT83TZtufUOmgXSrC++iCvLCZSxiA0TlqDgAXub4qOAXq/ToFoRg
maPlvfNL66o3wL/PPW+OkMVRI+tSkDEuVbG3EyY6PdWkW2/Q/7jEWqhF4mDd/1Jpa6NsFiCmkFY2
qO1Wy2bPh4FEtDQ5QWndCMvjBViYfhz5u1bc2HnlnYDgxYHA98BHYv93PhtVkhwAVr5xsl+guGCD
0/JbO7T3/UxBeqTL30L2d9XYsm3C219i2RkzHGiZjcawGAg5SqNNnTEVilSx12Ly9F0FmdrzmJBU
p2l6xEC6MycvqDBDB+M4dqw002dHigN8LChC7W//tds8m5n+x8BaUvh5SSQEwSTHKYWgGf2IXIHp
mhomeyvlMf2FGfkaM9CZFIZvTTHnjCL4z6Wx5cT+5Y0g1eHvzIS+94Rsb6x5t7XX3bSgyfrfpWBG
ueSADeokOjRI8Xjm9sbyK9KnD3/IUnYfyw2b28NIfqbzbzDcrnMz7dvG5xysUd46pytUxumJATGw
WRp7H8d4rFUaYtpERncwtEIe+6YxFXxZjUJsx+0vY3LlTmSgcVqk3iKjENihWxm74BqUZn6GYQsR
qBpgVCumPppPRJfhXEQeYwuTHQMTvT+6wTwVYatVayTXByS0RNchYqwV+0EWfdjmcEoBEmeMlBJ1
GzjjWBi8Gmt8JiyyFY3ck70LG5jT+jicI529uBH2rnfsFhVihdtOzJbtaHhgU/nJ2ONU+NZuFhZ7
J5pKWj1UFJRVurODQPDVSliOWYlhXGVnnYmX7/mvbQJ52Dp4Ex+VtXvQjIcNZU5aKEEUb+zYZ/7p
KlroKI72wdb4jOVDq23vKe+yWHoTko50TXs88LIR/dUhKpcstCi4xQnK2FelTfiUgLP72sEckKCT
zL/OHRbcGo+UjE498DriWZyEwcekeydKLxE3ZW4uT9Q4AnehFUCveXJKVWzaQv9WnrZFlNKCpAfj
Y/7uNQwwU6v95oS2TimdeyTXsc3uNIAe87QwnQJQxUJ9x3CD2EDT/RajRxDb/yjlpz4XZ+j1wpsO
Zq7uhwqYN9VWkGGrTyn7AzhUBiA0XjhR9XsAJq9j+u/r5p3Z7ksLh7KdujcBQzsGbMZzyMIMN0rf
PPx9kDT7HlBYI17FXSTZWDduNW+G9FWkKJN2P/2eFgENv4a8Lp470wsNXrq7HOWUXdNco3GNYVhj
fIGduBXJs+rME9i2+863L4DDb4m/pnP5C+CnXhYPCafjnqFgRFXVJhP6qbKK3wmo5qWtrrkTPXYL
4fTirrd8BvYAyxgn0gn00A6gg0nDNPYuBeDv/Emn5mQ7GQH31H/HZ/FrFHcZLu28tjB31/INrec8
qk6ACwwrJz4nKbw6xiCdvUaMU7CW8Wfr2p/CRlsZdLh1EGtke5hpIeodb9f1/hPY3uuSx1SvWgSb
CRhoi/jsB+Qij7RUwkKiFoNx5xsBjw9NVT8mhQ16yUSCOQTJ7Ue7Y96dpfNb2aF6ZU2+82BPc/x9
RqB6ktPBh7JhDv0DmtrTZDU3z72rcUHGzAi9DDC1kZP6zoubW+lbSH3HqFrOlkbDmV4ZNx6X+6K3
drEFEDRqvu2KzhCn9r+M1r9Qn1veEpOIrqUjBtJOAheQHuurIyaQ/uuUcMxCu5s/Im/+DUfgQtXb
j5MT/VzybBt51g1k+4aZrreNc0brTGb2dKyEM5H1tHI4oPV0cMUZo5YSGRyyT0GYoX+qiQbbVE5s
dcVJKG6ca2XEb35sfWL0vlHrtJ8BP24Wyo9JfTzHVHVGOsug8ivcqc0Oa9+pbZ1zGvdX10vu+wT1
WXdeu+RWxh8jNVIdb984R798qDxp7+HwdgjvNG/o0/skVu+0W17SLqq27PfeAIXt3XU7YgrCv96B
AoSMcCu96Kwxub/u+jq0yzy/eeZz3E7P/cQ43sCghlt9m7fpBx9zhLxKfzVKBqxuKWLsMNPWgAsH
tAV6EWk8991YzIMQ0yEzjLOlj8RTlpeajr3VMQQ2yYJ5422rYXhUw0x8ib6XND1RBxDgFGWM7G1L
c9pnTXrx4e3Agcu0p1h4MEhwjy0xTxUvZXfiPTL5DrXy0xqio7DUvc0Re/LMHXij03p7Vo4MKgAB
CfjsRhvvXWipBdkEn7xtVzjPK9UUUiqAEPXuUoY3NZiKEginXW09WFOzH2hCWv/K2VF4/rodQQYi
kWw49h6L0bbX7FvSU362wEdjpe3U20x+gosp7OVUgSoxVBWMwnyYzIbUhoEDctrmc/4wcFi21BiA
mH8yXNgk5AkcylcobLpUmXaMsfTWxnTTzotYtovxvTAf8GEWuQAnxHyHhTqMMK/hKynMd2TuQ+TW
Nw+9iMYsauOgWXxY1A4U5Dc7U4T1Ur9QqMo0fDxNpskotQ/T3tnrpn3fKb66yC6FkIELq0ZMWOZF
GTb0tkv9RC0c9D8OGzbRWzfE2htmcRuAIQ18+sQGn0Q0C2Ak/OOgX/t82qc6YmUXXSzXA7qCM4l/
CvqjJ1WRvJuwVArqwModXeSnsdav8F6I/4B18+qL17nX9cV1fH6H1XVo4D/BPIKYeVr//xnaVU03
SAlELjUevNo+d+b4sr4LHjsGLYcPVvJEbacttQscO/yDa/0WZfLEGGnnMU6JwD3VQu27zKKwntyi
OR8iyyWMQ1GASm9KK/A3RIGI2UU0jx1gQ83BzvySQl4aLXl1WvcFYuADH8ldy84kdjSeBM1+wrrt
i27r2TVnLTA3Kv3N8nQAlQc42SDW6SQZ1YLxqS/6DwLff/hIicbaF+1w6EeSwaZ7SNIFpx4Eiojs
cYzZ1/ObL9efqUIrELSca8F2r2s/KdAWE7r1UV+iRw+QYQPEg21eKOKRXpQJ310XaI6/7bjo8EXg
A1GsZ7U7S6Z3gqy+XF3UJUqcg6kY/xbfE7Mm8WLeY3+Kw7F3WCI5gPUxsQDFxyUl+Vks+8Tswgpn
QD4tsEE8Gj6xnILHqUZz27ILBXVVW/WthQmmgXVVkjFMlV6Y6/BAio4y+r1CwW18mFULWJ7DBNfQ
TM3Ae5B8fWQSN58H8OtVOKtpNyB006rBaYVTMPUb0Vy8JCiF/qAfcFRf0Am2dVrspr45Dsmy2v0v
kv0WZ8OrC2U/T9IXPQa/pTVHXVn3g3CuYq2XtaxdVaRHbF+hNXnMxtVZM0Gqrux1yAKJtPedLkIg
tnueDBc9Mpnl77DK7xKYhwKube3zZAM4V8ywbLnxEyCxBp+c1UO2mNrRTl8sXNqGesNntDPke+Vy
X2x4XK8RkLBUmBPtCm5lHeiu9mAjPvur263wzzKZLuvn2R0o2eUV0seARzY+mHVKmZofLh3hfERs
GEgzrGcz8zdC0Js2zldfecdSdLuxxzEB6HmsmbhOV+L2O69xH2FFXKFHHCUNraJz93imdsng3mMw
8236HVN8NJp/q6q/HkxqPJqUNbALIeDevLSAv1gfIWSf5iKndgUuc2EeEYx2Eab7aDCPuCWRdtNt
D97PB7Y7cvqxaMUiXhIKPlvremb8ZbfXjIiNnUECP+q+sgZJ3OhPzPnC9UKg1oCZkAcBlrT0vV3l
45tazQ9NbVzn5cMZy1OV0Cvi5QjXNTvY+aB4Bs9Jzzrp7k2Y9s1EhZYTQ4poHgvzhSj/fl0LWys9
d4Y8zRILqw3NxkqvKCk3s1kgMsFrHvpzlMvnSK682tKlB6UI+9i7E732KDV4m+berAvS6n12kSDi
AkEO5ZgUPqeLlBtiZs5ddXigrY+m8h+J/7xUCDkbfa5/sItHgZ0aF3twflsUFw9N+1RbUAuAeY90
ga07WgZVmz7zjwjQH3//HT5ELCUadpJ60oNcPXF3QU9ELQ5GngjtBP3GKTWC47H3ahs1VtHJfIm1
Pw1ZTGBAuCwBVa/j9SoJcOlPZNu0x2paXgo95yoozny9/4hA82dx9ppRXdKaiXxNxI8oDp6ulKMU
VUlMZhZeabe3/YUyHExrtSH39GLAOuZ4woQe4zUjUTOncKr0Ue3o3BEhbAUbH+9431F5O1lYTFy9
qw7ORC2Lb34Qbux2Q4+LotN/GX39hzQa33yJOEjOQxWYTOUNyfF8Ts2F/DvUKo1bM2C2w2kjfoS/
e+t74w88ip8FnQ6zHLgYVTNAm13z2GpYcNecu/GSGnwtuRvBgzRidIgTOOjwvQRY5rONMxrwP709
8w46aRn5UY0LOqQNY4OFLKrn4t4u5Xl9T12R8Cwzi59E8P7bk/toOMUPkXfuwQXNqHDKP+ao7bqE
n2QhjhwUdXLsRvWnbXHS5bwhtebIDS0Jw7peEMmls2gYtXv2gMwGubxxHPuhbNM3MBgRZiVe6iRJ
xyVAI1zOb5P54QOA0PE9u1b+M/jqvjVJcAyUQ2zcudrGuGtqXX5KnwtJpSrG3jJ6ii1BlzprfDww
ujMln0YjvSvzO93U6f3LRbzT6s/V8tPYmJ2JgXxLZ+l2zGkfwXs6K1o+HqjcogT+B2fDAWvHt+/z
EADNe0LRrQ7KcbnyE68FpEy6V4PcOy6NPZnGIyfztooTQqM467n8cKiEm4mxyKIPLymCGRfKinfG
wonMHpo0pANh58xztLGnt27kXTccfI5kHuLgBseFHVxT9HTxxQAh6NLQWc8Dt61uo/Y8AzqiyTl/
6TS7OmntteYO2tcm0LRlrMxNHhFfig3nTYuxW9Sl356XgeqV5JNiYazYET9BU9oeoZjmrA3tXsnu
y0uXbwBaFVNpShRimqqyvdFRajbl5VU6vOw4no11h/FUOw9W7LRnPdJgjpsGyVgnQAxlshRB7zLn
9M+80Mgg3ZtWssfpfetouXT1DgSQQQelzDZBhkJS+N2mHJvH2H5mksuPrJDfKBwPkYa/QEF9eD10
Ov7ThdrBwFsvqV5pj2myCFQ6tvaSSybZJ21Td5ekkt492c1IJ/R4U2vcbsf1/AvkO3Awem61HQ73
R2nz+0KXYo2zUVgSV4K9+3yoEg6BWNnnwCwF+RW3fXNE456M+0oZJMjVNG+XgloW8tHLpjEznqme
PW7Hio1Uu7pYtfj4963tI8b3to51kUTstm2bH62pfhox3jeUw22MhstA5fR7ag7GEVsGZEE9X60W
3c5ZQGs6Cqkyzih56rJvPT+6JfscwtB8vlmVStH0O26mH9PqWPQ96y23DfcO62awrsxKjKHWJZIO
i+JaSFDPjXei8365p7HBPQkokphpP8sKKt4y8yyNGctjpBU68QpIGBpggI1zSxLrw7YRXTsPFwT3
8V92yz+tNnyXQbIi1LPzkXUNE16MwROvkQwVXczDjHWMqZjfXJoED2FJqCyM/kRZo4gwGiOD4+wX
00uIthJvRErEkbqd6tB+S+Z2wQDZFPz4VqT8YZnN0jcxbqjWRwneHLL7GNlAfXQfzcS7q2Pn2YiY
D5dlrB+PmnySJpEcl4qFRbrAq+k7IOuHllnI4TCOxXfcsUIZ+bgfR3UePf2kLQ1Fj4DoZVL+DHrz
E1kTV2IAq5YvYVFxF8O724nEqwNJyelAt96hlp0KilUVdKJfyBw8yCSnIjXk+8n37vW8tO/cvjD3
tjRv9ZKRffTkY72OTWbkmGlugyX3Se7VXGXXXz+pfX3KBv8uwr64Myv1kzAsBoaoHwaf6XsOEXE3
E2G1ZTby8HcOEB0Vgjnf2vFS0tD2j9FymVrDoe2PhKNFrnosPFY8bh9r0e9UkV9lPN27tfdo0zy3
SdeYsYOTnH47deP9yHcLk212u/ELZ3v2HVj9NtGMwXRWcYPX+wi2MtkPUkCvacfXFG3/iLUu3UyE
UBJzp5cUmU25++PTajb2c75zAPhzgFFf69hraZBLHQK8h84efPxZaQWNCeQYOdqNZnJWiXnOb7y5
2+lMpWgKsd79cXrq5wQHCgDBPp7ZvK7lHXXy5Mc6huO/fDRAXuzntB41o//Mo0ZRNfVkWPzxxKfZ
gDjqCvviWwoe3pFT/fQNufZ2NvezxQfFqSWKxIyPrmT+o2DO7RqXLUuN/OVa5IlzzXutYzypACeG
iUV6/ZhYCn+1cCyObXyQhcnbL6UeQ6dM7gYtf3JgkGzwORBBBP1GmVUaYjSiKwacL1PMQ5mVjwue
0jo3Qyil/tYmUXuygZQgeQFUKQarZXAGKFMa89aCI32YhidMGN0FDOirJXNr3y3GG40NMHAjZ6Kj
jIQQuIg3WIuALEEMws7DbiQUHb2MTA949W6yifULl0i/pKn7asXmr2lCXaVvId0vYCjJGJZk7+fE
3QK/S5kB9t4OyNKMOBLaJQDrZGIn3MxmvrPTVt38iTodypslTmtk0cYQd4NIh5sxls1W85ABKraa
IjFQRPzC2WqxjT23HMA+MyzR5vw3RdQG6kh+rYfiTV9GYoDlk7uoHMUJ+mwFl70yOS0x6rdOnf5t
u+lwAWXBx86i1SZN+oBegpW+Kamg1MpdC6CZM8LAmaeXW6au0xbdEnNnld1gdZ6l6q1t7IIWEfag
ttYwPeEpnA7sxz4pUr9CTXA3toBu2bZwvziZvaiah2ciO+KIunxM1iQuXfFoyYr6Oh5kTVBHdCmB
+NzQGnAD9NvS7QEKUrr2t2dy7lgWQn6jc+hG1KYIMiAPJGwoarSCvIz5VjZhbsLwu8WxQLFM8QPt
xfdOa72pXIML6CcUB3fm04QzilKZCRApIfu8jVzsKIdmjqB5wa6aSUedWAb6bLk0hfiIhQmBezB2
09IsxzFfeIs4ik3FsxzRxuZGHsuCBBVkVbk35ScQS+NikocRloY7MgWWQz9TGEe+F+gVR85CMQ/p
KvOlA6GCAukWKUiBxjqongeGsPEOviTIPQEgeGWm28d4obFoYM9BLztGPcFZARZAHowxMGTdC2Oh
qDR/m6f2QyvSh7kZ2cg1CeRbRe8vRCfbn4xjMj57tTJg1OmvZt+NlMtTeBTly5uvDGdnQq2J+inl
7Eot3YSaqtkF7kMmQ0lkl1RofUb2IoLBpxwrTeSb2U0iTJDmxohykQWYGP0yLV74lg9Ejy9Ib4cu
GH2Ep7zjxDgNDGk6isxEnNdhaS17Tj3rLJtN6YKOOnU8OlPC1mwwW9owWYuQwOFpgE/Csb4ddXLy
iQLrlcptE+HUcStBTVpFCXck9GSna+otWhqsPtqK7R+yK7bSx7o2e+bX7bueOOa55LsxFuDTqzVx
tCNPg5bb+ZgKL6Ok5wzhdINVidPFQDTDGH5jYqG9tMkSyGsA+1qrO/RO8mlzZR2gG4eawqGNZ5ef
IMIhbHYK7hp0M+q9B9Nnx+qMJG6UZh7JSYY0bVPemfVW0KdQr/SlPmse8qRbM/+DdENrETkkekXe
mjWxE8fcO0smmRNQaD437AYaZFQ9a8Oio2mWZtkFB35Inx/XCY79WCw7r17nXLF2NMVkBYPDbskZ
CUCzR+t16AaivzF5qY+q/GNk8p3pdL6+GXogKvGrGQxSxJKjjy/rr9m/diQa0Z0NM2zb7MHIxuES
A77zEiyXM60PbF1BbsNxRQ6UDRHkSLNfpddAvBKnqRuwW1kFFeTwDS9O5wVjWDZ5de042xEZUhtj
NsOafQ9WRvYKoiJ0biWPXWtlCHXsEpJS3lSTfVULlSfa3Boo2ea+jnO1Os6mU+Rx7lAOUUwTvd2d
+A/iWlA3ZJCQbECkb+xigSP5C2CZA9uuXIKqda1gGtM989BHra1U6IvC2Wk5LBNUDcvVLeoVlbnN
Wp0ZZUQ+yopPrg1cgZ9F0mE+0zzKyUbAvHWKxqUJZgwp+xpDlnp2QXDGtIZwZwZ/LzJj6xot2WPs
mve+O9NA1MsuNCf/CAvnKUkQnadcFUHka5e0WfP3FveCp7oQ00GzjQq9DXBenHRFK/EibIAq8TfN
uRTxOSoJ/PqFxyj9KWQP9dZDkKCT3c1eZ2n4xxS4/EurT68iLqG1Ac8lWpn3u3jChlfKedk5onwf
h1KjsIBF3cOJCJKAypCe5XKsW6SbmPpEsuE+BRdDzOZDeV3OT06KGbQZN6B95Mx851FgcABBir+7
IDZDhpERq3CXAw4ISNpUbZWeOwaYyGj7onmsrcD72qPLqDyR95FTToc2rgE1a6Sf0k6d+wycrUGz
T+cyQ2SgcDEABvhlf7EUEF6jQevvmrTY9lkYm2vZrVvRYFRWYYXGamX6s+gdjJ2SI4be8as26Z6J
5cV7F7GgVZPaMmLh+nmU8jQDfxpGS3djdfk1UZq1o/4q7LzSOaml91H6mWigJ/W7IqPFr7B5wEvd
xn0U62Ayu3hjM8nZCwN5du6JTzf0KvbKm0OvaxkrWWKz1AADOocIrJTxiVaA9fSrVp0r2tIFBQRl
0EHHV9a57YAXlxVgBQQ6anEfGKvNYexOR4q5DxGQkUy1MZDsstt4Emo3SVti9nnzbmP8Luz4CTUS
Q1FPpBYGMJUBxKUTgOwreJuwoTCvk13d/Lij3c3Vs4sQzQEwyMJYktwivmW57o4xNhLZkAluZUpZ
d1PtMU+VjoYM23zkGmksVIyvCC25qlZIviZ+10RbiGv5nL/YsXPo8nvmQ4oaVFHbyBRUfSnk1dSa
rrZfP/u9eZmMeLyzMctOVm3+smEM4Anfxeu5t46YW+gLFThzc03Foh5HX3sSOKxRjhinWqQd4L3E
NV7/Ij/YWXVxnP6JTbO5sz/cDvC/WO484LxBpeevRYG3iDZn8lH0ZS4O5qNqwQLfDD9pDOeozNTn
iNVotIx2F9NYEJcUe0JPswKTRZEoNrkyP03Dan7swLGHZm9/J6bxkC3+np25Xby5bq929iAwyRgV
HUs4nsDlk3Bq8CK7rsyDNQrNvfEIsA5DjkUW2XG453BtbVuVMMIfx41is77HQg2Myp1/CZ/NjjFi
NRutHrRHWdHE3BA5mfgacCT3TQzklapqPFTs2iF4FEHPQRvSBvKCxSbI7c55rI6lbsMcBfFZ5xSu
96OFKdyjdn7AG+vPlJHRYTIsFB3Pmq4ovXHxY6GsbVKPmhbTs88VuPHNSKFmZbpbU8spI8E2EFie
d6ey9n7MNHbbsX1sC/d3nbXtoauY6iRj3u2BlHy3YqJTjV2Ny9Vk+URhqgGZExmFlGH53Z4igDDT
+B7J2ihqSRdDVt8xgIqir77w3+K16lZgOs1Sj6aMQv7EXlOEfmL1WynnI+oJNuj+Mfb4TEK2ImFR
hYsxv+pDEXaGObKloxvJcaazY8+wF0p2il7xYBGX2posPu2E9At3nDqOxt0ZOlYtjB1Hp+AWo0as
FhYvNzGelynZoztEW63wFefj+qf3k/EoPYKMxjyjmYe+Obbh2EEYmWPzRhZt49LDyAPbMw/geFgE
ejZPy+IfsPNlodNVfybhn2qv/e5V9jZKRgars4XVq4rgdnmFgxlgpm4ND+Ah0eJp11UvIK+YXg7T
salWWDOzsamer5oeejZjegurFHvmqWQeUET7sdWMwNFKL5wt7zgv+tq0R+q0o7rNmVnqGW1w9qcR
xmStJrSiPTatxOlM+tEExFiomb7gmdkig2OkxMT8oBhk3FpN/FL8T87OY0lz5MyyrzJWe3AgHY4F
N7+WofUGFtKhtX76OUj2NDOz0jLZbWRZGZlVEb8A4J+499wOHkdjOqc+xYAaZoqcBt9Zhbm6t5rQ
XMYyKkiMFrdm+YnyMjvw8NwBxt0VUX9TFwB1x8DP1kxFsUza0Tp1kQzRFK6SGZdjIDIjKyXZFLFq
11Xs3Tu2uLIMoKx6xYEce9U+S9FdjyqFcNjo9418GzJXh6itA1xlGyrcrzaCri3Ir1smU7DXCTQk
u7Idd5YxHR22Y5Zgq1QJdFiSis/NZ55SCYCIf/o6SES/MKpELvsyiBih4jpyJjhL3gr7O6ox7qlN
pZ5TLXjWKQOToLBPwjbE/FkTp1s2m8h8ZT44risX3EGTVCQ+Rd5T0ZsYZ2jX+a3VM7kGS/J2GMiL
vloLRyd223uO50RBOILEy86RpjIk35ETb2GAwV+GlvPFwvRKOCyr0PppCxxFEexHhiD4EIulM4Rn
DfP7IjP4VVMYEr1QQzxqkONPTC7mGQYe2IxzPJTxbspRnTgu0gWm5WCwEszK0oESm12RTbsuhfnh
wU9d1q3Dvqe4Zv4bLgxTtzZWSeOhPWNLItk7hCyfecOdQANIu3oJgeYdmtMDXKZL0oE/cflOZv48
aCiDdFXcaoLErXJiGWq08phb+IMrilAqDyYAKt/o7nTDE6nbY2DYOmG3t/ghfoKTwpnWlT5yGtB7
Te6F6zlUiFSclk4/q5M35YOJ2HUQB1jZYc2CS73ObO5/bfTI90vacGN0GlvakQlDdBj1EpCoP2zQ
TxEtL9mtB9633zZ27nta4RNJWEi0mJ4y1bwDi0MNCRNsoixofPNMsDIbHQL3iMfjGDQ5Ei2vwDTV
IuZTLC9Tx2b7lLn0xKW3dH1+JVfqGvwJdpnMeAIQttHK8abLQg5sDa6BNU0YX/haYNEQ56Uj72DF
sM0iMIU01drSpzQEA9E80hMVi5ZhfpQiioPzjraErr9QjGcHcI2e8Soth7Fb1B1HHFyLSkGAMuPq
Jml0pBMl7zYmA7D30Y+FfoT2FcPHHNtiD4a3mrSiW0rNf2Prbq17+txNUeubWFJaGOF7qjn2yjfd
G2YUJ/oOfEAGGrA+g+HW79CCfVFolpSF4qIO5MxyXg8dX7tO2uAmW5e1lmEBhz8op5OlEFF5vU2P
V+BYa5LtMAzwaKWBciYEbOArlHy9NfGAR3XIpXVsSKwEPFSKdeLzJHPHZNsl2HAt8pYZF9dLon8L
HKcHhXYJIhPTJoYcMCySewpN3IvuS1AjoHKj8qkRCENFVx5Yoa2mJiBiJ+MI96mvupKy2Wr3sWRT
kXQkerU2CiJFGN7CiPyVmPy9kQ73eqO9E3pBieXUfMZtslOxj3zb4V2WtILNmF0zHWpWOglmWIP2
mfqoBPOXorG1daDC59ph6oMxsWGMZ26HAq9yp+RVDe1k7YKdX3iR9uCgt0ydGM+JXztsCMbLXFgP
BSDPRXY9kgRCCYhVHO6fAFqu1m1jfTWT99RG3mrUex6NkjlhQ3CNZxkVfmXUffpkmXSi7q7rJY/M
oj2ZRcXJ6GPdz6Lswx4RJKLVubOhc5Eu38OqQgCFN7O3PFTo+FJLwayX6QMRDwjLrcC+7uwRtmw8
vpKxeI/AaGl28bqoynMm3XblNNMThKktmln07kK+BkDQYJgYe78VOBStNWCWc5wMH45x1pJHkXov
WoDcDsAZujo80+w8GRJBk3IDFOno5yIuoWWTProd40b6Juz9DQa20nsDCb8ZU0uuvM4Tiwxj1JJo
LiSma73wn8eepUOALhv+sFnl7IMMw173sjziLLpWE6ElbJEvJAIQslSjhWXl0DaNk6nD1kiFPNES
woAuDTAN+VPR6ZjzyTg2mjencK6lQ6y3oMYY5/+zoLOdquZBOYh42K8f/RLVmYllC/xYCWqKwTC3
MaetHlso0KsPKYy9V8bXPrLUoACEm8+vASzzEV7goRt8ZF1RvYHcgkyBcT0cvEkyuWtKdBuVAeq7
ZaWO+EPBPWk59OgJ0zx7ZNt0F+jj0YkcWgDN2tGmUlEGwY2uUYZjSEDAAqOjmyLk9PGFq5nn1s72
vq3eLYlOR32IOY69DeK7lJAjNu7jJg2tN9JTkEPq6qHXITTU9gj8eXjMFFdA7TDjgf67t4nfWdUG
BrL+SswCm5icpEWZmvT2pXkrgD7WnQEcBjufsMJHrLhP7kRU854D8S01W3s5KrTsfumsVNY9m+Qx
LDEiteBEYIpkXrokduch651j2XcTCwgXp0RNIhFFQ5AcjMwzFw65zYmj733eZhBCiEzha9k0wkbR
PFdifC/y4lVyenoo/EN92pMBc5XVFky4His+9WNdE8WchTScR79BM8r+FSVL5780im1hWR9znQ01
UyQTRrnJ8yGWMIKMCBWVEMWb8exQFBeVuoF3/KQUFV+s0833pbPv3PGu0QVZ5wmYlwYfiJkYQH6S
U+CpfZjkN+kEVIuuxNPvbFSG7L7OvVvRVftbYRTvml3f2Ig5BgbkQX/NZPYxB+aO5QKy+fBqjOWl
7chTJc17kfWXQRO9MSAqDaJ3Lfe2NJqLzOi2JaN1Fdc3+O2JFqs7bwFtYwkPnwq0+xJ+t1cu6RSJ
j9mTnvl2RI6tGeklihKKyEw8sTa9QIN57Yb9qfa0ixBTYl9DXJUK9AbD+AdRitcOOu0sWyaxlFPJ
INPJ8c+mc+aewRM4/2GEN4HtFq3DjvLoARGrAvjJkz7qMQHUKllDP9tNSfg5afZLFYpTF361mXFB
Tijkq4hLenSmZzK/t4BKWfJyYLKeviidBtl4RMw8VWPdzxy+4bWwYuCd81vusXeCFkEKEu7TxgCD
lWj3aWju8u5Ls8ezDlE8zfRto59Hn2JuakPk/5BCKKeSWyJozMl9DWlL+KYVU3PCT+cNQZIXBrUG
F6MhgY9ZhxI4zsKMcLpXxcYElUQLiehxaLydVQTQPAWDKkU3Q8nAj7VeENQiW+a5IU2u2LklG4Hz
wiVomIf4fF62+cUqizmADgmZ02hRZFxESEVefIaHABuCV+ko5quy+dAJPPRD40IOD26i07UU7NPH
zt5nrXPjuZwQeQqKC8sRS7chvwH2ZVibNJAvTqTWbtXOUKfp04KHhyxjOtRh+jgG4qO2DXYNEztq
l6HyFIAdHRJOSgJ1opTFrbSYfoFpXhTa8MZmRC5qVJU9owK6EfoOW3l3SSj2/TCvqYpLzzMIHi3e
wirmbmXIoTfqy7ejS+K+nhv2QAscW/iOsYhg3OEhRB55q64sdVu3wdKvwmrZZCB0slbz8d1kl5Yf
P41RWTDg7NaJoXXrooXQIczyJjXLU6PwzTNS5JItI8SShIhoLg0DxS5GfJF8EYC0MFPmRaVzNsMQ
fwdMnAXv77IdAgzGtQPLoI2+7BAXbPjQl/FHgSg3taPbFi8pa7lNT1gip8hAF9t8FJwmWZFuvEyn
Y56QnqPeAsuOgcncQVhxGeNKYwJ/R3ZSI/a21x2MKUCyqYOmiRlix6W5hWfz6KXVWQ0e40rRLFCL
0RO6JZIik8o1ai4jSbRejadu4Q7cSWDUECPG205UBLDP+/pMsnkPH31IxvRK1xY/NrExTucuLEuE
+X6zmndEjrAPbjDddYH10KhpZ0z3PZpo5PdnKWF+VNSUxL18Nt3wgJ8F/5SGiQo81HWvXQZyOjul
OuEXEQBYpjvlLIt0OsIufIF3gyGsZmCMShT2WbMucxdvuR7Ad6GLQzGbAwKuUeoRjdQvbeqyjCwa
NLQG8xPNkx8eG1s4RQXXDivyEDBBIfpg1YwsL9rEPrsWAZe5quNNb9sXnsFjx7G7jZE3d5CGSIDC
00Tu5msgnbWAsocuLeX6Fn2xoKO9sDtQFEbuU1rCTJhyxEMAt5lxkODAEGiZufVHW8csXoN2F9TD
g6zmZw5yTXz0yX0PD96Om/lOxeUitPikBcPaUuUpJRvU8hgHGhWUZD9yuQYzUId2dheWeJ/ZDlel
5y1pOvgoawjazvRQ189eFB2zvL1jCvUIfQWNGAgOO40o+UbiW2PnCk/ZUwaRWg8/GdtEZv0OpfY1
y9wTRdSptmymyqiz0zI+4cy+iMsYIJLw752B7MOqTSjXOd89lyAuCs5FLAGyxxNIZ2jNwAhuKYdB
Bvso7unOoU5MED8a4kGgUc3xCIivr/o8eHYdH5BUqd21LZ/IQDTccnD8fN16G0sECEO8/pAyH2qq
fjtwOKGxuC4VZ1eDJXtJG47Nsh7uQTicEgQoG9esHwKBSMBhn8SnnDPYoR01SPxkeh3uxdR9zC9v
KNT92A6fRgEXbSwIh5sLt7al9EBXBBG0ZahaF5uqfEGFlEPs4hAC9rQVOhEbPBlL1O2TtpfpPndZ
HiMe8EmnTZaqxN6gZpeSloBz0dGOgaIFY8Bwbh+x8uyElR1V4pZrf5DMU8RwryTad2lhB2Bki62+
BTzsxPfZ0OKgaFN0HQJrSBBfdBZpGRphd7rk/ia0YFUPl6Y24DEnN0yAgMLRR/RmcFN3+VvnMj4V
NdMCAPeohsjTnru0OUwr5GZdaM9x2KB6VWzT7KB61ar4qmLcH4n2GjWt40fDBoGEt9YP6I0C4lA6
uvugd5d6zCdslVDiR68fl4ZWO2s1YwEClFhrygeYh+m67/23ocOwxvRIIymBrBAiqqa1yw6RXC+m
FS4PHZSJoOyoHvWiJ467B9EmDaYs/smD34XOQ0ApkpBkfJs7INOyDX7HeR7GUVFENyiYSJlCzVZj
hMKs34vV1Dvd0rDdayuiJbbEcDK9EyJAnbhj/0jKzrjUx4F4vIpqrWVMgnkAIYybfJEdwRzXEks7
dp5EzhuiCZfL0rU2gWGbW6AKJ8EfDah1KHSar8ByL+e/JoOnP0FKHMy5ToALfK6ONoKI5XNTmafE
9WJ0e/KGc+VMT0KHKlnN1agRzUG8JAbFoS2LdtWlhMU39kY0PVgyNRc2JnYL6FeWN20jEjpSWPao
tVATmzzjQXHsq2i8YPtz6Gv9yaZLA154QjGrt/HHWLBtbosghZKgUBDRedMrrWJ26QOg7kVv8i04
AxFggsMgBriZ+hhWTPUmfftDpeaBluqdGLVFUkR3aRfBFAkQyCjnqRiOJEkEiD2nU0s2aBR0G9NP
rudfi077LYe4aKXNJSYz1FF1D32F76dn8+GUxNMZ235qU/ab5CXko/2uMiZVRfKWhwd0eMnSrijV
zER/apR9nKvmyvzSpuDeDct3T7FRg2broxedX2OlmZ9EhGusyq4LBtgkO92TpWiTEJTvQqdjfQcd
xdShIZgWiA0rbC41puv4EiBk+z74BjJ3lX4fMYFVxXgXRPW7WbZb0uFWCZFKIFlwDZYBxtOSGEbP
NEmqsa5KFHe1kb9xCy+DJNl7vX5mfXqpXEUabnFrpnOVVaGXB7t1Hpgo5fYyKrprP6UNC7gcevwg
HK+kqJoV1itZXhQq/+rz/tTC0OqR3GcsHcCgJJvJIMypyccXDBZvbCLXTWs8UB1tQA3degwEKnCc
RcHRmhq4p9qn+e8ViSbc3bs6Z244+Si1W7XKwY6CEhlxVlr1U194Cx3Fy4J4i1vFthXJtwsTCOC7
wgq41O2Qywi8L1urm8xNhxmESIbZhrTZi/k9VNXZ0el38+qpdtEFjUl7CaP1wYbPtnJCFkdF+E7l
idk2sfHKVQB+vLRfUHa0DGGdGzqUtzIVNyZZSXNpp9P/qpWCJ9So4FJP5SGi/sg57heu4excGSGf
03mSVt4c14jadP6cvXYgqq7Fjd3XKQkr5o01GqdQmncodu4tLKuaUV20ZXWZDLBVSQC7nt9RJ7pN
2pPxHUzvrTltfec+yooT65+3OhK3qP73eaqdu+7absd9J7Xnenwv9eqy0eynWrJtd0qbkDi5kxA1
agb9AEAkMiYPDXbrP9teMpcSeMx9GLlJG98IHpnMPrqXqPa2Y6vOiUCPhzp/MTKrGQ1EL7VF5Lag
J1Ith4nMxTkk77O1xNbyX10XVwEwLoedoJyv6UDLHocq3XlNsIaOfGUYuMGjeu9M3qHzWqKimZhR
Rgm9vmTfsi+aBOUeex93uGCvbuCDi2smmYFR3fXslBqG902QXykRcnqGnLBzqx4SsrC2BcX2hK8y
oG5KSw2IHboUOJcxxZN1mfJXXZouNb5+gisKnoA+E5CgeVU0xiGZoseOKGyhOfgkQ/0q7BEhsdmi
bydHSVIAeOjhObaJ2uiy4okn2n6Ib6a6Z88dPfeod2y+6q4kXSsCOIv7AHkkYqE7SIP54FwWHZJt
V5LOG2kEWuoDKKdMzETx14KCPQm5Rnoz4flveTuTjfKiYN25kSgccYB/4bp60zP2zmVVpavxLURU
slRh966jMkowoHsJIyw/35p+Q8iMF+ir0CwfU8aWrWMx3XTRskfMZzcaiQw4vRFfICTR24fBMAzG
lgykjZopowVjGFn1XZY6JZGJBzvL8FZhW8jMGUhEYBZsL9zrlvUZ0aD7PKfXDL8nMFvUl7HCYxJD
G7OdZTtIfdEXNWUBSPTAwl7Q44rIrOx66uL5cVIgaZkYkRicDHmlLSN1SC0kSVabsHuCwh9fSrLr
DmHOkwaoBkJHNp+u9ebDFJw9KzvYO9YympuAwGL7G8b2hqbrPveM3V//Y2rLf8Bj+c/ALtvP/OIV
ufnPaJf/CxzlPf83M2b+3/8FS/lvwMzqtXldE+DTjNftZzXefNZt0nyPVflP//D/fH77KXdj8fnP
v97JWkVDffOpwjz7nsFi6PLbB/XvV/Jf/978Bv7517LKX5sfqS3f/o1/YVsM7x+2KfDh0PHa9LUu
P6v/rJt//mVY/6DZp0BDIO5J3Z5JJhmW6+Cff9niH44lheXpQgoMfTPSpaZumv8I2ot0cY7rNvRM
ikHrr///zn/g7vybw/M9T2X+QT+AW0Digoahf2Lj5TrC1H+kqXTMhKbOJVDexieeI2HkSsoLuBts
RKOsR4hWIJeCf4SWyIkQDUucy4Dn413UhE8eqPplZQbFzsr66zzwjD/wXgw+nR9fn2NZHNiUwp7J
kMv8ifaSTU6GThdibN+axGE1Niyp4IzMato4k7tHU+nuwQROS97I2zS1zVoiIkXcGp56nzpUAmok
qzJ+IVhjWzdsGXz2id993b+A0vz9Q+RFCiFtXqDQheOB5vkeSdOBT1Gd3hKSxg7RGcftVBcEPCAG
IlYEm06UIYswxhbJRsaYPwneEobgwir3nfD6lZ0ypIrCa3x9f3hh+vzx/Iu+tP/451+uaTiWbTjC
4gizHVs65o+vzMcePun4x5e2rQC45inZqgGNfjhprCst3cv2ua3dYwq/D5zE22roltYNY5pKc+2b
dkD3XyL6WjR1/IH9I39kUXKBxvkpUilhDo3AO+n69cpN0EPpLSv8IATCa4VZAGvMGBfZgKW/sI1q
lwNAxtZIsmfd0p6EtaNfD6vPaVDmJgkZz6ZRG64HKyPETEOcqKPYOAu92wLVdFeTZSVXuFGBhafO
Ji1hTLcY8LhRxN5yY7nDnoAkhnGIxxZnm40uY59q8jfjmNILyfDIGWscucZ2SGfj46gpqgwYj2Sq
1GLrKM3ftHPcMoEvpYZUD0l/sLIUQIOSMcM6rnHctmmGYYDET1nkh5SyFQWFVl1Q1gWH1mLAOZnJ
ruQQ3Ndq6jdG2Y6w3VJUm5Z5Eh1IOb+KjpUXYaS15zCZuKh2SIUOXqw/GIzzUBQDnAwaF4NKYrI5
F2MNaN87wDf0thJNyMGUxVubWsnZsMdPmbj+Nonhy+FhaEFiNGuVGNlD4OSooCf/6LaJs/nDRTVf
Mz9fU6YQlu5YujQByf14TeE9joJUoAUPaI+yrjoRMWIzqnUPPNUp0YYIw0PPLLybbaKaP6A9Yo0W
d73x9PuXYv3qpXigG2zLoxd19Z+wU1KabqpQiUHEaPY6j2H8Ut6Wx8Am7zGyJy7JcUBgN20/NRsu
/AcymwCKQBpfGYJsOShx5EqG2NsterGLMX+W6N4OaQKi2WjdL603FUl6zToYi3qd5tFdOZE5S+W/
6N0Sy/RY1qu8D7qVE1m3oYiY6PXV8ffv0gDS9fMH7ugetjqPw4J4kJ8+cB6QlV4BUEVP5SVnJjHl
UbvpxewYh4qPxG7ZBHsSBzFi7jrwE9vATBRcLDzCTS0Xf3g188Psp6/fMbDLcF45uuAi+PHrd/N+
sH2NDtcuwWYYH1bgWtetlVzyHGfVaIp66+fMlbSE9U4XEhmua/T/E5i5pLhnahwcmFlPaKZnw7X7
h5fHA+wXrw8lgWXwSObJJ38+MfKglbGGCsvqCUauMH62lsQsPZ3dmZ0wRdYRitKzsNpgh+6LJQ/a
3dVEa7/ueWo8R4bz3vppfWmjdoeepB+aFhH4NGbAUxHg1XVb7foUwu68PHjg/nhvK60+FDKiiUR6
R2iJj0rTuQrqrqXuc+HkHJm45M8fBcP5mZhwnJACPgyDvHb44zjPkyfpBtfhLOhmHTw7MpOvUVL+
j6210cxiPItp51RTg+8oQXINBKaC9VQ3drxjBmAwkKPzQ3GvCB08lBEOzmgqnvOm8eBH5t52iEPc
r92gdsXQvRkDyaXJdMuviglfLIHpQrVGZeI4WEUjVhdjAT8Jt8LKVBCuCEMGFazMsz5WIyFQAqJO
9x4RGnHgenPWOY96DNI9hQMDSJah4a4vzfoo2/IOgV1153vdWbnerqhS8lECd4e1hGHFhPg0VN0h
CpJHX9GDpDVDRaRUExfzlY0ZiJu5JJWqcPSH3iSLSiT2VaGxBm5S07yPKTtWruUtYyFbFgIdFALb
JTjZYmXh50PBmrPCMAedcxmXGaGovf+c9A3y1mqbe62787x8bSHHhVBUrxsXvwAO9n2j3WqF0102
1fSGv6zZAPm9BHDO4NpE5jkV77LttXvhgo1gVr7WVPHYczEtRNwOu8kgjZfL65an4H2TGZdSb2B7
+/Y5Lhp+r2kju294V6oT28LlIMZ4Uu/MiVjGWOLeXVeR5SO4ZoeXl77Ycwqi/Y1eEfnlaMKKdNW3
qcGUsHQ5XyyapuDDE2l9P+TWTU4ZsMh8kJCIjisAd+VwVTFlIPn1up4/NFk6j3jVHpXDPB02DsMb
9zPxoeCrgiG3X9XN2cjrq8FgZyfjiX4KX61tIXnDGqUveesKTPig1hPWoWUMOAU5MKELjF4/rdTb
B7gYNpoV6hhrdThgrk9BEBy4L4/NOG4snk6L7tuGye2/FIZ9Fkz8khRRoVDhp1X6zMHdifNxwLeg
cJQcFAoqBiMQb5FKRHsyOyD6qSE/2J0EJtCE6AEN01lNvktvmqTpKtbcau+Wmk7sU8OcUlXVbcAb
5qM1bjqm8ttMBYBXfN1BnDCugIG5WATKr7jG9TskWAHy7sbwqoZFktzHWou+JGOk5EVJszeByaJc
C7tPx75w/OAyS4cGsON/wx+v/vVI/aE2/0XtK3iC2qZlUljCafzxSdtVnpFz72uMTNBw5QPxbn0w
YNElirOad9lVwTzD8hlYqC7LlyajB9ehYoKxdJUWU7QqZb+tcBIA2jV1uuoXELLdH564xi8OYYf1
k+7QP+jUW/Offwdk9IWPS4iVOQOpYel1fg/Um4Wol4dXpqese8HHX7niLo4afxWODFAUao+lRCKx
+v0nZs7n/U9nE32M5UoyK8TfSxNHVlXYW6m2aFIceAx8CZRFv0Cp3UfrYIVL72xwyF7K1NP2uj9C
nirukY5OT6ky74BBUXJVzWeeIMUlBLN9lilVApEv3Q4syW3UF+P+Dy/5V18ynZzpYu/iRHV/+vQA
wRpNE3bA+dOq3Ydsr9GFmgM7nBYvrJXXK9sud/4IYwxC3mujFce0pBaxMw+gTf7qR9giyV/odiwz
Lr81ZIJrcQ3n2qQ8JT5HIwDb5HZYuTV+Mz6Oe5Ig02Uns3Njl9WJ0vF/8z0IfX5P+HNNKX6qWFKR
O1NoM2fLsUOvisEfdm1insFoTpBK3BmrS5/hmhHjbcHgKpFilZXGZwEeQEuouYiaQP0DiH3bYiVe
pG75qjqgG6XPNtu3h+Bki/bt91/Fry5kylpL8KSQxvyfHy9k4QRVTZIbzVLBEiXJfXOHCepslyeG
ZiOQNWZUsQP+sVbIiQwSPrjzgWVJlVz9/qW4vyhiaHl1ZN9MDnToFz++lNlKRvRhiziqTfQt4Yxy
oUlMvWBLuqmc1t1Ik9s2YQEZDiConvXFVVgFzo5+19q4eLMzL2lu9Vq+c2w2d6E3POLPh1WH+OQ2
cMqb2sHDbPT+Ng95RjhmsyY4tIYGmu+i0J/WZBoEi9ib3a9lfMxxpCxV7O1yJt+rStrJLuOaLby+
eR0CpQEoV/ZFpsXmvpfTVxIDThrtbF65kVKJwl0XXnUhEpeJeXNVo2vFUwFtccgJVmyHDjxaWx3U
xD/Z212zTIZ0hrYkp3yaswCJVVBp8d6XPNPrOHeu6+EUl3q7zL0ivneVt0+s4a5i+HIiQkpbIld6
LZBqLX7/tVg/s2dpp6U0HJpq2n0DPdePXwuY29wya4S89XygWpAn28Goj2mHrM4txbjmgX1Shd0g
Ja4JKMz6L3vKMVHVZIib0zpVmrWaWic/9lBNag54zh0X+Wu6NgVnrG8/uy2QPHOk4xQTWwTrGxiE
2NgypS5oslmsVIzFpjOPE4JIo2/cFf7E7ExUNss0X/vDrTwTgn9+pEoP1LdpMKKSXJE/vmW/ShIV
6qFauqyKsO4zKzeVfgWf57qiMbsMBjbpTVeyOfUgYIElYWMUiPgcU9nmHEswG4hVGvDfHCKoVmH3
ouDx3sbBsEsmcBVZbl1oqLnXYMlR/owpTvEhpwrsIjy1AGKWjG0Q+TlZsK9LoCoClplGTsJz2T/U
yizPv/+Snb83OLYlpC5ZJFLOePZPDYTnFkiP8p4VngbhleFqvcNicDOF+sHqCjJr089MIneOkAGj
h83EsqMU2dtgEh9IhuDJPT2XRkCsqJbqx1AzyciLTdZLzOiPXhDeaYpZTNIR6dHXePTY9wxXY0dx
447K3MYsSbdOgkjCKzA6OUG5ztGJXhGRbpzNjrqwn1wiCNGB9gLbCvpP47Kx1axSgp2etvd5bfqH
0dtgA79VliaWOTi4vsKwBEaF/S9AFN8wjUWbK5KYdLnXquTk6YlzipF8iSnzdsyWaw7tTv9TLzsf
Zz+e0AAadcNmcslJbXz78L8rFiRrcnyoA8T4qSO9yqBSVPjF0IoLln30jprWk/IAspxDDfe6JmOM
HX19a41c+r//po25Vf3bizH5kplkuPSL87X/3YtJx0o3q5JvesxVeF3KYOOyFkoKTIK9hiMeTt7O
MM0LQjehpfvBKqBc3CbaJ5Tj9g+TTvPvzxY+GS46yRMGlrYzT2q/ezEkTBJk12Kq7efidKyBP2Tc
aZtkfg5kQU2GA+qlgJiaNaQSsQw7e/akNZCKM0IzjLmV0nzFddge4FSx1goAK5GfRewjidEHXI/c
XqJ+zWpQ8FqEKVTDpECWgbf9/edq/uIOmmfTDGXc+Yv+dtB+91Y86Clt3uoaKN5V6GW7hmXoSQkW
HwzJr5y+KJ+BOOmNnu4EWglWfyyo57kV+JU69DdFTjRwpzHM9ar52rAc7VAGgb+S0XitrNp86HgM
aU0Gld9gk6Nr1deQSOvZUrs/vJW/zcfhEjAhNyRgW66ReRPw/bdiIq6Pu5G3klQtOycdTDOGGeeY
WPEzZ38cEuuOUv/BK9BrDywGVdt2d71guRZSRMLF0o62HzxkVeUdCkP75szD3YoYi9RgogXQn26o
8r0NLI4VWqL+MnbZSTbIuf7wKDfMX7wZJvwmchWG/Zb+8/ElCi1Ke/J4iSy18RQn+Ry37j/Y9YAF
PCJHPBnDTZa72iYHOcnEYNyMmCARQQ0SHElG5snw4SKzNNryhcTVbY6QmzOqBvGjp3NAZ75u4pss
vsvcplvreh5TJsyCQKO9+hSWgeHXr5+Sgs0Vt3nKDa9SXPu6c2MKrlgvshQJx6j52RY2u3HstgGz
Tp7Bprh3NKzMRgRQJRG3/sxWmpy6W/EEh+7aEpaQldNzF2unym+K81SbL7LLq1s3MG5H0ItV75W3
ro9IlAqn0u3sQkxDdxoq18GtTJM72Dh9RpP+k1m0nOoT4Zf5Fj6dvqwT/VlzUZx2XXgy3UoHUugw
hcHHrdXxOtf1dItJ6zaIiivPgxAmNNQsfV64S5uIOzdiqqOIscBhhvK4oT8XWWsC74unTa3Bm4jL
hgk9Q12nhHPtzUMzu5zkRVibw1JTY7KyyXxaITNMXzQq+STDJuY3pKo24QcLD3iFTd5fUotv2APg
uC/tF+EigRtjoqKzmilnGFT6WrNleZX5sb7OFDi6LgCAPB+nY+vozzVu0EWZlPctBiwSeKZligXm
VKflPZ419KAOEMDf317yFw890gl0KXn2CYf//nh7uakUPZZKqgsDk46sMVJpVescXRsRJ7oVwBBM
XJDeXjf1tAsKM7krJk0efAfBQlyOK1lKRNUTF3DiW+FGV/redpnGuGn30cuAgOA0LAjUqSomZ027
8nDQ9t74EmbWNjB080bFOnMPQhfVoNtblXSksOqpR+w3SIiMJCmQnR5n6TB8qayJro3SQBzRSnLQ
tV31zQ05cGXoqbW18WQsE2xbmMbLE2Prg4tf5JwwTbhUNlQ3ARE0Vnr2Rn4hc3L8MqASiivMiQ62
bbc7hU1TL7VO03Y+EE4WRI9tThaKIwp4EaAe10Wo7qbJtm5KNCsUH5A6g1rDyYp+1Alx21Q9j5gp
LuyDGWbeOiIP6mkMnskKhp/ajS/CQHHs+gJwZlPByfW95Ihd7tqXKWAM1ga//4J/+chBX0I5ZXDc
6+5PpxrHFll8psk0tkBWZeFVXSmYBDxg2Aa1RBxhGXefMe79P8LOZDluHduiX4QIEuyn2TdKSSnJ
kqUJQ7JskmAP9vz6t+g3Kds37MmtqKobdmYSBA7O2XttGupkrfeZuIOHjpWqDN1tnjn1wcwcb6en
8pj19Bdk6Tn3XJwQ/VhgEIdENGtI8iC5OMx2DuCs4btEorgVndH941z7j9ay7frcZwPLMpmmyaW4
+Z9zTQOQ6XNGZ6umyZKtamFIu+1LocqvrR1i+LKI4+UpOOCDdEKzj5dtbsgUbLLwbbJEfHWalpgg
kW6DNG/OMvDKOx1kV/zZx2Z5On224HFBe0QmPuCpndOtxFy0LzvyjRLUpJkuoF9bH3IREUhzOgQz
Lq2w8wCiFf2x8NlbRvrW4ZAWD1ZPwkPu+Ps0bBa6zew8AQLDWi1RMpDKeqC5fkNPMb+6AYQoKpMj
DNdxizt92P59HVh/HD1kgkiCp38WW8vI+defrkL5q1q8/sDO5X1raf8QLaOXgZg9ES2CdRo2N9Iv
9l2RtLs2Dql5TFLUE8sqdrahr2JIHsseVWHGabwzufbSl0sPRNnltyHld5Qw8yB1iG4vachuObwO
hf00IwnfJZ2ON1xMHusg2WoLMblrtbveauA4gE0jZgEhnCHJco0n/x+3CfOPmzxf3PfoKBi8Bo7z
e8HrNpOtaJqRdSWIsRWyKPdzVeM3VJN1SAx6/XPMMJsBKhz6IcBK7oTFPxYuqSn8vL9Uuh6AaAMN
Ar5WgjZ+Ly4xqhuEhpND32DR3ZoRmwRho5y4tvFlBkS/DfGXZN2NN2rjpe3nZy25jrbj+N11zOcy
yILX3Iu/jbJy90n8MrO6as65ISngwjpzvWpnif+5xKCYMPDkwrioWSHjzAJGoCzf3bkhDAVtsjfw
xtr0eWBU+lsCsQ5FxhFfKl3sRBOctV1gLguZo6ih53bYAwnM4L3GwC5cWe0LG/fhGFjRVnXNrQD8
0RCsvcmGBDApER3TNByt0NqNHSHKs+1VGwgG2GYDFGnmggGRWbFTDPgQmZpfsuR1ipBe2oI+b6pQ
mbeB/QIb/Tjgy1+FYBYYK0LiQ1mwckrxvjzEkl4H0QR4gOacS3cZGW96stf17DHljKoTV9sHsHse
3ezuOMzGXefZaI0Q2a1y3km0UQfdTMMabJHt464KS4PkM47IbSW/GITVTXyBbU4DctXh3KCZj56w
cINt38MLzSZnGY6/1w1mbDz4kJiC4Wvn0EThhLNoD6AITtwn0+1dJjHxAXcyjlPiKNJminZtnpu7
KEJDVyc3XpM85CbbCOgxgqKM+StS20dv0UjnmN+ZdWWbsW2mg8/tHRCHx6BVa7xvJy8V+RYGOYnm
PrIQmX9U0rhH67xKZedvwkoRRGET8be0etpGuKdZFvdKI71lrnBwZvcdp0C5ifrqbvAQCuji2Tbq
10S4u3Ac6j3hzPUp6mAeyWVGJqVeotOqOxiA/ey9VTicNvhDSZNw1GMzmsgPpPtRj+Ztneeg9kWc
A/ZCn43y33enPdU2NncQegBwSINciKS9Q5Jo2pEZPXD7hF+3hIGRKEhQBnS9NVXUCvKmf1eqL46u
8n3e0YIRfrLN23Q+dDWfzQ/K+cFCZPHg222JuFKpk91iXIgX7wVw6KoaMDMIIzzXBGqtxmrGNFT0
JRqacDx5oUQ1mqT7OQLeEEhP3EoZ39X2UB4rN8jhp8/5pVfkZ0vvxKI3zm0JLEGYlp4YNrE827Gd
tkXC9D+LybAVjpRHx5TRbRCz7FO7+qpMzNRoW4tN56yXbTTAxUe6istT7Z+irFxwBEg/kxC4+gjy
RahxIOFTBXdVApci7r3HstHuMZwI7yBcBbdj6r5bYdbcQemHUFlPoF3IewF6bz9Z5hDfyTj/0U+5
f/QzO7mJWmSLjAUcRVCzM8nbFFTrXgk61K0TF3vTJKs3mZRxpBmOV4ymI/eqveOG1HwQm1a1ZV2m
DORsCpxz55uDu/Wt/pPbdIESUY4nSm3JYOp7n/eyxPXLcWZjJd6hHHw3C+4SKLPIz5Hj1J+X4Haz
9rtN3QUtQkdl33OmPzTQSHZj7IJcacKtGXsQGXL5NiAdvER+9EUMmX/CtzJgLnd5k2NbHxWjp2o8
ShPMrw9Ja9v2U3vwqWMx65CfGZLOBgCJy3ezbAeSC3wOI/e+0Ixcw8Qyb6Aj+U7nbnomuXs3z380
nZVgGhQVgfXtvbK0fRtDB9gy738yKGjPxVQ2UD3H/lWVO68iUj3sp/sKjMI+hSm5trJWnZFuYvro
ANgZfsRcUxCAQ8NYq+zC6fBlxpF8D1XmYfb8NTtiexSwe7cwgmquGw6/oB/ml6SvXlvUQ2vmwtkG
3P6jbtUbKeTMJKw3S1TbKnLtezXG1aZQLg+MhHfOBHTfbW9mpF945G3n1UlW6XipqobeLZ1MYvBA
MjU+k/e6fGlrs7lGVXSeNMsX9BBEffzkAMI9MPJjkR5RPqLu5n9cBcIhaqPkWEHxSQ41CWD7Hn0y
iEXi2xNkOgh8FyaSFRyaqs9gmkDfKVz1Uri44kXtsaI9/FoK8AsDpBgq+mAg2WCsX9QE8dXLrKii
Bv979fNHP2Q5fUnUIR4NQRJisV+Ln6GF4J2CvlwDZG02DcM+WhwZLHhfmwe7Dq9uQgn097/T+nMW
5rjLMMwlpIodyP7tatW6EGp6TKxrB9FbgoWOheYf8UB0OyjZBt3FlOT6JoYPPdvpRhR5doc18AE0
KNIJwlbKNH1qJye7zSIbgzYzo2Od4uoMbM6cfubm3jlvJriK3m/tZ+bh4S6NIWSmZryPbXy/IOSw
6smwvljjV5wq/j9uj+aft0eHSyNSAYLnXPwzv33FJGamjzSar8igDANoAyrOeY3EnG7SPn2iGj2J
SEFsEs4ldJJrS4DC8GR3I4wkKuLcDKZ/9Iv+o6XIR0KmyIzAQ330u/ok7uN+sPo2WuPaeNYTMQcV
6hNNeo+fgoMAn4lbDe4wV0sYBb0Ar+IHfbQds4oPNrj/WgV/1N0Oq8BcFKPMkWks/jax6EG+RUmK
oas0ERHwgZs1J8HwHDGPT78WIUp/EZJjxLfBggBJL/dRBDSKD50WRX0QYfwta+jrAyBDGY78WyTz
w8gU/apN9wjmlcEGTZU6R64chYuhS/v0GYWFGGEBdycGGOHG3LkjHXNJXRPD0YS+dm2lvv5cHMM0
PP597f+HapRv7SJ69Jl3L238X184BCRFUpIxutah92Z46Bgmd7gbZ2AYySJOmGbnYodqwB1Ag0XP
1ffAWszoy41KIJzG2k6jQAddt+3d+ShImumwQf39U8rltf+lKOc2ID3PkFTm3Ch/vxM1unajAMsH
2vX+CzOffWw42TGVM8U5CSYgPNdGkjDTZZkWXDBW3TRyXqtnc9Et0rzfi7JnvqKGESwtZUcxqHHb
eVdVet4+8yXVZyC+0kI4/f2T/8cq93jpFt3dchdGnPbr72tE3hxULqt8mufo6CXzEhMUB/tmYvt1
NTesPHYu/pwT7YXullfC3rqWi/a1PFmxtv6xyv9DgMvn8Q13kXt6PPRlA/6fi3kOCkoaDi3BDo4y
zASYyekAphAZ22ZOSTUSMSLWQXhPGVGDdIDkW+IhAfrZGP+prQxmhFH4eH5O3f7xay1tgV+fs8fH
k5gWDGlThS5XxP/5dKawh7zwyVQPhtC8iSF4BfgL1ygXX0MmUXv6yyHWslrTfSNVtttZNe5Hw3n6
++f4Kfb97XPAgZBozvne/Mdvd3B3MpQzlLQviIF9DecAWE4TD7cTcM+DyINijz+dWTtOj02CU2Pn
2hiA45q+9zDjd0sMSJON0z4M5iKyoV2+r0J/10GY3jopV4ZZOME+DZbLLUKjvWE+e7SYgEGcR5oY
K9TxEDlqR3MCGvmW+vlFkHm/Q5hr7XVmkUQdlWej8Uivzpt5N+dBADvKfuxlep2WXik2r9si9ZkD
WH61JjeaqXhRPfmhY3Cgeu0WUysobSgRXD4x5OaNJSCgznL391/yPxSZGAAB47veot/3f5fAInQO
kzjnHuESunH0n0OPGtQJNxqL1ZHBdrnBIEfvojgZg4GpbCjvQ3q8cHTINg/tVP/jBfgpBfrt0TJQ
Cxi4MMxipf3+AgDa9gcDZOOoelReBESWQFXmoLP4JOg7PElmRLaA6ISxHOYpKcOQ0/ONMiz69rJL
3hi+PVSJ+wkIaTjSLY+u1mwCULTTs9KQjXF9Y372s/A8Fnm4jkknO6TCvdfspWn3M55G0nehIves
tkHl/FDAvbrCGsHyrcQNhGsLfp0Xf0lgxlOmlu9E1ubU6VVzhc0Cyk/21JBLnJpBJ+Yf04/gz7eQ
ZyUDiy6UXMShv61+lYzmpLBpr6fC8Y7Y8sJza5rJ2XDMBspdxZ7BQbw0fvPHeXJRUQ02Z9jYHbMa
KiiWb5TmjrtqvOohKjCHlTrJtvWsx7VVEDwv3/0+s/ec6y73P/8Ho03ziHXvwyp8eUIXaVxBwdSr
eOlR6bR77apRXfrUUwA8YfyGoBhWQTIisiS/9cKdLdZEF41ec0ZmD1guJdc5THLCnY2JloQ/qk2i
c4lHjr9RMSO9a9X8PDPQ23sRF/eYYLQGkm8nu/umsdxdpPFy28CcufwBQzJbdx237WvabqsMZUYL
cHRVIcU7m7J9rgCkVin4XMMXK1KagvFk1W4FHQR+vR89gzu1TzVDNwSJCM5pBG0Dl0wTFTvjPqO6
tNSjbO11yCzwzMgPZbIPU85T+iRTeIEfNHw4u8gYA6EQGDf//w8sg39/Vf+jAe0b+GtcHDPse/bv
DojSrlRQSXj7ffQAzQp8a/FpleIu6c167RRQUjLCa0GrrbVuKVGSJUiFsFOfTq2vZohW3XRGrA/D
F9t7Mz4mo1rFnQyveTkDt5pIJVwGtn6edCsIHw0GmvQflYK5nKe/vt6L6kSaHLnUMzh/fj1BlOnI
lDheqjjiZfdMu/qjzpo9QIjiAiZr9ukk+A8dUa9hq8ZbRHjFbpAUcs4lSuwRZNcUbFJm7GQlla+4
QHIiy/xvf/+p/0M/hSLGRazIrSNAqf7bOUcmYFE0HculGNN+4wqc8xP66xpIHRCRaCAMBsVdOEOd
ypik7wvepLEKicstEF39/cMsv8hvv5i7zDoxNjmBgzXn118MFnQ2BVUeUXaLdR00O4eb8t//CvNP
ORBbibEcqYuiwbJ/bjn/c7DXfgaBsQNq5QMhWAyvpB9RaYw3P22ZTIrqLe1s+2yVTrRJOpcXk7GU
AUe0TrKJxOow+xH0dXhD/kF4o1MuXTk4YQR/pC7HRSUPrWXuA4o4wCC8qjfRvqfMuXGn8bOCyr5r
o65mp62wvlihZHY7TN9Yn8kZvwLSkaGuVw25aqsiG2CD0j5bCbciwadFoZQo1B+0/LpnwnnJxzSt
k+wfm5D0wWlsk51X4HAciKxZQEu43qmmCsh6KsjeXYuJZqD5AIndQmsBy5Gx2OysMY/uBPfCcJ9J
PyBKZLn8z3iB6hqS7kA7dKqHD6s2TLq+9xZCxo3tKPsy0uAExpzs2NDCrUOZTjxZfKJMis5W/BTT
r3glsgsHQSCfG4/VFYc5CH9o5MdOGA9Oxmw419GlLRbrctyme7Cp+X0WzNda26T9qeim0EQBFohO
uzbNdmXNB89IAJ46hPR96l/6YhAbf7KBC6fouco+Zf8miuEhck+ovqpjD4O+CpLbPkerIvrwUYyw
XLC+3vWozI9l2EAPSLk91EZIxzq1QZkkDQOdhN9zHTWht3OyNrjhpXAJWisuCK7MszfM5nkoNO2h
rD7FojLOsvYh6ljRsGGE6ZwsiqaTZgOOfFvsR+nAbBBD/q/X989dZjkZLcswedYoD/3ftA5jPxZD
5wFvoq/wbk3gIO25/6ohLhy5YlUr81vrJtOpV6m1D2nxrzOvEDfZBGSzTmcel1psW6TbnTIlpsVN
QbNAEr8A7jDbzmUDq84n5wG184kFA7Kp9WE5+MW3BsyRSesAzJKgWIABOFTa26O0vo3TqrnVvTq7
89dA9DTVSuzTxpvZ5jEZ0l5+sFt5m3iJcZCjvh3CgFlR4Mx7eqwQsGG/We0F8nGnbCgfThmdCEJB
bEI8gjtWSOcNhdKwcsy7sD56fhyebAI4z/Cdix3HcrFCwSHvlKqtuzFQNqLEW6VxgpMhUd6ani5v
ZzBHUeHcjsxlkZ2P9TF16mtmze9GM077yFYrpTJebeCIYBedZs+pvKqHOtlV4O+yMKDPHh2VQ+Fc
jA5+ECTnbepvGr5h2DPTl80yKK1THOqIrTdpMPeHxGQgMpSXVEkGvpqKz1lQltGUMzdEdICc3djO
msyEsgJbRNeivx0q78H0S7xw5HnsgA6bjGWhAMBiP4/QY44Qw0jxM4mj5/J4zpF8YnQ5Z4ObI7qN
MDDXUfGPJo7lm390qjxr2aFpm1jBMin+ba/26qidUsV6Yi4WrpQ+mgQE6tJ8aSQYYBjIa7KDvsUN
gnbfqBjWuFFKtiF3FTv3nnHZkfoF7Z6Qh+5oDQSji6HeWXP8IRcCZ5WY3zwLAmQmovcyTNETVaxx
WKpb1YgZiC4iRA1pPJDk36i2vjfT8JEy9LMIx2scRl+qAg/j3N1zkO0F49pmIByvChuTzsG8VVb8
4i7Is/CVbk56bDPQooFDxwMHPzfQkXFWQyD4xFOIRhzek13uqsxsd+MgPpsGMYY7s2kQY00pkuGi
KBCkKYacdtMcMi+Nd13cQ1NxnSv17SpMGMc0+SNQ9Q4OCx+esC9UYwLY2/BUkjsgF5pOSot38QZU
K+U637yJ/ALImczZ6K2nNmx3i8kneLIPq9p0rMqFA/heMuapazSqyMag0DS4fKvycQSJKTKmhaZH
CgjeoeW3NN6rlgFe1ywQlLg9+08Jwvxd4WAw6Ob0gTsPEa6zBdWwiqkkoa+n2sctTI8LH/xrQ35K
Y9bj0eF3bE1rJP0NXrwcjbcpmwkRrwmWrkW5rZ1HzeJgpDSd/YKYgimItwjmcWIwPyoQCG4VJCdc
H86+m7zb2lMnKMdyFWlgIoaK3nCRQKgXF+GDY7ArfhzUyqQvoipGOXbqBiRoPbgivJcA3rC0DgVT
upkjH5a9+MoO9DrlTInsZUDUjuhbXf5bOnkUhcrbKNe9Q3J5q+yyI96Lia4Q2a1KYACkiaXXcFju
YinekYmdQ5AlXcwfw10ONgVQ8BbM7jrwMEjCD5s3IieXqDvmDaV3lXf+to+y14gJzFylJ7tOPiBr
3jMCtNhUk+9p8MNu0iuL5DXw+baEM+qA0l/l8GVbz/ryMzQEgB54jaj+HJoAGCnbHeldG0V8Pd82
wE6VvSxzQkWUOtfDPtsCD4aO4d77rXo3lbjUA1+VORm8AdF/d1V/SEduMm7E/2JmF0tBgUOzBFbY
oh8IAvbHoEt+YLv4osx140UXqfh/uwm0TGC5ahPH0V1kqvdgLh+TMJ82Xo+cpeGxWw3LgV++Xzve
dUxs/hZKFuLIeF/SMTyFI/Wi6fg4+mbrUxKoTRzDuWtlhY+TmbU3wPkwS3WOm5pwYv0Wz8XN3DId
8rLwPrWch8jMufz4Z/iNsIsjBgTgkdKdoHe5mu1DpAg2MiW98ToHW+m4AqxDNh+8wfmYLf4cXEiI
qTzUUQFgtupuZk9cZEjZZg5oGhbh61xjsyY/BGtA0WLXgS2YlcnbaNJznZKnn68rTzDe1kxfvFjh
C3edhYmCPN9fXuWk/xGA+e08zS/e+pi4PJv6IHyQdfvEy3PLIgTm11TMx+1uJyIDALHNwxCZvovq
9r3CLESM7Hesy8jvTao1TN/f5oFpNXa16r5s/U/HKnLaorG3jXz+cCsno1yR992yEWknfRVExXh9
/uDik6GpG7wLXsqA7+NQqa1jDMmr9OpMHaQNCLV+bPxIK0GQY5K95pAsVmMy7+K0xRKUmpsiCpJ9
nxJ/V6RXyyAx16oQJuNPAsY1w3eYo814QMBMsIpF/klq82XC8V02/IqGLF88Nz+PuX4fEUWBwXiB
afXeNb5FMBuZWbr/jCp2rEZOtwW7VVbiFUEZQlut7PZ+b393qv3oiB7kU86GGaWPRmWewCU+Bln0
WPsWAJGGXd4fub+pQK+pwz4NNT7kXkNCOjNnX9DanqlpcZLBk01ualhXzOH51dXMPXFJHmxM8VxX
FpBAj9535YurrLzDNLDd5pOXby5VKVi4hj/zR6FmqE2GrsBUiGEk4QtHgY3FhEfqcg6lUJZmumsZ
Qm0TDaVAZrTG8NWu4fmVedlt7JwdfucFI4I/2HgEz/J4w6Tc22l0ddN7UQ7QHESBXHDOHqtG3M9O
TmZeHUKXd+5E56QbbcQENPnFR6zI3qFnCHlYk2Ptj9+qVB/wA+KB7eOFlsliM1V9L3z9Q/ssWcOC
g28j0RiiUwG7jjxdVqryhkeSWJ80Gz4Unwrxa4UorqXNTm/oWxJ4Zyz+u9HtIRE4Itsn/kvVBcAN
M9wUcQeEumsZVU3WY1HIrxAILAA1zGJJHj5XNhP9rtxNAeoCN2bNaLdcM5wNV0VlDZu+R7XuQ9O2
+l0lIzilA18v9iJS31APQ67lVKijZN3YL0I39Otk+pmPI9bFhM0U0tRg9PjWZUO4cBQNp5//4O+S
hN2RCECJsniAZIANEK76Ip5+opL+5vp1SiADf3BkTtsRN+uKKv1bT4rRNh2ymzm2osWQOKE9ZcaM
VX+FTv8YtGa3tQUUz7YMftAGOw1G+ARqEU4EwgpHsBdkBg+1aP1bM+9uhllvRqfBbBjfeaHxqg1h
s082CAJ655UmHJ3TlI6rB0zG1tUL84evJnH1W+y58P2Ev6hZ9p3q3kvCU9cj2p5VMBEGz9EFOot4
+Jm2U2qQ/0K/B2JhkBECV7OezahY+wTAaxombTszubLVA3DWPkxekO9s7PDZz5HBjCxGM4oH/hD5
GvJ2+xOpO6lfvdv0k0Sp8Z1hk+2D5msZYllAg3PK7LGCLw+3PmdXrYCDrrraemlzYFpxmGzyKfo6
6Ohpmjj8SX1dVDGQ6UNGqSofF2RVuRtMozpoN85XQkV05hh2zx4KFe4SNMPyQ1hMMAn0uujmHy6J
VytgUrCcuTS6AEuVq5DvuLAeZlkTqDoY6BLgQzRJd0dakLtSC/OVcgjfD2+3mjMqNEqEyQo+dVW/
GsHY7sLwvvFxYJNJwOXZie5UR1Yjhkl722YPea/DLVeJz8xA64hNtV/biIE4ZM5e3zh7Cr7HtLOw
L+v3eeCczLLyq7A1a6MxSKhN/C9VC3aA1w9z+PDuD1DjescpdhbKPiB/aZpmm8S965LosWmZwpYT
GR0DFM3IZtbJLHRHrgfAM1c9tmhu13n3vUIjdNsH8aecbvKG9y807b0h2c1YAi9uWLO3wepTgiUM
bXFjxga4KM/co0rClpNlADVzDAes08QMXqKAOEBnUR1NPEOus3CVpkuRBe9dgPo1zw0fPRh1T1Dp
Y7vkJdQyex8Q5Qn0GOseKtYqRULPPMRh4XBISAUbNuCzcUWvQkWLMpU0HkJQYwaSuY429EyQhjm6
5jrJTY6pRB27WaOnU+rBbLJXz+IM9ScBy8nYAr7Tm4SqEoCxFzGznIZ9VH1GYsDuZqUPZi8JnJq/
2XX9AxAr+VhkfKVkzkE2LRxe5ShFkG4RWcM4Yy4axA7jyN5OWMNUAW4kQ2doY+qXyouO42DpXUED
Z+cl7Ghs6CsaKTSLS/stx9AQMyw6SV8THJPoZI3QYk3gL8lKU0AHwLymdYVeiFHJFtTYCebYovog
064qSfe0c+NISDcg3oNFR10aMdGLllxZrlPtmvGHaRCPG1XuTmPUhg2HITQf3sjTyRAhc6MUE1y1
Hok3ll6FDvcbEYPojipSqjLg+Vh/MLuMKTh8F4pVi4OXjKYDA+H+XEp5Gjp/uEzjBxqCaGcXCKUw
K+9MU6qDGEGXhR6ywDS69NxSV3JyaCTB+Vy5tiYELoPpbICgb4B6m7NF6NrijgrllaHxS+Bymwsz
hUouim5NZTzTVTu5Zu6xI880cjziX/0YFHB+MjTNCKSNELmCeC+T9FtOwjG2Ua4G/NKrzvg2hF61
ncgo2ZFy9FSMyWeroCLqObixIdg5SXNTIdBZNEc2lU8B9rD65CZ0V6VA1bpc4+sbU0pE3X7lX0QW
l6Zo/7KnMIuMVQNCYO3WrIgSlMAU1l/HPISb2TpXN4ph9WpBMLRXEUzaoNfnUXvkQqVe8Cg6CJWj
yQZRu+c4Bg3UDQ31yITunqg53eVLOgNClCBqGclN7FjcoRdtDsJJo/kEZwHpmKpyW9AxZDeLUybV
KNAKXvan3PY0UWve26iwbcLujGBN00OOSTszt2Xd2RunyDkjevfo5wjpZsDBvCXVUdRE0VU2qQOq
eYfA76ACyN+0kVIRLVe4GCQ5Ak8DgB7cdsf8AVeyX2VpUtPlYrvtpyNNrV1oMi8s+/pH00KVTI10
g43rYLDezMzczYHPD5nnL8VAouMk2p3nu5xy4QTHrj62NeyesCd4Iai+ZjomCdghBBS/8n0EMGvH
C5Lvett+a/Og5T5J4UKq40fn0aLyptBi12jBrwEuYHyOVtUcP40RKFEGzU53yED7egE0sBnhyTCZ
eETf22giEqr3D/k8A4vL1WudqoPrpCgAu8ep1g+jY6HUDcI1MQ41wx6knoMxihsVeZgsmIJEeglj
jPUXLpNuMuB8NhnIu2N+MCTq5DrhPl22F68wUyKdQ8L7OrLNOH/Tpl0uZBsEj9mqIeNjF3UQ3YEj
T84PEtYg/1WK0OXBOqfOhNzC9J19X437qR+Q3OJVc2Z9TU0+Rx/SYBKsUmKyuV3oaqDOFEDkL7D9
jHVvBsWJuDb7uQqC7x1LC646kNVeE14I2yg+8OwSpsADjagZyaq2nH2FEQ71ARJMg+OgHjHJJFaG
dc+/FZUZXGy7XxU6N+gcv8AQ4Wlbyrt1TMFT+dmuKMvbDkbh2I27ceIsjYEh72OYNQLwbzuZYtvR
xQaxOUApFOJLJGv4NjJ4AvQ1rkNn+lBpcw/h+Vn2Ktu3uI2QTGMGDGMNkVeSK0P5RYubIV0/EYFg
A6TvcsnZ7iPk0x4IzyF/DMh2pSxfu8v/OY+rrNBoTN0HwspTKOGkLVADlUljnuupvQ2eTIubkRww
WNIIPwx23ezquvsSlUzqIss7J9O87rPWW5eaNmfMS1tXYIVi4BUHmbebuEsheyU51un5EZgrK92c
3tOMfc8gI4VBTrrO6vxDZSIhYFEehUk3UvTWybfHgsIleagr/uTeZg8Z072yumEfBziWLPWjs8n8
dmsN5F60m2AowfDb1WWouYjbk9DgLDn28VGbk4/hKYq+zXEwUQ47+UoTOXO2vPce8e+JrLi3htvn
MWRsYwt2WQK66b7q7sqB+RYuLYnUKRMuGw6XRFvvaVs+tYX/URXvc0OxXATz21CFVyr7doWc/6QR
Buy65Ik5J8lIS8bO3CMeyFyOL0ot0imD8L2w6rPtpFB67ZLkta6hzun2dpHQkYRZrYV14VL1pTCm
gfOlhG8R85tR+sgEcxiXS2SqsUd86Sy5kVry7CWCUFximsmIMS9Na15pnD27C1edZYL7OvZObJAw
eyK6gVAcsWR/2pAhe4xHiF1xX8+Je1sZ4mhX+R3BNh85NBnyAD+DktGH3V5tI6P8yraEt17dluwH
t6lX3IT6eHgrgeDBcq6JtsDwzpxr62PgMFP73hLzlZ5nt8vL6B2MybSXRXgsCnE35t59ZSL8y010
50QS3QxlomnDrMFMLGX2Zi541PO49SMPImeoPoakcklVjC7aQ+jJeIlz+r4d7XM+9PaFydxl5naB
cy89VkGaniLh41uNLsXoBYDPN44OCeQxwtsiEPOm8TG6WeHViEu5oh7K+Jx71S27TnOnjaI/cEoy
xoXYiclFHX17SvZZ9JX1lSGwn01u8TX0srqpvxQm1FZs3IoKMPv0g/ozcRJWr8mej+oaYU0BAaSB
3+37Hpxl/6MmIaofn5DIZpyqBo3fXlO1F92nyoaLl6Odzus3OlXy1rZTcJf9B/1r4xAUDGdc/Am4
4Ig/I7lkbY7c/R1N+ViFBnBRxqLrgJ9+zl9RtXEFETt/7r5x8Rx20u7f0JJryDdRdSbDtzxnlJsI
5eQpJb4eX8hChjN+6OXfNtrue925atfUFo+U3MKaNFimtHCS2uSty2rv4nQL69rSHqZ+qPltPt7k
vXgbFrSf5UFqEm1bY2nGcqBK9ewgKPPyfN64Fu+uoGgrMIftQawwJ9c+sssXkUbJ1gntZJu1m3EU
za6r6ndJoNqmnX25q12Ljjci5aCGsyUsXkoyJ7SsSe5JbsyaPtjodl9amdIQA6GIV9gzgADdctOK
MX+SqxC2QbRxHcDPVkIYRthl4zZL+mFVjfLad544q5IYmHLkOLNCxzrk0bTkT3aHVNMxVnFQrEml
JjEwRn8L4YFrVNBe5JRxrMbUukKOO7smZI9LHf1f45E+eC0Wu7tukgepqo3tel9sEa2NeB0Pfr91
UVExEpXlJqk8tKVDu4/oggm0UzdO29wkuN3mnM0ARQm4H4X4H3S5uhKuk2yNCO56wqhJ529EhNV8
CMGZSo4P1NdXDwwhvjP1QZVtnJxBj4S0NEa7GUbeNNMxbz27viXUtt0rA4UCWdyELwCZUBl9Ci6G
MHMb+8KX9k9TJLyTlPXn6Kps14ocWgXe/DUjV1opcUmjo+rcHVkIH8Tbkia8Ymqe7wNpPHBU3MwT
w0e8grXvXjs7uSZEhtAQklwV7KXPRzylUdDpYLbaVvNJm8FeJcH0ENjV0SMdc2ONU76tTTplE8ym
7ZQmXO5CceultKtVdDcRmrIThlPv4iUUzyhK9X+MndeS40q2nl9FMfc5gjeKM+eCJOhZxfLmBlGu
gYQHEv7p9aF0JM0eKY4UMTGxu7u6mkUCyLV++24VdrKu3OwpXcRAbapeaSYTBPqaQsdwaDIC2v5W
evYFX+TBHt2vzgm3pZ9TZjFT8Btr92NrdUtj3nKINGeTNAGm53udHrVmjE4GJ4dsrfKn7QdonCDN
+neysPKgmWDsoBrNM0/IwLObcd2RNCLejaj8Fu5MPrCJuRH02lp8fM3eS5OTMlmIusGxgrgNlFFj
5JE2OXIUOuZAnWVswZW0COdcSmCdOb7N8IrMTCMwIPmw8bzmaLb98iaDkNnleJPZ+o85dW++ZFKr
syWlX5v2QO/PkovnxmjkS5U57xwQDkV+zW1uclQ0iluMQgLeH3Bdz7Y6KjRdkC/l46TFnh0vrY3T
7DzLrL8gMSF8rLeKoKkvUsW7sMZwVKY8CxyAk05c6yJ6ytyvkMB1HwcmfDhKNze38D7bTBBkpoAX
S+InQ/+sDbdeEs48TAuxSxJtb0UkgxUNoq7GFXdVr8p1T6Q+Q3v8RS0L1QO12HkaBEahcAoj3UrI
e6IORnT5H2FiMtdE8hFpINwFoZPcBtfMIdVYKmsI2kF7SS1KoZzc+1Rk/jHLsOnPkn9lJHOTOoD0
B8b20TGEcUKpw8mUqkC5lMhM01s90RYyp5yyNed479NUTIGcwaADeFu64LXZKWz8B7vtz613rKye
EZh/2xA5DQa0CMbodjaFngceQqqmc5/mKOKasLBopE+10z6U6SIcCSl+pSmRduBBejw5kdHB4EGF
+tZ7hLQqKAd3y316bOxOPKM9J3GMZBi8RU3dkvCowwyQfbCKWm1P0j1Pnq6rDzap1KuqZ1+WGd52
G/8hFQlAaaWVgFeTP6Aso9jEpsg2lSGopUAeTOcH4YtlFgyFDuddca6lc0UVH3AJT29sDz29olNe
g+RyqvWDMwSk6ux0HjLd0gQENjB5xOjROr7RHbgwe0maMlsqBxsnQpZH0MDYqZOPWy1UEbLegV6k
mFuhiYfwAC5+a8X6RTONV1l01SkW2NUq270XTX3NFOUopXAzWJlE2ybDzNHm5lsKbETAM/jQ65eE
tvNKjybS2jgx0e1ehD+/5A0NeswztvCTs5zsnTZRlF5bsDnJoH02wIJ7ffQSwEnszV3ckRpufURR
KndK2mfdHTbjwlWE5SJxH8d3z+qvXT190L1VE6lJNC4KsJWTW+ENhlXQKLVqyjbZ9p3/MmocAKb5
3ikhqIXJtBMs/d7JI5uu8XHv1vO+JuPzOLXeVyuzR8O75Py+w7oqqXUA6GWTMqqD7LUdctADcug6
QGxxaluUbWm70+GcSCkDYwY12kLGxoEVavdg7FjLfIzVe2tm8ixG7+RQUnIRw/zoD5QL5S4tlKa0
OaVpD6nlj02tM64DDGeJ4zKyzjdpGL2NDU20bDSk13HLEiMSMRd4f+iIggi2eHWQd+BmBseJh052
jwaSKrjYuQudmA5XMWwBumAYHM1EOJSwgE+3rAdE3gFdb9Qk0q0aBg5q1e10ojWJIvHnLV47MgPs
7tnHWX3vZuLsj9NBNZp9Ayy675bSZjyaL4aXTUyEzqpdWhbUxPSMRusoxYh0r8qeqjLFQpTpT+1M
CU8POitKxd49l99Wap5kSfT/vCQ3pCOlK+ann3eMjeTKkYX5Fmdjv7eAnWghVAf6+Ww4r+ojnchv
YtCq4PQOecR8hyfOwIRDYZQDj1EMj6knzoJCVH/0HqmnpnukFUBbYA8E+3JN+4xBCPoxUdTxmfuL
R04CiT96RrrFB/pEHgJucecdjQQgRJ8+jDGrSsbFwhuDYZqhSS9/PCN/Ju8RE6cszUObdlcOT0jl
GDa9Dr0bp6uIasIfS9s0IcVLf7LNY8Hr6BdIqaU1gVSNFPrUiR1Kg+gwK/94aDx2cUPhYjt1X06S
1mf6g4mcpYwKEGKhdNg556cxba097VumB8FtZURvmJSoFr63bS0QBmIq7jtENvhtzduuat/Jf7ii
gSFPRMMdW0wjVBhrchN73xpR5Lr7nrkgvsQRbPGCfUOPweaSl6U35quvYW0CfvwT2/XZx6+zZwYC
eTSIlLAND7dsdnBH0w6qJa2VTva1QwbuurcqZ11MYAHQrRzE9ZZstieyEXyy8vNLHOXZllBRzr3U
uTJwnUaDO7f1DBI6eIDAUMAD4nqk/nbBbV2d7QULOsOmN1MxmNH3VsxEkcZW8khKFMkx7S3SSVCg
3+A7564oFkoapjKI8nkKsnp4ShgYpEUe6CyL18pCyq2X9IVVNA8Ojb/XGKKXBj8gmhEwipgKasEq
65Dh5HWh/dcg+Bv0K1uvN79lIgyuNmONY/dBwvkR/FGv53I56mj/8oSs1vk44RYwxb1U/l73jpKj
n7i4dJXGcI5sfnsvt99sbmjiJ2P4cbXzwJYQey8O6rXpvbc0VeOrJt6SKA/grDf+NvnRjfijqJin
m6XY++O8LrnbJ93euX1EQ2YmQTJC7KsWeyie7MAcGaunBilIl/HbhfPEXbfrtLFaQ4DhZhrTrWm+
qlg9ah1AdIJedGUtPSh55r6FtcKVGP8pynp8w5Z8IAXqsa0n6xhGxkeromObQtJk5fhRm+R4u+lh
rC8zcM0iGErIQwUUgqlKouI9S0ac+XpJo5GyDuZ0nwv1gkDtu+TX6yzfKdipvZOQhmeZOlQUOQU8
2UAEJ1zMfOr9fqyqtwwhwMGUFX2njHDL97Ckn+6iSOwcoz+7usB1Z33q1rBLgP1UY1P1NJfRJmz5
+jhJv2uLrIcujDlb1UPjn3T+q23IZCpxdGg4bH11Urq2S2Z5tUd6H4QGUh67lKj0rokPcDa7FaXU
d42INh0o59o27WLtzmwtsWciKerVN4fYJ8oxC9nvguHBNtjvyIBWeSKClqTuwDbETtpNux2Gl9GZ
yLjV2cy6Ods17ac5cF/rlTpJEzaTdJsoALN/gMJHEO9ttKZXZzJbS0k9CkkjMS5S/yD9+XHKta+w
WBwYureW7qDd+7k48ahi3pPJs5rFa+KpL+Ioip0qLySkvvSef5d2wEVUujsYrs31jL90HZu8E9Zy
w+UNJl2vS2HYgbogIpod0VJqo5lf8E86qEu4sCKsyfgqqRLO6Asp4TnJvUs28AMHtlhWnmbJjQkd
fz1M+JLimBbwueE+GiwyjZsDDdRg4TCbjtKCDvXiyumrdKeZ69oACbH8pW55Nl+TeD6h6B9WpUgh
MB3vzh2Yo/ExgFkOsIe+SSUe+iZ4vzjg+8Bxm3zElTV2+AywJ+dxt5sFNZ/2trVT9G4UI25JHfRp
qdlbKsfbMKHvTT0AqWgkiqOb2HV5vvgZGXLuZPC4BnqUC0YIx33EGYkR3C7Jj2mm+kjN3GOm9zaU
BC0+VujcRaO+sbsOAM0zFSONuZs950xYDYrZoVqbw8gHSCeNk5db1M5AAiiANqbe0k/rz3yViU1Y
A+UcLCJ/pKKecx61rUp81GBt9kZgtMf1RYB6S46nWdjcMnUGNas4Tul4XLcqI4jRI3XSRefGCs0U
bYxcOekTBSLUk5T6O/uRaCXnlcMNOHTZ0UdaFIwNvJEstOdchvWW0381jTyr6wYqhmDQfKmIvdVC
85nn767VydBNi+m9Mv0UPdbsblAAVlyePM8HGy2soQH2ZoV335vltAtRjLCZqgnQ10FY0JW0O1Jo
DLo12/dd7LLnzlxalXfDaEZF+pj5W+WPl9GhURsB2CUf/CdsXATSyXozt2Qlmc+16lE+yZKXmrET
LUknJ1UN3rEeXnPcQWuuK+5k0JFVpTkXEc5aELlaHIxCX/4xwHH1Zma2CCriNcrMrtA05Buijwsk
SQgKe13yOPCmtaJfmIcFzLXT8MXVC+RqtGsamI0Jdjyrn3W/LLcMchjw5gLcsEFO1TjpHj0qF72B
nrJwOEtaAQBloYRrML/vcDTf+CPlAyxZ+mYkzBBJNtZ0o6VxbjRBimMO+xCLZw5OGDpIfhybLSls
Pe4mPtuoK35MEb0MpveTh6xEegs9VSflo0Iss0Hx++bAL4wagIr0xNZJzFcrK50gnZpgIJoLBl4L
aWZCP5aT+BlIeHDOLNrzaLZbZZ6n04HF+xdZJTGUMSb5FLvD1i56VIlOwZo8UrVMMgHKF+S3opZ7
aXAPhh6PmX5KmWrK2yymEww+jO5HpPs03oD3cNfGBNehz4BWbagibIv61Y1QbESpAWlQoWBjDUwQ
fHBpHmDeplWNQHZrwEqudLO2AlKtedW2K4NqMPfNAJJowPuGEMKb30elJwfuez9Z9RUtJXFs/wyJ
2lNrBLOuFF6n+QWohbbv4sPNANQG+gw5ZWnccaq0CvLU3faNToQGCRxz4pjHkcdjaULdkLdLmog0
7Q3xHNBFA3W45HporgncwMbPo3vpn3frg4k+gyWtW8uwA7hcYndiTt4TlzmDHuD8ykFohZqXNjS7
La+5TM+Uk0+nRhDxQb0bEn00WUUpNmnOsZo2MGPoXQRe+Q5w1y5Ro9BwBeCG9Ey22aHQy2WeRYnd
Uu7LZ+E3aOPYPLaQ/8kZbXTupyfEDOGejKUHp/MNMt0QyAxkHxc9URe9ks0tp7y+SnJyhRGokBGY
sUrb5GakDNXbwuzCrREBQTm0qeN0Yxk36xeBdpX3H/SiNNQ3+QPv5EP1NHRM2iZCW2eTBlF0PATG
FTEhGkJwk/bnqLzEY0KXVo1QoTUUChPEBIHeGbdTeBlCcsJlTNdhoyUCRUND3CKaDpQKao9zQm0K
whoyRFi5wC6qd+ywwFWvhjmZQVYwpWULkOLBSSUeRWZ63Wwigg3I8gBobXUD1gOpWkDYEQdnSQY6
MumNp8bmaAvtrlFpc7F84u7jiCXQgPNHmv5qkGpeegTM6J5SB5zw3Mv2++wOwLYayLRTjY+1ZOlw
DX6yxB2vVj92mxGpE8H3LWuIuUdPf28YyBkkB+nOUWnPmcAYTjYoGY5jly6PnpfcYzGc9PbBH6JN
2/ifS750lwbagOBw1Mxhi4IVz/Fcbfow22oSpCIu6Hbn4XIUwu+ZkbuWUhOf6UoHZR17vh9JYewU
TAuPw+ifM57/RiceZ7hHuxtgJIg5S0l59Mp+r/m4xgiSzlg/2EnQ4Tqw2Ks0RYGG0v0pVelLS6DV
GpOFtkmLCEmQV9wI0o0j24fRAIdm0I13wg0JWfAOetR921OFzGoBfO1skR7p5beTz3cRhe38bh1Q
ljcSwzP76xHvwu94E/pE6pF9366Ton7kcpxJCgTKKWmF4bhyEFU0n66a3rzwtnXYu5oc91Ix3xZN
5IMEwuuWGXUEVUR0SvyIv0PfZTU0QMZmEcc6gIoULcGmvK1EabNY8qsMH0c2tdOuKAkDzHwNpFuO
8TZ1O2aYECI6D2uBzC0/CVG9RTHCfYe1FbCcCZCDFGoq42cArimGJ6Hk3mICDeYRuUOYWe2xcmKK
SaGxRU9po/TNYiMP6CmpP6fUeFIgQWJ+cp0s2ShktbRhFpzoxtZu6SIlxnhalbrZBtnIueKkRBcj
ArqjsI4KA2GT/JdLJt18l/V1vqmxmO7NpuTeMfMfhNYk1aXyCxzu0UOg3yHWu7iiuq1H95U17w8N
Dyh5IP7WRjdjMhwrLZBpFwCAYg8Q9VMe649tjPCzs+glyHL7zpMJNGuiLqjF5FondoVlB8jXGAGf
bMBaw1Q7H5n40t/QrXkD+x3FpPcSWmhPh8pH5tvfrmOs48I+1enwWWSJ2hhQ1CwI2HNITNkgjv7g
xTfHER36itUeRYRhk7qq/2mqjqpkmb87IfCji7IN3dg4XzU/C5oT2Id3W2XyGvcgZ54k5F/z0tdw
Qknc5zn1UOLDDGkXaX3OsiRb6Nq0uMaJbT86cXGDSeKPNEBnbCyhH73HEWgTJl0gfg4GMRxnUfm7
iAa7vm3kTS3zp3HW6kPHcDs44jtWer7Gr0/ciJWACMjqfSCh5gQaDfyqebcErNmngvRCknScvWUd
CMjv0TxCVfZG358iVey0OSa0GriXzCwi/whhxRZ8L+0UFVPZJzvUMTxBSJTbVolzS9wBZvvFA91T
Z3Brdu3tgABpgxPpqcXUAOOPwkpbaj3QSgQ8tZItcWuPv9/AsLsbsHn62ltrOsUNLwNycOuG5nDA
SlwFc0sfS4zrLBAMt7MXOjdLCEGZKYRynic3hg07m0uBvKkF5S26HjsTL62sOW3VaN2kqTLu/NA4
9HmX7gxIyO1oTOl2dl5I/SLBXBdkE7liUfmj5fBA2UJUWg6FAHLM2WMXDMhVu8kuqUYdkbapAjSl
ol4sYkcqPE0dcpMnad4UDv0ywESu+RJNBn3PckJDx84Gi9gEaP0T/BLzvKlkuPvNNa9EnqxdvhVj
NGf7SCbmOtRSa9NI5mZDl/EevBlELH2wc80KMvJpqVQ3kTO05ZnQ/XNrjuKx/BCIggNUQOHxN9A7
rW/SOPP2Uzw8xKAoO2N23a3TELkipWYcUIleEi3UGMNmMgfqlu7OECENWe0u7C6nkF83TPJqRMhY
jExeVCVFGk621MWclKARq6R2MJYiKILtUF61POTCIkb7P/o+Qfr1RmZwfvgXVot0bGXj7TmE+qgF
btdyJpKBiAySuPjKYPiP50TuwjADK7H0fFuXDXmSSX8uNdHBsgDmVcqBSajE3h4cnhDlMAeWkRSP
sS/Wvn5t2oF7W/nvMtVp3kiiZ79oTBzB+ls/9drWq6vnjv6jG1zKoD+ee02B55ErXgY5jQ+YvQFP
SZiNGDGeLdd7+K1Pqm3vD/ENxdqA5Y1A5M+dYWBqJC6mHz2eCREfqx5hqGkbAKUk+k7Zf2/mkrHA
6Lhc2qZygnBAmj/pIac54+wrFTyHjELRaaSFAoEpI/TMzpHqFvRh3CTvMssvhVgm8rn2Tl6EXMQ3
q31m6s7LoGjGJNHxx0rHV5GwSTrmnWUiK9GwUa+mRjdufaP4yZduFFBT5P9j3t002BPkYsMG8acH
NbfvW0ldXQ2CrzMZHN1F+sgZpt+iZ7JRbcR+ULXzmZab/JlXpt2A9e0Mg8zp2fNeGyhaJvUVfB+8
FjKcU1kyBPap+Vx0Lu25qRFxk/EhMuy0N67Cu2BcKVlT1xxb6sboQhXEudcGTt6GKxDD8lRE0RaR
agUyOBjw+dajM1j9mqYDhUysOwtzwCQxiG3hxaB+nZcEZnmPQ6F/ZoIkv9htcBs4xXkwIKZrBOFW
BSjUPRFwYt1qfU79G9tiNFqvdQdzWpF5vqpy19+wfufPs7LXNIqX9xIJnIorbVcbMtvVSS+e49zY
+FRvzQkaglCDc8QPA8sHgCP2eOq9hzllq+/aZQZyCe5CHWOdaN3dT2yCX8Sy5Ss3zmGNlHbT+rm8
jUv0Jn3J4TAMZbTPCbq9Zh0xaCG0TBDN4p4cxP4i8O/tolFmG784py4i8JAz9pySNIpglE14CO0+
KKMChbsw8o1h1vfubLzMKr3Rizrb9mNNfOtyl/rYn696gg5u+JMBYkd+p58i/ccj8/ykUPPNHbpH
dzD1TWbjwOPR1RwkeQRAk2+mX5pHx9SCrG+91xxVdqXDaGpFXm/D3PqpirG+ui2pVoNriWAcyEm0
enu87xIm6f40+OCmVaYlV0AYnOK0qjdhQjE1lI1NL12oOck9QpCz7rfDioVEIy61f5xM65SyyezG
BsaUNN61EQn9GadXt88IOLAcErIQSe+13xwV6gwtaBU0HfkchNP0USNgv+CPL/daL+0gTiDy+0Z7
kxaW/wVNtO0+vUtL11gZsZaf3XbOWC0I+fTSKD0YJI4yBxF5yQJGOmMi+4vPKlYJX+yggFhOLYgr
pfWn31Lcls1HN8R+4F7YG4jkG+VsvMpOdpRwGYG5KNm59baYGxDSRV51/s1Pb+yk23oOuWINaZKb
VA9NZqoqPpOPdCCT763on4d+ktco7286nagrtDDoVBmfiU7oX7gZ0obcjBxmZpBL+PJycSVSIbwq
Q/0hFfGW2Jtj0tbVibtv7zRdc1AW3IAd+uI6wgBSyzZFt37HE6Swxjcz7W8pQDiyF1Ey1VKLI1rb
4ya6oJNS+xJI8gQA/56kCVeBzC2kCYv1LH1vQmFCd3M94VsB//XLT1fTn4j/5XbNs9dmUvaRciQg
OOfi6PVwQTUyEpK2oG8tinAeLeZVpMWbZnCST1TFnGfO7L09yWiXtP0N6F9KQ/BUbqVvHCerds9F
iQDcBVvsYtmcxECsPPLNck0WCEWSjnxIk2w61AMBftFYFLfapzMTSgiGN52jEYYISAqaTeDgqIw+
fmgaGGZTDneWJdKjSw7TMbdhuUwF3mgVmUAYgHEqCWuAxL5nwujO/YyMIR6H6NKR6rDzOxyvDN8r
gmw6yqOKZPC3cQhs72vvdZrDaNTpeE1C71Bgs38uUmyUOACWYw9XTV8lT7lJeuJvQZzK4HvMJcCS
WiecTlPfXoAc4nUeV+cYLmDlAHisCqycqRoYEEqn2M/mXJ2S3PsaGZo2FH9gavETfzP4VAJStlBt
kNpTQ+WwxtEr8dX2uBpJggkUPewfQ/JMEGmI7Urqa8okPpVJQGAXh1YwAcKiO4mZzs3kjopNbIrs
dtxKBJBEqn3Gdb7qRnIwueKvtq/Gm27JQKviEiUew7rLXtvNUwL5640oUEBfvQmInj7V/pg/dVkp
fkohj7JJ/vi+0TGQCESmeTu8iYnLLMyOqUdWSqdeVJ2NdFJCeZAd86Nhq4AlcRk7pjzaCHx73BWM
wtOENL18cIWw76QzgpEYvENwpHiRem5x791oqTrRU2IWLQ81uN+AzMnk0bbG/tbiJ3Dq/pZP7zFq
AIr0tkP2aBK+rts3DU/1FSEynyjhNhOGzHeLA1tFzicst/4kJvUZc9biDXuJsS+8jGP62BOEerQR
oOEu6ODRXe8Vsn4z5WiKaBaaX4flv6ZKZ/UIw+4YZSH1Wc6sYfXjLyFp5XEqGNo0jBzfgv2mn3Hv
FoOX3kSq/5TZzGA8CT/ogDtPVkl7CZkmG+FK4x0RziET5XHMhumVRLQAAHcGCkpSMhseYsNHmW+n
6lD60LdltY/CKj9rBqi87hJLJiMKEKrevpQAl3cz9NtZI1rGAajpABKjAsZwARodTtyO2KuGeFwE
4syB8/iVidRGtAl3KqoFLrT9YyVkfMh7LCvySCUBp6Qic25muFvFOnVMRtu9sozHqGJN0v+mujoQ
5/0aFll6xNdT7mqlyi2KtzNbPj/1kiFrUJ+1ct0K/B2SRhTP0q4iylV5yMAP4ASL25ckmvWzTr+L
ZLIpszJnk7RY96s6DWaaQzWgiU54h6Qe/JNJgQymEooM4+i+VLbz2CFrQqxFMLBRTAQI+POJe/Uj
F457TJBMk1EreAvLSx72D20Ykssfcse23UARnFW8z3rhBfhjm3AiDQPB7dTk4ijoLEVt6rq8C6q6
yaadxcByl+t8HK5FCmZCZU8BLLOXBQBrlGiXcYZ04KN0N2baoG3T7c/C6JCoTKBxlMytNL3ETi49
TLtu+ihqMHN2T/SB1atPD+Yu5rDWJJ0Bgsj7be5BcuHQRS8YH4vU/OK6gM8F9k8Ma9q0qgjsNHbX
qnvxLNylBDeBMvBKVvSA0L3XxX88BgmtCe0bp/82CJlYJ3qa7wnbJR5IUpDrKyTIpofsZSwfO6L6
drkzPbGuia2NaWszwKCs6drB50vF0HYaFsGLqpdhSj93UUzgKHp38lxQh1s35kQG8Fwa7zRcYH8x
/CvHCzCM13S7qOVyG/XRRR6f1idXvbk47m48YwKYzaejRI64TMHJurYFkgbmJGIit5qmSdQlBAq6
8fS2xNJ606K2aEc4MoDU3ELWkUdOYDp5dmw57LRmJtxroAHn90jPXAjRTiMOpQ33s/a7MjEWohR4
9gYuosgtEi4yCBfNASmLdS7XAXhkN+Xqc/CIlwDfPHp6+WiG9OpqPR0C4PEg6Vr04nisU+S55Y8e
EwpI3pLvoiYj3MvcVKeuUsa9VqLe6FoczjF6B1ZqnlElLIqclHWe7ASoFIPAyLawGRNycAgH+P3Y
mk6DOSGRtS65Tbh1UzZjSoKcRHBLI586lcmwNak2up803jttpHhDIozC+7Y2k65YN3zw68bT5gch
J/yE8RYYqkc0eDNqk3VOKvQRSFPjG3R3UBUaNXjDHIsg1r1bOjcXGZ3bPNW2uXLT8ClumhueQ76F
eFtJlvyYLWZdOQJBqx06gMV9jqCCqKYVlneftck3T1VGDRjy1WREPWUmZTC1ttiECLl29qycs8rS
Q08voqh7866hRXVdTcfJSdyvHjWY3bzDDk7fOe7qJamCOCZGXWanlo6zkPyQOM7Peir6bd28yDpv
LyHdffuhJhaewxQ4z0SFVaaNc18uhReT0RIrhZFswsR476YYQqlTlGcyLHz9tW/b4qpVcbrPRr1Z
5JjXjlquh8ElkXAe0SzVoJSXRp48cw5qKr0+82WOMZwjTXD6pzdAPgn+QbR+4q5dHh+Jptc3dTKo
FxdxFHmWk33tYy4U0VJYYKj7VEZQywSSrcM4j64iyo8iyV6LISs+ZWgcm4wwHG2M7vQC0KSyCWUH
/giXReU/Tyn6zaL7SxIScnbd1SjhM9iZ9d8O5X8KKUJbKl0XA+caJg/wB74/KnyGpTggwKw8soqm
O9q0eBAgcKiwb4QlpoRmGvat7uxjinaD3n+ZZo0pEt1lZXi7piNnMpKTDvdm3biUcayGpd+L82vT
MnmfK0QYQasUJ22dD/+Pn8j7v0Xqa47pGeTQ+L7m/mvYHZHdelICS05a8zAa7q3wcZJAdFoEfqzT
0QU85fg+CFp7M1FseVTLHT9a7dsJIVlafePTuxYWgTEm1kVP0ISGEpBBdmD4StFyUszmExoW84jY
jpQRMYpdlBv2bdT3S7d3+ULTisJEwf8JC/rdzHkKTIlVnGnmPnqH1jbLO5WTBZ+bXAdU9uUneLh3
D3Hlkc0EBqYmTqVvfYBben+iybltcvzDJpKzTe5a0SUWI1mpGnEwda599lY2oldFIpoR4biXvMqj
MRmn3y91zHeVeeqgltx2yNG7Jp3GG6TOsNal71xn/CY2Iv5zHqG+0in5oHkuaNlGTrld6hdXzV5A
3plcU7em3drwU1vPKmgB9oxDPZEqOHUoiX+vy//6Nf636Ke8/o8rUP37v/Hrr7KaQL3i9l9++e+P
Zc7//m35O//ra/76N/5991PefOQ/6j/9oov8akpV/mn/9av+8p351//j1W0+2o+//CIoWtlOd91P
M90TNpC1v6+Cn2P5yv/fP/wvP7/f5XGqfv7xt6+yK9rlu0WyLP72H390+P7H3+j2+qcbePn+//GH
y4/5j7/RZ1n8fPwff+HnQ7X/+Jtw/06is0aWnYfRzUMGSOLx8PP7R7r9d427nLotl+mRsF+SgIuy
aWP+SePvDlC7TvuDhjnMtrhhVNktf+T+XfdNGzEdsU+GoxNR+z9/8r98gv/7E/3nwloCJ/8au2a7
Nrkl5Hi6YLqeBbFo/jV2rYO0MLTZCYiVpPrL8L9Sa7BWcKfpul4kObA3UK0NWbupuJZTCkZQgHOT
VaOtMk4KAUdBy06K35gn9RDSz5N7IYRn/YEgULHQtVS3lyhosz9sldliV3jQ4/K17HG4h2V+7+Ym
Ch5w1dpswOXSJ+E3T54Av+0/KkLjN0OtwOMRKeiNNbLSNEwYDQ96LT7Tfiy78k9vRPeRp531DICJ
gItTQtbDZgobQlC8VMN8RPK6YYXEuU3jiR5MMBPJ8ECXLE3GYLtY9KsBwld3mp1ysFzg9h/Wts/J
2ybRg+PVt1lTicNgt89Z0tyZmTCvUyvZSSWpvktRzhw9yMm/JdhpIqwhfDbIS4vrR2GXfyKzOtYY
a3c51YRkO8T4Dk3jIcNlZUby4FbDp0Om0iahRPMSO/h8EE949HC9W43+brdHK+KHnqPY25hFxI9s
bj1ccIdIZ7/tQurXkJCgvyXrIktaijeN56lOyBGivvVKJ/QxgkZd4KSN1XvpEeAAc/9GTyvOQcaK
XIWk/NjfY7yxfMs5NDq6Z6aPa0Hni5k3l8YcL6ab3goHAp5murXZJd4RhoHmpHpitJ9M8he8Hogv
yr4R9sBm5wi1crClfS5Ii3NT+y7GGI0SwCT5wZ5OIF6PGGe/I4zRpySU1aveH6yaSvZBIwdmyDKT
lkamtNQbsH6QRrjzxky/pNhX1q3wELQ61k3FWAD90W9Y++JNNuKoT9pdKFjmx6x87gf73aLDakec
+6rQSH8pNXfvlu4SaK2HEMb6eZDqUMOjM5lhLlNZO+4qDbprpNGSPpRXX0pUzzE0vSrpZwgj+O4x
0tpr2eHOiB3roE1Qx6PV/cF1AFKmuhhWfc1M89iYtbFOMDi5NN+g3PeOozHUR+p1yd8vPW3X0r2c
Uo1ECgX2cIdLSRH1RDaLET8ypT9D2RCNYd9og07yQOuxVPhadvZa3NOeXhwUxO5GrxiZodvR7cZ2
saoqp9soV+831ljXuyIdv2ut5Q6/RmUVbclQm/cYjyRAzBVAxmAqY+/O5XCVyIVoo/mq1ZK/nXzJ
Ic/5+paGh87eCRXGR1a2ddeG31bBd0E6kO5nUBhfi7j3GygUsnfxQfM5koxRvrGqZqvCRrlDZN5w
pfkN2n+eD6PDS9T/O0fnsey4DQXRL2IVCeatcpZeDhvWvMScQIDp633khadslz1BFIEbuk/r/IjY
zAX0CKth9CO2l2RoOqpfMWxByNHHFyYNwE//x/Nm5d7K3U2eN9CXRPuUlCH+AYhPLq8FkuhXlG5Q
LHwWVGQSLHnVnrO4YXLRkeo3GEchxLMI2X1rSx5lOp0xKz/1E/LoijjcJRPttd+tSK9F1BZk5OPZ
kdpb/+s4yxJvJlM4bKvtgtRNYtKhzqR++Q0Sx9ikveVCJ4PXWxIshxiR34ceinevHhmjdMGHYsOP
DLmFVBObHyzK6UwKk9CI5Cx4FdLi/vaoCRGN5z8NDYRBfWka+6U0s0dZIANN1LIsXT7Y+1y+CU8+
ajXaVZsjzBxefAMCbU8XQCoSjyIiCgfRH6Y6ejFffncqZkyAxvVgeO4BUzk2ViIiQhIYQKzONAp+
80PU0A2irrGP5WdujTvsTO0hj8ua2XBJa5agOzBKRgrax4Nod/5vWcCXl7FhrN0Yy3ou/sHhZZPP
zUDjM94EmVRLTo1DrlN8RBWaTTh1a8bQwBwkzx8HJ+gRvz1Qyn9ENSaLlOygSY/NjjwYVj+oVibr
MjZsuvvuV6j6lQMnWvG7jB8alH5QLMJV2I4/U9Au4OH263vKls2K/S6SaBg7G4qRCb7NQeMhqVG5
j2zGi245ar6vkw3Tz3OeQ1UiumM0n86Ira1oExZLq2TJYpvZ2fHmC2rZPWwxqtKUcW2xkU4NmBDs
5ILeb1UStNdqPkuSby6tG39KjytmLLYDlf2i99D4ROZ0NYqGOBj7VM7trczaF9P0WY2ACzLTK5pI
OBr06IXuFLsPcYWhwxKbM864JXYqF2b00PrNkm9ntc0xeCDgaFCctLdpKq92Fn0qi9v3/jdEtn+E
LWZTX7xC40Oc68HpituXWJUrX3cvBsTIdYTpQorsofEEEgEWAjBgiqPRsZfQGSSkypxvzaqxR9Tb
9vgjGuMXIyJzt9jcpQmb5hyBnaPYNvu2+J1lsR8UbuZKAYx3upsWg7HUUfiW1zHzeDN9hOqwHUIe
agH8MDbvAvSQ3hFlwdPIu65SsoIqiJxW/W/s663d8/Qw9i0ja35tukTQjGaYIm9WUlUgoZhiG062
G4X5TDTwqSR53e/9ZD1MgtkrY4SsRDA15XO6Rrn6LzXFi2M3087L3RvwXbKgWnWhQSQ3RXGMtO0t
M2e+RA58Bxt1+jKMdoBAGPCzpHamq4XMBJ8Us0U4YxLttrc2Il5jQvHQGKb9a51M3cHKW5S//WZu
iYWCq/051EKTkdZDkiirTSdQ6scF2pbU1R1nv/nY3K0eJRp4DvJlXkWnDGrX7P7VuGqx5zGhrb3i
3SyY+mAGRHDtfYOhtSEj+L8dGuMCUg7OZFicuh/Y3iD4oCd1arGZ7qHsgxNcR1zsC+GSTxBYCFPn
VViPJGBaMFKSoHxNpTrBeiXv0q3eMopRKGTc4+ZIweGLazrS7MxdTX4n6We+HbzmTr8N8wKHH9BH
DNPaWoH+3Nejz/Gm2gflFS9eW2D7NYOXbg7/+TEgMYi/TLKH5sEK5Zb2DNkFUrBtoK8OxJkuj/nO
jWm3mUE5HsZQwULR+YY8nIl1zRJJWLBl98Mo/FVVP0EAqoqY9T8z9zl5Ro5UrFaxjh87QECtV124
YVd5V7D/CbzvNvosuEPAQSFCw97UbvxBc1xK56S+WqTlSrSEhM4RCY/x1sn8JRTR9wgj30IajJcy
H/tmDEWQeIRiWyNbHKp0W7U+chEnvDkN8oTAJ3CYuC5kWLNzYGVRrjsYsjs/OMAVRCHS4rErmFGd
c5YzG1WZ2/tQXCVBdqv8bDOrLOVRTbyEqf50rHNYN85rEDvbJBLVMb5bgj0v3TKs16gx4Z+TdsbR
3fcWzodUgEbl32MUf9QQUMLM6neoaAjva+x6C+/1w8aVB4FQgDh0y2oV1zghRWqcZ4F1x5F/jRf+
hlPJ71/dAhccF+BLH6eotSJwzz6wcVo4mGKGCYYaauCJx4HeXsQDjzXAwNn9GgJFu+gfeslAWek4
PDAxusjUXwUOxvLaB1U3Wjy5crQe4t+cq3dderitgWkSwMj56LWxtULzBoTWHn51Lotl4BAP60gT
gec87Odi+Ew02lXVIEAHdB+ShzAx0nP8K4p86iKKNu3kjya7PCdlRghoaZNYxW+fAx1xiMap/I5J
vo9qphK+3BJquXGc0WEOGKFadlXAeLv9Q2L3g0P2biMiKCtzz+6cTnAJwHQRJnOIVOXunMpZjUZ8
morXHpVKlgTb7u4ADYHPL615ZFoJo2VEvrcd2IrD+fnNZRevyruYOcxQ0M5ezdNQL043n+Zw+Bot
78HvjKe4XAzDt2F0V+18NOO8r0wG0OmdvBO0fGBm9Aua9i5NCO+bM+eJ6/6PlA3WhO7GjmbKD9Ft
ihDxHAOSzyB3AYr7BhmydfLu1oiKO5LcdrEBhyx1+dXQQPzkJYSrCeGvf1+2z7HgvibG/KCsAc6P
5mPonVMx3nH7kXuoDeKCBt/AIBxcs1Lf7N6Y2QnpBXlF7sK/Lyp0bLy4eOi7Nues9X7aul3P96vY
Qm4Ge94iTkBSIHXfMoSU0Y7EECq1G32fonj8GDz8J1Gmv8DoE67H1wpaS3bR6a6p6PvAE8VbYHIj
0MgOPB9WO0SC3yjaT3MxMc6N3usAj2iH80h0fJUajM65nK6DkjNXA9OcCSHHgjt30yijXcfuZezf
KcIBePGqG89dwCeVNVjCisFG3ex+pOTtLIpyeJRWdVF+80H6Y+wgTSZ3nnbzUovhFlFMNu7fXaba
ZnOzNIv4Hx3evyx6togr2KgZgQLFcFQJJkzDwWq9Azr5Zh8L7xPe12qcQQa2vmUvyZV8HpzsjYH/
o8r9W4jaehWia6tDyeck86WT4oEoEYOsR9dZD755HcWd8eUX+7RkzltOs6ZqgDgCRs2qQRiZ6Y6C
R6zaMXqeQR+l0nsdK3Uck5gsYXfaOMVwKpv+d3Rfp/prnHhh89G7WL23cZP5BezZ68AEjeUVNRf6
SYMWMAejhHIp6eOr1dlYOFW7q0YEXr6kWKXEBEa2DMrmi5ZX4D6cj3XUdPgqyo3vgT4Gwdfavyp3
zkPuMyYuUdF4ksIl7Xax9w0Pbl/fT/bEeEXzkKAl0D+R9TwCBSOWs3kRsJdDeClbghd3jUs7bSq8
9VofXQXbLbRZOcMHSAS7CtOo9yCyeNDFvPKNFstJ/pxW4s1Agt7BtUlMdl1VH/9zkB8g8SI2qX6q
1HAdO/kiap1xYJTv2jFBNTj9q9mL8yDifR/2H2ZSFt+UOv/aGdAJ5/6q5iu+Ac1DO2P7Nh+MejVE
5l1GP34aKg33fcQLg/uXLfPo/4nB7tci30dzrHZeBOKWv/DZu0W4B4j4bbc9DEObk8cSLUYFFDih
cR1SceStIaWvwCOF252ebiz4NTzgnOPgbOqauyINu3XjxHBVTUC3FWKchZwsrqis3TDgANmKIx7j
ZsF/Qc+LVsRkAtsXDGLleApYaKfRwMy/wFRoBzHLUT5At0gwJDK7XWmCn7eJjwY6QCFLkw8Yx/B7
aw0LctHZKRgozEWkaW3cnNt6NEYSffCiIXOCuTei7a7RUVNEI6ZmbJSqh9g0p6Ploie2S2b0jbsW
DTp105j/cNSAZHFy6L8+G/iWL7R2ezpYRP6e2W4dKv29w04PVe8nSpaQ27biC5rwbuuHoFKPrSld
bt1k30Q2YijLJcIkAp5ghue+bb+9sJk5XWx7jSIEzfzEFWSgLlyjwCGbrlpAdzjLvjr1CIT3CbSY
ljCNpW8N4RY5LKAgJEah4AWr8dLtvNR/TMuyYMbV84phPweyvLdzLm3cWtfYqHbaKquHQnrtInTz
n1zeNzgDjU0+QFtAmvUQlxPSFusqhYG2Y3riPth4yZRvwcq0Symiep/b6c4Wbki5QZFUpqsas8va
Mz/CkU4ygGqreY1cv4ffa7MfLXV0slCqHrCskG7UoUV32h40XPmhqY6B3jyYpuVfZOYyCBvyiHYr
v4aTh8Wzlu52ZFuL6juu22sv1lBQq4Vuok/foUQ1g7hdVS6eiVnwuNHOv+deu6IjYMuVfBN1hSfW
ZCPQ7tkcjktmpc+jZmEoNMw7BBQlWC0uS6LhnGzE+eoQvzZjNFpXrXGXLeHem8FI+QkC7bpK/w0s
R95HhBHmqmklfg7fpPtX0AQ9UDVZpGmWkQSXCQiUAtcc6gSxqaPU2LQt5oG0Hb5KMOaOMRAt3iHq
D6I/XZKvOPK+L6VpPLZo16BiAYoFkCuMaMtNjpGS7BTNnVtJYkejqXpO+d5A4bhvNjpkLSGg5ntu
atoAQBRwnabfUteccgRKJnm9M+zqzZJnNtu3aTnPrWQuxng0n17mNvpr2XisVZ+8ViviBQhNZzyL
JR8neWJlG58/L7jmex6FvatmI9vUjvPg9/Z7SesDMxD/VeS/+41gsVqwGAnicWVJPv5WveAc5ntc
F8G6Bc4gjKuSfb6pKCRwUAYlE4v+iYjHiIOUZE3GntiozaMpB/wDbUVcGSC/QdgF1qf6eeo0guiS
PVXou/1K+dYTe2SqrKn6jYT66mQKCaFJPuh4lp6FboAkQww+SKWUydvPnHEpY1q1sSOt1KK0amwi
HYbE2TjlcHGwNwXswZeWyarTx4zLNOZOSoBxt/bV+JxY9V/Zl9sxn1AjVtmvsOkL0P4rzUQIBgVY
6iYCg3EP03GuJUb0a4Q8uaqcc2wTbBNY5QqGHakbEES47EESIGfa0Vp8dXN3y/JyU1f4r1W4S5xX
sHVAcO4s17tT09MHL2erOQ4us4MIFZWPkn+j2a0C/li4swNLxGhYd1WP6Nb3ZIljsCIAhARy6HVO
3CwkVw6ShTEbLqOL1yESTwnrMAeZ7rGQwJ0Fe3y3c0zoWvGD44JHa4JdbgIqwkGWWHyh2b+hVxzf
g0I/DvBRZQ9iwUvSb9wceFUMpmA1sgMKDAKeuqhEA1yXmxKog+OqYxsqXnSHUfBc3ZXD8Ubk8kdU
4WPv3qNJs0JgV87IUaDWlzKDK5M3R+iKC8k7tAr7etpkVjev0vwWm1qsPRuwVd8x0IqQS+OYxi7V
r+4EbcfOXcJUY6yPTT0cZ8V5WXcOQ2N2dyTyooF2WmRdXXdgQQqTKtHxtk3Ndpd72U+ufgA7ECd/
h5ibHf4ENT5mkUpOs13uZ69n3OpBPIHW8lfEXXsbAoO3ncEDftsqpuLxIXi5+TFGSVZgAVvg5Xr3
JGG/iYVODIL8RiPmJP+Q0zvPJj7D2D/YZd7vg6YOAXQlWUXh3tmrALHWhYNpwmEpxALXg0Mzyw+2
66sVOWk49NrcA37UAAxSAWIyxqQ3OIhHCuyQFBO0jXGMEyoDQY8nwBbLgdou9oZyzfRHL6mr90Iq
n0+bWxvtGKYjlBlap9GpzRhRzOo2tt6mTRu6pTI/EweDfbC/QR68hd6zOwC8cwBmZjHto5zVS9Gn
51hbhynHnQWd3dzOwt4qiAULKy+2IHxC+8MI7kELGg0ozIQz9PZHkRjBdgTJtOy97llb07FGAs89
SK2mLWs3GIWxHdOvyrnDhn0m3KYIHoz5hzvxQIoYXhy3Okgt7soOigYjvWKfSjd2yLJT4buSQfso
7Hxnxc1nycvCLOw6tKqnOkBU3nXVWx2/OAPtisQUMdP6yMremHfPT8+bTa7zF9Q+hXp5JSrDgySQ
Chzg7spAOY2b768zcEFp34aNx1lUhyQKUMjCQfEgfdMdUOwJPZ2ycnO32zjDKNFua+c0qOkjImBC
YFOOcXqsdAQ6Paz/hRWz6tY2puVocQdk/pukStapegNZzeB8IBwNXNGS4WLLYHJhqvAcRlwkY91s
2yIfFpaFhCtHhbzJJ1J/kH46V4KlUM7lbFmQ1q4Gr2KNDxyhHRGD0SE7yBofHVMSQftazKgxeq2M
TTFwLcUq5oxoZ/ZRIxO9JromKWwR96FXAqV8YC4l43G7b84heeOrIav/+Xb7HGkhD4EUWy9DsNQ4
ZrKaC/CII5VZD/3AVb96OMo8mE9tXxF8GjobK8jfItjtFsAkqCOr3Ez9lwIXk+z7fTJiFK27Ll3n
eXW2C3UL/YlT1H/DpKnMxznv45UnqoexN5mhofuBR+Yv1WxxW2ri1UNaMSN/A043cWnPG0IKeKit
gdxxJlTTsy6ztdW+uxNj8RTaTDwmx9l2jbrYaVphS4xuSYCkQwKs7D31W/oNq7NmwDWBQrVW1NXa
f2bitfWVuloBtGUiXJTBZDA2HQVVcrjr3sHyK29XwLQaYcfgnOa4ho4ydcDOYgZlPQoTlCCQ6+RO
pSSmKR2+C9c/O1N2adnqWZN9csUhdUw2DlxeY8OrELMkKmr1YMDmRX84v8Kq4ti9Bo73hJz/r4g6
dtV2elaW+1m3tH2jO+2cSCFWMoYdi1dMpgJRuSHvi6n8otjIQvxJXz3rtVLqO83aGTW09zH6nCkd
zce6H5GTcwhgJYDXMftHowBoYrslijAPDX8e/Jod6fQTRFowHPo6ce6HBVSVLpSPpgNRP+MYcuZ9
2VBxFI0585RgZTISwwY6Fc/Sr88jPCI2pOw6xuSJyG0WNUNrkXDIdyiJTlHrwPrMSlrL4lMY7Keq
8GKq6c+JmfFB5H4MYJz7tvs7Lh1/anlNGbHqu/lQVKxAYLuUh8DEFoRJmG+JwCbLcBycalA7YGJs
GDM+z8WtENHbYKAMok423E5kiCycdvjBJLompgFLisVHL+q7yYKtgs1rv+rbql7ZyldMwRcWaKdz
ERBCBMH81OPjB1vtlUQdfkSNAVcwSkBXOPkvkQzgJIP0aQ6Gad/LKj+WIGNG3QoQJcZT3Yyb1nLg
bGIlbif6GqOkUq36c+WfRTN9pSUjAsDb0Bw6TOD5aH+Wff1s5Kne2eWRUuWpapJ0x6XkITQOf2o3
OmBO+Z4bRm+sMQLqDXs99uKzMrJu2ybxzWKUnIAjTjAebdnArC2UrKN9N9YRe4WHs7yQfnVMVEqc
CBaW7NgTkrWy2DtgebgVJhs05qrI/Q4BMxmlkpeeI0ylLMjjDDhxU2EqaKAhjK/SZ8g0QOwZSiJ8
vHzYDw3Wz2jlSCT1VlpfZGF+NUPtM6uIn5VR8ZDc4jWK1Zt4NmzLXEd9v5mM6eS6Je7dakZRxld9
zuE0eu1j19QvQ8nezRXDwc+IQ3I8rDTt3d/uDNjHIvuLY70dxt9C668C//LKOaLa/vKn4JZZGP5z
dceLOPGhqd7je5xQN+GNjIZHYrLRXPsTZ2iyFKWLylv22Cr0D5Hp5yxhHeRrve8z2AKeuWp7Vlcq
6WkmwSaQUUDtH3m3qptIG3bdKxt7ijpGUgh5y+Q2Gpgpiwr7R5P3Xx7neEbY7cIdqEWb8BKbLnTe
rGeGPsSfsyef7lN4NQzNpe2zyx1pZUQAAvxsvBf1pMujGsww/nD+czkgnj3BC4bkKASN7V86QAjw
LR6MO95hCeFeIh1b0C/BdfJYiEWKhtJoHrMukSuaoCfpYdaYfNbZOmEL5HntvihJ7DHrfkk/HeiI
26tjCz+0+JTScdNJcOm4TEF1gqIkfjlhUVsR1sHPVQZ6nQfhLc+cdjFY9U61P7rtl13uPkP+ulHs
mBigvE8LwDJqD3mInCBaT9BQkEN/OKV1QJ35tpZZQYt15xW41j3iJX+xZ603xDrU1JnFygv611mE
tM7yz6xic1kFzSP+mE1hucZi1OEXDQF68OyjDL0F2Al6DL/6FogOl84IFI0q5dvMQJRIIF93Ycpr
GLIInIX5UwVgB9i0H1i5XcjAI7JAw6gcqxgibwAh1qN8A/YmTgRtf3htfVTaGTlTzQiDO+1DFmBG
GM300njuF/m4OdMJDCvFzuSZ8J4adDhoxFqqpdqfYJ96lbs067Y4zCRs0O7EvXUAFQphqUHg5XJz
I7fNdxwpL/2An95S+Q9AdWMTQcnCQln8YxCOAIBxJxQZRmbq0TCA02ROsoaHbgIwQszTNxpJBMzQ
pP5tI+NpLDzyF3R4wvJOMJTo9xP7GJcPDTd48sArjhN6sFYQxRlRa8l9iqqfYSlAH0AXopuWrmwY
nqDzQS8bJsZvJkqILdVHXbHeg1HGsGSeD/AIUuoJaOH4qsCuVxCQqb3zEABDYcInZ2zSmxq4UHFy
h+LMAvkr90ba79Ba9Q3HbxKpdmX67qXr03k3I+voMAFxkiIwd5q178wXpElHji5+WiG/GF130MbK
F8+UP5HTv0CpxG/jkbTYudNf40I7TOyzGmM69fkPd6DazHWD5Nk4l6P31po9q+M62BPsVa+lSSK2
K9cCeS3HOIhX/NME4dWn6hXTWIm0w+aCEVG6cPvK3ICqQqyKqhhoFFpwUbt4RdHdJ5w5kQjB0tQ0
OD6WrddUdezasQahx32PCWT4dr0DwL7wwUeqSZBssmeJvi39Ebm6z7dssMbkAJ2a2hDLNw36EZ/K
EdlivpoyhQTDguIFmnze4R00t9hWSQGIGcUTsxPDVaSpd0mvgZft0uE029kV/NFj1e2zeNyEcfEV
ZpJFPw05ggAWzBAYNzY6TLau3BlYB03tNKexFfd8lnwxl+WvopBa9HZpEcpBRHhewRGEFvjM+Jjw
smCA41+/Oi4lG9XyT5UPL0HLyEd69J/cdb5/6QSwx7ymvJoU/UfhOMFOdkRdltHGDNVLjmeTyISF
DOnqUV+Dgr+FA7vYJnVfrHz8V6d3ZRoi/oKZVhD0T5abwDIVpEQQFOtEkMcawK9mfLZqRcIWJ1hC
oGNgM1kzNXQgyWENus0AqJYdY4wWASHQ2Dlg4xMqu6vcmBAQMtKLAHtg4bu4esJ3FYX+xVBYsdQc
NhAKwFTDX9yQuGwsgs4cD///kA55uWWScJ0bgMSoJ0wWinCo2z7yEEIw2GJAeMyjTzf/q6bOO+a2
kEyXKRA1zRqpwfE2CvTDNNSfQ4GuLEogTbqEjnTTUJ4nP+TJkOQ+aXAwfsP4Dj+POslBwf/Lqh1/
kocymB8Sz+Q8L2N2OFLKhTUpgYSk+dFMA9d5opuFIspzb0KzXg728FifXZO8MjaVtLld9o5wau9I
jbJsBizhPfmqQ9elERx5JRJqv5gIFIq479EVH80Ebp2Mu61gAtJwsGFSZjLvC3mNenTZ9YtRYEQf
deKsSXawlnNkHTPH5/QmrANd7rGeaww1SWmtRZzsHNF+ELErnytxV5ck73VG5mCTIDHyle3ez6Wb
3QZ/cqZaZeddGmm6YBENe2bIX6ZgfoGoGW8skf6MY+btStd8ThB/rcHpNmszM/unZnLwfWWokMkw
XTTxnXtmx1+9Wxtn04cS2QS8/3Z7U3Z4LhA2LScxMOyOs0tHH0USB2/9zPpQeqeROdvOZyiNhqS9
1XEQkXnpPciZlpexjhTSha3SbS0tsZlF6oRDLEFCYIS7IbZ/5oI0lmgq4qXTha9Glx18LmVaMIB8
+ay6F47UHVghTZxLlvPfGt586OL4EKd3G79lMDU1u5PsLfL1xlPsddZe9KpcV1inmqaO93PODInh
tGyIcFUpNpeEp7VxRfzsxA4CIcus15YsngVPHYtqsuk6bNCqtOjSYB4KNyEuUXYjGzvKHkZDJH79
gGX8boLmhc6OgAYjex3QpKHQShHgwL+w9Cbz52CVD5hYTaY51GHkmXT9e5VxhpQDBDqySuSSaKJm
N2EuJZT0xSzMGySvmjIMjjdmg3916bx7JF9XY/1QWCYpPImLVaeq1vTQiFX19IqTDe1BHw2bplMn
R7BeMQLzvbb1jFfNe5onEgr7+x7B4Y5NrcgkOToC8TRdRssoWG4zT24MvoFZwqTAtIGAF++jg92B
PftzM2RHHBQor8KUkh6ULHEVK06Ij8HNISUG30TuvBARxb/Tcl2I9GVCi7ctSkmxIhjSdEZ8qIv0
nIUERU3t452HOA9YN9pmVTQSc0aLsCuUTbp2Z6qz7r5DSK44HTZU+FyvDa88+E/OnHuEXVqyEq12
EPJZBmHpYXKHnpVrxnT6QzM1z9r9MdiJLXuFv3sifwmIkQApYDgeijt/F9TYtolSQ/dkEzPDjD6O
uscJAdqySNpbVfnvcTZeAx8Glh9nGQ0BxXcSRifCelMU78m2aUmo0Q2n0FTpnVuBaeEW27Wx+6Lb
+uA19HJ9z640LRGHRdXIxIj9sRzMmG0U+cG+XHlTexH3C5ohFFOIJN3aGQI8u4H11zQSpwf95Mxt
T/ak0sfUE/pI1fzudKYDONACphGBFUTRdvz/h6pzoP33PZmRhFjWLW740efMWvz/t///kMe9t2ud
Pjmb3tXOy+xACsarMY9ya8asFv3copjtxhb+jjwPRv9D7kaOgFex0sua/eg0f4mKQdTH8Qe3PcCm
lBzG0Um+w1A666hrv4bSMh6TcQ+o2tmVNSebjRmOUSeJqJkjN+5AnVqScXcduEjXZScCIr+onzH5
rFxrpLWw3lPPZGo2J9HGpgoU2oSpledvCQIXMwsRs5rR+xw8ZWZAvk4UP8z5DAYOl1Ldg2PP3Z9I
tx96UvCwgw6ABholxFtvo6vfIncg16b0kG7I4luasBcNhNnwj7Kdb7pPI4f3LkYSpqOMMZZEJVWh
BVpNSGoIxEpfWLWR0IRRLsJNhtLa+Yg786+/76QMEXDUIDoqM4Xza3hEv/juwauJHfUvIh4lVbwP
TFRz0IfmfLJn9vEDmonBIGYlBgobxW+svei1BxwVGVJLoc+ZLxw04ckPnyVo93tI0bRHEdZgel64
HfBmJcfXfhyvDeZ00BlQrDo//h26kAgBq0ehRvYTCbFUxoh9Vkls6VVW+ydFhgTdDlraeai3Vpmw
4HXro9Yon1GsL3s+ZWJ+zNU4xu96Zr4AbvNohywPeBCB9qslYRkctYbLPDHkJuEXOkLDvBQNGP2+
A3KHJnMxADUzG2Ge+InNgfctqw0m/72tyL20DyNhWVXDNLpMAh/Wvv1XIUkSc/dUynsZrREw+vUc
bxJnQAheABepLaR9lrGsuz7Yd+5nb7j9pe5/0laXl9knLDi1wQjUGtlEaKQLwnYho14mM9gF3j3O
I+e1KqaUzOaefZlJP7hmGzyv5whBSzR3bzaZmFuajupsxM2mIHVuT8QFaESdahTKEGJ4LMgmvOYJ
w2G+Gm0jXxdGdLBxHO48kBAHkPn0uz49cnf33tDIycYJLwWbQeheAYkc3HoFrGbUbfVXSdbW1M1P
DqIdhDfwEOvJWJcOBujMO/lD+WYP5RcFxxu2+DOgcbReg97rIb6wGAuW48DMQKKDlJWLqTf4EIa1
wbh2ikNEtIavr5zIu0RGz7KsIeRkCJjr+dsunTUJ8XxOXUSsbf/ZaX3oRm89M4uQdoKzJgld5Dn6
4CjOYXnP6WNmcWWN/VPZ/hOhrS1H2iqytlVD/ZO9QIJ6S8YA5bzbPJZSPlgpRXBilNfe43+OR/1H
OgXSRC2vRW39WbRnS02Vz8BcXKXf1PtIzKhjEfexX/lBD5/v7Kl6qqShV4N21mxb5ONsVrukmOVa
D81aTubNzdIdxsYFLDVSWAGtdx5cO/LROX3y7gj2abq149EJ04dC2wHkH4ZWQLF/ZTJ+Ejrnrk1W
nO5YWlu7YvA42HO7FYkkN03PB1OSC0N58DjLajqRT6UGbMmuxCBZYCsIK3LR8sRZ0bfGSzZOWxWy
SMzpkgeJSS2wfo2mfES8V26d2o+3DQ5Q5mtBsXFiVOUJHowiaq133JZnkhSffSdpXiuzTs5zF6BL
sE3kwDPmLKthmst7mj3i+9+Z8TzsWIPA4kjMCGI+8Mkq2LTzRUAuWZrK3eETLjfdrIdD1ZElq/oW
9iJHiG1Bce1ntQsnAgbQwm1NzZsj1JlVjX8o2R/NTsz+yLO8lSTps4npPUBHQ+S+jyfHYKrWeRrE
mykmPg4Vw8Fl0P8VIMjJe+1+xCCFN7zZ7p5s0fpJSf+lMS6gQIdnFpDi4R4RmsOxW+IlD3djV9uk
btRyZVmZtfn/H0G1mBO48BGdCYxHv3gFikX0+cC3K6tj9+A4RNwpvkE7jMV8Bg3qHnec7wEOYtwO
aeS+MsUCTEimKKgZ/2QzBLFdZrFzxGNrq9JCIYRkMw5ebdLPz2FBikHacznAkzNmZD1F1mx6weum
quYmUG/uzWbKDwjEmTWTsrsIyWCk4Rdrv2WJZWUohAhBUw8sgIt1GRjV01RxcjRhG3MnZcxbJ/sf
GIQlOsi/Kje8m5rjW1m5SB5pMB8HrLBFdNK6Se4sRbFN7QZJViGeXGD50A1hhMURHGfTyV+kXUTP
98ThLmJ9Q4Yt0kpS4LdQmhLEfIP7MAQK3XGoXiXowFrWuNjlSKRjA1W0ICjA0OZvG0/1EwoI7nLS
75Z1TfAqvNhbjs7x0hojdNA6eR6s6B5tZN8V9DUqSxzHG+iM5d2Oox7d4J4Q5m6rMu1fempzaYbH
MI7OpUf4BChwQnMr7Ajm2N/Mqq1Qc48/Vl7JJb85nm4vvD3by4dQDxMqyv+YO7PluJEty/5K/QCq
AXe4O/DYMQfJ4DxJLzBRlDDPM76+F7Kq2pTKW5lWD23Wlpa0TKNERiAA9+Pn7L121rG+WeYAlRhL
SAWwNGnHz4h573WYhYSnXpYlM/fVCN+KJlwODrC4NTwDp37q8x15vdR1sSQtsYr1CUQgox4UWoqU
aDwLyHxdAAK+PNtdS+FDqo7DgXyfL77ZxQoKwZy9+GWMyTwAAUYjMLzuXfFZENqKV8D9Uag8AKdF
/6tG2bNdCON7aLp3elD6atDFuVva5MwtYu/W5FmmL1SgRhINEtao3UzPW3C6WZwA4IDV6kbYWRib
kIt33QETib+DHtBc7PrKD5oScubW1LK4s7FAnnuSQ3BehMCNxnXoExmbyQL540M2MFTiZjsn8Seg
h2eDuD5lTpxE1VO8zslsjfMiGQAoDIDbc/TJ72FPEnuEmyoM1n2Y2IMNU5vyQkpYdiOISNrINOa0
b4qXqsQBkVn1jrkunBbR0j+vIw6Wy8Jq4E/u7dhCv8B4T9jc1H5jk7MPYQ0yZUL0BkzP+vT4QcjT
5NqVH5ZthKhVG4fEL1+clINwruiVc+4muSvWB2cssRsFPrP+ovGs+6Sz0TDFrd5IypmdHY3zk/Ci
hw7jxte6GNU6dj9UMMcPYi080BHk24iIBnp8kDKLun0t43K6I2VtuZOF/05w8Kas9PRmNzWROSWr
dSpEQw6YtOiMAvGVKc1Ktm0URqK/TYzznJYuE6BSkcrjtO6tE0/T3urTS1+SpUul+jwzugIdztbL
7y/2M/f6FrGTdRU2EvA0ah+WZKKnKZvXREoP0DBk/ifaRgu22RLyZED2tTDdM1zv7wwt3e8jGyMK
Mf+VvMe9YMiEfHgM3vJE3Meh7X8Sx1n29wlsrEcrLBm6WjgapKE86+aHUEVHTpUASzPPObpx/RqR
ifAxjNYDFvB256xHRi+U8VUHGZ2diJIXheljVDFs4TiSnhNn1RIw9du6hJRlw1Tvo4AKGijjcrFU
fafru77u9DGMOZ5Obf1cI2hG4CfjOxC7n5C26jP2XpczZtbety06YUkoVDiDpVzM1GDvo0oWFQ9m
EVzXUeuddAUMmTuafvNoyPfVFUiomlouWVZtFoAODr0w8ZKiBWrsGhBnuoRR7pK3U6EBaGJnwhrs
Ab9hw2oWTc+ypaOl7Om+086liwl0hSBQ7aLZJbRPcNzsvGl+B3j7PmsmYJxIEyC5h7ghpy2Kotva
K1YmZyJf0hEvJl1akqt8iFBNdhgTkT2P/v2Cd+OaJQZdsE/4az12wd7gUzpU/WguZhwfprBAcIrF
cD8vIW84U/omTesvErXWro0990ZOdID6vrsPx9Q/9DPklJJYXyKMGg4G0cFBi3xj3LK9aHwZkFQZ
XVsqO/SuDK4KPxVXaMgsFbas/U1yHKy634lKctIrjsSI3si8fAmrgZFEnyKInVQMgSGJr4mdkEHW
3rWKBi/zrZVQ3IWXpPkppwoRwJL+oNV3USFlimgc+vlkvRVxnqGKQcJml+EbXFiCJfK9JcOM4y57
Oy0YUrPD+NWKmvLSO18IrNoof55BSopbqzVPOC/dnW1nUJwJi24xJGFlVC8QZr6XDsNL30Ve5tPe
1SOPJrGx9lVRvwRL6b7MRYqc1XK/uuXETRFB5Pe6EGvTjAp1Cc2DG04bILtyj4POgc/ofHUhjtkV
YNJmGew1RPIrqqUZdAfa5zDoPrxuSUH/avRRrndJZuj0NLgZJ6WuC3SogSoEaed6WSBsyXjvlcqF
bM7P61yi0PKJFAAVfLOacjxyrMhvAvpHCDhai2QYxD6lXT4Id7hmlncT9dnMuXaBoqloZg+EJBkv
CK4XwGSFNzHJNQ8QdZ4CCVylcvzkHM1i7+VHLCkX16fjx9lyhqNmjnQ2oR2RXyE68xiOid5l5Rc7
aL4a7KS7ZG4YNcuLMzOQDib/7PbMslRAXGAXiZtlQW2vmUeAgmW4t61oHA+KwsrNAsB+U/sAyQ7X
Amauzq23tl+QqpLL92yMf1p2/ZEkzueQlySXrOq2wk+e/b75QirMSGwkNi1TpEjAbGJVNcOJ1ref
woX8U4G9QgYY0+i0eID6sEnC5B8qb+KJGQ7aUE+m9THt5es0zO+u678n9fRE1h19y6o+E4RDeBO3
H2wfkn+DIMQb4F2wXpN4AIKvqjhHvPezfpmtmDDGliIhiZS/E6l+Jwvp4Ja92pgJrhlV8K0H/xbu
Bdrq+kYjREGOp2iuzh9dFaEqxHjQtc+lhp0qmc9V1U2hvEscRBdfcp6XgmMlkmBzkNZAFtfAXHKB
rOlN5oS2SCCL927LHPlKQPBI2ncD9fN3P57lrovTr8hSPmgiY/vwvLt5yp+yWtw3k3wYenLXInkf
J8GNKDwawWV7J1vErD0/x5Wo5r3KfQvDGsaLOXeg+MzKiK1zaj62dlDoGX48F6WrUVvONSdfNfOh
g/ZaVob7fgyvwXt+hYRF0Z6SV9Fy+C9vcMgPgi5WSG8omSEBuY48wTKkU4+1QPjZTikwYo0o79qE
pRGzNlgiuQ3nsx/arBYzh+LBSYitA8q8wCWaRY6wmWAgsnCLRymcT1QM3Vbr5eJCCKur9JHp4/04
QikMrS+ZgzUcGdTShI9+c+IUP2HNgOdhus+iD6ZD2qOrycShARbbICaFp0JGBTILed2E+4CZycyw
5MJMrHWBzCcIjHdSp09dueS3f3xZHHvClYb7xil3o7Keq0Z6t398aSMEdQmGXM5dmIr6cR+NNH1Z
3Dexkz/DuVl2jdOP12De0Wf5Dte3KMudGXKMXWsqQmCN4z7jCI+gD3VzuxyUjywS2/SR1OL70Qzx
jnHUzxhKkemj+eSBKeKsFYFSdphYo4Vz7ls93ZVJqa4xpDj3bF3TKaCU2ahcfIPGwe5HpNdkYncb
pM7RJ9/5WFpMuQOrXi4hUxse4QKUkhiurbpOzguaA7ZHRkZOQ+P1j/9FtlRc1XgwNg5qFBj7wZb7
tb5aEys98OZIjSYfSFMwcrzji99ILk3L/QKzVV65c0jgktOzxejSOuRj+ODp7tmUM1P1Vr61RLdd
wXq1r6Ixg8ZWTAee4O+wg4ertpLDldv+UBSi59rFgSsr2vTMQjS+ROODyK5qcnTKer6SsY9lZJ3Q
WlF7pe26vQKAXThPiBkJEwhacuEXLrfjboTFJ6GUBSOLyG3usFnvDLrQM6kGp5C52FaKlOZ0SYRk
V6e7oHWsc9qmV3WRfmeiVV/0YtzHmTydp3nsbrFLV88aaS6thSplGGvi9W27dHgwBfgxwnaTExJu
hoFDVPVZ1IRlo7nfIO2tHvuG5FAe/OdibswhadNDaWctsvUZ4B25wsfJxcQVolYgOuOS4sDb1XiN
t0lFYuga+q1swTjCrN2kSV9jFb64y/coAAIw1gS5xE7t3EyXKo+ifWc1r4XxD3XXLxdCfJetQE9c
uEI8oSdz6lcKgujcFzMfGWI9yVZ+a5VIbKM6v7SMmVTnvvPS7/DKtaqijZiRm4EV2FPwuU0cnuIA
e6E3gnaZn0rW9siVHtmIyWfr4/51HdhjOKQofOzlCortT4+h0kmGP9TIENcLx291xSLm4mzH/wiJ
HdiPQQFTN2wWVpj+tOug2HQ94rC1fjD3BsJBXiFxnDLUqS0laG6jvo278OfYx4Bh2K7S8qCtyGEL
s/OdtcyXLgqvOKg3m37qrpqR5kjfYPUIcvEOhooUBraQoyfzCir4IZi8S4c/f8NWPuA+IFHEQw5/
rNGeewsZlcng7aJ2+Bkv4qGe+pYtHcVn5RTlyaGVPZF1ouzQOwlYbDIN5oOu2mdUxoCTXGePMbI3
yKUR7DAuTb4EC9qTivDLbdPZ73nW+PshpZvKwBnG2t4qp/G2aO9NkWsq6e4LYYqcYaoZm4mL0wre
MEFSS3Y9Nul7zQl8a/k4i7KcL2pOwFHVHNJr7bmXKgzgprbVHif1gyD0hVU/sHZFwmzUNgY7ub+L
QRpsmW8pPTqPEvAixtVjghJhN8XALqQIvjnhnentfh/o5BGj7VMGCL6rrgFS84jqQBy7sSQNGskw
YT82stv80YshK1Rd+VKUptqUEGFRmM3PEP2oNIOQhIqiKyAW+CRfgKiHVoJwdZ5hZ4PjPTql8+40
IaxdBW2+tWl7IGoaHPIhKMfetVeeLQtnCyc14n0bVAkpKdy4ZLZNTp5aX8jwuNI6T3pGwGVP9bRP
K1DpCz3igLvL9eqbpgtKptHmMnYZepJBkBffvlkglbd8m22zIrCrRLy2y4uaXKaR2iv0II8jtvZ0
+6Uh5ye1OQ7YuSRFA6X2MjKIXsI9/rKtCGrk+PmHQnaTxKifApgssiYOiroXVIP5aMhjPVbkiNH5
Ni+GvAVBKkeiqWhEn4f7Jp6YpTLVUjHG/7lBcWrl3j5CU4JEBUG1Y/0o9ppmzCF2k0e2HYTLjFW+
cu4mmt4fxqsmrF66KDvNPgGMcfOhYHIOCTuutaIJpnmMjsy+9KZU39xwwaXWLPfAVl4Yy4F4hbvQ
jS9i7G98pzsKcPBTkXxUproacu3spYRdr5PbpOai4ITEKY+oBc8FCrvop1s4iBQBOcqVp1Grn8EQ
XSc9mb/+8I6JLh7IsJM1WivA2N3qQt/U1nCnIi2PFtBJknc6JvGNtSeb+pP8I5cEFN45bR6yuEof
yDAi3EyYG0CIMHV4HEd3HUmU+SN3UMAddTtSi21sTRYF6N6ACCD3aeyjRx1gJRnWULKAgzNsq7La
Nojxt+Eyv/XbtGZcnZKjMIMHuiIFhN5/rEibobMb2PElDZV9FOX0Hpt0IAcw3thz+qEwmc3YwXtM
Exs4/ggVAyf+OuQ4DdLoa9utfeGlMIdw1auZkDQENyqGo1bDE23e6yZxzNYL8jWqrkVJnAGPQRIX
OTjY7CqHfGyNbxy/fLryo4ToEFwXGpOR33qAyx17N8DZ3A0WfSEkXUite+igobqkueJa2hBKXPJc
jwR+boXA6GJNAJ1lMP+sEM5mPhdM5TNO/uAVNQSW/yxiWmuNd5nRhgKpeZt7GndaLKRhEYyztVFm
Exkd7eSov49k63A+HW9lF2PqcKqTjPQFWoTa2Kq44za6iBbdlWjvcXXfMxrZmLGpT47TXescXSqc
6Ouol8k2rIP5jNzu3PbcziZn4AYI+jzR9EzmeV8XM9FQPDmbzMs+5zq+lRkzViWWu75DVk43jMra
YgKvO0gcpce8q58+S9gfJLARcTpIagMFk6UezRm+PrabedlbbnYXmOnGXWgzYH6jg9nTXg788mvZ
JA+JdD3aOnwPPsvX0MselEUhUC8E9Yz5chamfC2nimSNlZdPpvSPSj86evw0yAmY/1EK6KQkqQpR
kJNfjUNa7UokEFdelL0ZJ7mQ7oY9F7XWyVCwEc7XXgJ8uULwBx2yRAeeisPE8WybapntZxw02zx5
T3S210WCyE1itpz9cR9yCKVT9dOVVn7pV2ovP1NLnykc6t4ITc2QBj1JqtQcmM+2bSkehxDykqrk
PT2T+xE/1w8VO9+TgaAZhG048wn/i3erXaMor5ZlefdQtwF+hGQwB59e/gTGc4sDBVnpmm1StHBq
fti0mWrqrWvPTVBXV2RRLE11VaaiYCIVX7tdqLburJ1NbXP4yoVjY5hk8th56tHy8UIBgXgJ3f4u
mf3NUpuPSDvFaksTKI2pXTwo+04vl3PbIjtLhTor00NtwhlhbJDGbWtfLJqYW79NIDUAQmI2g+6D
k9Z2Qrq5y3tGWeGcXGYxEU/n1beB4TRKyNyPgtCAxaAmDuvmLhpbmpPpIVg8+jymyokC+h4PMzEQ
mmTmsXoLMgkLS5bvtMoLBHGrnK676ebpo8uJrZXFwlQaE7ymzXho4GwLf6iO6EqqU9w0d0Ae5SmJ
4B7Kun9C7cb2UoG3cP2TZXCb2A59tKFce21ac4djx8b+dxMMFvAKkl5IF3pArkvTHSPNFF6JNLXO
hIW9YhiFHpB29K/jr3IZjuHif3EsFrq8o9GyWj+7iXNFNDwAc+budL47sX3TIKVrGOm35UOVT+dk
smAhGWfZMZqja6xts9lXYYrxs6SvFdK1KGtBjjPWJSyPdwOg8h3qvWtpGBLTa2LGU3I0nw55Spud
oh0MjntP81kw99Zyr34UMdYGPS+Pw3Is6CdyMTu2RlPuEyYae5EEHB1pqqTqpILhEE3Ji46DL22X
YqnBjm/x1AWxDRg5oiCZqusuMs/Kjz4dPnpSblm7HRv716R3PW7bvUDaaOTyFquAm9RCc+Uur23p
3Q7d3cKIhs5/T34ok0NVS+qIcjzZFpPIIaku67/tgB8RkBoYmXpkt06gxAyk3x61C155aFFQOG37
pTDNkwZoE40geay1rAjptkBrn7Z54Xxw4rwG8lPQFiyXLdf1uAR4WTotbv0Ux6wvwH85vcW4m71G
OPe9uixp8jonvKEurJAUE3sNoUJvwrwKToQqHK2j61K3awfnx3LjoOJF+DLeV7Yf7WjOXptRnxoI
wRuboudcyctckaLqjE0L30P+mKLsgRNqD0CrvirigU9IL1BqZHmC4xFcNc29kxMfk0LO2vWlf63j
/B6AxU1LaIZv7ATsPLtx7eCQK2Xtv0Qwwy2AXwfwsCQ4ljhOe+et67iZVdXxWKTZG5y3j6mMjglH
yfNc1uN9hpLUdhqzTX3no9bgzvwVhIlWgCJltd7Mr2LNI+nZLKAp9ct9Gc/JVdYBhAblMUTZzyLI
75qWsDa7nCgj7Pk0kxyz64XLw2zYakePGyFsqP29INwtlpOcSr8vDky1WCBojWg3e4kDPuxuMdva
76606vMTJttjGlAWrxQ/aTzaVM6uz5zwZM1vusO9GEWEmCb9a6LoZE1J+4wh5n7xxPdWjsdQZAi/
eFBIufvRJOhC+/m9qNVlXhDzdL16VDR1t20bPCLtg4e0rF0JZGyc3A9/VG5JIl7ZI4i8tGhymiTZ
MfN+cyALMsEa0fwgCc9NYV1IbOA0oLoTY99XD/gQMAA/Tb4JFErn8osJEraqYLhGcGB2+dweAHy0
TKz7d/oz/RVMb0oGsSCyWyHuStD4WsBjeUtAj5bcFp1239OMdMc5q0icnq4r735cxvk4rc1omHwE
OxWHOaD+pjHNpAlxDAPA+1w1N2lsnrpla7v1eHS7k+2ITwkpZ/P/BN7533I5/wT8/O8Qn/8fwjuF
AHj5v/4LkfkXeOcLU6Ifn//2v5tvH/+2z+PmW/ej/RXl+cdf/w+Up9L/Lg12U2Mc3wittPgvkqdy
/l1J6ShmRp6WwnP4zn+CPIWG8el5lJO+cD0b/ub/BXkKGJ9SSuFLdnDju774n5A8HTii1S/QYGnw
YILXNbbtucoDHsr3f4EGawGxwCSci7yEtmPh1pekxlFAPO6DxF12WubQO0Q9XZUhf0vdKP+PaSmW
QXBwSAMPkagfMvgK/8D+dZx/8cJcpTRvEQKq70M5/fWF5cIHWUv1uFMSIZaO1UCbIA3unWy5qwfn
0VLem+3CpyYU5Uaq9NHC43j9y4f6n9zTXzmnXOW/XBw4j8JXAv4wM+c/v4a6FBpRDbGjRX5wqy6/
rll+bSsejkADPuigOWcnTxTmgiI9/89/tYJ0qlzOgML21s/tl8+lb1qa/LnDr67RXcx9OO6lGubj
3BAttszXQ1+i76z6B4NY9h/etrPCW/98U/i2cl2jGN37GsTrn395U1tVaxIqwGgApjnXX8jd3jVK
QYGEq4+Jc+BwXGP1aHmJ9PSD8caPCbf0Q7EzbfkfaxBLw7+mza7PwV9ejhbS8ESsD8TvH4NZSNce
56HajbbjnRCA36oqoUFet84lJgc28xgUFzJGugxprbOpJ3zsCmPlLf9wV/71hvBdpLsELDBQdm17
peL+8qkMQZqOSilgrC37H40yg224qW+XtT2o0/S8gJTa2bJ/ETrI/+E6rHfbb5+K60ktPP4hjdj8
htwtjY90x8Nz2LizdZgb+THq1l7nBOFhRAR0+/d34ArX/u3Xae4Bo3gKHUjDv92BhIh7FcnG/a4M
XRqrY9keElV974X9Kob5Jgj9+urvf6PzZ6iwYTHibvP4pb7voeIQ6+X/5fJGw2iSfBpgfMqZGALh
ITePUIdCrrkLWpyZoUwfqXfT/RiKG6ojekulOOYWULIA8rAgPPPu71+T+BdX3fOUTwoQnzgv6rdn
gThJykAWmR18Ck7xvdWiuBZ8yRMXe3binZJqOqYqZJGq0wftTfKceu2rI2X8mM+w9H1O1Ahskgow
MAhGL7Ps62nFQPYWevA2QVefVV5zGh6TTFH6jaZw9rqnxlf88b9/O/Ivj7a2HduWwKHpH3tIRP58
iRuhal3XXYPQtJ8gcaUnWLTplewJD2YSJxnHTN9yMcm3KFq++tUXCyHSsfey6ByvpmbQH3agxWum
aCAww/nm1Vj8OhCnGIzMXa2FIGir9QGGcvoHpNucha0wy6XRSWR2ixO+n7GzgEDHIIjDqFy8iwxG
tW/Scv/3b1b8ZeHgBmagxibJAM8W7m+3cK6FhRKeQqtqUqKUq5G4wYmg2nTFCqQYQw7QZq4AurZH
fIANTkGht4gsdmSxi8MQOd0lFYAnkjhCD21mMlzSsrjvFEptOV0RpIIaBmfn/Tjh7vyHF+/9/vzx
4pVg73dZbXj81jf3y8Pger7nxGg+icFZ3Lsqd1lqkseuc+FVY3sHQuw1Z0+1n5ZD/0wNxOO0+Yck
GGzVGqFxrheENF0dMoKCUlZVDj7NEJJkpRSxQ3V6Ru2Zc2r+LGbPumk92JvQAAEALKTkCm8Sx7Ts
23/4TP645n9aVjAN+azm2vYpOLT/2w3Yz7PjunPW7+qFTnQVQs8KI8LVlwJRSilU8XVa/2upO7pp
6XL90aiY4FCxvOY19nAiMsp9qwXw6IJdCJHks6RHfJ3CiAjfxVQzv1uixxpDyclGEhXWUXYWJZ5h
dHa3zQBNJyNLcxsjqdtpzqCRo9GQhWS6OnC4t1HbJoeoGPstHtNkH1UIRZRB/6TIe3pxmvkT4dSV
ScvyHQTrLUwy9x8e0b9+7rYkoVfSUkK/a/9+06qKo3yehjTa53ZAE2ho2a3vxgQCSzZWvk1XruRI
fwr/Ya2Tf1nyNXubyzLs2q6zfv3tlsvwcxncoDtHAT5P5ugHaqo7abv5dRVYcFoHZmNeqI9Yiqat
szId87RLGOtobxsauEsdxLEjwJwJHybnGjouyzXMWUTpy7TchhFru0B/sytz75TrOoI/0v3owGzf
zs74olWA67IGtmJZ1gB2EN4VHBT3TIjjeex1ygGJHT7BXk5w4TjvIHC6/3CD/rXa0DxzjqdYJSXP
n14/n1+eOw2QP9be3LESygHv9ZNjKohybu0e0haM9eJrn3PigGzEgwGIXSfetXlWHShM0t3fLwLO
Xz8RSWnuu0KB4EdO9tsK1nq4a/8AwSST0yI6yx6DrKjvs0PRvjHlCfG2Ynr2elrkFUFf8HnTs4rC
r4PglBxrRNVjZh2EWic/ZvD+oRz6y96oGXk6FImcHrhf1frqf7lUs0EFN8CL3IFOPpOaxp7tcJOm
2FB3g18U//Rk/HXz4kIoR691qXQpB//8+4Isg0ELKJ35j7yriITyp8U8hChuHwobeWVUiWU7MOa6
Sjx4Azk52vtBtmY3Olm+kYwBVNSnJ/IFX2MblRGwK3DOTn0xjGkyQs0tUV3qIjhHZd8gSlGSKDCa
CwTvHtoQoJYatcR4SGDrvNCLUYiCKAvCC8olJlBRD3jcYbrk2w9jPJ2DwE1fZelCIgVVlHdTcDcK
/dg12XQenEbD245oMCzl8pIjFkVY59dEDWqX4iK+6XQZf4HwQmXi0nzLw/NEE3pDcDKcuhlJhclg
KMYioTthV1/MIMhqDOd7ZxpvYlzQTy7w/wkx11Gm/FfnFMCTxIuBL7PzjOifKMVqnFwYGbWbZtui
Cfob2zAyb1zAiREaZJok2A5sew8KnFHlyn4LPQZxf3+Ti3/xsbpaGd+WlJosP7/tdNnU1Zoj5LgL
6+TOqb3mxtPAam2GZageJ4++tsjkmTFR8xJGy01m0h8gRm1MDvnZ5LCWVcsYCc3isrXGVGzxlni1
X1/iwf+Keid7i1L5UQuslH//yh1Axdxyf97OWCm0x2HcsGK4Yj3G/vII5DU8AqxT/Y4ZSnJuGLgd
WwBj9x5BWLuk8tUrEXWwaj0X7r2a7a2a0RgVkQtmbRNp5j0OJ0C87y1sGjWBBZVfNClS0HmTW6+z
sSiPqBPKCuEzw2+UZX3wVCQ4eAvX+khK9MrkU4RbJtt3BbKq7ThBjerm+3C9jfyE6YNNAJjGdFvF
849QW1cGIj/So71bE1M1Jdgfh+BtkPWrC3UF2QFxuJn/gWAI0ssgPuPcSw64rob97Nc/vbFNkbGj
mkaei38faIJjJ2vQpEvoMSCVvNy6Q82ErMwe5NLeRQCI9mWR4n0Av0ChgiDwYLmed8L7/ublq5Fb
e+nJDuZnpiD+hSn5dWoF26TH0d8ns8dlLB76FbIzuzZaOFvtRhfzD/XDz9ACuplnimDVkauI+A5x
0XO2DPEh6JObtnfY5asORfqM+lorUOG6AF7wZbbC4rYPn+sajwdQ4JRYxLvBX5hdiZWDweR406UB
zfGJWGWiKeBAt9Bcc6/8sgSi3nczrPwMOazGrJ2WuFCSOUtPWOe2HsiHCQgZY/v4IGY9blw5H4TE
R6+Q2UBXVJ/RuH7YaXdlHPR03SrkUCukcwxZqejO7qnNmDE7DGwSuz0WyzKfsgRYxkAoyCD6EwmZ
1M1I5lSom5PunWPjkrbQuZG9HZTexzVahzbxx5vRATmQPbNauXRqTXZcLLKNbAZaBY7ldpQeveHy
kZ9z6y3Y3xn7MCNJv5hTrIpPkH5MimwUQ5mbXvmDRmBcjBeO/+4hCa2feQzNs4VEJ3Ks/DSumKp5
zMwoUewABKULXW9T1ah+7HgiFNGXmA7qGxnm3Z5xZHci6TMgdh50BACtACRvNmpGz6q4mUIqBZ3q
I5keOKdhskPKgXP26EucVakYflqkTY/1cI31vcRf6SHPZBJaDqOgRly+5U0SnMCevBYqfshdgUw0
aHoQgct5iEhPshHKOnFMjKfIr4j6xqrHB+omQ3Tsg+HrOPsMZrwq2Zdxt7eBu5wc+yDDEo1v0oQo
RdW89/GGS9ARTFEAd+i2PLoRPrI6gi2W6grdp82JvQCSXIKvWCTLU9tNJGdhH2B6vafbzN8tmbll
GsNEloinNEQeSxAB3+eHFHMdnZqkrIHBjcvJZzS7cx3r2MoGyUS+0vfWLzIUT0D/3k2I/8KMor8j
+qtQMzorRwDhcT4ypKj2oH9WdmW2fZUYML+suS6uNXDPp7zh0NCUdLIxWwN1RZ2VrVjCvi6Y2fnH
peXA6BCKtxIq/O1gMOPYhX/2Jv/iRRRBA1mNvfxZxumbVVucnHy4AiF82CwHgo92YpuPHFjEQ4GR
CloDBuy2P4HPgJ3viGaHdBgV8lC9MVWEPatSyCRB/R0gUEa9yZOH39jXFfEXxCNqHhOgqIQIRVw/
4pfPUNqxhRgfxwHkpm5YoEni6tzCLycJA/1MDDCuRWIxNASYrYgnt53jDUeCb5PyX8aKBHNgsYR+
hIXYhgSpncTQPx/KiEicPuj7TTnlGCd7wPe6QwQuPk3ePnczfSc3BoZZ4hzUEGdgdmjmAi4pAdPI
oGry4Njh9NDpLcEK4TZViIziqj8DKQ9PQw1BjMRwmgM0FLCW7Vp3wQNa4+LwsYRsmvuKIPPNPIQ8
TDVCuSo5ZM3wavWyxypJ2ZP5XALZ90yt8CITloeVqxfwPfiBIys13vrXzl0NpGhCTBEkxHrgUc9m
czdW5ZcO2E0OBnsWitEx4oC5moh8XBOPh4yTGIB/VVbWVlT+QzKq22Ry9TaQxa7m5W0l3Alsv8mh
biu4U+GX1hs4qpZtQ+YBfmMFr9dumZ37807Hk7+Z7fSWRa9ADbM85UvwtWm9dKfblgyc7nuzQmZR
0DZQbiZs8N2lTtfZb2fzqObPS5LhmyQ8YJsF0KB19VNJi0wV/L5roIycCYebY13sgMJdggETeBdN
KAgzg8Rk8a4IwGlii9adggaQpt1DRmTbJg7gfvbBZ6Xb7jAQ0zTjWpNLhDR/4PVOCNcYvRmUiZsJ
ChV9mf7GFCbdNTlPsFnudWde22D1WnG22DcNTpC6o3njNymJQgrS5px1L2PIwTOdvmY4hLy4+Brm
nEFLBYmsDDu8pG3ZHMMct31jPFyUi7lYjXOtagBy4xJgre3K26TLvrZ2KnfJQiD4qJH2ogkEkIAF
udXTUTY81yp9LfMHDLUfVVBevBn5lklwgc4zEH4oX3GBSlBBTJrynxAh5UE6CCzsNmPkicbX9krS
EU1zWr1g2rNfEYmwLL7phqu7Jm9MMe6unJz0OH+HIotgER0P2LT4htBrjIHkaYGm8w4u2b1mjUVP
lnwzSdyYy4iFQtxXM828PmXwNZIF0jR8dJaX3SUdPzjAO7ilxefaZMB002nixnFGw14mdxWqJzSg
6JgKpGYFfO6t9H9knCEnQ0oswcibQUDItzyWHFA0GzFWKB4mggJsVGB+ULN2unyoRWXdsRbf5HDF
HCeUmzhfk42IuyDR6lX4wfts1N1U26/rn0jJ7dngJTe4d+wvyonptFwNvAUzFQ3IItXyV8tjOc4o
JDo0RFmJ3+H/sHdmu41j6ZZ+lUZdNxMcNslN4NQBWgM1WrI8he0bwkME53nm0/dHRR1EpKtOHtRt
oxMJwQ5LokRRe/j/tb7lE1vjz/NR1aOZcj5MH+2m3kaECzL/afd2PejMmqik6hzuFJkXyyY2+1U1
ongR4b2YmifMTXBS6NP22fRREd8DeB/z/d5pkdqa4h09V7pEtQZNA+Wy1fbHwZSwvGMxLmXq3RTi
BxfJK+GKaEwjtE4x2AGghwrdU2SSSPeXpVnj9/Wg3bbDRSDfgAG08EVvL6FgOSumxA94gLSZYTCo
HfOOUz/aWc3+KNWhG6gDBBLHOulGJA/Xm0YS4CG0dHP9rcaSyyABCysoYI5YQaQCHtEmpCRgdns/
3lNrmPYMzkh7cOP5bkkPYDFaiXbE/fdAdwZudYgZ1h8pBTfzUjDv1r6ukd1NsFZvZlu9NU3CoXRv
aQtkmaNtPZDB2xLiVg3LyEHBiAC8pGFv9sfSr1nm+M+shn5oiCF3iKdStFaIBGCxdkR52tFqRFsG
IVonu6kc4C2zBL/xGvslxP6xQLOkkllO8BS6wemEC3ZDedFbpR2LnwBHoxtTPQwVRip4jOk+IIA4
6r3KTfVeQbwKtjt8A15gHyrFIDymtL83fiUPBor6vVMW5jaaURYTC0DAfstiUOIldlh9hQxb7CeZ
2K4S2fdem3RH+TT4srux0vAe6ZN1X06QH3yCSYmOla9mKtFwNlsRacatEWTi5GnJSpYFWvy0IMg+
BTbc85UCUgi/FNScggrhxqnY6JVWb7mdbE6RhgcnF/06jCT6GqwzfqcWxxjXvIg5GkIGhnrfz3Y5
RGYETCmZK3yJYRdStcp78GGWtVMCllGxAh2LzhLwO6M8i4CLu+qUyvXtftogzfddIpp8Z/heD719
hOA4PKB5gz1sjy5qcEJU/Fw99nXIiprYlqWKr9vNcvJ+Aqbkg+5HF7YRDQLWpL40qXekqfdQNM6A
H7LpH6q6dxO/79+sJDioPRreXMh3UeHTqUN1ZsvIb6TbAhQCh29Par5NgeefAFngU+j2fSuJ944q
bWkHwRLUFACxcsrW7JnRqoZBcyQ+x+n0fQt7fw35Jdga7KKWNUPSZmCAN30UlF1WvWq6oq6oWhIL
wEYn7voXXzMOJGCUeMGilwgr4QJnAGwyNLuIHQJvOSY5EuqmAK6b6KvADMXaqsF1WhkuHmKkFkZf
HBS/e/Hq5CAjpqImZvZTJ2KPKj9cJCrpJJAD6yKp1wpf5nVEO5ElbL8D8kVDUx39J5V9Qqz1K0Pd
pYNCQozRjljcxpNOOMh2UtRk58wXc5NTovPTWl46qmHLuqR5AOfYvNCDbZlDvLfa8uS5nqMYnMJq
yajQ2cbp5qxJQSnfdluqedAOxwJp8uAg+QUYvuuhg0Ox8Pcl0Ss0XJlBtBJmiK36+KfGydhzyV9E
b2m72hDxZmzi+oHMPlQfntN+mqV0dY2ElqBsWGIEHSMj49RdxIoY4v2gUST2zUPvTwWK60mlmxQG
KPawn4GGsu7sBixUH+dIsAy0lJZaFCultXGwweruPOJx+wzIb1myDaxypLNYorWHMs+QWRGNo5lo
xHMQAndZWoxY2NR9UQLKZuHmvBpsPaZ0eksc/1LpZAfVVtJuwyJuXvCNwDB2um85HqA8bfZpO8t2
Yq15YO+JlVoq+9T0zyZd8qVqWcqxdMgNh/mXPnSOfjN2+Tltu+JIu0PcBjYQy1TFiJdHlykf7TWZ
T0hfwvDREtE8XMZHxaqoCQ7wqKrJvCmJh17VxZS48YD5zOJYbuvUxnYEpFh/UrSojmII9yCzrV1T
A5mISpDwFou049hJsQ4ts7/kqABlmyXrspvw5MYNxnKFidbMEmgBRoi/ymhIjDEr83aCSdISLkSK
DtifCXwI5XQbA0Kl0GTi0xQZOOcqvuP8BZcoSL2VrU+tm+iTuGkH9RMmVHCHTU9FA+6Ej2RrhI9a
0r4RRuRTDlHHPavBbYNO/z7thg+WzMUdfHrH7WfZ81qq/k4z09lLJWK8iWFy00FZW2sd+vIm6eAh
GFW7HnOLiK+0JHBE1m5rKuwqwjj9MDPvhlyndJMZnr3JfGV0/YAhoAYORBBExMpCFlglCSJyozCM
zr1XsyQv6p1tKs7taAXHMYCpg8nDeFTwRSx03EpKBeSs70b5ZoUsvWWW3taNFc9Vh8idn4twAYmG
dNDEOZmgfKimRb5UE0an3shPOsni+1T3JGSnONohwN6XDgTftiBFygvm7bE5kPuMH4L6nm0gPHVo
o8b4hfuwv2sE253aUJTj6KcfKFLuIjPqzvivej0+AuRo9mxy38HEiUULEee+sOx+Z3LKGWR6Id88
fGm32EBzN05j1PLoFeIWW0U8SmOLt6ckBi8pl7pgChRKojE+ogWti9lfkGl3eSntxxhCw8boPPYS
Y3FOStCGLTEI8NnfciAYbg7jfR10krAigUNSU1lfVZ22VQZdJ9xHVASndvi+Iwo40q+wWWfwj3KW
KccYFgeibfbrDBcsRZqMXqXoGkZSn+k0Ryluh8UCJTKQUz1utkGXl7B5DG9pisLcNYyAh1KBb9MG
JZkfzDAby9be2ZdXfNKB5cpmSJAh0rYQZBlUoFbTtK5WYdI+1IibSV3pzOeRGqLrONNjiO78YGtN
c8gA9O0KE+haY0OZSiFRP9LQ3JY5l0jdGv7ZDygQhqzTQX1CuelyI3lpSgT9CNEXGizctW44/S00
v/42nFofM1304IQ7pPjqnV22zTYxyfwZzbajEIFkz7Ehrjp6c+dVCdPX0AGoxAmCx5ioDGcoxYbg
c9Zj0e00vA7N7OUculWgFe+RjUMfVocCoA933FQeaUO5EcJEuNUkHZihQks0JdgJF1a3s8a0PKPT
rxdGa01u7GHe0XoFwg2lCyyB8fH6Uy7GS2MhNvK9Kb2xMtR7oyGZHiQUBazhk9tXtG4jhLIHCPGY
6PgONGZf32TfShkviVpNVoE0s91Ul8bWHyL84Kzb8BOlew/Q0m020rs1gaQtCy5yZnLwD+EEzzzv
3Xz4RoP0iIqwP2M7rykfQFOUVTLv5h1lr/SM5mS5slzDrXzMU6CmhqlRc9PGtWmgvC66mPac5muo
8Uil1cfUw0AAHTw3g3d4y/ExpJZhQHpcOmYWv3SKvvetzPqMk3GjszqZoizYdZL8GrWS+k2JctmR
zQMeRNSPbQBAdqxW+ijrVZOg+JRxSO6jp2i3xONcRinD46RFNZfwKmPltc8Lzj8RKht/sJwzoAws
MQU4IIxNlEN0MVBKbx0AFiyNRc/YVNhldacidCXXNHgQ3QNwlOjWqp3oMsLxInsgih7x7C0xL39K
IYmNMhzAR1iBL3IK2GrSwl6FjrRckrPLp3HY55Hf78G0yw2BdHeCOe8hQNPRtgS+OCFbFDXWtDMu
AqDguk3PuTbv297YwmwGCSBxsSsZos8upNnWQdVDA6+4Ra8rtB3ZwtiCt6iPDnu2idWVMzrGXdY9
orMG09E2j6TPAowssVvEGgFwFkQKhX9zGx1wTZWWF5r7n2yqk4UCKQhtk3Br4X0jru6YxmKg+tb7
rry2kzrVP2QxanoKPZsmZFWRh0O7KSdH2Tj1MVMb4yHHiEboVObtkwTvSqLZwYwECg8pm0UunsC1
SXf4VrEL7DzlyU5ab5f2zXTOSkH8md+5XoWMvLZHOtpDd+s5+AOsNmRn3XfJoQPNTNJWeVZDJ9vn
0INP0IyarVI3d3FsbILE1sBSZOzKyVZwI+KDV9rcGBw7T9t6TQRXapost1AraI7R2Oy6MHhyMvA0
CTtarg4oN8rYKnimsQcSMGVcWNk+Cb0+6mQ2LlLPq10kTbetz8aWp/f52gQJZhQdnfyEAIlMuOCG
8OymuR+D4a0ZU2WjysbckchBLB1hQauhRLTbpb3YA0qRG5h5bz1unJXSmf2tAkBtE8kYjCdoC73F
oVgQ03mm4btnl+qf8ft9BEmbHFg9jhcm+gwAAF+9kvAm6xkte0/lhtBWgLqb3nSIeQrUl65njZAI
lPg2Oly2oY65LXJyNcBoIa4lmm6Ba5TsBRYNVHrh3UQ+VE5d4MChDLyn/0lEHLFiGyUKxYp92WWO
hl+JCYU7zpfrDpeQcBogihquc5SgfEY0FTWdisTU7vVDJ/1gR70LSLI0tLsRbgXN5CXCu+zWyD/7
BnIPm9Z241faWbEMuAVV8Fazu9s0pqwXQd9V667tUQrRBafVq1a3jbTeciBRW+kk7cZk0bgm5u6p
nycKBfMY/JnCOwXmvWfftDLA/GLSMyUh/OZ6M9d/XHyx6NOluPil6uxwX0Y7pzFwCQ14hkshiR6f
b7o6AZ7j99oiV0W3oUVxW7dj90NlLULrJPwAR0WAiZ3195bml27lW84hKDPngIy0ZMlmd/cefVW6
G3H4YXIaqjLsf2SDf1s5MXCFCskNBs/mtu8hXnsx/IJg6Emzgbyysi1hP+EffJ/GkGPSy5G2Sb2H
+mpLJ+TRnCDDmGOtkkcJ5Cf3IipgTdNcPIzYS1IYuldU7YfrK66tYMOmTbzpvQyAevftXReHjstk
BZoz9MVxDEexJvJ0nI3p4PygYn1WNO+uDzcM75E9RfAsjTFfsejuzik96i26dbkN+fJA2uQP17v4
QfDUzmepxt6kNEbzSZUb8zEYxIeRotVaikKw4ebAhuwcl/j05u76sq4v0AyizfUsjTVUAT3vX+1U
g0GEaehyfYtpWJf769sO8j5bgx3UH/2Q0IrMqsX3Kl5fX/F83pz5BI7kamHDSIYT6huYh1Gabi21
bG6vJz+2x/xl/lyz+ImtvEV93R+OP28oYwFVMWLCCtRiOA7zjT0OnykYDTeo5n3A9Y7XP/x6yPUn
WQpvnQ+wna+/Xp/g53Nd7/3rCX/+mdliAjPz65muP/12jOvdDDHMCI0akcH1ZV3/MZxf5vWnn3fP
JyJnisq+//Vkv+7y9e1Ettx6rV3v/uWrmt/wz0dQx4xWCdI8mkT/dSoKJ+LU/Hru61PEdZfsNaVY
f/n3317gb6860V8hKJHO/OUs/3ZvY1C1dVHC/Pj5uOvH8+Ut/3qnsz4mgb0RXp/w179/eTV24ECY
qc16/evt/Hayfz2uthoWKfTQf/3T9aevn2eDmmL1vyNhJYJgYZbIQKH2MXrOU0kbjsF/DS4qfBD9
XdrZ+aqmP76NK6oijdJHtJT4FWbAshoHkIH1j7wmUsOmYL6o1MwkwTdKF6mmluek7jBUBBRZ8w5W
5rWhPxsMfmmN66us/yMvRjpCQfPl1/98yFP+/48/mRL+/Ij//H/O7oCs6L83O/yf6Xv1/hZGb9nv
Fgce8g+DgzobHGa5ri4Q9aEe+y+DgxB/2IjHUU0YhiMRdvCXfxgchPaHagFcdXSUtY5pq2hC6rxt
gr//zZB/SIQgmipVQ9dnx8S/Y3AwZs3abwKNWUKH9lOgoDc1afMK/yzQGNtqsPW6A9AeF93KC6Vr
GOOtKLHGViKSbpWDDdA6i/Qe1fP2Qd0fDDM6F1VZ7EY6NiuF+sAqUQd6WQpKigi8xtQcjZzEM0UU
d2WZolQr7W1jWgE9NQItWi5jrNm3xJWHey+hLdlb5l73h/9JOfNVMM2bwzaCMlmz4Ugjrf0iiJoy
+n8VNiP8e/aLXY4nkGTkXtmneYWgi/YepMQTNiuWNJX9ISFcGANiEKN9cSbn+28Xxe3PU/q7WcLg
0/z9TLPnUR2uAQfd4GzYmB00v0thIhXzmENy01opo+fcrukE5pfQLlBhUIuP8IVazkYfQ3tNeTfY
B3Rm8ojadWb98GPiVwLbe8cuTqOittj/EHCT6JVcYNa0kbLRi2sckqyQFYTyUwvkN0PKaN1a1FXF
yswnwslVxPFWFQnQg80FwUiCmkrZ9Fby7a/f6lfRD7JALmjeKy4JVacD8ed3mnamoSrSV6kYmZA+
e19shPpkjUqNWYhqskIg2wFI4V8f9Z/O73xUBym6EIZpaeoXqRHykghMZ6aua01SFcPRFlmUFydg
4n99oK+iw1l1rGqWpaqImy1D/XJV2Tn0cQjt6nrsuq3SpeW6n7FBHVkQKrPgYZKDt/63D2nyXVc5
muUgtP9y7VhpatKzzrU1zZX6oIwVpb3GvjgpMpzaMfvNENn/o6/ky9AwqztNah1o8hifOKlf7D1a
QdkkhNO9podt7hNvj9/nsRuzQ18kh8mAGWRNGyrz6SpvsYP+9Tv+F9cQGl+6p5YhcRXoX8YlO/E9
mkLZsFbJwFkUIIlGSgkRO00SCo3H3FIuvp25//5BUWsyJKKL1/B2/fnCVYjtQ48UUbeAT+frD6bJ
mwX4ykboZehQnUwCh9NfH/OfBLWziJbL1bZIJuJciy+Xk0NHxgALhChKlK9K6J8qXz/lJKivyLCN
0c72H6INjlIjqJCgDkvZphmqhr9+Ff/iy2OrljrbSphx+P78+Z1TY/Bsau581uGwzSL6a/TRLqBJ
v//1cb46hHizNgdCDqvZjsHw8OfjSL2J4CeV/VqiryoA08WUAgSxF1zNBaQ8jf5kqb/99UFNMUsk
f5vlOBD/MQKjE+Zi5sL682H9lhZZIMpoHQq7dYlYuviKgipeO1NYQ9puzgk2mr2jKnCOh+yTKxK6
ObwiZDHNu5JeOOPDyo8LYwaUbEPHe2TVBvXCN9Zpl302SvKop+zw45imk1pvu1Y5BqNn07IlyZXW
0KP11rXGbY36eDEOzqdGm99jSxLGxDvGD32QfSAfeDHC9FuuTc996r8OUXyW5qq14wdwrj2oin6B
20ZfNt2wgri2qHFML+wrqiLR3uychDybhp/hP0X1gNCIMmWVp7cmUh8Jcop5l27o0pHhs64kZycO
AQ15p6Kv6FCjpUu3TkI0QE9VVDMf5jZBU+rbHD4A7vd1aVYnEU4nZCJnm+dYTnp9X+GFDD11K4gO
SoJjK+kc6DYcHv8kKtS60q7osRO4hjgR2roV6g89opAVmY+2a6UQ1BJRvgvZ0lMYlAdCR3LgUBHR
m4FEA1hRZMLGceAcolvRDnoZaofAwx88MnTtEq8zl2XxGPZle8xgZgxWmsNkJ7BEBWCvx9m4IQ5r
5ENow2OpquEmN8wfvXGy0gJFl1K8gpIdlg3LA8jG/i4PuuS+EE+eYGI1e79HZWwcIseob/gwf8QU
oPEMgdh1QH9p+EfocIB21VmGDyj2lh5JmcucThyt61VjE2TbCXCxCHvJ3L0JJs8++TPnifYfcM8d
gCdKliq4yV5V7kWj98ccYBD6OlSNUUFshIAxbhYKqjXqGI2T7FU07jA/jY2X09Ds4xBefaJTMjEp
efqVt/Wdc+cH+WGK6dip4XhUgNBtqU1R8kUFb5pdS9kaWZpiG4Am1X7NxvfQJFP4zfDKZ8fyL3Gp
U/UesDUF9XqCG7arI8LrchpOTn9v6I8DdcR7xWq2evDpS4LLDIe0CUUfXsQkxr2ZGeoGfGO4NIyE
QLwQk2p9wpEpVxlOpFWJyK4kCm9UfYzewxB9FAgJW1kSbxXgUAs111F1byvC9qTY0RNNA+zzjmmt
qOaXq5Sukk5yGkzQ4jFzxk/ROk8xmevblACNJAQviJKNT9jYoHzJlvXEV64W9PlbTlRjAy3SARks
PMNMNpGqvTkNLT01T6YNw/t5IPInMi6yEf7Sr5RFFVjmpiyAKCSsdNwip/RBDNG0zZMBPKJKXIvm
VD12lHTDEgeDpeGPazGeEEUThGio4w1kBfRn4fAC1/nOs3OybaKYpMe8AjzudHDUwRBzzZIU2eIm
y+0SbIcl2n0hI8sdx/ASS806kAV0OxYd7QcVobPRq5Ac8CAeNZNc+HFqbpBXE/ngAKnxfe2lQKTG
vl3vwme1TrEK5mSRKqJ6GbMGmLxA26XQCDUn2FoAqqpw33Xd98CESIba7FXrMZ0NWtFuaz3oaOw7
pTvw/ViZgXbnkLiwsFhoOkP+RkTMmTAdg1e8qCIIc23iv5wk7ch13Sk34AfHpW+CEkiAK/Wx+hEo
wYHYdn+dO9ldDdFgqerNqcXet0oc4iHiFoGoN/zQvTFdd7V5l1hVsNEVooUZltUmAUcHkHeZK4Sy
RH6+sdRhlTZEhtaYq5Zmp7zaRXIrSVaHnDFgGYzTG8avZudYlMPE85AmN2NWkLPwnAV06KB/QKjS
CJ5Sxue8QFCfEsO2J6FnfBjDc1MLvsmKNi67DtqurxftokEc5hZCbkKtfM+G6Ac5FNFtFYwHfapf
g1ecIRffP3HdEeYbFw8N4H+qx8i3AOyW+A2kPm4AR23svEelieHxORA0Znq6Izc+o9adlaqZ6zPm
+9kcTUFVZUe3H/xY0bzyghBBkSe5MgerXAJMIZdybIaFXg5g1ozARlpVQySSVn4mzMdcKt40uF1f
L5HAJG5oWjqQPY26CmXqdpyUO0dXlG3kQ3dvC3XTNaFPp4YN2ohtuKwDt8fa6BkVJTwREuL+LStx
P2dzClqrO8k2Goi1TVSSRWNDPul+4/ZS++ZpkrwShjtUWiq5H1XVIUy2v7dOetC87HGs03rhGFA9
wyrpllaWvWrAbJbxgrTkcQF+Olr1sY3ESO3R+zoheGJdR52XZ2KBTqH5aMP6ZoDtEBoNnOTc1Qvz
A+zN5AZNh4A9vfXDRl956XTXRMW3vvM2mhLcx4nyWUTodTMlOVGbLWNCBqAHxcuabBHRRLYrg+5h
DNJgWyT2tzoRSJ0j66BZxls5orCjOPutymJnhbqDTlpqq7uSBq4WAhnVbfBpxj29emqCpVosyFBN
VigBR9cuGL87FYBZ1TMp0EMOau7ti/pV1M5Ba+pHQ8PW7vHEwgru+8i6dFl8o1eAHrXE/6QzoIz6
ZiwV9S719Be7J4ycNMuzcGygUR6zLKEbayvBqJIxSy6iQM5f6H6P6uNHaHdbYdSEsTvvcUIQyTFV
UEO0YfRuOWW/N3xnl5Hi3MvZ5ZlYXDLq+D3oU8RiVMqXtTnV6EuxC+q+uf3rVdo/eUUoRbBhxC9F
P1YI++u+ykGrwMgRICUf2nzTxs4lsSAoTJ0jyE5C2hi3XQoghvXFoEDbRj8xrMqKdKQ2GY/9qL7l
GbughGtuYTL3goButk3Rjjs7suZlSnaUCmgqvX6eiHa7b9PgPVUTsmuLuyZBrxskyQnN/XdrKOJ9
m3lH37bfphZVc0IWGzAiZViRnLgL7Uo5lc/Xt///a2sPY/H9738jWzlrqvHuux/mfyqUSdbi/31x
7SH4/r82b+l7yJL/+9w7Gneff//b/Jif1TVFM/6gukZHHk6IhQnQYGvcf6+bv/9N0aw/pGaIeUNj
6vNGll3BP+prPAqsB6ZB07Q1ijGCYsE/6mv8SbVMCm9C06Vgl2L/O/U1TLt/2nrMr8rkfwuJPuU6
LL1fyhJEr0ij6pJLGKUzTCd+ThH7khuDm7rp9k5zcFg1L5uSVWdA3gcLgaEzyenFSakmH0OhH/WI
jInZaxHR4DIHjcyetHik7tYvE2WYh6Oj9CQTFGBRLSDlnaiGRS4KiwRnRJZT9Tx41qHpUfkGpXMH
+g4mRDorA6d0Cwiu2juKWuF74ubXr9AGBuDdyL181jc/7/LzfolCl7AkOXeKgg1NnQfbCM5VHiou
oRK0d00Uz07vIJwEzlHvrw+/3lg6WjQmQ1RQso+2On6XlGAMhPQ5wmetkoAM1XbcX2+QWI37YKhe
ysF5j0Y3LL6h08Euodq3NO8Vt4dEt28F+d+lFX6UdDvbTK5V5RklDWkfZYnimRjrBAehl+9RuOT7
Jkx7bPYKPU+PNEinBC8cYjXLEFfSX1FV9r7zj9ebOBE7NYuUReuM06HG8sQkTNijbJ3h1BQ3Zp58
dr3M6RW12sXXNgHBES5WOpyDHEuppueITPATCrwtW0Lz4KukwjJaESBr06VdjQV28ykhghM01Ak5
AeivvHoi6yS6IEnZqlTtEB1lWJvrFg18tbHmF2FMOVyqWnkLDFIIu/ZiAvmAfBrmWwwTq4lwkk2N
8hNa4syLTGghiMBcJmZ9J4uGtXpmPDCQbqaKTVVjTZErreS5NLQCueQozzmjNExY+2w45SUEoLeJ
O2dYGliUsUqom4QAyIWqxhhxJu+5cwrynlidE40DlK21vsWBKTYy0nbhzGCNKgU4lt+nrEm7ZqmT
9QQbvnh0kkHf2yO2fQIBl/N8sB6j5EfdliBl9RU+KgePHHkbGB+XI9sfGIdHM0kxdvA6KFZcMPFb
iG1IAnAEzrAOOduqABEY56XYlQNkQk32DjGM5toKqgdHUwuwMJ21KUvxIMu8PioG1Rxfd6J3Qw8+
grBgN6ZQpAQ5ZO5xyniLVn907OGdlFj/bOAT6OumW9eB+j56YAO7OiVv9MOatHrJyhhlrGqk67A2
lSWuyHR1iYYheNKc7IZlEpZ6Awqx14WI15S3xkIr2dJWBrTKaaZYu1DT4DFL5027Zt5ZkYquu/Xr
ZdOj3qFtDCmdT7bqOmVL9vJjqpew73Tbfgy7MNmoAnFEWzQnomPSdaU5gugi/FUj+lI3nvRVXaXh
aqhIQ8d+vJ5GES71CoE4C26YZjxnlMdHac8Gs5jvTMrCP+15TnIDxbKJ9J1G4CfaRokvyVO2eLcw
LDn6j8rRXTgISHqoCJ/UsXUFXN51F9W4xGaxmpI156xpZ5x4j9vCiEnlqLVhO3mfvt1iaKD+HNVi
bQx6NqcFI7QElsmaabyTfsTVp9nrLhjUuRRAQOIAUDoVzZGY7fdSvUiCyA4huqItwXLbQI+qPQp2
iuKsnTWdWqy/jZKWFBUZ0X7o8M8zU8DpQ/LhkWJkZBrxcLnEeIX5h9WdvYhaxLiE0nG22iI85sGZ
UlGxqGmvcbIYTyCsvY5qlqHcVth5UX9161rUNBZIhabz+2Sqberi/Qo2rOtxY85CtDBHA8v69yQx
NKPzU+qVFdmnKXadW1o9oBcYWhhH4u5RDcbkptXGB2QK5ZOFcbmHwagIMktGdOIIL5XTkNsfqhUp
e4TEbKq6QIGtw/pdhlTdjeqxatFBDaVc0Dh1vdCc1trAR5SCFGkHHVhzYSP46whBUOMKMUihHK3A
Hm6tks3ahGivnKtV2hiMkBSRP8wOKhzXNw58DfiTAdk/JWbbuLLudJzQoBj2BcHQiyAz2Mmi41tJ
iYoxpM28VFpogoOBerts/Wqv28GjUUOV09opWE7YS/bop7apPPZ0y84mCn+ktgrxKf4FMmYM6MbZ
2jURLcKyitM09sepU4pLbrUbpKsdZlRFbKwi/d4PB3BUxtoCyw8Zwglh5KsjImW9hJ/hGyur4+Pw
wiAgcorPV8t0cxn3+nemuW5j3E2eE94qmrOBKl9tDNSNK5sMIZs0031OICNWtQwAt4GIkXBqALOp
0aLdsaHbtuTIFkCzY58ruR01EPW5p636hEBBvaqrA+7LnohHqKq+jwmtM/yjIaZ9ZwNFQAdorNUQ
cIRRslXLpjHYOCqBCsTGuRZnnN0TAXC1csnVAQ02ElqfhcdOR3O6SuL2AV8uFudU0RYYaB2mHows
GMq3I6ZNXupNNFXUCkA+LoUit1Be5ZGQVFmoP/qy6m7sDImZIvWB9JVs0xswb4kvdEMp3/1kHWlw
uAFC3rW6KXedQBU1aF24CUJS8AyxM8ySBAtwWGtDZw8XZwRNa1pZ7orOpBJYTS8lTN2NX8fixrai
+3pKJLBGYiY7VFxKHlPWNwkl96f+sRumkWBy8YRDEwBwprKSV/xHLZ22ra9ZN3T7YE309Z1mdgkK
gmi6qZVqn6DVjvwkPGZcbnVmv2mMCEgOH0y+eZUt2ic/9JVzEqj3xUBnzKvEJUgHsbDs8YdplboL
ZTLAdGjlR+HVghDGxKXw/oDYGZcKVNpFFc7RTuZNJ1P1sbb1ntExC3AUjiS+ARjvwDkkYiAGmtE6
iZy1WtTFXonGp3jMexyiiMDyet2qqLwLNQkvOmQM0FyMiHqNr01V/BvsiUu0c/muZT2g5BbeCANm
96AkxbbLg2zfOky9WOwOZU41lLJnsBZaWC6dzAth1rDLafQq3QroIYXZ7mj+kTxB5IcVFK7hmG+U
ue29joaqAVu0kZRWNnJqN6JSCGKYl1PdfDNoNmbD1CSjmC0P+WQe6OVW66t9kTvYtyPMuNE0mfux
lea+UKpk5aPVXhjomPc+DLh91EgqjMYKl1O4GbPhO10jTIZJuesaqS17jdqgpjjxslEuApMQdWmO
a40d+T4yG258o39UpE3cZ2pTqcPQlO2vN6E0sn0f1sfOtjw3nn9LiqhAt5vhTM8dfPWivkvjlNhK
m5ypRTfHTjTzjTYmS1HQ82xjfc7aMG4qGuIUCusWgZJG9Egisz261HMTpSZe+egAXfYUtM0Zr2u6
vN7EpvNCmMK7r0PNDEIMlyOodvDGMVfQguavscsLYsqKitQxjXJj25b7sqPCy5fIWFRTdQop9aMy
HZ78lLzurAzfFYrShyFBP1cm+iKhcuA0hMOHQMNdRNL60oL3gGv8c1a2dEyiq0h48LlFtr3+phXT
su37ZmUn0Y+eq4WAYfWpBGMO67/Enld8qyO67EJDlOZRKfIClFjAN+VKN181kyKGF5bv0Bn5Uz68
lh5hN73ay5UIKgN/TZev0PyCTfIFBc3/y96Z7TaOdFv6idjgPNxKomZ5kCVPN4TtdHIeghEcn/58
rOqDg7+BRr9A3yQKVZVVaZkO7lh7rW/JlYYusqZti6j2ROwqiIDe8gO/8jUXNwufVWct1tyRvhMm
nGrlUje3ovvpordLKy/+a7AgY9jlJa+Wug4oc9d2GLAmojPzYR7zYNeZ8VHClj0Z01ZCTSCKx0ku
et3Ct/0oumiDymejFDKkG5b2t4As+lj02V3v6aLEu6xC5undEOzcyhyfzCy+IHktjAYmGinGJ++v
qpS9MWfnJpq6WWvOYmg3RLOdF19xOscPlYE5qy+RNmu9CRHQUOHIXE7CpHgHusHUYH5rKvPqd/1I
pREZbIdaE4NeXaT6dTLw30HFDyt3+v7nN+S6qDf4iy86DewrfGlkGyMt/dvX2ic8xy+roY4C5OO+
LUkky9IkAzHWm0aPxjA1eBDCnPdDmM39S21mfzPF4WsEgKAaNFejJv/Z1yavj2DHzlQRFCR6naaz
uxpbDbA0jH+uhf4hICK04Y2FQqKAEmA21bb50RtAKGskYM1KUVrkFrfWMuywZb9E2pv/QSsAGDSU
N1pK1vwtbRcZkgiQGh9Eii45WwYH17jE8zofTIQ8E08WJNb5qByTESwujoHFchVPq9PP50nmnL3J
uR4XuPekzPXcjuPOSbbm8rMS6fWBqMED0229GYef5YOiAMtcL186c+N+mlN/Ey/FCarVUOACe93F
y3LFohhwLPVkxcmzK5and3DtMaR5qJVf9ch9a7aWv1n/8++ZGDmHb2W5OwOi1KqZyLjOOYV1UCwu
//B63NzbzkIbQ9cHcMezqAYqRRK/3ZANdQDEVasFO5nZQ8t1jh+bVsu/2gAt3qJRctWW2q9o9Vdb
cEY2pD9WA01uyobp1HGKoFRDMy6dTbyos1Hpf6mlIdOKdeC4GPfaivpOvuR//mWa1p8nF2cuNGwN
lXJTEKnynH3ULPnPpDgZl0wHxJNqJOPLZq+kxWymfesUwGNj5r/LsXiYAtadlcsn7nQ8Rr1NWk3d
xJz85UIwhUX1ZhaZdwiyOl1XbnqU/auty0MJN/hfX8P/F73+H6KXsQhO/3fV64w03H1V/yl6/fN7
/lW94N/6FtKVv3hBFncY/7V/RS9T/1+BDafWdwHn/usO+2/NC9KubS/OIzwGumuiU/1vxctBDAs8
LrU6DiUMLdik/pvs+/TvEv1fD+D/WAT/w+eEe+0/JC9PxzyB5IWW68Cpwa/yf3Cv8GMpUyWyXyrQ
OKNfs0R+uSWFd1Fiv5iefuYtA3kORHidf02RzwKcpg5zNLuVBZuilk57LO19X8Q3m9IOYk9bSIVn
rQ62Y1rFoef++gi9iuRX22AkbWgxIUg8KO/Vt8lkqTKEH7kd8XTN1JQSnnsgv18mw0PJbrHvxAWb
7JpH/Lm3DHZGPgF6OyyEfXXmp66iWHG8zqSiKqu6JYNPSFfiw7BxezcTmnB/FDlka0XCWVhs04Yd
NHTIU4X1LkZ1N7NnjQsJDo4vMciHtpU7qAzHifhKhsJA3zYYDi5Dlv/YG3KLvAXsXGM8/+M9mqSY
CJecar58epaz5NrXwRUN+0hd+yHH3bUQ7x0RPwT80Koq5k1Uv87bpupZlrBgnyWlj5RHSbpR2+zQ
TRXXT5z3fcQFEicvbh7XHUJd5hzHgNXNgITecTIUxv38sZ8j3rousbzh2+r1WyLB7gT5QbwaJWzt
rKNpMYJgpKKOXjfrzJYgBJ/wPAWLjbkpn1qEupwuY4BUFFoVu5Jce1e6pA4pWCoSa1vn8tqY0ZbH
98NMFMrBKp6pbi2LlPsCNXNELainnbl1BsRW7ZtXfBCve2m6jFxJQHl1sJ4Vdv06iwDdudNWt2n1
K2h6iMytExRcoHkCCmjz3iAuDsfxFhYW8V/vT+14oVamd4uvYgbKFDv6etJeuuwtsuez62cH0fsv
EoktFfU6bbubcinD0RKmRfldJ/a4SrzqIU+w56KEhngENxGZ7zGrqc8QLP+KA3wJ0ERr3/sH/f/g
SGNV1IRsgkevbULTb5/7GE5axHjSOEcd6WsC7FVSiJ1ZX61T7kQxMNV8NTL/JDdmrcxl5YE8owH5
BZ9RrwUJFBMtMK2dY5JdnYFqKjaostBOuhWDDtHPNd46LFvRprfZnnA5k0ScZo9WwCBTF6Wcl4ww
ZW1Gt77t6bxlgZiNMAfxdNCESJgVN/z0MolzQmrEX5AtjWMQUJxDKqRXQRNzzf4maMrMwxZ79pgz
tewxse6B9O92MR2FF7Am6strYnZ3as+ehvQkYsYaQe1M6R6CtAplVz+keXHqiCVnRfvF4vnAvvrJ
S+qtnH4o6vzjpN4aGBFlN1r0QHP8e+mCxSca4t8yDwFYtIckhUtKaolMibMYEeL2PrYqoRnHOgRd
qPvTvVZpaHn92ZIqWkm+szqIEnuSR0N5j9IZnyM8mcAWQrMlayZb570uxd4f4oPmwbgxXEKv6afZ
vAIuW7dAL8tSvVI8QlhuoVpBt9UwN87aSQVLDS2FV09pq/0m5USGz7rUpr7pMiNEbMSruYcUew0M
SBNUOm3pL/3Wu/lDIQ8mbvybuNjTGVjKNekhumX7ixO5d+UKAl7iaCzgm74KjE2b29Vm6v6kTfQs
2ngvguincsFsyLgNa1uvQ9uMb4HVfqUF8FNNuA923fxQzdd47kkn3w7Vww7zTO1B61Oq3jkfcyd3
qZKnwoJ3Q8N2v1S47DE14QbflFldnIKB/DKWoxcVUeUn/lhRfjBzedFtpdb60WmNN5nnz4GQV28A
jQHU6WpzkXFoTrPHOpypZIXItp3z5iXPmjtru+tUUbudFTuSSHC/kmsOEMgbyr1paiuduvbWWghZ
X7YGb9MzNomw1p6ZPlvohhb5fF2fXr0IwHldbNxF0qDfZ0SyGdMex8qrstpq47o0uRmt9Yd69GaV
z0InqjaRTxLkzjTcX/H4hQrIAVwfudpV8Z+AlGxcHxLJDwIq3HBTebqLegqYNfi39QyrzDwJozrq
EKlcTiXTTJ5pyWtXJf1nqwxA2xybK6NiKixcJmpnOhbtOx7sdZV99pxszkQfmtlAV+RSCEO6FN2u
owShjRGUZnkcZ2fnOs1ZjfqHmTGW2o3z7nlk25eiXzY2ozJf2p67ewbwNJ2D78adABhYD7LmxTDr
FfugwdxRwTBtbB5lDxcLr1+X1BjXZkqkJtmhN1Dkm9RvGA2A35j7gZMtgAIW07xhN2vIWDu6btfG
QJccTYUQMqAapA9xwRE9YxSPaPXx2NBYfv1Xa4rf2Cvfs6H6BX6E5QLxR+XiRaf9AV9P8WlQztMW
fI7WNUpJj8JLC+128miWZRxOFCFm8U1TgLHxYrbUqZcBUK6ODV3kUIqJu1Yf1kjVYF2ddEqhVIZ1
ueQPHCR3cuuwELn8O9a19fVL1Mi/HeAoXy+fZXTDJVWukoRbvYgaFM9m/Is/jPoKZgOR/HTs/OG9
7Mpk+i6HD2JRm8npt3ZsgsACAh0loRiBTEqR3XLylrVRveJLMBFAe9enHrElzvk4U3Pqpi1MCVYz
treix3WfFFxno2g3VPlLbCA2zPKn4s6zih2xraEK9zWYLbLg5L6RGZN4Uzft0fFioL/t3hu5cdp9
8rUsqRsxXYl901SntqSjvzxlnE27f6Ot5EHraSrKtfqV4PhJ97PT5NhnuySuR7oSGMWWw9TZEkOg
38f4xpqJpiWckwaCHVo7eD1Bo7FUlPVVsbvnrnSMsWRsGtcGNBMUu0E4L2makI6vj5VT34K+eGx1
a9+bJZ1WeJ/y0jvH5Fv6tqZJSVMn6EZvhGhJcj1vYNz+xpp/pKqQ5D3gNGxS5qUQLb1ctL6m+PMw
RYzsLyltzfXithzk3vBCyJFFqWNumszBF5r80pdIarHYAJo62MO1jqLXdDQ3etQ/GKIIleAxzmzw
RnNtXgwydUEZnDOz/NC65i4i60ZQ6xNeuk0x4JyGyzGZaHAfcEFNPNI89cyzzBH9mmUi0D0uP3DP
bA8lRkJpw6UUHILy1/WbXYr/0Va/Bk45275U0xcFkqtpbnlzFR7Z42lX6vOjLIxHu2nPZhLRLAs5
LKqy1xGzGWHspwLKnob/MbiLKb87IzXhdHq3htiyNeEpJz3Lw1RSHKr4MOb8Jmjt6crsjs+V1Ld5
0kz13PAikVq0jYrgUpX5EbtO/KKpXSfSve0GV2GbZ61gXRhP8bEenHVaP+Gw+KCvlfllUZcZpby2
fCRY8CERJWw/+UMmSHL5a9h0elS7+hoX3m2AT4SDpv5u2JdhMSFmVmHY4TXslHILwgEKoUeiG0sl
Uc42v3uW811KUuYWFFhKIEmDzDekKkHFI/nboOz++WPxFi30UO+0I+TUe9CIu6vckZomdWSVurEt
etWiHmechdZQGcyuszV1oQ2zRXQAliFZQmDHBktTu66L9ezNHHIkIgr3gdLE7mBi5liX8w4mBgKu
HstNYqUae9XozY7mtW10m6k2sI758a1AgG1976xH9ZXGHR6CGqdlga+XHnWomWGHcKn+UWSzlTTd
Bs82njdTpmGHO1tgZaQF8Jv6vmMOTYzIM2F6EGoLz36d+f0fitRgAS77S/HSFU4cSovi3zLFpWgY
u8oxD6OBV7CBuQj9ngPN60LDnOIw5uULAYR+j33i+SA9NA3HGy6lvPsVtKzRUCfG6UKsjh97G106
OA1R/AzUYOX3vJKsv4LXDWGbVT3AlZjdZtUI7+Bw5iB1mj/ONHTsyOBH1sA7PTHujKUjcJTvQZKf
1Ds1c1fcuceidK4pM6/ZJjfPz86IaquEFfLs/fR5vfKiu9bVx2KA2zNKGFwmGigvNGsT2Sk/RBQ8
EUUa39XMZIo820zWsTRdtWOXu0N5oVfd3cItfAcnQ8lTnmkQlawjE12IDnTC4aA2bIS3vuHwEhB7
VVa0O/YKLxC6uj6rL5t4S+RPVEvJXexxsXAq3lHDeqHlmAmaFTlBNQZbM3g3lLbtg59xTs75GM4C
mojtq9ecgLI2agz7L6mto1a1oebxMktyDTN+fE/wfs6oTlN01SfUadHNxbPpLt4zXMZl1L93Sf1C
8cLW8POP/Bk37oTTNsffTm1bZmQ3O5jBZ9Xk+vgIb17rnZLYdrepybMsodN2R9FCECJv5Rwd43uu
nH2iDG+H8n9goYD2fMgyyCRm4F5xcDPmU67AJde0xF8bpEfh75Nlh6u8o9yn3pyuXXUvYvOgggQo
1Qt+Z2Y+y8EGIMN2lDuautaEEB79kW6xstkVOMjw8q14XKWutklAj93cOOeclVxBG6E0zIs7ugfd
0OAQrGEe8S5TgCodpuHZMzB/v0ok/uB3cvgBYCX/d+izoyXyE/yi1Qw4zEImbu2z6C81wqnJSUid
6cqTSag7b3A3QIjTdAmmLsAu7lje1zJ19BI+ojtsHWTKob8Jb+2534WnQ4mNaSGLIXyaa02nUr6b
9g3yc1D0W6932J+HE9sxSJEvNRy1wWjXfT49xBaQD78lB+6F3QD7Ls83vonuD8Wa0cJRr1yioV62
YZ7+sRyEauJaYoSGMiZnlxUUl2gDTyfYJAaDgsQ3A5gBW7cAJcL1Ex/Jjn+a/0m9UaGLxjTVfw/5
CxW4uDJ6Iiw6hcLmDOCEUmbE4023UPvpAPeWUtpgOJUCR7JlfZZN8DiM5dFT1a106PJcihORrD8M
6Z0dNgpzbMBBqPXHCTDj2i0xXJCz4HkDkValLd/EuT87+Lh7LJC+Yz2ZeWSvEsd6BEPwqHc1u875
D4mMsyu8GzqRswr09DOF2gxP7NIF5KrM8dotqIWyV98xBBA2+tShqqWT1y38I1/LRo9dujkqtpZW
s+KXu2Yw2Sr7JzPnTZc0h8Jub3CvNjbofCb+EvKweOsb/cNNs41AkTc0jDlZfvI1a5/KlAssMflg
3hnuYrm2idGPB/U0lcEc6pF6zDrrZBQMtSM+/l69l6gdzsjzOjT8Ty1qzlvrYzHRmDMbZAEPmqX6
VZSKUaK9FAmHUDqSG6/oCoTvdGIFfHKGYSWVvSaa86QUIn8/aE8eAwF11rApnTh/HxLzFk8NI4/m
ljubIIeRaBenMqyVn6CYBhrNtTK6B9i1GyK7caJnKyavdaKO8+hy6PpWfGrLGpKcrz/1Pqo/68f4
3BU4eCYST13+aPXbcix2MqO0t00EncoEAILCYEQ7wUT8NgfvZWLWoI4xlEUAXZ6LPxSEC6RjbUWP
duj45ZO+s8hS8e62HkAu7EFbaAw2v7mRb+0ZLj9Aot3gWfcYURsDJBk7/O0NJXP0tfrNpyGnTZM6
r1Ymdy711jIhj1ULWmemP7Gub5oahgmVjupLk8V6cHESt1CQCvc1m32eY9SwxMY+atMJXFnGd0Z1
ZCol5nq8wnoP9zpBuxudHzlSuzJyPwP6yEp72Zlb5qGjZAC0gnHJde3L4M7EMKLafdU+mwnUBCtM
lH2R4HWN5LVpp02WcRjZ70ri7i6556RpdBbOivXurh7OWZBsGf9DN+GLLN6b6LPR3+ocwx1m6pcx
N7ct6zVo1evOLFnhkHBckTSc8H4OzraPjj4BTBp/iKmkJdxgu7u32HNDp5fX2OECKJwuVI64gBg8
O1I896Ns95npHo0ULnHOdUI36sMQ5e+WDB7b6E1jwuEyrt3zZAgwubE1iaK/WL1RLLQu4oTTsezU
+XxdPEq+3v36Tcnsk9lx6GZkxFLOLdIJa5ISKD8eQRtWGKs5mf/mxGt0aZ275olzea+mJ3iHG01o
eDPgPoHSTVBXZ/a0+aBYk4unLqUn2Zy+0G9Z4S/91DypeeTdsyn+XuqLKV+3ypSKPizr+dbytEfV
JZsOtknu+Dcw0w9lDhEug0GWcvn1mWrOxYRvLPMNshL9aXRS5LnMQZ4Uas8iPGzr5JgK7kpqCUo5
02PbvvEtvoCM2Bd9v0n9YDvl9YmZzmeRLjJrlybmNqpJ+VBOq6p83bkk9pxLzEaV1xH8tIufU1FO
VmRKmC3Tn5zzP0vax7RSHGvs0LlhClZgmb3SjRfUGg/IOzcCIqv90DyUQJtEc4VQggQZo/PxKgS+
tQIGs6lTFr3UB5xLwGR6+Vhq49Es7F+zGo/ByOxLzRU7zjy/RGjKJqgfSyL2NjHnOgGcdenPsGGs
X6w5CXjp0X/382g3Zwtqxzx4/C/zpAwHT6y5ebwodcBytqEOisFFhjJWezZiM89DmLgXyiUewRg+
Aa9dgx9azWV2qKW1p+FrLbR1Q3hMa859d++Bv/cpFfFZwLgS9nU4yXDKW3CFcOApTCMgRMB7SBj5
mxC6XAp0b5yjjRppcGDx2PQRbdlQRToJwTVCUeLEgTM9Z2KNiwdLCeV4pgwHW9uOmPXmdm0AORjg
a8tlEkG4spoXo+52vR0usHOfiIFehe3wKlAkeKPtYDVxyarW0yiWmvVQT+4FCDxSRk5E8kN31wZ5
G6lLsJzDbtKfRv0Zg8O6jN5zhS0UMZexfaM5Ot+7EVz0d5SZ6wwAbTz4j01/ivynopDbKaXt2vnG
Cnoo3GhczynZEFxdozTvSSFXshIXpvO5qcKGQjm9z0CkTvx1FOrWuCHhtyMIxLPHj1EwhkYXPRrW
X1mBjUxvkr6ruPJCrhibyqfuO7mT/38hmN2Ax7O79jpYcut67hZF/lgmAezud9EdRq/hyqe2Ezp2
es7qb3t+0NRddPkFqWufFk+pLGAq6XS3zjels07nHTW4K0v3147NyZxD48YbqhcflV8fzfGzbHFu
GnF+Yv6hMhlGPPyfS12h6czVbWydq+dZT4OWP0S5dY4A6EQtO07LyIO1C3rgGGNPw9TsrmshPww3
fbCFbuKJ4zhqpvzHpgrjGNOqQlaGh72KbzXStUDqahnGrCl+GOiDCeGQNkc5IVBoLIAaqmO9JHrF
PvnVJzR8lhNd1K1bHMt25BldLntR+TO4KXcfl+G7IM8TxRNGh4zxKpjcM9d0ZWNrtl1wVf64a1l7
zGyN5snYZI2OR2e+VjVFOWMEZfQHOBHMtiW/9IlbaFdGOMM4PmIcCdUst2P/oamLP7Tbxs93sBzD
nFWJ5e0t9VaDrZubY1DuwY/3LtWOKUqBv+b9WYLR1I2Lq67+Z+q8M0YcEm5CvRy3ddrAzyQrvCgB
uHp2M0teE2UpK571uNwFhti4wZvBWj1vjDBu1MZhS0b6dKsP0wF2D6pm+VjFlMqZxdmvQjbKhkMD
L8g0DG1RtpmX5rfKS6YFhydC3DuXNJXqnPVacnQ069V35bUfBi4ZrXGb82Ql0Q6Ps5PHJ0b2Iexj
9lcYO5kjecQNQyLmtSQ7iINzdXQ1Z1ewUT5ZbfHqja6BlKDpqwhY17btcawyX8HDEjDNImH8057e
bOgURg6IseNNmTHv/ezJwSHpzGP9XXfdxk/b+iwzB+lPQ+qKKhAGbT7d6nvneFXYj+n0XJIrGczq
ux8ZlCdcH3sfcuCuxxe8SensxfDO6Ey5+AqPyZFKZnZk41A8J9Z+NKmR0fixhtTs3aKslk+R9eJH
2oFkjvMLw/SSBUVLWqZ4TWznx7fpbpTGA/aMmE9sMXnjY7e6mQhXw3fbMPlIAkd8jUku95qvzkHW
lQ8RdLIFObfjuQTN0iomCy0iJg31HyitCtNE/wSVqTb9AKfcR8rHwi5XrmgvAZbuTapmrLEu1F+r
ZiCerxMNvfvO4Dpupf23s0ABC/SSODZZ77lxe+5iEhVwHx0r+KA+lyt8MgNJNt86Se8GDSKbtgfr
rXB2Y9uh08Bk1LNaLrk+ZnuhsFELOdxsvYWkewgIG23TjOVLYu69rtgHOCSPAvdTW3b+ARro22Sk
R2OOiRqnAa3L8TG/5JhB1yLHGT33P7YZJOt28bvO6g/m05PUM6AaVbWLFQFTQg1imycQHOkh8eC3
Ydhnojdc3tXmYD12rU6WbILjrdqXBPP4xXJRrB0YPuOcp8csine9F/zRrYZBDLvEJs+XmKTbX0u7
oktUVRqEo+Yz8XBJ0n6Fu0X2txnkM0nJ5Y3tDjhFPZLzkRdDok0Fj2F20xSzlyVw44CL713bOLV6
feHzoSXLBk1YdyNjrQKxYKYaoTMD0mWg0uiY8e1W5UHOoDJ8G61QmAa0dpCmtB7IPwYghI0YsGdn
bbYdXermPehhJoaO0op+o54/oCExm1vOpeQ6K5t6XMsuIvhX8Smx9+QUe8Y/LzaEUk/RgDvGm6qJ
Kr0qIMIE3HpcCiIahMstzLaVTy0dsjzLjij+7QmVXOrOMLd+/zHNyfiX/p80reGI1OWpdEd6r1oO
kmxKQ2WQtStBRW7dIr6aydQfGti8uvR49gAK4j4kZB3gakEumf3qT7oMS63WbSTPcTgzNpMQKfeN
yk6Vo/zQVpJqDJtRhaOXm+BXXOrDelhMP40NBkbPg/PoTs3e5YPEeOJFzAc/2swFuZyDrbTW+uQZ
NOpgBaUcisncooVB5D4qCsMteKIDuvh3IMrP1iWMRVamlJZ8zIR5xd+MZgoVtE40HyJESu7aVSEN
OfD3WBIzx+MUmugMz4Oi2E1D+dpa7XjIyXjsAmy/iTM80yJqXMxx63w6acdPfu/PaL3weYMKUmCH
EgUGjGBydJvxJZzdWCMhzFnhTW0UtqV8IWhY8urkhTDpmFqx32MoH/1dw8Z6zFIDbeucojCu7ZIH
vh8T3EyB9YQ9OAmRJQGH8Jf4FrHqpnAwwwFdCV96QpNuM1H0gp/clPa2bfEODBmWudziLlIPGpdy
ByGLdkAWliCB9Zy3ZzfjDyAd8sAYD3F7tAfeYi9EMraW2Wt/MYywFX4bmyh57QOPA0vIg46rfe0Z
Rr5eDoGgqOuDHv2Qty33c9dt3aAaYQ77K7cTD/2ob7SUmIgaaZDQsiZmFwdEWg8yRJY0h1fN+tJq
UzAlbRF2KWSQwCKG1GtvlX5o+GgfKVLIWI3cISn8yX18W2arf4lsYAETpfXWsn/zAKGmm6ywsbsP
KNAhept+tm//mE2xLLPkqYyDH9mHxJb+Lp5nG/4KSNBOgsaY8+GBInE6KXts5Fahec/xNHvPKur/
TgF9OSpoY1KyJhcOgwB9VpmXptrnlof1QOKl84gi7ORAlHbup+kxEvy4UslxxXKZ4S/A/JW/64Y5
X7pOmA8jMQkSxYPD1961WKfrc+VaNxEHzSZvnL2aKedgExSHfgbc1R0IIATczyh3irZt143nZvnF
dXOcnVb/t3HlPRotyPLUKO+JVxjbaQQgwHNxzRMy5RXutYhS5X2lj9rK8VKCpGouiIysIZKT3Wi8
YV3W6HgFbSYnql4ChHqbTEUwsZiIMbjRS/gSpAYXYLaPodRHhOVeODuw1xsudtQeJf69Y1ZFQdCh
tyYeHwhjRudzpgUdanKSdixXTI9SQvaXESjB0XZwN/Tjrz96j4nfnElds8jCuxZqLRbqCAT62R+x
jXr+yF4q9WtK3B47srmHPPNg8o8sfywQ6CyGjN/aTCfMEZ89NpJTrZVfYwqTdXap3inZZ/bPUUze
QK/KA2zNZpfESI/+EPQkwM54aOvlBreryBJOhdIZs1Pm6cnfxqPXYs734lWvu5JWWe1rrq0KhP+X
S1cBJDsHXpB3CoTphy4RfoyrbJAgRNPTCr8/LfGkuFyLbIVR2WmifBcBDUQYepwgkLsFlCbh4dNw
yFCvjaQjR66EFwrUoNBImX+rjpdOkNzyJZQbVWyqE9/m/o2vJOyrAij0rOH8FdLYWYl1DdhvXQwK
9wSVn1kQ8K6y6uUQnCHTlyjffsJvGdiPlU5hnccMicvPOFxSW8WnPMMSo6seEXd80xtocHp2HohF
hn0DcL0R2cpDKNOzmXN+WhuNb4aFk+JBV7E6NIzzZNUyoCINZHAVl/vJfAHXQHgiZzrhfGyPqiKS
0nO1KOGALgrH6LPU7v3upQAVm/uCJ71Rr8b4mbSp86wPb0Gi5wdftsPabTv6QZ2DESQDpIap5Orc
tfx4Jxst1pwTU+ZaePXZ6QO14+vmpO1spH/ieMuOkeSDwzdAGW15SoKBlL1O3Y7Tj3iiNHpfOlWE
CW5kelewu05CLyFB4FQu5DnB4LXClmLvPJ9rOUvY++TbS0qC3pwe61AVmTetQgApCXAcjVh9tCWO
6xhgL47siSdZNQcbD2nZUDLYFy6sdCq3cM4Ez0ZE/JgJzCOegCfbGFObEBtjmknvB6CSBw76nLcb
/UX1AHCsxV/SN4Cr3Wx49brpw4jqL8vw3uo0tR+rdnrsUBxyH4a7Sod3p0yi7dixhrYaPuvMRY8a
e7jmXuxxdW9IU4zB/NaMzlPVom94PlWyTsLrXVZksRLzWugOhyzBan8gEWM0bI3cTVInVyOlJCZf
THs83H5Sr6DpFOAAckwPMb8USLp4ThvWywD6IXmtBZemTW1TQNtnxnuPZH9wIkzNcfQzVm7DZ71Y
tN+KxPg7LGTizluTmmw2k1te5ylPUVMQlcaJgGTGK5+NOs5r92B2nn4qCHHmvNwvqAVx7r0jcmMU
6ssF3FHXl4EYbOn4zAltApmnninMLbYd9xnkNuPaZTk2gJQ/dYNLjLoA3qmJFsybia00HqTKPTHs
J6dcfyEc0Ty4lF1dEnGaBPcrPzZVqI21+YxR3nzmWODOl38FlRQnofvm3bWyh8CIOIVHQd9Sb9Jc
aSDlttpQfuUumnKVaMUm6mt7G4g82vNn9HZ1FcWgsa1yV0xLcZmHwTvqzGhTLHiaoPCSc8wI/O9f
/c/f44I0AmDdRXxgZ4+VNt9IubcmYegcilzHcsh2p9HgXaGTHkKM48GPTXi/1gBUKh2Ng4ETR5P4
q/Rev8BABS+dtvBSZmoYRvJKttGeA2f6qlqYNnXqZAccMjpbhAuu/eyqs4iGrPYOO5dmvHmE9SGc
8SDdlLxTjf/MgViAWcFilL0Ho8W3gvm6lGcbMO/BTKCrzsRzm7wg+wkxd2PUxn3OJoFy7X0ud/yd
nWKBdOPIIicU8web11MQ95fSb5m1u366iAiASG3Nx0aMxlF51cVO1HjUQZMHif/cWmPw0A2VwGrO
xQFSRHM0aMgKzKx7btz+TASEvafOVntIUnzchI9XEUyMswVFmZRlp/nGpc8t7dIr0tMOowUbsV0L
Nv+57QmulGzHZ5ixm8bw3d0CXEbT8GcMcbbtx9um7A8z1cAuxY4hVQ145nCurGKZduzm7Gwn6FwK
S8shXjd1/TGzCbwUhrkhD4jbg1zoyppR1bU08kPNJC/DdYB4VE7E0HI8m0xDtRd+8ZlrTNTJ1Lp7
+mT9ljBcGtmnscwITSjv3Ch9P0LB3RXaksxiFpf6l9n9gdGhodvqAzoMvcJ6Ej3nc+1sGe1pUxuS
eFfRuchavHnVdD3GKIklt/YXRMjSF9f3Qjz/F3tnshs5smbpVyn0ui1BM5JGEujuhc+TJNes0IZQ
SArO88yn74+Rt+pWXqCq+i4a6EVvEhkpKVLuTtLM/nPOd3xmE2w3X/zRGY51WL+MMC0PTU+DkW7g
juR29+427AaC8DY3moNRNc5Llhr5TWdwF3vEAqY8iB7y8Z4SY3vnUpB4oZQed2eBm3OyH6An8lDo
PrLJ4kpm7JUxUWOYnSa7YOkuIzJzYyu6yjOck12q7205d3CwsCGIPvXpni3f5iH61oQ9C8m5WEHx
PsQm58ra/DRhsK2qIXqFGkDnpPgJmeRlYOZX1X5yMyXi0xPmdfZgQ9F7ULIxtx8t9juGO2ztthtR
t1DTmMqsvWqQyJniV9W2J1Qsd+UnNLqx/0/J7HEIVohGFeZWNcVUYGpzK3jkrsXGiNLuhNJZQdzO
YJSErK7BwSvGaOfNWF/DIPgIrGpHkkhurDozN1FCkRr7lScvLS+GByM8xo5MZJ4HZiPYCZcthmKM
KNE89OvprcxIIWC56hvzyK47Dsx6Y425tbUY3jc5jiD4LWJd5M2H3UNG6Rpvk+UYEHNcmZBwhmpb
1Iu8w2kl90t4P3wMteXMdDqhwFcWTBBhHAnODrgzHEiL4wMu7WFtYOqGpeNP9d2IJ9dcPhgaZx1S
ggP5wspl7aU8eB0rrqCUdlrm3E3cXSeLUoF6LkIccdkbZ+TPxhxZhsbhNWhoISrn4iuMBwflkqNH
mN+RXDLu9ONI71xMGcg6NrFnU/RDONokVQstX4TTLrTIYClpbhhd0mtEy9EejtEq1NI4QL4/JT6x
F9/iHN2rXlKK2bm7UOsXgqHdxuqyjRtOTFj6GRj5wFORydKlBkC22HzuhmxwSWlNp4Sk/V5IIEix
vHOor9lMmWEch4XSxPGHMlXrEgTj1QqgoSkZnxydHInN/uBjonauwupUhno7RbbL7TMcqjR/zE3q
EJyI6CY2cLw19dit63oQDC5xVIyLypb3FABEy5SMYZVbO2SRIaat4Sm1GN0Odd46AM0d6pJbtVeD
slelWio0bR7DoShOdodBl1DKBNotxAU20pnYhdO64/C9MWFdR/bARFS+NFyB1IdFq8aKWK2KfGKm
CawrSeFoVxB6IMLs3Y5IqG2M5Hh/wjXGrRIm7z2/P+JEvMWdUKw9Ed0FeCwL8eR69Cs3zLf79LiE
hPfkxhVXcPLTm+ryQCUfcz+3vAF0v3jUFTFQkqkAUSOU/7QasEBn/EJ+q+/ygdeTI/avVM4hCHMP
/bcU+uypJ3jwrNsJa+qDY3ZyxRnpwouj5K8j/e4QlLpJpuAlAW+5YzO8Jh5Ow2M+cSFMfnWLNQpD
XXzpY2gTw4ysA4HZ3hZLXsqtJHtlaEy5MDglOvSdJFABFMS1R26K1egKqAM9nVxhjjdPeMaFwQqc
P5rfeWo7c+3uIY5j9uTF3DXUbNXTK01h5V7kNll2DZqjaxn/tgOB6siojqalpmsMBx9iw6VGEU5Y
rL5AHa4aF8jTTGc3guLS2RLVJo/26rktHup4Jnn2oxRsp5HX/GmpK/6h60cZsz3iWSrIDDMLrpyS
eXSyDaaP2v8gbhfOajc07sbl/C+8X36KsWrcOl5/jd2Z7e0pyfSmVbTx8HmYzi+/fnBNakGL74Xd
n2Td3vO/C1S9kDfD9Yrj6NHoTN8vFeG7MLPOunGILSSnTNJDjZGuCpvjfVew/lPd1vDCex8FpcAp
usNeoHFmp9NTW1Dpo28yh+YgHP6DUncWvo/oh7Kqrc3pEpfR1g/Uu6PCdbW4vBMOSVb53AR4OmJB
7t646lG9BBrZoaVpOcvtTzkxTWyTn8IEG+D2bxoXwcw0HgTfVx53J9e/9m1xF8AjikbjOGPmzZLi
UXvMV+36u68PWf2SpJ9GcYlQQjzrpe7PfekgVZgvpaOr1YC6nubBVZLD90J08HLtU2nQ0wOTxtie
cSSbiGTua7FEyDt/hwfiWFP9YkzJZkqCFSH+Nb+kMDdhJ1ZND1A9eHMwwjQJfhnYELUpdp77PUTV
NUg7Dl0RAWN5MKPmxBzgRObmpg2RPMV+4S8sIQoLLSMa7eV+mVkhiTbgOtJiiy/hFmxGOsb3efOW
Oz9no92qDk9yzcB/jpRPWDDHieE/JjUD4NbAzgbykWnktUnLk2X1u/AxHdn0V/YiWttMDHtgIW10
6KZ2P0ubmV+s31u3PfPsUachE7d5SD7Ed9lEdIL6MLOn0hK3VTO7iKXy3lfoF5UhsE5o98tMFW+c
teHAt2PzYCzoHKTM2d/NpnnXKvlTg65m80g1PRKvNvtzWRuUemQfPsZv0b7ZbKFKdm4qvNFWcTOW
kujKoplkuxTfRcY9Xeud3fFHbb2POUZn+Njk0Nv1hJy86Yz8LRDpx5BPV3MwCDOzLeGorJr0J6SD
kzull7jxDpnkxurxvNJB07NDDerpoJpwpI4HA1JkHQbhuAilPHHQAs/Yhzo26zOQANER+8ASsPFt
lojAu2+rUpMLxoXdmsO6todj47NKu8FpxLTfTsUdU9pdigvMzqZr44fvhjc9uw5VzghRq8FW67Gu
b0ILphfsUya9S/GSPACTRykMjuVQrUtLvAqv+SUzDKPmAesk00/Mkou7pa4OXmXBFONHo+Ycd/FW
2wLfKhpHYh2ahmdMB9zFw8BaUFKW9xTM+pxviSaI4jnTJ+a359YNVlkXHCmbZjOMZNsl7TViBwzw
/sXM2ed6MG9r2760tfWWTJ9x7m+qND3aCnnR3Hi+fPLr4QwCE7KZ+JGMGUNB50bwrOcM+mbaIRF+
P5R7I4wv2B3XGbVe0dRvRyHOOU5r7aY7CSWGTsx1EmtqzNhF9nDiDFbHtZsf4rL4aEdUg7aclpVc
rt0m+pPz9ReE/r/Px/0jlJx0nIV7Ch657Zom8ZF/YDkXVFhPtHHNG1Sp8ZDGz0FI4qbyMWsVgr6a
6Edr8eEz+vV8l9Rad2OWTrKuPa54Y4r+5Cz//wTmf5XAXPBz/0kC86No/j1xTC7f/mf4UhrOHxol
Ap+1TZ5yofb/mb2UhvGH4ZK+dAyymhpE+L/xxpT6wzYMyq4Mz+Mgbnh86H/njXmEbZZmANewpWP/
U+lLhN+FZfx31rFQ0iLLaZryH9DKeFzyoe5EeqSaiAM+Z4onzfCGUEwhq/egVelt36oYM4waoBAI
risFaGcT53PF2bUdM3iIjsMBtZsCWqlhjbCSAAv7juMC6dlwi8RcEz0Oj+M8Yy2JQ+sYdRa6sdVm
9lM5pfJZIz5hlsnNgvNsUmFSDLCw5es6KNLbUdUOg8h6QBqK9cbEnXlbxZU+UOk9vMBRSyBBlR6T
50jb7aNbu4SYENAudaS7Lf53n9gUR7VPn+PjDlJYmR4C0im/YNkuBhRnMm66OhC3qcjch3mE/7Yu
4AGQzopbRNWyal6sKUQXtbvSejRDx5T7IkGII4Hg9o8lXbMrjicOLB8wJpfYrcx704dYxvjeMg46
G70LJhD3dXKHkU2eq8US6vLFVcdymXk20QuG3OrdGpLhnHpVc+6nyjl3psN4O3Lsgc193ixHW7w7
KOoDW0UQRdG2B/ex5f1QFdH1ObyJiq74aSa85O2g63ZvDRj/1nHWsDRV1PDgWZvueldmD45P3t+z
DTKyHrwK0Xly2wUVytCs9DiQOSjlWwT46aFwa4sHbQ3zinMu8fixL5+pzxy/iUsWZ8xuBL9KkuUJ
0sgJBymzgiQxum3j01Au7cG7owCahnYwPuUDuTFCJjZdOXUW1mt8sAQhCsrXrbht770U1IGbZtae
h9d8NqMgv0RZJ9GNMsvs11GXew91w6i+tTh3LEolE9DM4OApBi4x5GspdzjGRsSYzs130sAlWKae
D0wszS5hKapdlVqg5ISprsgHDcPQurfHFWQq70hSFSaQP1ovUTUF1wLXyrvZWe1tVXHR9UBuwVg0
cUgTpPC3qODVvGKqK19UmyVffDj41vVEkn5aGF4rq9L+wZeMdmDMldPKIfcGPMoc9dUqouFsZwhq
DTv3z5S6K7jgpH8vjsOWLnQ44Sy3wHtkzeYl0mm2cQTFbHajAmBdnMcnz2WCmXa0fCsdQhDOavaB
M1PbYxuN4pehpfyu5onmJwcbAi6NmrU2S61bHS0MT4kTxrMiFnZ8M/E5pSf35E1udrTKDLuKFdjE
e4pmIsrkgRH3TZsJ7BwN7xOUize6inDHmIvk7nri0cz86okZIito3RvPo7T7F+Q1PH+Mwr9Rflzj
EM/DsDXNoTuLxbw9KQEk25XWA6Mp48MteswIWEObTcogAZkl9U5AXOMDkTB5Rzt0vpmp4b1t2zA6
E48YSATFwLZJR7nhM7hmlIao7GkMUWjytJ811Zp3ELuL9KbQXfJXA06KwblRUzPcTIYyMSY28Z0z
Mbl0PLYWTo/7CVCQV1IEltVQNRK3vcajUru202G/0YHbHKYwaq5DmCQffLl67eLJ3zuGJ58RMmvI
Fy0tC2nV8ZaNUbo1alfiO+MDA+Sm75TJTKUM3PgtoUDkh2JCf2jiAXRKnaXppS87SB2TpJo8i+WZ
hLWxyxLG5fxm/UHbTnMHtHHCYcWJAMMxtN1h5FBAB7u+zCoevqcx9rNHHzbT0czM+akpkuw6R2a4
r/o5uJmNmg1mCO+Fw0TM8C0vu/ex0bh8S40vxTWc8eohhZyVpWnINoAFtyaO5g6WbLigfMlADk0Y
zgvRmW2kzDA4O1z4O/J8IYWMXeQdob3XDxSOwy4zJurLoFVcMHGZr7j9+lNTOoy1+ygCEVv116ac
YpRdsqLMHfyIPqYesHCfSfk+521TrgtkNB/ARKeNQ9oUjBOhejubELhlwRCyku8eGiFYoIrCR82D
7q7NZq74Mq/K76wRETZvq7u13Klt9+CP9DnWQXthAKtAfpBawEgx1sfaGeVjiYflQEswJCUE2rtS
BdarPyI5r8zRyp8K7AUhDo6MYola5jub2Pq6wNhEyiAYy59DH8yXPE+9ezgzdNQ73CVNEbwp7ReP
DtbRFZPz+E4QnjooP3Wh9ff0B6dM0m5qEhufbYGcVil8ZsDeMAQH6KDrIeWxVNIk8VmW4cAEoaUu
EdIJZrWp3QEjZsPXTwPzXXJhUvoto/uQphGpDPfJjqT7UKVecqDslPBwNXkXK02NXd0mxm2pk2CP
wxL3S1lUhUIWKLxzsQgPEXHcTdD08Re9vPXOq11GoPh4tn1VV4/ubDkorpTyMq32xXNGLQHhOMLD
aQgAWJZJA69F5hcG9XixgwjcHXMXIu8jDrMExPRN0E9oQzGoiv3AUv4jNBOQzWDMwBlFCk5f6PbI
/nmMz7JL8PjmGaxAOt9HDDFJkdzSCG4hz3YcWwkWrHWPJuo4YANK24J3EySHYSzDq6Rn4bstPAZb
QTTPXK4VZdM58XzN9KynFrr1CWpGwTQ9eaoEr2p05Q0gbGxVTRXey1AaJ8x+6phZQXhlnKceOQTy
WvgfrUuOZ8BkbAs8qlfFFwWY+rE1OVCURkiIxprF/Kps2b823MQPIAW4aqcYKM2qgg5+H4DZZNAW
ueFLnFfqxPyZADb3yB4q+jwhkmfQgSKGXBijVACyrK5NZMzKVycRiuo2zHv/iHzLIT7xq7MkpnNX
9UsJiGeM5q3rBZgUbAxWQFQzyUQVTdRSIxUBlGp8FGa0gOggjCa6MN9Nk/xqoJPhrYoj+5qFWX3M
An86jeVAXq4Y0xJKnO7JmymOj6cOJR7GUzp/cf7fBGecVGVB0m9ywMn0rLsxFcrrmZQNyrYlFnyV
8xlWktRXapruLejp/OKIiaQ7xmnmw0lHd0VXjeRZ4GC8hgQJL3TeaVKxgtmnHzTMQQJL9mRdSZ8U
rjbOfttl+ylV4hCI2LwEhSYXgAGnXdmLp68aEXtdCGxnVrb4B+4BBkPYOohr9JV7Al4T3KSp4x+c
FA6IGBsTnbCHL0izvMmyhY0CM6jn0I6Qhyj8EtVFFZN7O+cxE5dW10/MMoMnKmr7Y2uE3Vvv0wg4
sF14ZS3Lj/ZsdwESQiIwNPv0xaBQI7G41dL+OpJgwNuINeVgcqk/s2OKXzIP7aKU0uPZwOjpWlNo
CSCIFo9BuSLiUO1CeYgymKd+abXVRk5uDLSUdA2tMO8hHRebNA6Mi52Y7YByCfqKA6N/p3URvjYE
SF4r0xmfjLk3n2zXwjNlJD42b/zUUART88Nn1nYYreYV6C4uLgIsER8YqVoEu3WrCvnkGgmP29JM
d3mXfURhg23KctlftAE0JiSw8kJl4MQkeGY606T8FaHmShqUiQu/BX33mU6yv3dGN302iXPvC2W5
N0aTVRZJ8cS/FIHh3plGpzZ1748/01FEL1EcUcVpFMtIK7EmcW8IO17oFAs7orHHixXb7Gmq2SHC
14sIy6qqOmdv0RULdrOvo10USGMbKGPaRnrBMLW2E97QX9pfC1P6l7LveZ7anQF6pFBb33RbdIh8
YPxVhz0pZ0mktne4TyYL1idC3mQzksbTMgw4qLKhY1I5AG5YZ1Nq30/SZosWDmzE/DyEpRAkwXYo
g+qK0zA96zxkRBob8hbIVlqsyZ+prfaWSsTMNKeX3k6cczRadIgL7rK8mzwQoGmwRacvzib8Quac
mbpH80w+lNHnj+B/LDgxsh130JpaHKEYJ8Q2pBr43qKX5dpMLe2gNHgfutj0X8Ze1/Vq7lJBiJZ+
EaeT8maEXvw2ITZ/zI1gmS9mO16Xs98eXKKaWBXinovJ6+yP2WuHg10n4r6VYvyyCSfCuI27L3dw
+21N6OXipo2xd6ldOOl6BrjlZ763HXy7fx9wJAKoUe1TL5E6JAxmRqc2+OMZ2h9ipjVvM/bae7sO
IGP5zpgfit62OeU54+fQ+PYv3E7hfVfL4qlt4+GrkzDXTU8El1K447oOC2w6JfcxQy7vdQq4uZvl
NLWS6J30pwmyDFY2k2ULsD2KNiVXr20aANQ8Nrs8ADsK3jC4d6Xj7WcX/IiMg+TDsoUFbaix7vq2
zBl+KubFhTPfV3DkP6GkWS8EgML3bgjEF6S1BuBox86wkC7HWk+TL2DWtPWSqed5ysOcXRa8jlGx
9R5kRP4AW1O809No3kyTAEs2TpV1HkKnvVZ2yQXMe2PdzlLID9OQ8TpgpPpZhgFeyr6h/XXKXHHD
/rG/DYVtJztpFXrVacXXjS7zNkQHLTbUSn3SZe5sxlBaLIyOMk46D+S2dQRR8kn3TzydKIPzQkJR
QZUCCIghv9hF7v6yijL8mrHS6Y3BVV6vbE1Zi2Es/m9dFrdT6+V3fqEciAIxgFhUmxyv66y/E38E
szAbpFAn4GRoR4NDJBAE953fjbhODafxz74jCQHJgJyYmm3eZI8FqaxZztIocgn2jCBV4I7qc1/x
S95w5ELlctPSOAwlJF+MavFdxCH2WoQ2/u8Us3K0qg3izrxbZFWdNrovxkwAmKY0kzyacH5NVsfO
JCGXozginCYVFkcVmAgbWSG5y4T62dJf9FZGvr+tElsTBe3IrjN9XgwLTUFRuNXfERRh/Gmojtxe
RIACHyudR3T8ICFP0qp3bTKifHaiYA9GFSntUrNJyLM3HOxoGCiBwwkHySHLTjbtO79CK2id277y
Rb1SDn5atpcCx9mhUMCC4mNmdLxER0MAmhIT+g1qbrCrFc93EdrpvLLibr5zkrJKjsbYuDelSIg0
eblAnKrIzD3MeY9LbOIUAlZa4UPnGjiOdE5DWhBN791Zo9HtPIDUL0pM1uswifnRsMuQA5yjn42E
JoiBWsWaLZ3FhjnpquCd8En8y+DQ8DOyupaVhBMbB3SxLAhleIwopHgTMsweomaa4K/7pfnSExp8
cJOxoho9C+kotGchH0XuNPyHdgoHkPYltriqNRkl69FOfsX2xBtXFE35Cpyr+Y5Fbn2FCZ28jOzt
5KvDcHJXwthEm6rqx7nIsEpQC8c8w8r68pyDMf6cJk0Yk9Jla9XXFFusMIannz5P03MILGhX1u3w
Gs4FH16lKQGKu+6mZxn9zryIggjG+rifQP0H+RpivEk9dleOTK/ruFsgDtoA12OKGXtqmLFDTIIf
YVK0p7Fq+43dOflDuljYHS054aiwDC8a6RkSbYkT0YUyuPaasL2oXLmvQsryK540rkGSpN0j5eID
50HGaJjqqgoiZwWoemf7NWDw0anmnxTXVnSVT/S5g3mwFUOaspu2vmPLl7ZzMBGq0ay+uhA+wKYL
BpLAkxswnyAIZJ64P6AiFg5bkFXoG+gUnHTeYkOMD5k2CiC2BVMx1IzSuBd205CHadk1xU2AbdsK
O/etqgz/7IFwox/MW/SI0sjIxwgz0zgxVAGgmNz8BSO0zrhnMvkL52/6as1tUO2jIBFkDSO/+dYO
bWT8RFndDGPqXs2uiSSPL458Xwy1pmthYUbYCZkg6cMkteOVIZPy3W8YqeCRjIzzrJW710WHS9uK
eqgSgTP7z24eFMCzAnVo0MmfCb8S3XGEc7ZpJ8A/ZIa7FmcrHTOVnm8nMSQXbTbWu5uCkUVNJQRR
oyrCYLSI5qb5GGLDE5xbOVb5dJn6tlzJwYyf0jH35w3eGUtQXypThvbumF8sGicOSa8Ikeqh+fLV
IPbVGJUEisEC7YHE2Fs5DuqZojdBspQtuj+XyUfvh+7B8rS86Ezic5vavnsiL6b3qq/D27opqytb
dMqAgtJER5qy+b6UuGFTAWwgCouFeKMIXxuZnig/aFrxYKfFfBpjlIzWKaqtHp1ErTTFSDsr6Z1N
ZjcItXni0KjUzOVTAwY1RoGCl7pKnZLESlv15hbvLeaBVmVw8013lxSV+yvNhfiFAdm4E6OHTkn4
LqDP3KDMO2FWyoE/2kR69N9FYpl7D8DnuQyE3rujPV1qfzCPLJgsd647Ox9Yg8trRhcf2lQnvoYy
4rRtdGGE4oXSHo7CfpSdab6Rwqi+k8IPf2AIDQ+wtMFGqOhTe9l0pERgfgOdEPGc80YyLYZFwwJM
qummnQf/geYt/T7Uwoy3Dq0up762+595ZnibPl9i/GEGLx+BkeGJ12LspJKWuHEX578SDzN3M5hE
KcJRvVNxNEpEYrd6iqit+bLDElNxPvnGA5O0DCTNECD5l6DT1kOCaI8JyqIDiyKjMk+g7xcAlqG7
/yyEhQ+dWWTqZqeQqUgghoMAZK9GhoeQRaiEpfwuf9TLqwUGDdMcaxv5ahXxc6vYGWhQsFpWBGqU
ODquxr5w3+TYim9rnsUHjXbt0VeszC0Pp4KrTfv7DIA+p+SoiC5NNelwLetR/6jhjqGLLmnBJkyG
bh3EpXsjKZ/4icGF6RuBRnMTM147mmU9XjrphscpFirZe2FABBW7A6w54qAcyfHmbmerRR8VBgNf
ACRRdZCu5ZxMhHrE96l1zyJIhwbQK2VRpaXSt9jR9RXuKXgyXK5UdBWLSO278jJVWhyLMR6PQe7m
+y4mbrsyvLH9sheac1oH+BGYTKh6pcXM/mdMi2hnIsSdSA+KB36H8uBzjjy50Amep3legoJtu/WZ
C+1hM/dbrUR7TfxSsCsLcgLmObNCOxDM+MLhngfrAAakTo+02Zq7rJbmtjNUdWpcw7zBxxe/qqbJ
lx7f1jvIIC/W8Oa8pzJS+bMzc7oMsJKy/Cb9RzkUkvxy5BziTEcloVq2fi6TtYNFZdyuH3PjbbLn
eItaQ1Y1yQHw4cTFGBpAvsHsRPixoxMmrfv4SIwf+K1jNY9ZGXe3ml0c9Gni9YMFCIAgf3Pw0sbb
Fo4T3RiOsWQwFWsrQul2jE0C4BjEM7wWUXCqMIffpQUOwlm04oYRHlpQZsIqa5xCgi8Y66fKyk0u
DZy3bLczOzyB0ex3QyQLbPNk7grZ9XI9o/sP5GOb/IN1nlgYkhXpAT/wmq8ssBLNyaeLzlQn2FSf
L4muKXEs4CYIWATzbZjmHBudp7QNkjv4nfIQDLY4ax1G0KbwQpX3A1fmg9VFROTrwSowxXDSjHHJ
CvNnHDVAcucyfssa28SkQwHOlaNLsW1Hqt4OdgJ0HAPV3L1Ek+heKnfSaMlVgNExb6wH37QqkpxY
+X2SiyP4G5Mo+xp/c21ssTPFz+YQuydGOa23cRInOk5NgblVJAZS+MgIGlxxja/TIiwtNim2qeUB
K/wP6tr4CKqWHfN27AdWecoS+ofZ65370LMIcTsiDm4Lk4ATZXSYQTcQN1R7sMJyjDBWpXBTdMiw
EoV96g1OHL6QhGLHim6qscGUbeBAZUZglNPnGBrWtFZVaTKlr4qKcGYEf22dNlU+HlAL/X2RJl5w
nvrat9+8NjR+GeXseo+DGvHr8cnFz00zQcSJQzEX7LlVOnDuZCAdfRb20M4HyaUqtnnsZt/RMJv1
rQxmf1q1TMGHzzwnDb2X9sQ+YUjj8RvuP7j4jkgMKDM+SLjSeCorxP1l8jrTIMW2pJDOJ6nBIUOx
dwXVo2PHI6RyO30IbEk5hS5EwmnfCHW8ibNcRWyiHStf5WUc0Uai3PJUtILjRTAr5wTfWVzNuY12
aROCM+5rt5U/fcxcDwb1swfFYvwoiezc9Gnbe0S9G5ZYvnc6mVBy3usyjb/mGg9QSkTg6s7US0At
PfheAfTcCdyKU1PPEgiVvT2y3HU3kW0oNqy6i+FzsSBRGZmJ8K0RsffdsKP9xtq1tHO3OBVJPlEa
sdJxX30HQ9DHe5F5GCk9VdUrlwkdSB5G1XS5pR8xoSRkQIQCYieeey5SF1dplae/HNdq74pZlTcc
f+d9aNT6mNfcQzvAqA6QsDl544VRszLX5maYlXUX1HBrHCPuXud2qsksYvdh7iPEKeuyBKF25IdH
3LgtwmlDkkDF+5wjzQdTV7bbKB7pr87Ish/YhEkpuPSswz9pPqc26nZlqUm8J/EQ3tRotptQD/qe
ovN+V4uGrRzZwREF1MrUuR8K8yFTZvdIsMzcN9TB0n6ua40Bl65arZICzcFhqiSn5g6Mr3v2leZW
HxLULpTNjVU5LrASQeKgluPz1KIZT6T0Tt3Q6mMTBgIPVlTvoqmz1rVDreFq6IrpVkFRIlPEVpaU
H6TEsPSciTKDwMSH4USPvSNj/l4Mv3BdSw6/Js5f4PFELapDlOTDC6dDlwk/nO1DkgAxilWn3tn8
e9cyCxVdgznuXp8ECp60FMhkE4GtxFpIjwegwLnGMAd6/NkHfFFsEqPNblmWnTudzGGNuTJur61A
WbggI7tUPPKUAYro45kp2Bux99AbFQzWjSpxjJQIJDDH7dH6UWTL3NAZO/vTM1zeNHKlACmDxj3J
Kgw42GVdSjopG/OST4741lbJHCcTg6xe/N+BfO+/i9uP7Lv5H4t35bMoEWBA0f2vv/4REvXfrC2b
j/bjL3/Y/q6Hu+++mb1/N13Kj/5pylm+8//0i38rmfsvzCNqMX38x+aRxw9AIv+y7Zr2g0v9Lz6S
3z/5t+o6rWB124tdhKOZZ5uSfro/nSRCU0Jn0FlHiM61tWXZILb/tbrO+cNWmE8MSQm1AWCbL/2r
lcT5A1uKbbNq2gZMLCn/GZD372a6vxtJbNvVmjJ0y0bSWDrszH/AeMvcKzM1SaBOkCAsQlR4ye/D
DtRM4B6peLK6ByV+02Nf0dFOc9A9zgjy6VwcalKyipVKps5maLJ1dN8Dcug06Z50K4PqqOpp25YI
BL61ryB/9Hn0VKrugQAP6Strs7SFjiQjnT5/n8Z25zrpkwzI7NhrMyn32unZIIjvJVVOp+Ua58TD
nDk7r0SdnQaIgfBLvIwZVbmi5W7dDOl2qvB1i2aX9OIx99NLwAhJlA3bjWxtlTE+SkongTKZggxB
298Yuj1F3eIRJ1hDGsCN5+d8hpdfNCdmyM+Btm77udtg2rvDosiKuKFx8iR0w4iaR6Ea7n5fRP+U
Vesm+qyLpvjV/vW2+H2p//2e+Q+/6y+31v8j99J/2v+4Kihs/isHX/29/NHmgrddPFWmtpVJ2uDf
vFhCe39oixvL0p7HDfYbkf+3O0jwJZIegJOIp0rHXe6Tf72FBE4trnkLhxY4Xu1RFv/P3EPac/9a
Pa8t7h5ubb7Ar0m1GHD9fyk/Px7g1Df/87/J/87vQHcZromta3Y4fFRw57Nj2vnORGikZaS4ctEi
76qIrm6QpyDr+Jbf//j933//G3LkdcgzbB3LF9Ho//YdtC+T5JBD9Odf/PsHrBCCkUcixesAN3Ls
eu5K03mIgLMMQpbPv/+Bd6mlrg/0ZnFNvPmjTmsc5mOcovVX97Xrr+xUVMfa8tSaTA5dN3X902TE
gSm2frAhdWzsPGHqmdJjtqDTwjfBsTvd0Nrzja2SGYLn3lqdKbdYKTDrV8NlieTtzUJsYnN6H0Rr
r1WU/G+mzmu5bWDZol+EKuTwypyDJCq9oCTZRhoAgzBIX38XdE7VPS8oUZJtkgZnerr3XjvaNyrS
9ipFny8jHUITrI0yAFFSmDgZk5QG0FTs29BUvG+EzLtgzfvi2AfQhtDLpzcRgVtH7/tkkg0zZrax
JqkaT4YPSjGNKwpfgww5v42gnqBOKoY6e6b6blb+3J6m1VHACkCondWXAL/hOdIIzCrh5Jw94A8N
YXHCJzWsK1t7Jwc4uNovnF7bMsuWpa3WkTPNSTlBu48gHlCQ62czQWMGY13/FPoFhcaiZfC+NuMU
mXzd+ls/tjiothjobc8ysee7N62T2da1ZmTLACHbosfvJi0CCLwRGCujLf8d6HCQrnVwVsdxorsk
yDUoe3h83vjmks61dwJZrdMGlVJGS5ojXoNFOMkx1tgPfcaEqIInl/WfGQIb2PeKltYUr+hPb1EJ
wUcs6kczYGlLqdsonvUT9reAY/CPVP6OWShNCxjaYTu+9bkB2E1nVGdPy9a3ji6pxytEBGdif6hW
J+ZCBp3ckVmzprLtyGEH89/Z9MstsgAb59+iqKlEKielllxqPnp9koVP1uRODP3KvYeTLM7jNzox
FG7BOiSdHKUDUrM+OgcqPkI/+DEqSufBa/9ZBuiBON5YZfDpjCE9jXHja7hMDKgsiUUH8z23ih8b
K+xyKoAumWe2t79ZRtRg3c+aY2bSSQNbt+f1dFiXmguJDoeky5l4yWA70OGmyWqHRDC8c/vRwEH4
QmMxKVapnfHdbMJfi95ateOm8yZmQrknsDnzf61S58scTUEjI9DvuPL+alOoH3Ae+HTwNy652iTq
OBbQSvpzwvWZORu3ALD/3jA6b+dFhr2q8up1VMo/ZKKJNr5U21HDZWn02zAvaLNzr7em9VFMbbC1
ohfH90k2TwccApHaW0j5zr8XvKGEPiTlm1/ZDoKfOYcmw+tHm27tgoRf1fJrJNXnEADB7pq+3jZ1
finalGE1mqNXLzE/8poMDg16RMAyA7od1ENyskLfWRQ6LM0h5F+1GHh0dM9w2mF5s41t4xO6YXCS
G0JBRCmyOhb1Pz0fFe50CCw2s4SeTokIra/IymGhNM+9UkR00WKrXaxHnmTyC3CENMuxXNOHPQYp
UwqLCoE2Rn0k0fnhm8lZ63qg7EyVFjIedi5avDx1WWg9uqpJUzwjHruUUX8JLfGGselnsuIvlm+I
yOW09iWfS2wICzeMiDeg34RTZ7or6dwBMy0L5JdEMiWcThzdX5gaPS6y4cDQw0hivNCzjBPT4IVu
uK81n9Z6UJ+GgLgC4UK0qZpsbc1JYy0zniQD/W7S/lMKokbDjkXw73BQod9sdZMZY1Yba8ywl9i1
1UEUVUeTkK8ArwOlGPCTNt0zg8RwxfiQoXYfPuvxm2+M+prA8qe4weBnpMm2mP8k2o/uEAZcMjBa
bJ7mKpt40EzOLuK2BlfTHrL5At5rPwmr3yYWHS5IFi75GlL1BFu5A8hL4cRbYPWdBTHRC4DoEJ0o
PFw4GH1qlDMcL3Hiq56zk+u/azIo5pruEfnGobJShlygPsgwMI4ZCSbYg4aGMWTy3QRRszFtDjZZ
/TY4Q7exphlR7fmb3MKhNs142oIidNl9YOwat5mHTWswNnbO3KWOR15n8F7rQ7a0rCcL98KizqB3
iil/0CXjnFNi+E5R9weQ4ZhGku41dghZ59g9hwTZCB5X5wd/azbYl+JceFq4mxwzAbwbfnozwdP1
cNvTPefNAp/InXDJsgpkVNounSoI6OpVN09gY5ASF5rg3VyXYKew3bZk04pLMI1M2O0/Qdh+Kx1P
d1JZxwor+9hzzp86LIu1Uz0nIfrCMUGGFcAXIZSSiRREXOjT236G6w8eNbU1AY2rjXfPnO3+HcJb
neCBRmdCId6HqPoMR0G0st7f4qrYgtZwN2TuHSP2J0jp7wwsgvWQHKqgpOtlm1jggy06rrUhYRNO
nHyJbxbvgQ3p3iWfU+sZT9ZoNtGTR1fZoJcIhP3elQwMaKg8iiT6zM014pEOnyz+6OKprmAAjuiR
01RDpdYjOAwOA+1tyMVYxYwa5UeoD2cvy15pl+mLGiYkKvILp7udIdq7G217Ax0lswpEgcEaqJEB
tlG/j6r47GwaCBoGPXrh3lFoRfUIJYl65kaQTk9qM0wL0wS+L85ZP9BMxYBrBZhiUA3RgY9ejF5z
lobi5fcNkTWGAAOgR1fVPSceFpO+eWSm/y93Pmng96NEwCYA7ZFeydQSHVvu4PHW84yDxXCp0M3f
Wdv/THH35TIAmU02f+Et4mwFLj10o0Jro158era0xNHfoOba4DBZEBnw2fn5Q9bumwfR24KnRAL0
NTTHvUJcwoyY4BlTYtWKOF3pZpQte3SMy7YV/0Z0Wh2zyh75B8H3oJYj9OdoXqxLbQQXx1gBltYX
duP/06f0O2tpjXdTebLi9N0mbHNZ0mvdZs4ESdV5ZB4BYsWnLVz8xU7s0RnLN2VDk4se+LW29Zyi
hjmmGaYfXUHAcExAQDTipvIKjXumGMn8Kc6pAzBIFTiUGv00dIHPE+dWC4wN0FJaD+4AaJlNv2+9
B4onsvdmlCspdzsjiU+Wxl5mwf3VfPKFjDWdDQA4icPAgrcW3QONvxDOAYOHTyQIR6JiL7HXy+Ms
PyCFOVwcbRV+EeLYbGCkcVuXtJD9Y4NX6hrYZKialGE2Iw5U3HD08hrMVkG8yItpluiKAoYmUQM4
wcavBcV/2Zka4AkZvvSj/Y0m5GNsLI7DzTOi+7MrhnuRSH8JNwI3G6aIbmADVTs4bQ/ITOMiMPhO
XEHY11jB2TvaxuEoHJrnoS6r1fz086Hqln2rvtuh2BbkJDJX/dSD5MQJRdsA3t7WxMEDWPjr+dSF
GYwQC2Lg0N2JQZFMNhd1kLzpVTKzwiAe9/I+mXS/0pqAjk1nDJc6olKrCjrfY6dtCTg8WkxVLKGO
nat9NRn4iJthmdvRLF+dBlpwYCHgrNWTp7nOAr4pmF5njeueXVy8dayEDrCM0tJXRd9hIQED3Ovn
aIrSnTVF15q8ugHgXIW/IqKPASBsBFRkhXv2422tqj2YlcPsvZb+3R5HYDmB4UEDoUjWaPDk5lZN
UNakibu+S589kr5Mmop5ecQPO+w8O4MW1LkbpYh7YFaVroaC+Egzm8ZFjxVhhZVx0Xsq2CsmwFKZ
75I/Q/dh/FAtqCzHg0oN6w2x5p0i7agQDliUln7WGyC89JdUBYcm7LbaaD2H9HDQXXJmyjFgjvWz
cmomdjrWZrdMd6Xd/nQMbdH+EJBIHj2RXh7Oc+oGxwzpg1h3Hao3oVRvYTD4C2dMX1hFoCDkBAqM
E6UAHdwDGjGi5Gt7lVA1LB3BFFJQ2K8EIJVFF3tryxvx+dolGpiUuA4XEw8p7/QDh+pFJFOyqWWR
XxhaWEdGP96afYH+yuiJV1sX44YpwD6xh9dxjIAlhYDrAwctE0UeJr8u+dFQaa5x/1kDeK1pIKxF
k0S5Cs+9N2Zar6Dw7LH8VAf3YesZJ8IWH4QqAGrIXP1zATssPAOeLynfjNZLjRzcwEetwt75WiUA
ldrQenIxDSzLPH8aDJ8jjaWdjKbGfZNJsR6alhyt+ZIltrYawJwwzSRWFw0k86KIOARHoViS7oPe
lTwMAbKdrhxWQ5i+9GVWTsvGvFLnUfyI/FVM2rilG7xLRky2gNvNlWjJN9CFFy2ZgMM+CsvD7wV4
Idlu2fhlMSXGGvFhMY7aOREG/AQTcD5fKoSpmQQz1OrT36lT35NWD0umbyXLV7cdlFD3hHcYej9J
RPkLZypkS8nDnIWEUr9Ojij2TQWeDoScRL6Az9mja5bDR/N6ANldpn96bCOnJjdOfYZJoonJWBKq
3uiBvFht/hixOifOuAky7Zk7KFh7MrYujkb4m22yZifC+zs0Gq78aCLqRacR1jXlawQkk9iiCCtR
gsgb3tMEKrdHWeiNyB+TLUlp44Ky5qbpUYorzHrG5ArprK33QzIA3o3zaKl3yPa8OZLLmlCcN0Cl
YaZs4CqRP5yE4vaJvdhhO2hPIaPINfSEmQ1cZ7Rmy01WQSqxQ21bYxdgfCgI49XhWI9YtW5WXhU3
xjVIHpD97lyEJEpvzjYn1n0WYu9NhAZ2sQpxDjBnHnSTlIH8s6jxULVZEOyCxIPSgo/2XMpmDylG
JzBGIP+XnlqGbWLTN3CXUdYCqtWvKedFlOXfXVxtVU4au4gq6zaMk3lDjKDWpoCSMhbBTUsd/tnZ
VNbMXLt8tqrywcoaQOVVNJNpUh8fIQPXKDDuQaqb98DyO7LGeY2lE62Q56SrLCFCobBb8HrK2VeQ
oKn0x40mHNqekgjnzBsJ8KT0Gxon2zZF0t15GTAzp8nbk7/ZL3K37XayeQntOj7icfpycv3ahu4z
2/ccfd6/C03TNsA9Hj3UwLvFmXXUibAN8gn5m+f9a1gQcVmRKtO6fxkPn81aiS2qi3ezMuTOdAjm
TanDyKdo5S4zJUkEPA/y29Xdrv/oRjjsDa1dWzm5uH5SbUuGwctQC3Y+Yenn1Lhgqh3WeAdIigj9
J1MNBpFYLAIGFlrs8NwaVVVFq2nvpXW+TwAHQvjm/JS6EJ5mjVLh+hRi7MZTfKmiJD6wV1iHPhqi
Q0hvZkBk1JJzM5eNBLpw+FoGPotoI/d5+WaMdNfS1PghemY6MOIZDx5cppUjsRCNVfceq7TBJdWt
FDQqABTReyXh60Re+or87SWwAkgb9gh7qBp3ZRQEqMm5pF1fHwzxKWQ2fLudboDqYZgEGeaAmbG6
OMrko0v+7Rs2Qjb9ettytH4neWSd6zkaSp9GTFh49hLnB1mDIM2s9hGXfvGNSBHaNHSTeyZdPq4O
mAxRUUdlYrx64Pr2HYySdfJURXfXVP6TF/evjgsiumQrJEpoZqL76jYOfF56LzdfcYVQVAy7XC9T
IPjC2eXt9F3Mf2frRvjKKqRwrQlOTNfPYoKtNiR8FJQmSYWCLcwA60eEpONlZo+drQGHNoH8R9I2
DRi5428VZMapmzybY2ZD3KJTOqtpImSXDf8pa7GaeHEZgeTvQOg2abjVM4qu6iJ0bVWlnYsUV3i3
tnbdW6YVO5Gs+5qIvALFxVOuuwAFi2LT5nQKl2ws9oYZHvWwQ7tIy+InX2+jpxpsHGid6FwOntwq
UHMvWU2Vlmv+rTfyq0vHYAGa/yM2MT+2yNm1HvKLLL8BjjE0n8DmRR0jL/r+Dc6upJMboVskWIAL
X09tFUKPzbvuPOVOd5YhXPR87P1V1MIybGGzLeGk9mdtgoS8YpaGmFUCG1LgexcprsLNVKOAC6MU
iVoAIkexmhB0Iox1GAYWYl4U6tiXcFiYFWFDGF1k6xeXNpieSv5LdiHj0XPRGv+9AF/r9vCZT1gd
v62+s7dBJdvz7yVmyaTSKV8Kk6CBLhG7WAbtOZ0vsUvE+KIqC3XOO/8Z1EEx7Zr5Ibo8RVAFl9+H
v5c8EjfszKe6i6NNhZ/mP7/wn6/IOshJQ7z0o8sZ0zBJNwfRkg1ZfoLTyOyjsqdrMuBt8apIrQWi
gKuVK+cyyHOdpfrV8kl7m2DM7n4fjmGrX3EG8FuddcimYtrapn+Ls4GkasHrv6DQIEwGA59NGNG2
jDKy5Tu/I8AqfML1hSJgyAbidTKVLLXSIUwkj6yVl2bmtVDKuNIeWSWm5+5TPjdHKNDqiBABX2sR
5Sunz9TRY+IlF79fNkarjskIwKi04bqDrGqPidRMdAiZhQln//sdmAjhUkvscsnu3R6DAjnb71f/
fwnwe66Ybc/8Ia05ipE7nfHqVtqjPOpFTIhHFYB7ITYcGZlu48yeIhdEVE61g+BE0NrK8XMynaZ+
GgA9ik6VRyI35fH34e8li9txYRvBsCM2LFtNWL/WnaiJCdDNq5/esauOTz3jKsOa9MekrOolDThd
uxeo2MktqbLgRVXbOnanByrQ9MUqvgQZXEo8bA/ssERktZZpxe4PJbij1HvEbvxsQz67uCoWjz7n
iTuc1A9YGuduWALywtMWNfJiKECTswnCVACFD+qz5xAkoQUM3dOMDkor8Enq8ozWvrXpk9H6Qi0D
SGw7xWm9J0CMqZ6yx+NU8WZJKKpzJQf3hphLxzPEu13FmN+SsEArO31qra0/2UOjP8Xt1bFuJsED
dahXlyQCcaty/ZzEiXVqG/sgxiZ4tVO2lqF+q4LIvNSBTWYeqlgcrVgEx3eNu3EfaFhrcxf2NzTO
Z6Z71rMekVXKrv1maOMlL8pxY7skPsQJqrcuOMFAeWqlDwV2cJZtPHmcP2C6uA2Jg3W0V/h5OTtk
4I4JARlBopC5M+6m0jxMNupaJPjl0iepWysQebcWH7Y+IkctwthR12i56LsuyoTSqC0IoiddgwKV
z6GTU28DqT5qHrdQoMMll+4A3Uy8VD5Y06w7e4lDQZ/5qziu1W4wQphgMCYwdLEgoTc4VG28RKLy
mjqzAbGYOL3W7r8qth9KdcFCG1kkmTID+vbodtMUioy0O6OGwEQAIaanr1A0//j4GxvC3YoVFohm
0QVMtCbsgvskSr7gpu4w8uEYUAbW/nLjOZzcMPR0QLWMDKz3yoynP6ZrISAlpKc1Q3PH5+OeOWaN
mjY+611YQohCEigERCk7RPjXDeHzVCdIOez6zQLBCmM7i1Nt7akUNnvT3cbU0xe4LT6zIKXAihRR
MW2K+DLYAFqp92ESLtxSliBB027ZSpGtAyu0FmXUmVsMyybkFognTWaqtZdZP5kSrwiMsc3GWMbS
ttkWKGyDRqKRKrXiFFU4A2vnWPvm+CyBlmU6ISxh5bF1tQWY9YyDWl7qqzrU/FebEZC0Mb9BD72p
vH3pnZFTuaURkdtDD6s1JuJVrO9nhcgHSsltXStor603sg/Y/ZHaH6rvzGrMi+yqKOM4+oSHThTl
59QcPe40ppI/WJSNBXq4mwDOdQK5rDaJBiqcBKt1EWeXDrsnwpdEXJsqPHs+bimwB9VR6E38Os4E
F4xm7JEBtNjfSSJGIFa3KnRJ5QzL4zSl5gLukQUGEuMCCVvyEUFkX5lB2m+dQsqHVRPQ1+Wzc4QC
t+z98oHyediqwrZZ9LryYdr57MugnPv9qW3GTxKJ9rYgLnohAKQ9grKvz0xK//0+suzCvoaTd8kh
2q6A1o07I/Roh0aku8VDvOlUMj5kXMfPBVvv76MinBE2LrFeNs0q5pnDA1h+9KBA+30AwpeakCV+
LZ2/0YBzjDphCQwe0Xxqv8eOhULxs87q+FCV5S7WffyOqxwlOHkzxIzVRvIa05lY5aOB+bx2CB0G
cxxMUAUqNGrFvNAwpQBxNZo5svTqCZuCu+ooJjE2dQ+As4diMjBQucFqYETJ5Is6BrUzXT+PHkdO
WTK4yTnw2LfKYOnJ4s5tEh8Foj/mfsApSSlJ7g4WlnUucSH9PmTCKvE40HDCTpJtFVFmSzH/3u9P
B8ee9mnCcf33YdB0nLC74NKG+nRqwv6UxD35r1Mg0ltY3TjTZxuUlNHKcONhXUXQ9hqM+rdW9B+d
AQW2d0d1q8NA3UwjQ1FEi4SBCOzy+ftGKcWiTAMLDS4d5waYcDBtYmxm7KmJXFv2Ce6Ee01aUW+K
bkDyyNhOgV9mslS8pCUKOwDlxP3E9bua2q0D8xioesuebMTjKQg/zVzOSuLpoAKWTl06eOOjgdDL
blWBYgvYSD1x0MBkJpDOF42J8jSznmHPEh4DjpCwaRy6mvmiBJg5Dxqb9iVD9TTwYYVNUDwyK6qA
i3KeT8lm4UxM77UOSoPYLnIwJknV/ElLIrj+XuowWfoyMjY9hdfSDwpMpcAeFsyn0ytC2ZXNCTuU
6cgKH+RXeHB3kBP0jrAQwSUCYGtJ0B+6U2yqCROEZyxlH8cnorBJN+j9aV/mkt5oOzxHfVI/SHA3
GvNORMJOG+lHUkJT7NbZq6PXJv9GcfLDCsF1bh5yE9ijYnFfOm5fcdibTnrTmAtyYDzCq+gWCkZy
Td67x2ZMT8Lwhw3aWciC6cQpPT1U8P+jOF0ltn0lW1Hy3sX//CF7oXhR5uwBo6ABmDdFN3gz58na
McQmtzF85UP/FWV8o2+ZfNZ+TovXrJcaLcgytRZjNuxpFz6QJKB0TYmlE9kfQ1GUac99qp4cV7/4
ocl9O2wUNxbHJbojvdy2tdpSC6YuEMBay9ddnROCbAXRFuNi3aMOctLmheP1Jano7HjGq9ujCW3d
4dU1xi+cbQ5ptGBh8wYPfR4U37VGRE3Yy6vpjd5P3vh3NsmeYowYrShiuD/w8WwFo26N7A8CUrV9
J621rfkXmsyCOV71g8LEfk9LC31iC9Id5TqcM3INDz2Q+gStsW92H6TJM+Xnb4MhgsA4j96tuCF2
viO7oSVcd+HRPpXArhahRg5VwbIeZLj01RwD2k36T06wcI2ZA0063oAk1WlJuAR86+Qz5QWhf07W
r2MzOgVT940YviZGcSJjwrOBFvdiYyNENGrryc+ndyBmRMyAx8Kvu0EI8SFKcgUqF7mUYbhXG4bj
Gvf4n9Fk1tQHPIGBfNy2Nt8xzsHTwvSIt2AeagbmD8V1BgLoyyjIpCr69NolgMRQ3S5ipCUxsaie
33xg4ctl+OFKI1yOqUsQ9ZgBq2epxh9g2zRAZePQjDWpfZs8pJ1NR6t29nFoQ2+UvD8dK6FyF2zG
i9gYyIYyYQ4m4X2MHeSZSIvN6epAW1h16WTz1/6ZDD6MGCPYuuxsQdmIE6X13uhE7TBDdzV9vU4f
hnOaI5nNsqtm+S9FSWAQ9oa9yOJ/MrI3RZr+GIF9SMK8XaDpPAmnXMa9nrERSdB6HFwMxLWGxcLV
/oBQvydhBQLIcZE6J/tsbv7KPIs2qSAfzTO0khQtB6iA7d+DkfjjJOWwbkk4Zg00MI7B1jsEjBBn
y49Oj3eFLuq5xrzMu0lPzl/LOn8jvf4t08P3llsq5C8rSZjN0MASOTh8YKCazbj6tevIOvZq1EPl
W0wSZUzAV/2DY0LAV6RXFYopOg4q5raA0RuHV68kCy8s63fwEO6KaZQ+op+Zn8Ak/VdOoDmi1UUk
ofB3VfOsi/JiIVUY6LsynOI4TQfYLUCAOskT2ltA+6azjYP8KSihKtIauhGmbuw8QlmHijmtnz3c
Dj9Hgsgi6Kx/WDUvVSzufAxXnQ2R2skMc64p0fwOzISyZB9J7ZLSgDgEHfBm7+7+egtFuw2hUi46
yg5h5WePc3eRzBKn+CNosnjlV8m1GNoMfGTwNbTPZlHEqxiq9Mpis+7AFBC/TjXaMf6KC7H28Tok
VvOoclZ1EcETjTwXfYitVqZy/uiqv/W0/NA3mK8++jZOkMVutIOQtV5wbzcmJx9i5brobEPRXzQN
zK2Bom3y6l0eR1/M8c1lArbboCTt07+zhkYxusKKDx1Ip4UehGIjyRmTFifb6j3Jw53b+B9l/Roz
OCexLojA6xFl2BF+KnLQ//7QnwCdtI+UHkXbH0chjUURBgXKEPOvgA9Cu40TbgN6SRurZRVN4OaU
wcBzaY/FM7QHSOOO5CRXQtvV7B9srBYcT4Nl7I76QFv6ZZUccWgcW2b/uNcgSvpoImKDbqgh4EbY
Qx2tFH4yrxooNWx3qSEAWDfsd0wxyEH29XrtwRZfkGGYrnvqwwWZTwsdbgVSd4UUC7Cs49ABQr/l
SjRazFO/dIelyVXDC1CmVev3ab+wa9j2hQsB0sBugWWZTnjuHHuoJ9AA2TSEb2bHmDVhOxD+vA3r
9Awlo2c18FlxMi/aWYaPNqkyDlrZQqDW/D3Dnm4DLuKr1R2A4uGOql8cCF2hwooJ8wbxcsKKRcIH
rT76O4N3gELkHVLem0o3mMeJf6GWqdOcdzOf792QKPsqCA+wAPYM3OOtKIH7pqI9AF5YhZZD778M
ngx9gvFR0jRcoHiE5TMYMfkLKfzbGerNLoAgla9+L83oh8A8gEzC7x1Wph4T9ls0TB/lfKGsJJP6
N7oWCf7aKWV0/P2BTld3yVx9zjc7pRYrk5iZLZbJbD3ItaPt/7U8szlqkJjWU2jhS3bv8HFSGvkO
OQeqtA66pqUAR4+RVYUHRFf/vfgTo6UakxjCBcXQnmUJ6EErdsSog+1NDKs5TJpqDni5611jBytz
VsjY84W2/H+/0nCd7ANC9cAvkcJQVStZBzR354kRIYnl4fer1MnKA7aCka3Q/E4r4R6YdzgMs7Jv
U9d3cMRGLPZA7xMzPjbz5fervplyCF/Dboi1+AidJTkGrq1tNTnuQ40YrMi+TXVPBvnAoKeTsFWC
4D3ucX8s7GjiWpADtKmq7K0zp2LZCrqN6e+P+45MYccS1nGygUyayj2lRmX8z6V0J+2Y2EerZbGb
WJQQMrfD8T8XWAz//Wr+XlKfcLBhaysGumq/v+Gzsh3lgA8vK6FSz7+VlY5/iLvj74/QwPzv3/D7
Pb2i2xm0LeLuBGlZ6E4D0VxUQJ2WhgcWa7mOQ2DSRtUy9wpqdSvzulo5okWqUUGlSPXG+rYaXDBG
lt0Vo186a+zqmhX9M5rmXYhYex8gp9BraNwnCVKBEtEdz0RgLHRZpzsfBMS+1yMDyWXvrNkwYEVR
TC8lHKQPRj6v9uTyJE1pnxQzRE2+u0TjrHqJAf93ZPp7+Z2gMpKPDwz9ya+hcq5lu8vDbCTJhjES
KoSJUChezRkycwMhcNwqs2kPvz9Na5fziHD34wAhbfH7G6HI9EWkNTHTrd6ECFJ9alh5li6xkiou
zh3EwDWge/L90I+XagIqZNbvvolswAty5BLM0M+xWTagiELKfNdHk0CgNDTGbzJXfY7y5MQGsJF4
seltCAmujFy4So01bGzfeHi+i3YPBQSOMoGzBGGCdClWNKjgG7Ovgn3Uy9eqOvYIdkrkM0kMC8vG
V+PiqpgZRMRtsKZr1lZM7X7CaUy3Hopz0uA9bgzYu96NfpBF6RARcr9Cs8FRQEYXwmx20rX+Raqj
kFSGtkyrCKYbpvRQu1tkWC9hvSQL5kf7TARnk4NpWqXDFh8+gXbO8G7a9AehsR/pIm5hQDyhzY52
ftwue7QtbF81XI5UobyBfE9nnEA9+sAhaYlBQFyccAh2Nqef1m3xUzcmcATVnqmpRkh2NNnrGCSC
4xIg30lW5pwkpxpX+GBY5tobmBUM9r8p7PaIbB7Y9XGigVRjtpU+teRP6blxdIGZpKgJSytgHBMG
J/aYJy3koxU+6Nh8Z8giZVt8FqWiIwTLapUa5bxSm4AyCGRKhxXyqGRZFzkTm+YeR/2+reqKPQhN
cz1cc4M015ScQ7eAXg52z4jiJVONP0WOJWLWVIetILJ00K9Aetd+0XL67Sjcbdm1az1P/9jE5RC1
UHXPXvUSmvl1GK0DuKJ+VeYN/SHmsQbbIb3Lj/kF8AycZaLzXmWRec1T7uOezEyBChKz2gEMHpTJ
bDu51pXbg1duZy95oF8bvX+qyQtFYTwnn1raXiBjw+RXvYFCs5Zz1SiMLFkOjkWzWgHYcReyRsLZ
cqZGgURlzpj+GBMi4onpOubJB6o1y4tOU0zQbxFMf8tKldiNBDJNw6JqL03IlF47p12vKhMiATk3
WKEMDMypR2SKf7MZ6bEmK4ba1dUGPwIwfAWwidiRgpFxCfKCJwfW3r0M6mLXhreTkfmt+fVL1DZn
BM2wMFZVoYCaGsXa0k2SXdK/Uk2PmhpllcieyCfI4vpEOKKcW9f2vjLqu0jo8Im4uuQeXpE493eV
ZDrpNsvOqfa2qxEqbEQvkf2DV74CllojdQv/ylr/LoH0QIwYydUjUmn0KVpEuYk71zpwuhYcMZS6
2kZ1bYr2JDISlzTdP9clR7q+h1xacNb1qWUZOkG/MEhm4d69WDHyD8rPisOPG40IdmLyOTvCU+I5
oAnvn2cgDqUpZ7foSfMKxSVAxqbHgqv36RMdxRvHulVoj/2iH2rAox+JQ/Wn+eI2KWMd4ztFu95z
sHTXmkwwtMCPINrzHNKW4vTcH6Io0f7E009m5B+CRi2CJu8DxMkfn7EiXEQE02YJJzDHL87/NEFB
ZKm+zVFanY08Ey60uY7S5J/Uz1g5GHdMGPvQjaZ0kYgCVyZ0orhcW6N4ZEZ8BXpFGCkhtEjeshf0
emINooQIXJpg2OlfpNPO6kqQQqwGyybVh41feAHKL/Dpo2FckyYtV1ZXHdijxYtSDGKpwRm9lF+E
DcEy2xHTFK0yFb20xUATCF423W/kjk3IGNDQ7S/Ck757izzQCgDCODbfkCg/DCe5ltWZJUxgxOdw
FaXHLuqudu2essGgX8nQRRRTR4KA8ZmA2Pba7jXs0w9mpeSngMSUY75J2c6RmNPzafqnXqbXNpL9
wvnDgkMKRkqbHOPFW90gk021I++OCUwUMU9BJmFbpUyebD4pqnyNOZzAeiJrjwVqIitqzzDusx59
otmG/FA3jCXeepPmHlwPsrKz5s8YukucMeXWdYoLh3oI3bNCJaeDNg7PNG1WSschEctvROXaVtnu
m2v4Jx0M4eATrVNgQaR5cGxMdY+gHyLEC08k3H2Ext+swBKaT4TM4arZJo1FETFr1bw9XUrOp4VL
iHrtU2sy/K9oQittl9vDAe47h+HUuZnu/5F0ZtutGu0WfSLGgAKq4FagXpYs9/YNw3a26fuepz+T
/1wm2UlsCaq+Zq25hoLWKnxQ0FzW8UaxwQzy5Cj7DztF403jNGHZjqsrvgLWW8Sqmqp/Qoj6r53I
PuozrOxyfhrWLzUaxu+htQWzVBATNLSUVR2nZ8IFbDDCZSpukfv37AZgXWz7Qzd7HY6NuiutfazL
vNzUOYV2CX4ptcovTQfrGRWY2siqJwYijl8b5nbcyWXpXRF/XMBmtL6oOIqNVbrmh8lk34acGSgb
VQgViN5d42zHcDU1eIbkPlkrLaqSW8LDiJDiEub6g/wGN1TfcMMW23CIDmBnUeeQFZUN7+Wcsfic
6vdZUYAbFGd0nYVO+V6Wls+Wk5/HBN3SMTGia64Iy2hneAmMJAJbfXDk8GcCb3Li3ygwUZ2wNanH
4qXnSdjETkfBPP+hY6OiB11JBQvP0gsmNNeugZI+dKJvN6Lg1orkljI9FA4xAAH0O1h3j8hO1Abk
iubLgltHb6eHtLgl0MS2gEBbvfvTk+59mcvDXFbuJqsoIQ23pWy9zFN/kP0sqOSLd/JnyPJIvmqJ
0EOr3oSlH3LM+rusHN5lXryykWfbzriDUhqViSS2gV+8od/VmZ6MCRzHVE17k9XEnowzC+swCaZO
QfoiDJ1mYwT6VQzOPnFU9IJ50Qz1GidBeg3zx0BwK2RRVT5Y4kPWc3SCxXxT+vCfbTrsk1oWx0IB
GyxQwWuNOk5NDazSnDt/6enAY4N5tdY+jSzmDpRLE2+b2e21q0mY6yZxiK6W6Y/bMrOhlYvZhu/j
YVmPZ/2mx7ykodTUASLiDq/3DZ/GHv2ZtmE5CzgCLbfsw2YnOFnTjPNDs+lQU3AfR6b3bJSXAblz
9VUA/tUVjHw3tNNjsMKtS2ShPHM99Fcv34d6o1/Gmp+rYWgz2yOq7oQRlCa3Hblk5z7910vZnysr
el0qvTvAFNdR2ml/Ut1mcNZevoCwBAuKyZtdcF9QJI5mRA8fs9Jra4hY9nuObryOSpxlSbXJyV0k
WZKZRyeZKA1pguCd66XThzMmZtPT7OpHYyOyheCMywQ5ZiDp8qMJkhsCc8vLJ9ns5+qLJeDZztiS
Qn32wPfPKy3SC9R41NBKstULKv1Jk/qO5PNbAjnCLwfzRkBz44eDvTGK5HdZPwtha5Y3R8PBfW9h
C1HX46NnJFjA3tbF+C4kwaxs/y5kggKmxlhAOkXzOJfkkYZ87old/WfSmpLHPj3ZkTi1LovSmc0N
ZF2IjzErpqGN3jkmtQfwp88DKHT4x39FAEWzOxELY2+mPv2ky3pPwds5pfODovxG3hp7WFBY7Njz
l3qx/uZqSXxXm26tAJilE6vWEJZIA10DbK2VbyyEQOYI1we7OhrIiI9croSLu5V6yPqJKbXrgVo1
mN8DIwvj9j8BWN0fu4G05nF5brB2ySV16OQo5+PwBVkfWMxluEDF6kxoyoAYI4pC67LUdbVTSuEe
JDrOXodRzsITkHe7POj/VKTxpEYcCwquyGDogy+m8lYWSvid5NlAYAEJBG2BqvONZtUwTLFC8qFh
hZyjZy5uh8EHFp3yZQDbsmlVcQ1N9dwXzN66ovqunOqJ9QrS82q8M3dG1u/aHzZslnSpMrb/hMRl
JqmldRYs55E5Z5wFtac1Dn1AB/JkRj/PVtFFm9zIQ+saIe0Q30g1jswtOxI7rHzaGmMJYdvJN6yc
C04bMe8BFRgbhP1+0mD2McrxO2lS4hXnREdZQfRY0xnPBoUahpovUHhEj4HrxG6w7XChMRlb83xb
NLJV8UUJQ1MguAHKFNF6n1cXwAPgXerrCuHxtCD7Kirklu1kXEp1XAS0e2uMSUKaYOsI53UIgKXG
iuouS9KDyh/sdUyKryfeprGpjgEuLsltoq306iWy4wu7ivdopGJsZC2Old3vIh1EvZLZFf2hR0zG
Og4c0RK404LfDuBT2jsK9JS1YcD2X7kmkIpmOQw2CuSeVNMUeyJxySylCNA0/bxvy42Cb3iSiu8U
cSaDHfu1wDBSjf4ow3+d09ceBUW4Kxse/tq9VVZ5zyywLDhPX/QGTEaEXW4DCArHA24or9XbvTCQ
lIm+O1p6MpKNHd+GyD6b4Vzsxl7f55gGHgreNXxI/C+DRN+1Bn3JYi+nODTDH8V+gMDPFXXobBdH
jl5rmY9ON6XoTIafpWQIkikm06XWY7Lq4WuhbWOajsLIDogXA4bFwNVhMLHoP2x5610Ws1ma9RFR
v76HBftfwhGKnXV5FlD1aLlXfTSSV67PWWCEA92Ph9Y1yhgJQv44TK44RSXB4RDIb7GaCALqKkJO
tL+OyLT9qjDSJlQuXdgfHETmfJI8J8lYX+BW/tTTwqu41BAV2d8nqcbeQ4tM7I7g05TGurHl0TIl
7HW+eb9pubQ7O3qxiX4GxLRWPwvYsqr9odGDsVJG0PgcZnhI0jYoVjFjhhXa6iA8ANL46thgXaII
xS6VP5I6hVlwsXLtBH7/r9CtR9UsP5UV46CZy9hb0MVZTKS8MMwjr3X1F2yBBPzWWf88x+PboMg6
NbkmOSkylwcF8T5eOf7FnCWXZBw8onaxF5r2omX6MLvnYuRXlKl4mVBEbkp4XwiNuv8IVAxJxuNn
co3+CVcB/mgVvgWBhGIHBCMrIssjhWX0C93ZNQFEsHpeDX6N/inHJtslS3dXUh4AmB1DyExbIJ2M
sAzxZcr002Eohl5gF3TmL4Q1wElDt59tUOhgyqJRpLtyKr5TQhMKdh4WviWkTnNAb+9s4KELubNc
+g0QM2Kfdgu5zWLG9BIwRK7C5hDjmcEopduk07vnPpPkQ83m1Zy61zQKwl/0QEeoH3/KMqgdZuak
tWTvF6bzHr20hSus/amylu9pJI3KxhJzdpwEQxUc+F3napQ/iJ5wwAHV63P2aKbsIKUkc3SjQsQI
mwAPml4alZjnrIrxatrZwVmD6WUfrLYYLnT85RZMZvkSjwiyMq27Aw+hlV1INpy0Ajfzlp/3iGej
uScOEVHjqK5dgnA/tZZ8FxeKXU1EVzVUDSqqrky3E7575inaWQdD73WaW+7t+kcwcIdrKJG2Oj7I
Re5eQ51lo5W7pkRKWXTOX21DVnC75XNRn7RwOI9DtJtp2p9K4hug4AAEzjBx+IWFCgSDwwfDWDyE
Lmt/Sq1dz5Rk60hK0FE509ZRlgY3gp+1tcMMCeJDnFuxnzftwQyMu4mabFOqoffD+Cd2HfPcgN4/
mSzUukyQ3MfDbeIpQiUwE5Oy1KcMBMCG7aeXgFg9Ic5U1HP8F0fERaDEY0xAtH4lris/4AKCUxFs
Fj1u6ZP1yOtIOII5I97ilMpsJlQFaSqLJ9ImD0ybDpMZAngCKuGx7jvIEDWlbdE/dVmGdBakYc9c
FXHILyzUzo9DkDbRgo4kF7iUzIGpe9KIYi8SPJgLY+5+XD5EZz8JPWMLV2TXwKr3CaM6EpDDxMeQ
2h4jNznbJPehI8UpZ/ZTtZG2frA0i8JTsimPpDad2mQ+4/GPLk5YExrviAN0ZNvnU2XqqjWuP1oC
AZhbzuw5sp/ZjtLzGgmIYpGKwAkf2hD7gTNM5Y4hq3Nqqv1s9BcCVzAKpDWWJY2pYWDLozVDRNIb
G1NVxelYdMsLrKmM4HFaaHD3H/mIa79NiluJQh2KT36wHIJf+lQ90jcX3ji8OI2t7nadnjSbdX08
ITGcig84TMN5TOmo2TtmiNIrfZtMoAoS6IskrZ+WQaU78ACe3q3pOTK+FC6Srr5nx6kD47eWnu6U
x8BTC4aWeQpSjy/5t07mNzmMaC1CvsPC3kiLPLconO+ZTvxdWg39VmoB+G14g7YTwFVVjrbJ0uET
X/wuN44mGPF9PTw1WTXgEGDJGFDjUYHFBcvbnATXzPzhR/w0ayoeCx+SPtxRNnw5Q/hZ2Ivu5/JA
l2tCK9/UTf8XlDR+HH8IjWJr8GS6zeAyPgdN2r3oNuWRK0u5l5pzdoqKIBph+X2jfxENzAy5GCLS
JzlcJjv4bCqd78MIv4yVNzHZkAZUtRhMhbgie4WKlaRihmHBUZC2ehyGNzn1FHMOYr/SBAvWUlq3
Dh6BwWIIG+XHrmPITR9MM17jRax4EodhFdk1cHGRrEEOLXcI2xmv1cxSi9DAk+oiXgg3xgpiCgt8
HlFAyyHM0dwRZvIecdvzVWjlVtbdk1Gzc8hXTzlSfG6oF9dFkomvadoygc52hBtYTGyZ5qm3yWwO
9ZTOPJaFvtUG+0DpOXm6xTSig48ALm7wF2wrXtXZ7z0RZrsxhf6oiuRg2AjrB9J/oTsTDqeH5puW
T8ll8F1yzEBC6cVlKsh5RdVKZEJ1aVWLMpgAkMTi1CbjjLvH/RikCL0qxVI76gnhaLJbPNRoKOHq
/NhmAGv0ac2wO80VFTKRr+HebfJlO9YlycJc7oyMAUFk8Q8ivhS/yrIcx1q+2M3w7uTZR5O3GjcG
08fJdSxfYaY3wOHwxlanZB3wxTaEPswoa3DhWDyooj9P6LcPDkvbs1E6X9CnaL1ZQG8tDuai9LXA
AOjMHnSd1FMBVWgg9aB9S3rnWIBGdPOGHKotjI/2ALn8jLsOsi6yCEnBcmDf0jARLcWZNQ8S2AQz
d4W2c1PlXXQEjf/dBhSqWBRR1RLJ17iMKxbim8P5MBbjR5iLv5xUcdSigbFtbQf2r848pNPVANWT
7HnQiQNLiP69zwztMFQMiKNUv7hDtSfvotgOqbIhSVA05okOK6J0B6x0c/I8afNj3gSXGUPFixrF
tx4BBrMttIe2cO29GnCurb4d3PGDvvyZbcgsAsMck5/qbghomcJLFlAjCqd05P5qEWILYXDs2mQJ
ujMlbm83Xwly/gu6GGtQt2nUJcz4ozMTX4VBupN5+oJ0J31iJ6/vhYoe0ygGK5EHSFt02HD5ekJT
DDyY0xxtae+DXUWJHsCjO3YJghxcR0EvSjJf++QhsscfaQLuUH2pHwfdRjiGwjgSFFxWWeO0J7/O
B6CZUicxK+epIkmAxFfT/A/oxX+Ni+y0nrmvpwAwhQm4GjjMxW0da7/UWr4x24Ba1aoepjw1NkPc
JAgKEp8ulrJpmC7OYz4t+aUGLriBRKzv4WF9x3VGZUTapDvU9g5jEFl5Vdh7WhSLI0dpoI5zJ1vQ
CcxCpk72qPaDPb2lA+aZbRDZCRA561PTiDeZMaEKWLBuurr/DnVcFHFlk7z8E9Z40AGNH6XVvGhF
l4Fqjr/DQjuqfiCqxYxflkm85NY/XcqTNUy/GXioXUVBRY3KQL3R0J+kRDllpPNlDlofF/guxds5
X+SJpFPsweVPEqjXthTHhqwKuLn3afiD+tAwz0BAmpe3gC4Y08LV6A1OdQK2/JnWnkeuxN7nelaJ
cWfKpo8+ISsrQzqghw3bgUpYbLEatc1le++wKoLQR9wd6V8Miu11859o8YDh3d2mtBKHqqfsHtz5
PBnWc7hGecpenaMxIAs8wNsw5hZfxacObfLQL6xpXSgHDNHYKqyRA7hQN7Ji9jPm0TZo+UyNFEqi
6xh/YZeD7XW7YKNE/5QHT0bO1YRQmhQ1s6VMcYmsrrVwEy/pEWULO7OZ4VAeJunVmhhpMhHuLLth
RM013lsczAVQlY35E7RIneKU2VkQpz+RSQJFScxowldbT8U9qEnZVroNMTSHvRyMw8giq7vA9UbW
HJEIxzvwuxjaS2gWxWn9odM4uUMIHZGsQmWpFE2bHRcYpuRpVOaCssK+aZbB8RF1l3EYXvljA9w8
gku6ascHX25dnmzb2RmLancJOT+ZzHxnSRYusYqWBYN31lW5b9ruuCsXAmzbmI1Q64RXtL9/bRNe
KDfpW6Bcp9S3myTEhuQm5OcYXf2U8MPttEmc0nTkTiORYGPrLXOxFChRllEgmy6R6o5+Akn2tWox
+Qa9MtHXxK35Gw4qIotiZnIRQNktbPVpuhUGRWe8iziPPby60S5rknSfwGlpqCoRGI3ZkTlG6JF4
TKdII0X1H/5HwESIO2NJmNM9uSgf+ozzxYEN6XOyDV6vo5k2spA3hRXuvU3Ue0pLuNHyBG+VN6Hh
OZS1Ee0oC5ww+lWtOE9O+TMLAv6myuLV5GPKCcbDMfRPIOFDW9RstYxuGXIsKr3kma0QUISm8nAn
2Sz9J35X/MRRpP6RM7Cf+GTHZJqph6d/cYd40KD3sylgd/MoUfp0kjFMwX4krBmyWztN0P06QT7v
iT4jL7vl5y2T5RFN1smwJw9sEUaKSrBFjiO0xCYqdsn8IyVZSPLAWIKNX8S4BgrCooiMs/PvvPlo
7PxrGqJ7SSYQjyCxqW6V/PQZwSXOxEplDmDWjVoIAN/sdqxBPwIyb/ywiK19lz2ng4WiG0bWoTDc
A6iIDRAH5cFrKRDcmp9O5SDM4P4nvYDEhb78iqX6TmxYV24R5OchWK6NA9wlreNDW5kfWRQ8NFnL
e16AsskY9JlCe0HA9za0b07IZ4TXhyA1CATnxUXj6r4mJL0dJlwVe5n2D0vd/0dw8tcyC+ArkcGK
Uv+SbDWBWrXQfTlLqOctskcM2CzxO/gHdghsYII8dfmz0GAq+4xYvUPyo3+Uw4dNQt8WgtG5qY3a
a8N9MRrGKcVhG3JSIJ4tWDUarrsJS/Xdl+K5XqbvSOSXhECQja0xfDOHcJePqXVK0ndgNKdurj8q
AJugf1ARWiNqpOgpAQqUE9rkK5U+lhXxIHBvHtN2NNEqBuQBrCzVqOsOok4n9PrV1uI2RIZBGvbS
U2G6xR/I/fK41OqtpUTj7NrPREWeFOPcJE5/u2FdI1DRbXWVfw6TjsP3IqoovS1Ve2Wz/7lU3XUq
zDWq0N4tq3hLRWaHYx73dS1RdDK5xOZl7YzZIuWH2sqsPossWR89xs8OYwtGy+/otJ/5sY6EvjzG
7KuyIUeghr4Z9k/rD6V84E360eFToHBVFC70klZnnLJo+QwG3kpTJhacgqjBY1DhPxzgbpfTv7b5
WNhbhXwbG9OJo11bzR8Apl9Wre7i2g+T084e2YI/I74bz8pfKqQPhpkEB9vJuWRM5yI5lFtHRodC
JZh40ZuxLPuTgpMtI+CIGRHhamFxHxdkDdCryiNRYsLJhnOUM6VHq7vXmdgiv7De2gjUQ6u7b9AW
g1s2vVYq51mmlxJ5ui7+tM5vnb1l8chy5hM6URIkbrdXRwv4TzXFLqp7zbOoJ/yhNt+Iz0Dc2ZkU
LjVqvmmJL7yEfMgzWchoFsOwn5BMMt6wowdgmvU1haOBNFR50ZpdU1oGM9W4dTYV8j0vs+pgPyhc
8TLoiNdxluclCr7xqKS7xs0e4op/omWUkXp3wtxVMqib/nRy02BzWME2jcxjDMvY7UY6+ypIWA5Q
BhAVckwtiWwHeJkrkmOWBBdzDsElR9H7YEBdmbHgrecC7F0xofrIPhAXKKbTNfVwVHF0OczZZd2S
LLBSHSAu024pUDCdUJd0JVLmTDOlizLDlNuWiDSi0EeD8xspK83R+pkxfHXf3R5Q/hxY9HZ9yU4+
8qrEEqe6Fc88fa8i6302CxUDskY/8zbAP1LfVrci6omM2ra3rm8omMOMyZ35OcMt84RzLFN3fJKt
ey008tbD/5meu/hP5MufXPLlVDZc4ATXHGwxPJecW0E8rQJRipN5kHKXqXWyQP5YbzuwdMDXu/DR
vPVXnfTO4YpJfgatt3ZkHPmaJonHIhFyG5bL48IMxh+B51P5QZuhk+nL7OSMTbyFi+NoAFmq4Do6
iKrBbRJ8p1Mg2o7rTab2apUKvZms2K4KXwKi2FQBammeRq4TQ1wLG7VM6pBymQh5LNgOhGjFTNwC
WzDUrEDm+mYb2pciYXWz1HSj+PF0zwBGyVeGeCqpcXCj8THPkb5i3lyuapS6m4GB7KamDYVAYx0n
NAStMxcozCJg0laEKE1MeGTnmi5Q8guaYkB83Begv0QUbs0CwlKJina3RhYaBXXDkFSLH8PYuMUA
iMjtuWorbRI2yOhnIbryBjzCVbSug56YSHdOFSTHfef41TqNbRAxlZb4nStgfLlzsWf0WnVAofO/
yiW7GT3tUQ8fCmIJ4iSbDWjbd8u2QIt6IDmH2lvT2Cem7VXU0UtfRdoxwYDb09IOlJoTKa+IIYgU
TirAKyQzDOaEorKpPrgWOLc1P9aTa2oQypVb7ltV9m9uPzR+CV8IA/eFuJLYC0hbmyoCHBHNH4xy
a9XtLS7BYkTI2qNKvIHRvTC/yDmCHgqTUj8c9EMfsWvSekKHEUjTdWI8YyG0EwCQ01W4HJN/4s2t
vpsE+gFJK5IH5oflGtKvCvNpSkj7E0JctKr/7O3hNwhR2MEquaRB9ApX3QbWMb6VCSOV1ObNROnw
HSX9fWkRb1t95Q08/imobT/V2I3yqL6VFCpbDBlvWkRiAB5PL83Kj2Q1VhrixFl1FxobqVkYD61s
i53M8+c2dHzcCsmQ7/Om2GtwEzckYJHVFa1jkOi30OabEcztYcE6MwzqqaRx3RoEMBQyv6Xl+NNi
Q++7gFGDUCRZtXB6K8a/PCAJIoPu4iycHMiBb9o3DA9eGRORj24ZD2n+vVr90nG4G5X+bJaElLlm
xfIyWfayk/GBKcI1svXIL3u/CJhAS5k/iGk8ssbnz8TkvLkivfZtczLFwbLLv7GGmsTLBI1HinuG
RGVtVQwwMIApSdnaO0zlNs3SXYOigQcUv1t6fUzG7qqDf6u1f6WaAKxYi8NXeRjBeAkUjlR9Jf0z
dHA5aw9mgzETio5Z8RuhZonY0wUt07m5rr3YCf/h3yKQ0qrvpSYe14WWzKnHyQZxqOhg0oyoGhZY
J9tc08/FADvTIohlScplUxn3ypUkFmJk7hv3xaWBAaEoX2ZIw+iUIHcisrsbZfc55xoL0YoJyjAH
8WeOctjTAWCiuJbirao1iskxOSaLywJ+IeQnLIot7rPHuE3xgpll+9WmBbuLaFq5h8tpHpyry0AW
DUXJbjkl+UYznB8ndupjPxvufdBbbGIi/WybLmAYn6JHXv+oXeu+IXAD5aIPLzqzlQ0O7WhbtUDL
I5jGz1YzXYeeYQ7CvsMAKO2sY8p/dsmNKKbZ+iA861Wf7OdZxE9S6O0h7GLMhlNYQYwwD9FgOy81
MihioN0e0UR3GquqR2MFNWkG5381Oqk/qQTqOiubT9XDbAs6chLz1m4wI1fFp2OQ7LBmcOI5PUmc
6v5orCVYQTMeG013Rim1zwiaemLE+diPZvFZzRqaK/AlexZ75SdNii+toL3WbvxRRyK6o7hG6O2q
V8H0ihuFKLdA2RlqOST2Vpd/xjPkau6d6kyeKlR8Rhzz+n81+tg6iJL2P6qri9nY7pNg2cTuEM+w
MTOcNOEMMYb8DlmYi5bswwpc8W7KneWVVFbXi/Ty2Cg0YTgwo1dun/igz0Xl//9fLp19cnQkVP/7
y6wp3YfUdD87lhsnUnxyL1GN8biQqJKlToPhVCOSlLPBckqsKQA892A7Ol9v3+MEwjyHj/3s8hqR
Wqhe3cxOnquYnQSplg/kQP+1c+0PGoZ+bdVNpwzZRoN63wwC6Lopxvh1v2fClKB3bFZbAElpNa6V
1twzmPq0911dEO4dIs0oqSbAxhkbwjBOltbPECPXyjfIPnMKCQAoXjs0xVNhHETUOOQQfGKQDNbx
+fOSzg9hFmVg81CIjwwQS71HnqZ+a6vEmSNxQtYkCJNY4KU5+t/RNX4nhNbCZYTmkkk56K+iQx/b
y+yfNKYvbUqvQTQwbUbpCeaBToHI0UaOuw7a6aYWkeujbfjW6xnVnjKpFsy7yOV7VJfDPsWbBEkK
25IK199D/+nkcnES7TEctF9Nm+JdIRizmP07GbF/pbLexhQ9kDHU7+T6/qVxdehn/dWY08FLpflh
IhL1JkSenWZZbNImAGnIwN2eoU5FCscGOMixEu5/vVbPHka+sbbilQdQbxor/dYMZoRUxlEs1yDj
tN6Kuj4iWPto++m3ID6GQnpj2ATiOo5stgZiZSYArZfpU+EXpnHqbYtV6+CAxklgayBD7huU3hrm
yU7bL13xn6srWJtWsAtctP8lEgzBzxsI59J08W/Fzk1bo+vYInJnFUemgvDbdHbvprxnLGW9dEEd
bRJXoq3AnJiRBfpUA8RUbi07INl3h8Rzbwl+F1fSXuCGyaL7QCmbLo3yknGE2AunKqxvZvRlOEy2
dYdl0ESBvVGjPJQUNkJSG2tp/mWFBH+wBymgWRN5kOMnLU0wgz2TeWTQGqlQ8Fm1h2odia8qCwMq
z0iwJ+6Hw0JiySbMap1eIHSw4ONyteAod9M3G61+OxjuSTsQvxLD/2K0WRZkWjEbZR57zNvmUgAu
THDugN/oH1tiyUwKoD54ZDHy5DKvHSvTJ/2CfUEZmHjJo/uSApJbtH96O3B3ZH7bl7+hI8HqIebv
0qOYO8qxVS4+k6ZoN/fRpaLEynWrI6x7dCvPrtC+8DIfJtC9I6OUEdWN6/A7GKa+c9vwXs7JS523
N4sZBoShF6KiHmI81pvA0MjcyK2X9Zu1TDS4pp29DDqSUr0AV6UjZE/QNsAG99o1aJEB0fPkCNJ8
i/fBlVfbdRC2FJ8ZQigvj/WnOKqPMp+w0btXyy7A7yQvFqRhUavnvA1vTiu/Eac/B+pe1dxGDHP1
HcioBSVl++kQgA6mCtOoJvyl50qFZMxdaJwhL3qcCV7iLMUWpBJx5La+BQX0Di3AWfh9xBUjLApb
QXQaEfT8diFaF0Pqx6TA9m1Wbz2GP4sUGU9fQKLxDZKmQq5Zq4xvXcUMUqV9FGsKi4i2I27CTRq8
6O1zlpb/8qGf0RiZLGqymx6ZvHdifnAzuQlt99VMiGcZWhyH1DUO5Zrn2NLdOXNfgXjkee7bO7X+
X94KgG0G0c+txo5e2Mm1HdMzTz/wUv2fPUTr7mI6xurWK/wDIUMCDXt9lM/mCl3kaEk8kjxpIkR0
DVuxtQREJARO3gSQEVtKKczHCAYMzX18Sgh2NTr4PG1YIGkxj3k0mNyc5d4Q3W8KIQhlFTOohJev
LhiE9tOhjFz1lJOy0kxc7ZJXiDhtyoCwrdguIDogf5HMWHlQMzHUsiy+8Ne17MT7y2hCopUDKzCC
s+8Uv82mexUmQrlOLfsp5Tsbl7NtYPzlUGCtF8DYDRKWR0sw4RqrC0TTAeI0h5YFsDhWZqx4pr+k
2lmpEFaD7oJdcxjDRK4BueYIGZwJpjETh2iy06A0wwGb9q9VVhWHBIiJnhVPxmJAyCrGcBvr2Rvm
+HOCqeBHgEUd0ygnIpA3bNGKf2HTDDvHRoMetmzuzPiKE7K+KtXFT4Nybm053IgJwLSeGL901cVp
QIS9dQEd0AwAusTp8xiy/J9iua8CLCRV4Hop+q0BUoOvXO2MOBOSlRNfVgLJqcozcZpn9aHHrBnJ
7HN2us6yuCfT6dZG2Ukfp8wr5tgrXDt9IlbygoWGtbfNjgpH1j6y4ovt1qmvpWTJl7lFCE1BDw5D
oborlA+xJMGuKRCe5czemPCgnDRUSvkRL+g3nDCgjrX3uql5KANXiIq5w86rHgqS35aA6qYc8E/B
myHSvT9Nk5ZfdZPZ+iKx3BnENwVVgbzV2kLPwM9oIYplK91ZC6JYZ/pW9kBzEqqBBQmy7rpaQIgA
36ClgX0VZTYBa+2OAfHPZM7tPkX7+dAbSD5S8N5QC9mLQNPa4GFiIWkuhDfj3dlrwbXWbXQVs7+U
+CkVd8FIqbwNLPiS9KnwmMaOgnoQ7DqMZ7upXHKt1C21AY1w/2+tcuSYDzk5GPt4SiBIU7lLYl+t
yms9ZASM6vEOcvVRq5LkIc+K99zk4utCPDt0Qp7ETOsHXf6jMKm1Ayd0XvuCjxu/dkVETwoLAo2E
LxJsCplNcRdMSJVmyYbbmbN/dexi0JkgqOG2e1C83+eu/c0NjNZG7HLEBrTVwH49+WMhnEAg1/5p
NZ6Y3sleE5H2TwSlXsjnyx5V3gAXduNqXxdo/kxNv02Npl9wZjUMaZy7aMb+PmlIwGZRl4dp3utt
OHod1Cc3b//TRtjRoWr+nKHNHzs1/QBRjR+1+mto4N1rbPFX8Q1Mxd4TepL5lrUGB+Cx2i78rbE1
/+KMAFRZqxpVJIdvxloWDcYbZ1i5Q1vzN2U061L/mWB2rHoxjivuu0JtkmHB2xlF/8Le1RjMNrcp
aZ6LRalTX6wgK7d8XEpO/GxZQHZqKPTMkLn/aGxteEOepg2AJdhND9hAzbqC8r8ET2jytxMRb14Z
NO9R9Z8wWAY3onpyFYSfGh8mvoqnJYVMUajS8HkjXnK2J3kwJFsy0DZ6jBNcsO1su3dkTWukJ6oI
twnkep2+1snyAdYZ8ZfRr4Xm6nOyKfNI2DZNW3hZFb6agx3e25bcYKg5NXMsomYkNFMWrZ1wEc0G
BkGthjAP5TyWGNwQNTjT2ByLLh8/kMJuK3eMX7niM9KW7TeoVr5qobUWQ3jJmzJ9qpVTPf4fc2ey
GzmSdelXKdSeBSONYwN/L9zps0tyzVJsCEmh4DwZZz59f1QWujIjEpmoXjVQJaQUoZCLbjReu/ec
7wQowCrLrmjZMj90IpHeGVaVHfp2YlFAybv7+rshzmKGBZzw2uz668ti+TMZVndJk8/nr29UdjWA
YJt83PgTD0zL2WqqAcIxSf1S5RSHDl0FjSJUbwV1iZldOnT0Jw6N12BGXvskgkkUkbFbuO5HYGsN
sBPUH8A95TqoRbUFzvvmZDk76HUsCps2ug5bzGjG53lg8qYwH+o0T1OPDMZy1PR1aqXZ1qIP0tnG
UdglYrKeeEY2k6PSek4IEMemDO520TPsCTzxDWAdUKa+fRrKTMDGS8btSH5Wkd0N+L0dzbtOY3tT
lsJjgwx9sxLv+fhhlJe66yq/dEKPs0h945It57NFwVDWNmHToqJIlnnTRBPdQR4Jqtf7yN1blCWb
LHHTl7gBezAwoR6xqBJnkO2JQ2WHiI5hRU453y7Ay9GF8WR3SoVNQvtQaMcQapwrB7+BDkRTUqOC
oeFcgFHqhlqg3++cY28ylGtDUJKxA0psbu070PLFpRsT8STL70RhEuFpDHjdy+65j9LqPCYEBOYj
qpNK+KYiNKUOa4LsyNtWBq0I5hh01PP0pc+T5tTm+nQrpVPxDrPdV+hsXZ1ayZtq2CQGEwTbqUD7
l+tZwOHgIfE+hQPPdfe7QXAxM2+8+qUijT1LGJHxpEyD55b0T2B+KnzUpfthFM1zBSN/oxqH65m/
yRQjgyR0sbZzP7AajshFjwE1GV7siTm8VxFPVgdgumZ51Yj8Vnn3GcGUB9PALplZuXqUlUnvn+9d
h8FxiLD81EYMfypHTFziP1uZo6SsSKzHAXkNpC7onqA9t13IjubKsjv38YsbWz80Y5YY+VBDMW3f
wBQ5O9Dl4Bj2GCrjHbIPbocmsW7ngSuzjPq0UhvB6JEBpUs81WVxIa8q4hHlPFTeRGy0vpg48uyS
oyyjCtEuBvfZFiPLiyyjh54KDfXkwA7FKG3TSmZNuq0f0XCdYt1+H9GbrciE4bzSJw+wSF4SQsk5
DeHZYXoUbjLBw0qvmtNQYEzRDHrXZLxE3Aj4GL4bHVMaFhIdnDfkaeO13ou3GB3IWfeMq9amVJ9B
c7FpAu2xZtzPzhDSeY1fSO2oCclBEBMzzPXmaCGBMc0nDx6nZs4ETc03FeWZr82OtpGJuwXRwHUF
PLrWjQIIdxdv674eqE30AHeLp3yOXj3VsHPUU3Q+hV5/E830Ax8gQvIo36YNp/UO/ENtnARJLWcd
zxg9hR8mrU2ML4xLXWXepUCGOKoUvNt0hVeW57z3HzPS/oPZS8B+Pcm8hPRg2gurXYDydRW5zV1V
N82zAyFmHOyHYG7u7br3cPCIXQkL3p/N6yns+4OyiuhiCwTaIZ5E8PSlt7WUcYNIqqSs5P0HH8HM
Ds5HgevY5hC7QGc7x7a4lLKgHrgPGEvhlGy/a6YdbAvNxokKehbj3MnJqLCFSr+hLlI7o8rO4BMp
Zc2GHUi3sYV6383Ww+uc1d2e5jjhZJJKoaTvvjVla7HMgf7ESO23lZUTy+IxnU+Ue2smivTLpkXY
yLJMXMIOHIUxoetzGxRTBkUa7a3biL3hXNU6Zu2SbBR0Y/dDo5mbWaTXoAef8pjmL/N492SPQ7wL
h+gpxW5Jw4sYXS/BUZONFTChHEcqZhlEf2zmif4OxJM4F6IddzHCXYaUWKlTTgrMuT6NoLYgBdjM
OUrEcSiSIAKa8i3HWDXadINaKR7AMdw1kfkQYrFEP+Pus8p5ttJxyTGlazyOQBkVeDT+MoKgwG6u
xLcnPLfZ1iAEnQyGk07rYm+YJm4VUBl11D4GUXGYVb6t7f7N68BFEikBdrwLL2GYniOXbZkaQnfn
u4FszZw+XE00eF3bJ6WrK8x1MIux3CUck1TDETN/cXUfla6Hwqw5tpBp1kmsfkQCFWe/nD3C6Nby
Mr9vRgiEBTILuwZuAhvxQADozRQxWRyUby1O6iaJMlQGzbjpFZIRZuRgozeRjn66dgrSOoIHx2o+
LF2v/UkULybJrG/lFBxmVxAJVgOtBe/YNqjpimR4sKENNNWSl3FReW4hlgnPqirfJokNzcNJEjQn
mvYvriuuGUIeAp3Ihs6zXvWeAlNZ/YnEszs3cO460NJKZ+V4Qn1TXfTg2OlbYHpbnsWboRve8iSR
Z2q8OyjZm+BNetZTOC32kGF8BZQEomUKP2RTLnXvPdHf1HgSIhZEPK+rHvOq+Ay0FpcLPlzJckhG
xKU6hBEPcwtnW/mGxpAmWF5uKmFp0IhZeSWShDbyDqoyzQ1dfE7EdbN1XdZ21VtyiYiAotc1x9RO
LoDLa2ZfwRNG1PjMeHYz0BQ7icly907a4q0hK4hU2WAtwvhAss+tXOzsDYvIry3tJqcpVnjjh96M
0OGeRWMheq9rug2ZtQHaa/L2X0t0xwTcw74s8gJs59i/GUm3WehpYNDLz1rNjzUlZRKWVzqK3FUI
2KLB6ztWw5U+gSePDg7nGB6OmC7a/J4CLt6PZYariANtIiJvUzCuXjPIHR7NLEJ0yp5T4SIKVUdN
iAk/tfN0bUgXiXOOKrhTyId1hA9UCaFkMIjQQK0UGr54pgnSVeM+y6AcfjXIJrSC7O3MrxsTtWUQ
XjqVzAxVRxRrRDM5HXM9j0Eho0Qef6FEiY6y0DjMJCxsIpeHNV2UH6Y9H3NX1d+zJRKKyVWdW81z
GVfFIe0bXF49A2+Vo1MOORmYVviWe1b7ahFov6KXqT0ggqA2jqpqF6PdXBFnXxILFQa+MvtzsIgJ
qI6I+2HpUEjSXAzSCASBg1enbqt7C9/7ZkIpegPz4fK1ciqetPA9fnjl+JRl2F3grWDvoILoBQNw
9IzJRVCkXIc9qhuYm7ph35IUQP9Lq5yzNEqom1Cf4yB9SK2o2WZ1zliSQofOVEvbZmJaHxBvf01t
uDaSmdtWteF1lXmgnfRmP5QV2XZkKXOjrBnthj4tb+i9jXUdGUI/iviOjk0Hx6kob4EIGrtJ62Ig
NSUoZdTevu20xcGbacvWjnidIO1+ChcIeVvrZNaAzWRmKHdJaO5MnOlLWBrdzza7a7L+NjSf9MLR
n4fpmTv71Fs9VEil6fshtH6QxQw4Y/Ybs0Dn5rjsWsF3tOVAE70tAh5feDe1198ZSWH6htHnBObc
hyVd3GBGbZvDwuwnCV5HG58SBskMifCtFGCErIRiUl+7oKDKGqdutPAk27g2lwyO66aZCCNqUnSQ
OtJ4NWqrwdzGFV6GxjCxAHrsZRXKZxoWjOpDWlGiBi6hyTHcki34Bs9l3ZTuY9Ri7e8mzjU6xtY2
LXDvkIPKbELd1jZdJ4ai90R/v5SCFChOv9a+6+cTPnPkdMF8O6T1E2C6u8lFCZ2MBJmDjbAGqP1e
XEwQyIAXSem95Furg+nQTsmbKhF1ac0jo2Vm4DFidVbZnixwkMEvk15nV0hxcUUYwA0056mtLnNX
y6OVT+x1IDc7TKNbJ8G1jPs5a8L26BWJOKY9d06gWhxcjjC3CSNWqE76oUlbFhVx7isnmd196I0h
0iQupuxjhn8RyJGUZ0RnwdtwCsJxAu2bkde2T/FhrC0HCz8b+RTizXDCO87lw7G0qwsmzz7PO7rQ
EbaiSTzkSMPjgN0Av/l1WfUf5I8/dijlVg7x10SoEivIMHX0MNv04mPCGihK/alQHyB6nrKqpush
zU1lB2/hNBKQF/MTu07dKFRLY5Y+R9lu4Lgqw/wUOiibSJJD2rKI7BLrGo0UHnqze0qZ8iPYweIt
aZgzFFWHBrxkXUt7LZr8CiTxt9wqT2FXIvqZWyL5YguL64DTRkempaL2Ohp7ZsD1uQqsu5okQlMI
tP9NDDcvZFAKjRDWLcozphO0xNouIqjb2EWK2JAoDjGCnTGdHPvEBbNtRMPBU7N+TLjFEIer8Cjr
oty4TJLOWWNyCK3G+l6HAYf2NiXkwfJ2Thhg8ZfIXfD3YuNAqRHkiY+HGRPeKDi85qdITce4JXyD
mY++M4aJH8P7oSfeVawnVEwp55xixjTo5oI2sRp85g6k4lRMsiLOw3EJVjRTk19qD3IY4eaR+GzP
VKoSFKvvzNpmcsrJh+ZaYzbK13kIBDpIkow2GdIKw6HG6GauR8QFbt1L0KZnXKD2da/0PU/AaNc1
8fOApGkcq1M8K2y0DLBs1b+WEXKHXrqM6D1+nVxd6p6H5TC7Z+QA3KzpTNrokN3PLtFIUf/6xWhH
GjysY34b5H9nSk4ct7236kbiN12SgO08e8exquA2huw8DmF/2GiuPNrcbt0p0nACfdvEobaWBraO
lnDqtYSyxD2uHYKgUWtHdR9umKARFB4iOsbjNHKDdjPKChgJnUXyKOujxb1y35QQ4GgyJVcuVwVx
J6IeLnHllD8Q9NJr04Pn2M6exxw7G8pBfMIzJ4dZxySr2HPCGXpGXyDLCENOliQwDVxof1BLvm8H
ZMGxH/u4U3ucsulBwc/dmmFnPXtVj7giFe+TszT83GC8qV23OqeNpL1izOJdPNsREaqNHCy/Rcl4
KOMIbrs3PunVGQnK+AwRDBJWG7XcQ3yKlYk8UMtMt1+fWiPNBkDd+dkIbPMwwKpnZaLy6tWb3Q7a
1X8+RML+96fMo9kfpD3u/vO1//w9e8zR5grachYcwHn19SfYpbSrpuUtb6fXr69Y5CQc1BATuce4
3k6RjtkhTSktq10EAcWyqEDzG8QS/u5DQuDg7z5d/vTr74WpsfBYAMuhlYDbbYBmreVu7tuF42gi
74Vms65VOj2YIycC4PkDUnodpWsz0oc1C+fEPh0c9BSbfGoi2xkXXvrwoshAWlDVcmUb8YMKs7sZ
axEYHJ2e/7CcCKrwpZFdyxBE/pjnCoBTUk/HecZFh0BqOk75EgToDIvWzc2vzCbFhTHQdqyYBtG6
AaWCMYAaL+KolFe4jlQEe4CYA0deIyn9rKzoI4O+x+m42GhK202L0G4q0Gq47gA/hTYz0dTdfBVF
8aYrF7FzfM9Dw9ka5DG0JRDsjqgM0XRXY1nRE1056jGuks7PtJDpWO29BdVe0VdnPBcbpA20nyIe
77lb7qO8ehhq/T4fvHsxQyaqcGkFQ/yC4wSNB0FykUH5LEFfxNN7XtGas6rPvATIW0HVqsrb2OaU
OfFPBJ3DODa4FikFQg4BpgF0oFDHUlO7h1bXR8oIaGWt9myb4xXMYo4Bw/jWJvpWS+RT4npnSNjN
vnOtB112Kz2K8bRZJNHBf97YEdmsGeIQ00aEMaCAkUyB2sr+7FMg9EQgoFjcBiL2TssrcZvsnQ4l
qoSO06dKwnaDxxyljJqACkfZnYgWf5Be73PqK4B+R+wPPBn6bzJifUyJAa6hsuFIYI6qGAvqFx1C
j6Rr2wfBWxNjFs+IMdgAYYEq/NJn8z1TqnqVuwYAG7viOhien3bVa43neqIo9GuPf7mXSxZOhL1D
U9aN0MZbTBSSlYnhQYvH6vz1gXpXZn4R2XvpavmhnO3qXC8fXBB1x/8+IfyhzPnf/1s8+Mf4vz7K
aoIBFrX/e/dZXr/ln83P/9T/hxninvl1nXj54Wfpv7Vv//gsWvADy+v/n3/uCIx7K6Z//vuLh+//
88/lGz7fmpYEbutfQnqu4zme67po9/75j+Fz+QPrX65t2YYHokUgZbME3/LvAHGL77EBFbi0RQ2y
xizv/+aHm86/DLqFriMt6ji+3/pv4sOXaPOqzKZFNsGrdIQuDNvVzUVT6PBzJK/h9+HhMwlhlWyZ
eoILIlcjM8Db2w4ei6ojRWpmkgwEpSESc6quZq8DHZC5xC+kRXEJdXGQOY3OxGiYbWX2lWQuAV0m
ic66hkyBVDEGysunDoegXaeG7+kcNjdzbVZ+O9h0t2Z5+N2Fv/z2yv+B4vcCTLwl31z+MQ396xdy
hGe4wqJ0taW5/Pnv0tAdnqeJFkaMOCvnTZvN4OQtH6zKIxCzA6FYMuyenPQ00Q30MRVxPAzL4czJ
BHO1k/QbN4v3ceudkybsH0RZTjiomjPt54wwscDcVYC6iPnpwajzLDkjBXGXsFv3XH8Qs1FHdrnV
7XC4ymNqTdB6u6gv5stf/5rOr7+mNAwJWc6gn2e6jvjjr1nSycMlisjeqwbrVKPkU5uxzL+zK8H8
idseVTmmMQbPpziXJhb4rwzEUD5iblM3bZ+dZZFzchmjvU6L+TrGI34fdtghrPnGrQx93+XaeEmY
Bvp2ZZN6GdHjP0A94WKSNERtrQ4dwCf4niJ6r6xdYR5sI4ASA7dln5YB9oyJznldik9a3Pprm9gd
ekgsJzxRfQvkzXVznTi4qPoBRDP962TfsVNveqPtqa2KU0VdtBdRYfkmqDB8ociYrSzkKfsl3m54
Gnx9ih+JqPQg42AM0evkskuSycv5B/XlIZX2cxcLymKDgMADtyNhLJhfNWK/ccCY6dki/PW3D7He
7P76jTJc3og/3mDSsE2L057hUNXKn96oFtYgozQq81G2+VZJkZ6J/1hAmz00BG0vCFnHnpoYV8oG
RacndE/EMlvFSYaocRrf8kngd8VXdF1P6N5cuCB3IqjlVd/YV1oC58Jd1kAM8WeN4DpGL97Fm8mt
OSPFjX5yUuhWdIwz/29+Nf3XX411zXzEpEyUtvHTrVYN1TD3WpMg/ZJqT7elqlejnV8PsRPsolpn
PDYqZzdiYEV1FkxkXOU5E7lI2kcKiwozSoAJ2YyZJJVe6Y8GN4vtGi/5FFEbDJY8j0aTnT1tOv/1
S9f/5KU7ho68V/DW2K5c3rXf7RK9KDE4T0tyjkeVV4/2oTeTjBkfOt5iACJHjAJSKJT07gS/2BpR
LueM6f76ZbBX/7I4HDZ4gJym0Jl//rT7NuMwthDxyNtVtYdRq3dXYD7akz6Yj0kbFufAw6BEt6I4
07ytie6rnqO4cnjLHdJhbyOtJ0bONT1oEPzXaEXBb/8V2kRF6b1NawZ0xllXjGF6m/ena4Z5lxet
+rtf5c+uqGnbPFBQIlEEL7/q765oU9gO0lbMEx1A4w3sm/7USlpJsX78+oSxH19Zvow1SO1V2Uxo
3lgj//kwz+wZU0JxU8exu/16VmQq3GiDOhVmRYu0Sf9mH/2zhcAdz3NPd0xet/XTQqi6VqI+lXAF
UKgXi4Eut+BI9djC4ePpAg9D8j1XunfIA40kRPOH0NK/eWbpyx7w0x5BdWAsGzlrwPx5Mx9ngZZU
1khS6D1s5zr8sNxU9xGj0oFvTbzjCzhnQUljT4ovTkQn9a9Xov7rNkU7w5IGNQq7lPnLDTHFeTfi
a8YOkFmnSG8ltX9WXsX0M0nrCE5u2bzbiUx3k6eFp7ihOSCHWzRWgAdjhrlFNF7ZiIYMckdPgrRU
lN5el179zev89VKZwpGOsLCDG5btLMvwd8uskMyUjAoVEyQwVrgmnSumDPPRaJY10tXn2uk9H+MQ
RKH8XpV69FsF/Ftl92cFxq9XinXCj7YsU1Ci/byhgz9Ki5ok5/Ws9jqI0PslHCkyxVOapfWrjbme
ljLZp8wDHyc7MrA0acbBsuAaugSvOujptymNC6gInji3Li4wUyIQFMGI95ddFrCUhYaOqbxosF+b
jgd502rarWVt7corX5yeNmcwVWDEPB7oeT85nFTLZwMmDppDZpCGcrRVPDbp5msbHu22Of3NG0EF
+tOaddDKSdsjkkOn2vpp62ohmVOihVBWYuKZmjcoSy5j29jxR4Q9q9KGAagKREzmBAGlo01BUHhy
QtmzclVUr/Hl5sfUimdyeOV+KXbvm1OfKfU3W73x64qB40U9aOiQ111D/+mFpq4IyzbAa+Qmx6h2
wJ0KbxDXUeOIa+mQdAik72B12bHrMZBOtnjQscQ+6jopcZnKjk6PPdTIQ6BKwRxeiVYSHzw6kEQI
f4rjyPubiuFPLqyQOuWCoCqHvfTT650nYUYjz/HfKru2FhhmB4JVlKyJ+Em8l4HkNo/3+zpT/Y+/
fledX99UwVZIscoDycRB/se7y84DM0lM5PBD3Hk7mQw0Y2cYv2vaGpBMDM6svUiHv9l8jF+fHY7O
LW1ymuBpbFo/PTvagnb2WPFjI8cQ7wMCvRC7VG109mPCAGpbWtFdOubNbaLR1R6kaNaodXZdD/wG
XE9p4ZyzWk78YMJgfFwhOM9vOqxdDO+DlmbF0pxhTvpfXyyHObDh8ABBfvvzVlTDmbOLAIUeYbjZ
NowJM8DSSm+rttD759Ee0rHr//XP/LVisAXVvkfNxXZt8J9/fIc6uvkQPuCHpzXj6VR/7equPabG
eEv6gR+7DvBMJGiEjbprNwvhHwHeClx4tuhcJ4RU2aUVyT19o3dsWLQC28if8+AFLSjM+xomL6C0
LwcGHjOx0izrb5a3zVr6eZXZhi48gltMDOS6cH5aZQlvT+spOt+JSd04ueatGrGvuzFSmjnhee8y
Uw1oJGcyNq56LfUnU0vuYK2OGN/DuWbSA/ZM5sXGtOaMrBBGQnPghZu+IlOFGR00OSgkuH4BDRbZ
pSL2cG3Zbu0Pbl9A7lS3M/6DldV7W1nq3hV19aHXi2zbmNqnBaORIepGI4MEOkt6Sr32jtQc964B
S8UW466Ui12tOJQJ4Rh6bB0gPDNEn4yWuW7QQqh7gqC+qYu5PXUWcYY2eXc7HhyIKZPrPIibk96B
3kF402N+3MS95/pDxSi2RokymO28QGJXjTc8Fso0VrKKPnHdY3kZQNNQcwMvcYBcasSiD1QlAI1v
oLeajTdtPFTBQ6Wdi/rRDZrm/pajHDFZAxgaNmYQ+U2GMDAklgEsykEaYOpdTuZ+5sEuGeMV5Qax
cSjXjyJI95GJToVkTkiRg/1ikJmwafAvYEnY5HpSHEjPBAAXjidz1i9IQqt73CxXCLeTWydI4JNJ
Itw0o3mWoscxg1x1A5NiG4052r2YOC5nyaFhmqMj7gDYqcW7ZhESlfm4xshIBn2HHhvef6aCbsds
G1i1IbpNkTATCasKlZeXc2pse9B443OST+8jc5wVBKbAhyM88NayeTlvtPKAUWQGwa4YOaZ+PpK2
Fq+y0ZLb5jh7aX0yDO2aWYyBdRN0uyS/ZypKYzMV2kc6jOegLccbhojTlVvqa1VP700BJ1ADXQC6
kIQopt2dja+C0x2ygzT2u0SrwK69kQIFsEubAx84xmYkk/TQjPFN5wp8HimVOTUhzRbKmlWjGvdY
wZVXDPPSmqH+HEWnOIaI6KgXjN7jFqX/986uIfZXLVNG9LE71n/no9WpENcdVYgFJwB4Gnny08vc
u3zywNWkxYmk2jZFOpJOt6XqmQV4/AMgym/BtOFQ7uv3aDFWksh4nMWnbU1M/I00gz6DET0cWeJ5
Zj4DtUFZ0wEFMWHWGqy9w4CygW75OGbYwQqr2Vpzrla5tJbDarMHHboOzd5m7s1RnsnIR5hw7UnQ
qxFqZD0CdptwcOGlW52rfYwtiZg4VIAT+GfirPOgh+MTDsfiI5/IWQyTlnZsbmBA644Vbu8t83A8
yTP5UFrWz7ugnU0cCIxKaPSbmxYJ7D7ubjFnn5qG/cSb9HxDomoTodNBjAmwbkZjlN6T1i42UZRL
PzvkBm0qjehsMibyg0qROQGr6PcE1pe+qMg+IkAy3iBcRLbT4R1vMBgx6fmeOwmCKfDtUOd1Dv8I
MxZ4AittNKKnrAvcFYx0RZaFlR/Z7Cc/E9ZIDwDDPfPCbq0wCCtbD1eTh+W1gOCIH4yobN2A3x9l
+k7Lh4fI/AgWbaeyv9MrJPzURf3EjoSW0aVdj5V876IQ12Iiz3oEDH5QqvuUDWaHHl9gcXkV+mhv
ZVK82/xqBibRjeWZICtaKFIKkrOLLGBDsfkQkUV6SpPWB0AtWKNELwbTAeFhcE60ekvuJZwjKaft
IBogRyQWb+JlfJkL4ncDvf3u0YGoFphmU8CltouL8tJjF2cPgP3jKHzNJbP+ondKlhmwnUKQY6ph
APcqP0J0BoyIuPPEI0cwVhNRcGb2FKQtYVlY+ontwkPCws29/iw8PI5lSRTaslOU3J5z2B7SUcUr
bRxSnyoE0/RUvSHSQZNYDR2BSvY35KL5Nhrmb1H0I0rSep2m8bSuG7jlSGLiy9RokLkG8ppETZSY
h9TUAYjnejXp9JV5sYEfrZOMB4jhienM1AaH3ZwcOdwjJ7cQ9BhZfNfo4hwULvMJZb20yQTs2hPs
g/PojxFtScdKX9CA6cw+XjM4rbcVaU2+jGIPL4eJVYpkvs51AT724nk2UDUaOnZhE4ltYGn9ClCj
ZkfBLonot8xaei9a1a9dkX2DlzRtXdqZdXQTPVDkfeaO29yOjXUmhHXPqEffOn1tQMHNiNBkcA24
Eq5umGM2KYsFR0IPiBMFKlH88HisZ8aX4WgC3gGohxAke+6tW+mR0sII0TczJoiRw1gPjQFyHhKv
vGj0Y4SDiMTSe/RJ9hpMK0m3wTKv68KPSKphpfV5h2b4m6Vh6YnQ/Vj2OV+GzZFhqGNTWgFJDzfE
Vd6Y0FrpCmbfTa+St/T3aCpqYPymmDxNlkZNIC9PdMAunbBeo1Cuammg0oL7SPqg2qKQveZReVAQ
W6oWf7Q1hC+RrhIfP/iwKczoxjKLq9werLPnuG+cAizUGVhg6nE4Zqqxz40lrtmm8ruGyWlt8LpU
VSBaVecqB4XsBg8ctg8kpcb8NWcrPem3qWfucZDs01gxXjIxTaRk+UoJdKGKqXnL3tyTahsf6BiS
kmkBz3VwvULgPacdOcW6ooc6Y0KGKv9RIKBdedRro2Som8eOXEVl8gy1hsxXl6+zV7zppbgxdG/c
RH2zWwS9syreCnMinBAc8TqrIRxhxVVV6ydFhdiyGTaB3ikCsHQSOOc48Q3smrozNjdhVCK0yyZj
Z9ZavwG2/TFhK2VCioQ6nxxnb9Aq5kY2Hq287/cmt9IShOqtFhl4ICZjX3blm6H9yNrexXcNyy5D
ELAZtMyFBJU19H7dOwrUqxmu4JqR59okD5E8U15l1ln5rdZFGynPVWzIV554GYy3hDKihl+4cGJM
m3MmpSDK9RxEF7D1FZ2+TbXEjGQYtTl9OKeHIcnJ3uzL+4IDJ9bPzmXA4dBlRoq5CY9ok18wst6n
qUBFVO5CqEDQhme5V719sIzkM0a6Y2XaW9g8jgI3TST3UzWxvU0oO3Pvy73kri127ZVhXciq9NtI
WTwDcgstlu2BeGebF+nJFgYJwmDJFSx/K3RgmwmB9AR8/WS3wCFZwRMg0AswoYciYf3XyNo3BcTO
tnFRQVCTIOYp1x32wT2GB7R7evjRSlv3ZZLvQyyuhBQzpHQDPGLjt2RY1L5IPGVIpK7qSGMIs0Oo
iKPpS2pThXJ87HlPm3bYitim7mzByM3PnQn/sGLAqo/tj86c38m9dihRtZM1EMwxvKH+TzHlDQuB
t93wGLM3nRwuuBZMABbRZqycG68WsAyH6F51EB6RgNuJCOC8Y5zWak8+c0p8MMCypx0qxUoi4ZiE
vRvmTeJg7fbIpskL1FnakFzJ0djlwunAsQav1nJLZIZ+zWZa4PoiNbWyQhhnRnvpuxzks7LvCi90
71Lyoc3YqA8EXuCGEJcBeZQP/sVXRCacRDVTJ0ExpdAeqnjPJksWaSqnO92gAzDFYiCP+5K7jYcU
BgjUbFrAl0yqzzLaJaj0cV6199pYrJtYA1GQYd/pTGbSMtFeiUkTxPISRoH5NCQJ52wrUM8pm0lO
FxIzdv6jo6UyZgTLcoAs6+sEMZ4fWf1EeKdT3utNsSsBxakLTV9j1cZauJn0djvw/xGBpO9o88Ng
mu+jrt3gIl3ZujrVEPsDCRW2wbKyQhZPVdL+WLxgIvls2K1Fc12kFsca6kGjM3cE4wK6EedUH/ac
Si4mkqaqfrASrDC2OSA/i3eFAPAHmHfI9W/0xJYK7c3TFyfxk+yd2yml9umLg4HQFb9mRQUv0ctB
Upc20wyhoBCSnglgdr6uoFvuPPg0CAEJlCjsWyqd+LamrupEoR+boH3mUJL2ZbrVOEqBDUG4gF4F
5a83n/pcPxZewnkN/QQFfbkbouYb0gvJOpqcbYrknlb4w2AdM5xDG5khOpVNohHVO5yAcrCqAmQ5
MPWJneKVlkBSDh73dG9E/tAhqXC/qIlB+UyC1xbK3h3mkHOR7EQRXzLTwDLFdK1sxXeY67eoNEn/
cTFmmvocQlwDj03Hjmf0K8NWc512JQJVK3oc0LXa+NBNYOh+h1OQkPtPkVrvQozYGqEmrvREjvgF
RnQnxRUnH3BvtVdvmE3f5jD3ExH3GzL/0D8Wz1kaPHJnZCsc0K+x476bneWnhvFicmVzKrEox0GV
BsmjHUIm0tp4I+JLQ+lP/5vM8cIcdmTohOEzZ8tJ1d+6eXqNq+q2be1Fbal8tzXrIwl4rc/BiHTZ
nHygeH7KPPM5T42runLQnhkqZiO1wo0pjw4stiv0DPVqNkkbFRyAK+RnueBMXOjgHXXjJo4dHn6Z
FtHcjNVurvFJq4Ikb0AhKwoFcdQMRLeartOt0J4aJjHWFllZeOh60O+FeSx1vEM2MPiVMKIfhPLC
airnJ7AaEFmxmbmGd1fJHHcdYhkXuF7O6e7IM3drGo1xbRQIe20ttP2Cos8mGVv03kLkyN7qRnvF
AEjgeWt+Jprc5JK1wz4XlOZz6oEchKzs87y+nhx0hdQjTEmRAgIdI0Ak9XA5EKxHhjKNRQ/jj7w3
0K+SA2Tf41c6kNKM4igShFhJ3honjHF1ZFW1LmYKnbwRhyiO76amfYv7Kx7dcJ6JIg/+D1fnsdy4
0jXbJ0IEXMFM6UArSpRtTRAt0/DeFApP/y/wDL4bd8IQ1X36SCRRqMqduTKMqOaaPiFtIwOlkMnj
yj+WtOhmbbmZtfhT04pmH5vOwjoC4C/xgi5WwAOerltTmBzj2OrXe992vS2nTl68TO7d6BTGHUO5
KN5VqnfXQMFhdZfJzcsQlCLTfVbMlCmhYfqgXCpjmi7JYMvTvqIyov/ZFL/bdhsHRZNHu0WK2ZIS
xICXzxdvsPF0qwzgtUm4vEO34d9fwj1eoNICak1D0UsVjk84tuTeBFQOKQy7e2wS1Oy8GXe74Eyb
lyFLUbho5tr4aI97CEv6ZioSLIqk3O3uaI1w/UEfuBa3x9j36Bowx0M32kfMMjR058lnY/a/Yctu
yaa+Y5A2H9P4vZ1AY7DjJyfl8eDbpEtE7v5WEDC024xYSgTbBOeBqoHrCJ6DRcLfocikpxATDoRb
4ZcbnrJqpHnBGYKmrw5SDZsMYBtbJSOn34/sSIavfosz0IEJbYWQUHEOGu10jB1nE3kcF1QHam+K
7T92yhR4htlK1chbg7K9dgfuNDKriCLlF9vgg+LAptiwh9v3ugPsY8wHysp69wiMaedi1DpYg7xk
Q/c9QetL69ThFIEX0RpMJ2iS7tEOqWfUXGMX8ubA6DDfk0zqQORSeE1SU1vnB1c+vndpQ/HLLI3T
Rtof2kLbKc2Nz4wUP7QJBDs86XrjiejmNTYYnrokg8dQrWjBsbO2lkmVLhAtSG4QZOiE4+Y2TRxn
WlIZBOSbRUMiVn6JiwI9w4MTKFBZZEtVWzqe8yQFYq/dOprGG1b2Yy6JItFch7G4/aGHyCE6FX5a
FmDk3KRNL3d+yg7Pgiz5tYY0emrS6C2fPBpO7GUxm7hRkT7TtwD2P7UQA61pHJSjghkmOyvIG8yD
C0C3wBvdE7OsL/Y0Ecyq7K0uG/KNOe/OwFtoxe+ewWQyFs1ZfjJQ5vgryiqIoYHXi6kzdgzQKA2U
oYlFyvXhe3QuhUpe/YVmcIj6Eh3FhW+Bz4SbqOZTIdFq2bZtPLx0gheEyhSg4Qjv1BOz32NRhEVB
cq1a6sGIusxYdchbz9hp8uyVktmtlXESFkQn1ELMyVokUjOpd0ahuetEzsfJIeI4S1Dc2UwRScOZ
AyJLUOIrW8dTDYzXhpNbhcRKDBjCFupfLrQCdpAFoZQd6Yh1DjgVn/1M0Nm6kOlJ/FMhZzznFN5g
kQNzHY0ESXSdDd80zm/Sjf/1jv2OPhL0wvz0TaI+to/b3xq5fEYanhiO+txPip88AsHlINy5QJCX
CBYkSIkcasbf1WD/sqY2SIm8abh1zKvOiTVXMGksASOyaN4GWT2VJfNaPh6+r6eUxg30O5XiZib8
JnHXHcpwDJrYviVl+KsRl161+eJSpQWn1Wi9jE26WxV5mDxil6OjW8BuxDJeTPhKWjfaxvS8c7Gj
B0DL1zpqpaZpuEmjiQPfaF4sLSmPHPWi06jybVsLXulwgcfaw2lMynSDhE3Jcm4hQSTa1ZmAjbiI
SHlRbNMwIR6Fezil1mcroDnspHJ9Pmp8MHvZHaolok7EvsccyqXj3yby5NSO3DTPrQ9T8qct4/gc
ld3W6ZvAnIqQBUJCXzDUsci0dxBTTvOCfZz/32w/uQbgXZT+uRLVoZDTOwYf4Mqtqg5Vo23gsxwS
K+c7UfvBmZKO2pFoTd+0rw1FOjD12a3H/WUOtS945DhWZbqde13i10zbVdqFJBOAAewozdvnLkH/
Lt6jieNtt/rXhtNYLWR3dKuxYFkYd26ZseCZOvpJA7RofPdtXz+22HmhK+CzRvlLB/1Q9IBcXR/o
lu7U3HjxM3hhemEcQx4g5prKXfOhr/t3q41/TOiP8MC0JX5lOYckFxvczgkszIFXJX7Qiu65orlQ
8/E3pfMrFRwX3wSqn4fWTJyxa9ZRReOHlMbO6+wH+C7TFrjljFpHHkO4OBYIR3yXSsV7b5WRxQeU
gmeKDNvKGMFpCL2hNqqxyzNQjA2bWpKQxohxBsD8XJLEyYkvBcY4nB3zz2QT1FbG3K9K3qAdjY/X
vlwUSV/77tkrNESsmdlUwCuGXOIdXjZMTUkqxCfNXTTjh34hMM6NN2KMUmSoAjr97FlNlwh7mZPW
Ztd+Bm5EWxMBMXrxjNzXV1ZqE1TthpuWIfWIJt+yunD0LmiRsRNGjlnHZc5OAeYh0OncHl/RsuQq
pC4j0HXIk+NcLMj5eNWU/ZNmM36rzJqTRAHMkmIr6ApXLkX2SQp5nc+vJ3svcJy02Nqd4a+TLwWy
Gus2nbmGUqvGQ6lN7AS2k5gO8CSDSs4v8DGQg0bKmkJTrKgSqTZmFEabGV5Y23IuoIULsoD+1wzL
GU3QCLmc0hMyJnukkhtwbaQbTQE+hIlr49keb1Gtdro0qv2YTd5WVT6Ik9Eg5hkvXShdHmQ5aqIr
5zxInT5ea0zcMeB0F2SLKnB1+UXrcxRQvQhhkM+Ucm3AZZWtbQ3H++FgxWptW/CSUy1I/emH6W/x
rCKxiWLuVV2dcguwWZraTICTR/UdzbXsc4DbWThtUXO9gzLq29AQ8m7z/Nj6zrPo3W9uIigJY6xO
rhn9+LJ9HT1PHBJTO+IMXKGlFUyVfh0P97dfvdse++I4fOva9KfTtE9LyW4N4JZWlO6kJncIIn4N
XkhcT3ZPbVrsYYfhPtewNHP0rpeWtUqQCgwNhK5IsYWrd+nIkBEQL2VFOs0EtJud6ItbT3BEtxhA
/pbUaKzM6DItOC05AOhJKvvFUiHXryoeBgMbkFdTXWbfHM4ia6JEpLpfZkqM4jgDjuW5gZbE/4gQ
3wgzM5qGJrjzQpNMpNf9Ekm7kNBudlKzXpOmp3tGP9clb1BuNpIgGW0m8fyTqwe3hUZs5AO3vsKg
zVAvtpFTv3MhsR/If6PlwDaZMJwKQhpcMnG5MSi4WE+7XABipZI7WbU+zCyjtV/7aWCXSRlFza26
H8ML4J7fuUt7qg+cH4UaQXvnIoZal3nIHmurBT4aa0E5e/hpUkTH1kLuw5B/rqdpp7eRf7ah/2yM
hh+9nN7HvmGASFhlbQ74wwoulbU1EF8fgaqr/ienurLAqp8R3H5xJuJFV908TP6P29T8HuEL0s4z
noxqF0rjRjjrYwhZmWteA9TGI8gmV/B+pcrSV6STzbWS1oM+fbpuZa0dQ7OJmYWbcdwC8uMnn/5S
s8ZvrsP713TU1T5IDPVtq57zMNp97dlvvSkezJBiAgYZh5CrYZ1WGB2zdD+5aXRO2gJ28LJVxegP
vYVy8xGEWBbLf57FIlVpRrc0z9yEtc01aH1FOr4TnKoA5FZEb+OX2CN3pXhclwb82FnRzSKXILyb
dmuyqfQ1TIRpWFt8opISsh+U+Y3f6dvJQer04qsPY3XNu0ohmCF3hk0lji46e9Ok3vPCO4lh6m9j
8kAgSfKctkcS1mPs6hsZWTdd9eZZcj+rY+6XFJvqW1F072EATe2zMzQZ2AngVzMb5S5NKJPuwuK5
gTIEMGMAs8dZz4DZs3ZE/WZllHr4DnEQSukhF2p0jGVfZuuzKapZbDSFRQaCEtQ2R60SQNqHBjy7
jfOJz6cz7IQ/GdsQ7YoNTftYmh2xYrLE69Yp3lFcbdhaEeKocDNQkQvqvfrJ0Yz3HaLxSnJAW5lw
9uaeIQtwNzNBEk8rPnq9Nl5dR3M3ykW8LDA9c2yA/T+W5l+XLd3GLoDlmz7bFRa3BjFk/BCSNX90
oRPpWvrjzEwPRC0BNtXFCS2IrWLrcUPmcDxHC+i9Q97uzVNdMKfK+4QfZanqjIbmZONOYdyYRcyq
vXhrNDrkQ88+8qZ/qy4nNMzLD8zEWNPpFkew1sDdb0UeEhedEYt7wk9s5R6ZRjcwwQTTp87+R9DS
3EJC4L9yFqDmYYCLs21jVKt0ozqOs0SlKaQ8FhKUmBol/5kES8T5Qdiau6oraCJmp3ZNBmAlpPyD
edhG5enRMxCzXCu7shxsMl+4hNUJmCjqv9aEyA13wIhhV3so6aaI/KAV2rvd9d8CtRmRwJ8ZcWof
EceSwvPeFji5R1gba5G+K6quglLIuKw1fTqYJ/jZeT0wL/JxO1Ruf4653SZaXe05VxLpth8QE9XK
Z4e/5jUlAJJuEjV8T0yTQR+tpfoxelYRuEX0fUwEZEuOtq0FYqdRFzMnlyx1qnnAX35U8/AWUtvm
tcm/1DffXaXQ4szqzfEbeWgq8kZaU27kRPSpmcUz7Z9Qr+KQU1tCuKqKD2QWfbI4fIQGWmxD/zIB
GVubjn7kokvW/QjUly6Jbkfu7h0J+glg7nVCG6c55y20lyoyFuOFccFGYGKfUIT+FhnUD7xOMiWs
vh2RHjEEcKm77nmhICA8QR7x+ueRjWeZcxefx8zfInz8+at72lpx6gs8mJ4rvR7x8uvpS1KFT8pp
/iYgzRhFwXN2yHHgPhpw69nmE6M7Yj1LYCwpp4mvqOeM4/lDqIKjUuV9jyWHcRGNhwniRjP2G2F0
7y0NQts8sT9qVhHwL6xJAP+vwGc2KcfoyHjK85beOg7iqVFxPBz37IspXHsPu6I+etW/lrP/em5e
9GLGOpiWr/pIAjXxxFk3nBfD1z5wnx3r0aR+T7Awlx0CO1A4tp/F9KSq7mK2urPPBqS6MZ8uBR+Z
sXkZc3YnzHgBn2eEFXg519USdrafELmcYxiRYlZRF0GJaTdLmSCSzbzKvOG3VxIrQwqBNkU1s/Li
YAxjhs2iD+aIK1xqxXNqtr9eFAGJmfotUPUgLhEduk5vdkW25LGRe7GR7f3OaYNoEg6CZMot2qRu
fJ6fXLVUXpQZ5E35V2RmsaVv+WTkRreiA4dgl0r/VFn/NIZVtel4r3ZaaBOSJ4LXqfvRBtpyRW63
Q2N1rRYwHaAytints6HfgHR9irLd91352hWA85lasByHJ4Vzeu23vH4eGdRVW6HqLDOp1WC4/qEu
xjcax6izCIuJGyUkxpTjwIQTEDjKeCAHk1B7oQd6oXAXlk9hx8jJMJq/To2QCJRFrYRo1yKx2i1d
FmolzfnbjH9GRh37jDFnVNjreKgJ6Y1b0HBIJhwEgFtRFnxrQ3efovWy03DY9k2MCz39PHLMo7Ju
0RWTnww47ApVgdtCliAOqvxx7p5qakxyx70IukDxweHqMTmqtmrFGSCIBzfwY0qph97ZzzqzEsWG
qwwToEAdJ0Z0K9/O0d9cF06adYBh9zkYnM9aY/4Lw6sI22+KrqZVbfQpOWF1xh4zEUBjs2Kk6Nm5
pl6jVum7jMFhM/rnIexr7tR4Xm14f9nknqyoek475vk+ogMt79lFIJfsyesd6UjkuFBbC6PeokSg
xgzVBqnFj1aNgC9gQW00/n91GZ1g1ASZjb4muuZtTMDRxhq3M7LFMzcIAUVgjEb32NU/iU3imR0W
swvxxq6QcigXCk+sxGEacgSGmnbsDBNJlhkxZZcQ7w1Wmk0yjjg5ujbIsPHv4L89OfYECS00d3DQ
V7zI165qkWYHVLsOUAoRRaY+rGN5Gr8OzqgduQdTrEY4hpD/akT5brvCuiiN60ygjNS5h6/fezGT
b5jbt3szcFz1fORM5M9qsgKmx79w5tM1BQQffcl7PXJvh+dq75wy/XsrCo+tmmvdYFGvnRBUS152
H6M+vEJBwwbxhm2zKnwOESN5G22nzznA3w7S91BzHB5CIr9oZhbTo9az97mv2ONAcEyazgV6pJxt
AvppLobPwqIuSDGdWTU9/VYSOxK2MD6uP+6IJNT2rv2w5J2TLj07sTyyEde5f/WCfqfkLUv1v5FP
VxplK78yA6cpJDWusxf960Ezk33BEGf7JYsYt9NUqXDnThVwhPRXH3DFuACeoqbEo5i3/9B6nDG/
NXp6zCb2f7bHfdzXnV3lYVKY/RKBhennSh/KP4NbPtmUnjtjSioWzH6S5VyOgu6M0XidPQLpDRQ1
4KSBgCRNHZPPuMbEggc0EO+vzElQmLApVf+RzWtHbSkdo/dFs58TmOsAiKlbEsPbkOYfTcb2gbnB
S72E2ZsS4/FEDA49BsWW7UXsuFEg0j+Wq/Kd52SfUGjKdYKih8bwpntEzlm39I3psmwWrbambbJa
l8Jo+TeQFSom8Wy2aASrKe5sreRblI+/4JuROZtm0wuscIOVvo9Wrh6HLR7hiYJVY1r5MTTe0W/e
2xn6OPJ2Dgq2wE+IkcAs4ClCo93UHKOWS+RfndQfxsISmNMBEjUqvZvNQdaMz1NDv8dkgWXFR0RH
qtbxPnZP+lTvFEyfNVBF+qqq4TeEjkiSe9IOnWcF9JCyQmIl25hK/QFdfKLD5+zxw1ympDA3Uer+
GSyzDoZaHXXqiIzpx6tsccJl9NXM9hCUftVs9Nl6iArL20oIqiutY18/tsXNVC27P/XtE/dBU+eN
GxElJ89ibz32O5c9PHTnhvqROqTawfEB6NA6zyBy+jJiKsrI//6VOhV0M/ZKeqr8HfdNyIQm+yvi
Llst7cZHNT5VettvrdCFbxE330bfvOn5V+JM0CKdcWDFU1gYZI9+w1yqqPDYpVgGAPg4QBNWyTLB
Q4hLToYb5gGJHJzypNOV4E1NRVUuA3Rn61v1IfLNL83os2NHA/pj6ZT642hRAGUYbx4FPmeVy/J5
EvPLUIicEZhu49qUR5jR2sHwySbEMr0avuhQgnHoRCljnqLojk2LYjuBkRpi+ZzpaWCVs/ZHj/un
Ko8pHpvrjTVnTLpIO4Uibh7mrD0nJvfvUfh/qCyOCfzV2PI41Oxag51eC9QvwZ1aNGI4wBBhjOvj
LBYUVU6eGJhMjU0Q6SXwe1k418m2II8ZT4aGNmpHin6wuukoprAeiB12Z8o6HvArZ09wbHYMrE86
Y+VT7ANqoKiD/ev8rjVIZnqsIt5yLFqhgy4bTvOvy7Z8SrXnuMrOYx+zX/dQdb3EOuoixdTjwqGd
JYiJBAtGJsQtn1J/XYGbVwNq/qii9kDrGuSGZAYyLjyHm/eIUGVP18lVn/lgXCaTwOKQzu+d9Juz
xyh/LaP00CfmV+tCWG9Dc+942qlqUFitFFIlEaa/QicmR2hfXzcyug2IwhSfbPngYwcsSWtXVOcB
CT3Z2fc4ssBT0XJ1yemwBqeQBmF2b1oEX/MR5ydFmI1+mC1qRcCbsiU+Gl7SH0U9AoD3vCsO/kVz
TaxNKtA4Bb9hykoqw6uhpfjAGw/ETk5fxpwPl3LqLzi98bvYgJ5csLaxqjDcQ0ib7H2XjbRFldl1
mKnJle5TP0AmkBQpH/UW3lg/X1uNwp5EFYBmUOTZV4bHop7cTZgwV6+brYXshaBAxThuR/85DT8n
lfXHYl+07UFPopem928WtyTIXHSjgLZYt8O8b+YIt4ASj6VVnGqzPxj4r1Sqrp49Ur3cqYBMXrO0
BoD0yMR7gfhPlL7Cc6fl2b7xl7ED977CA6ZVJ9arQTvMSroAnbJ6ZzvDB7IlJF0iCSc5sVUbZfFP
0jWx0VOCkya+k5VdaFQ09M1jOzXm3tAg8bu4SRPZ4Etha7UpbE58MRptrQlqhSTGZF+E39M8HwdV
xI9VPEE1JhEMoT9weWV/vda4AR+kRX7ubgZD39tggV7zbNM63p9a3OPXU4FVXISVdjKjhdZQATBv
M9KhdRHqj7brdJdajwPZ1cbjsDz8933LfazdQZ1ayyPtYo+CoXNNz3GV7qO5KpGGp/gZaFz87Pe0
JRZgLILGdcWeHVQM5cYsqgfqbxaagvJ3YnnqTnq000bUPxYgzeRSA7Lv+dmFddt6uD/0LmKRZ0fI
3gyCzvXwWlJBDuA77q5TAqfWma36hge9tqHJWJMXnbTQm9+Iov2tzDJ8uD/LMe+NYRE9SQis/ZI2
yUJ55QZuPyRoJS+epO2KsaoT3P8wsaPykIqLWdo+m9pWPPfOXD1DUGGOK56jmltz0WQPWZpsSnKl
N4vK7Zte5yc7EtWDbsT5IeyqaR0XnR2U+DMwq4rpsX0uWqahMqHcunfZWau4/IMM/jLKxt0M8Ld3
8J4tdHBIIibL/4H7PvL2PeWOXS3dzQJgd9nU06lbZpr3h0wqpptNLQ5pZ67viUxd2u1ZLQ/3p/cH
ADAX3Z0ZeekD2mAKBbIQ/tHvyTKv7uGxptEYQ7vhdy1V+2T+cRyRPQ2h3z7RLOUHqST2Zf5Rpn6d
e6RU/Pwf9CBqrFfNcJRxlnyALN92Xg+EHdXqUbFz3PJ7dztHyPwkoPDjN62/ZAmCtyHZ8doZ7dew
PHNpLtxMjj+uYXFzanbjt4K5wkIgD7GTe84Tfu3lT+4PTdfZpzwf3nHn/lAMUb2oAZHG8BzrrcmT
ckF19Y95LbvA6fTXMJohS3rY7QiA0b+MKLCIFm+VF+ExI0S3nqaxUat2K+fZv5YIClfUA/tqX12j
8q+E5Sj8LRlTtY0O+Xp5AIdjnSZn+IF7ioQsEC5cs3lJVFw9GICkH7ohhc83+KeiPfRdhDtTxfEO
Amd3uz90WUXxTI1Gref9bepgyZlesi3CXhCN0uw/eRmQBFSfhAS1XUmW9b9vZ+zvXBxjQtOfWiM3
HxOFGOVTJbkecURv6NqJALxR+WE1Nh8YghgUz7rtq1dREAN5vX+jkBjzQoZdBl4a7nHqQUvgun54
9AhoQdBq8rcU9OeBnr/6ps3JiZCgRNjWGKhQTnTIaR9pfJHeNDd0d/FgTYwIa3aPDEm5J2ClwRNK
11/cvRui9P+h07bAK1GACm4Bhjuelm3BivDQjEzkSNi1zi9ihQ1xs+tW0ig1nARcaey3xDPiSW4b
w7ObFvW1qqcd+2fjBAWPMd/9y/uDldmE0RUVB16a+cEUvmuxZz5zyo9fzckj5q2H16oyyl3Ry3Gb
e6SXpWytg11e41j+2I0Zwcadhq0Ln/RYV/23rjPryTp2h2AGLPOshpcCBtySUWEr7/bNzmxphbel
SM/m1AeFaz923FEfs8mxAv69bm8PcnjGGbjSYnOX2350uT9kqoz/+6qs5E+lEzsAMQrPkAbML7JZ
+EpZW2+FRd392E90wpVW9JijIDId/yvxz/zoPvhaA1nn2cGWGDiGPgYkYtP9fR02Xa84RqTGVq2+
FDEQ/t5qSfQQtaO4kfaMHnHw/06YVx5k3PvbyI93Gga+k9uxQuv+6HCecAN2qkWgKc5vyTTieK1A
Md4XB7msCrSPYP9x4x0tqjuhI7CTzmifXNFmdAj43RFcAP7StH0zS4GJyWdDX1VJ8hHqMdjduJGB
5ozJh5t4f0RegbPrTI5vtepOEXjLk7V8FTfJLiQT8Bhx3GdWXf9x3bgPsNvbO9/Fe9gpKCKZxxxx
6KWOX9EqbvcHy7XfNdyxp/szckRczhGtXSx9//0FUgxUQWvfEG6YpHLXftCoOe1dmkfCvLs6CYDX
MLN/66Y8akX1XdTxwNg6SV77mHYY5Y23Voumlcl/ctKI4FOmkU7sDhCGZK1bX7rNRMHNjR8RYaAv
kwwTe2NPj3ZWzw+jYjKj+9WniBVkv3wat/Qd/MtN2KzxyEBxLeA0rinkZKfrts6aLFh8aesQhZ2h
3a7j/o6Waz3U+qhfyuXBzNCqwIzypS3LeEdEb6GO8tQvqHZmrgkQaGGkjDPseY9D2nEUS+jKrW+E
0lI8OIDVYPSBpmxpT7pTOyaSGDQXcfl6VEac7qHkkZas0/2vjIObnxMHlwofh8p5Rzt9rzyz+6q8
6qUyTilDgItjDfGzZTcQ3FyNljs3dOgNrRjlC1Sd+yqHZwI/Rbvza3zMdXyj9jbfW9hp9knrL7gG
i67k7lHGuTohlEs64jrZnf/7ElD5LjMmi0xkjP9syIy3wlXGfo67aQPOV1sbVMdsaYlAbs+F8ZZr
Hist62ZmscUq9SzwO/fGYCIlBcbssCyQSzvfZVaUMzpOBDXPo+lQDibsB9x/Fz9sKRjxEnsdmdnw
KKb0KHXuCGMv9znc421WafHW0v/oaTs8PPZcGA8O95yNV7dfaW9qgUZzyhrK2nCOJZk5IfSZAdFw
cGGqWX5T7rOcgLVh5q8YQjSpPYKyB1VfqhkpdsF8c+CkMZGYNrTK6HEYjDetE+i7PRNs5Q5YZDrK
2wtG+qDY+mMlzV+bTPA2diz9hBteP+WMOzrDLh5GbaJQc2ZnkqXtwZzw29ESZFCvNCTn+4Oplacx
TqYgZYlhuEMNhhrTD4MqZorCPPBX2L+wgerGqawR1nVmlVpsU4Rg0Eqtj78tyZpglsk1FRk3ECGu
s9UwfTa1Uz3q3qqj8H7b6rjTTYgkT8orA0uXF/arU2A5cpviTb5krs1bxzpn4c6Vg5G+tlm/l9ji
/+SRkGtNd/HhMeZ1J7yIEk7klmR1fSEjoB8qeGx7b64pTxtlzVhHZS+xXKS03BAP5YDPlj6s9xJp
5AuQ9H9fLN+h6QQnTURUg2AfdY94APe4u/yXPJ5uA/EzzOp4JftZ5sBRSOa5oweotzDNV3DS8tJk
4TMm+Z36aEVdf9RJaZw6TtNrp6a4drIpricuGuNCmgl1evLSUkU9wOHfcwqYLuxvp2BO2mGVNhmg
CGO5iIH8Pk+0fT/bxtEWHQX3nftmExvjBOk+Ww7I+CFlFlEYTf1ITI/mOLTPZIxeesfsr3VPDo5P
4fP9gbQKzFHNPsFr8vAXRhiy/7/N430Hef8elknKtOzfZjTqJ9KcpBGTrKCex9s7VFTs+lb2O2vi
3Aq97y1enMW+wavMTSQ8J73hWrvYBDrhLAeAkeXiIdP7L5P2E0zaIAvuD6Fizq78CZ6oJa+Tap1d
CpaXZF0jHjUIPFu/Mk+G4canVrnjPnLSdl2i6zFfKvq9WpYsQyuHC+ufIMBwjPX+LIeRcwhztAdK
F4wLfRXnEG4MLeTdPm55W7bMXLp93pVqk2BA/2wM4+Dkmf9adOl8AN/2VYrqYqbchfVxNK6mB/M3
jhEwUlheZGD9QE0z46/S1Le5M6h16FFxgnk3Otx3ljVFh9cUlgAXm+R/PKABOvjjH4E89A+eBC0c
GewE6XOvD72O1GoOtP20MyEf1dZswRYYUsbnbzRie19oOGe7Sq8ufdtUF9E0O91u1PH+zMiGo6/n
2UU1z0g07mM6mOGT5mrPE+Ztk+oaZgB0OXYiNR7bgvpVP6NEolme3r/nA0fcyXEJJauFtwVN1TgN
ac+XHFf+1qYqA5uB1vn+UDlOdZT8BHHsNeeuv1JRy+YON8ZJDb2B60mAUKc37eTXDGAb2FkbLxys
A54hPvt1OFEwOqjynZeHeXhFmV0aC67SvDyEo2QY6jBMls6SDnMqgQm2d19SR54rFL1PDj4mfooR
bSXHKgT4K7okepbKldfH8cWFQFZ0MCDLlnSFbpSYNfUi6OEkUrTidM90SHDFZrDVaZVjv1x5BcxQ
+ziRuWMm6Z178JguZQYWyMluIkxTyuI6d5BLNePNaoh256P67CzCXVHtqEMsJvvJqf3XhNgq5IHZ
J8w8OA/vhe9jmjAEg8dZOPKCZkxhSkJcfXConM1C9xdHYrkbrMg8EWj7wIiEZYPy0h0mNo6rY4L4
1c00F9lhc+gGouKtl5NkNSzT2RXigfbC+dfO6YalvDJ54FXpGY83+p4I7CPlWNGFoopyN4dGuaXM
hcvRyd1TQ8IEqQaOJp4n9Wn1TOt9ZQ3XjInU1R3Tmy2H4W9F67ChsvpTGCM3cs+zb5OdgxzJlTqX
IdJE6AkzgAwMr7Gv9SCCW7KrpD9c719B5xmvsT+/EEOTx6pB7nSdFCbAsu51sykpi6FGObMfGiTA
vXDGf1HKs7sWcP/+KHURxNQHk2EqG2Zy2Jl0aixxiSwADVw+kFv/90eaHP2tDjKFZLtrHm2MeHcy
irasMPevrMQaA0gMb10dqdP/Huax/n+fdpngEDlA7/nvryS4o2q/WZpc0SruP9r9J3WWMUkcY7a5
/8GQsBk0DJWeYNaemmoePw2LdSojYMWwJ6O9wJnjE4xldR6clhE/aR4cUOppzsPpqZibTdUM8TXs
R4if89+q6ZunyOTPJ0vwUmpQkJe/KGIp+ASbcFxcMzt6QOjWVvx4JzXemY1J6WKK+9/zAgeg7+RX
jTD8X8ODu+s1bffU+6ib09jVOHNxYM3xvAXH96Mb9kucEL+lWLbeJaY8eLb9B58MYX066gJP12k+
tInGW+mOjzOrNB1gKxpO4IB7/kFzrOeUnzKKnqirG186bfpMGFH0bYhLsNlF3NAurvA/GLdrQTxt
+9q1oeymUQDUyFuD3x4YV69rO9P2RT4ZL8ocyb0xQG5oZSRukTs7WUNjHRncSz3lWJaV88GQvPLA
6T8lJa/bnnMHva49hnKnNVZT1H9VYS5vZTqINdmWg05B7nZdaBiqce4k5Hi04URDgLf1qbiiaGmm
4xyu2NmfWo7bRQb5j2cYqfYEbt9CF6sJ/BCxkQkbVynrY9ZGj3VHVLw2Ym1jovvFzTCf/o+08+yN
HEuz9F8Z1Hf2XJpLA0w3sBFk+Ah5k/pChBy99/z1+zCnZrcrq1G9wALdCWRJKYUU5OVrznlOibEu
I7OrqxBVihEKQ22FjWeU9k1lzkBkCmXlWPOLLVkHSp39YFwfGLN964KFtpG240q2wTORbCpn/uhO
bYeG0moTVw/GisV/TaYhvxLiVh0MOMSCglBat8zj1hhfycdAi1NvqG6QopMPBgHUwHp5SMOoYASG
mSvMi9tOhQjdMKXMtKzxSq3a5UHybnXNbYZLWomdm0CvXiIcwncLBbt1+rMtK2vdm8yseIThh1CK
fcXwAZAAWiWiquoJxz6y9B7VlhieumWFYjTIgDTqKLdJh/IUz/LA9nReBQgEl2Z9TbTp8EjjuKTV
zcv0jIm6GB6Mgj1KrUaYeRRHtLuR6iMYTzJGxYQF1YYOzRNLKozS6rT15hrM69Cl+jmJXuoie4ad
zFxCoE6rhPSaSJxyMwjuq4rFbs72hnHSkTn0TefjFyhUezjYGY9zXDLQHSfD4+herk59ierpXd9s
M7jKPUnHhfpVSeDHSMnGptVPRUbCR5Wz0oZ35VmivG3gTc9K0J4BRH8UTXRVsDeuu2DIdzKUBM0w
MkCwTE5RU5OvE0eYFXqiU/ppqPGfxZqbRBsUwBWNTfYRzM6xI3GH8ScBt+hVsTWEyAIyMlv1WbN3
tv1t9tMXD3hGBpr8Kq9VZr+OTMnwQjF7ryfznArI+omPjArzK08jY8asVcW0xCavUvwIgLUTd13d
dixM0M5nb6A/JxSegzeqM0V+QCgDgiJ/j2DFA9n9WXWivGN5yhecpiPKjzVlko0ZoGJPVM3NYbmC
ciU+KFVt7bsU9SZJ1Mea2x+1bSDBLQxT1q8KO8S73bEuUStImok6oRlHFLI4lZ/sQbsbE5Fvp6ha
kpRj4PFAR4zW71w0uoXrdxv43fYFdiK7x45YnVxzNlopPpyWkQarYfqrIYWqmfQ7rPfZZg4SryN5
IeSN9JSMkEsbqAhuC3gKnWyuSQWOEBk7mpf5pdaKLYF0jE6e+1ymO3SGDiKj0vCcLn+Qg2z2WRxc
kr6CqNKXo9sYrMithFUg81QyXw3Oxf5B1Xx9rQymW/jjq9F2R4c49KEu9oTc8fgn8goNCGz/McaY
6qMhiB3UX8IeJngEinIX7I02zIi1iTl0CX8BlhZ++9ilDkimCOsgZH1tD7nXh0LfJwJ5B02bx4BO
J2QKsnjXYutN9cdwnBX2o+ZGK2oUNCFZ0ObYY34VNPmkPpaGc+57ZbvAt13RDhGDIf+2KlV/cf1I
ZG9sTOhWL5P9qPhUxQ+QNnCsO+QgBc4zCSzZKsjxetmDuTad7s0RtGeNczRMo90FDQbggh04dzYP
8UhZ8pHNdZkGBBMF4T4dkBaoKtyJ0aL8GOsl+KYIUShNKLylI4+2P1wRzZA/YBt3pV6ugwFKOvYa
XAgaOztcJT68dfsmrZXIS7OGzhVbQIf8ahoJu+NAi3eppqc4zzgQUXkhAMS3HCMb4BjjxKC6NCOQ
tRkXhEVPwk0y4R+YiEZrW3megLieta7fxJPqBVr33Ds680CFn9YowURUxcVPBsNVLTkSsKWRw0Ka
kftzpN8X7IbSRsfpPbDJNVNyPCSLuzXHBR4P6gm0lXjlOhRKZpAcwr6sTizvXtupP065r2yUtrza
7GKqnLNueSa6CSNuBbcpe+w6QOI30Dz/yEg5SEJ8aN1sK9QE761BfmVW2oVrld27P6C8zqb8yNZ8
Ow3Ng25HB0MJMreXRrWZWrLYsPAkE5NnGCHO0am7xySzXospBCXaP5ZNFSJ1kSiJUos1UVve2fOs
ebPCNqrPym8C57w4VnwvUXtSjQmwUSbchjVGC0ZCuyyHOMCymJpuWpYjtDlFZN20g9XjnqxI4E0W
HUVsAnXQVPVWIo9dGRhV5mhgaUqIniU1XAxGvHUKFR8sxzLNvcJTCadnENAM5EvyNNEjavQ56Shx
FBwdfa7Y96qlsYHH9lHMgr+ZtxknrxsNJKc5UIyRiGDqx5e5meSEEI6COXfocWpErVnLStVAUY88
v9a90gxe0hANbWA/RQpV6cjsjNvEH/d5wJtCOdaMbEuLUHmrU8rJ2MEZTHz3VySZO13KkPyE+Eip
S8pEGCL+hnrL4+++qWo62gjPRCY94GGIwGC1CgYyLALQm0d2VSEIJv85Uqt9UgwB96LKYDwF4aMM
L4Ws6pdGyx/TzngISV87cUujWFF0PKPBTZipM0+y6djlKJhlzA6dUO9zbmTlmXpU4mN0mr2CnUrB
tohWd1mWvusklaC3QskZ8KCn5C/eSzGXd5WKQa+Ne5gfAfzzIWeQSciw1y/9se638BVM22tV9PFS
G9+dSL0n/ejSy0bdB/r4VsM67hJnQaWrb+aDBhbt1hodVA8mLCN6Up486t2M3Ny1KnmnJNpqzGbJ
WhZERXTSyjk5VAHXVFNHns7obE3I0+Kox14ZduIWNsuuvLZmrdzwMMZ9KWEBhOQ1+yptQVmbW1Tn
KN9uQbpqLrJlTgr/uWyH41RZxgFOdLXO1OaDW+mzT14Tu629VAFwHAwAFGBeX1JEnFjl1uT4dtwM
DQ5gjWFvVtRsrRNvdqzUVdE2u4bdCe5CosV0hqHD4HxrufKSNXj/a6Mhdt3wF+wT66BeMqLF6+iQ
ztBhp2maE9F/xM+aXY9Zrv/uOQ2OKVqmUu8BCBCjRaIwenalQWHV6Yei1bZzLh4GyTFl+r69wIAs
L8IUj5+fek23a7w3BIInyMpQZutbBWGeY44okiGMoUjLNwV8/WNpxFdV4fEJtmcm+3c2xGurgbmI
jRs/Dp9xRMcbucB5hNG4YZPsOPoRkpkshQzMaorE6DVtjMwBJ1nYB4aYBF3QNBlE9G6iiVCWQAkP
k8NztcUYsab5/ShnG+lFzYY5srUrckGV2IvuRkyhhQELhKAJATwdPDtmF6kItMFjfz+k3JkmYP8V
1ZENuyBynoi15UlVUhwjCgyvfUqEwRD3z8OSiJkV4z4t+jebkKkamm/ASmdNe0W8W4vmnCDyPdKf
bMUoFuJ06v8oux+QIhfjJD+zNftMRHrtmDfwiWqtRJiGuBNs2sw5XOjbrJ/9fR/ND+hfEN1Fzmts
K99tPhcbQszBz0C99mMEH2Vs/5jMhJYruzf9cFHRRpi/knRf6+lN7zTfDHefiHeCijX7/qY6Eoeg
nCoT9ERa/gCWvevlvHN6B36H7NR1VlJ5iPG+L+d202TFIY2yCdNjtIUlrW6wAGTY9xCKJOiBrNC8
RqgM3dQPGXz0T90MnrQM9BpNArONLgjlaUbEGpQ1Fpia8FxkaddUx8A5YPcn4l2UIQTtpxlZfj4h
TJyUg53vlcpWt4ZVEEE/FS+Tpd5VeEZ6tJXHdk5eYe+pdB4sMp1prldaJXkr1QKPHN45pvSzq73N
kPt4FiJKthPeo9A+N31+UykmVhazfKKG2RDjxubNsrlteee8fHyCnDUsvL4rOgHt3oj690DBwSss
ZJQRsd2SE3Kf9mYNMIHIHLHUxJos9Tsrt3/YTYYysbmJMtLhqqz1t4ViscNIxZs5fgrmyrFqvsQq
9lfdsd/JZXLB7v5kWxFvQUQ898ajrQ7tHrchy4MBSxi54NwKjdf0tKhKpu9tMT0AUFgBu731edau
SaRgjE9aV2QGDxIHMXIuQIJqgoiaTqVskShOS5rPoBNsUVA0pxbUEyNA51r39bYjxRZHC34HpKd4
CmOcJC3GpT4IkW631rc624epSx+6ksgvu5GXDnWBylQRC3QAJg7IN+Ad82Qe+X1tOrZNq5iHHAgM
ukNFUuM7KH21osM6XxibXqWJ6ZKChDtZenjJHxQbhx32MrbvKPpqZrNUbgI+gYqESdOhlhQkavDk
OplxP7g2OcD4cB4yB+qI4mNlHcYj1hWXd/9H5MCfGbv4qpAJ7QfQBS0MaSwWnlgKelZGQ9dHKKjL
+Z0Ot135/sy/r9ODyaC3cwPeEELbV0LBfSuj69DiO0miQ9jUb+0SJ2UpDaLUNPmA8EMAHMS5sgov
Tnvi5t6SzPZD63BusUW9jez06qSkhaktatlu3hDkGNF9N+/ZWB2CpDs1BoktY9OfoWBQI2vVw0yQ
paEUaMfV/iXAjULEh/8dzeMuCTmbbI2LBZ8xdPGVZZUvg2OcfY2CPVQNDsrx1PVkuhtDs5zNHxZB
LH15mpUHUTMq0rScoh5R+Zjcl4NzSnX/MPfAOmVXPDbSes4axD7zSOm6vOoqbZ9MgAgZ46Tog/G4
iTRJg/qkFM/lSFtTGU9K1+I5JIlupYlhqzrE0ZFOsAUdwsooIPaGvrYd2X/YWn4fTtPg8nw4wAv3
KoPYQkpu3l1XIGLYTe38rGZ1vhE8J/Hu6dndxL6OO98rq56kmeUAgQwTUyoYK70WOew+NAwlznqY
djDYRIq1LpdPSojzkxHaymk1eN6c2KcOrKWewzW0BFXaVDGZzBZPWIq182woLeFzJZbxNiiXHKTy
dnTQolZVdy1D5YWpQLXxC1Kw5Kh/mtYjin2AAx3vEsYL0rs5LXLYY6DDyXciQouOB+wAKt3QaHaM
U2/QE30uepsAosQm1yVoPFJtfasn/daH0jNnGBnr0Xyeu+4RfQfANCt/tNTslIb+TUBCo2mJdz38
toImdrua4XmYhZeENTAQkle218M6iy+D1p3gWDzpQlnNw2iuNYvbCcPRMp9xPpQaE2dc43ercRfD
rdVYUNrQ59jJWarJZa9GdzoeIGYLw9aexLthto8jboeZ3iRmZqwYxX0YwE5JwhDVbg5hQ9TZu600
zm7IpcZJqL4rEauZhL2yKyd+UmcwPhnDEFep4yLyYxJ0MxpHiz0Nl5LDr6EgxApvCWOV+zDnIYhG
p/B02oGVqs6gvCPMiP06a5UIjbD/qgkcCkGNYaa0pOcjt76hbjykeX/uK2OnZKRepM7etpidl8OP
rBY3GjJJF7nkBZzFrd5NLpOlR8PBGRfBEaFdzr1SkoGbmQq1oQoHULMzzj7QIevGZElpEpbH6Evb
fGqwGD1bhwpTpSiXu0lWW8pMbUZ+Yqn1JTJBillBt5tSqndqyAkvc+ms1eltQczoJrNpc0TJSPH4
OAf5J0YVhqNxvwTmqhQ47PdbAF0GrC+KsfRLzvKqpu0jTR0shiF24Zae/LrBYKzg5DFp/vDq1hBC
uOoVxrSrLOM2E+CWpsaXF1Ki+oL9BYC1UtX57VsKMzNrizvPwdtxmwrle87vEwiW28FAXGwPhC9x
w5RIC+O7GAnBZLcMCcyeTOnJcJtcv7XK/INlQenKPnwIkC8GgMk5hCKvnckhdexA3zdwVuLGeqm7
5K1Evzex0HQzSyM6lGVzh8pmOEdYdocBkBB8JcerC9A3NjIlMaIHjn4mafkQIafSp+IJHxtHGmuR
cyMWvUU1Y95rmgw9El5xK9jRc+TnybEtZLkhCtGBAmAxTaxuIsfvV3qQTV4yc0GmxHkMPo6OCQBJ
XikfbEBLvvxOCeUud9rwXMmMt8TneRz5gwtNj43NlK6NwffGmXuOgmE/OwH7JMVmZ5h0LyIrghNq
KhBWVC+QBtWF9yNHzVhVrMprS7k1UR4ckFkvaMqGU7yLnLXuPEdMpDxwJvmqWHg9lfMjrJHd0jgw
yh7lFyr+mZTEnmad3GkURmsxkz6vlCS8mjPDztnBWN6zTQI4ofKptXM1BOqIqCCZuK0wi6OYBm4L
0RL7nscZDy8H0WlKbiQcNJ71+LB2mtrvKlxI68TyMVmLE2Fx9znQhFVgOtsQTQUv2xrQFOn9EkdA
YidSRDyCIUn1NUefaRtn2QwvmU4h32Vo3jGDYMpOmAVMEaOtynY+ET2BhanqI91ofsiK6ZHBX8lM
VDuB3v1R5hPr7Xpfkox5W9TKYVDPFfdO2thy3c4Ctt1yuzadMx5Ep3tS7XjedOFzIA6+0T4NI1d/
nVbL1UtOafYsQzBpbWPVyJEF7Mokss94fPqVijPJo/h6LtpBwKGdNtKcXwNDY7JA4HXfyXtLDdD2
kX7RZ6BAbdEfZkUcFbu+5EpPELBgfxxPtFyCKXU0YMmYKLEnrM0E9IS3mSne/Z6emuPqwC2AFtTo
zmpX3GtCK05ZH+zozbMVI4AbtYqvUq/YjCntgsW5w55QLq+2ZdB5SJAqeK0TCC5Wyy1YyF3gH4eY
m5X3Oqe2cWwPMZLDAzdajbUKGAuWqZyeBstu9/gRfFRq6xgajNtoFHldGnBQm7Hhyk6eTdwFwDUL
5sjmY/2kxPni57FH4NXZSXQogZSu51ILRq92JNvdEeR5YAE+yZJ0F6ftZvl/3SSXuLK1c4JJ352T
BO0xMhXM7dod4jAbofv4RkyCZP+4AQHm5aExUkpyb2uSReXI0JKRCedpIlNvIMyUXTTkrqqhOfGT
Db3bFj3trZwVEmALr9BAevKwifHfWcsSITxm9o82V6J93YD8AuWz0pQAOqiFwl4PnTNq+JDFMu80
I9GNZuKTEGaO5TMT/OZskd/NRh+uhW3PVLD4ucuQYYQVVDTdHXp2DBX6pidfyZ/by1S0LHlFCVqM
pGDY8p4fLdIi5dC21lEbRy+o+SGFwIIQq8p8qBodfam2ta02uLNt2sUqosSKedZfDanfjEFHk9vf
gaOu96FuH5Wl6gWMPm96LOYrpR1unTFKvZmoY7xI3SXi0oorJut9C8k7EOFeNdTvaUZeo8p+PSqi
5alangLRMiQyoQk7TBq0dp0UwafZmD4MPJApBve7W7T1O3IQhnMxC6z5aBi2PHRYqe0gv1Ud/WUB
ShPwZKg8dXTDGtcklhIxtZb8sZ1bddc3yXNjB+KVCjDAg+Hf1qbWXWjjh1PuUJmndfLMUlecE3u0
D84CEDKGB12W12zA/jnWn5BqJNKA5gaGMNsOAfaSJLfgZHSvWqoqBJxWZ4DR5jZuQrYKZcnhrSWe
SDiCnQkXhjVjGUsipDMx3PXptehZ3oQN8Uwxyl5XLdmy53pxzu9F2yb7POndlp0OnS3YIVSz83ac
tMITBHVxrpBDTfBOMwJlgOJ5LNL6S8/7HFsJgd+wlHBMQvTzbOE8RrBOmirjGWQo9U7YOCdQlXjO
QGXXG8ZDGRnbyLCcTTVGW4exYzkV8iaF1PHAvQU4tnmtFZTMKQNT1dNQSjrF18ixrwlGF1JV2QQO
9AcdEcsbNkWcrz5r5CqQbEJBDYDcfU+66rnsnbPev1uluDSYnYOpyl5N0G20YwP9q1H07Lmr+Uo0
9b43SJzX62mttf3IOKQ/aDCEj4l8DlszPsigMNcV2JV1i79sjJmIgHdNcYgC8phgRE1YY1pGTXap
elFTe+PEMSKmwHLVMLyTcfwAhtzc1iZCzxFDRNoy0LQCvNVVXb+YQxO6/DqpO5PySEov2tbySJ68
8TAEcBEWZ40hYo+Qs2+FWs6kqfO0+dSwHdoWmnVT1M5lCBgIq4Q5H6PemPcATZgPg7aBuhCAKmvr
x7E1qD/bJN4ON86s5/u+KH4MqfBUddAuWJg1V/xEXUpqux48C0Yll+MKFCyepm3Z4CwJsuo2cbri
GUrlW+CqOuBM2iAEsAyZg3LmydA9hZaDzZArij773QzgTrVLcx1yVIYqaTqmFp5VAOfrltBv7UAe
Fs3FBCLMxMTRsuNHhRfdRJLCQdZqsObh/ZWY1ptfxbeJWuSbiWUEHNXqUWXyhsghXcM92AeCHRs1
AG2ProF3cTyFip25zHhgQWLWj5a/QAUmbAoQAKDLNEjyJ1e2k4FrHbCFoiWb0agfzfTLrgbjhrla
h8wymskcRzhQnAdh3yKcPUk9qjZN/lkKh2jMbpHScJRklHkY+TjN5BKwHaQlc2D/Nh7atzFQn3Jp
MoKk9U0T66TgRwsAmlYN+9IxYFRNPQQikh0FZ6MrmzckKzjEUeO7w9B/dsB8PC1LnxHajmB/uL20
PnmaSYGCkrf2U1yeY5nuqmLo8bJSMQdTumu79CY2beHV5SK1QlYC4rlLOFD0ht9QhG6F6rjciDze
D+ClMtn4uGPMx5JgVPb7bzQiH0FHCTs3ZrsR2rStmwr0zQhvQmdvYbXyMjYROInxxVj0jU3lfPhm
8WUsYgvLgF5bMwMRtegZ7cCmoP75Lub6oZ9zjOmMV8oU/jQ8nAhC4Dc6fayCnT2vVJ6OllA2BRtH
0zBuiUwrRBVtpUGJbpdvGdqqNSSnkptmysorOvkPJKubegJFKvhhRa3aKy0f0Egq9uNoqD+yXvlU
K+MQObI99+M2L4N7yxp3fPaNQtfh5n4MA02LRg+d7rmE/85VIxW4ESwuAlV5BDnjrGdl3Ng1JpWh
J8utFBssOic0KBidWXChcc8YhUFk7lEi6G3+nQ3L2KdFKmDr336vf/biqYY317P82Jg1aO+wcQw3
HzB714r66SQIaIWNNr/S55GEVDHsY8QAzlec3eNLeEv0tGG8cywGlrR2OsW7CqMgUyRQYCPNgUGN
NwrzDPi2R+xa1fMBkoVgzUMOR568+qnJqIkjm6Bw83tUkPDq2ZCskbQ/WpF4NVi9IHgwbsw05uHN
ljwOQZliSwnJj5jGLUgYEt3X6GduQkK/q/K7sHZwsaONWicf5DWyUq46pBSzVXtOKysWgDTYNhR9
huPhemp0oOgJPXAHKEQxDfQV+fQkEnHs0TDPDOa3IbHhQgPKEiDvRlQXfbL0OmIPxSKvCGU9KPZH
RT4VAE18ZkHLf6HUBPvyoMLpKEfoQ3W3jHQNaxNnA/Vp+FKb9j3xEJt5ssO91pY3OQqTns9bWz5b
0gBggVlU3IFx+MZzf+QinJGH0KNDAxw4DGLAaLbzDES4OfkhJ7haq/7Gd4xbtaLI0Or+qDmEMNhR
dTNjFdlEA0I4B2u9qZSu6EOOXxJp9NS6CnmHqvWQWePLFCHnK7BerCJWK+zNqxpENtqPbWhVbhDE
QAdNqBTIqYFRJpD+lkVYZy3eONISNTs+Yjlu8/ib47RnHezJlmsg7gZ9GxpYTfMIuFaT0tjruJ+7
cHblALnapxGCxr/o4Pr3BnBtjkOGx7j/luR4LCw0whoJQ4c+cGn/Ha9teYlmjxXG179TEZAFUE3P
SscvsUI6DmDoyVFH/K1FnbMDKviCZIe3Q3JrpZSNPYqTcZiQJAYsbVF0uwG2lNM0pjur25WqQ84y
PVRTJuCVkk54dHoBcgj1BxpSLIRR27pJSqhVSBTPsfCNWxOlUDTgCmp1/dMvmXDh5z3rqq/shhn/
mW5lwrWmfLhjjNXWxdFGQ2jG2mfCHrcLgh1Tm3FlMYHcTzrkQvY7BydQ5Vq3QklfUPAzEZAcp5eu
RDFb8tpzdUJM1OlvulHdTd2geTme0tuZ2D+YGfsw1+dDOkvhGRPUOdzXrSoeSz/oKNfDYTON1bUK
mmwXIS80K65zyup33SenQCxa/Sa/YWVbHeaouDqAjHGn51s7dL6wzb/O4E7jWP+YhD7trAmWksp1
MPSJzQpgdlVzuqu1HnQYI4KiksmxkdnevzQite+0YT4OtQzOEmuXh9E1desy7Y5lKe/hQzf3xgL5
mSzC6OXcMyYfzKVlRlxA0XkqpAPrRzWMja3mmidUkR/rgqw1BeNgnnOS4D3ItoU05HakTCkzZT0H
aFhmcHCbMly88hRP27HC8e3Yw+wOTS/dUlMc+unmKLXc2va4mD2Fy32lK0vFZBwWpB25DtoRkC+w
CcyO6zZCk9+KcgtU31khPM4vQ4MPsDnwe3PWiqLxcWZha4o6JPZ6v8sy+cCpzwaeHYc0arHPUS+v
bFOFngfOK/HZUxV5dKh0WjCB4GtlwADtQu2t5kV6vWCIq6iRelQVdFbanMhLiZbZj8renakbeU8u
YdL4RzNKnuNmPMRZwsApAwkL2IFojegxtVkcjnH2DslsM/b9Npmy+wjJuh0qOydlFtHJsbixK+hK
TrgeTG5tGFM4qZ1h2gBZAws8MsPODfgu5vhN2P05ruFs98gGaz+Ptr6f3g0FCDvBfeCqkf2lBuVp
MEIdJnW6l3pxLcCDr20m1bjzWH5bqB+0Vv2wfG0AmZUwDmk3kVpaSMN7zRs7C3xjGXzbSf6QzmzJ
6mWprlPqyNF5dsLo3ZdE4egq6jpn5K7IRUy+TxehdOG8Ib4BYFnMuwlxnZ04R2OiqBgo6VUU9DUY
CXcEFgCb6mPJQSHOjc7RRrEN0qUWDKVNQp1wYJ6GYHoYjAiXUHh1AjS7c5LB1Ay9kMCkrUUBT5Cd
6fqobltTRYw/2eZhIFx83ajjWRTVEVIi6hz0qR0r478OATP+FBFHRKNl2aa+BBESAraEOv9TCCJT
mV75uSjPqaYeHa7jyXDm64TSeoUt/liQdHQRsekc2VXVnjqbV8qEfjdx89/Rhjy0pVq8tgpKpUSz
WUovMiuSb44GfBmeJphRlJbxvVIK7vLoQdaKuAdLa3Im18VZFwZAKqJEMPvnyEgzxsZTYtzmAfPa
vIAYBL3lWcZ6wSYHaXaJgHEV5uONYnT5uhBqtWOj1dyUlvff2bBRiykq0AjHXhlTcjf4KOIqZ7LO
Pt5I769/efqfMu4sQc1rgfjWNcPUfw2I1rmwUeMoaOeMylyCdSzPLzrn0Ngs60H9gPsXEHPm2p3K
BslDqTubHCktBeZ0qBMQJToLPbRwwSZRQjoxsvLWWhXt6johMCOAaCQiYx+XhHPEI0NTvUGotu6K
snQrgEl3sqswTKvj1skM46gXKSHAg8VeNQucR3tSXDS99l3VjdXGBpD9b/LXVOdPkd8WAxQhdE1b
gixN45erB80iiBYdqS5pXjhqClO9LfzwGLdK+CJZezMvDNjrZezkSywzr3Uafg3NiDgool0XaVQx
usppkxTAyB5q6omzKZ8uCegWXEABrqpOok1ldvgzQnqGL4ZS9RASObPDKN/chSZ/aA34N6MAMZKQ
bnOisrjqdf7e1MMrUOYFDNho7lgPFd5dNjmdFj8NjoqmryXHLWtN1xFNt52nQn1sFdXcLPJEL0DD
vjJ0Hq56qRUPaRw80LXT/DHkOemhACjF0beKrDI4wLZK6WGA8SsQFS/msLIqQjrU5R92AyyzMk7F
HtH/kmCDiadMGph34GmyFsjR5LfihnnyvB97STFS5MO6ok9eopl7tg+QA+cuYEZdUvxltvYO99e5
kchcHTIRzn44HTLCH3aVSnaz1EcHJXDwVhjht9b39ma0oWU1KSK7YCG85xr55T8DWdPESCAu96Be
FEXFdqeql1pQi9UQmuCrLH6l3c/4xkoHkDpZRBD4XRcB/LdvRx+YD8iD4hJKFjjAXN8nIsGmjbkw
6EMYOPgN1NPPP8bcVE+ZI+6n1Ap/8OJAlHecqvrw5Del6Q4pLKCfAetV0fvHor0SyXPRUEDtCP2K
tqxxnCuwVUryCblqWSNHmJuNVnJzeoGlifcOdMnaqKyzTkzrhS0QenituWFDbrtDKA/I6eRRLWcU
2WaT34a9hsanM96tYrAo7NnFTMtCj7H6pz6N6rbtxej20Mnu5voDYuqJ6zMjtCCfz5oWlJ5TIRYA
JwjqrajCu6wXL1ERJbBdwBuFi2ihXkpn9nvQLSFlnm0T3ZsYWWA2ev2YzNUCnSwb5pDQx8GGVD8E
R0gSj5dq8ULPE1LoRCFEkZHLSguF9mQ2MOcnNNfuHMJclPrc7CGa5bdNDzS6xFHs1lYsaHJ7iXIf
w6BvDKxWgiE5RXmVbH4efv/5h/Ta5h//xd8/inKqqZPaX/76j8ci43//tfyb//M5f/wX/zhHHzV4
we/2Lz9r+1VcrtlX8+sn/eEr891/f3Xutb3+4S9LSkU73XVf9XT/1XRp+/NVBF/F8pn/rx/8j6+f
X+VxKr/+/ttH0eXt8tWCqMh/+/1D+8+//0bg6H/+81f//UPLy//7b/+r7t6vv3z217Vp//4biSF/
s03JEUm6OU810yYMePj6+SFL/E2YurSWwGZTQ8DEMcoDqg35btrfTA18hcDeBi4QO81v/9EU3e8f
IvJSaizJVGbARBj/9j+v6/fs4f9+u/gt/Iss4j/WAVKaJO+qSKNVYWp8Kf2XIE0frERGyWe5TRPc
MzBeowt6akS5SwOKlPDTl87LoDkv//Tb+RffdQmg/b9p1X/6rsYSuPtP1UeFYtrSrZyeyLJ2arwr
STz4//sOv4Q8Z+S31LFZWG4cM42qjj1d719/hz8Gr//+M/AENExTCOEI/Y8/w0QGIgtAfoZ5YJRD
bOY41lsbVOtff5s/Pmr//G1+yfI1pqFFmMe3mTCJ1OOTun4upuTf/Cx/LGj+55sgcNAYkPNA/yXC
HMee6QCDQjDW7dRsF88fE7MHmJPxvwnf1q1//a0cVbWlYVnmr2+9iGP6ISe1XBIItikWCU0YiwRh
3S2s/bw+FZrN7KLBfrph/L3OqGqQIKfKhxJ8iIS4RyiK2XD2TeaysdtWzWbQXmFQu52ebYy5fWzH
4FhZpzY/p9ODip1ZGb8ssIm9vxBkIR3yOGHGZlF55OiZc6U6KXW1jlg6hXO6yePKVXcjhPe6lK7v
fE/AdtgkuIoxrrpuIMqouJK0+iA57ZvM34SJ5OjvEKOBZERON78OSGr9E3y7TQJPU069J/R+o2ML
buiShFwtlCk2+17GfovMNQTWt2N2Z9jf2I3gNaGLac7/m70zWY4cybLsr/QHJEIwKBTQLW2mGY2T
kU5yA+HgjnkGFMPX1wEjuzMiqjpDatGLFqlFhqS7kzSjAVB9+t695zZMbwcNC75E183nwQa3z30K
qgCNaIYcJN2l0OxoiVwXRFUOqEsatN1i0eAgJm76RyTPFGjJdYLKKGi/yuLZcW/aBEUM9kLcC6vE
9fiNsDIwf06aT9vaFs1NL++66S1Mj3OEEEGPG9PA0+SgBoUR3z+m4AQobat17z56zJQhkeDzl/GS
zIcjw+VjQtEBpqMDeTpZjx0Hw9J80TTcnLrY8CgO7qfL1CdCUZ8UJLKizhQVVqE3Ud5n7tOYvJic
x6vvKdB+QMoUTP0xx5nld7cCjD/WDFBO4akj+q0bXiQj4Kz5rPaOnjcph+LY+JQ0RNuFv5UQiIRr
oK5BfKGraOtpgftukvxFW95+MDyC34KzmzXvw3gvwyW7nmXPc56KLiRxzuRyJchMbefBSeV1xJzA
qcq10c/cVNZ2QZsgOjedZD0i/FjeEOvMkbHICRjqOrd/NtYTibosqtfjHpH/OUz1NZN76v9LA0hr
wvBNC5C8nLUoTgY89yovqUo3ZBZhS3J+gs1eNxGRDtRVhL1w4LS3tO13PeE8cHysqN5bGIgIRd2m
dbJtionOZ7Z1af2Ru3rda1oWWBqrtnuwGvvYmf2lwlSd650G2JGDfpb60Qz7Y4wJrxnoTVVAUeP+
gcCX29Eqd9ydHOSQ6fnGxtb1tfCHrWr13geKn3AcH3k4BCnKU/cjdpt1kX6FzbwD9RZaH5i0bs0A
bnF+kxJHx6gqoMGi/FPmBkwZWqJnySpOBYaaDupSiQCMKMNThI4kGOi59tEB3tnK6m+qRYde+VyZ
du0yf3Hq+NXR3tq04nMDOqPvGSwS9oNmH3EBNxdKjLUEMJ2q4VrS1mPgPoXv5pxivl/IAdyis0fi
MJwNYEmeEzN2JTCVwYbhqSXy5X40fnmQQKwUvdToB8dAhs/eweCKG4l9U/uEJ419R31IjI1lbdre
xn5YoNDW6Bo5E2WPZQLZ6FhFZCXL45zeY6ZE832Urn2bx4JfMdoJ0OnEPlzhrVpr4hKYfVIZMk7T
Fa4ycsrBAfN7XQ8ooZf8hyG/R/sAeXFbqXm1/JTIz/BFPi6XoUjObvrRa7WCPIK0qzsypX5Qo7kt
MZQkKUNyfEDYDmeUpfGNDpy/2ar+y13d+dfS/pc9d2CMFJpO7nFc3Wv7EPmn763wf0rPvys9Heqj
/3vxie+EoAQSvP5cry7f9HsN6pu/2b4tTX85sNsUoxSTv5egFKec4E3HdYgOdZlBUf79swIVDv8k
8d1awrNhkCs28n9WoI76zWISKhWGac46npT/nQrUcuSfSyl8EsITPm/tL2VgX/Zjm5h4gQqPTF1z
Sq1jNo0t260cSZkmlzW/jES/bWkJVBfdIR6GZBYcump0bv3Z795nmFUXMeHX2eQOR7q09tQ6sXR+
quuYJ7mvR3EdDA6HzlIx1S+90vplEULzkHkufnp7qEjHGpq426mZxKfA6ysacHmd3OQEhKMJnySl
Q5j1ExrNIZQcJKE8nGBMYR8LcWl5my7P44vPsEy4CslwZ7jxE3DkbEeYQ4hO20zeOEn62wgox1cg
RXnQ6FruBUFNELAwWW2gFvlP5NVBookMVjETUAaz9JoKBbRWskeHNT2HczODJAm7296B/b+yS6Ve
yi7xd0Fdgqm3VTNVKw7LcQZ3RssbGbnVG0LrLmVbt4gJzspWQ0JUVasYn+KQXEtLRC+lb7gfTPZQ
0ZCOQVIT00dSKcyU2DRY1506C9NwjhPL2qvRKYH0qEicBhhPSEw5SRj2W1zn1dfipbqTcQ3ztLdM
9QmQEYdZbhWHqsjrCsRtn7/nwPMgKPtkPaIRmMaCazthZpOxRcJ1hoXoHWsXo1rfKKJDYzEbvWrx
Sj5OQkwPSdXZj9yT8PHJf693IuG+3mhuinzVBJE+01wkxWZOBSLjIs5dBjSQl7jMRXfgKJZc24FV
M+qzhjsvxSu58+ckuO1k2d4gHCYz2leO98FQvplhFsaUiVhkMeREpWCo06Qk+TBvTBFfA6/CiWWI
9l0UBnwGG2HLnggoIhEz30H+GmVm+jkYMCKxG/mCwPLIQD9awh1c52mDKgWUKdqrAuQTLFRN9/0q
B3t6iUdCL65yhmFk2lNo7srAEV9jCeEk1g0KeYj1WLdMdysKUYVg9OMcLp5dZ7iHCF4mjHHs8dc4
2C2JYalxhWStTi6knAYXoyc+2G89MW71rCHPaBlMy+06VsjFseZCk2lH4t26KSSzsIrZNhiQEzIk
i6wdMA7VDKn7pNLldhKeCQnXHCLilYIBjaXvBZqRc57wVqVQ4Pvhlbarkl7J0VBFZz1Ufgz9aXAH
LlAN1fkBs9ayL9YV6RGqd9+wLjh3M13xWxuG/oRLmlPLYWwqbEeG7CykwhONrLoK2yeiPgRxXGZg
EpRg6IeQczY20dSBVYHDiaYoS8jOnCNguVnpv1V2XL76Ig1JQNL2TLaYdIOHESHnA48gOrEqaq2T
NLLwQ4JupGwIOUDv+sZhnkoIOWJXQIrua8PtVVP+lOHZtqbwEAwDtkPbcdmFsYRC+AAuv4F+F37O
rTneCWEW+H7KDOJstsRvdS0u9TiGnusNTkuwFeO3MB/jYxdn7Q+Poe2NY8w0N8NhaL3VYCfOaxTH
zfXAUb5cDAj6gnLejVe08rB8atKzXVYphQdJmcVTZ6sS+tSgC+dKmiAVt0xbrWqVgzmJDzGjQfDC
XRqf/DjHCBYJO242JXc0I++QbIDViBN8XuOETx96MZqPHIIdXK7a2MIDHl7NNGq+ZA5HHzc3tekV
l9XcZ6UtD02jzePsO+ZeIxBEw5hOmElT2Cx1b90Q6azex9L0npJEmjZNwyTsITkKDAOulTXPVmpW
ZCn0yQvWk7w4T3kbHclBjzc2kJ4zVLz4Qp4TrVVLAMvZ2A3yKBiMIur3Ax6Qp9KFtXhFs5anp7YE
MqTcrYbbvvaqr6zwm1OWF/17Al8O/0xiGNceq+1aqhKhb2N6/q4lr/vOwty69m2FpIdOBSEGIlPP
ISE3W5Yg61gj9eDBIw8r2FBXOz/8sINFPnU5xakCWn1AhhlycjQwcgVusCwHQ2qd2hDxK/bJ6W5o
VUbyQqKqY9a0/hkirHVvmGA7t0ULdEdOFdMmRVf6HSqNZkJVzKipGDILATUIVc+h8caIVO2Yba0r
uTlxGvfOBNzYHOnE2j7pQ11hmZyXAJfcm8lQ3miHNZj5ZTe8EzBAzkJpd9PWydD1MiU1Xw23qu+U
n3vM5bvU3I25AjLlE9H3q6Kw9IBdW7l5SBIX4epcSeenkiXiI2hSAVmYaQgTFu+PfnB67YQXvI4c
iVqPWxmnI+MsKu9IsN+yDW/Heeg5vraRQl2Qzs79WDcVPo9iZO9zwxGqayErySQ9lkSczcyVt+gu
AEUC77bjtRxShBLCoU6+av3cUPsYcr6xVdKZznHDAAYRltefkZCgykSWy2061mFM1W2Xk9ipkSZy
LV0WbJHF/Jp0iiJ02ChNb8zEG+Jr1zK99IrkOcKxseZlaF0AUV/h2O7re7tpBQIMHH0JmGeXYYIc
G+Q1hC3UnBhnZvbYwIwKYVYRLUSGCofZHFb1+0y8kscxyOuOPtpVDABiGEIGgbYRgEua8jvTYcO8
UnbHiceBjQbYzkJhQDeweeWOCn8g5Vf5MzP45qOyKgeZkxeOX6RaELbccRdhBbIZaJuiRwjJXnYk
JU5sraoMm5u2bRVzKdoFDCQBJHkuaPUadutqGJFguMNGZuLol1HLJxKgjTXb+7qpBQoLLBx9ZOW3
LUAFAirbXGPXDoe92Xjek5fqkGyjPMeYWOO8Nm2xvIMUQFYSWUcnAexuziPipgbMJprm/sauO2w7
pSY2lR9prEdvKNZ+6fzAmGftcWPz2MQEs/mMim6HuX2IGrffeqNlvWJdRis11enDkCjQzIy6bies
CdtlZsmRUSJKIkTsusnBRBGyF8LmsViB1gzVnK0ivpYJdGyF/g7HOLoglCA5SRqIn6ihZl2+BL6n
X61YVtMu7ocmXZshh2trpmGLTYu8gHFDQZq99MI1rufKgaFDyE70s0bYQPegtZFbZMnBisl8SP26
PXeoV5HrI2AE2yY9A5r8YMw5GjP6BPQXaSrpGPO0YxSES1GaG+gFUeYedBqqXxVsmlPVOepcE1O6
oWE2vFc29ur9ZPYzEbNAWQPRR3ChByD8tROCy/YIppnuJcgvvGDARe/bbJxh+eGEYr7jYYJHBZ4Q
joFqYVp1PH7s2NKMyjWMyXbcY2OlQZHOET9LTuiduEKT073arnTi+xb3JdE5MjHuSvKscB83LRD7
isEwPRGCBV/rqm/h6Tq69p40bffHplUJJVXZh7RMZ1FjajGbnvir0EPsxWkAi3Ju1mtjYmMnFghw
CO2wCcwIEziqUT3AY5baAqkxdh1isBYoHcrHB2U36F8SnOYkFiH4QsgzyOYEqIjPKpFgMQMncVZD
qgE8hGYdEF1Yx/UjSr5hXFWAlCxGjul4iyVdPgm3aujrunKc8GUsHi/6uwCKwP2j9iyY6rdbpT14
Jy4OhQ5/x66plxjdufdLuhodYVGAuFCkx7I04GWX8r3LDJblsneDuzzKZIkjolCPJRQGJo7e/Gl5
Zv1WG/Z8DoYS9FbhkZvixDnWQbwaoBtpPy6cJh9VeS5H+cF2iGrAHqfqNcmbeMddS6PDQeOLG8FV
5pOH5Yhxoz17D4POyoHVx44uRIYSM1w0af1ielzffZrUGDx8Yv+aAycST16Tu4aZOfEDwdI4trNz
pWVU7vLKBDzizN3AEqEXuZqB7xu7ahYmNZr8pnzgACQwkSTQG7IMBDPRNK3xDtxg0SzV7nvsl3Bj
LLcks4I9nMXdBc2NgyKff9llRn+vT7NP0yLFlF5HPIIycN2k3BmNTIlbAbLCaHkOPOzYvtVx25AC
EpYWPoxAVEecAtnJswtsgIAwkgMD0hniO+PB5yTwsV6xPh9KIim+QgoqzHiY1Iej8HG/oNdBHB9E
9KVLFCDsHMRmYIoeT1EbNtdenMuvEXEiA1S0WYF0nAMBP4Sllw5TWuSn+S6slnu7DCfs5m6berfQ
rjXiO12ZvyIh6DwHhu3ekZGR74OpsDlIkuF0lbZ+s7V1J+7JZpxvmtIoyD4Dl/SCCGV+m5zcwV6V
4PgpyVNpfI0fnqleqK4QE5Mf6mVNsQM7574hZA+howfteOnHpDn3tZ/sZiuLTxZCo3xtR2L+CnKA
lldxJcx9IDjTWnZj71y31i82o8BTqrsHj3vs2kYXvLhUy3EJougGKDcoVF2CoV9REu3aOc62s8mx
oPa28VgkTzT8vScAZtarHbgG7dux3UuSxMFTVvG07lJUWI5MAOxMWX/w07442GJamoqD9SyjJLol
VI/8MNEmj+jz5I5puLwa4hChqd1JDz9uY3lnQOrJJo56kv9KthCCgiqNly4snTvlTpSFpKDKm87x
4p98nO27tBFvraYiG1CMD/OLxJ31PFj4V5AG0wdfB04VsD0i0bUMqvTSnrxzMTNyZkXpXyvXzr9G
kzH8GqwQR0CtfPJcTJ5RlEdjLc/TFKb7iMdrHwlZ34Gk6k6151p7XVZ5BwGDTTMMOPkFtWeCiSfv
PPLa8aXwSnIl/V7SdQTrBWncDHddXI5rQULG19w27tJc7e8hXOOUwWGXfFKA5h8VnPEfkDjfNcbS
W0uHuLazyh2pVPKE5KhCgY8KOI/ZsC9Y6Csr5ssQ8H62sY1pQaNptIvEus7attsUreJ8nszNDZxF
SZlG9tvWMKW5mxXunympC2guaYptjo3ywOlVsTBa0VPm5vqFRgsHbyyX+16wGV1VhlHPa4PMsnED
9RZImyucFTkSpEnUPrHPaBwilG4FmDSn86t3jngtas5RVLc0NsMvQVY1Knes/SnEPFCggsZxCXKR
FMMlgQx0iXnrx25KPlGo9joabByTPRu4SNIJp64VoLnU9Yg+wHcox1I8vuFVChiDJOZMY96UXrLN
IdGiaa6ItfRnaOVhOv6AlmwjHkoK64QiLMDHRLCQSOv80TVCWFyDSA4hO+mrTbLHeW7jauNPLQm1
8TRKDE8kgzmexlw0oYRZjueMbOasuEZz3+6mFv1w6YTZV8hKs7UzdNW69zNcDt3YbGuyxe48tH+P
TWGHrwOhNYyzjOnQ+N1IFmebol6eHCS4tKZWLce1eGdo9hx0rUX81ilA5ye5TJg5rONxvYrTuRMr
VSQCXmATvsyQo1CyhtGLqKw551RdiAdXTiOOYs+4CMczz6nvRO9AKZiURmHMlM0rU++sJj18sD7N
t9KAMoVix+tOtk2fppu9askoJZDEqfW+bNPOQey7EMJCWGEZuPEVcSuCc0mWvaW6mU89kpHnZMQv
ZndmfC9nb6BNNMDl07Z78kVc3k9ZF+6RXIWvrUIMUoOJJKcRbf9nnMwOXldd38jAQvwcEgcL64Ou
+yJspFz3ggp0BfpjslAAXNEF31o0H+FHW+1DmJvRHvBMf4ewT94HWUEpEUrr04EezAlycPUJOwpE
rkwRZMbDNJtwGUr9U1ZxdEOIF44thfw5Q8KKDLFooTeVZtydZ07THL6B6VPV5/P8UMM5xUk82WfD
ruJPezQYftGWCN7TUY3djdO5NHjqhTwWq7mj+6nsjZxJLXDHLFjNnOIuRtvxIIiIWJhIOS8O6Sfn
vLNq76qRdKxo6EFscRkJ0PuBDZMxAEkcURKKXmnGmTnKf+brSxAGfs/7wie4KaYcXDGQRAzaAd1L
CgM9S1XRxgxC5iGALTEt6fa1soAhNEmaHAgbb66kHKILveVpnZo9KCu7oqKlGQSkQKn+OjamdIPI
zCMBtYteos5o342M/PqsJvTwKsIw8U4p5r5OVpHmKzPkKO/afvvD7jr54QElojmDsGi6TivEleth
iaXmLEU+2+1cmeEyLkugi6Zt9I4RF/JCRnfjtDBZ+W0UVkoxyfngEPl511fS29USjw1sweLBwcj9
Gio3eba7tIbSaqdfZqoxh9IJS+AKoRRvuhiwJIRoBkAKXE4W4qcZm+jNTnJxYxOV85I26AiuxgpT
euUEDD/Re3HIMUjEUYRusbRxyED8msgTB5Dg0bBydq7ALrkwdBZnc1XFs9rGASz4GcwNg2E7wttY
YHcdZxMxWDVEP8PU888WWeMORjVNaZQUKtr1bsSMCaoPtsSwdvahV8J514M+texRb5WTW592DyoS
R6+vN7Yni3FFYANTZ9dnzlM1tnxeys27qo/868j2zAO6BX2da4u+jPKbF0em6U0MjO0hn+z6gFEM
fbTnwjsnQ/5s+KO1Ly1X7RzcVht2ofAAC/Wauj19rms5gKZjsNcyBwO2kYF/RtlF48zD+x+Zfrtx
Qz9CPM1e+NA1oNw0NI7z7KCZSvJYrcNs8nCMBdNLJpniFiN1UmRWpBtJwkJUgU05S32geMWYqBuv
Z/dHdDWe+HC7o5FLPNajJudq9smSXODrO7uNXazffIirBK3UuWri5GFkwXjQsG45z7p4f4FNGofZ
0e0HHtElc2jRnqk4PglClXYWfALiaQr/Z4ZnZ28InIEmRAbG8kzXLBbUK7c09dcc9+JQll76aieo
370QzXQC9unez4EwBhgk1gCO6U1XPtTZyMnI0XMirF3FgAIA23hkZLu4oe8A8MKCcZDTYLjymImQ
9giXnh4BND9UeS+jZ/g/K9GoS1/o/mGcSO7qgyY/qtllfyOqrN4ImdkrjMR5tmSFatYldwncxEUc
+I14lMk0Bld2qgAAuF6tr53YBe4M9bfcebhKD1Nex7d23DkGLZtx/uXNxbTB8sL8nAXMeLBSOpRc
P6/j6pMX2xEVcsspEn28HxsnTtFcJuUJ7wjKpNsKN0AmXY5g6zJqIeS7QVJsw7lzL1Y4EMCc2sbL
GJagTnMfgqz04GHbmSThRuf1UYWO90s4SpwaQnrHbc8ZISFdsHT2jRiwWtaiuG/pQRLQLchJ6jP1
UYeTuWrghOd0eooOGnJlyhIUCmS/dp7BEtr92LwhtoQUT7A2LYw2enbN3NnB0iLRuVfdXowARZ3O
xLfs06lI0GAG3TWgMfs6cWyq1sJ1v0Bm+HdpkYdwG4FOPvBy4ycFWbmbfIIGCPbIng05iUPeMID6
R1JHHMwQoHNk4eMUSqJZJbiO7mNEuF7SmdZWciV/lFRv70h0SB1B1n9RDqHwc+BaT3Fg4vkGhOVv
M7OOTqkn4MiUeo7SkxvViBQDlEovSWnYNnTUeDi7ue3foIAv7/6B+HqKi6EO98WoqrcJB/iRzXO8
J50q5rQre2LeQnGNfMV4Q3HUHAs+lCOaVRDU9eiXbwWeV4JYRD1tmKLguQ6JfmxxdTwg4B69lewX
BCMpT8UPB/Oif6WyWiNGyXNgCEHA8uWoATNGPY3R9EJmLo/xpPo92DX1qZE0PzGx4hcadRd9gfR/
Lkw1QFRD+LuhQot/Be2SnTCK3D9ysnB/kLBS7gI7wdvNBnSo7HEJqjcpbf7BYbdte8eP9+1UDova
uL9nvshUvaP3s2LMk35gD2sfWj1DBO8TJXiNssEfqpkLIm7HxymJGFoxmofu8P9kiP3/kTLS/bfT
aRLSYdy1fxRHLt/w+2RaiN9cYbq251BhMhX+fSq9jJ6RQ0rCrh3WC2n+ayptWNZvjnQtWzFbQq3G
tOH/jKUNRJPCNhc5nuUr20SE/N+ZS9viz1I1n0G1g0hNuERFknriyL9I73RuzqU05JIuAGZQAxOF
zvODPt51O5SbalZny2bA0vRSYypMajQl6dEyg1cV6Tt0xe3V2PmYu2T64RILlZkZR6lMXWbS49mG
wm1YoQS2ps9eRUB5KhXDkAdGQylzG5qcKufhqD2UZ0GL/CqM+E82QRohN4zwN6JKkakQa3kUpv9B
mBgwgp5DRxF6Gj82b8wu0w9qNrJUBV9djeaPUNqnKOV1jB4hVdnNj4Fyb5ZeWzRJ7ELL35ItcVi+
k3zEVEUUpoLX/f7njkhCBaGhQKhT5vxIHiKsTWTlXI0poNOEJ9bDR0wcK7oyAiAxVF2rxFuaUCO7
sZ9/dEVzBuxwOwYtb6vGVTROZzuQRDB45+UL5oyaNuIv6e9wOl1+l1G29Pnn9Aa8BJKu5RdiccTU
P73OPj939PEwxi7AgtH3vpYf8v3T80z/tEGKF/RRiLQlzd3QHUXsxBtPRHVT5kQyhNmH9Gp0VbVc
QHjkJObGxcslhi08N9lErLqZRB9qrr7glD/WUfzRykmDZez89ej23aa3oo8ELwhoYY+U0uHW7Ua6
ZkwQJR+mtGH7NDV+zyQmapWhwZqy+8FZymlVsaKLHA09bGnqR37LnqTFpBeEPS9vqhzGl2qwxqt2
2fcTshkjbE6zBg3rBFwUg17aaGClSsFpH2vLn26MhO8DANttqny4RtfEAYmpiTNswbmQOudsOGHD
mm2zj++XqIfwdmjMS7J8qozZoZ9F3ZWo1stLLpwCpCEb7XMrE9TOdSRPylfeLpcd4eVZ8jHx4dTt
0lRnz3Ou84QJcwjtgvImvLKISyyW+6Q1sYRwZ5zryv2Rc0yPAz7Y3Cekw8CPtdx1y78qoDB22NHd
Dfmm379z5sYn2mfCXnn1/YH1qsKBztXiIfPXRUMmKdSKixbntOoQBGp0XEbPIAkwNlPcwNgMPUMG
378W9FiwmC+3I0U7uxgl58w9hs+1oou6KmA8FZjJvn/w98ctGgyjww0hFydV8cGmOQ/J9/uCBJZc
Mae7NcXt97s1Sh5lJnSYylBRLr90AFxENHG76YL24urx7/THfxYGL6uTK1xBigpFvY+XC1HPHzXU
VEs1WQi1e6XhDXDfyoPtmlwnXOPfr/8HSdF/odj+s078n68mHVZWaSHe8P+yFlq2yRpkMWS2OP2C
fMw+wmOW2mAPqmFrlv6NoT0arOry71/2z8qg//yyy7//QSg+0tNp7STll/Q9xuzJB2yohDAa1rl/
/0LWItf+lyT9n6/kOeRnuPwPusefX2nIi5R2YOGytrAS6eCSujEPdnCZSo9KIKo6co54+hWPwSDE
ma7ByhHphTbU4W/eyqK2/utbQXnDCc3m43b/qiwfqrYJLVG5PCbqoGV3EEl9rTTL9vJ+rIjLTVvu
hAb2V5YyHmoPSSh+LO8uD/CQMTyquMlVOz6DlK7/7oNaRFn/7t395YMa4RWFo8l9l6cIlQvjNiUo
CoQG93+duAfq8Eu47GIJkzNhj+Xfvf6iY/tPbwC9mMuNqKh33b8I7xVtJweLIjDCVh7apmU8kYKc
HhlZrYPlMaXZHwPm6b5iMA4B4fGt8r9aY2DJSlhqcNEz+yycXw6R6S4q5a5Sr4lF88pLHhHPXazO
v8RB5VwZEMtY/+MV5ECEqhYbyWi80vsm+D6dTyYBlXgBP4plm1h2+UTGq6GvbodoPht573CqY5lu
B94d6od9IctjGsvzMtpB9o0nyCRoO7K40OFw972lWIrmh7k8YstWYyVMJtrhFYcb2JCYRXQuIO60
4L7DnuTKoi3WSgWrZRUdls9g+T99+t6JhmQdftVk2exQ8p1hPRAUZ71X4vy9dTTVz8ySD3nW7+gK
kkS9bFbpqC8Ee99CVrvU409o9RUmRTYGCMebKS+3KURTLC6c3I1zwuOBlx4rmvU8uays31sP0/N5
C8mVtfL7I3OP9CQ/o1KeA8E98f0yy038XVEZITVLWNbg0hjyLjWHt9y40fLRD65/AZTWC7bhRW/c
sbT8Xt64mj3UhjiLxAnNPisCn/732h4rrlLRLt8NepvSkZHm8l3sIbJ+/P66f/+k2tayyP7lYeAh
ZSH2PQWQ9FvZ+If1yQ/qeR5dj9SCpRLs8V9egXa/n33+VKWaJ5YZdhXylirTP0g/+fAG7z4Kypd6
2bmWjyKe559Ba+w8kM3fJVvR0qMs4sfJkfNexxSXNKC4q5dn/zZszZcW+bSGpDwEPSwMTxkbxsmb
aYo/OmNZGzo+6c7Mz4JvNZaPffnWpfAccng/RrUnnnHrxhZqdCqQMuYKF2Iv8wTuEldV59lHh3YJ
3XZ8DDQPVFdzb3F8BeQ/biaii5cvyZZPe/nJvVfVV6Kt7kwqoJHt57tibGr2ypiB7FXechOG2r/P
i+wFjzZpOgN1EBL3BxSJR5bAePV9c9NH3zBIfhlGoi0sqh2urr8se0ZYvxmlu22ISqyb5vJ9r7vV
z0Ggz3FTYoyhuH/XJKMCi1nLh8zmOSH8mV9PqctkunQwuSRLldE43J1oxt1mW9ou0Um8PMPci4fb
mPIBh63XnxCxsMs5fbH7fhhtJ/xYVouhpGyT3f3AOwE+Qs0xcWmN4ZPGILfc8shXDR9LP/hveA1W
33+oEpaWXI+XgqSG77/xJ278DrcQnQZdGQwBPftjWXWslEprqShTFX6RMHYVm8a7M7/Evnok8eDD
5GsMej87F2KynNpDgT3GEANje2VTMsnlxqcYY+bGazaLy39W0W0BW0dkxrz6rmKUDZDBHV86lxXx
+zEtbSL5PKqvyjLuwi4UDKuSD7HUmOmytqXMSAkzAgczINX4fpBGYE2EP912TTdxmhA8pHx1uJwi
WlK4SdPQm9C0fkrH4MqwXVetvHw/2bEznppy/tlF5EDZTUHwBTduz6VSWfLcNM4jKTkfWcldKctr
vy5zSmL+kA/Pi8F3WKw435/DGCxN9ZvvglbDhftGmRtYP1YMCre4/AGTLPfo9zP/PyL0vxGhU2X+
YXFc/JV/ckA+LubE//XYf/1Zhf79Xb+f9R33Nw7tHsvuv071v5/3bfGb5XqeWCICzcWDiHHgXz5I
G90kR3nlWS4LKQvw/1ah/yZ8WlMc9m2fQEEqgf/OaV8sTYU/LOVUfop1XCHv9R0XXej3Uv+HpTyM
itixp/55tM3AeZwdJHa3FSmZPJ2j1zksJyG+tQPlKHmIKzX2s/NjJi3LRHET6+w57hr/NdHRRLQf
DTn52bq2WgJkG90yOGgT8PlR2kQ3SVygJTODkXP8ROwJ1A/tZy6g6piI6Q5KBj56UuxEHNZwQLPe
aREC5l5SbTrBTMd9m41hQaMRQz6mjPXnsm5v7MAraiLetUZmohIhed/+VBXHonAGuMd9Mlc7dMfi
BEdK2ZcGbEP92mkfN7rX1zT6Bp5Ie0VYFUEiZSvM4b6kKijJE5sMJhSr2h4gFUFS4rxPrBFIlM6M
PLlzSzs2PjAKFPDXRsc60JojQxqDbX4QthFB81eEIr6P2lpgvGVmD+fUDYZ4mVszz0AhafhV/CAa
V3Z7O5xcsa5QqwJsKc2FmF7HvbvFo6bCc9baQ4eFC2oQAjnLhDpEh55+8RVGTeOr6UN0r5bUoIvt
pAvsZyMD7AYIpm+ZPpZ+H14zoQT06PeVUz/0zIjDE3xGdAmVHjJ5G1vgw27QFKmPsQiEh+4SC9qD
hQ6sXtcBeOgPMJyT2ow++tY9xzJaxlCj4+hWMecsb6JYKt6aYwzVSk/eJZUIDG2wFsM6RHf4NNm9
Yv46ay+5TnUEmknDFYbnGGTpU+nrjMyHqGF/IABK1yToMoTD+yPLbhN4ESj/rG7jHDwQEkUy2gpv
3sZ+5zxqHVYzBEwAGTeiHlR1lwVYJW87Rj7VybYiqK+tkTTlpqMTbNBcQJexIWNAXgbQE83Cx2WM
WYfpULENekTi1oronKP0Sw7XYcs4cQW7uYF60sLcv4FMIPRjCXoF1IUviHN8gCFlTXd+kEzOh5Ea
MdS1QKfFwawLbd4BH3Oz+xQHBPqdOVAqXJGcHRQrN/Ar1ApIOwftrIOSqcchLLFVEuoVtczjVW6r
fNxg6rVivdZW48X3VhC0MtvYabHM85uUWffOCUGNhVxxVBIFuZlYDtiFiQrlzTCkAnQz+pvZczyK
MtFZCU2CsLeNX00+xowhimGuv5n5OlgUUcgYZL+y5BRh9OwHY7CfUG7/B3tntpy4lnXrV/nj3GuH
OtRcHjWIxgaMsbF9ozC2U0IdQr309OdbeFfVzqyqXf++rIiTZJIgCWk1c3VzzTFGWYUB3vweFnDd
aCIbDmNyjavMVmPie2M2UDyE1rpzuUnjnDwq50ZKw6CAopxgYEO5yufAytizGzycBsoG5zdaVoUV
55CvFeGsX5azyZTE4oHYs7umZTXnxHRliYHmqdyWfg3734D+IFfp57smzHJBNTQhUOolEHaln5JG
7wKalv1tbC0xzMv5rVL7c/6gaMQofHQdkJEHuSniy7sZprEOrg2aIfgoJSLuFeOqN4GsEa/mEujE
3EGaQkKxkPFThZdycBDQkOFApil7kP71hBGnzbleRk0bCpUknYkLASbN3q5bVggztG8u3hXf2Axx
cbseN4WdGuONxhdUSD0O721H8KgfZ1L+oeSGtp+1OjJb6OV29LFZmqgvqtL2yjYuUPVYt9aQS0ED
bVDzWrNDq8JECISUQ72kwJgl1xY7pZKalWvoF2p5YegdpOxFDRUI2FvCGmhRM6l8C40had5harxC
aUHAHiDKcmjyeatVprKT20HXNioIAIKNCJKjDwplCB7KfgYHaBNBv2FnlfVlKZakBKl2Ifo8iqgm
Lxqry9VpQ7XLFyoBFoM/1H0+CwDvVMrn2OI2RSzsHA6bEOLkt/BCGPCSAP3RXCT1tVCWcVcMihcS
a5G7WDgQvjwcbWJ5Q7OED6TQjQQtu6ulvgGhaS5OWZBF8BhRyWZcWBO+fZHpJ4AbYORu08Adj4Rl
m6C+NxXgUQFDIhlzJe54ADXQENjZVVYPnsWkr8dfacNfhIIrEvU5MZ6Igofnqt5eE+RiHVOr1AQK
3cYwtlJUIkEDmTas5IrNriQhkuyxIo9oXhDs7SvUPRDE0atlo2b6dWnXTa6vzFYm8mE4swle4ykj
6MasXsxe717KEN4VIr4FgFoumhgfcZ9dczwvUXiZA5chjRoU5dfFYDA2E1jFhpcz6/BOzcNsSD+h
4W8UWIGuNLwkH3QIzxVpSJaWIUFTmVuErPk8XsU1SJi/o0jXE0Gldftp0gPo3kSULB48lv0pOqkw
FR9ScpsGiSSPiX8pW70OABwQyob6pLK3BffHPdzl+TEdZoTKKjh3leXIbAUQZBinCIqdYeRA/KKI
CywnUsalzIYrOuF5qkH/zdZlyjrDNJrgguf66rMrmotNxMRkR+BMt+9RTIjydZexaO7hTxrVtYwz
PHyrBsmU33UlNKPlQHwMQY+zAc31ISNaG6LsFkkUdrmJLwUA2+KXrurw6lcIUMObOBEm6V2YT2dz
Atshp2rtMZ+250zPW8Jh47hagqudqkVidfRxsiRf0Y6KIc1zkcvIhxXxb/I1aIhH6BfjxOgC4aHS
gGonrL3x+5rAKK8ebEMn6khPULMpLlr4dY0aG75KREom6M4mW1sD0iXQWGFn8XNWjOYQQONWZH47
pGAbRoZ/PRhjRph5F6EJ4f9hirr7Xqf/T9Hmu8uZiGvBqvHLnA8HKrhDQWak6/YMhg7O/2HOh/xK
hwi5ebJD2lt5TGB0vdJHj/Q+D+eQGAJiv8xZs+zyEBxzZ041kyvtNtOSrioyPCi043ANg6ia6cU3
hcX/X2n8h5UGVCQE0dvUxb/HvP7fU/s/9239M+fK33/3veCYzX6T6ZxhT6GaxRICT+X3gkOckZnh
WzNTFuQX+j8WHOrsN+gnTGbA0GDcFiN/X3CIU7MZm9fsVP4FxhVNt3/2YDK/4LkqqFuifm0NHrZf
XKi5OZMqvLea13i58/x22NbO9uwcBudweju9IQnkbE9b3jheO28A5ZyT7tfOSXEOUC84p7M4z3E0
cMS14u3tTXZN54WYfyd37unh+a/xYCJyXkb34aX0Ls7bRXwmkJiD4qrcebGd52dSIL6lzsvn8zOh
ra7tnE7b7enAYyKn8A5QY/iZp7pvb7Z4FreBlcMR93n5/bczZz1zXtD2E0cuvLjmjSeLZ4B+9FPn
s3c+TedenLtw+4NOyrmX+Eaac2dNxItIkLheFAoIFr6KtD33D6mz1pzPlM+fz3xp3dZZf4p36FG9
h+dPpGsC8VyTf6IsGFZ+L5QXEsHgzQ3F6/lZJPgZRqsAXx33QXX2rfpI3HXvPou847V0nsnKmidy
ZeqQpVH8T5zY/HaFuIoZFb9snWeJ69ilg3PQZ5Uoze5QLlWBIkJcUroGxE1EhjnhlwXzJgSkgGzK
YHrluTwFnReSO1LWouoU4BUBukLzl5fWXcN0X1N5+G8Y/tJ7gvqJ+iskJ7qsiAnWPlWmjA5+Xrx1
x+ZVvx+26v20JfQZelKWblrrnJ+TJVIKD/THHYFjm+umgHvOgSQd9jWoFQXrIeQqmym6M020StBs
fVTsh3BcFdeVKvCM9/bkQUxxGRzkm0a0LlYgRoLafTtt7W+LfDscIueLf4dAuyzbct7r4LrcWpgo
tvz3v5Nz+D6CRXHytAXPwAV7YVwHbD0hZl0N6EEftEvlLlk6USQn9nKdYM/kxPmanD3vtI3Eu9mi
c7o64tH7r69InOKN3XN8rutrMIM1+2G27mLHPnbLhheUojdjNzEZ7Et1sYfPzx8Pzw+fa2F93OuA
KbK6deZl0jkGUWRB6kNTCJ0Z4MHTRTyMTETOHP+Wc+Djacu3WybwQItzIsec4g0AtwPj/QxaB6xn
kc1F5kUL4rwwTGGmNI7B2X9x4kSzZivdpV2fYvdkuCfO3VrE7aoT7Xx7op3zTfx4S2JoPeLZ4ulv
XExBHneUzKF2T6SLH3Cv7dUVjxU/5y//zS8u7+JXS9C55MXXjtRV/la7h9PpSnu+JyL3lkhR8G88
TXRGtyb6/TTuesvzgdrnA3enB+KB2xN/bt95Hl8O2znqBsShNUh3rk1iwSHtPU6kk4KjPXy3S24y
Ui90NOJJW9H3nYo5RnfMV0rpqV+CnZn944PqX53RJ/vigdvTPbCQ8nXbLSdP9hGtDcIHaTt7gTPI
eZuc7a3saOLivtxY/BUPoZ5Fhye6GfEJX+ntJY58Hyc5JzojYQO3wjfJ3CEIvYMoWMASFIkohUmU
nnj9bg+k+rtMLpQcCRRlTsdDL8ldev+F55+239aLsSLhzg+FuYjsIvzkCQv++tovrVdjZy1ZE6ss
ALsFKiwhytlcIIptz1VYy54Jq4TXBUpr5/xW0jKhigFLsa6DPsgXOaPD/HQSwwUmS16EId3sRuTy
7UTpkTjeT/OYflwYE+33a/d63O9vqUG592ba4pLbpznizKT396qNXXLKOUyJej6JzAp7wthe3sRF
tNRvqzjcbEA8n9R+V7YYqPBjkQ5RA29iFLl/E5UqXmBnbq/PxwfRPAkhc062s72lms4BI6ud72b+
3Y9QsSJ7SBDORQZFTrdfm9J5f73bfdG/0LvcCviWWtG1nrjiltb917FwXl+Pdx9fu9AT91S4vXiQ
MAt+t8feSarIB73LZvO+ed0fRPV4wdcHGewc6vCro0a+JBe2d17c5UvUO488UczY0VXkAYlUkbI3
wxUFxZ2/COHnMtE+z87Of737CHY7UbPcdrffBYSeuPv9t32ceL44Sa2LTNANfu0/RKsUF+/3N9ur
XQxUmGvkBMfX3Vew49yXi+Wk99K+W3eLcJn7XLv76nLH+CzXwpg6Xsnpo3EwOh6w4wlfH7vjMSAN
37Z4y+QOY+NKTg7OEg0hj4zvY49s3MxfJOpvrwPdAhUUuxiCOPbd09+MAzuYo2LsHL4uLtmmXDEc
ND/F/1y95fOJcjuJn4kmdisoLOr2Y2H4XL615yfxQTySdrTbBTsajKid3dcHPFnCYr8CCvdrtztu
Nm7irJ5i57F0VqvY+dE7D/z98fj4/r6JOcOpmfu0en8nINEBZ+gp7mvpbF4Vd2M5vLuTu/F7z3+d
3F0m6pXGR9a/RJV3DnVkurxlDifvXvmzeXp6Bzrv/BDPfHy6O77ylNXmtXCOT6+bu8Lx+XS3uzuS
OgckiRN8HD+Ou9zdH995JsZ4fN1gZoW/Spx31Xl6f3/avG7enx5i52mF+cHJxQfZ2RyPd6/c7/h6
zLijwYfdEQMSh4/Hjzs2s110h0WqSRV5KhzuXpJHi+y9v76vVGfz/ipuIRJOQrnPjoRBGOa/GqTr
7nW3wwJ2H19Hbivs8esOMQonnN9x5XF3J47u2KkReWq9Y3A8kgpS8mpxbJxvaFbcmfvfHe+OO/J1
9yqK6u5ucEkUDya3nP1OU++RPHLKAcO527y++vy3IwU0UFFkr68jMztKYfP6ERTO2d29vj5tuPwI
qMQ5UjKl0/lHsiFy9PRKjimuissp0VdO0h3wefNOxfOfKlo9196RAlF1twtuqfVJPgdFHixOcDNL
PP6WVpIkipdj3yXPB25yS6C4DSWU0mXSiUfOxxdhRxRT8LGXOCa6FtEcRXsVn2lGtPEd96YojqJC
sE6M9Gt/fHp8p/2+blalE3Dx/n3FwynpO0xG1K0ozf1OdBYU7PFIL+CSmleuCAL/fRU67xQWB265
EZ9FWYi/5PH22W875zV0XmHmwEjgmXKF6cOkyku5fRdHR690eg+wgCg5lNMdqEk4BOs2B0SyI4cQ
dqdeQg/OQ0vHx1ub7c9sOG5URBt/gEW5HLQfPFTc/vvfd12Le4jXROuCd5f7iJ7lQ3wQHSgd6q1P
/eII6aDaS3FyHy0z58ly3lHZdZ/eR482S9JEw/1ON+12vCWYWYaLkoVLixJnRaMWD1Zcn0B/cjE8
A9LPwa3ZQVnuemupx+/6C4IQfRso6kp96ZH95tlkAL/Hj+HB9E2/WltLkT4C00kujGWu7X+Ir4kH
d9i8W4arYXk/sbqyApshV6w3Lrf8HCm+ysEWKxJaYbD86OrO8wBLO34IMxMnRJH+7XPo0AxpZB9Q
xzkf5J0uh7/mxlpaSxQs6LfFxOl7coYINY/54FphiGh9//7O3Su/nQszzBgvGtKMCKIbevtdsd6d
XXiR3CjYWR6hmdxuoFO/uNgucRO3OxBQQWl1fucLU4CtcM66RRSiOledH1kA4zzfEVd0zt5INVEt
om5iEvAhUlc7M/9YOXSEsIsJEyLqWnReotaSW6WhqMa65wmLLV1WciO/rRz6CNFPiTtStzQpRG5d
8iJKiS4RjXNeokQ+jrFTuNhX5jB8ncTBzcfF/fDZtQkeI6/ASERZUI4p9S8e+Y5F3EoWYnGHAjM4
Kcpc/F+SMi4TH1/fnyqXABqnCWCdJCGZe1vujS5yd6IihcUJu/xOMbcqRLZupplSFoig8DOR3FcI
uZ33p6fvCv7dWsmFuIGoK5EOkTQ69He6R8Un6IIEvLN0IS3vGm/ixT3Em3h9J/j3RvWdcnL0fZl4
Z8wSl2or0bREDj8+BhfgEa+eCu090RpEm2BskSnZx4JMwXDoEGnpgZx1wbRyJPJEAf4QbyNfBO0n
MU7dPI+dbFVSNBi05cCIDZjbhSCauHhzZUEyVDqX12avvV9hjD/YX9VDvG6CVeMy3DT8jOAQv3TF
g0UFS56owvH2DQU/p1ylc3Es9sVZtgFuhkU6RIKQhOVS3p+Kr+KpvIdk2UN4j4skEivOi6SbZCIk
O3gEWE+LqfzIogJlKuzxhJFc3QvNF9kR1/JEQxYNInd7HzWTGA4j/YOQzPNDsa3vr8F5lQfJPJmL
6ZXCL5diQiOmK4XHnRTueOZjzfJWHPxeKUBnSbsEVNU/Vwc8zT1KhFBcuEx9hWNG9B50bnuU9xzh
vcFLgR19yu4JfA19BqhUOseUaYz4dlt/LWQfwWucAqxvuJF4wZZOkqFzxouBFBH/YALkSHUHdNTp
/TFd2IfkqbivAniq58RcexevuRVn4YrqFVX+bb6y8yPxI89e4MIoFrNPYB7swqDkANtXp3t57U6d
D7b7GnphCGmH23bzAr12iFDVNaDqLiXi01NALdcgIwKZ3F7nOrMqUr8w1snKWjQPXYCgHTQqmezW
u5mreqgMukjIuoP/DiMP4mobFH0CRpKg9fo5ukXBGSH3yieEfqm5Kq0ByOF8oi/qvdoj7N5HuNk5
L3XP4NvgokUQnJftnN/6jZ8uEQJcihEA/V4XXIqjHrGReTRH6NtTPN2lW/dCbMX0ZK90s4AckJ6U
K0I/C0LX9kJfXA8UbR4JKwvGReyfMc4iOHMc9/aC4/PzvAxiP/PpE5CswDgpIt+iyrt5N69Zi75A
nLnAC4Niuq+vqrtiZ7iFl82vAf/c1F9e3KtYZfFnyT8+LZe8b1n/zkWt37Nke3t56TxqWKxMqeqb
a4y3UXgtXrKlHryMKx1EODaPz0xzXtZr1rv3wle2fl6/vPD7l/ULbqkXvvI9dz7Xpffy/Hb/4qXO
4/rl7Z7Vnwt8ZqsshDV/rxhZuQyYb7GcXlpf5EcN+pV6P+JbE41LmkNwG1jQZRETtpEhuNjVa+lg
bcwlED1eCLbgrAoGQMpQOAj/WOZ+moSM9S6EJBbcFSACUVn2flBy4vUgmsIP2jp/cQ0+/Pj8/Hz4
fFjgmBEHf//z+PhjFP2l6GZXT2LOKOb1uXAL4mwkcy/CocL3B5J5L7viFrgIOb32noUXUazsRIlS
sqJMWZIhoMOaUywg73/3T3I1rrxPEiayatO3QH5Gm6nXxX30aC/NpUi3xcr7SUHrVneyp/Eo+iuw
zyx9vXFR3ven4kuSFnHkjkf1pJ6G/n4AeC25VkPTGL6uW8RlyARCafN8zlbPVk7d6i2fk51HsXrg
n+gwySafUsZgFgZ84tuzcFaJlqxx6afwKeCqETmj4CgK8veMq/JvS+nPzP3x3eh/3G75dJk/vW92
78dALIFiCvrHw+f/EX73v7RL8b8je4cynr//DVTvBGT/+60HRv3T++fPiCaFX3xvOqBIIEBIbC8g
ai+DMJaJM/redRCniOYWoCLrm4nzD3zv2m+aYOEUPwTwxG7U37cdFO038d2yZ/wOwmxiTP/K7oP2
c0j9jJ2NmdB80VVTFWFOM4F6+sOeF4CmMmYbVEIrwIbt7R0ejUWrGQtY7u7kDgpKc0Arc3IlpERD
dCMqgxAVuMDUWXK6KIRlDmCOi9JEDNJUEbKoPFChGvuG8xb9c+iqrXmpKh/DsO6mhqm1cdmWs+co
N74kHpgQ3IkSvUTsYPyVzmQIOdAixb0gmYl7aeV3SMSerOs4l5oBFosY/UJCWyOGScRv86t2L0XQ
mk0ZLGo55CRd0NZIzqKANLatb0co7SK4kUcIq8yOdmP5hBTM4XZyZdSVJTac+xhtKxE/C+OvmXmS
PewmYCP67DLv0wxmHaKOQobhlE4LejHziqww6htKpvjVQB9WRtelIsNauIdQx0Abo70bwexndeqf
W65T01epXveJtJ5d8o3JtKBJ0mBWkljLmOsEJpa67WkyDIa4mpOr4kkdA5CWEod9hcf58sh3hxCZ
eZMYfoYfGfKByW5xxZvHtOoCxQ5PbNtSHfIWlhm/WoRqti015Wu02hfgRA9pz1w4TeZ9nD5cuzch
rJhZJuQFyfac4trmdJINRJjn9auewiynD7AspSo8HBmzPOglWQwRC9xfncb8kdRndDtjR0usO8JV
9vUlWp0FCTU0qbY5ty7yDgG6uVrpoMtTF9ieY3aXR5FTSC+lKVvkKUiqGK+mFEOWl811LVwpU+ib
FTsTFjH7zZgSmdqcCeUFvg/VyEVXEE8LRdzxk8hzWxjHOhzmdpUvW2nao03tW9XSMNpA7oAGX8y5
LA/vRdncFSzoKmUJYUVL7zusr6HBjK1IVoTBOfmYrq/dtIUuLkB/8PnSjju4M9yLGi5qM99PUu0r
2I6dJ7D3nJ+lPvNyYi/kEYFSIoKSYT5UeWDIz7Pr7goDNhCmx+mKNKoJ0N14nGFopbTRw6c6ap0u
rtCVIgy7mQUwjTtNeQGPG75dBxjarb3eWktioGHZzmAa7BdD3i+aKFvXObNzpd4aluFA0OQJ8xTP
0FECtjLby6XGv9Q0ioviXTvCgGTLS6uleLYan8poiwyVh5I8vKCqgPkjqAfLDeheqWRx2g6IhqVu
XwzzvjiUU0dsQ+2HUebAJL2dJI24s/M6Hh9mMSpNwpoImTqjxoqI4EI3jXkIFt5ALuo61ZCrXe7b
c7Y2rQgfXXN+qCBphFYtfAMj7Ywwq4zNDzm7PF5sGekruOsF71+rrqq4nDdQQmiK10rozhQsBDTW
tMwTaFtS7Mqa4ofGuE3Ty6MylYtQEvKP94ZOk2VjLFqNZvygFwMc3d3CptQUc1hrWrhOmdnnDara
NrydcFvkSreYMmthtOZdJ5dvXfQ505OHs4nI6KX1y3RcVw3eOVtdAWJHDhXPfJGtxxK10r8+UP7r
IfAnGZX/3Vj6XwQPVrU/DRw+tN171v4RHnz7wfdoShjAb5aJHoXMJj0KJYxl32MpkcJs7tuA3xgP
LfbS/7GDL81+MxjcFJDDM0ObQX0DQOj3mGGJwZkx2RYRrlCggfb6K2Op8nP4CEEjEIDCXW1ZKswv
sq39gkQqEOmUYrDNj0VmrtIrw8uIgLrU5euLzops1O7V2NxaRmCXZ80Bc3asIAT5tiuM4l8ruIis
/iFw+TsVKGnwR5Yh0b4pbvxhQA+tXhuzsZ09NrlVenmOuCqAHys+IsUJa2PNZvLYJ+9FWtHnqx1B
fRKL6ythtOwnaZl9T/HeQwrycUbaoCAui8HSPqhagujTWN8pY+dF9bJT2NYsIkAVxXKWjvahEKy6
WnR2w1JBdYkI/T/Mqv5FcM4vKDhRuARhWIYpm4RuaJaI1/5DtiAkTyCVlcNH63IldpapE+RUsAkQ
eHbQFUCbly6HP1TPrsGfP1j/BVnJw2BqJChkNiNOy0Zs4ucnQ8fRKXI0XQ/VdbbRE/kuhZNBLR+B
RTrhMFtJkU6oVzI/p+V+SpDMGQglA53OBF9NHi4z7Q7WK9bTwF4uZxkpvfJZMNM4aWdo7qRRnpIi
aPNaggkz6yB31314YR//ct1PCjSOhTo3i5NZqYe4R0FNDtWVYtlbBWWPi6p5SE3Nr6N6DKPZ8iyC
E5k9jhBoZ6/QLd6VHXsbLXiNPy8U5Z8LRZeZL2qqPJMhGTZ+qY6kLnNQ6nl6kDqWsfWZ2dqY3wHS
8/JKRCsk66yMl0RJw1WizWs5/9BH/V6xklWNWoZxbYNecOb+eap+QehTU6YFoIAUycTR6PIvgTRN
oho1sd3awbIhrYGUA/azKXPkJkTmelybdrH78weq/9TYeCKBQSgyIb9E8I4opj9YZZXKUT+CYTiA
TPM1+55Y06PRJj8u6vXqzZJZ6hUycFVdKldVVDMGRc0xzSuU79RuxF8+yNJbpiJwSLwpW0p5uuim
C/Ekmg2Uryn/U/mIAvgDPu1WQJpi0xnKACiQlvg5uYNtF0ARKh08o3ToC/3qTuqunU10AAnosAGm
O2fQ84UltehqT3OdwE3XygnzHKvB8jK5ZBFrE8rZnhdoaVQOwr8WWhq81eFjjzK9HrU2sn5N6HeC
R3EYzi8JbdeZnS10yqzIrxo9mstmwhxqQDEPCeNzpT4WMIPPz1oEOl4DeyCl+VrurZdxbPdDAeDe
Yhg3m+crMIO5VmeqF52PMK8Ktrm89xRbXfZ1Tqxyg4hoW1lPef8FgRWOuiIr/XgYmL6PwLniegyy
KttlFRHuY6Z9TU0ar2ZleE8tPZk1e+gyAq4Erxg5sjgVbOLmGY/vJBMHRQwpTPGRm1eBBJ4umGnD
4c/NSQSa/VI/xB8SdyibjFhEvf0ygnRnATOJRvXQt8kJTMwHyiYrMAvLmPjnKL08QzYHucFltpTh
2engghRcugS9HqC+vKtluOrK8k7K4h8yWDI4o+coE7jZOQrO+fEMJ6GWEzpaPORYHEGi9jy8KHP4
4z4KK32I2vGxmNQ7Q58gMMLx39fFXIYr0j0r+t3wJNchbl6iesqPP8+2YvwcASfCLQ1GTgZ2Cxg7
ejq/2GUeXXo17WNoBBFOW9f9k1ZrK2bAn8Aps0Bvz69T1r70Wr4C2ocANlzZEWyyUPnkC+QCLAcM
SlPfoYMLoXXlloJypsg1vKXxp5q2qiujvugjxgWVaO+j0LixzHqVZhPMiQSwNyN0+GgWODO5AbZc
XR/hT58nqAe73aCByilkL4tbBBWvZupBfuTA2arMO40RoOiIvegYECewlkr4EWoZ3s2KMzEUbsiV
aiDkSgZhRmFJRYsd7AX+GSMRV129ELY6GOiCQSZu2zTDddPzCEi0UqbCJJwwXGXew/LXmHfgrFUQ
DjNzIV9l6Pyo9rroBJgyddVrm3lQDANQLjTFbVj/LmZwdQGS92Oj1j1iEFFqsBU4n2DtcExF21g1
iqN1NBXE+KvxtpE6YEP5kwCnLM20eWnaq4GvTmV1PgHLaTMjdPVa/8gjnTBcVMXn0jYac1+dlRDd
X8hbZSAlpTatFZT5DGp1NXZZZ07zOm4+MwXWTLNWWEXDge1YgF0IRW9AMoNWVQri0KpkbBdpDnPv
0LYQQLUG2kIV221ReVkg8uoqjRQu9bIh3k1G0kipM8sbz08IzbyM0bA24XIlZl3rPTTq3RAyKSc2
u2mZDx2O/MuV2IdyWKWSOe0z7TBTQiIN5GZYRTWku/15WOaN5Ouy9gAp8+AkeWf6zDL0DP52oCLE
2qnIxfcWJCdjhCvikqAV1LIIRLXUMxFC8Gq1XYDGZZNaG7d5fz3+h3YiBtWfum9WVPZMVekgmMvi
GPq5+9bDqTBVmBOf0jF7C1lPmmZW7ljjuIMG77gV6zDs1yocaCn8RkluA/roTshuhHKR++1UBcwJ
T9lMz30t+SiKsVgq1jD9h1HmNiH6p2QyO0cMFk3h2a8o6KS5zIrYnFVP0aAj5qbaD+dr+WB1UoF6
tGa4gihsvEyP0LypgV3J9+CHgZufIdwYBNlSVJ2dsUyPMMfuKeOr19ZJAcurFkTE0sLanLOJksTs
d8gMPFpUPfUFOiXw2QJ/K1FJrmyoBe28Y+vArNjxmQiOhHo5XqFDcCQq/isr9M6/KP1R1as9ZgRa
D+biWredcrDYb5QHZlBa9gyZNRzmbb+4VeRfcpL+Ny3ZxJT433tAn4DRte/jT2s28Yu/eUBxWALx
ZJIo/JlM0Ojc/+YBtX4jzl6GvEGFwQlqAAz+d6QnmKTfYHRCBAguk5miGzoLgr8t28COGprAf3IY
76VghPoLPlCYnX5eXOA+4/YzbaZoiqqL8eeXcRcMj9pqean7U6Vrc/18bTZ6zCBQ1tt/vJWt3GxM
ZX87MoXqMHNuh6Lr96Hb8V4O620lrizDh3/89naYxtpuyuL78KWp4az46dDtottv8IKiVGDu/nHL
2ycbhs2NhuSgSNg/rm7UsdtoxhYyEsx8PfXR9Qloa77WxvxZN8u7iMH1JVTqdFFI8Ai2dgZzu94f
ZFhy3arolfVFDpm/avYgeItyd6wUbdHK1iOjWzmv+uE+PMvxIbIvTzry3csxqe+bFtgS/dSik6xi
lZijG9dyDRCykecw6VdbQ8K/ap/rjSJlEKqes1UknecQhhjLLqOnMs/94EtKnAf1RVUWpsJeSRZP
y3OcLCQAK4s+Zd1SN92yb6I7Iy7ZRkVp2unhvnP6inHRTKqVBJG8L2cI/MLs+UOHT9fPLlV3V1lR
Pq8tSIKLJJvWSWgujRqpwFIjCCaS6pCOvUWuRi+f6trCrduNGvRLY+FOVRctjcSOkXIyS+ZJijqf
ZuZaw1XOOs96tpSrZ0dFtDVNaVmBjvEHGDfNa4j4cwoRlFRFdFeM+kCFQ+cyU9e2gtoB7P5wrjP7
sO11ZBsvTSzvZiBOvCxHQ7nVhqXWIc7XFcgHXZXG2Jx/dJeEnVSEiZFbMvrlZMADXALVqpC48hHA
tZyr3XULvTIY4JN1MmVLc6Y+JWp+VyqFSnKSpRRe1GUZvrVNL6/GS0jVT2gFVURyTxDYOpUuJawB
tKcsO5seN7a87sJ+VVjHhZ/jbpeUcovAMAwJ8rDvqtlBL3Btw2PeLeA3jd3IThDbmMaDIifT4Wp0
qxZ8ph9fQf/J1G5j9chwMFt2u3hKF2Fe4/wgQL4UguUUmo+2UPHc14rhTAkjdY5kuJ8buv1Yy7DB
Rkp8z6gXDBKkyFmbA1dixuSPRYUKR2QHjWnARg2GA6GJFDoxeZQfTWneqfhYx1i/rrrpOh5gKJyx
IcCEhw7pACGgsWmMPgwSpQV42YfKoiiEUMbVMh7qaQmddfLQliVxUMMFaaO+RcC+l4S7QdH3SgOZ
gxHJXQCV2sD8SwX7dLYchpx0d4YPe9tnbE/Y2VsyQvIQtoNEYDsaWZp5xUWvw49QdVBhnAF9LQa0
7V1qtd3MtMZt2ue8bh8bLT/Anmg6WkV9VLn0WKjnfBFDg4lbnJmq3VWndOq7e3QfF9ElmJ3DwzXX
EEU429pyogYcTTcDEHb9k1kWmF107VBTgT05hwPklYkX2EwYLH2zkXRX8EodbBIyS1AcAvqtM6e1
CaOQx4ujtln6PPRduT6XyFBfY2kTQz+7i3sUIAu5KN0LVPvbtjL2eH3tTWXHS1XrlaDRDIhrp6Lx
SmiWlmD37qYazJwm2RbwZenpKrGGPEcyelW2Be5WEW2LiIcOuMN4HxsEliHfE7qaMayQauvRAV8n
1/Z+zMv6cUhRJm7SjTwZqM/MzM9eiesndp/6ivmprCEyZQFHVFjWfUwquuR9OoN7VxqJG1cEBeR5
c54qPPUf7IBlX0kxDTDmjOUj2MBzoNtltbrWWQGXcPgjTVrArte8u69bzNdu2tU0DHNrlskBAqQG
KmDmrknzH4h8xEFcMbW1ygo3M46+mdH3jtlLl3V3je5H0M2wYyj3F/gMd2MYPaAyRQjKubssE+Fb
G1LVZb00LnQAh655aSru1QNbCZ8KHd302bkE/9HOLninh2Z5HlMjsEZFnk9Zfahk1khAh/uVHEXy
srTYSEIwYzn0KcFbYWLuIEGy3K4E9jghYjlOsNtCxAkhuKeUluJHirGIVPlhyNNpaSLK6WV9fYgt
RG3RB7AQQZjbVhSoeEOccyKjJHU1H7tG3CI/G74OYNaZOktx7RjIKuvmiOk7HMeJlCzyy7hUdWsl
F6oexKH1hJvwCoMAQ8EVvLAxyMA5IVOox7yBEVyycaspYe2jv07EUJi0bKQ1CJ+KT0ilfkRGns/P
s5ytOqv3G9V6oYkaqzpeJilaUb0QEJzYPtEu4wzDS8oggQoWUYethYmsTPnOqq/JCnJcfdX+P/LO
Y7lxZevS79Jz3IBHYtATgt6IFOU1QUgqFbx3iXz6/qga3HNOdMeJf9wTRpWkKtEAmbn3Xmt9wm32
TrwJvRtoPtWcRc4KGjiZYwTxmJTL1NKfvUGaD8DvNrbT/OatJpex0cuNERnZ1jawbCbVyeztrxwM
1yaWE6Re2blbr5LEvvnMWbpRy47NrJxVH7vOqg7PbUKB7yK0cU148IlkneO2zSSNPU8zkjdbq54y
U18metHsuIDvjaEhItDiLM9hdkkCMte75ZYrXxP5dqpFy6CJQrfWS0SMkGPt7jQVALyTunwA4jQu
22n6FWb6d5e5w2MXhXB7tXUxEMBs6Nl9208LmE6wTLhro5HlomMI7FqvdtV16wjpT9YbE8AgHnjP
rj3piQl9zGKiCinKmYkQ2cO10xh7q8BvY2ARdQnfUXXVLBMOGKQopmI9cfAAOIdM0Wn7BQYkIm+1
XTftYr3x9rFP+etO48bWW/HSaJwcbFV/WaU1sBhlwO39+MGEArFISqcKenvbRGWzLv30q+V8k+iU
6l4xoglLXRrDxFRErhrPo9Hvzco46CTy+5lOsOBEt+5Md+JJE9oTbnsGRRHB1QZg3zEN5bYk9nVb
mDfqsS4xgieb2LI6ks/NFxJKkKzm1FXMPNWidhh2KzNDGZbDpzZ97YE+9m9jKoyNXQgEtC7TyNLe
hdlzSqbCS6N3fVCRPZ06Yb4l6YdaLWF4ieN5N4cocGpu806oV+4Nh3UpSDwZrdy+njF2xbu8Joxg
zOmVQcU6pFF2HE04iMpQD1E9stKnRCoXJC5G3ApBCpmZBsC0sH95bfzSWpnNcUkbtwY5EqXZbnRw
DJiVPJ309xEr0EifTh7zLhCheWM78/tJnSJX0MczLKxrVQ1TYMRooMB7Lb3ERsDGESHLQD62gAni
wiK9SnEqaYuPVBkeAQs/RJW9FxvmSiTWrtQhGkkg0yLJ3tQ4PrfO+GTzjDus36SrjIcpH1/bs2Z3
RpBqs7cesgW5+xossnxtqshYsP+nga1nj3mj3vXY+TRdqsKRJt1imrpj5Zn51nPhSyc5aSppu5wq
HOgY5T8T+kGM1ckZ9ueS32juO7dMgjq9b8Zm0yXffjMcp7a+V5pbbukgsb6Z9tV1a5t3IzxgsCf0
2xHMW2ebO0fuJda6yfMOBCDOtzRlJqAduEKFmk4l1bum/Gcb4NZiXFec9EYRegAgxLioNBtCZPZd
lIV59Eb3Yyyr7S09fiF1EJwyaj5HmiRanP0aCPBcamRuLCSbxy0jwiHpwCDoNe8udt8jeZ7klzm8
TYzyYy/1g5KDaFdZD7i2H/Wh+h5SmNazbu/7LKrJh83uIRzepS1NpFZgofTGo6E5l9iqn0MZ+5gD
oUMyUrUMq6b/492Om+Gl5YrDK82brLX6DobCKS3rL4BHnAUjP1qq2rwOXYUwWJQPadYP9Lzsg5Ho
xD5pA0HXM4PnqYQ5tbeHcT831bgQKAkp1fO6dnBPZtE67uuvAv2BlqlrqFGZ643cdUM2rIqQVlk8
R0cR+6/EYHeLcUTUUCfkY5U1weYacxlhA1Yp5ydvprdut49K8vtqww7IQLiR/bKlNFA0VuBFLdRo
bglTjlzshYFeze9pptwEB+SRMc+CabbonOE0OcVXQwrJIu40UEV0BpFOi4F+oj1HS90HsN0mMTJl
SRZO2am3Oc1ycvs1mlSmCTVoSK7arPkPtBLnFVCYW8yp1eN/Z2sRkGPdtLuAvpn5v11/39/0KnXG
JRMPWrG0RjN/rIkYleFwbRP6ixbZ3ruaSeSx0RHmhLcwB/OJgd9mSAQrUqM2yin4zEwqG0X69txR
2fXJN3y7t7Do72UYQuZyBhyXZX7X0rd7jFFc2oSJTSEynz4e7uNW3LWdxquqCsIe+gVNRe7saXI3
+XiHxGNRtWA3JpHpq55gwIA4r86b3rwMGJBltVhOY98jiIi6enLh+3CQCugVDocynfuVYhlRsB02
hBi6tPhJ0siza19MwPn0mK5rhGFYN8sA2th3WljDsqmyx9YVdsDCFvM2OyOfZjMCPkTYYRqrcWba
EBncDDacg0UyBczEdK6uQme6ab6XKnEDo444mHLlZLmclqacIeo0UGvC35pmWkxEa33hACef5EyS
bRcvoQ4jWKQXC6es+KgLltpIFHfx78S0/GVyI3qImdQeI3qLswEJw6wgkjgXIeJlG/Fh0Zb0gsHM
U5ZwY2/oCwWTJUilmV9cET/0I6tU4cLDRc8ga7LKis4jE6Xs1xLWz6K8zVrVyFuftPaHaXYHldj7
wvVf4SchXnbrrVLNHpIb8ZPHssoRbljFb6cML9bcUBXkj6ZLlkGT3dVzV7GT+f06ruKnqLXvWWPK
Zci5ZiXDtyjlCi9zRYKJXF7iRL8D27T08nFH/4QrVgzkV+hTs6pcQkVpLuglRVUapvQU25yzN7Cz
1q8GQIHMOSNvwA/tbcsYFurgzOW2faljiQa36Z51e7ZWRL+Da8m2VpfhFEkPop/RGpG9F6W+vzaK
UQRhR2klbC7ekk04p3A19UNzAz32QxutC78l744We6SzJ/SpkaCO4kAe0T2fJm1RNe6TmTKm6ud9
qpusipwSF8JgTSm7B9+b+iB3iwNMubU/hBiyJ+PSV++Znr9acfs9FahuWIHixTT6K+DbF8NCfJbw
oR/MvoYWbHybjvFctIikZGoKIi66Y2JodyqjMa8MxgUwdi6kiBAz1E73qWsgGL7F3hWRWEfWBLA+
HU9Jkr+Do/qIQ2NYdQwJA7epz7vQZZPI9K6AHVV/xmHPZRy1DeZP7cvxmXmBiGZLU3c5cSvc0L9F
6UOTcZxr30Zn7faCBJE/oNX0hgX+2JKdspSReyCCED9A6x/7Hqc4DReUzHNYLtda6i0dE0m30XAJ
TIRbQZLgOUTyudGu0DPj1+hEl8sWSm0FU/nFPN4Y0+CweGm4bTy18jz/zYUdEnQ125WXy1e3bRHr
vcmoP0ii/kmD5mYS82W2ece8PtrZDUs2ZfevTnz6Lg0IoTrYNDk+odH83RQItpKp/ZjCeyLNGJH0
OYK0vLmS3/BkVaqiB5CSI6DWTu/US2uAsslwPQkGeQCNCrq73YXMXoLGZS6Qw+nJk4sy+22dN9/S
ks+KVoW00OlWeF3RDu2I0xyX5UC4TD08Ao96r/0RXf7syGU4T59Vm0EgmPyz1aY3SKQMYj+7ybra
GyVazUH7bIR8Ie6yZ/CU5epGfgpABl5HAjeDRN2NLWX2FA2nPIOHYQ4u76RfsiiNE+PrNr+LUyaz
kWLcWbocKOrqyzJnTjxGwhk0mxAFZv3D1M5ftVDJZjKtdVx0yX7IxCGuaxFM48zUr91Zs4mA0zFT
cs7CINWZ2WjGp/TFM+hUfrPVA0fNEUiRauLkNt7Qqrh4VnkMQ/HVaXRC25Wce3PBE34mHUuthQnA
JrVXLhckZ/9V2JsALCu2ugRIapBNK1EiTounassI+EbUqlA2NheUKd1xTOcPlpCzXgJxbIdLRuL+
Yijjk0OpSsSCCZZoXtEwtldhMb67FeOviLuTa3nvZdkvi/IWDKRkmuTv+qLtgv6W7thQLrcRusHQ
sPM192kN4HBVdKyXln/NOu8j7q55WHu7KG8PvBTOJXP35Zjq4MTcUbGf/grbvoVb49/BbHybvPiX
kRbk5nTaQkIVX2SZ/8u6YfqohTkMp/OnPgw0ZJoTX6BRCiwm00kcl5IThI0ctRg1nbvOMgOnGwPD
YyDmDsOOsKFpbTrdU1yrs5yHdDUVnIjJFWX0x7jNov/Rhl5BCluxIwwH1njVtgunmThxZ91vdr3A
UUdDTp/CH3a2cE+VVh01gyFhHldwPUg6JoUbPm29LIHU4HDhrKKix7JOkqViyXH65jn0mXCDdeEl
67ZFqhijq0qVv+oIPAF8vQWK5kBmPTNDkCm68auX4uK3dNKQTpIFMeuPo9bifGvGX2ZdP1vKfOjg
2nAOdR9N3PmFmXTcpNqX7fpH2445oab+SerzS5O/jyY9DjG+VOiPipjk22YcgF925mKsx5WTtI+C
zyeYLY4vY2gRqJfe5cLca3N+T97fJ7wqvXOJBc2bR0QAtibfWlNb2m248BV1hE5qlK3LFyFNwgNi
N0PMKTdtZB9TQuIWXvZQ5Q4GqTG7Vuwlousu9GZemTZg5kThy+k9LvftOL9GstlyiEDP02xGMGJu
TE1FheCsSWYcJvMInegj5cCLeCPoiVH1/ZQKjQZbyHLvj5IKV3uL5/zZjOUbSDICUR3C0+Gu5xuf
9VsL4TFwoGZDYCUef82KkI0y0R+SLPndmPLBvl0r84T5YWQ9nRNxHxX+FmK0YOTf2MbKbGhLia4y
yFTTnKBrs7NMNBJAbPlcQ4VN9IZop9s7PXZfA1IK4YZrpeInWSd3WUHMfVGHywg6CmXjL60k9JCd
adEa9SeEza0xipWm21dvtNQuEzVmr3sExX3gzSWWz9u8PXW7A/FWMlDxcEnmdjcY7jUiTDAwaXUk
cf1L7yPkpnlc7ohBtL0llLJAC51fhLpjnfLjtzJmaU7qWl+OYnyqPvpRfsDYeTXZ1Qqar3Xr26T/
KiRN1Wk22wvl9QzS3j6nLoZNMTl3hCdeh9n+1gvhrSq1T5E69xHV1JiaF6FruwmCgRVbbx6VGb3J
Rl/ZTJVX9cS9x+TkmGjlpcrMeo3m+cWMbs237NOXI1GVqGICNXfftc7RgmMe21UTFctr3hfLMh+4
/Qo47nlFjsEwb7RJTQui/+6cTETBEEWrOR+NRaq5r3ppo1UZUHwrNuAFGppkRYm+0hPCdKC/BunY
fEy8UfQWmNUjaHYWldGwCubmyq3Kz9SOMN2asLsYaHTOhlHNUhU6T8+hyPeE/l44uXWEmUoCChKQ
VRonl9aa/IOWiLuRY5ggTFomw5dkUV3m2fzmMPGMynBXkSBoT8E89wf16WkNpRYQ8t6dQTFH+XsE
bzowIa55WnbJhHnv9yP+fL1Qa9+rPtlndW36jEvjfNM7N7527Sb9iXlrICL/rs4cCW0q+3RT86Fy
GYAZ8D1Qvr0jhLx69LGpEwjSbxF6wJ+iXHSPHr2yxFwmNIY5ABBH5xLK6NWoPxjA4yxEQ/3QVOI1
c+CblkbMPtl71PSW/6bpBnN8XfBhmwmvw94b9nR0wC8vFCopakv9uzTpGOu1QrIH74yFvS83Wuhv
RRmf7a8EXQocd4mSKe4BQ4DQcgmpW/aTjAOhhy9maezBsmM0G7i4zb4k+dQnmK2BqSiIT2rkA4OS
RdOXl4h5M/B3dOe+fnLb+Mv+FWUtuLkXt2/spWzAKVoK2xEkS9HmR/RNcmmazCcsgtIwWibTGnr1
muDFbSeyBGX1QGVqeocmC99AZb14sblPrHJFg+kBMucUIDppV6E0d2Xnc5tS+UxDsoutrAssukqh
B841lJciid6bGI7vxF4/Tsk17dpzHDP9SNpXM0mDTnGbWOGzaU/FrqYVRyHzlEgfz0PLO9f49BVl
05BUNPUabQF7bQvrVRvpM0eZcaXQeIlKSa5kmTy6iFcWo05XIPe1j6y2ES5dmYVhG/T77xy61ioh
QoUGDbfgc61SbddHbExIc5Jt3lACFoagoFPFQVi3M6BLUx7+7ALtN2d0iF3JjQlRzV/55GgQkldu
HR3K2pG7TMu9jW2jx63Cm06S2tqrZoKfLAulEHshGq9uFTfflWRzYdTXr5ym8c71RD3j3JrCukgZ
FLGuhppBJmFdq1UnBgJwb8y9Tpud5U1QQpIYlYJnn4CQVkHmZbuwNWNmNLTq1ZQ9SWZ8C51uC1M0
Uo6SrtX2NFSYvuT2sCFbUvLJZRtr7p1r6xKGT/ENSkAQDVylXX5O/W4fNj1rvQ+YOUYsM86cOif3
Kgf+rV+aeWCUBlO99OIP+XjsgDMcwmRYABLON5a0k2VKPWZ1rLRKqI/IBRrqvjGDaIJJwbcv8OCY
jHIDn4RRTDcOrUPNOnET1GskNc1OGYjKSgVGR3jZL8LLqHZMnZeYT5u6r4+NprI7Ct8WsHbRriL3
w4iUdYRQQhWMHJP2KzGd9kiWYBSu2GZQbZEIPhqK2edAX7hBvakaWBuFm3hEXvW/Qy/V1n0fc5S1
MGbMq16vsfGWRIWXjVjJhRnP9W42u8869Q+FZfsrr3anherrH0UOcGLyE+sY5bKZ03UrZfmWc9Te
2jRRJ1hCibpB2tRylp5cd5OhDqZXn4bWfh6g3z4M4JxTzFAd6csba8R0EiuHpNCBgrdO9Cernqtj
qdGXzcqBPHuD46tiTJMrKuquEHLtzsQnV36jcxHOr5OSBPhrlgA0505Lp7mYnNpxrE8pdmFghRCF
9e/E46MgRNs5cLAx9o5mnqJ2xlPdltaauoK5aKWv/bD6Glr97AxMrMeJcg1m+cS6TNhZNrx6iQB6
pKNvAKZ3o1nTj7S7Bbp5B1SVHC9t2R1i8sNK13oW4T4prG6Te/4WGauxkc7sY/hmihVm01tj0l7V
CeLkZaprRnuVKffWtJzPnpn5NiODetLkFJgkmKIFIyDZre8IUpwYxBrhJkFZOKSW8Va1k7+Jmv2c
eCh8nKe4HB9yYuM3WZneT1MqrnNRRks6ocNKOJhvymkvovoV8sLOKov3vOinnRmn/pK5FiAj7mEN
DrslwyqoGywqGR3btcP0YIn8A21eLJObWGigSW5/paN3MwwrVwzbZijIMZnCcFVFlK+Djre9jxl4
82nzp6xjydWztaxIPk1R58WdtR5KMk7HNgdZXxVv3NTuktoVY5k6ZBrjDuugygozyYi9uYySezmK
Typke2GIKQmU7XZ7LZYx+nzf4orSv0RKj7pJ02HLcJFeU+eihWsoln0PH0HvQ0gmCNu1uC3kiNVc
qZQUOYMZ+xjN8dbw+mwR9kyGrUHp+0LePiTLLs6WG6oT2csLzrXVMsyjdgWuYJkbPKlyHlg/U/0y
2L1+bdT4YsUpVh4cMENnR3CQmFG0M8H6E1qqLIo/jDQs96gBgRsg88eOoZYik8aKUuu91d3vPrLs
HVoJ32h513rwrGE44gcACkuu7LCppiomxxNGZWPr5GeEdIx0jnpEAwdE9GvHJvcOJh9lViRoKPLK
XsYNRO8sC9khqznBQpHT9E4ky7dStF4TZqjedsJ1t27rsrjTB4G6oaabAWz8pDl6/aU7Fol6NizT
EctQ/G2X2XvkPlEv8+b5OSYG0dMKIdR4yX6dr+ipbhonvTNS6ynNtH3hqWfKmxVx9P2O48ejiNjl
siH56IyavCLAkVYlD0RYa0GDLIaz/EmjhRmIpPjQUi6bHsVKOchzZYrqZMyPnaZ/9mRaL1IacWtZ
y+uc2k++mXwmabVjyN9QaiZEyTMkgemVPTrWjGPOrBAGRNesPIVt8+z59jmxkkdqV368FgugCSQj
yQnC7FAfkXMs58J+Kn6QGTYhJ4VNTFab9My2p3VPAHQgrORuqKylAz9tNoptr+LHaZ7Obc1zsyng
RWUTLODQFmk8gztqDsx6OPX5aK9LwKGaV45rnGIHW0eFAzLk0Zkl7j/DbReWHi3TDBNVaVjtYy2H
PojSEjFx5soFzeZPsFxsPwV0scL4HcYETHQN/oG5YQJXD7O/tnRx04wQiSsrfSCH2DlLFEALfQ7H
VcqnjVTHZ54BTX0eyumSZ1Re9U0yUlTgTL0n2Wvf2u3ejxk3LFrN37rSKzeUQU4w6jtXedNzbTbn
cbwONtIL5KOe0WdLMaARAtRqrmqtZiNU0cE21XMvjOdmas8RoNqhTIiTAV++1G2ESZreXXyTvTdN
zTOLkkKtLTaigoOXWBmjpqS8Lx3L/6qg+wL5SedlE0trTyJuhkHSYTKS15ITBMdg3tRlVubHvPZ3
ox9xAbhRdzcOOHFuV6MEBEKDJO3ONJ8y9kLqzCg8OwwEd4T5ipXV053NM480CUVNWqRZxCS4Ont9
+4oK9pVuKxXK7ZxcVf5BacMBEmt4tiLIbS4Cy2VRFS+xYZdfoPzuFQKlZpL+odRCbZcU8zut+AVp
0+F+Ni3MQSF+Qs5nI6oGOnArsqoVpHnbOsZ2DF2gN7cZMdzAcHqfszjvcEJSUOeOCecbt37wffq9
nfDeGTqHaxL1o7c2G0/abUOG0z4fRDXHNJtj885mn4nrjHHnMDSnzECODt+2WWukIHih+3AbSVk3
aZxsNGYg9Oklx/4K+tRpUtpH7qbio24ZNhlQPQ9VWpz63kufWICjWNfPRVq8aFbKxSxjsfK6qrgf
o/ItFai9Mhm/TKahn6ZUkjtjtclL63RX38Cu2JXJ/N7Rq05dc9NQkh4co70r9Mx9QN2brlQ+v2iZ
tHazE330Fred25f+QzzxPY4SxbmQjbNJfDc7kE2N3aLKA60eyoN/e2BkWR5+/lqAP8UirLyVAzrm
lNc2m3eRlngxFZH009BMa3AP+bIe7WGLLI21fS7ii2hwPGKqrNg5YtFuf744SRnT4jPjk+twpAOu
Lv78tI88eslZXyz/+3PD7YetFqOFOcynn6//POQGZtFaxGtDZRN3lDc//DwUPWMlhevXLdVDo/Xs
p06WbN3bX524NJkF8sH8fFfZttyUmqYtwrj7XTuc3rw2u3jRqH+7BYKS7haTH9lbQ5QJTRsGfU6f
zDAtcrkjB7z8JcfuOe0JclI9wnrp1QkmFGQnEdfGU5IykgIlol8pfiCNx3ZxKXLRrTU8fKc5iv1N
gcD70LXzvKsTEdJP1PsDHAVGThrmvaFMD+YwpYefP/08THUSbscG1tXtm//9+v/tZ0nTpiVqJQTm
WpnPOjR4h8TNxHMylWcNUsa9iNv+2ZjA1/NV/PT1pRuch5+fmUaupZmSi/3T8p7FCEo4N+hf/Hw3
NUC7tV050d7lu1p8a8QnY3H3890Ge7ANxfuhIAr7Aa3Hn38ELgdnmU36OGQS8dykdraz5xxpxu3X
Zwxf2FK7YfPzV8O2IjqH9vznKZeedinR5V2y1LOfkdXcfi3qIXXRc/f+5/8bM3s4oONJ/jxjCrJ2
g+iTqdztt3mWXS4Lx6n+POMKtePCnYQ49ZYcl/9zifX/n/ZaNNT/b63240epPsrk429ibYt/8kes
bev/sW1duMLCQXrztOGw+6PVNv3/WHiSXN820HFDpMa6xIrRx//7f2n6f/xbajVhFXAfsYqwaf1X
qw2h18N56/vYYh2dFcX+n2i1jZsS+y/eAjxRHrYo08AnRL63ezMT/9Vw5+uxsKlvUJYqopk4Gz+N
PVKieqzuUHHGq6br3a3ukjTBjfzRV75clpUZ5HmYncP5+y/v3eXPr/1bYPztt/3z2UAauuGKPbzF
9j8MGQ0oi8bGy4OxJImW5FcgBvVH51ozTruavveoicQ5tiATSkF9GWEIssayuMK1znHsIysbJpsj
e9O3h5BTx79YV398U397fj7CTRQAaO9R0aOw//u7Vbs1xcjIibkWg77SDWZiHgO3RW2Zrw34mY1D
clDqWcuS25CJgQGx3RfDuoo8dMGddXZn4IYyvtGys3w+icx/HaPBQo+D1nwS9OrcqsVKD+lkG8EN
b+b4PmMPXUKC+6760d+MXTwuugHzkZkphAAsKa7hFf/ySk0uo398FLxUi1AUXi0J66Z9+/5fnJiT
HqU2riwEF8KonntTEpNR2GdkZYyp87lFsd1NQe4g8tQbbbwYTddsRSQkMA71PNPoO4+u8Vma3ceg
jOny81DMolg1IrFvbVmkll4NwEIXzV3U5szpkoT8DuWQ8oAPe5kQaTAvZUd6ICPv+pLQ1Z6trj8V
HfsaMvQQxF5q2YHdPfYhVi6RGM6jGrRjNOGPqQYnX1mNLS9m536HKpDDMNzRo6qOytHElvOIuxzQ
VSHin8QhN7NDZXXxn4e4NUhzlToqzTZkElm7q3lQZJEnfri59UUCK0IoEsYIdj0ltzMtX/ryKJuB
D/4aC+2TBr37anTTIfTE1lOlu+3BEy+i0b/DVu9ecCrcUfiGR0aRxl5Lvjmb9cvYy8VaSHu6VK0R
o7e/eQnkDPKOTfaMXEdtPLdJVw7zv6HK4JY62LPytkcZ1kThnlK78Uycpa6p6Jh7pJbnc1AM43zf
hUl8hzIeNm9D5Mxg01xCkwLyctdk3keuSoGyOrxgRPI2rjL6YzZW62jwdK5CF5uPY67zNrV3uk0n
uYp8437Wp10vXXnQXJfBqmvFGxqz9p25NSYZnlKyA4JazwrMrHZ6ZpVJzzW4V/p8drJPSvtlhGJ0
rIHI4O6wxL5vWlJREWCsqUOLjcFTm+fS3GQZoOneMJL7OnlGo7YygP49Go5p7SqXakBL7PIBle5H
Srt7z5SJ0V6UaVtLxCfLdjaalmen3JVU9Hm37ijMMYEObvCcjvTf3LTtDj1avUUNUVKkHDq55rc2
Tgn0MC3vaGuJO1TkYKtDi4Azt33NlPLu+qhNV43f1GuaAsWaEQwtw3I8eklEaCECsoNXHf1WKziU
cGzybYTny5ZamxkXWgkrmul4NP4GmeOq9ujbznqyS802ffQzReiPgQZTes6pzmP5SG5Ig1u+tc/l
LTyjH/puHwM1DAaj7Fd2wqgF8heW4uEJRcxT15rRk0funF6LcdV1VKlJS22LFnjdtL67NOZWXXtX
fIaGd+ooTw66SuulHw8J9VRt8ZpKwRKL+MAaMF+7uooJINHP/7Lk/90qhHuJnY5xlm/4Fi57S9ws
vH9dZ5pmRpeIehD6W4LELFc4u5m12wFroHGV1qQAT/GEqe+8rSacEFG0qt+Tzlvla2Y6ePVsnjyo
rYOLIJeASNrPq395lv/cmDBO2XijdJNZD6ui849tsnbhq+QVEmDutOgcsqfvzREBBV2EjjikAOvA
/F4Y9UJjchc1civTLNyGMwfRzPWM3ZiYb4nswqOS6dO/Pbd/uJwNLM6YfWm66QZmK6Ks/v4Wponm
oy4fClo4GhIVk25QMoT+azVnqOX1mfOwNtEZZkV5NPUKvqxh7VFHREFVhM7KNcPW5d+K7Ki17ZY5
27WIbeNOUNw8zdkGeW9xVGP2KtPS3qeTPe+EN/20LE/oA+Qh5aboGh9nTUE/Ft9P8uT5ySudKnDe
2VzsxY3n6UnK6CzvYCdEI85fiEfxWPtBTWNmm1L+H0uU0Efpal4wFYOxKWthPTAxexly2/jQFYK2
GBkk7VaUBmml2utE82oHzc+8eSjaK3Lo6gyvZ5mnln/4eRiGKDxEYQHnR2rtMqLyv3edh9ot6kvJ
F3SvT+8RX9/StnLxzAHbRJlQk/jnJE90o6fT6A7yhH24WJqcgMbbbPbdUca2phI5zbNTnlLO+2Qc
/Zah7l2R0qSIxed5zZivh+3ArHYum+SOue5nW4XmA9mLtLcOU88I4edhKAAs0IfPdsntRZkdfTgB
im2lIxXNg7TWHhUhHfu5T4tzy1CShr48h6qrmXwRImlnvmIPq0nJ7YW+DXt1ofUnT7bLfLtsyvnQ
g7k90ZlHhQlsqdW7j6ZwDyj4GORXxqfvN963W04fRd4jL8gwmUy+tO8MST9CuuO4i6lDlo7MouVc
gDwLm/zOUTSR3c7YDo5DnFHZsaTk3U0xUKy5cYt7fvpRn+JFy4Sc5NouX8s4cu4IHotolEtn6dUa
8ZdkZdaRVT8rI+93JYw9H2fNpctM5gzvjj3Oa2VQadLcLh4dFjTa/0zdldU5COJb4IB+O57+5Y76
56HYJL3Gx2+rc0DXgYT/4xhaItkz4UvR+Qdetmjdzn8UfX0J9TjeUf2T29kZxLQgXNngpqyCvDVa
iq44fcymi6f81395PiZlwt/OxViUjVshwfP5WYlui+hfFsm0bzqf/avm6vM2YSHbrTX7zToejOK9
Nowl/fQDrNf6Q6MyTvUed7mTrwsvYlJStMYm7+bmkfb1A9Q5sfLHRF/leRM/Kh/cowdw7BwNyL9b
/F5R5uIzhvKatnH/JDPiCqrBd9d1As4EcwxyXvx/j/NtOKis4hT9H8LObLdxZNu2X0SAXbB5tXpK
tizZTtl+IZxdsCeDwf7rz5Dr4t5993kooEBIiUSlLJMRK9aac8yhUUe1eKeyLShMS9t+Y9/6jF1j
l/rBy6RF/VFO6LhEdk2TSr2SBKpexTQDG8jDy/e7mOnfA80pZhFjvYmTuE9WZdH8jOPejVyVzo9T
b2wy20qO35fi/ioswQkEgNJ2U4loqMNlsap6a3gNi2Hd0US/zI4T0MBweTpKhF+NEY6fGKre0qS1
cSF1zQbpDUoiCHQni3nSxS5omqZ1fmyUuXWoFc5KdBSSlBgTsaXrybj5WtnbjKLnXDnLvA5mYRIR
2mbn0h2uFCbJUm6R6RJm2dcdcebcHTV4oEhaffgQpB2DBuw60VKq7JoUM+yxGhBcXIhkL1haz21p
loe5wrZX9Tx8WZAw8xi97diH1dWy3gvdTS/Z/dLkS7OisURzU0zpsfxp5UFM8id6V3Kyr5KEvgeC
zJZHOebpmyq38bs/29XLvKAqayzD3P7LXXrn9vzn4eh+kwZO6LqkQfnYif9rj0Ql0jvqLmxn8KIn
J/spyCtmfBKnJ4+x7H1cfqmH+csX/R9weEhOncTc2P70mRJRyZTC/MXI+F8+1P/aGx2HiCqT3et7
8/7vY4zC0tqKOzrK96hasQE128bymoOIO2NtqVJ86N6xz5PJjKi0QQDJtMD+H2BR+ZdP8r9KCAeG
DuG3Pl4u/ruf6f/zGfb8spEjhsUHIBBywJrjLm5LLinSm7Stp21Ng3FlhaP5VEP1WA1tinhs8Nie
ZhRHuX+Wrh423hC+xLJe/8uHu5cI/9/vzvHhfQV0E1yXude9G/GfH46iPcYDZEN6TgHHVJl+5WvZ
BDPtK7JOf5q92uG68291Fstdc//uArsiUqXs114prb0SPvOcChp8Xtb6FHA2ebMRzFdibP/li8T5
9t9nU4dP6wsBX4xDOC30/zqG61bVAscMduhZHso4nc5mE17aOdu2lHFPqQUjs9XFKQ4mpHitSDbC
OyjL1ujsHLUugCRqS26xDD0tPV4av3POVh1ch/ukXSTWY2uhf8grtjpBK/7gB22K8LFECmqV6Sa2
HgEi3Zi3ZOt5VHiL+gUjMQjDxh7dX3hNaUk3S7+pK1JTxcNiiBvmRRHX0SzlnbHTsSxnw9kd45/2
NCIcmdMnMnSvyiBQm9UM+YRkSl5Q6Dcu5iQOJQQExD0sT+2qjQj6iLs43i8a3u4YvuJxQ5rW9O9A
zF4G9m/XNCJJK+TQ45qesHus/AKlTMF80KpdXBs+UgWBy8jkn0c816LokIaIwlahpOKgDX4D2Ttq
miwc3xKNwidGnUxCH/DrcVrnnW/u0wEIGkhOqoowOeFqoLHffwz+LilEv04q/jfkLTNnqIJ0TSFf
YO557u5Ox9rPWSE1roOxs2dcd3X2jN5br2VSMpwcKkg6Y49uvuYk1SsH/Jspi6dRJVc33jg1VrE4
Y+qSERBY035J4YqSRdofFZs2GlbO7CcyOBHYIh87F8ViR7FnPPmIvdORS52KC90G9K3pQx5aTZR1
s70tWZgHF+0gWdUgwXPzazGZvofS51sbvRGqBbGd7XgLvGbgiO23myzEtZMxKtaeMJh5Mzmc5Uff
dzPMLp3v+hC0tT1Uq67Rb3bcvYYT2NEAo/TUIQFBSQPCOSuuyKtnRHj8xEP70yRyfuVYI8a1ApNx
e+KlPk1UOy8k2yKYSVtUE3LZjOlsH2hoc5MnzAtkIA82vRhETjh49YBsW2UJyEztrooF+9scyHfc
N8SUGsgFY8Q/K+0LxueOey3DKX1Ek/MS+zVZs/rXrIq/tH5+hW3yJyvq5egWM5AciXaut/F9jssq
dl75h6ORUOd1G7sfyMnZYi4T2rt1hW6qSXaV1Hunzl7dAPEPgc1nd7JgNfvJye1xoeKv3GMYuPNX
DSDyizm8EDtMRlvyLJ0A/nRBPCas0LNjyeqEMRij0l2UJaZzidI6FFAXqiRevTdDaMP6wsYofXub
Y7a7x4t28d8RNNw6qLofU5tdLVWpK+2Xrd3ZyFdEczQ9H4Z/gsiIg8e+r8QL2hTgorG2N0Iu0zap
3L8tUdFbleUKj9BDST3ACHtcHtyBMLfOlo8IMjVdMI2F0zR+TwaSW8MpzE1bs0V7GPWw9plQ9bHY
nNDmOeYEUHcpauTMKBM4ERqib96a2jDWOTIeW8v0yfTbtZjx42EKJ9igmNdmizQ46ZvPsO74cBTb
I9v71l+8V6ceekBFy49vLBN2ERQe8c/OqxDqFNydCb65fVv06yqngZI1x1GggqLtM8JVWFUWoshM
IWte2r5e0TWJV32JbzhJJ5xLSbJyWZdWk1qznn1aBfBTIqj1rplvc7bwCNFuxQWnmCIhPK+wvxci
796Xod/3TY51tJcvZk5csBrT7GCpYpfoJFvDgajXntf/XshdXUPlctaEsk+PgUa97yo0sR0DZKQt
80vmmvVaC+eG04leiTcw2RmX/Thgfk7cG06Am9lfYSz1xLbnOSUTNFumTFFHhPlD3Cwdp6G43ag6
JisKZSfHwRl8LFaUlVWPm7DmzNyWaldB7Y1mb3xis073mmhvCTsKOuO6tgfkch56pbbq3JNHRHeJ
ZuPBHAIM6n0pn+bARLHuyzNoW3Jye/h4cqD+2eBmee/l6G2qGJFuw4Qpbe7ePIJNO/x/O8l3jYVB
rJka8m2hlseILlietbkbNdLqdlySY4PWBNNBX38q2VzawG/2DIH8/UQuvNMhfyJUfCtLlI3V/Zwa
tBozWghsoWVfX/mLv3N6EMEhuKxt6CKxbdQryjP/J9+rsYphQm1RRTR01ufxhDbwrQmqv9PkMo4y
2oZG85+g/u10Q/IUK2zHkJ7dfY5bdeXYqEihNLxbd39KMhg891gs0g50iAB4AWY3dMlNXq40ZnbV
kNGZDOgYePQwi2rANaCvwzgbTI+xF5RyfBt6bGbFLKyDXyHIsbCWrFKzdRhX1vjvBhlvM1AsiYgZ
4Xt18UjX5jVL7UPhsCFmnedsTfcuMLLuGdLVszYDPBQluAIIXXpPfHR2dfXVmbr7PM5sV25dr6gT
HwCuYI8yQWFkfJncTmxL1bS2gj+F4ePaErNBTQ+rqlGqelGIVTQA5wfHDqsPpvh+T59jAIFM3rMB
CzmbCH2EYBkgZ4mKHo2iAMPdQgu+JGaDlFLZGzq+H0g9rZ298Auzctz7tdcEUUM4PGVK/4f15lWb
7ZZimuAIoX6pcrl1RtN9VQE6WmtAg8955Noqn65ZPv/Q+E42XVtqlvlp2jhMOfmSUixfWb5BWX8d
fbrhhJNvhdTnJii2vgzYSWfM1mzc4UMxVkdnGPJtV7Ro/kYghcs4/elaktVtpNVpwI6JUKTPBMdx
7XnbOi2ayJoQCep2rSgPDxRi8JIr4zkrDDgBKlCrYRbMrC1SIFlcBTr9JVun/eAd/RFHXcGpaRf0
3CFzaU/vhLCvrJ7DTebxa8vyfnyFj4YWqM6S9czU4SuLPZSUS3dVpvolEZfsoEwhhXHiXu9TDXqs
a8qvuOqNA/4VLIMMsdFhkT+OIiZ9HWMWR2Q/8aFInGOrk3lnjXb5ZkFg3qBpcGrVc0g07OMSQ3Cc
/bF8rLsFVS0h2jvtDdeygMbDEW1JDmYhf8nY30hz9N6roZs2ZT3Fq7tNuJbSi9DVHsw3Rrs4oTqA
7XkijgViLTaAQ9/66rlTKr0M98vii6gDP3YyjTi5zD5i/IoT0tiNjyJcos4FwInevn6vS4OMF2GR
G1qFxjM9YhIO9EtIrzyDML4O4pziaUAJIFD/bEIHckNa4Kguq/hj4RGNlg4TqdVitJ5tIakTXbya
Boqm3VgL/5FKp1kBdmCJnDnLfkOSsnDRiCLnC7coFjxpOpfOC1uE2um4Mwi8PlZpI9bzQje9RRK5
czhJnd12qncpq9WDjdLigpu23tRm/jwj0kDPU6otVkZ4ddMCw3qQ9mPSQrdpOuN9bML0ifUsjtqO
KUhiOGi16GafMQajWi9oQdk8ePy1dhNSi68nK4835lA4h7IeiNGNCyfyZ0yPYSXZvrvc2eQ6qx9k
F34JOlGwQoeL0YQxVgzTQoSFjvqft6YxncM6wVMaJBsfb9nK0reiz41Ld29yjJZE1ObGF5R0Zzto
mZ467u/ZScQPuDemT1WOxwxs3rJyaqHP+JgIkPJ/eCjLaL1leo91K0OpMxavtY3IdeyK7kfD01wY
SRi5pTeeMi+bTt+v/t/l+8/gvX8YdaB2tln9WnLTONWjtM4wQX+3SB7XNnfytnGy+Wjbam+XbCm6
st7DMiD8xvCTt0zg6p0aYUWpVadvZj/sclAr+0AbduTdL01v7KoqlJ9pi6lnXthu/XbGguQtNlzG
JX1FzmduqBHEqjJK8zFRVY6/OAj2ONaM3SDq8CUJPUAL3UxhlCVRM0ubdWO2I5VkBOiOU/mcdL58
HS10s+48lnuwL/J1ifSP3uzFFdAOhr4k0JdOWR3Ce5E+U0NCpcNUjc/Obfpt6bw4sd2uO5nWjzTJ
aqSOhYW9qOgfF9LSH6moX4vSnSOiDh78BcENUGnOXB7mf5iFgJk83//o4GJOs9P9rkd6luDNXQSe
8XLwyIt/EgzJH+zGVluZvyiQJU0pOXJyQYcOQVgB9x8Tp3ue9Dgc6OPhMcf59lyC9TkFHrULh0Nc
FWH8Jp2+j6qwqV5jitctfZGQyUbXnrKeXvhooE9cpmXcatt6a0e7uEJ+sJ8MZ2LMKvLhw1R4XpyJ
WWvdDUDRdEMSgRMQYGII71xMPc+SCvdSdszHhZV+lUm6aWrH+525GEpp8fWbAi/LqqMVcNZzJs76
09Alp+Y0T87598VVUyRyx4FFEDJt2Q66cC7I7tS1Aq50qMSXpn0Xp8ap9Ru1pzX70hciPnmOhu/X
faUlpfvsdpxSujw+fV/8BRHcbKnjUsgnK9fxY6GX8JqZQ3MYQxrVLaI27TXxh7NwFgpEJ89BBfJB
tqaM9Mi0Iu2Vu+MgA1++jtNLFwft2sVfvum8P4EY+41RdOi+R1ORcbA0f7tQTRwhOZfnpfitFtW9
phjvXsurRdBMUqKUfSjC17ZOrDfPyW5dF4e/6C280Cpqf1DlkdI1qjLKcLkccZpEQz+SjAGV+2mA
sHZYlkrt6d5nuJi8JGpTypQFMhN0FMYM8zBhIheZ/eAPunkOJqd5dnJQVRY/6k7Edv5Ilsl6tvry
uLDgPyCkV9uwYGsQefVmeb15CYyXIeQfZqf1MR2wXXbzMaGPc7S6y2wb81rWPlhhgNuvTMb9vUvH
ejUE9tdIIfgyzNkVeUH6lZgIONxQ/OHhmyMnwa6LP2FYz+78OmTUrWFW16fCgJRW9knP7LPRlzy/
6MbSx6zN0hcvZp5F+ThlmftcDIHY6Jnxc53G5dmuB/a6BoEuOIatDpMGD7Rbn8ywr08NuwIQgjSj
7TKhlTfy6hrGC3VFnW2NEC1i65jec3e/uBmKRL/G7KOAXg/VnFBn15DFgtl7au8XjgsDLJKw2hWj
Mx5TJ34z8jE4hBVj8ElANKGnaL8NNlPEMZQXkzAny5nwxaFcqx96My5BH2RiW6jSh6IUoD8QXnDK
YrjuU2U9FWj7zqnt+f9ckgDhWsWAL27TMaqGqjijSvbgL2jzCyjPqtba/h0sPdKEWnxSDXZXw/MR
+3ZljXBVbHpJJ560h+LHrOjNUmG7xxSTOBjdKA2t4C2DE8C0ob1wEDx7hIU8FVOVPWXwF9IxG0/f
79rmns9SyiQayv4Zaan1qhpnNw7sMKUe/StCo3KTG/F8xo3FGN57bgqrWjvJrI7W/SJLml16MvcC
vtj3jiTu25KeetCHakFnai2R2dqITzIZnEQFRy6ZYOFhx9nA6V0+vcbg47flrzLJGXiNc3tmOHvn
I/5NAuOiwm43BAS2MEmydwuIuYdB2yi+8d2u2sJmXD1rLxIF0y6hpXVkUTGPXZtB8qAOr/rlkmYG
oKTFFc9QjLhwJEVr8ukbSRsNztC+J/IIcq79mHurQP5JBx9AFtIk2FB7vHvpUee0TzspPvNggAoc
MgtLHSt+DCugdgK2zKdO7L9z5XHgROeNhkbVT2g86abfn7vJSO/S53ofD2l+rdyxw+WTsGcW9XBO
7ICMtMWEkTIfEWLrF9k63UvTHuZg5sARi7NhNt75+xW0kXejEG+dB2bOrqb0LZ6GZJtMNnBeF6SW
beB/G32JkpG0jGNrp7h64Gxt5RjLfVvfqdlm4R5sewL8luOic+kLrJsKO8nsWURkeR2HmDB8tmRy
FKn1qPPF3S/k9iCOdh+HWeVHv/U60MHglxyl03WY+u2l0o/uKh6c6eyxM5/7Zg7XVlMRHDpl6mwz
hNj2VoZBhV4nvcsuR7XJiKKrSsyWVgXTuGWNmacs2eZeO57S+8UIGEKFtnmymOlyysrHHXSST2Ns
4u1oBFNUjSNy14Gnt0WREhVA0+zwB3Wm8VUbtPMSr5ifRT5Wp8R29XosbcRUyk72cfhjUB1hMwaR
dUEi9wToAIzL8F9XJKpR1W0xGcWf3t1BIIbP0kF01XfoiClCl4Pqwcr4c9seknn6i2tt+CJ1aSY7
TRbPaRBUjyq00X/7jD+trD9lEyBd1NYPaLEBhHki3JToWr4U7tnW6tmcYgLGCj4dlDkiAShKrXFA
TTH4b3HnHv209nDtQV2z89DceHw5Gy+o9ar1xXMYmCcnTL3PKfDpfRWY1R1cwGBfEBR7wdI+GhzZ
VuasfycorBkmNxy0XDy1RVy1XzB2w7ZIfib5K9JnUv26KTy4Q+29Na4+TK52Pues89esDvOeb3Vt
09/4Ed6Vq+AxPgJAojT/fs8D87QQrMnsNNYlFHfGS3WGvNj8Qp5/6agpASyMGbKaqlgpZzZ2pslq
ZvTelz+pyKqH6YkRIXlKdXxxYvXFoSp/FP2Un4NU5XS80vpnnNDGW4T9I9W5D73O/VEspX2wCoAh
idIvHnkFa2yuJ3kfUiYdhpnYB0ZFHWudg8ztQK/P/bpx0v5nAaWVyeCXmxbtpmMJwqRX/NTxX9nA
qhKspHVO4zcL7PJrMoDqLBymnw1+MiwJAFBjq9hApas20uY4cCj9oP9UlrqX2l65i3H/f4JNQXv4
2udW+pwk2n65rw6yKSD23N+RdUPYoG3S9BKZcxpk9k5/NXkIzTSHdb3vmdtsnMo4hWbYbcKglq+6
wAnj+vbNZVZKWlBO8Kc1viRFjN3VTV/cTqpzaJxyDNpYrrp8W43rRYX3kAX1J1tOmrbqQ2bnGCZ0
+zkvqgZRyi7sANPxZ+cPhPO3dgJC4Tq/qniRj0w2ArrhnfKivIIsdB+7ujlOtSwoEXjK9xlc+4GC
IFlnBqjq7KsIrJ9F1hAi6ZrpCbcaWXcI6tdZinJJ0mbqQiwqGbRDYrwCxqh9+ydBChhTYq09Ry5b
AHVNH8jHTrTjowoseZzYbctwI40mJ5Qo3SiA51vXqH62BJPNEIJ689HKNAzwxjp/v2sSZUVTl9zc
vhrWTTa9z8KH1xnIfxaI1OgtZAHWs2RSe7j68ewdc84eYYbNqLIm+wN6G70Lr8RLEtxV1Yv6U4Jz
+ohhMaE4A4+jJRKm1vuR+BCcYmpK1G36N5305GnBZ7bLkrLbFM4CA6gS10E76RWeMPaExrlZEr7N
UKZ6MwTZC8s4VWM4vw8BN489Zn+dkdNC0sfJTZVELIE2L4/x3eEAC+C5bxClMxQs1mPv6V3ekbaJ
K2Hx8+ZZWDj5NASRko9Ra3EN3b6/9ZZk2XerYm16+WcxGtZ5cZm4qbjV+xhr5g6tAD6MVL6Cxb8r
1ja9nyWPBt3JWxWvXWoYemP8KstwPGesOzLxun3HzvfQG+ItTLpyXzWQ/LqaTtW41DfrzjcPtS6O
g+dWN+0OpxmO5MXWzdk3K5YUdhJO2dBLch7pcI6niGAJws3ub9UwZbs4g5LX2JgLBEbCj7xTLzpx
hoMX0mfBDRHymzefYxsmxYC2ZM6eNOLTbTYmGERnUT/7c/EWOOVEIher9Z2WsPcdporCicv3br6P
eWbLOjiUdrYBO0cm8TYfl/Yw2jU9K9CKl1E07439pue4ee2D8E/V0zcLxlCtKjucrz2ZbrNRIH7U
jjxAJlc/yMkAwDot3bECsSnk9EaPfc6GfUea0CIYZmdYNg++OYDwv/8SF3yCtzDGiM0OEu5SVWa3
0lPjQ5DwlKe5klASarI7J/m1yA8UNuED/qHuaDCUf+af/MoL5qjKI0Ar9enjf7+VJeImr/Vv6YLl
M4uV88T88I2Zx2aSIr3h/2keHZOH+vs2q6sWer6uPtGxOFuv7QFrVqOOruEwsmqxjCKlbOQtNcYr
EVzLc9k16RGsPnmvXjQYfHqyGBQSh+m59vCr4R+5LHeMjUixIlQdv/FigaXr39+iAeTGaTS6WdS0
ZIn0xqMTbBO7TjdgBWHvNpxOsypzLonjn+q7mQe5wnJM6CJTKWMHSV1ykeD8AeuD4rLWFkwyPXGD
zuYFkh/Ishx6byumJ7//4zSKjqw2ZJSToBTwk51zKV+xzhmPdYgwiNOMA+fPAlA2GilxJDEeyJ5+
QJ2C9yqL/sfCOZXbxTs7VKUHSI/jrcmtl6Ay/WdFpzEqJX+/YNtjz4hyp1WPKQrddrSck+2DvoqL
oL8NHqEUtdWTgTtQXdOiktyXGB2zNf4oMwIfezIkjWbkWeYueCajQd9mhXe7D8FbSa/Vt0U1JNkm
grrErbZo2V8qus+PTJpX4DUlEw8+gGBdbAAxNQ2MyDy2jkG5IMwy3Te9TAl2eZgg3/eJbkZ8+YwZ
V86dp+1yj9NSRvRWmMGqCGEnsFBk74KvVBWVesu8RjyB7SvvFInriAnwyfM3wTin0WTiUjFtR72O
i7/lp8Bh3CY+yLOyvnV3i3GVLxQD9vKqUzBNHEMOohwFYwO2cf9O47Zb/qaxdLegIxWlaWwzCvKW
s7dOrWPPGgKCKbsGdTu91Dys34tbs4z2sdIMjXOd9DcpZ7Ik5Vjt6lr/qhdneL7/rrU/YKCzqdw0
nzKb4Zk1ehX2fvIu0p4zkbvAIWsX0j+KNtnaLRhsEHQ7XJ90s7MueB8q8zY0zrUdsPQbpf/Ij7M3
pxAu9fBGDR2eE3fGwRm7OyMjkgYZOCJLjcRnncTV5+y3xrZeNl2H4RxbHcMyz/5Vkqiz6g1VRdO8
VBH2TXSr2XR1jXKChj4rkvd8BWkw1fsQMniBw+iojBkDaZDBqjInfz2UZODVdgLqoaygb0C0JrxD
OV+ymBDzLv5z1mdkZHshdZnlnZou6A6DO75DBIxhcb1JwDgHXIYYnoWdbud2/hxc293RGvjKw5Y2
16QQASYlFgOQ+XlN23Gm9eovFzPnWXd/W6WVRrFVVpFRD1UU3i/frxKBvaOwcsb/doOweGwj5pGa
mGwl2mg2Eh1JT9M0MYG2ppaj6R5yWcBp/PPq+202LMaBwUPVdh2z4fz/XGwkm4Bsw9+VtOy9XAi5
lHKMFNKRB9PPhvWY0+OPZ7U1PYE0h/+nlk0Xfb9qugTxhpn8pS0/R/aYzFGdhFSLvo9HMXR+jaA4
6aCY02bWHTqL+2X8v68qfOa7IEt3DT2eg64v6GS7BvA7t8gQmXM/RGgymF2yvK+bVpzz0rV3bVWA
IZS14LBrgYGmSRAF96/t+63kZLhexKWt0vAhTu2vmGJ2muS09qwR3a3vp+t/7gm3QbxJoAnurPs9
8n0h7uXmuH2zXZjkICmHTqD1bCwA1yjk3CrdE5UxC9pFYQoTxzD5zXoA5ekCXkY95usylOYDZ0WK
PmnXkYV/PgoWJCbLUwzN++hm40+o6ScUSXiAnfnCEZ7BeJAyP0i/r8yErwnZBSsjQIeW2Mp6kA2U
4u97uL1/6O9PWjKhWiu/dx6MpU6Ola/5PhShWqX2uuj7gpOw/+eV4zbGDkQY/5BzZz3JOvp+5WpN
ogizhXxvz/UWhnkTdT1YuSH7U0nAZLRLVr4KaXwbC6ajtt4Z1nRoLeBXOETNjcGfReH9Qgjcf16+
/0yxJayUtB5Tny3j+9YGFopneJz3bbmYRwO7xtFxE71SZnBwW/sWSLHTgUNK99KlG9sFaUQ31FxL
t/HAI3OJHS6Niq+t340nOhuPRk03f0SQ9CDc+VebkHWFcOSVF2vcvGBFhvHVLJldEgH1jGVJbeMA
XIotlvUS5020iZvggM4HF08JPCExGuQ7bUziUIa8MV6mtZrAPfrVkyeBS/ZJvYCTCD8Fs01GTt0j
AgJuSxl+5FPzKZqi3hc5FuBR485BRIv2hNGPf0Kzo84D8E7YovPTNPzpwvuhCNkwdwzdPtIaCuhy
hFZZm6VpYfpl7rFSYLHNJoPPMzzNxXK1vPq1CrBEkH948Pp2TzVGIyFmMD+1dcXNTaUvw+p9aoDs
1cm5NsNiV7Ns0KC+0GIi1CBPXyaHO9aKCbFLJo1pvPqT4MB0Wfw2ph/NKJXRGFR0gmqMznbZ3kpX
51tzCcGp+3vWH1bpNt0WNs9PZfa3akbElPTNkdE0YyRvOMQOUX+cNQcy8AricoOPrhRXLUYPYaxv
7ZLa/6gC+6nC9c69D+wOvi5zp1aj4QWCgzQlXzkewiqbefWDFzewmNMn5aEUkn2J32m0p32ei1sZ
Bt2xSFj1h1gcFlTP53GR+9oRrEJNycSUQ5oZimGrFmAImsXq5FgAqHLdLWRHNeUBmK27TdOQc6Hr
7xv0m0eMVJLzKZJYD1IBODd/euZA83sof7Q9WLHcqK59MD9XstyVHRDwMQbPMvK/TYblxSYAcUsy
yb299UsYsfsYyvECYtbayjp/gdJ0rG3jPv9WiJdHgAF9sOqsodvY47xi2o+CyfZgxuQpfg9kvWvt
hlujKXccTOtdSzZu6kBTXaafmizlPri3XzCEj3Uc5aH9IAJUEE+mibC/aGSNYOORQ+NboUegXllG
3PrXmAwnnNn2g0beBYUG0a2RId8pSKjol1ufo3zDypebDpkG+tFp0KXnITyOuqm2Sw2pDHTPp5H/
kFnB4Sv3OXP4aRmV+C9WaZtPOzfo1BY+CQzvVPen2v0iG6M7j+2NPupE/25j1gHPMBjBPPfqfZJz
tk7j4VbCISeydzgxUTrHhIjNdmMdaNUS0Td6tykoK/w54limKdNEEqo9QrUeUFH6m5F9En+wgVvv
t4HYa52rvl9NXbirSnfnwCVK2wLO9Vy+o9p71pr4zylMNwvCPKBw9c4KlKSMTxt6jhJ6jKzLjRbF
D8DA4PUe24GJYSyYvpf32bOToY3vPvBNvJgAE5RceA5RjtCT26PK+LTb8q3hIFqmZvNiBIRWLCbS
QX2XVov8vQ+nzVA7p7Y2Z6T86m8TwtKNS1qfVYzXG9bsnGjEA+57UN6l77YBriFz/rbDn1mVL/7A
zev45LkxvX11Ytc6qqKNGl/8mUAQrAadT2d8F+yuMd4LRhMOPoc1dcinmJbISpDrtXcgow90GfVB
s6kMpjul5CiTF/bWUUYZeXdkfJhB7WeYgH0EjEwyPMVAgfKheOfpYzKfC35xaQV4ldso6OyXVDAL
LL0AE7nXBSe/KW4IvNnHKvqldelvQb6IC0HIiB+C/Lm21wJJU2UH46EGUrI1FFFjShjW3ozD/sWf
HPxl8C36lgS62Jsh3sfZJ5wKJuzgq4feBKxseasZ/IvpVRRHZEUEVJ8NWhZ3sY9p5o/7ySUvxawJ
wE7jt7qI2klWe0hI6LnAljI1eJNI8BaOtVJUEbFMKzi1kr8hXkPR3DgMFg+D9vxD7Dvkh8dvqanw
ThK6sTGy8OzP5dXsgt3g2wJBKbJ8cJqckulP8UDTkCMCo/obUm3uPXgBRqnIxYEOuQ6M6TMbTkGA
5sss4SxbLLGr2Yn/qthHvse+nIYYDVTzIw2n9wxyXBp8xQUPnu6Tc1cm3sore+OpWiQGeeZANpsO
iTM0S62L7XyOCaqUUhjtgyWMG+sIY/scnO7kR+NI20LQff4fys5ruXEt27K/0tHvqIYH9o3b9UDv
jSiXekFIKSW89/j6HoCySpkZp+t0R5zDIAwhJgkCe68155h52s4Cos7njMh/uMTFVXx1G6lI72Mt
oI1Irgn92HrQZMAa4In3EFVjpFTmqYQ8vPZjUrJj/dVth2+trFSrIrCvbar5SIUUe10cjA5zVpUV
+c2rqx9K1KwEFtx74KznYitZgOQ6gdrMlrZqnzx7hQ62ITGXQ5vVOCsCGV9B9q21U+8OUf0wizuD
pJOC+9MAWmomTOwvRXmhn3Go9PAldqInkaA2MIL0A9IcxTt3TUXtwjvau8zDqd8t4kAWc8PM2nXe
a6cwCXcQ1JKzPUYbOaDPdPvH0NHPBq551LAr1lTTN1hDMRPhmOwpOSwcpd/LDSgOoe9kWk7U36FY
S/VyRPfMNegcs17hHpsCCAGtVTfznJF94fjtMvSSh9ygxaDXgT8zFQlDFCJr6qaGCV5n5Aq1yVKL
+EpNMzLnvugvDQE1rXm0UCI+aGW6txIg1b7lLoGP1ivBb75Eq4n3+TlQ6c5awGdTSGM0rFHFtSdM
us7NUos9xVzchDrpgBAMA7jI5xawhxbx06GJAOxkuJWF5i8xoz3G4IlbyUBSFfzwpQKtXukfyd/d
BqlJcgqsMnQJuGWr+kFTdmEnf2uiktD5zl8j6VwT3qSeC39A6RxBDcfEhAjqe+WJq1XHL0XN3T33
Tgp4lHEHFS9R+BQwSV1pliCutdNN2MzzYiB/0XHQwjWa/URTqFj2FN8AiQHs1pow3JoKOskILEdi
krlFxRMMGf1PQhtRDulF+ZLEBGWRopIvSr+7z3JGsE0U/YADJs8IfL2TyuEYczN+x2VNtrFenuzB
/N7Sc6FSPOBrcYOrXdqQjHUZI7iB0GJBc5QcB6ev1knoXTr+nOq4b3bcJpug0OixUb8RSM4Xqt4+
OqHaz/vgu40yWqh0G5DpHDUrwhdifiPU66SX3Mdcy0m3TUZRALFxRWeosMEN9SLY66V7awKlW/WW
fwnacOX5ublFN5fjhlpFSvOMIXHnDrTQHR/xCKXOcVabz7G/uzPyxiEpUs/ue+8bcPcH+3vKxFqg
e3fqZM2Jx3XhrKrFQ+bActdxDkHDCtYdDoSqsKu1pCPQ1ouDhry4d1PQzW1W7oo6eglhlEAL9KxZ
3KpLvYTQ5brBiYLBa2BGD3pQHlDF1rNkkw9iR07pRyg4tQKs10q2hs7/LEchN/cAZXoAMSaz5Uvj
kOMhZfeRBMzPYLZuIijB9zbMI9dsyWHziZtytrSzu2VUtyefSqcl4dYuWVHl1Sak2bV1UXS7aSMj
FdV2ZKZkWyeWNl0V9ispYdAcdURs5sJa4cFVQPnq3kLpZHPTqOZdJAXUg1DFKXSV63fFIPEos1oY
h0nLsJ6wq1WvOntufA8WxN1lm1kUicxvklRm69zSfwi80IaUaeg2COc1Y4WSDX2Ou5iJGmY5vpIu
uQu0fFnLtn4O6S+utFBNOSUkeTHYSK5cSX7CdT2XK5Ln8qhl9t0c5BRTs24SWYrrEmUkwnMlp/hs
SSnvvtAXTPj4LIBIoSnYyIb8aFb5e5U42HD9intLu0GsJs9Dke9rWbllbncl5mZvAHqMTQTTUtJd
pMgXDBtJrYq0YI2l6r4uyOjW+schiKmpKNVaNVpt3ll1tJJbbjcRPnhkIavMqPnRBdVeaK7O9bEG
EaWQzLAasijcywFjhc7tz3Lb3jf+gCA96PS5ZyBn7dC1rRDC7CWX64DaByqK+4xSRn1O0fXOYNCe
JVt9RF1N7oZBz09ukGfSbOI0J1NgiLM1FMgrSmPiHohCreuIxlL0FrU+5hgm8U4K7tOhTWWNw5jI
xSaBA6Kw4kNnaSVpCYaB/HURWvqdpzM2AiPwkDjZXTEs1cEWmyYLbpLuPoMaBVNTZNfAUY+lSV6b
3LlvQ/WKtgQcqNU9FQ08tjwzH/G0+cSkDOZiMDugk5LEDBtKg5mnnPqZB2B3GDmVjF4WAQKzXS/8
bjc9szxXn1vcrOadmxb4XKj9+BaN/k2tSGQ35/gWHA8+T8U5uE+8p0bx+yOiSEr4rs8EJ47Vhada
nJoDqUOpJW5h6EnrjjN+rjBgvVl+5O0GS8SzbBi4X9bNpnVEuotcZmiZFcXcvPVu56jGk5antIwq
B+ylaVe0ngN1qUKy2tXQR/2QLKre6B00Q1WbnFTORMtGX9LoFl4B09TQFYJX9nXhL8I+8ZZYz81F
NzTahSZBuik6ggXwQBOZNpTPJOCEdADK8JK3+SVI4/aQWWGwVgvCUiiSe3eVimA+8vvvqM5MLm1l
wSXTcAEOYN0qQiQ8JDkx5aGkW1fVvKR+cvQ95dSVQP7wSur7UoPXqgTFoaOPSGojth4+pTG7u3ts
TRmvhlDaKzWu7qpH8n1RySQkNKN/zwEDLwyIH8aADEGWiGKWg+Ng3GQCWPh1ArakdiXLFW0swJan
yDAoeyTqR4Ck+UwTQMVcE4cjZ/FMmN6wV1KrJ6qAZ76ju0jeoucWvf1CGsidtzQ32dtFDdiqoJLW
KUN6UEqTn4bnDhT8JDonfXGQ+8g+qeNDBWt9LglgjS0Wg9lgKv0iHOujmYvEexbHENUIW6hrhlb+
e6ySsRFw/FUg6c8ttY6DHdfMtFK7WvSWpu07lf4VZXU0U46/RSjlXWW/HjEfwTKtfNLcY+k+0f03
MzWJNAuBFMqZmt6USpdm6CZjxgn8u2M+GxEk2tJDa5IOwl+TVPjdlUV+bfNwHTLLfUyE3m7lvJDB
wUnqSzvQeRz0ht4XtiGqVaSnlHoGILe36XHDTs1QDaQK6UCW3BkbVVZfDLcCixY0H5jnTrFlKUsj
46AGdzL0EYpyjZxAWg99UGw7K4eHoudU6dNymaTC/4bam25f+B3GONC7DEp/LkPeQy9rrWwmcouy
KM4FDffvg8AXWVr2jypopV0bJdLOg0e5RLKvvJoqEzfTfK41Ar96j7PKlsl16lr1hylFV02na1Ik
Dhl1iXytZG/4MfpRsqz0mU07l0GKkZ6q9UBLx0wvocqwwuTmyCAChVvHr2bupdraHhPjuVXAic0s
cY4jhDzENQ6J4zwxXAkGG5lcSEUiqWPlkThIaeXAtkBFrb8K00oZnSVEn6V2c+BD6JkRlPJjresQ
UdGPLLSqtC9IL/aKwMIf+LD02ljHc5D2S/QDW/p92hXntbquWqT66WBr1yY69bkGq4Df85hmp+wr
Bx6qQ/VvZFpbC0lFhloEVFGidtDmoifIIag3qSsV93zUADGakByCJNmoTWA8YI5qNyLx8sW0iK0j
29Rh9CYV8ks9illtwSei4nFiuA0h6c432+DONKv4FuCnoJpC3J+OVGbv1BQhGzkXV1nnFY1jH810
TG12O3EWoCGnbdODJCHgwmhNBkwtvyRllJGWyVAF18Kp7zCmhvLwgKaVYJbotU3MayS8s+cm9TyT
TGJdNfzxJlbppZdx4UgI8SZXFpl+qOFFlhz71CoJoxKSHgejP8qo93dpFetL5EAG/ZS2P6m59Yxh
+8mnn7ospW92GHk3GOgMoW3kZhY4xDmJP/YK8dlKke3gbnpw0Nck8avw+/zqJpq5RhjDg2Gnj00f
Hlu/KN58dMczL/PEMhtS5uOuf45ym2sBrcX1YMr2Xgadik4negxEUV+YzBMmE+5dpq8XzSJXKkv7
lTKiBfLaH3ZubCqzKK6Z9ruQugsLZpKUOeF3GY1El+TFordTOu7lgJnBIehD68aLNBbGnOmbQ+xB
7oU3y0YIgqEuXteqwqzb05QFJg9z7zM6lVI0jjFt1HmR9Qen7tMrnhBKgdCgLZRfWW0sKh9NZ4KM
monWLqF2Ae8dQEoXmRBOBfq6wCd+MG4RMJKsV6ro1+Ju1tQphCdpQeYwaia/eWwkDwskeXc6VHnc
pdldZ9v+Q6owA+LSQQd17tYU6yvRz1MCQdHu2mBXQWJJI24cGQDqZo3v21jJmFFw591Z0nAeIn2v
BdkmDPjFuojmmKBBtOn8DRI4+A1yfBFW+ThYRNtaIdQ5nc6a3gZiXqcqmXXNfZcnuOAj5ea0AOVU
JsUzs3GaTWyFG7xP7jxykHGxt8kVq8zXekPwXq5+OGUgn1q0kvTkXoUMj4RbK5PnQb9kAUG1rRZd
g7x8NwM0lU5HiHFMPucwUFsNogj5i54Yq5Icj6Tyr4GGbSzBvDQM3w2rh2wkU5SkPwWgPipWjAGW
PYcnMEa5A8LsL3WDJnTbp8V69BVVHK9XXTwFRsoJm6FM9wumedTOlyWDjaUKI4FaIdkqBWO+jR4g
QXYSLVrw07sklOJmloBhCp7Cm/UE08gw6zdlo59KHA4utlxNPfReduJCMgu9bom0rV9k0OGbHBq3
7jpj7jpFpLhowHSgcWKWIsnLIaykGeULwEtyfyu42czS6JX5GbkIMoMbiRv1vNUHD3UcNf8M4SD/
1lwsIo8AIwL00m2NSv3OV/NLHMdzp87MUV89ju8zZxcjyy8Zuh7HGVtRMpXDYDVzfWugNYqemt+j
cLpy3qYm9xAc+bC2HX0bJwXtd9W0V05O773vDo4SnEnUuKeYB2wyYtAmNDyC2Qj89O2tU2kn1e7U
rZ6Ks4S1LItsb0M1CX5ZLL8NWvGNz7efqQURj7pBNJ9bDQBML5pqo9cbLwm11jwxUkQxgok6E/1G
RZe7jsDaEx/cfW+0oNyWsteDUqP9REeZX7g4CKbmeKOTpSMUhYY1w/8qwXtsWdIuVwNtVg+ZWBDK
fQ17q1vLIkw35P5evCaF1CMMfWlbVKWbnJkgxBZmZQGktaHp+nXaJZvaWeCecIqmvoJ6fRWNSZaI
FfMPXgbZA4al+ioyJYKhXOdoYlJ703veDxtglWvq5rlJumjr0i1eK2mfbgYlxaxYqvcQcywAOvPY
HVG0Ur4OA6IIvN6kaJ+9dIlMR00lz6OkfCtzk1rpMCKoj8r5CfWiIVsXjd7+vETTMu8awcymypRF
aamIRjKo6nXbbW072FKnfwdbxYzaRLteef3G1F+JLUl2dd0cBr2eRcno3hir8H2wM0dBiCGTNCeY
XS8Sh+lnPXgzjfdxkZE5+W4fbJD40zzImCto9katia5zpe5OKvJipceQbwqq4mTlUqV7a2WKkHVq
y2Aoc0qNor9nzvaM/mA1VCn5AikjXxzBjyo9t3XkUD1KFLBaWhQ8Zdzjl2Go0YQNccMh2nlBrvHW
B+kCptiZkTDKKtVgjC37dzYVIH4c+oVR9EWnJCfJvrHt8GnMSvJUyTTp95lLtyfwFATF5XMl18+e
YYgtHTKyR607/j/YNG7rIv8oPcgBXEMr8NEYYmR9DX5uI0moEUXov6t199KU5CmMg9CO36IgfJ27
IylCrRtv1Zi+neFZNM1jxBYDczndbaJNbdZ3OqQ1ahqAnQVR8Lrl752u+tZF1D0wg1A58dZR3X2Y
PZ4qmb5sXz1QTXlXqCMq4fCRx4AArL5kmE77g94nTpFq5t+h4JypifzuhS8t9+s5QPwlbHtUogNc
LO8UMOYLO+nZ7N4hiZ2A4NfLirA8nLDFuU9D6q6ZgWrDpOrCLz8w0daaA1WNOiDtJA/5IKLoRZHL
hw5r8NwaCcWeHMDetrtlTsSiE1CMEAMM7MalWKh6TCBEve8CCXx15R9cjUGY24e7wBz6pcVVgK4P
BhtNdg4p8Qptai8Nx9vmKq55H2Y38Rk5J7z6xuXjvY6GJ1lz8aeVdxqCBkW9RVQFMF+rF4106qVb
28MylHHP9fZGt7rtoBf2otMxZvqtuJlkKdBqd/dmgF4pMJpqZdb5oamdXRVN0PnyB+Ou5z6hYtwo
ncGtj1tF7N/TMTnXbjKsq46Rkw4GqpaslSdR1+rAVi6hXW/rmJACHzsIispy21ao4gfKVPOkD7eo
+pw1v8t55bUlJQF6VIZOOxSEFjMaCmN6IcptkgZcjFQI2Y5Djz2hi5ojc4H6F+EHMz+4/Cx++C26
kAIjABJ7fZF66nPmxIzi3KOplC9UWk6MAjDiVySeyW+olFZIdfg9FRbDR74DRuL6NSu0W05khizi
l0CQkA47Tp+1Rffc8iYlmZPaT+B2MwW18qG5U9xdbDs2sXiYo0Ijqo6tywQ88PvsQLWzbpr+Jnmm
fTMSXeCmQ6jo+Sw6jdNu0AhTORoXO8PW0XVhrh2XZM+y7lyskjCO5pmR1g8q59q9HR8zWhMdkUfr
OlS1e58/9eCRVRIlRnCblrCArFst9bjhZExq1DC5TA+umqDfDJ098o3kouPZvJBfXrj9wSLjPSIl
4iSgcp/GwazCZJYNAylH0zonr+iz1xHjKL+z9poW2KT48MwNBma+OTHI+3R8sMqBmk1SMD3RIsZR
007TlmmfadHC6GQ6PSZRAhyOspfJe/IGZ04cR8dp1fTMUGya4tOy3RLXy7CWO5Vj/Nznc/PXa2Sy
3uB+KAYJbeyTwxH9+Wpl/CtV6gXHiCi3f/2NaS/idvWd5nAtH//hgYsFwMNONC7UI82Vso6xkgbq
CZXkW8xU6VFKLaJgmbOBPL/u4qGRvMEY2RD85j1rDCy3rtIU3I7ZSzdTeS4Nto+rma0WpNJQt/i+
XO/EGUGGVmBqOy+DwZ7UBUnOfsJtSNHWOsqWLmIoVQLnm+eCtGjyRVx6WopKeEkX6ozzK9/+SGRK
THGWt9saJIjTNzCViShbeW5WLBoRkxbiedKuCXTyNGSv2aE0wUyI/1xYtEixvSwMQWVOdfql5Ond
IfbmePlKFoijCEXHxKMeRuJ3bOzKqDF2hQSFTIRE6DZUBLYoa1KbtBdJLnYqty98n98IiCoWKgHt
OQ2+3fSgdW0KmYdu0MY3WmimbDAqonuY4q070CA02P2XRsrRJOACWeuRs42rD8NBixtB+OBC+1wF
jzZdLhAz0QbxEBKAAjie5lhv+gDOC3ZtdEqpAa9zc/gmmSTb0nPymD4cokbCcaDBWcBXBLEy1B2w
GTXjej60aswfKvxRTNf+MET7RugBTOtiKYl8V4bRfRtwXY5QSXDZs/Z1j2rayDnL0ejdZ6G767QK
o3mT75rW+NEN4Co7E4tl7CysEfpJpChsVYSHTla/hUN8P2D9m9eh2EU5Y7O4PvJlHtS4eZckY+F0
zpJm52awzV3i1XCDMvkHUBYMDp567esfQ0R6tIrwYdnJ7luTQzSTte5OLW9SQRAOxDG0vcTCOP2r
gW9gIXXWtTatH3QYZzp8BpqzfJ4YWI9U3PtlG5B3r4bquaWwsCiDIJhHWD2I6m0fYsQrvndwiwOa
4AcldZDcQ6zFl+luGauZWAejBCX1sQEoXlu9vzW7c57rb3XjL7j2tFvFo7AcGwLoBFMpSuePip6e
NT41Us80sSS05ZnWK0iu1Nn2ErFhhMJXO+C6l5yBROdI1T6l21USP77znRINvLXU6Dfy9SqLPAGB
C6MrHlOjB+SeiPhsaBQUiushvLmCezbtb6hkGVlEaFIwqJdxtyrirlsEXtisqB9f+GqqTUswXxaG
yUJBErn0g8phBK7uEKtI1Lk7/cm0KPUCkd/QwtM3Gn81D6UVyGmSDYHpa0JJ+Z1eohS5UAUVARsJ
KaSi4/ahkfgz68azr8zFzpaD0Y6F0BDx8ayzSUF06m6f9cVz0RK7SMw3J6eyNWVF3kqCglfKjSDl
Y3NpvLhVh/9K7ghS6LZGScqbEtkR3kllix9mDV8RQV91tsUonyGkZtEXM7MDzB8mxrDq7PKHT2OX
aBoo9arrPQhqfqJKFoJr0IJWGXW9t5xJP3UKxKJ1q/woYOjuo7jYc+WCVWDMAmZ2gDDHmRoogQqV
iJXBTIwK0FaDYmyNxrnvh0bsXf2ccdorKfwXrYeL2qp0tHt5lKlE1lwj+GUvzK1EdWoj2ggL2Noa
vA2K/IM80P3kN4+5kczoANvJoiuiBaY96CgDU3QcUAMOmRa4wIZxUTqf0F7/63v3X+5HevmEeJX/
/G+Wv6d8tNRpqj8W/3mfxvz33+Nr/r3P76/459H/XqRl+qP6j3utP9LTa/xR/rnTb0fmr/98d4vX
6vW3hSVT96q/1h9Ff/dR1lE1vQv+HeOe/68b/8fHdJT7Pvv43//ze1on1Xg07N3JrxT2EcL+f+e2
z1+T1/fXP/f/hLYjm/0H0HXDAsAOGp06J4dqP8oKNLuiQ0b7yWm3tX8oeLltXRNQ3HXZBENWpvWI
cNeVf5iWqWmyYUJlReD3/8NoHyHxv8DZEIDLlqxZI3/WMnlP8h/kOPKWB8bSsX2lOBANj01lS7vJ
l964XXoqoLMwDRTp+mudGwvGPa2e/twy7chR0mNY0+srU1WZcQvsXyTyNRAzOqSmynF0/qsNmRYV
NJjpmWncq/euqH8+TIstlc2cxFa2/LFZhci7ynX1+Ws9+ccI3crM27bjkGQal1DoRUPN7GU9LbYk
Hf0NmND4Hec5fX6awbcogOPqhiz+wMUZWWv61FT0q+kK6gIE4xbCi/dmUZMii4YPYYxwj9NDzWV+
5ofII4sQSYJi68pja9WvElXjD9JMGdK4+ndBL2mGJcO7oaS0V2oj46owQBdZMSFyti7pGzewKS5Q
f8j3mch4iu0q3+uaxldSjU+n5Wn79GBZXLr9RNv8ud+gqy5NPM2YA/3ouGya+Z1D8M+e+nRwTDMJ
HBzpgY/gIj/8Snc+pOzBC/TyvULygysjpMykkbGK+jn8GxKf9TtckQ+Wc5sGgmJahqpqQBY5cX/B
kpoGbSEd6hKleemh6sJmX6tVsy/Hh+lZ5NOsdWVUQtPWzlKb/dd+f7Xu67VCD4H4k+Vtpe+FbKsP
nV04x38vNeOSFMbveZtpn9vGJdKLSTDVuVe5THVuai3rVIUbbVV0hXETCEgPTWfAzMiopw29tUGv
qp117gRoImMMm1ib7IPb59YSVhB3PM3NGPhkFBS+Hj5X+opLY1vJRuku/A7u8OHRa5GaUQJ4T2SK
uGkCgL3W7OwAgcRcVlrrYU1nHl6VmfPhvdShJH9kcU0VKu/7e3nUuZbj1NqNY/vzPvDbbeDXbAXz
d8Tj+GVZlmEpQjYUQyim/ceXZfgCe3XZ0GCQxYhskRNZvpWN8kK6UvwdCMC3gZvkvcG/Y91Cadoo
sYcg/z/sECAmOvUyai1qdHx+ml/jCmrLczA+6CM/VdPHQX9oV6uvdbltydssry+xGZozhJDpPvcD
7SGRsc7CzUn3E2BlWvzamo1bYYEhXqqriyQdENhBlPVlHCa2yhDbM7LZtDhtcHS64OP1HcAZu0zr
pDZ90yDt7KdVDnnuF7hQljfy4kViGPu288399MyRB1YSEfVz+WtzUVZ3XuK1a5NazP6Xe9DPW/Wv
35Gi/nmpUqhykjhjKBrvTZXNP0C/A9Zqox3y9maZDzTMrWABJ6LC0gKfLEO8D3+Qh47vj4SrP54y
OAoOTWKn+15c9GkBMm63+svXcVrfqATJ60qqg8+j/uV+n39KZ9wyNzj2fNppOjhXfjNgfjC+FVVC
lsp0x8jWpJE9llXvbNB8awcw5MVVwoZ3qIz+nMEMuNL0L67iX6s8gzwNOlHsAQrnbJSAJ6bdplUN
L5oOMa36/TjTrrbIPw9toGg5EKJBXjvMIelUhTqWB0SeO7rnb9OSOZT9NfATyk69hGEP8gD4JiMs
18KvyDyfXsHpty3KFq0vwB5kHophbTUpvpm6G0trYBubOrDbfVcS/jv2CtxFXEEGi8l9OPHz6rey
SVqHabvy2dMIkMypYy/JYSZ4cVz3tSFVEY5wb21W0zrf70eZMj0qAGjhIerjXx++1qVV9OqOfMyv
VV/7fq1Lx4OUbocasFYRCZpk266+dkTxGP/duav9eTdQVARKhslJqxs66TV/XGDCXIVSlOfZLStb
LX+jM7JHIakfsG7qh+lZJEm/Lk4b+qp+reu+WH8ujfv6wViL/HptKtnxPsqNX1b9cbhAlcZUFMWM
lxC4xjhrDgNmvlwHzDfQ+ETOyCd6rkoJcZGkijvDb7HSIDVqxlUDccumjy9oWoUygHYI/vDDtMg4
iZwVYrzQN/ECO8JlqNf4+kupMO/lMYfXzZkHT0dqYBGuSCMBZ7m06G2vw7HcgE3U2E3PpgdpVHCC
y6YE0cuoyKenX1umZ9O6acev102H0dNRJPl1iK/X/XEYyjz50uOy/3n8r2Op0xGm1ymUDNZ63JVH
QdzvLWLiQ1HEun4uQTRcmF6tEkXNxqoN45OWZ+dpyfVqVo03Wgn0GNMqk0W5VzaEN+NBHbeKLL81
lQlESdjKUWm01zJO3U3XS9STbWrkiEWe1CRtj9MO00OGeOWYjA+ewmQKG+jztL6vCl5EKiKPepsg
Xx2hsl+vm55Nr5ue5aH5N/dPBjV/DMO5JmvjbdQ0OM1x1P1xfsOgqwoPxNEN/Jw1M4nsOVZZ5hy5
+Q37pNEWGQzl49f66dn0IHcqvWycrOuvdV/7icyr1zLt/M9jfm342tkClD3EUbGf/uDX+ukvEtqY
LUw947Izvqc/Xu+g7diXrfq58ev1X282U/CKh2b/H95dJxG59HXgr9dO68Z3Z2Z1Qb39X3//a190
d9kCbOXPdze99OtdWEIboB8BDxk/yS4HJFmnWzfyxOs2iBQE6WbWLdNIznfwdsNbkzZvJCjarzI6
gFlCVsQFK4J/sHUigq2hbBamVXRLXIFVt4rBfi24r2M9Rw3lM2z3xUYaui3gMe6LQu39w+eejFD8
Q50Rd+WSS2Qi24iepnWSX1LIyewSDKLI/e+9L1dLK0aIm3ltIV0lBaqo3GcQ0nIj35Ru8UZ+cHwq
SUkkCZSHabH35A4AtX/9WjWtB+ARnyontHZlaWymVfQRTRlkMwcROHoPCuXSaemPQ5Zlrh1J1562
fR32ay+3ffKCPDxmEPBXVLHblVvq/VHkENDwIPVHP5MwgBG8t8rJncjW05bOrT7QNw1rByXLmEsZ
06lES3y2Kz3ZTrsgMhyO4Efp1EaABSVSOPakkmT/2lvP1inasmMArQPeA9l/fzPvUBgR/f5btJh3
IQABom5owhwDzH6fecTUQWj/2e4TXTpimY1VU/r+AxEIGg+/LPxri9KY6gMLoaZ4D/K4W9H/3K0L
1WVpefnMriPsGjEYVtXHjYiFJFo4OlLAOO+8WwVNd9o6LRm58G5ITX/dIyzpRYyvnzZOu7VY5xax
qfqfx5j+QgppKq5XGefuvuNUBuwKZmRlj1zAz6de7q59TYu3cWx1xcy2cY00kitve4TKGwzN9qwJ
1BqjtdMEDMt6Miin5UY6BbkoEQm1xV4zMPtauYw+OqmzJ0g8Yt0bebHUkHki98msuUINeTdtjYBP
9GOwIBIieH6NZ9+slHuaDbhq68aKdctyep2iLuPPrS0O8DupPk7bpv1FSi4HObftrtUr+2b7/D3I
t2LOACk69wEmtULKd/UoL6V7XIKxnJYV6y+eTpuKUYQ6Pet9A3/StPz5tB2PAqycl05Pp6OSf5Dj
tINn1LRSvJHzYWyzpfolHx/6EFMCJLx50AjtMj3ExD1kOVauKAJ/lvmRQLxne9s0GlmCaU/ksuYE
VxwyKSzmpCNXuSUk3k1r7ED1fdZ54sOGbhVWjH6tDD2lUjdnf6S/WYVSXMvSLQ/0V87TEvW38prg
iJhWTYy4ab0msvKg8cI/Vv37hbpaaYd86KuTQj7wEs1NfEiJAz/2uiIW5dA2z0odHs1SNd9DU7oj
niJ++to1H3dNgJUiW3CaZ1fzj4kVWe8Fw6AgscMTSI1L1sTl0Wzt4qgasbkuoup1WvpaX6YJgVh0
O4Eb+Z+7ykPW0tAfXzrtp0fdD1QaxbprBRsYvUuLrqnDVZNK6dykZ3jCAONj8BPBoh1UBuY5XHu/
qF7I8YJp3ZvAEePYvxM4hGeekTRvplc8S0mS3kea5WzstLZQBlfiKc2QDY87fB27CU3eWKb/zbEh
pI+CbH+0FpbpqhrlSPAdonNthwOea+4kjPWVN5T/1AOjt1gUCKqDVoyKe3EOw9aZAZKDS+qQj1AY
QC3jIQMjMT5Mz6Z10wMULm6uf7VPhwthOxTt2Y4ddSlbkMcj2OanvDWubemat2lVWSlIzGP/JAUy
ol+6IMvK11UsYCzmZuKdBE0R3IzGDQPKsGtNB6IM5gNax/Y87yN1h3SMoPLa95VDpxUK6WT0i6bN
MWjJ3efitFmJcFitxhdOW6Z1n5s/j9EmTrmRfMl9U5DzDby3F0PIzaKplOoI+Gg4FEzuFiHi8W+Z
kq7LQvLfJYfJlJF29S0AEbmmc4cRtldrHK0xQ/Zxl9+PJpdSdSxdGTIUKeULF6jXt1Iwscyb9ghf
NVtHTbkZONAbo5J+Tj65c5R5dmLgBqeaSfxbQGxKU3vdI6BtFLix0a3FoB7MSoBJ06oK9JV8yuNK
QotZDMoxdPyNQzLglTJIcq0GyJ56rGBpKn6uCrSkvJghkXZs7/yK61ndboLYiIsZ9CKDIl9i7qdn
0wNAVHqbCIEX/eAYv2yYFoGvfoeU0659q4KzW8dgjhMtXiiSZh218QE8L2EP0/JxUAME5eOe06av
naYXOgRsLWq8uz9fM+1oJMm+zKun3kBOozfZW2DQm88i0z57kW1s254mIVwK/eaTUAOpJDHfo4Zi
zLgvruFf9/XRG6zqMD9DjN51idcdpwcuwN0x6PqQ3ALKunT40t20btrqj1u9aWtDwOEOtuvna/0+
Bvsft07Qo49kCynxn1twp+10GXSgMUIS8hGkQfwPhvvpKVPHDH31uGl6kJFRRXAEx1317Of+X5t/
2f1zT5cWKPgsjF0M/ar/w9p5LcltLN36iRABb2572ozrcSRFc4OQSAneezz9/yExHLRGlHaciHNT
gbSFMd1AVWWu9dKrafuiQva8c6hyuBUxKYD7jmzQLhajDHXa5CcKfeyrrp6ABjRChVr4yH7UG56r
qau7X1M9nq+WTdB7N8mjjz01E6OWJV+NCm4KvzjwTRuB/5w3n2KnvKNI2/4GH8aw98OhuJu1yPig
A5Ukei3mmcyxG/DrQR+/tJX63Vr81RJUKcdV7LMPdMsThWpgr5Sj/Y1+Svah5yx/hCgICiK+YXe8
7r2UeXHjUoh4bylBeaNSnhAbgX/vLyqnoAZnE+VKdIl5sr2sWb0kWvxl2Lwqe3pJArUGIZFkXlEb
d3Y2U3RgwtXe1NEfvtJfV9AIfI46Gwg/OMZPtupNvzkhx/ZZfRoC42QbWceW42eA5P27LgflmKdO
eEh6TTsonIceA0hTv+kFnbsW1ZGQcBzjyIQ6oLez35KqvtGbIvvddtl/b6uzkwzf4RrhRlrNfOF0
Pr33xv4riM3WCys26yWYKFObyi481qWyt8qKcgU2DJQ7ZTb9dYC4GqXIodLEh6ziJdx7M793BBMS
d7ti2yI1q+9xaM87MEeTa1dVc58KNk3ns+3CVqFAObCDgy1/6r1db4eAiIl3BwXKq/dMky5oF1DE
FmVY+jvj0XqIprB44CY8Ku94jRNRc+rioXEnTig6dfiHZV7M4lNDJ8MbYv0osU5GaTjvn3/LlZd+
oO0kpOx5RxPPVcnXPg3+A9CCfkPhVO+k31W2EnYWmDdPPfuTt0A3GAfDNYKvfCseWyByVw/fAfgs
8Yv7aqzbl5ImGfpOFA7YDaV5Ua1WeQ41zkotFcgR6F2uaYCEGWMx/ioAeE/lOabqsVbU8zh615k9
tvd547TU8hjNsfJAWBBRDDJUftLdb35ylS4RWmpTf5TDzLtZxbCJAxUZLX3kTKJZdCJoLBa3fJuf
hLU6TBP9VJ5rS31yS3YEOU3kL+/4/B8bVJPtO5Z8T8A8AvpPqTtVxjM1dkkcX3tZTVOpn3wJi7B/
orkq+hi4w9GHfBnoi0S9tdvGvnIWL7ey6n0Jd+aNWKMQONIwMWkRC/RnxZufzMZQf9Mstscsn/1r
DvNeh7Jvf2hA7xxh1rFXver2PKzEL88Vh1/g4s0Ns+9tVj9CakeO6uR/yPSuOoUcTXesWPGY59Kn
vyksXl0kjWHY/XVczXfBNJWQIhrfSkBH7yCks+8pgWR/0tRr+35eKEnHIeR0JMigsgnd7o+Y9nKw
TLGOxkgZ7VB+K+rhNXZNt1olgmrSR9oa45PZjcMtOGUBZBzRlUgygME/3sqV9LH9qy5c+t3EZWbt
wv4u30F7TadnU5QFn/qMSukK03qdFM5t1dX2ddw78z0kPeq9q4XgzQfmSaRNTyOpunpsujqwqaSN
eu24Ofdmp95vLnIlOnuiZApuCBpal1Sb4VfOtHfThKQbcBMvzu8mn1rAfxL6J0M/rnnYpfE3qg+r
K4vqwHPWqerLoHn0glM7CjllT5Vf7wCHplOkn85XqkNfgJGaf2gN70+8lr6KpZWO1q5ml/9R/6kz
q2GwdmaoN48WrAQS9isdHbsNrWiEJinYOApL9+PScHwAmqpdPydTXU2s0vhp6F65dSsf+II2U8Yn
AM8+OrAr3MnHSQYJrcGEXUNF5yumumAv3UpQUbXWKQEb5apgUXqI3QUE1+mNz/QX0qVcmu6DS+H8
b13zpV7UrpIZ95FhgwlfR8bnLUhEXYdN8W9BxOkekJUJEBzlrgBa8s7V8jC66Svzx1ja4TGgP/yn
ZQR8WXxk6KwGZHmPEkQ6rS8Na5pFtwYrHbyKYc+wBpseKAlZTLkbtZe0ASbWdTE01sdc0+BzaXP1
EMaW9dGI/OnGpKmDKnfEMgqNM/QeX8VXA1X+pYaeT6TVgbNZH8ii5zXZoFKgZvLrEPH/x1SQm1PX
qbHkzJV1qEK4XlYRMpki8cybC9WbmwHk077X2ni/hcqVOFsJ75uZC23ZW4DVhXRdiByV8Zp4s26h
4FdnsEsAZnqwc5UuS2PqzIdgLrx7hxMhcEUA8Mv8wIDBgksKR0EoKoLuIH5rSAKgJcdNwLcsseIn
AwjO5oMd8TKUQBh9eGfo6+liDvH1IwLezSOGoG2/BXobg3zrOBxAWyNdDss/q/6Xr8LipMCh8Oj0
npztGJ85IWcj3zecg3jxMPlVUFDFgJ4Ew5/1yJtsRIf3R20yzbNjjp+BX+wp12/6jw7FqUYdr0I9
NH/Akp6excTLO0VM7MGcRNTZFKOfllyrte/WXCJJQnKlsRl/lLmyhOW6CzAIpaYnn45K61bjtlWD
r2bXSWzA+/dpoysfOwcGNCUElKBsu+QTVHAB7WwzfClGmHzqzdo+WtYEimWoxZ8c1njX/bCQnC2i
6nb9nRbDISAiSAHlQ5d3nyWUepT+mV3Fo0igLASfRkikCZOJ7C46jmVNW68d0asszQXNbmpV7Tmk
s/w5dhSbl97kQV1UogfPILzVwfHmcOKnG18G4EGa1HKJLrE44shn/5amEHc/O6FzKJc3JHV59Zl0
/a4sM+8sqq4tynstiH8TmwwS5EaFcxCR//HmhfO7uyhxISDuBu8cUWgOoXjsAhfW5xprejugxXM5
UxeRO4EFbhNd2j6ahcOEpsmH/z7Bho32HzuzdI/rpudSF2KZhvNuZ7bmENhO46EGNrSe6MoCrj/s
ui8Ls9d1kY/1kVax6VvJ2t8xnO6Lr9jDtaXRTBKrCRjz+ENA8Oq/6f/uXy15wJabvrU8v9/5S/63
eSW/Zxqv/kt+h/7uveGyI19kNXjjcZkCixoUX0oQL/dD6o03STYDa8ZpNuQv6cfMhmGy9pZqv0Xv
ayA6xFkSnSRKn8vfnYF+rL60iw9huzDJkcyAZeka6OeAOkRExaJfcBxKj2Vi0X32asCKUIfhxOtX
ADKEpC6nkSZGYAyPE0Xht7x4KWcZqrIA87hJOWP6qaJMma87kYcp+RYOUMqIdGHQ+UMcZq0FzDEx
XlPp2chZfs6aIFBVXlatGZqK3sg+Wyo7NbXfRQ9sxuWfWeyyAgKUILUb+6nXyhdR0xzb3E5sV9CG
OOWf6T2dIYQK5pPkYPuXdlMIAijNwVoDep2YP5K61+5M6A3BtWzd/EEGk35iDjm0mQakk7kDxCl7
cBa2lYUQCJjKHeQO6YMzp7VBBxBR7wLKjt2oqjb/ypuepjoeiMPeHjieiby0U3a0BifXnEMA8qJF
zlOYWQ4v6n4AfH17I6q4c/ELmomj/0x7WMWpAy9zqGHrc6ZQAXendZ7EW/KXvd0eNt02h6QXv8Af
w3PUVzebSgKWeaJ50B7W21vnGYbXexFnx+kAZGvrh5hNphRKI0DJZiqWl6vOTft2J3JqT2DbgBsa
XcMq+Lz5bCGiW53f0nRhEl2rarkGXOTb/HLg727dvoU2ghbrK2CLhr3qW7ywaGV5F8CpRh3bHJR3
MuTm9HrV9xmWC3nxWd0lUtzNJQe9bvQk9CY8YEibXq5mliD7//4+0sylYmZjtjUd13L4qFi8DruW
bdGj/feTosgK6SoeR//Ta9mTW0BMPNcOr/UcA8jJQES59qE0fZ5sb0cDXql5IJ6Ov20quSr1Pz3+
gx43td3Dv7lmtDy2ssx7KTWL56Y7mQV12FKIlnWV+xRRxWzPQ0qXtl3ASzi4/R0nXNaHXzm3ngua
2OKcevWlM7QHlB+odN7AVCSFMTJElZ7c8sx81UmZTU35FYi+NDZLFc07nYhikFjxk1S/0m2xMsdQ
hBQe5mBvdLluQzFigpzHPmUhG5fxslspskszy5XNAclBxHkCunc/es0acuGdQrYx78QdxPD6wG6a
Ad3lkujvM0juNfDdDGsKUQLR8hpHmisJ6X31m+53fxiATzh7wI7uQc1j197xgeNaBtWezYditpUj
p9IcXC66FHQRY73sxmqNoETQcvYmPWOn2B7goh+0yD0tCeleAcxZ8ntDGJy2PGuyeugeAH+btRr2
L9odrix4Xz/IUKjVvVWV9YNI4qEr5qtHZdrhh56NlXceWdd8+O/Pi+H842TV4ndMJxbnzAZPcf19
BZoLRydg384n2/P/tDKrpTHGpjuqKgcj3Oc0U+xKkEEPSgKVHGX+DhSqmDtIidg/2DxV58qH+OvO
9EK6qsQAO5/zKkugpFjtbKFwqMEOFjg2yzxiiuy872+2OQDD+msCme04V6r+6iNWqmh+zrF5qyGn
G7UW0vPWt9Tysa91MxVgRKd+cg/nUMKfq369eqfzlQnUGdhbD2IQv7yPQJjseQlg40u9898Gnbqf
8ihyT83zcVx8NrNcmYo+K1fgvap3vK32FTUzA5wq63VYVGeoLP3TqvQGSiIkSvwhAklvTd/dO9RR
n9OxdHcWy8CvdUYBq1bU6n1Wq8bHVo9ugLLovs6cDB1TI+1OIsZ5cxh01/tUh4pxl9fRPZs6T6M6
Z3cZeB+F0RXg7FXZXTtREq0MnBrv7C5lFC3c9Sb82M3S1SqKC5vIzRJrlTp0EwF1cDpQJfFRcskc
nHiTapO3qeRKfMQq4kXGhlMoy4cP8L/9trB3c4hBdOuPIDOJMigTDnyd5i+RVqtcrj/ahWJ1cKCM
yugdPVIAtO8AFvk97mHs6P2svtdntv9MnaaUsXed3zmt+F0v9fzDlOU0XNkZaNSdmd1XQViflDH5
w+7oJQ9VGtKVeRmUoqBp24T/ZNFthi7N/4hD31l9M63J2UoMiptUhVqK0zN485YAMSx5vWJBaphc
IMfN1nmeksh55se5CcpYOYsUx2X7VPmgsllWC3ZzzaOH/ucv4h8vQR4baRT+2s2VBIih9HkDsDmC
P2x56bikEzSAxZbHfvuoxTnQg3p6dtsmPWttZ5wibf6mLapNzxZOdiFWqgGdYl7mwMn89BPnwXF1
SjOXVDEkU3zHUMiwuGx+Yiy6KTlAGsvX7L7+CypvMEV7qwMTAorpEOS8l6prguuoZsMJ6FasLEee
QNwfzvTGuy9UHVo3eufR17w4y2DRc7zLXeqYRASOmc3Pvv0uAYUXuC9LDTygCZDtiIfHmcw5Nvrz
lgNKO5p/k0g7KQ55o8lsQDKBUfxtFjMPXNAkVMAoSPccaPQp6u1tavjgnUd8cHebLFfb8D98xCze
a55NfpdiE+XqX/0A3/5CixUMSG93uIWWNejuEjorESA5FBkVS3mnDIpWWhRoB+D6iQxA4mcYzo3T
O5egbhN2hXW8m1lpbuI+5rz6Z5Yt1TudmkwVfJEdUHtvzjLlJm6xZvVlAMzrTmbZ1OvUIvP5dQ9Q
jr7e7OZIa2hz5apFcQKrNj1MSlKedKkkMqdXsQKykd0CSqWy2E8faxBbHk1Dce47AI1FEn1Vpdbt
fz+qNfNdRT/nR6qnOSpviCrNRo6r/v3Vltoak53OcvpEQ7l7o5jJY51Z+leHu7nqs7x49qusP6lZ
A/IRILJnM1SBoRym8aPLYTr8GKPxPTTaqzI2zb/M1LxSg+9ZSmWwaeytBognP8qyuzDpOdWZAs6J
5VKU4vZOVHpgklYfMW/R4qjE5CFz6QEX13QB6KRLCZQMfULD0h5KHEqgFCvsjoGrzceqG/+gCozX
a7Fs7qvPppzM+bmAbOEkLhTzBjRz1JwlFvWH0Goz2FCW3edlH1q2sBe9XusZJRuoZJBt7Df/TSVX
b3rJIyne9FueXPbIp7b9AF7ga27xlahFz9l3Bvh4P17ptkI5c1HldzIo+c+rd7o4aqEtTFKFccpC
3E2Dc8QZ5vRVmSiwi+2mcn7N9Gt59ZXckkX8wSGFPow3ncv0b7ckLuuUi87LyhICVi/faUER3Q1g
IqxDl0+0bopMk8LPy82ee/nvbQ8czaZqAYy4e5dGrO903TIJ0Pf5/yrl9aSP4m+rQkfjhZQuPwoJ
dZUmv79/dLJaM7twNoJPdmZ309LlqVPYZqdNB0iZWpxbaEDPfd9/6oCBpaQZJoiT6JJ2GE5F7X2f
m6p6dfaTmI5k3xg/KWVdXkuC0AldTn7oHeob32ITlMLDq5Q18LHWdf8hgwD1oVyuSi1Kr0MOa0CL
L3EUpZgdE/rm2ZvOIr1PI35riGeN6XUb4q6ZY3JbgckTD74BUbJqnDU1D+adYnxPEg1Eq00lLi7H
kqeIo55dNRcmsEGEbbGiC5oEuMSSr8jNsCYVOct/FG443a+qopupAhxt+zUr76DllQ0hxZ1P09HJ
VTmd8KA/fBwUs9xDiTF/GX3/qRrBadWG6kg13vR7rnJeBSNa/Vw3kX+aa326gfviNSiJ5vmL7rtP
raF9T1IjuTGWw0TKF3xNhbWs4whSNIMcL8qlG875PgsUjp8XX/EZgC24V8bl+LJ3Xd7x8hCcAXcc
S5rLp+bOjxMQgOVSX2S5UtKFWmMRNx2FQwc7UPMbMc6t09zJ1ZpL5H9cvnOVjE5XPTTGpJ4uQrap
qikIADMFuShV05JCRih64o4TCArheULDSPXAK+i8IK5X+s7MVDgIANYFMG1xFzs/G23aLVjJfeA8
t+Dg3bABlYCjyYbxgx5Y9p69GSirp2KkNslV1Bufup9VDIDvfADveT9lE1gZi7QGKy04w1VGRfCy
gT90pksrnFcDv14urN9TlV+HUVBBjJXRbJ+zpKPfp102BOrE2a9yMLLij23f3utxNoRXmwx/DLTw
agMxRw9wOdA5L9DB6ffgqmmwitLCOrTNN4pt65e+TPX7ROOPrDrB9C33uwt/VicX/upc/TkGMIC2
7G8117ZR8WpiORTzmNF5crrXIfcLUBxEHpTBOUQF3D0ivnPcRN1pS5AbOaJ755eUgMrvxHFsU95+
2fQ/rMqLacSujjXkH33rA77881a2GTYd+5yU/5mf/FnNjrlb10+Bote85SfFjVfSvOhQbrLqxBql
6YPvReZdZ8+dRwNwCnJ6wlmY+EEx08J06tyUrqk+ri6tl/AHn/TpIJl9iLafWrUKznTDnEA0dUC7
UzQwkaEQLGES/eY1xheakuFyzIyeM9VkoRY0Vr2iuvMLWIH9/ebv4B9q6MW/43N6RTllVQKInSu2
/1uRXHsUenyek4H/sAjEi2o5BKPZpASROgCm1a7MzxSf8lxSo/YtSLzswH4Nyi3gDkpFb685ZN/N
jQlZEF1Mj6URuV9nFYp7AGuhcgd6+6iq9cTjLqA2AoTkYxcr2UvlwbICWo/71a8AK1Bayi0L2/oQ
FMG3gW8PCq1QpRlbIBy9BwfAoa0PdIjlj6ClQBhiK3u7LQF0UIv6nOl+de5boz86kwlxeKRE0C4v
SiuuqBkYKu1a98M/Zrdzb7KpdAFSWRZ/8bL42xaK62qRxZ/4bYtC8a3gRLvwFeuyqDTfFqBrOKRk
N+Ir69Et+dtile9A5lfe/HpVQX7LJ4tUWYa+yycedQWcRVuC1Zc4GV/RyxBodsrVTQ29xqoBWobv
4BlsTtDS/RKYGX5X4CL/jMhLF/sm/1sGyWj7bKTwm+dVi6Vu9t03hk8T0GJ3WxvhptJsvosW0bEg
k15bERdxWAI2UeIVc2lU/LdYTaNlDPjlhHO4Alg4KH37M9QEF12qGmdHpzD0tKvorSOVUuTkyrQ5
qRCdDHHqHjNgcSBkp3H1LdEW9K+JxpL6qjY2/uSEEWj/MHEe2NRmo8yL3W+AFh5UwNZ+eE37V94N
wScoVcdj5MTa6hpCZ7S5KvQ0i2tjcUa6uaZT5zw0VHXtO5Bx/55VXEHcGI9yA1EU1dc8AwBQX5YQ
shyYoaMHWFfVDrJEAMoDcEBZGVysHi4WG7++lHxFyb/4lmpdlsgyRfJl22XTRM3OKPmis3R+r34x
U6I5Wh9k4L38t47K/HPSptaHzIUMYIak+yDGLLeNByvULvznuP7NK6PmHN9AJLW0UiQ1h86G2j7p
uuZ+iszPnAaXn21qQh98l21+cXKbNLtuHTM5hEs3Rj3AhGJ1vXszLvybrp1/SlV2aEKrcD/N6ReJ
mYfxNUWnaN1NQ6/RqQ30k2MM5l9AC12z1Tj+TvF3cOVFqfnSFKDB6llrcKBcu+zJj91RzQvlRWka
H6Box/q9Jtz7Ge6H8fQ+3HBn7Zh3UKsp7F/AzOffakB4u1TauUBn+1XHJzXPn1blmw9NsdmTDaHi
k/g1CzAjRBNlu9O9gNZu/nsfRkejbgYpU435YSjNL0ao6qttkVbPrF1tIkHYUd4HeviYAkL9vghy
DNzsfjFI0aPUMm4uep/m9y7vAhVb+Gs5pbiJhxhVFfBUxzCpHWcjvL5yWh4+FB/Q3E8RuakdNP2r
O/aUCfGeaVuB/2daf1dDL/6R0o9GnW1ff+gNU4dNi2rzzlSKc+pNOei27kVM2f6RVk3yI15iur7g
jLbqgNrgaz+cn+oggbPBDPNjuvz3DXafnfn6/+wmlvlBVOyBUhPVesDR8R8b5X5K0Urx6t/66eof
UQO/H/xZPxgqFcKQDX8clv8rYBMATV8oKKXLx9OBvrVgdLgWq8W/HQiHgAWKtRt+WHRMf3pLIVqL
pfotbxo+YFoLU2zt5AeIvDhKzIsP/QiFytBZBgum3jjnHAXth4SC6G70WAeIUszaGJvnhh4HGlic
a9GLSowyZJrv3laUy73Tb76RvhB66TkUbG8zrvOIvGSnH8S57s0Jzoxyqj6qjXuVsGkD0w1XQZ0A
F/X3KyDwXnUcur9eqQbdJt3QfaO4obnTloGzjQb+k5YFgcjrpWiHXkErlwq8YVahajciybCl+HWI
OKmwOAAwn5bHqsqq62BBT+CHbR4ru/NOUJ7WO47Cm8eepcWjXG0G8ZOIzdBnxWvElooCae8khs35
3Ryb85ZKJt/mNbQ83umx2dxN2kFfPr0p1MOfhkuh76FRa41PbRSJRZOPPFARn4iZF6FYBGI2yxID
C/Oupnlg5o27HYxbga4TKD8fOoubqZ2eBCFm08sVeKg/8qbsb8BSSwJa8t/gaSBQCPYQfKqHooSC
YYOhee8j8jvz1NUvJnDvZvi9GO34Jqza+TZ+G6YR5CgLyt3Sa6AR14c2A8MDF/FbZT2CqliU4r2Z
36URv1+ngOIOGOUtXFxFTPoqOtA32J1gLYb7hUOoU+okynOTWf6zqycPRQlTgEiAxTdPTZfvxAFM
EuWZIvgfAQ1L6e9w9zzwxdGwC8t/nIB2CFRHEUPCNkSjcS2GDb5jMxRKSnmzhDg0fK7e4zBQKbop
S980rkXcchtJ9KRqOl96dQVag83BLyjXDrA8DDB5ZDe+PVOmVThn0VP7QDeMyCWc2DvwnKuTOF+Y
G8iuJE50ZfuX5eYDIKba0YpL70tGLfOhVztjqRrUn9Qa7BEpXYch55iVjnvhYUXN//CQHEYKJEkE
2/d3uCJ2FMJAB+nlLmReg3vb69br1dz5I1iGb7KYxfGdzs+HKd+JWQZIT15TBMViEXm9FDudRSYM
aGF2dTFtCM8JeEr/vI0LnfhIiospL27zYrrtbuRK7tiv+uqYpuXnVfVuxs3vIqMKBmFL5WvSdQWN
gUNS0TsflSOQnHZ/W0GKIzqY3UuKlLvqzF6As+udfLoanEk7WwuCANihGtYYWqvUuxM9UH3aeWBD
YNpFg08XkmXdhknM8b04r5dB5lqAJGnO7l0uEWUAhIYXd04oDptOMsjEBhCtwFlkN9bcVbD1pp19
K0M3T+DMZUlISaMBBhTQh+aVXG4+CZVD2rUojcXpQi5ctyQdreT8HZeka/4+Ym041X6dPju1Xd82
uVmDZcLgZ9O9pSXOvahyq6mfW9ruurZz7kUS/eLV/FMlgbMW04S6BC5eW+Bb+lVFJ9JNX1CmQFsm
SLO+3gNpSwdDOQfag+rQu7mjMVN7KOODqVrpwwxvyQKKj9VNRgqgpyS+GkUpIZLGrbOXILTMGwld
s8xaNtxoXvNRYtc04qyy8KYBLimOF9PRD2afqTFdVRIi6YG3Lg+dlatXlTaD8FQY1rXB1uNtqyzv
Wm0/pZyPOn15qy7DKhu9+fNSTCJLlIgyUCuRUa8xTLR98bdz5O9fC2dzYszm3pnUdv3bT3WwAPaK
6dLt8lpyyDCI9xqj8hlY/502u+guphQZ9mpYFYGgu7qohge96N4xyntRBdJuZNrds56BdbgW0ueg
ABwy3VL3nvSoaJOR3XuErC0rdGGk933K65pKezMltY7ylNVZ8Aw6lX+0k6GlrhadDGZPYaxWxX+J
VCxuCl+e55TtRgnaXHXzW+5U5uPm2ebBi2Fl+t3mWSmBvvPdHKKVt3khKqLsbLkXyS+GOcyUf72X
OuoVSvXqeb2PRk8hIZAw7sHUAuDsM9e4VuM2z4HhAK+1ox/ZvDID07q1l2G2fUxy6dlWCTLzAs5y
ESCmVc5pQaU8M/ssOqhSiFwt71OtNtFuw8VUMv96K3JX4nQxqdxEXdcJ1dXJ5wb6JQjDouprC6PM
zufL5jFQC574rfdJ9GnVz4du9ozrZlbLr3n+11iV8+egqu1bL4AYbl6i+yXasuvXaE1XYJnHfWg0
mKfCF23y86vWVqKKBux2uKvlUvX1ZYcEGcRTwDP7Fvu0KDeLl0KanU3qw0VIGwGRcbX5vI9eE8Fq
8icP6BSsKtl5YZrVsMn2FNV8FywzbtO+zXhxp9UE5q/fadCmlQbnDksfBfBrS89kxWKeQ7qT6GAH
xfDmIuI2bC5lVRG7ye98KrALdyBhsZW9JJQB8gvaP9ZRZthMWx4LfJMD7APNqQbwmwLYjEOkMNfp
G/WaUKHSd/b3I/DUAPgudgPuoUfbi4Zrl6hdGLKBT/MUK0adF0A9rLGWQfLYxHZr0pQ/Xc86qIxr
cEqNM3Cvxk2etiUA9ZnDSZ1JJ9UdyETd3lZog1iVdOzh0LtVGh5LcV5D1lG1uiwE938Jb4cmulOT
4YeR6S74t+x0yrBmWH3+GbVmWPWSobf3Se9qt5fTXwavN7HekNzxwgKwn5VkpgWopVXo6M3WCJGR
k5+jmcOCaFz+AZrkax/73a0YZfAhfzuMdR3vXUuhV6/OinzpajiF00Rb5hLhDG3E7zSl+/OgJg3n
Om2cHYKEtuF5MOt7GVx21e+XTs77qnapxJXL1bJ4K3VKk/EQDTBuv8XIldb21PCu4Ytn2OD560RL
dolZk0Osvd4FkCPGwYuDXvkQFe1rZSJVgeaDswxSZggG4dHmBILCPAoaRSWDrhvZsRviBev9p68Y
xK8p7SMrf/OODpY/PZjk6d3l/Rv8KOcsV7YNQXzpjsVxM+jy7q5X5XCrx+ENm568pzfLW/x6KTFT
wwdXlNVigVL5ulKiQfnQjHF8rjWQBpeailm1teccNg4e48anfoy1Z72KrgXTBVIE7dlEEuiWIEZa
bFvcm+dbnJtB2lymh0wpIw5jKLC+lcFyu9erMQOFa9OV4QLFJUrx6ZxEO0B3llzpjgEUsgp6wjmH
E+eO9QNrMiRR1XP7erXp+M777GouBE192JzF451bB936nqLgkX4j4i+mmMviS13QH6ft6tZ8MeMw
AKS79j7CvwaTZJPNt2YNkgYwzArPKUP5ZqjlurW7+aY1iGZQ5kyrb65Bn5g5sFj3zVPVxsCol516
8P28/OoO8KQtEJCAfHqwR/+HR+FO3g4UgX/PsXlELcSJKxLcQIcFSxJF5zcXcYKzgHmKGLBG3fVm
r3/q0tJ4b21Vtsw253oRN2exbqJkrhcoUFulo2aLTX7MXqYft4+B/LfThdfw6M/Wj8e7D5AFGvwu
qor89O4T1ERhe2tkyUPsjvEDFZf20q8QZPEfRpK116q0Mixi5rTtdWh7NFmACf6HtlhfMXiXdobF
pVraF97pJMySPokh68ednSvtUUAVJnYnj4Y/a7tQo6/qFuj28KhCSLtbcRhSkBjdxvvAfqS7L8bE
vpYTMKqHPsL+6j6Bhh58jC2afpfjszoOwztjpkxIxH8LGpXAOrARFvFV0OcfHDbQZcsGop38QxNM
y2kIPd5FTw0XXM/A7ds2jzQzUs7ZZPpnQNgcOIG1sb3W1OGr6GTYXNLFeZz6Y9Jbyd0asPlZcJRf
WVU2g69IvnexKiRfN+ro3K9hs6GkN03mPRo0f91HpR3cd1B63Yu46lIOMltTbXY8Si8NYt2cfxVL
LclzoeTm6V9DJWqbTNJRKO7CetI9/TLlchPi9qvQxHLYQueb57BZt1tUWrvZ22oBwGHVwMJqx/ZJ
Xb5FTWs0913nWmuhmlhF1BbQq02UMrbN+f8pNs0j+zZT0j9zw0maP3Nb12+zsXbBDkxrKsdm6/pC
19BiSaEgjwIIIrvCuO17+lNbqm0ICyMYRycaIa6AYGrnrxP7BHMUn/3A0cd9a/AalVGpfszVXj3H
NsVrcHyl6llkNwEtCK6sW1E5gzOvehEzL2WPwVrdOzjlXyPFOKfOcGMU9vlXkZKohovnuOAl7SIA
H69Co7X30it/0UYv7fHbsLXgl80EyChstHMfASP7K5c1TTjCoQXKPyXa43yG14rzd0qN9wkkoo+x
M75QlBve5jNkiDvRzQlYJJ4dlIda0cJH0clQ9JZ9clOlYBH+5q0Y/EpCiMkpY7eD68TsX4KuDm+3
MMniNs5CQJWVhybvtX3PRgrFzk72sZycD5yFRQ8i0TPeAyFFKbOIhV2YN3zogqvG6LKP5mi0z1nf
7zW3c6iabDgA/3toOfX1SXz7DuKYLZR+x05Cxfg281Qr4YM75PlH9sG6/btwlYfdOrOxhNcj3fxv
M3td5RwTJfvWu8l0J4MZda9XIha6M96904mojfp3azbL47+GBn65lHW9Zd7SQ7Ve/Y9aNeN9qZqr
gi7vubbnqeCr/hPqbo5K3YpY/Hyaq9DbA1lt3ISBTyfVTyQejW/YFZNHdNAXrR4r1M7mJ08KsfIm
cbdC8IhOXKIFsad3KuNmKdWZ+wJi2kMX8pOK+cJdPD32VeBSC4qrLcWWR3SVG6QHA86Tq3eGNdeW
4f0PsNyJhIgL66TXDL+aSVy2SSSslRPQgEcnOLDPPWDE7JcZZy9W9WdnGQxe/2804JN2Zdd8hNh8
aTNMqPKwOHDnKVfQmvooUqF53T3YOh8AXeOovgut4dhYaQbW5M+AlOl2Vmz41xIhhn9JIg5VrbjX
fLEPJ8rI+tPYwD9jLQs3fVngyVAFKZxEgXVy/q4XN2NpaOqpwdn8I79KHnN6lnfQO9fXm0EC6IvP
96DVO/stnRi2+Y0SSAkog8ujGMTP0WjwWW6in5PeBKlrWYRmvEuny+Tit020TQ7AAQTYxQimlcy5
+ciVbVJwyGFFR/MLPzPlh/HtzHL5pLtWs4Afd/rtUBROBrjn8lhZZM549VsRR82avDu2YvXb0Z3z
Gzr/dq2q2/StyihOm7tmT/MVNHvD1TRVoKrninWqVe1JpIxlM9usiyHKOwsGo+VSBtrujGtg824u
DDHL8dUqLnEe+neiSyR4iPz/4+zKliPVle0XEYEYxSs1z556cL8QPYoZxAxff5cSt3F799nnxH1R
SJmpFGVXAVJmrmUcRoC/9K9eyC4NBJCC/joFCGKgQwY1Gk2Z3cyGaqm0d5EctIypV/UGeKnerAHE
2zFaT4YY1hFo5VdzFk03ihY0LbnAa+/vLBqcihQezq3G/jDG0yHUmi5+BJJI64smFNsuSQHaQuaU
R4MMDpzLokbaHByzvIKyBDiUmjhNpoIjTwETwaxGAwi5y/OzZiLdZk3dWcq07lq3Trl3qik/j1mX
A/516RayarY4/f/DSaU8kRE5ot4iQ+3Y1UTJP+gIf5u9cWuZQmC7/XptNDlz5B2fHHHwQiAiIZ8B
2bB5pItLbp/eiCJKlS2lCdLuMNumomR+PgjQKdEManoDVIWjTNNdoAxZYoGErgFOFKjtTMDCJOY5
xhvL3AN03UOgtdl+ESUB8jPXZZ43Z8mfOZjkdC3hON0H1HI/4kg1Y+A/p+E09Ry8wSgpGycvX5OM
Gq93hhWoKcvdIuN5/UUmYXWyOg1QoGMX+Tof6zuycFIghpWufVjs28YuDmwawPKnlqbG7hsDRxGK
V/P1mnAyDmLUJBR7MhEO0MQDYZ0lsJRO2aS1+9jhexoVSgTuVbP0zT5pT1o+NifSUGOShroj6PhK
n7pkxAsT6QcImWxo4qJYhu9d0JiaN8viW9HsVdDwzVpApw3/y5MYJZB/lhJzZoAESXe56YF0CEws
75LGBxuBptKQxmMLHKMNtrJ34MMLfmCDtY+kAMp6N+FQGcXGEVL7D8IAH5U/tFfXNYvIT2S+bsCT
98uJ9UPGK+NHmRv3wN/sv5lV941ZRnkFiszPom/yqw7wJWzHgwQJKZ0AnC6qsXnS5Q8IluYPVVBO
vielPOjg3HsgRTvsQhRg388DJKMcDY6D6WWSw/GGFJVpsU2QAu3bbWnuFUHTfWXJr6nNy5PRI/lp
lYi9wDvH/awznPoca+MDwz0AKJYRwAoxhXU6kuALMIeXzuTGq9C1tVUXNMa2sWVwj4NG7V5mxVfH
TeWpr6p8q/cgcQPbLHIs/+EfoYeHeW1uuC9+HeNRGpN7R1MW97Q6raGuOu8BAZ4AH1jG2zyIbby7
BLaKSDgmMNd0q0MBtxt+KFqrXtcReLBA4QWQYDHm2wocVhsaJunQ7nsehOsRAM0fBmkCOjJwDGy0
YSxavIPqk/ZZ09VoSLt7YJxvSUcNvza6yZ+oH0gAohfZsR3KUzT2ww7gc9axUY0tC2ANTinelu0K
/8w2w72fNEU1gWIXQQnok76r9D3pkAprH40yq/mGzOZuMnVfkYPtbWZ/s+Xv1ZZ5b5bkuhHlOD9S
y5MYWebpf/tlzNjnf9ZTgLfCs1xQVlg2Kire/TRCJ9BrJD41H1mH2HDfJfwEPKVPqAgSuzDFi0Rg
AOTs28gGZyei8I7Xhr1C8KLaRJYePgIxN7m63XCh0QDGRwDH47UvwMnunmRcWSCneLZglogegTkN
lAaQt+6DUC9OL/X94wrMF/waSPdXDaDET4CoN/dZjU0yDXH8Wa81q5UHwH4h8S7pkUCesBtLuP1R
8hVJHaPh19Fgs4dEZ+bedbGvJiV54FMmD2kJNJ0a6ajzIUwX4FxaxhkIhumMhsYZ69z5/bc1FCVT
qzipkX7t1wo2DxDZp8zU+k+gPwUEdNiCbCKO3XtUmbxYZAwVWKYR3Zu1fmwVJJY14v3eKOUvo4zB
LYGvyLoUwAnSAgU1aI+hsbI9VausMLUG1ZR5ZR7KuHk/w8jwMjuTwUyNJ3dazrRb52nlWU+yQ1Vp
wY0akoOe2gFopaYjHAHFWEpt1gbqixoX4rzIOZJKjnjYgS8dVmANBWN7nGWo6gIJbGfHzio3XPlg
Jol80BO7QSQCZJNI4JAPUrFGg/DyOqZadocSBBeZdnG7C3KGpMNM5nfI0ANyoxOeyWKRN8nggvBc
tjsyA6+u4nsHV2uDnLF1XBuA2CnK9Jw3IWjOU8/5XPXNofN4/GMEMCNo6BsQwBodyF8tBSgUxd49
7gY4c1QmiRevRODUX8mbkdXexTHG9AxshXyTK28lvCWAq/ph1h4wGIowekptDSihmfzBzBqMkHl6
G6aJfYzwFcmiTHssalM8TWBFLdqMfRTe2agHbL1c5NxHI76BqulVk/cKVTFCzQSNhpxfwcX5YpEY
SYyC3Dbdz1rkr5tgG8exXRkhqksOSBNp4RMyLPiRwCsMhJ/0AbixC5RFGXXgzkgqE9CljtB8IDWi
Cs9OxxWLEjXW7AJvc8F5Hr668WrLvcyyIK243zq2uVvcVnmAg1xH2xnAU70XAXLpkQShf42SfOtq
INaawvg+7+T4ue5juZZdI24NiAEOQMb3FMbC+0kgCQp+OmF631gj6hUqhzm7eMx/1aVZHQjfVXTA
eQIZwQLlOrjIsh5q3FSiFqfDKxffOT/BKx++kOnWy1Prhn+QdavzPD2BPegK7BzrJmvHnOUDkH+3
jSGa1aIgLcCVgPiZBtobJ6RoGns/AljnvDhH3ot9RjhxSwaLo14Cok7rBgM8RL8vhExYYTHgVg7u
5p0iYM0DByQWfnq/LxP3s+Fq86/vfOshbl9xhAIzUTYAGSV1WLXDGug+quDm93z6+JPkPyuzSg/v
5Hq8RzQR+9NX81KL0iOrs4+LiDzI1Ok3wgVV+TtF5wA7orOks1sU84fk3TpKe3lZPiNwm41TEaOS
Sv09FrlZCR3pySJ945x8oHg9Xcmint7/F6ZMP/EyY+B1+v2XzTwVuymq9fKXAthovJUp6KBQc2hc
eOB9BRG72GdVCMIRkoUghB796jMSOfsLSUAua1xmCxv8eHvU730mGfZaxsXAgei4nsBbtTZssIjO
82ki6f/jQouL4AMtRoL5GtTFUY8WrEz38+JwKNser0MhbntemVxkhONS8Kt/DD1gXZDIREZktBs7
gDWCevmSILjVrONIJJesC7EpMGywWYA9DIQZi4r01Lj4nftVYusbZNQBunHRUK9zxQnp48NhXhk7
QWBBkQZs4CaeYvU8SgNvhejKT8ez0h3d9OlBMA18wxB0ubXqOZB3oAWz7mQ1yWMpy+c40Zq72Cte
Gt2e7nJeNohW/pYPnZmgYMrF6QiZKUUKQuBbBqRSJekFcvRH1QQlaAy8COkti4JWAufu87IITVAr
tWLCSq+LC89DOataibyRIqxcQG6CHdIPAb3heMX0kEbe+IDMpAHEvqLA3xX7QpKJcDh42E1caZTj
kOII6JPMpyE1g7AzvB61ck+zwG/W35fu/WKALA+xA0aGWC8yxNE+sTYqziTSKlTJZUXyRCO6oDIC
eB92BUi8VJdGTcxzEKSq9B4l6mzb2CNbEekzakizeolsYi8PsyPJEtCY3waj39GImuUzLp/b7cZD
lHZvP2OGPfGbzxjYeqbIZuWeZmmZHO5x014WLkEQvdOSMHzzGYdYf/MZjdAyzrI7APdduu2pKr7b
7qNjIBEhUNDNSHTCsU5VdME8dngawAjDKhmmaJ0VT8x0whOKcnBGM1vTxBb+9oZZ28nFZtNTjTDY
iI33XahYjRr8zpCDj2xSGnpgT7+lWrTPFANSoIiS8DQcfGba5ZGGHvYvh7RxLB+haK9c6Zm7YWVS
3mkC7nQgyaOAzgAMp5pL7niZ7ElJK5C7tnu5oLrHQT9VnwsH2bdumIodFZjP5efRq7AfUWm5YaJ7
MZohXJPWln4xlyCwbkSV/LXnVrjLXTC2uHnvHRq92ddhh2MSJaImYVH4ZkhmHKUM7+Tp6wSaBT4w
ePPkGzPAzscg8FXuaImkvSC0qI09MDgj8PlwHh8JPauI9WlvOWW3oiGY59gDvpBCcTqSBGhoph9I
PT4CNxEAWmAJfm8f5Q9kSk1klaitVv7/Zh/Inj3A3lJgXLP/EDQtdD3cCeMzj+OHNgbzuC1TZq8c
q0TpBEo0XWSNvekj6yE4UtMr48RuR19G7bR+a/TPfh6C2JymvdUtzuaFQt3FojG1gKn6hscginFc
8EaBccs42QmyfYw6NOZGf+2RjLRk925oeoX0Y5MhA1/N+JsdKf59DeAvPYwyaXa0bG2PlvRp2v9w
GWRX1iibTUvjsHyMv634Nxkt0ehIRmri4//wIRaTqkzxa5g/cmxO+9TD6dh//1sKUWwNvZGHSQFa
MdXUCghLqI0uchCOTWCOexKR8p0ZKWqCrFrmRgGXO5TXPs3aV3eLF+rREovJ4j6IvcbPK6PezFpy
/++TyZelIwdMz27Llby72mUJ6lmor1iPU823EQt3dsOBYKCwTFFWLE8GK3+8AS41OhR0AgMMrO4A
OqXGbMQuwTn83yYVMtNWmh27fgrSr0uuGsvW+kvRAC2TWaCHUCOUSw4Xo5+sfm1a9R5M3B+AYhDf
xXoR3wEAq8x6iQPURN4noHu9i5D4qQYkLsc+vZen6tWEpE2/8grTuyM7cOXKrd3h2WSZrYMImDX5
mbqxUZOonjAkSIP/ppaGg/tbpe6ebmzGWwBEA5/XifiWg6390xTWB+YW7FsTjwC4xhbuNo2xdqrD
wl43dV5+a1KfDHodaJa5xxuwEpnVDbk+SEPSbP3b6IBdi8nsc4nnJbDG7OYwZEH2iHKnXzQzSrJv
qRHYjzhMEwdaO9esntZ2TPMfa+dDZK9RJLesDXS1l7WBhl3daoTxVqypo5vrIvVYVAB0xiH4V1BH
I15TNd0tlTI5WixHvXqdF09ObyS+SFA/ynpjtkUltglAzejFVnPtatXpwQNlIQQdAN+mKHH3NExx
9LUuRI3a8qkBRq3SLsOxDhHveDVe5iJDrLs2gxYAZb8o1rWXiy+DDjAJbhqAvHTSa81SjuQ0yE0A
Rvp1rldXznl332nZd6nkuJ2D0AvIzSfs+7MPgNXAoQTk0mv4potDe5/iZPUZYSMSWyBb2iEUAIpV
B4V1QGWRq3iy7KuHWvy1VWCLxaPWvtZ5n5s+0sGqS4GEhnlImlRZWyYqOMAErCH8rgxJ06Ls7pR7
7EgOyW7WBhag2AJmsh1g/0sOEHSX73G29HX2VeWAGB6d6kk2BogXBbZ9Q8nEqVxxhiOXtomaB9ZE
9r6rS8+nITXAzgjAUZ0Ye0+X1jqLXWPdeKFxqLtwXNE/pgCy7qFVQ8oWWYb0f6JhI7K3xkMA6Oxl
LmkXY3JFWtBxG4f/YW4t0nXfhda9gQjSvrd5vMORUv25G4J1Br6Nr6g9TtZ2OOjnKSxwfARcV4Qs
odDs8pM7ON7jYKfWoQTwysZIC/dLNCInDvqiB9t3kPYCTHZ59hAP5qaIxBVoO+MX3XbxMj7WJpDU
jOTezWvgwSuwgyJPctCvRS8KI0X4hRSNEPk8gwucQpmoSQDxiFmaIdCPdRP0LqDGpR41RlMN67Ip
wEH7qgDj4T/sZuNk+BVJ5s2eyOxvPmdb7xR5Q3gmq6AuEHUl+dIA30PbAWDhyYq8BmmAoHyzkJPi
oh6rB55lwPZ5gywfX09a7xYVY7ax+6pcV5Ht3ahJ8EO/TZp530+le1zkdSDZqdO7M4loOvXSHITc
OBQ1QLAa35qqVwzMUuq+FiJmYji5l6zs9iKBUIVT0Dh/QM0maK0MlNfPQyVzRGuCz3LyNousx1ug
28v2bKs4iV1m0Q2J69vFQGgRSqfjrl314JI9IOIrVpYthxOuPkAWZmw8N04IQiABkq+6MNo7p24Q
TxsYe45Klq1xwBefYsbKj3mgrUmuT1a8G8My35VqfoUNuCby/mMW5dox7UxAgCm564Qh0qVB2AFs
ZgsYVHrhF7His66AJZ5OQHIssrG4sTb3AP/vIv9CcvOLbdsA9auy7/8/C6Z8mH/4aIb7RiI+RxxV
iV0hOSlFSi1iH4qlyhLTM3dte6urkc7TX/8FsewfFKo69vSmqwNxyTQdIJe9CxOUmWUCrcZOHtva
3GbIAFoZQz58dDRhbcO0CLc2Qs4fixqckwGAYvek7SxAZ1cpw8up0gaB/FwAq+dGymIy1sEo+sdi
6oMnJxP+LO5rbNvj8o6mTHicnnNtAO1ZyfsHjn0P0grB4JhICyfNAzviYRo+UiMt2a2C0k5ATwOZ
Z0XG1cM5G41okossp5WGO81+FN6w7lgJzrM/d0gtQ+wNKRDjdlHQhgcH5UW9XtQVvTDQdqmfRLaZ
BLY1upfIUyNaeepUQ8PSK8E10Y32nWWycreYUG+xo2kk61sn2mujcVxs35mBNxY+Sc1H8w4PkhfH
i93LsuoyLFduudu6e6DiIS1zWYiuOdGdaFsa0XRDwdB0CxmehZYTFltHj9p4E2rFT0AZx7j1wmSx
mwYgFljVeDbSwF01vR5swFRWYSuosew8Itgwtb29lQD0OFNjhfwBGx+FhivsVaTqHLF35kfNs/Wd
meSnsWg1CyQZKJ3EiVMWAA4cNj3VYJI0ZwgE+e8NRgFezj1JacKA0/W6y5zHyqyjCyK5X3Pk+D5Z
0kqfPHALDLooH0hUtPiJmRbPjh0q9p6E5KDQAN6F2fPwjqmmdMMGR8dVs+qHIbyjRvR5dKdF/L6Y
ogD19SznoCLrwiOyPp7fmSFvTgOAc3v7Lz9H8x02Nme4LKQAu5aOeDbwbt5hY09jgZJ4VAE/AgGw
PSMEhvx6sz54iFMj3F/0ZwdZtK1PYzfO0S0s8IWEFlAgFiPqhfrQn2cbrmbO001nD4ym+kCjRb7M
nRcgr02AXJT3q5LbxZx6r9dZ9qjqEjbKzEPOf7lF4D2lOhu3mS2no655/GoibLEGqn/wpU4BV12D
IDOGqaUPSKeXfNwipP1iqmsFuNzNJPjCsmrTB5nzAzlRkZ3parvjrheAnKQL4jtvMwPeKBhX6uV2
bM2WNCRMnLTDvuTFsiPgnMUq0Lzry9lHB7a/jZbHJQjmEPmkxjbCS4Eo45VGjj11KOdxitkiVDFT
qWnndxaFFhSreCzBXvsXLa2Ac6ukAA7KP7zT3MJSABQOT4D39MEC/0WyEmA7OHqmwJNQC8WDqzfi
IcmEu4krc/JDD4AXHUhs0wkQf0GUIwVNDYnNthjEVM3jN128C0TRugIILeiLiiOZD4DtYffUnZto
qFdegmIcGrb+v3/zTcP9B1m97eHo1PBcA1kdDGQVfwIA9ikvaoBOlo8WK/gxsAsL5eAjWydhkyNT
MDFu1LSsmM6552xDkEveZjNWasGuyKbGN+OuSDaDG/frzkZ+HU0JgvZlMpLuc5Qc1+1+cUhatRAy
tf6xkEiwUXydTpNoMWDwNz4NK+db3FbdmfIcKR+yLcPilIDfm0TUvEn8ZLmVk3bJnZw5G2n8qn0z
w5xiALSbBoiFVWWkCT495A+oLvI5nWOhGupxRxVKkibTgVqnh/yNdqK6SFSZOseGii1p4iyl6SOV
XC4+k6n4IGKksSNEXlyoGQdPIetbzTbQQy2eNYUBmqdi9PZk0pLx4Gq9Cq0Xl1IXP3urAOeg1u36
yE7xCB2Ka6OaudhCVWwoZRNHAL1WcqMIcJTQAFSlz1FA6QbetKNcATPFg6gf6vpCw4zHK5wXeU8D
MDnvTZw2gEQECQa4Wx+zHtBLZEU+tL7WZx9xnbz1MU0J2IJN76l0UfcwI9CZA8i/KgVITg1Bjpdp
WG1Ab4uAk1IsMOSObEYw0igM8wW+nNmBtQqCGmBryDffjBK820PrAO2PZpevvt85oyFNidVS77wC
XBZLkc2bprJAaYmoOPirqwN94nIMnqMuNW/C1oyPuFXSnwU1avZVVDUQp1UaxqRjL6HXlr1GZC+7
aU1Y4wCEfxFTlz/bQYos8rJsnnQQOeAkpE/uwljTtrob12fk7dmHkPHk0AO14ZLiRWoL9GFxb3aF
XKdT3nywytbwhzypviTMfWrAefdTNBVq6hEO8wcvAD5LG/3ykLqFRJhzhLLZE4WJs1jgFLtCCtMc
FAagteXjBxYfKHBsu5LftxlgI0AIShOirqv32BHFOL74TRIK9MTv2L6bYIcd3GLXFeO4Jnqd0OIR
koLrcU3kO6XRvB3mRuVuDS/Kdl3Q109BCZxUHN58D3L+GfsC68kuZLBjA0/2fxr05TOwh8xTRVSQ
ugvaR3DcRxcz/vZGBC7h4jqgsNG3WiQT2vG3TggwrYx6DuLo8RvpY6BY4m8DNkW6H4DL1asBfDrf
RVQa9kzhSuPfyvle8SYfHAqgtr3MWu4zNAkBDwsgkxOgERJt2kbYliMoheNAH4BA+Rmcr8XZQSWx
ROThmJAiUTakzXVdbMD95+BlA9FbbOyzAQwEyF+ieVPTcf1CXd6AaynQra1rIaUo1Bz9Q44/rZ8V
PP+18Zw6+9UNZYzsmHz6EHdmvQHdbnZJ7ZKDbS7WtiyzkOSGPzjAAU3UVVS13BJUqFEhBc/uzmJS
pIYLuGiFG9K6YtJesQFHweuu7DcsA0ofMqlBDWso1KClmRTCDw1xuDb5EcCV19IcphfDv855o3/T
JSdOW/2qTbcHGGL6C8nsE2gTAP980oFfG21NLUxPWtChnkoJqSFZHTaVu6KupC7w8W8AyAUpa+uh
2le2v4hrZtS8yNjmiYYSVg6usXOTr7SibjK8SinZbBTW6NZDKZAQ2vgIaSsN6ef5nEfaIasAge+A
VfatxitKbOlzVCQruruYWPRSav/ZryeOzYZQPHheZR41ZkSgTXWRVogiGOAupakEwb1Sp3G+q+Oo
O3Iwd+JbXfAM2zKWrJGZaV64yv5FmoU7+jTWW/AZ6VGIA756qHZ5YXanVLTrtG/5iNx0ZPnO3bB0
TewhbM+fxzEZeMrAAy+vHzgs97FTDFfmGPa3tqr7G/V0G8iqk42YCA09PJocX2vzX4KPwZ7sUNQG
GOjcHu+6sWLH2YSskVS7BTrPABjx3/5IroH+tx3H6yJuMjzCZPk9cozuzepG5eVn5LwAEnsQPmsS
6VNcK07D8mpFxR2Fuiie1obZI4sr5zIHynrmbIDAO25oWLiAT6tCeUemNOnVnkQpKEY2wegO4PpC
8IzslX+HqGvMtHgEfOKL7+TV9xxoA40v3rQtR34ztNhYjWzsVqGnDTiRQiUGNb3ojhOOTi7zCPjK
V6dCcr4yoFILrcidHZC3JLIefk/6T45kAZ41moV01NkRXmedtYnd4aYNxJ4Ng430cKCjUKNEQZPb
F0JHIWwVJSqlZ1200fqBmx2uTiGqxLq248pyAWb50585yk1rtgBzVmQOaZng/TbFyTFtFqiRtQ60
0kDOIsLPJLmq8lvVQLTdat3kcp8VQXZJQPpInpb55FMquxkzlPzh3HPbOKZWbABj/7LkMo9MlCvy
Mu9Qlkt7Z6dcTYH40BfW1YvL7uQm7Ua2OUCXihFkEqnBS9/uCg9gCUh/P5lxANw56s5SmkRjNXMY
ANc0K95MevHC+EFHTP1kK3JRfDURnQ9Svuutrg+x8fg91o0eIfBaKnB3hndFpIW5u1kY2u15yCww
qZTJh9Sw2yNlLGaNjqTGEXRkPQddvcpkBHvgS55jyvEij9+zNqc4LoqYVXtRs+68iLgNMAWzdb+S
D2tEsYzfGkaz8jQut7SMkevYEoGBA3TNeII0CH2fqdc6dY+LA3cy7/TEJ4Vt9Nhek3ruWgVubFZs
RlsS1m0PhEpH31fKzeKLeu9ko9XU20C5jgC9gQPPuEf5rYX63Y2ZuvGJ515257oMFwb0mO9Rn2zS
Py2cImj20yjDsw7wG980MvdHKR6DOKi/m4mZA04wNnEnKpF0LzILoB/cfahiuwf4qem8miJTP8f5
/7bxEHHz/LCR7rq2t/FYN98G6dbroGHiAuzK6OqVBV+ZYsy+/2EAeGEUOjns9pKyAD5cA3eLZPqM
uBz40arwR2GV7rY0tcH8VIbJD9ALuFtu4wB4bbpmvR4LXa7IOAgswC+8ziNDGmWKIw1Ef7+13dJV
HrPUHbd9vJlid0QhbzbdUS8TP4DEVN5oQA3O+lHM6lb1Tiir2dTrkn0fxngUqOlTO0x3o+PVd/bD
4orMWdT2SB6a6v1iySM32eVIg8TGIwWGpw4ASBTWoChVLSDbrkLQJsUpNfKpu0MXDQOKMBC1dBW7
GjU4WnnpTR5PS3/RvFN3E7tTb+q7d3Iavp+7eF38kSzw0nFtJAVbabl7wf0lPnd4Jwt8y2D6Kuwl
YIIACRP4bJhcQNfljj+PLRxpXJEBg920Mh9c07yrQ9z2lQsaUbO4md0CpOPFTWtqDvK8UfGrK4zB
DuXplapTJxzR5o8RR4mfoyraCX80cV4saaTmuV39ONRdtw9rCzfsJkIRreoB/HS8xBVwGoMOGT6k
IBlpqdEq2CUINK2bRrarxcE7u1xkNiItbr9e5i4OOl6CICj/5CQ18nGD3NjXdpE92L2ePSA5doUy
lfSORKAiMk9xC2y00PbL2NkAJ5zfKpy8Pqpo9i6bcKrlmGAZq8wIVGMl3zhWw28kWixoAslefSwW
ed+8+Hi1IB9/W4Us/nWVssUJt1H0JWov9eLqtuGzhTSuPY06xAQBe6EUqFqcFRVzgajZGnxbTK2+
AsUjW7/ZlszbkbpJdQB022w9b0zsGGQuPIqz6DpVMd+JsNmFBorhQEJqxWvEN4KNltniGUHBbQJG
rw/AF8LjN7c09SMLn0GZba6GPBhO3ejkn4oYuJdK3ou4BNC/iOfpbJoiv6p6oA5MlnPv8vYDuc36
NNnaQE3d0azXVVzDApdRzgGvq1bvTNAjT3+sQnJaBZvnjeF5B0Qyn6esTR6CLkoAoOZpmxZb2DUN
Z8UUooxPH4DXr0yQl35n9aF3bvh3AInbdyQd2sQA20j2HCLfCud6r37m8SDS1g9lqR+cvnE2moew
clKHd5nmsqe8aaOjw8GYjLtr/jVmA24kgXgeB73DqXsw7drAtD7juN0nAx3IihuA7uTHtGjbJ9vL
7u04yL4CdWtaZW1ZXjTBBnzH2xqls1CMGkjRJq5bd5EHUBirSzZmgVMGOdX51z8vg+FAbUNydRnq
jPuc9X2/tbg4xmk/3Vz82x5tr2/WOUpad/Ow10Mw5tq1T0MQJQR4L30M3dh+IEkFkuJVksnmQMMa
yVR7HPH0KxqWSWTdY8c4j0g02kCS13WAYTPbt/s+uZqqoZ7W/hg9EZxpgPfbF7FRADpEG4DTNPbW
YZGTGTV1pwNVy+mBa69s383XUJu+iurOWy+KxU7L8M4+asCrWzwjq3dAaJUBRtZ1jF/LQouJht/j
cayR8E1XFzqjPn8cLZXhNdotlhHQEC51MMMR5mNeHwD9BhI7UCCFq2VsWd9BaNCgJr0oNbytaanL
tp3WVnjdUnBJdjeA/YBV1pqE1FhxzdnWw547KeINyoeQIIvX1o+aCDa94vkNXAsbSSV3/5ALDjnZ
1yaO64cRJztqEtB1xi+uMw4IVtTDgefN7Izky6TXRXLs3U6pPcpdpNJ8LbM81LbDzp1KFybRENRy
gx1js45UZjHJ+lDK6yBwn48nYOeQLCpHhrguCK7noTJ2sx5vyWOU+OBsZuDvUV7VGmEysPNiV0e5
3CAJBWuoq6DGq3R5BWgWYl0Q2WKa8PVBulCo9w4AtLufKMNFCMLuvPvWcR4LJ0IpSuhOW7N0y502
wSor2gsgJhlCoxOgzKPm4iVAFqf7d51lw74d8mLFRoa4ARIrLlHjJle6k7/XhmP5XtvZFWiuB08V
6f/2LGvvbOVFevb6ttmwCbXgnQIIHxVyOPWi/LkJRHhro+FFLDtQ9y6mZCXSUWzSyXVXrdfoYM8Y
I5DKoaCh93Gvv7fwWrV3FFec12RTtBsYDiO4hTNBZffG2I2m56bNnW2K94UZ0bkQLoheOhwcHGzB
1jZhOxMa85tup8U/AHHNtjhQ6s4A1e/OuizYVndagTddnMOTYhiboJnHPMiafJ041sc4k+OOpgwR
wLzEoXRb0IZm1nfgBfTAhAK1PJHHM3esT32a4m5hgOqp9vge72L9XaOaAd+wXag7ILRSQ1IglJXj
5dJfJNTzcOLrsyQ0dosCbvu9x/B0cHBz3TWJhTqEIV2z3AWXRB7FPn5NdQzSrnUT8TDxkRvOpjqF
BImRiLmjzrvC+SUv+lSxX7u7ymmMn1VSngfPK36kpXUvO41/K4b8s5UDjb6o3J9WX+VfHIYoa9OZ
Hr6NQM+qxFivAi0Jtr3XxE8ctd90KEqjCekRNVK5Przq6Px0Gb3qlOX/Nq+KIt+p8/qEcJMpv00h
gsk1jqQA/gC8XkUcE2KjtZKZIy5TbgYkTzrvRQ5wgvA/yjnAWRc/tqW990P+mfBALTTEO82KbpTn
ZI9tjJ9qdKMEKleN/tQJT9wIqIcs1WiZl7DkRslTxmjHd0qXDr15ZqjrXU1ANViNGkvAuN3nPmoi
q2+4XZ+SNAI2bRtuwNKFErcJ1ZddkbHvmYdiKWuSn/HUK1eaZvePGvADfJGCrrCPHkzW8M9JNXgr
LUvLO9OqcuCpjuOhSXl77RFaW8dNPH0sgvyng+fOL1RVBWH3y26yX9iptx+7wHPXKPfKruIeX3e8
fA22eaejMHiVFYbzqXbGr+pm/QvcdEjpQ5QgTdr7yW5NYPDZcuUCfvJh6qpuG1tedgZOfoD3D/Ot
H9uK3U9e3r/6Yd0APxKnMcxtje0UNdM+bJFRCT4l91n0fQryI/RiJRMgUn1etEvv3+3eaf+jP7JD
Nh2qDzsHZMYWB5hT4aVIYgBEmQjY2+GirRQ0WlXZL1oaLlpNjv/H15Vst41D2X/pdeMcziAXvdEs
SrLs2IkTb3hSqSpO4AjOX98Xj46pqFK1wQHeAMixQ4FvuBcNYqkbgEgcLCFHxO1rv6qBvEBvv6hJ
BF5hij97pP33RNhJAwL+n1FYyE4Lh6fTXsIhZXggK6JQx2gvvJlO80oBA2QA6DvKGP1ONz6hrm/D
miHLrbxIUWhcrOk4R7mRouvE5xaABzfbxfxMx5FP7YQd6nqH+eM0wFs96mORrsxBt67atxB/Z1dX
B3AsCVxHKApg+4866VAZTLI2x98fkvnjJoskS0E/X/w9AhDyODR1kG7f9+BTEvPVh/9surj2DCVk
ztQc8ROlJxosFTh3KJwegpjlROtFPYUOAu0BABD1qTAPpFjs8ka6vjRXJJ5N7yyWnWi27E6b3Mk6
QEciPNJ0j05UbSgAgz/qeJXU4fAS99zeeV1S+aHl5lfkVvhaTEPzPWLVhiIwWWMDcoBP/UuRxugK
A0lrEQLEAemxIkU5LaZizNAWlofIHFq1M6tJRlrwo6ZnmrWhog1b1lGs+zlSHGjc1L/mVdbOs9As
32exmvXFoH+lGdmRFrRi+tc7u2WXPC59cCn9yYFitc4yw8B1nOG7l6IzAQV0rDBi67ZnxhzQmaM8
SJ6gmi5EwpXrYL4bG/TcFhlgcGy1JJlVWg7odD6TpALa0izWqtpDFRrIuEjRIytf2bq8kI8nEM6M
XPa+D3kNTszVPrSIu/wFlQDDC3sidpBecLGqehDrxBVzth0QMc5Z0rCTlukRYEWs8aXMkbLoPF3/
iz2VivJu8akHwbdoZpZ+3oNjTNWBgCh6Atusw4+0nPAlfJ5cPLNHVeABXNdbLcA0wDvLxZV42s2s
e8H3uX4CGR5Yi9oGfzNqubDF59p0IyInCStds7STLUv5RKbKqmq6W9Gve3GZil0V6fpGtEBErIEx
N4mweqwQzaEVLtzzirA63byeV7bC+PzV8mNFug9LZHzcTWIU4YOsy0dtauMX3tjg6A3Q+O5F2fSm
5E0Rxy9eHn+J3EjsByCLPBRMvg9ji6Q0orEAOetDpoGS9qfGsR10b4MWZb3IFmcmY7RI20k2a0mB
8ncPb1QgDtsJmXqrxRrPhPfzUK7V70bvl5OKNJFH9EE/ZzwLHnJDl+t4SOztvGwGUEIqhRX39iEI
5Y87OS1LfB9HiHudQzssUdbtDQcFkPAI+mbc4WPWrGiJ59n4SDMRX70O7WkkiWyIRxN/DnJEZGgx
HZkYDlK5k8mNAjfUMBXbd4KcshGfE0USMVM8IPL3UNi550dKNhHtgw1Z7YLI5YYa4kMGyGkXMAT6
m22gMxt8VCfu2PITDY3nocW574BR9SEzreKLK/ICQXOk2n91IpGhm+9OEn8HJ5k7KFnYFEhGr/MS
VQL45RjWeZ7yhAGcIcu79Y0QsGqA3vPQpIXbqXWOPwY2pU+GyOWBjHVQPs/Ku6Wudwwc296O5OQ+
n3a33XJ4bDB8LrK8+Rx0ANI/Tx7eFneitAdgr4Wa66Lq1LY3zHS8nYVg5ksBkhq/FBIEG2pp6Hb6
KQU501DkwNyrZP21ZV570ZM+fzHtyd6MfLp1HQN0A5IriBimx7SVf3aWVp9HLrsXl4/GJh1Etqdl
q3WoB7TkiJA2tCZANh6ayHiiFQ1a/j1gQfyMEifoca9Fd/fPzfLKet8skWH38rvNdGdCGJgxvN5N
KMiZdBtVCvjL0NoIlWVVoHkgxMNaWMhg2m6g7z2rQkT4Q0GzgnlsN1Z46N84T7aOLbhEuISH3mne
kfStjmKbnjfZLuB1iBAPWCzGUYLJwI4BQsnyDEV8LhoSAVSWXkwXdPArS02t2PoUG0Dflj1qcNDQ
B1mj+qzxRW2d7KBCyTxWYa+bne80ALjikVGtSpTXXsi4jLI63luagZBuEoKqnI6ZT5iqXtHetNau
Horan7LU6PwaCETHNrSPy1nz2bgKZdu41YNVkgNEVq/tq1GqGlq0QLUr3dMUSQQoWWkgjabUPPuz
RYr71IGZswWHivJQA5ktS5RyRKuwxmsu2BBhuGzVcvA3FrzwUdie7ZO+ZCsr5Ig1qiEJe/EYtO65
1BxVSv5TxNB0ue/R47wii8UhAL+Y1SSev4iKtNMOSQRC4y7Kspt9uRu+lYmI/UA4posmC2Bt9Mb4
t6GOCTMlq0eQ2Fq2mx+7vLfclcCV12+BQULb0370AdwwrFfugHpKWpIiQ0HyaXTHpylNsRXJ3IYj
joM89X7ZIAslO3mJfWoaJ15Po+j2lCcu+xpPWkDjzbGwAPAnVyCdglK2w+OWtGpJtpQudgBXTA6z
BS1Hz5otyIz2WLb82MPux5fUCLQvvYnYaSet6AvvUvROWq32KPOB7RDuDs9FLjs/1rr8YAOw4cFI
m3zbS5c/IxePWILGrG+K1w+cn/1bmqXFynHlsNPjxHrsVeolKmN7r4cjkpqUj2kLpODtvN3WVWQ2
W60vL5yP2XnW6i5IuWgHgNYhe8MKeJcMqM96gLcucxzMHRKv8nozGLjNj60IdqE3IX07Dl8dt+rB
tRF1qBBCaAWfpT3TkmYkqx3vUgDACZ2aodugvAd285QMB+XcFXF00Kr80+J2Y5LJsj8VqA+RyNMi
UIT6Mk1qxaOWNsBWbnn0h1bbLwlQCl/a1MuOSd20u66pum96GIEEpthUVew9dVWUv/RtdOYuks8W
UChf4sxyEALTiwMpsxG4Q2ODbqlkKFA4PkbRo5lhQ1ophw93sjebCciuVVoeIoTeEYRHEW6V8JOL
IvFPyBC4j0lifjEmPf0aNYm+r9uEbWkJNm25SsEg/tAZAyAjOnNlKbMCVRwnkyNqTdd1dB6gN9GI
cIKJ1o8zt5xThyftY1dXHeqeUvcSMoAmk6wAUN4j8N8QiZSI+tOSFCPD8wlIRm+ZshhYFR1rkbwx
VehJxZxhGYPTxqayUWMaHR+P/9paUyUoWYUChO4VQywsn0ppoZMCrqSenUbUgnjbeRvacTGgGQ0V
bfr7U/LRRNwCRLPpZaDiJmbjf7caknCIT/3HUnQckEZG3uHRBEXC4uRUJUUFPnWyjp2f0xRR5309
lK/cTdxDAWT4Targo4zQaUGEieh5rJbI5HxvJtley8ILX/MvzJHFa9hFaJ3Uk7/Ig4Uav9kgLxlI
xNUGpB01Pm8QWiBIDtDmv55UM0hCLRdsMMR+8vgTGr+rk1QDaWm4k80epMEfEF47FstZqPaqUdC9
yGcXnlo+MDzdfWR2jbN28TAsVt44RCfbRNRzKgd9OwurAnmznRg78W5w6zHPyW+2cAcgLWhAENsD
p+30Lls2J/WtdN4dlZrRiXaZ11x9kOXTSHCA46IEmxt/UtOaNLMjCck7oEPnH6F1NOmsMwTCogTR
z07ha7WRNjy6o+GAZ2R4mDlySBbYAL4ACMxplskRcLwxAKo2jXIj339z63NpnciCbAfGXcRhHY7u
TRxGg+cy5zTY08MiIlt1KrmjOUQ7gctwfibSo49C0PTka9A9bmog7L6Tk5KC1DQjB7u0p53N42gO
WS8K8l2Wi2/StN8RKEz3U56jzfzujGX7FE+yI8qbURP18yk+e9C5d26p04JYOENwctlg+YHuZBY6
cEFbfbj7dIF08HkWLzqi5hUg0ZAhnL9MgnLYSZRTnRuVgpjCeLi6zmHOL6BeCG03XtBuUAScgt0K
d27AoZg9vpyPXltASzmLxYT8Sitha1uCfY2+vCL0sK0y8F7taUkDfdMFgG9fpV6KkLz69iu4zU9d
XvGV7vRXxwsnoNo62XUZXJagRCPSgv0io9noyAEFY+AnWxQ9KE6v+pTk2yFOA4B/YklaUpQtXvI8
B4Dpdx4CVSsop84/38lBg22fp3zcLHuwHt/vKyd5sqawfKBtp/hklr24WmFZX3oebETQBlcQrAVX
mgVtM26RKGTrUeunDPQb2jN+4slf7EpZTae68s6R+WqJZhq4X0lEAZ2oAQNOAIiuyzLorQ18C10w
ZOlxO9uTBqDM7iFEkUSQ2e/GUWGHSEqX3fsaAGDvfuThTu2PsgcYoa4DCRJMV+a2jEJ+RNdaee7w
GLePltMVZ1o7WcPWKF/U16jvLc6LotUZnJc1qT1pNL5lausynFqxQU1UvrGdMlt3nYcYYiBHZHVQ
jHVqJ6BJH2hKgxeb2jGRSAcqw4YFMKTpYkIz1Kf93MLs0oqvF/1ibvUMmgT0Gii2so5kMlvfuJN0
wvcG+mLVJyL32Qo0mumJhOOkPY6Rg28aMlyOYCgn9Q60nn+qEFcaHfVy+4zjosK0qsfL6+A4JxqY
lri+MF5JWcdtjVYg/KdEx6kykUb4czrrhBYUu9A0/ia13Y0TcH+U5eRa2z7HL8hM0upsq0G9mMxD
iyujG5e9fyevUJN9YzY7KNmAMtpV6Lgtvd2c7/YEQtClbYP04PLMOkn0agM2TMe7XQRWrRPYPvCm
HfY+KWhY7GiZoV6tQkEi/O7UlijQzDTW1ZoUtN+89Z3h4kw2y7LG37NA0ARtz798qptdyIP05Jah
YGAz6eJshSi27kQ/fo3Rb7qJ82bw4zYevxrVq2SFeE2AB3f2RC3QBwExwlPvVhz/bc8T8CPW0sV9
2a5l9A10SD2AFgG3EGS8fuYFcrJKbrVAgEBPPOhC1DLLirPNy/EZJNLVg0BQagU26fCbGEWxSVPQ
2PCo1b6mxiyuahb7nR0MG7ICEH0N6gWrXA9BV4F3xJbncew/T0GOzpouAZCyGkhOg4ia2yXJtAA3
cvU+vpj9q61TGdGpbsANoo6igU6gs34n6/IhObRT8vSvW959pGIA7TmCht1qUYDFIN9kAtff6bkE
VLgfdnlyoqHuAjxr2z450SwbpHlwQMpFyqD9aUbLNqiaAmXwEN65kex3Lotdwiz57jwAyfpgl/F8
yN1+yzIZUdjKwDCmNZrnd33t+TQb1ZJmNZ6KABZT63l6pycfXnm33hrCSKtEr8zNnYKMDRM39dVy
INncLeej/t38Rs8HIHFoZZhvUd8PMG+kgVeFInDrqK8A8Je4MzPFHUfSCIUC82zW/3adq52aygQQ
NLmn1NMQ6ooMjhxoPw9UHX7vHATjiGBzbTi2ErhHjrQBKgPSt/DSuD3e1D40syFpjAL8byBgnmYf
ktEAukQoRB6k+zgek1XSoLE6xLfqCp2XsbvXWXGsGvQCNl5nopnVCv6h5pX41EQB6pjSEb2Ztex2
sXo1X+40qCaI1yO4j+Z39kWRa324RputNitEI1GWHVtugCdtZe6KsJAnB5xDG3BZfa0URDTiXahX
ERm+0CtF0q6WpOAoYkH7vePu7JRBphT4BngLqqk+0YrkcjgHTRU/0SJJR+tsVMF1qBk6s6Y8ARdy
OQEPUnmTCcjem40ReMm8bdyVBSq6xxykB9o1APQGwOXRvYBfQrftU8fdVgpVzAozYHuY3jMrgDtG
og/7QhnYkt3aI4gNeMYRpClqsw97Hgf1A63I3jDxyxb9fETBB4OOGNMSMBDc66+JPUpEWsG4bo6N
u7GG1ESVVT/pJxoAE2CcEIjt1w3LnPWiuDGUtQnua1LdSBcnDX3hJ7Pz0L0Uj8AQrEsAxRLxeqN4
3Dtg9K4s4ZVoDLIBd49urJngnZbI8jrnoHymBdkvVjQLIjDA4u8EKLRm8GOqJ7aj9CFlF2mQlFNc
0pCZSkjyYACdNrMOSxZytlv8iqjda3zkALxp0IBQMeToHBQfoRhmSLvTzXQwh2oTpR5b4XrWnbR4
FPaZvLRyGtYI/KeIuAIIBtcpRbcAqqnghAAAYAFpqkePPAU6MyktAVKizWJHM/QuocDiwxcOpcQ/
W5On2Q4R1qHYVwB3v6Ra+ZDltQRYWAZMJ8SU0J85NtveNIFFbDjNgRXt7Sxu4naWhR+zO7vxV99e
b/FKkXffq0krNywzA9zANUQevRasA1rv/bKuHRU4EjmK9sg+7sw1Ou48hT5YcoRYa2QRacWqAVmu
JMq285LbiA5OwP0EzAeqRuIQ1Z6FaI+hgkXMAU3qt07YrGhJHgARBfMT3hYChXQYM9w7aTuy6LV2
3k4o4MRiGsCdwfGvU8mEHVFU9LVGVzcHI2biARK09taZqLTtqIBoNDWQYqi0HfpWHMBk2e+iD38y
WOTLHqRoJtw83mluvKHq/KWdVuThBGaLIvsS9Xa9p+bXu95YWpJicSOZ8hq1UO7v5DftuGTHuXbp
UGR1oE08Xn0x6rHek262pemyixHiapTJAUH/m4Y5IQxV2xMeqQWOhpumOlq7991yc+fcoqOZ2ijP
q/A4d9TNNlz154GwDjFvxTj530343LynU3ANIMHoyJdyzbA9464FvxKV3qNKMPpUyh4VWqgXHLeh
p/9d1oP1piYIfVpviWn9jYiu/ZJqw7ixRzs/4t3B/BQNVgZMHYCoN3V9DYdo+DI1TrVjfb2vqrJc
L/CVM8gKEoLvcJZOXDubJhKAof4VtuUO7HKxC8AktNXx1F53Hgcye+O5u6px8weLyPpoyq24W1l6
965B2QT68pQNVy3ncQ3wpdgaUGEAFi3iuErxmD07g/0jUlxbM6dW9Vp7hveJFkaGdg4jrLhPS3TQ
tDuU14ltoQMPpOiK8CBUM1lVcrlrRvTOoTIA8YtQAyZFWfdbw7AapMvc+vLfvznH/sdvDuQT6CkG
M5XrIbmicEV+fAdAZij/73/0/61iXiRIcgNhuzDcc8+QmAETYAkGaJO/lhlDUxAaecxUAgbVNUCX
oBUOoFS5i3JgyT9FqM5HxXBQuidUsn5qqUbBmEL31NnyKUqN8NGLUHpOM6Oe0JFBrVQA63501UAK
G3VPFsBkvA4x2VUgcE7P63xNSqcZU/xLVPGrDZQT5OPUElivzK9Ajh2oTXgrEToCt9GK2GGBF9Ls
edexlUvssABt4dekO87UsSqlHqoEulbYHbpe4+Ywm5Gb7PELAWYE8PejWDpXzma3xddQbnZeNQfe
lYp7tgHf/H//VjzN+8evxXMsVwOtp8s9IPXe/YdyEb5iIA4Nn/Mm6Q6xesPnbY1Bgk93PU/VetHY
iXrPS4sjKRc5LS2vGIrV4gYOOawB1otxni+6+YhCB7xBYmooUPs4/NaL7G31EX6/i+l6It6RQYm6
833M6vknQFuCdXTBe5lNRnCVyH8+pXH3PRVp9a3t+2xr1KimpmWETHIAKPneDHNf69m4ITF4W1J0
wEbsGtaWWLyTysi2QL0pjzVHrU7g4fUeGX19NUWhtyd85xkGugnzIxtdXK1VHfaiAOA9IoW5fl7k
hWmhVLzx5IZkNLB6AtpgiyS9nqECnGTzOR6K8xc7gVT+MZtwkViQrUmba/Lo2p52XuSVOqfMwG6y
QFt3RlDROcC5wTn0OQekw1djl7+f01TP4L6qHkIdkUiFr/I9Nviz6gJ5cdNUHjPEKnaa7mZvMvlB
+sZGB5oejE+tjb8rBT4TqkHWmbE2XM3ekywNDXFVFsTOQaJKWeBP9t2CaSGQRpv2MEzptEpttwOM
hCKQMdu/cMT4ONPHIE53Cb3xweoVIY0rRrbHE4MIrNnMS2NlIaBFc1bsZk4ZRSzTMOPvZGSmTyQx
JP+57Swx8fxP4uGB6GlIhDrC963ng1Ge+rRsvezz69Ykx7t5ogsAA8cdyDwcGpmFkl7wPYB0tImP
TRzr51k0q9vG0s404J4YnfvqSIvSBrgL3gWNLXdjce7RGRXFwNLDVRp3YhKpmf0xu5MFCB+cPAn8
k59WiwHJrLYD5SlNaRjrsvGzRq5Zb3igiu+1txoQJnEw1m9l201rJCrMR1HF2UEy4Iu6aJO/hsAu
3aD9QXxFtuVFH0s02uZxswPLhtj3aIQA6oLmfJ5k4ezQq6RtMzfin0dmtDu0zgWzVtrARG3YWO5Y
AGMk+uxtXVrajnwDhrT9aPfDxgbajCHC7GKWhrg0iWWhB1VNSTg1lruWeHncmFEF9vMPw6pOYUjr
1g32IKpJfU1pF5N5ptx6XjYHM7OfFyVt10y9+b4JSvGBUF6v2x8jmHm2DYIjVy2RAfhecv21mHKG
NG1nXmlIR6O9IpE+G5Bti4L448St76Y0PGdFZpOwxBZoMfnmRti0SImySKYHssHuqHox0TSRZmDz
zcPBFzzPP5sd86kbJhtDd4PSzQFAOFr+OUMYxcQr3QntS8XGk3LajGbmnYoocB4lSklWsh/iP8Jh
+qpNJWoAWk07ouku2U1dm715HarvlQF5TvipZ0824jsLdaQxam+Hr2BBdWfPCO+Du9jA80F5kgF5
lm3S7ixAQYKIGN+2mWRoOCrLYztm0SMNZokqZA5stFoKmW9NtHIAJhUA+YsJzfBuogKM+gMerNhJ
yijfj6CvA+nVBAzX2abQ/qgnYRw7halGIlGJ/tQ4wYVE86cQiW2vgR7CUZD50y4IeYprg1WHxsEp
gKRaTw5ja6dxtVOtCx1QdwhDrYATh26sUglISnqnTLap0bfHRTRb369nb5LSFiIXn1qFkE2iCYR1
W9Sy4ILEgRRiqqFySnc9grFnvchQ8i5PNPxOpilYEZTQnOqQB3v0DY3lvB95LJtOHCHURfbf+5F2
MaZz75ZpMn1N8a10LssET7/JETogilztjJts4meZt6UVyc1+1GYlyTRlRrNWT1IfEFzbwB5WcbRz
BfgjSrzLnIY0jeYZyRyloJnhBXGxulP/zuVOxtFRV6xK263W8ajra1LTjrTXxLUEb/1gjEOSsznR
4CkaO8AG66oJH0JaMyVclos14uspCmCSdEN26Bwz/RJQmm94+/lhRlH/LM0A/xPQLgrc7Cr7Cm49
VGBaCGl5FqjkhEBRWjw6nxyUge+TKRWgdgvMR8tF4XZS9N2PgT3qeuv8SaYNigVuTDkvrdk0FdG9
qZECASgBxVhmmGKF2ECMpzqog80RJUg0KwFwv2VDwdZ3ihH9mEen4i9kC4BNsBCTieG9osU5uMyi
Me4fnKid/AEoyzcnkOlyQtYiq7bIaEYniNF7WeTL58IpBpBIL6TjtshBP/rrz5DJKFwHOfjddlUJ
9g8ASl1Uv61P4EaEjDQqeCSaBYLPykW0mIGTdVaS6SIn21+3JWUpAItCsw/ljL20uH5suYgWV+U1
jUHodxoqaJFHzM740kOnPkPJTaHAhXuLX9Hblr5IHlfoagNaAsmBa3Qth2a4IEfnrQm8M0xUgQdN
79eE0nmD80lrN+Da1gIyLRoRf+KLLnCeJJtxP12nTY+WnWzDtDO0z+RXo6t+Bb6MJD5aZvQHqluG
NF43MaITdJ0ZUIh2DnW2Fqie9uf7D12FFi2XsdauXM+bbeYrlPy4HdEOqduwvdmVLrjBIrkbktJ8
zQExsELlXHWJJ8N8nRB6Rfr7NXYlfhcoWwSmFKxcUIrvf+dEWqRgfucUKCdDnTRZuLe3bt+jNPsn
6rtEZaXvBMV2IP4KUgS6AoEnjY3Gm0RFElKvasM9R8QfMFAAC5cOLlpx0vo0o0GmDP8NlzXNEmVY
g6gOfUnJtC+8hO/Jb5bdTMn8bsvMGBr/ft95PY/zLourlK4hVvceiz6NXMT5o9zbZKkMHmrTeGSl
AXxTGdjmimSANUULTmlmswnJZgWAKk5DMfiLaJA+y8CGgfqCJlhP3OhORWkEiNkC5Q7d4Em5ccKw
P1UkJP2gjEQZyGBNKj3K7Y0xRt2DmfX7PCqicGXoJV6yWIDWsXJa438KoN4sdJEbgcFjVMc/ulGB
Fm0b9E2pCZKMMnSCYxAHmT/Z9u3wO5lEKy46MfR3O1oubqS4k3m4/aAGAyGiOwW53Z2xmMxnFMY5
YDbbAcy89hMjqX0TIUhQ7qr1PJURr/wCFwixIoPFlJaLjLMm1dak1iIteZ/Om5DV/SY3Vkbn7fuC
2ahV4OEjcBuLI+Jk4aqlu5OSkSI1E3wTVCABrelupxQuK9GnHOsrh+5sjVJkpg2ktQbQbbQBmtER
qemnyQ8jKz6HgqFiA2nlK+JWV7zZ69/s2hhREMiyp6YZun2dicHXxlRcgE46bXUg670k3MGzI8/t
H2AhwJcaGvosrX82uvBvieLdA1ryUE7acmSg0AT1YxJdcpyXpEGs+XuSj9WtLAHkbm3nwzHx+gmJ
K9XP4Lny1a3BcE9eJIrxZndthPw82TV79yeZ17XPMh4zn2xpADOMBCuQ+VRnvJnlRZX7/x3xMWwV
0bmh3UTszOS6h0pNywOookvc8TeBOBHF+VDjH/TJqb50SZI+aFZe+XGEzu+4lPWntAbPBAfo9R/I
1qKpElx7Igy+yKpsX90hBeWwluL2m2vdKgVY/9mKtalbBTlal1NbvJGMhhubeVpp31p7eg7wEo+u
0cj7jnwV6LKZ/gWv/NGhcBy5x13WfW27DK8ZCDJoyM6t8QoTnHOr4VcXUBirPDMVx2axT1NQta8T
m4++G06jbxbV6IOG1ugOjlqTkAaUebtAY22uHTfzdxeUG1cZvhlg2GZBbW9pIy6RV117PVjo494C
r0LbylNeNw+V6bCrjpg2XiUaM96gyaQDl70dZNs609dTEDgX0AMyVG0K/MV7fXHAF6xczSZg6wbw
XoigBO1DNnoVACgfKOFt1pioc1A0bVrQddsyGeO17pr6hQZSzDYFSq9XVhXI3aJebGhWVyE+uVuc
7uS09IYm8+veOdKeJKJBEGMdOsa1bVkNDAFYHH5nQ7LCQE0+wjhoZ1Qmddfrx6ZP/3S5QujvGxsv
3jUY3aZm2Ak8cl+iMChWCcg4/0KBEY+z9k80HpkghQT/dIFubybWk4avQg8v98MKrQbI/xW9u+U8
MDvg3DAJBJ2yuahC/i3ySMXaK6fmEqamlu09/Esc0OnxOejBsOkzECeeI92fV1Na/BnH0bfKi1NE
hQwwynjJeJUl2mSCboifYg3IUp7JNKQFZLoJWrt8AWZftxZAKfliOS3Ap2pvujC7c3YjC5p9mxsm
8Fb18TDocXkCoKxzBG2XdwRDcnZKnEQ/tIX4KzQ6MNVPQeEvg5bn6FQEFqW2XYT480+Kw7KmGYIh
w7SmKTndqReZhXZTMZ+TW0EiVovqfqMb05vpjdc8vXdbNrz55PN0Ud183uWj3pxyM03o5yXXmwNv
DG6mtNdySlpP8fs/1SK8OfrG8+bH+u0HWnZG45R7/O/Hq2X8Ax8dyQ3d4LZngYfOcwzt1zxH4mS9
DV6M+hPvLFXIydKHAUGGB8kZ+H8AJLjp1NIeysbY2FUudnwAwyYe15O2IkvSV3ZSHlin/0E7WFXR
Ghsv0y1/clAui75MEJGqvfvcQvlR5gECZ9v39l8WGoIeNMN65LKOfEOtWJxaSDph1hTZsBfuWKFq
OcB/NdKQTWk4jwbyJP6sIFnQNcPemXA9KniL0vuPrdviC/ARvCS76PW06R09/TZ6pbMt6nryayAo
PRUpEGEmzQx/hHHi8zg2ADIA5uDQCvQjvpqqT2HIi9miGMNHXN2KL7Vj5oCOEQliXUaDagzrOHKE
4wgGaxkILouV6XhhRoxGicE5kZLkAP4EOi0IQ7qLt7WsGuCvJCeLLvFQD8F3zoTHih6bg7dBKg1A
v6Nsd0jrAyYNdJzmiice23demKlcP5os1YV2Gbz4TXbCuZCk/jCgnfJsaneLKc2qCZygtNt8JAkd
7duyCdh5Pmt68OJWpfUg8OR74NG16gf34ijJIgY2PGrAC0Br3ciUPdmNcnaiHWhAt5z1MALodpMo
J5JZZvq1GXNxJCWJ4Ai+dfdCC/BCu34aFyda0YlhDUAwMm/NgBkr0tTm/Wn0meg0dR2ZTyNTUvz8
iFEU9OhWzdIUFZMhUkyTSGfYzjR3/8jarkB8A6CcXtiWT6BgpQUNADsEWtMAiMNFVjbAjND1CYHw
f9knRvPZtY4R41TINhwNK6CYfLB1p31A4Lp7qGqtORoNf27Bya6vSEuDXpf5NrXQpUR2eL/5qdY1
D9fJyI5AS/5zr6iRSAC5rtjaSKiewAmrsAYbL6k3egjgTlrOeIGZgg6ktV4CaUPaApCeynrGECyU
ep6SlAYH36Y3ljcb6VoHrCJL7hdjOoD27lp0aKFAVgBo1Hyjl2RErAA0Vs9JBZLcvWnTOzfJalyH
P0xJvLxwF8CdLzaZtzLFX9GU6HifH4pGO3MBFC5RvpeAUTHYNHL7TN/fgTHYK6+sQVtuZima4aAA
cMy2q0pgdI6yQiP/pJ2oXr7Cc94vHP6VVnNdvekZ3wqUnyLKY1U1uuhRov0i1jQ3lCAuolddjO5F
d4L+JZAAzLOlGA95lR5KBPSuVoUSdC3JHg2AzgKaCwRHIO9KrZ2dgc1RJqCMROrXNHr3iSSjNhh7
IC5Na1pWykBY+jejE/GZRIaey7ORRa88msxsXVqtte6Mqd2TFr1d+tYEy/06c1m0N4GqNlere6rq
fCk9n+vYGw2PTpbbh/vKdKpHX3ZY/EhBw7yDpYknPQ7tQ+7F300X5TWpImXlPWiF9RJorLSMlay2
x3WfpeXjkA3gnO3s4giIJ3NFSpJlFXjsmqQYjgAWZLiyD9FKtKLyaejj9n1my6EQiEX+XC82yYf1
4tLi7oRohtLcqRebZQfXdkt/GhJjO3IrP7pFgBakUWvWIRUERBVaj2/WspbZvhV9A4AKVTCwrIt+
rJ8shVKw7AHEmfpJmlWKuyHY2pgAYUbrTJ8B1IxYbOdOAP2z8rd4yj6Bw6V5zoRen61M4e8pOT7W
3wy8g09h7iUPNe6wK5I3DlJKAm8yV5BM4I2galHfjab0txG/B3RHef1FEw57qozwuxX1+fm/7yA6
8qr373jI5zsOcvqu5pjcumeq0B2FKeGI9tNQS6TLOGd+qYbBsIJ8Na9btESiKWKXeSPzSWShJTpf
3a9nn1k3z0c7BYD3hxvNRPf/lF1Zd5w4t/1FrAWI8ZWi5iq7bCfx8MJKnIRJIGYEv/7bOqRdjjvd
fe8LSzo6EhWnCjTswUPfpZ1u1RuWvI7/ocsyGt2Uen+sUwv1+fvdafSx7r/CrKDbaPCe2MRREwea
1xtQ7oXW669iUVbxmaJ06X0Bu3XL+pI2Jk5qLGV9akDRMz5TsXMEeiZF5m/nIruhLrzq4+Zu6V3h
uHlyhs0CtBrqvVcweeyKAqiVv2qEy8JG6YvdpwUWm4WxhkiB2LG4mZ5k3xyqRugPkM8St0OCHwHF
Ka15S5u09mCCt/KA6dD7NGbmK0vXsQVMT9HcAi/Fr6uTpR62mQLdJuqijRCmV3FYLbY7E8h3CFjg
my9ymDEzz42DjqAzVIeWeBwsP5RrndLpl2GY1a8+VKUGigFaFQf0W7qOTWNRlRrqAtZw0/jDNKdh
Y2PT7iFtenGXY6tgYA60SJKx00MbyoQbcsnKVatRjIBepmjNVCv1jV2cquV1d7TNOn5gLE93k4T7
JlUj04yBQmiPonPwUlcZckr6nTua1YoaKeYO6U1hM+1MIXBd7B3eXnAroSFHayXBRTEKo1xVbikf
Abky13EPwmxcGfIRnro4ouBZf2M52B/Bl2ct5njPgC96AtGRb8xMlge/SZs7SMrN+F/FV+L/lsFj
J9lNraafSoAr8nYqnjJoMq7NagDVKfPaEwhUzRq04+ExFfqdpUSVPS6W1NRok3Up+ftUPLOX1EqJ
KqvUHmLCE+sfgXM2No7TjMkqLSdr9bGeSAFKcFIdNEzOVlAvN+/MKXa2senOEKzwctDTiyKEZH7+
jAOIc+W41o8BEsK12dcv5mRZq8oW6SXTmL/rW7vfGanS74q9YdWC/P+Ve96mabpi52CLJIwbcD0S
007gUlMa1d7hxY5ituJUUYmpElV1YmBRkC7OEH9jsAzYUAqFJEAFkM6HAi/8tkC4gg7fvlfPd9Kp
kZH+V4y+/tc6NVMixaDTmcNW0vPOqdtjU3E92DpE8MZIfQU6fguPQfYA+fq9qX7TcebWO6FVMyAJ
vnwCeABsnzF9l2aptCj9LQ2OFoAhTuk6xotzN+kQmUmZ6352LWHvHBNbn7MuvM8ppHvxJ5EyhIKH
97nTuLHF3DAK68nwPusd3G36SrRr6qvnub6x28FZU98ybkC3gMHQhloLgWlIWxdwRVN9bQdTWx+A
3C21gqnnhNMIVWSqNj4EKx0duDPuD9WaVba26rIOx6tWqsAK6qTVNPS/itVcKDKvOnAVmgFD5kjb
UTolLn0+dqd6phh0GdgzOOKEOnumYNH87ZIyVm5wrpIEkwJNUwNrQR56V6cg+DdtQGZXJHnEynEz
mLZxSzVYvvXbGlYVq1xKyE2q1u6tVapWmDP67yyyRDpsagkvp2t/pjKw34zn0tvonHnxQ5uP7/v/
fn8y3Eqt1N5U4Ah6Qt8Cn9g/JkMJsA50RXBGOXePNT/bcdR+Kep5ui2k9pWinQVJHzNzrJCqYOlm
EGzLnP3SJ53v5dBHl7lsnU8W1Kdp5Nx3V0kXtyLfFzZMHJSDT1k1vy6izXDa5sKj6dqAdSBkuqiu
DR1EvihdmuJXZuEmkPt6G4eqlHKNxbUNCzSOKdHUWM/EBCtMeBRkRVRuqep5/b3olfihPdoXlUWs
Mh/aw++yEqddsqbEsy+wx1nGoiwvw8ZA6vvT01vW21hSMdTojpRF1b9nUefSS27lNG4dBdu/ftHo
6/Wn2FAAdcuaHA5Ob99K+pIu31cKtvTVvbZ7vttjKxHvFhp2yUw54+A25E4wgojwAKT4PfDr7CwS
fX6ASgCWf0nhhNTYza59Gco5THpwXsEP7XVoxOI9TK1jAkQfllvxakwU6IPlNbBjHI6Aaigb0vLh
DM7AlpLr3LZPhTM+L0Op27ZVbp1tp/zn2y6NKqPHYc27W7ulB0++SdOWfwTdQd1+EJCSt6u8P1DX
P32GoZqfKR9e9PP1n++NVXojYnPfKx6GbN3+SKVWVf89NiYQMsEEEzRm1e3/1fdP96ha/A6qvCjX
H27uEF2EutSeBMBS68BDdTNMm9wuvWCfLLnHJsBDYXnO06yXOo7j5morhQdZnrrMsbT12SZ38QjV
sTi9pwtwx3DmttJs16UZQCBtnRwYBP7PlTUn900CE0ILNrSNqlEIu0BYE+aRBZ1xDMLTQQOtr0pD
P96VmQOVTnuot9aYua/V0P0QOOp4mopW4FjMmx40H5+j5GV9yzpbbhOQa46jATqnnMEk6YCPufEc
vDh63hX3rY01c1807pdM6nDlMOLs2yz9UwMvjTj4r/uJSMwPaZHm6y6tmzC1eygwKzGKqJ3x2KMi
HDNeocPJN77jVke6UJxKrEz+yrs2U8l9y17Galkq1xW0R3ACZq0MkfCLY8JtO4b7xA6YvurSl8xc
9bVoX+DwuMfbzv8h6vlUN5Z8dlwcLCUyhj8ftmf2+jzCz1ZP4m0zlhsc2MO4WF0MRRoZbM1c533n
Yt70W8Ocpy8QAHRxhvVXvBmj6PT7GJHahEz8rgrHMpFnDqWA86RKHodpXNVb33FCDmN6ilFK4hvz
Vufudz5GGSzW3rq1FfZE7FYRLtBVZVBbP9RIu47uA0tJA9O9rvFUTiDUXkdXn4RSStcAzejt81CP
ku59HeGtWx410M3CsncChhk3Uh/Dn8bKPrwNsIyX6165ajClWMUenLp0x3qsOgiI6pkdXdxhrG5j
8CKoRnF8a6OLaY8b34D5D/TeXC3AiiUFls8095RHFwfPtRXTYYXStSVyeFnUGywY3NU1Jx2neS9n
LYNuFu5GDSZMqs9+5G+WGo1vumVgZLK7pZvTx6h58mhnc3xc0rx22lk6jGLyEbaCweBG/Ka07mGM
zvEdid9fNFnue6+fjx/iXg7KWZUxzK9Uh9LudSgkuBUPxeBDD+RtFBoUaC5n08SpE1wbINQ3brsi
ss6zAXT0XFrZDdet8ZyIXFtlXc6+6dZ332qil8YxxNptouIIwRATduaZGUyjYX4DVPeUtYP9hUtW
bCNoo+G0qhSfdDY8J2oEoTVQbpYcni0yG/fg1kMgvxv4ExTyt9VU/8Si5J5BIemS1r11yQZHrubW
nDexqlJMSmPa8hkbIYO0rQsla0Y9nOss31KN2QDsGiOD7CwfogOoT78uk8/sUhGoogO1WG/NVDWb
Kd6mk3X50A1A338YZU7BrAcjEXd5V1wGK3HmjZ2t37pSi6ROVCxkfJfh7HlDeToTP7yZy3UcTcMB
9KTh4KoLnC6xNKAibDRQpPaMipRFdWqn0rX7knNtvma/a1nGfHen652p58cbXYejksPmH/C/dSJo
76aWs76Sfxe+8NhxK7Bxqru0lIpJ/I40nFt+fL7mLExiCiZGBe7wP7dfb0QlGoO93efaasxQa7Vg
pLCqO5AtqgnfPng7J3sujGzLMr344vqQsYqz4vVfMyZt5kvGVDWfLbyCdnXuQzRgaocXw/XvTW8Y
HrK4i44+dLBDQEKGFza3X1pL9+7jGktt127sFcWrnL9MbVbfwy3SO7WOJlc0zuy034Xtsrs8guR9
CdPfJW4IG4rZRcnvJmN+BrWpCKDk2Rzo4r6V/hRzS6vH90fl5Hn1+h87gYbzt41Ay/FMC9RcqEDj
k31wa87AOvKjqffvMBvoTn7TZmd4DWVnKkHA6lepADaUw5l2R/F/TDPFK58ayNmpIbjO2jHwCjOD
LjQGErxpD12N8wZVu8Y/jGaAZL0VrfFzSYMp5xhQyrWb4WR6WJbQ3fzQcK1SyVDf3iKZ9fW7zwJz
q3IFMFwVetKstgzU+nCxGoD59zqT6oVudvKew7+zNuwjXYxYG/eFVq0N5WJPIU5O91TMC7uAEMlb
k0jj7pgaIWOAEwVtFU9H3pUjvimqSJdE9Mm2NLRP81D9ClG8jqxtYhvpocG8BAJAzK7PnaZrQAiL
pUYhqYGNFVaY1YEL3PzAW77fcvjtnam17XUIUlKdwWgIZsowElsGlCJvtlkGAY5oql6nrqhuB16I
xx1z4+oxx+vuNovM13GcxaPVlfHegYQ7TK/QWDMTZNGhTPZUbdh/cDcN9yMF0MSugOnouoELoEcf
j8Z9qRd9CgDoHYcib9C3fecAUVhmB1u3Pld5pt8uMaCWkq2sBcT+Uih4r7sk10M3c4ywNNJx7+Xg
wIJNYPFpZUNv9wKXVec2xaO3jAzsawzAj2iaxNGPaqSL0Fh6YdEIwcYBvO23OIsAwuEZnjwUmxMY
fAc482mDYkrr3TWxqQp2ihjbRoW6hwMmZSByE0ohmMoDxVF+ieMUJeGJL+CpZ6sCQtFfksTHsZgr
2y+YeX33WROSQvKyIzUUVWgDEgQ3Q79ZpJOlisGNT1trdHqBQ8EqtMwG5j20azU2ya8+NA5pLl9j
H8YBZ01bUx7QKfZqcIp67ZSFPNcCIODejeoQh77j+d1FjHKpUgo25+rQUj0ohfrOI472g64zfo3g
u7kzvhuHOkLi6beOg47paaMGj1otXmm+UbTptsYiA7oREIDALk8UjExAigpQy1sNawVcpL+zcCJI
cbpQPKkEfm2Nvuem5lmBF5XpyTD8H4lhgVeiVdnOyk0dqoaNfiOwKr7xRMqOUTZvPsSpGln4J0Kv
ewipA1061ZVKsWmAWa5HR30Ehw8uKSmYjUkEndlk0mD5KLxNAsxkULolqupSwOFoVlYK2nmJUvFd
E3bzoIueAoRAwTEzp0CMYMppgDLftzX8LyCkJw+ArBr3gzfwm2GC+mqbz8Wq6SBh3/ogxC91h9er
zoqHC/UdJTYPa0jaB3Wd45CSm81/QAfdv71MTBM6rDoDeNBzTM/+8DLBfgB0PMrCvtjTJKGTO8AU
50SOn37UtaEJxC12zKF6IRrThtlqmWE6CcULig1WvCkBMwXin03onMlhb+B4ak+WkWRd2THGIAUn
X8lakuJUAiEaIoJ6lMAlbnYYdgRhFgJVa8irGNBs3NTZ+O2dYsoipEISLJ4io1OJLou4yrV+zSmx
9oVQLIB1qZZdZuUGl2rajZnW+cVQtRg1ajPtjn3WnOTWTPVsaVO11rLsredm80rLHR/PKG2EdXUD
aEbRZOvGseSnsnTNAE/A7quw69PcY8cU+sOw50mHn9CxeGQljE8iHWeXmAr195oR5ZtZVtrJSJts
9+8zA+sj79c0TcfzHMcH9ReOU+6H/0vomID31UXDXen0OM4JEglXSzkY68jLelgtcHdfxH4D68iy
ueUVm0PDLvgX39Z44Ptt9d3w+tUA15Y4YBDNFTKdviZCOIHZSOchNrDfbEz6N9eFC5HuZYDd+z6D
YGjW47Ezjc4JP5+2DvMywbciFgfLERUApW7hnJYkSOkPkGnE/qM2+l9Faq15zsVz3DO87rMuOvim
1l5wlgqYnoY98iqXQ7hg7RvF2sc+jDzVyeYd/J65X/79r8jMv7/SLNdiOnbnbVcHX+4DfdqPZTw3
jZXetRkUqtoawq69K+8jUQB4bcfdrT/28tjy+XVyulfbsdhPKDsLyBMU2WvnxdljFWHpHVltfjvW
ur9zCj3aSa/NbnWvkqEDR9jHEV3x5/YDF8o4u0j3XjXb7J+NxIckQZf4+7pxzafB3/SO6J/5KJK9
P9T9mrJyLj93o8kx4TFhwmrCB6mQjryJrQR7+UKfwXtIq7D0q/JTAQvPm6rq79rRLz6xTBafak9f
d1KL76jmcJ1jo5f1+15l+Hgkb13s7ITUQZsFjF5Ee0eDUQfXVhBsaDTBPwXPbYVV0m3R3BQgT4G9
zxYsEWGLjKQqw1F4+jvkEDVoUKpSHbx0O0143Dm2nd9hZpDf5VwPJd7+8FPzZLyq8/yScaDEqZH3
fX5XxPC/0E3s0WCZhhTNz6LABGlum6lmynHcAZTCyM83rJ2nGLsVMw5VIk/5EyCHbmd6EKTxfNZD
gkCN42HOtYsSAV0ulUM3nPQmOkDn5Gn5NMncVee2aEA27OXll2h5nns7q6px3NEIzER6E3rihh3d
VKpGoevlT7Gl71s30MGio+Px6MhSXd8IR3ODjJv+51QMK6uqoNYmPbbXobMUdvBbfkongHoE2PJn
SqsSKAKpeFLobA+rCnwlCnm4QoAIILRgfSwXmGtTG79SK2R0O2fjRmkOhnv1KFLzu4tZ313ZwyPd
sES/ItapijMg8P4UL7r4j/HIhXuDAbf6FYmZkrapzlL4ZMT57aKjCrUlcNyGSrEfMCMLprzxd3Pi
CbAfVJ1kU7UCWBsLDkhLzE0SgW3zJg1Bb/0O8yntqRzZCb6K4oemzTcQeB6fioxDptfuAIZrvQST
fLvblGmtf4qlmQeQLsaC0TRf+nR0P/u8F0ETDf7r6KWhbBPlJNQm8AZL/a+xD5jzXEz5J47NyHUT
CfPc6S3EVodI7nzfS28zYP1Db3TEvnCbp6IEkBEG3M4xUwqGVKKYFwsQd0edAUf9V4NTmBV2pFSX
pUiZVH83zgTXe2dyKjxl3xKbGoBMYFlWGS1qErUEatqobODjiCJduhIGgLlwwDbVmzIJW916hE5s
t0nn2T7I3rMPac2dA1VzAYO24FrPNAP1QSUtmW99Emqh4LWZqp3dYRuufW6N0t8ZajESzfZr3hTl
La1Fvqc8Kh5TbJnd+j5EQlSGOTIYsaetDGkxw3JvCgEt15aVjof+UAIqfvWfHKvEpp6sbiORY4/8
bDnwVBoOjpnCFSUGt50ulm4bwFHX8a96rlhSZSUQpPbqQ+a154fmawMNQdXrsLOIptW/v4l8629v
IuYBTaRmZ5BH0U3/wwvdh1g4Tr+z4S5J4xokgNqBsgyc7r9B5CSslXGMZOWnrnD9x7nOpzCbbQ3G
iOYWL7AYVH1cLK9+EdA42rvc/BWiuN2CSdWaYxl+aOB9FR+waXT/Ie7BdOcWtkqh9GGRQWN0qb5m
ibkDAAbLPAF+UAQxlyf4f/ebERioLVVzVz76RutfLJb196Wr3yR+Uz8NCVADMy/mNVXrpOkCD4Dw
G7OPh894dMIBHmktnIUOU59DHXGy66dagoefV5VzpFY7W1WY2j52fdJDRjbZDhm+wGWYevIuS7Ns
K80J5iyQMNCPWTHcZFDeuxQwIF8uPQzNAsfox13tCO4HhTH6e8jnfqOUJZa41ovXVCkEY1RKDovK
HQhMXcDVWNcBud2f3VrkO8PTP6WDA5hWot2njtWcu7ziQL9w91lLsXNbudC0wF73dJdn9ldmJt5z
DLJW6IIhdhhnPI48KJnU8+w+QzTL3nhRtwH8ZFw5JgSEhhh6Qp26UCnmYLw4xjxsPzRQMrUOOAna
Uo8PA4A1VARFlmIb2rOMfWrON51iX+JvbJx6JVtB1aU0VA7Q6bpYX2PU0Ko8KtFFcil3Jhxb2nUO
ceH7MZvre8z2xD7yYenr9RPERWU/DqtGL8ztUreLYeWVcMGjbIBeh50oLlAAhKcZcLmQ3nUZMCVd
Uh6NuLF3S3XoLHFqsHMAHV+VRHUq+REH18er4cLl1krmVzUvmYnRz7u6SubAZ4a2jhI+Pknb3RLA
J58NEwvBIbmr62w4zJneBIMPURRMLvA/mGnuDSTvDezYYJsAljjpN0/ybcIBhce5Z7NtAabZ+bLk
X0QznyhhHuICZHP4w157pnqcPYDThvVnjEXQwJKfRts+lQOPniI+NNBWtNl940J+EKCF4cw6r9nr
Xsz32Fe0zlYxs3UHDY6HwYVyoT3W9XOK/Yh6wKKD+Z/G2Zy2AkijPUCKod3P5VMTA/AyV820BVuy
fcpxdGl7ev91AL0n1IVRHPWkMQCDwn5rU/RfpZhZoAMwij2PeFjh/Yt5mkJtdVmVmKFnyezGbyC3
Czz1IR24Xx5BNesabAdQW9rWsRl2lry4HqDMdgKpCViWaT5OMdIC51ja7Qxj5a8DDAhXIzP7m9aE
yHpbAG0LUpj51dWmSxmZ2icOguh+mEW5sTVff3Gzk2a35tfMAwQk6lYlYIJQIcLvapHtd4csXjcm
b4MEQiH9hVr4AJPhFydqsmOetMgfytLZsdkALQuv39WIlccIw68t1q6z2rh128MEd/L2u55AOVOD
Gu2qN/IO6hs9dx6oHQsxpPZOcWnnIg4KnIw6MsXBcWbbn/Ry/l5xj8NBjDufAPyTqyr28v3SiJPe
NVAm/hqmMs4ng3nFvmybceWrZDvVxHmWBt50qLlWk987kBOgnhQCPuTf7+T5eNrTWPo/3YlGS6Fs
+k93WhI4IENv/yYYO323wUvhzNE3ZgWvUktdNEAVl1IE+U1Ipao6XZb6NWkGFfJduphW/dSm7yLU
610WREJXi2JY1tifHGAq10LZ+WJpA5ZBHn/pajc+/B7nKdM+S8zY/hRvoT16YFVSro0mfsVXVAsS
p4bzhBdh1Eh7Eh3WeX6bylOm4lCGhONwmz5Di2n6UzyZBnnfAvG15PdYvhg4NAW8Tk+seFVgTh6k
OgCmPUxnIe5jxnxjWAb2g6hujH1/6scSLzcqxuR00kkO7qyoNhRjZc5/NfPZwSB2k0KROn3fb2mg
dLo0LGrWNcyMwCKHdwrFlhyyQlnuWMzJVzh259vls1Bmgz1Y3AxskW3ZRvcLVAhvpjYG76ghYBHF
6MIVDOlafRfj6TYetXZfwHwFWo8vrcgarNX89smDHdKMRSJoMbV1gyefCChudQVbe2ad7Qq96Z78
xsWKGrtlXdcOF5zEf8WOefckTOAuIsOKNtSpHuYnLicHHrhmdW9Mzm3Vtynw/125ERmfj3TxsnHa
jfhJUC2pcZSb9wXQ2xLmy4AVVwhQFMpGqHsj+9WRgmXtQ29q0PJw6URBj7XQtafx8BavtjaAidMY
lB5/MWajurXb0cDxIbyRIA3A4vUAldkV18sChpFovl6whPOxVmsr2Om0VryOxWCEWVcNkFBo7Xg9
gru7EtCDDSN1LpkDxbmtvfLkAadirX14vB4YnFesNTWDjAZ6k/YxOvAq/kQJ1MGTLrZ7irlbR51v
b3W3He501/oJNwD5wnncrPRJ686kMdGXjQhHIGNCJ/Ga20m6L7Xda1+A4EsPXgvLDKp2YN+vATcA
FwJGiV96BtmASFhg8qtke+a3g18Wd9Oc+p9hgWurJBqwjO0XqtGAtl46K6qaON9fBqSqVkG8Dd7U
AQ1KITWoAGPmTsrB/1xaN3Tn3z/l6GPWRoN++JRUhf1o9u5T6gxEEsAelwEtkIPrKn78/VOmyRyt
8rQY4JKE5XlWdq9jzucNrdhpjU9xKv1HTNYfu17745kLnxzbxomBLyZoRgDZ3hs1kI69BDFniq0j
r2UCDNBfrRoflelfkWnhyiqH6nl0HWtft5Eb1nlTP2d99RNwGLyN02m6ZFX0Q4Oo73PVcz/ExJDt
qbrDo/FX1yHKsD5VXbEc+Gn3XF4gPzXuIfVa7fAHMA7XywwM8qGqB9tZUxA/SejjUzHpdNHAEOmv
fMMARCjqsC2qDymDQEK78jXo5sFhFkiTMhDY+j16ytolb/EzOOHpDy12qRvxJuago9STX25l6Ta3
YBSWO4h94juRwCg4wCl9e1vVRb0bOTQtEkXdlzNHi5B2twNaPv8VpN6UnYG0hodxFiyJNIQc3RnS
AQlMU0dsblW5ecfLqn4c+xEoWJhFp47hrDPd4nt4vLyLZzPQVoBv8L2j4jPWsFj0Ti9cxSm/d9L6
ACiMF5DaaAd8dGpqbE96pFcB0gmPO5zCKxmRtxTSI2U5hO0Z7zBzCMDagdJ7COFqYwtEuRN6meGF
mAt1ly5h3QU0yPasZPEiP4UhPTV4HYwWmsLQd5y1kARMDd6EbgsTy1RWp64QBd5QqjhUHfRoHJzR
UcyaSjTX+LOG7zKTaDqBtj3vqFnMDtgJqvPH7MHj/QobwWUYly7uQO3vitSJuhsCQgCT+c3SOht4
s2laWfPU76g6u1MF5rWtB1QthYMTCO/Fce3u/kM+ZtP2gz64v/KTQqYrgP1rnE7NsGvfc3+ab+Pc
0qBInNwK5s+3FKKLZwFk64H/EVxjlDKbDkA9EOEKqeHaDU/HKMDX1t9cY4UaVJbG5x6SpIfrSJ0U
+q0J2Qo4dMc314Ga1PFOKbbGryEqxS7jcNpm369DU9x2sK85G023ouqcAukHQy88jidpT8so1EI3
ZIOCLnRWv6MYjUWfsJrSvQuR1dN1eE8vtJsEq6+3PwtlcgfiRKk1vftL0dAaPHW2OImcIcQBzqbe
xP4hKzjASSAYfHVmYz+MKUwboRi16tt4/p5WWhowDeoQhguLYhcAoEvigZAwthrE7XD2cGrNrt4k
Jg5LhDfWK1Gn87Pes/u6ncYY57gBGEAptF4cKExklfMEhuIEAQHDvhsyYW6c0YXTbjXAHUpW3VYD
LOUimzwNSyy1jMqS22KAh41ljpkRULGVxdbxuTi+i+UqZ4IItV6V1pHSGqX0RHFse1cbHX4MWFXO
K9+D4jAOkKagqFrt2eD2SyQ743XO2oNwpzkOsBGB/afagmlz/LODzAE0a4bkEEEH/DUayhcfC7eX
Dmp6QMEn5k0D7qGuSL6uVlZAVaR90BFFl4I5bbcb+o2Wz/XBrcElttWlF7r9H2eDFvubrIgNPRHH
gSCv5fqw/P1wEpJ0VpYZcz1cch2bSqaim1c9lCoiUUODr9dzb9uX6S7p2HDs6h4+VtfmiM8Jw7Fo
a5yw0gphPwhB5LYaQ5npw0MyOvx+Mp6xxB4e+qgcHjrsw6zsJh92VDUMaR/N1ofmjGp1oBH/APlR
yFEm/pl65aLyNlmrf8G+eBZQSJRFcW/aT1Sh+0ytfD9qgidByA2QpxPO6pPouroLWswDTx42Fk5U
ylSLX+T3mZ1HW6otedSF6pTnjtWLSIYGXwpt2lQcgm0VFprPJrMA3ODtIw4/+kNb6BO26T3jOdam
V9to+B2rk/p2mrGWssbeeM7kyFYNHAGOoBPyzzkrdzQODasDRrqNhs9ueRjNXJs32QyN9imzypOm
Yeu+gSt6CxUk40wxupSYj+KLq/iKKnnpRy3UuRRMawPVu8z9HvaZatgqK93d7MLmc+ISFofY2phE
1wfYDdAuWtPbRxHjf5EavOJbPAOBa6ZtsmGlzfa+lbGHP3RsDWYf7anDZmXFxhd/fPVTP7DrOb0h
eG2txNohw+HvRheY0CvklhqgZwq1Qu5hj/oNi0sNvw9CjY7fRx8HaZidH4WXvzDMKyWYNo/9DJA1
3v1Yf6t3uYoPKj6quPdb/JoPxZx3+eZo6Y/VjD1pzeXamg/+Ms41n8Z3CivBxy5wDGjbVRHGVrkt
EnuCjJLtGhvigy+25aolscZpT1zvvBsgANoz7PzFJyvxqsdWJtNGcmbuy6RK7ouYtUEq7eL1LcN3
wTagjAjrzvvSgGg9ZUBd6oRNkH8ZQ7AsjCU/ZZHv7mkCBMgtfCzV/KiQ5ReATN39aGhDslZVrtIk
OTy/pbyLkSn0W7fF+tnDwmEd4bEPlwXbTvJw8VaDUWgVZsDGrmPyXuNaXdzW1j0Rw8lqrU9lcYlU
WqLSeCftM8SYYpD0M3+CCE833UzC77SHunTiHah6PiaDc6UdvN8vlueeQU5rt9e4VUKfBvJZMSi0
oMMdnJpD+LA9JI1ikZIwZ+wr5qminzokAkpBqlPJE+dxGpwzrH8iZuQ3zWyzmwyvJghw+LEVumaT
hxSkC9SI0AL/FXto8ps4g3gHxXHUBi0P1YGzYTf0Ke7+dmpISwhjYjbOcXAs3ARLmcKFrRU4Zx3d
9b8vOaYKco7NAA5mYnAFFJ+aPpyZ7uCkLa1tCCSiXmsDDB7NSAuAiISULYTiwWEcZDB7mrc2cwFr
JqpT0zBNzZlKeBb2R8+Xq5RaqQFazb9aqQoY+33jREcvyYHuStUPX11KNigiSjTqK8CYo5CCzBHp
zVD5uGTBiLcanv82D9LMypsVJH+gPojFPvmnGLNVgjwlui1VdYBsjiZ+gkECz5H7iJ2jiHcNNE7A
Ab1esJdYh2Vk56tYe2vueAeeaD1jckyZVF9Ks6XGKItP2hA3Wx/ycocJZ+2GwJagC8uPmJ30qTNP
5ZgC00VF7D2IUNTGvDLhDQwk/LW9Ecw81YBKBlU06Ot37ZBn+qu/4Om9m0zl7l0zdXxXx6FJMEK7
+chtAturW4AZai4fhu4I76/+EPsWDonehl4+5QCh1q07Os8felC1on8Izl/itVk28WpqAUxizDED
CGsbt3Rheh+ds8YKOlmZS4jiuWvG+7rA1Oza0KgUp2vFehZgu3n6bDmADyHolr4RpNMAASY1MkDu
dfDvp2eu+xEm63gwpIczs+k4lm58hMlK7uRmC+DDBTxsEC5g6XjLgE/ZjbY3Yt7rwIqnnP0wt9rs
S+HjLJpD/+xHDAM7YG9/TkP/aBlO/GQaMQ/HHk/AmP2PsivbjhRHol/EOeyIV3LfbKedtsvzwqmt
WcQmdvH1cxW4TZWnZ7rnRUcRCoksVyYgxY17Y77KOE6ybdlml1RxT44WiLMb/0UfWXvXjR5+lMrt
DHYKZLsst2TSpOTnO0dmcxAA9j5LT5zaJPMeaqQtF4vG4h58vmqsZEa8xUsVgKmqJpwavzHf8FrQ
HxKrdI9hm48nnI6BfRsVxThi7sCJ74Jfjxtt+qMsfwKiXX0zRtuHekIl75LJlyhmsOQGcEHtFd/n
c++z9IcW1cBoae6ts+RNunExXlFrMBwcQ4LeMgEyKGS5AQjqpJ/9wtfPn0zQBk1/A2gyPwOabNdj
Bk7SLRfwANskXqZfaO1CY8RXHO8VtxE1eaCJNs7xMIg3vEuM286fUKcyJuJNb61NVOjGs9vJ7Aw1
o2Gl9QjzFHIiA0TmIn0dBb6Y7lTTwRtzU3zToxrvsiPKN7zRWvd2bz7n9hkcq80bUrJHnPpWz/6Y
DMescKG9NBnsb76fhml8+oLangcGKIjlgNTB8C39E6sU9IfdqAy76OZV9cbqklvHrAT18kX7FOnW
Hmc63msHXo2j2dkAOEB28TUC6eq6hazDkUYTlhySWoqnsQFOXUedFkXVUzvtZQgSllsHYpaHxpry
cwTV7rWe6PE3y5uCMrftN6+MxBYI7+YwRuB10xLxQgGljh2dBSGxB/DT5+s2A5d7NfK1ruflo8Xc
4rHJ4mjvlXq5WnzYB6UrV+8hK61CaED26cq3jezBzOJ6F3uNAflB0MSBKP47BZRZIVEAXRqBD8WM
s89EYm6Rnx23YPiNA9yQhjYA88UraHCBASmY+wYSpQ1ee3Fir4Ne3jMhPOTUkr24Oiq2lb/o7WnD
/LY7jLmTHUU8ooJyPHL1w5RTmeLrgL0fmZ5RF1tfVtmOSGFF1IAfygXtAISo3BewvTl4QL9K8ASe
TPxjw5F/83xInm5iC9DUUPFiJm74ffB58RgXzUNigJLHAWFIUFVcvzWTxtZ9Kev7GgUbOy32/GM3
JdMpEkO18/IkfzC4dopMwBaiWqTnQa473enPndsMZ+oB+v7eIx+KrnDSZ5sgr/bzFsWC4Pv+3/dN
KC3/x/eS4Senagx03Dj/A0bYjFkryzKPb8hK56cic8yLZ3X7iqSkyJQp6J7iEMpRYZFal7xp9/mY
N1cO7sP7KCpXAE73D2XOxk1Z2v1DxPF/Rj3y/TLauBCDq3u2as3cf8rKdmMrIAgI6+V5gnJ6YCqz
AaXArgFickujXSOrlfDAKkWjUu9OeW7nj6hCQL5TArQZ5saxSUzjrrbd+CnjA99XZdevXKuLn+K6
kGdXsG+hKIKs1/PnsKvda2ZEZ5z3ai9ch7gyhzB5QGbmNN3OBG3Ohswap9sgMUwm6NQiOE6Gn6LQ
bDBfw1IrQnuCHVnqZdPLUOH46VoB7NYeylDROVXdhp4IgOvxFXMmdnLpGzY0K2Br8+dBJt59W7tf
KcodG+yu1STHaIMJOmftofEGm1+Qa38qbBDGRSFIUiHUJ47YR0FWyzDLLwZ+/pasQVihm8Bk4PAF
0j1e9aWcgCHRw6HZ6qxH9YODvckJ4kvOyegToIWaqazASwDq2tDw83i9jJeF8d1MK2B/Db+vT23k
7KAIhAoa9b/uJ1599Tj7auQelFk+XOHofEXNDl6viaCi0MzZpEkU9uGSow3cNakDyYKBP7bq5aGC
XiDoSHEFCp6iAtWJUqmQqwuWAOduO3BQQGSthG4B63/4miMC2fDoWQc4A/JIWX3porg74sB/3EEp
orjWYSyh9ZewN95ldyyvjD9QUQa8SFx85zlw3l6uhZA3qLSNjX0OoBBjdipwm95OyPM+Op5ANh/f
36+ZcA48tb3X2C2O+F+2L3GbOZeu8tBT5qgXXoB9tL8hnxsBGRtBNhwvzGzjTpbxxR1TgWO81FJ8
s8Pj+EcVIvUHNRPnB0iFVpM1uF9r4Zig4LDHeyvOkyM+HASQkRK8UWwRpyIQngn6lMGuz7pqqpp1
bdBrHY4zcDOqUz3dkTWHTEjCDkXEx2vIIAAJRjZzO+ZWt6ZfCv0+zDZf6bVgDyjPFdeWvm/Qbpne
t2qoGtyEU9Zflr0a2EHqLeqzhhXt2oS8SwfH2nRIgr7GAvId6stoc+ytTF8rIX9QgX6qqRjg5WZZ
7Fgk6u18HcdJ9IPXcyjZRKhDbcG6tY5ENj3mSEXYmrjRkzqz3yqWLwaIFsSNXpwQRiOQ4GzObp6r
H0zie//ytUeQYYAZuokhuzFO4g/bxgZ7QnW17xUvTt51X50auNKQp9lbFr505tlqJ3flC17t3RA8
C2Neh1tDIGbo0umlNJJuXTqGeT9MMt0bhcWPkIdMLji6ZJukD9unrkQNBHSFkq8NTvLUt6vqM36t
ktR6jrMcbFR/WlLnxzL3dWiDTHg6qOyFCRKiDQujeJ0o01Jb8mVgYlm8xvMECY5e7diXaAqkKRnq
n5JUjJsBSYsjBNbAvah6kejr9aRo6ugYgpjlFqK5+VSi008uh74k+VlmFiv8A+1AG3BL77shOgyR
p7/94bNhehv1ITmYIh82WlwZbzwT18kqk6eGJfoFBIBgF1DBWR3FK0eW4wUHY9kTbgxQ90I8pG3H
DcsqHng8coDPxYltbMbVappQm9aML5pTuD/iBvIlhoiiJyBGzV3fy/LgYq9VlHp70lI7gzBI5F2i
FIAc6pFvUL5E+ahHvoRBOg7w9Os/iP3fa2qD+PWKtJ6Wai95HgO7rggP3UQO9wmkEmdL0RnasTD3
vIBSI/moAftKvDYUq8DiG23twVKCpoB+A6hfJBUYDXFYPKLqIMQ2cQ9cZLQ3uTXd8tZ/awYo4P1t
QAZ8HUp2A7cw0x84sT3EAkfooLgBJMLw+Nks8/CiR6JYyzRtv2oQgO21PP3h1Ui9THjLuhblAJ6C
ARjxMS+Tm5+jSrKxYvu+DXUnMOrWwcYDyZUkL8rnIo4s3C5tfiBTh473GvrX/S4xouo5z8IUN+8s
2tKonbvTDmJz5ppG3RCSMT0OcVdFgkL+MndDJH/wKKzwTo3f3CiRPxzLb2AxDfowd39AKRVI55C7
TyWghbsRNGoHivU5yMQ9QAs/xVZA0D4JFdurWN8X3vZ/v0u5n/egOD63HOhrOQZjru/oitPtlw1M
1xqJ7sed+TQ/25B821UQ8dvqThffBLKjAUjq+U+Zfke9S/0dmgP4gxd2eR05EMXIbaPgRIzimoo2
XXmd135n9b/mKUDoQ6GOa09O3rItSBibo4VHx53NJr5O2jr9F+ubPcVqsriX+NF+GxMI9bCa1U/G
aDj7stL23DCg3wCmRx20oF+hOHLrDaO4hRVKEHxsEzfkN6HmmRnF16GTMZ6ERX/ofO8Mosz4NISj
vQHTVfqg2fV7TyrfEGnJQ8FteyNVLwrfStNC9rg10w2RyOC72wW1V1fIdDj2zcwbqHhBdTwZcLpK
YVOsd3/zeuv/vqd0DB/FHdBd0bG1tHRswT5hak1kvaBfUQK9D6wxMozuEbB/90g946O3+Fp8BJBR
Ffu/il3Clvn/lw9YUKQNwG4fqcqnWdHTVwVOZJPuZpdmN1m04faTnyLIN08je1btpO4yTsvMSp5q
sZ7rIQiK/7xIRjKis8RnF31z/LRtQXpY6NG6QC7vWP3ecLwxHIeGIeevBtpmcrBn+oihERTouiDM
f17cn2bRAPmoBxAmRDwX+7/OW0LYYIOEXKlb00EqZ7zZpGBqW806165A+ZNXxJeizv+GilEVVf22
Q3KwL4IesOtZOJswDVf/TLdvj5PJSrv2HgrDwnHuuC56J/+RFiGKSJxIgAQyc/bQO+X7MXTKR9MF
rBSE97hH4eaWi/yHnHpw39kXwrNFbYpdQ93pDznG7pIwjpH2BNBNKyNgIrL0fSDTIJNBAzH0ygFn
CIcHpAqmpgrSnOsHUJ80YGXJGx3pltJ7cMbJe7Cbgu3jGqz1i0/UrXZJ5LQBWLfTAoqD3trWNjPr
QhY1HkSEAlMKA+jo0Hug+Rnq+DdT3LE1hVjqElanefMlyEdxvddfI8UJOmXGlmsGe4qiWHvw6xiI
ztF67bnh7QcNbO1kplo8Qah1DI9k/uckFOO0QZGx7wsbIcQJpcedBxSOZefS679ARgJoTDDV4HgW
xz8C72ZrYQPyB0y194WL1YCiozcJ6gqQu4zJhg6PUC38HRAJ/6EM8/wBWTGUFqlDJZqtODZAjW/Z
69oX8lI6GnB1RZU+W3jhDHIXCNEBulegOrD/YLV/dVuevk2GBiK+3LAfICRp73qR58eORe/Tce75
Pn3y6seU55e4QIYGZCRXQ/ej65h42XPKDegdw520vbwg/1QH88bXSpydmKBSQKO1F9kg/kVRKI22
YXu11Br9n2sAtBCEyeCjvNJxeZBanb7ujR5wLoUkx7sYENm58Mq7QVT40tgiWjvAVOxmmV+UdoCJ
CvTMSpYWil75bQQ+LBil1Z4bq0MxGWrFgPLOii2FZDgqP+W4VUGyEsGgTmifTGxulEHxIipxOoxS
3ENIOsKNzYZtl458PsfzetAL+g2gniLzzqZWFCv6r/CcKFtBI007D9Mw3fAvOdB/cI1b2k4Veu/o
VFBNt/XevovL8Uhwd0LE16nKNEVSrBeAfBwmBWSeXunPQAGWYGL+q8y4+ZzA6oX9PnWooaDgTk1/
0Bw+Qj4AjWnHxVFM+aFzu3cX+Qdl8jjB39ttIW5j42wf1RnTjv4QRpH3SAICBE9/krrW4qsNRiWy
KMIOx6vOxvaOLJqeJ76cp+d91x9qbCcCn/WbifnHvCv7Jx8atvdcQOZGxJb8UmmetQF4Nds7ql4M
wmOnomLdUwkU/X0sQgg32Xz6kkOe7L+GRSJGBb2aXqvVsN3IZBjimxRbUb4tUcF0cjoh2CoNKyhT
6ENUQQ0W3c92YydxFdCEuYtXi2feSWteZPbRTF71UL6j7i+TyHYLUL64YGuSjnuZXLDdgw6ebb0W
OThHNdQzK3C4u23JjqPBd4sfvLXQQmxl1K7yJkw3FIecNXIxNA+g9vFiqYQEVh+9BH4KIdt2Gmfd
Iaez8gCtmtYJj0souYzjLgzzHwtFuUhwRARqR3A5qld/Ghg6vQhEY/LjQm/ejDsrz/oreZowTE//
bZ0u+tFOYf3qmRN+55punDir6pcGRdMAH4g3hYjZc3/Mt44ycc58b7da8gTVigIiAqYRDNKr3pbp
DG+JT5Dw2UVd8TPnngQwGWKhVTQAyStzDplSE6nVxaYexagZEIibthRHfm64bgA6SrkeTGQXuBaG
T9Rrq1qbe/VHr4p5fJhCFzxeES/2ad2IHd5QrFd8cXakOun6prkCSF+/jNXE7rppysCvhvNqR9hn
q2s4YKcsn2eCL9d6jfltHMEvoz79p3/HYtKoKd1kP/rTJZsq8whkrXn0E1CJrcq6wItHxpE5nPow
wdkcxmenE9oYolhDIRxn+33CxzLMSkHqNrY/iP6GuHZqZO0D0Mc224USh0h1PpldnD7YHlRSNQDq
xy4qL9Q0IP2Ye2R2ZgNVZtlfPvk/xdqqDCJGHdYWhSG/zmd1Y+8d0bcPQyPLFXcGCxznPLxZTbij
22jbhfmO1V24pbutX5iAMLrdDRz66SWHOtx8F16mJ94Q3lCbsYvDrwUzxkccZlvPHt4LtCp7bn41
apXowgg3zez5zzDLbr+MFdsAOoLKY5u9ZJ7MrwZQKY84BpBQR4RsDJnUVJqsV6zNQpXrbR/Jh0mj
i+MNoECRlxvscNVXCU7+0/il1If4CUUU/JyQ3zNxVJ5Z7TrCWzzIcIGWOdeQNm5wDxxxzhtG1Toy
o2qlKVOXibYbCnYPOWWEkI/i7Cb7zc7N1xAb4BNF0KLzcmr5T775aiAQQtEmWPGCCSW9e+RJ5Ima
mk9gnFlskxhoFlsz5HukBPJsm7jTTxpc/PMKfliucCz9FblZiDwWXfvYt0n7KAFED/zUKY9kdrpX
PtiokCSLGuh6iN2nWZbb/IvHgAzrwYAHOaAaPOE7F8myDTCGXiCKhDt3hjVsE20cjlpbt/KIDPwG
ND/VNXUL9qQw9kivWM8fltm75myBJBv/4l+tZez/m1d2QkfWSQN3iW4mXzwoWMZW/9qmRn7JYpAz
kLsBFHgDuDOUjFWUM/mP0DTsrtg59Y8uby8UhZdWttedVkMSBlGg0kmAFIihq/C+tK1X/authe9L
o/oqezI1OZ6km7d3g2qggxyiBB/6xlkkdANv5upJ3rPmroQaiDCi8qDkC82d3yK9VXvphSLm4DDK
upP0/W0xAQy7nueKycNhu5FA9DLWTcAtR3BJG5q5yrrJwAXU2nT9Ahwt86XnK3xckELyoXbxsmdp
O7z27aIocnFAlydXEQ9PDqqWUaPJ/L1vhM5aGo39Oli9vqogTnKErqD1WoFHkSZBMzW5Fr0JVs0v
LvYFe6P19h5DVTH+RyU79dh4zw1+MT4yzdOEIjrljKjrCvMMwEv5PmcJ/7zGbBdh7K/sZBxBdoM1
aE3qWVkOVOcyfRn5+FTzBZcQ6s3LUncer3uvPemoL/OzOz+0td1CCpWo8mmij/rko4FPvo/5QhV8
UwQ1QKs+RiwFNadnWQ9srKoVeB+iHZkm0C0PZeSWSI62HLxCCKHGSGVx8f1kjywfqPfIFzHzYJo5
O48evoSBX2bvS9EqAiIZJ4nye8cvrW0XQ9+ij+L02guRoBiWKqtZjUoCA8wWqvFz1z4BKTBHkF+p
D9zZGf7YahI15E+S72KKnPvF3Sfa2R788by4Kh2KoAASAtKulqcB2RWQ90rjardcV6+Es4ZUYLlB
xbyIVpb6vM4EzMyyFn1e/OqaYPHxIXVOaeJel39WX3qoLGpR7ZW2r2E1ZG9mh0oiM7aQoFSm21Ur
PR6mF6Mq7VMLfNeKKX/VtixAVmi8ONhn3CosQX4+tXwnIEK2pelxNYDmtPKeUPfgYSPm2gH5UVbo
ruzIHg5VHwaaNQ73Go4T71E6Wq/AH5Rvw4HB9zHQggAvMHqh7WiAqVHqVYP17BSQql1iyZ+4yItA
/+T8yQ+xJ4iJ+XeLO5qS7tLZSi8RH2O+rvosuKVEJ1+0d+ZodhfTAtUIKuFBldr82pDPU5ryNMCs
dVcM9umvQsu/mMkkEBUdE9tl2SUMhaVG8/mqA/Ihuzqe3j5d4pMpaS6tmiMltobUpAs0Kj77ODXs
GKNWYLRBxAFEbxoQnQQ1xC4xody6yUp5t/j1GhXHqAuc8MPQxwfikuBI+36en9vI9EBDrABXs+Ge
Y+DMgOyXPNoORtYFkZRgtDHN2j2Dwuu9GaNc9EEqjMOIUvIDDdDsOXq2e4F6lXb4Rnzi2uRbjzin
ICOG9t5TUzv1xkSBw4Z8zVjZoHuaA8hTdBM0A0xN31C8jXvyo0Dlq6Isr3SQrmURb4OyHSFrxUK+
T0bQW9l6neF+Bsw9hCPw9gsIBbSo0OQqTkw1EviDVm3J17jAMGKfhsmRmgzRFNg4TU1AL2tilx80
QF/aYc5PS2P+btKAH/b8JBr3S9dFzXZxLbOM0Ad6XoUtPur91+VoxhJMc+MWEjxeB9xooxd44+mh
DQPSnX7XeWASwa4B+IReQ2U8OF6LVeE09bUp7PoKfcZ3H5k0QL623oLxZ18n3mWC4PTRUE0ZWuDy
py411sjBL5tYIjzO3WVoDi28yMWmT7L3BX6JklNX79TyNAd3cXPf6c02d2zU1uCZim+tY50B9MLB
G3WrJAHVh0i0K97DK9BoJMAoMfCDBXNXhUcSfAwuEqXHFBz/Tp9hNMUeZGsOOH6g0iFq2phBN6xj
+9p0UWFEPiozogKk30PITy4PYic7I3EffS3GJkhOBrLpwgANJkzqlcqk3l+Z/2CaNeZGDuqI4bUL
y6e+sIx9i83aHWODtq4NvXoGyg/3EYi9fDetGk8NcHwFfZqjol2O3zQGXKt0euM2OF65MTrw6Ppd
XkFXqGF7qRXgi1MroXaseobgF3gAsxKixT0eLhBmsM9VO743qKw3N0njyYB8NOoB7FatyS5UYAtS
jqCWmbPVIZ+OUsDUs4HXEaxaj50ioQdbFFk0QEuMTZUg8PfFZ6cGnfE90EAg3we2wtTXbRXp5ziP
+pPW/FEUqBCAPDJc1OhtmYJHON4aGm7YSVi9++c4rmxQHmFKjAy6DxqrI/kcSHwlR1qB4xglxOgB
MvV23R2TNsbeF3W4wxGbcVAeOEXb7hvIMB+BTgktKEpIFaDG/sNLjm7qPONEAcsyS/wAxURjRZGg
aeYryZDR7uyiAdWEX89NP5h37YSis09+MjMcQxVQMbws8eR3nLQ9M7tbffKTCbFGpKgS63G2GujL
lb0NSv8VXvGLS6xN7QjFVCC5Dlop+xMKie6BfRx2YVr1J6Ya6lk1yna3AF10v9o0DtGD+6ZD/ZOj
J1UIvkjMoUBaMEL6M1wtC9EIpE98EKb/OdHPwJQSUMzcpZkUyQwPHEVe1s5PgLDFnhVVx3f0KJi6
uN5P7gCeCKsEnEk9PxxbOzWWzFdDCKnlMOp6MPTlfKdJIQASi/unLK6mR4nvZ+7ivJA8GV4RE7sB
ZYUyIU2dnoGG/0EWYDMIqwTS7XhJmi1geOcFycTZ/3hC3daXPoSWDmBMMcqdwT3pFGCXtFRDJjVD
BLIEpkJGVD0N63lEsUfSyMjxPiyJhnJZYpm4rL2MLhdYVhhHdSuY11afhGKkuvSyAteNL2NrGTsi
OWFjAmY2vGUtBCaf+EyI7YRi4xG8oip2cdEsMmfuE8WbQuZHLPlpSY6f3fH9CNXtwMVdJs0Npz7A
MU4sBhAn9E+jHVZPnlfdCuI5+PCXhqyeVLxnOiCyGGOUs7lIyLtTuWore1c32MJgqRa0T+jZA+/w
ldbMKlhs6s1OGl/mkDlJS0CvWEcp+sdiNOCOo/W+TqVGaHh2LjY5KZxbo7Fnmjl/psX/+ePQp52X
cUb8KnTfsv16lRrCQB/qAn3UAR+tGjKpAY5uFepCPywu6kUpdJnnaWQ3qSVOtmWV706ylzm0Kq2v
Fmy6wV1p+hcNN/YXX/qbXC+cN68Pra3QcmNHZgL5oby0rddGy6Oj06JwmvzSzF4mvIc+NnoaQQ8W
uwryF0UJ/gdo51yYZ5iPcRndTCd13zwGgESjnhWDYdwxkK7cVVNk3CWt/qNyin4f4T7oAW9dGEcL
coSuiph9nWu3KHQsJHb/rm5Ck+jPFdKVEcbTe5hdmPpmcjWcmam5ODpEDou6LeoE6tQYj/mA87iA
rgu0nYR2U/d9Ugypnd6CoBB5Mu/ca05ySsDffJLcrECZ8mGTs0hLvH1SlxoaniPJxo5CrNJEKvjH
P11jWciKcLJm6QDPF5B87yZNBhynYhsA38oV0CEh+JAHVHm4rvk2FHhlCxvdunDuWxKV0LF+SqCj
QRFiKu0L9SiEer3M35cik5qiuibmSwL6z8e2b+6qWGYXIHDSx6ox43vUHm1ojBqBp9e+kGAMXHyN
7NxVG8fxbvH9vhAIsIeLUbg7IN5AiMSRugKA+TT0Pj+5PXI3K+p2WijLgLo0zrqanyYf0DlH5v5a
5o6Og7zh1+b/8iEh8T6XprVHKUM8+z9W/AeLVVCdyQE7w4eg1cDsfHTror+0XtttyzhByRgP3Wsb
dl2QpBNY3hsOeh5neM3Lotu6oW6CUsjA+ZcJCUrQ4sbHpIn6Gw/DYhtB6XGT1A7MMkpO2FuNAY3q
YEu5+pBEHkFZcaMmae0Dsg7pA8XrRg2omYm9NA06eE2YV2u43x6iPARRVtGCo8ZDHfdp0iAxR73F
BICgg9RbkmzIZ3pmc9JVU0CSlIvk0kgHqs+qcaE8hRz6Y8Va5ObIVadZgF2re559Pa8PKHWxjr5V
4e2OFSjE8ozkxMH8fckUCz813QhdYlB0HMlfKrb+ZTAuGDTYG99YJWAzjDov/tZwGa/iqCnuWTaK
S4EiuhXul8k3EPNsCggQf+mKAs9pl/d7MCoCacjlHQV4CTZENDMEkjfxdXGpVFFz2UNgrRmyr3gX
Le9iGZd3UvU8q5SH91Qw0D+OFrQdOL5B1wsaGvW/ccarP/hiYkUy42fS3002fyJLS+BqieTml8BB
smoVWVO//mUobEexT8v0sVSJaGrSCEDNsXHcHSWnlwHq9Ub9k7Ga72dLMaHNs/SsurMa72ur8W4e
TJXLAXUylOmQum9cKfHQTP1j4XjNrXcsT4nSuxsp+uYGyD0IaJNYBjSa6cy94lazknE2tStgMO9Y
Zab3YVG2N6hdjytr9NieYnUn63cCmOM1kpI4cxHxIQIsVwRTE5snkqL8bMe1lx1w8A8Ka2hWLnET
qIjfhSxpxPYrFLW7PD6Hpc7xXG378mZyoSpGIPurStouS5ODb2M2Oxy2nkCFOEcs/s+xPUi4em7v
chtfh78K+wfXsltkJEGOAlnKyRkDexLJxlL/LCqiXBrygRsTfxhyfoohU6gVTLUChWgV/RnBgAN8
4QjpvkSvXznSGSBCdD3/3DR9eC4KBxn/Jt+M9WBDi3LKwvPcBbNHeCabG1Br0hL/6DO8Oa9p8ns4
m35CcJPvZpNWnIfVZOoZLLZWIhLlmhb0QqM666Aa8c2hDFC5w08ttl0laJtwszY7Jz2R01AjkoLI
ScOZM/00Su6pih/c/v9yiV9Wm7sUm4Cae4165mwLdcYXKnURsemjRFrk57gtNDysmheuKpL7fPxL
/1/E0zrlxzqZNdUHAUJBUAKPa5VxeEapkYNc0rAmCu0Piyi0cznNY0ShTdbv84Cc+LTKMk+NZTut
jqblGssV1egSq66/WB9j9Gk8AEV6swCheFyJtcW1Lkgb4YUozRP5qVON4RRpum1lnJ9GfcpP1GNd
5qB04CMIOqFyhxz3xaUBr5mAMVvCdTCwoEx2LNesHZpLafXdlgNTAFR33lzIR72xcZsL9RoZ1Set
xkZQTXBVQz1PQEl4nqaL6WRBOuMw+5ZVqFdDERknWyig/DSwXIM+hpf7SNurj7EM0Ay65sfHqH0w
XPVVh9KlSbePRuMIfU9di7p+59tgTG+rdy8Nub2WAG3m1PbRy0ZA1ajrTHoNekJQJ6zGko0rmspq
zYGSiFplXlBnBg9QUesEkR4XDz3j+T6vJRiWZcXY7ETVL5jGNBB2gDfogeJwO36PI5MaGo1r0DIw
Mz4tflrTZx3WNJpink+jKjZHlu0UTrg0ubA//PP6KjbsJ48FH3HLfLfys73hGH1AV10GPmIX/7Im
xw17YyolKy0wuVlvBqqUB90wvgCFV236uZA+VCcDv9hSpU3GLFwDNrLBP0ee7KSTJ+rN5jhBEWoZ
0QyQCBkCMufEtMuF4u1VDZl/5aOQwZbPM+XvR+ynqWTSfFqOR263A+WT36UHXkVZoIEZCXsv98KK
OgbkJv61+cU3+NEhttgcYacT9FMg74V7M36djuU8lXmpP4CodUPV29Qws+RBnRTmafYNPXRe8IqC
CmaoDWikkYi6TMG0XNWv1xckFk0oZwEabqrqEv4EsG/4bRmvKijFNfiw2FXKULPXQ1yU9wXk1nbu
WHdnZqb1IeF1eGC9Zp2MtLV30gBHbA9C1k3pl8PV7E1gA4rcu8UJAxchG/ovpc2ToMjT7pvs+V0r
B/OPFvqJpjeOwB0OL66mNPX0KD8agz5+F9r4TWfe8Ab9disoQF8BBjTPX8X4DI9xJdvN8rGA+uvO
/eiJ+WOBcBtEf3b2/rHA58wAPjRRwwRqmUPOa/fRNlQt/WCeoRDjPraJ5T4KpY1jVKhozHLctp00
Mq95eqMxikpxPrLh4NjaUAAN2GJcg+QyfaCICJVSe80umxVdhHyxMzybDYpiKB7vsuw4ecAy0BoU
0SlheXeEqhuZbQchyASnq8tVnIJF67BMIBWkPq40avPqm09IhkuUG0hwY4DjNH41ZYh9eKpfY8Vy
ocegSe1DJNrxzAfFhwYt+I8Iu+uzFSrP/O3Ash4YdYir4Pjcr8/UKyEOB1iH0FZkIj/fzANLXIey
vL+hbTaAJ/+MD/YA+gdK2LIxCD2GTxhzfOvArooNwkPtpNACRoG5ybIh6OMs++pG/sMEYeU/XAH+
1yllMXCC09r08+Rn6OlfepHpb8g2skD4nXXz6n5ad5NdP+SCeQDIoyiNxxK5JgjdHky24iKN9wSA
BE41SKssefWSND9lsRutyV/XOvIF3LXvJFQUoDSZPRHSRy9Db2M0ZrtPcJiUu5ArtcFu/uajgLPF
ceG3rp6StQZANX7vsrwfUydZ1WogN6cT4GLTSwECM+yV9KORgewHQBIXqdS2uPc06z7VCvfGRtHe
+nyVKYM8vR2fcZwb3peN59z8pHnshikYRFzcXD3K7rKyeiKrUy5Tmmvkdusr7gX5beAJEBlubB5q
qy1uU5a1Ox117mua4PFablNZJ6dscsq7zLYGYIqdfOPi5d9a+xov78C7Pqwy5bTy6WvJij8absd5
F+SsBsW87LVAb2t9bxI2yTkIlMI+Vgp3ZIeWu09FxQJdIZWooXinmPR9q/+btG/tjhNXov1FrAUC
BHxt+t1u27HjOJMvrJk5EwTi/YZff7cKT9TpyZx71r0foiVVlUTHboMo1d5boJapvlRWXr7kC5Iq
M44A3dwLgTpMUWoskZZTfKnU0DCWii8V1RN4F20YusUwf+/LHshDFbgoB3nv5v3rcF2KptF6wEJ/
D8y/ekuRX0FJkbmld7YCg9802oYzcw56uv8WQnP/h7j/IcQHc8sBL7AP/0Osvmy74LG9Wcc/f9K7
ZerxAWKo9tmzuu4CZtfuQj1qJGdQ+lIN9chWzU6wz9r8TZvupmrH3VSKw+MeyVa9shuD7sWz/jMk
qVDcnYB2gMQEaDo01Pv/sTVVsLXBg3+qve4fy0HQhYNdOB13lmeOYdOL4NswYNdTTtFfPReQRGjK
33xgz7fD1E9PzmTlJ9xeq2NmJvy5mPvHfGwfpDvsIUAC+q2kQuVzbSh6JnEMFoOnm1jg+94rC3xr
FHS49lUNIms745cC3O8QY3BfslgMf9Tu/PuMG963oBDg3O8j+QIhgWkf4Yge4lF/N141lFdfxsl1
+u3OqofU643MCEfcxra+6MS0oZkCyizT5mM+J7sDgs5Qdq3FcTAxCr4Dzx5gdtIwz4QzGooXjheG
d9DO1Q8m9qchmSnKd/zv2OHyFYtmebEfRjaQFFIB1wBWjrYDfuMHt+2qN2MCiYB08mCHU8vyzfI8
69CDbWKd25b8A8dGc8H2myKjnUKiUc21AmSVIsdDvkPNBRFGghsj/1YsRfCnY7lPkEBM3qUrsv0C
EOUZ2S4fd1enAjeL4/9pzfs5LuSf/TA5YdUN7mPVmtCmA9fkFrmuEA/OCY9VkF8GJp47SJwGzzgf
zB+FL3baBLGyADx8YtcUMn+kKHJGZi/Vw3c6aZvRoxwwyLCJgI5s8ExxeY2nMme8CCmOllPU3peg
5J/1VD/l1bNID670oZODjCdDugWvLdNyHQLHwYZvGdsd9kdg9VdGanqjGKdtV7vgC4XGwnauc9yj
/GHEht/L+v19JOggPwseWMc1EPCIbQNMzoXiHNB7XlllOsfBdblKrXdjuXXFVgCp/RX6bPjysq4H
t3ujFMhtN8ySXl5oyPNtwEvx1bSFd5nLqke1ZQW5goaDZSQZ5LkdARDG87wEPjOSoEwCbNXBx467
2f69AE1vyN2gf9KxddV/xApRWO+tsE4ryQIkHtJtm0G2OFBQd4Zq+POEAmR5NefqYfLH3xPI/kFc
Eo1XdB/NEBu3Q/JSHIX8akgOCuGGdE8JMLhTD9IBkMBF8mHgeFH2iy+5InrOkPTFybnqNko8niKy
YgJRNMqEJy8A09PG8IP0k4i8dBuMfnylhktwxW0t26z2jj+g/qydu/hQ1TI6iaH1UVEFJTuUTUpQ
CLJuuAAQWEegg0DX10LdN+Oq9NnO9PBZadIaRP6bMcDZPY5WFxySWawZAIuQ3kMvgA+zcyA9boyB
03nQlILbGBg0QpAi4Qffi9jJYsErVRvjFaR7qT0gn5qot3Y9PetRiX/tgb69UkgcjPODmmDTxkEH
k3c2sEMtGuus68BHWSPRK0GylVpldCPiSlXiFMdKULCgoK6cNvWAetLG5yHO88tLpcAXuiEbIwDG
r9zA931ER14PwZlyAThZraCDcdpxGbG9PtzZ7xfN1dVvpiVmvs/GUT4XHSi/B0hgVegYIxSxHNAO
4De/dgT04b7/iFGu0ePWew5eLa/e+4Pjb9aKyqH5nkoHrElaqJMcdyWVd5WXP+bG0Dfe04iKNm9W
weE+yu/wymE9OotRn5EYmC7UVLacLllqfwznEkVhshK7OzsNaQLF3g31Sg0kDOoNuV2UpU+DAXkg
dTGcQXxcgoa/sukQXs1hzHh5btXfWtqDciz1UDJPw0L9Ec5DAoY5Gq/dqba+s7ob9mQzJ3b022Q8
igG40hv1PBqjfqa+gOTiQ0fvVzY24lzKe/tVpJ7Y2EG/m7jb4bYB/IKGKEhw4u86JWF656ChtoGI
Z9emsY3MxU/zDZniwZ6oVWrAj9ZV9FwcGTUQVMs7bu78MbNClLJB61da7cNcRWxvR9FfZNINaMba
Bz2knqsmtJUhdoALoKZdLaIdeng3d0G1Bgg7Y4Dl1AJ0WR1MNhpqR4w3qQ3o6fpdUdTGNu0X79wA
V3qyRjnsmagHbEKaizt42Z9NjrcRsCv6n/oi4KfID/o9XgSHd+ZVl1ah/CkChfXj8eMPyCogA/Kj
YJhKhdeq4X8tGB6ogPiu7piqiKkMuZWi2YHu1L9EQxxcAuTDLjT0AIsDG+EPT4T832kEW5MOoRnU
oKC5OJSBY4OtbuIhs0D536UB9t0zlASByXHf8V+52g5L/tMG0x8dWP0/C4BTDo5djCdItmafMidD
na6KcIy/ehQh/oHUQxTyDomaZGyjM4uHYVsWIn+bK884ssByQhqmoGW8tKnLwD5sZm9MJtN1ruL/
kBNqhdlz6+MES80M4i557W0O6sYufyNTGV2NzAaLgAHKZ8mjzy7ylddEQRmdasIuZMzyQ6dAkH4e
GCdhSRBqK++Yg0qIL0OIxyCEZlRlYoX32v2AY+rtWqM4Dv3HmEoPwQDT4vDZ//bBkhn4KP4i9BgO
E6fjjNNApAL+RpQZLaAOhhd5e7JRwyfnCaUj0QONEpHXT6Vv3MDQ7haiMGh8RTcLjdj9uauOAVho
ChSXF8smYbJ4Bqd5gJdeHj2NQ9pc1iGySBHqLOuPmIYNSOeqGDfIwTpeEd9nMwzvczbOX0fg/lFn
mn0uG9N9XOSEKihlb0uz3Rlzu4C1HcP57zDhVe6j6KdvyGYPl6o3sc2SdfmYOBHe6/PUPmeTeyK7
I2QCnQsZvLeQa7z0vIC6pFVCQFLhZ1PXY/t8GLqVOMpUnP/Sc9lKHNWk8lSBpO0lmGT9Wlj5gXC0
AyCCIJ9qgxV0S2uIhHX7SSks24FMwzRwxNkC+Ay73DLfagoVbrXjoWj6L1HkICFF9Ckr5St1rQp8
NjPq60UGpQoIok3P1ExFCcbwDhQKcn4WLhoyQ8kWnOwdsgk3oUBTHgDgSZDZ+juO4Qz6yXHWSWR2
XXDfNsH46FVL/9BCR8lI5u4M/rv+gUz4leDb7+NPIPUD3MBpjIzEcjC74guN7uK0jRy0lDSGJCw6
F9lVtZ4TTzgaJvfa1XOCXq4f4R8x+jJ0eSPNvtDa6+eij6iXEd5ncAHXIkKtc1WYkHYtnhOzllco
RnYvXTqL6+w6z4OZAf6kmige612ZNO2Ohpy77UsuqmfXiT8mMdS7XQVn66QmBUM0D4ZgM6pMPDWu
SsdTr0KeF/q03qM94iiW7LFhp1BTopDJLut1ngB7yU/dH5P0ipHfKtnbCLs/tezNFIrRgSOtS5eQ
kqPKKLcPN7a1S+EA6OLD6Jk9DtJx4h/h0F52J7zOA41lSzu08PK5DiE+YkPoBl5bnfXRUHsp+P9x
LiiJPGDdyiNDqc5uorOQVFEZAdoAelRlXCmCiUo4a1vgPwBd22kGYu2gaKEmk+1fHZVCUrQLSNES
HNU1QKCNKMTcEYw0vzKAXUDcxdtdY0jz7PbF8GIjdQgQa5L8EftGukG1M9ITLZ7PbiN+TJwyy/s9
KeNunVgCLP5st/5n0zikZQtp3RIQjDH14nFL42EWh7nL5/NixjjOBhS3R0W56rJW/CfhsQmMobJl
gTFshVoCuqzAQiZDsVsDV+OPxa0FLLlD6zUhXUtfVccVqGYFch//nXIxcSmV4znwMfirhwDVhRo7
iFDtn8qh2skUJ4YNlyYOlqCIcHHJRV0mwL2z70AQnnSg5l6HNB+Ao8UI9Xp8NPHWZ5ZVteMox92Q
ZzXqoAE1tJebRYIkwSTkpA4lkkFHCry5LoWT0azTYT9Oy7dJ4HSQqZow6vUJDgC1jaEEZfGYPJFJ
2/VwUPP18FchZPsf4uhTqCtCb/UfV8yruMSBsbqa6zRJ2Lsi3QFHal55/lsDNMVK+mwrHn0aWmBL
gTBCAMky5dUOmhQ4X7WFF6bBIHbShhCUApZTdGBySJ0T0fdRQ2x93g9KP227C6EhIC5bVnn2Or9H
WflKBKhjZeX228wZgiMQ3xA0tJaXBgcGV9PEgzGzDfYbhK9ECLbIWekyGy9tn7yQfcndeifHpjnN
eWyAjP9AZr8eh6PXge4pR43LbyBhuyR4Y/gsY294wDcReXlatenHDTJq8ZOPHNGnJbVR2YSrIbkK
ZA73RiCxm+QdoKc13p+i7tBCGmpfqmVN8NTh9Cv9IpcoA16+zbZLiT9nw61A/yibfD9XibH1Z694
jZwGFeLOOpisonx1OgHle6N29hQgsEV8AkTt2DpL+UomyTIZFr3hH2lopXJ88Gz+G42oKZwuhc7h
0lxoyWWx/VPpgnGUvOU01s9ViR1kFvxW+KCUXoiERbQgo4d4RLVfx14CIFrOGjCssgKnEl2FXQtS
T5+IY6UD/7KcPPFEZCuxIiEGyaqmaVGLc3NezuQnu5TQB1GFxHuyrQwv6iIMVT+httGFcHvcZkiW
uhUQDTJaogvogqILDTtrUVLH1JJr9fNA7ozGXMAZ8fecu4k0ZHY3H0w3/jx0M04TVQO5LBfJGpSx
gE6j3XEQFn/YYicFh/bqt1XRdm907zTRFIEDOBb5bWg3bgKjD7ZtPjpnH0+WtVmA7j/neBcpwF2G
LnkoJihBm7kab/w33QRyGnaol/KhLQQcAH8XpuNvuUBZapM/Oc2UoabTy66Laqinh9DZdUB4h9ol
iqsGbo8b6gownflmlJ9XhxEdh5pFJ72cXoR6KPSD3kAvn8w0gxKzulbiv7I4KB7uIu+uSfF6Weql
YNidCshaM593y6YNZg9VI6NzxLnvG41cp/Suo2s6OHnMp+8Rx17Hy4b+I5jcPvg3acYa3Mj5il0g
aBq6F5SSVBs6vM1M99rXmf+lEK6zN0XfnyiiivsKlJ14l/0R4RSzs/dKdhtB78PYDlzT1PHu1zAN
nJ+604Fy9pnH+NZrzPZEQ8g2bS1nad/qOHWvXFF2kx1yNRwYfB+Ex+p9w4Qu9F3YoOyBg8T/v4U5
ajWaTqv9fNFxirv1ouAG/Lio/my0uLoohTUGDhVsH7oIss2mTWSV86d0tgSIXCv8kbq19+65walL
ZI5sOZKAUxZA1fZHBM/A3VTnsb+lQuWGFWCi4Eju6QrkiSFLDvVf8ECqymZqIjCdm4UNVRxV3jxP
kFkZzfSrDsjxo/q/LDSxDNjwDtR/LkTUT7lpKm4+yDZx1fQyFIPXvpJlmPIiNAwwRJJok44nnSYK
sco1fuisi4iz5SiXvlPyJva2xf/g96H8nb4rHJUkYQL90cd/CTByYw6F03wEcLxwl+CBCeoRhQM4
EnixXRDndKBn/bP0lzNvG+PdjxdjJ93SOptF2TwvOXQbKQLSA+Hcy+gFQqvPmZ2mD5UN9iP6xPRf
MdLyMGCD/EwmVOBCfxkVPnsRQYAsxvn/zpNA0kZe7lxED3r1jR6TkRrbHSMwIPfWRtuoZ3RqCnV/
NQ+yIC52k9DBA6EApAZRgcK+B1PbHEkhaJUJUipCQW6kp5yPX8mEel91UO9F9qNnud/xptAcSVdo
lRiKq0JSMMsgBYMtTrynuzbkK3DP13f2m3HZQJU3TR7pAbHe4lton//jATGy6Nq7Y3CuLDsE87h4
1GVdfJYCIFTPBomD8XddmIoDR1YMVIKyNSWE13DkVuPpH/Z4UpqPbQRdi5SPyd5qRAUKba+X1yKY
9vE4tOfVlnZA3rcQkBsluBZWG+qxs72BV2GUjNnP/53yEWeg/2CHC2zfMk3bCzxmmsE9r7sjOhBY
TV38NAwoTCw8Y4DwOmrCcsbzXafy/rkdG8aeg80UD46AhZ4xV1sb6mRI90/MeFi75HcdB2WQwh3C
1RgwbNsnwy9KgiUfqEyASgJ0rcC/lg70o5tscZYrQz3jboG1FOFuraCBmqfji2sM7D6e1Ev+213P
sYfiN9Ei9V1AOuDe29bF65QU2Z4ZwrgYixOhfKRqhn2txE7IWBkVyg9kvCGvttOQGseanto6Z89s
hqCeXL6NdSAOTsftg2sE/m+es0P2x93MosVrmFMBy6xKx6h+TBQvIHWxXshic2wFQQqM9JwKyH2I
tEmR2xuqTRuV8IjT93+5c5yANjOrQHs7mV5o4AB4R8Y6b5IncH4mTzg+tA4CJbO4EcO2RmdNllzN
tg/JNgUBklGZBB0QqmgeqQGm2gkX0PjvUB5TsQ3S/R8eAC+RMvX6y0IOijaDdj7JsnldbfjVzY80
Azm0KAQQzNveL+ODFiGTEpUwoobwoVG1R9Apx49DUH00DV7sor7FwSssSYxXUpxAo6veSzcqsbet
KnESErXy2Bi/pV09nsGG4W9xFj5/cybvbLZm+QZes/GcjOADJCUkZR8C7JBbHP8fGvXj9R0lZwjM
xxlnoRD2MyGRjkQaKPKUt4qb6FPJxo3pRsYLA2DDLEZ2ijpv3nqxmYS8AgphnyYgDOHYANHpmLAq
HIzZRWODMKMDOFeBJjp/xIWqJIJgc2y0x2zp89DIcvcklCTz1CcjeCHabk/D2YqXI/Pway3H1v3M
zHl8ABYYFVlqCDrF4tNkmGuskWB+NvebFue6LxQwsvTrUJnRlRajS+VVB90v07vWit6ZmjmIl3Tb
48CXu1sJ/G3YgsHgCZUK3ZPPcOIEjpUzmUw2zvjcYAm8VDlEw1SYKxhon1VTpvV8wVHDmUxFjzvc
1CX5MQrMUCh8TS5RYmXOmfVUxdYMJOBS7MAgy6FdCekG7jnmxhozYKdQVvceDfbywBURvleAxHwp
wCJvofKxDH17uvG6yktzzQnyeODOn97x414eiClcz/VHNuKp67CNYRWZPABlC+KxIfB2bsRwitMp
QitqkO4tr2U5l6g8RvaMvHHlJIeEu6DNSMVy8IoEtFRGan6JcvfsKVyLCTBfKFg9PprRBIxd0kwh
IWHm1jryaS7e+y7PUQU/LPv13SRRLyz0KKLGyQzUsbWQfdnZnbp90quLbc+PHlR3jy4O0k4oM7xq
YM7MGc6sCYYDqXa857v56tXwnGqUEgJrCsZTqxPaReDL0/cgYmgBC3+y1c2DelWd4Cg9HvaemxXO
6iVHDwRy5KPSS8eSPbIaEMFw4I5pqBtRFg4I23AJlXU+iRI8ftEydKwMDQbyspakIlQzluYevEX8
NADU8jCQooSyV1YzFiD4QDf38mHn5say0TEBiUvoMereoO/JDMisIwG2nSDJ92q7CVLNzATXBUbU
OG73R9v6ywMqhbEFjNxlXyTNf0Sfv3nJgKcsbxMTL3jUEhYWNsPGeZzZSnC89UX04Bv4BqR2Mb1Z
gHEhq2BObzhX+ugtytahaPXcSebvNTBO4+SyeFpAh6Egddo92D04qScDv0vluMHWuRHY0D7C9UyA
3fFVcNhusRIo5aSQGFsSMezSAvI32dLWDHg2ZVTuepHfwIXJj2SSDvTmN0BTZw8icrY6jHoRUAJW
igv+gH21efNajWVzTJWpp5sXefW38EfI+l3T3z2KG4F3afoBLM6Fx86Q7GDnXPX63uA5VKvQbXWX
/J2QNs4du1/4l4S0i9QqN911rZtl9TJlXjzFCTf291e6mU7R4PY+D1joGP0sH0QaQpCBMh96b35D
6T8/aBP1qCG9IZq6eufxPlbMoAFxRQ4RQwNUxAZo6x7bqcDhj/zWgiDojY1j/4yf2Wey4kA1OOFt
Pga9Fi/f68XJdolfZ0fymh60i0cA1JHNRWl5ELwwqNFtBLYLeL/FazG9IK8vw2AuB1dTCoUB9QpN
Xh3H3AVvHgClQPSzkDuRNrgF5ZSbjZ4K4iqpfx5Cjk5lbqMnlgIRGargzuPZJrC4K69ViippHiWl
f4pxH8DJEs92HwqCkLkQi2JoC8cZyrDE20GkHkTjQZLDwhHtjqUlbmvk/uAAAaMiVoKLjNRo6g9t
M93R34xW0e5WdWK9+DoG5Ph2ndVIC2GfC4ibi5Pv2ZUxKi5m49x4noECDPTI1qTJu1E5HeoNYcd5
3EfExJyoALHHP6c5c20UKDxE5E1Xr63XGLpG4K+c1H/xXAJySm04UUS3S615PBVFZ6LCWe1HdbMa
meQvZiwbSJr37cYWc7XTlHx3/HvaoTn5fhUytiitksgtJj0IC1vD/WxYQ/EwyTnfdGqYpyJ4rhLv
UEEFagiz4S9U0FevpjujUtqJvyQN+Pspsp2dBOfcBoSa1UQI79Q7kBUveGY0/LOdyvboOtBtz9Jl
fpJcnJJpBjcCSvbGa2JKFE0mSbUHEhUMDKpB9VY646AC3UbicUZuiqaGt0MK2Lj1FiNpcPFMpFFB
rme9RZ79u9cycEa448GY3PQbS9tqi0L76jEokQio/e69hsCvAsFyoDfQ082NzZ6DcJRuHLoxpMBv
HP82F3yyt0v96hozj/Dnpy/3qxh9JWji/fkBF2lK4HXx84B0r3rPwAl/FaZjP15zv8s/JedVW6eK
QQGwiG9Rz6rdBIaXy1B27pNjzTK07QaISENWYdeDYDVT3KqAqrDj3OZQUlV0q6qhHjWLn87tRo9p
GrNclDH+PeNX0+5sVRo/S/BNPcX5WFxqCBCGjNfOO3iO4l3kFebRgMjEezPnX+xRWkhrGOVnKKzh
47fiqYd8wEEqAks/88CMqXrUtGBW2k42G1aOzJUKk+guNdOlnre6e+PAJg81fD+WumHUNDOeICcC
nIwY52c/ufQoGf1UQaX9098WGrht1X7qcA6rYsgyqsD5YxYNyBzkno75aZ0g9d+CwWlipt468GSX
ffBEkrHjsFSX2ZsfLWXSdgjwsm1UVM62x1s20ANxcC1Z3EE2Z+FgunfsU4DdMkrIQahIh6Y0DIBw
wBtkZ791s1msXjpwJS/P5Ic3Bc6rCkBbkzOQYU4VBOMt4YfrCwMqXE51O4OkjvSjDKU6DkII94lN
lrM2DhOfgDSGbMEPewD1watTiZCitH3qiuAgZwnGMjVdO9JeuOGctPau9Qt+ZKXxtYtsJvZe1KQX
Py/d/G3irAlBpYjPQuMqy4pw9qJCyiPEAWqAXc3+PPmOl22sBKSGYxaVuynmKBtzo3gD+i2QFk+G
OEWNi4JjF5RikZzE+9hBbNeO7WHrqyHDrWZXFgyQIy8V72kF+iK/FPmVhsaEWzXKvV5taEe/jpDC
bSBhkVifhQXMP2jgBrYtU5R1Njngx8PgiTBQ+f9msoLl2KnzAJUSxw6kSf0ddfHBuL1GkX8NJVdK
WX/qOrGXb3zHSXazmt8jF+bvaGlyC7DVoKKrSncRH7Gxq4s5vgioyvDwvutTQJB58WXt1ijsOnk4
+/91JHOM92BOvNJ+MeKpAO+DQOlSESP5uZiDEWIrXspt5zE7BFTTvlTmy9wKMGItNn/iUPL6NmJL
jdxlvSDpYdZ76LF0DwxKJWdgh5dDhPfRZzOHpGAeL+O7IYc/TRR4/YV1eF6jxNXbdgmkqxLICVqq
YkCNRhRP6tHMJOBvoCgxFRQmwanNEZ8RRMFqSGgZKI04G2DRkhPZHFRPffIhttlW1tOC/FOGHSFO
xwWe42VrG2dq1jG5bsa9gwr0zepzGGfhIPFto6gOGbSLjtc2mq4dJUSWT74UoCvYFxFYLzPT2rdK
K5D5ab+zBdSVF8MdvvzCPkZD9OTFsj5IKkoVihN0XiL3AnY490LDGw+Nl2Lf5aCgobAkKl5nJwZS
6Uc82X858+/pPRIjNxdwrfGlhYgx96ACLcwNmL/5Q2yX9AcMWanAdCvwUsDoussBqjnBiU2pA2Uy
yeOzZRR7QkFX1dAf5tp+5Jb/AYwG0V1+oaZcKl5uKI7cZKQh9cgmJkio4neBOYSLph41/uCK0Jvq
QmybqQBz8CZo5nSbTmlyoaYe24/enS2auLhAOg5H53VZob0LJ3/GTFSfuxHI1dU6N4HrzKBJv5ZA
xCrxgdkPoOGQY0cPeNyddLglp2wv/GlcHfrWP1bp9ySdoOeotMaB0wye8nyxrmqN3OjPXdpgB6TY
FpBtb65tGzUTMroYgwhv67R4oN3YKIa89uiX4ZJAUbcrIUa/6cYaE8k/GH529OzsnQJnBo1hHAT8
rstrJx6D1mjpiwnkIM+x1YPPiGp1dQjV5/rIvV+opxuyrVPw97Lvujw5gZv4rj6JDGvhUVNF/nkK
7iueqJaIRd4fINf5E5BX/0JNxruP3r0tMVxQNwAxruOKn4P/fS4tbw5n3MEBoFOju1h3DrJdHJX9
etegv/D1zrDeJejvPlc3FIvuLRTQ7EdjCM76dkABFHp7b1n7d7cUL4YeVZPhnBQMsMh9Ewh77XKH
AYtYOCeyBTJPgXAg4Db9VP0B5TgFZ39CG3Q++DnUJ7W4V2qadWgh6XHgCzTByCEyfrShh/dIJrHw
4FpEzRlZh0GGtAjEUsPKhhabrUQxAYCGerr0o8Oo6hLBOK9OXS1+JS+4zyAd0w1vvtE7z7ltvMSq
INJyoEUwSx+4RL9Od2Vqx3H/ZLgQBqGk4yDGP+saKS9KPAaQZHHBvtPd2HRuUtm7FskzbaLeDzul
K8lEjVpbx+tJBUOCLGnONh/cPZ1n3x1q07F1OXvLQ+Ad7k7ayaePuWveiT3e7UAg//OxvI4jRwCM
84YuGFtJcnJa7wv+WZ9TWTo7bCWSPVfDGNBtUMSOVUjeVjjtozWDL9jrrc8DZAs/z5BmUZFkmTh/
hphr8EiT835OwhmynCfhd+Zza0FDqhZ4AvXmuCMAa4ry4Ac/jSEpiHfWNuxa8C1G5ivBWds+xSla
XUOvUSFhkRxL927enFNembu1pnTV7+Pghd/kwp1BaAhwOz6fe9UVqcIZVwcVoAa1W50y01bn+RFE
2kRt7LpsBCzH76ItGYXpgb+Uun3qRCB9QGQNYbi1t+DI0Nhpz81CZAQ7/HQaG3/VZdDiDFo34s5W
AqG/rXxQ0pOjUC9G1KPGpBcjPSZlBxRh3E4hr9dnfOuD0GHrpU3hn5yoR6lbzMC3r2QxC1XcXyUs
d684pa322AzITU1ameTnLkdqZcAtdnWZIDgD04CaOpZzYO1pVmnMcrOOudIrdmIcN8wSRb14z4kv
Hm31QNGGrZ4eswBpm83qIzMFTBD9u5jfUHbHzzFtHPU8riav02gCJN3+QhFGso8jyFHu6YYz0F0m
ST9ZueucAyr8vHE4ZlSFTeXl+zSwh4voYtABT33zSk0gk7fMHfIrjdrZ9w9tE9khDZkKG5CNsuzF
+0QmCCCLXVsDhWh0CQ6ioPD8BAGGPTkXiyOXidrCTS9YdSIbXdREmpgN8z5GxhEZX+FMD3MUcGfv
Dhx4UwdZuU76DlLV8BSiMIpt3KWQeTBB66VsN4667wEWtsT8UFRRD+EO0WzJ1mQxTsugd+6hbP0r
NGqfA+CmXrqpGT7lzvAK7Ev5Fc8TfugM8D3JfCmwU7DxpxUN9aMxdeZbKUZsXTC7rIMZ0r0g26Ah
3vDwoiAWcVmHotkkiV99kdnsXqMJ2C1aLXZmnPXHcXGkofoIqJSHVq43L/vY4UAZqqaoRoCPBkDt
ofnGV4eB5AHOTTIAoVuOszwVknLHZps12k6rbVlGE15FUxj1OktrbVxzElcvz9i6NDnzuBj2kKHy
Nn3npd4WoHXrsTfy13kZLdwf1IiWctu2OC1l8k4XIgctxaC7ObP+qXT6XR0l6dWu8Lu2VBMBcnqe
MuMTmUZIi0PD0keJY4dnyVbHUc/pyz+GxppPCZhWn3rkkJ9A4z08MtRQUIC2G12wHEbRol5GxeqF
Ugh3hn4krL0OJu+PDyei6XECEvhoR6y5gH7xo0EOX1UY/RhTT8dYE5J/PoQFtEnHkg2HU7fr3cWR
985GC8S1j18dIIDQTv57gV/FOa47nMoG6ooK/GG0rruTgyrJpNSvHq+JYhAgulAclxDpVfzVNAc6
Wf+wUVyH3dbWSIf2EwXTWnru/ON62vbf10tRExniBBMwL2hDc3Yjo0WCWty1q0s8RXsSziLCtlVY
jBypY+zXMKU4phW4Bmj+6ll6KvV+dtKSlh8fpyaozvo0sSxGCIcVJtLkP58wYsdU9+Ajgx5bZbGj
9q4njjQGIPx2MqsGwI7Io+ah/ogdcazX9Fuy8dj7DkXbtgZZYRpcx8SrIVA2RODxUQQDqSIToF5S
mT4YpOYHkH7f2slJTe6nYAq4m6bdtBRNJlsEANMmijqUFv24hg7m6uJ6aBMJAY3/9fKAKRkjjsJ0
1M0svdTdx/jVxTt/CoCcZig0//lj6GBvmSxoE/78ye+G+pNagXxeZNkf9HoUq38a5CBbST/Ff3VL
9Wtw8GugGQsYMPDq1m6cAfSLnXp/tJMJ9KU0NljngLpTWam5GVsUtcYaTW+G+Wy3IXNw6AeAevQx
YR1ztXaUGqBKXaeRwZt4JfbU1RfHtq6elOSomrKuvk6ZnRrvpfPk7aIcX16vWB7rdBk+25Y/hyAa
9PCdxHCWAKYxVkPdUA1lxtoHaLQkIKsyhs9OEqSvSMSTjxq1WDN0ELNa2ZDGWdE29KX9iZqFR+8m
io4v2pQq1W03Tp+M2bA/jbyun1P2Xfs97IOwb82etanpjOa0dAGYIWPzY2UG7tk9XrsAWFPrUDC4
wIZtPvoBDi/xCcjh+D7fgHpgOJIN4gc1pB0p0xhAkXQGRKZGzi+B1pyPR/U67ovEudiRgwQYGNbq
jR6TMWGDfQnEZMCTbauyai83JgqhxlIrUG8NpqBljp3DR77ICgJ7E5df3GYJsMErse9APQU0WCZ3
QnFlOVobDm22HV7f/QdH8rI6++DF2INSIwaqiln5a2ats80F/JcGhC62oKsDqfwMkZ8Hgafqg98x
f5f3itPAMD5s2luMeTpsKDCOF3A5eDZKYlA2NWwoKEVtQ7V1gqF8QOU6rbB6G8DiN7Yz8V1Pe9jB
x//FjAcIi6vdK+1uQYBQqxpZbm8AVMx3Vge43LpnJn/UJeKEncZjlZXRs9Xh1LGp8nXk9Ev0PLe4
BdcmAyBPRVBjW6issQLss7VNBgw40dqxQprme37w7BmTPLMx/YtMFOsM+Nq7zAjXkboC9eJO7viQ
s7+/xdBd8jf6OZdP4OPtO2xk/w9pX9bcNq51+4tYBc7kq0ZrsK3YnaTTL6zuJM15Amf8+ruwYQuK
2n2+c+q+oIA9kZJlEsPea9Frj95z/mzGa9PAs0C/N92rLF1AuDDmoYtjVdcFcWXngZArrfiKxnZq
oju7xjms5ASDhqQZZbWEwS17FSKHcOcVS3UZwdyKMqre3+EIF9mKTjMCxn9XZZb5zbWndu2lZvfi
TWa3E0vdnUN3sI9N07A94x07IAN3WXsz21NejkrOaUt3LUqboRoWuTpgnOyezVrcWKTYAV/P0oIc
rhZx5+XrXgDJWqdyeNYUI69LZn5QOkjIohRZP/m0I5u3zA+ZKHJjmdkRgGGd5UnHwSpmBrU2VV4D
OMJam6CmOgWTeGvcOQd8qR4vvjWckKhNZvbV9sbLxmm7kRJH6Yxs3e3QO2A1SFPz3Lsg12TlfCQR
NSAyQL6AbAzHR0YW2TUgFDw05ni8kakusDzL/dQg4fcTFm1/0gq4rEF2VsbLwcfv2H0k2a+KuIjT
/mWWaGHSGKge4Lgc8DfrGIrT3CnZgkQABK0+7w/kqRbjJrI3xxCMITf1nkjOwSoy7ZEB6oMPRFWL
DiH4PqsynFFvLAwUifpsPIeocTxNZvKLLK6nM2mjPhrxkEBDPQGKSlQXOdOGhqB7xB9XG7bJ56Xm
9bmZ/WbYhJgdrbIUPLyGBNspsJgExdEEIjIzZo9R5crJUsN2QFXzQEVtpk+Wb/t41wXF94bv8b/B
/0IZdA8OzMXd11afIhDgthtMNxfQIbVA3jabfYZcKmQCApWbtHENIOvVgpLgB/BMvaQ0xDf4piYb
1GWbQOiKnQ0pQhBgPLwlMmDJgnRjCYPlI8XiQN0pmLHFhY2peZVYwMJWY1LlSNossXDvQQDXDbt4
rDIwaKOJ8JMH9LTT1SsaD0MbeTgbKdlhYN6K1FFU4OiLyxe66mrP5TlyAQ9CCYZV60/nItq+JRrK
nEOvcyskVEjFkuPB65fdbTLiu4LcFaTHHBUd8Atbe58gQ8ULiuhkAkBlZ8VltkqSEFnWJOQyT+F+
HAkkKpAmj7EZRD401ArtfCdTsSbbWTaJa/FGvKLkSrLI8Po1TKyd6+flMU2X8OyafctRRICuqSB2
JdVAY1nbGw1IWqxxNZie2DLWW+BStNNW+cc2pltDh+pBGYKaEhvRK98f6i1t5qvde7VxT5v9qvsP
nWFG0R7fzvEfRnK2ZhbzgtM22RXcPsp84gedxRHK70oPsRR1ALCOLVtSYJKPb5oSj92mRZcsaawy
RKR3nXoOWOeEtb5TaOPSBzKC+5bgRlwPAIP8y8mxuDAsE0lvtwlwpM9Z+n3OgTZ8qydNBVpf7CXh
2JGe0L6PIyN7MX9XD2T11L5L0KPneet2X7GCnvb6Ka2f83eyMDfXkz/iMKzACXJnTcBmaM1mM/GY
VysSUvO/jplEldPu/1cMU2LNkRHdQj41D9j/w9IkMoaTZkG541Qh7X8hG8puWTd5ZipSFiJY0W7U
+59keH+/xVPcLJLppSxK7Pv27oG2P/Vm6RIBrrIJ3H6rFUC2et9Q/XDzlPZW7zXO3IJ2ig/LLqjG
4hDmTXDyZdN6hn/TfCRLU+QGogoPuEH/Zvyf441Buhu53wEI+v1iM4hJ5tJq/5qq/KWVREi1bKjn
W8D5pF4TWiAXdyx/rWUoKQf70Z0hK5D9OUbxgeTUUDyTOJVoDJqT9gAWw6MORb0CWPQ7PhQDCswB
1d5Zm1QeyVYux3ztBhkowPtn4nm2LUhDRqpL4EB5ic30W3sZJL066UA3gZUPUuRRfZkgl8tLRYHX
InDYO8CZ/MIKlkqCsKYIxRt3GI2JFGysv1ZzCfgIyS6m/G66H/qRnpxdUS3uWpOLASNqOIJhCQXs
yyYNkcVPoOMEN66gw3kokclJQM1EiONIWRxBM0F9EpMbINuM7TR730lEoOMkV9baTkVG+WCS7rT0
HzG9InsKahw563uimNplli/diyFPgLFEw9kvdePWrt66NKYG+QUgJCFNBPTaE43jmRnbak6/39lV
tQXEGS0sgTW6f0MlMW3n4gMh5Hno0+CpA/upHLROCGA96gVltJtGLB1IYYYe81dZgcM/vwDxEgnL
CFxAZi/cDv8nntMA9b0Grk/cjBu6uazx42SnPlLIkYW/otvVN6Q/EvVuPrH6iGSel7OF9FEEJaMS
aYtvU2+/xAayMeanERwLoIJPO1QtOzneiajCVho2d3N/JilZOkZSnJYUqKtrEoKwBonkYJcTHAXP
oEeeTqUTLWBNxhQuTDj+e2iS5sXRsK8LEL8roZ7i0dSvLWcP8HdZuL13pHEb/Nl3tTgbddGuBUoc
NynqvE6zPNvNA3fEjvp1TD1q7IGDeycEELJU6obchPS9k+lh5c3VFgShKJe82oGLGydcfo/UXo+N
47bImFcizbdF0qlfBF8BGFGNF5oAopCoRx5CI0l6sC6nsvysdRwQwoFbG3M24HqSMEij/JRnFgBk
Bhf77GkOeF0cXCjDjAxJiG1DILEs9pvhAFrtbbSAoDAAQOwDGJQvN+Urk6wO0yBxv5poOXkwgodD
DXC3z/KNaPvym6jGY13b3g/kZn6xKnP6Mpq5ux0dzzoBxJw9JuPCQIQHgGvUklZqrVXjDLlGwdSC
PTJeHvT6a3YGdjaxtcKKip+T2LI2DqrmvhRJ8beFBJK/mxbY9EB2w/f4R2dM49dyqPgmH/rxuZ8r
ExN/YItyUSYgOqo38TyCde8DcjAAUk+PLc6v12NiSmI+LIZR3fNOIEYureVNSn2vuBJ9NaUxreki
FPDDK8mL6PtQF74GoCFFofugoSIlU7cgDSt5Ea1WESSPmY6l74NuVfuSCcm0idbefS66UCq/Mq24
v9r1O9GRdTxlfP3ANNRaCgp4f/MgPCwUr59KX0z9GVr6bNcL3fxtdCx9qzfflg6kPyyQoUFjxCXY
6RWRI0ZuCSrRkEErRblG0FBgGoS3obpKp/oj8KjfkDbI7w4cBEgtONHzkCEH2JRHMYLSFNnfKDqU
IAbtaLXjjsYuVQb9avMPNVnGYfBoyjjKhWSo/0QJI8X81QbZdNHJB6ERKExCVR6i6kEm1BwVy8ts
YeGtK0SEFHdRY+1LbyhX93UmBS8BgJf72Dkifxs80YwtwLCw23AGaEBTYIoDDG11PzcfjLrUkFFb
Io2F7i3OMlREUZfUQ5m/MPDX7CITBXyuhFa25IyeencyI3N7JCVKGwDLDvve7ZF0hpG2oyESxd5C
0fD/R+aAknPDsfOEZeb8lpMMaFrjmCx/kUSlHBtSqS04QFS6G4+4QOZM3oFSII55iUT8a34zztiT
800MOwNDxdTge7Ul+RNPebsP5+RTMEaSVkWyR6kuqW+k04hCXrwnI2MbAqp4lY5bB2nfz0kDqI44
Lktn5dfNtwb15geSkZaaKLLqjYdi082dIhP9/FBiT2qljaln2LJG6e0KJuCNs8Brm+TTXKZiS3io
Rgw6t1VRh98ZdrN2JJs7fzgNEm2VencyAD3DQ/kFDaiQ58XBkUS4YP+dT8g0WpAKvqWx79rRXnTj
kGxFAUafe/39eOyGaic6K/4ciS7a+ubQPjhT034DgjAoRBaARNSsOVUoDFtXo91+A0PIhDommz1x
kEy/ACb1BQeLwZMftPO07IypLsQX7AL6+6pwylPmhhuGjfIDjSpgByHTRiqWEgXqk2v59UqppHCS
QtKQDIcdEeZFHpsfhnjYqyFpjKqtToaVv3uT4010A1CxPurjEFM4DXjNWx+AT3fRCwNbPHQ1FZn0
KV1TmdLdiRqPR9HF5VZdRMa8Ca9c9T2Tkboz9RHlRfUnlN9Hhun1QYVI7BTn6x0mKMbYI39YgYgS
2G8h8UTDPEyR0p3UO9JQQwoQ22GlU/oJcPUkGKlWd6WXrhrwYe2UDWl4Fv3ectvf6T1g6tGOL5LM
8ZiKOjy7rjvGeiv4Zu+4Thf8pLSKzLX3nUJf4KOwEfjKVg2L5w0LwSupyR+B7f+ztW1jS/J7Dklt
R+o7Xz2kHpFJUk8GFfIBcCfXTJbalmQ41EaSp1ZrP5KFLHvlUx2fg9x1XsFw0CK1gDf7icovS9c8
2WUFKGSeF1zmqmzxbxoex8j8ZCJb/JEl7RYV8ka97QYgLIVxghUL4Sl4olXqRDLzUFNKUhxtZ4zI
plohV3kEpRhfm0siTP5nDvzJECBdR/UsyALxejMEkdQrOCpwmGWkF0IKHh0AFq40aLDCFAYhMaT3
+MJqDH6hQ1CF1YOGOKaeU9Z/jKhwQ10e6lEHVBi8L9kAkxZt0iCbNndrOddhl8ISxlHLgQZin6IE
8wDp3qYt31kjsmniEkeEJu0223Lj2Sqn+cizV5IzIlRA6bqXAe4U2dVlDE6LKZI1U1ZubAqw8ayp
Uiqp+fxIPVVSlXAJ+CrVVGx1U2eliq9+9aYCLPImbeIX5fpt2WrwsdkZNvhFWzE/AaCgv3iysYy6
2YzNMmxNB0UPq9gC9R6ArpApkfUXasg4SoEF2Jljd9CK3B8dpKUXjjwkhC8ZxmkAiAcG5BkPGyK0
KyKb2XGAhp4BpY9kxrx0WAHbf4Wp2R4DIEg/JC1ypZGUtCBBrQc/aVOKFfY/AHHp9fUlBT2LBLYM
XKOKAMKSsdUIWCxQCsCiiEZAXg6ztUfxPBa0UjbHZry1GZLIbSRuPaZ+7z8G4CHY+hJbYQEuqgDv
hwtUIo4/X5dlzblJCgxZ79XrCTghj0aWrxaggKcrFOK/9aRsAlfYBX/rDItEwBz3xLkZT2WBhSnG
uglnj/sAcYaQ1AJFLisrDsqNln1oHaR4nAJSlh+XwgL3+GJMewuYvZ9piNnbtDdHD3iLUouy1flm
SFp7Efxz810Hz2UFM91E6UflWnRVoG4swVeJubC8R7K5u7OSypvJ8cPPOfUgVgX1xayWXHpaTyuG
KcAbFQDPl4/WDySrIrBDgf388jH78ru/Wjn4wAESU3gYyt5/Gm3bf3IIIw/UCuteDklG2jDI+CPy
LVYk1w40DIE0JnfdjR0pYrcbbcDVlOaD66Y/7owp5hTjUCKfgBArL73U2PoJgfW9H5e0xXMIxG9O
iRRJbFclTzjbLdgqkl0Wojq7qb8kaZE8uXboTEhARnZkI/IDyULUPbw5YF7srJ12cTck9EPRmxsd
usT0bI3ZTbWm75gWSOpbmeIG6BZj+PXuy1fLKdIG0NLXrddV2tjskhpw2IayILNGggYnjXUGS5B/
AkcOqNoYIJMTpODFsqHeaPZsV1kp/lml1uyb6UnbMSDmrIu+CZETAAV5aG2Y1EcbU84jyXXgIe/E
zszKEeVRNoqLQYbYywNb4tBWRyRyqDABaHy1u5HddJX3eywKk4ka1Rjk3LVvF6nzCSdUyzJ31rqv
/PyBNwbwebOgvPSyoR7gub5FcVYcaYTK7uriIOP6wWpTkNxfzUgxze03Y8GLbkjn8kKiJkwBMS1t
hdn8Fi1efFBPcV1CO3PkXna1b2/1m4Ae6NTQ851MzD5xJIPGpF4WpKjUC2WKUX0lqjf1m1Begcz1
BWhIV8Fb/Vk0wXNuGJhgWQFA+KMprFdqnIAO4zFvbEusagOcUE3tnTLGYYmyVECYSHVgtQlg6ux+
Q0NSKBd7mPKTW/W722B0ndTGcfWScLG/ibb4I+oWwr/T5g+aydxMqxqa6dD0xyFu7pv5D9nSOPYj
/LDG7zcmboZNqBZ5oKhPKnqGndy58VZ5gL3fmp74mXw3JLKZZnBgZH29B6kecOOucuqRjNnxM8Nx
OUNyaHAOs95apxJYNpbNMAJnJnd4CehrDG2c1t4ouI/lOcmoGUG19Mz9qX7QCopCvlpRGcgXVn53
8ckakIy/T1EOAlnAwsebfuIOMtHQgJveAS6rXZ069g/lAHi+UycbssXqEdnJNCYNw1nACmg3+Y7U
2lAP/dqHix5TjxrD58NWOHGnAmqFNlbOcbj8ABeOu538SBypwXc/YWtVjgH4PZaAxAHh9ORb6Nqp
JeQf593gTQVTh7XdauQo5rxRK6dBhZb+FFU7UTg9vLk8aZT7/eXv7Ae6MXKlxo92QDtvjpHksPQV
8yUScY6h5Mu8GbtWMe9B33dSsuDOnNzJh3qkpp5WODlI0nAajbiY1ABjgrpKqp2Q545KRcf6TSe1
ZXUYr6sa2cALJcb9exqb0lNi3CRcfqzaCb9r5MWRi06Y+zCBbqLgtesPABctTgCe+Lo0eGEiR2U8
M8n+TEzP1BDdM/VIEQFW5sjbZX0n/8iWwo2JFWxAgWOs/jXmne/1dkAKUZ1RRdobAxD68iA9Y2d7
mnfUdeYiO3elfQZrUv/gpdWUylrXdM06sWwECk/Amip9FnPqcJwnzX2cJWSbyYwLAHaFGYCpbGF8
0uHcEL9n8Iis0tJszYMz2eYKaa4RsF0m7K8hic/e+A0KB9T47hGUmL8Vlu2fb55b9FQiN5Sp2Wv9
4KIeCPb8R9VLPt+4ajNy7VhpI00Btuqy9DBU1367or4RZYGTR2xU4MVh4GG6bpPFeKz86raZpsw5
eoI/aLk7JJFY0Zi70yesEprDR668N8wNT4WH9J5fYpIxEE1sHbi4Wiwp8hhWts8+GSjROWhXddle
Bk3b4TbomaP+ARuRFjBtCs+yjqi4s46ziUJB1A6iq1RlPAAjx7U7f7tgqfHgt+XWCtzOBnwajEhN
vRufYB5YeNIqZY8K2lXcdknYgoHatFFnEYOAPMaC6dS64xbwMTWyF9G0fVA90fCqJFMtpx4pgei1
vZNTDFLiRaKUd+4G2MxWczBwZJn6q9wO00vSB/FLBUb6s+cuzyytkxclEnW/X4wOvAPSghojnQUW
EEBUxKHgm13qmZclMW2wScOsy/PmEprTSjvl5hIdpizHgt7meb4GTluztbqlBDDMexBrwNsaZT7u
gfxIYSb+yrfq7DKOI8OzJK+mEbTdMukRKZTnUZIHGNjLeqhY9YlGS1c09o60NrEKtE7Xrack67Bv
/e7iGuMYPNrBvLNRqHhQhsqnD9Jqs3C33XVRDJaK0vUvJmr4L3WPchpQaHVbkilFO5UPhot5sJbV
jpUBVCE7aNEc9j7wNVwUcs7iieQksgDRCuo5mx9ieRkfiFfmBJw9+ctg01zgodDP+7gEecpKlzpY
UoPDsnlPhjdqd2G/+DBDxCj3uUp7GfiuqoK0OhpdRoUkjVliiXlTfiEjkI2O+m5d4y7prl2TzWB1
+7VuQzreRmz6VWDEHTKVroBn2KIBqTeeyQRdphVAvrYfKwu7EL8ipNEQRdWvKDyKDjSqxYS9ckDY
IQ8RCP5bEuZGJR46lcNuFYMLGNgY816nfgp7Lzg6EioPGfQTyKZFq2SVC6KQFfLZlJ3TZuGRvKj5
QE6ia1yyJ5GOSzI1pCsCLhEoSifsjtUn8C6yZ2pCZJM/Dzvqm1H/JrXBgXUKwvlJG5LSGpNhD7xt
bGNcIwjp5U2DwNvEtDZ3ig6VangOZcteRycPA5t+DYBHTzjhbh95H2wWu05ehdEg360epiMNOwbY
33KcfiQOS15JBDRKpMEZ1q1FUYofpAThT/zaWUiYoRjklfDaPV0tyIzXyaVHtWgDEJARGHAHt8Cz
iJo2st56WpaOPAFmB1J0SNZdTe6M6zaqdk1aA4H2Gk8HFb0jibpTIFr7yO0kXx1K22lfHJXf3J6Y
569vuf5FGg8HAM3jXUEvDNlksgEjBKDFSAgebLxrogZJjuCVVyNSuEhjw1v/6qjj1PIdRQqS3QTr
dFycI7b2+s6UnG6M1IVK/znloJQDNa99ZCijOCbNe0/LTECMbLg5gJdHmmgF94awVELS3Kn/J5mO
Sm75GEf/VWgTTAKTkSCJuAEIR4p86CSNvjil1x/qkbFt6XZPfdM2Z/CmnAkbxw+m+XIdAcxRjQhG
J4nxnC5K5MlZ6VTXB1UHC9ygkzda6SEEyRyJbspnm87+MwdFZJufUqyMkWSG51zMAD7VGPWBRvqN
TC9j0xldpKK3SFl7f7PrF/1VSaI7938NyyJxwP+p0R+iOOz2jlhQFSQbc0R9kJANDbN4/jknhbml
EcMWg5LTkMzIgYb/hSx2ihaIKjL824VsjMlRx9FXt1xMTwSQgUDwNCN3B5QhYVFEwPVxzGSzSFnP
bPAj4ZzCP1GzeEO9D7vysxYhn9FKNioCdbUqr1CQJOJh2WjZjfnEF7Pf0XWQtr5p7QB70wwQ73mK
xBwFW0IYJBq75Aan5A7qRNtoF+qNYfRQ2X79QBYkunMlGcGetHdQKdrlQ5traNLe3QEfPFTs2s6f
BN/i2yMmltSlpgL2lL+kZxrUTdCMqJ71vLPqDjbnm7lCdZj2oN59mBQ0lTXWOdrs3sKcwVPwUSi6
XOuK11qS7nVhkz8uw4hDVxF/a1Csk+5tR+SAP0RjJUuysUYWb2ps6DyGhTkD2Teolwk0A3As/fkb
t5CKR9baj5Ra9ntaYe5Fwps4NI7EsIDBCzOJde077XHiqeF9LUCnW+ehOKcJnh2L2w+fhY3DSRwU
Rz+B+oeVSPGzSINu5SZh8VsjgnrXAcAZGfas38dzKoCdaBQo4QE41BY8PQWQrksLsEc9uMaBgfun
VzuAAkO6PBgdYu5v1VhaR26GPF2nzjZl3kVPyJOPnqiXGhmKrZDAtiNZVzcu2DcbzMOqGpCC2lBp
BgBdlXx44jKAElEEA+cxOzWmsMuEGSNFUEIdJ122YNYDf7O8D7pQugAsfdPwcO+xLj2DKq0DhTmK
1Uwgjpzn9Ov9MpRWkDlKC3HqNDtAwJ2wpNVL0MFaKqwZk2Xl8xhlFHJmQXOBoe72OSYxzyTCZpbY
58x313p6kQDdpqg60N/KqQRZ6BjkJWNk0oJGPKiABiyvYtqSX1DgBO0uAS4bUvNoAcWE5JQ6R4lx
1GjbX820BVbMOcCQUMAxhCOwtcDqvEPqxoBq59QVqOydgx0z7BZgVe48PRTADdlXjfvgLcI8UtPN
IpzVmNkNsgv7LjABwJqmQFK4Wml7Ut9Yqi7pSaUtqRfaUxOctNBu8V4BRlLs72PLeyAXWzjeymuB
6qvPfoKlWvqzHuuDLQAaIf2TNOrUqFuafFuYSO9Qx0RjCZ7rkUcbgAhiR8MvoyfdNDhKeMyW30my
VBXqf5cZefBW3xp7EnYeaIxWQwbKSqDHRasoLp+GqDp6EtSRGhzkejfDO1lf4BX7n03IY8l6IDvq
qHdhaOhcrzlGBT8Yja8c/jV8EaOwiM81WIbkjh/4ZJwjlzdEQwszs2qlNdQjNRnSkJpUOushaZHU
AmdteOfHRuxkjy77Q1vcheILww6hvhu3+9O1sQVHGbq6qsozrVWxIJtDVV+poqtubr295bc/KF9X
yZS+40hy5mIAYxLVcvWATQBFEM6TGwJGGY2BY6uvTgAzVGOLYULh54aEToZf+g7nU2ARl9SpmVH4
5s6XRaXKiryAU+evbuxVvKFddrmF6fTUAPcBiNQlysRw+lTU7fiUyLMpGpoWA3U25ohbkpFW29ms
f0k7S4Al9N2VeksJUJPBjFVIraQY+oID92JkItblHkyg3nnMiyrc8cwPwMi67EWeDe0GlTjeWXW9
JherdkntrTl7dvM0SYA1BvLrKFlm5GfgWbUye9BSkw+F5GmPEvRlfLn50w2ZMIOt/iPf/KZuVG6Y
fvOEQPZSi/famv7oKsjdj+LGR/3AahcQ1Ga8hBsu0VKcogLsirfwn27g+Ts1JI3n5fOZepGEWaFh
EZd4mdUFiEiuMjLhJZZfKmKcAkqmTf8gCxN4ugPqyHEl7dH2qLPqIzYbJV5nrDowiaCT4KnTZ0Z/
VL8T+h0ADhulkRk0HZLQjjc/k0W60DjH7WwTEG1H4G1EISPr4zVyYdL9skTdGmfAGBs4TjgA8wjs
4zS2Um7KE/yXyQy7eD2a0/BURe4mtu3sk8277NMUJ9knnuEjNeZlSvkQAw2S7QGGzh5JR6YsmH6P
ZhYdlcUwsgXvbLY8UAxqkNSOA9+wm3fqWhxriC1HsoS6mIG/xFOUhCurscAQhVoH7Jz6HOlyMbgI
pczvOyjkkHoka1psfCz2crozIyWTXn3hzPspZ3/9awxS5JOIViljT25WDvgeDGTu2XNab4x8Bpfg
3Xgp8h9BOojz7LXDpRPNoyWxTIUczZxjagd2yC4ylc7jCTvn+EZBXWkO+7zAv/MQ4ge79wPBw+ei
M5HKFoMswFiELOd1zkgYDx4wzwX2eyRRv6lBmg87iygrdtEEnmBQQvCV3Tb2Q0hZIoCGLvY24GzW
Bo0B290/l/ZXP52BWe152PscE+e3sg74VtPhzu2MGqR5fCaRa6XeucDGJo2IV7eyZmdnDz3WEpJX
lxrPdX08ETxkEFgmJh1L0ewG5NVdepkylU6sxxwbQ5IhMSq+lKP/WiYTXvhSTqLBAedj7Jm/kakS
SWWNfIW1bYx4LXZhHqxE4EbP+ZoMxnlOLoaRFo9Zyre9bdVHf2geWYPfrR0Wt02UxXw3AhR2dacw
pZ0ZAqA3BZbXVmtJQUPQ33y1bSt6oMDB7Pc30XvnkbuMPd6L5c2A+uXR9kDhWKD4fMlTH5zMvf8J
KEm7EbW/TzRipRDPEXhtgUrTZ+s0inEKOxg/yN7jrv9pMMd4j4WePBeBOyn6HqSwTT4Nuwpb/xn+
tcGctBQsO5IL+BKwbvB8dxtlI96fjt26R2rmIAH2qxAu8GfRIxlvgr+R5TVvLW2GOiVgt0s77Ua9
O9+7IZnoMNr3X0MFrAiwhi9zgOOGLaAWqcRGN9M0rkGaMBzSvEb9NCnCynXCByrL8bCzWa9I6lC3
7pCMbQ3Vl3hCvnLVpShmksXbqlqbutRwbDFmEc63qIqbRFgi1o9Y4LebAVUoqxbFR+Gyt2MULuPt
lbbf/GEGEhQDDnEnWPMtLJufQIQxLwJPystURn+T2GSut4mHyTu4tV18G7dhwMoDslmQOwFSmU3N
K0nT4thfAUz/6I4ifwnbxXyx+/rUR639Nc95CopVwMy6ft1+DkGKKLzCPC9FwM6oqGSqRzI/t6YT
C79rnRXxdhuGpgmKpq66WM1XpEWDb0fmKkYCjWW73XYWeJyRjBqsb37aYnL3DcC4DskyguXCibHq
RIMCEtDD6PFcTcoEvERQ5FfDD0y0iHqZmSaPPBnfIlOkCWXmogGICQAWetkMEkvBJdQFGquuN/G/
OZf0klTJO0h6DrLUPiSrcFYpOZ8vyjcG8DRSSuqtbXHgvgoHs5UuRHmDhf8YYLwvXvOUh8ArAAIz
mZjSzsP5yxYrRWtryJxFgGWU5mvV9mzclvWRJuyAhZmxqSrKfdnPt3P9BESDezGxeaUm+jfTe+qS
+dhUKxbOnwwgVICbEti/hh+Cn9ia9gQCTKIUVeO7JhPdhoak6Ir8+4CNr+3SLcl2tOtuN+SV+RUY
d0dr4aAFnEYcrwnf/lQmWXT4vy0AMlOvHWaKvZM75oka0SWW6v1n2SDSVxz6tzeuZmR8d4yAAQ43
faua+rXACsv4L9Y4zl+WMXK24JK2T3Fg/lQlsmHkpseplVXIFoAKsZbyzrpB2Rf+hsuCrZwZVQVn
0YHqHKI7CyBn38rsKUW+TtxV+yFhM/BGjPmyAA5l38Wut+rlkBSg26guQKegQWy0dYQMDJyqVkmY
PQBt/DecCr5aVzTx0a09pHoYqHG/yqiXTA4O/izDBYz7O/Q49YaqX9egcnoEfROAof02BI5kkV5G
GoooWdkcieupSOrzDAjic+X2NU4Ekk0uRSRHGlJVbG66WGb5KwZSyk3Yh1CRadbkBkCbPJODrWFE
ImACoMNBQnqrnnz03wyloi2iZON3TqCMay4AakjWbltnyBL4NQSXQ5IFzAJk7SBDjp4TgohOdm+k
LYXSDqwEqsYbSJEXAbuT9vbUvuO/wifrfcK7rUW9J2jUmEDnRtSuPzKeuLUOhqL9vctwMhF25tew
cLxpU6dpsivjaAKyULOc7mgoeC5QvVqBshg1Q264UmOyFC0qwXc4+xHg1mXL0fKKH2G5RK9IwO8f
2OKY+y5Iys9jVH/J4qz8jrr6H+kc/bsBSgyANly4+yoa96M7oAbHMbPk3I0WimxkL46DHKlF1zEJ
GQefa+7bw/ZOMad9AnhYNGQ3U0QajznWF8gc3o9dNzyMSXAMJoa9uRZMyepIX43pYF+d3tNpvtGy
3l5TF4cFwFugrsoOUF15AtQzmVOg3MYe+R2TySJMUa4OqjuYvfkwlBGmP/EwvgIPEbgcIKUHqTyw
JzsxguQ8d7ak9ObWfg5td0/KOIF9lTvgrsVv/kiyKjT9Q90FNrZOoPUw5bKaZHuzpo4yrMSFh4yT
Mx64JohvguRzMu6IeYAGQ70j3oF3DZMY7u8D0ngCWAtVCs5Fv+pRsITsPrSNb9qACccpTBwCTIXK
nKjAqcDWcXYYxy7f1sKOViZqgEAEBxJfgFP7r6PAOZiLspmVK/G5abhIhPBhSXDOJrXU9NeeVpBd
OBQAFf/PLhQ/dZIDr+oRGZ7x8nsW5NiQ5fVTiqPXpy5A4gJgSirnJBUACcWReQu6S6WesKg8FVDk
YHbYN2Gcr3wgzZ7s4ieVueqqV4UcpNGG3s1uwIVISW6EP0RDbA6MMprtrxtMnR7vkzUGsTway+Gj
4yFD6lr/5tBJO8c4H3v0syOdOYEc8LvoMwCmSpwMDWlRZf3WZXZ50CKNchEWlizpqpcRvDe/uJGM
hy5bs9B2Qg4slTmRiAr8k5AwkfbQ/DkNyPD1sc+drL24ux1mYvjTXIQH1in8HtZX47YCRCUIR7j2
b6w8/RQVqPJKrcMYAlx56Yf6D8v+mQx+8tciwDZtpa1/GpDwchkYcodru0v+mqL4WwLMhVcHe/WH
8FPLxwGZWeAdK/ssu1jYMC7wpHklkSHMv926A9mKFPUoy9pNOCxAQiGGBsCUtT1ZpINzY98ZLNq5
EbLCAvAonaZ26bb+HH+dRp+fu9xkL8LvqnNa5r/XbriU68Fu3HWEpJS9GSfmSwL8hRecSZBuclLA
RslKe/KkBpDoX20vnNd10D74svoJRNLmiXp6yJYYVYOO6W7vFHqojae0qI8JGJwoExz7IAtOSn/L
LB/EGO8jXjVzjdQT+W8RN2vC0qSUDp3XkcXOyrMBrq0zSrRZzO3V2BVMkg0sIHkAgrcQ4fMoGwtA
CoA+No6ehE0g+Yz931NkGScSaXkbswgcbMO0IVm4eGwvQBQ6f8pZaB1RL+ZvU7NgxwB4bJfZipxV
L7zye+Qle87q7jEY8MhWNAvgOe43kQcWWCJLIC6Fj6gVSKtNlsoU6z5H9phGBYoJBojGvYO/NDbX
JeySZfibobPAr3ulK9WoQFqmkIP0OMi8Nz8NEEQ9YOTKPMKRHVzuZpc47HciY+MrtsbHVwE4JonM
HB1mKfMCZJy7uSdWSitl6dzvHRDJPpOotJDojvnQvKVh0XMXj2HePPQJNqi7iL1QM4a834Ezbtr0
Sc3KdWW2Tw0qHB/HujVf/h9nX7bkOI5s+SvX+nloQ3AFx+bOg6g9JMW+ZL7QIpcmCe4LuH39HDij
glHq6uqxeUEScAekDEkk4H78HGmZYJi26vjLjMozMp+B0WpPC+AgFd2rNUd7Yn7D9W8h7421G5na
TRz0yZ09ZM6qR5nEDy2IkK6zmhctE9gwTGW8ByU9exZFe0cOkAGcVpFeWXe55cmbJp3CTa7z6EeD
Qlu1Ai09DrG3Hho54e/0Q0vj+G6+t4Te+7/txd57lbbx3Sgj3KMwj5ntDw62hm1TQk0TFK4FIlFq
U0R9apwxGPgJpCqXKbPNHY1VsiUIZ71pAit/Tfsn0vgOzWg6Ro4Zg1zFG99c1019mbvNaYCi/KvF
v3jFNoeXjMc3I0J12OLVls80DNTteCytSMxeU558eGUe1ItcPdsObOoggRyjXL0aosfAMI1LKcej
7oZptK4Usz2OnnQInY+tnZ6NO12m78sR9fqgSy5TWHxxobMrxLSxv9PCU6QEL5CfQQwjvaVOqdQv
WAmhVqRYwU+nHBaDXjaoMkOsY5e4KXNXgahWAmWPYwHoDOs2Czb4Cv47oY4XJe7DtysIMU1IUKWJ
lxIoXqO+m2UeCCmHEOzSYDReXa31xV2bIh9BNudI85a1kYjJ1yiGw3Y0LfuVHcr4DmRiHOlrWfmj
Y4l3yB29NlNWPgYZVLZy5jDAGTCejMVOdNx+4YBa7A1w8mxTKGO/T9LnU6d/B/OevW11t9xDhsh8
RZRkTXYoAsYbDUHiY5fXyVPP2wdazwozkMd2WXbOa8u503oN+x31QobeoMY5tOM7FM8e86wDydOE
xLVdluNb1jbOBoyj8d6zkunNrfQbYwrKx6q1hlvURSO/HZkfbmPdx3vq/tlNT+17q87W2ANsEZS0
n+QQlRcEDOSsYR8HyJ+GfR4e6CtqwQ2yogwg3K5YW7GpPTp5/RLlk/1euhBX9qzUvO2bPjuPHm6l
ZLCjdN/WrXjl1eTtMnCa70bP8V7DwdqQgyjjBDWQ5XQCsUpzZxVIII9jYr8D5fseo8D60TBFc2wc
pNNp3EEpIsA572GmOZvSLt1Da1Xaoz20LwES7VGOp/kAJbqH1poGv+SApcefAvdjktzoPTQQaKjN
I3kpcUMSwoCORl4jGd7h8/UTyB8nSNxjgQwCxl8WQJTs/2UBWj5o2+YSW+m2URzUcYt9dcbHG6DS
i7NUQzROXWpEhXLQ1h0Kfxmjq8VvnNL6NOjQ7q3XPAj647LJhNS6W6xpv0nNp4tL2qoOqa0uu9NP
H8TxhmNhRf8MEwdh28+NOG3JY9L0oT057cHJvHTpavZZdvBhGsR+5w7RenGkeZYTQHZrzv8YGigN
3Bz1wiFvqk2kKmosVVEj1JWtDK4GxSky0BhZF0OvCmxobDEAxPExI4xdBfUUCU5ljVUA+EcFQoaZ
uL6A3OEx0Wp+VzcJqltVTMkYEOHpNfaWFJG3+SuPyKl3JQph30zNQQVzrNXrILCMHTRgDn2TTBAZ
7gJtnfDI3UTg0cywJy7Xmcuju7pK2ENX5PFhbCrgRsgbUMgKWB5ZHENp6Q+hJoaLWiscc+SxyrzZ
chWsXcK5c0xXGOaWDYhcB59WN2rBaLQ4jnZ+cSTwbjTErV74+YCAqGMhRR8rsVK6svDlaZExWoYh
3ABER5Nl41pit+0PqCCakC35YxpmoIIOOSYlaQpJZZTTkrEb6o8ZtbKQmQxONr19HB+wb2drfB7W
hRiSgLkx15GtJWscj/+gTSJKJGRf6hgcwuQ2cyolypnbSbqmwS8z4DzaQTo7sz4Wl4+C6Kw6tI0h
dziBY+MmpjueWd4/2/7d5aGtQMbdBtXWwy+wPb3bnGlvNQqf/aztw6cQ2zzIizvTrZ3GOETI0ka9
d9IcdUg57CejRBlEVvNNlxTd1q4yJE8TBvkQpSECIit+KLVgswzRODWD5Q7t6ku/7SY8RLPzMkTM
yzQ30lEWBsTbgJJyoOzDVI8veOfps9QSqEXZ/dugiebgWrWzlkPdv+lgewYNtJjOOnSHnvmAVKty
y1wbKkSCQyZCy4a3gnsoQdSsGvE7VLodAqcI/AKsC2dRACSrx7jZyYaBlQrYX57mySHQa5R1kAs1
mggR/K8S02+cxup2NA/8murm7ujrqDcuheW9VBHu91ziqWmoWuZ0wr2VukxVOi9dshbKOVDOunK+
mkvWKEnW4GxBJrd0Qf8wtxFQL39c907xeZ1BvcPRDWBhPMluqDFV6HfpLmNf59Ho5+T5Nf7FTk6i
xpFnjJKbKA/NMxs6xA/1MNp5DAQo2BVhkBquKHBTgCNbNg8sowS5SEqImqRI3kPK9y9mtr2L2Ccq
zfGw/GNJgnRkOHyPQNdDtt0G5Rm9zOKCauJ4E1oo++ntoPBdsOchqwDljrSMuluhml4im++F4DAm
AzWo+Olu8wQs4lHJ5f5qRjyKN4HH/uFqQojUOM9xMF7WoCutr7dBPPYn6jUCic1V7CYrByGBy+Kb
GwwIISBw2lix5qsGMTJQ9GI/O3dpLEgzxdOrBsn8xRsbuNaFHP2nWlaoezkEJJE7JPEsMkjDe5Rd
VJ9oCNXXYu3FIfhpasfdmBaSSSDlKc7Ii+BmSpdLw6S+Y6lWHJchunLVPXgeE/rXVcjgKWuS72PE
cB68oMNvX6uREVYHO5xfukOWYS8DOU2I8Xhet2Yo57yjs5+O4P3GiVyoA0DE9dFiYX6bTd4h6iTU
Zq+W0suqO3SF4a3aAT+PLDGcXdYEe2CAokeILEaPVusgjAO9nl1lOYD7N1l8m2p89hjDb6iEc1Jw
TwUBiPxKaIZB/CYAb5PuADpf6MGJ+nmKz096YbehrgGFVG1L5hGb4DVCu5VPXZ5HmOiqictstxh+
WpZW7xdIIoEZPcPAp5cUxQ4PU4BTslYXu95FVc5YRNoMV2xCqGYVffoWtymeFV1qWhec+ayL7WX/
BKCs2VNvGc+6IT7g1/BNZ411MVQTQBf2HFZu9lK48iVB0gswoNVA2pgFN59r7AzeglabfMOIx3sQ
Z3j4zwXTjRR2D62AXNvWmHmPMmOcd8fCfMuH5mWIokqt09WD823SjEcKKQCP8FpZfbCl3tIsyo40
Vnq5M0tEXrlUrXc93wE6VYJSlY5yDhJP/Wo+7tVCW+U1oCVkWY6ACNK5fgAhGCXD0dwaFuCQNuJi
i7IailPZCdLEu8wAZYVWZ3w3y0KMqI8PodK6BsV69+SMCTuLbHzTizhofTxBUid/IjUJoDvA+FKU
Z5rnTeZfL9NxpSVVe+nBTZp+H7No2iH3VD8bsoZ+aIK8gSZ+s8RyHmcHp8NjxEGITzfFjnn1T9J5
dwkeQqLwpPZODVk+/WioAThsPWW1jadBVVQRJDeEdWeqJmfjbwsEPIfeNc07Gg9kwddlPGnrZWws
8Mj0THyyCB5owUrPAv2Oo44Zk3rXwojVsi8LcRs8mwN2EFCGNiZ3006xd+wNmx/pqv6L7uJCfqCg
/JixTCtEs6ojUz8svm5fvyJvW21xHNcBtv3zSyx+9IpLl66u3gXNvfIbIAC3Mru68B1FsNg2yGJl
OXe2lupCN62fG7LS2OKCzwx8N7ViBFwc4xF8mbQCTWnaqTngg4UYycCn/aiV40GvbeBLvLbbNJ4O
ITsLuxjTTKMfrjD20g0hXWt5wNtxZv+EdDJ0mwbXfK7wTtde6mkXWgnUoeMh7QSkKry82xgAv128
KM32dOd3Ak8A/D09052fmsIay61dBPV6VlB0FZQZMuWApNlRn/hDZK5MLS7uyNts8mRZgAnQrWng
GbY1EFw5LeTv8J+O8rE/r4leg5ovhCdh6X43ZOpeEi1kD5Bul5UZPVJT4hi4sYVlbATgTI/Ygza3
Zf5e5KmD3Sj2Pes2AKv83B9tkLIPoGs6QjcUdnAnrsbECW55HGv3o4t3wdsJdf9VcC+kEdzzAtq7
uYmsDHXJ4E3ZtE4b29vQLKt2xS1qJHVA8pB3jU6B56Y3OA6fzMJubptBfjQFt9ONlyXbUBbs5FZ8
XHee4O9Df9/0VfbTA9E73nEuL54VQIbBwHvPImADmZtW28HluM07Hg6ogVs7/gJfA70YcsmESaMm
BzDDm8b6UE29+WGAtm02I+GMfmRbfBwvemVgH2G4N6j3UECvtHVvHLyp7pA7YKWmvgXtkfUoWeMX
DZDIXYeyTjf4XpoJYh6TwhGSTB9d1ZBZPYDH7Bym4heElevnqgvqrTaNHOHyElx6fZWuHTfsv+dp
t9VE4PxSrrblVLNr3BUTMGLCPiKz1V16AU4CB8Svr+WgJzsvGfNtOhnm6+QhgjJNhTiTFZ9mlnvO
yzIp0e3ibprKCIXIinAPvHNeuZJG290gDnTKwKgJxP7nWKvo+ub+V//5egCDwU2UQRPP5LV96vEb
82MxZT+r5NkdufFuTNiyF3E+nHrBhksKTiy/Ak39Vk8i0BWrnJCnKM3trsCboH6gskV0BXlRCIAP
bPAXA6eM0tKnq+slyioct2yqfuKvEqEoHTQ6S0NjniLBDZuUr/EM/rCSQejxfdS10Z5xMSLtL20k
dcBIcpJjCcmpCqgDGsO+6cNAVxN502Ux4qmS2QkUx7sYRGFVjvylUo5HjqS+V0jUecxS+vLLGLbG
4tAyB+msxYfMBc+0i52HQDUFwyM4m8Zt2QdIbCaJOGsVr6DYpMUvwhG/a1VzohlPnaU1v0rUoK2A
xRofIcgzbo0hz2+SBHllYPufDa1vziMSf8tbS6N8HlreGQ2VDj942LZd/vFf//P//O+fw/8Kfxd3
RTqGRf5fuczu8PG2zX//g+n8H/9VzuOHX//9D0AZoctjeS7HvyYkwC1l//n+EOehcv8fUVrXed4W
5iUD8nVHVDtEq8PMdKsz1DguQ8S8s3Rn9p0YOi24l2/dpI1nQh7yuCL76TwPBK/MMoDuC5KT7YDn
IEZm0cfjNDkhxoyPmS4h4pAAFwYf6lIDqYvEl4l+H4+W5RfIV75Do9zHn9/5NUI/aJWVWvmkIQe1
1Rs7PRrZ2N6aVoJ7ggH6N5L+0WxE93HWC/ezoh71cbIM9yllL5f+rMCHnUywCp042pM43hhsJm89
P/9EmIhtqek6NCNKABKpX6v+6GR2vwZYWjsluLmh6PI+59y4jyNIodeje0s9M4uH266VvhsiYeB3
oHS7Qdn40+Jv9om9h84iSr7JJWuibJs5QbGmBaiBxpBYG8PQbJvP19EhaL4yIjc8zEvHufUAkrP0
REvrzIovvReDocqLHim/0FXFJcVO9kw9UeoMaj9IXbhBX/h//01z9X/5ogFdyoEXcDzLZYbp/PmL
Vqd2OCahN1101whvSEfJqYcymsWXZnWlAtV9cYzwymyG8swNmHRzOfejjhXR+s8++lQGzRY1mbi7
EYWhjsfroR3bcBWMRnZHjIZkSNrhJ6jDzAPSBZBrGmO2GfGl2mrhKhOj+yNXDzKjtcpzBOn6s8dM
vBcALwFvtLczx7cdyfjiVIdiQEnWLjTBTBc23Fq3YA/fmuA1QrVXJTSfsk1gBQUknVJLtZVCUXTM
bp0UaZa5Bz7haVeHaXWCcGh1aQ2ABekwp05vhZlXPkRG2/n49umhjywr/DRqYLXiD2tof//7jwo/
/evPCgI/uBmYAHx4YB51lf3LTaHrtKHILD5cAMsM/GHiJ9cztEejavhp4lbpl13IvuEQaq5Qulte
pJmUD46hPdN4EGliMxXmdECU0HiLtKPVS/YNJX39foyNYENeDo6fTpW6m1A27d5Ky+Y2B+5koxKt
PnWFNzW3kWpkYn41lKjMO8sJGeSaCV+oJ24A5btNHpbhfhSl+drH4CX0ALbJG6d81iW4GpXXWA8a
tGIwKZDTGwubFqXBCeBTOu47a82sPZ+2vIXHEYGNvGzdMH4KmN5/k1IL/MbtzduY19EBinP48+M0
e8dYhdqxapq+F1F8KNXNv8jtkzXmG6FFsPe8efCcKFkVvGVH6jJvtG6HrENgFHh0v+ZZuEMxSwBJ
p1I7aMJFxDw23sYyED/UBfh4kx8xLno1oi5o5NOU69PiA9OO5Wl1Q6fFpaFzIyIR7hrKPYVPBhO3
mu3ff3ss17r+9piOA4QCZBRMA08VeuR8+faMRuImYWSLiwbEnV853DrbxoiflAft5dZkvwZVkERD
ZKRx6uZCz27MSN9cjVOXmqjv2rUrC21e96/8WpYcBh0VJYV65WUqvcI4QCTITdjr1Ti9Bzfn3VGU
4c6Wgh9N1egZcmOo/HHc46ANuCTTfEmj1KcrcEzw4zJ27UPLLWa6QrHhPkR17z7to0f8nIztx+v9
26W+vIllraulr1+ZHOndzauT+/K+MxDMZuq1l/EvfsurLMssY4MWPztd22wDfHRHL0kgCEeX1Aho
Jx1xvNOPyxhdXY0huz6AUUEtQc2XPi0x990qBkNTizDUX63xV2P0MgADYpd+ZY5AUreqtDrfMg/4
BlYEv4G5QzrSm17atAYfhVX2Z2eY3CPgmND0c7X4EWkA8CQCMfBTSaekrRX8ZiV7B2/q9OLw/o9J
apNSlUO3bUv3jD18Ci5Slua+mzcT6l8QsNNyLbokvX1mdD8flbWQyYc168qYrMgUR480YZLR1/nk
EWO+joTctudJvB0Aqzi5hpn6RQfq7DrGU3wwEshvMWk8SWkCclRW37A/jHeJiZrtfnTLb0bu7J2B
sSeaPnJgG2zltkz38H+m6chiRRBZxrluBtoxTffWEBXH//UTYzdj7sjCmbGt3FyuO6tI3/Smu7iN
4fxCovWeaUn/aoGYZ9PnVgtO6ZyfMtOMNlljpG/e0C6ulYBkRRvxZ16V1sVrXBDytOD9VL3UDUwQ
LU0IFjoj032A4qsN+ZGFGpSPoSYdM67GJ2iN+/pYTxujBxZfG8N2znItmbMlwdU7NnakGTYlKkk2
58/IrzOBxJOB+JhLM66SY2ounjAQ4NCiHUkFJpmGwkm67JBea1fMDjdNG4sjjRWlh9I3MpTupB3w
3HCgzTJ5JYA3qqK4sit2pCtbdelqMUhVf9xR/TFdkrdFZcPkhFJqVBAvM2WVlqvRawCw9qZu62bt
T1vtuirWfzRTF0NVifo6Ynz1Sirxy8U+FCmQDRnwMbmqoKCmUaURNdVbUH8AZG1lBLqzSRR8ZXFE
BaF2CBF4n//H9J+POTY3Dm4cs1Zipv4g8x+NiQ8L/aWAR2G+aBUqrJPFTd6mH00VeGCWXvpkHg0F
VqVB6kPcxdhgIxivZsv/zxrzak5Tb4Wmm8mZZ2WKsDGIaDXP8+4QK+2PDPvTzcgA5gBSY0cAavKo
8Fu5MzjoeMhDB4HmqqzzbA1kgH0C5eqh9zp5oB41nhpfuigmlMcqrIFzRaVgaYUF6kP0YTOasqpW
xHXixHK8mft0GVV2Xm7pkpoMeW69KswtyGNlcaAxWo2u4qBUkHG1ug1yX4RZnfaUNziUiwZYmXuy
LK9DcxCmrgHw6zXh1z0rDgSzHEEhcKhcaIgTSpPG+m1jB/ojXds6TnfkzhXBOWqgvrqHTdf4TpCW
PmijPcdYya77NTETr4T9+o5KFOMJ9GPUZQrpbDZWtmmVdVJdshoiLXZUwThmQQZucuNv5i7ONJfb
xrEIU76qUeZ7k6jvmYWIPNSjkcVHxY8a1cspR2oMdYg+9VNUV6KeS5moEUbWbfrQRpJQedJYn8dh
sqU+Lbp4z1OCvlv//daM6ex6a2ZxVAEahgPdRuaZjtq6fdmauXqkOQhLGGfAt0R74N908Wa6lb+g
S69AqQvY9N+6IDesHdQikYFfbRtAOzjobhFbKs6dnraof+beKfH6+0wO7QMNSaMsNrZs5Ia6ZPiL
SXkw3pMDNY2a5KpJy0Kfk3qrq1bYsKfzsa+0wD5XpPwHnf8yKEmANn2KohXuw9WBBpmBm74Yug7F
cRnXws2/yHjgaePhfnnsSdSD4PA5IeHp0oCu2ta1RIkHWo58XcJ/WaWLHUExvhYhaBQMcILcmyD5
3iahDE8NOAmhj9laOzGZ9m2HsztArMx5DoexRgqu5z+kA3JpBJFDIOz5yut3Hk4YNygThEDrkotM
ReKtrQYnxKiww2G1JCjnfmsg56smxhDf/vsvkPcvB0OLO5bDdUdnLmpfjKtokQiKtsJPtzuHHkh/
QhMVvqtqqlDzWqS+aYboalUGFWqX56D9QsUJmL5LCKmlmbWmQWo0/DJ1hJemYA3h1sYPCmZuXNuc
sEkCj9+KElhCgkNZ5tPkUxeyr8AMqYa8FwP+CO0tuSwG8qMZy1KRku7SSzv/HjQFkp6oRHnsYw3y
yjyG0JjjoIAKRVl+oNuoP8vewIhQ7m2k7fxGhV/lp2QKXdEY6kySnaMVjySlsoz/le8XlzQwtl3f
TSsxjrE/Npl+Kh2LvzTmb0fh/lJokx5zFxm7dnSHN/Kqo14/oRDHe7Hz35byqkZA5kIbCTnywlFM
0ZpiLfLCWjS8eNEkWouBa+v0998MZtnXtxakih1mMtdyOfTo2VXMwABhpIw8S56tqeH+pJi1qYkE
g6SgA46cZYyusnHwQcEiLtEQQGaC/Biecl/8cALL7tx6RECqERfJ4/DQS6tZFWWaPeK3Tml2Sp9z
nKT92BDOjsaAzddPbie+z5n3yalftdrUTuTbMlDwpPj41+Rb51X1mJ9mzz4KPV/WtTmvI7HFOzWi
/cYTACj9Mc7euAvWaFpHl8a0q4xWA8uNW6+L0WoODejSAWxm3mF0teQFcZZdURnj915GX8dLlEfR
uFfmX8eVv9CT6XuQjt80u3lsbeuC0vP2AefQ4I6z4jVGuOjNadxip9gHtylrqzcztM4foChhWoCN
hb8KkDacCXejelMYBmcC5Xza7Kk1nj97BMn57H3OA4Xgl1Vozc95YFsIztTLQzG/QpYA2BmGALGq
pf7d5BTuf/f26M1+vgXy/Hx7E2/8IZcoCEtdW8nOG6ULwViu3Wpdn0GJ2S4fQ5yqELpry8dcdz7G
FutyRX5a15j/4bfgXYc6VVCd267LcKtE+MO++inIHuD8MOvTc+miYoy1Hbb5lIGa01KgLtsZVjtB
COGP/JTpVciS28NJm2pkIFB94oM0y3nStDA545f1OxS2/WSNPLhvnWHtstR58lSDsm5ocozZAzl4
bvVT6E51nnsDis472RYHckXqE5jGiIVb6jIjGTeG1X8DT0m6ApuheS9zad7XTZPthkgDrFaNUdNG
lbdOalduljFNBok/Rq67s237ww8Q31+G9OyjNF0EmgFp3aVBWF5oVtbk2X2BbZB6FRpBJK46A7R5
s6xgdml4XN5RYtsRIAphfpx0lIIWTWPfodSuV7FSgWh4Pr2PEvi9JkhfPRHH+7qLi11V6sZbGug+
OUAl21gPNqoOBoRaHkyOrw0ZaEmX+5oWIRC9yoPUPfyHu6J5fVc0mOHoumGZlmWhNkBXX5UvG66q
i8MBIkzaKbLBpr4UkdjI8tnI9cyC1cv4UkxyNQZ57nbNeYgSFlSxraIsnL7QuS7FPFEBcQLds8bZ
uhiIM9bIIIlAcxeDCRAOW5HFjtMWZaDNXUvI5UIH8ikRwEo16tICunXrWeG4IrOGIGOyo0vITR8C
IwyPeG/dUfewH8gKrXwrwQHlF7GdbwvZXQrcun+Fdn11oUyDKJtf09RemQaMTMr0Jx/kRNKVaQ/V
vt44XlXeEl0rp51DtaaRuUPj9YZhm377pxEg1sSq0RVwofBaP1el75niuqImnxx2EmA6aonNCnFZ
MJMkrvGjKjR3/8VPTXMBct50LJL+xIFGZnXNNn2MIihzPCw8NnFZynZF9EjEa7M0qrpz6sttp/AC
QVlHj3YPPT1s7wBzVT0oVuwDxHnwS5YOylGhzJymkDLsgeGvV3RJTa4G6YrzCaQXQjqba0M3Pv79
F9wxr576BnNxg7MdVK4x07SvMwVOM4HNzwUYIA8LRIhQ0P7cF9ZbKQyn8R+gQpU+xeBEepI5Qy2t
Leyb1pTZUyJKoB1FZYPvBF1dgyIFMJgZAE8OCiukpxgxWwQVRKp7gIMk1Y6SONRAlj05RZW4oX08
pXloXC+LAwoZkuFeT0Wws2OptaWi0tlE2q+hxW0Jd7/30BZI7wJ9jMLFzy5ZcWB/bz+TxMkfHnM+
mDzAQnwf48w352HAC8SAzkRKiTI33MzZqffS14Fifp0pGVTHug+raAd2krBWHkpu/v5TQGT9Xz4G
D79pz2DMY+A//pfkmmPaHFt+REq6xJpQhghm8skPk66JwIuoV6jQCe3hZzXq4lLjSP1opNkGXK2Q
9QEE6VErIxNHMdkh+1Jh6xKzaVN4IX8QOWrmh9w1IVHQ8Iek1LpTgs0U6C+73J+8SkAN0TP25Jzr
oB0E08++S6oh9+tuzNZlHgbbKdDdhzI17S2g2q7+PsW5fm9NXbsFAZ7cT3GA3SzIMxrkL79HUdki
FD0gMl734xtqyVYpzmjz+OKfIsazjP/Zn9bJZfKr5xDQoHpWHVrDOwuRId+mWtalT+Y8A2Of3RkB
dHyH8hQKNPaYQ1BqctAIrT8URbqjITIubkaKmyYQ3/AzYhRvc8mTm6K3daAZ0ZgoprnIQn8q66I7
9Kkod3Zu4pgahlO78lK9OXG6HNpU7ORYv89daDzdF1MVbscU1P4rDRGFYz55+hHHBVxZHgap/+Xy
i+t8+cVhnqYWWJaap5IlaiQEXiqgJsuK3cSx/NaNkbltRQseJ2PU0JIFYEh286U/u6s5dFWboGno
cePazF2aPi8CgVLQcpWr//DV597Vdx+JSgYBbh3BDgAZUFl9FdMA0VyKg2pnbAeZSCT2HHlgbRPe
9TaOjg5zjfekqddAdqS/HVv8TqxWPgsrSrYVyKRuMJtB/MYw1xof+7cpzS+ja+FZhHg+D1BoOqI4
6xW8n/GmHPVsT13LhVhE1LmAaiirGVkqM689AsXPHsBaMntFjVWdrN6xVp0zpOtyyKZDM34PmXSe
GR+6OxmbT9iOlK9DnQUHs+eaLzKneI20MtuYqZ7syVp28SuyrwQmIwgZ0yCv3EcPNNJC8hPVIqin
jKwsB6xPn436UGX7KAT/qmekCXIDfzRDObxWHct3HDeLU1hySF4oo9nyvlktfTKTBeq8ECg0QzAr
2IUNNgdk8XOvsZAKiIrnfswyP5ts/jIoxJY9ptObhQwjivfC5rvW9lDcaPIfRaY/yqlJfpUlKmz1
IP5n35RbQx9EBFYehOhDKxcrkfnJoGcvrZ7Wq8CY+lfuypuqSuVD6BbagzRT7DQw3E1FdGgG7UW3
mxNEBfpiZzsTJJKCjAHg15zyqUNi1wCwaWUnRbKVcqeVLPiJiqoY8YhJ3KdR4u3FmIZ7nTP5wKFu
uWL4cH4xtgtF9i+ufMgEiP0tHFuVP3IPV/4uynznpY2Y872B9Mi89J9chRnaT6HkP+Op1k9RJseN
jlDHs5ab/yy8yvlt9y+p3uXY9IDBAA/A9FFD7TBuMfEzMIveynMN71AjJfwEDCtKOSazRpolTZ+6
tNQvmqHdgsZxbBBLifaNFpZ3pS0L37CqbEdYv17rT0UcQlVIIf9cFqEKpSy7k5O15s61g29pqukv
bBjebS3UfjsAhSHlbf3M68JcNbWMHy1R8S3K9N1jVIjhbDux2ORqEqjU3101aajBJzH0H5P6sEOB
ZNuBTEgxxiYdfwhKM4e6m+rFXn6AcCWUJlX3zx5GYjTnWKvuRhNI5tToznNF8GfXpdt51ELpzJHD
GRTTA4iGSgMskkXMyntLtB3bSeQAUcdTufht6M4t2ASnm87NTjSUAg4LSo20GTcOQJMAJmnObaga
cs5dfEPTLI2wn0sblHZpdXg0ZAfpBuAvY9X0vDiCDcM505CmBewWTGFYCDYassIoPjYcnKXLJDZ6
1qYOpQnBdPjpLVhvBhPIsEaedSuwgedGQ1cIMjj47UGtRAKavh9Yj9ClApPGbcjWQMvKraY2i9yI
qnsTgDe6M1AD1D9be54utzQhRCbsHiR+XzxojawoIBOffTdwt33iYZQfq8GB0iF12za77QaARPEV
ldAY3cjKTp7IZjkJqpW84kI9t8Y+FZSYhzZg1Z0UyH3oYcXWed8CcOum0IqotdI4zP02/2ZPEOQY
VSGnkNZ0Izr722xb5pI17erkYZlPY9oUj7coNsNpR4caJHd+9AXesujD+qFNQMDQJlp5nCYzueQQ
5lvnpiFfp8p+oS/oiEn656TM1KuHIPV20hiC28rIsotTajcgs7ceqMm4KNaTlnub1Jb1hck0eYm4
8FFJ7DyCYDV6AQuvHJOXLNL0x5614MOASx6O7f1kNUeaoOt1euvgOVF4hnicUAr3GPByXAHBEh6p
W9qc39Rl8ot6g/LobbUtbqoQAsfxOuyKaNtyEewHVK7di24Svu5W7k9bHOjeNeRQLjRru3vIJ0Pb
kasjnWh2LUAb/tOb9rJN/i9l57XcOLJ06ydCBLy5padIipSX+gbRZgbemwLw9P+Hoqap6bP/fc65
QSCzskC2GgSqMleulSxM33lqkNt8ycs8pJDkouWd6foLCHqKsTG0jpJ3X47ezExp/hU8zzXc8oR0
gn2o+8BeZIaif4BITgBC2cXJjcr6Kc7BYs1+BUbwNXURshyV13wgUpbwt12rRZHvuo7+vApBue9D
oexKxdT/rqxx24CW/d4kFU0QQ+U8Dl49bqwh1pHeahXyskW8joJ0F/lWurNy1XhBkYxOGxFmO6m4
Cc+RWNG++DmaZolY5XBPrFRfT1YQhw6rCuWGlyHPkp0y9F9NbzZr1dVfCqv9HL2Zcm5ppt1TUfJy
FKF7MIyMVjE7FCv4aPyPqK+2QSXGX33h/DWSYXhmDWpvIlaTdz1pxrPTkWnJYk//EYu/ZKSeVuNi
KhT+BwvfgEQf1Z7aLKu7QY9ocu2idlnOpvQFSfh59t995YRkYTCAEQZWvtRmFLSqUy7bTvOpa6FM
KXIIv/kw8NFhGp3kmTxkUVuvnbHVV6pQm8dO1+m7y4t3UZEg1yZEj9pSK96dArnuuCrcU5bV0StQ
O2DNhAVuYd6lTe8u+zH5GNlwK0+iKrWN1VFWdHRr+NZGJIAVRRX3eqkWFzkg2FB+UyELX7iN8jkA
Yxw1yTmfKgduM+SAZ7mLZDKzh9Blr2JV8Z7FmXsvLX/epfhBHy+lKQ9K076ydHwdecxTTsz+lriC
P6ACwg0/Kq+L9jd/EyUXACHFRlVMZa2AZ3zOXdooUtW2/wKNPqNJYEJCQrCHHwL4ybA2og3ixfbF
6z1aNvNQeReW96h1wvnbG35VVaT8sm2yGjV/qxdlcIJ153b5fUGWY6/rwRLMXXdnAQs/0c7msial
6ZZS/1HQjvlLFeWT4hbJmx/x+NUi+84IS+iNijL/OfXFrh1hS+UNdipNuHNprBeXsUz9b72mIXKa
wM1YmG6/GlmPXLJBpPB562+NYxYXeaj7St0A8K+Bv/3jk2eTSOjBEd7p5oecS1vnSMpQ7PlXrBkd
xigX56LnXl9ok+YtqWgtWO3rS00pAeh5XvojU5FmNh1a6cjQpCfFjB6g8Z8epUsd1G5l6UG/kaYc
qFBs6vqRPp85DOinDShP8xeNEfY0a/O8ybqUNW2sXlThjQfPRyc6jpz8R/gcWnn/IxoiC+Cf6xzC
oSovgjTeQkx6/0MV9mmg1xUG8KbamLFf+ktJn3Q9TVQz3kFncbDUiJEb29IfDEzXYUm0dOVhMtKA
zislP3Sm3a1zL3ROlCSd5Zha7XpKSjh6b7YptGZtORG8Pg4azZmnNMeusOO3tI52Rp56j7k3qk9N
pa9598VvShcGJ6cnYSdNcG7WVjRps87HPHkz6Akki1vRyz4H64bxrY0jmkHnQcda9MagsLqJw4dc
JJTKwAq95AgFrbjNi0vC4mw7gimCa1RLqfMa6i7taZTuYttaa+pIjWIK6Swws+GNRiEIb8am/KmY
+S4m8coNmEJxVgqKm1p21sFEfLezdFgMYWS+RI1SrETRO5fJ8rSNIih2TZNq7EXghkAhxo7WZRbx
BZLzD3FoI8lseCCsEY0s4rA5Qq9BY/Z8djsAwK02tccTo0Gf3FiZqGGunCjOV/SyZ2BOWO9e7bJT
i3s0AAiSziotZr5rnOwY2mNTp8+BikKJmPMYKpRBj/3gfI8ywUaGxh+YoaD+Sqzkb2nJQ9tAymNY
frWX8TGURfe+kV7jFaVwHgUw8lVpDxFaDk67dN1yuGvialyplVrc5arZv1sQ8dA2/NFYOjn8oc3X
fTxWH3ERffeKIX9wYtDA7WCNG19DAp69Q/GhDaz3OhBzd0M1eO9A5pzZPXWWuh/dkq53aart30Hv
97AWKwZPpfqXy9Lgw+6yaD00cb8P2qb46K314IXqe27UxV1icidIN9DXbAFbknZWO3V8QHf3PelU
1BkQVTu6BkLkE1DtHR0p9jv0FesBDqoXfl7tKUu8Waxgst7FXN3UaRi965PQfh/FKnWD4r3q1eLg
jog+SHfjJ7DtmC66HrCbkohS0rUP6cMryqjWa1l1wYM9VWfpMkMnPursrRbSdCGV3uVhEVwnRE0U
rHte/Ts5KuPsqay2jQPBjV9N71EYDod40Lm/5kOCIE5OH9RFzIzHdtfm96HmbW8BZd06e6c0CkAE
/0yi/7fejMCkVmkCEH0JiQNL9pn4WF5FBjpJ9nfRTbA3ztOkP4QjNKdRctWaZroyQhs1Bz8oxNFm
Cw3DuuGBVU9TsTBtGkhWXuv3Ry0n67Bx02inWdOwl75JAwZ9PZVz/BhyGTkirybPROSRZGAHEyFv
eAEFAhGNEopvhpVFS/7R4X0gNJ8uShO99HnAibjJHE0ZTx24rgc0rf82CiG+gXbqlrqvJKfaLZWH
OtJ/XC/UzSvr7KkL1mnoTvd9bkJiEytzjgDRPHgfeh0sBqdx2b7mAgrHL75AQTxBd4ODnAvLxWCv
1NigCOTo5kpOC4wenY4aDiIxJ2s1x1lqTRaey7m157dLtZzgbM3tPdKvBp9R0jVZECfqldNvAbsV
LMcbCiDNRIuNm5ZPtWqlB0NHnM91tLhc1lbxqikWLdIyGBznTu/GdumEXVIu21Ff8fn9RY5mtJhs
jKJK1iFEyNCDx+mjaT5eQ6Ge+EGv/JtuJ+X1kzMDwRczAiQ4f7C8Ql2Un1/mekEtAhI9fxlpykMR
11++UJ0GzY6+i3YpP1Je6d9fqnO6Y9AGpyn0kosfFuklVk0WD6Szekg6Ljd/12hi2dKsvrkNuOFY
3SO3upBh0p9C0U3rjqsD9eGRWOl6i8yDm7KJwfSQSjuhFvVYNBFZYq1m2Uk+KNrJUcdU/TP0fWvT
bA9FLuo7dDUM9LTVZG0lSErts6oeKA6EzrYDobfywdVvJJ+gPAypn66qSo2/+FJPg18oC9NNEdr6
2R3TdW0O9aaFpf/VbvUnGn2iX2akPSNSmJNdCbpNxnLnDo356BKFBuvqOULwDyoL9afWWGJp6W13
hhHNuYOBKdpE9De8FrFxqWMR/dIs980iK/nSpyoqlVldb2iQJ5vehmcX8iaYs+cHZ2RddBH6f9UG
fYaUmb4LO6yWOkuKBy2t/C240nEvJ8V+V65SfZreUyblxeD/1bflxmmq8cskcJb+VsyTcpCUZxGp
5SqeJ/3+JEqcGxjfRjP9aLxRW+tK4t05Or/1SrCWlq3YIvDW/z1iJKL+365BxTb9GSbwic8RyaAg
pBukJ7/6oGcpu8iDnlX5pfKR4CwSvV1nWgICy+y78EwYzJGs92VcBqJlCe+em8TtPd3v7sos2vRV
SbNokSua9hdS7XAXGjC7u28t3bxv1qSmq8Ec7bM2Ks1OU2BGkLOhNf+c7c2zVTXVf8+mn+PNGkl7
8PiDnqizYS1z/fFbXkY1DyMjvWiBNd3LgXgS4zcaOrlnNf5ny1TdKhAErEMHkp021StjpT82EV1n
ib4JrSahRaxNPlz3RW5Z6oEFDM28CetuJ/mwv7r/FS33MTI6Fho8ek310QXgPfY8T/NjOx/MAvWT
xnNYkzZFvdMyjw1TwOOD9V2SPsLRaWytIbe21bxDnbTip6PyBO/NXn8xq/qLpWMlEDvc1/NOd46U
Vlh3w89cefLYipwNQytf6LRdTuwh3oIg0Q+TB1GWNDuRJgBZY9hx5lHFTF6SVDgXr8utJ73Lt73u
2W8owsNwp1f2sktj8paDrS3F/H2l0PlNOV1t6V5qNSNZAJRkyVsadnO1ZaDUT9fLvDlWOatXmNti
0ofQeLq6Fz/AggPxB1hR6bLhnaMnPSsPkugTDqJp+8eEwMpWEnwKuQ5IZ71JVlVhT6wI1ekY+GF/
Tx+URuKK+7rNnoSRWt/plqYxu62mY16BXucG4I0RZh/CGsVOqlqRthhXjeENG5my1L0sfmjo9IvH
kjfmbRQcXbS2IwOiUJod2Ul1wxYyy/K96sQzVb36YchU5QG+UijNyvIdAAcMZYpirWUUzCklfc0+
mqGQwC3Ssq8PYjQgAeMSdm4pe9Vxq1Uzmwn8JUu7U8iKzKbz4HGxu0qbw8kS3pXo810PFYunfHGz
tYIOF2nWrskOsDKyNZt/5+42L29C2COi4V7PqWVX5M720NLVIDqj8sHLHv1B1I/SkyLHsYOoLF5K
Uw5MYeAvyjzSZy67z7i82PgjG2croW8xc7txKSDVDqiku/keMaByEcDF+iAPlPKSo8irc+zS5UWW
qBFnXWfxJU3Ng/Q4TfRiqZrQYRiR1S81PTKHRVx67UkeKhrXT9OoIsTreb+kyy+n9vQlzvHj6FBU
AWVQYmVISi5nH6sB+w+NNnFjrq37ie/eyYP7++zPERke2iMdFbwPlzJa+uTZNXqMOmMbOLQaBQWM
NwG0c/LsP5n/Xz4v7qENcKx4dbsecgclaBz1UclgMZAHUhLiVMyUDyWIPp6zaBP9HoQE/DNM+kb4
ag6pYi9lvJwZ9AF0EPJUFVV8zNBnlbFyqrACHT2XPJxQXQjAd97ah8GN+quuDsOl7CG2JXedI7nr
FLBV6GvPAeQHg2uAWRk9qWjDpRMi99sTG5vsMVKV5MFsAD65brJ0W8Qp6DCAnMNMnGPMe78MCm8b
jY2xdiEZfg8U+PO72hMnQSL1zfcPDT/M9zrQ4mOhz8nKsIze+yKG2Frk4V6afjccUwXqtg7OdRbr
2pOVtdlrY37zjUGcs5y6DF2s+laaVqnF9sLvlPfIVbW99DnCFWdvPmRGuVcocxykJf0D5Mb3BhxP
SuUZb3S+hodpCMelNLvahbUE9MWOhapBCVJ99nQH/epkp4H1X2mIZdx3fSGMRQYRDcTYzWOtF0wa
uwEi0jy/04GDH0w2Ibw25vJrZhvq4SGp+7euVyyaA0TwOKm+eJjaldKg+J1HafBYxF14IH+F8i/j
MDQEj1WXpJvedfn7zxFyIIzvPe2hjJ0XMpblBfKH4LUYnpK5gqk3Xn7fqAX61rM5ArXZjSVVIml6
cyIiTAxrL835Eo6t9pvcEd46qjSIJztTe0em6Lp6mhqxMZSx/z40RrW0oql48IdA2bIFG/aRbkTn
5PckP+2vk4oRUfB5kkFaJ2flNdNGyzdG1qNR6YXZg7SMVESrNos06qG8UywX6WSV/tOFnCB9ORqK
twljUF9aR5jJqTOzlzaIf2YzYrNO/H5p6218CszOeiCV9aucM5UOWJZlr7T5qW9M9aELjb9kvN5q
9TIwKG9NedA/VG5MI/J8IRQsabAdmuGkARuCjAhYDRAJE/oR19topMuP8pAPwb3ndNQZ3f7TJf3S
bKxC9It+zNuVBuPq8o+YSEdgYOULp7qzM3ct52VJ3QD9MBJ+sIOrwcrdvqqDCRBa2HPeiJVypWnF
zu2FuocbMbsPnJBNnhb7L1lHf6sLOPOvlob72DT//vdspzbD6+zQNr/O7tuAlqJGG1cyCaMndKRH
pl/cI/mqLxWPxWUPo5e2kOmYqg3tNR2kP1uv85Zj5aODzEZ/Z2aO2LFgoqRuhLyn9aZ89gbrfnSH
vZQAtab6mIae9lHPE6d2ohDoOJ8Tw27sL17MtnVwveJAz1hDS+7MJh/OxPK1Mz0IUtD769pPdWCc
n33d7LuuD/kLX005mFIm2gdmLNZ2vq4i17nYdi1COCm/Wp27UmCRuSRD1jxk8wEP7TpvjYjKc6EY
8Zm9RbYwgnp8JzU3rhtbsNGbzc5X9yWZ9ycZ5hdUDQvTHN99M7GWQVUs6TrQX6yMvy1tR+IoyyDG
v0056salOMI0GSCa1PEGyMzXUS2TF+q9rCzNhgRUHofPZW5A+w0ddzZMr0alfwboCiyZE6J4CuDG
h4pa1mVsn+xaqx9unj4EHR/wz5fjWHKo0Tp/iwiQsnAjh3CbxFDUh/kunf8Sltp/+sqozHfS9H/H
SZ8eqWSvqnshYvcx6tI7UVL8ltbgJsquHiJega0h8qUl3I/Jz7KjHNWdBqRRTrO1Yvfo5s4r5x5A
116aciEtTVpEx+XNlKO5vdGNxkpOUB1cZI9BwsccnLrbyT4D6ZJnoVcrhwzoHplaeiJyUfGojsNd
yUtmF9n+AHy3+NaFYf6TNpWPvPWmZxmgijDa9bBFPLPNuwakmv9RueIzQF4hFHqy8Fs/P/6fUYNS
hTt2nZ+XcfgcIxhpafjnMrcA+UWarP6mG3Ags7OyN3WjWJ+wQsNO2JnpFngNm+XXFVyYDPqmpCNl
/4dfQg2l7zpN2r6rb6ecdqRtl2nag5a11gneOGVh0A3xUXoQuWT6kNx7vRo+srR8F6Tk/ztA6E9o
nKUBvrUMx7AdzdGoxfwBD6rsatSsmL9G54xvlGjuZPNBNUGgsVCp9i4gSAUyLO2BwvdxjqHS9sGG
0KZ0UGkPQTD6qyKb1OuZ9BVm5q/kWdg0/gpZjH9GE7aUkYjjtdzgjomaXdgRgd9QrGxm9fjcIY/h
EBySrHmUEY1r/1+QUfaf0GO0Pk3LpXHbAYxuqvof0GNIX3rNSj3n9LkIi2EnD6mhL4NBM1/i32fF
GH76bmf/axyPGVBrkd8/5P4zHRXpx5TBVu5F4K94cYzfXKpJoJ0+tNkdQQSyUUKjOvVJzlqgYA8A
owJ9GKXZvpq9CmkVdOl+DzpCo31iFc8c63rt/nAjS09OqVqNZ2sCWLoMfKqLVO7rU5BlM5FmZ1x8
s4zve9RW4IDgo72izBZpYeqXDgrrLwNyht+Ru5EzRhOxZzkDvslsQVEQSkb00K4zZF4gjWMuReP3
f78ZPW9mOflKt2PrhuaprsNK1NJs1/6jgarlUSYMuxhP5HNd+Fv6hA7CyC0O8jAmaXlQ50PaejE4
0/mUtMV6yO2ANClxStaVB7uoGf3TvkbPU+TIzWx8v92YvgLQalYmjmC8WBdOVZzjQSvO8qx1EmVV
hKTW/hiYUAXdhCW9RXKAVwUvp3ku0q4Uskjj03j6z6XS+Xrh6Ed3sTE83a4uIzyyp8fcmDZfrjHP
tGkruu8yUutMlpHyMvKs5vGd1bC+BEOiHeJ8GO6rMovoxy/A8NoZbFazL9WbVF/Qz1EtSheyrkwD
flZko/FrsKKFXI/wHnlSRW+/lxbcQVqlDZdBQEjb1GinaIF/gAmjMVZ1XXyLhRh3oQ02c/sfTHrP
x50lMfNQ8iwVfsenMCu17eDpKlgUsIqAxNDDsFuhAWmlR6gzAJSsudOg4zpfI0DOgUoqQZBlg0+s
nPB71uR207ZFqPF+ugqzGMbP6/7ID8AVOaOWk5sw1aNuefQXyl2UtG/D0qelRmdvrnsqo+smpJ0p
LSC+5ZFBkbuu6yzXqQ4ltBEf5LE9kGKKf3J0iK3ozQdaFk3Dj05fydRhNweocwBrBX+vxYF7kFx4
Tec7GzhsgQvz/h0X0nk9SOq8yXA2UHzCpTHvN+XhS2D4e9iYaQjlsEqOC2yMmSIcooELzOdO8CAI
39hEddtUWibrumA+dLJl/hoCTf1OD9KzNxjOY1rn0UOZQPc65iSjhzGt1kMlpvU4LxxkiD69GQCb
F5Fl7niVWIByTGXVFFDLVmicPYXQQBxF2XwzJpHWy7yHFCKPulVc2TY9Z1CZRymypIjVTHeD3V+k
K/TEBKwuc9o7k20Sj74JUI2DnmbceY+3WfJs7NwYVcXk+Q9/14z+HmL0ly+XRIYFGtzWfZUfWirp
zCHNA2ffpfm79F0vMn8vIfx+rybmhxUGYHqaBvIiU6u+963Dl5bffD7AsZjuXdP/4bHl3qZpBsnd
zHVAAtk5VfMBhkyomNj9/+GXEdKXRGO+7D3UbR1JGi6d4UxEDszgOlcGfxm9Trbbz3kyWE6jmOEs
kR7NUVGI7mz0H39Q1+sWXtapL20IIoeGd+UsBjJpQx9nB0Al3QHRxWobg+G4DAEYQLP1g1eWTTWL
vVL7kdr6Dnm0KAT5Fi9IXSp/ebnxnpAQfh/zoV7aSVbdQxGPoK3u3xe+Xu+70XiDFJy2kPkg/fJs
9LKNSunsKK2+8dE8px7FfiUHKXPjtL0Om129d3zr7Ronfb+vkrPmu17FSjZUI+2ZHkQlMw23vuNf
TcdyvfsJ1kM5aEoCkcr+GmHXuX8fJN3+xhii/I6Qvn9fo54Jg0u9/GVl5oKuruQAMyINyqBB1cTg
fsqc9OqTBJFOPxhg/VuHBP7oIh88K/oKQ1/DJZzeKW6mHb02Rdb3OuzPkr7zcDagKpg65nfVyU5a
Q/Kf7b9OjiumM85K6fPNamU1Ato4SqL/wlcM8AdRDFAfkQB5kAOxHpuLMIC6ZBKCaeF8096chfwN
6Pm4qiH2u7vqSt86bITqvxnNCLP/TdP8H/ly+u+83H2LBqvefpl3VakemajNE6/RkB5Sgo58hLD6
KARiiF5tFebP3XxwKu0tjPXhZADMf25N2p2BM8EnbLT5c62l2R1FApL8c2ybdqx224gKGoNywr+n
KxFI5CiAuFQXFLyRY9t17jCSEDE3ZI/VZ59y+z1vgRbBQvzaHObOYWI2gR5sIi9Rn9GaWGbkN44m
jHiLUFXGd7qj0llv09uFaXK9YjxfsbT9zytKv/xgGaZk+vuYoo5N42D/HEfhLL5RvlEPDU4JKJ2F
6QTlmx749dbpenstTYeEHZgY2HOk6SbeiVqF/iCvUWTBSrpHluWnbL6G/vsaUUFjUK3YKzAYCkzI
9GTJ7qyuQMuIl/7VdfPTomgsNR8RCem7dmyxhWz3lpW+Xc2JpEHF3hkaEZGeS2Of+VZ/n9eOqqzi
YLh3E6rxgdrROavYdnoeW+5lu0FjW2/gYFmlhYiRsegDyli0DvVhh1ppT3lZHkjJsa1rlHRRZWHh
r9xs5C+p73pXfEaQ7gKlmif2d3Qxg/3VlHM10QDORSh3JaP7iDK2HIiVTux7HvLSuvmlSQU+MWMT
9iCPygesttvEtMhWkI6Byb9RnntIye+pzBf31wHSweWy113oPGoIMyXFYmcP0E1D30PdES3Ymw88
YAIpD7SMo4yRQ3Li72hp6U11qF0S4d7aQCv7i7CH/Hl+enl5NedB/mo9xOVFeb6qdsjftQ0wOEL1
OrJegqZQVnVrQwMKqSdooagxO6iFBmPnalF3GvOZK0JhzyZbvYy4I9mGKMYmkdwOudZcYzJeFhfZ
EoYkK4UgGsch8IVdNJkJSEVSBSdpygOAxQNll3p/c8kzGiFQBLa9GULzAL/2+MzmzwOizJ57tvrO
YntuxSc/TcRZuigyB0t1AFchB31d+GuWavZajk5xDYNDm/8qaUVYqNQ7Ppp+ZK1tqcGhKDrvtbdA
8lhjD7hH8bYtnBobGUZ548gzOXhO7C49QRmSXMMUr4mWQ9uX7O58+ynJ7aOdcwOXquPcJWlMu0Sl
vfSjingdrNWPwCH0k6M6x5SHzmM+HxSK6Ouit6L1zUfm7FEPLOsoI1JXa5Z5kw2w4h2Erlovg6O2
z672IY0esdWnECpVaVn8nzzBtres+b29RKHmP4KUWF0j3aZ/5InEL9u3n9kFVgmqRxHsrCVZebFw
i7xnEY8GhtxDJkBTFwGPMJJ0ynQeqUQsSHK5L+wqXqSmjTwUQcLbSMowCicZjv5OCuVYg2hZ9GoV
GSwF4Vv0eS+wkeSvlF/irW7C3leNlvJotW2ykIw8iW9fDKjnXgN0Lq8RJW0hT1Vb/T9HzJ/iW6p3
0BO1XI/kzxapBcosipvOXfQtAmnhIDZWMgTwuPMSX9FaP67B6sUXM8wgbQdOfun2Q9MqZ+mVhyL3
jLWqs+j+vNAcP8Y9hbjKPn6Ji31rq9hgvzt+PcV6jO2PtEvDO3nZa5wdF3dUmt+uEWWUUjgQyrSl
twm6EfkVRd0jxDxfoLSg5pRf8Word0UXKefb5RJPGOt6UKFLkBMUu90W85fS0yEAp+5UW6Xov5GT
ae7J/NPfgqVW1RcrCZXmvpkh5yYgYDnW+L0BHLX5T/N+j6FnVyyiWNl3lsM9B6omBsJ2lJZO6/3O
9VHFkOYAdidzA0BK4zr3gQWPs55e3xTZKvbrctvPQg2jNfI78pRnT7I81OH0IyErdiS/1j/FAQ1C
8oLXUWGuI8/kQqUqljlyuVu75DmS2ONVf7n9rcTsNjEL5zI69rNL+isDlRu1UGmhCBFxlr6pT4eD
YouLDLv5f09PfQV69qwUG3cQwPa7SfkAo/p5dvP9cVZScv02oa15neHW9PpkzaGdSvMkhlEH+4wm
h6MMj7D9k7UZ3pw61V/nV/+lDGnWmmOQXjPmsp+7sO04P6UhgFSai+rHQh+Ompeab5PInP0YBuxI
Z9V3ZXLTleZDYCVNrKMdD91jVvc0tOj2wpSAWbIb/WHgX+6/BOBcqL27/vLKK10bebIbHeSGSVHB
m6u2J3v+YkL1IKmyw0fbLJWXuNtKbxzWFhpPyllaTSrqY2igeiJN2qjUXcnTeiXNNsi0NX/84jo1
t0p6v6NSvXOs2t0pNptMs1J0g/rjyIKiAbw39CXUB406DUiXDaurWRuDdx/q3l+gEocdzzxYqc0R
xjIPwUFRU5k2UKI4xxDbb0uQZ5Qd8d0GRv4L1wN8vMubT56llWhWGvLIqz8GXFXUy9Ft040cuI0a
Zj9r15NMkB8pB+SnwWnww0u6ai/9ke1MJ9ebprU1fvhQWHFvO/lRnjVuEgKBnJ1BxyH0aDmnOSRL
lhr4D5BMOOWwPMRyWJ72mUViLu+VlaEWyUkX3aVxK2snrUCMCWp387Nb2sbgeIdgCsiNMiBHU2vS
Vv89w6Y73p8ZNsNjt+uqluVZHozSf2TYHNcLTVGO0Umti2EhmaMA6gJdVbt8I015aAt3Z1d0HEgy
qXECeN6qxrdbwP82KSwse9Mq9LlG7AFXPm1t60CFUlgeyJXACRD+vHmu7t+hfj+BfZJhXviTWsQy
Bp2ij3p4DloneC5dRLqnAa0Uz8jDZ7r41bsAjMtCjk6m5z+NS2cekg5ksUltKI15J8NVt0l5psUz
UpeLUXvw7qvWPklLzgLKdOq9KYXfxtAWIoiDl4mk5cISuX9XA1V9aeKkXLFBjgDkYOZ5jBaFieSo
DNZi1wZ6PlpLaQ4q/CvRvJaUwWWjV+cpjy/X2AZmnUyQSVXsQAAJ4i0Gu8Sj/JhJy14sxRf3MrTX
+M3y2k8O8jp2aC+aDsyo2lDek+UrXqnBavy3KUdlrUuOKjUlvVswYh1fzf80tyrQdUnokah9laV9
0qtPgaisA5WJ+oGEWPMwu6wstA6yTif9papfXV7brPIyAWCuU3xYIGjknUWgLyN3Xp0DsDpP8yGM
imyvDe7fMuDmZ6/WL/XCzzZy4HqR3/NvwWGD7tAw0f0gC9aWCwFRIuJvEu8kXXBu3ylNXZxluTpp
Rigl6SfY3OIhkvkmraqOtQejhW59zsPZUtFDch5L9Q6/h0kzpfSJdsKcfZNBeat5m569z7IrwuxM
d85849Cd06ACy5+vG89ozWbnNo20a3dOS1L0OiBnRPQgfplBLXuExCuzycGF6lYqkpPeYLHlPUP+
q7+0+RfjnxEZVik7GfbPnKGJHmFf8TZsBVbTaAlwEvFY3FUJCaCYDpkNG4Jidy3axZP6Ll//cmWA
TsJGscGiSiuHiHktD9KUA3OEXALIRQKcrVShkZu4k6Y8Q3oErjW5aPh9OfkJCKx+Xk4GR9zoZ9fn
uWHxS7bDnl9lqLn7rrXTJW8O99mJq+mUGcN3aRl9llyo6UzAUR1/Hylj9NwrvcoCa6Y2mk0zycoz
xcRjXtIFsUym6JQaTnQ2qMc8K4FersYsE9u+UqJn+ozjuxjZgYWcaiRZfhzHYYVIZ3EIQsiUqlLQ
xafEpTRHXyfLouR5tv3vT2ea6/98OjvU4TzLnsW2dJgI/yhKGWVMD3bHriQMaM40dLYuoMd/eb5C
00ePNBVq0gOI/2hWeEBqw0SHZTLgsmZD/JPHw3dT8YJvpsn9RW3Lem3UmExDrlhPYw9gjw6+8KGs
+mBTuk13Hw/+tM1aO+blXXX7oJqCO80z+0MT0x3QD6rJ7jPvNiMdGReoAYO1UYftErJGOFdYboJM
Hfo3F2JHGIP08oeVBifaP8ZgUXSPaltGKLAK0GJeFv1l2LDaGvOSS/NnWnSneYEMpFgl/lg8jG2f
b6KqnE5KoWi7cNAaiBwEylPToG3NIFbu2XO2az1h1Z3Sar+3LUs/oH5Bs5Rf66/m4EQ7x2gV1laY
gwrlZdIN1laaeUFFqydpdpCm5xmvdAjqZ2nFbrdAh9l8tus+earDeCPdgVGX9xOs/NcPEIV2Z2a2
Wf2wLBNhqEWro/YKGQd1pi5BwGamC+u82FqAnKwO+gwwaH6bIiTtSpLxyfezh27Ihrd0EBD8dhME
v07kHvUCYVy46pJ3igP3slOVBNcDhDDizWflv+4RxT6i7uMc7YgOFmMmxhO12EogsSyRGhAFQzw7
HnvDJg8gK6mKhwK1USZiK00Z/DsuNqpuqyp+tPgfys5ruXEcWtdPxCoGMN0qWbIs59DdN6wO08w5
8+n3B8i71e2ZM7PPDUsAFihbEklgrT9kczJttYJ6nml3GBPKpgDduIMB+d5Uo8gSWi+e3uBspsXp
GTYRCW1thVX0pB4sPcvUS8tZwk1lk9L04IOhW5eeTctTwdOODbB323pjcQNqydlMU1581Y3/c0RS
ecN6Rv32n86R6Iv4Dw0Zy/ioWub4cCApGVuOgTyt58rS5W9SVXqAfYRWc+LGGvHbndA8dC4WNHFq
pNvES2COm7jUtPLgKu8a1T5HqkkGMNcCNyBcaVRbzWSH3+Nd9+uc2GvE6w7lzE1ghfrRkwc2lMtR
NVHHQs5TvVSdajhFaWXjFA5uiDLQsXxi1MvLxA/nuUz2hVbj9pSFmHiQzlHVfgUEQIMD9c04Hfaq
CRamuJ/S2bqWcWdUgJPNhdTqaFYjGeT9O1RAxuBC9nxWL4wRzlx7o9wiBPNPJeE3WW2zNo2wO+Gr
jSZROp77YWO+9y+GPT7IeCUFaEhAmIpX/TIebcEvEQvxvVMVxklrJuOkXkmDtFPUb/1pzn/rNgZ3
IZka+8MhyhsY7EwKtaC7SS33HuGth8mJJxcVtc67y6mWbiDfio1qqkPVtzncxPkozKR4ppS1bEhO
ZWTGR5rIERwSP/BXEeDgZ4vNHkY6NpA3YtUE1M9eSIE6p8v0tPayKxU/Z5F2wM35fboRkfzwvCE/
9M1gnabetk7YYG7yrG+POlqpM8VxVlFxY3fYW4k3FTZMvgZYMoXntLLYhbIQbtOtmqwOvwWxTD2f
TPWpc13i1Fm92nxT/aBG2oMWiht9KI1qZWpae7wcLGhKvzVt1URchaShubmEqVcq9hwhT/Jhqgr5
+B4qJmpDb2sXabQaClOvVpeJnWq3WkKvOrEamuOIRU1c3LN77R/T1LMQu9WHVe3p/WMrDwtiWAgD
LOleNdVA2a9TrYsAeTIpD3tzX8FQXCE+ANVc9i0B8PVMLOlBxWt2AhSrPY95NZqZiWvdWqxGV2h8
tl9T07oObNGEK09nr1j4/Y9QR5uuh3D/GsLrxmgCemlc++V+YRF8xZ+9Dx22JChYSdHMUvuiY5Ox
SM2Vsgp++mbgPedNvuwK1rBsewiFtKKtndoJvuCntVUPDi/Gh5WCqaIy4P0z3+qN90mRHpxUX25Z
R3y6jE2+/UnBuDSzWi6R/zBPRvJ4Rrm7jYBlC4o5UG9PCebRyLxjQKr6LgOSmHtSTa+b523qBtgI
otPNXk1O7kPN29ZN02w1I/d2qIW513VRjwjSYzCg43n12nbG166tgr/6uFpFqRDffbxXQQOX8VNg
OXfFML5EHhQtqHg9KwZ5iAyrvY4nCtmrjy/VOFLk7XWqxs+T6rA7z7xM/y1GvYwxR/r3lZ798Wni
6gI2ImLBPhJLjiM+wK6G2bGxnfPam05HC8P0ouvC6OH0KLcl1S6X6X/bdc6yupLjMEzaB2W5ZGXx
tMc0YNVA1jz7Jnja7N4OjXswxgxXBThASCdgE7jW4tFn7ahhELDuhL277IywAItWaQojQm2NcgD+
OGAiAKE2Q0AHyntclNkoOScraaieYA+rDr95xLoTTmYz8O2VK91evYt7rGqf58TiRtPi9tAmQj/+
+2f5t5SGS3Ye4IFlOK7ug2L78GQGXl0bEFDym+XseGmk6Cydn2FeyKVX+Hmww4fGR0JnwY/LG+b3
p5R6dFFfuXZG97oRd8qOLvCi4CblgbZSpjihmaa7uWrJikkru9aHlZOzBbyd/WF5/fukHNuy9RhN
5V6RLQMTjvGoheXhQsC0W42HpexTdEs1EFp/xPWSu3npQ7+nwSQxKhvo2cLrdq5LPtIP80dU78Jb
NDo8yCCO+zkvUknv9zwqrV39ONbLq+rv88zekJ0sru02L9/8vlqPfeB8Nlr5j5HTvFJNXV/YxYL/
9yO9vo7BhG3UdPl2em5kj/COo/PbqfgmK9/fLg9QJvz3L5YHyYftkKs7GP76nmFbSPv+zX0tHWpH
uPZY3fjNuFrQhnh3I0vM+G6iqbzL1OXg/z+6glisz5ZlKkKeQ11DaiZXTnInI1RrrFHM5Hs+spwu
r7WgT3cmiK9PyUAqjH3Qd0t3cHv3whoKNIxvrWyl22HxyYn0hyWq24exioen2Iz26oeDJ4XOVbvw
jkllvfVzYWwoUacH1cRf8rdJRpjsS0vTVu2M0FwSSK3KPw+tgUrzSnW2mKzs7W48/VPcpa/WixOy
dcL5QhFqXMUSrJ04wtrXBXRu2bpYkxguqG2w59aeNdenRbZU1yVMzVwYPPcH1sMESGTl9bcK+ewt
vVQI1JpbqmvWjV5ZyMTgFfRtSc8BrUYlOnLq5jZykRT+twAnqKvD4vubWAgXEu6//6r+hjF0LQOj
Nduw0YkUgF8/3C4K8jfd7BkRihsKzD/Gw3Xep8ZrJ9yVl+j9s5uWy1OQmJuosvTXcZ79W7MuvgVJ
rb92UBIBK6Akp+b4Ofr4nps2WxU718BeeYdkfz6jjeeDbi/TUc2VG089CPS7X2+nB+7GmrrlbM6m
ardxOS0bH4f5rWqqQ+abzh0AfNW4KHpmuvl7qBpQoe24VpXeYZT0MTFoZJlx2qDKLup6M1R6iyMB
uASnFp+7gXtYAnfnlcKc6sV/R9yGA7nocVzKN0QuDViNON6r0ezPU1SucT5Fb0zqFIY8cSz091Oo
OXrr6udThBIdcfkrUq/5CcMmPFzwUAiJ35ueAyhIAaUuEKoIoT4eTiJfKczVZcCM0v9IxHjyN/A7
DtXlueyhEwqv0TF1oMJ/bvacOhLIHyztNfkmFHLlbr6XG36cz9jcN4X10v7ZBI/6Pqokli7BbSO+
+To2aUklim0H7XYXBr795GtBeYKy+JZK4uYk2Tc2uWfX7jDJlV16ErzHq8EU+O4p6eI31foVX7DM
uD2fsG7GdenN6zIond5YNyKI90ri18w0wFoTcia4XN018qD6LShRql+1RjurQJrHa4QOi507mulT
vbCdSSFQf51BbABKDn7mM45Kejl8CwbbhNyWuk9QqL1t6gykJnpXv6ZA21/lxhTL2yF2V86cfLby
+bGoy+Bnm31BEi//a+ImvLKtNnnNcBbYZD6SiV7ahge0S7T7ohGfukpzP+l1kOz0WHevSiRFPmVo
dWvFlD6HiaP9x1dufZTq9QzD5X4ibNMx/b/jwVPU+AyoRvMRuhBpoBnlFgP91izq9O1ceNpJ9V0O
QS/dL0X849KlXmmk/DdmndQItsyv47TYfw1+sLJ8Cv8rv2o3XeIEP+bG+BKEXfTZnFihgF8WT0vs
pdu2b9O7RvPsq6Gf0EPpquQ4RxBYUO7zx/I/7oWkFT/80DEisHSXH6CFMQGLpw8/9NS2BlKiZXMU
6KnfIGLr7ntQrYcuLMPbybPl6tzonjWfTC7uZck3vTP2dV315MWqZEPNTPte5JA+zRY8oWlp+kbv
2/qucKpmj+qcd2CdWyM7qSPmp/XLE9xEfxXnJqlKuH7nM0U9mwe0l/5ayjzCwwytzDm0q43FR3yv
m6N7ZQ7JcE0yzkQVPM53TtvbjzBFs3UAIPYLOhR3dm5jamlq94MXRD/9LP8WRbr9Ni+AkNUp4gIV
gjuuxOE61ab5qsQHYl0X8ItbedDM+l/6VIgKVnFVjKanUsbFAMVb1w2aZZrk94JRhEtlPsA0ah4d
buWHVO+mlRqLptm7zSayYHyV1WtEpWOVOzDw+DTv6gHc18rwXwIjdvmdzJTRW2/4gQ/71wBe12e2
0/Hao050uzQ+Ml15/OWyeCzbAQCCmX5RS0m1dvyzq0jBnpWBU16FUbMua53f4p+vEitF+H0qa2SR
DV79Nrpl3wYWxmzG9lFtI2WryPBt/NVSY2pTWZTLVshItan8NU/xiOSYmqfGKlr/t3m/zvJrnjoL
VAb/4PfWtG3ieT66hjYdq0JHya2vzHMf4mrz8XJQcZemeqX6hszf+eR19+OolTXUAc5XZqiKiHkw
t+e4uf7h6e580N2peETfzLlCE6cli0BzWPziMcV/dY2mS7dXfZ3s4xJAYDav7lUX+aHqGIv2u2r1
YQITAOXeK7w/SYeEC/k7MlfqYKpklXrZUmK86skTs8GSea5s0U+6Glbt3oiAq88tJMzLnMuJwhSB
RKzr4iuBIPeB1DrpRLDAJ0VamtrIvrYbKT/FmrMc0hB1yr7Sd9WMs0vqWyhBuF11OMuOhl526ovq
KULC7AntufDpEqH6chkBoPgsU6omcd/5x3MkbnlL1uult+P4m2W1GzeZxKcgdO3d6Al7XzVG+lIF
xYMKiBI0KSaDpH2RuLisal28WWI9+lYb3QYBb/Epj02HPQ2+Wiw+0IoP+2BHyq1kFUnTEGH8lIO9
8JocCLrs4q74HqEGVd+fEeocs7DLDeDz5rbRnScwo/gOGTEpxKRr7hPwNGsxWd63SkSkKJCbQ46v
XcHTqZ7IQrzHVnNk30xdvo+zZlojoOx8EVm310qkYCshQIoi+9H5XbRBrWK+a+GmHKgC1nvTr8R9
KieNclKH7Ldt5t2jA+CZLyZF41bLD3rh2J8GJwuuUnuKdg1JRmxlly/zorn3VuxUD54m3lQ3ouEa
mEaL8nSu3/nZuM6s2n0wE8156EobkYPS/tHgyZqsAcaB18dlOfAS7xChzf05vfdys/ps5mJBThN0
cib1t/TG/FFmlXWvVUNLvmAg4yXDgnlBawBT3AOa6zGTiyUd3v59NW+Ij5kUxKfZJArbd23UViEP
/blUC+ygmkrTSI6dP1iY3hjjnHxKogzVYGkVRdlq60WT991Jg3TViNZ81TusUFBNmO4tP0Jv3BLt
MVgGDiQxrhqA8vedyPZcZ5TZzLx9ET0FwtYwizUk/PbFHZbhSP1ZX6WyWbtAcRt7TFZ+EXYvnd5P
t6y739RUD23V+9ILT2qmJmztIeh8tOWZ2OuR91SMPzqqOZs2itxNNVklTBMO/RJWxyGG67q6tM08
htd0aWt2d6M76dhg9YOk2HqQfkB9POX3nWPmVzABtJXquxzMtLm2uqSilkSsOvwWa/eCTaH2Ocw1
HwXdGIpP3pnRLkqTYEXVUp9ZVs7aZuK/B5Y46dax5n5LOTc8KcNcZaKrXl0OC5WVo4btxqVLTfgQ
q8LsMF1t7CnTtVXQGGjfGtapLY3yxmPtoCGfWbsr6AgerlKy7QAx2HLfmN/nuIgL7Gsthdfb83eu
QsSiTuTkd+pk5zlsDteha823vh7692qgrjE61OPCApT1KDr4BLpCJ4xkcDtnfEzdDPyC6itg02zs
HPXz3zr7ccQswdHIHEg8g8Q5AN0/z710qf46QMxMJK75H/7hakfy+47FYx3HAtaTl4OLnOOHhOII
Iy60ujk5unmOO0RNMpkUslQ8j2pcoov4sZcWGqUWRzt0Gdhd+svmbAeBOigz/v26FB93UDArDdc1
dZ+Ktm6Rhfrzskxi265IkNnXsatnNzMQB36qHNSrSzMva/Ahc0WKTY5yp+l3vlehlFEgWzmi6gCZ
vIU5Quty8Jz+IY+j+XjpShDzXzcJ5ds4t8g0j5pT7Qs4R/Cmfes+rX0KuNmAQyeqCKisoHO/qiBq
7hSZyv5Fq7oQrITQ/zdEUrRU3G8H2TdG1uO/f27yw/mwJPddvOMcMpqGZ7Mc/fjJQZed4Bl19XXh
sP61uZfaW5Q2x5MSI2Z3Eq5UU4kRWw0G7ZZD2hzVO6SKkdleIboybhq8R1bYSkanMkGLrbHyo1c0
0Ul1UYCT169sO7n2qCNN+BBVgX81m0OxbexeezX1Ga+bSYsOqqm5erpKxYw/hhzNSmNd+V7zXLcV
aqQ5PrmRp5EN1eG2lNwZVdOLv+vhJPYiarJ10kKQcJJKvyuBZcxuC10CHeZnLrJ1HPXagwoIh6pd
zWU9HNVg0hn4hGfdtFOji5EaMLRyHHcKbQVBsXyDlxfsGor7yJ6SeHADp1j3CTdzNcre4TqusuYx
TAvxJAp3q7gU3M56UlAkRLoksY4RBEkkaBJNfIf2/CMZK8QpfbvdzsqqpHlLssZ5VPwiC3ul7RBg
f16jTO50WSRxxK+hY5lgoYroPipHFlOzFX4uC7gkM8i2A8DE6DNK8ysTede3doiNY9WYxlpNJ3MQ
rUskgVmQ9dkLGNSdATaVjaEW7ocx4HIdAaSIUZDD0fJg38do0GpIv92fjRuNFnWtucqvz1j/pY/i
VeJ4CVrifoWEGi4hXioedNEABppD817rpi+qW8zYMIs4gxcmecYD4qFWHMYsWomK+unLKCe7uRh2
6lx9NF8FJJ3ZY0n2VZuJtRb2w1MUcTC7jRD8mFRjmONsI8ahuVJNrZ2LEzDXlxTxpmo99drXcbS6
m8CNhqfe0LdI5BvbZU7YHUvDm7qKy1snMR5Nr+fqDzxkLijXPqTSK0f3UU5i/7Mc/LGALtRWw9WM
TuIq9uZbzdaKYKXFk8DffHwNFnu6VwcUuWa0YZx9njvezTksjy0A8l00b7NpIceALlIcsvivX132
u7si8IvNJLPkYxP/VfpJ+pDphYbRMsJJYoKiL/SE/ZKAsd1ZWffkxe19JLPwcWBgW9cE/SGf4gGj
+hd1mjhBckeznAkvDs4aWnz6vuG9dIDJjqkrCkRrYK5F3ChRMJsRSkuC2t+NfvH93Ay7KlqjxWI6
5aoLO+Ng9BGMvCyaeUQbxrPVDz5C38GC4HuJUH0b6Sez9D+rlpj87imqXrSESNXDZXdTOJp5pybb
IrNXWVEv1+fw3G42zTKsBUXWrW5p7WMlqRIGJJSm0diCyC7dCaebQi+fSYfp2bpJjXCrJvhOjQaX
K17DGREgsga8S1jEd5W5ULPKcLJRA24ZWnczdN87vbV+H0D/xbzTtPxvMy4DjTxVKs1v2qTamn4T
9YeSSkaUut4OUePytiz1v71Kfo1OTjbwYZdOepqBXSMbHpHjD9pXmAf51qlNjOLSBhUCIYll3F34
glODnVIV/XDxcJBC1hF1gWFI3+dYJQR8KnMhi7hG7MqgZY7tISPdisuctEu/D3MbXI8B6eEO2aAd
rHr3oHmNAwfM6VftWOffOy86mtTw3i4RogqdBz0OPkY09jJgT6D9bKY6lPy/Jf9uC7fb9S1JEdeY
n0DsGXcppJdT7zQof6B3+7kNW+48fTWeZnZFT1aw3GtDYXwuggKrh8nS9tFI09/oRTV9NpFcOXgG
cF41mc3Xg19b4dMIeH8EibHLWquHb+Q7T6HBV167tvXDyU7qY8pagGqsFeyX3I+GbTBO7OEivTtS
jNrM07xv+PWwvyMLOshDO+BRLGr7XnX5fY27gGO2VyrTCQhtPs4uLkH2aHx3fRexTNCDqzP/uLT2
kwNNVHGTdYN0h0tucn+mKgc4ECExsLd9fFIB6qOPDJ/qJptzdJtVuw8nidbt7RRgUgajyRqzXdct
LX/PmCyvcC2BP0iYlBY8Guj3PpsSk1lYqPzN7424eQrGBkHUQTfrb1U7WvU3F7j+8hr3ZfVa5PB3
bKR4TjDrrLemxFwzFK9DYU+3zoAJsurGWiZHkCzNd6M1TvzV6IF1iGGBW5nn27wwzA00t2SjmkL2
qVfq0IkZYV7fP+hZTC1U9UVeHlw3YXx97mugtB1sOMJ7I7ANVr/spePIfO6oFTz32phTIfD7nd4l
kK4crFNlQFsY9caFHX2DQnZ5P8DpnaaEp7FW909jPvZbeGpslPtg2humG0vf2/EG8om+c8qufKhb
TVvPVeC8Yqye85xHMwe1oas0aYtoVQH/8kSe/Awz7VWr4/azQCVxnWclq695CgBNsWiI02pkPahp
+1guH/QW3uuopfZGjeKkW9xQN01XajTVav8xHEhsyak4Eg3PkWvdDyEVDtzzxjWs2Wjfc9s6pZl9
VD4as8BvQ2gQW+sWNQHVPA94Zn6eoPrUwVzmK5zY51vVmrK2XHnGGK+oW+IzDoCBZH5YP2eGwKEN
gimSeubeLcp6q4ikwuj+Ku03I7KDJ69w/G2O1M4Niajgmo1DepU2hv0A3rJZi7JsvyRFf+Nbo/iJ
csGmb/Lo+whIf6WJUFwjO/nd1jr7yf1WssR9Uq/9cMzWQP7zgyuHhngaD3GHhqAarUa9X+u9NuG5
hazA6JrDuqrYh14WwWrBK5p+3MceHt9hAb85rKCJF3Xx/iqmbwRyCsAgAVarXl3i/hyNRSNWIhra
K7duxb7LtLtMMg8vh3QuWLJKSiJiX9ahce09av7uNm4aMJyTVCZPrfyP9hC07ra1eG/f3YnFP3lQ
TU/+yK4bunZ4ctKlbDeI/LOWddxTGvrfjSBp3iZ7ebY6HYFjPu9jysJtc7ZM41eij9zul86gDpsb
0abVhuQwAkNYA2oJfX4GZfRF9BBmX6ba/Lq4Qdc9ufOSsyXt87PyMqpC3X6pPGsVKU+93gKrFc+Y
JaoE7TlVe+kzHBD2ao6KGSUAAG+QGamsXuzqxAGKL1HlyJgvK8uGSGB5drR3MjJhTZCLI3LtubyP
VfKO1ssb2IemGrj0VRMw1sIYDu2shdfuPGovPmBw5Q5nt9jAD7EVXo9gyi79wYx5/KXfk4pU8gF8
ifdtpFCwLrhYTIcBwhlePR4u8k/Kelr2TxAaD0oRysQmbqfLnBKeihhdNV143xRm+mDY5lel6w64
A93iLGwOSvVdb3djpi+fWBPn156mL5tJqr+zSU5WE6yfpnmqWcIYFeluI71HcPUrmTB0+xs2F7oC
tk6dtTLyaDgqvLwaVU2+FOvl0lSjmQye5VxL3u9Vcwyabh3wfazVwjRpEVN004hqmFynLtRbjmph
qpqlDvLcOZytH724zlZlkfvHLCQZhz5rLpX97COe3/ZxkQfVVIeqqPEXm/0Fc52mQD1JBqqDClRT
spBHLnr3gpWhVekNey4dLRAb5M9J87WVCxp0g6K/cVDYBBieJxEnCTTY0Hp0HIrhEqMwxG1yLUFA
GxWFekq9qZL6fqqifHo4L5VS3Zt3xrIUp4o0+RbuovkMgKtb6drgf++jbO3wNPtpgc/SKzF97npt
WU+tnTxQdp+uoK301/NUfl3MyiZRLsQaAFn+3Z9vHH2Ov9UogG+oVtg37hRXt5eAtrqJkzH5toj2
jwAzfZwWTOSE7xeIXJTFc5QOd+pXqVtFv/mHfmNAnoTfTQlOly9KxqtfvaG1/SbyeNKUgbe0JpQy
L8ZEZDySfY5OquCjKkGyy8pK6PkKr/WruUh4Vmq3PlLJ0qOzz/viNAU5Wxhqqd/mgkWQRPNBTO5A
BfblE2K04xVM8v7gV2GBMV7uwJ63G0djAWQI+7ryit+f7GY27jCdMI+Xh7169qdSKD43ylfVb4Wo
0J0f+1BpzTWP8myrzlS4Wc0NWMyI287cYJaB5V07Q2iVTXVj+tCnbkTOrzjVVMEf+1hioisD37kE
/HRYau0rC9H27qxJkcu+2fL+sW+UeisXUYukLnUUQ5+Ggl/O4PnJt46FKlg354c9T0jkTIv/FDpd
eiVSSaR0THGHtumytr3qYA+2dZ+D49kUc93dw4HmKeqkSKzgAn4NhEdjSzqnd1oGM6GEG/KMCJCL
UPvcfelKE6F+uYTGGOS8JinaECuSIfnWz/xnUTS6L9OSvU6BQJxryvorBZGPOivathg/XKmVoWqq
UbU2vDQVgL5NsAhTwf9fcy9n/jA3+vPPUO/LR+jdnheeLUlDwH8taj1SqgZoRbeshDkVJ6hjH5AU
Z8jFRGZnDQp72ihUhg/25TiLbt+iffe8GKTM6r56WOzZfm4d1GLQ3ZxukHu0n5MFyZ+hW/S9arpe
wU0aQ8WtCvaHUBxEUOGMKucaY+6fso47uGx1SeE9ZsGE2iUnUm+VojA0ws/NZpRUqAu7z0gFTyC1
2cmrV17mfK2w9rt2h4pdv6032hYfLLxzVBbAsdL5lGuo4w+6fQ1uyV7ndgv3T0p75EjiQdotypOG
wO7ryF81eKiDkJJzDlnqbM6fHg/7h3YeHThAITdDy3Wd6yjgHVJzSZ6KsgvXo+fGW4zDcFJUkZl/
Eg6yClU4XdXGmN5bQYPnHnbWr1TpSql0UX/PEK8fAaFAJOnjjQsI9UfpY0NURmb6ltRauLH9wr+f
cKu5kkWL42hY8VGd0xtQsW41370pghSOtUPWafJ682DUZHKotC9PkBFqJDq4YAxrZD9Yjg+5vwRr
uzOOLlIdt6L2YWyYVYUGHbmvrJ6o58mDIVbU4pBw1KKqfvFT59AMYfGgWOijjn0rDKsHxTQfDaTY
5VifYySDSx7OCBO7/8yx8+MSCvPBcawCaVb2DY3v/YC/FDxabVhdu+5INdnrqq+asWtl+U9vIeig
qvNglZ1xvqRQlGAdKpvqh6+a86zTlI/fS1NdUnjDIkscdfWuxD6plLeyQa6f6th5CCwMhVVL9fNs
goEzRzeq9avLSKsI0i9zVKiMUhNJGVZ3jRG/9BoEv7NQqdmWyRV7sj/aMXeJlTZQPdOSq6Kdyb8V
8/uLXz2/v9BK3U9YMiMDIBYWuyjqhyZIME0Pb9XfoP4a1UUe+DZUa8jAIEI2L/8jWn4kvLzQp+6H
CtlSNzegzoS7CYYYNdhwrtbLaMTelZktG1Iy9nieLFrMP9qk2S7hMJ7fUZ1UdjVw0s9Rv7rUxMsH
FMX1VnVF8muqNR20az2dlZl5RPgbmR3cs/tiUVHw6bmtcx+kXQyBN9upbsOHGIStTdLfdY4h/9r0
cQEY9zhzb90DBvJWqk8dMh6n6x52zu7SB+Qeb4rCBfbLrCJKyjtjIg3CZQD4OTI19Gqr5iqXP2t/
tgHQaaFMk0GxUDmfvsweYFjzg1+qdq8kZhWJtXen974LzRXwM8mps1p3y1LH0sROW0jQUuJoPnfJ
vUpDNVNun7vzKWs+w/dW3SqaZJ6nUgA6dObYMH60kufcVy1LgqY9Ygqaf4U+45Mqmyck1lq+O3bh
p8r3o2u/jPO9iJ3lrnb1YSPwzX5tJYQKmWrn1tTTn/CxxO2MKB8JscC9Us0hD0LI+tjAHczRexIz
1T01oA5LgJkOPjzPXukvD36TrqPQT9louimSJWHtX593kMaI3L5te+ctI7KT4eacCWE/s1PAWSN1
fcjiCJWopjo42fLed4GsR0Xz3qcgu+S8rasy7aN9owsbfCJF/9q3k0d1CHQ8DbCQvTu3NESz2kg8
qJa7ZOljN5KinUZUOy99VoF+TM1lkFEV3cVJN9+qA/T191cDpPswtk+xALmDSAYRJqS5K88PpWYG
TRWb+THDQ0UhoJCnskUyrbMxkytZKWdWFNl0k0ARqqQaGiLqo7/J2+prIurwoOTL2rIiLo8KfevG
IPNUZ5rOzm6wa2Pv47S1FxWLFmPRmydvKJunKUYLoEJTJ2O79ISVSU7dh0eaGqwR37+fdW2rBtUk
AMhY9bYW5ntyOqKN1pF8AKuXX6fMveDVnMCzOzJCk2/K13NT1gWcYDSCVy5iAZs66hp3XZMiP7pt
2Hc3lhZlR6/AUJpqKr3qoDrVJKusIN+5QZGme5Ak+iEbB/7BepvFuybOu20s5u5uEdQeUzv4q8rt
N1voIElt7Iq0Kglvu1BHiQyL2avMw8nRyyOAhh35DGes1r2kfIjZfTO7onyra+iBalIh9g7J0dmC
ldWORnafTNQi1AH/Vm0pdRQ76VFjgl3lNs9QwPFIGvwWakwVajmNcXs5RZTh54J/CRQ1GRuENiBp
I8c7DzDzE7ZrZ8HoKZt+a/0aU3DQ2RQ/WAaxqu+5fNp0MJ/hMi9bx5+T02SBBF+0Eqk0oY0Pdhn3
eEw2xZfcMG9KPTR+6qAUIGba33TYYCt4xwDl4izbLXVS3rjD0B/DfrR2SQ+Qcmq8COcIc/za2hV+
Xc7yYobdmzt4/bpsWHuRe7afRJkk1/iZI70nm+rQpQ+er5mPqnGJD7ESfTJlfGyQnVCji+U/taae
n0BTb7GlDu6EVNazSwATRhZFG1UNU+J5NfWbsR6CO9UVZIDMWsyGqGUYGH38w2gtR6FOcpuWZ28X
FI+dsv2akbbdNSmg0BwRbz9fzB8Gzq8V2ezPJcAWAAcdgt8I4uwbd0B7sGhe0jyw7kOtTp+bMNhW
shut4OSoBcO4dprYevMiJ9iQ67N5HMB1ptZUs1QBgvwGsaD+nBvNyJ228Pbj7Faf7exTWY3uW6MV
xjUXEyhO2V3jDrHKO6+9424pHsBAvzl29amMljf8OpZPpQMhwW3mxz4AVgEt+0eNsvgnf3LznRbC
ssaXtsVj0up2y3Cbm5HzqO6uFHvRWBGNuVfN3A2j6wX26mq0IuTLS8d+Ir4Yd9S061Nqsoa9bvFp
26Rtm6zMDAyu+if1CraCBhDsSn0EFQnRFQ4m+q1tj/prvNyqbqqYAfpDTILHs3N5gI7zzl9u2FHf
1yb+BSuE6Yp7IXBYddkG7TOYN5BmkEE/yhjJicCXMrGPCl0ea9g5aIiEXF0g6XwY3rGP3gHtoTlV
h3NhpnEafhHgLFDUir8tiQaZKdTKx8qnVJcLylgqwxyutKAIv2UaV2+Z6uY1qczmUU0MTeqNblHE
h7bxmsdHMvpUo2QRCiCNtYeeD8pWVaFEPfqrjnXV3rEX+8GOdrZc7FSiIpkWDKdzPk42S4GLh9rN
Lk4vNtWyzLA+8/IWlFWJTB0HNsvpOraQcb/01UCkfxu13ZLEjwy+DKhgNdeVo2pAHSgwvMddRi9n
1rFTsQaSKHE5fvLMnisoSMZl9T+Mnddy3Miyrp8IEfDmti3b0IqSKN0gpNEaeO/x9PtDtobg6Kx9
Yt8gUFVZICV2o6oyfxOYwKjEorrxq+GalObWrDFsUjKzvgHSsxlvTsQWqU4s+HQHo5rbqKDXpbmO
SvD/YS7ym+DL1ipqyMu9S0GsuXLiChfHkwGY9EHKqxLXua5yGtrxL2mV0DYvpdk8x3nJZqTMM9Sa
Z3fcFmPAntRVURVJXO9az5bxkGN/uk87Jd0aTeb8w3YR4svYUeJzCyr/ymj542ksnBraTtGTpRnj
5IsgmZpsbo+ZBWZRmpje8OktW/eioS97Qzw1ehZvARRMd7pWo7vdlt9KPXebbbwoT7ha+SJF5bkn
2wdWB6rgksoLSEgdvIGtrozytTlFDaUUkfp0MM7G9yNvt6L1KX3+IvIpF3e5i2zsUBvHeJ4wZSB1
46GnXNqPnZ95HNgAXq79VY8Y+kE6fXUsDomvJfOXUS8eu7zykWKOMQZYTA5KX7vqHAU+uTiRPdqQ
wTaoj09vSL9a+Hj50b2wRWB1ZkcsY5WNfGdXBknZVOfl+3m1nCq/w+E22vyRIJYcsvThmvJGdSs+
rrnlNXZsLSCF5CR3YLv7xyF0fie8fbbjjzV/jdv3zWGLZB3suHPICQT+wSrL6a0u1c9TUnbPba2W
z83QfpHukoT2Di7EXdxNyOWprZF9woClf/KK9GCLznAcol1dTI691FpZ73grHms7wtCj45SISKxj
Oae3DIGgz3URs8fhfRxl3nhS4sxAy5tmm/EqHGGY32uUPVC2Rc8Pv9/ovlSLbamN0H3VMgtwuXOU
h9KfPrvAeU5rF0KIAe6aTr/jizrsJExGZcAYZjbe2vDZBLID0mQJlpABVSP5MRILciMgU8qFQ4O1
6ezUgm5I8zatWdrFMvKh8/2XlIfmfPQ6AGrYJrqX0lacy5y2zuVZbtdOaf63vj9CTMvW+VKi7rUO
uO+PXvv+eB479BGvlfYa9Y6/QVnY/C11fMs4paqZoYjg7SWndOu7pZskPowM8zZ06xR2j8yhXr8P
F6Hk25w1Y7X+HFLd0wEBb3XT9KPGLmYIjhAO7BdekbByyrr7C7QamSX2lTYSJGo1u18aH+3StsiN
+6jRMrCT7Avrqgy+Qg27U3APAfZXpq+ZHu8E8jRnqX9v8graSLOeDO8uzshFSxP71mRf9R6HmQUf
lffZRKIntq9JHTrnoLfnfYBW2kUuLpb0l8DJ8H1bBgY7QEZEOm+3t6AU2yACmOSMU3VBzOD39Nuw
22kHfSyCHYuvCSXqn4OT03aYPbbRfJBjkgx0evPSwL2+SleYBCbQX3u7TmoHNkDyoNkMnyOgKFdZ
FYOYJAaqadlWMWPqU2u7k3qVtMu0oCCm++YDh5edJIjDupuO0r/miyUW9clsK4/+4/m31HMdkwOn
XH8kM6txeqjqQwjdmwRHYmmnWfH+Hutqerr1NQ5SeqGSoo4PBkEuEy6FYZotS2WJFEIqV8sak22S
ee1+WHQUbp283JBUWC56hjUoKeiLtG4Tb4F6G971mvtDWkEEKMTI+gCDctIj983s8YEJXGuf2U4U
7qPeHm1rZ6ooEv8bWCBggpwV/DyoNfJR71gDwR7kulLcFZb2NzDn6VjppX+seWl/QYXkHODM9RN/
12ob6tXwoPp4GhlTP269pIp+Uhe/g/6ffy2yIiZn4z3Zmh+yB0IoytQM78lQIiosg/cqXVN/1xZe
8io92Ow+ABCYHmUIMHi36YdMvcigpXKqzhLs62W0sez6gNHBvJdRrSmLU4UO4lZGK15QV82EtHJ7
sIGx11D6zvM8jsp+tLPmCssFS7zAfCr7crwg2oK+ETja6+imfYtRJO2+4nH1UrhkOTwmSgJsRbwl
pe2qnGqtwigN5IDJ3Rko/WxqUvt4NnfWlxxt8o3ChxwgC8247+7yQB1fFP4wn/ljsYOlu47i6dEZ
izeShdaXxGu8cxeDRpPBMMzSY1m11l6aUYfdaBCpyckNkZJL4pjjIu6ESRqWe8GktGiDPKCnDb4F
vEqwUPr8cPpSt91iwVF1FzNqvgv3/QMLfqHPc0rcAqSsL2v/BzJ9lYXJfgZ5vfi/F/cSk/VWeTLU
8dKDDKd6E3XT79veTSYqgWN7B4zsJC0sy/PidIthl3q5pbGNuRsPgR00zz5moMe27DnAi+3Q2gYd
YTz4nrFVlsq5lM/lkhlpfDai8biW1aW/Sy1/W/YB7i4kHB5bMM3mwNlrGwVdcA5MvA6STvef5eLq
vrEvmtLcRe99YUoKvm9q9U5CZKCtwnPcz1Tpl7A4Luy7Lmv/g2bVPuhM9UUuSsDJukX5BRCFO2fb
SfGPI2W7Bxn1K8s7OVrSb9YZbQq4DP0DtIyrRHsZJki4Q9Ht40CPL1GsfZY92Uq5/sC2lk7eS1cn
i5u7P+KszsIebIiqjVp4pG90d6x2tZLqW1FKThZsAwA8RjrdebsBrYsgAJ9teu4j3kPeYx3hyzvP
Jo66S1P6ZNR1w7+hCCIS8N5P4g7+T+zhIs90FlvKG+r4gJKZxjk1Lx9ypcHqqVZbjuBt8mInyC6P
ZTf/VKdwJ665mA9+9rTcehz6ydjKwU02hjrQsl1s9qgELGqN68AppDz7NFXeVQNwQoLKs+7MdjAf
5rn1dpOb959TCs6bEd22vzR00gDuonmCfuKRKnvzs1P0ecP+aHxVuqgGFQmx0Iyt5tQOIV6zGtuu
GOVCSQdYJf+b6GHdUgnoWSD5j2zbFgTPSIUAlPlw0v1Szc+uanRbV2Pr1aHFnJ9NvWatHSiMq+Ob
NEJWqOvQ4KFUZaRyUK/UW0Dmo3PJy77lcJH73RajZQBJS+dYwbDcqettjRnoRS7SCc/izq8inLOW
/tvT5PY28XYbkBDTo/neRmiy3nx4mJUV1rYbw3qnL1lYBNz6bcBKtpdUrPTJXZTF5lUfxy0m0xyX
binbOv1Lj3W0oq1u2DtjM31zcQ8XcyzWh2Bbpm76BPovufyXiNFJg62ejOnTQrq8+Ppsb/UKu/YR
wYWnuk4VFjUjAD1FUy7qiMaQlhgvehSbty7pn3t/o2se+eb3fpLu4waGRHcnEVWRPOiJZ52zRZh+
TO4tdUhuAvXSIxc3xTeqUmrMg/ksejsEZI0jpZtyM+f56OE1OH6/HXpiRMJhxZTssEzupACiBP+l
bfeTv79tSDqOcLuk9T9PLAe3pQVP8DLb3VaZzEPZeOx+hWpaXHoEDzaayv4SqNGJr65xZn9UGzs5
p/NOO6lLn6bMgbZZswI6wby5jPN62J8lZJkhT4mMDBdkmfH+5PXY/+8n3X6EocAi1fnRRZmdZNXX
QeagtBemD8Zg1Q/IFzW3VR+O01mteutLiL/KUe07/ej1afS1d5JTN7moQ+nVs+Hb+kOUZG+35GQ/
6A+xEX9o5ayDE1W9O8MLeji+FVrksRk2exU7uE2t2/ADktKorlP+eMM9jA42rdHMtrIyMZxKeV/c
2thP0e7ex2+YCMvSf8cLYgLCU/Hk6w+uYc64B8hVzsdyXDbD3Dsi5f0qXV1Xz3vKIzn/JUivRoBO
0ayAoyu/yNonTYFcSB++EWhhWc1vQq/V2sZG+uQXWOc6TYfWmuAzZhyuzpgYl8ckjYaDnBFBxn/P
ZhcAPP+wl6D0nrMpBaN8Q2YUOsfsGuiB8BEq0p53EAEXTh+gMW3W9AdQxc/D0pKuSfkVuL7yIg1e
8mCT5qK80R/SMDF3YZ0lR2XRZam1/urO2Fxq6GZ+WCAQWbTu42m8rQ/rwhF46MjZA28xWSDWgbZ5
iZFUHVh3XgoztZ9H13zCry96o9Vh8zKRSmm96M0uLBbgvHGvixLu1+xU4OT+VimNdo1anTrZMqeP
WmgMUaDeySglfVZOnuyXr7c62s3s02nejMBXjl3saq+W0X8TUz2+Jt8HgCKv2NzFdxiZzThudD/y
ZQem+WmxGVtO37Ih66jCJI5mvgACc167iUT/smuzfFjbSYQH4DIHfTbjPDhzc9u16VUYHo3Wc2+7
NjJryH+Wenni9Ruw/evgWqH+y4cahEE3sC8YA1KY7QIxyKI8eUC/+0u/tPBFTT7pSYo2lZIve6Pq
GJlF+CyDKWpIm6Ko2aYusQnp8O1QFeynl6bhKMNiHwYTLS8mVLpBhcjrUGe7vQlGB++r95cr5DX1
oLhUk9a3qFGF9TXirw8iy3xa+53CpcbaWPfSJW/ppjecHWt8cR/O1Y8szo0juIPinm1QknDmxWtj
1M2vEuEvAz5ehN1u5KC4Y1flbMM+/eFzODjeBiRQLn3CsTeIna9IxaIeenuCTA7C4kfopA0p4Qw4
c5BB9tfNKT9VOIIDN3OXQ5tv5s8DNMnr7TU9mulzDXKH7TwlddejKO1V7gWV8wC0cF0V97dbAAPl
XhnHEE5IUKBzx6Vbhj/ETHq2y52Itcvt00vtqvMjPjHe0cuy7K5o0vrVc6YfyN1lf4XG/FZPrf0K
NJKCtwXj9j1AZGqqcnzz0zR/Gbws2eeOCfR0ucjdJKzGRIvCexiF8ZT1V8hVAe4Dv6gfkInOxzct
V6q964MXNTU+P4VTJjtFS/UfHsyAstTiXxOyMpvOK7VnkgPJyS5UpNhzpSSToPyte53/FPnAED0n
+BKgZPqpr5P0arUlMgWxjgoxp9bFTqlBMpP312CNZwqBD9KH7BRmS+8XpxuuUVfZ57VLwlpPaXZe
gai3DBjI9ECmONpmV20xHk7+SqMfPU4Tv7Rq+ZaNfvxJ0ahRBNhqnDTKH0+4TqAa5oKzruz+Hpet
8hOM+5O3vDRyDF5OOgoCO2mSdq9RdvT1izSr/kcc99OXHI2De59bOGhMgmSA4wlmOUeJQgruq230
2lOY2GwgnPmrvwjeK77SoZTDHRWH/naH8MPXQXWNg/Rboo6/hni4DpUbpcB8OwuH5NJFeB8GWXlX
iWA16m3WBob4v9o5aYVd1AM97gYTmn/vaRvBdIZGOF8sa0HDL/DQtSkAUAmW0SoLDPY50Wfht8cY
I8Rs1zjSQipPhqk/+QW5dxmUS/hPhLRM1NhOUGl/R4Rp290lYwz8KJh/ukk1XBzbal6UsDcf1Mg6
dmravkgXUID6UJV2u1v7lkllZ+/65qu+2A30ZveNFE76BLHffs2afNehRPkVz10ERDHE2SqtaXw1
Yc7t9XCEIRlqzjEuxubAN7NASaYND5qK3t3Nwi+AroHXyNK7ZCZAIBPULhe5i+EZ4OEeHOsYN7cR
wdIvyP/Mx2JipyrNYnklV5nVnqRpV+AdUHGbHm7BeHuHZMNfYT1EL1OnnDW/D77WnECuvL6sjefP
d1rV/+UbiYKnBzYZ3eSpO6Xw/KMQHnslQlVLmtQFP0tznDVjM+sqTnCXskpf1g2X3CFojuvJYM0H
2cCZ4lW4jkSkDqiNU8xJ6zA/dEWuXapsN8/B8MP2/XHPW6U9YwJuvXhp9Lds1kwDCWQ1CtznMgWm
hRlYvM97Nuo1jiMuWQc1Vr90VqY9KB0KkIJ/sSnJHwc3p263oGSGMkFwbhr8qzSZZPele4j8BqrA
ciJTQsV4iFE/ktZ6SPNbI8Iphy3TrW8prMXaCGuECqKPnPLJDizWcgF3DMnOxLzhRg6wPSXf6nYQ
nrrqR4le3LHEHuleUWt/xhWIW/LlmHPXfbrvEkPBGog+vTBwjSmp+92hMfD1d3MZWWMUJ9nbWTdc
sMwMDq4T9NDVOgyRvJJMp9yqpLCAYXPpl5H/1jd0VBxSc3r5I7aUp0inn13LqnaB5tf+FqMJyiIY
NJPsi5OrreNcGOvnckn1u1aF41rvWNdYT/KnMh82VT5MD9JKpUsp9L1tlcFO+lpvWrJIPUthRwq2
aILqMkqidm1LZxLM/Jvk9hYU1caWt0sLDJ45gQblZwOy8PczpLNKDlU2jY9l5yibsmiyDxVUHZPv
KyWZsxzL5RxOIm1AjN3xNrLYY/qZ4xV5XRdv6V6bXdDluwCtqu06cFvvQ4SX/gE3e2Ye7btKHf8E
lEfv+HK5u4HObyhzwZ8ndckHYpkI1tfMqZv1YbxPOWA7xcYZrAmpviTaf9ywyua0x0F9V6cuPt9L
+mK9OGiQKE7vX1QUB/A8TnLrrJbxyxwm9T2GRJx1cYPhhDs+eVr7S5sc97T6yLQKvh+pg9auhIHR
n56SxnSwRfk9cx7s/mQC8/KOWuEm3wK7IGE4R8U+CdjGOH74Nc9c7QiEwD7i+m5+Ufz0LMjFjA3Y
FtADRjw2TszTiLGWCJKoSXLC5X7eK2GcHN24by+dMavbdnLGt7Bhowspb7gMit6/YdZgKcUrnhzH
Uo+GJ2zbfwi1NlHIrOYDuGHh486e9jQUefGy+HKxVKcz70NEX78oXvsTQbL2iOpBfRRzgatpd8N3
e+nUq6Y+5pU+ff8mndmI9U7lw6/VBqu9hxGtwJQD64A0UsPmF4BPOLb1Z7tVDzfQA2Lwx0GNjFuz
youL09XxJ/g3txpCxqkHzS3zLBWD2K78Z+dhLS+Mjdmf2WLE4KZZhbcwD/BzLdx6L/GNYY4Pv62s
IipAmFlgM03Cdy2Qyt16HpRCqjSrJcUTomkqGLH1R+p85HaAi1RQzVQ+ZGDBh/kLUEy6SPNrj1YQ
7tZJAjGTB/U4K+x0AbomLmeiKhya5IsfBMELDJDb2h3O0yEGL/goy3ZdGd3RCQJve1vTl8U+/l8i
ZCdQjUV6ZdNwvcGN8/qHW3rTUzfp6cuUZM/SbVNBOraY1B2GAs2Lhb2+EwGPaRHahupidFjj9DGg
EumZF2ETpcHrQvoyFu/c1dT7JBi/BAtZ0/WjaJ9XmX5SgW6+df393EH1rJWwuyvRIj5Is7D6a5Xk
0as+YWbmZRYs5mV2BxoYRoxaP3Tsol6Wp5bht7xus+TXwCv6UCp1edcGDvtL2H5H8WvsnF5F3BR5
KmmaY1E+6y0ePaUDdxuY0YuLiceDuDm2VnsZhEyCXqiBpQseJrbnjqci5pBo6Sy9qT6l+2ppos8x
XfQurjcyqlVq/FJyOJNBudQxsjqc3B+lxQcBPC3CWfpsaNeuTadL6vjGg1uVpNzCCvZVEf8tXZY+
k16zZcDKvuF+Gp4mfH3wd1BegyAqqs/wuKutfyy7cvoO+Lo6Dp3ZHY3E6L77x4BV9Du1rOo4q8jd
SS8JraD/z4ywtV06XnMo2sh5hs2LGKxfB09xWpR3VlQAK1T57+9QULmi7MQWfkyCQ9Oo8AWXgd5u
hqvcATiAcyDt221l1+fU0eOTrQ8BSvPL7HUOqhZGtjgUDGHsPKud8UsQNU7i5xvXDRAlc+v8wns2
2AsGx3IPhjsUPwBPa/vYMopzA4D03FvobKMbjpzvAiBHAnbTRlX9c2z1EaJS6j9O5miefKw/jk3a
G58ktuwe/A4PSV+1cDNIMveqZTYWndmwxbpjvFroVlyN5WLPaDsfGtdvN0D7gOa0Vtg8pB7ub1rI
9qa3+rFHwwJimurhWafMqX5lz24juaCABHCaCxt8jLpkwCin5mItF782zhH5yWPkk/3aun4dXwpl
1lzcybi1/LBFC7NO6rumR6EVH9ULOWrEbeTW8tKOxWuu2xOl0A/Ze0NzOjzG9c0tjZ8sGf1QK8no
y+378OqRSE2e5Jm0UziLWTAjQeaZ4R1wiLfMsCqMTP65cNRtxo20J4+ybdpTsbH6jyGYO9e3GVU7
ZVs3Zm/5Ydr6LDhY2SGjjtA5KfptMYBgROAAghsVhqRmUpwEZNNJZjn1svxOAqXTX+DDN4jOEq2q
bn4ylky1jMplGLr8rkY+ZiMDemidaoDe50lV+4dhubiBEZNRL719ioDHwzogd35YnJOG06oMhqGC
peES1qqKfbEUNBiWlvRLvDQ7jTVqDhChkqYMuFXI1zKE5leDeHuE4/8FfwmU9po6fJSL9OcW5OgS
/yCwcv8eUNXizkpKbI6XAQmWOyMuswcrf8jxbDNvg9LvTPkdfE/MCVPj7o88rhwh0k59S6lI3ElL
LuuZowumN2zw3ONYkkF4Nb0o294yKfjDPruNk+yC2YoelKQMronrl3tSYvMbX/Oz2/jRL63jyARY
tHiliIqxYdzEmAJM+nPnjfpGQhABJQujzT/kaSRi6207+8WxCBxth/qS8lmbY5zHmy7+VYXWFmo0
FZoWGBV+t8YPMwMEX9mG8gnNCWwHinoiIaIaJ2X0WBpLI3tM1WJe4IunIGS/F+eaexFKSDsJVDD6
2OzcGhjKclaTYGh8H5tzrY2bKrX6M9JY2jaw4IlhG7cVtgrAQ843Vhe+2n4QHQNgMGdeD9FZD6gu
TmNGOajrLpaNQa2xXOTO1frsks4c8vNkeKi6/ne/DNadkR5qldqFNNdRmR9o6AY01KIP6+j6lPcf
WHPc7NiXf7JtLGYap+1O+FsE3+oaFYtk+JqxjF/8rrG30m3xrmAP4dX3MIKtV+AmR2uRgPFGHGkA
goPqWma7afSqtGr40lRoXZgO/qnOEmYViCW4U/go+RBJbqyZkf9Dn4Tk+qycnNJG0ZhUyi1PMnTP
4RxrVNKgkVgNH+hiPFPRYc9tx+wZ2QOkhz+SyXrhbpO00+7X/jxFZG+pTsoOPrCUA8W76jwncVft
3KR27orQve+TFJA5fFR4UfXCoMoRNN1YaTkebpG6ZaNhNyKBgVrm9FTZ7TPJnPYi1C655Hme7HW8
e3cr54sacnY1Me2QSTeiV8FUc5kqfetUDXOHXZzwDuB89nuajK5xy09t1fKuRHLmIny80g+Rpo2T
8l6a9XtTiEeJl/weleaH0YUzLG4661wJVjO7uBeW0hqcaGW3n9WJf93iDeyyJVb6cO8tBsDW7kMj
POLbhDG4G1OiI/HA8T0xtct6mZtQ/9jktwAh8B6TFaSMsH//a5YBde6jXd5UDnQ6lRrFc6iP/tmE
wbxDB2T6HgfDvdohNN3EdX2Uo+ofJ1c5/IYLKElG5WI3WbpvWw/VtfeBXo7Ka1sCZXJbG0jEgLbd
2IvoQL34rGFb599xiHiWlvSL6Zo014jeaJ+nEczDZh2QOGXW/bveGp8/GLZJSDVh2Bqmzols0Kug
1e0Fxs5yxxejSVoScTTJ2GI/61Sv0pIL0oyURmaMsmVWW7Th/fKMNUKegS7I72dIxPKM9aesz1h/
yvIMyCnOZSrN/6i5Frx6qfvZBgRxjytc+BpVEOynfq4OMhiBlb1gE4Iv0jIqfQpIzYLaxot0eZxy
t3OKGlK/RNSo35ExA5Yro1VYNE/VYnr4Ph1uyLGxoAcuLO202vtWHv6NTAR1JyzMv6ixZlKkbtWH
QplKjl3eBMionB/5MlKJ9TLtazzP3zxShmcTKZDqZxNAMkypdhvOV7cwSW+5/vS9Mqjiz1OCyzqa
p+0coyY2D0j10O8oPv1pU15UZEH4SKMZoBl+fhBMWBrD+zQ0DedcwZiRB/tXW8Zde/C2gi0z8+Al
NJ14F2C6YG38KhvPUxk8m37BF6ePel5xpf/Ev0H9PDgpJ+XaNrZpU0c/bc/ivd/bXxWsVI/p0BV3
WWyFXzjJ3ktAC7h/y0kY+zEsdzDuCU5OC0PF5c9034UYlCGO5exT16u/uPH8dZha51dn2KfYLJpv
jtJNO38J1exsvkyd/yFUtEL/HcqSGZ07ch8FH8qrW7TlXvVL7W2ABJFobfzLdYwA1nGXvyI+Nxxd
f45OsIzMZxA6KCEtIWXibtLQGX/ks5Wy/RnCBzaCIbmit8bM8y11HMB6Vl98V5rQuyDWPb5kqlve
h5XyaLHyv0iXgh3DrnTs6PDPhHwPBE99lFGQi0jLFMDPi17NOcGNlrKh+mrcybBp2Dnnjx+3qYqn
hSCrsKmRwaBFU6WhRn1AZT+662Y9A1WgxY9N3fNOSNJevbYNCtpLH+YPvXkbVj18ICsvx8a4iRTe
hXyEQ6M3jz2ior9jokxV2e1VfKTWifJjlB5pDgWjnRBhuqurqtCFyTCd7ClBtnzQOJcv2aWkNctd
ldvDXvEX1GGusl91gZf7VZA/+iUGgrFXtE8oPoV8XbwOxyeaE2ymJ0Ry9COqroCvpfk+kOB1rcCl
wclzCVv6AzVClzaDeRK7LoRElQ/QNXesszzpFtc3oBub3AVc33deeqgm1z9r6uyfO1ShYMEvbXTT
74e0btidvPdFRvU7UKIl7sNwReVQ2cvQeil8Q7W2XpPkyxcohZMTsbMvE0fF+Vq33LMd6H1yDWGS
+XzIj7zssZ4nhUEigoV+O+kxAF3FcO7lLtJsHxWm+dPan5oDvPOQN8Z9i0vxJkuz8WgnuTHv4qVT
06bbFGl9GBgUN9xYnj8cZUSeOHSchOyCOjbJsxhhlG1WjB3+7+F4f+tJc2O4tYF45E53j6zMeJ9K
tIzJpQfCyJjMW3vduSs5L3r71k0RPFUsiqxYxb+0ShUgDHQwChhJiNIhH+wHSgRLeWkrav+prEd7
sZdRX1QUhi7F6PxoQoQ/thw0JnCjTXuMh51kciR/g1+oezRwZdpI0qcU3zUUQR6ntmsvEtIuuR+r
a91jlofqBzlXecoS25bp71hI7Bf+Ld792CYNDmB2cpZfRrcG7YFKzilufPVFugYLxhmrjgm7kF93
QCPlxcSSKrFL/1G6AgdAiQukdbPOogz7V2P+ytuZAo6e+s91E7557aR+I7nh76zBRsVs6oq3LP5c
9IH2rW803qkN5CRMJ7VvJDkQW0yr13ws56sWGe1WZvtGQZ0ErtxDnnaPo4saw7C5oeXI1fLBDBz3
zBFa2WgLtwUa5e+m+CyuTRldg8WU0YnwQEzrGTJmORvHLG1VStMdiG+4Yz8Us9mzEvr/UeIJOfM5
fyuDANGQIaX6lvTWaUQlZVvMACVmzirnfrTq+yiBZxz0lvNqp0WzSXQv/oVkwMYxC/PvONaenEGp
vuWap20rbK4gVDnq0fHQxnesBj6+E3RnVj7lFKRm++ddAl7v3NeBcvr/x7FdKg4DMlO4dWv1MyrI
sPt+jgLqbP10aYRlOd6z3zfY8QeNZSBehVIxmK/zreh1uzate+2wPP6AZ7Le2U9a4l/LZcZ6oL3h
oZaBlBXn4KXe8tfyy/AzvMVDqAfW32mIoSoV7h8W2sTb3uqql7aI7IMaWs0Fsmx+zSslO2jktj7N
vmttVJMM0zLdAfu8p+KUH1Qb0scvXNVfbPwoitmzTnbuTxD6aKYIXG5SCgEP7O5qZLUXfPG7y7Tc
aUP3KWgdwPdLf5ma/iHzTHfrBKA8LKB8t0352pTtvjSrJIzuRXZgbX4YpQh9L7t/Ge0L9e/fXNjG
Uah3O5nn73PX9M5OCo3lTm7TpT1MIxoUcutnsfs7KkA355yUHJZiY34eMCPJIW3TN1ihfwa0YR+K
YfjkDLN2kYs5Jmzy5VY13d+d67D0DYrxTS9bHSOPf6a1dgRL3wwwW6zZlZzRAcG31Jvby5i09mOl
pFDARyv7K3I4JKiV+eA5+k9guNqjaypIQLqQzmzIiTZgVjqHgaNbkNjuoR5L/VH65GLNwYNrcya3
qpLvTT0q+oNtP0tU+x6KEjHEYXP+vs6WwdZyKC9W9kvR1SRI/4F9JS0eKnnSXm9wM2kuERm2zm2B
+A08LRCgy0VOm7eDp5/mFNL6+CB9a0heUhnbrG2koeF7weTZS2CFCDYl4slDEswHF+mmhXnWVZiG
bl5k+yHxa2Tlk3i/ulWDHfEe+3k+52WuXNAVgpAT49h3Z2qBCc2S1+9/MhycBsFwh35ZVpthgW/L
5UP7w60MOYVenMdF9mkEtuMNw64w/fjn4iPRK0BTLBc8JdYHFazUpDlhiJwfR03XXs2+/yURjgMj
CLH4txxEyj4vC53MZ949OJqmbDWdrb5iKQDTnDTfwnErr5Db6692sjg8wdAyBu0cZ/xPSPP/jYqg
Ebwhlfo7KlqkZCWKulx1LUZfniXd/mBpZ9xGQgT1efQaVXVPKTS2UxIN8YsCwAqrAy386eYAcGyq
6+xRo/mMgki775PW+lF/VoMk+mkYCfLAuuGezXlXR5z2od9Ci3PiDr7ewryTS6S0ELNTxduvfeTY
YOgt0dKHRC+4RAmM+9Tf+0XiHMfC//y/apvnvQrU24d/uOqayx1CrsH9TSE9qtCMkZh4QRV1Q1Bf
DGTTEXdKjQGYEPnp8OAs+Wlg5uSnTclSS0coaeyoBMeO0aSzw4AWjXvJWCdL8vo2wdE1KLWxrgOj
rnL9iojgUek79U6r9QlI7ZIuRyCKHHkH6gytpBqNxtqy72CXsb8ZpzcWovg0oy65D1QECr0qwSus
zdMH9GDHh7HxyFEY/TEckL8XzRCRBFn7Vq2S1vJ/x0mIBK9x0ifB0jdxSCD7t5CK1pj1+euz4gEb
wzJrdYqJ6BcJMUw4ZHOixbs2h6ItTRm4kccqXVXvo59rqFn52Wa0guzQTRx3oX3F9sXFiGPjK1a7
t4EIX6RP7uSi4pfVHOTWiDS+fmt4oOdFvZEhzQvTbpFU+w/blOoQLpVzuSRSKZdbROiYPi2abiA+
X1k0KjxfCfwQUzc+Met0uZMpcvc+7zaFQ8DvH+Nk41/FyNLBKZDPr3yUEcVyzgv+QD7i0nUbdW6o
2+WDD4PCOWcQn26f+9s4X6yGLDx+NY7RNpe+JwHw8Xa0jecy8vKjjmbQRWKMMCv0q9xqoZ2dgzGa
2WxMTu3xvxJmzabu9fA6RC3qOu93LvtgBSrd6Y/+WGascevc2ONzWw1LKvH9KWucEpBzRI7lX2IV
+YwUyCJeoaZNFx1ixfEOeqO8FO+CFh+0LtCLIpyD4LjtZYUM+Ubs/mTodBhEXch937g5QtBJBHjZ
afhlDAEEMel0saPY/1Zvh7pebhsFmkEb9PmdFCpRK7SOoYE3iTSHYkrvSUT+tOasfw1KP37lTChD
clEq7as3zOa9tORZka+8qq5m7Ls+Vr7aVbFF0n3+Dms6PoyThX8neEyMKPQjZFNrEy2HzjCewfTG
/0PZmTW5rSTt+a9MzLURxr44/PmCO7ub7E1q6egGoSPpYN93/Ho/SPQRNfJ4HL6BUFlVENkkgarM
d2E3yk1LvUqsX7akCkiIHY7Iwz6S3ei87EYzdqMJgr24lC+b3bLTOsCzjJZ5089LezzBsSSwzvqo
mY9y4A3Ym7Lv+aIsMUerzMe5DaxHzzf3plehQfBzbIrMxn1rjve3kJwZKSkwp++wfF7GApEpMc6y
+h0sPCCSIL70LTpw0w5NnvEihzYOrIe81Hp2xHq0ETl4qtT9yQCYTEYAdfg+07JdbI/TWZqx6X0a
uyx4ipy4eVOKu3Bxp6vdrAN551TRF9uNyDVmaDNPCcXc3ujBtHsdKzWzdXjecpjq+K8hSo07aUm8
nLxtkrvs4pZJqAE6VzIO+8ayWvzEdNgroVYga7ZMlwnUjMdDpCO7KDPctqdomYQWW/+0D6tznaMP
tsHvGbP05bC2DfjklgKDHEhlnu6kZz1N5rBghV2ZB6sKvycYS7JJWWIRgw5mmes8tdCWAASwZF9F
7TXQrWrXxIin3WI3twPRh5Uh1TJktjO+Y+74EpI9u4tdWKgi6Q0u8SM4lfQ1KObwIcPEEClH5EF/
xlMHma1/E0dlK3wI2+RajgGqag5k3c7V9yIGe9OGbaSyKm3T8zXc1HjuKSDgg+NtpMz2WYTvIA+4
5IJU9tLCyfTATert1sz53TATjK1o9MA2oGKRmn9KTHR6ehH5qX2wveakP9h1pe/icjLvsBH4VgRe
+TW0yvUk/vvkZ9dyghdY9VUiupV/sZwvpT9c2gWhmNZ1+7S0BM2Y/0vrZ18GPXPr83c6r0AFIx//
UlDHx4d0UfYqYtRop9j8LFiGyLXx2MxPorYY60guAq3p6oVB7qeA9X+KK/4dljEyWgaQ7pfR4zCQ
P/0/LyAjmxF8glPkf9XJzMrVhILommV6UvsSFw5tmu7lzDQCetcxuEukylbCTZ6Yp2JQoKswXGcy
mZIUt1Xs9t4v+MtEGXQ73K4uMQh2iJFmnye/re8i1EB3UkxrIx2QYYWEdodH46uulheJh2OmgBFK
Qr4i1NxMw3lofITw2f3319oeqeMv8STo650xV+0dQsnK5+8SNEJeMUXuI8rwMcRFFraspbGysNiH
LKCWT4X+UcL5BCUkgf68vl95oesbk9P1z3J7I+ufRkO4HwUc3pAM6lFm2mtVk2+yIRrazTyY9YMR
N652MLzqozLV6tENo+YhLdmd2Cjns84/oIJiveKObL2qhudsQM9YZ1y6zdephqCeO3a5ld42guDQ
lXsS+rZXbxGkQgD8YUJg/EGzfHPr+421rQ0V1eCfHbdmmgdzs8FZZT45gXYX4F1sb8t8Cu7/06mL
aD5o5iEuNuD857u520vIXuJyJpeQs0pH+BSNTqSBZjS53/kvTXQAQac8SKVRKpCR0dtntMS/mObA
Fks6esNFdjIojf0aLJL4ySxbDG1B41Y7FHo3ebzLM3yaZqQwzE2IcPNjPI9/8taDczOm6WO1HCx+
So+aWqOnYC2W80vTaS2w2gU+JvsEMB+FCoca8BQbuAKb/rffJlNWsMHkoPeYAODfSK9cphq9rbwC
CZGyOaNnoT4Ynh7eG4X9oW1K7akfC83fuL656xQ/vLbSTPM53ZZJmR6LzFefTEQQn5CQssAysvPr
l3kyOc1d/4qczntI5pZl+zV1hvJOhsnBJf+xh0ei7W4x6qnrqwAls3CmvLexqdHq9Yz8GC9Vmxrd
hLT8IlEMV35GDVsvviQqur4S7cpoGTvrvfKMlXm9aQoEXppx0L+UfX1pnQAsQ4FwP26y2Y8+AoUA
CtV/yzu93MWxqzxGdu/hddfVd2GtOg+OXoO7wHngVa5kNqwo0z6tmgjELEjqcCmZJNjUHEzFTT+w
vUkXaxjre1vM27ybra+DwkrBy+LxsVlEd6O4/7Md2SjWto4iqmmD4jOi8jktOsSPIhSuloIgritI
uy0jpPlzhLRk0pAY6q7Jo6cGU5T11lAq/pvZztkzP7/hOUrC9dagt3gj1JFqHWSjPJb2m5lV+XME
PPS3UShXWbgf4b6QxSmrseVeHmbBi5bkDVottCRkLLd1iicvXe/Xv8SzHgWsZsBsYFhMBacpsIfd
YHfjBX3h8eJlaLjmkU3CE8XJPS5DY4jBnvPcBUax7k9uG5BfNiRxZuGaJJuR9TRLFrMWytobD+f4
zQT3/al2ydupEOj2IiNqJj1cbZ61i86oWXcJIgnhfMRVddznhmadhkWrOx6/auNofIrc2bize60A
AIWfXGjzDHGTtqSAqDnPkQnAZ/GTaxMLlMCgfDBs8BUGeaLnRF+UfFxSgFoW+M8qb3nVPU1RKPLn
74guvI+MvfR9JMpCwFdNso6COcGhwm3V782800k3XFbew0px0N4Gu8kveKnBjBAmxMp/0N5CP8px
QcEhD9G9i2AKVPNLXDjVo8tewt+UbsVzgvXWcYUoKF1ggbda8narVm0cK0fkPkFheHb6IOwl8Pi4
U5G8eInMVDtn9jAfYJRln0jWPNilxZ5TnLpQNSAvWBSfMgjFDxA61Be+CMVDXzifAiHEY8ZibZFH
aI7Sa1vq/PJdTuVAwrYCQZU4275JKF0kavWJNA1MyFp5iE0AF5tkmPMtrj3z3lMS2B5e52wHtV+E
Naj15iRynmA7hlfNMKOtrP2Sdn7v0Kl2XAfWzluzNiNMYRc92aJCfT/3tVcqNeUGGWrnezuQ9C/S
9k8FBt22jzIqkEFongttLo4Ra70drMx5p+XDcG+qY7mT24uZVM96YDivEm/Z35D0oeD8Mw7G8oKy
WP3NNdP8U1n0Sn5uHYpUjtrmF8DSCKcths5k4vLLWIMDk7JBP20shGOuAEX8e4XlreC4fod7LZ2B
C+t84cDckF7R4JV3KEpkKFzth4VbpTaUZI3cKzFCzePTWKb2qTEaeMFIz6EhQ63ntfZL5L2GUbs6
rm1fSoPSqNIi+YER49Hqiu4Tdhb9sUYDafnuNG+OAaS1mPMncAfDpp/SYge33QSqbmuftOpbM6to
1XmNdcqCcaKKR9NAU4mEsftcLCJStd9XG22MAIMvs5sIYSILKsw7aTeChAJFpTutWVbVyt/bK+mX
2/d7+5fxuqF2Jz0bjO3YlhOCkDFYDCDpu15He87piuCQOLV9mDDcfDNijTIET+Kz9JJjSFBuz62L
9DqxeTL6pHzJBsdGaPskgyBdOU9aVT1Ky7CjCUx1SNVvuT7eGORYU7R3c3gRneV02DZ42av6DYBq
/9ovBzNH3lJHp+oozb52Z5DZxRdpyRS3iT45phrgosZ4IEz9MUZmcRcVnnHC/Ysq6FKHq4wC+kQS
Vlup10lM6nCDZwNZQCP+FleUUDssKdDVllHGSm+eALxdxkooT30wt9XE5p+/+Rbk/McqH6f7tZAD
iHFt2hGeUFQORhD5uX+1yuZNShBUKP2rq5RvUq5wQ8+TPqlWWMtIh5GCPvo385aryEi/gLhqUR87
RGp2lOWjLBp9BcV6xw7jB1lmhn4YHL18HHfSy6o0fZqhLulYCi+ay3IokbW++NpwvCX8bPT4JLTm
+/CC8LAy749+7aFgkxTpKdWLT/7CTEtDczj17RiDgoS3ZoVAyJtQq8l80oQguzebqP+Qm1H/ZGEp
UUV/sPjxf7jDjwToxvdMwW0pnK3yFTs84xCBY79nA4TSW2AtzhVp8+bb5TcvnuadG9jNFlnwAvgq
7q2xrtlHR0RnwI//S1v606W/S3V+whV0kb/pr3PdFxsh5FVh17zgocLdp5wuEqqVAnnFWH8VAp8c
gqXyShoSXdiF57ce/j8nlSHFxlHYuGr46BUzLyeLnX3cdO7ZFb0DvXPb3TtDtwfEfXBij91d0VYA
VyblowWHWvK/tmubZ1R1pl0zsWbBjCGa3+oQdGBKYmgn8iciT7cK7/XTjhotbsu2YR1h0r/aZuFc
okWgS87gTTmXtuLmH5bttP+tQ4YM1Fnwb3J20sozXOrSEZGQdDLtfYg8214IFOIv7JkHBEcaED7w
LbRSOzWUC+80DNOmzQ0iNub+2QvK6E5AX7P0yqlAyUgDAO4f/6V3vcLSI/PkUoMTq3sT21dW+w4P
KVUBy+9UfaY/GP23kYc7IvJkPllZsJg35HRJlLZagRQgm4wG0Ka2aQLo4Vk/6bv1yyTt0TP0XQGA
Wz3e+tcv05D011XwIhs9uCcaQh5B3yr38ayphy4xgxcV71G4uEbzx2C4L7GoRvP3SwpL/ct3+j9U
pIk/p2EOv7uOgucU+7zjODjDabT0b/PYvbaCpGrsBnMRmuvv0Ip1677Th9eoVLZzq686AisedOTv
teGz5N4q+yxXiaMrzrXrhmuNpQmWLax2agTGDcCXQfNhGEf1U7fj/ml8olin45mRd0BKPOMTJrjq
ITIa4yC9tYvNlhlawEasDoy2WaKp0HkRynEmdgNGwbpRm8J7u8U5Vj59ifV1HG8MG5i8NA3VeR8i
TTnIVY5AiYeTNquJeqxD+8vsjcU76pV3opH/SrZVko27KkXICo3qNjgKCVwOt55bTM4GoYjLqdZh
kIDYMTSmSLvTB+cch3CxHNf4oSvqQ1LZwfc8AQIDgxOkWfJnnyr6F7vK0Rjo8+SPOoAKP7egxrQG
qBGMsfgt8JHyG0lsfxhK3dvaXQpVU2e5kabsqOaQ22JWjlfNs7IrBTDKr3Vgfk1795hmC5oPIn7U
1erX3mNdrmeN/QJwaTxUvOD7YuIeb9eUhEV2rFW65Kzo40n0yCQkh2xxD5KzW4cImElzMI3s3KfJ
6RaqlOktHNwe6kzXv05QZbsE22lvsXaE8JTs/dAHJbA0YZTHj2nY3/mUERDeAjVNKVkhd5rZ/St6
fvXZ15ai8nKlkiwI+0RjcfkA8qr9BLreIK9B5ejVJgaDdzDd/I8b7FXOfhmX8L1qEd+Y38iYGMsO
z0Olss6V8Fm2dEmPXB58Nb4Oy45QYjrClbo7h88S4ouKxGDGo086JwTVHyDYviGpmn+InHwm7QRv
vo94Xrk6brYTaxbhQ+U4s2zBSFRnw1OzDxH41+M4G9lOUQfloFd2sS2UwCvgfUXaAxK7B8yvgrs1
5qf1a94PxqOzKQ2zQPgns7DQsCkHLms429D+yqtiAN1ozE+DZf2QMNUyj7u0o5+NvAg/9FV1/M2G
2Io0mDbBDId3qVvLATmc/jqGCba41ntI4lkZ6IeuNtItH34PRG2xqHHIGT2IDNjqruWqNQ4zpNm2
ohIWWBF3cTvPNx3iDtTPYdaXRX3pZid44i4YPtXLwSwib2tagAukQ2LSG4GtVxd0xzJeLmEHKjcI
Axz/b9dICvXPsfC0s0yUTkMfPiLJZ5y0HiZO4eLgJ3WZ9ZBZyGIsEhpySOzGAVjinG8hObvVfqQ5
WPpftf8CZTg/rTs8LUzmYx6M7mZFmGvjFD3l5s7GaKzZoxGDAOQyunea47tlp8EGBtx1br0OTWC/
RuHntvGHF4mk+TCCrmiGk/QF5ZTfKaVLIjwAYbnuocA+z4cb5COPJr7+t7ZAPX4Bh7RN/kbRKTje
hugjdstY36RnMcRDB9ICiv6KmC16NUERYMkXqg/Sl/vOuJvKuTlKb+SiWh+FE3K7AMc/KJZaXadI
W6fWk1ZvsmbBQo+BuUVHIqd4s3iy2OQ0zpmb/AjRxWj2pHIA5MfKZf0bYpy5T2e0TetCs6k/A9RJ
wTw+lUFZX2NY6xK6xVXeCRw0xnqogvwylkzIL2P9xRz3NnYqx7+AeAM/RmLKKK5wscejMikFy0NS
upqffWuCsXqqzbh7AUf5KOGojt9HCe5Bn8tfRxn6o4RDqhQ+one7sGoMZH1G70738SBleWuAnyib
LRnv8kvQmA9ZgnFf2w87Q1fib2Hhzvw4ovBDlnTuHi/CYltPqEuiZtu+2Kg2nsPOaxarieZFDiMP
V1YdvXqEM4LXauxCjET5+ile0OydbZtrvc2O2YjH5jyfpOgm9TOpwXUAV0f0u27h2fQD/JH7TzLo
Fi8iJ91rmFftbh09Ftx/FzWrxocQVxbuzgdVsUUBCQPEAY+F9UyLpisOsS+phVzuLS6dOvuQe5+v
eWguDgwSk0PswhntHP0v9rbdY+6AVCxtWF3kmT6Naj/fk55JtnhwlJ+qEV1QW4kw27Cb4hMMOXfj
pGb2IL3BbB48bYqfuxRNTmuXFn6ylxTNPITfrbDyz8L/EE7JDPvyYDmetV2/kW6g2Bd4G+sEGZKO
OC8ryBZjdoyZVG77zkXOIqVwL0Ogod8Uz+5lWs5IPLi/9sbmG/mmYItJvfkZJZKd+N34rFV3QT26
D6NW6Y+uT+Ze6OajUj+XtZZ8HFzcMPymtQ4BEO2t3bfOGRyduQ2Uxj/6AQ9IHgvtw4CVsjxb5ZkZ
RfNHlOjyi7SMxX9ZG+EVyvPVWNyZeQXSJwcXwyvgWXnIL2NISL/XVnjs8854bpeD7Xo5BtmqfQ5m
nqDbJjMfGuC+l7XpKWfKgP6TjLUKHh6+NRxkegG083kuw+De0sY/34dHi581acut1rVsD8hJTXut
Rjban5arp4qvbuUVyGy76j9Nho4BxVKizEiQbZ22DPa36qTUJG/N2xDXSUh8Sg9QGyoBUu90tUbb
TXOlL0m23qg+henwzBqBjHQ93WGiXf41a+3XthzRQKpMH1n+xEQErFywCvhxRnaVUX6FUJLnRvkC
xbfalp0DSsorHrR5qHEaJM1rs6iyjvPk/F7RnoYi2iUBN0H5Td0OcFc+sE2s7iQkv1Qn4K9p+N8l
QoEHEcOgxtRPn71iI8HaUXaD5yOGZYywrvLZ9059Wl+MRQcROdeq36yna7eBKWXP9wFVkGU4DHKq
dDGK2UHphI/GHNYbRSn1o4GA4+OATp+5mScUrWJDwT1uCa4DlzOD6u+doufPvwyW08ZC6HFO2stt
rOMq1qlxnY8CaRIIU5wF7nag5rzNBfKEwFd8L91yWGFNgnC6zfkFFnUbvgblmjI8a5Dv5o19xUH4
uy37+IisLwq+43d12eXHaFwi0kSu4TpiHyId67jk73FuNUcnQx2/Dz/lgVu+LBeNwvlFiYzvJpDG
o3TGoi0sp1Okpw9tq25uY3+b74RYXllljlvYzwtPcXjW0Nl7aJxeecTBRO5RN35aF1bjprT88nTr
aFhdHEtwCxuJdY43P1bJRb7rBWwS7LymF58KrXVn1ApNrXupcW8ujnaYaw///Md//1//89v4P4If
xVOR8sDP/5F32VOBeH3zX/+0rX/+o1zD5+//9U9L91y2M46l66hpuaapq/R/+/qCQg6jtf8GKHos
oiBP78B2Z3srSqDQufzIl9yoZNAlc27A0CVdrb+OOL00ejp+0Hl6n3ENc/fYrM9f5UC50t2TotDO
cV5PHzyrRl5nobRqWorCfzldNR98eD2MSOOasfoV9dOXcez0k57MNny2AVrDHfp55h2CdvelQ14P
+/LFVQCf8A3W9P7BzlVFx+ovDx5QhzxQ0qaMhDvumqELRh+7gAoGuJZHPViJpRmlyC2pOEU4hRVv
SUXEOFZwSCb00YGVpUfgDskai6boYit8/2VEUc32dcT5+DYJBGl2kgulKc7z//nTcPV//TQMVfWQ
ZidbY7mWofF5/OunkSYGaRdwF3dpAs5nsoL6KXXrmoKh1uxw2y33EpMD/hHapWziNYSOHKytDvi1
bjbxjoor+i5pNTzCp+nXA4YcOVjRgucuwGrEXdJwAKXcaccpGppo3zbVd3R7d+8yH6XbuFelHYNt
qJJdRhQLeuOtTaGBCtYcNI/1ciYdekV+QGJu7gBE6Fq89SS4zi6tVkcx4Jhahg8VmQ3jusXMUcyY
i/cNp9LyrE81433DiVxgDOqovpOhMmkyGzadYWfcySMQTkVzvl1yjXHJtPbsJ2nJJbtijA/SRM8v
fkSxaN2zynXlkmCljfW/kUt6uuKj8camV+cHdPrPH7WhGr991prnOPzkSBMbFshx9bdfnqK4BmZj
eXiKSlW7G1OXvH2DO4SeogGMg4G7a8MJPI9fkK6T9tSlNtyYV32KrWtnlhjmNfjnbpG0qvdr24uU
5sFD2M2Jur/H1A2fwhijl2vkpXMNQX+fai0byKQn3ofJS75gkzd/M+bsAyZK3scJkbKDoXT9ea4C
+5l7Pfcwt1O/BW0LNyBs/vBDKoUzGcl7rHR8hB8ajDvnYf6G3Fw7TNE327e9bVZ3+VX3R5zG+b5D
sbFqKIWQ/Ez+tyRo7I1nDcrTnOQpovRIe5he+oo0anBnQIZ7lINak24I86RBnHR24dBC35KY9I56
1B26zgi2dd+3i+0h88KCbAS+dpc1lo8L87LX9XMwjP0uGZKIp3+KxrWvt+Sh+OrDT0cNRw46OYXG
ZlsrrdkZxottjfc3wWsL6Tz8lbl7rxcZXcrMDYuI/e0iVoEGBhCEeL1wWlXVmRxYhptgrJEcxOmA
27tGGSnWymuW4ks0JHqJ7UlVXssl1sJG5zHn2j/CNopP62jpMdv4k+90wEJk7jJDpkkTRu6jMgDk
k9B6ETnVCues9a0BUcXgwhKTq3i68VbY0dHq4/i+nwEsjD8Pul0gaYCiPFhiyui/dUgzDFpYNBWw
YmnKjNs401aMc4Zu7W/xW7ND6czxcDP7d9MHe4I1lgGAlAlOp8+7MESy9kbzUmtn5yphdh8gR0uh
XAhiC21s6fCXjltoJZVZl8xlC6l+UYps/NpFlbVpmnJ81MzUvNSV22+lY87mK+L0+UfHmqtz3KYJ
enJl9hXhTOnHIL7baKVxUhEduZKEbK/O6HAA/L43QeVvraXpAogwEaGnpK0CnDhYAcjyncxRq/zR
wCv7bLqurm1kuBWxIwfltFxOAmufX9X22bTbp3WQXAMvgvwAm9PdyOge/vaJjTHZfzK68WvZnxwd
472y0x8acswo+bvmc2IgIKRFayMma38xuvQsXd0yyO758VHoy3A/oykxk/0XpUXYyNKUDnNRdMZL
IyW1zTiJ6WQ/cLEf8vV6ctFSC1imLZCd5X+XsUMMUi1on2tjtkAiG/OlDBCesoGATGQtQ0VHzaGD
aoff7IyFbVwZj72vGo9yVmXmvLF1dzpGyNLZQEHo9tTi0EyO+bDGHCVuH1IW8NK5xoaGAgWkW2BD
8h9IV2ONOiRi3B+k+cv/kpIcGZP6blz+Y4ln8wBvtF982TwAO0u8LCbygX34fY0B77z850eE7nq/
PSJ01XU9/Nocy+PUtJblwi+LM+73ukMSyzhi/LEgvlJbSw9jY3blZ/8cj9VwhwyX/2QqiJG2Q5V9
M1X1WGFt9Lk2eZRUxfzrCFI94+cyw8QsrzWP+wEF9Kof0WB3G7jACytvDttuK70iOi29cwdT2MpV
45fBnoOiLz+tJ3dW2kMTDRFPIhcKeDKVyz3WRT+mGvXneDmMBoCoGK/uk8TCqH6Lhlq/H137zwQ6
5x2SxvrzelCVIw7s8VVaMlzO5Dpa0tLBCAR37CdWueW9tmi9G17Y1Zs5Riu6UrTlmYi6ezOpBNfT
pR2kMGj+bQ8qjd6s/zpgGS9XnpfLyyRpypnEpNmx9tz7foBlzc//AaUMnrO//Gf/t2tZ+vBMCUE9
3q63vrplwq8v/vY+ijBvTq2h3d9e1jrlNkReV5rFZz0D4hd7tn9hm2RsRs3J/nDxotvCthnuQSQ6
b5MHkpyFPeoy03jQFmqKqCz9or20qi5xh0MheNni3Q7I+hnbyXIr9vwQWaTjdonRQ53i8FuP1Tf4
b3aBs+3g9z/ZvfENVQv/POklrm+QYGqMsnR16yiLC9xspuSjsnaD7F9ftO5nciLlaYrV8YBiFcJd
/Y+kU5w17A5JvrMr2z9m2mD0mzlLcPINR8V7iIaqOPQL+UOa8RKTs3WkXZb+Q6tRL+zs2ryXJ0vj
VIjLh9pxfc4I39jqdGDkka7/8Cd1fO9ZHjQyJrKMZlt3FpJ9rLuORuvgt2rE6SfbdY7dVJhfbc9x
t9geBhesdIOnKiYrXOJC+tWHZTqgfvPaWiOWCFjl7SXOrzTohvqrhQnWPqxy65waZvIhUTL8Eudg
P9eUh9gGL8T0BKs8NegaMBpIpa1Bl1/WfY/mjcRwVjevreGzdZoi1dtwK2xgZxKU7ir2wJh4wPI3
5vrPGHXJsawV/941mvguqQpyE71aU+nL6wMQ0+SZG365A/fRfCy6zMAeQk++2Fn1BmYJs48x3WHz
N96PIf6onaJoVzvXqZePBUs5T9WvayxjS7qJhv4cc/e/b7vqvaNezswcE3nIjXz7ZJwEZR6VpG9B
hOtI1YXBNY4fxKE2QElc9a3wqsdw3cDMKgdpAmOEolQX0XHmfn0V59qQJ/XZj4NeeV0T85pntkB6
micBS46JUu+SOG/uDaZ8WOKCXJJ43BRP/49bveq5v+3ETcfzNIcNuGGxB1R5iP3rzZ6PJbdtrbTO
s4pibgj3et56WpZjFqkp03qaFmwTNs4SBfrXn0s2zZreBQcT7vZeGyvvQxP66QZUmrclkWVuJRZi
wvrQjGW+UVPD+5AhfvY0JNYd0qUqvHsKeIn7QUZGc3TvaOgW6svABvcZCulkZaUT7Ky1DdnTnKQJ
VVrZe42m7GVwNKLc4AbuHw6UnS27FvuDZU/zQ9BS7pUmpq/ZMymNQ9UjDy8hBOQ3bRGmqNwyHjn3
NyRgiqu0UD8Ot5FuxnddN5FydHznzgw8jANBn+9C2DKnbujsj15cVDv+RJTKWyBHWZ0hpjvH3tqr
B55NUq8rzzJ4Lo2t5qKpVABHPHft3H7s4VRS8imzkzQ9FeVbXldKjj5rPxaRhuX00ME7Wwbraecf
imxYrLNpKsbiWxMk4y7W1IiEG5B4r27ii7McoFLFl9lW0WHwup20QEG+x2XYLVYXGb/ipEdo1il+
dIWKivpysKOiXM9uMU3Tn8bIcU630Jj6SBQtB4mBBGfLXkbl5rcO6VUmP6JwHdV3RZta5zXmwy3w
Ap5es5W8Ul7PL3ka+KzpKBQcjJiVrwR/6bm1B+pgnmMHJKuYdzusVzCyhdtldk/aqL/3zoULWgkh
/4M+Z+rLFG7zyixepJGorn6cQnPaSlNdBqR29U2D238vIT+CbVVYybO1CB9IKKcQvSMHOh0k1rZh
+FT05a7kC1Y6waPNbughCIfhZYhU1rwZ20VpyiExdWtT1k50hhwwvNh2Ej1n2SIczwQ5gJoDVVX5
GNksMfb2w0sUlT+scUYgeAnpqL5eK0TRpCXXGanr7h0nLvYSAzsS7qzS8g5ZMV8c8EuXLCq7l7C2
6gdqwx+lVbpq9wLu0yT9De5OYnIAC3buqfJdpdWSe7/H7PtPGS8h1ApYltfOm5EM7c5R3eZLb35X
hs74PCrBjKQXz9OM4gnfdp0yRuWqH1NnNHZwjcNd52ZfrLpQ7pCKzI9OkYxbnD5L8KUhVsez9hQN
NgoyxpwDgqnVP3otumhu5r1GSNog3jF/ZYnXHGsSXPwnw7wHqNCfRkTMqcvmqLuN7d2YqQhbjPFJ
zQP7Elh+jK8Cfr6x2zvX2jM+FjWlVretwnuPF+FpTXpukKbZewMJwaHOjpVtNg9KfkGUIOsxMfB6
OM0ar2iwT1oaHxKjxNC6smJWiSnF9mDalNPMLjMP7WfVR9TWUJXxLg8j9RVaxlvljO1XGFjcX0pT
vaKJbV3tMggpzZXB0XRqbd+OqfnIQ3dbTnrwIgdqoOp57qKWi/8dC3Fv2ddAfPe32OAhHI29nX9G
qDlc5wbN4qGapk8yTKUK/4AX5ONtklopA/ceTEFukxJyq1tNc+KjxCZAhQ8+4j+9WRTpxmim6k6J
Q7QtpF2Y5Xtbgjbc8EMwIaoLYDTdrEcdLSiwUH15lyg99s/S1nuzvJMzKkoMnZf+RmZJ9H2qWo4b
PxvynTyJ5CGFpynU0eUgsVvzFvttXCzPMuleT2/9t0vwY3XeH3jraZb14E7ZLyOOeDc27fshCmDY
J8shdqww3UhbuiUoZ7fYrSOJ8Gnb3Lp/v8Rt9vtI6IzHisQdbqkRKkGW+6zADniN0h7P+O572vbz
o9oj/2D2gb5rTNdn9Zn5r3OaYXKg6dEPy/xRBmP+jR1ltuUuDn4Fk7NT6TUliZ7QfO6HDLG7qE2+
Y+gYG1r8g/VyD5TNz16VtmyOhZaaZwOHMvKvQHFd02m+xpOzm1XUkSyPFWhAvXJnAf2+RzE7/Yh4
yNmCPP5HmPbRwQ3qecuPeUC+zlN4E3HwUev4ZXZN/Ger9cFHHQ9fx8RiFVeq9o9kTvZjZyofh2au
ThHWtO3oDPc2Mgv3cGzx8zD3GDBOZy/NM963kjwb2JPtDLv2Tpaen6M5Ns5dQB0X+mqFvanx2VX0
P+TGHqt6tHcbq9j5H3l6TsfMbgFGKlr0R1wrzzV/0Jc4Kk8hwMKrigzEBl8SBFfm6ZiXaMu72byb
lLbZVxnWS9BDwC7lqXo0AtxuWJMaO743eAwq4G0cst7ULN0UqWMkCvBePpmYn238mCqBrTn2n3Bp
T/juIEs1hsNDl1TOI8+Vbaag+INSyY85iJ9NTzH/GNMYp7zkY0o9+mujIAIVuM3G6+r0WmCre0X4
mlLiIhJeuMq9H3X5GzjG4pQD0z3OjmW+YvV+9OromLtR962c0QUa3bp/JhPrntMpHg+xjxVDoxRX
lvcVlt9jvsv83NwiSFDfs75NP6vTnrugtp0zvjDAQr2dFZK/r3Tc26sxv09dzOWcqnjEUgSl1TZI
t41umBhuGsVjr5neboRi4Nnlbmhs49hFpne1dfWzp6P0xkqASgpaBOfYVwElBvp3B/n0O/CDZJjM
V5fbmJMU+V0fV/jylSo5rizAjtswXKD+2On5XamebCW7MweMQBu7/N+Uncl220i0Zb8Ia6FvpiTY
ip1aS55g2U4bCPR99/W1EdRLZWa9GtQEiwgAtCSTQMS95+yz8kTaErGbV36BI+ri2CI92kzoWNWt
lLZaeSrhv2S8B9+6Ck1/m3nOc3wQzCtRAeoPc+0xObGyY9eI/FiRKLKb4unV6Kr8OT9Yg3jsWxt+
LqoVrMPd/BT1xbC1k1pZGbPibuqMWdikX+GPKsfAaNzVmI0hGVnU9TK0UbEXu8dYrU9dPD4Sn0Wj
5FEBerOasklwu0+6E+vTMIgPwe8uhsLfAAs8yk3l1ak/QceaCjdeoX1pj1WJhbPKPNR5ebK3FHNL
prxub+yk6shctD9UTnB0SB9D9MxMqCWeYyyOcqN7ory/krtKaRdHb9nIXWIgYm7jf5/9n8OpwKfh
lAP2msE91gsGDGH9lN/3m7z4GVk/ncricxA5a/BT+rHIUv1I5oiVrQrmtylVRNJsVlFbfgcWA8mZ
uwhJkBBCqRV481q+1BP91dajchuVRKwN1F+OzkQVljXhuMqrQ5AIb1VEvU4aJXyfOFN2wooV0l1c
3qGoy3Ucdzz166tuVi4+syXHz0EV4+H6WnOPn5OS27sRJxscoI/2oPL5VleqPiWHurZzbT2m2ZuT
ORCLlp+AopPtqeVhal+rMh+PHgX/o7JsiBtJqwhZddHnx2DZyGeNfIXIJWKNXlJJtYEU+8OAuFGF
X3iMbBPG0/Kqt/pfZV28YLAn905N+AtUyyPWSAdrN/FEgAtV8zEfgu0skgvOROVYL2w3uQkEqgEl
NYu1miDebaaDJfjF5P+fZlZvFgDPDWCy/DhMc35kAkR8en9s9Nw8mFa+ym0tY43mNFBCjC7fmGqH
2AHXwLHwsu9G0VibXI2nep+DK9/GVf4Wal595FtKGY0/rDkqD3YMp48838TxnJ38xSKEh+u8JEpd
A7Z+FFU7H60WQVjKAs2x3PIolv9v5vLuzokFE5JcPSYLJiqry+7+Z/p8I/5M8lWaV/39VYKd69Aa
rPsCuvSkRemkCxdExsOln7eNbT0aRYYkNvTwyCpRc5QbV62aY5dQecGRD1rHmpi7F8WKvlNzzETw
HZjLY11pKl+wql0j9veVqHpw626lBjA2yVkKRfYUVymtoI55Zx9i7sopCGmO9VHbSnCOx35et3H+
WMTZCLRA+4kpFC9jMzxkozlh9gxRvdu5u8ocvCN2dwoTtX2qkib0bZsZEbkZzVbgGltThgcXX5lo
5cTWRDH4NulBtkXBEfv0/uoNrDHdJykoZOVHE0Ap+cKZ6TYP3B+J4rq+ZbfPU1GO/liGLpd4wbrW
9WhFHkS6jVjZU58ZniMHr8E49R9M/0Oes161SiwbHrKDdsybVDCHztKWi53VtLR/W0vfaDijt6hh
EmgilenzpaLU59bW3ulhcTdey+TAItoh8iIeEtljRgvIN9SB5kc4WnvbouMa+uQEhKtA5zuhBfm4
Q05k8E+POqJQfp84mrVVPZIsxB0fLqjOb9kxl6m7fRbc0iTEfZF6yi4UBBnFVrt37fZkB4DCk6g8
xDyzCMUSuy6LW/6UvUMXE0JiCiloBW0n29RzQTCHroAyUsJLIjIiYepa3XBvtTdQZ0c/dNI3sG/q
xo7LCDhIBbRkpGEpyFcYPB0eNYrqTeKGb5lJcWwA+BI67XjhYXflO1Q/5BFkWac/LY/VFT21DxWh
qy/aCpuvCwe9Ztbtu6pTrG1N+967dMLato6ObtCvrdqeoJ42SFB6kWycru18L6wudSQOeWS43AXN
K/zHmAezZ+71iDxZt2k+vC5tdnw/sR81xaNelC+6Xjcb/rPmve1m1i61+w1m22bXjGa9wnLMhzqD
rh4J/l+VmEQVg4+cbhzmehRbFhOXZfZ/agQCsHQai4Nm9CwNenWVuczGk3kC9t3xoJ9K0h1KlMsW
YriHVBV/4qnL/LBfhFE9BjQUdTDDiOkMVNRBbrEgDRMeft5wDZPJWVnKTCMYlOop7W4NoY2+WvL7
t1Pyl1VW+UZzFeOsWEA9qcD88cwYaVxav7KYepgbHWueRU9icNVrHNMLLb15pyve2UyjYg331Dta
WjL4pYZMJIndbYJp8dJ65zHUQmxikXh28jFg+ZNae1fpHZ8akgUyvb3FJj026Kxr3YZlrwnMjBHl
v9gLgjMdE3z2lMguFcbI62yBw4k9ggCq6aik3byjd/K9KMgGIF6hvg3Da5GmWLUHYLJM+LQN86hh
XdfWyU4ja49fFROHVv8aJ6Yr9NqDB55Glzi1qj1ZQKhirZVFJ2ZXW078YKeqtemis+P1jZ/j0q/7
0r1GI6Zyo26JcB70dmWEJp+RIHHO1axy159JAkNlqkHxYUY19Jnrh16mr9vOKFeaYWXbsfRWSCCd
JwFVZq1lxAJ6mbM8uInPSUi8qHrwKmEFp47SFg6WJUIxhTegd9byQ8WXqM9vZDsgIw6DBsUBho7E
43OS2bZKOVmExFs5NoLuI1JIfn36BnPlRmtlpv2GDpz0QJeynGb2PoE8b1Oi84hG37kjR2kL/e47
AbqGHxDcwPNDLw5FKdJrMdbxejbsNbHeLf9e3q2N3CqJ1ogwMDKZXg+UbtbT4IzHIdNuetjV24zH
8zXzSL/JLdGteAhEtzAsXmHWnVCzXjoyLC4YQybYQRdPK4dt4Pbeo2n1u3Ti+VNllbGxVejodSWy
66RMxPaN3fL7MBXNK3va1mrxnDZ9s3ENYhYLpfuR5Fm7tV0o54RnaWsjBN2VRChACcHRITvYA/8R
LPaDWR0I1iiQtJaESTSDuW4S93UuTOXFi5VbArVdxzR6pvTRb3U1ZgFEMshFi9qtm5TaQ7Tsda0Y
LnZmkA2vhNbRBrJAO4MzRGTxwS/KdTq8z3Om+Dl3tYuIZv2SKSEMe9REa7nLTfs4whaBKUAUhTbP
1XtokgDZllXzXpYD0dVG172PNOpWHqF979R0+9XEzf495JlNsHI6v0MTg56GzoOARDIFLRwb796c
dKsx7433prPpxfCBfjdhTqEIqJ13LWHNgz7YfWf6weqHxoU/thr+RpPaTKm4xTvrHT5Rdat9ixvi
5QLDjL4tLuGVEWQ9wTQRll7aha+1UGgewjakxv9q0zhYt2prvURdbtBJD8sXkXFXnuxIWztekO/H
hli8FKnDUwiAzZ9MM3wMtTOFf4EgtXduljZhcK8d/erZQ7UNdY+GfohDaBT1dPZiYe7itJ1OhVMP
exP66wNV9gqTcaMdu6hHHVlCDnX7EFkE6a97ZUrBX9lxup+GyiApiUdUltkE2VjOAQey42Oj5kei
uYAMoQGmLlSWsaJ7TCeVFIcmuzU1HvcWxecqmU0LaVX+Uicw2+K5/FbQzfDtaVLXBfTtNDcfbGGe
AAdprIK0X31jvNFY/JPbkPYBCzAJrg4J84dRtwlDroR9HFmIdyR3PszR8LnpE+WY87OQ9uF6fpbU
J8uLxl3tTG8IkgffImGY+95obmGV9JsyzaoHVidkQ+AP1xxt3OfoB9cjMt+VaxAdM0H1XDvLUiK2
jOFgDtmT6X24jqq/5sr0O+pZmZt8XiNl3ylhfK0J6N6mnvMe5ER9lJbVvbohcXo0vWiQ1dU2Dinp
KrXeXgLFYDHetJdeDO429HId0+oEFZH6ba+f6JwhMVp6rbGbvGsa7aXKyw6WR23d6LmhiiyKthnO
ABT34mnSDYxHafRWOs1zU62MYbZ8ozuWQtGIvBOPPLj8wSTCVZsQAelq/QdnlWbXxUrJ2j8UZAee
5q0JO12IFZR18rBnrd/MeZeDWK4fIt1JdkWgvTN6oynUoIxrieRTTqlD/kKJvVhhEnjv2gzLqjEt
XikAsKRE8U1B0KUEmm+J5RM73fzQi8zYcn98qXoA33oWD+eOD/zKFWQG4EPcOV2dPGRGD92xBK0e
28PrmFb2LgyCFjJF/11tCkoKgOdnO+LeNwY9yX8ak6oGQW1OQrgoyw8yHIstqeuv5AeLB48Jw+wq
z11NE1YRPJmUstwUrQbi3OHBX3W0WCOwDySJbrrCjl4ad1ulsOEKtfegV6Db8siQL2GImwg44sib
bwUzaTvufyk6CkPNTRCeByhlbOc503+OALm4xcDXyMbu49GJUvcvr8Tzikd5beFqa/LwGDRasqrx
yWFInr1HJNv2sdWn3/VEUm4yLH8Q4dZXLKrcMhpB0RPbzjX0hL4d8rk5NqDIfBO/MQsIagVZ1QyU
iihRZESqkFVaX1Vd5QMuPNYd5cSSIy+B/j7XandgItzvJnlYHqmrimkXIkvOlwP3N/jHMfkueqYe
TZFNO9v5k1RBfeg7hb5J7a7VAKamAbga+Ear+1qp2nv4F+tSYw1Z4tzQotjeGdMmoYn1hKTlkmIR
WIu2c1m0Yz0ZPeG8Qj0HgdFvcpMwjaENxFpJcm6W4XLT9HZKbju/wng44HxHtDIVs2/PBTX8ACO9
wMWlUoQiDMdgnV8OD2VE+mjf3WivlWTGtNWu1QRgCqN77ObMWNt6aR6gbm2i8BCFyGCMFCjklJgV
XeYF/5Yl5Bsk2QWVZPRUkHDHbOmigP6cPLtFYWQZyG3rwA+C6AUmu7fWnWPb99prl76okzHQWA3r
S1cMv4EqTdDfq3hfqRHtM43n2+wyr6yRgIrQWBcj0j9FmS7EFJU0pJtXEdR05oI/wZDnL2rQ/2B9
1+EvbLZTGCyGNb6LZZlcbEgNBxiY4dqz7Q2KnQ/W4Vjbsm7edE7AYrdxvwMDTPezArrCiHtaRwap
mVnlhCvIGnyu6rfEtEPWT81v5AfdyonnF6tMtkn+XhWR+SOo2jNgMdzq2Fqy6VuYZQU5tBbkuql4
AojTbR3hPBlj+q3IgTyL5iMZtdega3/nKfPULvyhiumPK+qcGYXX0TkIQ/pyQn1wNYRNljg0VbdT
7W7+gUseFyb8Tj3tARxWq6KllKLkWrXVKqMl/SvXVrH4qwWiROOqaM9Dj/g8U1MytKoKqb43bDTR
NL6iH+kjZAkgVrwff5oCiqnlEOyCq0u99R2VNz65woF1mibgDd12rU7MPnoQhd7sOKytg+9qO5Au
YE3uqsvm7yl/GGjSrEe6W1EZ3nbMyugWjKa1csSl8GxfsHB+d5rxYBF3vjJp4O2wN72SEiiuc6HA
aggUHlGtR4B16AFrD38oaFYK1QgPeRAUT2Gd/ELOPa5cDZS1bigPPx1uEEwfnOIY0uoj4hYh5ez1
6doducHvmXUnh4RQrMFl5kXeebkuINJRUsixLuHHWiV4wCujzH2BzJHbPwsqEXnadqbk4qu6iUKz
IPdQvjJayq2OHX9Th2L4juCF4BunFo/giQ9hUzp727aVdRGXysUo+FUdcBIW1Ak+wqlxqcREAHxF
NYcJkvLmTS6LiTSZl/mS8mbMKjyB0E73utVENyUuSMFTIhsXEgL6q47AmrqKR1k7jOd6Y08t/xIk
4vYZJQFWvbQ7tQS3b8Nkbld3+s0n5Ya0mSLpozPhSd3KnNP05MZ27bcCOUrhzMFZb22/tSMsLdUQ
/1axfTBbj6j9aTgLABkJc33PUYgmGlLULwii9mJrJfVhdZjVD1MSsuhZ9GGklVaY0XNrJbVlakyh
+utkeVTuMqFcWzF0p5RC7tIY7iGLhDW572o0bLMx8K62VnxuhmBDtEpz/RrWDQ2m2zwwb51nCWz+
PLVW4FrHU8LSreyw3WEQOClUCrlBLtFfJdGyDW5bWmvudapT76mexrMclmfZLlMI8Ef3s1yWWde5
sdwn3erPchid2MXx6PwlBk2PBWstpSTdgH0jTZKHu+zEqVVQOaN4kAelMEUOLWdQLgIQIneX9zAS
/eDGRcSj2nJucqNnvyuYQ1cMhTxDVP5PUAyI49cJmYOEembZtWHK1SsrM3XHXUQI+1rIS2isghGC
FSUvycu59O04oZFkx+/Mqqbnsp3qo0rZ5e7c0IJzjWnxuxNNzbbCRnTQrHACAdmfpXkjmkiVUkLV
POda04JSG5yVPECczrtbNuduRNAxeZjG0yahP4l1Yad48be+96LdTCbVQzSSHB7kUf5miPpdsr1i
0Rym2ew/CoIN/MKwulMafOPGFz8VM8832yapLo4JrKAd0G7T1HQu8mgIMPxspc050YMO2LkRJDvN
UwHXmEr8ZOLovXSZ9tKrtq90pga5x9VfCxxqcq8eSj6m7E11oj/1Zq+//n1ms5y57Jkgvf24Na5f
FvS7S322lmSmDAXepGvkyUnrurSo/8fZHo+2OCy4MAkY7gtIxXcAMbiiZkcJ/VkeiMBlUWNcyMV3
HnExi/iAJGTh71aD65zuNjjNyddRUxsPn66g/9nFjgZCw3a2Tb3Ha+DdAgzIW0OftTVyMw//Phsd
WNxxKrLfX0OhwIUDdxKXe2QqWBw4DXDnxqkJz/s6bWzUaOXmnXWgkx7cIMR5t9mlUgc+toQGwFXy
AMJdl7UwZZgfsWGuBpkNmmRCPw9z3/oZFVRfj+r4qi15MPLVKAycru5Urf5zYLLn/JRY6VaOD/dc
mOXahjV4lSMnkm/S1kvQTLAkwuRqKCivccrXRrHV1i9nDahLN/6WBtN8nK1N6fYN6urFjTrpS4Rd
Js7yKHGEa9tR+pdibtRHt4svJE4U3xLq/cewrxHGBGnPKo5ovSII+2014F6V7KI2p3QqLIU534Iy
wgcOkNq0xFnu8vc56Z3aPcq9icejPbxpaa89VshG5GDT1sU5bsClSXwSC6LhYDRR6HdjrL5FU95T
5KPDZrr2L92DPpA1fcV/KPoVTCXZSxJNGfoZzH56CQtniIz3otCbszxXBSzvJ51wt/Jcy8g+L+0X
5oG8lKXl56V9b90vjQl8f4GZaNNCdpzt/VyqJiugwjQhl6Zx5XTQ6YMwuZL8ei2WPa8U2sucbTCU
ivtOlquv3KLSizzEhhhmGIKkNXO63iGpmoZW3cijgnjQY60SQhR1SJJDSoRXcFmXoQKLkmVaBKe/
dflChO0pYQ2/meax/1Zm46OLuv6vf59qu/rnqb3qVv85dZi6CxaLKsEKXyKf68Lqho7ORi5U/CXZ
C9Y8haTSpNNh6ILqo/uDVjT8KPssYCpC6VueJC8OYMTe8uViSOv/uLgW+nSQp9WsQy1QCF9Xy/fU
izhayautmopdXyXKOhgRqTWYFvaaCLybGynkzgb0l6tZ39lLwMmoGxdvLsRH3YjE71qjuaqwtFag
oemjLFACtR8ojsyDvpa7U6aIJwvKn9zjPmI998kwwreZx2MTKrRwYyed35L0Kry5QQltVHszVNPV
EOgYuORgVeSw+XDErwzM8PcTp9qEzEQc0Dol0ncVdrk41YOXvSgYkjZt3CobuZs32vgQh6hg9HjM
XiI3dp+hO8kdeYJZUqWj33ea8qY5WqQ6saZM5vc2ZOLd1KZ+lA9ou7gNTdt+40lSIcRr9ZvK6j7X
ZuUiYyqh6b5hNVQu9RJauRyDSalcBNi6QwUP2A8Ti6ALK/hdkXyG/TZgam8EVPd7UsDGVD1OzRzt
QE+ZT9aEFz9VuuaXwU1Gy5tb2UgiYzzeIPeG3HWTVa770UBrkkYz5Vqy6pcXCqJf2Bu0Qv6vc1TI
RNuy9QC2OIO67xtK783yNIL9pu7Vqsz8ycvLh/s/ZdqL7BlchUGRSCJIZjP8qeZReJZDOaaXDeUS
NH7LF1m3pYPMnlfyaJkL/Wkm7xsj0+IJbL8LTaVfkjX5yUva8IZZBDBKETU/x87FaB6lb4XVuTsa
7NbObr3yLc/yMzXN5mfjIAPIIXNem7SuTi0LZAArXveQ9zH5o4ALSfSY+32jpU99l1Ehd8o/g5Xv
C72u/qjUy/79YjlHjoy8GJwUfWHYhDcHAKWf4Q88oGie3mn9+VXZdq8kyxrnBInYSn4Mpj62/XiI
uoPc/fdpPYu8+2lj864L79vQWkO0UYnZoMw/464jn5hCIyvgTi0uZIEWF/nKIQ3bNzXVXmsDTWa6
B/UBX6gHuzDXH//zih/vc8zIh/IB62l6A6C7nVl3PTWZrr8uew1k+KdGLfRNGumgE0GvQ8WF4g2L
1XRemPRYuA9R2BQVme9RPZ2yCN2NxCy2bqDsJUND08HYCvTdWx51aFS6vi3PlIS2EqchVAwziaIa
yTlXI0gYEqvekpW5ayCAUahecrXyshWILND0Iddo1b0yjCx1IpcWO6ar7NSjZyDb/sEupwmJuDsh
f+OV3LCuGbd2afKo+Xvs6+jYTAWNV2fcybES6On9DYyxt8+GOEGo1Y91Ohy8UYTiKZvL6aG19yYh
yIQKDDSr0Tv3K4nrluDuNiQ5D3kNnI0muMjNHeOtlPGlNufp+HWufKXOM4CT5Wkvd5EyefvOKXAS
F27wmBvNVhtYAHbLnqDjfYGoRiOQPbmZRVAeDJtC2NcY2qp8YywbeZU84FKyWal5Vh3uu1OYXp0+
3xC9TY2rN4gsBnUxdx0FZOw6VK9kYFjXseaqBwUDQ6U9paZwL45S7Ft5NMI+tcl0BVyZzB5b3i/R
o/5KtJGeKmDl+w54rh1elXF2HitKqI8puU37NhGIEJZdeWCEQMmFQbyx0g44vRIFHlCusNmHUIBp
YprBbbbM8STP9pb3sh9TFrj3txS5MEgatpOtN26VonUug9nzrbGS//cecx/EC9RS5LNDKJM4FQVw
rl2iOJHfFC63NuaEvjNWBHU46mDTV4QclOkBqdjLZiS2gqds//A1PtAB6P2yXKhznlHwp+G8tpiW
bO2/rwvM2tmVmf79a0i+ur9NvLHNbVTX4a3Vf3+tz+QIrOL78qxrwvCWZX9SaQqYc9zqlh3CcEW9
obQbXTOBqEWD4kvjuz6z2huMYA+za6ZurwMwTNpq25gTPr1lNxFks7dCqy6lpoffJneL0934ZuDn
P+HXq3dTK0BeLLd6Htgv9xvBnRobWmOL/dN9JYDDho9tg62yrAk414iVaSEZozjgu0+1ytfMUDzP
lK59Al6zHUDd6FmAZr1h1N+IqcxoUodJ7BOZ+XnUqOL4FvAJleemaaSue8/oNqNRa5AOuHEjt+q3
WqgnK8mtagTwKvlKbuQpdfaRkTOyUah1H0fN0M9t6ip+UlvuW5ZF3zGbBb9btDrM0/pfydBTGRCB
/RRTN9vVJZaOJg78kLv7s9mF2mEMkaoliM6fR220nltjnSMTfJYj1PHztc3q94DB5SiK0HijoEck
x/gzNsbaB7oXn5u8VM41zXraclP2K2Ve6ITTP07o21k5myHdIrWe2qcmDZt1bpnUTcOwTw7ZpbNz
6zq7pIKSppH9SigoE34RfQesV26oOfUPmCkin+Bs7xJkc8TsRKufIyb1e2+2ae1Omv06ddZTOY/J
yW1Zg8cL11l3un4VV1hWJJJfbv63A3Iss+Bq0SG3t+4ScRQZaruK1GlZJrMrx+QruVGWuJc0NFWE
5jl3e5pZb/GiR3fs/6FPJqq2VkohbhJZOfZdexQOai55hhxz8HKvrUVWrjjBR2ga0/egTy+k/w0v
SpiJhxZZh+9FVPOwG93HYZFGD0mjfI67nN8u59vLeLaMx3bYgIFo003thfEKEZhzKfHOvJnpt0yH
Cx0NwjohSqYQmCrGN03vQclmSrOzll119B7VMsznN2oetg99d9hQh4btBjXgGRKalxbrFuCd33ae
0h5Q03gIY5SxDenquvapI2eXql45fQ8t/UcBIvipbjLnH+Ntpt7Hhcr1Q48u3c5teAUe4bROon64
CmTmZXatDy1ax3D4nhmVulZ1mGxmp/b7ya6VPbxqmEKOxb9uKOCW7bi5ovCyj5lrXTAxDQCwxq65
GqF+H6PxxgTaaErw92qCw9oslb8MPlntC1k71pM+MEnruvYg16MIM9SHSVXitdxNs6De1nNn8rdi
HUrrz6XUm2Ynuetk7lazau8MCfpZ47t4akov9iV2OF9KtojZ3vOEllKbUPlRiyF8VQvn0U0q8VPV
x8WMPFpXLS3E9j7liKJ82od6a2xYBMHccEAErdXUJDso6pSDprrxk9zU3slSDeRTdZE8dR6xwLbW
/5SH5JDltEurAxuKJONGOqlugAwj7jBjdpNjEraLqeanplUu3hMSZL0E/qoYJ6oZ0k/n0oooVcCV
97G5wCsQCXEsVJAHYaJZj1+v5qx0/WgsrceQKayPa3g+xlN2EZqV3ajm4qfTSRau6J3dYj353HhY
AkoltC9yvE9Lda17dbAekfThKk60x6m3iG9MjWobmJ7xzVuE8csd5+uMNBw/zzCK2vyWFMX9DJ0m
C2Hl6kOf5aitRT93K/sfW1bSw1bzsgQpc6eeYHo0jkrVKgDMPBtTeIAM9VHPYE/IpzYvcV5yAJDr
74ygqn0lyOilkPE7VcP+3EBfa21DKTapovRrl1XUNli4atnCYGs1eANaZvWbuMYx5hjGDfyuedOX
zRTARotLHsutAHRh9Dx5606vcWRwntyItgq2ZB9Wa3mFHAuU0Twtb0caIzJIKPssLwNKvTu3Ks0L
1Sd+Wmjgq2xSg5MckxEn9nK0bEbS3+Bar+WYDkbBzGyz+pn07Q9XAM1SBH+PJVguJBPrELZZ4Mtd
Ej0o/bMQOZtWlPMkJuqn0WEZ1/mUrzE4AKproGFcRQDuWPL7aFjQFKgI4rkfrkccnAIBR2NUPkEu
3kbOEZS4bx6/xr6qtsVyXtMvslJZtsXE/rn/NbeQ1/VlDaxD1dybvHdpnnKxptk5m8udrPAGcy/s
ku+TvJtNVnSVR+W5UVSa+zZok7WDTAF9Cg3YkuimyJw/N9mym6DAW4N5HvyvA6OdNffztH6cN30X
oKDRh+4SDtOmC7z6MUoUWgj3W2ZUCXrHjWUghQ5peXpl/jIXhr1NiRX0jWVxTluhOk9189EtC/lm
2WTVvLKapnyS50caVmJUSbtY7xTcO+j+o1CLb/Ocfr6SY/EyNi5j8WAV2xEJ4q+qQRPceGN0tJY4
ASiB1QkB+kdGgMGzY7WXwVIB2A4D90yAo9NZpdHQD0rIRy1AAdrYw1am7Whg1jcg5rEBLyv9r917
Mk9FN3ka6Wt6LX6LHjI53Yn+sasM0MN6XW9bzzV8uRvXsXiuuoROR7prnMFMzp/gZBPVhSfDBEuD
L5WF5s2nUaWd5INYPpLBTfCtpu//m6mns6LO9kNos3utlCh5ReAE6ZebhmWXMMQm6EfestvR+NtY
ika3c4HrYm+/X9Rq3f/XRVOYaw99vfyClUU+7TK3DJESHeRuvdSxwRd87sqj0fSv3QTOxf3kRFdQ
RoXxW1ablV+6WnrEaju922TipqKe31TFcvAnoTtRRpFtTW0OD5nC6tIrjfqpGCnQaF5bb0yApz8L
lpg8YsDrlXhCFfPYJ1bx5E3MDLzlgId5VQF5IX/E2fPUCzbrd/kTFv2sXpx5eu+xKLwqYfnfYxNn
RgBzEJQ6NDOthu5LiSkRNJx6uKPshyhE5D736uErc7QHqPu/jrlLI0e+TdTb7e4zKXQWWnmcs+pK
jcMFrEkXSr5KBEXsnEjKpfjxzwMAlM8deLuHr3FYPdmDOcX7zEV6udRSZQUVj/jRpmZ0laXYOEFZ
Nqr2sJeF2lgH2I+Ox1jLCyaoTNdsMo5znpTHaUiHtZYmBQrHMDpYSms954GuHVi3eKuBhvMz1n7r
eUj8Us2qZznCc/tnjHAv7CPtp7Dh8sCHiIYyWKsi9840uNNzGg+V7+T0UVr5+W91/sbLXJb0DnGm
s+nLyaqcysrxNiE3dxmXQ6P8uv57TJ4mr/r7PeS5A8qqe5hV0k8bdDg31LUod0X+a2AZTrJjW9P4
HMIHPpvzJjPxxS9n9K5xvdfEaq3dyJA4uRFFPZ7DZSN3qX3vYgv5+YgGdGUiIt/F47FsMhQpC9Ze
hlYGqOSiYbqZTdncQfeMuJkz3drldilPZMSo3J2uN5SJsTkxQ4JXsr7XX9QS4ouDLXMlyzOyCiM3
oxVg1Ym7YzB537Rhih5Kk4JeLry721x2AXUnJcfI8C7y8SE3pFL6Kely9yH56Pn7wvtyddlt9ObY
6jXCtIyA+7GuppveFNgD0VRs5Zg9aNMN2wH2m6RlObecd2/bOihrIGyrF73+OU7T8C4iJuyVqoER
EMWRdZXYyBrUMq51+ed44qRig8N6/v7v8+V4xiz/hkYuXiWRemrh/T+PYa+dlQndvKx624Bg1q3n
pASER/qrysTyXjSv6WFPjTFuZRV8rqh7KRCs2hw5ZVt1mLT65ohYi+AkuWe1S13QtjBQLHMhElme
7rfqRm1fBzdSHxuBFPIfr6iED1pbbUagc1Qkp2E9j5r6LtL8Q4v1+I/df6gd4VWrEplcnsbGj0FH
wZGOlv3SdIXiF1ATLoqCVm/8P5yd15Lburaun4hVzOFWOatz8A3LkTlnPv3+CLZbnl7z7L3q3NAE
MCBLapEExvjD6IQT0kCjnuoVYNNbgCQ2TNdffBiMi+TMjM7VOAJVaxXjxXdCd+Nw31s7oolIwspp
7GovRvXOSkCp2eq5yDPjZcK+50npPLS2rz616KKJSSBVk2viGV/EHPhP40HO22ZpwNu4OH72mFiJ
e2ErW6zaDjHMSnUBzItOudarQxiVV9ESh7TuSaNNM2ytPxZhKx1u/TrmAxSkwUmUYOUNYOMbYYBc
TNLR4sxDXCIY2PTd+o1as3ZI/4UL0Qc81LkKA2XxIoVdUsvwgjvS00PBMnDCnkhxvJNcqTm6Yd4e
E/mI87uM+ItSbJMseysxcq8Xw2SUFkoxlIpWwhK68Zx5OOooSq5Enx5OPmoeaI7VMLT5UmlXnSrr
h0ZySUSGrRwd59N4Ou1aJzqKM3FAaayA7DSNsG7HKPSPXg+Gg1XqB3c0ebujcyym2r54hgCDQysl
uP/PnvmRk/9qgyG8n61WCBYt8VT5P6ZLFOt3QVTjYI3VzhVnowYgKJVb0SwlxSepyAAkmvwQ6uBy
9NHwdpRFFjhF5Od07BD4nOdmUQVoSB23t2liIJbTlWv62BCicQ0QXe7vxEHzyT53dfJST/eJW7/R
eHuKH9bJkwrk7D0vx5fnc6oIFlOtMHoRs4bpViTOPqdaVHCwToqaj6l2rQz7jCuOZZ2jkRKXLKoG
Ybifm5KSXV2EOUTLqBX9gXdur3JH9iiy5vpDNh0QCmpyVukiygY6t21UH/vLaUxEgeB7hCJgn0RL
RhfuKKsNEMYpQsyKjOFXAkOS1IO+76bcE4azcPNqOV/aEXxMUpLxYxRvxJjokVjWL/6/4uO2c2HY
Bj1OeyEJh64zNsKvyHTtAVJL/mfzNiqCxag8aTPZU/Bt9DZXeB1JtgoeqdCMjTHW6vNfc2/N2//r
eyClC9XahlO2uohl9oA1XhciHW0NVrqpa6iWWacPCdB891Q5lY0HFxILemhgJZt20UITyercKcKl
jUrXrpP87l63vmlamu4Um4pUOlU0lOGL5ivSWxN5f3YH/tcGLbG3W3TnZeRu/K9/RYvuvv0K88Kd
o3Xf1taYQ/CLLqF6h3b2Ckfnocgd+46CcPHswQ8Q3WYTqWfNRle9bvL8FWy4tcXgrMKSpMlepcQ3
l/NrJF+sEgFX3Q69ECkNfu21DtPCqPXwIjtAsrROMZ71kVVrb3nZTyN+TFJd+5UqAEU8v3wrgoh8
d95FdxIZ2F1JQnhvfc5WPmebeZ/+tPvHFA96MTtU4+It9EgzjrkV3SXQ1nZdi9i/mO0p0BzdOn9U
jC5+al0fDKPl9u+Wkr+y4JZ/VrD2uNX2/gI3v9WolM4P7m9fpC5w3uo+SbD5AujTGRQxKhJdF0VP
pW2bS86h1sFkWaE2bn1dq68y26xVVUfxUzS8OsDMFqFShz9QEVgAepW+Wgg+r6as5yVtVf2IRlmz
jnI/e9Pt+mhXLnBDI/xp8eaekLTJtwVSt7CXh5rqBalgzY/CvQnMmppd7h/DKHrxJ6RTrATWHZhg
9a4/BMhLYUDn1HSr+ZNvjdlx7gtacGJjxcUiRueZOromWYd4SCTmFT3sItPTFyF69FKgf/Ec5Zc4
QS5pPgGT8kuRZe3LdPJfx0zTx2nWP17nP6d/xsg4R7ea7z0YrtWeoV+8KWGXPvmFxl6aXRaqUuGD
aJkRLKHQMtODrobpExlklg3QxVa227dnAOfRSovC5Qyps9vm0bUgaU53hJCy3ePnGMXmeUxg8cSY
wjzRyn7PQ34DfEofZEcjKVA+d0khgabQn82xuohNGSbp/jIv/eQaUV45o12JxkmDg5mM+gi5meol
T5HUmtiHcdaDt8hIvobTGejZjzPRJ0ZFHLIH/8vo7VVI6kBe8od6P0AaR5NDeW8di4SpGpQ7PeiU
90q7L0K5fvN9Sd+7A/+ziCqG5hUp5oC8hNpevBgaouincFMt3ahUTyqCuE81/KzOwTgkjkvlwenQ
1DWzproz1FI6qHoqr8m25+9erqAK4qT7CqO5tR1xy3aavNyJGjP1jn1XkmhtezW6Fi3Gb6LfB1o3
h4mK9RTGMlt7HPGvvJYInsxho+Onq8hOlrLkaxMMM9tmZq3+v8/+9zg7VuQjUuZLq9KyLbmM//6V
Khl1Zh+RIn1CcVRSVS8rLfE2WV0NBlJiqGZUA7o6AmKBh1m7FZ9T9XEXb6XiAceJ5s6262+2Ytcn
raDOqcmVcoKr+00UeEQRx0M93Vc0KINTzSefmK0aCJONKPdgl9osfMBWW6gKQDV1Od2IMptAq4oz
0NfZBZqPufDy5s9RIUYt4pRKXw9ttOiEI6ZikDWWjKg/i7YlkQOQ4YltYisjIaoMPOR1xzuLQ4Yv
y5lUyVL2HBRpPvs7Etw7RSupbGDOK1x7C7EuzcJdKynmUXSJg1K3bY2yseytrAy1NssCahr7UYnX
Ed8ZaYxubxZqfqc0fg29pLTwRgxJRWEo2A6Paqo+iO8V9jC5MScc5q85MJQr27nmIWuBFEEW+F6o
aF5/ONCDl3Y2txo8voQpdG7llyi8i6K9DOtfXbhyiSeSmYGZzX8X8W8xaIYiQZs5J1Gq72ypWrly
ZG4Nt31WG0t7GctSXYNxRC4x51bUBZVGYV2V3oChHRGuS74qtrlwc5g7fspv2siM6mp3CJY/1U9G
gfsJEHUArrope9vKRCUFl+fqPpoOoi/GF2/ZDv4Gmn9zkocxM85RW0AiFeUdVBGgvLEj2CFGXLKk
d7Q7cejcsrmO+vekh6M/91ey+pKqvQ2PPtPnKHladWoZkLJbX1WH9i6j2J0VvyoecFdZ7fi5a5Hh
73y/ymFSqlRtpoMYFgPBBCeX4VgtczSCt3FbRg9Voyo7DIWgWU9IU9GXOy2Px0ChTCOgquCP7xKM
KE4iJIi19oqDF+w0JmQOe7w5kxH1an2dt/fDWA4ftkZFsC/ryKmwX4iG/Vil61zO2h5OBnuWWpk9
nUuk9z4cnxvnqSGftIXN2FcL4QKdwJs4mQJekZRusOsb63EQSRpVstSDrQ3IfkjIeDtGpB0Ms7vi
SYHXuCr76JdFyMTgDIOWuvgmpm/Mzfj2REscxHc19TsF4mO3rs/4v/sD0Ism6eBlKsV8625bjfik
TVQ73sRna3oPfS+FixG9DtSggOLgozylZMKA+myPGrNiouD3u0UVoFoH2ZSdn/6ipokegdQk+txM
krg+Aiw5zp9cdgcIF76796bE1iildzNsIVHbs8jBNAqcAJ9U2G7WCXRcJAmT2mp3H4CBabxWwDiJ
/EwXjtrGbEt/KUyFTL+GaClO+3CMVrbWguSbrIn+ch+69QE8lh3SaFOQDOd583GRV77zLjrn10RR
JVlXtoxQ9b+8nHh1J295CRxFfBKmOLL8/l+Hpij3AfSHYKtMko+hIh86U+3VvWGp+jrNkO+W7lK0
r8jHfv7b8SCY2sPHv5/jNvpviOPwftQdqWp7Rqq3CSjJIEmxqRJAdJIC1g4XgcljnDWeCMTV2Tk7
NbbbbHcxBZsGPCA4A2WPM4YN9Dmj3iw8TVF3rokYoUGueQWkRu2+mmr8JVCtbtOodXus+6g9wtYs
cPUokhx6UF4thF3SzRpJNMVBcimsmtawu3X9W5joAwDUggsbwhmJJJBEauZyawcguxTN2yHFJv5U
kDS7dQnoEsoNCKFXGVSYMkQKCvxS4+nmHkkLUA4uf4VQx6FGLyDUmYOLsYGKr9O5dn7Nep3+WPpr
O5HkVdL09QMaNitZ681rK8f1w6hhvyCnY7QQg6LPiXTIK7aN28sUUgzyW4UjMvXp0Wm6GaOqeu7a
cKHZGJqcnrIQ3QKRhmt8wGSJZo/nVCvMR8/OT37XFSTGJDDKmjHgTjO4C8O0jK14IHv+aO+KMXq9
Pahvz+N/Dt76i67cuBS+Di3kzJkhoiHadlZdAFozf4SU2lmMCvVh0tx/jjZT8zZXjKJh9Dh6OKKr
XjDRJ+Gci+UXq2/SZt7w0EuIV3pB+CMcbGlZtl1/9Hq2Dqe2C6OLoSPgx0px72Se9FOuXIilQf/e
TPBbjDK0q4lbHHQet97JYT3eGSnwAg2rpi/TJLdrj4ri93AzyZt0rjWee1+CZTxlQT5Ts74df+td
lJJElzh44bSUTkZnGWp5d4mcbhXknvFEhfKDltJRVjGMGhDXxFLpValZoHiXXTSrmsPEp/S60NsX
/fgfYVKOAXExAS5ddCmt/l48csIeN48hcH+IljhEpFzXDa4+a/EAE33YTYINlNXkkHY1NHwu11xH
atiFoj6nksWHCP30FVl69eCL7FCCwNJ6tElg3z5nGGgSYv+o/k1fiV4ODiLslr0Sz3AYcFcgEvZR
45KfH9ipA73IJv+6ERHiqZ3pgb8DhaPNj3nR1yksCksEHm8rArW2c7QRFaThF5gtjdsWuZIL+Azq
WZM+sBsCy4oGnOjjwv4pnhNNO+xKyuxH0ZrXAXXY/9EnlgGwP8tlp7OpuC8hFkKAWGh6ad87Y2fu
B5MnGs/a9tXO0IadAAH/FpHrXfsKceWPiKqadESNGqWuaVkThJJ9yhR5rwURSxrxMdMxxFqgTs+3
j5kn4JScBkjnrQ9ujL81LDdbilkRz7r9aIfwhqX6W9el5bM6kGGHaU45pKnKK7VeMH6qk5BFGxbw
s/ofQ2XzCzNr2E2q7pJ+s80dX2l/X/MHm0NS8h9y6nwXL92p6lR0sOEmaKa3yKLgLcGN+RBWZn0o
uSAPZoG+vaWQ6DPGpH1q/bY/JqmGhEk4tk9l0vgPoycvhyxw66Ub16dKqYdrZUQO5Hx5wEiWX5sX
6vF9Ccft0GDIuklDuYBpWe9EnciPsC4QEThulofqv4uImqRAx6D54zWcMa/XMvakSzAX0dZWwniZ
mnBcAMu65VUK35vBghEXDdBiXR9D63m0gU290otok6gZabzJ61hCKXQZemZwUp1Yf9UpPiVD1jwP
QNOvZNO+i6jMy52toTVM4iPw0YZj4Pks6TJPRnNhOjVbiZ+9kT3CcaHPQztj0wYTN32CKcuZ5Kwa
L0f45RO1LM4C8H6XWDEcBK4iHTOr38DmcjozSJqtXMtJVk4HQxjHmr1ldA6AblAkkJ1xhkbuKYE3
pEyCIEV6N+QxkoOp/qwp+H+gkZGtdMvLX7sU5E02xANmk03+Kofg4pRAky9i1Degb47dC7xF+9rq
5ltjB+MFBQQYbEUBRUnyna+Gqx50I3E8gMnvgxPHvyplfJMyy3gb66Bh5anXDz4bmA1AWv9sp4q5
t1NZ3gVt10Eh0eKVDMsgLJxmk081PWMq46lxyl116kP7gDUivkYf7W5aQIpA0Wc6YTvPE32u2aEn
oeJrIaASdQwmRa0NFtKW7Z7GYHRPQ6F6K+i00hKhCBMzLjmRsAdkOFE1srhOuxxk+wtKcNb1diiN
MlqZnY8jyzRgN+yswC/4J8XAAvUWl2BlcEyxKhBdcWz6i8y1R1xt3RBVEk9uw3Nj5uuCrMwV0SMD
kyjOuq6Mtuxi7Ulk7qPPydX2UIbGjyEwlioS0s9kM5rzOOIMX+ZO/9YMSKTqrSHvda8coAHyS0nC
xw/wzlQpFvVjUVjWQnXLpeDdiZahBPIqHHJnI4rKZQ9iPJHCX6Ik3fr9V6pj1lmZDuJMruU3N3Hq
nU/+r96yQ/d3cuV8C6z6I6KWi2GDVBd7TwcLQfwjpgVjB8nCzAaq2Z2yDcBknudmLCfkbbOsXIkY
/GuqO7OsV3aUtJcMf0uewAjUoTKevKdDYiB4MPbHMurMl7xHRTOqkndItMNu7BDz0VXXncpP/QK6
TrUbNaYOlYdYEDKk5dwmU8nPyFW1R91V3gfdUF/6dHy2KtX8gRfpkcvOe49Qql9FgEPORh9bR+yo
VKo3qGzJjqZj1FCZhQSWrMenrfez1ZhhvdKkpQYIC1rvidtEtPYaTJDmGH1yfIM50225FY7QBGTk
kFT80Zdt9sS68SN7cctXkHKO0PcDLH1y5afBQDnMCtcobLV7M+Y62o6WHICUiDI+aYatt+iEDnF1
p5hNBEVokRdNdxY4lY5LVNfKV2AHwSVqyJyL7lyGOKa0VrsRTTHJV6pyabQ9Hp5TkSy1CslGT56/
yYZsW7MfY+Ux5hb/GJd8MZmOHMoE0P1iFtrj4PR/9lfTc/qf8SMGv6u4deb+AbWiMN2qkQu5X+xy
42mDm34eUP+etr7iCHMDwkvO+4Cfhtyu2T43UFYOLppjK/FfKbW776yxe0ahsvijf4r3qYlM2Onq
nJZs2jVXvzcs23/M9WEv7uy17kCdayxAo9TwX9GPbtlzsssw8zi6/wBZ5axnorNixHCzwFfXweQG
rFuo6cQVBa0OsOyM+RPD4mDGqQFQPlGLb25uufsC7YOVleDO5EwCB6PvD/uhxLcsiiz4U7kd30cS
6jK4AT6JrlgpKJKx9hHxMlrNapkfYhIFp7+fMaKNMJtCAqhEbdOVwo2sVtKyC0r1gn4okotKSFra
0ACYSE23g07bL8u+NB5jo+4fXJurisYIcf4Qyep34aIdNGj6DyVm6aJ5O0QU/8+imTQxmh5gG7co
O3UQBWy+CYOt+aagkrSnJvNq9UHMhVKEW3OCzeHrnN7JzmSSPGGAM0n91pgNXscT5GM2Zvi0Xyjj
GsRGaX39q194/6C90Z9NLUbFUMdne5qEEsijr5vlws6Tfa1Uw3sPK24FtNg+V03LNlNBTT9I5eTF
1eU3PyJ1R8WKwoZ/UqXqVZn8XIu+rCkter8yL4yPoitz4uRa9+lmnAJEl2m48ibEtWGV+o2GZF1X
rb0en3StM7zZsy4fZRsD4sHctzLJx9mzTkt/SIiF461p3bP1sPZFYDWbsa+6V/zBjgK5DpwMYOlU
HEDCjTus51+itIIk6mnPpawimkdLo2I/t5B3+q75SPX07oDglgD8VOxmFz3OH76vqg9DAMzXTtUJ
VwxaDTXMfYmAFsBimkHfBCsltoODuACmSQY+dBh12OgNdz7AvdExsyMbqhPCneR3yHrxTn3/hCxP
cm1Ehq9TNkhFTrp2fHviG1Itd1hqjtRvb1+rkfdAlO3xTnQh9uMdvAi5w6EKC1K3YHRSSQtBThvF
uhus/F2qxndH0up7v1TUq8WTYCH60U5EH9z160Mdmulb1Z6tLi/eLfupVR3SJnE0vMUab12CJHKG
7us+I4819xtRoe+pMaDREFqrPpPLS9qDj30RtxUPcQqBfpCCzGKbhvwFUAjRI5ARoaI4mxF/yOVf
A2mOwlJb4gQqBlTH9XYuTtwHFX213iuexc7YiJf+QEPsixlB77J4RpJyvCgKcJcp823q94pnyyeP
Sy/bdtpAjUkplLuqKOJJTTf5WWL1kOApL0vds8kv761HbwXZSTW+c9Bq2tWaru3xCAgvXRwG6y5O
pGufoklloIyBA6JdnfKueGZ7iCirpPvuaqxKY93WQf0gDgpZBTMKzXOSNqQgbNff2YGhRmeQHMpW
T+x76BryVfwiw9i85+cnk2vlNziNiRaQN+dhVMa11yWb0uDOP2DgtELPVb4oUWoesH6s8TT002dI
Sz86NzF/TKGdXiXLzI/M4ptn+dG+JRV2yZTwxShyb265UpRdRH8/DRql/+JSL9yL/ggYsbIwox+l
pr+WzmCRiuGg8QyFRTmddoAWB0/me+YBKgbtuG1GAE5ysVITP1xlaNVsZjjSTMOzovKl1UEJBw5L
IPGHtGo8/G7N26go6GkOldy2905qGvFx//ELQqVbWwHeRTXonwOpml9axyuPt/4qtcvj9BrOUGab
Ysx41cbQzv10SMpcQtk0pGARwyH5o2+Oqaxk5w3SuxgQh0jMEKfIQqTLNLTydVO2Hy8YbEPMpVGi
04zxm9UY+s6dFI78tkJhcrocA9/Kl2A4YK1Utv8s+8NW9JO+p2glISMlmih1HbCtLJ/wIIjPYnpp
eS+zgICTe2e5w4/vffAd+CC8oO1lx8jNsyNbdA/pIlsG6Ns2QBFYqQegVxmvSR/kC3H6R3ue8MeY
Y8vqQtPybIekpn21pPpO/C4jv7GvQN7uFMMvsQruEsT7ELNLkjw/V5NxdVeWS7swjKckj6r73BpR
CIeiMWB9eTBJqS01W85fXRSB1zUWD1sxqfmlNoALxqPAMIeqY9wVEWRIt0WOohmMu88xz83MucUr
sCNR/EuHZ9eqLqXogHy6RuJBOYACN9C57b2HMEkuseChFda411ygyk4zVnd2gbKDPmID9YY156VC
UfDijkZ/F5pJyy3cf5f0aLgTXXN/1GwrtoRnn4La3M9HDVfc7ckHIQBynms0fpcelNbdpb0nvRlj
FK/DNMxOmL2CNXcTLIEoNn81dARy/QQoQQ1vztF4p+xG7B2PQ2WLMQ+uEYmNspquBj9sW8L6EUvv
eRlUW5qzZjHnHurUf6wH1P/Waov6kqbX+e6PrWpAbrbXj2PNxuiQ9ypMUCM1TlqIGLUihxdxi6JG
F57kbHgVtyjRlckKJChyrfOdDP/e4tw11akM1R0JNu29HoOGxFXlXbC3LI/MxmAHwuOL5wHCmDYC
n6EF6FlU1IOP0Ao7sE2vRf4LWvO3UKctrNOoRT/FiqjyW29eFlm6dIGFb+1uKyWxXBpMBXrKEMGu
/2Ss5NJT4bnRVXBYBGultLRybQ1OBkoXXkueKhdJqu1d6apA5iyvQKrZxofDryxwc3kntQekj74M
HX9V32/ax8FVw0cb+ODkxOpORqfTs3UZj4G9FU0nkvsTHsNfRUvMqbLqZQiH8CwmOYlbIzaXhCvK
mTL2MaO8Ji/tnesRjgtZixSXK0qu4iAGxBlpO/9kJgmMrsEZFq4Rqj/wkZzWWXpYIPrXavZ9rsNh
tR1AVKOsy/dxTM4ae8F4HZWg1HEVeoIh5GFK+scJZh4YQ9HDTmM+sfPCejVwyc4bJ0HZMDLuI7sG
HhjgeNu5tf+thMfb1DgoGNT9DZYUB9VAXLXR+59iXEw00cda5jgfXxHq3VusDR8sr2selUk6VVz/
I8/CHFuYhWTiZ9+ME+SrQaxAjGYxeVWzTrgB9EHwnMn6uk7BI0HCg3nmb8u20lgS1s676s/dMjKs
WzmKP7qJHiU3XReu0iGD9lxNdw72Cs0TDaGAIBqBjpImtIg2VMWI4KP/bnhuiTQlXkX3M+nLaDKA
dCaEnGKwv9gxggsRO5yLpXIrAwAISBetzSe7qn8hkDx8NRSXDEz/WmGmtBupHp6zDrT6dqCv4XEU
kTx/GsAmwZj0s7NAqYkmus3ZWaDUxhJxMTHK3lTdNGGUrHQD+6ZOlZujJZvOYxJKdwX/p/QUlM3c
VCKr/yLCMuebPIKBGXM0ZqfkK3+qdyq8ylMQtNI2V5tw55cy4o1u3e9MXenvO/hAYkchDrETGSu1
MPJNOfFrEY4eyPJ+RJQ6DNx0ikjNIUepkX2IbxVP6D2n95pusMDSgurMeit8Mm2khoGdveOwom+q
Jq631QiWxMct02bVAzOlbU5hUiJf15oVWkNTQjlTlQsYNv8x0tkDuC7yXCRX4O4OlbTySkxhxGgw
jXoSo/7E840123scK0zfCjO6G8wq3UcuOe8XKvXRzo8Ri9Fk3ApmSGqG2B81C9qWoC2JNvKpv9tj
q+O2jEozXHAbACRcXC+X0DpNUHYSTQGBNLA7wmfgUfQkTo6g5RQfTvGGgi3ELV6E2PW/xmsJvtSB
n0W7EpbEubU0dSWl+AWDvhzazYyhzqIuIC061XiVALfQOB1OWrIQ+9sUt9RdTmVrGUw7YK22UngZ
1knsgMWe10pHXEmK+E7EGyG2Cin8452JtO2RgvI7AksThlgunsKi0bZOBoIWicZKWSLeXK5TWRmX
ZsVabn4LaoJlXdizShEZRnScYMwhAMAdb+Wxhb/HFKi8txEhubSxNUHbeN+SG8xNMSjCRISUGKsS
pvS21Eq4+9PCsi8xpHASXVsHgUNu5nN9Kc64itKj6+hw2Vl3zkvOedpQ7dXZJ70KkB/j26wHD9rw
WPUbHUV0ytn0/XHIOlTAUqeaQ24DQ4/CFc7HvnbC9fabm1DrFjWRzPDqGQbRBAri/dOAqPlbs533
1Gm5QTdHi2qJGHam4qkYcBRMtn5mdozrYozlzRUFEH3bGVAfxB+shnx+CbMAWarGQt3SyjcoCRrz
n04C2blM/CHfd1Hv3Q0+JiLdMGDGKCGzPq3hAxT9tZWaJog1vwYhWKlvYBIHmBZs8n1+IKtQpoj8
Vx5gZpGK4Yqa4jx8Sw6I6CIZ5aWNzNi8PRh8qTy2PDbFf/vHjgFXFlYEAeI34q3YOnbRWnh2C0SB
7bSQNrqJsBy6qtMW2+q/g3tiswtJXjHAuXqF+YLijIf3ehXuO1/W1uGkuyMgWXFse2cwt6uuyFFg
EE0JG0IREQP2t+1k0o4N9Is4dEX7KyV9sbt1yWCjLt7gYwCqO2+iP00UOARmidwrL28XiX8WZ4h7
jWs9QTjq1icGdBUf15wy5CZOveSoBu3b7TddJcjWIQT3FkwXQoBOOSRVwcmGMMPVK7X2EWXLiHp6
RhHIRXu3Zzf/00RcPOvdn4EBJU/u7Oi501JjrWZadZIVoKKV7oyLdsJlK9qAoIVthjNmzEE26jyG
5YsAlAkYmYt7WpKi5gFRtl/ETW5u0kcE8H2wvllzTbrgm64H01Ldj/coZbQr0axB6qxSL7d3omm5
0g/LHoKraKWPo2PgRSjSImOLMFRtIsyTaCrmZ5Nu0phlGvpyd5rWReWymLSTEqUNDkJZiTJiumx8
dSNPPAbBVhCMBnE2HwpD45YePIn+W5ik4t2upUUJwSurLkpgrudCxl/N2Ct3ne4kyzapvEduKCFu
wP7wBem881D5FaTXzl9YwKZ+jlr/K+bSeM073F2B7QcUeGpri7hpfdAiR8c/Dac0NZeSjdmVP+Mm
deK9mZA6jYzya6sOffd1BBiPQhTsSN1WjiwjPw63ZhYMJIpFO3UHXEXYYfxbnOhTmzUKCt5Z3KfM
6WYF5VzlBpjbC3Fjut3AxKhoeo6nrjGD+Ai5DVQG6iGKfvWKIVu7UGVXKNGmM+dZnIXBVQqs/Hrr
5jb0Z6g0Ev87tDHi4o/QOg7uwIBeYjAh91EryRusjdOTNHbDwZdrl+c2lghNnakrSrztc9viBT6y
IvtWc4ufyUWuoSw0M81RuO2/2/jLvZZdoS+b0sYtgKQgng6FufTBF3yTEOaIO5KQJeDDjRu07l7N
VP2BTTF76ikCPtN3VPK7x8jJm73jjghAq4321ujURqaAIYRxikdHfkEHTz1bJvcy4OTSyeameZYm
XNDt0NTvTTUkp1uPOPsjFFbXCt+xfnnrI0u1sqgJ3gVllW8aB7CKYabjY4u3452DRidw5vGxk63h
Ma+Mlp2n0h9E08wlf6+ytgEV6NfFUmtfFLUrH8SgPu1F+phst2iyauMGNxrf5lC3RqdTgn8kBkuL
NVmdeEcAvZhXkvC6IOGFsHMQ1ugDS4AtKTCfRGtUguEiQnBzbXZjFP0Q/fNBzMIwJ1uOY6SzqpLT
QwZmamFmbAFt1WmuDVfkCoZN+4qYNSgkz/gVR0tDktNfqJAjHuOOL46jqySCSv0CTC/BTFZu13P6
ayQdmbqraHKycrrCRpgdtG3oOEA7mgrReJw5j2ETDG92uE6mqMEaf0dN3TqZkn9GSUEh/flan1Fj
i5S3eK3f/2MZ+Cs3gecoDSs7QTp37EP9ocnCEHfcFsrB1BwBCz20MNVxhB3PQdvSsgaM1RQzx5AX
dA2k+mBcaL2q7r1p2Pe69qK09UHMn2dkFSY+cOw2MUqWzBhWXYsHzsyj7jNQL3mLaU7U9+TwQ/I9
k/R7dvxYAgPdR58GJW4xHE/Dvut/DJPxgUU5zbYHjG5CtbhvsXJVELqroVV2lCT/qgWA9z2aZm3s
/3q0i+e76MNm5JinqrEX6wXRVYRSd+hR1Pm3skWkaHdja8q7EjewbiFCgL3goiA27J/DYkANswyb
D4u7nBhFqHKePJAQ/j0D31WU2NmZo1UbHUcPne75VLTzqVOcNe+4TkoHca5Lfjz3mlJK/C1KDP8V
I5qe1EZH9IXfk8Qp54/WtelPLUQVnFLgR/rh3z7ylKWQ4zadJ4kPcstXiAldkqIDbQ0oQebe5M4k
26ASvGzfBKqP37P0ccCeg1FkHzx/c+st7ULBt3YKnQPE0KQYk1gYfmq5sa0mINSyGdMXWc9MUNq1
dT9EAQcXtXEWi3Mj4Hcb2sZhDnd7L90jU42m/RQfTge50khd1YG6EjPEgOdJ6dKa/pu2kNqdm0uT
cQ64hcnxQK2OVlpjEWO3LtLQtlaD8Zl6EzPycGqRnPXfI4aIh2RBDahbuVGVX+tIK8CEhMn3ktJ/
Gubqlw7I1XoMExs6AqVT/K+Lfaapi0J2wnssTTVARthLbT7W91L3FfmC6NWN2nzfThYmQuJG7iXS
On2yKChzbNLOcsHUlIm1U4f4MOYttVDFNtZDEOE+12NrlpfY22WmyQ/WEgu/uuGX2NnIPvBA1xaT
iciUSGDhGmESCS2b3EHoqqzOirXIHYgRGreR32G/58ABJAUSpRrlq3bihtb9QmB3BZ26GOCLdgFC
5K4+wTP6zxgxLJjYppr+xzwkSCLcQqpHl5Tek+lZb+pQJt+dIUPvvaiekpb6BRgqZ5tVmbcwMhB7
1L2CAxg97ODqwX4d8EwXOYIUfYyFbRrd/f8d0RjJc1WGNRaXTXWdNXx6+EttC+zDVnxAzEL6Z+pD
VFc6/RUnT32pPChbX67Y3DeBv0mV3Dv5Up+dWFRb6zYqpSdNg0eidr7708DJW9F+ar2NSqdSyE/x
NGfwR++EFk92cjvdAirtuv/D2nktt81za/iKOMNeTtVlSbbl7pxwUtl759Xvh5BjOv7yt5l9wkFZ
ABVHIgGstzzAlngb0xw/jRH3cTo8J0M7eFJ4wJ/AqCpr9Dsw+JySAE3vkARAN1fjrJP62KU//T5i
bzbVXARGhoUYx2Y+PQ4Z5jHvsaL9EqK73TUqoHvHbneK0pg/ItV4zRACQnNT8TdVIReHRut8vAFA
aZCr1V+n0CIdx4UbJ7/IzDkVzstWW29Rdh3WvLuxm1BQ0uGpWN6HpfE1VWz/W94WGDj0Sn7Garc7
eKgzrsRxXKDckhowvoSV9hqErQ5uSRl2souwTDC9FHE9yznGwEkBiabwIXU4P5TCau/Jlg6blfQb
byyk4CvFKlamX7AUNQf9qW7AQoP8Rpkw89BVjIcEcUVwh9EqUjk1HwMJ/V866saIjpNj23K0c+Pg
K/p9pbnBXQfd74ZjfNxbUPF/7XwMewp3aPaiauavrso5mVekaKLHSE3yRPFf/Y5DTdvQqlMQ2toD
Pjlb0Y5GHc/ByGETPU023cQGBbVANN3clVnrHsTFtGMXUWj9rVoMIQyfRsVc6z2kBLURrOy+X3R8
8vWQu819xaPjqu5xkhNVdVRbFnJ4xXiRdA1mpb1XsjzBgg4zHdGJXRCHcoa5FJ1iUNSqHpZiUrZ3
9YYdjF70fJVGDPKs1rqTii7aQ6/wt34RVU9myRakSKvH1la7q2pyr5v0C/PpYptucMUDI+ZVYZtn
0ZHKEhhxBz0LxVWrcOlPIoWIvvjbSz2xlR9R1lhXrpAznMYh3rzU61C+EbOgeKZed2G26aQm27TQ
ZK9wk/pRB1HyHceBJ9/N0ke9LZRtbfLkCMPRvS+17G8BRZ80u7TlZFKxok2sYwsLze9n4LrgJx2w
kHrrwuSPtW9BB/a98QL1sauwYfUSvhAh761tXqcq0h99eEReHa6I1lXnEbI5YDVVfUYn5QdiBd11
PmV8xPPYb5u1FjrNRU/UGDrUE7rmHPaPaOoHWP2oGcjq2H5uTXMv/lEwUdgJx8ghtynOIqzO0qM8
oRBs2EmZ7Gu3opYWhrO3AxNx/KkTMEd9h0BDv+xzX97ObZgFfh5laGq1EANEmNGb+AGxfvmXo9qU
lA6E4GqCk5JAnkdc6tM9yqE58LRwj4Aj/fsuc8aN4cCYkbuYBSOeV/yYLL567AdAhITyxucshQXs
BAnp6eUkzztXyrrjQPLZaNl3+HKHU1LjHH0bUat2UpIaY5mkmBZHOFrygNAI02K//xAm2kVYkyD5
QLp2eCkAyIowT4neZuvfZ7Om2UR1CsvBmy9G4MUnV2cPH4sMJC+MZ5OE0aa3ENECj8dWQPInG17b
u1GwL3h01Xgp2o2orQ4DgkLLyGeVX9eDslKHPNuL3p5/TIFa5Z059PrZdHtgMUymhuRdIX15a1HN
R/Lhkl26B1H12l941hbgV/hArmesEEEzF2WIGvPoJeELampIO+jl04Cw2jWi3DVSgUXwUvaI16Zt
NmyRkwheVDt6VSS9vbVSm3xRHu1Fc60Uwz7pcXIRgwqvh0uYu/1B9P45txxmLNmne1aJ8XFuZPZf
G6tub6M66/42tzp9gnaceIrvczfpi9xxxqZpx9HSfBRauMhy/VbScp4jliYJETP/OulTPBtFICIY
7irWIoT9pmgEVukRo3s7rvZB05xh3gbXulI3ykoMgRO0kDpfP3Z6YewQcn0KUP1E5lOKSR8il9TK
pYG3UJ2nOynL2f27tbISMYZj2Cf12GDEnhw0xX7FMwu5h2m4uETvJX004xUnL2mi95t0kl7ybdYu
reWfLb1Tznos3bN7RhfJr5BJyHFJEpBOcmufosRgESWjbo8OqqUvY55ZV3ZR/kg7I/w6FfLfBZ2j
AtEiCqPf/BAF5XdhCv6fYv7TLcSEoEtP/E1ZIkpoYUldPuxYAPQvWdrv4rQOHppkykApQb4Q7SLM
1RAaMFk8vfBy2fluHD6AU/tHmDPNJsLktvkQVrQSmyYfWel5tvebDgNq9f2fs9mOXK/FTQ3SXKtc
wr7YDzAiiwb4DSKRJaqGXktHkeaKebxceoXcwtwrhBwGyfx/HSs+hriRmJm8uHSc7zt/yPm+ord7
/xhDULdbeIXWMjJsMBOOczLCTr+RJVO/EaWwwgvFjfQeo5apo20Ca1E4qrxIx7rfikBVNFZlsYrN
sjrNg//bSae7eVms38wT12mEka245/vEl7b/ZVIxPgZYd/m0HyZVQBLLlv/x0/oaigOeJl3+BJfY
z//897+LmNQ25X4rPvj8b/53E3+4f+qayVprVkIAv/Wj5yYPZWwLkd+TbDx0Oe30t6IKGQ7AR1Li
XDkp8VV57Z7zgPzIpNwnIjLV/zAcu89/DLeL9OPwysyWYrL34TiQjIs8rOST13CIaU7Yhkj7moxD
8J0sKdtYFKnRjLShE2LguM3dNrr3SDv/JTQyq7fQ3oSPI0IHpfgZdd1St4L4Uct0fR2PUD/wYrUP
AP+An+JW9zBOZ29lOXTsSBY1D/ufGXpQtCTJtmZ5tFCmtMY4XbS8dZdqp2MuNuVBjLJFowg1QB2n
13sRJtotz8BmR1JJmbbYtTSosh5Eab5oeCCQc7TfQuaOT8Gi6tpavkwssIBkgbtT5JYwHjznGwrD
FcIov6shcO4M/KqF318rjeuMjAIaIjGIoSAdJjvI7orFo3HvoiQGVA4Hbn0Sc0NAMr7jUB4y8i80
EsMHKMD1Qyk9iW23qOTSk9iQZ6jU/tkTDR/CPo8RaAC+f/8cIxaauq5VD3L1LKY2U8/eOJKF7v3w
9L8M/Otnwh9MXfo9Tp6y3GRL8XbCsEBaIuuvX4l3GGKeLMjaZ2BoydGxB76dE1vBz/WPUYpyglPb
PrN9eYuSx/JbXI8pKDg5QMCyV/aO7Br3Yee+kFDyvzUykK1R62yUTiGzDyPifUL8Nsx+9rKdfemn
gfAxlX2F+MG97dsvoh8ky8eBoVeghzPN2Ka/xMAOFOwm0J6q0WivqsjFzByBJHAzCsQqg1dm7z6J
b7AUOD/q3IueSBEUa9XuohO7JSw6/zKm6J+ENcX7mHYaU/tpdOqLLDlYtTZu1GxX6ZK6YdFR4CZk
G4c2afVJPgE595LfmE9W7TWWkXKBguItnHKR55k7fZ9ecvQEXrCZ15et3CRnbQyj7Rjhg6wlk/gq
WF6Ux+XRWY/65AvZ99FNZfUKSfAu/J7re4HkkoI4XAZhP9yy7Hf2DbqymwR7p0czd15EhGKoN5kG
UjNvvkrpoN1GE9NtzDFkwwqA5C010Z75GcYEI6/VXK5Zpkv4TG70WHGXoltcTFkje59I51KEhOFz
b2LsDSgiPGlVZu6L1pN3pDqGa8PR47VthdVDNWCL44Pa+4rw0Ckrp/1ZxD5e1+VfeTY8WW0Uvg6D
Ui5jkP13nsb/Zp3YmJU0bbkRv21xSc28R2iWn7qVfTOCtD7mKLDtZRYQC49Difp+GFD9d26klqO8
b8iTZqjUw9FcCF3bMGy2gWKPB0swfVHDyzdWE0r4YI76NWllBaXWwDuEJeDIoakfSw+IZGSp/S5E
0exes5WfCGRkt14UDctMbZdQW0nv/VnK9AEFIC9q8IydSn/2slykjU3kW++fcZlc8Xiy8UudRn2O
9RkVivF/zvn5jv8qzsuPieXJxTcA1jFEF12+422OyF7V9agbUzWNpLnpM3zuY+xAl24xtuuANfW6
qyLqeKVtKzaBNyK4Kzw0u2QOFssiUu4Q6kq2GkKr65wcC8KIXzncc9ZZpLV7P/HzR3U0TjBsqq+G
HSEwj2zVyYSPeIvfU7MQHXHCw3bozeac4ot6zE2sz8VMkpXvQYFX6JHnxq4u9HZTxZb2RddXdQGI
D82YYtubvHMg8T1yAouEQlz8EJD41FesbZYY41owRszK86f9XXwU+PlpUAViKvPJ6iEbNbIau5S8
vIQfHdLWizYPLOuH3siqyNvYCjg7tV/LpV0B+QG3jiPBfhxdE88AktiwkVGcqdziHm+yJ1whf6Zm
ZH5XPOlUFBVP+ELnJ9ZqoBQGIK5h7LCU8GQ8pcJDr+WgQFzTWeIHWV4bowdmnwOsdWNqxWuu+9s0
Ca3voypBmbDy8c4aUS1mH6VsQ6UsHvDy/mmMoXtr+QkyxyGsDlU1vlVeybmzU9oPrqfG666o8mtV
9uK9akvevjP7hp2pGayNVA0ejVzDRpY/yXdpdLHr7MhoTzNVcTq+ib8HGHCgqlZFS1VrTQ6qev86
8wd0MPXe/Gqw9bV5ZD6RJW92xthjh+hV1otPOkrfOclJQG+7PtceHPMk1IJFBRib6BkRVJt6PoQl
JwHQ7d96/hijQsaEIcYTMerRRsmNZk2qRX3lWH0l2BldWfjLAgvP2/8cMQZZegBZX/o1wlEL/GEx
C0kxjPawyuz4myCIsbGZ+mWAC7GJOnhNSqrXQBmT/hIRF91BLvz8ucDMfsMRW8OKrVfuJE2K3yIy
81ynuf2I/XizjWpOTZVSd+9tL/1+uUkzvtb+2D0oJHN3FSDFLcLo1tKY2IOA/G4TzfLvPCuuzrXW
PZC7zV9kBSkxDid4m05VBb7eoksj5zqxfeOh5IBXtGdqYe07SalhkBj5C6oFpJBYox1Fr/OSoef3
0iiAQQoZl3jfdrKXxhBydXW/F2Ogk23UTioe2CbmN5KNpjC21sljpvQ6pMkM2ewzb9F1hocl/qeU
RrWj5Kfmh7YwqrBjz5GKmxN1+F7nqyQbeFS8p8ZE4ktUzT7zj03zoEBNOhbqyCFemjw0fQ5hZWoC
zFyTd5mKc8hcFSVbwsm6gde2+tQRy1mHtjom2xjdwgtJi7w/xNOlirz+YNiwDS+NQZksC0W196Jj
DhEjLnGixxJD5v45HOSojaSD160+zC2KThw5CxQXh1VQKMaBh4pxEKX5MrdFfvjIwS15RKNMy8Xf
Qua2qnJ/x9SGdxk39P2PGv7mS4klV4Gv4ZcsTuSbXD+HUg++Jtf0fYoU5gWmNTYJBvRRgj8YEK85
lStKom2KMEFdHUU+V7SLy5t3wO/eueNz2ti5fWNtGq4W7zkT0i7q97hcYslT2/JqbmvgD0F6l76q
k4T+3F4pG6eXoouyvmiGLxTxQK7q/dhOAsKc3G4qGxVraFJtvCWlVSwu9WDws2vFKrPr/r1HtMFG
9xRcCtXsWowJdewnL40+LN912KCxjrvMjVs1/ottdeFarpG66Jumw40tgjwMhunZcI1bgVqH73uD
gNJbaB11OHP4HGhbcET/Eloqkrlkrwtv1o0rgOfo5xi+YSytELf4Wej5ou/MkRdnBXTMwZ86xARx
Fo7Lqh0ixPdBKwqcTwc0bDl24G7hBoJMFI0zXNFQq35pegVAyr8AHEXbPMM8q4ALddbQH9gjrvQ8
brZpD/BUsc30Dp5PehdBu8W2TTJ5lyXZnR216V05fqtMz7kVlaJzjKsiwdLCMlTk9VWS60DnfXvd
5Y0ULcnk35uJ1h3FdAHgzmvocBtRExPMd42Bu6+LFtL5rOAvpP3nqpNNGD9HD5eztL/orVChTBK3
ufKd0oFtKxjrZWt8x3sj3teeZi6cNFY2Qtu3wd7lovlreJW+RVYpX8yiv6J0iWtOhtxFl9C5WQfb
uiA9JV52PSDVZTQoGGlPxmai6pR1tRcvSb0b33rnajAFV6ls7C11Wvq55YLtU/8T3NO3WKujlyCx
lOUwJvrZUeoJt8pxgFva9ZXq4gXsYzWIJpWp44vW5I+4HHaLceizb0OJwaYCk3iRl6QN4gA/HwFl
b4EFWFX7EI95s1abBCmRymsBrZN8gKZPjmrqVeDB3TZSyU+XzssADsUbtxouw5XC60hQwuRMfD+5
VSW4NEVaoORs9tD4Mpwty9TdgcsZl6IKPE45qYbyKmoNVt/3tc1JBpFepCgPmdaiZyyrN5foCI5h
6rbDVTB1qo1frMuq19cBGQEhoWDgkrDMrbq8ElUsIc6a7HhnjIKSx9AaeY+hu1C04XjCl6xc9N2Y
PadhYWyd0W/XLe+Po9aVv1IfCJW4aJld7/uEbWOLysDcHr9HiDbRi3Aptpqy667LseC59D5CdHyq
zsMA0XE4D6N/9SlOhMw3skyQN4ukV15dqADb+bPMN58nFVNdqhXokrRCpnv6yP/+Fsb0r21gsiFp
2uBnBxqkkkrzIRlSc9log7JrK8ngYEUuNyr2N2sZ9uqDF0jqPuVZsBRVuPr2SVLNF1HDVsG8i1p5
IUbW03DZA0Xv2cVZBEiuC2JJN4djMBroB+b8NQppKE9A1tcY9mG0OCT+bTNdIgBXq1H3lZWoig4R
oo7tRrfB6s0DfAXqNalWyG3TJJdLjwxaWac1JihhuhNtYqbs9w1Vy1+3HVlT9hFRfURkKlhe0qWO
jRkbWaV+fannDm8h1tXObs6fVrJyBBGenUT+lJOF5IyMwCU+ldzoWITqvUjOigCvQj+PY3pkSg1V
uoZitGRvXB4FsBXd5EnSm9OPq7qwL+LdoletW7QTRfESI4rvgQIaW4rBl44JTOtF+GtYo6ev2l4P
8w2oA5Qbau9K0zxMc6vcGw6NPgb5RhSB7g4HX1Ig0SM+xoEagqQbqJ7bzLahdw0SzwQUVwwTi/kM
IZMiXGTQagOESoCwtzX6mHNbj3Dj3DuX/pu49i9jp/k6DwSGsEj2IhW1VbZtXp4pr59KWRWpr72s
J4uxUP/R209t49T77+NELwcWb3Gf7jHf93NcgAZbhhD/dFYpdEB6o15haxCQZ+e8Eu/1aAWrG+3K
qVqlFeyfxsLc3m+ScjkFW6nqn4WqyBwspoOi/BYsetX6Cwuu5jZX9L2Kr/dTWHb9NcyN77k9VE8B
3ncH2RzQJJo6A1zw9rJix5A96Y3NyCIlr1hr0Zs6BrZ9iYkYwBTc9OOECfDzK5aU5VMaSiA85d7j
sT31hvWdjibvrah1VQrF2+jvfceqH8HriNYsrc2zi2pOM9gOPFqkbCStDDZSGjRHErTJAWMzHJJI
VN7JQcaeRqu1L+jsHCyt039pTbtO0ab9BokeayfOne51ownWlXc3ieVhYe6lx1RBg2SqqRIiKuAL
4B+LejioNRndIVxfqpOCiih1vWRdVYG2vZwueVI3rOqhQzCuU2DuoR2Np15zrQcjMp0juo7B0va1
e8eKTBBqSuFvOD5gGSrWWq40/kpkxblirVMv2GdGB+FAYshZtim7sVyLqldLLVah3a8Rpw0oTcZB
Sdz8XniXjMONCUH7q+mwdAiK3HwME61fVY5m3Ph5rcP3VIwrKWu8o+GD1a9VPYOWVdjLOrP65yJ2
f3bI5/6ovGxpO5M1g2J1WzevzYeuY0lt2wO8myHbi3MUJ1ZvEbDtzyiX5vdjqu78BnmC0bY7aA7A
ZsVZjBiU4kwclcBuy6VfxDi35xUM71q1Ts3g2ae5mtnFwo3M+jgWkj6CaySuCD1vHRlatyz9tFtH
mWwvMCwrj64n/9ACD+e+fsT03mU/fDRFcTDVHOPkuFjHFp+j7K0TAB/uNpWy0mvH6Q/Mu8bxKujU
NJpyzAvHr6CVO3xxEU+wlq5tfjHror/yq9E9Z2ROrrtKB21VSGfR5LeOtRuhTix0T3LPosOKG2el
ehX77alNXPLCLBaRCwyuJ68TToaJq6QIyxsP6e1lIvMtLwcOMr38Z4VH7aIxW/NRibDaLoo6utbQ
ityHlcEGzud8duXbY/Fi59ajYdvpr7YE/L6XQiibqAyO6FfIPeepaInlBnZ5ihH658oNsaTiNAHp
KYDFoMXmUCv2JH6mobRLotbHi/R3KLNqkh0/BPo4LKLM7TZBhh9T25eJDMUuWKJEcm9i0YaBiVyu
1UIZTjU5FqTOGmMLaFbjrRsZS9flqBfS6xkelf5LQnjYDaT6RzxRUqI0L7ZVoTQr/MkK9vG40lql
XUKCxfJeHN8kinknW/xr5wgPmZUPEYZu39X8Zz2mncrSDV+Q7QeeEFkB+B7sEtF9xLeBY+HnVLE0
JIgKaVX7MZ5QfWI8NG3A72oScEQmVTvx9Tgmk/6jaKo0SVkhob70FcdbQ4ns77SsHO58SeLYwTJO
ogl0ZXOwtfoHX8QsQdMKdSfTdqqtiBUhqLArNSApUfHCodhpKhr/oiouErhVFBoxlheDnLYMbyxs
GeaItISzqhehf/kcamM/hxNAAlhpCxrYjK8NRSquK9iJy9YIgm+eK+1ltCGeoEGY26w11C2vPu85
toG0TgFiZOcCDq7lfuHwi3/XLxWl+SK0TtEtMpaj6RarueOD+CrHqtpRzbdubUobcJs4E6fBB6fR
HC8bhAKz5krIVFcIdO0gQMpLwSiq8NO5C+FbJB4JoBYYH0pOyKgg7QJAH2fyrTpVc9xJ1y7PEx5p
yKrMvUI7QPSiYsNx7XuwqEZJlW05DMWS185OtjyqP6ZCCtpWFDwv8e7TyOTsbRGw4TCNVdaM9pOm
m+TWyxS0ph2UR1A64boNqvC1Ag/RSbDr+xD3dEsh91mrrrYFhWLu8jKN7swWszsRwq4Uj/bRekhV
1jaaptqrgNzDs+ZY2mrwjGEnqkMNmaeBiHkSVUev1zx35ftMVYt7R6/4X1KkpxHvx1OI7/tCVF29
rXZiylLjz/umYxtodnc0ISyABZSbsxkn9SHpbJwbG1TlJRUsrCp9MZAZWYedFHCSWaT3uuZ8yxFk
eInxa0DbunkJcbUn1STXt910aYwSCUY7P8ztelqmrJ1DFWoFseLS9oF9E2WbuUWU+jhELrGA4zl3
xKRErtQxf0kbdVjxx66XqqdYY7qISwX7k9IDzo9HO1Yevh5sM6S8u2EDLtVYCCVghFKGg2dlj6I2
KGF1/rOpnBSypG68RInanwPVkGP25fsgaXIiHPJevk7CN0drZPXu0kF190JkdtactZ3RXRUJEkGi
o8pynP1iEzhdbPmfg/PEVK+T8Wvoc+CuyYeLIIB4mQGQK5MVS9IIqZpNZHe/8FQzD6rtGIdyKlUl
iNXFh6LoCrrOPLhkB3eZXp1EkycBGTU6VjN+JGPvGzTJHnUAhGNCqp7Jq0Z+4lTfvBcNY914aFJi
S9f1CQsPvNt6f6WXebbQsVk9RGzeUYX4o4S19VsbAJt/9M4jPDdGslEeQOf+Ja7Lb9tSD0g9EvDv
Q8UN57hPH0fc0NOMF4QN+qvMraSTuBQO8kWKVA/YrwIrmTsuVb9nxRhlACzfR3yK43WKx6V6mpsx
GreWJU5nPCGKMpSAF+QFidqhOIhS6I05nodT/VKc+zFDqJdaaGiXMaLDjjkgXoiiuAxqYO+CTNnV
4+jc5K1eXsNkWPhwNJN1jOvhZgg6vJknOzwRIkp+j9gnEqzabu6oouYytp1mmtvFJLlVpstPHUlb
go2aJhEdYvaijTm1QNHaGuXXwsIqMUyqfBeVfr4WRopjJGXLKgzkgxCmc4xk5Uux+aDpMOj/MkhE
uRbwF369/3KQZ5T6OTftn+RRsCmwHdRLyOb0WJB/wboKE2TTKk6q3GvHEl0bfnm+8qr1zkYem/CH
X/LgaAN8ABTEwXeRbCEoDp/jLtcikKSKVaETkoz7psOypZsekWWV6Dep0iCfp46TjFF7ajwzfpLV
3AUG7qhbo26HJ8MxDyKg9hJ/GSdBc1P4g3mU1SxhkR0V35ArWqTc9Atpdmk9QHHZK13v3fO4/ClG
GhOV0ChG+a5uM5xb+9pAvzpqv+jI9ogIDrtKtC7phOmNTlDmP4S9cXHASJWg3ykq1i/FBKIbVdy2
VBsOltnJ/kMT6TvRLsIGDR8rY4LqybYC6q7BfcY1LU/M9ilMSBor02x/hqlx8sLiFFNodi830YCw
nFz07QonMegX4lB5bhSHyuIseu7QALRfHArnQ2onxEQ6KSDD6zKqt/xUhm1mlNq2iH3zOWi0Ncf9
41fJRb2pgbB1lCUpPxt+ki38apC/kgVCkCBDIbdRdTSMQcStxIihwd2d3+QLyckCdZurwDJcFExM
9RFShXOpChmvuXpRhtLYdTmG4160sPsqrK7a7r7C3WvRhHZya8ZDejtG6FmD6X6M4nK4mts1XBJ3
Ipb/VvTj+j/iLm2Nqr3FdEkxQCHTgrXbG+DuZag4Ge+e41wNMd0TVSeweNNOl2jybeDLvdTjMrmB
SG2dWbAb+3yAImXEDSytmJPjjeGkxcqr4yZcjhmQQZwf8u2lLhXqV6nDDxPxCOvMgss6J1jw9oXv
34oJYZsX18gmbUWfwpNonXmFu82Ueitn+fhrKvSxcSm0vwv/7BItcqutx74LLk6T4ruR+H22Z1/3
VXw/RuGG8N4mIjAUxb2be3yIu6Quaqu68Z3sv2gHmgLkw7HKS/JC5B4C1Z1excqtyElctt8itRFD
rNi76nhrtqS4F+Wk0zBKfbfx2kxZtl0yLGQLQ6PY8ONHP8xRZgPGLgyRS+RiLobIpiqve9+9Mq/E
fqXAqnLVmpZ8chulPmFIwtY0aPzv5R75u3rx9vLIYCHsQgA82cIJkuQA9GfKTAY1OiRToxe1yUFc
sHR+K4nqh+4Pw+dwU/HHjV4BifMH6YRCNS8x7CCl0+hw7OKlubQRPbaJpcHKmkRgvQTOgoi5hIv+
zNWUE5lzUbm0aPbCQxDl1kWhCkkd61oQEHyAqAfTaL7PnIQS9eYVf6tmIyJGr8+v7Ca5VnM0ktDL
R7diSmOggva7OpHfkmB8qwq03VwVCLkPwe9j08lwSk71FLXTIOakE+pQXMBozLNxiFdK4GZYBPAb
3OCFpy6igtRPDSbN3OtDmh9JBEdA4kfP2SBh8e1SVace9J1ic4/uG5oDbrq17MLaBF5gPFqjSwYI
DEaiNo9taVuPoeObG9BE2h7ud3wO+N9bhBOeI4Xf6IAi+OrVFTo4tZKcFOiLKDL1/cpD1/hL3VdL
Wszv+VDjWu8q6bnoEnVva721GXOj33c1lJCiSb+YHBz8MOts15mu+VpKiFNYkJ3QGpXzQ9VwFIZw
pvP4HgrQ6RLa6PrfQzU3v8zqG2+h1RTadPLbrLnZf5g15qiKPQhIh2zsjxZiPjtWAHeIqjrpKpja
RIe49HLeH1Ft7Y+Jqa2VqocpMzWpXgS98nNxiCbXyyDpV2Lw3+a6DLTZte6ww1miboftfLsYbC+e
jAa1xxh/E7aMTXRsJ9fiuVcYHIvevNGiI5uIt+DezcNVa6F2N/3QJJCPAMdiPTm4069RNKZ61y+s
nE3g3BaJH6foFhfR82nchxjw8u0CP3u/2du5qm3zCTYVQaDZ2knJ4rHR5bvLRQesZ9bjUdTwgpAO
lRZ9uYCyhhYIYKMqw1b0opyf3SEyKSYTLXGaIGRaJNIS8Q45AYEYP5Z/zlYw2wXSNc8mJsibAWJ6
uAwF/itjY72p7bMddeW2zIr6Ni7RrggCu38aNLi5jl9o38OiXtciCWj65so0Cu+H4mLEWuaq8ST7
WYw4uyzfpqmVbI1Ibg+55uQH0gTltrZMmB99hoEhW40bcSniwcJ5tk3Xc5uXW/5N5kj21gwRT/7U
wbdJ5fnKNvp9EjFAVBUnvvdN092LmmivB3+XAam5SiLz7ENLqZZN4e3UAHBPXyAGMtaxzi7IKXaw
kYMHR5XC/WiZ+VL0Nq5VnNWxZsNehg+BNAQP7iC9JIGZAQwlPhz48BidlRvR2Rh2f1BzPnfU6BVG
aD4Azaa9v3SCXobj48rwTRna6Kq3VU0yzqJqtSgIo9B3FrXSD16jSbg9IGO1ceN4PA+cO6wQx0Vb
nCPjhYlIwhfWyg9o8Iw/LcVZAlOCU5T4wUKJO/dX3JQ3eZ6oX8dCLxYZgjhPOKap4M/d4Y61Z792
5FK7xoLDRM4clb3SHserjnX2rnNc6+RNdw41OE5t5LM/lEhyam1uXSOZrm8LTW8wtOPIV28BTeq1
oZ+STA832L6359YP45VdNcpjHUXo7dtN8cXKxkevGpufbp4iw+vxWev+R+RIgbeQZP16UHLzK/qo
LGzUyH8OwT0s81BR78SdswTEq6Qk6qrhbExb5azMkfDgBSlXzaGsHf/WaEkeS13kkjDXvFc9yExO
ZuCop3ndAt8fdwZOya+JlMnowGRorUxhKdJgsmwUd22ZNjfQg1lkTu1gtKxVooby3ppG9QbfasV8
ridSm6b44JXiRlsK3tqQIXg1KJ16yHwzfTFxGZ5obpbTZgelzbWlIMGJqBYiInSkNHsxMPB9jyJn
pi0Fm22OEnPZyYVBB7YwAz9PFHqU8tZv+pjvJHCQtJCNZRYa/N9MEBFxaadVkzlwWjd3iGBvGjF3
DGIpJhrzv0wTwg4+wOe/FbsJ04isRWfhjQGUMHrKkBMR7W5jWvvKdDtUw7EMQdSxxrDXax90h/2q
oyV3MIrbhy7xIbvKsnIQnZYKeNSzDWUjoAAotbV7tC6RqJiGlnpS3+hmehKdXiZJOxRylCXLO+ty
7pXqbrN1S2tci2OwPuahHrvKsBfVUlJ/Fm1kXIuaFmcLqfITFnKydR4h7IoDtq5o/GPu60iuZSbZ
/cIyWH6ltV88KuGjS/bNW3T+cFOjWPdFwTt6WVelcqdAHNhUet4dFaQAr1Dmlbf8A+tbrR7DVcny
4FlrvR9WkqQvFsdbOORwkoSG+5LDnLFqF7Yq16s2hBFlekOwkDKnQQUvSDakl7KjhQDQgQNba1Pi
RXE34r5DBi2XEOXNrxxV139ZaoikoV1/Y1Jj4TS5tLZGU4YbndubJOdYW+xYSEpgM9Fnya6oQv0o
dieiQ8RZKO5c4jKxeRnGdOerBpy+aRcj9j1lj/F36tv7uv0/ys5ryW1lWdNPhAh4c0tvmm2lbkk3
CC1JC957PP18SPYWe2s0MefcIFBVWSBbAoGqzN9gSCIqY46IkNW8FHZ/7ezq2F1dgyT+FjnU3CCe
krenHELgQ4dm4X/bXugF4g2Ip5LdXawwDCTlTnE8fI2wTz24PVu7rjKQC6zj6GWep7s+8sp76ao1
4z0iNBdhjKhS7xpzeh81Qi849Lptnp0wsnBvSrTXrCv6Q20ZpPZLQ33Np0rdRrjV7GW0C8mnO4bZ
n2Q0i8p/UYdo72WwxPMmiI3gxUiQ1Y2UX9crFE3GHqN4ubY0XuJoSfBpKvU4p8aiHTmQ/qR4WbqW
NPatKWlsR+PTZFTS2B+akuT+y9ws5vcnSe4PwaHK0nq5VLKMygfl2HjvQ76Kk4X2OVcoT0h1LsNF
YAt+NzlISU+Ls+9J43gPqlpFn52aVceise96JVu/MA52gIrMtz52zgBiB4ouY/msjosNx2i8+VGJ
y1bg5huL2s+b4zoJwvymf2zr6IStKVRD1Tg6ttU8wwpvn9M8jHf+nGhwV+mTg20GX9VI9c7SUi0b
gWUmpTk/wrzoHhXXn759avV0/BYqA0KHhlHvpyw9z3aBfzqWIKhbtdYnGy+gVWWN3i/eRqidTemQ
r6wycD5FcOy2ST6nd6hbJ3eLmqE7zQ9T6nTbrASiMoglnrTLEImg66a0jP10n6Rhubbt/Akn8u5e
RA6HAiPkqeVZLE0r9tpj7inpWkT2cmw9n3xb35Yxb3iUFsunxFuoxyamm+5vh8ub1+W8AC00AWcE
s6FtXctB0erWKafksUgVy2nOyvAadLuGo+IjYGKgjXhnsR3j0njTeTCu/UKdz9KM0mKDpJD1aShR
IFf78qsVJeabqxrlwQu8wzS5L1QlT+J0JNZGchbN0z6Mu/py689UgCeeUdcfXJFKU/V3fq3AWVt4
JnKAUWHe9XFxcjOs2MJ4SeEs+pVUdMyNE9rGTkTlzA6pzmbyfmSuC1cL7TmsQKAlSmnoFitT1ZmC
3RIrg9IVoigXuLbx4BnV9HjFdiRT691JEsHMPHs/z02zuv4Xh7b23pbhzgDChyrTT1GNh2aWbqnO
VFfN79SBwLuq7fil5vV/anSHZpil0Z2GrZrMqCLLe6iLGsJdY9aH/kvt5QoMn8F/osCinXnzfBkK
138CNeY/9chr7uC+Wmvpk1jAQahxFna+lz45oLf3OfDaEMECLjSFqvHkfwsDxHevkutoyiTrsKv4
T6m1gQUBZ8XkDvt4OUOd5v1M+m6jYHlixCgT5+y3bLyauW63ZPydxxobg0cHlwjq2r3Ogp4+auoM
VGp0CariKF2IgLQKLy48ujtdvb9GLLFGCdPOtebmeOsrzXrELJynMcZ+OKtCho7rS2ZYFSYPao1c
wtKmeKafejayH/okppKYKog/uTqKl9JXV0Uzrq6RQeGam9t1LQPX7QopJLVja2wqqfLgjewY26HK
fvgY8iWdan0t8wznqb9EKAN2IkNkXyMalTsgZNH51HXxVy/SldfKxrPNi3NkuGE1nSY9AA6vd8VL
ZUBz9QoMIzzkRbLJ+VVVOvu04bjSStO9WhKIUrxRs/RUahcejtxX0umpsbayLGuGEIb8vNxTMnCd
fb3lbjNlXCJvsxvd7REe8utXPcg2FbJKb6nmRsfGx3C48+JFHmq2yUCzjSmh64WI2rQAVjdTbOZ3
4KvJGKMRuWryCjlT6fwwLvHYTZFSqYK9aevDUUKu0Y0FJD6xQtCUTnuWgznCZ1nNdmyWK+nIVESV
bWMxsZZOWwKuYddzPOjbszkk3fnjmEyO2IaUhR4cP8ZHRYfKGSiR9jzUbHwXlaONQLYTYDkopCPt
5YDnFlC39AuIu+nVfQak5fxHv0RoJppBy0wZvE1vR6wxFMv7GXiddjYSTKTk7G9N6VNKh1KunJaJ
523ikBtE5inpgMPQ5D/y5u3PI2+Tcwsk73omfc0ycBv9W5+mO1htFOPuj1gVnROdHNZY2WSI1faQ
zKCqWVvmD505GAedVeOd5fbuHeqEhb8rWxBLGS5fa6u1QpQv7WE64rhpkQnIp+hX5qox4nv6F6FT
8q5bY2WX/bDmBQvGj+kZQDcsRnMeTnU9uxe4aO4GW4uc35GZb0rPip/nFvshf67U3dywIl+XRfCs
NMbMV0iT5wmDk4eqhGu6xMpBCwb7AF7ZWkkTB2Z3E/aA+1G45Bk81g8gMYzPlTW8sDmvH/Rl0bOM
SUvGYFh+aP0ek8hlnlk5l74fUwCYxnC5cRZu/AZEYX4FszrCqyFCDje9OmkuEW0ND5+kor9LdDc4
pk5zz+NH/1yrKsY5QX1fL0mnaC7zx99jZeLEd9gDQLsgSWvpOBJ3qlNQ3WtRX5XO3MmVi14n5X4k
bwlLhuZtwJK8rooLm9XkaNgzeO2S0yYK2FEfRb9p0DdlZLXfu3mctqHt1CcP645nZVB/ybiXLQLP
QW4/BTA3z3gSRttygOyDi4W5dlAhPI+ui6Z43DzIAevI5kH62Z6cr8pcMvC7TyJuEyoFThYSJxik
INiaY3z6pdLQ5fEqu+UGpek49jGJVGBsQaY9luhuDCHGhq0a6HsnHj2UoYlC7XvZNnXcYnoMMVr9
RiYNYZK81c9yaRt57kM3dvPGWgqkRW+cAYGY58r0cJZYujz0u06u7iNkQ5ccuqU+Wgdqj+eRQin/
dywZZHVtss1egWIttnGgAMGMosWSrLW+zpnxKUut6d+6emVDR/mumq0D61TrnyHMqOm2U/s6DsGS
CnPdR8PkNTEUfXZXNGF9Kh2gPxRhtXu5dtlH0Xqyw3x8Gp2wfUBm0z8EGMxsB56I38iYr6mqam/c
I/6hVBy2ero1flPoj4s6uSDN9qVrMbpqloOcycHplVWXuspJDLCkazQ7FcVRKmNTraY7+etDhMg9
VnEX+ePl3670q+EYRcMP6cJPSEV1wkq1dZlEylY65WBa07iyo+yzsXjZ102wcZ00vUSLlrJ0YZUA
EG3yDyhUms6mt4ZHiJ9sCNh6OkCDo2GvaKD+SNnWuCvuonGwMClWydJk7fDVo1aFv+QXdEGiU2P6
aE5nSv+1McKf2jgoj6pao1pRd6zul3CUMtONMwXRGUV289W2pzXa2cNX8jfmfka/aSfTi7A56bXa
fTIrxbiDRFWtZToytjzTsP+6FJ0Sveg+xrPLZeVLKbk7o51u69xiWIMtWstrXNHw5loUnOQAs3TG
PvJZTJXGOFcOSZTgovA74G+TZuc6SaL8WMHRw83fJ8mFHGem3Nyzote9+E3B0fHcxH31zCLuV1pk
zfeuc3A07zT1AccO9+Jx068bdkbf46R/TtWm+gRHPDmVVdRvZYI1/1B8gMtAwIJ91GvZAfB885Z3
6U7mWWE0blR0Js5hC9d8RsPxIK6UaFjblAhii9LXf9lVVisHXZbHKW6qu2vJGD9OfB2Xl6+6HGLH
P3sAYU/SClTXuWtQxArzmLWOlzvbaQjwgVqatayus9T+3nmqdpQ+HmHeg6vr6cVM2610Tcsyie0s
m+zZwNFLQQBKvqQcJH1gd9OzkyjKSb7t9S8IguKQIBpoIBSQhuZnocwUgR88/G7VcxE+RJX9Wcg2
0sJb4NoasjmUyBn0B35xVY7Gq94oVH4LfUJPpDC/SLqqqysQ7BSY7iSX5ceetvFMZD9l1KKGe2ix
ML9mukpsHe7tEjjyQpKRA7nHNnOSl6ybg7NdhP2qBRVE6k1hF9UXKPSVpJVkQJoAIaqXxOkupjHx
Ep/V+sUe65BaKKwQGZSwZF8ilI2IHVewg6LdzB7+WBLuFPF07zXj3e168pFFTPlOQW92iMLs0UjI
cg+5OSOWnXiftMTKj3GMO500FznuO3Ssycwvo+ZYuY+NXh6kJQfP3DsWnnnSoFZ6jyz1/CAty3Za
DLNqVlfLZEufoo3fdoAkl6Z88DTuLfNL7+bIdM9qou77At+MBfcOiLKO1b0DtXxrjnG9xvrXZLlV
2AjiNMqJnzbVC4hJBQJoGY43XYN8QwtLTKkamKl9lWEM4hXnYcHX8QJ/9FXHfXS0Nn+t4XynhfJa
TBb8yNH6Iq0+m4uTYfX6WppdFy6OqWTfrrHLBaOxvkNWr7/vw7m8zxVsMRH3aratHQNxjHMsBUNj
RGCfg1eG3c7Cygq5tWh6tNpouugU+agfsdKBAEBuA/AKDwGa0P/em5Iq6mrl/2qakfYe/MdcCZbR
Po8tDN3MesvWNrugp5teGt9KL25dm3eTupFu6bmNdUuA9HHfJzsN0/aVjP5xjVscALcMveFe3/0R
N6gNaHxl2Geh4vSsle14hsI3NftWo0gyLAnsa/7l1vkBfKKHdrOnwj8vD9AuZEuMbIEwOsrO8fEO
2Q6WH16GOWsxqntv5aNaS6tSvQRhjXFbIt16gdDlbhzHmr8M+XxnLeXWNNdeuqqJ3nLXG7ZurcV3
hZJNm8Y1f/WL9Zqrm8MWe3M4RktTjI3iuH5ucse6ky4DqtslCI17GfPcEDsgcdtpiu6tUcC6dvig
zY6nvhZQ+S8UnNNVpw/qa1llZM4UzVzLaNcY1nJfhTs7qLXXSjUwNG0c5SCjZTjzFp7d+W5cLjVr
yUPgZd6jDGbJwUt79/Pvj+thFfJIP2WuF6CLOJRv3S9PH5TXdPL7BzJK381FtH+2MGWM1bbbSFOZ
TA3WdAnivdWKN6cbfjmW4hwpZyvbckztjVMMlB5nM0cQutNslntT2a9C5G3ZdOJHiLMi2dggsDd6
dzTI6wH1zyASDZhgnK2ogy4UxCN7k+XU8VpMV1oyaZ6nUSAr9TcxZ72at4Jprbew3W2SGMvnydCI
lDsLRKXEf9Ve1LE7624vuQV3wu3RLtJg/SF7IKdymMgenFl5r6RlqOhd7OU0Uap/JtCF16tI14fs
BMUtYDxX3WKbh8+mxUP3SR1d86nLMEPOdFXflWkDbtxucvL8XuIcr+3MSU9dO2sXie67soFRsA5q
UM5rp5wQMyucyzU0b4HDlC11ZImVA5JXxc6z8gJTTj7Nztx/UC/5PnotiZoQX3SUey6xl3Ys/0Je
i2qQ6QetS9xHCQlcI9hGfEW8fC3nMVgOC6HlMNQmvqjLVWSgc2d/saDc3rqkXwtZmG59KlNv7RRX
OzgDIX9ONT/h0DmstAA/oDBPTxKRxVW14/cYnAA4zE+JioELufX8fxMRZrAToowNt+Vq3Luqs0kd
DWDL9TiZUXS0FO3lA9rlesovYV/kRnC+ol0ExpLaPRJSJnwypdjx2E8/2QZoNAvpp19tRIq78H+1
hYVCepN3n1mbAu/xyd0jVqad69oqdkERZ594Zr9PshGHbU3/l1fDXiszFdNxdlfboDLnu6HU3ifp
ipWdLZgkV6Y+clrlLiNBfePo/8nj1xb6v/D98dfM6lWCPD+/QOWOp1q98cPSeu16KNGmoQS/dKSS
+UcmTw6A4q4qa/eb6ynKavKC8iXveVsAwkGdLvWR2HeH4IANqvMgV4IPhPdI0KqnGIDyqQy17+Uw
1U/Cbk6XLgRVrl1i5S1RS5e0JFS69A5rqoZbWbqmLP8nH3GfhCGyk0RVLsmu3lL0bc79Td2JBdy1
c06ib3HaOsdb7mso+UvbPN0FXn0qbF8fAADaEZDPqzYH3mrJATPjvZb283feuxHO6/18F2Wm/ugM
0FxlIEqiEKK/nzy7TURuqVYNpC+Ykfo4nUMs/ZINqJvlEJkP9WRHby07BQ0NqlXbFDHm50b/WM/9
UVin/UI9LXDmIY39Ij12Vb2klPLuhYc6JeiEQKeuTzJYDQgBVJnp7GRi1DnRAb91wKILIZanr3s2
MxTXZC5yHPnW8WJs1WL3RxMp0fGatv5N+U9b60P/9T3YGPq174qnE5glT4wf7TR/yhWITE4bhhc5
RJHypaoKa3/rYhkVXqZEQ/AkL0DOoAcApkItPHTKb3ZxhaHsrK7NTsliKCf9vVP8sn0eZ8Psqtu5
0LwNCivxsxyyloddksTxyVmyO9KXGgerCdonaUyBlp7DwfpxmzOZw2cHekf4b4JKwmoQky6l1N40
iIYvkZ5SIYBegyDaYtJlWiWAx47H1OLKBQ/VwMw26cj8LaPpVEEmMWzUJCh7tmJ3y1ouA3JZuKis
jKjTOr31MzXuqsUQaKz6YNVanflZdaJhC0rAuVNduDx6EXS7LGwBW0b+PZpx+iaN62mnjx38o65O
HuwZKNnSkkORJsaq66hwSNMxYu8Ew7FcSVNmabb+qDSJc5Gu3gq7vVu54O2XiyhtVGO7dpz8bn6e
Nbt+cdWK9E2pb7tAn/biOpm71qOfKcNTOicVlcb5IK6TfpuMJ62lYCXNKoWrVy/Stf/fSW4KV29a
ykS3STlVZ15Vurau0NnHJRf8g7hPo4AWHQc9zQHB13hTe03zAmnbnlHC+TN2aProOKOSuA5wSnjp
Qkti49gkDeTZPAkRb1U2Kqi9Kn8EouhuY/QXd7Apeh6+eKUkLoYhe2EdpQZe4mltH2XADlvqiTf+
EfXHbKdA81x9GPlwyrc+FQ35UD+z/nPZ22epNWadhjuqSratFWACDvv0wxXvbmSf+zm0H8sBeVLf
SHbSbblFfM78cFwLDD6dYn9jN5Adfk9Sax0z0RyDOm2O/5wkUW6KapZMisxKW6dqP55DBwC9NiL4
iu0JqfwyeakXfl6WZ8bBoNT61MM4Zk1FCLILK43C5j+eOhjrBjPhh0KPeH7rRb4zYFi99r33eVCC
5ifvZnJ33fTmjRj8JnWjn8vIwKQW/NMmxq/o+/LBVOW6g1PyQneyBA6TV2ZbS1PH16lPMB6oAGrr
Y45Eno3FS9ao/UlG5x4FIDMK/IuMVmpwajzdfZJBe19OY4vMd508sxY/SohZNcl9GKO15SyXn7NG
O+U+WzaZIh8edqq+rsz8YLqp8a30kVNfTCldq/uVUFj+XLg5Ki6+Y5w6Bf+pGMLt5nfoMLXOT59Q
h6zJX0OdXP1w1d+h8dC9X1Xph0Unz/5w1RztX11PymeMLIqd3ubKnqwkHtagVvUwKl/BUhlnbNUN
jAaH6muWdGR1wzC9RxMne8EA6EHib9PDgTDU6P86vbbH9+mGaaUyXS7rew5cqwRKeFNs8nZ81xgR
4RDP6FyMPNMXaTW6bxogWQiJKgPWRjecZaC1Z0hKY9HiQT3xC+yl/R6IIx+qCS8fJsuc31f44yN1
XEk3AWi463cxM6h/MxX/VTzOVNMjs0Vd78/TZCyGFVa05kbGM00JznI26/r72a3vw2wZ9lw0Bd7f
V+BmN5WbT/eJH3jYMGtbad0OFhD5e9i45Ta1jYknFLFghfkNyalTwZ60pvDI/TTdf5gW+wh7uAOZ
5gFTuOUV7I9o1HgoTeykKQOCWseQ/uPA9b2cN+xNvBSG0Yf9qnS6kenvbpeVS7jLtf8HAxIc8ZQb
vUw5Z7pfXZSUFVIZ6idpySFXC8qry6AcminosUlTzc0fA7mpVhfpS7jwAUnlF2SiqMe2BUyblUzu
C6xWJjdGbXGpet0Ot/rXYBeUuW7tWwzMU6Slw7i+TlbqqtnB1EY6ZrGildUE8kmLic+ysMhy/pdq
IyThIQsQ6cwVJ4OvUzfYXmupf53Z+0VyMod+B9m2oUyHL4yYw1wtYHyoWaGahSen6jP9ToavZjLX
8bqM7jso1riHpXoI1D+P2XhGmGYYZDbPALU8e+139MpQhURJGeP20HWVDxxkCZdAnVzlsRjrlTUO
rb2T7LqpNKh9InWwk4w76OipWzlNpAJ7XhLvt6C0twkKc6fAsbf+nlZKgkyNgVlZ7LEbnlv9860p
0tbSzDxIjPrCabmNirT1rXn1d41CUOs5eRQkNYvcfYbamr66z7Y9NK9a5nTPcVvtSzNuXsnDx1hn
e1+uY6q9fBFT5c9gcEY/4ZhSEyFxxcwmMEAnjCOrpGW0HMm4KPrQ72W0TFyefc7E0mEZzQ1MgMLQ
7+5kFDbJK/KJPQJjDC4S9PLFYqPwjnOtDO+iXFKDjboGuc3IT7bX5iLM9a7RtYw4pfk+UkYaKFD+
0vfOP4W8biNS+JWr/fVCMjKT5VxfPbOUGOY9rtam/t1T3afJto3HqnbLjTGhKylNOEnmY9ZY7iFG
iWZlLE0ZUFO1g9v/Qxq3UKxQX4GvOifpGmcL80QbjxmLDN8BaK9/tgfXP+tWiYCiEQ/AI0iCQUwf
MUJe+lD9PKpW+RP1l7UAeVQlV85s7hB/WQA86Yx4p9OzuUOix3jL7fGf0tKMh1Zty8/LpKFqm7U9
tuWLVaob3x2L7xVY5bWGsNuyeACWR4V4p7Mn/aTGbrjCtsddFDgImeyOnCluLvj/Ns8wddhVIkoZ
wSzfFtXQH/oJw/kGgaQuLNO3ulficxzb4Ub6ZXoCgyZ3Yh3x5mZRXA7HABlqC7k1bG8RM3PS+dX3
bPu+r/RTrBYaJ4D9/EFLDlqUQG+X9O3vUR9U2QtavclhXkYlOLDGhqXHSIsXchjHUJxelXqA/8/J
tYehsFl6PsYMAKW3fargRJIp4yPJmpQSiK8Bj4Y8wr4e1lcyx1+6UB0f3crP/FUNOj029PgifVZF
6QL4y7knL7d1fENlAfOfKuO1WGai8sni9njrj3liXCBKYgRMGfLW7/jdZgJLNGPJHnTIdWWJmeza
gN17mo8V6i/qvGoWSMtfIhYbxScfH4tbhGaiBK6noYawb1Zd+hrtg9/EUCF8Jn7hb9E20q/s0hs7
1IqDH2rUTkchkUo/lfsJWEwe3sdm8TPq9fk7G1cIVGVVPBpBr9wFseKsqWPN3/1hOI5JOaK/jMGL
YaTerrac+qurjysJUELsrMuoDs+kWtRnLYgfOtmzgbQBoV1V3YvmV99FqgAye8MSX8meypgymG+i
RdcuGgaD8pw4of5NNwNvW/ajd0TKfH/1sU8N6ueUnYY1khPp16wDwi/KzGQLzdL0/rXq7Eufmc2X
pkVAIiO784TERgKmzYLlrnf2OVaxi+k8z74qPJdjgsZrMaO9SMn5JR/1eqNYib0Ll/2oibTYY6WK
anN1SeOh3XaWdYDD3IVrb/Tni4OMCBRFuH/Qbf7adFt9N/Ca+ZwAFkWQ2J/3AGCSbzlSUgkm3KRH
U5bWaH5KNzdjSN3n2x/Ryz1KhfVFgYC6HrL6QbVC/M9Hv/OAdvBQv7ZNk70YZlj94QbAiINiq+ME
9yBdzWgFl+UCmRorq0TR1b036dljsLh9Aln75Hb8ZFOtya9did73B3dAIc4fcyqS/DoToBOo6iwv
+pgUIE40ylaatwFpRijAoZHlabuhbMKHmMXNCtsiqMc6hQIjA8okTbfCJVtJ9OkOLwrjLTN/zmQb
Xr1c29p2YDWIAUUacu/QJ8cpAXKCvc5empbav/flS5+/hESNutXJ9W2Gxfm2HRQf7hX6Am5imS/S
h6xorTTus/TUg8uDtGCXaBXho9b34R1csPpkAzdDMqKcvll2fGrjIdw3JlW+12ZAQUJX8X0FxDDt
EbKN0IDV1fVsxP3XsE4e0yww/x3jaK2Hnv/DHzv0uZrQ/FQp5bj1bZgmhmNG67xp8eg0y/tYtXEZ
ozSRrALfaM6eE/YvQWtah6FSi7VfgoxeD8BHB9D2T2lm9y9QP42NZzkw/kLYKEOITshyKR8v8dXg
w4W8kQciO3C3uNEMayEGyMCVaTDZzjZwRn5NvMMvmTeuUVLntdVkkC4hvvvnD+1a9Skr2Mle+uRg
lR5eWQk3iF76D95s8TjtrPIUWvO3wEqmR6cveeC6g7YLSTtdJOIaVrNjidPcxWqWuMGO9H1sqngW
60F/dnpUqpf7UW5DuT1jk3VMoicOCfz/3Jpgzrpz1uQPEnHrd2NNXcUge693tgwMppWcJ/3gRdqJ
vHpwqfTFfjJb1GlHEHiUY/VuOJLnP0mfHJJl9G8hA7XCOxDpLBVjyvVqcX/lsGjIR92B01v1XfgP
BB1tV0Z6uSjiBJ+RnffwNyJBGyPW/KmfFnZQbr+GS4tqZPrsQkuSMYnXxx8mWtgvTTgon5wpfcjR
9X+QIadB6iDXUWeWcNWk3m4PuQfgn2upGjRWexHlk9HJzsKDmznlRhnJRL4LisxTHaKclGPYoODF
sonVPthUUI0vKP4b1wOCKfjbKW52jw/FdJQBv1GNyy3ODQHNGpV6usbe5gZtsW9z6ywFVLVUSQM5
Pg+epSLrjPG+zlpQGarj8Mg1gV3TPUatfpn7vlhJc0ab+RB12AxIMx0BaypjngPSyLR7ywZb41dt
sZL1Pctc5GlS8oCTDfH52rwt8D+0P+wPrqdwg3AN1q0zllHJnRzMNJqalTtWFILaFsEzacvQzBuJ
Smfvmtsqdsy9p6WQ5XD9O4vdVhjBWALtE6+kOTjwABEtd479yZ3HGWPvxLyP8zIwVgWOKgCVeN9I
ZxAzUrObvwdaUVyuptkjqR32QKXvYOLmPIWLlPC01BLkLJZagrSvp9Jbiz4wuP1xv8zRKdVt3pnK
cRiCsOB5l2Py+VqjHLJ3/NLbpksTF+Z0409ZdZz4Eb9iEJ8vdar5Is2+wYsOtNRz6SIK4TV4gi6T
JruuqOuG3yQImj1a6MsHhIjCHQuQzjsPOBC2I1V+0RuUY9dRU1swAbo3QdYpg1Vu+sjvDj2sM1Rf
/PfmbbSo9e4AODRY50nFy2DyavsgC7tIv0NTRX+4LuuGQQvW/ADrvazh3hdyTn+w6q5byYR+WQ7K
AFNjKzH4OS2rP3AAwbqckxoWWVUgU8Pq++CTyF05smJ0eSo9TNM5t2seZH1DNRb3cpwCu42VTcle
zMxNfXDJj4BHMMTOnPoH/gtFsHXUNGBqHx0W/jIGoctHyLfI/62h0D5eP8QoyJY7Fpbm8jXlC99m
Xb8oxqA8LH/wuyyvf4dEBb1tUYANzetfLtMpjUUHz2qeUrM7xhCReGEvMniiiCeSd/gxrBIob3cF
PPv/6OMtgWzulU2kuMPaAMtyiJzOIJtaKoiCRWkABc1QymOz4CJvTfnvyjvHvI4KTvLWlNFbsM0r
9M313W+dVzlodDQ73zKx1zCsZFcOs/8POEbWc8CIIJLDH6pts7lHmTY66pUbH4tuqO710MWrIDa9
T0HrAJXGve6o+ylYaBvmuJm48UWgo76tJjzh0uQiaFEZlea8YC8Ch9FbsBWoTxAnsf1urAcE2+sn
tonfZNfTkqkAtBFkR3soq6+DfaKOx7sNBdBhI10l3psrw47to66k7lbrnL7Yw+/CBDej7M2mfWKO
D3dwqvGtkRtL7oJ02CBZG7/fBjjbuBSe8vnDbayAAmZTxjStDrahWsA9B32fhRurcpJDMoGF5zWu
I6vF+gXpsHngoVnpoGlQS0IQr7urTf0C2qHdRSD0r7sZNUqBApJLh2LqV/7h2o7zLroHK05CF5Tl
tU8mwk06R9P3bBGwECmLyejepg5QqbSAVDdPWVC95WNcna9yGE4NEm1p+oqWHhGHUwHsIDQDuLt1
N5lSqitBDPwJHgB5hB6P2xnz1h1QIY3q6tCGBahwv8aWJNMVddujYPecNL767EDY1dwe75ClNZQ8
wRRDR8mvAC6ybsO6W/GkVo4BRZDnKDed++V6OVb0G2cYcPTY4J0AwC1x1Ec2B3DGtP6THKDA7vpY
9R6l5ZiWvlJiVz1JM5hUa2u2lb+VZl5X3Wk2Zn7DXjh80pum2cVDY550TOEeWP8G6zEk0w00LAHj
TJ8cACzq2yJSh7WmafFDE9u4rbDMHI591L1J3y04UJTuPqt5m1s27/QheQBWPZ6uk8gPaHcJtneC
KurH0TwVlhJcWWMCD5LmFWTU2B9Hm/9udkuzRDN5nRtOeZf4WjK/Us/Utijc8a5XfHIr6O4saka+
sysXzaXboVsEmhIwNjsAZT3vLkYVtabEL6fmoNoX6/5Dj3TLLLmmOsHX0QaKG5CZwQNliX+JQtu7
YFGl42BSUReXEelMFYWgOkEKA1LY2SjnVuXnRHgbhcMGCJEC7Kb3LrfryKipsnTljYwOGbEfLiWn
ld9Wq9AhQyxNmTuVzcFWjGZvTh6MOqdBFpI6gm222bGxbH9TL0ZL/gB+Z0Bh4aSbLXu2aYyuz/rr
AzxtuzX/Ud29/PLloCbewM+iHHfX91jkBR2PV6q3UZi/vcvosw2yLqWpZWswufmhW0BKcoBUSfJn
fkrzrn1OKqdAbF+Hn70EJFTs7qqudymJzuGxmizl2WrbZMkFZT8CRX+cwfe9WkUe7wuEs9Pcc/dK
1DaXmH3wdkptExyGZS/KKf13u+lO1+e0HuOJnIXNzwYnFti7XCNs1cWn3mgeupQf15Co1B5sBdt7
B1WsKomxKlaxDk69Dnyo5UIhq1P3lFGQ2HeDrz7BxWvxbvWyb4MRXWQH1aJhUZjkRSwdXBiYwa/q
0DZbJQn425xsuri6NxwCc67vZuA5c1fvpjYzWBODFl8KJtczacrAH32lbytoX/EfdBuolNrnf365
gsyjqEz7dtnbtYeSj/XN9HAblMto6qCenObfMsDYOFscj7vF3XjuvXafTQM6uP/V3wcj60kJKfxs
kRvMPjlxEF3MPu2PMxlqloSUWKRPDgX7wYucpbFnYDk4fJXWh7hbiDJQTU3UCm2UPy5zu5YVeM7G
1vuCvB0ffBv4o6lNrbHuHKXc3AbUYIjWZpKZG6oSPkiACB11fITQvNBRLdA98yQDclBhKSCEL0fp
sJZAOeMJU5wr5LLdyV7D0+7XlsoGusB+HKDAoqJz0+iQs/+3UIcMI/v3Lv1xm3ebQuo7WpchmFS7
Ktdmwb0eNGiGLnS+gOTvk+kcYyVB83WGqhdZZn7WYv+7tKQ/1NX/Q9p5LceNLN36iRABb27be1pR
5gahkUbw3uPp/w8FSuBwSzvmnB2MQKAyswrNZjeByly5lrxToffbCJs4jElcr4GJDABZWUfYEvoG
xdJI8nkrywakMOwMw7VPdBGUZzenFKyObAbY1uk3oXPlAOZBUiTqdobwkLYPLqMqA1g9NwZyJ0V4
03NSADO+OJV/9H3D0+zUZR+rakcHtFvPyGTFtcZDoiLCIryUcrOb6kjzzHDq4Q/aqxIY2qbNM3uD
Xld7M02jvcF22d30UP/bso30IEz6ZJ+dU1icb3NT8ebIZWLLA85B7vNPYgXF5WclJrmU/jZmMkab
ZQ2peUE6hSf6aQ+1HqQcghANyeLUgC8krdyDMihgQDK5Iv2q2WtNexAPkm2mr9kAR09iy+DyoRQj
t5Xsla54Om9xr9bF2oNzmGaXrnfmU+r4cGwJ63xahaq6lZ0SRuMlijJjdebRczhorZatFxh6k6rt
LkVWYa0lgBwWh5oiruTnxbX2m6dWod9OlBW7Gsir6FmVfXWmTlvsSqE5FylQZrsoBopC4i+7MNVl
D8NrDqRtKdW2PPdatOqgBpa4t8U+tFRTgOr028UmQlQ4agD3SJ8Xu2OTIEK5ROF7NeFj4ZlXoU1L
o8+mg05yUtr9NVcs/ayPkrZ1436EpTR+0ckifp9CJ7DPm9DOjYwzEM3XUDjIXvJMM0WoB7J6xzcj
b18Q3AsLJbsIrJlApNFPs++twrz+06RLPCII5JmwG7IzRy2mXxMXkNpkEhPHGDkVv2zz7dADR10N
Ul8ce1m+LRIoAI37q2AQEzYnMotjYwx8mqkTz7PEqTgURVAee7e7lROn2GKPkMc40we4kUo1lldu
1vq3kV3Xptby5q3Rnjy2pPuHoI2/z9EQ7UwqyhMxl1vTz02EA4To5gcxhKJiwnSonfiTwmPwYbGH
btLu8ikr0Ddedh3rHHSTlK2HivT6RticKJxEP4EqrCujCGAFIHA2JiU3nFU2QGoqM8lT0zjaC784
dB5Idxpv4FOnL/e6OF5n64VzSDuX1htvHQVedCXfHF3z1u+p/P4ahzYiYzRIZKvayaOrcPSGT4eC
OG2bdKLTokNrnlhOQUMapfVGnb5FUBcc3ZieoHlJW5xK1fR7/uOy8D6USVaeWgrR50Eek3Mz+MlZ
DMWZsPGIAh/U72LQziB/rtXgnlkg6DXixOmygmorNvTuekqxy4SwfOyUs9xWzS2L6XHskjj6qwJe
aldu8N1IHRMOHzl/oE5SHUnkpntTzdTnwIq/iwgzdc+5mkSfoCKHiYZnIJHz6Ce+Kmhx0OliT63+
cyhPQ1AYr15Hs1+DNbNsjzCFqnyHA1sNtwqo85MNGdY+T/MOeF5MlS3QvC9yZ10Ng5R0UEtrE76x
b3Wk9OiHp/lzgWD5dmhi56IOBUCBeb1KK/N1KwNUteNpNxXCoSuodoWNDVUBj8O00+ynGKlgPPPy
ToFVCUpA2FIRI+aQPkIqfSZbNShPrmOn8qUNNUl1BSJQ2qnT7idwC/ZG09kA/+E2cgP7NVCDbvQg
q8M3HvJfQ0ScnFXqNWgTYIBGq6+ETRxCdqtJ3aZnMQpGlfbTKja3dU1bXQ+m6tIEAc8bWX1EDgZR
l18mESGcCJMklMUfE555dolj6JuxJ8+w1huYP3Wlf8inrpu+aibBBDCVtI5/of1IXQeWV9wXNVqa
nQzxgdtUyJYEgbX24sD+TAoVkj3P/Ru03saLhks6SiVK3TSm+lnZX5u2gMFQdLGGcHUFeVpNX7qf
NhEoDlKnvoi5S8frPHdeJoEIZVpZHnM+bXSXrQUOQyA2uqh4xX8KGzsGi6d3+udAcyyQjmUozuS3
UW+QHUsY3HfLOuIaQTQ1qXfquHVE0awHz39kx2Ky2+AXbmR/HZEEPIvR8nuAsh1P9DR/C/RLoKrZ
S1W0wb2eVh+T0M4+RuTLjx6AmQ0I2+yjWfUSSNyUBulp2BhVuFLZl9zE0PKvPByFlNcsaQUnK1R4
RmDsBVeTMhhIRpTmI//DpTs3T34Ic0s3467/FQUt0ZsopQvfRJk1WeDAcYZP3ACvYJJf12o074fg
f5rXUnt5l2suYkWFljxnCLNu9MQP97VTJDCQuf4pSDIbQDnetimsBwcRRuH0JlNs1y+2RQ4nL/6u
gVnssyjt9g2d4M+VPnqrdmIuH3ofzplQ+USzer4dx8K/ZIoXABmreaPMfvhK28IcClUAjKFRqj8M
rQ4MtKlcHtSmhzE7bONVMdW96NYETO1DnjvE6LTaKUzB2Q8PnkWUVduHLPL9bd85r2fjr7PFu5xB
UdQ99KDat/8iLhtAQXAb3ruJnqsf7T5cUxUawDKC/ZahgFiH8Bl9bpXkccbJO8V+tPr2R9pVX0oJ
MTbVd21wFZ59n8P3jm42baRIAwTwFrJOJsnFSk8mmd4acY5V2QLjvWvMp7nI3LJDNvSmhjU0qi6N
01QfoBfa8WSPcGenN/tWL9WdDTzu8wRaqgvHew7gpr6apUuxa7LL8chdfSgK4LRZd9SQTXkYh/Si
ZoXxotmBfIGRfSIY1si7D1l3gNcUdPA0ROaTrhcp0/YieCg6qrQmii3C6+X9Y9r6zb1w6uqu4Q//
UrUZclW2/wyttHzR28HOeBJoj31rcSNKHfliavrYUCIH7TuWpVTUm4zmpeG7F/Xl1pPlQ1am6q7W
6OaLHSS1aABTVkFkJc+mYvSPRZqshFNQ49AG89XwyLAKk+KAOyxHjx247u3avCo+JWzd7LIdvoDD
5VHCVY0zuZHqruoHtlu26+00Gk22cwNOH5NkJpn6tHCJiPac3Ggpuf/iFyExtkshQjy9JQwRgUab
dOuojTXkcwyQctNBzHNjl2cYCqsGu3RkTDdZVxnPmqlI586Ic0QpDOM5LavxHrrAgxhJASbEp7Og
GZ+ERU7CZxklUEDjuFQFshTL9LOTWEtpSUeW6AbuxFBcqfYD2p2QsqOiGKamvB0oFy8iTRGangkb
LrBzWRKPO9rdygswKhvitIkdCO3cqV48+Xu7hCV8MoqgUKJHZidPY2FUm/A1Zp6zRKaxSaJnjPZo
60XnuFXbmoo3p6PH5xFQoHJU2zw86FLKUHjEwUkN3TkoumodZIrzftGMZ3o8EBgXp7Qk09mntOho
h0l5fO9+EzmfdoElcXschtU8djttPMPVMEhrceoWyF8g4nVMjV+yl1qXZv4mi0vAbpUKo95U8qLK
mvuzkKYYi8McKU7LlsY1vRrDlWi0ETY4T+1qB3XBz4YIjy7uGYPWSOF4sIfoi0CKvSMOUSt5EM4Z
W7Z4fzkW+Nni9BN7OMRh+mWWkhQLizhHUhF1SWo+B7BZgQ/isV9u4P8kfyZFW7uK+e5UzVXrFf1O
rj3jjk61lORTfpsjVCvydki+D+slxFYK/W5ZCraDNTCLjTEmbOl7NTjp5BhWziC1z1ZnxfdhNh6F
U5iaPtvajlk9FOHYPjueCU2MQ2OVcA5d0m8z+At2TS93t1al8Uw3J/owJ/K3otSNfmp2A/pKMmE6
M+KL1we0/ay9PrXuhMpK6wCL6fLBgSgMfjAhv+I5OTyLqqMe5hDhWDlJ051eZSAGy1eOLWLGgnUs
jEioZ15kr8VQM6N+E2ZeOXvlNr53zU55yAJJfdDzqffG+snv7PqQPExUjHrrQ3M08TuLYTvWA0J8
NIZ2NPvDsw0VtJ9uBRX0HDrQ/gIQf/hk+1B1aorhkosk7N2KUxgaSMOnhVg6VyAB0kKT7xss60kn
FVfd0IwnZL0imqypHok2i7aBGBOWmNnpTd0Upt295E1eXkWAiAcDCIB2asuAwkC/OWN3hZLZeBIm
ZSBx4ij+qspY2p9wFny3h3taCXU49WDRcSckhjjosmIdmyj4ezGJM/iONpXeuFcxEmvkXGltWFP3
xbSacKC+Zx2NSvouTCLs13RtIDE/XxhS5EzJyxnGDPGTCX8hPaECkDzjkBc0s5xHxWVQP75BJi8A
52iCOkNoA4O+Wyb7ee6CdY4SCrA5HwwgUmR9o/QSKKNyznIHRpJ4SgsrzjmaTMIvtECdbAQHL8Y4
ZbvYGeVf3DKU81wsc+3y+d2w0Wginb1Flz43mhUd415TH6qGLpx8AsOL2mJe8OmqrOAfw5K+HVFq
FMHCK0qN5RQs5sJG6D7KChLIgNsAWFBQg7UhCL5MKRQ6L0L9Kle9MmwGs055OvYKdvB4JMjuh9U8
J6ncNSy4iki7zHMSnqzWflJCAnzMg+xJZJCitqFBJ47C3dxXvYxFLkrEiLPUHMo1u67gNVCMxUTh
XjJXtFEDeBOpIzMmO5vbFINm+iFBR+TKhn1xFTs9QRa1iwRhUefIj1NL70ETtES6gbraPA8utiPA
vZNI7YhkTlzVGv2ReXNY0j1F2L/afCNk26mY06er8ZuDpE/j6pe/UUzGyxrvx3OfYwKJmOk72i43
eEDKa/vFbdCZFQefbPhNkmzrNqj+XaUr5QlpOnhQE+BvtwGhla2tkJ8WwcImzqqM5GrQ75fp4mxe
t4K8ha1iuYsKkoogVriYuDTsZC+t09wlnayjMVnluYZQneHlJPzi7MxfKzuLs+VQuI7/6n4XU5ol
Hq9VolM7kSxOKywhWoBImlrFF3FvWm5QTW09ybKXHd8oIwvv5NBI4hxfQdYTcPuXA2W4nzOWpSRA
EWKGuC/CO5AdShXgYJcpLqrkUYDuchN/GAs4osij3awGLv4xltVHpOjWSusrCMOlxylD+ywii4r8
YDQmD2IEEudj0uflPA9BEXjCoZE5CycCUB3MOnA2ilUbw7c2dgupgPBKBQT2zoSLEkNVhx060mHc
zcQLCgoIr9SS3eE0FC+3HGFd9u0RzqcgvdDvBNIIOrbw3LgarQaJO/402FX/l0tb4e5NkOLK4Xke
z5GOyx13jRRaSI5LLtaWmuqXou71ix4jzBdQxMmmkSIp/Frgp3+eihgV/D280XWwFcNl8lDlQbta
jE5YrAEbeGdhmr1LtCQD9ZMchY//3hpIUjrIr118S24hj3Pb+Wyx6VVJP5MVIxQdpmi9/TFQTNbb
MwU+FIymlTqIRo6DVA2w9TcQSxnG0SfJP0ALEaHLYJjdfPjldRVuY9SocIQiECTomY70C/8gtGoH
WWhFV0vmP9nmX2oWKg8CnpsrTbqT6dzcCJ84OPk3eQoQA7hhXwNEvKe0H0yfbG+9mXrEV8tvXaPF
stGbBF246e0AZQvp8fJWiEB7+s3E2ajaKxV+g9Nin2csY6XzNqWXRI+daSvDwRna4lin40MrTb1v
WnWLhzL5FCcoAwaK51wsy6svdp2V22xEyzKHiKyFG2etoTt+zW3DeGwH8wkCZ+szpVYPTMxoHzv6
/T8iULWqxtH6nGRNv0+olIA7IMwEV+ekiN00iaKc6JFGpH4KCzLlS2bAPgnfLYlMFaYjEU8rZwjT
YtRdkc/ZDAYY8NYNznNrzZvTpnf8dS5BliOMM7QOfHP4NnS28gDUb6NOlg6ajpBgRx/CTpuK5pJc
/7Bl1b1T/NJ6JEd0tZ2mfKgs2E6vnh24dNIk5mVMQDcA96JDfujDpypI7ZXmyNkWYcQxPcloC+9m
dELrDlS/eu2jrK4GGis/hlYUwlSEmi0JV+2jVhf2rgGpSuqaoddp3cpUUAfqQoOSGjf37RBqU989
KV2/sZGeCiECQ17ORsjdW0U579fgkF6A0GtVFWXJ5XRv2zZaeOdYsXcIKd2cFN82zuD3or0LVnzq
Mik3kG9aHyDoqGFcNiV6w1JjQ2O0wbNIS/a0UMh+QeGCIpg4FYewUgv2SG6wWWxiTmA52qoo7Gbt
IhR930WKemv5T7SgZcVZJ7v+pkNDkr39TxhtqxTqrYOkWpgWyKw0hMGbWLiB9WMB/uAg+Oe8DMVk
xx8uC2HdEEzMdnqDys4A1Tyq9a0pb4Q/KFwgkb714x3HnRjGY5hsk6FEgXWBgwjwhwOj3hqMd7MV
Q3GYY4bGzyZo4NfarPSWRA5gEt9U1+4E34gLwNIhe2hBUCoO6cc4deX7xWAAXRmKViKjAR2qYDyF
4GFc+648zPP0iRMVoKO5U/22oaeGobAlelycI0t6EiYxlX7DL4keQkuUeKDGfVt66aCh341DU+3E
sFHBWRctDAxiaFfKBy1xg3sxch4hXNZfIrdo7hOleSqNRnoJq945ifUgS4GtzIdUP+oexqqVv00n
WebNJ/1/WP5LjNdV9aeAHNpoe3Dwh8WLCQBwq9Euf4mNLr3YUQA+DDDWh8r2v3UONP4avcswgRd/
NSll8VFzPWSNWtoJvVE9uFUDA3AmVWsdbuavOZ9sv4iav4PS/VLaaXPTGlDXg80mPLTV5KtLxzfi
TppxJ5nsouTAAjSCEOBX2TM/uODnYbhq4aOwJ/GdMk6/DoG+6YGSfTSpLh4MMLL7AraHz7pxLxYs
Jdna6mPaHWHr7j+EPs1t04VyWfNgPykbNBCL/sF0gGQ7UEQ9R15/rE3NPPi+Wa2GuGcrWzWgfRpJ
34o/p/hMiL8um+5dGjb6df5bT58VI+gaiPJ69bDYSj/ytvpAFV4Wy5W/ljfGkUKPGxxn/aGl1hh2
dHnZo7IXlcPFPpcZJ283kGgVXq/R74BdZZvKk/PrEPv9Nowz/dnKkPOT1dD7npBh5B+S/mOs4nsv
d5rPmqrL65SHpwdqFSCf+YqcGlOP1pGmqHe64SYrv9XtZw90zzZ0xuSSFElwgexG2tqypT5ndkEV
uCisv70NNEbJB9hObs6UNHSnbOJYw1sVkFzc2nVMDtG1E2X2wKjO2BKRzUSGMgUtE8kTtfRSFvp+
ovVZSnODY0bHupfpWqLsttTa8jGnlLXECc8SI4YIwP4s5i0VPuFJKcitADx87vraWwvwhYBhJHyF
NoOd+nxHDbrr0ixHLxzmuZOIEWiOIpLBaJrRvTD1QVVdB5JyKOZZiKlwvzlw+/HQg8ijvaQrxS3N
5LT9LoWS+kVL1HaLpKJPN9ag3YtDTt/mVU3SfQmF3GwS9tgaTgVPeJdgYtMWJlNHSBntCajLpunC
UThRvRdL8q8M8RD60LzetexVbndbMuL1FYKr5H6YeP27wa12LbnWdRP0yf3i+GescMoa4EAXcZa1
CFPalHZFKRovkCxOPSPm92xiz+kkPYdUTmr3qd+2R63qi/vIJukewzz4KFvKU9uVzql0KjVdWYVD
U0PVW+5WruWfpyJgtoqAObYmGUqBNGw3wiiCCtctjTVS4Nkxhval9iPge0phuJfcfqKvyrmijuZc
ew+t3I02kasOCjf91MpRiyj7ojuMWvFJBDoUp4FgTAv0pX32yjpAeG+Ki4cu2Boab5KIGWmk5P6V
9ifJSOVdSUvr9JDSfU7bAG7QMPnWQ4cFJ3ia3FvwQaBH6onHmDlCgOdMS3kbkYMJXmnA4H2rDT4F
lt5MjNrOFene7sV24GTAzI0e7nAFfju7doJPbmsMm8Lpm6PwGqp25LNVPDVxI983evgpy4LgEypd
yj63bFq3DYQYXwkZleDcWZV3VxZqdLHL3t7o7IS/tmDtBCGTRKsbu2KfPk/+f2yFNl7ZBMB1Q+vG
L42uUuh9bDqwsMrUgSwb0TtfLdXW7b/NQ5uj2yk8i6MAaGU3X/fuai+wyd/12c1Uk+wm7OLsn04v
cXxgQVPI5IA2xz7W06xlalclyqHv489WChNNp+TQuYOOcCZMhK+FyFpNZ5Cm0plX+c7mnUMEB13W
7JFCilbLjGWV6fe7RMnfi4UPRKuQZI4fx7LOjzCoZZu8dLMjyo2QZEbReOdXqbofqzw850NbnyM5
b/Y9uuBwHkKCK/ObfJBDJLbtoe2+5mF6RYZkopN9KRDX8FalEd3lqex9RZhOXZkg4J9bnf4WsMns
ictVq7rK3XyoZPUOXblhI6mNvnnniECA01JBPiWQHM2kuWyKtsOt1oHfm21e62oXGxZWGE7VO0se
kSmIpDI4iCsJ46Al38Dj5GvA00DQpCBqbi6vq07122yKXRtCjirON2HgjcixMIQQfoAsGh44Ho/j
AXjYBKZRVPcbUHCV//XTqMvYzS03PKQkvmkRWCZhEhOWG2Goxx9tLyr2Im3va+qPQEFsWIxIAPJc
LE6Xw3tyrTCtXit3Vv1YTjRABtKTWRyYXxNTJushGd2DbtvGfoBd9WiOjXUDAFuxB7TLT10tPaAO
5SKV7epHDzBUWnXtNwnu7GkDVDyrDgKILSJUF9lp1RPyUnSYxG79QJIdNgZIEz97SQotoK79CFEB
gHz7MS579doJ+Yk2UFbvhlXhp3tHVhMyChCqh6TnD/X0L138Xw4nUcpK0T+If/DLv/UlVjiWWNie
PojRYhexUYCOpB2gvXRVXOiTYAdAlybxx7VV0EYlhpYyBpfK8v4Wo4EusCe61x/rUB6urZu2T5qR
hHuL9nCY5XG2Zto/ht7ss+mFWo9APvdSrJl3CINtFn5ctzLomBxMZ02NX47pC5kU/cpIPhV9WT+O
7ctg+PUtGj3IhnU3OJC2RafYVwHNTbbFYfLAsyqL8tVWT2dFqgUHH8Xv1RLMzcJ2o/4ioEtNZpio
+HhfZsTTOziTADZVo8dfzndn/NMg8FMkILY8T6YrUXWXzEiiG3OMVkOWWjDxPucAE54M6nrPXoeM
qTOG8lmE9nrk0KwgKVO7j7pFKtbYij+KKbcvljm2JzESBwAwysE1+a2WP/Eg7Zxq8GAQMLh7HN8A
EsGh0kWrAOaaUYt+BHPWSptgigLLqFi9FR7JUFoIcXTjqdATeW1DBrmHFwLtIAtG4UQp+3s6uutH
OdeDU215fKsimaEz6He5CxtGUAO4WoBx4ps6iu+xUVfFjupGh3zJr+/1/PgqXGKmoUBZHRm0Ck5F
Y3lsfvRG3V1EhRja2nIb2no2F5jLKIvOtNfSlDXVm8sM8ivFPWexGT1QAto0qKGBCrJid5OkPpCl
X9jYBSUbD499phpXAZklseTvW8EzxqOsptDMFU+SJKLZN7mobj0+CYMUy9G6sStobie/GwQ830zh
KuxOtLxPhejptmRNh6K2Uzgut3HUG1d9yLhnCZM4xGg4T3Yx8NBxnqEDpcO3KfeG83IY25zGsVDr
z1nZZAWtg4zNroS0O89OIk6YlhnizOllKkn5rau04NxYfgEOFPLxBsQUkjCp/8lPky+Awzre59f2
Kd0qH3s96T779tSB53rRY18Ow65VfMjl6yY41057qAtdXyFyDtnQdIhpmrlJreXuyiBXZoewCW9m
2MOtQXkoQJN5I0y1Y5AZoxK/z3QnPdAahMSWUZUPmaujdNxRt55LJ2IclfnPcVh26UmMrQIE1TqZ
4sW4mrqUCr1FaaTyit0gU0LRjdb9XNk5ZJ7wMYZxe3KoIHzpq4mXBLrs+z4bFXTsEFSW9DG4/+ek
fmJ+nCYl5PS+jNMk5zeTeti5kUoIa5hJyYCXqqTeyNStixz9E1lNSduHbCIhYfCuNC6xJ5wOjRMD
2Da96LDYPOCJEBaV3UbYxAIGLVrH1qCru5j2k8KmpJPEqEURoUJCgUZaDuJMHLxEQ7LRLLhjKPKr
Q+k9GTjDzyE5xYl5uJuUXpgrHCJkWSU3knhV6wA7F9u7VfKqg1gkr+nz/7nwsojldTZttJfFItZZ
XmtRStEx0Mb7d/aoY/M/5mF4LKa/qG5OoBR6Xea/t+32b4cam5muK5ubiG3Uvwetix8AJbannAbY
1ayX6Zpw1gV6a9E7id6mqfblvSb161n/sqOncNfplbVZBDRp5TpBlJjf2EzLj+xljloWG8cZIiHA
EzMCo9hkUBHNyIqyK0kVOMphVAI4phJHWYVKrSIlWw+35TB22nDLrG3hZMFNhAqfMI9ghfZhQbPI
Eh8gfagCOGe5wEnAx0zzF7dYofd3YrnFLM4ypXy73LuLLUuCyr/nOxGe5spSaDvWUQq0x3fVKVGL
Agz6GIuAqbq1lKeaSJe2nu8k66WctXjnatUyFqWxYIrWGlfaigsJr1WuIf127yXT/cuMO+U019om
+lFK4N+ESZT0xGEy1RUCTHOFDgKNebgAumkblizlPvFS726ULP+D3rE7pdJvnQMlCz5EJcLOGh0y
R+G1wrHYemGp78QQZXZqP71ibESwMlLIlqwyWwtvRwMZECw+rt60VFt2ErgLg3Iyo8KPlafc+CJc
82Ioqjgj9xwxKvTqUbyqWAHNToLyY8+niyaewv+ua50MWmMaomEbXOZT5Jk4hbnwIs7gogwukIHU
5LEBTGbGX4qvmSfaiV8P2jQ0xqZIAeBilB3JhOrVzl/HXemV/3kqQudZYoHfjpcriRgFaMoa2ueW
JMTPl2CJC4uxZQ0yUpDlqpZc7xJV1KwdvfcvyzCYbPk4RDQDqv19q3T2/l0IRce4Ws0xYgkxx+q1
EDUWpEGmpcUU4Xy3tLAtDhFHpuivSLO13WLPSdZW86vMk3bc2UoChyhImlOIEOJJnP1u+L/Y3q38
35fy//Qy4sp3o9XyAv/7MlHScT/5XcwfX42j5nSdDsO9mDVfbl6GNoB/XPqt73fLvX+pb+Pf+MTU
+QpvrOLq8xVREaOzVxj+4zX9++u+vbpYRkytogY9g2XtxbPY3r+qtyv9D9dPYkAP7/9Ab8ZvLvvm
VLys349LdeT/leUWbEmD9JRPB3HWGUbyfvi7EBE34clO4uyPc5eQJe7d1f641L+Y+26p5ZUuV/vj
8u/m/our/b8v9cf3pZGkBwi6IT2f3vo/vtrF8T+/Wgk1lYhOhX/8pf/FL/3H9xR1PzJg//Y9WZZZ
3pPfzf3/fD/+uNQfr/bb92N5lcs7/8el/xiyON693ctSJpxkQeRB6tIge2evBh4gbgO757XRVWiP
gitXgB1i9Cd0TNvQbh9libMVgcK2eLs2pNdh8i6OeQWQrHg0A8TttAxkza8LiqEHU88aqj3UJMYc
xYqq3BRaL18lL+0vUeZJ0E9Yw2ebAnedBuoHB4Fh4HOydtdOBycw7UsYWzDfMxKHgDZ2Nv3JsE+9
cGJVqiRznuENgNkivVHmaBEoppCDoCqZ5adlAVPqvDuonN+t62gjDGoxOqBu73gvVaWYq7Qbm3PR
af4LJeCCenJqXsK+8F9Me/gGWzOaQtMoDSFzoO3wTozAwcMcSEORGOXaSAYKziCxqhc/yZ0TrDL4
CXZ5WUxCU5Bhnd6c6q5Xquse+NCrtV1ORSzpjwoyuRDCmABcIeBwA55mWCY2tulKe/eTZzfaS4KY
M3Wh/KmVI+9jX9v2yfdDdOBLDSIjl+211if1TnirvG/XQSQpJ+FV++BDT0Ht3nRN8BcUNZWpHJpB
8bpKQLd/pbHtG+RLyqMvh7Co+8GkhZB2X620X1OaCPZJiQaWq/XdnQWD7R0iDKegTfWzI+dqsNUk
qAWgmrktETnEMLdK+SosJgEmdM6tc65rBFGndfJ24hEm1X1A0sO5kph8cYFBoCold88uxEBSFjxb
ZB4QubuQbLB2OqLnd6ajg92r4dEbSchYfmZ+QOhMhayxSxAIZGiapKOhiQJUNA0L33b3wM7VDdTy
xgfTQCYTgRb31Quv5H70opSmIIK1Hh7dBBTuVgSnA70yUCgZr95hLHZh2wc7EZyOtA8oMLTsRLCu
69oWFgN19gJDbbaK03pQwsqsLCvxNoYCZC+Cs6xwNvogK3vxK2gktdBTkryDWDlWnWrDtrk6iLm6
BjY7aw3tYEqodhmFT8afl4tuU5tecvIJHx0T1RabbeaYRtKTIxlIJE5mX8+vod5Tsx3H8KPWVcHB
iIp4K7y+jNS8BPv8UXih0PtOt41707O8uzq1e5PbPtxYtuIiAC6Vzw3Nmgdb6yDemYaZViu3NLHv
pX4on7WmrJ7bIVl7YRY9hqX0ogM1O9OmNu71LMrWba33KNF1yJK3aXeKHDNFciz5Bhdg9FgDE98n
E3g+VnO69oKhC3dg/OFZcQzlYxvBjTSqSXkRw0bTkW3glqhPGjrukD1n9JLmFgDvvJKyZ0OOYAyF
BOEUR3Rm8X1xd0XWm0D/tNsQlzpcRKr+oIHxPbYm5ErC5tNi/GDJXrsrPDi6hU0csgQ+qjpySAhN
c0WcWpCVpzgeQ2TLUsKhls5d1bbyJXBCf1I4exy1DmoLha6LyDqpTcDH2TV7kstOxtGC7f8sDsIV
8NWdh7WcfB0qZMl8gEnBiHiiERb+ExBtdn9W1bzEfUbpA9HLL1mTfYZmCaKewUCBp8rqbe3pw47K
QkHXzGk5qFFVoV89GWu3evW45KlXUQN/XK9l5c1rvzd+G11Rdf/cl06yN0uY08bA1UGAqhsfGh7F
Vi8IPo73odFvgsaMD/FQlXsrq70Htv7GWpVy/T6L5VtK3+nGB5e9b2PzVOoVbbbgJNZaVI2Hxs5O
sV5bD2ZpWA9SBJxZHcn7CpuS6VBh8i9nVflD+KAo1j6EZ/Ca8Ab3Xewe4ZCUoMPjUOpesZcsL1nB
oiBdLcNsd33YVCtQV3UN3zY9KvNpllFlzts22tYwg1yaqdtFnIkYmxzxtpbTaN365JMUQA9pp98l
aSDfCwsphknQxLdAwxEgHKUj95AQwi4tbLqlRJTnUsQrpop4r39LkYW8LbL3Zo2uWADmZSNs4pCm
TnqvWR/QVY/ubMpY96m2ThEJf7Yj/TmEDuFWxHX5oZtgoAYNaVep8soPcOnR6U0PEJRBbM7dzMse
HKXMHth27IdQMq82lAZgAaBT5Ev3OBFAPubWqG6sXJY2/lQNHPM+PUYeGAzdD5qJ7ncFlLDcuqVt
rm3P6852HZ7iorcfGtvp6Zbw1a1bBfHnVoo+1YXUPfhDyVsJcSlV0DJZKZJExSjVBhgph6965zZ7
A7DMIzVgX5c3rTeaf9uSeY98D/QbyVQxLDVo7FW9P8Y2KQi9DtMnYQPbdW3VAjbEnHtgHGXpQQuK
8SIPkr6nLBI6PliOxNDumzLLNnAjBi9W1VUrlOoqkDvVtbU6bVXaakchZLD+j7HzapITVtf1L6KK
HG4bOk7qSR7bN5QjOWd+/X4QXmbWbO9T54aShKBpEELS94ZbsZEbPAK3rEjphZWdWJV+zqsOGXRR
1htL4M/URi/VDOsw4UrmQqiebicbr+/AUXGEtJT0M55MrpNIuYugrXVKKlN5xXss9gYNQY1Al4xH
P5VcTKLmS28ud6jGDW5fSWm2k7r4dQqXVWrCu2o9jr+Nqf2mmZ36VgQOeLs2jU7ItuQHE8CwOT5g
hTo+hIy/znrbjhiqh4pXlInmmqjX32lZ7V+mBsH6Wb1FyBcxFLt8jmR930sNuIXJ/Kr3WnprzKxU
+gG2Q1ZR5ncjJMX90A/zm9Ri56Ac+ZKo0i7PNedqeYkxmleRhhXrXCtDuRbSaIKjJRf4NXVi3dmB
KNaPW9lUW+U+UBrFE0eJHUo8y6dRQd1yK0Mhr/SgPX4pZWbKJcCsVz9Nf6VRp/wynHo3F11D+HNw
dlBR8qcuQuR0dGS83lVW4opegsKXODip5vmXHPPO0on1a0805Gqn1q/JVvIvbacEe1Xvh7Ne90QP
ypbuzC8g9Pb5U2sZ+kvd2WCrQL9Zvd3etwwrEN0GTWcMEXzzpC08sTf3cTMP50o9SkOb3qnVaOx6
oJuNjsSm2V8UpW2uKQJCL3MBa9OMjBFskmWfwqEK9jaIEG+UW/NhREfyKM9xgUuxY+LSBsmoHZuT
MjTF0aqK7DGEWoiYWx78yALzUuV995akNWt5mT6c5TybnuyB7lHUkKPp0QgG51UOW0xfIBWdIqUM
XpAG/p46yOpZWT/dYzkf79Omi28UozEfW9titImI3fesGX45+mA99XjCMJpEhLyWzepbXh4sHNJ2
Ck6GL9ow3QXOoHxWjFzxplkz7mj1xQ3SSfnBziOA8yGSeUGB1VVZjG7WWMn3HErPoqzQXO0YNQ5r
rG/KtC1YzI+7Q9krzZMZaiViU631ZQrN69yEEAUy804xs/j3bDTfYX6pb7NlB95A6Ocaq/jPW40k
H1FsQ0AjQqcxJPgidQlkdk0BfqbV96iWl797bZGnl5FQmwxUqsrsWZFr85eRGHvL0pRvhTNULo5R
2aNsxvFJNqzqXBZquu/KLnFbn4aqdoZ+WhhI16juNLdV8gYrqRFwBOA0hnwo1Kb1F55l5EWB0+KB
XdfnrudsYA0hCdRGxUv/mCAx9gL70UL+IEIQrmqLvYIWxINaTD5q/oV9G+TwHDOe3CWHGE+HW4Ey
HYIr2tXA1RVmSzHu1g9VYkwHJ0I+PvDN+lj5dXBnqWV2wuDduXGKJD6bYWhfqjL6bZrIxsijdLtg
XVFTUBF+L6uzyIlysRmWGlu1LjS/JYnWH7eirVoY9N3eSUY+so1lvGRq7lZzNjzlSw7vyW9aqE53
g9FhZBWqtasBAzuLrD3JN4Tzvs+qnt3j7VZe8UAJ3K5osqPIplJXXlMVfKups8S+1BBFYicRfTCD
UucDSkgrMMYIEuVR0HvVNLS7pNHs2yHqh9defx67uPkNAc/lgwSYJPqiFLZQ4UI+ggjedY7b7/mg
gI1ytJ8d6tlW1qJ1HRsPWTNdiyF0LsFwb0DMd+XYfCrsAHNB4oK222Muv8DewCtnS+ma5FMxuVkw
lwe8TruzoQEvKEa7+qRaDroXGshckXXGvN+PDXPmULXGncWo4lGFZPFoQ6zb9YoxnbeyYk6+d6Nl
XebJHx5FeaKHj4ZZF7Az+Ei7w2idUhQG78ROvHd/ItebAa3NEZ4fmv5TijDIZUTp0MXhuGEGH78O
fYpLuz+9+laRe3bYfBXQSBTOFMSaJGwkRF5sAKhRWIbBsQw1TOmpIsoF1hLbRvusON1dJXfhjSaB
1pZ8+l5GNePOUPvh3ipz6cmfzAfe6exL0aH8i90NcJcl63TO3mdUWui3kplFjKbicTrPUfCElUV+
Gzq/iiyOb/pYz29Ho74qcdnc5YFi4XGqwFVX5Fe5dtKHrqhfShPJkMEur/NQfu6tSbkrjEK5g/xq
7GNJqt0uCONHP9GeykpWboYlJzbxlPL/7P4i4FY2dmZYcS84rjLtLoaiYkhrFPAWUovniSWxZfDG
t8lwrbGt/66UdrQLMP54yP3ucxdp5mHKu5E2kOpvU9rgpzg5N74R5fuq8i+6noynhJnDTWEY1rFp
MZAbE9YCLOJHZWZbXtBnJ6d1HuOicH4D8ellA8phMMC5gFz5Y7Q1ZtbAgN5MmIBuT4zpaPI7IEPQ
xFV8vfuu5+abVCPRhdT+Li8LpHID/EJUpZu/Wb780NBBPtmOj7SUwRd2h7ovEM+pCty+mOHuFiwq
LkoTe8k2GyAaE050mlzfBIVPWDSqnM+zhiOuesiLqP8t9cM+Z/4Z7KTim54+wNM2bsRmGCPzBp9q
OqK4ehwHJMzndghdFXbJjyTTvMSf1C+BWd6Z6Mwz90LoHs6/f5xT23wDBgMBu6+/maXFTF3BMrfq
Ju1pqurvEEf9E2M55RQWzS71++gnDhfDro/K4BCpEfezq/rncay/plENiBSk5bM/qxL6U1j/0tec
4cT4J7yminuMWMs9uBgkxJr4qskV+gBqOL1pGRBFR2ucL11V/2zB/XzP4v4xmi14TFWm3ssR9jVO
FUn3vdlmSLGlP4ukNb5oUVQz2fadS4KPwNUKwxcbTWIc+pRPdWgqD8D7PolcNVQNg4+03ZVqsUQU
64cNSxTJiKFGTR4fpoxRszzhTpWF8kupj/ZOjpz2psO8w2tz38ClpvAPeQOFo8DIzkPxazwsYdpz
sYQ4nZ8j1smPqF76hmbdF4Hp7BLWsg5ObjFooatuHrZCY8n6YWd6hEXLnYmkH/ZjqOhBnMJ9ukO6
twe+JlfDV5Cj5jcwF2tiKfm7q7Bm47/ryMlofrOojB7N6OLZkN+P6hjueN8KsCOmdc0q/cfQ+dUX
WY7DfaA241lYWUHSN2uUzHZ6H+oef4EVHg10FEbXvX8OsSZ4qEcIQoj3hd9DZoXFVDmvpmNW0N71
7FhFtvOWOTDumzr6zgKa7uKr1d/VMDfq2hOKw0KGWKSECrGkDeZtXnz6ULxVZfDkopGGxH0f7Zxw
8fNQA5Zo+qnZj4tpuZ1ZEU0zTc9TImdXNavyaxIZuO0m1TdRgxnuQn0PbdCK0BPzQ6AF8DMwDrr6
laqweDlXxzB3pme/qrGuX2TLRlwF1WwqvjPQhCTK6vkwF2+TwwKXY0Wsu1lB+ZaoWez5QamfxV5d
7j5JTcv0M0rjT+nwKEp9taruExuNYb8rwH0gudGenRbUGiza3OszDXLKoqEJDUP/AaqTgSCPdJL4
cEm+lB650OJJbGpNP059rNyLXK5GzQEL6VMaYgfmGCZNEfO9r2pwkqSw/TYbKvAzTVHORug7L2XS
PyB23n4DvTa6kFuGO3sKrNt5yiIvsNvki1UEBwFsVhU4VgpAIVz8NIu3C3na/64xGzTRISqMC+TD
V1WK1Bu4k5pXaE34PZXeIAQMXzU9kvYQUM0z8o75vo46Y1dDn2Sylhtuj431c4EM4uOELKwutcZz
Z7UM6bXmm1YYAALVutpnUg7JmX+5mzSIPmUql4wFbPS6BMm3SZpD1YQXBYWE+9lxmk+lGd4ASRkf
maq3nzL9IQ/y6tVikfOZNwxSBaWmmvgPsz89lzl3ITDT3lODscJ0Xs7KXatIxbG3K+MGb+Yc/icW
ULBRnsRGcZCqaGJkshgb9olrQ9X0gmpMD+aMOaaoUw02uEYZna/lsGFSuutykrDHvh0PSywY/vKx
DBlA5Gx3AbcIjpbYgKqLL37ifFktOTrzQSriAjpyyC2XjOgtSnysMhBsfRNluYqn9YeU2JsX5vt6
UgHPp7DznTpJnyPh2qjV+o3kDPEDcEyDtcsk3ocwKQ7aIlowD3F4t9QFoRG7pTokB0OwPbYxiyCH
WCkDsKjRbVfskGSVpQKGctLogc7rn0TKYmV3TTl/U//ai2LynSVekT6QGTpaOxNtwp9ZzqKd7Cfm
M7rd2XEqmcCVpo7j7YwohjVHxfelLoxznXnh4tAhQYHROh2MuaaBuO7M+QH54YF+FVWjwUDGSl92
1P+9QxyhRvJD3MefQqsFVBTF2muEdthRZJtMVV+Z76jHqiCaDl/Qm3GvvkhgaK9SG5ZuUSrxz/SX
UWr6DwP2BG7yTDvaOVIvEci8g21p8ic/mZ+kALkmzR9e85nuomn1Hl2Xrtn7mf0aVbJVwpAMsTSX
ZC25y/M4vNfSsnng2XRnqQ6+9rJPThQtm4Cpwjmyo6+iKAur8hTquAvQLnkxg/IHdgXRXaJE+o2a
Fx1rldfB7Ma7SFBtoaSNd3jekAc9ckHI18x42Y4hxlkIubGWXsOodZWWCeKBzmO+TKAl+4UwEqmI
QOulUz1bStQf1QCHoAzy/jVeQHX2BL1okKYc0QI6b2iC6mup9pY35LpyFE5oE5LFnmzhyy28zsTe
caksL5XrpXLTAJFXkzF6cAq/uTaBehqtBqGTRfE0G328YNP0MaqRM6XFLp5VlXURO0E9A8dtiByI
ve3g5Je5KVHZWg51eqI4KNS6jd9rr1kvpYc2bVIcO3jqCC9mhzmoy31hpDtcMumvnM64gWuJQ+aS
FX2YLAUHtLiHqyjKgr7xktCmkVqL9kwBNUhW4uZR7nWPj516vynpLUVBkGr3peUM1yRIXNmEWcpS
Tf4yMlZ7jDWsbwXqWEv9T1Jry3f6gjvWaYBe2WjhUWRHM0ou4lBpRHkuh127C2EQsVo8J7eypqMu
vOUzrZ098DjIHyy7tx2RlpUQRpDRli28Opo4nm4MFtBeDYVOGE1k1i60DANUAp6lVYY/5+C3YhXS
rxTyoJZLWMS1LZhYLajvtCkKblILJJbRhOVzViQESWcz+NkMv9umRPfuP8fo2Zzt8fSu7+S60M5R
8tj7Tv3ItK508YVpjmtPL/KKAyKuXXY7ujUyLJlHT2umzJN1MzoIBKrYELRDXqmR/5QJbKmoN4C6
OszL4xD1/IKppao1Bi8YsVNXksCC5n5bvAQ6+FORiv6mtr3SQFRCj2WWVuHStUNnP5RG4TB6Cvrv
qW6xmNCon+IW/tTcRQVDaLN+7WqfJXcqjBZGemgEBo9jMhSsDOGLNxmRxmfvICrovjqhDJdLF916
mRZbbVjgBDi0M16G2ZoRxcQm4pNW6ASZllpb1VbX7V0clelR7EAnH9e+FF/MUrMwD5GexHhV3Gge
p32j9dBSl/sqykVR1FhP660XWYMaYqe+WII7fmvd+LAaEs26FWOhyNHDi+8ojiuyqtUU+wYhg5MY
BGkjHtL6BAdU7LW735keKK9K5czXqTOes1Tqz7kTwfxOB1THYBUUrLbjGez/TWWtTOCl1m5Eudhs
1UQ2ixMEkJq8crcdSEKmRy2a050Qwg06v78jwLlbDVFFmdDE5VsZEf9G6liUbTvskMU2E8S8u5Wx
aCufhzj+VqDrqTg7ubUf9JbVFQFFFwh1AViPIOpd8Iu8F0VipygXqQFqBfI90EDeyT//PUJUydQi
1HZb7WqpLc6l9fmhXuhrQndx9NPqoiEXvUk6ivJE+HOhvQb+GzYbuE+Asizu/kRfYD6OeLQeOz0Y
3/RuPq7LkkDO3SBKjLu8q/V7S+tAtZcKPkZWcDuDIvskh3N8cmaIgXrvHBggyTdRV9infBrkG6kP
/leKKbR9+le9wAhuW/GtnpCaGh8ZfKPZU9xKBXpIYkBiLXEJ35j8sxiQmFGpnwJfaVyxd5As1Oec
8QHzLRstM74VDCchxS9Z8emAQtgxxyQrPixjHvdu02CzoKVhtFBQgP9L2C6j5Rbfip8wIlk6pA59
i9irOVV6jeTsqJeB/mAQDFsVUCf9Lmwb5faPACpZCYzDrdippkiAT2isHVkpaJ46p4VclTohampk
UXBqn4rkkcBe/ShKkrZdvueo24t9UpYhVOuYSM2luAKn+peGGH6x79VlEmJnwVmQ/nNzlg5KlHcw
UgmQWImPknira29FFKKCFvUvlaxBMDf6t9avtDdrWAQGUy3eBx216rrtWFEctOr7+klnaV1G4iDq
/Me1ONe0h6xSp68V01TPz5zqZu6wvw6r+CoXxk31R8c1XfQLjNnJ7xW/k46VNZmHmCDwVxsfyAGP
aXMstUM23a7uhnGPO0yHsFlcZ8atA0PVK+LYeS10VI86LgCH8BchrIRTFLEQPV5zyz6RU41We/1b
U4gsbbn/7FMVQ8ciBhEh4cCkTebojhlGmpVuYkDZFdZ9VyNqtSiNi83AaPVPDRicWFSi/9M1+lpD
HLSdQxxgScj3/D3HlOjadVSJHirQBSAMJRcpVpSXOmrmvS+N+YEFEAW1iKk6Aw1pXLHXLMfkvu/9
1zChrow/4oti7cUuUb2tywe5t9KHtbaCNo2GVvNF9t0gXHSJ8FvctdaYniyxvlAZUGOVTm4OxkLA
05ZNtahZD6E93jCgckWuWiSs19SyU1RjHW+8gUT/p8ZSnlRRt4tyrHCnqLTdKqxQo5ex2ustAAOT
XX9DVm6+M4JcPk2D89JNqXwniizYCqNnhLGD1F5s0N9MUFeqflkwKB9xh5mgKpaynN2JF2CeCumW
EdajaP+iCMU3tEtV4j7bS/OPgwiLrO+QqOVgebn35bHdqzlLs+7/64DQn5un7Ve2X/57kJUU/amp
6ID6LC8vOkzQS2P25UVkNVnFcjqPGpdwgo5Z88gAsZnyvUnL8wzc0/ZliJIIC7VuAb0y2w+8gTur
0fqTOo6qxWJkNN9Lzq81p+lTdmsP/VlmEe4QqBmXv3zRxddbfPyNSMl2VVZzs//uGIehu+/pMEQN
PUVAKTKd+NAR27qO4xgcaGyKO8tENeopC69ix6QZV1xaoxtlcqL7IiPu3k/R1W5i6ezICCJGGsPj
cSlriOYrTua4PQo8bqU2hX1BW4HYW1a0h0BGT9aLNV++yxYKSVTENxaDCKQctHxnBMzVvVSutNtG
RvYXtprfY8Y3fCnomm51yMeeGaTEj0sEfIghWKzgJtW92EgYUK6ptlWPVgDHUJ3s0YWJXd9PucGK
SuhDkYlKhCItpnMe5K36vg3wzIGMhIh1L81eONbVs9pU2Dz7cvkqqVrsBrpevxUGM0EGuu1dkkah
G7YYM8TA3oB+dDRkfcLy3Ubek4Ujgkn+1wnDIG/QlfKTVOKmUDU/fMOfr1qry0cboYwDkDZ7Z896
d5c41nNiQiBuxrI85iwReXmTuGFQTHAm2SSZMh7kCNNzUYbx1PiU+eNLWsQyMSlsViuIuJEUgzWU
27p5YGxfBrGV77F/6PaRLSVeJWnMNv0oXjdh7RxGq/dvJx/vc8PBn0tGRf0iNikAYvQ6s+IugPfn
yV02osRjOJ8qlkJ2SlJnd2qQ+59iJTsitBrAbKQL9p3QE7UCnZWVHrbjTiswfwyUsTj3xVSse3UI
O7gwxSPDB85RJ4q9s4ax2mVqqrqWkuWXALH6C3pTf1JbmdgRFws5W+y2VKB0YJioLjai5nbgVrZV
ESmk9XMgida079T+66SNJkttEWcpKvO/k0ShuBQ7Al07L+hpkRdVRUqUSVML0fcVynF7VJ2ovDjV
2J/NtnzRfEc9bJcfJeHo1hO6VG0BCHGUbnR1sfgCvnAZFqC/tkDBzdn4WShmCXgjNHaOEUgunUW7
9BjtpWpsFvm2fNyYSFLkeXYegDqwzIuDYC0Twxb0AHHSYVbj5rOynJpIHFHjFgzKpVSm+4aIPvDS
al/rYYfoWhefrJhxXVyA/XCNOYczYAYlzF+sBfL1iYhbJ26x2KyV/FblkaxpUSzqb1WZF5qnUcI1
LOnz7NQsOOVJMbLsJG5gQdfaQqvkAQwdQV9MTZfbjkZEjqtVrlXXSbsboo4YwVK+3X7xMEXZ+oi2
3duerUykto14Llv2Q70uknnmbWj6Jx1ZBjwsCOfzgLdqkmgVIt+BKprWi05Bfk4ukZ0KVZq0B8PK
FW+b7dpFWdB19p8DRV7cma22SH045EP23R/fjlP6movHjpCZazK+xLpmz3vRAlpLTWe3h9fvIavB
KlRrjOlePC4Wu/PL9qC3rCjbnuiWlaQSQNr2wMWej8c5tuPlJZSpKFALcDVyKRNibQvkP9jUxOho
z5nUzK4ooCdq/yT1DGgzziwvU8+y4FhcDPruS034nsa5JMUG59nqfT6LkITuWuRIxfPZbte713xN
rnc3r8197/h7S/0x2Qz2+4Cv9rKJl/uhLb/zr+y/ysQRYoc4bMuKMlbE/pxKHggOy9Lwu0+c2/VN
Fe+k2HRLRyBSliDtiLx4kf9V519lSEnwWLY9H39B7BGnXX9hysAG1lXsgrRjFWj529szFS+xeLAf
yrasSH047F9l/+epttN/OCx0rIolm6DfRUsfGcl4Tv5JLvl+aUGiz3y3p2RSnaJtwa4py0iKQ0V+
PYk409/DJ+AWuLn9LRQpta/mY9OlJ3HyCsVQb9b2EnKX6/ssXlPRdW0fhQ9l25u81ftXWaEszA3R
FEXF7TSibMtupxFNesuK1PrGb4Uffmo7zb9+qVdUFAOD11RrUWNevqZr7/cxKY59V7h+iT+Wigrv
aonkVimMqn5eO/JB9LHvfkvU+nhWRl75ufd/bJ2GsYDCtmyydCyidxFlIitS/7/1xLHisERPvTlW
m9ParW6Xvnbr4vr+V1I8j0j05CIZAHUCwPNtuxHiUyPadqfg/KP1kN/lIKAxiy4sJaDW3ohOQuQz
YIsLgPJvF1fhNNK1r1vXKs71z+52+VBvL5qo8qHe9o6JHXHgSMS3J3n9yH94jz8c62cSq1jyZb14
M/8xlXJxXgbvs4t4CIp2A4ELdU4POgstpHGx/89g7d3wIBQDDHEh20ZctRXEuIpre5PgxkHcjK3n
F9kPZaq4i6DXxOCsCUN5L97ZXCRt4NEnndWvozTqXyeA7bMrRlu4CEnQ/Za3XlT3ne5lCFFVjRr7
3Rh0vXrxHJtekf4MNVMxAF2fqRiAiuTamLcn3WDLK/mdeRKNBrG+1JPmfEI89O8dEf94fZSi8F3+
72MEz6fV83jeGtPaxv6OecXpxc9urVWkRJnY+6+sKPvXqVK10ZFN8fRlbi8uTlRtk+JzABqWOUPl
rd2tVjHDQ1jAAcXLFC7ppx3yKb+6ZXQneiKRwjXifbYIs2xvZsrvQFOrS9KxCgkyr7r4KGqe/IiV
hru+slHfCYnBKNKMZkJfnd590hgV83XbvpLi0zgWcTK7Q1FAciWOsAN98GO7MSIlNo0B+l/L20Oj
PnQx7P3tGy0BZD6AVLwXFaXRUDx8e5kHQafm1MtXOQVVeGqgOqHIBdYYo4QoMp+qxoFKPlZH0efM
dcpQpoBBvu+5ZaL1ijfbMTo+RrNpMs/vgi8SqnVYcJbZrmsawxNVlAZtf2QQ+QCvG73m99tR8cSd
FBvGQmhnWGdxleLJrF3VhEEuqnn2syir4sjZscRyNY3pZwir5sxxHx5MOkgZMfGf4hVPi3CvxH3L
hTiuPKoX8ZrUTndKOpaI5nm8YaCUsSqn4r5ZfOeLkexZbkRNfnnc2/VJ4J73iFx8ww/pFXCHtG+w
jJjdFhuKcyyzXIcnWLpDyvbL6Dja3mim6sJAT9/TAD6Li383q1sH1u9K11dNDLe39j00drVAJVhZ
+Dtm2+6iYiVERtr2JF6v9ZYtc0vRtsVJPvRB6/stCj8cUkqEbcMSeUTm4hNmT1jeiIGpnx8KHXVo
3LGIHWIuRScP+2uXDXZ3mMbyUe911oFAiULbPxlD9kjgbKegZZMF/q0ZJ242t49mdi0ix9qLX02Q
9Fwijjvk0g9BybybFkRjWV4uZKV2hlFi3KeepKJhepLqZz2stXWSus5i15GFeBHFe74NDj6UaWK2
IOqsyQ/7Rfb/HmCsx4hmQPj2ICeFf2yi4QCLzFqnS//n6MPUanS38+a4drQatzH9XLehcdzaam7q
Lpih4SSKiKjzPRF9ypoUpSIvUmJjBhKVAhwsGD8OB12dEd/Az0dvjP3WcazDYNF6/w651cKsz0k9
FvjTsvrxdx1CNJMxNoNdh7U3rJn03Qu49aLipVzHM84sxyf6FJYXDdfJwvEkWiQAmAmqgeoiNOEf
FSU9iNdPPHEibTu1j+yTaHrt3K8VxG+nLLp5eVHP61BRXNmH3/1XWdg5S2g2um17vsxuOZryARTX
w9qd1UN/QLvyKi5bnM1sguKYtX+WU8QZrbGRWUIKv6phrsx7S5qJ5qfHGZ1ksf/dF15c9/qhXN8e
8VVbXyfxDw2liS7zs1nrXltLxWlb+ch6TfW6Wcl37wbEsooDZqnr+dqs3zXBd0lx8XqSF17Qap25
a1CBOxWZxUcCzMEhjWmF4hsv5r+NypqaRDQ7KKMDvMv2HPfP1RyZx7TRD1puMTYVrclq0hDiTYt0
evvdrxcPkqpSUZtfZtbijRA/jE3lTOAHMN7W/ETD+thEm6F7ygrfw572NNfhwrz7z6rVuzu43tHl
4y9S4i7KAL13zdjin/u329K7YvKKKqLb+ztSAI106fXsjZ6etSAU1pYhkZGb0WkEUIB/JL2wmIOu
STHQG/XQJNywnONdcvZLFgkqP8LILzrpKFp6orZowWFQcWtFvkVEfmG9rUMc8XvvOp3tra8Z7nnZ
GKjrTRK3pgmj1itzFXlrMas3WEiYquTcw5abXT1Wx4NKAFu8rlrWPht6DBBm/fYPLCHgTfH13ZBr
Ar62TzrUv1hznkzXIRDMUq/acDNMHMGWf/jnVnXf2rlGIVeMQUWzFLeZq7qEaO8vjgJOd9zuv6MQ
SIqX791Wto5l2+V/IY6ormsguVL9NNDz3qess53z7EE0CdEaJGeaea0Hd5ghCZ3wbwENRI8kftkc
rWgfWig9vntrRHLdFMYuVSvrlC0thhU5Z1/hfnMukS9eBrBSLR81BTLQOLHsju28vs79DSuDTRnK
jMqWTk48DpFSa1QZEaz/25OuFyX2rY1GSeR5L5KiUGzEUxMpjVi26/+y28x6LLvCIwL+BZckdZ3U
2ZGeA1eTygFQqO7jvjX8Z83O6lrp2Fhlp7oDUpTizqwjO9Ef6RXA9ZNIrguV4uGvydFugouhf2/9
dDhvcz0cDxiI6Wa1+zAJnFofUdY5RUVTmZ/hf2b7IJ12qZkBu2NJKZR/6+HLSMDzNB2N5Tki7QOI
QLQT0W2tj9gCh7tLbjp9WX4QY8BlHTVdNvmymRHB20dB+kkUiY1e3fS4AZxF9Ty8Og6XnC6j4HF5
I822xmwie5Xnb314O9YPKhRQL84Pfak/9K0GskUirGpZYCMaZXQVE5oLg4UgrU46eHBkN8OdXtN4
TAJ9eyZb3U6qFbwzQRM+aLaZPHSzpp3RWb0GixNXFOfz0Zein4DZTC+XeslzKtSAA4BJLOZbDaH2
oHhBO9VwW73+ky1LglloEWluFBgevPz0End2eNI0TTqafpRBryVQUcy29tiVdcn3MiKAumRx2nmL
VKM+qHO0wyTUv87Ty6zhlZeD+7tmKXAn2cks3HgIv/XSxAkB5jmHCMriczL9bsBNX8u+NK9GS1uR
0rqDuh2h1GxHzqcGCqsH6lamh5N2qx9oFfg0qQkeqhRAxWynW3yqb3ImD42MuIqKCkAkyTo4BePe
jmeHC/UiZwz3c6edpKCOv5b626yF8hHbX9NLBulJSQI04iR4M1rj5XmpvZnhlx7mULOMh3FQwipg
CWpia0vg/3czZEfkL+F69/VvDVs5yY0VhrYgLT0An7OHpFngVmlcefN0UBJ1vsh2/CnqRkhNGZZI
6LnLuzouhoOp6/Ftr+BcvXj65JLJu1qY93kQ7MqJzrEzbcT8jbg9KlgjemlcahgXB/k5n5UXrke7
jMAKLo5P6JH3r/B7GJiZ2AKFk+AFGQ4GazW/J8iIYjOkAJOrWe1dczmDOI0latvtzzmHqYBle/rq
FN/GEmLO5AzWa9RUnwy1hT/axtlDO4wgJMPZvjeHKXf1yGj22wd+nUYhgp94M+wHt0Nc1erK/B4t
N3cIuAk4/96oyyPVFsGKwApTT3y3O9133MzUJtfsnPE+DRXf9ZGL9OwlK2vyFXZCCcRHPUsZXvC4
HhLuitRpj8mP6jYJtCyoCx1o4lI5qDkakjO2DdUxd9JdancKfplJd8rKHgn6aEy8oEtMz5praKZy
tMPBN7jfNh3cq4uTZ4DUeLqVTsyM+enCObubfEPBhgctt16qHzGCgMdXjxo2ZS7q3ZGrOka4a23z
0eny+Iboir8DlguSWurhI1hNwtr2o98qMeyOMUYO8b4dQNuum0k3cYstrnGqGjhtRZ/aPsU4uy2N
XWVn58RKMAEILHxRcSgBVi+F93YZtI+zXrePTVzv+x5ROpHT8lG5zQbtnJV1cpssm9RCFr+ernMB
nUd3RrC4wS+wIfnjPCenurDGy5go+18GmqIAyuxzrPbaDYL41Qmx/d04VoULJTjEgNngG0Tk5jDZ
NCgbcQxP98txJ1WzcW/U/dG0suZcDwWgMj58NyK1bUo/gimkJXuzwzt1GMedjVjl1SfX+rLu1ZZR
oMdrvxSYBYFkSO8do6jd2kZd15gT56RUcuMhQQi10ciCS6j1blDa0o+kcC42zqMTkh2t3Po/ELhP
gCDUcGaKqdWPcRwftaKApWt09uc4iZ6VAg9NaQ56XOsagnoWWgMDFhYILJfyrq1CpMQXEXwpL40T
HnyEqlDyc/+HuTNrbhTZ9v1X6ejnSx+SIYEbZ+8HodmybEt2TS9E2VXFPM98+vsD1+4auk/tc+K8
3AgHYSAlIZFkrlzrPzR55lOsGxEgDAvcKqXiH5PWd7Ns+lA1wlslCeSCoEe6tDSuhlkVj/BhIaU7
kFALbmPaSn9jeZ6+Ktr2Q+fluBkl8QelijaqHEokOELSAnEb8rWdUxG1H40wD1HM8HCW8ehLUlJz
DzN5GEqEhemi+SFOtRqbIucSpM3d2I7NvoXk5/ZYHJxguV3KjiK0ojiriDr/WQpVWaUtqFhYvbMs
AOM0WRPVNTGCbWLFcmPJ4VCn8FnByG0+NyJ1BQs+2GnAxSLP3jVzHFAjJUxpYaZIAILY2yUUOAe8
C6p4mHkaDZaQsaqvCz9YORGSn6K1IA3NnREcaLvSEO11gd47q6n0L6XWjjsnbaqVzMGyaHjhxpll
UhTn5xNZ+gSmPkVaHuc7c92kcYMr1PBAqnUwLHlbGx5KhTWEHjS1w5WmmYNrGoDP6vTW0qPiTaA0
LwI6243HvvFE+Mu14sFX8nVLj8GsahS0Z2ulByUOV8rXfG8TZyvKAqtMMczN4gU96f/yiO5gKrba
gIJCVbtdbLAKjIt123ckTNOcITvOLbdVoH0rEAK6pNRWhirMe+HLt45jmEelLs173Ma/dGpUby1p
4GsYu3oZGvsqJZsQhZ96FJmxx0jfyrKv9uZ4nxq22Bo4kLiUv3hMQTyvYBzpx0KbNLdR75OiaFyG
Q/uUtOI57EbUINoI8JpXJ5u8yqMnOXmsNyj/k8cQFMSEXpyExL86EfYBGCs5C330jxZsrJMqlBIL
eZSORQddaYLWkpIW0sRlnOVs2rY6D3kpLtngV0eguV9iBCJy0x2gX+1aqZxF+rGspPqEsO54CNK8
XEuh9LtYkHw0m07eWvMmM9qHqi1vci/QDnUVwOqItRFMn/pcFL4FjUfomzaj2I5o50qtYgrlgORu
zBoZCFOJgG5WoVviee8mOkKtep45Ls8yjFxTfgxM+Zx7frKNnUxsHGH3Wz1q9pMsctfsjAAuXj8A
9mjKtZ0OziGtil1dEZVVkPhYie0VZN1PBKueG2njfSKHBkfsuMUvXDgbNUIhBZp1c7J4EvelIp+a
riwfZKCQFhq0dQLNZqP0uHtNjfY2xryVmW0EO2mAdNOruN7QD6pj38h472f6RiMzqvimtnES7ZoP
3XSjYQq1SsxBfUh86qxerp2yCoMHc1J6ehimd0nRB0dL+4QcsXJuzMRj3aiivRGrA7NA9xbaLJze
0D4CLccD4c9NZBdTRejJwdFBM4n3gVQ+PWbhG68fu5VeR+o29Xz9ZI64stZjn7p2fKsGtXM/dQ+F
ASa3huYAuJasDaYT667kDk2D3m4JKZJsbBC01/FIw1t4C/WKmp2J61QX2Feb2DVXSIiGNfIymv6U
dBi2t11vH2bbyzV4AoVOnBxyXT0rlVWtk1IpViZOOdwdfx+q7lDx2E0YoK1Fod+YamBugPW48Pux
/ayscJdT9WrrfICaIL70Tm9sk7ZVjphDjWsR2kiJ1vMwG2npKnU+AJBwayOjUoLf/Trt8A9WS0bE
Ia8OeIXAbsKji+hoH+Mk5iZmfhV1NK5TMrOWUz5HwkBGCJLKyim6WwW/sEr34ArL8m1iqBShs+RU
FbV9i+WdjbNV3GyDGm0cfLuAU6p9Ae5pU/rA3EY/vbWHCoJ1ZfTFcez1J7MKOq7EGKD6y+I8gTE+
BKMFhN5M66sQsrrGxL1qqkV3y6GOeA15buyPl5NdEfcXz0TkJ+hQanAixfVreyBFxSvNdJxuFVFd
jKGtrmCf9I0z+kRUDiQNX2TxNi8UPE2woSiH1jswovHBIOVnPL5y0/aDeq4jD1C/XSJPxe1bL42X
Y7pYy0F3AIPCQkMo+UFvlOpgmwVV3ybhJzfrBgGOMgrWjV89DzJDX3tw0rMsO0tdDaqPFUYeXb47
tvxrJcl01IP8uOwtL+Mhx6NJjidstShddH23g+igXqTaDBdrvfy/bEy/Rke3J3X37Vgp5LvW96KT
A4brUobqgPxo//StQd81/jqpEOD6dky2209YpQMe78DA26rqHTUn/owQg38BCOVfWlyxtzF87PW3
Y3pVQl6rAe5lWhKCBKvsXe/Z9Xl5xZTr05lYa7fsLZum7skqj5pBf7X9i7TttWZl4X1XIcehST0+
aHBcLrmX6LetHO+WvWVTm2jblrAO9suumkXjeZi4yLm9ppX+tWkhLeDAbO2WY7AJ2jsoDDui+LkF
zcYSJyU4uPlri1Kk1X1t4GD2+h60AIDdro0er+/lWJIp5TpLFW9Ttl8KpbUuEEKti9N2w8ZOwxqz
d/xmQOQP+OsowcPSJExR5s2YsF210cCYg7891RlhrgTpdtHqnmIO/merpfHrpu9nEfHM2xc+nOu8
1a+9ht8yQUDnWvPuYKXhtYh2ai/1a0w8c1WnynexwmgPS4OeRdQhmhTMu+f2SxPUU2LPYcHrD8Yh
lVp4UQonO4oR+YMkrsJLNG+KGVpaGWlOpordZWMHrFBLYJVHMmJFjK0MUhoQ7jvVyF0AhcZjgXmL
m+oaEWOV6Y8Ec/3GFDiALmf5gZz9TK13c2fSH/1Y5rf5ULwsbbE4Gi5eGbyei/tPKj/LOAUllt4y
PmVN9CVGsQGCdBUcK8+q7yhxadchCtJNAJE1wfjEjcaivdZmH98pFgv+eW/ZOPnsmukV/esxzzd0
CKysPTwNPzJ73jRavoX7Hd2/vgpzpA0D9LhZTqrY8t6X+Lx/e8vWyeQKPKk4LMdw9RqPwazuv7xg
OeZ1EPwDGFyvLWzKAxk2lZtldzDC4mHwYLvNV5lhnXmXKuFea53IlcjnHVphqNeiARKv6izMKjsW
V1Je4jo49K1Obx6WQzKUGK1PMt0tL/AG2Z06fXgmKBLX5VASObdGwYOx7NmaJQEwKd1m2Q0lP5Za
dpsyj/alVolbx6j7i9EPKH0U2nsmx/6ybCY7whnGbMQ8YX49Vji2O+UivH9tMeY2dQVw9jq1gF1k
IUAXtFhUC+EFn/XudlFMyUf1GWK2/oYfwF4rRhafjdJE4i8QYgcNu3lQGlzm8kZzPoxlcDCmqfiC
c/VxyJTwtneiF2/WYnYIs0/WvJGl5a1KWMV3uk7dpCzz+toW0fuxUPjZfH2il2dIcZRyrThhsM6g
Jp/j1ZIiCCpUPAaRlltVMaqVYabK3q7cbNDOZScQk6tCZ29d2zbdOMoHcIrGHXaLFQVaiOaDFPmb
2nAOPJv+1vKUcmUh7NBl4mLZCFQ0L3WCpVOPShfi0Bbpj8B+yDrEXwxHL5CG9p29+jarAQ776nrE
NPnKV99WQob3OePjFGsXAJ7jGvKtw9LRGW7NqRSbeDRRCpki1w70+EMX93LbVxHphjyj/GpaG1yV
BSaO5FybITBudLiiehV+7ltNPfqF9WLX8c2UO+FGmyYYNFqZvPXlTrU1YjvMsnKywK4TleobNbGU
bRCFFjXfNL5rQuUTjEfUZMoQpT8LjGXwwrOhvcm94d5oyydDpONjXicKXorlczGk6iGeTSBYT+Ky
iYvkQVgNkmVIoxGMttoqiuPoPoMyBmZb9T46/dGTEqmHLklfNwLj4FIZ0BULi2m1hNOJXmXYY1Au
DIfpsTfQNbQwf42HLDrjuRMRIcpsIxpRb/eIjIafLMQ9XLUI5V2GSMZcAJaEbcUnfQyGN/VoXWLT
9D+JNHqTmTb2Uin6X1BLqDwYZXAjysE7Wl2V7CtjKM5ItedUUJDhJA71ryI1MzcEAPzesZQnqyum
LwLhGWt2Psq8hLIz2gS4u4+rPiqSJ7scjfUUBvUeJQGxMlkaYMha1tUR6UFCM1/FlCQu8BQMvO6+
7drmsfFk8zjOFDGZdpdlL9EylqSBOt0su4Mmik2hFe122e0xDzskMARWbZO1j7GcJzT4o9/ercyU
baxZ5v3SXoSWxKLWLNDq46NMI063QR8Nm2XXgT96g78Ga8f5bFAx9ZvmiHYRe8sGn7GzbfSk0OZD
tG/gCCBQv+zKpoeSB6Z9vexihTOdfDL4X9/NSo15BlvOLddnFtbbSWba7XLtXi+jdUfx/bXFmFas
wp2RLMX8UTnzxTkxs6dlr+lGfx0YcbLyRy+463BWuwO0EK/SqMnIOnBs2USdJ9Zi9IF8VFJZj7Dp
8TVU/TvMgdHcR0H1TlGV7GiVxv1Px5fdACaq2U3jqWtIEqyWY37XEKkAbN8ur++p/YCxd6JN25XO
eRxKdVcN5B1r3aJDLweXDd5yq07lwf52iAShc84B1LvNEFmvb7CcXU7oEOMPSdK9w5X+rFZFx8JK
y3Uq6IE8N8H4ONrqdPju2AhHacuKFsGBuUmmVfIs6oCXWIAbLOLu0+suqxOcitI+2M/TD0Wg2nSB
dZSsvubX6HXencnnLzvLBvEfTiJJgsHc2FBwWfaXU9o4pjchjCQt1eTZmDevbwW4OF31mrB2y8EW
fT746XW3jcpkOqN0qx1hq2Fxyt5ySKu0vd+Z0/0QjAcoliU6O73xBGWfOKhVX/ew89sR9XkPTeAY
T7EZbctJ5pelZSXSzZQM0+teOJbrOpyc170CJC5uVfl1aYkT+KqaqvEaeoX51GosHI3WeT2XVJ80
j8Xp5Jj2DXJAxVORiq0VDOIh6e38SYGL3cZRfbecQ4IUjTK8s2+rpEi3Rky5wbCrS47Xb2euQg2c
oi5tsJ1KXFMGoECd+NY67IprNOFqVweTfgHTzoohUufU51jtkarIXPT+6f90vYTF3V7ryKuMnfBX
uo3RkV7k5cFpR6ZAXZX3MJDEyRzqW33mT8ej7R/7Ae3OZVfkuYasjCRYM4F5RJgLDgjVuCgr2usA
6OguRsZsp4wfqqgKX3ziPxedsvreQVlwBZ8/RoTQKnY8QG/sGk3BXImyTSGm1s3SmdySZTcFfHHU
ltAGia6laM0X+seBRZX51BnkFHz4sUESK28B+MPzw6t0GtosJKc8rqKzrdmGv+pwiKxsTf0cK8qt
4+nVS+pE78pFhmzEN6tOsesjsarvMcZ6wbzkYvpaiOpwGYMREPGdr3v6rVPQsedD0bxZ/rPVSN9B
BIlWHkwvVJW8KwyulTLUzg436+lxyJv7zinzjxG1RBgxqVjpiCu5VqI0qOmJ5qRplbWedAvRYqsc
QQ0qIdn56q0lnbvU28k0rkDEsAkxlYKbtM4zRcF0S8/coEuvyQjZJS+wH0+MdtsKu9ikjH2u3/X9
Xs18yy1kpCEcklfbasC0ts+84CnrYrGXGvR9OXYxZhnlLknbcCP1Q1H01SPCUswxLaKVSKw+LHuN
471plaE5S0smT2OILBRsJAjb826sBK1riGE8DCMZyMZn9OwT9a0Xd/oum9L2SUPMY1Pr0gQb2ctr
jKQuyY55xVyBUe8e0lBLHrXBD3e+1SUbmdTb33/7j3/+53+8DP/X/5wjzjr6eVb/8z/Zf8mLkaEf
IumPu//cfc7PH9PP9fKqP1v91OgxT/n7ZZPb8KXK6/xL83Or+Wr+fF8+/evVrT82H3/YQcUpbMaH
9nM1Xj7zGDTLNfA95pb/3ZO/fV7e5XEsPv/j9xcy0M38bn6YZ79/PXX49I/fYWwuP9Tr7zS//9eT
8y/xj9+vYeZ/LPLq819e8/lj3fzjd6Eaf6iOZtk2i0/NRqny99/6z69n9D9MR5gqjsKs2JFU/v03
oDdNwIv+MCyeLMeRwhZ4A6rG77/VsEaXUwJsn+AUW3qYLn7/13f/4R5+u6e/Ze0M+Mqa+h+/G5J3
Kl7v9fzluCwLy3I+3KGfYWUnNM6/fLzwrWgu/k+KYFEZVkq266cJKW/UcQALUg0dd0WnbHIrTlyn
QgVZVniMDiSYVgMSo3Y+3YAfXA+UEBCHJB1JMrbOsNlr1xhUnWroF2h1KesmMba21yP7Vcm9zJMv
mUK9cChNHr5yjWgEU+YAb5fQ0O1kcsotAxsktKrDXkVekqx0ifWsnZg4Fpp4/qRubfJRYQqlCT/l
atqKPr6USrzpJ4uU6jVG7iEu0g/2QB3OQpMiDZnvA8XcO6lN0vfZsuV5JKvtFpi1o5mxRnQzkrZC
epZCBsAPSKdylcb+1nTktjEuDHwPOs6UWWbuo8Taala7ni91vpiypJyGD9FkIlw7Fyps0y3NdGPz
Q5r+GvI3ST4beS9i08HYoZ7+AODuHWnwa0bxYuX5JDRifdX02f38XkprukCGPlC03pfqR0Q7N5lQ
NrEjHnyvu5Xjc1OmG5RoNtnQkuo5m05AaZHh5ODrl0ZpiObhbzWXplqb4Ffgex5UmaJjZBJEX3TT
OybBHizDjRZ4j0CCMkSeBHJPnYGKFTI/5jDgRkYSsjSM/Xx37fa+8aMddmr71LPXUUqOBvnUdT4S
c4G7eRdC9ghLpPyiDle5vnhft8+5+ky5dKuI5KTG3TrQLxTqXZlCh9RJ4rdrtRCuMEoQB6ZrKMhu
Rvl9h37VOF7mQ/OtmV9IymuHgtNOUFSYL0aZsRW1PDSl/0lGJmIQ9bu5PUH+bWko72IlBRHX3AbM
aUqEizjFOxY03saONHAido0oWrYavWTDRUrNgD7crU2B/aB6SdpLll9mxfb5Rowou8wdAmr61rQU
N3t0yLBAvoVVbrlRHNzMz4lmtOteWFurlVus3lzWejvL2IWWeZh7TMvCNxjow6nbtP2KkWCLVqc7
Y1ykzb5zkNWn+eMR3N4pCGyKeeQm+URNZzX3d8QL3EzlMyp6GMX3KtloloEuAtCB7uKTvkpjc59j
vYxexhmRgduyzT7MyiC1J/eoSj6KMLgZy2ZtWDdO1C59Ii79bU6CnWrsm9KON3P/GNPk1gDGQY+H
87Rpm3BTVd5Ot32y+Nz5gJdYeYARpXJUUQZL08nNTDTFmvSEDiXhZzMg4yq3mKWxohg26Ptty4yg
IDZ3ZsVd4Vs6YFxahAjnuzbf0bAhc6fpux5Zw57Bo6yVzah1t/MTQ8lyPd8Hx0E/M0FFGvc2Bo3O
tsDAyG0u0hOSbJuhCLajjzsANSUwri0PR6vN/cc+eHZ27SKOZazZ1fYWi4CNMBQiF/p7WKBnj+8Y
z36Z82hLFnv0HXbzKXXj9qKPcHXyAKURuQ388xh3h9RKT1VFMcxAPHEuLNlTq0J7toi6MFp2McbE
bRS55zYuKbtH1gevnR16URuI6j0j8yekfoJZhekknfTkp/m4S/M8WYNOXidOihs9r3Eqn1DcCuQq
aFOCxCRcp4hU0EurrYA8jnZC4iaAemf343PUQ02uAksj9Efns/MLNp6rCJRIvKK402yvWdmNuUdU
+7mbiE5EIkHI0dYTIRRrP3wMs/ie5dqsEFYFWw2mQK05FzJk2AzaWJCYvRaDeNFukRuUa0ZD1xwB
ZjTU8FunNlc9gNZVZxn3GWPTypDavqtTsApqiCGBZW1Qc2rX1oDmdRkGKcVt68NynY15xDkbCjnp
ByspJ5K0knxsl32RWUpRR9HwF+zDvWIGEIi997oNgFAP8P+tTUl+hfV+3rZHyhTF1gGSZDdNtiP6
c2ChBe/LLkM/Pg+ptXtf+m4aUPzUlF2YKfsuqXVkh/vnpFb1bYuRictEtI5qVDgdNGFcpZ1esGyT
m2zywUEyp/l1iiRxpoFgzcqNbvJpg7MtSmNdBMY+J8ucVOE2j5OXtBKHVI/dKfPeFYm/ydPhhATn
GhQdP8mNV0YHRZtW34UcX6f176fxZZb+yyyu2aYwpIrenvbTLK6EJvQ2JCIBaCFcXjLkMoJYOUrI
jCZTpj2gMb+yumff6NYebukKQs//5hLMv4skdJOUmSY0QzXncOb7SEJPZyBZG+c74Ri71CkQiOkx
hmfpEATMI/N8zPyVeB/j4tM8jw61BXudmsZYabexHn00TPEmSrUHpWBVrJASwpGx6JF8Mk3q5Dr4
dLwKPyPGLVUYT0K/q1G2nwdoHlsrKu9RuLZkTIJ5ss4hsff8IQAuXTVFYhXpe6KFZDVPLfOg6E/K
sWMimMYE8MEskEDdfFI2ojZ2apFd484mA/OcFqWrvm0S+xAw2hKcu4YhYWVVCK0crC770DMqScoS
VsfrGegKTW5nt79M+DdF599EvbepBsOF4rG3cdGd963Yv1Htj6HA6JExMBouVYLzdZatRJ9hg2EB
X33up25dtc8+yotiAs9MkCcjOCPiAvibxBf3M9VW83sY0sRvJDn1NupYfX517PgLfgzuEioI5Vjp
R3+QZ6fuzyQwt8m0Makq+8qwHyo5QNJxzpnDJJRCsoiTLz15QUffN6Oxj0ZisGFHJHEQAk/mBkcO
ZMbLFS5na2e0HklwPCR29CX0M0wONJBxnrMjU/xmDqTKRPLTaESNzMYhyEnT28xfpSI6aGELM37P
vxRy81vLOHZ2vbZk9lyn6FrV2Xv4ehvDeM7B+yi2ufWROfh1j7X+JvKVQqpSCh5YOu6P/bUbgjpJ
zTGnJjaqK6r+gEtQ0QtlsuFyAiV8/vXnib97QCyVOdQEPWFapvrjB6po47T+ZOc7OavAhPVNEOO/
aBv7Xok/qIb+YEyCMLQCVN7u5skPW5fdyHRGlPzw62sx5y/384BhqTYimobmaIbNquT7h9WpfWSu
Q5nvho518BxuEImOcXHfN6Y7kkYv4SfFNlGCPCrhNQmU4yLo1ryBwn6KNJMJzXaRTqkBBVJucPJP
iGNgTLXtC6bXuVcGL5Wp72SPvUsR77z+WCT4kwD6GoRx9pTqaOtvGwEIZZCHsjGjlWbrsyQmcJpn
RbO2kqCqZm7QRsPtqC6x9t3VPCdT71bI22ZdxiPj39BH9KG8Fs5xDp59D7k/vsIcbf/6J/ub22eo
KgOs7ggWTJrx0xjbl1Qqxwrc2DwKDPTvOcRLLWVDrRoxvXQzR4CivtjEWaepyO9l6d8ovTz/+jqM
eRz98db9eB36j7euRDAUfCK3Lp4qd0pr18Bb3ocOp9iXaniGVLbKo5d5TMskowoPoMaoQoZvXz/E
Xb0BCwJkDTYM96sN23U1fcjjU1oL2t+Fwy3AHZTDnpF4WYPJLORzxgRog1AqCzxNmwCgjnWmELfJ
GUrnL9thDoQ5yIfWbN/8+rvqf9dNHRP5dJ4Xwkfx03fNhKYFnZrnuzmUJs1/EwXFvsf3B3kxslJv
GUr65HnS/e08+Hm71n+ngoIyBiJ3jxGwemZwtZx0M0hvCaGBwuJdk61aX2FRQGStGduBKk6U7up3
pTGs27HaDMGE83XvIr21nj8YpNpZ01OwUKjgNt3633zJvxuIHBaTkvqho+uG/eMN7R3kbIyWyZuO
P6/yhtEAlN2u82ZeYDKl9PCZKGJHLIfbbC6zpjea+WzHLAyD55WNlwwpt3XvXdQqOSWsWuJZjIEH
enlsisv8mMyrVsylNoA8sXs6Dp21Vc1bzagPg22S0W3RrCF0KP7dY6ORLfmpu+okK3QVrJmjC0vM
3/67BINeKGHWmwOPTZQ810ChRgNUBqlWkFgkZ+UhN7wjawhk8p/nOYfnuTU/67G4M1LWYhHT6IjR
b5GuNTSBZjeTkkFhnijzYR4MrJuiTF9zXT+kur6Pp5ah+MdnbL5oidisIS1Vtecv9f1FJ6WOHiJQ
hHnVOS+r8ahd29J0+9TYz1PFmHXrOO3W+DzN9cbCik+6QCgH9S7dYuJKzr0RHhRqc0P0rgVCN7Ty
1r7j+QyfPCw1Q37sidUtQMEVYwZuOpt5xJ3zJ30c3HpV8GZ+vMZJrDqHGQB9p4aBVLLon/R9YJG2
oClIJDcOrW1DJ/UFx3JzO+b1u3kE/HUn1f466vCLAFhULYMxkOL5j79IwqgQ62mS7+ZfYV6CzUuh
eWCh+r+aR2ySsiGJdBbBDAdVRUkxydw5CzB/RTV/3+N8w4hjBxki39JtWSf/m0ucB4O/3DRL2sjn
2oTC9k/PkQkksRoFlwg/bVkCMhO7/OLzOD2v+3E+IrxLNuOAHUCIvOAcG7PO182bYfhQcguXFAzW
P5IoCZr2vDBloIeHmmx+fa1Lr//xWhnEVcuSljB1FdHfH3/OiV+u8yaeCj24mRr9Avtyk3JHrYrF
LQFW7497Db3A0NoJW9noDZVzr72dp7UYK5Q+Xus4QC0X9TWHev/68T+ldH/a/ef/Jnn7fe72v0wV
z1fz/1mGV2cmJxP+XyR4V9XHKUy+z+7O7V+Tu4pu/EGARpZW51baJlYh/8ruKpb+h8MR3ZDSAspu
MYR8ze6af2jSsC3HAjBCiY1l25/ZXUXX/yAwpEsQXyBZ6rCS+9eV/XAD/z69K5Z+9K2fSR4EnXoC
j63gX1XX5pj0u4HMaO28x/igQeqbaU5HyW8vuDCACnn4nqSR67dW8CzUKF1XMOtOzVh6dx0ynKvl
hNfJCyw++7HwddbMVcEE2akwV4EVPWFohLe1U2Hpk6k6BukKih/zWTErYi5ns7QvwBv8q7HXduAt
QvOLg2kQSSSzwxOi6R7soDdX8KkaGJccW04UmJasUir/hxZXv8AdcHVa5XL6hLS1C72GoacapXX8
7l+R+vNRvFKPKar62h6JwHAlDDSnM4qrPOksJqkGf+7CKfqAO8xDlDWmv0I5rK117C2G4BKBHn2v
Y9bkqmGUX80pNDZtqYy3BrpZqEvXyr4wg+QsJ4fJtE+966h29irOA3z5tPUQDfdKaMsXNZzufad+
/SeIONJxCpaEtZzKe8z8jEXCsjFEt/K1vr7TvaS+K2BLNHXXHcP5UN/3AKIRl3k9trRY2i5n/2y7
HGdO7//NmCp/HPaX/kMfVImzpC10w/ip/0yJBXHCyDHeUWYxcDQTjs4wljfLxu+K8sas9LJYLfu2
an1/5qdj317XVrjhgUuxw6J80oKcKTbFZg03l/YpiQtt1aWiupmoeD0NQUEGt9Wy43K2q2FfiaFI
DsvZINBvfL+97QuEw22h3Cutrz6NdnsSbTHch2XDXjCeR4p0r+d8S96HkFbulpZ+UVxhe5Z3sd1t
Rorx99OkPWHeETy3Y6CyOo+be83K8LAqrPrVY6BuSHkJX7wHD19tJystD42i2KfvxpivT/IPEciP
k5kkTabahmMxQPAAG6b602IRRcWuDmILhKvVRAc7qwIw7MHXTZqICkFYs3CxkwE/XHweWM0ShfjF
Y0oGbevbg35TASE/efG+CNCSJGdi3yqUlJEorwbrdtm3y3oVyqo5OTz7ewuwTLVpEwc/g/6rYHoK
QWbtDCLfTL7WskIwwQ0Xin/tSj244pNSUUDFhgC/+wkl8tto0XQfgsggdjG0TQdhaw0bkJK2bPxb
e/4KAbyum7KzN1FVyhtkcON1NPXjhyabrv2ogxWcj3uB9e7XvyncC3NepH03HsLQoN6FL5MmKX3R
o+fz342HvolDEs4/5QYCivdxVqd+ts3UAjMvjbM9dtVNZmGfp4CRetsM5hmd2uRTWuXvy14C0iXb
R9hm+UfRUITPHDMB00oLXYeIXUwvYeZ1boGoMQCEUT1CPM+3xZh2byJVXsnsJp962V3RnhzeRFqe
bQvZaTDsmuFOQSvTNaZ6eNH69fKejeMnGJBQgMlIux9yrXlpsx7ub1w6dwjWwL0T2gi2EC1QyuTi
7TRkKbLOavw8QfrqsWnzVxqwphyuSLgKROxqdlV8GZTwoW1E+7HXKf9PVRW8DULE5lo78a+BxC9D
kzWwTm0qdmDA0hOrCgMXNL8+sPJQT21ve9sgU+w7u0olEwuwAcXJjW3aiu6REmJ9SAa65rIbAhe7
E4N9azlB/7gcshRvxUqquoBa7x4rBUlsI8XzYjmJQG6wyVE22oKUOOplrp68TGT3fANEFxzU4Jtx
ALueMSqmLOBgfuC6sjRRQ9Q/lia2GIPvmoyzWYvXRvmqE/2A6jnVlyh+qgDa4bD53Q6BlpXq0VPZ
F/p8ZtmpEw82KeEjYTncHxh1/FNJSJWrRj/FuLpFq0o/NcuR/2kb4B/WxVHGibRPiE5O2Bj7wmrF
Y9YP2jbBx456kCUeWx2tVys0wSXPZw1P9e78FP7KvLdsyuxzV5nJ1ZibZ/nwMUu85nY5tbx11VJP
c6w2XJXTZBGNs3bPY/VtbPXKIbNbb61rgf1eivFx1je9lIY93YaUHshYJtZ7yNnmygz68jxqufXA
iPK+nt+nstpxTYF5PKa+r7+JU6Rf5uNTFCkgGnVcjbp2fBsA/sbJITdsJwLxvNPNin8oC9eEVcs/
vzhlLo1//fK/tsHFcRbYtkjcf/cxf23310v5qc3/8uV8WxtSvemHnwrPQbjJ98XFGBx7h+QKTEfV
c+6rrkhcL4r0lyE+dYonP419QEEkVtXXpqgofW2alsm3pn7bWt+9qxJp9m5pWniFd7809cF9/vmu
f3cBS9PlAhT8s/5sulwAU5y5LSZAR0r1/2g7j+W4lW1NPxEi4M20vGWRRa8JgnLwPmGf/n7IkkSd
vU/07UH3BIE0QJFlkCvX+k2qPSDUexoi33rRtUQ7FRWlGNTErRe3qwd4MuDxfKe3XvpkqNZ+1elb
OaqXmFZNmT0d5aht2Nek75p7OZh2W9Fn0UuDgzSgYuMussTWxmtOkEqLAJiHyiWxzPrJsZUCYWUo
MkOeNk/wOLJtaM7cvXkURXwsb8PsmweE80l21TAkLVN5lNOTrgwXoaqKkxzTqPcj3jvnfuabIWXi
7I3OD5ZyFLA+BjB9s5WDqRHlsy839kvJSUtHWE5p5mDEGODXPjdHVCe3sT24SGPS7Hs/pepRaEfZ
jEZjAyxWe8SV1X2YPPPsj0r3WsZRjTyjaaPQzkVtYAUojmndTo4Gof8NpjrhX971L7yuL5rkXIHU
WEZVhM6NPfubWbgvF1Rzlz6h8ncf4FrKZx0ldg0OIY7udXxTELfkvzTI5D4XHlY1+dDA9oMUOJja
G3FUsg5b0Z08P6/OdqqpqyoY3HdLUTbdONbfDQuwXWAr8ROi3A2QrEmQirJOptVFd7iCQOBpMZSZ
HHNYlkK1XtucNxrIr/ZNTbKt0tcj73vy3GWm/1Nk0wPMdfNLBo95UXtO9hzkSo/0BdKs2FKFWBrG
ycny2FboBXLH9vwq/QCaOvCSEXSdm55rrUVAH3LyTq079YLvHC5INeupP5Tzg2Q0vjfUI323oB6c
WPiIqEn6UU66hySM1T/WtWKvSf3UW12LLtKNOWvROjYVbCrG/P7TpLkdtYZnxyyt/WdATsUeRK9n
kazg2Va18BkTr7WX1Bgmz12FMuLWNeZ3k1KEz7rlUhfyjeAom4aN7WkW7e0ZCxiBzDwBHkRZy8ie
bvYqNZ+2o1xljzemwyI3Jli48/SMaucGng6J3qLXdpU11EvHn/GVhygB8gE/V1zZf6i7ohuVhWzK
gT5B0Dk0PHsn+9pURUbb6c3kPAbuk4Ol9lEMxQlRcnFphra5HYIq3eEJZhP0Dx667z215m0QmS4q
Xd/LVi3ukOtLt0GV4FI1N3UwcrcD3DRroVNNbve6roHWRNh5oZaiujQ1uM56GsBxZ9MbkWu+K9pU
Z2NWj2+e13/3hFUcQqyuLuZsLSQPjpnTlafL2NeS6aXQdO0Y2EHzMIqouoPltpEtB/WKh/53Vyoq
a9ciNffrj8NGzEjvSpuNHkBmdZ0ozYD9JC8Uz4fIrQiPYnQOdHsyAKkH+fRid4q3LysIbeyIb4cm
aKdNxL4ANvPYJ3i5WUCPm9TdAdL7NUcDz+lFhXmRl3llO57avL26cGZc/xCaqnKtY8u++LCXF607
jG9GRuVR2LG7lc05A0h9NV46aB9Sf3f9ozNSaY9ZlFddPNoAbdxUOcqRf7ZlZ6AT7eCme9eHcO5R
Rk8QwFdJuvbK8FSImCJpFZrfeBOWVIfMn6ORXaiS6e9Q48h7hVPxYE9Zt/28vIkLuIVBMz7BE+4W
SjIa3xRDLG2zMH96U/HX5YOaFw+DUNptMzTjwaob3G7BpLQIrmyjAPUyRSHsHQu13I0ebg2GFqNm
hznr1SMxspy6IH4dbJJvphfVX8MpPKGOgwaLTWRcRQ4nIsJ8xh6/WRWPlTLL38CgVEsvVJvHOBX5
Ooxx2OpMKAl2ndhbD6Jppg469Ak8uAqVWo2wwteu7eu919VwYMOMKsi/++X8lMSunG8XLD/yPhCX
/nmf2/1Jb67Dson2lQYBtpjLzjYPZrsaicUj7d5rHe0L5WO0eJRkIhs3gU7pjOoSmAqpPoWg14R1
cHQ6gzymXZDaDzCJC8dWfY4UGNWRUrsfU+Ac4yJ0FkZq2EfR4pzp5GRamiEvX3OyORsl00Pefppx
2wEdN5XxhHFG+Wra7VodAvDUoZ9d27Y7xpldvCJ6tSDHk81SFDiBx6714rijgTLBWK7ZUFsvVoif
Z1PW/U427YQApahLrDfnUT8TVJTL6cHu0+TFxIV37oVl296rtrim8w3NTlWP8v7sa0/VOMMS3KHh
w8prrK1qH8djJ1qG8ZR9swuB9F3mvH/OULvAv8D5+2sGK8rw1OvjUzkXpb1Umz7Q32IZmAb7IaLc
cmQDQXw6D+QqjuvGKN6GIRWIxhOA8Raw9GqYLM8TpoCFvnOn6mRMMWzB+ZYQDrsNcJRhLdcFU0Mq
ayoDlqY/S0KrueOhb/RnDU8hF0mXPL9XBAziJC6mXRu71O3nyXIe9c5nOePWNQ9+3vNzAGzgeKh/
z/3sj6buUZ++JLnIv44j6iJKoPzANeAR48jgzS1YTKtcHe+wWvP3fm1M22wqnQdg4/DbgsbeZkPu
qj+xAIgWvRmkyBq4/lkazkirvdYpy71sGm0i9koUREvljymOv3RI9j+mE0LPeaF0mxz9nsXoZNa7
PFNIH/06gzMAJZXInoxccmrgfcX+4ByKuZWOWXISrUU05cYjOb65U47IgzvV3tJxG3EEoYzRTW2o
p1QDQ++b6E8YebuXXbfBub9R4mAr5HoWzA+Hji9mlTf6qeWnjSjEvDZR0VuUwGHwHfIeOjUVVz3A
7wyotrvL2kFcizjLrt2bHJIH2EV8ykMZ8Ch3lN2QiBbncsc+BWaIAE9ojG9ZA5U/Glp+NHNzajEf
cHv1hT3RFlUEuFF2DXAlMmBTVpbTrzXs0ruDDTcJjbp6Y1rli4jNHyGZpzvVqYu7cT7IMxcxuZ3l
1PfYyVk2CHvrCROrGnR5+NgNdaYit1DwbcsU487rTPeSEKiFVtzxUgLBM6WP+e/Gmn9WwT1lSLKZ
Ks0+OtfDjR9jGCM3zp+75wYEr94A75ddJcSo2xekJiF83zXw5uV++bY1zqNyTT42PVI8O5VVWl9F
5bDCKfEpmXTj1bIKDyq7npIPLY1XTyQ5lY3U2etJ6z7C9l/f/Iu0fLTXtYleaJ53/Olqa9prvwev
2JLMhqFbYnAx/6DSdizPAsDIXz8yrxzZJIB23zjq5F1ufy76f/bKgqKwrpNE3UiXHtlMnOrvphyV
bj96GK6qzu5h60/+sQUTshBFg4HM3JR9QptYcT/bslMeLBboozt7FVZoOIhBB7IWq6zkIezjwoq+
jbh8HAB/42yrZCEy+rnvLE326ccJJMwmMS0Y7r6SFHcA5Hh+R+mwLscq2+METW4GHsPFosiwzMJs
+HDcaAU0yv6ux2q8SINePFUB1SrD1xD6E6gaBHXTHDInDA5UUvN1gYbdl6SJdiNoKcreaMGEi4EQ
ZkWwrCzh00Un6UpZ6wpoJ4ckB2qbAKWmyt42oo5VCurKOhruxRCY6LLVDqnPjlDctJT+TLpnjsoj
F3uf9j4m/XwVgX7u0n58q9LK2tqdH0qf6TfKtz9jmpjVZeMqMQxtHRU1bMI8HM7BfFZ2MB57AylA
OUAGmIJ4EI2CkJfOcBh5LS0rnIWfZVi6Qn05mZXg+SFPM1yRdh7Z6XIekF3yMKY+2IZZmwix4QeA
i9iyL50qS7dKozwgNsY6hxTjRhO6eTAas79YpP4IQXT1mxsuE01gqVl4FAszNwUmaeUHxUXxwCsN
5dn2ixc5Y74XP+4XjaL2srZq9wm6MdUKeLHfU3zBs8aHtdr3+Mwj3nhX9v14qPRy2liKdt8rM8RA
9UFhx6r1KA/qFK3TgM2CbNlIxIEQVVm2nNx6FDZZLLI12WKIr6Huut+Fm60CRDa+TRrqyS7v9lPU
B/bajDLnZCm1fVBnfIHSK+ODgrMPqHrKFcBRz3nt2qcmRE7MD8ZwabYKVVCCj1eSqIsoJOdZ1eZw
8Yz0u1d5xms8Zu4Wg6JpLWcNk/YNS/P3Vqu1dW92fbj260pb/rMdWoO2HkZ+42tHQSpLti2RX8nm
WZdRK9s9cUe7UubXKLzMX2L0hkju3Awza++lQ/BYG6n9kNTVRbcrnNf/8yK4tv6yKcy/LsoyL3jM
Etv6vCgWtQOLoN6JCnTvyp+dzPUcNDu29fthwM1cdkU5+YLbqGyHyMDtZhU1FIP0jWcZKXuISFzl
AYgCJaSojo7kT5prEk/lBfbYWg5mecumLOjGteWN0bbR8/5dBc86x48TcAkQF3haCd3q3rv6r27H
xiX937OtuTurACBgEzvueAfNO131miViMdrapJCAY+mEH3qC8IYcHR0LIz/tVHlDsrXZvm0CQvB3
q1L2Bh6XT5NbpmeRGBEYmLF6tyNsUzpWrxNmOsEzdaFtQu7jvTL4/qRB/lwMsb9D44i84Bw3GoHe
bwYnUDcy2BysVCFoUpSjbM7ob6cL00cnLf2rh//PLQbtiF8xKb1viA1JQ6blyUQy7CkX+t6Meu29
8Sit1Job7PS52QpcYYLefs31JD2kI9TdPIyYNtlfbOY+gD3x76IAeyh5OQC8kcqIHZ8IxebfVOBH
BDJoe+7DhCasmnLPxxnjhkZzmCrj0bydf05XLRLZfRPY/5zu1ySEkZ6ch+R0K1UvsL+fU601d+1c
FwHK5JzhIWIQ2GakrUx8mJoBvkFcx9HjMJA/GoL04svRfh7VESnYjdNabvzxU6SoZPHUkRv/IE+d
e0w5NzJFIGcMVXefGP50J1sjypugxBuDhchnK9BMEJhRN121SZiuFX9enFKlbI5+YD20mUKJ8tYX
FScRqPlJ9tm9Nt63NqLCsb/toQpdww4f7E4r+7U5aODiUxtd5ijpLiqR2ZyYxPIqU2cNM6FC70jA
KKHKZe7l8NSYMNVJnt5GJ/TdPLBA2F9lhpOfrHkF+etgTyDP2i+GGbe3scIu4dnPs7I/Z6n31wQz
/mEFxnjwimQ8zqUQNBPFeEQNvN/EWvQhW5/9/2haSDooS9kZpfZFnXLnAGTXLIVy4ell3jfzoaKw
uqiJ2PZOUAWImRUe70iH+divdoNlcc7eEWU2kyiFg7yYO02lBokyDdMHyprx2mX9J1LrrD1Zy2Q3
BlVx7/muApHXbd96LXmWO+lhfBW4xP5IGl5YHUV7ychtLiiSRAt1iPghEoKvKjMOD/1UOW8osMru
UavwYM6HaK10ffWulsU3oRT+/eA56b282op7sfBTzb+P1T5ZmGaRPxt2Ya6BwrQnT6tgiOishFOq
i6c8mLVQdaf9kaN21ioW4hzmg2al0/CQRGj92lZbLpwh9FBxtsZu2yrhdQDnbZEgro+jrsS70meh
+ohGhB6M/DSh63fCFpMEdew+GV1HaD/NoqMjaccTcHH11+lUG+42rf0nOfCv0fk2k+gaUOOxtTIs
7/n2/TIj5B3drkI+8/ZtxBbPTZqr/C6OSjBscxU2WC0HK1W8V+T/SAA12jXI/P6k9s4zeZeUjB/8
DnuKgwfV6OxjXOL0h2YmWVa19i6uSR7OZkx2jVTCis4wzii9BGRMuCiPKnjAfNP3ss+bB/RIdEsC
UPd2XznQt3PpySIWu93KroZm1wwoEcnbyEMV1j8Rdaz3VC3xGM9VVyx0Mt27BnPDi68qEZbNMOEK
sw3QQ5jnwMnXD6bmPtyaRDXmpY6RhUIvy8HkWZgXa+AzCX0nXvmI8vQwveL+MFbW2uvdACD+GJzl
mZ1MBQqp8+iUm2srjJJ+8Tnn1v5vw3KOW2Xh2SjMZ98RzU4gSrFx1RHSk4wc9Rghhs9ff4Xa1cb/
Myx/8J+/fzkv5lbwoyFE60p1JK9XlhQ2RXVsCgH+QJ7+s50Yhe8uZW9UbuNBsQ/xpANZiEDrZiOZ
8x76N1TsOuqwLizb26bIsXo28rVhrmurr8+tnGPNc0JkVG5zbjXFuTI5zxtBC56BdOiHQUyXzATN
sKnz1lhPUcbOoSKDf+s0eQqveVvRU5vXiSLt9nVn+XeyBQfc30JSR5p1HsT5dWFQwT5+/hAKKF3L
ug+UpfwByYHbr6ghktmYFTxD9lTuyQkdVP3nonrbRl8Zy+/JEils6YUdbJORNdzxPOsWb7Vxpy6p
DLsHGVgpaI0o4Wg9WrBvHnyje5ShXoXziN44OJTbvrKRWwtAAmasmO81ECeSVXRL/1XQ63UmrHdQ
ytA2Y3ch9LG7k2lWwxX8Lj0CMJnZtSzeaNumKr9ptTYLV6XmKyDHE3RTZDo5qovg2EXN7rbnTX43
5WBQIX+RDpqA1tl9L8ah/xk8pllg/mw15cOGr/Nqs20HwpuVl1gJbOIWJdx3JSG45g4Tei6m8+Jm
9bqL43xfZOE683mgAxYkrRDO2YeETcQpLQIeTkiqhFtkX2VJ1TU7beOFJPtks2gc49CrKKHIJvKd
7iXTxqOs3cqKbNF8BTZUPMrxUSQfBDbdrTybR7XOXky1bpXfjNx9m7OvkXkwkz1ZKNL0o+kcZ9UW
kCOitPWxch+6W6YsBJkduNP/MiOaZ9QeYA55D3R5lDsnK37dY36V/31GOIHHxW8UxphfHQFXAPvW
NfdNsTNkY4zKO/GIo6SOBD82LN6bRplnRz2uWyOU7r2JYvqZIpZ7n5HTeDBr40nOmkKBQJ2djFAE
uAjb+kNFGuDRnSyUyuaYLhjoD1H1WgFzQM56noaruKpP7qvRpMO+rNlzQ4tCXJEkx1KvvKXiOeGD
oyrDI9QXexWAZt8E3TQ8EshGd1Ej7mVLzrAz63uG7PXJtalOeIB2tx1aLEgAML+dguqRzc98Kznb
jyxYf7WD9+3cV5VAFwDBoMYgX22+BorQ2Uuh28iuSHHzja9n0Vo229Qc73Nopp/z4X+zA0xzUgXz
X4ADqL6X/8/nlJAtUSj0jc0e/K30SC+OU1G+Ti1pqckSPX927K/wfIzuqZKYmzhqgnMXu/4uITl/
QNy2PwpFc7dxG4s7V/OdtYXx8oMI2gzBQy1/DuPARcjBTN+N1PlmuUr3DYdu3ISxm0SY9ByNmogW
jY5UvR16P6ZOeXBHU3wEaVwtVLObFgZ7cAxitO5A0OutZE5dzVESCbrqOSNuPNgN6W6ZU+8s49DO
/ZbZdNj8CG8l90R/5gemeC6l8KARTo8OOjjY3BiUDVWtqagNVyuQad69Oo+6WWMCMsqBNSb29Fg1
vXrme/do5l4N1Lqz3ryk9E5yLpu3hAegXiNCJcAbNbX5kMyEAjlXNy1/MbBR3YfUOtEcUchPavF7
ZprjW2e+wENMX3GNbU9RosMAmctWNWv1SsUN+fB7loAdgQKnJ06TP6RL2U3eHQWdNBkPgRYrc0nG
gOLbf827VLwlmt0ucambrrWVYFbYpBpSYWq81wq13zsedU90TtJNTKn8GhWqtgREab4CLv6JXFOJ
NCBEQ3ui2KC7AC1CM/gBQ/9rgHDKrHQbHix0jnwRvqehSPbz9xqml+a8u4V/thrEVZKpmk4iint0
runPCYNhL0fikpeudj/Y5I3aeUCv2RfrDtIwSqXVz36a7iyKBe9l7BWbZECvSV6veSRkvWI39UG+
03p7WjSsO2/TfJY6TfDmxjBZsS9QXuUZ+rLB2//DefLVeg+eZdG5FbW+oNn9f37J3m0OuuoPe1ly
dcGfHlK3KYEQVloKFU/Tyf0MzbbLnAnQWJAsR3yD72VFFu0XTFU1IprbbOJtklRh1WzlsDz8uQI6
rb1tjWhYCqhmO03PcVyc4wW5t4zK8QJczzzLLndMnR3O3b9myL40U28z5Px/3EPOyH/P+LxHNfVf
skgcZEVTVjptpRuXqiPE9rNPJO0xLYRxll2RH/aIh3vbz8poYxQw2lSYu4jitEdTDV4/q85K3G1L
F/EIo7CaizUfZDV67ocID+FbIypB024ecMStT05zekfDyN56BraonG2sQJEaIlLLjFmuZu77PFjC
7ljDS6Ld/+j/nFt3zWsUltrus+tzbhq262CKtYQqFET4XVd2BWQ2ErjyzEW06yCG7PyP/mGeJgdr
BuX8BriMVynu8XPqnwly+mf/f95aXm1EdXkKPGNZiIY3hXLSN38c4n1fIdE7Axa+wTr43RR9d2vK
oKvAUuis5njnNIpz8toKoIgbX+UhNEtE7KpGWX72xS7WyplIVQgJv+fNl0elD1q5LpKrFfvmqT9P
k3r+rNr3KsOD1rAT/t3/WW7/0/9Z6pfxoezvG/3ct6556GOKG/yo7pz5YCeVf2eiIz76k3aS/bJL
HjAEbpd651DKneeqZWoZUFNKd5da3VfZZyRGfTICb9NmXfdE5btiU/0Ukl1+AhH/la1tcpZDTReV
CJO55lY2ky4udqmDLLNsAhS1zk0nXmUrHkfvrPfdXTamKy1Ioq8+0rirEOGwU99G1iVtkdZCzTf8
Wgr7IVP68Hm0A3cXq4aBjGngvs1XmkaSr510GLbhjPrWLB2aumt9N2dEeC+c5iLPVMtXdklqfI/n
WcQ0oCBl35+58nJ4Kx3gscHdEic7mybrwQ3lVIUaHX4WqumgIiyjb3fTbOguR7SAQlLQvstG6qRM
QwsZ1fgJpidyz9rC0bOCzLXXbHlQQVqa1ITygJYISJnQ9dtgKO4gzi/QsYjPHTLgi7Y13a1mT+Zd
6vjG7WA5EVKElkKK7D/6RaYq+wh4oYn7uLYZe7M+RWXZioUnonA/dNmhU9r6ZCsw2MkU+2IfJAnb
vuhHoTrBRxB63/99AtA3/BhM5a8hVCpBCQXJ8FAoP+I2Gt981xkWqtoEd1rQxc9dIdbjXMKoEZfc
myrKACl/FKTcJj+y0z4GpZ39CILxdvKn598n/2UOpofol7GLzvMnYbTZk5s56yJr/XvZilzyaGzE
mj3GFNlT7KbatlLNfCWboWH1+BR4pKa04YAumbMMlSHddJQXTkVU+/vGzftd5VTmXW0q0TpxhvGJ
NVdfGL0iPqyIuqumIYDp9g8x4v0/E0N/7UnEvkGdFQQggbj6jZluUjVZ6aqiAM8A/ZKq1Y/OFdTW
a1RLhDE196XtOafcVDwUORgIUOfsjMx4aZH22lkNO0hkWbN3UNULOSEZkIxxJjs5lmEa8+ic1RIi
t13HuqIiXsRZ0Kv/OivcSrsPY/2/zwvna+N59P88Lxiw2utsby/MKjoYGbmAEVWIq9K26qLRMud7
gzdKlbQ/DFfBDaLs3McuQrioqjMU7/sxuaunhpxJVgxvsZ5f5FxClmMr1PF9asNsFcald6cWaIqm
lXMenaZ7yqi68ssPoEvXVvfU9hoGOD0CXXLUL5Rgr+pOt5SjWH9Zd5U73aNC5vNRIO+VhpN7LVV0
ZDVME+CtlJuxGepXVOiQxWxVZTNZA4gd9Wsi9PqjNqxuzT8THbrCq598rbgqXtJ8qGjPLXuUes+9
r2pozMJ68+aBwBt/JOSLr5qXqcdRHfrV7Ua8kB202P4MLvTZCANLsvOoPucaNOfi11nRK8U1SDx1
Jc/+Mfp/Oy+e70ytjDv3ibUuFAqlvhN2j2NefHSG6E+yBeTC2ypWZy1lkzRM94hWSOP60eNtQoc+
pa4XRCPz1XETp2elSl9kK09s0v0plGckizC8Sb94Xj1tLctPeXZ145ff3Wo2ITVrGuk27bzPbjn7
P7p1eyzWcIHKDc/H4X6CLHLSi/qsmMl473Yl/4Xt1feqmpKUBiLuL2IdMw7Fis2VvCJ3kx9oMScE
x2Sv+RJiOWA4ZO6AmpxvffIUybq5zqpvtHlUtsbB5Yoyzt8sN0aDxA0KytQlpjdqH8CumtvCJIC5
nf41FIWDuSIDPWL1ov4e/7xenml122+0UnxLc6OHbjhXXSlEoB5f5Ommn8u1ciTvfcQhZPtz+K9r
5Kk8fA7ncCH7ld11z20adba1GhIcqrpWje+twKoX8rOwgVtQZNa1u38M8DR2kLxofg3olfvrCi9i
ha2TUL/Tw4mEgx9CjsdApIHS3LWovLZ8VVAfH2N044fFOJb1MQNEV961SmGu9KLZxVGGiG2iaU/1
2A53QZQ9BnMrr+vhKdlOY6Ehk03HkNgPVcjzVXaRtEiWRa3arEUMukrorLsctrIcDfVE248GLNjU
soIzpNqPoDXVqxi+dQWqgHWVaNesi3NScaKEiMeYPFDohYuW9BnMZqbEftOey6C7yEHZpSu5WFVN
NmzkTQzkcUkhRqeYFGXelq+po+l3ncbGfein4rWt1GlXuaGzkqM1+clVaYp2L0fVIH9PzMa+DEY0
vZj4ftR9uv/1NtbC71cTcs37Jq6SBRLKYEhm2FIbDdm95wZfhiyPD9HgI9P2OS+QbTkRWcp3+Cjx
QV4rL4vyJti11lqYCWW+JoGTGE/Ri+E3h6Dr6w+vVTBS86f+NJCPeADaRoprHrAVgBisgPp9V6ve
KaohEssBUranMNEGVm9Ke8JA90ftRfPhviV2SymIhNXG5XGx62BB3BKOqjsi6xnbHy2IUjf8mpRT
vu4T1z2QJouvlsq/Gzd19NXRsJUpda9n5+3PJlU5CLrcynYo3pjV1zqd6m0UK2uvjLQnedB6dIFq
1XgoZnoG0qH4uwrKbHJQeFG1ClJUPeUoLkHDVk2SfiVHG691jym8NIpl3G4M1PLByTC5SamOD86g
7rtiMi9KnmBI1Ls4QvQVaX/ZWUCwMhJbHGWrSXzzkgL8Pttz1i8Fb0ippxVb14dG8jnFFXlD8VCL
Vj2i6AsRJdm3yhaPTtLpwJeNZktKFDkYteweP2fAJH0keP3XjLQG6Gg1ORmbbAfvh7JQn2HBUOd5
vwbaRV6zrfNik0/NtBi1Qts5DS5IN6RUCE5+16ko/9W+Chzos81DoX5Ihqx5MCqc0FTyFgkOdGuZ
M3IMlu+o1V5TdjS7vNT5LGY8Zx7NOiCO9uo2KmHzPF/2+4j0yf7P+XnXfERZYfLgqO3yKXFRA0/m
+nbII2KrIxO3rmf0pMAhZhmnoGwU1HlfNZefsdqG/Jad5Dkw9YXsNupgPLP6N0AxNLYlhLQLm3Ty
Gpmqeh1Syi2WNuW9wDSvco8tB5MhAAv5H4Nyi44SEd6aEeSIcNF3U3lKU826Okb3KhP8RjI5SzYC
1a2f1OZf/V1XYswjtI8Muey7UdNLnCXs+EszsdeeoUSIp320bqs9m+2YbQJ240c1b5Ch7gptaRu+
82R64eYWJ08kz1Uvitb9HB5rE8YtbWdld8LS1iof7bWr6lUNYfCqzYzfDHScbOkzHXhuBXnoXuMQ
oCsUzGDPZwBQf1LLb33v4i5Z+j+iIn83KJq+TqHurbq6sfHrAiyjZR52GHaYXdHEthXFPwsTeXke
VHduppfveajUG0+d7K1slhoLXa0EL0TB3jEB+YzPA+gGkOfmYsiV7AiEZRN5nYWxWfFdYqBinxwc
laf0nFaJ9YCFwK0/6fV2SQSRnj21E783/wgHYexaOocR0W+ghbyVRrQZRRF9VwGSLrVWzR7AKDoo
r2F+OuRjfQVLqy2yrHlHPdJ7yio+7clv3rNJHddFa4ZHw07Le7MyEVkqRmurpg0S+HKhdVKzZN+r
+nxx5yVZrqwY3C1aK7Pv4eFVG8iI5krFHx6JDSyfbdRkH0bXiWeNvGx4SNNS3OdG8KJ7A0ZMhtJc
qzLzzgHWcLIlDyqFo/UM0lvJ5jSW0eFGAoChUi4HIPyGVvivPHRR3EQrB6GbeDyNOmgzT2j6qxl1
95rW2t/nqVWwvW21MJqxmw06xD9KfwrOvBHRqcUrEvLKOUHK5Sy7Pw+1o5BwlBWh1oEKbdm1v8qB
bWzkNikPKtSE4hD5q3mbZKRde7VKIvd5RyX3VoVVftG8KjvLjdOs+Ec2tjmq5C/ZWxp4+roppHgC
2/oEvg5xEXnqJFG8YxfP7jRayXAkK4S3znUj3E+NPbwiXn7rD4fpV7/pN8OrSr+C5d5SHfP0YBst
5Turfwd9xpZ1bnVg/RE8mnea8iP6M2rOo37sKXs5KidnirtDn17bo2U5A2RnIzO0pJOTMtTkvZTp
OZ8RbZ/9sunzxUGrST4nwr6YFlGXTCukZfw7361ZwDUXCVawphSxUZfR+zR/Lcf4a5abxs/qNDXl
8JPA5XuSNu6LvJb9olpU/lUDc7CIULL/ClJ97cyIf6NujvnYq1969gFsV5rgGjYm2z5NT46Dp3en
0SxCEMJGebKKmPoJgtstqaePwbL3ERi5ACA1st9BlX13A2QAWemhgfW2utIrg79xyMXOiXJrX6dp
T16pVde+J7xHFFmsBUbKJFXdrLqjgv3SAYB9cCJRXETVVwv5CCAcL1Ze3ZoHDG3018b7KrtbGzFE
T63BY6WQPHWjsZIz2Eu9+mrCKlreao9argRrFRWrJdzJVN02XoKvPTu4X+N6hOmd1wOo5qEslmhn
ZXtJX42cydvowFFXsllC9jsN8AoWkv5K0K3+D1vntdy4smzbL0JEwQOvAOhFedOtF4S61Q0UvCnY
rz8DXOfetWPHeVGIICVRJKsqc+Y0zxmn4e3O25dYtA/MYFK0//X4mvVlEtpmTK+T1pHLbIMwysWC
M630Jo88ArrC1OGuPE5ORe87d7eDUVXF8pDPDBT+/zEpB2d+yNAe/XOy2mKcb4/452ay3Vtw7+1I
/T9+R9FiitiMVbO/wXLePJCgaCXT4YbXKVQkzJUcvc32CnNm1LieOo1T+6xvBOZ1+yI3UvPtZmnl
w8lT9XNbGP95/Z9HjPkvC9HH4d/F7/Q2FYlvSS/MoYpHtw3itlX8+xjlTTAXsKH0sG5M8+h2D74a
Ka6XN44RUzuxS6sqP+V6/Hp7RtRT0MGTQstOkmv/PsHbvf88VY3IxkSRs6evMbOuDS27IWKdVkA0
FW55vN1spe0/sITTB4dh4r/IWlXQ3t9+dmqsyz97X7Fq1anpy4pwAdybwt7o4N+mOgt7qrXhovvA
WNLS7kWFuM4VMnm4fedv37miV5xr/+/a//W4IumTUy3F13899vab/O3n/+t33n77f/2mjd6+6+ER
tl1fnCt8hN5qyz/epvwOedq7hrb5TJfzH9dtJ893vZam+8FOBwpRZEo38ZHh5G4X3G7jk54sp9tV
cKXH2rJeksQGWN0GFi6lNAOm5qg13f+OL9YVjs4o5v9+xK0Quv3Qv4/Qy8/SHUoIZVLrh4u/rZNE
bq/rP6/ubeEIJUj+gk35vy9555KbOBfEXG08FMPKZpwggRVm4kGjf4gm6PDnpf/LbjZRJqcnQ+np
/TxbxCLAZacwmk86o7EI4oX50aJlDBvk4efbTcMvzl6DEduCaX2Yzf28z3GbvLqL64aeXPOocq3k
evtyu+P2XSomtqnWhIdAZ3Xrk7CaW/ek4rTQMrmmti+37yxz3Zu6kV37jGcshfB2sDVVYJk1A/XG
w3pXVfVVdSTgzF6yHOp0yJ4kvMfQq73pJ/npj9COrL+3JBjYRb/9FCl2so4BGKF5KeZpfFmBlo8Y
96tQ9jlwynYNa0b+YoZBCjdYJDP0CROTX8Pj8Z0bX9dmgQS+3bl9WRyV4lhmmpe2M+CTZfLaOTiN
jRagm90U6Yvd+ilaAPsjQ0FzV7Zz+vLvI0bTgTg5JLCBm3L9594M+tZYkw/uV6SXQhn72RbQOudy
O66qFg4gGP3t+mxk+FrOGYF+8yCepZU/dxCHfxa0s//8eLPdVEP63z9+u/7vj2OS+x8/LsQa74rt
r9sZVlZmrq17Iha9a9fb4PWpejGV4V7Lpof9uV2/fXe7ZpebBUNRT4fbHcpPKd70wvvsRiM/GGWq
XTTK7QtCXOwTN6+v1OXm7dq/X/6va43fgmneOlHbCstpIlNs7T3jiPL4IHM1XpDMNjGeXdl4iSdU
AG+O8o/L0l67wdy3aPo+J0fBAtC78b6lxz27eduS95wMb3Xa/e4rzf7eHtok84ilenpH7GfVMWr2
7UvmG0TSrtho/8dFax7r/72/71oe6hM3chSDBBDW6w8iZTF7rBt1b5E99ZEU9640KjJ/9OxRaNnH
7eqKcvRkKTKYbz9Tum2yW0gsOJqpmR7j2C2i1iORMa3X9ZzxB37Y2SsVbf0x5nV/J6ocr9XtMosT
2xKzOCVx8cLMDwr6RFtKHrm84IdiPqA/YZK/dOXvtMWXTNT5pwE7fDeTnnKqukleSviGFLrTrJiD
8a2u8j9GZeJ4sd1qGm0sI9ct+rt6u327eLtZLOqR4z6aPOPAOUm27qRC0afawRqcMhit0XiDfHw0
7Se5du92zHPDwfmNI0xdPU3/sClVL5YrgwG3zoOPEFAf0Fy26fSe2oRSWzqhsRMc/qPhr13Q2Ua7
z7BgUChQdgUW3V5N+4lHQI3P/0F68inXyc0UtmSvIKHO7u0nuCsP0kAIuVIQu95KHEbVtztblYcF
+6SLqiakpHlyXxR+vBczE17ykYfahCJn4849jsMrmnM4PAXASJL4nwZOM4I0xhVeRKfQ2fVqpfgr
pHwpY2wMnLTbxZndBCkkWGwo/fJEIGsVeQJXT2vAaX2kaalREszNboSasa4rAmuIer5+9JPpZa7j
u2LM0e3VGtXXbBYB8iUipTVIFZ7mXFqX/xKvGuNsdEzaCxMvAhfOrpgILEvzMNfwvZ2I9TwwICLX
Zh4/khw7+7L74cY5Q/Ws+9GmUgSg4kTe5uIxb43qzRnNH1Aq6pDZ2cmOsz+ehvV5Y7zGNnx/bxFE
a+Z4kI4xAh5YMoHQvgol+pBeoziseSuipNyXlHpPM6QS5gbBbENiwm1QuyR9FsE96nE+xtakV+5T
D5phGTbGcKp/rVnn0azM5mGpqqexsh+FZRxiK844fjQEqjJoer8Jl7pcqBnzkv1PkddHYHVEKljU
kI4Km5C5oFGeKHjxP8/lT1M8oRI+tT6vmTConx0if0thoSxd9fLd6JPQQUKIZ0jSYxEra/rK+ITd
4123dKTWiAKfH/OP72H5zsgOh+aNOLWOsR8tdvUcd9adOb1Su/+Vs/agJ1t6sfu6zO5DPtGUuYyR
27kdQgoh7Bnqk9ZqOBU1L1U6wuNK6k+91F6FjuX9uEtJjj+RwUyXDlDSe44ZzhWHpurTzwy38RPe
3CUW9tWRsL92rxrHwD4PhTX5FJmz7LF7wZYidfFacbL+wXWgsqxmbDOxjPf+INaoKPhD+O2T+O5P
NIf1KS3GI0rn+5TFzYv6qKwFLoE8JhDMg3EltCLTsTRzjfHK2OCFUfzbAtAcpJ7/jdEnyrIOT3Jd
/VV8BD4KUrNDc/bOerbkB6gR9Z4IohxymCl3AB5zWCfzN3Zzage/E4us2GGiczaasdwbFhC12xtN
YApk1OX6ARBW7mPAnETpLSY9V4LQ82h0ShO0kAsOsUwisa9uH39rfhK1YsqwIAc9yJL8jzAFKvLK
jkYw8MyslgPxjo9u7QGy9+jxzCEYTU0FQqqMkWT17S35dz23745uvbbTxhWDsBnYMS9gbwKw0FMl
NJU8J/x6Vdp+FMtxiL0lGHx1bgQzCfvOU3hB5rU4+vl0pVZjEomJ1euENgbk7OKZajzEtTOGErWA
lxg49qd+wLg+DR23Z17uz9e8Nv9OS3qIxdfgmM+OgaO0Vw1+oMbhj1suz4nlfY+k26+pOQdNY9RB
mxm/jLUgDgZm4DTHHZx5/gF/xP4KmSV8Azey2/6CQA3F6gL3ieH2kzGgSyRiKHSatYkcY2Y9l2in
umVhyICC207acwV1vPMblkKl8Dxe9kvbXQh+2xQhuHKtBIG18c+aiHMiEJvHTGYIn+P65LrWF+cG
gd50uW6HzzayvJ3e2ujPxqOS3Y9kMUlvrbUX2KvPCp5r/YTHpghKc76ujl2Bpo13hJ/+jOvmxagn
N6ir7pfTVeveK+RXqXb1atRhTawG0In4Yw0/zLBY2uHke8DrHjCvVWDW4gDooyFMdBSiLZ9lGz/Z
oFH9i++LFEka1FACePgHUVpiq+Geusb+4xSKnAflyDAhV2hneimtQLtE4APPRI2D9xZGttOdaQ8F
dg7Q/k5R2qSQmpxvCXf7EP901kVETYmzm5s7Zx9NIIkgCQb7ow+3385CZUHlc6lL+46Ph5CiCaDh
TqLQQ7gzfpCb66eZIKAWDmpmB/vwSqqdp+cZlk51H8Zw7QwIR9HcdFlQz/X6iMjo3aIY9E0yj52+
xNxGzbt0yX85mt9FLa4KgZ0/dRwUBzv1hjBZxIO7dvnxtxTuF4Dh74G2f0drO5k2XqwlhmlxnuZ7
JrBjWDn9o6tPKbM86HzNeoGERP8qvTni+KjDeX5Pu8U/uwDnoQfeGuPKdOjSvAfRtoYQXXAhfEpY
+gQtJmfewHN78IfHqSU9LS2Sj5Hf9YT85EHDViIaB94AsxovmujtiJ1eBXap7xbwrF0yGHI3kPBH
IbnK0EJCeE679lkmWnxoEns+WlJ7QrIHKIjgmgZo0/HMEb29/pDpJZXdtF/N3kflYdpXso0uUzZ6
0YzESVvz5xzaQvxHm1gCa7zuytaaMFuynlR2bpPCD1G/TmG8DPdgEwT1OPbrmrKvDDpUC/ZOgXFe
uHTYTsnVoGZBf6sWcdcriZi+2Nfuuq866OOzOcR7YLA7p+bj51jjm531P9L23DWKDHN6sdEkaqjo
aAP5H3HKXT8dy4wImeG4YQDmJijhoCbcp/mowsWkH+6QaoatUXzXUib7GaVhtPDSLRO1ABZwP5Er
vyPRTY6cu1hHweubso0lImG4IiK2ZFTFcF4LsfahRnInZ2V/n6dfa5xRv63CB3GvAMyShL2feXbD
QHCY0gNnRh5NvfzrdDQrHkM+m1gJsKQ4MGI3iRTx1p2PGpFhqLWnE8kCn0O2lfp0rUcX1/04ezJq
6ikxveVmC6G4L54FHM+1yvUrmX5PU2W6h9jX7hLV2o99h4O/hRshpFBLVe8AyltTmFNQjPACOwSu
pkFOk2u3IYGcPgaYpn/MDZLXtXfpyLuWlzBIElWdLbSxgTOK13HU/H0v0neI/+bRbA6DSLpD66S/
Wki/QV2q/GDh+eDlDwiA4gP5hXsstg4ejgFRqQ38lro4zccCIsP2KaMgpz4j85VO5T5G7IzxaPvJ
yIwUkOKot/UZDm9QrEJG7mD8rurmqDvVZ+ZByXFH+EGWyU5FOIorYwIS6j/FFhpRdfs8c5DV2cu9
1rvtbtDHp9ZANjQaCSEQqYwByzbBKX1FNPtiD2MBfTGWeJE3wvEZ5ymo67XfLVWy7OOiijQ7vpqF
VaJPZp7v5vOLCZk/Wpf4YnnaH8uu09BQDANKkC5neOlyHOkL82+Fz/65/Oy17C1PyZelBYEWYsyP
sUW0XT+PpGDlJ9OAcORO18VrHGrehdjA3ImsuF1D1SGM06lAKZFi/6UYTXhXk9mFMzRmdtQtivN7
9FjETPH8IBY4OfbNBxpCTEHIyF28ydtX4ij1DiNREiQEmVGZR4LMVLCvt7N6Ua1HkOCkvU01lNV6
dZKtRoA6POkQJoxftm/P+6rVJw7v53hddjlRJ4F0+ZfWdjg2mv3bTzAJStXMRCEVj32eZmGxus3j
mgrCa+r8kC26dT9N7SFr7HxnTQTsTDYx1RBkxtBT/hrh8Pmz8LvdJCwLL3b/1C4DLtl4JEZlXH+n
ufelqeFTl8WvtEjfOsqFh81v1UwLmGzZeOfpuETUrocXI9lELUf0uBhvw8JOhBTt3mzaOEhyhIwu
MPmhcMjPKKapwvfAyR7xF8TagXmUOTz4loMuSjZhajH+Tgsjj5SjHrwV0TymBEChGF9YExkgVRrZ
Q5bvtELX9/NkvZf2fYkNVjb/tPP4KfOEEVUo8yugip0ZfxQ43+7a0n0ipj7erwafw1qn3ivJeDia
0PgQzrYkUZTmE0aUkAuwksSFipzZaGBGS6VZfDkmYQkCAu7OyQhr8hFEsEBgyLgr9hcVSBPS1STC
l4EAWMCdbdk1p3zBIXQyIpPownPcV1evqDYhtmpQX8BbagkbI0UoqwKVTD+S0SY5tdUgzPifxEY/
o5RijSIvzq20OS0FmI7XRU3uwF+FWTPDDrz4fXZJKm/ltEPlqcwEhUq/txuDmItMPywxJX9iL81F
nbFssDHyr++mpMPJvlRHvZuXPTaHzMoLfzibZB8b3kyGWoHrzWAyhFDO/WRs5KUuj9qUmizODQ6k
lrrCH3GidV7a3NinskSpiqvSHpO39ahKN4M1lL+4LroUk7yPyDc0NM49sEuv1Tt9McXO7Nej13Sc
n2t7tsdaoBveQh5G/zoa7SsiZyig4pdtOCylmtGPj08tvl6fMea4NHxlHAkjgS5YwkqRff97nOIH
6ffVj9wUZBjjf5E5/Rb1pE6GhpC5n7pjWZB7qbKPHmeigAYh3VWWBUgk+wgOJdFXCB1c2oYRoJUY
ua/pbqp8snug1h+sdgyRVDohK2KirBOBrpkoQBPkS17+hoW4fijhHAUJ2OhOK3fL6vJpcFzjvimz
l2qOVkxyMEJbHRDKZgqm3szC2kdythiXnmR2cgFkHqzU38M48ik19SRUORobLdVxnHO/VpwlDprV
eC8NMxAmPfdiTDTcZEZisDyywOr2QV/bT0Mf9quz/GHuirwAb8+DrGhGe99IT/Xwp43j32S1xa+x
lbyrlv/Gm+ujNOcfTh3XCMZBSjwiBANp9ATDziVuPdUMIUrhrV9qzRF7j1eiRxv8lV6Bl8rAxrno
ZRp5WRBtGnFx5PzWIs3bAcozNlnYTw3eQjfvH4kUqPeW7/2FL4y40a3eYVTaByOTT9Iv153K5ENl
mhMTLnLcZF4cMmWIfeOyh7t02+RjQ6bE/7+hs3O35Nacd2gyLXL1LPkIEWC8M3DG7+JljcgWTaJC
E8dmylzwXoa3LLmqgcvuWTQw2QAbQmrGxSAkfppsEC4jPxkYSacpsK5FvmCmePFFqiwScucCAkXW
habmNLva0F8LPxl3jSXuLV2nZbCsYzP3a8h+Mkelv7CRGMNnq6cPLcbdgS5SfAJ186sou+wuTjPe
Q4fx59QPdDEZ1bZXW2fDmN4ahnLb+0BbgAM4ayu+Xws2yJUSPkqV+8rR92zribdz483f6UeFuS8m
Ap1xhgNJ2iP612iQ74Wyf1uw3kJPFOa5tkV8qJW8kymfxqR6sHXrsSzzOeoI4GbgYH2zXy8RgcIQ
ZqvsgrpeQ7+p7+PG+qEbnTg64/JllTzTabWcfVk67DPWEjnduu6z2vlEWb/v8r68lAkFUD/96iQS
/MXwKNCT4X525mf9ScwORSBtgFGWHG/QfZvR8wMbn4zA68yXSdu2BALAgmG2VOCYZh+6CvMg6VG7
F9gPZnaqBUkMAAUdtIy8ttw2xmvhdfGOqoKxuSC13rmPCVCjYfbHsN1MSdLxzh7aee8UBisOA+Vs
+GVItzqkOX67GFljKYegp0qwpyiYRWjJQ62PflRl5b3syFNcLXcJ0onzHznCI5MT/1h1ze9R+sEk
camuMBs5a7Hh3GnGFpi1JiGnThGQsbVEdpI+5m77a/IKJNm9k5zjuTvm6Vtrj2YofZLpPQErQ7ln
Q85Z6MQVdNdxs3XGqg6UyM1FfxAVMwJbmYRhWNCnrRzExD/H6fw8DykSotHDC9Oos2DxXf8E0+dU
rSiooY7cxa39zJZTrC2irpUXZV7Kc2lOy9EYuN6O2XOuTcWlb+cvrA/luZp6HcYEyXlzUrFV+jDM
5y5oG3a5lfOAqAfBRKTvSQ1k90NXKw9zT4CmRcRvpzuk3ozKjTRIAXFzbOyieiG1JNRqN+HTJqPM
r+pIV5BMDSbXHgrWg2+7LmTJ+GPoQQYaHxytp/EIGkxIvK3tLBIbGuNC85tm5cO8K4ezAr6J8kpm
O1WThxenHVSCta0j8NV3V+RuBEGpP6bl8J1rS0ARguJ1nrSDS5u9I8abunZNh6CPOaxXKfVQQ6ug
z6l+Ql7f7CwrDZEq7GyLK75k32EjRehUAGJkieHQrUN2o/psd469o/UVl1BfJ0IrF8RsMePjo0Bt
55usLZOmGjsi94zF/3JcZgHzCfv1REht77LSJ3XQ6H4jiU4eyqn9Ym4T0RYuDUFLNuCu0zzKFX66
cH25d5ZMRjnB5dC+Nry38C/d8O2tS0vS2nqtTBvrRPPdqPov1yK5uKDksZK1pVIBI21b1I01J0nq
4i8gDNywrYQUw5ERMDHbPYE+QxFpBLr77TAAY4J1yzT9ObvmdPa89bi2QFElFIc+m6JsZOeDhF14
+1ZaM/kFKWV/Bp+e81DfYa81mthmFnddn5FemeNXPuvU9qKYI29hb878lySLs4uHx6VX+3k0GBlo
GIsFWrRzkD1y0UZmKIL5vJT+vC+t7rVpTAldo31HldViHiQA+rtrjrAu6rygmkuoVBhdhZ3FUVbI
GvP2X66a16CT7YzIEsGgs3yLaeS1N8e/UwXymsYXjt4+Wj2V4c4KKICnXdAsTRX6hf+zInKGIGlZ
R13cvCWej22NC+GoHijBUhvamjGcRUeaCaKnewTcH4yyGRpMbgSjzwkLJHwj5kBkPdkcz0X504Nq
7Y8vdin+tLmVA1GRdjDK+dgUnQ/ome8STQtdp/5pOCM6GicL2QrkflL1hD1BDbnMQSquXDoEWGYa
NpYFja/DLHUT3f/O6oKn5m9jod54SBEE+4X7OVviU7NW0iKW9dEYuw85EzCGxPunk3VvHp9rTBPz
oJ/xREVQi4eU/FtlCELhU2PES3TKbExqLxndwBD1HvDO1/cZqiWgiXPtdeM+UWsdtU57Lix2JZkP
ly5LGcrVvJL0Y2RilSzlaQdufIcP3tWguSqZIE7Tfd31+9gHrHb67s1J6iYcVvaoyZPscdD5I2XS
Rqy+cV1hGcGtZOOEVK41w5cEAIu6atqiitKz0IaXvreScJ2Iaarr5BkR9vd4NuvED/FEw+PFDM0a
z1S/xOcnJvo4pUOcwZJiThHeUMQTRnPq1HTWSjZ0x0rJTtfrv5XZ7Gtzyg4kGDzEFsMsdCOnxDVO
Tg3HCeJjKLf4vsLV/hjj2UsPcOo+hF7mx2x6FvYCtCaH6mAl94tqqn1NmiasQ3FobBHJDAZomVQm
PGr7UKCcpUzgBSCi+hfdsH4UuYHK0nxuiupTriQ1an78C+DJ2DltfvSHlJ5gcgZiLhRKPY0cT9Fc
E2iHq87+3Ha7jredOI3YYuFx3ps1DGNNAaTr/Y/K6iDqCMKW4CaYc/ett0lLW9td4DCvQUwpMkLZ
Dd1arYSyEe0M4fAh9czrXLtXaJXNkU50L3iDwwpaLhiR9qqIvGWPXe5G0sEMAq7TfP1pkP0GOemT
SQLpQPcwAuHKZ9orzrIbXtCGNpLnENYewLVd3Seed0wG/0+FdiIcNpxTzExOep3WyYdp6WfNoxiu
FoHWx7lt/zR1tHRwYBSUo2L4GXu6e0rVFBKtQbpa6knaj+QvRPExWOc7Iyd/qjW7aWeMGOnNdXeY
vVf8dTyAUudHaUCIErgY0K5joDt/NwIUuVqbk1EyCJ5YEbFTphcy41+bmC2vWv/0Oe01XI8VNNd7
jJPy3ChffzZGL9leizAbcjOaCE/CRTIwek77cRmYchq0JcO60/wdXHpxVtQlHtQGraHqxnPqt2V5
xBYIkj5za28tGyMy54NUz9s/VBxjRjW6PfQ7d3LqE+LwOtSgrLOYCTjr+NtaXEwXQ7WEtZCNAFTA
uWhrf4vyanclAY0G4JekCF2dId+ywlRAujxJL2YDxjhBic1WHKQQ67SM+yIns2r0JOoPY8cX1xt8
POiTexilLFu2U9DAOhxbgvusnNLBc7VfekpHiAevRhAJodlAXnl1rADgdjluqB6SSvi6uBowRY3s
0QVw6cejY4KDVPLFBmSgfVoCNbl5JDpMugsmzGHZLjWaX6ZMTQPwpGVfZUpCsLHMpDknLks8tUKw
0yWCeXxyV6RHGOrhFVt+d7W1PQkXb9gVDFPAQg70mkyaBlfZrUXX4/GILdEQoAh/ZcCDYlD+HvYV
6cspZ0I9XcS8fWwpzGTpRezKwxYZ+kym2XdB4FvUFE2QTDM4bUYuWe2nkQuflaiDPHR8885IqmqX
ywZcqX6wxo0Trzgdi0mEPTCC6DqBYYGdQkT1z32uzgqf/bJpO+zt17PlYcW9nUkh3cxbqa9XsWCa
UGc2Waumdzd47i72CBwHqnEwY7n0Q7vAJyA50mkhBbq2fLMNSYawXg17O09fCB640K+tvD+8lJ1c
vmihEMY7Iz6NuINl/fhUrRzxlS2eGo2lHc9qP05lFOOvHTNLy9zqzNgEN6OYJ1cNW3wD2jmnAakF
lpuJH+KNK8f0MaUyDPIKAaM/F+TVTn/0knqrM6zXGrOrDBfgKJuWRw493vMsk3vPMQShR1oYO9p1
dOt3hc4/wBMSowEMCNi//i56ck+SZ94D5CAcCsnIfpBT/Ure3uCnO3tU467oyWUnfuha+E+J5f/p
5LyxPfNPJ/ev2WwQpiqRA5LNZEuXpBXtC/PRKaxyhnh9T1VowYnUZwdzVsYb1po8tzUJYq3xsGJv
Qno7YRkvIo3Ja1f2+/Y7bHd4G4XPG5CcvK74hCR7qJL+Fy6rNvulF0FpveKihJGVyN8ZaZ8Zr3hh
ZsQTYKP321+HfWH0L/MoSYinuLesFSHLxGFKe8dHcQi1eBOz6PITkhMjfd712TplHePFUi5r6HQe
DRRwXlBic5VYSRdCdWK11HSiZXO3MCg/b4eA8smyMX8askKoYOFubS41Cu3iVGrVPe+mCBUYE0w6
xirTmH7r5OYKAj08unTP/DnI9q7Ls49VsOQHt32Y7BkatTl+Yw3LKEtH4+xM9ZNqVB16aaNFPR9O
EW/KWaIN99DKPodVP6P4w/K1+MDql61voBptEPEInapRWFogGQrVQ2mdnCq9N4e5vYu1kRad1F8I
aPExJuieAQhwsh/b9W4Zsj70nAT2MVCQz3SP9uneGpM5nO0KfLa84Bzlq0pHy8nx4FT6Xu+Yx2cT
1KWxkWlkmiZbOoXMbp1QV+pQZ8m3+Vu/V2b5VhpAQTKHRJZYV0k3ImIqSk/nfE7t9E75uGubv2Ys
QUNpWPhUS5b0UrQ75gjBGLtwwIaP0lpzlhNJrcvCk19xgZKbhAN69hc1cxpIxv/73k9nUMh5P9RE
GWhM/6FTQBlnCa8nPAjZM4YFdoK666bsfrURfdyWp9R/xK5AmcIwoqvSU2qzp4+xfofgZgsF6CPL
X+8yHK5CeHfE3q/PRfkaj7P1jEtMhMDBCzFvp/7W0+fB9h7LgQ6x6EFzMujPym5PbYeisi7Hq76N
9W9P2ZGuGXRuddJp6bqG7ksn1yQcUhycCHyjceWDWK7dp4Np17yFJihP7VzsYBrqOoX1RW3ZxG8q
81D56gTc+8js/8+YOu9psmDdVLx5ojkBhf9xRf0wtSYSNDfH56duzajLrV1vv+ium198p3/oknv6
xW5nzDCQV+eq2QiDoTQqpoZAHz64xLZ4wecssls79P5kiGS7RTa/FCwkGzbgCMEcJ1272zVl+Z12
zQH6av7p1tN2qlQPuXKxC3CIk5EEmQoQcS8FaPLZC51x2nfoQyIH16HQFxw9aDGobvPEBH/c2JCI
g8vOyum14QG7Q8onl1zbNtlsaNX4EKuJd2dO2zDxmw+wI9BIZsS9b57JV3vX8J9YsFOmMrKuHe0T
mRczNbMnrs4sxtCVaROt6TPWweBX/tIEMqOVYVRsj7R9Q/XQwI0pNqZEn+ikLhlpWBEr5ZvV3wXP
E28BlUpbziVpWl/l5kQKx5TSw/hecAP26zoPrQXur2YX+8VVRmCs4Ddm86pp6lolhBNAW3rybYB3
XEH7gEzQ96GS931jRBC3jb0iZi8irTQbofUDxVAR4Dxj0p0WyUnhyDN44NtzXrxAiCHhlH8hn6e7
saqdSJ/Uy2gLnJ6Tmmhy+ZDlTHYzD+RQ63vICaTUjJKkXkLvD86KpNowmzdDB2HAvGz01f1SwmHI
PA7g1Ou+J5GwdxoGjITlWCdeEzqikPsyvmvXcluoA7Wkv/4yLftVjndikSQW2f5wnJrsRZLsLAF2
g1oM36PVPo7IvwNC0aLNIm4i/4PUMdjqadWHqzBYIzMBUo1YaWY8/U6zhkfhkRoItP7qot7h17yq
7MuR/hqSnpuxCelfTFTPRcshOmYGFAYlWo5+pouJeXGq5mGwYkg0ojm3NJzMHvvd9rqyY2A4O5l7
v6z/zgpaU0UwsTL80M67Vzr+i1bGX7WV7tr00TfyGHtrDLCV7iIFwg+rQtmTzdWDT4ATnoLh7BRF
lCj/catNsX33gmSHt5g5O9ZxNrSvNcMzZy5/zDAfx5lB1dQxxhwwHuvalmfigY63wnnW++5cq6nZ
3/y2lxVi1TQPFEkA/Y1rUy7HAnWssYRVXT57Sd4cEtfizJ9XoGbQtsI0r76BFbaOD89oxTl4DaVw
2fO+YDFtRJYzQFt1sq9xVTVDC+DkcunwaRXrL6jfb+yKeAipomE4bf1eSfkK3Nr+NfWkBnqgthhT
/yLQ/W87+ZwQxviCnd1ydKFIhs2gW4Hu/xrnBuVSXnqvfXodN68qr7xMc8smnwDrDlnx9D88nddy
6lqzhZ9IVcrhFhtjnLONb1QIjHLOevrztda/z8UqL2MQ0pw9O44e7Y48Ony/QTtS2hv95kXSklFf
3iZFtXNn/6uIo1+tTM+E0sYMVI9mpZbyur4Lyah3sIpCkpFdwVpn0qaLOa0mEhvT5H1bWT5vJpi1
750k+nTiZ883gWSZEbWcmS629Kkzq71RAln1/M+E3ouNZkMWacLz2sPFzexB+JZi9cqw4S2HiNm+
BonhI17xR+PB4pmR8ABp9B63/h9q4kIF4iOejK1JBn+ui1vd2BYZMDvNuSVZMlXMfo2gkSyc8r4i
k0pXq7kx8ViuujaBQRZ6vcTLoFrMk49p0akAFb+qgqYUYZvZwMShXt23eb2zi4FZvcuDFcP6NesP
tNA+O2b36QFWYJQlc1y1TdsyF4TU9lJToDM7yjYNybT6NLmw9Uc6SDpKD0xgfPeZWQEsEsBjJJWf
GfoJBgFEtA/HmIz0bIMEgjmo/ato/PALwuk4BRlTdN1nBEYNyi9q1kzr2ohNcQf3UMR6A/0hRsWj
XD0mkGcbJFrDzryzyVx4zDfaGDZIO9vvX0hnUxfvnmz1O/QySsXkT6xlYRZjBolbWF4Dr0gRlQrO
FyrdaPkrPUNxF5AyT72FlqDP/WrW4wCCPXobnfK6VRQyBn1mEK7h1lezDjtCeYFCYe9n8VtaoR66
2IXpgPhyHsZrgIJMCqA97tp287u2pPHRvRubOoFexKRu2lVUW0EsNHM5bkPBCJIU3nmDvm2b0trf
9AoqSFMgzvXhKVMVi+l+JU3QxfJqUU4DEZU6t/hpO0ebH0yC7mx58AwGNaeesQ/nliDQi4xraqsg
h+pu32bDe0HMRKGFRIhLvgRoJ+RvIcDQztv1pvNlLYRNDITZgAgH59Yp33XUZ3dDFw5M3fCMbdqX
07Yfe3QKHTqd4erPRk1x2CWbkA/NtktH84HJSIVewOaZILYu4yYgzFjASDe7qqF3IRv8+8oc2icb
AJuvJwx+i0Dntsr1mOYqTC3KQ6I2GhMwMB9+w6i0cE4QBjvJqQUPwK1oJHDglFAKWJZpTKXzOabj
GHjFRk1IMy9M1WQcx4jTAqk4eJ+SZjd3ODg5tXqHZ73i9H91qUuBPI2YZKAWd23fb+NxAQPYGdlH
n8fIDCm7pFc9Om/8L2DEpDG8z9hgAJk2Qqvo1zOwlu5A0xSaWGEUc0PDDDmGq1lbnpsSLBF8fht9
RLGk42vtgM3Mw+RlLCk4ulSlTBvXFwmOQoIFJlsJOJyMq9t17y6AgSuNo0DrLvNEu/rCbFaOfqW8
eqZK9q8vFZ6RK43JI4hCgzF+aQEaML6oGTrGTuMjrGuuE5k7qiiE2GVKsyb05mYHdYlq7BLHY34M
RVzQo9HWBBhaFNdxurTXmeE/VgPhIyavWc6urbo/nUF532HeNYwCkm0FSDHZnIHQuMs8bWvPIWDS
0r1ebGI0SiWNZcAxw6xdenzV256+xg0jHS7e7OabaqjushiC37Grb8wKfnocS/1K0SCT8809LQ90
cA+EKp1ldK/wjT0zCO4DEqCAKV/2DR7olVOD5MoHhRxMi9ZWi/mqHiOBO9SvimLed1IJoNpAmgBy
IBr7ohsSwn+gd2ASq5jRwfjf0vY+dNv4YNTDM0AoohoSNoY5ncEFEUbZt4XjUpNTzyUlXflp2caL
QN36FjL8iZklNN26I2V0ez6WmR1MyXKkXkDuQ71ROwrnrvNW1nZQmHGg+EVAszHh6/xiTNmPUg0X
1/IOQzzfq9hmazaCGWcjq+fz3Hwro/NtN/Z9q6Aru/ms+9Uh7bSz56bQM3XoHufQmsrJaYbfoWJI
QtfecOKCKhouWTn81m13lU7xi6o7+64ECpJnAZS5gfyE+e4cwys/21+xrh2bcj5XThG0dfOhRBeC
LbvuX6MqPo9NFqTiDaogxMaLwbDiSOOnmT9kWBaQ1qi55dwYSQBL82UG7OubVCVlnEESuEt49knY
leLJd1G4qdOUTGiXXS2l8mTF/kk+7CxMQPbo2kmh4B/hlcYCRNFwTDgpOHLjWa/zgJF1gMuMDxpj
pax+Bny4UUf1s12m49x1F6NvH5fZAWab/8nvi6/+xKB2ZzOQSyRK+m2Wz36mnyenPyZN9Wem1NAU
OI6N8Qxl+BEmgMdMXLciD+S1GCrRPimeIs07QZ8R1PMo5FVBmEpw7b4US/qtAdEupiPe1LkntebG
OlVOne5P5yQ/l55e1NG7UQtlL5fQivBGNew7rTIDZ+6PHZwrRe3eJfmyvjexvZMeOUA3S7yd9FZv
tW9nfobL/iBvMYzl2FIjxDt5Ky3uJJ6OjK4LbBvkonXQSu8Ud92vPC+H9opBkc9FF8J8m9//Wz4W
fDKWM3NXLw0Db9z0qFXU7Cr97EGT3fcLtMzjJXYoqjEPlwNxjNlQSm2XWbGhSjCxrcu5T6IzzK8h
SSuaccPqmYmsAcUR4Pr2wAg1ZrfyJXS73ke5t5PNE1nos/Z7MQ7/7ads+LI4XyVlYxjkN1kyvbYZ
dWiEQYRCdkA+qnY5YJNxv5T9s8UUvPXzLJHS9Mc0ae7qFhshbBQsgCwCUWdgLYckMt81/utlSUCG
JniYMvMka9j7SKAjpzvfN3l1WFIzKFIOczjmn7V2gfL3BMzqAMgSjFi489r5VknKQztqQdN2n5P1
Ayzs3fFpnO4YYE8ntfYse7uELCw30DI1xwvkG+jDpcw/TxdVId+JnTeba/y/bqBlnGGII5WLzMR9
NUjWMjeKIK7OGJ8mH5V/ox8FvozN4l41/yQ/U2N8K0bw50nK0FPuUh4vbOFZi5hhp0bnMZrPuKUb
WnM+fYUpsqGxrozcHBnJRwuCrSVlXhD4LU/3TsC7AoiRLqZuHhZlOjfm+1zWn3G0YVWYAtep37E+
XaDkD3Sd71fSAOD1bp6ATy7RnRb714wxYbRnFkxDdg9ZwLWhIMswNw+aDSuaFoScD/l6Zq8E4cdo
Gr9WDDp1qR/96N+hIgF1rzveV6NTsgq78FyO3a88WatoUrncKd2/FdHb/pIr2tUMDd8QcVs5s9DT
ynrsoUReV5vZFBdZKEbIlFP6K5u4HhQOjNfn65I1rXcy2eSxLOj7YUd66zDrCf5PAnG5S9cIZ5xB
kRvTzF8B4Z7TJjzLBjsIc8n8GNrDn6uxp0UMZvpSfYjG8dIueZC0NKz4fXnTlFSy5hnlUAburJz6
7NmMiw8xAZViYELiQ30jmtswx4tOTmKTZxkzx8Bde3wVjUk4ApgbJ/8b7M08w/mCHm3pV6LWeC0q
zGiZ3py3R2/Zi4KTO0yS6ikJSQ6zqKKS5NG7KQ2GYs9sj6PK5toj5zbM8LXjdzODFqQz0U4h5xtR
r5az2o9nJ9vmdv2VzjMxL8+jaVagZPaWMT73TTdd6G8NSB1jJIsEFXY7+/m3yqLT7ETMP3ck1KJ7
s4nOJkaUlFNggqGSphHJQKERG7M/yuprSv1blGc1jZnGYh1EQJrZPw13ugbqmN9iRGdSu5NPoOTA
Gkv61+qXs2hIUQ/yM1GTQP4/bQvj1dbGj9W6iHIbWvew2htVe6kz/6tC/4hRID8aa90vHUpHkS/5
HuotN1rs7fyQnvgBDrphOq4flZWRW/PpEAIw+oouDko1C8CUvLXOJ/TPJxCFB6YYPpU9IbweBvCk
ooibOxGxpFDPQz5diny/mOrRm3x6EzjdKbxyfWHdxDsrSf+91CQKLlnx11YDl6J+JO+T0+yLrpqN
5iUBLRdp8WojbI1ylvsruiz5spz6R2S0Yvtkaeda/SKI8h4hSDxHOrS3UPFvmPZ3G5pQxLEEYt0c
FlL0qDyiA9dzcRxJaNQu6I+kMw7rkzOBjL4MjApC4jOSdn4PGbiaI2kLW0cf+Jmw5XPQVhUkZ0zW
ilTvswNkofbHozw8hI2XMiQTFudP5TKd05gny+oJP6Lf6Lrystj+aX1RDi3US+A7rlwf+DHSIy+J
yBFAPKlawi0AjVqXZlXhWfGjRTf12F8MWB5k/Yb6u0q0d51YSSv8VwbGnynBM0zYP1VjTUlzM0/z
MZZ7kKMg35GSRBkS7bquuhu52f++V/f/VBe54aOqqu7kMr6naZskUR+jBd3M7rh1Bpltck8HzYvN
d64KWi6+PpTevHY9AT2r4EWYl9ZZLkb3aQj3BHZaVisd2AIyHqp+VLzsjeaUTdOEX6Ij1FismfMS
0eonToRIa52GZ9f5VNXm7b/TKlfJJngkjZ6WaciMQFfIXsjb1aG/LeZkV3ra2TGR8e4gelUHe5SZ
9TbS7EeuHlgFAtJHAXR6X2mpnUVxiXcIUEoj8M0Ghxsxt9Go3ZPO+NKivWgtn7E6bfstai9rkpPi
/r+jJapKDqeRpXcWtW/RyL7+bye6mLg6AaHXX9yq4PjBlTYqzimHTCjvE4hg4r3oDjk7vT4/xeAD
RGxqH69NS/9s8p0hm/TfSxQ9m9p4knVcn1rTv/zqtc8SuoPsBxH/jCsVY/rtK69KaAb4uKshJ3NL
bzfMPop+0LLlLGKdqrh3uXLblvpNqjLA1Lknc3nKRT9H0/RWtNPX8MeYG6h0QJoOYAriD2pHG1mt
ySwOylDdmz6TiXGRFppbmiR8sJbqjwzgj5HuxWmVQ8fwNyIHG+2TW+v+ZpTzuhl3ymnOqhZ/2vVI
phgQ5sI3g6gJEh2jPllElN79lXybFi0UXrVzq6hnEvpFlr83eBEhlrpsHPjQjd2QoPoXEHKoTrvb
mdr6FPN58VxwOM2jI5VeLbrLde8wydBWEwj6YBWB7TfXizk/pk77K8aLzubA76mIZszB6uyAua7H
HGOrHefEu+lomBCp0ZP6IKECWD+mo3l3DbHJ+p29Fn8V9gezqY4iN/+e01LuckiP5AXYCs7j8DMp
3edILU5XwXlJoCCrpbBICZ4kzc+0FiUvslBGJX7nkD3poIVF+SuFDAUd9+LEqvB/iqof0XGGFT/P
qg1Qxzx1NKskwaAuR5gUz/ry0+sgmKEDWZ3BPsa4zgkjcJX9iKOuIwCrifmfeRFpbg3/0BU7sZRG
BW0vrixXbHQJUDACYgx6ptsYZvdGv8BJ/EDx2Xzte2yrn1XliHqY+/ZN0+JVVRBhXSZUSaNXJ/gm
UFZiW5chPU+bvMXCNowfVBWKV7ws1iBpUCNybmzKgzOzsUU5GtjnMJ13EYhOP3QODrm+DQ339w3I
jDg0tgng26Tp4W2rNy1hnmSzGZh5dthvPSWqBNIOkvEe8qqiVk4lASRV/jOY9qObWL9etTVw/JiG
sU9AIYoi9EyLodvOnx+Wf0qunDzjM26La62EA8ufj3Vn4FLGuGCo3qp7VODY9Art6Lb0Yv4rgJPT
JVxuFm5Vy+ogngASaUe5ozEjCS+cgUhkz6hU5lFQQhropudvC/QLgCz+eq/6Vcgb8R4GftyB0wN8
gCphZkOgsB5jeSPujnyp3K/cI50J10Zuw+8DRiXZQRwXrJ+XtZ1D/2+gFhpa3+GYfpTuVj6V2Wlg
8Ahkz9a1opNlN/jVPvPs5851KPXG6+sR0fQ49hTSmLTEuWyJ1N3s39+yZ0MJjzQnnJfbfCyP65Jg
7GXbYU6HbgeGwhDJU8oHWl8Dn0nfcucuqyM/jX4ASkQKmbmD8rS0/wRieVZ5CrGrht8/i5OXRz6Z
TozVqGfPTEPYOAZ9RiyvnRbQ8U8XeVPbkBIenHcxmU2NQZuaQ0YQhBSJbK5eXD49QHIPiht1IVrY
IITqKND5ffK2SrvvMUxBzmBYNAeGJP0zH+10ViMk1BruQQDeyP9n4K19Fd3KAZ/N6SaeIVvpuOyq
Hl3Ckdy5AS65l9/ltI9Emq47ngvKX4bq36Q98xMIcBHQQJwdBgh8V/lOXDCxB3npvnV14KT0hpoT
Lf08rTxGYfmnHsikPzs33tOkQGtQG9xBf1Fn6D4S/Sfr7huPNWNjo+rWMYdvOQdyJuSnpre/cgcI
fc6RGJcv2RWRv3ULlmY8hq5CSOjsTHgi5goWb9kbkSSRG/CFPwazf7H7hi+KbBlhcKR6Tt+PWCOx
Z7aXBzN4NHkULLj4A4DK9/7S0ghAxIL2kJ9GY2wzhp+Jny5RlFoR15N4yBTqdpYdtMk/Nz/1/T3V
v20HujbsjXsPSze649FoI6LakfIDZsJI/6pqy9D5e9VRrsUfEnlZ5Z+1WeJ0TyPbTqRO1smpSGHx
T94DZdAjZYoraF1jOhbwLuokoMj8rGSQwNbCrZo9ivUUp1D8+jKbGCQChFvtjxJ7i4WVxMlwBYr6
KPpxbv0dmO6dqFZxuIdkz8zNg2jdUqlPqa8F9K1t1UFlsBGOs23f5fS/M7YDd+NfHkQu2LaMUwNx
BEfRplVVmvL/OVaJvTyNtGCJE6wwCsJC2ssqg22P4XCchDUQ0o/V3H9WfXentsMu6onXsaGiDESx
uan5IhNrzCH5coofp6+DkviN8gs6pf0JwUVjmUOlQHvNxMUzw8hjGPmWY4dRZp5BUJNPU5irOzPa
pk3Hh7xgyr0PkimziHIrpnuQ9WAuqkDyh1+5ijMx0ASg8IQh1Vzv4KJKYrP91PRAdCGQ6KOipYBC
uyfRPrbqfCfps9wWnU0Hn+yiqbMSfvg+et6bKHtRRFY7Pc0xgA2UmaLSyWH5d6LcIBr4A4P0Bls8
+XfU5RhexDy2nv/lDV9DhJ5CnnuAJ4Oq/YTlZw+EMEzSl6xFefAJceTNPN8smvcuTvGqlhbMngIQ
ViucNwk2Pd9mMcmTwmiLW/W+hukSvCuwaHiUmMVNw+EIOl6jLQDlJOE+xKfngXFi/sxcexBxeIXi
Ka7hTJGMN9DQ0eukBbK1c9oGmkodBmhqCUxmtP6MwtjSSL1X3OmLHF3fkOJz699UtbfOYuxFn/yn
VyDKf1U02HU5caJvas1mPbV7lRY2kXZ9DoF9svycTgaS33l6/SuuuPzk0vINYGFuhsa+XsDRS16q
U5mjmWPBc7KiLsaUyyaewYRtUtCkQZwRO4Fs6rZJcw1sjoP3tyoLoD4PcRtJv+Yaaa+aRTGOcGQc
lin+reuNiJcY6tFxA5w+yvXlo1gYKGQPgz6caZYJCobeWuZBdr9K3QeaEyk6zmcYNWkaXO7JPf+1
WGjGlvzaRnvKri3Xru4sO9r1itvduNjPitARjShvi0n+lPNuabTjkqnf6rQTQ7swQmpVepra7HL6
0kVVSBQm0awYuDJ2IDcpQV80OwnFxM7ICYNp9H3MmF39PxUkBzKplLPfb8UqyYauazEkC2N5skd9
tk/iusn+eBb6tPyVTCwYldOcISTtWWsBL2XRWRcnN/TrPQjLXT5Ipra/JCFZ8+hFEUyC+K/iUI+5
vlN0dydpbypOp2wqAjCxJy206UvJH6nC7fRl3nfYWg9BV5zp3CW73jephBkX+TXFqPpO9TqTxXMQ
b2C273BerLUDysDnGvBaEaov8hWSlJcEfqo+9HP9JX4yvczBYrknwJ+EQ92j3Jn4yDQIB1DwRUNx
KEnfk/x8AYgWeJggGxMEqd91WivMBycENdpfi+1Ra7De1UzfbYrh7W/lG5dyuEi1IY88yedLvACJ
5p+K3PTICb0nL0Z6Grt7dVBOZnzo/hrXe5P7lGyfobVfGuhALhQ706XHN4podqX/U8NAQsX+syi3
I7pBMoaOkXzr5nMc8UD8OkTzWitR/PxgGvvx1lP0k7xXLuzhoNrkQyWN2NU05fq3mencyJNJUaIk
pJF7sLx478dMLOT1xcH4IsdUml49G7s3X1xKKvIkc2QzmQKXFcHLGCChyfmNvicrus+r7EYvh3O0
sPKska12T5Y7g06nSqv/2D25AwYFs+0l2y6ZTcevfir3IUfmK22GXbm7N2Zv2/q414VykgU3x+mh
ULzrFOUpH1En5nUBBRDrDwsIvVDKlUhMiCmRe1JxReGeocPZ/1h/76qDP7/NpDzgQnwvQQS3yP60
kLLEq8+RqAEwAExSr/K6fCSRdIIH4J0WK2gLpw3QOMw/TbPgiY9SfqJpX/Pcs2yMmdaBN7qnpDpO
0fQpK6k6zgOkatey4PIIqed+1NNfmv97Z7MY51YFYJKA78XpBxH4oOfVVvZpZOflSeXKapE/jcAy
+5aoTwW2nAYUhInd2VfFJCuj2s9FOV0VLskYlzRl7pHaRhD+t7gdbYk23SOuxapxK6rZ7qEnvhXJ
kh0Eu4kp7O5N1TtINauZgG0UAcRhwdKSd+hJ4AzqdTNUD1BeHPUqC0jJ4wbuNcM4SBgJDPmIhXkf
45wMMmpAXNA12NRS9TiDQqc/mB6ws69FgCSSP8lxSf6QZuQ1XQH44hreK1qxYmJ0CSL/80lt6ekb
KH83/uk/XxWCtj3NRjv5apFO01UDAx6jhJ6UBdU5c8R7JDr0ly+n/RwS4ollgMF21M5lcUPL4a+k
zOV1d6SduMDTpLommZ94Go/gjDdlOzDFM5OUBbUOjl1R3cW0bwz9tsMZKIfxKG8nL3owb1tHhdOs
PogaiePkCaIFyuHUDXpODpoxutfN+EKnMFZ++E3GaW8oylZU4YDTBvQqPpK21XiaiaeU6s1iRy8V
SJz/vHXfJ7TO64cWbBtdgZLkpwB+SRjMvukxSyRDXtdzvDwAT/8RgctwsBsK6s2g3YkukdeUQUUb
udeNQ8SJhzFW8FVp462cJ9HAMO+eVU+/YuTSc8pZnHPc2JJu+2jeVQi0SKkItuMPD3OkXGue9jWl
eMjzWfRd1TmHmHREhU/n/JiUpeRVK2Y54Tsvy9fhU7SGqM2cu4EEXeELV3Xkt2/0Pm1E3OV3h7dM
4fydDi8ioUtbHsdb+WalQ/BFiEWvqFrxm6XAoodbY86YRZ2til7yKFJppQeLBi33XRmNwPS1Y+u3
vw2dJGM5vMmKmLPx5sHGL0cNW6yqb1Yxfcm3yJUS1k+Uv1vlTz5NDLTt/u8vckfyDs2gCXK+1337
Rw7+mCY3upHfyzOsb42SR2OGCRKpEFM42/oZcilLVX9lodZ8zaD/jACD0Q2W7X9iEeoeu94A7InS
ZLfqjPBBU9svyTs1WCiR064F92idZzc8iwlmKu/5KAdOjkNo6OfwqjYWunzTW1AeJ6l0wOzQh7/J
ttD8X6lhr1UPQJdvvpeAzArs2foSsbNzd6Nk0WvE/9USdKiCg0tCX/4mr7URof9lrY409Mgqw6cc
08Iyg7hyf+r+7r+aslstl7mKgjkvXpMJIqH6oBXVl7xbItJVR3Tq1qyVA8Njzxb5Ks9Vd27InGgO
ryzf4Een5rOFabyo6/fIhr5JTwOfBCTFa8CdC1AmDNYYXZdW9Nib09sAgLqqok2pGrBPqg9+/Gp6
1NDxXiZLO0eh8ppZQY+jK0agCJGkWkmYfkm3dfHG0b4IxECUf4ph8dyvDH+KkQtHam2xXPGsNZCt
9fNe3pfifo8+PA10itDw/0A17LqXdDMei/x91vR7UO9g8Inb5KJyAcdLf4byppbUEfnvGm+L8PPN
q8mDL8WnByPCCDcqmeF7sy0DkFTbyvfuQ5x0b4q+lsL9UxmlMdq4liSa07r61uzbmYJK7UFUUtcH
OhheGS6ErluOEVEqo/mOzWRv+z65k48AmyVN6BySIiT/1j2jmXAznMOkktDsb1o4CQxiZJhoibrT
D5eJM3LjrQT48mJuVpQ9YLNBy1d2c6ITiRiMKMqcP2Vz5B78tLydWwbRyptSwt9uat9si4mnPK+8
ieDs4EzM9jbSd42qoiyPrFlEE4CDoobf+Tsi+0gU0iyMAfTcu650n+2kBpDCNS2z/QDqQacd2ZiG
zVni5K3V5KzNjCSfLvL00xS/OjGNT9yh3Km1sGA9TddJBL4evQtt1kkd2r2VMw12KP7srjqVuMWu
Hj6EKmB5nltssTBtw3DY7dUKnrFMPUoeObOoflF6HOg6UkP4iEi4iIb/dwjdHxT6qp3lwPYkaAAB
0PcNHQFDj1D85HMfTJqq5P9ii+RsOy4N/CrD02gWif0VXDKmznOeU1Wo8O34ptAdP6RE73fkHob4
FmNwJzWjEPQVXlAeyEnVm0e4cWC/+3WNh0rgXxQF5PhKwUHMxmixhMrMPCEHWonVM1+e45Je17D7
FbNmeNQYPEboRM3jmmJa060UuGpwdcz5eJOQSmVdpcxZUbJsjhKVSvDQFvOjojXXEp9JaleKoZTq
H20apd3sqmY8mUICoxvLoPI6YAoJtGrdrSRXpP+6zZRXqdXkNGO1vv7+L0Us3Ret81vBZkohT+qG
krixbf0lCclekguWEoIkRuRnDWox1Ag1KTHI3+RmJXyR2E/zt0M0/kqxTgfeIEVe2/wCAP65Vi9l
d/WfNG7/xDsRLnPXgKkhOQgKxYB+wi2NqzVpRFJFajlSmS60GcKT9m6p+C7pqW/ctWq01oEhvk9K
i3wwSRhSLVIfRulQ0wirzzTcFevdVwWODK6QvEOES6rKQraJPwRJ3PUKkYFEizlLFe0WkrZRszyQ
dF2n0zqWT7eTNQDodl/kClKQkbVI4ai0NdLCbEGd5X+yPYva7pu030l6fF1bKfh4A4DuofxYYzz2
zfSXz278leeUUqIGRqMUgqmI3pQMn8nw/taEn13nV+NsvEgMuQaNy+S+TOllTTL0df8uiYYEOian
8p7l4nJFCf6nLLyxm27fxVRCSeBL+ShK1Pc0L+EH6W7NKrqRtJXsmKyYJ5yFjKJhZ/e1DfjQRE5Z
s3pWXnWgtrKdST7uqKPudaqmUmkd2zxQWrJVwr8QM1sMQuteeUxz5XsZyOwZ7dO65YDYX/uERtL/
/FYBdqEedv6s7MVYLhxRO0u+nfFNDre8RGN/kKnOQaJccXPk9IYKM1twg6VglboIfbT8MhIZjvOz
WEU3J420fPeq+hlRuIe+D2pK9bgev1VRROrd4tlf4hrQIU5BEG2VSa77W1fit5jeZ3Ex+2l5mVqa
MXtlC0/k/VrlEe/Qh9I1rX5jeQqpC9aOFGNoJrcP8vWG9s+Cm2N/B9YHdo/uApjzVnWb29DvaLHt
LlLgjyZQufFRKi2iNUq7+4E2Wuy2bmnXzuw/SJZQJE9OlqQXK2WGEqKDaAefhhRkHh59dfgUGIfv
MXineZfdaWIQX5wX+RSlXaKy8lX+b9bxLi+mW/nbih0DSxA58DlzLwJbkm9j/gGwYNrL/NO6Y3Jw
p/oljKbvJot2ZuHuS5jcNKFB+JSLSpKyTJxXb4ZgBCUjtyavy8FphiO413djN9nzSarxcrjkD4LF
kazGcum9dMMU6jc5Y6VGjZ57YSzESb637vVtVHm0sgAwFoCcXFfeIDGLgKoymXY1ZP/UJoDfQQ2/
5c7j2XvqYNRayL3L4sseaaC/tvLdchGrzOjh8HkTyBsxcpIcHquS4dYNrYAehe6abSsCSUE5SMha
7oA6JlsYokKcJhnIFtmt/P6pqrJr10jAlujnjNKcj17L0ofIzw4FoRctZLfULOD/1YEYJmf65s4e
6GMQ3jlVvolaQNpb50hZrmPLoc3QRZ7ak2SuIoNGpY2ZT3u8AcC0wGgkGM/dV7OmTYT8oaTZ1wdo
9HZb9ypTlvGVESjIiyiTOMYuj6Lbpmfe6TEGaxhyoCdRnajSbvz3E+brV9pT/xXfneFdtkT+LmIh
P1NYQBenfIps2QKS3nNLFdEhVTjIdBwZnXYneBoRK0H7ifoWgs22Vp7l/70GvAWvif6gH/O56epb
mipWjKCoG9H9okK8xXjoAPWIxW3gzlPc6s0snJNUReU1qZlIddRWjGeNA7YUA8zM9VrYrwrjEcb0
G7G5ogPWaLhRy4MGMpDPirwksf3XZ8PN4k57AV6JGLhWSnNxfytyu2TWK2RnUGzwxCh1DQDiwApV
XbiHS+UmGVhUMXressvyfB+l5cE3T2z2p9iBUuyMHCLalaJrmE6vl8K8SgpvJ4ZNQnD5QjkscgZa
GuN6lo3uN1lhqXjIT3mL53vbhkqIHG8B7AkCgCqJgAVuJAss1ZZ4JFFX2Fcy5K0kESHSKwUzTRKV
8fLTmMZjPL7S201BHavAn6QEJLlMs7efmhDmCnGScVmlcDFo+EjG39Dbb7Fin+QmRRUw7gA5sa4W
ZXi0c6YQTsqrrKQ8pW+7f7alHlR33UB5e5n41E0sWHH+93HVfDNgfRYbZFcj4M7HYhhhdir+6ih8
szP3ea4rmCalyDWuToMDs8oyMlSMuokcTTE7odWBosMRqS4gxKD/eUuAKsiiyn2KuI8iju7OUuxP
2bhhfs485cNK02t6nBi6Un2jd0XnErPQVD69UlPbkLBcS3GrkhNT6bYc1/lqIO4BLheswA2SndBD
7BrHuhPTLTlbVwA5ZT8Bmf0H3oDb87qO5gcBidHvcRR4UjSlx7ahBxVMGLLR9wxEqYwrxaaMgsch
wFOTUfVd8S7aSXfE1bCeJf8gMaYYvoxuVK9L3nszD8TiTLrzqTdr/kcyKeL8AmPfpMn0sSZr+Mio
FaKm4Zdip0viHdN70h6ZGA7xwlkNta//KUhZBS1qLlfQnp3EJ5PVFQ1JjYu54v6dX+vnDoYUYPjz
wQQ7x37btI8ZOnwk1OdESlc3j/x5FENYQNVASlQisahrGlj9jazoqpek1NGG3cafo7U2JcimFQWV
+oQk4fImuXTxaTwX39hZwpvRL+6lmkDz2GmMcbWrvHiPjYtoNTlHrTt+t/abLOy6eSKSixEJiEWK
ZktJF39frM6Z3Pl/xo3xHJ9mx8ARwASqcienULyUVcFR0JO3Voa3p/pJQW9vWc6HgLxX84cGEmyw
Ouy0Tj1GGSdH6S6aF73NHsNZ2TaJNAT6rrf0pDblVpJfsi/6ElFQ+efuRJ69Ly3zRi4p//LWAD5L
cgTCCoRTVrV1zUdXL6/X0+fQZ5vTYkcMIbskj7nKF7qKTlF4mf5Co71J0nH9qHx85MCqtfM601Qi
sicHJJeeUi1ntAYKnyOlJO9e5XysDmNcb+SKkiOME3cPQdZaspETuVbFLcYtQJgL4zBbI/sE9UAg
JdO6LV8cK6Mv0NuPtoKXTx0EH8rDUsp7lCE9LbdSquls8zCQsdcYGJ+QrSJKxXOQjhn10jQ1dYrI
CmIX7FQ/vY4stG40N30IqBR46DQUTwqsc7HYfjgkWcrx7GNCmS9MbFUyZFBmvZTQo5nnAfNqo3pG
lJnMU6Gd7rmenKuifVXK9jutk3Pj+of1WjYST+sI3JwL7SW4Udhht6yeCouxPcX8bkGjqQ5V4PUL
mD5iLVXfloZ1TxPlcRH8rx99V8xBopDZ4SfKg4VMUlY65SbeSu1Saujy+Gth0ut/2nErOlp+Fa/i
YxjUFX6yRAM6ctmw0ceG/Lto62zJvjId0r9/1r6mXReGiXuBxaw1MjMk09ZZ73JBcQcEgkep5t0n
ipNjJwpIjqOYXUjXyTHlH1IAlfeVUMjlJlgKUpliSARBbnTlVondO4kZ5HMSMYJ6vU2rmknC7Lyo
vngcD//H1Zktt60sWfSLKgLz8AqCM0VqlqwXhI8sYyrMKExf3ws8fbs7Om5cH0uiZIoEqrIy917b
J3/AQ1HJMXSd/Plg4Qj+hC1R/aw341pbeXLXyPbbmTJs8LDOeB/WFUPhEVgv0FXL1+cHyyBGr4bx
9d+LyVpPrBpYG6JrVnQP/5EZrb9NkZhPfeLcR5ZpCXvJXYjsme7LrN22GzVk12nOfv6zpWex92vi
87qlE5TVPptjQdg157Nk+buWGuuzdOVLrOqXdXehsXSgCbdfb4/1YcTO/SC8Z89ZH7iuHZ4kYsA3
EObTBVhriU4+NGx1qwhrXW/q2Qu7kfVf1XimGdum5H5TtxipDEHfo5BmmeaxXpzcl6/1X1qfiDHa
hxxtgOX4ACde/l1UKbri6lfBWHSsmocJmW4/flT6/JfW+C9eb07gX+upcC37/BTSi8puvU8LdH2f
oqS7dSaU0HUdNnBdcJVrEcr7VkHB5jfhjDHlA+eNe1HUpsMRwuFunTCuK8X6ZpFJ9g5+eH0ymM/u
dZDl6X9skEMqfi4RY6yCjbbqr1ZLmJ3PXhitcXnO9Lhejuv/71Kn9SJfL2BXwGSJRdg3ZHFRgawP
uEt+S7WqkqDQ05Bb1b7YqD4qvGKDQVOUi+s/bYc2WojlyLbrW77WrYOrjqqfdvep9JeIi8913r3u
RqvmMb5UpvF5f1qWnH/3dXZ2sJ1LWyG45RUCfvon0OGKMStcN/p1TluuHXB6y3LO623NzRIwaIFG
CeP+kikeqlsLp0EzR+e+nEUs3KMRiUegx0bYxxFwzEpAaRwaa1MbzY+d2OWjo8PAz7RjUVfRldgo
PACCxAq39LbKhSMFrhGWK9Ibq/qtIet5clu5K7O23boeSciW32ahyrVin44WyRLGvO9GNG1xOWZH
EbUCKLUKpqWMn8DJc6WNjwlqM7ozHujgnWXG9alCGm8gkZ01Mb4mpv5j17o41paEZ4h8bVsl9cki
i+w4RflKHTaBG3WFt5tQoUzGGeXeZ6uuBr9AAPOI+BXiLLbZEB2LAjWiMdbJkz52QebCXSd0GKMY
6NLExqYWycGCDc6TFsAxWZ+dmxVN1lmvJ1Rcyr5lUqzwcH8nzf65iAZ7ZxaIHLV2a2e1ASwiszcc
+AC1Bq4okb73z3phtKHu+jAD8YXgwSeQVhjVuxxaM1ji/lcmcU+P7nJI1KhzSsUXwsE/ggF06ybz
1rV0eBwidXbVWiJBcJAhYZHTw4w4pdJlOHTNHwkFS9YzJDeN15oAxhBolxZgOh0QTQ+h2QGvKcZi
DNp6HsCEekzQ3exkzgxrHasqt45InM1MSC2BNKwrPf5QZ4zfTN0PexO6fCnfILyAMivNWyGHY57O
VuCTAw0H2nvWfXPkce23cuQVK6EOaR6j5agbG5vyTRvmf0xvupBWBSAvMbOt0b4Jhtppnp6VW08b
JEcXoP5vOhTCQHkj3wyjX9jOYWzSP2WbkG6lihegt3Lt/Jeh27j7PPdayjh8UHCadFaDmd+vsN60
GJfn0gno1XjblfYBK4QybvL7cEw1FQDT3nVp9R6t5hcTHEjTkFPBrWD6UKIiT8nLEuHDFBrrA8m3
a2BJgkOWTnLHnNwHqpwNOWbnBX/uMoinCiP2qNHrkQL5fhYfc5OLRsIuSGaMjbp17BZjOgGNZZWW
2LkNXGjACH4nQ69fsW3TlJnj+Ki4A2J/CAfrN2HKzq7HFLi63U8Ua9vpn1gtF499LEgthTasbhGC
GdNBa21AYlV98Vxk25E9a7tIsZgWUQZHx14InSi7k6tLuRM55L+IFTnI4FluV/K+G7FDCVuHLq5V
gTCdz3mRN72arFMeN1tAN9hCmppQFADj+mCEyeCMwRSbr0QRg2zmlJxGmDYTQjjGbAJQxaSqZPhJ
W/Iwpq62GzTcEnEdb9oMcaYOVn9pSntLOhk4iQ5pfTsO5AS3h6EoqoOmF2Vgl+mEn/dZcyx9n/LM
cJbQfORZDD2IO0Ob5/1EqbXoI06pCnSzGlS2j/RhDgCP/LP8Ndr5Eywt6RGuRUIK9OgJkobsxx2G
bS412MzGKlYzx3FXm1wubpntx3hNOMxRIqWa8T5ih1yNphq25VO78Fu7ZucGjNtv+Wx1G0uSqUtA
RYNfdo4YK/4WS4W7cH6p/BLpytKInUbEt/lUNTPpPwlhL8UEFqHJsCa247VwketHE4Qkv0XLmOrY
ANawAa0uCwCfuh6WU23vRqSVSS+Rmpvk0aDW3JX6L4tG+Smyh+0g4QPMQEbDxY5fdbXMyN6NYmOl
M6N8d/E2vm2cUYhURy/qMN+m464adCKLAE7oI7RYcyDKwMOBxuWQx616yULN9tds2SkLnGaCuEks
hFX7Q2B6jR/Wrk6vOXcr1Oh4TuxMFfB+//oR9ihFnFMh301pxweZK8QGM+CFIZ5PSeGGY9LG6MS8
pxrnudlCnlQZRMdZ0j2vlcWbnPobZyxJ57yyZeqB4zJdlPjYAr19SXztOq6N/ATqDkreBX9xhudF
aQYzjTKE3j2GnaO/Ow3+8Jx9n45AlNQuNzhBFEZpffmNBinSbm9jUb7rI+oBkmCEzMctSJcXRwwe
uOkEkLPT/AV9DL2/9r/IOTTDXlxdRuZswfEbI0h/k0c9skdSowkBmn3w64jjH/Ty2xbujrma6O0n
0XL9uS6XmgCYBO7GxuJu/K0ikpGVA4qr44QQ2fp+YcdPM4MJ71AQ3AAhqEJOQo0/n+trjRbo1XEd
FnhvOiBFJFozg96eOSgALQtcnl80x0EXu1ZZb3QBW67aqQcKd2qy6UV/yLpqKykqKQX8bA/o9jvp
eIYjNAurpJT1TXfr2/qDkoJhFw28bSqfHKc/eCbhrO78aMhT36Xpjl8bI5+hfinHJo6u1L66qN9m
c41MjNGeM8X/gAeqt235XsTKONWFNE7KMvNNY2sM1PLpVCuP5WaAWGaT6S4AD0zcdGBqK/oGwFN8
ae4826tPpWcezGkZ91iNnyodN+UkQAA5IA3ZLE3Ar5q9kOkEgp3DejAmsTpS+vuBMTWkUqeqOd1/
DuDtPCDIGVqj2X2QkfJZWiAZLazPjdJ/6Vq8hEsBuFfTwapjlNKk+qxGBgnMzQYiUWHJyQozZZcy
tu78luNpaRJ29Do5ldiNeXsGRoFRiCQ2O9X3fdS/jjAON4mUz1JJoJ/rH4lpNCcYPFj18uansShH
oS7c7A4nilFchi6zjlWzdCdfa7pT1+Y3khYhZXIAUhlAeJUz2x9wTFXiNJVZDYS3PdqoFQIQ4wyU
DYRaBhT8rQwazghFZD7JfNlYHueJpWnMves0B8PFzq9rACoKYrIR7xTt9t7paB0uhShhuXKpT7Vm
3PIu01leX8W8SKqdMLWXcRmyLeU0O+E0MtU3lc5IvcTU65hVz/ktqlivclA6fkWtqOcsD3V1Artd
nYbKpo1EcSVngjPycTIDI3E3hgHfcSrJAqzKnBCa4uyOCuIZJaK5qG/b5HojgeJioVqqW/bCMYcP
XLlcOpH1Lj3sBbSld4lJbpIvrghkkOxOu6WLwnHRXwuPcKmSCLcKZcB6lQy1y7GrplXa2l2+1eqC
gcKwwCfVg34yQtYJCo6kCmqcsfOcD9scN8tGs8AqDX/jlSpGfkmyw+16NU0gk4DRC6kaDA73e+kt
Zg/6duA/BNoMOTHpJBjhjjltbM2BRRm7SQThKdXaWxy90PT6SzaAvSrF2TQl3N6pg6qX5fhhoktr
zt/ZsmBiUNWnQ3nidt5OZOZKO2MfSmLDDN0u3c5kTrAA2heEwDpA2exLSKgog86LLLof3eHK9k2N
18j6SnXeIeX719aerK3b0r5bUYzWvIkEhYkkBqpWDkkB5FMWyanICGbU3luJzT2Yue1OxlDARpmq
AaihQX90c/+stn6pvj/KVrzfbjZy9d3/KrPcBYazPuDfb7h/b6o3+Cbrp9FBmifoe8mEct1I7PX9
LhEzoG9jzyjz8bD4rbtxVrSLafiv+jg9xOQPcP/zGkyEcnZl21GcUxvkytoAGhg3TU9Ehq+6TQeZ
OGFrmMts3mpa/6CymJ7WhDSmlr0iU5JGY9btezqhxrqy+g4hSxT3qHXscZuN5d8hdZ8yo4jOcZLs
CbyDXulFP/nsPy7+n77H8RjlmruPlxmFKbCGqbdu7OIiKMtL0vmvtYdeqkXRlC71oWezJ4otOfQx
k3d683JrLMBLKvfEVtDp5W4YUKqUY2+TG5V+Si1zgzk2tn3dfHrbxofiY2ejT11JpSMN8xxL71dH
ClmAT7U7eaW/sUTk7lvvLaYbsumZMwYDMZEHJUjVSTDYWCMzYBD8xFUv7mEe8JuU5GNgp/mwSdbl
ROxykGzhbk80i1Zja6gvln1ZBItXOeuXEoE+Cs/l7DR7Nfv12dXtZruu5XOsJxtix7RNoXRW+FCA
vNxUDdNCnFBqE81Mk2MLlJJ87DxyKhS4H0mmn6nLZ7fVJTSq9serxW2EX4Vb6JCOHQ1ksMWDHT93
4jXvCKYbhBmaqwzMEJVB0sdyofF0sT0/HJsSOHXfwiJvChKXB29T1Na7ZoDmKsr26ujaM1h0kr0K
Nv7Fqk9Yfz6KeXxriv4zGgvooUV6yslvZolBjh/NaCCsqb0ZDaX9sp62oSCaEPOXH2Fkc0A0SVn9
1dMpdJPM2mptBANfbjSnykJ9GC86SO0gquikggJ7nGqHYq0hei1HiYsiZSM11W7mbHmr3YTXQluh
aPl6uKgTf9s47d6Z0v5k5PHN5fyH0kpwTKvjeWNX0T+pthx98qRCX5NBJfyr2U/9lnHctxj7hExk
MOyLYR/FkIZYPlCQ10R0IrEMhVTeZlpSmoV05naxOJRUToe+8f4SSlLLaCFWVVCmIqStuR5ap/ns
NOVvvFEPM0s/+1n1MnYeAhEJhtzoHmqTKMFpGh670Xryy+VWw/4KIpf4DYQ09DG2nW4REdKBp6DH
gmjaPqI2OLRaU8NhQojk7Qs53UjOPjVz/9Ia9qfj55d+AIEGb4WtvzmXtsm/6OlPA1xRQ8+Yvg8P
s8TVSYSh6Iuzo9kPCAKhHLZNG8aZ90h3MyDrbng0TfUrpne3qelaVpFNEQC7mY6FsVWC1z6SyELz
1CkvQPUH7SklsMvIeLuZ3XRR+11mRCIBbTMCvaALMNTdedG+XPJ+U1ld2kpeW8OzdqMfdwG75OHD
mBGIpmauuFEhpzn+ManndOv0wxCSlGPQf0xAJ+UD/7jjqUcSdQj1+qOm0ThVgnzVzq0+C8fZ6B7o
x25+EaXGkJx7PW2JEmoJ5FB5zJZE4zlYMvWIbn9rVUA3ccQ+esI7AjQttt2ozrqDnHFoz1qO4aeU
0SPJugO/tr8TqbPNaXMHuquLsIrJBXGNRg8Xs/4o7e6pM1vECMR+lMVcMn6oQ01SyzVc3zt+yA4D
ENESCbWq+1fXs5fOaq9N5vw1rA+/p8DniPEIsOzgl16z9XDgw8q+WML2d6olNDKP9VdW19syOwDO
6JatJdhgZ7fURjPHoIXzZJsHcP1BJg6bj/oQWbQy+hokfbRr0+5MSeVkEMEBtjSM2xGREEkYIodp
g4zi0ChYrBpSJoI+AbA1UQw4LImGxa+k98+TDaYysTAFxZe2NzlNpPMOvSh6PQFtsHX1p/v7FWUV
dRfD5KLeG+uhsPSbz0awFxndjbSoQyvZPPq+DeEBbVIbyJlOolag5QvdLVPeujL6cklTX2r53jnI
U/LqqGP62XPa6U7/+4egD/Z/Prx/oba1XZUN9kGNY1nu+qxXJD0SErCZR2NtvNf/fi6lR35eWpnS
31z/SgxTxDa49oiSDjrbNPvt6f6HVw57E4j/QTj+U6Nl88Hi3aepTRO8sSp0FKfOnatfma/dHK14
bawBXZ/nnLIU2JaOyeQR82jCejKf8tLDsdYT0SWsxCeMNwN270bFNofp6JsmdtzqI06BBo6EKlKB
+ECkmGTBsqF37ao9qaKHxRQSeCoFdWV8iYTnAeb0m8s2PrWOthVdReKPCw9zSMojWFB5ip7xipWc
SSifAMClG5IAHrO+115M64qqhVyHsYJ7O9a/MlMjaXSO92T15ccqSzwiVwJgwdN+VhMgfoyIY291
nGwlwD53O8N1HAmj2nRDKVEjGk+a37+WRXUjRQjXQxMftKnsN0MjtH3UK0C/VvqwWFm5hZbMwIk7
NsjQ4S2OLo/A1n+oG45eC//EqJUIY9osQdMr6nv7JzKKbotnFe5XCltNi56A4rVhMtU3ajPM27GR
heBe7IC8QHctjW5ZVKRhFlUPa/bHmifgetVjXcFKgz5quNGTZ4gnnSUX/cOjipt9NTl6MBXzO5O9
loCs+MHvOWXOUVsGlad/I/j4au3PQqcmRPzLE1SXUWUYvjn+Z+Ve652taEvUBv64Z15RbGDuigWe
eGPa34vNNMyb47+maT9IQa4R/rOtjvSeYmB6EfEPBNK30rt0I30mw6cl5pTl0Z+6M9BoecjtLVhW
4mEUL9uY0TMRI1ZFC/R6Wm41482zq3PRQCG3G7pQtb2I/frDC7u/Jh0s57W7TCSaf+m8/mVumGR0
kA2H2Hu5x6QlaX8WjKk3PRyJqk/KTR0hYFiziGRPbeF35stkVzsfztTRXGv9JhbbOYp3+dg+2ll/
yvRix2xWEAlBExAqGvc+AZtiGn45FrPItNN/WoTWwf31HVuBf80h5Mh0+nBg1SOdwv0sXuo4Ppm+
thxcx2tpQ44XTbR7W42fMzObndnHT7HSos0k6JNOgDEDu67zi21A+U5z/UpZ356IzCDzNq9Jlen7
5SCxJW9rfvK2BdkYDCoad8ZSTRc2/icSQaq9auQFgnYS9iXwIq8hCl6L7NeYLv1G0zi5iIJ1SCB0
pnIBF+36JaHt/kLn1yH2BSG6De+/+KHZLEMiMo3F8q5zQu2fJQUdubklf0gn4S4ScI/JYCXLShnE
BVuKlzzKfpfVbG/RMJNqyoywgu7dxKxM5BHlu85fpmC2B+/BY1tl3R6RAawfNkZeqz0nGzoh88P9
EffP567kMF8X5FPyYC2c1mhtksIJxATQrXGjhd0k0oWDRGM/uPPvoSHe0ygN6+H+B1RF+9+/Fd2a
vkicV3D/HDmVM76j9vr/HlsslIqD1+GtKx0xh/cvt2nfnGdTgkz0VId8jh8/Kv/LqrzfpI1yrWSg
0ydiJR+M9W/3DxEIdxeHfMf7R/fPQ73wiNGmCYG5BpwrNwht9cXLdv9+TK7cpUpi+zjrtvEw+3hr
lpjz5jwYD8qIaQGnbqPTIvRIyf7fT4LjAWqSF8b2/sn7N6dMTFzquBNjPod0iRWBpOfiNK4/OS6i
dg6p/52jVkpEkOtD7t/LjTPuooRkiEJZ/kNOa3SjZZYXupXiN8w0DjDV+pWBi/bUtt3x/gVzSaOH
3ka4YUzt4/1T9+/3fetbJGV8uH90/3wTkQZD/ose3r+prkZrR3Qkkff/82MtYzwCWsivzQK0lWU8
uUD4JcthVNV5WINZemsGQ8wXU0TjIIr78ZkVvDm2peIMnsoo5JRcXEQ0H3LBMke4WbNRo/1KzvM+
bSWnPo3RQJVVz5BXKLlr0MZ2W5c49VDhovvYWRlsCWAbT1rXtrs4wj4FWFSAeV6QoKcVMOUB6mWe
dIcG+kgQoUbZeLr8tRCFOloduRw0r8h52tSC6f8iSQ4ykqe1kMwlVcqQ+7+cyH30MhYW5iltqs60
zo8NYUiA77tdPC0+MSND2Hm40poy4iZJL8y7x5XpPHkFHQ2f1kNJwU6yx4Na9+ScoPrF0BjgcJLh
nnrWmIwAKYm3ZE+QXFufRo8ujBu51zpWOz9Kb4awr7kadmOzwPmR8YPhELsjzJc+IjIrb0x3gw7l
MyI8ClcIxuQuojnhNEC/BZZVks8Z8RyLmKpexcuty3O+q/XgHXT9h1HAtNKB6KQ4tiyFUj/3PoaU
eFPdrY+FkntzKg9+8jRLeVSjkAfPjg6Oo8Wb2p7xrDAK7m3z6pb9QfX9p5l4V7fxRqK4uxNBihrL
NOsgw/Y3FzGszNpLIc2PuHGp83k7OXyhPeD5xtMjY0BK4x7rdom8kLkDE+BbPgHzWSTnKIT+9L6L
AxD8cqBv092HR5P+4MNYsjgFbXm/LZPkmw4IoTkNN4Ysb8KtIUa770Aeui28HgQtFYf1rmcts+MZ
5npz653mkta/TQkVbyKXYUxDz+3Vwc3EAwlNbVg08WNp/M4iEmqImE8InHfZuCcoo2vur98BgZpo
7AaRQdZmqs/vYmzeYGVKcmGYEDVKDNhGtRDzPQfhuvx2uSITcx3AFoMD4jn98QqbBElKKULayBCs
hp9kNnDhsgG2FW80PkFODRr8ZsvbslmfqoQTkj/QhzNx6YQ1JnieCIIkH2xqSmsUYSMatv6PW9si
iJvVyllaqDOWvdlMYVWmzVGBLmuYg7Yj22Zir81sv6f9PO/GRe1LBjsXR9AJGuz32WJGbwkAFUN3
6UXy5Kn0aLjYYXEjTfOK6DW0d8JrbkYvw2qcoagUR0ZfcA0+KtfM0e81tzgudoxHzwMAksCjL7Xz
FTmgRc+ssONITGDKx1Q0zKTJEs1f9bJ9JnNtbRS9e7JOd5x+0bF2gmOnR0REvpR06JJQm/W3vrVf
CHTdteZwisqCUQCQ3IxctKY1LkxQ/JB7jrm+QB5PiqdcTgW0W9KzKRjq9uA1Df4Xj+SNtn90sxpX
EjpqFtN9V4/vUxN1WE+mTz1tQ483ET3BvHPzgUn4tHE9HySHBftP9V8S5i/E2OTqkjQOSlI8RLX5
EIMVd/Xir903l9Gxas62UGKhaqZDrja6iStdd2iOd15N9FmE7Z4GFUF0tpEzbc/zi2E14Fgq1w50
+nvnygJd3yzu1dP6WzEaH1E/7EHpNkcAPowFqi8cM5DFa/0VLG55GF9HJLu4DUCIrukPlrnA2XbK
95xKW/No3k9ZBc2GLbhSF2yxks4NtaetPJiz8qmjg5s581FI1pFkTvDQrYT5qmpelpYsJcZyGKrI
Hba7hQ3advH7v4/MsDwohScCwBkj0hRumn7nr2l+fXPNtDjMyf2Duw1ivLG8Z8fzXzMmu0x0mxv0
fFLAbkvTXdkP6d9Aq9znnvPSTFB56oUsgib+oyXZY98yafB1xoYe8Vnr1asVtMcKEslSxvVZRwcY
YvubXzgoAdzmjbYEek/6KBDB+e+OYQRhAwmtEznMYSrmTw8fDX30R4JE8e8QkBiAaaQgI7ohi7ww
7+Fe2s9cVEglSFvJMitYbI3Ub1jndFJpqPjWR6r3BNB0Cf0zcohHffhlt30TEjhJSqGbtm3g6rQ9
Szrf4Jnmd4uU6wSnV8c/pXT+sJl1klHDsGgBAU3UWbMfkiELbT3d+a7/UDGWDNy4eaMqPLomo1jz
fRUizTHhxI7jeluS9Ji1to+GVn35Dhe2ch6RaL83ZvNnXnCYiUUeOngaDorXvak/dwqpQPHlZQUX
fj9908d7UPG2crMvCryzGt3jGGdbxx7ZsGXsbkBhv7gIgxaZvdhuLjE0M43L5/PYg31srA5DZMFi
mY83GElfUj5odf466f84bYVEZCiOsV0TpKMD4Gh2yqU/j0z2JmNr78B/2PITgH1Y866u009PL3G9
x9CLMez6HG/s+DfD0oPtzvwKBqFOfaY+VN9eqkwikiSj0nPLs47CwonFr8Q33kmn/GVnXB5ixZ4T
/R5Axv7wp6FDhcC7MSXad91pn4pzC6JrWCZ5UEAvISfjIkkQL4yJedV8QVtxIswZE/9LmQ8ktvTq
nSYvAKn03aJHsyky4yWzs18NWg0iOvGoM2FvM/lktdpzZeBISChZ6g62DljiitjkbPmKasacPLGj
gjI8usa3iJizpcx6EouiyG5fSAeat17xVbfsmB1o+IqthZgqKqi9M9c76RYkqPTtQbPVJyBsBkfm
/DU6PSerUj5HRtvTuaYvyxa2GVBvcCxmmK5xWdFKOhrqujTuNsvPOa0/XadBpwNZLxvCO5uZ4ToZ
Urs+NcTGmYYtZGd7Q8NZP5fqbZ70qy/Ypd2WV9bpFVHP/EXLi5My9fcxd15lE+Hws8+UJ9t8GW6M
lKprHF9SuoEeI83IfmmF77DPiVs8Za9UyA9G3NDCA5S9GWvrcebeNUq69MRnkDj6lyDTPuw0PFMg
xsc2ueWayMitnUMxyI8J9mFQOtpuirqLi0oclRl15cipuFPOm2FzaxUz49vFX2ONC/s9LkGSVZLB
NCafL/rQxxYAuJmX7dFcqreFdtdUV/VhrMGaW+3JSjQWe/s9y7I81I3hOjgAlPBQUFihaqpnWARp
0oeQbt7rhXN6l8yfPTlsyVCdFraLqUtZHuPtMMpsR3v6jPu6C+TkizWAHWMUal56Lt6YKQRXygw5
TYL+IhqzSm6YuiIiyTAb9OJwZ9NSW0qInSQpHen/oyz5zDwIwQvRCKs1w5xWoUHlvrt8B30MH6sI
vJG2m8/IpNchxE6OzgNkJLY+WnNchzQ+8odFx6+uedlXjU05spjEcTfN8bNlLCezrn7nwuEOY7Zc
lzggDP+p0LyfYpo8zp2IGQBGUbuO2Rtjl78JtcC64/Rklnic5gXFtW++FoBEoq46pt6IQAK1dqtx
sYt4X6T9jn7BE8nHS1AuuN6sId/0cfZnmRomivPP2H8oYwg1LjycA4t7dLpjltmPmmWUIWzYasv4
DW6aDaEjQrKyWXqKmir3b1lHB4H/hbHWHEztSmSYDOt5ja8qC3dr2j+Tbn4mpvMRNc4la/uzKvuv
waqRyOKysgcqM1V9ZTYvqxnb+ADRjlgmEThWmdNYWIVLTkJuxzw/Owanfk3qb9D7t0OZ3RK3Qj0m
cXhTBU9z+eIuBSKLdcDsTZx+tOEizVGAeNx0valYJTjdle7AEb0Y8QD/EG75btvWIa5IpPIQBeL5
eNS6aI3CWLu9tnW0bMkEToJhNIvnrtcv6Qy2b4zc29LOt6ZR9cWaxC+NnZqcyWuScZktg2QvQo7J
Bfgr68wHrXGIFyHrY1LDT6T8d08k26xNjtFc/knNmXsbiK5ia8fkH7gsFlttzfISTb9XXk6B7T/Q
lzzPwF0yIhMoXCYY+BoDH0L06ohbGRjJNXIfmC59o7yldmKq2fyhwbgp3f4yFfJRF9ObaQxf7Kyk
BR9Sw6Bdu+BPRSzhJugnNU+efHDRK0Uzou0kKrvYeNXIjCIGCawZB7crvlonh1WW02Zk3OAK2PdV
Pu2GktA30b9QqD7JZnn34+bqz9HByycAKP1OzmnPIjic0fltERReRD2aKPSopDSj+MBV9WVGzT7K
cy3I9GWb2/z66B9plrfEpjJL12qLvsfaZ2uPus+yUKXtCSoTMof8WWY6v2/8hrwwo/FGVhkA10dd
JRw1sAxFsj86Ot1By5loPJIb4mfettaxeti0HR33hVDAgMAHGK7dURvkH5GBfG4Nn3+Goca4EHJf
0M4j+vON2C+EYrwjnuliHpPbfk0xb1EkkSZ0SkXyGqFEAEh5TlzzxRqLg11HA+Tr5Rr3JuVESxSQ
iCxiJZnLpXIW54H6NHKdHfla7RKFxWxw+DWnFzIibNpS1n42jb2ZjkQ2w7Q1w3KwAKHQ6h1Zeu8v
YipcKONI39gj0yTDMmLpT9pqHV8VB+5M2j2Tja7Fr1m2IlsHSsxnbHpdgkXOdly1o1SjY0MOtW/q
N6LAdma2XrFJagfcTRSyTOEppR5szXuhb8DtVI6fpqq+7bJnpuqYN1g6LNnLwoiqhn1GTo/XMxJe
zc6tejcdWpVFPqCIIPyTCUAEiLH4cocvnwAveGoM2Aj/Qv4RWbdePdIj2Me+2hHf8OyAYGTZ0mgz
AqPkwMgxJRuvmhgeGzQ0IYGch5H+nKm8VzvpcnJ7PwrP2qa+KXf4cKvAE5yyUpqCFtb5oPPrY22r
l3SyzK0xf3MY4rznESJTIQeggikT5I4oVEU46C1rZXHtdFjZiUdQ86QDiO5QQbaMz6PsuZkZu6vp
VpVyO87DN3lq1PXU5Rx8yHa18PbAi5+n9G2gU7rvDO8a5zEjo5EEwlk/oKrEXl0/CYOG5qx7P2UC
SL/DehNY8SlOlxckMgZwm5oCExZYHb+ls/gnmWC8DeZPLslzjFCQTGRDksVhByV7Bq1KevSJaQVe
TJdVZF9TZfV7FzwDrFPqE/J++gE1kJjPqbDcfdlPCR2X5XNZhp9mRsFSssZkQJiqVXscTfkne94u
bqPXJKEHXDQKgO7gfvv28ELO0K5jpt/Ez6oUxW69TqySaySfI/JNcXiohaGx6KLf8WI8LhwVZdI8
arDpAgBiPwD4QoLi2cciFURDdbSW7JMoIRIP0UWAiUUgif5vUBWriVxC9H9szU3ShO7oP3Wl9bdw
8peEJS/4L6LOa7ltJErDT9RVSA00bgmAWTlY8g3K8kho5Byffj96t2pvXB5bY1Ek0Djnj9P61t7i
IO3ivPX6tNGx69YVOJFH4tjQRAMVNbe/JOyOdlNtHm83iNT4MKxpKbC9/3DvE5bLEt2m6u6zpgf7
hOvy1BhS7pxh+RREX+Tx9+it7m6YeKQ482HAw8kajGChMZPf0OxIE+sSwzW1HT5JbZaG084bAmSc
7iiURVcof8DxxTV/e1aNcfrqkinHVCfvh8Il4Ks8Ghtp0BUZdkviRFM7vBVzGA/2t3V7NiQKqjpO
18fb2TmJ7aWNeT2xQJ/ZtKy21MKd2Ph/u6o+mmuNgn2htzUeziRd8XxjW915Ewqcqb25UuHK669y
VQ/SPRsipW2+NWNEG1zh5tj8IsbIaPR2WCdgwnVithp7gmySXP1xmiOc8tuUW/2+YGv3scdYFTF2
DbEh1LCDmi0WpaaaGOi87PdeMZ97avw4DpZDX/SvKplDXEl/qXLFN/raqUiusXkyvPLHreBv8/ZP
4efZnYcnVd9SUDdW+ktaiZeRY5Fjn7FrLNSfNQ+Snjj7eH4ZEamXWfooFMLheqAkXE99pONrYwiE
1oCWhyZeIRdrExFF9kro0zGzcs2JiAu7mOiOKioU5GYy/ZpKwTbbjGc3wdo4jF/G3H61Pl0oaV7/
ON5iE38fmrPZBBBtJx8NR9I2h9otm30DOR1khZyOqnJoYkNa4WmqBFBZkl8wXqrbtjI0FzNrj6pY
7pTrnXwkZYNUFc6K7J7+nz3kH/TaihO3tted2xTXwciu9bber3RTcsEMHx4hnHllEzfkYOmmnsxp
6CG0dfawZr8ZReOdpHvhdqHMmf9jezHedefDM72gbbMnlxx2Y6oVJH5lwfZGji5v/UAtT42MKtpZ
xeVhiVbAsZOd+C+Wml8Hb7R2xAgWJ4K50MZZtAaVHZKVbkHHn0nm4+6lr55yo+DRx4kFisv9SbWp
iWa4mCjpZYCAEnfQQU8UlMzo7wwDbqIez1Urq0ByhM1MhcmC8pcqPMLoWWPDzKgPbjmHHlobK5tp
Nhu9j8L0n0acvFi4n5qbrdlPiMsuuCWF8B8ECFe0ijSLsudNu9QvtnEaJv5w5vmIL0J6cWDUNAca
CR8SMmGHai/Chce2JrVSZd+q/3CLGCuTWBJ6vbwnYLW9L7yXysVM2lYzFVBrdiUfYQkzl5WI7Mmb
xldme+j7g1g972TUtyT3iBS44Y7A6qhUHSxYaz0ueY19aHU+amKYQ4bie6uwUMUw7mWS7AtZD//J
EY/m0vZqRwE6SeFzuzxsqOZRGv831P6KBJ0wDsk+vN36Nem5nk+27I9NzTiVFFu875G4zuBvAFq9
FSzgMZYVn+bOYCJzinfk7Is2IxOIn/Z2vq15nrf5oe6B92wGkqEcj1ycX87w2o3dh5MVL8gqkJ3h
awuXdBrub10uUrlxMEpOl38s58QmhfaRWqBLj45135YTEhTqBVVNY67ZHki1uo0UCrXW25TeHMl2
KL0EkVl56vFT7pBFvRLqR7ZtF+SI1rri16i6NOxs24x6xYdnLf47bKBiL+UTm/MBi0aln5nvqCsW
hsPFy40zNh3R/7R9bGP54DqChw5+uwEOo5ryNxufZTRhGktYwkZs9BrM3y7W05KkzJ95gb7NmZ6A
tiOkRz7lX6j3jKlMQki+0EN5EEJL6GBMQdnsujzoBH/SjTCCV4uQ9fwik/TYGnpgAZ3jQIwgFomZ
B1aqZKDH8ZUMExVSCV5EvtkkV62KkMiv57KI3zZ0HAE9f/5eiuVhFI5xTXg26pt238+Ma6Gkd/U5
CLjLtl8y6833NafOgeKE/Ypl8mjfhvjF4f4FCHKxd/TePO9Ku2ZGXARYkSkOqzZf/TmNZoHqCQw0
Cy3pQkNlKe24CvjAk0Ac/iK+cSXj6aRp6wYMjD7xeVP2msWcqiJJhqMQNetPvjwtqDiKZiL8yDFf
qKjgp14AYnRlUL5dtQnmFNPiGYaFUjGkRT1wQEj7Ys6CmrxtVhwaDuf3NP2GgcLNkeCfMdAs2xWI
megyOPxe7rLuvjQSpvEtGjvPODep9YNuczz10gflU+xkS4qlQmRB7mDAS2qfm5wLwhzwltRrdWaR
uqoi9naSKuU9WsRINnRor1mpAvJNzJBW6UNhF/1p8KzrZvfVPqefWqr4gBKVaiksWsns/mlmrwmm
bjxpYMNdZ4DvNI70wqw3CtAkI1z9uDkYtA0TMD8Ea2V9JLzRvBAaxVGnv2DlCayJdpg0w/PUpTOh
QLhFYknKwU3WX7ruF2jRPt66T8pzgs2mkQwREfBQ/iwSbzqa/i33l6f27YYTvgeCyRumK4td2gRg
8wmHzTLCLRg3fZaWqd6h+9xz1l+UB7ljjuttOWkvao5fhrqlBkH536UxvtDFVUW+R7S8k9wVJt44
STBulx7HDZQff0fIxbOBuXQfnIglwyhaVg7DPf4G3v14M4+sERdl00085VKdFnSagfZ85JuKB1VO
e5+tCNyDekHyinSgSBvu78HeF8PaHQeFja/txdFWhGKQ3rkrSFPdNbkZkKrCBz0whFHw9taji13t
5c+8cuK0X0AOErcTVc22CUNHFIjddBenoUMPcbobzANos7sQh9p2AJrKKbyDly6fNCUnfMYTKXeu
ARaUCvQf+XQT7dm8EGx2QHQMoHyC2T7PNx4mXBMDbaS5zlyg65KGcoedebYwMBbWGhHznzxVxocV
q5+6t2jj3Vz2CwNh7bI6zh1ZWdfVRLFgDMtzjGcuX2p5FCaogrMizfBcaz4SIP5B4L+5x3KDSdAt
d1tztQeUlTrdjDCmvx6th74nj0DutlgQUm9807fJWA3JbiwS/0o7FdSsP6clCcdFmx9wkvYU/5iR
5TnVTntw/RPh8MJHcLpgVAvRsoe4sy/EUz15I2inMhd2PO+ddPs1MMoiZZLjI52ERabcw1j4Hrvd
kkRyq5ad2WwvqIZ2uQ2pEdfxk3Y2lGU10naS8rEFjUh0KcKy2fx7I1QGieJV3x6KFSUSY2hoQhAe
Yi97RtoRIt4PXU8UO6I/Xj05+0FfzWgXze0RuSeFvynbP21Uj3ZjvdqT+ezAHZIG+I1Vkbo0PZ+c
Zrhs2oa75hlzLmmgn0ddPIJXfbadguVbSvKIHTYDAlTzW7HjcMCNiXRrrS6Okb5rM0NQ5Q7ntNI/
LTlCAL7w0q4mPH00v5d0/c9QY5ANwL1jtdFvyKhnTy3hyBVd31NM8a6qsSvEOOLOfj1fbZnMB0KE
X43yw8EvUDu5HVgaeVI+kK2oF2SvqOtStFb6rRIdJdMExTHqFoo4g57qCit+92bpM3FTqYjKd3V/
a2EsuPezj36Oh0sixH/zWl1x29eQ5taRmvQ5dIlqDmXsEfdfMsaAEIbg5EwIm6bZWeJJZg4OhLcu
gUW/ZXEsjdU9SSDynpLzCCuVHSjET57voKJuyKbfNLFu2yKCpWbApy+aStxqQmzM/VAu6N1cAyxA
TlQ/LvYzYZQIg8nQOdMYA+1ixETNVOQFe+1p0eQzwAyXBp+vPRlmhFoFL2U8M75V/kLDp4ssujjQ
G12vJmuSnq9Om497y8Ex1JsGXtvtLAyzPEKfAIziYQHxrE/bDIxT65hikQrcV/kk+8QZBs1ucjB7
eOXBvV2rqtDv48hA5jsi309qEed8MF/ckujx2TmKpFjOC1hl5N4b/dyEA/xMsGG1TBvfY7YkeFbQ
z9ko7mS7CG2eDEY/jXeYSJ2DzWEtUPdnDejEgNl/emRSeO7XkXEiJSpBw02AfQHvNj3zkmmIkKAm
LtZCY/jC0E+z9EhHQDoRXQia1I8OfoKspR93EzjxneXOocwVWg6twTID9vY29HH9l3RKA1nz+nfu
2P38EaVAL4z3LbXRq9n8pBbe2p2LF42JNPCbmU8Qbt4yAHTJgoI++ikWPHk0rk6ssFTgIErftbWq
Qeya4VYcTvNtVk0UAoNumFt63NKRfy7ZmLl6nI297sXZcL0/HbieSQ7B1amsU6yr9s5NOdmV7vFF
AdiFTYYCysIVMjZ5HCnJc96Is6Oux4a12jgalvEUyxhFQyIk5uONIaO/2XP+/VJioYEyVxg13G1+
hKya2UZx8MjbL/++5N/vamupzxTAIM7k4r79nd+4//dVKMCYQcGSowr3RDprpragXfzimMWkzRvp
pkLVo5x0hvJVeFS1IeqZYJpcYuly89w2v9ZyckLdeUvYKONZVRCadkdGMv2oqK+Xv5Vw/Eu9Xjn5
WCkkQc79MISlRFFDUCMIXyvbnbdgWkIAiWhpY7rGwyH5Sen0atLkruk96nuL7uLe6hj6aguBPdtz
liWPShXzZYEpqCsGKuU5R0Q8BNsZJ42F780sCx/gzvNDWVGdPcT2t4P7UjluGrg9pks5KwwC04QV
ZHkb1hYG1bhZ3tEqSaxLJ06+YG6nhUYeAebnSuxbXn/188daD/wboj8VHRYBtnubmjnzWyD0iIhM
xs1brt/a7earpdYPt/H1qRMjJOjCIJtaKCIyo715ulqMbiNWVXlLNkwfJ8NbXyq8Vk5lG9D1inAr
Q09hMw7gVFCuQ7J9g7xPXCFq3edN/EhQ7H5z5fPoUs5AYuTTlk5sVbPTsbCKLxnPycFw9IADKePZ
QIusP2YmyiGgOxv8mV3I208DJ/iSITLHC3y3EF2F5dVBFeAvd75wGNFm/SBG/YfMvuqMlrk8//ud
GiwFseo16SGT88WVjo9/72Y3+t/fGi4mT7ZR1N23K/Xf35gY/P/vi6zORmIlSaH4d+n+u2r/feH/
/2c6J08tQQ37f9fu/1/hPnalYie9B4UL7n8v7PZ2qa8jjQk3C6FxUKM4/Psz3GlXM9l+RIl6sWSE
YB3ml9Kmipd59M1quWxlbbb0hWd92KYTxbt5RbtEfcyzDTaEVNViI5OYCvaQk4jnyYvIR1CR6pVC
sjiFaZQygnHo8aHrP40AFecHrhg76i6wGioJpllEKa3QtVjkeTZWHbjZEmnvVkdcbD9NI0YwLIiH
bUOOXoxBVz0k47reJz6+NMlJEGqjJmcWHG+tfq0DgrqBaJxMZBrJ0L09q99crjYV7Tmj2VCp5zwb
Pr35pTAL9qCNpL/K0jtqjyFftU2hXEsntUy8F62s8XjT0ykFd0g9Db2Za0utJJ641TiXN9Jm7DTs
vuRWyJ0zA2qyWnvShN78MW5x2CEKXbq9u5QV/cfPplDf3EoW1xXBJPjCLu6In6iN7efK9EqahMY6
VLN/tOjKIcicUV4wRboSEhAFARMXGMU8Y92fKGOHbyqZwuACAojyKLHj+Om3BT+Lirkh5dekStFA
szrOG+RKtYE6q97ez/YAuYDeNmiFjneKVLHd4ok9AeDGoVv3VZrmD/7qs6VR5xRXDZqZ4rUYqj9r
MZZPc34EgyJlAs3xxZ2M77JtJ6ZDvC2em+FUBFOY+Ceufcn/Za0l0os+UsNagaKbBOA1ytw3JUQG
Fpv02C6VDaNpnPpxniLPce/yqgfiiRWTXuWH9QQh50wGI8M0HWcKK7AqIQJbV0iBWnZHj96PuU95
EMT5HTf/D+YkFNFx9mvZhm3XZp9q46gFgnV9tqHRx/+g6rXAGsHDb6rYl/B1cuZ0WYM3wEgjuKAz
UKO9m4z6afRtpGPGSo8VRxRhXt8x2Qx2h2g8mdR9mjRG4HQH03TfXPV3NPoHK2dMocZO7YaeTO8R
V6ljr6eioqk9HQjkAMTuiaUUB9PDvrOAIrkePumRgtB9+bKM/acyyvrAhUnmL0Qf3ACSe0RQSHPS
8cVL7ffMHGTo9t1XnLM9lD6XruGp5h6kmT7wP8pe9G4w0uGYuIzRc3tfr3MeWQA1R0v/4ei7ZdNj
cOINQNQFi5FQLJ1fqDBIjh7JhWaQeDHGgZmxx7aHK4/SB4yz+tZcGRIWoI65WzhhbyLn68DrSWcb
6nNeqOr87z83pNG89vHma4OIEa51Jh3OOrvFap0n1yGzzO9osCF8P1/LNWoceolFLg+FmRYYjGbU
MD2vbmYWOzuMREccOqQuDA/LtOjDstYIqVBkYMxlZ+brFuEcMZwhahs2XkyOSC11/eNAeovxU9ug
zZaV7c0yh8vH+Zwdpjq9WwbPR7iXMtck8sMhdGPfNSQq+r7Asmfys6sJ9I5wuSmoG0YCTkHMsqRH
/PsOTueRzA9DI9ZlOOcuFjaWzdE/dh7pM02D2r/oROjgnyWowr+V8HhcFFMiHmqsSuug5pM2smXv
9166r7gdDtoGKGhepUyAmXGuGnmWUEdXB1WHIWNIJbN/N6uTWRq/x3J6SPttfi2E+MzX9LflDzEP
QvJNCqt5kAwnTILQ4ELX913nvlu598xDDfYD5igsPJPZlLGTnZjhGtODDse1fEW7eMpQEb8lCcKM
ZEkPIIG/nLaoj63kHHd9jS9t8rxdRf4CVCGmKicdgqzFN6h7InxmDHLzyp6vf0a8GCj9WDWz9mb2
S5lnyJBiHUrvMhwpJLWvv3FNQbCYPg6KrsNtXj8Q+HLOWnWcXNe9NV/ZoaJeN1cYcNcvWY73hFo0
F9ny40pvfPHrlD7ubn71dc2C4kzNPq5c+4Cnkv2LvByOstm+9gTJAAwRZZZ4PamKS/Wk0Q4nXvNg
ZP2+3ERDW0LyU1Y87wm1PTBCvNiWRDvgk0CjGaGF3/9QuuaT8Zi+5NN2XuxxibItA7bRFioOv6OI
GseV2NTebXry1pf8vGYMJnYniYTEywWx+goJkvEq/D8WSSIcQt17m2TIdCVUNB2Cbi9b3E6Eigg1
mpdcsFUW+ZTgUQ3XAm0bsTq4lbwsPUp7+jR7fDLCXuC8i5LkD+dV5Xl1i/R99XvjYjbxQNLfc2V1
G7KS6amcpLkrhIGuYB0w7TDoDznhsStriyThj8egue9i91E7Lfg6qXTuln1j7kO6lmJlUFPk2POT
1Yg/dpaEFv7rtdf3miBlY+2JcjBZOxxnfMP66m4uZFONJDGffrbK/0jn4T7J+lNLSbpfdZd2G+69
jBtrxCiBS4jwBqTt8HDsH8TxPWHi7gLHy9edLesfyzqOfn+Orfw+k0TxbJAC4ZgQUr/Wd2U8WOG6
hb476TC9KTYJ46EUbjsou2FIrRF1ydF6qdbtKSbFJSv/bBCWle12eztGrxuTJp095H48hWBz1zwB
V9ANTnqFYzeoLS/ikUtUw+iEuVq/Nqt+WNL4UmmriMbJo27FuDfitT+WYn1Am0rQmW52Yp6uHmZo
pnjoOLIxMoRDiWKZokrTBVlcLGIrUoyJji+f2DjFaPJ2rO2HXU4AUjq/tnPxDkB68ye775lokqgf
O4qWmFNrB+PW2uN+zcanwlCEXeILrzLeSC3n96rAl6SK/A0317VMxRLF4/qX+KpP07Kucwa3KTLz
OYGiDmnI+5AtUS0WUT5Lb+y1kD0xvcLYmRMVHnlu7Rfi5DnWwDFy7JJwDyQ1mMec8qogLu+rwS2J
MEzuAP/eU6aLlOpM8tDGB6OO1Orc5F9FYHX5mwZ5C4BNrlV1c1ROXVjX43sJaI4j3t7hqb7P+yTy
cZTaXfOBHBrqgoM7AqHcT7mrT7NpwjcXR6uGrEACP7rQcHEOPTi53T2+hm/GyhbD9FzAdAIVV9LE
c0IW2GjzveVoT/Bc2QPy+i5mXrL4wiBhym8oQ6oc66/scLPXHL7TOJBrnsT2biCN9J8ACqjSSe+X
DN0i8iXioHokdLqbzfsVBliY+qGbRmxEyBGjjYR2whDNfZbdPDhdlUTJ0pb4CEwdYaHHscdRwlxn
YtGlkgA0Ki93OS3XIP19WPeGc3Ih1zODnXCrmeOQvHB8GOajrTv7krbpuK8URT2GbXqc5JsBhw+V
V2kT73OVkkvd88hRYDa4W6JkRkUhULMX6qTqEcWlLJjPTeue5yMShhgVgQD4AoXhdkpp1FpqgbIn
fV8MlKKiw+HDtLybPY5PHzeh1bcPTf1gVEsaxU6Jti/zUWEBOZv9cfU1P0NlPiYGSkxviiEUPJh8
hwnYJ3N6GFcVuAvODyIvuTS2OhhX8d0ABUUNnXxtqz1qKGDGSw6HkBTID9NbXsbMOda3NIy25xi2
EutnLoufOenqL4LF091ai/ta1Atkynntsyzwi99kOjCwwxjsBpysYxlB64Kwo61kOwpS1zAuTb81
0ZhNIWQxwkznZfAT+zyy1WZzDIoUO4EsCzcoIMNSE33cSgwfuvZdvxB0ZMz/Tg4vSj3zQVq8s9Wa
hr3lXRfPBqAvZjS5K/sZWQIM8qmqoXxBeqCW2ZY77UWtKD7sYjtNDWAwzg0WrH8KQq1/bWQTHBZX
XC3fyk7p8JM5rntBKm6edK2e4ibO9mrAZaPncq8W84RpJo42s8lDNADE+K51iBwBIYAoSH+0X1q/
oF+4zve2kXzZ2npp64VxDk32iyyJgjI7gfr2X5pQ6+cQ1zlyZLuEiOF2GOq8u1+W7C5lG6ptb6G0
z6HbzyQZAK5n3dKrawouK1+heFIrST+mfK9Xg1C31BFB3uF6jVMBVjTex8mU7cvFRkTfKSSqR9ye
bJF8w6Cc7DbwOwTe8Vt7C7TuhXinMLHcgSi/V/FNuoGKpYAmJHhjutGa+6rwUZLASKNi6lj7Mg2b
14cuU2lY8/hnLk15hbdvRSDQceVGozjxatoNzweri49DLn9k+bpYAoqAJMUOzBJ4H1M+G5+f1K8A
Ih9eRYZVctu0iPsLcvlhJQYNhAzgrW6inGyKwGJf21mFaQekX37aA2pD2hb2Jh90P7mIKdLxi+A5
cib7MMvIUlriFtUhS5DRDY9bmZ7K3nlJRfPLVNpBK6SRrmcgQVT0OdgfLNLrttbZZ6wzLu0vWBwQ
brDEDuGKiOScJRzmFUTu2kAvq+qzynmzfXJ5jO6akYGweeWnYdDc208IodjaGD30LwMl81mkh47U
UgJYfDJ7yuYk7R97hPMvagin2na5T7cWS2WzhEQiHOcSyYfjxg7IJ/aA2jceHTwIqIjLx7FTOpwG
+9JV2bN21ycSop5rvJo7KfqPMmUnWBCKDs55Ta1kbxrWbrRJ5koJFXJvJRWD83KblrKFFtCkwqGX
iGyIlI+IuonNc18d+tZsg65sLwP1ulSPfvQcFLEncbCnxD91XjRqkuxTu4YMA1Ic0+JXN/I8E5bD
hDyxSHtEbPPcoV7lT6H/QVy5j0Ch/E2xw3+tP90hYMO/PfjyGLfvXPJhvRn1hQ1NsT0mJKEggxa0
xcT6rSmAz24OQcb58YXK3Lvb66GFm41XTWd2O1Lrq4pAWyTN6cDgwTX7O5nFN6LCELG4exCW/NQI
YY/dEnvEQ4ECMiODB8zHvPX9YFlealSVhzGfsbvk9UeBaM5pmA5XxnDMsW62H1t1KwWgukSXfeis
eF/MKXuym+Y3QhDVNX9WD+PjRIqIbq61gxg4t7FA5dxWA3pyMz6sqW72ppDWrp3TJGxIAvB9+zyn
5iMUG9mAGxA7RnmMpaqrkfyTHbEwSg09ILpcXFBlD1SuzPaL6UI1YZlt5fbtUKFzHDDRTd5ywEn/
7VjiXWuL6WqKmUmsiUgIp/yl55fcmnH2dbpEedNFJpU5Afl5356EQm2J/kfe/r5YI7kjc/dVaecy
teXfDE8bopu92S14JduA6kB6Zni9Xeb9uoVx4bawOF7LzSKvzJ8QvG5ocdnhYObbsJPPxUQeg99R
QFZQswIQ094wJVhbohGDKZuLE7Amz/MYRWkHpQZpp/dxDnZGIOwTBUuo6Jr4M4977ODVyiKN7QS7
OVBChs2Ba4lrDjHN0v2mm8SEX09+1YDQASGOdyYis0ivmDrQQ0ChLShMVzHvjaF9Vhns4kTEDtxe
2uyQ4P/nZwnu5S65kiz206nkPqdUChM6gqaNwLK9nqAYukWG0u6hBEW9YZAqw7SSfxHI9ftVKpqN
D6LdcGE7Q7M3kuu/S3iZprfGHq+Z4JhvJg/oDVx5hLyZS5RqN7tTw7iFgaZdHnv8TkqwbbVzda58
/dZV5t/RjhH81lj2RgTJOClZlbxWhLaBmkzgj4aJbZ6YE88VLk662OyQ3JGvNNE3vafDqf5Veni+
1olvbOes4TJDkzO4FQxQHpX1kN/rFdo/qbw6cOlhTVt0fD5HT18UBR5MHGhGmVZBET+LjU501mTU
vTi9UUn+AL/0QWnOWOdKYj0atCVUHiOoAxIRs2Q581FZD9t6t2GKOBbL51Q6j1tsx0Eyx3ovR+8C
5YsE13VftoVta2aWYPmuj+AI0TSw7jpwp0jYSClefjszIhMtyOST7ZPwci/iUnIiMpS2sC/qeTdk
9f1cLB9zdfNzoSMTdhMBibaRSSJwqBXbtdXY9xZL0mh41cNii44kn3CefubafWqt9dWw7VMae2+S
uPvSMcjEU+fcEpcEU89eDo69y/NA5X7KqGoF3UziKOGgyLJGO9nb0/JX9Qov4I+xWK+Lnb4yn/Pj
2sl53PI/3cDh0Irh1Z+GUzICtvne16ZIkZ2r+kvSBV0qf2OC5z3tO+u9NPls+xwKucc2eUSsiN0Y
7CsG+Zw6EsoM0YflSPI7E3FrnUyLJ5u7MT3KZpH7Xkg+KSyOrpJ/inkyDg0BlYgOqAvyHjFIXE3i
mqN0Zh1KEYjMZW4SmlDf8UbK69oKUBz2yINT4gVEZTrHOPOalWxWgUXzLHX6n2fb/xXa2A7gMFaY
eYTVLOJ5NF2CuuvWDhILLaYX4+rzaEgXeWKcXAOHRFGMX76FRDGueUVA0cDd219rwe3MA4SUOBnv
rWXVGEMxzonFOGYTPm5c1WXIMsTr8cVDFWcGY92WP/dumb8KOi+9dSY44zTPhnsBzeCmCyZm7Gtc
N7/VOg6nVFbro4mSKtZ+ERXa/+smv6fWhjXZSXy2p2JGV9zPRJiZnhNs7vzju/u+apCeivKM3Auk
bbXLAJQD41m80Ubjx6/xpmgAWR5ts8xe7Jr9KG4xtW9lwUdDRAbggFFFaiI8Ruf0yzbg+AUGGrbj
X4lO0KR4fX6ShQOVuOiSsZaFBTGTGUkfGDPpt58E88eQrBSmBTzD0OJIyZTcQ7p0MUu/yv4Qz6BP
ZgEogb08J6DIc7Fb1daFPFAyetyWor+4fbFMbvKqtC511dBZAbi8qfa+I8kydhnT+3dC9nlkaXJj
Lcl0DRVEspeHM9T+3NIyRtJFZoZRAyz1lrpAlxvHyugvcV9Wd36M0matDRlWAshuzsfmTAlpQEI0
yh2bgZbIkqAt8dN6ZQFyOP1yF/Xqy5YkK2resBGlX0Y841qaKlIAuKpUVyJW6u3ksDRoMv3kPC9e
TWlKfcjb9mbms38QAbIGQnaStJyQrnQziifzhypRXNDNjSi/aVlWvZ5o3ZsExCw4Jdr9wkp51Zlt
Hregk1V2zS3jXSGs23lNmfIUsYbQrbLjlHtlONgV2YOD/LX+cx0lNT58CM7NQZmD3ZJoZhYrUHYj
cj0fJLFvj0uJXab2GExXHJ9GgQTfmyO0yBK7efaKbZu1ucOb1FYnohKeG58sj6QnII3AuV+mPTPX
x4Dr8PGIZEo17H5acDJUXAvmn9iHxSlY5GyfukHuhl0a69M4NW5IhjWav7a4KLJKjz1qH2TauiQx
0rr2oy4JeO1TgnPtA6wOs+Qysvu/lzX5JCTan6sKVCkfyVnEpQ0ad4st2OIiWHSmdkYRf9pi5vNs
1Gfi47MYyk7jy483AAzjt64tJ1RTdZd23oVoOxc8HkiF2Xl4zREMvsg8mlMHLLODTfVrFmfEhj+W
QLHJA5vRPSslxvU4/VypYMuM6ame7KvVbheUEp9TYdOkVkqiqHkyoSrmYOpRdub42glSe97GdT7E
/cnJNEqj6XP1UKk4Kp4jCWklBW9R3jb0nW7eGCXJ+iSdVgUzJgAA4GPbDThM5PSOrv7vRsA4GwN+
XE+A4EH6MRSk9n4YbXWmlaaAbk2vKunxVfC4qVIzR+vmnyFB3UNFn1icZEaUqRyyICdxqGdavuRL
9UHIT2QizzohwDh7nfSepul1mShuL3P/EdE9YdoDmX3+2h+qdKweoAfv+rr7iGMQkbrPy6gctlfV
YPbaOrnuAIdg15fFPTkrYwQi5GOK+Ca48cVIq+WYKfJMFxI/ErR6lP/eTT3mAVvXAUXM+YXYhS/P
r9fz5FhrYAl0yYxvtJxUWobrqCzIovbYd6m+dtl6SVyxnDOXKElbwNZIaRytETNKUwvyz32UYYmf
Xcp67Sma4EpE3mkGvtPiTqnQMBjFARbmeZi3Dy6t5Whm5jnprOpgDywRpZOZd4MNJaFRMu9yD3qf
HJq/Q4sy1rAZHKrq2US0dMbaVxz/h6vz2o0ciZbtFxGgJ/NV5Z1K3r0QMi0mbdIk7defRc3FPcB5
EaanNT3qqiK5M3bECoyawMXsZVEZgxlEUnNim+El6ZHaprmF3QE+IwvslxZua+fCUoDL1rJhZPKo
MdSV/UgYD5YXJ24nWfc57C/PXRxqWPESNBiIO0sFQGgSj6xZQ0/JwnXqVmHDyrfCBR1QcupMhmRJ
U7gnd/gaUlL+GeIdW033Pm/avSz4E932Err0NrG+TPkwYDzpA6wSAQrsXuML3mBg3zL7VKeqJvUj
ouytcEc+xg5FwZAgkm3CuRIZZTwWMVL9gLmJO/N7qOf3yvPbXaHDXwOAE9xnV21TKzjJgsc1+7M1
jDdY2AWZTO+rSgjGhAKcbFnL8+CaNP2iSoDHgIrbsTjDdRqg27lzsR0zflbgXMFtmUNTG9PmvkGD
JoBgI7v383KSkLgP8PPeywFqv9A+baDKPeUN8i8+bE6aHcRjwlD0ciTFsQ5S50T5j+OloDF09u2k
k7zaPgq0LpB5auapdTtx025pJd+JsiJoV/Fa4hDzT9UgFhmMvh8oTBAUMxcpctpVfonnFXI5N0Ns
eWlLK02cHNpYy+/UZxLvvNsuil0gLuI0xyYu4qBceHdQxyMaA4U9yZtUk2lj1UFyjPkZtc/2tz9C
Y5UmmAcXHyOnmfFkYtOp0vpTizCj/RzjeYCf0+l2bBsQObTz7VRbsOozKkb2Hlv2x9SbkvGpZk0r
SQSU4d6Y+/sshcjeBvb7ZHbzpo64p5Nh3XoMgmQTUC2y0X0XZN7oRohf6q4GaWx1D4yuwE7SBbo0
UAQUcX0Nfcb4ktlPvNs+L4M48YBduXNUw1bnoTqRXOtsBXEpAadNoHWtBSUGqY8vIBBM3X4LC6Dj
KWCTZd60mfOkJB9ur7ehMfXg9CYAa7ULchMs3hdsq7vJ8H8ntzCObZClUG74mXL63DkCSu/sWeGH
r5J9U/fRRnqpvTIQkCc+I2tPyUUZqottX7VfyWSuneXwmw8cLVpPPtWtoGPRw8fEvLLFAKVRSw2L
Tai1Hg3pbBOCv9iaDPgK7LcrsB3nKey+DNBKxCD9ddCD0mnjbh+N3B0T7IttyypXlMZvp6uLhJG/
w1t7jZUzrrtRwFosi7sQ+BrsRPqmOCyLcbLXcVZTh0yLBFuaWuwsQmVJo1NOsvJnxkrTTeZwzZJw
VadZvUXP+AqjUK0SmzNuo1GknDx1sBpus440NMmu7pjBrGE40qyi6v4roDrq1LjO3RT6wwpw1IYw
CU8Zg8uPE8MXbb3HxoKgQdrEBIrdQaGUOSnxztzZ8VRuU9s/QSG7qgjgYSE6uHRwE8JQ7+zBs1dF
BCoCniqYt67lVUzzp2r21Yb78L1WxnWx2/oxT0l3QCgc/fgfOmyhYW1Y3vNQNoyiLLPKQcijhwJK
HTbbRPK/FhYIPaERDIT23fouQXnel9zzZy/8sfAEgnELdvRAYcYTQNqLCPcwi2DCHAGAzYCGiNgc
TsqjRZjNL3i8GZt/Jl4n6SVn/g4DQecw5UJap4kTHNIJC5SbgE3wi4sJTnhP2uCui3zzVNjhM6ZZ
QhzuwHWIAOamx0w5Z6KUnI7p+6t7hZk/Zo0vgrMuqvNguf66B/9IMI2krV+VcA1QcVRQTLwI1q0n
2GGSmh8jTiYpdd+11x9rnIwiXY6UcWfeVnOM8qyGzwTswIuXcdgpbAjSkuKQkYjqOsRFaw6KbKrX
jhv420tciyGfi33VkPtH9vAXKQrSGzRuboKLubLB8yIZ0NnxmteFwHpCKxU3dYQhIOVJtxNi3IxN
+DaM2bjhOH8f1wySImoeRq/55LgM9ckOmO+r29AAwCNb9RSKgDc0JW0jH61S4Tw0zK0AlMCbi/Ze
0mDg9lg4AvoDXIs3uOjq64yTe91KNHZsn4+lGXBFuuMvzBwqCGdahj1SHpjfF/cFJra02tb0Yjkp
K63Wgcagu4s19yB7gIZZSfwkLHHxrTDY9zLYi2F+7EGgotqHZGll+9PifEcMaqxtBos668aPlCPI
JQ1SpGPmu0PnVQcQSVcM0sNmqELw5XAV6oTb2ly0Z8SK4UaK+VpXbrpuZvdXjOopWoLL6ALFAuG5
tqb31fTjypry16HL3gNP+jfyXES8I6GR/Hb2RDRn6YB3jUsjjRdzmJ+JwmbbcVwGdIUg70psGLH9
YE8wgBKv+gF2H7JR6jbaaO6YSqDjLsHNth3Onc8bgN3xNag55Fr9wWVbhHLCh/F1lP3eHjJvNeW4
5tk8UwnPD9OHDROCR8EyHR1mnF1rwOhGZT6gdjU+u9lgOIy5TW2lnHaE19mkUIOL+nkaqw/bku2O
+jl3Re1nfxOVBElqx6lOPWpYxNu7AXj7JUXgrDpNhGkcem7sPNplI/AFQXvf2GEL45HlF2vbz5xX
ss2816bemhKBwA2JluoSgLmqiAeojOji3FQcNHrg3MVd1Ru/2sjNzVSZeq9c+ax9vzth+kHJjU5G
4G2MRLAJnbyB2Hh9TziThoyGOM5OLyzHYXktmOcDqoXC2MsOc+ASkCfXZNmUyeMjoQMUkyipu0PE
8+UmzaEvW5mHjhQ3W7W0H+UTCImUbXQc2xw68qtj9VuuhABLrUkPhmteZT9zE2uydLfou2HrcRr5
GnPM3TNh65vo1gscvXORHDg6W/NeG+0DZn8eXl2EY2CiQQaw8CpqAshyzI2+zYNvbLtT3sYWbbXt
z1DMV6+eJKeAt0xW6iJs/P9Gfie87JZFB+WsPJZwsz5ZfYjWbN66ERuEjD74bU73i6POLamvObV3
GSeZPq2wsDnVqmRwNQIy2U7nHwPZPvTAVusIwIPfVc+Z6l/zxpm3lovP16heKh+jmZN/GCMwF7d6
1QE69Dx2e8iQpoA4V7kId6oS+MHUfk41fivKvJE5xjHbhOO1zWfKaUGNayuAWCoRwJeAaBppwqOJ
fApxiJCJxlaEfMG99BOpjtP5OGqO7jwDyxDIc8g+yzh3nfXri24DcLFAwqqe0oAPPFvhDYLYd+iT
D8KgXajozViQZFk7HSa7p5dloAeFODP+uIi/uHATd0166YS1ZbJKjfdOboaxfi0niBZF3r/i2YFK
Fu3wle4zvoWJtoMHRU0RK1Cc/JkfsE3LK38jOp4AUcpnLreymR+bZbDtO3ybirdNi+U28K5QBdY6
3FmVOOsEKJsRWucPfOdqZYe00cR1Rn5m5pNdLg4Ikh3cJ5oPhR09IXmyYgmJszPq7rJS3Iejbe6t
8j2KRkrijUefVVWVo+JnWfXlOOnIkRnvwDBa6aprPeaPfvjsypFZxp8eOpYvWSUIsmTjPzvoHkz8
RL1lkqZPkup2GHiXLU48qyDwfvGkwUFAXSyzGjaGFV8svy83ZRrc0c3gIYOYxyyM4QqSFkIMdrhA
49KfVik5NNiUx6lQTJGRe3R9sctnkOQZtgHWcb8wrd7bKDqjxXKCwckyc+CBgElokIPJHCGw6ehM
LdermbnGLjCbL9vNtnQSrX3xGHajWgVF+TwsIVnPK7nafLUbI3LDWfuT+1ykPe1lYABeS/dhTNTR
YOi4sWfrw0wS99A4GRUTNnquRzjXrV8ICdPJVNOVVopy3VMOhtRh3yTGyXPwXqCpvNYpKPpal9yw
vtoYERwy+tXMHvqZ+0dCQPXGUBP5+x5MosQ8ksh3J9UvvqrXimrurOTBHTDZ3aQj7VxJiBDfX43k
FBSjzagz5XtlXsC8XGXlvY9TS0Gm15ABVU9q9L7IAXwaFiNdTpwZ4BxA/XZ5U9MufootAdNoKxVn
DYALn7nKE+BdDZHGpHiye1pDWmJL6WRZ17iP90GJ8bxJyak4CymlKolleMSPdBw/SUWIbHIDpHMA
e2yun2yLcjQ7ozIixVMx++Uzub/l5XkzueAOQxYgls1LJKRGF9fRRYXZr+61vencKObS9rbq1Ugx
+BhJx4YO4nhvw6yumDlC7E7l7Px4SEE0bZKUsIr3GOq8IY2fzhmO9Bn1uHPRz8kUb6IquRU+i805
uAFHHfy9h+DQ7qSnh5N+78fG4+6Mlo6iiP0ouwun/KHNTEQDbPJ2nW0cjc6TF7RhWfNtzj16NUl9
sHrrGRkR8cmZz5XX72SEzhiELCNx1FjFvLZZ0tzUca/WuYXwGPNRUB2B+MC/eHXPgDA2nFbqq00Z
Ye7iieC1S91jW1dbHwt3V7AMYt+GyViPrD7Mrzn6B/SH8UjompTAD/CCJ4fioG3TVAcMi6tkcIGE
+ftiztEAZH1LKQQxc6u5d6R/WFSHxIejXzJi1l13y6qMD1rHsCGLf4F2L5Ne+i/K7hByPnXClWvW
lxZXuIptCsB0sB+6W2vwb6fZ2TUGwwrIghtK4TDPtDSKVOpW+epaWBNJ0ghIfh/dzZnPwQZPLAZl
WNmec5SLRhjofR/g0bMtqkeSxZpU1rzTgWX/myTWTjsgWJttxiJ59/P5Cvlj0/pYXS1RcZlAvKw5
vbBT8m96zfnCYzdiZcwqgCF4NDrY9fRrYmL5axySDwQmbxx8gUQ9h4ccrnjpAmVbLsLImK+GSfcV
MooZdUcgxALf2LjvWNTlsX1lTup5pg8ekStxriOus3nxVySIvG6NXwEbkRXbR47bV9hwwPe6x0Yw
NqHG/wxNpTezw/6yRcbfZL7eaHO6hjbGujHlnEQGaRU58U9v0a8wj6sEtkiCf8me8DexBL3CcVm1
NX0Z/djB4b3rsYVSe2Jx4gAv4SYmq+7515mNgn3WlK0L1VHgpMuP1PXoMbe/ZBM9R9GJOYrKYAHq
kOYix0SIA5w+F9apzXgBXPkwmgHPZAOHa2Q6z1PUHyz12/N+sLPhrmfMxUdut/uuWozR/uxuEelZ
jsZJj+E6o8Kl0xentWm38EFtZXL85v/Erp9+R8EiYkh751i7lFN0VbyntmtFYfWw6R3+r1nVrmgR
ifddx7sTKI6QVXQaFisUIUwcCjS80ya1sxBpKSy8WEtw10QJs9MMzFso7s2eEa2OP2XHkEh/IC0P
vvOLyX/vVzH2Nv4HhoDE0zkA25e6AbBRFnSGpAWf4BEYmkg9eRnSkmXvQBlYuQN0tgE7n7ke6Rbp
nyh9fFlSWrU8qb/+rlocokS0W1AErIwzxUoXP98eu8/ZaOjJcULrmSTjuE0Jxk4RBUV5Je/GUVir
spuZ22nIW0VD8TWgVa3jAr2MWsy11SyurgVgbMCZuGktfNZmVb2R5zCPIbsUc6RUrGNU3bidLC9o
/7ND2Urbqo/KHOwD+xeJRQuUAI7wiX2En1O52/jHQprtRdutPtLttQswxV7sCL5B2ZpLkGT53RyS
4Wr50O77NimPrVGXx//+6Z0BWh57Th/Qafi3f1/4STT6veOvK6MC8/bCB5uz2OxD+8uNF1Ua+XtH
zy24YWU8GBHZyJ5G7UsQUEUzVw3LDXTVofInHgA8P5eY78PA+mmV5dJ4M9v2LTac+Je4DgL5HJPw
zLJ7uwWHZbYOgWHGSDfX2UvJoWydiqa7M2td7GL+WuhOfMIh6UT8dVNvR2EiFIbEYj2gEUHmOrWx
tdnjKaz0//uSZtl4+vt3cX9iDRke/34vVeGjwsy++z/f/vebXleGR9mc//dPCXmsn4hTExefREtG
T3Pjw95Qshw9Mc3DJPv/X6zOBzETlnvXyZ1T34f2f1/85ZdtnuV4RTnvoci+FgMVWX///u974yEO
0dpD8Sb7ysaF1d1PDclGw7kTBluUqJoOIeyEXVcCWwQXOvKWzsCt2pCDG0RDybmIR38BJzeiA8Gy
Wd7Ps3dM6tw/atP+Ei6fvASHylFyYMXoB6fzqBoUspzsyLqis9gDP0WhC3b6JUJAz1l5/Psn679E
gVgHgJr2wKfao7Sc9jiRLzj+/bJodL5HngUyVrTHYfmOWnDvDmb6v9KgHXkmS9YVKuNxMeJbCSNy
djmrx8m/nyIyHVjIJHkkuz0N7S/F99Fp1nq5higBc/hBhLrUqoV9FyZgnmFXQCdq23rTE2glj9QZ
x9mUBkjX1jGO/31Z9v3aTswbaPrRsRhy478vddwiEhQdplOCTuh7bGb+viVbvsVcLFszfbzC8SBz
k4JkMPqz662A1chd0U2HGbnl6FHQrkZHncoBCmPXnQ3ztzKt5pgUBks6H/OWNQZHXHI8ezXe9MiK
m3PLffZQGuVWEfs/4nJDTWB5rqZPcsX9dpJ/VSsaf8tssc4RN6xeJNsSNANjFDxJ0vximSGb4wM4
7ITMCb0HEYEeP7J5pf0TetoAih/sp9/Xa9e3nHU1ZEQpAxRT05qfkNbwqHrtJ3OueaHQSrQI73KU
H9wpwhW6kjglHJHiCt/qWE1gUxwKIyqQQjRSJKts8LBi40deu66/JETowW3tjWuC5Khy4BLW1CBc
NObNqClFbz1EOPb7p0DVycmkDnkl8eVY4Uo1iqdjDSV0oU+G2PewkxIh7/JHunWNeSFw+uO2sjqO
A5TzIeWGw4ofkaKNfyoS5cEfgF5X+Lfchoo1pZ+Rl87MIyC7YdNE2FDXkiZLONPzuFHRcyK897SI
9qqs32rnVFPPMfoZtCrqN0oOdhzVjS2csps+/ScjjnCQGEsOu7AhxEc51HtdecexIlbhlAS8Rjc6
F0Db4zaxz4WRsj8S0aFqS4BDZCq7J+5zvYnQ1Q13nWP/sKns1kzyOxbIkmu17FaQRJ4DC+48URp+
QlYOVUPvZMzk2bB4qsNgbZUlPdj6UcTiE2h3tgnq5IpGEpNpeS+SMKLfLllVBphLPexEVnRLH9ku
4V3HhuDde9jdpYqPSotb6dAni6GQaUGtRT/AA1aE6irtrxuZ39eOvg1751dyi0OvB1lnJihXULmp
dDf32D0rWOKh8stVLIqHqey9nVbTtvWSh9ZfBOki3CROdEnHyl7b4ZEHxW1Xt4+GEv2N3YK4K+x7
Ag4vtu89hkvh3NIFgEbIgEh6sCe1zGMUX6RBZYik7XyO4fhVEISJiW2G8CvnMAlFxa2KV39pPcck
HSBxypJY1qR7SJDRrxIgZF2bhRFTUR6+VUX9Koz0FSgXlkSqfRkatOU8QnzlSZd/p7yPrKWcN5zg
CG0DA74NrfhmtGHfj254nw78YaXG2OT08IVgFxubbHlqjhUBeMdDcMML0cbFfRX03wzdzo35amUO
FnLqLOPBzHYZWkRkgpmYUh6xPeU3bv6t2CFlmfwdZikOhWq32oieZgWVt3A3HSvYC/ECBQXukNfl
PtDBK3VobA1iDhdtxJgyIQaGw0+XzhQ9COTJSF0tmJC4tsk5JNE9G5+agwp5dmWwhPfJ0BhAlRjg
LIemRO9Qx9jtmyK6jWxN3S3+xp3jsicIWZ6lMMZ6CSZgTH12igZbaZx0LBmNpn+nF4vPgL3ySxfG
WOJuiiG9Yt4HYWp+mhqUjBb2t0ywfTWY7MCFzCw4PfdNUIGKRAO+lXLhjVuqH9fpjI1JP3blc2cC
yFTA6irfbbODhOsfm06Buiw4azbOA/FtHJA5/GiXeS/T0zYMiSCGc/+FL/2MeX1YykRJRAFfzIvY
A0II2qXFhVwXHgziuf3uZvObDUa8kVqg9bDsY8vMlD1xmGN9umIlzj/0LC1s2cqVU8RvDQzbbqQ2
sbJdzILF9D71/oOLSsvhpDj2KY5JERUMQIPAiDjm+JBn/a1Umx+HILptOJZHJFUPUaFB/Mxik/Gn
sQCbP8oR6bqYiwHZL7zHcQjTb6iupEKHdS7KL5unJ28DL2hjMfd4Fk+KzHzxw5m0WmC9yLrdmDq+
1aJ66i3D32bqPDgi3nUNFB2MV5vEbzlaYGxrut2sFHpvxf4SkTpJRnaL9sElMOPG7YM/PZqdPvl5
9oO7D9dNgdlTD8/sCA5lCjVjtO7yempWyYLIdIuABsnZ2Tu9+gygQPhevJ2cfWwPl1LP8R1EfIB/
dgB4COkIHj65KwprGeOk616dmFVCFW7GOD3W5VKHPUb7zArHbSZwBhQD+1mAaDSEwQuF+HqZW3hc
ugRZ4A81DpqgXeU2lsQ5nY9BhNGwSoBsmMSgBpm8YDKF3DRF6REXxt5s7fs2uwKQap4JMI+PQDfA
5oQzd2tII2qQEqM8raHggxzTK7fAI4C/avNi4UjlbAcBu87r+zIRxVVUHDQd3UBT69ZU4NCtPomQ
5WfZH3rFTT2oYhrEyV2T2hLXvy/NB8uOYKVJTtdCWee5lxira+A3jqjMa+rEuF1DiZxFMl5F3UP0
Sd74pHPKaLzC46WbIzQl3swiNlep84jFga1MziwY6eBcMktEy66fVhM8+2k5rCx6EwhyMA9aBmnM
CIjBOHzEiTuem6oCPdmwoeFl2xXktvFt4E7BN8D2K38C6maewY+z8U2HPTongAY3orG+Pw8M9nB6
bQYxZ9o2lMiF/AiuMtEBSkRL1y67u1y2uDmjjovLSje9P3V3f/8+iGmMqWyN7Ce6OzLZ7Vr6mJhy
SaQkpjB+GxlXANrJ3VSG8n5YviBGn2VNJ7rd+OHtMmyUU5ncGzFpSR5gzFLLL6vlC0f2hu0zvcRj
T6myPQm1/fvdzsqitabbmoMh38fljTUoGlvUSj8+9VV+L2ZsDh5FtH7CoQkZz0cDmxIu0Rydm3Eb
B0nq+4IL1ToUkX2sZf/cxQHlJ+SF1iw0Hjyuib09jcbiuwnwcqTrcK7RSTR9C9xfniMFApIkFazN
Jn5pFr94N/iUlK5ZKIS3jVJY3xJ5FM8N5HcmLPet6ombi2JpBvHCs1X9a6FDbSIySms2EcOzbUOr
dY2nv18MdLKM7IlXTZXV+9S0xucGkqnAe/L496tcx9tg9KKddDEdNlkw4qB3JT4W7zYVoXOVc1U+
V67xz6uL5vL3q7kTNh1fldw5tnxw3V49c1VwRzXRgxqZqmfbmVycV/24+/tdc5xWszkE68BQCTTu
UD3zael3CmMm/reqejajMDkkk+8sFmsSkD7jj4fN85hZEEggfFfPRThOfCpYh0xpAKsQl+FLm6X1
qY9b4iJDeGE7lV05XoIZl9mtmTUe0Qtra4e47zOPB+3IyclyuLePzEDfvo8X7dTlpfoA2HMEtsoS
pCizq1fO0WbKBcKAO5xqHUznuukc6CAhTSxz8w6yhZBk4q/qgZaCkorPfe9NBj41/WSo3LhTXLAO
311HRviSKzBKGaergQDBniMeWENK6m80VVgs5KfHwqFmNRpe4ZbjFgxT5i4++3hydhOJBFZS6Hsw
ZcjWON9tPnQbIhAc6xbHQsxKf1fFgUOXKsYKELIYdOOcBQL2ltoV9UHH4VbrZIOV0UYajuJNIplb
A8ADU9vflRXr/NYJow03Ulp1b5UsX207c5FGwkc2mQyCpcPTxIKaAaNA7bDKX7J5bNbUBN7LgNin
Sf1isfRJ2vXwk1HaPLDQ65uUy1LLZfCEnFlyvhMBsVGeqRF0Q4YWHlvqN5qnK73u7oYKjBfwfxhv
cUeWkce8FS0GYYs0ejvqt8zRj0bFh7uGGkbHmzz3wW3k1oB32Xe4/Uj+4qQUWYKIE9nCLv7OuH95
LleTGFjATw7516ZVLBscD6ypa2y4q/AcEdOjyzFGj8PicYGr1GPP5aRj3xbjEECkRICUntrIgT2C
H1xIuH/GlQGbTrD9szz/wR79e8tQYER972sI4bTJyFin8DegK1iHXMkey4W2dsvTkGLMZme8g4WN
9oPnfbMhRoYuOjhssbULBwuQ2Eg2GFAb72XifsgQDmSlLHwUxJqsmFNymZSSCoj6MWMoLFwIChzb
9rliOjciNkeB6E3uNvigHXZfc27d4QNg5SMa1oukQ4ckgMxJ9sJWFeNa5t+3zUKyIJ/c0F6IZIV4
r6NgA8QJ8Go1CmJIxGQ90wBXghktQRQKq+k3Z5bNnfDaADCVDgfEIAJmGbs9u8z6u65SPr6GpsbE
5RCVZwafN6yBCSfsAHiktmtu+wkTJeol/qT7OMuzNdLwl5x9sbExjTMBQHxXxR2D/FNWg+F0BNJT
pYY7T4gbTFZqM9UmB0xBLqQERdUBzDG19V1H9lsUB8POyMl7Ua7MOmKYV31RjKcyoX3M51kkA9pz
KTF40A6udho51bpPNFqTe1e53a8poq82M35ADchpcU9K1taF1V+ywXxLPeanKTao4LVvuxK2Loq6
hNGGaD+CBU6GYe807rBx8u95TvMVOtVahMOvnDcpTPxVLi8Db8eBHwgtrPis2mRfyeZNyHA4hHze
wUrehvyvbnRBmxYW8blJ3ps+ek6F99y1jbVJy+qK+/p2jMYfVhnNvvFttpTJV8Jt6DDSkpgo3G5R
jlOfVwl1VNdXM4mfIU9sZrtj/SveAJBuR687tYq7TWgP1L46ax4u7o7bC3zvTUA6aY94/ETDXmty
yM8cZbx1xCpiYCGY1IEy5GNwE7xkKd3sbAXRr3FGJoWV3BLFATM9caTV7h1QNCASzK3mnGII8LnN
FXa/Iu6ARBau8goQXJDOPPVmNgWIAWvXqSg/KnhAxgwoCls4B9h9HRRMZoV3Fy3cmmwKrnZMNMTh
vQcKb5+EHKkCiRJM7izHE3j460nPHh/c8HUeSH7j079WLhBFG4cBYvrEHAYqawPiBVdaam65KrBD
o5Z9zNbAXOteKXt61fSJxAMOHjQZQhl47tmxNRsHMsSgKmPlJchWXigx0xoV4OOMUxr84mZCoMnS
qyIrsA/5r0pKAkIsCkS4iRanyMAwcna5nfGEU7SrFgj/1MydCo0xI0fs3nJAvUwlKeVK+inaUP5q
xtWb9L1rlk2PKtFQe6P0eZoKb52p4M3lmTC183PazosWM1AkELBraxLzPjCDx3lQHGWSxR+OnbGb
qYTxsurU2PqFpCLJWzqEZdJQFYCXHfacqjYuiRJkSpdkPqYAJkkKLUtaQfz4l80K+rfvIxnOlKJb
5hertbKNFbi0GDtePe5DaYBl8J6CJBJrfwhhnYOSmBIL+mERHvI+xvrA5F5Y4HPAmOIDx/zjBewY
mQ1WtCPhinDMx6gPn9g83BZiokEsFwdkW37cqdtZhv1c9PJfbtbRhlTZzAJeG8NdLtx7xlC0tkwj
Rpb/bE3fjfODx/MrSeNrMLZo0XNB0segqp45Dd38w2mkvw3JF2L2t8gLwr7Sc/mYYfrhVnKOSuNq
e9EpzfW7l9Fn6fccyeLiY/RRmirXXveAhZkZ+y1Pa6xlsYuzzvAvlJ6gblQEque0Pk+xGndLgG1T
3QY+r0y+sG78yflHSc9STzPwYxu0dMNmW0GNwcHZCWAputvCEGLVtwRHCpjcAK7eg4QrDaVBEibm
OdgBzRBd+Z332b/G4uMQW6+EzNYFFeYwBZheHCTPLAzHlTOoD9gBSINj85i68uB2dwnWKDY+eIV8
2CO65W9jtfHTVIBFZcXylIUkOnJBBt3CtooYEtJ2WWTeKWyyL268a99kgUx1/NFuEIk4Gx2hN18y
ocd9pavH1uye/L5bEaR/6p0Hs5pHSqgI3wureKYx5hjb3pchw9OoeUIYLSHSuqWP1e8uTcRBf8iD
NQTZs9ZIP65zaHls71m5nnpqxHmG27vAByg04EXp6xvN0FBhKOAq19eeQ9NugPkXlVycY2Je59Br
1wT7aA+UH1mtzy4lZzwhUUgt+1V39jks4wYFaZH53Y4bjaQB5VeVPD5ERdGEcj173xSY7ZYcQzug
sEJu4+aJgmk5zDC2my+gNTB8a3bmt4mIYbfus2H4FJQUcc7DVqAm8J6zBHNsgO4ci12RziyEhw+r
5Z6rsEXYAsQaoU27vUwuPwLnVoNbWE1LyK302gIdKHkPunk8+Ya4x071mOF72wghqS71qeamrCtP
Q8x53AuV+Vtbbr+jBYscWnInnOaVlAoVWyOVd6H41KiLNLeY1b2on7RPycKYsitCUA+879rj9G87
5plS1YHL1XY+Ymha7GR4GvO33ZceDCwXRb3NEJ11AwevjtIDdyEgKdGbiNNk0yTcJyYDspcnTVbo
qgL3GmYbs8b/ZPvvI/X2KBo5bxm4C7VQWYyfKDEZXlW2niIDN2jbHaflbOThSAkHph8+Kk+ezWjX
9tYn6uHceqim7ttU9d9O3BxwEVwT29qaWfKRo2+EHYTWVKDJZgPQwE9LY/OJejhOAQPVnNjfHffu
MnVBv4b2i/L6z2Lijm0UKScA/UMtLvlXJPGseZVmdMHv/kLvNGNsar0iav5ghLf8/McfcRXOdfM1
KcxkjqKko5lBqTsg5eqxzdeu6WF2o31kjqJNXjs70mn4bI1qx/p987dnyUuUOe4npjO/g1s5xZq8
8VT7n1BZN9IXL2HcP/lcxUFj5jiafsDZgCucAeqk3MJMlVK95/1ekTUvAFd2YYnw24JNoPb8hjwf
XnQvPYseqLQXpRvcFSaCd4B4TayBdx2zHM1uVXqsYt0d2+DeyxOxrkvjg5K8YY/Uk4zzaarbGegI
QGo71vdVFnyhrl8dNxzX89zcT151ifLs0fOByZuSOsLpxZyitRWY/poezZcg57QBuVzEqLA4JuHn
kOr06/DDohRojWgrYb5wf3Iwo5Cp/iBLR1ZcO59OjA3BCDGJpcTdO9mtzJizTYaK7nv2S5O21Z4C
qASHFYVdfk0MFy15M804x0KAGokHuDioEFOd/+HoPLZTR6Io+kVaq0pZUzIYMDiBPdGyzbOkUs7h
63urpx3es0GquuGcfZz+K2mr/ZhSnbh+/Wk2IbB641806e/QM+21lcL6CM2X2hvf8JZupejegSu2
J9YJxJQjfWvr8D2vSFfQJLqH8mqVBLvmTBtbz12F+oWwjo+iH3ZWNCs+a89buUTCDen34BV3hEwp
mA7tCanFo2F6fmjwFaF5p1doEoFg2mdPXmC2c1mWqxZRAIS/04Q9dVHrnDa2n6L0qNKdMon4AcHH
qCFDfNt9OnH40yJjWHZWUhC3h3ZrDI5OTGyJZKfZm+e2ZXhuKwfk7UBiaUn42BiC0svvgB3x1uHk
WM5/m+0EXx7liZ1FWGIgsw0165rUYsiQhGTUhLQSC6Os3vGB7btRD7eVjNE/xgRlq/LfEGD4N/oC
LR6RuQACCaTYlw3yLj4gTKkvTRxS/sKZLnjoM7f8LJI521PhSbCh/9EbJoc4Tv48cA/47Z03nd1U
C1sd+5610SH4UwTgXsyr6xQGh1IPdtCqloRbnTQFdbKqKjY7lv0lxmkfxdlLPPXFVjnhQ0xIt9jM
UYwUH0Md2ijmEmtltt5TYMLLJKTk1fH9Nwp1SlIhC5gDxC5ku0m6Ptm6cbRCLkgJGUzNiuzng1XV
x0BQ0EC8kFvDYLbKvRgRDQBCkIS3KpHPRlSCDGqdL0ig4ZOb9vyELtLFov/nlsVvaecjSP1wBRmN
BRooy1XXxjzrql7DkPoUQR9vq1oiLoomxIaKw0EZGY3slK3CQq8OIqA8aaFXCLwEVk3SJ0BMsn3I
F6vngf9zq6G1SVJsmIbRniwk7GmPxbdhpI49z36LxDfELpv/ZVz3rY+noUPT50BFyHO2G+1AIkRH
vJTrTOY5YT4vcFmjTl+1ccVor21eUSRdPXN46rNdW2OP6NPG4z8J3QtFaBGzmAKxF1SJOIy2dvd6
YaLzI/LL9z/1CkjKkA+Mvox35n5zJjnIYGW29d51URoVh6EuWCCrZNjmvt4eO+OUauhsmsENNyF+
92oSfLiKkt41Du1Q03HDH3HsW4flGb9SQCSsTEO8z/TJpDmLlWwV9jRcGUnnYUOPzZvKA/RZxVPS
usXD6K0Xetfy2UQvydaApa7tsZAbNbW3A++gBfiGpUSZ3SgIJ9D59bmXCVZS+/NTBCdR9cTSLd/l
fDN9NT33zmCvmuHNjFrkQbwo7iSeegPLoejPJq76gz+MR02fbNBC5ivuQqb2rYaqlEmIFcBDGTO0
sJazRQRB/vCHUBCBNSXOfj7CawvUzQ7dbQ7eBd0y0KTOAkGiSns1UPEwNYoftmNUW1bvRTMhpcCJ
GTrjUxV3OIUjCDPGZGyGljmb6TSvk8fjEYf9h1ZxaYdGxz6PnHaOuz+dtgnCv+4xdP9NZyklg3N/
p0ctvVf5qPNZXNkBYx53/dExvGd39MgP8lJQR6r8BYCzHBxB/+aypdN0DLXVeOps6RxkExd70QAa
ydt4vfPqyicldp7Ag5xiZF6uRMYu17d+GYdD4vnVBsNbIVO3F2advMNgip8TA//4+FvbbUdXG1Tr
stI2/qjyI/Ocb6MV+F1r8BR+Rdhg3z3RtnLC9sTo9uI1L5kJ2G07LmggySVi80nDOC4GoshmogWs
HRysTOHeMgdnpnatPPA8/pSwHVLepaOTERmyiAZ8BFPxD+A91P2VCxebF50PjWQpjdAgP09vqkoD
smdIGBqxTxIN6X0iVL1Mg3zS23hvxiMyIRRO0MUs5rLop13kwXutRe+vbN7daS0jdpTM2yoqrv4w
uiaZzTHMzSJfZwzPjhLy0GpSuI06DrdT1QdvmYDfMZbmnvlNtpVWAwsqtAAoBQXSfo9sS2T1BfqH
JYlZqG3n1QfCuag95SYW8bH7i+voUuJeX3ajg0Qmjt8al9ovivexibUqd5p8U+KiFBgy1wLiFGM9
fGbkk2Xl00RYysC8wfJnGFj9LnXjt1LaE6u5VeCY1wLB80a5+ADIzwqDL4f5dp1E313MIhPoxJlv
9MlPY3+fluy1A5afPbqPldIqpI19ssoC1qYVB6CYeM50kQFjsqoHt4Uu7AfS73Kt9I2uIRUL/M2Y
8H4EMAc4ekzc08MpRJgAw2kEHkS6at48Wfb0E/WpQdm3kl7yiu4cNlVTbVSsv9u4L5jpxL9WiN23
LwGpGgYvnw3VbW3P33bR3PmlXU7VigRJ4V5NX/+avOzd7H+nevyuVdIeiiT/HojIGxQ+frgNSh9O
qLraNTfRZ+W4R9GPn5GBGxDVAoYuwJ20b+KRstpdIj2HaqvNtV7b3uKU3YA37+KHjzhwMpBx+bJo
AfqrnnklFq/XrFM3UsKQU7hbVnbvGj8tMHoSiSdKKH4LxO6aPNehdsaKsqajQsNVuQL1+yIPxnBH
gPC0UJwPTiM/2f8OHDHAJSaa82XM4DRs9WAJYexFjYPBrYMgoI3LHydGg9yN7V0z4HWancWL3zmb
uOnn3BHUJBywpEdU5U5CYFpPwj7oqeTv5C2lrBmeBDIKxu0+vHmb9yLLzaPf/xYaobOE4c01PRtj
U/0jg/IzJDJ6YaNt5WXAKJbmJuPKbtqWPdJcZlzsfpvmc7BAzugIwJeGpX+PfU2QM+PTKWgXwtXH
FedQQ67PSVrORUYk/7lzaKzNU25E4aaeCQUiexnylLYhUmJZVi5T3OCRePJRYgpamEPKBVtb2NGa
ClUDsDUUWvhzqlnewpZDFq+u0l+K0rnlQBuo9WL2jwNPk+7NI+G8ZtGV+vdA50zj94qDaqRS791F
dUkZsaP+87khO7okfK6LYMSUpxv2fqjHo5kDcTRPg8JlJpGVLaSIxW5sSs6yFFiziinqMK/yj6bp
qWFFKsIQ5aNrz40vSXppgvMVNQaGA0Q1lJpLYcZXNnrTWqPSWTbGufe0jk1cgbOxFb+7wPOytaMg
1Be2POFHJKM279hgGPaRAMF86xT2Ocp5bCH76PvC7vhaxBxXWbL8GVjnFxGjvUJQmGle4O/QawPE
kOKvHmz3ucYRvgiNlzGhfAqYa0/43DZZRmgvJp5GM994fJAZ68XDY2vDgn6irJ6zMyNbXTzKDSST
3/EQb4XC7VASO9MNK07qbtmTKkj3wSaj4I1iVnfKImPvjFLf9Hb9KgPt4HZiDWpoNcDcsJIXB0c6
oiP1YyiynJRVvAQxrpvBSfVlhm+l6Buej4J8JCLTjenRkq4G+glVSNKF287Lt+OYkYJYdn9GxSlp
JwpYAE+sVWKgVGRzGyWHWd1b+67q70oVN5BjX2ZcfgbOVo3YavNavppJbOJxbE6xgrYCAOAchhjQ
6pH+qvb7jQp1axW8jslorq1iRCgng4uswAr78afyS6qtlluKyB7KfA95cT4B6UNG/DO4bOXLybgW
lU7FGjekQyTJNfco/mt8WisMA9zlLPFXFrJXzHSM45jGP6wB627Juhe1frLy/eSh7OK70LeJrWM8
EFw6jjtufZO0qBTZCV3ICDmi7l8Q/Fa8RUkLqQhtPfDykBZcsSoRdR4tEMEtG4tpOWxqdsLPbW2C
cCwsiolKntvGvhj8mVgXBKNohmVJgJ9Oz2PqTbmFw0DaWd8+2Jq8DEVxBc0Bjlm9Sm6qjY/Llok0
UEcj1sMDTTcSKDwCCUor7u1lM6JCMvpxBui5hzLO+JG6DL8u+jdJ+94QmOTPGiJ+dBDeScxKM0hR
LNq9DYGzlHyUVae2si7ep7rY9zWKKo8cFGrKNOexTyhDCBPaYk6HEDO0Rx0+OQuzetKndeBikjaE
QeaknfKuyVZ7SjR1kG6UbHokM8sYrsVa8HetND9+75mM7nOVfTBeqHae3Fs2AwP26mQ+EGlphNp7
UwtGrKbF7Euad7ssP8zAFOznOHET5oNFi+NsyOp4gaTuk83GJaSnqagh2fKIim6v+F9fouO0XRhZ
MG2mWi/YriJGG0e9pYt3wWYVyV8zz3DygQnXEHIgCC/910vdxK2mv4rjABB6TapHsnJNsuwrEIUZ
bth1OHBSSyb4pgGzCiHwtGttwVVRG9d0dBi31mpgSQDc2QfCJ/iXRC/susoOlzIc5MJMg9MYWOzv
Bp6zDktLonkR5ox0PlAQX/NG/L9BoqHX5sSGdFm3SIs9vcQKhITE4nhL0bInBreQl1b3AeRBQZ7n
yK6TwE878orLAHVmLV3T5x3fDPPpXLd2A4uo3XNHWESJYFGHRoGwx0U62VVvRTveHAHqMxT4qhtO
eQZE5GHp6WfYvVWTC/su+Ai8/pWImgccwtlEbcilE3ChlOLXaJubayFY8KX+N6TY8q1e+kv2H5AR
a6pLK2AaadcwAcsgXXI8MCXkxXothINEhlI6DAljDZkK0QmwTPXZNOX+V1XWv4RPHoDN7OsMUzRp
grn2WnNQweQA1YHpvk9viLgXkdNtTUpNZksC4TDz5mb6gcv6rgj/athE80TuwUShF9HgUnKj5fKa
+SDRgylaJ8FwSwIF+CsU5SL5LYPq1ezHd6uQJ0VIzOKjdhoSr8G6mFJ/zp32pbdACRvdntXELnPT
3VQPBztEsjk6Dy+OPkTrvOcpx2YgkIcavAjqwYiIb9tjYVBmDe0J7QfMyrhzuDUAT0LRC6Aj/f8P
yFKHtibVXUsoQyZrM4AEHcbkKDokoppporHLHIRuzJtHpMeRAQMUdzXLKu4KayJhKU+uBuK6xGRl
E5j3oMN9VScvJRYClgfLjg1DK9WRwTwuKWc4RnFz9kmqq4pwB6t4r6n62Qv0vd4w1sfHMKmbYs2g
R8A5jegEZYHiYB6XsJGPSVQDR1LeQi368KfhUjubqez3cVFc3KHf5Fa+DyO1imbEhREcqxa+I1lz
9FlaGH0NE0V5h2AQ5Qnu3/gLPMdbbwcXQPnYTHZ+KC+xE1xVu6UcR7bSNy+G0x7cwH3PO+ZeBd4O
PX8P25zs2AImGK+EPWKccSpiHr14O1ag2CZVLK2S2IMw4TSoSZqp7R4+bjVsk0adu66CbDwxtRJf
gqo2ZPoDC/TgQHRUA6cv+Cre1Fz95tY/IxEk9TIESrvqYbrwZksjbsn6xefM/FBlOeWswgiXpka4
m/W8NKC4zhRUONgKyxbFSNMBrhySD56AY+xgzPPfyiJ+F+Ahw8S4hIQ92TL9KlswmcDQMc2Y+5Ll
bj8m99r6lFn6y76ebDd/vIwxJ67kdZxl3Zr/C8QBHEbM1M5IBTzsemt589Kg5KFWLwVPKa/4uMj0
/A7YcmeO6THtOVUic/xlbPwWE+SqjdUZ7iPZcCNyB1CluPbMlaiyFGsf4D0zc1adE5yJhYUCmeH3
qEI+h3E4J1NhbFtEh4vYmvXB8tTrwPzH4p9D1vAozFct9l661njBEcRUPmkfJW7uEXxHkEOgh9uy
mDJxBRL1IefU9YKhBaFYy8ghMS3eJqkUaxZ2h8qr/lWm9ocrbkfzDDo8cYDvWdoxs+kuWpkbC9dv
z0wRaXGI6EPAjxMGgYJKupUX9/d6jq4OAvMvizH0uyOivv4JZSKS75lY4PLHtRbkrtFHZ1endPsw
bRaw/OJihCEePrP9HJe5u80krW1UkSTAdCPX0veyb1c87GTj5tG+9YZDEDvYIQbg8JIwSjufoSUj
m90C5wnjhIj6wAp/9Vr+UybOyFbFH0g6N3ricXNXUBEFzrhmqvas/E9mXr1SSHynqWp2tmDXD6OK
QJX4bkxww7MU8W0x3FGpPCfartJpl4q4v9A8f2uarOnCR6b7zlExMseuZi6YigcLP5m2VmxQl5nA
7QBR5CaKZery/Zzzp4ecO8YYXo3E22a985n01tVuxWfBgmqFCTnQzHPn1n9xR/Bhjjw4s8ZfLzb2
BQ+haP8i4vs434Zz9lW+yZoWOmC9Z7X5W+INt2Y0f5woelGWeM1IGaQQJ6DDKT+Inn5yDDzpHlS6
gByBztLWNp1KYGYHxXTaYf7KtBC2czb90d69GK7ZL5mqe8LessMgZ32rAAd2ECqW829NzmyydQvB
ljx8MuPpzCLnrKflmrbugAZ2xm49qop6Aa9KTzw7nbCFPHqpZf45BRCRsO4yRuImp61jpseBK2vE
j82Xuh7E8EubiACWsl5mHBwJZLFlP3mXyYUHkANgMgGc5NOzVxtvStpfkR/HHEbjAxdOvRgqVGk6
Dgiam0PdT4DdQcComudqKGARE96XMZdFlP1qhwJtHs69od0GfXslub2D5JpvGb28uXyZk5699Ezo
cUsTF2ii/1ddtkLO2yDDsSkGHQ9OTESbGfTDilDMeG236Q+mnnWZdFs6XAJRnQXXypolnMdNkabP
Q/6N8jTq7HLjFa5aRybvve0GH1JPnuNcw5ZkYTqdYJLg0SJNfXoO2BKzaXsDvshLDN/ITqobkXJ/
LTGvNEokkMtp7TQ08Qo92aJuqJO+UUvC241aHclGSAiV8U5+x6yxoqeym7kI8g+6QVw2Y7EhPRSW
xH2dcGCBr15M6bQQHQExEdE81MP0FdRJDNLCf5kU9tKqiusIP2hVVDzRLt89gtqVzu2+ysAYwmXV
13aYv0V1cFKTd+q6PfFkt7Rrt3reXfpgeArKdIdWrSI4a6vQqSWt/01/VUgzXPoDQRBu8KVpEZsE
GIYlxolFSITW2Ig1NIm9qXUE22lsRKECY2LmVS/QjBAXt400Ehb0Ua4HdkiT6npAjQ1OJRW3zBnK
bYu6r7LTo3QduexTog08mmiswrDDmSU25T87VyezkicjZsA49fJp4HxqHWMdN+C7EP1p7Q7JNiJ6
UouTmDVTXkI1b+wvLXYRI0CqzYvwKasbgJoSNULd3vqKb7NUGSKXEyBn2jnq+0Wsv5guzttMpQej
brDpXTvOtYl824Xuhn/zOzjm7TXsmGdTzX8McX9SlUbCtwmNJvjqPfPg28Wbn1lPBTCBldAn5LaA
+EvakmPPYnflNcUld+V3rSFpLFmltWaHJSg/TSyPTIGPVgCeSE1++az415uPLDE+Ctupt4nmvFGG
Z5VnLx06+0U0YH5X1X4wWbObmDC1ui0WTZvygHagyUZU/tQ3BR+6tDAMZGTGjyHpvxFWfDF2t4xT
bQF+ln/vYc6fE7Nw4WcLPTU/TKo7rWGRTPu+aOkru1y8sp3eRWxvyRa5mwOi7oAEkMmx7hF255a7
Yk3QAGEKpGXojM0xjy26tIGq6R2noXuz+glvQuJvcqx2pqegkwPwc/hSzOL/LdcqCi49xtQo/GGS
byy8EfpIS5XL2u4PD9hboJGvCruT8HPI8pG7MkvIcQLwYGAhIyhabGLQmivTurqCUpRSAHJfi7gP
SLapSHX1kLgsw5OYuMY13ccwBICDec4rzrCrwIjPnPKnm7yrhQGIE6hsUbVckugfcqV4KWrtNDrD
OSRxSEabVg7rQBv+qKGKfRswLZcfhGTeWiv6FZW9bYW3HRpWmZqxgpg9vFWBdeHP0dZ+Djg5sYND
gFpaSIM8N4scDymai/9Ui+JTM5lEpTmmva55K3IkydLKv6um2zUGrIegpfyoSTWHwyTwBlyUVZ0F
1+3GMtxH1phYye0jqQGs+Bk5Y/LKN1FDIaFr+7Fx8Wh7+qYZyM5hvOAM3u+UUtDYjyyCnTgrOGPJ
IjHJiqMdgl8ToPcDUZxghF1c5X8IkGmNN71arTWuW129mGUJJN3Z0QiSWZgGXyQ23MlGJzjFXbqo
6QrXhI3HIoftk/YmxfTAo4Z1rdgxqQIi23XXNIr2oqQIiT1KmQTnZs0yowa4HjhHtg5n/JLqkCr/
XSdddSlGhmhwpRCM/4o2+Ks93PtNtAMLxdqF0M0CL8+bBcfLD1EysCVZ0+AdEghDhvNUtsZV5G3L
3JIAEVcjTaoikS1nNJ/I+lQYIcUfyy0F0nXRsiLhSXbXnNcpREIM3q49HQpyCCcNmYMt+2GPwhpL
UYZSS/XGWRuNj9bKRjbk2HR8iVxVXqypozq3z51PqgbiaqcfHx7zg1VAIqQ9Z4oJZzgVoOR6/BPC
LW94BT7yqbgWCQ06kaL/wGtdhh6pakPIGVqQlNoegxmybDanfbX0am1bt94R2ekSBAu5USH7gIRr
X4yHiW4SpSKOdKOtN5XTn/T6Kw7mLFtDXhNSNRspmLNO68p/xV8OubZlUmWNuJ4cQhECzTXWoVHI
ReWRAKyqSxeFl6oymNdTUVGZ/Dp41vXZ1FM7RFUD2iDa543o+otFMn0svQ89WJO296pHPjkwUO6m
6GMsvDfs33hRaN1kPVw0P78aXrLtYEUDG4u06N2PPionuZp5/WGm7V9CQga2s0gCR+Qm3ydxAKvj
ta/Vpe7VujTppUMSKUhVvwBGjLF5cQ/PLxwWa4AoiPSK1H/I9F8hQDznPVPboWQhnSb4HdRP1IUb
W1P3tCA5oiNwYOMWn3Zb/RTFtGx6SBVxJT4Cy77wSsyEHSa/USlRvDpw1byLIDZzVRcBmoa8vYMv
YF4s9VtZBm9GkmyF6DeR7j1qM2V+EQ+nnAGPZ/rPSarfOwRnQJ3WiRdtHECh6LNZ9M7Gxkq1j0nr
V5BcRhIa8Geh9wX473V0z2b1UcvsW2RfqUsSXeDQ0VYU2sy+ZgnIGsPkH8aXDfo2NFahHJaqvlCr
TbuATpnk6ufB9V/cIEaYXhDYJ+rPXlp7VBVcNRXFnlWnx743DgnMQHjY3ruhefjTeVejEs+DyH5z
e/qwxmsBFMF3hoNvms56Fk4qo/yLMBwlo/ebJeIHpOYPVu4Nrpb7iNYAwyDPJCLGd6sq30vOdXK3
v4bGv5payLgkZGNoEiBk9+GvJkcSHYCvtG9O0f7w/SBuapbwAjGX+zCYmzxlsoYwLhTpRrodN31P
c9mN9pZb/SgnsCDRX1DZxcIygo+621M2biNZw1RnKcFnOQc/9Nk618VfSHOklwq4zzy5M25FDZZj
MKpgOVnmzvCfCCT5cXSSbgjCDZX/7Xr+jVipA2aMJacjBhtUfVKIO5mYzOpscWKOwSRFMsttfiLR
fQx2u65bkMXiGR7+sy0oqAoqyOpE1uh9Ip19bqhoBNiDRdatyyithuq9JO2hEdExibEFy7tejGsD
gW8E4VCilhWuTf+rLoY+/qBiO/qM2/IesI9h7xRY0jpt7gTc/ZnO3h4dxhEOJIDm6hDhV+ANCJ0j
p9yeDmYvLON5/uFKcZaVu0lzfd+p5BKb3iGlym0oJXUWhCRyxhesOxpGHbW2TApn2UWMJ1LtA1qT
Wr4NHBHAVA56a/4zo+lYO9Wv03mMs7xrO3N04/pNjvTC1lwP5tmyHGMUPXP/xLiBWSKJiVDxP7Fb
sFWqz1G9isKE1iWf98gJlVtVkb756F24QbHkuTRSEgvY273m9xzbpYg5khyfgDAXfXUUYYcPRiSs
cB3rwlnbFO34IRnUx1EH17vbct6dW5sOWIdC7Hcwkl1thqk2aKuYK1RQsys1GgtD17Ek9Lt+VBei
GB51hW2i6UFQB9aTB7UhOidwbJdsMH0WwvkFuCA25SaFOWT9uSgge4Eeqo6/xyQcoY5SInceTMyy
Zr9t0H1w5Eovehghdz/nAkS34Sn3+/e6lk9qYqqeoeHEhzRgGW8Ro5QRsT3h+Ge5LorYgV8nPTuh
+MxK+8IcmYl+dWLTxPDYf694PKYqvEN0BkZV+6cgoABoNI7iEdiaO6vUZ3ojHRmk7x+FK+PJacb3
oGYw7ttIz2QOnyN9NfEfV0HYLibXZSaIu+XX81C6Sm58CrZ/ncxPbq843ebfJ0jevZqXN7YRzcuI
7ezYYobhO9sN4S2lo1kVYL8ZPIlDE1Z4eGlmlkjHicTUGcgyEI5m93xUIosfqmhnl9o1FuafPdy8
qvpSDRpeXFRQoR2a+KkbyNcR30WHlaHIeMcTgGgjfjTbhHTcdq/saO5RbRUMzEhZssVwcvX4mbx6
3jdnDqPDrhFkXz4tC3ayDUmXTJOifNySM4Ddrf8oPCQV3cAyX0N4rkfDd85os9OTp2A69+6I7Lhv
uw0l8aXJcxbWJdZ3k4HWwI+WmR7PK0nlMWcYbv4PMZgpi1bnhBr/zAqpFtq9d/uSNwqNQGh1Zy0H
ITcF71qMaxDt658u2S4X45dXcp4oeH0g1DzIYUR512HGuhPDpG7NQ658RZz5pc4agIcVLB4qTGbP
/g1D4avfC0nZpb46yU7GiX7qdLQWqvF/XIxseK1uk4u1u6uPxFe9OzGDFTL/mqVAJ2o29sf8/g9w
YBd1BAlfODhJgib7MSnDJzAfjLYRKE+le5PZmZaIj7rNww3hLyi+QXwB1yQPYYIEAyWQJPT46EXo
j3pEpmoggaurWbzH1c6Y3e1+qOfb+lfvTZZZMdNJ3KVLUMgWH7Xx5E3ZLjHm1YS+cqYJsSZQyAWB
XV+YojFyD8Y865c3rQnvIwd2arvrOicEx1N0OpgyI5vxNQ7xemkxs2/mF4u4icA8Ya7egd649R4d
PKlcIOtKQFj08P2Eu41vtxaUT+widJ+3Lp9uKi3ec4vqoK3MeomRBrY5j2I6ZOsORuSK5eYLY5SN
iEBDpGSpMa5D5x730bYttFukVbSHLPbt8k958q/hYWVk8ZFJ+z6CiQl0MS8kiEvq5Ltp1S+j2oZD
dK6CcUky7DsKiy8PuoH+QjDXLy6xmma6WqKve3eMfO20pYb5twGaMSUP4RU4g2rkaUn9XBn+S5eN
L2Jsz86YsBz3Qs5q0nYGbJtebv8Djf5lICk3YcVIE8qt5+Z7Uhb+TKY8tsDXNwvhPfsjZvDUa+5v
k1MHQiGBssidQD0B6VV7cXL3DELjqhsvCl8UZ5OFH6WljZPZU0Lyni1IxGK/SCmV3azM/yECd4Nk
zA6CzzDAaabzkQ8EiMIiVmfT8fizyWtBJgCYP9IP0oJNUEUdYFlveGc0xIB1MWbifcLwl3XOn2aN
4SpMpl9Du/T41nmpFYYmZppzWuTA7bZwYgwvo9Ysi4YNKBzeE8zq96L1fmtQTStHfLopsyYPrk8z
a3jx6xC6zMxbItmqzF8VmTeU5ceoJznOqeYWcwgWds7rMlYoLZiRA/UI91bvsT52f6uxfvDzb9OZ
vCREO26DIv1zDfcvo8lXDQrXtENDYJfdxsIqTQVq3dg2MHpeo0v/cjUmSKj7iRiWxjWzqq9q4qnv
SXGdLeErqfy1g1EOM29GWir4utJG5uxDKiznY72QDGBZv9b8T3VR/Y61eKl6nCPyn5mHxzxunpOi
e1g0AKvUrh+Ig/bwoVaY5Fd+XX7hISHdp/N5nl4jLMHM77AzGRUiUNiM5OxescijzTRaDKbxXblv
Chs/AefkyzUJ8Un8RK7rXLNE/wJghzKi+4669kkgvShcHU0rFyu3cICMEGGEb/BVuqP7HdXta2H6
51FGV1cX5LOSwFURzAYKaIkIAs1I1wzrRLUvme78mW7zOjjePjKtN/7yn5iVH+oxdvmkThkaicOh
wU4KLZM7sA0o5S+41X0WWc8GS2poFOb3qOIvuczD4Nxh2V7gingNx+g51QBxCcO/tNGwY2WHznFp
sEBmy9o/vLo+l8LZ9shpYbNzQvJwRvzIY+D/Mcoep29dzuPskrAWk1ciHO8qMZEsYkwg2XmfBRio
UtLFbbrysgQlosrb0Jd8ubbx6ZmvrQVtle3LwuCwXqbSfpSvqat9++7EY+fqYMj8cV8SXYEIqpww
NxUFJSfT20hv/pJ2ukUTu9Z2PBrdnOoo5/RbYoD1nC+j9Z27DSsBYjUrjTfvmgArAUzWg4r2eJUy
8Boloh6p3YKUlRwEOtp1B3h1nKfkVDbzPsb3eLygHLsZBx91ANusIkdcXd1bmX64OV6oeWt8JNFx
WHm+uMct/2EiJWa4TBHPSDmY+MVBKdwUg+R4yFxYc6nl/puKc26Zf3WFatqfzVKg0jhWg6d6wgzp
sl3tk4qoGzS3pIqEA1N6WzgkqsSkvSEL4U23Ke2hwGpYlZKsPgE+FWvLY/pvtci5krifo7TmbSVx
WmjHuU3hDQVs0JopfAsy2lPwjpLlPVrnRHcXONBmsP2IegRbESJfnqWJPK5Auztlcq2MbFgXPtFb
3rYt84Os9RdqOCbBPb9ioJO8EF29KL27mA/Z+veIL+gWwNc7K51KrI7nz97IVnn0Is3CX+ep/jDa
8KIpFkBotzZo7J9CDIKMjbs7aetPjrg3toYws2Y8ZmEqHTj8m2pCW4Qyns+nUj2fqRmni9bN76x5
DqOgSupNo2cuKjFrmq8TntCsqagzvOtgsgQsB0KxUls+/HgWYrU2livn4eqoMm3FrA5j431ygre6
9T+92QWFCwfhgI/01yaZMteANeY8HqHevbLEmfOZcITYOyCS1RrR4klAJqf7pdBWg/3l5AwuVLIr
zaNSomcWolifOexmmaA/Nw7mlLyAK2eREpSIaFMyTV1CdqYy6Ijpc+ozHwd2oMnn/ONc4KhZ8CEB
de9ZWuYOUbtOVKwxiZwmhxRG5XfsUVX2bth4KAe3/DO18uxOmH496Kh2b1w1FZ2IP0fzh4ts7Qjt
q7fNvw79Um0yW5vS2Y9W6qz1se1GgnVuk/VoLSEGpeRGOVpNwzyJvW6CSzFqUPRsJLD8+k+ys1dm
MPE8D1RPER7PJdbXN00UqzTQSHS2b5MAj18YX/F/jJ3XcitJlmV/Je0+T1R7CA8x1lUPhFYkFOVL
GNUNrXV8/azAzc7KzDYrmxcaAIICgIeLc/ZeWyOXtPRPwpVXoQaPsm5qIJ7Bp5dqKJmg0yQY6hMb
tWtNkddOlMvooeoTuPPsrnzsZQyHdQiWrrC/e9b4MkEjP6Qu1x1OCfyWKk0GlkPacGfivCXJqAEU
8zuQHCVTiQr1Tj0JI90gajiarAh3FGJw6lUn0eto7WyognoVH3I2xYgmUDXm1KM10ymWVhXS7RKc
5DsUmIuq5ypQEopKPbWeNChpmrDXDsGNz6oi45hTeQ+eF/BmATknakU+ZayOoo4eEIC/mSUbCYPy
9tR0I+jYyZdDYGnzjBqjZASzNoQfSp99RrT7YMeF9+F93EUMoLFQHlEKdndB1PvvsLRpNGWL0jKa
J6ENcMpq6NsOXH/LSMmoZ5grGKdh/xtrpHU09yuxTU0CEnIbPAKKhLIqknsZPdcj52fA49bVIOGH
Yt44gX2TEypVGm6DcVE56i7anhBKQ2TxwoupAfgKYBRB8A8+6SC6I8st2rG3pAIuSjzKlNRcB/SV
0Yl61Y6lAhK75V1162VtwtpUdeok5QTbdlEYL+IesW6defF8Yldiu+qYqyoLGEjrn6QIaBk6ZDaC
0sfUPwiTQdY8OyMNK1RRy9zWy02O0qouNNR6fr7rUzbnvmu5y0qzx6uSGAn4x3uE3PQrNfZOlUnO
V2EzD+WmWI1msTJMSj6RhYEk2cWqLeZRoTfzscbdDVaOmskYKps6fIInEAHnBUjv8jKc+tuXHfWv
oz026j5ylPdG1M1ciunKTQP+NE54L/Nh5qpnt23zhW7rL61iUM9nH4d6hZhQfLvzItblXeD7LFNx
+Eix9VM1Ovh9uvtUjgJOOwcU40UlB2EeVOVD0wVniKOXwAfLFwfeW+Ic3YyEXC0gRUqPADPhFzGh
XVicilDhGZvI9LgqsqCfgTa+EDO7wBGwTQb7GY85MA2q0QHKwNKOMICiexhotvda1i2tHm0HemUy
99jkzcGZ7fEYrjXqlF2BBFnWhTHXeIXluIX+W/qfiaYdtD7ARuCPzwz5I3KEO7XoL7ZLdVqZUnE1
Mhk5jkGlxsyiIOhTU3WLPvXFH1R2xBWUXrUvZkA2i3lRsCsIespY3U+bhOkQPZchRLqi6QOkNOSd
K4WgQONo30oeaExhDQk/7bAPhLHFo0kFOVTIXKETVOvOa1GTnmZBbkBPwcU9aO5L3CruJesmfJxe
o21TmKGDDuzGpK2p/IAlb1Fr9r4z2ZIZZbKNDZ06jJetGjM7+8rwJtnnGyNyGnhF1CCijyxCtyhs
4PG+RDetPZaOcu6gGgSp+iDG8QN3Wd+WH0VRgzj1Rtqrk+fZTY6q5uw9YBQc9OM3aqMpXY+GQjCU
i+GjSHCjNvADJ6VI625q7a4fxWush7T19O4T5eJ6dLK1G9j3hd5BAPThs2eZuvAGeklJS2oWnru3
QbJAYfskNVCApgsMJKflptU0dp8e7UuOyikSMwVkHzHnVJoT5rtOwZwWtMX76FkjbEJI5g4blYyz
9uCy5UClx2SQYvRll/3Sx5Q94VAvDMDi0PGN+9FjtfaNcUUhc8JdBxntgWYf1cn8ZKBmw98ASCkT
njZrzfwb5SqBSj115cqOPoAu4saxnnFq5kSpp8eh8/Z8ZuzAwK0tghGEh4lF/q7s5etU9GW122AD
OvYJ/z9wffgE2zGxwYEPxreTO+eqsu71dPq8C+NBdJxRXLU6DsOBkTSdDBxjJhpmKm2qRmvpi+80
78ZLKOrHwQ5Z6W0mMNXxX4Mek43ryq+ooe9iGtb8Qi4SJFXS/9h7Jl8akALcoJxheuPs8z4PfnO0
AjxRIL12uopWj4+ZagaxVLP0VKnUSal4j5ux186itRek9qwLNf+wWxOpgpIcRvWLaj27C7Nx5yEZ
HB047WH0H+3RWeLneorb6lNG7KhwShcQ3dd1IJ5iDxsaFpYHol5IYKqQVWnkvd3ZWGOZycWeVLnY
WfeBfaKiTxPKrcQdVc7HwhrJt45+lql2CWySD4hH+oo9GwgiJ0KXzG7qyixG8YpeN1I4gpomlSZw
ufgJyA12C0i2BH6d4CDc2U64qUA2NMjlU+w3SqW91522r5RXu2jIbvATDMz5SJZNsSpSDLxxvtb9
7oUY3a2IaVCFMymcb8fGb1lVx7RiJWijs+c5Jofli5IgMiw8Yy+8fsUpC19Xj8dbF/3zSNobMCeK
2KpDTQz1V9e+usUc1d8VCBEHgXyRhMWHO8SnyNa2voPL2NcIBR30maURs4jz60o3e6Eo8Mn8om0W
WuY9dly+0m6fKRath/FNxbXvIKXRDcrkuumQRqJ8wjibCpR45TvzWvps88cGNIKSPHFs/mqUckQp
ql25KHirBqgHee8eo/hbDdN1FyEzpZrOulOq2DT8ZTqmX94t6k3A2x7SgZ2IQyiJURdPQ5fMLbCt
lJsAyo8hEOEW+0fL1qyBXzzGAiOCzxyhAhxToMyF8lCRPsoc9mGM+1K2My+qfhoFrsoioyCg6MWk
qGQ9IkYWR01NiQsOYaJx8bWJvoENHS68fHxQGSuyk92SY+SGZGq0uiPGV0tHc9IqMAj6dtX10GJD
AcoHD8UqC8jFQvR+GBE4OOHwoQPnJVWADkcYOYiUAK73lLhlSd5Ti8XTT+TrZF5pVLxaJMp9GX7J
nKyNWG6rz8KHzKlE5a4vB2vj6OdIcd5V3TnHlfEeF52/QLnpqEa8BHkLzJANeiUj4A8D5TWIShsf
xd2cnImtGUVfNeBxBalAAEpiwne92YZjwIHB141iV3X4l+vUP2D8QXbXHMcUH3OuNw9h37738VDt
3bY4pl4EYrrwkRRldIyIN6SQ6AsrwpSg2GgxpqIZQYS+S0XfcCC3aMsC8ycgb+NJnUgZBs5YFnvH
tT9NPd03kHWMGBtenaM0cwC/UWOZ8RMoiR37yVXp6JCCQ8DazJUayJYBwqTfMbu3w3Pd4qStI3vn
0ZbYZp22jJ0qWLUlBpSovqAxtZZdS9kbKE1IoePTwkvBQl5qc4eNJq1o6qWGyDm3UL3DBQpgFCcV
SNf2YJmJMR+c+7EAIhDm4lyHVBBHw4C4wilaSs5J+ks2lQ5kjL0xNnggJzZqFNic60Z58PR8nLvJ
SFHNRRcwUDIBaPYWdx2023INS6SFyO0pG4HEy6kkAvR05fjiKYuL70Gr1wNIBPq3uQlWWDMkwiEk
Gg6ues0E9ExOfWlNx+LBzeccQz1BPzkE/TuLUu+JzIVzXk9WaiyV894FF1q+l0mq0/qRPxvsBCLp
+IBHlKFV+Rk78VfX2sj5LX9TqKZ9F7lHnG9IiAa8VJ1X71zvVZblwSR/uMyZTyWb3BkisVdhjdAc
VWrBlM7ZBjBvhlQidYAA+CIflD0eJf8lV86h1z/JmL5kOzgLUZBOBg/VnPb381k0uOncRXOBvosL
EfHVPm57/rxn7orRg5Rn7X22ojOMvhaSU5ejauk95FKerRTlCWWMn6TJzHyKxh7zt+FMK6CnfGoe
VxTIKro4Zv4RigqJqmm3d2tZ5A9lhPzOc9VmIVGu+UH8VoftQdGYc4oEblmio35Gi0B5rTv1VBHw
6kGCUiPOHhH0vVh37wkSY9JhjYWcAsFUqk+VqX6rdf7gY0ffCR0SQV96xxbzrgMEH9mDWwFIKb9D
Eb/k5iuD/WhPL4j++ZLTCid3wAJJdbEo/SK4IQ0uEFhY03qgc41rqzAfe4r30/EM+w5aqxBSvzJ6
4GicnJOJw5vYlN4y71lMVLGLBOVgHKdQSQ2y37DtiKS1Z8QVOcsWhgatp0lVsNOgFNxlNow4B/CC
gTbdKaqnzO/zefFcyyFdJ35pgEK21rVHtugg8ie4kWRndfgFQj6FFonIIhpImJF9uc8ofvcdJXcl
oSBTolcAPNxtzNGjE6/e01wfwG2PyPio4HRULYSiLzqvSOdKYZw4aTzWAVAMQjazJQxJ1SzYzcdX
aCMjNnf3SKXuZ5KheUmGfU1o6kB4JdUDJMsxZRbTedE7vK1hueO/fqeKjx9dUnsAeEwzMK0JsLUw
s+fMmLGh6JgwzPeqlZ/Qky6EesbHIUA6DelD1uq21kjgsSwdf4A3YTUpICnGsRhYEdjn1YTKhK82
eheTMNQZ8gtyX6npa9m9Cs9uPsT5u29xNTUl2rEsI4SzH5IV6YKAAHKOV4qmz2r3p19Ea7UfsgX2
cQ5HiADRXJmwiDn8aNRrBcrpO2nSffM74vco/iqixkQ2YMejfrsQAb15QeE6gZnLQQEvJUlzxizP
omuQcAiUxvBdk089i+hidALkSZUQXpfHEZkIDuGpFhHcJCqthqabJTgBOWV1zU7FAccullUuMvRl
Q8oWzj1QMebUWkP18qr1pO5ORls7QsFIy5JgbHSSKIy6zlwZPe89/gU/AwNdVEqMaNnGtdmcSGRO
kJxZiAyQnKd+c9XQ21dMurMbtypJSiTFwSsInm99AC8z4D/S2L8MMrFoiI6rOsB2Hyf6qhxT7RHJ
5sTYzRwh9prCAaAI+LSQlp7xITxodA6vXoM6KpvEoiSc2Au/NZ2t9NE8S9QbFgEByaiLJ1PRa7ql
5DJEPqABd1Cci9kE516DYRCkrHWwzegRVuOr35OcVNA4nw5tESCcwZsDX1lwOmgxlXoVFzDIEy58
mXyWsjk4NXaRKCOfOID4Z8P7xawIt4ZtASV3gNWAbXDDArCFhFaQYosDFteGRxlPtzNE/PWVzArE
AOJR86cYJo+iLb2OS4zqzXJQPI+CoYOs98WDqkGlgnNEgz50LPoNU5ADiGo8c+qbeXX+SVaYt2Sp
lAvB6LyDy1cgMKF9u20D3Ku05Wy9R7aOz5RABKqJxg5DSDMP7PTiOvSMlco4K8oUdafDaAEI9emr
zaFVSrFxa3bUhQkCFqDLsUYurKk6vA+/XXu6sUY44LADy5+EIo+11e4LGw1wSXnfq9T7vIlO0oJv
3XPybbII2FCTfVutdy0z/UJDb+FZoTNrk+pVbV4dPPZ6zcWQx9Wxg45DtJov72KF5nKYJ+UdG7eA
cO7oC5c6C1rx0YmUYBeTzjz+XERz5ntMaDi2l+g7VYxFqrNKINyz2Np0m3Ihc4ZMmFtPQ5C9RR1k
uIA+LWpYBlLeDbvWsnYdQA897LZxqzPFUYhLTPh0NZguaaKbT0ftHE158IMCCskr0xNnhH0ZfOdt
scrCUwnEZEZg2lYxOIQNVAunEg07c/sjg89LGx1DfUBJ1zTlJ7b+GLIzoaDDQEPPRIdKDPZHLrs3
XURX4i5DNqwsClWNkKZtFWwSHGVxwrtGxbh6aOP2pffaHXRHdAgm5qGufmzj+qkS/msHngiXRrq0
sJaavqotHALfapgiigT/StngXRM6aAoKjLLUJQ5d+6iU6RxgJOutV7Vz4eerNGMeKWz9rAFYVlpS
R2pahiANtIlCRaGvZ5lfKE7LrgVRwYwmdrpItHIlkMvjHKOnq5M+aZb+s/5lWBzzAxK7mNhAISZT
6lCIZzbDYambwFAMptrAo7HBiBslGqKccLKZ5tH8q/EUD5yvUZciNaGwVNrjC2HMsF2pvNa6Wm1s
wNMiol8TSBd4lF3e56KqASt1+bMTPYGP2GRmvdcTu5tzwAam6dg/oe9dipZSsuLR24sniSwyftqB
jKWF5YCZDoX27Olgz+pgNQpWYXZA/QKhT7BuQrdfwx2biySgB5vTZCmT4Mn2rUfz5Njucz9IUkRc
UJuZumvUeqsgeHxIpVgxbIu5iWlzhvkefDzy7cQJP3MPRkVlrH1aPzO1Zqs0OuRiNpFYaqmO31On
Gpcr8VYXpf0sOxQ5jjEpUQv8dnjphKpskF7UcuqjakBJs4rzqWZby4CNOX5TpJUBPkwtoFlVGtgo
FF/danW+0KrSXGoE4+FbVolGApZnGGdyo7p5FXagvjWxM7S4WgYFmSsaHm3cgAFynBwj4k5nuWrz
PDox/S+miqLey0uk1s21qfpv+CBfnP8b1pv44g0QlDyvPBBLmYkUN4Gvj/M2h+xgKzaXhG7SqG18
9goSPOZYlStpoez0Qv0UtC7UDp5u6MmjHmbBaxT00yg2VzZr78oui/IaymaRDt62Hh98i/C7AMfB
IvK1iACukB1ySXpeKSKqEFapM1dTWmaj/NnhejoAYZINLTkvq9OVokD3zrzsZ6Rpq5Z+60Wvhie1
woKtogiZSVzkiG0s4gXsOCA8ZummkNSGMKXSh8hja4q91ZXG1outB71HzlOFOQ6DQe5hQs3bIVKZ
ijnD0N0OVc3c5pn54kUaJzKZLBWZJMtCKz9HqtQ7DxP77naLqCPWOp22AiB59vb8aUqtZDlTjw1B
KpnlxqWHovkNaeauTfwsipomsbaNZO9GTX9te/5+EEDWelGqc4WaAtJggFdIZ81FUzs0HQvrEnjU
rBtNOix+wcr0lxyGaavYACFkXlzNuErmXRKNGyqmJ0WYXAi2uhgQXAiy4ui2DuPKbMYdQl5J+vPq
x2//9a///q/P/v9639kxiwcvS6t//Tf3P7OcbA/Pr/9291+r7+z+Pfmubj/1x7P++jP/uuIqy5L/
+JRD8FlmVfaz/vuzpv/mj9/LX//9v5u/1+9/ubNIgf4Np+a7HM7foBjq2//A65ie+f/7zd++b7/l
ilXunz8+s4bmIL/NC7L0x+/f2nz984dq67c36tf7NP3+3785vRP//HH/3f329v0ev6df/+unvt+r
+p8/FNUy/yGk1HTk06YhTE3++K37nr6lmvIfbKwcS8BmdWxDt3/8lmZl7fNTuvEPBJWEUGiGLQzT
tvipCiTF9D0p/uFA89cc09SpLjj83P+8AX/5IP/9wf6WNskxC9K64q/q5o/f8l8f+PQKpW2qquVI
3dF1yJjCUafvf76fg9Sbnv5/mgF1Au5y+eFMug8Ly/R9UZsHEVQQ4BXF2ymq3j1kXRxe7Qy5dxN2
Fqp17loyU5Fo0lph5g6vum0HZ1PDOzl98/YlYSpqSyn2v54fYU2ikYdqd3pGSU9pb0JA/NMP1M57
65mIhKYnQEOhqucpAe2rQC4rPSDEPM4rokKkt8FES9q5k+9djDhNS88Bx0R09t0WUFWWamstLpoT
Z36FM2RffZFhSanf/MJ2SVpz4//+VExB2hosuCMTcsYCw7r6aVgsvSal0X6723j1xpo23be7vdMm
B08zKMJG9pU28sg5AA4gzbRkN1q94q7b6ebtfjP4f3lQ1qhYoGVvbt9Qii6dV8w84kEr6GJI1Qdd
Ppp58+vm7T7WmGFvawn/Iaf/vz8l9HsUDzY90bSxV5WGISNM1GeXxDKmWc6mvW5lTyaxGnYZ+x99
oeDgVEvtHp2GdXAtTtu3bxh+uA4pHj/bLscZLy+VlWdlw1MTOdvbE8i7oJrgKU9xbsQP4ZR32o41
Lw6g3SUBtrDDpojaWGsSlJJ/fJvtKY62UW1OWXkwYD9+VwWN49Tsqqs2+i0hDV64K3GmHVTHkHOl
jZTnupQnD6Xh/Z+uzd+H/p+HusEF9aeRjjgQ6JmgPGdJKacx/7eRPlIK7ZRCb99Mt1mInFpc1XgI
jIvEWIeDXeP38v0DbvbPqAkhjaWlf+gDlEBh0U9k4io9+uiajoyobtStB68hv86s7YpwR9KOHCKb
t+G0/wkyumANPXiDvf91BI1BBjqLRAn9tbRMdplJXJOy4iAchwAAVzOMq5Pa9wSbDxHrYmrE3jwm
jQ/tVtGQkgxapk2y55geLu2JuovQ/dB4yJWlXXnFmy4bNPbjQPkrCrxdFkeb//ze6cbf3ztHyglD
oRqWbXE41v46SxQ0NAyIHv2bGaf6fVaJSwlI57E11Gct9OwVWgaJHdMYXijUjfMIg9MyyWHYx6io
aFbKZk9v97NT2anIKmDRrapmXtmDj47KqE96ExlrRLre4fbFj20NGFw87KSvnj0ZtpyVhI0OPbLw
KjFHrPogUq4tpga1pzHbsoNdeGraR3f/+ZUb1t9eua6aCPt49YZgjmRj8NdX3kWlTntDS94pOBLm
SP8bu4zlf5DaMNfyRrwYrmUtsyghNiUQ+5Gtw4WicBy28UuAJWpHoxPZBBlSmg9+3e0MXObsKn59
KdtZFOTJkTC7qSURcAE78WsmOu9ZRemIhc+WB4M5YGtONdR8GM9FGWabuHAvfd5mRLsXVGyHtNgS
5vKhFm75Pt2An/PrRha6s2rU7T3/gryEzuT2YT+68oTSX8RoU/T4z28Y69j/est0zbJZ2FjyLM6c
5jSY/rSklEPj54bV6O+mT55sV5F9khFW3Kot/LLpbgBUbU2sHWULpCg1Gg2gilTCZpbAgM6GFxhN
+MyxtDrFSn/fOFa35zvV6Y+HahLl12ONKsLvg2Qdg0OhTmGqYplesQlqF0+oP8lXiPb9NORqRbhL
PXB/OkbJgCW5D6Ou6SNpIEy2TI3y1FkiWzPMEb2QyBFnxk9Lk69tro/PekTNWM/k8EBy57iik3tX
Gom9qstaf2rzcutERfBRxy67eKp493muC+Sro2qSKOEahGNCcx2TTzcnrMuK6waLc6SiXSzGeW+Y
5R7XWTLnMEH5URFPllWDlCVhYiYjz3/VQo2zPAwuetrZ+NhoEPQpEUPWrPN17Kp71W3dhZChsk4i
VBMlviGOh0p+QSayH4c43lom9GvLkNa8bBVlVTTqm+VbxwT1/Tc2c0S9Vv8eNwUSnwaqZQSDhRAO
jaDCON/aidPgIPWbRd/Az6xzQTU7DZRz5KCZz2y5FHhTflqB9evGH49MN+CEiE5+gVl9sxO0/qrS
YFv0YT5g/x23UQ4RghVs5mPnQOUqomVgCP/SwItfg7DbZJaS7vu0ewrrgjHiqlCkrWCwwWcOL5am
FjsnsMoTIi+yroO+wJgpmCrSKUYGEG+xcvM43ISdq6C2qdfqmKbHUq/TKxXDdoZg1153hZ9e2wml
C+XpEW9RseczLdaZLIp9/8ctQaVsLbCoOLJL9oY/6rt+HDdV31QPjI3qoct8Amu8wlhlbY5NxR4v
WW+2ZwbPtmry/Lkp4Z3pASI9S/BWG2Fr7gAKw99ENUd/rRxeWuNJkv/V+76kUd4xpO1ezbat5wLK
VKB2wJJCMCfHXT6C+GhyXR5N1QzmduV6z707bSLMWl5N05MYU2sdD3dQKyvFxCpESdXd3W4ZE8pD
d9GmTI9HKMvWSqvrGycgO9WLm5052ONOycNk6agS1pgYo3GhOZoyT7vwGJNGfw0it9ilJfk/gQWs
qsqSNwwgnNKGiYuJKUz/41Y1+r8/ZhDfZdedfGrY+mLyd+NtP5rBBSjEZ951wxM+EsoUVqNezcpS
r4XSn5XAJtpqukd4D6wkRD+b2zMIRKRHAD6B7UT7QKvC9KlUI/pfuFNLJqf4uGjgQqLOKivcKBqf
UVW0927otcqlNCgG0Tv0gGNZYb1Py25Oy2yS1ld5hOwGOrLZFXtf2P0xkOlwZGtBAdyCPB/d7gZE
B1G3qBZGjj/RzEoCBLVef9aD92LMs6cu8TGrj0o7j2Bm31lmXr02sK4so7hPCm14M2KUNQDmgx2Z
K+11enxQ3eWvD68rpX8IUO6c2hy3aaWU1tLGTsY8WeoYwTkrroNBQXpPltDM7iBzj+hmllGfVCdP
VMUu8YpnjuD9OmQTPHO1Lj6Dvj8l0yJd4Y6ZFySYbHvoxw8tx3D07jOmqZ9IKKM3o0Mk1wWIBxJK
EXPZCkq+5Ljnq4R2FAwvR3/O4DhS73HT/e0uBFgMcMhTqY7WG1Ui3ylNVz/KKpS027R27/jw/8Oi
ste+1LXDiKV5QWhVfIZRjr8495QVIeaTfEpNj6AAwmXcQNdCAZ4ebbaj89D35MrAm8Wl2tr3OTGu
197R1knjPSuJqiW7CAH1kYGU35tK/n7botShdCjKWMoO/VK4hMFC0YCuwSaiib0mQQiPjAqb9k5E
DnTGovcvYVHvGjewsBrySFsARDVFtTM42z/1cT5rw6F4paRKHz3P0Upl2G28PnbXxCNwtaSmGEiZ
IxgmbsM1UUbFWa1C7dfxIyZvWiZPXPjepfc0d1nK3IJaV2mvpFl5hj68aWHrTn1ga8XpFYqAscKM
Wq281NYfm7G4oNyKP8sUJk2UlQ0xYiaQEcUmHMROjl7TH1Kurh167+Q4ytZajYZWLzHGJuguzORT
wSdaBiCIif3SDpMTy+ir7BSTOVAtjcG02MxJrycunL17ZCXBKu+tvCHrgN5PN5bDUcteo1xPv7IA
m2vQRs1FMQJ1aQ/FQThNP2My/30fd9vMtYMKF8BqcSt3yYOfSbKqegoJNV73OQVga6U5IrmqaJwZ
2gZMn6ntbbX6c9kDH+LU4JMfVpMebsxwMaeq7X/YUELmwnG6XRgV+SkOkJaZtt0c9QBCWK5ZT3bq
BI90+o2V2gflupJmcNWS8rOmCPQpOndlUP/XWhMvQRtwggwwb/z7bjfdDX3GtJ3U3gln5HdT68rj
aJAfYkHROKRGr25qqzOiQx2o4c7uRnVXl3oIKtiw1V/3zaq9i1KGwayVWXQXx1azcuNqBIhhk8as
ljgVUn/YlICrno3S+LYIsbzPghhNjGq8DUNBiC4W9EVYwm2M3dHd3b6E061u7KJlU2IZb/TJFSb4
s/OcEFds9a5+n4x5Tk8y8XFDxZACdNM/0Wx9DS2909+oVpQRIb6ltSL+EbNjhllpzDADUHu3r2SZ
vtRdkXyGQnk3iyS/Aqic8f6V+8h0mf2t5ArRMrk6OYlFwDBPuYAdj4B5YdvRm5fU4kJKvNyYQKQW
fla2b00LblaR97aWKfNRqBy5Y/NTujS4UjMuLj0TxxpcQLiWwCMuMXvVu9tTcKJts2ZIXgRmqUVq
Wm9pa3hoKXKWeuAeZwT7zu5vd2OExjoNheIDf/+Zs0N/jKdpW+mg5gSptbs9dPtCCtW7GdZn14Ac
XQSh/tiSLTlXxpIiAlFYizGri+U4ALccun7Yg4xsz2HbvEa24p8UxyXvKXeVVdlRpBWS/Exa88l+
xP++aNoxfeYNPSemOS6Rq1lLKlF03nPXutdj6MVuRW/VsI9OFqyTtOUlmcloHJLcnsE1nEZOmDb3
hEJdqrgdCJEnlS7WB5P1XOtp743UIXu3yF9ZjrycOHQH9DCNTcIxPenhviipz2duALrGjunsqFPv
7farBHA8xDzzqjVQ7nYTVJRtULM0EBLTHK1cqJ9tv8MrqwAu5BekNtJDO+xIwVVYJ8fui1DYXzeG
/3nk9i0SC424vbWRGjhyPVHg2iDjzQBCyOKceqYTl54LOzi4taE/W7J+v72EDHrEndFKfJ156V9E
0/YPYWrPWfLEPsK8t0cNgPoXDuW1TyW9csWKHsoMM04EK+Wttnp02OQrbpUs/6koZN4wUuL+pE5T
Ko3fJUzkycHfnhQ23bNG7T3QKcBMVKraX3b/TCRRvbCklq6G3rrkjhUeTPwLl6qNN8CiAS35RNWH
lLUXt1u96IhoNLzZbeEYcUFu0xENBYlpwzpv6S4SUekd/v2l5rw+K5LsPq5cwlFro32ulXznYCHZ
hUYSrRKY2raX26/InymdJySW/toRCKtAW0QdmJ6l+5pGCqpBdQIAI76x5k5MjQLCFpTlKCLZa0xt
1uk2QLLfeqtJq3z8NZwIW4g+NM7RFOPd8D5trO9fgyjPtLVFxtJ6TFBS3a6DIhbpOsAzQDpMdN+1
kZwZmqao6xg84e8blSZry+WtLAeyspmIiflrHEYuV5lvXSt9i5ZMZ94kO5DLljEx1vFXNp3042mZ
KIsMF5/egqZ2CVCA7WVse68BSlPk4uj5QGY5KHHE9YgVyFzDf0ByuR39XJ6Qzkc7Rc8CBqvwPwDZ
iKnahbD8WKSkZ3hman5VJqFGbvZlQoGHfgTakuQ9kjEJDrRdh3EzdsNbrDeMm45+XdgR7fDrChps
/NiEwn0Q3FCe6OZCBgnJ9aFFrZYYYejYon9K1+pHmwcDJyo4+HEcoQZgdTmMgnPS7XBy25ENbUiq
tWvtLKTmwImb2e3Vq9mUnxfpE2Jt+ihVJDRW62/sxnTqWTbBxmSQnXzNaq95j81TWoOz1dxE3446
Laam0JFfxPVUGfDKjRp64TwDSbp0S/A4ThGYD77iWpsJM7rC6QO39vYZGDp97dHunQMNkpbCQze+
ZiZ4tQTfJmtcC5KTeAdVtb0dG9ThJQ6WHedAlbL1U2GIcq4Wstqxt/OvdC2PvWeTI5cMCfhuNlAS
GJKXjvFJlI+KZVQHWiP+ff6lBTqHbLdGLyarcykja9+lyqkRcX2+PRR09SUMAzXhfUrrSzKqCWNS
aAuROMqxqlqanQ6r2aL29J+N0LnuIqcb0POMbr3JirIkjCUzl4ifyntPtuYShEB5Dx8SLMzUrVRs
l48KPwnFOlj50wHp19UlMVgTgoqmxmvwAxUSEkoiBpXiatywP1PlPBj87L7tijNuqmYDEzG7vz0U
UZojPMwYllGIm8f263SBbmxaBlzSeUJHvFhxuRooKaCrETOlI2FRhYh4G1ij4TQY4NQnkjbcO4PB
c/h/zJ3XcuNYtm2/CB3Y8HiV6D0pny8IKQ08sOHN158BsE6ZvLe7477dqAgGQEoqMgmz9lpzjkmM
gfs05hZKPVd+eIKDzmxC7Rj7dXotUuT3xETqWyFiuR4TM1z50zpBEK9hKHYew3DmrO2QlGj+kH7P
gv6CfXi43F/Ue6Vex2gb8GvJ63ya853d9wavq4/QMX6I1t6KPoo+GWzEjz6qwBs6IHOF/6XeZ22R
Eo2BG1z191IFmNV4hf6Gi6tA5cQ3xiAwuAgZXqvUqdZV4oO8GzTzRAhnpzwBF6+oUMYDYFQUP7MU
a96MJzlSoV6MsJsiGLgg9/EGpoj7HekDPY2CIh19pbmoB4iCHlc85JkQ3xjwT8tdft1bBFMBbXAr
zPvh3bD1o9Cy4oWkbVxSIvd+EpQoaq34qU7iORqw8tkajHSVuT1Cja7pDmHO0RZH4bCUoeUsvHLa
Iq77IDS13+t1U64QjvjPeoU6J6tCBTE05iLT+6m2HVySoRlfVJPMAm/EHd8mxtGLonGrpfW4EdL1
z27ok1SkC+NFFGiEZRXIzSDzYDtMKXred0A0dKJtTT8rhjns2tSH+JbktEAo/ftg6BZNXVvbhGN3
o9VhB2GYisVQpik8Gc1F4pEHaNGFj7lHJWP4dV/Q3r/8PnKMi1mo5tapKv+x7FzwdkTMXE3ClO2k
924G6uQoicSe4MUE6FfcXywNHZEpuuKVAxqaVJ4G39V6RK4gcdJnPqldUTD8LDPzG9ri/l0p6Ibn
tlHfgpLrhsAmfdQ8qtw+9pWNOQwcUUFawaFjeJ5M1190RyDB1Cw7543szwgJUQJMLwSNyQuKk50z
4XVnO8PI8bcXpt9oM/WP39iUZkU7r2sQSeluQVgU+r8kUppDwpXwBAUZqZHvaV99t9VYWn5HJwC5
xR5q1MtdvtfjRGUuwCfouRSWnJPfHR2pEZkeUalrT3CHlVWqNTT8ciwNCbKGhVZF1keuDczBzOyn
HoRPEXOTtzyWsI8zNzrmFppMAuAcOJ+h+TKAaKCH8kJt0pUEW07L+6R6xQNM8kikvOKoKNe5A4sS
G2v0gjfzCTUlyO5QbYiIM/JrmZgQjHrz0JKBsPP08ALIyjh5SWiczLQpjqbtA59pkQEA4h66fdwY
C77ndjX4OKRJSsmTHebzFhuWG7zQVgNdEI71iTZosC1hYW4jrFwn17Dp6DgFAXS+uquCAZMo1b0E
NLC18lAjelS9lq0zfkr++mPl2g3X2UA7JRaga7UDc6rkTXLAzbDDA5VurDRVMJ8l2L7U+aTnWIE/
VgSnotTpQHUE+4kkzE+RgorLGTrnMSR2Cpk0I0dyrqwf2I+rXRZ7waGriy816/qbHnOecvwXI7xp
23g2Wha9AUt6i3KGkQhvzxjfdatL92CY6NNr/bNPYPhX4I73jYiNuTyuamm9CPFYO0n1UwmIfIiy
pHw2QyVZNc4hEaNKSLfhs7zmYewza3MvcrssgwwVhs4yDC2DnqxafsB/NOJaQWjlQAbJe1w80y53
72Vl2ulrbBKlA1scVe/0fCTst5gyHMS4PkWpkXrRt0w6Oh9HPxmylIxeZx5oUofPoWxopUjx4THn
ge8w7pgjidX8z1CyKFgq024RU4A6BveEUIuZWcXFVgu67sAUwHZgtJDjFZWIx6XeZpf5R6LBuI5u
Lz/yprAvnbAq7BeVfqJ8b55aUGwCrgogZbVYJ1GiruZdvsOb0M30piSNdRaigzY0/Zijd5MSoUjW
Haud1I6Vq1q341FynpWp6V3np/IiajYe2QIP2kRbml+opwDmxC6wBJT+FJRtX2s3tq8wcduHQrrl
1ifn9zq/QFIRLeLYPM57eiRHbnIfttGIbUMwAgkt9N4VGZinoBsW4bxgzGDer+6Dj3v5fD8uO+Hr
S6Kq+5XfCeM0pCjnG+ScESSryHpUIBheMVW8x7F3Hb2UcbPBQvbRCOLquTMUOhNJWT6D1SMyRS8V
AgY8+u3ewPiQoVQFQHRC8WqatU7AEtQmrbPpe5kf5u/AQSr1GIysf8gHxaO84lLIcq+4tNLYGFlS
f1fzCZ+o6dgWjjJMp7AEfDsyYkE0Wok4zPvo27J9hdL9r6e0xsF/xJhrlbuN+wStMSx02D/TQ2YC
99L00T8wdVFYF1rezinKH7Izo89pA4/FfQO0L0dC8qN+RTat/rTNVj44QTVQl5K4E0bBXnLwvhSV
fJrLjhEX+P3GLPyWtE5pf45o79aIASeIndV+63wz2yHnt/YiC95jkJZkj1pWuMrtiOgRQ4luNFU/
nRq7PO5Ir5RAXjHNg7zbkhpg7uatTtOMXacYL6z1C7JKMoJQOrvBZ+QB0p2GXsRIjIssqEha1UVW
QW5PX2YFfexVBP9OK1Ac5c6jW1rVbt5Fu6N03iOJH+4vH23fvBH+74bSqislqrn9U28fAJbEN3CJ
H2bbqkg3zehGMop1GYtv80ut8E+hJbFdTLPj1gx3Wh6Uh/so14q6ZF1P0A2of9nFrfxsW/jUEYgQ
yFfyuaAVotnJ0HRRPfDUEOfyECYBnUIfloEk8KvNXf9mk46IP74eP3vZVQ+l71kXqIDtITFhJyLm
LH/FRNMJJXniyqNx3Okv4ajpbwnBrBsmZjke7nqHiyn4mlpNBU7BD2LHaSgrNoxPrdOPBDjB64wI
iRurm6or1c3vgwZSP4jsebcVK2B4XOSVhJU3QMoEUSDAoWn9xNsYN1KBxV3Hg4rEaqg5anTVvUYZ
kMu2Kns8MxaQAaYCGx/p39nTAWMrUGZeyGM7NJ7yTpPXT6+jqAOqOfpTVC9WPrAwiI2lZVtW9Vin
8ZXRJwqLoN+VTcPYsW4VfUXK3gTpZVk6P9h1650qEhInUvNELGtN1otubROEjSAlRmvCqltBScJM
4MYyOr5ZolihgYXINT1lVFq/HT1925vWbT7K5iMPPxcuwiI7+VD1l1IJjBUVVPmQyUKBFgv0tHhO
piHB2Dg4YhBDPwbI1FaetPMnJw9skjD8lOARwera0H8RbbYO9F3rRM5LLP2IQz6DGTpdGfBa4oXF
at11BFxU0zRexFsvI1QiMU3od5bZINX2flTTeDO0PEz7c0+mgjDOqNR9duaxZYoKPqNDezHbDm9G
kZWLNgDFGhE+iUGgljq+G0QZDUgiKxfps6z1pZy6s4pnJvtYMEhTbEKzbIs0z0eZDAj3WT0eUXGq
R6Be4aIPFFwDdcVA1HaifDk6WoTPnfPbGuJNo4VUq2SyIT13ue6PngqPYf5jSakQMGbZsC4tZz/3
hBJIL6taAg6/a01SMhlw3xqXtEVSCmbOX2dlke4iBn8wLd0Lkd8h+InUfOjITsCszFaGuWzBL4zk
I+DvtK2v2oRZzPQVhFwxLO8TYmq/q+fE9hLLEn0LRTPXFkbtRQcEDFnwpEmo+m4Xps3Bp+36ms35
MtMW6HIfiFa5qnJXnrTq6gZew1jSpJ+sVWSQ52UWr+U4pJhm6LrFBWbh6aEshbr5L/N4Y9Jm/KXw
clmkm65raY5B9wwRlvmbdiMhLQA1opp9xnKa2ORlf6xCmMS1ALKNyGWXOtorHYD0Az/lLogRSU3P
hD3ztT4VuMLqzFz6da/vScgbj3pOIgeOsPAxiUKfK21DVGCR4hNe9RJ/Se2eOWNsqjmo0g7WnHnE
yiAM44eMLJg29fch8eIDXb0/HoyiHtDgR1i6gGYdnFFdeGKsj+04umdCjNxzrMh2qzXud4ueyTnq
dMam6QnWRLRhMClfue7sdT8OvxydSLfe842TH/cvSs68prd1/TI/BHaNy9i38jX5C8b9OdFpPgBC
SehDklnrAMwFgGo33VcBrlKt5KY2wMTc3DsnfY1JL5gFKRVxHF3StyvmKHLZjx4W6EghlBpvDLzJ
JrsoKo6PTrf1L4MYXlM1061qDeGuwUdUh0X55U/stTJPvLNDw33I3Vp5As+cHezMSNdg9IdVKV08
ZBqZsvNBSIPqg7p6m2mF/XPaCNEt/+ysipzcLPwRiQo7TDnsXKKgSfl12nETje2TCyls2ZrjQFcM
3udoWt0xKeG2KfbIottV+21JBbSQgc5gvQpukp5wXJXh15D5LGGr4FU6KQMvZh9rh7d5Mm0cwsaq
JT7qhdyJ7Nr0iUVg4zDQcn4tp6ZfgqiZPAwMecV0eQr78FeUtOGhH53mPA4ubWBVe5FcFs9lad7K
Km//y8Hv/H7sU1AJun7CdUnjRUf5m3rHKt1MCvQ9n8p0xEx9JvKA0pUJevq+mzZ9fUOY8q0SH5Og
66UuAXPZnKUXdHJP5bRXp0H3Om9VnDygUQJ366VVvRNj93PuvWi9ApKjAFOxDkeGQ4FTL10KzS8u
K3jMNEM8uS7SB1LAm0M6KD9r3FsbM9A5JxJmIklaVBtROOXBDL7QlZ+q7i3sPb5B9GAcRwZKQdXL
N6IvgaeOxH1Rg0P+VlQiu7QDlMRkL+IiP5UiCXZSB3e0SFwPb1SlwUZqXeqmehqDTza2vZ2aAKzI
he0z6exMqGwv825Y+g7LUA3BgcC/RbpFvmg1o1iHWPgx64XiVPul/WClSblQ9czFsYjjt6rJ/0Ku
gParQmjuPAc5q7iiL01MBiNXUxulc1JRE/2XK5tpTF/f3y9tGDltSFLojHDu6nzH/1QaqSJ3Er8x
qs/ICLPqI8IJs6v9ZjyrVIBEsoAPAta20JhN7eJpZjY/hH9uzbupubvfnIysWwkiI56sLPAXRo8J
PRaOtq4yQA1GLpIJkzfVNz6t2KVa6oLmZOvs5y33z63OARBbA85+aCJm1YTAdPEj4IZpjhFPzSUN
MySF3He8EdAwHeQGquRkyuAEsSoI/TcV49uqToE1Iu7x37SubxiDxgbrdl7FOP0sI/29IeV1fb9V
eQrrpSYxzrOWKR6bz0gZEuh9Omt/aHuf0ci5HfXKmxcjFB16i0k+IdiTuuhh/gEUPgS8lW67oz6x
mPXX9NynszYt6oWZRs7tz704121m9lSQHvFoWHb+b6IPdbRf6T44H5MWBDVS8doG3i/P8gmEYSy1
nc+7BtXQRUIWns/MvsFHhNlqZ1VztyMMBX4XUruZAxUPvS+f8Fp5+7yQIlzMmxIa70Pk9IOzgmEh
KUV95tSZ8iStsDgXVJeH+1X7PoP13WBV0qiuCzt+0lyfEhhmSFxlyRNEgpteoxRQZXOrzbDc2ahx
wU4qRXLANr+UHbQ5150oo416JkOFKjFAddcPBBfA8nyoOqf+yaf+RfOzeSG5yltavmrvXRt6yOAE
cplxQr0GqniLRdqu70MXoy/iXZY0mOizprxKzXrSAHA/iI2qQ25WVLxSIRXzo0RoStdawfMdesCR
2qY7h9zGqZI5dGbdgByBt0YM1M9ppfSEzDjxygt9xNdcixsukxe39iAAsUf3Se5ZPSO3gpNm20i0
6caLiwXX+MGl1fGZKXDfzKjIbjAzyr3wESoFVoODrOTzsCp8UKcOre5NU76y7p58/KumYqePuMez
Z1fpg5OOTiiYVpnG9FRUY19R/JCovVbnzpNZ0UoWeX2bH5Lq6NCfuIYoJW+kzv0KdQcUKh2PnULI
KRODRFkIEXiviWV+eCjTNvd+FutWQj3IJHsUahA+Vz15l50UwX1rnJ5LplcdpQ6ff/u5aqzd7WBQ
8QkawUoT0kflQRAJWvVhhSGHPbOvn4wqsk/za2kpGuB6nraXRRi+YPbSHyFWKJt5lytUvYTcxoi2
749z7WCTOrJ0cxP951RK4ANwlx7IqhUYLe1lfvWvXVGWTLNMlRKCoJqeBckFO5Jzqcox2qZODgr2
z+dgOOQQMcUiTEmxnB/0ziB4oRj2eZMegpYobAw4Crg7GNb7PlLbp5bs523lFdFjEVg6phuSfOaK
Kh+achKtn+aSa35qftCYvRJJYzzwtz3cewyX31kyaLhpdbrbKI/6ZKWZtf6CAT5ZzbujV44A/PBm
YodnjN0qkbMmHJqJGl+VHW8J62XGVcvxrVAupXNWNEF7s64N9dBMZ71X6RjsGJmvKhLeVzYKqx3e
uegcdBD0GLphs4qFXA9T24MFHB2QsswNQn327b5z3GzHJZg8smkmbNpyq+iWeEGkTkheHkEvN+RW
TOtX7lH1TQ3QD/dIwdBiMeJAsh8s3JDBKXQ9/q5s2i2rA+8aN5p3bXWxTCvYPvOeFbbdqRxT2Mk1
5WaVfPqmugwCHOxgEdQl7SPBFKK2iy8BwxnfA+ceYx5K/tGw9tW0O0679rRLwE/6HLKKsUfxpsSa
fOtbVC5hkAWnsPCqXZyCPiIGqeLXTX/x15eUdhKNU8X/UUe5hSBuYKiqqYWyeCc2vbrOdwUm6uV1
P8toyfIjfRRtGu5veHZugOfofrC2ZrkMIzdYm5nKwTq92klIQImvv88X6fkhtrFz1u513rEjcxuQ
436/COUMpmp66i9uqSAedSakEAoVy29DojpCxDNREK3nT+55U1hMlEfr+dZSeRjjhmXcFt56VpKr
mcqFM41QF/X6GXZa8DCrJEOqvWWqEkTjS7lXp45PUQ3lJpElw7WIjk+jJOk2aKpPq7e+BZP2tmjq
j9Kxi2McRjBsFBwbfeFa76HMnmRkGL+KIoKRMGpk77b4qUwN5ETeESlefu97Vu4PUEWGxWi0Mcto
PCjSYdJro7qmogZdtnD4uE+/b/VmuK6sBvemmzOUIG/n9x+pyuSiIN/ZRiQS0DWAhZxP2kAUM5wQ
lO/4QFt10VtBs60ZKmyiQsRXi2k0Uku3+na/i1DxEwuTvc23gcaFXazo6Fg7z7NuRdDtUJctBZr6
N7ynfIgiaE9uX4HtzrMem6VJpPdoJ6QmwwhzoJZ8hGXz7JoGhzEsPSo95VfRBu8luKatxyx0pVo4
WQtdGbbzBFpTxyOBirj8gajvuMgWxzBuO1rzmfUsGAIS+pJ4X1bgnZwUjOUsqaCui7euxC1d0lJ2
GsH5m2qsBwyMLokC0DWvY5hHfZExGEfsuRZRWix0cqhPeT7E3L+AuYRwLIDcW86ysBN0J5RdxKs0
OFA4IYRBCmuqoc0FUzqr9kLm7IuwDJodHaHsOYPMidlPW/ZOA+aTYFxkjlFwUTVZHFA92du6Ae81
H+dzxaLkBPzmpnWgNJLbHIvlVm3LYo838HMsiOuhciGwZJD6laIfxbKGVcABUVfKwiUII+yXs8tE
t0s+m2j9I6cYjCqLO7A9WNUtiINvjZ/T33Fb0DlJpx7c6Xmj7ndNQb8KowIJDLASkJ6VR04ILgYU
8JGVOU8F9MZZwxZJq1nVo06U3FQyqUEpdkVGQ9xJvP38lIciYz+kEipqrzkL8qAAFRtxvIkrT70Z
A0FDVfQWg11PHw2ZqavKDMpFKhJ9FZMsv9LAVi2N3h32ftKqZ8UH36dP42bkuo8edsMXwx2eQTMH
3DLi4iMHlr7om8zbFvngf5CIAD5Qf3NSRd3Mb9kKCE2xap2IFM9qt4MFkidRAIl7Mn+ax9QVAHya
RRY13CRkGmBPL1kZOEfWtjjp6Y6OceOe5y1zpEfjtKTc6Dpwwh4Nn5uZ5r7rQ2vfTA/zrg305CFw
Af/MLyiy/gqKrqGNBRr3yR/bnEYltzpaK+bTYBbhUaG3P1/GQTa4S7QJU+9yKoUFu2DFmtV8MSMh
8I9XdafzqXsQxupN/sOOS+Xc1nn7FAh329S6fGce5GwE6abL3pDsVjVWNjXIj1HQmq8pKY7T0yyA
4r3eE0EM8kW+E6jDjdXKzF3T2z7CMm7mwj9205EzxiTbxmH24ps0hfMOGP285WMGBo4o2oOql7Ah
h+F6X/uxV8axXBgGtnXcRSBwRWje5i2/t8yb6gEC9OExU3MhBB6KScGIn2oLrVxdUHd1+8oCjVlm
zXAGfeUfQ8mnzvUq+MooHPPM3CplVH4NvctQKQxIQg3pBjmTVj2SHSRZkoWQtJuEN8nLXQbXJjRd
EnP0HnQ83FD5wHKMwAgPXeLlt/ibqdcQDSc9h+lbXxgC/FumjMphFvP0ebweRTS+9gHW25E8jcN9
eY6Aho6VY5c7ddKz09BjwKPle6vHtQfRl9VvTaiTPpQYNgoWK06nfGMgvsnVIV6NsYRgxNz0yQ6j
5qAO2XZeoM/SWz2BatU1Fsi81iUyru3hV09Cpy4u/tDD1vTVH1kx9NuurZGPeiGpdIAA3hKjOMx6
y8Yn7QOdi73NfbhBv/3YJP/CavwjKopy3U7+nxoI76a1uf1WFV1qVCJkkKPAcdBbpbkXrJvAhm8N
bOgwH5jzri8FUglhTzqbwWOYAHjZXUVZYD46QRMvdK20DvPDmBKBpXuqDpjLC1e9y1JeNQcTp/kE
oJ6IJi0WxmfYXPVRcchVsaH21kXYr2k3JIf5wTVFcrCnh3lrfk4funWbusPW9fPuAM2gxcjptfet
gNgKRCmMXR1zI6u2fBqMPnhA3ZR+b6V2Q4Zgv7gkB0EGMl8zJyGJa5IQZ6Yjj25UfyBdpv+YoWIe
CvdFzW150n0nhI4ChmMSr0dD5G1KvOr84tmv2/IzIKquyhTzh8SyTrMDP40qWAn7gF12XVHYi/nk
cnFgRKRrPxvlJkh15dSRRDNfwP7c0+sICl1aWk8c2t8qpWvfLAg/i6oOm7MWIJ8D1oUYcjwNQwL0
qoZusmh87S2519VVZ5s7EPHGicbpJqHDiOjX0U9MQYxT7exNQfNOqO2w7crsapL/uFFduNhGPJ1F
TtN7azcDf+clz2TI7LpJra6j11r1mVqunVRDoJcH67GX+QPxKeJI3mu2MUiwWesFs4nc90mPrYOv
0NRxfypndVqpOC0+WCtAqT9/2nkXSKr+SGLAK0nQZAqj7I/NWP1ITZLmMGO52/sAUFPU/gJxa+Ga
1Xip5jaZw1QUFXT/A6ug+UdrX/N+mBafptVJJO9rDcm836OPy/JlkyseXy8LGj/Ukt3cT0zDjGxH
SF+VWrgH3R3C2zCUX/N0xBzTgaIVgFHA4BMsa1sSMIU1QvOrzQhi/Tg/NYw5+JQABoI2Nd/CSsWD
ag3+I0sW+jeR4XzQPKxPsa7kC91RXNrjxvhaxMlCDzvxITyEXZ4dKStbGdUPnGLA1xK0TwGdh0a0
z/4Q/ko9zFsoJZpn3cINAhWtWc8vytAl9SMYH6OkC+5fTOS6G0vVVdTwuXfw0Lo9VgTbrVVhwq2I
3exRG6vhEPjCfAmFoEXT+R9pBf/MEGBU5t1qjL5l1hBduRQFGy5r39wIm4JdhNWerAv/hBUEwq1Z
ah/I9jZIqljH1/VH7JUBeURIcLkcXzkKMYxwLjyaptd/SDW5BXpORQi1AQh3+8vNCDnpmkeBFfAc
W218Qf3xAzpW/86ZkqwMUvXWlpTDu+mOp4ImFr1sRLdc/oKntkfoXzT8xLxrjGV5tlrtvhdMHjCc
K3/8BIp+d+c5pGyaZQoAzyBYzYl9ZGdJgouhoEjOO2ncuC0bNzlFphtNfbnv6Um+GT2HGYABwNQj
ln1TZJRpJZXLrtBL51qWk5/EzNov14nfjErUz6RbWRuroj2C/rxe0TgwltgYOZZ8ffwxUuBACAUB
U+B583Ij+p6N9CrM0gheC2eUEBuUgOJweIulEZ48j9KS1VDNBVZiN3LjMTz4CgJuV3sNkkK8c16K
RyPP6itXB2Wl2NxPNfSl+8iWziqQkGgJEdS3LJ0gUFRe+EOQ7IEuEDsuE+AFcvbiqCkjBiSrdBYt
VYHmko1b9BreogaGrtMO6m1+sFP06TS4ik2HUHRK1oiuJukrrMMOhLEqXF2YrxSG65xzWTUsBoNw
YU/PzS/wPS8z8koOWBXXf/3VFivAMg7x98/PoW1WbwqjCBPlz7ms2n0das2pQ2S5GVoGhvHs+vOK
fjdmHW70MmtXzmhZ60o/5JHWQSQLjveN6H83eKnrR+2765HcW3prEF/FZXaOSJ27aikhpc53gQjw
7cbTxJSdVJJdwOW+z4tm4UZWs519JdRu58IFWeiYabyoJ9/MfAdX+uYzNxNvWxV8UYksaKBlLk2J
Lke9Vnbo5dlzOIpWdOQh2GQ6GXYF98GSHh9Cy2PSeRRI8/ME8u0DTWN4rjKaKoXczsWA0ZfYOyG4
lInVsdiJV9Woyg+CMnquugSkzbstfqW8C98w+NtPgoihR6EzTGEyM1xKJGIj6ZyybcVVDKQaZR2Y
9GxaN2Z4VDzS44HpnMkpTp5tMl1Iewnf05QFXxpW2WLerREWEAhFbGdRuMrOJolxU4YY/u3kfJ/k
GgHWTt/ot7PeKcY3cOxyJd7O7wZgOJisaTRFz79djrbTbiw3/5YlIysvNZVUEowbjApM558bY96c
SeoBNRp8Crb/+eo/fmx+afoZwO7okFK9PtHuAMmtNcNivh/B2Q031IPDwhr5jEYCJXKI2gsihfJb
5+GmNYNKPNWe1S2zRipH+mjh1kK8ig1BZCvsgghUEMMXV03Yn1kcagzzB3eBXaj4oCj7WSI+vLQo
5y6mLn7NX0ssqQMqAFxbL0nSDxzs03eXhdQq4OHWleRNVHmeH+atXDLJ+7db88+hcs6W1GQXWzGK
Xdmb9sEh7XalNUX8BC8seCSEiugRqAA+S90zvBF6boxSAtIrXixQdJuoymG/CL97ZcWJG9hovgRT
6wcjNljIBkZwmHysONF8C2hPFffuezs1Bp1s/Iw7qvOShKa97mjZrbMgMnVJqC6T1Cx23oi4lpF8
c8N4k+xcLpVLWgzehz+4yKmt5suNUTDQmauOeO6sRTA5e2u/qhZZXwcfiRccy6ktLlvvMD/TjyQo
WYnfn1IC0nYD3qp169EgAQtdLnW9SfDDReKQmXq3s1kyrvUqSxkRDJiaGIm+uVbzE0N391P1Pr25
QeG0zcmsyvob1xrAqn7o3EiOtB+dAU2CMTTGSZselDBG1YUGfEuu5tNYddwD7P67pyYmX6JXHvtO
8cB2KuOyartuSxJOtSWwkcK9jdb3aeqUUqUTFLEzGqiw86jUqgwX54JL2ZB23L4mSVboKpgU2maj
dwOrd1QtC70f60UzYAxhsRnvs9wyn/SEcHcd8c6ky2gf7yOou1hXiazuHZkRRmbaGci1QHv2kL0C
OmZnj8lwaDPOr2uUwq3mh1ffHUjGNexNN7tdjIjLS5E53ZFcgv4ItPHDSfJ65UR2MlKrQWCGFpaR
ijpTjBWjxFNi9pfKbpXzfVngMHLB7dRS/M+dCl/V/aMgWciC57kcp6Ekw62UM4M8DktJ3mmWQJtX
i3BFrtgmsVPEDJpnQJGse++k5SyfR8uEF8wLhl7Qg6tkuoUYHi4qmC1n4F7Z1nTDfJNIYV/yel9p
k7ODLxkpV8AdxM/OXdNibdK6TsVb2dhXPFVInTTtSUzDnD/3Wl3jWJyXN3Tw02WYFnJY9Xg5NgFC
RA0V+yKmffJIecnItG/rRTGPTEcrr8FsSf8LkyEhEiRMk+eYM9FXauAJWTpe0WxAig/Mp6rY2U1m
3UoSlu7jbS9/B6XTIx7I+QBOc9NtX75xBcx2ZUJcPRMe+ZZJpX5gAISV1mkIsLwPFGd38uxTnh+G
3uSEQbXm0K9DJpQrf3wGtQTxQnPqq5zJGYGP3sJ25SYyZPpCZ6vyWv0lrklwK2QDa37ql1nO9/88
d9Wnqeo/pq4OYiokJUK4tuOa9m+CkjRo3JjxmfbDERQTtuiPcNvVHy4bRkwamF0g3BfthZGY807k
gY0EQdhLReCArGDi6Z2yDVltvkM0W0/G2ScweclFb+PPnmbCOwXXY1dYH5o5DeRsCqqaiA6Ctf7+
0CV6vJo/2B8gqcv9I/zGtfpt999irqY/8v8ZncoGcAPF69/AqVY4VP9OpZp++k8olfMvfeJHWZMs
yIVK9SeUyrb/parQqIRL2U5XS/wFpRLavwyb1Y5raDp3RPCtf0GphPsvTWMu5Zi2Oc3hTf3/BUql
/VO1Qb/LADUD8px4RpX3qIO/+jtAxIk0gWCuNl6lMfSX0fK5K9Au6Ii2yatvOTYirqOKdyD64Auo
tHYwSoKEkrq/KJDpw4k9iXlCW2s6OgZZYhNCfYDzdlgUwn2Da0BOdtI8/u2f94+D5+98IfFP7Mn8
rvGRI/s1oZoDRvjtXUuf8aQvPPsVUm625ipLsLnWfng2k/+8DZdcCOBsSlN7dCJ/WKKYWFQNgSOE
aJhdREY51s+kqW5D+CLDvP72n9/e9NX97ayd3h6kL4pE00JHgTX6t7cH3gnVd6h5SL3gkBZtXK5h
ZYODxey6G8u23Cq1/cOtWeW76k/Fc3Pa/AX+y/HmB4G77IbKWIxNQRdX1g/QId1Daia/qobAnF5j
CYxYcEOwEVB4yYzUdVV/RTOT76NiJqSn4CiVrLlx58REq4GqN8zsv7Jn/s/POCHTOKIdi//M6d/g
b+SZWm9DrU0z77V1imvL5zlFiFMWaaSf2hJlo2gD9XHwB1TWWnXomRd2DvfBYChCLquZe2iZreXr
fByiw3/55+fs+P2fXwOfhD/SUm11PrP+/ta8NIJ47QjvtYb1BavP7Q5aushwa3XGPjNk+RQJgAgC
G1oakayD0qoCle1tzG4glI7Vp4Rju6TR/qVRia3HNBJLbm9ToCUW2Ul3FfE/WcuBPFc9NzfI3MiY
DMlPh3HWwPMM17UkVDEtI2NLwNs197v4ENEeefjPH5WT/bePaguNVDBdM6eTV7V/E101qjQT6Y/B
W6W72hXYOFRXJOafRk/d6BFeRkqde5CiIHeRRXZBc2yDyWUkVpcKoxXRrfBcB5EkENBYg7dkRMFm
/meLBlxkJWM0B7oOyaIn2r/OwiwbaNvW+PQ/lJ3ZctzIlmV/pazeUYbJHYBZVz8g5oEzRYp6gYmU
hHme8fW1AObtmwyliV1vqdRABAJwP37O3mvneWDC8berAy447Id8Qv+AuhSV7SDqvdPGD4xgzGsU
Iz+sURgHQD/IXwAEERy/qQKGLZMfEBjR2Gi4HMQzhuXs7dCXP5gKvdjDqVLT/EfFuc3rvva1TMgl
oYEm7LAY7v58Fxek1r93Wd5XSxPcRpWFViLA0C6eZb9BeA1Y2n9evrA2Ts1Dg7x5x/MMrm+LyiTc
aUZHegyaGj+O7HNMXbkFphl+8oVq89JwcSkgIyyb07RhS2chq/3ttYpaJfAbS3Ge4KoZB9tLfbxI
xbCORHmiiWrzH9CBM9PjZY+ILLQnsWd/f4wtMtH6KkhXquObR5aFT174eae6vDJbNyxVSsjcvPds
cn9/qyhYe70rIufJaHaFVng3EOwJyRwQIZay3JbdSydDhxEaX3bWFOEa5Yq96ixtPFY6ecOlX1XH
2JfbqVPC1TBfauhn2Xqq6GVM1F2+VeBamVe12m+FiwJ8PBbzg1mrfYCUtRp2Tf0QNl7+0tst8IoY
MzpfrHGgX+Jm6ujtjdCmyd8NQL4wU46G/dhNFbEwVhHCDO26fQHCKEODycs9fNHqsD1GxPDJdBzu
NEzu2NNDRTW+qUh1GkE2oKp1ybqYX5FkgKLPFALXr9YBFw37I7N/tNFa+4CakWguaK6f7XP/8DRQ
d7LHCYuERnxgH++53Wi9F5LZ8ITnUH80+iDe9qQgr7o2SkkROyuZnLHBGJDHXElWyxcwarBawmq6
Axj25NjCBlBAQ+/Pr4z+2xZn6dgw2dXRi9AFv1z+8WxFk8Ie8Gy2hPMapYMuzHTI6DaOy2KSotvG
GzlX+9rVcl1ZmSBZzZJTrxBEEZWE8Wl0799vLqEN6x7QzPtTb9pbnLjx8c/XrM0wtI/vFsdyi32B
G2k4qME+3s1miDCWGo0HCUs2W2p75DoKmc1RRFBNEYFcsvP0rHTlOYb3TPQQzu0eN+auiwkfs40Z
D6V+pqz8fQVnr+JqDJuMN0zdF7pKmyOYLSA/P6sJxUuSaewykUHnYV5u27FUn/qOhKFl3+zQWO9B
2T9WHKfuchKF0J/Un2yf+j/cJolQmqrN0lEeOBerYZlXo0GnI3xmZqPBNAedGNKtS+edxCkB8KRT
6gKlDtdjzjXadOPwwSJwEcmRSad5niaEAXkNzsbBf0/nh15kgNdso0XaLXlapKTOBYCjVoBCZ8dK
5Q+fUBS1eTX6+F1TQWum5MsmgtyUF2+OP5hjZ4d18txPAwaBQnu2mMC7I5zYbYXwfJOGwoZ3Bo5Z
mxkytRPCoVfY9hstuV+KqRw1BN3d8X6K4lsadewBYWt/sqzOVNrfLhRhrWU6UkVNY13cbc8H62yr
Q/ecMjS+jUE+PKZe8xaLyT8uX4CRxUR4Sj8kNJMnBDmzOOiFgvMoxV2vRsa48yZnkzvBm4ETbxdk
SOsZiJyLNr1X40l7jCaIAWDLVn0WNHgLjQzIhgnU4pP36/d7LjRh8iIYKuhPW7/YIYAd6/aQGPmz
ao9vMNLTK/q71tSmBxNFyK0j/HCnOGO/1VUrddXIsvamnV7rpZTXlaSQlfNNBorlnEN2PlfJA8DM
eqX/7xcCKnOBJRNOqbDRrH9cCERLYoqXZtGzH4gfGiGrWOUEWb9DeDLjynrQEXZbZP7Fyjf2Ebla
yo9lc5XOBE5ak58AU3Xnt6dA6pyxDZ3yA9rhJRpYT5rCHmj6PLdkZu7aEJ4ZCXXRetn/fJ4Qdp0W
+WeKWiqJxBUpEM22bKpwF+oMHVD1vfWT/hzk03QctYzsBS1J6OiVuPvUABIOQwe3hmWBEwb5s9Yi
vDK14VgwbHGN8G2y2HbhMt7XcVWc/vxc/NNnA2eKWsayTLaxixWO7nHeoatNgfNwxFzWtbwNz7lN
+tjyooHtmLakW50Hj6Lyzz/8HwoqqZsWEFqDr9qhl/LxuyaY3pgUJU6fl8NhmiFypAZZygzyQCMV
hzoSdOdcCpycuWoiGhpf6tDhHDVXDSpgim1ZTZ/cE+NjNcVjB+qUMgpXuy71uXL/eFnQVhA40Ov6
gvJBIdUXiRBzGxBzKh5ESQE8L/9DGcUgpSJt3SbZukVLvzNLc7glbyHadJ7FYXsuCc2B6EeYCMQT
jb5wDTIxNp4S/iqJvT+ELNjLNIQl6H3dxTS7NkBj3YTdpG8ykWUufpRdguH3DEEj/WRZMD+ucMsb
BtJW5yRm8pCDU/j4UYuWuKs6sNonJcm9kzFNE+sCCdQDH6lqgN1YhLEJ6ELIkppdhqV3b03DVVlX
66aI2f8Qqq56YJwLpFOO5Y1ues59TuqONAgBl1r61lbKrWHa6DMgd7pjA8GRtEdjRw79EZqFBQAE
7c5UImgoY3vf9Go8z/gmNzPET/rMYgNtF2W2B/yCcfW+msv/uuEgE1X9eRTqEbqFc1aLBl8+4Qyf
PKQft9z5Fpk0B2nzsRPQ73EujnEaaoqgBPbyZIbdxq85SC61/rKH2ih7qVKJlfFqoW4Jh6MaIGop
m09gQ0QIatuTBTlA6/jkqn57RukxmZh6VI0eBo/HxYuLBDaEeD9wjp5fBxN7Kjv4jJyp9cdWavEs
/jPWFf2GFXraEtmffkOIHVkgfqF+Vgp/bPnMt2hueKkq5rqZ1q5ePEUkaww1ijzvaTHOE2Ve7old
5QiBdJ6EIMshxzgWGg1ajblNFRDRmeYU707cvExImf0OCylSijc1aNSdzTz5z3frolVLkYGsn0qD
RhrXqmlLWfW3kxvfITHyCJmflrVF1zJvN0S4tBqCsMsOBk5iVsAT0FtQVrMhS2gjIk/ldiF3B5ZB
Dr1TmgxySTdPe2NV8pXu+nq9FKOY2nQ7MHZ9ZT4pI+hOvSP8wm7IW6qYsGzfK1Zxu3iBclwxf/50
yyL973pq/nSGw/JtCMGCJYDXf3yJgW+qfWLNL7GIdbx4CmJ2r3hGO2SxcuBGi7V8p/qI8vJxoEei
KXLVkmi37bBfgoCKDyl0kNgztRXJWMZ7J6WFinrIG0Hyq5qXnzwx5vxEfLxkHhcbuYYF+n/G/n+8
ZEcPTC1Ii+5pYkhMRId+U9A1urLtgqI11MQ8lq8oQP1kZYKSA7Zj3lf+YqyNbcYh+K/TWJg7JFmk
bc5nW5iCKJE1tV/bSX8viFtb2WYW7pYTT6taGmTLyASRFNWYPLaKskdPPazVuO/dttI3hY4aERFW
vaoR6mKNxclPdg0hOXp+0GLYpj2Oi3wweKeraEWDke5hYoeb2FDrT77Rix7q/I2alkp/zObydYcz
5sfbYyNczcpumJ5Gs47JfbbQqcVVw2moBeJmjdT0uMWX8/XSVkwqlUzZQn+BkABnEJtaMp+Slpot
UpGidc2gfrIEUa//9iUKHSnB3CF3eO7ExfYd5SqwUDAXT71s5HVr9aiwaIz41148EkCrFcflcK9E
dbZVQAnEKHmhu+/yAnCYzANypzpzZyHkQUdSYiJhxt2p9L5q6TA2yaIfftUFpGPzd7xho+tte2Zr
3tiYo7SqyI4iHMCQNoq97ean1ZjGn6VFXF1rOOD7tXAbaKwnMa+1MLsBGA9+MsvPqG8J2twuRePS
61heUGDk8iZCGGw33tk2astd9nlFtOq6Mt8UAdgEbE1fKgGPKOmCeBPkWpYl0JFJ63bLzV5OITx7
csPJfzVGLL8jJwCQbfoTQTjDfrmGoai/dxZGNhMz4dYTx9KBu8uD9tAkowMZa4726VpS8MrCEKuw
hjjn5Xb9w0jT6RgVtHCdWAUwNXhnyvejrZb9AbjlkZYp23VPzm/WrZaiCjAz/iFptw86M+Ncj34Z
c5Xi6WRQskrtejpBX7O40a9GkMfr3ib71PS1fkMnLj2FAwFGMTydk09MMJ3G/knRB9SKeXj7XvnO
PaDQMKOtKZjtLd3JRiSrsoqTU+lFzY9lS5g75EE57OOeCnrMPXWn51mLsn1MXAu8zWFpmEtkbu6Q
lPhdIl2C1QAlnZVUYHNnt3bmaWZao/NRbWxTZF0wXOjkKghCkApxypoWGvEa8nGxUofiNsLd4wsM
83H41ZpV1aU/wEWbrLs2oXi0WyLFYY8g3C2c/oqjhOVW3UQgm8J3a8F0XUvTTChO2s7VAUaEUbVq
QR6SGTIxziZupq1IGCVHgwaqdRhCB3EtwdrFiF6GPxNvnJRjS58cMLxpG048aEHw93i68eANPvUB
SbqcK5v39bZwsvuAlhLMZWhsuoOo772TNH/QZYWrVd9xAZqh41ZniqpizRgUB9rVPPIhbhtV4Ogj
NC/07TDPJZYDyjzsQEE4OJ7rBaCxYKJDmtVUfJAeUeKxcWNLgHWjB+ZvqViL+QMFWvHixzACctO5
t9XQPLQFmiqiBzw4kauyn9j79PQVrHy9GwpgERiBf8GzInAUetEu8cjw0arKwP8EfyTYw6fND8FU
3tCd01apqPTVmDX6JtQ8AER46XLdQ6ltIp0ihX0b+bq9Wq6/MnIytGpjbwaD9mhItzbV7jBMVuRm
KbqCEIyKPp/9dQ0jfx2N0jXrYd4/CE5v2l+O+sXRxzeIAjD3gBJxjqj6Db6lxG3G9H7p3dhSfFko
dIHKyMEHF33uc4Glatr0vbjqw0q/DgkMq/rkwczjbtWPX5Z9pSGQOZ6a/jBWMnSVhnZG5ahIgDMy
m0gnhcKFq4D3yeK8kEWQqAiFoI5fkftpHoSPMJnJJBCdLB2uLDhAm2kgdkonvCRWWutcj2AYU3JN
lqU+zp1hqzhRSkBXgoKjTOe8KJjh80uoAmb0gQMdgFphFZX+Wvg6EXUmwab0FsQmTwVmNT0L9mY5
JmvbS15Mj9KF4ESI+HM7iTniz0la3jl5UufZSlAo3yZPf2yUQDnmsiV7MOsGJB5ad2z9JN+YDoF4
yl1XjvazDnTMdVIkqiufKcw5zvNmL1hwU/bq5Z/XCYydYwr7PVZNWY/TZvnfgU9KnT2lNE06G66k
zo+oyrFdlY6jbVoffPF8xvbiKEXiV/v7qGJdEMQLzxEgkIlrSYCAUT0UuTIcCqKl3OXGLg+zDItv
UHcTl7xNwuwgFLuNBBKN4mPtlIp9Bvr/2DUpYoRQt+iXwXaN60MtpEt4IERNBUMBXbR9COXIoPLF
jIF0tgaU6d+yORqHTpMebKP6VFmWfeYwi7EzOUe57m9sO+03OuSQ5bfgq3/v6+kmbWPO1rHxC1i8
fljKLDRIRGV200NJF6AXIzEV+cSmIwsXTO1sPcKlF2cHrbKQGGnilczWeGVPsXYYGWGtpaUUL0Wc
m7C6apbuJsm24JYr931w7CjVyoiJ7cxJtdERHjJ94mBr+CY32a4ogubmlSY747D0suNiqk4pjd4U
cYgzL1XLIMqzHkHNdDfLXjsyiWZdbteFw1Uu/ysuI21l2UqxHpTJ3tiZcU9usXkoerwtZiGAXxMA
m/pgyUqiQx7qwv5C4ODEki+rGjjrm1HG6OcU7aiRaYrZFEbWMJ6Fb351ZsWhbnwyDKZT/3sJQ1uX
aKm5i6+qlyeXjukESsxUPOkT2ksanlC9muzk6E0K21S7Wc4LsrZ9YvqaCBGy90PVHzudEBKVBs5t
2iMjC7X+Lpqnu2oL/8WC7lsqySmVRnmYDCBwizXPUtcEtZG5pgr0iw5esDnreOr4lvpcVYDUsgEt
XwRKzSdPBVUdjv6eOB3jFsf1cDt23WOf5so1vhPPHROHIAdF3g0swbcWlFUK/RtW7GIDX7UhXSKG
UQgC6tyVyv6vSoZttIvS67GP2o3ZgkUwHXFW2AfWA7wUmhPpyxiRN2FOQqzVCSlgFWxyy3ldmp3m
DAXucuKKtDZ5WKCuOTijTdtOb8twbmoT+nEVQT9xUMWb1mIBrDRjrQ4Jl7H+S9rFPhBRUZ7hzjSv
cEkBPM6vd62RCkTq4/VEKgEq67KO/BcGOx0Zt358j061RYcMdnx5pjU1bhkJqDzPgI4YASGQu9eI
6tvUWKZYGOpis9zMQMPpSod/DobX3QGUCB4XrXDZqMI4w/Fq0ENcGshRTThKXxb5yuuLcU/WYAMl
pCyPjl58m6cAhyi7GZuixVFTZzsZY+pvmuY6HJLHoTnalhm+yiK5qtK4OiZD/C1rnRzW+0Nmy1fg
KuOt0aQ0g8Z5Yrm8MIlWkPQucQ4H4IGsyGxWaqNGuygiEmzZIfwmODppxaM/r53KyJZAD+lEEO/b
pLYKYzySQPqNaTTFy1jHv5bx6NiMz7RR5S4OZvKjVzyNIrhp7IzQRdlU26VIo03MAt91QJZ6us2B
1Nv7oUgelppjucXLo5+bHHz0rjF2tjmR4yBns2wivueyS1cLqcOTWysu9UfvjgPEjxHn9q7tifjL
S6W4ev/X5u0pqRx7hwG72NaW8a0sigTtNFNuW8FTren2FdlPpDLikBgQBmyxQ1EKRiytNTsFG9VN
7VX3QaiLL2C099ghvslWqldhOqI7g1ALSUIqBxIFxYrJg+r2Y7BVq3q80uY7p4WWuYECkW0Unclh
56Bn52QzHvGTx6hnEcKb6b73J0mkSn1N0E7qLiWUVlYPQWuf8P+YO7sxafSX1qFOKus14wr7bthF
jcYuQI9zZ3lgGOcP6/TzXUb4O6Z9cmrzpDtir3yZtIk/nmFcTDiTnDO9xxGj3Qyt4yM6ya4A7cmr
sZnvOL03NyTZ4RFv96kD6+qFsfZo2rBGLHyqQ6u2JyPP379L5gj7tgSBDOoKUiu4e+AQt9Rzy3Md
XzP8YQPkyTrwKBI8Q6PD7QJl0zTEb/LPUY/Fqr/nSdBOSS/2cRt/0WeXvpfuGjs3N90U9E+BbB5y
sp8mx9ZuVbDf906W3bVOuhLoqG5av2KNqq0vlRK7uATkAx7XuQninMl7OzQ6JHnFvjHxRK3YpSa0
/DQbIzv5UVg0HuIOz5yosxl8nuMLmXsRbVocoLGm+yZUnn1fr9eY76wvCUfcnIZlmh5jTSHlXYLt
AQsSrfsg164cHvQbPJx4dGXyMvV82KKe+pM9Vi4jSGrbMGbzHFJQ0PNAu4BmTUVCNmnQYULJRZhv
47J2tvXIUGqpvE2VJFjR/CTJI4RwhG6IQ/UewKu98XTSnOxqmrYhSQNrz+BEC3704IvSjfrwmw/W
hyxmXnlD+SrAWu6tzHzV6RcdwadgO43IhQe5ZjwpVY6nv33Mkym9h2YHn0adU2adhKY4Q8el771M
a6FH2muFEnwVttZ3RQoI6oQ/QBdhY0WvtJTqhLI1rdmdM27EYD84U1iupzD5WShkp3EQGKgpTYkR
gBPqYN2oCuZ3mGjeWrWzgrKrehGp/yshjOiQwx0RFUzG3mydazzY7jLtAnOJwcsMq8Py0HNeNPd9
UhZrXRI3YanBbW550Z2t6t8DjBNqMvAYqwXkaqnuObHOwSjQdjm7yNLrtoz76g2uqGjd6c6tCVvh
hHT/uoTNuG/i5Mrhi5p3NP3G0rDKLVqleYJWJuKAkj06mur4jSEwbfWmJL9Op1YezR+Z1j2MaF2p
ejn3yhA/HDrpOz2lIbCUiMveGBmY56QUXBATRQTHjb7K1H/ViKKLtn7X3QLVYiULSMuLrhugUQ2u
ZoZjN/jAOZvSrF8tR9VIV9DPegL+bIuLH9Uzvr/KJrqRcFkoFfFGa8d9VyFTWrrISyOiHsDAihpj
QeSEGyIybVqmHDnrJCh3AzkI66hSrkGpoNvRydiyWwdoi1Gb++WZiDnfkDyNNZo8wfkMEzs3mb2S
QMQfZYj6YVmKkcGjXe/5o7lfDCuRYgCVo/VjqootIwb/xqRq8Op2ZyXIfRMOhtuky8PdspBgLzbb
VF+DoAx3NEHXrcQmXHvXXT2f4rGK+9V+OculBqrpFIOa0FvdhQS4XobKo081lCFMW6FlORQWir98
HjspIK13nhfxKhYO7pY5PVtJr30Hu0HqfY3NktzZjtdD+KVYt2VSrgvj2cdmH1Kyk5zxPn3t43lC
qWrf0ZbfcjZv1o1mEz2w3F7FMcCQwq4dS3lTx1N3Ck3n1uvIe1LllaawE8+pE3tZymq9xA2axJ9v
xumMnJD8PtSZp6IwjeOk+7e91b7UQQM7Sw7VzaRxwmWCETIh5UCdkJXSlicSyrxPuqYfh3VzV1BI
SzUMhCG6ioLuYi5lYr1PBV3up9qAfzWa7Dha2qxl6+k7L1SzVRZ0BGQ2ZHU4QTp90pRcRgofe7aM
QpCxmSwMzAvFxSAk9SuEWFZLqjYggCPpQB0ckQDkSoBdIRwFyDtgAJU3inVSNiaJwIDOv0xGGj/5
9cQX14UeZyiH564mFswySM1uJ7pTdhzsVdt/U9R6BnBEt844BntDxCV+M5Z1xYJnXcDNPcpwGlwA
0kiKRmBQbMOYJk3tGm7DHf0X0C3L7FxzcHw3gMghg/FP+jE+byuwXbtRhk++k3+6K8jB0DJwRwRz
hotBzGiENVtJhj5NZ5sDWLM2q9y66wn8lqWVbSftlyDcduVz6heKwVyhqvWVxOeyrtgbNomtYXTn
d4/LQpQ6wLid0hjelqUhG6hmu7wcd5kESV6rrcZRlF4ObKtl9/I6Ugem6gZaLzZTXgA9ZfU2x/ia
TulbNI7riK36rOrp7TIz9QwhT2UBgIF59yf34kJbOz+gs6LWNiRDFu7Ipchg8DQ7ibLOe1rOC30P
99NPYXQsZSkYAbqaIOfkXWRoBntIoa8gERokbIEQFwQyE+Asz0GrHLtKaBCu1C+QEk1G/KG/xWrV
wVZhkFRb1dmAdf++C00hASCzEwHHmquAftKZKJ0nnqe1rhdvqk9p/cm85XL2xsfUaLgwtpCGo1r2
hZaCUM9BicBGPVmh1e3syhsI7BjIPS/9ryzexm2c0QfMSDd08ZpY7IADVI2gSXFReBbBkzTIOlv9
hcocgkbHaqtBzlKq+o5SPDtFTjq4mQfdoBybzZ+vXZsHKx9fYlYR3mPUQwJo26WckkwL8luMWbXW
MnOjNt4XjhasPSX18N1RkCx7+dKVyNQ8JJjd+bp07oGu61c9WNVPLuj3IQKDZxW1PJN2vvbL8Sp7
sdVD2QnQdypiQ9/vQcth02PEYww9hcfSTs4pEHPPCe01UkRUvcvsv5V3TUW8SdmFn002lqn3xU1C
oaQiwgOcYWmXX/CkeXNTQEbPfYP7KK6VaJMYGoaz8KCp9HT8QH9a3lZI7xOm1nnXMHZDHwOPQVzs
ZlDcd3JqOedQVS3F0rI59Ul179cDOULmVO5GYT/6xvDZNFbMK87F1eNpAMWBRNVhbZkfgb8NO1va
6xqwjOS5ph1ISodzoNfm/vX6idRwCzscN0J/7UgYvzcCBIj0uMdt0Tg2mXZBA7gAbbaPNOwu8IGr
k0aTuYuoWI2+hdZcmInyazz59c0M7iRlhKNaUCMip3O8fNquYyCCtfp99CnC+LWWZr1L9EBnSw3q
bUZQfN049WqidlpXvRIz5glflyN7r7XTGZq+RgfzuByDadZZxmA9t/lh4JSrtkK5S4NA/2TUf6H0
WdYvDB/MiFHWMRm47AalsR8G0FvsJ9z3cesxminNve47/a7xqMXLDCV0U2jvKsrGDp21QgDFwUMI
us1IUQDHHBfgmDIsDWU83deB8tDXAwizwS/OQfOtmNTqUFUTZreIyoTzhnmwmNijVnV5cIhC4OtZ
RFZ/fssuJKHzJ0NGLVF5OPOKxQH44zNhk8EUWZHqPUEbopcfZNsAEEFu5QAy50khwkLGKbN4oBSB
RbQq9K+lNDdT2IAa/uuKaMvlqLt8wUvlvIzN3ruB+UixG9LB+vN1/8Pgnotlqo34QtcZcM/6lb89
yxYuymZIo+R5abdrqqUfcnrH53jOU+aYsedkdRspA5EGefOMU9k7tHX4wwRTuuJQ5VYtU+HlVfXK
+JfPP3foE3LciQNezoJDX63jmnjF92FgIXBnkGaCNDp40/SxeUiw3zHjsZxP9kritn97TXGNqQbS
MtNi01x+/28frcDFDgo9ip+XO1j5ArHAgAIX5MUhKPSNF0ZuaBf7YS5rg1BtSbbM+JjfR10UW05/
QO7mPDerfO90IZ4SAV5K6FFQMulGQiSnWNKjnI45U5EId3ynTvYK0io0gzp3KVH8cnr1kTfQop7U
lU/KD/hfDsVZOaiu4CC3B9MQoQWKXJQ4h24eAmmGlaxDwwLPrvvXy8RTDChLJnKUll7c8oQgh20O
9IdDtLwrvaqRlYeM47mdJB1H+gnlpOXmZEht8twzVpkSr/t81ab10Wg9+dArjb6FZ5YelzVBmeU1
SiFPy9OqiIEzaCMhYc4qu6IiDMcYD8uUT7XR4eYwcby59Ft2sypLCAEbObGxcqjML0S1UvFgKM3o
Pfag+SKiahd1ZyxL/boycA3PjYI2Hl6MgipFQodfQxmxthLVMTLgx6U4i20VWlCeaQzkvih2qp2j
wHxphJ+QKx38DMKk30ZO/LMb+6vlZVLa8dFnkl1GRIKHem2vHctDTSjtYV8O3kvbjNOVMw96AYT+
Wnyz80MQnTS4fUZZnJbXrh4NGJOZdK6XXwKpkpulQ7H8svB7+6xG51hATRHoB9yUU/2mydLelSVc
akt4x+XI6DSYnr1ePZbjVK4C5+ugyZERrfLdIwzHJeiS/AfOnYRAOugTi8AFMn/sK/8UOrG5xer8
Y6jNfLUUe+kQXhtSVtue2KFNAHJtE80nR0Xxf3Y6Z5PKDvsb5ufCJox68UIws91E1vQuSrFna4IJ
WaRp+vYcRVC0FR7BPy8n5qyE+bg12rbGxoipxHJMeamUCSZ8AJ3p1O+C7hhU7GE5F8eVojPiFsVa
C/p1CIraNUviqMxk7eXjfAZuVovQyhr7R5FCfK4ZBCySXzt4soNMYapNabJMpZebO6hg5jzD3C1f
yujfez4NbMbiKEoGBTyX5r9OktGY9KtwvdSsGUIrwgW1yvXzYpePk7jnnrmmFb8pJi4hQAefKZwX
7erHG+IgbgOagIEVk+FlrUAyyWBK7NXPjezFKe7p9NQKkr9RqsW712gYmGU4eYv/CJ777LApD0tr
1J7/XzPmRMp0Zbc20oZXdy7Nlu/sf+VGvQrfqrzOfzX/54P/9P9+/CUe1r/+1fX35vuHX2wySpnx
rv1Zjfc/6zZp/u4X/f/9zf/4ufwrj8TN/vd/vuVt1sz/mh/m2d8Nphgv/vZQzlfy19+7/p7y9265
hib/j/vwLf/tb/3lS5UCFylPKcoigyqOfftfvlRFWv/lmKYUeADQYaPk5mfRCmqC//5Pzf4v/igS
b0ud93lSXv+fL1Wz/gvCpNDwKFsqZTaC+399/tv3h+Hd/uv/zP/69QeD56VXg1OuTfjlXK7bgPTp
zn7clLOw87skqkkzYQmPxsFNLYnfQDnSXt5WZYlcyj6IvHiI23xjVZoLroNsKckabG4I3NpmwELw
/e8pwg91iPoZa9tP2hhnGAspExoyUNa9NGllpa5e1AcPOV3XtUdWOjBrwwZ/HEEXIItIaNTKYmdW
ZOX0W6QuBFWbu8QP1iVFTJzfmoa1DXgL8x79hzlupsY6EIC6R/zg4jE/gtnf+2S/++TD6yJdWzK/
lXp8lr1CfvZw4iCwmgQTdMJA6Myvm8C+tlpz12c57AnalL13G7OwNdOVbPAsAJztg+hR8ZPbzpYQ
UbxNxrSOd2OLpiY1xbq0o2s9YUIcTCfPNndzgeLcyVZc1+lw0qOtCps/nqRLLE6VkJurdLs8+eXA
p++7/GEYo++KbkFmY/5lcTQamLbpMNiZ5GVpu7GNfuso/Y153wfDdVumm6wn39nvrqKcqX1YvL+e
727qf3gaLio0jpKspvp87rcdHDwsJB8fBmBDGjruMN2M4UHwVeoDEhpoVHFrMFyTRJiiRFAbt+aP
OD7ZPnm8qot7nbZAx7XP9nVVK92EP5442R5CNI31H7p95831NKi+sOIv2GTnmZNbKNY6K0cIt/Un
h/r5Mv+9EM4fA6OmycEegb9ucsL/+DGmPlCaFMj/pkNsvvZtse685Fq3sm+DL88zAWKKkYz87dX/
h5v3cfr8+w+9aOi1zjBhpiCitmyK+9b8OliTS20w0kF0Hv/8o7SPp8L3n8Un5FA7rwWmOZ/D/1Zu
Nq0R4jAJ/U2mItTIfehR/cFhVtsmzOMFe22iRL/K4qvUldc//+yL8/Tys4VjaA6WZF3i4rz4nDIo
UH4XqTI3a48TTOZEPWLzadRgG07+/PKdpjl4wjdPXih2sWccoQvC2G6/VDUaECe6qYAu50r5mOqv
QIzOQXgXKtU5pf7987VeehLmB0E4guIAF7KFpfLipCTzDqxXFCoo7PLzYGcuR0UmsvrdxHE9GCA6
JxVw8ho2k31ikP9VG+23sjk1lfNIEusnt+6fLwefoYaFeG75Xty6UECVmTLPW5eKuqUrW7to61+D
IVvlY/W1UMPWVdqtl1g33gx9T9JfNfbpxk/Poo1+dbJ8+OT+qNbHNvTybSI5p8XHBsCJy76QfRrZ
oJh4IsJN2PDdlU80A0hukHhVfPHc6F+IZv6V5gyycOeakoHh5IWrWIo7PzDgYVuFAY2q+Ere9Lo3
n6cCwlX8ZBooE8PkXOgNCGXkBC5HlcfaNu+ClPEsfDpRO6zDZvKzR7lte+YRM9hrEAkYcbTYcPva
hXjNDWTw6bkMxZ2jOVvHf7UVDEztt6xTntTavDbwN9JJvhsIvuESx8TAhl2+CqNGQ6Rd6WTGiSCD
mSXPlZW8ZkrwK42Kg6OVL8Sdo+XXCOEqKkRVxgP+yx9i3h10pV+XdfVVTPl59Iw7VB+Gm03hAxlh
CIvkNWEyy2fJK3FHIkmGLcC8My3/C12sYUjOftTBHhu9ddsiJMoIakvkdY5YkBL1ujVpeXDpfeNl
wNbEXa35p4H0U3RGqQEttpUHNdV/1L2zLgbtTozyoGXscwFfT16+TsRIyty6tmqxS8b0tcsJ4xAk
erswvl6wJl0pDi3psDY6uKji0HBtNoykUiPJJR1zpEm2dbCr8tm2h9Wott0qTLLVFM/UUueuCYJX
DldfvcAihEPpmULBx6cJPiMPeCqKLj2PFVBRI99yLs2w4CuDq0fmlRb7P4hSOvda/CvEgZrpFh4a
xpMAUx77CU1lbN61qTiBIb6Be8KJjQ0zbvq5YN43Hf0UJ34ALXq2GjSfis9QjDgespYKV+3bZjMq
/jd1hu2FAIE2+bgaCG9eZTB6vSkq1mPzXcnRINILui4NKoRJyBfVyxqs0+qhHWiHLddq6wO6l3LX
NHm9IrALGov6P9Sdx3LcXLalX6VfABXwZtIDIJGWLumU0gRBSuSBO/A4ME/fH9QdN25Vm4o77Iga
/CVRzEzkMXuvvYx+J72fwnbOmkw3G3ZlheOIBX87tY9ihpgh3swEo6SqlZ9u6ZFj6D8AktxZrffY
l98Sz7BwMeFHBtgX1lp9xe7uhEvno8z5m7Jn4WQdBjZE23isYJOtUViYczcz1KECk81QwBMKMXeN
0gVY3XXN0NZcjZgR3A4qtaN+fDAYOIeTnO8gNJxmzZvD1bOu9F1/d8U0/Z47Mu4wo61r9ovX30hm
XcLGCl7VNFKdLM9Zs32D9RxEs3B+TUUQph50It4RATJ3+UA0i2cXPHyTX77pmsYgicvcIz+yXHYY
wM4hHtyf4/wcJP2NDD8thnBs0T+t/MptIepMWhvNVeEM4Sv0vXraWcEZH8WPwdr8kgWu3L32tc4v
Auec2Os5ArezdqGSm0T5udjiW+KoGY5YDRme9rTtsbYqv/2MrAIm3OUkPyeHPrixyLAhopDcxD9J
zYZrN6pQQ6S5RjybllSwevvbUrHLLOVEwqh+Qaffd8byBWvxynXxqlKabn/hrKGW4+jQW36vxpOA
+naoNKyaVWhtA6x0uFH3sZJLnMSC+WeNrdvu708PNfEKIolFnfO2OOLS8tu03HvN858ZjjSUmS6i
lO2tEVn/aSmLAeOAJRdxFwHpBKEPCWgtx9t2piSSP13ovrwBV6G+fFht69q25bfelXdbzWum3unv
A1clwn6tm06erM86p4MmOtrVibc/Xet5/bBkzrVR7Wjr926ivTqjc1COx3TUe/C16lML5G5plzd9
5evbSuqkcU9zwndmSe8JznaRwMcQE0Npjno9L74Dd74fO1fjacLMhUiyhGv+LMjGGGHmwCXeZEJs
cqN9wuvwtx6MuPcNFggx30dEfu0d7hkqWkz/dftiiFu5m/MHiN58lWbAjgXeCrzs2tTdeV5xMCy6
vdHzhrYFrDtZHhkGl0ndxH+z+QiuYY+67W3LFmhIp4Z3nX0bTo/B3HBfT06Ebdv7dqta3DZ5WRHU
bF8HocWz73LzaERoeZI7KCOzNM//GmI8Ik1uojIwSJDGwQuXR5XYUIV5Clq+DScaeVcN8jOzE2z/
xffKndZ058rLL/rY3pKGn9keV66XMRyGuHagxzPNCguzjcbuNTDLV3LrbmXOhxZdH3PGCkSuxbej
2AcwRT6zziXW07jXP7b/avXgtRnV76a6z42HoC8ExThnk0ox/28fxsG+bs9u5oDdPqmvtFc5Otft
i84Sk8UwDvf5ePHTWzPOl8HRL0a+ZXRsT3U7Nnz3wTKHm8CSNbQK+OhDFTwYi3X9+w5NV3wGgke0
ePwDPZOfeOdFZcLNaNZ3ttbcSFwxmeWzm0wc/pJI5Rakt6kFgB2sP61cCOwjKMsDC0FxheBTOi+q
H99rYBTaPrbmso4QD4LHLmgvJZzBVCMpc7uPh7y7QUv6rCzjKuTKUNBwo+2Ddln7BOGLKYfUXgEz
5TrTWfAXlqi/kYH90t/yJtn1vkFQk/cqp/rGdNVDcLxd3Vu5JSboWAK+11D6p+2iz6V5ZcU8bD/f
Ds6D44tro8aomprn2TUudGbUFe4LV/oXEecxhKfbVNnX4goCxA3JP29r3nPrsEBLyJ1t/iAzBAi4
M0eNbpPg2T9sveqyLb3CFpzy6Eqp/YxnYJhQuhoHe9tHgpS3euWNoPuO+r2utQNKgxKpBmLh2J1s
ArMwF/QgxsUqtGlyQgMjRVvw/dDi7+xJe3F6ugAlpoMvsnNvp58OLjDmxNWhpS5zIuM2lWw11ZSf
W3We59pXsXoXEz7IyE//PfohiyzAYpjb/TQqrvetrJeKBYWjC6ZtRCE3vb2Z/JDE2QWRXFMMaczr
nNrXYPMT9L3I7sdoAwQ6SDXKGm/1pF1zcS3rMecJUIV4Lk8g3cpHADeLY8d+WHFYru4tDxzCoOr8
ex9pDee05r8iyHjNdP078KcDHup3S8Zt0yrkJLN5TZp9bYgbZWoejgaLZrt1Qd2v+G2hcZDuacrF
r/agoVzcNsm8FN+eaxH8RUxTN62QSgw+nGKtF8v2Mbvi91p5X30/ZSRhUOfWkjcqsfTx0nIKW6zu
kH/4IT0P6QU5l17nDldldt/6BG3QtJ1T0zAMWsmAHJdIhyAYyiz7Jr7sC4rvvpr8d0Fx1jhQMcv8
u+koBizyfwiXqUjv9mHHsI56kORENwltoULodLeMTVCLdkIGZw2xO4rPcso+y9I+zHNwYM99QJ6t
Qp0hF5kKSxH3zRXvHxh4Es4gaWVe3EPoiAIG1Mp2Ho3MeMo8LrZGKGKJvTL+u2SNgTdSblTOUltD
N5Xt3smv5kT5mAN3NyglUyUxdIdAabX8LK6qz8Ins6CDDVX54x+vs7WdVxGW4xiZeciy/NtpiErq
FjJayEs6EIL5IfuENZ7d2QUdhYWFdzRUzs00EBQzReOg0eJVZjyI9NjJ7pZm+eegv7l992DOFoCO
jid9uRHjVrPciXqMifRcQlQQzd5KnKvTlRwyNUVORmyBUa9wBe2twAk6bOZY7sFSe3SpA482EIfO
NcjowlzFFcnFnE0rzLOG8QI7Fk9q5wKRPXLr1T6s5BiEBvAISWWwjNjiqF6eirw7GxPPot6WXKbk
DKUcQ5jaPsMT2/j4XhflQ37B9vVaL86MSw/XYZKV4TK6m8YpqeGbiXhQOWvFXO2dYcLE6tBExl3b
PxAPoe98VT0zimFjm7hE2o774nTOB8oKAlwM2UPmKl+V8MBnVIP3fZKcS5fxpa+rPoa3yp/PbbOf
W4y3zMEuIuID0oOh+fPB6PZCz6soR9e/s0fnpz4bC4b+jDIrm54GYAsf4OBz6bfokCn5CHpuOyMd
zYjpyZPq3KM3UtlaZfT3b+DdfRs1EHNNjG3Z81H//jF4aMr86LBAPaja4TE32Fdlz57LVPlGpfla
uMYVaXOA37CTMUyJsqx77pR9xZA0i7qRs8ufizPymm4Hf6nfNcr+mDF8gN4NkgfTP8v8JcT+iDtW
JdelggUsaBhM0g13d4kxYVxkDDfT9b+cWowRzo8hdqZziGXc59a+tRSPoYuSHsoCOgvlUxVaNLQQ
FKjHk8dGdbe/3RsY1JWF/MAfELXBCZIw9aFBue91DqdSqu8JFst2lC1rHhpjQNB2dbe9hPSdh2DI
P9vcOWEDETEZvbPX4dZT9zMXOCdGT4QGb2O7DbYV01rZj0E/ek7+uZW2mmkeyrI+kwiDzIvQNJqL
Da5YpMB0jNMcHWcIty0Ixyr93qbsOFbSaXADTkJD+4JkjRz2JHIGl0Kyyj+9uXi3iMfEmB/y47G5
SobJfdv+cVP/YKXXrCYFRdOiKdf3S96EfdfgEdXcqQaNF6q+FO8aX5nkLye/9cF/rUxMUObqTLaq
HfaAcJXOkTj9GhvzySAWJO/51AkJFEN71CH+dR1jSq+4FAuxuuvKpdPPKa1MLw8rfHCnVwGDPZ2D
NuOmReEjgoDquuAZjRltTr9Vd5rHfe6G0LF2Qzv9kCmgo6u3z2qcdqNevoEJczguPzaVWauPzR6u
LDcI33QiX2Ql7sZKfYyGe3SMfS/kDy7Wk1moF2UbP8AVXuc0OVsWarKOyRvM837ONdgW+p9Ugbh1
rROZjNciWJBDTCg0dgy/q4al7xUUWYX26iuuEvgzvB5bEwPupy5JP0vFHiiEfPI67wyRc2dMtF8j
F97SpJ+Z4J4sOlJG3UyGZTIjxh9fMEA//l2DesJrVUZ3W9ziUywYz6luO+qpMcwmuSbKOHXBF9qT
93+DHP0z02fDjeD4UIi4OsQU/Eb+hZdiSSYTFdbHhAjmsT6i1Ea39LoBACQxnZJhE0LaB1FHXtYd
N81dtGZeFuUzPQ75O/8Ge8Vz8F8hX/hVGCc4mxAddPJfcax5IecXKIVrx8N4tzZ28LPQW2Sq22vo
5Y65QJuyao+B356LvDnXksoT4EGy5QxwhvWMsKPLSFRGbGcWLFif8w0xm9u0MZzWnU2pn9uEiPX6
89RrB3L2MAfuvR/FVDxvnZo5ijvfyR8HiVkCCUNLS1wC+dpYUuaPxFsQiQznqReHoUR7FPi7Klkj
LWO7/fLJAeRuMjgRt6qYzLYwTSpSNPTfWrY8tEv3gsj5NApG4xCaPQ2JASGYwWsvOk63hEQk/TIu
YjfCd0em6pxTDciiwbrMHCErrvvcLDmga5pBSGpFsjdNcoeKMUq0KQ6297O0sVVmn6NoOVaz3TQR
MOHSJzjpuRgxfe+3IhfkoPYBhRgLX3IJl5eVy1XKhVe7D0TDnL3Zf1pp8QoDGjfln1WB/TBLMFDJ
TRlQmZVh6wFy4uT2Q8lp2KbZpzKcl7Zc9lmCtl3LR4CQZNqLJrjvh+KxY4vqMtDDwUbeO9RcAHyg
s7CcF+EcJLNNJAvsKwSGh2CxvwJmnS1heE233CvY+Hn7YJE4YZhwu1wk26BdoTvbd4sh7gqsyPTE
uh+1f+d89L9NIFwd2zZIk0zU4Pn+qwNajcM5iZ8+YTwmMI4qZUMp5EJq+Ikg9UfeUKZtx/K/2ZR/
GTT/NPjgZTeaGy9tsC2tfwGYzdGqhjZhNVVbiVEnCwQkvKIfzJTO7C/gXC7Uew6RC3TQ0aYyGpjf
h0B2NDXkt582bBI2fh1KykqV+A8azfGSmGR0cKc403DbGvIxVz9afouxocF/IYoJIGHbBdJU94b7
uVjFZ0GY74ZwkkvxCjf9pir/tGQKPVl/C7g7C5RITBvlHfjZqW1o1XHbSFKMRiarvY2rfd2Qmtnf
rjGAKNHQS27wjLV1M1sPOm6XWo1rpaITdjsQIqePC4K1N0hLW11o/bwin1FjCrdSVG9A7Ri0N7v6
04OOgbFwdUhHRr1St4oC3UtmLlacuOf2tqAN8mrnwP56rav6Bvx+29a2tPyrLOOWXG4za2+Dpl8V
v7OsbdYfqkqGczbkZrO59WC/5sTb35CC7Z//PTNE10LwpnfztkHajALcatBmbKAAt3A4ezrWOFtd
JKRcDiIleHOICT7NIpFQF2MiQzjMgDbZsa+L4GbTdES9RAOpMngMDMy0G0s/CZ3STRsoYYOeHi0r
qHD0hUZxcbUfmjvcqUBck6o+mwQ2Rcjh38uFHlmV/Q7A+7NjkofLSlwK7WtDREhVuG3QJWSGm6fo
dV0AuxpMtSImO7KzBbiVDxr4Kt3VnzmkDNRfxf885f9L7IHXWvK/f+YK/J1//67hFGciHf77/5Vg
8J/trv+/MsVm1Pj/MMXuvqrf6X/Dq+yj+vjPNIRNH/u/WAiO8Q/YzRu92YInY+Ml/B8sBMf+B04z
mKFBKsQei3v9P1gIzj+YL5o4uug6MgHd2hg2fT1uBAXzH4aJowk2ejBEbXvjpf5XWAj/cnvjecNr
Y2fnWK7p49P1L3PnxKstkq1XEc3OMN0Ftf1zLkH4GyaCYkzp7pmid/1Hii8nELT2JKXN7qf5GGt8
BWmXjMN/eoT/h2GuQUHzzxUFLEWLJ2VjCYr1t0/P/s8zVjI3PQJ6Z/xUte5il+V3hd3bDkwTmT+z
MjOLSNuoDlbemUyd/OCg9CaNdfXRjePDijKettruI4nHQliXO1Nr9T3MwSw0g/JWGGepVhT/9SCO
syXfi2z56QqUEu7EsSodCo6+Fnu3r/9UYug4ZNdhH6B/i+gHHnyRa5HjE0SYk5nsYuobpB9TINzI
cWnUvZwuzSCRrW0GKxYkeub9rU2Xt8VKVBgIdTfomBR3OLkd6tTYi37fl91y7sl2yKQ7ndPV3C/a
Co7mcoj7i52Bw2ITOA87PfVfPfh1dJDTw1RjlO26JLWm/VkF7rVsbXCCNVnjZGrPlUy+AKK1tXie
kDblUJ5810Szazn3i9XTmgfTHlETqbGa8YgEewcFWQ+lxYmlbPVE+tdz6YjlSEOtHTg4n1F20VR4
axZJa8pisXn2ZKtCpw/JUt9cg7sSycrqTZdu5mDLGQxyoK2P2JcvV+CSH3VBrM/oT08SONdD4RBp
hCjsCp3aZoWTvsno06LfBSiGDh6aKZdAqc0FIThP83tjVnWUZ/68K0ZC5USzXkxrxARwSvf4Sz4B
D9HVz2iRVzSwsRAaNJPlQXpmHy/L8jurko8CYIXYBhhxjyi4eDlPnw52cW0WrFCA67qdWIpPWI+x
0xPei07NCy27eF5q+72a6/VpaugJDNznGGsvZ8dnkOUZRY7TJrig6/e7eg1YZrQUubX+Khp4jjVg
Y1SA2Wc647RAgOs0FmOawHiZSSeJUl8FoU6wrV9YVoR/CgWyiScPJoa74GcawGFzU/ePaFI8BLxp
5/T0KLo77dvShE8/GyrExei5g86BGrKIJ9cStAbb1aJPiiGW/2X2wSkZWX+9xFhXFEbFoAt0vMZr
GEZbxe3H7MsUhqQC3Su3epom79136t+zW6S7xiHkcMXT5uaN1pdYlmoHwFiDPsa6VXxkqI/2QB+f
qF+9cBy6F6nSXzWO5LqLJ3ui1vs1raHBzu11i61ontsxfbVxMQD4G26GmI9N7aFohXajBoUodBqP
hj1FPP0PFx3OSVnFnZa0T6QhYm/qil9IVV9Xv/uy11F/nNvuMjl76U8Gbt+jCxd+uTPm7rwwfsL7
aj0Wej1GiNaYB412s8s4vaSpDzu6oWsS9LSqitNtSIYLFnreTifvSbUYIw+FT8WL1NGraIKttfxa
LPtzUOim1MKtngfuXrP8P1qjM3Oav3pch8DsGV8q13rW9I95SQ8AZd+0O/eLvkLNQRsX6bTXjIMk
gB5mMpwLEQFX6tAVBA+gg9CNssUhgsxqKMwgGsYRhinNNlr/Vr+oYDhTHDJBN4/p0P+A35Ektdyv
HU2I3hL2bdiZy0QNnmnb8wE8w35t5vYdNR+lV/XHyDBgmMi4ClesoBVJVgwgfCY6xVNhVcthIvl6
rYixSe2OE19+pZKJU6NPeZSQLqOK9Asu073fufp1RUKUr4O1R81Q7HTj3g6S9k528hcxp3Jvihve
Beah0pnHWZyeoQQs2zfqzFEW20pVu9rx6NjJQQvwjYqSAc2m6dbFnnau2afk/x3yIjk7Q4vEd/GH
H6Oavtu1PuQWQWLGKr4yHS+SbnHeLAvVvZrvK5+13CG+jTAPRPzu5Ud0XPdiLZ4yPPAhYT1kpSLf
poZnFcBTl+4YO8wzUw9ZaZ5oe0WgK293BIbB9ulRGsmKhpR0aU1b97Lwji11+5xQmU+LBUJbN8dM
a4kENomEmv3819BPFgYKGuGG6RAbUjDpF1OGNV9sGDa2NNo2M/mFgKGNWqd7EZ0WZnqN6QqH6NyO
pCbbu36xS3D24LEZmUVhbJmp9EmO+rc9vWqdjX1s8wztPWE5Vyg9S0z5GwzD4rb6lj3Bz7Su3Ekz
Lhl2ckqgX4boJUD7RrMJxzxll2TVewIlgYlUy/to0+YxW/yLXeWnjvDTIvvpopNkJC1PXeEphBUN
jIJlBwIe7BQGAHeegQcYAkKMrAyCGHi/QQIfSbM3i0m0y3lFknzdXIM8ax/tMevgG4yvwsS7U3fE
ibH21RuG8SHtsIqr62LXmELcGW0a/EgQQgC+/xyLtrlOCF1mcqtx1C8PDTPoqB8/V5+eZVpkdUoS
J0IT3OxkZvtxkL35GyGAcvzLnkaCT5kFuIFz69O8fit9pSO1pEvQSz1M5+FG/e4esXO+1Q5p2X6i
fiwcADaTikMxAZk0ThEh7knvMNibU4sYEIXuvdMz65wFID7AIpeVUVzo+wnRvMwKGKvmI1yGboFC
qN055fLiBEcHB9YtORUvJHCYbiadvNn8PqfYS6bXouMoQB8EabqsTgxraJk6YgBNq+pitJwnKccM
KwBs+gDrgsOyIugkOF1qwf00a2QyDqTrWWIEb5heFRUHbaRH2yh7JqwojbJC2+OT9NCQYAFOp7KL
YVSHbXgcK4ow4AG8iT27O6EDexxG72qSZat3ynrlabIQ/eJal5tgWSZ/vGbg81mYEIkstvJxp9qg
3Y/YmhLHu/pH3P1EGAxghku3vFPMMY3Ip11SKv/gyDe/6bhzDGMpiKACrVznWl3qfL5bK527wCBM
1/c7Uo60n32p0HwzlScJQHr8eP1YpoaJL7RLhiwJyg9uM0OsQSHJjh8OratQgcKXPLhZ9pIvYxHl
Ov7xuNYksbnlBQNjN3tpLO095aRk2jlfjNEsAD4UASN4TwtGZMJ5lnN9s4PqyiBPP3jOPcar9b3m
lB9+l3EAWhrTR1yfyV4NOxeqbjrv89LXLobNFaUTMt1rfoRaS6BW9ct4Ugm8GOWL2G2y7r5v8acj
CAEuZ92IazatdzrL82TOw0fnqOWiWjZAb+B+tvrecte45bGjRo1tDPLPwUBahUFH2hkmPlKuXoSE
fGdkeJdgRm7ePzqKuCfcAOCObP/X04o9IcBMMf+KXQMfMWeJ5eyWU3yX4K36gJHvzTTLw8wtGifd
wtC/dJOnFbugU4+11KWCwE7Z7WQ7v5XpPcnG5OUJDHdS8nJDaAOnldXwMNLDhH/9MFnMgGNN+iw1
7aSLDh+9JnvACunCEMQ/kiTixn5uXKTqkpdqc6nM0zcnGbR7jeCHZPTW0zyrV2fR2rhOz+jeGnIP
iDzAFFhD7CCe/qr550V8C1clmAMT2d0G5tHw3WyXrVYWE7GNNJYHhsNiHwct7uyWo5+wzkA6b5CG
l3Y5SdQkiu9rWz+KCT/irEirUyqbgzm7K4oliu96qYJDSQyWnh6rccDbosfMObdNcB7PuSuIwD3A
Iz9q1CI5yEK7pt8ayvgltZijmBgmbr/Facu91mF4lVcjIHapN5d0xdBxsV/B5/TnIdA/62QucL81
8CrM8UoqcE5jwwzTT73ejIQTOzRZ6iexIYGaXN9Uo7dvhRag//cx7yqr8lFM9UfS8KyQcusjzrnm
ZnZluGMRphKjLCm0S7KFTXiLaV1oC2mK8u/MnIkHw4l439qVAddJ2dvyxJ5Zw2qmWkl57FYq5T49
cIk2NAtZWEC0vLb5O2GnNtajctzqXoZAugqORbDgoodxf5Qbm8uHX72ceBwMhrw02K9Jbh40QVGz
lgPmVBXzgMB7MfCFueX679rC62+c2idtrrSL3ObaFbjjMOXm64TfN6G9TMAYA1QXQtz3+JhsFgxT
QU7cnO/nTP1e1954kExK9k0+NQcMLcNkaVywnNI7YLPb7QHunYvEzxkKbx3rJraeCyZzkQGZBXuU
8ucE8nmojGK571dmSEPSVHGFAxp53ZPGNExfL/7Plig5vu5ZYfSfEY/nzDAIWiIXdCKhUF5ePJ/M
4BIW0gVt5p/c9L8TEqYOgLTBaR2KPporrBL9EuemHI3sZ9J4T92c/zZIF9nnczsdK4kNreVXXmzN
hv2oQHLn0pyeu6LekVb8wtoxCC/lRm0ScVYtXrnLLCF1qg+8T1fc7WC66IxsQalVcyx1765QDqyW
oTsPlPExYLGzV03xm1u7PylSYHFeTl/1KVqD5tNfc/e0Ltk9bSsAM3zFgAcTcza0+KO2ePRaXUJ0
nV3sArxf4llv7rEjLw8DxdChlh5BbWtKXdUGP/GEct5XLfmdZ3sxrN5DUI7NfZH6v8tsaiPfz6td
36j9MNPg66Z54cQyD8h1MPIZg+5gOgssxXo8zsT2aZPVhOi99fMwu49FoEluLvoQClAyDCBbAVF+
F96zpWcTBVb2Lsd8BOOfYGvNGWeMey9Xnkphkd7XioFvwooX88lN+/qIvd/vDucNpvLM4R3HSwlT
aaookfOftqUDlzVYhLcZczludZwabLCsxbBeXAzEisSTzLl7655dBZWjivNJmrdUk9lOkpKoL+Kh
xMH52HE09GrW9l2YM+DaY3NHaJHGZFS4cKtkk30Eo/hRE1nvyfakNSS2eGPT7gtjeFnc5uDUVPCZ
JzM6KgqGOlNPAazXeG5wYQJMiPDI/EWO7nwSrvVrwMLrKNvXBcV6iPXJD+FNpEZY7ZX7gEMtWzWS
CSUrwjLg8XVsmsKi9OcipwRxu/Q49xmf+ruq2wTdCAS0mfbhUFTmC26HT8WUMh6FZ6h3WRXjFc2w
zSeEF5eoTRkdzSUOydAdmFngReRWHpf66Ix45BhULVVlkUjd/dTM+ndR6+u93gShokps5/Xklgs2
KaY0QG7xK3Rxd4xbt7rD4HWOJynhN2IZp6WR5wTlWelYHKQGkyMGz1/DSKGXGQWDlPWs6lE7FYEX
mijQYqh2VB86RpTLVM5Rmcny0gixx99vubQqpyoYIDQrkZzmRacGIIk27EWf7T1lchbr/lNlJj/4
vM9K9W/YzOTHnpNxU3A6CSPZonpbZyAE6QencRmB11IgasVdN5vPSV7ceozg2Tb+mZcFV8BnrDDM
YZ8kcxvih/zGdVod1XK/crJS2Tbkq/WwWFqyKdgiZew0fNR+6GAOC29vjtBshAKbSlOvP8NzSGNc
LfRdQWDOUSuKNLS74B2TpiEqnISwqiFo4lXpZlgEwc/K68rI1ZjsB4VOByRATqjH24FqIcfei+hI
qD6jAI1ajd2YtXuuiOQ8dOKKqcZXJvQ1NOghwwyHjyirEZd2E4kjQy0fOz2J3lx9Hi8jB9yUxsj6
z1jiAaOtrTyMA1yrJpm+uYP6nSfnyOsmJ06D6sGwWxFmYFezreU7kRdpNHN/RKIzf3GE0sbiZs+3
sgBqFB0V9frL0xuo7MFbnltvRt2bqOAtyObM1ynMq1MPLOBqwSvmpS/Zuk6ROSdXyfBPLk+jzeWg
FykZ8T7cEWl/eQURVImJhdXaMz5ARbN04521NIyZgR4zVTjnXtfM0MmEe5YV1YOG2th1ySvZNDCJ
Xv2qZCpPDPhZTxQiGZlNwTp2+1FpBZY3wFoxiiJYMMT27r1K3Hob2nJTr48WFlZuCXNnIgmAnqsP
wYxivTe/hBhJxRqGXTKrLCzF6oXwElBjiSZuewOasga1zjJ3g+w5MC3jUPj9MREBbbzyTpVtPzJL
7aM6b6sTlxYz2kJ9czYdPanK+xry0JBP5dsUYAzH4qIfBW3tsmmvGSYaklZ6lwFP9CVtrSMUeThi
ZUeSOrMUu3cstErT+6gbT+vi6fd9TW6z60Vjj3IVhhLlsKBeHgxnL8Z+X8B471Q1H1n7P7JgjbkO
mr3nbV1s510X24WPpLtRJbZuySYkuBhRnnep9wwzNT206TYZTTAerZMVFpYzy4Nq1JcMurhzmUwz
Kjws3TrFFAYkC1DFuEHWXhq4SYyz8PuChwnrB/RGN+ueiK2rgTkZseb8sgwPBwpDQvAwA+1kA0VE
T/GYm2K7gaxqNUGAZis71cRlha7sHxuIpjKw31VSPyVjD9Vm2lDEgFD2rM8AO+iVMGc9gFMM0BE+
xID1tdSZWAoFdO3b02+nhg2VVfdDgr20iTWs6xoPODrPWHKvx6TTHoehvxRrT4s2s93HaTIwlNMd
ghXYem7dfeapAir0f/ZVe+3TjnGSOjqUhtMAao//WBSot8kBBByq+Y23vbel/YrS/TkfccUa3OB7
EPpThUiA4Fq8S4hICvW6SbDgvvppnsezBQ8o79A+O5IKMXjU0bbFplU8ZlN3xvHjzkX9bLkbM8zQ
mbnn3NpF1dQ7bI+QorTN3UrGIw4tEnIl8mAa23xXmdWyK11NHDGj/9mN9zngOEr9l8Kb75l34wlo
P3nYgYVr72E/WSSvY1fv24SQTidlfgfnmd39smbFewfhCd5BLYE9Sv9HM3LGTkQ3Bdmlt0gJ0qrp
Pm/USRZq4jDX/vTsEsMhbrv2+bBNGZeY48B9hLBDg8E9+qHDQ3QYwo38gJX410VLXszFeedQpuFe
mMtmxfOo872Qt3u36MWMunDh8ZjPHnq+mi5fdOmXMIO3ogx+mf1wmnr/ESvlZ2Y0z6u/4uqHZ+vK
S9X+fVW+NKlXXjwtU6HRi5gZ8h8XChLoWoK9iNtFToKLfjLQijpb1GRqPvRWucAVBdPzywyo1qxv
RgHoo+ez9dA0yJscP1pKnR0hHhM949u+h3H3rhpMBxccrbUASC0RdXexFvcXhI+jZtSfky2DUFTq
bhqsGQ8Fm4Hz6lzEwF3tmvmzOzNy952fCTnal14PtJCawAVTrdsasRpg4ioTCu+Jvisx23trdHlk
KAlPGVrFMstsAlJ+zvWgwUt2RWgLCaURZZPC1+I8NssXV6MHS6++ErZo3g1oPeqEm9j9brPgaxwU
HFYXoLdGLUle8kEvSbvphbdx/dS+0+qLWRIQJa10ORKqDEmKUQWocwcR/FEPll+ZnyMucKtf+Sag
HM3fja6y3Qx2mboSsIfLfcmYaLe/AmZaIQX7w/9g7zyW9DbSdH0vsx4o4M1iFvN7X96QGwRZJJHw
QCIT7urPg1KfGUl9uvvMfkIRFUVJJP+CyczvtcxAkgfDQNIBl5LLt+FAxjnhxtpFfA1NYHtyTwri
ro5VvJ/9ML9z7qtS5fumrClk8wXKyoSjbbNPDdc5hFH2iiM43nGTnxNSf1eG0VVUHaLnE356mY3X
zM6v8ehEB4fu9ZUOvHZtszvZMhS0fve0dodLW2WnT46qXl1Cs9fO6N/n88GlR+IelS7nmJjE+th8
cBptXTsx7CvkjSHv+laaA1tmuFckDlZ90K6a1BoWsHdd51AflHu7uzZacuRH80Y7bbKxEOWz5Jfw
Ayr5X9r5/8v8bi0E8j/mnW8/lfgpi29oJf7IOn/+rt9p5wDrO1Gp9K2RvUT0ucmfN/zs1H/8m/Mb
RK/n4SBFJoPpcBGy/M367jm/kQxj4lR0XApFnMUV/zfS2TMhpMmWiiw6/LBRRu7/hHT+NKr+t1gG
MygKGcIjIghnxkbH/Iv1kTjBDnxV8vj2zrgjwBYFVmE+GhoqrY2KK+Vd0aGaEGbNORu6X5OYXPuI
3Qczw1FU/uzLJR+978JLF+YBbj4SOXw4lIScrT0FDBDXSRNvpwAQrpW7LO/6u6KJ91ZGMfEg22jf
uQqOQxb3VmsfLSu+kpwKyiU4eGuvD3cZqINhWcbeQKfvE2Zzz+szXolr31HI3q6RTk+nbAzVRdIM
ufKleZ6LuN4HSYpVU9ny2fcYr/yI4c4rgtOYjS4JbYRw1om7ilha1hnZ/nMx99s/PAv/LwJ9kRr9
5eriwva8KAh9x0HV+Gf63HSnEFMPIvkpae6L0jKIwfSmzQgR+dgwhxFuhDK7xUpkzGtXZe+2pzXu
MAWIVtTy0GXOt8gqrnY9vI4B3aH//PP5C33/d5+PuFLf82gBQuHw5883uW1dSo5UOLrePLiUk/DY
iKTlnvWYnFSSUPkapcbBy5TLJofYL6dHjNUzedJhc8GI0G06duRTQIXj2Xs3UvnQuIl9KcKC+Ueb
lxxV0LRY3lSw3O9UR/umyb/6Tddv49y/+3wCUAFc5hYITquRlC27+WIK8zgGjd5Oqi1Ps75PEpCK
ppgPTCzzjvxEgFlpHZQDn9uht7rZmQM+WPbEmvrFk+cLay3wt8CYqofZnU1OEekvl2qVW+3JAfOJ
c4VhtO/KAaCgwO+QRP3BiiHPxAxaPwWo9VB6xafPB6QqkbD+84v/KX/7y8X3qW8iGRRtHmmLy835
g3+9SgKTyhTOT2kG3+LFT00eFkc/se6xVY7n3oqildP50cEy510QC1iDdnous+DV8Up3FzXkInZZ
Wa57PyPqypW4JsoxODpZ9RYF5LfSqmntpvlI+9t4G9jQmCTDhFxalKxbpxuQ1JI+Lvu835oGqeb+
rH4kgTXvaz0TVrywuEaaBus5yPelomuZdKd70wuPfjrJY5RW9U250QTrwyQKwE8VWlF3+9TFuQaE
1/NSt/VVJna7R0jwU4xpdq1tN70StPbF1a2/KD8+cFd1+8/OOLSgydVfjDwu5YhYXJyB3235q2ZO
jpG27YNE3brrytLaFkXwIvw5OvjRSFaoV5S4XhJO8ZWZ/osb9Xkj/nijLJN7hH4kdN0QRaH/l7e4
oQ1z5LVN1qIt0rO39AxHzkxpI6XCuosiCohRAzI8nxV4CRTogAIviOjMCHJaRnye6DYhSCq1TqiI
Hoqq6c6LYock/MukCOOK5z0rU39GToGmIV7aTvo8PBdO8tWLuvGWseptWL2tqwP3srYTgnL9xaqr
it47NS1d2LLkXAswoYJiQdCX+Qq7cL+sr2psDwA/AfwAcR7qp/YGvfvnzzLX4+9WEnrZIwv2LqR4
4DPh5Y8P8+C4fWGR07rqaoFuVbjrgFFzhxvsXgvYKBk599DMb1FS3yg5ZAwb6HUNsvBKEzHJJkvs
oO4kZphhmnau+o4Za9/UfnOLx3GxR/bEas0cfowMgVFCI+WZNwElXwekxRmrPDYs4HSVGPBmjm2B
zOFv7iLTeC/M9jxw4j4THETeshc3xzDNhn2aR1iCF0m6C34d593JH4Bd2lai244KeUgxeWaaOcCZ
l1x9E6NfTirmJqwZse3DZ6KWIJ+/Sabz7A3bipz8gz2xeels61tRtS9rUkuD/D2PRo0DRcvD7KmD
csNfBrA62ijLOlrpiNG4JMa8rqyPySSPzA3677VHiL2M52FF/hcO6Jg0FVSQTeN+OBQ4QQgOJAhk
TCLRhIixpnAmMyeA9BiLrjdudBTyFHaexJc7UkzXa2trISxbiWGKtmmC6qBE2XX4THOi4NVY40CJ
tp/hUZ/RXnN+ZR0Yd55MsEf37iMI3CP+5u+JMJ5zwX9JUFEGxE7gyR8FocglGYNQuxsEZe02ymCv
e8QPULv5F6z44uw1/i5aTHO5kbYwUouxJeHvrGzZnUDpvuR2HKOWHX+2sos2gVGwtoFvetm8+fyY
n/0mUNGzHQ/7SYU/zYZ6DS2D/dKxerJbfBZBj0G5t96tILFW0m4F5pbN4HjtSnmDeZ0EBgNHe+sZ
6rsYhye/M+5ghw66hxmhJm9X7EmB119kmjZItw2wnMwENyTHjrGVNTVq9mXmr00FCq0iherLVcm5
NRH+K6xs9eAXiEt8Z5OkvXmbWOLRrJrHIbBOreVNW7fNCVIvEE0EoUtsdRr/KHRx6RXsZtjWh1w5
F18p0rFE/h6Z1s2lCj5OgWBNNE5Zf1y6nZ+0hzgBM5tAAVd9yybnPizoVekodVGTIdfCt/W5iqkp
6QLcOs+WFmrXifh99nv4BTvdoTseq97HNudBlvfHQln+VtGrSMYvQrdQg2U41YZOljPVUAL9s7rX
EXXwiUuAiTEtXpa2OqckY1gIg6Lo1Q28nVuE+WGsig/tRm/5hGI5crOV51Bf/i1LAdhw5z0b+NcK
ZxK/zygoVv9BjtOfczwCmiNtHBfkQhHJ4rvmX5XfFd6SIKjR9cRiSTHlh3EaJeG3eZGFglnwJLuS
zuzxEJUrwnz7g13WUBU8q7suvWSj/q5s79uc1jfbCGNSFjzMFKV9/efLpfXn1LbfP+giqCQEJSKZ
56/nLqx7NaeMpdboIZbEHeZ2ZTzT+YljqkYAqqtsuLggsp1RdZsB/+627v/FxfqLTH75DJxKg4Ad
x2KlQiv/5+OHafmL/GOANpbtUY15f25iYqWiqTuXliduQf0Q5/lL1ctqf/799NDy9hBrnOQEsSMa
r1Pybf3Y884GAUQQ+GiVeulqrKRsO5NfzQfLSe6qGNQnKQewQvqe9nVF2HMjKGCqli+f37Hvdnsv
puOzpPx0Wr70NCGdGlqxUN6Y6cYkLbCCnLmDWjJONgkVLdExd+gfITtDPMJorgiG5fzQBHcFF/Dk
gfAZUYgAC9/sHtzozkdb6TlaPM2Ea+iJ0qR/cVtD868Hagvaejnu+55tLlJjhr0/boNygGYkxoeL
MfvfS9WPq1miCBtG9Kh19ehUyHR6phHlGDulewXARr52a+Vvrc5IeBSUF7TlNRhO84zrsi3ZG40x
v5DCGu7DUTyMcXGgQuYVC6e5DhrxraVVfIW0HuVNYKXRCz5UlGblZEFOgkOoACgLP20+oUDshmLY
ehtBb+iaVqMANdFwl88uBh/tffOlzaGrB61SKYhLYC2qTAYjgiVO04CY0ikSEHkOz1TDWiuAyRPV
n8XW32cjopsEv5DfEU0SDcg8cGsflOl2G79k0dTUDVBj9eom/t1Ypqe+dN4dYPvGxpNoABq62bcm
r9xzoGnYiFP4Kh+2JjHkh+i1A91N94chwW2Zpla+PTLKIVwBZw2gv1gb64hFyensJ9d29lPincCn
cQ4O7AEkwHPNEXqekM/KwDTOYdT96nxK8DKdaj5zdykjagY6T0QbaeEtiouB2+PBP3cuJWR224s9
0abv4xAxQixB2CiivVBD6ZswIbxoBbT7UnFA7bXt9Ns56mbm0l5vZVURJ4xJCqXtbYEKhR9bB/rW
5Vbn72oOfxRW9+F6YEcjTY8nCsDOdOD6JMCuGre3N0lMK5eJSnLy97KI+r22ZkjP+gsfMsD1Y2Pn
+ugIgPMrz7wPOEuIPPH4BNy+OB3Trd+yuQVBfoJmJZoOD6rnbQPKkfoueKBqo9iIlLSDSFsITbLo
5AgDw1/n36evxuR8pRbNPVAsehXO+HXw4DPQX9w4yz5yG75zNqbPFNx9jt0M8948rYuiKrdj5a9R
umUreEk8w7Fr06SG/swNi++1WcW7ZuQ6AkMO+HWjb0Sv7DnP7hNUumz93bGauSG1WzbXaFLXwjAx
65aNwdnaPKelNR/6MrmbtXcMOhTGJHEUl3H2n8ywoW3ElW9azm85tYnUPlG7SAfacwulXhcV0qyy
b4nWQUmV23O2LsrwaugILkJ23pYTRxjN9akmti8riAAheRGxL1WMDjatMb6WBSEa2yHyfvZRkLAX
p9HW7cOvCvxhNTetIixoRUPABMkUMBVREbVJmleMhLxWRfam1OhscRYCS/N6rGdJ/hsP79mh6n32
pu6aGGLHnCHhadEvUWDjnKsBc63t35O1HD66MU5pO7C3Q2WEOM7tG3laA4WBPxxMT+cKlmGbIN5b
c/pBU7OyUduuxOQDyZLi6hANiIO6HXeQ8RcPOYlvwdg4lnVvZ74cVlGOhsjqkenrAby2SYO7YcAB
WLjZc9VAilRkrsHriEPOW7j2cVWsGmsJCrHpATTibRkjsSqbX+biAY9mOr/nSDUPfhHQcO81mFNb
sYvs/hkOHX9w8D4SQDrWZnTuQiJCSpu5tLVPc2ug5zQIdXPD9DQP3ZPIOOYVzZmaGMzt0UBdUVhv
NGGfyCm/93NowIrgh9V5QcLWVzGNey0lFqG5dNZZAtFMK9umqch3ZSleZUn3rS2KBPh3PJfJ8G4Z
mBVD2eQnoWvKDS3qddH45cOipWMLWnuFardyoOMp7xxshqDpq7JtiDhEc76x4EsoRvPoaMkHd5PI
+kaMAnzgaFAhxvQjbP3qmPa2NIfdPBXxVSvvGk8JUucGlB+kL1nnJcRwTKXLpsLXtgoCoAmZVQf3
Nu7YuBB2Iudc/OWG3WYHeDQEhJpXvut3OfJC/CFGygwY3hkBNAknSi415NbG6FE8clfX4JQPLEmU
ihKQQw7cmY2C31YLzsiygl7h+Lw2rTxGrijTLekjvDQJbH1E8sji16pI1tpQ1olrU3Is9l3FmT86
kxt89SL9FdEaP20XPSEMwL+ZRK+Iu9S6T+TlmZFjurFTBZ2469mDkJLY3jatPRCQMXmgdJJrDIe2
CTxa4kbj6s+NR4qxefFAhUio1yQYSGCNLOSAHRqnsfOeyzT7SJDer0JvcnaIRLa4SzhfK+Kiw5FE
PhRuZD0k9aYks+CUzvkvfwjma2uUBKD0dbkfTkPUJo+UVkwHp0X3q0tqsDJQhRlBHDbr0trrrpxW
9LWgGy73jqI8tjPf2ezh9ZYGZmt8slr/qbdoxTTnhuGAeAfP0yMIyNBu41Bw3BWKEZUEURtHWUJe
3yrzk/KQ+/Wr2TLmNKAE1ps3Y30tWsZI2X9T/Yk270gC/FQceNK2tpjorZuZ5Ns4M1B1M/2kAzio
NhqyKxRWT6fBLlvZ0a7U/rPlmGBi+DNvJOo5GN02deFpWjoAzYYKZSEVSl+sksU3GuwHZ4xehq2P
/7RkPTwKMV2ChvemlsR9DAkCl0HC0qajnW26fZAF57jCNCxdcs3mvjgFwrjz0fACSMwYYaQfHlpy
uSdUk2cFXw6n3jwEYvxhwdj67RAfxUhlUUR1wDoT01Z3lFVVovkKweyufae7J6Eo2+vQ/oLz74o4
8BY3sLDU+9AklFC0K2YL2leGV5JJ24OqRYDgM36PPsgm+8kCoLE1TD+D8JeNZ/GgI4BeFcm1HeYo
31JsA3ZeAWvNEfms5UdQsAkX6W4kzHszTIPcj72ErnVKsr+k/z1GjY6/v0SZ6ofuKp6dihxywj+T
OP9Wpvqjj1t1Dalq62d5H/k1bZttxTaOMBpI17lgNNM4FvdMvj9xbJpbLIjlwRCq30So/4YsTXgI
SJRlxT2jwge9tMIBjwGKQUvKO1F754DUn4njEhOkZTyEcrq0o7vtjf4TEUK0FGevofk66sK5mpK1
zlkiQHwEOag7aCABkT77GYmmYiQ/Jt/JSqmD043kQ9edy2Uxh6cReI8tAw1XQyuy1bJAwz5jj8Ei
VQdISypQdBis5lLSR847UFHGFCICQ2AwvMCS9Yd2mrqD30/xKpieWhlThKLojuRwvtM+aGvIXLwW
9ni1unLR4cwPwmnfND7bu6oj9K67n0mCskR3sOcOnUZHIkIPrwfmeI/HJlyPWVPzJp5Ca2n09Iua
HA/zVUw7TqZRgt65awO0+JVYd6VwNwKr8IqiFoxWctzYCdxCGCgOrAUdgKE9beqysICdklenUCOE
IdEixlT/ymwyTZZaoiVONAzmN/o64ApnqiWb8K4NBBhLHdrE4tQAHTMgThHeRQOFmbrlzbGEsSHo
CQuWTO7FMDSnPvUP2eLOslurXxth9Ooh57KIjLiw3ORnckl4K/kVNsb4MhoIo/Ox4Hy1KLM7d0w3
lUF++86MZbitx5JrSphN4o3DI1vJd8snnBidfcQhv0kPdeNM4FPyKwlx2bnW/QzJ3U0nB2qEw3tz
ybqOa2Ik5mnJAJ9aK97YUE/PkdMZB11KxGgIoahpXsd+lgCzBO4VoVcTBMYeF+W7oLXgmre70Suj
YzYVO/qIvva26J/9JHnIx4ckcJ6szjiCpqS7zAghT9vOuycCfOdw3Mi1F6x7o6T1UkHkQlZ98XNy
712n2aVph2Udz4yZVz9MpIssfsU3xxfqkCyUCoBsmrGl1Em61rRpPOpqTHd9TvJfhabbSzmRDUNM
sWVDbn4xtsba9Dxo/i2/wX6yGLxSAUI7kovWhNPvjcRR3oxkkpGaW6HP0R5IVtr12TE2FW1k9tDd
1dgzD+yjP93sJjFZX5FeD5ztxu5aJtNuVt4bOQX2KTXDhybBwRUGlGrbRUOFJh/BQ6OgKuEfXTAY
OBn6LJuti3XuLq94ZEYnrc9qcg9UiRDk5Nbu2tKviZ5gQur0PEzubrSsX0ZUv0SVhxShcjgDqCy5
ePmSjUZH2fcyEPkl76DT09j1d16DodqS3ZV9OdlmHiml2aLUNAQI6ZQuzE736Da+fauG+NF3+/Jg
ixmNyucfGM3EpIxdgFxswQgqFJVat9EBDEmefQRr+xbdosKacKx9+UwPGd7FpA0In2fdDPiR95+8
waSvTVEUt4zckU4Qj5EUU/N7X+GU1W9xYXrrxtQfqSm+ecVPihK+VvS2HaIoP2DJSE7xUphL2iF6
CPZ2kgvuOh60RdkBI16HJgpxw6duhC+5XbTsBMjiJmjEq6eMl6LxMS1UxTN+DONKm5FxLZmuV1Zm
5rs2rCYCShecrQMoHKn/ppnNor5cN4v/pTpbI9wmP7axL4zpu1cP1anzMuvepHSS/YgmtqZlUIx8
fR+rDqwxjq19TNDdTZv0Jw5iQjmdsdbQT0LakBawY46ZH7oCV587qiPHuPbZVtOao/idGzFymyQv
WpLOyhHdd21M4KpurbapYHSzaKw+C4onsKZ7ZCvDmNk+RiHxjALP3VYpm5Qk/Gk9QYDpaEvxAkDm
bHR7Vspf5jxdFBlT6DjVeDcEnEA1RIbNLt/5nC3ndNh3ZAWr3NfPMqHtkRiHs9E2+tyBWSFHwfCV
Crx5GQITmaAecVTjEMJhkLGKsey1jpk+Z6ceiRnJ0KennSYiXL5GzlDcF13bvY5LU7BTvi0/RGUb
432P3EX1Mnie+zk9Ts342C7gd+E1BGN5M9ty4E2ADsTsSaEubQ94kjHnkCuA4auke2SLHtQ4JGb5
03ReBxGMl2TNLZg2UDPR9hNARuUD9l0P0Yp+mYZ2TX45E5c0zuqWuVmNV0qAUStBvbQRIBOZKuaX
QnfbkPw9h2ipfdDPwYY+pUOT4/IlmJpyMiPYBmGDY0H75razaf/Rj7xniNBqYRSrZGqiba4Y/mna
uHYggpvPohm2aNzH46meeWAa07/Iejgx7FVXxtkmdVlWibOmJ64an6cOHQKZ5Re36IK1UYa8QA7V
C00VDUcdtNcA0+x95RJCTtlet8s4oahoMpc+UpMdMdQ7RWjOVVAEfS00FjWtFKfEwXhrXWJVsriA
nAM1nVRW3jmuWxC/zGjVezEiTMc9lTXAUO9Sf97VU7ebgdUd8up1eqPw+tcgBIJVhXh+iMUvYQv/
0Mf2zfqsqk1iC23lYlSqWoY0SR16X7rNZXCGZMObcSTe1nlxlELL2ba7dubPr4vIfI+YDzLP0sxf
af0YBTU7M4LwR/idkkSb4OC6abxvZJk8TRmLX4Ed1HTd6ZuqLGZA5NvckPLmCLCgXInqFSpMb+Is
fJfwMMdGtPpITDWWkqw1N63ryoM5Z9RGzeNbIQkIUwMGFmNqykPVFPl91NPzTkPubkjq6WvXhNc0
n8Znp2cW8bS7bdssPDax3V06227Yik6utI1ns3UY2ybzi0nD4Zb0d+JKoZewjDB5JwNJm+0r9Iy1
Hbi8LObBd2oGT61P2UjcgOuVAYeP5rOGt1dfkgTlfIOQGYdbyZ8StOyFEca8nkUeJSZ6dW+qXgI3
U0dSfQEeE6gm05YKSWJ0ieu+Ps/mS6OJ9fOGiWHOeisT8zHnB4gEzb8yx0GeLvmZWW2sSdWL1gHt
maSruTujrpojGYCoEcp6O+fQYkvzSQoytqUdUiz7sYzGfTUKf61EezKVPn0+8SqKC1gJzCgVbjEQ
7/7NjdGw5W1J0q2Hs0BROLOyAuhDWQbZTo7gXOlEMNmEDybsESErIADl9ahA0YPsKP1sdqpGmlqg
vifnpL0b2nA4t277ES4VDXl0tGd2QTOQ8vD5Eo4TEUTcE7E3Zj7WOO9QYPhEaAXvn3VJvklE13wi
EfaxI/MP9f/U31tB/V1P0QthPBUruU2TirQvwioMANgF/GyHg+mkK6OChWFinM04vFC6Qt2FC4Dk
0CWm648+YIrSVSrORHwOSwNSveA2YeZt3NK4UDvOSd+zzDUrDQ54rR7semD5nrhsnx2sfakSJKsX
3+9n+HIawkNk/FsPp+Et+cwvWbi0MYSDRJBN5HxTn52xRoFejdMOv8SpoqZvVTYdNRUdqCwQdbEv
MWuf23jAwY+cIO5xSsZx2NJcxN0OEX9aAEUAj1oB6OM3wPPkVVaJDFvIixtwd5qKZFXTIjhWPPS1
K3aT3x2NWs7HZMS2pDVYSTtOPRkzV8NqgqvlWF9A4mK2dgQd67Yx83WtRXIdBvLEYNnatU92Np3h
BtKDd2oi5Z0KErKZqpfKTskhr+ObP/EGqbrbVoBO5+HgWOW0GTwmpWkhB4fhq7E86MSo3tLFZYTA
dVy3QXSfOPa4GR3Fak285CNnyxwLUjxdyuTKjsx8O9uQHJU9Hkv0lNk89pDA2JTNtnd3tY/aRLoP
Bj54qGx5IJiAevDRwrgcTviyTBg5DBBCRo+ZyQdInXlt+rV1ylvKE2fZJ+veTrNTqDHyDJhqAuH8
AGIIlriw0ySZg+e0ApKheB5OE7GuC7jgGFeAJ2xGtVdzaDW+tgthO7rVaypiojJayeFpjPOdbgri
sXAUbOauoltrIfyUGZGzJiMeLwF2HzEhiXL6oWuEWKXE2+baZD70yP6NmMUjLhR6oCb6cOmzPjvN
VYWNfWx640NVPhS5epnqxH/0zfgFiVJ7izKsh6OJmHnKXIYjiXDGbr2dYMhC3JoBunhZ9aBapGUZ
bvlOsuBi+tn1YrTRooiXLm0qICx4fz1Z724+7wkoy49x7oRnkrrtlYjaF44bRIMACgPFbD1qrLqp
vvb8PV3ugfmZKG4xgZQNZ6xhwHRMUdSwc3BaXD+/JKZZbsAW8a30GQ9O5p+hv987iLirpFc7PWdx
fmdhBthJe+lBn+J3ayAczA/DDtjN+5iBL1YkUK+UtjlEQNmRpV54B4zFtFT3nA8h8jnMhDZDJoG0
ejhNupuvhnCe0ti3D1PKOpzykwaoPJlXZ4y7DmZIoyYogU88BDwrvBhIb2wqmswxuLJDPuWsEzwz
OjxagzPdPLP95nbZtJm1FYJVYNuMx2GdIZaPTcZRr0GCqiZRnjEXjHtP2bcg8fkb5tRdF0Jl22om
mI1VYBEsz+9xbj/IOLg2VSnPpvLVfRAT5yA78UWaqAccckgOKIM+vMRBJTxm32388UvUwFbMKrrl
aAAKXMuRbL/kRvHKTBrin45cZrJ1ZJVIZsPoTPSS3CAYj1ejjwqiJRxpN5SCmj722XfHYW13HeOt
9ObnqcjdleWNJEf0ACJ0dpIZ3FrPT0OTUEc+dkdHkuyXjUa1qeblQJz2Jwl6ei0V86QuDmXdh2vZ
+91+jH8hyi5fZnv+UdQp5kgLmOIzZCcJd3M3JCtCbw5WTtYFS4lCH4JaE/cZbsJTVbX9qdcT1aUh
XctW9GOKQlQMnIQ2qhmza+LaVNhY7TOxNJwQXZ9nxxveLLx2u9Idj8WciU2fErlpIE6fkCJecQv1
6xrnyJPrGcNOoErctC3LVY5QXqTvKnGoOAirYpVy3TdnLllF12KjSXDAGB1SgSfyQ5izB8qxO0jH
HE+j6F5kFfd7UYfzeXaepM95wQ+l3rdTk5yHukYDH/Ou2ZC2C122bVPHJgQ/aO9bFU7MmuOb9uy7
op9ek27cWiFHX6FetZ3eFHUQ+ygYt8GQP6YpJjzpLl0JwHGr8JCRlY9EUEzrfvhWYcBYtxb7iI+J
MFfVYwOStemHqIBSjMq1Oy5+r7z6qnCBwSIytLkOcEwwxujE24/FWYJb7Q7X7K4PgvMUe98rHo71
8mEyDndRQbKBS1JQwuGLQNLoqXTiJ6l8fFVy5Yy09YTaGa+trt4w3d+NszvukZfi1hBRc7A1RQl2
Gk9k0povBPrIJ4Jrbnpp9lxOud1V17pZ534jEYgG+SE28mTrsjqiG0IVlOn2V9H2xa4Ui1cw1lQq
iAszXHxLpDJWFhD+MCT5yVLzR1OSLlApAMZOJLc+Be4RuHBk0n2tB4BCqv/MPPimUu+9Esd2yMO9
GNF/qRaXWeubt1ziTs5s3Nfd9JH4sA1ZWb+4PQNVW/UP0ZAkR0IUbrR60Y0Qh7u0cujfEwRKNBQK
2ct40r9Kron2OPINKE7kGDyVMn73OxtLvIjg1Yf0w1DJUwA4tGrzsNqppZE6mO9r04Wc1XQ0O7XD
GQvYaOwyXLcm+zIIsth1XV1vOPcSzTKwLtZxFTyA365l6NwbLXsBp8mAEwbv1hwuZTg13p3O5gzC
0DvZIDH8gDGZbppw6yUoONB41ZKzQNL173xTD0wxHp6A6gsiwXu3ExUBt1CYtbUfvPGI8+8Qdbeu
TK/d4z50BoQ8031VjSeRCOr+TuOlMDA50hl8N/fTNzu33lLyg9yCJJ1QXxQmbHP+5YpunxvZszPn
z22C2/bfTReEtC19RuuE1pERzLhp/KfIqU9DkT1nEIV24d00FqfftYb/m+72LzrmEB7/Y5H9fxbJ
T5n+KdaN//93eb1l/RYFkedGnKzQHtJg/X/l9Ub4G9msIRJ3rK0kNoPw/pe+3gl+I+QtQPHs20jw
P/Pe/qavp3UOrb4JVMNKTyJcaP1P9PXoPpDq/1FjjfifPz/kr8JX5nrgCn+WhLQN/8yNAHNNfgBk
kFtQPZbB4icpNSbCoi1uyMjgPPV4sSqI6GqQ+E4zC1rHJ7sSCQt5FdOy40/Wmrqg+JLkT6Qxob5N
xvqWNM5OC684dwFZZSYeW6xp9c0ai/hIqEh1QyyNwFKzLnSxSm8haRV5QB+dOZcDS3K7zYj4OXP9
fogJTW7ottHVjBN5ELL+mukGTxK6Rductzj7i3VKivDNsukSMxz0awSVVHsrF/mNoPJ94RGpr8xy
11vNcC6jcleYRXNLJpq5k8g6kUSaX3X0VgCrBzE0UeZN8w6gcVpNFa1LgmjjndVzhBG6TG7m4B/p
Hj4uOClofzPcBPDSul7AvLSWy0L/koxZcWT2vZHmDdRD36MsW1AbFIq3zy8hrWQ3fEzEfSGd28W2
fQU+MY6I37UNjUt36jBjsC39/pdIguSAI7K+lW1Q3z6/Q78M3pEicQntZZyauUgZ+Ble5uVSiEr6
/GdFgpOJbl80tbHFBJ/fZPASJ316dQo3vX1eejyIzdZi4F0XeYf80EGy7anev9pN8bcvn7+kt3o1
5ml+Mck4ujjiBYrOuLY20RKsqSCBjUdE5ee/JNvDuLoxU22bWjix5vI2TgCredmjLew699Rb+TEN
VMA52Amun99Zy3eL/WwkSW0bYTVYMXgY16kKGTSW7z6/UBw0w6v+H6bOa7d5ZG26V0SAOZwqJ0ty
ln1CzJtINslmZjd59f+iNz7gPxFsz+w9tkKHp6pWqY1bYzPtyXrRQVHX8VM0FH+E4ScHB0vrkcu8
lTz//IHY2W1QIqiChRXFoA14+PkK0w/pdCc5//y+8/LGmRsnJ8RrM56iUpW6Vj/v4J0s3yf8fYcW
xMvaKeR/Qwsr0GASuh45YRP0GzC/eyg+FFM1m76NrVM/MAeqHKe/hRZhEhMyzaL+4k8gNLWqjT77
T7TdDe1uYXlxEnXKLl0xLz2nhBS2prDSk+n7tIqoPnod+swFn6DKJz9L5Am8Uwz+e1QnDHLvDfPg
TSnd8rPPnb9+7Y9/DfePSDzGRQ5GeSkA6qhA/kppT19h+lbbCAofOcFIE3Tzxhcw97iWZOM+SV/7
wIG44WOvUEeLvC90LJwSFL0mr2SrgaP4sf6S2YsxAmf6CWCj+YO34e9Ijfguyij/5pCNOlxGNdYp
QERoO2AhBit/YiiWnuZpGMk3c47hLHvLlgkYjuXmWRn2U4I7CxJbVP2OSpiIGlupFMlqiPuXTLIl
Nqi5rsuViphCcEMTcvcwKhGY8vjgR6XPrRRKwSTM7NhFHupzQqwvE031CwLxlvVN/usrFBCZfKYe
0W6I/fNaEwp/nuLFnu2a9VotP8P/R8dvw50qN/J/tYMc6egxuMQz0z/8CMGB4t5qZ9d4dNHOX8cB
gS6fv0NPhv9kMr1qm/xphM6jE7pumBIadyDZqIBSbiH8zNfMHeoNE5ffmR1PEFACAEwsYsh3lXx3
DMZEIeXJrwSms1UKoB+PX/vPLlIITnPzSDi+csYUvwqHF0o6rgYISasRZzffwmhSeqciA5pdl9G0
tYrsXyrMdTbxXkBm/J2VtUbGje8tht2jTFH8DBmfMdHOj36gorEOA/+CSowcfcGiam6GyZ6+J11v
sPAUH6Po6OidlwVM+89W1FfHpE/vYsbWIGtSw4FZfkgRJ9sUfsYFs88ruIjyTsP8bfJM71B4y3Jj
YS2HwTPAr3jr5/grWq58cdrfMX2nz6E3PiHg0ghkqq+5eZYK8H+VQoqodeE9hHifg1+ZYXrvXdx4
F6CM5kA2o+LM9TCFCbZyvsuJkE9IbzQFdSyIGzUnzoMUirmjVve70uCWCz40fVm/zrPLBWwsNtzq
xFlKrh5mxHeUVG4jJ8iYHomU45lIt22RDA+aCZhja+U/hZls3y3l8Wp2BXRPG341DUhH6DM+vzC/
TuQOTN0x6kyTEz7p0U/24SKJ9LY4BEXUbesCz0FlZ0jWApaaK8oJK3pibdPUDB9W0f4pFU5GE5vN
zo5CmASlfP35YzhKpzzn4k4RKtG0oNcMLKYPR0UV/Y0iJKLCXXIyqvdc19bDDLCwqAb/IA5E6zHm
5ktUAHX0jPBC9ArDBDRJjGh8DClzqS/AfZ/Y/Yhwjv6wdkbMllSEGJ8+Kl+N8Y0PccF2O3XjhbMx
LlY7TN5Dz9tZOfN1npjoPPvBhAJ5rcKx2kOtY1AaDfFRCt/cqCVhkQRM9PAnzasAR8HTbPv2ze7S
F7NlvfRNdQ1zGFCQlvQxT/ntDE1LRF1PDy9hGlsJRB7QDB1ORqMCuowXL0/9RxvGYMAWW2trzcS1
8/6BjEWeH0fzVZrBuFdhPW4ye9o3SyojKueIWoMKK8j43vy8apX6zUW/5k5aM74VoTom7Qz/IBmf
CcK9+e1g7+ltcrZ298u1woK5Y/nXadPhPE76KUxs9yUzvZtg6XrYAY4Ix5Rv2oEjSOf59NBO+S6n
dnzmE3NIh9Z5CmT2PiFMPBzVyX2NrLeLTSKEqrASuALef3E3qyV5X78wIbw3Uf4Pz0RwyEX6HbXJ
HxP9eZsia25Me/g7lYN6dueD3RnffaBwduCvhhzVzM/5OC497+uf35oRRr9vgYRE4UBffVbYDyoQ
/mt96dwjgZMLT+E1ytq73yXtYzYUYcmS6DPzWuZSkR18hsUMRaNpCRUV5aPSIVfm6o/Z88tyzMP6
xr9oYcvAZ9Qx8MOiB8+kevTgEraUeju7uHN29fLpSaPS3dTk2/PSDFam5I8LprZ4blT/UXFBzaLm
027ndnne4cplZUXqPoEkAnUDY0vLSVCzn5Z1Xhyj+ERmPX3MdioXMwPeyirLHhj5jI2eyg9dQiRE
NiDyHvI+EV307kSAbWT1MTIPREetyo0EYeOWOFvlkFMbExoxn5zJ2v78P6djjOU2FX9Sy7L3VVwb
7zZv2lgkmpQP435dQ6iZUQRcv3E/S+qFoenR+qU97yQNe1xWMWmOxWeGZDP7Q3OsYPuxA6bFIxYA
XCx+T7Mz/QP3xPJSpR1FAxOxKb+WLy2H5nXucvrQ8fRvZth8ibERg4QKjA2XR1wvabnPaBJ4Y8b1
GiYOl3SjtPfOyHZRyv7SA0X9VIgyG4OddxVKGiNU1Y1ri8nmmdIeCxpsGp1LQKjVIkI5xL8xdH8Y
6syoSzx1DgNMQZ5J5JhhtEuEirxQuCnN7Fy4ablryEu+O868wXexDzipvhq4Ce8UjH6BwaXDuqwa
gvUsAHnE4Nuqm/LR2lDSq5Q9kk0xOgeao4CLPcdIR54Vf5hPblTGa923WDXqzjp5dPRsYqNE3YmF
v7cFxyX2xr2Xx/GrNpB+JT5CrET9t+Aq/Rgzp6PiCQwpfuxdSpzuzTTqceV1fAZTyBNMENcqt91z
RIBwPZdc6KMpoduOpeezYRdDaQqgJESvMaOmj5T12dVivonWlNggxvXoRR9BGTs4xrgIOYzi187y
alkZWMR8Bv7EVEogWjvlyR67YIWpdLqMFAfixXFe2KdZl0fzlGQsOo3FsdJzpXfiDTKvfTsaP/nE
83Ry9YiGqaCwZXltDPuv67f5TUMitZuPzn6DzGd+skpu7ayPjpFp4ghdthBmMuwJBaebUmgs9IxH
d7Y5YaidoruHHIawmmdXqqaNsPmcpm0yhOqCTE7hA5vmtYA8gQ3fKuB0sRDMVA/vzY5Udd5SfhPh
G9nQVEAPnIioJLfabTZ20LCxcK4iwqWXNrBpOGTHjFX4mTu1y0nf/AtHi2mYfqb/CHKar699Z/zu
aLO+eU3zyxoQFio3H56mgUluwEd8ZZlevh1jv9ta6GqHYSJqIGw4M0itoFfs0cbohkEqgZ6UsLA0
tp2/p8K6CG9Mz8p1/1og0A+e4cBKnQcyXI4rdmAdi3VX9FROFRTElt96cIil1lQdQZpGOTf5N7un
JnDql3SSFybg6qkfISQ3zu+w6+WnLJvnxEMpdeaM0EKZfKddT9WP4k1Z1/RIMpQeyL7CxzFn/4Ni
iukI9RkjSs4LrQbaUYMY/qNL9zvkEwKH36WRl+vCz3Ff1/qRYRRXf5O2NACY8YC54NuXsXGBwQQm
xAnNw0T4cWsinG9razJewaiEF2u2/rON2HituH/t6fX8ZcMP2acdPJQqseqtyJC04ZycIyMD4Tw2
m0I47cbh9doAf0lPog6u5uD+Iw6gt9w84hP+6U3R2TMS64RpvWcndNXeqbqzndaX2sUcXFdl9h/b
17cgMPWS4WE4F/l4m/22XcmOzIi0FtOr6b6bTl3sc9PcZ46jtov09u3VM4dTs73mYf5NLMnkip7B
LqK+be303SMfzRlk7woLW9TkrzrXzU24KDo1TKZqBKnnDxRwOnnzXloJY/paPXku5jJYx4abtOem
amBGkhdKZVWuLfyuAIoGzMrWJYsqva57BCqR1liNsoPIcQEHcptCiwmgWpEg1y99Ci3JMyY8Flge
qJllJxrfbK4i958HsgEUzVhuuM5awjEZVXg3pcNoR5UlDk+q4faexJUdzUX+YjY6f/FcADm5kIqX
sQYaEDr4C1owey2fdfHOnxuLycUd7gXPtWEdiFr80V5EqIVDTBwg+IV+Zq+6gfyD02B7c8MRFaax
qmMzmTRX4D2CtLDulHMuG43iMrrcj3xGBT4k2t5+lzH1qL0a5qM3hJ+q7OuLJH8KpjcYN1XbFRcH
1HrYUFzSWWSxGYiBxGNwXIMFgjB1JT9U3WucBL0vowNDLz6Qy+tJOfPWnAL9EVbwGuuWRoG0WbiJ
RBNejUadzbLBV9Ni+W6sYtgD2NYYHeqvXa+YMtPuEYLoYtQ8aaPakhfsXYEbMKOdMU2x0PVTY2BY
+78HMisbbuRqb/o4ZowpvvFXRNuSDwU8ljTYWF65ovWt3buBmrBO+BrRZB+7wChNHDMoMeLJUeaf
ovVhTo3bQYLn1IeWcPdLZOLbHGGszlUm9tzvymI1ZrgMFpj4/x665as8wfdvl521nqpuOPb1Adk5
ltnrWHvlpsjaawYbzevfAq6hJ3voRbEqIeuQPJP1ySQtuteNv+0Y0sUBNdqxGpBwFN6M2W9OfbZc
MAvn3Hog77Lko9EB5XqZPoWduMStHEhpcgECPWRXTfiV5SuBT5ZLQf1wNKvqEnvZioByRDFm/V7P
mL/NiDVzEoCFzf5vEOe0BIWWeYG7eAMgtEzPUFNVnrc4KUHI9lC+2d1q66JmIkFpXvyZe1SjAvbh
a0Pxzd60Q6R8G2J646DuWs4bx4Ita5D5u+zAtLF/KHplrL8+1jbS5PrdGTPurmE8vXjF8DxkkDob
+ykFHfoxizBdgUdz3oyppbXdUBOyHmtTweem7wkOyMD+loi9b4X0z0NcVbTbsE8MdOlRagqONrEU
RNJajtx/zWiLnIJXmQwqIcCL3XvN2Q3FJ9gfYgGW2T4VsdVe5iAuaTS0qYst8ott6iWalvXPUyW/
Sqat78ZAMiakwMF1LXHB11FtW1cqjC3genkRXMN7z63QuE3p3xHNJR7a4Tf3o/+iqNNvuBfDXYsG
qPJKHbFfttTyoFW1MSkMK++M1ZzI4jr181Ut1wJ3mPsVlgWqchhKrsfJ9DcMIBpGLFawc3oXCThq
1SFqmASYmX1ulLB2VZS+KI7Fg6BdQTfZiaYRuWeFD1dYuK2tiNVnXUO1N03nUoxBsjdc03zxmvZU
mgn4Vc3nvk+T0xj6v+EtzPuRE2E4y/BVKPQVp8AEH3TRTkssgstAR1UiRgyWB1yczrXKO/wMbQtA
y/N/k5e375TyGqSasmc++9l6RHTkdBD+xdTA0YNBw3tOhreQ51Ew3SEx05Hg6qqXHtEeZd55EjRt
QQ0p4dRaDs2GU/3UTUi4LXd+SzKM9PyXvsjtl9p3zkFHQbuoi93UhYv6NzlnzGKXUdl/kjQYXwrs
6klmB4e+DwCLp2hoVsGMMzaGV12qzyDGUhXoHZf3fhOYIbPYxDu4LW7AsISlXkQUi6pIcI32Koay
US5ocKq9+1QY5T2P8/ekKsRmjJE8PfDSmkuZlzfzTXnsNpaiWFyXu8lW8Y1j61+OoZBrPXK/dDOe
dSl9UKHEVnP0QELjyrukTqDfU1lvHS84ZMYkb1E/b4Ji1ke38EGe2uUVj9MbWRWiULX8KrS/S9O6
vTe4NWHNaLEZwuTo9l15hZVVkEwKrF09AamJGrklPetvmyB/cVunOPt+cZzrALM3fhgiScYHm2lw
zVr1aufQNUKFAXHCOCo65r9W/0Rj5qc7DxhZeOOBZ0wOuIAfrN4fwP1NwHlVvbF6S63hFn6wB8fY
74KT6GrnDqJ3w4lGngcm5czkoFotRbduR97SLKJXxrRPQcjbgR37d7CENya3N+BXjOVTXP+RATpG
WxXWhvKQfmuWiVzLJhn3Zv9bzIBZmRMbmDYZ6xiox7nn3PkJk3azPBfxnXwLSnlmcLBLHXxFJoXL
PaTGwq02yX+6AY4yMpeipvzcNHbzmgmYdQ7k3s7KjFM0cyBxpDh4zsXgdH/oWgsp1ybgnrjfQ9Dv
Rx1mu6EIXSbUmnbesNUHOjj/+hwzEiXI2RP+d4K/GRDaXZnhmMwhEjLsFAmIPX4lx2WND4akXsNZ
cfc6iqer0dnxyqeu0u3scaG0fBL8eA3DabochUX5NcfPbuPIwX7u9DFSTnrgJxxwPDlRlHLzVAhT
3A7fzdyagMplXN2KMrrVzq8+iPtbV9MOjRBcw6WYr15dpK+N7Ti3sKq2jl6QOTmogIwV+VYAk779
fOXWtb3B+nKLWrdeiTiYnngNy03dQcOvaI08zVERn3RSULPqh/O2udpYtm86MtaVxFcwhmW1spbI
gdsZw/8eQh/tPUxAtPJXYhMqRbX3huaeu/Ejw8Xe2r87rny7xnSNs921ycVW8P6Dpsk2Nk/kua2W
DpBmJp6o/pk0XdwIV5Twj1SxY86SnSFkfQAQD/f5UGGXIbPZZOeSt5sVQZ/12BLZFpUXfPCUettw
hknVIkn41G9h95DPWTaBogxKAl/MYk5xkb3C6l/jkAe23SYnSiqqQ4GcthIWcV0ycvo05ItcHP7f
V0wSpn1pEMyLjPCqoelfZSW3LTCqy8+Piopjal9Pp6prhx2ztuexgDlPPvDs187RRrcD7D+gRjVR
xiK62JuXb8OUA9M84/WPA5dvl4eff5AKTE00+uhdYKzDfKiv8FwmHL5LUCgXJudfFHOifOIjVll4
FtMHcwIcR2maf7hGSz0qRY9tupCkOot/3JwUr3LNDfxt7nJSbIGZkcrMyrvlyxtprf7AXGAL4Yt3
IaD4j4Qh3MEFxbNJl29tKCj7XkFxnPHXs1wK+y2uBLbP7O9M1wTaf2B/OHw+95WBk7NlJ7v3tX8q
av2KWyQkxU7/SvyC8+9Xp93kE8vuQ6LEr+hs3PUFfP6iiXwKbtzhDDlvKwyLmb+XXCyL02nTSG4U
/bnrjA86GRhEWvJtdh2ml8CA76OcFdnsrHlqSYMdMpPTpc/SILykPINL3lij61+Udg+BWwcr5S/4
7ukfwYlkDersneuYz99t/UI+zI69rw5hzAbJ0e0rMQU9K1ZKbiiEsWnX3l+1BOAhINDjC9mHGYwB
xxB8qqZneZU0bnlIIWiOA6F6CoH3Q0yMV6Z4jMPgK6MTIe2ZPqau5DKKi7T7sF2gsPTPFMdKpsy4
IcDsMUACZqr6FCcDhZOOZ+7cCiZXMM+ceEV/AheZHJWVQmL8sPmDbzrIf9c5BiuInpys0bOokrj5
gk6GPggLEjGfiRR7EPjlyRz890G4zu3nwQoyLoTVnW34WM7TtLG0Y9+qyp13HVecFVZPr6GWQ1K6
oyvfO9hRWV6B6jBiMvELYoG4NO6470Sn9zB9FqzjpK5VVaO8GGRHCzy8ox6HYxI0r06Q2jfmYNb/
HkhYjzu7tVsOUc2mphvVX/y+NrocsPTIlztf2F+ir/qVp+b8hqohd/jJme/QrHCWUfDiAnhhdE6b
dXaOyW/cREFmX4T2AR/liUzKtefgQ+yyDYAirEQXhDcwjfL+89CkccwL5Zobl/bUM5eei1n36b6D
J0IeozVvVZF/Jg1k6p/vfh5qbZs36gBXI2NrmsFwmFraPCcpRYPKwboKY3Snu5mBJP/FPod+3NSW
hjXb6BvlxP5TJRf20lxuZc7tiK7c9g47oL0bZm1cVcaE3a2atVe5zi7NEPvtrgPmoM0nT5WgsVx5
L7S+Zkk97ZkrYYihGGjVDqHHzWmyzxkABdOYvLsDHxqiaFgTXoq9e61J6YLWtLfST9urpRKTKpZt
NeWUyo3BY6pskP95//8//PwslyRok8yyT3YvODVMxXMeWukLPqc7VeztY1DhMyqv3qCgY1hKuniD
EhJyIfXlAxwP4ZtA9lc84uo9oDjMNamOJGteOgWt1aFINmFgMb4PE8KzwopPFifNR9i5IOOE8Z6Z
Q3MQRv0riRbMsq/FI3FAFXtRZeLmMvg20J+uL9w751rxyuRnUd/OgdniS52y5igCx9pEQ5A+jFA2
VF5qZovLt7P37XE6PjU9drQGAuc1DPlvDM6UPOiILHd5PcOdIhf+wP34m4yDd1MJ1yXSev6JdwZp
sDT+HHThnAhd4kxDW/lsorYm51cER3CN6j452SXxZI7JdzwFY4vpVeI4gXQV208mc+hN0haUWEY+
etzUYVxjwlF1mTzRcZwgTC1fFkYjT3E5nwPkldeWbPEeM196SDsVvBu2vNWlUews23ePTqMgQ9t0
xXmzts+C4/Km1un4q10eGmYG61IvYAPDgVA2Nfc65m5t8cT+IjfzZETJ+AHjetqr3ioPXlIUW+1x
+rKEGk6J7w4nEgi0PlVusgtla19DbX/qsDTfUcv689y7R52l7xjU5/eYAcNNCff55zuzG9Nj2Abd
Kmo4ddRySo+WW3BYhhlItAHbgnJJCvkMKdo+MjgLQoQGdZE/BaPVHsQQ9WSHg3pjupNN+6kZzYiZ
rgvEUbonEOCElSsub+AGbz+3YIJqj6DF3ZdmgDNyrLUjQbrTOHny7nQUodCVuA1wVn+0Fdj1sDb1
jSNDQ7ln+V+KoXuc3fgN6dPYZKN1qvNkJLJbqA33MKBlDPKwUbItQnjgCfXfYKzoi3C917otXNII
3T+/xiTCBqLXpluZDHl8ymowc7fjRz7tpdGKC0cKBhdT/buKC++C0G4QGe5eW8qVnRCPa1i8IUtm
ANkpvsqtO7dSY1thdCWaVv6pBfhs7bE0dkQyJwJwG8cWQGKTAmAQDGLG4urAJWHx4bYW2HP/vYXP
tLJVW2ynvP8TMQhnuC3Dc2qD/qhhSORJfgladmXfC1GmWgPSPyYKH04ub54FdR2aO9jbk5Oaz27a
U61jta9kOuyNRlDfjmQzL9pWHV31BJdkoSwU8nKF+So8cA2u12GKzg9BHkTP8jCB+z2aQ4kliFzZ
UFW/5n6kUMFnUdKu+4HQPm4ViqdhWr+CkKXMDlJYP0V/skTxq6ls60S4xrlLJT+TyCEIO7qXPpz5
wOJrygNqZGoj+U1MJaAT6anyS4otpJFj5M1n7jy4M0p3hmCIfTvyaU4EF8l9YjHrwOyjW7FQ+pIH
HjZpJgetXiT/Qn2PBW0LVAhhbiFfHtKato7xIyGzbYfCE//FMLOkqJ1XWlq/gLjNJ7sOPpJPwDNH
QpL2QvvAom8ETKUF6sIk64PfJyd8VizsMBN9dhFsvTt35PlP7P4Ptt35Pj4A/ObKUPxPAXhNSu0q
Pp/b0qKORlEoWAInDloGclCVOwLB+NHNUr2aPsJulDNl5Ia/orjtolLnTTcQ4qjUiggqwgvG9Bhs
0CfYmGk+3QTulJ+4L1BzwHrnOeWqbTjnW7k8mL6HoZbr5TYtwde0bnZojBluCiCLbVbk3NsaaW4j
CMWbIRLcntLR5o3nXwPB0DYfuuyFTtUt40vWqCRMdvkEr0325T1DDFmPA/0AJp0hgZk626Yp/uXb
oAPpD4miWzNeZzxUUN7hVvMaO1iIFRStjg8mMc9Ehho3DU03GX3OjEmnLxLJDpBa9IWG418xMqjy
UswiunpwbgtJupfUVj5n+JteqsQu1r2VIgu1v/ssaY74hpCQRGluZjdl9uon54ynbbCyXT6+UJI4
7BCDGPyzBY0JvAppMiiaKfuDOgfNW17C1HruOpTVUPnDsav7O0BbJlNi8gGDdMt9IaBIVL7jFbLP
Zuwz3ZPxs++8TQHaZQvRbEclXLVtHAQddDvjGtvFxqCFy2A0FtRUG1d9eOmbVO50EjNBn8y1YH1e
U5qxBo8E5dxroc/10cXIZU9NKoRvtkS7cexny5nbq+eVL4tnO4ZLXif3BvjMKeOWtZlxOIAZr5yT
I5uvAll/F9Z09TTtWhuehQnAwQwO/j3SyXs+dYoYe/yvVkSomCZHTLfC8uinhd6WsH4GWeJHbzGc
AHZxUV3XVkutxzjG2T7DQ7Mj7P+rNqYHjWszDVsCpE2eoEAP5jGKnHNeO7SmSy7fc9RWm0DzRvV4
1ZmbFtshefWVA+PDsrE0OjSC1KQUP9Q4rtBhgM8aIr6XZA0WgwxxtZaLFHyF3aRNMgqT2Jk2EcG2
400rR0w3PiGeTKS7wBmTFUlR81B0BuQ+yYG4zK4Om8TJnjOo+JG5K1S3n9T0lVV9eSu8BYaDocJk
zlWL/yzXTS/I/xD5OtyGsU+cdsq69mT5f7PJcy+8azc2vqB9AycAkQRPEzQn8I6ms7NY9jYeGYFd
mNlYpcvgPZm77kSzzAduSa4oXH9L0e/jKUK+YtrgMI4ZG+MrDDO8oqP8XfIZWo3p/OL13mvKX+yX
9RvL+1OpCcaW9q1Ps+qlZSWYaiC79BeWvAt22qGPwNU5rm4o1atqUFewmDZMfZpy5Zi/0oaT1baF
OIi333L/1Y0dnUqqwrYRbkKrSOg0VaC0qpkhjd/RAmEz7MV4224KZ8DeiUa1x5EKIOMcznj2+urJ
DzOus1ZWHTO7++hySuz9hiRg2ow7t1F77iJUC8iBIGlgWDuYNv22s/t6ZXj/FczK6V2dJtyi2uxA
m7C7Q/WIz2Oirl5IirhlL5Rteh1Y8RnutavEXgaAgfenNc1L2oWfxRTETH7ybBWrU+ZHzNkBqoLr
V9NFpCG//zAjijbf7WhsDKeWGz/pnvtsKrdl6DJTn1yO/ZazavOoPMSaa5P0rKPosezHBciv0V5y
4PM1SoeUhacW+9hmZMMTa+Z5s60puhR098EFGCbmQP307ueAxpQ+VM6SJ7nDiVFnkLe3ps+ctYlO
Rf7QW6muPwBnxcuXGO53hQRSGWa5HLVAIDoE5HOb/cBhh+V3DD56Cpinjte6CQ2uGykqN0dWS2T0
Gzjy2uJlxMcg1m7UhAR/i0MMeroeyz8iCi7tLE/RNBxqvJIbkQjckN0LJWvZrvHF15SVL13ekBPD
/184nHMSyVESx78FIMj87TNPzcPo5vjNJU0KVJhiLxt1wUmLllsV63IqLlP44dDAsYb8+XfeLY/J
OIzMh6x0bSSgI4o62QvbMGl9y9KtQ75tKPXWLeEo+ZV3MyAnGOYlacprGivQmzzBoctFyyvEtx/b
y0StfZkBZ9F/4G09y5IXBpKqmhjyG2a+pUT5m+G5Xic6w05aIe6b5HIsk8YG4cTHJsZkXYtmZTYt
JUN2XnPUUuS7DQ/ID4sujUHDk5a82TsahvMBNzA3QQzEWIcZh+y8gtSECgvjHJQFp9f4yS4Vo2Pg
4InR0d7paubOU8r0rkw/TKgzSPThznLQfDXVmM+TXfkMSxcUZySN52550AM5OuxI2SnKrG8gpSbG
bDcEMEBTVclKe6McdDjMNAOtZTdq+jq5h1zIahp71RkwlpjsrEJHe2e81rTQFXG5D7y2fmujUB/n
kqDmIN36zaq7+W4haTnE1pK+4eq5FBr8fOXSxFt5NTWvy8+hDAU34bGMh+5B2jMlkb5/SYXmnSgK
jDq+9qydUBKouwIka7FPkdbO7mX2oVvKBlWoxd5SbbaDIvEXipKxt1JocMT524s9VF+57U2HYsIO
WqSRu5oFZTxOoNS+cm33OXGYaIKk2Hf6B1HLwDMUAIB74CjGIqklkhvsiAPhrQ7t0zgTVhGlVZ9o
5fIPVE9f/IJmHMqB7Chx3k2l+1f0t/XMWYGQsv01EoDaVCHU20rn6NQaQEef2vaN9liwvl1eHqay
5NQmEOaD0QvpBOc61NbaoJPLbbdYYKsTbkPsheGtzkvvjjTmrlUTp3t3KItty5UbRy5NoxbLo+nD
B1xoHHjXNu5IWV6LKXbd66K4Tb31oTyhd3R2voSGBLAXPJchlYlc05F9OZ3fJigOO0bGE+7pVD3P
FsODHKD03oPd96XFOSOoV4lJPFRsPfomuCxYuEvLGI9OCuzB1Zu0mmID1oEjEOvHppqwFCFh5ifG
vZsxzHDL2GV7GTSBz6LcpJaWAC0vbpxz16GYYoRNtFOMTFdNa8S3bnlQ3UTlGeyPbWP0aO8dy1Ww
RBzIp1E81Q9/TTpdjxSKGDfDTp+zBdYvIquDf0Vej/il+oDgnTN8QzrCGyTVXtfA5kM8C2f8FN0Z
Bmp3npzuUw3E1ockRhQwqldfUB5gB+JJ1m2yYxT5XOR+dIE4tGoR3zdYGuYDeGEH7kFFZqzGvN/w
xhGT1RwcwVRfhhcPyxuaeBefGaKJ8IRN1dl7HVXiLaXbZzpd9CkJedvKXH03DguK0cX2GY/KDMd3
H0fjV9z7nz4MtzdQyw9lx9ZTNmUv5PqwlQ8JwphVEbaO4088KcktT4fhzS7tXeG3DgSrMN1zFUtu
4fLANSzcVA4UdlFjfUoUexBYKfWW0MDt8+a5/3zHR1msas9nb0mr3U+O3FnC5D9f/TyoWlxzPytO
9f/j6rx2W1eiJPpFBJjDq3J2kON5IU5kTs1mN8mvn0XdAQaYF8Hy9cWxJZHdXbtqlcB3Js0Gx1FQ
4VRm9otHzB4uBBcMCkqJ/M7FED1ZPbh5B2DoCjxp9SYdcgMxfm/yEZwCIiv+bDShMo9laWwNSkAf
TPMJ2lsMiGxKjs6Yuu/B4gO2IGfZSnKjmj2ap+ULPawrh9aTzwa5bBX2gHknu3yxkKTfgPiD2fTL
9ogrq3gTZUl9GNfVHDXPsg70EepBekuNEbea0X+VXjCdUtSy04RGdhKFHW5TN87YAOvh5lCGeCPr
D88FhxhWx6A/JmH4M9J1/cY/BEy7DNx9zLnnVsnu3i7ASzCs+tj7wrwqV8ZPpqzxEe+mis7BxEta
TjhjDIM/l5e0nDdKZP42mE1nxRXUbjBtZ9c0yP01w5OlyDk/yzry7yjcL0dp2/onFBd0tqE710PE
DkSG+34xa/gUGzz7iXzCERzvzQ7Ls7ughCKKYQ+e4GaWcuK+A4EoGnULJn1JKuoxhI8XxZioIVuB
wU0x4Zj5OSQpey6N7H+/CnAYgEYCYVck4/nxgJ9qBFzfl5s6o/V0pp6XwX38YlVsSDSJ39nK+xfa
BsULrWA/csEVUgduco3WFbrEucsE0RimpxwI4Ymx7GfsxwmZqxSQcBPbpFaHQT4n4bxHLzWOXVUB
qPRAChqdTftwYl6E2fdXy5i+JRoa7BkeHl89Hjh/qmX+xEvIufqdhbS5NhG3nagBTqOxEKBa0oo2
ttD8VtuhwvDrhzlModZM9DnMvIsu9W82wN1Fe8V4tyXdCNzpNj5HKpLmk/wAI/2SRFBPR9w+xx7E
z0uVq3A15lF+qOqlVf7xPDH4kINDR2stZEleSww3CTLt8WwI0w+6SNtmXX7WfT8TD0rnmyuREU3J
alEu33v8BxUl04YGK4Kdo1PsjCErN/3YzWe7MF6UbPRltNTNF5Z4cR2XrZTl7QtuYC911/w2zXJ4
Ni3aMyhiPnETck5e4w27AfDpyrCF82r5UG66BA2Ot3oCJ2txVlRYAJkyeDX0mAgNgapfZz3aDtZx
XZdXT4zl1WD12BdJ8hsxoLimnIxWRo+HLQz2WUaJSGQ+ZUqNZ9/FTYxLtqSmHY5/SFT80k6JvU9L
l4Uq6wDgY+5cBXqEQTaQ/IRZrV+Xz5wuMXQG09NjScGITmFHNR5sy3lyijn6UBy3D2x0rA24HuMJ
M+ytDbrmqeryW1yF/um/Z7qPbrTdPnDSRJ9Hupx7ikZHvF9rxjXixcyDio3Ruit8kg6R+8qMxlkX
ipeoT1VyLUAdXdt5Fjv2RKxZbgT4bXmwCkEqfHkYUL/XHj7aLRvD6KpFQQ2xJttTy2X35VTyMPbs
LT1zEnuD49+tiPv+FuAbyye0MOHTWrbq5UNkyI6P39VcINhhaGVbb8qpa/PZPM2FiyUw1SSWu2VY
s8CtHoQraaeADfJ7ZBIBtFEWaUyoGUG2rHh0UkwcrqmxGwXVZAuuuxqM/lgIgDXEKFgdJbVnBOyK
sCXorAlx9zUF0UlD0yHVkfdopHxrThb3PmsaUiVNF103Is2F6H2zaNs/nhYMJ5ryVEpQQMSo3hM1
rRmVmVfT8F2iQ5294/MOeCmjERsQxGxeXNltRmbVX14L3SGQRH2cobm2VWmf6uXh8VU7HYwhGF8i
u16YUNS8o9w+x8unRLkMKpzJiHY5p98d3s7fjTFAV4oFBQRL/no2Sb9ZZQB4oYySQ+8EzcnwvgIr
6t4ecK05/lzaOvwgBQ/dYgqvxVrB7H9HIheHiX51RrEELCXpjFWahQuqEpv6ZOfBlXc9uNo2NfPK
mH5DIsaibOT5jxKfXePpe4hjO8vM/NUnRTV1HRXNQXuI2xTrnB8T0Z4t56BkR36hxvrtB3mDxqDV
tqoK/cpVVGD47pJbOIElqZnVHg2C1q+mBuKA4HDDImRc4zC/hSUDeRJy9TspUiZc1Gbsg7H92brh
hBnLhK7IyTmPTZiQw7gvBPkuL6VVHieiCvzpOwjSa5l1kN7M+Kc/Nk+klqzPkVbm1ZiipdUBqojs
NCWdtY0JGZCYKsIULqkIAKTd3Vw8P5hILWLbWg/pdvYn+2ZnOnseB+PmFQfDqPS3GRicUJJafys7
pD65+4Bk0d7NlOBbzggoH5vq7bF1CDgfWW0bkoFFERzZGV2WwdUhKcUVytoTQiLJw1Ektyk2ktsc
02zBDm7edxMHCtXblF4TIDs0yoCojghxkIYNjhoP0wHvor8PhlFvS/2nw9a9b9gJ7lLJqRJL1k8w
6iMwj5wRY1gA6ohMNtK1d+eocGmrbZyl6TOKSYRP1IUhWOnyKYzZi9kVVq2edzfHN6fNrN/FU3jL
55BJkBYnLOXYohTFhiFOZnaOvBazfJWmqn5ik4kIJMlt3cbwB5Hyn0IzjeHE6/osPlLXtz7nsHmX
g/TWvZfGDBL0eO9yjaY0ApHw3SZAU/fxQwVRfnLKGBaqBlhr5/MlSqHGIohbHPgyPMIR8Ajf++kI
jig+9sdzxmxnazsZtmst6GFnMnfiNAwjXPXhGo/z/27EcbsQAbD1K2RIFBDcvgcOA2wwCuclkhCu
RIPcoyzfXAWZOW+YZuZkikRzhWT4IDCHz+kYPWH0bfZDgmWnV2Qzq2DGbdoYHyFtnQcsw5vERk/u
ZkfeSjH8HaSLQJMDD3FO/70TjhmcSVX91RFC0yDt8hRmgXjxTCVe/t/3uFz11VXGS+VtNZgEBD2z
u5LRU68T0UdwFsWL6aj8khWw0HUu01OBGsPUH5W7zyFdL+1mV8P9AmXsn1AXjwjqHdsOtmODGuTO
c0d04sJudlY8kwBLuYnmZf05Ih83w4IlABKcVxkYl6kN8H3F9SGOWx+sYvrq9m3wOTuE9EKPaxdH
boYLsa1PNmnQVRu50c0Y9fizqOtbr4v8GTiMS7rZUqeB3E7IxX6pPemvBAi6XQarYf3YxLnD+IlB
KTh7IWDjMilAT4KwcGTGjhHM8rLMfReyd898lKvX2LC/5DSm+2Uixhqp3PxguvOeqZc+d9US5i5J
FQXFGO4fp7C8y+sTjJqflrZrXDUzx/gMIHLctfwUfw7sPNR4uKfZYOUHV482U98cLjHTcDfA6BFJ
cHGycvZgImByWtZ4oWVg02NqYsmiC5gR1rZMgclHsJtq3zw0BgjjyuU6Fji8WMg9/zRkM2NjePLB
/OK6EDETB48K5+VfoUiiI5vs/FSVQL5k8sdoa2vD6DFm7EJcL0OHRMRCU8p+5DUJydjfmPbBH4ID
69k5LoHXiJa+zxgVD7if3DrKqxhzQAX28qlY9xS+G9GUPedC+3c7bj9yMz3TiXDGHUNHKm3LuA0w
DKyws1rbfrGVJyjGg8+BIMrNLSk0+ECRWjloqVgnmTG7csnYBtFa46Or4/HPmIIr7aBHvTbBnLKv
owm3ZdYeTTaQp2CbhVwCBKZD5PD2aCpYc3MZdtshaPMdw3bYgon/t0jtcT+FnnjBNUxSsPLlj6ho
z4pw4j8Ws50d09Np1E+2eOXuSS151GKrzXbZFNJDzpT+y3LMPfiB9reIAbIVDZTkbrb9nZFAksO/
vE6Nf0Ta5cEcQX5hZ8BALIIrpWFAisM0PhclQ+L8mZ3kLmD34lzCJHKTVczlCCAy++mbGSw2WdH7
N0U9Vib+ChN1g31PYUDakmtWhHOWMXebGAHQUw7Iak5/YOqIOf8QiDb+pXFkbuNO+zBSAvdYck8j
QFbWG0fb8z3GP/nSYVHhQzvfS8sMTn5BO0lGAd+KCXV/7BhfLDw5JsylP+5NPpobsMT2G2b+7kRu
jdy1tyqzdmctsxgRgHNLMEHbzrx0tr8nkhlekWbuVdpZsiZUm+1sx3eJlvvxH9V45sFo/ejGgbpd
+9igtqOQEM5zir3bVsIhHluy513/LOc8OTfe+Jcx31dYpBwk+7R69wFKWv60yUbwoUNP6R3sXcBH
CUSFoR8uQQ0cFcHxZEzqMi5rI0kXQISF/5LPzWvHZvnMSQCA9IR1xqjnv1VlNq80sV/aWC2evW6L
8PyTaatYUyS9Dab8XZTxDmQcnUyFNtdJaUQrI7Oa5QaWr8e0WZsq+FUmvr/pqhIuHZ6GuZuKXduK
iGuNpTkVw7H0WfORLNdjFe21MvF8z+I97uJ7agvgo4Ydr3kRsDzrm9GCPfdiItYCImfXNjlalf9j
mIm6i6SxT/Hk+zvfMAaMzBvKtC9DlgxUqWaMl1VPSomx+OSoTSWCZ2yCz7VioCKmhvo7pwKiZjFf
7zv2boXuKM5T8xfVlMYW5erNSBwKsEWvt3ak74HCMJeGv9qCEB8OjpURJLeOnsoTYZ8nArbZRo6D
opQviWHsa31W/NSmqzUUBt63lWnm/o9Cqj/C7fhs+ShXeLp/LT0KBY5GWv0g95NAXdONRQzBiHfk
8NoDGyOSjX2+RWFEvCv0xUqxrbZdKll59a7ss/BA0y4tguw4GlybeihPfYyd0By4iqflQfyr/eye
94C3IBD3F6mvTmsQNZusdNMgAv+gW28/A7PvyuZbD4Ox6cJMnugEbN9VEOOPdHc4svQHrpln23ZZ
GkCq3FIzpghkqOJ9mQ05lGfYqfb0OthUN/j2QwDHpI1Zm1kHONdMlBNDRrOlMcC3dmhWlHyDOaJc
isA/CCcL5AkuA/N5Iu7uuGlyRombIGEb7ieHV7RwkmB0q43upwjSu1J+QRBHSGIXZriVnrc3Mt/7
zMdUc7cPA0Tf2v9kmC03Ex1y86jF1i+q9mngpOcQ3thNivNZNpa/NerVayU19R1YIKk8sV5NZSzB
+rm8zi7zd9H8mWBAPAECYGBLuFWD6trE0RWfQrZP2sUUqCMmMRJ2wIDqCDQO8Y39wUaTilZZJjZu
MrhHrId3mGaEPtPhnqCRbMGVYHQte9wYoLHZiz4Zo4sqOGnMozK/l2HIsIIyamQQKpexFRbocLV3
HJsmx7DB7RNbILsssa3hCjLdib5nkKQ9y8tN9YZzyaDNZQW3LZJlxw4r3ClK7Y9sCDpiHBnIhlFF
p8SE9WgVBx10pJgwuuFtId2aV+PnOP3wls5pYJQHGwTsUPUBv0wwcw5z6S6c2z9ugEkmdEuYXq6b
vzDB8S4m5Tiq0jiNeVEu/uK5dMrm3Mo8uuDz546gAH1aU9HdxnnmLCQyMK+u+VSLueTO/DMPWOdS
yfXfUD1UYZig8j5sr+l8TTJ3vDhWOl1Cf3C2GifJCu6HPKdzBh5ithG4J/tEkDXEv0iXB2zYbmVV
asvmpz65tvAXsrp/YfWiUaGGadZG3YF5zgRelBMtZ5vz44FVkq/AcgcLSK2UhbvFncgc8I9V1rDv
CI9urYE0X2V2zsUqOSMOdhVuHekZmFEr42wOL7lpDqesoSuN+Fl8KnPcGel2LCd58iwn3/NW/WYp
Ds+TAs6Pp0jYvj4azu7/Kh7tis6seKgR2pffjRaXYu1Xy1EPZby2Sm8vyTAdfUt9VGw/X6og0s/c
ieA+iBfbrY1jH6b/ct9WT8HMfbugAEY15LIra+PrUlyyqXf/e6g5ayBZinYlNNTnoZY/Urx4u9TJ
c8Sy4Hdquoy7NMT1dSVaGluWY3OmJ3wPbQF42Ei9DRZADOho4EwBMX049R8ZBLxSU/Jn7KojRQv4
kML8M2DwmIbRfqipA4nbEn6RAeZF5Tgm2JcxAbKZ3ybLIMVLVu2I2NrE/rNWwREYTUIVXUF0ec5J
muFb2rem9Y5/IqBVSw6njj34yv5MWwvv+WCcVVHPl8QJMFdzel4HxV/yI2QVpunoVn2yZm+u153n
HiPM0Fu2BNW6cjDApS1ehQhgmgrhGfTdi6UUxpaCA808YEilJSZhAOK85TBcV8LLKDo2XmYSA+tR
NdeIyC5K2WCfoiqvthOtLUABoK1bOj8FdZueQaz2t5xOA5cqFOkR6MrqzL4GFU1CaffEUGAHG4CD
lOuhaCyXTO/m2a37DexQXPo4vGWNGvbTCBetafNrEQAxNijVxfzwNi4tiqYVFFsNeyRqsDhzqbjb
IMc0xLEyRUQeceqS1fAX/LD0nRhuIv5fL5PTExlF6jbTsFxsEHsmkvGN88J0lFb/AiZP7lK6cFa+
13vko4efkwW6SRXtb+kD77cXLJTVi+L2+Mrs8h9TN6tDJg5+GbvnxlrYngCt6pDylmIm/L3AROeS
e1qwlO9QLZitvKDvN/SXrVx0opO0ySY5qXvxsQa7HfVlBhyOPPzk79y2SR6c+NB8aKrcGcZhloVv
T5mcbULU2pVj8wgzSJoRy2PR95hFoomtCslsUSf0ZJEKL4BLYahAFs8gMOOrmr7szPj0yiI/JoNF
TFJB0AGTvRq1Xe1l2f2LmKOuxkn+9gthr1sOIYqTwgrHBwZRL3yqE3VPDMo/NJ7NfWjVexLWr4XH
gHmxwuXhcAQ84m0XWq/X0ZrFKriE2lGCG96dFav7y2DH9S3uFgi8tQu76QLyDMZdQXaeLf6iDm2H
8I9RR2I7pUa+y0sDyihx5MzozUO6zbU4Aoaa+CzEtPsUYnWLsFceZcZAobN/g+gq1gzgsIS7WN41
M3QwL+MhLnCoe2m/d9pFywY2uHKpvtsYo/0sJ4CSTLgNYurhSwlfEywEVnezItdXRvhAsvkNXHB2
dNr+Ox2SV8dL/wx5b258aqzIDauUgjOfQO0CSXxS2NORnTlL++0Lhgn2CMOmYbJo1J3xS5Dlr3o6
BVthvSRs1xIbRLXcWXRQAHpq2q1tFdMpNnsQn9lrUuT+Txq3O8qBgVEm/N4ctZnViudGm+OqG5Ew
JuzlK3EehlE9TSYHd8Pw5NZgZj8bg/1UoK5rsSZZGZJbUg6rgo1vWNEvSwQYvIw3cCENdGYHOQVy
Bcg2mX0KO3YB235LdnuzPNk6xfKJWv0MEbo8F1n4MtV0e0XC1pvZ6C+wNZjQEpbG6ce8FmEgzob5
butPC2Drk3bkVvPJPYVl9Tf1fOfUiGUj4jpnZXKVKcaw25gh3iZzffbccHTLrMrvRkamzsy/MxiU
R+6pag3vlYhgB7sc0XbXBRPWaCZLlzqG8ihchuZ+3JAahN1e5HccJkxFA/jlS7OuOVt6t6C1+6jT
u4IhDishx8ZB/yn8udwPNpTEYDIZ1rXps2X0z5NY2JtZjzSjsM1gS042kUE61rYCdKqHjFzni2Fp
SnHnLFXGs/QLlyWBb7ZjiP2ifiILxDTWL5ON1VrLNG4xd7oo6tSjbV3Ri7Wb0KAeFeGIjOeCNU2c
6BYvd1lVJw1UgvTR3LMfqZH3J7YRmOkNbEYyWcOIyLelCNQxiOjQNbBm5U711mBUIMUvv7uhshhz
SmLQy0NoMO4GtAtiJPTWdYg5xvPB6IyJwBfSsN0L6/olsQv7ta9MVB/zi/FeuZVRcrTol7k0Udxu
artj08CQf+NHPmMvsHgvNSWzG4qcxGbqjSMQ7faNPNmOtzi88NqtheYa18thZwo/STOWq6GMrGc7
sCBviAohYMIbO1mxOlkudVxOG90Lutl9VqxjZrB2xMY0HHO6q9lkeTdJWnnNTIMZu92egtIVb7pS
L1lREuTXoeKMWv2gZnYgSUgA2sMih0WXsRohx3XvDsxTLJPtJADFLYLFv6Ep/DPJ7v7OL3mpC+Yk
VoZj0b9Lx+NWBPgtX3B9MWq6jKOTaYxfGF3pV1gC7yA9vB7IWG71wy6Kue7ivLCfSGX9c1BKmIMT
kYzJJtqSv4kI5rRyqSwcXV+ipVrFJq7p66hAcRiRoJOgxZVpSyBZw8jHA5vlqjel+eyhzdM2aHIC
DNUJS7PbDP7aVarZ2rMojj0a/Rq7LDV99L3kye+xBQSCpY1Ei2KdTzODyowQDmLfAMmlUocuDJ/b
Smt91vGnE9OE/Ogx7yn2WsFLdLelqQ7STWBTEy1oWipOxNQOG2UM4pIawC66kqJjl4D5iSKww9gy
OdfVCJhPgLio6/5om+bbzHl9M5sUeGI/gKmtpbe3SY5zl+bnixLHR05ZrYwHCziYY6EtCfsc63or
1bBOJ5W9p0Z2p1pG79mCxGC0sGJXrYgP7HloZ/Mde6dddnDWsg5n3lotCQQTZ+jJteobeinFPt74
HKuyelpcS1Q/s0GseyZ6DGzDzdhXFjUWEROrip5hOl2/RuWwIlEeTC04U4Qw5K4FDx+f3FpqYW2b
kkBVFUkmyq79Rt5qLR6cekyYV9NL8GX6uBg406+cKHfPwwTPepoOvMjXWadvbNZfGR6+uSXb+mEM
ucFF7s6Dxb0OojTl5N3RkW148waYYcin1sfsUBd9fHN74g0BrtLG++VxDJvM4ThD/bOSfES3xc4Q
e0bFcj74W8/RnMYr+/2xFy4rfu9wpAiopi2AzV2MXtB13aaTUKwWRRz3XfExEt8rUc/Xvtr6RCIP
ZsPBt4sxeXvo2EPjlBhLnc/f+JLbW1mlzYkUyGnQgj9T+6eGD/E+IuG4/B7Q1P4G3QTKU9mXWjew
3KoW/YkCybY+Um4HEoqBIgckUGEq1Jt4nud3VWA9wb1H1NUfKHiqQqKXFj1+iRsyYiD3FLh6w+Ep
fQ61vKc16/vUmR9NFS1b4MK/tc7bPLGddTsYT0kWlFwWyefECrJEgt2TgG9NeM07EEPicEoEykHF
vxsFW7dE4cbSKZMi9BJn5fKyvznaY2c0hqfU5TYLpUoCFIJgU3K7pNZvmI5AB89B4FtPIjd6xgfl
gcv0CqGg+9H51FqjtMPUCaffsDX9ncRuR1BG3kNrSI80nQRXIj3bvh7EsXRpCwO6aO8zyi22I21V
AJ9hpwy8IDIpw3NaBeowJB2qeQjnyHBPGrLR3uoGvING8mtov4Ux/G1nt3hzG2/vKXteET86c7hL
Dz3kgxX8o/nclRk5HmT5Z3OpkUApOEs3i1Y0eG3TsnJ+UODYscNsRJpic8XjVLXhoSxpGwG/3x0l
9Co2l/6bSUaI8X/4gcs0wmpLrtBrTwJCwQ86XWCdZqfO1s3fLFUX+klpDYjUsyTC+cTN9pc3O7e8
8jxq/mBL9YVtrHxy8tbAfdjou3+z4fY3Jcs3CIHu5HmvA6J2P/oEZWFHbh6nRI3pguaf8OpVfz3d
BO/SKMnh1SOUHpd7jRj86lq07MGQA4ZPARkRzSk9+SU0Q20+N2NgLYjy9pLYYbMDeNFwBmnABwX4
ntKFKtDXAicRACRIBR1kE7zVBEi9nRGO5ZvXJDuO7u/hZLADsAuaJ9rOeGLodQ7y/Deaonqh5zXB
ucUuheVGR4xXwzT9y0zsI8AY8c5g0Tp4OfPrem7I/VLxeWiHUb6WSOWFYklBtx1eS8xaO82c0mL9
qJvO5DCCXKBcLbexOXDORAg4zVXR0uMgJ0SaOiSKXlf96fGQ9B6K2+PLBj/ZKRRuu6sUIpasZ3tN
MaGN27lCxsSHa/SLB7bzVXt6PG8Ymx6Iw+ycdo7x1prJVjWcyB//Zh9McDWWf32KMcH3DXg4MqmY
NjCMP74iV4Q79PFce7IwSQ3yn/77rmg1vqsEK39uJwamNh68OI0PI6Hy0bX9U9ojLbH2Ht1Q+ieR
KmKGyUhFKlbrk50EuC96LfjcLc8fX7XCdve9x8y4G/UJuWukyIKvHg9AO/OKjjKL1FDgAnmDRIcC
euyEGX9EhqR6AwvCyp1679Mlib/LEqwITpGGpCex4UNN7ldTg/nVreLqE13UI5j9mdY6uRpBuyzb
WfBp0581B3KBl9MMEVQi/PQbICZx5zz1WiaXboQKk6sYsb0zP4uQ8UIn/J+QyPO1rGbr0/RsRi1u
hkqyPO3c8F+A8vfUZap6C2ysTPXPkcjOp4cweSEAz81yeUrRR7ITaSy4jwT2J5pOvsK6euxHXZ2d
NO4/8vzjoUmWyrWBNxOzeSiWYk4i4kQJVXw0mP/3AsS58y8cUCAB++YXeuqX1ta/VFVnn6xn1m2u
ycGU5IbE4KhnN3fZkEjky7Sr8k8P/M22y7zmwHbMJ2+2tBEmKeJ15FA969LJiuldfeT67fFqZwUx
9TkgGPN46hBQ2uIrMvdkBjKzVZ9I0n/sshmfVGk27+1CzVoEU2OElwSQjE5jZorr0OeEUjBhIz/i
DJupBphOwiD/ckUC7A6Hmu5oiGTr+CsaVHztDc6SYoKCq0Jspt4S8nQ9+DeBX2VPTScof43w7S3f
txEBtDcylEIp2LhOXH3NzkhoLq368+NphpRpzs5H2tO7S9ddsgbgEKxUawRfBHIghMjcOzGfdL9K
Zjx8N+ttk8Blsu8D0hVaNKzRujwiQqU3QoVkh7FmfXP2P80dPTK4Tr5laAHpMP1pnUhQEiOJc7oC
5Jksl3kfnHy6DR10Kj+X4Vcxc3C1DGfpePLDL7L/de+an35a6XOmAxo43Sb6MvAprLs6cy4eaMM1
NgKbrU9zKLIWjxvtynSM2Mc00N5hLBK5ReKgrLCgiKUd2nkHTvzYzbCZksBvn223/Gkv4VgdBpx0
RPYjVD7g3KhOfmQ0oKMKZ19VZh8IST6za5q2+GZ411OVfWdI4uuhQgx3RyROioaBwZXrkJgsdBj/
CccpAAVBviKa6gNCA+KKhJfQqL+9kfebppnnE+0PIJdwTdwQrwm16e4Uq9r56io6IsaciUnuePaX
1YW/ZTORaeZ3fM39/pXSKeMdKtZmKHN2e0vvhm2XmAmcIgJekJkcqDElM6be8om506Y30RxlMLCN
TZBIeKyKCdYz9WfLa53MVMnPpH9IjfK0ijdCtuVrr+sn9tLiElJyg4jruW+xKTeCaSJkpsg/dj4X
boDVODCK6JuYBH202bhgXyMk2KX2tx4ZeD7aPbtS34is1K9Eht6JIkzf6czl0OEQxJ6mMKca0vhi
NVv3M+GiMgM5xJ2A0f/y/a4z4ILYY38xm6T6iEeKG5fv04Vm7sUMvtPhplAUffc1Z9lj1hPA/PjA
wlRdPKPpqfvhL7MEW/bcbdOL5TrBB7I25iLs3NWYfrbGa2b28dbgPn5wGiG/NR5DX3TBKYwq5DY3
usugICE70XCnh9j/ts0elPjEtZmZXfsam+HH4/vSNlx2FVZ9Sh1Rf1YkwhK8gN+mOa9Vyogmcdth
m8yTAg1WCc45k96pajhmXpu8D+jWZ49ehHW2/E8MAxgn9hRaqL645o6qX+04vgbw9ddJ55lnW3H8
0WGiDkQlx++GJLjhbInMx+995VEvjxxK/iydv52meOYaqTEaeUBLWuc1m9SfmdO2zbZ7chumGmlM
5UjIgX2YX6ceOBNzAXpcJt1+YVgeAEziQOP+46yNoUON8MV7/ykg/n9RQF7itUc47mpunjGXm0fu
AmqzOeyFM9ybkjFygDTP6GpqXmsYo+Ytzee75ePQp0WXFnWzk6fQ53Zl5bfOSMC8OfnwUkhu9GFq
vxSCm7Ya+z8Qh73vAs3M6XnvjB5Feqxrk5V4mIhRcz7ISElyB9+ZHQ6CXsWvCC0SWB7InWF589Qy
Nh7mqL/5WeK/kBL77kFT7c1lLXUocNs67uLOgcTBqhd+58a/RDblV8WCfxxMq94+vm2mw3NddsMd
1EkIG6eG59/8RGTNvuOpbNfOyGwxyVXwXvLr2e2cfkept4XGEm2TcCQRpSIUo+TglgOMeAY63DZo
Jclpa9pYULm+cHyT5Fhee9vGnGEtMaiOZZOCqgTejAukJjG+RtS9QywnYws/JSZfP3ylOULfPPjj
c+qkf+ZKPiFkM6zG1AJrDUgEMT/YLW2RATIY7F1kQuuCIkAtitF8dwkR8blgAFi5Y/NtGNO9srzu
VWqdnmIftgwnmQNOYzYnNp+6FHSUE4qDaVj1t/aI3BgX+DbI8V3nEjxq7l0PJ25q/ENqpcTN+2j+
nob4KXaK7i4Hoa4dM/h11Kn5G/kCuqGqx6skvnJ3oKw+fr7R8mZkOt1wM9uUKQJsR06a+9+XXiF1
W3AQyJeVU2FuR7tGfwhN84sYeLeOGWqpzDrbgRMemprPbxSFR288VQ4SUOZwJQ9dP2+ckaL01nN+
1kTGgAAvY0yuHCMlMjw0H53+UAE4g4b56Anj3Mh17snvaMDNyRYLJM3PNqFuejRLOppq961XFeej
3J+2Ar4BEqH9bdQ0L/mQPx4/OSnvnpQdFOrwrVLmr7wG3DLhTW8yoXajUZw5DWAGyKY/E41Hc+AX
F6WYdRuSTXZanhs7xvCvm0/Hq8Zdmve0NlEZsfKRw9iuQaxUTvdNfxpyQu4GBxAJv7MMt0JSWnfm
6FzJvczPwmNpcGnlZWS/GaFdMtb1D+NkqG3CWubNFn95TjQj43IuOykO2MmcbQvlDEWJbXhQMiJN
I47LUd8Qy8L8s87goq7ZStWrVhC8MMKQqBjLuCRNOChe3LCJwjMoVufNd+bT44oKCvJYYRj/ahVd
SlZV7Ku4zo9G785o0FsL7zTJh9vsjQQd55AOcS9+8zK4W1lKBQ51BKjeTkArVvfe1r18DctlXGtx
SjdH63/YO68d15l1u77Kwb42D5iKLBo+vpBIZbXUOdwQHZlzMT69h34bNmzA8Av4bq/9r6CWqKov
zDmm8R569X0alTxjnrvyBKrZGyJrpDneGZ3z4vRoEVnCU7HkGA/adm9T3aJriJxdzisab9sD24yH
IJndh3m212U7omNk0kDXl3TB2E7TSoTZMbJdNsBwICaFAZpZtVRTdoL5S0ZOv0XX9oqt8xVkBcHs
DiIsr1y6uxDMykr1VD5FO0E1ZNtf6la7TuqMEfzMEc225zmsNLI/tD9KPMhEsuGalEzdRwFMFPcb
6Iqme7bi2u9kpD8qu+K7qbNA6LNwnWNOBSxjtdtZ17Nt2uhdgDCHG1g1Wzpogo2Uru+LGWhrR2VM
q40V3x5TQDhZ+EEjd4eVjnwOZ5oxZdR3diaKfWYg3r29x7JL8vc2T75i7AJ43/MDop+zrTB18K0+
pAtGZDdDGSGkzwASfxfAaliADhr82x+3T22BPzQkRLVBWrxOzGdDaZTemjhEIbryTPb2eayhEeLA
zkD10sxavXh2+czD2yjD66bXegyrILRSfg7Q5a+xCwubjyqj9t3FdputknF4BSOOrrmEABfhV+QL
e1uyVFo2oNsEJNFxGombQ2G6xAtfA5uYCoZupcaVyrFossf9sIWBB+dm2p45PBdHS9leQUHojGcW
9NYm6qCBMj1y3qUGTkO69+mgpVfEZOU5dqjIU730PpRhvERZVpJKQeeic4wHkBII3rXynbKagSNA
Tn7p1G+toXfcZFZ+Nvl8tBTRYbwwGxM9pRIGYLJBNDtedR7J4niFP2VX/Aml0ZiQELzL06HFL6xj
cLCzzC/7CkChTl3IFPiOz/rE4gjeqFgwQ9159IeIH8j5RhRDnpt2i3sHrntHIM9fAUz5oCnnKcKv
fF/zJq/csDwTcd5QznXWUTaVfYT53kFHHw4NmOMPr5Bp0OpzcjCSrNtzRZU+6btrj6jYVVJMzbUY
HBnM4swQZtiBpmofbz5/jm5njOs7c9D4RgCg2rV20VDLm44Pg/2IAaLb6OlTUSJ0deJjTZbtxREf
zEBmGBz8K1F/F4aAaUNm5dtwIXfNe1H5OPBotphkq8o8VzeTmcufOBsjN8AYad9eGPt5ac5bnr95
RTGmr+s4TQKdvwBt/iOsvV0YF8lptjDeEY9SVoRCpx0hXZLgzoAqsF31sh/2qd3/sXId4Xy4DoCC
jq1vtfOo4tcjmIdV3BP70YQGZ5b+zRWx1gRrtLxDSdzHu4WEeGgReGjroYiZmeefOEbVBb0hHONB
f7oJ0pJbLdEj1lNLjnGM/nIJ7fJj6Ynudtn/Fw5XwjwA9SLR7lDrHoezyfQJNpJWMee0WxqxfuCA
Ai1KyqNzYDjF++BpPymt+oatPTiLHjHlRIBmS0aa3xE4/wmgasdqGzI2EGDQb2VGvUBMILfIwSAR
CexZCLFfewCzPRDp3hGESXcAVhMVwrw8OE1nnJshMlGW8b8IMQSd5Q/YknFUQ7tZNFyYVpkItutc
86zN2cQ45W4wptA3kCwx+dNw48dO8S5J/FthKa12WqJeu9z0Nq7JC0rYJFd2t7c1o3si10b5iabu
KfqJSWTohqcGRmyPCrdLxk9zGW+yiAPhdBYssPm3Cv2ZrfK7EQLYZVgTs2Ug4oR/j8cWGwSdcWOM
nGBp5Ws5Q2KDnem5wa+ImRiZZg366lzGY7m1xFAGIGiRr1GoayxctvgbkRSP2cM/P52HVvB2QFrl
MB61bAJ+6bCjsVxdQTdu0K/kxkPtZbA26whn8+2oZXwHDLhdk0E1HOVQ8lBLBgv//BM4oe6VZa2l
pqlrtszOda7179ZJq3eL4A0GS8QLWul+ykcCKChLK/zXNHkaReWtMTcBZ6/+6bv/V4uYoQ476ukS
rilTiqbew01JAi+l+O8rMnddGHTvU5Nx5Mha3LXtjQwcoVS7PVa6gUByLKiwdWPMt5NZR+8i0o4w
v5bHkeUpzpqw3JYJVul/CiuI57tCQ2LeC4H6w4AOEwONi+SB73V4Fvl1LvGyT1No+Ong61pxZFLn
Bt7gnKjyUVeryscQZ+xsVVbbunVPiuPzOEl+wcvaD/13UrLl4NTsV1Fs84xaGm4khJOw33sEIpX7
j7MUTUuu80OpnkQoMCNVz/+vuUWCkbLtWVUconLmgTAY91Qxstcwbu6Um/5B6WMfXjOH0CLjYRlG
G5/Fb8jwYUcu0WaelVorE7Z1TyaGyFhqRV4LZGtgQMy9lLThGus9OX4tSlgvrP6ynsaRIcVqRqC0
jWOt3LJUw8UcjesWSqG8ybJKRgKD4q0aPIlO0+KXjLj4xBEHQ9suAnvKFziFwSItgpTL7N3JEkxH
rOVWiuwxqjbnvhldEnWpmXCUa4cQEU9bPC5px/PHUotJFm+ZVqMPEg5nnpr4i1KKOjd2u12r5S3K
LcYhpYPRM9MMtUl4kwma5ZiY+RLgcgMG0iKd112HVRfXrYM3ygeUy2vIUfhwS1nIoBd5agGzsAyp
CPpxS9qspdqXat5WKuEUSCWktfBhqm1/6kHf9PnoHbkNnuFdY68xZorZkqQYkdCSgloKIqZU7xYY
srLhsDbzGQUHmOk1KB9fios2ZlOQNlG9qbUJm4rzhozjYapKX8+gbghzzPx4H2UOQhAW4EsWs1Iy
+/Ny2wTpRQvfTdY1gmG1Tj+kCsGhlHZ5a2WRxpqootLbxgxJXkydsc6J8Vl9DOgbcQCa7Fvj+hl3
y2gNjM7lYfTE5wByjuLV3bH0X0b30Y4WFAa3LVhlVTeDqVh5dbebivQ6ZMu9GvUXCm9fBxssVPVB
9LpFpxiehznbt/2ZyVLQEIwiDTiUdk5vM2XfWCEhfCQRxIxiK3ulbRozJVoeukNf8M0ly5mkezhK
Zp7jEW2uYftFWkG57fWJkaSwDrJSO7RzRWBNYt50McsJj356DBFqkozj6bCJRdNuxhy73KC+ZYn2
sJysT7TgPxO3b22l6JSwQ7JFuZbpESx/tSf1/NVCir/lI4SHyX2Nnpm0rqI5aukyoOvyEMUoBnGd
o6ZDQ5vNFwMKMJnV84m8yn1i8G6JcLT28cTUOsUuB8FTt3wEauScmZTr/AzTqlZuIGR/rODcLpbR
ntMyQcuvYUow8nxj58NDYbBuIn9sXScJkGfGmKt69ILBIjwzZg5OfilSwgViFZwW0Xi3+YX7Ntn5
l704J4zNjOS0NyrIfqhMOBbzJwdltyK+HRGryTnB7vTNRtqIdCoKAM4tPMxVwnVprd2RYaGOHYd9
T0V41rI1O3trumOFCJqHCdYeBWY3+dE4Mxt3QoPlGS5p1LXkfS11SPZycR7IMjpY8Dw5LhEzc76i
QefVO3WNRPT2IUfoxFuaid5xUIM7y34iD5CgtPuIc16b0r9CAMtHCXlAePxiJUbIUI5VTMSt3r/j
G2jXzfw1JhpA7qzjESVTIBNm0KnoTyUlk+54dtfAkyjxZPxUhBHiTtQwG6cq1QplOHG3Yrmvk+xp
HMvNABp6a3eMjwcLWRiDQW2tK62h+CXSFc2iNyUbmwGrXymsYAtlHOHBg8GADc/m5OSHIScubJTq
RC8GZlTqjPUQnvmJgvIUNi5nqIkMPsS16M1SZxksYL1X3FuCcbGhDVeXGcG2a5rf1tXadRaBpCFO
SdU6ktGWvUVKFbs4HqJddQYg4hPUxULBKVelY38T0NWu0vaXnSY4JwMUkpyaFy8UW8ux1lSgT1Iv
PzuXcBPb+gJp1usnh4KgsdBD2pPYCF2naoVb6Osd2WUq3pst+vik/nbRniAuxZUazlgcQm3vNfp9
5QEPiViw21ScbmE9t2BkWIIfazk/ZTgEBE8RTzB3ylAAEU67wmNxpKdwvArQhfb8AshN5ulbLagM
jdEA05YgxJfqsxg78o6dskbmYP8KLYZ8Kla1oWsbkynCGgz/sbFIp1/iIOEvZ4CKiouLneDalSUJ
io7EYz7NP7gn21VesrFCa43NFH49o/1vi3yp1a52JaUpBAJ2lc5dD3iT0OaYNxFzSQNtaIXifk6Z
izL5ohggMY/DI8b4vrAXXL5mS7znXv+Zgbyzw+hXGwr+JgP9cULcsRiexYRXAh2H5YM3xuK8fFgO
x759W27Cn2DnU21tlu0nz3EJAUIsq7SuBrBfRYEefaEWaQAM4KiFu2WvRB9/AHXjMksNnm62tb3Z
Y2xdCp9pSLexRglf4IXx0zqxvRpNMI5Tg9j1FSXvVjf7dLs4xaE2HShqrvdAUsS6ICpw3UNfEkYr
/HkJL5G4zVyl96AXjJ8lm3duydFq1goJTXE1M6zrA0nkIV5LLTzEg/xmw3SpZdmdGdnN+7wwjnzp
kMwzhBf1D78D7hwM+tjcLB02qFqmEMypMDnpvqbKnHYd+LrBdPpVwreSxlYLT3EWyAjB+yyjwrcz
cExSMjKoRu2U5hieCkTEbFtKclt93iE8aBoJchhpCk3OO8shmSCFYqyi8jvLrNy/j2UTrf4JsP3/
Ob//j5xfwyP+9v+e9Hut8s/yh2zfUiEu3v/8x7/++QP/PerXtP/dsIXrSkcwJhBSkOc7/naK38R/
McnhQy9nCxAFhvM/k36F/e/ScjzhSUtKxzWk/Ne//Y+kX9v7d6iruuF6ri2FJfhT//W/fE//Ofqt
eB1zhP3l//j1v5V9ca2SUnX/8S/XENb/nvSr29I2JbwwXdiS0bzk9dXfnyRlRvx+4z+5Bvk2juQb
mgBu1yZ1zFBZplI/tgbJIw3554jbTQueA6gjojkO+e3syuLAteIt8iPq5x+V9j7Ern1mEpdDVApR
F6vQmXYOsWMDrZRzjiaUtvuEoUdKwInFOAnz/hrOUEklOi8frvFpY01zho2RE4AyqI2NHbfPk3Xa
U2Grz5o2Iu09xvTmJ1sMtXDFaqAqAFLZ343TAUAKqRcQMRO1xUg2yjoIdvuOf8FKYA9SbyN1TIuP
SVms81hm1A9184o7+uGjiJ5qClo5nU3vMaGfVEdrZv/rkRtsYF6SrEzvipG9JbHc3VZDgW2AnXRM
RndYIet7OmO0mL7m+i7tFH05wAnPnHkRNWaH1C9pDir3reYvNfvL4Dx4+Cstzr3PyoBYl27CfqfC
xK9Ed2DmZZbMiW52Fp0U9PgM6ArRpoXop8n3nf6euSSpxb7RPtQLjktalAHapXkLzf2jQVAlZJB6
+h1abh/NeugzwW7iHOP/nHtUYB2QI2I1IJpBsh1AvZQMmZikbCNy6lgACoMPTVDkKFzR2FZ90o+3
hfWKax640LsZkc5i7cNogwzZt+QGsSzTfwIgmU3br0nx7Vk6KoGDcHM/8W6xN8ut1bw0jMNIExQW
XGkqKh27upq8/RJSYSKlNWcidJlglAkCcUimi852rWUeZxKegO6TQR2iTgCDvFZ9n1jcT0xu8rhB
HJ361DzW4+gxnc/lviXPlfChsz07JPItBwuIqh6epfMIKo85LXMQMZAHjOAo46xHSxGGDx6yyp6r
p2sQ0GSn0uaEZcGwNyimU/mEeHyyni1bXIe4xydx8Ug3YNrI6p+3qr9MrHPT4bqg2I7BL4xJESwN
gQiw/+zsdItBhXuwqiQ3Kc6sAUqju4Fr6tovaXiPMStBtNHuNbW15Aeiv0ImB9Y0CPzRqvMVGYHx
ycF7MMhunPSS5A9gOimC3/xZZjw0CABSwrZ01jv9FK5D9N+Vh5Gn5MoAqQXkAhEIdivrNmMCyZDs
WgTPVsuAO14Cdlm+TtqVjgggiz5J4XNwC2zncDgrHW/dS9qgiKuxdvTTDdGzXqoXUgSCBqiSszLf
ZRTexQxdySbl4eX7CvUJf/aRonKbm5/t8meZz6hG4f5ex3YMIIxtmsbYFoM4yrZgZg9XUCMKIM5W
McSWpYV6uwSY5xJLHru6YR82Po3qx+oc0HzTbkhepcRWMOWIyjIk1O2rhsuPPQ9JSwfMMxTUl6T8
tL2SgN6nniS/FJqG4GlklDh040eaHVT9HS9fro4JEECHCHn0vK/cul/m/GGAEQd8CkAuNmXeb6d6
DrE4tDmof2ZjYzJvMny4WfQoiLfuy3ZTI8mIhQmntKNwtYduTYCPcZYp0cMlGjLajW1S/A2cRCTG
TFaLDz0LEKewFBX7rP7q8CYRXriRdsm6FVmRgcVteB7t4WDintRNPFlAfy3cLTSWixEQlxLYjIds
jouobbbDAmymc0nqo/u8ZS6lICC0Y2syOsgSZFZsUXZoIb/SAkkwcpTYqU5tB2F3UvHnYAVOWpCr
zqiLKUFkBsr1iEIxHL4uKmNLCmMaTYxhrzpcFSt8LNBfWqDSXhaRpdkdFsOFljgWd7ZwnsaprrdG
iMBQVPO1RakMLSRBuCwHEiV+7CWHrTVjViaBuT3T52ik+oEafGOv/D0kVKWkzeI7n9yDKZIX0zW9
bXobHscg06F9HybNZEIdPheoULal24K1bHOxKwVYyqHYk2Y3Z1TiSJWHQGLtLs10w6S7Q66EIN7u
rDkgUXJtTESE6rL/NUB2rapCjGwpM0JkPZkEjpc8AvW5R3PF9wMrd0gp+FbNoA5NBK2lit/dBrOP
peODFFXyFxGXtONoJ82jZwK6prW+Eq7KCn5ZRx5A2Tyc+j1T+QTpfN+zVIF5tZoIceUkJvEal/W0
su/NXMMIREICWY9xCZ/DJSoHMpaBsCr5o83uPZLYPB30A5tRHcFI+tsFs+IdZCC2q9gKkGJm4sCH
K79SCjHcqwrfJ4M0IamyVT/mVzvUgDnbZGJ7U/szB26rAUCJ0ytOzH6Vz16xV8PImADui2yab5MI
K/IovmI7su89wQ3eZlq/7Vt0ISMb70Nf67+Twa3XEIteh/NdqCcbpTD7u3G0tduNyN0aYZL7x+FG
jU6w814mC+dbPD7AcXEfelS7nsFhn3jobnLVX4yQCF6rO+d6DqnHXAxObzmQBhBubLIYA1xdz4xz
m0Puzh/pMH6ZM0jNepF8sBTtNdAeqYonVIH56vZktMBB8M7UqngBZfe8oGXxRSMf4vZNTWT0Ol7H
IWaVu0nnTFZuPO9mThIx2nw57Pi1KRSmXsKUh2UhmweE1rM2QAwklWiDlWTcu4Z1wBXVQ8/LmTVJ
8yVy3fgMZIJwqyHlAFTfDcGTB5NsZIQ9LoPNMkVG7eP9ujHp2hfWJjlsKuN1hELua/ilzN7Afti1
zW4MmpnI9jCKF8iIg/JHx7a3KFHvuAzZcUbxJVxScZeSZY1IbNUUFEjgoz4FYs61lNUP5D49GG2U
wT3P6ARpshWMRMq4Ollwg31UpSjw2alc9MJ+nKNM7OhKuUGQuQUJ7O+OZ2rv5c6jjaRly0RDgnCz
70YaUVNnLRWm4J1Vx+hslLE4iJmZJ45mXLb1uJvCLsLgwH3Mb5t9vU0GDLvRi+MC7VVEFbqSK89R
G8a5K/omhW8PsgJmxgFDt9UE/HTUgE114KdjSuj+oL59tJHCre20UIjXFbIkS206bzx5aTWcMYzu
dVMByKVHT73Ptpd3hA5stda65oqQI5VCQDFXqbmzu4MMB3+kFKxJuBy5jEzwKNxRIt+l7QlGgWTZ
NaVybbYTC0FSdNmJS78JOwQtm3wgbq5Y9ob6XOpgNI4Qf7obpZbJWcGJKeCVg6e62ACnyDs2vp0K
u+2vRSRHvG0pGnJ+grh7lMXNBbWho7i0+GlS91JE+6g8ebq2JWfeAW+o6rtiAAlNvUT2XEhwUu9c
If/jbfPrOt7n1aGOmPHIx5AxFgjAnQ7vQhn25yxarD/TYbCgQoOJILx9N0PgK0i8U8kHTPNPzWpX
4iZ9AjgJnDTScKsNBOSMBPQYr23yPufZpuDTY5XcLsdOw73A5ztU0TFrHiih3RHeIbWr8paN5nzU
DSmgDvSB7tCtzPba1dmTo5Y1uhWmugeLXJ9+eO+G9iFOL9PCljVkQltsqHPgni5g0jUfBzbObJzn
WFr6+Nr3+gaPod+N8ckdraDqyEl6qMpshaIxgIZ7tPWjY1RPtsFsS3jelc4JNa2+yow7AXe6a969
uvAhZdA2h74ntouGw6cFsTfMdylpa4lx6gptt/DFpvZhq2Gu8Im9ofTBnLOVhLy0ZLQungEH67Cn
1p7kzq7VNZmYHPMdKr2FTMkzfKZ1sVxCs94xfWN2tmeyfUMi2PxkiH0ATK1uUmCdh2pI91K/1xEk
9H28CgeTMf53nG0s5IYTn1U+wS4uztKb/WX6ybqbeY+Ga7ktOn977BozC+aUuISJW8xx8Urg8yWp
qD1G0eeAgj286jXmUsrO/IwrBvt7RTTaNnNeWYkazBen+yV+QAPJ1oC4DsGMX3DKvbC9XkdU/N6i
gpyrDm4UXxhYCkmKFCaEeHDBKYIGc7i7+WZnVHqFC3VT7rpb4N2UQ2l3o0sM2pFNKbmZOAyMdHnp
B2/FveyncO4Bka2wSa8nMDHuLYE0viZEWaYRr8IUlKmIgSecrT0UjP0A61xad5G4GuSH2tx22lVH
F2lfh9Gh1dLJCD80o3HykneTFBG49hvd2noF+GknPZCs4pPI6XeZ9Nvxx0lOoetgDL+XSDKgCEEd
+8AF7Ju8n/irN0nTUfVmZK+WG8tmU6qF60ivH4ZsfkSoMdjTwYLibMaogDqU7Fa512UcaAyNaxve
pDz3uA+kVm2t6WiBT47TTYPnZFJv3F6AY9B4ONespENTd7Hc2wkrsJRwKt06EMHClzF1Fuh+rd8U
eKCKdJcUbzOIWWPZ0+9U7n3S33JtiFWOPpyIgmAUxzr87FPCCZyHwblYbcjrAwdtuM9NxNyNEV5C
99WYsc3u7ZrIik/gTbTDM2zEVe9axN1eTGMETo7YxowvZd1DiY7WmQXJnT2mfo5ADLQjdS7AJacg
AGQHPPHJdJ8mKh8rHhHjMSB3dlafAlK7NQ1sFEZ736vDXJdPXZESHIx83KYbZdDbuQlYmfpRaehh
Q2ObLF9TI+5MOvhp4+VMFaA1AV53eamW8RJyStix4lRDYla6QDWcXcZIYqrR9E9HxJF+BCwLFsOg
fS9gUXKAJ7QY4AfoYEfQCRMGyJIRRJjsamziKTyh1kGbKvL4ElkFXsniShIYC8cO8vulLN5HKbdO
VO9Z0AMtNy/FmH5VCUe7EbnBHLmnpiyO097i8DLSS2Q+NnLZuTH5tN1pAXIoYodu4rlG4KO1hNMK
cTL3rOq2nr0cXFc7Lk649thS5PTwxcASsakeORY2WtM9lgsUQdaxRVdsaFFe9Dja2057X3MxW7I5
FQ2CjOwFRgr78eNsVBBa67V4EO6TYGNWkyI5JyYTxjl786D05HF76TNMXTobnnobZn3gxdy6lXnv
6ifDI96VZDpQhMkqce2PQvLW25c21s4uZ6OBQJIUY0XPOJ+HhLDDqQ1ukcqNB/xFXydCPE+CQJJC
UU0yE4qim+rF+plMJG09HzG5YjkXTdQc41CDVaKBzCpXVSnvE6hYkhayYL+poRDVYZcCr6p+Juep
W97a1DqkbIo9/dkJ/3DHMHewOe09zg0EyemwsZqEzJy+uh8S+2jMf80gNiZ5tMTc+pGYvusUj9lc
7WvVGlwn7QbzPMVnYCL/WBW3rfPcnuOcK4eYshg+BGaS15mgDhJOxqjDkcMmoG2ZSAxvci4uwH69
kUePHLUb6mcASCWYaAN8wC3rW/ZDUux0GETO7XFf7pBA+IqaY7DyILQPNwHrC9uB+wzGOoKIlEDD
mFIZ7R217+/kvc450V06jAn7T91w0fWlssZNEabrbto7UJpxWSrbPOSoz5mhbFrrxDjFb3R0oahs
KVdzydrgSy/xrrXxSbPFO4Pyu9tmO3Oj+/h2k01dkFgPehOBELWRAe6Ey9UJgBy1MTt6GtPIvY2m
yDQ8639EeCJ06YORMiMq8h0zs6Z6lnlPOH22Jm7XEMRQx7wLmPa1qlyzJNp4bPPdEMufO50qpGPw
1dGU32nyHh+tY7MH/82R6VfJzki9Q0aAaYVgUq9sP6Ubq8NjR8AD8In7cL5accsBy+FqXWpRsFw0
H6uRXvGKvOWxRm2VHqqi8/lW8JV7IE0U7SjXT/vlxf2TbTbAiwC41BCyvT/EQFEdEvsyfwG74omA
zUVkWgIbKdEBe5vmY9I8c4+26WvoffXuV6zuXO+pMMeAPLp1URrESOxJndsyXnMa/BZvSxO/sgqi
QoIvDlXQaqZdZFWbecn9oegQPvqNgVAq2qXkuXiP0kG+DhGGODkQrsSghCf76nSXChV+iZShjBiP
FuAWh0M7P+a4yVcYCXw5OpggyxWsjF0N4LiKx10h7gyaO7cfdzZ7XXzxK1CBZ6TdgQOEytrApFiZ
Boo/kt84PMzm5ip5wfu6In+q6M3V/VK1QJIIDq6fVC7Pad0A9MmQbz3q5lHG/SZK37zEDqbF3Hf9
uKmtbu8m/Zlvw8qafyJkxMo2tjVfzgXTLSygnSnxV5f7CpNG0XGwROGGhGoqL7Yk95MJ3MOiJnQw
bmT3WThtEFsh0fS+IbH4Ag1Dxbp1Ftlm0V+NkNXtOH838V+eYWe1MEm6gWqPKQrEnrw+oD3lOBwn
LJ0mXKHkV9d79pyo5+GCWiQgY4tcYYUNCtMkUeM6dZw8bGv1kgTajnw3590l1QDVbeBwrM5MGBWi
82a+kNK9mwWOsZJlNTOJeU7vH5Cl75OyC6K5YkxGDzSntP75GlvEociZc2aXFEHBlIgVxk/0nHTe
cXU/qxbKKn+ElrQowruI9JtvpZCjABE8aiW7/RF3MPVQixeE4wh/8Lr6rTj6uJZu4cXQwZgNUbN2
+4Hf3rPDReRbe8kmolf2mAD0OcNS0R66fEt4VCCGrcNCuoso4sqLQLG+uEeLTMciPpdmuZb9ZZzD
Q5fd2R6/GZt3tBmQo0wNYxXYBS3jH6xzDDXPM1KkJht2KT9wNx49xBveLYqMFSCY1xrhdgyMrZI/
Ev3y3DOZK0cm0M3WLuZte6ui6r98eu0gN6SET2qDuemZ8Kb5TcmW7EBI1Sx4Q76lvWYStNZTLr4v
PMvt/J21XuCgzBjMz8jo+G4ABXCKndvs0C6iUiyJWy8ImUYj2rxqbIT7nBIKvjBvw1Sfx0VnCNes
y3FD3AzSa9bL6SWZP11S0hvEG7ehr4cmYZCcN5zqRGdRfWd07YeS1EmZ7wwBMblaRfNhVKdFuzmU
3sREaLoD/iTaeflFOXuNXcaYsNidmoBcer/H64aDAtefrk4FJUYDXMo5m/nMW8cVLC/63HByHiSV
dK3CXW2/lN0lFGpngn9Q5VMtPpBvr3Nem57cEU/Kz45bl2AKoyB09aIPIiBRLaJ16vNvO3lZxnnv
sq+eVbiOCaEZuh6N2n2EydaK0oBWhmJmm6NYu2lYTZITkn2m37FYDljoLPq8m7D4oYEiTqcMZjSt
xXmebxSKBUjZ4yAONePZaMq5bY6N9mHgX7M5/euDcqjE0+8WqBjqpR9L/ebeU0cb1RcP9ThvwWXF
zePSfo0eCLyMQohYbpuxmhysHf4MxyMtSxHVlRyb+KBHODG7ap9ZJG2zy05BNswh6oeO/TSYI4Em
m7MHOXTgyEc1NisuOqQgQ8JzR1gYbhzm4rE4W0YOmsY55suvATrBsgmVMD7ddm/ZnMAoYXugfgJ7
vAnRaAqf1Q2+55JOaaiPilr0Nu5Fx1cw/VyWR8G51ZPVVLrfJce4pXBmE7SHp227ZOXZyfLbh78y
RPaYuOKQGs1+YG3msGOg7oqcZBsqtHfjxovRAJAmNDPACZwi25hGzZpiWSN8BOXdyimAaIsqhqMC
HkqR/uA9CzxZHpV2rpuniUrGmmEwsHA2kg9NxOu8PxLMt2EwNFOiDvO1s8ZtqLfbRXm3kQp3RvM6
iFvn3vnoPo/dUJ+Roq0Lj+1NcZnl/OyqZhM24AywH7lRumPA2HuIaOqDgKflSW0VG+9xPFGnPcbZ
WcKDWUhBUTxLLqLZvLyvjWsJGGT6GpoKoBfOnWRGozayyXOAIh5Lu1pr6q+ug7lB6s2Q58Tuc1WY
9+EIuqNNAyfC7Np5gTG/LcPrjFjU3RlvYf+NhsAbpsAR5XaInsmDfczflvbScWZNxI8s9oBSLeVx
1q91PayNBhbntBxG+9VBktRmvb/08iFaPiEc3WBAx6rtTqQdQffL/dZQAWPcedB5xwd8l8XTEteB
sZDeLuf2HWXlSx4zHXO408WM4KTbNQyDoltm4fyOl9sPUZHPXLW1CQh0RAU6fS03XX/6Mo8Xz/QR
3MLkLg4NiJgQ37rXvFrEKfRO/j4ymMMuv9atAeDovFJD90hK15Eq/SAbgwmVo28QuvpmTixzis/a
3ZRZslfipGGZlNHLQM0vOBft8LWlJeinFjs0OqAy5d1vubTJB3dL5tzak6D1TrXDnA5BOXk+XaVf
FumzzSYOMhfNoI2cbERMOW5LQmmzJ1lXQecxqhu7TRTO6ywh5DEkigKvbAxU39PtbYz5w2DsbXjZ
Tjlv9hRTQGK6d+UZeOFJOPcL6m6UvFvcjGyDQVaQs17KJ8cLg1S+581rnzrP8Hi++2JZEWltYLHv
0e44R6sysQ9QRw2HmijPwmVMXa5z89nFrpqpZ++oahQ0cb0xm6upk/iOy68ZV7HOejt8rIivMmIy
2q3ncIEKK8j7JGnD9RgGD3+Z2126rNzGS7xNh+GVONOV6Jz7ETugyx4Mkc9+NiyffDK/bn46YJet
7I4tvc9CXoRy/FgmEE1TGCGsk2/H/yXlPmkEYqZ+IOb7pIZwL4QC3BGjxfxvXJ3HcuxIe0SfCBGo
gilg296yu+nJDYIW3ns8vQ44vzSSNhyScw1vmzL5ZZ5Ey8aqgdCNuLnneZjGTWdUXEa6g4ma74s3
NsJd98VK8BdRPenTNuzoPX8MzYdgI9hwRffNToxrKA6fVWWuKnIF5UuUUHh7Hcd02VxToHSQI/r7
AjPhzJ7Y1E/C3MfdWXq7WNtC5q9dIsApXQboH/ZHmUxfcSpISnGyC8wNeN2laMjid9jjAyKyI112
aZZutcJif/9JhXmww3In8nozttFLBKYbfOCKyR2Srrr1DqUmFc2iD1PaHrU+3frlpmd9Bxl7zmYf
QTHehxgIyjr6ABOMzS/fNMxkTEhBChBxp8HiIHIu7fU8+MineDNAi4mYxJcddmkOG8wNDzoDB9yC
SwmWLh1oInKIHT0pn2I10z+EJkNdNvgMx2dSwhqCQFoPyd7w3rTp1yY5CyyInbFY1jJ4Tbt4jUVy
lZcMRWmd52wVe/YpxIgToMn1OSPHYTbEXQdH+/DVg+Zm96a8mc3JhAMTM+Kuc5RPW6Lmvjg1ykFS
Q8Pb2Ia8V2BL43HcWupTCogkdNUAeq69H318ncl3aaReDGIEvnjXQbrV7YfsuzNrgckwuZi4ucV3
TXTJuAhI1ijFC2+uj1OZWKoaAJHiGlv070X8YRO/CYhGCeq3OxdSetJs1Sf1C1yCCR74b52pUDtm
P4bkWbmFzlMuHJzxi27dTRqTrWSpj7x3qW1+V/R1hzkHFvitSXOXp5+59ZYR3W3S4Eej9C5LvSvl
vMuw/7S0gzu3jMvnQOnnJve2Da9tTUJAvwsm8cLpG3tJvay18Fu1yRrw0y5iSKtFSJo4R6s5aWXC
Cgg4TmhbnQ2deSplBvZzpp789Dczg2XlXVLksNgYL5EQi5Fd0qQApU9sQMs1d/P7HPIwjIzFRDhm
oDgmTQF3aWsdQNhkfjlFTezEhc8BHMQaD44JscVQO709Od3TGPlIB2gpnO1698Um9pPxGBycEIAf
GnCdbLxsWlrsrvRnNmbCQNNbVAbuDs7auFXWZqA94sRgBWCJ5GnhOtfjP7Pbc04YtlACK6q965M7
RZsx63q0C5JgJdthD+7m4CcwX7TgAXsgRa7XrtG+JOXxuCsPcAZQM5stmfLDVMCt01H7GLQ2abX2
HRBXaqNlyWNXRT8qmBAusBWM6caafpJuG5RvkRq4V3cXfWZNFT+youmEu4HDyKgxh4sGWN92ni2H
KXcMPtkjcYHSVpZnw/VeRnnTlLnB6XvkNx6LOGEkw7/ipZ0e5wsDI/m3xuaxo/5ASRewidMhes3d
qtzqfzlG7VJZPKWusYES5t23MOgWnlnsLfdbTM3SbcNt1UDmdCh1NXZ9UT9hpt8ozAdR+5LEpIdz
7UdptOE57kNeMGTCaOkI8xJ6NKL3u5zjhulFDUcHCQ+x3DZDt9bH9ITwDvVLu48kMbsq3xOjXPqS
oyOaQF6IbQVSvKYdXrV7SomMb6C8m15PPhQjDx4WO7/T4UMnUjzQO0WCDE54W/0O2SbB4etN9rZw
zH1QT5vC6re+ExzpvGsYEoPkPBMlof8K4hLcBKEQ/plLWr29N1oqT+NjPmITrUCo5c7BHcRKV6w0
lkuFSasWomYamwLszlmlQA8/OEP7ZXjN6hjb1b6PeX6i+wmUmJtkKHnlTbGtjQaSfP/pmTWzTXHs
EQiZLdy78DGWI+Z3zKIuxg9Sbvf4RdY4mbc6RwmDLM/c/ywRqTUpXpupPwArwbQ7PSpiuHmMW0fT
PxgIrFLQpZw+qaExuSBTNObd+h7WW1hcG1GdlMKXpYt9C9/aiN8IeCHi25SpV4RZNTmskzHfFTir
0T7XfsiFO8nXRKBvHU21Sg5XDeeGdy01QGIcmLEodQ9US79Vjs+5t1+U/ZNIqNDL8Ge1/Tr0v4OW
0wkv/lzocCTlujSPKXPFTDNPgD7fh1TDgPJUcdgMoQsTq2cJaHeaxZTZW9tM56bxZ5i+W03bc2Ki
YtjbTBlmH0nsLO6yHzOYde/mkMl6TyzE04Ijx5K+qp+z+Z0XcKiroXOpXwf7UpYP22qcVjnOowwX
uA2LKscclCgFslc+Y/JbGR4wsizh7emqq4COnY2cQbfAzWhpbt7pwtkFEczbhlFrtC3qfhc1FD9m
b07D3lQhRvu+tusybdnmmwHNIuUkwKCk58WRzd3L5Xasb00TnOMR7DiPu2ky9+VyXaO2YLWAT4YB
CRKpEy49Ue60eQjna88smivYBraY587wE6s7y5yOFq4znBdEAM07QftAM65A3eMgby++t6tFt6Et
8AhIfm1Jfydc/F01DQdI9OghC59GS7MpNrjxOeRDCcxtLLrZxUv9VfVJCeCixRk4j4pQ2rEF5a8Z
xXM9GKRm3tyRFcIeEzv8E/xbrnLuM+7mHln7lJthNvcA3oiXMw/tFqqa9pql8bgXD1FLs0+eISC8
meZbOHEQVVxF9JXqeUlNMKElKbD0WXH4rTqFNgeRFmZ+2z0WDY0KlvclTd7F+VDsQrO712LjTdYc
lYzM3tZoMERyYIKQAWjibUl7zDByKgI+SHBkp4f6QnJWWvS+TjuHXJmCB15yC0e/oGNIFSDFq7K/
CyFqGYNBZQ5iDlU1MbfIaEMhEydxcvO99x167SblUpbE/pOWuEvo27hfitW1dLMtdVPEheYw8HeM
gW2ou2WTG69etKcwZzmaL6b2UyCkDDgY3Yycyrj948eV36OxNYDgiuDSsH9STLAqXEx08lEbBLw9
Az0/vBW+uVM0T6plA6TFzakU9eF+MPaW+Oia9Czm+tMg2ptxuqrwxpn+g2G9T9k+hV9Ytvw3pZie
oLL7ICNtV1jW0ssCJvt3k37vF/dy+OgzRCGTlkTuHWZEpoFTssDwZdSQM6DKpQgp7AwcZRvi1nH2
kQcGt3zrYebZBJpFj3V0zkNt3RvFdqT5qGOobljRaezqz1Dv3wR0TKz3C4KXDGDsncaghFT3Srlb
TSNl0HMdwCjCYlZMDe2knF1sVn1lWig94tSH3cLtAWjkjvvTq4BItrPOrZjFxGjPVA7cSJFxTxje
J49lof7MU5+jVBafGVDHRnXHgmpZD7pGrrgWcjkNDR6VzntNCBAEvDXTO8yhvBp8elSS8dpO5UOZ
B2drMJY1xv2g1o+zndGBZj0zO/SvDr0W/BVB6496wLtfeGazjItZ767YaTY0E1E4np5AiaVr6v/M
F8Tdq2214TEOSEBMdF719qA/U4b37cf6qQmCt6728xfHH9b5pJ4zl+bNAurZTg8C1NsGqA/kha1X
jWijWb2YjVT+vaW5RPckB1/exJwRAMhp1CT1TEaLYG2QOc+wg5I2sd7b3oQCZlKgJHiy06mmc9am
bg0eKt4qJ3nLHHCDeXR1u5b654raYCY+CwLl6HET6t3AWGqLUSNJWA28uFkNoAm4YjXfTqt5HBox
9HvhjKwhK2RGGS+/1PzMY50qMjAlK6cV9Qow0y/bsL2zgMChgHLzMfHyz0WtYwYlkvo0fxsnxQvg
n0UMV2NhjfpaYkVwI3DqHCcnbPu6mA6N96zRdID8Z367khj0yMD61U9u0MWOnHxIN5BnjIs9DVrr
pEZJZnaazid0PDz8gTghzaUeXRz2Sxq/pKJoFpqkZkbrXEq8Z9G+9l6aYdjYAXUpnGcLe5/pvGJQ
/pjkM403jsIfH7yu946p3yePpoMpRZJYozK8u6TPo8lmU0XgX4amWJGQDLaN+uoaljB7MPuXhIzg
msEWuXKamXotw9YSXHtZcDds990wrwh5cwjnDLLbGFvYvBkDzaHdaAGV6ANORNIKDLnyuFp1Ud0u
vZjxzmAQcvNHbsFDjfyIB9XgeMlMHQTfxjceSizJJfEOHbeBGHA+SlxJ4hrMBDlRDp8USoDcyiv0
tAHyNIY17VGQRIMCBLYMpCH4ZJ3LXmasLftSC7wLRZA9DjhfRv8uZHRr+MGq6b6IgtA6TvMs+36U
oQSx/7noa940rp0SP/Jwng9WiIVLU9AV3S1tAjFVx1SQciOPg5BiXaBEHdOcvlZUW/rkCxFjmY6D
fP5NuIdWoLM688nwmx010zkJ9G66r9G6XP+T1N/K4dmKrA8N7FHLmCfJ8UfoK8eke4WgOncg0loa
OU4AJuSO+d2+A4agZu1PsFAPuzo8DNZ7mjWbPG/3nvXV4cnWLHw57pOIcNjTzmQpxnfuIqewoSnQ
2XcygsVNg3O/QfpcDuU2Ic8vDC7fsD2SHp2MOZ+GYO6Yr5n1EcEqcZs7NtiqeEyLFwfRCGLzfvax
Tvkh90zGd7c8GBYuwFHDSTAac4jF7RJ2XCQJ1ZY7Q/LP0WtqHE6s2wVDu9SIVrH+3usjSuNLjmhL
MAoREvuK92jrFRObV8jHS8HmWNuoBhPXJSB/mZlACSWWy/Q8zI6y+OUKoXE4CEdWd8ChXJsr+0J7
2MJQhDADJvrTYpaeM9L42HDGkGBp3y+TBxSnkTtwc9LDIxKG5V1stHo9HulQgwpmbntu+sp674iC
q5pqTFjo48ZmtJ3DxSRpU3od18+9q3lrDvFL1wEtTwmKxu5oIj0H38iiy5Q4XMtclkY+tNk4/A4I
p0pmGnTRBfF7WuACyC9eeTcPkDQGHNiPy/IjTwkeML2gFKfQk7XR1oC4OuZe2BHCcjPw0Ei6LVBO
bSJQ6tVFwm3D14KHZrD4NTwrOebnvNy01B46mGxnJ6YaOUW8TIjSlrgr6ug49wHaXYhtGwWxeI3q
fZnGMHgPEUEPRKhCHP3uR3rX4uoxt+3Y7Hp5HojW42Cux2GpEamwjj1JgYY7ejHda9Q+20Gy0ipC
UI8Ss4hivc9ifHLJI+C6Q8wVPSgexn5tVl9TiY1eXsvguwwPNSYnfEZxfx7dH69DW/WLRUqgF7OG
ww4LfXXBnGJj4bIddzbmyQyj8Y9bkz2ePW68iSnV4Z7SbGz3105YXSZEzoEomv2jB1wM+3Uz8a/g
Cl9mh4iKEmE+6cPWYztroTXA0abgKYye6LldWFxDY7kJi1+coKQZuTbtchNjDSBMHILgAryELh2W
bqDBSG602U0WDmVT2w8sJa1+IzupaGUNxcXgylI7W3o28upV+GA/ky+f02zbOLQbPA/9Ubc3zril
QmE9v3QmpuxUMy90EKt28TGQBKk2EK6Q4w4uyqbviwX+vjHbpPK1in/ZaBfSAgPDammALJ0yXg0R
PN2So51YFuneiB8n+6cm8568g7vuy+88BAnjLvGf2qm50rwn6PaIAWAvd6qrJxgdhAaRC2pIc1cn
v1ejXgPu4VZSld0XnDJ/lUth78VoJXvlkLbOmdWWKuOyxU2IIHASEI2JtBUQ2gUgiPwWM+hDZPkx
dPPNnjQszCMh/qS1vAfXuvRckpQIzWctdFdFj9YuS39Y9uX4DXjVea47blKeX75WLWPKMM8ZCLQ6
Ug1T89xBQVbpdhicO0bb1lPbvMssUusskemqB/+SOHRm2ZlP6A7gSAdbe2Cp0syGpJINbDDOut+0
GF/shN0TexjP4A26Mw+n/VB7lbMNQBDbfv0mGKx+piUUIlCU4DwYzeQCyKqkqWihBbpYB7L3N5BZ
W8qO3IsvysvYPum87U1+EEPRP+fdRMibAfuEy9/DuALhVjKRdohE6Z9DrO+y7D6LT607YvdkwOT8
OtFWUSyUx48jISI7mw6V/PUaNM0+J6v+2xBa7x9Ljd6qb1OLbiEPL55otejL57jH6moTfGrXrYEQ
h5Wmt+lcahugE/c1RhKfmFJA46eIz9nw7Hbmneu+a+R2tO5vsDhvjkbSoyODag/mJnX+NUF6iAfs
J/i4+2uud9lKcpGlneYtqeTdlDI/byruzJMHGtIq6UN0cpb5Gv9bbS+pUFokmiO+kVu3JlFnaFvL
iAbhK0iPfaBx5KGbnv3RToONn1vWMQFvumXnf2m0VZ2U/cUCbblwJp4cv7Z3Uay5tAazDXv6Kczi
uxCCGJkakqu56JlYxfZD0nD0UqUFfYjktSyKgSQvbxAK/Ga9h/KKCf5SH+nqSiX4yWPMCeWthGvK
u1GiNW5KY4QjUg8bsnfPTtHlZ0l1zppCmx7KHbVhRot0wWj83jPvGGDdh0mjyMVB7DBmx9aU4inN
e2nCFbMvVYpWnkIYWIahja/wIDI5rIiRyuVsO66HsTgnE/Zz7NG7oIw/XYlBgQOx2HKm27tqrqZy
wTBrj7CoAye+VH6aLy1uZetIA8s5pO9i7HwumZ+jpQ/Ir/FKq61pW8cl4+w4+UHCmf042DJ52zJQ
4Qfi0SDkI57z0Op5DcE6cEJOe86A4B9uKo/9vaowz9gtBr5Qyw8pY89FycPJpZuwuxGJLRAXRjMZ
gkQY7Oghh+hRgg1zK0L9U01m3Y98RI4ONFmFnDwnv7SmmG8nnBR9fag33KjrtYoDHBhB8kAQY4df
gnMExs+JrpNlTnHPohL5W9ZEe5KBYMHZ+fygu46DbZyUTQ9mX6w1P3J35Ifx0dM6FaJsZAqP9OQz
mWbvEyF2h2EGonReePz72qR8GzkifvjrVe/ncvWYslhu6/Onf9/8+5BYFLBHsm8YS86f/n2zKSny
rY2O9nLXPXD56C1Qe3w6Yrch9C+IMNr01yy5sHOSyZlp1nqmE0bnw6C86Z8Pf9/798u///v/vvf3
fxsYFP/rtxXZFByc6pAbvASXNg//AWwmZhZRUxuggcYmq9dcXeGTVqDXllnkYORHrdSj/3yqAxXn
aSJhv3dK2DM0Jh9xHubHf/6HYHmlCEo6yXjQip5sHCH38fDPh45y06jv8AZLYjrVaKvD32fF/3z2
z5fgN/cGjjwt6tJjEP/3B8Oge0uSeuZuacZHC8sVwqx1ZKI2bbFGe9nYHKWmES+cP1gRsz5j/vD/
vueVWrKnOQgtPVJstY06/n3GPR4ZCujJ0kbPMLnXLMYmA7DCESHfVlH71nsGqFI67ZpTm9AWRE9T
tsllEe0QQK9Ba0FBgnxccXwNLWavvQkbw/g/XweDPx2Dl39/wd/v+vulbca7xBN2tp70QTuh4f7n
QzsV1fGHeuiFMXfY/33oXYOb0L9fGzwGzEdbhAOT/ALlRvpHI2lIsKyMWI2j5sLDxHqYOuelaBr8
DNxLpHnTslTceQH6BxCzu85Q679+e9NowgNj23dJLgiXGA51jC3Otm+4gFhzN/pfS3orXepMBA5l
MjrrnnI7LkNRcLIj+YFBx9rUpk5ps0F1QIiCefz7QMCzRgXSsD60RXkcAPfzqcYC2mYuvTRLT1XG
0Ye/FM/o4Ah0IpjRZQ1sb134/pNPIxJDuLg7KgZcCFac4zOnP3tVpa0DFMZFFJLxgwB9rFqMMaWm
g/uhWRV2/z6lXmBf1wBNbNDDiNkLv7BHksigKpl715s8M7aWPWEY08tqPfiJYnTcXiLPzPdh/2gH
jvbs4/fOOm4VcrKCrZTc2PCae3sFHYwMqLbtmC+vjcndCG1Y5QYOa1Dx3M0M7laNJi9+TLpP13Vw
VYEWHCS33sUUM1ygImLTlPo8ywjv4bLYYHib5JT7JaextL7m50mBhGm7Hq6DhUofCjyNDijEqqzq
C7zXv7/aqkFqwBi2jllBFqGnoSgbiQ2OHpMpq+kebY04C9aUv184lsjogsvmPpO4XYy8sbdWgtba
uSg6I6Ekh/vMuivDkiFfTomh6WF2qWhDLdCabj3GLU7z6VulR+1atEDhgpQjaGRo9i6dO4EyjcOp
Kqd0S/5nurqKmggj7ZDom+lNd6f+ZpOEVHjaYlmPO4k3LZii3zwBoJ4JEV9zqma7qTBeeC7kOk8L
tQwmRpOmgBvGkbZdSbvBMpbEjzHEfqycs9fU838z4DtHiVXYS/eIQ+j/cV6D7x01DNjD81yosqmT
bnwHkw68IquufhPfj07q3AsUoiLUFLOEVt030ui2EuGo4MEOBmnfqJ6wbzCWCu6GdN7++70ymlVp
aeGkaoe5xRvsia83125ifk/uPd/S5N5c/z7UaVBiQYjvpaFPZM5UcLEnefLknBrNubHWGQ8TTEB9
mxZudRpCI94IigTpGG38Yyo0/4hEDljNqAeG8Sg2io2wCU5JYfsnTtj0oXexTZtyTWcDt1QkNTn6
W8tVxRnnTAHulVNEXhTuuk0qVBUO2pu6GSS9Oel/KrGlaVVbe5bU6qrMzx7ds0sGxhhiLOIrPmL5
qmjb4cSBP9wbUXJu5ldjPOF9njrMHwAo8Co2kC2Xdut/GtBPjr7biiOxSYKog2Q+m2nnrhH1SSMY
Dj6YDhFKzU4gPHTGhC3SjHO22VKoWgnVNRBMTT3Mfrsai7pLoPBG8S5gwEqQy53/rDKVlAWb5rUp
OySjzKQjUGvUFQCVoC591cP23DejGl4VdycmqYq3y5NVO5hS67nQgwOgHbXqqmyrvo+V90JxgGIy
xbiHv0N3mnAJd0U7hiWN9kHrSJTUiZ6zNhTYihnzltEd2EAdXvR9XSXoRKnr3PkkX496o+pjPIwT
5KncW8P/7O6o4+3uBuHfbJ88N0+1uUrnIjojpvhKciJcOaITKw3nzs6RwZKIon3zDfe5aEaXvY9r
nexs+VT3PYhMh45k1ma86D3lKtW90RI0dXX7nLuN3A19Xy1GqgPxF42PHVb8U2IhfkQUTQZTOn0U
TvHYS0LgXkSBrRam0aNbEbBBMuFpj584K4Hs4RRBdU/crYSBE6XU0nPBAPWaMUJV/qPjhtRsYqAl
kppa27bEPfe3SHngKAm4RVgZAnlvl7W5a5yeKzC2v5YsIVlDVY0g4+ZC7r9qbssM431CUbYncA5Z
FUFCc8wDsehqXlxOEE/IwczAOr8xaW24AS0P/3l9KVI8muzbA8ojDsx+CM6NdqJnETw3tSbUEVLl
/dZPkX4xKETwsu4B7CfyVsPQ3y7VpQxGjX4wXlBujBym59GwskI/3HE83/edGx/ZvsB4FQo6GV76
2ThV7GoWrkslBO10To5zuBfJJQ4of7Mf/FxoF5/FaiPCnha4gv6Pv+85nC12UhJ9cKlRWAib7bMz
DHXXzB8CK8EgG076P+/osTPPTi6nfdNioh/yu7833NQzxoxS/linawiCULtWzH1QfucGWAhcpB4z
kPVF9KnYzUzLBYMw8kB69/xXRsUFRl4AFHAayFIki9Le2gBQ7xoAkvhLw+ifz+rGQsltMUMi+699
YKkOipKCdKrFL8ZYw8RR0lg5li33MagAP6AwcGh0UoAdIfVh6F6H1s/PPUDIg4OKFhsgQUjPhPOE
Jb4bmq5c+YWzNSJazj3WmGszOr91oKKt7STeEZRFp0fehqa/HzcQtKbVxsbzdLW0jTBdhRNFaqmi
x1TXwk2JF3nHCOxqMObERaiTbvdSXNS+xwC0J2I/5ISlnBmAbCGuGHb7GhWbTmXBry5LHD5FaDx1
qcOGgqI7koOzGi/akdeODgnVBKTqLMJabP1ujSHBw567VWa3GdP+Mkhz5dJwhXmXg85oXYlE3Zdz
7UngLXtBxR4VWhwkGxfCoP9I6fp+2PZYpSHvArVN3QdLUCMnKwpVcwrgQnyarVHhaUwD72B7c/MV
GbTMDHVWlekyVdWmo3AZsayIF7TN3dK82E1Oxs0P71Zv7jILfFkWjPmG/tRtasy5gEF7SYfmzP2z
PeuzmaR0COponPnt3rtkPNLKmM0i3WkcHLkKIzOHceFczII7ue6EzaHvRgJ0F+oV2eFKaL9DzDpc
XRGDAZvMBR/ABWx8fstCJZe2g1NtxF/gZ/xjMUG/jVsKh8P0GegFIlyyLrgZ206m4w2uoyW9ER+S
grVlVuIjsDPv6HZS7iAZse1Mn50f7XUdRVLXpvLUGv2L8HGfFWI6i7J/dxS3raZuWIxM/Ov0kywN
vSgWUWOWtLsxGjSx3MYD4bfIsu6z0HYZMcELThXF7rxr6F+25WHMTTVPlBAb4hPQ8gdNUvU3TD8y
RHpHa8DsRfvjMtLycKMlL6MNqQSzAgXjem0eqZ48Usy+rlkjb0beU29a1yffFHc+BKznPqEoiI7z
ZD0WN9eZaPDTlXXxG+S8if6eLbjo9pBgNGW3Bv7HLIwCReAAdig3NVQAdMZgH5hVu2HMMbtpbRC1
lvsWSLAtY1ydXAsQpjeD9zp80JloEVw8DZNldavo0XzT63ArneYhCeSlqKpyldAFpBH6I4ktp5Xu
Wvy4fXThuAbBuEa5afX+kAl41k0KVqK3pkcAptmDIst44tT23BrB7e/493fo8wRcOM2Rn45RYD/p
bQ6webZlADHgEjK27Rw0AEeXbEcxhrgF8KRbVEQSpmXbcyIGWGl+HrANMqaCXkUNiLS7uQlhoM04
+dSb8tkOAA94f6xuarOH7ka3eHeFrQp7tsh3LcQznh+XUA230E6HhIp14kMPPPgq+vCJRYDcvw2T
tysgAfZBOYvVpNMKAEM9Pze+2pYTPBEbx7SMXT1+iRGSVlul9zzgLbo+0yrT7Z11zRNbmTRAlcQI
4eapT5Wb1lEfvqlVxII1HhpDFhR6qzeh+zQ35YV11luLOPp4bKP+rck0f6WXEQazUc61tzze0iQY
21c/GiyG1Rhp4dKpMT0Gt8nCzxXiRCUvUnarBNEKDE/3MFCUsdVapOWovRIUlotEpK/BKH+FqYxF
QgHQKpWIWyk42jTCEu5lOPMnZnMt7mKHFRfauMBHzsvvCAXEYMQMP/Ol5hKxbiJq4TKU9293vGZ1
8pXLZNdCOebMzpOqpVa0TAGnrauIQRfFctoSC/lGl5W+mhwApxpiYgCPyB5opweo/y7VCOAxenMZ
qm77tsYS0JZnNxUYc5ocD0LL5b/WHouY7gHKoF9bq30Och+sHmqtacmHehLMl+s1aqmeJ82rXskf
kfbJqSHs7Uq2QSjOPFEk3BZWkWyt0miPI+CEVoAGMb11ECfVuqGwy+pgTBu4UxqVUd+QvQUWQ/TO
wlDY+wyuHTR5cpQsgNA3qLkID9Tl0gmy8Kr811eat6UAzFzoAsyA6/8YcfoajoAonIBwFCr+Lmjp
rytcqDxA3H7NXg7LLiYGDx75J6dvh6d6+BBKe8r6DDN4xrxm5CRjy+Bk0KnRub15B2WBY0Gef5v1
q2n3A9by8rN0Obx7Izu4Jqr30eOoI2p7bbc5rjB8RYXBibjrdNwZiGBeUi9t6ZwaRsQ5CMo1Fm+y
yJO3GUR3l6Ugl8pF/qjZ3NBbnflLVr9y4SGqQ9Mbwd97EBve6gYo76NKSpK+foLCzwIP9vfVD+bQ
Yat+/Hwwtj4FBCIifaZzi4QHIu5F+BX79mOj7K3ZTc9jzFCprFPj3BL7tETJMMXcmwpIemODvo2j
4EmLodQOTcQJJv+w2gBn/ky6A1p/maNFwpMba66OyrzqFkkLqS4qQUsDvNYdVFZ3RkfU2cgEReib
qiBI37fzzxWae1UQt3ES3AdDYDybE8KYbQ2r2P6q4lQd3HnsOxXMZbnuO8AMEr1am3X5HHEaXUPD
2OaZf/SGYQUGd9WHrAyhgZMQ4ExIE9oiYwBsFRQjcqZizmwj56qRGB44UEdQGBTWVD5gHn0Agnv0
MQ528HWhfTdob517QnUm2Dvqm1gbn4qSkHwVJOw3PX+hY0/wHsYIWwr3lsSrvszZzSk/GtGlhBrV
e2xg6lHZ2hpKhU6LmFHwo6Ve+Dp0zePI1gn4xd45gV6u/VZtc5YtgMEjHga8SDPrMUuvsa3OOZbY
jEu/Hl1bB+KPk/NcRxm3trTwv5OKN0mrCqIbOqVlkJAz0J/Q5jC0e2rniXu4NPqy89jRalxUJoJB
kT30kHEjLVu2Quk7EXz7wfBFLzbm5RBrO7fPZZZhOWeZw8Mqyg+3xnImiuQ2peMh0/VtlGXhY4hn
tOcSxiNZLsOsT5Y0brG7sCuB6umeGzB5lFJVBm9jhrN6iocDtlhAXzm4E/ApRxHVxjIuo9UQJ09m
Vu0wqr7r+n3fFA9FloFJMCpz6YCAxFc+PzA4Eyv67Lqc9cfzzJ1eBh389zxnSlDdzCh4c2JXX1hs
Uou6zo5J1afrNPwY6VFbGxRo8PgONz0ksSA9Ci00QGucR6utipIdpyp0YPbvqtbLTTPwIJX0N+hD
s9Z1OEuaS7pPxQ9ZaBJbSput3nYxN1c32VMKQhTQvi8K3CNOVP+E3rho5zQhkTE8igVaYUTc1DKE
jU3u1vMW8LKKbEZcfiXRaG8qs4UO4T0wZSEbNpxjdPEVdGh7V/blGcnpFhF52FXz49cpGDdi4CIa
uNGBJoPXSdiPgWOd4kbD5zC0v2VaAToXHcwUkJNz6s8wVbkcCBAvdMN8kZLKnWyk3GAo5HfbJFes
c5Rlcrr1xsC/i6meXeRTdDGoOlkGPo2Kvv3CDzkxIYxeYUenIJPw3IzmdAbsh17mCFRD3gDbqRAr
VRFgJfV7VC5zUNhcfRXi/ozovuote8UtelnMJzwgPvQptbCnQjGKZQs2glK1fmmYnB1yhQ8nz3W0
ESwJhZbgjOnxesZkT6GIvHRuMawZHfBCrkq1Z1PfJ4VRwZBndgX3gP67U8HLyTHsfhcP7Qng8E1i
iDMz9Sq89sjSfGx993e0GciBRMTlBj1qlOYDShugw8Bg547fp6mttn7a3NHr/BKrHHRLto3yTyjg
Z96r7+UfogdtMiNlQ6Ap5WVW6EcqOM5J1J5Gv79m3n+xdybLcSNdln6VttojDe6OyRe9aMbMIBnB
WeQGRlIi5nnG0/cH/dVlklJ/qmtfZrnIlJJSBAb36/ee8x1ZbULqPSabNuUiZh6+Od5jlyGKjYIK
t0wH8qeCBtYkAE3dATRQye4KQOEVGxztkV7kJ0M5H0NTvvUTmTJMSLcqR0BdWCc3DobLLDsUtocJ
pn6eGK9yA5232OWWy5mss7EzIdVSXxN9k+fUBKm6GaDJzIPYJbQmOAQ2wYpvTkPEGXE6Wf3D3JSP
aHyydd5Q/oeiMsma89rLhl2dwuwV7RnQjsACekDb6OgtkVVcgAdU6jqL9TkjQrwYcLENZJCvE+ne
IRhGSILS4sKIpmeN1dlmoU/JJJfqyQn4/oLS2DcYzM0dwEEw41vOKRMqZgO5FRIMxmmEdClcE0Tz
Xpil+dW9somP4hhA6kWcuLxAcHTWZJtU5ASlz/XIMB4ezKZwy8ecs2IZh+U+SSuQsoBX3DSikasw
nSXNcTbkOzlheAWChslzgqMmpPifSQTfBEvVe5cZNWuBmzIxkRVi7NwRq3is0pXjxekGEEuI6i7h
dAQMcbJgh4EN28+DvhMhjgLHcOfV0Nghfxkd3aJtYJhVKEUbhHE1XeuE3ulKOvxw0+t9pXyALQZH
ui4mHKD1njNxO7g+NSIIkgtTE9sS1M/eQvGRvf/UNN1rVyExcFq6r2mxTVS7F6m6b9Q433Zpgt9J
8NNTS2RAao27sWm7lX0RE5dG6Fly9P0RlXE7hWvmMCfyJv3VOJiISer0QwyK1dQLNuQ1P7Nn8CCT
NI4wc+RhrJ0jLcqKiGDnJKvuWjVPdqIEZL1+reMBXbyXbYM+esXqRdkvijuCaoBIxu51t6h9i4gU
V2in920BJkmnCqmnT1d8asyrBoCijwhmpwOJNi0Tr/HMSF658pD1LOZdKQ68hCwrpIj4ofOVnByf
XSAAmuixWLdNsAsikJUlHavUw7xMlBcOM9/gCts9Dge7LinU2Ku9Ob1jbocNSGONMtLioSt8TgSK
fuRcQrtSwUdGW5CaEtIJ84+HapSnQtGuNjEqW3MitjN9dLp85c6T9IjNuJ1wNPVkl5XtVhtabw0U
iGaHid+wmE/745BcN3l23Wgmn05DoGc8UlvZDSJsLyrtfUyHKg3Y2cO6w1wANEpEOH8mRURykpt7
v6ItT2A6j2n3FhcJsKrbCnfcitoFk7XCwRjI+JhF45azX7Iegrfc9BG9FuEFQVo4BmYwdsUA2kH7
cp26DCTzhO6MyBh/jAQUkwG9rbPgKUWtkCzTdT/vbqEe50FK1B0aOHhjDNiPma+TTdOjQSWk64GY
j32DIBWZErZuQI1EzRxDgQHFd+Ewmk5+bhPjq5mVBr4Rd1wFHtltRnHVDuK1o422KvyI5AYtzt//
C1IgGQ+kzNEEh3nrMkq5aKIh3Qcsmb4yW6KGEG41E2bHIA1Y0gnhNP1hKwkLWZUpI3Flxp9tM4Cg
hWvXoKivovAT9CRSN+mRaavw8jVz/9jJ8pLiLt87kNbXsY29TZZomsLI6ramg3LWzM9dhJwpMNGr
TXG8nbFjrqQLFbAX3iFYtqvI5M51AR6p3Bq2Rb+ESPWXaCIPPUEn52gaPytOptQFkO6ly57Z4B3w
ydGhczMepwTLmN0Oeq2g0yKKRBIUsTEtjwfslhKszcLZIQ8CPUj7GnXtuDWgA9TWKFZt0n9Gc/7c
++ReKBLyOCHwmg7A9bHDlZK6frAAVVopYo8YMY/2rxkV5TfSixaNNg4IlsW+/WaawVMG8emqmfPX
tExI2CRIxhtJRHGWoCKvQmoHcTBK6oyowea5MothZYfEqabGha9opVK/oNCp1byzHK5GnBnPlJoE
FXgJQ42ZUygpNkxTeOUKNR3TwYnPFJVjSnd4IuWEaiwfd2Wf7Smjj0YL8cGYTRP8fBsS/PisFsK4
3dv7VoT7gnZQAyOGdx8k0xyNuzjiD7bVvI4V2fQ2NP4+QmZZZlayUprHLGyzYEOPhUcku+xNl9ZM
SGxIB6fDnvguDoCEugM66OPGytzBQss3IY2vFPFys/lR8l6GphGy7PI9zLy+91uiVIy84IiEwC8k
AfFspjhTCOaF2QZfoUkiVlWsA9lQE6CejNvZCIbDFMEZmsdPAl4IjO8ab+swfziawjin5Bdco7MF
khM/DzpS2yRSEeAH/ONVAC0If0cFsXyoLWrsClogw7Ul3Snaddg9Gpwx68hCg06Y/XhVCh5+fu8u
HFAeweJIYN3y0QdkkzlllUL0UZfLgoFah9xqfj7GbFgFZ46E0d5yqgeHbCJmYuHOGlmau8kleT44
ZymCFotxHxgPjqoVmK0uiFM6JMWhrl7L+NWsWhuO57jWs/aQF8j3qbDfLdI6OSpCdBnChZhoJxtl
iVfic++a3MbfmXePtYOjfM6hxJZALNAPsXLTEUlS5HNav5Gfh8pQ3jhJ8oH+/snwnW1fxK8TZ4vV
KL0T+WgQRUacoRORDSvXRL3QVMPlJGEnCnLOVN49pF25igsCghPE6tupmbvH0WrAORfTAc/MNZJ9
BP1d0W6SfHZWbY68l87zRbLEgJGg02yJKt2QYgYeO3BWNqL5waXHHgXY6psiBjnI4arHtLAhBQXF
etfvUkaDpHrGGUfgehEnLf+Hh8cyCe5Eb7K1ogR1l5atVx8ZV40XGAdZ1RNkk7KF9tSKz7KO0Lmm
/msWhVdzhccAAOcHdgWEpfBbze6FGcQamQK0Y7MTmyFx3qd0vEfQgzey2lYNklY53afM8deucauN
y0bRIk19mr15mqO5Lspi5UQC9F0KK6/p+0Pm+/YxoE7P/ci6DFlQUGa1uAaQYs8Z52VR56spgPtg
N7AhmczoKH/JTJqm/dQaLEH95UzY+Kow7GEjd9FQhiu/Srx9hSDfjPN4p834lX5xCQkCjm1r91/d
EqyGg6nPHJpsBwUcvD8EjTGDw5bliO0rLEXIyflKdPLRv1dR8emmvobh7RP4PSRPFSLkIavZqHPA
SehxNlEfIq0GKjR4mkYv0VGEx6xmm8mgU9BkMWhdOyXORsmNN7TYD8KD4YYkjhsmTW5J4iTYWBMO
GKgP3yLsIpxBz0SA0XOqrZOZy+e+RsxZVZJL4er6Aql1QAd53pBg5OCXygskrpgOJpSV1F2EuE8s
URF9aYItbUq9EiNhb9Mf8nELhyGqMRkgkjG8xRYfiq9pWjxWsMRyacTHToIWwOnDXcgaFCLj0UHN
eGFZ40uaJ/hgrOSLY1VkPTbBG2EqO9PgJNw1m8KEhVO3Zb+XtnnjT+6+qOsHIWlJMzoEoBBcdxx3
MRnlX8s6GAFieS8q029FYoO2LU+mFz8QeQ0Tx6hyEErpihpyR279SQ7QOhgrMZW32VZ5/3k1TFxE
mCsZeA7b3qlxD3kJrpgyRsBAN8hEDlMmBsZdgL2eCxIRFPLBavEv94NB1ccRWzMlxqjWs97VCm7C
eJqdwl7437dGghMrQSksLOupbiuPm+qmqzB9N/xvaeKgNnIFBgK6lEACcf/WpgvCscexEqLJCvri
2E7qM3L6j7ZHcBiWY7dyi3LLRBFVtN41EDcdw3plAvgWmL3PYwfpHJhx5iKLDbDH5D6laFO9G1F3
aahCH9DznJygLo9TS9mWq/7W6LHxkUF1YQTfEIEc4xHKnA6idyxMT7OMDHxIBnJ29wU1GSfNqTpk
rBz0Vi2kuUxZalwhq34k9S7qn/QLiVvfHEeyL/Ue1RUNkXR03sgDAmiCvieZQfHirlDoF/1dYs7h
qswZDQ3IprF9jVur4cUt654elWtdtGQLLevWY5YtBPZDykvg9xjNZxVco+nZciPsHeIDLHfmxAKG
4+ETagbcwm5kxpip+9hnkJTR2nc9GuvC9vCS1q/kcc0QXcwl9hc+PF+hEQXexxiYm7bAnNmfuZ7U
uvVJcGm6Y8rxcTdP/kPneeLYdvsR3uFlI8stKKjwYLfjR0DUG0M17dJ4yVfaDft7VPWoxIbkKmVl
nnRc76pBnJJOY8ErUWfWaHNXTjJcGqDL2va+q1uC2/E8WpZNwA1eRFoOMQIilCxnekkHQiEA6RER
ue7MZvGHwqyL0uFR13gHCe58Sun+wGPTJ8sxbxML7k7te++syvSC1YwwZmLzaowOwVIwGmtSa9uG
x2b2oQyUtJEoHTHQnQCkTm9E6al13FWsBA1c+9zo/BVz+3ZP2UFfQFrhWun8PS/5A8L0qWJeykAT
iVYU1avOaEHm+NUeemICupzQxB6TZ0IvTEUVwom++tbSJB4G8W0w4KrlrKJ8BebWDftJM6G4kTXP
+DhDm8Bi4pAcPNmRs6lqWvLEfvUDU/SluScqYHwjHatinLZeCiaTBOoLc4lyYkp3VXqssJ1zbfAd
L1StscwF487OimIzZKO9llRaUY9wPo9a8HuD+Zo5I7B+EBgWojEilpAPxsTPhJVHmJhHBDo4nYID
xiaPjadhYtGaCRcS2G8gP9Bz85BaFC2Ir2HOnud5FyfFt3ZwLwkxxfVhq90Eyoq/iPZrYDH4E8TO
GjOTstY/5IY+igjzV4o4WwemczCD6TYf4Y0IRDtEeoN7M/Nnag9ilz0cSCg6MqT2bT+HzOY9Roo2
0/fmsY2q+xo5EfAKQE7tRIesU/ecr3adEkDgK9L0mi4/ctygqaLsjcHph7YGTqgR0RWMlSt/nh9Y
aYj8msgOiFnRm4hgzjRbDsYJTgTppNvJYBWwa/vQU4SviOuDXwsH58KSxW06HN0JrLYTncwYM0c/
fykILDTkwepRyUmTU3Ked7x9lrqO6JpSYIHwz7Gz2EQvGIoRzEiKGwCLkEyzRSNcJt5meThKvDJM
sjKUFON4HRYvZIm3K4uJE/t+9UXS3SkdfIJFPD1FKRlMY8fKMlgFnH6ikkHpx+NXPsVVGrmnxQQ8
EHgPhPuxagPYTvUmiXS/J4AWJyg97dQC2DwHw4tb6+kCyduUu/iyaNaWvkvinmuea33qQw00KGqe
Qg+uqL4nifI9ga6/Lb/MMdVK2QLkdUvnRqbhF4rOclXIWmw66wsrqEATOZzn1jgboEMRu9B2rm54
CY/uaO+RsHcIAR1MNprJ/JDHX0uB2xmdBdm45cqoyKMWHLVnheRIaPpIUkJPdQH5CVO9MTJbGyFB
apxB9mphsybvIz3XXZMX1FkDDrg+pGOa66XFNOyjrlLAtXYcmqBkScfbVbYNzrcFUTzLfF47y6Sx
NZ5EWmrcM3SCgqYID0b5mKYjaHKovZKSiSIKyohiKMMUZ2fWMJ7jmZXEdC16gKI9CuaL0/fQqCFI
V1M1XukgvQsy+zObjyWeFM1DHtGZXNWh9oABQVZ3Bjq0Ie0dKmy8fZXT7NNMXzWi7Y5YS5eDOsBF
uvhHz7OezZlXPMkr4oWdD8MC5aft6mYQAodG0D2Ein5B2edPCOCxNvmsMTPd1os689emQ8/EpR3J
AGBgBuUypRlgU8NHe7MS5kvoD969gLLJ9sYHwrHlOhz6GHYBHXlb0NWnzErWnQvXlptdV2eGEggJ
POtr5ogrb9Telh4PHosax3MDdCGcrfVc2W9OgDcRC67EwMphiSHUlNCUUFihIoL28OwlIP+9lLV3
5tdJfKTbvSc5/luo6uc4tHccbO5GkkNK6eONtc682T3aKjqkoQe8LbRpg2Mf9PxuzUCnR7jKmyfk
PrB5kVyaJTlQ8yDKHKLDfGNHXIkH+1Stx6w/q0RWZ6PD52iF9SFjxulkDVHlQX8jqjbaVAUH4WHw
D55dfoyMCIyJkVUcuoiCO0yPaX8qMGZxeB/BB+SkVqFXwPOZiINp0e+BTHOgelxLTcfZbeQHajpi
b2vWAyIMNs3MNB2YorEmP/AjHI3bvEjvY6t/nn1kA/SEPwoti01LYVa29h7dxUdc6+SAlJ0I8+Ik
Vd2uMRM1e+04GzkC8SrDN1KBXHgz+ZUNRhUPne8hhcS5LrA5Qs2fLrIW90pTAZrWSPkZZF0H5mxc
dpbxiCjnPYRWuQmG/ssUjcwAwkcT8O2qy3BniPt5olFgI/KYkwwEdEtLYKDdNo8uLb40BfaHfDYp
k2c/oUSvEdeSviReZD3REcpf2d9d92s+1o+qplQ3fCJL4uZcGt1lm3AAKcb8NfbgLWbixRvjhFeS
AX9Sh2pT2dFdr54LM93PVZRcIcpfdf5GYIFeJRi62gZ0vjG89Uq85HV7shLrqREUkn2kyBV2IIUW
6xELKuf2NyzT96JG7dP0EoyoHW9UgWaWUMG163QcJIV5w5igX0t6LpuIC2t2RKIPXn6q2XKNMX+a
Wru8dAf+hd7QpXCGU1Sh/+4CuPiz7Z9jG/t4AFAJK98SuTkm953pMUultTm2j76mdeq4aI91mnyp
SCK8iMuKQmyr8f2F+L/LbVfDxsHegrNsWpgSkIH7NLpyIhTseIBYIOsRKgQckq198vKeSftiypCV
BDZpFV+0ReNjmp4DGxSnLMIjQBgiOWntb2R3dlwSjjqGCDY2a6IAAcV4QnCSnwJsud2yg9L8GkKc
7Y3c6Ml5IjUFbm5E0yj7guSx2vYmfxNdEdTrKEd5fyyH33aa8TOfkhudEVgns+mmRwK2juqYJq54
R9CYHaXG6FLTdufxhNWh7G2YYHv3c+dkRumTe09PUO/BmkJAjhEvEh3lFcOpHNvznDrl1qMkV+x3
lJcz1n/DPqiMsW4Vn4Z6KW6m4KFXya7te3Vjw2lyJCZsr2OPN0N0cnZUH0QVf4oiIbHuKU3KVzck
s2+uu3Ph85GyYW1p96VULDcVUs11GrZL47jkBiu996X49AdGQLKq12KI6W1lUJACtOII67ZOZ98D
oH8qOzhMYKLXxB/2KMKMTR91r06S0VAZxqu2TfNtTjznem4RJLsbEYPA8DzbW2uCq0thrDtKtTUi
w8fYpEtLiGOwNkrErl0/QYAbUG8h/8R24+a4q7OvMVP6deS5cmuhYEoWKR6Zpl+JQqHwaMeHLiLX
FLUr6QNKHFNpzwvQFcfyggZzQYpNZikuoM074jHy0MHR2iZL26X7LCcGlmATluwg49DCQUeGsMFY
9x4QJRX57ottQVPsCa9d9d6TSat+VzqMHgvoWZf4nvOCxF8UDTVclOapLHSGohVkRNBFa3ehO6Qo
nHHFok6eNIRWo3q0K6glWDk7CwZKF/uXWci+bcYGu5Jjk0RNMeKTBom8jMlv23T7WMn3YJjobCm4
gxWmW0AcLthz+gbjbRQN+yFuaYAtFK8psioc4uVrVbrckLwiFCOxvwWD8zp7ZOUUTsR4j+NzKDK2
CDu5ui4YyK/Slk2gUPbHpF9isBcSM80arNZiIJMP4Hrj1YhCaK3Q8K9Hw0Qd4y6GLQk5LiPxqGUi
OIJHWxPogOkvxI7lheEzMcSE0zvZgV1vWqvAOMy1vjMUPV4MGLq2dnAmjIsgTq7KJdeM2QZW+tR7
pKePxpEQd1Zycs2JUSeghFqh6VJAiABNGdhRTlbutxEkPHk9ZPUIrHWMxJlTPY5pTgkTw/1vgHbS
CWxtEsC/2kX3aXMjtn3meGuRfJQeDX1Si1YpSorIR+vIwbBb6R5mF4FbVu+kLEo59rPC3LKH+NS1
aCo9MXJYshwPlxsDhSYn+ilALYEOW21bdGBkXOfGdlIML5U0d2bRCCgT7nnuK7kTAXSFYlarthtX
lsrOdvDFHZpr0ChHsmaruHo0/E8ai2cls3sOsBHMCXrLRLpvYjt+7GxmfHUZfcNT8kUSmwQvkZjT
VggbpAoABN3P2ylkHhRFpdybhnokmqxwsqNb4GMpw5L1VZZkNvA4J+3CO61e845Ve0Kf1Tuo51wB
3ApF+hy8VQESymZycgZu4WPeNftuWVC87GjU3ddATvCvuehFDI8G7c6F/dUrjTdRKnfbR/GnHcty
10sT4ZiVgMeYOXOzdVxndefc0OQ82PgCLxGOYkL2Tep/i+Zz5WBopUVyzeCMRVojGU994Nnhi2Ub
X0ZOEFunL56Qe9432mxxiN1p0dTbWXafcsQLWiWkclg5UpSShy1dwBzoQZD/OAfPddsDA5SZ+8Rf
Pt6NKH8yQZ4AvEYGV4EaD/RgviJt2uTBO8sXGPEFg7O4J9/mJetvcJeN+W5xu4Tx9DyLFCHPS2sN
DEUhZZnlIYKcZGXOLgwQdZX6iDAC8WJQXlLn83GKyw6zJb4WMKRAia0VGQJzl5w1C0mHjjGDKa2W
BR7b5+zv6y7Z9zp7qagKojE4TnPyIkie741xW3gvteRYPvhQMFT4nhjsQx9V7hzL6LZ6scvgLMRz
oF554y4HdsEUBhB8RiaD+hJJzQ2F0Tou63cHmERDsuPwjGGWAL+uf9T9eM2Yfk14KoIKPiLc5G7I
v1QVV6HjOGA39RGUQ2KR1IrqgE2G6tTcjS3qYbFRud7qE7ORjW2DlEjFLYXHa91bG88/+7QydWDd
2pBKckXBsKgSnJERROcf/RSccZTd4+Ae3e4zUIxBe60mgl6j9aDFwYnjfSfDZ7sE40Ch2nFlOJG+
FKiuKeMvVCd3oTs+BE1ymSfoOKtzJ/uvUjwK4o5YTS7yKNnECa8n1FHLuZvMgDPKdBEa3k2X30wT
R6D/SWNFNtZOf0hjJQv132ex/p/8K43itx/DWPn/v719D1z9y/VMAk5RpWtEL1qQ6vqfUax/WVKa
WmvL1VIrTxKSmhd1G/7v/7DkX47tuaie8U4puJw/RLHKvyxlm8sfRHCaJ6T934liFZZJ0uq/IluX
zFhXmnAHhLSUSyiEMKVl8fs/JLFKnQPTqJP4Alc/c8niOvdnuSKz1SIGAUuGaDDn1xHS29mk+saD
VBwIDHWNPrr1Z0yKbtruY6pQyH2Xlu0VN3hhruLaA5FSwmrQMC8n8pOCIDh6RlUezaHb6gCel4UU
KCsFDJVsoL2AB2Iz1lYPJmC+jmJEf8FceTRL2dPisf/IzPpVLUkK801c2U+9Md36uOh2rsqY5egB
jzf5knQZCtNK4M/c+APKYQYCxUVhj4AyzPJrvUCqLbkjyXs7IXDF//RRFcPVEO9MN741nZAEmtC6
7bs2WPtVfRQea1plFVC4sCk6orvBuv9t8aZXxZzBu7HWaDF5rVPDuU4q5kPSBXJnQCTSkhAmorza
HZedRbmlOY0FcON7426KcpY4z9hZBrPf0Zvu0vyrWdAsUopedTHUG027CPuOcZwa2CHpY1qa5g0l
WLQltj5mkUKyZn6lTEPZbyEfHFkQwzijjQ9oKhlaknRJITHVvnZH72IK4Kgvh4vWJ0s3p7XWDjWn
J1c9Rd5D3ZBGVXK5LhI727nkCFSRWdzpuTiz1ET1p58Yzzlet00Vk2/tktVHo87+7HzEHzGRJrU2
Bs7dI7IDCeQhcYe9XmTcNGLEhSvIFM/K+RLXcH78n+Xo/2c5Eor39N8vSPdF14b/C3L4t58Wpe8/
9Z/LkjL/0tJ0HSFMT2kYY/+1LEnrL8e0Lc8yTYZO2Pn+a1lS3l/OslZ4REGznknt/sf/S4hW6i9p
mvh3XJvptasd/d9ZlhTr24+rkkc5icbYdfAPaCxq5rJq/bAq2YlwgtkwgvNokU1p40fdIPydN2PR
MLnimBfgv5W5BGzo0uItRxT5BK7LFKC56DFVDjG17Wi3N8kwRlvplcCb2tNElhL9qYl+bBdd1q0R
7oaU32/H4NMo2+46jJg51ONd5iNuKzBib3DmtrsQREmJF63sk0uzP/sMX3ZtAiHQ0HN2HaqbH27W
+V+r748B2eI3X99b1mLXtE3HNYX8+evXZei4uq2DsymT/NDRDkGfZWIB6Jj8T9dFj7RCzGB/wgSf
aCOYuIKOIzWrrV9U512iQDuO0jwFg4tso3SyncSD869S4KdY758+JQ/CLzcJjKbkDvEPj4v85Sa1
uLZbi4weJspRvHIzm4wXjUyx5th9mVcRBs/FKxJMzIEEh0OUk9uknz5nE1JAOMxvDpXiPqxzpiKE
iV7+80W07L99PB4cqQXXcPmXX3e2MBob4rKa4jwKPd2kdl9s3HF4F6YD8NoogivP4Mye1P5VwcU5
OW1/1D7GoHKmO9QiYna7KiAGDQXhJHHap9G2jwsytcoyeKDdsa4GsKzNhJE7GyFB0XTjkaZJGi+y
kd67rGONqMff2Gb7brWNd21iDj7mRVLe1RSMnGsyQTwmYziBfem27pg4O5Nb7UyLkSgddtgmM2iK
IQlg68LIIMrH+/znqySWpPUf9n/eNKlN4UnXdCxtW/qXRy3zVTN1ZZ6ekfKJG9cP39ymxwWsGqp1
hduWfCgahXWa7e0yBjBduMWTdvDvq4QeyYhGGKENFgc38W+GqFoUb3Lce45xF4zUt//8ceXycX79
uJxtpGOxbrmWXoLlf1gYGrNG66SRHxSZKg68OevBcK7aDjUtmUgRJxiD603hnSGlPSJF6rT/kCX+
JwnvWLe8x6E0vOexTY+zy+oSYzMByBbtxuUaO71+tpSIN//8oS2WxZ8/tGLYYNL2cF0HB/73J/WH
Dz3Hri7ttojOrsqfDXKbmAfG3i1a32+1UwUPmWEgmTG8I9HM4s6E0vfQlvWDwu8NTEO/2AazwO8/
AtwX80WAG7PyieoodAXLPK8Jn8dvPTARVZP7gB4wwv5p0RMf1iKww2O23FvVQYaZi+I6RhTmQ5i/
al2euHoGFGzHPueXASlCGaNyjvKN0TVXuBqn28qtdx2GTSDCtHqaWR3o/kI4dZL6D9fp+7L2081V
wnIUSe1MezzX8X6pRW0jtjEjtt6pKs3iMIqRdkMfb2BgAhMj6W4rBKKv7/CNLJb9TVA6NJ0XNAPS
k9U/37TffBjlUHuzelhqeUl+eTF6B21brBmnayqjowCyfpYMRaEKNOmxo4e+htsCgBh37USvDXl4
QDZOuK+qyPlXlfPvV9q/7QeKz+JZwuYpcrT161IG4wCoAkack+sY21pg2BxJI1iJxD7Q3bx2CQxk
NgfDI7AA/yayjtdhBK0BkRctrrnR+zoZBcTh3Efg7164hNvvRGemf/qgy+v38x3k5kk6lChcHKV+
3bdxARokRPnNKSjRbwTDgPgeHjJiAhPuCRNo378sl5s7xVIcBiN4ihysHUAJwG4b7scf7uFvPs7y
KFFFSMoSipmfV4vWFVmXIsA6TTJn5dLGNdzsmtWfgRhngQnaJjC77/ST3ufNItYoWgH1CTnU19Gu
Nbo/PVZyeYZ/uUI8TRaEbcHhiw3054/kVyPsIRp2KIamu7IzixumEpeQ9QjyRTeNbcRrmIx4oNIV
SOgrGB/lS7wsF/RWL9qkojiZkVlNmJ4RfOXrpkg4PDGepyVTutiK2njBw8yLAyqz/7Tn/239VZR3
jq3Z7U3u73Iw/XH9zXgN0SUVJk8iq6ZFfqIBeA+BU7r/ToGJ04ooIB+0T5mMaqu8jTTbZuNH/cM/
31vOuX+7kIwslMfWjiRG/rpYCLuD9Ga11ilBF3NlW3BaAzQjaBF7sorLxN1HDQl4pQSVBN9xZ4V9
ti1KBo2lY9PxtAaEMov/c7gJcPLujbjg4o1eAu++2JCvOR6MmNhEgzgIGeHTVTjWUb2pP13Sv+8O
PJoc8oVyHFMK8csTUZmNDodK4nVpwU3qSNOsbZOvs4FBKyJGexsk/X7CAn6v1ENFU/EmAEPjMpNf
z7C+H3MFA28IOHfZpS8OSHyH9R+u9d8qPUXLgdfaFRYflIPBz3fdRGLjTAwVTnwK8oUDBl6tbvc9
SalkmVqXtf/uQhg40N2IdjPtV3gBOakh6aku55e6tqZbLKabqSA1uW7wrvV2TmgnyvKrMKAiz6CT
fH/ZrMiILyzGwfT7SQoJhuYPX+U3r99P34RuzI/Pb+dVxKsMoXXKMgdfKeZJHf+hpFK/vVoeLwqV
O6XKr08mixntj8CTJ6kHDGh0TzfWIKiEYwtRhPCBK1g+qKaweieJ8Uvixd++/6qmPXIBUJJkCE7y
KIVIoxiNodmbQX0T+QmHblghW5ERG4sMOcgUkFztL7Adm1hRt3xbXtx9H5GkZsXZ0YrhOFBp7sdA
f2mVOguzMK4qF9yYyHKihw31h5dS/O7y8i6a7OPUOqbzy/LQxOCqeidWJ0uqlsmYvhcRWqC+jpg/
oVS4ME2YJTUgCEYa9Tv5l5BJnIGOukYoKV06xsigrdM/P7/qN2sF/jAtOb061Lq/FmDAWkcJENs6
5a53VQ2lImANMh6AMftYerdT6cijynyUD56TnKukxvBgurSjwXhZoHYvSibwl0FnmXfEVX4vGFUy
v0MPj89+U0frpEST74l8SZMR9M95DYaI/dgUyIh7IPv/quRjd6jXVq2yvedNFGuE3F8UmI2eYo+K
rs3Of/jev7kdHPAtobRwflNQzba2B1s24iRTXEjRVHrbwhyuvrPBVE/SZsfIwGnQ7c1W6G3dIERG
O/WknhX2DcxFoI+OlhfhYLsbBfJF+yVdp4iG/tCHG3S48iisWa9k5Of7DlNDIxmrft9PY2TFZcCY
ROTlx/crFsORy1wjv3Gq+NaxDTrWIVOaf/7Kv9sWaBgATsC7qjXf/ecXnMxPZNMJXzkrn+Ie5i6d
2W4/uaFx488FwyTDxucIdWhrFCPWEu9jNgjdoQtwUVohIrHY/cAkAoVtGcojfUxry0NXVhXcTKrP
HrUks3+xwQH7FqHw6crS+0MZpZb19JciwbFsi/rJdhnoimWF+eHAgOBptoxKyNP38x8kNwvQkgH8
BZXoJgjAl3wvgsXCufT9uD7U5h0ONzqzd0ANgSsgrsUt6Yu9GznuIW+yjKhLMrKEEnd919kXWUeC
WJtE8RVL4pvTDqtKhVSzzL/2UwARdeo5vKVhjAKeVsg/36TfLROOp2xHU9ZaOOeW9/WH76dpyhB6
GAsQRl/CEhGdKaMS6gDaM0Crt99L2aUQOZrd8DznyRPcRH3bNQtEMOtuw+rPhc3fzsGU2P+XsDNZ
jltJsugXwQyBGducZyaZlChpA6MoKjAH5unr+wDsRfersqqNTE96RmUCgUC4+73nLm0v0zJcrvw/
di46xKZR5inHfbItZDz1ZyeFZq5lxofoQAt6c1pJQZLP8vDYmbvRm/TXiPILhVwHKw5Xgwq6t7Eh
vXNo7fCacvh71phG/5fVIf51N6PDRvffmrt0vrD/sTpcJpeuORjTk6nVoGtT1BRlgEau0vFt0+Ai
zDN0fDZSP0NkCEKk0cEzLl0EoaU2jFSEUXKKjL3Rm93uP99b71/ffnw6JhuMCPiIFo3A/3dv3V4g
Pcot/SlLg3ab9aUGu0gvfnadBEfTpuaG90O5s330l0GpPhq6aXSjqUkzDzxCWgfnQRoB+hfyWhTT
ty0Qpl1vQq/o+oFUXuToO0CKtE7gRGmi+DmMurhFgN9VNVx1c3gqTU1bWxXjOmSBPXqzziFYHmWk
Igry5/I7OaDa6UxjBs1BaJQJPluZfIS0XsAO5upMbXlwM+HsrKS6gtNEObrULaFx13qlgTnVNOIS
HKweFS1KK2mvpesxN7dP4xS8RvVr0IruoE+tvtM4zEuBMWh5akvRJ/cojJ9R+QtSWLLiJ+7M8NLl
5isMYQK3C9wpVU7QliB4YC0kGjyYdeTZI4QetWg6ys7WNqQRvIsoIjXGQPGra85uucVeCIwp1ogI
FRhD4ggDTm1X8r/cZtr2/+ZGc5N5hBkqOeCr/3EoxDhTJrIlI2fZpKZiCG+lfrBcmg92+au2gfuD
cCiObo4nBWe8CaMbu2KXFD+8Ids6cVq8DEgdg1i6N2naP3BKebt2rrn0GWqZeoq4WFN6G/gk9VZk
rrkd8yIHhGY5hD45uMGI1tPDh+cbqP8JX5wi/9MwoZRylCI+NMf4mngA5PtWwOssynccakSHUUgp
41rwWr63mv3UAprG8IPLfDSG7iyb2XhZEnM3YV/AYeb2ZUE7jnAQy4evlMYd5GEt6/G71tQbifQ3
AEpaco7K4mjFwMvLeamkrkbYQBRom2xQ7larnIblkMQXLLRbMJ2IP7ti5PxR/o5owK3hPaMCddM/
YYpiz5VIvnH6G/ue+KdVjDxn3VTB53KxDbwIH1Yomfu4tr6LonLc5P5v28eWg38lSuE7D4kPOytz
bjnlbGXr0ZXdE/F+JrPyZkJWs6WdwIHzUCO3+V3aCoOMZ4bbrw8PZI1qCPOiPf4tem06YDj+aPKu
vw6298nsajcGef4Nxc2pcfjJNXMgqiqacinSpryw8f04rr02BnCVcuivjqvxqBrpnwbh4J3wyTdX
7xDdua64L2U4eW04jHS/uxszNKIP9desuzXeMP4wgvZ73xJblnTtp+dzuiIQmc7f+EEsrTw6vfWn
dRnKKZrJyFhBoDali+fYIoleRlqxjWst3k6YmXaePhEaBvvbmqpLRmxDgqrs7CWxuIma3gCNIOQz
2cSf4V9oO/T/LWHidxtWACEm33odMdyytXZTI26ej1NpzD5cJbHkdZvByjvuGM3E5VnX0wgKto9N
zS7mbC3iDk2HG5MKzr3zStcUnoi8hBakEdbiUAvcytQwjvhC3x2UoudcFgMnKvZPFDR7h6gfhPPD
vpshm8AEGG4mKBGlb9hbYhABg7gHt2Vua0rp7S1UKhPn0qJ+buk66iivvUbo12x+NQ1l568bbABE
FqAXC2Od1GDENyYkQRjZoc4qDLPghOol4fmlF9HquN8qgVvPnqZ1aAXqaE5wIn2/gvrJ0HKip3Jz
dYzQDvJ0eNUzSQekBvWshfpH0/eND/RzPlGZUxCs7bTLqlUjhjfz7iEbpqGL2LJJwt9mFtsvQ1Oj
91Zpus1qe5e1oK9sEK6U0MYa8JDcqTRJkCcCgeAKyS3mZ9NdZ3P7E3Md6QJ2c6h4j4CSbGywwfqR
VUpCeRlPWPLbZCts/Q2LS3UeGuJyllVYWGSOBXoIAYyPQvpfhyQNsS4sXADAsJnMcLiZ9Dr2kyN8
Ilo4IcmgQ97iNSWJaQ0GTkBRTBTErfOf+Ke6V0NYf4Ya7mnvTK+lj1PMP3ZTWm81nzU+f62wxjOI
3xFRcAkA3b7Zgd++JdTygPDobfpRLE9Jc0DnQcr64Pxwq3jE1FSYOx6pp0Bq1+WkQcxgR0YQJvJ2
8s85IcQHOYnjstRiYQV7VevnKJgabGqWBYNPB6QugIzI7Jdqf/gDOh5PpuQL093B/AcmqAmPal74
NqH36Wrpk7vCBBaUdn+9komycKILcI1TjW2YMFBGHEvHdEEIZ/Ba9nUhsAMFBplW68jTYG3x3Gvk
2UQo2o6DbSj04TjXJKPrXWwle71h1+0VDrR5/LEcuDJQXoUeZScQ6bcqy6995X5LyrK4Dj0qgwBO
OTiXqGNw8Uw0z5CmQKuL8eueLo/iNBU3gNnavnRN97nULesZd8rb8ne9Z3fsv112iceQNIws+sRt
OIFhleehICzBLp71QkWPzp/ZbklSPfIsRCDdmxa5G42+WT4pYDFzm2P69Cd4SQGG++uymQLFW3dN
mp2W/ytI8ks5o6bdgCSgZGzts2UUb7oZ289J4v8p+4DWVKw+acXvaLeBfMojYEdGFb1MIekB8+6S
6vJ3hm8VxmtW3HxA3StrxjUvbTnqz4owk5AnICDEWx9ZOuJgsJJ2WeJ8FqWdX3Xm84RhoZ52q/89
HIYhcnOVJHeEr7vcQ2G8fF4/nIp9U1mMCjLxfVmuvUIYPkeaYSf+YU9ufY3q2U81GbxIx/GbnjvF
dsjaq2HzIbzIch7kbzinzqRbS6f8Dcru94yUpTNphMZKx3i/DwaDctNAL0wDEg2lflcuQTehJsTZ
w5HGk5EKslByYzxZ7EgEco2HGF8ctihK6TibdmGU/aaNx9M/t+ytEkBFkZJ0vCzFKXkXuIwveWid
x655ceU0niqLcNQO6por62o9goBZMVfN93VrOiue1Dl+IK9IwtEZBybao/Ixz0mYixsj66+TVXvP
YELOHCuqA5eIl+fAiNjuBKmeInxzFErGVcilvNsx0hrX/lvDsjsth6SgJ/FPG7Nhb6Qqfxq07xYO
12Vr5uEGaIIu7dnlR7BtuMamkTOc2DlDkLRgJ3Omyvo4PRlRxXXtxu0cTLBzFGLBQdPIeCJNYFvY
CWkctU+OBj86Vna4w06Z7IpuTLbNOLzlgSlf4BscRe2tE1p/oM3Ll5SQqUNUsiwxlWa8PWjwVr8h
o/tXEEOXCBr8mpR4TuxRu+u8+YUIYPNo/GVNYaCA5Qr2pDgRC4tAOhiIgfBsVC1Ze4BPeMTRojam
nUNHnQHnbqxaaJgP08/qLXxsQu6SYynI0ar8At97jRPIxCRblFF/j+Kq/4C3vK9MPblgfXyeFNRK
OsAjRBYep1YEG033DlZ7FRAuzgT04Yyfafq0vO6V6tZlGvwv3zwz2mcyiZLLoJz9UlyieCBGafLb
7NkCr7W85vWyuI3+YN285oO9ABALI9Dn5bmm+jkSDkq40tx9Xh49h1HZXZtu0iJzeKZeAsZ78r+2
IV5683+1/HERlPrVtpVDO1RxUtej/kmDp0rE5/C5FBrLoze5IUbXuqi2UZ1GB0M3ydfsfzkh1Y63
/GLH5koU2zAX2WaKdIKt6Rbsw6hzj0alP/vlDBApnRspzBCcuvTq4dvSe3SbslXjqefIzbsaaYRV
InVk5ArmNRG3scRz7c/IzN4KMS4Wp6h1RpZSxU5uViSWokWGnRVtuuJ91Hi7eqGqtpz9vwU5k/XW
z3fLi6vsLLkfsF+2hZmQUyUJgk85FVIBzpj7rmP4sUye9QZarYA9M+iDQOzRx+fRgucZzcOQ+XHG
IolkY6pWA5/rqEFpZvRAw66wDsu1EhakNtmRBZD6VnlorOxbw+B/pbOF7h05hFtVyOyc1R1Qqmya
PUkkwue0QaToh2skf9qmxpRz9HssBaCBdLv9yXnywxp42wXzPCiIgsMYZOA4tKegDl8Tj6xLtCrD
PSnSu4jgAQdFoV1leipQBh+MRH7CHQZjZ2XZdrAdCJ0OD0XhkaOSZDUaMx+xufLb/LQsqClkF0qn
juTjeA6BHQ8N/tWbbAqCKAJgqg6trDTsXiDBc6egf4C1al5870BGj1Xh7Yli0W0gl+AsggW5tqzi
Jeuc7JpbQbQDZshZZUp+l9rbJGb2K7PoW6/xUESaRwHqgZPUclhNMjzJ3nrWTSfaFrMCUJccoJcD
Eq1sbVc77m6a57OcRSDpR8iTl7/UJUbIUKOYNwndsXPNPMgWfmVhYLM1phP8p/y5ax5lp2ubPus/
A9bQPixBNCqbtzu+lD8EPoHXMzCm9gSSLaUbAy8HL/cG+MgMdpHkuc2UTg8dm698QodKOINLyxm2
QLWtBaEJdToD+mY4Ut4Ge44c+gHmm+LEje6wb+zhbPvJPm16tY1j+ptRojcvk9sidLRgVWZtgb82
HkLAizVsZdPwn2LP/7aMOARYmo0HI/u09B7moIe6rnDApcjgTGhK2YjlpS5beFa68ZjS6VfWRBzA
bQX7p3Yu/XWpOKboJWrjfp+EEkufbuylTOSxi8dPbQw/0xFsZjJk1BIC7qT0mGFqgdp32rQZXd34
Grd4MW6ujqJ0bmKU5Dt0J0Kdl3AKrvJPGRuPWFpvJZ/o1lrDp2u5rxFjMFxdSbVD9H+zfATvsanr
5yBz3kq4SFBPmFd0plVwoRUGL3O8E9M7wnYPo1sEiQmYz6duFe3O1JEi57b6Luwflb+bkjndtJIa
0ErS5gPZ7ZJgKr5p0bewg2OeRW+hWeekBOfpo2FSNGGVfFlOjTVToFVv+RcxHwdkkqFsNLSMVDLq
PZv50w1C06YsVfJVsZODcbeb3Lrp4TNW2visMa3fFhasBlrahDJFuIuaNPztY2qH+4Sip+p9BpNS
kIAalsWuLAjAIAK1Py5rB2owRh7VEuVWGdYutCx6MTODqtTNj0BLoa3Z2KSVTJ6nVJnHCAj7rsmN
H5xb0f3PM9rBc//YYwgCYJheJsY2riXUPWJ9oGwFw7SoTOzkPRpIB/S0JMFqRfPB7dtmU0Qkio6K
lZBlLkHZVp5fzNBLb1y0dah7N60YkmemKYSH6Hc2dIlUTdtx3jIp6Go45Y7NqQH07EaAIviJOqtc
9yBHNg3wjZORFb8NGw8xrJA/iWXTG5wr3z7THyrGh2uXlkS7a5tAuVt6rMWpGQZ3l+aiPmSB5+6D
OHoUmny3bXu8QRKAmDXWOReAhudyA9ve/iU4uD7Ll370gp2mNc0xomdwW26hrO11M+bjxe3uDK6D
DcJoYhTa5Gfn2WSQUDthn7boureRsTXcuREHCiq14DVRZqpDM6mLRcgSJ7uheooSMlm8Pyl5Eg8y
X37auh+srbGp98zZruUYiZse+e+o+Ug2E+oX7PvD5Mh32ufJq9f7HX6Rre1EDbUAPDUu4A0a/1e1
QWzICnpjuAmrUTziamDynvqnBighjRIyqywidgmmeCbN645wLLh1WTZuLVLVD3la0/BIRPSeWMGp
zoxxTcpM8VzLBIGR7vzuLUTK0uDNEeAeQ2TC/er6CfKU3I8N8bkwtqNr6aTusUxT5ByyHI987Yc0
gPdo5Gs//IzGPzyhIXgqoS/hpLHPJMP+ibwtXlbnDxyQd4f3hWUt4NEfkL/2hTKdPw3kRKK1vGfl
aFvPBZ+AZQtJMQ/VdirCjsZX+oPWp39UqOPYUdIfKC6TA3t9u2s7FhmgcGUNCesmzXZNTLIdlkNz
mwgr3fkOccjmCGt3nv7VtdbthlqebZSku3CMpg1aIuLc8pCwtOG5SOzwjxKDSarhribH9tigm3gC
ZsBAWO/No26XVDXUN69Ayf5MsX2Y2BEvjZ/t84wraoWtO/u5ISp6UUWno/kcI8n3CsDbjkGDlZR2
VOORmIuj8xJEyKFKgrS2cei7WPDoMeGKv02G+TcYh+KQNgy2vdRPNxBxcXzEAKPbNr24Ee6QdHRg
r7bj8EcvNI5MuIWNrvIPfW/sAw7yKYN7JgGZwSr5O6XFfSQgMCIEzgqhJgYZ3rsJiVZpJpj7SbAr
De03F4a3BC2NVZFzWh5/uxmcFE4JmlQHIODm1omCkxYExOl5ebyhQ7yqe+ulYVT/1MRQy9P+R6tS
c8/cs0dE2cwxZSBY3Uy/8nqa1sa4s1VEjmMmsD8lDZ1KSNG8hOW2DepyBRCdl9UQX0dRvYDLGbZd
6VP5qJTwceN7nPlYmUhbD0ghwBJtsBlH30oj+1ZlFv2HNsEOF9zLhmZUa1KtpDT79OjW6YTOIxnI
V23lRtA0vBOp5e0WQSgCgH7T008G98DAaQL80YZEIKoEDITpWm8kPcIaFgQIAIkCU4YbR6MVDPSE
usnSQlIWSdxIh1/1xKMNUrfjwkZXDaiprxh7ORt9wIRjBfjjZs93wcO3z0eyiwb/7irts6rLcG1A
rMI+mu0ysl7WHS+wjTah7qqQRB8znQE2K83v7MdAt3itDQbYVC1i7YLmABoH9GoUJ8JR3lLD33sZ
TGZG+DoxnJSuY13ucGgSLBJ6+pwVcfNHylfT+bT6rtuOgYDHF2KuTdFpef4cr8w7qzDAGUYcymJP
YMosVilFFyPxisImgQKBDxER6UHHcbbW2Hr8FigDvZN8o7v9MdBs/4gE9W8Z4jYkZq7baI0L7WJ0
z1NpPZKip4k3UwRTl0kWSeDXgDzLWdSX7Tt7OIZD9iQ9smxDVIruym8IVG6Uh6RTTtuclO4tpBzf
DMjZVv1r5vl/6RLSsqp/OIReABhWJGJ49rEeDGaJvRlA8SD6lTjnlS+AtgVe8MbtITa0G1/tKHmf
XCxrmc89brXuSXKwp1rdwSfnTKcFsK187OqEHmwcO3nUtfU3cav3UIqH7GrAduAXQj36EUNdB6R4
N/g/SUeXxjYyxWuHonVV4wXbZBX22t7+4TQ2gAPdACJbVB7wHzIcQy3ig1tcwRdJAhOvnPxeApch
LTlb94me7hsDeumI274FrircdF8P+doJkoec9Aif4fijtTgJFjmnMnNyta3RiFV4iziYbm0v6DeR
bX1Tg44NfgST3Ff1Z0r8bTPgB9fr5q/TdcQuut1V8wMTzbo6DY76pkOq2UwZX8oFYtobXrJrRvHs
ZcmTa0bFcSAtCdLtyof8sRrw7688KzkGkRaxhsuR8J14H1h8QEGD+KQ050OEcXdiKbxbgPBhyKbY
bvYug6I9Rrg94RQEaHfqpDfE1NEFX8m23vD8Gxtk4+1+japb38T+cDQoYEFuOs2mcVQLphCktu9J
9xzzrYriRuyOdQx4O8KnyKCx4bfWsGkXOljcaLDw+xCrO/BobQjROGu5RpxR0ELS8h/a0FP61CmG
QoJJkP5yVqiPmhE9dToFOxdzTYB3dOlCG8IUMoo0H89OBnYftLwb/y5D48NP8WVrgb6va+dDivAz
Z1rjkGgM8sh/LVPlrchU8te+I8Eege96TkvvNIruZ2Iaya1XZCciciZqV8H/cIHCCav1z62tTjEd
Cr8FGBQ5TXA3oqa/w+6FgxitaxUZOCnb4TZpwTXWknAProwNq2AVcy36XUciBwQ9IbfKMkERy1Tw
8jb/hEMXAHgNOSEU8YU6qz7Vhvaw+0Z/VQa7p0oM4zp18uSYpXfQrAhJFL7iS5D3v4EWZTeh/ywD
56PRSlCrI2FAqXFyRQf+CAYAHEKvOaRc5XNB5U/61GOC0XAk5Dvc17gZD71V4XIgSMkzGS64nVJo
QAgejzObdCwvRMoy6DS6q5+EM01zeAzBGjgmSFQBk/K8/FIMJCe0oaXv4Lz5X38GFvTTmeAELX9U
BXmziboJErNR2JflF5eanbCAgPAJL3B3vV+Wp9Tyf8UgXi60Y+Fo0xTZgCeBHWNZkLfsRqOKg4wa
uWB8unGMaXmDtSsqg8HcAiNUyOTnVkE0BTS4qZOZbHS/Q6vtXpm2+X3yIlOlnRepZyLgrQya/yKb
8YFQ8Dh7Bch+cjxycBTS1OyvdGoaSJI9jWQKe2qMb54a3qsKeVUhC6aSFGSj2fdXzXgIEeZ7zBKk
/c6d/0VwXeuNfzApWTQaswm5rdRR0VvFodrM10ZpeoeckMp1maCw8ermt4jKLXmhQCiA2yFMdIcr
BA3copagfQpYloln5ufdd5DVQlrTVhHf+tyS+bv8C7QaHz62aCKTNAR0DgQBu2YZ14SNq7jGNe8h
+4biEht9/WRU9e/WrrpTh1s4bQx04LaJabQ/AuBvOMqq10XGVAT+wUkNpszztxh67dP1tGqrQ7El
AYndIwy810Xxg9TJvOo6acAGPYozMRl0jZ33TOs0uvrjKdCNuxUM47npc9hocymUt6G6esgXvyRV
jFKa0C4eIyr0FT8p+ur3gTiew2eGXxB2fBBUPA952oQM9RRRrD72uyD1uovj82MT2rp401SyScZp
OMC3FStPqx9xMqkjv0n3pTC1HQUXY3kGZO3knm3y9ahDW6IwqwYEFBpEdPOWWZ56v2eSr6ajzszO
nCfbTlFsy7x688uMfgCZgq2LEc8pkUQ5XsO6mb9W1pA9KlvhXDCE3nof8VuUVxW1qeKc7pCOi0gE
uFSn2+uSNYHQFBKaRvA3p+p0t0xrCi/5UaNkw0Ft2g9NabzD67PlBZw7ibQ75TkneKcgBqYdmZP3
IZ6bbNz1gaOeaBqdnEZ65xQ+3BTNJxmyupduqxwgpwRpkq4kzJJbVbagFiMn2PXQQU3Rdkd8E8xj
nP6ReR0nrrrTkITNjcp5ZCEp4Y36TFBwd3bNK8kSO1O45UkoLI6UweEOJYe6hm756vGIOGYbPgRA
S613rYtrjk9cUYzqLoQJEeIzHczk0wqbatdIRRrxfPGkiwV/agl7G0JLPn9dvTDxnnKSK/WJUqyI
YvObPSSHfu4f47e4hTuN2QMvGrsklNktfjJ7D88aqR+93RbnIaGb0Vg9DFirtg5BgwDAMqedmwML
jAKH+hmw9DyzL0r0PHrwrUz77z34IWZ51MPz2skrRWjA8Dl2+nAxSiTWxHcuu8005d45GkuE9oFc
l0GsaCy4mPNageEk6OjUAsrwoX8xm8+uOoHC8DibZ0ztKDub8MmD7uHHJf2NYZOTfuCH2fTLU+O3
OOG2keAznIoRh8HSKjA4jz83UCE5+wKR2sopBZRPKwueOgUtjx5N8Ej1YIHgoAM5bREc6u7znM4a
dg6NlVrbpPplpJ2zW0Zho6vMs4jTt2F2ObENEIbLJSKYBFiAp2fMI2d9aURmM5iobrM8qwIP7nmy
q10YIFYpawMADyFwITV44KK6G5CcPUJ4uCrvkyvCTrk2Q5cbazsoCDLoIimCtG3duB4P82R+hZ3S
SshINJixHAylylJ/Y2RR7xYZWs/ZYDUpOILLMqHZ420CGi97jZ2Z+dsQ7yN9+Ig19d3JzB+OIJmh
bBzqJ7c4GbR5B+ENX5NQV0G5pLMDN4acxa1M+fIU2fjtwy1niOkduE26TpDd+A7pdeQJkVs5T0Qh
RiHsnFdpSozHwZXBL42InmWBtAJmSTL5BW5ikUFjHIqfsFm1jZx8Yqlk/xhtRIZj+2JSbR6SmIC9
IaxgXY/Rb+JZ0jMBWdy2Qa8dGtRd9yqozRYRmRuJCiBj9aTygMTWeQbCOnUQd5nU/0C0sHPMEiE1
H3Wdu9tVf5YK3CLXZC0DBbvFUtPKKHSwaB6hRvasxSjR8R91kxjuTNwBZDPZkFO4MxrJXGD+jmNs
zm3U17yu4ApWfhSCdeEqTCXhArN+NTRHyN1ZJndcSobaLI/ZtlYjgh2Gs3JwlQedUSBRTJ2NJRj2
CnrRdAsHdYALyiQ1CM92LQ4MjXsmCRndIlvfsKUC3g+ETyN3w/cJPPRYvuyNVy0rLvBij8tHlxHt
YdWF4x4XlNp2WYROoMLoZNgRSR3lN95f4mFLJuahLY82jVKOUOBAOtLhivlplxP+v84Qh9jwoVqL
L5EucoQPpxrYRmmsLkMdyMC/NNoLwILA2vDYpceITF5glznHvMj7et37Xvw2lQYHZNrG6LTy7oTZ
7GKgVCCYOIRyizBsR1MbbD5j8WNOoxHDyarNC7ISvJRJLQQJ8mAhUNXJ05JN7NdefHA1dW9Dfbin
lnWHD5bEnnpri+mvgLN0bDKn/+jy4aOBqHJhRASMm0d4qjI0O8SwwDO39v4cfxijOb0QfnOkuqZS
DXZsXMnRd6L3sET3oRVk+tFeYM6RZMZ62Q+tImb/kle0XiuzgGA7WXGwLl3SuMvec56imoyJZbF0
hqU/1zweeDrLV9gqKO/ELc3PS34rajYy3bcB9RGADVfpl5TXJmh2MD9l1u4raIy7NgH4jnHAOzha
Xa9bg6RSm7fivkX3+sE9ojKbQSKp1G9aUkJrqium3vUeB+OBZKjo7NUVo8XJvRHfBkowhEAdjdaO
VLV0r9IeFJ5WTzsU0zX4EyafpSE+XOCWG36uPKbM/QDG1e4hC2nHeePfWPrZXa/ov9qGwxgrGu99
YfwmJyK6GDXCkrwM9At4ZE4ai5RFZekLQjW4Ryq2EZn05nQgcUG/ifkXEKzOKnyROq14LwnPfcwL
Q0qyAdtZLL6kiI4T4wNY1t7rRGUrvDZ+Y4hhbtsBcYjgkd0iRyofIXixtQdwLqh5euPwhwGTblOD
fvnan4cSmDh5AenG1bhATVYj7inHPQ7o4qBKe28WLdw9jrhH9PJbFLHqiGzkMDT8Wxm6nUUXEdcf
Wd+qQ9kyJUkZWRzd9FSiGTvYEs7x4JHS6ZroZKRqrHWqioxgQQ8KWeDDsQote29MTFxsyLdD4frr
ALgStax59ozuIUKce6YRE7RSeLQ+ia5EFVLdtK7+vryKiDJK15NMwdLG44HwCu8KD8f1B+Yl+vfI
KhhzBPWxL4A1yPlMKxr7qmKYx6ojKDhUHSFSynjPHY635qDDq6nG20BWg6VS62uPQxjGkNOM/mhR
5z07OUmBaajVNyfw3m1gxp2EG8zs7I3QnOGOCvU8mtY5VsGdL5qgiCIIrQWLRHPRWrkc+Zi00/uk
2N3GlOGFy6y44fuv5wANbHPkD2roHJIMFOxyaq5Zgze/LOxzVdbJ2pM0RCT+1lYJmq22wqOWJ0fG
fcimNPcbizXZM5AEtaiK+STHERLLFVPiDCA9BLWEw6j5aExNPxqtuVFOfMtyTduTFUt5k4iSrETj
YyoDlOvqVGaEbEWq/L7MYENgiwQ0WPHOzzCLxnmtHYcZrFYi2jw5HHcJ0WypKxd5BSiAM2CurBzC
hxXCE5bTPq+VTw07nTzhv5k6hPflBdblJNIRsHZ0Ru/rn1oO076KL4iGyn2RhXJVzSrl+c4ys0dZ
oxHwApLX04xjHjjWOdURgyARurm/lgJOFRstzSwYz6A5li2PfkI8H/vXkty5E8BtymZ2easzvncK
YzKGB4qxICIXAWjsIVUQdGc0OcXJc6m64OxI7ZfwyfQyRd59A10Fgqm1SB/oBdVGoUM1zHhYIhty
5vIFMoJ8LxRAX9rgwHOgBsFDXYNkbw+acs19b1sudi61Lolv2DlZWm1wVjc8kVSkqV23a0co/4m7
txmxu52XoXlMDuzRQYQ+q6S0ndS7N2J0su1ySC7dST+Y9tXEc4FYqzEQcpgdPmfoUHFKR45Dl+8C
Zk3tEhimLI7KLE0gAt1LVRr5MW579CwzQpQQB9V/b4R0DrUXjltg/Kg0mubSt1RyadlMqyIMyC0o
U3llCREVvkI1Zl+CITgyIesv04BUqfPYnNigawmC0Ghsf1O74TrVyPAqfAPrJadKSwwdydYIpXsd
/vcUWfFzpJPWFsyRLIGzB3lwsqNSnkly/JPE9bCqrWZ4QqJCFkDIWSL8kIWXbhRl8ykcQhQppn6K
y5omb1Fd5WBctA66Knbvn4EQdEbAq62cLn93QtIyjS7jzdqfANnxiAX06O36Frh6tSITrd6TKvHT
cafkUgOHk76bHbKJld066mDxqH3ZpyUya+oz+tUl0sFS69FOSbK4ZyGpTlQIPqEbjU1UEdadkFHv
Zanj/BqjjMMM17JniU1YfJeQ88/DADbF8XqGbOIlwKi9NuFNo3wLBacMbJUGB4hDZDBfQZ1yWRQQ
waABfZxPZgIx2cHvSReVpT3yqcg5YaQm1qYiUwTK6N6FLgwuon3wzkGijFGexkRqHdL4GM+U1yH4
lZvg/SKDcsUopEIqDxyz2vaA0k7ONDQ7x0jjXWUUT9SuPt0OkewqFe4H9Gr4eX8FZRhs/rN34N+Y
d3BeuDNGUZg24I9/SMrLhpPNqBrxtCgOSfIOnnQR4wg8daCJjk1H4eaRQe6UggrYkPKwqA5Elbh7
L6Xx3AeZQBO9AvBpn7mhK8uVxZszGm9tF2ovjR4JbFA5jRgmZjGH9MT8L+6Mf/cdcPfqrmlbjgCr
9A9vC8nddHqKZHrSjQnaTwz/0YlUcZUQ96apIYgWnkIbopYNik5diWhot10VKoqVwTqYgTR2Y2MO
P2uzXx0PHqwfitngb+vGTwEcjndNc8DTaUP4NnZKXxsk9PznuyBmi9T/dx/BXoEIYwCfEpimZ1f1
/3HnRJXfd22geV/C/twM1CaoAmpT4SIiy33I8bPKE8/ChEYABENQNcSEWMV/NUv/q3/b9T3hQKgg
rkY33H9YY7u67uIikxrcayp9Lbeq7yAVabrl3abM8xIJx5iv9YFsSy3hFJAJgovwVyBHcgemFgOC
UzG/QiVS7ar6lUZ0xxJnmJVBxPPOfiKYA7B3Xetg63b9+M9X0vy3n9+29NnDJQzTmP15/+dKUqvT
52mm/6HsvHYkR7Ys+yvzA7xDLYBGP7iW4e7hIfOFCEmjNGr19bPo1TO4mVlT2Q1cVFXiRkQy6KTZ
sXP2Xls55UYOBasOTn5eGDNXh7d9Kzjo7SwE8mG6ECyenlCU5e2Ur+FlnNEI3ymW9RnkkNizynxW
S0oYANBelj9nTROBEX/2SqLeho5cRkf44ZJIyxjqPqtUFsFgTTUtW3Yod7eBjAI0pE67KKOaU0vm
/gFa8zuawwB0pnKMc/F2uZbxCzDBT6zM7pzCPDEB4syHyviui6A+TQfhW613+xB9qDo0DrRtXJB4
74VE8aAWuintMubHy6Ybtwbo7X3mYbqIUY52mfiyrc/beUSFj7z9w4f0u6Xd5apVRzOgrzrejZD2
bx8SnUw9qaGznUoM78sihHkqcYCjM70azG5mpMaRgW1460AvmhX5K9WSUIh+m4RIx0Dv3oQfA1+6
zXTmlJYZk8SI0WobrG+HudJC4VNN2hILTvZfnpHbsbICADtzQp3pj+YfKHiAw0znV8shEpAz5x9t
3H/7m0IeIGXbRZT/Kw5BmozeRcoApZpomBb05+WQj596VIBgaEeDkxEOx6jzl65X7lSFbK9A65NF
ZZEspNuFWKt9R5uFRQ9dLLmbtyLoJmalywtplQQJkt+fkdaL9R8+pd8XJT4lwlM1DC02v8EvT5eh
a7mdKViDsR8fVBnSZCzJX4G+nC+aZGrVNF16iA12xzqsiRCKnLlnVhzUJyxGIJtFpJbhCumMdYiq
ZO6m1LUE5fkoExPOLolxP6bma54X30irwLSWcDIy7MQr/OrG7Pb0FSZ+MYnzpuq83a0I/edf8ncY
D6+QpcP4sFTDsrDM/7xeTLCKLlBCHfl3TbdlLJpXLYmDJQ6qmqGv6e9NuNfBTlS6eybh5yUWJAwy
vlvLkeCctInLXVlb1qJTw8cgGuJFlqJwzhq3/8NW/TebBNHU1rSo8fKAGf5lq1bUVmMSgvsrTHiF
44ZbhhkOAr4g+4tVG0ioyW6nF0PDescw3LMIBQ86Vc7/cNN+t0NyJa5leZjtQVG5vzh+O73QR6VN
8KFpiOdEH37XXmUcjVVeGerCSjRg9BD2twbc/ZLR0p5Um7BIt7fl365cZcZtk3+wuE7wxl82UXeC
NPK0ToxH0/7l/uDIwuFBZtOpdWj4ppPMGKGy1ofjBuk9aaDTq6ZlzgLNPumKh66ATmHydlnMfAdR
fsoGiyP+PgIMFUi1oiDcwDX6o16imJSq+437GrsIdcgfKpi/8Ze6Gs5jPlXgv5at/rJrUeRJiwQq
+zTp/ZHtkhyH/N7L8bnd3ia35WRQYB5m7ux9SabBWk7u9a3cTarmKifbdwJq+A8f9N8sASzTDg6s
qTAByvPz24EtWTHTPrZOt5dRd3LsLI723cOAnRs1vg1zInTkRDP9hW+59fi0jMP/P1/I3+107OeW
SqGqegbv7M8XopSa6k2jl1MyRsPaUNhxI2NLmGLPyB2yAye0YUVCw7YfY6r8iTEjqeZI+SQB11eJ
AEhJeHdwPh9FoLTryLd0/OT58dapsIqOTUQ6R7Nygj9d+t+8LFw5R3Nbw7mv2b98tgY4QGoR2z4R
kEWKcdE9J5n03JmvlpiAqDEANDGKEulH1qti77uYc6pOp4fQya2CpuGSdULDhcEfR7ieEPCSbo1o
0tzEzQtxiSamLL9bVoV2zTwOr0rUqLvJ2/Y//wymxdLk+dRZK38trXLTIK7UcNyTICgapJ/SPjSV
fX+rnjKRPneuOIkOqoo56GvGD84qJnVtKY+yw1ByO0n/hfyR7YY8ErPBZmrD4CVQBnNL18f+/T9f
8W3x/rmsdjkdO4B/QP9Mmrefn5q6lyYt9MY63cSSrYU20ozpF1VDuEJTwmB7tD9wKPgYl9LT7eEl
gfiYWvTFXKMx5lM0+50ZxltmnPHyn6/O+J1CA1ZNYxU1ddNzUfr/fHVNA1R9jMzwfNNqSp+BJOoB
Y6lMeUfewHmrd5Dm2MC3yfPtrqRSbW6rge8MT0wQu2MDQeCa29qzjtZnV9oX5KUdIs8G7nVu9XOV
DjihpTOlhrbHX/XXuK+CwFbF1nBRHAV3v7W+GWBir/6glM2InYuh0frxsguddag17taZRHX//Mv/
DetrIl2a2Jldjju/8bUSqzMVUmwJ55z2B9UNHsibR1Hv6aQxo3lZC7V5dMtA7N1R97e34UcSm945
iP6AKmGh5Ub/8pi4ZIIANXK4HgqMnz8IVLCdOVY62PZp3hzQHd/mKVgKKedNnIFUotlcGvSw4pFc
oUyjTkhzQSUXHvvcxZiEFaa1Nfh86uSLjPDT1K8+7yLa2UveFCHSD6IrC/Upye2OzLoMDPn0j9FA
KKcRCbCkvGBcVof3mUkz12nb8aAprQuW34nntypeDi7sbIlsOM6NB2MSZ1dkHxTEbcP3wrLThC29
eRKZherUuOroOJCF5vQseUoMnBLLHBEHT6kwftzWksyO35IwoyFRasekktqdCNKFUTTK3MsqA7dK
UhF2t3c0+da0nObIMC1mty6KamKxiooXzx7w4EIWX48g0maxSO1L3zlPtFOQT0anoO7Tz8xMTgpK
XA5LFT3W7IBF0rgEmbu6KfmjGqdtZBYLC9MnMxTwtbIbg0PquPdB21LC88kxxkCSnGJS3ub4STEJ
5+EOkd23pZYwGn0Oop74DLPOOvzPn1MQkpNvGrqaav66M+PkiPHh8ZzeOrBkH9ylpk3xKvRPV+1R
N8UDTRptGLa3efJtDXGbqty2iAX+cC1/s2B41Kjk6cJ6YAX+pVYNPKa2jNTDcx8IEpWzwV7evPt5
p+7wEbWb2yXcqCRfOv7ENQfWYl4SwOOl40NPO3dRVvXKj/Gc4sQZ/3Bg+J2hCnTb1VG62xNT67cu
RmsRy9iVFjgfuq90gOYBcPfXMsW22ORF+QR6fil65PSkNLsbY0QdLthvczMEccOYcp67xruosXAI
mWvzJhJbpyV78w+38Qak+fl99yZUjQ5YC3CS4f6y8A4tcTOSZKqzsJUDshJ5UKZ/ONpwrlQbvRu7
VmFJLtYslb1AvoGVo5jrZkv2njc4R4x++F+1YakmdT33GuCNtwLp9kDfDpoK5JspSsaaqSg6raEC
O5E0+rMzdubRwKJ3sYApxp66IFDBXgY28Yn2EALvzsKn1EvdvVOVn15mfGns62vVKONlfrbbq4EU
ZZn7Y3AkZ/2hNzj+djlnDVOpEG23MaVQxcMx0MxMgIgr2DpL090aKKrnGnLrLS98Ejb51m7qp5tz
LTdxrCpFgDinRTxQRI+aZBgZ47BG/lzmx9KSIL+9bguhT5vLKGnpAZLAVOe5v6cB/wX1QazLqJcr
Zt5MVYRdHkXR3eG05yb0tbyXOsJSYm4gXub4jwusEIRrGceuor+lAGo9N0x91gmJn6uRJXoxmRl7
MOdZfi5Vu9+56NzJ/c0OnUQOnJBMjsKcPLimG8Y7M433ZU2CYyvaaGXyV8yi3tGeb03kvI3NY26d
yUhTVqFTVVvNGn4kFSrLfqI+pHlVkwsW004OMVlqvTB2buldBjXbDRFt5yEpLrdhR98Zr6reMAhN
godhfB5VwsFhPuxrkg/nlBqME1t9S1drfTMbS8Q5i4JRY6fLbgljfcBmbqqoloKcqYu/c8PA/tRD
9HDjn0jB+u+VOw1FDcisC4Fvaov+vKcFnTSZXSfyHAiFTrgRm3tVHzgnmoeeOceuFgUZQIO5Zxih
n2RQqKjVPIwbRDytwintRZYx2PZ+RmmnXD1SI5iIjeuQZjgZ5NAyOqaLf3gzfy+VoWapHCx1QGbw
E345bth1UoyJEhVnOro1jfb8QLiutx80sqlCDeayhfRuXmQhegTUy2au4lxhl0KTCpStfNSt2ngc
QvH4z9dl/EYqYsQCrMilhiQ3wP6VsSbQhCYpc+ELxD5kai45fL5XruxK2THLRtPlNWRZy9ntfWrj
komnjlFy6oPcwEpOkm9sM39OWEdW6kRa4ZgKrV8Nqv3tq9BypRuAYAKBwIQQ8h1/2cSMn5MUMyCh
zAgrQua1OgCNsLy3W6D9uY0MiVifVQ2tB1HKcJOua3f2aFEv+rQnNZClfzgEaM60yfz74mkyPnNg
T9OJoFz6rVhymPPnVjM0p1vj7Fb854O14Tw/762uXbqkw6yUWr40NZqROW0v9xDkzLluZvksRXlR
OeGlKWeFdqlZdb3QfhIi+asRN9JC3QkvON1KMdV8kWZdb26Lq/CZ02oF64AfVeaiy2xU047V72qq
4AUenPQo3zpfIUfccy6tJRjOOSVaazIQZn0meoy4iMAtxFe72k+P0PDWDSOzK6UcXsgImOJQJ8g0
6sw5JRzCzKzeoGa179qO2EYyYT46feivg+483agrg/qja+sDWkBvnloNM+5EvuqG+WFYeP2g8MmF
Go9LXQbN6mb8ipyaRojRY9hoqdXSxspofMqF5zAzFQapAAGSRQP54HxwB7QKrrGusm7u5TtN0Ql0
lOrj7fkgSixbcfR+jBjzxy25JmFoFujfeEhugwLbVLY6A5njrdIb+hIFTlMeHLp0cT4wbhTOhSFh
suEXCFdFEzKsKY6qg3K8KgdjKZPwS3EeAsPYEd6rwlkynMttWkxIKrNFc5nVUEftzIkXVhGLlYMj
jpl/BaDSQ9Zv9B0ByPm8CzrjVFUBeC/y7Jq4jVfuxHe5/ZRCz2vGyGVxuv1SJMdhkc46BUeChOXC
09/WenEN4e9ORzQNXRr1KHk4sdu/4W3KlwHpzlu9JJAKGPQc2X24vckqTDeYlFOJq97JqmCvoXhD
o4uYpR+SA8kc3kYNxbV3hLaFbg3oRj/rWmOunbK+b5pyczunCst+0CGLP7ThF4oNdeWmtrnFIoqb
JuN9DpqDYkrwb312ysA8AzhJDhlet32m/6lB9OsRhT6s6WjQwg0bDtlvHXPL67Ih0kr15Ded2FQO
BM8xRs1YWSLmvcNTbIjqrtTA7bFFdRtCJM2/yrv//RMTufrP/+DPHzIfyjAQ9S9//M8HmfK//5i+
5/99zc/f8Z/HkBNzJb/rf/yq9Ze8e0u/ql+/6KefzN/+X1e3eKvffvoDzxcJMpfmqxzuv8juqm9X
EXzJ6Sv/u//n//r67wQ/6A4fxv8/+OEos/or+wpK+e9hNLdv+iv3QVf/RYdU9VRaP9TGFlX9f6XR
uP8y2ekslfdqCndgi/6/YTTGvygECBzwDL6JvBg2SvIRbjk12r94EqZkG22CvTm2/T9JfQDTMxUC
/7aeU66D9aNrSsPUUjn//tIjwRDZJSEtb97O6KpU8oDlda8y7cvV57a3sEPZR01xNrZvP2Vmg48n
v3jwBJR0FeoucZF2fkRQTU65rp5ymh3zqKDjHGJWi9XsUc2LtWUb6CYiuQlc/Gcx5/pYsSa6Otlr
SvjsktwL7LNG0hQ91g16gW6yKRtDhr2jYCg3mle0FLQYC2BaTC4ben7dXqY5omFjm6LZJDcHRX8a
vdRp7s6bVl10HEPsrL+0VfpFsxj1u49Lq1O9A9JiIg1Dia9EviUBKecJ+gjXTXdO34g5awU1sytf
s+q1D+P7iI7jTK9w1Gc4A90gJXE7dl99v3kzy2oft+ULmodrRfRKmL4GYsBHwqSzJ6ZxnwBaW7hp
1L7iaSgBSuLHKNrwwF5DjCRBfPskTJ+DOvOf1ALLYZ81/UkTvbUq0ro61my1Gz/PrkxcyKSvHkQY
/1DK7LHwwDbG5WvgBQhkgGkuaGMj6TcVlKIP5kDEe8OwfwYUhwU90i505B4H8iZnnDxYVqsqOk2o
RVqtW78hl3KEGbUkU6FhzI2Oq5EG2tXWfR1qj+BNz7/XckrU0Xgy7HfHjvqFY0IVLLBS9JJq2yvM
GH838eVaSEjfk6GBGwp7q0JgSIJ2OKrOLDEkrI1kpfWEyKeDfw/E5i2sydiyqiPZymzmJmY0l/GQ
l/b9imJ84Q+2TV578iHGZxyc6jwozmGM5M3ttHxex/0nAP19VaM6iBJrXdlWs9LZCvkNNY+Z5ikq
bXWRmF+jgj54TP3nvqqPlAKrKsV6oIuYynikjZHtApMkxCF5TqN+xg8FrIwsbCvoMGixt3NjmW1G
eskC8U/AqW/VON6bQ8kx2MkiC/ynvorLuWrXJDgbJ6/GOtKphPR5/icH25I0U4KQ1bh+LHpoeqFs
4QfkwaIwshc6T8i8+wcwQHPH9pCkF89llW3QgW/EMB4hDaGONgCEjI8UkUcv0griRiSuElPdRGaz
bzIlJmlPp34x9rlZbvUxOBlJO8x9W/toOYn2Wvaq2A7i5nxslnnHlLEKjsyt9nmRvLjAtuFHp2+m
feS8MmWymZTf5LzMVAX8GBfTJiN1UrTDf+TNhpzU0CxzevIDf6hCP5cxdxN1oMGZ0H3veP6XNYfd
qHb55mSZe90eKUs3+J8Eg6xCE1F2HBIbn8n+y2XndsTjWOCxKgpQYUh1hGz2pFxq5XjRQZV6vDt9
qj8b8eSA98mtU76D6YeE0Bl7kazbqnuMnGIrJzBM1HFYiItJ1GOfQWTXy1Hnwa5i+zMePiozK+Zh
XV1hzt+5Q3uNgRUO+vimtdwqyjuzzujfNfXOTPx4Hj5z82pCQ+qipMJI2q3WO++gziY5+htIZxSn
pf5WiYC03xyAX1eWc71zHpBxIeLnqaavGi9Equ2sRPLbVae2d6AU7VWPLMPmgFOTk7Gys1RAeW2w
AuS5cyx/SdN3pnVy09uYXb3gzozv5IBsz+g2SUIqVBCsUEHh2ovWpEUuFYOwvLaajpszhfPJlEJQ
B5hzPHSaw6bLz7o9LKooeAwBgudhe6iwC5rkXOpKv239bNuiINOf6COv0r6Gz5NvBHKvfkSHzndq
hPG5eDSd1lpYpUArFa27Mdzb2iUas7nZhnMILVr8aBuvpjls4qxcO1ga+fvNzCYn8AVL5g7S1xnu
yTpDpdpQulpdeNcQ6CXIHs9Cbyd9d9Oq+kltt6bbb3z6quQc7iNgooD0NmbO+paZK2h1jMuDuyZv
4M/ZC0eHFtLXd01XzfEnzEutXE8/zvGMJSlcOSLebDcawG8i80Rvbg+C8pCMw6zAvgRG4Oi13360
JxBnEcTnPBBLcwjQDCeLyOo2DYStgZhjQk23iTnMJIuZ0+6ENVkS1E0ZESIes4HkwWoUye1uETi2
TWnbTP9uFfHWSJohwbKuXtqCI2sPlDsIHtWY/Ea3Q2QDdNz2r31erYPGXiNqJwr+EBfdarqvEQrv
vh6IWM/mkHKWqMEWWmUtXLOaeyX2AlEudXGSvbPxWweNYU6wjufgjtb3hUq25pB/CJkE6PfkOXKC
O8hFexNxRRlhflM+x37d2f6xsDqJhD45BvGLCgNBlOWxYCXS2SBdCyQa0K9HaSQv2O8egbH8mP5c
xvIlsYezgn0bU89zLpUrnwo0D9CjdXqk/3sGXXCO1eC+rtJzmRR7DwuB7h2ka98FjXgYSd6uvGyj
5sMjbsa7XDfIo8TSDd+nbNVdSl9QiOzc9+3jwJggZhFNwAOhmsSF4L/qIV83to+Ko5+1URwCh4Rv
W5IAiv03jtIt6OUy1J7hgh/1/r20ecRqde2G1Y96SN49v170sDsDLbj0q1aPXrJMueThzHHa+8bW
9ooq5oPR3xv8DKX1r0aRzqtYubM+wgEVTVOt0T3OGfLtIhhlSOmRsprUM5cMRGNkEoBJOL0Z0x/O
1U0xdisj8A520h2HdGdCSUHUft8aIQ0kXunSWNJbX7uuus6I4YxybzdGLVgTen5e8OQhtbDrbkmY
38rX1KUZS4JmuuVAT6wVKzw2J3XMvtRXN4/vcancZbmztYvhzTS7+6S+C/P6DbPss27ar2UV57MO
5luqAoRe1HG9L5Ts6BQ1cYALeQzyYcdWfZ86/fPgRpfpnbE1tO7S/EKbBtRU7oWqnQuj34zluGdQ
FaKCRrBa2dqR1sF7UvTfXd9wXB8PeT4+OaV4jr1kRxv/BwiYM6YjL1AOKLyPuAfDyXZHakU15W/M
8AvMRTesnWrYlHAmTZjGZVvdRaP6Irs9lBG9Xtfj0ddZYYNqbnvMZBqwid2y4KbUg3I/5MOxVMed
WdBYDCRCWqWnIy33hZMdG4fH2gmDU282T04co55t++848X8UybsLoplOp6vte4zChMwQ89xc4Zle
AnV8yUd/2+mROqOA2SoOZ2ixKZNh3pTGO9LVdRzpD7VQ+J145/wWxoIdddWMzXE0m/tQ6BTIrjED
x41sGt6Nyel2ZqTM+xUHTlT+2CVkmdMGwf90Yhkf7QYPNWWHg9Pej18CQRZblZ8YKS6rvDpU/r2Z
vhkdzh2hN4+YsCAcxeehtDcRQP1AcPeEt1UrbT+ivSSJ/k7R3DuyYM+dtLdKfWUbo63UP4rCvXNN
Pm5lRu/gygb4mFTKo7TbR7PnpaAfksvvSihXBrrQIZRNKYhLiZxHFpBrElBtOz3D92Bu6/41Gt2r
8IZn3Y3OzWQYFuPW1ynZovTcd6wdo4lHP7hLOoKIsyrDrJl/cFhRt2Ghv3WYA2ZWnTO+LxJKjnit
VQ/0nqJZOlnZJH1AhoOHhNz3IXYvpTngIm6cQxrFx6q5dM0mluJTDAUD6MGxYcDm7iKKmZX7bMNV
QXxLr896GgL72vC3WuUcAcFxp8atldhHhvObLLAuKoxEVj4bQb4/rkY3v+8t3P+90CFgakRfM5kf
EEzOqLlVHoFMAA4dN2VW6DtSkleh0oc726FLEzgopwoidAUt76BCCKyUCGG8up9FSnHo4Unhki85
v+NQW5VTqxZrJYV1d8DPJ8Cc9ePCyA1tgZyAv4CxYJ4dfN86aDJsF7Ij/We0TnlQvDZWcF+lTBSs
CEiZXj72g0hmHEHxgQbGkvQDOLBqsgGe81jZ2RHjuruus/Quk9BPo9F2V3TPNjKCX5GWS477A/gK
vzzULacsI6S9mZKcboKjMbVyj0g1m3PwWrYOG3KtcLYRoRVwqGjffLtYhQY1umpT59RQQjSPPqlw
m3ke20tJnKCaVR+VhT2mNdejH2UgDXhZRdu8lowCZvQ8x7XHxxyp7rBxpZvMRrV4I+eDsgK2VN+4
gPctEuEqY9mzqSfTnJyQ8VXvMEANmwJaCW9b8q4bQI7GQdVWbZPzMqLNLJ4i3/jWWvFF2yxaOLDF
dddrWPg6jkMWudtOrM4knBLI0zpitzrISFottWXnskpF4zguZA8Ppa6/6cAl81IUI45bFSJMRO8c
3qS2zvOeBplDeLfH9Nd0umob9TYj5T6DqZn64QYlkr/SNdDCSS7Ybn3OuWlh2qvKauaGwRoKD0lH
V5Fs8pLZieOn1DMOo+QxyxemJD4i6qNwXxj6Q8LEcg5sOlyUsliqRdsdQu3ezov4UVYR9bPdtxtr
hCuEb6fES8j8kjStBvteGM0Gv2mRmgwqod1jPU+9dyXnUaQ5/uVXzT5xq2rn4nmaQSByJ0ZuzqmT
Z1HJMEdalANIpwHSRMFwkVgxF4EhaGIHIUaZDlV8F6MJgzSP1oloKl4b9M3JIQ+Rrxgy/gw6j34i
dCFXG+ttPLjFpond7QSGnVnaxUvVfmG56LMCz+O8pHHQi4PHsaWbYGCaTpEN0h8A7xLqKFTc2udt
VOs1OZX1nBOhgWuLKb6hwGy0zGrrl9tYHzlVsQDhLY/7IGXBpUfs2lm1Nh2YRy6mOILPMOllDMHl
DoF7R7MRBnk0As0p2hxXSPzt2SQwaWSgu2H7XDbOk50bXziixJspFonre1vhl/287pvqFPkcUCFT
BCunl9ahi8NhDcroizV1OPFpZBx9PHqyTOgid1cOtrMry+q//it33WaLwpgK0A35+FW8637WXgf8
dXUDfhANsn9oFboBXqQM+3TIzoYhDB6SPp0kW/nMD0T7ZIFY9USu85AE2kpUcXuNkrOdujoSmclM
bMj3PEmtq+PdWTiuClChIAPiD0W68inALBLo5UnwbO7a3mRBG1TrnjQA+EZpoJ5ishPByRgFsFwr
uqejhTNysGfhYJSHSshoMTTqRzCm9kKJKD6kjv9DZvTERcS8Z5xgjaa5GiXxILYWd/ecuHZDmfrg
SYpx5WXFS++Z6SYKCjh3TX5x9a/RGZULPxpgE2vGpu67gqYPJxtIHnNu6z04n45h6zpxxEfmJYT8
WdqTAXLtCznjvGrHJ9uItpji5rYtUG57ieCE4u+yIt4QVbEPBaqtAdR/Jasf8EwuQBip0mHVJT9E
nn5R68zUOP1RpckTM+0dr/dKVuNa6jWNa0+7dKYJn4FQhAo0SNse0RwSxVxaGydTlk6OBdCcBp2I
fyrvoVIGb15g9MUvRn1gwTgmmAijorQ2suQHqJNwcRdwYpjZ/sCcI1c+fEfZhXZ+70XVlzaif1ZN
OTXNk0Weguztg8CeYR2IZrPWB7F4GzVUlJz4IdLhYHm8NXjrJz6Uu+pGXB8/8JyuEhl+K578wcT2
GcDyRBVL2k8vCT/LvHxh41iambUNTGeLBfKa9Jt28H8MPuNZcpnmmDOLmQISFHtp8OCP/UnxswPM
pEMQNfnCgm2ElnScI1BJYH4RXaQNx7RP31OLuAxrXJIiN60qa3tlhEeaUUs/83eqpT5jI2Ja+I2J
9850yrnRaTslaz4bMzoiPNs6ChNDzQ/uWU3IGkt+BNGkLa+IDaFbP/NK8d0lBgis3LiEjv8w/dsA
X0US9X2SXEwZvtsG5Rt1z7H045bxHtqFjHd8Hoc2XqbkUFkV1dJ6hBnRD6uUsycy42yWv5NQE86d
rHxJQ2Dw5SMeLCIznQcaMVdPgb6imeuy9o4oGtOOt8aLLAygZfDtu5yao+hDduY6sbEHm+P4ZA0o
KrOQp0cmPxJZb3TMpZqwaKZGQ70MSvGuj9YWRyuQCT/+Afx/IV39ToPSBg4ARIrwh2Up0m2qyorM
1MekoLGDGRneNPckmzxWZdY+KKoLBkTPDWpjIRbodUELAy42xlLMw6JYl44z91WNqthMrmPjbVs1
vIrQeRxaZt1lQ1HDh9GFNiDP5N1I/OX0mzpedgYIfC3T8qVLyo0SeJ/aYL+mfPjzOFN2jWNyYqfR
qbsPfansWm5VU/B2uNJeOUjUKtm+awKQTGpu4K1e2mw16jxzno4zCSpHR0cK/sGBFsGHN1kIhly8
d521TPTh2+Er2o57k1n2KgRwL7X49t/uCN3aJUgX1xuO+mGXoaFT3ZSFhwG4qDMxCy1rY+Ili0z3
beFWEKjdWR0yJ6tzKsUmuu/ENF+Kl5XdHLPGuPiWfVdn5S5G3lgGJlRtVB0914p56i5SnJD28SV2
jY1W20svfTB4n113ZPAu5y4XCjYWaDd/c5dl59riqqHii1metxsF3QEe4Fp2x8IlZlimFtYy8ByF
JjaCeewUYTH3UnuLSE2lrV1wWIc8Fj/XdXr1zYR2NzrAsngJVJ4yKEVXKY1LLMEo+PXU63e9axNw
c3zMFPNadR7KiMMJOomp+W5vBm2poFtDBMb15b29jW3OYBLhudu/OyH1Q42lP8/5njDXgLWbHwHY
2nzktgN6KgaXGRmITa2b1X5ZzAHZk0VWLJQQvCmP6WYQOl2h3ror8/plqOJv9O3B0jCyp15NTvTT
EO6ibd91WvytO5CZlRZsY3OsRPJt4MKbGba3UP1oW5PTBPiBdUaxNoVamgvN+8J9xwigyM6OK96r
91QSbID9p6DBC5jsHVDLXWgkS7MenzSd0GsC1Er9VY2clWRzqD3yyBRvVzTZjzDQLwaWwYBOXUFW
9myw43fmnPbMEO1xL2sWgS40dklUQlVSllE2faDWcE+7AeVrckDYdtf42RVP54X98OoF7rZpmlXi
CibNrGmqfHOBViKeOvQjY5YI7LuvEk+nNvH7t1TYy0cOBWSkDbF+SXmwExWOsJVx74NKvzDARxqd
N9FsbF4d96l41jJvi0eS9Jy0kwvKFZyrcfiZNERbWMq8hySX+MG+HPKXaOyezNK569E5VT7n9B5z
F7xaeTY4Sdph9+TQUCjAL043o6YR2k9qo5SJbx8RtcIzvSzr8TpW2dVsAJtLqKZQBbLMX0qpfLQ1
T+/QJweDaIqmB4bshMc6Sndhi6DbCsN3urwp0eczx+ieWvFhN2W8cqqJV9jZD6AR975WbVsU3jTO
mPQqRTGzDPY1S2sPysMwmHeyk9dW2KuiIuk3tNdvARFzAj9mQSvCjccnKRPo4DYiem0m9eB9GDWw
dmyXvQXFCntoXjh3uWFv8wDcUmmup+079OujGVqbLtMvrPHUAy4rptJuU68h3kWetZTGrcqPCoPs
jIN9Pbj10e6YeZsl63wfDM+Uw7yTsC27pnrpC+MzUwPGabjUDAjUbebch/p4bpUBaHrqJkyFrFVW
T1HCC7/nCcgKC8oSF2q500JthuEypo84M+nv0MnigIU0tckQXarxom3jQxnZD3YUdMSqAP7yMsAY
FbkkSJq9GRiTdFNF8Rq9W3Vu200YEG4S53mH+yWDDBIbiwp4zqzl3cTt3IlFRwr88v+Qdx5LciPZ
mn6VsdmjDMKhFrOJCARSS4okNzCSlYTWcKinv1+w+/bNRCcipmM1ZrMpq2JVwQPuOMfVf76fVdnr
n2vTf97gPvzjznFxobz4x/8v75c1VTtc9aKzWb9kfviB6Fv5FcU/wHDItxfN//N//+O22Xb/snT4
j9wPI3B0dAdh2D+um/k3tOSg2OGvhku16b/umw3jL4Pi2UMtz0ESqb25bzb0v0ydmlSe56iI6G3n
P7pvPtx2v7luhv0lbK7AkXnx529K/lx9qpIKWsCFlmY6iEu2JKVV6FcpENdnO8kdlVBuwltbtcPk
spT6zO1lyB2XmgyP4HXKq0Ydwy8mPK8rAEwvHKl9H2XdgouylWuzyD9ZDY4AWp/7GfP+1oyo9NNh
w29nB5yozmR+hcrIfoqMEf5EXo7Ws+gLNoYz6IEr/E1EuesnsA5DM702wRxwkt9+wp/uexBKzOhm
VoptUAX7yIGbJdiocann2FtWq802NW086cPktgCKwd6sTW4R/GM/EUTTBQ6447bivmeXpoP6OuEi
cGG2yvDLjIvguXeG4jHKdZz4Bq47v4fIAcCJU8hM/ql3OcBlDeX1zMYKysmmMLKY8hCl/6JQa7sX
ICrvSsVurqupKH7lajBBs8++cnQSfnJzbobwFCgvGlEhqbGd8YbCR42TrdiAv4DQp7X0eZ9lqbyK
DpVRGjoeth8qf5sGYbtBvqBRgFC4z1bj4FkZdDUXwxTGsuvnAobVoO4pcRM9GkMlf7WGMoIG5SM6
OHCo7FXUZriqYRxelbnK+QBFYr5AVpXskqDPr1ALjA+TYhUPbpaX+wqYBzeUKXalEYAX32jK4lZ0
ln5R8RXcWU7Tf0XkXiH0CewnC6Qwy7aMUoc0CD67jWVdNiXnJVFUN7s8z7P7uSpTjFpqg3tQUd7E
NlQZpiet2w1lFN3KyuXWKumNTW4p3Y6aaO76DgsugaOlp6r1zNpA62KgRXP12k86phwOFkqt60xf
Mr7mK8MwOJeN0MhCZAS/y2M37GWx6gjG8DFu2tLrbFyDgs4ILwydUuhgal/NPEjhwkcFZ4H68I8q
uP8oi/7fSXA+1vIcGvqXtOf/DQGOdhCvrufGy+Lv+Me7lHj47/+RDV37L6EeCseEhmZRFQd1yz+y
oeX8BZiJuhvulxkl1SBP/lN9Y5h/mQhyLBW5J+X95uFf/VN9Y/1lU5xH8kSEjyeOS03sfwuP3k1w
CJH++c//q5D5QxkXXft//jcqng9yIU29z4XULqBlxXfwoo3UwtejqLpWs5biWRNu1Juu+KCJQ3HZ
/6h7/jvdqn+k+m/SbUjRCeba9njB/TnO9Bz2UxpCecfxp6+9wCHJv3m6dMhhkmOZi04vukcDciAV
HJly7chgPFHVudbEYr5QNGq9Qy5OLmqhTXcpJzqQlFIIm97BcOvl+Hus9dKh8TfvMbUtrgVdRiNR
2XFDEScRV0RCrU69xVoDhz9/00AFwdFWLSBPQ8eJ06bsi/hTTHILT8hy155/EHe9eb6rx73VZqPt
dWbEadU8T9PXSLfGE6CBjydtiCXvH5/YSjoNY2F7SECy8KrNElPbgHBpv/fNPAJK1ACisIvr0A4c
H5G1YSf03r0QEBhHpoH1ByuXYKKschiJ7QTtGpjbNZfHm1nrt0U5aYv8HF/fwvKiqerxSolnB54T
Xlrfjz9/pePURYTbbq1WiXuoz9EqcWtx4nNg0xTaBASyK0ZfsWeLw07cK5+ON7jyQstawspRq94+
NNhnrj1ewWELJIprvEO84w28l3//K6Goi5B34nlQO2mYnpNNyPRAOhldv1EBYpu7BlQyh7sCRdv4
fLw57b3w9X/aW8R/ZeeUKLaT6ckwpLqCha5v5ADY+snNlG9SWiNnyGLgdg7BIMi/lDUvJGA84PMT
JWAffoqk+kVyAE9VB8aIM0vF9cOntJkiqqC75qFNyuhECeJaE4v0MKSjow2q6fqIcGIPmGiUXgPZ
5GNJTScdT8TU2tAtXgTvnpxCJM7CBkc3t6yqfkf9dFljTbXDFPr2+ICtfYCLVynJOoMzdSZszdZ+
QccOZdPgjvH409deYZHnMieJrZaTci814viVM8zypm2FvYHpYJUbJFvT/nhDq9/dIuWVymCibjNN
zEE5WAhG64tuQvUPLfi5s8upkAxleHCF6jd6PnxOu353vOW1DlxkviYbkqrSa9PruG6cPTRMaEdZ
IRvhmQ0scp4+hpozZYnlWWoIhi1N0zzkrCOPTzGlPnwDAmaR9KiCVaCzo9EqDjfuD1gZzMqzDU/t
VEn9h1mVBpz3k0MLR1UdRurEDDvgOCaOYLwrfZROmzypG65HRo5Bk9k4ETdr77NIeW6ZCkr2JpAH
ijPDZGu0qvdGLMd6//iQr4X/IscZAr0bvFLbp3YNE/jCKgsVLo+WjSj0uuGsRQjdtgieiHKz1LEr
x2+Qr11iCK3eu6HWZOesQXj8MmLgMKpkSMsHT6OPGzUZxTdrBk57Xict4kL28ByhkVj475KGx3Ro
PWZWCtAoTa/OHOlFaMjYKKZsSoCTtzhTetnkjBx8qtSYnOijlZFeYoBSVzEx1zgMQd1A+K0jmeDF
6lTITLF4Lerz+mpZ2Grrk9FCybX8YMrnW92d67t2co3bqTezc5aEFhuh9zGY46Bu4tHKNyu0/HDk
aQ3VY9M2SgpIcXaxplaw+nmcQryPzlms0eQiTEBBG9TzmrbfNwyTH5kTO/iCnb9xYnZZySvOYdTe
rKKhnIQqzp6Ob+JxZO9VKZXhBkvoHllNCAn6LjV7W71xNDjF345/1Yec+G/7M97pkHPeNJmNIUje
eQh84inS7kqQhqhg9DmqPGVuSusRFVmG/66eRd2NmuiV/jJhDG8+Hm9+JbU5i5RAqRUr0hSOdm4r
cheJDBK8hZ3s8ad/PInydouUYB6Ms2u9dn1D5WXwqA76DnfcJMMbHHJw+LUCdJVfCC42zLuR7XkB
r5yD9Bcn1c1TJYsfrhn4EYvEkTWGpU1jYvvCiAc/nIbEa5yseFKccgYsHMgTa/21vlwkjxr+VaIo
tuub2aBSO6E5ONbJuJna8z5PezGvtoCNTH1skGgBndMvhd3p+pe6MpBZF2gf4ITNaO5+VTmVBCcS
4kq+4tD33edpDAXoYb2xfMsJcpwaONDFNxBbNI7BCPjzsuKSNYjpY1pLi5Ui6nmc2uBg7IoqhLan
VWfO4X+qWd/EmRVwlpnUI47wEuwp0JR+l1WmfWK1uDL09iJxWJoaKSNpz090ajb1Tks44Cv1E9l8
7emHP3/z21lSl44W87FSfVQgC9S+FqFoTozw2sMXGUCzqgIHF/jBsa3Mj0NPQfKuDxVxaq229vxF
CogS2VVGM80+dCb3En14vWdxKM7smkVsG1VvVh3cYb8LdNTVOVrRSU2DE9/lWv46FAC+7Xmn0Gen
txlXLW13BlpSDrZvge6/YMv0jCjaV1JkCdW41XP7xCS3Mgcty/ASVQHtFqAW0qvkm6pQwRVKhHCZ
qLibn8N663bZiaZWgntZzV4EOITPVND5MBVf2euk/V50aVX43WBbJ7pwZfitxTLB6O2+SDCr8Q0C
/MntysTTBDaixyeYQxr6YPakBvLd+HQFyW+YrcHXRF17BOB3fD1vhoqSYUMEL3Bx5MYNkhMf29rQ
HPrxTRzC58kCZ04kFB8UN2UDQDSc9YuUovZdUDb43Y3ZiRdb67bDn79pikkzSFPN6Py6TAJt25h6
yyXBmEa74x23NvSLqDe500mVmVMVh63sVWehr+3zMrt2i7Q4MVutvcIi8DmOVHpNJt2+keHQPgca
dXQ3lSyy1+OvsLJyWsKacPns67DXR5gpVM+rJSXkdrObXAooRm7wMD1AVI74JcAW/XiLa2+0yAYm
/mJArCDG1hn2XEYrdaSNrjzx9JVlirmY3Y0qEXqQOL3H7ei38CCs6Vv3vmpBdFRmcl62NxfzeVrN
jaK01j9fQei1DpyGuoKzOujPne+brxZtYiBxLus9nIbUjX54ent+By2CPVX7Cg93nl7PlAya1fSA
W+qddFKJIBUe43nvsAhyjBOcUtVVNvhCfy0NlHFoa+Yzu38R1tjrZLBeeLjTOtShCsjv4WBFV8d/
+kp+MhdBPXYch2RTyk9H9irc5nnsDiJVMe/7SnxtYcid6KO1hvT32Ql5j16Uhio9zuP9oVXvkrR+
MMfkJzrgC+pzTxwlrk2/5mJ2b+emq8pokF4IO9wIxhsnxUcmq7dWqlyEjYqrkniE1oOzgDjz1RYx
rkKPMaZI6aium1hPJBThQXFtx/iHSDVE0ON5K0axiPa6dceERbv0kkPFkoUh4kY2un3iLVbSu1iE
uW0kYB8Vqm9LoVj7ULFQ1c2tfU8uzE58bCvJUCwm9lEKvUBIIv2ZK0wckOY8xTFkjGx7d9bXLBbh
js8XThhV2PtmOiFkblC2VTmAW75nbaM2LkyTycn9442tvc0i6rU40BuE8dIPkUNfuQk1VC2SWu/4
09eGYxH2sgkqI5xM6Xeu8b1Vxmu0VvGmcJQTXbX2/GXgt1OCFTnO7XGk3JF1v4Gyf6Q8/sQhwcrM
JBbh7sZxbiMKoc6OJRBGZMyqfRk99U545abI7M/rpEWwF2mrNC72534Tm7cUWZebXO/vO2v8et7z
F5HNzf9QtazZPR13sqINnuMJXqaZ/2eEln9eVFnuH3bUm8nPicFHs0SYfBHMqo/LA2qgADnrrKEv
hGiBMUTQHKr8uvIWFHG4E7LJT/TdyggZi3jHKUdGKU/2M5aLd9OUFbt8QBKtTA6qWyeTJ3YMa+0s
gl7Wma7iBiF9bsjv0xwpvNB510qn9KB2fx8fqLVGDn/+piMDJ67tPm6kP/QVJdvNfJ/nhzpcvXrI
ovi8mdhYBLxbWCKulLzzHS15taQZX5Fw7Ifjb7ASj8Yi3vVO75quASwX9sOd1sJgwPiokuPTeY9f
hPssSjcJIoRRMC+BV1CSHgzld/x0z/z5i3gXgxjRLPN8Rxke0gKDStyRNV2cmDnWxncR6CW1OCE6
qI6pT3nsVfwcYaSz88R7vj0UTRzvpMMn+cHW0FiEu6ZVFXVAOsot+r7LxSbsy8+BrQFeqe+kXp9Y
o6wM9ZIsrERsQZqSvkolC7oAypfR4gAcecffYmVe0heBLaqBknOO8r1y7i+aQb8W5olRWPvhi1AG
1dZZZcVm1tC6y6otL3KWCxQmn0iHaz98EcRx1o2RlPxwvXxWKQQe3dfzeuTwPm+yQ+Yi3JtTxlUr
nR96UN+lrn1x3qMXYUuBaDri7dj5E6icTwiCdD+RRrs7/vSVD/IPf+nND8ddQSRq5na+FtynkfAR
GuHFVvnw/R916mvOa2URu6HehUqFc5VHPn6cNW2rqNaP+oBzDtFhVkp25oe5CGK++rrO4Av75ozj
CHdaNewPjNKOv4W21lmL6HXa3u6E2SseMBR/vIxeBNglyEDfm24z3fcexdxYqT42nzHIOXXythIR
SzUeBme1qKOp86M6vMWu6LsZUhqHxvTn8Zdae/4ilgduy6apCFpPi6qLmFuJXaAkcACc6cTYrzWw
COlGSpVLRBpwMvPBqYqf3OnfOpZ73rTwb8ptYU5q7bit1+TGw6inPzM9u21t88TjVzLGH2uEN/Gh
QRmnilQD5jEY4s4qzRbJ32idiL6VSUdbxHbUij5jBa5QwSY7CBHyp409olson7XYaM8cgMXEPLpS
DKlLArF1dYjBPCGEoU65mSm7rEEdntUMoOX3KbBIHAfLpTGiZs/QLoAhwd6elOq5AEWzP+dbdZZu
YODANanqWHbHMqj2GlajGAUapt/FpnNiRD7+WjElfP8W1awgUs8LoE1z9quss2tdYQUwBfNZE5yz
VL7KCTGQnPjhRs+h1Jbbqup7bJvN/YwSvj9vKP7krzcfLVqaIEALlsE9t3+aWXqJnvwZMvlZsyh2
XO/7SMBAikyOnbk8KeG1NQBOP9myO7UG+DjLOsuQi/WWcrTgMARGErAfqWrITB0lFQaWo6lCiTAe
Nie+qI8D0FkGYKkncpwbXkWDMp9QDLmRlLlSp4WUColbfWLm+DiL4GX3vsfgQ9iTiXOvrw2dNu1i
angBAFh63Z7YAq19tvr7Bpx+AMSXwBrTogMOKzXEfVvpmIxyWXnmqC/ie6KuLlcGQDewiMbyKqGa
507XK/PULu6gX/9gbQyT8v07WMLQR8uSfFbsfPC7aGsVLzSBfp7Nq2b2+2isKA9WulFN/aQJHM5a
Eicqv2omJ2JVRgl3bgvlyaZScgBniNd8B9bfVbKXqtS1YT9UQ1RvpZmMv4xciOu+SroreMw9p3iU
n7uzG8FlVfNYzJ8ijeOLxyaI5glDESbJu6SKFBAnuRK1t0ZpNFjM6EHZ/zortS0lueZsYcXJ1ZcX
Blpy17upezNYSX4xCDX5el4Ti5k+UhKjnym487vE/NIGKiUl9WOqTOd9gksJrq12U65YQ+obc1tt
Ml0Awe5e3Lo8sadZSQvqIuugesnDGQ9sP46LTOdMYWo6z53aqNnhkKzMVzb3Os5l6yqJfmIyWMkO
6iHa3uRRrXZNS/Rm6iuVYoGzGrI99ht7y6L8mgph48ScsNbMchUA1UQzGiP16wqY0zxDxTd1bDMK
jCKHtjlvUlAXOUgDFIWtlUx9K5PxM+tYce9E4fhjTDTlxFZlJQupiyykBq4d6qBcvHY0MLKZsrFz
freimruLeOAw80QmWuuvRSZq9DSUvZWFHMB3abqX5qhRz88mIs5nR9+CcO5PvNDKWb/zx5vlzRcQ
RjZSnCZLfTWHffDC0snrZuN3lRi7sakuU83xDEu/65pTLR7WGf9+QABi9/0nh+mMFthFkUISVC4i
Ldqh19monQpnqoOTmXs6SPXROe+jwFvzfXO2EaTOnNn4T4e13V26WWvuS8etJ88K+0w98YF//F1Q
rPm+FZNnWzFKDpxrZQW8MRbbGquVh8xSTh02fzzD/qlXfRuq6AjxaZyaxLdtE6faWAu3IK9O1X2s
PX2RCPqY4k5DapGPEYazb+KJSr0s/H08L689fBH+qgWLAKuHYIcB3JUaGBjCWic6fu3Ri5g/SNxb
dvTBbp4FxyisyLH7Pv6r18Z0EesTGtq4pb5il8Y6nhrdhVs/NMlZsyHyrfcfTNoApeaTCXZVMtRX
nFkm+zFWnkL8h8/79Yu1RmDaFBkYirsbJWU2TlFRuo8RpJcp0evxFlZSh70U1VJ70gQmUhmwAs2r
HtcvnFnecc362IzGPlCs+xE/kA07+1fcmrbHG/04M6JJfN9voWWHSk9NnZ9NIO36MhivtJrs2Bqh
BlzQdE7kxZUstZTZKtNITWPexEjDjevGELe4sUBKHDx8KrhBqm747maAd6dqRFa+46XGdkzUWrZG
CS22KZRhjy8sG3Ica+fd8X5be/4ivqPS7epMFO4B6XwT9uZ+Mutv5z360OSbGWSKRrhdIQu7rJPc
rsmCVJ6ZT8cfvjYOi/junbybyxDj+LyyvwSDvVX6F6f9nlPMbRT6Uz/JbZzXJxYQa520iPgZRVvb
d1iQDShYdl00yd9BU7jnidDtpSDWzSdV2Clm8Q42Pfqm06J6r5Tab9kHs3LmKyzCXlpFUNi14XIP
BXQvfdRA+R0fiYVz3H9ftNlLGaywZgiGRRj5Gri6/jqH7Wr8sK3RUrdDETRX0WRmja9QxEdtCFQj
93HoDgg8m8P67kc0DyA8OhbozYnl8spoLTWyo1JrKEa6w3atwVcp7Ys83idYvSgncs1aA4tJvYjj
znK0yN5Jd1ZMGOTFNO6pH+Tm6niXfrzgJ9+/j5ymw02jDyrpyRLdOYZPD3GQ36VB82qqw17CZjne
zkrSXMpkWTKasLVy2qmSiDWWeovPfLFppXKRC/tEud5aI4s0UNk9BjMdjfRywFMq1+70OYbmpn11
tfbXeS+yyAYikig2ZIF6A2pCUcwPbdi/2Jb5ymHKz+NNrA36IgeUqcMa2Qg6r9ejHLCNgsplxHvk
vKcvpv3QmVJVKAYCEQ7tN2XagF+1je7L8aevrFiWslnBURt+FjXwd7UtNrEVmNuqc7Vt5ABzP97E
SvcsZbJxM0DGLbPOC7gJ/VzFDSo/S53tE2uuwzT+weZgKY2dzWioO9lTYtTwgcqWckbVvNVjByMy
ATbD+RrZ8Ym21l5lEd5cCRkzpu6tF7tavjfVothyvntKw7wS20uJrDHo+OulXevVZejhj3ongD8C
Fqx/S83dFcn09/EBWWtnMbHLoUZUak+tB0/qKbbCh9zG1aKq7zFZfeYU85QL7Vo7h158M8ubqbQU
o2ZkwGTeN72+L7T8KRsUKM5FsJti9bysbi1CXJmrvA4yA+2ZGTc7dwAYSpI/pcNciRBrEd2zlCLA
prOF9qj/jDPxyPX37xIfn+ODsfZJLcIbo/kcBjg0RxMXhY2iC32L52LpHX/6SoZd+mtnWgqItWR7
VgZSRt7UyIlaDZnH+X6y9KzZi6bST9VGriy8lrLYoDcCoWFu4WVDAwHSvKbk85Yzwxdm/b1TBr+d
3rmsxuTz8Xdba26xrsetwe46i+a6uLma6u7GNdTrYno1ze+OBcQtjZwLR3X9462t9ORSMJsmJBoH
pIXnVGOzAUHDhNXUPcRa/aHNgxNi8pWPbWkX6nIf3OWm2Xh9Kvt9Hjn6JoZXfhNO8PeOv8hKVJqH
pt9E5ZQbljU3jBCu6dPGVapfs0hu8jC6HyyAjXV5SkG71tAi/OcoFzNOmbXnulm9SZXqKgeAugnN
8N7ust9F3Z/Y0K8NzSL+C3uyOyg/lRenPYxDAcc6mati01g4tjWjeiKWViLVXCSCAGvGRkssmulq
2PNhikVqnsgTs+Sf25UP5rGlglZq0xzIJuQkJS98ENZP4WTs0xDaJkVFN8MAZylVxq+mGC8rvb1z
Yf5iIo4nn3YAo5vwM8/7PhbbgQCvCE2i5vWiuvttGbiWWUn1HNbabYWM2KqdE+G70p1LWS1XGFwU
HHjrQjE3bq/8KrPi0/FXWFkSLDW1qaZrQWrU9h7OJCaG9QAKczCDiwALoet+DuUXtcMoM82DaH+8
xbWXOcTAm6DSstIoZ5Su+zkYMdpqNa0rMVrJCudEYlhr4PDtv2mgah3J3qVy907keBjkbTL1zAWm
WCQE5K51N+k8utd1f447vA1PCWnWfvXhz9/8augCcRDZNd1ykAU6YdvASJfnSaftgxnbu6erFNrO
Uyl2Y57szCK9wfn2AW7fiYhc+/GLeIdWzGIvz8UuF8EeyNi9KOLH45/Lwn75XxvjP3bHbzoGhm4Q
NUYhKJ50XvVsMP/G5EReySBwn8q2hwGbfJNVc2c18+SPgPUv6qJLn1IEVZ7MI8B72NtstAzye2aI
R8O1dECY6SmN9UpGFYscUFRanWQSAqiFq81LVmfcE87a7EUKPlbCUJvn4/2w0s5SiBsraSWcIbD2
uEu3EO/kVLzqUgjjIsznIbrtWAmdOoz4I8T7IMEulbfWJAp45XhbdXvIbvv0wt3rX1QPhzDh6T70
z43YMCv6ADi3wbV+7VyQWz3xq9rifr3Dp+j4Ox/C6qOfsUgVZmb0IxCrzAvCF9Vp8MG77rnhOv5w
LHgPC8ePnr/IFEatRNPAkHnNaFXutLUiTKKdXdpK05o2QycEoRjVGn7RUaO7NmB7CTaBdy3cMVJx
96z5vkps76N8X2lhklKYUgetdtHCZK2/G8aA8TInG0mXbqYmHJoBs57Y0K6BDMngFjhzo9iXoyLs
OgXON1TZZzHZTvmp1Ipm3PQ6jBGEWyoFGviKqHUFj7Grx2o/zZVmh7sJ/wMIVcIt2V0FMfaYo+0k
V0ZqdFtEENVn0wYjk2Vz860pZ/GbOu4JzN9cK/Y1pYt5AM4Q6Bi23KNWXqHLjK6qwVJvp8Lt5LaY
4pGdLn7dSoupVSDi74OjVcpVUSTYg27ssomvUgv67FBg6yOx9rjX24kr1DTWNtPsRCkF8blB6U5p
T/meI20ZbpNxCPemMsOOFvFlFrnzSwGpMjjACV1jm8XDOO6CwMi3Fp4YG0eq28wSnqG78SWKv953
ilbfTxPjVJl/V810A/wSDrs93hpDvTfLevaCfvBzjsvTqtv3jRttOxvHO5e0ejvW3X0j5p+W/LvV
kr8pNP9pKD+rrsM+acw97Iw+GYl2U+vDJoytrdnJ9DqMIYB1qDkSp1PBQiFZzTeBhX2Zq8vtqODc
o3Wd2DpGUN5Fehj4hZMYALmli5SZo45Z5TNSb/ErT1ikckbZdODvNbutdtNcu3fdlMHHZBLcyJLb
27LEZRfDu7YYn5MEAn4zmFd5k90Ek9jaiXHXR9lenZxbPei/NX34OYn6V8My8aLDMMNGwr6R7iA3
UsEMaQo/ya59MGcGp64NmOOy8oos+omZ+Q+tUL4KV/xsZ/c2s6GpT8O1xIYiUvTPg2FRLpYDQ1cj
1bPr6MXpWt9t9F2qd3dZnNrbNu9/KUMCRN50PRHXu0A+5w5cZ8pzKqRivUkvTgZ2tO0XLAKejRir
hqqxN1NZPRlwsyt3vDX1rxoYbcrBvTExbwrd5p5JuJ9x7rx11ewpnJPvUzLeZLbjmVVPoT5I7Tzl
PuISHvZe0bS7LMqxHXDbu3aYb6K22YWRil1eciEdbnWlczFoo29V43UYwelOtOs67O6VVAlxYi89
GYWXEMa2cRp/48PczFlwH0IyDlT8oFpjO2vf3Ml9SPtxj8sgAH0VSz0uWEdgnCVRgqDWxdmLR2M9
SG64FzBJu5kPJa28IIofZKvspVXdhROmflXhgd7wBmrdtRbP+EZm92HcXMjs1bZ+6Ub6JdQTcPH4
A6UsIlPzSg9wgGrEVz2O2PBGuCldwvZ81nGzwFbMD0N2WdRV+7posHgrzBvdUPcpVI9NHTOmTjOA
8h/MaCN15+ekJTjxgbqWdb6peuMn1XWcwTk/9aq6mw/l+GN/FWrFzeTG+4Ya502uFsMh1j5BqHko
hvkiDPTnnPzH5ZOGL1bXsLrX3dATqv3A5IQvzGAam9Iwq70l1eACTyCvcS1rW1VtTj0zBlDhJHc9
W+vdaPXxJuyQpEpFiG9zCjUcBJFbbYpunLEJl3rxSSZcR+FBFNkPne6I52Qc8aqwh0I+F1o87eAb
MvxpA9Q9Tu5UjBjNCaPCwqw7a8t/K2Fl55PyIDRJqVVcA7T0E0Uzat6txWQxclLbj4URfRU4p85b
3XRL6p7h6dYby6RzvrgDEMBNFDiUHsaJwHgKhVyA+5zRyU+i74svuRtSFqMJktFuRoFJ3OOa4cHU
NXbwiWbPaLLafm64p3gIqKgxvClAcnRl4r70Az9j88WxOYgrm4PDgOgU0lEptsGQsarq6zEs9u0o
G8XD/psVjjlrqZ8rZvfDUOzctycR4+ga6HhTRWH5UhaR9DWtFtuon7FRGmJnO+V5cRnpPHGnj5la
XBpZjddeHlAYcWklU+/eVHkA99pSTEzbtCQXz2PoIlXRMyUzcARQqh/tGI0/gkAvvlSkhkumB+Vr
kOSQqgY6ofArJsnXKcMqcle3lXsb9v1LmrvKdWdDlsIi8GCqCgYdnHjWOvgJotcyroRWmvsABniz
T7LO3XeAqb5gv5t8m4OoVPaWVhjB49jg2UAa4qe0bXnZ2Vr83MwmRivY0hZgWKLRuOkxD/8dYpak
enBa5DclrsbXOE+aXTCE6W7OCuOyUSxxl8aj/reh96JiWA3MezV1uosZ1O8pIqcXNeiaux7e3q8A
ax/xMBeZ67epjqGcsGosyVLsHPK6vhASpw3q8i0Hl6jS4kQwGBv1IihH53KOQm3Ti9z5GvMogtbG
KtUW7fy5RaWRXEGzxlQkqQGmR8r3Ble4wktHI7aeSreJvx1QRDoQOMf81Sm63LfSbfXLrqVC/F5S
qzTush4XwHoSJeEmsI0hrkR2b41l6ymaEj5Ggzm85I42fhYtdgdlp+VX3BeY+7goBr/qonhPDZ9+
4Zr2dEf+7H9YvdK0FLcPyS7tOudChPwmgPPi+oCg3UItUx7NSS/9yUpAwdv0IulEUaYt017/ucEB
JNmVyWT2XBzhUHkzR31ubu1ZpL8HVcsfzKSdqK7so+tiGOwX2wjzrRLhM4Yo09gOplbQSs2Exv4Q
H61w1+DVkb1aETc50ZaCRtvAcrkeTFVstbDlhBTCvqMaG5ZXzkuDGfLXLA7U6LYG3xm6sLYt82dB
DVu8Awum2VtHDbX+Mh1j3fTGolWxXBhnoAQXo1khz5nNQmIT04/Vg4kuGNOaGQTYtDXyxBJ7Siq5
hY0wfMRwsoqG4HcmM0zdN3hKZnWIRt2WvfSmvOKo8pInctrquUpp/cqzgaUrPaeKpy63EAykVuru
rRRQclMGfc3aLe0G1dg2I//7VghTx8HNLIynOEn075kRPptjoGy7sFYCNp518AwTp+9xBgisO2og
pPsdw5bRGHF7DsP6MgxQ7uI/adJt8G4KVJBhiL8aq9Ds2iiMptpJ0t9T0YRBfDMkqbl1x3ls9jle
ytMW6Kaq/LB4oelWzbEi8V3HtPVkW1oKLjO4K6hj/2tIcWz20dAf3FtHZ+4vMxUFWomTgZOXFiZk
uRtfx5lM7cdSwLEsN1XZyfZm6PXplsziTHs9TrTMG+L8j/3EYCo7gGuG+pQBV+l36thJ95ryqszx
hm5SXygwTvptmBoDJ/5ZnvwIx8N2brDx9/BFXheY9aoR+gG10Iuvasp6YjdGAaTVPDsYvrbCrL7n
KutcJJsYqd65gcokUgSVOd8m+HpGD2FLIZpn5oMS7R0+uZH+HsPxYEQw2btoMJr0ogioBdpNZRG/
xmUhk4sq15L6K+OCPUPPNgFvszhS5TYgrPut+l+cfVlznMia9l+Z6HvOJCS5MDE9F0UtKpV2S7Kt
G8K2ZHYygYQk+fXfUz3nm3FzXKoJRXQ4WhtQSS7v8iytFd0uJT2iKh+oSWBrIcNWou858gTWP63o
YXpRK3oIAyOriyZs1LAuoJwV3kDpTHyv+gZbjHZFpjaN5l69gkNeUmwtdl4GjAucQ7+1QU80WaWW
+hFENhivfuRdy2CTN8Ixr/nES1+5ayvyXsZtoLwQolwZvKTzEpLNj+UMsen4yFFovg9+03Z7Es0Z
hkfVuzINk/KRyFxnD7D6TO0dsc0MQahkmJgJ173Xj/5lClMb+loCkJQdCt5St9O8Hj34S03WPRUh
DYOvgC2H8MexZXLjq9G7BC5q/hFVfr0qLEvXKQkTAL0gWWsvoaA1zhfgHtAvsBAL0XaHRBC/hzVz
Nd+kuW6HizwB2ukuIGSOnmHL1vvsqJwnglgJv5w4BPajvoTlNu/HSx9qZ5Awp5ojz0IHLIxgCZgX
ro3hAkfkOmsxpRDTQrt6OwsOqFmh3Bx8yibSwYyWyXDeNDgt4fAN4yk+HvKyj5I1zkQ4sbHmSPwr
vFr7l6RsKw1Z90K75yyLCh2nTV/Cv6N0nRY7iKuHet9XdQ8/jIFLRIWVpCKD9jzcC+wPiMcPjwJI
dRhyJwaqL6noEli/0ZZPB6BwBbueTAX5dpfX4WMKgi7FXAujeVc1JRXIB1OYc6cY5uHZtZThTEJx
psqBUSpndI2t4Z19dNDP7RLkJUbAtNuftUWZBE6X+dFuPIHNIL4aRspw0k8QSD4qg5bwi4e1jg+Z
SG2GbjN4rSHDlkVBYr4RzwRwFzc2bMuDnfoUpowTVCajC6j2owI3uapMbxh2zeohSgfLr21Ip/6+
rzC796OZbbQbahCT1q0NEndFIbd3x6Mh7R+V1vAvhOkRmOa7hOCwhZdEWPPDPCpJbpA3d8m2CWGe
dtmmQ1hJZFCVsTApn6jEHM/THPY6lHn9fgKUsLtW4MPBt2iE6ByC2AhWybaL/L0PPyxzy3o4xX4L
8klWcLKlPVLzJqur7FXbrlNXA3r9FTDdLp2fE88vzH1V1iy76dO8oHuQ7Hl1DdEDyGluyoHAxjEc
PJq8zVB8mJBqdOPwfYTOJ6oIBfgExWVWGHecLDUN0hVg5iOB76mPHsZoXBN8arxIXtKgpu0erc0x
uCY6h0onXKC9EictQO523dYCZtjgyts3ZIs19kWIwBm9qk0J10ib50H1owxqZe9DLSGLl8q88j8x
FNHJTyycLNgzL0RqZjrsD99TGPqJ4uinXObf4XU2eDjeaFtONu5bAf913xvJDDNYnpl9ojMT3Daz
7f0ddB+nO6FMs+9RCx+vUBTg2QsdFU8+kw4GNp/JBEP5FHKz3oBBtzSdURDQsx4TvAfuzx2BaTWM
m26lMPP06kHbjAJJ4TezAbYqanJWxcKmAz/kSRO472UndHppqAStAGU420SrFO+q3DZVnso3JO+J
/4jEJoH3MUKe8Y74nvQeSR/I5LKt4V90HeWsnNdizEhzX0WzRGgPIBpUAGD0C6KAvC7mQRALI7uh
ghumJfPEYtlHYBJMfuKRvUl6UldooREJsV4JM7MRSS7koRD7UdR1wouUWd5cTIDFhmueZV65bojU
yfeKa4v0k06kbpE+tlkQrUAKnzQgftzwEhimQvsH5ufheOs3BCzBWWcyepx0QOBQ6peZefSokph2
gnhA0eU8K3Ylsq8ZVZ9S9PNBV3AkmuAdyTooqOu0LPALcIfsrtEKxLMcYYtlet1CgVI/ImwIUr0K
C3gRXSaoThn01ZvjTpB2KObwGDJqnG46kgQ6BnN9KD8XJbr69VUzJJ2LVkRi4j1rLDT63BWdo3qd
EZwMNBYVVeSzkNpVdJ0awQIEj3yswJsgREfI6MeuHnflhNXwlaHCMm4DmGfCcZ52/XTpqdQUG4Z+
xFVkEs8a2FA39XgpKytzFde8RucPLnSpWVPp+8OF17uZHdAkFOyJ0EgPZDVUiT8+tGNSmDq2vYjG
q9Brj6pada+5+1xaxEE2rhNYSwcr6qCPu8P5jWOnMWhV3LYBT+h1BoNre+dDDrgAxITBmgsQDYoN
tV+NjS7TbVRk2OPBDErNS1JXvSngQtrksKxMIj9H/ilV3TA4iWaFayDr2/NSrrgJbUsgac693l/V
Mwq7SNfLwRefkxlepJc442tyA5WN3mxr+IDAijSFEj7/JCgRwffBGyYLx3vXkeY1GjNZNHFRII1N
VqyejpFzYyxl3zpASuDumVCPHutTTIUwXwPVbqj2YiZZ/golxiNlIDOSwdKs6hENwICNFs28zfyZ
+VuITObFvfUkLCZXFe8iEtN+dOYZme883IB7Aw9fP5pYtPcLHJY/c5C86tsA3lPchzlcH05fGu0l
utti7VbzAQcXvGa1kqz7yZMmkj18WLBOYfkmrH+tCk+S50l5kXguWRntQwWvKNrXVnzNkISP38qu
ycW6gNsoaDdTNx8jVJGgvgiz1xJaTd0wodaAGfyZ29Azz9JiqX6RGmDXau2hTAqP4iGqRnsPFGqp
nuexQpXHgKBRx1FC4efjUAIlCrFeztxWFlOePqQ1qpAHMwmOLLgmWYsiJ6+RtYRBnQZP3KZOh6uo
dEnIVlNfVRbuxL4uk10XUC3BBir6wY/nUeMVrMF9nLyDblgBL89RHw+HmneshCdBl+PMq5xL0le4
VatxOxV1yfcciblcaxnVyLRg4wIrTXhyhVx9Qiksah/7CbbLt3wOZr3N2zThMXaDIvnR1GWWbebW
JfCyaUTXVM8Q4U4G9CsC5DRgECUi7gKHRipyGpRi72fQqpJ0bSGIn609PhJ22eoJuqqoXARoHZvB
2P4+oLhAdnA6ovDJo3hdyWUvo64QMSRKRL8FL3/Kvue4I1Gxa8IwuQ1Z0WlY1KSetzU9uD8XYQVu
0ZaG4E1hS5KkfxZzHmBRJr7tmv04gZS4JQEqqBDtzPz8Ju+7ljyi0qey6074SXALWpmf1zuisL1B
0WUuwPFYlUMWwhoaE5UF+ykJCP/CSAGBxZQTN9yQEgbgX5RvxjaPJ4EK5k/r68pBp2Oswmwn7Miy
L5Md2/mqzFRp1v6kgRbBS8qHvI/TvLQhTJaOjBsUcXQEJRkx4QhViZ+vW+gPhC9ToOohtqoDix3b
bwuzowzbdfY4zq0cnpOaTfJNmcyWuCziAvLdoxpS43GkhMVh2VlI2t5M+ogyjwq4SF6DQNSj0qs7
pesvclY0u02AGoieRKOmJAfHG/p6bj3BnAOEllnIod6pKoP8jNPpbO8LSoLoHrSaWV2geSTEV5lF
aZ1vPN6WycHOHlfZBnJzth43sFCe+ZWx4HvILbYVN3cxYVXd7Qu4iuiVg0zaJycZiNormCUP4skr
xt5u0wST697KoSm/BuHAoxjeClV520LZUj6hKJliCjE7S0SdCXKp6Z4Xxus+6R62iD9Z00MHYfLT
isSgIdQ9PFftmDSvM4By/KqZRRH87KoZdo8wZJrH57CcBnXlAlv7TzAhLMnlrM10NHYH3hMzWoet
PiC5zIJbWpEhfQ7mpOk3TUKgEDigkBHchWMRKrFC1YSKA6i8Tm8tzKi7baYgdwOv11E2zR7NDo6o
gI3o0IgVvOTLfF/0hrsf4xhBzX+lRD/5j16fquEiC60ABAJ5PJ+30MBLkwt02ESBUwxWGf5TDWnp
BoVsFpbwtqBwsA4HrKqnSJIKpQAPZj5ps697WycoUrvIXCY5FTDUmxkoilmC2vI9I0ojjm9lndBh
heKByKFJGpYF3Ox6YFF7dlNBXz6y1y5Ks37a9lnRwzCeibyaPnu1A9ERdu+GqmGLOGrE0atm2OC9
ZNnRGAUGwiktrwvsQ+mtq/3eOlSuKUc7hGYpr1G/6Uu4gmyjbk6rHEJ2QwkaH6qzSqOKnunCO1bo
1SBvqygqrNijg6VRIJhpIbp+nY4RWmsrlOvkUGysCAf5iF2ghkNw1IVD+aw9tEbuEAZ07X3RFYl8
8w2Pxk+szCl7ynzWkEfthtJ/kMTAcGKnMoc2j4Ri5jShB1zjKIOwIVYZXRPGjTxYPU4p1nMp+ZUf
znl7T/Tg3HWFjcpuqqqv4LpKCazTYeKqh/7gcumKa3gnZQI+qNpOn92gswJ1pT5EkWyoZYcNyYAN
VTMixse5Ahg1PgJE2FWWhTN5lf4RH3eRAZssUCJMXIcqceWhcyQDmLa3NGfhNoA4kP0e9TYstvDV
ScJDC3teeHtq2jM77lH7TqP8Am4kA3x+fa/JHextdZ9OcVc5MDUwL9CcukQBNxyu4etVNultA1Rb
edWzboBZZgcN/lU41U5t2sEYu1FV1TSbpnTkCsVU8lBgm6hgIYwm0jqH5PpL7RlkqZNFzogUmAdv
iTennyjKda9e42rU3KP8wUvDGiatZRDYeKoan64CdPAatM/YuA9xKrkVRXpW7iymeIs+CrDSl4jf
aHWAM27ZX2L/pdgWeRLAr8xZtPimQHtI46qUMbRlEdLddQG2m5sIyWp0h0pQNaIDAdmXKrqdGfLk
+ooTyp1e55q4mcR+4Lj3FNh0guE3phhSaoOm3U3onG3jGe6i+Rq9Fpus4F2rgxguaegZxaMsOQyj
SesdOy8e9mct+pyjjELNlwlYpjs38iFczcQk96B4Rlfo+g6QcetLfYvSDX9F0Y/19/CDzWGxAq26
NGYTjoP7FLUutWXocNg1qsJNG08djsNVADfiwKzQW0FpeaXAWdCoF7DcR9ReTVa8RCwr5yeURZDM
9A5QVJYT7h0gkTVGsYD01qEqaSKvNMAvEMbTTZ6VqwA1u+LeVKgRxDCBtSYG1xnVt6zxPbcyYuy8
Gi4ZnkUtrBCQMcUtBX3moUR/MkX2f1U0ZdVcMQaP181ocMcY8UJrr/qazeJCIV85nrIDlkHX50q/
llIx5D8TRAQuVJuXYHq0reeuUcPS1U6YlPE7b0JgEbNW2GOhEImmXitWFFEMQF8NGmtCfWzAJYOH
oRbkK6qGdYE4TvNkVVkExevBA8RwNZYlwfE6zlERgyLvPoVStSqeBZ3LOOmDlK/QLvC9PfXD5hsK
7xCXyELYjK8QZPvelpUcIRhip+Zb09cTgtCUIP0GtBsuwDX8qrOoOhRMA+KxKpSN6hudDyE0IRnj
5b5DgbTfwUSqRVOmaecZmDPviHarsrFdwzMZXQBX54FDnxslr5Wnc0xuoNTafNsnyDIQoDsyfwmT
gSFHLCELdp3A+gUS+a6tv3Jn+nKTMCydisC+8Qr9fvgyd8Lz0PrM+mGOCeLEaINDYxJrWHENCJ9b
E16n2NezuMa5/BpWPu/WaEWm6F1zVkIHvxtdg2fsEwC9asTvcRCIDu7zERvETwuHhTutUNB7Qpl8
gMnfMMwmdo6J5zFKCXS62wwGT6h+FXzFJiE+Vy0id/SN8/AQUkdQJyvVPFy3bU/KeKCEw/cZBhqt
jKtmri0eGunnXvgVDHwFQvH+EUdPABO3jlfhre7Qy4irCFhcIEnwBwSl+J4+WgpyeEzScvJg5eqR
77JS/VecBtTfhhjxOibQVoOTt0n1YZiGflgr401VjLpDdIueXA1jYH8u3gYtVL0qM42G7ozu6GsI
k8J6LXhfRmjgMIVGPIFdZ7uDz0PEHtTYE3TlPNGSB1qDFAUgB2vRxvc7AomgykJj4moIuCPAPmEX
3KBdAOchaowfrmGHYV5MlpTFllJsjjvBveA1m5LjbEHJhBe7wSCPjCEpgKnWQdG/BDGdKMi4N6OF
p6XEgbjKkNYdwOcd1d5PPfe9M3Dhjj3mw3sRlr8g+uaOKiByYGeZXSo/wxFnfYh3rz2KFtKKy6ky
mDmigTm9zZ2Ma69E7w1aR+N11GFzqtddVnTzSyZKIKSgVPDG0wkNvtXM5hBuwG0Lt6DOHw12bRT9
5GpqMF+A6mW6g11ngYmZJGHaPY5lRPhlUs4KdZ8ZryxE29D5KJmnwxenJrgxR8S5IEfBUWTWv2WT
rrRBV7zEaxEwDlcriO+EEjVb2SXkMOm+1c9TC6i6hMCNDA3Kv5aYb53kM2TE2VRxSNDkQP0iFEHp
uK8b+Fr7AxDilgyqjTbNFPLsa88GBwSo8pWft2iFYI+e4WCOZlqyCzMxwjW1A6cYNZ4z8KITmLil
Fp+aqiBKciG2PqbmhqNtSONR5ejUFcKsMo/3n9Gx9PfSbwEDzzCxdAN8uYVMiVoJ9JgvTAlEay7/
D5CnIyjtd4CnBciwbXIoaTmgPSPbBf22MjLM7hR21nZnA8S9Kxu1M7sIaNXnu9GkYohREc0ieJKC
en0GeHUKybbAIqbTDP8Mr4PtODaxag3DwOlaJOjgU1+FF+gPcrl//x2cwo8tYIld27s+pJRv5zRD
7x3SKUW99mtUOS/KXHX2DDfr1Jte8BJQo2uj2gZsyyXsHYz1m02b6/yDH2IBMNQdG3uokLDtKGoU
PP1n2aZYKtqdoYScGKSl1p9pIUmh0wSc1SjDXtO5fRIVNxAZOqcRcGJ4lmp/BgBftLI428qw3QDn
iw45oPNnJtOpiy8ggsk05oYh4dqmqDOu4KGbrLD/jWcAiKeuvgAIBqWmzHkYm2CuEUyYCGKOszqD
6DwB+g8WYGLe+bUFxQPTJhNR8No3+fF45A6yOz58/vRKDyAGXID2x/QZe6NTn+f4/V+wtJJN7WBF
DRC8PwGCNLjwMIiBPry/3P6SI/rN9rIUA4QXMOWjS8PtUCSt2PSkjVScipmVr7xucColrUzNqox0
H9x6WT4XX/1+JskaQuc0PWRhodPHMGy7fB1mynrpmdf4+ykeLY0+tQUsGVY5ZpeG+ptnx8+WKSA8
qjMQ5VOXX6z/kQLlC7Egb9OEOU7uo9qnV6HRjZKJWb8/tKdusdgEumwUMBqZIFYcZFfdLF6K3F4n
zccIBtFSPaioBbjTGe13aBded4WXb/JQnmMCnnj2pXnnkHawGh5G6Dgztw5Jt5dcgvc0f2j3jZa6
QR1DAprSut8FAUP+1tGXaELA/qFxX4oGucwvoGkP2GPoxkMGqJKy6rYd67v3L//7ozBaCgQFcFSi
AbxR0LNJHjLJL6sC1Uw8ftwiRtx87CaLRa/YsZwT4iZtlMMrPNIXwId85apG6l5u37/HiaUfLdWB
BvBsygxF2h331a7u4Z7LkHqvwpq9Ugs4LTp8a7Db9/CBKWPQDpGgE/0J5fh2VwN+8bGFvhQQsh4y
kDYc8LpQ4OsNewCy+rGP6PP7n/LUTF4sdHRQ+kxz1e8Sj+7SAG14rfekPucM8PsDIVqKBY0Jig5F
FXY7a/KNCCbEi0l/n6LzuApkfo3izZnd5Pjm/3WflkuRoHwOk76bSoB5Mx2Xobup5Tnxvd8PkVwK
AlmvC6pRA+mS1SMyhE7w4rrlGpjQIoD3wEfeg/wXPaCymZpSMQyUM3ceNtkqCz97unx8//Knhmdx
6k9E9egAJR12lLG/gK6EieGPSs8M/qkROn7/lzM4PbKGOxp0uyr0P9uieAj8cBN6+swcPfXwx+//
cvlsajUqD1m/Y0Ee2g0orZGJU7hVlWee/zgKv5s89O83CLM0lSiRdbt58u7zOnisWn03NWo3QTng
/RdwaogWcXuVA7gbGNyiT8ZrhAzXapguTH7Ow+fU5RfLuJIuqdvRdbuOih9klJATloG591ObnzmT
Tt1hcVwHAl2yMccEHSz4Fm3lH1JUv1YwzT5DhT5xg6U4UA0goJkgXbfrkHWvICF2m2TkNuui1w+9
gaUQkEHJHY1vvAFsqIfRBQfAFHcy+aAw3lL/J7JpNRRt2u2aMn+Gy/FD2+lPfExvdXvO8uTENF1K
/sBPrCOQ8+12BDZDrIRgqt9eTbK+sp3cfGyQji/nl6UGRweTcOu1O2Ssn3nKrxxcxqqy/fKxyy9W
coL6S5nqAkcqxmoVtSm4FEym8RB+jF8l5WIpG1q0XqGidldG09M0zfeQxrsfvOjp/Q9wfNDf7BRy
sYwJaoWuYSilSVkBRp4VLVbapOpP71/+hGSOXCr+oGBczCPge7uy1U+zqO862YJj03+nrWc3RPGn
XICf0wACtypKMYDJZPxV1Z5j1Z/6fItVPhaMAyQDOPIMUgzIHIB9WuCw3v90Jy6+1AMavAaF9Em1
u5TNGbQtAHtW+k1GY3mGCn7qBgtNgNApEqVT0+6c7o3egS0AJgSqeNDu+9gnWKTmrhwG2dWJ3jGG
yvUaVWoNSlKEVuqZITqxxJcCP6DlkdCClb8rEvsKU4QroKb6uIX+KemAj3r/UxwX828m8VLdR4hp
kmQkekfL7onljq0IBzeXQjL8zMc4dYfjC/plGzEVyr49baCZP8/N2zhP7tKfg/Jb6abmHKPz1D0W
Kx2NAiCUJgyVygq1Av5zrcvgYar8D3GupVgs9SpQEPcVg96hD6EvXE/6ra1Udua0OzVVFwf2SEfq
dGWPL5rNn4lK0osQULJzxl+nLr9YxxS7LPRS8YqjJmn7rRjQNF6xRPFzWeSJibqU9QEmtFSNHkEF
FU2x6+GW0HXySTXNN5aGH4wrl+I+YP0FLTcdplFoPuVpfw881megqXbvr4MTg7S0vEwTZ2lVpe1O
NNFLo6yPtkR4ziXp1MWPA/fLEmhrkF69odY7gzz1xeN+sB/Ksyqsp65+XBS/XB3czqwQlClAhyHZ
hNLMuqs433xsXI43/eXinfPQ369wcakM2rcN25fNWb/M3+u2SL5Ytm0+wQlWgm2DVmHuPaGU5oO1
VyjAwR84GWh38LIECnFDIqS760Ui9L6NAq5jPxyY3A8AKYGiF0aJdTuZamrX1rqi+zZJDiGABlYa
OChL8Gf3tU3S7jKdfGigenORsTsKyLq6jmjAxxeIQJT5JzABmLngrBdynbeATm3tBEzjhjPaN18n
AVDXnQm5V3wnKS+H16oRaDPpEui0G8DpAx/s50K4g6GmsRugtie31p2PNls01YGDemLSdluQvdxw
AYeHOb2w0QiJj1poTvaQwSvA5xE0Sh6Gacr8A2kTYMtX4UBl88HXudjI6gkYpXKgCpLNIDIq26yZ
dCp+f66c2IWX5p6AogADD2rAruLFyzg1t5GfXiYi/1jAuFQwGuFOg6YTnp0NCXaZ6lKoaDfLaP2h
p19qFrERHoJ+XehdEEXTKvEiUNan4hWHwZlD5MTwLG08O5JSEFR8jdJKUawUtjBqvRfoEz1+7AMs
ApJiBOS3gafqriDQOgL9t9oaAPEvFHg3HzuplqJEGc/J0AS83wk4yOyBuQPkterCh/c/wO8LREDg
LvaaGnTKUY/Ya6auiOERXBwQ8s6bduqCvQOH6GqA+uD79zr1Mhb7GlqFRqg5wmABaAQqcvvcNS1Y
/clw5sOcusFib0NTFHg3qdWuMy14P5Fjah/Ah/gr6iPlB+OepRCR3+T+7KGhveNQr50Acs31G9DQ
06vw8JHOLIzjkPwmRGSL8MTUrU28zOC1hNVP2DRfAv9+zvnhROjAFrGJHgDYaJ1QyJQVf2x0PXwp
Qa97rUNnvzpI6fx8/3WfmFpLiaGRtTMcRWDcVLUgQQCnBcmDFZABwVULuCSoMpAtcKsJ6+Xb+zc8
MWhL4SGrm8qHKjbCFaleBjVY6PLn51TQT118sdK1sEkxpziUqTNdHA0+uOfAOO0+9uiLaMUCwNCz
HBUvSDVWl5lsygOINuT5Y1dfLPK+aNIyUQq7eDOIy6yh5AVJ7rlu76mROX7/l3AFcvTtXPcIRcuk
qvYDdCpg1WXOuZuemK1LmSHgBoYoPx5wspaXYaVvEMS90Nw9D6Y+5xN06hMsTmgYrQBFguR457mG
voGSP7/N9VCbM2f0qcsvFjMLKHxQCsi2MA5QyB6oID8mCRQNzpgPnND1lkvBIEeCJOGVbHYALJny
Lm8gZRJDsz/QEM5R3iMUU248KaAByQ3Ok0vJXecuM4+xc04YJ3bevwxUfpkDFizIpqlB2wU4d75K
iT+twa8qHkOZBdv3J/GpWyy2rb4AezWEhuWuq9MbMc6HhAe7bDhXXz3xkpaYhXRCl4d3qtlFhRde
UGhsXFQaQgsfevglYMFC0kaOJa0BcwMMBiji7lEV4XiRASB5Tmn9xCdYyjmBxY74vUBkb12bydir
C9Rx66zR1Zk3cOoGi/IOhyIXEkIcHAntivqqnHqJQhXUb861pE/dYLHHzmTown4Mmh2lfo5Q0ILt
gzJbOEarD70GetxkfpmmvJ8xRwPcAMzKL70pL7J5+NxX3o/3L3/q+Rf7bGVqZ6JhhmZF1/Qx/Bl+
zkCSnHn2Uxc/fv+XZ0/b2QcUGMocIwm3VVBeBkF/Jko+scfSRdxUex7Y19I0u9nCtzg3dtdkwT1k
P649EI8+NjaLPdZkVZeCaIH1xSTdhP5oQf/tmjNb7InNIVjMnDCaFOUNARwSpGm4LMqLxA8+tW7+
2NMHi4nT6SZNkwgaL1GY2StpIrLGORTcvT82p57++P1fXm1kSzcC4oXAmGZJsI9YyOZ9ZorQrW3l
KfHz/ducmEHBYgZJxxPUA1JsEDA50UfApbRx6RFI879/g1Of41/mUd63oKrUu6AaHioFULWBkKaf
bN6/vH88MH8TFQeLOaTG1kjS4QOwCuwcL7rwwb9tw3pDIJrUqmmrWHjtaPKTQEckyP9Zj/n3H9N/
pG/q7r/v0P/Xf+LrH0q7Lk8zs/jyvx5Vjf/+8/g3//M7f/+L/9q9qZtv9Vu//KW//Q2u+8/7rr+Z
b3/7YtOY3Lj74a1zD2/9UJm/ro8nPP7m//WH//b211UenX77848f4C+a49VSHMN//PNH+9c///CP
Ktf//uv1//nD4wf484/rtyn/of7lD96+9ebPPzzJ/yECH3q1YJLQIAyOxoT27a8f+b78BzQDQkk4
85FUHk3vG9WZ7M8/aPAPAe0thhweIG1BQ8zCXg3HH/nhP2DGEfII2go+dBuE+OP/P9rfXs7/vqx/
a4b6DtJKpv/zj7/ymP+dJaDD0ABATEI498MgIHIx3Ts6+iBoZ+21qjXdpBaiR6QyD/UwmQeQ2EG/
FncZEPzXocjdf//D/+f/KJ1bKLWlXmzncefKm2Kc8x+A2EKVBtAjeCNSchnRtN3CCal6tmHylFZq
Uxo5RKs+yINr5kPX2wQ5NA/qznySrLEQ+mHrSQtwsitw8unxbmCtdhcQehnjeShvKpBZ34pq2o8g
ib1AVOOSN+2BiKyr18yJbDcIUPHTaO5vQZvUWzXlTZwfv8yG6eGXd/3PAf11AMFi/Ns6wwjixdEQ
NgchkxFo2ItdDwZZVVYaPV7lPJ8hTFKp9rbxumyNdFdemKCvr9sEsjMgs7WgNZn6LinL+aauoTQ2
psUAQyowRi45T1m/la9Bkn3PSNbcJS6o7yIwey7LUEIHJPOvNIdeSkQgiIdV6V/l4QBVF1E0Bwe3
3EOZkwoVyZZ+Jm0OvRoxr+BUUX3x8lvrhP4KVZYc3m6y29R1qzcFq/1dYBgEvcrAvx9Hz15UBpoV
MJ1sD6Yt9FWvXLaae3MxBMy7muvc3TnQ5O4INvl1MgXwp/ZsXDgYYHq0LO9T4ybILqrxMgOH8pri
7ze5jQ7pEJBrL4S+YDN0FuAg/F+OouhD43ZjncjYtDx4NlUI4kyQRj9smm1EVEGEn+b1pgtme5kg
NI81CHG3gtTbufDmQ9M7tU0R46LHWD/+9Y8d/H1Hi+hWgbq2MqPodzkG/wAKrlkPOncvY5rui/YJ
PGj5FsohVt2Uo0WadJBSs/7PuervpPPMN8hYAEAwOv95zHMWT3yy5/b/Yyz+t6UHbZGAScIE4b+Z
OAH678a3lQ/FDegKxGjZmdUAT85PIzfFrZmrozQXyO4JFBgPnkrIdzp5PVSd6+Ey4hODtPM4Pvog
nt2NRQAND3wVRn67DotxghJfAzYkUBb8qRqDrz4BShTMYgcCWjXWAOTXeXsYAZgu+BsoMAqkAj94
NPMtycc87qymT2DXj3sK9nw8hmPwVLRy3EOYH9oAZmPBUx6z/BLtS0jCgdMtDjnTP6wAhSiePVyi
lkKtedi4GKRVcpX8P8LOY7txLNmiX4S14M0UHvTyUk6w0lTCe4+vf5usfl3dNeiaMEWmRAMC90ac
iNjHrCRmad7/9+X3yGz/4yBKMAQ4gpKmS5asStbfGzLu9SlO17Y6MjoyO9VoeNCRuuexkuW3eLc8
Qc2751IbD7pqAU+0TGg7y/aNSb7ELSeFYUpdyp0+pwgP0aOEVzvv39WEKWFp7Osnqy7Lk2Earbt3
hSMxAU9DUneRM2zK5KK+/XXDic18h9QaHjOR1U0qXIWR48ufy44xvMEcjCNrSzt3Ax8RFEasXFKj
ZBqqqnZbg4dwScbp7X8fHuPvi5NlMRQly5KpcIRkSf/b8l4opSrTS93+a3GSYl17vvO53I6K83kv
xfaMIUjjjjCizmk+ZitmNvHuL5khPk/CajlZRjZJE6z0/HjM+LEO2fg8lizx+V5fxS7hBJaNs9FL
/ZMmLw0fXWEl28z0O0XzKpJnXX4rtNRwVMhlLgzTmcV+1F57VfzMlK1kjbSy+4CYdVuYyGRU/Yn5
jf4JvMDOlNjOk9WMxdllBmawqH7ue8GGI+XPs5KJxwZjHrpa5/wGNAQWBKyeGy0VfSRvRe8qRtJ+
THmJIemWyWFR64AtFBFNdbcnLct+MCg4uUwwVifZUMNCTOYzweQWCfn4R3Jfhq37Mvz4qTHnPxo5
2aJmaf9J7L0Hff9xGmuqpWiyaRq4N7Izqvf9/j+DW622tjsKngkvY9TcTCjXp0KGtlV3AyQXXT1z
9qu/WRxdcZKHn7opr7alJe2rtqQavP9uhqK0jG4119zNjPp17tPNNrRq+DmNmTutXYmpQtKedY2n
jZtJPvc4rl8bAUYq7rbD96FLYa80Xf48qK12lCdtcRRjYDqvUMfvTYMuoiXxHx3+fysT1Q41lGG/
aeZc+2aSAZARTdYIS4BK/O+7TK8qx3WM9z//VzMGsL27KYkOUJwyfFw9xf06mjFwtTr5nzoUHpDq
/ziuEpP0pmgSMFmSpHP7t80Z6pakCqssHWOp744IOl8q2dtvA86OKQzFr3zhKJlmpb0II4NxMoQU
u1Ct1ueqaj9KYARODobuCJqk+Rh7IZI7R561+boMif6yMw7vjgMQak1trhmjUKLTjemxMoT6wozP
iyYpTaTptgqh9qtLGtOOs267KDRmHlIG05xWCnVTiy+6tOzXx01qNvnJEqXQmA0ewqDkn0okdwXi
v44JJBZNMznb7sELP/z3ucZ8KlQVXgs63K96UrKznogwugd1dzuTyfB+1BJG71PtZWnmzFtnqfcX
VRM8qdlRdrVRedOa9CPth+rGwo9BQzm153KXlQ/d8Bh8/zVa5hoKQ9mcsdhI4OJROzmb06JGu6zv
b6UOodSateEgNVV3o6adQ5Ip9J+b9WUkXflDo5TpCuCjAtqW71Q5pueZDse5FzDDj2qCz8cszre2
1WWvB1lzoMhsPQkC6KVl0NYfcrW/MeH/Dxu2es+c/nbgKHLqumgwqA7l9W/iWr03go7FzXiU1Ka8
grNgDx4YuHaTcpR+bCXzeYOCM2bTrelLjyLjEHFUtqQIw/MmK7FjqE0SUDQan8F1fixWUbuK0neX
rcgQIcFNvOFhDHp5GxZn1/SFBRpCJlwv1TbXorUZ09tfq25LfWBGyaknUvM0fJH9EmKSB1v37kE/
rieoKYRnfX4q7l/KPJlwZZL5jdHWzU5U0FS7uiUu05Pxj/+93zwmTf77EJF3WyTIJBWKqv19v2Fe
tp6HeumOjPIWfjuay7Np6CcIDsKHTGdKNI6l7MqLvtjdWlWu1RDRFPsU/8wOiioWv/p1ap24F7Ob
nqQt4UWy+q1evunyEJi9kpR2rxbNYSMI3p0myf/JYeAhAP7nJ9DIrdgpTUvm+rinWf99dXRxwjSZ
Kq8HMJlSuAL+eVI2JQ1KmXLcDEdj4KpwpV3XHI357fMw3WFLycB4hXgf7R57470vst6ZmhxKFMZ1
LkAQ02XstLoWWh42Jag+WdZf8rLbmIqpCXrB5YNXLA07s8oR5DeOjDCu3KbP1c/dmDa43Qu8m7ap
niQrCybZOElWorzVFbvd/Z6cisQ7Juyqf/hC/1ulILBiLzJMNhfOeA7N350XILaWCuzy7qCDXFtp
M8qSy4bfwCJoz3A47cFkVsPWU/x8G3Mxbcnom8u+979lQzKZBC3vZPGVhlzS+eeynkgth4IlVHAM
02w/GhSpX9W+yc48pT/zrTVNexK2N/Avtf+/P4p0l7f+65tVVd0gZdZli0hI/nuZXoAcN2Bo0B4w
DZee2uw70M/9a637qzJMWdCvvfaSZPCA1Jq+v6IbNabGKzhpK8BjqJFyG4GlY062Ms76hhWpSxnn
H71VJPkx3PKfbxStQJIkS9JkglLQj3/T6QbQuXEjtHOgxaVdrooLUOpt0W1ylZu8SWE6niErg4T0
u0wKwe+4/V7Dd+lttSgvs6xjWrgeOinzR+hJ9KCfcwM7AbPEc2Z86RUw5PeFUj7yp6dRli7pOl0y
mITtMH2Dg/J2xRHpe6F2VzmJo1Qez/liniuJJWM8yf1u06Clfy04/DWFfkFlteMu8fPa/BxViRgt
C/YqCcY5DtLYlsf4RAH7LHXMHGt2LygHcKt+awh+NjaePC+H1HhTisrZVKJsCXyH3HHmVxxsLo2t
zUIyXHu/Tw0rxrVEHC0UxcNjzl2KP6z8Kze/qu1NyVwjtiflWMaR1oYwQ7vVWV+Mwsl/bndgkCtW
l3jYCBCv5Y1GHtpi2Vhee+33Yi52SgKUAuhjGU2Hp164ruq7YAWSFfTWD1F4ifvcnsyjMh+AmLlD
GrJPFppbquGgOznsdy0w4dwwFmkbieUr5ugOTtZsYb7yZaUkq/B61134mLsiEtXcFQsxalVeYTgy
CB9Wu/ik07HbZqWnNcozHJHXWVPO0lYFrQoSRI0S0CXZNnlLns02a3qYzXkgGg+Q40HeB/J/NWoy
41Ullpr3GGZdQca8ABMb/HY+DikQCuMb0KdbKsNLqj5bsGqltFPMmZ4ScNdtrnqDQRI0leaLuEIp
X0NNkcO+UBxNZCrdFOTLlCk+wHY73geil81mos9qWmeNSnW1E+kb6zd0jhSbsNu6W7bEzGyb3Ib+
vZBrO6V5E0qmbdxNCLPlM9kKz9yvZZ5C3olP6Q3KzXuyK6cEzqS9FMtv2DkHy9J/ZMkcJSY0h8Ty
SnN0ZG+dYgHLZYNX2129j9n1puO2cbokx/h9SD7MqrQV7bCqb1p7XWeG/X35TU0cRf1eCambKYkj
bL+mreHsYDI7ARKRa14B8KWRPqc6Q2t6mZXOseBaboKnoJuor2P/VayEuWGbfBv02zy+Qh0032ms
9yHEadVTBrp2yw7jiMDipdZBsDCKSC+yzCjCGyUtV4lx6qAVUTaOeNc6tFbtsT9lB4ODWZIfxV86
gAUsTG6l9MV+0Vd28w3ayoAkDc4L2HQpWY429AQGUFVVbbu/l7gaXVDpmGdnAMYBmXB9ZOlOE5jF
k1furOEzJbae2A823bo3IZODdnkXocEaU+Hg8KKMwVqIYQFqLZcF55HDxZaXj7AdlSwsRu3Av3xE
CPIwSdIpdzkMdyR1rY7eHXg5wIxlgkpWRAcqoquVU0Q04KCPBcWMSyqR0iKukcLpT6WdSPGp6boD
JluBKmlwMmpvHWZH71DsrCmiX9AzZssVEsEu+vxo5KK9SWfy82jI24tZSzc91qNOnhienk/DKB/m
RPTVUX1JVjjZlRrcxZClYu8GY3W/tBOhdoUcVju8lX0BPuRPcGvXzjOLqBSuVfrU49DXOm0DDgoq
ULBPwd7BlwpIkvrkdEf8pgeZqwK3A+vb0q9Oub3Lxc9Mkg76ONm4+3hWWgaaIrizqt610fO6dS4U
5B5yaOFu1Wx4LRfdcS1NDnafv1eGObtwyeOvWquCTGpkV2F65aziMF2uq/BKnCb5LDNY8Cie3FWE
lqn+VNHxZMug79miisCq5sLf22tuQqnpS+KVRSjVqJsleHF7/6NotvKWSfryYq0L6HNyDFoNWR9m
NY4kS4CEblYH5mnV57bYdHuIxQgWsBHd2+E9JU/F0NhTtGEreyuBRF07w4oUywikWewgnXewceK8
CPrGKqK2H0xXEeYvJD4JLfTKyN3kq9sAgt68+6pogTxb/edIMBjRx4gtR9kPn6I+azaQhArsdS2/
l3ikPX6tNWfjsAm5SdjAXyVg/5yKIspxHgUkVGNlg9mOuZyOH0vdy6eqQZ0x8uVdWfXqqVnJjQne
rGiV1flTJWxchkV/g5m9w6NVGUwoxOVzsdY79WhqIrTSy0pt/nkYEn9Lx97dJxwolIyzAhjXv26U
fDZ9TJ3Oj8dp2AKIDpwc9u4+yEZgbhrx0LAG4tZG6qy2hzyBGkIzT+Zo/34mSIN2J8scsaH4Foub
6EGJldyYzlO7n3LR05Pie4MhwZ8v/PjDx83jsb/uPt7WX49tuhlUCRf4iCFGCe5ORKUHfe4kAvgo
T6EJ4pBo9ygazBcOAg3kGMfolfs2WZvu47+gszaHx01aV7yTx4/1eA/Am0GHMzVNObYsSo0yWwqB
nCkXXagDfHr8EjZaU8ZeoypR3j/pPHmVLocZhNGq67YEQYgxeICNK3pd4u3x6Bb96s1t7uk9134y
XrAZZWMd3BxM0yRvTt0ovtosEWTxSJC/JpGYSIKnbQSTIF2qmAhk0rCsCfCODOL0Wy6TaY+qP5cl
WC/R1zrVV9PttemUaKn4CmrJ3nvov4n1PDT7oRnSoKvTQIEgtFiyKzKk1gxA4dS79g0+HO1o6IgF
8ONhuWpUw+tE2a2k2dZbw8mz4iz3jTeox9JMweBl/qzkXpPrLIKDL4xqYAg0oAOoSahr1Pl+FlHb
KR65KFdek+qByvVbbtgUFZO911oggeuqcikQYjVoW8vbHEj+UdLq31ptPFZL5ltT57bz6Eh5fob8
HjWQ7I1UcKEb3oCr4kagXje9hwW9OsS+182aDoBkDpVQn1VRecGy+nuHUNn3H3QPHYR4f6fP+YdW
vk1M7BOdn4xhCAByBZUsXVNhPDdZe8v0KUqaC3JSMBrl48ubsG4SWPjmSg6FXDgtA7sGLFOcm5wN
Dou8vc5r6Vfa4FKD8aC7+9Uoe9sse1ISe5ZMczju1vFchL25H7j2r9QcHSstPq18e2nqkRLmEIhi
kCZaYFnsyFRylsov/yjE8WBwzRarGqTDHGBA4NNFfDJ62QcQG4DjTs3xgCoZZWV7MFjQNLxhNrMj
mDR9YagPd/0Mhg9oSyjerVcJonfHTdTVaRcJh5TOk+UvVDE713afxNVVp95t6C8VsbqY5jkAj4f9
w0GoFVeTBfdukGSKETizg4yruB7PgVGJPra8WI6wNn8uknljMhd/ClyaaIoVuBZKZfXFJX8BzhMt
MLvLcfDzBkLYFMhr5gt5cTQ28yTROWuklIBalgbmvVFT7PvHnlYA6ea7SIQhNblnTbVnqDp7vUSp
J3P1UYDZRbRqLr5kDkddWY+YCbh10TmVsYb9dNvN1q9zyx0t1gfibw2Qk1wWXpbKDkhXvyXnWwTy
XtJZKxH8eOa0xsCUYV06jTxjX+4M9EgvXL7SQCR+sToxEOTtZK0dsab43MnZse+aE0A9V2e+Rs6s
oCG4J0KN1G9FF4f63p73BCY4C6WhSW9kRpFejcdYlPzJzDzWaW9fIEuuq6/LT9SmD3A8vFEGxDp9
swzDJkF2Nz31rdi4bGL6QkbxKTbjtW3St6px0G2vkG6DmVFv4MpvTdq7qCkhUHkMU3jLsxwYywug
sHBSalcvK6xehKCnCplkWyirDSG85G8jNRJIQplmL33s0N7szHCl5uRJEFmmBi2q7ntsKkL9LA8a
I2rAP7x5w3NASZ6bsT1p4wc+XKd8uQxy5d/raOpu+FXCuaZoBD7mQZrywz5vBD26Y4lqyGYfbPl2
Qlt57dQ9qPf2MDfv+gqcNd+xalp/whSLrCk7YsRy4xuajcqfYs1tMF5ptThSKM3xbR7T3njqUy8O
lkK6pUUSyMXK19oHKpjJTNbdak+8Wco90UK5qH/c43xZbkMkTReQaBAXQrijy4uZ37H+JpbgCyYr
TAurNFOxySmDigCpgvyN41JvDhHQMwzsn6gheFInfO+sOLT28oibRSSrg69jRtk2fI+szVs5OKI/
TjveaSn+N+oBsH3cfacc9dX16qHBE2Oi+WOLa/aSQ6nv2Cbs3lo5g74dTWFhRaQHHJz5vkIWLD8V
TpCqdobBYAAj93tjgyShXOvtmu7aH8vyAjD8RrZq4xXxvKValJnRqisBynanFifsCaJexZUg01xD
/AFuhBmrFep34zZK5SEgeNqo4fhQeKI5uAIAHGt4BnB8LerpULVLRP3e1fTpGf4+JiSnXCUpQPem
ZKFScvBjai1xvxAT+z2dbm2cBEnFCUxlxVTbb+D18wyOaL04QMtJtyV/XRqXMRR7FlJHp5enrg1P
aXB6icdzZ62U/OAXTl15xinvNIriQVaV04oVm0rVBH33Y57TN8xuXlKVYCVW2lBdKOVcNgIPFb1B
z4Wwq/JX4sEntVOfCxUVupzsxnqml+CqiaVdrZckPpgL+6Evj98YH/D09qQvGK44vOO1uJr9m/Uj
BnVLGippQZ+/xvKxKQPIfWcRaBCdficxa97wUHoepNapjfLu5HJkQY4ykRbWsfosJePXbCRf6srG
KsLr71O/LJvTff8Dp3O4aw0lnN7WGkND582k6lnSjOd6Wo7rgEfLeIQMk9Re2wjYd8GWnEtyES0c
wF8MUaNr7i5sgbqPkbaUzwaUd71bIgBmnmCmr/rwJeU7ePQtkscmEsUNBWT0swEzIwOjeG0+aO0Y
VfTVxOSW6eBscXYd0/p9k+cL4rEvzAjqshn08X5YqyeQZ2G1fjWKdZIg/wpxGWpyEkpi6aeG7hVl
GXYEm1Agy1cMDt1WK1xTPtblPXQBi5gkzduu6lca/o6tlp2x1wKWqwXFUoRznJ1zybwUvHS/rxeJ
JCeDKDxrIcGkO4MlEEsUkloOkWkuWZ08U9qOwNs8t8J6w5DoYIppaDzvsaPWxVmI6ULvcDMT29ij
VHqoRQK2LePMs4K2q846tGQsaF4FIT7juBm2+xiaSR1qZm1jGfMqSOY7roI3ihjP46pfs64AaZ9T
coXlmdVeLoxPVWWdKyUNd2U8NK3uClISmmDyS0G6tfd8uRd95g5vpTyGnbFdEql+2+L9CZ/rk1LZ
pTDewLW90ltxKjViuFKJ1IUsqOMCQ6gyB3+y9GgxkmdoAOfMbE6mrEV7fzJn/bAKZgCSDo+M7s2q
xncz/lneB70H1IBkuEq6O694GYrrsayTcDDWY8dZsKyw4mfNkeaCfX/7APgaFjD+wBV/tbn2Qc3t
qRLjt0FqngeMM9f7SomJfEXOyNzvFyvlu0VUp3WxCwvQ1VHKrXj40vf4liRThCVvSKovN8Oh6Jon
cZSOZvobo6PvGd01ezvdBhrgspm4Im3PwPC9tgsxhHHnZAoTK32ZqJt2jXooICWKTERInQGXV+dZ
+nfmSi44l3r0ONhlHjEwFsK+hxmVPNE27hZbeelxAhoy6anPBydeNQ8flhP1KJx862cMHr7VqXHQ
CfXvp7iYJ99KHUenafKkxXieOvW4KpEwU2vf16NuLceyLG+moR8xpozW9U1ka5xq6Mg8Ayrhz71O
Dm2HFiHHzKc7MJVdicvL6iRfMWI/k/sTrboRBZ1yem9lIzLV5HnRhpCxuyMK8gA3gi2AKL3D/k+T
mV0SFByDvnpT8TH3OFH8PsyqfJy2EnV+bOwtt+cy/ZiH7FMtlBcjMQJsFG3KIdfWeC1N/OCn7NyY
WEAqmJCY9XnWjBPOOIfYEsJ4C+6gTWMVnMkUXVEKZkyFakn3rG4NjJ8rNVKmNb3RwH8pz72+2K9T
It6wNTgmXKW7Qt+JcsY1DZUS08LmPpA2RBRkXibRODLD6GtmfC4E2aM73U/0D4D6hzaF3TiS4n8A
Sz7GaxeIRPCyWR5wfDoIcnvprfVpIpElx4Ntil6n50drWy8KfixWHmQiQeuO+pEB/Vf6d4HrbZkW
V+gSritCQEEmzhkjfSypKkgHTIqXzTc0PUTDqUtHYQvNNF9aYm8DGyQ1aUTuKxjSzRgXp8NvqTOn
szTU16rgFB6S40aTTaMov+Z6BGBBIxkyBV25thLjD5SJt8ESr4aivJW4obTV8se8Giyw+ODpZQhM
VFvfS1GNymq/UhI6T9mMDhdjh5B2IexUb6maJ2E33wzDeKbmdZMWwccREd8qZ5mVsCov65pg41Ic
hHwhcUdtrqRw3sa7knlSGYEs8AgwKmLtQT3o2nqcq/1ZsvIrufilTNKTOq2RyLRmlp7mWP3aqu1V
m+SfxiiHurqFoNBPRU0D/DwdGmTZOZuOy6YdculDwO7YrFjE+ACtQt1jojEuH1ipxiNGdO3RUKsj
Fh7UO0wXhm2gTgbbWn3KS/YEkcLr+qlZ2tNq1l+gRz+zKbkJceKhrW4BTQkectcKxFdYvfb3pK1u
u10NRDcFPH1HMNGx7GUbMZCaB6Osk7tNF5yXXfr/oMAJ4TCnfqP8IVS/BxXbUFG8YhpIgAENryv8
jDwIqUMwgpWJ4zUefEmeQozrvVg0g4EgWKK+Xzx1avOddoHIFBrOQoueLxFHz3euwSML1E2ehjBr
pOdsIfkpTCjVNcnjhfY59EjBl2LNM2opxEAzlFc0pJqtSCfE2OdTbkmhJn1fu/jKZPU5HodTsRCs
bDs5GUl9j4BSK5NfCSso1iTlnWmqOyVXYVZQRf8trTzUEFip6BWPBx/3HzrJ4+7j5iHd/HV3GtrS
lRjmtA2MLv79TI8/6v4t/DzuFrjitPEcGiKq8SKnSAEDuFkbt12JQJNKABMMNbICNy1wYVvACsDF
GeJfjz1+qisqwH/+Ylbc3SqwzkFSn+l6Kba9PnSJAI4VQzAyFnOlk73tDmOW4rU0oSeJQ8/WjPtu
JNLFc5DW/l83bW6U9DE97qMZ3AOr//9/PAHu9sRr+HhItbL2MBktv/3XrzwefPzxv57nr6fYhxWw
1EBX8eMYPMSfx2GqwBcDDc5Zke+HqTHGD6XGxVQUFDy57jd5o8S2yg7pGFKF+JTHFfVVTBEfP+HZ
nHHoNmArlv4x3Q/aeD9Uj5+m+6EQ5qSNyphQ866wPb6yx0tt9dx5VOZ+lWqcUxoG2G33s9y4iAwc
28cTAHfliP75XPenBsz9MzbQ59MEvruNtzONhxbmlLzirmnVny/7+OnxWCeZBvrSTiksL8kkeIrH
k/31u4/HcroDtj9f5vE/+YAFhyUWLwN4/sO48PXE6v1YgwrofWGjDRI7TnvPt8vcDkG7df6E5YGB
bgSGHRSZguKQ2cvvkTyp2jrPmmdHmDTyAylQh84D2e3l2OtOy+SJ4+oU6/babdYPAZy15EmzaSfX
PmdUXM9oC/pNi9hNgT07t2Dn0cSBWPtCsV2232NMBXDfI3EajkDK/SQbXc1AASpwbitdY869jYYg
SmDRXhlPUt9cqc4GSpRRCM0GiS+mvjW7fGzF9Kg19RkCkAf6OQDCL8FSGwiqNz1KJ8vHnjUEb31I
htjL71tQUVwaDAGSsBQ4K637pii62Mgd43y9FEb3ipzyWxP8JW6O80r73dQ3L7QNHaaW723CY0XR
QpBeuEyOc+4UGWTmGUAyx6PMGHEtEB36/dQQPMAyD2X8lVThK571JwVK+zL/uh8GqP1wgnGHAq4g
lWh0e+fFI3bLounT9Bgs5kRg/McgQlfLj+hrYa7uvtKl3jSdtJmoERw6pom4uECglhL8lwVnGyrS
riRsNcFpCT0KmlvbrgAKjsF25/2ShM4vdnIARsEmIGHpbrpLQiS3mUEHhn2S8kAdC48GIJvuMRvv
YKzOSY6NLUiW1DX715jsqsgHvyGEYQyWlFCLNlO/5oCd2vZZMdZXsdpDtcheR3VGqi9xvSa3TaUn
vE9P98xxLBUOEod8Vp0CEqoti+Nzkk621MSesd4DSEonOyUtFWuAGaeYprdHq2THkIICKa3FkTKl
ZS0nAiootN7J/btRgwxXnRKFssCaJeXjzU3n3BtSKdmEuvAxiIJdKyhm+JAV6atkPkvkKHNtuYti
eek6u9U5j1CRgYLLuPTJsNBLVtEwE55V5p3IGdys+pVpn3r5Wxkx6TMJ3FfcZg0X3wVfH1t/FuWw
xZAdh066jUsn7hCf25lgvfPEpfLAwh87HYvlXXaN7qmZSnrGF/tePtX3hLw5d+AAYXhDI/CGfRSf
TJwKt4F0LstKZKy611VkiMXk1pruLfGFKmFqoGQW4w2iyVdWY13Li+Xx7GWW4amF9n1vKH7cO+1N
2PaxbBtx4Yp74WZsKQmS3rR/75CbDGpfOk0IEkZho0mXcusn+SsaAvRWt7CoXGJSWCSWLSwqIkKJ
zoz5NniASaUujulAjyvVrO62NI1OhRGHOG8H/DN+kLzRayUEXdK+G5nhTWZy0GaqBK1MY2jpWKPg
YJtnSzS6CdN6b0FGPR6dzpDdPMEMIsh/YYVJueAsJ+BE491r04ki5RmjMi8X+bK0Hk2OflmNNoDm
lOH+uwAwmxIGpjbL3/X4Rj0OYjyXj0lgs/Ah8hOtnKEpJAHAZbeko7Ogq3gkQ5rmn9jl2FufeCkK
qNL2B8WyMO/DHMSsHOPujE6ZxZg1d5sQruLdpc24yD0j73AwkcN1S52q611t4WyjTQJEui1QocCY
21+22EGXw6WqQyH4Q5x+VNJkA1ekvj46eHNVKmSOzIVfTQFEdEuUUED3YZYXjlFM4Z6N2BEQh8Dr
TuLfW69iISSinGGGWfOdlhvGAcJ+3bcqxL0IR9LCgyflrFJ6sorNG9CKVY0wivU4Ry8qy99T3D6v
FB/NbgxT8okpHg7zQMCtHOWSBhRkTDwRD21tXRLjU1lTt1EFrqo2jON3rWop4Bt+S1EvpZW3ZMvQ
Zt3GgtnRBdXHR9ZtDAxpDcEVWCoHS2V+QLYtYWYoo4pikpcOv2Uy7EOyMVff/qwWpggUC/z8cO/t
sWminDoPj5CAOHbUxNdU1NC9xUPXmb5KKXVak4M0jMS61zjXniSDakTXvgx6sSFLDcelU+yN4Tb2
GtSrYreCJO68YqdXLntvRM0XrNHDldG5L56xVYTS1Dm4dflJd1PX3mmrwZnxYRTwBpasEuOQxUOk
Yc3F8ID3ru8EKZUAG8U8bvrs9GSWeAbYBnTSioW3TBXOATPYaffMKPksC67yTeLWxnUiD+0SHfvY
/KljpccmCtlAdGfZvHS54lm7hQSqkga0YUnnjzUYjgGkRN/pxR9QY+QEBVN6EjKNmVsMr8b4dzpE
6faitPPuDMa9AKUdplR515TRq+YkUjnS+ADRwTvw5+dESSKJFUTot892yt7Wsb4pavOZNHQBj/0h
N+qoLsxPyrNOU7EiimQf94xYLxLUOoVpCsku+GCqfGlSamls6fqoHWeanVrpBjkykurpnFUvsjWf
82x7Sa35S860X3tPFtRobz1uNlpLO+++Y54ji8/4gzG/UjmZis0N2Z3yVEjlRZ1yAhsCpnklw8Ob
ZIuDtpHOGOS8xJJ27ePkqxGEV1p96ZKaXoc6P02ZEcrZ5EOOQZj2K2NzjXFCoMKihTV0owGB1sKX
3ddi+bas2bFrdhcByGvqxlWywo+71fs/us5kOU5gW9dPRAQk/ZTq+1Jve0LIlkxPQtLz9OejvM/Z
cQd3QhSoLLkkyFzrX39Dy7kmOWsjFdtlGuONeK48tm5LWysJuGv4pynVj8uvQUyHWAevGPgyf/xE
pIydIZqrJ282D717iDoqhCiG8lCd44nNok8vcLMvLIfLY78tYovl4Q4OtjIZqUTjtNc692YziCR5
DHYWMnXRHmsJaOKQVxm+KSHOpe+eSsJohyEJupTEuTg8KZ1xWEViEQYx9fxrDP3jJNNDIroDyY0H
PWK3M70Nwl7su1j2iWQhLCbVfg2mHoxoNvI2XqNeXzPSXnUZUV/WH1RWQW82QVT96YgAk3fXeC+o
0MscitpGt2AiqR+O8WrM9wJeItlUUTDN6xyAJT2FpEL3f2frXu+1+N513wX9F71mQAoX7301h11D
PLngvif34d3UoDQdpncjDNgw1atIVrl90L+LVXiTP5IRrtG6gdOrr/zf1qf/wZpSrAzIa9fqaq/q
gxWMr3ACKDJq/mwM2l/I8CmsoPW2HbOPICah7S+R2ib4ecb+RBO92M+41dDeM2TsDNoy6zTjn3yV
WletYX0br102vCSDYqqtl6wxsn0GKq6P9lgg3nCMhnAK4TDJgW7HDxKBM0FwTya3Q8SCysYgUWWP
4rZbPUQ3pCtOe0UYOvoY0pi6zv1qpP5iF9F41dy+/kPKKpVXSCTZZhpVGViG1I6j4/U8DO1msCvt
VA/RpSC7Cc68IErJ0myKVEIStyl2BpBYspKhhBeH26w35Wpc9FTlyEDdmsa77Vrapi/zepdGZKIZ
nZa++7M45zqY2zDH3sbr2yTwWdPesmmaNyzQxtmPkYBJrJCDdFGExf930CZnLwqDniWcoGE7yFcT
e3Yptip5eVzLyqLZh92sdoYz12ctRrgjazH9wn3/gAacG2k0XqVU2dODVyN84/VxKTOq9dSWIY8R
g2rdIfpHdbq8JvBi2Qm1E6kzII3LwYqzBFwKqpBxdqpIntE/TleVRvNVGMZ0nd0QFKW2fj0uMRWm
jy2Say8n8zZrALjLH+rx16KfpHfNePijedrWizxJpzZdI6+L9mOrjS/pZEDNZJ6WeMxcHv/ycajS
z8QQ5lOYESrfTbq/NWpPnUM3b86PV7amzs6YX2tMkI6P7wwJBZTBIGnZ0atvLdXtl66tmQbKGIkF
dePFSiizF1kkdjbjJe7ROwn+uH0nwyOB0O5pgGW/1SqZPlW6Fq4qIow/XLOKCB+mguv9gncT6YkQ
S2/Jt4rnYv7M4k/LmbSfNUnuW730rX1aDeEbbIdTPhabmMynZ91U4UVZpgpyjKo/ioIB+ZB8w2YJ
oiwjAI5EP+yz1AVE3iFCpvef9NGw97QPzQtNVhyk6Vz8Gbzw2RI2RZxnaCSz90dNFeY57cHsCSi3
7pnJk6U1THia5dSfykOFpv4euukqttvmmoP9BFSFGfk71vQjNgdw64GAKpdMqg8t/+WrTFxKlffw
YnLnUHT5sIqGaNhE0sU/iUAQo3O+utoWTHxDqJ8zMXuBUlZ5yIwkvrTOE7ljGT4Z2l1vybQTWl+d
DDdNrzIcSAFuxmTTDjrsmWS8wzw3/5odkYCMYb7GGPtfPm1O9p92NIjoI2poif2JbO0vg5RLZNfm
lxyyi9ShwqoOUKvYu20cX7xSxZe51oOqyBn4I1kq1mmX3TTl27ukTYaT7dTuOm9U8ruqbjO9HkN+
kW0et0ntbP0xzV+srucpH30VZFMZXwAYokumE1WSPIP5yw3B6ONZgcaTg6eyjazjX46luoPpqmwI
/GGAjAaIlsmcH+/5KYN5I707IytZ2Jtvw5BPL8vEuzGLbjdaFQNd4CjHktbf2BA7oCT302nrMCAk
zlzPYAfrx50d7dPUg17dCPMNjHwohufIJO9ozsWLBCcek9B+Vwj/rpHvEy7kDvZ7LATkKVIdV75V
G7vZMD02awz3Cgs3rKIz+teoDO2bkKCbfjy8klZJAzGV1apO5/6VCvMOx8i++pPWv6LIRlck3QhA
IOvXTjKGp+g5YwEhcC0tL24UD5/j4mGvF139ZpZM0VQ5sgHl5K11lsUeE3EHN/pen7v0Sy53ZNPp
w91pIJjZlSSDTGD3KAkFfrV0uMPZ2DtfFt0CyHf8Wy3RuUVThpSGmcf0bkgAco38qEVlcimJPNrM
jd68zAWfQkDQaLFLuDBibW7oFOwLKmRUH11zk1HW3rqCxM82l/PBcspx48N4A2tV5Nkr6cKWWSTB
hBtCwIBh3Fkls5NcK+6OEXlM7iY9SBf50+OgRwZRjU47rcjzzAJT9WAn/J2w25Uv0fL0zK4XpFPu
MjDMI2pm2M1eXcQX5GsIOsO0eopgukRVl5/Tx092RW+tpS7kr8KHVCEGG5lJzbxiwNw7M6foMuAk
SCbUhILXb+S1aeM+8ERpvraEOoSlj3BzOVh6SbgGpPRtkfhGEC7SzyltCSSexYcch2g/p02z6ZdZ
qN4xvEtGBIWioaJ4KCARKGdr1dJWs5r/qAfb+rDcSK6rxDVudtQMey/f/lsBRBuiP51t5JF9LE+A
PXAXOuuazvO4JmaCWdGiLMqNaKbpKLbeIi56XHocsBXf54Wun107zI6l1f1B2Ea1zYCWSjM5liXr
IMjJiRBX+hlQx/A0aTSBxHd25A/mfRu48yjXTFioSsSYQWZN6iPpiCSFzRKBaVq2H+Scw1Iq0q+0
s372nfP5T79dCMJTFLlXL55GvJJp23fH7OKXx4GFPFqhjtT2LXTDfew45QpjwruuW3BOySImDs1u
ngGrdgUp2Fczj2ESpka6lWIip0lC7aAKnK2NkxD9F4ST4+99Kz1jLsAC5zsDQ7OHhtOY+F3VXjld
HwdjMIGBbIRV1fSfS2NnoBgaqMOp+DZuPqlftlXN675xiksOBfTMz3XWaGR8hrChsYdHSrLsL0NV
3Y45DsFVkZx+wRKqIY92Fum63GKiPNrhhAJWtbsURo2txvyiM92/REOZXx6nj1dMTzSYlmL/30sd
UpM1slhrURAYZwwh9XPXWv85ELcugzF2iWu13KkL3Gbhv45GPR2bLF0r1yvP1XIwtMbb2Zr39Ljk
oIz4d/3x6j/XxM7zs+KYGyn7ZJmTgEM3UZh2fYGhhP1kZfc1o2nOW02ibslDiGGqJlFRNbdsZj78
OPg+S3svFQjS/156vMNdrkve/7huYnNzGGQEKT8s+yVgN8gSe3h6nAkTvENKt98OXZ48e87vAveg
m0cHSbQcDKblwO5nrXylGf+uLYazt5B3YDxpr1EyS0yYKDkqkudW2ZC7PxMBoAN7obw7fencaj+v
gmT5QtT1xqroi29Hadaui/X6jB8/nLwxzm+Rq84Qc9w9MdSs35SSz01m6M/DUlB7VdsfifMyns1Y
louDQJQxmoyAzyDG0SbN4J+OXednMxsuxFyad6sxvAN0SawYemjm0Sg2KEbDp9akduy8tD+4MdOs
x7XYy6tz5U+XRwWbGbVxzpTJQ6xPX0jYOx+FQSS0belU4yUV6TtKAmtbW+GG+h5MBNr7ehgtr1lZ
1ns/js3rMLcRc6nWQHyZZRsfbOTkJkq723o/BkZodb+TFOf1SG/f/Nkq9tYfkdlq7/S5uKnJLQG+
lfWhp94Plz3o6DVKrq22KrdTRy8KI8l8I2fu/06JTpJjcXULM2gL2V8f2lbfICfSiMx/ilA9Kb9T
AzR7nkOkVHHxKnJmdYGXTRrLDZbp6dyxxNNIw6b2MujwQhDaZQOdUOy8R9ZAv6SLeNfDw6OCLcLD
xH2x8HWai4sZ9BbIrAHJpGDIzXJ+IxZWoHsPBgTGf7AaW9EcWn8T27xl1jD+hD89k3M9U6QOS0Jg
l/bHvOrKS2iRfN106XNWOPJDmsCQXl6Gp2Q5zZpwV2KicoSMoQJ7bsWbmO9lNcyvD603J7El3k03
D5/yIoThWBZyX8PfeU+m9JIvSBACZPeYJHr6DPWxCUaTjpzRNdwH74URtIsV7b9v5of3qTK8HZ1d
vY1H1M2iLKurVqt8PyROiLyjYOCs69keD4LqmsNO3zQ+qbhzCXAad5gqxtLXLl5VvRAhLe6mZg9v
lSKc/PFhpHdpxYTvcUc9q8ay+iCXVMPkKasJ5G74uNkvqLZiS/4ztHJdp3B3ykzcjPkCByvBR4l5
jisKecV4p7w+XkXRzAjHh+KYtj2+DaKD/SlUuU/Z7/Z+648n+HQCzmBXn2ryB9d1BCVZ9zOcN5Zr
yq+qKkh7BEcqfZFNVJ/+e/CQFPw7NeoOpU1RQGFd3lJ1KgloMqztUBiD3FWpYW70Ao1MiTHjFMhE
bL3YG06PXSGS2nCsG3WWy0ah120lAjIjb8MYFXubBNRTbWC/h/ewToeAiNRdrhmVQqeiW9mrG748
9PhtqYzV6BnDNSxG45Rpx4lKbC9sp9x1duZ9dO7MzLmJf3vWRquJHQOTlTtDleZbJfpiIwfe+bh1
csbA5OVCrXZ0YEvyck5K9v85OF4enmxVbCymBlq7Iuib4N8qmmA1RFWN5KUDrrdbnxjAAmDt3SeK
NH2thF4c7NkqUT8l6ZVs3W2JeuZpJmLqqdat5Nr+P5cIFTi4FXdE79DAzkP4lGpZ+GS62CJbY5Sv
HtceB37xryTUKQYTVr5JluYpWw5uXPcHPYNtQkaWebfDWT/Vvn7JS3O4JMRwnpV3HRjEXmgOxn+X
pwzOeNfBNUzBdyZHhmoT6dW4Q2fLXi9nrCK6xEZTOZTDftbbfoOgpH5hcvfseQyWDA9oRy7ro/JB
sIfKii9j437ncZ1/MIUq1plMirtmLvILN0wAB5PvGZ4Knu4iecJzBFWVkcjPyn/VMwRIo5/dGtJ3
X0Oto4Nlm4WgZpZPYmE6GoN1aapy/8/2oXIbKN+aiYFNkfsnqHuSSVdm4p+F0/oqXriypB6YbzSH
6hRaPH0dtYzbCOerYVKJ1L38jRfiyUBECpo910emN8kPtwcaJeP3lfV4gESm/23KLP3Bv8OMQ4vI
73VyEpDH2HzmOzh73SlsdiQHqmHYlN8xfME6GFhfT45jPvUtxIjHGcVPsZtz5/NhskOqOjArqppd
0ljJKl5sHx7XahfdXKmSZyP6qauoeI7jrn9Ju3hY6+PsbR+nRMh70ITiJ7oBH8eXj6qOph0D7B5C
vxn9zHLryWrd7tmJvfqW2qTU5a7XntBbNExJ8CeyUmD8xy/ycZimvlz7JEEHWQMA/WgBQ3xWEKFp
HlMQUqVBZ5dm2TeBmsQ4uh/2GB6iMSYC4PEFECRcd2KJtiAL5/vjVVpX+n2ME67V0Y/Ykc7epbs6
yhp5kSTP9uKp5Bs6+WuT99OvOnNi7CkNHrmQNGCIq9rak2V/dT3dDx4mKmwCCfPzWlMbWT07raHf
mySlO9Wb8+NstA24bl3krkys2za4PmE8YvblXWCzgnoGx5R67tTem3q1gkvFRm6H0VlkrTrbnloR
7unebSv27qNyiYKrmsvj0uOAgQlc8Qp3ojAs7bOq5zfQZSRI8ZSd41nGx6gfvP2Y1sPF9VSxjXV9
ACTP2KmzIn3vSGcDmgjXESXtTcmmebIKBgVlYfgImqdwSamNr9Iqwo2tV/ZT7pvRuqlD7c20QFQN
fxC/SqChdHLc70H0q3TEo8iYqvjZTuGGV0X2N+oX7oocfg09LuzCKbs3J6cyDJuejc2zB2QKghBq
VI5pR4rN2PYESfOI7yTiwH+v5uVavHw1Gm3r8v99n5SrRpuNPXIT84Ms+2cQt/JpwuYDTRvmOFFm
JTT41YzyfE7WUWXML7Lo/vMq/r9rj6/+933SaeyjdFBuPt4yL9/g36upT5+tfkIOGP9t3J7NWxd6
v5kUKHulZPY8mCFLRVK32660PpPask8PJxmmBvaZ8eHLYFSMw+EsrTuc8AJcSab9Y8mpTAilXeiZ
MLqc6gVN2CyVuvg2ECiWRebb49RdTtvF6ge6AyVrlozrPkQ3EdPB/NA6PmWqIMkN7Jg/IvtFdZ59
qBehnkYRka3HXg4nbYz0bk00KvS2h8PV4zCCZiugPYkXy7Gck78PLBGJcO1mDVxHcMnMmRYZkJ1v
MBLY/oP0csEM0Czbi8L56RfWNT5019R8KcZm3sReYV60outwkBlcqGxed83xQdnY3aC/VnVHBLb0
wk8FNTcM4xdGNvKtNdDVVokdvihDUXdKhqWdl9mnhri0rcG6+BKPsUAH2vbvYnLe85tW2NFPjfDX
44xF2PpxOtR86l61xnVEh/kibPsCfh1vR5lke7Kw521v9NOODLP6pyHCDXv69DZMTnlWPqh8VPjV
zyWYPUidbmYg5BvrWo8Ruea2cx7dcd7OhpEFVts75xmwlExoHY2CHlVbs8UeyF4ONUZsQSsJhSqq
xr3kldZtu1xU8RbP4uZGyjhTQezI685hYWOlho5e6ZKqH8XGP0CTYLsgEoDKZp/D5VhAaStE81Iq
jX19QaztKaJb9TNm4HE+7QaDicJ/kD0LN63RZMqX2D4r7gL3DbMZbvpmglm9Em0j1nJo6xNmJvWJ
j+GTnr68VNKKd6LRRI3yXSToGECQ6YiaM5ydt3Lo9N3j0uPwX2RZmHG3hR8cBXjoDHWQmJl+SgcX
OXjYku/1ZfppdwI86uvgceXxhscBZvEUiDljTDgX1pk43JABo5kYbMQt5mt5oREwXixS6WJ56ZMy
dX6cDxF9RQGbe/Y6e0/m6LWl6ucpHXJxYZXzAkB6exNlZrKIPiwcaFz1kjXvYRx28SpKjfLO2T8Q
y47rx1k2Fs3TRCLndpCJtdamHuAF57t/SDz2AMVWpV62bZa2qItB4R9fVQ9PoOWr/04FMwY/j/qd
vxg8obdauW5b3Yrluz8uNVq1svK0uj3OHu4by7tSMcKsVfOTtLL0GhtMxQg2j39mIbZGjF4tOga/
+1GMa1zAmvuYid95JGzYwYSTM1DVGY232YHat1xPRM68W3WPIs0fDJ6g5asA34GLoABB6HBMSy35
Ec4OPZnmvWKHKG86kE7w77rDP4LRB3Adbf79krRG5pvH+eM/7E2GC7UfHKHWkfOnkfa/b3ycNzrB
HS4R6k2lO+fHAV+l/7z67zVlxmsdS6HtDOkNWoEFv0dZFI4G8qbmV90VWyOaVmMyCvAYbJqGCYhB
Mr/SXRGjpgb89MudboAnl3oSoAR+97N55yVGtdE6fw7K+TAqyu/IioOuHaBoNDTLBnnLmcAFCfx3
22h/qC+Zfra4pYXqJK10WzTzDlJSs5mVce+0LgkshQzKHxtv5Xj1tavMp7zy0sCOy7PZRTZ6x/pD
M6lvq3C/AOpQbGjx4Dj5mnlj60dxSvXOImzk1SfSquasC8FQqRZvBBq3gVZ1DBElQAn0XT8MGV7H
T57FcoNxERMqJDQ6JFzpE89dZp8oZZ4ZJG9FOEuGkBVqwHTBP2C+w7kd/eFcCHSRhVc+2z5Ulyix
LzacQv5czGcS2dJvpf0+dMBhYlD6wnvT8f3iafNe4mI8xymoRTj4adDAD05YagJV+z9DqQ5Ja7wt
a8lOJ3a1aOWHM2JW1Gflk83tZ5vWqsh+N2V0H6Pu9/InTU2TKlIiDtdhFTEBjIIfrcPzPDhgGdPs
XtNBQ/vRifPk+QxZEcBmSPb8NHyfe+M1L/0bMzZkI9lIgejEv0Xd/2A9KwNDG5/QRpMKa+Ixy/y6
tsS3GTtfmvwho2kKirpDo1g/Kzz7MYlYAe99DbL7qrX8XCkaS4JghsBr2y0/aetEwCladmj6lJsp
j7YZyFOgKLUDYQtzbTLitqA3ZosbhoaSrVHOccjT1SJ5DpmH52re6dkA4Vk128LJn+VsvoSlcwUz
S1cO2FVdI/wio/61VuIj8cdoY1jTsXehUbfLze0Wzl2UWlBHebE1sXpMh26bDPrNS8eb75u3XDaw
qoZ65YHVTqgLIOugtfDemcB5U/vZ9P53Zdk2RByU5qi+DFd3V7HJ+BTxQheZvz0NLWRUbmtz0lAn
Zw48vMoLRKgmisB2X4/yBmT0aeMQv4ZdyTZnREE05l+RwCCwbqM7+FgH66bexGn/o7K9D+FrIGx2
fmKUnAWxlx6Mqj1qrKyblJDTVUbLNi58tCr0g6rronUFFiArONQemSy1E63diI1y1o2T1G8EWtYb
a8p3/kiUkD76yFtwE44h2ge9LZ+oN85JCM6nWlLZ3GxugkbZFzSRESPnDhrXmlK0XbgrvQDSrO6t
kb/6dmJspgZ3CSC2lS0t7xTNA05GDupOJ0PVY/BXKwW8Kge7QJt7XZJb54zRd2VvQ2jTa3aPCoSs
YGVjJoJp1ZFnuWLxoGlp6mfdS+ptlUnqex+1rt+vhgLRNswYZO95ivWBm4CM5mf+ayw/ywQwg5BZ
tREUfRUf0ao/pcr9kydNsk5m/0IegbcpgdTK+cuHwwbDAkVyjBtCA6C+7eAKB47amBkt5YSSUSBh
Ho39ZCM2G2vdWE1Q3eviFlaRuZJu86HF6ttj4LrYPAzwGctelqvZ0L41R/tRQkKRuCp7jjpOgGWd
Onajc5J2ecAuJV/LNmJ6WWhOoErrp52xGuZi+h15oYkwUbcDNAb1xohpzV3LhI2oa3y4mQ3Xj3YJ
2BXVL8DknPU7M9UgYjgti+rUvNR5+0Hx9I3w8NmNwy8qXzKvdHZ8hPHWKFqaIOWvnd/oo56zNn3T
UHOp/i/wJT2WZhtQTRCWpPHalFBthAZjKYqQ/mYpM2VTLuOO5lenumw7VPxR9FoQF2XwAeMZlWL2
2yqaz8nHIQRRtd1pEJWM6hdiXO6FPoctYhkHzFJ3Un3ZbmGsyiJ5Cq1427L6ug6Mziz2pq1w6rVp
te2Z0dVn52L/68Wnsp7y7ZRBNewxLJyzr6hqmV47zYeZmUtmofmNMYS9KhHkjhNqSV/to3k2Ln0x
vsR9g5AYV5jB3PtZUxCR45ib1E3xCMJaQHcVOzbSUwzdtFUejmWQhPHJz6AB4l9hOhg9lva3Nk4f
MNnBSw3e4eHehuOiF8x9eCvK7jB3FKsR4/QePoc2zBvyX0luXudXX3o/OxNXFYZ9N0rOo+mSE23j
2BAA/L0aId9T+gYmrnm40rEm8FLxZRiQsmLE7mKBy+t0fCNxZDoOEfPxMkXFEcHwxM6r9YW58kwD
7kSvqHVn94/tjJBqVPum+fHGU60X5FZ7mrzutXNWTcYkcTSrt5pMdqRR6c5w22njeL4emNhXE+pl
b7Q4wBmmX1mhv3c78eU18HU9FiAkyuNqwq8pYP9+17z2pgzvb1SEVtCVBc5Ottnj2GIaiET7e58P
fweAcs9i2Yzz4gelxjt3T7cVpnqa4PsZs66jUe++BSjmqjIG1HZZtfL0HCpmDpOPadMRQv1lSMJr
CfcyVzBNDXnUnB5nVEU4WT58i1xr1oMs2P61bUy9kZeIr0ITIyjqgdsQbZIRk6K6LmnKml8WU/kg
64x3rPWKleTBCMa2+603M0PVcDqrIb1FHYJhAgyJpoEekGw7H8dAuFrqapQzutYS0D93nl0t7q5l
F5abCQQ2wNYNLTKSWRygRvjwHiRgG+su6h7YOtA+sBCJ8Cqe8/IqHITqaTbOwHbdaw8h4gBZa5gt
/g9+eamaAiW4AiaIE8hl9ux/cHtiTmruhRDuqq2AltJE/8i6JF1Dx2QMWw30DfqEPi+eoVdjE9GK
OChLLw5aNxxhzjfeK2jNerBFfHXz+k+8WF2Xmg/3rZmv6cP4ejkwzJl3EDJa4iJUc8VNyaPmvepj
+WdoRvUa2VesqfQUk5t92wJapIX2B6OrIpId4NuMo5BkM09qYhpN3aeNIuCPziHbGnP1VfppdRet
odA0SKg1OAo0khi3SibMkPnl9QmUWOy3nLj79EeLSY1yGFJuknYYrqLmDjWdiQW38k+QjrDBYFHN
curAxk+PTWjeC5f12KvyfQbROzGLbVPZ+c6x4xRfGej8Xdg+K9gtCLBktkX6GwajzH/nrNzCxj6p
dIa9bbn6Tlfz7yauvwmkxnyPrjiofGPxSEL9mcUC4D1ua8h7ObczplpN7E4nkg0gug+ftHMIv0Mc
4trGfrO81tlUIocgC74+RNprnXo5aHhNDUAQHxSHINaxWo0xXbObn2OjfSlI41FllivLw1HMTZNb
f0h8jd2bxNMAe1KFMGH8SBOPDcAnns/sk3vbmH9xU8vd/mfmL6hgM2/9LBHwBBW7/ABduU8c8HYW
CAsnHNcX+5LOJpwKZ9t4FOq5vi2q5CWqNRIJlxiAcVQ4oLmrREc72PflfJwgg8MqwrpY6tbKILdk
mCO4SdzrGNbxiWG2r/x+ZoY4e3+w9vI2s0ZWYSch0VZ66G2aMf6lJcPCvl6P2L662tBfi3S+TlXV
bDQNAgLFRoUJ7raq+N6YY396/Lt+HvVj7sr7WKFaLuunWYovnQqtnd1PuzK+HEu/VWiRkERvq5Eq
2J5oq5V2hjK3IMYRpIzSivE/PzLI2cfAF2uZFpB7orLfFHHv7f3Qe3eHWVtRrt3NltJ0dqqveALg
Fr7CmwScI956XnckuIpmpAg/7UKbg0H7OyVzuNGb9oYhulyEC1SkYUqcQu/2bxYy1CGdPkpgExyY
MUfu6s8qjvs1KepWbJfbsQ1MuB87Q4OYbI+A4VkEW0fn5jYFkwMB0B9YNRidqKat5oQ3q1EMFHi0
Am0ZcjqSet7G4C6WT37Vjic9K85GHLEFe/0HfgnbKXLwXCICM1B27mGHAJ+zHN8Hv5wWn48ZGMGA
DOkYReBY6Uds12esH8kYyZWNiVU9op5A6Gvws2VDxWubB2eocMausJHX/VU5NuGqo11c1bn3nmzK
FjwCZUQEz+Nkx/zIqmMk0Vk5QjYX5+XeACN1FToPu9H9jbDY5/A1QqPrzGg0E8wrsgZFRX+wJQxl
abPIskSiB8AJqjUFYyB04n1PW4bt+aLigU7rTph8EJF3lrqpVo3Zb6vUOSFwLY6F5BNrSZMeFzZk
JGdwIpbrjRe9MU3EOzVDVerJaj/GdhBHVnOClka7J+h+3azc6HXq0kNj16t39TasLBObH/2Wzsll
doW7L92CMJZB36oOQTdYJnTEnk64p+x39bo6CPRsQWsD1sFNOA9Q1UG5L84gock3rGKFn6wn1rUn
9moYuniPhCa1atQAHjL3HYK+RhTsglkfvIk72W7hjvsxnm0wQ92Vuvc6joR0u5K5JM0et173xIoD
PaU5ekpAuBVUV0W7x8cCH+Iu/IUB4Cjs3wYI0UpvR3WfZwxoHQe/fkeKnzQomOQTF4x3ULiFJaQF
Xado99vys9HncTNlFP5dAXJoWgeR2z5CNLykGp8JVJ7W99GuvqwBA6nKD/R4RP1SMNnR4HyR82ps
ME/nttBAzcd2rIJWEyicMGLQlvqsHNp8rePLaHjOp8UCtu0j65SN+cqwVbbTNedqVlp9NCHyDoJ/
haOSw/+oZ2HFXChz9X0Cn5c62wnSztVXuIXsjALhwGBEPyIGOeu28MBm9eIDD+RXt7eudkczhA8N
OK+9c0AbA5+o1VXuS5RjuvGR54sBtw0Bz09HeoalKsK9ivAJuMRmBCIJMV6Dis6W/s5s8aVOCEDF
nwWFwQx7uTFhVkd/08m9hDi6xq1v0qCQzlRS1xm2WSFOM+Bv47SXzM1FM4u/3pgiEC4ocsEcfsBE
v8HKUhvKVDcQLmsmTySChixGmBTFrMN7wnStreytb3w3DpNihFBNLbMKHuG+x7OlxxNJ8thvWmWK
wCa0aKWPDN0AnhnbCAzK7PzJRk3RjDYEQtf7ygUbZeTemsrCys07yMhHa1XBMBxd5FLzrbS8Z7fM
z2jVShyG4Ry5Mb5S3jurveUwmUqbjnGkyV1pWP4lhJoRZtfOFx/eoDsMTJMzI8RDNtUIGhsLSpj4
44Xun8TFxTLWTolr4Qvp1dDoy6vfo64BmOFhgrCOjIM8A4s0+TD87f4PV+ex3LiSbdEvQgRMwk3p
vZGXJgiVVAVvEh74+rcAdd+6rycIkiIligTSnLP32mjSANIBUu6038X053xc3Ys6TN5jFbKjWjGE
NrTvWTton4494MX2/pha63I+dfvIYl/a1uAc2cZ/JmH92JXDtkIRR1OVRTp7ja2orJcq1VhDNIJr
Ajygi2PZMRplpwsrpwaBR9CxPwo7jZelO+xtuweFn2JJdkWI8KV/SwOqTHaa02WtAURnhX52kpDm
SJV4LKP/+Eq6GzQjfZgPEf2ErY/icDnfrdhp4dVxEPIOrtyzuNymDiihIMZUBxbE3/hpqx1G3uNB
DqBnIpMg3oGRFPP8xNnp4QskwSFI46tU03pft8E1D1J3B8XuqZjEpbHyhdadrRJzBDVyOhJetEvG
YlzWde+yCTQ6NAVuCmre3oCIG1euob4WdqFcsoEJN1T9kzpg3lNUjOku1K92MON1peHJ8l1a/Jpf
nvApqwtIvs2+Ne13qziBpHkT2eitnCJd9FSV9nRSnpIw/eopSLV1/0jWQ7GDY1yy0u+CRZdNwccj
YkWYVGNXbKGUMJf1LEYoML+nIn1MDHk0Kx1PPDzpJqArkNvpVbHri9ONb63tbK0kuggXAExU4p00
HMyEcYZMhvUv45R8C5P8BohrJZIXDY3jecT6bihGsBhQWDLzuEiyykNSAZMN6V0kPWgw24bk4rR2
tdIC7AotXqPGNpYldMbRyVhhN+kB+cHFUTI2w6q/9vjyZYVZxcsm0BS1Ot2GlZO8WjTRIw/jR6D3
V5nnHwXx80ppHhXkUZtq7KHU804QzPqFv6VX5kHwJbhc7WxkInD8DbvNlnXuvEoyyBe6AeY3RxQK
e5FaXPqYItU/2r0NRoPTG+6BLY92Odab6Z9q7NTc6BTMPC29p3rk0bCPfpWEeCBSJzt3GXXhW5+B
utE01rLgFwVefQOrW8hOhtgPmjukfKnYaaNaMFqSLIGULqlQJplZSAc8+PANfc0QcIhSciK1KA9W
vgITsdEZk3RMInVRC6yEAb5DFQh8W1BwdEX70WJDjosK5ZhmfTae/8nm+DGsmnOcN5eqy5a5UeI0
zEBMj1r76gTJRwPhf1Fk1BC60t/rpv/Y+tWedLCvkWijlez0i89kylDa6ksbJhmZKK3jPxngIdVM
eUpNZhNlcj92xkMUXyHkB4vSY4scu83JyAErB1ccrMcqNNehl9HuN36huIdsQe1s3dKCi2NKQ5r+
yVkPBtRtD5VM9sid+iUxJZch3Pp242+olher0MHRWdX6twyDDWzFA20IKqPJV5mPbASkoa0hkv0e
IgoSasmOwOeLbtLSXIjUqjC6iSNy8Uc3Mlf4UqiZiPbeyfIXGsoDclJ10Wa5u9Op+2VeddZUnOST
l9VBpo9im2FYdu4LrYGN31VfVcFKPSzlifOHmrx/Ukr6qlWtvQejl+CWcxcOZ2rZXDS93TtjiIMv
4tMutQ6xMAZUtQuB8zIzt7X5Sy2GN+n0O2Lrka2Xr+lwSAB9Uk0e0GT7Z4+RxQqsR9PUX2oVkGtT
vfiW91l8D4Px2HvWiuXUSXjgH7lGuHoN+K92exqD8DZEItkA/nmSTgqxusI6IIc3qKtQxPB1QlGg
puvXdzFqp4YPS4q1/O0F/h20263JGQ+yaXsoaFo4TDl9yezkQXCgA7YKCpSKk23GN8VTbo58DLUz
rs3pBIkwSvZSe4vYcK/sRrsDfbEXQ1iCNJcKH4TxAnH8Q7yXpbUJ+wB1LMu3hZ6376YEqRbjCNWO
tcf841K+nXhxbFKxs2d+8xR22msfvzbBN9SLu6nH3uIWlYL4xR6ao9s/g0feZyN1YWxEiwpxiSgG
dp2MBwhgIzaFSv1iqsxiQTj8CtCUbUz6p2tt6E7jAJd0MLEEUHdDGMjqqBSfhVES3GIXyxF3Ktd3
f2xi86XAHYmC88yes100ZXbxlOoPoqZNNMSflg4qwG0+nFsVuLva6K8qBX/pKFy1PnvvwVHg5uTg
Vobmsx3Cb6qZJlzD4nt0U84ZfGs4TXa+MXz0DLTbkc9YZ0/cj9/0iG32ERQiM0PuWmPaf1e0b+MU
ymLmJacg/I7JzFopCqRn4ZU0cwRoIotiZkaBV8+IlRkGT1kUagrWc0MpntOmzhZmYrAATexw7eUu
H53R5Zsh68AzyS+tYKUaMM4Eg7tLuvFXoLQ4l8xwU/nsAtPsIqmYo5z86gvnQO4gyGMdTd4ImjLn
26WEBEFyYLeMsSx8prZwqewtnNzY7RDuO1DVqkGn0kRdwHWonahI5PDtNW9mBFMQaGJZxcyEcB0p
QWwFrI91m8AFbIa91zYGMwZWbbeid9gor2oafKeMCkvXcN/sXLCerwA85ph7/TZ0l3gDl9CVCiqN
O6NurlqL0Z16mc0WzE+22lpKHfNmid1YfvmT1DSjjoffC3V3zogcZDrGjuggnP4t0QEDUBsQE2Om
KxgF/QKh3T4KKEriwUuxDwwhKz3Wz7IIjDUkRoZzlnK17h74YrEonKsphq1stmYQUpg1DpmZEWvj
KJwF89gSHZkS+mWOZnlhW4qxsN0H0M5vTRt5ACVohHTm3VXVduV77YPa5NmmSd1nT3TPyEbxk2Qd
UqLgaOjmNdToCKjo5Vi61IvYFCdyW86a7a1wieJsH1m6eyhrtmn4IBX1yTCKAL29++63LFKgO5zH
KD2HVBAXdmjeq1h/dJpFVVXZMsWzvyGTBN8dsQV54AqwkOMHCWZL2KqcrPUXVe13jA73LqDSqKV4
3QbF+nLzbyRnbxkFOLbCPOYpG1GN04oV2ImakzpUYmR0A/OQ1Xxcbvpc5mhHosS9GtiklbTYs895
U920WuQskZatWbItT7qdYVL4d9VoS+0AQalZrxxTB/YZ00xBqqmxIlyGSJRWka49AMR1lzqE+a7O
9lYERsMl8CvL1E+IVnCe7UkpzhBlJRRMPW28h2TqLFnqQpBxQBaa5W86EXA5YuNPEwa4sEC9BPCc
6pKecKEM7po8I1DAJVCAwUYeiWYsQgXlrcl5feSCgkASGL9EUL3r7AWPEuRHNiK2cZQNvjMGLnR0
imQQFphZaTxhN1AebfI90HlsjOqYh/VbHtFh9ntvWcfmqymbc0luLKxoOMlBn57NTlwaDZGyV0jA
KDa7NE9Wz2p/iKz+g87Xtq1ox1EyT3AQukP4JxEhha2g6Ij+Si80pE5+3z11UExYGEx0pQj+nap/
lhQxCDHaKaENJRGv+1JmeMdFdKSTFS5KlsJOndF7KLxnKWzCXkCNaiXd1VIogPTb4kM18gPFtYeh
jBhG5DsodLjjrX+bSLQjHjxafcMq6uFt4MBz9YOXVr+V1CaozDx7XcT/7CxV04dVmtL/8AKqr1nB
nlPiiQmAHFpGv4jyeN/05ictNKd0z6Emk6UVSwn4opVLO/B/6U72zOaGuVfBBhy0WwRz3dJO3WsE
nmnrdN0vmwq65Uc3v++Lvd3c6KWMy3FqaZmYDSkZdGu97549E56slU/LraQ6lmuKWr9tKIXsssn4
shIGRPozDDwjzUrAlbrk9LHkqx9E5HOZ4t5RcsHw/qk7/cp1m2XitP1lNLN6oer9l+Vr48K12Cx7
VvbCsuwlZhljuewIXOy/iL+tDgclcmfCu8+pY20kAjLUFIgyAnuk8pL9oiR+SYxnbDP+0qFLv2CP
96cV5UlP023d5OBndcLXA4m0M0ahMEbN1VTybR6FJyvCx5oNfN11fKb+9F0wBy0o6+ONeM3G1tk3
KcRFVU2RkvhEMVJ+LilFLXNV2RURhc/KYeAIaIG7QD06qFnUvKxjmyBJ6JoPpuQQlXK50JlOxw7p
TyXKJ+rt5s40KyR8cXPyvr2xc+4p5UyrfmJvbWE3fCB0Z4IuwoBJmQOzxy7qUoyB2JtbnY5aplHD
Brc3ch12ISwmA1wLaALXt4GtxHD82+pVKOiKEgz9lGaT8MRl1WCUWwlOGqdqz3YqN0xB+oYN2Woq
IYmKtlHut8cxQMvpGD1VbtV9qAJ1H5lNsivd5lnXJVeVznqAPehv9PhPzogAwWp82CMRs0Tto6BJ
HM6JmgJM+wqymuWAxWUaQH7HV0Y0B3oRUE/7cqi3bDcRV/XrkgUmC9nglfwna6FaLH4Fms8abuAi
C2PS0VILEGoQvbdukCEhyPypA//hNLhrqMIbbn2z+NLHpHhl50tgz9geusj57Q9qt6gJwUgh7yyS
PH8c3JNWDRYBJwiZHTfZtXgJwoGPsbed8CNqlX7BKNUsY8mysu6yDWW23CNXo9+JUIB0aahV+Je2
sU+MVQyccUtoiHLUhuQlKmIKI8UrK7Nmn6jdm9qhHsNRbsfHsqDoZ3oNhT3cuh4gwzJp4GuDWQvD
cGNDklxoXTyl0LDmCB1KcGPG/mdRS2Vvuu5WHztznfgTlrUp7o2XnspMJZKKKhY8GXbESB3aOuYf
IeeVZm01Uo2zf+cOqYNFZkXroGnutVPxy9hmoe1JNKNZFSM6YZPi/pYgsEdQwdBkQgWZBLKjVM0f
RmSLy1akT2ob7jvfoA4KTkWOv4UEcRolz3UafzWh/l47XGxOojwHFWXZse4/hG9+uDrg1qizoB0M
KMeqvFsYZrL7EqUCaFspV0mhQyYnti8dqHdSfWd7zYqeLZmrjdVGZXvKPv6dKtEuVrsXykQLu+C6
8ZOncCw/hk+17CiyKavI2qq5rdFzr/Ys820Sp6gegrhC5u1gUJSI2eBN0GJe2z6GPRAhmw4ESD7c
0RC9ar7+lQ/N0zhSrczM5KV0o6e6qnDNOgv2DGkfHTqm6UG1L6NM3tUEEZKpJUD2elDkRfGMUYAm
gNg6dSq2JmkrI522xgrtrTl0RxEaaw0LzBbo5UkxlC/fynqyEwjqogvJONHhm5wqn9hJUVB37JdX
TQno3QGo33mgYz2C5UONxT9kXgQjSbqi9Xmrw2JdSuszM+y97so/MskvTmX3iyql3eTuNTbVy0JG
8OdiC4oWbdaC6B7p93t8mTcW1/C+SchR1eLKcgYeVE1dBtUyxTtm5Y7ULlGByXNTgy7veApTQKeR
vPQD1xIGM6qsIawF/81FVryINGruLph+Vs6EWYGm3rbMaLSzwZbVeO09Q3wVSvwdW+J7AGkX1rh7
LErN9WvX43mwI/1eK9RopqCACh33gsQN+vLauEp7BN1WPayS1jKWdZW+sjKBY4XMkKJmA2w8IQI3
m94wKU52j+98dJ8hcLBmCUY4QKnp3ZGLhFWOS8t2TqUIYJZsQ6HJpewJK/CxKhIjrDH2thq6lujT
cCryakIB6arsVnrWrMs2I79sxOqggLkGHINZka4MS/2VVg83vckgdhndxxjnTyG5Ir8w5wU7okup
2hCCy5BL9isg2zFjHLTBDQmVr4SkzjO2IX/ZJe4pT/pXQzUujWq954m6sj39T0ycNBbWxl5W/rJB
D7PSrNb99MBET+smDcJRlR1dGTxj0sJUz/yQBF+qHhNpPr4hDf/WDYoLiHE+02R47TvWkFXAtOFo
PvEFBbA84GBpwq67FIgCETeA3H3ppPZgCUVlXx5Aa2TX5fk5qC6tn7IkpbaET8NlQMlrmXumsSRY
9EUdYM8JWvN6jYcANbFHV6guGUbqWD63JUYWjXlO0vlo1c+sHPb+6FZryxivfU3bUA3ICUbKkUNc
yzYVUWIrK0KaHyLlhtv1MgZJsVFl36xU1242eLu/kpYZSRH0PRV2WiGA0VEDXBq0T8inVmrNL/Qi
9S74B2D+GOHecSkd66xmxM6Tg4q1YnwrerhWvk7dnCXIN1gnhgf2Hb1mICZqVw2SkeXYolBQ/U+Z
UOxXpfNr1NjMArm7t5JVbmOe2x7+Vl6PLaUn+kA4QcTHSCnZy0I4LRbl9jDWWU/Ur1aql8yTNMKJ
iMJsJGIFDHG6MauqX1UWG6O4ApxHUc9UI0HGD9v4YSCsWO8mgAq16WUJbnhZ6M1Xo9jepRQfeUUV
3dLthGXJ+JvRpD7Tu9pUPTB1yruh8qfhh3zPDT5TnyZ062vGQgQ2G8tio2UIFBxgJ8PUPXArTT0N
ISvRxLkH5JbuDJGxGx66Ym3WCehyrdtiSys3UrFiHnfSXc38vHa8+KPVfcJAUo8aK2BOAcPpIY+3
ILb7UB8Xngdo0QlvaV1911LNMWyDnR7s4cXtIab3ghpbJIDI+Vh8Gz2Y9DpFvaNFCygCnLPKIixG
fb1E/TSWwWtqoPc2WjUgLEQ9sXnvsSJGVCMTRv8hjmg+uidFibSF27rvtQ3ELGn7P7UzUIzlpFLw
JagFtUroo0u4LUDBa2PXSyHZE4hwoyH059zWpokWn0MEPi8r45wSQXNit6UFeY74aZJN+PhKiro5
WVCidBr164I8nk3ZyUNUifcEsAeF+PIsRLInCPRZiWjV6MaGRMupwAlWztQ1axlo0bWoAWjrFEN8
1HPbEVrGAt8WA5K/6acmDDpTOkxljS/VfhUWK2y1Y9voWPqOmrh6H1RaqAgt92Zce3cd7wtidshk
Vgag3ZXmKtPQEfYD5TUse2SiMWZGfDD5WAQnPNd0v4FVLIKYqZJTaNQ8/hk1MxdpRyfMpuqgFy6o
pqR/yjT1O9dVb6s5xGcAQxuYL/nsmpxF5EiGF+gjoneViHZ2ZRNgS4T9olJYvR11Tsk4jLK1qAZ5
KAXk0/kw37WKsphy8R4c6sjwpg2a3uYUsfNzE+dWiUo9R8bTYiDAZocqtWwHjqPv4Nf0TDbvVZ0j
T6xOCOSUTeTruFmnh+YD0nG2bMI8Wg2yfzHF5fw9BFMwTjSn45BrvcP2umwmdCgOaMCg860JEfr3
bj6Brgw4zcyAfXoouELjn5vqRBsdpoOXenS/MV6ySwWNOh+U8L+35rvOBE4lJ7MGYrdXcuabIgUe
yOKZm/OBMAjyPUR+ExO7Np6yeSImtwVFS0Jrp17qfKi9rPy5lTpuq63nBzHZVQh5pyclmi55Q8NH
Ol10ZWB1sMj7/xyECNlUdycjDRSMPvqXmwA4tHmHbDO0pU1RjAWCCzTSU9SSN2G1fFVJT9oUnRGR
5lRbK0SPXkcTq7RAUundSHDA9MnM//B8i6UOH0IdXVXFBGuAJXT0E6Bwhxjb9gFF68Yy+2M6fbut
eC4rRGOBjxJvsJa2kRcw/GMDLIAvaNMQjggd/9gpfOpqSPLF329m/rbmQzV9b15NpAPiIyJ8Pubz
IByEu2408RFV6PCzo/Jb+NQiej4kS3sckLKu0lzSn2MvbmjfFER/k12n4DXH6FrzW0alqQ7gp/B1
yYn6HP3P5yJonxEbu5s/q58f099m0jJdFoGy7unFT5DeUjXhx803O2Khk4VMu4roROvr57EWnc7P
j5v5pi+t/DAfunRiP0sLYcFMEw7t2om5yKYTdjpNTX20iXiLX/WKjefPyfS/59V8cnlx6m0g2J2Y
Iz35Np+SdauBvM0hvmh9FCG4CvY+Aoft/JE6M4F3/rD7fy6Nn+vjn7tZlSJVRYRh8bWmoAIO863c
HynblfQZEUZQEpVVefg5qO5/bs2fGN0E2r0lHfxA1uMhYeF0GPoYHdN0iE2lRiLIkiRDF8OOGyhh
K2V4r6cDbYVm6UDI2QjbY984CKIIZcY8Ca4puLtDxJery4hGNmXdUFIaEf1oY6V0rRs9JPPUhcOh
Tg1j2bhBjZoJ3Es5H6jvB7SjL3+fr6FTW+h1VO3nl88/0AOHeIiMMsH8qvkHxRDWu2gkUlkLNeNo
Gu7NU333Jm2dNi2F4TTjIZLQUNXYQF8NO22v8zMCr3Rvwmg+kIFPEUr/fWXawAr3C0brQU9WBWXn
u6k4/t2SnbqmJFT/PNZpvX9XnIyYF5nraL25Ox+Iw+2PBvyZ+VXz67EeVdeBSaL551k/T8VjlBVp
cwnS8OaouXWMZCNuJFtiTMAWzT45ErdgemzAB71OaXqvRpEEsHFYiTMQlu/zU/4+zwqPECCV6/yL
upHNMSfAuEbzgX63v4WFqf/8kfkJuHAEKYkjGzh8koyC/DnVLJytkviEpyKYRBcQoIlXc49ae2it
E5W8qkVixuZNKM1Bjp5xGqbXMr6bN4UMgGWKGXc7PzYfmH5NljgUAv4+pg1RcprWg0MovX0v+z/U
IsN7YcfDrSjWPXWvuwNx00J+dwFnq98sa3iMYjU71nVg3OaHmoGuoE1K1EpB6jE/NP8wQrm+t3Q2
A/Nj88E1hoov+9+PKJI9n8+WSujE4/x9atZV0J2Knh7+9JT5B5FJFlVtide/f31+HKbRIi5tQkz+
eVcuiy9K0vTl52cM05tP67rcNJYCHqiw5Q3qcuaY3rWYDqUDr1aQPNeOGIAcvzNvWm6bN5UReZlb
g0R6yGPgn8wbjPN+IpXSCZsemw8upIjjFH4NOuLv6RUpZnKxhEvD7dhRmFrEsrHXygikVLakQyKX
f+6tKDr2qOfpCiMeaGz6wz0rUdje3a2WjyIYH8ua9fpo9ytMf59VHSs3OR2ysg82ge4FU+ncu80/
UHPylnUb2Y6JjhZHQ5/E575v9/NTfh4rvaNkz3/7uRcp2p2ci2OnC31LHniwKxSCNrAbjxdkAYsx
J35m6nSFeXfyS/OTGeulqojY8thmRX2I8r6inR5fTLQYi17RwpVbdeSYl+sx1J6iVncXuaQX22vO
c6F7uwpgauXxhhk1FmZpLSwbJUnlnjv8SQNOt7r3vwsXVmNY2OGqyq2FJGOnSj13Eyb1t9c1+0jD
MCZDr1w0elwu3Dz56mNCRnH1Znr/25KJCgh872cGVS+rJT7cKz6Fqxk7ww+J/kC8zRV9Zqg2DyOL
9YJfc0778ZevkEfKtX8c0HBITLrcnA9W7ais7zpbWc43xXR//omZ5KCFID/X8XWseoaN+QluEnn/
ee58v9ASDagpryr/ueVl43AY02/ySYgbm3/4P8/9+cn8CieqSEdP1b1UFKjrf5/980cbKNSoaabf
zX/zkhS1t5lf969fPv/0542NgBvsOiKueHpLFDaNRTnoYjU43n/f9vzsf/3anxdGRl2syiLE+zS9
8u/71f7+7z9/8u9/7AZRiWXX/fr70L/+sf/9pEx1cHaCtDC02nwHf1/TQwdbYr4DpDn0j9I0oy0o
d7MQ/T0vivZBCXt35w+evSCNYGLsCiSr8NyivRFp7YNQu+LeUo2Z7syPRHbZbwsnaAnmxEhJr3pv
Jy26hIoR5Dy0zXAs8u5mDNuGsI6X3lLKC2J6AoGj3n4QSUsRYvLJHs2xHOgCxYNJMzSkamqwDR9K
F+kRz18pYmwf5lt+hn6X7nN0RN9eUmV3m41qKNWDxQ6P8hbgGTYaGtuuzGofXVSkU7x3mWjYsAqi
jDWnc5cjUtLt/Kr5oKTZKq7E3pEQUi3i7066oDvj2ubBjNv4ZHItL6TmkARjmtS3M/RggSBQqHX7
cS+BTsz3SE8YaSCgNckqjGo+8IFrCKN7kw0ZJufplkJy/b6jX+TR23Nc2kvNQ0JY1yN4T43IpwlX
qDaY8rBgMHUOH4XXvQcp/7yTscFXVeSihVl5RyQhRAHqpf2SZvYW9yppdWFPuFNnnGm5+kvoOva7
Y9Anpg+cXkRsKXclc986OgvvsnAuqZ68eI43fIgIGRDtjUeXbcExMfWCSmPhXtA/YFTKlRdKuvZd
joO88mJ8KglFHPYDlNnM8U33U2xAnjRebUagQRHhg6tkJGJnzQS11UA7OJPfWqEZe84Tou4IkJGU
T+oYeGVzNOdzIAlp3XMaUkzE8n41WZXuCsp6QH2CzfwuIeIsR10nGqcZd0qvUMen5IVatsLSkane
UwGqYGrSdWefYNKDNaj+UqTad2xmw42ab/9zkDGVOSLTt11f/YGGVRro1Xt7Z6uUYDJCs71xaACX
476wlWEr1Z4+vm1H4HurGn8CQiAFvb1LtNTl70GZ7pZddUvzZNlMGLMaYAlulJDWwnS3rFXBGeX2
NyCYFBWK5yT1xR/cTs8wKao3mqDw27Oi3nghiQi5tYXSYFfLoHcwkRNGe9Kx7y/qgTYtwT3Y7jV2
YkfPMrxj3Tbez61Y/IqyTjkF8VAYK4mMjYgjrXgwJxQdMu/n0lPcu6THwiWEpE9pLMiestewOUSs
LT3PMaHWIKhtIyc96KnXnSlAVHjpvA2agXqPUqh45QODe02Qoi6YN4tYwFxD/t0pibxXRvHlDHHw
ClWxXyGLjq6Nh9DOLGiDGUX/FaJxIJIAwEpg6RvRFZLiOcDVLqCSqFf0B4SGGSasqIMMceNeO4N9
VjyybFOnu/NjYE8ObiGJyhi74SNk3hBV/d65AO4TFnibmBUVY0oQUDUrCUrChNYRPHT71yEpr75T
OEfhUptMewHRdhpGZMgVlo3qLbGi4txK/4EIAYIhVdpcx8EAKm6QBnslGNk+0CQONy1UpxclzO9x
iBgZ2qMHaqh504RmvTaiyFaF1I1rWZuED/gxbAcdEG3hNacy6tkF0wLaEOtMbLQRmI9OkPtnHDt4
boZ95gbvhpdMlp5koJkjRT8/1qjGWathTGxYczp3X0FsbGJA7vE2nFyDupUwHf3gO8SCJxPiJvB+
03dxLrVgiQIiKWAlZNs1/DGK9UKpzUfPLMu1gxR/w97OPhVB+IXWOz9gwgPNogRc0KARP53eQ45J
6eNulChu2dT7H2oH0CH3DAqVVnoMCmZF1VI/SfDF+aUE9b0Vj8XocNqKJEZsYlcduzu+NSwjmH41
ax8ZcT0Niqxr6/ZZi72Bhb/zNZCuQaSp1iCu4eq1chLlmbLi/XxFD61e7jCftYt+4mrqKbyCFB5t
Tq9+NYTTAk5ty7sz8QbytKVM2nrokaa7OD/MC7uCq5t49jlU/OKZYZo5pmURa/vqHhA07zMzH6vR
Fo+GJ/8QVJSJWDtVE9fANGFla0WbneV0157uBmrYLzFYEEuUW+EFTBKmrjBOv8xsG9dD+WuY0KgB
ejupWe476u/LTK6FVL1UgMQ+Knz4lKhUhrQmy/+gX5nEfwjxF6EZUUPAsnby3CbcBG2lPbpjbBAX
7DdLr+oJH5togUVvhBTq3ZzTlLshmsOjShYbGHMub0Vbamq5dExzIkaqdrj11P7bcCyMl2VFn1dY
UwosszZEjoRI+U7EZ+udKU2Wa5W3sNTsMr8Ameg3dojgGH5937WPYQ3SpVBdYODcCyran4qP/7nj
NArL+PFnfI+Ase9hrPmAPK36XZrF2RYxFPqY/m+WtfzXnPlLrke0tvMInM5HtyN6oqMy+jMaYtpA
rZ0Y93Gg/2EQqrausDrefcM+SSyqL+SUYa1KceTOd3H2KAvUlVCxIq7ceRiUAkhn4ur7KMydC4m6
6S4YghRvRXvCi6a+g8tw+SvCuo6JSS/AqMwYNeVoPmV4HuhZT+Xeyf1g6f+5pfhDv8T8B4J1Qkg5
MJN2pUV7IhoKmvTzg6RVvYZqsI1J1+vMqtloasCqt++1ZeBjsQ4yO1tXRpM+ZciEoQNb351DLpDm
F9oaRUV9K9AroUTRn+d7qnTpIW+UXlOfu7RMT5ZJRTKfMC61go+n03E/d0gBr6M1LNF8DW91iVIT
kXSxD4UaPEaqTQDrEG2iXt2KtkIGPs+oClvWNqc+MT8mqgKwYDeU9zYO3E05kAmigCnsZPqltdZT
LrrkIIim2GQqRhpZWhAsLcu4zQfIMUSJUGxCNcVjQY+RwSGreV6UqcKwd7oWlMshanDKa+TiBW1C
ZAbG7HU/veXOypEYJiyk8DdqN8PHdM85Y31bAyjK1v+q4+ekAUyQa07wqzGIQNXGMH/Qx948QHzB
GzjPmB59BxLd3PIOvdTdzP/ZfFdTYYjWtguiFFGpyh7y0QiMV1Pg7slgL28VILV3W3MoOKFXXoZc
Kk9kAdd1Zz2Gpdk+8Ue/9br0Tp1C1HIYh0770MUhmSi+U50LFxdaVij2k6sT9VCHmbwSZoum124e
ssztrjq78mdNVA+tOfTX+Quuve4h18byKBN5A1kb3ho/ZqnT2smXF1AZFZn2rlsB/jY3zI6+yjNK
BQAtYeMgnxoaCQqjGdl4bXP0jUT7Vdvs3QPFaZF0WNmbV8CR75083illlb1VzPq2YGUQu6l6txPt
QRhe+sYk4m5TmWwMC1VYiMSRQLtqnQuG2TArjqOZbzrFI3gxb79aC11Q3cK5yrKOlDTpi4uK/ZGa
DD7EUFYPg5p9uC4FPsQM0CC9PL7AMH6h9KE9Aa4MnkAvKdMdC+/VFaIRfODkiNqwfmxl1lzR+ETo
EG5dWSa/ZXL3MB391vk1LLd15xmK6coS3WRZCotXP1QJF0ldOk7T3YpVAPiImp6XxAZr1hJUmHTj
k2WPxB4m+Dx/hp1QuBa9G1j5hUY+dxGxF5nvzoeZn0/+JeZLp7RAfYKFrsvePiuF6xxGVok+YnVY
FtNjZIMyuzDRnttSx6sUxwrUpJL8SDzoK2eAhLtQlEe4LPYV/yv3jGZ4ToSdHG1KC7cG58dB08Zf
lDLx0hQlfOppqpvnO5qBKSTBAgcKE19RRtXRkP6zqmbNKe0mhe40Nen//+7fnyrBmTXOn7aP+odq
dMq9NtLhKdDUUU2Hrjefhnav0uiPNMJ9w9A+WcpIklmoX/SCtlU+T+lVUDBVWkO+NgQ1sLQcohcv
Ih0a5kdU2/9H13ksN45E2/aLEJFI+KnorSTK1wQhVVXDe4+vfyvBvrfjDt6EAVDsaokEEyfP2Xtt
JKGiCenDIYHorbi4GnMpqV87SU1K3/shKcA63dF1okByX7uip3PAOqUzaPtM+qlfo7QVB0Od9oG1
J7t7vuXJI/FCzmNusQthfzh9ZkPyxK2vZDY7Wi+mND5GxGg4+IK/KPQrBKFgyZqoLpAkQz2pF2pZ
m8ChaJgV9pNTfkUigW9i9B+WJd1jFjI0z8a82oxO21P8FtqF9vkOyEP9bMcE3jf5NiDB7RpVDgQq
e26oKdgYokdFt24C/tSLQL84gom6lgfxa8gyRSCPuwUxKlZjQ5gX4xDOm7gUKxvK17OWcd0tb2zR
hYhkSZ1Y2Vhk10FRjxdHI7qEDtMPwgH0xM4vLfb//u+Bpo0/lVWZ5+VfmnTxkYuxOC3rV4P6Cttv
Ki5JYgY47vFMEazRwiYoh1/olFmFbwlYxzVKbABebs26HtevdZm8slEnwlc9NTi0yirLwGuifjg2
ZQePBhvp8tPYdb9JUki3ZYBMNVEExEwgthh0zznPMEneSPPaLM9bapGHZO3dT4PA+hC0Deg8d2RI
IjhdXuXOZrEpAGXS1myrbR1ZxDr35mcAZPVPNrPt19UNmOSuOreQa2Du3kd2Zv0uuuR3nOnJFxNr
eodDHa7TeDIPY1yjHwk8XOhdf00lbwWToa1J7jyuNgDq3th5Pz15pbHpvCRu6P7uB2+TaU6OFA40
si/j7q+nAcGIW+uTJIeSwDAErbQ1KIiHYNfaWoyVsRvOCv4ELYrBdYo2AXRQRdwHvBuQaYAWeXDW
QGQD9pF++Tp8yMig8ea4zaOndWjha9Ol41g0l6IEtxHqlUsCrSO3iiiXgqIME11/9ezhiwx5/TKR
CPI6QTxYsWf398IptzPXNjRf3Fb2yOWZNKP9LhKNbbgZv/gJBqNsTtDbWybbW8sgfml5CTnkV0ac
AZrGRh7TagxfcBtTgtrT83IGdgT/iks3syerZnnKrLzwxRz/CdSL3ETMT80sEUT/z/aUPwF0q64D
/1W71Rn587a0UBSnSUkulWFTZBW+/U0DlamEYvwJx7U3Wm3jcFSnU4UeyIWFmmR58hU6xWtHDkTw
EACnocD7xyuCT/wh59n3xnOWFMnbuHRYUtnU1FudjYcfqO/9i5X27mWsCJRjFfY/m+4njDr9g1KQ
jTcfsZdU0U/baY99lrdvvjTEviq716G3cdRVOZrFORWPeRaKVTsa66RNrRcIARafCL9OIEaNXUwm
VzP5d094pyD+c9mBY9m6QYsjDMzCt139jis2AQDB9G3JLQ+HehK9m+Gw0lr9MlO5oxIk1gbhv3Fx
DWYTBOmSX4QsAdZaqJAKZJjMRJ5FfZAjWg5gaIkg2vcZonA4oQ5ROuV48Qsyr9qu9LbpqDnXUnPp
5Uj5VtY2NgCTtV5zlOYpq7sn3E8IDp2A8S/OfuYBKJ2SSu6oe8cnjVr9afT6ZD/mpPaI0jA3fuBS
bFhdz+1d2+N8UyS/uW/Ffpz736Vts5EOZgkyevk/kSe3Mf2AVIuo9cO9weUGLgqv/OiHBEcbefEJ
/6ToDYTSTbvNWAq4RK3iqreDwcS4fRF62R6ggFlbt4jtI50hE3Fc0zz3QjEuLGUDnV/wtTYbKGQa
DBqrud0fAL5jqpXggAazqrdFvDYjYif6Nmpvy8OYlgRIJu28C/P0J0iy+hYkKdQlo/wLJup+oJ4J
Eoils4x85PTFtGWTWOwFTtKPYtgXrsf+y4XPEZQMJ/Sao5Frqqjax6Z2isc+yVooXL74Gfg79mSl
EqoWB+cFPEuABnQxW84QDrroCjrkQl5fqJL2aEhpvFUgvWv9MUJeZve+dr13T9tSpGs4Lmghemhk
7FvDYYtabkcklAJbGw19xbHAozEEh/tHgfd52kQB7JE2oXRxM/3MdZseBqoRqIdUv0H3RK9gem6y
vLipvwznRTAI+7c6KNzJ+R0kA/00SIVj17/atlD9x9bcGaXjvYfGdBBN/qefY+NJ19ts13iQgNIm
c1d3WqYWcP9x8vKxalAyLNBOo/SghmXWKfyNuHK8ogRE6a/84vfLJxfppYo0jVSB8tqFekLOZ5ec
oAB7pyjAZbik0ZQ+OMcu9cIT5Hh0HDn6m2ToAYLoBVmaY50QsulP05P4m1ZUBIyryKethL5fLoNp
AqaAwCjcILKh70FnZHnQ4d6g5cbZZeTwhJnvbANjTG6Gqt39oMYn3HJvk5YkQGpaBwqaKbPa3UVQ
lbYpoScXUH1Is9F2e2kV8v/lrRkRpTAFeQ4Ty//bDv9gzAr/5BoyrLJBhnXPEInR7dY4grN1l8TF
ntSj51Hnp//9ckZG856A1/syADlQiNUQ0XNKmr45gZhkX29F0Y+rnwwNZV6dwAFtRXTDg6vfmJGv
PWvIrq47vnZZ37+GRtS/JkQPwV9+8T2jPhYFuyFCKFIqUEM2r7XgzqfbGFSisEMjqb5GjMt1JmLA
m8xGCcPNY1+MRAFWGA26JmOpEMh7A7cT1/sfZnRGuMPd6KD28sZdhcxll3oI/uIE00aR2u7OVKU7
3ZCKBPDMvLQE+CC3K+zkIoZ97UBFBfln7WVqaR/diGmKrcthqhT9uEsBwfyfHyaF923Mwr0uGNma
8uNSoRheAJfpQBcVRdLZ6dt6VYD1AomUouWcREoeQSCflk86BsHaiiRk6FbL6RQW1XDUYzanYzT8
Xb45ucGMKY7zQxO43qUyYxcCjZsgyOo+26zQ9kRu4TX3tacONMBXyqKEqzb0nvBgyZ2pGU9lF85r
Q23zK0HUp+czBpaKoF3RdF2g8hSxkFeWpQuSKYkGjndsNDrG3mjhhcq7uTrQHs+bTjEZ6Fj0g8KJ
8EyQPIeZwxWLsXytOeZ0GoMA52GC65yG/Pzt0ql66GZU65qbYjxupXYy23LeuJ6snoBa8hHit4iw
5AAkLgqd9dBN/v53kGxCXzJpTMrP2E+CTWnOGMc98WfMo2kTIxM40L+vWOKybk+LqLktu/dYhSrN
soFA1NFHg2iJXAvI+kOKQeNHBtHWMwbzH66xo2enxc4GkrexvGy64LsKHho9db8ptom8wXd0Ct3S
3FNRFEyjPUaM3PF0E12m13a7+/oDCpBgg8zq3h2SPWORzL98m0gEc0zoqvqjz9Be4Mc3LYMmoEdc
RC4xOBneS1tjnhhUI4H+a4eacjqUqjlCQsa6rsBAJPUMeFJyHTtR9rws9lUUPBeNbl0J7VKW4Dr7
HY9/hRDNd4mOfA0XetWP/gSxkEpq0Ll+S+JhQCQ16+W7BZCsvQ0pKam6E3UIb9DhKdAx2w25Tod4
Ju9QIziSIHTTiugmTCJkuA4fy7H07bJSOGotG+YZgzvy23tYzDyO/wjWxWdTjL+rFPY3UMBh5YfT
Dsw/9Y5WpB+d995n7ryHlwH5U/rjsZDY2tp8kheAB7gPteEts2f9A7GRvjbdoLpC2OygWVWXDs0S
vhHweTjWqxr4VeCvxsGesbcVrzaI+H9q/Yd+nbWFZ1psRhC4F5rqa0ulLo3llF2MHo3pQGrR8tBM
jnei80umr7UCURA9Nlb2+/4uh5W8LPVAY6BfHVoAEXSA/lCXa6uiGxWLvNfPk52SnhcQOAIX/RhJ
7kGqxuyZu18aZPFCAJApS0089eQpHJPePNlTT/e6KKPhBQ6+hVI1qy8Z9tIHInSmJ0eAAswI3C6c
1PnjhgbirHKEjJ75ECyC8sUn5RB3FEjJCS0Vii6YvHrdr3BfB0TuQLqR2Gp2Y47JdR5Sgg1zHMIu
hvluasWxDUcYvaCasNqNrJhVu1tW1TiAFCat+eJFjQ4ex0H8HRhwdtzZe5kJXEGTPrxothftlquo
NrvxmDgDckgmwNf7fbVgpbyMCUMIwFLeddbKPx51OcXyAC4yb2jfZ9bRIUDrJSnky5L9YxV4HVMv
ea699Dk2GNaETuM93f/BOqI7EkT1VieadB3ZdM9obhgby65pyrYxA5zyVxwFJzfQu0PumMGFzpWB
SpdiBZPYQ2LHzWPn2uND2/mYhMgDch5db55plr6XXUUiwVzYzhqEB3M0VUy5A+sXFQypgHYGlMQP
S50uroMtuKo+wr4gwCaKpjWoE/HFXvV3bDJLLVJIUVj9bq7feGzaIBGnXXQcdWtA7IXXrqiiDu8a
R7HR/3sU/u/RjNhkFIX59v9/7QCKHu8YLq2aBWmcC2gBKtyAKZKGNZh+8xJqQCsZJqL70uTGbuwy
ecDLX2ylKZKviBAxfLz9T95JxPW9qV0q1yB/pAHBRl/G8PXkV5smh3hkZ4pu/Dk30uDTdtDzhvgD
L+Th+VsahRcf4/oB8Ryz06ybr1YLfTxp4vbVDAslBAFnNWlEndJA2OZKK7XU/csD4EXGJXRHobH8
9quCTzYl6ceKYT+YGshhdCtsbhv8LpMpSPVSOpxQpMOGnmq9ScgOIgyah2ouh4NdGW61C2OrAu4M
pz1Te8ysgw/V1jOu+6yEBxvRYJkkTSLmwPIhZC8JJBXXkA6y9phmOY4urCjv/YT6GetKsFtOYUAh
ZOJzj9i9EqLlQ4x2GBsLY4p+koDy19X+3GMLMEHVe6eQA21/PIQTRqWTNbj+qfTV0B+N+sI3E65R
XJaj5cGnSUq4OZlhYWVGG2kAxTNmUxwlltjlT1wepuydsVnxGevzyVH3LQNBcw7H+McEIzUFgBy2
uRzMtegN7qB+ehAEl+GtD+SpVw/L8032b4pcHhr2lojimYYrg1uuoJHNB5fVEtC2lO9+2X2ODcHP
FhwNKzHTJ9xbFjjjDvdaEuBAkHAjQqZohe+hzynsYp/TLD6PFTryRMNqAGaL3AV1o1kWizH03u+/
qVET80ROoAuxAXFuV8enycq4X450wetUQujiAXedfmrKUmxSMPpAdxPrWcOCx3xdew8DwkGBd0Mg
V6d4Kf0142xrM/pyxMAVGdjiZpRp+/vUB0j+IUJXDmClgQXkLDMrgqsi4pIzgEktrM+C7sB/Cg6T
WwK/6K9FiCDBZ2MoAZoVjmX2PJoJMoqJspPs7DhxslfNtcJ1OKUo1FsS3iLPbNZ54z5rQzr+/r8H
AaXTrIX+2STTgoEvxsulOSUl7gOl6L46NpOAQGSnvraVgl+HZWYJnCXaMlfvwibaGUE9fdZ4C073
RbKS6f2ycoSB/isWXB+5H473qy6fh3HV1tizxiw9jVWZveW8Uex4TYfoAveZCA/Vv2Ba7VRVvA9K
LBNhaLL5ICr0IcKDuc3dsXxcepRaEelXvWBolzQHE03HZhGWUORtjNrV3n220IcYsPsKdF4BqUqn
zU4/0D+AV2IfVeX2OnacD32mpl+mOAbF+FPU2LDevGHcWOo0CcVRNIV1TGej2bi/cweasKHKJ8fT
5C0mDq/KjcOs8fQU6vUL48L9GJfGh9fk0zGks4h66jehJf5JNiqgj6wjDvEbgmOO6GqQJEkHKS3I
lOhQ+y1Kj0qZJfh6E0vvgiTKhRts7TxqL35Jn7qhnxSoOgn0YXfQKkaJbEKAlEiFVpUhrn+QWkem
f8VVRPg3mPAOtHMjSQyuNm3pMdKgz92NNjCixXRKq+yef2ZELIMa85xyzo1HiSeJekutI2rufN+X
h2Xm4N6I89egS8Zt2wm2QJWREbGTB2vU9XxGbcNYfxJGuB9t72xVDfUIoZClSkqxuLYuLBqnvIkL
CM1G5OM/hl9jgO+CSNFPW0Jv5dtyWoeO3KRgDPy6Kv0VYI9zzlx+j7Kw2uVNIy50B/894iL/9yi/
jAY0Sk9LmOsKVCdYJb5MS8O3qB5yr4IwlSqJVlTlZ2JNyse0Sl6FSBSarZ1wv4f+sBnUHRNbLtg4
QTru/R2qeNHK0dFHAF3R1qYXhud8CEx2I0VU83vGycVURd5yu09Deu9lib23A5CSmHr3ggO4UMqt
mK/FzdLdHT22RL0797coD82z2Q+nvkw/p3jSHlNXa94T67CMe1CPdVd5mv3mj95FPrYBhERM8At9
hVd1TZIlhA+tEDAmsujbzZIXu986pR7+WDWbf8Tj2WkYE+MZR/IO/TjTKIp2YZjXEmwv249oNmhu
JcmrJpmuWVmL/61z+mLn6IZ5IE/bx5sZ2atW7RSqLnf3jZ/huVwqPsb9FygU1a61JMVFH2tvXdmu
sFvS3Z1rBk6ezTvNfdEeQ/OIMgK52EhnBTbZUOFGTcSPIluFwSZwpPiJu/xrUXG0xmC8EK3gWtrl
vhksvIGGvJ9rZw9brIdTtoF05PWhcfM8u91Ti8d79nU5jR8GQL1GsKXfjWs9Xy1Ta5Ids6flKIeQ
5+qbdraptxPuK2XNFpv2n3UNovINR731LoUJvigz0Wd5dMVBGnQs49uerKm3wNX/olM9BAb3grR+
gihKD8/IubqWXW3nRu0xSONm01J1HDDGVNgNk90iFdHpuq7oY++oL9KbTuTAKrLT6Suek1vrBPSC
44maIuk2jN69AyqGZDdKjLixx4zTG9R+gCbPdvmeLF+b5dR1aa5PZr61xlx7xLcZPnZDiBQFahGU
UtqRamtXq5G3W/jp7j4fryfMgoH56OeV3C+t98EZzS0mpmSznLph5RxbIBzEm3Nv6KY/5DcRka10
c14co+gOIvMx9mXzLIT3VaYIdbNa++YOcBpqhprqYJrd6YmQhWQ1C9NXM3DCTdSmf3lI1iBx9zE6
7J+gdt/sfNLfx9qWG/L77FNilMOlzWeJ9RQyulEyqtJ0x1trUosuvjXkZ2BOt0zgDk/oQr9qJAPS
1MjJDvbLw9iEqruOCqJG80PYRI3Ga6CRmSQOyWZx3zxL2SPUkDQrwXfRgeVf2YEIzo5taz4vN+Gk
QKnTGK3OBhU7Zl4UPRB9vtCN1pzQZqePJiM26NuWt5YqMjwizuWKEhN+/VyFG76Z+cEMayRegq+t
gG/9qDfkkYlRtB9TTkdTinPVa+7BMguHFEQlO0X/QVNIdKRKmeHJNarwutwn5wxpFGaVj2aEyrp8
oawKwmODveE9cAxShrC6hjMwzWT5eqovaq3aKfcFkPZ/dLNkp+/YTo6r5TNwR+mtcyXpm4ECbogG
zBEZ2fINEbt1piB/1FvSmkd3NC6DRYmMbUG8M9L0uMI8E3G2Op3Z+wY6wiv+rIgg57Zbkyk30zl0
6FKrXbtk2d/VRofTW/XZWtP4mIQZHlKl8dPrOju6RtesE8mSWTna/Egaa/oYC66/5cuz/ACoNkzQ
CYKkZHhyaTVoEbPp0fLhYuiH2HlrNW4YWQZfxK35ZZ3ApNuvNBgExJ30DqJh6HYY9x1kdIayWJSI
FTsMlpeOspjhWHbwyCV9cPW6Im6bgQGyv+nJ6mDQzE5KsoUEY4fUgJ8qlYw/8zDljMiL7ivwEgEZ
fNCeWsdSGg7Eq6P2rmvFbXkP8sK2XjoA87EfV4fJ9qGD43E9+ML0zoGDsraN9ebWlbRHInqqn01s
fRCeoHRanQMm3KaZbE6Ve0HWY9cVKBK1qNYj5gLK1PQJc6Cx76PJ2Au9Dq9jWGyGuBMPVkiJZBC/
t1P9QGhKZfBhGF6z5rYdHUTcm2syZOJNTY71VQvwjXnucLhXrPAsMYmlyZ+pM1rs4DhuDX0IH/97
8Eom2pPW/fnvKUxW2yrqq7Obgk5dSrViYIwpUiioAeXMOnejfhctXl51FCxHU84kJY7xsnF5DEUN
UqJrIOcN3XNJRxrDtNm/6rTTPV06t8ZtkkPUu/Vas/HxDi7yaQLAL44FXVidkUFGgEeP2a6rL4Dz
5u/GwpTtgJo75klN9nyufVjE4158rEUra3BK/tJRrpFTYFnAaXkaOgoivOv6qzl4LmSBmhgzzX0o
2f2uRoIcH+71i0PjH5rWP3ed1TTo0SbR/ycGdpCje+iNZm+o6VJO4b8Hbl3As+dUt5gcVrR92EiV
E7smHqb/PZrNmZW/E/u49VAYOfonFSDZPESFgG014ngXI4H+nFIbm4UIfxq6Kyj03LXRet2Hbuvv
LXy8v4ixVmM6kWOq5+i1XWZjBv7oCz2a8sOl+TjT/HqzHRrrluVV2CO03V3E0wbyOaiDfcbVeklb
1h6lrqvUgz8ZNrko/W5ZuhJLirX0CcqJwxr5Ro1hxPVUeyDA88xwD+0XOkdmL+a1V2cRAZdPqQT5
QP4Woxx1uvwgiL0H8n6HTZgQO7b8Gi6j6u1yqqsusiJ60CWNH7NaQTLUbghyVXrJWvlrObNYX9lA
o1/KaV9vtWDuH/870mLVVycbd102MYTA0vHxTM2fBf3AW9CHH1Pbxiu+dxVSPI7oPXMbV0eRek4b
xn9/GvX8aflQ3l+7PL+8YnltHkGpTkbnb0PrYm+5c7LRvdT8MGKTHmIKZXYo7KdF2RAPFuLP6X0w
wNLrRH9vl8KpIuJ1K5hGpIk7q4woQLmqwel702OnEfjoOFFxWF7aNl1F07xL+E4RWOjLPjxFU5mc
HAn+ItXYDU1sAN76ttDWGV7hKxAP7nsZXJlQND9W1DQfo8ECrPT6U6+CwkszORAgGpEKPL94LcDL
rA/Tp7Ce+rNb5cT5CCd7rwv9qKE7tkRb3Uozbt4ZUTmpp72lkRG8uLRDlmeDHhSvO3Vvti7r93RI
5jOSl/5hIgv8bTavAS2IbTErdbbdOzfdZQUlTs79gfnw1sRR+ga8RttBddJ2y+nYxm/LC1pPSaos
xyGTh/98+YeGapgR2SsYW+/+jC5+s8Ctg63nhsgFdd0/a2OJLIW8le/I857GOWpf87BojmOLjLIE
XvqNtgCASxB+elgQ946G25JMv+rdCulGxWiW2uHLgG5/ILaUsbA61ZL2lSiV9pa3Y3ftyJSEeMnz
od9M0Bqq7DzRX33TM5pkSHdpvAaXSk1/u1lqhyOuWyrikqmXRK1x6PKo29cAyc6mne3SQvLeoMRb
L8vj2FEP1hqJiSbyIvZ27W1KLSBDukj+9ESESNH+5b1VJIC+fbWjkbShsGhXYyxAVbX0N9LO87fe
EeEnY5UuqNsXgITinGeUavdzLcDz4MMRL7vxTatKWvlU/08inBx2Glp9zhNfO/DHWnuSAOzLNFOM
VWNwWmqLtKjjp4DGy3KGgwz3V9s7J/JL0Y1QpA8Sr4JdTPWtcWp9z5Xv7oaZFaxk37ijHHN2jdu7
B2ma+XUsYF6lg6a/58b4u4PI8U9MpAub978TmpYHGCRhOoRvg9kjsq+4+Ug+51PtjERl5CmJzAX3
otnsxF/vaxTmvOmTSjtTBVDLdqJ+7liOzznpWevaMOrvTNcPAxEg7xEGtD19VBjRUC6QpAZs7rks
dNKClUAoci1kObLkJtqm4RfDeZKxeDyLKGZUZpEj1mAAQcwYv+JjVKFUZvgHLiu89aghjcR4Cywa
nlaFpQS86fhgtkz4IuYaLXqxDk7Micl+A3uEU1oB49pH5HYgqatFu0GwbefDd8PUM+5tVWvpFj2u
yka2s5Qdy3PV9O56EB3Cwkq3unDj2zCK+WDiPSV6mCHy8lxdVb/KKEXnl+OH7xmkhBvoGzpDL87h
jCpJm9Lsd3n5ubiKOtmGB3fQ9lqo432qMyUHkyoxhyKmA+RWrNoyPVWVPV0JItKYTnnVEWwPhrsu
ey97AQk9roytA0n+ywAaVDTl+FjEnhItU5wllWvuFkUwHLgN2Br/zbZV9oLDdDcAXF80+XPmJNqz
XcnujLTkVisozvLQmTXe8dS/jmCn3rmALjnD4Z/cZcsaBWmJzdZ0TqGlgSLJveysZRORL0PhPUiE
USqLVNyMMC5wWcLOqxL9xhBZvyUJqiNEvXjwvOpX8rJUqNTPZFZf0ttcBvNWZonxkRuQGP3EFSRk
te2uHUNmH1g1px3hkKGODKd0z2QUowDKcqKT40gpBvekI1ZnLiXmIW2tNUfE2m/UIMgVp3K6Ji01
XzC6zt7ES/EUJxL0YcCtdShkeiSrvrgGpfEZ9pH/0BuJ8778B+gPnXd2Yv4DIzj3wShH8zFUFKEg
zn4b9LBWTm+0j27S0mNtwm09B/YZSLPYMDfLVrbnvXVOPF6Idu5fW+2lhlb5FlP5HYso789pYD4b
pVuf+HVwwMBI6tc1qop1tkR3MxldUY0Oz5X8zgwf3tUYaMel/jGBdbQWyuRIckNKyD9bO2lowt9w
d3Iw0IY6otnpgX+Laqpz6ZKUGBcIhuZeZXEbAwhKFI5rfYyqr64EpOD3MntM1Z00SPRLmSGzeK6i
VOlP0n7AzYW20hrK7ySyjbPVkPdBEGO47wcb6mbhvCXU0vuiIZVsOYrogeBmcKpdj6ttF+J6+YWg
peiGlTebIfRN8e+POo3VokbgR5W4rG8A8xJIX0b31BdBeNSkLsGFTckrRLgwOVr5LZPz9JhqaY6q
YgTbPItfDnrii4lEcj971o3gzGzvoh9+QEajvxV29Teoku6vJZlQWY3xM+eMLwlmL58T+Ix7h2qk
IVJrx3e6fBYFimtB+vYfOa+LwrD/jBqyNhlMLgJb9OgJhK0CHvNGgC/9rv8CiSq/iRQMtnIehoPs
FHq59/NjZMDFdMos/+5MKMpqIFDE5hY15i+GzNMtM3ui1sDREAbjTZ8hKsmiGbRXaSGmtKf5HX1t
c44bHeG9aiGUNbUzt6ru4kFKI83LYi/ooLl0sA1uowGc8YrImTdXH/b02cRVSM+9lBPIBgxI0U+V
ol4txHMrO+Mlr7pog93P3HdqNCX79mqyeN1MFyV4ltnP3DbDFdbH4rjs3lONXiVmssSk4O0N/ESJ
NSTYQmhkKndWhgQDFwAsrJywaeC487sWDAEZg7V4zwOUhVrxzXuOVtieSScxUIH3Oh7r0rPim26p
rpZ8tueUZdWo/WM60iioIgrJ3KXFmsoVfXHFLbTTT/ZxwSnxy3dPpNYZYQD1sJoT5g1ByzFiClJE
greKLtul9kmyBvqwNoVzXjoCHsQzmo31tRzr9lbOLGv2LIc11To1/eix+tJ9AB9hTTRzylns88xH
6jrqnrqV+vf3q+arriEGvHmBXT7rpfFSaJ54jofkZsuG1ZfQiG3URTgZUuevGLPgqXZz6+b7/gUf
5FeQqaq4wsTF9uMrqWgLJIllPHXM+R8qiZgkQ1qEk49tZxmRVgKR14OtqzalcCRwZefaqUmfu6E2
HtvORXvEp/qGpA7MvWuaP13q0K6s819LpxBs5bMeNmRvkPL06Ne+seujLDxlKbLrYUqbXedP4ZMp
Ae6PPclEFRC1rYzH7JW6gsZkgAdyOaWlxq9qQI2xAfktOzlp8Nr/ToU6Nesmg7JjertubjVA8z5R
sZj8NsvFFNElpr3qgcNq9cP9Tdcl9d5cTNpuMeo0M761gMjHxbtTcy8pgwIKvUr1KlWOi9MLoqM1
q8NZop4UuOIZJZRkSKpTqdnxI63hS22U/r+dIiieZKvL47IVM8shOTckuJWEJTxpVfzGG6u9k34j
j71PLl5l4SsKOhIn3bT/oduFTWQW9UtbNuLazunZpAotV70kk6yxRX6kDVy/BNRSR1lDhxQky0uU
09eKPoEDcSrKYK0n0/5+TkYYwhiiqlalRaxP3CFHl8A8zG2dw9sBUmIcfW6yJu4rpBxlutEKzXyR
patdA0K0PKCiywbw/pBobAWd7MvWHDXYYmO47B/dYvS3mYfTcR7hKBC6lG4jbGFR18Ia6zzPQXFF
cy9xCJQ1osj9YjC4d6IICr9SEUqHb7XXOxgf+02YM8VnBaVz4BAF2qSNfQhTUa+XJSQo6DKkYVSe
GrWi6L1g/Y3zGxJPer1+haYptru9azb+emnWjw5DtYEk6kPvOeOT0xp/inBadXZjfTCxdfcxCu7t
vRPCnSOsQvfkN3OOYgFNMRlA5n6RvEfZ68QlvYbIYr1XJmkhue3ph+W0YRIDxk91dmRkv9ehtalF
dyqtMTrqlOkXyaI4IkLdlDX3g6gliMqMWCpcLnCUtJpZYM+o8/S49L+8CfUKtNDTcqarbpgL33jt
41IFpmgel/JneQBqe+zLsr4uZwTHtceZXREY+rTl7kmpFOtGQaNWiMci80cy4evqUDW6dqhr48UU
auCp5HtD3vDtcv2PxG8yhAIVgCo1m6liDeIz8+FnG8rakckEvjN1ujwgzzKJAwQYZ04EBnuSOd/y
VUqb6RKT/329f80Gj/+zbef3Hy6v6BjoO8xGrstZkLC5mDoSFaKZmayQOda6MSR2Y2BTVDOb7DZI
7E7+yJhCVv9efMsVWGBzYh475ygw/qd7QRYuRhKCOxKByc3Kcm8Vtm5wS8kWOTsl8EkEurflqaBv
uh3jKT569YrlB6aWCxROc7FbnlseUEc8mRhnodyWKfBP2Xr7DBjeWEkmmMDJ1jPeTIMotcy/kgmW
n7j8jhrGKbZsLvEhPWkzAwOeN0DjGOWAu73lAivKMkDrJ/Oy9LqVwkxOcX2y4AnjGKy+LU8Ct1UW
EtRX6TqqY//Yj2H3kXP/6CryEqLcvS3C/ywfTn7N8ICvUv/q1RZlpGG0G5iKL04PcJiaF0kgdJoC
2gzKa/DMx8y3531l10jmaWNDq1QPcd/9e9QATTsA5Mc46e9qXw7IxbkTL2Zpj8iO42wN71GTVXuX
dJGHqhjGy316qszyy5GsspsImFJZFIT3p6KUkNmZzdqmNSt5Vb8VVFz/KV9IRFbrP4my37TSi67L
88uDpukRO1Aq2FL3AYJEjCCEHnk09+V7mBTagUGl+NGKsd8Rno7MMB7Tr+WIuIrsfnR/TrLy0qh5
EHndPFsRXe6GYm+Lcyv6xIp8qAy93jPiEWgd+5025d3X/P84O7OmyJEsbf+Vsrwe9ci1a2y6L2In
gAhIEnK5kZGZpPZ916//HlH1dZMqFDEWZmUUBKRLcvdz5H78XXzbGaHQ/U2iFM2talr1KtRKeaWH
OcgFZ/imJjAsXhN6E4CBQbubPV1072dAOFtzHwvH2re1rt7W45fX7yDxxLdGtv3zhy7QbpEHwojI
B+KmvLJnfS2zMeOAZflazSv68JtZtOmtbqXVFm3uZo0bIMczg9BXFP4yzutV+ak3bHPhpJV+HXSW
dBNnhaC0gIlEH9VPQ9CqV6pfkiHGopKX6NR3VFD2KYV+B1TirjE43fJKz4FF8L1oLAr5UGjg07j2
leYfSczZZx3Au83pyZ80fSMy7ochcj+2Rb3BDk9ctyzV8o3S81Yo5Wd2AliF2GyQQtQDFqIyAQ+P
XzQ20NevPyJmyizrTDQvxvPaLgm/uYEWbmw7B7WuQA9FdhbT4rFxmdPC67qp26uGE57/fKTamDK+
boTl3IBgNy77gJmrV61PRfB14ff6WRtaeKQiXAEYB78xCEO1m6pXsZ8FhybCMpXKkYywn6HtHR2y
fIeb9uLPA7rXn0lcVGplhirxPH0nbHW40U03oJjLmYYZ8c6J+7bca2nUHnSUsot16VTh0tVBH+ZV
e4cGWHQL0PnO6iP1Vmu05ZsFLqeMwWa4Kzqc1jzfRkNlPIN6LfC+fpdYag9NAtSNMn7pca5e6bI9
Yr+yEf0T5y6bGMc3H+DQKo+WObITdftBT2T1ccj++ikdj5Q0uelujPQnJ1coL5imexDukCBMxI+s
Uo5xL8yP8riFi1P9GjaA86CmubsPE4CFiTMKRuaBtQWXUizDolXWTjRAIWmU0QBN9vWNiCSIFEYq
WOjFcNK02vjrZ4t1y0bP9GYp6tC6s2I2fLHk1KuOmubd62fofbZXMqUUbMHGz1K3Y02PeKQcpGDW
eWXSpR+1IYfSrMnuLpTsv75rW+nF4oBix2lQuaIkaH/1OIwWCQYGLByaoxtk11mrpc99bFq8L/3h
wbcG9GH6utlIQGWpQzTyEcArUIFcAb2qofcc2cZdGIegMcF6Y6JkBDqmQTmo7DrYAB9E36bJcEMC
XnJtj19ef3z9Mvgl6viDc4eobXtjV06DrjTf4ZqJclOmdtdOAl2Vjz25a28kxwRU8qqdIWGCEZYY
acs5mP7UKfFE+feXKlSlWx9htJuK0ybMJFGLHOXvkqxDeB44M4LfYvVn5jW89Gag1vbnggtqEO9Y
GZrY65Krwj9314+AQtb3YgmCzNi/QmhywYJAsJvTMPa7L/Gne/04bBJ2a+wy7Lp/7nP2JZKZivuM
+bVMLQsSod7J96+/MEalPC2vzKv/fNYZw51muTWVSozcABgpy7Qzi6OKMt3CD4SzBwFRLsMUS0X8
5dTPnsMJcxi3n3gZVXdGjJvt+HGBGzIsHxjhAKs3Km/TzyjwXilIBHyvdApGvWq5d6yhTOA+ibkC
/RN+L0vQQ7xCvQAEVIcujDWKi1jsbrd5Wlv7whjTvDUWKHF/fZDUnGxq9NazVrlY6sIKMzistGKs
kby243Bb1zh6DjEO73K2gK4GC1zNwzthjgdBaiIhw8PKvoQB+zMNP3lVpbxwwAjGM/YK0MGZsTYq
itAo52Q3OVu0NQ5f7SOnmyOH0FZehuYr4inuT0VY0Fay8osTs+uOOMmE5hQO9yqmxWtPYzvbcbqy
JYrsG2cwlF2FEuOe09lujziLtMNMtAOkbOTbwMHoga2YxeFHF92bDbs7r+zHt5m45/QagU+vlL8W
qsKpdli92AHemUjkeAsNoXjwdMpLHOVP2AFYX2XfoSLGSfAn36qUVeLY3h3VM1ASLF5vTBT09hCu
lZ3Z3Cap5FxLAZDAvs+0m9fvWIarNy6mQdvX7/7zmf/7Z26oG3uKmfjgdslVQwVrpwdGd+g7Ezub
QcSPHifcgAGc8Afi6xyUdKhADojLuGEnvrPp7RaK1KXHXDWOAXy8FZiy5qgGHIirJmwWgsbeUy93
d8iLWHhIIxLfe7Z3zCEc9zqMeKusuj2lLgSGTdapLeAW5r8MWwimUZXZ7kc5Z+qizhD/ee7HrqeV
fOn+wx///a///e8f3f+4L+ldGvVsM8t//S8//8CmA1QzW+rff/zXrY9rV5n+ql7/2b//bPJX25f0
8By/lCf/6FMa89/0T8a7+XezXP2vu1s9V8+//YApq1/19/VL0X98Keuoer0FnmP8y//rL/94eW3l
U5+9/PMDHNqkGltz/TT58Nevrn7+84Omv/bTn900Nv/X78ZH/OcH3oXJ8/TPX5Dc++cHcFH/MIVt
6LJiIEKC2siHP9qX8Tem+g/dFJqty7ohdEXVtA9/JOibe//8oPMrg38pq5zJqELh4mVaj78R+j80
gQOGrYG1NFW09z78/4f+bfD+M5h/JHV8R8W1KnmKD39kfw7x+EwUFzWTd4fQBJ//eP7oI+HNJf4L
2W5sRizbvcuLkupFoUmbFODb4k0f/HW1t61zl++2Lv/eOmc2TtFVknvHqSTv4qRWV2Yhg38Jimhz
+hIzD6DSqW8fALnSLnYaYR2hpWBXW7OHQ40p251u3Xj/AVTr99YpKYWGntnaMXOEjc2rf5uqwc5z
jF+uJq4uu4b5+zW8uC4zU+70I27BvxyjfHQkY101ytOAbv3pS8x10vh4b0bZCgrDzzVFg3vtQnXs
bzgkX51ueq6HxqF/0/RQqG2oB6p2lGT5k+4gdgNK4cH1ks/CcfanrzF3++Pnb67BUbgdmI2kHTs1
iwWqJag0jaqndn7mIWbmqar+foEidA3BIbHGlrKHAMnJsxPou6FRflz2AMrv7SNLmZVOR/+noQtM
KOWQRcLV6kyUzXXPJIYhvUuZobfqsS2pPQWl9ZRELHZO3/o4099JEOokhE1J6a1ORMpR740fnog2
cSldqTVFwAANpc6+yqp2e/pSM8+hTEK5EoVpolisYOraFpgP5WgsKcqZPDEzxMokkuHkub3veDQu
VcqCdY+2hFWd7ocOKcHT9z93iUkgy0bNSVcVKEe7VXae639ic7P0sDY73fxc90yCOOvTIkooPdy5
Q9UuPF1V9uiin8t0c61P4lhXIwNvcim6kyIdS5yYYqeex3p+4c2Pl30TwjqyDY3ZFN6dW2Oigawa
EsUIP1zY+iR+cWBOdLOI3LuEA1lz3Q5Q4NZ5q4tqdbrvZ7Kcovx++yPmOeqkKj86IuDA2d1bOW8w
nNz0rR3GF15kEsd1Gg+5oXv5sazxcK67DcYZGzyFEI+wOSg7/STjZHwnnpVJPLvYVKRBlVlHPxn2
dlgEi0LtN66r7huj33SeuD59nZn5JCbBzNqqylO2EkefM9pHDeiHDwnv8XTjM5EmJsFcoxqsSzH8
D9mIytFXqvjatOjFhUFYnZux6txFJuGcc4xp6zGUgEreaEmxKmL7AKkzW5iJvC7q20brvyXxVx2i
vhOEq3SAodi9GAEvD69dhCgvy0iG4+7YGZ9UaSu0vZr1C36oaw99LtQrcelKHk08iwPnmv9x7vss
IcARdJ8M82OrnFlfiHH+vDPkYpI4bMhmQHSc9NjCy0d+70ujROt8kLZs2IaVU+h7rbZXrlvirZUm
2LAkvnYmMOf6cPz8TdirbYf+gF2aRzeNzaXZA/8afK+81sGCnImauYk2fv72Ek7eeE7fWUcIlVeJ
2z6DC/t0eprNNT1JK2qL9nzG6cGxxiBnq5d4kgGCDc6My1zfTHJK2qsKJd5OOaKBf2tgBivS/slV
nPVlNz/JJolh2spAjepomB6V16Gt7M/Yt+WXvazFJI9YbRTlRY6wVxuDAPLrO0U4l3WMPEkdKHAl
uRz15jG3FAsxfa978gJJX4f5EP68qHPkSQLBhT5z1AKxfQTT4IE1ftD1P2Uqc9bN6QvMDK48SR6y
2bhFLjnJkeJHv4xDpVpFOe5OOWCyy2JLnoR1m/qU+ZRBOcL54AS6uGra9gYk8/3pJ5h55cmT0G0w
ufZcipDHRKnw0+qfbUvah222NyzjzBPMxJc8fv4mdCMqFAkmeBy1ykq8QNIaapnctmdanxuCSfTG
CM4BqaL1Ri52dhrsgIc9SNTgTvfP3M1PwtepmZz4EiDRlpUYPGOt1toLzYf4d7r9uf6fxO+I0Y5d
4MfHoNSdaz3zk6UDznypG75/12aIbJy+zlw3TQNZE42ey5x3a2X2OVDNFUTBa7OJbk83/343yfYk
mEWCtqgXFfaxUIX0Deai+JXEanjRzhDBit9nUKw4rLdV3i9WmO/xzP2WKd6Z8X2/X3BW+73pUcRC
i9zYOhZFjxUuTi+sAILmsxBNvb6sbyYRjOBibSWDah2xPcFt2K4RDr0SrGarzWUXGJ/tTYDp4IBi
uLM6G2cPeFCEm7nXGLvLGp9EbxHpPSc/gXV02iOUYqCrCYafl7U9id1E1SzVMUvjmEV6tvCSouHG
7S+XNT6JXC3MQtWv4PEjSoDPvFqNfPoiuHBQJ3GLR5zXt3IjjlGUWbeSN2yS0vXPJOW5STkJVrUR
maQ4vnI0WpT+InQbl5kK+L60u2R5Ue9Yk4BNvE4xG+EYR8TAKgBk8DAjo0zuTrc+8wDWJGADt9bw
PKZ1Fe9zI+ZsoQKlDsfrTLp5P2vK1iRqYTsHbRRQrsizCjMW65Cm3g1mEUtNBRlw+hlmUpo1CdsG
DQ8E+XKWheDwjI0zVNYPJ83McyMw10fj52+i1oJ72qmxHh1Lt8A+oGyVDSZ28IIbzbhoeSJbk9iV
3d62EfIHCmuq14HaxZwqWrBm61+XddEkfkUeWsIGwXh0EzNA+RkVS2gOzZkpqoyx9PcdDTqvv/eQ
YzsehFMzOuaIE6kYVrDpslR9LTQk+YKgBYh/ZWDUzf9k/ZDWV00ig4u6kjlSqyR4JZ20apHFNjGG
cX3/Ki7PlZnGefbenU2iH9+QkYinRcdQxSgOD5xQPta4uWW6g0T1sD7dvXMzZJIGkBjQTYgeEXiq
UWB2D1udg4Uz79SZxs1JAhAWTuIuRr9Hs8qvI9XiEAk3xHg4E6Ez0WNOMkA8xFCMzB7vU9V7rIdS
4D5mBKvTHTPX+CT8Qws0MCoLHEFqCbxaVeu3JmJylwW+OQn8MgKZr6qWc3S6DH0P7NR2ZoyfzOl7
n5k65iTszdoQvfB98A4IPOIhniXLorG/2d5QLOus8NephZTI6WuNnf3ONDWn8e8ZsoIUP4ubxogA
8Fv6um9brLojuKyWFAZUhDJk40vXPPN0cyMzyQhtJhoNbIeFEHTe3jjhoD3apZ68nH6eudYnCcHG
wzWK9Dhks2L3C8mpPslBeebO5+JhEtK1K+tmUlJgkNvKuE5Dvb82rTw+uC3YgNO3L8b7fG88JgHt
NXUYQqcLj1ngrXFAfKyi/KfktBuSVm18Ljj4TId0AzM4dahs1pd123gi+fZNM5StwAOkdo46GSVb
WbETQ4/S4sxbn36wsaF3nssY59+bV5msD22tOn14VOpWOSDfJl/XClXZlGPKlWRSMgv60lgnkbsJ
k744k8FmFgHGJAvY6KpkGIEE4MUlf5Vp+SYJ2y+uh4YJ5dQzITQz5YxJMpCEFWJpU4fH3s0grlcA
ehvMYM5MurnWx8n4tuM8rQzUVDKPQ2nFX1GJ5WBKp3TWnhmYufbHz9+0XziAF1FcgyWLo7hVhzvV
Lg6nx3yu6Umkh3ku53KH05lrRava0146p/x8WdOTMI8lL3dbUQ5HLcqlRe0ry7rG5e1046+lq/cm
6yTQvUHqNBGXAdHwxMoBXuzdQBbpnLsqzJCglq+j+sfZsuxcN01CHnCagMLkOIcBAMfCKqFnpDki
rKcfZqZ1fRLZndk1sLiS7ihkoHQtdON1bGbumdk5E9b6JKz9YUhQhguCI29Z/c4W4bAYIGNQf282
mKg8JFFkbJoid7Bz0tszSXLm/ahPotpylRKYiuEjr8chsyKBdg8W5McMVaChV88Exky1HETG75GR
QczJXbB4xxoFkRtFr9t7HSXd73Uj4nUOibbP2oPjGdvxDVOo6a3wpe1FgzY9oxTy6PZT9tKhc/Pb
ru44IjN+XdC0bGuTEaNAC5w2tcrDuMxAbwwjHRHil3269XfnA61PhmYgJtvG18sDhNrVIFDBzQcA
l/qwMNPkxu7DaNngf5JTxD19wXenNxecDBJmJWEAiA7tbCB5iy5D7d2qwnNHCnOPM0m+ml4O1N4w
c8j7HZrpkAKilR1CdkP8QNyimLco+jOr4bHJv+UcHmR8wDd5OLC8qtCFjzgMQqdZ/WwyOr15URmF
1iepuLZRmK0qWkeRy104yGAxKp27OT0I49x5794n2dhG2wm5yy45eJWq/9TKqP6JJU9/i2vN8EOY
CetHVcq+lDmMnDMTbW7cJym6tmsPH2glOWitpbBUcdMqW7sJmoJnkszMBZTJxMrUAcswrS0OZjIE
5iJNE6W+NVo0FL+c7rSZC2iTtD9YpdyruZocqtK7Jiiw1JCPFzU9hUIB8C4bHUr5odDM5hdUzARu
lo+W0GXNT1KIgvRqJIEJODRZOCB3W3TJLwEy7eNlzU9yiBhqh61Vm2IS26RPUuYYC3iyyplq7sxc
VSfjqsZ5aXvCjQHCKxsfNYm+y29dah5WoWw9B1EfqzpTW5m71CR7DHlkZryiarLHNyAIT4F9R7Za
OMM9GqjLBAzr6Q6bSR3qJHUMHAtIUch1SEtdWW5801vgzXlZpE0hUV0iw49v/frA6UmOG5gMG7w4
976Yu/VJ5ggM00XewakOoILNH4ERdXd9IQ62ln66rG8meWJ0otAVVIsPPtUMALfYcQrp1kB27bL2
J1GMo63rWw7CE5DX0VdqywYPYRkLPQ/TxNOXGGfmO9l1RH6+fTM4caMqZQF9t/McFZZLbcGeYc21
0IxMWhdWkXmXDbUymUi9quNY6LbZQS/SX7pefu1ilG9OP8XMSCuTNxAmP71lBjgHQU/c9GX56ObZ
zneCM7E2k02nuBwr1tH2GWKab9DPaIqtrhdnMsZc/0+mEJbNgxKVIQk6kEzUy5svrmSB8m/jhYnk
y2XdM5lHHsKAeaL4+aFHW8U3QoQ38ttCWOe2Ae/vaWR7CsPBrnjwJBXF8qp0kQ4ej1hTp31qy3SJ
agdYCYzrtC5/gTi0TBSYuaefa2ZcpgAdUwebb+HSBy3OdXsUr238mFBZGC7sOHmSQWI0V4OWAuUh
jOUD0nsPtqE9ZFJ7Jr5n7l+eDD7KPfGAfG4BOcte1wYuHGny83TXzESEPBlyUwIkq5dpfsAO07op
EZXeQ8rzblUVLsbpS8y8gcTkVYrZd+74eYxMvZm7K4il6jK09XQVqhkWY5pXvyCj1e6DVkZn5PQl
x6bfyVZTjFERNBYijmVxUOJO2J9lD1gw9ZAql5PbyFNa8ZSmhSJF615XzVTanL7qTF+KSY6sFRPV
E9R1Dg6amEEFeTIWuwIx+dPNz8wCMX7+ZnEOkKhRPSnLD4L9bnZVoZ6XVIsKYbHMOpMf5y4xmQ2K
IRJ9BK0d3NSIH2TFQ1djwNL6sgeYZN/ASlqnsIb8EASusNe5hTzdtk5Zzp7Zvswkydd65psekvHF
yEpEEg4KnkRRF29FKWMx5Vokydj/etlTTIIxl5S4tkIlR8JYGm1QUu1gY6xw2StkijYyIG5Gqk2e
V3sHbzu3XEPmT88M78wEneKMWotCQoXS0aEJ0r3cKR+VJN9GpvTtop6ZooyGRuoHperzQ9QHUFBl
FvxqVJ6Dis7MzSnASDb02suTLj/AMMRd2NWvTCk9s5mY65hp5DpV3DiNk7Pv9ZSVYwLbsMaDO9S6
5O1lnTOJXiWKNBkEXH7ABjPvt51rJTCrYqsq1qcvMPcMk+gyTGzjZRWBdCoChwxraFx1+kUhNc5F
4WtNsTPQydIYSTVWB/Jw6zc2bublRTFlTYEzYWeAwa7t/CCxeUZ33UFwygz6h9M98/7MsabYmaKt
O0XFSePgq50Ppb/ylkFqnpk6c42PuehNznFqj9JjSFHDTtJwGfc2nrXS2ZT5/qBa9mRienqHrJbr
omYBDeprlJS8laHeqT+qdkg+ne4e+92XJQyu358gsTNVlNmY0CL3JvXjZClX1jcph/qjtujRdyvD
Se8j+bL3mGVPJmoJ9VAtGzTgQ2d0LXG/pV7z/fSjzA2G8vujuKlnNSXkmQNE2RUichuc7S9aG1v2
JO27yPMWqY63fZ776lKDArfEZrk/xB0qu5fd/eTtm5sW1eouyw6akFBf6LZFMZx5rby/BoOm93vH
4CAAkVOmz7uB6qEQbYbjmhltOUvEMUtR6mWAE8DCzOviTH+9/y62ptAaTcc1KYyIC4jcFPuYQVXf
6gsXL8C8qs7kvLnHGtd/b4IvKkJsDSRWrxB2N0LDX9QK/AcEUpZR1IiFEMmVJbVfTg/PTCxOgTbU
+jTfc2KqvIX5U3PbYAEaaVjphnymy2ZmrzUJdmybnF4O2R156Ilv8N18QWL93NZ3rvFJlCsBeo5K
WKcHTFohrTVKjp4PBrSX9c0kpgcZl1RczzAcdjokkoJdlgTfy6i5qJZo/Q1hw7rFDrsmOsSNX96w
cjeWJqrxZ/bWcwM7De3M6dpSjlLWLfqqxNg009N7KUnOJKW5SJiE9YCOZaBZY/NluqmNCDcmGfsE
SyzrILysg6YombxFa60Os/SglD4a6dVN3OVnKj8zE2eKkFFT2ZRan8SXVmW4UxD9sZy03ZyeN3ON
TwK4LLB2i1U5OaQiKdZmNrjAvkr/soQ6Rci4gcgyPaTu1lnJLxYBkNgvApAA7JvEaowIedR1fXZA
AU9sZEcdloqVnau2zczIKSDGl1rDrrrxYKHGuSpyx5JndoNtz+Ml3U5Z/Pe8OcC4QvVikPYFxzHH
XnfELi6UYHlZ65MlUZ9Cx8Ax1KKSUMW3weDUO0lJLyK/yWLKBIi9HgPpcECSQuuaZRrgpBBgHrEw
mZ5wr8r16Yd4fwjElA0AIV7gwcBlRFs8ZYP+uRTDqsvPlijm2p9kzN41S2EioLEvww4PSF3CFbwE
AIho6xnkw/vrOjEtSpVF7ykC9dW9HFkbq0nTZa8UXyJVGpaYH34KA63Btpjhd9L+zMjPPdQkk1qV
iHLA4+Ye59yrXCkfexTuV5E+NGdG5f18gbPq7xPXArvP6tcx9lUpq9sqGsSjrqrmmSz6/u3/jR2Q
ZwJZEE829sHQWLgT9eEmS5roUxNH53aa7z/A3ygC6jDkquxF5j7VdVd/akTntXdGGIv46ZJ5K09X
16ksV04S28M+FwM6Q1HhOT8QUmHNWuDke66UM9NT0/dNoOUidH1P7Mt0+Mk6D7RI0/aLJkt/XPQY
07eOlKd9H2uFsifk1sFQ71Gr2qZpdGY9PDcMkwQoyZKSSIj77rXW+ZJL6YMo04tWE7I9yX4Cn1dQ
mbK+Z4uPNE5VbAcr75auYV+EyMaxZhyUN6telAaALuadvseLjhKmaffYyWJM/oQLsXUmecwM8HRT
WCm6j0NojWKx3of72ki8a0MqrF3vhM6ZjpoZA3MyBqqExKERBch+oqG4J1GBMJXt4aJUJNuTrSDS
NAJh3VDf56Vq3StlFd35qL8hD14U96fn6MwDTLeEnMbUTTrk+h6/DXvFcXd+zAcTn/PTzb+/uZHt
Sa6TxRBWQZsYe9VqG/NhpB9iSSDJ+7RyQvtnYRqFe5uoWTEKXYAxPX3VmYea7hQxVUoiP3eGPeLT
bA1tZFkzBy/E062/gof+XplHEez3uasWTYGTHZrqaoBbBKqqeyvxvzthsW9UA0ksx6qWSf/sRqNu
OgxtX8KslwrLcxIJhA9dB2R9ucapYNHRCH4dW8cKYC1XT5Vhf/Zc59lpo3Dhxmq6h2mK41aOKQ2r
HJQhIXqcGZq5TppMXa8vg5y6ibEvOyducQZCqPNKQzAiXZ3up7kLTJKIUbq4QoSmwBozSzHu0Ot6
E1iKe1GlVp7uNOu6F65fwwHPHDx9l0rqZ/5CQ8/6++nbn8keU0JHITe9gWWBtu/iJFimTZlcB32F
hbSG8cvpS8z10GT9JLy894Yq1vZK5Ajqbq2BCxpFrMtaV36fpj26pTJnQ+o+GbokWQB3tpcuIJ/H
082jkPRafXwvEiZrpSErMSJTfGwcC6/cDpjSb3iP/mBA1nKoWRsm1i9Zbq5SG8UsTHTiBQa/T1Gq
fkHX694Owy+lqX/3hPNVKjC1Nrx8PyTGle/Y0VJPzKPdVPJBs62bQg6wdK6FCzmrFfgkIzgt+187
u02XViteAtNwd3g7VxRn0BOgALgW+GUXyGeGZbZKk+RL2vUPhmCRncvak5mhKp463W0bGctYk8gU
1lPtOfdJkbkLxckek9LeFlEKkLp8FF56L7sWfAHaMVVzmzkykrZYuor6HmTKs6Sb2TLWzedY7peh
nO0t07+mArytEm2XlwXacNq+NtH+sOV6U/jVrkiddY6XWahnW9NAfB1JZTQ6rzUN36bY8FFe4L49
fRg2amvri7oQ5sKVs2SRa8NN65srZTQcUMJjXRt7Pw+uQiAAoaIfnbzHMdFOtn6o3tSRjvAOasKG
tXZ0PNlb98ozij2uMvi7yleD1z65nbaIipp9GkYUkvbYNcZz7JQHSkWHVsvuCtwAloOLD0no7nyM
epe2H/+wI1wL6N4gEdFay61HwFJUk5QwWOuo2Jdxd7SJnqXrK1+1oFj15bDpQu3aarSvmRwudatF
jr/5kofmbWXp5qJ15WIpO0OzSuPseezpJmjvfLVkPxH5n0otfZCjYg1eakcZc224GHqWbbirdcvZ
pGl+jGX5EBT9TxS+br0QaeGmUH7i9Xil6iOxD0/yPL8Ohb/JsTEF6bMMxfDT8t1N6krqMuPD2JGu
xYCOqRMhaVo3HijYsFthPvmACqy8GQZxwKz1kWWQsdBt8TP3WgXbHOVrY3rxUTarGyHK5sZQlUfZ
DqS1MM2ShnoJ2T0D/K6v3ueJf4fFZbxSXEXfNbEirb22aRAbFv4qjJXsDjthbUHJAkBpkZnoOLLB
xQugrT6haXcVF0nx0StTFx/R/qi13R1C79E+qpJwCxLu1QrRYYyTr5ZvGltpMPxloknoaffRQo6D
b3pUWRvOVVZJV226WlkZIn5wYesvMDdHrjFTf9pxsLZ7+S4wnI+Rk75oUh0j0NxiVirKTcgbIhmK
LZwWXMV7SV3ULtayQ5si5y9jCZvK12rT7CjYLm1D8peaLSXflCF69AotXAjb2faS+VRV1WeKedrW
DOItTBl3YZvhI/5LTyVmoy3lsgWSyR+Dwi1WQ2FXS+btTa0o33qrua7McLSSWQoMxkJsHNa+JHdL
5Cp3DoqRiyz0t3mc5KsICvayN8KbuNJjrAwkHZta0a10K/OOpSc+Yrj+Hcp5tqiNao+6JsqjgRuj
ZGvsubcvkeHF+UJpZW4zbvqlL2MbGSR3clUdlCFQVp2Z/cxkf/QkcRC4VJFOKf1jWINo9as2pFms
4c1ecfY5ssWroET42srCrczZH2f53/scMQNFt/pljzv6oit75SomUy6Uof01TrzG6h68pvnouO0+
rbGjZcH5KcRcagW8byfl5i+cH3GqCuQFxHBtoVvKvijNLzpOuF1sP5lYwAVO+iil4Zpj0hWpI0JK
BW8hrEtuM+xyDCKxMoW1KJLmJ3/+4uuQ4uXczTbIwBafbSyLF+y240ViVqQK5Ecw2q05TfGus6qz
1nqKVm5bIjXQ+Dn29fE3I/ZChPuzbepa+UKVjE0hqZu2LFeq6ZAtsNJt453kYsvnFNHCLdNuM/RF
vcgkN8brV/bGInu4Kwb9thW9skCRP9h7KPotK7Pe2xXOurm1xTp0WWRJict4tpKG5D4Z0m9m3D8o
foHXMTpRSteKZDEYlrLMOVkB0mzA/6ycXWLFX2rH25lm9ZHSS7RgS75UNfxMQn/Qd7aSv6C6Oiya
Crdid0z5Zrtv4u7GjWtkZtxuYblNdYvL9I3lJfkRHelrtXBXBtLNUmKbS8UWt06novKsaPUiCeVn
RR2+Ibq8jKPWX+j43xDB4otDo1sWkiE+ip2CxbunrQyrOVYGvthea99jqIRIcI6ijIz5ceRhmliv
3Sj/6EfhfRoF9jYuTQtvLexOY9/iLDzaFaheRwYC6qJZ4B0HNRgVOYR9GuwwwmdTBasEhVJZRGqt
r6Rs+MlOOIZZ0O2tFFXmwCD+ERbghBoLoiKRlFVteNVV2Bfux9hBilSPeSdgr449sbMWTX9l+XJx
Z5TqqjR67aMGfaEQXbTGCS74XDshkSOS0bKBiWWqB9c2HyMWw2qM+XKJAtRaRTZkGUS5gI6l/2gl
OVh4ZWhuIABBRNWrJ7/nbEfOO3sFPRtpCyP2F9h3fpHzGrd3jzzWhxmG3liL8YoMXxSJ4zNdFv1O
40zlKlI7Y4kRwxomAtQcWYrXmFeKVVko6qqXnHTbDz3O7PCDOM5WrlkgEHoURBX1Fsf4lV6XxrIX
2jUevDmn6/b3MDaviLy9RM0gbEzjh1x3GidSaAHHVeNtRdakO2A60YHz4PxzY2CR5WLOvAZnyGwN
ZGkRFnL26MgGPDHDhDRkY2iwCJMMxSKE5YdqZYQZLrQy6HVVcaSVkYJN7WO2FU2okbNi3afYT/Ph
GmXcMl7imusei3ZoNllVdVciUMtkGYVx88TRcYAwkSUi0kScUozV4cW1dpA/epbJClTSjJXqK9US
WdB0XUtBvNdRxv+Mw0ewgdk4IOZbSjtXCyRjEaoxaS3NQtiybadpL4HjGovBTHQsMcz+ChxUeO8E
ZX0f24pI1rXqJg/aaDnHER7OhFGDwr0k8gqMuwg+G5kxqgSaUX/V+9DaVrIH9GllexhS8/r0/fsu
7baValY77f9xdCbbkSJLEP0izmEIpi2Qc2oeqqQNR6pSEQwBBDN8fd/szVv0q66WSDLC3dzcbr3C
G7BmaOeFKD0uJMFSxyq796wu6otbFQBsWjv9MZyp+cnTdgX3AYXzftPL2EQSAFUC+3dzki7X2ArK
BlRWZGl/OMxEql2JZCl2fVgMUW9Mw07mHiTEtgZbT8V6Bm1c7PwNEEtZWCxH034cYBzUX0R9Gw8z
TPj7sK2Ke5MsOUZI5raTvvWcbgKEZSadD1EF9iONnBubcEKinG/bU7XaxJzAFq5eZ+rT2GIcf1He
bL8zGlySriG22Q2cbeelGyGHXMPXVRf59xjKPq6m/Mua2qcua75ISuFzl7lBou9Axbas8B/Gec/m
kHNgtfIlEEJGSLXVr8Bm1mhuQOnaoCshfU4yiwhAsB7mNqgPkAXKW+g0woxYvTjr0+zF8fUcwzqV
OPfsmu0A8nnJUoekkuRG+FBkTZ441UpNvBCiDJxWnAxLqmiSq/2eV4N3rQG0xnanf5yNFUy4XI+d
cG0Ofx/ccfvttUt4CfRsxxTzK1X64v1bR1NFGeUYiIMZ1wDMLFhvKS9d7eDgDQzzzlmhbLQ61/sh
7at34p+6M+nR9aUNHZvmXD8YNvHBjVjHk1JA2nQ6h3PiZCnAaKmaczWZ1T+C/jVkcpC6mqz3qNT5
iZ8L2Os6qXfWLcPH6gYT4mAUcZ1n6uD5jnPn6XL6VVmDle1y7JPc9rcRwWSn4Pp47+MtyD2oz1kR
uX3NFROkedKDcog1qM6orPoxdnTIMWuPw2fftQWIq3IhKVCqJPMb9VmG/p+g95d4bmBw6ADyursJ
cfLW5WFdV/dV8H6doMgXe2E11cGZvacWKKJJFjXEGTt7BxnBpZSV37yR8yWwXUKbS+O2i5GSiOp3
iSARh+cklTgQCC2OpdNbR0cA1KnSLj/3tWsnYeM6Mbg3RtK40WLPXOpLhT+Yjqu8pTBpP1mH6hZv
2C3QmYUflzkBWX0OENZ2qNOXJfCOtpq+hW0OByvtHtceTbQEsrhrzfGVwmv6tRaFG1WB7+8Hv7of
QUQdW7gYiauqejfpKTsFxN6XkngFiNOcO1Dra+iyX6p2v82ih/1FtHqUtcEHv6JxPxEzA8V3eab/
7SNpmlXUk+XUCLu8J32uO7DeNP8M42Sw/is+p43rnnD4+TVYdJt45ELuEUmqxJHL/GxtqZNAtBER
3IEMipH0o60dnEj13hT3NfyaJehQf7j3m2vQrpxfipDv+9QclgNp9Z9pXekIDmkZDwp4oXSt25Ir
MOCYwrCJIRXaZ7ezZTKS4f3jk5N22HJq6qWgNNOdGvY1M8wj5Jlirxqwub0K3b1Y4KqG0hZQgNg7
TVf72/CaOfbJHL5WeZcni/Rcnkz5My7cI9qGkrrxzfXt8QXMp6THIP18LsvqNKtpTkTr/iZXvuPb
ZpkhUAFawjrh/+mvVpFWRzur3rK0MQjdtibfP7jT5n4PtPXXFo7pE0txGSV+6e1tVpVObl4DJTKk
3FHF/ZjqNiYKsy0ZG2DUcHv/FEZrwQfwhoQkIOh2S/+7FjO0lMK6n3gXLooRWYRpq9wL6Aq8SX4X
ze721a6BleDJnXlP83zv0UAn3jxMF5sByFPldn7s9am7477JYpWaCCDzZBy6sfSuLggStkeM7bHm
SkxKu5j+FWWpCYbKxX1vVN0Qtam2rmULXcx03V+qb5qjwZQmyurFOVhL+3sc+uFSVpm8VlY3fipn
JvlCNeGzMfB3Dl737c2NjscGEAE2Qpifwbx8BF6a/vZMv4l1A5BiduQzdj2V0PG/Ny0p/kuDMsBu
8lo9jj2YSujCwtn3WYXaT7eRqiwHZDlM1pesnVw7XOfNAojCHiYODB0uyvtnhFunXjNtp+g+emkt
WcRCq9C8buvKSe+C19i1k+dFQ+aMv1ej7e7GutnukH4pS+ui9K82A4sHK13rO6dqVEaUkteesaZ6
D75XZ96+CgdAPLdSdth0E2+h5cWTr/XOMQnSb6e6BMjqqpdlIJ/tGBpEVR4Iz1sJ67VmQUZQTtE6
Dxsduiu6fd6xMz93jRBR4EsaBK5VxsZ9BxKxSe3gw3VT3V2httlQ87x5b+Xr8l2FC3/XXMhtZ5kp
7AoH2gnU0c4BM16SezawaHga+FXTuLdHc1/i/0OEDLwE0w1KhT9ASjICvpMMLneS6LSERhmIqxCA
qNMV1d2ec6x2pnlYZNAetxVQj9F16tnzLNKSw0Y6AKUdb1ZRmnvdmwy99XPkRiWjvjURE0y/6CCj
+zByQCnEjtV4cQtP2E2gwhqSfPmivOcLbPlxkw/ysOBP/DFpBo9WlqkPafZNEfmB2JajUQ0gSOsA
9g/1YpVMrVFMdCPLzVQStufMLsyA1QA4pJcs1DQfrhTdj5k3f0ynz/YiXP+t7paecqNZnwPZetO+
83vj7+h3cF+ylTChCC7k8kdYXvCg7ZDt6UA3+S+IaiIa8V29F7Ted3XRkYw/59xTyxbK05BmOUjF
yY3AUszQQBy+m2s23LEG0xz4QqmoK/3sXPWmH3nEi9/hloSw0NkQDdaMejdDsUnKjL4hI7grgUk/
wtDmYcaidkUyWH4vE48P6YxFt3+cLMeLqTdlUtu1FWfggA7UcD0/hNMc5gEhsWinPJmJLqK6Dm+e
MNq+6sr4EB2Etc0pHuBVfoadrE5w728lV8oNb1AcPzdTGD4HrlUfCO9o9r6wwx1neXsQDcukZlCv
f0Tplxfy3/PPsuzCeOg6uvc5rSawwGsQMd3IL7TulBIYFYAx+OpcYaz/qynlnsMyndh+r437ELXg
jtPBQSpa24tXpzDd8nY6jhyCrOMXzZM0+uqszcDYj6ss62TustJ5aEP7MtRs3zm9JGfRNurdkAX2
QWlreQoB6RyDxv7d9rKO87mYDt6S9+fSmZAYMoQpuFD5GazZfJ2btLpxjvonFq/cxLONLOrkBAAI
gvBzxl7lCW7ajV+ohkMXGs4DbcCcmH7XfKqWyqftx+1kd+Oju6KK5SW47bFX1h/lBE5sbdzpVpHX
UTMOwb2nanx0ROLv6o2TAIwgEfDcwHu9bfN+cjvuCaVQ6yrkudyDNk423BbnN5KOxaGG+ODfUO/+
fAvI/EX8Y/ngbF1/sDOy9mvP+dtPIdeFMTOCkeQu74dc2tfaDdloR4O9vRqDfZV2/m9eBjNSQbnF
xmLIU2tDiIbLXg73RQoHXMls3tVu+mEqq3gUk2FFnrcWD5aYm8tWzn9oU2EFeRJyNxtZKE7me9c2
5aclVMOEMWteOC/6pzyX8nEa7Pac+pvxq/IG8YNF0nqEa68Zz3P02X0//67yiiOZwmbPAEbR1KXh
fbhVbJgsLJy4odHExA4wI63E/OIWpMs48zBGIlu6T3OT8lc2r8YV89d6YWOYjnit3UiHZLCxgrZF
ahQ/TafrgznS6Yhe53tonfZxoSc7EFxrx23YzN/0eijLekgdNtqtRh411l2aIJFCwCFxtzcbeNhU
l6xG/i9XWu+QrsO7dXSeiDgBDO5Ok/0w2sTyGmlW06dWVUzdYhIvAJl6CBeRmEW6xCDbphNtt2ZH
yvrdDwriny6BvxR0zkTZflBVDrECvnPRhelfusZudrybczQOsGMyQ4odBEfJF0VsFASz+diGnrXf
Snvc15nMubYbzaWPCn+1AXPvuNvdt9UoQi54Mg6ylWddEyvHH6HJ3mz16rC2dcgsXSQiN/o4NRbz
ajY1Qcsh8J773llc7kqweIsYvNtb6KKDUoW0lkOfM0KlMTO97NWC3gz4ZbyGfjrv7LTIHw3ISmRq
bYb8mKaRywge6m5zgOJMQ92i11ee2NtlOMdew45/1/h9wm6tpxAQbfkJvVT+oe8obuzKMItpEefd
VNCD247kliOMJbY1HLWlyOVfmDDjo5MzDOlXMOROvsoHZ5qLCzWS98z0JfgxM17vlk8sqnK3Oac6
mL4oALxD7VfLOfcdr2fcUi/ftqnal3Xo5nc9O5mMwAWYJ7+oGXWwLHZtq2x5bbsZGHdX+/tQq/LZ
ZidtzylOpdtQlR/5jeQuRYK6a7O6+TEZq7GQn6pftRj1WxFYwePs1SgfFe7IJJ1cSRdbVGC2N/PD
z2d+ralciUBYwwlAthfmROW3rXpwRo6OCLLV/GakVflvKuqJvNBweCkz2Uep6GQyIO5Fg+nbr1M/
5HeO5Va/OslKSh8s/1/RfZHub26c1xCc+BXUR3mss9Cm0OuARgQ3WhFNGRvBhlsnJPNnZQK/OjyT
XGRFg6/8X1NRrofMgb5jaohFrXK80wwYu4hWM5AXYg6QLORopfWLMRRTneSOa73ybZ6h0jtGnWiv
GNe98ANu+NUdj7e/kFmE4jVJh+7ZKiUnxZxZrAJN+aNyZXPuRqWScVCRKKwSBrAzXGZvW/ZiHdyf
otfmfWs19ATrMv9TwrHOeWNMM3sDjBpOuWUgno2pJ65h002xr+v5JKoOB4zqq86LnaDxQeH8Wa1l
va9Sl53ukkNW9+PyAlC2SHxl68TqxUWRZuuovmciBsi93ip06+WwDOLCDtMF+N5LPsohKlG1UX/v
HZG+KnCuAwlr/igaVMvuFaQqBHfzdikJ9GCuqLFcstjNsk+bKpwicwMm7H6UPvQ6X7wSF4X31/gV
8jWn8spPs2ecBVUYwv45HBlg9f7eCazzdqO90Q7GKqTR5vzITOrhYUqTKh+vXZ+SEc3Spi6A5cIZ
ALnnDbFI7cgdoa83t8yN9r3SZVwpkx6a7qMopj/Q6n93lXf2dEW2rgnhbfg13GKkdHfnk1w+T8We
9y0h3v40BsZL3lh8bazysNkmhZO1WwGqZPl0DmsGZx5QK/ThpdTfRlvPkVN2H0aYHvu63HV6OZP5
8Lhscl9P+pTCpu0FvmG77pkWG78bkV4n3zunqn0uQsC1c6nRDPNLuZi/UMH+pbl6CITxL+tWCitJ
KdSRDudgwIhrawhOoz/f+UVQXLzGdnbaH78Us4R+VMPFcLeHoElPFMYnwdE/zuo53IwrINKd6tW7
doLzGPovavRC3qXqqzCYiQbOO5kYsedW91PqZUnoyO2Aah2tlVvH5eb6gMSDKpKcsJHl3ZBnLF1b
iuwXLtfOFW9zmp3Ynf4nRB3V3bQzXaZfjsH0xu2WQx66h7nzr1XZykMz51dM+192Pnz7fBOPFOgd
0SLdvaNlRC0fKz2ctAcs14H5F43BHGEIIZ+fXcpkzPSu22zvL31SzciVNnNJJTjbZXvDw9seKenS
pC/4F/vWuA5e/SRbuQ+74HscMvXTberL538OsKe+yZdLJtf57JruensJ+o4M+pXinqS5fmruDc1A
KMybf+SwHjm1/hgLazxptrw3obnjP7kb+BKlkgpKMVJh+hHsG2wHEsQqSN+EDu55HcMdO/47Qa7Y
aJmJxS9YezDdIM+UG22NRc3EfMrRc8U0VQi+pxkjZmNIL87cf0qnuO/9zHlU5Vwzl6X2g0ZmsKqX
jGGNiFpalPTBn76zjhUPIS/pXjd5Gsc2YV+kihT5WTsrMMP9AAluTwISyf2Dem+87NErGWzNtR3Q
j87poRmaj4VcVR7d8sq11pHE1A1o/y6Uv75+adveOMCabBMzWAfOcKs/jUNlMgOvnu2mJMAskyer
GtO9J/p8FzrcXJnbvqA+53Hpe9O5HV0b4Yb3iAdWn/mGjex+NE5MvsyajJMJkm/xY2kGX+u0PPn9
sl8a+5rlJuW6ZzCz1zEBHIkpOBhx/p0KKcwdERAxo6CXJhA/ypjuAMHkvIdt0gbzRVTEE6a+PPGB
mczy0AyzHOGeiPkmmnqTAXjTuIfBzR6bIjiDpXrps+ExcO2Lmy2/zM26ijxIeopadDzC0wD1Ia+q
wP2y5aKTjdvgm9/omtvL3TKvO9tvD/023K9pjxCU2UZsdPmPANNcePWP1euvnMeHMm+pAyaqPm4Q
36JWNoeQASGQgu+pTp/NlHxxEG539dQ/WKsnj2rW/9o1tBPSvBmzQt0LmSqbQXfqlXflSzvELWJX
htoRtndeOUrimpunohwRCqB8nUi4dqOtTw9IsPowGqP//0vcqvl9c/rLpKyLZTZO5ARIuQRKJytl
fKeHn3pZLs1qfVUOJDcVcBlaWR1PPVO6NsA4Z+XmRYJUVmV/naysfIV30Ccz59R8c+H6+sXjNU6z
6ntgPTpqbPuurD1qofkZ+8neso0nIapLWOuPsa3ugjo71cr1DnYXoLenZZsoBKLYF+1ZjvU1Rdt4
2HwZD04QZ1vVJpNhm9FUmCfog5ecKydHOZzhBJITweoUhEHVQ1SnqELtrdfE47+2KIXz2c+u6zoc
yrH+ndvpt9egA3bl1+DqQz6jBq9DmEVjLZwkV+u7ZG6B+LRzF2tkTERTOnecQyanxyUd27dy26jk
GzMJ6graXDA/tjXhbP1yp8z0NDv9I1Na7v8t4FjlgVWNC8FpmacdE96HIFPAxqtH3VQvct5k5NqD
R7QXcdVzoX6aYVoT6seL3/egnnNlkcSkXrZS3TLA/O1AAeo/Vr5ggtfXu6XgXBIVg58CZ1qUt7KL
Odku6ZDvmLfZS+TZ00fXLPmRCXBcChIXJ7wWdN3RPLhVTAbni5VvzDGyp15bH7O5GrHOJbBFi8yY
+eRpecTVmAhsRPL2o1ah9UlFQymRv6w55UDnoeMthrgWob13y0mf5zXD0ZAz72M9gpDazX0KWp1A
ZPhQwi///7Q0xiPwrEUZ31g2yhfDqQu7B3/r7uhHtripvJu534yciZOT3+X2qPuL469P4Fd/+YKZ
tGF7b1XDuG4xUyavhg5ija+X4MNCneypDOK0DLw7X9bDES8z+dchIcyyKmpo0zCvVue+cMOfyUj3
Vod7E77Xez5Or0bb7Ot0syJ2LSktqumvIf3ffohG2jU5OrBy0Zccd9yNYg0p/PUfkxS6mE/jvfKW
AHmEqe68eH9Toiayctg7FcMZQez5Iu4y3T0ZuaKqVs1rGnLbWH75x4cIGYWkwkTbaNDu5tdwo4qi
NK7iUtV/rHB91hkHRL1+t6F4IuPls5wwLzjBc7B6DfXmei9V3jEJGJiVj3wNqqU54h48DFm2JEEA
h0hX279QDjd57oRZ8uBN470Edh2H9njy+U641dpHrVlsQN/nv0Y13ybkzqdQLG76xbQ8eov+Zygj
O2n44MfZ6YxoogQsavWEwtNFSMFnP93evIlNQ178NJz1jsz3HJ/L8GtZmROJwXkbS74iFe9QBNDO
PJJosSRskjxtJlxkBT7b6Q9hW7wTfYYpQsp7yDq0zZ775VKYlZ39TBbCd1habyzKYGoJ3rxlegFb
f+Yo5fIL0OMm0e7TYf075OadbKZnh+ijbMU71M3+g61RzFnqoxNqKHJLTWHVGvXbWpn2lx7c8FYa
27uw029w529Ns+W/EIfQxK6p7ThYVfZojtkKVZthdWUyQllhF15KM8MdVmdM51GGX+CqlbslDMyT
kkFxdhd3H/Tkchq108WW4dnJLEuL9Igq3fXaf3QwLseN0TJc0+KXwil4R367jLyuj+gOSsRxKqiA
WnxMpoW/SJWkmlLEmRaLfaJlkn/L1pDT7D8Ly/Zy7gLbQk61KM/ZAGYU7HVPdFAYYV1QzqWunY9N
YkUJobF+LLiBXzGzlA56nbEwM63Ze5FAZv/iJlO/ELbSnV812S7zmtcyDcB0s/C8mWJ+QKIok6XX
7bm0Oan7XGHF0mMdrU2GN2A18Y/MXMS5tTxbiD+PtcEv0aTFm6um+wnM7KPXUbk1vL7MQfoY13m6
7xFrjlNmyZ0LNybBUeRD5nCV2E9iapIKK2+Mn8V4hnhuxf2KSa8fQsINprndo6u0cYU4ETPP6o5U
sN5LBkX2PE6VdfA6fwXcq+bnYuVIoPBZY9+X82uWh9vVL5rtnRL3oc0QDBw1cqSHTOHFBky1oct7
9QwBS7IuH8PKfG+0zq66NjOGS+SBdkiWbA2NPhO3efIOoAlotjrxPQ/Lc6NEcZh8qjpLQ6k35qKM
ajOVGKKtf07e1YwgJhQTk/BHJakDfNfE1DFV3+asr0RUz/RgE/pWZbSnhor9zk2z8VLQlx9h4aDc
6GrAdlNiRRuyG45JppxJxnOqmXahbVx1Kp5saf3tlnV5ItZJ7+U0mE/mBlsVVVfvyLqs9wWxCJgn
qYnaqs8eO6zbp1zW6WcwF/WrZdbYyNwmO7A5ro/NUImDObDCRNk07vKedRAVGuIQbB5Y7cIa8W4x
FKpBSR8qUU2R6zNhzfsC+441TM91LTYmPv3QR6Zwi8es9uwyUvM27lOwoIiSoebDLczlNwtxA0+G
kX9PLbzLTXf65BoRXGPVu6ucNKpWOkvaqpfUJ9KrWArNNpIqrsyh7kkhMi86ZTAGvZgPSd/WStGk
jTtDwXGsQI8khNIjuPvS2lvEFO37enWOZSjfmmr4mw3aSvKW6b/ebAhYA5vmiLVlVA3lQC+jCYAX
FJ9DiM1s8mmX0t7+E/hAu2zXeRXmgOpARtSxD7SbYO9PTymJRcjLqIphaFfJUlttgmetfC4no4vq
etOxtY5lrEdGk0yn17vS79Vj6zCpKlbsEJUMC5RCHkvvTHm8KoaCzVI9N2mGtWtp16OV2sVZ2KPg
IkLGixbMQzLu8wH7VNd1RhN5aYflZuAfnOy+Dp/CzH2Y03R9KG7v8kYaHh06DsPFYp4t5ndj7t5C
K88ivQnv5MnwUhbtqai3Wp14VZbvwC746dt63D5hCLifZg6yN/H9Rayxdpl/Rwzw3X7XaAZ1UT0j
onmFA+fcEybGbtt3/QTjC9YAYzWrAtFxbfjxaw/TPbZKktTJxGIFDS8c3tc5TIfqgGrmujHfrcJ9
MHwDjyDK6822GaT+k6i5/3FKDH9KDysSD6zOl4Q7oh+wqW99H1XCGpc4rccsS6w294Joqyop47bz
eAZr1+Wf2h11z5S2HJwTkw377FDpsJcszLFLZKuIAzXsgnl7QQi4gxfLMxRtYihkkmOj+u1sU/U5
Vk4/YqCQg88AthfLMW/C5X1Z+tulX7eqOKJ+2sY1cAUmP/6VyuD3b+jXrCrzv5lnuvHUuWEPS53H
sgs3sWZPNoytBaNcictgGFtJdWU4oyD830fL4JRgHslHRnvoCq90TkhN2dNqmcZjGzQdxX3Xee2O
1erqDEScrcGJwcKbz8Ncro3VASsn5YV+cqT5VpEh69FMRsex5B2Wo+DerTs8jONoZs+dDK3L7Jao
/+66NjncOLf6nVVV/W5iq/Eiqx0a/iyJBO2jzfrjt2uM3JpkKgRIUqlawdZrbGJxWY+FfWnswAi5
FAP8D442+rMxohvHRia7EBFh1dVhU1qyWOfPHhiVtlx1zKY7PjvGHXSZwpuYSVk6ezDF0GGJnD31
VvlWT/AxD5kGu+h+FQta9xngAiY60n3Kks9ikw5aLA8pAU/h/qxltrVJ2Nnr37phCBXV0tIv/dr5
ePgEacDRVNOR0X5zUVtDXZhxKx0k33yZAplkLOMJChmSpmIPNYTD3bT94krxjRIlvLn/yPyKY57Z
0Ia9ZOVrvJe2cYsVgaFOOx3Y6bsieBatqihW42zYNs4gp5WGjD3WSlXcjMJT6CFele4XNeGUECE2
OEcg9991nnT4smgTCRtXs9Uno7B5HrjTqW/FsAb9sWLtJdt3FO86mr1RTEw3/NumSGczOgpCg2ag
mArXSkI142RoZj8y3Xk/E8o2ojkxJ9uNQYCInro0D7Fb+sO86/ysL2K3mKcPPSnnc8D/Hp5vm0g6
Frzf3ytzWklNWpjhs3CV/V6PVfEX5RNHXb6GzCpyTM0UdcHNjNqY4Ngg2M41UklViGOdVkIl9LDY
dYgiUq+rpz2H2d9kjbQ+XWUyEVqYh3jNNhwoRUn6oagoZZTLbfuj9Fo4OzKD/d9IvO6w047k7RFz
4R18xjn50cb+OifICfO25y3N31QQOGw/BMX0EjYszmEDReBmeBoYh5Lx3UPj1kURr3nur0nFzfe1
WYWQsdR8RLuARMiQY69179tuGdcTTS2Pr65uzvB0GYtzz+++nceiGyvGwRa2DXwy22tvI9Af1tS4
zXZNvai4CPujW+OXOlq+thnfWoTSne1grT8KXXoysRjB6qMcNj51T8yjH7tOa70AlYIwb+qJkT6n
tRMk49J7eHJEz6oA6gJDp1JMCMXhuNZ/7EoKDOsOYGguZqf8Rq6VXyW6L7Yw1H87UQoTJQZOp8vO
aT/Oboy63bEpWomRVaC0G8Yr9iC4qPU6uq9jXzeCDC1at32Hnad7YAbZ4iv1qT+icGoDlw11w6wZ
9IhQ0XSwlSEag7Pbkj06r4uhANlpMVW3ywfHLvGNmo4VDwZsH3xojomsxd/w3ARAzAAyjhzvlDBw
LSbN4WJ7qn1NPac/WUHDRGzm2X6FXb3e69Jov7bQLbp4XcVix9VYugt+gQlxKVgZwSBLpPhqjUZY
W9SQDFYnTutWS9LiSpfR5LQ1NHBlWt69a3U2fpXKM7Kn9MYLjZrCFge0QGwsmem04WVaLbyNunXD
5tGdVBoVzoD5cxx5APVlFt0d3NfzsCr8mTcBM8SxdCurJPJid5Hb/OVv1d9y5LYYblb9VFVMZh3v
ETM7joei+tMY64tRUFNNOUdaoG2mUtP2SWf8yDUfL4QujXldJ0zO9pW9ovQpvD39dkcjemXydNos
+8Jo/iBMz0MrK/5CB72bB+uksvnIHtAhZfyL3dCiBy2/A2O4fXiCwFabr8vwhXsev4TCebEwefft
dWYEOuD9MoFkFvldm0+vei7uZqf+oLx9DGAL78OZr0RZCn/f4znC5onDubxnqPxq9s7OQAyx3AHs
jXPvUXEwwiMg/easW3iXMhZxTEefHRSDmKFYv59m72JybMYMGe+7nLDRmlDq2FHQvNq8ecHhcd8N
1ussx0Mh5yFhoEZPuwbDkT2mNbL77exI+TEU/odZV/eBrkGINPe1sXpwb6oPVKJjalV0FCnyWjq+
caMUCZ6AJYY8kHTtmNDUYaFeOk05oB7tXFHkjAQj9ut0svGzl2StDwEO5aA9zWX4ir6PehmGe3jL
R9k1z1a7LrFvWpfbecR+Uva8TX4TZRBuY2nTaZcFWqsejZ3jbIrCLaek4NJx3OEJFNUZ0IkD1LX9
UY514g3/ydzp1+RBGShzjCKYkxhGg4FrunebZzuCsbNdhhwKN1pbnmrsn2I132+vI96XYcezfJl9
fkjtLEPsMHJJsg5HUIZVvCutl9taSleGvx36yv1QNN85rwf2i3K/jvzZbdQnQud3Wce0joC6/SyJ
mG3S/K8EaSM2dcduJbYt403m65/Kcs4BnyAtb8hJSy0WSd+7sHZxP9GSui1R3IVv/lv7VYFKsg4L
LV28aqNLZuNmBjNfXaxsmWP+x9F5LEmKLFH0izBDBWKbWlZmabHBqrqr0QQyCPj6OczmzWvrmRaZ
EOF+/dzrzLv74WGGT62LgF2tbveV+UyeBlns/Bzsma7p5OqRkpgH1ENMqAfnhy0iaIV1+QrY8g5r
LPeNYTz3HWaJxSy17jLaBSbn8Hm9ukQpSKItjWHtpeP7kGX3tAjQdS1IJrtVB/Y271OScjjwFvI2
3jrAmoukoy1bMM8XXnkwMf8EQHvkDaFTqPyX+ho4As67+2zFSAViQ8HoSRzSVjzNujhFgX+vfPEW
Bv255b5hxF/fChZKUIzOz0VQPrJA6uwqGJ7IswUQ+XjiW3tLeobu1pSduxIkHex/SvvPeBDTyvcX
c5mon5YHghrxpbfoj+Kh23u5MTDvjFDj6qGDjs9fZBXLXeR2537gBSyUr1eIslvK1GRVWs4+6vWz
x7zhyEnxooV7K3KCMKakWuWG+rd8LPDlaLrLtlUa6HM1qh2T6gdUrGfXTJ7sUX34pDRIBj9ykp/t
0FyJwDlhmVmHoAYbQ83/mFkcc8d9HOt+2CZFfhqH0dynlcLLiCI1MQLrrPyr6u3f3sj4g+OVTIr4
YA3OPXfDHzIzNoxcIZTST2e23gZ3vLRo5Ju6VlfyOz4cAaYssl1fdH8SsM3lY43S+KiLwFjDciUg
zv2ncsonn+kai5TZpuDmIG8BrWtX/isE4wp7jF/NRQS1EvXA8sid5+mzN1BjRdXOT9UfW0UUZYS0
bZsSEVoFiFX4PwgA9Y6DnpZZy8O0CBzUHy9Dld7SrNuYNNpbp67H1TzH10FX6dZ254cYIbXrME7G
7WeFC7Ca9Huq5sdcZCU3waIKAA7n9sFIs6femNgzwGs56OSQlP6ZUnkJESFUNx7Dv0NmnEOjvIKM
tVskpiOOAGa72Lt/wiKiSZ109xuPrGy3srg4hokuN6YKna3rcIFR+L7C8q7dOjuz6ek1WCYHMjvb
oTwndvftJ9m/JrG3bmNvlz9QiFJbCOMAozuvXFtS4YqHovDXJW+7bsKrwbxMTCCKVlF9mqA79Zg8
l8q71o23bUX8LK3yhU1WJ7yiR9cad1XDNCVfylYiy7Wcd2kmMHYX+UFjcVJSoebialjZXvOZ5Rm4
TXax+Rm/pnXm3HgLJBFt/E4rTEmnSVq/bsSLJOpdl5sXUcmNkgnEUH9EmqOai+nTm+47LRTOABGv
yqnet/wNxYR4blOzDxHvA+NWzBfyMDjqwta6x7oB2wzD7Kvt238MwZ5qrgHs1K8sGRX7rvdchFux
8SWPJT0R3Vp1SRK/3BYIAyvwQ3fdxUhgXhi94+ki0dlgAoQOUfQR5hneh749YTxKd8Fc5fS0zak2
ExTdQtggMyEOHes8dfIe0TslRvqB6eICKsTgTQd3b5qsDYLtrq0YVJcxRghfHbNQb418vBPEd09r
AWPUn7LQu8AlopXE8b+aZRb47LNXewr/EF2+mxvqBGwPshbXtC44vrFO1i7kD1JihYlgCuSj1zpv
wyR+Kzd8zgLK+pKvf3n/xtLZu7w5vhpPZSPPxNCsRWFcCbPd92V4jsYOn1/fIGN6RbHl1ylXpQIi
tRNxSy3+tkKO5QbDT3vo8+zDsaEARMKsLO7ccdtpubdIq9g5rFvcOqp5ppk9WEbLaeVXSKfA8tH4
WETkwarh0FmAQSTJt1P1gI3msxiCo5bNczhxEw8O+nI4fHRe+M+whN7iVH0q3OgYiOpqBZwSUYgk
akzJI0XZmjKLrSjqmSZ947qG3KQQDM9tw5REYrBcsP7lxKjjfWcXe7/Jt8uPo9p7iK0y+koSTx5i
HjjPC86YsvYcQRdt1UxG5Gs2Un3ySQUsy2mT9ialeRyc4Nm1sdX7zn5K3Y0TTPdCDDdRc+agoo1Z
/0jr8xH25U+XmvfU7a5Ni13VL/M1UZI7OU5PGY+ZwdMSBktfxbdJyfVX58mhM7AfuXlJWpCX6RNw
4q8Co8CBtq9HezlrmuzLsvVrjVy5afBIgBdTKUk/vhk6eqkpVurCC9cyr9KdFZYb5OPis4LMcsT0
65tluPbT5JeUxgvP+2VAA3mI2XJ9nliP9aUHdFBfPfWtukdJiE3ZrN+aon7TmRFtqwRjs0quNtVz
GU5n9Fe0svqSezXWxyC/wGpssx5PSo+smWT46mEXjIDKKvAn3t7S2JtluS9x4ZZDhojNyq+xpjFT
IZqQpgYo90kFx803VQzlTrvxxRQ5bwgxWV36KKmLcH4l+1C5GKa1f2KV17Q2+m6f63HrpsBStHQP
g+ntiV+9ZrH6Z1KB0XyOycowCqivHL+F/mSjWbl1Gr/b9sQYYLbx/4DkXcsi+Ckif5+EMytIyauW
zc5mTrai7+Es1iuz7Tf9QnnP9DRlYn7Nop12icVMvnTuDj1IFFifc2+eVGfsSqN/mjNnkw0ZVYnp
HqvIesw8DqQiyv6mCnGiNB7DcqZHkcmNEexB9cPJrsWnz3e77hxBzGW8M1Jvu/zbdcyUV2YPCQgZ
GGLGoDfajH0JYzFtvTLfjqqMV0bsbxPMi2PZbtBwIBOpEAulrwNo/uCWp7lUr43bZgiA0X1C1qr6
jyAuvqKpv1PEZwv1sBeMOyCpkBjn6JJk42/QicPI4S6m8WKCE4G/9tUp00EIuyf2pmE+NVymUP23
aW52XlCin/kY46vqqbPidxPcCp9wKyCheRb9dZuk++XNm1tjZ0gebjzDmyzO96GFvNl39R6Dx2MU
Nmuh0zXA+9bpA5Do4BFh+2tOjWefDk3R6/In2bpThNMdoUGqfAfRt3VakgjMtzmx1ylDTOQLcy8z
A7C7OoxL3Rty7jp9AXYTPuG/WPsaslEox92KNL9ORQ0T0UAUIk3bOT+Q80cWNZs8aPYToRBzg6Vp
Fviial5PTCN/Q57Dggq4HKwCxhHluYL+xzGWJ+07A0RjTccO2FnTYYHIqWQhp0LjHurmrGS1HgUN
ivTnt9LA7FW5DwGVuZd2e0zzz9qMd5Hd8D3P4W9kGC+ZDTQBguRWyHyefu5zuXeE3qBKb4zC3o6W
uW/9YMsq7w0RUWs9QLVSgW9ilR4I7rh0trlu4uhCuPVDW3f7OEKZTeWJCvuhcUpgnfC0PLSQOIjw
6tGlmqzbfu+kHaYpve16e2LqH+9VN75OmTpA+jeQX8NaT8UZI/DCEmBwHoFEna1O0kMr6pcQI/c0
eydu703o0fxgO8KgkBy17eJQDdhNpnnjhX5qLHsd8x2JXnIKJFsfkLxGfhz9IV2NHA0pt3pTIz8K
2XnrscBonBm35UoTOjBX2qk3y42jB2dTdN1za8571hu8iDl7QQXKdo7loD+Tk4IWlZ4mYW4AzENM
c9VDWCgCBTr7fXG8Rtp/ISjpQJ7Rvp2Za6ackVxg1hbSi5QDh1ZhcVX1o7VGtclW4ajJL5tulorO
aTu+RH18RTwY12aSf5K39NkxB/e9+i6F9ybzTuPqU9aaR1ut7HE42n589hkkCu4i5nmXPB5u3Evv
dRE+ZK23HZNqF1r+BxL1ZTbtEzLqj1nmh1G080LT7mcK2ah1foMsQsUculuaqF0EfdoNxLKDITTr
tsRFjjY88OBVC5++HJ5NxyM5KrxiyKAV7uXIXqqRYr38gtrOal5FSlkkuVcqioU76tdjVV6ikHUn
fYieMKDguZuMKnPNDq6j3Reojy7Mrek/pHO9rRoBG8n7bPN62jQ8FutGDfOFFRdyRUE1rEN9XwQD
P8QDXs5P8Sg3QfK4fBTYaUfABONmq3iHK2QAGMFvIPovGZFzh7lAmJzz7AD42wl5TJvuPDbeznc8
SuF5FVjqJQoYezg1gwwLj7XbHzo0HZIWIN7iLZ6hNw47P7Neph5jk90fg8Y8h9LDheZ4G9OODujh
BQNJDIVd4vXUgFyHU7QLjBk+yrtM9Oy9vDIHzwlSGi/MGA6EVQxgWuOn50SvTSj3+B7Icsj2dqq+
oQXgWtq1kcf7MpcrK/V+pL3EK/1ZqgmRCbwnQXIKOOp4MO+ivCPPMygmtLxU/YGxMZomhxc/v4Ty
lct/xI8p7Y2VgZWRHZFU3/U2muZ77QbBaoTnrBeB0hz1xs/Lf7XfbnU3AwAW3sY23lLI+Uuqyj+q
JGZFh/7W6PC59u8TSmrpquwUCyenZPUOtE/x2pkfXT6UQCbttstH+B85LvtpWizOZILIcG11hrlq
s/y1mXCxG28SjAjdxwcwRPwBLnyCZt7ltf4u/YQuHrxkFYsQ0SLzr4nDI1nJU+80Z3x+q8aNH13+
Ujzwp6oF4VJhi1JUbHOeYvjA356PS6BcucAqqnU/2oHXqjLrrYir88zRxGd9M4sEcbf4pjh+I2Qy
hI21v00KorbYGnhX6tjACmyeuX73Ca9yHcJc1mW/tpwRmRwOiy/LldYpSl1Y+uGetNmum8U2MNzt
8rY5Zk9oTHupvOoWxtWX2eKeWv7DrDdGmty/fDA/kfAvLEQ9GmF3I9KDqZ+9jQmOiEVLfVhv8Vus
bRWcDTiVeLTPdVWc0vmbB2HpsT6Xu69KvENbmU+E5z77trtKmcMviRckia+GxibTS23SZiaXs814
NHT2pmt1bBZgPQH5BRU44dvu11k9ceKjjS1G+yKAVfP+v0KXE7TQdbP2EdbKkmvTNk+annXdjmm5
Ss36WxeshS4dMo8Yuq4cvjcZVD955f8rA9zIGQMg4Ga2d0UJw2RoXXif2Yzkzqm1ODvwzvtKTsDD
HlSexhvBveo8m3K6tkUHjRKUzrZozOrN8MYniphugx9pNwr0LYehNVPSudt3wDB4XaeDPRusk+1r
2mnCFydl0dcbJqTmDELCFBKRynOPVhx+L8C2yHR9KGpd7VGJ3tqs+4Rg20MGUwCZ7EGN12ZKk1PO
uHVwlTglwNmyQ29dhdOSGAJZ1oFVpWlz7UQh1o1DRsmoCUUphptLQTOO6rlPO0QdTbkxhy9T1bzm
Npp3Jw+YEP84LPUthdgxwya1icXdakh+ymTetQUlZmFeFN7GdWSykl2l41VAwAa28VRielrryn3R
HPwTzXxTSLo3hjwYiSqeb3kITJTm0hKs1KVTDY2m/cOvT4YNBwcFOxYKEp2PIS4hTf+wyihs8Jc8
kUX6rTFYUdg4DwzQjVWqSCOakr/KQXe20h9VVO+T35PgYHeH1GofywSnf+e/WE4iYHfjA9QyZSFr
eJDdioucOiDrdr4JiMN59p5tVzxqPCYrsw7AKHrqQuxf8Ls8gLhLecv64pwF9XsuDXGsjOGjKbGz
9yOtDkaHi8U5gaEpI4faXAfzsNeG3Bl98KKL4anJygd7sD8qP36NsJcxwPPI4Mnx0DYq+808/WXz
NIYi+TWUt136FK5v1IBkQ69+k91M0Ye92vbvyMMpNogeTImKDME4rzp/1bkB/exg/5T4Fgq7Po9O
CuHOHerAHlXJcIEs3JeB99l5BT5JCdQ6uHjzbVqarOaf/KHH+tDUFeFGQ0YUkb2c/PMzSqnaIBq+
m+HU7fyO2Xmrd6qxraucsQk7LeY8L46YbU6gMrKrLoPKhmMki3C1nEx1BZfsdC8euyhWeVz5K4FR
ewPtGPFbRjd6D+jSnFLLoOwifxgEyDQ3KCjZdvaNa8TNO8XWxpuTepuJGeaMj6X3OheERmdnl2VF
hAKCh7nhnJ0bFkquJm/EJmq6n3QICE9G+tcsijOG83OcpV+mDnaM2i9WjTLWy+aQBi5oZfzuDlC3
oRFgb87tG97nPTaxkDGX/xGF4dEpZmiZVNPgT7eqQ+PGcBL23ourS8LRjD8mLxhj2oOj1OuyrEpz
1Md6Cbq35m0p0+3Qmg04en307fJUj5jdE0KFUCT3dmDe/V4+Q2y/1S6aPO6UaxT3v0GanyaNrMq/
8eoUzsUm4KWijqEPigltCZniRPrsogdM/ox8S2iPIlcgSwok09DfzL3jrse43ywqo5iCe9Sa1PS9
bLegYX+9VlGyVkCocM93f65esr7/FrNQgDo4CVSLwCOHX3rOPTES2z6zDksZ0vvRD0/LNhHirA1j
beuRbMbluQpF+J0F3E9l/FyiZ9hhcSy8/BjK6DTaeO2IWIM0PlmDd2RX/QO71jlHZkHcCVOKyYkJ
IS7W2VC/tPNI7pZ/IaksXnt5MFBJjt3a8Mt7mTQwvln/gn8ZEXSs9nGdGcCyPWwRrCPtffZnaf68
2n/qkVySQr94I78+5xOEwK+fgUh6QJkM9+mUiebhBT8RGASJE3ovcc1Ecnauwh3P1eTedO0/WnZx
64LhZYzDj6jTimasvaQNpdPy8doLy6Kot5OgfCCA87j86QmpiFepTarVkgaFbugMzaZjirbsIkqg
uiy+Uann5z6pH6yBODnymSL6ER2kO2ZN5XYewyOV3qNM5SfBwdfYgjE0WvP/4pLch3XaN7cqaA5L
fzRRpbvMvkVUv5g1cKmoy4fImQ7EfZ1GX17cBqGTarwL7QvvfPVgOwh2bT0ne7OFHe8s3uaICLet
6w41U50m31htW90C2OhDmyqSetjWugXNtG86HuK9NLPkoqPMf7KJUYLNtea3rKVCxjBmHpXG070L
LCP+Q+wAxjopgnzT6DF4T3Ce8LDEQ/VQaQ4bYtOPYpBEKKnJJJ8pXLodNm0COava+vA44VeeEg+D
YxOnthCVtv5NJEhPzaWwyACG2UIgUpvMBKPw1jP9tjnBzFj/hsGEjNz99froFIWGf8W8z0QMYGaT
RZiVBj08k2u7FHrOtxtFz2NJYphsEg6qYnJPRdqn/5pwhP2gZFgv4zTPNCNQdmYj80j3sKJUHQ8a
6oOpTfIDgKvODkGpq4rmf3bLcxMSPJR28d6YiNEaaLKXn4m7/oO/MAPxIjgVefQHseMjHN2DRGkl
4642VnKkMCqj+BqaBB3I4jMbU4xyQR2tbMKV1FB/h757TjueYXwhQKnJ9NboXu0mY/rqdXEg/u7M
UOLmw7InbvCrgvqzkOONmL7fReoWoXrDL0+lWBNToLpX+I74QHVH0dkzD0108o4p/w1wkDg7t4RV
zkk5G7s/ERed0zFyiUX3B0Mkk0Hkusp6xod/HFvvAZsQZFq7w3R/gRAa/r/SCSN6SdLoOkpCWdt0
1JfQrQ/sbqCJztRjHOqLiSab18OXOehvjqpg53XpHejgEkFCJc5iDpg2spmuy56ANRzSj62yJ9H7
AByT3RHA42/BCh4jwxz2CKmf4+ycCR/BxIgDaNM5Y7ohxGjbz1z0OBq/RJlde7CKtXJSBn1DeIek
f4wzwcR+zCuCEdXJSyaoBJIGNpmhPnWEqS0Lwr8VCxeZ7TcLAk7RFvrtc9GHFe9CYYEE0ljXfkeC
YN/goeXYXnkw6FuXpTrAITWKh9cMTxRm1t4I+kdXUAlEFuGURB7wjTokeShX3CdlMhCg4gU0PdVF
8a6NmPjAOWarnF+0Fykx7jiTvdjT+wnxy/oX1d1XN9vB45iVV1yuwcmbloYO9nfdNSxUKIVkhMlI
eRXOo6a8GTvaT//Yti5JGnX5XObtjwJbg2h9gFS8Iu0XuFxB6tyZ+WECKr2J57I+GmM+/LHN2dx7
cxzsh8q0/g5xW4Yrll/zodkaKSNoGTUUILGyCct76pXmnv1IH1ISaYfgS9WbE9YjCXFdlU7Oera5
IpQnijcqF9bez+03i+73zZx4DA0sKIlnvQxW/1si6nLmVfGD7DCAyMp4dZRj/vPjqfzjQBJAmpBw
T0jaxHJpKtODb2oKoMB7SjTH5TiwI0Yk1nRUJA+t+DmcXEZH4E8ePTplRpqPzl9sZmGUjNW4EYy6
kkkxs5kc5GGD72qYy+GSotG8DF6gd0HlBRezwPgcO1ND+StOs1vQPQ09WaIB09tr3gSPjbKIdcig
uG1ZYFoWaUQeZWVFwFTNNc0plOfBJR5vltEDL0vO8Hl6riZq9bjVf5F5mJ2MMnzGH85sqg2xPeSj
9H7JwH/rVXvH8HivgR8IdSrgIRTxUaZm1BH26WvUxKSE9NQaXe+W25AschKOUBAIAR73fVr5dJTh
c2oCo3e+iq9Sya+ic/45QUA261CD2pt2tyr9unl2suFTA2l4bnwYrLnk9KCgpys/5+zCXo0yvY0S
y70aMZfjmS13vRsTouV1zDJyr12PWts1EWH8F9LqoMlicUQVvo+xcEGoqxenYA0oa0HmR+xHNTh/
kl8ZwzvnbrSdj9CHPkrs+hM8xd3GWv/1ckLbUuqPfGI6p6cq/5yG6dW2h7vvkx3ltXn90ZaZvDQO
vLYMY0ZsFXPMvDnboPJHlLS73QfZPqqdM5upuoizHJ9GM8DlsBIxh2IF2hD2VBB8Ozcns+oBvI3m
MviZYMokvjVd1YMwswcjALc24mJfg7OtsHD+64fm11LdnnSPmjyz4m4XKe2fRXis/jtzNNCLjLSe
RItxL60EU7l4yJ7jort1rX3XBZeIGFA1sDjKdehVX05Cm+v2/WPS9GS3Vb99bP4CbwZbFBzC4ITx
t2znR6PIrnVBasjyf8q0ohaknCM+6JG6BybYd7BLcFB7YskwsDveDK9aOCAi1ag3vsKyR1xcdrL6
RT9vSLppzk6Sik2Az6rJpkMfQ3MRq4gXJeop/g4ylntTt34JWhE+pWGbHtGYkkWTLdZ+GFjfYTAb
jx0E28mfgsTfEEs59+tGc1LRT4PckTLTbkxI8HNpYOSZkjBdB5AV56oqmA5o1+uxmCpWV6T4izrP
cC5OTBjufh7j+nFssuKraE2LiRsAJ9Ng0zdzfr0Jy1VoGfjhmXhVH6bhFafMlvqXjC3cuj2Kvk/z
S0Dak8uOzRenhBWdG2DoNrTy+9jVquHkD8mOtXsTZ1s0ME3zUu/UOr75ptSkgOJx0vM16+EE7F3t
+ykyz7kTpDcVx+Sh9GJ+6tO/EX+bAuansL+FMvo/QrfMcwI7ruACBrPp8CfYQMDCM23aU4v/CfLi
CYowBS1WaiS+j0Ce92IxguJXIk/wASWEnskalTiiCuTb2G54fEtie7jXZcrmaWm8CtVh185VAX9W
GfFOJZGct3Dw47tEeqsg8teqCDlfCJzy/unaDB4S3WNohPkK/pnkSsk1oZXFKuMYIfo3HbtrV/QD
SSGRGZN5gyhilACzXhvW36pBn7NiumqfhKZ7D2EAISbMdzkZOkbXc81zF6ni1cxaRjWJmCJmpiPU
G+7LiDgFVj6811NqHhONHVLOaq5xh5vhIWNrwJH0BHUQJMIj6doWcJIVhRvMjcGJ9GdNaAs7jGM1
4XXrE/93GDtWbxssj/G59wz7n9c1HM9pLnG2jTR1PcnTuZ3qJ+aumAtqzL/ThOHLgIBirIWB4Skp
kCMmI0QmEMJ/hHGkNg2sxCWlEztb2yUzpbwlAdN9GdqAUeYv0Yl4MJj4CTSrmpvJwQtwdlEAM5p1
zJ1j5/e3nKG7lKreVSVwSD3O00mRf7riUw2f5jkCbOVcPmBu97/GWke3IRzlsUT7WkdRx/XuDLU+
2eMcn0xcdT/uGKMUOJU+zGbpr/1ZYYdmRfjTlHnpFcfrfLLxg52dakpJmOunZJ3bCSo1WOUHtl2y
ti37b1/DaW7aqrEPRRgNGBR8QpQzwwAYm/JoyUPrPvApogc6dJHr3nezXViP+TXhKbpiGIxosQLp
7vwS5lJhS0cxD8vpKhyPcCKfwv3kuJjJH+diIqE/qYeGKF7H/VFzZxzl1IRPLHJTOz6MiHCm3hPH
YJiAZCJppSchmEeuIyxl5ICXYwF3mhfZtzKqCWsSSYBrPdYJO36VyRDKQAII7XmASwBJ2yWwbw/C
L7kfUgTJ15RekkhMk5zNwM37n0A1tPOl6VPj6MlHJ1WVUb7VUWIEK0otliNMma1uwaDS6DiU0EiQ
ZfBNLZlGWOJBZY99lRb6YWjSSBBN6ekE36gbMmSqQE1TI1gIJLGg/u0UoWmiOrA3lbVMFtthOB1p
6LMAVaw31sqrM6b/2sF2XOAgZRquLmJ2EcpyEg/Xxhx626gJZ/0wo208RWC7a9ucTJCKOGXtWOrr
em9yZG7quENwjjiaalWrJyGU91YGRvVUBUb+EjrIMoAU1b7Syv0ym8JZ1VmW7Vncqx8E+c7bWKFJ
VYLZrhNr6hYeSu9jJF/vpZwJsFNzRFaMavxvCf4cr6qhqwWRHLPT73suRsIUrCDbZE7TbkVAhxrV
WRPdfNGVF2Um5Ix0oUsmb+NPa5iHZe9BmOFZwVnfg45xoOkZ3UYGon63Ha98KWh8MNtXWM+UhQ8E
a8BFG6EJpUhuTNtM1dYecFvg4POISFH9aQBjJwvMHP6QWBP8StOtHkmwJc3DUe7VCXHzFc2Qrxh3
OdvaD8y1SmWz8hqr2TtJZL5hSpn2fJhL/gcFflsCyKwjIt1X+EqREzK/41AKf9soJL0UPXU1GG1+
7Vv8njdJ93qXnqembRYSDaaITd85sfDudu2NH9QgxWNoEZWOg1k9Swg/5sE+XtdEgnHs8KwU6dYH
o9yTmWV9xZw917jCnegJ2aKkkl705cIQbRzG+KfRJSq9M9HwE/RZiug6uBu+yq52FxhY4a3ybInU
e2xzRWoS1si9MwJpoDeReEFR0B7z1HCfE+1UZ7Mzi53LfOmtLvIU6j0dyr1MUXZcw2gvBpa6fBVW
uOZGvPG/nm+E/4ZBkmyCeyq8SCGJ3ccAvVE+S6gc/uBbi2y1u0X+DTqgTpTDFPYYdHmx6d3C+esP
pvGEl4EM98wbNqmJVOqhdPiHIK5xSgtRNjyPWOLcmdZGDBQbO4hre0OIHgBz0ziHRANvNiY5KW6D
RdNGUNjZuHs3yWyRV2DWaj/6cfEn5VLaiZbDPiXnau35krgyH+ODgZGUdNGqNcJNZzPZwr7ibJoA
iixKcmYotouwsYxgPC0HYl1G0eLlS7oPJxzk3ez8ZDgEXj3dp2SqD7mCzDgEGYl6JNEzRrQUuQnz
GGHj9EbZ7YlRG7cyjdNblLb2LxEcGEmz1H0KzDl+JBqgwZJZs7tz9A2U40H3BzW1hNdFdM9QHb0y
WJjgzf2P4/R5uWtoil3oxsE/wSFWl9nvUH1rjyj0jOWufjP1p16ktG4Ow7hUuD9TPvZHUrkoxwXD
RvbMiIPr9syHa1JU82wu9sZI1KnHEPNeTPje1lzsi19Rh8+NDL8ymNyFOTGfMzQVojCqmRmD0mKT
dob30GQY+fmSCXoZZnvjZJEPJ6t+3SEsTsqwzAs8rvmRTT75j7Sg1H1VRlewSjFz77zCaDa2KMNN
Gi/z/jH2XqfIG17ccX51SjO/tmzLZcrlF9tOZAFKEYmjm6QNupcwC5j3BHJINqQEjrdKG1h3rPNS
qyCLjh99yJDWHkEYLLqRrCWojuUBk7EE4GDP0uZTlb45ZrBtibsPq5oI8IiIP/dPI1s6rgByr4wC
Kullwp0lb66RIUg6QO4ZzxoXVyzNnTcP2Pf9gXa22qA/Yu2J3WbDc7UDlWT0Fzr8VmjGbjd82Az3
eVTJZ+zy7yzWXwMrHiYxWisxmyuDKoE9XBBbWDaVKdazQ/zW4JkblbT3JE4vgskTeDR3zDP+EWLT
rDXv29r2/UOYNyff6B77NuLjIoNkMugG213eNT91GN8dpkyT0+ElC9ZFL/+kDm6rOvmK3IBNC2re
JPgzOKponiJ2F3iEoeDR3HT0pqUkPLrQ9vPUMRqPtIVFLX5m0naY87DiZmQBRaOPkmURg5UAvM9b
k20VMQ9lIc74fHcqTs+mns5zwRVAujo+xHsbXHXKvgT1UxFqPevkblkNFE57MYf3oXynRTkXabjJ
UmagpX+aHaDCrESKJ6QPZBchuBmmBSUeXww90WjIxt5NWYeThajW1dyK9tiKwL3RFBSkH8dDsJ6k
U1/0zDaQnGmbooiEiR3iJLjNVYMwE5dusYttw9qxWnX+j6Xz2o4b17boF3EMkmB8rZxVUin6hUOW
bUYwEyTx9Wey733qc9pWqwIIbOy91lwbelHA2jrf+uO6TnXPLKpas1rKUoyjKxXDwejLPjuTjE6Y
A9BWbMDwLMBf4ZNu02a+g67LDoEbdNh7suil9syGW1mKtCmvwViIYUYqypO9qru6+5QuMQ091e7R
lv18Lcaq//Yc2sWFyPWz9owK1LTrQP43aa3MhtncYlfWF0Wi0vMEugpVW0+npi8RaAuvyt+QvgPS
8rR+S5xqQHc1NU+x8rI9xrpoZxhGc+iBYKyKEiJhuxAgalfYyGHL7G8qi35H33VeBx2Zc1kPyJ0Y
aY4wgfNUo3xwwMMO/oqZ2i/TV2yyULrzndFplB4q6sxTTsLHFtCb2JFFtQQGiOoY1EOPIbK19jBh
DZp2uJESB5ZeAuv97AXAhTxfuqc2LmMTKzmM8sz1w0NSFHJXCprewxjWL+7oTTwdWez+gmxASIgt
C+cXfXZrA44sZiAL4k47zt96dNUBUEmwpv+N2UN66G3CcuTc7qvNCIMS6onv0VSZsASiVUWG6Se7
LosZTFZM4vYu+NUVZRWkEqfsV4Y/fCmbvpOB420bpBXOb3AmlPisLDidhrVm9pvsBpkBkpT4OrOS
HmhhDCPMCTxtVdTmx0C0MDIKL6awSdNJI1qfMDP0sdZbYfrdEaO0fyWbyvvMBll8l6z/neyZgqYI
ut/HgOYW71h/RmC+8UBXIyTrdK63Shu/q7bI2Tm6HwvawCbDpw3w3UYNVXR3WQbWtm4RxIaV1Wxr
g5myGKzfdAm7NSrhbquFL49B4SFQaWtvEyB2vQHDzQ7OZJIlYqYmdmdZfmC5Es99TXqyxy577AsB
G9pgeiXDJDqbHIvfQ2Y262JGsoAyGTJ6kLk1WmDIwDGam1XnduY5cij1jLRAPjXX9XOlCvu97Tku
7Ai5nUjNP2Zdly8u3DXyYAqfHA+VrCvPMWm1m+qVKUJ3NBkUkxnA5VO5ebWzTcfg3gBYyY9rBJCh
O+yGeVQbE5vdReBj3MQDJkPFSXLG648cr8daaVmgWprEGa+s5oLpTE6OBRak8dSJRP5AzJP3UYlm
bU+xR+HiRvs8GaYXneaAUMY42UxViZRSoJ+SQV2uJ4fKTCRtuY0qMrq12ZqPaqoz7PlDo844LBGa
lVjDYeap/dCRENQPjtiqmJmtPVgzf8B8Xc+evtt5bvwJu6Lbj2nTXzrCYHbMKM1blBXot7kdnAEc
oNBxmR6EQzjcuM85rzYC4G2StCgaC76M1lLxL0OW5fvUx+oGyNF6qWpOBV8I7LQ29olbPytng9/W
eCmjJtg4IkG1F4LIw2OC68NtKW9qYz4Kerkbq9HTaSYeHJQr8hwV95952DcuRF8mL2mA4JBvMnK2
Vp4rLHWGqlb5LPKb3ffyWkRdueyS1b6t00WFYrXrMCItRwYjdR62pupF8LVexzkZ/ramy1pHBi7f
PZP2b696ADHILtY4SWwQm7pt4VaZ9hsTbrGLB/EtKOJOPWDfMzZ/nEEGcAKjhHwIAq3YlkaNGcnF
iZOmAaWDPFRNxDUFvS9lJS6JbaTaHR0lDMWvcT/tvNg+58H8PXu8LRFQyJbOTxYM7w4fVFQNawdQ
DSTBrWa2TZrXvokk3B93v/zvMEh5GL1D6v2qWp8w1fqLxgstXuQmc2O+offYyChcd9V1qtS2BjyA
jN/PU7A4Da4yRcdvvhpaQi8IN5htaMKI80R/CEzAaubo8wL69MXEg6Geln+KGU1wik46s8WwJ5sU
ZaqQJzNO31RTXIsYwZVtm18x2UBD5FxSTpgKMpBu6ZG6KHsNc1t00yaHc7uKRXup2bKHUD0geexE
WKJ0jg86KR4zP5Dnw8lyqF6rLhxXHYbzJk1RB7g0CIz2jp5NT7CpRhdRUHSGUbKmwbKmnL6lhv1l
2uz5aH29rMWKgjeWSpeNk/Sx5idvBG06Qosmc5tZxS4CcbkxzOrBWIWRNTSHwYFGdG3EsLbTa9MH
e9CIdP3CRyQG5M350U4B43foaGCFdx1pfBVuvmUJpRhbLZn+NiBUbkLU4nGkf1IFqD901hO0YzoG
iDeGHJuY3lgulC0NOrHv3kd992A0Md/8MCSHg7xl1ri1nOjdVkxidH4wHPPQmPHJSMNDM+Gj6IH5
0JB+kMyjjvzT9YfPgu9Y8mojhdQ+TwHhLesupvbLXBPWUYgryD8787yjDECw+tNHv2v7o9LTBjwu
eqpFH53986I7kqULmkLSPEzgkWhSfNtesYoKF6hvOzZnbdJXW8CrgA6xNcECg4qxCh3eRJxhnVBb
jUFzWYap6T+mbNrl4qWA25mywgOrOwZz9h1IE5Y2NevIhvgxV99G3K4m6zOnQ2ny5RItc/FIFwBX
iHg2ptnD3uMa8bln3DsrCQWWnRt1mkjvirUxleLCb/L5097Qq7BBzTwq/Ls2+QnoQkdE2X64BSW9
9cA9eEl2DfCT0y2BhOxGJp3DYbEl1rtwQCSRVd1bMBQPjrhtNahtg0NHx9UtVA0ai4bFsTjvg/yG
o4piPV8z+e+zr8iwNnMzmyA8uUqM8Mb6+zim78k4EMcg/mBUPEL1+AjqzGafMVn9/sZEQ1QhAeeB
HQNx8IvhedG/JSMCVQ2Grqh2mTHtrVigESByZhILMslYj0nwlY/Nr6oxXoU199tx8N6XFUnjEYcn
f3UW1pMAhgtjfR962ckcAvfYIIZqi/kx+I8u+TChSKwSfMtW039YS+zmBNctRjn2pJoFwdLJN7Jw
SQZIydqMF+YgJsRwoz1kdqMPW36u2Wuxykwm0lQcHP5u4jHGFj+f0xEPK3EqFGhh9AzV1Dg7nU0s
jwifOihCgZOxpLKMHG3nrcvj26xQ73AK7MpMIrqVt3pZn40RXbiHWZvSYY+dxIRpDBNSm7nHcCDz
u2uQr7rcV5aFYGvvqdDTJ7l/B2cR9BQCEIPRN4tUqFiAHih/sG0uqyHLxr2roCKB+iz0cG1cHy3N
xGS0RvG+qaoE/WUrGRvJofo1tKH9TPk8HxLbK7EXpt3FjJWkeuNqZoXcKmIPangYPXrqpFrTnl/g
pXA2cMAgNhdjzQnrWO8JeTOEkA7GvC3sGGgecHPSAJHvV97wBobnAs37ZOsYlmi7H2ZgJEqckG9R
ogU9HbdiIt4PFzUNYdqO3HJY8OpJpsUH9DQw82lX7mTGPigTg/q5eQ5nPPcSCMRGYJZZe8yN93Xs
XttuqdsTtAl84q/xgF+AXC7qln6dVtVPYk2ERtAAZO2pMdzx2WBMVsPe79EG2tJ7JjSZex2EbHJj
ENkncXbC+vMgxmBFyt+jigmgIg0ANcZfy0A/nzb5lXMFw6J9aT2g24BCbAYUHupKbsqEH9B7Dnok
eNpjYsAFdXAzY+3hLCdPZ/piIv/b88lKjEBgEHdX9etgOR0rVIsrcmn+Djz9wqVNFxqLXcpCgR1u
jalho1C7KR6REymP/knyDoHAWE8yY0G3XxE9fxBAp2pGnDkA0WvZD4bcPxN4sM+d5BKb0ROdnRcu
mrTOArvaDHl8jSdvFzTdh874xNTcI4UZq23DjlGZZbbF0vwDQ+TCvGKj+Qpb8k3o75yKqaP3aZ8t
SmnoQ58ip+yQ5nkMSd4jMoxeGFYiciBQ2pbp1RvVR6hNIpR6wRIiJTCTqNYNWovZwPRgQb24E/wB
drXJIohg6rp43QXhwwaG3GaEZ4ZhF28rdg04HiEnej0R3WTRmJ7jx/ImQPIviqbxZxbmmas5S7GA
aEBpOx25LYIDqIK9rYbnSE0XycsvW1KSUEtv4mB8pL3xAlom3TjRDLdhpI41YnslHcB4Br7OsEKf
X7r0V9jzYqDOXJJx3Jd00MKI1IkWQQaxRODmM2y06047OOLV6+DTRS3ZfJQCohV6T27OnAnoIE92
pYDMxdw66va1rsG26th4DRoEZS5KCRWPZLDk6if1mPSbVrglPI+8FA9ibSSbK51R0KIzgtomSveO
YT2TC/iWLNwrjrt9UiMOllazhmLZM4kargIZu2dyIWracTeB+hKG8ekMM9Lz3t8XHKEJd5tW0cew
BZrqJsbE0eV3k16MZIfLiHgncnNPB5W00eqN0dHBGcqfIBjOPvdwZYVLqccWwP1drN3Oz9E9OmdW
rSTgr7xL1BzrUY/NNWhHe6saXO6dbbV0BsW8DRatYRDGn8qYb3MZMJbSf2ubC+Gktbw1qAYd6sMc
VyRRh3ey2mGZtJi7OD5qL/smWaH7NaD2PsfV/NWSqHqnw+7jmrRuttffM9l6J4eApS+ZjtGrXTpg
msIY6WaMbgdQOO8ookBy7AQaQIQ6dwh6tI7JPZrBdg9M5gIH44uBNIjhsjWkCFTD4GWOyeHSGHm2
fjBYq4bEMejJ3MgTKODt1ZVes2PiUgFw5ydIYj0VTgbKySFxUjQ8mPpcWEswC0q1VZjgapIO49AS
s00QLMQ7yjeax42NLhBE4nJ6MM1DEAN4R9n9OtIjaORAAtcw7ZtiTLaN+EYI6lwjqNlyIUxWxJ8y
2vBKsXPy8B+SS38dO6JkJDBf6E+8xdokxEiXvCMXTwjkiM8K90Dbi/cWBEIadwMKc/knSsffbEjJ
3U3sF68J38l/faEPffA8W+x0CBxbJeKRRBZoAGvThOK5gMzCSOPgNCG4UtS7M6LCPo6MVUGS0R4E
vHEt7WHCh4Xm2sIUwOpUTXqnuzFs2qlEJ8GwwQaJTwwLLeIw3ms+dhGioc9Qa61dN/iFfv41cLtn
OXsfS/M3JpZRQonHmg3DM5P5VdI8b1J9SnltrhhfVarMFSQQwljMdOFPWPfZWdBfYf9R5mFMsw0p
VT9y4GX0RUWe7cEO0YUv4SQovDQBQviySk8iEtTiyRs9BQ9f7GxuezPwYSiVL/bsAqMw4FP05sCA
A/ASX6x8wB0vYVpNjKYrntY2OUSTc6y7lGtDMG/N3im39LyfU6t5Ro8cHEM1AntpwJYAQeE7Sn9S
Hf0qQ/dXE6AWb5rrWJd3Z1KX2EPh56jiEGvr4Qf28C1S5xWS3nbRkbpB3R/pFHIrCG5Kzi9jS4St
RaadmI3fbdSp51AE8WY08ludt89+4YPcN7g1kb6SGc9ZYY6rlBlsmBfcP4mw3Guw/44x3nLXrA+d
zZgr/e8vzcR0unHWHtm6uRKkB0+lSJMHBFpCd9VGNkF2mIYFxl0wJ63jaUuUA82joWNAOmF/IiB4
GN79JO0AJPpg18t3aww/EGJt5yp6qxokg+zr756Qd2QApy6Jj0M2XdGtn2cd3pgUfIuKh2NQzk7L
+QNhy2+T9saO6fyNpt4Ga7fLrCqDhoMoL8itbQ7iVjvuKeFW26GtTUuKGDrijHXXTiigrnErTcl2
cZfWhiWs17aj3mpIRA31pszdcAm53mPDLzezlxF6Rs6R7cbox0xmMbH2XzEx/vMFtbyI1qy4k18g
wodCdzcyj6uwAS1wYpxFFz4BOWAyW/W6nEm880m008mcmG7rIN+FCXfpcLjSo7uGeXIMbM31HgFw
PMzQxxwioGL1h64MpIX04Tj5GWHJrwTr0qZqy89mgv/ELUDKChaK3TDNE+BqOSLAYPwzK0KvVmHh
zevJRLtfu2DlPembh3juCUjQvXvonSXG3rOg3hAghfiqKGkoKHr3RcisqaqMnY3/Ysc4EmERJeyt
MkoTwEkEmc6Llr6UMGfUD8yC09FswMSWNlflho+9RDZ09P67pmZ+wACO8dWnnQPAjUHOocgIx+EZ
GZi8MWWPsUy1st35XtwdVO5neKFg8K3HKDV/t26FdWxIDO/O6V5+lmXuI75AFTeQRI6YZgE0VRXZ
x5njduspD50d5khAqsS4THwvHAu1dmDOR9GwRpONalLk9LdcuNye5Q/FOkHlss1DM7kl3WTR+evt
lyZtjX0ypDDFvck/ugqAvJypDxMV+Kcx6lEMVWZxMeH/HNhuxDbyQrROSld7tB1yi5DVvejSgFHi
CIqlcZlEGID6iXj1d7pMALA7bdtt+M/XZPYGOBhdOz0TlTNuyPCgPdFNLqaPpPqs+4a9D+Q2tfRg
nNxsJmG5J01jyWfeu20M7tkPAA15g/SYWWq1NzzGvQDMURwymd4lZaLvVc+TNxgxitDQNZ57wZ5E
66ZlPVn9NoSltpUNkzFl0UNnCpFsbaFI4xRs1GIELWJlhYe9zGlAvbTZ09ioPzbYAlZX5h282Iic
TQfh8uEtBIUG6sHKoHO3HeZCnWvHDi7SGBFeFEH5NOly2cYdmhqJDmog56BWV1xTss/J64I9e02/
n7NQbwckm7DzmfRZGWep30bFPjbDvy7n0eLYLXksfdgc6MFn+CHJt8NsYlW34mJGAgAasyyepooh
xBRt82Xc1YdcgN2jpGNmsN1BkLzKoPvpuRGhCQj/ibiGv+q1By/0vvoxO/VjfkoFceY0RXeCPloo
W6icSXdHNbF1R1S68CvIeLSw1ER2+inb3lmVUbcNQDTmhn13huaPtls8zjgaVuNiTqyjxSQDcY9l
jGcEsJ9puuccbA7y3ZSA9uFLoBVeDF2bNtXOyVQ+Nd0wvM3DMKFAJq3GSC6Vv2Tc1Iy6+CyQrG6K
GVf/Ysio4Paivj/BF9+0rvMxNdl6tPQjtSuIA8neJtCiGZjWuu0rdOe/g4s2Kmm4gvZLVSLjizeH
l5yAUKs2rmO2tBHlRVjRsaur30k3Nmgn5WlOs/uU0RVtvRdYTU/jYH11enoZlIe9n0tpTrBSn3rj
yu2M78WY4s/pw6YblIjqKdfOk1+7aGXyrx5nXm8Ee6drbjY9uwbsDFlRyWWGuMTZiF0wrddN0jy7
nrjVysK7buefXc7gCAAUDMMLvcBXEy6wP9r+yi6SvXbH05jDEDB1xXDRaI9xK17s0t75Or8u/99N
uU/aoO/zMaaTNF/jgOAU1NW/i6Hbxf74FJrm1atblkH91SyMk15O74FUlyrswiX+yASyXoZ7piH0
xHo8koM+oXM7ISph2Kx+4RTZlYU8IrG5NZ65F8iNd6GQjJ/lE7LuJ5v2loeoCK0Y/Jwqzp6d1Lt3
jb5b/xlfxhuJne25y4aQi65xoRzFW9zQh/uP5ZE2yIhaZPxO4b1ql9wPHjxmT4QPMnNCTxc1/SOe
c/8XzRdmUUleXEd0WsEA1i1qvC+rso52OYOHsqhWVjikglcPWw4vDsK2lt6tYzxH4kgM5y3j3LPK
6r+PdkAw6NgFsBGYUSPpk0lKjSPHmcmYr4EU9HDbBGU3pXXP3JWWuVUwio2d8Nmmg0Y6K+HifkZQ
OAxY1yixkGKq9eSE3MWgRIlJ7UFwOZzRHdAA6sdfkEweoDKJ8vYituNFyFKbYmdRf0CJ34wp0WBh
IT9V5a/tQO0LiCILPSvAe+vWv0f0cjCfIebG/XrpNOddYF+UbUL1JyB3aSy0sZmvXWee9v0EmgIT
bEpnUznztoRK2VLXYN4kUoNWLhByqK8nRgxf4WTAqcKJXOdbDphdJoBfR8hpInGyCGpnrn7qDcJH
ZkesBpo8BaOvcxNb21YlH2RIr2cwB5wJHAkDtz5riRJ/G2odYNpmNmu5+d+J1RyxEfcWGLJC0pqp
xKu0wNPKuTwsdgg5eUj3kyX3pEnhNIwkA0lF+UAVxUXAWKpNs/yyZXZ3GRVjwGR65SIsbHPGZJEv
r1WCN0j3JwXfhqpaA80tIGoIB5NRVF9abDN6Sn/cSp6XHome7Stmkef/Bsngcrei85/MkBDuGFtK
qNp0j+h6pyPOzoauZmvrjRmh9e5Tbv60htwaxAHAmHVkYU5w7OgRFvPWrfVTKxUczmKChriIlPWt
EvEGVeEvjfZFFHjVJYYBRaFQyPdSFafldSVRAv7nneb1lSNkExT5W4RYP54gdzkBVRwof/595lIb
mM49l0vKL53+INwHsr/lqrzFdsCdF3CEkR3NarmtzltOtG3jYGelYfUfl8bKN73pU6kTmIvAJzIv
udVD3zHinMCOdpNhhWhESDgus98sSTe2jhBGBoc49w8uV6UYKTihrose3XsOlHlq8uC5dq0dhiLU
rrbAFuH0z7VNXn1mnTtSQ3WfHIvIZuZGliHg5fEJTQusiCJYO5JbYhLOH1k20eZ1g7OPAmw11857
ie9nNUtsk2JeW9i3lxWK32A98PpHkIVmhdOGlR2NelvE7xUHnbLdrc1jy0UXQbB8LxzspDlqGKst
IMYHe88KnEPQJ2AAnRZRAsaXhPLLrMURKNQ9AQQ7dsGXQg3E/faVgKgl554tmeT4yfsAYfzkyfoP
FDyMxSz35VGRtodznVjsCJ8NKUxKVvrJTJd9LNA72RryD642g7+LDyxL0cHWNOa9iWRJuJ051YNw
Nk1P24/8ElozMvzTmh1T9vRvSaIkXTxvjR//KE1Qv8z2o5VVg7CtXXqzgXgenO7FasW5xXNI2wRt
e5szwdeXsK2dXcqiaPvqlZbZzgmplHSFucNBLgQQbT326Ufg4MbylXtCMQWGGyUFF42aW8T4Fjnc
VakXHbYeYCx9e2QStzPH8gMRBACvjOTjMcq+Jz9lOfXknDGQZHNHqd8U6QNGwkES7QpcLHiLkuZi
ESaS+9KDEt9/+4PCzAzVfSusmHc5lX+7cHbJ3xmTTSly3OEY03djOD43JR0WyqPliOUpbr6h711s
Ob/lpncPXNq29IMLmOd85q5VvYV9dBm1/Bpcc1otHuApTkgJcZ5CGlR9YL10nUeQfOgd675cqEwT
Ye3IyQx1B2TzUrXdn4rGqMHpuSKh+lEtwZNGcJOZv680J2ld2M9u0z+FdfI50YM9eMjm73QoXDS+
0DVDgYXcp+05sePJhoGDnG/GqNFqRL6gm4wSrKy+Yz/bFw2DRui3iMHxT9IRrkrrGDbA1IMyfOsR
ba88f8lG6sz62Q7S6BYbeCS59U9XVXOB6qW7sREQjcheWHElZaUfbSgi1gysD5UTo0RB0qFoYQDD
SCfn4C9l4NiWMWpLnxkbaUwXeuP2vhiT5IXZj6bcD9z8CVSVSzcZ8FLpi/mTiy2JHUkfjw97tGnD
KgntpK4z6B1weJm5GiNJgm53NVv91XgoVqcpF1AGOMOIpDqyKIAY1Z8U+TbTD9vYTSM9WIMJWxDm
+8Sfv4amRgY7jq/MN94MP4lBv0BDVVz36tHnuhgb6IC8W0Fi6sroy9+242+UKWhCdE8qTJmk4rEQ
XKtp49zSurnWHUkJ3nALaa6sKAMP9qCeUeBW6wELg9+O5aZFUkFJ8ifv8KxS4aGEeumlPBmg/rEX
Jd6jdww+amnP4kWjKTgj3ZoX2pTzVscQwlv6L4eB9/rXqVzGWkMWMmpHTYne30V0xT0zgx4t3T1u
9fJXQCTChyepWGjN4976qKTCSNMlNDILok4x3nh/mjh+KWENgJz87UECkx6T3nS6IzBaiFLTlXzQ
d+y9L4SOvrQQAuKItEGrCp68zrLIBBi41gNzfaI3ad2HmSSitFrUbWhwm1EFPFkzsg3+Y2jzj4M2
DkR00sIjXLvJup3VQvsXqGrQajDlCiv6E90h0OO1oQA3uGVxDVTcWRnuEkbOEVQqaBWiPzqUKp3d
/mDLINSmPsRGfhm57nPBvwQLQaRCEyV76pt4gCozIsK6jE3eMW2hVsIjNB3cyIpeIsxM3C3I9vGq
c2Vrfz/X2S5QCPKKUGQbm+zBpHZPveySH0cTIm/PzcPO0ue0Xdoh9JN7Li+bihkrgvqg+mEPeWfi
gbjIEvo8t0h95rJQO6DBkUWlVJ/Sbga6VAJIbItj5YYhRoayRjPbGvn7Ap5gDoZiUrEuzCyFk4J5
DS4xqmkHKDeFXqrInqH+h6e4FfP85bjVhe3tEBL6DZPr6Ovsrop0lw3DE86pjZ/Y6gQ2u4HuCj8o
LdxtRsj8BiqKsaIlkXDcMy/hVm9z5aCKOFgT4153mu9dTM8pKxBoM15hBtM5Ma5uhQ7jmk7X0any
16TMmF156kcj8jnQj1o6xtWTGfVHu2//xF36CBqqEmQxuwKRf85vDp32qHz5zED3OEvUBKPKu18B
OXrUjlDpRka7yt7gaHjqnCUaLqUrF1wqJ/scjOrqjimfp7eLCvHpyu4xL/yfiK0e5MEmH6cnJzYO
4BzOYOn2fqfO3ZQfaPa+9jFKPWhOBWy1hZA9dotoNKVgrtinlzZdlb1xO8frFay1BM/Rk35nUZTL
eskdYJamBmBB/UVX1bb1aNDl7RupKhsr8/9ZwkX6rS9Gh9cqzZmmZXmJFoMgC9yMxIyQliETgjE6
TnthsgicjUJ2XomFv1M6+F2xcqKQdf82Vj8u6bMELiFzWmHcG7mwBovDsfYJqWruKa/Q9tD3+mh1
p4mmatmOKx8QsbbB0qaAVcMQRnw0jD9NUz+hk/I2GgNy2417oh4oiZbWVp3FWy+ghh1HPhVj3INX
/lh0MtPc3Wqnl+vG67eTgyYowSG+EpN9aInbyI38YGpamc0iYdAHZeNgdBeGSdzgmygBztWMc7vU
YMYhnEvDolyY2ZvAhAYW4pNgsr+eYX5LxnlijM9M0vbWgoMvcEvtcXCQ3VADuACiTADLskN4LWJV
Kk9UMN0TdGwy0fwp2GYEEeKwXIlBkVOUBv+Q9lCjzwnO2kZflKAF24qGuXZh3SfuTJnuRmyyIEVy
1zgmfrt88OKz6aGwWLy9ZNiODiQjoPGZC7XA1hRL0edsjzfh4jFaXpPHW9U1vvzEgJ9k31nFwwqR
FjAjGWLclB04BLrnRtS+akI593YcwcKJO+ZUko8tnv41eBrb1t23Awl1WPQgUR/QFW8TM/yNh+iD
jRsdneK0rBFE1QGAj1i9Cd968tvprWZy5U7TZ5VzdJXhR4DxDFb8o2i5Q44ONazdYJnqska/JBMo
m3nskfXoZvgxgWB/SSnCU6HseGfN4bdfdj8Vyj8uRGxpasiP2qnOZPjwYWQ73LT4YP0ni3eW2/o+
g87LDJOerPpZ3k3GNLTsNF7y8lo0ybHyc44iHd9Ts51g1A/n5aucUWuV+r9wcFavfa2l3oc8jKHp
YxPqXgAHMuMydrm5DMtERGpdfNTREo1kmA7I1f4DYv0nQLELbSByKeR0iAf33BLHZMt06zrGeyyy
/fJAjCGCHHY91AhXr9SfUH55igZ7H04hehfrNi9ri1VXoIILqDNkV31My+2iqQLODJI/jVQfGMSh
rA02bQ9H9dGAgE0los1rgPF/rAh0KMUvgGpnWzn3cjgOPDryiJ4TIQoRsW26xqC/bqzHNPJS0+Oy
iB0LcbY53ypGGM6/rH50WXrO6YBm3ENzkCxBVLOiUHTxuyMBPsO1KT4Q2+Ji5JfzGkpMcOqWRodF
2B5QkeGvZGTu39Dtr0tUZDltl5SHxuvZ4ZjBuggWKKXZ5vJnXmZbMqTFhtfvLEMenW7e1s1XjnB8
RGDgW++j99E5P/w+q65380hrmNfKY0u3GuIDShh6L96FFIKtkxEejBaCn3BBavsZNBm6075I18o1
0UCodWpK+HYPXrAX3TpAE3hZajqRLgmCxKN48Zq3wwvFkTdwc+vVn7j6yMHw8Y8Kjg8/qCcLESS+
OA+irv8yl3946QVCLWbXUGyCRYOzdq1ppXmzMxfjgI5oU+4Gv/sLNt7G/1geLQxQywIfiAIUcXxN
lluffyzLbC8AJ6cN+ZnuPQlp3ac/Ds4xHGRs1tVwLNnHlv+iYWDSar3vODqE2F8n+5jGPjemBBEU
F1vrwacw4ThPSMJS+dWnSOSnY1atZIfmD/hEoWjibv8cy2nTDjXJpH8145JA+qsZ1Jo3foXMeKeZ
Den/vjAWjSmd/fKlDBxZLEkkty+aqqTxvonpDPgg5HHZhPiBhtrfgAa2fPVx9lba+i//1m7sm2Aa
MDj5QaNZsxffFvHpwWXs/izUKQ+Qjct573FHm2ENB4IgyaUVO5+WT2ZZTGH9YSEgA+C5/B6eBlav
BKGN/mClfHs15XAWZmZrTDH4FMgM2wfVjNPhMU4/SQkRt/Q2rEFDvbSS1smyAMnTMXdZhUGk3zVY
MMga2fB2I9tB9ShpIb8J981Fl+a13wGkNYvyQxmfWcyQ0D40+m2ETYmK7phAEukr4DL2xQdf7BSU
V4Ti/f8LVdMuS36z6mc2aPgXRhgulBYaAtyYPPARMOuE984YePkJZxDMKFB3EoQCofLEa9Z+9uoE
0QHHFfCKo2ukZ02mOgXBch41idhbyH/5pYtsFYsPGRnEK8XJg1/W9gGtJ6BrjGL52b5DS0r9bSc4
C6xq47TfGbMi1jSvb/nWaWvh1pVHi42C2fulxX1C8tjB8KdT2RCy2HGlWHQ5AwAce/4dekCFY0zw
4R+eqb6cf3U0wvPsg482192hsbKNNczLK4wn85hbLwlrww/qLUOR7fKo9io8OcVH1t1YnbwK6GZX
XsDyuC2Ld3wh5enMv2Dcvq55vCa2g8BMaOO9ViBi+YkUapIaP6h2uY0G22TwViwsPjibercEBVAR
wqHvhLXgg67nlfZe0eAoTRCxD5gNVbZ2djzlBdsle0Pj/Cy/XC3io4Wpwe+dyj8dhB5UAgB2zXMB
1bK1u6eCD4Rx8QffBhqarcB4xiJPv3vUKJUP4st6CuWD155gySHAdKu96OinZXeDI7NnTt2s+Fy4
qtPc672nKsu/ydVjrBRzwyTH4x2d2nH+H0vnsd02koXhJ8I5yGHLnESRytIGx5Zs5JwKePr5rntW
3dPWyCRQdeMfwNBJNIbRd6L/JB8vn7PlHniUmaVfSukvCwbTIZrkVhR+sDBpk+Fag+GNtWXjFM6R
d8HTmhPjFAF3DInXyZBvGAFDhx9onN/48jOPdvI/8KVZKZpT1lg7oNWbOby3eLCOY3yIyCQ6Q8UJ
XdtZUQNy5cr6G8m9Ff7B28Akg/DeoA/bCGv2PKshexisT3kLY1+cfBObZwq3pItvcYXPXKmxq+HL
6fVZgnvfAqAAD903Oiq71l5zzKOtysdotiQwakP/xuofCF3CwBqyVJRtB6facEiQrdiazhHbR5w4
il+8+X/SZsNxSnoPhDEah9yikYAfv5i68+LyX/ioXi2OesUHXyLh8/AzQYucKShWz+1QOXLPiv4o
Br470RNVGG56/S5DpzhR2TYJ3qME8+kBI6KF6QZIgj2TaIZlIVqXCK1GyCtKKSv3oUJMiIPamNVt
9BENBUwlaQUm7trud2ScLACl6AIBNNne9ruazVVN+lDjM+uAS9LlK617x5JI4kRxdH1n61FGWPF1
REGjBaFaWoFYF535Uzkw+Muv0Dfihm5s9y2ngO8FXgypM0+rb409T8sA2jOGPWcD+I5fPM8QRQhk
cWzsUe3bhKFH6dtssOTaWFrwvUQ2/lUMbEqqgyQvDkZT3+UHqqFZEXFdPdtnwLjDxwwmmw/Jlfbx
yCb5MLQIdRrVg01nQOZU0JclT/BJDZoHH72OUQDX+EhNA5uFzF3+ost0TvISGUJX2xGri8R4NcP+
3an0M3LlL5WZvc/W/MSjMkJjrdrwU67GMFNMc9UUW66obB4Hw31Be2nd149Dw5ViWyt1DE+20MGO
8P9GhoUtFrWrnlLl98/oo19J7YsHBUVjDYkoamMeGTiiOlus80U8qP9gZYVFHrtW7YIdwiEhQSsX
+t919JftmF7G+dSMSMe1xq4Zjnpt3OWQDKhbgaZEQo+s3a2wcTnwCCRHT3RaWn2Xm7M0HwyekA9A
P3kEg5BmzsHAuahipphn5lELl40J+8Ie8J/2iS/zPJ+Gpf1rg4Vex237janXoc39J6N3rmY3n6NA
26CfjtkqKije1P1iDXXNVP27DhFErnA2bUz9hqTeSDcBU4mqVOGnbqcws8N54kdQ/BqTGZSVczFN
jEhxYDppc/ahB9FRD51TNZqvmWs+xqHnrKwMiRW7OE7ufEbv+7j01TEoknc8E/d4+Bxg/N8SZDrK
IPtmYsu7MqyPouzOCITv2zA8WkQAZmb7GLGPFayntfKzR8Mu+FKMgp0A6ZdS0HYcjs5G3s+Z1e9J
5+bY9i4aFzw14r1nL5zl0NyhkrdpjeHkNZFCDwmFC9JhrhqD7gnzyinQ1MqL65/CK86O1r6oAmsg
325+TzyKNNG3Vo+3dtI9Nk3BuGF80FU6rjWz3zPIPOq4pruNsY+ELQnb5ykrwSWWs39YCuM5R6VZ
issJDByLngMU5r3F+S0GGLU0yG45XZ32l4ZLdGLeuNu6+RDqry1xkysr4TgmaEEq70O25m9G86Fz
ayqdOfHO6psHDxARLkxgNImqD0YFnuyBUllqmm780bNlSxIcOVo+cZ6FB9HnFRjNXseswP5mhrMq
ATyWDDma/sEPf+L+ncxH/pMbM7NI0pGB77M71qSs4cSBDnJI8GWxsRevP0/FTwTOgtKUCMxkjt3A
tbB+1ajG5G0MY+uxy+6SYzjwkjq0avha4peMv5jfSiSWoxYzPQWhtFvGjyhbpMuR6WBHqlTTJ9QZ
ll4sJdNhHRnufsIOwFAffFB5OoRCz0NBH9U8qaz54Fr/0jHhaUDpVB82lOwUNHiORC/w6/XSscc3
j9QYuBRQ2et6fnZaSsniTSEoY9nUjvHy4FJZKKYKROfKhObWdGxg9INEW4zGNkb/VoKQmZ0fgnbj
8TG5pPJkEpyYGZReNJYOvDcmUkyUyLMUdPzmkYwqW48F5L+2gODVYaUAC6BwsM2T/P0TxMVREVmD
95I2ybRASfA7+Bghyx+zuwdZj7zDG5d1E0TLnudXYrXR/8VaChCYtFej/+FQ3IcFGi+Y/UiZmXdI
ehNYC/e3pDUaBg4PPwrUeFUWETQgHkoTbiLzxjshhYKZhupB5n/06DeSNEbJ5/u/3y11m/z/FiDT
lQIPT2tkum88TX46yL+HGHASpdfAW0JEd50O3xwMK2UjaR6LDKNalx3jlSMAkV3ulkR/0zww3j/z
YnrjXZZJDQ1kk5C1+CY+EnmD9pE52c4vbkbxN6Ay53fG8fPCTh5IwIopGb6uxsHkVBYo23IK/HEh
mFxG8lZIEQ75fD+kD1wJuuZGR1/IZJAYv3BN0g5Zf1SBwdIe2F9tfFRPJ8zApgyecgmFAu2MEaJK
etOYYvMZpSxk3HlI8v4kVWlRplc1pVsv/Kl0RNBwjgDqFE31w4CdLGfggHvltelFwh8vVnAGpIpq
ecpSDpv7buoRrLpZbSRMWHBVZF22iWPnwJc0XHagXIAh6U7iAw+w+UzPG2ZX6V+QQFyjNbXNnEfP
DT6lOVQF+gVaLM7gkAheJu+d3RPiCsU7NpL5vqisde//y39yr3Q0eHVfW8UeiN9yBl3NZ0vn9E0i
Buj/der9tgf/SpPL+hruSv2YEgQKOeoEBJX/ilCxb6PilElSbIt3xH7A47GL4ySmD7QeQW8+BK65
S/m2WhPCmaFkmsI1Jz7oA2B9SFMYE5yTbKXCQxL/nuRd+29i6YxIPmcn8tbSEsZ+uS2TYRVkLpyt
4tlgyoYuzY31OmAuglO2bZp/zyDg8YeIJBo+VcixZROwkobfpJmBi7EU9n0Y3LukCaNXD14eHwAR
nGK+CQMGqWcdz0NohIU1taMYdjvqbCPJCSLvqlIQ84m5YwS28fhUaXPkjXIPCVrSVBNZJLyHY7iW
/zlR02Q0FMFwUsiu8in4aXTNNvK3Zcpd03vwHSFe/zuHSONt+qDeJpQvCbMHCfwSdYesO/4TE9Z3
lf1tlN16IY3FeAkQZQr9/ydZjh4HikMetPqWsMyblgutwk1Dm2vzT+5pjLyvCRCiYwsyWs416GVk
FPAU5IdqJtcLQYL/xN1YKNjI5SghAI2leu2YBLpZfwjHJ+kBfG4iEhw3aiX+Ht53lYAjLJ4l+Jac
kdZ4z7hdCddHDnumPxJ7eFByUPlp1zKBSQgl5LMf/jhMVeTy6iYGR1h1VIlIH+xqRlzSckqlznBU
HiHh0A1/OIvz+G6Nr5LZWsTCY4poAlsIH54PlHTsnSnU/41F8s95osgQBXjjWSaFmNOi5vFWRRN0
ETT08vZ1YZfVM2IHgSyjAIPeWHKgj24GH1mObyprbkBPfHSCGZ+aN4d1Am9JbdsWhHeSPMhbanPv
IP/My2yTOTA3PgyIgDJckfdLxqdDY8zR/kK2eR3UqA4y8HCBSA5HGXLkRDodtwAJgpZztCprB0p+
G49fi+shuAbfiyaCtJAML6ghgwTxDmrCnRvB2ZQBnuS8mqQOgpVOIUei4O76/T7nTcgD4Ys09udg
QpcgRgfZNc4+5N+kQ0GfnBL3Ko8kdJ8USVoSBl9WUvdMicuZ+Le4K501J88tn+nxLfdBefzR8Ict
0d6ouqtBJaRlsRxLcqycBvm4LbW5MhP2oOmW90Qk1SaGaVzWkcI47flFaHYhdyuBg2lbBNDferC5
TVwqBpQe6p/hfO8Qqud7cB6q+NeCls5k6xuDTEkpwA4FGPiORj3LdvLxOYFlnF9t57XwghXvsWRM
16QAhyX3tdlWJjTy/uSMSiaQIRuDQH5ShnhyiDnZkEy2DBv/ZSSB6/KuXNrnIdbOMivko1i0pGOV
b5hHsZGgJrXWpmahjc99IRckJjYP70H8xq/+fwE2BKVMojo8hhxeGAU6WK9DAmLSA4xNdSP1BF28
za8JUZjp0ndJBmwbwObc2gqZJyKVmZeQqb59XM0y0jQ51UcNU4oMrK0OPDeH5o7epefayLSpZmQ2
HO2RuB3tRVQBmf9bYLos/eCwUVpztHAclQGVJFbi7IV0w5A06/BeKba1C/6K3y55FZ7KisU61A6k
kXn+kp+s0JhfJDbyAuEQGxscpvHuya1PP6fSccMGv/Mif7BMtYDsL8uXDs0J5F0CgKfjVrfMdRAN
N2syH/0ONr/grB2frBF0lY9wC/U4JJAK24dVOiSwSEFd+TX4qN5DSsKHneLkKDqFSfwy0lJ4eXmb
gmwETOmnz7Przm++OZaYI3rVFTfR7uC2zSPFIUOgpL8PRUToTSgXmnmHAvU2zYqHuWWsImQJ5PXY
SjnPRZ4cJxA7q7FkMyMFnBwo5XSnBYlHIom7aJ8uXXBn9q9Z7fEgxDTO3NdMh8a2oPIBBJdMMwMM
xC1Dc9p4Nl5ruExVEYPBeHnK9RLOAvo/TtTfZDA/sT8wlLYnuN0GZMjcsXuQ2yaNI/j7vwZNiCwZ
//v5+WSk2aOuTS8QmBAwGtq3IAg+Rx9Gk8uUP26/pdHSjPDspskJYD6DBGuv+uwSNd5riS7GWneu
emdcUMo/KqaaysWAQTVHh6ED2MNr5FWftT29B118itJxI6W/NC05hZbvdbd2Rg+hV9oJoYm9/Me5
NnALco3nOGEY1LrdLWb3ItGIcvjsEp5d7LafWD7fNZ0ZC2EBKB7CqnHVAF1R6crQka/IsrZYzzki
8dBhoALGCeLEdDb8DS6iaQvoWtx69spnDVhOCq34yHmZmuaxDzCvXfI7smsnea3VtIAttUVlcHyo
jeLK2uaKJzc2QuPRGlWyDyMdFkRDMevYwoZ0UvuBFKQ2vdua96woHseqQ5CioGmes9G/Z5pRf0do
YMOy15hyMpND+jCjkY2ZtudIuaHwjapUbmjbKUbESssryIP2W5ekzxO1hw6ACqoM/M1EYbLJkAIy
w7XoKNxk6KjaEtADw5aZBq73zUOd486Z8SYlV1aeCU4prJ/+tWmGkrOyDjuknaixniTpDWPAkGyk
wwGbAZ16mhFutcvI4JjN3bbKoLU0NJOmqy9bHIzulja+45MKfjpHMc6gEENPCUp7W1z4cONh6m0m
HhF4jqHBVTjPEaGJ4K1rIPaMPNgiVY2YFN1pOv+2Ae6zKsOIC6mMe29HyfMMKWautUtXgCo0GNze
rCDcBlq1n4fYvdWsK9d60Tig0N0AYyGfJSMmjeOE53o1uQtLGP2q++PTOA2vss4fS+c+dBCqFZrA
FLXs8LCbQTL3uTUHIZ8MC9ZFJsqYoc/xoFiZrP4nSMwCKgL4dusdhTaCKB7W6FxKzBx8hJC7YhOA
XQuhBUlSknHjVN4nuuxknnCgFaL88FJRdaPFC10GOOYIjsKiFDaHDybV5H0e9PgrAQjLPhsqKjuM
Ega29c4PGGa7p6dLHLzYEDfn1GgMcUGJbqnfiPWGge6oGLJZCHZVW8nR1DcUI9uY0nCELUNBZKey
8IHlChpo6bCOICC3pQJ3bm5Mp36lqS8b1KCUrr3pg9pUwbd8MD16q6n6yKRT/CLTAIREMKPo/oz0
cWXpQDqLseMDyzR3KSfEOlYkULyfQZp0uDRCwAQ52uN9Rwmc+7cB2A+CtTRw1UqPXU7RjlUz+Cck
OlGCzJbiqRQp+ZIcIr/a51j2mOLwNWUFBAXo1LCPCrt3D8URmwZZBo0yE+MnpE6y2RXIX4DJ+EXx
MmqEE+SPqUOosfvhteIZemg15WMM+SbGGqNbN+XMJIHXEOLPxjyu4ivHTN+6lIq0/JnCu4lMQMNW
d93SzZMDMyGegQySXbFLtdpm2hOFgKtrKN7dZ6i8bVpjY9jiiBasHMY/FCij+y6/mdphBDyKmRbZ
FVuXCiAYrZT8U6bzNZ6KstylhI2xS1DxCwNJjTJL/jAaXiShyNHTe3zgXqgeJG+nkpNh+406/Lcy
OxQhOHzPODAwODmox3hufwYb+0ZyV030wC/t2cXJ2cj8eYdGITt6nNzT+Q2h4Q1/oXwpt0BWhUpU
2qd4KKjwZR7xLJxtFd4mR/2KHMCwiEclHLTOmfdsHTNbv9k6edJrdjbYbPSS9gMJOmdGwe9QTDCs
HvZCwfAtEGVu9QcH48+8Nh6GNnvVgvGNTkjleOVgjMdZ5ncGcEMHNDOYpDPvHLZ8C143eMU1Sodv
Jkdb2gT5yHo67sGfgBwk5Y5ejwU5PVj/7qGqH5FRa5QrIJe8hyw0KN7lysrguczVvwPAcCQATMCj
ZWhuj9WrlDuF96H08AGiyyWv6iOaIBt5/o7WbYsMcXoeJJOUrTypoC6PERxN6cs6SJIFlC1nRI9e
g6/9DOF2FVR/XdQAV72TPy4U5y4bU4cRJhIUBoL02QIgOH6BRQQuxR+/KNjk70oQ6ltXmBnY/CUe
QgTSGXBlIw5p03gHeJQH2UBEpLkWtm44gHaE6CklQIWUCKyrtU7kxaLQ3Yh2fBlosAbKS1ucxqC6
ALG+qjj7108Cmth2HNGWYWfkXcAKUNoq5mItuNeZ1yfXTM6brNgS8rNsQiUANeg1D0OH5TyDP6ex
974J/zUfvjNPPcsTkZAlkU4HXmNQJzMmywxvTzkv//ex7k5d2F8YLMmddOuMC23vZNld1++sKQKv
fG1HlJvS+NkrF0AieIi3Yye/Rw5Kl/xulfZAxFzqmZtyz7yO6TIT2XzrVTw3Nr282Yg5Qc28IuKA
8qeamT6yow7cApgSssweJs0MQfjaS/mDZgL5623k/IYMy2Q5lxmICeBxDLel3On8odTVuT+hq8JE
LbWgHqB1wroiIOoQNNsQAeAYmnlXeI8zyTlpkAsom1OOIqBr5Iy04B1THcll4OLRNhF0cWOi4mMc
FHvdM8hkEQNHG2JegX5jsvyz4F3uViekJcD3wwMiPFV6eORiyANGswh7YhSN6zo5pAjeFUTqyvIO
k+H8LnPkchuiE0xrwmfagt1a3J+mwRRgjPcMsXY+N3yuKsT82ufUdLfovAPsCRpni0c463vrq4kd
vCi0Q+23X5rbPhsTUl1gnOrZedPM5a/I8MTG+OZN8dYgdqW1eW8wfkeBAmeNeM4Q0bWGoxPiJ91s
ZJxausNuznWguzXMtRyWjVHt9Ey/G/ZCo+FcWLTggl4fcwK0SanVWckH7ZIX6ltNNw5p0yNzJoFm
jvaSc+HK7Btk8AjoB2+0v2OdToNTWBEdWM/9S28C0FKdZu98nvG2joOjz00O0kSBc0PcixyciN+l
7+4muzlpLurI0sZIoJSttKRmuQoNZVVXTRixWIdmBqs/8YtL98sT6S8VpD9ycqoRNZmpajwsLKeV
PznPwAwSLbXuXfTFxHbboYHCWOFgIfh3ScLpc/DLSxiBLG9Qrena4aHo/LW8pK5MDwQUqUZkKIO5
245zg9GlBAWawgiSlZvbZ3wy9pJfK8xKAa9rv4y6ZCZb1oyHAxBvBhM9jUlwF2Svbgk3mKQjHSvn
CEwNAuHgjCx/o0cgR/n31m52HVeMqSZEuWQtORM9tU/ZqUuJKQsLubsj4wiUJ3Yl/14H36ltIoiE
z+J4lzEeL93xQuz52KByWBPHepQv0acPHgqndWNdtfpqZ/x6kAbMFtLY7DfKde6JViIfWt0Nthau
MarNJINysIeMDEPgYPJNDXM8FzPcN9M66h6Voo0UZuqzkLdIiBNUQ54EEGLuox19JSNOkbNl7Qj8
yVwCq/iQjzVnsFhoELJeB/pSC6SppE/r0RBDpHjVMteW6ME4UWpoCWchbyJ0G3w6iIvOcmHtMjN8
llrFGdgKM5ARcwk/+TWOKCyWYYbyih68uCZIg6j0d/Uw/MV4FWHdFidfwwVvjD1BAV0XTaeaSSzL
/O2oe9uas5hVCe005MAvVaX20wC6pWemBN0XKPWC3ROqgby8PGV7j6NkHM0nO+XzIr9i68PDbJKA
avxQ9qWgV6vBEMZxhPNc2H1kNQbQjmfs46y7egB5FIgNr5svOa6OCxU5Gfw0OTkUGpftp5vYUNTA
MhIN8RDYkerck5XkP6UfDFsU9HukI2BbdgBBgsHeu0NSPMe6h/ItWPCcffDZnDUDBAj4Q214Rtpo
rY9QT/oBgfM26X8a0g754Um38z9NpsAF44TQWVBqrfq5tex3rcivoe7woICa4/lsDDv4pxmvp0zu
dtcdhg5rpKB9txLMQdrWwsBt0Tcu+o9IDWOEE9oRCAwjeLSQRZeU2tJw7Jty6G828W4OnWy9IA+9
ahTWjLD5qmjEvzR4NOhddJK4LdgMswoeTM61Sxx37PGUBBCGfPPFKesLUysySMioUk8ng7C8uKu8
DsZNZQEb1pbuWBrdB8LnR8nklj4+UqScI1ftmSGtO7u4/wP3Im+7RO6ZlTciYwsl9jBsiHv4bw1g
tGdcPmxrP1oFERbtFQ7jMD5pxvBZwmx0JqbNRbLzqZsxmDpzWneGx+4ScacwKA/OMHyCJ4RtspxH
P/lrx4wL4TRxe5g58ykqW7wi5pQyrDe/gDgDRwDJ70zADuS8VLrPLKT5xIUBgmEJei/9U1XTs0VZ
A49lI28gRu3ZUtGvpgCA6zT3NLZBWE3v4xx4oOFgmZp8JN/hEMQGhEH2aWMdLdB4MIyFOQw5/bJ0
3q/ZM89Dlt8yk6fHrGNFHfEzBBCw8voZWeJPaQHa1KCDWlBS5O4n4j/jeSe5nAH+mHZYvlExIfZE
359iujBiI1Bn6t/RN3L7mWO3rbTwObLim4U/UdOiei6brR6vbnxojgV/d0TFEI3Wd6aAKBctIRJR
Y3Z37WZwcFxrpGDOzUNgV4jCtMtab6bdQrUb5tNW6fUe5D9yYywyFrAp8LbfpWWJU1pRJzlEEK1c
DpLPtWo1Wr1yefUbb4OeZrhK/Pw7BU8T1uFPiUxYhZStQUWrxvalaaKbhmQ3w3TqHWJP/6+YWSgp
nPjNSYD+6Orm1QlV/q7rJkbH/RYe+r1g5G9idt/i0B52G4Z88MiZsLRb04U5nf9BmxzzH32TBYjI
ZCVTg25chUAaUSHjjSKEo4G3FgAE/BrE9tK1aXyUY3OxWeV4vQ4eOZgfJlVCpzKOfeIhChFXiDxW
1tVspj8cPt48omneDLmPuUa0jbP45rGkHJqGLQvgAroZ9N/DlauNLHvofdA53+q8Ynu0/gLB5gbb
MF5m1n+Va+0rF8/LhDcTTUK48pFyCRDQmJPw08g0qBHmp9dMB+SW16gs3Bp4HO6IIkYQUlkOgFc7
ytrWH5i7xg4NwPyxYOY0ekOwb2TrxZAAvf4/tLgJwsTNO8PiTYjREI89HOdNpxgnUf67pEwT2Ibr
HUTxmpUYGmsuIJPuHCJY0br+qqHbCp39xC6lAEcsfy/fF+fojaG7KzV8iYPZ2tbb98jFGjEAfSQ/
64XXhGtk6f0jNQCk4bPivzakMXRSN0Mbo0zToNXsF7D4gQjn/kHZ4TbyXg2lGA4OPwUtetjoT3nq
Po0R40pcR+PG2jatiVpd9CtADQbLhnBVD4xNGKMz8k1HJGrQ2V/PWBd6Hlowkb2yIXckJLMElmVm
OTiX0B5XLjrCM8YqWbaNZ7TOKybrnEmas5YpQDhlmBUzmqYLaulg2/aSDf1+0JwPbCgBapx4kpqy
/8JjBnM8XtJo2Hdae5o85v+yAyLpAKLgH9KM8I+RcT01kG/5KEL4a7RXkAyM0I1atouAhJ10gxQc
0kbZJkA8TuoU4mPDoAC5UaoqMhkPklSDDA4WURRVcV0OTOWQVKA5MdkDyTUdMbOX4qDqEnTI8sF7
yOqRQbmPFpJTXiBa8CCNl7pHZZFWwjapc8MfA+FgLXU+agpwHVBSaU89wXzembM6M97euW6KK2eH
lgO1t5puQd3d/JbFdRv6G4P82yOcj/SJ8WiIDMmgOibR+dZiY1czCsmL/tIj+9lrtLTt3ByboDtM
Plp0k8HoD1Aqm3k+s/+TAO8y9OTOo5KNQlHPn8uoHTp0REm78zrAFTZN25sPbX3Fg8Py4HNhs9B8
8nSiFK1qC+4XoE8qPDa1O5tcx6OjiH2paHSVQqmi1Jt83XgYHTTFqzknFwlR8HSfEmJcmLqrbIku
kgx8ZV/sPD6ltnUCP7bPWyvbj1gsDJoPW5GL1qvgMDM+Q7LzYA05GCxSaio4Od1X5Egakta794AC
kPO6GaDIHE09pWzWs8H4drplG3TT1SM59z6lYdIcQ6YKUZuyV6eR8ofLzINxoxbVC8jGadJfQhdc
BPhZA1GalOpHDdVWU1PBhQcj2hzR2YfAgkDMcPTUhGAZlWs5nB0n3Iw5pnhDhKWMcWps841s+hGQ
cX3fvXSDd2y859hEZihnTAFS6eSnZNE6ptwM9Q/LhJUV5Bde8t41cQ6AG7Zp5vZBp6/tDYe92YRX
FrB/hkw8TmJnCjaES52UwZdiqMMxnQzjovPQ+wKhMCoCFO/WjAV+FXWzknJbigh9MI4WpC1kqMgw
2m81AFOBvIO1B6izWK3AHpzwWdjPIpkbvXVq3o8L5Iqai6qPxXuH5i78iU3OuRpBjPUGnAC2mkPf
7Qqsz7ym+6wrNJZMwDkAyXlrhbFFp18Gc98FYrHdOP5a8i8LvqxEASccP7PFuke+9RH16QsXx6Bl
KB0MX+c6f4U7mm7c+t126fRM23yBc7e2jWQ3UXHwHhgFIMjCaJPJmxdl53FGVgqVMigMXqjeeWkc
d7Q3tjrfQvqCgPYBbu6ZH2Bw5xCaQyaiZehu9dZCn8B+KKP5bjA3uVV8sXn2wWF5H1k1n6uhHr7j
BsgBrmt7m2mljFg0y0koixGJJxVuFjeuLgGt/bqYYH64b+i3UFaBytWNj1rXWjgsyM6wJZCGR3Oq
Z43qmt19VP8e+7ncuZaD1IlXYoepzc8weMhs6rcxGBU+i9lXAwQ0Bhww0By2449cKyT7dxnxDmj/
bAeuKGZ9NllzaIgfgy3zBbNQT5jqYfVc96J5ywmzl+GPNhkb3/L2duOdW0JIwQVfFUAcMPUg5pl9
1f8rbHHGg+2v3Mes0f5gk/Pb8spf6ZR/K9o+s7XXGfiZxWJCEuQoKPIKvQHdh0hDQoShH82UCj1m
drlNjRbPx4JK7qm2uvmpHc2tNxn2bo7SRw0lKpSXFYxjcxuM1kUM0jPvN96Hv0yEMDc53fcGW3D9
gMtefxh9SCImaP+vMTGSL9Me0uOypBoakS6rBg/Lb87bpC2PmU3G7f+BdYEw+LCk/AksYbRglBih
RAaUbEKxYphE6yvFedkhdsvZ17PoiGQlc2FMWk3vIXJh34W3UEPeEhmVKmg/a4WyeuOW41aFdxT7
gGqz7EAj8x1R7G+9a86lV5+bZrorn4LGoEvfQtX+tlH8bhW7McOa+CrIAWgaoFPfdqYd/ky/E+DU
KBNf4jGIH6m69vCqvp3WSffDUCIzwOQ69IZyjYb1GWLREaE5ZgwchQ6Q6i7Syi1hRzEja4940OAk
1fucWeQTVj1gRxNMU6Rycpxxmeb8iCHZ3ZxIT87UetQvtoimcoWl4vFsHxU5rbym44ArRZ5/NR6i
3vryNPQoKZQeE4ahTGvM8NRV1f6pXsyRRZVurXOnfMkC9BBd6KRPTUFG1jv3RUFEyc3+uXSc38lY
j7swDNklJOhW90/yzGF+iOdlO2ADpX3gtkfxEyIGj4MM9jN6CSDcpG6Gvh5FrbHRus7buHlJrkY1
F6UPcNcEsNbqv5RbA0kg5roTsGOfLUMO6bcvm10BFw2ICKIXev27dRvkrbmpqsnB99donzMs+ypt
dcuQp40n1n/dyEUPe0kcibZfGFddHTTwQYFD9eX+mUoBkp8npmrBa+gHah3GPhI3rRYcI6TTt804
JYjkMD6ag+FmOv5pybMHwx4YQKKrmbAqhlQVbCcfQWnELOr5Ug+ET2TQX7WYy6rjt6t6SBK9g1+G
73/U+XJP8mSjhuzTq9IncwJFXDZ/Ir/f1EV1KW0072blHngHKSN95E9Rhj+jnbnJlNRfJhqbcLzY
8sUrwxvjt2BO+YgRuw7eXtXQJVY7F/V4EEcgVkJErOjCozfdG/bkAaDf6cVp3F0KEc9hkD6o+eRn
AdON5eS2xV63sq98QnZfd/ID5NYtGhG7KnXeUWtno77kL1lZ4qxW3tHW3y+J/yvU+8NSzd+RZpwK
J9vWyoADBVjP9l+TGfoO5VJT69V68qNuF87l8+IxSnOa6E+eeGg3agbAiap7C00IipV7ZtdjHmxn
gMxfuST8ntp6SUwq4alrH1jMPeeOgn7lDLcZTwKAwRxOA2u/xp8I8nW2q9rlJ1CCIWMVg26mnW7o
fc+p1rEXRjPT7Cyi14xiYMe4OHPU42AO73FYw1jKX/KmKk8MLGlgGdlMOlQ+MNfjxgoV1J1mFzrY
tTFwhFrIxHgd9fZxkB9i2bypbdoDVTPByowMnauq+hxUWiLLqx/ELuukg8j98ngkgdfBesP/A9cw
Lh+CvXY3PmuYInjoa608dGtdfX6FW/9oGs4Nb27aNx7ILrIGFsrR9MebkV+0Wh4OJMK9FdIAdZb7
lS/2w5JyRtuMFSlST+cIx7zrCAoJtDMR2lPLJZmJaomhndvJep697NsrDUDfEeAy1SJGO0JaQ5IZ
OuSYjYc0dI1dAFHjO+p68Pe20WGvvjB/9ZX3lw3bi4nT7ZH2uqbxJDCPYYCMT8UwCyOaDb6H+qov
vWkTj8hbO+pj7ktj31Y2S2puLBx8QNy+VfccTf/YoayWJPUNuGO6c8pZ7NRtDJahjxrLDB0Lxzas
1CoPqqXGthBNtYd+xGazxUYn670/eRr+9Qbz6Nvdj56zwiTreWHC/CKLxvuIqKOGp8xKh+mZRGO8
xQPyqS/1vQP2ftMXoC0zMJ9w5smKMHsGxoRTFaQnfDeSS61TLEeYE25iL/ibIeDlNFSgM1x6tFXg
kmKIezPq5urqzrPdJTy4ChJj7roMxys7PnQzF6a2cACmKSSChoF+6OOKlUWID3av0H2ruct4s4Lk
j8Lw7PnFmxchc9Y6COhO/lPdmD+m7wa3JUisa5cPsvPor01t3Ry1VDtmV7cKDeZVFDB9J/qEFmPJ
wYtcbL98kN3oksH0r/EQ8n5UPL0IAAGqSrkeI5tqfUa5e1HeP6akWxuoiC/6W1gucEkozum92eRQ
60ZdXYro77rr52C1aCgl57p5qyupVpJiWtmefVNW/JmqYR8G3bzuyv6pxlTm7OQjiduvp1UfzChC
dj6cjuZJC+w/mtfeLdd6rBzargphn5XVq25FnXCxJvewpADxVB3tVV0BFrdm9Pr9AJ0Vz9n3JIsa
kcl/qChESLVe2zf9fEFh7uL2CCWVPaxie1pjcXJcAELaPmptLaEZyun/ODqr5diRIIh+UUeI4XWY
7DGN6UVh+9pi6G7x1+/RPi3dNYzUUFWZJ9dapwBrashChOkxoFfD9xT0uySKGX+mpwpDtuPCbDMz
Z0PU4TVMjF3fFx/LlFFw5y1cR9P+GjdB7T34BqWT6Wv3x0/ES14aHA8AuAwGLU4Y8v5A/q0issTd
XyMbf3NB5y0lLCrxn+G4PNFSabbCz7J7xGBwUSXVpoOtUOdEhpR79DZH22VzilpCtuv1FKbFaaxd
VgrG+GPQc9m3a7Y0Xo3knRiSmgqJ2XZo9+aBi2NEbZ9/pA4tP9/PjozGV77dP4dlc45mHO25TbJn
2b4PkUfj0iJkvmjjr4Js0q60SWSrnzgi+LH68jwwRVhVOr/CR6TaK8xzKMjKDcOfKgV/ndIBEsvV
RoOmK0tBwz2cPwwbdCReiEUryUxVLTgKRCme9VYGNanJ/QZBGCdfczbL6tzW1YOyXAyPgWiBYofm
qWiqO5PRtUMG7jYg7IZrqL4om4GPxxzZVtnDbBGVzSuKhVj+lcN4R7LiiwmissgEU9yYy19QiOzF
TC0aFCWrtD7TOAlamgw2YRQahQf6Jq6l7TnKF1No/cgkEpDaSE08XFTj/vlx73OyyOfUrmaSfth0
O3jrk3LPXFw43pD51kR8rvwAY2ROzFXj59vCpEYwDXIVpMqBWTnUFkBDDJSa8KTbFjCeUcSf9B7O
HFR/td1SJJenRMjH5asXJFp4g3cfO/qUJly/bLpMzmgg/CiPOcDqaJ7wgzCKroR6dJrpWS6/z/K/
tnYu2oUeTciDhSpWcGRIy30ZU4geTFwe2XleMZWh6xlwnI6HonY3bhyerJz9qUV41GTMjrT+W1Ig
txbpOir+aRD55JxBq9GXDzj10HINxT6NyRpbdhESYld1mdwGXV4r3/qqc0WaudqO2PFJ6ilwefU/
EArQVYTzsc+ny2ItWX577QUnvxRvLmGY/z/WjHO1jv1ujXWWA8Pkmu5WG2FNdJP0XSvci10Hd/MA
wKvyho3duM0/5p3WzUtbgBvF6O6BpzUnWleoFLMWX4DM+l3W28Gly3oIXVPJDDPSo1HQZiZ+bpNG
rbXPPVDW4BLA8Zk+JZYJ+U3TUSfYNSCKOMv/Kvz75LRJ59JVZICbjoKZNIpPY6aPlZuhswlNBWUi
6xkLWjPC68QhNMAGgNsl7S3uwwjGI11IZQy/5RDkpzF1cE5UrdhaVd6vzdlUG1BI/XecVwH8pGIQ
pwAhU7AqMFbsy34gudNyatoPqLwMUo0fw8zPnlI/hVICCrg/+UPl3xpNg3SIFPbspIkmtPtdEx9A
VdY722PKUDhJeqIowxg99OaDmBhKg1ek/lbedLNK1zrolH0UIUD7YjGSqRU3VaNsadkR5540Vzf6
BZCEkUqdiJvoHNYq0HzbXAmglqO+G6zjOCZbkWUE0ywaPxwa7qoW4qV2Ptqxfq/Kj+U/QC89Lv+l
SBLARMK71SHIOgRFTCkXnEJRlYsLEjz1V8OEPwUQnPOP9fAqnXe3IfWtj76DZfZfIeJ0NiM6luoU
Zuo3JmDc5OlhJV92kcQ+heq8eGiWf2pQY9ho7jzUYGGEZNLbldWthdahRbhDDiXw2lXNHZ6ZgZvw
nBxzKC1VZO5wTU3DbQSj5LV/BMVSm7x34G58dOMDDQPHfDItBMTe89iJfZH8eSZJxPani2rAMjUO
s2Mg5dbTEd0QtE3KwrMi6VnQ7x/8l+UH5JczC/WdVOqM6KQlAyRD5JsU4MeCaFU772jaTX74kmZY
QLg46pS0hdaiuQHXpEvwXUg0W5Mn+TwUJO5qLOxG8WGgrePp5JwlZZK8lB2d6AC9QPQ48SvCQuOV
Z43jMbTBFJWfIeRYzEPgynJ0sIsEC1P5h22SJFidLD5EPjg/cJ74mpYCGDuBlA1gjNlyzx/oB3Of
T+GigVt+KP7SOdCZuxObEm7No5V7yxcwmsVX5jIOUSdf1w8WN0uVIzQEN7zVkn/Rf4/E6CwfX0XC
gSx/UY5bE/1LRmDkTnE2Qsho6HovYoThLViUVsnSQ+aB8oj4ZwxoXA25OM/feCIPFBfrxQ+zeK24
l98n1VPmVU9Ua0cYoZw0zamX7XFq+wOGg+8xTQ5j5ex4qlpcrPClHoEJVKdaV/iCGLt6L20Cyut+
HjCm+zt+Qn7Z5cQh1Gtn2kx7gFhZ9CvA6SC9bv01LN91w4eMAW6yy/WyUFzrXzA4z3wiFYcujaJ1
YnTXwf4XVAKdjNwOBqTl6mQMDyWDD/4cpzVxCg0VYocJkYa7k1uoQ8N63/uhwXT8aNNCq/k2ddpS
sT+GAjgUt3cS3bJnR8B3r1MGLlfNSWXRluQ1YtGlChl+BECK+tf4qDA7CfO3DB7cvFxHdG560wSu
UslD37YlbiO8r5Unh3UQ0/gMmxSv3qfF77gsbqNzNibRx6SrroAwrVX5u/x2JlFyEiF5AdLz1Opy
14afXdlsLBz5DqEMdZnvGzK3OvIBeFl4PoES97FxW77m8heICY729mQsgx1GfcuYIOl4iOayunQF
T8H8lVyplp9j2VxA+n2wP7TLTywb6zYn8E6l/2iMTNznZ4yspkPfF4VA0ExHzf+Zq3q/fBue87K5
8IfoaqeT2tM4JdNVLa81T4MwSNhjxiGzYci0nIHLb6xrALjNW99Ee99OLnyJuYrwDBKlol67JqLp
s1te2MCcEQaesBnRe/9d1kNqJiPgq+hpicc7zDD7dY4RAG5mLbZp7lCjNfH7IjxLcmNvwNQzxhqn
Du+W3Tf7cW5+zWx+TdPue0qQAtvky0BRdj8FKZ3gTA+6m7eiKq7p5Id7nMMOOZVWiJ8EL03igfMm
PdKQ4blqpHdiKLZdEDQu8RlGPb9y9WBVd3xZNCmE9aLPj2hudvKWlgY6INIzApsZQmW96whPV07T
LzJQk9oDGvH2nHLSo62AP2D/m0Z0hk1wTDKW/WR9Z3b3kAO9LvMMBwTTR7O7Epixsq2ONjecr8mE
i9n89S56FzEo4GoYi0ffo8Iso7My2w1B77sBDYnnd1/IXJJz52UcPLmHVYGPn+BTSoj9aGfMytz6
xg2Zabuc6XuQ59XKkoK3u7iaeiSds62Z+BDRZOvu5z5gwFxsbMytpTTMk6ihVIjx2wETz9H0mhDd
GLUVsibYSiEZT8QZJGtzxNIMtfJEovfJIHRypldq2FCSJmhlAjhyw2Jq5kvXihfOY1gvXDOH/thM
8WFQ8bZr8ETK8WIKBvVCH5qefOXQH/fO3PjngXuMTh3jsWJ0MmWC8wklXiQftUj+dS1Xn+UgrWk4
I0I7FQnbUd4xI2F0kXnzea7T/TwWJ7+dn+0ZqJQbPSyh6xV4XylSSCI08gI05mIGv8vu7vDBDPSW
DqY2oWkB+MOzWn24/NAzXJPQDdfp1J3nOd9OBhzEoFXPtuPSPummLzwlP1YSMP5p1xCBj6OrrsrN
7/3YvDW92hpMihklWFiYOCmC6iUI+xen7M8ZEnZDMKrA1LTSkfEYm8Ox51GCJFxXKeG/BpgnQ2e/
tlmd/VgSYInqsY6qYSfFRwtRFJ2T+yYlu4BRGB3+no6/nRvuZDS1HbJ3AZHTFwZPm+8Gyl+PAOlw
Io2yY87QRxyBoPteMuC/Y+g+UmD9DX62uPRCRfmVnWXy5kURslZVPEWdOrZ5d6/N9KCUtTE6+8hj
x46DW2mMzqJXl9ZHWIf18xDldAwGjBE8tV3cLHLy7NU3k/Ms4gDbcFpdwq4pQMSRkKWWd1mUpTyE
lvvdOsFdHBOjkWpkkhkTQnviZti22HyES+1S8hgtd3isWxR5bn3gcd3g1oO8HdVG+80ey8Cq59Yq
Y5RXclDnKmcPjyu6wzjJDdQr5paLx9axM8qN1gUt0r6Yw0isz/DX2MaLgJLlzOYeHUu7TkjdUZBR
14U5YYeeyvM8Dle80NDpRJG8h1MNxKHdR9Mi3pBQ7jCADMjbbCJ63Vff1o82sbCnBsas33vykBNX
hP0fIooFi56xXgBbzy7faVjv2rT5cYYIrCmLPmIwALJSkTtSugh+SlS+ZAe7qYUQN7kLGHrlmdVg
P8ZhJ5HsEfZDVwDrRhaRUWJPwZObarVHasa765E+jzwsx1s5J1cz4OY4udCb+q0MxyevaR4K3hSz
e+t0/Z6P0yF2gUVyT4NNExyzYXjxkcrimbj2mUuJQmdr9jZdM8ItB3wMW2jk37e2ewqt4aTy9NJ3
i1w/INseaao3BAfX7TedSWvWTsUpMh3SOUV9KkNrP3n2z+R2ICqz7JvaGDVn11+n2P0XekQw9QOA
u8CyeU2s6MErnbeuZXAPXHDLCOOga/cpt8Z9mgTPTjKcx4jxmGG8JCrakax9B3aQzgG9xAbVX28x
1F/eobiUv4NJZLQsNkYL69iKUKHColOoU+MJh0t9bJW82N70GHr+3ex0j20Svoa0iIs6PPXs2kOa
3QTiEoPbDmG/3JtMVLEJ9rsZsKEnu1eUZydJd9vr4jWBHMze7PPMFrl2cjvY8XzEyiSjA98KAVJu
h8Z9zP/KsqFjIZJvxgyffmN1h4YytbeBSvClAgIy2TiRT4tNFpsXIn4ZlOT0frrmB7dNe+8nzHUI
5rqFi+of/GL9kgKwXxkGyBo7dwAINRSIUTMcldDnWqE4nFLJpML1Ne7zJQGqjX7cKeIayGwdhw4e
ZLkkl8x+0d9NY9ZsIlX+mXL4N6bNBesoCStjD1vXCyYuYf9nKGwdyx7+Oa7jbnjYMabU2X2ufIHK
1VHMn+1Wk7apaPPJad7R7PQAO/Zy20u0x3LwGeJkZLQawm+3HQHrW7gE8zUuBBPFrkm44Xf9W1E0
4hw3nCFah8e2ic5ay33QaBLP3F0VsbkihXyvWjAzLV0ym4VOtsSBYJgTXrBzU3gIDoZsnznsCZYj
5T6E2QcaRxDeUbroOVPvpWDC0PrVR6ywU1aO+Tg3OW5FC2Kx48CloUFr2uDmrArW8BRQ5id5+KTy
GlVRXcMd1fU1tSoH8d2Ms6r4nKeOlRVE1t7UtdzGufdEUBrgDkOtRJ19WdAQQDh1UI4mpWmNKGbZ
ANFtq4UsvLTfx/Zcls7V0sa/EmZAHJR3cQbtmCHBsG5aMoIU4wpDcfkop7OM1BnDI/I3dGtqP5Dj
vlVth/k18i6sbLR0hB7V7Xvoh081koo2L6/oB+7mKmc6rmWCsCoQ/2Y9vvssQuy6W6+oiSHtMLlI
Ik/9cuGR63enCVyG4/qBOnzhP9zRKXgUikBvtkQ8Hg+twBg/zx80v++1AbGoJs1oPQ8WVshE7yx+
4nYC8UpCw0l0mEttSGJ+7JPZi/cBDchP6XNWBMipeNm/msT5SnomukXTPSoy8NJ++NWmuK9b2fH6
OjGNeNCKAcNKRgRVgQuSaCQPwF/eqvtQ0uGxIaR0xgb/93bBtXtzuY7xnUat/0lS+ElaDLySKOBV
hMQOmnVPdPx5gvK2lD9O0LxmhYZPQqBQ39NbLvIdjSK9H4dGoHyA0ugJ+yi0JBSCyweXCS4fuNUa
J9iWDIDSvGTsRTPTzG8210zSx+658M5vJD9/DDr68L2yPHRzzXB1ZKJd0A7z/ICDJXyNxuonQ1gZ
Vj0djuxlFJoa2j8ULbTwWhA3RHejsV0Sh8moYeLjP6mFXtUVziUaumJvs1fD5xCfIKW7nZ3Sd5gs
WrwAjV9kbu98j7awW+aE86p9NxC5aofH3Jg2wdS9KH9kfFA9JSYxDqUmu31W2a0QbJcDVA2w/yxq
n4xQXSOL9wCmOIgW+4C0S9vynD2joydhtDs36+N9xJ0P3da0aYXxpKVa+gH9IbbnuzSpH0gyeCFf
4iEt9NWP8ieLINuuxmgy0wQVU8f3NyALBTw7ciThCg4n28WtuEQOAG7fAuzmHlzOuCw7tLpoBOmU
9dl4Ad/5GfIZaKf4qGd9tYzix4ACDdIYvp6ZcDJDIxWMywYGjEw5BH4v11dHg7jhbx9LLwtxQDFv
qnuLH9JIyJVdNCR+8hSz3DVLxWbHaVx9yLmjRoaJdSPFA+jk9WGJIE1D88l3xlMahzvBhPVoUKfj
H721bE4e4Tp9Ts7Z6BKiaIZIn51D585/DuJjXl360o6H7G9BTNjFuUqTf66Ln6F28wl5mE1DD99V
a7Fr9j3dbDfAQ0OcBYJQxEP8PMYU35VefjQSWv6gkkxec/NAZ5p+/ch0iDyPldYRFqEBX4ofgQ8t
iODE/PA6Ckw/9bCfapYEC2xKFRY067kQXIHmDuCTOfvrssxo8tk9+VD1wPwTAYC01pwNm9IEvhvE
7cEXnbN1PKTcaMII3NHeYo703ygWGOoM3mnAzVgNBSOfAj8lV96D6MePwGgZvfoGAvPhrk3aLeP/
nemQIN5rxrCInXLjtSuR2aRL/tzsfrR5W6GVQzIlyAeesocY9ne83CPDTIwbJ0hfkjK4Ys94LJ2a
3yhwoHyOVMZTRWcdbGG7Drl5ObNM11NscDYKaWx8CQC+Brd9SMoF5GsjG+E09FxiY4X0ooNhjsU3
5RL+MVI42XUdAbgjxjFpmEet7V3JegVpSOw0SLYOq3aSThdhq2tZGc9yolEyR8cx8Q+JXxxQCjyj
8aTisEkGJpl1p6mqkNDrrQvoOKiDXStRZeqBRN6kv8vj+SXhF7W75NyoRYeCGS1xaHFMaEtn88bb
uE5VuelsTUbiOLyVM4uEFIhM24fQ7rYmN4pujq+Aw+Vzj5oBqxAM5IXLFce4UTQwgkzW52ZxZ9lR
sZ0UEzI3tx8KYR5TN0Jm5B/HLFrZ4bRrDEMwKXQwg+JR4drPKCtL0/00Ye7PanvE0ZPdLy9nnXuk
/tCKmlBsZgUixeVvJsTiBg8RcdjZHhi9lHGws5UONrqfD7Kb7lHhtqR+OT2yEXVmJvEv8NOPokR6
U43ikHGLw2Fr04mnpRenuSbkNoD8oUS6jWP0pHGmGdhDN92aQ5FR5DfPBjuiQ1pClsuR/v6CX25a
29mGsc+8oqJzYpTzxOc5Pmfp9BymMSPo4aaq4MWe+/MId5JDyj5b3IOlcH490uiBM3HXy0y50i31
mE7Yl0L3qzARrnSWcV845tanjQ95fRWi3dIl/teW46zpn5iYw34NL0EYoAMyd2lv7seIXDSvljA4
PTEgOY+Lsz8IhliKyUk5exSNpX7VlQFANkASPkb1Z0Yc3jBmjz0FzZLNc7UdcoPJDwH2LxP/l0be
X7I0egK+a17F/0SHaVHb15C1mAXzzQhq677K6PAz2KgW6QWJzgUKwJxRY5P4f+lET7VerKtu/crQ
Afij39IBAsAGr3o3G+XOL9RD7blMoCBJUB6hu/H6J/jYb5D9ia4xXh3N+pUgjsuRm94cP9nNeHLq
zNrkUe5+NB73sljNd5aDjrG2kvPYFq8tiW3ruGcLkAGueFNW4THym+Y85yHtNaYgK+0TN2aOS5iF
WNFWAFRu+dhW6/KPq/CTze0OrwC/XFgxqMWbtqSR4cmvYrc8N0TzsDxHQBUmtipiWXvyxDPtgncz
2BhmxmJdx6Shs4hBTSCPC24sIJDZGSgOroXovRMl2KdnDybgC5Mu8yjZNNsGlS1MJG+2b5I6xYvH
vdc6+xjFMG4p9s05rKn27WPW0Jlo3fyc8xwLGb8zlqR72Mx0bgcNO4jTwGbL3OpMvTsj0brsQwU0
0jLde2pSZOG2WKxNH8jtjJmmCA+Dlx2azH9t4YRHBd15Cyz/pl9Q01Y83ixrJoPFjNXwVLBbUun3
2wiJsNv3hDOa0L3r9JdH8YQNyD4bjnFEWIPkAUD0U1MX3ExUfIzNKAL7RuJqI3PjMOTBbxeaPqOz
mV44kcGobb1jXJlXFehT26AwjRpCVsNencMeBW+WFzP5MwhVreFo0gCLZEp3Nxr+ymAI9znrfA5z
KH/eU2QxKkGewHRFo5/xxWL3pUAG6H8mo+joGj6hIuhxUCBBnSLUMura54CikkTSDqWrceJ433Ux
ajeRTOs8gRHdO+mPjyJvpXEWjwuxQuUhPU8BigdMTkFG1arw9INXGHs6LjjzXONPkc9pZS6OP++G
xuvIjDzg7aLAz1ObAdBcnERIMlA0p1cT1AZ/Fi0aMbEuWystiurY9Ti2rJKV0wZvUVI+TFGxQ/9z
tuJkl+b1ZfbRaJazA2dYIcHs7P7FTZCxR8r0NkyuCyBWbBc+n8lfKaaGY4qKOV3s0qpsj51LQHtv
k/9cm/dxkRJFb3D6IJ8tuEXsPWaiR2U0GKjVeGc4MQyspWzMEveFUN19bYVXGRf3HXkAMEdoAPQe
aLGKwdhesFA2suwDMqk0mYEe2dA6dY9FKh/GzvkrEZ8n8t4mkhFZDE0Nh9qf4zBEztx30YYgj/WS
1JU2zXNTh5yai3MzSEktNsMPt3tvS+ay7sAcFGt4fBPcSZQCLjD6e8KCzulsr8tspKUc31BNboZA
vY1ZeS7HINsPivDG7rfsOTiWbdz6nbjJeTGDjcZiuVT1paNf6jOwmMtslaZwKGSovtzIOCgj34Zh
eSCfHRiI2ZHjVNpQC4gIr3w6vAJplkD2BrqKOzIhPmBHzDvMQXJV1PzruloSF7zpT9ao7XWZ3c90
qcJcfAYuhNMF983bsbXKZdAWXeM4fuCm/lwJ+g20jfHjmsXNZKBJ6tKjWt4jGzM0mYR5Xq9JNP2W
WM1faZXezIQF73swWSzzB6vVucMONrtL654LSxwAEkHiJ1rEx6hbPCQJRJJ4sLrURPvfRo0NSx9w
YAdm2GHUEMx6A0LlUTp63/jlxYvnvwJrGVNNwSAi4D5NzFmQu6/s4L7MtwMT4XBK7pfPMmnCy5jE
26m9yZjMLbSVQMYei5mcli55qOYJ3IoJfW+5nxSlCSRgYGqAlhTzZP8QTs2400n9l0clq5DY3Y6p
KMFQXfbjLAJNdslIAYHJPpCmnuvY2fpc9Jei3kzExjYZUxG5QrL43li0/zg044KGNpo92Z67Sbyh
Etn6CtOxRFZkk3ApZro2vT4RcbrDaPgKV+RgGhHKBLyNuDTrFtAnmldo6s798kJOFUZx7mSlMPbD
EP7mjWYOTEchsZ/KENVDCoqfjyZJwr1uLfTEOIpy7ILD5J/HbNyxwv5VfczxT2VTEh7s+QbheQju
VqAe0C3xovSliSVscWjTrdRCM0eYnOdEJE8ikOB5ZNhTsZsMWWsf6FFk0DIJmTYkk0SjCjwKldmm
w4LG4t5PdvVZGexdXiOuqFteO7gLm3JS6QVid4pBX+5nP0ShE8zzJi7Np6mp7gfwrgPZJi7wSwvP
4ZrGKLQCC54PAiyzSAHq+oINEQXe2iE3fUNkq3voHdLelYmCEOXkpzlFd62R0PquK+MxAayCtIrM
kAr4Pzf3K+hasiSMKto4vrpVYLEMmMLtracJ7fPTYsnCvTTc6TxcR/WQfiBhQLKKUiFBHbFyLY/a
nw3bXbaGFlRd4zyPFbLn0YcKXL15hDUQt0x9A1wDORBD8w0deMZhNsOUOr7mxssYkUsxDlsy3x4y
+k4sE+wa+TWJkXLVNA+t4rvR5L0XeOuNIjtkWf1VTOZTjAICyTxz8KUJrvylbTE8xyWDOzbHm6M6
6J7+pfEmem0IGdiLsinc8YHtc+tXcZVv7eoddwJ9ZpKG+fIHGVqXefyBDLiqjJdQtICR/uZUbyYn
ukmCXCi078004nKiaFDGr2wie7wM2PfdOzuAIEsXivFHsqonRQq9vy0Zyea8kcqmlI8uNkb+pfQK
GiCD6EWcYFjMDK/D6J7rCmpj3A+7SD9Di4LSGyf3VSIfUEQy969RJWMEGXv7JVQh03vnsHwiKOdO
BavMhfrpzvNOc/QxfqCo5HEOKbqbEaxOgoxrbaHHXmeNt1DC6RrQzdgVvnjFpXnt0EFRn+Nrdi9R
JhZ2AjuT8PlRaSnQkPL5uG2NQqL61Kn+ZwZYPBsBEhHM8ymE8nEOgpr5ZeztZUReu0UiLmL0MhA7
euN3MjFOkSYuoSdUuVY3LLU0EIIDYCSoxO6jP3oXtwLtWM5pubdn9ZkbnrzNkrRvz8Bzxg26AM5C
r9lKwblIbW3Y9A6VxfxeKb9fc5r/ADH+VEysccTa19y1iE0hQU9n8RkR+tWpilfZenplZRPd9raT
28YVdxm2RQkcim4uzevRj9aiten/RWyTsc72nKebumh2recZeytik8UlZ3eq2blRw6WVB+bVdgO2
XH0EsfkFJnU7xiFBR+FjFg0BlvRppYt+71bDHoX4Gs4NAzscdVZ/s/G0pED0dNY82B3CEEGZHF0C
smn9xDxV1XjU8A55FZhUDRSz+XzHVH0tSbnVfI0Cpam2+ne6xPumIRnH8uOXpBjvXKqAQJOLs7jd
o0sVRYduOagEyj8pzok/HCUGRl7JDO6bE+Zf1vxmSCRuvUVlVe9QEq1iwi0SSbMx/oyd/F81Zn8Y
HlaEPRMwW+fLRti8BcWy+sjoxBmVXRViWC/VsGSMU14yYOidLy9dYJGJxJNWYDOEjFpu6ybChK0x
KXDkbueiuGpjYlxPCLmmm9/lUCig45hHghtHsn56H4EdEBsj+9IWKEnBnX+qkjPeg7N245/YFbtO
oiLPMWC1A5HUVcu1erq0zXhtIuPo4oOVEAjWBXN4Nt8LNRZZA627zbn/jmXxYLIBJV3+OrA6VoGf
3ce99UU4VrRq2Q5LBa8sm9DQky6U89Go7w7Q1uKvoNCh6C0co1yiUV7Y73nIoUxghYAr7Di2kbYd
ekA0Lt9O9e7D8urTkn3EVEMOOJoMAs3WVWPebMJ15immTwt+gFm4mRrD1vZTYkuU3na2dTNL+zDP
HXsWESJGRfpGJaevxppJ8+sfXbR6Sx+Y1t+07nkRVt4yrKQZ+pS12V/DQ9tgHzZXQVC8xBo/HmAP
egD8LL6riU1j/rPqmCxLZf8NJS9QXSEWpan7krlI2vuF3tdLSleUih6RIIl/Rl+Or51GOPedQHao
EvB2MLAp1oJp6NSbXzkm2IVPGhfyrw0IaWWA5bY2AGuCU/wOB2+wG+fwlDJ1HpksR17KNCVsbib+
SCiQjm+8t8LbdrH1ZzvJn0u84REq5cUfca7Xko7sssEDmMdePmxk0N1lxKAINR4w85L8M+h9VagT
IfbWFkRdZyx5Xu536ePSqNA9+4lDT571ZHZckQcJ6gXh8vIwJvOReR9zD9D3GbincObiwug3IyEg
mN1/aQGpcCknqNT2AK6O5N2xWq0fXwwfYRPs1RJ7XyqgdFzsZPbRZ+02ZzzTxtHWipz7sZheTTfc
IN0+LV3TEFeR0bWUFBEfcGuQM0XtXzkh52XODUCzRMQ+zEJYLxWbcOygY5dueCfL+HG2vBuotn3S
0tkbneoNWwoPzZ0LqtDqbcL/R/v3wlT8HHF1DOAd42EGoUJKuFEiRx06LjZp++4PTrGzugrlGqfU
MBSobDJDbKzE/ZrkBAwqGmAy59dgqq4R896hJeXTYK0EpaFf6qDg4mJ5h6wb9swtXYai6LRs8m/k
ZLxIYncLHujOd7DfoW3dkiAYAuHjz3XwTWDG0kuL1C3lm7cQl0u/HfaJrue9Q0sDh4jmYQ4DVyEY
fpO8ZI6FuMSdf5ZrI+2u+4CDKxwbwM76ESnHAzGJP64I10Fa/lhCXikWbV38ENTx5rjBtk7Km5Rd
tJPjoI8i6R4ymTxMExMWOZC/WEFAF+Ep0KQk6xGoOFX6e+/iaspARg1qUXOOVxwVBx+b28rtxDfh
QBRbLj2RWaIG7Jn0Q+ZoK2djtfoZ0g9pK9Z4kEX8MXjgMtOGmBbxa4XyYHfN0VSlC/5xjuAQprto
oU/opl/iz8l0hX0FM4egzrZqvlKZF6t2mjg1u28zCh4185BVVJFDm8MvRfFEepRE/OwX8QsZAe16
xDIpWhrQZt8iRo3Ek8fQZrk+0kx1PrAWbyNTspkFsIkrFOrVEH+4CwEqD0bc6An4T3E2DX0f2+Pz
suwTJ/uQkfsQBc528FJOEdx0bggoJZchbaVvkQM9THH0qqj6MLzpa0ipEez00cRbhUKJYbJJvPTB
NwEsTvQrrND+hM3+s6TBLstLJeSGDRQPZr5fCqmlgKkpiXc6cj8EGTO1jTMzCVii1FP7IWRZqogM
DQQD99Hgg9Dj7ICMPd1izbZDmGyAZAZarGrONsJsHF3pAyabc8i5a5ct7UJeMARsAah6ojhN5P7o
6lZOjwiTv+YGDTe3zylKmmPQBn/RRDen4+VwSanrXPMuSquX0VAfovT2TlfyWrucmMG4N6KR6Lj2
tbCLI8Nqtfbsyr6MyP+gCOMjnyAcUNrT31claMGmQx0Z5GKTe/rJrLob9dGTgsRnlIBM0kWAzzLx
mGTk/zeN021flSBvHDHC/WPApniFiZ8OEEpJYtmVOAk3OBNZ1x0MqR4KLy6uHo3/xEYqSUjl2oox
TkACxBBrqVUOW2uJG056cB46sS/4j31gRB1mY/Ja18s2WWJM88mmTvP+njb0S10QfBlWrAUzCPdI
X/dAXM+NaX4Zo39vGDXdupY+irLxAI/y2eNTjXFbL8Idh8Cr9o2in026M+GvZWhK6e89WIT2oGIB
UZvUX5Ffnb02oX6v66eWFmEwxzDoW45OtFOJ9dv51u9y9VROdG8J1ICRguxmxiej7v+ZGpR/TbN+
cGKCzOTBKmv/KHL1H0fnsR0pskXRL2KtIDABU6VXZkopr6oJS6Y68BB4+Pq3eaMedFeXlAkR15yz
D09P/qs64qnjHMtlIXllmi1MqB/HOH/CRCgYHeMNtMyvdIsvOwLXz9uIwIbpvOWwEKSrHEcfCUZ4
1ykumvVQR2P1H2RCHMEQR6FlyLe1tJoK/+qtEiLQXjhlvF1l/K2KaOUrHBa9k16LMNzruT4xzB/v
CMMhqTED2ZvONlt1Ke+ZEwJHXuPFCPJGnnfnO0gvJ0Ml33VsCGXWvQ4e4kV3eBNR+0gu73F9gPtQ
MhqllPRGDilCSB3pmW0a8pq0www+QgTboG0/x7750U7+O/YYEYQPpUr0l3DVAVlTklxyp7sAYMRZ
Rm4MA1IEcPS98UC9Xknv1xbUx6lJvgFR8aM1wUfhs9QWs0GtEoAD54MbmKOw4NcADZmMVBylG4eM
2Tt3XtiqhC+2X7yoPkDWrP2nXiDHHdoJdhIizxAJ/MblIC5H0pCr+aaAH8Zejpgvvnfm/Mx5DPvb
iZ5d+Hcbz+0qTrDwpWciVhBAso2s9OC3C4qT9CGsxtsS00pHUn/07kikCjslECbNO4raVyxMj0U9
ndMBLY3vzoyu0SI3LgdcNJ+sxmg0uEjE8ph6xY2t9xZq0F3id3/R5YPBH10EpONBrgkrXXCpqTIi
qAhr3Wix3K1SfLB594dnBRUOAYHsApYMHkwpeixpzo35+UcWYgOcvYa46Ch7nAZFvDtyw9x6yRDC
uqUACGETZtpv5sJ5GpBA6diedmWroHoI/lg14G4iFZ0VX406b2RDsNojnV1GR79NlHxDBhJBX6Oi
jYawPxM82R8DOZ/t0Pue4WWOPiPeHtNVw8s59SgX0+7Ny1hojl0GCFVPTwzHP6qBKA07RyU25S0L
fukeyqj6NICdYp/RRgDnH5rPBpz5Zh5j1hTs6ZhoXJ1RfYVL9YikC3CRcl7X36pFYXqXeQb9c0Sa
hcNSLb12Qcj0MF91HfeKz+FuRP55547zcY7tExKX+i4x4DSW+hHZe0CCWrhNluzW2vHDKo2TKn5o
WybRFArYbM5a2ARXeXN+bIBMoCCgai9XXTA/0tk0zasAMMTRSXwCcQ4l358t5A/v1SmfrNu6omjh
ZBiEBOHM6tKCGNqkFMZdGtzkeg8Mf8Nyehb98ujPcwjJDwpCWr4LTMbQLB7tOrxOc0wEBYdDKbOV
Got7m/qBNVT4wh1/xBpOQnv+VyH9Esm4Z/B6w4KK+Ce5iCmAB0NAF4uTiVyDdSy3NrYMQ859W9xK
ho0lZ/R6VkcN5j05fo+DvnfRnGGv2s2rsnHOf5wg3Q3hso2z8mYp/HsFFH5GiX/DOEdwoNVbljIC
N+tXgoPvxSxYflTGgCKCQBMa66iX+uR47V5RUhRKnMauAJpXYJ7kqJTcXLX0OP3qW1l7r14XfPa1
+W89I3tGguuUlRXvpUPE5DQdyRSs3JQDoiWmIw61fAjC+Gky3nGsEeXrCW2UVM/Ci76jsXppWv0t
pMP2nefJqcJj4Y7uRoVFBjwCtMPQDORjDQHrA/hBqSnAJskHHl8GTrjjnYGMrQ6jBW6Mm8+Yn50s
WMW1Shhr07KZ7vp9VRSnWlA8pT0wANNG17XtdJOo2mkjLqJnBb5mUEk7QKWEXxZfM7dMRohTAmcA
gsCTUOYpz2kUtX3mXeNASfQ2cWB0to7cY2PExsKcIC79f+4EJXT9N0Ga7SMr+LcktNGeHk+hCR5j
vuFq4q5ALvPid8F9EcXvNeb6sndQfUELmcSVkcb97GYnmbOVw0Eg2HAxyziu/85lYzXMyEZ8fQhH
rMftcirRDyunfwvc8H3iwKDGfh0qCuGckjAy9Kuh9T6sM4mh+tbLl1Vi+VGaJYx5rPv0MWW7sWT+
D7nY/LmrrMKI1Bts4Vo8z/68TxiRAevgt0F8H4qJsDP8lihBME3HXO1A7Ur2bnocLguFUhazckAM
0/J4LIwj7RLHGyMsEfpU1c25Taon06gHz18A9zqnNR92fR0ZhByy3nnIewEsc70UPX6t7AFtEBjT
wr5Azb1kxHiBJU93NS8U2nGMd33qPAxj/lLhPLwDPErcZ2deShld104omIa98QkoEN6Wlc7fElzY
xMnAFfVeRupO1Gw0x8zcApJ24yT6gB1Cmkf03KnhKeB/AJL8ZWpWpxsszzuzPkhxrHGSkhIQhclD
DJJl7UbKZvpZyum7o+5V62Pe9G8MpElRABBTdxWFdXqpqZwYQvy4qY3jShUH388/k5q9TOyc23Ek
G8y7DR1SOdPfGigxKHd3FuEJA97GKu93QWrOluJ3jMNqbwiqQWvl79gGYYgUwX00NyFC3OY5c7gL
BW2Db0MK8Iifhi0/IKJfGkLBGUx9tZ3zzhCNMTuH/Tx2Lza2VVAcyXPFqIozlYeiBHhR18/o9kDF
WqCzGdcIdV4L6LIR93M3XZqWlARpgJVgj72boevn7fSa5ONXmyIb9z27vPeS4P9lxb8Zp6JyyBbJ
eFs8OV56HJDUCXwWlX0VNZ342Jv5vs5tOlt+rpCrV7tA42x5ma3xLLr+PTTjIUigmXIDkJXCd+1l
3qnkh14fZKfTz/mSclcuv4OT70OpkfOY/mP9YRNeP68XBVNcVgU4dHENOMegjr6MwVoVIS8MyoJe
A1riHb6v/f99l7rLsUO7+tNJ9MOkzU9vO7vcbT+kTY611bTVNdFZTHNSjqci9L/n1jAWGAks9vrz
iETNWMOVevO+bShgvKV6R1BxaFecWtk9csbhihhxqzPjhbI81NfQSx48yyC5aYHPWpiWdqApJgq1
bqTeSX6QfXF9dQ+hpz6XxAKT01SbRel/fabYrnVAntR87CTt1Nr9JqW1KZ3gXrryKGO2oqbaSzO9
tEnIIT3RU86rasK2wktrgp3T4z9baknDS/Q2e7fmVhaYBkv0Np6uXpYpvm/76rMy/WfZtNbdFPdA
/mxHsozuyoduiTMQ2y7rxV4/JXb1wgKOGcL46XvilgWoACHTX+OpeEw69doDYKFJlygveJcGz7y0
pV6Tztr/8tA9pAH+uAj1ZugqdSgB46bkZm4F3th91IknQSCtXFAcI7hhjG9Vt9ajvgE4h5y8KqDb
d0eSdZLt4rp0xIUXbKXPULTO0wn3KAg5O0rwIU9kGsBuGxfn0LflkdqUwEGKmaZ+HNBKEeHSXueM
LL1JbDEyAfJz/so5v8QOiBa3RmcwdUyOFNONJRhf0Tp6T07tSFY/NfVvt9wnKJKxvumz9FmQGks+
RqhCc/ibfci6WKOIX+wk34AF/lZIN/s++sQeim6EjUzlltdBeBePq2diURuEGd/l8ui1rA3riuDJ
gVoMzRy8/fi54UBoF/VKmOlJNYj3Z05a9oeEMLr3g5AHts9/I3RjxGccxMg1mo2UqQTrIb9yui05
k5c+63bDgpo55AzpgWZBIwAnBGStRK8iQK4L8AGui5V2FF2xd2rOpXJpHruFTiaYkv+MsV7rILsY
R5RMtxACsHuIxESiZA5wUMKcwhk2li5MI0r0iXcG2V1j36Uqht9iyYNgZjEW7CA0oQnkHcaoFLOO
JOkYiwCHJmdxseDem79KF+2cla5iDn6kO9uGyATny2rlbeRtJmbhLbBjfU2sRt0p2T9o+E5YmLx+
r6AFeamEekwOOIuA3HWfPW4l7UX4HPJ35avfMqQ9pqQdsrSG7cG3U08KsP14q9L+0fNKRALNfHak
2ff9TLgyWj8v3qWdJqutgtnhDC2uTYd9p7XE8QWH90M+r2CsntVlYtC8hf+vQkaHA6t25UvVZC9q
HJn1e0zYXIMjpC8WUiuho/7/AHUKcRkd8WFGFHruxLk1tF55ZlZ3tTL9Izua4kQzvJMCYHvCjC0P
7X0rieppRuykGcCtjR9j1NKzmVaNQHzjMBi3vtPSYsUfIikffTe+bwrnGy0DQooeg7ArtL4fTdMd
sJJuRaiYmUNPfUgJKCc/ugOqBCkR93HR+QddEpvJxL3alaDCbpNwggcX8wADMFRYhypvVyBGXOyH
kvYCE86Lw7HXevLN7cQXixOMJJld7xyHQ4M96kuSywAXp82SfoKXipDp2FXw5hcwDCGztwqHexPu
Ykl0LbT/nYnrt6TxH/OqueGF9Hj/0InOaXfvFv5zy28wiJozdD76vCoZ4RC9QntEElEww9jQcudM
cjuGOUNDcVo3h50rDygOriHOaz1Oj9DrnoAJr4rWCnsCNpGC0HKN9Ti1gZASQlShzEVT4WhMSMgJ
8UfAQ0IYR+R5+d5z5W4rBgu+pfYi9LZWYl6oVn4YCn4zWOTNL1ebXM7Ae57CD4GJduMDkAbaDw6y
6YN9YSXfWpRrcETFclp/Ifo/x4BYMFv61zF1dzWe3KJjthF3ztlBzl5E6cXNckx+03tgqpNHR4yF
lXgQwS6hIV3H4YUYhPpZ7LpgbRF+h6b6iBx59cfls+AvKFw725GzSvRcAM6Xai2ewqvL3HBi7dRm
7g2K2KGOXDDXFuqk+YJSjd084s+qg7GtpGmwn1OPQhupePXqPKDsd6XHxmc6syTbJHn/yu9zLpb8
ecjbd3Jc71UzE3zDWRzaxQ8Ub25i/95p9Lkemhs0EUC2QXFK2bg8KRe1TDOHHiU63DvJ7y3aOmTy
z7oQY1bBe5AdkJgfG788z/1CC9vWDKkZeTIgdPfc2Z8OwsqssN6XBfjoNK2JUWUyncMl+5Rd1O2c
IX6Jg+TU+tNT5LtPvTOfox4HlhUyCa0MEYiTRdRFKBCcBOND6WWnuh8IEx2JvZ4qvG5CSg1fO0Qt
tKoEZzBLGK0tAhxRI61fernNXROf0tS/OG6/r5PyqQ3wo8tB/EbLdAxr768Tso2uO/p4BA8vyZR+
SCJzG8kCrR67V28MGYMW7tcoxMkiGt2Z1D+76h+sTv2MojhkXnOZq47oF7b5LAhuBlzUxgXzdg3q
QFCONY8e634eXBKBiizGQqzFaWrVXpaN3FfDzJa8mPLLiB56MP6LTvvLYuhC56q4rvxM7dWnpSqO
fpZAmXXS7YoutVL54luEWdiDT7g457eOPIa/iKRR/73KovvBT1RvYtv/qUKEDBVQEcA9ez/yHmuS
tULF9Cl2fNg90Y+bj/8qSdfRhuNbQckVFkIdYMykuzykD07S5LdWI0f88OzXxLJkKBh7SEQoroNj
N7iXMqZaLt0VQ6i/xirGecxyqRqeGO391k5kbTJTf5UTckubHCHt6+ytGWs6NDaExGLySXmamVot
d2OhMtgpDNW9YZ17BtVH4vonz2P5FLj6iKQ8WjeUzyMfopHD0XX6+yaMrC1RS0hHHECTdfOJN+xt
wJUC6q+GaCeWo4S0sLomt0bgKdyEAC7Kjmsz7NKPMneveZs4IBJqqEJWefb4uDFCnv3Gx5M2B9/h
0h2cGqKTnmlUY0Cbjd08eRSraHIypOQth5kOP6ok0C+JrH/7yLuqsfvb1e6jLJg4FQCa9lU///+D
8TTKkm5OPpfO/HT4miw1nMZw+EvY4clu5wcugi3HySHjE+yKHEADOveHCmqSC/D50ynVrRhz/IhF
DxhM/kQJWXPBeK4SVkyFeXQLKKm197B47q9twdiNku7srzGxRfWL/B+XU10d+4ISmkSvs20rtmdV
864dMrEJetpLjCNTqX58uQBQMt7fUDC0hom0HyuCO4CR3pz1PwlRWs7ZvxbzDn5Y4IVmjMdd3ozv
S7gq/5vpHj3pxp6Gt1R1pwVRelxU6EmmTZMScYKkgwqo4Cgd1DLu5Jy+gDR07homrcxMGZXGqMtV
qNYQ8GAzNyCYBC/3wLi8rp6msX9e/wNgW69ouYghQHHJOnJbcrhGgdn1qX+Mh/5lCfW9CuMdO5lo
G3eQS9PYpoZKyPBDdsXSxlgfTjaDeoUwjWTAjdeFJ74KdHMHjXLLLVtoTB4CcAyWzMwG/cpdASbR
1Qq9VoLSGlmhY+9dv6zcnQkskRGIN9fRzvJmGP2pTWyal9vJQeOEsj5ITEi9P0iQigKhblZk4Gjg
ZlvujsMzqV7tTnXRI1ZB+tYhilVJeFye6ppRkAjTx16JdW6ADj2JzyAd17aXCFv9myGdcfg8o9Sz
YMiNfv3SVolbXBQSFlSSOlmM4AUj7w1nflOTPcZKXWHndrM2jLnYXMWGY8i6aYt3hzEWB7/J0NAs
MtsKUuNyvOG6qq/RKMNq27Q0slvLKtCfGIVPdxsNU9rfm8QXyZeRda5WLIfH4iDTcxc+Rzkf4m+v
fSjKuDtW23IUlRaR8VmtV/FQWDK02eb5mHYPeg7Qr7oJ/RqrdzdVlyiYzBusXdf9cWM78748Edfz
WUZehHe/HkpFCpCG8UfMmrNKGU2bTRsbqSZy3nGSGWiTbMRFM7K/fCXay+PusAcETHoMlboHgK8s
gvF8ERxTqQebCX5T6HkGTtvz26WJmBAPwA+fjqVd8UTTjgftUxQZJ/oTlA20L6ZBPYLamiV1Q5Yu
0jf0PGwieUKIiskZPzQ1J1OZlXhTS2sw3Kegd7I7GBWksmelBZdqp3wGg/+quAynre87rr0fdE2F
HWJ5dF86DMslw+02xOzX5GBOD7OdBOQZV7pkSInEIfsZtFWgaQhljwARqIQy4UOWWXxEfh4Liyky
bDEYZK0XMPrMu+5NidYbH5ramsILG9KER3swmb1svIDfckXjdlb0p9UtT8bXHLA8NRtjSK7/SShA
7kbexLjRyqS7Lula2DQB38VQ47JoLY6QLM/XrN0is/A+zx6IhVud4yL7qaHQs07Ws71qoUJPLDbm
OV+X3AgTepguW2GChfgnowgZx0Zn68N2UAGgMrhIrClxI0ztpEFXWB5/ZQJ+vSFTYDNbjBhZuxWj
b/1IZ7C9S4MIpB5f4F2quV43yw4mWVcS7P629KUnMUXMSgyfQ8/5/tG1ro8xqs0sQlZbzQeE1W0S
oyW3ue0Sw7MxLbUdBhZZLYJfNcUXb/HUVLV89We7a5+XYAibCUmhP7UPeGEt/SYqIDdH3uEJGLKG
SBOhmGTjOHnbwuGjBsdV2BTwlFCxWtSdMzYLKk08WiUHdFABRRnJgjF1+DfBiLxgso7H6BGHeNm8
d0Vlozno7GY2z0qHMvhyu77pqCQJg0Pmswg7Xelusajav2nD2OF7WvqWqAXJzTnuPVn2cma1jPzs
R2NpC97tuC7STwp6e7whXTdRdE+hjqdUx6plOTZ2Mrf4IxMC1vau9yIdQovrXPabU5I1ZbhXSSiG
l9lzJK0zp9XsNrsoiIoJnQbz8pjIB9QZGYPfhKTxUz9CLu1pWQzWeSbI/PEeeKJoM7hqjY4q9vxT
GQ5vfTS53VNWMjtzqLbIQSTJr5ukG+KsqVySFhNrwLt2l8ZLwby9GxiLZaQ+ikySueZIoCJblBvx
6sTkrNEQhj30f8M2R7AM5sxkcYEdsGXD+47U0RmfRjl7K1cZMV3AxNy2HGbD0LVK6zOY7D46RKTY
r9/4WDpTdp9a/C6kn9TVAKmKI2Rl0oDYai3v1qlQ1+jhUNdCqpNt237EApwbzl2wmOqn0L4YMSpo
zyE/S4u0Tfb0dJz8pOOWI1AXYeaI8UVYgPNAFDLYzUgMTeoktnVqcxubyC7oDYxySHpMjY7MK+K2
XbfZnWHYmAYKubU3Y4jtYtdtf7psjMpbJwaFokwKd0JCW3i4psMNh05XvtapN5fPxF1lszlVbW0Y
Ps8rZWp2RcsYRodl+VgywQEsOJle+ecOEy0m3yCwA0xPUeiyXL2zW3/xG8IWAreD61kJqJHo91IG
IZbbwz/dN24Wr32pnay51PSINT4Hp5F+VGClBmlJmAyL+NneuTbDdsV5kIKKB3I4dAdWeOzefWeI
IvbBFpPidRKdTuoJv5WAqjLlsSZN0HTZPBxa2lOux0VUbufdwQt3qHEN18q6eUwVbvI7u5GWB/Ky
jtug2HbaFgKll5nhuxxronG9eZ/NkfLqh1HpnOZ6KDxP15upF3NttgZlwzgfrGQM+38TlgbFvB57
WTq/iGlCiXN2Bh8Y9c2KqyY358hRumr2bc4A6Jo1AnvOoSWZyvsPtpjw7DMasjEBNB1Ynltcje0F
HsEwE8CifSeLJLB3i+2XJeP5GOLMmowrda7NzZhohgO+D7GXlQO6NR+ePwrJsWcmR3GwdPzMlIA1
vVQfODCFIJym4tsCaKweMKZPwfNk1ShdwedQQrA5scY+cg6258Z01BJ57ZA8DaTl8M4tq310sLGP
FoOOHNR1qWqtrD9IznbNEDBMA4p3CFdIa+9YeccpBgKEy3O1HWTbxP/F7qhjBiBtUjPOKjSmK8Zo
pSmk2mBg1VbPBGZIWjZwTeWwFGraCTDfju1npm9tn5coPSsp6jHf+saqSg+9Y84jnlmkr0C2H0bS
V1FRFLBtQwoC91BUhPokRIgaUT8AnUqSHdzyliaBrFmg4WloO9PX1MVN/53BEV3TUnzqL3gAydKB
yFdznLafhar08g83VLTmLrXxZAUHhAGs1YFGYZKsWUXjj/xPyKAtT2qcsSpvHR/qR8UJVtbWx1SV
JMgwLckrGPRhje0qtMBW2/u8xYd9P+jFazBfWHCdF6O192OHhOTswDgEALtc8kImP9BQHHi+6zK5
JcIrxAduhRkTJBv7RT7HsnRmdWqjFGIGRjW7b4gWnjBeTwcLv2J9aPquIl6egq/jKPaGSlWPyCrj
6C8HCQgfghTzNvx22A9iGlJz8q/prKHD4Mkr7i1nn+1HE/xiQ4hYiUFkJWsGpXEewbjKVVjH70nd
98CUSt8PRrIUfS1G9BiWm7Yxdt25xbhm+rxJnkwUJ8t35xs3WA6YjmxXYfKycZNvYSzHrClkVDvu
Izr1JB92VHAVklSQ5pLY2TgeeyYELaBG4sHrCCtD77UIoxuGXN1RaLZf1imaigo5RzyYLvovQTCg
5N3AYQj8jQmZEzMTD6JxX5u+c5KTbmpPDUfqAccSGxdyeXctE7Yo287AQMpPmGNbdZPQeIc/RhhF
nm2W6PHdEjDpSBKW4xAXO6dVCsV8aIbgLSqBmP5NE1dzI+Ge08T/1oUCLcRYvKq4uMH29MFPONo6
Q2gYMlKl9oKGys4YdxAnGemoxmW8XET/twL5VaqKRw+bZfWRNnZnu8wv1rnvJpltReiaoryIwWMt
WW9ReuAK0eGGf7B8RlI4BxwQKMYsYsLCkTUhvU0vxPQywQvl9K+jMkpfCHqaVM3Seu5bRLi2Z1S1
q5RXDL+UWzr5LOy0XL57rEII+ioV8pwxadNOewHhHUcOsZ2ppQTstgBd1GnOIwI604BMTRbHDLpI
HpaEg81/LHyF0gcmybKc8f+SeroAVwr3BzmyVxb9zaabUwjoROzKL0pWWfwXNUCuYJLzok9IqrWI
sK/1GBlZTLKY7RBsjXwnmXOg4HSHf+mAJmhgqM0n9WdxTLt3EI2CPifm0f7jsbNo6MlMGLJFmXCs
u++Wrej4NnbkZQioY5ApMH96LIYBp1eY1VhVc7gMkGD7qi6iB75rk+cbEr4jllX+NBflv5RpI/AJ
SglmRIMUDtLfJZlkzVBlDm16ywlZJm/FzGeJZhJHcJCQ89vIpbifiyXo7gMHKNfNhXOCD0kXiIAe
YmsGKzM6i8CSntKlzx3dXVV75mSjrIf/6EqKM3yvlhzkfe+bevWoTy6DcXAwRQlpJ+7KYvUS+TM2
CZl3PDZbPonR/+J+0YQKi7lw+2u++C52o6jM1m85daM5GQA4pdDRUC3QjbTg5XIweEmk639+a0XY
a3t7Td1zi7LSbMjwyOFHSoJ5tSAmSViZuzppy9ymIKOM8c8TaB2TnmXGE4l43WETiv+6RD31rQPY
P2QhubFvvvl4xwEvAzPU7D7WegFp4+KrhIvA5ryLep5SSWew57fhNeCVJwTX3/GjiewhN1ntBMdq
wGH6FmA7x8BpusB2/s6ZL6jJWpXaEDynVMbMXcqRw92usc1u0jaaHzVMnbgFndYg6CacEaUSyfcx
kXBBEDL4OBYN6HNzF6CEWPPMJcjkt5FGc6Fvh2QXVjCnZm15pDoQasb4pUUwPF/KimwuGBFthCgS
9XdZdk+AQgJyImzm/DzhzEl1eHb9NI0Pc+sG8786UCvtgTctDY9ZUqcB6mM9pVl170fCF1e/bYA8
bZgtjimQMTa7RXRXtMVg/WK5FhyAVZy6hOfQrVSgVyIiInBspyka5buhikcHmbXDX4/JAfriA+hz
SkA/pke9pXqIyqeYQdX0hTN+bW2i0RdEJaqkWmZKexJHg28CJYbuif1HbYhbLeYi3+omQZt4xxeR
pRO7qrwMfwdZ9FilWKrIAm7xwJjnVnOVOGqdrvT6Xz2axP2cBtATM9b0YZz/oDuNgrfMWzqFIqEW
fuHzsWvjP5L4O6k/c5m0MxAXqvzG/cOJGcEZoCdz/J7hU6HbEIBjyFLEcwbQtHeKwMbpJ/Mz2tMr
gTxLjZx3VuH4j7OHkDQogqn+yccooaAKvChT9QthD7H7O0SuyUnQsAYa8kAHQjyGrQoGCzJkoMlr
L4VbN4KpPhJ8+EeZN6yaFNAvq30b7D9jngVVkKKI6kEUdMJZWooNq+XyRClGEvad8nKRMtDz/KmI
N509F9zZsRIGoVou9GheUnrWjI9zz36MHJAgJAo9QlysHQbeb43skxF4ugck/9NyWfCPmMHzzuhD
Zdl59ehGaVo/NU0+m0Ms4hYaSzXAo6JCcytQ2DO7/2tRNy1Wkgn5M26+DG+i+TFctukDduxaUAVW
xp5vrvRTlgdM9dqGtE3SNlDI5KhWCHuVtauf2Jz43n+W7vpEkeMU0Feh7yrH0ewq2/Wneqs7HCAM
tlqrICucdTXr7q2ouSlwQI45Yu6iz0V87nQsYwy8MW5NMv/GVz+jo92goczKA2RF8leWRfXhZkoq
6kwmTnVycULlOCevjPGnEihk9ZuUdAyKA8YoEP4nRjX4APLkN2+gUtaEMzjEKZf51ZaFcz+zFr5i
hIeH7WfU407m5xeqQf9mErz7dtTE69fqVUw7u8a/KrcDS70o4mXvnKkpb30Bg7XWtAh4ZXDlmSDH
QYLLDeBF5+bTPrEnsgSNNz+6bumsA0GGg60LtUX4UXtq13t9GzPoeDR1TEKFkhNfQ3ffRfgI6JiW
bVZVRODWbueQosyhctK5zP+LvSTeOyGs2Cbqugd/jHjbaAPMT8vM/jDQ2H/lLUttWLKKFZHEgp7v
hAnCh/z/Fq6y8J8G357uC1P43+1I31tptgq0J/EWqA368j4RlwZg6DWwq+ZLYixg8pMPQ8TLIHHz
sQtmZjwytQjjChBqk7R/RqZbrwvTvB3YoPxEU2oguvdpt0VamD+5iNdgauLfORRp/lY1c7T3vKk7
OWCuYS0VqFhZtD/GLY0nkUDxETkQW1+BvY2cbHFxOVwYaOXOnsJ62iXp0l3rtMVwOwfstWLTvgO1
cm6uQb0TDXa6QUCFM2mwahJo3QZmFayXdSb8z1qK4jAvw4RItCAmQU3aeuaPucwL1hCE7BpniA6E
+5kUqFbUCC8Ild2pDcFg4g4PCJOQQ3oxXYWvO2TRxMFBpOuyJnJqpE4g9lkdY/90/u+47KlCK09u
Qaju3ErRW1bYzv6gJj7HS4ydSk1/Yy94HhpajdiljwUVrJJz4hTHCBwii1WcdtVrBfhglVsPorli
Gv5T5QR55UF5WvehvckJEvbgEUJ6myjBI+I7kyg7RowN+xT0CB4MoBV8vaxJsrJ+VERA97ZPLxl0
NPTzJdEsKK0BnnhDEiKQgGh+SjwcYaBYg5jfoW4P7rCsJR+jo2gB+mf7v7ZZ8POxHAY02Ls+Fjhr
W/Tz1cWisiTkFHMHI+k90KI8ixnWQxNaB292AfuM2zQy/zUl5sCI1A0iP3DXZcurm4SHNbldpgSF
uSTieUxsunhEJEwnEmeXLpa7LquPnOovNvsVeCDEKHVst8edsuSOPLY16nq82qK6Zc20zXhJZvEv
Wb7iAoEZ2A/ypbexXe6kyd5K9l+omGeyjiVcS+foheUh4ptlQLev5K+O0GPaYisrtu456MgaLePy
h/N4WyTNg+pRRhig3hWJKavBS9jBkaaUtlf1Mw52fHT1x7iWwASxY3pBADA1N1fgW0KKt1VdfpxB
0gN/WiFx0nmBIkX84ZJ+WIQH04BtuHwPJBscGpuVvVnFQfV3Jf+OsbdLm+CUkdEkJDFQ0yJ4KcPp
d1Cq2HStd+VhvCb+SCCqvNiC6KFlOXAOXpwpPEvLflg1mjrnJoEOc1Yd/hlJ8nkX4JMqF/+DzNs/
TUuyMliJaMa573xUc3J0p+7QwY0u+vSA2pVKw3t1wPBXo3y3dfnG+QtK2BC8Mn9i9D5FodgNjkL5
yKPMSAyVGfJmCwYUrIER7pWtx83/ODuT3caRLQ2/ysVdN9GcGWx090LWSEmWLM/eELbTyXme+fT9
Rfamyig7gVxc1EUikxTJiBNn+IeZ3ldn6k9Fl9xlrriTf1HCc0XmoOZjQIRPluFobuko0/l5xX5j
WWaveHNuFcSPM1RGAmaL4PiRPo5WtqEuShfAgtNd5uQ1VnQPXcpNmY0/aChuUfC76Yr7WairNhv2
YR7tfEbOmGv7wlra/rQfmUaNtvHkSrSmljuLPsDQyrXJ8HuF1n39rE7uEWrrPtLK97ocAPlZ0tzi
YJc8jM1fHkMdZ7uQydS8zWdcOvGZTtUMnx807ga+mTb8sEH+l9gOpRnJI6hVI4FK3eJvYeH4CUEa
Znu0zawM0OP4WkwpAa+/qqtxA+LrHME5NRBlYDWWePFo9VMv3zoBCIk4pPML+gUaI+HE99oIK8Qk
fsiBHVjNeKLJd1FV69rNxKqplJU1YckNgJGey1Ublxs59DcQ6lDt7gSM7BVzGJz7nE3JXhuB94V0
1dKciJY5h4hNJSUY0CoHz+oeBV1i03iTwkCm4S7BPi/dOmZ6WV8HkG8jo0CZH4hj/kMd5rWbWDca
avB2JIC9tsuetxYXb9i674MOfgWTBjp7B7tOr2q0hCpn8oI42oQ4WkioJqqMR/qQi85WNoaF5F2B
jjnYtTISGxkwRsJ3lfw0mgZGsUlQAZvOWqExwUSiSu5qvTpaeOgoqrWlkbWUobnCUZv+5tR2pwnd
VCOy12qvIRidL9mpXlEVv9ZXhEYI06wn+ewdcDgpaIIAJd7SxEaig+7bV3UR3WlIlasjcRJyoSaZ
r+xS+c7jsTqQi6Pn6u6cyLpQd+8MwgL1AhDJ6ZhrtlRkXIKzp1bSVsBalvB9dvR5t3WgvAyBu4xL
yErEPuTN73wrhnqiXnX48Wp66WlUSy4DJyStujdQg3sRaY8zdFF+pFRq4mNP1OXFjni5SvEPgprn
8b7XjpJgyIuUurA2zPGA1zvIuY3MHRixZtRGfCrkgi/2aIAz0LaBEyBtC6eB67UEOTz79paqI3SI
2SizQ/lNJiQj5OetGMDqUsI4ZjZhvjPV3dnibYbCUkF1KWn5c4U7O+pvzC68rVRxyAM07hnJkz4s
ejEwWvY3s0K0GZm6IsIC82inDu5S/n/Rx55KIGnscg37vKFrMYbGVWJS/oOmECM6RHDXAI6ATciv
DOUBfYJrpxIbGdNkzEpKgdIVSFaOcJIB7u4+Os6wqqk2EjFLBZjnzG+XKXDBlP2pd8hOEj7kaaUU
bzJ/SFrUt4a89gLN2FZwLeW7NgykHGOUCwe9uGhODQElVjcavc1FZ8KErjjUggqwjB6VoDUH6y5L
GdR09rFvprUzoxhdxR2cWs1c9pHP6TeV4bZqu/uYhxHptLIyvpaiXAQe6rORbUxXP2bIY1uI2+vO
NU2iZU5uEaGGbQlwrmB3O+Q1lDjbaJgCy7wjy6Ir2pcIeeqbYcr3eWNdyQ03KRP0xpAeXRwGFCST
7dBhd6/N0thIBEGeNEcx+LCr4H1zKo/9tBv6wgOH+aDobz55c1NrHKhQkwoaOdAF7X7ypBhBMcD3
rVIGnURrg0VTjxme7ECpuDcZMkEYYOiQuq8WBgiLng+LP8yRkQ+jmaNNwuqG/bq0zb08Xdqok+N9
+E60+Vtw6eABc8W+mSYTPFK0MyfzqaiDmxQ+6Uw1EfWZNzvkKBAF9ipQ97gGbC5vHfjBE8POrQYy
k3ZU/Jyq7kaeKiNkAT1uDm0hI3m1ssIXJY2POptcqnHTNV1KvpF8Nrnu8crbiPiWCc/aZnHmVncn
3zCzlqNhzify/U2TKy9xi4dthkZ+I4pLGLgXSRqWS5cR0qLBB0Fz8eVzyrWMpgURHm3qawfRDPlk
4SyiqyplAFVpuxTDDTMZX4AHsV1aDjV6MQOCWRnSphohKVcfIJGdcP1dJw3ERjDsKiqPSo7iszHd
tu0EYyg/ViUKiX6irRPoKmoHxQCKHWOObpUi7mM0+IhjkSZ5d6MFUJQs0kI+Z3D6VQMEy0ndXSH6
G0R91kOAFYdAr7O0lhUoRJnR+qa9VUNqcshL2lwtJX/ICmEwquVhjjFJLlJv4vUrNh1h0oWBThyA
CNyIITrhSSCi0EXvrT2IgUax/C5h21Md8tbl5TSQNVMPudcKXS8r+9tGYM1BGqVYCFX6xVtJols3
zk0URbcyOshD0zLcc81bKwF90IU5N72xbIfec8k4esYe9AABcAgP62USqOQece0dlsmoqc9LqzPW
o+4j6YcGFCYG46jvM6lrAoSe8f96ghdvUdABUSX01auI7136qcdXOMdSVF//IY9gpCC2koGIHeav
XHuq8kPVo6NAxGWStUhHNBdlug3pzedYn7P22eR4qrvo2GXAk1hSqAyiLSmVIpKNk3VI3ce7OEv2
CvD7iozNMt7wY0fR076uATHFaXEs8+eu9SFVONS9OOxgi77Owvm5Ev56Im66WbNSaeXIdEfGzTKW
stuIEXCs4zeHQgY4915c9wlpsmtcVfO0cUPltk7ioz1HGBLhpFU7MSJ5GHxDgUqJS/5o7CeOsBFe
oCRSOEHs4ejkGWLwokE2cgLml7R/QR1cpzK/w5pQpj+m2+7lR5aExSgZNyikXQX0cmWgTLPqpo6G
J392VyD1PY4cvCf11x4Fg07014Vv7OS53KbpI+AAqfrAlORW5iWofvys6aF2A4nm1KDumN+r5P2m
8pAK3kmI4rplogXcP8hAViLh0rfMHrgiMlXyA9ute5CRhVGpR2vmQwXLBvZgLc9S6ELYneBkTYUD
RPOQhf1rb+vDxkEGpUvTZ0UqxrBKma3uZIkhsmI9Ji0wYwewIGLHRj4yvQUWQ8GJ3f26TiCqIOiE
tSOGKGiyFQGydyXDEOSAqNOFn3tlAf9VNY4tKQHjRLS5ox9mr5FBNXQi5w2xICCJRLdp7XSGV3cS
HQ/UG/m8Gxn8uwJ3Vf4rS8sumPcFWEoUgH9tlwizZyRT93JbMx3eMdMEM6RDTKzNW5/jvW4nzHTc
lczYJ8SRNKKM3O90pc4aLOBF43KqGRnkH79ZB1W77mFA0rtcdo049OJYU01JnmRQ09LGX82ugNQn
yZtAZdN0io2G2qfm4CAxXqe2dTvO9q5i/2Yq5iFztha9sQptay0LPnMar3SqtKxN9jVTJEFtx8hw
N/YQkSDtmTmg5zSn/xys3ag6KYgTyBOtRby444Gd7FqmgTHrNAaxZ5Mxph1VK2atS47lq5KQryXR
T4aZa3nwytXixCgZ8lVbcI1yjUbNg5W1q8yixAwddMqNpbyeTh1hUyVVFexM9ihI9EMy+kfA2uzv
fOs6PU0yc2tDH2QAd3DwRHLTuwrVJ7kUGHQ8ynCRsPsd9aaQzTa/XaO8LrOfvu7XiqbBcsZ6BbAX
JjOtOJY4sxRV8441KUmNtYkQsQm7ec+O2TT0QyuA3Y5P64TwQU6wzsPxWoof5KRcqZJuVcsCU26s
5N/DfHcZgOdXbdCD2UluCW6itrqnZxWpOOIIbC6406ckVFAnj69shs451FhpFIvECo5hhcLCsTnL
5nvyby0dzighU+LlS6OMmSOGSxvjN3pn2ApLIRmpRxVKIIc5OvcyrmWRu2UtsxCEr700+XDOWuto
xSBeiqNMc+UxymAUOi7ylfJNkx3OaMJBeqIBsy+SiadwDNakP71BZ/FECIcp412yOOTjco7vrEFc
06pDMFPH4FB+6fRjoPGSakTs+lLkw0qZtYPq3mh5tCEjZPlhOoSM468kpRltfGrfDVJ+pb6WsbNr
7cusxSuZ9SuExJIVWNbDQ00VgVHYFtfNTai7d5i98Kt19iZHIS9ZxmWdwgMDC1nU2M30LItMJZtu
5aXkppOZkU/KktNbk+kUGWASIXJWOToDieaaImVdxwPDVZ/BRhp4GS2fWmQnxqWQppylmrwCfPc4
mCKKXsUx9wA8jrI8cnVsdu1saUixV4DE86x9mFTxIIzfTaW54q24ab6V4VWb6yN+O4RGt95xQHsR
Zy2q9wxh643AGyhr1CcTSrRLFHSRawmZMS8s2mkWglNl7jI/mvV3250vMTgcp2bwURxDXTmH6CNG
VnXJOGwZDu3kd2Ac+pL4Fs46oTfq8bODhkYKRJAB8sYnS5TMcFadfSQKraYge5I9B4rnUHP3auwf
ZECQIVh1LHqP5dnyYzxRCHmVzDr8eU0nIUVfUDYYGEZsYLpskXbaxcH0ZGDSxsjoxDj0IguwMqVm
5buQJKx1vaIxlZxMNwfeJKgVxsWQTY+tDh6clsaYzacw699w6t20AyC90Mn2pluQh1lebij7ivPW
raplOEePMpsCsIL0Tpv9qo7BxcrK3YausCiiftMV2Q12wBf+3OZ90Y12+/4w8Js67gd252K41VrQ
EWFNIC24TVJUDaEHIJSHmMLsv8eSCs4GbWqSUhLuOksS5sdWduMwH6ksTT2ElrsFasOgKzyqUXDs
2vyNftTWrv6/TeETJCV5S/YEm1l82FQUpdqSRacnEvUPffQ9TTAQj0jx3aY5l2WloWvueEk9nzO9
15Yy3haie9eC6AgyxTPQKfBd59YuOq/xwSshn7qJ6UHQW1wamXKSrUWZAKZ9tmVqg5TGSFvN99F/
1qvgGhPud+EzugeCS1BtHqqQWU7bMJZUR+MkOzVaYy1lOgUJFkcUg6Mw285aAe4OIrDhGpAJKuTI
471PL3NBC301ETymQsdeLHlhAOQJ0V0YLS2EatxUrsKp3vxK2DrUhWsneJCxUFfrR7eAl03naaAI
DNGfkQlIaFinzi9/yDJ84LxkVHPW2+4alTuc1tjnWVqsMGpZgg/1moShv1Byg1FS+yjTYyPVTwAW
DwSP4zjEP3IlPKGIceB2GzpFzwwvlzYtBESFfjhUX6Y+vORWiOmtav6c4uZGsI9zQ2+3kD/xKsQy
Fn7LoVWzx3yAp2k52yqZTlY1cZrguu1arEM//fXSAOfttdLaufiUqtHecpybJrb3StLfA8Y8MpF9
HZDK/VVzDxDGMCHjuJDJwK+DGh1P7OTPalvuEVCa1jg83aMk+GCDF7zq9PlCl3GZKAbUt2Sv1Vhi
0pnXqaFboIWy/WEYIQ6c6banoJXSrQkpd9ci6q7IJhQnVRgP71qLX5zs5xH/kTlIXHp5pQVyfFL3
bgCzxgEOszAsC+atf4lK+Kwt+U9cAXJVEK/NrLWmBaumBLIi+DdAcM9NM91hYMaqIVF1xiK+UVz4
NyheHOtOypVY5nukmNum8+FNusoCyuChyPODP8ZPQ49iUctMwRRctgjxdjL2pPg7KD6/gokNTV5u
QruK7mVFlQ76JWC1ZBV+FMypz2033CHmawPub65lTwn6FD0CSlNZGwFlZa6iXpCDY7dkM/11jgDL
RqFPcC6XXf5BAfGm1FgkFflLP8VblPFQza0YXroI6kFF3w+2cagJZp3eOIsS2icimuUmaPsPxW7u
I7c9+LZxbdEKGoS7nqjpnNS4gUm3Af+5kiuncBBpNhvnaKiTsxoK7UdhJzdxVC9bN9NxOp1PBm3E
IQyYzFVrWdugxP4cWT323xSuppm85mO3dGh1Dr1LTWh6oVECfswQMdHQtSYbMUEbatJ0XNNhPKIK
gkYV9uRT9DjauoaPdv5YxUCFACC8gd3aNw2fVyQx/kB99iRSZQ+n5mEIcPqyFZSZrGbYSCMFFIiM
iw9GSKuj+xEs3yIY6JLgIgILp2vjqyqEC5kVjU+t6GINrMUfs5s+pvnwnFm27GkgKtswXUb8OKI6
Mj+EiWmfMmKcExU/cgtcO4iGextPFBAwcJLAdywiIAMw3KBF5M2hmRi2gW9DerEqnie7ASqdPRR2
DZBoYIiZqzpQ0QoftjlMscUUTOdljHds99626nhbRTNkadBBjDxsVVbOlvvhlDBDQgGxppleDWoq
wMkW0w115fTzWp/Mi6M1T7IfJpNiExAtGX1/MJF4VfJ+CdzNm3Aoc9xkM3KYMXKmWUQ5LFvMY5UT
2lgWDpbSmrlD0Rqd55arOoBtUh1BtDx4RKt3E1jqtIys7Knu0ge7xx0XdwJo8ABX7BplFOIn5hQb
/vcUh+6mrhGuTDgSFWYKAWJfAkoLFBhm6QnYQ4bBokHUmwYRdRi/HQfO7K7QjM3kiDu3p/PswnHV
MnRVHP3GQJccTOYWjxw6lxmvvaFuyUNobSlKgA4mc+ncwonqPDAi/lLPKwBvSUvJEG6wMscnCIcb
JvzZHeCZjcZRQTOB+4ZLwfCty0mjivgwOeVZx2+nxUAg6S3UkGA3zzTYqWEKg9Gez1mspwd53EfD
cMKKxFmAQN/1/APXMPKVUoAnp12cQR1by3M18NEwilt3WMs0S3bE4FLswC8cAkXZjAUdxdHNkHYN
d4Po2RXJVk3HrUFqLe/I6sPaykrODel0oUxQ+Vyvo8fhB/l7atjHwBy3ptU/mJ3xOmYo6bsZAGFS
kM4NjgFMZslnDRfBDFc7U6mxbYcIL4dOyHjhBL7NcC7zB6BuUoeph95y1VhMWyVRndXziHPMeYr7
cFnY5Ub+Qy3Tn2Pksna5KjwX5Qk68fEpIOP2BWmrsFEhoDkV25Q2tLLxQqyu+lLSDIlGqNtUV6LR
6gNKxg9d7XabHKEy2N7hHjuKdIGn0VOk+RkHIJPZBg4fvQQEw6t13HQ5YLC4PGhTHWwBUVYXCoN4
k0UhWVoXHjuj9Bo1+klcsmUHubmIyF41vdZvwzRzPM1sHlrEnlEPUTwnxYhNd6LrPIg+tN6+nVUF
2Qe43VJJEbub59wvUxQLq0Ov6Mi/Nw5ui+zkI93HdehU10oT3kiJkFqkz+j8b6NquKRIZmAKeKpM
/7XQqYgxpQLx7KsPiTDuphTjv250KMM0XEDkPoz1ArGYeYs9JqAcB9UgyPtXo4rCKfnMHXbqmCBQ
3qrtfDNY7plEgo6waf6YK8n07/JLHXUfTThsuhkx4sgSxjJ15+EsZ8l1QD/boovQ8Ukg7de9/cr3
fE47xGYThL0oePFoV14pjNfCbnBFJPVfm5N/rubwEEfVDUFpp5XNuWPSJfu3DvOgUE3zDZYB14o+
MxLUU4zF4xNnKkKyIyqzLR1ETb+Z2vYdpgJCJcaHWoWHJkZG0YgMprxGugSlB+JGEGrCWd9iec7x
wegGZ41b2m6IKeKDlEA1HgUyljQotgr201MzedA3rmRJJldK309rP6hJX3Cs1VIY6xOFwhSqt6WC
zIBFtSfHIuB78gWGRTcZo3HYFfdTAEGbwz4emCVmSVptGylc3+Xg8/QhWGd9eEz0ZJXV3XOep+/8
stvaJg3Bg+Rat1Skfttl01Y/4xgnJDoH2pjs0Ls+Jb2B41RJnpFoQPWm3DE2lQImWSl26jRe4PGD
1+dRLXx7/cqz+O8o3YpqfQNNhlK0344zbTY2sTkg1xZOCvKiycHJQ9KT9r0cGOc2UahJ7AwgAhTe
GOblrTj7uXqsjfY+6xhLANd/Uixy4ZExucaZDZti0+cwGc12m7vAqqYOPgPAMOOk2VqIkHywEyQt
g45kWiNcLFG7XSxzDPnTwiagfyb9EdBo2/o4Hl1VQSIbfO4FY8d1WCDK4VBdZDHmXUmGsMsQE/dg
YKzy0LwhtjKKdKQdFwQB9IyaCJeDRqWIzZ1XYJHwaty3hFbQFNr+YszlahgQarX7ETsNMy13Ns+s
X6kiq3Y+oK0H4BEYzQ+hp5sJfG31KZriH0pi0tRItI8+ToGeKRa+JtWkL6KSDrOScZrJHZ7o4dnQ
ja1e0qbQxEgnTk0wr0D2NaRRrhmXMrZf27F6YwD7FPV0wcFdnqLAsRfQd61Dr+V0GGVnCYNBPG+q
h6KGOaKJjmBggidoERezq/Zl1o1wATTIU7A0zPXwBifeC00KH2JLZCHColQU4fGHPEAxm8sYh6R0
0coy27RTurYaq2emOtzbqJxcJVZcXfk2esCaA3UbNNCP3BRPDZm032VHBpzPwOag2tvVNSnwTY3G
Id0EpZWaRIDDZA4719NLoNmz7FPf9FSaYU+yadnDsOy77rrVu5Ne9CjCwTqFlXbHW97pUXU/pg4d
nR6TMlelW0yDMVW1R7MBRNwyznAdNEDBGDqkQ/lj7NS3VOobGwZsT6/bj3zmAkr6UOvRJVTiXRe5
l4mp1hQqq0ah/qsVk9iOhilTPVRiSlhgsWntTDyUAyJEXqm3aQvWzO+dm7SzjkjcnnO39hQl3DFM
Pc7YLEnoxzVKzQ8wlxD88Yujj6wm3mH2lf7LJS1a6R2dKMB3T3FjbcFdX+e5g1ZY8ToT/ztbfR4s
QedPPXCQflh2dxcxVVhEEAx63Z6YV9jXfhptxpgxs1OhwMG4LE4RDCua+7o2f/5aayKtVq1eOMiC
q+fRMDy3Z7QACra/svsGU8PYh/iXv8Rd7GWpcigcDRjCDK+jSzM6EGGxQmc9X1DanjJsQkA+j3ca
rukLdQh+VCPWrkabXkE545FV5cFO8niZTsZrhJXzUdAoRPthG0DdH/MCvAiE9E3tdP26h95dBCBm
bV3HXjHP900hfuY5jbss6VW6viqMLfQxCxAsbjzcDaUxbjrNeMjS9EepI+ncWk7OwhZMv+pwBQ/M
5q07YI1HgaR/3z0xCjgkjr6bpvhM0hOegfV2sIO7Z80ff7RjudYaFe/nfEdY9ZQB2SXgKgiqlSMH
VN7g1zQ4IDYxJB0fOhQyFmGmmW+lM6anPAwgTw8zO1soKB8KUABnbAKEF1rIHM5S6N1OUlqQYkiw
L0prTLrmylrjzlC/DuVk/IzRjtnXUZXepShLHCr4XMnSRKIOZLJPmG60jk9qJUw9sKOJ57scr7lV
2wWYkaA09F5H0k2yjKzpWSRFCRQG/I2FAQdK9wH+N8ICBub4/i1xf5BOEMqJgDg8Y63DAJvd/GQa
ZuFN1RzcKQ7yAXqlILEfoouJCk7MKLRCnhqkrls8tEXdLrSuV56mxrY2OAgGG4tfsghde8fHuG7c
DM1SG6wJOH14hmg+MMsmwzPn6T10B+b5Ghqsj3RSN5YbvaiV/zGKEckmSjKI1KsQzqWmdfuAKA29
8aFguBAPzQnF0YpoHk+cnjU6GBHjx2HbwsVF7WBtV8kpN1V1G9jNK1T295gWOYTUM07AD/T+XoQy
3pAmbHtNeVVc/a7LoNOVjbD2+txmlwxC3jW/Lrrtm/6CiRfyjCnWBSmCYa4Nb73U+ns2SLatyRig
D5Ca0jDCGs/X8bFwIyQu6cS65OcL1UTrFZXJG9eAS16UhrHh/zDIS9zXFpviZTp0jyDPAETZ87Uw
6+eYldL2yeNEtwz+24Pew/XVs00l8k1q2S9CEBNtKU1FOx4hIzCeKYMGJtb9DIqbAwGPXlvHKoBp
s7CmgxNTaRq2uhrL+HrU0csqB/hDcS9OrYU1Mq5BSUg5W1mZ7eW6SoVt5yjK2PkhiOoKN1VH9u+M
Cs1WWrMBUtQRDsrAe35oncuJ7pyHtMK4wDyqfgDNDlwKiijawm7UC+sEUn1irZyZog8lKTqgMXWX
YzibiImEH89e3di3UZkferVaCqS8QkE4Uuv+FqnFDVFpl1rlXWbnL9PYXtxQf27hQaFbonmiaY70
Km+w9975vKtBIGjSZ+l4tvB+IovOzcVIz3wrBm1pMfGiZ2JtEB5hVlnDK1Ez5di6xVMOaqOFQODj
DjxXwKdKi58DV75VBFZq/HX09K8chDyN1Dg4hf+AzO22jCJiSjqd0sS+d4Lw1PGSFghyzKjRYEAG
oRt4snKndtadHSJ8Splzb/WqWNtKhaE1/6B074qqQzSmrJiST2vRGgyGaHEk6XFs1BNE7o1WiAMD
Tbr/Qv0Z28p2BBkGSJIlDPKO5i85MW3IsrP2buq7kCXCFVTBk1CKj1wx50Ns5d0yaWmHiHaH0MDG
cnrE3GBlMwup4OD59ZOjmE/mNLy7LcN2LUc4u5a67y0teqEuY1RHIVZLx7XiTs3DrT7NW5SAbjSA
4FfYIZ3nFlUTRk75AgQ02aGoSvQeLWiGWXQzmSAXw6Ch9zodlcpC11Opf6Q2cMYh26Y2JEI6byCc
VP/ZrIcNPdsnQukpVHqAaz4vTtFvFYSyJ9ztClwSEZTfTyYjeDllNrVYpRiMd6wbpiOtz1gI5GE+
oMdh0EpFnjFl3gGUzKYLletMGDHIjoP7aGTSG3X1ASnwYydmyNYtdNimYAwT1S+oOM1X+Siedd2+
LbG2XEAeOEt5n3JS4eJmq0HAInBKmryTjf2Hu6FTcB9l6IAB6MY6QGGeJXixUYLSaSFeYELjiVE2
zwiG7JOkv8ujCGRpuBeV/ibG5ilXnTuW8GOfMcYyfQfkrEJkmJzT/79QnU+Qz7nULrmrp8HZQtZz
lo6G7uto1i9+kwMFiAcVwF7JQAWqJIFReZxqQ8EzALkd4SPG+e9//ef//vf7+F/BR3Eu0gkp5H/l
XXYuorxt/uff1r//hR2b/NPdj//5t6JDvzMdVRUqf/7+eoHDyV/S/qMNBnXOcLT3rPoY2uXRZfha
tdrr91c3//nqjv33q9ORtimyK91roF5jDUe6BXFv8WcXl4/0l58+u/QIh6nUGSHFz6XdXrrC3v/Z
peXz/OXSUWMitZJiQ+lCs9mGhZFvDSjqq++v7nzxVoy/X13RMhSxkxqt6xTBkZ46XU2a1WjbIHJ9
5okQnL6/0VevX//7jQLFV/24TnQvaLpTNpjHuC7+8A1pf780soqdPpah7pkpqWPjKzslxVbp+98t
l8c/LErn06K0kW2KdV1oXpH5b6XerUL6BnRdtg5MkN/c44t3Y7t/f4BEYau5htN5qNamSPRiZUo4
//73f7GpbPH3axsGYio6tBkp8v6BxYixnKcUHXMi2+b7O8hf+Q9vyJZL6y8LtFeZWuRdoXlpKI6G
Nu9KczgYjk8zvaA3FW5l1IOOuPv+dl+sWPvTPma6QG0cWbLthRz8hEIrZXytVODUM2yLwtvvb/PV
N/m0o2sNGqgaO6VnqIWlLtGGzQEzprOz/LPry/v+5a2ZjsX0pahLz9aSn2mOtB22g7/57ZrcVP/0
ST7t6jHpBH0M7J2teNyLrAXV1SCFPxzyKr2q9Bh0V7/h7PBSBQSvzzwiSzhI/uzJ5I/6y5MFlUHH
2kkmDyTMCblttKLL5jdP9tXH/7TV3aQtbNOIJnC0SGzU+bJuYT2lyarCn846/9kDfNryak+NbhjB
5Dnsd4wr6mjdCiyfv7/6FxvS+rTZHTTBKr1RRs8JpmjTWkZ01RuzsZvctvvN2vrqFp/3fFs59OO6
wesIipCUkdSY9HuouMlvPvFXN/i05fnCc1Wrbk9y39J+xFW0QXPaaa+/f0Vf7D3r0xYXhp80rdb0
mKOBYR3dEc+6GROV76/+1Y+Xf/6X9Rn1GroiZsWPb5Xg6LRWsY6msNrUDQnqn93i0+ZORNxWltF0
Xlyi6Nn22tZmhJGViff99b96QZ/2d+yOWT3UWufZ1gS1r08VFNHQrvz+6toXu8z6tINrhLkwW5lb
L8wYbPprCeyJM5C/w7LI5xWMQ7BfQJaSdenEV0o7X7EeYKehQRsBddWXKijF73/LV0/6acML2IT4
t9gZKmvqxVARzTaLP0sIrU/bXAkakfRBXXlMesYV5RSGXcb0u23+xaloftrmSB1bfm9Dlm59H4Ry
xPguCJAWg1SHWhCYvGJ4UQw81fVEuL/5cF+8LPPTvscba9atpCs9rE2dRWGh4CoGlGj/6FOYnza9
0Bywrg5nepDPYmG2wOqyPHOvvr/6V4vO/LTp88bsYw3lDE/DrraYXgXZf0e+RSm1E+GN3rQnPzwW
07ysIoQrnB3KEMsMZHQTlNvGMHcmc7/vf8sXEcL8FCE6pB2zrudsjufqmIh01/vapZQKsd9f/9ci
+Ifz2ZQf8C8hSOiqakyxVXiSwKki4pl3U3uFPF8tTu5klZiAmDYSA7SYgwSHYsjyqFfOKYT4HSo1
6E/nfUJnAB+zDx2hFygn1U8bGBNNPTdIrdxfJ8I3mHZFnRvftTOnzm4a5rG5R2pfpXeHqFSGzLnL
2JCxo1663GXKexdNb2uOxw10ZrPaAEC3wGKOxhsSS5F9LsqSofBYFuUGPb+IkciAxG4PT0PVHazf
0BPDJbMNR9mXTAOoYgn+ECCJH0G+RRGw3wELwwAnBBhjwdWsdnn7MuZ6DMB1ngfTh+MaIrGFpfBU
9a9ZhcAEFmY5OKTfvPl/TozMT4GzBQpUWGZiem1hAjmI9cqqVrRnjXL1Zzf4FDqR024bN5kMz3Ap
zdEQnKiglAnXgT+7/qd4yPstaTOFhodrX5etOwjsa8qqsf1NdvJVCPkUFG12dYYMqOY1hj5P5yxX
Y5WG4IRu5W/y9y82l/EpMKZFgoYLICsvj1B7ghhjjAwf6x61ozIO9Ic/ek/Gp1BIp2wyDGTjPFzE
hmrZKsUArLA2h/A3ddUXL8r4FA1hwZoGKhWzF6CA1e6a3IYLq5c6wiXfP4GMe/8QI4xP8bBKu65A
Cgzcu4ZPs4pxBRq6OCk0ECGWviHq0/f3kW/kn+7zKdg5KJS1ja0yZO617K6uM2xaer10aEwWIcyh
SuAHluMKGkT6+Jtg/9XLk3/+l/hXxqGBXFIxeYNvpFszBuiE2Mn99w/01QL7tMd9FfWF3q51L57y
GHlZSzAmwBoLMkWvjeiRfH+bL5Ik49NOR7pzCFhOuqdZmDiMXYOhsixOYWG6AeMf1zy7mVk9f3+3
r1bDp30fJjWmcLkYPRBByi4uIxzShwgUXVE4K/GHj/Rp8ysZGMOmwemvUxXENJiHhceynkf4lpaG
eahr7S2UctbfP9IX30n/FAiA2/mlWdWjB2xGbKOc6YGDmvFew2Tr5ftbfLHO9E9RIGAQPE8aLipA
CZIBJI0T/QzjrDn82eU/xQDTaND0qogBYedH3pwkETiVJEwev7/8Vy/oUwRo8tFUtawYPHizc7cI
igFUIHyV+dxA5nF+k4x8dRf553/Zi07a12GnA7lliDKui6B1nvPWAEWfWOrl+wf56jN82u6w4GCA
g9fxpMTtY6JbbEhBW2L+TTiRK+YfQpj+acfrulG7GYroTHHXozkiYBX3qldlivOE3bZ6iXDs8/qu
lkabxfL7Z/qqx6J/2v9pZZj1JKbRK93smEQ1lpAoem0wuQGKxxgUgX17N87NvuqB5Cr/x9mVNMnJ
K8FfRAQIJNC11+lpQ8/isT2+EF7Zd5CAX/+yfZpPrwURfXJ4DlKrVFUSpaxM6U27CoyMhyxkf5Z/
gs6sSk4QlIErvLPlI1gyxl8wcSiBLwZaY2WJt08G4in+53kuByNcR85ej7bNCi8LBsQGQIz1g3Tk
Ia1yP436lblu5zfiKV4I/kA3HKZwPOdo2f0KbKiJDkcyfo3HGk8RyK1A5NxjNXzp/9ffiTHLIs5b
cjYM+TODRnwHZM19Qyt+GMm2SufcIOcKX+ebypL2Ycbb24qX395u4ikOxyFJZjPPJufGRkd0ZTZI
BgSMV8u/XbcBijN5EsTXU9iPZ8htbMPJ+0Xm8fdgtEfT4cNdqYaoDzxlMrN5iFxyvjYRDEXjdxJK
xmDeWl7C7UxGXOVAKQYb3y4hJ+cIbSumoH4yFX4EENjy8BoLucphwqfG9bKGsXM+cCg7hwfswN4B
/GgDae379thVThQBum0QhEFc0Yrtp5bNryDUWqkZ6axzXdaHPF9Df73FEY56MIjWLmCLM8DEkeK+
CubsCXyty0bSzaLEMbOgTt+6DqKLNu9AR73EtH+7do/dN7wSvICueKOXhOw8d+6lRkM92qXRFVNG
D8vj6/ZYiWCDhYkF8lr7jOcYiIUC0j2H3whlDyFad5en0ISxq4Rx7IIgx6lmcs4q0FxDr/ZvnDsr
LqobWwlixxM5A+R4PENgBhk77txdO+Pis/zLres98P/PWaK+hQECC1LY0MNPt7IfPUQbIXovPieD
8dCAqmtk9QPe+E/CBvySk1/Lk2ocSn0bA+8rwBdTNZ4pYYDpVoYJPUevg1YbqsL3TaEENlhKgGIH
BwIUTctX2ZnfgVZ8d3N35equ2RT1fSzKAdcC1x45D6M4W718mMBztPzLNe6qvoU1M2UTnwQ5d7AQ
hJLsKoj7wt0Bz3+VuYTfLs+j2wQlqnk/dqNhYRPqaaTgXWDdIyuIdfBc21iZQrcUJbIbPKF3GSvH
cwjgDvqcUmMHeSAP7Ep1tSs7MPssL0W3G0qEWyjtdVbRTOc+tpwNGpIkOlRAOro8us5QSnCDjBDg
9hjSRQWT6TlmpMVjfTUAeQPJ1fumUGK8d8DJJQEDOINJPACBzmMN1goespf7hle+AXlrQtqHGRJf
eiZ/5PEEPiqKpkKrQ9/2XVOoL2DozwAIeQzlOZ0L+ojmsHjX2Ql/dB200i9PcfuLgFAlpC3u1A74
x+0zAykVdMbAWLoHzzuoHH5l3Ni63RGPF8tTaRyKKkd2J93ESbpiOmclGBQd4SYPhs3bu7ANOGn+
e2oXicmaDrTb5wTUQD4QuEBCQZ1n5bdfR7mR0KkS13ZDcX1xsBPmIKpd57ZXcpKhPfMK+iGVCQ3A
ZRtpwoIqwe0KGYNznUrkj6g/5Ay8x+iqQufkNLQr+UO3DUpcm32bQ5oZDPfZAHAY+IDiKxSdjSt1
V0u3BCWyeUNmNGi71pmUQYGGJYAbQGj89cqik7f9NirIvjC/XCnOrv3xDcC0HkBhoNbcZO7aR5Ju
jUro54YAaW/pWOepnEaIRgEF77Bk7fKgXaIS+hAkj1s7wfChDV32X6Cl3djOSxGh9RmaZV7sty4+
O6Z/dCZYqzvRA/rdayq/3OUl6pNZC1AHb3sJ6kk0y7yYcwsGhCyBzJVrh9ZKgtaYUH0ic6fBdEHe
LMEmWU+v5dBHfwqQKK2sQDe6kgum3q6mDEXmM6XixUiNHy5P7ru+q89jDYsl3oVwsqD3HVJSznEu
xRk5Ye3kumbGG6lAffNKuXQaBzooZ49XT9QEO1A/sP1skgsufD8GG2x1HWTq7tvpq/0+fItQN7+q
VzTi7BQIFHSiorfP4MaO1W1zX8pRX3oAI62HEKQ6Z2i2gXyBxT9lWx47z35bXoLOXko+sHM3tNF9
Ls/gsD0OzmGu3DP+Aep0A2padOePd/qUEvTQ6alHA0QOZw6+++OYtWi7HWm1Yiadxyoxn0JVxivN
aDhTFmbnmoXvgynH52UbaQZXn3raUY5NjusP2hy76uR5afLVwcG/9kxrXU1ww2fVR56xy2uwgeYS
OpZGEVijKz5BCB2CUxb6ZmpO2FsNrvyrbnC6BYk1QMGz1RdngzG+EpW6FSoBDw2NKaR4qT0bg4cm
Nui5gaVsDYehOXLUF6BuAoyiLJk4i6SD/AhoJtBDVp2sJr/v88G+TvwhDOuK5ugiluKc4J0dSrcX
00jQmEAfx2FceV3SGej69w9TCERgkclmOKNrNt8XFSiFILK9dujrLKQc+sVQ5YUpBnkGzFkcICcE
ytfOykFVDFan+3xYiXPIEkC7wm4k8iLp9kYxgD3FQ1vQ8uiaLGIrwV2FIu37fhBn0EIFtQsue7M6
F3bypTfsIE34iUOGcWUuzWXPVkL9qtQFpi4AAvMc3VcurOUPwnH9fmTebhx7b2XLNZuivusMEAWQ
Ioq6M9RNAlB2/K2z6aGw+Ndlk2k8Sn3TKS20eTUZogLqMvGhbqthK4FYuu9+QJSA7gug/YHYQRO9
M1UBgdr2Q4YOsPsuqeS6NR+igfPYxNk34x5coiUAEu9yN0OGdH+fZZRwBlML5J9a5HJo00E+IoHW
h99bDSgIl8e/2uBGuiVKLF9vHyzsUwFZ0OpnUYwgUWPWESrHDyy0fkd29mt5Ht0O2/+1kudkhIGh
FdzZlKMxt6VyR0P6977BlXg2QbdQWBJbwFOH7NFDzbaQyWUrGVX305V4BsMyMdB9KM/oMy1P3CjA
5dFI87D823WRpUSwHGzL7UQmcUE/EBcdrckMecXG637cNb6lFNDBzJWhKpwgtKLxkwPKO1lEgTuv
9XdojGNdk+AH70dggYM0hekrUpT7jgioAzihcZ/p/+HKPozulEkBviK7P7vetZNBgB0tmuhK7tT9
dCVwCzpkhiz5cHbwHnWuALsEbLqS96WFfx9kH346RJXiJIL25Tm1PfPQ4RHgiK6ytbDVnDHWdU0f
Ri+j0hwbUKCeG+i+7JNQFOCqTi5OHCZoRopBUNJBox7c8msT6urElhLAs7DxNe6aI0iI3BlkADlk
w8oE9ENxaxlHlhDQlYLT4dPgGqIFb5g17Fppr3WaaKLk34Pth/W6YDaqmWP1Z5L2D60N4dW2ukxu
/LwcJNctv5EF/11GPww/TIWTV+Z8ZaRpoTrsgiC/8MBIAX4rWt/pEEqgo+M2MSmJcTFD+SfAa+v4
Pg6ifltegcZAphLmvUNIjd5rfH3lAv2HDHxi+Bv4lwC8XjkqdFMooU4k9BVTcHudC7yBGsALg5zo
yYZqy/IKNOFoKqc0FH5qYvYopydsRnsjFIIOjiXvw/ARUwl2NKYVfe7iFaXipfg7dKT41aLzfn/f
b7+a7IP/eID5V6THhzwHZfYvQCPmEynQa7g8usY7TSXYocflGV5bozRgJVugz3+mbvcKmojvLYSR
VjZXZ30lvOOQcwOPC7jglU27ScmItsrpPs83leO5Sh3UCnscQU3jgZQW6D1wBPSu9XPZPJorjKmc
z9mVUaOGWC3ERR0QhlkT3dAcSo9dTkCk7kxXip2Vyq0uBJQYLoHRouBa7M4QIwhBII0mvu5HC2HO
X8tLub0L6Gr/rx+BFxzSNAMKzYVRfS0Z95uE0nt22MJzlzL2fJVmKiJySYD1hZkSgVtGs/bIfdNH
Mbrio1abZnGEB+jLXE/fokiGGxT+jhDF29tj/3nZOjetjzkUH61jSF6FRoQ5OjwWEnuytygJke08
kGjFSDfPVUyhuCoUxCl60i3rUtN4ONUQKoW+UAJK67SYD2hcSKGzEF5FESrzHpfCjIr3cqjCO01n
zpe5jM+E1d9A9Qq8eLtS477pURhe8VjilJYwa9FfWjL1X0JApUA43q1siMZaanGX52zwHLfpL9Vg
dXu7RuMZjxhkGYD6PxZSgOyKQufTTKvqbdkFNMtRS73tiGvmRN3uEnsgLk+ibvxkGTK+B/tnmWo3
RBwJEN+bTXepw2iId2Pjsfehhtbqindpfr36IRoRu58q3hsgpvci0PQa4DlMv9xnGeWAY+DhCfu2
ai+OdGzUx6C7N+xsSaBDtjyBJvrUYjLndh1B49gLgK8/0KjdgGcd9I7Rbnl4jW3U9gk7ZWyOcam9
jNZkbjNXmLuGgpxwefSbZwR2VkkdaSa9NCosL+DGWzKfKM33lfVqiBeZjCvfKpoM6Cipg1W4rURQ
ow3mFKjxOXyCSO9uZPGwKYeVi4Au3pRckZQehx5WiS0wCwgekGeKFQHbW4A2lJ+ECwLZMXRWSj66
DVEyh1OC5RJEJEZg0BgqCJCMR+vR8m5ohlZryKXNR0OaxAhiYT+O7vSSt+7+vqGvpvtwE0uGEHSl
Jn41KwCWsUCtEa31RGsCQO0OAODJBeZ0NoKiS/YmgCuVKP7UYGC875crAWymTMRVbMIoBlSF4hg9
JtDYbO4LALUsnBOQG7cZNYIumX2SVg/zDMKOBM1rMnpPhnElg2qCwL7u+Afz04Ezx+0GI7Bq8P9M
bX8YXeOI0sAEzVO2vc9SSjALwRP0GThGUBnyDbWNbZRFK6exzjOVICaQp0WnMPa48SqIb9JTWqx9
3+jcRwleNnQQYffwqwF83UbDZ6v/0qFyvmwSTX5T68ACFDtUeJMRjDw/2HhUKNxw40KPE5cYEDIu
T6IxjloEFh5tpzlEbJHeeRYt20FNdu3ipbGOWkWlvJkKgebdoHKot5nl+FQi5Timu5I6NQYi13k/
OCbgZkYuO2ys64KofJgf89A7NWX01IN2NxIgbb7PRkoAMGpHGQMOM2htucWhs7v6//LQOhMpbs/C
FlQbKecBxI6ARKApxA5z6x3dbsl9KUiFv4PPsmmg+QovqsYHRvF2C+K65R+v8x3F+7sMKATDAf1I
75b7tgRZCycrV1zd1ioHFZkN0lEwKP1L+VP5O8ctHYd7DaEluvaqpvn5ahUVHY7R0IbCCKYUoozX
0xCUymtvgrdra5apFlGdLKK9kC7HyTI+h6OFOuQmtvv9UIgHqJY+R+4QQEwQ/IJy5Y1TYzO1sNqg
y4lXRdqAt7KD0Kf4Zg32m4PW1G07OTvIrO6Xt11zHljKoRYjunoAuFvI/xXWNrXjaTcOUF6Iiqj0
+/59eRbNvUittXYt+jNrtM9fYpedOcn/dGBpd3qgSsfu6PXJi5T9yoJ0UynxTXHeW5Abri+yNIJE
EAiztNu8tj9FXf8AFvsgddZgYjrbKfFOoQw8i8StL5BvfIrK/JkXHlh+ITY/4Xl82XI6P1DOuyoL
wzEjU33hNKp2s1e8WQxE2FEuq0OE681ggkNueSpdCCkZIDeJLecihstZ4/DcZxFouAyzMtLdHeOD
n0a5+aEjx2Dg2W8vRtv8Ah/OvLfwKndnvCg5pq7csXacpr44gBx8A994m1dQ25XUeTQG6PQyxpAT
lheicTG1lBuKfJ7AV1Jf7CoB71k2mDvs0uCndjHupisfNe3rflPM4GxdnlGzNaZiOnBYGNHMaH0B
imoEDNtoU+iY2C7EUO6b4Op+H07fxJuEa7QGTncafU0oqEZ5J9euDrpfr+SYBKpH0gub8mJBP/sx
dan1CU+84dPyT/93A/m/twHLNJWbgwvxDnueQ0Q7/zqWzzwjD9Mw7t1x3EHQemBfG+u1KQ+RQU+s
aL7jzr4jRbIfnFcKHTxH/Lje90Y82GamtSX0lMfGZwatHNdEswaLQaa49nmoM8T17x+sXNcZGHn7
CAy/s8WRkDx51fqZV/BdmlRhKumIMOj2hHwWlz6Cc5jhpTWyI7jMv0y264Ne+23Z3pqspxaLI9vI
Cxtyh5eOJGfZWS/o7XoVPDt3LPm+PIXOTkomkmWfmmXRgiAUrD2gpYXUPFgOf943uJIp+pYAdId2
1AsAWL9CkzxZeX7P7za5Wh0eBhRgBOggLkDYJc8en6Y9tnuNvOrm/mJ0JQlUnYAhDE+g+NVBzcEs
wFqYgKV2T8LCA9tw1W8bKZyvd5gJsykZoaqtfGodCMzVHmSZCyeZwDoI0uvl0a+x+X8xi9GVlGBZ
oGyAJu90aebsMwSInocm3Q5s+L08/E0fxfBKSjBiDvxCj9O4KtOjC/TZNeBHr/OtGLKwy3P8e8q9
tQYlmmnTxMwSSXzJwwvn+RZ5Yx+Hv5LiBAmi3QwpDQNE2KPxLekh2lnKXZ9B5HT1I1u3RiXce5CM
CyFDeUmd4Qk91/saXCEk9r6xLrvnmwxmJP/NV2MzgLB0NHjQkOkg2/EllRCRTUAUkuOFxbuv3IR5
lHjvk3kAB03BgziBr009BOATnt9VF8XoSsCPIH3p+rbsLzPzPll2/eyIbiesuwr4uNbw/xoJWsRk
hCIXaE7bMd9GSQ318yJc+yzTBIqnhKHtUFwy2Vxe7LB5Glj5BVpCYFqUz8tOrHEitdu4guUzK8XR
bEr2pwbMa4sWLwhCddAvqNzV6u7NhA4bKfFIObqiQmgjXIrQNh+kjCDPbkTRSk1LN7oSiBDFln0L
vtgLK0FIzvEGKyC0ely2kG5wJczSXHTRxOv0krnMPiYGSJiLmHYP942uRFjR2XEqRZxeTKfyDi0X
+ZHU4m15cJ3vKGEFnUIvLqs+wUnXXIy+fpiF8D1zXskOOssocVVTcHyAVCm51Hl+GhPnHXxIcuV8
0LRF8P9rKy7qvJ2Fl1z6CXS/HOp77IE4zs7wkh2N090MebM5t/cc/OUFAzl5+gDBhtH6hrrvftl8
/3qMbyR4tfeYZJabta5ILhNEZfLmBKYGO3wqJZTC8B8RlM1pag528tRX/hTJAO8LD6C82Ahj3pQh
387FL+AytwQt/P20tbJhM7ivUf9a9jEErl2oyP/JM3FldBva/tin77PzTcr3Nnwei/ekfPXcbIeh
MdlkfZvxeY7ZoLAFzaZ5P4JnWeILh0NNZMo+TyTeQ/7y0Lbhi51BG84GW1wIVTQANfJmMzaHfoT+
b1dfsAiQHm488hgaf0dxmcin3obkAol3AhSiYdyesvEwTKfJqP0oc32jHY99ZYFm+d+PbqM1Qi4N
+RhX+66vrPKG6cCB0AJzDLGQwgWRuj3tnPlrb17Fsn8YQErhF2Pz5xwKIVO9IdYvCfrJCvQOdrRW
FNREikpT7HYJpOSSKoGAdW1sugHyRWEJlN9Qgg57xZtu33jc69Qf7v6dXbcQzjDjSxuj3T+E9GQ6
zpvYsz+FqetbEKRbnke3FCUZQsrAZR5voks2Qd6gtyH8BcmtU+uuEufqZlAyIgjbIR/UzdFFOPCF
TCSv3giJCFbxL8tL0CQWtVk7BC4qLSmWkHAQFUVJA9kJXju75dF1P1/JiqB1G4wZ+IdAcLgTFK+y
naAx2DSzbu39Q3Oqqi3bLsAhk1F0uM9U0LXIkkBS41OeSd9lZGWbNVOoHdrgUZzzKq14gCbLh7KO
HixXgDmy2Neie7nLUCqJsRBsgpxW4gWTHbZ7yCki51gPBvScV0JCsxNqj7bjJEVmTZUbMAcpsJPP
JEN3mKxWzifd8FfTfYi4GuQ3kC2KoHILmppNMwrv+t6FXOZulw10sw5kcnad+MMEwLpwpxqNMDAE
iASjYv6VlTPUKFwIgwyP4Fb8CXzpWtOCJiiYEte1U4K3Cc3ageOO3vch6SBOCmmAia9sxu0aN1aj
hHVVm1Yt49QJ+oYfgEP5kTXe2czI32KuTiWelratCH1navdDxv8uW1DnxeS/FgwhKWXIfkTXRSbf
ksQ4ub2xxTPZQ1c7K5fD6zX8xiHOlHAneEZNGYQ0ApKDMdGG3FIKXYh5OjVReeiMmWxc1/vqyXYN
aqhbk3ItGjozRYxkMpAd/2Xy6egxSJNOXvucQEltJfw1vq12c89zFpqVd71zSO/cjuElZOzVxKvN
8r7ohldKDQ1PS0dElgwghMohPpiW+S4pY15DTRG4wJVF6FxO7eKeGs9DgdvpA2FnUA2fD/UUHsO+
OsVoXyvQIZ2N9Wsfl9vQla/LK9OEkdraPRSRmUPRrg9sA5c6257/8Mm8z5tVAF+Thb2X5aQP8iR+
6FJAA1KbPhfogG89cbjv9ytpoEmFLUzb6gNZ9A/zYEBZeljJ99dPyhuRoqL3qNFE9ViOfYD26i3t
+Xckt2MKFpmcOE/A9n1eXoHOt5SYh0q3M7Y874OoLA+s4N+u6tQsWaMI0yRlFa6XdKIfQ5d3AVo2
XqDO9puw/ABy0Ie4zh8IwYcEL1YMpluJEuncsoc5i9wu6G3nbajak5lDMVgUK9VETeZSwXsZUlJd
VGEXFKU1HpwMcvfNOPGtzEO2l/HwB0dCeB6ZS7elVWUr+VKzKBVD0OSR4CaQ9kE55490HuxdxGSz
hY7e+137r7aSTabRy5xYdYAX/5MB3ahNjhfBTT/nd65AKZkYMp1afJfWQR2S8p3MgwySvEWPJU3K
lUi/bST0NSjnFrPcgdV26Gd2mtln0ZgewBa0DuNHJ3Mh2nOPqZijONho4N0yGjzus6x+cjrIORqF
9dTk84oD306GTIV5RdwzIArTcj/yIIsDwDHbdGL10ep2PmG2cqFw7LCAUqfrwUjFNh3db2SOXvOO
+3Mqg7joviwbSbcIJZ94bWINcdt4PqvKBq9uTcfIxo4NdyVf3U4oTO0WBcN7njBpe74w899hy7aD
ZLh6WfmnrJE/aZUem3qt2KRprmYqTCgEitnM28LzyZhcGrvYi77eGxAPniznzWr73ZxCbwOiREku
thTSo8s2ZDdTP1ODvhvnmfIugw1F9RPyZ2xD42SPB4ADBGKflufQ7JMa94xzKAGD3tD3IBS2j/P5
SJ222y0PrluAEvNcgobJnGr4WsOAHiKv9ThAh551za6lzsrdQTfJ9e8f7vsOCr1jEcETXB5TyCtC
9NCeUBYZ0Yd07CC5vZLAdJa6Zp0P8xS1SUjnDFcnGKBk0DSN+D0bq6y2uuGvf/8wPNI7JU5Uuz4+
u8AyXX4Zeb1yZGnyosoJ6rllS2KoefllWkCZ1W6epgjqh1l9p58qsc4gYoZXHcv1ZUwfSQbCO3s6
lpX7wovucdmTdNZRUjtz455FKfH8YSyH7zaA809JOMWH5dE1yYQoGZ0Rh88j6op+wrvnzOTHugj/
krp6ucY0NG+CRI73LURFRM0p+KTDEFOxZM42YVycoxQ1xOV1aDZaBURJ24lJnDLXbyjawqCPnkOD
LcTz9mvXUFTqlmfR7IUKgsoT7oGedHD9jCb0eQ4tawu+Ie9OAynh7IFaCI8p4pqQvAKfN+NmiOp4
v/zTNYefinias2YAY17KfG6iiktj6wiOst9FifZegjZccd8dlKl9pmkVty2Ddh3q+lG0yVm/zU1U
O3hTPty3EOUUp0kMcmW3wASp+er26AzLvOjnNEGFAJLTFZ3nOzdbie1s6JrZGRj1wfHu+RAdSl/M
pqxWwBE6h1XCGlLphPRZ5fpdkaY9ZLE7lNi5Wf2GIFS/Jlum81clugfP7EZoY1LfyY0I2Exw7OdF
bq64lOZzmam4I3xexqMnG9cXkXvGM+zfePC2JJXPlcVe3NH258x+Y4OAdm/9e3n3b3+DMBV4BIIy
Ek2zS/264dUhHCpnEyfdsJtdB/qJpuWcrUyWewfqYPsSDHkrTqdJk2qraU7i1oRuIqJnTN1X6HFO
u2yau34zeoN5MsPsd91Z43522uguiJVJVchAFWZmmrOC+iwvodtl9qTbsBDy6SvurXFAtb81NkPI
xHgm9SEkPLxAr8f4CTgH3mRKb+2hW2e169QfDvYksiCblzrMrydQh41Z98D74jI57sFuXDQShP0J
IrD3nQBqzyuA5dYk5p76omwB46RQRK4v0eB8XnY8TSipYKbcTKLG6gn1zW4a9pRM9qmjst4tj665
yakYpiyb+8FMJ2z2G/TAOmiGx3LjeMUzYMqn5Sl0+60kHIFSY5MVDvVzFwT11HO7wzw1FiRVy/i+
A8xU0k3UlnUr0FLoy7HoD8QCNygfojU46O0FUBXMhG54h0AfGvnYMD6HFfGjiRyr0Lzrx1MVzQRM
Zg6FK6T7jmUmtOfxSmnk5toLjO7HK98DbdPHtahm6kedYe5i4tgnLmWx6+1wjV7xtodSFcJEoek9
JWykvtUz/PauGbd1BEXZZfe5fX+g/Drrh1hGgYTT0cyp3/TutmKtj+Iu2OHswWeDDaGieAVf/A/o
/f9VP8qV830qRVtZWYmJbHNrxXn2MHflG1SNI6Sm9LMR5ceknrbtMLCNw7ojjRqIJhoHvDedIWLw
gmcuCDTfRyNBVcRRNFOzliUlPnSWjaNhVMUp96C/3VyB98uW1bmGEpgugWAECQnxp77+A0jBJRTV
ZWy6lfKWzi2UoATUiNWWNxPfdBL5Lt28+zoWQvxc/vGa0VWwUVuD1gsQJ8cfo9rYFhmVGyGb+T6n
UxHajgkELC0Mx4ci0VUS3n3pq/iP14KXMDTbX+4UrRweumUo4Wm3ALKbsnF8O5H9VSfxkZXz030m
Uq71BihDO3REUr83ihgy8yx/4G22Vn/XeI+KZEriNrRoitFLbEIuwhOYvv8OZfn9vh9/NdiHsB8o
hfuwivqhafxp0/Qduh2vy0PrfrkS6GEcWXab45cTr3ojUx54loByinVfHY6qSgn9HMZlHSfEH0GW
ivbIODmXvFyDNeg8RonaPIylmzo18fuqHTag++yhw5D/WTaNRlYE17D/mh0APoomrdDyI2aInVcx
MPJmu47kJ6e30WZOthAQOcyi+gqc/GEaczBx52s3z9uXEapCnYQgcza2lQM9k/y57fs9J8nvCpL3
3I7XOgM1m69CmeoBn+YC3+y+5fCrnA163xi04TayttdKApodUtE81OtrwByE47tdXx7ttjT3NjLH
SsbQLUCJ6hl6w20HulRolFu/7ST/ZLjzL9TbX5Y9QDf89e8f4q5NKo+j/G35UJ6W7ybBLhA38b6X
YPdf6YLT2UcJ7RZSLy1uPMRPTHPHyswEYDhOVsyj8yEluKteJmYYlbbfzuUJqmibtIV2VOrhxcDM
73qNoCosB9wLleXAX3xzdp5Qiz6jF/oNDPIrS9DZR4lwImQaRo20fAtfLnuwlqHtc+jzleu4bnQl
wsuGJ3xyYBTPxDNKMZY/0rReMYxmbBWLU7Exz2yrsVC5oH94hDtR5RyW/VI39PVT74NflkS6dRO3
BIX5KdlaifGnHqzj8tgan1fhN17bisSWE/FtUArtIBTZ7VqnBcY1btZAb7qfr0StUaC5v8ki2+d2
+ZQ27DuYN78u/3rd0ErE1naLVN1L4lfdmG9MswG6ZzSHFbtr4klF20DYwWu5lxOfelHxVheRu58M
OnxyKGkPpqj+3rcIJWznJge2ohqI34XQ8Cg729rU3upHkM5ESkVtbGSXFyDL8WUP8fkWbDwG79MV
C+kGV8LVAblPkzYNDmSU1fYcRGmHkZV/7rOLEq2T2UIqFb0/fhehmzd2hpMYpy93ja1CZ+I6Kdze
6hGtPHH2ITe7DY34fVVMQKD/G7D4To6cBFxjfiRsuvEm+rcU1drXkcYrVbyM6HnBZjC8+RPkaE/g
Pf9OPT7sy6lJtmay9pamyQsqRCbqoiQCYZfp09LzncQ+OIOzB6555cP/9pctxEr+a6GpySQ0PGUZ
XL9qWysOOCkPEy4keWW9jDVbOW5vr8JTTyvA6b0OBORVYIryV9tXxxL9K57tPCx7kW54xf27uHUs
0LfXQWpPGzF+z+iXNlqrFd7eZ0/Fj8aJmJlBiyoYOveLEODEm5y3WloP0IVceWO8XSv01DMrS2gq
rFLUQeL0R7POP3PwBYJTO9skIG8s2HCk5Rrli2bHVSBpWMuorJMkD5oBAH7iPrSkSzc8SSGfZ3+C
POFdNwjv/w60Hi+CUcnKoIakcrpJE5Em+IoNk5VPe906rtv14TDmowsiYXBPBl7llVCaGH4aXnoB
UPwPb+yghyrMXb6l4kpre+YS3/h5UObd0XDCkxziTzy2D8vD65ZxzegfltHGczkRM6sCy6z3fVQ9
lWl/QAPZu83rRx6R3fI0GidW8aRtH/E+QiUaGMIuhZh3PADG18YnVBlew3peI728fQ55TDnk0soc
cNCFVWDIZP6UyLpF/3LarxxEmjcXT4WPVlNrFl5IqqDNIp8S0ew6bMSYp6e2KV6FPR/HkT00lX3g
/dqXgm6DlNPPmgwr9kRUB3npPUSO9QV9Eg9gdn0BdeK+5vHK2jQpTD0IB7QHR0aWxIF0p68dTY95
2b32QKsv779ueOUkHEpGBTo664C36R6vYu/MKZ47y1hJYLrhr8b74MVJL1LHapGApzz8ZsTNmxtW
zxAVW8kluuGVWO8y4rp0yuvAy4cvciY/IoCYbNNZKbtqvFaFitrCs1HIqOpgqOOX1JjPomvWYPW6
sa9//2AZGzXCrKiLOijDiP8ko228SZp2f+7bVuX4pmIuks71qqAurwA+r7LC8UDTkaG3NUu74ml5
Gs0iVDK7Oc2lI0Pw84M97XtkFD/LIlzJf7qhFftMYN3l4TDmgWSgQrSdJDuC/Xyt0qIbXbFPgrtl
KDo3CrKKVCcw8NODLZ21bKdJDf/HYQfuZpnnVRG0Q2sds8HJjk0xpsfMdYydOVOg2RlQY8t7oEGj
eSrM0ajKLBboMA+S0s2eQKoSfkryqdzbkePthsGOtsTr3C0tZXtwq7LYEVYMn+JqWpPA0xhTZfv0
KJ6zDLO8YkUrc1NyQbejvI9yzfRUqDCvE9DzMgRhahjNph5zNJ7Zh5Kih5tYn6beWLGjbhVKPhcc
jTpmlNWBRHPLJoWyzGa6th0t75LmnFVhwnlaRiR0szKYBvYWTu4Bpcx9VZS7kLtr9XrdHEouryrh
oiiJkCEe+VLJdiNx2RkLdO7Mq4zpOtdWEroLQumhimgRRFbzLS4t4C3nAEockLiEoGlTr5wbms1Q
JZ2EGVJr6qciGN0s24Bgnm2G9c3QHBsqYncAUqY267IM5j5/FCCY39TUfczBCba82ZpfryJ2p8ll
fVjQMgjnXBxrczKPjgdB1vtGV7Z5CuuStBNJA8cEy3oY/o+zK1mSFFeCX4QZCBBwJZfKWsiuXqaX
d8G6p2eEQCCE2L/+ec6pRlNKzLjmQaRCCikU4eFe/4J83EYCzmIZk5xxXQUB2UZRXRdnjdLYh7R6
0f8Ef9zHff/duLBp4Hc9wDbyGoFLKtW+FIc6j7aQaBYHMNkZwcno+HPBcOspsPVBseFn57SPoKir
04aMu4o/eIv+++LWUGYkpGDNNRqrPjiGM4gRANwb6u/7TPSfq+mm0ie8Gk1D/DPL+2O7bGpw2gxk
hOHVsNJqIn19BUPzqW/K1yVZXxOwq6busoV1s33DeHN7rdMsdUTqa7Ik5yJJjmEZP5Qdzbi3Xu6b
yLZLjaOaRuXtgRfUV0CBXnkhyfSgC7ouXyQokvJv9z9icWITbQ2ydW9wAQO88qH3kN4ColV+nCIq
+n3RpYkyFQ04MgNJq2sNMddj19dPyB5vlRpuh8F/AQOxiSsFlx+n1TzWV8iAQZvJwQUgRTNnrG/i
dERkcBDMkYdEbIICLPYywaac+7jKZFmDfY+GP6YiWJ6Ys44bB5NlPiYuPSGM16OClFkv0KxL8u9j
Kx7HxTkObXkt+/K55WoLU2OZickv3bsrDcoAd5wAefpJtDRN1oSe922rm9u8ifvBIU6dXmoJatSx
eHBJII6jCLcUcG1//eYxb0ZXHaH+0LQNCEyr6ehB9es4LnqL/tnid6bKERCffo+yurzqxH0tmPhA
maKpEv7xvm2S9zetCUxvcIouNHIRN0MGpcqxPb3xi170WbVT2okGEn/sxQU3zP3P2aZjnIawDlIf
NXIfXR1+rQcGdDHkUcHKuhHE2MY3TkJ3bDsH7S7yyiNZnQbiAYLXNj5QOq788/4ULG5hYq8r8BjW
bk/FtSjFU0eab71yM9cdf3g+8pHF9EddbElo2T5lbNxpLRaI5Ez11Vnkd7bWjxqZ1DKoX6g3fw50
A3iefLg/K8suNmHZxRyMXZzXTlY4yTymy9B04HMBxcXGPrNN5fbdN14iaqQNmg6H47JK6KjqB8B1
XvOxQ7+L8+yH4QkPpg1Es20qxm2+tF0SujkWqGL594QlL0nTb7EVW/aXqeZT5wlBxiYW17Xu/izL
6pHl3acSU9i3Csb2HceiEmGjMHzDSyddGTBkeVwsW9GazTTmLQ6rqKlPxNWNyK1hcgrcFIbfKXMa
m0Bsxy1d4Ipgnk6pP6EEhmTw7Z1SlX/ct4/F/CbqGo0nfPErJICDqD4nC01X0MilTRf8vD++JZAy
4dXAWykpV4xPyfi5bYIX0s5fVU8euey22F0sa2DinZW3zrzgvLo2QwI2SVdUx3ja2QYN2PS//Qy5
RQnOBY5wsxjR1j+0Qzrxjm68g2z2N7w4BrtnV3dx+U/yCYfP2aWASvl85xvUBDcPXllUkrHqCoAG
lCAaL09RDNuqEtr+vXH5qDEmjtfjDPKn4lhAqSSlJR4tM93ksrGtreG/YVGoic5Y28SNg5Q28rtm
4cYL1/bvDd8dRzm1Qi3Vta284syDqj440zoj2CBb3Y7vfyIykc1OQjw/KpFEc3pvfu1xH5xaQcdP
w+xt8VfZPnG7H97cAy00MiBZNmGFfT2fyCrjEyOTftQgtjzed+L3FyEyCRrJCiIq7TV4UFcqGA+C
tBEgEKIGMdL9D7yfkIlMgLNIZKEQgZXXcQrXYxTQ5TSHTfhxnsChCByEPjQCofi+j90M+cZgfhSx
dYwGPFnaPKPulEIN5KAa8RzO4lM4lhsnn81ot9/ffKYNm0HH88ivymu/IBPxd9d7GzOwDW3cxzd2
DOTdu+paDHwEgUpBQB6ri+N9+9g2lOHUE5T8HDTn4pXSJn+NpDvxIHkS7rDvuI5MCsalCRKIT+Fl
QgL57IOxPYWG01Zh1raTDJ92kRAn7YToG218UD70vUdkxp6HKn9YfZkNUbdhJMsSmOholy1yVDNe
717c/VWX+QAS8HJLPt02uOHSyqtUpKKwuo4lMnrr9L1Myp3HRXwz3JttuRSBWEgbVFfu61NAgqfc
Zz/GaqtwbfvrRoAdDRHpVZtUYKjDGTHVE/gvhbvX6obrhqGzrAnrcRuE8w1iBOBnUhdbzNSWjR/f
5vTGNHmto4KMpLoiR/817prPUZV/1yJ6ve9XNtMYXrvIooxL0OlcCUUfUJUrfuxD8MvtG93wWg9p
eLqUuAYmKEt9XtbA/eaRSex6AUSxcQ0nYdMUePHXwAm0Y0brePjIJtkvO/+84bUeEjizHqIKOIHk
ivd5poZpq0pmWVUT89zEFeFtDMOowf3OJH2kTfjF7bdaJW3DG746eUg01+CuvaqmqtNSg7OKFj9p
tdXGbdk1Jta5A5Vwj0O4vOIdLpbnFtDq+Bnn/7Sl1mf7gOGxse/MwMjMiG8Dyo51B01dMPFuHfY2
89x+f+NTs1zbRIjbURbk9Niw1r+MSf7b1d3f9/e97QOG09YqEVCBm6trH69nna809Wf3VSODsG98
w2sHaMu1fHXhtXPnnQLP908VkcFxbIJlV6YgMvFjlHVhGNICbyQBDrGUJTz8C+nncksY3rbChvM6
TeJTAL2qawdqD0Q7qAyuyS4xKTcyAWSNBrVG0OF5RCv20Vvbz0oOqAnOl1bxz3UiPt5fBgs6JjJR
ZOOEAirvNGKePj6sojuNXfRr7MQZRPRF6jnQySzmXxFLuhQyO5f7X7VsLhNONsp4pZB8rK86d71j
ULT+sfMgWwow85by9PsP5MhEkk3j2hJ+i+XcIkTgrp8BbDg5hL0qEPzdn4XtE4aHR8MowIPsY/0J
Cz+BKx4Numh6fZiKIvy0ILVzvv8dm7UMX5fBwrugRK7FE3hrenM3HDQdEtShScT20blHJlw6pAvk
Y4IWNQHSfS3c7m+GAusUJt/uz8HiKyaULEJ8xBXHUweiFMNR6YEfoGu5988bl3Qp4gE3GxYbXDfr
JXcH96kfWqTnAebdWATbYhvO7qORuVxEDwSkxy9xQn/ElfOBN/RVht7WlWozknFdMxIVDJaprqwM
0OIAJqHoB2SJi8/31+B2df637BOZaDH0rws1hl19VWz4Ch4W8DQSUj5rLUA50awjsttqehDhlGw4
iGXjmkjqcJnKofRHcYUMAXsFTzn/2K6sOpJkU8jFsiwmnroDr7oQ4OdDHg+cnbrIwmg4gpLyta/G
nbO4ffrNVTuulVNQwK+uCGGnYxkG9WPoJcWRtu3ORMB/sGQd2q4EMNXXvEeXf9QM9WEpIV96f91t
y2Bc5UnQTUAY4fyABBs/1OHyc9RNAybN4fv9D1j2rUk72NSLSOJ8xSLEY3lwKBhA/XYSG0GsbYkN
53YV2hNq2pfXgkX9gU+glQ7y/GuRc0ArPX8jHrE8cE0kEVpRwqApJySEk/ykovaIVsuXpgLvzlAn
p0htUdrabGX4+LJ48UQit7z6pYLv8aA9LG4xn++vxD8F1Xd83IQSlVD5jLoQAGcJOBzEXk8T6Q7c
+9TQTwVZD077qxyhqd0mz2ggvLjDl7UMDn3xrZXVpZ6nQ6n6hyXYhYaITCXhqHPXDqn36qqhC/+U
8Eh80EWiN+Zq2RemkvACEclWuyiRxyw+V2HyGJP5Oaz6iyu3mCgti2UijYZJUrf0S3Gtc9mFB0WV
G6Jzv/O3GkctHzAhNawby9ZvUaXOg/YY0ebM/S34pWVDm/BLvs6r66CvDdU/5LBAXwt1MF4+hDT2
5iYdydifHTKuy0msfs/y4/0NaJmQKTFcrFQudYVrknn0sSy8Fy+pNyqmluvL1BeeIElNHa8T1yF3
K/Cx8v6ofIhoEeGpUwLKr8PUFezQDn6y7wFhQjWJr7u54lj+aUk46OTd+Xle43wDtWAzlRFRgLex
jPqyRZocEkwXGjKQ8IyS78uKmDC2WuXxqPAAvS66fqwh2AKn77a6Wyx/3cSwjfHaO+2CVK+uFv8S
s2hNZ4hynXbtIf+2Ad5cuAVIACWeh8i8y+kx8OYLiF427hLbH7+dJW+GDp0oKn2FP9751W8NqHnt
bQahlvPIBJh5RCB1WUv8bcrA69s9Scof6Fz+Q/Z43zKWm9yEl7kgxEUXeFVdacmLA2uK8ZCTtX9M
ANr5cv8TNgsZ73KQ84U+MITVFVz67OvaoQabEqg/bhFU2MY3bnPq5f4Y8Jxfa8dhzWFcOu2mbpi7
xUa0Yzn3TLLP2K8nqsOqvMZF/iLD4tXR9UtLxAMkw8/rtPfkNu5xyBrgZoVizRWPsPpc5UOdFhAO
P95fBctCm/iyZgCPB54bt4BQInMR8Kckqv4Gwd2uEl1kIqYKcGuGLIr4tQCGkPjy98RAw4V618bd
7N22yztxiAmT4gUgnKBNwuWMpucgnKc0bxFX6fG6Jvn/bvjmwRHfIOJ7BDfZS+uRQzB4f9dE/HHf
gBZn/Edp8I2jR5ATTESnKpCEh/FPsONASSXmof+hXIf4R07lUO47xk3V4ymoY4Yxy+tKQGsB2q7k
hbZ9tKsxPTJRVWNZTw6oSvmVkbioDwMkHv+3iqXfenJa7GTiFEKSdGs5C37No5YdVKh/oyfnQyyL
X4xGGxe3xeVNrEIEvvOZDQm/hhAdvIQUyHzHr3/fX2ibpxjnFZvRvALm2/I66/6zbNjTUoGCU/gb
9rfYx5Rrbmgr554QftW4PJfOefZo8FqX/qEPtjLRthkYcQBpGSB+MTLd01Kd5xFZt7kM/ozzbt/7
1YSShqhlNskASDh6+cMjaA4+yRk1Ej1GG88/S5NJZOJJy5VOEBZxkEtPvOBEQte7ajasv6Ocjqd2
cIoH9DFAfCJXcXug/kQOPVHojVvELlVtNzLxpWQYeT20HG/ElX5zSP6pA/HL/Q1m2b0miq7xl7in
FG9zMTsylaM/nGO8NE73R38f1RiZ4s1CqbISCovTaNQGJFG/WcN/CX4DLYffppW+dK37v0WIr/e/
Z9ls/0HPTeOy5A4eHEEX5uDFaf2x/Joj80dPatQT3fiMzWi3398cvxNBFtEZFhgtl9/XCsCY1mHx
xg1vG9xwefA3h0U9Mn6d1+SPVi9LGoagetxnICM+iZYkmMoa2YZEueV5Ak7zkDT0z0nRLWiS5Uj5
x4ve2Cb2QAGmwNv8z5HiDd1Ht0vAyJp8ytFksnMWRnSCIGseYpCLX8GCIVO36c40Zh96190oG1i2
kQmfG6YA2DCJKE7y8AlsZn9BROcSRtXGCtuGv5nujYnGfETtDOJi12GdooebOPCRDLl3AoFNdb6/
zpZVMOFnbuhNUZjDQui9Oc/tePJL/0dDnYzmW+wsln36H37NFXqJ7bKyazgEZ18GD866ceLa/rzh
AX5Ow7VA8em6gnRhErJJuQgfJkRZweDs/IbhCOilq3vBQe7Q19V61D1IDG90uCl3QB8InugtefT4
/UjRNa6/WE/KiUTuZEvQKIC4NT82fqjOIYXKRxSHPYRE0ZawgjBxwzls62I4B1BXoYYHOpkI6WcW
168yUZ/u76r3hwYh/r83blU1pKHB7GTjWBZHpZrhKLncSKe9v+pgSv/34HE3JJSA3izDUfq91kUL
QKB8hRba16aNNxzbNoHbq+qN5/ltSErld04GCY48zTvipbX2vF2WpyYerYhc0KQtjZNFKvDOoun1
CbGJ3ojV3j81qMn/G3aDn4fjXFz9hpxrNY6pjscvq5pO9xf3/ZclNQk9q9WnFZicimtYdE+dD4nF
Sj6ASPPznHhfB7KVw7UtgeHcQa18NpKpuJLJhRaZdgfoksTzhpFsoxtuLWu11q6HSfSyFYfB7doj
26662kY3nDlYO4GnNhY4Xhf+rQKE9RgTmm/g82wLbDhu2SnPLcfSgaglD8GG1Ly2Vbsch8XdcF+L
h5noMyidgBS5jyAKw9pXpxme0Rp1AnyjTEd3qxpj2UUmQ2exogkxKQonG7zqG1QXX+KpvcgWyb8+
/uS03a56BjXxaPOwEjqPsrg6lFxaX3wL9PLMmnoG03+uj0XMv973CsuSm/rDccvK5obluE7TtJ4G
39eXJvHcjUjAZq3bVnhzHiV+HYfBhNGZ+tWHvxf+i4Bero+Pff73vv9/m9ebLzjeAEZQD9EkouAX
kONdeKg2/rzlYURjw5XbMao96jkF+rny6IRnZHLyXEBLa6Tuniqn6wFKcdVrJ5Lx4EdNeaIR/HEY
Vfewa3ImugM5ZUVZz0BloDzxmJdxePGKLjzeH93ijyaMIwZiMHZF4mRzzSl05aBhD/zsdATyQl7u
f8K2u4zjqvcZGDQXVlyXttCwTDme/RnZo/uj2/zdOK4WClmuBXlOIITip7Hph2Mxg2CzlM8s7jeM
ZJuBcWg5HravCuLiGrsctb6x7g55S7ZQZpYlMFF4tGFiYk6ABRYFHqef2mA4BCvfd1+bnKPJMEXz
5HkMqu5NnbKefPMLtZEVej/uoyYAzwWeKXEqjD2H5WUKpx8opyNZABRQGU1f+9B5juJ+i3vUstCm
OvBN76kK4oFdgWMS6YBj9ojsqjo65dg9T8iB7fM3UyK4nGpnriBpcI0WbziEIKE4BLH7x/3datlJ
0e33NydVVVHByNCwK3EETZ1Wr4ehJ1tRsW0nGWeV5xDIG88wUd83X9xl+EZwH41B+P3+n7cNbzgy
k0mtAiEc8CQ25UPgtfUzeDaTFz7GaiNTY/uE4c2x13RT7Y7s2iRQ7vb5deT9CzppNoID24Y1HFki
siStGyO2r9e/G0e++qX3W4ThuV6nD4XXffTXaePMsMzEBK+BAyGZKo84WQ8BwXSsGGQ15fNczBt3
tmUq9OYmb3YSRGcT2gvBrn44H0s3eMzXsUxhss8RVGcq1TywaafEgUmFRgZvKXNBEtD+LulSjhf0
o2/crxaHMDFrlc/aUqLKnaH78/va5NG5j6Z9/E7I8P3bRjWPx6kqliSLGq85tCiiH8dasI2T1bbC
hjsAiBMoVFAdUHnrE6T7vuWxOJfuuq/QSU3Ssxo6zB14+J0MJZboD47X8yt0550tYLnlPKWGLyx8
iuLVc/JMJmw9QGwSDQPxII/uohaI2m+1FVsW2ESsxZA3rJ0W8fhC6+7RLyXHe9HZIgizjX7zjjde
MKwR42KAl9XdkPsHvLbms0zEZs+MZY3/U8euPbcDk32S1ejRjNBeqoY5U+uWwq/FiU3syEh90gUo
NyH6ii8tH9NZ8kvrzEcGYUGuYwDCycbJaonCfeO8oCXRvvbwKU2WpxuAaCzcrG/1oXbyh8Fxft+/
I2wzuhnyzYIoV5edXiAdRV0UozrIhKkl+UAbsqTaG868cB9Wd2v1LVvYRA5O88JQWVvzrMAOqDj/
nPOiTj0in/J5K9VrsZvJw0oJIXHsOeBgBcoKPknTPiAP/tKci7x4BTin2zhObJMxLAeutYbPEFrL
okGdG1YepVq/xzzOmpHuS8rS8OZGb1bnJs2ZlK6fZHkbvXilPpMpfwCa+o/7i2/xFhNE2DdO4dS0
hFIqrr4uLQFL0geVFLxIh9EPNraYzeeNczdJprIroMySjWLuDzLq/orltPUesg1uBCA+kvlQ3Bjj
LCcFhQBB4c952jat/LrPRMap63U3AVlgkbKqQjkt71h+WWsVnl1Pi42+fsuONfGDBO8f3vU0yVqR
XBMGBVHVNKkK8tdbZMC1//H+VCymMqGBS8jXZRRDnmnlBe4hbwK2nBrdSbYxEct2MtGBZdKCXiOf
IVV70/ZRXeWeZ5S+0pmNdF+wb6IDI5IPIgALRcaG+VPnuN+XINzIdFn82QTvTetYLSVafDIUNS95
FPySgJ2trgZD3E5/M5F6DrqnczZCOZhDxBvc9zoFVWA64bzYOJNsS2wEUOsKzlW/lViBoqsPXStY
1obeVmHetr6GIwN+01RjWeL4hjpjBfb4UZap4DUAu36k9LQRYtqupNvk3hx6BVdajiKOs9hrKaCf
0WMCvdLVJU8OY+c10ZebmNN9n3h/SuhNMr4FgGNLGuFmQxdXh9mZu9Th7rUrg+P9D7y/IqF5gk8d
UWoO8xXqckVN00ku83M/zPmXfcMbC173QR4HkwvW8aENypNWGhRxuJCSv/eNbyw5HkUj2hSYC0Uw
oIiPbVSGy4W3dN6XqglNDDj4NAp/SPIlAy0tgpveVVw8MNnk9a4TIzRBmU1A44l5zZqNofhz8Iuf
ao42QjTL2pqQzB4vxi5e9ZrVWvlPoMQagbDyt0hxbFvTuHkUGFGLak7WrGwacSI9JQcf0geXolmH
fZvTvHmaNkdAiUZDCA87HHxBPgUh/qY80G0P/hePBjzNv32rGZNkiWZvzTjSychBlN5ByqU5zgAL
XmLXnQ8rDb20c2J1nPIWYvZdRZ+HgXQQUasiFBlCH3pquzayeTe5NQsYJ9Ga4YEDtpZ+Ksansq6b
fVvBvJfadVQ8LvmaVV5cepep0kFwoIA1bIW1lr1mgvsg8crcVc5zVgYjDiqo8j3PYMk97bOOcQwy
0hV6FBAvEKgCKxL8T6HNeMPyNpko89Zj3oy6V4UzxEUxCTR3c8aD6MTxYnJFcSjcQKetrp6mKP/M
KhSaSsA/nJ36Sv9BsDte1AINt2Z9Qcfx2CZsdoEWbsm4YTqLm5qAdUTQSaUX+JDjVS8Ap15EgHwq
2SvhZLIJJ8vaFzyRayaq9e+akhOfg791HL7eX3nL3zcfzMJdBerPBf4+S9R5JrI7l4SvnwkeHvvu
WPPRPORj07bgrs+CUa/noNXteRDEOY398tf9SVicw3wrV70iUil8IVe9OFUOVNQrlHs2NrDNRLff
38Qjbl21iQrqFZQbTn8uky5Ig64ZDzVq0Rsmej/2DE2Q+TTWkmhRzZlDhvk4r+JcRCQ8DHKA5Pk+
bEzoG7HC4he8lkU9Z9Wsq4P2uXfpoei8ET7b1sCIFFynq3N3Fsi2EJkpuPxxDvS+tu/QBJgLgryB
XuMpI07BPvZTIh8gVbpVqbD9deOmdRoXUvWCLpnqZufX6jf5N6r1FrGUZXQTVy7DOKiJEy+ZzyL/
gEXuDolSWxkC2+jGJeuUIpCNp8YMFSjv7NSCAv3ibe1Ly9Y3Id0MzN6kKXosqlBdfOrABvnRx4P1
h6ZxuK/jKzTR3HnsT6CC4EMmgkin8paJoKreqMnb7HP7/Y3zsr7QcgYyNpMladE4PBcZnHkLnmIb
3XApP5gEzbnqs3iS7Ayq7/ni1fM+Po7QBEJPEK6AjjzVmaL+Y9WsLwBOHZ2l2jCN5dAhRupE+wnp
VxnoTFf574m3X8ImePQDfU2araKH7ROGZwX1HI053ljZUEKstAg+Tt2CzIZz7id344Vi+YQJhHbG
FTky0uvMbcdnGS1XTspD29PHSm3WZN9/kYYm1HlpujJEUQXTGMVy1qpqToQW5HH04uAlrlSYuiX3
fpRuvQ+QFJj8PU4E2P5MV5H5ZVuci76PH9aWb0kL2Wx2y0S9cQoxetCqKmAzf429tGpLeHUBmXAl
+vgE5HC9cXO+n9kK/4O0Tvp2Xnu/y4gs4wtKLWEKrk/1sPi0S2+XW8O2VNwtJ5UJsl6oZFyCdzOD
9sJfkMDIBIaWtN+I720WM44Rv6k8LaNAZcscfM5zwlKpNcqESfU/GTWnXWHMP409b5YF7fMJ1KXg
kBAiaVM+OhVEMACTvT+6zULGBS0B6c0dZ8RiQPzM6dmzYGucJjPfKlBZDkMTZO35i4jiGn8fvU/t
1U88xPFsk1kmwd585zX5D5nKG+P4unJm1k9dpiL5RyWmZ9mUH5CGeuC0PK9zdR6kBO1dvytZGppo
68gXck1A7Z+BdOlPCMbLNInanZe22QEU6W6geqQqm0vwuyBSZQ9BDa7M+wttWQez98d3PJZTwlVG
SvenXtiSzjjodw5+c5A3yzC3aIy7KRhmbZ/zF5C80zKNqkD9vP/fLZvUhIgvxRyF8TSrzNcEYNuC
0ao6kyQG474fl/m6EW9bNpMJEwfLfrCscdJmMsYG7ZbEPUQQNj9yp2+yau2SMxHxenRZpE9zlcTH
fbMzwgVUPGUV4ymUzVNfH5cq+Hv2wg8+eCjvj285pVzDxd1pKFGW6NtsbdoUGh3naGl/+7l4gdbJ
RtBg21xG0BDJEDpATSDxCbQdzeqa18W3+//etvZGsLDMUEaqvKrN3Cn+zAPyCTj1X1xFG9WJ9/95
YOLEOxB9LtBHarOJtT/mmKs0cIKtYuD7/z0wceKtr50kpHObDc5ETkVbzSmFovcZhMH7wuTAVIDs
uTuqZPLrrIpZmIZL5aYq8vclwgOTF7UKZf7PWyJbHeqeay1eq5qFp1ktP/asbmDi0Ct0PA7C8SSq
gD60QHR78qRbpLHad3sGJhS9bZeYhBzMmDLkyaXv/fqRhfGXff/+tqneHHsIWjTgu2GdJYlznvV6
dAbxqXbZBjDPtjeNgwFt7ODdjNYmK2n8vzqoWKom/un+X3//UAgS41CoaJ1Drn6RWRCTL6Ggzzzg
zwNZ+kNeVhtJ9vcD5MDkQZX5SqCkOiNcdUHgCk0r9xu6oIIjiFGaFHDcJvVVNHwVi1ce78/K5nDG
YZHMQ+AKQkVGGSqMzlSQ1OnzMJ3dZeuWtkzKRKYXsVzyhiRNhjT5hfnzp2hdf4QO+7Jwde7RzonX
3x/3Z2NZfxOgTkqCmnvsi0xz7Z3Aru9hNssWm4/FViYuneVkLjU6PzNHVS+uVMcuYo++xzauBJud
jJBgLcHP0Q0Yfka+4BChNzjTuiZn1E7Bg0ML8LzTkF7zbl+yPYhv83zjjECVLn6eS6SZAudLF5Ey
9RNnI41ls5XhiS40XD3msSabmrBKUbR4imr1tIIxeiOAsn3AcMcQeegZSEZcQ5Tqj47W+lHlbvhC
dUk3wgDbbjLu6Bs1K8tjLjM/6dB0nAz+I5/ddd89Ghue17JxneK+bLJ6HT+z3vvag+p9lxuYyOpC
uisSA1WdzaTmGWiJ81M5+/OG5S2tAYEJrS6rfm7zWbcZ+GW+Qf3oZdDFn/kqPwRN9bO6FWwg2Vwq
6HJXIdpQpq/3Z2VZcRN1HXM/chZH1sizcPm09Dr5NQJX8kGD23ljapYVN7HWEyCB7hjmdVZyGX9L
6Ii9KxBKkY0d9f5DPjAx1m7HCOt0LLNJokzu8OIzq7snTip00HgvYlRbTCKWy8rEWzsCfNqkxofG
2WnSSHTnxSVHvxNfh5lsuaDNWoYLQjkauOUwkVnHcydFLoKnYGe73F9t2wwM56u6sdUE2bSsWvIu
hVLVAqmqoE2bZmiPehjDfSGDSVbak8jX3FEiWyFcpJ4FVC3bs+/WaueeMvtYOqbQuN42IhPCfYh6
SF6M+R+7bGQ2sUw6JpUvpyZTaGRKQdN7FeEKMZOq+NDHW3oFllU2Ad1yGl3dStypIWkmfXA8D1UP
Zyr7L/cnYRv/tgHe3EL1IKrc8xCBzHoaD0O16ANyalv6lLbRb4fJm9GxbUbPXYjIqrFVD7Ls5SXS
m004ttFvv78ZPeBOmNS9brIC1N0zeh3L+jxKiNxtnBeWI88EcodautOqxiZL4j5Jaa+Dk9/63sUT
/K991jd8OGChJ/pirjNPil/U95yUhGxLV8tmHsOH++AmEpFj8GaRzmMI2dFj4PXlRjuozTjGBYrN
mMw95C6zmTftCfGYeECLSffC8mbZsL/lEDJB3HUSgZJJe3UWtv2jJxEWB/kvPSfHYK6/3F8AyyxM
otE+mRbu4J2YjZT9VQ/L0VvHi3bURpRhuXFMqLAuWwgPoZcvy53hCPaGF0n1wQ2HI++mP/Oeftw3
C8OJvZ5Rxua2zroVRS6VXG5X/+yIjaW2bCQTXjYoR69smeoM/bIt6rn1slRpIiTZuAQsVjLBB4Vm
gobVyjNHL8NDJaP15A1gbohmt/giB6d6At39VvxkmYzJygJNYw7+7YahTJqEqe/UTzlP9jVPBCZO
bqzHvEOZt8kY+uGfByFBYJMHO8MKE+g8xs1KUYnAWQ1Fb070Jem8/8WlOiRjvVEhsFjHFF1WI95w
w9LiwE6m5hjeovmmCdnp/j61jW6cSHMj+MjB8ZgJJNePCW2jU6WreGMb2XzZOJEGnih0Cw24KmeQ
pI4zaOGLn0nX/9z1502YGWOq6FkDAQdZP9cL2gxqFJs2TjqbB9wepW9uMt6sbiTztsokDw5O4R+L
MjoXI8NVg/IAZDX3TeH2+TefGZahRNjolVmjCp0KJefU0/35/uCW09oEjzkkCYYqmspMtn59CLV6
EWI+hovzB/PWfe9aE90craCLGlaPZ4NoHwFTfUCLxEMPzMP9KVj2p4nxQuqFtzqaeFbzaGhTyIKM
4ljGQbOFE7XZyP/3AiQQWmryZeAZE/WxqSG03EiXH9YxaI7rEu2DCQYm2irMy4VxKAhnHpiBDsLj
9NihrPuwz0qGn/W5iNEuyXjWhMsj4EPdyYUE/b7BTTTqoqe51TVlWZiPH9pwuOR6/T9nV7Ykp65l
f+XGeW5uSwgEdPS9D+RYCVVll2e/EJ4Og5hBIPj6Xpk+3S7rFElHRjjKCUkKkLS3tqS111pTRlho
Xh0lRoH3jaycxcCiQjiubGZrU0/NGkZ6wf3oADHhDLwcnCm+j1h+UAY9KrPGGtUaB/vSw2tjvCNz
KPkAgAgEnf0u6tqHgpUfrzfo0pOfzz9zC5EVQ843Bco+H91jO1l3DhtOZm58u178glKEpePCQLUO
Eai4ie8HOn0WZefPPPbt7ks9vTMa5gOwsZHQDJpw9vodl15IM7OaqaaOKsMInbzbjkV3x+x6E0/l
SlS31BRa1G4aI1GDi+IrVWc+KJIHPzPIbfyglo4SazLAcMHSCgtISvKmnMb2GLXpWky99Oya8WLr
XFap6RmhTcpXqaXuI+nurtf6wiCmQ8TisourWJlGaNgUbMpu5+0Lkb21jUT5pgfdqVhGKwHvwlvo
LKSmHOOir5P4vrBI9Ng7RQXgelquxLsLXlpHKU+GM9KpsuP71MH+Gi3VR6t2vmfNsKWS38SjaumY
tCSFyRUAht9TXmYV9rZd600PlqPZT+a5uW080zFpQPQOLpWjEcbjLMdtgpEg2rrWjRyj0Cb73XFQ
AxxMqCN0ptgB8N0tIDIi47fXu9OCEeuyzVQNNIYGlRGKLN6fjbhL4leOlCuR7lJv1Yw4iSob+BQ0
cldV0icgUfE9I/8o52hHnAhwAPdG6K2lQ9Qs1vEeq+UYdxzZPoKyJTmM6Wzs7UGuqbouGYRm1jyS
UADuOyMsFe18N+sUAFFrzMsLLaGD0xLLG1IjaYxwFgn0AftTLtpDRZrbgjodlxZ5PcuKIfPCsxy6
4tFjMYITN5tu89Y6fIuMk+JDiYHTItOJOfzPwmvXkKULnkLHa5mm6lLeJEY4ISME0PkTaO8S32r6
oHfLFV+3VPuakUmrBctWPEahEMWdiPnBTub91PY3Vo82VnaJw/ohZhjMZomN7DiNjwar1uBaC/1S
F5MG3WbRYFHCC5s2brcqghhUYydrpS+IVlg6WMvK0StNpLMCmelCa6zc8kHscu8YSeK3VeMP0Wvq
Cn+qZ98bPrtMnjwr3kbOo+m+nsQXHu1T5KRf91dLr6qZIPOgr9WOpRe60fShT6JXjPHP14te6AI6
jMvq+zRSoDoPs6TqT27h9VuaJv2xL5O1qeFCT9bBXHljg61MwMapPRJMDiEuEVmPBi9z+gYgGZCV
ZGcp89ve5+yTnwWctZV0tGEsCnNV3hmjcTdn3b2r1vbxl6pLC5XjhkXZXHhRODv5vkvyjWsXnwDt
//P6078Mu7J0dFftlIkAW1kUlryvf2RFKo8SQ60/QfRq7wC5ucOCYrYpSpdssFO3tjRzGVX/jh0E
rvn3Whtsq3NLu4tCZaV+0Ty108doSLcRG/fGYGzB2bFJbMgmq3qrEEoXubOx84NQ+yIR2J64J8ln
xu+HeA7iCIT2/VPn3kuZbEdr2F6vmQUT0AFpnapbu7F4FNKGHMBL8mZEJL5iXksdVPNTKaT4RDq0
bsjn6S3zYqjKGcCUW+OH7Lwcef0FlnqOVsXQg+JzGs1RaA/W05C5D2VPQjGuAfYWMAY6Y2k0YI0k
9zo37EX7VFRDkKnuMTbt+yFjtp9AyRDku1+vv8pSW2juyK2cilBDemGURdFdAp3Tj+MQq5W1tpdb
g+kwNF4MnSwa6CTM4G5pyhgTORGmBfsYKbUyMC3dQlsTG2fAiIXB3bBy5d3oJkGTFvY+LvlpBP3u
TZ6I6YAxm2DBUCSzG2ZVsovrZtrmMcm31I2slS71cjswHTEWV2lvJEjIDwfSCD9roQfTK/vpeiMv
TK2ZDhez576igvRR6MbkI01IGSZG9Cc4+9oNqb1oC+Rpc0wbq0RaitWe+hiiHNdv/XJfZjqnaY41
GuXUJAohCPSOmq/s8Q3YFpF5W0I3g+6alqzcaKkCNcPPTGK1SQp3O/Vet1FR0m4mhpXj66/xssUD
zv27U0XWjtlwpMaFQwmk1+giP9+ceXLsKrqGZL7MSl9y3Jop2oXihdMjCOrLDGyNrQ9N+4053gty
iK3SHx2x85J75Zx9deq9YewrYFMbyJ1s6uLRahK/nb0NwkzfbMgpVXvaoGGLZpuz18b42DJ3W5Wf
OrrG3XfZCnnheXXIWFc7MgHHNQLy6u3UYEv14fyYA893skHKwJgfqc2x7vFhmronp+UHrKthuhE/
ZLHln5/PW+veJlrhpSfRfECc0fTMOu+FzBV3eBQnqrbW/DqHR7asD8hm2GNEo/G8tQvHd4w1KvdL
btJL99UCFJmoVkwFWkxkOTDVD8AO0LnZCrxfrvZOQv0e2Y2NjPw53Xkx29JWgK+P77vqPm3UQ1ra
mwKjEg69ydgJ+kTEx+sdli7Yg06bWscgVjRm6oVj/maCcihtkYUCy6vmeZvzyseYn4l9WdLDOTKw
2b4BW+jkrcxGlu5+tqNnoRtUREppjeeAvmSFD8Us4SdOtmbri13vfNtnxbuCzmWTzVBC6b5U05eE
0A0VX6LuwNm+t+uwqZ/KIfKH8kfv3ueJ2NYTYv9yg14HEtGVtZnLUttLza+5HIM2MQOxzDmUx/YC
oT4ewPNmvxzPy30fKpqeII1dFASV3++KGSqYat/aHz2Rnqt/ikLMNtD2VHxEJoA/R99Vs0eC3XYe
3MM5nDh3onIG8al17iLrHXepdc529Kz60ol1CkkxTmg41dGrRbfJ3GQNHb5UuOYqOzdLcpHGPIzs
9FFOw96M5W1eWEfjqSTlFbcTHqq+Hn2vcB6o7O6RXbJS/sKj65C8miZUzXPGQ9G9By7iUYDw9Lo5
LpWseaiiqyLiZCkP81QOvmfyO2KVr66XvTDE6pC7wptN6k41D1l/UK7j88TZNMjvjT43bMC6trG/
7T7nCOxZr1ERLUpCUft2730mEMTdghX6Ic/ze0LMyOcjPyGju/av322pxjQPkhfgRmyngoc8zQwY
kNODFgQ0CreVfr7rs3eRRa5qBsR8mFl5ne9SMZfgfxOtrG/sSppviMyuAB0Oc8KsB3uQEWFz1nPB
nXv98ReCXl15fKxLz07oxENaj99UxO5bVX9gGODqOFpp7aX618y4hGYBp6ZnhwakoffSstxtl3C2
vf4C51Z8wXXqgD6RZFVH49gOm8F6k7vlG9J1SEiyVyYFC8XrcD7w5VeJ4KaNuYa3MYz+SCPr5Kk1
eYyFutEhfYbEJqxtWHj6SqXbpAHBmCvc21ILmY7l87yYF26X4uEH/mNwvdi32G183UwnZp1zQZtp
AC4TurCG73pNhtWhfm2atNAtdSrW3GRtlQ/oM2cNj+4uppMbb7OWTsiBATTnYayJs7aOttTEmgUz
x2V89HI7VNTHLH9ufQjRXO+cS82r2S6PZWVnOYomnI8+GXosIkz5bT2fa2Nv1DUDMbzIDPO6Cud0
eKR5cYjtNdbrpWrRzDZNzapvJ2mFneTbyZNvCtyGRmvpD0tVo81R3HSSHGIgLCRDaftGWd6zPuO3
VY0O5ENtp0SWzAzrVG7NTu6i2dpbbbFS/MKz/w3EV9t1Z9eTGQ4z382tdZcoe8UfL9T63wB8FiRk
ei9hoV0j2Ttjhbsp5rrYzcLMdzd1Sp3qs8G+Zd5bhhkWTX030+607hSWnv58/tlgWGUjUB8gDkU/
6QOAoJ88c/atMTlcf/KXt9CYjnajGMQ9NUw0hJLWe2EnQWlZO2jqHkc33hm5tRKOLzWvZrXETuu6
pnSCxsJkbVQKwU9hEroyHC69hGa2BqtNw+IJCaeoel0CohlN2T0WUbb2LO/K6sYI19bMt2sallty
nmG+wxwYYN8EZX0bb2uo3614t4XMEGZrNmznak5kbc4hnaZNmtCtmzh3EOzM/bYXG25A9cSsn9qo
P3AregNJ25U4daGBdGRc27ZlGrvNHCY0S9+6GZ9MPypA6XKbfesUbDPWfpEoOalwyrw3SK89NLxf
6VsLra8TqkVmAWArNATCqmt2ZWXdiah875Eo9Y24qjaOvHVY0+FxxMPuEDDMY+gxZ9u7HUKvmn8H
YnGNI2zB2HVsXO9Ms4DMGWpJFiMS77xHr54esQ7wdN3al8o/t/4zZzLnQHqBWVeFwMgBTUMqEUpR
d0eWmPnx+i2WOpJm6aB2kB623RX2D3oL0+Z22Ko8WWPwWipdt3Ri5GY9kTHklSPeUWXZpc8Nx70J
bMF00B1oDhvbJd0Y9p7R3RGoQAW8Ybcx5zGdANKbpZVYdo2qAfE+z4wDyEtXzGuhYXXIndV2VQ65
YxUyo0p96L5sqol+ZY68LWbXYXdNXmWqiHMV8th7nKjxqof+RNGrtYBxoV114F1myqZtZKHCYTDP
G7pi2E8ck9frfXKpds4h8bNuXxCPurVwh5C75bZN28dSRCB6vE0EmOna30PDvKgu5BAmBGuqyCZC
Ckgsu5XwZSFu15F3vJRdb9WkDZXd7RNK7qlU2OqYHpOkuWlvmul8bKZl8yGfVRdmso83qibH2ElN
P47oylbTUvNqZjs0Vq/MyWhDy6jijRW7r40smXfXW3epcG1YbhyIMGek6kIh5Vco7sTI8sWq2W2F
a+Ox4Q0EGT4ovCmHL5XZF74Bvs7rZS90Sx1slwtIgcI1dmEpsBKcNRiw+hmuv1zbBXh5l5vpELvc
mpD5FMUdrMohGyuDiGNnPdHIe5WSKrQgXZ4ByOHnxm3E3uxvqDtVFnE74I282Un3lBXGEQmba9RH
Cw2t4+2UqMBWMyA/qSPdK27Rb9QdXl9vioVlOh1lN2N3bVLILA2jYth6qj5K29qSpjswGBsjyEdo
1/IEFuxZB9xhaQ6jvFu0IWmzsIztvQQ90VDKT2Y2frj+NksVpY3BWH1vBXhd2tB0knuoHD02IHS8
XvRSn9UsWdpRUgOmiadPFLgtVOOCNtcSyJi0yEo0v/T0mj3nIFJvaiOvw4za+RuzTvPjecPkNoPW
BbFVxqvcjo06lBN9ikt17I3x0/W6WXhwHWNnEbCq51Vch4A2yF2adGCCgB2sPPhCzesQu3muG+xk
Yf+ka5PPUCNKfErUW69KVkxgoV/qSVVO5HkldBurEHLdwKntW6l2XEVHg6ytQC3Vz/nOz4Zh+BqB
LVlVhhb2OMKaii4gtLiNP5bpOL56nM+Jx2MdJq4X+U49Qb3A+MyGNdqYpac/n3/29CIRNgjUrTLM
iRI7mczWIXYGcWPtayYbQccXyA6zCce691OGvC07dKY0mJvbrEpH8ZWDZWbYnimx6pog3QOaOh0/
gigvXltUX9px04F8jvA4dlV73AEUKLmL9IBoP4FXuZ8+Dh7zLXGyjfek+9aUJghf2gNNoKieHurU
3oBpwXdJucs7QJDVXZuMG/RAxojPZbzBRVaRbHv1BZ+MOAN67gn1Yq1txy5ZljbGm3YxZ1jpzUOn
NfB0TuFzmEDdrYqnLMxQdexfNM05nQ2vCIHp2FdNtLcMtTft5o7O1Qa0uh9v8j86/u/My92kfVVg
51Cyo+zsbR7N3kr/WXAPOpebPaWeGfV9AcePCEtW/C4bnc8Tjz65RKz5uKWK0jwEXLNbVzLDG8ji
B6PZq8mAKJYHO8g5A5EEwPUr3nSBC5zpCMBB1VBBcLoyNNQDIfbJqU1fjZfOVtjvLU/txvI14xV2
SAcfS803VqPmRYCuc71MiTKc4gLbuzSL+V7Mfdb/aBQd62/gD1xLE3m5xQBL+91hZV6E/UDQ14NA
ZHjrlNFrr3IeWgraRcu7bSPQ9DS35ZDZqhM75kHfg7muhZ7LJovtNcL2lw3T1NGSfZGCqJ3LKQB8
GmstY2XtuoofQdF/07TW1JFDrQ2msc6hLBht51PNIQsQTaFd9jctqpme5lgyIusE5D0sMAy+sxR5
5EO6lh/18nBk6gAfOscu56VrBm3bNDvlzmLvobv6113Jy4YInarf+87AOngsbzKDWlIkMTVf29TY
gAZn10nyHurXX6/fZqGBdT6orORRySpuBmkdTUiuHwPH6pptxtbWLS4ZAi/sZRKtgxJJbUysMOzN
PPXPgwaQNU7iC9Bes8bdgEdtZO9Nlh0Gix5SEvvZlPktRqi8mnwyvb/lPZlOh5iYTjbRKhJhZxi7
KPM+2lm7Hebk223FaxFzYc2qoZk3BaI45Q17atW8Y0O1Bhp5uTMwonXjlLkDi4QxBV3rnoRVVLtU
IoeB5/SdjaQbZGEm9Ka1XFPHpHqzGAdJsznoyV5MedjLct9Phj+RrzS2ftxSXeDs/L1zSytqsFcm
5oDXkINiJQQhjMHK97FZiRst/1yVz4JFUoHmYpqKOYCoSbNR+ZgfOsfKVoLFBdvX8ah8jAzEuP0U
2HFtBWMOlr4pMeXKssRS6Wdjff7sRe+6dWGDeArL3SdP1BTSSvO0vV75L5dO9cpnoKEoTBeCpjKd
Or+L7btGmCu95+VZPP0dCWz+Bysms605r4KhFtRnANSZBIsp/5H05220xoayc0T7DeVgjbBzueIr
l95IC1qikhNbIB0iKIUDptYKm0FFF02H6/X1svFBSOX31vCIVyBbeJIB7Rnzk9xyD+Uk6M4pWnJ0
XKN4Urfu21M9ZGCTN1QUVDPB1NHoMU+N9mj2FtILGrGWA7BUW5pDVsSSg+FRGUDdVgrfZqn8yjPW
rIwoS8Wbv1cXVCTcEaC+Lhj60fUraoACIJrW9BleDqmoHi9wXhiDqOY2gOeaoMJcZW0gImkcmJs0
W8otvrKUsNTqmss1KqOUsxuPAU1Bir6prXE8JMPANrM3VlsDKiwfGre5bfWd6rEE2BFqNEpHT2U1
mttEQmazroaVxeWFV9FDiRYr+o2aB3oynQfQG29zhz2egdBs4J8hIr+/biYvRxJUjyRGaPEBUoS7
DL3yI0d8RgIIBC/+vF76wrYs1QG7vGUcrFEovoZGELDlvirsQzpKH5RnPsv7sDmjpY5JPNx11d31
my50ZZ1cspzmYagccwi8eUx7CNulRtAIZy39Y6n48/lnbn5KUx47Fm8Cq6yLYgNVDVMBHRvJlXZf
sBVXM3QBSXGiCgYphCLeA1T5XRLTB2fzMS+rm8ZB6mrGnhQtSOrjDuZYeMa891Sm5CaKkV9wm2t3
tcDKEXkhIcc4BGB1fczy/j2P1vjFl6pHs3BhKtWXUzcEBj3r4FTzppzbjyxWQSTiN9d70IJR6JDZ
rJnBwGn1Q+COdGdPdVjY3gaRzk2BAtVZLEcbmIHSa4bAto3Xfape56pdmZgtOI2/wWbLJMJKajsE
3Iy+10l/n+bwr7a6i1URZHm6u15BCzags1UO1Iy5DXKSoPSqN516nSbRigNfKlkbtnMoVMreTeip
8IrHOFI7Vni3+QWdmTKiTOXlFNMTMNY5Qg37OPNiZaNuIRmJ6tzeAuJGiRWhcMi2KxCEJW9H6ED1
NfM96LDJLt0bRr3pWrUX+Zpa61JdaWbMaTsRECWJQEK2ye8a14PyV7GmXrhgaI5mw3PsZIxW6bl0
sgNt2LYj3o85Ja9cM7ptMk51xCyTxKgjxyMnEG+98SzjnSPFSkzrwR3/fQKL0PR3N51WfCwBAkXS
UFZHDwkrObJSmy9lmTbbqSnS7ZiXCv41cw65lNPKXReaRAfRsp6U1exE5JR32RFwgi1StN/dZHM6
grYTHc/AdkdPEeVve5YHEgozK/56weHpCNrMUJPNkQB2Ypn6ynsvrIryfmqjNV6XpcbQrNqIah6X
Maql6Onrqq0fAYR/IMWwgbFsRQEqNKEOcVI52+t1tRR38HP7PBuk4UJkWZp4oR6kXDMpXkU1NCkN
4h1mxg9WaX8Yc+eVVYhNMquDCYXa6zdean9t8G5Bap01kU1OyjK+JP10kJN3uK1ozdo90FkVrkDR
kEVvsStAQes6fbte9lL7a7ZetdaAAM0iJ1GBjtZmT2ZqfOCQubhe/MKoxPUxm9XgVnAZOQ1Wtm9V
C8ceH7skPVRRdQ/u25XFg4W30KG26WgCv9viLWok0thJHLiZ9NvOXnmLhbbVobbtwAxw4qB4b062
VkLuIHS2MnwsTMB1qC0pSnPIKSqoJO+x+yOTya+mdxnEmaM6AX/ZSjMvvcHZ1T+zClADGA3CfXSh
Vrw3qPtnM45frjfxUt1rFm5OSBlrU1ROUpS7JnagCtptRsF314tfevLz+WdPHk8ysa26LYJ+MMAS
aHK6m5NuTYpgqXTNaiFQzUcpIHBW1BC0cGIv2eQ0XtPoXaoazXCTxBwZaVPz5MnoEzfFE1P9oXLU
SjS54Ft1dK10m1GxAX2nRzZd8TD0b4webAjRB8zkkvSbJZwVB7RgxTrEFsqTXjeM6D284Xe1Z58m
rz/J3PtCCH3juvltVqwjaj2jFsTjsgpM2xuwy2eIXd+M3o4YdA00v2BuOqgWArYWMQqKN8kPPCI7
GjcBqq7KUh+0KKqWawsEC02vQ2xdd06zSswi8JCpjOVx95M7dMd6VLcNNzqwNktNHhlxgel1BD5O
pNV8YVl2myAb1UG1Zaai1B2MLDA7n0Yfwa2kuk/XzXkhttTJJh2zAkWJQtFj3Z0YNnNtMmwaY8Sm
9kpnXTBpXTXYdiGa4jZyPnXIf9tC+i27E7PLVoaCpXbVTFoZpohs6mXBILP7zsz/nJFm6ZN0jf9h
6em18bi3ZuGkUVYGrVkUiT/lcd75MWDI76/X/1L52oCck3EYBenyoM474ygYWJn5EK+lkC+0rg6q
VbHoPLsTVZBl9WeoIL5jmf2qRtawctTxphfQcbW5AYx9ocoZ2zaAjk7mQHwztW4bbHRQ7dxUA6YF
xXxyonnXqOy1C/j0SqS94ER1oePGLQg0WI0ycGn0LrdJUPSQSZhM96FN7LckL27zojq2lnSuW4Hc
zTwh28L5WlqiO9lt5pjQucRq6G2NcO5dzwZlEPDAq9E2D9oScHKwS6l97XhrzGsLfVQH16rcIC2N
HdhAUYWVWf1ZFN3H2x5cM98ROEgA1j2oDSKHHXBL5WzMblxhUFx6bs12XSSSWS4kiIPKtL5Dl+Ro
puTGojWzbcGBEVEly2Cca2DtoaF4ALhqLU1nwWx1WK3T25lSmBUHpeqqz15VkKAzJFir/dzj0CWG
Ro/wbjMxHWHLEokkDVTTSUbdNkfCqQ+qcHvFxha889/QtCydbGtETpYrwVvQA50AkgaB/6/3nqXi
z/X3rNtnUB7skYuLnTgL3tMHmt/KQP7YOHme+g28tLPSTZdudD7/7EYOmHNkWXdV4HjAcrqtl2yT
yJ4+ZWa/NvFfiIR0UG3UpSJrOlQVL757yGhtnf1A9pXKNnE3+JZcS+FYcHs6oWXaD0PvxbgPK8o7
3KQt93z8yHPjPom/X2+WBbvTtZY90OTME9RBAj7Wr2w7ee0a9prXXmoJzaYrYdMpsg0RYFv0aCYU
oljmx9m7cbjXsbXCMcw8cs0k6G2o0htGxnfgl1rTZFqwax1eW5jKKWsQAgR5lkIqWg39lgPT7nN7
/rOLIB5yvf4X6kjH2TKX2F6UeGlgZv0nB0Q5Ts8P9XxbQgHVYbZQpmdFDlRwIOrxzxFj5UytlUXz
hZ6js2TWA2iHjTRNA7TDK8cgwncKtbbEuVT7mhEX0HOyolqmAZ3Uj2po71xTHjBGPNQAZF6v+aXn
P59/5icSK6OOUYzGqc5SLHzIlG5prdZ4PpfaVZscx31hTPHco3S7eFeX7c5hcmflciWSW6ofbSxO
8wRiiZB2PyVmHD8OdbZP7cjv6z4J2VTvb6shzX47Y8p54g5JEA/svSwb02/bfm24Wap+bVSWkbIt
x6rjoDQTtTXK5N6Mm3llLFuoHh0CC5CNFXPJ6Mlw2idzNIsN6Z3Oj8p0k4zuGhRjoY11BGzJRl4Z
WKMNZpXmWCYFB3BlRq5vzvmbSwv85zf1X/GP6tXPlffu3/+N429VPbWQIe+1w38fflQPX4of3X+f
f/V/V/3+m3+/rQr80y/57Rco96/7br/0X3472JV92k+v5Y92evrRyby/lI4nPF/5//3yHz8upbyd
6h//+uNbJUuQDDz9gAp5+cdfX919/9cfZ+zmfz4v/q/vzq/4rz8O7Y8fZf6l/K7/5MeXrv/XH9Cs
+qdFTQtgKuLZDmFnnO344/KVY/7TAWgMm+bUdkwTCot//KOs2j751x8u+6ftMIdAShmpcdwi+Kqr
5Pkr2/un41Lquh6H6DyD0Nv/PttvjfOrsf5RyuJVlZZ9h3f5fVHJNqnDPULOBVmEmgBi/O5aIL8O
6IGdjffu/CkHj30wgRw1mM1s2EmjLpAx2UCo+HLy8odMQL1tLh+TUtbBr99czo3nX/+6+vIJwKO9
2fVjWA5DfawIPG+lyqnxWe+S4OfHrphJkAFg44u4mXY/D42awGPbuPJy/Ozjzx/l3DE24EtstmnT
ZHsO9kmA5ScnvPxBhDAMP4+LRoK/yMwLvxD5BCG2ilQn2rmgkkpdCZ2EdtxeftP0bKpOpUvNOzPh
R72cvhxt3EzxT3wupoNo02o74Xk3gyHbMOWTP7qpd7ocXf6Y57DI//ltXUtQlY1WGxr5XxeS8xGA
z/jico3dpHvZSxWA8GF6mE0eZmS4J7HJN3LGVDuyssdJpMlbBYxr4DhVvO07Wn3mUn12qix76t2h
hTxDNG5iMRQBgiX3lNsbLy2K4HJG2HO5MiihM6OP/NqBO/chx7Idiu5DKHeZHmM6tp11nuXQe47N
+33Bov4kzn86abLczxOzP9V9KU+Xby6Hl09pAeycR7AqASuoT5c/Zk5qMHDHVf7z5LOPl++9qua+
q1IQk8WKPNhin5Zx/nj5I0eaP2IeiUao3bvRtN2T20thb7I0LMbYOXi2EeZlPGOlZSJbq5B3riL2
56yFUkxKycd2GsWxywkyzyJevuPmvM9G+WXqhXVIMg8hc+FGW1MUbmi7gxtCE9QNfx1ezpVlbR+s
2vxwOfr15a9rDducBj9K4+2YtXdIqpj2NpHTyXTz6QQeZBjdr2MQ3BcmFs/w/c+vLldFHZtOQ93/
76Xs/P2vH10+PbumB1Lurof4DjE4NC27objPO3cLq7ce+1IgUpRc9AeIxJp+PbrqLhuwSp4rM3mc
5vEHBzT+dV9bzmaawR2QK86DX38KJ3OeHTpO7W4AYFSggcN148xAVJ2AVIRbw2xDb6n/XMpYwFiH
6NRnVnQazn9AU9FugE5KfJ659c4pHfE6mfJsp2I5vbYt6W7dVBgrY+5FfOu3noupusnhnEEExWxb
h2ANQAhicIcAITVht3yMu4MtoqAdrB13BETfnexzPNbTG/DNG1jWjfMNiyMP4jnGdhzZFzAcVA/2
UKbU784f56orjnMkv/8859UHB8QIbyh9HU9p+4aw0t5OhESbiFOQlc4jUmbnXuCjahjdYZNI+aq1
n5o27+8BeUneJyL+2OXFQ2mNw17RrI8PhWNBvaFg4k5AbOdyhA76bAz7a5x4Pi5cNqT0mnGAXLEY
OQ9R+rjApqaalItE82GCRIdnJCDD9Vsmyt7vL3+FQ+twaJEv+PP48hHR1wchQKAPiTCxy6p03DgG
lDWtKZUPTSa/irRBHvVEvquKw40ZXTAaDmiCZ+a9EkOzycEoeSqM2ji1WN8t/ctHxRwHlJPns11E
vBLLFbjq58dnF7ByGDfmpHygvNXGcPv2oZqy9mEwx55ChCKzN3MK4TJwGe0915GP1C65DTqp+F0Z
D94x8X6IRkVYBc+QzAaBeFBuXj6e+X3AWUa6PamS1MdG8xqS7ZLw8Ly6LWJyD+LnmERZgIbr8VmU
9ZlpuaN3IuNobQpuYqvq//7UxPjrUFUVkrB+HV+uGS4ntct/Xnk5yWwO3mxaHn9dcvmkFTPJiv28
aYeHfX6XukVASoCy3WE+34cdCJ79TDTZDohV0vmjtEU4UswEfVoUw6lroZAF1WSxvXyTTS6+saHB
89dFkI0t7xyeHn+eu/z6/MdqamhzXn7z65s+FukRketjcinGuRRzvtrIDG+HfJ3UtwD6xGgO7jq/
zeP5dDnm55OXQ5ikuYd7h4JsP/fvIOR+iuwe9BWTYfqsclto2Kb2nQtyzi2Epc0Pl0+Xc7Ke37tm
nPlDOj1KznZNDyWHthqtIxmzx8uRcR4ELp+6NFvj0r7girV+4WJwpYABmsjq0xN9lGfH0fg/lF1X
k6O6uv1FVIHIrxgc26Fz97xQE/ZIBEmAyL/+LuTe7Zk5e59T92FUfEGy22OD9IW1ctvfD0AVjMU8
kAvtB2CHlarY+lTYF62zZmtAV2A3r0wxt1FHbSSYWThiw+PW1akLsCliBjZXiwQOdhSBa4N0JLsD
Z2kselqdhoJUm1nSn7zrjD3gcOlBX5VuGrqrStn4af5u6Z0eP9Lc7SKfsXlncToAdgSBxRidHcC6
DIbAWTWgJd4jJu7vPTAZ7CdjhFMvX0PShPuCz+HB8KoQDQFWGhGSm7EWb0MzBh8uNx32DuGhyXaA
MTJ7jtYk9Lfuay8AnX0w3pXSFnhLy2U7FYazrlJ1HmfZ4RZuU7Z3F4tAjHhTWc6XZkzzDbprXl2A
SqNqeU4PPKVAxLrJ41R/WG66nI3WCkDCKJgPUN0+WVyuggqlYVXK7127Y4/9mPbrynSGqHHIrkK5
b7+u66GK//u9WuMm/volcT0L92mPBHZoW+Z/wKeU9pQNgFP0d52n0J0Tlx1DHytrwo1UA/pHid3Z
0RgYdyMotlZKzqfW9sOX2ercg5oGHMYXMffbbtMG3pRcraIWscnMejeGvRNn4dzEsgkaNJiyPe6o
4qQlo+txbwyrFy0BiUA9TG5FE1IxkmidHnC2SSYpp5NfOx1bAWCvaXh44TgS/JukhNPc18sAb5BS
hRdzsON+msMXTjes89m3TAmaWO2AZAstrHsLhOqRtBX7FpjDj3JojQdOxBMT2Z03tNWR58UmnN3x
oofUKaZLwOd3P61alHz8rfcEcRN/aLPYM6w8+e//V7bGYvjtP2uhrnbDACijtgWegz8OXK1tzA0A
vuZdVUxVkoaE30kaLCf+5dJgFS7xlBd3rszSpJI4Ei3UjEDkxPCne5ATT6HUuhJ3JMxEJClj6z+d
9Ey9Ru/UPjaBCg/C5eThzKa9nefiztLHFK3TAx+yocXuBD4ey9Qdc5S9zSp+d3PRepCr4Hhz87te
LauOWFVLqN1VdwYYcPZpZSd5qtQJtTATOmeaELfbHr81LWqL54XFcSp/aqGubHVSy6BF8I4DwMod
LrbJ2qvqZiw6P13zceijm+42H2dLK26bnMXaqg16TS1OpEoj18eeVBtk75mRQ/N+L3tig+OuCbZI
xvSvUxa8y74Kz01r+c9UICUMrU+65uhn1RBpEcidDDHRjq+12DitEYWFKOKpd4I9H4h/IeNgAPgR
JBI9NrdGBG49P8lcWcboMfAv2qdSwCR3Bdt7jvSPQdkjz0EKqwOfCDlfRW1pw8k/Nsswt7aIMpqt
wJYECEIRmnd6CJYrUH75MnY7tJUMYIFY50DQF2kxHDhJ66MwZXOcsbNZYHedbNXjqJloix5aid18
pC/HyQJDj/S/XHUT4N63Fmkp2qBMdk8mfz1bjDzNk7SeejeLAzyAH7RUeTW6B2uzu9NiadQ8TmtG
t1pMcePaWK0yYy2S7j2th/LsSO/kWvZwwC8lCLDvcnC0mjsrYiYTFwBSLsrWufpwS4mLNvzi12Un
A4xIF8aN9K6pugEww4HxgvNSuTUzxRItgrNqjgFn4261aNn4KLnrOEct4nwfW2Y/7MIBZbFoHE8P
eqj1/VxxmR0M9tRZM54YGRkebMTM5pesxA2vRC/VLqst92APQrI461w/GkBbFleZ+Q1AP2rbC785
d8PwMVg0KqyyOP+h9vnOHGtyGn/3BnwuqXHs0PPLYdgzo233E3LbR2LY/jFHtbKDn1TpDC2+QItK
G6kAGXQjXRRx+a3/YZasxLcMU5wZjPLa70O1+Ey5cc8a3KVcIKbMrjdcB1AwjEfHbYaNj98tyext
je/DLpst/OV2ELqHHI8kFpeWn8Wkmi9NBzIZVVjmgx7MUc34jx3mnRbTwanPHR6Tqm5NvkrRlAZY
/kkl0g0nvhrRE143ZNw54KOMZPGUtU76F+rJ/3IdnJUsY0DwemyyY5pb4pA3wQQwATk/ysB76wqx
stNSnfXQI8Z6tjy7WzGnTBOtw3/eQliC4WbQOm3VBgd0Hb/MkILQfRgasvhKQiVXtfKoDW4a5q49
ZyDYgWR5sClNaz8I9jUzEXBiE5Mn02/kKfSWiuvROzjSruy4Ws6Piw7VCd5BZlYDotzFedGh/ts7
aGlapur5rBjC/3EettwllP3L08n2beCDOCDyIC7oQfw/n06Gm4e8yQbUSJXYQeK0Ur0Ct+VQoFHw
oVO9/5hmc5JzT74W6BQFLkRqR2oU1atoPboJfFGA2ZfVG4TYssRZPm7st18zSp2dRNjLjT514CkD
lunyaWtVvlwJr3zNwtJYz0N/tWn15xy9zrD812nVpx6fibO7uX7qPXtwdlqybTVtS2OoIsQT272b
tWVkmlw+BEUvHsKejDEoEYq1FrXB9cdLjwc42Bk88VCRsT0Vs7nVkvZSvC02uXAB0vG50MwaKyo4
5TvtkoriaQn/bsywqA966GlXH9pl6IoeNMuDy2NtUGj1OwQqZdlOy5x5M273MmGOyR6dICMR8rjW
brIlxJnbdy2bXvKpwrZznDiJLOxHd9oZlCnGmpgBiktVa0dBlhn32OSn925XhHFlzVOidXlH0ns/
72oUG9fuTovaMHR93BW8OetZnI3FSTrO1vfrcj30vIp7cJ3dd01X31UjYkiWh13cp6iN7eJRBvbV
g7o5PPK/RTlMzb1206pgJmdHVep+xE6t8cE0Zw6ymKKFUS22ZIhu9N7M8XUUfDxeTQqEL1eTVjYC
6bCNVqphfurN+UuZT151Cjts6d3uns6eJfZ916j/ESixHFN3U/3yo3GAkucjigSGNgvBeoTTf4+h
p6QZ7SHk+Yb5oAqZK3YAhcU32mTu/XWwBgtkKADKyh27yFdBahlx4SCIGYDRO1+hlMHA1s3h26vd
rP0XBRz2w22JJguiQYb+WaucHLAwIgjsrVXJc64sZw+gSnV2l0HVjTqDme7MR+XswfTZXlWf+kwA
VlwCUNVFS8mHr9ZNdr/t+szagegvPRO3Cc+dKXywkdR2osWbYTKKtQlmrrvGJuGZFNLd0ap/NHvb
Ouihtyk5qEHkNNaXDuKeNRCpu4uhgnmjdQUKxqv8YvQpfZ+YPSUAKDW3WkT94MoA2MIL/ur6ThDV
rGbhsfeQTPVq6om6o86YvfQyj0mj2DsZq2lbjQydLMtqY42bk/fDnBiqZUnbPiLSF/egNLwwG1Lg
GWOCQIyZaA8CwtULc6tEG7VK9AQ0ryjF2WmdD+T9Q9FMuGssS14Hzu7bgftH/QLgAucbO1Q4NC0e
qefUj3PcpL1ZrUTBy9glWb3Ri2Ust48gVLvXniERiYc9yyVwjS8zDh8IbZjuoynyYU1xJo4HRb1H
b3TArmmN+0ZWZbPCQ+7rP/nqqTZpvs2B5cdC9nwdOJy8OKx7MOcu/xE45NkBbswLdTMQqCB8tm/8
Ir+UkyFX2gN/Y28NzneTx3bhlauQ8+AyA353qwxn3moxsyXCtWIqv3mExmoI2r9SK/82enPxIr1+
ToTlIbOxDHgjc6INdsa+5WaO0HxGzbgpsnYnLPRSMQNx91XtgYK2mPtyPYN2+wG1Z8UD+KReRSrT
g5YsY+4vwGmNKLVQec6TIgzme7Nz+SN2kjujdexXGhjdHmWD/kqLZjEBUNTK6x2n7IQkBZo6e2NO
Lyh7Nfe5rer854g3ac2kfyxRk7yagtLbarEtlDpUGSp/0M+XorVLVKeR+s1pwgblkfnuhGI44cRa
JEUtIpPX/PqT0j/EgBnWxh+dDt96HHOTP2WGwNSmw64erQx//24LQ9pJ44KtKeDuoU1r92L1Hnle
JA9B8osrTPsZzfpXG2mErW0Vtq9XWzvZ/495ek1zWeW/zVteXb/C5+vpd4b9cHU2ve7r7D4EKGT6
hghuGc/YWB4z5EwQQuV2PA2Z86X1hxXCW9Z3dIn4EbjnggvAK7J9mln9OjU9+8UtGnBKwkON8odv
183TWBvOZqrdacsslj0SMOFE2kOG/d7v+/LNcWY3savmec6GepM7/XgwmtxYm7iR3bsFcHcWBvQ3
Z25fyCjB7vSWBlLRyHSNZ2/svTfm1OYKDM7jfW6A3hBAVPNBL+N1QXpdpnZQDPS5DII5WOZ4W0Y2
Vr8azCY8oFzVBLZs8F/WChv+sVZgyJflN4S1AHySxjwvcdYrbfuISrxHVuD3r3/J2ECfZ8NrsOMT
7iPJsxlJEjclkWyLIcrCkN3VWW4/N4EYohLclldRW7Wo/BFl6bXZ70So6G6aQcVH3MksVzPvs1XD
eL+tatk+6MGZV/bAvzkhQruu7T66uJPtvQlnB1oZziMae3BfwiHIrFP5MIRp9thk/D3vyfy1V1MX
BbwwL2HDyF2jChZrQzFk294gxsvcZ3wrPRBh4jAWvnUhHofLTMfI3LgGBaznivx43XBbQOn3a/Oo
N923zTn2roj2miZungOeXtpQN17kDlO/ao1cbBEQxp3cyHHQQxLgKyD6fla9kA9GiIo6Ng+IaOLL
8lgogGeZQ/FsLEM+DIih2OLRS3NIbn0MAOl11g6d6BlokXJ61EY51WyV8qDZa9EwRBMPZFMATTtX
5ILnFw701PS+GyV2Vcy20I8IykoDRkQBa8+Jy8ptvuTtGAuv8L67VJgRyBLte0aaZpc62FNWgZDP
JBfv2sNj44PN2yPOMP3zPAMmSXYZ+TJ+XlHX+KlVnxfai7kD+fKpul6cC0d555kH7Hl0/Ij4FBt3
9FIdW4EwkrOI7kTtjZztIVnS+69t5yP9WNNwVzhJg8ax01JEkYR1MK+Mvl5ON40diaLPjpUg9a4o
88o7mRUV8wtOQByxkLY5civ/GKpcYpNqAbD/U1/a+MC1x02nvPnOM6t+14NTBMGHz/kZiIE26B/5
idtKetHDaEsrGcyuiQ23/dAZgJ7YChBSI+EOP20I8ZQ/miXb3VT6qiq+DbyyACaOHJT2BPjSS13W
9MCE/9oPebgH88VbAAqnPVDu00tVyvSSYd+8EqaRgb2ow/6tQVgtaXMqcZKDWTuWxEeSru4BtVE5
DipJA0Mds7TYBn4QXpcx6gHbPnAkRGlwMsO+uwgdE4VEFqn8TSI5H/D9C06hW3QX08rV/bQM/XQK
ZmwygS3g9w9eEYRnsCiJSyE6N+oGb9zkpBAXPSg39A4pCPDMGcBklb1ylG890dxTD+4oAIQLCSR5
Fm7AfOuzkaCyHxJleY/cZI1n4iIKX3pxGZblRovEL+XWRHosFlb9nlJ7iGuXFxt0CoxPFTF+ekbV
/JBFsx1Jr97BKuehLXQ27kLF3bvCoLgHUlG8Eyp22rUJxV+dwd2noPeNdZkV3i7I6vYCGnOxGgUV
P8SmDJo8diybrElYDHtfkQ2zssbda7Em9mYE3voxk8141FdsnHCs+HSubVO5e4sH/d7As0a7WPW4
durJR2MGSU/VMqQ9Ot6kWaG/uFAfOn0l6i5A0Uq2+UOvRddhL2NhjrtepS6CAsvU20qTZMZJ664G
0/5lpamjzrpmLlmrPv3K5Zj+NVkiKrLU/T7jo8Pdn+eP82j5a1GxYF8Jvz8C8T1P+rGeXz4ntUKC
t75zv6c8XB4ZmBSg6AXdh1mZ4I70w25M8pJLGdkUfLtZmcu9WfRVjMPe9BZW2AFnpXLv/sGNLG78
d7dhZPaLJIidLXp/9MSed/TVtcBEA1BQ9TKjNjhqeDp8r/M0kQjhU1RVqzgthPwxpsjQ5cVIX3HT
zuKust1LNQf5xjfd+RAQrzyMAnUT7py1AQ7rQXfJ6/KSTZ76aVYqrmnrfZtJ6kZ9UOaPIzGmNTKR
/cExeXdHqjpM8sZunoBR2kWsYOoHkyD4IbX66VH1ajJJXgdZdnHPM3bOc8dYewDBzd1iWqOecPoS
uN/N0gze3NaS2ylPx/VA5fQlr35oNSpj/1CPY0ijeQQXcR2GKjG8QYHRyRRvTWme0NXVPKjJ4/d0
zJ4rQG2+hSrHMZH0dK1FZLSqqMdB5dTzvn720JOqZ/dUP32sLFa1EG8hN+dV2OfAdips8aAyBw8e
4P/vx7yyX6UzbGZfmY8osuD3QPR9cLPCec0Qj9plVWfHuS+eLdtx9wOd84QL21g5PgiCI2JZ+TmT
pb0VDvlLS6rpOycSfdkfbWVdPbRBD8j6FGeDuUjtApRJq/xFpfV9yUzUOK1rM/Knut1nALl6q9gP
kDUjHKvG6a4u23yl1R1lPCZybvd9OUxvxfT9X73m1P9YK5u+2xYzXlCiaazsRtEtKQ3/nvoB23g4
L4ItusMLVLQsYwAztuurDHI4HlHQ1OyNcfbv61T499nUADZgsE6g3vLve7uzzkPbrbRNzIjd+mA6
MVC8v7FwfD60Xt8exGDLDR6g06VlHY9r/EpfUssFf2Qtw+/ekCV4KODrjhNkUg2N/x0IFThngWBi
yvhzk49GDORxeQIkjLnrfVVtZ+zXLt7c5aD/HMq30jJfEPJ3fubV2cWROxJpbq7AyL5UpVrtzpDm
f1xNn9Z/9QO82xvKJdRjVnevnTfXDz3PyZHJlK0WYPp3kaN2ogXfyameq+LenoK/CqRU3ycysdgo
zemQdjl9nqxwp/29wPESWwUefjmOfG8BHudT+qXya7alAkfOsjeDx04OJ6TOktGdipdpzoy9k2VN
rObZf5dm+x1AJs29YxUuHomgprQJC96HbhArfwjKYwne8Ufshe/rxR9PPJ7grc67lpTijdTfHWY4
7zwaZRacxrLFf0dKnRis5j4KdBbdMqR25gD1rEbCG5I2AvHk40pVYDLOlFtute6aQQXWW7vhrWqv
K9/m6cnERoUhYnFV2ZItyHzU4TbgntP+u2ghoHmYl0HPkMCy3s2DSHiYfQ+GwTziX/kcuKjOQnq8
OEyL2AjHW/mkCbbaSsdJJMCiC9fa6iK1vm4aRyRaJE4ebAMj8FYMnPfP+ORzpN0KG7ujZeXlNVpJ
v1+leuiQLykO2nXps3mkTXH1LAXjz4Ddiiip3HVKiyp2xq55xFnCWhm4nW+1WCvJjp0rX7REFo/S
bVjUd6F50LqQqXInHGAgpzMysyvXVutmaujlOqPu2JrWDAyHjQVopLAwz5npPThpFr7xIfRWFF/+
iw8S+k2OBqZ9RztyVFNbJULJ6tkveIU9qZx/2Dgz6l+NZQe/TMdmbL4gGfUx3QjxlQfDQJW4VtZt
7AY/LyNjwJl2cXj3gSb+Qvpm2NGsMFbuInJwla2RcqZrbbUb8JbkLp2BGw1r7xg+SlEsctDWSrVv
UrDmTEYxvozIRVaOGh5TsGM8YVMaDSZOgHU71YCrkeJEG7xpnT20akBv8tQwEw97wde89uuV9Ov6
oK0zq7YUNa2PCNSichwhAa3OMsvaswInTT2JUiGS2TBQlrakKyVKNCKwAySgLCkfipyJ/WAYVqRP
m3qY51fUz48PWhi5GFe8DIatPoDSavrwz1xgTK0kfx0zMj64BXsEEFRtlEgosR24AM0kExV2Kii4
ck4D6gnvxOStftEZeAydMpO0K+3t4AM9kWXQhsZxzDtluyutt/oanWoz3Q81E09j65464H+cGrsV
T7QC0otIAcKhjbU557tyRLRQW6eCu7veCxg6ndA4hG5qf10a8nHu3PygVUYnPq607iamYdDK6zSt
/KcpgyTmdmgqfLWbJ5IN1ntTtNU2sGSxdhaRWv2hz73qiY3CvKtKkOkKllnvHTXNqJ7M6VRXaXpf
SuNVT7fCsVxVhadwhgKDnKzosKravDwUM7FfTaAtDBUpn8amtS/A6XzWD3OgoZOtVUjElBcvPSkA
RvdBW/9zkvbigMvJlpqdlrnOHqRKGALm7m+ivkLPqnPVEUaLrWdZG+3r1hLf0pvzf5/7x1J6hT90
Pp4qScVVHYU9DQ9okzKb62UACN8mqlFTMvOK7Dw8DbM41cqr6ZcJ3J5yoK6iAUor9YAyhFkerwt2
VjpshAweqsqIkVKgdEpclM9FKkN5DoikB/PEWTCfwDG5wa1yRNiLf6i0Xjly2npUfr/pr1PR74jU
ro/7mN3y2YurrhpOw97Sgp7q20yuQSgHguc0xIs1nysjM/C1swpnqxe9rmcTVOROlDxkBcWdvMX3
pQBSwgl5iNmMloqtKbWPV0kb9NC0gE4X1N4vqAqnm943LVA6984PVvJ86+g1bi4ePtxVndUBIqqf
L6EvVZf2seMglX/zvs7GmUatC7sl0VXWr9CXdXlSwnsYACAbdciyJb1Ztg+8G9sH9Iyf89RHRemi
sv2aHh2H3mubVoEatkr0pJaVVrlqOv+MADT/Y0K7TNcTvMGpktYPVHJb5PNVvBybmRy31Unucst0
1nkVtse6TN8ywB5sr5IU3dEmmTNGWs58fH1kgVXVYtE6PXAUxY/RbPIyoSZadGwx/mrW3vUyBaWt
wQbUv1+uq2qdXkG7ZCyoD6zMY63/xUVblTPZUTaEftJO1spZOKpAKdIeUwO9ccCJmdtjsAzuNP2s
Jnw9QhRMHtGL7PSxts6zCFatDOpYW7TO89EeGGkZ5bjueupQI3VVavvH4hly1DOOvtpxoMULGlaQ
caZT9ZjJ9G5GiuOUBmX12Apkdy1jytEHxUtAUlRP89wgXq+No18kqMsFrKHrykc0Ow4XlCbG2qgX
SwfZrag3oKZ4mRAUbCllLl60UU9KDVRDG81bi5TzQr+mzqHwEezzAvI+Ka/f/ZHR6pV71WtfndDS
4fRP/1/WaP/2vbnpq0/9LRCv9Tzwr2tr6fo+SLUKOn7Oap7fYRPW3OsozOCp+39QzUGQIZ3Tq3vt
2vrdvVZpSUducHz9p4l6Lb3y50Tez/+4ll7m0+u2vH5Z162vy/++1ri8r99VeqJe6/MP6mf7S1Av
e8olxvSp1p5a+vwL/mG9f/s0/mGt/8cH1I8mP4Qe++r1cuO2vnM2WhTWp6Hgaw+ddACTx27T6N3w
vhB/aZvWuBKoQh4b/I0W+6KRRzlNT1qakad6bATwzSvKuusOtUbYL+EtAx2np1YponvHCsH0Eb1z
7djHRNh3qsC3UVsm5JWPV0Pbok4F21Y8zLR72Vp/z0Sny7xG2qiOtBJ96+oYjPJYzFZ/Z0nPPJaW
t89IG977LMPQYXdvcPQy3nRjiT19VVk80S7a0HjCRo8FWEuu05a5qIE+VKBIPGoVCxAtrAH4TFoS
3OtJ6DAvDqhM+XZTjSiyWaM+31tpnZ7ZKY6KwaIK1jfd7DykND12ARVnnY5y5ulJSzpV9Slpm6GG
q02njhYJLCfi/LvnNcXVlw+tCfzY7EmV/fQFeGJZXBtzcLCktZwxsiewNP+qL3LQKwEZ/WgHJD8p
bopVaLRDQi2Vn/RggpzmekVb2SYUfHGrPw2Lc9Vk2H27ztdfJix6LVYh6o9nVsT/uO7iFiqyUj1+
UvqNXN1oCQRTpDQlEhY8knNo7mcFIB/coycvoTgxfVxqbZ5zg6y0V9YaYPrVl1etdqB2k5IV6gW2
+AuDzbgslWmdTwMEVVTuxL3nBwc9qLIMDxMxu259UwpuIN4iu3Xat+awywRu3FHHM2yn6BzKRLjm
ECFwD+3Vple5XpYpavZZO2xbnBZOwBLHOZOTQ20DciTmzdxtOubXUdcq39sUPv9R4bi+vZrHFhU3
BjOPvSSohRmp5CgApmFyNbd1kR6BHF2h/JxE1/Xr0EkcoHbgBzkUwAYZsnXq92XULZX/Wscn/nFl
OAR46dIs3op8cLdNY7EtMSXCOpRzB7GwgZ0FG8Kj177/okKhLTvXzfjUicndaa+R+5jQm1OKkgzl
xx1NWOW1CXrH2pWZN92JKjwHXZt218EpRRAp0kkk6n8zaOfAMo6Fl5V7gjIkC7gsWCAk0jka006v
oTW31ZTrsZ0ZOC+DX2e7gpnPhjLtox6oNNIpqvzpG8mMdPOLTl82Ewppi7FYaSn8nKZFQwY89pQ0
Vp3CBtpHTLpKZ3ocCmzBCiekRy3eBu1GcpQoL263wW+5m+Au2628NmiQMtxYuuqdo/EuMbFdS1BQ
xx61cRg/jPgEJiCuqa+lmlbX/AVBH9V5Ea+pDi26BnB+da5Di0H5m/jH3BRWCx2TUYvf9x65vfkR
yWKyqnmXb02bzY+EcOvg4xkdaavWDaU6FOhXPWsVKoKcxGw9JLpSzGfM7s79UO9u/nyoRNSBQPFw
ne6E7TbNcURq+3cXAXwr8hDwOQF+R568NCxj6lQIH9MR4s2wXGlrSXuAMM3Il8Xa3NOcx7lWLj5/
zvt9QfAh1itGxrmLi8yw15ZThgHqCto+Bl5MkVxlELJP57naZpbLL1cVOPU+XHTyxxVgr7ZH21pZ
PsMJszbUd7SZB+s6Z2C5nOzmOlAb0IQ5DmWJqAeGWJ1bo+mtdl5nIfx1QYJhXfto9krncogcRadj
kA3mLgjyBgxXiAblhDpI35buSSL4sMpVk32jS627rJD6noNim1FDbQbiFE9h+r0PiumgBycDrc1N
/CfdzaWzx2EdSPrV9IyoQ5WSq3D4+XOHSGY0iFb2tUZKb+X0gOTzL3pkFXg8o+cMWO/hMfeC6ivN
kZwNiVU8W6hYj1GE4uG7UwNOdGrQ+VwqcUCwb9q0ithni6ckBiQZe+57akVdY/OvyEafWE6eTAsV
eF1jTWsuWnetI/NeCpBP1vXp0fLH4dW/XE/r6Lg4Dl7Ro44MZ3k9p8XPbp0t4m2OrIzhNTghIjZH
Vg/827zk852bobe65X3/1MlePZqI+C/CdbDrRyOjaskmwF5TsgIpBNmaCIvvGzqTuAirexrY7T2q
IVukyOVWv9Ecoe695TJ3pd+SM6JMWwErG3BreEsuyvz0pGwq28fKrrZajYbtj0kWztx3XV6g8rIk
7oHZ4ytrA/oAQj32ULv9vK7RNB1rnR6y0spRg24X25uu8su9HY7BUc/KA58iO28mt4VSZhtbQhlB
swQW1wMByjSoc/Cguena0vw594A2JLRCb2JPeVJzRe8Qt2MqsieL3mkZgXcvQUGBjBbWUbRYLE6+
w9W8uzmBRwOMaED/SH5xMhmV+HEs/tqTcTyKJTYXYczHL8quusPg9ANLQiAvaxHNrjjfON0zungB
M8RrcdFDKixx4TZPEMwZjlo1N267B+XjfeVmtXv0hHTXDHVugV0EcaGsbQZYti1nDQGbGnJWfvAs
lV2+V6IstghSfqhF/tz5He5+DTrbfBORUW49oP+sw7fOTHfeIvadEZyMqdhqj7Y/tw2ajFtiVf6q
G3u89z+GPA22btGDHYxuun7t+8r+yxteWtz7EeOcxTkVjfjiCcpXiOremcYoktH6C7AvzVEPBvaw
1ysW0ix2Ld7ECAK3/8fYlS3JqSvbLyKCGfRKUfPY7Z7sF4Xt3gcQSMzj199F0nZ59/G9cV8UZCpF
712uAilzrZXo4wIkHIgVfz5wK4Z8OZjbG4G2qidV89Xodezs9ydsVLNz7Ix2u1VK61clcLZrmixs
q9RDPTHaA/OmPfm0yGV4xSXmFPjckyevZSH2Qfa31q+sFe8Y/kvNKnpENeY9jzT728CwhwQwHmx3
qQAYSCA1TguE3jKQ1jOAelsbaK2o0UE7Z+esL4B9/W2OdYQSPtSjl1lBs2Q6hXZezN/B6ERQP0S9
iI5GBMEHPWHgk/URulqVxlMLRa3jKNQU8MYynvzay29M9/Y0GUFS5Cmq26AYGveRXDJN3ktLpWey
/AYMEyw5qkxPQvTFG1AcQ6e8Tdxm+cnrapWh4QUuu3o76Zl1XGZBjAEPPNHxYkjxyh4q4Z6cLFVA
2JTfaX9uAuy36mZ/1YF6kVn5cwb9EXwOHBhe9FHAGDdIDQmOPjQ0pTzD6bF9nU5QSZpW+O21+yZK
qlvPZb1yO8l+oOQfGEbrvrMatFyw4XKUrEoUN3/HKhTjVni1+RRbWq39XOhIUqq6Oam5hg4g0x4J
lO4bigeAavGxu+lF2u8S5fOdK7h7rW0UqCFQ3z1wt0aRE6isgPBVlmt2Z1MlcdDwznomk2YbaZqL
yaELA/1MqzwnHZASpZlWGy1xtT2HLsHDhHQgqO2J+plzCPVZ3Hr9W4SMHXbJp06h/oD8eNa/4gNA
bWI2aKB8uGPKCMywFgjZf09QAn0wXmgRNkmxtdzHjOOPBU6CemeDFuvBSOXhCm9fx+G3Op7Yl05N
m2x+qNsR54dMB51VzCbEw72QJ72HsvdcU/61yIJ0/5caDanuiwYwZrWsuhYzwtuZMd3MBXIoZege
HBMIvIyq/7a1rO5CWtPPuHEkSa01+drZJN/9PuAnRRDhQEjaRhnQX7V9KWqdH+JSDVfmlakLlbYW
ULa8P2sFfMuEVlgXNGpfFvHe76+95cWnIZt2SVy5yXocamNfs/hrU1desrYMbdhWqYbc2xy8rHNB
YFxbrUC9a74zUGr4az4qbSEYG/FainG4UjgNUWu8DHLaASEgd/Rx0P+kriceFgGvRib9T1qd9AID
racXHwVTHPnoI6Bg43fc8nmSbc3r7p/VfR0toXupHzUe6bskTU62WbmnuDXcUzSOSNTebboyc3TL
S/wRPeHmwCGS5UdMshokeBDY1nV7YDy+6FaJ2pHtOt3FnYdMi7VQKpQWRpohJw01QDcgWzNrW6m0
v1Rt112W1Rb6C7K6XkHeAow43UzeqvYG/UYGgGSlg9eGz5/cE4rQ67oo/SUKWfznNs00lAEn7VGP
siNFQepL7SdTHyEA5Rdh3GX1anJd6+bG0r51NTNO/oij9+yyZxf5Kya3fZ21Z/LTUGh+vGLoRbJF
VdhcpUk7bUDGa/HorlJorAz4aiceqtS/fekg6wc5D+Sr6xF00zmEhjRLu5Wfcrby/ah0L7N+yRO6
kqLvj1Hr57wfzKMVD86aibx/GTP7pcwt9x36rQeAEuTX/zW06N0XDUoG7ziCIofbfIRGlvnnXSVa
8r7Mofl81+q/71o0PYPgDZR6gXq4mcI2Q6/qIPVd5Nibzr58TJpdkWkjijG/fC7r6/MIbRVrjqAw
GpISQlm2VlxKl3s3S0KrfcjTx2GyvI1IoSiUWVw/Syc3znVZTiP4drhkY89Wlq6asGqh9bc4IeOM
zNgcPgqgH5ELGLYUTb4/VrcZap6CGeA0o7IGIPZ838xs3QPamWxQ1TGOLlJKH9hRzznl3qTvh6g7
6D4oPmkj1CPaaXKUNQy2IpMmDFOfgtYqij35sMdRj5lxxPGwfvBmIy+8/iBA2wtojqKyiBmh2Wba
mkJoQurao6EzPILmP8VyxS8S/VPvfx0iUuPWGFI0+Z0jaBG3Jw5ySDPu7j4dDbR7oxIHncVPcW9O
ZxoqG3iZoAS4txxmvtg8YeJDwD+FN/PXEwiXkDkOkb4sEbXm7iB3/wWqTPq5diFvw1R0Yq0FkYTO
OUzxNFxocFs2XJIcdQLo+SAd9i+/W0ZrPUk9aJ8gF0npPCXs7jiCxRZQ5i/hbXfkEu9uKxLZadBi
92TOj5c2t50/TK46FnoJxHYo5G9xd1+FcoM5MSD+59vR0M1XfguVy2ZyL2AhQi8PSapDZbvxl7hH
F++mHL4teYo5WQHJZSS9sFE4kO93RAW2whcWsWafxLIPcpCrbrayZMBiOX0rG8CATcPMLlkDfeWy
0xqfBxyZ8QAITagQWZ5/9tg/ZNRDll3pCo1Js+ukoww48Px0d9HVlIv/dGVs7T75/b5sVxq3Hkz0
BiMWDuqSBZ6Xfb8pgAS6moCG7cY8k1uXVeWqclwAJp3UublR79yY0NBWWbJy1SIDoAU+uF4nXrIT
hdAAIKEAC7jfmlkEMo5l7SEEgTMsqdskMwfREgmYF521bzOztEIDhLuLjmDyUVgMpCQ4Y+gcSqm0
rqncfcLrp88Zt6T8Nun4lgtvtB4B1iiCqp7MFyhf8VUPHbQHZnT5RuS2OseizfcVr6Otrlfg/Ew4
oEvbeR/xPJ23HM3pPsgsak9A+jFzI+qrzy39SJPYn+qbxBx/NLWPFmjzEEEZSQJ6hUt3nD6cUmbm
YuI/GtOjGRcbL5MvXm9hV4n0P3p8lqoCfFG5H5es+oqqrwvhJtBcIagUbZOyB0MWn5fR1emLP/cC
9ROLgRbks2ffyK5eFXU/WIFjqqzT4VZCdurIfZDyPL+ofkRrmo9Y5Ybe1DhH9BAYUG2Kxg1QCv2p
053ulDdfVTei91mPXDfejHB1bv0xeQ/j2tCEMfrKryjkPiHsczHp7SHTEnH0eSWOQBWK490knztP
0BUNkk8AQwBCjPRoYjVhTvanoH6qHris1BGplOiRZ8k/+sj4gaxpPu2DSWGobnogT991+jFBx1ea
WoIEDnpirLPwvgYd3+NVX0VIas13pUEY9R418+RClu4y98KNfHO/ETgy3g70/Vfp1dsGlcxrNQ90
5cwbOtSz7GXCH3jpBVP6BuybiURd5V4TO/au0Ipo9iAr/fy0fAQzP/TUCEGrOXZZ7lvWLbah3vNx
Nw8qMYkABsSKICFVJhC+CPMa5Emi5Gvj9EHO13xpnO4mCkpPQ3yViQL13I/sKVT6uy104yRRTDpP
yHFOYe7nRujgRbYmSA6rHX5R0/hBGptpIj73Xye0CTunOIJv8dybeR4jctFtjk1inf8gi4bMM/gU
0OXIO6DDzPg0Kl8730PoSpixhJLT1K9NAzJK5VS/2VrjfMlGPxgr33pwZ6uLM2/Vg2izo8mq0Rxo
OfVn1Q31qihkuZHYQgjg16HhhDcf21eOA7uWGoDMbndJ7MZ7GKLEu5Z4vi7BDIewo5+mP1OaTBPv
AYeQDDIE5ZeOJy+pB255oKct0AXG8MriLD2MsxUrwa5+rYyTwrcAfAolUXZh/Rpf5ShcllGMjPW/
LrPHaovu4Dj5Oua+5CbDQRedk3RemR1EX3Bp2hpQ+srZ/emjaQr3DDyOmWJmSNE08AhA+MUulI58
TJtj2zDfjAYPVBkgJ1C/gHzDIfHa9OyDbrLzRkDgZsvS0vRMV9Fsjqhg4P0FmaowBt9zRc57YIf0
6hJN60QHJF8bCQ+gTCy+x9GViqHME+R4+pUeR5PbfNYMmCBLBooSiEX2Rovt4QQpxeFkGjG+cb9N
FStNAfTqigDwyG4JZPM0xTiZki3gwr/WONx21tk4IH+vQxcwoFuC9V3yMr8208Sujak/Qb24O7ig
/15pGGtRnDwz3QORiH9w8nW2hFJFi/fCH86amU8xskKHbr7T39YCextqVg8lxYuo9SKcwM149mL1
bEnID3Cn0p7BqT13rTPdikJh3zImHHAtGRBB0u2lG7htVj+UnV3ty6HPt60njKeqMN8pAkzEI8po
8i2WrFtrRm5BfjuukWlwPXtXcVbv9EaHUGQPBSTT4sDMk71ckrdCTVEFHpDjS9Rf412vRro9Znh/
/DtwEl65LploUJ0S01Y0zg8NOgxnGvyi+7i6+7q6BVsB4nV316dYxstpCym9H7Q8QY4dtfD5nvfb
mWYPyGf6cRPF+0s9tFB4qwvj1oAYHNbo9L0mExQ04yY9iDaB9v797qKrahihj4jdcQwBCGhC5RM+
b4BXtoXk+o1CIjk/AnC6W5FJE7rEK8HXrJBubo1yK6FkBpif0vaJEDcS1QQhfLiUvgLybh7wYEtD
iJYZoV42hRnQNAVCm/ightw/xF70bYxTaBqQMpTnlzudjchUQQhknHWhShICkZJ3YCbN0L0hdoZT
W8RvNapKZwfo2Cd0eYpCa+rlrhRT95QMo7vNpadCmlWtpc5QCP9Ok2jzB0klLfluVBAZMzVXXO15
6HEow+PfLcL7BF0N1ah2YsRvm0w2QUCEruJBc08T3qd0E6j3Ab5Pt2qneKt50P4CusA5t+KtQN/E
o5950dGdB7r6m+9vIUPWglkopvD/Xjq0PbgEprlGNz7t0MzqYshNa4e7SVctSYrRNNkUQ4Oco+9L
Fp9edZBFM4zgPkFrhT5CwdZvwfobLCcPwNzI93GXA80mXW816JPEns0R2q6dSnmEwpY80tU0z0BA
YGN7wHAzw62h/gI9hNKDeEuoVGZewDSb826ySr1T0cZQDynU42iMTxoKiF9Tz7DWfTrzVnuYSMYH
6KFUgmjXRUdbJmk41AN7VJOzbVJ/OlbzIKQaiz3ZTq93qKSb/Qb9zpK9RyYFGTE6tm0oaLmsavVi
uem4N4wS5cCs4KjD96kHuIGOo8iUKnUrawkpKYcfh9ki1z2OTKd1spXmdsWxkP6+Lpz2BYDFbqcl
M8GotruvUO/FuUHo33ugQNeNXmmHpObWIz73nywzpu+yyfGuiIfshlpToKs6vqFJIoj2uqnUqo/0
KYwicVqqps1cIaVyp8ix/YdM6Iks8kc4ogXgLOWr2vKMleVG2S5K+fgl1+vpCL4ueojr7E0kQ3oF
pMM5jhDgC7qoal6QXEhQvo0karAw04lZmwosEGDgM3vl+KO1yYiFpesgUSrZ7OQY8wv56EpK4zWy
GaScYoCKvfnV48xDaTP/6vDhJZO9Otz90NPpTxr3txRQQLNo35lQ3bArjT2gtWkAFlFaIVEY9YFf
91DWmUm1TRKnu8jWvoJQfrWFZnvhVCTuyYAoE6oMfNrghRGH5kz7LnKrCvQYBCZnasznkQObQeZ9
tuv85kQmzZKpN2DbtLmbiv+AQ1GCNaH4ztHMKSRSp+/LPgSQSEBHB5TPPLF+DIlfXQ3Vpq/dbuin
/NU1bG2tY5uMV+vPyQN+iJQnAE4FH8meNndpigbFgIPZA1fejxHULQo2FtBF0VFeY42zKGBkEdpn
q0hAAYwUMOKqcrDt7Kcd3cfJ8PyLYvs2CBaDjgu2eOQUyTPwWv1qmn1RFA2r+yxdkS/nGhgQHqiP
qZlzfMxmvxqHadj4XaF4gLxgu6/iKYHuiwbbf+/sXELQbKpOqHya+6Y1NpzbkDEjnwR3qQlkwaol
hpyGAz3oDoGf/H3lCWCW8aOHxi0krbbWLCNQ1NPD4MbtWnKp73TpxWeAh9J1BK3KlRZlydmtNVTN
IRWeHJo0QYJRVd1GST37MqncDSDOrv9gWrLmTTz8h3nWuRmYAM7AtvEKwV8ofZDOUZtsdgJFxLMw
82zVNbEKIXoJXacihQTxiMqOjY3yYcwSIMjcWVDaxzcCKG8O+T9/vPS+VDuoeadTH4DD0+OUZWtX
0TTadfDit0SJ9EAW+WOVugeBkysElnKoFTFHPALMkD6ik3IVGGgvup8grJquEv/JyjztVqnuEumO
sYtn/asULZFR7p4v/xji/FUxnJvvLigMOxDzU95MbThCwm+61jGeLb5A7zBHT1qxjv3xoYYWxEHM
sxSCsxUSfHoMTALay8rG9/ZphDy1ZY46imPo5Bgl05PdIjWLvup4WGoPdqTxB5ZD4iE1jW9kkV+W
ib0Zc4+v4nriS5jTDd1KL1W3pbiurPm1A7cZD3P/i+1A7UfE0tjYIy/exNhuclTYf8QaR+kqsaeL
xlh1BntYW9HxPu38IMW38Wude97aiiaJHnuyRaui5C3STBv0ycH6ngt9X1PpNJvsVdMb4r1JMlSn
eBm9GMI2whGwHhQlnHY3obcndIHQgFAbrOfatuMAyf1ZWDEW4tAA6REstQI2IhP22e7mec2eBXrS
FHkwWg9ssrsuJi6h6Yl6dGJkFx+nkqMyUrxY3Jab26pCean1IH3s+0N0WMpN0E/94oKJvG/K1vVC
V++QGi7dJBjLHtA9o5dhKx3t3GJDhixjkwOwaVpvtrD2vSbFe2chydVEMn2qtGjcRgBk7qWYorBw
cLjwtHh+iA4TduISjVLJpiuFeuqHk2waIDAn1sDzXEsQzsfc9qsFOGUXeh5qhhChGiJzDEf/quMg
vNfdrgEqYkinQz8PdEUDsyDn5oq4CxYVqxLN9E6tFy8SVz24W4siVVPjQa68aE1iVAOpFPz23cNI
kor88z0AFfABFWw3d4VVXY/RNIxsGhY7dmt/raXNT2ca3UMJXQgVmJ3nHsg2sB05mPgAP5z46N0D
Lzt8dmPtr4B2gTKoVxihPcb9tavQD4uuBNL8K6CftDX5olKP3EDp4xg04Ott74EUzeL8p6pTtf/k
R6bpXNqdvY3YdMvd4lttqAaH48h69gr1LR/SJPCNlm+qktXHSETDNhsz84rqmBNqcWI9AU8AFIQU
/bbvDH0TtSIOfNQXvtGVApF8ubr7irvPqj1UCzQoXrWF8cDS4QIB1/qVcdT6Oy+ygTmHCTEW6Gml
Quwq6dSvAFGkkHqU3YVMiwMUlfovrJHFFQm8d1pTWS6eYZXvhhTk6K4II47HHZm10X6RANzHZqFd
GmhM38SoS8Ak6jeyaFC14kACWvYu0jqG9gI2O2TzwFBTxIul24KkgAI+0lwbJooZeGIYT2hC5e19
K0tXNKti3bmoSH8ga1lwyfy6e4qZzNe+ApLN1g3n1gKSs5FgO488vgJkBGCyYNsKyP5rMQ/mlMQ7
iMDlweBCHT9ADrS4WroY9nWnv0kFTRdylYqxPXrWfnPLDG0O7CTdOrIsAe/T+0tmGKcaBfwv5Or4
CBU/348PrMkSwElO4I2k5trXy/pAg+PY7hZnacikKHHwq+K1r/RuA5RQvWqlNtygLDDeoHH8rAqD
gY8EFw14cbXryIlqPDd++YoK6mdFau5p0TSvpMkCy3vJ/2s5yiVViFwkjslCjKtGQGmNBvR3qIqg
jKFPLfEPDvkGzAD1VheB10aYWgLI7SG72ZnATxKfoHVSvFmgeIFD6C/tnk8TXQSutG9p+17WiQbq
FE4YU52U3YkOH3TOmKzSx5PI7YKxQV6tkGmQOGq8lV4F0p8ykfB2QRwOIIwXn51C7ZrRS6CGyLvX
asKOaCkl5hNIw06mWa8uNi+xXTjPCjTw62hq/5Bbn5AIBFzCWk/2MK4NFYtQn3P4CmpfO5BFv0Iq
EfCa+Lc4IU24WfuVwshPAoV0RZM+Jsn6Q5FwXk6TkEFZRWOza628P4Aa3R+aKPq4MtrhT5N1PTL0
Inn0q8ljOw1fnGPiVm9xNZb7jHfjreieUMPqrh7t6NwE8LCpnPD6HX28zdz6qS5Uou+ReKz2ooxQ
isytftMClIM3ky0OoKnugT+Ijr2RFEHT8/6Wt/zNB9HyDUjJcQtSCn54DUveYs9sgjSVMaiJafNS
AtKBumny5udsPA5x3AC4jFUMOgVh5wNIOybxk8VTGY7m0KG5To6a13ylz8PddzezSrEiuNtY79vK
DCZs9mvVXFOtKPC6LyWEkMTKtMfhG5JZAgKYPsA2eoqNHX7yWQtRa84BOBB11D2lDZB1rdSBVqPZ
GirM0mUBTZLL6JNLmjnywgFi6pBxFFW5BcldVQ8Qym8C04rKtd+jREqDB1zhSh88/M2x/I8AUvUn
gGtPtd70z3kO2M0AteitZ1rVgc+yW4V4n3w3hYY0i644P8w4mdJ6taa230pLsXVjiGTNIGAXdpMX
3ao8rCFbe3VrlqJk5o7GJtUatWpHGd+8VsGpd+K1HLQcaTwsoMHIbO3gut3D/A+p1krgXVZV6sBW
wNNp8aNqxnzby+Z7BJDR0ajsbe3PX2sqYdHwe2Kib3/Bf1W5BDZYxwkrqLQ1ZXq163znfXnbF3Xx
E38n3fcGMGogdvzbLBWyGXZdQAcHrGZPq5yzMw90lfqxg7o2FNEhP+Ossn7KpoCc98DOl7sqBsqS
/H+EMN31tsBOvuvCdM40+0dIZ5RNULlQt7/PRDYqKMOER2yTTW2A5LN+coZiN+RQkyTL6kY/D5cJ
C2q62EnluxqIrj0e+OI06tumKvOznICnlgYAzRws4SEgJ5SncAmlp+E0JKfFoonEHl8hkgHoFuS7
sM1P23/y9Oi5ZfUeexWSTsIbHqFC3G85T5z9aPv5lePhFTZlFn+zvHpPazJRPqRFid9b368znv5T
tmOHQjnvHlPLf1fIpRzJ5SC7evFdf0/WKMr+kbuQAaqhOrwuh1o8mO4P4HD1B7Pq+NpAfTYk08Wu
MtAs9M5IZvHL5IwNuvOQztdDr7Sj0dhbbeBraVXJay8m7+DUPX71RdeuWGQ4B9SM682sNgtNOw07
VQh5LrqeRoX6a+pfOSQlDizvFHreVBvHMew9lwm6ehm82BsQH1zl3TAhK5iIs56CEMp2tZu8jLZX
reVc1AR+tjlN3PfCyofWCZA1HPLr88mJhmk+Id3Nuy+qr2ORxsucMUf9r6GflpcMNc0invMp8ZFp
3sVjmo8nOBJg6Xqcm2GIKc5PdKVyCzV8soEvy084W09HTx1okjcMqMH75LLWsXCKcLTvPRj0XZT+
NNCOA1j/Mb1GpZ8cq1jH80G66hVgyyudAiCz9+bhq/acQF91E0eC7yFE0EAbFEraRjZCjDvC0x1K
c+WZj1r3qpwoaLvefe4g1Xdtu/ErRVl2zXZo9IuK9bzIwaE69EHn2ZPZpQAPeUbxMHoNWIwjW6JQ
bq02bhPfVATBMoGs495tbHFRZZSstSl3nrEpA+azGNQ/Q/mEd57zH1+Mz2XlV29VAt0z9M3KltX6
oFt7pG/EBdvMj9WVmWR4Tkf5vFpmkPRI3MCeitdUSfEEsnK8d6RwNpWDF5KcoCoK7vKPogX53ys7
52JAc/KcGj56hc4TNX6Ruoryb5Oj21DpLKqD51dsNwwp2FGZaYblaHfXrO20bR6hKX3rp8XJRQus
DQNA5AF9uq2V45j81Uurn0Bhlf/EgL0v6jyDjtpWayUHKxpnWZUce2QXbZKO3eD1Rw0nKBSCpz1Z
DrBbJUg3hSiDe8xiL3NoWTMcaao2DEjPxBAIIHMJorvwAvoIdc8yYG+dGIpJGPBrii8uwHZ+os5k
3N0xoAmXeIK6RC19c/tpgoIHqzPDgUH63p/v5jmlRDNpI4n3VSq6BgWGJrFWeJucM+E7L+hVWJ+S
CIydEXnIl8wqy51rdV5IswySXutCTGxLs0lT+UGE58SRZmvPv5mtb95qBunxJM7TXerhS1OUziGt
zfjcxZvGgSgPoEGxt2YN2KQqVd0pKqozg8BVtGqtwrxyBihImTy0hpEg2YEhhUqGgLrlZYlSTvGA
5KB3TFQN8vakQRZTqy2xp2Bai0PQuIJAtr2538VCEWvdd6YbuiNU3fAoitW2w9d/hQpgc0atFfij
OcU09Zm/FpA0X3MIGXzxxNDcxqhbo3wP3b7RQQUs631zT8EajnoHS4eKXgH5whMvQKCGXsZ745Xx
/s63oJ3y7LddfPbkv2+ef/tl31ZHJvydndrGkYapjlHG+YsZ2cLEoceXwRLnNOg29fnyj4X3eTSZ
MtdA28mAbq7nUG8pdZ2hd8av4gSOVe5KDEKuqLRAw0Tn8ntd4u82hVK1YilmkK1LyF1nSLDnSYSy
r+9Q4xzr7LQ1q7bj4DWB0QOsYqCWe+apAboXXaIfjnVOgyFSJpDFVXZ0cdADDfxDUC96MYEv+i/9
vDKHbJ7pOg2oV2m9uQvo3VeSD4T9aYPuzGVAE5WOXmgDy419jt3utU28Z0JvVWmN14NjLxbN/bZo
bo4k2BdUU5dIYn/+jqwS6a6BsGBr4uTGkJYb62S4Ev/Wyvpyw6yYhTTpSikfIYpFc8uAH9fKMiGX
SlRdl3fdmbvJF5qkNamHTnOK2eqIFkvf8HD90qaWBmB//TFga4ckeX0mt9K4qyMfbeiB4E09t4fR
zmZuQWqI5qE23G8aAAmwdVpa4PyRkKEWOH/YfyRoaIpsNdeqlu44f8zTJegePBgj6WIf0UBiDKmo
EnqVdYnN3ko4OM4khgtxGfTv83J0W7/RJUvQwq/Vxxmai/K317gN1FZQcU/xGjTHIiAVIXvWHSIp
obtJvrsCkWYATJWlsbeiEAoGmo0DM8jHkGjdlrTim2X/VMTHI0svft5Z2lTfifL3RZvQ+YgmCvq/
1n/y4B4L/4/uiLJCa/iQwdA7f5N4jQdog+UBk4CrNk18NB5zD+jtJw93f186aFHQmy2aHenpENyD
7zcw5rvMa5E/kUBQ/LqxYq0f2DqynNKT/NJPbrFCNQsk79lUzQAw5nwl2ajvKjf9B0y3AZyd2Zep
ZgWscHxQPEr6NCh4HF2i1tYfMzWhbXrpm4eiTI3Hap6I9fJUzRZF+PZohpniEMKaF9CAkkZQtKhl
d0Pmr6qsG5YkiFubz2mEbk95EaMpSSnNbq2XVhn6uo7iBbA60Epk1R5FCqR4czRb7HgJYBZp0yyX
+GzEomxD8jafVWzI+UnphuRtXJCZVnkLolqzigrwsaAL2eDBkluzRuIva/Intw/Rd0pik8/85bmS
1fYaR0vnQI+Qv8l5MjE2qwaAzJAeOp+eQeSbUGLa8dx7IguhxQ5NQeZuRl5spsEfOqC0ehpvFhBL
J4r+202hdAsl/rFjy7OypgciBaazmCiw+wcoHJ3zSgcnz0svd4D97Mpn15JDn81Y69OLLiEoyRPR
gB6fNqexqd+X+p6hpl1rmM6Vyns23iUhVAlxFkcvSDCpgUKaZjySHIFTU8Yzee5u127Z3JAlhjoS
QmmQzfh9QnuTLQHw0/nfXo/AsSWTgPt0RcMCz8+iEtl/owr/8FUlZMI028B+EM29oByGjcBcFSAz
zrPNkvT/bS41Ag902G2kDxBjbPCvNtqaeKTBQRcgqIsY5jYDjGjxuSDq2KxKLxQRW3ZyAfd4DyIF
x65tEPitgFCOLTAJb+K1rx8tC5Qs+lL9Nr2s5WEHMahVrRnxlQZrjJJrGiElnHums/k0obJYbmIL
da9PEz3UT5DCQBXj9500sJcCNtgQB/2d3nLr5oCC+3Sg9JakPADlsXxMCBRg9nn/M5ub49CAzEq1
XJEZ6e3PXAMc5pOfTGnr5dnm2Cv1PZDbf1tfjblYjSkyOoANRat5G/LT4+goOWTjV+lk/dowofkE
8nV2Mzz1/47wOQ/dHC2Sisg/a5MNfIosUFrs6qY/cFMPCtWA6yWGDCX2Chqj9qybQINTOdaxapxQ
B7thcZEfYrEd1oFZXhlo9biY92Vu4bzx1gLB5d/LjFl3AbrxKQCfjr6+L7jH5XZUrHtUM1Y0SxO1
4d98ACf3d8nWvHdRpZbisCi7ziY6WSSH5UlEkq3RrO+KY+syIYlgRj6a5cyG7G+xYr1CT19ZHjQe
m+fKbYxzJdHuN5hKqItBA3el+xZ884QJ7dUxINvojHgrBxOguA7J45Dm6Ra2rluryke/OgqkYciz
ZJzlbt7iKa/wGsHNaGK542IXKwMbmLVVDmxvNEP06Pr8yS/67GtuO2xtDkMOGFaSfR1zFRootiAP
mQg0tRtRo0WjgI3Ui2xb5lG9yptBO6K1o/s6QQB91tSEMq4GuWLrpbXVw+ABmGomAr0FsnLa+6pM
AvLRwGO9udmQpm0gKbD4DZf/ZD2KhBRgjE3oO74DAgrSSNRJysljELWwX4L6/y8fXSHxj1wSAVrJ
pkDuOx+Bn5Cunxbf72oiWbg3IHtH6Tp1T9CN8nvfDQJkaaStaZJSeGT+mluyffeIzPg+lIC2U/jd
TQsxR/e7z/33/XpdoZZgqa1h+x+JUcqOkpnqHlr40iVvvA1H55b9AChqubmnUf+27j7r6P6fy5wh
xemFppvKAsWNLrmdDP9D2XU1SWpz0V9EFUIg4JXOYWY2jnf3hbLXNjkHAb/+O7rMjnrbsy5/Lyrd
IMGEbsQN5+w85D/AkqR4otGa2l6JRZoYoxPNKm1niCugDrPakw+ZtSOJ6yCM53mM+X5CzBRBbQxW
BBIrmgFa/B+6/+oXo6ILSBniQNtFvffn4jreHhUtxcPQ4eAQ0JQGG4WEFQOHdi384kHraUa6pQ1x
/i6iI6nu15NLnwjA9yN9iYQcrqHX0kzSJXGcCvLUNi8O3jmQCgPOnTcv24bneFVAaSAgTDBD4Ypf
BTSlAVkFYKwAPLhSVq1/05m28VV6h8x611/qLPBzBmaCWjjtTGtpRcVZcXbG7ziEmsYGkDfLJe7R
W5qCWxWs5CgBG1TJWA4in/pEU/Kx8JTfOg0qcFoJcgW04OYmSIbgOYL7KkADbbVTTdlnV4b83Fjs
dqh+Fsl6p9PLaBdyudPl4JFGaqEAOpG6hhmikxwkWP+8pt7a8NpqB+wCGbgKBcMx+DEqgLje9F75
iCoPBaWg6sWaxVoNtzrlM3TOsesmDyCgyk2paCeaKSOLJ1B9tIEYM4SA5OgjMJ2JPlFItNmlSa3u
ZZpHoAgNeK1yjTxGD2mXAk3BBLy4acyA748rg6FspwSEXTFN80Hw/A+gTMPCW5yUHTW8eHaxgaYi
sHCua8ju2iWQnRViHt2fkSwCbT29AMzMP2+crABfFAAGxU9Egz0rzBEbhRWo54dllfVPrHe8t+RG
WgQp6oH3QKzuL23nAo5WZsM6S2vDAkWzktcp2ReRgrhZ+xvO8GfvpPmerKRfXUhuJcgoNutU7Y5+
hf4yeelpnqfkPPhutI28sNlOKpoxTj6aCA2KcbTMOvMSiTyyDO0IUEMVASERaI3zyctxFFf6KkE3
CZAzdw2TzkUPTuigWn3MfkMxTHS40/9SRIm7c6Gl5OJjfYwCtnW91hu+C/wIC12ycskAi53YI/4H
XKc9tO2IclorbtMn9L372wS/we2NkiH1cMxBsLv6gDwqfeJqsJBbfIimBq+fWEt6YXjmJcrKw/p9
7jUO8kXIOG301zbguLqrFtenAck+eiO3c2qkm7uHw1LhZY5VYwPO8Xq6clwAeACNCHxkhc8Ai1JM
ucuEnA+sDs6L5ZZkVBV4QTVkKRi8YSbdjZncJzOqD3k6fSNr2aF6pQaaKGEzlQq0iWao65w6FBcp
hKZlntsNsBZxEbBRZjg1odUnIDcaCNEJvWTlxrMtMAYaDJWg6AgBZQczogvNFsuKLshvKfBSZbmZ
Vl6ZosyXVtECI7K7oDPRrp26aHawVeOEgptZZ6RbiiQ8T2g9v9PHaoFeVU+8QBNZDtz4nw3kotfO
yI0gLzDWO30x6dTpEU3I36jmpzNVGk7IL1QfhEYXCQ4upTOr5Qt5LFQz9Or3Sx1tQPR5iOne7EkL
5hzoHgDaA8cV4NBw7Fs+9eYsAVpo/k1d0mBICfdjJpe9GdfJlxAIDkHNEF1G4KFE8QCYUsss/WJE
kX2Oh04gFpAan0dwNueKiQAvD2qMcTwK1YA+hL/MLuc7klYfF3lFZ0MKPQhaSDIS/S+rtZl06+ba
x8hCb72M1qXAYzgYaOYnlQNG1nC3XtafQFkWrHMy5mAoPs5C7I3aBQFZ5A/swlUsmWY0gO3nGxh4
lj3ppah++N0s+cf0ddHqT0udn/fVl7nxoSv2vvMNqSqU0arbudn7zSXr6mmIIrQofrRcFF8ZxvSp
bK3oIUaObuMVVv0VuDlIoAvmXO2pFJ/QZH0kfRka6Ff3Jm8Lwh7UAn2ToDVB1zAKq128sCtklfpr
mHrvGg/AuIBz6B7NhoHyR+lFN7ibsJby4nQfc5dnW6NMzTMNXtSZ5wSsu0VwL5NJe2pzBpCPlzXa
Z91Dy+Tu8gT05XqPO3Okr3vj3mSRt4nRwbCJrMkFWwv4xqOQl9tIdA5Qy6GjoVZs5NJrhnJVkkwW
4imnWczAaXW/Rm9h92C+vje/uSWtATMLqolMhEv0On1Vve3NVelW7nxW8yL88YTEW1BEg3XOhWWd
bbxq8Q1Ne9MSBdgCKxf078qBhlJ5kV2LNGtM48WFxHUdeYds2tpDx4+0jFQdADfwKvy6hJRu57So
sgOvIZgwA18VaVJlJs2oEpNmldOwsxZX75oKN/WakPZYbfe+ej/aSot6ubvwQzO2EequUR+q3SJL
IIvv2uNmRjlNBRJeFIfue9kllzA1agB9jyy5CDWQkiVTUwVAvQXKPiksRJP3pT1+u1mp16BOh784
rvvf7FyjS/GC0hSOEpfpSx8htdW5zTt8nKsH9BSj1KLFYzLQcokPKeKGibHXuhsf2gFsPesO5OJT
iQZNaVhCFMviWyUEAwoukHfDX8UwNwev7/IHZPXQKKSaAEkc2bL0WyQd8wfe4mk/FScSmNLMrofj
Lfmh3btALyI3gIBcg4tTmU2UVQFt0/KCvjKrhylBqFo6k7PRN06z9e7pXlT4wsv5Vd/szc2HJUop
06R3NjfKuWuaYVsWh1nO1tUCyU9XTrKp92icDbfIfs6Xoh2qJqApDSiIni+VVpJMlqBO+XTRTndr
SFwXAhN7Xh1JyXlUN8HN8hvt3Sbr+ogNCMmY4xcL0I0Hrnp6sgU1GjTYqmjQAQzQaqiJjLMFgNGN
khx7pbszaB256P3jnO36BV0FteuVKJbAINrlZUAvctQj3Q4Zof4FTUvmEIRNUa0+czGidEO7A6hy
2vaCZRuLzmlvntbQzxfh23xGw40659Exbhh+gujUIprhnBOC98I+yhIUFy1SONcZVT74XxBYTdNI
9jgajjVgTss2X30Qw8xAM/rDm2brEhvw3l2gvLs8ffG+3zEpmnreC7Rcko+XFQ06/tSWAJqe0ITX
f/bFgMawkqEkNmkBJByN7gJ60dqPH5dhWDZWjg7TGKThwEcrquU6zpHj7BFp6RGotdFcEQkOVD8w
zl2LIYaX2fZIVcrxed2ELH3pDOeSTwolEhvTNchQF19toO0AMEztkiiWvjlvTqmYAHCghtHnGSrj
ULndgWShD0h5M2XdwKAN0TnDTETn1Zqqql5WZ3gTAzDgCJ5hUvLpEcc9diE3Mr6sV8v0RW3wph37
KLvQonU9ed9tP/bAiAa7wR6FgsimF0ttnUGBiyfKzwOSCda5daIXQ1N4P7z/fQlZUQFl46lDa9Y5
bUe2W+2U2RfhjuzA1Rd5lff4Yu/UdzzJNNOD1rn0BCDLukabHLXR7NceaoCKQOvf2oZ0/8Hl5nJv
bePlQFmVQ/Y3GW+c356+tcX9SpOeZqRtZR4Gvhxy/DP9+MX8+hd1c0nZolO29Go3KHMgrqDzeQCN
Nmi5gFwIOAnxOqAPBUotk+cMQnvwHalFtJzMiQV4/3U7kslMM30Jvc/NvndXJJ873d2l2FC7e6cF
woO6T30Lv7wkuaw3SEturq4vt/78d5fqkKkHxoDZ2VEScMNujiApFheh4g2LOY0n4UiAR0DSA08Y
2qNIJuf+dYU5JrD8vG71NheE4ferfdWQl8vHdffIKqs2wEsCakBCluzWf+WI4fRDUxoqdThp1GDR
/wjJCx2RtB11dvHOymW7Lpz1HlWfdPGePFtWOQJE3eqDp/aj2boTyTf7jyiAEWDB2vDGRS1hiuwU
DY1gL7N/17EmBvAm+fAp/E9L/uvWd3534v91l3dr70S9lQkOv02SmOZWpNEegW40OZsjwLEKB08L
gFNXgGkrA1QAA0HbT9EbT1PyyYBNdVyk/2nJAHoVjHOOlLZaTINwQCbcdYB90rp1V+SiRzBVWd6W
9jIi1wKBEV2hK/9GSKrclgnIHtTpkYZOne/WSmAcw1rU4Vh/kW5QhibFmWfrOH/g2OxcUp6gIRcx
Td3oK1Rst13GEFkkYEQoI3mYFODtgGFyFTCQGxloRsjKtOrnLdc24leDHMrlwGXxHfgoCOiqgWVm
t+868QWw/+DBMUoEdslQl3JM9tRksGq5EefrGrKHzSVsQHI0NDz+iHircZqMcVbQwkCPih33kAHV
4gDApOI6IGB1jYwGMcm8CFBsh/9l0pEVXXUvLqRbzdL1s10ohRWQjz8boF3Vm9EaLdLCZan/6LLc
25M+MxGEGjiKvGXqokKR+/nw6CBdNtRLfTEBuv7ooZLskfRRJ8erAbTuOz0ZTccDIVsC+im9oHVH
hymoVmvboeFkuzqqTV3HOZtRDETgn3NGOl1EBp1HItGzgXKLmi8A81bJRfveuemlTlE+gYuwP8Rj
3QAdIGouxvBjNokIaFEgQ/okmiLck5X8tMuNrscx2ANdMJ+YjX7Wzthb1hiuotlHzhMZRNUVQBIv
5z2J2sAb+yRzK7pqlemmy9UDpSPSokFWMe9MATCa0UCBKl9Fq2imDXd+ke0tAPhUjuRzt0Rvo3fF
ASVGAjCu0WRA7eTcM+o98TFLQGc91IIBwEiCGN4KAUiBsrunobFyRBxKuTcG3z5nDQp0rArtVwFN
aQBHB+pSXwdyRDXSi06vq1oQy7TtFG9IVxrIigXarPdCb/UPC+2D+oPqXCenFo+ACw2hKksQXv4i
ks7iVruv5Pw3m7nTAkYNLmTQfm/pXpf9u+96RYS98YBV1wV13bD1u8TbE6x7VNT9tS6j7yQR+ju6
Up4E8PyAUAko+QJvj3gTN+MVKD5DE8I7dLuvq8k/YqgeNQ1nOtOCpkmTU5P2wCbJxPIxX8Br5+b1
ARR22fsQ/bRPSWghHo4Opa/Aq+WbLupwW+DT+ey1gAaQJfuaZd68H22gVJEb3gyCqpra3+yuH1Bn
tWXOCLrt134dSjRXyYzAJSllzH/kkm/SyqgXjrZmYTYbcrqx/GOK95xT2Ino5IBo5UoDf51ZrEv6
AAXT4HCNUHahDExafQ5cqtepW/QgHKg9c9MDy6QPohavmjd2msbohziD1H0TW07cB6RrogWnU3I3
Gzz8SLmgQz2wBlYDeAD7rD7mkC8nR7YN6tzBTPjgNz4qURIL/6sK76ocRbJHlY9YAa5ItwJeZU4e
XtE2QCoa7kCv0CWSgm8X7a83CFn/z6YeEsjmtmfx76NfoHzLlvJz2efVpQn9GOSEakpDK/CpvpGz
caguyJn1G3Aeoyr91ZEMJNYhIJpy9Cus/SIilz76BFXXCAqOUrS/Nb8bTuP4p1qB4vXNxNHftYRg
C63TZHUslWV2LBft2GjsutJqGjx0njaozj8shLdHjrRPCqzJPeNzEqxUJAuRmahhZThZ8g7BP+I1
qV10jwFtvEQ7EOzEVbKaSV65T8j9ZSnt8sqQQv6A1PhBm/Iv/sIFzl/uAJuHtdOZBtsZfbSXdKi1
RmFmVuBXpWyiM18ctCvpQJAAT+2zyopkkkkge63boT7vZbXvWNzerU6/3PPuElpcbwgAhtMZgJgm
mFLkqaRXZvV6TDMaJL1Mazl7NXfqFbqlN2Ftplmu9qEZUInwcj3nvwNii6/70zIy6q3uVpGoXdIF
1ApGNYBp1O8RXFOFBKZVo5pAFSTQzE0SRLWEzfyDMIeHO5dsFuNL+QIvLGls1o16tXwZZjvoUiCj
pTx28KFm4wAMDWW69aWryK/epFLVdBvkQlvo25jnQgAWRy0m5ZwCQjSxExR30+akvLs57hTWrm2A
fNA6Zcx3dZICFN4Gl8ZT0Yn+HPppIv8kLdqEUFvOHXRJ2iKftqAQ763oiWyoyxrOzB7902x08Vig
jAqoN+ewbvhDghKIh74GVE6NxuiVwMVAdSRAuDAAtAzYs5b1QGQtCdG7rD5DzGPQquJrS0YOOKiT
9Ax85MBBCLkOuGt1F3A0dBemZlq8N5NPwvIJjE48QRmticze/fdMmo6/ZZELgmv1NaO/YW6+mQr6
PrKcqA603ef1Z+DWFwdgpUdXgGNHV5rdiUmOZ27aD8suT0LQK2gfmoUSOcatXuOjwNWeZ6B+YNN1
xYAzD9bp1RJHuUs9H/temmdk+kyANPTGofPtA0mkH1+NWkezt0TEaQHsps1v+dzpaH99B3rtv+vW
22IDOB24iQJTlKGAaZKiuRTIpTAvyo2ACGI+koYGihWn5QWdssuq1gFgbOKBFOZxrFrUC7D2TG8J
bp6gFRI024FBbxj6XUS/XNy9a/TIBAZ5iUPlzYvMzZuLfrFpvZhfPHNPGhqsLAdeGfDc3AQvYnfB
8Dgt2lPZZOjW/UXgnRZQhB7fLgp5FfBB9IPnTvU5nADeRj+v3Ugky5u4XXX690PWV1/S69/pq16r
wCbaHqwBBFEA0zcvVg663s06bcyoOdFU9vk1BpzNcXLbCT1FynNyG8fYAGMfpRpN+EMb1moKqAyx
4XMl151iAQDaSRVg0UpwFCfNCZFJxXC/hEe87acfwFdsABs5H46TqrEm3cD7XVa1+RNJWeckD7kR
PpIE6u36IR7RO+/P7gO6p90HmtkGn8+gbsauvvsAtuMXvZePaJZgeQUGZXPjvve5idSOoiAuBlS3
SmPur0yJ+Mb9YFtu/s4CG9Izc8wgb8XwiVlT+DGKTXAqwCnvc3DcGNNnWpJLN7qybOF4oYIR9T3A
W5VTuyWrHS5Hb0C/fwVkxzFgnedegaTgXkWKN9IkRTsDBFI7QvS3HmQZUAUGZJlw3OmlZNDraGY5
RnUsMucDSUJtqt3ufFnmgtTH8o53W9oJO2c2SLoaOjK6pfGwJECCcRp0ZsUARy2VigbJQHrPURyw
J19AmaJfiKaAGkZ6qu+AvDLtOU/7Jy9xARfhx817sNjG4RBvegO82Y7Z/J5FCwO1xPsC7GHOwYu9
fl/kQDhEZ8H8SEMOJCUwoWWIeQ9Wxw7GPMwXWbEzcNedZ1G1p8gMqw/AmsGHYQAVeyKevTx2noaF
PZOPgTLAizHHIEwfmfM8eX596G0LpVNqB/CforC3N8Kj6ZhPU7Rkp1IlRGgAXlUGPDF2NfEcPZJK
Un7mzgU1/C8ryBA7y7V23QGcb696KxmB6SwQgHTMsUUfY1U6D57AR6wFAMWY2912BQCg7v7e6o8i
tOSVQAA6hQSQN6V3nNG7BFxGhQlAysIDyLntoTNeIwPwcnEfKsbBM1WZB5QDgrA8qVDTjf6H7EJD
rWZh3jYWKFxAwSoKI9r0Ewqhmu+z6wDhFTkgz1ssHCh964KuqSHa0jRVMs3I3LmxBwpHcqrwKpnl
zAhulOSk1zjNCGK8e7m0o08dL6uD3vfuWkOb+qem4Ju5z6p5b6dy3s2Zj0NIPqELGt+LyAetiVBp
sBMHH1iBWiLk8vGeiOkyVPx8L68m0t4suJmSiZY6bG53wECIg5v9btZ3AIR/uSDPdw6oAlA0Hi43
Q6cez5NrjQWKy2F5kd/y+aH7dxcbLD3r/v/u54cOalLWawJ+YOtb4Mh56xZow4oBeZbn4Ufeufk+
Twp+FIh37bzEcTYmXoRRmOc91onzAikcqzadMS8ZmpmAhdWP8THP7QJe6NijNj2agVwaPUA0zTKO
Vrb04CjA+cTr3zdoD3kgiTVjcsITCXVjyvjqwSv7r8mWyxZd3PFFI3HSjHQWqnkA4fNqHpvhY1rb
eG8c+/niVeBTW3rb2QzhMeoQuUJzUj8ENGV98gDSYOcISOYoOYOVpkdvd1ltW8VaNSfdAFBaPyBJ
D7Yix/qlSAb8DwIiMx9RYZionijgUADkcAJTa8fRRS/diyiL6cEa++iMjmfQvMnoyayL6ClvJutg
SxMvAa86mhlOUoL0+nqnLi0v3rEc4EjUU7l2Wla9FJtiQsfuKlM7JpjOUEGounrJc4q6fezjjA5g
6uEUOqgJR076wUJhIvBs1XSVcdkH59uNOlNUzIkayCHHwd4tLOekVeRBRtJZtVEHw1AxVJ792JYM
fdPH1zaPnkX6O+Jd6AzzIv+JLyzcGiHevP1hdoFjK81NJvN+5+b9wNFX77uPZo0ur6n2rySRXzIm
6REgWv4WsHT+oZ/G5dzYOS5wLIweyYJuaUw8+XB2ypnj7ZjiecgVpQYZJOvDjWOHYGyJY4b634Zd
aCbQWoJvWTvZaR0ZkrzCXymjkRSFOx362j7b9iTAP9Xxd8CWjXzxLlrAjRB4Vf4cxl50IR0YFQQK
zdDBigDW1hUm240EquIKBCisUDC0TUnQoQnki4AL6Dr4EKHHEZ/EGdALD613QLIZHN3LMv8GLrdf
JopuckTkcyNnE9iuN3crgdmZbfOKR2C5A6wFSpDLq2Fl1R5tyhkqN37oyNACC6JHQT58aHCStrpy
FqHSZsqPUoZhE/AQINAzTZma2jUH+voEUENVktV1C17RaaqHTJVoIYKKOi3lQyKfARYw+CgQ8kZp
B9KLc3wnROkGZ0a+qfIIf+7XgQO6CnnyV5lm3K+WM7ABcEjsrB/mGow7Sc2dY8x4dzZMDBlq2gFM
YQzdecaPd6bZqiQ7eZIy9hJ0va7Tu+XklNBO2p+2w6cc2+vLRfHerBCkD9tMnik5RjP6s9Asfs0L
asMvdeRSeWP8khe8W6LFNx315d80R53nbxq78VDc67Oj4aJCJQKP54b+TLbdVO6Opg1V3uk/6I0X
/THJ0lIJ3Zsykn/4ryBTQeV66t8A0ZyGb7QsYhSX4Nx0Wr3JsPrcLSyzfRem7kWKogPbB3gXIh4d
UaM88d9eRSOLkv6DwexvVtiiWccxUwQdPVSEudxHfAHDaKJbYpWjMg5X5ZxYgKadMoRwwg6PQe1e
At+iXWWjTeFEi1Z/a0ztvSeb38s23PTzALprdLiPAVcA+Ou06UGeIIBJlAPP8ESSgWTVdfYyNoJ9
G1NSpmOdbVxfhtspNJo9YBrzATlMGRobauqkdk6alfjz7Z0JXHjaoFtBtVUDnIGepT6OrlsDfxj0
qdM0NLvY9KZ3BfNDxPHREliGFtDGxPwbIQfLLnTQSKfghBlAfRhaWK5tVf/Q4ZsZva0D+kEIbJjH
9nevb9HHo0DRJgWPNqqBZqS7E7WLYWFvdMRgnaVw1PQOWhd1+XVsl2cQIQ9XoM2ATlIxjnRySv5I
iv7TPNrTJwF0v/0wpu4GiO0V8G6MrxLP2guAGVEQkFaofkwVQwjJeiCf+dXRBs0uoFXSadM0Vfz+
YOLx8p6mrrnE79FxcELnOxLEyuorVdJ2f+LJX/RtdcAhnvsfeuGB+g1xtK7iFoqd0tbdA80+2zUx
otZ41ABqc33fTsNoG3cF2onp9ZrezHFIAqH6y/u5elVfbf4FDfjtWZ8A6OGvjwF2Zx64lTfHO/2K
66D97k4PBOtwt4R0Q3Ioew44OpeX1oZXzXwG7kiNU2S0zICRKBtEo5WWZKGUq52UeigSoNOsnqud
XF1a7872dMxaZ0s62mhGZwooSNV2JNNGN/dAFtNp7c1sgr4Ywfu+W1BtoLKXQhVH9233MtO60C6G
rccME6lhvM8D+gs+QPI07A2tudGSvJrIi9kpFoQFDp04Xhg77rFvwvPTg9V47RW1BxvLQGMwEt+o
wWmiU4myA5Ja1zWA2NAA9ZSmvVHuDRZNFw80NhkKBq546/Ee6chDQ8qZYnebzC2JYZmMPEhb278k
Gcrq1WlpPTghVYUa1Wp2NxlqbwqBEldkTJp3NOSen+ynEvDgWldWqM4tJ5QRm9YTqa36tzH2h+vU
AUBELJG3S8DvgbJY2T0gCto9kIFmpEMmY0KduYdPFTzu3Kx+miYQO4wHaeSPYFAUh8iS3VOiBh7m
QPHqig84+LXY4m19aeQzMtvKF4j2+ADhP50kGmgjtQfpwVs3bopusLedEUZXYNCzBQ22PnIPzvyB
dCgEM7oHmoaVAOd5Vp67AYxHdoE4Mw0ktiWgUnAI+2PNFJQuavlUXqIRPWrC+7WiTykoxXAjgzLa
Oq/y6kvLaBdZzniOAq9x2Y5G+D23xZdiyNgzENzrS2PaySauufk8mpN3WNwm3WXe8M0GjvW1HID4
N7HPXKJpnIQa4G7I14efSeoApPUhS+tl7/YSYWblTrpoMgxAxaTdMTKrTwJVL6Cen0E6mbEiCEEQ
eCKR2BSBzlUEZcJedAQSAW6qF53GjJgr50OVuSOQDRiKX4qovQwKS3RU+HCCoES1TGayvKXzq6Gp
1y0yQzL03VvjxiegUr1m3fLXMllqcD27VnSyLQkWgs7IgFZsRruxSbvtKjeum4DgmgtQBiu7Z6Cr
TWZPluMh6pqGTzGaQNBKEGf8nNLUUc2cJNOwiq1CYLqRlTuJN8uZYYkjWlC32g9EtujKacMPoWGb
OzYgl7Tm6n+uDnhLZ1M6v0wNc9cVXRNQBcC9o6iW7dICBsR3bLBPIvNe4rQJPpQNTX2F0Yf2GTCU
kJx4vDx7hseX3Y3r7El76wMtZtOnDNwtmSm3TV3azwJhqN2M17d9C2CsdxHCfu9BcREFuY+iaN52
6XsaCrkYQRMK+6B1RhPXWw6aqV05x+4W9aU+iD2c8MlJjAYt7vGuF5nxRCoagBHV7wARALw1GXng
d1DOs83eVR4g+8jZ8cvxaAvfDaaxMQOA14zXWkX7uty4skIM71ntVs8Loq8qJNgvEni7sflekOSW
+dkvw89FJHY2d+ZrX6kD0800isIW9c9DGLSeF57BSLhcGW+gwylvufpqIHcSW2l8ndwBgNuv+psd
173SARA8oCBGSTTtfbfP6u8Cf2KXygQhP31bqz8p6LqLYeBPk6O1T/voe7m5sPUIbDLkxOmH07eW
i6w4ZMDZRLxRPrSzO28Hc7LQMJIB7oaU2gKWH2vjUBxD4uAre4vvgTTZv0M0oj91gsUBMNKZjxo4
KIWU57Lg/TXxq/4dXr77d12BJxJqyqst6WjgRbI81rG7LqoZDprBJAEGH6H6+6D9+tkEiXEk4yAB
YOo7bdDXedW7RfnTdZTBKFHT1AIYAw3XElH9MvyrBKPxx9Rg81HE2XRYeDx+nnv7EzB4iu/F4L7p
kAK32fGAammWm3waxZ9RgnQ9UCujT8Kek0O8RAA+biR7ckPQvnUTN4M4B3aEk6hYtofo1NDG/T4p
uj9I0noSaYjDGj0XNEVwvdrWIgRQksL1CmdXbtu4MDaG2SJIr3G+fNDbnz3bQWM8/LSeZqRbrPnJ
sqr5ZFdltcEZI91TIJmCy+jOQYmOA9KlBaizpKripDlbqXgmlQ5Ooxu53DCPIxWmYtVkjarQfOrk
Zg1XTy4QD1Qc7mfIThKbpf2qWrmRnv2B7EkwnFqk2d1SrVPr2xxAYVo1JW54iA2kZhVpcmEtjuLZ
3a6gP1MROo9SDvfiCvoTgvOXnOnRZ6dLf2EJ/0DZiFaR+tYZDlD3GYok5R9lzuUpsdEOtCYw+jxH
gtbAoWYGPogAAswaASzLONvlk1ehDACfsQyIUNtyzGfwKqDGx1JDyIGlgiM8YI+VqIt/SKQyIKdL
D6No0isqAM2n2AFwYdcAZpXE2V3YE83KERQ2DkKbblSzJ18NZd35qEFq587fJHECMGJUv9aoQUBf
Mq8uXYdySLRKfzJLFn0yyil7jFnzAV+78aqSbXXKKjDTIcDVbpKxEjsQzcvrJMC9SOyKcZaDQitH
LabiaiQ9DRmqEMB+hvMsUNLPvJBDwBNbXqaxev73hDEllmfVyNbUfbwxq6rb3uCsaOLA2QUhqFcU
y5ZAWghdhYYMyMMHnE6/RFVToiECYeqliJFi/lm80RmAJ46Mkm9JR0MmZbb3PQlQdHVwlmmuTs+t
3Dno8UVTCY7LZEAmzn/yzc0oYgD5+10GGCkwUemhT9qdHwugXb7qHQPEVg1X5NATKKzvDG2nuKsG
lHOQwc3j/lAargz8VjZPNuCgd8JFqVRoZQ2A7BO3eUrrnO2TsTRWH3L03K7ZoRt5xqNvNj8sZd5v
mqFddq16iLV1ZF5Z0qJvR8s0GybUJHcj6DcXMgvTgvvrGquOv8uZl3t6XfQqm4FCoUgGNPUix4Yj
g7PJVNzZtmxkEug1cW4H/xib89ZBtPQcxXI689cZiWQgnUx6FC9pmcx6id5B62jWZ+AhMs2/7tTa
/+6Kpozn9VZohV6mVwAR+cet3PmQ+NY9ks7yBnEy2yee+fhB1WCOQxuAiVmEeAmdzA1jZr8BuyUS
xuA2+BiXFb56J9YGdWwuH0nX2haAqowM/Y6d+VEugF7u3Lnek9GMyjxoRw+Y2oaZf8xY94316fy7
hwNX0AH06AnYfCbKcK52YZko6Kz/WOzBOHImY6Ax/BhkaA3oOkMnm9bRLOajOFp2+F3ro9qNn+za
8x8RPQC52FERLQQz+qXeGU4fvuvlaAAlxGTICFsc09atd3jGsm0d9baBlpBCHkVVAAFDudNCUInO
17ZMriW5kE4xzhX4qMnU+1ymRX6kULOORCevMWnHw1fwaAF/SEWkSU9uaZ0Bq5nkolKwzU7kOTje
ASt26vMQvYIoJ47MuHxHQw9g3zPPu2d/topVRXpbvZDYiNUfQzzkAKII2AIwzZTPOevKd7lIp7Ms
8RtGhw8aDN2pPeMbFeXy6Da/5LP/RzrXRbWxRxSBams1g5JscL2dGzY4toK8GbhORB2sB98OE6Q0
EYvTulj99qX6SqhKI93eGboST6PODp9JLyce7+0mQwHE66lDny5AI5MB07jLxTZvUPdOPrXlTuvx
ZBZs2S9h8nWY4+IyN6DLAqtGmwZTbM27iEjlyDQRvUOvWORGNeDjdAVEJareU/WFDWj4R1cVHpSu
HQG3OYkfwAY3RAdlaJwQCW6W9tFBm70cfLZd/lRbgJ0ADPsstlzU02WJ64MTtT544wacpHzbabYC
KVGgKgpreayW+ljOeN+cBz6JrYl0wdGVKAIksaxi85FJQI+CWLbc93IZQUKs1tFgnwbXGR9v1CmC
myj3lhvOqvyEv8L8hM9uvAU0J+ACTOdhZlX4VyQ73P8kvoVeNW3S0cGDA+xiwQ0cOE0JKzzvAbwc
OmAaeNNMSgIPH0cE+cIo2/Oy2LrzN8+ul+esCT2k0or65FSG+cGxakBQLMCDm+O82rhdovpZh3lA
WRXAwHvbvE7oCbv2ScIQ9rCAve/n+HuPjdcHYMAZr72wo2ACJsbeH4rx2ngeamKVYfVxlZIsg+ir
s+dzhJqg0npa8ZYOXHGAk2uARfAfnOmS+DrYzlPcnO9uRV+CZsaAWlfPav9i3QjiwVgYnxJzCjgQ
Cy/pVBWfOLDcdn5XmjsL9bOfFj9KrlPJcMqxagH4xjkQiK99FE+2GSSJax0NI8q+pI2BgmIQNAnk
j/ag2L3Rg41YokjKL1E5buf1b0vRg7S2iwEjCKKNAwLu7RHvyM+ryLy+vHQLWNPTpfgOlpkgUhQy
NsqyVOzbv7jJCMSjmi/gTAM+5H7q3OEyTNl4QdHGuM60rvXNKkQ+AkgLlgX2YW1Z3Nk9prxr0r/z
CejvpvE/xr5sOW4cWPaLGAEu4PLa7H1vSbYlvzBsz5gLuO/E159EUWPqaObGuS8IoFCA5LaaBKoq
MyGhZbY8eOaJfYem2fR9MPRqTXau7Ah3znYo5r7bAzPVoGBj7IO62tVa011slYXvWi0+NAZI8Ug1
nmxJMD7Ig0yGStvj7qOtaJKa0OsfFt4jn/eYoL9s2dAJnVT4sHDCAQx6Ttqs7CjotyxpwdBZdUm+
kR7Q1ghWNRdPNeYcKFTdPgbFS2cHp8gMsNoe6mbXp9XvzESZEjVC9fI4LreASvUr4LbA/7xMU8+T
eXQpvM/mVPGhNp1ifobMWLHymKtvyVjyvrp82CpV+6dqf9qPfKg3rw67Mbq0/PP+o4gilFVAY2cG
KHwixeOjAFQhGaMdGAdCsGMrEMNnPMPs9AnvQEPoEu2qEjJKtCTPBEp3I/fgVuDrAiHXGRc0/RJq
kXHpiO2xkV19QLTrltaRBYptNf3eDcIQETLwRMTK/cMacopVeRe0gcMdDQFQgzJGhvLtP6WzE1XJ
2qVsNnoLxrWlXnbxoR41VFj7yeWT37zh4vNfW9M2n9bRMOzL75AbLrdeJnQIno5Wepq7SdRliGaV
Hu7SJXP8Xk3N3Ua96z5Y7coMECBXDtbQp6eykP0uZ8V1Mf1re5pqaOe5q/YcoYKNahW10fzjILCa
SF2HTME/e2exw/0wbGp/CrT2lAK6V66ipOxOuuuk+ZasSCaEge/15bEESHFfjCMvVzRDzYfx7EnW
RG2S0H4Qp5Q+DvPSn8fL/Of1H7ZyOtB/WRoIQEqWaGDvhHiBCJrmqqFW5mrgha+vgkh0K26E0W6Z
iZUPDcVg3mrJnQOtqEvzfS1N6uyt7ICipLlltSc1+4T4/mYxzT9KazJ9j/vo92WCflLAAbaKkOeP
DVRRK0KjU2q9ZiWKpqTrIAyhmvFPr4IeXrWa3VB6XK1onsbUi0eQCURjfFuWLNt8cFM/bEx7RGGX
6eU3MNtarIVbZj7Nzo40TWPaZ/5NljUdH1IfJVh4wUmghD0dFeSk1jwLM0PB00DYLVrbQd2cyTaL
NzNAKvZtlvxMTF7uAlHpF2uwwu3kBM7Brt382QzNX+A2yn9q9aBq+m3U3ZpcP/ZBAsIsBMh+mAkY
4OAA1WecC4Wun4oyB6O9h5r8jP2SfOIvKSoSnwYer5tG4y9kKo1mzSJwudJISIZQopleaOTIcfRN
txeHWqttvJNrbaNpjbfp1HIcnPJDWGl+i6P/kV7iQuTphkUdmHurKH/pk9gG+tJGPY56p3Mwaz5x
/koD8o+z4Zdh5faZ3vljHaUbqUNdjTwQUYZAYG+MK9oM71No2TreChnw8pvp5ogIadC7Q+KR72Pg
NA99WQRXqzARTGCD/bXh7K9iGoff3r0Qg/W76+0fNpiO57WQaylviRbaH9bq7ijXjuPNa/FHGaxQ
EYKIpap6jpF83gxBFm6WqmfLRtUDLtcZYOAGJESrZmN52fSgBe0I3HlS8x96n0hUzxXfQVQW/YQy
DshQvTF+4EJu4PkSmWDwwEQdviZNrb2AWtH0dcnqZ1B+eKewtP7OBqWiMSbNaz4V1tlF1fwzM6Gd
HSHw+e6rbEbrrrJuqB5p41bPWigRPQAP1oYW6Dg93BNRb3jQCr9gQbDhpezOjmoGBaYq1EGSemQL
7Fz3JwW9oonE9aDKYIWj3a7mPnkh732YsrE8LPtQb9mbRXw6xMgb4jcuz3GJ5GiPp08cIFSWxrh6
UbdPe9FCPX0szzTmytk08nCVdA2Kk9WQbP9aQ1NAk+KUxRFi+bBarenGHiptrbEn3j3i4QN6JTxR
j2wLS59udSWk/ZzXT3by/a+ln2xW+qZOqacWRN4DgukWwkaofl8NosINyvJCaDV4MdRGwJA9jxcf
sulRiis/6q3+L2Y1ol/rOu8r8qXBFpryMUoHGQjfLYZKzWwSxzBxIM6n7rPUaIX2HfWR2Tk13RDl
mrY4giH03cPR0h2zi0r8YNDLWRWoG4VwYpngdFXb++U2YqQmAr80/jNL1xRoV0MCIjJd/P3jmw65
1q2BJOidvrmh1iJ4OuoFGNcxmQymtQtFmqLwDw8JIxj0K6pobj2qsBv/z1LyzfH37ou2LQ7zMwDf
450mqnRd6DZED7X2WMRGxi84M2ySund2hSt3nuN6d2qYWYO4qw3e2DS+m0xUvN1Sq1+RA2TBENjQ
+nbnWRq4uNVK8h0hDQNNZq84FJAxnHebApGCRttwkfwCNUHmxt2GwEwEWSJEk8d5hZMgWy8m6pGb
Q0AoGjM8Rmc0FEvwCOvtENwzYQMFuiDZIIac4PYN/iSyEbpG/pmY4SSErbEtK9nUNpSroyH3K7vK
b54I8xsYLPLbMEDmoA3BQ286iWetCjVtluAoz/PkJ/khQosJLauNk9aGh2Ut9TKFzxHubjHPG0Gb
eJ1xyc+04/JTNS17jiF+B3FQ/A6LfZJ5szJ1jvrQPxNRH4idlkHVUDeZdspE6W1C0WaAldQamPZh
owkaLg3ZaJZsNOy0cvKtsPN8sgGCpdXzNjSuoZP0Pl4WVoBs123VbP9ra7ArdZsy0+0DFygit0q7
fTVcFvuBTKeXNvY6xPrD+GHiALi1a8+9QCo7h9a7BBcJQCz7QK9vhR44q9Ls83uk8+wOPpb8bjf2
ycTV/Ux2joftBmpIEOQiNTtP0ZKHJgPgGIqfm9koWt5saoaCMSqO6ACUuYp/Kk/xtnevAExNIFNF
TbEalc4G9Z3OrLEC9dZNPMgfpKOyaKZ8GH7SX6GZRiIeg3819FiAMC9QOSPddRznE+iiBCKRfTk2
vsmRbO6Nml3JRo2lZvHr9I4tZjM55GBCvoIaAESkYAhZLbZ5N7VHFSFQKKCaSb4oWox9B1kPRILA
hkaNrDxRbptjMtFV20rKbV/gBuDaZQo64c66At2EqFQY/NATUCdrsbCui10GqH4UZvyLTDRJ/tRr
ZfjTVIsWE7kVpbl1HBuyCir0lakgWB314dwjG/5zdoUABTBNUrP40tArjW9G0f+FF1F+kF1WQJrP
XBcsEc+g2jqCPsA+h8hznRGp7feNrt/JtNipp40TzvHkJzMoeyY2OIFoZgizCkWIaptljROa/d5h
5v+1V1MJoEjBcLvWtPw011NKDvCSPSWvtYUUVzgGCJv2iZvdR/A9GwFYWiaR5/cOFJd34TjFlvxK
yZBQJr+i47MfaBH4OtAmFYv7hwljYcfAEw+cGJ9YMKqhrDZBEECIUdFoLOuIHgO0vk8iAHbrayhQ
PBkazc0Ix8pcR6zgkBPVu4ONR8rBhfAE4Ey6daNGKs6M2kTatUIqcP1pQjPdHwYLpwPZHb2ybkUG
LG2Hb+9k/hiEpu0qCydYfXCbJ1QDtk/MEjUqz3mwIxs1ofZlEqF4gF9QgAhtRx8FfVJR2IPs1YkO
ZKLPjezVEMQow5X/8gW/4Ow7ANCGunrhQQbDyTZ1FzZ7u47Nb47OXqGyXtxrw9FfoIqKqExvfsvr
XNsBTA/pk+neDRC94ETsjej2ZWbzBkFDekHJQLiTLWRSZuNM/E2u1GRRgIz3CPW3eV6TQ3es8+Zk
cDM6ZwKKkBHwgK9F4PF1FApxKIo4fq2kKhovnSdmDPGj7cUX8kIlULBLdEgq09CsCgmqum649GLE
O0lLg4Oj5xYKW0qxm8/Z6rCN0qFLhIPshc7armW616yttsIIOqhKl22xr8L8mnvDFezRoD63K9Ba
LGfJuq4k29JBUEDYdaszL18tJ8hWaHH5tOITgwwkuaLUbpWHNj/8PxleiOuFmGAWlwmaCdpQsZlc
ZrH/ly/ZemjTBSXozsG8XurWyWkR4jVHUIzzBlWACPQ41940nSuHEM0KMqXdbipi90oT1FStEHuE
mpLZeVnRqmXg3gQIw1aSutiJGlofhN4V1yfZGD5DySUaI94AMwAAYykgoWaRAqKj9BHjatQhJ07m
boRWIlnnMeQgt043xQeyVVn5PjuvIW8yMijqbhCWQ5xeRfc8O04OdZ3dwEYn2ZFsfZ4cHENGxw9R
urlrKBrOAdmcNTk6RYyoK3OfDVzi1sLR6gPYfsxvXufdxqLXH32vi2cnKWdz5bDmOFgjmDSUVzqV
Hxdlo3Pz6sx4BG05Lwq1Il5BgCBLvR14lHwdYfU3ANe6ld1YLsgOh/IpSaKXRrLyDcJafGMj3ryX
yo1P3QryuewRIsk44XQ7mu1VOHI7oGrzewAG4s3gcB1S5O3wNdend7sD8iqAeNm6ibh17FTTZ1B3
mHtuxD8O1UT/yfZp+Mfl01b/H9uTC7K1DX7kjieDdaOGabZ1a1uczgSuVftPE6H5V9lV/XUxQyip
Oo6180KmDtHQm13tP0l4iFSUuzrnrwsf/MwZv/jVtRIKyVEbtDOT4JU44kuyUZcao+37dkVdchx0
Z3Zs1beq0fpuJ7U2euDT51dL6n6Mt/djVCbqxeBWDxH0uC0m14wfeE9BkvKPq2AWcjLCRWRB2aiZ
YsvzcZUptjSkn1JNg7spOjNDUqFPQx/o1nrf2YDbWs2x6e1Tn3TFzh3c8LI0TpVFiJR3uCLK2Por
zPRiR7bCtnE5JMe6EN8ofUmpSsprJg2KSlktIlQnIPNJE6OGSg6nTYGrhaljGl7DTYmzalLVETRF
VdbTnlCEDMKUA74MmA4kPJe9kJuqL21orHWRuWdPoRQst3fPUVx2EAEenrqi2Oe2nd0QRs1v1JvG
NL39tRjDdMjmGSa9nWxQy7yYyA1VIL8cHqBuWu1EDXmMLVLOoBMCkYOaWFbFYTSuoWsxrRcb/QIi
nYZt3fahv2yVqrXMNoJ90PBfQ8aRQidnFBbZJ4iN7D9tMv8DrK4Dkm2cDo1C7kmF5nMNR7v2lQDc
vfCqvSl6d19azUsfoTKUmjD2JA7ZVFPaU/2opSpLF4fJOIx2VKQMgSEdWACrEI8B6nN7qDXg1pkw
8SCbbaRKdaZ69fS0PQph/SqUKyAo40UEYs8bL3k00ZQ8+tDp7m29h+hqF6LuEPbMCVAVngg/a3rE
zFCx1lsTKNWj4rqAQQg0Isz3ucB8ZHH91a5c+1Hy2LlX8m6lXZuglAF/+6hn+TIPh6Cyd7WZ5z75
1kHuPOo6NNdB2ZsbGtIEkLMj0qVuejBBtozi67RYF12n30wb9MBt17SQYsBQK7h+i0o07tDJdaOn
5prnENXRGxB71Ao7kQWhiTSm7aKSRY1xhsr2kTk8oXbXPcSurCDRJNLMWFVx2JxQ2zTu9bHea2nZ
nMBvggofQ11YaEwN+bXuOJbzkv+aXmwZe5QZoAgppEC6AHH9ABmzS6iqy/NWf++FcTpiovO1DBQz
AKRiFnV56JJPDWE+3Ladg9GgxBAaWW+AhkbPZSy+hdJzjp46cnEpgA4ATk6OZn3hjtmNK+rqajxU
eui7pmg2ACVhhozISSLLpRqwOmlbaIAJQCP/sTWW+l+gccSQJcsjnwYotERl/B83GiZWhCR6PKW4
FSJwUEL4fiX1qD9nRd2fqbc0iw20evk2FhkAkSgJzI30N+oPcDAJG34aVEM9ze6Ukm+JmsDcjDlQ
g8LacAR4cK5iKeg8lXFuaDwvbyNMUZemWnw24Hfoyg3hA0Mt2eW5ovurBoBLyKbzAMARQgV6ChpI
PYt10zHB99TIgLtfKl5cEcstRA9RQKeqL2hC1c1vILmdrPVKpn5SxsYeJ/zoGZe74IJa5CthmRsd
+prInIC7K5j24N1KUHYa2ycvB/9pOfJ2I20TSrjKZmUa6tLzC733PQMQ7t7r9bvhGLgIR6BQAGP6
9J0mHCiTQm0p3rWNC5o7oSh7IgTXAZlV3SLmvfNcoy56Jc0uxGU+0sA+i4DBcWmmuHNBj6mgVGTE
tTFe5breI+FSFqfSDT82rRWDp2sxfvLJ1BLZOy7q21HnAjSaPKbcmY5R1Upw1GC42KDdgU+ExoUo
bm0EqMh/+S02UVfmoXB/lLnTXdoi7y5snHCdonGdIMBu16A+zkdkn1WDN3N+Af0sauqTCRD1EBU6
dYQmGi85CeSlqJS5BKbDd6NdPJq437reBImHWGuee5wWIDiZDAeyoUpcOyJLXQDgVm5SCJ1eRKtB
IMmMoZvtdSjC9wRn8SYQOH2PUGuss7G+ogILxX9dn65a00n3TA8QVpyelnAHhSmAnKuPtjQvnyIg
NKxUAdA4sv3kIpZTgQ4F2eVsKG7A2gzrporYepgc/Ad7Y8I3eO8Pfl3YwPlpVn5IM40/8dwN10ER
p4gw1PYTT0LjIfsXGpBDgsLujUDpxabuK7zgPbD+qXLdJOMZvlOqG6kKXRdnhJ1ltvfFlPEa1Lwp
dHgPuIttiT+UmkiAF3ceN6X7knuhOCZGlqCAAJgnKIg3ijbk/bUkcheFC279Qi8psut5NO1jD5pN
LBxwiakC6Agh6i0mPJqo16bGD2421gFFB97G9MDXavSaeEDSFO/FIjN8Ixy+I25bogxFjA/dtoaH
w3MT5I/ptdU9cw9c4ODnzM62bsMyVCOEg74Dy3tw8LTgmNUT823Le/GcrFdF7D9dy2GveQWKhN7Q
9B3EPdOnIBYn6Anr6xx8OGslynKLVDNFTX+DsAOQcHqto0wFtkQzy5PQgB/oE/2QaUH2OkmUGDmR
LS4sztJHEzpiFRk4M4PQBKiV3DoXFTM/NC20PM4BPnRuOfVpmSRfPdSDbpUNTgXdh3BDz1TPlb9Z
GiB5rJ6w9HCkZ+tET8zlMft5WnnXwr5avVhDq1TfGaGbXGWRiSv1qMFNF1AS0YcbpmbNoUYVq83z
HZJR46UYsgHnXFRntfQlFOoLR7KUdQ0onKl3wa3MM5XelcGJGndE4dCButBoBt88m+2x8giWSaCQ
g1MV4nzajclry8oXgpU2OG5D7E5Ae3Uqgp3oev1EkFRqyF4Fpue7wIRuyJYrX5oANtU8WHb9Qvax
MQdvPWCTTG1CHstOyyaV268r5rVPvNAB8hwgQAh9WO1LhArrc5wX0ypTQ6CQvWOugT604YlEWgMU
OyjNGFVDPQuV2yAKS7LNYotZnp4LoDDAlPnHkYzZaKfnypoeOOM4O5pc7NSzGB6XWg0oM+JynQ/k
fL8GCQc/iwSAVwaCxLz0avDdoCF0NPXw3f/tupq+/WTHX/PQrnASQEtTWdK9ucLId8vaZUlsm5tR
B7KZECPh1OMGkxd7VLKNFzJ9aECZdCGP0s32sx01VWtk7Ov18qrFHxYSxuFUQpgZr19NSzNrxSwA
fzpmnAYoVFtIDAzvL2bNSTaDKrJeTEM2fudjXB/4CJ2nQB+6/YIUJJAh5H7fJyhATrM0QSvQe18x
Iw/J6AXFv7ahCdfJUpQC9B5UmBTbjrmwL9PTcSRiHrdCjBE1+iDxsB08e02Bu4LeNQfooJunSHrm
iXq4a9n1tkRkFWxc9Z5sNvgk6i3Hn+zs0+cxPjQENnwCYqKknG0Q/nBWM9byEzqzzEvoggvwkwRl
HFzHytsgHsiPUA3CnwmhNQm3mcWWXKUNSkhxanoKDaPcm/2EjB7K+KGGGjWoN4wdc1sDWXugtEPg
Zvp5niU1VBrTzP/2+5CpoNl1rw42lTMegJ9h+PZk2TH/1gN7u+3cvMg2LYpWSmToL7oSkiY16cQ1
0wP0y1DqSC6BGfY+EyjtJJ/UgcjaarIQfMZr8z/XVbUn1kMNNkvCi6SO1V7SVj/MiBAa4lF0mOEj
NMQB/TBrRqNY9V/Oai3thNrbFXhxV1KFuO10yu8MybVKOsWVTNRkReVuWMsdn4Yozsvu1BvK9IMv
2ZPChLAVmJocldyhj2z+vNV/BH3ISY1seKn9og9/+dhpOLuq/xq7AUOPw5Hn8oKfEXQVL9NU6C9T
hfL8UHPknoYONKqgUSPjDQ31oA5QbDQimotqkBeuMXEfhhbq4RiRh6xyaEUGN53XiJ/X8c80Lf0C
b6g32ZfDNkzT9ID/XPkS6OkLOYAABXcwo/JuVn7lPThylyQLJVOoCVGjaaU4bS0ZlTHPUIkkAm3j
WmN0TpoiAhTGQjHhMo4CUJI33V80qWkV3u3U/TwuaF1SpLk/Mr5CHSd4mrkc7kAjln6UpOkvabzp
eJT95eCBtiqCCoSTXAtRUu1Fz1K3UCmAA8qGLmhJGupnz9MKgWdrCliIKqTuCeeFI1WUanxHI2pC
AnYtY0uVZ9MwYgM474EV8inxo/c4nbeehUvEv/NGZFvcBjx4l7zRGHvhDgTaANv0WnPuAvk8/ZEy
B/KgB+dTBpb7oR2ED/iggYBZDekV5UP65ohHQIhQPHRWpOdBpdhdmVY+a0R26NTQNApnp4deAp50
5OPjgvNrlDU3Ghn6G48Nd5cIMd3M0IrWpamXb2PrXhwt1P7O3Xov3dz5XtTx6CNIqm09qFNjP/Bd
lqA33o+A6uERGsfj3kV4dFVNHPhBMjoS4COG48SUBfCBgpO9jvXUXfOua++oIu3ulYE7Qg5oW6Y3
m0ZDtkClTj80ndiNLNDOpdEjmuV+K/XkGwQnk9ekjXskXupki7dL/BpL5IElSmiuPGuzrxGSmqhD
j18VN/wpQzmXT25pOnVr3QV4mmYTb9z3oXbiqWutdRk/cC/Xz2BB1M8oAEYUwqZybTKEaVztlQ+4
LfBInefJPwAxdIrLEhRvPKhwSXH2RAoJ1HQw4itIkzTrL8vUb41lhHe7QJGzy9r8At1M80tZIrZP
Q56zj0OaXZyZcl6GUWCKHU6Ocl2OdftUsnEAZkGyAzO15skbAOoNrO80B27A5kkMYQDSuLCyr3aG
OFQcFRswlPYvPDC7U9ij6JWGUad5jyGzfRrFNe9f4gpUBRLINCS6+pfRjFO/w0Nn/5515rqNP7Y/
mVvq6RWo9GKQSWyAWZpOUHQCPBLATYQTUPOlQfjOnTa5F7SrCIquF2pKu6ouCAX0fgS6xjXZGH7h
y6SaZchz3TnkpnYgO3nQ5KchoDlvUNANoNuMfclj2YN8W3CpbWWDD+7TBA2DrASJJ8TZRtSRtmXi
hznPr2HcGWtNT+S3LIqQl+TB344NIT/c1n56cYhoXV50t0nE3werepnUS5BY2JjqFaLMIUk+FRuy
LRNgtj7gKZWfZztjG5EO+gG8GvpJ8hZVx9Sdx01knExmowRapoqaAy7KFFZKNPLzks+rhwqQ7KBK
j7TG0sN0oyDeftGAegJFDt8b1ORsBSoz9jQMkcTvg7ewMaq9xrRimxpd/F3Y4TYZouIrqC6mI4h/
ca9S9oLLl3DSqmssp13NE/1eBSg+rBwkF5nW6XcttfU7B2/AYcq5wO33Hxv1cFPuIGB1p5XMtnA3
LBjAHKJct3UIieOk1Y+KcOUHzk0InIED7tkE7d1WR7niGcSN4amENOzOFKJ8ZKHD/FzP+zUDDNCn
DwbHw7uoM2R4HSiOVUaH88rk4pWnRpCbSdeekhmTpDCWhX22ASccMDkkSEZeNN/ivwl44Chbu4nV
rrvMDK9dyupTHQThFhmU8GvVWVCkNOy/7EriRO2ab2PtvbumcV1Dry3FcU258kB/q0XZrN2qbTat
IoFLFRhPZxE4RrLGhMqKajqrDz6OJc2Tq2HwbIcC5Bs5LktocvbjI9TWsyT64mne36nW50+jjPXT
2OFi5Hqi+TE27Xb0nPIbKEGKfeiNSnbVst5k/Z3mexM4SuwFHqy4b1/COng4nWx+SOgH+KKWuyTn
LYA38pcNjstjOmbNg8g0Y2H8mgIbMbi6ZjuLDy6C5zF0JRIvd480jkr2ahhJvwal50E0dXSTTt8F
a2/aywYVyPNoalGaOeVZiz9NPD7wdqovxSS/GkwET+2Y5+cCety+Zpj6tXHlL4qGUMNFhj9TA5Gs
JWASp2a7LpFAxQePgn8lBByQ+i91W6UNRz086YvTVD7ToCz79DBw80tb6NaXKdXAMd8b8e/hW8vj
5nfSsd8VlCy+ImEb4fk2uZe+4+mxbaXc1VDSe0QdPi1dxMb3oUdBnloEBMheQo7iBz6Pwq/60H6Y
QQTcXm4gfVtqEKu13AaQJRcodNmO9Z0at4/NUw7F7cILOm9FNgCNYkRNq+rQDO67H6jfa3CngSJh
sZFzEmSQ+5XOebHn5cDANa6DeaHK6jtNDAX7KesSZWHgDzjwHnXLCQhXn70GwAXOM0XUx9pqjSzp
l67mxqpEQS9uHlF2SyqhwGRS26NMI7pltUB2hznB1761fplWwX5LP3cL7WvU6WBnBys0IkJN85Bt
imLwKTtpPGweZDfs/IMJmLMSiRZwU1OaoZn0tdenEH1MhHELVCMibTrrCPB5vLDsFbmB5hCBPRvZ
RPIj29ykSBpHKbfxfcba2TnlEf6lQ78rBiDpPEvgTiyGa9X1CBjbQKCBhUE/FHn8hEjKu2mZrBk0
qR1QifjSrDSQ8f7x0XuEyBnChLuOZyBYDsTf9JbmHX5WlQFpSm9wagS0P1EdZsdHGvagjbwzw1zR
iFZVEPTYAcfxcVWZgcZVQwABXMuxuwMM3NmVusgPIxJKK8fmzRM1EpkZv6hQW9GxtJ1tQ71PnNR4
kAOy6tnBkHgC2oAYpn428dRvjfR9QTolfyclROcNK1JkcIoC7kO3VPSA89iuGbCv5hv4e+VT1lq4
7zos/RUNsQ+gALB5rH2NcI7Aqym9GxGUi8AHVxoIlLeQHlfDGGk4H69zy5+/lKT0mKkvbeVmmzQH
ARvE6VFDQV9cnabLBPSgY2765RgEgHLlf7EOZ038Z+vXyU71K/7c9SsiCN02sCXuoMo2++Yx++K4
1d1tdGgc4kEBCCYSaGXh3MuonJB9NUCR/MfGRZnuai98GK5sdwOCyt+sFqSQnRP9NIHv862IWRcw
SJvXsGxACmk20c/S1U4VqHT9qG29o1YxXCdYE98CQ8N3TB6SPo03eOBYwocaCtSP7BEsWLhxP2UF
YqdB+ajVgCyQz6rBmC2A1K1Y6UNRgD2Zv6VhTX8nJsgDRGQPL2DOjrcevlx+YE3ZcNWdHOzAhdlt
W23IDo02DbgbWC8yZihOLw0dUYl+AH4jfp2jKTEHY0jIAa+dmTARAY1WejD9e4x/yFPAUShjJ451
tlWAVDYl4Fh5O1pnA+xomReYx1KNHFx7yzX5kHfi4ljoyB8cX12EZ4yyOk5Gnx/aFDgxR8M1tKqL
DTNGsEWpYdUB5UM9alg64nxVtL1viqq46oEJrm9ZA4Bru9MeEaV8rXuh+QWykx+HbQRakWU2Avx7
k3TTj66v+9XgmOZdjxPrnokxvI1gHlhMprJXFX9GoGvct6lrX3TbjL5U2bZirvElHkT8pci2jRpA
PlU+jf2XpslPtibcO5et8UVqxTwyetv4kvP0w+jPnCZM8TIBBVGgeqo2ta/lVDo3e0D8hYnwW99H
3dHVewR61eRQJAXIXmJrC1TxT6Nz7TXKLLUHMN2/mBNO37mlqSjUEF7Iblfil+i9j3bpAfU3jN6A
BxmSZ+pDy8Nce0Kx+dqImPFlCp2ARgBv4uai5v540pwaGTi/fmEIgZ3l5O760dH91sUBKEQd2ivb
13Xbvsoun04l2IAxNU6vVit00B7wBnX1GCLhIUT/Ko14PIlcSD9MxfRqaLiyuHoY7sxGwwUPqhvA
V6FC6ERjib+PUwkRaihRqPkP49aIXlK8/aDcU7+ZsSguS8NQ7/FhCEDEWxtGeIj+bztuVDFeFtAq
pBcWAnA90MTSRHzun5fYYlveYnIEsbGTj74FPpC32lOaE0b9YwB/46aLu/oIiXrtOeLFCx25omoo
fGbb6RUE1jUKvEN7RRNGpP2Eoix7svG5nlgAxH6gznDQS98kgXlvJWoKW4QqL0PH3xsdkPtLUuNG
CzjItE3rUoM+H7XkVJyKKWTzAlpamzgCaU0/P1LpsdsbMjmfqLsckD48dz90K+HBNZ2y92PU4s/B
B+MwC8osofuWxUN/KRIkurLISgBMYuG+UkNvbEKgXRCzoFk7djukW6PvNJnoSX6xJobDkZ/LBFpi
DtSvVIqAmp44LmWNqG8ucfsckLld0UzQQurJipNoQ8Oibx3UGGpAVFls9AerT/ah0afPhZtHVytn
V8Do0mcPWcHnQLTOKsbr8kA2LqP2LEPxHcmANW8i92nwUL6Y9xAs0CrP/GZnQb118K/Y0RBQfABW
wwn1GlbyCs7iGCombnWOmbe39cK7Mc9mDh4rfbVBHSMEjpVxaYBo/RJqhrWOE7Dzm5rpXGKndVCQ
ELtzL80lA/GNcNZDxaGnQNPkmA7JawaOYz/JZHpuQLR36kLD2gJZ3zxx0ID6KefJD26bB8cqrN9B
1m9royp+TkpKNq9GBgi02YN1mQpOqBEm0w897+8Le+lSjdIlBd8PWv/bDos8EauRQS27b9zavqIY
JAFME+E2QJb7RyBVEY8sK36Utnx0Oo5EReil+0pK8AMoNEuAB5nQU+tGQBbN85rdNIGUdYG66AVk
z/Db3yIFhiGP3MwCf6Zz+LN+3s0y/oez71qSG9e2/JUT53kYA4AgzMTceWB6W16l0gtDUqvpPWi/
fhaR6i5Jp293zPQDImGYrUq6jb2XaXe/zMpEgMCHItnqHcbrUBTFytxtthbCe5uYvf4SjtXmHdpr
P9WQmLmttV0n6swe2It+BX8w0GcQLfrxEJMngTT+/UD7g+qS08DL6kMn53YfhFm0G1TAPyotV/Uo
vM8iNN0acUd4niEh+xDKpvEhQRRuBTJ063bJTtmMlG1UnhyiOuoP76krs4gK2Ek79t5d1mZIaRze
h+wy+5VDQ39vcmz/UMpeeB1VDOs5eLlIP5CgOHgggnl+pMN613opQfyz9HXaNHewcuU7+HCaW1ct
y+1E6eTF3sDDyLdj0h4ST5RhYyfCH79CpSQ/4HH2xS60/0P7DaYV7IC06+v7l9rxwuXF0ZvDp9t3
2rF+SqBlMdwhKZJ/iiokLwAa+q3jiCN6L/CePNONO8QB2WHsp/IB9R/t0zpufiPmSDuv/opMXQfa
XeHdudArPTpQ0AGXjPQvMm8+hcuXYWN3HvK5/hjcOVurXWJVS2al6r1Bjvxd9eQH6W27BM/fAsgb
pOf8CKhqf3AhUnnr2ylA+erVNGtvX2fTk8Hf8ChNFFzKEfGydGbyBkWlbOUUMr94ahqfokle7fjE
AA+J2pzvoQBG3xAClLRACNqIu6ZF0tw+37vlTXB76ts+hGk+xRHutPdXxO1tUKaannqqbofdxkQp
tpVHgnPVLDGB4/QrqxlnVd1oKaGrtPYmwWtkk7RZRU6J381Ky81z4x2BOXmxgnJ2fVBk8dmJwNpc
8EXvzbsdgB37pfs+NjZJBLxo9qKCHUQQV7lnWnIvqjK7IpSEH5yEQAvOE4K/Pz8NU7gS4Oidfxmv
M1ZeywzqCMukXZ9VQUh9+9GTEGfSXn+baPjobHIu6ApY9vQaB965dzNWrNLaMGDnarYbvVo/NpJi
F5OR9W22gqzcuvSKFs8ozGbQzX2cJKiL6NxGqpFvStVEG+ezlXYZlmKEbW7dEWK5N3G5X6btGul6
LegPutz0Duy48f4/RYuoLBRG5NVxFFDiFOpQjgTG0I7liz6t/RSHWQcbJI0rcjnCLrYTtluUzkpC
XOac1i7gMnaic5JinajYBYUE38y77G4yQp2rOidAFVVfeT7Qx7Dj5DElUBlViZQ72w2jRjxE4Bgt
c7Zxgc7ewkEmWwOoQx+JhpZ3H0FnN+JzczYRNFJRKM2X0rcdsU0QcGzgIzm9hCixUehgEuhaBUnV
n5wAcZ79BG/HJRhkMJHUUCRe2UG1rLlpqb33BWVfKKsAO7NlGwbfH/Djyv0Ay+oDfNIAZQEeGK46
KOq8N3bsz2VRAnwDH2m9gRLfvCIdihzWK+3dQ81+smMNDKlIApSBHbLOa9aDzXaVkWI/9+rpfZxU
BnhyQHAckofQypyn6wCbyg8jIAuUDMGzgsTO44h84bQM5wyMT8RI0BhbuhVo3Ts1qn7jVIBGxYEz
HJqFXwzPmTMYovxpYq3a8swl63psvKehGJw7Ecmd7YH15T39vD6ScPi16+1k2IgAUYq+rbcHLevT
5ftt7329nNN4m/clrG6WjHyhu2r0ARj8irVkZ8dyTiDjscxyDo6B3zGAqSAeRP2eMPTt1HsjBhCp
voeBpXc0RcFRAEqm7+k8G6f+0L9lBcBnhmjpstTO30LWGZCfFIV56KEa6MoAVFMeBIc4fOglfYQd
1c99M0TVAU/pxjdUYP59fdDHCLBdR+zdJTvQ0jC+hBxCQEtvzHCe/CVZk2lw5Gw6oRaBvM8ScPzn
HKKcdswu1iYf12QczcaOjYpeSsD07o3B661UL/iBiocRKAsEe86HjtTAqo64EG2XTJD5zsQUgFuK
2SgbBWTdhug45RwA2slU3xXmG4ghIuw/v+vN5/bx14fAx2mIyP2CLrYx3jLp5TU59wHLdkCuIjM/
JhBjH1rIsi+fbBMAFn0bGwsy7uIhurxP/rdr/2qJ0uW4jbo0B0BGI3bvKpBdYtLuq5giywUByPNA
imabVlX02HFgtXJdNB+jBrYlo2Hf+MIGqnM4IgOBfJhbRXc8atlRDwoiMmR6q3sFF24oOUM50W2f
46Z+IWEaf0kMPMbcQtf3ZdDX5yxxmrWdCBA5lCSf3lwYPWxbV5RgtyTm/UjFKYHFIrJmTUvqo+Mt
9s0kzD8VlbkzMmxDGIe8gCkL95yi+K1lxLy2WiTrKCjb+4YbuhtHhxyxH4CSXOQcw1yjoJgUDDrC
ETklA9iQvIUBeBib4VCFsJqqFrZanBI0nlvjLQUumx2zTdY+mwLPEfB9UIbrzANEpcNNE08N1LBi
BOAFxGk2SPL+0X+fnz0BRJhIxwsZgJaRFE+Vmg0j3DBFseMoaX1MWPU4lWPwUEEjGRe0erPD76sM
pB8/Mt48OnMWPIh4ukZJTb420Mq7Ey7R997qKQia8AOEkuoL09jr2t0/RW5gjeKMdyCDO6wzMswn
M5BvEfifTzyYkHJp9bhLHGJehKPB103zr3+xIBd8MUolyKEjz3eeMgX27YBURtEHUD1YunbCHSZy
znL96pAEpnjBOG0IIniwlYn3lPe5vEBf/rGdJX+aZeE9ibq/dwmux8oqRREYde1hihvB+UalrQ8t
uQj4MTScJtGZNYGCIO7I179M2K5dYhf3XgeohO1D36M8hi4Ao7WAWjJINaNMo60eiuLZoI5+Chny
eGkq8+da5PwpoSs7Z0fyhEHlWyfZ2Y45JJo2LG8ilPiw/v3w27dNwn2aYXfhdvkzTbr+KU42iBvT
cx+1W0iLTYd82dDjYkvPdtx2AUnAIzcfwRAG/6b36yWrN7asX+M52a1gz8PP1AHu/DYjl5Tgrd8q
9wEgsXpvx+xxk00TyiVjaPuZLuOjB1S3/Ro7FI2LEB5sG9bVXAAMVjsBJPwqINRZUKIiEGUPkwF6
s8M28Te3gHxdP3yVpDOrYgKQJeQALc1xQLdhRJuX2U0/O8BI/Va17Qnpz/6jGOt8A8ms5ox6o4HU
QHIfCGw4Z04BRq1T8wattwwaLG8e0cl+qlA5s924jbYJsnof+tZwAFPBX0uWZVDH/DjEMgP4cPIu
yjPhyq4HzZQtfmvz1QGd7AFI/9/seFPBbTRhBdlSmmCzX4yAybRzf4DXxfdP3jIGecT+AFXAf5r1
lnX2W4jHL1nNINKy5LPaAp4YSTJCOe/PLBhY8hFk2t77wxcDDubZjnQJgD6FqMJzbkrX11Vm7ktp
+Am7GrFOUtF9eZMyaL8Ykqs1djoMoWgJVG4GMrmd5q0GOLVxXiByqXYZM4BpzwaJykSdisncTciR
39vGi3J+r9J6TaWpkK//Yxx3mYtwdYj272NIIdfQfe35qm/YpcqmN0vry7LwNSmF98BQU7zTDoWK
7kLr00NXgUTes2Pez95rxt7sMM9buc+YGDa2uxydy0w8YBfW3NVg7v9wtMS//6jroTmnbH7zKtq+
ZLLfAq1dv41VAsuEtGdbJ9PV21CYE8QRQshUc+DdmxD6E8t40lKzki4q1/ZwUJuRqsXhdaK6Hw4H
jv4E4YXweaYtomIkDkpHQrOEpLt0csM31egTzzzy1OasuhZxDUbyMt53brlu3WA8OnLgH9svdjSX
U37USACsbTcOJCgAunavM65rKKlAU8xmNOGoqS5JNUGSFz/1CjGLuuTTvHvPZdoVjSQ7b57AeKDc
r0tVQSeS3QsoBZ2A7XmVNV/IEElfnRRvXtuCNw+F1zYPdijAUL0MzbIKfDB+AGPqQE6Qw1SetBeB
xWA/ZnOAhzZt334Yswt/6N8+2lEvTxu1UpMsT147+yUHoULPgn2NujUZpvhr4tZqFaPifg0hj3QO
chACSJt7by2FoH7XsK9lICdfo+j3IHJjABRqox3IV86zESvYfDUAC3vJA9ByIXaAgBNlmfE+5xBR
nOLQ+5gS5HMSFPIA0Ih2nab5CyPxIxTxqi9aQfE+iPR0X5S1OKUCMpR2AldLBODtZzlmDdhmC38I
MepDYvAr2AVZyt4kl+oJ/5DmEOOm3CZt73w0tLt9Qx60YhX0+XSBAzQEZIO6ASe2uUo8eXeA4YM4
78HibDdVKCqKvMrgK7P0vRDlwlt/QhV15y79WxQIfzMA0kcw87pagb8VzPPdQPLsDtwpiggSZYT3
CUAlsrsk6KjfZP33CZ5W8122TPxyhJ0IA4mJqqEQoEPlwX6Vig1dN9CcOGSMvkyOI94oMPRrqN4g
IYWizSsHysaNO/nWDVWzS4Yy3sW5km/9hJwgrNs+NBBIPjZGk7Ud5/X4sTJB+NjWRXYF+UD4TTWB
l+Y4w5643NmD8DatBlXTZ0dqduFB+mZ7gfHGJwI41DJlm8rVZ/z85M4xLn0uILrvl4mGKxhekoeO
qWl5Oo4X2kt9EgoQ96V305sEZQCGVOA13Lo/r+OeM1xgcfraTrO5jkPM9/HCUyEg83ykuIT9vOmH
M1u6KIMFRkNmAl6tIPcHQFgvw4BYtBukquq97Y6DeoiEbLZwaet3uWXSWEw/FFdX2LoPpz6nQ7mL
S9APBTRHgT7DViOoTgUBHoggPfc4gHsF+X9ZXrA1pwdspfm+q4P2imdwtQF6M3v2BPxghTsHn9rE
uUgNaLLfTLusqtr7bEIKFBRAECP7oLnPtarOQ5W269md4i+BkIhv4vnNUfR77B22iXu//ApTCL5U
GVGgQ/C7vDdhUk/nygP+rhzx+44jCPUiw9W7fBSuwqU3ZA2KzoXxKeucB8NGfgg0GKQawIJXJoBC
V437JYHKbw40DVTT+XMHdf4Ng8fCuXHC/NyxWW+SKJfPOisLf1zEY38fIaP8TTdR6TNHwBg9AgBr
rJwPWRg4H8D9649lhovIduFcAy3DIXG3tpu6HbTf467eIm+SrRjJho2jVfyWOOpzXifBfdLr+V4m
xW8u48lbYky9kcix7fHWQBdVItnnySvDhQw3+5mv7NF6qJQPlbDh0smiex7l9/Wmcc1urFKytYdT
kt3VeOk8FUPDIJqCopl4nJBwfIz6nj/2MJZx+lacba8OS9BkZohE267TYcWouMILq48O9qhxkNAz
5wqPhT++A/G6XjsGEudTK/nty0e4NTR5vWVRBKk4Pn9M5mH6ROLCWwlR9mcoCJLH7I/xaRlXf44v
6wMVTJ9GoN1Xo5m+r+9wJ2fwRjoiWG/WY2/gS8YVNLfdwfmQ4C2yijwenYrlnMCd7xFl//m+a+rp
Q4WIaxktIZJ0NwXqdt7Gqb/SAvewB/WY106RFAQ0BgwAodOHIoEGK3NfGW2Cc9LFICQt3bgKgP2C
Zg6cv9FtNOgA/81BnRsses74anuQ14kSb5Hqrw5CyUM8BVTuCzU5u96LoH+V5M5dX4fuasAL8FMl
2TYek+4blE9fqm7MX7skhuhCmmaXvIznU5LxZNumLH7RYx37Lgr931I387vKcTZeEaFE4kgP6tVo
PNOLM8BdIKWBYrKaWCbOOmzqem2nydJ3iASUH4C7mDOx1chvPc7NAD4pAJ5f+DRuCGAnULRNrw2Q
iG+NA2uqLh/G+8orsr3reiMw9i29DuXAfB0kDyormrtcuuEBivZ0XyKTegdl7GgdVYJ9TCmspMjU
/j5QFHhlXn6dEhwYMNY9ocSFJwSSyD7toEU0taGKVjIbVzOeTTChWrqphAZe3cHcYugfPNaUD9D9
I173EKdZ/+DChPW+CEJsvZbeMp4Q2Om4tUGQJvacqOYZTL3mueVmD/GY+v42NAPf7QDSdbCTkYI/
H0BWcm1nuSywkSTh73ZSgPfy/JudgFlrgy/IT4EJDlARNR8iWgz71knkou0Ck6OhBRvCzJ8L+NpC
IYQGR2ws+CPHjtiO6zmHu8EYZsAr8vQAkAWUe8z4fMs3EcLJKSfz925l+lv3lq2KFCp1y2JPQd1m
HIa16wXBMSMTPSfM6E3KRufJCEQivKbg6edsLVwIJlYaNxpvmk9awTmCRuU32E+Xfquwc464C4kL
Sl+d3nEfF6rL2Y6XXTV9mjrxqgvubWU75Osp09j8JOJTB+8G2JUFKfb8vd4OcDE5IfxtIPyOm8gl
anrSJuQ+dwh7HBMCu/dCQ8Gbmf5EofUFUsny0Sxyy1MOernJnM7vy+DN1qzeS1g/YLTtTEqIWYOw
2q1s9331LxUy282XxS5Lflz8Q4WNtTV0J5N2ZdlultBW9VBVXiroSIo7rbMewXu88d/sdFgOHTzZ
F+pbsaxRy5qB5jAcFmO6QlbGnf0oEvpim9rAG9hJ5bjB3jq4JKTBtP3YUdkeIJh9/8PY7aPhwyOy
8unh1y9DQMtBcyjClf3urJqGS59snEW/34XQDpxV629WtN82s4GTe6MiEBlcfRP4t+O1ijdlnBTX
96VDBCufqkjEwX6ZPSB3kc2VmVdt7RhrOZKoOaTkwe8X4D4uPwFuqgBxEHaa0q31d9KgneGZM8fr
9/kfDoISs7cqVcvBDexcxNdtcKpIlN9zzT0f1JL+i6DVxYXqxQdHoPAyQSZrz5vOffGq9N4uMKB1
+goP7vugyCFcowJn3fa/h7RlG+amajs2DGW+hMDgWcxHApDa0Xa9iKsV1cnvVT2lfhUn7stIivRi
uwFumWc6PiDtA6osrLXWNC6itzkMWh+KUOIq3QEKjDG9BuCMvQ1NJbaGkXxnu2k/oEqCyIcEsCe9
/bjwQgnTsr391PZn5QXIUsiOBYd4TrxFL0Px1awXEyLbx7/do9DqGycK3nIRZrCtCORKpBSY/mXM
NlTW2V2YpNM2GnXgv0/YIxDapkfsQB/teGAKz++aYtr22PFchecdQRyhx3Hp2SH7ac7hVJSXa9uJ
89FcYyROr7Y75IlzqFAPsuO3FX9O4pdhW/goQsr9zzH7yS7Gsy5d6wLC8u9j9lPWws7VwT9kDWuA
whcQZ91ZJCUJIG3sIy0HGKYsfC10fLHgy9sEGKvsgPLjw0Kq9NZ2Bl+TbjyeAFKroXny73/9z//z
v7+O/yv8Vt6XqKyXxb+KLr8v4TDe/te/XfXvf6GeuAwffvuvf3uu5MqTgF4KLimjnDLMf/38GBch
VtP/UXluPHUl67cdlBK3npoZLrg/mmh2Lp2Oo2MeuhoqTQNSbDK8a4EKXuVZJh6hQFpsQ5haQbTR
RZ7YjN/cPo0/4N/sw6xggL6EyRH/dyDLrdkiJamrFGA65fKzhkLn2snVdgigvIVqJX2F2tNv6Sjv
oCsb75XoxwfbhOFnlLWqe2TNOr8gqHL9/Y+gyX/8CFpLQjzGKHMZ6iM//wge/gUSz/hm6wLd7qwb
NReraYj6YyR4BwhrHKGABQPGpOTzUQywr49KspEj6S59BSOfRow7mYGQyiLY0I9SXRqZuzc2lsbT
ywdkot91eXTwvFltnF5AGXkMBojxmgH6p5AVQ448WIkyfUlHPR1mFn4LRTAgHi71GZffG9xbs00Y
yf4xUW3llxNMgWWrHildx2MfIeFQuWfARPm+jRDsMFTCw8a9gxj3Iy8cducxRx2g8f0Rt6d7xwqK
aKsdj4h7y3sKH0dQdrMzzH/Muh0rdldFZX4AovtT3Y/zRQ5yvnhLE9SVQURqUp+VKOQVbeC8Qo0C
JxdZ/mONNPhH3o67voM4hDtFgHKnKFIsw0PDKfxgQUm0BzUugDSkZSOyM07xCpmOXAwOYkM4ULhI
V/aVFz6ZevadrvQz12FvWSZh5scBiPz7s8/EL2dfCcjsUFgEMdflLhTWfj77UmVt2QaT2U4JybfD
ot49/dmIolWrOdHdKmNh5iesTVZlPDQbYe3pRlmAhu7XwpHIlf3RsEji1I36a1XzCtaHVeoXbvDB
pHDkgmNOdJ0DJ7wql4bXhieZ//d/kFgu1x/vaSVwRyto5DPpauF6yx/8wz1tMhfRMDLY22YeIQ6V
s+RimygOoQMALLOPC01s7diYduFJE7EBgal4qkXUrOuoC7ZNPeZPgE51wPPHe9LqfHF3GM5TAZFt
BcmLFapkGnKbWl4EL+XF6ElemqURefK7R6GsQx0oaiJc5PEl63+b4wkioESpq/3UwbsGKR2F+uEy
YRtoHMCeYdISQkHLoVECU0gIg+I5MXjRdfja8gTOop2Y7uEwpU44JeHDoLtyC8Wf1K/7vH4ClhXg
RFw0Pe1BI3TL/FwGk0jX9qNtes1hgAYx9B/GkEkAGsEtIHLx92dDyv84G4rAFJLjASY8JLp+ORsB
cD3Qps/g6yqIvkMyPVlKEfkCM7QNgtdmU868WFUorj30RmkoXY/HfPnjyATQupxJuREOh/ZK0Lbu
nqsJamFiXUSgJLCBq5MycQubNoEbOoiHTVQFJwJf1j3JIf8Lztiqdz1IbSRrB0yZtRqzfJd4o3xO
knDaRQaQFuT36D5steNXy7O+rKTcR9R8MaHjurcxO+E1at3rrkMtBcsc5BjWKao3KxVCDCgEcH1T
poxdMqfqN5LAaC5GNRrEJDBgZwcIWkSKPhIJ8aqh0IEqckB+8nR4HGGB40NBw113sJsAGbTvHk0F
2VkZwUmJpPl+zg3bNEv529AACOFJ4BUTtwMI5BELfY2tBPLKnZrXyXJNZpPz9vcn8i9uK0UZsM4M
ZqZEeHo50T/cVhQGRQOyMc02VPUOiER9oqFgjd+OSkPMBH2TN80Oz5nnuk+q/ZAmEIAamgzFWyhm
wHbkj48RS5qjHawUpDYg0zmtnQTWNCUHaNx+sk3raLmFGuIljASgYLcJE3k7Xe3LiVe7SFRsHzZ4
1U4cblMAc413DVCQKEFNmw5FrrNtRirz81DC6xJMZmBbySFm4ss4GQDWy0VSyRGkP0cSje2KZmPg
iXTUVOWn92YOXIBIQ6C48aQr/cDtzUGjaieHwD3WjC64+ABIUJzwgYGOBp+4eQ9Sv/cP72v56/ta
CcibMbywFZ5zyqO/nAkOkKBTz2GNxAKLYdA+w8TJC0BR7CBX4zkqfAhc1fsJ9SCmrkUL3wdo0XlQ
++XgQV2dNsDdEkb1Bqo4BG/nZRD0zuxa5g3KQUPvrRC2zSvPc/o9SVUMc4K2xX6SqpeMUA9GXEUV
I3mKX5SqQmz7RZcNWurhncxpdSX1AeKo5QUpnPKSzyCSFgzZJwSZa9iyDc8ManzProyPiNMQMHei
uNHnfqDL3chvlgdnR+sMF5Mr4pNlWvKp2akWm/gq9r4TNXWUIa6n4+uitSp9u2w0ZbjuMxdPhCLR
d++L/zxeImLw4VAw7cB9Lu/zhFz+/q75j9gK58ojing4X0h3u+4vAWakeZcwLZadFrg0MM8NtnTi
w3NXzuEBpI9hNS/dJAwvEO/f2zcIHhVs40wQiBZN6Vu1yHHRkmQuqv3AAeTHUaOmoDTYHmYD8Trn
SUBWad8nPDjaBiRX5zi6OQg4AtkT8BX1o+tB7g8uGl8iEh9aSKoeIIkG8CmcgVuUpQDRh4wy180H
D6cFAY1ZZ44z70XvyqOKnBZiBV1/1DL7sSlSo1Gm+XPQrgkMxH1BqdnFS/w4LpHkvDS2+z4GbxuZ
QVfqjzXv05lJf4/aqjtEY6KQeMc7DVVsVGs1rBjbHMwGxuFk1Bnal1sdr+niCynjtFiXBoVyhc0h
aCcm8vvFp7QpebBVcTmtaoFIjxLshSUpgiu0cz5mHoCWCEzkgVSKPooUFtFl8envrwIq/uKWxQaD
aym4koLpXy6DrpmySRrVbfOkCFYy7ty9kaAZbWpXneC/CXxdVpWwARB8ldA5AlgEliRJX3+1MXKp
4mZJQz/D/Hc40jIa8dhDiidvp0fg7CFiOdVHCJ5HxwiKNMtT1DYxK7utrNO3SJrxair8hCmEFoDh
mi8qm3M8u5YzN5D4CMPKjhsA0dkY+r0Y5zMIut8b283dAUm6GXJ/7dCeJ5G3Z7xU7yMnjndiLCD7
NmTZ40ghVA+VoNifHJceM6rhyTqzL6jqjBvarOqFiQCK9xoJcH0IEZXu0WxmVHBxIsRe4QmW1Zk4
imU/gZxpeAxn5DJHlAbLtO+Pbk76C8jJO9ZV8zFERnkdBjRHdlp3m7GP4QVTgIYRRSUS4tD3aVyS
nm/jM+12lAfhKsiTZt3FS3C2XB80ds6KNPnBpGbM1/C9beHKBtZpAWGmnShrd2UIa7DFdouTMa1T
QqQHxaIiZOceqo51CbndKYCOJ67HQx7q4FiEYGP3EYnAdFk8wZcmAnXlSPUEpCAikhhvvRNPQyC6
GmmaU7r0ezm5h8Ygh+PJ9jmqnU9OUFYLfqx9bmbWrKFSM+9C5CAAJwbYz8FZPg2NSv2h5W21StoG
OobEXAgVzdPcQkULenhqBWlo2JKo4YkA/t2MYf0UCshDm6idDxqSM1vgE9YgY9dwFUcTY59ytF09
5A9Ik/SXyc0+I+8C7l0qzbOJPhSLaSkuVABU//TfRlgvUYaCjWAk4LAV5gwhApoygZzI399R7l+E
lVp6QqO0wsFiVMsN90M0AqmRCqmjod2ihBRC9DuajpzD8ZSU9fdPdgxZ5YVWN8AKJz0KSGk8dQBa
4jGt13dzuNxn6TzvCyB1T0pkmwDvgqM1+ADUFkAg5+iSmiH1Y8x+yPixAuDlVMEOcMfL4hkVdHGk
HnaQcoj9rEHifXaqPVN6vmvgmw56IhxiDEy8/iECcL3/DKqV50n8hwZR9ZLW+OGvD+vJAbXXA7in
ndqvFZ8fkXXHVn1pGoO/wXbD8Q50bBfM7PDcjvWGwC50N4c9EKhgzu/gBjT4JYz3LtGyZx9lry+2
S2coPzkQHuqhAXIqRrZmop62pWwQxpqi2dSJl2w4SebnWALP3s16H89efE6x0fDnCsmOigRkpVb/
cNLpX/3ZymOoriMEwsn/+c82qgyRQgTxETS8fitmPqD4MsfnRDbfOKxCvKJe5UKmu4RPYqUdVCJt
I5dPs8PxkGfQIIE7NF+2r1FGvqA2Dn06aG0f4VJOD2Zk6mUG2xu4KNyyCAqOZokjaZqBBBCKz+CO
JTuGaj10C9CEcP3+h7+S/+eGXCkpETRIuJBwJMN+/itlwUwAxW3o/Y3U2bkZj6/e0tRTL3dDjbd+
kHbnKY2Qe+rxmLJdGsJRqFTutSobssL1Da0QMPVWXTE8DFDXuiah6+xzCZyXx2dy0DPo0WVrFLQH
0IRudPJQKz3ZXtVNkHuHYIsfZ3X+OoAmHqMwf3U7jdJO43V+BPmAlwEbsetM7tp4i03HZ1Ow6UPU
qmST9R1eqjGggLTC/xpC3uU1qn1PIav+/35JaLzscUG4kNPXvz4HSjcLuaMGA81uBqp6EcKlZWlg
gYCEHBJP2wJSCccK4mo+iHtih2HI6shNBd7QiYwARsENFZJ1eRKsR7dX97wDvROTKFu0Z4COg13s
0vp+hjHqfdLA5WpscFa4V64q0n1UyUfuetO5S9ty40J5GTSUf/gb+RIc/JzQgGMTwbYLGRqCK/+X
/Bytx2pQqsLzBHm8HUNd2kNdpx5WbQcAgOky4IuWBmImKGp2+Jvfx+BoRFfEy9gqHPLs5I6abnD5
IdTomvayEIOLGum4Pg5AYr9OWeKBqiYAL4ZCdHyBigZuAKD4rN2TLCDQOsCAAZL00BVn4VSvg7AA
RHkBFjaiLNaj7MwmFSAG69p0e7bwYqMw25dpfQ15sEmcwPv/uF+0wI/MPWSvCH6gn++XMk27Ypw0
eBoAEZzBRmVnXkLRua1pvxokvZudejjBG7pcZVKEVw/Q4r0J8lf4YkSACefduPbcvIbG5HzHPQ4T
RoqXC6pWvXeMVQrEieIPeQXgpTd+LZNKPo3mBQT4CZEY3jYz/LDANqMvbQqNMGASzV5R5xBE7aae
smANvxcgoqKe3hfD+JbU3gZgmewrpwVKa4p/69PyWjPU3SpZHh3zhvKhkn7G/ynR95+vTGCiNUGW
VxMlEYb+/DvNVUGqxkMmpg+h6QSKp0TdbwKChKV3i2noEwBGD1GaIgTirDw0eRkdHRfebDWgUh2F
DZmFcfJWQca6HHdB2UfXKM6iKyCYVxJ2vw8s8c5F2/X7CH8DaN4ltjcZtCnEmDtXBQbp9u9vf/ss
/PnWAFnERaoPT0rmYTv8898UzzRu2Fy1WyhO8JXhagO4YH5sMs89t2WpjiV4xyNybWcDPRwk4r3v
jc5gPeB60YFID1C33BnvZyAO7ps2ZhcnPuNxADu5SZ/fG9V5m1lAV5pBsZJoGLClMH2MINoO3HnW
+fYjyK0jQO1oYCwINFk87ojGJmhhcYG4EZ4HL0ftLMmO/f+l7MyW28ayrP0qFXmPauBgPBFdfQEC
HEWKsuTxBiHJTszzjKf/P9BZlWm5w/l3RAVLFCknBwDn7L3X+lbV15s47M8m3an9zQTTZq3t9aJE
bNEY5bs2BRTZpHerUcuXdLrcstAZsbb2Jgq6cX2rIKVVRRyVwM4BdgNXinI9uqSKBiqXYCo30sbw
Kvol+X7T9NGrxqzxb65Q+rrwvv0aBJ0dYTiOw/+9+Rp62P9AOhAbp3xck5fm8GEJiII/mkH9HF7F
MnyK7EbBAyOUizSoU5XeuaN/hempnxh1Ls5hYbk7AM97WWjV3N1upv/81NNcAutU274p9OSIg5fp
bp/cAaFO7pJmfmICl5xR9ve4apvI7Qra7egxgGHXD39z0P0v71azHE1l+yUZmtyKvb/svow8sntS
PpvtqC/apglRmPbSHpFeOOk2PM1FAD5e5r/PYfQwFzsz1+u7pGbiOHMkKHhWDgke56iB4drYh1Ep
88tiWQPzxr48tACtg6EsNmFu9Tv44jTXxumjnWRkdZLasWFQ02yWYZA7qeeJF5PiRKGoptT23DDq
6oCakwk0Axw8jusNciC5tUuEUTHVxO2mRPRwdiogXcu8ZntVBPeNHSC5ecbr06TvQlJ/7NEZriDe
rT2h8alXrjWDJcfOs4rlgybIJo6XsqLUFMPBihQ46FYZr71Tyy9qGtUpfq2/OdKMn7eANNz09UNn
TqUa5rpW/uWzryJqUAPy/XYZCVVenSrqYo77yLK2cymzjWw1hlEW0Cltql472xnuYx2UiOVsgYrl
HwsQe15davQtK/u50kt93eAxVhvUs7Kgu4HtyEwOTaI069a1A5LYFXU+DPKqxoFB/po86OSpH/Ax
ECnZq/1RRwRVD6W+N5VJ39RAMHRT+nNp0VDPcj4axfDqxir2wxS9/t8PRa56tq1ZusaH8ravADJ9
qKoqb7bYG3kB5E42ef+cGjXOMUG4YKY6d2EQJvdakGkbSCTOzpFO8miR7n3XEN0VqsX+FnPQVXW0
t/Pb+N+y7lpJPb0sRbUZsdLUlVW+Nxc4TiRdht4EKSgs5peOQcz+thCizc2OiIrneNaPtl4+yAz3
BXVy0rilBCOtpxk6hV6jksQbjt6x3dUtbPs2w7gXCCZl6/5qnPUvAbiE7a3fdctTqac03+HgPMfV
pB9xtCg+yI/UlbUC0U1o864c6ZTnEO/83p6ddzjbnHdL4rf029gyi9OAn+AMoLv6m42H+fOgiaGG
oWmITdfr3tuNh6ySmcaasqrlcIqZU/7ODpuv+QQHJO4rrtYR4i8D4eIZwaR60AP11GRGv29t03Dp
78RXsxmekBLexbnE8RPnZF9LsVdHa9zDj2XU5tSfiBZPPdazhUnn50QY+mPBSToUxktemvE5DdWr
iSzRmx1MoaxBHxvGzcchsxM0jxVBzGGN66QyyMdYQtqHDoPWsGbtz1+MKZ0QcNPvsFOtvXPmUJ6W
YniMcFjcSZokdmLAJA/yFEMNNwLyCS0jHVWDoD3z62P59nG9WURshjg6E3l2oFyofjy1Gbn2NVN4
Tu3OoqBk5OX3MBP6vl7Q2VCHxLXybXLqz+WoJezAEz7hwe629IbR7fMdi1E+IdvjklzWgjbQhzBL
GDsvA3qCIt1q/D3Oo6baG4bfsuPzgqYJPuUUFm651NTugG50bYpYrdcw2W6y7uu0PXc6dtIm1PhW
McrGTXL69Rs319XxhzfO8F1quqkzJYNx/nZjxtlUVtPAcWQt5lYr5v5EAqyO3I6M0TqOtx06q006
ymHTziMBchXnZ4IhlSF9nHr1BBkILon+mM5PC7LPHSihfN+F+rVLR9UdUYeTVZMBghYj6SYyTbfw
jbeTTThMjdLpMivTNmE8QGZsbG7nviZ5nutpx6yjRjcIAlvK+ZX/oPg4LYJQRbEx+XRe28Z+gKuu
gC6bsy24nMGPlLF4zE1XrEEPhWPmRwP91JjILemS4KPqyA+mkqJranSyEBLyphw50HsqnxpEoEdE
Fsaxq+1m/+vP2PmpY0J1aNm309UyufS8qaFWAW2ChDzbhpJ636jluQpUebZ6tlYBap/N7S47E41u
aqLIM2Jn4yywxfEsFdzLQhgsP95uArPNMMsXo//9d1BJ/Yrd4yY2k+KhEFj8AsXst3o2FA+332En
QrRJ1eTTHArOvYYawlMMcu6SEqeC1RfLNZV40tl3qq9GeAS2SKuuHoyrzPTBw58QQV0gF0TtVHkc
xkYebz/103KfOlay+/P3Av0qqLL1ebPV/i4GY7yfWUJcQM/5I4JAc9vlijyire/OkUmWc2Euw4ci
7F/Krk0PzZiguqSEYP2KEYVX2tz7ip7YH+ZhgMEK62Df5IH9AQQ3BrZBtOchmso7TFIfnEbVGTUV
ySZT7OlY4N9wob6VZ8cwj5V0NNoKQ3kGTpGmO76lapusNFGLISzyeKZHf3NR0X5uFNrMyCzNNlWE
+0J33mxNwfFVim7l8XaejQhPL0rOrs4+YpVrIOBiyZlZ1z9b9XsdR8OztPKFQUcTHCpUzk9KHFxb
XW+eDWxcG90R6lnkC7AxhnpBEhGMULbQAGq72GjkOX+m3fg0N2EaulnNN72q6p10IZ1MM79YUYyF
UBXhU9jhFbEVWZ00s/NoVVWPEZAfI49rsjC5h6Kp3Emtg2s5ls09m80tkhJspEpuxD7hrOqmWulZ
pFHD8FKs0E/IKNFIbH6i8aO/X+9RLqVnrR0+zrUSPw1a+uJMGP6/3xu1ns5nwIeyPqhMgzwR5ZC6
t7ujQ8+ozoeNLGb9KvUwCNgVPZt9NNyHuc49HAGNqzcyxm+iYEqjC//dmGlmI2VJlADOu9kxJS0S
d1hcZ+nFFsSv8wD3v6YMN4cvSqycOo7r33sl8KxUcV50amTMo9TXSdsqfspyftcFdKaMAFu0Ddbu
zZ8zOicunD+Pkl6+GC2OFCcPsn3eWgpi5Bj5ZlqE1yaOLVrcbXBnySI8iD4tjuMipxPXdHsHSbi/
1PZg+Sac3wfO9czT2756n5lAV/N+Lj8jY3mN1GR+RYp74HAg2rPnxSvI3HijTDVJ/vgWWPU7iIbN
naX3L3kbZTlO7Hg6xlozMbDjp/Q/P00hZvJfX+E066f63tGw1LAdpFekSWm8aYkXVrQMtqEGPl6P
0TMjExNEDEPwhkz6DlNqY2SFFrskDhZaQV6G+oi8j3e3p4zWHB3q2nlqV0D+nzf1eldKvT2iEnL/
/P0NoW9G/2bk3+4KGEj19+fc7v/57LFKog2Wkc5784BaSduFazR73crPGP5z8yez+83vMiUUx6p/
Gm6AjZy8J49R93MWiGTfkOO0HZKZXULVXR0hgneKnTUXy2hVckH4vUm/b6PnmKn1MZwu1cwiFxYa
SPaymb+Og36ctEIgC+WYeo30sNzdivDbzdhbsApvP+br3qlqRUteDTU6GTLVMW7ZW62d5S4tug30
c9Qhwm7MYwrrGV83KOdlBJ4CNp/iYabCa7cFrEI3COcPpZDF3bASHYOuVAjU7E50pjqsHvyq08iv
mzsgUUmlid0wGxIXtL6fyZ78EsQQ2FK11q5UgO2+pb1w0Jtaux+SNPQUlQtNnfTP+NTafR2rH9TB
tqgM1apwYRyg2LNYn7MOTHgUxohUVid23jw5fWk8Y2pRvWDswv0QJfhr9JJ+HttTm27cyOnVJT6z
OfjeevfvoOxV51iG9gTBzRbtSVtvbg/bRbcWm+v9IYuOIyzr/e0BrVmw/eYFkk8+dFKydWWD30mv
LpETYyj2BtrvctvpLLuW5dS0kfMMxotqa2PjVqvw7PuPGvnah6S3t0ue8IiV0tG+PfyX59x+zNI4
iDx9oh0+GWHt335pTqhMf31W/rz8OJqOsJSOm25bFhvbHze1rJWxaEOVnGhTXXwNtMG9Br7LcC3S
RNVCOAzt6D++jSgIfF0EYpvVer+HvBucbjepMuMeVRQ2DHFFr3AJ2BrffoR0HGVuJSbatWQ9HG+/
vP00qWjBFtP2MiPbUZUx21xvANvc8QmHj2qyZuIEpvigNk3uIc2drhp4wd3tg/ivH6S27U16+1pW
c0PuX/fm7v88lTn/++/1b/7znB//4n9238rLc/6t/eWTzvFrU7bl793bZ/3wL/Nf/+PVec/d8w93
/KLjlHjovzXzu29tn3X/lgyvz/z/ffAf327/ytNcffvXb69lX3TrvxbGZfHbHw+tEmOLKuY/iuT1
n//jsfVd/us3/7V//lo2b//g23Pb/es3HD3/1NgXOUz6NIaGBCP+9o/x2+0hKf7JdtYRtLxtth0o
s377B42fLkK1/E9+49iSNQBJL6KD3/7Rlv36iGL8U0rk05I/UBF7okf57d/v/Pq9IPn+lf3v4mn7
TS9G4z/CptrCPGNKjcH+mwUnCNUOGGoL6iVqH5u8sE68C/P7DT5kpF1/3v/z4UpaDTR+gwtgHIMi
L4S1Zh707+ZgGfyplMolIFJ4J+MkOFlVJQ9C4quiVBZ3STYHW4UT/L5FPeovYd8+hg12RbYO1ceM
KwN6EmV+Fop9JSyp/J1KcEP+E8Yqqb7MWfE5j8zJa2DduN0aCDKsNxLe8GINOT7x6VNUMqFXB4EB
N41Kw8MUsgsiTMl//K5tLsMkcMsuIZy4Lvrjno1V/ZLrqnVCZuF//9M+IGOeRi3XqabErjGvyQKz
ap2bDpH1eu/2QLQir6SFiBSJ/g3LN6AE+sth9cd391eh+60D+5caU3Mclc+eaaKkvv55YoyzijGt
Pus+6kPHI7fyvW3ATLNQu26LwB7cHuPjfjTgc2dF50NQmrY8H65iOK9jzu4pX7Of4KiSAhdEk5/m
/ar0WOId2qCLwBbmK+xP3FAraKJl2Q2qle6XKkET2TM4oodkMsHq73/9zt62DXhnms6haFFkmcKE
Df3jFTayJk2rSosQsNEMPath8GMWJkcO6bTOoM4e/NwIG9oitwX69m3GrIOqVlc+DomNvKNkGzil
2PTrby1CUq9us3DbpWivxzCZdx1xmXvM03LnWPBzRpl8Gh2te+Ik/J4XO/dczYt2KnZSje+cJP8S
NhNVOVQmoK2qJ6tWg1Gj/95YiPL+5s2/OQVNm8GnZmF8kGJVOr9thxphQZLlSG3ZAtfYGtFCvG+U
b1Dz3QnLHveYxUxfbaMvLOPxbvwCOSc8z2W3a1E6HfrOJooA+wE9CeOxavPyMImR6UJjPjjEqz/i
2zPchDRbTVEfFXkpwqHy2Ctrm6VJ28OUC+LVlKU5kGqKsiK2/F+/v/Vq+dfWiFzZypRvQhWqRnUl
3lxibASu+OpCy58Skn6csdnmmaafhV5eEga7pzhakFC10CjUSHp2VHxswFVdxsHp7gBUfEnLwDzZ
NATNKoaCwK7Zg4cGbF5duDyRJs24tsfqVVh8EEZcfUz51hoReWCP1U1ixrNnUype6Fp9Ncev1Fvi
aFf1/gaXXOdbeFgAVo6ZvkV8OV3HSbf9mBRKr1ugutXG0HnO0Ba+ZYXINdKldryieqfM6nRvZAMz
jZR2Nu3KjMtUzgwqie27KG8IXZJspKsh6Z44HvE7NZx8HZy2FEr8UvafonrNDFTD2QtiXPqa9Iyx
qj8TVvytU8q/KaPfqrj5HmyLJjPLEIKbdUvz40nWLbKh1TYLPwuskplpB0JXlknqd/iwdOMb1GKT
2gtgizUvHDHPU2R74WQmnzvV2nJCzh7+Q9UPrbB9cEZV8YSsUy9wiFvsiw8iK9ilkKUMgWpi1trP
6NMAWRfwg052TPPSBGx/bywIfxc9cEHt6tsYieDWMFkgOoaN2lCdoW6lxyqbcJDkCqfnnFu+Y8au
0QOYWWeQFDxAyQopp2uZhkQgrxfD28m9BITAFCTedMb80alG85SNgHbt5DJpUXei0iYPLAy1TYBa
XydRhhwv5jC0BYb9LJjAtf146m1GKSSF0Srju25S9dj21qdwxeLJLhm2wGcT93uClEV0nK1PH3VC
NsEf9JrfKyL0dI2sx1+fQzcP018u/et3h5yELAm2Cci234qFRmiBSluamq84JHsVBYueCdAf9ct2
MHThTr2M7stFdbYJJpRNhm35ZFfN4LXYef/2gvWmab6+Gq5Vgo0N+F2Hc/rHI4kMtaklzcHyK8zI
10Sh2dgyqbw35noC2IZaoV/s381c0a+wc9MtPXT1JZrgdt1Ck+aegUGY1wPAINJSo6R56Cg5eZr6
eYmd5mTWlXHRFAtnMXoHQw0rn2kr+VhKdqqlQVxOn8iTXQMdyCXzqYx4xfPU7RagGqfeubQFUBOl
DNSXNDYaD8UFXAuuN5tm2Aizkfe3G90CkCLXwyQqaYgY0Nl9NvPJbhwteZAghTcGmSauYo4rWF5t
SJ9Q92HVI5+f9BDbfvqaOES93e6F+BIDYBkKcEZMGbG6i0VA7htyEN9Mp8fSTLtdR7ihCK5qoLK4
adFjlpYIBQEDWvOgqVRtob5nIHGwe83yFl2G1aaZjcOot3S0FPjUYaIbrr32qgSpaPfD8hoq5Ha3
Zp4TEaQ/BsLoPuiDbrlYQxFwqvm0z0az+7SscMXCDF1Dr4P3ZRx+aXV1p3R1jshB35bOIh+Xmj+J
SML4Us5HOtQQ/Y2pvUegPG36Gr0JLEqy0G35ObbipfdkqJLdPesNjM6RQ7MJPtL/Ar/A+lTO8zGO
nPRh5u7eqNNtW9MPSoRtkhbQPpDVrmxZZFV/zAVR3Us/7Wnyyf2iN7vabIJtH9T6x+KxsON3TubQ
BzXL1Mc01h9Cs/9UhquhraD5iZKPxGG+ay2ZFZeqXVxlJ6mDcWgouT3s0yUEcwafwpmde4yhBXtd
Aw74fEV1Kqnn6uXcVtgH9cX0ZtBRO4vD5mEENrzMoZdAgLvkkfUxh3p70pGB+mXeae7YBUQd90N3
6peOa0pQpojBBxuC0bCCELg0KolkO0ZuHGZ8xMKe7JvqHhQ+3YnJfCwqPaFyZLtVONIP1UTZJMqs
eJJONRbiVF2jcp+Y8g6XACsZHW8su01hk8c6sZUlZepGThMxaoRyPRHnMn+4QdAJU6FfcbvKt2qO
nHApPhvr6pOg4ryjR7pXjLDdxAw0DxNNg3esvHurIcmdczY6gIQWO4w0kW8ZybJx1Ppb2Bj2fqiX
8Zi9r7oRWaHUk0fcoWgMi+hUbmulrP3vr2LofLILh8NiJvXajWBPk9BXY/68C52APGklgmYvSKos
RoRmZCIbJ2+Y7epz3ZLDQJgR9sJSeAn8Ny/rZ9WLxgVsWWKqqL8n64+FIe4HYlUEHYSKRNEwSEgK
tLNuV5D54ofSiB8ZHdXbfE4mP5nt4p4MLmPMPtDSEBEHOxdzzo+EOdgy5gGy/rh5sDXJ8qi18lwH
SbavOiJYU43ZHBK90llRtY1SngPi+wDo3ke1ntyrUtbbotZ8VbEMNi2y2HRlHvtiWJgHpjkoItbR
Q0/4CQly3WuaRqgMRPSltLrw3IriOc27Ym/bwKMSBq7bJRUQ/moxfb82TZpB3NJAKzcrEWQsJosp
+TWPzaL8vuCR83DizBvQ4/lTtBj3FQvJSSXYehcX+Bq8MLTAN67VybCafBMASbzhNPneGvihM/DX
2sTRf9rk0YdzhKGa1JDGT+J49htIxPEo+102Dsi8rfToOAmS1bVqCDm+l9hky0Ur30VmXV+jQQm4
HIvCa9Um8It4JkGrgxiXJ2aDtiKJH4dOwS+6H5ta7oLCfFAjzdwvGFi336+W2MwOcdu2/lCb0pul
ZngFUkKfb/29idbo4GQdiZ+UqZuFLf9lcvpNqw9kzs4SAHJamndOlvpBKz4HURntnF7EGxqr1wFD
4wdnANwbrxu02w3MFC8d7NNwezWWEfGSpIp+yGVDIYnsbaujXefk2faXQiQoKhZTv9hOumd063h5
qwqWZjqKbYh0p4E859/2N1MwjMG2WuboKAhaYUPUMUqDB4bKqdkVljFjl6HmcuzmkHaEfWkkliBh
qol5Io31FqYeaM+dJt9Jhp+PCLnrv9l8GG/mbiz3dDCwjEHqwOYi34pZsWl1WTGhecvWra/T2xyC
WTf8Ed0p6YvF5bav+vFJ0zn8SfmKXdSe7W4ICUu37BI5umO4kZqlT2EYfknwPwySM1JWTUwKnPIS
CCa2dUg4LV6p+2CdVjhK5CZ4OVcrxXAKIiPbWnRIjnVNTGIzyNpVCTFwUytp71sVtusUzMlJVJhs
x+FkJInmh4APAs15EgrTd4w3uESJCezXwEJGr4P3N3s0dd1A/7lJs3RkBKawV+2Uto6A31axjtTH
0Ua954dYcLZK2DPOTvYBxcVty5ZSvm6mvJ38At75KuvqDkM7vhhaNp1a7XOq2dGlwIgN4W/+3NTx
hxZF4VFLuHIs5SA3y7pt0Gam/mPxsHqPbtuvEq7kFbriYVoy0EppPp3IUpiZORKH4BTxfojtDh9Y
baNcgAUILw1UU1AdQ2COl3DKvAb1sBfN81OJk/6+T1qfJFrjXKYIg9t6F8TLsgXHsEGWEp1yx3wf
WPhPZjZxNKyjvdbWqR/ast51MEG9AfUl4SaczuXcqSg4ldw1ZPaKKXvclkvxxM7RfCiScQeqZfq+
fXeWLZVLdepm48UO+1uiwC6NrcsMj2iTBwHW06xlIVCj4lpMd5qzMHpd9PBsW4jVm+FSj+QA6NlI
DG4r1pezimBUkmnZC4auyHKmUlWovdPL5hPefwxJdQYwDBGxkjLJI3g59xKGin4dK8G2jjT1jJ/f
Yy0orqpEA/nrg0X8OOi5HSscCoLCfzUq/CR6zOPCcLD+4Qcl5Om4MA10zEKeCbIA4qWEfqrn41Pb
ErCpAdBVBFFgbmrwWJl/kcQ9bbJqDI63S1aoOpeBuC9vqeM71nXt8p2MJMn0a4ZF3QsL55+O35Cx
Uasfi9XmqEfYln/9npwfC33eE/NZlJwSeow0aOi8EX/EJZnvuoIGe00hx15OUNMLUZy7Pq77w5xa
3aFc/Fgzss+3vblI0faahMZraPcZ+tDAmoq09Lt8+aI13Xyd9UQckqh/RAS6VZsZtm47xy5W2pOW
18XVDLttE0YobgCjAcWSWO3RjlzI/ou2ej5Mm9jJYrcxvsG3ch7HbAZzlJ3bFXvbKpnwjTQSflI1
ZFKZ6DI+5eu3nUU6Ulk9MI9GlPpVXyrw/DjxJsnk/tZwLNTyfCs450LTnmLTZqLR6d2x5p1paThf
A/EhypV015O07A+yXJM31VP0wTE7+65aksprD98BtnO+t8Y+8kYZy12XIPqx448VlxEPkpx1GiuZ
umY6pHf40tDT9HIAJC/t+0UL7sSY8wwN+mOA9XpHdsBTNNrHW1hQkDvvf/3tCjrMb69vLJrIkCyU
LoZl/KSVUgQnjkm8jY/ly217FquwqA9Vdyw0JdloFrEitLQRq7DIFwBRqGDUY9SLr06CRbVSSzAt
EouTUMeLrsXdQUsyCivbvBhs4MhXGXpp7UPF6jdzmlreBPlqY3A2eNShMSbKoEHSroWgPvEwWCC0
EMXbPt/Vt2UGWFVpldjgGbifJNVBF4s72vEFLFpzPAu79Zcg3WlJO15MY2aUPS8Tc6/mWk/PgHOO
oJxR45OV7edmsZ+J4NkAIHhR1GqX4E9GIhi/N3JisK9mYsiNJkJ1288+veDigaTBfVXSIqpi5xvt
DxM8tAE/HwFy4rx3uKb4g8oSCM/+M7ml7a4R8MVDzZ/1uqeDYvPxqRVs/YXjfxWTehrHdxeUtsv+
rb/2IinQ95PGAoqRdAhZPeuBk3DJX8mogzJ6XKnDQ0tzkeXXgPYbtMOmUW2vVhO4WJ3hWTGZPqnD
BiIT66gvKXZa2TDKSxSP6WS9KSNrpxULXWQ4EiBXgi1GIuFy5MI8jCk141UgAY0hi3dlA0Oi17WB
EqcmByjO262kHedSNdRuvN40yypLp/mw9GyQTTkSGmOy8rFXL0VP4HI2LF7GyFBTyDStPgIsSzda
OX3Vp+w4tmLZG9ajDbj+joKTOBml30IzOyd0cdylyHUEcAEqzvIowF1A2FXJmKA/Yih8BCHazjjW
W29ezexcKlxkjwS7lQmc1ek9KwQpkvWgbk2aoQgMxy8LPDGaw6L1wn2mOHI/l0u8iSrlsQw6565R
zZJcNHaLTobujwTNAEpRmBBqSV9TE+MqsVwdhIX2UJtD6UI6sPj3mtZLMUbHbFTGNjaI4eX7NQRG
TdsoDoGOfVtU0VkLJ4UAuotu/D4qo3ZtuvwFQ3p8xI/YxCOuoLD+aFATHbPF/JA1SX/QSXABCm6f
k+iFS/7sNbMeI9h5KZy8pfgQFkprQzk5tQ1BWmcUI3RtU9l8R7Rpj3M94FUWwS6YC5rkjJ2tthN8
sM3iYqeL+MCdQ1ppja9M8TGuxsdSibvz7aadm95LgdxtRk77IcpdVQuGTdq346HMx928KL0HcqRS
pnbbMTRyswBMfVzrPkMXw4VASXutvBsamvSVsyheTV8E6RWknbaHzNFNnpbHp6IzxJ60lmKFt531
bniG2jb6NMEB60GeJL60J+8pfhGj8gydjO8FgA91XUhdx1YrRIG9H0zrEREpMUcFFurxylkT0AmI
TjqVRaY1fNv4kdFxe0Zr+jpicAY6ZORZhrKzbZBnRoy1YOD7NugPuJnIOWXy5uLUuNOmgQtOymuG
uQAoHUH/hlIHR4AeaqsNL/F1czfPGRSLJGkxYilPjh0cQzWFXzotmFP577Yr6UqhP60ExRfHHr8U
cfpu5mqvxeO0qfScYzIRlWuRKeDSWfXjuiX0Y2mHuyClxKTTvbFALb0jmRzUpuK4VcrRyabPk0qD
ik2HlhKi2gM9Cr9UwJynxVqfcuSpCe1b5ZHezyszSno/DYo2uUR7JnN+LqYrnD7b1TkzD0b1rcOc
2Af02HHdemaS1uhx5C6KRAzQ2PEMtVrOGpZ+V++dvUMjlDINxkphsg2u2zN7dsqYldy94E0P0mPI
hvBuEJRESgtNZORlGlP6viV0x00MR8Xs3Hpxuy0Ne/hqD23i2k530h1A91aF3Ntku8tXfEVb126U
hBpeNeP7rIy7S6BXhHOAeOqCovZusl6oMGqpUHqxJzhIhni9TB5kvIi7ylDOEEpH2MC6uncyj9yd
0NUXuyGYlIty2YjhoWgJyEMdiJFtuoO+sh5n1iWo7fiBHFLF75k2egOaTaOwL+h2p4O0nfjOhPNS
RDnA/zk8BlJpz7d7cxZP9w6adfEQxfHRMeHbFPYwIvZpogPtR8TqqyWhQuyI8qnDW2CMD4oVjQ+y
rNgOKps+rdA2JobpBVy2/NYIFs8uSjgJ8jkdauXeqUCSJbn5YcpZeXp6FRdDS7cJ7dM+x2fHy1av
mYrGRWrVfW2YHMnIsGQ0ZF7fVcuDUxmZX8KT8TuvRoXsEWzUUK4TV7JKJMeNAHFHDzqqfL35FGRJ
Rfx6uOBObdWHKJoXmoDycLu3NPngDm1fHww9rhExWlRmSw/ULgBrA82Tranaaw/2xCBrmQPq8PXu
kKYcunM1eCLVCfwIKttbVlbBaJyJqJzcIbe0hypqlL2orNHFqYQRhexeFsvFfgaYp/pT5jhXTZKe
WkT4pkCOLJ4RJWCW1QMuDPUlLGFtcqDTAG4vejI0Z60J1b1qwZdX+tp4Z2q8eK0jPs6oV60uz5eG
DxEveEAIyZGSclop8OfHxBjuc2rerRqH7zU5ia2to0qkf/ocaQRY5VWL2ah5NZPBvmqUgl5pm9uE
susUBXiZ+oR2UZVqnS+sfv6oxwNqek39aoTdQ+8Evd/ICCwfHlbfapevAjnf9hMsYuokpbxMccVm
115qFoRVBki2Vj4qmjsN9J+IP0TuVzZfk6ZICbgzcpwXjgNOTkjfKTLVLc12Os9V3HjoiF0zWq5k
VlcfQiSMm1RjE5I3ctyqwXBmP1PulBD/D3OVLWlS8LS6hG5zi/woLtTG15jGemLU/dxKiy+ani4e
WbPVOcso1HNJ5Btl4eh17WFWIsMTdVYdq3wzqIWPCYwZXdbSOMjz+qk0u2zX27E4MP31RZvyahOL
JJeMNTU2tN6N+0J/VzXnJTCSVy1VkVElLXRIu61YPKuCV9laHPbB9Dg1D1PLC6XrPp70UjPoSrkm
HLS2DsIvvd29Jvb41Zi69gxjrblTUbNSTy6SMNr8kz6ooAPsh5mRwQejr77h3xd3cLlTsCpq4CXG
t4xqxS8H47XsrHMcQFwcFt3FygI3sZYAqtTjqFCSTE3xVLf52vRl7lx2jxPEE9eUqD5xP3L5tAcY
B2jPqm1W2e0V03d0ZIaRVl/CkXAVMPXHmC/tWkXWci0n0tu61LnThjDdzFYc7SAIplcRstbh8HuO
g2LcmFHc09tsaImJZLl24RhfrcVXaWgf0hQw2O2/1Ld5dw1DF6gCa3vZISprNf4Y5dP/Y+48liNX
si37RSiDdmAKILSiCIrkBJZkMqG1cABf3wu81d3vtVkN2nrSk6yb9xaDEQHA/fg5e6+9jfvSeZDc
vF42JRHxwcwLuU/DE33haw/o5ZqkIEiniHwRs/HxExvERHTJJiR+Ccq8oX1M9KM5x1Ypy1R2xlyM
9vxgCCUY7J7uqzgtE/6Tuvxir75E2icy1mU7mdoMFVvbLBbbNCxVThfpx9QUr1KnaKl6XBa2Gy2e
GyPAZimq08i3luymC3mtgxb5sNfA8GIqVT3ikQnGkqJgzveL0tu+Y7yHU/usjPM5c4fnhMWDU/JT
NjDMWfLZ3Bo1+ddNtp/K8bYUDsYtUUvej6hZiByfmajjlXPsYKJ6jes8yPCf4jt0GDfN8S98AeGe
DQ4yniEOhatAsMof8/nPaNFgH53y5nQ0tkUEvbIvNwP69KhNMr9v692gklzTN51LqacH0Zz+ndWG
yOnqGArnrekLyN/0Pzn58uBi8cn7E6mPL1I2xbFxodiqPSjwnJJBzx5mNmlShcMvSygkeyFF14CH
VCITaGaQAWeC9GJKBH+IOLUskeQvJtl2pFTRwn4s0iQwYmzGXWhfelkdNSffaoJiKzRJAoGC6M2t
cjKs9EOLu9eJ4TuBUOW1dPVPdD6/JG0wUvOCauFQAQPvnE5swkrm4kNoV/BcylYSFn7l+u447ZXF
vNSauHQt7VKQbN+Vy3RnqhmIqeK7rFnYkQl2liiDXlPeHHx3XguCnnw/EOKtiym6V17INOWsQ2LA
1jLzPUCFB9sezizygeh4JGwXj0jkDA/Amg9wev/meGYWOzqrZW5xrkypTRKglRY6J3t6W6Z225nr
Y9h1zBKY6C/Lhu6+C/4K+FATxFk9bRDZB5I28VaW6gOt8shrUvf37E6eKMxfxYgjbUzLA8kP21Bq
X9IUeKBUclSbceeU4hH1yR4FtLpRwJSb2Z+0IgPaeXaTOfEHSRGWuyIGf5d/CCvzO9P41agguWtd
fM24dg2ZGZj78hGLcHbLB+25CU3JEm9tLPUrqpLiHKndazuHHvu7r832e2H3oQ9csfdaS78k9oKq
YqBfXuKbUSnkAVErHd+Q6Ya7XKB/NYenqo3roNCY/cfV+Gdi3nm1df2t7JoEhAXNWkwkdIFDJ+id
dL4aTrYSWASuk/IA3HbxGJR8lA2Hx0boT7bdEt6mRS9A6Jpt10U8SHBhRUf7g6SHgl2hXaDiat+d
MfS7TEvPVvEyaNWuH7Rf2IOeqMb+trJ5NhZVYehkILGcP+c0pn6oeX7csRg8tbF/u9mWE8dOxOEV
wEoZiMmQniAXsqjyl6UVLadXrGjpyF5ojBJJAvR1gntHPZYo5Un7pQl80Xv1i5wb2ldZ9WKgOYVH
kB2tuoShyZ0ZwtNp++yqJDyUhQWIwS6/YjaoNSThI5tibDNgok3h7JdY5REHSepFRvQxOXz11bLP
2vzT2KBGYSYCF2GJq1NO5MN2wLxEqieHyva9GaodSn4G7kJ9nyrlMCrsIZNbYhN2OQSM2jGs1keV
MHSe+NDsf9V5xJYYjKzJB3uExlYZWMNIdwx0p9w4GTxorrdn1QYZZb326lYjgmVReI3WKH6TGztk
aRzZE1ApvA2G+GJCTfXHRWa/dW31w3EuiM8BGPAhMKXZX1PGAhuN+6Tt5Y6GLdMfg59hHnxfYvvU
QSILonGIKbdGNrzIfjFciw0t9WHGFTujaRH52SylHTvOzo1/xaP6WTk0y7sa/o+evctu2oYDxVOU
gh/lam5pqP5Bc9QFdM9T8OflB0zGbRrF5b7NWf1p5Bzoqy3MtMcykPp8ca2BM/NgnmSGIqqdZ6/Q
jSRQNdRmCc2HUR19WydnlpqjXteHLKd0w1Pvs8czmHc6T5tbBkSmqXtFCcKwbQXnYDfatin+AqsA
pralGLPPbf7O9Kl6yTRD8bqu/5auruM5ohubZTq275jZXEr7fl5MElEifF/6DLs30uvlqTWaN+ZF
kAdXXr5g6dinGnMZRV8Ydlh8GNkh7aaHE0Ws3DFurRgXOgNPN3rI0PSNc19tlCjr91Y7jJvKFs9K
TxNLgqZSQUfBCoh3SSdqf9RmzvVUOCDolOFg5+phyYfHgS7PDWIClynj0DWEh7lzQyZe2afamse5
xbUyA4OlNEuRBWELc5N+r5bdugyAv3Lje5YYf/SyLjx0cQxtpLFL+hQ5/WSG9BD40mkIpJqLpJGN
s0qMZ7eI4l3Vh6HfKCAyC4aECK5qzGoarCPtYHd8g2Y84ZtX33op2JuHyfVnp2LEvTZnW5fBqaKK
TZaq/SmkmhH9PkrYW8HukWFaK6UX/56t3KQTIg1fFMuflGTqoOp00xf9Ocmoq+iIQZEkziGIS7vy
G8RMHkxgFnwBD9mMyyvZXkkwDMtBKafRq/PV4jP3DzjGh904RfE2advvKY3U0zDQv8DGLDAUrKoz
YrRjzms+MUU4E2rsa0y7HL3y07zfM3XhxMDm7JD60GPToZWf+YZJKoxFGlbcwggYuXOp/GIwveZT
CbBlH39mgF6vcNOSoDYSbVO1TvtUztDiuopVMSZwZxCf+lgZz8VSb1Q3S061bn9boT+0OCmaXPAe
jfqUDRkG4YHEDmuAGc5JdltM4QvPnbnYJ0hflzBOykDRnG07iAup00e7m25T0gSAAx8AoqOUd4ae
g07aBXEsrq5j0cogzFJr7HdykjI6CdO9PCHfXTiF0l1FtVRtUYUGRPwMrAAMEgiU8WNyAMv4MrnW
e2zP+DjhqhLIXkHYZhiamO47ra6jmSXfhsjftLR6DtfxTx+DwbHpv01dKDah6f6dIrhtMkeZID5z
M7qb7sIKoOAVcjTwR8r43aboJcLnsDUzWqOdcQZsOTCl6LjvFvbG2SYLunpsews2VyF2oNgUvxqs
v6RY1RuWqzfHao9d6ewQOLwNcZ34hVJ/KJV4GpT5MVd5+YjtDjEcysYweRb4ZENznnfxrL6n0cLT
SmibhRN+gU8kKwLsrKRAimp9RfiV3JBRHX2saZ4+pkq8yym8wIwgATOLKMb176rHQqJOI4jw0Qw0
sDITOJBdN0XvRa1Kzkvh5QmI0QMsg7jLPbUicDwtgWHa8cNAMz5Xv5quBFCUaqAnQ1jHnMfZJ7sJ
GVdtbUutelRkkjIos8d9vsjnSCKM1mY1xmDY4ujiFOILbPsowsO9ri4fjq4ckjlkWaQFqEQWc4Cl
KYLWZe2faKIaSU8VC9KQCvHuZs3d4m7zQrVKUXvmoz9h8qXWmZmnbpzJiDdc01nt521nUCb2TdXu
5hc4OOUNLfm8nRaHEOGcnZuMJTI8qnTH3NnY591CEDqmYm+2Zms3apFKBw5wil1UfmXSvR4cI792
Rh3g08rPK5zObaJPsxJUmbqN4INFP3DiI7qMkYMOt6aextbeJvk2avpj6iivbv5dLSLbyLjCITQ0
VJpzTCIefNpKDY91b5LGo6J2b6wB6E7Dehum0b2dOC4oYb9LQ/5b3Ds2kVSVxgjEhe1/MSb+raEv
YhPp5Y9Vf6OZU+MtgifcVPfWUAnuDQ7dSL7npKBZ0qYPjQsEtHfiSyZZIxiF5MoYbjKkw7jKc7bq
wnkl3JcZvTVNl4z/XaVgYfqAtCbeLpZKaKdZsugV2TYUre0xumMvsLcSeIChmoyD4q4Mlkhcq6ZV
d/zlhu2KCzB/LWOKCdxWzqzs2xTRnreowzdmZ9CHOoKOoj4B7vtstS5D6szT6o7uV6lMw0ZrmuNc
WTPt1fJiJ7SMezfJz0wRmnoiRvMVhUl/KOMeLXFIlJB2MmqDsQfBGnRVtYZCVWUcVTA/MFfvbemU
xiGnjY4Srr0tDbQLo0NoWgLC2gyyULZzHG7VCEOgMML9KEGJM3MB0qHKY1sOHXl41Ia1rdskqlpP
ZNDBPi2cjRMdY4w4fxRNPEES3sTtEkxFWYPbqJetpuiUIYV6mding7Aukx2SRsAAhc2cR1JrtUJ7
h2wmfGsgYqHLUQDSWSGUMB+vajZeObrhu1aKfQc+PjDEIwhkqJ5RjGS20nzNIfgWqB9PgIk9bSit
D2Cgzoa9n2MwfldEXVscKEDfDO11sIbGGzn97zjq76hF6bQkiPtIySUUA51RSb2a1mjnITXNnqVU
0S5J9HojiNGuHWImCsocKLuoY2W6UfXsPLsKCK67yKYSgzMVk74ka7tbvOX0trzCjm6NQymPl4t7
EwmYIZXOr2aVp6phaOZ0DPmnjrEYcwKU3vFGrUqeVz77VprPQhuY28zsQHVYmQeMzodc2nBx+67x
Fb14CnO1ONsjajGRKY8yZyeWj0BRxH4eQS3k45eiaJ1PSM1RDBVzsJK7226jCcQMWt7Z3Ocmbnp7
6M49kTIT1GjPsJduP4vhg5cpeYhDqg6W9xcFqcom1CS5bm1svUjYjKSuWPouJ9l2Dc/hBU1aG7SG
d7PMSMecK070TX4o6uaajn2/KQqiyATlGcrxxMLWWE67PopKtg8CXfo8fW6jX2BiDL+0jdfRjAI9
bLvTYrXbsiArXI+ktZk1bi0er3romk9j6Fy/SZPUayN+QhrQnXtj2f1MqQuKGNWo9I0Qg07fUkAH
W8C4l1pOpnrCegpK8E3L39I8a34VosZRYf2RhKDS8Ym0t0xTjyTzUfd3S/E0aOlliZP6FjNyQVWj
+EmlLUT6aNWWATa5hyX0JbLEUcWvussq3P2oM8PFPg7L4tJpdp0bD8DnP6IGTn4dLexpPXjHCitR
L1/InvBGJxnfgJIll5KOq6cb40uZpNYjSUlDkMQ1FB7Tyd/ZiwEVmccmySFcRcRxHVV0EAcTqOFc
a85OLaQeUOkvOxQEBbxZUz3DQKNRwDvyq1ohDqlhvJs5o3MqOR/sKhVV2tJCdoKQ5T4hBj1mTcS5
C6s9Uo7iXnLjmP20dbs4vqUTjrm8klsceTyo5vJQq8wbw9A9GoSs0AUdDboH1SqI6NTpqeDWy6qy
4ZxdLNuRVR/XUfKp1A9TG9qnQW/MEyM3tGTxhc6PwAO9iqfXPwrmqo8z5tUero6fU69fw6z9PWVp
s2mm7LmZOnnkUMAkBIz006CP7cGC6rKVSWjR6S35WGts7syoJ2RL/Ud0ED8r5adeT9ND75Lk1Cyx
uAgWSsEUgxFRya8LRYmJmz8oy6tzhC+cW3t+NjpC34u2JO/dAZptL9ZtFHq1aY3+F5Ll3+0qtOjX
PxRi4W7Fg8Hm5htEMR9id7SQKCvuKXISmzNvk5+VYqQP7lDoRrRka2y6iScZFBUDjQQbAXFnKX9A
wb7kNhPpNHlPoGAFY59rt0nNrX2LKXIHmxqXl8qAURUkfoo167lFQOU2FHypXBxOPozXhwJL0xyF
RAVoSoI5VhIOJBvxNNrsiYWN1yQyIDsxTjHRGhRCKa9SVgvaZec3QKzsaEQZI85p0C9GFeKOTzRq
HaMwrmlBowobTOK7hKbclnR4S5miqUXfrUmfWI9X68IS0pBwVqV0CSwewnwDfNQmfE6r8n2pW7Tq
0qm4k0tyo6CCBBRBKoB7wXiVmtEaC/RAdaWlgeOGtU9HJrnbbvWhLUDol0Ghe2Rn7n6ctQ85mN1t
4vNekcT8lnl41DonvmJG7p6sHJNRX+VvjkpbvFSQ6GgW+ni0CO4WYSkCZ7Pi7AuJawOTM7xayNH9
eaIX69ZDckvgS/RjsgfO5vwCIUCzI2MV5nHeE5F8aU2JCAap3eZHQQMXB0q/VlSn0Ypel265bGKr
Nv/RW2a2bp3coYGsI6av1XFnmwnDN/L39lNs9CfRofkwhvhZ7yEPs0NQrEgmHkDr4Nd2M6IBB4bM
oD9Hk9Tu6vxsNlXKGUWCLUzim7A7d4fix+A4cEhixT6gDDiZa8qhiGrqNLPn9Amg/q7J5Fdu6MVF
qEZ0T+bvLpE2v03TbnaOpMU2yWbMmk2RqQrgiIa7K8vNt5npuOdMWByLZhEBdmfMVXX+XPc21bFO
XK/BuHVJ50fkdUySXY3xkMNNWprwkqf4OQsY/9WP6YCA48e+MhqrIUxoX0luSZJHVANNKxtnPoBG
0vDB/VAbSjbfmLCJnVlKaqkpDTdIxRfa7KjUF1lWWCFzl9Jem7adbaD3E+OY+e7A+duI43D/8y/L
OQnPSvVbqfLi7+AWJKBpsycdmiAMGWONMWjxWOldc6DnLi6SWLtNCW23jMp/3j3jAOXfovM41a1D
BHYJT1lCRAxJB89O4gaLTlE6jZQUPrJ0i3QFhgzQNCJYzTRA1bB6rLF4KIQL2lE/P5mNOT0kJSgO
vciMN8KTOItJrPMcLO5gc2FmQG33DSW8EusqH36sRhYil6fSjPCP4x9S6yhYlvSkrJmGY9xchya9
EDrRbrKWMWOIusfUxjfWUudpjvAkDDRkjvU6wJ8Qn1ZgrXa5TUCYmgznkm75Ix94oqm4H0RZ3xbV
nZ/5oo86wV+By4DmQisarLksoosmzjawW2T69p+QfslvJmyGx69zDrRhr6GZzQ+qTIxTl7c3Z9OP
JjeQDpajmjAe6hrysxxZ5MaZ++NPMl3tEs1Fs3KmRkMFTKRdxxyuYuSJwu/f/6SfMisdtqCyGO+o
hR3IWk3uE4Q5Xx96/EGjGW/j1ox9fL/yThrHhC8hMx9mIYctCG72hcXhx5woObmj2m0m3CTjUDg7
oQ9kGhr2jSnbIYcW9qlPazRtJdkYsSt7GqRCr10TaFsN7f9sRn+XCeeklEv1BqfVr1dFdl7yZjWy
JM/xzK2fLYXtGeuVbjtizlrALO9OUn5Ng4pfb0DWJUX2p3Gmw5y0Hw7b/yl1o+ImW/vDmcWdLXe8
d5hXg6YN/zAM1PYSWN5Va1Q7qJAf5lWvPk4LguWaIexnMqaH0XhtY335LTO98mDUMUmqFzo9hXIe
Hfk1cgfu2067w8WObiFOnaNe93vok1wbJk33Jo/DW2NFh5+/wZZ7/9mldeJO/R9dP63O6MK5jiTu
LHZpHnohSMPHSY26DUQ+l81mag+kvdiX0FGLA5LiaoNuKOoCNuvey1KnemvQz+5CpbmSIMtcjV78
8yhC2moVVaYoavRHmkKOzzIJKEiy73wM0OwLjT24O0BR3W2u3yzWpmNHtNJLI5MgdeaUxaKDmZmo
+XnlGhDqx2yvTyUQubo+lLN7/vFg/GNtLF0MJ3rjtNhGIrJp2ahf4dhtLI3etJ3LjpxYYtJYNGZf
oyUo9NJ9ZbPZDt1XVJgz8HbdvTlzYnI6rK2g76tpFzUKTkNQCkNOrYIGofB/1uGfP7ooJVeoGPc/
dbTWGEilWSh2TYosNnWigevcu3snlDRqimR+qJB/w1e3AsWyuUdzwlhXH3u4JCqiRLfeNiSiIMKz
djU3zw5pKk0gWGDcaz9fC3krCAb9H+cg0S0vGW3Ri4O7a2vy8P4sxFlOVMs/i63Wul4NunurVEkI
EindV+aqabOkcWURoJYpyt8RPJQ/DvIVvYzT2MMKlBVt+EJc8SUkMJh8R8xVbaUArZUxOJp0zj1G
HAUQdHZlF6RNEPeGsW6Wm7aQ1bMbPpj00YmC0JyzKY0PTU7W78yZITInDe6VNjHeiqbhCIgw+GLg
cX0RlrN1UK5SZ/XTgzJwqbEWPagjmoZeZeJft/OLzUAsKJzCCCZ9Vl/nOd6gJXqN6uLSi2KAgYVn
oeF+mRnJKdjlJbKvuliLD6bWPdE2OROHeFEe3IaO9lJ0L5UdfgqXnsagmju6RZXX9l1PBVb+Yc5G
lwJxJtEkG5mND7XFxCrpf6l6RxZ0D7cXLVq3j3ABk/2pALrHgBf1dSBt9VEu5cfaSGQGfHOMlqub
UolXpf3VWGy4Q2fZ9Hmv5JoSzxeLLf2/2itl4nhMpF6tqqKcKZZdacIEGjiaGcXXMPTGwZULWUB4
ZWrx7UYjpyyNFlDYkI4ea3wxkfNKBKvHLV4esygpUNV/ELET+qUbPzlG944Y7+qGRsREwdF9OvsA
ul1MEM2gPLqhdelzcbcRYxJ3HtHf1X1XoMic1RCXLMd/s1vP8AW6LPrACgUw/pByn8b8QzY0L6qa
HR0XzfOsEaDQR9dcQiOqM/iW2GqRdZku4/TGbLEJyd8Q9YOeSA9sW8VnMliM3c8Kk+yGrHLdEDcM
JwmMSG4Go5Z/bTXkHG0pl2xsz9JBS40ZKqc1wU1KosazsJRjkadQIMtVr2EsHMQ5UOChQGK2mOYu
eiCc0kBH0T8uzhIG5cIoec0BMqYeMGUfHfsqvLlqhLiVO3kTjeKtrWwUa/EN1fCfkoL3TNMxXs+4
5aaDZA2pzng1lW2BBoxDbR/5Zbl8gimuIH8nzV99dp1NmN86LBLBALeCMfIGuDrCvH6L/QJkhUvV
3JflnhbseSw0xOD2t1Tg3MCZPi3rXHfFmlpQA30K/ReRwLrNzPmdJM5z3FvFBlMxeFBn04b1fsnJ
fEhGTgFAysH81DuRjuXewu9NqNobaxUDDlZ4h4ZdEBoAq9AM0hNgs5QNq5IKwXCuwAmEC/GA6jmR
xLm4afSUNu1Bb3Zq5546q+AUYCj3ITd+zQwyaNykH5Q+YE+zjwyP44br2jarcqS4ZZ5WFq9qpWdB
ovN9O6J+JeKqrZBGNrP7xar0aXYhDerinWwIvxyZbnWEe8hTVZcHBeaIP010ioBu79pw3NMkGnfq
4DNOGXd2HNgT52uiVWXgtHs0gSaNZX8y+c20TzaOKP9qav+a5DBt3JqUIkcLn5gnWoJOIDC6vwp0
1R0096/IlZ+z9rAIF1IPCk/GPE2AEro9MXVBwOPAHsWdgtpDZdrUL75Wps9jZfoMy77oeX+SYfgy
dghSMl73qCr1Fn5VbFCrMmxJqaKHB7xy+1qILcAbSvvskUf0oub1K2P7vd6iHCirYCzQX1Y4y6va
PDMoxJuZl1+jc56w4WfCQVxOFIvo4wDc6POipipaRe0vTcqzmGxkVVNKar1V/XHc9fvmeFYaaAfo
vkkODsj9ZUJ5wnle9Kcc2zSKieam5AyOm65FZyADW+Ho51b9qe7MVxa5h0pf9aYMS526JKu6Re5H
AthrvKYy50LHoeLeR3TE/mKnG70I4XU3dy1HWt+WF8Nuw32oIY0viuVohcMDZPZ94xiebR0KSv6I
UWtRM7yR+UejZy9lVmcgWjxRWa+qLD8U+Qhl4dCjQ8cI5xnPg2qf8yp6AmnyXtbMCs2m4S5W46eq
rmJPt1PhOTAuvUm17qROH+gLZn4zq8hHEvdxKeABiKQ6hUZBG3Jsfw8W6q4k3Xch8jgDebUtTN3v
RvnMiOWTE9kLeABWuASylDXWG6ebzGOnNqln/akYSTi/s3b4NsVHG+bybC48e0bcM9c+SMkAva8G
RATF+p8ibtDh2y4w2qpQHJgEZ+dFmSbCK8o13DFKj8JgkukSK+aTWfYK5BfzmTs+MBYaB65sUmH7
Rw0UWOuE11LjbZrHCCZSxi3EzNLFrXac/7yZbivaseWNa+BNSvuLYFu65+uSrqgVVvEWjU26VN8u
pSYaxGIdkTU7s7e5nFWMyGIZfKnHdLp1mva6FiZ044EtZtUx7TmsCr3wJ409dsy3erv8SWzzT2iv
50b23lHYGvu4c44Hly7jRCk9JqtEwfWGKkn8qXmM1LUY0AAxDrQbsWJE1P/2cJD5WkivHHwn/OZM
/SzS5BPLwF+lkwFKAmxhZIRSWRWcsCCJrePGJdYRlFtB2WUfErVGyzXEB+u66Yup8MYJroUnHKMG
I3STG0T9IxLuutocTmLumNotPHOm0UJHpNno6Ichjeh+QK2iBWK9dutxWTVGek+BNZl7mpMneC/e
8FdoaEQW5n6jpTkBhhEkJs2hGxt109Tmr2FR3lsH+nPd9DcuRnZ9VuK4wwPLGm3V2mM/Rdgt0N9l
M1F+NaJqtWQ9brurJO4IGG0W+7n9wJTE2dhah0187ejZecPtSdDosY/eEpso1RhaDSttvwMMMRyB
58Z+gtoxoMt5tXOkYy3dn7A1m4uz/qG3ySP2EjLZq3mjDrA/w9YevvjKlszakqrsyVTbdVqaks/m
3NLQXWmipp9MfOllFaEXExYzf3T5PmqqRB8kd0hGh8d4dQHNbR3td2rFdJQgtiyu8lBLEtLRCSB+
HvxaspOgW/IgDqDhL5j9t8UsAyzFFNxS/UoXt4euItyDykg4U+VDplZLQGvrDmXmEbDkpsGtvbcp
dd2+kR5d+cXXO/1VqVRzi/T+JeNUsy0KlLawJ7W+fk/nHhkw9gC2UZvFu7Uhv83ZobBt1INLSilS
6JtOSQgQtplFRTRa/LKVDzAx7whab6gBCxZCP88WHvHFh0+X/sOf+TcX7L8xr77+H6hl/xFIhgf6
f73uf2Sb/X9ILbMIgf3P1DJ/rtuh+6/QsvX//w+0zDD/RTVKEgsaZyzdZE38T2aZof9Lt1dOGPQP
iEXGf0GWGda/MDRaLtxKjTha3fjfzDJez+JMKIh5sMmOB2Hyf4Ms04Ci/zcjmgCOCbDM5nUgYQmK
iv8DyDcmsTqWEWiCZp1x3VUyu7B4MwKZFOee6YATbPlShumNzG5MPC0pOQlxQKz/a/Mvfced+l6m
jOBgonUe5mHYV9lnKKmaCJD0k56SOa3TwPqkx7Oxk/nqMDCm0c0ounnW0+hxIpaR4eODVBjjL+bq
TaDX7Cl1dyuUjdOwK+rwKDkOEzaKFRoSNVSUuIOM6FbqyZ6p9csHaQtls8QFfaiayn9SezC+Y4c+
nR/9B/IFXpJX4pfYRXYkB/LeqvPo97SVWLF11etb915MbJpcMGXTtErrOZu0lbxIyK+NM7ILmvFX
OoZ3m+TBxIRpy+fUe14yVKEoaWg4N2kY7swVEMFV7Lw6Gh/BsDDw1xO+I5PIKMtdnn7e2izxD3Bo
KNBdN/v1pTqJy4kC3g/RHHvOqpXSmkT4jTlvZ2OGQyD/pqKNaMWh0uGDpQXfwhgpb2LUXfbftt+4
Qp7s3IFjIcxntdOPGEhxM8V441S4zpbDt0hmG0elgjE6GbSNhYeq0fnNlhZ9W5MGv2V9/04rz1ON
hDdRks+f70W1B1Q7aNikwzsvxv5R6sl+CrlkzQSqQjXr46TjptLeLTA7W5VsPHp77zbfpJKaG5MR
oTM2sDPUbNpa2Orq7diUB40mrF+PfOdOmHuTxRhzYYvLecmprp3AjszdEEbIgWPMMXwj0is158nE
Pjm29bIhxQVl83wVja5tf66E2vAGhTPTLLDbdzUmoRoZF6cZXW4zI8P76Bj32RQuin5x6lrm/2Pe
HlplUnZoZoRnzdVTro3s0n3GPLd8Qt20w6CHbEmYygbe7Ae0GH/EabxTmhJZn2yNwFmrhZg+xs+9
rDJfVIm0zcyYk2W23r0N00pmVVyzuf1uB35Csa8OHUATb/ZEzqWfEwBdaTlDzfUh6EP1hK18n5ow
Pifd4imweQQ5W1gejrRW471krvUozOWxxF0X5DWt/WEpt2rKjJ0YVOwfOa3AxvrIYzxNJuwWVXuV
TOKLpg/WZ7VprGthGw8KBen69wQgqWePy1lDa0WsA2b5lIsQFsq96hPEQ07g9vIUFvahTMN7V9j3
KFsQrJhkW+KOwGjtqYwHc1zZPod+7mF7wbOm4S8H7Y6+ypy8JOQD5TGLSHhA+fU7yvhqkTB/qot9
L2d+csJGMZRMwHLUdUPfHuaYLdgBPvNzT0SqfR2WeyccvFaZm/hQFVKvt3aGTTByvj7r1LQrz4mG
/d1R3fXZf5q4AqwGdtBM/Iuo5LEmjoHjHnmQdpdL8jIG2srcp7qb/kXC22/Q1f5lisnjUkw3Dd4t
jSievM7oX4pxuHfY0fysUr+LPn4Caq/zk6yUBTSNoDO5Z6EHSv1XH/EYh036qcUoHIVB80LIhrCX
0k8r+5rYrKkcaL8VS7wX68evNdoGKcDBZhi+S7t3feKUGOKWl58bY8h4XtebxxDcJl3Lo7Jeuypi
glVMGBCyqsDl6j6NCRO7PlHepGa9WwZQF+YOBurCivYISxusc2bWJtGXvWLuFK14nSrkDG6vQ5xE
RK9FHXBwA0TArHCqsqJfNoLmQLKhbQqlQXm4TFf6/2d6N1XjMIhrFMyklntsJ8s44WpYb3entxHe
Q9RWBJod5vEPOYPjXaLMBcNU+6jrLHALX+vPqsZTtbL9vaTUjWA27nTqmFdFE8o+tTm1AptmNLIR
OXwHU3ufRvstL7bxxMdh/qL6itgNuQ6fqolesHXtuEbu6vtnbV05CEP6p+ZQOAjzwRiG/c/lrKOl
3o1V5Ld1xtGJzBO1dU56vNT7dVsgs6qD2DghVNLIkslFfICI8/nPor4+1JmnqrGy+dk+3fV7/VkV
WVOuOgJ+07yuiwEDrXWl5J39vHWYEkZKdplRAHjQcvRmLRNcX1W0Z6n8D/bOaztuJduyv9If0DgD
LhDAayaQjklvJOoFg5REeO/x9T0Dqu461eZW3/f7UKojikkiE4Ewe6811/hzBUnkG4TS4JvESMph
xmJHH+OQmAWpYqhHnhvpHAyQLxDdWUmQ5DASGOwez2wC0ceUHxYEILxUyR4yMs+U2PUsB9SxvBer
dF8sQEvUx6u7CcnQbjDiT6NCGk95j3Ui/VTfMo3x5/Zo2eH0zYmHner/6fqD+ua049faapkrR+fc
ReLFmhwqsolM9haj0cozaycavuSoyWy1+KtW/rYQ4KJMki/bzx2Gio+vyJ/14ahX+pOhpm7D5EWL
uqg84wnOGvR7qTjXuuh2wNLuHNT+zVJjguWb1WXKghFCrJMCXZRzcVNYzjsVfGReTFGebt3R1XzB
2bVX36ze/lq7d54hX4xMnjm4XDtMjaNa1raLIu+O+82KxKZuHxrDs3q7c4+scNR5c0ILOPi5O42t
OSaoV2fk7eUuC9p2QcQ/BRyOjJy6pUl9kOIQ73Gq+MOlIcEh/uR6belHOWtCTISEoS3fjEy9FfUH
MRUHu3IIMcaGLK3lZ9XSqLBz5a/4QGpRHpuosoMeU4B6uwXT35GV71q0fjSYH/1ce/uS6FRuqP5S
p43S7zI0jNF8nWT8QbeJLVbGBwwT4mIhULZmXAHqNqkPBO8CJ9AYtdTCuq5rOjsf9bRl/SV0sP92
PH7sQ9CGTQ7W4/AXoTjQfTyimXGoMVatx2KuvtsFr67VQmal+W3sTA/bzRtacIU5puC65Sq2zzoX
IwUAHEDq1iwVWxg8GAFMlnxfjCxFoOnIHnP6m+1a1lVtrXT709OZSLhDoc21qDVsu446KahpAflk
Y82jpN73qNcXeI3nsTVOgmZm0FvqA6rLe3Rmf75vzvmKRtsnWBJuUuFW1wVRMDtNfrY2wIKuOJgm
4c0QoaxsUbgiIt9VNVcHgoptjBqX2zsuFta1VRDuXOpgUtStwOP7S64jkSk83Hjhkn2jU2qfp191
wVc6rL379MtR93cWBrYHdSf+/NfSov8a9FOhtcVe4KXza1phlnG//axM/a5OQxC+3dKm697s2Dtt
74PM5xeSJFAVcI2JDF8MROpggcm3mWSxPQWdNmEYqmd/6m3cv4K7SJQJb4ZNUJAZ4YuW0SzR5TUc
tK/tF9qdd3WFfFi3RxTk3y6ewKs11ecyO4FMEMxV3X2me78pN323Mk4R7kgp38jWQ9FxsUU2sAlq
f44i6SDMMB1soz4yzdOIhHmq+CjGYlUcMrKceQEbZj5APPraIj4t3IQ0m/jMtm/cPnSpPqI6FlaQ
Dwi0UX6olZ/xyc5tqb9HpoAcgrqrj5sZWlZ41AjacOQYHfHJcIxhLrFjZsauLz6sCO0GX1RzqJr2
6lq70e2E2nLJ6rvkn+nAKo06HQYqvU4NSy5FO/q1+KIcpfH0rPCS6Qb2A49RRHEHb1HSa6chz6+k
6YG/KsJ9Xxfo7vDoiJbynkVhy8eO2V5iezkhtkH+4tbH7akNPawRdtJeIg++cF1Ag1jovIYmRi9z
uevp3+0iIjb+jNztWIbQrkIu+efBSj0esWia2FBWytGWVgArUHFud8Gox5doKA7qce7UOSiKqCyk
+qSojGcAY65vjj2vL562f96e1zUkzcaF4uMs7bmuznaB90Cr5UvCHkZNkbHmkpR8o/5zVatAhfKO
Nu9D2o2fNIGQ96nzXTGKs5q5YJZ8o4x7ovQIjRBsjBrLbkYJA+yQ1jQnkYS/jJiBac8RG09e0bsv
auenVpdFnTuQazNtcdmMF794oJM57rdneJsNkOmupB9Fr3ZJBWk1taCVKYGcswpkEYrsK3Ahd1V0
m7ce6vKCxVW3sDBM6XQfVhwWGkhau8qm+hJarXuqR4c2gblrzILa/cqsP0fhR41AEB0mMR+5YV6a
vAJVoYuv1XMv/bzuk4lRTwnK9dvhIdFGcib+sdFVb0m262tYYuTLCE8B1KemhMHgN3EztD/74pjc
mt12N7HLjfthKW9y6nIi5oQ+eHcDciZyxz/bnPutpnDJvpCoXqT//AfQ3k/1/5FkJ05roGxc2Atk
dFP2lGdhOC+D4d45i0NQAF+MY/bEmtjP+P7YTd1KO6SxyVMRDvxB8sSb5kVn3GCfodp0qJ/scXJV
N8ZWGyGsySznJUcNHi221vgpWgPGUHmisobdPrIf/tdDlndv1Vx+dG52rPLoVm0JSB+hxZ85NxaX
qsWDBBjB4WMymUtMdPeJC+sBaS6nfPb826nUDJ2z2qNxZEHnHxeBen5r0/hFH6HnqdVv4Mb3+8SU
TxMqkW0BV9+iRVycMYnskoacOVRVY6pJq528R9lpL/mafA4cHdRM0NSc3a0IoWuJMGudv8Ha3X7n
9gb/vJRySZ8AwgpNC8X9M12sO3VVRBCArItt/J1ltEd7SE3A5bnywlzsRHo3giFQR2L1vazJtD1A
sGgWO7h24tvKyoY8xlXFKS1wWIScWth4zpAfhh/bzw+ZABeJzQXH1thQBkbpuP9znojN05LICMXY
MuEtB7FsH912/Aa7hRs1Mau1DWr7xjj1y0r/jPisnUX8PN1BirJcNxWjaxVrCJSJUeCo2VqgT1MO
q4h9mPyko7+KBlEdD6L6pNeMurdlwm9W6+52OiFw0mQH23lTsLAqbgfgDo46pZvHbZ+MvaUPcmft
A4cdZ6JZP6EK1jUnb7R9L7X6n+GnkiJTy8jYTr/NQgM9AjPt8cDQTeM6NdwCCOU55OtkyatnCJ03
FaB0uRHlfC9kqfvjFDUnKJUMcTu7qIFbcOgu66cGHbGb8sm6bnMn5zjDsiDPrdU+uYBw1dtQB7fC
UXvPmpLMdrhXRZHGSwLe3i+sCTi61cDfCifb0e1vBcX/C69eVeH+icOjSudADAQIRoaBTWCBCjH4
e8zjlMSGjTlWMJkZt6NtfxGU0VCXKOyfIL0xYYn/qvT+f+VTGNZ/GFBxM0wfSf/3Uu/2gj+1Xtv9
y6aoJ8g+1B3whaps+yefwnb+ws1JQdd2bceAngm3/h/xFJb+lyr12szLJn4Zx4IG+o98CtP9S5gk
AFLTMHVHF7b8z9R6GTL/OogsqsyKKAoBRbcdrk7B839+PCVl1BGT8d+Lumww1KgWUcOesqkxV/Lo
HlYCg04W7sHLVLWAjToHpmTcobGw+hwJ/kpH/6ZzKTriqTmVZTNecDCNF7CN4+Wff20GJAu6lWJ8
KiaZ45a08Ver7/7zd+pFxzxGkqAJ/gGfiKC/0qMxJwbwrNE5Ri68W7JgtJjhJQjSp3JmJiyxMZDn
Bl7dxMbUxNM+W9XxKwOd5pSzn7i0wzHnEKGH/jVYs7DcL01aYZOt5z2qqN+iNLJLEQ3gBV70IvSQ
m6Lph9gYqBL3wnLvAyn/hdqZhky9tjQuu8WnsFc8iqK/1cfu1EZe/rhdWOm5bxje9HeMH5gI9MtY
CrlzavDgIT4ZVr7cOYocN3mviopUHnyShfqHuUbQ5eriNmW1OJlR9xgXTXUmTCLbi8Wk36OHpV/U
TyBNtRfNsI9TVt0aaEveCiIo77LGhtg4+6YRjVfRr/Fh1DjNI8iX4CeYCeIhPBbVfB5K6skdrvGb
uMVrH2F/PuZDaF/7xvIhNo8Xp5weum5saWG71EigU+1iLHv3VXxOi3p8MnvjxmSKPtojnt9wmBbE
WBjxJWwWX0ZW9riixewQKCPbOgxp81z1R69rs6tcb0k+tHBZagQBdMt6AfWfw28Yb1FpNN56Eguz
vVfUx1IbnhY0Q1HDx4IwDfiUWA9mhg5vRjtz62Kcp/77XpIhfMpHzrDTxL5MsvVt2mz0exjpvjYD
I0EH1vaaP/f6m8zwTSSUylxnOCJxz31ztrQgCvNXZQttiIlRzmsOO0lzJX+LdnODrl+CbnIdJ78u
LDOg1txDyGF2UAse2Fv2cqrqzM76Parw/KlVuVr79WAlCAqMoXhDDkBJXNTa7s87UefIMXI5RNG6
ZfG9kLU+7LatcN/wajbhEtdQfiJYMTDtEY/6zCGpsfSDYU+wS4Rxj0b9SMRzfmqE+AYFrPRtQP97
7BU3ViJMf3Va+HlVIw7J7FFORhvGpj9k87+Q9oyGJj7Qbr+WrV3Qkdc7vkPMgW00ZOAK+9bgoaac
PT6UlKwPIQ4hUGIkBTO6tOPqsJLONTL+yDXXt8irr8kqX8bYdh5Eb3jnOKvcPZqG+7JnGadrawSY
a8djo0NmWNNWuwAE1I+tjH6PznBZOnIM7cwcfQejDVrqWzoO3nX7owblYstuvXONFc4y4NudKBwO
Qh5FMJAtxGunR5Zv8yaX5Ztscu840HcB61Hfz6YfEzSbollLQ1KY08g6O6M2MoyoJoB4B1xegbhz
Kwh4bA9STD7ov8bOzQMsObDkjTg5ZvnPBFuAnzqUpYsJSUzety+hZFvBkzdQ4qelvI0DaGjRIcJV
6WX9gsQYtqUxJNGOrLVRbVKR7ObHVZIiY8IemIvGRgG7QGztQ1J3HC4HcpiH9lF/CCvdva1d+VSb
BK5QvKK3FpKbCya/YaIKyT44tB1APTtqHXgDIAXsMj2SoZEFECgYkcuOKLJHttNIklJr4FDgpvtI
Fae61ZIHrHGE8g0dIhHbPU7VhBEvbw2lWdEPifB+L1XzHHLLHyO6xKZFhSxKcFuSPfxlJev0CFtq
fmxz/P0sauTAqq95ZfYLKp1xYZigihUjvf/UHR8JFBjOtVO+SzafCIvi7pK3WubL3EFB26zdZSgz
rTk5hOSa0NyPUpPdpWz7/jLBZ/77HzMm7SRsnyQF8UORmRE1qbUN+tqoH3gr0GSZd1Ak3eXhWN+t
K/1ukScTY2g2gtaxUh+7yCkHUnUdkVCcszSWux4eQZAOBqOQcPtp1rRDDZXxHY6Rn/Qjs2oU66du
yu2L6KhoLO7PBk7zI8LG4rHL3Ybt7lwcRS05yTTpc6f+sYHS68M+eG1nzECdOYgfbXYe4T5/WA0F
LJ6U8eJq4yulmOw29JBnp+toB3Njao+mFkdPmYvGNAo9xLSmSwRcKb7RtLldVwrUg2V+CGzMr9k8
a8BBjWSXN2AUMYzqSCnbAgbo4J1pDBzrHn9toekjOh7U+bBwOA6yI4d05ZyAhBqXqronjiO+413g
vTAa1NFr/71up7vYLO6LIrGfs2p0qAGl872GUf+MDhipBkCTa232r9VaARWw9ew3jTzLXaxf8whY
zoFT/2RFs0Qub5bnSULIk71iWFvUsk0hj0p8z1ojzbOMUCGWwizv9UiCfvIcXt7CsDbpCluNeGx5
pLyigWUDgK/HK0NIiJMRzlxIBwql+uuiM3vkkXIbOUWH80ybeuxg/Of2B3vnAZM2gHPd7nFAOLW/
JslkHth/dddwslvOZThMi7jvrykmEtxX4+/KCu3D9qUij4ZrVlvOKYPKHa2W3e8gnA3XketT7hnq
R1hmSZRMWNKa8VC77nA1xwbYi779ifkwPWX2TNr3uiDqkGS4jlYCAuccySX80ebhnYcQyiyr7J2y
ibPP56Qnxp6DcQJR82wxwvYQXdLbdLTMPUHnuznVnDfUNdTacHv7siiGY4ZRi+OVOd6OXUddddwV
YPbOjYZ+h2bjBY4hBz0dZCsgq17QiSqx9O37cQjJOphav0+JnCgdEiNkPs3BWlfkaOCh1oDw3hTz
6C8O4D/Qubhj9ZMVhxqP90NijKRK5WRlzLDpgqSctQd2K2jVQsP5Nwk7tso9+duJh82qw25VeBbb
VekgnPjXzaqe8TCviP78ukMzODiE12nFY7+C39TS6tryAB2SQlyYCRtfmtl4qvENgF/VlkORhx9M
Cj8rbZivZgT2gd5n4Pb4Z0dSePmt08ke6+8onX5oC2iJbCmy6zTRlcj74pIqyJjtaLd1jxOo7xo8
WbDIPJoyvrdQDdc9xPvtA3seJGEr5KdVfl+LHhqVV8z/hgRtiP9z2+4Qv8We3fKk9Cx1QPj7tr2d
hYiSPkFy7FT9dWSnd7QqR0dorx3sOmQ1FSjXRIYGFGdOeZoc/Bu2CU+QY+t8X+TaXcYuzZ9nK7nv
I5K92WSciOLS3lF8BKZcaAW2KaXRvJkeEuI4scARnZ5YP6YqtYEI8yCAIP7YdjDCYkcEbDM7aITS
72VK7kVsl15A2ssXGzF5N4bum64P+XVY9S/ELOCU3cS8VOYhyizrOI6GuERWfm82WfWeTN2pjL2X
oaP8gve6xGsSo2bIGyqf5ehX8TLeL/pwdEYDpobbl4fGsofd2tvJQ+d99NEchHHvfBL99ehqsj6F
mcJLZnAeqtHdF/iMD8ZUuYESVpVwvGjeUlvoXWq/pBKpYIXEymgv6fFwspYafw4BpORj0xAwxR38
pANiHKoT1Px1JJx7vCdHkL/rwcsGBUIMT07qoG/QrE9hU1Hauk5t0WWAG4bd3KA6qGTqHSuU9pxc
nH3sDXugR+klGVBxcCK5pOYrrPr67ADrCcK1eW6WVByrYggDpxr7HenW0BarGMX02DzgogdRm2Xf
EDMC2hW4ywFIExdbQ31t9Rx9r2m2z1BRv4Ga/KzBnbVF6R01s/7eCuakyKZw5wj7JdeQHyppy5Rr
n5p9txXfIOc/xU5TYZalYIiyh87V7N6VIotvC3IVcN+8y0XaLyWRKwO9vJsof4cF/lhopi9Xoz0b
I7veTOrP2fK70EKH0lSbvS1pcfsfF0XEv0LSOSx7rjRc23AICSCGZTvw/u1Amzt1BlcKZcvSY9VE
fM1ELOMHQrGpM8cvGN2WfRFR7hyh3lOGDcZ+PSYwq/wZgsuNGNc3Te93ayftJzHMUJoL8VTnJPuY
ngfq9Cw6DgLZfA6H/GwCdmEBxyqJkRH4/42mVhQgwGC1TCyTS0RuV1W8e5hJ8p5doDcCIjLQ/rUm
ikjTuZIXprQFxY2eI1idajbEBmkbXYPepGn0XwZTwA5YDlJsZ29buKKptbcsM4ixgWgcaJ/aQWia
9zC0+z/TzH8p+17+TR4ps+3/W9nnky5TJj8/yv/29LsePvPk599LP2q8/SOa1HH/sqiomER7EOvh
Sv7lT+VHkyST6vQKHSo7lq5LBHv/s/RjeH95vIrEAsPS6Wh7vOofpR9D/iVsAPHoAkkAMHQWhf9E
MqnhSLVc/nM5FYISEquI4eILhgxneP9bnoBmdSIZG0wjACCas15mb14S0nPqxys/Dcyycq95BRiF
zqFKnGWqiVRyWsoU09POZroN+bAvIQo9YcRvK/Oh49Coe223J6jUOZh6cwLUXz02RXno4KsDhbEe
sroOfUgclKi77Et4CzA3YxU7LRzqa48RyBG0liH+a0cmuoFOmXgc5pV8LWcg2AR67HlN7R0mKQKP
ony67azpSlW2DsJx1PdxHuGc82J5My0QnWm+1rjxua66D7XjAC5ll4wd4Hd1hhj6UdsLjCInI4o/
dS8cdxv8XtfpHmkhGTroO05rU7o8reDqrAHgaa+vEGxa913WmgI7ud+cWRuCcrI85ubFC2rB9ivB
ZZErr2G60IOI6nLyt5/ajCP5hkZU7Nlr7fR4cg7tMuXBUtSvnWHTLiNd2Irbbx40FuBt9wLRNNJG
+VB4sXbO9FOmZ6+ajLofETmCYWP8iPIKkHiC6k3dxNUgxpJe7X3krfhmPRakaQZ93NKby2Xtu/X6
Dj9I25M8tychyNnT2mgBKei3tYPOp9fNb9Pq2DtimTE/ceaVTo5ijc37vuyBQeXZkOxtLUoPBMF2
B+ikCR7guxYe6dlLAHgj92GVNvqjldvatUPpdYSHcC7tHI2mh5iapSI5DsMTRccWxVB08Wr5IOOE
hja8zL3E5hl53yYnI+x1wC/izfW7WQ6EvRj1ZYEh9aIHRdW8YO02g6Iz1A3HeCTb9lQSKLGPe34U
WxeFcR69wAPEw2EbJAuanU8rmqpbNNPXykLxaE4hJc/ZvGZtvLccehlmKSxgbKQeEnPmgouJqOSo
xNAuhLU6u/hY3IXRkcGqapY3zglY21LzORRUdOjcf4eCdyv7lKi8jjycTtI0se2pP7bYbEglwKAE
BCob2VsXLeQBAoruy6ggiMIj+sydMHp2KoNozTSekAq4D/BTTv78GnjNgiICFqYV6IhXAqBxNEbq
9gHha6huPLEe58au+Yh5466ZfZmZO5xQQNF7tsrbKa8fhiaEtiXSa+lZuEG4p+xs+e4B3h7B5ftF
h7W5DG/bJ9aZ9c3gifB++ySHxKD/BBEUEKJXAD4sCedO+cS1w9p1BqNT+0WXq4RvNy9Hh1yqqem1
vRdV7SkeZjhZro6pzIAh2oX902w2kJ/K5Ittk32eHXnfrHB/G2J0ejgSN3BQoCiOyVEfUBltj0/E
XLWfhupnRb9yv+AmnHvGXReFP3W37iEPnouO9JpKh6O7uFF+RScfWN1It24FzpjME6AHUR1lMjdH
9W8ssfgVY0mVaQDWvIUwkQECVneikmCtWhzMERriNBwegecswaZHK0q7g6Uf5r6baN0pjJ1d687J
UWgerJ6omq5vtqyTI2GVz3pUyWD7NOeak3YM4hfvHhEPYyufE9VUa4XxUsSdQyGzqyhkl/vINALS
vdpThIdg6ekaq5HsuNSUmIKftGjSdhpDiAMl4clqtJY6qJwt2rYcj5xplgBPPl8JSc/rW8OHn5Dv
rbHW/swHZQzdx+EBQrmpElYWupeL+4tObuN3a/dj4n0RP1F3DwRVEgSlyeaySiCJgOH3WYnsrXaX
h1zP7rU0KknEEMOBmvD7Nhzqtnzqzai5IdFwby9thh6B7nQ2cRfVtUrH+0K183u73DUzXvsKw0ki
vPlpEBBzN16zOXF3HNKHd22bst5Y1hmKxjxHItgG/DKqZztPH4grSC62miaZ9uNAA7wE3aLAwa99
aSPi1xhUyE2R3HvFeDfGPFxlWWMQbgln2oY1ZkagUc7y5GmDBduG+9bQRGCkK06I4Sdg4zQvnk9F
5TwNaxKfQZnRBeD3W4DjEtFTfyvDfM+af11zrtId5dv2SZSNDCbRstMU1cFyQ3zaznreLkJmADjw
wyJI7sGL9QMcZcM2V05RCbqYZUCIwdjQJvoBJPZRifciX3r1qcu1nLkX+w/nU+sg4/ymKrzKz2Zz
DrqBoj0lDlQa80IIAH0Eib8bSCG00dYb8SwvUFDXMr9vHO2DBr8XbGNLsylDVxTb+84wEHiTQjDx
3N0INEDM6MhLansfaSlOIPXEu0WTHB0QKTRY4fAsrs3tyXN/tvRLmNhdwGkCNZbBGY6tLS8Pl2NP
ZTmI9QUG+hqJY1HYKagY7oRtH3QkX0jcVhQeLU3xgpdEEKoCaktYkfQCo2SEwsZF9chMyaaBacLX
QXUfoV01/mCb90ujyUM/qDTtWLRgM8jyFt6APGbsSBuW3o88H8vAK+fZt1r7pq9Rn3h6BwGW+ndp
uda5dwWAvgZcd4jd+yihqG1PUW+TUDLHNKC14ug0JVba1eAcLBffzLrmns5GCgIkvAGXRpHYMH6g
3/hmrjyA7Rp/kb4CPj+RJwYIEWkZcp+5O9eQTw89MJgdU1DpGyW7D8FECBEw9G0Mn0NDE4hwnjOR
Gb/WpqFxZC6q4SNQSS10d1oivwr9EaX0cFqJvAiYR8uDkeccbSGwEnL3cy5yvGbwjg4Kf1FppBQO
lFCWsG9P+D8eVlGkftVE3yOeziCqwgyJno5aViT1TUrN2fKgF0aqulO55Zvb2L8TI/N8UkI3SzcD
TXyLJk6Ckz1OVELSU72E+REBVgso+WpFu2qS7jUNObdI0R57pVwx1RI3qnUgWy61N7A6LfFDK6mf
EyYFE7wjsiS0w2fc+RjgJAYnZpAnBzkwlvnHwtRqPH4mxG8aGnNlQ3aHexY32c/OGh32E+tbZkTm
Y+l4zyX2QGIh2RYIyHKhlV9j0FzQyhFf2FRiKX/yV6uLTtQazwNF+pvtK5QeE1XyICSzKs5pZFLi
0RqljLTebA74ZEwzo9bkM2RTOB68QkNw26dP5Sj3iCoPazvTPaFzyevXndVz0EsiBbHk6bFxN8CJ
+U36Ap9DzRo+06lIo57yAAVJ1aS6nzvmjbRtY3wZUFN8j6KnazNTeS2c1s5C+qS2qW7PjWjUzk2P
f2sj5QjDBimiCegY3ah3R0rxpDAg3hL1Eu/durpAE391SbOcu+SpQ0ZDSFejgkPn97rtkyO7EbBj
i7Gc8mT8uX2p0g7eir8UTkcaNFwDulgc1W2MkT9ejm3LKwz1MEYtcblquhg9crjW+UdcAiSavOkc
WfaPNIluWlMbT5rMse7z8W2LOonzXh1BBsPtOFvkdjQDjpKyxjW63YlMy+cDUp/vjtrEuWXKe7Uf
IiHjK/BOqnwawTSDdAIvAzqINq84LCaZ1pbgACIhXNjOZN9oS3dxC0l3gMQmfxQuBXP1djur4D0b
2A9j9jRFc63g1p5bh6KF+m2R9h285Xgg+BZyHW0PkL4BLnboZqw2KnMofJPePD+lIJ1dj7TxZSIj
uiV28BCFZMpNHu0bepYEx0HN3k1r/UtUxnzCYcpe1yTDBXby3uiRAa2NLC4UAQ59ZukoquidDfQH
OYupbUvjjMRDESjr6xB69wsoqFXMT4vBTJmavpLjUM1UkxqPYnLDdnNq7ywdtbsnppfJ9Zx9DYsN
BzXQB71/z/r2u8NO+GbtnecllIThReMRUmd70u0JaSFoWtRVbnPS6wkkAJZfL+c6Qo924jwWvnSn
JMhjtpTSmp80ixXYjZYEg0BBTWtS+/l2okLVq0NX1Og+aC+26OxohKv726BxSadO1pBEpALV46Au
vpg8yOZxe5LqMBVp5kPUL/Mp1eor7JvlQDbEMy12J7AMUSLOZ3oayiWY2Prf6HXtj0aP5ThiWONa
bWZjONOlxt0scPt7Up+O2dCdCo8Hb3HAu7RUuzk+VDcOsqZ892Chx7pxpvlX7REZrJmy3xk9c+Qs
svoS2ssPRqO2W/oMAh0qPxB/wqWuaQFn8aANTzWMzaJXjWnctLsyhygTc6i7K5bmzjKj9jQ6iXfN
RNk+ZisQ/7kQuGHy/tZRUG2mkv0gmS/7Zv5eVsODAJccWLNy25QZMlIgSyhkQ3nV8+GDnkx1IF5k
2oO3fO6R0x2qqpvYlRTfImvmwXOr3t3Pyb0tWSvox/GmZ+MCCk/b45Ohoa7WZkss2kGrGyjpQwUV
sUbFPXUvhC1N56lrfnSzMx9dU1m9vB6XSl98ZYJNo86pe5eT6XwYVdvUrGdY7iHfVbAZIHoINBNU
06gA02ov0ec21QDXuM3Rk1+qjscOJBAQrRnETVu1nM9GOnNj+NEYNmJgfLOnHJ+XLMaYFs36sM2W
BHExyrWhvSqHgVtwH03A6CObd5aE8Zo33eiPGf1/HK8cT8xR+K0JNBf49kDi5DgcqIjucei+L2lP
5IASW5vVlJ/btKowczic8EbcSYVLqj1ngHRvr+kXBff1ojob5YpaA+6mDIgMQ4UujTfdUiK7dM2e
8DQ/jOBreGz4qXnNtmVAAxDmFgce6qy2NXyNBhAop2nsg1cFRcs43QZrndbuIUo0JkpSb+bBcvfb
QXN7toackiXkRwerYDuephUwvBrvAmrik3vWUx4zU+1iF520JU1Cmo+XzzhRG0VPXARcNUyEM5Cp
hWq5C1dmWztGjQsk3YzHMto33vJ7RVbhp2a/w+uR3/ZQxXdMG8TN1akXyMU4sAgg1hX5VzlwLltX
G990PUAVjR/pzXhXIuITVMJnMgu/h63BBTlkXmzXGqOIo2BTHeZWGfatIaCtpB8Ri4Ra8mWVeXuy
+/V7v9akOJG7EQqIqt70lKaENaddZB2Llp1enjlBOEf22aOcgGnmIbPJJNhm8hYt6p5kka86n+7S
RmS7KXQRL9Tm64i4cp8p9witxJGQD5Jt1DY2dVymzJlzFtvloIkYguzqifSpqLm0ftiC9MxWTmfj
oCrsVHbTZmW9lS2tYIqwMyTlzqaIkgqqZV0rGP1aRx6Ai85+6gLrkhUV+3e1Gm+z22Ate91IAU9W
HD/knJGeyhogBPsXsbIiuvTjP5yOrhHIKflnlkyGame6+XJTauLXyommLLk99mCRYqazzKs1PCSH
j7zGaT+xnebzApNmWcjvja7KifkEakarUM2omD7uR97A/s8uh0bENYdmMngWBnG1FZLdnYaojZ6P
LA+Zkd13qvjQ0qlA2I3yWtVFqEXQHc7QhuUeETMTiV2y/hxWdpVDx+SX9Y7Y6W3Vs9WZPraPpOqo
8mXLsxHypEeVZ/v295gcpSPBs4bjINywnyPgJcAYki96gT8npiRePpzwvHG2gzVmYRQOtpmilcOH
MoixkD5sdRaWAeY2KopuzVuIx/LbVLdY2Jw+QHpOtUdFuM8dKjAthrQsnI/EIXolmvrc13rrc3vW
OJIR5VihN4m+6O2FZ51amlFbP0kh/1qX7pVBerCbiErJrP8cSoS0KZ4fyFsRFf9CIGweP2yT1niu
15CNsneapVgPlmAoqi8CJ9DAFVkwdxqAsa6D5mvAjUvQb6zEDoML0DJgVnJB1ioaUM4E8eA+Kttz
Ek7fMwjbIaZYNy/9Nixf4+nUd/NL75VvM5GN9NnrL9NpkbEx/7D0VPZ0IULqcS7G+VhJaiMF1c5y
ZhUZ8I9i6yL6Je/rO4BlrxypiJHDqu2k5BHpvcCOosqYJEVRHprW8OCZIqeKG0KXymz8yW047Atj
Jbm9KVwgfoigc9KtmGre+4GE9gYJvl+Xv4RhaP7SuNS1qAdprgYbrQt3laUnd27dBlORngyxWCfZ
9r9MRA24B1869O2MCu+Jih/l3vRVrtpbbWUniZDFdmDihzBmizW8utPwAXn22dGjU5rQw1V6hGSZ
96RiQawF0wKbHatb4nuyAlJsNmQcjt4zTDCAeYnT7VVseG9nOF9zVx1gEsJVXnoAYTdNqP+cYHiC
MjowYEkwxjvQe60EAFsfhuxVt14bkmljq30UOsw//ATEd3RUeskpLSDTMae/E2v2JXNyk8zB9LNk
PVWCOuL/YO/MluNWrm37K+cHsANAoo04cR+qAFTPvhNfEBRFoe97fP0dyW37SPK2dXyfb4TDNiWR
rEIBmbnWmnPMycSA0t+mZX0zQVKbtfWZNCtO3NCtlD6iY8Axr20KX1+09xbLfKsYi5+o6avTgXQF
2XFVST0+doV9pOUkDoPminhfRqltcO/zhKGsiROVttY0gkqyv9IOIheKtd9cHuzJ2odOeRcBUtpw
Hj4wB7syODwAuAdHJXkmRFyG6eShEzoO9vglivvd2li3PJ1PWlM/NrE6HYZuerqiYvGtuP+AOXRb
xA6kvQaGY21Xl8ZCb1h0oGHHR/Ju8o0NEgm743BEM7Yf4+kDiDFtvLahu0ES5Bo+t42KlM9k3F6V
Jn2nxPpOhwzbpXjREmc8pKm9n0l8pQNfXbvouDauWt9yzLyNkunRiux3CQimTD9yGr5oXLOp3mul
T6jenWjwJzGihxZED2LK+6veRdfWxLhghG7TNOXQzbjd0w3jRrdnPCrdtyHSd0mVP5Dy8Naq0gMC
qQYRupeWI0inom/8JU9PxWLeEEwZejTIsBwtUJdCbsURS0zJ4RAZqwEILx+Q0IoO8I1qXFtmbx9G
rJbpCDILLwAMv8Y99EPI/YBkr0XKuQMa9hRqMKinLg16Pd8Zac7BheKiI9KFUdV03rrsD9d6WcJa
79d39jeEKGH9YKpt5xNLOCsEkep2SrSd6LkWIMYz4iZEOnt9HK2HfGzXM3ryIO0AmtlkXcNLqg8K
R65NmyCBa0Ocg635svKobzQHuZvVUwwYzPy3BpsByDqOLG5jBZHlvAE0II0UWs6i59cU+yYrieCI
6NRnslGYcg69tpvmHkgWKUXw1DEIC7KBmbHXVvSqzpopsYbUzaLcR+AL/RK16UCOAbQbMFkZZ7B6
vHKj7mYWzuxhVN9YC9FBZGE+03QMWDVTLxxsqaEyN6EYIe7ilCrCZU039/ma07SKcSkZIjaetMI5
OUN4X7fYAOsxBbqUkjPS1PGboxKPu0YK/vH0NuLTekTbBYnPMQ+4FO0gdor4hA/8NUkjylVIfad+
5gPqFAvfgPJSY8uS6jGaLUl233LvDmSEfH6hzTbM0zaffHcZ7rVMZ0Ch8AJiQkyf2zHnbB3BpepJ
LaEWqsNnR3kj+qR/qjQkCatNf7DhlB4q1k01plCqFizNbs+xDlriddqRbbWyaNpt7aEmezbqmrON
DBPryKvpPzKBTqMhKZkfE1/HeAZYbgSAq8XZuoo9s/sQ9j2I95j6lxvAcKJz1zgvoXCiLTvticiw
hJZeofk4n8Dlk+uAfMvuHanFMD1trm9I7VA3k+6K3YRrebtq/VuuEeJQjd/ZIMtgNJgTQMNDC8FU
YAOeCqmms2KaZJpVLGL1PsdRnExhvJUQflZaGFhPqTMSOh65Sqr1Yj5VMUMW4BN0T9r0O8hwHzf2
jrQICIhyavM5weIBcX1jXu9qop221kBQtRyMQVDd9EmS/3kA11LOaBGBEASmuvtIzpAWtwKSLbaj
hZjAnOhca/J3TwXlmDhM2mCe6+WqHblHndZkxyKcZ1uosyCNayEMmi7RdtDpjcwqnNY6Vg8h5ZYr
T6+hVnBjO8MLcZZ2vjxAln4DZkVpA5ruAheUBifJLYXzSkboxNF31K4q2QZNojxDqBW/o+oO/R9G
2X/hKRH/PBMWDJ6ZV9NVZHZt/zITBiLZTET3TP5nm76QO3ZYKh/rnNGJtYAGtli03cz6syFRmPh4
8qme6GxxS34eHmVi/PazOQg8c6g7w7cJjbJWi8lwMpeHXiCOCcVB11DIfGqbrYbI6zKn0nRfCX2i
WlAVNschelRjOgr//h1qP9tm5NTb1HXHMkxbwz0BSedn6VS3OBYVP9HQn5Vv0w6H3rKpEDXBRGL6
GOQ8xVBkD6W7dfSWCiKUcGeqh6hhaJtO2R1exftOz/dEyMNpA6D171+iKZ07Pw/mYU/Q1wX1Y8mc
ePhAP6q7ipEZ1GJBev8cj8Q1KWJIy9SVeEu9FAbhQky+qcu34bBUAR4JqlB4J9t0EO7TZy1QsXjQ
l4+OODidPwGlqVZwZRP1e8X86sp5UOlK7VOnvsnCb5TqfAJK82qp1tHE9seZhyEJrAQg3B1klBlc
iAM3YDflKJ9tc3kzZsM+FVMYe1qWmiebzNEYdQx+vep6Td4/p2ikLFPOILHHkbGq3smcWOINAXOa
6KQtlaBOZ4WalcsM5CFLT5/X8f/rV36jX9FMhJP/WsAStB+k4SmXN3qbZdIMHz/qVz6/9+8CFvUP
W96DjmrArpFTvn8oWCztDx4ilCMOUEEeD5u/+pt5STP+wOukmnhvdB3FtPhBwWL8IRAVqC4rC1ZP
pG//kYLlZzmoCTxK+qDQwzguYnTTtX9+TFyia5UhxyKjJ/Pm1UYjjkgvzzbj/FrB2XVVaDHj8hvt
pXz5Pz2c8rficLdNw4LcYhm/rJBZnRaaojilZ7nPw/JIuqJW0mDOJHLmNaY1M9BFZdBaPtYMGpjQ
V8q3CyaancoYuvFDqJoACjeJ8dEVjxoVWHLvUjPKLLZNQ6JK94DTEELGYzOjumw/nPiLpSW/WWKM
X5eYz3ehSe8g70ZTNfHztWuFusSTy9CpRGBQ1oTmKX7saIGinrOFV6mpEKYjcnlryHeOb65PtMm2
M7oCUCE9LZ6GuUntfrHDfk9+YKAAnhgxqOpG7cfFES5WUDWQsr/q6ZuZJL5AMdcgoQZfAWSQZiMo
0BghnZm/LTT94/Au+0r3jU7Zc+VAIC4MXwzTb3Y3uW7+uK5+vmnHsrkFhTA19Zd1NemQ8RUNqZQD
s5gkIRCGjPIoWvzC/j4lsCpCe0tqVvDD0/UXe6ou78Nffi1XWHWgjZqqsJxf7hgyn5IwGUTpmYu7
IZ14MQmuc/dGWB3cufU5aATKcCwKe983aYAh7+A2mo/SdNu5iocnaeu45MU8lAPl7Zlgm23BCdi6
0nH45lDvV3Srdfn/cJ/zqnm6Pxl16q/7ZDuNy2ppkB2VLIg6CBkaqfL5YWZ2MFvfO9dlTuyNdnzb
zccC2JVF/KaSPAswHxXdXPVtLENyRe4J2U6MfTssFF6PfUT148c0PTgObisO5YrSSL2+17UPtnhI
VqA8NX6mNvzNHS+hev/8Kehs+7Yt935Lngt+EIaOfTzPdq6VXpygOrbaYIF1FeHAmFBRQc0k3Zhi
K8v2vW4RoTqeyWjrlG9z+aw187bXg9ZU9yv+QSgd+39/h2h/sZJp6g+v7Zcbc6qsaVAJnyJxk9xO
Rokt3DqSISqCz8KV3nd7IX/aU8f4N5+y9ut5j0fix99sy1f2w1Xp+Ms4jPiUBZ8Bc0O6fLBfwcFH
nPkzIn8ZXBYTUx1BDqrl/eZ9y7PWPz0Z//O+PxWKP/x2JDotZjp+e1YnvkuObFPc6OW92gomeW/Z
CK8IpV+bhL7dJH4BxfrfvwBdPnr/9AIESmGXUbeA9Pnz2++7DhZ0zYUXBKJMHXo3B2lOiJ6sITyK
kgHZfIawltaFV4cFpnLdI41x09uvzH5pRdPxu9Z4Onh9np30uEZfGDwykGS62wcJJb9Ok/jfv2rt
L7YgTepHHdOybF23fvnQxgGNkYJcAlJqim/DDfC27i6K2sCSHYO0X/dkNvmxvewLZ0CY9YqoDqMK
3UDWk9+8FnmFfr2CgpGYiekZ8YIhX+sPH+EwunTNlr70kkYElC/eABpy3Nitulkls6YL8vQFyD2e
Dbrp1+Ec/+7B/qvl1TVMQ3NsgR3C+eVqCLcvp2jBb0XjnzgjC2TX5OEXu4qJFq5XbD3pTRtn965Z
XcqwOCvxcW0VihUEmWG805he1U78/pvr8le3tkulwQbLxMj8XI5+uC6NAhF6EnRqC7Pz+3g6tMTi
ED5CsWdeLOKra6066QtRSzxwU9ncGqn15/kXYGr0Ud38+SH8VzkUN1VS9tKu/VcP9w+vQf/lykTj
1KEx4MroenSsDSjTXBU0hM9dVJJdNFwD1t8WyB2G7EEpx9+tan9Wi7/cHJyQ0D+zj+gOh8Gfbw4y
2hYSdkmwqWfXK0NmrUxvi2izjHwMszhZsRaMYIwqo98VS+5FGc7UFUPlLM5QdHZDIS6uneMIgeHY
3iezcTBaxgYE0uorYplbOIjeAPte4/BkuR/UQ75lg7NrkK3QMJJ/ZabtziLYs18YPqwaMHzUcYya
ncXwXJZ94gT2zno3k/lJtOeh1pS90hT7IWK8zTEPslPhqXbjD2O2J5N9j4WQ0AM4HY1zKAdt2zri
aKzxDR2RA3hNWnx6IH9XM7Zey9SxiRgGVuF5HgoALuGewX6Q1Kw4RuiT+uYTVbhhjBssmk6CNxmE
IDgt5z5cQ3+ZmF+EGl1qZa/1OLtzQlg0g+5yvxs7YhM5cxlawGziDpC1V0O+6m39ROA7QsHMW5SP
kdQCvuOoacU+bVTAbAfNiYIKR6ttkmPOtYrjs9Y/q9m32sr3xZTekqmzNfjxymodABsHKvTtzCmA
axfbcOJsqL/OvdjmC7FhK5+L/qphbYRcj5IXEzj2BuK6ufgMqkluLLdd9LzMlzZ+XVFuFRl5R0ux
t/XHgR43BDwvTF8bjUmesZJISGJe3jNgYkoF0JWESFI9wUYL+jixNAu1fjqjvVILzHiR58QTTbjx
YJkpqhDDw9mzWZbiSzhdGLsoNSBBtDhu+rxMBy1qrrLK8Pqp3Lqs0WGJ3bBuEAfrAeGXtNkHav0C
3QavhbV9IC1MXtXR4QOA5FTIfiUoR9BJyVgQLFxC2yAXsviWpfU+OdhP9QxmTK8umTC/TFX3oOlS
yEhKZzafLnVlnkOyyAeCErEC0hBCTMBJhJBir1q4dtYL6TVgOq0dFfdWvJt3Q24TMv2Cn5g3fRdC
IDcIcA5Fsy3VdlsCd83TeWdqEbLo8VgMWhAhzB45CurO5DvOlQZZNly4vbWTPdr7CsSbjVywwEBH
mhpgU3KBb9zsxrIeHB0DdX3vRvS+u4KRCFthgpw5o1c8ktIJ/k07VRBTZJptJT43Q5u+a7XclGRh
TTU2I+2B0ObtzK3ScsaOGzRqdnFw9HgfIdUuME+BlNeRVNvWXTu9mLbOyFm269yNtA1nLTVDHiL7
IRWODvlMrLShTzDtcINySoQsLA20gUQbpDbQRIicIyxuu3xpyPxad4g3NzEAQMkYa03dV+I3yOTb
eakQP8ph+iNwgwDL3zHH17NW6GbHt1bkSMvmzRZym2+0zranwdLiJitjk6ylN+pf0ABkk9scwxtg
7MuNSSwXn2TEzRLmR+KfNlKmLJgwNXw+eleCP8NYVhBYt1a+murc5sT7zFx5smOxHROSFkiyhLYK
CiZjw0Bx0yiHLvvWNoi5+YZcR8XlfKvR+Yn1G8flhasaOrRuiaYhJTpHMStNZGuxbUZEJjpxIxr+
8paYlhhbQ3St9sbntQ53/Zj5eop+qecsUFfeEL7LTL6c8yUk1h3giL3LVGLkhc3WdCxizYsivs6q
3Uwf3eyqoEEz4Y5wjB3m0aPtJRbXb5ZZiBscoWCQZgwdmqdG61Ys31XwjP2QbUM990ZWNHIn0Khk
e5MGsNodkVnuohVsOfRfp6k8W1W5wVRvMQcvZv3oCFrq13YLUJ7xPlEvnEOXBK9rPZ4cZpM9Qi0z
czdtN/oZsnmDKVHpXOLKPpQumFdyTJXkahxUGKYPXYSoqr1LyKcJ76FFI1IDX2Iam9whlHxW8akK
NNqDnyPxY572uDIGmsRX1/Si1sVN6uxLcsZINm7HQGmTG4C8gTmbO8wwMLGLXYW8lAji3cBT47TV
haG/X84TP6s+oItoIndbLNp+XvUAO+LBgFxUZ17jJH7Z0Wvnglp1y4A1oQ4ZTrqMGG5q31gTVGQF
QxkWqyYnvlQBp6Duc+IXapURew0zgHcSj56MTRcIzJr5MQqfAyvbTzXv3m8Q3nbNAgHzcYnirSWK
Qz+R1IEcaABC5xZoo/QHlbS3RKrlUIQamV8mZGsznW9c4khzMwAhEVCaEMB3K+qIDSnc5thfwYaU
ivZcdI1fZgMZWuE+KpW9XuXYq9tdEjloafSjHoZ7bfUM0CnpqAe1fobbeOoUNmjs3FOq3tdMYkg9
3VrrTMiAtdHXG4lTE3koud2ek2unWA0PZLiZrc2wUcVhKU6KKdODxbFtjUsntekwFuTKhXru0C1q
ILdhmk/HfBSeoTx3OQIqNjS5K3eKcdJKdK5cdMwUJwdxTFlpp5E2S0mK59Aah1bL9k1iHCdcnYrG
iwLZGaviCJFvJxLM9RF5oCO7jc4L52ShcSKQfxY1qNzYMVReuVwjK0d4CEbQ/DL6Xjn/UOVSW35+
+xAhLRDnjl+VAqiWG1Gp6idrUHEDFZ7ccCrIAiqrRJ6rW4eRCdZdx5enJQ5RSPQ8+LsO2M/muWAq
Nsldql7vR0fZGybbk67s5elmGqOgUc69Iy5lrp2b175W9guRPUPFCi/a3dxDUgCAzFSAqb8aOIuC
dlj3rJEtEF6J415o0ARVbRIqqgap6V4D6rgeRvt66JVrSZqNkle1luAyqkY0QRNQGsIfdeCj8B4q
0u2dmotuZLdLSnU90V3O4ltrEif5daIJb5rU02S4D0TynRP3YDbArRds3C38WR3YNRDddhEXu2Vn
busjxrN0UHxzCWk5z68ZKhsNp2oRxYdRDa/n+VtUG7dNaftIep2O+yQWJ5FqZ8ygRC3LHGAWI7Z8
zSHTYTBOYb4896N90IFclt09MdI+QUxRVj0ZOXIQxaQfXtzCcNpaJjJtrds5mJss7ltArafQrf1q
Mq9giDxUTvUQmVBjetJNQ+dhtPM9p8pAb4yjvCUEepnYbX2c/3uZ3JfyuC4QKoVpn+mobinszqMx
3ket9kwTgwQcxV42bdlyLGQ8T3eCPNW9GoYPTZXt5cGPjgXyhEFcuPES3BpEKrqfG7BFhyvSOLZ0
XPPmWU9ZC1Km+vn4gcbF1dLh2BjrDhVIDGMg2U960eJjzccd/bNLP6XKfgba5OUmQtjoJbTQudDj
OjmMMDFeX2B23Dnkr1THRA2/i5ozqKI+Uw0ektrykeIjEw2vUZF9UH+fBkt9Z+SP834OUtqIWTtf
dcn8qlndXZfN9zknM8ZZhKvOxotSZXBPrtNV9ZNFfS+V9XWK2zvDUF5cm3ua5UCXnbJiOpNYcd+X
RF8IzuVsGVJsyLxwnaJttxhnOoHvIsQzblnOU4/0ld3uXNuCVMz5deGXI80cXxtVuw+5lrMtfU/f
UxHd2F14ZRCK6qyveqo+55p1NSb1ndo0j1HOg1eLMzkiRzv9mhqkhYSk9arULrZ+pOxG4QTSp2O4
bGCzE0V2S7w1/nc+SRsGarveWy2U86nMvizqF6OG78N6A2IRgnuXG4TtUW7wfMYTypjxvucx5Lp6
sD4I+aL6aNXAMrNbDGI+Mjs2dyopbqheF8e+sI9qpAVNm7zmHLjch5RPR3O0s1klh5rb1A0XlAUt
m3+0Ps+qcVocer4W97EQJ5AhMG3FtlPVS6NMuyoEUMNaLd9clUpYFGFjIyRelJcjTyyJ0xtwLYFB
CwR2psd43Kehg5vIs5jETsjt5mIGHYF+51Vvjh0UPhsNtas8WyGdlizQmlcDO0ZuRR4qmlOY5jsc
n8Wt1Rdf5lY9KPNuTcq91tGkCzmZLTgPe6+DNxzFhAd8HyMSf8ChuHi7wsinT8UlYqtZWB8JszKT
26nO9nIJCRdyBLuyY8vm8V+Y9MbeCC9oQADWFK/rbB3kAqhUw07+JiitG+K393KRitf3auhJCUhh
cpH4EwX9y2Cz2QlxNJlWi1Ac5dJdEIAU88jE+skpQFMzDJaI6jGjr0ZZISsouQnJTtJS4lGSRRr/
q7OywHIlNC33CmJr5T7aKvplhesxwIOS2yGqQ9atbidYgdym3emrcZFAXgjtm34K8VJEB/IEiF9U
tzpxT3RSA5hoiViDmkCHuXIPNmf8TqHKYnt2xa1Q7SuyYa4EqiroTlgLAMv33S6zyiCue7IYWK/q
Yk+8T1DaxAeqxpXodO84NvpxGmqcchyNQQdF9PwdkmvYWzfApAgyvJqq77JwlTtohP2sLfpdVWrn
kZrKafmgTX+y+ZJvbqlODVY9WeKvFVUnZR5SBC+f1QDY7oOetHftjNayQskPtnstb/OFqU5V9HvF
uZOhGyuyQgPeWDnyf9D+H3R7bIBpVmgfaiy0WXi2yKpDsxbXj/IlmdxQdsvGzA5iaNmXIrU2RULX
l71h1kF3CP6XMn6oWfGRfwMw85C+oHRnA6JKhvG6y4wgapKg6WgQaqGfYASUH61sSOABQfyEKL+l
gsz/rDBN7iZZ0pMPB9yftY58MYIXPv9NhJwL5skBQtRuwtJi2eKiZACPYTGXRothShwjAg0nOgRy
OBOxkWgUCVXU7eRV1jLttJRUsEO/W4qTgTbBWPQjIrvrLBfnWmfrtiAOI0Poy0f6KwcUjae20bGC
ccoxxQXunpeTldK7Ohoy6zB95Q7jiORHOoNiS1xA9tIH5aTAs4J9/WRnzkEsfEqyp8MPskLtxHZI
pKzH426nys2S5bepubzKu0gjYzq2QScAKZOvyFZCf2aGnTSevsab/nsNp6pUB2+C+kcfJiYzimoy
XEnoROKQZdc9lB95CRPKO/k0pXxSGHUo1DGPle0upnGkKKq80TY9TR+5najSnCPlGCZPQ4PRilOr
7UYU+/RzecA1LM5tSFOIJy+KxXHpCzpA+ufP+DzJ0vcYqfEA9NRrcTZiNZAPYlvhAiP7QQKLsci8
yj/j8cB1aBxtdELCvkmRQXZECedE0LkFjh6yNOVvkq9QXocuakHAgT+RHRdaSCsAwp53Y1j1U2ly
b8mWnEJUnuxaRbvPzuR/NBX/34UxPVQF//lv+ZP/J6Hpv3/66l/+oJ++qfs/nz+ErqX31r/99IVf
At9bboePdrn76Ia8/zvSQP7L/+1f/tfH50/53VjcoXP8r8fiN2Sr/DQJl//875Nw5w/LtulvWn/m
K+k0Mv/GcnC0PwS8EVN1IS8JA/rtPybhChhPDf0GFiYorWCLZNP+HzgHRYMPQWwMk3Bhu5ZgLvmf
TMONn9vgFuMAJDv0TExQgAaN51+avU6sh8o4MGFuJlWqQrmbp6h+Vnor3aHqee5W5uGtkuQ7raEx
JSRzPuMRb2tFbBoEWFZqzEFGCjdwEeaK70pEhHDZDneqIo722mPyedfb4ittqiCLhntSjL+PcRIA
SfZDHLNRBSlR0JiJR8KDtIF0DwFxepOGtleQY1aRXIzsHOW/bZ16/alYeAzAT+E+VQLNfTE7QppI
rks3v5lR/DKAtRi5CpUsLZQCOLs0pgQ/t6FLV4vguyWz78503tw5QJp2SszxNIrukCJw26Zoz0/w
0I2VoXvL+bVK+o+ohMYVhWC73ImhtzZdRgxRnjGZZ9KJ3ltDtY9Tc4yA0iPMdAavqjXAPSkbut7S
jSp/O2z5eagg3wj3CemXUvLgIkD45TOGNJLgOatVPyq13NPgbxGNiC4yWW4dCzfjWICVEVkaHbsH
dbGLXZaOoJ4d7TetfQAmv74U2sOaAUEECQT3GwfIn69pIroKuXdBC8YtjsWdpZoTLlDhW1n8EONb
2McGTTRI7pA6QroMK/SyTRYKxO+We2WZzgomFD1ZGInzPKGDA7KOPSeJU0KQW/fZzsntAfQwGLm4
G4Npou3UcvLwe4NDzGxe7LL96s4xDXPgT15cuu1TSt+pcfEFLSrFQ+MGQDpQLGSYQhguekZTD4eQ
T9kswCEYkCoOZsWqnoOJWitZVmRvWIwJZC+exlU9sveGL5cSbdQb+JStGuJ/0PqofpiHNSUkJ5bG
Tu3Rzdv3pm4dpO1dCiWPKlXLOFLG4bB3SCc/RzYPBW2z3usPaxPR++MuhRllYDYFBBRkFvVO4eiP
IElib1AbAIe0OIBmrZyLU9Cly7ru7JXQKeqKN/AO+aUz73tNnR7Ka0Bs+anACzbXdnK2HIBPFWPt
bbN+ac2+3AuMclEhaRQuB/s6nl+aZNjuIkQltx2B64M1WoHTzozm8BqQ+I7wi2zLraKNIwbw7AEc
PplUoSDZ2e0q2TF5cfVmy+CrPBUG4vuCqIhKnexgEeY3q2/uIjE5u7Lmk/iE8Ck9W+Q4oQTv6/lS
YyfCiasiO1HR2mK9CWY7O5DTQKRTjvUVWuziNwuq3EXy6yLtrcU/jEdtCs+2kY2+M1ByEbNzEg0g
FlSS6y6rmzko6+zUc2JW0+hBzenVwoDYMQLz5m6sn5RE6/0VXSXiRNqXEWYDhcxi3x7uWeAgVqAV
xG07QumtOVzJgOw0qk8R981kLtuBABD8XMZ1bFRuEONf3Nhq0247s4xv1mgcYWJe1UO3euwHOxuH
wbWydvdYQR+cIrxqmq57TggfV6CLEeEV1buBEzFRzpzVDV27LEJ1D9N7v4RfYyha0MZof5L/Rh05
WnddgTmzqoseN3b/HXw83DEnPOeKIIeda0GnJIOxo5czxq9Cw27Qv8Ypb3g8hy0UUQWBILaEvLND
r9HnCRsYMJ60BUGb0qFUywUPPA9MG4LQQ5gJTSK8FkWR30SUR5DtiD2dqy6/thbdUwbS8da2bDiR
Ji+9PUV711l3azY7vljDmk5HP2xN3bgkI12XOhFvjhUtV/W3qndVTwwKziRT+TbGuGZWN8MpghW5
1F8wF57iiXCFrs5iX+2EifeFBPuyEy+Olj8QQE7VrKf1Zqndr66Snma6O5WJIqZmnOuj/YQAr04E
1w8pYUbpi0i7IlDz+La1+FPX4A0VqkHvO3E+3JDEn6pg8IB75qYjimOkbGjNdnnI8iXixhLMSAbz
Vle532Ticpfis6RkJPx6OUNpLpAyLXgFLRFkrv09xaLTLMO5SHOIMb3J6lYOAX5YRI+d/Shmysfe
5jFo+KmbpCOeqDLRXEXIxkMTrEKi6ME8r+1j1MlHdemKQ6E/MBS8NVZxIXqWEOwaX4aeksoxLy+z
JQFAxjJQ5jHkZRaiZymT7a54A7Dp55nb+Xj9n3XhIMhso8eBCEFAIuFzI5xrO08DHFJvYTaTQeNi
uA/bD46sRCgq5le6FVxGykIlG+7DUdfg9zYxZRHiam0QUq2+AiSz610sovU25f7mVixenHQqjuRH
9xRg2jmpsQtP5FUFeI9UyhIs5eOw1/CNnkt1erZB7Hu1hT8hNb4NIIierLCqbqCL3Fkx4KaZWdgu
VZkK4ECwjwPAhG1qEN6Mj5ZoOEfZcG72TOwDHl7NcSqVY65a5FVn/WlNbXn3pyplX6W9Oa5yaJXI
V/Iw34ezha+vZltPu/sidbIXSCeosW+XYnTfDZvg10FZ6CWs1LRTSsMvckISCGnxo7p3luo6ih1n
mzTYjXX3upzfzVr96mRkGFWqe5snlu8o7lW0iNNq3rqNeR0zkwsmxV13Yd4+4ZSUWvzlFcJVuF0l
Xi6izd4pYwgaYYqPA2k0GFEhJ1r60aqsJ/DheVDPivTb6dFOr8W9aFHmq0xbG72bn1eh0ReF8rxz
r5y8iIKxKt6URq1ZrJgacG+hjhxsOVNx3rt4ku8rZv7U6V/o/F+NTjmdxGLkN5nWqweM6lsMPNum
SHexm+khKnjT5mcuNGBGLP5WPV07MSSajM4kGdH1nWYo2Z2Q/zXkV7Ho6c5aiDPLtvrbH0/9onIk
rPPD5zeqOLUwJPICQYzSGUOK/PlvQZtHZ9Kqn5ZO9RrDfurnLr9yFzd5bGFTppk6vXDQbiGWMSqo
enZsew4Fcxqms9zgTbAuwDqixcHmnMye6xJhr87AnGk7k0H5SG9P305dNx2a2X4KLe0aQx8GnZj2
cJ2uzGGTxxCHdDDHVuYvCn71vn8OddaDbE6/NINMq2Iapk/tq25nD5VdaZ7IUJ7SkbxjfO7FTMMx
HrR3+lAtyMS/1WH77DR2uIXBxPkiuk+7HsAFGri6bI+rtPO6lkp1yFxsnFAVDU6Vn2YSapSE6MvU
aW76MgN6tdr2Ma/6+1WM18RU44Iy048RcI6ndUQSL+jXM8Y1KbF6paV+ZS/dzLbzfbRboBrjE3dT
6lckTuPysZsdI6UIiY74rnIkAERT+4xNKrp9NKKQLG5zzd5HjDg2U5vTg2hfx6FKqAPmr+7YFTex
3X6PZgZfYYFNamh2KKEmsAQ7A2vt3m2B4Ip2Gm71ybnNsqj1lhZ9qaGo122Jh1u4CdD3lTepFx33
XV6fMz0b7kYnf6QBvkJn6L6bnQlt8yss24bIwrTY1pVyX+Dq5329j6PNBpgrxqXJsq+JFVtbd8k/
VkuGTs9ZuKlVMkG0lNzDDlubN6fkI9tqeyMSi8CrrmiAJlxZlXI3xfVXNx4nL51zgu70/NsAIudK
n+pnO+vTC66jQz5ZSWDl1bdUwqYFDUiI7XyLnRQcDZzmQNKIoGfIGReX367O7Wurrd1dPmv3ca/p
vjP1t70+96eBhFJ5g64+kFVW2NQ5MqpaKpo5a31dxEW7Iy8c5txcSKUB4GY9HLyUsTplCFmbaeLa
l0ks3a618q8drv8kN29Gy+A5/5TZEFlAV5CB2hrZHJikVswZ1DdGEBONTTh2CPFDOpfHaTX9TtfK
O70naDLMAxZcxdOsuryqookJWycujkVytFKXz6sOP7wa7IsyG9Cy3fC+Q4TBEWdnGmUIX5wMP1MH
ikzYtoyDgSUmdIzpKfyMrZO1XmLaNY7HIZKEgAZvlxluLRfHawJMJG1Sotytys8B9x1sMz5znfM7
nOew5zSMBHNxRJRRXGczLj6o/07QOZUZWFH4AqZZP9LE1o84Vc5tjwBbWYCDTAy6HbquCOXCLXaa
uyWxdjHKFQO4y43dSKJcgseDY6GPqao8uqn2rrkGDd5qvObYee3YfXLXNnF7pbvRVdwB3q575VDB
hw1Uggtp9/dXc8bIj7gMCpzR+arBb+alP4H8i3x91cA75OUdaeAb7C7lPu2nx2qWg19Bk7DRliQA
xMbwYjg4JQzFtQyfaDdgvLfpZquZcqrh/fxfos6ruVKd26K/iCqy4HXn6LSdXyi77SYIRAbBr7+D
Prfqe+ly+/Rx2FtIS2vNOeamLAwDwRLJ5TTlF3uwskjf0CyfrCO5Y4lAC1yaxHmI5sENzkwMgJx2
Yt6jmlv3LwibMXJUdvsoKOxxKDH/TvsLQU0tu7D6DKZQbvoS0rWh9o6AWZi0FbZhsoZElaPE1ALb
eZC+V0koniJ/OkwqfxyHGfhIyDC141VN2vFPRklAgc5lzzk23FM3iBi7NTQknNzJKZ47psy282C0
3WeO4U5brBGxQD0cdr7sLhA2hTvse9iBjN/5OsJGKu4AbBFNTe/g3mz10R+SbJ1p57cdjM82K872
nN+1A1F2U0GxZpdBvc3G6G/kPLIoYeQUTnUyeMB2tYb9wDRj7tr0mPG1yK6OX/XSlqCOubam9xVF
+T3M7wP2TviRsvy12lsePcP/4ATFrG0F2Xb2vaMJOxMlqPUVcuNmo657BFHTyjNGOqHGtO+d6jXF
wORV9tHlR0tNBsnOXIEQyLpXMOXxfcDjpcpj4NlvtJi2HqHFq8Fmx3dTiFkxHfQJvLxDt9OAudKj
Pp1nhvl41e/yYvggQGxezWz0O9hQAHzEYzJ6t7D1v1Qb31u1uDlSXn07f/Y8dR954Z2gPZslNUHK
9pNnYL21rY9cxhWQGv+uCeTbFNjHVju3zoPj0ZMp3WcphU42HcElcTl1EdwY6pme1j+09d4oXKJJ
4KZMFr8dlvorl3YnhVmUZv09gOPnqI0f8W/sogABWphy00fnP+Wkj0XVgWDZr8irbynaipUJSCsm
KBOBefdY8GtsHKpSZ3nAOnnscrhMgb8nw+OPndL+QP9hGr+m9NCMZ9mjhjoGkIAUQU23OprNFS7E
p2J+IOFi1cGK0G3/YARhdszwLBZpdwGRcczgSnEvRcBaU0oSj3mY9xn7sZOJbguy96t3vWMcTrtK
lQFJgfwOhnI4Vb3+YFZaYNwON5G41HVp4wg2rjTtgzg5FTVJhiWCtZVDiN62zlFqUJ1tvNhVq8Yq
PyO/WqyUFIo4sa3OQcQIG3FtB0OxmucPKcv7LK3QNoCWa4mlm+uK3yJ79Fh0JiQfM/ojO1evQRVS
tSKeQxuF2iMnvzqTQMxsTRCV5ZEanKIZyByfewxI6wlHR1Kqo9PxIOYGDuW62rVd+gey9GXUs1i1
aXUHtHwPiSHaVb2/y2XNtd7YExKzHxFIrEb4kn6V7c0ClOnguevSsfDA2wSShEygvWQiYjtut7bX
Eu/M1bGR8b7p9Z9xrt8jKjfR1YxF6FxA13NreuNHVauvsRwxB5O8uHXctY3/gMI2/IGPyVAAL0HQ
N/NmrFCm9cG0T+iH8noENFaghcrSh9xeDSQD2C9tVx9Cs/wLgP9tIPJrw0z41RTW3znTbyVpllg+
0l0yGH+CLHlMtHXpc/O7FZCbIDb0IEHoEdTlsC/m4A3882NtxYwThPmpKvFFRhJ8Zl8iQPPHnaeI
Up5obtseWS961vt4knfC0p+Dn/9GHb2c0rVf4JycosB86ATh0rP7Jy/KDnpBN619Laeto4DAuuXN
r39GLhfrcET/5JQM5R1f7kw5XeN6vrlFA7fJ+4giK7jPwoNUjnqqx34dpUj0uvIj64hj9gxAJSrO
T3ECmq20CA0pCpRCXas2cEAm72MSrcOwbB05drYhjQfdWOnrlRflS950AfkKPpltSFC4OKpKA2L2
zIIyEbTiaf2bNrW61tAJSKvLbnUsxUskmGAnvnfLWGcvVvvmY1XeNBNKHy8o2xeX782pOT0VMmhe
gN2dJGKOhxkTNvVclZxyJ/womjK8ZqFMXnjzfJSQnXf691drUtWm94L08O+vrZgKlKLlMdUChnAR
zC84i9yd04JXSIhHELYzfpVkjNoT81bb7nGueoTTNF74xI3t4pTEBNo9rpQZgeKHxUYXlCHsdAJF
ztkE5g09MtNnDdxLkEg1TTYKxFkgpvRD8dKn6blJbHoKYfpOFGJ715GEVPR5+SFNK9rXk1HskCep
j0r6D0WR+E+AvvaZ1UATUpBj9fJdBbGCuAVK4yRTY34Lre94rtSHajmljY7RU9DDpRq9YPwIsvRm
d775NBtS3bk1wkrXtfpnwmXJ0YIc3wxDd0kHL3geZ+dQ6Li6QMBt1sI228Nsp0+W9m5G0FN2TO57
lMYnyxmC2wgy45ymE5Y1jnYPRUZq+O2tbrmWeCMOOqvy6MDYfXzB6cfeAsDLWWIquC8qIrC54fUU
7IDe25dhssJHNneKYDv4TiWn0b9/Sh4nLraBXGUbfFJC4OBLJ9WxJtfyM2ulRWaj+ZCAU2xmtNty
Dk0mw2N2rGtjVYS+/Wo5s39WAxTLEeP8B1KieD2DlV8lAtpH3nBtr2Ehr6jDPW69Z0mvk/0V4dg8
k3ctWli2SfVnrFnwE9nW6zksX0HjE5Naii/Xx8bGt3n2+zxZVsh1ztIBua08iarNLozLg10KlpVo
5nOXABKRM4jgyen1Nh/mUzrEtwDfGztc/deKpm0ZimGDgnPm5ytudmDqvVIDY5T4r5qNamdl7c6L
RXUPwMLUCtV/6eEQp34gGB4odaGcS0YpQYuQBGRos85+KqtqR66Cu6UV80z3t7lqc+hvVkyAADji
c962d5Mavw2mTdv2vSzJvBAdQmIV+miv+pOnKZrjGAVNGRwMiOUrKxw+h6yw1yIb0qvu+3VHoNLO
mpZIkBzZld/CV0qMX9QVYUpyiywK+iPK2ZZu2sHOCsFDG+bGZOBDCoxwthPBQqvYCZms18GbTsD6
uKhHZW6aL9Y0HYepeIbHl2AwIhEayRzBSgI0W5LTMgU2VHKDFk9t47/GaQl+aDTWPk/htrCr+z62
9NL4jPaIzj+pgz+ydh6fh2K4twvzM2nG4NhDYVuVDULYkA0UT3IMUS45QbBqectv+VI1IQvbe8Tm
7OgcEeOam8g0LUAleoFlg/9cKc0oIY5R89rEH2yyqirPrRjWfgZbLMgDG4BJ6XenmU4cgsTi6DVy
PnksT04+uucVpSbo1WEtcxgh7AP44uwwj49tRUOURjmXFe9dhEsyQ2NwUMfy6qgoI+q0ADnqNV15
MrMw27lh/2yIv2jTVOqHh3/fppTdjKSRBK5eeQdNKZ6voKcRw+nBYWcW4Sb70eru7dHhpY/kocyd
4TRXRAavulTD6klz+jrSYwAYncy5nbZ0gJkXhQ19zrg+UgnZBKFkzslY/kBWtUudHlGaxUjLWX62
1pXlqVy+539/NZgf5D4auQH8D6Az5OFdnez9cboX3XDpxoK0uSbT6yFBZEkI/IAgj2pdTwkMthLy
UMWFsnMfC5X9FONXwRo4jDVJv33T3pWZRVhe2h1M00xW2Y9UXDGAH9V3UdTwu8MTp4buv7HLe+ha
vdeoGG/DXKUrzIWMkhyooaZHHyE0i3I/9e2Hug2g0neCWe96GseNLbxqV2TGPqC5fcq6SqB8xzDv
OdOR2U636tvpLc6QmBYxPKxC9/dp+wO54MWjLRlXNGzY2twGFyd18Eso1W8RkOBszNNXFzrdNrPq
xz5IkWKr9kSHh8uDBpA+AkTh0ikqvG3EIvJsIynvG7ZYTdk6GuMlnMNzk8H57mZsqdlbFxWK2FTr
72AXJPzAB/bj/BdoEcwOhOAyRusZG9yLYeAfvMEE4jrUesUtK9w4CBFz1RJ1NAVX2dsDXAH7SEYS
Oq8F1wo0GUartqwdxNxpxcpQ2zFpefSmYt/G2fNsutllnqB/TQEcQBQ9sPGYAdSO/u2HIT5zGoUr
tqPaS4vHSsivcsqebVOd3dnGj8LrB5oguwcCE4d0QDsz2hHxCh04ga0weD7zIxBa6xw+zc7phqX9
NcDGJxnL6g0PlThG0X6q/dVdCSvyUTNnnLGsrwfgHetmqY7d1qdsloZDciCRU6kB0CQaWeEhjHem
jscgCw4S9ulmLqxiZ3eTA0y2WzMJ4K7eu7smcO0dMXO/anhKRyC/adnABkR+Hjo1xrbmJWF32YFY
C4VzgjxWFO5whqgkEZzMp5ESq4I4/wwc+tFsc438j/GnpNndCZcztccJVM4ehM+cTYRcdwcB/oYy
wmBge5Nm/UFo3VMoYx8Cav6INMXwPt3oOiRGvGlK+h/TROqbzNUbaz8sinerNqEEOyVUh7ic7pzg
zqvWalHEpGMEdDlz+z34zb95TDaRn4zbeO6TdSwr71TTVpLg8bfFgK9zlA0O40Sh3EPulfTGZ9Sw
mXeK3pBXKZLQdZ0/N3j4MiOwbx+ZIsDBlgxUXGbOObE3SpUHIdWlSUmDYv9qYahZ9capyaQq0uwF
uwQZdIpZS9TxR2MPlJvFSBp2e/FTgLSmjPY2usb9pDR72b/PdUNcnmQ762Nj31dzSEH671PN8vl/
H2HopvM1Rg8yoHXz7/NGOajT//7KocZElR7MCtyKOlWFAG/878N//xAxbU0H3R2JcoRq8t9/+e9D
lQ9nP0hJUihz3uMki4pTOVpY25eP2K6/3Da798rY3BMleE0MQx2mOdCrQXXFtQPsIzQGFZNGzw7X
JM8jxUNV1Fjsx3akTSmRRCdoADGC7FVjfEOopeZHuLUqSZIbfKSEpo8JyCh3eRU9FEEw7ZqY4oTG
5G+FMrDuO8mjhAUghloNx9/hR0lwL5goUIP0AZK1vyU1miMJgCMrbAmSoa2kLB6VwfH6+wW8cuxr
6z1H3HCxI/O3ogBcxZ2fbo3Q+rVRYOE9BiUiDGjV1JQswAdnFO1lhO7Xo8Rc6XrQuwFbRjhjYSky
IdawJulLTzVuav3SYuL1R1Jv6oJqXNI/Yf5KeFfk/Pqqj/DxiRDlbx5uUqNKX2yJ5DOqv0LhHrjq
RZuZBlMY5OOZE/3B7pOac2kmU8gU2zJvzmGCHSok0IBbdEDpgWmeZUvvxOuH1ZBS01C1MdWjdlwp
eEdAHbtuE3nJD3gIjJ/TpaRsOk+d/oO/dCkB1XeoWLYoYp7SRmj2C6T+TfUmpXXqKoevOkT4B4Ii
xDpTPMMPQ+ySgoQkZbZZEUidH5AJynRM1iUZhH1AGNWY0Chalm1l6/9fu/y//rGFeL4s//+W+rKI
/7fC5zAed75Jy2JZ0nbbsv7/Lex/fxjOEEHVJDyo9+cQEYQ1PRaBebAyEwdHlR/oc+ADm+poizlz
wwiE6IOiQTk78ezB+hUr2xjra+zg50LFeyFq8M7soq/WMI2TQNxKQBIOM8M1EZBG6JAFm5dfjjwV
NHbuAok1b6JBQRoC/IHAmH6swhuuOnAZDg3137b+IWBqXhckxKOXwKoF/3k9+TuHLAZ6g1AFzBTv
FUrqV2/2FLQ3O9jlyvpTt8pEUVf/0Ym7qm1EAsg1osMIzL0Y0+naM2hCpNc+db1b0gLoqdYWPrPR
jK+FDUBA57zc0+gCxLdMeqZVS6fAKKs1aYkPhrAE8mYMoG3aPXnDQ5990+zLd7bRu4y2DgShuQwy
hv7qNv0xZzPGclfBePxMQlUD9MOyaC5JZoUcSeoYq424m0STbOMk1yftHojjK8gLtW5joA2Awfym
A+bRTZgnr8KBK5uNKHPcBt8WL6yx5HK8GCpXqyqJmHqTu7Dq46w8or9ad0bhb+LFvcnt6Z/gg8EX
OZIYzYi9HIFPWdFrER+LPeBHoIChFiuD3JQl7TWFpDWYFjIL+pEmr0jCJZmeIFe0UP3mnB6497JX
9ubg1C4sSKE5E7F9CFMjrqfdu3Nq2MSDGmDelWo1AaJaz7M21liPvjO7FkxvUpJTbFyXsc10rAw4
sTkui0T4R42glTFcAIqRYD14jN5wNGaaEtDuYABitlnC49aMiYdtHcWsT7cYuQXYB5FiBNCTurCr
/iBuZrIbZ+/YC/Ru9j+594FFJ8dm9EgRsaNXWhv1LiGTkyFPmaEJhXTsVMlLtsmXJsHobfNOZjsn
adShIkaCyy2MluKdZOFn14tHwmnGi9FXYONLMurHyOXNLFW5y0x2cEi/h0EBYZCkMdKjg1aYTj9R
3lu/IvlwemsEdhE0x0wlf2fuBils1y0U/dcqEOo8cfeE3ofWNYrkBsl8uUl0kQBMZ3Y9u/MHs4z8
QcEdBilWnMzEIYq76s7VYhnP6WMUQ/S7kMrdwXpyK/tZJxPTKzo1nW8RgGzNDAZ5fwOPviPP27MQ
9GLzItm0VAdFlD/ZAeIh1G9IyycOiLbGN8zmaUimq3kaA9Xtfbx6yiqIScIXC7PAXhll9Jgva5VQ
85WNr4hDkYtSRobHkIeCecr9aNgXl77KEa4U7ZQpZUYUhq8BigiHJF0GuvNj28znqlSbUTXJBofF
4sjOdrHo5MaOMeB1ub0ViGZwPWjJRdfaBsUtcy04oynOAweCWIbRZTPYzi+FwdngXrUa6+SOrFiY
VylQKbdLQib5l5lDDVMIBrcot3ZtKN8D3x7R+aPYi21tArouvYPB99Jmp59miw2u1ag4XPeamAJl
1xJ5VLUgYamX/5bme5YZ8SM18FbbDpRrl8rMCnke8gSoGwz4dpsYlKw49Vh7GRIqHpGmbvq1cAnJ
s+VAiEZqLNg0c4LGP0xnL5zjdZDqj5AgJpYAtHahMUrqjpCAZib+xatISHEBoGQ5YywEpatKElsM
RpNGVv0NciutzS8TQ9skq5cw9mn/BxH5DXRSiMygrZ0AD5qT6TZ58bFqaE56qd8c2AidXZaUnA1o
nzqZ1mvtQ73M2UsCr8W4EkabaRowkkneUtToyXpK0rMZzXgXsxg0JqkZOyNitudDTiRU5j0Y0xmJ
FVZ2iM0AuZsUEpD3I60t87NrIKI/WSPUNjeRigbhb1vW5ta0kWZFzdlrca/R6gKN4NVn6dFoTpDg
TQ3G72GQBFmSy0nQqom+A7lYanKRzWluJsF4rhlN8CZyn3fT8TBL+YTwlZaM5dNZoV0xNx8uihy7
D79jvPTks5p7xkQWkrccvOtyl4iIthgDcz0Zw037qKB4B8luR4IUC0icFnXyHEbVvu3MDc9Jvq5B
yvBE2cQi+ETSj5wM9SjopI/+VyO1fbZ5TgwvoEPB7uhwrtNSuxRO3h6HMNm39WzRFYLm4lfYsCSi
GL9x8NTmvKDNrNnHOeI7hnkW1+VVUoackHSIDGpGUpvFumPe3SLEY+iRDYSUuMQ6UY9ob0uECmcr
QLcCJoHFOHnvLv+edXiaInOD5sEivGP4hAv5MNjksvrpS8fTRkINGbCSMM+t66Myy0zUEzgjl9Bx
Fzjb1BOkIM2IsATrhp2mJzG5RgA/P84d6q7GUd1haFSw52l9huN9trySmJDJHQkHImc+xRIWMfpV
PHHooRJyriO9CiSwSpiQKYO/bMuB8uzUobFPyphAa+41jIgYUOvkaQK6IueIHFqt2HBL85AO6UIu
R49fedZrYltvuuGZT8wsuGjfIklxpH8WF++9mVoXBGn3vRVHO74QrII8emlGhUQFayUGiAut93xr
9CmyCUSUvc+kemzz9SwqroS0g9aoOPioKQ5en77pqkQ6GBhXmlnneVT7PiUe3oxJ0xi48W7MSW3M
JfiVoSJ6564IVwzgt9i3xscO7wM8MLRU5nzsw3+yH9gWUmwyjwPEyLeZU7zoisBaK/8mMoeaqwbm
WsRvvd2zGQh8vL3rsjf5+Q/FTPYE2x7+BRyETRNEBBQFxmtrwTlQIrRAWWEldqY3KYxzI9t1FHHQ
Velzk8lxVQbFkZSO5xFSSqPYJF4Gl+BzEmBIpTRwQyqzvkZ8L58jtFUuxyoPnNQL4J1SKQndl8KK
4QQtwXhxsct7ryOcNaeTArCfjqq6OaJ7L/1nONHfhQTd3TjGJq5RktIT6mhXnZJ2Y9e0XxILIul6
dvNX7BHD2bGj4yRqhA4jnIV60iSAoSDKAU9zAiDX9dqDDaXnqNoUvZu3hKbXGGEJPkU76/yYLmz/
sdb35WjbZLGMQLGMhI5K2f1ID2L6HFRnJweg35BjXM0UZDXN8InJ0Tqr7YdiGM11CrsYQnF3lfhe
XYIJYnwuBhuB3XjZDpEpjxo8CMhASqP0yi8poWsbdkRu0Ya4cYPFSR0+VkUQ39WaSaTJWMosfiOl
oxPKweUkRBnRSvwu0ghtGtWQgkRWC1yh3ampI967lIuoevbtMtsS9pTwh3Fv0HamHx5DVnUB9ifz
Y5R3TMWNx6EXqBxHWnAkj/pSb1RQ7a2GqLU8dSXYAqS6SYEyGniS0Iv6FSL9CPfUGnHs53OyC0Lk
yVZpbyV7+GruLMzxsX2cjfKmdfqSmwz/O/U4ZP0t7sUrXxHMTk3rgQi4NTQ1riVxURy15uraZ/Nz
Uxi3NFiGDLsyytW+6cDSOkszZqSTjfhx2zWQltoKJ3rdNeupzh+NMSBayn13RXTSWfg3jOVnl0CR
9xFV+PqTZI17r+Kgogn83PXxj5Q+LRREM2Y8vtfktmzL3qQBkl9qo7hUDir+iZ006JhAIonZNTK7
ozgsd2geaPgLwgP0FU/sQU/nOcc1YfrcbChPD9VAeHPm/jWb5U3KveFQk+GxrtCw7JK6oli0WbUR
liraLRj53Bpe9AQevglHjo6x/rYS/e3X4V6aU38SZvKhkefxpPtrbaA3aOiTrgwkJVu+3MEX+bPy
J+sOcdyZGeOwtxJ21TRioNNuq446Jw4dIPDZsn83GyMab0nbbGcUim701WmEkFzU7K3fJs9D2hvn
sIyJNAhRoREydDXs9otG9JqZ019MotaxDejzPDPV23G4/wmicRM0/TM3Oc0pSfiHo082t80dQVaf
aF35BVPgC1nVFDv2fMgXyQ8zrbtR2u3OHOiEVofYib76EqjANCTx2m9rjq+pRJUd8LI1b9z3gS9X
nNozZSgup1M+BejWayYW2aERzcGxwx3fqoThg+5hiLpT7VnV2vMr2nD1ATrYJ6vFPKqqFjzWiDoi
yEmztAGWyE8jnR6SICerL6GvZtPD09ZGTMPLGLuI3Zjvz3P06oPfkVG0MntxV481yliZP5sVs42G
0EGcCrD5s0WzTE+1pQPrLLB+DbVDEpNZlQUjjvrfdCT7TBgBr1ss0lS6e51ShHWCnwfB2W80X5xO
f5QmkzM80cc4MPEErHwRXsel8KCm5Dj+S0BYviZcI0YI4UDFtg5mwNVgdvITgrdj5xIsLJeYiaZ6
msIOKmRyXP5jOpAEabykGrhiHxU3MxF/ncl4lHVSb2hiK3J96nkj3WWI3K/duiWbSXMwkkmwcjkc
Q3LkgDv0q8gEIrzkptnDr0nu60om9cNUl9yz3YeMMNQe/Axve4Y4PJ92MQSRdeda104x3RR1/CTd
dy+mZRrpG9nqf1TdB6s0oQM9TvGLQh0VavmuqiUhJZH7Qs/ryW4AmczD71zN70Wnk23dxgFRHCZK
R1qXcc3cGUwWsZXnaUFC2UPxGej2JBKYLG1UHQtcUAicaiqdGYVDJV4DZ5hX7OG/qY7ussn4Xras
uWhOqAn3RYZa2kjmm4Mhpia4olm6SVNv/GadRkdtPnaMtNa5YR+i3Kd4UOFi5LkbhR/Qy5Yv/og1
Oy1/gtYkBGakkVT0MH0mQrFUvrV7fc8Dd2cPT9wCeHMby6Wt7v6Jg+qhsYIG/kBx11vAbS0qL2jq
SCcSDOlLIRzY1CgNG+P0J4N8va29/taFOFLI1FqFGQeyIPTZr0JG9yHtiZyr9Vi+WcSCHuweskDv
rRsZcqFdSktjeFCRvku4uGcJl1YmCuRQGy505jh7GtNxZ0XtHv1LF7n3zYSHuMg1WgHiWIgF+YRa
9EkfB71ktUgvqnFn+xggpqYHPc9G0RdMoq3kJNwfZRAOU7ac9tWQu/e0X7B7Nn9Cc3qXiWSN+NFt
WSduz+Sc281mTFIPmYcZUrwv1DPnfmTcmBAGsur6dNgJRcnkjMCc5Fhs+cUldxRl7IWzJKi7sPUd
LndZvW5d63FKsfpr2r6kLLCeop95iLib9ZgE4DKhaV2whcsN+467wSVN3L1Te3s0BR4BXPMtaoJi
yxx206MRS4NdL+UlySf2TF8xbY3cjQTgzhgRa3jCnkyHFhi0UAfo1resD8/E5WwzI3lWKA1bXR4R
JdDh5ucOknCfEL3DSBP4vVW+WAV9nFLkRBQjm4PAsjz79AWL8iexu2NBZFPFmZ764iZ0fYUeds+u
sl2Q7J6vofADb1oZeXe0gER5A9NpL50fHCdBBttw/c8RMntcn51BPhWMpMu5PSWehapcN0dHKTy+
sELn4oz28C6daEC3Vpnwo82gFamnMozwy+Zp2cXbvxexMRtnXZbzZa7cbRaN52qk6lVltxNSY0GK
DsFC0KrnVyWcxygbb6NCXCT1LjASvnBhcQ1N+Da+/FRh+cmLD5EAJnwJAJHMBFTCZLTC5z0FbrOZ
g/zk45DaCc+6xux0cH41ebKH1vXWs5o+0dEv87SHQnQXhH3rsUSEVAJqD+5wl/0xxLXInTskndFa
FBVgnOZUzWwyACNoSscmDfMKdoxxtd0CUVnHsboMXdKx3Faox1Yhfv4Yn73fjq/hpH547I6CqFdM
Xq9hMf1mESvWqv21yr2rmv0Pp45ZckP+GmckGOd1dDfTVXC08TH5ziIqMe/LILzPJpw1UjqX3inI
jdevjsdbXXvuUQoGcnMbkZEWhQ+Q8nGMKevkei78pfC1L/9OGXNTroP0RThTuLjwnGgkbczClTlc
7OWw8tMSrxLdwtCuboyEv1WebVPBbzLTlPFqgoNz6wXXXgK4a3wCTCjXPjp85BiQgegRQDdik55n
8eX0lIW2/WnJntBtNb6LgDAMxlqfKVIV0hwuXAXfLGW9Z/Wvaxj+NjRQAmeMqjdNTVhIdXDWE0aW
bKZ+lOH91EWrsCNzK5lI/Mo0tg03rUFgCUDDBGY9pBbyECGOQQqEbSDrXndv5Tz9mrreL5prnlG6
vTwW0kVnWEbeI+EQu6I1YA6NNtQMHphxOmNDO+axv6lDBxi93pj2yTNrbFAm1S2zmrn6i4bkxXcH
D75W4ND70Yxwu4WHZwCG6X5Q1kr2fX/jVuWXZyPkmDjRrOSzcSJ3W6+DtgAPUtdIoK7dVN0r7EPH
yYQFQBDb1fR3lUHd1bbTOfMsXBJltPEjEsfUHL42ipdVE+lCRMIhDfJ2nb7r2OJozpOjxF8aWvZD
0sU/kEqOEzLc0AkjdL7Z/TTS1ynJfcJgs2kjxTXbN6lTkm8XikSl8R/OpkRBFqhzP9JzAu626YIY
ridgH8ZSbWRRxZvvXcYA0p3kK90OhLMkYa7sAY9YFwbtdoQcbA93KqOxFo0U9DYjZ/NE4dDCceNN
nYYWUFz90tRDcxzYOZhCHPtRfboWYu5RMhvwhP1qBBp6pMkEt5cExja9/zIwrApjk1U6oVa0zP7S
UCLkPp0BWkFvfoKh0TSy3agy0rGMF4Cse3K84T13f0XGo2ypmdaOdx0q96Hwl2ZEzE+l8oBBRf6M
JumB4ANKwAiVa7ojQuwjiS8urti7fB7uFUdujrW3CuPvQfrPnWO9Ah08acVP3PXW3m/4KEBeRZHq
3GV4ssLUPpPU4K2FZrKW0uDBOVhC0QKuVtPvza103GoBVgznlJRnkzhfp79LUkS7BPcONT2OZqLd
GSjRQHVe2IJNt+Wm+BQLXh96mp9mR2be7PXv3HYOiU/MDXEtu2SuscwhB+eGrX1yERhOSOuzYJKz
9cLuZnnddgLdNg/chQdhYw30X1FnHO0OrkQyj0DOy/IswShX7XvMfZhDaRsP9pOTqUeBIxQJncso
fHpxVPHRl+7N6c1unaSv1AMlQ8P+tWCxQMC5kZ983/n5qUzNS4QYW/NCmq5zIeP63SMShbEW89n6
J/ft96WCadIOzZwe2p3rDW+LlyNaXmMX5RIKQvfDUt6rPyaflRNu5FCdK282trEujn3WXaphfEun
gjc7AH/eVN5BevFX4F0ZLLGpYPERlvouq/Q9SIwJkg3Yh4o2Ffe/veGKe7p9XMPDmsmvdYsDonsM
rp8ecJ/R+kZdjXvvSvTIZ5FM9xgXUfcPRrsfOpLmIskDm2xCFD5rp8pvTjneW0OEKoQOp/BGuqJx
hgxdHB09nsem+CyKbWcb14b5oMgYuuafTR8jW7WePDmM+wb+XDTnB44Af5v23Y9Zzq9+7z8EfvdA
tMlnMHQPouTqDZV8i0gLQa89HSKJLz+kzEOGEdeEigFq0pZx5e2lfjOzjUmfcM+gGNs07QZYdTy7
Fl56RDiMIOpveo8nxzNfab8WqwC1Cx7JHssHXqz1ZzhO9caV00cpDH8Xldk9TlAaPKH7Ri8DOiHn
JMIYc1uJwl1J+gOKRkmd3yR1Sxoh6c3BYGi+lZHRkfGWKCJMWQ/UrByX1ns0muB9yFGNoqGCMad2
ykOchuls9X8kncdy48gWRL+oIuDNlt6KpChSZoNoSd0ACt4VzNe/g3nLmenokUig6prMk7p9Nqfi
YU8I4Jw6foiWzqIC2gP2fqlnPB42ABphpD5qbKxHxFbzPiZX1gK/DeMdlFaYFCL/PhjYv5Hy0aSk
3Yt2G8ayxHNYY6pF31cl4SP2glenEcZRYzC5EGqmoTUvgOePZdUioBJYxqjFoDr4B8VNXSbPzna/
LCwriwpawyLJs5OKbBPNRMWkgz/LQI/c55Q6IXbGfT3pb0MMbiYKDlGMcTasuhSKAQ7PotrgvCj2
840jrQZsYf40zcnYWRrlaOyJl7Dwy4X19Fsc2EFvvmVIInHm1l8VHawc22rvk0KY9sa7q7UXx7Rf
LI82LWpwDEplklqUpAFj/eRkGQl79YLEbGKsuvYrKTvkmQ4vZdRm3L9ewcahHf547FjDxC+XVlud
HD37x9W7DXr9XLNGP5vlcGUK+5IoziJshl/1hH7abAQI+nGpJuZqmjPSs2WkKQCuHYcPdsf45qbx
2etbXfORgFUNEvRKXSdvojygV2QqgFxrATww8DBNaYexrHa5KT55ozmWUcaXtXGKGaWSleXDIsWO
XgwHR8Sbprbv06g/siRaxck0W1Y89A8E47VS8lQ6cbzJHP+Bwuas5fVrnyButZZzEw3j7l21LCrt
+T5C3s6E0khgqYWsmi3z2BM+gA3gQp3K3fXud+awi0W2zxlB8SKsUotEw8h8crbTiHXJAg3T0e3i
fSMi5rXNyRQxi9wEGqvjPitDsOUYx9Mwoafh6R2hRfoduxb0Z9WiNPtL66ZoI+Nqb1QDzEKM8jlQ
I3emYZZY9Oqy/x1z9Qv4DfUQwfNe4wjgLxOreZTNnjJcaKMYLiOYbD3++wLJcl0ycs99pFYpTFPA
N8Ynb+nfSVYtzsL04GY2FsMp/kumPbFbJkRrJwExU+Q/dcO3OGG3LTuhjqJleygME9NrXz2cqn92
VdQufR8XBiGjMYxXPsWgqB+6j5Is1tmsxEFFBJPxJ63CqwkkYOVIcfaSrNtlEI1tog2NVMdW+6dx
qpPw6guqrksyJ0AlDgoyQmdYOmhsd5g4PgO3PDp6+jAGbuiAMQKBctsaGUg46nMUwMO1pnMdUzUQ
TzhT3tGeZNgOuaXHKW3XGgondkKXgrMLpTr9sOwfZdIdhRivBsJgzL7fbZnvROkaawiZ74msT8zV
FpU7PSZmejR0LHJcJHhO5ZGTGnkv4Ow+1NTtbM1+GUv5C0Y7JCsSO6T/H1xSpLuKEOiyvblesUNj
sNXcEpHpDJEayKggRaoKxJb9O3z8dI6lb9/T2fDYspdB6zBdkOCD70uQXJIJzRQi/qfq9quxNOZb
uL18a+gXlSaorU0ECUFFaF/q3DsjXDV+dA5j+iBt6jeZ675EbnLRU7VxAvzAnsF7m5aHEjPASLLi
NJE2qic4XWYXsaC2rEcaFBQ9zHjM85S72UIj2XjR0/sqj1R5dNO0QCen5c2qQGm5oVrxyPlLk7Ns
49AYemG6NzsM3QPGaow+duBeu8T/lJRyC4lLf0T+PqYkGQokNYPWLYdAg0XdlKt8dK5aUnwakwLv
i7oZzlLREOUMHgpLxDzN0L/T3BOrwp3nhLSrG0+LXq1Uy7f6UKTkgpGlieNjhzppQ07rIf3lRXvN
NJ6QGu0ssWPywfxF2xvy10PbxOjT5jueAeIF32I3qXAfleERLwdlbZJ+IDbxF65XK7oHqe+Ivdjo
aUH0V9v1i64DDzipf4OPENlA6YZy7pPAZveU23upBhJdYjDuGKctU0MEXK3riHtM2uxycVcww3aZ
HdhTWm4CeziKmCcsNm10Xmo6pmOBlbOHMZtfNCwTdZ8xW+m5c9NCj9cBao6lPhofliJ6jOB7ds3z
7dYSHi914hAE+LbR4XClttcl2v6yeJR9fgjHg1uU3brAzQNTd9wJh0S/XnJvl24doKVieCQ8DOcO
4nUrjDGG5ZxgP1Fr6FeUhG+IvKJVMlt1iZZ1MaDt/L4/1zwxuTA/haldpUMmQgrSIw7Z4aW1Pyxc
0jJHkX47FtKmtHLdFVZxuzj6OWcijb+/RVX8mRrYbfoK9i/dIg4upiqBezZ6HYMiHaJBmHPaE5Zb
9AD4PLIpc4SJm4DtzWZYDl2M78qIf6Mw2dJa8pKEzrAE4LwxNSZUxoCcnjD1r8FD9oAXcRUSI3JK
Zb5Py/otQpSi/Dc/0911b+UNnyOMViuG+4tVzE7ZOM01NUU+2prqi33XKdWZ6Xk29zLZFxB78Xcu
lQ5w22QBkZEMO4ROdBj8t3yCLBjoAXiGsUTz1R9HlG3MzGjZtNqnp6b6mmfWCmoOgKV63RkJGWZx
SJ/AP2G8h9uQy+g61uW16jTtrvl9ByCjJhCmS+WXZU5Id1jfgwsHw2qaxWWWmS5EponPdsJUbso0
P9du7L16VfRGkcBpm1nRpZ7Q01iWAR21UcYj0S6JacBHj3FYxIk6ZUaxrUefzQ3PfSSj77w3OmwN
eruabFc79E/ylrrPmsjdfZJBZo86ZqjEiH+ZeXd2/bF6w+phHcMeOarfO+mXoC11Q5ThdT40+zEl
aj7quIGyevA+6YvCZd1ZxlmxjtsiucCl5Ngfmoj6r96XOAoLkZ8mN66OjkE6vO3lbyl52l+oSdTK
a3VxmOyifAS+tm+naiM7o3i22BOwXfAjjmkEq4FPMUNK5CHR+XJdT27ZoWDhnz/JRPuyDFg3hFrJ
faZlBPb23qFyyuAzS43j0Dr9G2pjccw0Zjzu0JfPEOomjLlqgaZreiG3khXvADPONIeXipysNfqI
OZrus9YcYjeq4DaWzPj8jP55HPbeeIOn4OMGJw4KGR4DesG6q0PaZhj6zdLiVdZfHBiCCzvpsLV2
qEes+KNrHAkeOuyZvCwq2wcAPjjnfFZ1t2702oxDdWDAx0CxsphFN9DIWY3UCN2WEL0+/JqO0EcV
UcsvFWYwXtvhi1pqXyMpkLweEnslZloavSnaWpH5IOBUccvqN5mQOE1RdQjy6YXRvBjtmmGB/wmU
Z1PhEaW2YR9IeA/eIX5P9gGk8uJf8iZeGtSkWnRLO25AL9QZK/Sw5A0JHqbE3yOQffrOHyWdO8UZ
SbLzv8AVn2KqsGevmSIOCiWF8tHRoKlABAPB0Bx+hlj3+BhUvCym6To1lKAjGxeUArjkgx2jyo/G
VtXB84Kr3pElITX94ll9s1FIT0fdBBeTVte8QmiWCogGvAMkU7kfbQzpSXuXAWd1yZUWMfk3cIgA
n6SKYMXJMDLVscwlzs13nGzjm68ShzzvpE+rCgsdmibE5IVRo6+zCU9dxMk/m5FQgyxoWVX9b4w/
nmxfY4HIMluFJoNbp7TXruByL8sEeqLncA0DbRmMngGDn0EXJtehbkKE4V0iV17sVytnBpXWIwUK
U6yFmkYI44T5YoBnmUJ27jrxMA7aJUNK8JKINuTOyL+dfFAHpJnDImBuw26UPscqobgOL+z92Jab
fzswjbspf+qCrjGN9XHjkCBu5s1H0FBtZIO2NkoNgZ6nocgfLPTSNwRj0Co729hWNJvIKjHHIXVJ
yfuyQKghCMY+TtSNZsBy6APeELsC0R//MnONOesRTNlFvU8klg8nRRk5NPLJsOQjqMYrXgsW3bzB
bf9m2gzrTDDg7ayVyImusZ4DKsZVSOCDoz9dUfydJgKszZljz+1Bou0yM+yzUQ/4TZMjQkPJVq6w
Fq6/0Yr2u8ZztCt194ZO3NyT/NHobyrhUEcN9ER+l4bVLYf3cE1UtefCQi/BhL8K/3WB8ePFfJKG
ajDZ9tcUm25IHb2GhEDDDKUrYZBmoB6KoEkw8piNF1r4yk8FGHwx2NOb2SICc3tCJswq2JP1vct9
2kcnRmLXxPgw6ECLBLsS1/mOt/9vzqDbZDzLNugl96u3lN0vu6qyWRXmnCwt21fEi3wDbR2gzgRT
3fjwc1ABtP9RkRIsB9IhmqiOXoKosldTR6wBVWPWyEeiPJw6MNL2YOmNwS5emK1ZCXRLDpubKKjg
vKj5TIW+s+rmN7fk3UbuPYt2GTqU8hvyzol06sD87V1iKvJO8xHT2bcgJAOAiRlXe/qpsGgvm4Lz
DxRJVMJMm5WWjoCmYybKxQT/j/zIA8hxbRN1OLQCFNwW0T2cDLRFqvZ/OswfMFR1EiPdX9O3l0UT
tAuN5bXVobSTN4/7YWHyTnup28w6S1qwVLAOk+FWGsHX9FC6/acxq2OJCGIRpaiKBADQIUI1mO8j
FQJhjWc8dNv78NRQzVaVvURSky9zo3xajvXMOgPzfviXcdfT0YY7k1QccJN+0hXOHDTGHO0V4Rgm
RnTmnCnD9EVTaywj/40wmIs4wNrCWquEaMeaLP9tma/YtgQ1XA3rJs7Br7d38A7UjSYjFGkMFwdr
HCRW9KQS7dm8rS2IEKe61myB9BYpEczsT/II6q0ng7fA9w9DH3yMnnnrDf3NnnqAr4CUjY4HUDbv
em3j9pXVLztZ2scmLxfluh/JyWEfEe9qg35JhOzhyh9V8HipcT3V0bIZcGF67XxX+dUSp9lfZH6c
CNZ0lyPK3gQeuwkxBj2QwMQGDqcgSGCqs49oCFmy2NOPpToH/TuQQsf94351kjO0K+wzOvsfL3rJ
HPaTfD/9gueh+lBQdFflyOGkVbtM+FgkfcYMaqCUVgWKPhav7tS89H1yzpt2zRYL41GF9m7qcOSy
wmL0HKy0/jxUs6PWg001JBgQQK1rKO340zVxvZt6yr8adca//09Yw2coiKQoDvynQ+RXW8OuIWnZ
mrGU/XCLY7TTY/jlO/SOcg2kj/8HDCnwGMnd0kt3p4/RB3fYmWJnJ2XeY8FFQVrT8Rjmnz4EbKRJ
3F1eiXLEz9HHSkhapYlIUAbILhk7L+porPfw2E7sFk84uNegPVb4Egm6iBEJVHH6gRhCX/EDu1yc
ew9VleDn0gLztWBMuUSotGNY+5fhPCmcI+9cEu8S8y4AMzLulnhZs/ZsJYLtES7+ZkJAPxJinxfv
SQcWV+T9xorcm9my+IOhwfihTncDe7xtb7f3/D+jUoIHobHhflP7jEkM23pg+Wj7/gNayntT1vUB
/ys3J9LwUNGcK4uxEAXiupfFI4mGVzllb2xXliZhGXTZLSv+j3ykuGoNLlMvqNGPm38hquGFK2BD
6FDSJhEBDRA9ggTc6PU+9sA/qGzraeyEm2gO7nJwcUAIgHuj7ZFp7ylGULJck4kWxZPFpeJ9TKAo
sTF86ZxBLYc/pLs/VdzgVoDo91KPzdFW7nTBMPYMpvyP5tbficEBH+il2HP1i1W/qWv/EmTjqeVO
xM41vPDp7py2u8d6dER7jPWOntm0jGeT4tZIf/x6Y+MpA3WLNFfnU5GwgV29vBRR7qzSLA9W/YS9
fahd2tmGD6ZpGNs3+yFIv1zEykHf7MKERZPT7ONxSBG9RI8pdm6UNLOHFKbQhy/LANLmQPABwKUh
IEOh0+ODVMBUp2ZfM36xPHyrU0mDi9KjRZSxzcCbxXZPv9AcKt0LV06IBrNitdnBxrfLb3qxaxlh
upstL2st7smerBeySNUXKCUGyh1FijNt3DSXW1sfd3kfr2uFcjvzcMtiIc0XlDPPeg6x9mv85ehM
JCs9btpkqVv5r15499xnvjhizhipoZaoqlpKhiUu4GOIrrNsrSdSv4c7z2PyxvjRkckaafzbUAK0
Xns1PXlBkL0tnIwiGYEnq+UT/qF7gQWx86K9bYY3x0RiRbIhq/hiPEPie5lSFE2JNLbB6G6JiIa3
NYINxDq6dr2jmORJU8aHl/GnlHVF2ucuirTfKwNTMTrTFba119HovyurvRcMKPo5tcRPefNNgHHh
ELxBLaNe4eloEDqN1HINlGshJmr1yWaRZTSHOHB+IPhA5Uan7o0IOGA+lJbiri/X01ShMyluJBwQ
CGdQa81lijIZzwYhtYhrywvc3xNIMawiuscLbz80v75m7bQ3Rv9BAguBolF5TOr6m/J4kZTtRy0z
qkpsaQN6enI8cmPibiLXd8nW7Kr6kfQUB/9blMX4+wOxm8j+sAzgrBYfaaCfkUoZS3tyTqEUN+Jo
EHQQhR2F7osZppwJWQHRv9v0SD5Mg72C64iPKb25Y/qsYjRGVTEwa4S/rktKwd662oRYa/98bH3s
UHnBcO+5VMQa6QHYmF8r0WyaBi2Uk4RLqK+vrL8BnhBSucxVlGJHW8XFRbkzDt+m3+7DtiQ2BhLQ
SCUWNN4ZuluxzFB8FDpYNlX8+nr65ev6X33RIbnh8pCXFBV0j3Vs4THCXprCJeIyLgirGU65SL5D
poloGsDS4oBAqdOLpN23PhIR1AqQBmARbh1l/XNDnzSvpv4gx+p90NtTkXb3xuLRrQuTKKx/zsTc
sgYNzzYLV6kgl5DSvcBk0Mj4NymjFxeZ1kT2RFSjNyhkvnNSqn82zUcl3VPJ0Jk1DfMUgTKAvzJS
boaAo/7KzNBeOwGk0CgNGf2iiVMeVgHbbw6IHX9jxfZdhKijhClePDzYhis+LaM9G9B7CkyoAfBy
BIdvGXUaXgBrU+BoX/b+xRy1eNNH4hbLlJjL5pG5POewZuARGE8jcnv+TvOvKTFPThUp5Mr7wWM0
LayOKqOJYizqdYgsVKQn2drxpvBZshcfkRm/5q33UnoV474h3A6iW+oFLmowssei4Qduk+ldoLLe
diNltZZ+OtQ34UzSqR4ekYprFjZ0ZoNxmwzd3fZe9+E5j0i075oB1kyhqli1Ubgz+DK2dsqBNPwx
IvtRZHQh/M61If4ETnRxi4MXchYKFIHLTi8fgxzPKnVQdEpzbUTatY5psVhl4gUssEf0dDrW2jDY
HlpD+G3VExI6yEDs6e74Y05OpH04U3vqXMBYFb6FBJ1WAAYXz5ja1jY/AGuzTV2qH8wq82sbZ9ym
mQXiKzGbH8JVdMA+JW/60ucUCqvxSHTEhxT11qq4KtJJjuuG5V//YwfcgglzeiYV4qBgsqx827xZ
KBLssWIZVFz0cN7hAyFhd91pa+yNDKXdsV7ZVnHpFa9dj3beAUu6cAj1XIcpRHsY+uCQ77Vj1+se
SCu5ZLpa+c6/jrqAInPXEb5CFUex7xFwpmImgqNyDrVRHtOBOYBiECan9iyC5CfShwq3WfOGexa2
IB3xemMX+knWXElRnO/DoR8XCTFbRKL4TEcY1zHdR00f92xJgxG1rceugz6Y1U7XrGoLXVJhpv9I
Uf5CAozdm7UynQiFbVT1a6WWUudQdtsbcWbhQmWFv+4CtRmH/LMIxRvmFc4s5he9Lq5oMA6VMete
sIOTses855KqqXEkIjcXa2e0MP4kbF6E8VroYz+7pzhozEUuJKy2kI/HMLNfadmHNFI/eJHu/9En
GiOBeTlvR3qPr9EtOJRipMk4fhCKnUWEA9fJ2rs/MFbImDeyCEa11DOTthuk9QEYiwZ2LpFB59Qv
36yU449QC2rmsdnMv4ej1ft5F962xt7PGdHQKf/UUfYYFe2kHTZH9N1nKyoOtm3/DXgyKqxiC8fp
jwCEUFeJ9sRSfd7NFbM8hv1Xll6C3n7H2LRNS3da6mZ5kfWEBLm6kfW2V6H948lpbwlrO2Txh1/F
iPwFC+YQgir7pYQnYwzCBtsTABCPiD0s4pEzt3hSHbwaCZglzIAiUPL0uGJcj4119udhexB+JVg/
Tz0eELdxzjXpKAuN6jeOjYBrnn2RhrhV6d+dO/6xyIInFKGaUTJqXdf/Jwgzp3XFe+BaxkLTn105
Oyfh3q9Ki30xdaGh9nLq+hORaptJx83Qaax7i9q60QQ8Rpc8R4PNPeKl+EGqVYfoUIOwNcXrMeQ5
6PDAL5LU+Of7W25ZZhwNJGbPtlA1vwwZ9vnIgILA6vwKkOZq1vnWL6CECmFcg6y8ulb7EZYoMjUa
cl07J4iNUuQXYogv/DgM7oejVjrvrZBE9KA2zLjiuwbRq4PsONbqjzHPsMd50SZsm4aajXbdQeSk
KmRiapzWHmISDpQlg0UFHp1fRZnBjUEYX4L9A43z2GfQ2zx4l9q01oWTrqcq/3BRTg81AS0Qg4oo
lYBNtJ/BonvKgXbPq/AvLcCZBJkXiIavoFyKF+ivVUjvLGa7gK6L10DmP3IV7pp6ABOYzLuWmMfe
xx5Q994XEC/qwWS8Y1k5YWsZhxgRJjfSIq7yzzQn/tHLh2cfQfbRLB7QgirHSeLfni0MsSSkjNjZ
dwvPcxVq6C0Gkk8SyegedL/0FhHT+IUeowBRELonT7+FaBaBDdBLNMM+sDQY9W4sVxxITy9o4NKk
rDlbf5k6bAWLghmuXaMyYx8y6rFcR2F7Ncr27gjvT8Ka3e+pfs0J7tms3rdl0bIDEWhlx/JzDMSn
i6RxrHlBxyYgmn2OKRltPrCm0z+zvHl4Vk7aWXsHLTvrZFgd4K//6L11MXB2mYVzzdDfEJyn//gG
g2HHTD7smBlGyLINZym7rgonrPuMBaquCFipZVL4xHTJVop/wpvkzqxcyQQn5Ag11t0D+NQ3bNt5
XyYvXkXGaqNbG6+yAR+Hn5E2n9W2nQPFeDpM8Nm3Vuus4VYxPej7Znf1BwgiMWDQRd6a4yrDtZAx
vLFKKvf87rRNv2761KDOfZmMvNpxlKLBEAKmBgzPYNZSTBb+uZubVp8pCspSmCXWwW7c5CTmtO2C
6Rb7rYp4gLr8ZXABsHOCUTMxwarQghK9iZui8YOj0TDWY+ONYXHeT1GiaNiJ6aOZaZoGUjB36znJ
gznPd+zQ81r5hWCcpy+jrzFBK6aVXArC0SA5RkdcbckKZMauauBvymw3tqxH2c1DMDwHrAHQMMmt
iNEjYIhL9n2F98HBWjTIvqbyFYe6mOWJdE+tX/+Gln8zCnOhIv2nC/JfVhYVZM5DkgV/Qwe1WDQi
MWmvlhmdqGr+ZgnrBTcoMyzlOV6tVl3L0b9Z/T3lv6xkFx4S3yKgDDiUhXa6ZYEVh+MvtdzGsRFm
OZig0Wfn49YdsKsGntiPxR9jaJJvZZ27EBG0H7KAtLyOXwuJXOSEPNCYlhnY1ctAd65Vy2hsAFQ7
WKwAyoPXuO8aA4EXaKRbx+9fxz6smDk2WGtmKmZsbdqsKRCRcv+5auaDyXukg+8PuWUdYTINxsYR
KJQfkiTEVLVnuma5CBxzibwypL6BdhMAMsbiw8qvUxIqRHOyXcXXp54uavYynxPK+/JDRhRlqkcc
ANkyIJIHMsmpmXVTvWH9+AERfyEna1uPf2TOTZvU7yRl+OtS+n8iL3ooJhd1F30bKasGz9mMKX1P
LS6ZllPomeW7ZFxVY5tYwFjnuUtJXeVBUojDLPXPF9YfnfAJm1zR5QTFDtOzTu9VtvDVHUaUSYTN
xLPorx1zfJJxRH1MEUS4Z6IBxLAZjQYNf99omdAXrfxvgyaR+oQ1TDteRYgoz660Sydcj8xP60py
Hac/4ItF6jfXKGGUgAm6biD/+S7MkIiBr9FwrcdJvSlmQ77svqOqurYKvwI+eJH5K0q1B+ibTyQf
z4zd4z6zNBibVNPeVG7R9HEWTd1vJFDWieZL0GIt47DYOqb5h3fpZIfjTYFCnDfJdyugkKdbupNa
8NPbxTYo1bDlibzVmbXu3Oo+YusFAek3C9zfS9srf3AO7HpVjXszCrVlBw7XMRYlLNMVCEOrJ0XL
KPk6fciOs8HSQfEYt9GKkFuuL892Vk3nv6GxWbsNGxSNSikouC09Ule71gRK3dQG4n4ShPXwWjy6
+ZvoZnGPq77asftxffVXYF+X0NIFVKC62JrEcjMGhWZC7evxovA2RRXYTJADWCajFGoYc2eH10nP
WC9Vexz9G7/FFEFUgY3hxz5mCTJBQ6R3AcOQwjV7EZBTpSH8typk2wwku6tYbfjAtj3dQ6JuHUH+
0Waa6iWVbbjxMk54D96Cwc+hSP1FB7ziPipKcHpNzhI1xO8Z5uGD2de+ahAS2vJhW+a56aClWP5w
aDRx98wixMuvcsCYl8IIHlHMEJySL94VifkzuqQxgmoaIlLGVXEu23rTEizpSV4yeR5EKdGsWrTh
6Rk3xTaxtUtMXfI21tWdRaHSQX8Rjdv6MWJkaTHlZ+JLphUkIjPZtPraKcBCJh4O7SsHQ7bM+/5S
Rh39ED6jDH4qmGlGPgmbW42hng1II20GXMvYx4xec4gTcnHwDOKtZSGIKIRAF/SCTGb9GKYb47DQ
Nu9Bou6JBbs1De1i3SQsJRv/CFMOJ24miLnJMaW3lI3sSPHWzvm95A2ARFXiPiEFW8Zx6sECIGk3
qX909u48dwwFDAjoACOCEyrqrW8Mz1jjGyxTlrMG1pQ5e1qkXYlIH2tvgapqfmAl2cz/PWNYRf+k
zgjl7QW8+R9PNBc61HhtWc23quK3cRIk1VWmPBZM+HF7a/csHD5xaKGK98dsPUBuObjJzXAJM/bn
OPMY+MXSqet044VWu46j4WkxPH6xY85Z2nRmdiM3TJhE1AoIhvIgamZHNvdgl6M8RJlZlrG35Tk1
2e3t8fy3LBGILO0gvfTUdiULPC3xH36vM5LtVLZuLJ9Tdq1jP1cqz1eNMfdKQ/alj+RWa/5LHcWv
GvMwfLdC59YsNtTaGORi6hOIHUsGtI5bQOXzEVUEytiOoJRqZsI43MlIm/Hf9WeLMXgAE2twG1VK
P5hMXBagA66yYmuoW/4+68aP3ORQrrJ86zEVCPlhlCp/yhJUKWARlO0tfxezGXczX+oRI7WRQzTM
g097YPSWz+W6sCdvV+j0nayCRhV8ppTjEAO/c2Jh96G0tUXTJi+6cKOtknheomxrFsnBsqkmnKR4
TG2nWCVqPwaa1bw0MVHlAVIUHheloj0FLB2uoc6yQWZjznaqvEiZQaBGnw9USiiQ6lHwopXBdgj4
XJ0/gaLmjErqmlEC4ErqnpBKWHyTJpZNX9076fxT2fTaURh2bb5NnTesM6eECMitxTZXD5JpHTXU
5ua8Ym6h8R4SGTycZmTx0gVvTpFT91naK4b6dNn5ORkvCOatfN9oEO0MD7ZJ48nxRUPEG2DPIUvc
SlkAVvGBxLD33ow1lKnqN9UBRsHkmMu57jVB24oFYRuw0NqXwaHsBpKpRXvGH/PiSF5oNVrnrAmZ
QjjEVWij8wHYeVmNtDhT8xR5TDye9uPm9roMLHjFnX7vwuRiA9Ga1U7maujUrqWJLDWtXnmF/qkY
EjGR+SI3hQDAvu0OBC7Gy6l4iwtGZVbyC+zTzQJt7bHm0Er/pjNHCci9D/OIjHpcdgMS8G6W/Sgs
AtjuPgfmEXMdMDGAA8OlXS22gxsDOCvQs2E9QAI1k60akMoz5l9DW76IagCCgFLGxM06OOCB7Yw9
hLFsTTgQE96f9eiEJyAKpzbx/kk+oNBlLeEwfOFm75dzdwli5kR9eLWsFPiPbm+StPdwCT6Q10SM
2yefOCNWOsSjc/0X/ntjgEqeWxY3m9aV5v5th4LDvhNz/NLfuobOUOju2QWmHSX9rreWYg6bLx2B
7gQ5PYnC3HIsJOq4OuUTdbg+ggni6qvz4KPwjW/Nm0+rkuIhap5TGX0NtTjKAegTGcIo/iP2zlay
sUWGUZIVeuTMsrd4pYYbBxTUAA9LIqAExn50+IE30/d7GP4a5XkRUj2l8awsmpV6GNgN0/1hVkIv
ZiTEOLBAaJtr6VNIqL7KDnbIJqg9DiUv5TD4Z4TiaD58+dUp512P88OgIXYf5D/SF1dNxfvTalwy
TV1uRcVz0mr+GbAot59x1mxSMjovv3S2D5JnBvHcUpKAVnZhuvugwRVdlMFOSPEx2iaHoMDOrrNt
yuunq1vuwY01+I4woFjaskx3SwIrWKrC0lKXlPBSiusPZEYWMyeLFqExXyNMUdLv7pPdn7q2vCcs
LfPSQbdHTHVs3UtUj8GY3erOw9pfMgJ1l6bbv4Btv3D1Qsjz649gFn35I4oMjlIKbCrfMHlKLfyy
U/AwGttfLK3r0dJHFob9tIn078Huz1Nc5j/aQBKae1ROe7NcwR1LXNYM65AnDzPaOi0HMoWy6csY
DBRyupeBbxtxpaPzIOPPGF7GLF0NNtguXveXiqvwaJhItZKBRbVVh4hfEs+9trKbsH5wkdZN5m8M
Jwem9JuVLpVp1jdXxCkMdccg2zvtOorS+Or31ni1B9TpqfTatdOxpTYwnBsxZU0VefJaseWGQoiV
3tcd99TLdK+73XSFFj1dCfXtDgDQPhD1f9mo0dro8N//iSUgqTBgOXi/3B3GYGIKHmk0Exlkfccg
YS3GOl23afoWxpJdqj8eJl/6az7vBZZgAg1Vvw8169zbOo8mKHdVQKBRIJEmuIWsQnWE9dnfWEr7
adf2bXLHoyfkRykL/+olRoaNbqhPNHvNmYh7LO/1j5b24VfLK2v+k5INmYf+5ZiqkOI9vOXjONyx
aDsbgJg52C/8x0lDb0j9MIIUKuVPG51BVhuvDiFRmMM9lwR6xOVZEnhknI5ro3f0fU9G1Ta27f8R
dR7LjSNtlH0iRCQ8sBW9J0VRboMolarhbcLm088B/5mYXihEVXc1RYLIz9x7bvWWYoFhXOT1vwgL
V+yQA3ha+3ogVb5KyRB1hmWQ04cx5tZQLYnqFEl28oYy8u+gNVbVfNkTStCsJs8fFvb8RBMcBAvW
e+hLO28vSrcgbLQ7dYYB72PMuyutdQb1ALGdHo9X5Ft0HkiSLCseyUaIZqY+8JpcM3BsxmO+nT+g
y2QqfzFRIFiLCQs3HBcaeMg6C5gOp2VW//gp66UaI2repc752HUlYiB9+BWaba9QDOMC8y2gemFz
s7Jc/CJruRoymj58uklelwj/VdqSAVd28cEShI80YERa0qOuWlNyhNcHvY6bX9/p/pggaB9jNufq
uf5bLrp4jRSpvySkNisRwbvt0J6mrePfbMaQOIGt2k+I7CnLs18kJJsRJvSaVkaypdxQW4W1dE7k
PusVDrqSf3/oPfUTNLvQgUiETFAtmz5o1lyeGUKxwcM+L8RKhfYfd2S4p+n9iVZ9HgnBXtG2ruj0
my+RPdnc0ArJsl6CgwkchSSsooZuMFK/1Emi38yelM6Cz+vm+RCoIDN1Xyenw5w9OQ4EUQSZUGSL
vN4hKpjhhKFgTQeVi9ii0/NRVNosf4lDXiTBB2PocmU4ybRkuCit/Obpir0bIXm1mTLmoPFmBOYN
E/Z2z59udljTR5s2dCifSJe8qS7cDxbsztQ1RzByKaBFD9jOjbhNzn4LOwav2rvX9SV/ixZcWt6R
Ag9dKm1FuPUAVpZ4JszwmomOFbwQUpemMfobsNDhhk9BnvkF19gqmReN+sRGM8GZ20hCPICJn/wx
3BsXtF6M27BeKHSaN7AyEsW8tns+0jmgIQ7GR3tyATxL+6yAIXcEDS5pqoMV/rH4VviWfXYJjKiQ
eB/tYVyomVPn1v2ttbMW2SOsDcBqIeLGpVH0Yhv6JW9g4NNeVcbRjqfkBuqs1xQjhIIhus+WL87z
1xHaBWEBnVogVX4jmkyehR+StoYTCrkEMW91dm3GiImKzrqkzJnTVvJgDty6LCn73ylbz++HWU3i
nA4MyFDIPDpSoWigkvQIM5VQUq0/drzJA8ZawzKCr77EzT7VJ6Pqm9MU4bgCALRwuXtW1jxgVtp0
IhEUKMxIuc/MLFNIbSzdEUtJtN7exvzn/Cov5c6iSvwoxnjFPrkKIKLEzP6WFsjuF893/hrqHqcg
x8aNjwrnkDtsnGSM3VQAecpNniY4d3g2LtJiv/QBbjLrqAvEk3psv+oV0KTAcTd6iKIsnmLviNkV
XZ3B2eiybvEhD6MHakYAzd42CePXtOm+g6D4Drr83EBOesm5+Je5y7JZUynAO+xZKMBUAoB7nE0J
hk1AM65ogun0k+aiY4KsCJpFeNMykd1u6MHruzU4XY7u89gnDFJddB+5iINFiC2t6NC7Tl2wSQMb
qBM+Q5z8mOJ9unAN/Dn6tGZrMfD2ooOGGutlcLorUkdwr9xihXXH+8Mi18ZSoU0hWh6SqHPwkuBC
tD9hE//Y6OJeuNMCJuW/wDI9rJJw+pOa2YkZFXrAMjS3Rh7jsmrHZcdzlgR3LGBjLGoPfMHQZOFa
lkcLMtZyMvib68JYRQk3tqqgMWYsDJyFMKjGYV/vd9zk02EncpYpCSPCEkoisSlqIeucPw9teXp+
qYn6c6NolpA3K+Cp+LTpjYkWJ3xbtoBpG3XFK8/SzWM1A/n1hJVirxvDjKY29UUXwUPxlH0kPANl
NUUpw05yQKrhBzlqvLDCYVr205+aZN0TSah48tx2N5bme2hAhgIYzfIXfQ6GJqvt4xlD/lPamY6D
8j8XWLhEkuN4WngyCGTQ6nxXzk4m7iLk5SCLehlzzlQZraTI2RdKCPiTAshFaXQLgTeuxxa7RNw6
NuQ+dhIOMYXIACkQNVgbqwKJOS6S1EPs49/jHAlyFer+1mK2R5fQ8/Q2U9R9gzonoUaVdP1DZT6C
9BH5tIWmaattFzNUmnOsapf/hA5sxw6Vhr+ltgPJv8gT4e4IL9/Ho7djqcNbpHu0EoNxivGVzUcW
ifMqPZrOvadF3zZRCr6/+y3JiF2wtPoIEv+74nW1K6ZrFeg6l/HCyyQsYpTpWElmXRMAxW/UUlAl
Dg72+Us18B41gwb7nKXOousGqMHzZVC5a3S/s1WYjCHWX5eaM55PD/4FDypfSy6oKBR9ceRsMGNh
sk+0pSgbilxsxhuRIZAhYkOnkWRZN8eux0H4qwln6fQlBGNPsBJCVr0ASQ4GP6NoySQxYa4HF2do
ij+4G8FJKg9i3oQesjQoQpisuaAYsytQfZYFFu9vVJHsns+KIRAMHQNDjPHasEyFKTeVCD5dl5Mn
jQhpLPpHQAsR+gptDjCdRVvZ/yCEFCsXIoVT9MVtRjeCTlz7JTvYUl3DiI9f+DBlXO5dWW6stvmJ
BdOVvIOsO+JVmnx6PR36sxP/8WV19UA2or2Sxjoyo+GsGckmx+GRT/1A/hFOTLsRRx3RCsdCfil1
bjjTNBgvrRkgVIGkUDsK0zs2Ea/sw3VnsnsZNO4FJUXv0pdiXDizoyMccWkko+7AWDIhMXEfQrpG
Yb1pevRhgU1JD0d/4Vccw14/oFEz1K+WqT29W7ks+bWZyyE1HnP0dSNLIj3d42WtuKFEaDxwFIDr
XtkYdfJUHY1hJKwsZ1LbsRAu3xiCXGFMkJnnwF2RLkNWO+FK1gOWiYgh5pyFndE4XLSVg9eHuM9F
OpH1bbTVJybGua5EuWDyG6rhofrWWuexeBfEw0ACRwLqkmgH+DraZqa7chyiApX/JssEhJHeXXVw
aF7k+rtU+eicB/E3FzaYqpx1fJujMe5x+IEZwHqOTGmD34uujuTjAcGx8LWrSAzOQTu6+Pof4v+y
Najdd5PyKTEQIRQebknYTtK11YpxOfURu1w8yTUxUgHG9cG7EHwZL3FqbrLIfuGWuZ7h/txU/+pd
N0+YSqr2RJ7NJr75jVWftPmL7IwTAbyIYLPyDC1GLTV2TwsM993eYNYT+7pNJh5BBF34AU/J2LMl
MxZhGaLy0oku5LTzVrlz7UE/LEbThsqWkYfgu+RHWaL5nrQatW5wIqFmlTXmDX4YvoWYIeFbMqiU
sOH2wqnO3EZpn01lfbU9yCGmu/UuzcClDN4SFjTSgyLfwRVgm1Yk1pxBu4U+q5v9T1vicCt9pHwJ
upA+CWfmhLGzyVKyzWZJ/PWcFC0xSyHcIbwIuogjfjFOwzNXUT8rKB+2xtI88JMHL5mkz4A9913K
9DvX7KWIDDJEKoovIofx0IORMDHHdXS1YTssmbP+R+jNz2C0d5mQ1Et/z36BA4jclp0FpKELODud
DPiCpcP+ybQrCCBeK8QTUYgJQZvGcgnFlLuUc0z0XmfHGrIFNFPaFuPXEMMvdo5JH1CR6UzaI5dV
mU24RVVtTC47bONjzS41SremxrY9HdFI262Dd8SpN4PKmVBSvaWq/Mf6GTi0jjWjIYx94Qeaepm0
5quE31PFg/pQJF/Etk6Knpq3Kd7A4nEJlcxa+S2+N6oo3KGw9QlWZHEe0MGxO/P7q6ONmAYNXBBD
3C+Ag2NLD5N9GWgfJDZrI3o+ykF9INwVMzA2i+6fHUbLAbTQkZRGTCagl2iEkVm3PG+2ghKPHWs3
ov6af237pzJ3zm8r6uTFl5g9fJsoatHVQF+pw6I4elCI/7T9cHdyYVAbc7unin5RcbLtbbkj+Lr5
o/Huopw7CBxq88LwBnQXg3tGww+peNe25ptA64UJNKGorCAQTeDK7LqmgsPDyeUyfeZl+Nqx9lQ3
0TCViMalmSXog246zJEiMN7ZdCcgNHFDxA/ql+9ALw4li7Nn7IC9m1c9kRVsOYWvhhj3ncU9VLlJ
sG1UBtw357op38w82GHcWiUY3fFlu29x5hovsYbsPiGNL+VQSrlhvCgD4gkZXau52gF09e6V+F11
MmQdrScnAFV8zhyPd5wVCMkK2IoPKlbQKOJd2In3quyHlXJwhMzqBKkxMfPi/NfMeGd7hd/aVjl6
b/WfEIlYT21710bqStRtSEwYlpcd2oBjmBd/UwbCywqMU9Wm+yHnM0cG3dJs3H+1nW89N38XZXjq
ovTWoq/BjbluaqKPTXlFgwcph/LmqIiVI3YoQ1q5HyS1qBqih+Um+P+0vww/UBRnd12jNBlaIV4M
jCCg17Z5nuDNDWN5cDpgTbouURbiX3XCWziqn5JdrDtxCmVu8V8rPOuF1ZDpRtqrT6sNPUE7oI5/
lzoceJbaK1+UF6t1ukUOLFVtM04qVJzQER22OpPXb1IFvNrtN0U9ksjZjZt2JH6HwOtFhZtsBP9P
1/5S9jhm+wVO2M8Q/RK53j+154CeGzEjmS++W71PJq93WrLlj4Lk/e9EZ3yRlNkePgqYRJlBegVT
ch11AG+RYCMuviYMo62dx0eddZNZb1KWekESvhIgyaCgno5NMH+KR0DsWULZi7Vmhs6PVgzU2gxX
aQIEnhODwxwNqVaOH06CZX0osFiEuKIQ9bMS4xYtML+AsQMKtGKWlOxi/q9I2vyjl+mfvckZ0EKv
c1jEE+pZvYh5Bs00ixWYInFS8/4pCg6IIsco6tH+2/xqBYuJSkDhY5s1ArGPqQPgw8RLLbuQGQ9Q
zJX/QYXf+JfG1X8cCN4Lo4n0hYWantPQw/+zCSwsVnkCITR39fIIoefXnqJLjedM69yPsMkHpuUh
TrcyQFDV0oGP7VIbmz2ImxmCyHigT/rbkBvmKnytNGRi+UBzb3gNKfMmHtERMik7POell9HBM/p7
kWPKRY8FD7Iuc0bm7dGZIsiMublVifoPeRcL7B74eqf7F22ikYHBHkeniZmULKufrgB9UxDv4ffD
n7jGSB3alDJeXEUsLwwmCwX3grCIz8bEctb3QaGJdJ91NbaEWV2N1jb0+YZ9Nk80bxa21Gn90Kko
QcZMoywKbNKPcpb6tfCWtvTfgsBGER29ti6zuXHmrvU1JUTAZQDXMjxD6vxstOTVNEA6pcY3eLic
TbhT8Pml+muCdxEh1jea9pYE6DWDsGdwVPGJDueNjToiMDZ3Vv6Xdh+dOUdDlKuNU5awyBLrHXIC
y+ukBMPRli5DkuSsVRcYaFBtbeUuq4L+PKGM8OpBLOzs4npduyTe/psZ0G2uCLnRAxQFFhG5AP7G
WpdbrbUQFxqCydTYI9YZt0MysrATq1LA9CTPaBXUxa9sJWnVQO8QS1hcOx2Rfk7wQ6v1CGpTe4mV
ds3Z9E2zKUJnTDtWOXAhTthQYDSilYFhSUoKf0lcxEtC/BAYZeKdeUl4amvuN5NhuRvMrfnK5lZ+
Qv66K1j937J8CvdEPrH4jxoqUNFN+xBZ0n5A4TlqocGgO41e42IQV0iQzweRkx8VS+87g67U7L7h
M3YbAJ1cH9xuQqaGh7Bp3onscU6B3JfGVK3gD+GQMcvoHoHmY2Na+StUBh8FFo+zUbsagcXsN8Oi
8W62wSqT7mfZm9Zw6nXXPmRmxdWvD8kx50njcrKo2MAFkFqFES7QvsnmDPY6stDX2geA46Glz3GA
rLm4jEflfbK4wO5Jz/2RwYEFewzF/PmwlxWCLUPzWOdXuyZleN0DBloYEyPSKYWN39YoLqlGFr1p
DGdmXhscm8mrY44ddjE9WYtuE0Yl81i+GWINQ5Lompsf4x/XGA92XmAdAiAeOZmwKwda2ZG4gwnm
NJMomcbdoQvRpBZ6Ux+0YsIlN4VU9012piTQkQaUKJ415gR91CHnZb6tDdW0VE1QnRoF12cAfLhw
DBsqqgYTXzadXLjp0rI1GqbKQqIs2R3kad6zgYlM5vzd34CgBCzihX130mDvY2BhLN30FQPDJEAe
PEXfpS/a45SkFyfotZOWlrhUpbyFqMRZO4/VVwtTASXWCLcURZNDQbyI6mEDJHXcihaNtxe7DULJ
6qeUZXQhbTA51V4LPFrp4pFEwVLT2EWFk2INrlvJDrQfCdK+rE+TJe+06Ij1SQL80wvyndMiLlnR
TDOthzK4U1LupCnEzpcW97fGDDe9HAIEaoG79FhALXsRcA1xjl8ksKMX0eIIT0AJrel0oMUn7S6i
k2MeCbQOoiHeCcP99QiG/9e4nx6qyo3eeayU0lbqROMqvd96UWGwepUrjZipQ1IJj7Qan8YZ4AEX
Y+NdNTy6q8LBNlt4BKB5BuCrjgvnD5j39Ugp+y8NjSsxPAwHBAoGRRd0IhMK1R66mHeYyB736InR
UdOvQobmF3oKeUDVQG9QxdM3jrirxvjtrSYfYdGqFIsfKbILBdHpU+kTssuilTurV+SXVXMUO3qm
I6g5/UBh9HzQGLW+ktJzkePjS3npqu7Uhl57fX5aHNqs5yMjRxUeRkGzKGgqd1oF/Xxode09F61A
xV1+E2P3X1MMh15q9puwJ/ttxBSuqeKNSZ22DzGRvIy+hefKikgiGORONMY9HKzkrztY92hgwRGG
bn+af+zp40n3bQGwWpt2fYd02wIEQWUbu+shmWjjp254z2Kp9h2hLmenMrZNbge35xdD+4o71KRD
3llvc243wkanuqHKJhETJ+mEguxraHtvQc2PuMGw80OmDJY3c6Fmki42P392VFeBKpXZOur7tGYw
b/ZfYMrCf2kmufCVla9FCB8QOwT5E1UKwEyNYCZZoLWQPCGVxdOnkyOe7qfGurARtHYM9nCpR79m
y/5p/nPiIvxNF0Yk5STOyu1LbumJbSMKjz9T6dX35490rfzPaJBUN6S6rBpWeG/B6Mo1cj04G4Ue
vqk6tU6Ve4xq8566uvPZIpBeW3VvbpqI3F52Lnsxps5dq+zxHBgxf9f8c3arhC/IfomDkZS+uEwf
nj0ahDLMGEHpAoGp4Vc1Ne775582BmgcyXIDxkCDhCtwvE/R0U9nbeEdG7q/h1Gq5fPnhIh8MBQC
zMYBvmmswoB8lt30NtJ/ohwdR5fk/c1B0vTS2KNaTgwRYeAm1XeWEL9aDfpP4hTOYlSRczJUTQkB
HAWpURtgmXfyXUBaIaJZ3nlWZ9Wqtwao9bUFc8CLzE1Wj9Fdl+I7gxK1anS0x2Zs1184VzHZjT02
w6K+TDUv/iD8+v4flMdk0bOu/spDREINZJijXgIliWW4ff4csxWlvsoYpg3T9yD1u9423T0Q5Kdq
OdPjBClr40JSQiRtHKH66RyBBd6u6Rl3QYWcYmoOtMJ6xGiJRDX0n/gw6222hzckL34v+4Ptuns+
upPNnLVBblGodB1PZnN0U9JlClwwAZ/Nlx7138bnfnzuQIEssA/r25o/IQ4oA33iWO7Bz6HZd1E3
rsHlOhuNEf5kzsgHXpqHznok7pv+w+oT80jY1cJrkQZmLD7e61AzN2xL5MpvdP3EwZJyllZyY4XJ
eApH7TIEfvOGaO8t1Dxixugian3uhYlAfsm1Jj+pVsfyDb94TY0IB4+DH4s8D0ntJsZGptfOLq1H
FVFKkavW/CmxLXlubX3RJB8dM0JfaPYf7oxF8DMPPlrUjh9KuGvba+w/Bblyiy6LHpzI1baxDf1s
W6jYnleXEwRLnPjxV8SyBZVBetKH3j2Ybc2YrdKjH+lUJ9T72sPKK9jqPVGWkqHoUAK8Sy2GBEGr
xI+R2MupUvI/Zu3oSUl6CJve3OOSaTfhOGE8atTwkevdOgHFb4xecKlrQqQTzX9leGycyvmR55Le
F0S5je6iQnKUOc4uotl/nroB4sFJE+qgACcucc/WDzwCLg1sWH2ZafE3D9X0t1P6TN6hz6RdR/bT
vzJNL/+kEpV9Jb30w1G8fUbYyfswkmbV3sawGI5q/vL8TrR+f6ycPp4Jj9lKFjJ6b7GoVyUz60FA
LwHDjZYchPmnxBFg2S4vMfg9cme05thakUHbby2iNvh+XvvcYtm3doF/1tkQX9oKPGLrNcGbFdYH
L0e51ABWPk5dQ2MYCO8iOmKIzNq66v20j+1iAsTZG3iwRopVXPJrjYUuG8TYxtQQGN9tJq+ZH9MX
gHUGH91/sNZnndnoN1w28UaPawhH9BdJz7teMBcCz4hayaoJLdB7x0CX13iMSyKN3j5KIe74JoEM
JQw3t8Iu7Lpvz2POaquCXTeZMpB7vVXPtIT5luehHtD3Nqjq24gEEUWObW9KC7vKGOUYDnvCwWoz
3tEZTWtX4XQGG0x3oMbpsx2Ft1ZpqK3EVG5lbhgPy8LfDpxYHFIMeVbW581LbrvVPhLeePUtiBXA
U7QNyXHUNdxcpqG5mPxF0KrratUWscEIkjQo1lvvsCTqDazV1zgCjEvpP33CSIVQprvWniHO9KmG
U+1D/RwzSweiR4jdUa+Cdt3F5ZCQBR8SjlPCtRjtqWEVkJNEnxnmgVSmbi6Xzs/9iM3H5dj3NHZJ
0nJjy6ZGX4Uk3mwDOU/h0NS+ktj0I3OTlY/MPezTD5i9UBj5ZmAW8PxGA3DxFZnygV72tfed8dzm
ff9m9QxEDBELkt66W6561hZu+RNhZn6JfX/67H1CYPL0bniSMOLnM/ADbxfHbG5M3fwcECDhmMmW
ldkXV9ag8SEU+r+ps3aIL62753Wv4dika22Iq12caNnh+Z3WY4aMWUsjIwhPkw3tDPJztI2KVpzi
3P9PU2G07Wr2jxkXYUvydfgSdRc+HGLfOZXY6J7xIU3soLYqu0sGGRrMSMPJEodg/DTyOfkcQajp
kmSrFKeIz0xDwzWGwO4FW9NMCsN4xOKs3neScBg409XmeYfsix89GwMQtvIvG3suwyl15KFxjI8C
/1BpOr89xoexaEFmAQ1Avlqenl9yzYO34IOk0xEa3apK2yi/L87BMLhkFxjJ1cP8qLfI7YkSWndk
cTUIk4Jg+7+rEfDDsPVEhay9ccaV3bJv7kiorsnvvut+Mc+KxnhtQ7bGvqjcqzO9lslbxsLzjsCw
v/eK5ZgVpnIbj90jUm73KvzsRoz39GaVKthlBedwWvnJeaRBeelbsQ68oniD5+FcPJliXTfDd1E1
WArtHpQzFzIMDjI8RBjv2i6QS2tmxXE2OfhpzGb/vJAABvbMFFreZwd+hdfqmyKYwqVWUhJrpSYg
2vYueS+DOWyR9e2J1LTvTaoj8x5TPNPmQ9n4Xmg10Xm2RrZ+PnQBUJcO6EXS7J/v3eBbDGTCUNsW
qUaKDwC+IpXnwWphGQ8NUoqusThHI+v4/A6Vf70cwyH+UE2SXGzNBnAzpiD/ieDrjNbfuggjmGC8
tDrkNcdlhjZ3Y03X/Cs1bNgQ9WBioAg6N2znIJ5CqmJD3I/tsNGNCmQQO71zqTE0GvGG4rmU9j0r
F5XQp20ZqHoZjMRMFTK9MUcOF7xB6yKu/uDKJZEVM6QTVtGr4ZKQ0E5F+NfunLPe4/NQsXtJEade
gTB8dbh+P5HOqpVg82wiU+Wu2nvhAbAqzzGwN2z/3XtmsUsMmuGPrRr9Wln6g5IH/7mP+v95ZVuZ
6ayptp3VvKb8cKYKypUJm8NLMiZuthPvIwPPfJmO3TZKdf1N4O5fE/HLspTZKjAiqAGu8v31QCIU
tDWj2yPOxGtkW4dnHURGdXlm/owFXGPBpIE3tesYaURW+b9jTmTXfON5fiGv9zBgmttU/gh1dsrA
mcqufg2Y5ixKvBlXiGh3mhN286MfXqVVlIeoTbsV9h5g6ck5IPvnHJuJv7B67FY4cYKD8q7C89LD
mNUoEE16TwPROj2qn947t/sKC+7XsNfBZtX+wujZtoTwvQGErZswqvb1vEEocxtNWSjKjSc9XhnO
/UMXqLceV+Q6GgZzp3Ulk2ah2/vQObU43V8LfrnnOVPl0wdZIMZGm1XA2liJ7zCKVnrhNL8RRkyW
AU316ke/wQi3qy276lE4M3CyCYmtz8j502cheEQg972LqdZovM09n9z00I5Osog5RIfKLXF5tTVS
ez6pq05n+z0CCjtMTF8PBp7dw/MhEGm0b5N8U5Eyj6W4D/jZTkmHl6KuBDiV5+P6t6gHxI4waRZd
jLXgJa8dsYtF8UF2RbkNC1QCz1FLJxCh2R2aa5MC6uGQOb4YNcvaTokR7cU8xRjj4WtwDW+nTUoc
oxY9sQyAV9QGY+1o2rpWLhhyVMlaukiQzbzfxbMouOGOdEwdyLejmwuUuLqzjEgdHo0FYw9g673u
4zS2fzGD9OzZvE8PkQmDajQt8l3GIVz6GNFWzp3n1fPro43m8gMd/64oJVgyPspLhctHUllaMREc
84FaWrm+bsu2nIdl6Vrvi2k5jkO3KU1u3m4QvxdRQckjxbGWqXMsDQq1IXTF14gADHjGWxv36V3l
/BajhnYoZPDKutA+NHO1HevYI5wi9Na9YbEqluMtMFrqAYTobyHX/TqmW/ry7O+kNZo/DLKGVccC
eq1p0UXTxumolXDzCisY//cd1onpOOC7Lmr4WM9/YzKnZEu39H//3Zhf0KsG+xChOISIR0vz/IJS
QF5E5qF1DkCIQvfat0w0P0w4LStI6PbCL+GlmaQNfDXRVk5tuQpCWxyGgSelB5m3ng2Ujzk1r27T
lT9KdxNWpnjXcswGgyAH/fnQI4uqSIJzp0p51v3QfNRy/H4+wsOGGlQX45Gs9irrp++y7Yx1x3Jn
C5Yj+/I8lvEOGT+cIweMimRlZDlITP5fX3VkL7MKEwlz4rthBx7s4RgiTCMzBBIpQtW07zd22qfH
sLZ8yjqGQUXRvbtIQF64CzDLmh8q3TkntHbX5yMPY2TMqYwRyPwWIbmWMhLgugJz5deh+ToY9bEB
qfIphiLaYfJ1wUEFjwpT7sOyT7EWeD9eBY2psxOFFKUOrm1MYRp7/seQRhd2hPWFNIBwZ9rsMhPX
2z3P74IK5xwZIUaFPN38r0isXdNl5ALdtAjcfE+uTb4vRLZzC7Nc1mNj34sAhEqQRg+3KttlM7+C
KhK7EYOPL8zqJExNvppxVLK+LMSysBlJy1ENt8obt610LORvOOCe70qHIGY71e7O4JYBpXRqblrV
/olEEJ8bUPIOiukfLG4wQA3lnjEQszAMyfRF1zotntdrZlgXUntcDB62tetq89UoRp5KI4tPf3Sw
ifAPYSp1+O6STqzNP7exj6AtVe6mhUGfTeOlU254fX4h595cD56VL9rUvPPyiePzxeJ1oRJSWbin
3o/uAVz9GY7+BVyd/GlcCHrcfzK/tr47FmR1yQQwH0sHck+vbePWSFbs1ijJrfA8eIGOVXJ092Gj
M0Dsku6m+8OXy4SU9WvkHXQiwQ7A9r9chBAYYJjoqta7KCBUyyFBkzdNpf6mx6R6y4RSS0s4KKVM
yCjI/j2LUEMQQhaWzSWkZ8cKhSI3gowSpDqEIvwo56wfyhO6UbanM4Hhpuf2eip2dptFX5oSzs51
SxNsrRl+JQNtVaapb0u3aCakW77H/teYVOZHZ3f0FEUKbDEe/k3E/7zDpDNKfSaM+OKCjFJ7GKT9
KDJ1TgL7SwLK02OQq/Vb7Bol9ViZ51vHgf5MCAsTUbx8tlbAltTiZM/n9CeAh3Qd6pRITtt3Nk3I
dkSCwD2E3Eo/6jLa5ZnSXtNQ6meCJLizGa2y5ZpmPzyFIiqu+QcSvL3pSSgfns4s5MAIOdxWhAC8
OiqjH+Flttr6n+NU8R4mifGgdrxTJDcXw27Nh6j9g62SZQByepdhljk/v2CvdNcQpyADux1AOac/
h1HX33N2p+tAZhVLgoCRTif/av2uqu3mt9Dx88cyYniN136Xp+Nnk6KEjXL9JQ+M6DHFmG7cYjQv
uOUUS5r0UfcAjDFlRqfEnELeNBqWcpxuo4gnsLnEcf3/p1SC8cY1Uh3//8/tuvA3zQCiyeh1Qrni
tscP/f/+K2uoP2KXta9NrPTzV3dLTpN6tP73Ec0Kie6rnH6zPnbWGmfcdrRk+zXa52eHKmvu8H7s
riw1ESA5N0B+OaKATI8u/pUzGt+ay+Bv6TchIOAKQXYCuaKNQ7CGU61fmxaYhTPI+kcCIUmkRzaS
bk8gbhnTEKqin/N5TBcxhyKjZz/Wbovmn0sC0bFx6p+tbMHOiFWlc8ud1PnbtfG3I/E+C4QPGyZ5
wJoC8yo9mR0ycNXLgijoT+Ex+LS1GMIUmsqehf2o6V8+5Hg/Dgk2nC8Ogxh27FjjMbXtayVS4wgd
N7jJaEi30+jBY7I9BQH1+3mZWVleHnp7Vm4a+TXTZXF9/twpkIQhqyNnx64BeLuyfxtocna2oFdC
hzVu4Q/7mxhGi2dnzl8tQlPSGNK5hSC9d/iY67Wcfp9nfhvimAttavF42pEIAeoQV8mQVrCe8/Bb
0eWfM9OjCqCg3kyM5Zgs8UXMX9AtXy0A+PP2ehfU0dfQpQb0vzh9Rbc64k6y4auaZrh9XsfwkZuj
bMRPnNFQcvPRjqiu1C7JSuCzRPtS/mCCQV2WI2m4FCYjkUTRrqS9z2C0LYaXpQXc66y0BOzaHGXi
zxBsP+v8nxb6WlKxCiKK4TvtSL7Sa33aRNi3z9NgTmecXBRwqN8HD9+ybf8f6s5suXIjy7K/Iovn
hsrhjrGslA93nklezvECYzBIzPOMr++FSHW2QupWdj22pdJMFMnLOwDux8/Ze+3hW2LkV1Oy4Qhu
SvJLcaEPBuO7Ahr8j9GQS22nS896Umbvo/56BY1vXadkPAjLce6wrUN/bNCFQpVc/TjSwC4Zl4np
EqTrhgfok/6JuOxyHTaNe/vj3zIUNCdhWi99Ci/XSJse5vJsF+18+zRmcfWQNMZBT7XuNUhAqPkD
cWyaZzA+zmL3Af4auV7CHtY/vuwHcL9pPrdZmUct6lKE5FGyHcWaLs5up8e3kcsb2lVJ9ublbDKJ
j3F1SmW4DboANtIo46+i1E604C9ffvmPf/zXf7wP/+l/5Ld5Mvp5Vv/jv/j6PUfYHfpB86cv//GQ
p/zz43f+9TM//8Y/zuF7xYjus/nbn9p+5Je39KP+8w/Nz+Zfj8xf//3Zrd6at5++WGdN2Ix37Uc1
Xj9g+DU/ngWvY/7J/9dv/sI8lkd5GIuP3768520GreD64RPc9eX3b+2///YF6f2PN+qf79P8+L9/
c34Bv305v7VVSMFU/+V3Pt7q5rcvlvrVFEpYttAtfCCmJb/80n/M3zGtX02OrK5Nxw1bqLSsL79k
JCAEv33h0/xVIS8RrglOgjBFS335pc7bH9+T4ldTmobpYvwwTWE7+pf/9ep/+hT/96f6S9amt3nI
POC3L4bz5RewefOHPb86R0rX1E1dl+yOuq4ry+D7729M6X1+Wv8feV9S9yU2N1hfPoVNf6ts+woo
g1QK0kd9zvlrFuJymdGUWXSEa6isvLPKMtnmVQ18SYs+2XetlmZVIb/BHAKcRZ6Qzomy8SZsuihB
RdaRCl84N773po/lzk+Hs9VwR1VqFdhksTvptUDsvigGklxQW75FAQlkFrwhEjWxRHY0vlsLWw/B
m9BbsUyCZMDRbe1q3bHWqqTGaOW0RgCC0rr3Fn/4SH9/0/74Jqn5Tfjzm2QJgw/SFYbNpPjnNynR
cvzKAYvBQJC1bjGdSWDp6KBqy54wjX4ZWNFDLtoVJc+KSfGR8+5Fn6BGTL2+r9roqMaQPqLML4ST
z0Eqe2QNO1JU7kOUPysrK7a81ew28XDv5RqHf887hCHBpJ6dQaa3ti1VLwzH9zQJH/Kg3vz9K9S5
DH96hQafvHKEtDA74blxuRj/eBl4ZghjHbPcyvec59CtLzafhAhBZUIHVwAEE9g8qvG+ET67LYKU
IcL7v3kK+l+fgmkbAOIlHkRTzPfdH59Cxl8eABoW0M8GMq6TXe05O7Ow3j4kuPVeOjslu2WaV1ii
6vPf/3Hp/h/+uGsJR59fvnLsP73+TC9lHiqngNNukQmmYyE5C6ycpAXXnNmt8TH1wBhn5codGORD
5p/A7lWi2gAcndLgIQUTTW26kDa4cfxKdlFszP5qY/TPQWS0en4vUEnDTUItk+fB4e9fgJrfnT9e
onyApuuwVHAz6xIC5c/vnj9aUS1qkDGCrrCOhD8e+4vP0HNpU3UsY7/cmZh7yDXcjqNN2/bdISmj
kxjqG+dYKyjbVkP2JsnVaI1xvhz899x0SJDY9FpPDxoVps2NHTFegjG2TSd5Hw7mU0myzt+/FP0v
L8WWlmMYJh8GN5t0/rQkZZ5J+ZKgmDIyhrrk02VNe4Jb89z4+tuo5E5rxRtsuU/Oi7t/87f/ch/Y
DAZYWTEquEQSmn+6DiRGFV2HbbNyEzSwUjCWiMUyV3NqbYZyPd37yeZkB/22gQ6+GEowZH//FAzj
L9cizwGog20a3A5AluyfP8op0AaDFY3VJNSjRdRlnyzSa/aKdzfekPv9yjTlVcOKhq/bunXLkfah
CItlq8316ahWDMdwaXQdXYUCvZtOxnWr0aUeNi3yhSXj8GRZqGoNjHn2A79PCnl93UTffB32QlyN
IY1RHrWp0x3WS7NBoUkF1DND44pmBkbyTXzU63LTD1/x/WbCOadyfmRhvWMWITHIqZcaaIsF+XdX
v1jWI0nJGO0mrDGbAYX3omrNtdmhibfPmj+cx1Q9+338oHfhseCsmubytRmNXa3UTtTGN1bOYLog
yThzSngFKHMyTGC+bnMNAb8ifX12Gus9csMH34wOo3fv1Op58LqrD8JoSdt2p4jgXQ3eW9nZnzUT
26UhuOAzJ7tttK3VVfAe+6eSBy6qoQGzq149mwwq2V5LYNJ2Hx81nzwoCJKB1EFvoIDABLaEnsOW
BFOYYdvSHc13v3D3GcHPC+aIb8yx8e0RmajzSRpVc+3AfSl80AUMcKZ7zn1ZfA8Se5WVM4k3fkhx
myFnfgxEzXQDUWtlnjthvtMtuJ3/X0fydUjMnc/ADKYSSVurDHXHIvXVM+omDG4+b5xffuuma1Tx
fQhuUCrnd5OEIKW99KAvFkwwl7kgV9EU4aczzWpG+Hq9ii+VYz9Grflcx+T64CqI7YrnKfgd5pHf
s+aBfM1rFXNvpCUkfJKVydhUu1xBZhdU775ZxLtQh6xhr9vCOBTlMO6pwbe+1d0mAdAuI/U/kRit
koG2t5eKV4IMXiE9OYvJINbJVXD3NdJNWWs6iZ55CtTbmAts45j6ekSNk+yuNrBDC4L7HHVNw3p+
jcjHV7Roj04ht0wKjilxeouWUwJoxQdCO5/nZIzcwtZqPXtWtK/R61qxfrDmNEYuHgRSrfke1Vhn
CFZflDIgNqgMqNa51/E+L7Q6+GRl/6Tx+4rnF8wLUmxUt8Qggjdnj5DBp2Oy3GNUXKUo8RKjug8l
j8VUxaEhChGtTI8Yc05xHz37/s5ETbVmwrwfcWHC1eG4Q4rhGp3FDD0t6P4O+YnpNBJ2l8xq44Q0
dmek3Ii9bnDIgJzQNOJtGAOMAtPB0WjkwRCpC45v/NkWMcdCs7xkAejlwSEv0ibgIugHpDgKGLWL
FsMo5BsuYUC4BfOCCqbX6KBDQRvjJzazqQ7TM+0i3IkoTrPg4M6t/zAPjo3QIBP6Lunu9N5HG431
cBcX1vuAxA6hPzthL7Z9K98spzkTfEU2kteuQHgytmPUFtIBVQGkFTtF3apaphOpsYxwHVh68zUQ
Q7tkQPPmVWDvm0hcOvVqWvZjLYcPOndbTpOctwy8bQQqRIpTF3PV1INfV8fykntbVJ7v7BGYb2r7
scJqkxnZyjerkxdFd82b5EwGudl+HGrjLW/jLdSuu9AzXsuEGy2wGYkZR8BG0MO18JhV74w2ruXE
mzXgFTEk9ZDxjjBFLgyz3THfDRZ2L7ig2+bK87w3DE5x4So8RyHBH7MRTli3gQl5w6GZ4KCXY2LO
QREYzbrsvRJjj7H3ECvGoroWlVojqz5ZLfvenL2dgsCotHPZMvsavE8d2EeDnmTlSXjanoy+Kh1O
UZlyK8BMb6VxVg5OKZxAEDXgGBPhu850nqejLdPhrZth3wm03AxwWGMC/mAAVmAmcMHqzbkt5SLU
02+Jw8v3vCilf0dnsCjYEuathyykV5/m1apOyu9NejWb116CTEiAuNs4usKevJRJM5+F455pRVpp
e5J2dlPGzuMQ8ibRm302rWG2c8CBca/6yK2qUgNle0XgsElAoNGhz/YToOVl7r3gRk5JsHYfoRZO
C0VGO3zATaYCFBlVM2xMQNVVxOhKjzDu21NHxlYTkUgRPYW2e28UyW3uwaWP3VtPZjfEtK1wJ5t2
e//3e7du/rkKsxW1s5A6FjbSIp35tPWH0xSH85aAHizXfZA8VC7p6Lgd2XzlJjPkVnbWefKt20hw
p7vDDXqsi3KsfWwwJGc5DWz19vdPSP61llKWFMaPM6ZjI+v7+QnRswiL1GuaFWEqr2lLqylWO9ul
tLuoGsL55NH1m1fHqWbMUwADky4kW5shlEcyjzfxeUJGuhFzJHAHVK1OcPyktD3+XdVnzWXNTxUs
J1AOII5u6JYjLfdPFSwUO6SfreGuethFVVkSDNmtpYoOjcHzJiaekxcKeSRJ6ZjetzjpbdjkZSpv
0rp41tuMK9ChQiO9tnLhZ4UKJZPBSIDg1TxAWdSx7jZPptOtDV+cA0KFJEnPVezgasOs0It16aS4
u5tPK9K5MKuZwfhG7NmjVA9GAN+0awMal+1B9GC4utp8nSJ2NXerderDHFiMgtc2602IEsMmIK+q
VRgGChc1+aHRvo0zLMK7Qw13U3lAnjuS/RDSB5y1vYJjcwuL1PKPlRw+O9RBvszmAE7rFS7h10LO
EbgO1lPoa6Cv71F4vyddthFuRkhLuMfUCXiNO3TcdNwDbu/vISR7i5pE1sHVj33JNVaVO7cp3mZ0
hB5bN1g+UDO4j3UybjRgU3377qK+lJZ2KvXgVPSPwlA3VjG3A+fg7oemCTduQUp7jHuXbGUjNpet
AfFS19kLxEpNqJjynae91RXdKJv8qpzEx1RfJb21TxHdfIoMs64XnSxTYxo0frrgvpaTUqc5lcdj
E2ZKtvAq88Gv2PwjhPds9MMl6sFwlHMKDp8/LROcCzS6FTvtjCJocWZlwBawKCwN19w78Xfpg11K
UcBPhKYtZNx+cxTT82badnlzm8ESFai4NK0lsCQ6uUNzqXvzNZ6mO5lSLrBK6WWVLPvRRenXd/RZ
+/Cflf5/q6X2/1MnTHBip2X4f+mEwYJ/y1ie/tlV+9E6m3/hn20whCu/mtDMWPHnLpN05gbEP/tg
mqX/qmwOWy7/4+63DH7r90aY8ysUGVcXwqFXbnJS4rd+74Ppv2LmELaLWJqjGkHnzn+nDaYQJ/60
/Jh0v6ROH46jl02nzhF/OnVWUAdt5JHB3PW41pla51EqdyFnj7zHsB3IpN2ljbWVOgcdErzUzoVW
R074ts+mDLgPN6NfXfpYB6iXSqwXNg/Txrti0p6dfNtSDFNtl1XpUc+lKY9RnzRLznykbO9iNoJf
Spu8x8MOdsnV80/TCOYSmYTLsukPviz2+J9BOCH5IxvvaAdDt0qz0EV6tq1yI1r0zpK4p2wTRRhb
ohPp3ACBfJYxOvdVDdh50tr7sQ8OJaiDBQIye1U5+A1o3kXMBVhb2qOiejA9kTEw9ps51ZGjpOIN
sIqZ2qA3kLkbA2h5vbGrERSnvATmUguqc4n2EHf92jFB8tH2gBmULZUfz4SH7pga0MsYnR+CZspX
hVMRggGht0nEOkSOTmincxNJ1AjEezQbqdqVNpkV2ATAtjCOP20zx6+M71VDzLoQtc2grGHCzdyd
XLxlazfP0ziRF0BhrBfqq5PYX303uXVqeZO48ASZUZMymjXvVtIGa5LTGBlKhkgSjxwlskM9u1JR
/hWsI2Z5UcMrov8P2bF7UEX1OptZI5GsaUHC1MoxSE5eegkLBzCaJj9AeN/DDY1F/lqENASjUc+x
yuMPDfC5+tSf0eyk02v7OYehMVXkDJdQBaDWm+s+Z5d1MzvcgUkBC1M8cqXkq1Sw9jiJ+5qPxIW3
XiWomqF+OiPSeiepV6XUjhyDseqOnDymYqkG/Xs6c+XDclhYDWiW9lsc5vaqNGpvEWbA+VP0YxtW
c9QlxDS11TnSxVbIrFymSfOECIi0OK95SJ1o3JAfjxY6jLZBnZw0Ji2wJxwOQ1EzF2Mxk8gESLMX
HbvigRKyXJQeycsJ7I0Jfe+CmbNajCYOsKLu1cGDxM1NlehbRn8JpmxjeIjZ1buHsKuRJsi8X6Vs
ZHFIfnGh79zRHw5jF72adFrAOoHHqGDr4RmBotb6zTLtq3hFeVsuY8BBaAbYwPUELHivNo00kGKn
BgjlIDUIfUu4wlrO489244sNYqmzPY3loWy/gy9D6IVCYD5e7swR/t5Evi1dQE4MZWMVt5prrgps
JZgLdAJpIvM+wHpE96+PV6bRbjP0YEOhbTjaweI25EOeOOMOh/Ahos27ZM490V7xVu0YhLvOhUzO
Qc5egvWoxTGcdc1RtRYabGGafBb9QhJdiwKpIbJioKtRqe8zSFAGBy03IkUtcDB72QaaZpnqSwHH
cNX5MI2jIqsxbXOV+oGBUDi1NJDDEH+d/jsDx2bXpUDIldk9MdPMVxLh4WqoGsAAXganJ7QJc5IH
fVPLJr2B3Lw2e+AX9QSkxc3qGwIymkWSxyMoHNBYODxfTMieIAiEuZXcMKLpTORfuKOJXyTi1PbX
Ems27JjsHqvYzkvPUddwNepwNW0xM0sacIKkzgMPYR4JdnyT2Wa/6kjvJlOKwOY0JkDDosuA+xVs
ap6f+NjgIaGGJntyggNrJkfima7tyBrVAsLbkepz6EIOyfFU6tg0l25pXhPiG0/pZDxUBXIUF5hF
I+l/0FBij29x5rtkZPmJexC+Ee8j42I0ijziTIeTHIt6y1EHk4m2bprOIDYzO+ohoqKmsQ+jA8kw
cONj2IH6cVgf3XpnOGFwQIbkbHF+foO4TM6IHMnL8hNQCSzonNyosKV1orcyP13iJ1sWcsBe76Mn
3Z2Iw1sfMMtuNGyK9mo210TpJUN8ufJ8cF8zndZMiCrDjyFpC7gUgLhdwnyrOd9iKsCQU8fRjQaa
fqo/Wbjd4cr0iKgAUkDivUxqjYWwWMZI8td5fBZ9Va0GhHkrLMOMwQ2aB1nb4bWP0m1XkC8YxnT1
Gs73C8PH3wRzqzzYlbo3NDwveee4YLRQSuopB0a4LMLxg42JLni6ggtsLyRsINFqgd8HHIGrmqJ+
cEcM/lqpFsy6WMZqVg/clnEPWbiJSjSnJqN4Yj5HNs3Z2LDqMkJdBjv5zMEicnWI2wxpLOHs3bDL
gfFsaNE/Ds8GGZerCfYDURfeTTviidWCdedbB9Qa54n3G+y2RZB2dR8jlj7A5VZDhnzPCtVCdeaz
oxOn1+dyq+eUt0kOqYYccbvb2BHOFq8Pv5G9CPe8NjfJ7A+RUw+tQkfNjdKDdNwC65VZCwRZ4xub
Y7vk+M+pQH+RibZNzOHTkBbp5zlzSfeNXDXc8gXiA+bTiIRr62nscaVOA4evyrir/XstrI6+Topy
2XQHHdkoTk0S1+pHlKLBxh5NKFyNYgThVUClOmuHOOJqkyy2KCIgV+4Q6XAbSOSGYXyrkT+4rukw
LUuU+3Dhi02c2oSmEyW6HlBtkrrnIUmBKGyFXJUalHMs3vhTMctsPbChFtgxLS13eY3/uDo27LIr
J2U4V3WXuqTN4Q08X6Fvp4A5VhYh0IPeJYx2H7tTujLpf2xIJOqm4pQNN0CArkpA3gRehRYQ8RZ4
3siuOVA42VfZVy96LbdZ6D9YdrkTOO/rTtx6dMi4eoW5blB9V/IsuurYQfxEz8tx272Tg3nytfRu
QM9uRNmqTejyYtZbJ5a4l2n0MPSz57Db9l2N547yymWLJnHrpI/VQ262ZBzk9T4qUWClYETa5FbI
Gm05nsOoqXZ4UxmAogWBk97uW7N+KPuDoQraFfKO+c+6StrTlICm9SwaeobzKCN1Md3q0a6s1z7M
PzSLpSD33Bevq2iIiuLeL2iCpTaFj5O/awqRRP1R9gMe+AxFREkaSFH1u44NJQIluLXjlkSFls5Z
6+n01XoSC5B5rvPM3nl5/lGOqLMmMJ6w5Jt6UaMId60gQCKYUJF25tXS8W4PJXnVhs9Pev1BJLsK
QNgCYVJ3KIf6qKaTonsjuvHsRBos0pmtWoABSbUthqaDRlfKGGBB+6QE9uVJBbpY0b9eR+VYccug
/qX9T+MAzAU3YTEnRiBRLokUIAVIlC1tUYKyBuZKDlmSC2Q3jDHcdd0q5wJwH35UGAQYvBiTyjMN
gpuEjL9GIxe7edQzm2A172lvBao4G2pcZjPkR4zTuY/EB6SbR/+HJ7Y9DtY42wHfdcCS2yirAWQ4
He6ilnLUQo5Fzb7K8CAYjwMmZikJ1kNEtphswzsgV+08tjoZ13ucrMbCxe50alW+bZK0W+KqfUce
+iFCLqA4S6f9ONZXgrYuff11hFi5lPW7DJALaWKvV8MLsF/bg0rcy/jWDcAR6B5jBoYvRU5cTuhD
LPGI45YZIDLOrZCluiczNh5i4thJZgIpqdmEyzmroUayNhEiuahb+9MI7lInuHaBuwnd6cX1reZK
bN5x4npmbcabwOvTg2Fj19HHGLN6hA/kEYL8JHyAeynd8UPI+Wq45emoQTPvJyI0iaN2caGjnDD3
c3BDV5BgHrZgJOJuxqG03r7uGPpQU9O0xVw1TJUD+EQftlomXroeiRMFJdFYxtt8icXj9C2eKA4G
BW8rBfky5Qnu3hGlSz8eNBneSj97zy1vW/hEAcpg3plIUsiVMw/5Dcvkdr3VuuRQ+3j2Y8Dn5MIE
U/8tszAu4LGoNHubBzpw+q652AOKIPagj8ppL77c13o27Dpm+qRSksQZXgFLXjEqf3U0tmWFtFHi
luPE0F5iBtFLM8hfNDLnEwTZ8Wza9qbxoLPem/Z3fYwNLGQuiR8hHSk8XmR4HZJ8emxQzyNhoPta
1iyMZvOUwZZbkWmIg0kMq3hwnyaTq3/siHlOjFVXRpxHaFlNXuZvLSO+91X6ppjYpgUdaXegDTQH
ugcIHBiuoQ3IXEJYK/3qZe0hLdoVeIOtgc53UaA4WoQy7tbjSz8ZGwo/ip2MdxrY8Ktm+I/R2O/4
lMhcnGiM9qO1Bg+i67edBQMe1iq4gUSCmaNCDEOSzNNdJGwdJISiD9iikB0VZw+T/CVSAQlXr5T7
rndvKpnOw4xQMtvp3MzZr0UsXwreirER1jfzEpZfkTR/H1VA4m8VXeKivZhDJ/YEN5PgoiMnFN2q
qFvgfpyc1xRfJ8sdP3pQsTd2ewsdidCyQr+mZvORhxoWCOz8benrWzc2P1FxLSlXxQRrpa8JMyy0
eJ/5qZwhmBUdZZGBcCH1dKRy1sliqVVpAYltgdKU09XOaXQ3vhY84wkAoqTg+jZWtk+jUi3L3g24
g/CTVhJZ99yZSjW1ynGYHMzy3p0sApWYpi8aIn6jo23G40NjwIAbc3ejRxnptKA4Ri/cNilFphYN
zTbPXAKW8qeME98dLiXOqZp0ARXD6jOLVRhH1qYzSJmsIgWchwbfxithlSSEL+QOW2qfGtswAkvO
pTSdGEDe+3PItOnZVKQo8RRHfZx74bhRKtukUujP+7Av3MNoG1RZBckR8J/AJMS7rEgvI6p8CifD
uhk8/ymIKdJ0FY5rALSwaUz7OZjZ3jHMwan3mrVdpIwkKioX0eNPpCe409zAOET9eEFp2V9IwdvU
QsidLBc0ePs5wzvfoMvCO25Mr+SRbxn2B+tScwag6mj1OhlE27IaQQcG8dULoptSDOFLrUGkaVEH
k8nJT+a5/XUGxmN965+HzATAKJSzKtrsLQngdNukMabDdEKVHi6HlyZSgq4LhGNF+9avVbsNMlR4
RmPnKxIFONe3jWJp4fPsKd7n0WN1+LEjV1YLz6PMnlWRq2MP1mVbDfqzH0Nb9GZxZOFfCLaqdr6U
M9qC3KHR7i0w72Re2BbgeDhZ3B70Gwo9a9/0QtsRcvJNDl55Kn1DP/34sMfapRPStvbSYi/tYhlt
lGSttab+QhcesXCUvFY9230vN7Dxok3uzNIcsnzWvZ2DVSwC69jDjMiI5ItyGz8JnQqZOnSnWUII
1LZXdqgz3q43TTUPQJG0L2QF8aVkSZuyiSSwHuYTi2y20WV+Q+ijjqskpMoy4VVTXl8DE+32GIP0
jHMirjR29qs5btqIDII2hgvqhVigQ7/+ZCbbrVrbfbbSYFjG7gjjwWVQHLpbo9d4hRlXOGBm+hlY
3NbK0XIOAIUP8PJRVWX6QvEYu5q+JZJE7CQWYpygVrSBBfAMOPvK9bas9PEuBWMyRjPCrImZ2uqF
c8yb7MAsQe0bG8tdk1shaVdaO58lvUtYlfrSpiu1FaRxiOiDE4mEHhjsC0q8KJT+V9NDsDPqZrZL
/PwNJA4ZPVblHhyjpR4mbRVzIKCAjBw21VRrQtObfRN18Kfb4aB5dbACjgrg2oicdRZ6eNPQD54S
7UYz2lsk3JwBxDM3762WVyQ24YteVQb4UYBm4OeH+fdnErbBHScKC1hdzx4PvGCIqmI/eo2zxzGR
E/zU9M+N99gmJbeszFnUMmg8YzOtwzkbQxlqOticnqzWGzcentJFmlkIaBLvbNbT/dSbX4tJmPsJ
zlRRG4hDClir0IlHNYTrMKq2SlkE5cxTOJvDAmAf7FB4lpcmLShg+REs3Dn5PaLyXuWDcPDsQ2gK
pJnvirjkcKql/QaDZ8moGjgmBEaAgXceuvfBC6ZNE7R0OxJFl0iXLK2QPEn8SSHiT/0HJiIOlJ0V
rCvQglVfFPtIGzMKjPIRJk6/1gaywGqKTF6y4i0R/akhtKa1b6Erz/2occPZyFyUtf09Yo9dwUGY
tlXHMS6pe+DtrH9elxQHMSFTj3IMr32RoxzfdAjo19po2uchSLpdrO8EQVY3mfkIayO5jGCtWfoT
axXhhoj8DeiDYO229U1oRN8A23WPrkU6y2AFd50BqojSdD3ZZf0ytZq2KdjWEJQ1r21rjg/OKPko
QTlskIdxnCBAeh9ItI49GbVMd0rEwL16isqO2KupPhYmB0BC3pIqW88jEsCFgBtHy7ZBwERvKTtu
1VHKo4TkT8Gj9SR58VojbVKblL1Jh/7TZ9l7gLcwgIOsRHvuHRKgbNwde3OS7V033ZOBaW5FM0Cf
m2REOVNCO9VqnMIJox6lg35ICC5f+EXyNWVkc5LjYF/7qEiPxEwwpKLFcjUiqqJcGPGuoyAkr6tw
XsPBv+XqRSDXpxRro/fdgVllRM+RijuGyem5rWTyYuRZvo6NwdgnNZQ2b3QZopOWrhVYAeKs3Us9
r28LT7sMSWPfdJUHEchOQQsM3ckIrKegImUnLmCggokKlxzeXwdOQGeHptCyKI9j4oiT6kdxyiwQ
DolC8dDZhAKR1dvuy9kb9+NLrw04c1tahqlOOE/gvZJFS6TpGTG8Q9B0sQZ7224qKZsNfEy5dRyO
GY43DTduY8KGsuPma5hku84rn4M0GWl2IiQsUy2/Vj58CJXi9EgKsHfukCJm4mwVzNYV2xL9Fpq/
uY7L8CPKs/7e24+h6L4DlgyWNaP8W5ukuaVFtbLQxdTfqAwG5QBISa1CvQVLkd8aIs9fVNPGS1lE
zYNMMvZOB90HPQbj1kxeehwQr6MLSUiDhbf+8WXrBcB7xjfa4sMu+OGR+WFXsLOGbZ6eZ0UdDQvJ
asGP0NI85HBn5gnPMzBisfc7m7feyR6rICGENsQkVbYDZn5zuFYYLzeq8hUkYY6wYiBciInFFuVp
DUXP3asGHCYhtnsgdeWVYyrTc99KLzTun6kZ5ZrJEYEp3aR/HbuzqQvvyW7QShGl7SFGNn6QWAX5
v+4Ly72zxbNTnWleVmc964hY5D+uZSn9Y1Zo/hEHvH/sJsTDRPIcuibHJw2u7BBnHXIa9E29tixd
UN1lz6BX06GkEKEg17o55xf3waMHR287xs60r5LcvwtGqEJTX6XvQ3HIndNUd3Rg+Bd/8NBE8C/D
X/7Lv34mZ6DxqtvOZ+9/OMMcJRgW4coguPeCAjs6JcomdztOKmKC03zjZ1RdNqqHWxUOFG8EEe5L
VEtg9rVwPT2LMRvOQ1pMN3oIiIM6t3sDivktJvfrmtv0GnMLI3co9TunYnmGKRa8BaO3m2acCYXy
fixG66s237oyQ9yDPBZTeYluuYPU7BZSEfieDYQhxsUdnsT5onGGp5IMLwzKFs+BOf9GL+CPWjG4
1e6HSzwDpsgcYjyiKhxXJJjaO5vOZdcOxh16/fIpx25shtAxq/okEcHTsUPdTWU4vU2W9RIXZQsW
iqQieqDluu5oAkfJnYPE76vkxLbpBsggHfMjlMr9a1gujNmcOU55xzLkBZsfX7aYEiG4rpDQNZcM
1f6DG6CGsEQ5nGj1MO5PgBJh/L5NS3LF9KHy73udLh2uRetbq6LnBEzPAgEC0aait+7xDK/a2LUw
mxrZZeowIFPITys/AMdUB7R3FUFRawY5AYdvIlkjNPoLJ0Q7jPquoqlcOk5zJH1igXV8WNRCexFT
cZ5qtjGvtdEUxBDDoxxuv9DiY8bGBR4m0vZsoqeRLLFdlEBLZhLvMSIxCKqEUt8zqiOPDgh/MoUf
5N1cUpfv+LCOAdqXBqEkHWOvQQups0iV6fBW7zLPP4whmuGpi/YGzqpVpCux7CQuVasbwq1ZjvYx
SHosgcEAxKdO1l7gnAcOpxBbTUw2HORbQD4oddIbmQfG1sb+1Q6mu2nKWi3T720zweHpfGdbIKtw
OY/Tw9yGXcu+kIf7H6xfO9ok1OJnuPa3nlMeW1pGus9t1BgmCjbDWKVonm+QOMWU9ImiY8Qx/JzX
07509Evit5IqNaRxnuPZ1s38lhrCYeUD1RKlrZrrAaZeqXtqfHlw0/bZJ0ZqQSzYtDZCYLmd3iRL
18zMmwT1P5ke+g53v8UUKughSRDDZYAd1cuk2nb0uMRRk3FOdDTjyzEnjsMb7qerrJ3vtMCJ5MOy
Blw8ndnauMmKZ6SlxGlqqb4ecNcXfcB8S4QKC651cjuBvg9cFM87OhCvhaBq5AhPacVJRXyYcXVP
zpG17MnB020fIPoIv74+xUQGLTKPqUkmypc6xKOQ1OMTSNV+4/WAl1w7DzfGJnDqdT4E1R0RIgKO
DeEUQUdVxN7KXCJ8890ZNh0HPI4enNuWYreqq09OaJ9uRAIE6QhuaqR7ezBv8ZqUC0bEZN1EO72I
ilMJxlHmHETU/yTvzJYsRdIk/US0YGAYcHv21Y/vHh43SPjGvoOxPH1/ZMlIZ05L10hfz01ISUWG
+1kAM9Nf9dMZcy7DdL64Xwk49GW+sNZAC4UIyeGO0W+GyMEZLCG8NarQgTh/u8MmgTywceK8W7v9
R6isYjdFTMLofbyYZP/9YxUe3RBty/U+jQGNrLC6G7BGPkCO6LVV10CZnfvMfrB9enKYqvaHjtbx
BYMRluMhzZu3LB9+RTFLBT3yQzlBlaU/0swm8E8REprjfw5JjwwH+d0BlMZGzMDW7KYAKtiw8b+W
+TlnYWbtBCTwCXZMylEFjk5rfFe5xutPPyQevIKpOdldBf1hNUz97yiIrqNqcQyEX3YvUDTot26H
T2WalMFkXDmuw3hNz/0zX+YWTAKVYyGlHtRjlckgN7VPxt/DLbyhRvdJ2+bOHGcLbDpwbLrWtlYQ
fKa5yeqYcCJ2VUUtBf7cmOLoEe5k07bmeiK4twRl8iHFFhp95kR0Nz6XeiuoGXBiG7m741Tl8Wxu
ePyvQTBfWoN0eas4r9j1oPaIJnRXtJz1ULx6YuJrhBrGimW5CQSHKcflVWd+9Ihvi6c/txAoi+SU
KtyLkWuu3K6Sy/4HyAQaE5nndIs9HeeWGv1tE6KXpB5wcpViSisRMPPIOwxBQcEor7XW93mD9EYt
SLRuqnSngHkx/LQQqRFJzILfoiz2FzoEDAKJ0lvPEkzR0NbrmvKJdau5+4MuofzFprMyqW/VlGO3
6GA7jHqlDOEcknx4pKSN7grli3WiWp6O7fgtVABha94mmTlsLZziFPOIAxJDudH9s1nEv5RTfSR6
KdAQ/hpXzE25gMwJSd1pj7q/gm0L20vikYg6xI85GPE89EOqwyPfehqN8uAm9heFkys5VfS1u1Oy
n7Crj7bNXoc1he2o99siUpzwzTa1gbaQHkNHfnlNRwkOiXEmcuLYzhWnqSghm2tW54lK7JSJQpqx
F3GrDz9jeONFXxTlrUwxn5l3XXLdmGsIuZ9T6xIHNUrs+Csglek+ucvaDJmpunnWCKUVNA+So9B4
7mTEF8FEZZ/Mv4exvAk/4Tcozk6Ol/1uSpM0QEp3rNS0JCIWGmFerzmtzoz53IFpkzwTdkJqnoy3
mHnUpQ8xLKcAKfNo3w20Rs89xtCyNox1CR0vTN21Z1XMqIZm10hAvFlYAPCFwmSk4reyjCv/x1PB
jbfjWOPvZvCZvbWJrX68Bf0QbsrSAViB0FHWWbstEudM2+K0NfOakJejDqMHgkrxfTZJir5GxYKd
ykPpMwS06+41lIz/wRisRTb5+FsG1gjLDDe5EwENcOKvbpmo97px6OY0Vi4p+VUekxQgOcKLtRKN
McLlBTnQVzWDeiaYIKOzsiy4THl6I+mtaw2IlmTOUxDOv8Sy5gXWoyWNt8gR93zvrzPiIkIvapUe
rp22mMctVQu1CTOikPPzGIb4EF2ecT5OH21prjG73crUL1BzegWCGmb4yi8/496DeFVDY+DUTevq
tAvjwFsL2Rkb0RG/BUt6Gu3uFKbEiFPqeWNC8pu4BSAUDtykKVB2szS3kcWMkjgBGJONmxGdaVI2
9wk47inf/fWHW5d3dtR9pML/cVN8yx2bpZ3pPCaV2FYT6Tpb8wAdczynTPp1kh2cPD9WxggiPgUO
wYF1Cog8NPXso0eP9zKlZm1uiOi0KuI5CJxzW/dyJ2JbHSz8SUyATr7pfzBGOsd5/9TX4xfpRcIv
AT5M14r2/bwQOmVGnbbcy/GX5d10X8z7MVzIvCyjWKOolYUKv3Fqm4R6G/wxo/goxph4hBo+aC+A
0aRifOc9Vdv1YQwmQZeEa24oqN+Zcb2nyoTWrVC9z6JHRvXSF3Qr7CLfVhbaXKHlN1lRMPeBi1pY
2vtpjmnJoMuGH+iO06urx5ucUEB6kX53LtmdmMZ1GtjdDWsP183ArEFl9UAh5CULPH30Q01opQAj
n99P3o74xbzhwzUOAyJBIheRS9ub2pN3Q90c2si7gMd4wghgrkPs120+3IJmPNUG49FShl+IUXQr
zVgBRPOn9+bXOPFo+DHpn5xqAA1d4tD9hJZGC4Yg1SCZzHsEfzqrstfO8NCawjxWefhAQAmYaomp
4cthr7eq3OKD8/095xwUsAw3+NDYWOF9Zqw+JWWMPRuRvOg0vwUzy7w1sZfyO5xLOlj4CsXGEQNy
nse0g1LKus0hmSEU2NiUKxDZ6Dxhuo6Q4oh2PSrS2SvpDT2m2T+t6aPalpnD1j7exzY0zTFa5iQl
AaWEBFNAHeOa0CD+B1vSC95thEjtFciy+1g3p7JIMckP3ndQDa92EPxqHfZqDR+8yF6UaF9K2+LT
8wd7ozMcJfNaFOxRpK8+y4aGIDWpD9pAypwiEApx+Wjt9MWMsw9tPE0BJqa0LY5qYkbVcYsl7EjR
7ZApYjFsjI5qQU8VP3aYb0aW/H0eYnunMPs3VTjThRbrg27hDCa18Qp1MFhBj2ejlzAzr5zgMVeq
o6iw3anc3Vo0/K6JaFEI22SPPkdPTFbOSmPCBJ1Or0YxPjsZ+rgxDLRqusgcGTbGAxUB7X0jeCJX
RZe/q7K+r+p4+HGUR+mYyj9nwgHkWTvzSdKGt2MfgLXYS52zIocAZC6rnzjGyxVuZOfDZVLz1z+X
JNhpKx7fKc1E1fBt656SXWMvdKqOvtdTYqjRGtFr9WtkSlLik/6ZDsqf65/EG2BCQm19FZ4It+Dw
wztOg8ax5YmAOTMN7ofeWIjInfvezNO1WV7wkiyln09/2N4CjKi86MkrsDAPIp7P0h6KixWxs6Ch
1HvyOpyKLQ/Fz1A1YGD558CgHwrb9n9ZkhWbbVwGKzRvDjOb7tF1I/o/whcwdrAJPEoC4v5aNd43
t3C0m/xyNcUAdx24oevZVGfLbB84EYBfMYtprVqWBm1gu6hJkiiGs4MUahcU+iO2vOdKZLfWsbsH
sC0k96iw5ySujnNh4hmVFo96TWJoanZONeljFja0EBs5MJnkp0M0Y/UwmdpUqBwOcG72yBNki3Ur
S2D7U3gPl2pLEdqpGslIhbkBwcER9KZZYHcDY9eK2P810+bCpTsSeEjt4Equp90kNErb7AASqsDK
HggSd8cW8WufyQ7Kvmt/OlR8zJrPJy3YCVbGFXzBn3Sg31HW2Q9NkDzrcgaxVpldHYMhad3BDe9w
4dCd8Mj+olyIjD/YzpgdWPoFrySVLJN+ohsIWGbC2oqfPeGlDutRsg/2PU7TTFuDPEzuKw7VyfAg
BjY4uU3/I67Ok5rELbFxHBBrnCWmu8jGB9XN+p2KholrgWNfZNufunRfPAY8mee+xr3pb10u9y7H
uYBxLHuGtw/lt++3UKdOgG8GetRR+NkCvJIcw1YDwA2W8zsbq7chscn4gVVc4Y1/gBq9xtOz8QTm
/HbZ6eZj2m6CQj4rLEa+Ua8lM9A9siWWi5HqAx+9d+9lWCNjs8GH3xjITTFe0TY3Np3a9VAcz5P2
4C9n7V2lIAiFYoQMUu+TRclmKrcQRG3uE7qcsvkhwk9y8Ssgi53izO16v6AzWbfY4+hl1dQ+wH3c
Rnj2t67hUT6ks+wkQv+tGIduubRaQny0NXbO68Tpeh+7P7NmQFlCnBp5ZOdAelZNBgkH6McxLYOT
1XvWJqxKmo076+jh7qdqaulewWM2XFoaACUxf4pl2Lx0+fiwLDhwbfuP3OV6kE6BBXdMtmAyDHms
OpqximYf2pwCgf5jPYqpX6lpXdChBCXWcI5uj14GL6BugSp3ItvkmLmYFNXDJmopsMNdjCxJIVDG
c7fMjw4GZAGzsyA4umYobPN4cDH7eZh8Z45KoxV/lFYZYCWE78Fk4EHAkiHslpAdbiIWxuoWFktB
nM5IKlHYmpEPZLnfYS9oVnX8y3dpBGaZU/5wbynN+W7k9OVgFTVaxqmcUGTQYLWEDzAwnV8n9oju
wWaiCuob/qoM5qMe8FNSsyn0Cwontk9Y7CtqYS5S9t+KKS0txOlXijUz9+eIEQTndzviPBQ7+Kox
It48JZ8gjw0o8vZFKLRi57MYqHxRM27TbK73vrwH+/BYOivGzOSf+Z1FNLzAOrjZk3Uhb/4E8fji
FPpKephNj0szyhiktMW4VzNEx+it4rdo5dVqs2e7rDATBqmxXugSoUdNnHIoijZ6nx1/fQ4R6Qd6
KtactlOBUjgGbwFHYsbMA029NcDgrHSfI9P4jtrg2/cm0ObxgV4HwM9J/Bz5OmBSAyLGYpbPfsnk
dQyXwOYRE5coSFAILnFBKXjkBy8AWQ/4dY9JeudN+i3G4kPZqXQOKr5BJXvhg8jOCINACUf/rRyx
V6sF+2JXIUEdl+hhbowH+liuKiSDiqTNRsVkvKp3Zpl+NVPyGx3sNV5gD315SC0LU1Fz3wwccLO8
/2g9Nig58cTZJYKvx9peKS8/4xpemfZlGBz3uZmTbuv0H74YaXiFzbB2JzUe4ql7UiPPvKxpfvB+
fxguMqvG4qRYU6d55BHri89A+uVBUx+9rrrwhcPBh2XhwJ5MHH/9zKSepsc/NuPCtU++eZO1MTXO
QAG3Pd/R2qQW2rMsYHa2fU0nnKy5HOejhOHtMZncI7M9zhw/NKxzjpeOvXF8nAgDVw5SOVoQOjlD
/YWLANSYurlHDMfjthg4/SgSBxir630/utX90GFCzX9NiQ63g2X8sdC2uftXxsaasFcQnv8sO/de
OCHapVp7OUnimJauJqREsjIpceBiQ6D1ePUI8lVE3oduQRV+VH1/llB5WjwWjRrAEAU0ZHXZDwUB
HCQ5fBixfkJuZa2liNbJyIg55Xx1iuqGnbZImIiNdHVxdfF4SOlSXg3+fJoG8aeSPILqQc7rSPyW
Xftc8L5q4T+zB2G8qNgk5SaEy5kvTjfZqiCpT8VjTAFHRf5gSgZz43CActVmYAyDCIRg6YPkBCW1
qmtjO2RsSCKrP8wT38uUXebRfq6r8cMf2eFWc56yy7o4eD12AB2rtSKj0BNRweKEpyWrvhZeH2dt
YlW9jymK813ulDfbrl7ceSmtD7J9gpd8Vds0NVDvkXpIuGnKozu3w1sFiJd57PRK/+fTbIEG8VR/
EQ21dSmJmC5MngK80Pu2cX/5GSWT0FF5awBlHLzKy8f6p+poT1R+xEddWSwQwAUH51WDiSeWWECr
DNQDwQg2BUV7bfynXA4ub7SmDYwu4jDNuaTSFI+U7WyEN3+FJd+3xamTdvU//kI/8PAm8tfguoL0
JxkrnPwI5mk031eht+jJ8Yag4E0ReI4i9RW7+Utm8Q7aedBbg0lIzGM7TgaUsmS+RgABNzpvkY5m
mkFtdvouO6w5tl/rybRPUf09LWWPw1i8+YXPiLsbOPzRcl2FBMjGQd3RblVuq6ofuTU5cA2Tw93A
dkynIZ9ZC7aMJNJCt6cZoM4dMh08LawAIQo/2rmt9Lr2JtbOROTb1HIupi5ueqKiuoH0tAm57Xyd
fBXQxakH6bJtZkTXaLR3sc5RNXWyNTjh006FtMmvcoI7B2FtVYEhoLG0P1Ne9TxRvZOzpMyZX29x
WC4riuliH2qcJzojtlVZ25vOhfqoOfqutcxvQ0kK26yOTpW9ZK5+Gpi4mo71jejPUBLLbGfvC+kY
26qrXjC64KnOnhw0T9+LWtKDLoyx6neQejVmLR74ljYhBSxWJFUaHLrHje7yY93gDOgcjpNmgp5V
5JotMw3CFTaIStLjJkU5QC5g+uyo+3w2HuIiZZAg0uXKdmikGiXosucJFgJp/INt1+iYxXTpvbLd
WEF/7xbmBWLBsK5hZ8bx4h1zzS2Nub/6Iae7C7sWdqS7aWourcKXrMnkV7S7H+lNJcDNUrYKJoyM
4JZ3BDxYN0OLtta/XnKf/4mI9O9mmNerEQOsJTrJDUkzs8zbtz5wD7pgr0E1URQjUUbULm0GiJHr
0P5wKvRDoSNaPogwti1DYe7dPpTXIqbApaeBr9FYW5/n2vjujJbb2I/PjMKjLQk36NgVpWh2X9PF
mCI4qcjcQfakK6uOxJaJyTCl58EBaKzDcd1V7t1ihc4cVDv2UIihBuP6wCm3s4lEiLBFQtX0DpR0
BBsfO9EaHQ1+bRHd4VKwjxHUI5cWF8zQw7gpxaPqYR4r4fCbs+QNRgEdAeKE/kGwHzgzHlDkXtdD
aa+MTVt1JepA+dAKFtMhQn8GoPvFuHhiFFHimuF+LpzwzaJq2avezWXy5QHOt+Ve6+gLU1wOqjeh
VGVkv4UvAcZddmQGcyhnXnme0pgXVO+tP15C0f4aR5GcdF5dgjI5xF7OpKbjQsx483GEvuc0nt5g
mCOB0iCuDnSyeNkxc2p4syKmA7vjcOnTB1s63Pp0NuInMeFp6PmYldE+tdonb+539BN/sgRwkPIM
l1SxwyAzfuWkQ/WgH11BQlBo3ju7ua0+WtHu3QalNDxylgjP0u1fZOxe6aB79SAjE4B4Crh5EYyO
qjVvMUEuew4f88Vp2QoIUhPoj75tmRLACYzGHkVbGH+Wn1F3bNZqM9lrntJO6l+NIP1dx3gPDdv/
Tv2HITOuKbL/WWrgjx0w9VLuI2pnR3e+BUQ+0hGZj1V+FOFdLpufZGpq6k2qvWMt5SpZ82oBIDeZ
j7jKou8M9gCCF63s8YBGAg0Xvdtc1ZZ8HvsGznEwMN/OPkBgZjA0ljg5kYqJQSjYvAET2lL/2NKi
l/cMz3ODZ+GknHwduxylNJejE34ttyeZ3V1pUIg7K4tyACJlRdM9TD7SkPIVjUhYmwyt/zguu71i
gmwgvPLsh8bjCDUEW1Iwcj4IX5yaTb3weDFNT2zRoQjtzGBpvXzrOSzyBpRfWZOGag0TOpk3XmvL
fJnITJE15sX1ejwFBmUNtP8RlmpwD/inZMGRzw2RvYYZWsy4hWcbt/Dgq1MS4qZv8i/QIDDb6V1I
A4KIKos2Zi2jTZGoq6FHclOUCaaj52wYz30VdvbIf8bpM/c2tVjCSaPxnJfDOfTf3Ybn4H7ss0/V
Brd4yJ9rpTHQsgOoMR9mdYCKT2kz41CGQTNGOcNQJA1Llp5I5V+mppCVFg9+eEl5kzNtRk+udYj+
LKax2WbR5K+xXIiAj9JjLLgJ4K4QiLINwCF8cY62iOLx04TTW7CK4yfHnrawLA9w9ZdRIZx9h5o2
9gPROqkMbsqGtcmgnIN5RK44W4D7NyOjWptD/DkwfsTQGYX0ZJdrK8uD9YQox0Q6vFNe79Ow5TwZ
uvt2Eol7v8EUb8+5fYpxwA4z80ebZ3rRolZOXrHoGX16ipR50JaLH6DJy32aXx3H+ImnCU2MLITo
mAoHFLOeUWXQlvFgBhL1sMtLCtMGQJumw0bYV/ZazmGG3YLpKLheDj3kLlLE5oHI/rIzVdL5DCqb
0/w07RzSWXQumydMK2E/b7OObqSeei/RMvIv64IFRq1pSrE3TTAxEed3l50vHpkFnbLQu8f2PKOh
+w1n2vm7DMS2sdWzj6nyvHgcAPMCsc/n6lia08oavwpuBno+qUpiHrE1pfrVG4y9Bu+ZuUyDerZ0
YTSciVMKtqeRgnOPmcwc/lQRy0NgcpjFVsi1L9wjUvZ7m17HBvgSN/FQ19/2LLLD3F9TIE/37OU3
Vsu8gN/nrjoQyLk5Drgj/W/DZbVwirtwprsT+zJNGjFzN9GwG0+MZ6vlc1ctnrJiHTW/he2LY5jO
74KgJwCNLZ/FpUX4W2VuRPubY6/nFLEYr9IuGUPAeaV7DT2Qpcq6QfqM16rkY+p9QdhP4XzskDVA
hp+jxKez1i2/Ci9BZSDMlgzVy7IIdAZCqVXm97HPK3QH9Mea0MiWxGhDIfHW6MSLZVZXepg2hugE
kyYO06BxZgYA6SF0Z2jxfvARzW2PhbH4/Vd0/n+FBvj/kbZpLejF/5kx8Ay4v43/ARn461/8CzIg
xH9wooQcImkw/AsX8H8YAy7ITAlXEP3CMYXv2P+FGLD5O2m60DYdi72HMqGxtf9Cbdrmf1jSlNDg
LOkoExzb/wYxIP4JkXQtYcMVROwXruMrByAoAIK/sWEax8B4VyNqjUlb7HG2TGegoXgQQvyJk8FJ
2EFm0CG51uaxhNxCBY3jXSLDenUYigKsYrj+t0/v/l9wlb+DLcU/8TDLa+INW0j4loKRphYqw99f
E6Hd2YyWrlUeky+4OoGxYb/fOuYI37M26z3o+BFhZhwf5hFRo1fYWf/9a/gngJSXAOnPB7AL/EXC
1wRn+o+XMEcogGZH7iuMqPizGaxCaZTnNAJ6rPGkAXRq3W0r3a9//3vFXx/4fwFnlt8MZAaqhOO4
tmP64v/i7Cl63CtESUwOqf1cVkT9gqSB9i8Ce226sT6prv7JAp1fURvsU2EbPOXqhY/jm+LUQlB/
MUrprwk651tKpa6o0r67Qqqb+hunVVDSFe3wVgtCPs3uWrIMuyKy73HyTHi3fJOjNGdbxqO/Xdeq
T638SlvOCNnCmKoNYDcyCrBee5V9QAgigB0a3YY0xT2LZ74dYhZCUXK49oeuPihtIws2Tb5ztUB6
9WwmyKU7H8VrM2QuEndfnYyCr7MglLGJKvN3wMQLJ9x4P/l9wr/V5wqfwn0MwiUX84HcFVGF8Ldg
pOj31VdgBsneidiezip5TDzbO+AxXFvTKzAv9xT78tEkILgyS3s+MkCF0bxCG//L501iz6aoa27n
TzAALaP5mOG5AsvlyvDawka4UpyosZL7910RQSCj3kGTQTvIQWfn0NAepDTyy3JOogdAMOmKLBvC
WjhVz3AA+tMsQOtTLxze/v114v8TDLKQedHuHd6NlJJHyF/o0L/dt5mksXVaHDlhrG5Vb5Z3yN4X
Qvl0HhTnMTKLS6fFmzCaN9sLpoc4p8CwsTtAcOF050YYeiDXkzTSNn+Bo2JFcvK3Qb39CWsWtWpo
sGe8V0Sxq6hlec6TdaWJuBGISpjxZZx6cpgHWdvvClxtlzDu1d5MqLFI8UKUyM2sYJ63k8nWJj5N
3jX9BBpAwkE/e7BzD6QzFqqDTyaptKKjEP7eDu0f8uzYHuLIPTHi//DMyb24mGT3TQqssGsVOzK7
jNnqOLtujLglw+RRTw8D5ax0B1lYZLry7Ba5dyh0e83FPc7T+r3hK1xz3s0Of1Ui2aI8ZjLB7sFh
/QEd9L0U1QOdPC2hLfSZVqPumwm5+5wMNBCSLYNzUHOJw551Gal5QbpLi85+7EwM4JlcTORp/xAv
9CpJX/3Go1Nip85EXYMrMYUNBpq8ke3/41FpWY7Nk+jvzwtrYdOaDpAa17at/8YGLZ0W579Un5Fr
PcQTIbI+NOeNGjyeiz5bVKgGl1zY06OU4haEE4ClfRcwPR6gAPMsE/6pMqxuZdvdb+6lnRpNWMBd
n+28qPA3LY/ZPVPnWzLa1I164JISOItuH216TanqQM3PynSHBwlgoIR9xlHfNGhqTR9GaB4b9IWv
GXiSlWTGO+jQXdonMyXCk3mSuZ7WPbS6zaARWAB8vsA5EAedMSIDbaCxDh5gwh8ogONKRhXfIBo7
pyx7gaNvPwEXYeIt3+PYCm621XaYfrPhGgfjca5Q5Ubm22eEtTc77M/ubApQFIzWmEqMgjLpijDa
zuoZlPoWzQkeUw1w+vMfNbprYgWcSsPo3Q3peEIH3hman1iX/bPD8Xkry1faxx9yO7DOk8sIJcRM
lk0ZkE3ts2POcEX4rnoqzcbDKu9yKiWLc+zmSW5EiX/LaMZz7tOInilsj8WAOaXgdoBy251E5pCd
GChYMi2ZrdycVzmKfUQJDdD6P0MDImKp9PKk2RzBFFHEZJr6hh79w8Ni3rXN/IdasXKH6/HQYwUm
i5koZZw060CTjsY+tyoQG4V3L5jWZR2EARMjDyfqdy8pr6FgKD3aNMdqp+uO1eRtJ//CcNC54fEz
72XQ1ddcUzKYFkdZEESBiBnRYt3GD5KGaOEOe+ZhQ9WXFwfjp0gsqgWG8c424/RAK/0GsgjSF6/1
WedzelcN80tbtPNzRwHpZkzqD0LHS5oZEsrASafxnXBXphSETWG4D+oUf6gmUOuGwyH1xrUsqvpY
VaROHVSJUGXFccq6TeSps4OC3mPqvh805IYWXd3BfoDjqriyHtzZC1KoHcJto5nkMjNOV9XERnsc
xn3VplgbATCt68l71zaLYktl46XGcVsHKOTSSqNTJM1zvjRlD+38UUW6fGlHjqPRsNgqwuzmmWQM
TWcXShRDpAPjDOqiJaccbx1IaYdCpcVbVaN8kq/NdoUHUKaAY1sZctjEPt1CZLwamVHoS7L/NjvE
u5IHIjZin/Rrtz7Wo5nd0fhN2mooHPAM0rxvuuA9m5iQlXAqOLEvgyqGwHbcvE74Ew6z/AZaIm/K
qFY6SYiWaMT+ACPTZqI8YOcxd6yEftWSZH3fVfk+LJwHBLj8zqC9GM/Jc25iRyEBM+zKKaD8qfdQ
01M+NWxVBdLAyXHVVynfMxsLiSRTQUKf57rAjc0L3lnapr2auWoehbQMuuEurPpbatVIcNwlaNa0
xs+pubFIcB6j4Fv7VXfyJu+eLRhGdBEkW5kYdxYCIu5I5s8pvRNkmiwuG5Vdqrb4QU0Izgwesq2O
ivnUNiZmD2zHaFSfdmLJe6mGSywcTD84/FSoAKcXD75bMHyZe+cBKAR+Is/ba4zPyDA4oJtBvEWB
cQ1bI91Tpcn9VTDdH3P/zrCwHYyIlZjg9KtqmqecETRF42G2JVJFhefkz5zo1VPlzvWFuhcMRvXd
YPN2Sr/tmO6thZANhi/ef2ScIptvp6qz/KRRMO8c1OEh8Pxtljlktn1rPfHtPPqxVSNGjtzPxsYw
C1wKZL3Iso75PfOt/H4OcSb41dSt6z4y7jr7q1NWBx5LbwtXxUcVqBdDD28c/Td4BKdT0TN1gIKA
FFd1P6mU7p3IyYO36mx7+AJ5a/sxYSehx7e8D7cZ4ZEzzCZ3TY8SSWnMqzs1++3JAL27DgT0uy6j
/6y2nPxX53zP1Bu+DO1nEZbmtWq5nLq6KH6NvvNO7pNaPfyzSVIhbqrsBSQSFrHUJc5SIgNy7bO3
MVLmzjy4S1YofHkLrlbBj6Fkci8jgnqNLtpzEnriYKdUyVPppEiEuY0ZQN+JiODm4ldfBGKtI5wK
qqoYUKGyk7CA+2Pj5S3cyj0wKmAtT6zXgif5Xpk58xAoZPpIpQ27auaorSeHk0+OG2mvah56M5mQ
UQwbPxVjcoa8aQyQ11AyOHLut46ANoD+1U15X5SFhgFINtgvHQIMGYwhWDkjsNhopxfYYBMpheEE
NTC1jPpsm0y9dGrUgFW99yyGpmSaKePLiuXPwOoS5ruYnPid0Z8CqEY71ZWCXvQW5Olo7HxMhDvS
vjuraNdZdVaTYx5d3Gbk68dFNcEF2t8m+0664bTjNVHBl5jFayXsF4dH0s0rpbsT2YxpEBKcTLLf
RPkQ9yRhGknPkof6etUCW9eIPWDT1w3VINJ/mqzKvTIM+6H2xXiJG2ldPJrNw0g8pkZfAcDhj0ib
X2MJthiPpAWfLKJTtNbPvW+8T2SmrgbH4Y1bR99hBzpLU2NO7KX9mBvqBx2wOXsSHYJJXGsQZreO
mYeJ0gANfuzy3WIE3bl1BrQTClDHbn0fpFC9bW8fLBXU+VK9WHYjUNHZv0uZ4JDIFupjGlBV2yr4
Dgf1OqftTzn44jB77kRZIn/QgUraQrcnAs7xSfX1VUz9fJID8+629Y4Z2RZYYOrWatHjS5YvWT3S
R5oEG60ZWOUZfo1gginE4l++pA4dFpU1kmwM21tTN+3NscYM2r+FxdlpoHA1jcFMkdb2OzbwXj/Q
jgeMatewX9mahW9tpNWoS8XjBM+3eeEi+Ij4dubJhd5pBJe6lvPeQz3EcksDTVDQV6b1gaMG+Osq
LM5pi+GCTbe/UKj1qZJ+SAp/F0jLOUzzbzoy3PMMjRjXkjkfu9D7Gto4e8gLoz3ZjDNYfiFYgLhr
D4wNXn3JpuePV7OJs0yjusyD2gRGm5EabSnmtpgCEfY+Qk8jSKe7IydZdgGGwvyddmupShZ0i76A
g2f3DxkIwqspzILVPFwQTVADZT5twfJr3mrGlj/u965d1XcFJ6dN3zXRTqhcnSrBFNlneEo/NDVc
JTfzmYhOv830QgJTimhF0msqvxjTkPWuaCtniu7a9VvS03Tfu1Lu0phyniSSml+RD3tFFonT07fh
IFpTSS1eBKxUMHLlgiQAONwwhLGlmX7xwF5Fwhz/lMRfaFoMEu7Qv+Y3Q3BgTH7DQ1S8kA3NH8m8
bwJ/GWimfcA8Yiqv2HVKYi7W1Y2M6WC5st/lVfOT6m46S1Hd21mL91BR0aE7pEZXNZ/g9NLDEAEo
CSI+cA3nx+yIYNluX/Ie+z9OiccnC/FxYrh+kGSkJxwKG1+2NA3JieHrVLwlUXnKOtFeraA8jiWt
KKZito4NzN7jMmSU7nSn3F8DscnG2lxZmRO/eRGXXlCIF2khd2omxZbdz2fGXZCQBIClNjATfFzt
RvgoSFWS7A0v1OvEF/FDClGbYkrnQc3Xthwf4OkRjTOWYCQw4nVgyo9OTe4xyKL/ZO9MlutGsi37
L2+ONMDhgAODN7l937HXBCZREvq+x9fXAtPKKkL5KtNqXpNrDJqCvMQF3I+fs/faHp6h2H/J0urT
99Pi5zAOm0SRbmVkTzzkiMimAgYmjxkj2GbDwNvZ2QaalVLmx+Hd9l3tLEM3epLoVmOZPCxNiRkm
i4nKq4mw1zXWYDPcWdpobjlksszqzCqh6U07vTQrCrtZAuu18sKBYcXDqSh67XqVGnlx5rR+M7vM
OzqQWqcErZltoEzMxifRDObJyqkv6Q5TFSaGtY0iiMBd6uPgUfCNOxtajUwHYx9Mb3bqlUdMsCm1
0TbSPLHRlI94vQvSrdYmP7wgjw8EUc+WYWvpe6JCeWrzAKGnXRotB1DeC+CDqmwfwZg8Af7cWEHZ
r2lvTWSCWCY6Eo9D8NQnK5fMjFVRQMWmTbiW6JM/Ip4iNiKMCRhU6OiLWFy/CIC1Sq8EioUvCCpV
EwRnHKdgwpwkXvk4l/aZ8D97PQ72k+FU/OTgl9mN9qNQ4G9qKsBotNMNCfcE2oWktILwfsSF5h5K
OvCbkNhE3WmK5xzZqF5ehKOCc5rErym8i/U0TPJUYBn3AtPf6BpC197SdiXA+yckkGdGRG9OR3R1
2+At8UpchjVckx1aOjLSjfBiqb7y6VG8aEQhHJm9RHCnRHQbJBbinIgGDRpzQP5fyUqzNsPY3Q5u
8ZF3AyqSXrdRlzXh0sGGuOlw1t6chPOiBUuszht77ZR2eAMNAsoY8eaqidJzbBbORXQpQ7I677dO
FKUnAGZEGYklF4BcmUNnjTUe3ooHymiLNUGz1t73p6c0qA+B58qD1oy7PnT8K7B3/5Rm03s1WskF
XvynoaM7K5WaVqmcqpVDNPF1Zh6tyTunjSOCT1Fn6Q9NixHKMIqVdir3YRc5d79qTj25sqfKNV+o
+spVVlPPUIwfCw47tCqNE2o5AYCaAXQcM0OcN6c0mC1tBFccpio4KF8kN5yi4z0X2tqK7Z9MR6I7
jhUE2jWZQZXWjut2cowtoUmAGoTy8cWIbdPw/TL1AFB6wlpZvWVtGZWuBw6kPyJ2u1mmn7bdswjz
eB2F4XAaLKZmowzvSeOrpR/9KmF4rlt37DZsW9ER/VDnCrG3aVhv0XKMGJMFQ+I6Nm9GVAR7pjMf
4ZT3h8xJeao5AeLXMIqzG7fFtaq9cW0zzFrq6Dt7hY5AH4PmCfHUzy7QwhNdLH0RyDY6uyp/Z7hK
rJ5nbYQ0020jO/KVMtxZBQahNgdporUldBGz/SCEeFj6ZPDSFTkXVhntvcL41vj9Q1p1fLED5yOb
0uqUdyyb7ThiNpghHd2Y6Gf8B78mib0VBftujCaSC3uLEgJY1amZsmMbZMUeu6Z3J/PvbiDT0XzK
uAolOZvnpB90XScBxIOals/BxEhB7zBCwgW3VX804zw7VrLBodvp1neangujFvtZJvqc1qHaNhpI
EuXJ4r3F7qze2bv0T6EFxtJKO3WRmWNBFMLxiY8UxKX0Lk3cWfuuVyWUpvEjd1TxWkdozqKkN46E
zY0w40jHNm9F4Do7MgOmZ5sm1BJxZHDJVLCd6oqlsSadKujqmQBs2SfZdIQIR+jh7J300b5ACGFi
K2c3nR2VXw0sVNCWvgwpXdZ6jeZo8tDmYdBfFaJZjY6mPQrEtUtbG2F0+t6wach2wpfbMaEM+msa
x2Sc8FduuG8wEpH0edTswj2WnNA3gRWfRQoc0ZbIRojoYbMPuy1nKzIUYHkvRZNi6cmbD4aV7XUa
G0YpbXWu6cwvTNdM380qKNYoKsqFJ4dqBbRputUKSZeTEYoh7FE7V23Wbbo6LvEPKWc/hfSVgBvR
cRPqZPdduHfrwl/28F+uGYala4cUtNMEQ2EQHtuusc+Wg149GqJ9EcnxVNKCzQN7uoWakEsBhnaL
EWc6FCS01hmRHj3BHOAJXh0c1HcIdPltGr75FQ3ViMO6UvbLyAH7HKlGnfUgPrp6qe9QZstjk6p9
l86PPmSJU5c5/SLF6vOEo4VJP9LRybPDNxvP/HLMR2dVB/jE8QC06y6ubin5vruYiT7SUfxOLqrw
JPrF6ZIcewS/lYc2MZCgG/S2WGqmRwcZ5RAurhwJAP1Uyi5gU3H5VOmiB8dIWkCg2phOba/I3ubX
k0GN8LAy9BP9eIfwicTfIG4bMYMaL7VBrKNuxGRrFoA+4io2NwGa5zUzAKI8xfxW2wE9oFWgbxvS
b6mh2Y88eE9xy54KLXkldou9wab7m7snP/LWOjG3Jij9N1/lL+aUW3g60QJH3M2HfjCxG8WejQsh
kHvde0T+nGHeBuWjBRWz1DyiXW04TVVZ+G/IK+8uv3rv8nBDkXXXSJSWfVaHr3rT/+6KER6WlazU
udDM8FbNLxi+PjuITVuXCOyTke7RXXrnMLBdKrgYyiCZFrLkGUXUgq5MFO/mDNSsIsvaKVJTLOtc
ShQexfSrRJqQa/l0sHjM17RGEZ+4NekQBMp20RISrnkGMr3Oq4lmQE6KdiU09Pq1K3aQB/A5mTDo
ktTcT3VqHFJRv5Ud+QkxIZOsW3n+qrRyW2S4Ik1aySTPTAPKbfuWjyURyv6s5zCLYyurh0hM/6Fo
WwP0nK6VGl5k2zY3MSVyoejVL4Ysf7Im61MORER0dujC4W0wwxgkK0C5ZAseD22lP+KWyT9d1d8U
7O5DqeGqxxMRIElQLjFqxncIZy3cgq2pYQZtIWccA5cZEiRbg5icKyan4WRMsr6k9JFRotEBl3hk
dlGNY7gO0fSHCPufTEFdXrjho/cTQJBReNE6K7jI8RbRj19oeaC2EOL0Ww9cvSbviKaQ0FZSI1vE
CvWQwiYHUjB37vD4WAc51vmxQai5NPoCzYAnq7PukgBNHGl4dFpd3eHPYFA3sEx1lilPeSGe4iy0
XxS6/a1OFWpCfWFDSeVzNo4Q3xQ6zxRWt9NPBlgczoO+oY6EdcuN3pYWBVxEBd1IJOg1dnyOAynm
RXKQej15QZBC7nwavCZzuo8j0XgFHOkWhTmNHF7aLUffc2bNhAbH4+nS6QoS77qJG2vbGTPMuo0v
lm13Cxf7CH6i9pyTF88qZu3dGOc3Xhu4i2XFZCjwQXfj1XR1SI6y7shGqFpKPvXiBwxYjLAalnrs
fWB9ioEOIc6HhNGkdXbyJrkGyVsvzap4KA+CJsb+bw78q0U/63ZBoe9RLl46DaElWS6VeUWAifKi
8Ye10g89jGd0rRq698LfTpNOsqMcAhLckw5LcPCrg2UV/MLkhQfM4Vokp3jEhdwW+efkjye33vo+
CjIVF6fEca8WQVzS1T+TODDOWooIN4aKQ6IM4kR9yg84qh+FHX1EeRFuWv+B9ph6nGJohXltV04Z
RxKX8iD9iRSIeodBVxA6B1SMyw6kHKzBjEZomBwr6yg6INWjoVIYbSGFKQIiJ7Nep3mckogYvyAi
eISNnD9wNqT7PssPtt7Lb4WNoNEP6p2pZt9An26Zn2Lpi9pri4vwGCD8zvt9EhfDDphmX/rjy1QV
46ozsDs3I7C93CvWYcAF1sRVMXxAM8uknHFSK7i6Xg6WDGknwC/L2LuDVq1K9DM7gqngYI7ySksD
+31epxyia3hcRbaqO23lOx9ABCEFBM7My+wR4bjNzDkgd87tD0nIx150obYxpPemleLEcv5TM/IB
63AFloPc3CiJLhApV4lG6c46cklJNzqOHnFoek23d8z6vQGvLNZPFR5SF3Fq67vNWirNQDLJ88d2
wtVhyzfidgM9Ldo4Hb77QNSvmRESeOzQX6/zs47+csVd2R9Jyyw0hJcstAtL16tVK+B9hklCL30e
w9a01q0CRRmjWoB34D2SpmEWp4zfJWOIoBDGufGhysVPAffNpqjAuPdTeyl0vI8Uq8nCsHVKhwLW
V57xWY/eNU2cRRuE+YNcmCtx8SuHgKbBTotnH75GYz0hFXqQpMRq2WWftLd0BPn2RwO0x8mtaOuO
9JejhoYaZgmrZCroiFey82jmpuqlM2dMSsa8iLECPxvC2aZOgHkMY/9tRN2LA9dVWw0t4Kg6eQqq
X3YTVYeo5BHUXLiPESYDnJxIiF39GwE55hF/6HVgshdOYXotgx6ufrXNTAHeZgo/RDdJEP3+JUcw
thtyb22rQN+ZDrsHIF5/02G9BoNJPKceYPbH0O7gb9oMA5LbEFp+FTpHv/TTZQIQBa1k5N3c3GEj
6jo+gpxhAMkSi8SYnb+04leN/xS5QQoquzvbQKdXmZ3O9BSVz6cCbz0Ugh5YCy+XG+JYEt5nUZbs
cm18D9q54WZANu+AaepY9Bd0xVFs0rQtKnDUWdpuGfksrCAZ1tagU9iltsuSpU37sJUoWOt+Z+aJ
/wLZmhYbuwNe8y1GI90PraOltxP92/JDI4yZ3GcPwDvum1UBzfUwFf4NVZmeFmtppQ/dnKqLUZri
HpOhYJlQ7plWX7vGPWmy0vcOufY8NHM8uYCeF80WpC44I83ONn3snTrR6oSOAqAEoe3irqlzans7
Y3ZXs4evM+xcG3zEMCiq57FR7n0u+41cGUcNC3lrWrhyUQexndmLxhTxWi+rm16M7d7psU/o/nSv
pyA7hVUaLHNsYXY9XqA3eWcID+FT6G3DiW5FHT36sAs3Nky9evAZQPhIEcj0MQYeSvy3xb4a8s/C
90/SJmYNcrX/KMu7WxLLqzLnqYnT91Q2T2zuQF/JGtEIIliGI+7dOO0/xqjFLZlQX/kSvtH8qeO5
zgx7VxfElpDejQg3IXrBxCYxsTrieuVMG63DIfzN02euY826VDwXPLCoUdMmvUUjlM+GHWfDCFWt
DLT7UVuHDzvS6ArgvsirirqdrvvCQzKzSvOAvm7rmwsrb/x1SPYZ7J0+pGAJ3qXVtOvJtoZtZJBB
X5blbTQYRRRBs9b7BLJrGR9ylGOrIRGMQMJKUSJnKYgnNkRXY+8HVIE00z7hs2QXdznHIYq/O0HL
Vfb5KCp4s5xBKk7/2UEEigJIkgNluN2aBb3fBGUDuMXG2K2W0avqjfEGHP9nnzBCiLp+48BpozqA
qymw5LneXoH33vUYEwpC7xcSVSyLCw5qR9f2wRug5NfeBwLpj+XHpBx0ESol4aGMSHxZ09mzIcXr
aokoiJikNAFJzQknJn6Pz33gafKbMxzApRjSAdSXYEH3mvBicMZdWALczzBbAFN3IAWmwWDixtNe
4XLEv4TYU6un8szslTnkD8cf9F3eAMr2C+uaxfhLJRNJFSdvoJfNm902xqEAqm8mNDs7r8H4BltG
+dMPP9bXlum2a7cRr47RNNyZObMZPfnRe1pzjL34ECbePJ0V2gkoqYZHBs1FbiOoaRQjWI15Ts6Z
eBkCOt8YZV0TMxgCedfJvAxQta3CAfC6wIo4pmK6I/H1xERqQkd2J+4SZKdS3weOC3vTUDwgLu3Z
2I9PQatfUJ3dy9hTR0tZ4jDEzU/26GQNOp97QrdfhJkYqxZl4EKb1xyweAitOjiPAp/fMBKs3NWR
v529GHk09etERT/9BO4LTjvgx8l0y/DSdhXiGHL+nsM5olibDm5bPqVaREKDl0BLGYvPNKfOSbUq
OjklBeDwGmnW0vOts2OE+rpzZjcbHTB2TgYsVQIS2lVPKpf9Sbn2s2B0mArEysrQARmyzgD998FB
Eey5dDB/d7Gu0e2V3rOfVzsRpt9LlZZQ7vXhSkIfgzVsQ69ZEK5FrbBtj1Z2gzoSHYw4J/8m9G52
lesvlWrfmyBOfqpkuEI76fdpQ8aRm3v0JlEiHL6++nrpo0weRmABDMj7VKzVgJQCyVsDN8CodsZo
x+ekBL9XNq52wbKu1iadAM6TeIU6GiTMI9JVktuQXXMiHroQ2YlXYfRp02Z64V9w9svH69d/9WHw
MoI6gvHYkAWT6i/8ujdsxOLiQ76A8CmaZZD2CrGgtKNFloOd7Roj3TE3GLcepI3XJArO+mAPP7Cx
wduLx/KmsCzTtk8hTuK2YyrV/QC6hWsfRcxKToM4krrY3URJGpMubLnPU40xkMiuPuzqF3C4wQ4R
hLG1uzjAXjcg4w+zQ99VJGhyTM0OgQGSirFuuu4UR6sJpeVKKyF3T+DnVnYcKTKfhSfO2BjNs2q7
g4aO5DCY4YkA5P6W1YnaF25VrNAAem8tp6gl1EW8bXVAjcfAF3WCfQCihIwkMC1gzNYnvGRwXsWE
PLRGb9iYo//O8jKT4A06Rg1SbZlH3mG0vkH0D94bAgyO2AdxNc//GSpcidYYlntbr+wHeT9H6XEE
q6roybQjedNwxZuNFr3jV9W3dFQwP9pD9K7NvyPU2Pw5P+1QcGsvisaV3kXpuxcZHshFXy5JQUze
bSfyoXom8SGFeaJnOd8Ry16l/csAx/LSVDgBSrREvJvGWdd+7a2KvI1A9YzYnnvn7uqiesf9eIsc
I3hk5oh4r4leOaqLAwYHvM/cE0er7w1cGlaIRiPv1Hs2xiNiInYMnzONHVSXblAC1BrLGYNw6yYd
BzYaOXSrCcLsLdDyTWmN4li2jsUAJQdj38xZKH4xbuNhuLhWcpN9Wm9Ri52NGoc0MsT5+kqTeSEI
qw4ovacX2kW1enVz55c0lh3F/DTjyJmvdbQbwr4cmCgYw5Ubk7H7hNOqZuKZ6XWwcUj+BXzqXgdj
0I8BRtLW1bXTCAaZBVW/dqIacMYWrbZHMPOmiUq/Vjb06alogm0gwtMYalR/nYR2E9BnDkWc3f75
UivnOkI4rHCvM5UCCeEJGrHmoYwc4tUSl6FF6l6DEv+amauTKdlR1KPVbB13dNAtkQNkG9nPBnNZ
NYARpw+QJ5uWg8UyoE6K13lC57liT/armoAW3zSuXy9CBeKq2eBFpNnuh9l9w16wzDj7bWGvEhTi
zvCsqEZLw7wxds38lOjouxwOTIabppc+t60diTI1A1fkWN228hAeZDnSL30wBRlJI4dxgzPumN+Q
DD+aiMDEr5eptV9IoEgp56Nt5r9xHZKLFeFng2SZX5PCqDBVasQFx9yW8SerdHPtn33l/Z7wOFA3
Rs3BnqaHSVNvIREwb6oUH3ve8IQVDEe0HOQ9qSzh/kvv+v+tB89j8eu//+szpxNdjY9fPnEVf0sr
NMhG/b9bD/bV93/95//0HdjmP0xDoWJHGIma3JxV9P2vuvnv/5LyH7qctfUC8TDTU0IK/3e0oen+
Q6HqhudqS5e1ZDY+1P/0HQjrH7rNcNxxdcs2XVv+P0UbfumT/yJbNRXcQNexXN3V53dg/aHxR8eZ
x2DbJ8JNwnveCIBwc9FTzY45z25+EVLKile1Z6TddJoQBVKEY7YKHVWti64/1zVBhRwhllMBkyRS
M7XNhgmkE74JbEQSxL3MGNQuckP7AQr8WS+MEwEl9oKAKndFdDrSiwpb+l+u//9gXjD/cA7QHXFx
dbDB8ReaaPlnve5fhdnU03EM8JqJegAqjg7BtRlJmGlIA1mlVt/u8AGli6/ROHLF7OzD9V5g3PZf
pZFsIEFWBw2jM4b91sFgFhhH3UqegN+lPF0J9tQZ9t47Cj6xR56UFbgcC80ygepn6BwVxTLpPW/v
UJ7tK5vtZkDzD//hVh9JOcT6OQ0tJQvNFJKH+o0kswMlitNH/+FKGP9yJSxSMk0psHMIzC/qDydD
Y2OybLnqK5pu5QbLZXs2c3ugQTH2h8aM+w2jUegq0VBdJQOPDGFGyyczOdNZp9WOX5gdoEuGbhMO
AUfIIrSXTW2q/ySins0cf7sX6Tg69JFJaJGSiuYPs0dMCaoFPme1SgbaRlWhd8nJqElmcU4yGM+m
ck6FbJ1D7ZKFXTkgxst0fIuE2+0JeWChLjm6+C05VSRcFnWUw9BNoLvZyXNYmATwDrTH/v19Jv/1
TVu65EE0ucpIGucQ0r/eZ/gYVEBMLcoN91zH+acBjGed25gbbb3ZGq29sSxuGaX52Ck4Rmzp9sbo
DSOyb4VgZBqm5OaNFc3e2kPq1A+HcLAxJDbBcaQtJ0zA102LCFgzCry91ked6C+O1WXPtJAvQ7aO
AINqRfWTRAdOCO50hAaFzc1LwN8qJpaB2+4xFDBWjhBzDo7PtI7t5t9fB/E/XAeLRhcJrsqU89P3
9+vAgde2ufNnckN/wbGhnkFenJgxHDutbA806EoH0HFb2cWGmTrXYdajMECRO80MLi0AP8D9CXRe
ol38Z5JHx7Nrwu7LMowj6te/f7vGH74NU+HZkqZj2YxFlY216+9v16I6b8KeRQooIEfuxiNAlOyU
xaTXIf3QJt+adD7RMmrXgKi6regMn44ZYwG4xuklcq13EWTakeOP+R88T0L84SWY35zUMV/hB7Nm
Z9of9xTa3QYdvE2ugyLgnRiM167IG1LfAX24enSzu/6URUG6K52YTJgIFLMa5Au1W0Atx2EE8r6/
GzqX2lUr8nXEomKLNL/UxAwW4dS+OTSiEWwATq4HcJBugkgx6+stnqeSswej3lgaR8wCWIfBbXAl
3TVqHmcr3a7f+nkcH0mXxU59khpky4CM9X025O9Etj6Y2eUXY6xXOuvz0cSEu7SmNrwz94KTZIsX
W7f3WL4YIZuSPA5Kr5aiVZvb3HHmtwfTvaZtPJCFbTBUL+CAFRTyWZTf8j7+SNImv5ucXdipEHhX
hfNg6Iv5ITa+902oMb2zbLA1KtskSfg7d8ioCxH7M/SiZVnkfbbzunDlc7g5gI2cNc4uTNYCbN/g
suwATD87I3jooFD3dGBcHOh9uZFx16/5YQwmad34ftE91ZiqFtG+rXI01GNKamBO1JrjMsNtYqSF
DENoSBNoRoxmtWQjJty6FqSpmPJcGxFZh+j1j19ftRLtHvkutzZFykUIuZGGNV2LgHYNEapJN26n
0mo3MT3KfOjwUqm1Ysm7zVZwXZHAGmpe81YaRrlO5iSTdjOObbrBcys2js9grHESi52qyrbc07i/
c8GUaqgWRunXxx5b2wKtQsjp0dUOySSAqXAPffctteUUBfQ1Ttt1kBiMhi1D0PotbU50td68cbrZ
pRkcsGqQS/gE5otlYR3CMP5NEHOz8vmdq67V0gO6JFQrdCCYUCM3q/xi84SKG3cC1IE1VsRjY5j9
Lpy5g2WkEwzQ/RwBJgjZmh9+qFbghgzI7iHvAVHXAXubvkJyDKjYxj7mTjQa7VBbpz2aopnbEBys
EXFYE/tsrz49z1gj4rBL3r0Q2WOfGQi9uhj4KbC8p8IF6YlIAai/nxFq5lQ2XLZIvyrbss+oQxDm
t/eeu+iUOY64511mnacyXAUQCTrR668EvmTnBFdIH4gnzcqljebwriO4vjb4zS9ljKHipw3B8NzP
DzaqOJKGmogxN8agbQlLkKB5QUS6XtsHswcCg1urPRMF+p+WmD9XGEySLvMJA1mjS4qfoL78666V
jZPuhZCKVxWxzJ6uHjKlSefFcu+0w8RReZ0LU9ERNod7WcRnR3X3BFQqRYuuo+MlCUHLbxLy8DMq
+pTxGUtN4TITAm3nkhGiq0aeI8A1/2mf+XPhnt+54DiOTxbOjPNnXQfjJfDnvXhl+K27bIFipBbd
Ri8QD8oCzJQSX5xbud4abE8+P+Yhn4fhrUjJ3owhciimubPyuS42KIj9YzSKl8Ecae/Gs4AoxLBI
su5WI9tip4mhXI8d578sLdf/fgviev/Lp2AKZdiWQ2mGbZUb/O+fggTGIuEY5GscAhaO8Z4TXCXf
Akzkzy6k0DKaumfL63rELdorLDt3Z5Wwo6wBDDQzDyOAvRp4VnHoPbGfyvpXBEg6J7N4HzuWf8KI
kq/Ia0UYSkjcym6ZFmQkki7M3sRQWLLm6K1PFsJ4ioyqveh+sWWKLg45Ar22UN4Vm9IK1picIYec
Vv3+qbG7M8p78g/AzaJr5REyvNfchJWLhPZRI749kNa4JbWGO2Ew2wflWX2DXrY0xqJfVFMYn7m2
7DppWJ68EMRzVX74tNW2YJnVuSWywbOACPelqI9N7HiHegANqUOlhIglD1+CyR4Da9fX/kF6fXD6
Py+uAwDehxj49S2jTVv02GouyqMDwYWQUGtauZhmzbUMl8KscSFFJi1rzV9PWphszZYwHDTi/WEK
6x8E2ZF9lyr7ECPtSXLcDlbbBnsi5PZGHYgj87WXgu0QQG5z6vIwp4Wy52lhXOaR7T3pA0gnl81K
G8mJpYtKXiCQORHcMZw4x5BhCbKs7NwWfXbW6jRD+3F0C7ScY5kPx6ajRrKrn1/ehyQI5ZlWCOYq
bM+SKD0ZrikfsBKUMLRbpztjVNKvtVlMWzoKBs4d9SMap+Jc6N3Ll08ltrpDNiT+sraJHTBzYziP
ao5lGMdvXRVYD01+4rNfSBdi0jhrDfzeOcbu4BEoaBeYbUSHGqWGpNyM4tBUE9h0Aaicu/zuQUZB
Rw8FMoK+BW6qpAdJmgFga+5Wr/40KvN70/cfsbkLwrTbc1GDhwah81iV7oO5drszJRyrVPtZl3q1
K4fCoq2S/GoCpDxJSbw1c74fDKksbEfTRSf8GQcyN0vcJ/R6DSKRi2lRDn6w75R55MeTNOqeSyZK
ZH2zgxule4EzCXoEGdp6IpxBE6jeorDekDT2whRCBW22tWSFKtSQWJGR3UrjzqzU2vatD1sKZ5iU
aXlo4vw0iLLmIBmY6AXatznSaHAloiYo0HZhRtfRJW8nktE3liEazFn6HLaGvXVz+ymGZ0M2KJrl
tsvbO49GPgp/33Tlpcsj+/jl9PHJQmFTrHZtNI9hMv3Fc4i6jgNJJ5ooMtgqEG1GC2UHOBeYsG/e
FLUHpx05PzFVYoQWbrjHcOTKVdaidBkqJIluOd29CXsAUyaQNjFTkUIyQ5jQazrxjg6uv/OH8jkg
nZyke29RY/E5QkpYoImPUv7IcACanUNNlMGs11XRvjNWrKz3zoibg9GbhJj0xbeqaY/ZKD4zaME7
O+npeicTHhBi25b4I8czSxh2YuAc68CWLcceXrJA/kap8tlxsEJYaHwTpge9rUFXSIf7e+xoGEsM
nJtcGcnvEhtkru2JAu29wIO7ZUzCktkHA5mDOY4v/HTLUQubtdboaKKc8idMjukSoWG+GH7S7pJY
eKRAeejBUcFtzCYPdvC1YP54nfniKcK8w5oZ2uDSMfXqHP0iOpPyQAAwGJKq1kOcNv1vJmTAbmpi
Nmmvz512gtrGwtiOhUReka7KqMs4QtseCFRrh1qrumlNCd27G6JVHHqbpMzdS59yyaMhuQvByoiy
/pVFSNyVqPeTlrzJPE2RaGQGFsHcXoWNj9CmbdAyj3GyquoymskQbMkd2m5yxbRrQx5CIYtnAOv2
My7Dq0ZX+kBVcIghspzsLB3OtSVwVDZMJlT98MKJsN6GzoQbglZqa2Jp6lZMB3g3y7Yde+Br1rK3
NfEInvSufKL/XhxEaBB4n3UYlcb0URT1d73xzVfeLyLp8CU1MGkVtKEXKqOaT8DpbJKIVIZE1vYS
fUF6GLPRO8gQ/22ZF/qjiw39kWT4Svrse0rm4M4civEeuYevjKZijmf6+koUFSS81IJMCXz75FSt
efr6SoHC5Uc5KDf777LKtY1HKGHNjR5Hp3EcPkhUHxmv5Q3HnCosliRShGhKTb+orjie27XVA9OK
kxYXVSr1c9kqYGdJSJ6b4ayoFYikZDGBKcUfdhDC13ZBOSH3ISW5LvaIGp4sxFxnqhMfVkH7g9mZ
cfaPNcKAHl1SlZzZmJNzN3rJPhh46JmxHCek0Uc/ZqZYdWrfkDXak8eNBby+Tnm1LHXgvE1ieacW
f/w/X4YJuuPX92LitteJHgCSZCa+jmL0ebVOupUXexv6T+VNuLAgmEuhxY1eg1mU4XUkf1AXFzNR
WV3G5AckgXvYV3QyxGAwQh3n/z8rbxx1zHXdG+nC8CSJDqmnTv4s5AD2nCyHyrKWanBI6q38dK8H
FeoNUbx3OhmVhkWUvDuMcsFMWtvSDmsvdU0qLkj+c4uhP6z7+hSNPxj1GXs04R3ODLwpltT8Ez/9
yWYtUpmXngHFDmude27Z6az20u7geYVyONXBixNOZFoBnryV7Di6794Cy4OFUNTluZqIKBgTuWUq
TXq4qhtOlxMY1/5gwrC91Jb8ZrD2noPWMPYY0qBjB+QOJIOpk7jbZesSTMsuqIl5690wxxKh7TI4
kJ8MfAnJaIkpiPt4J1Pns/JJwRtG80Hzrd/ZHeA81zTRbutGeMY+9wtdmfZddd2zF1b+T4SpkoaH
DO3yvSE7eRV62PpSSbkaWlBM/caPt5YfTXvsy/Y4jo98AJbFgajkcsY4qM0SNj2A2t1g+eQm1rX4
aRpLO/bCD7ZV2p5luseUQ4JUYL5F1EQw45JrX1d7IevwTSk+fTUSQScJHTBgma/iXvye2k4eyePj
KDEzr4KdKlh3CZBUu2H4CRwDDl6md0uj1EE2IAfV4H64uC2ZuIY7d0TeMhmJf86uRVX/1tShwiAt
/hdR57XcuJIt0S9CBHwBr/ROJEVRlHlByBHeVMHj6+9iz8SdF0a3us+RmgQKVbkzV9IbQ6EznfO0
zl6kHSaEhmC21ZXirAPQVmv8DOcH1HiATFZEKXtQOyufi+fFUDbPYzubmHqWHqtUyPiIR96pMNtj
kBThTFZmtjWKYG7HgwJVF19CrvQZy7t7LoIaeh1bPZmoANNSR440G971FhjBOCTjj+2UK86xsNVp
1yOh2UV/g5BvNEd1mRe9d8Il98M4EJd2t6BtTS4Go2uf68HnzJobxTX3MRKTFCBsO5TGrmEXHo/2
PhtduHSOg6AUGXca3p9tR4Ykeyoxt7Gf7whmvRemq637ocJLQJDwaUwZI0cFg3HO5NQIeXX6p6xX
za45nSTkdYi3vDat27wT6QOSPHTl2SD4zF4hF9ucXqOniX/Y8uE21FzcLL3V6wceRmpLl4u9NXDr
4rvkfNRZbBEmUasTKBOa6WXsXeBdGvS5xM4t1eqGqJpKvmw3uKjKIh1hyvHFHrF71ehlwAwOvkgo
ZoCIt43Drv+xhf+jORHm9EcbOC3idD4zWnsN4aktmJE7z3YpqJ/0y+lIDa61Tmnc3LtudSF/kK7s
wKxI3sj+INm8r2tS87gfNcUN6HQXznXI75NZLMDwj3OMOgS0w8JnnfNph/TA2FFlYHw6tvOR2G35
44Z4pfMwvGOXXfgjcSwkx5lh3UpIdQliAh10E17XIaO8yLONO6mzfWnSHFH6hBMogb0KSiC+okc3
hINThOMKytgYV+0bSZd4bqchCgzm01lInp/MF+1espAdHad4gxtyKsvEKoszBrJsVYUj+eA67mcR
Ejxnkbh8cjUy7BLPxj7ROUAwYrF3lGAXuzQO9S3poGZvjDaovbxeRlGmw3shqjSIZlmJBqOHjaQD
57tbiFrQcj+RjsjjkhrxyKO8r2nlKqkqSLlOk6GijDf2hmyIrasRBMWmo67ooLPXmZe9wCDKKPpA
g8t6mHJjppOWo2HHa7s19Ok/VpcCNwBz7KyIh60el3+0fgJ5DrHYTbGkjsiBWFEHTI7DJD91uHLW
ApQ8abiRZS1Jl8NInWbTWsOi9okKOSHEd2QOXLZBkq3dtvjx+eeswoBW7UpV+jyg6J4huRhA4B1b
5JTnPN2bk4sT1mCNCGPMw8oBv21OlEtqln4oxk4u/FTKrWnan6oako1nai/d0DqH/71w2hxX9cAg
+39fIwvChlHUHRHfAdB9Iv77Ih6/6mwbR3Sum6tKhvoBA3kYWAdiy/bh36/+vcDn5r8RdX/QQZyK
UOJ6Ue6s9yg+W+S6tA7/XiRY0QZM0Y7kzAvcVrnoK/OtdEIBNZ9ekEP9/y8uIaetsh3Kwhu+TkfF
0gx7jNa6s251zdp2OqbDwvckCQvLOv57iTL/lpDM1isG4qBPvMO/l7DL41Vn2MXMKFK1141y7xIG
2zQSPqIZgGdXhUE9PB/eModWBO3yFAQJi/5EsSJCxOO1f/Ckq8oHidJUyaFonBxAFWfQ0i13Jjfg
jsNrRtAO24JPvPtQ6M2W9Jr3bJYRipjWnfGZwtR3wtO/38ER6c/EVPDBlrZc/ftaIHCWtwmfvTZq
/pGlrTqW+HWCRyewl8rgSG+0f+Tjp28CabHFwLGgLcr9T4aCphqonm5hi23CyBEDLPjrMoKH72ev
vugpBh7HM+JJ/ppbJeWWhnj692eJ4ClpGE5NBpc/JL8EtpSD9TZjB7mTGYVSvhfqpwzDXm4705Mb
m9Pp3wuxHs7aillCxuSHowZ/ze3pXM5S/wqp7EMpvT31idae/v2qNYHT1lB0cWD3uCOyPplrHdpM
aLhE88h1PQMqF8+Ba7xaRFD2Pve5qTXVEQo+VNDISLZDXxU7UVIRhg+DDV0R2BuvQ/rS24w+5EJ/
qQdpLCyDZBSZwHZbORXFI1We4R6jDxKXofcOauZZdE5/13GsM5DWf8A3Qb8Ed3mtCf2susJV2Pz8
do8kik2zVy+lFM6H5p+gX8F6cDh4WRJuRm8agEHwX6/kWKdYyn5p4QExotE93ziATuFOo7UyZGRL
E+AwXmimkKt0HH815KSVyErcX3H2x0NDzanj0oE+DdH+Py9S9O7cpzx5T3dZoHJnV/dZu5Lc5viX
wE5BB18qOnD0dEyOQ/dbj7p6YgZqbkwiPF7l5EurVOFbSpxupvjkD5SLhm8uVc+jKHFsg5qgCjee
//tbwxT568ZtXwX9VZiHph2VdWS9R+ZqaRZRosTq4Y973+j7J2a52TEtYaQTdjnhRX7809gvu6BU
43ncxyldDxMcE9735xzd/Dn1TOzsQdvu/n3tP38gIZo1fs0PXby7Smtmwu63k24pviV0oO6UgJZe
1jYlj1lzSFIGDLWP8WZgpEKpWbZy8jhcRc2wy3G6A/WxvvOpuZFixjmPHlibFODhWYQLXROam5nS
YkMBjBqBEU9tWNOFYYCFct2tgXyxJajUB5fcBrVThP6lKvrXhnWZEULprqOBk3YF/N6aVuyO0kVU
Yk4eRfKn+uS9Ju05q7CeS4MdjJcfUXSPtl0GNPOl5MTK5Lsykn9dVc1ScinYCkKsU8U3h9K/labo
FB8LpiwgGDEyWeGwduEx4OVx15Dx0j0JqGOgs4+KfqlWYhAQs7OmTXnhc5DDr8jOv4CL1CUf4gH8
5y6GP6u2tWO8U2DkLgpSmnNFyeKsQuVcZYBKUO/qJ1yvdwOEypot4qrF4zVLIm9YVnn9UZA3Gqh1
FIF/DArrw0jDJ0eO3TGh5q0PSFQM2q9Ve0cpi4XbjeLbDWHvGVG0ECCbtq5TfEeR0LbovmGsM5Kq
ppUlRnYcflHO2UA2pOFpWJiqMjnZNRdA6A9vfZTkV8KHfzXxPh+F8CuZiDRIQT1oaoMJc3ggTHYY
nxjm5Uvm5N3C7R0Jnxzrqs5zZtAFWq9HPr5ObVqtG9tYK61M9ljNjDXojpjVvSQdWkYkEAATLpto
es4N11iSBDoWMq+JsT6UTMGQrQTN5ZW3xmmxNXDmxHo8rYnvfBshtmpDN6nmmtY+9N25Gchw6Q4j
CWOGgvlD4/K28K+suV8MFvIzyUuWLrhOEWD2wShPEC7CKAhfgkJCA24PlrDSo6/aNWkiCrSC05QD
mjers0yzjfBJc2a2+OKs+6nn1rqtxRvy0BuBdPQM69cusmfyH9vB1T7cB5oqKDHRDSFPutJemIyu
olz8kLElKjRAVY/qJ9EZBxW6H6rrtCcNQ1qNHVgWpTMj4rLO0o5SPOwiuGrmjvFAO1kHnXGZ0+MU
tM2RUi3aPWlSlLNOYABXHMW8Dvt0496anAiLwzCtAzJbFPE9MtSvNujgcgVPGoiCPwhurWAsjblz
QeP9KRwT2u7pLdQwUQcAzRvD/crjhIdOwfJjBe0W89BGJYO11OlBnDUFTmir2fUFt5Poh3c398EV
A8XNIgGLemrhYTcE+9E/XvBP39I4m6ux+7ANn51AuJZmduUCucVk7WqNWl0/VN9eCbSfYdRzRzcN
V1A5uOE81nj8ZuDj570eXsBEXUoOn1g4csLWQfMa8VjFWLdK/QBoqPlCleFdt+K1xyofORRsRjyc
QpG4W3IfAEa5eCaCBbItv7gZUP5WiYY0KfwNnTI7W6DC0qPSjAjSSUv6uBrNFWUFAQG38Qjrg5Zh
cyJMmqtPTBsXhLC4tI8Vzl2D8j2U249WNy+cqsw5NRW3ahr6ZVBCckcHnnH0a9k4R7Bj6NR2+giC
oZjWus/al1p9vSkq8ZP44tmRTCxBK24YGYApCx0cUfFb63SfLSigJC1OGe1ntc5IdBjrKw58Hlo2
k1h/7YwZkbucMPuk1/DB6SwY0tB4brQsO9hldQwy4AdWN9MkAQNZkRtvdePejjNrEM+lS+2a79mQ
xUNnWopyAxOrbqNqXjgKgj3YmfABoAgyl7rCsnoxOY8ktYH9m96ZWR+mGuzr+KbAC4JG+dJrw1jq
Onj7YWyJo6fdMeUSmRd252MAe4/TyV2jj61Htn1pPOiHPFd3FORZl2cTcKWHm76Ww8Ku+3VKi8re
8fKLQ/UE+jE7wIqkl+NEf5W0PXpsHnkm6b+IFTbLPRltansT/OM8TnEaUXNCemuIV2aC2iBS+8ro
KN3mMSbdcBpmfuC/PQoRvMLdDfIR+0mXMlA/nkaBQtsQW6ToflVX+LXanOxFxNcWNW3ty4A8KodT
oBaRd3SK1zwyzoh12hMZopkWxG9cG94szyuaDdwh3gSR3DhJip8NprakyMF85D5DNzhoFFkT8fxL
+7ClDY0KmgbciqfRJCfYfiAZmkX85ALdpv8M7pbZ6auKG2gx5v09LiscJn2yz9PxqTHaDxqmdY/y
ZKd5JzAcIbnQ3hbSTzyE+saOzI8opH+E5zraEqkaWxsWIYoOy5TPvVsXYmH6yRt9Tayd4V+otZ/I
8dWT48Yw6xXs7iFc67wL87iZkpmllWsdAMnSzIJXyRimrN3rFPu3FPwBXiTAfF13M0WAYwq2hJEm
155CJdc0Ia90GENSJ3mVNv4SCh0Pyg7QLtBEM3GUg3xTlEM/6gEqjl8k5g2T1PzAPy6gEvkhXqz4
8XeuG25jykEwn/2qCgsBhSHeLN3bkupnklsvoczzQ1Ty3YsCSgCGutUDGDWSit9Ly6eiJqJOW9Oz
RSCT737aUruHsi7NS1BgAiErmtBguypRfbE2FOc+ST4K5IJSjij1sGsNatTilKJsOS2qLtgToqZD
OZVsVBrZnnvT/tGnBCppfE7pTpg7OCVm0uXtC6tgqdkDAwdqmyi/TlaO3V9dj28UFJ9MOhtOTfq7
NQGwTfA6MjUoLfcoewpC8+oR0nHJvSN3ETWEtuYmqt1QYbFijaZwxkm/nUn7tUkA0QrSyFWXU4TC
Rp7CNw7+RlIvHDIIWmHMGabsZVM/6aa2V1gNwtJ5JgOsLzXn3ufAo1yNszIJo2+FqmZR1mk/6mWS
oNY3WbTHUPYXKDaj5kTWXXO/ddd8Mg1prnAAAVctqK/IQ/lWdhbUw9TNtoHz0tkODrUofGOEeUt7
dLYojL6yQX8zMAFVGeIyhxRrrjEDtiWAJ7xb6T73RuCJVnRyaGKeTY/Uzb/PNcTOPLUjR/sYh6Vt
53wC8fAxPJTeMfhNH8d6I9GeBF3C1oRspie9ht2k0JBakPQnGrOjmi4kSB9UhBlEMNNFGUfvqaJ/
RoATjIOFwEHfGMPZjwLO4U2ZoFaFcu8No+TsMXFD/+/3UVfJPRk8bVX1IIMd9UXLwLDSnQZUXIja
vy/fRZ0Cw9VD2uuGjp+6GNs9gLwWPK/476+ES66Gd2yYq5JriwB0sA91XpBdhoztCIYCMR/ynH4s
9tZMTSvyzLbSJC1upiRJgeu01zSkKN0iKORIY9fWnrH796t/LwTSOQTYyV2zNnlOxxl8EHg1KlLr
prEuUf5khnDNDGWooywJfIxWSDV5IDdp+ai7Ge0dhKNZSjnKO+Wx2iYsvrUpr8CVkmTI+ye9e5S+
ER6/TlqaUtRI2WcK520V1q6xKqcOmKuLDColjLamy5sn+ZcKCET4f8tP2TUMDAl0d0EKG2+MudSE
es38EXytI1803brnppzgiGbM3IjDJgaSZVKXcDKQfDdl/BsMKjuPHpWMHU7oh+vHpYOXyE40Pamx
ZDVp2tdBuadAc9+C6BiG9jtDfE4a9vjGtXMwjb/QyD7SVHtWrceWo36iC3FFqwW5VRqSdXX3kpTe
K5j/JsyyMOVR1Xp0FKDAAsakgqESMUayZl707lfcd8fOptYsKb86TbzaCZvFJjy0zJNdVZNPzrhp
8eswr1PlxvbyHxaoeVMO96qsKO6sRjEn5OnmxmPTZGmUgQxnDU7W0u5ngZE8u7naw2/aDvmfFjmg
Hy8TruGiHJYJ6UuZ6eu4tnZa4b3lkXirNp0a7iQV2XRnNFhif+lSeSspaJu1zrmEYzArIvJanOoz
rALNX/FN3JNAX5LcrShAA3ZmTWW9EvR8peT8SQptFcX+mTHVTwHtMgiJXbXVabK8fWXSGVV6b1ng
/AoB/KavNrWI7kUyKdxK+aUJrKVWMH3IHr0WeTH8MGTb1GXw6raPMEkDEIT7ghiMOifG8JxN+pEP
MUEdavaalu+79CNo7HNXoE/I+q3RrWcnJ2qM1DydZRnu+Axw1NnHwe5XpNR2zkQlKk/475INfTdM
H4Gxd8m8seX0KGpAWOIdu6cAGUIvuMlQpvPs8XbUbX3TvI/e89guY1Swwq8YYKGX0FbkFle6b/Sr
q9FO0vorz2Ie2YyPFBDbr/q31LSz6tlvprm2NgfwcLl3KLXYonOiZXTPyZxBlsNC37yFA3iI2ABq
1PDlAvBoNMjdkES3emxO5QDEql2mRX2uiXvNur59bfTkhK9klfsNb2HAle9k6upF5dqUXEkS3z02
EbmacnpZsvUoHrX2XUi0FQ+0rY/9gog/PUKQv237vfY5M7LGTKyY1N2lv3CMzthaKC23zrgGLl4x
fSeuj8fI/claRqfKm7GQ7WoOEXFEbq21JaD9gfpFjoIhlK9i4o6lcGBZmOba1rmm3QHRSZJr1s+u
af/5ufZtlPa1zuMP4sNgP6YNGOd3uyFKBXLgTdeAP0MSFv7KzKZjGdQXolZPXbmhWusnsVgR0xRo
o90Tiayz3zgfJYefUM3iBxiZ3GlW+c9g4P8qZBaAHf3BWadRcxcxdG0zKPZh336CeHoUxjZfaQiJ
vcZ8bYS3qBoOSeJeAN6+teN74mlHhmAYRGhFKUb7Crchopk1eTVJiSnamixZfDLz3AzZlQ3/2hXq
OesLApwc6p3h28HvNho3jKv32kfZmdzsK8Dvb+lYNt30PbZZSZj/gdjP8peO3DWeM7+ZQ095j1TD
9g16eV/m85ps3MIxc3pKow/iR6AtQNX++6qwlDZjvVWaKtm/M1ctR30AgEeTFagzpqkMUslG38k2
7iYrgbIg4oYhzjXz9EefWw6+alLhvOlbRBm2gK1XUKaUUhOLOwZPinWbXEXS14X8U8XHgM40rGMs
Ie6jJd7X93jSv4fceekDF5pvwGA3RsWP3J1tTdoCe5PkFtbmnZv6M95CQNG+88sDYZ+wBfEvTcvS
R+KAH7qml2vsDhmEEi3JtyISGz/QFyItXw0TqKNJ60GHE3I6SJ6utclGuPE2Nv03QVOsNW5FCiIO
DVnsnnd4GtY6x9bUjSDsDNi4usNQ9Z9xUpzdFCOAn6JtuNug9E4Vt+ESuGuQ/o0DCjvR74NTQeDm
eIVR8KTn8c0s67eUb+mS1BpG2ssifhTX37at/eRN/aXnsOo2ZCAnkHW4kLVV01Cj5ZiKIXib73G8
FUuRRG81+NCQqWeFgIsi119UM3B6BV2Hb63etuJRuOpYs9xynujfYkZakBczAbbPNMS9WkblrMK0
5XL0VWI85cq5TMI5B7KYST9aNSbmAz+qP3FcXmvjryoeFEPOB230QFfJ8GfyjZMnr6G3iQt19ljT
nJSYYk2pX2dCMu6N5wjXVdsNG+ZSRyfunwSZYIELqCjVZ9WlX7bnc7B2KWFy0blDz/0WJgZq3bfZ
GVr22ZbNthuZlTVj/NJ43kcpbkXlfMN6TdDQBLMBuSXNvBOd9uqzGwtM44iBmCFj0KzGjBB++eul
NcxrRVchbWk+TQkGN2AZ0vdgxU9FxCOtNf1L6Lq3dgyv+LiD7GbU0618XMJgUsduMOYWtpu55fEp
RPdxwP/bm2HOglXwJr2awk8QqsJnp4739cTPZpB4LVRKrtNnvDFGMUxxRSISM07sHQ36bmmC8v9E
2l0hZc7N3P7LY5t87MCuHSnozIgexXBNBxJNDEe/7G+CUkpf3EDkhbMiZruVDrOuLK9wlpgruLde
QxzWNa51fx050xxS1rlruyu8Z8zS1qXz8zv38WFU98H1nvom+5wCQlRFG2xipwOb5pvfmlnto4jy
rMloNiaZhplEs5uLrninsmg9cmGkek7qsQIokDYGWAs0h7K5KeyMS8fh4eJQUZb4m354NCQ4qzbo
bqAodolm7HBLHjQ50FKXhC+pt7Q1f6HU2ziIMzgvmESyvsVuf2E1m4VjcBZj39GdjVwwTunWrajp
GvkEzCK8JI3+DQSTIgiKHPnWyC7tHLtGxhHqgKWbESfoZg8aowElddFtrJAseP5YqGyTMckUUTJw
LIyEXXGsv9kalWemwZDUYoVqQXPjj9M+AnHTA+9Ls6ojrqjvrGENJ8Y1jNxkipMa3q8BK6S8kEl7
1mhgmeEO0WErcWBJaAKfguxdRGBLEAiXYZOdZG79UsXSzsYUD0dgDtcIoxKJeGqcW4fhPFgYXfXU
VncadKrgrk3O7xA9DoUT8Fa/BQhZfuk4IVCy+Jji7HvI3P0wQYMtE+hMCCcIBJm37kMuzdhEf3Pj
5m5147UBco+pD8wIuNFLn2NTMF0EMNH+ho+/V0dQwuDoznEWcVppS6o2p+pY+RLyPcSMx3eOdczY
RvtL+xQX+YSvDkLmosmYy9TcuO6k/oRk/0zHPD8fS00q7kA4Ebz1dZQ3P1MDO3dKgf0NDRCqDPBv
1Fc/zPUAcdv4Bf2MVrdUbXFYMuZhDjFDwV4bVvVdKEBBqiD7h1XA6vlnGEob5uiNy5p8zSzvsgen
51A6bMkM34WmkxfvWPj4LGAYWPapBmk5A9x9L3iMOhOrgce/c4JwgLSYAR1snox8uuQFzlbXvqBF
s6mFrSNz3hSGTfUs89EZ2sZfEzNY9cH0jd/qNfKbHZD9PWPTeeTLp4QcFLQpptQZvlsa3mZNMx6p
G5pFjvfUBeI3mdD1hvxtwjsQKMB1DW2PM9R5huBpTfYKA5Muq7vucoNZ+jfu1EXoNl9NlX8FZv1q
Mq/V0mRVdTzvGgx4nPGnZQp8ZTYMJJDNWsLhhBwkIc3UzvjXuIqdTW7eREzFPX0SB5b3xeB3V7PH
7Gil7Gw1uWVePg+GGjR3eHIFGPFBC+o5YYN1J7I3N96nijkH3RPJnPPqXopo7wr/Mkb+Ccnls11r
kwmFRftBvf+Vefxj6tnaM20q33na6IIaoZznk6TSF+QkipFotHdi3DtmuCfTlw43DPJrTg1hV366
A+PHKJCfSeEz3yK52Dx8EsE5GlgRmsreqKj7ajV4h25Xf/HIyD39wzXR7IWWIR8kzz4uW64i7a8b
Cdz0w576CQxqwKyiCNYdz/FOb25m7tw4Ql0jcH5+Mz21jXPlZn4u/dcxM397yRMry5oPhJjBaL/o
pcCiFCDvqmD6C1i3+Bw59fLU4vZSLMo2LZcmw1VKd3ZDzVtvPHJbdlj8sMPdCueEovXTp4x7CH0T
MYS3y2ZGM8xrf9Yt8d5lTJ2CqvuYJrIkevcchLxjmC0QUfWlZRDDgjHwOur2Z8bYw43Ss6ZNP43K
XiWEu9YmZhToL/KxTOi+xUSgZNPnV6/+5L9Qd++hGvSvHqMpAuekRxFZ54riuESuMfKEMy0fPmsr
2mNqG2lJKRq5swwke9l9R5z6LZu1ycg70PFiP8bmVWTu0o0YqfMdNIi6TlO/dOR7eNeKrTTSS858
wotAtbIU+mX0GQ3inkk8M516oWn92DGhsJr8dFZSXEeZvKMeHCeYy158ZLj7FuQVPcDFufblq0O8
VQ/TPVVXX9if7gnHvnoMX7DUzN2eUQNIs2/yIq+UDH7i9sMJWbOpbngwLHBlHQat+6TGkeXL6HZp
AOonMHa0Pq2yWKNHwWYDoXcfJFyp7e53f3FvvWQZpst02cbTV/24km2bHYSpGJ1h7U5972s0q/ER
P7iVPIBdC25iuKoyWjIlt2RlUOs32VhqzKfHOjzV6VJD5nDy9CsEGUNke6Zz8JqVVchHJYzN2Aa7
xENCDOO9lq3JbUUI1AQc3Oiamj4tW23CsjSeO0cwoY8bNROOM84GW5+RdwXa7DlqHqf5d6r0V70O
f+I0CJeRk5szc+p/C8vC2BA+Z23y0TckFEJArLMH2icnNKnX3EEx7UxAPAne2fVynDw8L2Z9TK94
fd9zJRD4o/410AEjZJuwbLEUeIdHS6kcIdW47mlSNq41oNOEvTv/vdXfwDmCYgt2ucRC7OwqxzrT
RwBvkIrTuCHtoK3jqtnHXDLttBh6Cm0JYTVgbmJXranlWcXeuKWjY6nbcg64+72p6UDR8lVFAWs+
frT4+2euS4DTE3SetXdfSQ4NJhbQ/kU0OcZSrrQ0CUkXlxuNuauZUG0VZAYIJfKBovsZZXFXKsXJ
HnBczn71FK4dm76aFnp9q0H7AfP/yHH7FG3lqPYiOz8c+P7ANE8z2E35Ex7FuqAxNZYslRaTLkzW
vXea7H6dhJx04SP+ykKcMtZoLbcpLXj8b22ZLJUrP3utBpOYC+Ae9d6IOij9PVQuLYs3TSFpnqfL
1UtwrNcds+BOLDQooFw5DXbLcstQ7MPtJZkD+emQatai7s0cjd+07V5TaeH1/WBUeBVsoUfTIS+c
7LCUrA1mNTnzcq0qPoWh/eaa80rX1b6O7IXD6Alf+os1HHJPciGb3go/19rvdW5NsfSj+FzZ7quL
VeERsi8wjLrLZKDQ1hkufeH90Yz151ya0PgyHsUCbaUWZZ+8OWF8tRzHeAzaPVoBMBE62kdDoRAS
ZXrMvWFvO+1niQe217tw7iue5MqS14RBuR8Yl8Rufukf/5LK+CZHsygM2NqZSxjP6XJIvOZ2rElP
hEn/3Up9l+fxGtXxzSj0P9zjNZnl9Eyohv0+M2vDFR+N3WKLDlZmiJhaOB+j7d8dhmzi1XWJFwUT
fDGtlhf913K6Fs0DIqknvUM6uEufiDTcxQrL+qBm4KrtOVRLmh0k7L6aJhG/vnu6uqZj8DJBa48d
BfmmuyOGPQSk5KJRIwcj52K0AA000HPMJEY0w3KNMXEL9+nVsx5T4v5eGOmd8qJeV2+DTgKLiqgn
x/QJZ5QvePpfSq3ZUkDy+F9wqKuADvg3zJptg2bJPIUe2uDchIDwtY69i/Ne6NFFJ7kxY0mYZwkp
KAK/ucEi3Od/bTGxV7Na1jtyDWGflYyWHVBbExuJrmNUE+IuGjT2UXxh0OLfFnfdbOqqL1jXdywc
bJcfX00Y5grzHNH6tfA5muta9kDRNovUUm90rdG7+1jUlP7YTuKFtNmqzzoFQ9+AqmWOn26jLbAN
8+mGOLXE6B508yGduvBvAoM5E43w2aq2NHyFabpsTD3cCFh/JGiCOT55BgofRvjo7rgTQg2f60UR
BcwUB7N4aWXirEDzzBxnirZp4nnnSALsrPO/sZcGkV+1NssO5ZttP0ZC+PZDV1Op0EbvQq9tTjGh
vpN5RUkedTthj4CViBzfmS5Po435RPOHYjFlurW1yx7BtrVXdhvkay4SuKI50vAEw35Q6c4KBLVB
KZ0nqeg/CvPLpFVvHurw1hginoBnHwf4TjP4H680f1FDE5mo3XnxlgtviRD3w20cMlIOtqF0tg6N
K0ul6u82fbelubFtJNfU1iihat0nMSABiSb4kv5w8BWH6mI8ZUa2hTR/iYZ679MMMGKTYIe9DVKa
gCzP45HT4TpwEaub7lkJ+xOo0dwefMaNQlAFVjFYzXQGDvYw8c1ic9hq6ncaYgQi1V5BFj/1iXHz
ZQzsH5vsq6iYU6Wyc5ZOrtGKbrVrky7wWVYam9YpLirVrhp6p3B74tta9tFY6kWPpnv8qDRUNCNY
cGpqSNFdZO7y0X5SkXhtB+vTCe0Ng6Bl2MGMTdW3KMoP6oVOeqi9AYFSukApRx1RIQ+HTNEtF2FL
nRPUXY6mzZw9ibtt18pDgfIbjSM7r6ItGSNMy8r13xL7X4H1kFMw3RK0Ck/KFB9Omh5q2bxQwPKT
u+7KrZxNShnFeqS/ADLVw//D0eOhIM8lt1WXp7eMnZll4GVxgDgpxSQuqRS3CVnRpzC+tFHQPE+N
z0+Uee/eixqTv9YtSZsCuaaAvVxy0oHgRr80yTVx7w0gYdLYJDFs6cdfcYlLoP6yPnvUMWbBZMzr
nkshqaEP5s6V0VZd+yhEKR3aVqdQjrCSRBMFiI70f5AvwD7iUMQC8WgswAW/06p/P+6G6vE3K3A5
nblMR8sAIaxZm1rifWpVx/ayPPkFGDEcwvOxGxH5c8EaqctW29SI99aoUysZq/++GI/flobD2Hwi
JxIY3Hq+tchyNAmnOqgWU2w55PWq45hzKByMPSElTJAgLHDtjxc2fSFdDb2/nhgXntBijmamyInU
3gz7M2o+BSkbgjU4NVAb1+nk0XSgcPKmhjQIiZYZsGRhL/59TUaHpGqcAyfKm/IkfXRu1O1Minn2
Djf7frLdbkNk/j+/+/elfy/642/876/9+5qPRjdzFCAILwnAOTxenDKe/o+t81humwmz6BOhChmN
LXMmRSpvULIsNXJoZDz9HPifmtVsXKJsyzJFdn/h3nPXcEPpe//vc8x/5WxEkqf/73NYTOKlygxi
OALHOdYSvn47psh4Zief0TGOY+fD7/z77cronSPpDdFKszSxjIK6vnCdqbXvRd0SMH59+fcL+/HB
WNQ5dHplddW6xya8bVImfh2NxAyHMqlfzdw52la/HAcEwsj39xR6aOTnX3QAkkwEkEvNj7RaC/ZJ
F+Hdnh9a3MQt9K8j8TphT/cHejLDIszMZpJnj0nsuU+q//2onT/69zDIhL3yJ2TlIfJLuW3ZrOCe
ssnsMlTIzOrfY9l19pYLFFEFUZSxWYhD64y3yvJm3YzW2Gvwovbyv8el2lCpxUviKLq1AeZZ3zom
/4CUMwhBmyQh6owd24kAGVZPYCVT2v5jPP+SsQPcW3PomQ3ldYNzT8OplLEQsSNDriLbIChMZGuR
Q0CBs1JevERvTxHf392cWJRVnuHt/3uoVHkBZXqc3W1pbpgX5QbezR0mj7nXqjfY2MSSAYdTW0QR
mH19hYnTbIPAGllCg1v598sQSPKndIINIeedSPeMoax7n51IMWGFZIOc/vvQd60NMV/yOJZ+dCH7
5UHBkuJI4tG/T8WweP/7yBfNqVDi2ihTkVRTWVc8+9b130d1VaFPMrEUV4zIjDT1jpFReZuwTWGG
6p75VjkMoBBH1+d4fjh268xR0VsT6epCMUQcyfzpfNCTrZ+l+abpcu3i9sN3ERIF7Gqdvk0SL3u2
u6TZc90jY5sfagCZ8Q4hjEjEsLNbN3+JWs1+mNE3Yx6aPWgILx7Q6MrwHv9+G2H0DuJ6hk9Ywbe1
amNDzayX2vilTJahul5NhwBO+aP1S56wZvpCOWhTPBrmVdAlwiGJZ0KuIFgzxHPSNPVyIOL00pWe
vhQ+VH83nlizqZ4TGO7icUpzFqLMO0hSyJaiDJO9pzXOg6GZvrdwRy16K3Qe4/yLi6peG/LHZIZv
TH3iTQKSfodDRS4HLXRPcZ0hiRc07/8emqaaW1d+A84Vp3mVRBunVLMIVP4aYZHt/z2ygM5upIPp
sy0QDKeYE1ndhcV6SKe7sEWxDz2RHa1QIS3MMlRDk08eR/ssa7O5WBRzF6PO4ZErQ2ONpNaYxC1I
qmjUPGlFaEUCDpORvirLy3TtWqnhM/YtvAMuF/cQGIN3sDrrTAhAuzc8BQQG++zl9u/DaAxBtcyf
xO/cngfris6HMJx58Gfw9ap1ZhSblry7s94M6uZhGQBvikeWodbCypr+A9VututSlSA75iGd71nw
9x/k4iSHLrQ3TuqIJY694isBeYT62P3LxA21TV0az1Qj1ibKxbTgbTjHt6CyTqZ+/Ex0liBMQO6T
6J3Tv8/ntJSLEKTBQbqyJkm54Y01x/oidXhKRsHSyepZzJRAhUVphH/0NNjUmXnuAVwcIvaZN+BX
+KoagpQyCtUoMZlLEt980jUPY4iTlmvhOj0aaEc/pFld7DgANrVMmqNuU3r9+6VBQXuEQMtbFh6D
S2UFofos7Wk8/Xvg57Xi+CR82VFZvBnnL/3v6ztyMo++9Sd3SNyl2ubzPZMHKsuAljYxDr419Ney
gRal25iaTTYkozcywyvFb8fdGWoCtDG4gxTuNz1t95EG/rCwGVMuUa1LiK4VNDKbXYjCt2txF2SD
zHYW8jByTwde+v4XDuuvykZ5iDCTobf+g8MiW6TDIBdw77+/fawRC3NkoJjagmVgaC7dsbj3xC6l
Y0QYd/krMxN14mB/sJZcJBJbcvXj9sGnOTwlAz/KjPnOAq8hv8lFD5rirc3Ye6XE1E4J2VRdbL8O
lFMofP6MGcNWzOlXU5trIG41pUOAbuvkho/xlnsMtqbche9RPGUNavnR4jTTZf43NbM7UMalTWhv
PHbPIjJyurOKDDj3b1kdMhX8ZNTMXpZ/ckF8gr73C+c7d/0vDWkbiaDeLej2ls9AXR9O+RTsnRql
eTa8oCV561vvI4KZn7rVxumwE0RnI/bvUx09dWm14YJm6VPp3z75GcK4caq6CWepgnUHnlfdXD14
VP65Y2dWsnBDwZ6tvFwUTHaSBwaQFdrxXZPQnjohU20vfujzVGNIOgcZdvyejsGmauQfN2OylfYU
WxaMAuEzxCxwBq0aE8u8bn6WTrjN/fJoJ5DQ8oHpRBzcZdPc/Rgmb6E2aaG+gKocerfYNHq/k03x
plXTh9kC7I/q4dnR/S1J9yuOhauyeWcqr3/Qy1w7J3v2M+OCTBMf17QurGzD0uYqpoPVqJ2f5fTG
NVJdIk7YBDi5tvZUfpuq7mYboBam+Mhw6oKzfWW4aFUx/iv5Uljv4xyAY63kqI5GGTxBV0Z2EL/2
Zngc+cn27LebEF5bJjiTkJgUhvEahvI6pcYjQGeDzC99gd17jYh6gm+K/qJncU0ShU5+iP8zUG4l
o3bTx/ynYvjHMXGSTYadkelWnq/idgIVO41fucNyo5ENsVeYLsrkWcYxeS/dX2/yGTboa/K1FprW
3KAc7gA7ISdnk+BbjMzJkCGxUO/PRRyrfWbLS+QXWJo687Pg9l8UnSMWHTrtQq8e6ZVZKrsXfBaT
+an3vFD0BEkeL8S/hF1Q7zabCv8p44F8WiQe5PKejZ8sFp3O9KlpgV6Ptb+1e7kZ8vKzqKKBm0u8
yaC+ofS9lkBx7XF6plMhS+cKUPGv6Rt3kFF/vAxbF74HN6ZwJOvnVwbBkuP4qkl1SW9F1L6OijSR
trxE/fjSzskQ0/hGOOtn44zTIuZVktIb6U7/ZGc9fWTfbXgp7LnnfqRbTrDAP02I845BfxjjoACp
CwGk6V4sp7XYbaN3jx3wbvD9VjKm3ynRRhuM1ZkSMyozpIOs9uI6qPpkldMTDfpz3PrPvY9KCJYH
rp4Q70pH1nRtlqh8W/Ml15kFehV5pD6T9CCvz1yvFy9QxsHEPbEtCeVd9kEJyJstyr2QNOB9xV7N
Ts+1ZcAVrgkpY6w4sPlyNV5TMXkgI8fbos853lLqmlbKJ6y8v17p/oUYzM9crCOFVCzWyr9Md82z
xNkhlDHiX15EXV6dNNE/FP46rJeRQ/qflzvWiuUNmLTA23lG9aaNBPsY3D+smJoW+dkM5s6XtsMp
TFi4sejChLeGeimn9EHkPfMU+gXMNiRIFiYFq85yAp93++jEhvVutK1ETfAVxtAK8wYBHtu6kPu0
Sb6rzAuWw2AzonUIr2ApP9DgBYFGonVdfVpp/OY6mzwX7+TYovWJD+kQ/qRWLhY+uO/lPAFRlCwR
XIlA+57o/7k4mdP3NvuWzEjWmZuddCY6WSKCTfMOFuujrqsfs3ftdYtwzJtiYDosbBfxZPLfttVO
RdmffjBupak+vIH7XYbJ2ZbNh6fIJQmcbhHHBH4rb9iAtUW930/5NlQDSang5YsUDBmc72rJNhRk
nfUY8U1LFAOSrbBAzMYac+yXSe+fcmTpmOV2YZID2fFZFP+bDeg9iHehn9IewEUYQE9kWw7jeUIu
Oc7iyxUJ3wjcfY60YnIEwk2mpxmFF2tTdL8EG6cJ7WlQjhg/NMxsQZosMwtUAUQc3gmcC71R1Gs3
XrWe4Eeca+QTNGjTchCJvDGOHngly0+/kMGFKAytexzb1jKcvLOewg9P6uZ5BJqGPZJ/q3Le8Hkt
LK+CPeSjMYxz40toPrvG5CPzOPcaTNDhNO7/PVBRiFCfWwVtFEI+5j6Zzg2SieSzD9JDHadHO+I4
YCTXLMoJ5HE3IUkqUg8quNpFVf2BVDIsWH+2LpktMk/fazEuuyL9cXXeJ3X6Z/SRhkEeuVdeLpfJ
/PWnNjywdGZiaWyD2bM0wNZahlhSFkY7fbTab9TZPwOoGVIztonTHgeNdeOkNNI+w36b+tMJJBEq
swylpGYjOgy04U7wwZ7u1N3zz8PWQd+p7OFFYDRDCXgL494/dHEz7ACc7hKVJIeWeVAZVdqt5w41
QdlfhJtsU91BHB2pPymz7MBFMJ6awRtmQI5LrwepoeGKalndPIRFzpIRgf+bn2/2TsWal1y6wZ81
ntKh+a5ayRug0+21ESHsjgwSA5OUdwuTX9QCNiByx2D3XhLBrLPzmTA3gOyYul0g6uEaGD8Gaay8
mFhLaL72ClhaHeuguxJSnRN80GtQOkbM5eSa0tQGC/L5jGXCaoolcuBeNWfTBJdYVyOO3HY3kiu3
QjhwtoYAOJSLCdePcyhTo++iiHDTXeGlf/PEeWLXNL0EaZquyjp4r0MPL5ZX9lty1MTKVDX7FrVL
WlKqS6eYV5gYwOJfzEx8WY0QFVEH9tad8HuEvgulzybXz21J7hpjnen55GFLGnEFjVb3EZUY5RlS
pK+QgRb5/DYrDk5qvZZlm26jHrPTAIuVgRbYo8HL5kI1xNjhJTvE2vpqJFKL5NhqKS2W9WWYI1ah
ekSn8ZWZo343PNKp4jfNJA7GhgtZx/pnOk0VRwOtu1UQBjvUBOPij8sddjS0/ljCczISu8OcD72v
qowB+ZhVi7IofFQVXBmtl+zZQLyRm9fSztXy5oxrHePQyLZjB99Lbn18cgSRFpj5rwZFMkuvdFxV
+viuKjxEVv0n0lvnyZ1FVOUgU5pcapnU08vliPWBXfHIqKN3DgEmQ7JBttS3L31tcTTAUkYyA1uh
o6dBw2GdOgiGd9x+aO7OiWO2n+CGSBbSdmyAtQ9f9STSOZSEU4rDPq+sg2VyO+MleisN/9v2+4nA
92rjKsDDUdP8cIUspSnPoeEgelLhsJwyBWLQTt1V2VOWVwLcrNk9EV57jB35Kac2WAFXHrDvBifO
+psMiSxwaUFWKXilVTCOP7DXP1OzbY+Bb5xN2zFWzQgbgZgD9ZDKRjUEuza05wg3UJWT7P5GunwM
ALz83u3XAjE+trV67fVRvzFGdAXkcPgxcM5IOUQNVaAmEWXUA887ph7gIC+BRa5cRejPNvHi97zW
37s6EKtS9pwusXOXFrAphmPPjUOd17VkyjN1bJeh6H6a1B022FJ4VslEZOu99/yqJ1ZE/mnrSF/2
+zhFuJF5fxyrPlZdu4v08Bcz/wGUQrBChMnMOwX/rGK1dgOuN0Ii0ydb72PYltnSbPWPqp30O7TU
rY98pPO/LcWV3+cJInT3qbHd8IHKClYujr+mfnFq/xja9WdENAay/Gvd2/xpDh6OXHw0dWqPs4gw
XY0VvpkYu9FJZ/nHHzaj2L4pQK5u5ul75Kjpss4T0quT4k2Nk42YyPoqmfA1Kf08Pp23CaXgDnjy
s9PEHm/X8qirklayqsEIE3BFXX2pEFClqfaXeNGH7WjbNi7fOK3uYdSYq05mt6jpLsKaTaslaQ8T
o3erbi5p/jerqrPzyTcpGQAsLJNMSMePrKPGk8Pr0iPpEoP7KlZcxWSKWxh8vByNA/qHJSvHcE1S
Yb1AyvuCMu6Ymt4POvdunds2f1AFTFBkqOZwg7cAyzcbqtdMhxaTDD1fzwQZU5TYsIqKXAD/TXDL
cf/igx+0nNIPHsVEGDjhhoe+ieQxbBFAJdRvgalpO7aW2p1cOGo7LrDYcc2dmgbevxQLUpuGzYQ1
lX7ELa4hxpOla4UkimB7WkQj/WiVs3JuchNkTIQpq0GOsLfs6pMKb1oKvRz2YZ5i8sl6ankrx2kt
gvswZjROdkyZARXpXRQMrQwW6y2Ajq2VVVQc/nGCM9PGwCGT8jnJNdKyqotjYmH6xGf0WYfjsa/L
+FYM8W9sVH8qW2zbYcgYTyJp6zsWbb1mjDC8bBs8x7VhofAMHkQcytJAFje9l0YL4SqAxz4NNY33
VzWBe2EIcUYS+R64mOkVq+wkO1s0DQufWCrEovmtCaOvRmfJyZIf6JMOa0QWXCZouNxWkbA0VwNh
g2Le0gh6V+EWiNXdwr26VsHwW5c+DE4WUvpE2GEi1KVpNEAqWnmnxGQBooXHIdG/0SYg0pLNTHSB
qYMbty5oRT+7VH6YfUa/DjFugSXNa41rwJDJicTfEswMPQNbQlmRMTaa1aZB1rsejbLdmX3vsBuq
P13GWjvl7OlSxq2dBsZ7F3vbUe5yWVUftFmEH5VpcI08jYx4vANk6kBWKrzqpo1mvuXc4K3nYKCX
7m9UinjtMcBYdIL5RU+0/WLUCn9Lzg2YHCNmQtPSzaTuM2fRrivoc2TsYfWrI4BRzh7WMkscin5S
wSeyPhU7L8tPHDK4223RInzmWuLc1vTNZJYcgm70RHfao7RSjPmKq9v5BC2X+tVQ6VvEzb93OQM2
QJ5xmbKjATcWm/sss8oNG5o3WZBo1cjOenYG9odtSMiSWVi4kQLnuXaG8QDn+HsYSeHp64aA3m2Q
y4+ojZ9kWT87OHFjWOtk3B4cS3yEk3zHM4xB1on553r1LJyunz2Oi95FFyEqLHM1OsROUveotLXh
N0JVjgyUgzj2Vsj+Ma2PQPpw3tI8jUT7YRw7g27ZhpahrUwZ/UnJ8mlgiOTAm8wg9FYwjmHbCUKJ
FO47UYttY7nlrc7rE/sbjPFOR+OgEB/MK/pgAo3GgK9aNHNp6fRksQQRmP5p3JSGdaks7INe+OyM
4lUMk88Ooebm0cU2yLqz0rel37fgn+d0zmlMiDamQlFGCjDG9zG6CQRDhvsti+CVsOJzQvYcLxdY
Bk7jbdppLBfayo29W8zYEWs4pjQnyFesORVvK8AODcrVKGhPDgaVJqBzqFNS/HTJtZ0NxdoO0eFP
dnIZatxWiW/sptkNyCkOpvUbWpQDzgBd5Khlrw0/18AENmDj1pLWutAhQ6LMWVlmneEGhW/I9AU+
oHYw4wHtbFQ12zGtXlGrsTUk3wS/AVxZQ7Q4VV2xjzhVaZJIqZymNqfmv2fZCGPEzeLVkJPpHs/X
l+OF5S4N6Gf1pqE4Uutc72dC24h8KT8GdpPfUmEe9NnmkCiuf8dHk7OXCPxwGB8dXTAnqNTIrJHM
HFm2J3DPS0za+krUJc2mGz6JDA6xZUzpEiHeigiN/JSTjbdgUZ3T/3ofxOetlD9zSkN/WY9GdOyy
B4cIR4GEh4N2C1fSbM/xBSM/EonnW0SAqNJiILSNRWdZWu2xCGkcmIfjS5U3xFE7K/vGVF3KVG3M
hMSVsSEhyaiwJCb7Jhe4i3NnZXhuxPKQG6+N1FtcbuKMrMXIp73SfGA/bJaXop9z7yoS7JhzMtSY
gHOSGKM2HTuuReixC7Cccmf45P+MDG6ppgLULV0yHds+2YeZzchD+NHJBJUQ9sHKCqNZ28jyuG+N
s6riR+eFfOPu1HzgfvLBFm5lTXbz1F65ZvyDJMbRJgVi4b6JJH/R4/qtxycAJes1lMYag95Lmrr1
0gtAG+Wdd8iSotxpjFqFzTuNypBA1tn9QPyOm8GcFfzlcrLo9gLYUI4c/E00JgbjYcsASjSC6HHH
9obDKN6PRQaa1nEgrOJZJwLsI/f137LK2VtHHa3RfIeIu+9EIAQ81S68MvqOp6eaig0q02eR2jSb
dv/qEO27EmQFLYKBXN+uDL8H23zLUkLvuibbBDO3Jl+FeMIWtiU/k2LEX22Quz2aUcWLF3apXs9w
nKba29FbNO1Hlpmq9R6Qs921HsPRUkXsgQh0KbeY6Xe5L7exKNEBBAwIYgz13D65sWGex4sI/k0k
FKNCzksr1fS7qfd/tdg3gb5IC1AGy1g7SKB9Rnt77J/HQuhblB0m26vshVcIXOWudpFh5wWVTM+2
JVzonaGdfeyCl2IoPZTFztHN1R0jH+Z6neZjtE7KiP/ELpdqXmvEPkHr5Ezp85WK2rvn06CHRgSG
3KtfkhI5X518jg7FKyaxU07obHAjPfWD0Wp+MDL3x/MyEBusAil+eT1W3ZqtM6ksXrVyebp08gKX
wqDjSMVA8dCj30MuYmUM1lIUOLPAnfVXpV1Q2NoLDAQkFgXoLABcrNK2hjMZFPY6G/ML43V0Qo37
V5cEOA4IqqLSOOcjvu9YVsEqtM5EpbMMQTiw0XlhqH6eh1uPWsfiUoPy88epPkz+oSmtfm+0/Z++
z8xDjQMiluUqD7oRebIxbvHpGagKjQHHEowgt44J/UucmqzR7q1ws1fTzSVRCcZTbw4nR+H9COYk
3DgYYU+NlIHowWqLfsztvM/UKfF2sCjMvWQtjPRJG8dzRwBnZrxVskP4GlQJ3nsP2cV87DzMlnR0
Pcb0YplkStbVsdFCsWdRiCYQhZ4QW46BV0CHa00hyOtaxfs+NLZGxcDPBv50ELz+y6gL1tIdyAZL
PrGR4vvqqz9B3VCGcDbsyiR+TWTc8r1zykWE90xQS9ZyqHEtDjjBgJufB9ntlee4qw8V68neKZwc
Jw06bB3lp+E/ocV7zqsWzGuC9rtcGVREhOUh7KR2R9nDgTu4iukj7/lAnxbESCLjLwbwd8bY7SZZ
nUzsFAun5mavQ9dZV1511oi60zyckySAS+wEOdsOHwESs9A/JNv5J7Q+3xPZc0PlfJUR7a3v+NnK
bEHItNHQYBNKX8pgHvYgjmRmC9AlORqYlCFwTR8cHeQD2xrFeVVuO8ZtRoPkpomT2cI4vSL8mjbs
IveEnZ2kbK1t4cPugkW2o4S4KO2OofK5w3fxYpUNDGefV58TGK9pqJGhyYuJURPLfpQ5hWedG7Ya
vhFmRGKTsSfgn4jOk7RczrONqgtdH/o9Tk8cvLPL3k+bI29e5pRzbrWvsRJpNUiWVryhvrzqYbgZ
WVbzXoGT0reoYTyeFsszN3DAxU4p8TSp4QMf5mNib0NPi2oeuo8myuFS2AaNZ9ev/J7hvUyc30Yk
dz/6EbH6muq4ewQkgSLwWtmlwdbBq+/M6T7wKh3HhGH7IMhusy8cWN1WY/1BNcauAyHcBhrvsP7X
B2C7KvzqS4O3sIGgcoxKL7xqbILJ0ECHlNmvpXR+UJvSSZribTTizSTB1ii4HPu6d+wnVl0Fg7Nv
xGEQ3QP0vsq+6PBAx674ZYgxHkIrB8MfFDF1AQDFvnkMrl2Slwmk0Bm0aeUSQos6FQ+DnRvQsw3V
rUNlZxzq94bEyHXTatZqdHAS2HAxPMYEUlSHcJpucai0fWOc/BZWci+yR+GhY1KYHyshr31ESmVE
aB0b1QZTEsLe1olPJAwGJ9I1rgzWGKRaML4cv1/jS3kbtN7aD8RCnSO+wLIshtckcPwTZuK6ZCg0
5kGBvEmwuKkGD1FX+3f0FF4YFGZBG9/9UDyXcG8WAyH1sNHXIlPj0vAwUkyD9V1Ic5tODLELZW77
3L6qjCMxo4kcpiyiGoZJNBEa4sfpr0v2OObEC0V2serd9rVkIgKdYGXLGsl4CCmuqQuwyVCCF6r2
z8Tnrd3J9Fg3TVyRevAT2FF1T+HlgbB+d+3EWAMfxWujQZeCLQgKKvcAqcf+VQtbvOz1mmCwbG3G
SGPjgjbMCGIGI+wXl77dsCXJ8lWgacbK1Kt1mxrdqYN6w6vEWEeAltDCYhQrSVoMNKrsBqB9q1G0
ZV2+Mur4taPaX/qZwEwpnQZv8vQoeov2KajI/qjau8zbf4GAMOIOLF7clSCvvuQJW4R9xv2XV280
6/NYwf+QZrrrMdzTy3xZ2RCvYX1m8OaY1YfZlyAEvExZuiJx7ijuImCJARxUcu5TFnKcccu6oCbW
BYBjxCXNRguY69D2E0JsO99s8NzanI5uP+2ssvS3qZv3y4JMwm0uWY4BHn+PKr/dJt+RD6Qes95z
46EOxEl8MknnzifmD7q1A6tlUDaXOFRt5zPMSEycplOYTGDlwZ3UPa7cyRtOgSz2INvD3WhNaOx0
WOi9ruZyVHAuyJOmAf3oRxZMGc7GZYtKJ2JfsTShNy1iDyNZSGTvYiSiBg48EvGCzRftOiJFfIXx
SK0UJy0OyLzfeqn6HuDrYf8lv4GcAFgG7cNLAIXrhURjHb40ZvUdQrwgoTs6sPaNkTRCOGC/qy0m
ka4TMjBht/s+2RZvhcSe7QgqpdG19FUt/V81yHudhW+VV4t1N+VnVfjvLlnjS8lgti5rfGQ9rznD
LNJt6eATg4aarFqlr9MxPY9MUpco7rnxfZaqCEh7SLVbVdmQ7vz+tWjLDyIvqmNituPaj29JpJ2J
Z683Y14m+6rLxBJdDxVkwUeBWSYvflI/2eiLkf5w8w4zMx4z2C1CmLqZaMuZNY0oCjK5Uh0xpUzF
g1zbZMYYzB0PA1XYc8vOqL7Znc+HhkH7XhvzRB6qR5QcpIgPpH60fOZm810tCxVd+g6mQcJ60HOa
3dSSFtu33q+0TcGdaf+yFwAjFAYgif01Xip6KqX565AsoBW0ZY5K+h+lwfipzNOk40Ox0j8dCdjL
et112gqKDQGfrDtQJD+wyz0NQ3zuQnMPG2Pp+dnNzhQ1L+pVozK/tCHe9K2Ya4HnJscHppOxae1r
Uoiiod+RwHTVahd6d+qsbPDASzaku3xKWLnRGsv2jcRcWLfOQW/4rybapk2fcZKvtdDe5uAgMoQO
cEoPNcN1plWH2K13hC3scyGJ0+Z9lTwPXXRSoniepLh5vfdGrM4rVEH6mvaQxut4LKGfsCwkE4La
2T4IEVxSs3oCT3/Ux3LfDfWfhKawQZtGjfkNldDeFrp6uClzWROLUX6a/9z8HTZZeKo9SP54ahI9
+uuhhAu9FIG9jrjZTz5bl3+oHt+r0noGjIqGA0pEa43PA66nmjl7m1Ci5NOr4xvPfhxWizGvfsj2
2OXG+EBh+KT78oVUgks3vSdWdRJGfq21D2X5J9clJj7Nfy3TIHyp422cLnWMXgHjZXbHcR/eNG88
uiWOOBJUY9TV6PCehil4B7XS4KSN2uTfs5jOyDOnJrzHPSpM7nqySUL4qKZ6NgeYhSra8aycA/zz
OeYJLX9DD7HiSLlCqwbFeIcKt8tVf7Bx0AcFxiUSgEy/+5N41X7+PlA2nX0sEAP5IMjUAO0X73Xj
MCqrdmFafA8Wy3xRIIxqwErg2htZ707FOcsKMuk1cN/hVRQMwFysoHkvnoG1Pg3CWndGBI0cd7EO
666X32lIZ22bS892jtJ3AUZw7Tt8s3XiJGAWUCNoenn3M0Lk+Ak5fnO1XETIiZc/ZZN5Qi4XuvEj
ldqpt12TaL6UMXZ8yyqW1xBZLn6U3gbThKCEL90Y8Q+EhypirM2PKGz473WtAXC3f6QmrtYytp9n
JERvDUfth1PhGLri1vOWwgiS0Kv58ODBCZWWwPck+lWX9xcumk9v0A5ZmZ8nZlvRFKKIaT6mzLqU
4sbzckxC92Lk/q02+++OZimfumMPaqHBWSRma3d7dxWDXkcy8iXrFhlUbvMqkQOqpFVFB1XqLclv
5YvZTTfbI4XMiTY1Zo+wKffFMwnHz72sd5NtvLb23srK32QuK0ZrFzM0ZeXp+6yWEmcfolmoxTXI
h3NojSAI7EtgZPq8cVxSmrPwLCE2znN0FuK4fam0o1EDrFAOy4o59sLKg5wVZMMwABVpYsKn1vdV
jIpz2pdTgDMhDZdVzQYgC9KlSeJ8yuws9xN33xBYvch4a+2HbjQOcxFiFdFHU361bYc+TCB0BvJC
La1/E8Xx6UToU1iBJolNGB61Z+jpu3b2NmZBdXeKO4zmSxEPG7r9m9LSU+Zkd4mCtIlXlhWzWZXd
Hdiso6xt2QIRNp3zaBms0723yDYPnehug5M/wbX4DJCgoUZZEMexpSfdwTCPFybjUhL6FrqNaYY9
WEwzgrrEJfJFUp7M/5zwyg+M8rlv7dVkbL2xuI1a9Wz71nmWteJt8Pel8BfgcEYBElCvv1vbeUit
P1ti7fEfUlb9onLmkna3HNr61qmSNU6GdsgkpdQw3lKj2jUoitv6idXZCnfQp9lwLwd58FvO87Uh
A4pfTFSmtJe59cSgf9Gr/NKkxi3S8r3GG2PsmrOtRaeANx50NXoEBBepec9CJFEp7GY72kTKOCcG
ymtoKjnniZf57PyL75AFJKP+AJonjW94LDXntewtULhqByXpTM+MNGspGp6OoMd0QqaGz4R2fhLi
ztqlgMpHli20vktEj9zkBmQvtBA8B0mPoI5vTVjH3sdAqqIJo7rHjMj91Ej2wtKt4g9E8MgY8bMj
L2RLwPPM1mwePr9I/n96PGz72Lty7D5Mx9gLSF2G6a7A56FGXDmjxVmLHSOxzqTE7bMOfKkenVV+
L3TxK9qazn9IlkaoU0RRt7ppuyWnZYzNm1DjqSF9Zc/wjVjVUD0RJoSBWiX5NoleYlaC69DvzGVt
pxsrmR0epiq2jmtRdrGW6nzlLVpWSMvJr96FLLHzkGK2cozizY1ZVpcxIiempP1rmbn3YtCuEPGS
hLYiAUu4UOMAsvSdgce583uijPhCdftjmvAmqoz3///wdR7NbWvtlv4rXT1HXYQNbKDr1jdgziKp
aE9QkiUjbuT86/sBz60betATHlPHli0SxH7DWs9iYFNLoDVaeyeIVltCsuRkN2S/hMrpy/00PiV9
o68LrcLl05rvzWQ+6QbICYqXYuOrtlwYPd1C3kJur+v2OTSmz7EgtUvvMBUon/p5UJf5v0S5A7NB
n6erDRYjjgattZGr1O7SZBKtu9bfWtIF8MNp4A/4nNqWZ6+7SPsIE7hntgiPJhuGtDoRKImIJL21
ju1w/U5Qjie93yNY4n0wI/Ji2gkXr0hZXyefRonBBdkr4IVICqw+fnc3zfpO+Ha7JNxTQuHeWHX3
w9j6TiKWNo3W2Wyfe66QVWFpTOwbpN0WY/BwjBYY94LDmDOmCuRXD3J1EZXw4c0S/rgkWX1kUrjI
o+HY5k78zhRt24nmtZLVEcB3vxQWHUgdTQaLT8I+8tj9DPEyLex2mqW0eQBgrbqmCnszYbvAV4Hk
mxlbd8j1C/1dFvbvRhq/6FtBwyZxeXDba0qW7MIpyuuQhMWmqPOb5c18VBdyqzK8X67Vfc+01Ztu
73Wi2qgDmaySPvBj4ho7+426wBx6RY12z8qJ9tvx/45A4uOpAB9X0EsO8TepXngHyQxF30/t2n9M
fgN4h5athFE193tbv/CyLQhWpIONPEXiOjSzN7KFXlUE7sYy6ALLCqIqBAECFoxqOcRRflJRd/Aj
xAI9y5pFhYUKl1ZFaBhv7ZqcJJaaIQiGOHiXJWRd04FdDT0K7unK9xDmUsLnhvprG9FP4/jB1hUZ
GKS2u9d2Mh5IVfjb852WcUPKcy3iczBxGxA6U3CH/BLOheC3yjnFGGzf2bdkyzquv4M8RT+sOX/M
WMuRs9UXQontTV9y8lZ1QeJJco3oU3YNzcayagKx1jAhbXBfKy4o51AbMoHDntyxPZxqmgi2m9aF
XVtwwAsKzTj6a2vCWbi/Xc2s93Otjt8RzHEp1x1166HEg78YYqR+GbPrqx5B5k+RXrGhuLcP4Vyr
b40anpt18Cfa0wDM4s5CoX8yU+Olx1XGXAaPalNyK3FbjQQEJdb2qG/0zu/XYc0Lp6gfaztbI9Js
iQAI6B27ak+iBP1z/s1cbwk55rNunGDVRGlOEckmDCtzuhnZaITKAqtTqd+88cMa9MNTMXkx4ak+
pnMsggFSFPSCCMUtCHP43IgR4/5NKXQta38r4aKCyX8lD9nYRmppp8atN+ApNkW/gV0AewfV0ZpT
nLNeTe7C1rjnRU5ybfTzUIYzq9KEELi0Rf7iOVVGPJyst5DCEig6A/5jbsg0p5mzNA1uNsJINlba
Zbe6/UxoWpZtWFVrWeLMzh3WRFavvSHuP1jWYO+EiTY+S/6QuBB+oqw7cgOaS/BAx/xNrEHQspxh
qsueFXkcaiJQ3LbhoILmR4WJpZ4AyYDYyRjT+w4rNceJxnXcDkt0iyv0bOUpLLgBET7+206dV7fL
TgRTF2+m3b5hI+Na7d34rGeKUES28e0ozBXDtGzRSigjkXCeLPaCW9GgvG5LcsbHpzEmrztORABn
vWfmh3YIV7831rDFEe8x2j9ZbW1tsuCTo9dadYwRPvRUfQg9J4+gVzsRkhw1mk66Von5uywbfN/e
GvNbdwq3VtiwZQjND6ep35VgQxyM6lxogK3aLjdZ4uCSj8zY3OqGEa60ItnkIx+HhyWPAGI9/ib/
0Vz2idetZeGf9IxIl7ExtLdBspgx2qI5JfuCVfRSFfLaVuJFwXAc72HHkVVrLuvgvij32LfWbesk
u0ET28DQwQQJNraomm07hb0x2E98v1uAoYGO9xWky1c5Z3ARXM9IoXFRXTnjM2J0WAyBz7E7gslK
Xc645CXs3BsD8EY197JmkyOm4SPWRxT91NayIQKMdv2Jm/QLZIGbn3rFOku5eMbxlhRYwutBXYEU
vUeKuCI4ojXuukWgJMe6CcfIR6PgdKj7JvFET3waRL4pXO1X4Hnx0kxSqCfNAO3HoXF1inOhCrKu
4H03s569FMkvHAU/c7eBzmorEV5GrXvJ0J8shiEiP6M6p6b75RrD31T/kKpm99FvHI8ZYnfus4wj
sQNf0IJNYl51aHvUiwOejWBAbJPOUv+qQ01FBKPyLzYE7cgawfuHV2QqzBd/y8h6rWgUmINoz9kc
nR6pVxRoVyb+p9Qun6ru1CSMjPo43YPWEuXO7esNCW+XeXpRskkc27tR2mdVc+/2SQ5D6znl+Xn+
hqU/rEKpES5a3RhznsrMweuLGaJt9OPUBWsUU2+VZ/yNnDv2q49I4yZeQESkajSfO919R3jG7qeI
YAT4sNs69IWInuB0p9NNOkfsYy+G7n21CrajJc7AG86xNWE++e2NOEeIIPSk/qmH8WdpmRuR+a9+
iAA2h7BLCXmL7eKLECfUR0Xzg+rpWavcVY1eYiyra0EQVskEDd0NC9a8/S0mdR5G51LN/JxEB9+D
Lyn6gX4/uxHmYVWcfTVtfVeee8MIEixWKNr+ME3jSlTpD1h+tYqjPy7/JLOeg3gGlPG9xy5/+E5w
dHG2lnc1pTtYEAuzyk5IVfao32C9mavWwzfstTOuhOuz0ZN4RbwUqIes2JOzcScMjTT4PtduLGUB
WzjvAdAtL55WoFafYUC84rc6sd5n+Ta+FGPLyEJb1hpSTEd/1w3ME3oy/daqHzR+yzFqd8JI30bG
Yf5vI2DImNn0PIEZMwQEaec4FaeCqH5VIWyyJuK+0267uc4cnJOs0iczZDglOcKMmgzI36PuXrNY
/biJ/afNsbrGSNiz+NiFXbWFsfSnb5mkpaF9t8OANAD7NVDFu4xY+xUe+34l7nlt/6gkeUVx8ZGV
e7dJ3nOcP6xf9c+sLJZp57+gnXMJxpx+8qK+pAVy/jEP/sLS3XWegJ8ClKJyp1ercUiPeEk5MRa0
GzkaTIanDPtdLueyMthodLcB6afdJHfcge1qjMLXPnNxZk5oBcafGlqWykxwylq0C0zzqe5mnA8i
7ZBupKNqXyCN3Dpp+JonlNSF8l/DRPxYsJYN19+6oPxaHS206LAOJVF79UygBbzYQ+61BGUYOEEq
78MLsl+gvqK4WI8EgyFqeg9DlBbz9wqhFHvU0bnLDSQWzrDsB1aXkeef7eDbM9ky2Q+YnTPsRjgj
awAG5A2ZMz3DMxblO2j559ZGsGeA+FdMpRvkQbgASj5wrGt8RIKFTr+XKe4gAW1pRIcwq7poPPJ3
UN2nIaWNlxHqdY1zEsspceq59SyC8FWhUkkjPm2qcdtl5dUs1/iTQfJC+2Fg3kL00MYURUIgGDXK
4IMPyH1ok7Nlp4JLgVcgdby7hgw90vFdhVV+lHmy0SDtdoLPIIi4S5Q2a1XPSksbYFwY87pTPesN
0wlgrvdqXqYYQm46mfyGbLx0Q/5Gy4djMk3jurMh67Uxq9Sg+swI5FySHfi3ld7WiM1fY2J+iLx8
LZNw1fEDLq0eM1Mab6FcnJAoG0iaol8h4zb+bT2vmWbuzYC9YKx7J7rK+xC2SCO0DBqT/ToEBzuO
fmUy+5F6+KdJx4NRF0+B7J9XZT2rx6hocZLx2mQ++v62RozTIL0APrXoJf7A2gK65vkR2qtwx2GO
J0wrbgrsOyFQ9sIoRMhygrMSEOnoYGCVFidA3zCucN64r7wxeroGAQtZz0PBH3OxdX29U1n56g31
MpIgSc1ydix51CWeBmXGsi5xsAtz+a556lfUKclklB+159VlLW+UCAxbQ/vQEyr2BoihyH68asZW
cMJzyL1m5YhBES2wrHaOtjYMDQR4du6jVpK7EDEsAK0T6sP7lJnvcihvMaPFknQFPXYYtpSFsdDs
Oe/aWnJqfBQJYbbOiO4lReNlWsZfhDY0S/DVBLvChRuZxw4ZZxcz+hzzj4gcGJT3Vyew8Y9VwR3W
BYYGNkFeLw9jgawk6mlNF11UX/NA+wpHnRWLcZX2dPXs5Kg5a5Grp7iIz0OdPHW9DjYj2xSwokZr
vDcGaJDG/ZpiBHBhFBySvnqqbHrsKp1OIoDM0Pb5c6ADxzPXQe58T0Hbg3LDJhlKerAathU0A/Qm
d1hg5045fz1hXpJMvJlB9+b22glh5Rr51VorihebZbkp+pdOQPBixJsWzZVmCwFb3372ci96dRv1
/q5rwY7tNEcmV23JcUSGbGvyjo1c8JFgNXZMJna8HgpnVqWJppjfTS91XO71vELz1O3M/MCN/u51
FPxVzTKhrU5FXDyVM0YriqD41zCgc+I48Gelr6bn/m1i+3cVaS9e/pWESH5Feg/y7hpG/s4frBtz
/o0aphVKnrVttauwnjm5NVUdOQbpj1FFP+ARAkiT9m82r1thTmtG3S8Fgdri6BbqauISWvSQkewO
M2SVjyvSBtEOdz+h5s1OLeejcOXRl9nGRZaICPOQ2vm2p28KUegPdXGLi/GpVDnEhT7kGFn6rNNL
LWDdwdU8nRMG/o4Xf4REtC9Ura8nHHJcPw0YS9Yudz7x5cI2QXHa4qDy8WY58tgnTPUaYhDqyX0R
o7ikhvMSO/rWDcUr0SxfsSUwEXVvLJoo1AREwE6zd5TVW7Mp7y0//FBw6xSufnHo4sxmtjx75wpK
CrwlRcqflny0AFQaC5EuHy1VqLNsiZ2Qkh58YjHjXVH5onVrSu5Q2uvYiZcyD1/9mAWrLCywEbxR
Q7dnHIU6WN50gpxeUfRgmqgEmF/0jJBjGH/4DQu9tHyWYbMNM2Rd3NqKlR21PxNE85021G9hbpnL
okPQY5dw8GAKbZ04epkq6IHt5JLN5EzbuvefTBlUezLldmWWMr33U7Vho3qPR0xUA5sronFi61gh
sjCL3vgSueEuRBHufb3xV6wQBf9srdyW3dbSRLyK0jJ8EWEbPqHSPj+euaAPntWVafPJsif7bBV/
+24IXpxaNmCKyL54PG18nNY1GCJuX2nwIhtcHJkkZBGYvR55ZBkL7RnBpk4HYTeHuK95WtbjtgqB
CzfTLydoy4P4zwePe9p6VJABNe/DV8h3/uv/PX4r1lfUYt2cFw1T4j/+aDBGfPG/nj/+dxuCtxlg
1sc4DJgNV8XBtl0eWPwR+S3f/CrjVNMKkM8o5QpwLzP8ef59jd/QKKRIN0pzyA+PB5fAsf1Asu48
M2GIGkKMOZDLVh1w2P/Hwz9fA26MjqTfPb7++NI/f+LxnGogXYE85gUZXOz5//1/Pb6vFaGlm3Lg
+lQjg6CK69mOPqcxeKWK1BfDsL4Zom9knpGlMJruTgeEAK/TYxn71HYVUvMSz15HW7bsvKEDnYQN
xmmqExQZpFgpC2b3T03jdazMuDimaPuXMI1BlT/LkU80e8uYk2+eBlN7xBC1mC6JPZPmeNVk2k25
wbjyQw/xH/kBK9miuY/rvN60TFvvxGL80YrxYPV9guiEKZVHcNoxIlblpEKPVbOmrVHKxseezNJj
ExdI5vjDEXl8zBvJeJmcDZ/vCkcY99VyfCfHsFuN86BpZK24jTCkbcO2xvI5cZ8MGMbUkOCKiYbI
ZOeGBpb4IuNodgwX9NlpqBMdl6If3RY9+9lCOuU6kLMEtLUiCFFoDmUA7Sexs81YmEjwZu4qGodx
n7ZDv2JEg/LCw7wxROo5qnHnNAUjKKOW6arkpnOiohZcMZVZmhfQsBiijPIjkUZxkqQwnNyRSEKN
niIgWeiKWM+4DOxZpT3Kj7pkWma/D+B9r9RQ2tZDU0dHnLvnLHNo+GsYpnPgMxlqot4kA4tt1zKC
y9CE3/AL2UKKYcd1Sa5fxLInbRr9Cu7LWxe4mDFT6UBlGGasHDPOXrSPOjOiENMj6ia4XbwjETFJ
vATrWoTu0p5pHtVINmpvy6PedM5WI172UAjDP3qBdDdlb6cHliE7kB7RMbZMtXIrsr693g1IPmCD
NcYIwZD0U96mjvsZI9YYmxNv2KnwjOKNvCE6lDCP9zXBEpqhuFRm2oujWH2gpPALOz3BHESP1I8G
xjasMXYyZTuXMuLDMT8V++aOuLB7pVXOS+0Xq7HOw3tba/aLlGgAGyKolK4/UZU1r4GvLfRirSfM
TYaILXQuwgDTDTaAiikOdWFdoZ0BzeobTr4LDVtdtSJ/tb5h6mtnI7e8adEkFr+MxIdDVzky0rct
lnKE4hTdwioc5zR4CK9NL5FbvU9ByInCRW86aMvITDJkCWw6/LxONqpi6WxPAQWb7sZ3x3okmcR/
lRSkOrtgD+jXiTQxBvvZzyfOI0sZCAd4OmHY3obhnBtEMvlzK1LzOslu/fifcRO9c20FJzi2v6Js
sj8lm3kuaydmM8tINDUImPNZqd6YXH8xXuGTRQTzuQ/i4JWUg2zp1IXcP56yoNYwVAlnPXIm03rk
5K65yXgs3f7iTjmhtNy7FviMxt8hhTr3jPHemfE7Mn3eGncYP/oC7KNDMJYZEHDr2ohf8HNUaXHz
u1w/9pZ+Zl7QHRMt7o6PX7EF506GPLqIYuu1JhfnNXbeFTVSMpkWNRYRo5Su32nHkjlCt3FJpJ0T
iVPaBOtZcl/1tHGVPy6FmWbPj+8Sw9F7PNMKYsE02qG11gPh0fBdPT9+ldV5+s+vNE0TKykR0Y92
7mxGB4Wo5bI1A++achRn/ZukT/fC/qYFKv6eRYsjORjveLIxXVj6rjNyk1xr9ppjPiluJxoh7PaU
I35AMIMr40XANAYsZRi/tIHuD4CmTUqG6THI8d6cyqhurQjfq9wpj5oNkyWcwSxTnPzzpcKs7FVP
CQ/OAbXxSsjROD4ebGvMjqLbukFPHRCgsfeytnxCG9fvtIA44V4ziyWRWNZrZo78KtCjKxPoluUS
EBUm2ZiAjNcwlIzCU5lujJgVkT3E+roPcQ6FzKXXnYbKwU4bCOdTWM6eA3bj2an3mvjFd7vw2FZY
lKr53ZOS5rlpad8sZDfLIRVw37CR/sE84C/p2Muj16XzAXzzwzQ563bPR6ORMWa6SuysekYP1866
VUgnei1DcOd0ZyVr/ZbOUeSz/bjTnZechLMFaXgTvJpvzdYiiLa0C4E31U8mTp1dbvNeRAyQVBDd
dGE624qgjr3VORchtOHqxPsoGq6ymsyPVlEhBk3dLdsSQGoqvAA8CwnXAk3HRvfZzwd2l+6iwtbf
dAvfFluU6VgOQt/WZGgQrGPrGxJKddaQuqbxs2sGBQM2JRfw7S0uq3RtuwkpTVSKMChb/1irFi65
ZzLICryw3OA+xFDt+cU2pMZ/9/pmk0irfTZcIkOLATvv48tIq4ktthgSijJ9r/ox3k6ZCjZlPPGx
i4kLYv9w0/p0+JPV7j+/CP77VzLHvKjO725tM0c7+DhA8NB9dd3goOlFsLJQc/Ezk7/WVZYNO5SX
067sBu0aNJz7lSrGL4Szy3xCmYMO/W9Ta9VFKOtgR5k4Dy67wY40pmWJPWLV5yUsOELJttiwh1Wl
AyCP2J/jMEW5LMDF1BXrPt1yLGgwqXvwU61cCwbUnznlQ+8VXxqwY9rJee7kMKl1mdG+OM0gSDFi
DBzPBK28qBh3Zp9YVDaKcKyDtMSEeAPC3JKlMiGKndLxfzXNLmgJVJ2fdWFMeGqVMxKY7a5DWvUb
X3bIeYqyOhkRnlPbPbV4bmHzWvDD2XpPXUSuq+qt1WQQpNtpG+wkJpYNd1pC+0DwM+fFTR1LALSI
KzdX7bcXjd9jq6mP3GVmk2mBdadKt7glJtp5njkz0vU3mSu0deZrTEhooJwq6L5au9+Oswqr73B1
lVZ/ZIOin5Wh82DnxvnxdJQWziMjQEw5xafGZ83R5dWzXeNoHZnSP57pE3otlWgUxbbPiA6xiM4m
gWhblRyKJoyXheW8+E6J2BMLAX43GM6Pp3AswjWbMeBsbJFqkn5wzGsFwN5qThzkbiASuR9M39/C
rU/nYJqeLDL9BZrqjC5IKnCYWr0pPBwVZlGGaz8G8jaAbjrhPVUb6qjCGvbAooii5k1Y+p3hsrKl
hKC2Xni2jy6P5K5V39nZ3pyKbGU7pfsbsThEm9p5kWbZYKrR8Qp5drzr+K6oH3bRELc/vmmB+HOF
ecJ19T70ZXc0MxuB5mRp72j+52x3JFkMH4OPASivqXMdWYFT3JD5PwNKCD6Er8qdMbjUpHN0Xc3R
DiQw1HkZwh1xkeU9ZA93z4hz2dTCD1ePrz0eMLiwbtFFeojn3xIgJNgLw2Xmz3CunN3LdOzhs4kI
An0Qbmpq7vIY1GxDaF9pgdmCokIJmlcH0v45Ftit+tI7lgEgdz9T3BJNxgXZpKZVKmrr2mb2yNQS
WwufEpfDzggEzenwboG0X0tmo1cTWMQ1kYzysIwuRC/cb6qy5r3Tc5PmP3LOTjusdBuIwBAX1ju3
UgaR/BAXv9faN7SNYzB3o33wGTYua1aTorSKam1vWzi9hgBMxoikZB1rTXoamXmvekluTuExvOjZ
1Wwaco03UDnlNcAOyb+WdR3FRWlnCgSBaxxlPxGdq9qKBHMg0OwCUOF2KKArdMib2MSj7I+TDuGB
183LZLRpUBR/RWYYnJtx/GtkMj2Lim4WNdDGdlHvxHk8Pvs1amJtVDerJdB6VHKPg497cCU7nTsO
g9+wR9kXWwzMehgrTmRpmy4Y8guLh2nPNOgZMFFzBYZgAZBhtzC14sOjFPzla+NT6CegdxrsTXXf
NnuvkZAVunFc0Z8RnNzKbGdMVrGlf34hhLMFapwpdsgG9BnIRfnl8VfBRIORLUNr8yg8Ta/9ilv8
E5S46bEp6Xqauow+TKGOrdUVN+kzWK7x3e5K5Ex6OVpXr+Y0kco6sqthwOIAxmzC/o8uR3+HzuHT
ytRwxg1A4rAyN0FKwGhh6W9a0we7xPfPycB+k4zVS/GtIC/57LLvFsUROenaNbTXkH6Tnxb0URtj
Kql7WJijrOonywv3TbjyXcIAF5Eeb7XGJUWOsJogx+okWgolu6nct6AlQ5S1Z721J1jkY++cWCmp
tUYK6LY37DXd4asUMn8uhj5f43HN9kM6T0ZYxY8UD6aV4iqPgbX0gbJ3bjl0sC80scZKQj/a+9aZ
zpasKzh3y9QjRhvM/E6LCliJrTGe+8rZTlU5XlvjAEQXnTVDHLMlTjQt0XLl6YiLZ25MoMQwoaqG
lyHsETmFItxUVbOZREf0m06F7OjJ7HLOx8u8Zcl069WcpZ1Fx6owBJIPKeRaiIhhI8oaHOtafawq
ZK51mrmraeyNHeUJA3w3eqrCiluUPlt5E3wusvIiEMCIISWz2tNQEcWTWSSmRXW9NjwjWoFIZxQB
6mVVjolcD1k4nK08ARtBxgxniS1vXuKdVU6ZbBYFodkTCtFsGLYsweOT5fc1oodZqg/+5N2Ci2YW
ZnqWTZ2iG2MfVcpUHmrbxSAwWQcvEvcGOMf58SCllxxBhYvjQGvatjQQAjXj0vHgz+vIblZ6jp+m
US4fRcKLlCxOhRNVzxXXXDfrfvJKQ+YAv2nFqRqvU+wgn5xsnco3fdbRtjUYZZos7tF0pBt8R8a6
f/kmbN66+O1bnTAiWueiDn/BjPxlAHBYglqK1n0ZZi/WBFLFjM1pOzok2hVueRyN5qvz8b/lNQem
mh8Etw6tS3hzNBI4Aj3EUps49ZaVLIgCT+lvkWzkmZWve3ZkqpaN6rwVfMLqRBNSnTRLuevQIWyM
rKPsPnisTnROEXu+q+Ydro/H93w8iML8zQ64IHSEWy+Qa4Iw0mMaTxqCdVrTfoicIzk4mwlpwTrQ
6n5VtTUfuk4fjphXoZIUW613knNmbogteqss9UbVE73ouXQXMseQ3aOMaz2L6frURjevD82tHZn9
cVT5ATM3dPPSkPgA0wltnUVlbbjTPo4H/wxF9FfQWQOEpabeMwKR76E5ngnQmEWgExJRIzuVeCCo
nKbb46EQrcPsOrw0vYhuOX5stkvXaGzV1bJXKnCsvdUGv7vRUufHAyInLAlkiuEBRx1P7M6wyWK6
aCyWauc0/huvYnKiSgIJS4myyJHh9lOZXZI0H7YhpKPlZBThNRL6tHcqrrrOuRlc3W8xsuAlpBt2
aPh0NkmGpaEcACsL1YB8dxV/He6lLXoUccGyiLaYrMdgFMcoQI9q5gPrRWTGT+VXziDwXNXEqzsW
AKTEtoJtIY1m3w6kWfCSMklPmrXX6M8tTraN5Q/91iLxclNk1YeSKsQJWqGRDOOL3ZTUlcnCF0lw
CXrxppNCtDYGjfHVYJQXtEHJIRy3iWGZe5ExkUU7UW2zqDPXuZP84RpTB8GcmBnyq68RDNsOuHr1
buLuKJKDmFBH16HlLMmBQ6Ihy3iLw9U+mLoZr0F8qBUAN5PlpTd+WFX8CvGx2w+DNnMjemyeOBda
wC9nO50+BpEU1DRjvfKlIgbTBWCA9r3ELtsemdsZt0na3qGvinvQEfFqjoOz9QL3jIumP2mDVu8J
6sE0Z/kaxGxunoXbBTv0JMmyxLOt5Vp/U3X5akYQulKs9RtpcQSMJmJovCXYLA2QFFlsHcYuKSC8
6cNb03mLjuN61VDUrAfO1KsminJZhB6LXVn94Mjq774zomSIomJ6qod2005UTFkq6AxxVTTEa61N
V/5ykMc+YSgj7ahdtzE0E+Y/B/CiciGrrtpEWKGDIqwPCCsmL9r3kEkXunaG8H5UPdWY2ecQDcWH
5mMaReQ1RzLF8IqRsizRAui30lNzHqJfP0VVyng3ySHl9ISfdLl7Jx2F0CF237A1TERojvROhLKz
yWMXgTDOCk8TatxqvGRZbNwsVp4QGNKTQcqPVWrGyS7zD+Ci0TZo8y0SMIJUO+Nc6jUvETjSG16+
J7t+agPA+HUDw36su6fAeVIOAtghFrg0fKgnqCKbtTbH6YKl0Y4G06RcnR43Na9pj305gfOdK4Qy
m7MX6Nd2YE+eGzWqk/S+wTzGx8eToS1IoNLFRh+gutIDHiOu531k13KfKutP5+MWK11j3TrooWPW
D8ve1cItNWt5RvPrLVKFan+Owg0ro0HCBQDBYMCyzxSSjF7F0yIarOhDE5RJWswVjj8ju3dZsKKU
1v4IfZlNmXdIwSr/M6vTvMzbO1N3NkF0IWyGrIsKifepYKM1Y28ms3G+KqhlZmudhhn+ZCXWrez6
307JZCEPRbBmFIzaxWLoEO/zltSBYq7cyFBfsjScVm5XZiuFABprwsqPNVhK4RButJ4rWBFY3/bZ
kuVhjw3dQ7RZ72U8RusM520cnxSTuxu9RwjgROZrJAqcbGxjiLwfvVOfF6QpNrNQL2kOgz6po+6h
vHucz0Rlb3tpWUwsKg7XKBm2TVdAZhz7fi9dFgK1LwtUZk72wclxsthns/1Lj/p8qFtss5eOJFM5
MjvriKqIFVGCCkBLbVQzlWnvGcxdjbhqL1aj4cxKi4BWjQxK7M/12nMackwVVO3Q7LATaauE8dsh
VznYs1c5BVvwXeW1aZuIkay6D7RVEP4ILy4Tpuh+lmxGVWCHDZsR/VYJIzX282DZdsl7MyRMAyvg
cRGAyjRndZPiJmNGi7utV6jzmBjtg4r6LqIHxSjPVhJg0JOndTf2z/k+csOXIECNXfs+Y79S7Ds/
Aos1Mq/QUpVjUwobYFPlEfWwAQ3duLpm4R5alI6bLnWtVRln8bohwf2AmARbRdcIoJhkKbQ2epIh
nC4MCeNrz/Z0MOmlhgDYHjCdpzwb2n03nx/N0B3comLA7gNQLl2dpJD5LXTjydkRr7SZ0qA5Gurz
UcL08mXqgUmbg9qS6bNrnVFuZJ9ZW5bwyL999R0XwHpH3XsG0AHJTub7guLOkCPWhAmHPiuUmvsx
+Yt+NgPxd0PkEieFG38DVjxci9JDi41gZ+UYufcUUPmeRBRsqs4MTz3kEgyTo02D4AGknQfe0qMb
6o3UP2vd3tFpt1s8viuUCuNxPA1h4V318YfPx4gHozi7MnSOjBdxoNmEmjZAJdas/DBdMYAOALC0
+7hi9f+YIwYFi5o6a39ZaIUdf8jOoUkcxz8PhhxWQ4NeaLLHi6q8du94rnEOPP1T9bgzBKtxSFSN
5J3J/b1RgQgzWU48FXTinLcMbQ0s7wBsCLl+lFtUYM0+dhC0uAGRzFHAGofFSLPX2OostIjQOrjb
6M0kDfJ8TFvyvS2L8WQ6w83USHNFG18tZVmIC4tXcWktuOAkvDL5gM+yrSfCfZy0L6/ZTDGa1B3d
23B63Nsw1dmWjBb/+3/927/+/d/+DP8n+MkhPrDXyep//TvP/+TkTERB2Pw/T//1kjPKUo8/85+/
53/+iX+doz+MrPK/zf/3d21/8sun+qn/3980/2v+8zvzt//Hv2712Xz+jyfrDKTqeGt//i9jZ7Ic
N7Jt2V9Jy3HhGtzRD3ISQPRsxF7iBEaRInrA0Tvw9W8h3ysrqxrVJO3eZIoiIwLup9l77W55/NMj
7f33p+D32P7L/98v/vXn3+/yvKg///z92Yw1/frjH6Iy6r//50vnr3/+9px/X6f/fpm2b/8/X9t+
/n/+Dtc/n+Cx/t8/8Ae99T9/C/8/vmuacLYDyZrfdoO//5r//PsV+R+TZVoAejSwhA8c/u+/8H8P
6T9/O+I/zPVg1DBqgC5oO9bff/XNuH3J9v/j2MB+A+HwxxzH9v7+37/3//X+/Z/386+acrfJKJr/
+dsyHe/vv9R/v9H//mamFHyM+fGguQaWJR3J1z8/HrM64b8X/2ttND8aGN8QJFCz8yQg76Gur3NP
Bz7gE5t7qDduxQrUMPMH0nWrvkhDM5sIaLFGoHv+ysi7QU8Ac+Kc4AnfDUv8KkUFRmdgDZhWT4Ph
MOYkkzxahsfcJASRO/1n8Ui79emMjbhQjz7wB64m9x1yc3wWLeDOwpfXZEvlam24pg1SKNcgNcgy
5XPH2EWAWietZYdOIY0gr3wwsMpDy46MDMZrlpog5gRxj1TnHPc2HFz2rfdTR5dcm5zAuCrYMKPR
Qb/AtEHXG30/9JWa7nF0Q7LMswu7X4iyRYGbEg87Y95rWeD28Qj4OLr9OB+8GFbHjCjRU5Djyuxa
oW7BJoIV1irdw1Am6BYDhifmJohiArWFXBbGttb6mRTbTN+74Fj4htEzXkZVvsWi+XIDnFtrn373
ffVzUBJmAKq6UOanuajp/mR172EV2rVOQGlchzkut308dGR0cXmZ3Op0snBQLY/7Zw6OrSAhvKQk
rvoVm0LPgkVfehMHtcQduSTzz650TrFN1/IHCqt9zIUL4xLETUr6+M4KSODA17SbEAFkjTjHc37J
AsJJq3rEFpCc2ka/284ZSukHHzWYzyl3LVXPtYIS6dY53sSF6Q1SGqaK+OCq2P/l28y5G1LCT8iO
H2J2DTMWhcLqmMs8lIV4wh+AI6+QkCnL+jftTYbzjViyeQQ3iGNBNyhouwCgUr2W/SFgtF+7loTc
TmK13eZTWG+IzZwqf5gyeO0Zv7QOHpwVzyGLMoM0lfwUB3dZvrx0vTwZLDHCQOBKwD97GQQ2RV7h
6VoBL0fAlVAP2hRALfRqp8UAmSUKYwSfStv4wzSB/KgLfIy3ROIMQ161ZQG+wzK5mP2yrVWmWwUB
vq4psg2fe21ezmnMwtBIuQSQAfxS5eiG+bY0kIpXu5j0HSAHyDsEEsjmLkga0KBwznCnYsKnOkzd
/ntlGh479mn2SQ5O4jMKnnrLrV50A903pz5eCSzMSx1HA095ZeEVMbFt2V2G7pg5PnYhPzSNMrk0
brIXlv2+ENtLNi4lIeqcZsesD1VidjKLSR3KZDyjUAxuRkTi7cjAxjURJiyCOItcviZLfDNBAB8n
rJNAgw/lQhdoB+a+WTgZipUJcz05DMgWyNtrgf7QI6SGkvh+VR2h7+q23bJi2h4ce8E6vieAKJQl
QBYn4wBgM8AD78z5XgoIlE5q5FHqGyctU7k3SHNMYkI0vkon7c4WNi+V8XGCJAzbOx/2rBl5TRYX
wesqbuGXPSwxyqv0MnUeHQDVRbgqhKX1VO8zT5HzeONq+qkExIwJyCjPxwsaj/7Uk4bhWqRSGWYF
+6WpdkZvPcWzbeFqIQg4rfZskxQ6jOLXvMabiMjcLZqp/zL6T1OAJsEEtgzfa4u3smp1nGVNhnM3
XrK5n06Ok5q7iRUpwxDAE3F+FcgvwtXr+MQjgDAXyAyyA8Mae8t9Va0MF0pCSTHtIccwdkLWsF/J
YNJktdrWR032wXFsACLp9Z6neCXZyD8jEyYq2iACpWclsCuTNIuyyp0RPEKzj/vxdQ0wtpUOGdds
WrzK/5xMdOVGMDwBCsr2wXQaAFMS54Mk3Kf/9e3yk9XKi45nqL5Zj9ekETeStRC/+KAv9h2iNGYR
AgJbQByK/rQyNqaTnM19KnLjGcwAwSnP3eL192JKph8IIQFFIdh0JnmnkQofbWv8qir4A9PE+G9Z
StSQut6cFkRXdz0uokBzTk3T/OLC+84TofYekhry6/yKEGJI8jau18h7bhix8LybyNWIQjV8bxvS
u3fx6t7gGB9PXTo9SJTk6LQyXm37psjpxTwnvTcX4+ewEk9ozZy8EEvgc8nya5wxSAMu3qp7FodI
6hnG6CtEEW69YQylTY5k21ASp+ykQzETRGTzT1yQCXPG2SVdfPX/5KzF4KZPayQr4srJlOyIGCA5
urqnbD4Bi/FPBhLjTseEPFntoz/hkuo9a5+7GIzzApKId68dQC5xbxdoVuOXjDNxhOt+hGW3LZs2
H7K4aMMp95uM05tnkLXy4BgolOe+4qEAYrRD12azC65CT48zBPN+CeuMkIYCkQBRAhqSa6yPXrB+
m/38YbCCD6Un9uy7H7vZvkfRTWIMXL54SP29aj3EM/iI/Yl3ERnLFQUvwLipOI3BFXYUps6JHCjn
jqFvfswwZsOMJIxhes+Nb0ZpP1gwtUQEzThJG/HkusO5BlCG+Mu5jBnNYWL7+OwwMzaITyYi3U5E
TD+Cxa4PI5loqLJOdSqhXDSyjGac5TunyIubbF1OrkzmJ2ybzw1LtFBPxBB6eWyfOs053q9eWFRL
d7KXLrSADR5Wf7Lo5gf7ysl8FPU8QK7rK8S3w3wP/GAiIwGHBq6Ij8zzgMeP3geb46Mv8mM51OOH
HIxLuTKWkoX/nC/QuW2VI7xzscrYJFzsa6tdDkRBIgpYaxMtPK5wXcnTzEgw1DNmLuZneRS073qw
OpBatsH1h0YCXW95VmZ2bmbAmSPzB9GQpDvaZCDNK1v7uolRcnL7TKaRhsXCAU9GXa9ncV7T+qPC
2ovP0ZEI8fpb9NNALdVYH6xMnzz6xZtFeMOuzjNOV3gEYaq621Hn8UHFDik5k/+h4BufREFq7soI
P5pLC78t8GlSfdrryiOAGD8442AA9GYu6LB6lD78da0Dfa8hYM+sQWwrMAZUccyvMq6HyCkakI79
MB3svDdJO7acg07Nx6AcvhGQleSoW+/+OurjpNGR6A4aOJeqeZLDzWwkNvxRhFvojHt2KMu29Xbo
oNr8rZtqlOqN3TKRgmSSrw6iI+rDiZHefV2bx9ip6AO94J4KH9pQQaoXQ7fIJy4Mm513Eil4AgWM
b1eQG7zLA7Y+//4V1YikpyHRPNMg1nEA2o8NVPPVblOiiFD6dF5J0eFBHyBDCP/dCwBEA+ntpayw
7chpLh/tjsFxUqfjhVScINS+jfwZeJAoLJhK08xytpqDA6z9JyaQRIaRiHxSBk8rbIaralbQY8TK
Xor2y21akN2uwq9QL6CrGufIZuPcoBW4mJbfX0jIukP4RjjZUAPmxcDJJAyo8+jdrBaozZb7P49z
3JAjVmvy4/SJqRaUZIQSdBfrbTAzDATvXqx2fWo6GghvUXvbMs/mpB5N8i2vvtGdS9fNr5WDTzXq
43a8OpkgfNjD1srItr03suSWbOXh0JQZ2Uz08Se8bD2fYN0dyCbGtW5K51BMCa8Jy7hJAcnuyg9+
UOM0dt7ZwThyWU35h82Ov4dxsj1SS39leU2oPe6SvXIy4xiL8bNnBhHFUOciRjCnesvEIJNYhOts
dzeDMoHoIgBozLrbd61xn3dDfrciOoVJHhHCdimK5o+5EitfvZFvonessW+qnt2jFpAuTRd+0EKd
1eTGq+orcLhMp0NilY5T2m5ZFPm4a0gMcFySl2V8ql3NhHI2cS+gJc8nZzpYaGkhPDmRW21ENOJl
7C4gkhFYLKpaqiVWP4nKbkTZZPthgilcIrVfFk4PsZwcO+gOsUh2Xs8edkur7Tr3kK0+piEkn/Cs
Gjz6Gvp3dxwWD4Y5wtwdK8J7Ij7WHYEYRN7PWJoANxtT+4d6tDyU/H7phIxzZgFALEAR6RgIMstb
phpZF+bxfNsNMT0CiQGqxVsc1L8z7IlR22GcKeU6nBoDmHXeWyos0DuFdmda8NPz5aO8ZwGwa5Ui
0CCuBUtnvoGhIpgfiFkUZOol4cHLsc5CncF1BSz+d2l3qIGd5SFW3r1K9BiOxoy+S8DuGZYX/AI2
mszFj6AWDpH0oTvDQz7bpAphicbkhO4Dfqkngt0CCWrqwIHlqnsiEn2hL7OMwA17NZIOAso9zNYV
pBi7HI1Kmp+juPE2kJ2XTk9A/1AnMgFKOwJDUAh9em3NSloq+qHavozjafLRF5hL/Iy4MNmayOsY
i7AJFisK1LdtSGRjVMmd2BRHaLAVlPykn5i6LRTVrWjelfT2NO2bjVag0IpjtmvW08B26M4oBxTM
+bf9YlMjInZotnRuwzmmyj2YVnIbsy6ItMn69ggXD7F1nb+MKQapIPUQhGArJTaLpGV+AnJm/LCt
oROUJusFawmOaGMsCugEIQdZzWO70qRr98PgBEsgZYeeK8GSzPaf+Fc+vc6adHZ28zVEpRbfOD7r
OodP3sQLgNYVO2vr/Qo2J4uoDN7M+FWZxe/SoW5at9Y//ZOV/O9knveNNT2sG6YA44G6pjNxp3YT
QMvpLyY3KxaBnZFkVihdfDIbSCRTPFhNfOiG9sMx7PeuJNKujY8Z6GX4sIcAq3mYpkyfiUz97Bfr
2xibq0r5c4ueuGlIwZBoUilp2XD3Ho9QVbhwdw1+qN+MWfB7DC30nFG+si3crW1CCZasD1NeOGGR
zPcTuRLnoKYNzTDyY91X+MJRtjZecCniQJ197R0tt/nRotTcWdNE3nNsfSqh8uNIItzsdtRYXjEf
klHau9KvsJpQTJEeEnl+2RwtFPj7IM7vtWmzTC1DVGv1aUoZSJhZ9Zys6l4V2Omr4CNowVN5heY0
Kr4mB6pm1Wa3BFvTRcj+ZsPRIzA8EdFz1w9qOo1evCkShr0wuiP5KUenTz6QVXVn3y5+6jUYDwRJ
/GrjhE7On67Gqj56UpHDSQqaeom6vuPeq8rmZUjFVxJQzluJwO+Ytgu8LQyIs9M8pwoZIyGq0641
mI5kcwkYhI6TYM+W528a2I8RBmxUAESMAoGMrJODA+QM/jTOMMD0KzE38k139r2zbef8Vv1YPNa5
Etsf4smdXxHkUTHOBgfZUcHCsxP+R+Gi3fAtsofA+ZjOiPV/GVHZ2g5c1ATTzPBD+0yA4yGJOYVT
sKP5PqWtDu1+Ari9UePc6rXJAExPDhI+12u/IaR2PQOoosrB96mnupYWD6a7hvPAUSe8eCeorI/E
JB2MJGBX4kxfWqj+0lOzbgk/7wWs12Mr63PcM453RyhL48GOV1bwpJKGTU0VsCoiUduttM/qX1KU
90gzAsLF0BYztwsNqC8ULgi3a4BK2QyaOXetS2NS98VkSw7TdK5tyz0v5iQjN0Es7klyalObtEoO
3HLfjBffeFCEvqDZX546HM0j+N6UH2Yt9ZMu2F6Zo9g7OXJ/HxyNWfa/knWjn5ZXFmNfVga4qM4Y
c6zee8GUhjHctzQd65AghsLRFtT7oOeyVH53nfrm1WkzbEMM+BklPc4sLjiUFiQnvGF2n0MMDDzF
B1ZMRwV2q0tYq/z7X+DWAHGIPk0mAv4z8VKG66LQUQQsx/EeJdVwKLegWKl5gIgifvFHJiwTdz7V
Nh4yiv5b9OjLebF7yAHr+FKOBhCcBrMVYTbhyPr/2RKI4vM1tHqSRaZmxEoCFjDBa7gbTUxuWGDu
3SEn5MpO3jsbO0XeISMASbFKNuMIjqePEsNsNJaYZksLtQEiDSoKThB30vuaGdpQM8pfnIJexX5H
ZVDs5zq/8+EWHpxYIeRsQCMY8ne88vyTcRQRxU00jvjVt+9F25ynJCfVq9cRO4sYGFLCKKx01iPZ
Cz/icfHuHFY8tUiPXiMsqo32GW1fdnLb5Mdg5wZFQV7xW7LlJS2K+M+eOx5UiJLDkc56AAP2msyQ
wpcpe8TLBR03JbiE+NucwSrkfiI4QJBO2XHx2Y6B3uEKtYGr92zNiyQ+ueKu97nH/HzDL0pSQrF9
vXHQRgXRNBDVjB+OT17gjMiSSDxi75dVf+vMuC5GMp+rQh/KufP3kl28iT1xZzC82bUrVOS1JGeO
z8UPvXgsoZoe4GoW74pcPbkjwT0ZTc6ZuoNxigklxAIKIJBQbVsV2LOSqgZIve0yn7GptDDm0oP0
hCKvxBu0pQJua5x9oL6RDV5t40cVYcc5fyjbAXSGBZLYWSJr6eddt2b6KIiuZ/FNbNXmzBTpiRvs
lJsoKCQSSL9BAZXMZpiPmJlA4lyHojylLVWd60AtKx3MsQUZ4PNECkiO6mblG/M3c0F0QD6wLaFh
G5Yb4gjfEIYTc5WBJi0S6qDRZazJPeqmqBw7s5nxDPdvUEwq5DoNI/dcHT3gA8HGWabbfVA2NqNh
rd/x8qY3wkxe52n4A/VvEA23TJnext5Q38G5Rz5LA1ZuwhhH7FvpuQhajQ/Y8ybgYwqxvAJthhYK
/fjbWEzfva0ZsA/FXc7U5zAE3bvTQDZZe0pcdtn7QoMrchklhxLLLsV5EaJaDKK1ANzbevzeMQ6O
smeu5DNQIKCFmN2Bdytf9DdGC/1DFuaZc+vCJXEnaxvZdNZHbQCEHwGrimbBeMtDc4QCLA9x8RKe
7IDhzjSX86p+MN9+EtCwSL2pB27UzQ4VaPTGpmZyVjYX1KnTC93IKbGwUmaSBNXZy78HPvtJsTwi
i6KsNfNvPiIqlD3RJyKeD5w/hLfRsLACyXa+mXMgWyY8icLdGFbliYAkhj+MyCK1RSFMcdtEo2Z9
mgXiRx3jm/73/+nUfjeN5ib11UMxejr0M8BAfWF8rW79o/K4LBPB5MNfJ2am1UFLVqETnYqH5cBB
m65LSbYOKSTYSa4NFJ+7EjBViZo4qp+wcjFg90GkbClXEy4Z9xAUDP/MagB9WiDMLbxkOPqwcpJ0
zk72KosoYcQAJxa0DFDL22T68Fq/iOoMybDMrzx9zd5EB06U0kTW50PRFIizW/0hR8q2oE2OWN7M
k7bSg5mRyKf1CpWE5xKZVnkpckbmWBtObi/42/l40LFU6n4IWj6PdQXbsSJ4fgTJIcamOybMzeON
V70wH2yQzmDsx1wbyKrE5VYgU2OD7qyFOODiu1WWNR07Le8zET+TB9JsEngToPKnlebMR0wYxlMT
kxJnlM/1SB8jcO/BEMsfh5govXiuVZhpiGEElAcnw2UfX6Gkj9rBvqSZKfdjn/DoM1Aaavxa2Muw
AKbuF5NyGbakZaKQPNdTRv5mv8qzRWPviuVd9dN8IPcJnUFBCIYx31APYBcRzGDHZiHYWMSPvMLd
obIk8qXcg/cZiH0jmkcQVygvp+w9kUCO/XwGf68jCMzi4jmv9Ba3TuDec+FRI3buNUkWkAMJ6ApO
bgdRfPkGn3UvZ6vaDzL7LO0ZWEMx425ZrfsY90A0+gQSTBNDdcHsFSRNzCymL219XIfqylxiYYtC
NuFg6fVBAvEvreGEctIbRgyfrarORTC/Szd5C1Sr92n3JoICbUmZkL7Q86elelgS940UGrZWSgzR
4vl3PT4syzVpM6jlw6n3sLWzPcTvEwAW7J/KHgIPymdg4IO1hjIdsz0si0dHeie08nD7DP7wimkn
jRNOW59noNB0KwR+CaIiScpKfLq02kBII5DEp79NO2Eqs4K96u2k3ymQLDvTWViKyN+tuOYztGw4
ETjU2/bg11Wwa3OSUdheHjCgvNhoxRifTQdELm8im9rredpSYBBAQBQa68hdO+/g3whlfgFYbTkG
WVK6UMMHw+gpBuK9a3CJrLM7HqYx2Y+891xz2ZEobd4qab2C6LUcVp8xKSr58jY1JToi1j0hsVqP
MzZJ2uOA2MqVE6zKsYwzzYdMHQyssHAEohRKbAI0UGYjiajfTRhJxOcMl0ywemoIhIzYvhAnY3Yv
vh6eBfrPsAUgvUsV6GY0WwtzKXnkIME3MFt368RUkE48BTUwmqHFeIa0GhZOFc0Gc6p6J7o35fgW
iJEzYavzRVGha+BTpj8th5nP4uxWH3lmf7ZuWzN253GDm/BO0ne/q43ex/NIpdbyUekU+6kB5mU0
e0jBJ/LQogmuPSh+ON/xonC06xY1zPyD+fyNl8hbIaglnRzddBwzB00JVe6CZF+r7D1FNFI0v1cI
3i3Cm6pDZVoNdzhcu6O0YYmk1je/uQCEKp+Smt4vtgCMstQ8TSBEyg6DRszIqvZ+WuwvYzxkpR5v
ULxiuB7nx3rJb9CqcdNChC5HvJ1ufa5INzrXDqqsMYC+nvTWmxnTmTmdwg3AdbXNbesG9kTttXAP
bL0Qe4B+q0rlXSoWoi1GwarddtVR9GAIxarDzFgJaiwS+q0uxVgIrMUNDnlTyytevnBRIsJ2MB1r
H2EqOv0icg19ayt2FQqiAJjx+K23STRbTestSxyuYZPKY83v8fTQby1pcsc32CmthmtFPYKK8atZ
aiYBkqUZi8K3xQQl0iFLIf4GWB85Kp/Dih5oKeOo1+N3ORik284UJYFXvJgE/J7r+KnODPJyYP44
Ac53mb2B0YFLUZCyGs6E4zoLe62Zi29TunMFGRDcLWhViGcEwDNssFOzETxFz+yWQ2MKvoaJXKuN
5louzmc3dEGYpetPBUwnIkWbToMwShqDnFg0y3xITIBhiMe9XRHXjJI6MDOr234ATmF4UD5vFxxD
ccX95MKZ5lCI2t3oDb9qG3ykt6Vk5hLKbTo/WV2GdjYtcXV7N4zkUDioDCZ4+dnX00GkXXCUrs/8
v/KPvZtw5tVLixWUAl3Mr11puAyc3HsyMR/scXyzN0mxku18tAmiJudNXkrIZ2FpG7c+e5SOUDlz
yCE0NenZzTzq8JgBXcz0q1udJ61FRdgwOTFI8ENXZPNmL3mtR2YLRSDfirL8NgAzqHV8zarm5zym
BMuXdFB9i9KaIos4rH2XIi2QJjWGrhefkcEXADiTCf45X8ZPWHp51H45MyWP09Fpup28E211JUYZ
x9NafSpvuBmCvsAun5iHxfGcEPE1UQGBzRYL4dAe4suBYw/RmhHf176PKZv97mj87GJ0YCUqldDp
h8+6yn6CSw6O5JYwkEDTXwM6Ns9uS4ilWY1V5NNWh4NWEVqne0+4HtSE/NLJBD1IA5ypMGDxLIAK
kbcGPkyNmQYCbn+kJ0CWWKJZiJ9HE9QMlzuDmqhNDTK49IzTivHSmJ2xOQkwCFLuq9r79iruclwA
vIVV+UNpO5orNYRB6fHRY43BlnnDnERVLnkCbYpZ3ZfkSvif3uhetMN2bg78dF/Q6e8tk138CHri
KmZC++ihdlDrWbo55tWLk/OSEIqxWPwe0+yFnaa66GVxHVxaAtdgay6M/GtGTxmJFXN/Ww4/NZ+d
g8ROTc9QKbQwaow8c/0oFMrXmtRCVsi0e65reGjle9aJ3VZx+u1hBfy35dlzuh6mlsRyaI8VehV7
PUnnUzmOF3KykhHNRGrvYlg5YsV56y0zDossrfc6U1i/Ju4dDp+9pJcGywamIqs3vEesztQ9C9EM
89FHPR1aarPkorLblb87w0Nsk4ABd9gGMz2WLB0cCIsafQ/h6qHNycTvb61R4RZPNSa5sJqbmY3U
wLVeI36XfvxLHkpPvS0DY6BgoAjTvPpigY6gcTuuJlRRN6lx9JkEdCTb8ZxwgaNxhx6b+08FoY+R
Rk/AkpCaDJTn5j3EgZGSsugRRQMyputBmDVpjymsgCRRowuK8hVxCzkf0Ff5sUxYzrtGDPhqUoyW
QcKk3PbiJ5eVpWq8OmIc+EawGaMgzYShe5xtDDBFmlLu1MO3p9r72h0A/3Urys12PeUd2CZI+cmN
6R1r6Lggf5lZVqI+C/bUF9cQd0LL16ybYbgB8F2M6ZN3Fi6zYbKz3l63Ldlg/IgBQM/TfgwIMCps
G6V+Y4FQfW+FuCNNV4YGoES4UBosJtdlNSOsZRGG1Ge/Cc5Z7TyiGSBOYxRPc/zMpK0Il+BLyLN3
66bG2Vws44k3+oTD87VW89c6eXs54pCQdJOyZe3eDoiJkH9Vey9/Sx0+erbP68gng+II56vW1g0s
LDZfbF5J6yaBz06NY2t16mACciV9/dZQgKDXhiS90f0yexabTVCjt5vi27Yg12Rrp0Zkwp390gaL
S2bohrfvS/r0/QwviGFsWkcSxdROqHrbvtjI0cSXwdmIHKN+a8hsrG02DKtGtVP57GMdmuB0/ZoS
MNpVhUBO8KN3uP9yXJ/asF6GOGkPvQFZ2+//tJzC0Yqb/JBmbRMmo/EQZ+k3CtxjWXj+pcaMlk/D
M52U0zsM/lAHuLnCCbOw1W/uPJPRpkRm/TwjLB3clLWYvKnaqmLu13+IqXPxcSehO+G/gw2+05Wb
H8rJQ5GtDulCEDW/WYjmJoEiJyRGfRDftsNINdBUto21sMuTgj406JNo1d4I5eeaorY+eOyuYHwH
74VIvnLLe4VCEomgeXOQ8iRArgpVRZNENyeNS65Kl7Qp9WIl8SdCEX2dVrgfgWV/Gpb9hFwQ0lzL
9nOtH8vJwZyV2RQ/aTqEfOg4TjhjHPlKCAg2A1w8jOPR8a5s1mxhVU9FoL+YpxpYoaxbkp4YVbs+
yBE8yiujaJQ608hAiryJpEqORjL+1gZTcUbNt6AMlh2HX8o4tC+P/qjlzrXKzWWDKGzzFmbbIQSf
y98ioZuT0VCUqulxNNB0sG+H6SJyXJ9VF8LgCy56zK9yZYqP+JHyCakh661jv8kysLlw3DsJUjme
76YkVUUk/dlvDGOn5hUb2HxMOnLPeXp4kt0C5vi0nYSMFIU9fM2/sNZB9UhjcPoi9o5g69CJU16o
ljrjbtGriTePmXctCXoXTsMRBcjCKzjzZ65bYQpKRtBLx66nb3Sm4QXblaaiKaC5FaTAJswK46o2
ojLLUzI24FQgtic6oX+UOQArOA/Q2IIRX1HiAfjnE8dC6z4GUFsqdmmB5K+q5gRGFU0Y4bIs9m+R
x/8E7aF2NWqwHSIOjHRjuXF/IDV2FaeiKlgT1sGnYyMkLOqVtOvVpmEHXCfKysRZ+8ucEICYK+l6
XpMdVDKE5ljnUDBrpnA6iKoWy4hr8oJIvm9EZ+2Wzs5nlhWWB0AHmZuelKs+MbLQmQxxsMtdlFOg
tzUjZvuO1eWBVBVGDg3KkSqGIZpWKJgA0t0WORamriHXwOXV6Z+mKb/7Fzqn5+wGFUpUBaN7zhLK
F8uhYbK79Athzlvlybs5g3hIKHZB5mh5y4vfhZWJZJKk8GM9BNwygTh7HBg7mvAa9Ciap8C86OxN
pBUTgZppgJcQ60ZEiN9MVdQ4c0+P5F2zqXuJcZztuvRUeAzjKg0VhvvqoJdUYWzyW96qaeaTne29
JsDI1wa/y2W+BWAU71opsWqoF2eCLeN7UKDl2vzEbsdaMnHOTUvLXzMwxnbYEJWq3xZ0AGe2OK5g
PzXyBj0MC2wo61ktb7gufiKAQDvAnFVolG7I1I9G1e/ZaW7y/V/E9aizWphGICnDh/LYsqtMNz3D
yOcup9g7J9jybBONGehd70Bc1LqfxlrBI8uIkqqqfSq3qFF9ixj9hzJxHi9oYtCzUDhoe7zmMduT
VtFPe7rYo6JNMA1l9cUX7TOxPCnGtx51FQHOuAHRmoz+LhkwnXUeFVaMerewmAmtbHWLBEUwS+Dt
phwurTH6TMigVpS1RxsJQTSt4z9u4T7SMlDT9/1ZcDKVtfNYrojvECBR5MV1vatqYi7A0AYvDPJY
5+OPYAwNyit25D2TQoo5ks5DFHt/Opl+djPKWWQRO3dmwlwM4wimnsF6n38lBhtnD6ZXjt5hN/Ov
mXfOI6sh+b6ImZbBfrPN4rss9Ss2ARL3RizpKQCOPYmxyQU97BNWHppwXm2nQ8oMsYs8ioVBlKAh
IyJnR75odYoFc21d4X2Z/V2wEbnKOjf23mbMZlV9xGfOx62UB3MWmOddh/33vF7UQAKtyJB9dGuJ
9DerI8RJZwkZmrydcq+5pExz2FveuD5S/K6PASkaaZcTewbTD/nbQhjx9p6kzD2SeB4P0plv9Qir
zs1LvoEBsLRu6HCZ1urI6Gkvx3HCTaN+V13MU4KUb4Z6hM5a4r4AZ9l0m6nVaPaVjwlNG3kZZj8D
3EaeUDjFrfQN9jQG+Kr8Rf72lR3ja2mjLQF599ubvOtA8lSyDrcd15uFKnbBjMx1CIYEmqke30tg
4fs49qAVe0TBINZgOusGL0OePJDDxlazZ/oylu7XSMlP8lHKHtt/b+cJ5WGlWOkxwJxRrKsO7n8H
IRyM82ORETc1DDd24R3A4RH4irs0gVB+rIb5lqNS00CdkXCjx2ZHw4HapyfUjLhEswqQAd1gljsM
CMAnGSDPMThFHvngzx6c+XVLR491F0Tc8j+14WGrMYJDK8n67mBHcRFtK48Oya3zNczGso9Vjri7
mM1jasi3APM2n140sFhJOT/6H3KULiDxBfyRomsuJdKpsf/En37rojdClIfwoJDeBSv4eOhNl+eM
cpW+oI4swUg8KW8hUTGSGD173/m0Q+2cvBnNtmJidTOn9i/d89AanskF5bpRITp9GdbmGzYHWEmy
j3e5wkO+susMLcIErrmzNPuJIDw1cGShEzsyNrrwxD9I8sF2pAGxEmK7lioshoPvmARveJzSWLgX
23KOjFLpbgEM/fFtkpqJGoZK3fOPVsM8dnG+D7MNDMy8H02LeFMJO7rM3uNMe/iV7Essp3MSoBNJ
XRvJLF0O43umVjiggvNcZes1QbYbWRPiLv0jSPk0FjUTuwWH6s70tmwhnikyZzPGYwwHw9xFokuk
6UPSgp/RJKXjCcz84+KxVXOguSifW7JCM9Db/8XcmS23jWxZ9ItQgUwACeCVJDhTomZZLwjJljHP
M76+F1wVt13uulVxox+6XxSOsC2SIJB58py910YULQCvgJKvVx3tDEYtRB0bbEoAPsfwJZ3QqJrx
8ol+DFNJebMijrRjaiaYJ2EpDuzQZZncE0wn1vnUcmmCcIshgR5Uf4ysDjEXan3HtB2mo0sv1YMV
xZADy31THyYDpa9DGgZnAj32fA0kyaSFb3RPNlmtncl3O8ZxXEHLFtQWGAKYwQYHqx/AkS16ITir
7XsQRffakiaUoYqel9lJEULJYrUmdiykYqVfTS9jSg7UZg9lkQHLqR8IFt0tvVIvNBcBNBP6KeGs
GowAaKXixDISvV6U0Y3SgJ/EbvhVOoLR1y418FnSbvLS1vyElhF7kL9pMqa4/E2aRD1HqWgCOxco
YlGxGxiykTcSDJEvA/eIjuxcmUygCyPbZbN933TJDu9dD1d9frZbINxOn3yHyEH7TrBKuYvER8rH
CrbvgRzHOli32rMvUD740geIWqQ6IRpMXVI2paniK2FaXe+KVAs5LjBX0+VtJijCUwoLGuSEPeo6
nRQTlJOPnVHVFVrE/ohoL/Bmg+zIsrTpnifykrg05KIZMEW2snGvHhzkgkJ1XkPZDQDbPtuRld3g
bXylOmONogg8Ui0Nd2GCSH6JYmXsCI3d6dMdZ2YPkfQ3vMoCBF9yCmaK8DB6QjGZ89BaHHwXHjMS
Ug5Kc0UgMoGftrXrpQxWZUZHmfvlux6wMDiVcR+jRuF0/C0c2HqMHImMXnDEJVbia6PpbGm4tTez
r87hDJhJA/cgJnYGv4PdMoOQWdmiR/SZrdrW+KblBDERyjOAYFvJNt8VLRnzUlU7u9e+YNMms34+
uBojumZpk+BV2pPOAmCYkImVH8OVUaHYEPvWnFuc6FKiQdJBV6wLfacESVSFiEaWYKQqrfU6pJHy
Zvc7vH3rItG46jVajiTMxK5U5zZ87jLyxth3g9HJNp02fyg7fwhV+K1c2usZDs+1vxa97x/nqnnG
30GXtNgSh/tWOk52/D/06P1bJ9//Q5OecMTfufQeujpCvPz5s03vx3/53aenWcZvro3hzjVtwW6w
GOv+MOpplvObrpRBhQ5l0+Q8pf7l1FO/6cKgd4TgVKevJkzewx9OPfEbHEzBbN6wbCkNS4j/xKkn
USH8yalnKWELVzoEmLEzMQCzFiffT069qNZNi5iSJQyjqNe94OjvWEztjCAjjxJL0ZqIU89fCBhJ
dsCJk2J6nm/yujBOCzu7kWRW2jxRuwwqIgMGAoZi+5hpaKSdMkCLO80bGu2cdAL81WZ0HQ0z36Wu
7zl6SvUlqpaOEdKGMOMwykrv4L7LE/IksV7sWkPk68IwBpg80S1Yntkj0P0u0ka2Xjt/rlKL0yk0
aQr2YsvB9GrL2SU2vL6MpRmwtXoGmK6NJv0UIg0afBQMtjM9dIu/xogemeuRBeT6j1MG/Esa7GAY
w8YtUR7bWDb+yml4atGZknrmpiUQpfHV5fTUVcA8abk/B0nlP2LB/1p2ny127AMiUqbLaAt3U64N
a11Nn4agRJ2rt0DcZkbIgaXR3bUuKu0yW0vEQruuI+k8GPEc7fzefzcmLn6oFN4DsmVRV/m0z3AE
OhwdamDCBznJExCuVYF8gAk+s2UWZbU1RmtEcbNpq/QBJBWRQwEZojYtZKRoSPv5H0z6UKeNT1WL
qFJqRn/IOJoFHZ9GTx2FDmGghRH5u2KklC9uuvGdtGVQ+H374gNgWht5vG0BTNCNYoxo66GnV7Rd
reElo6pb2eymezKBX8ANHyK1pEqQIruJQSTRGcpfO0DPnIK+QpjhwC+BImgdZ0AeEbKn2ncnpWjJ
Cr5CwIaL+eyDzilXW1aPA+7Ei4/4wYS2eTXn6miXbDF0hfe0CXVPNJTvXZPskI+hnqCuQ0FnSIgt
kDOXTiEZLLyJyZy2aYFydKqMbfRsIWo+uRhoqblth/41oprSH0A0IkotK1PddPGD0EOm9w5NTxmL
dYk95Ch9kwoh5Jc1BMPsC739KGR5xv1k7cOzZk7lafQFd3Ird22sLC48+qfWIAZaomjO0H84ACcG
mRWnjo44QxIF+LNGvi0f0ZSj5CwYWIU+et0gua/dt6jSaCNVvos8dOL0nYGNiHnkIiVTL7Ja2plW
zRkgKS9x2QrmRZuGB4KtySDpMUQr5krGCnXRB5vMttdqtkO8c0xCyN6LV1bcotZSWo/HG7sOv/S9
ZdizGuym2jRegfLrtqbIM3PrDrs7SVgkF52yNjNRctic1vSMaB0797dR4d6FfEm0tl9R1tJRAMTc
L/wpM/Hv2nj8klovGHKQ9D77qRBbs4sTRq05U5BhbS+5VaXegk7kjZZGfys4PNFlQogw0Q2xCh+N
CXFSt8MC22GjxTfHoqIT6DBU9P8zBl1DZWREFnT+iu7VjQyJW65t80lR/9PDVtssRlirN8Y5J/wN
PEm2F9F8zfWouw0I4dAjBgjoi9LRepd5RpNWQM02cns7FYTHcER6tewKIlP2xWYqsCmCDDOnhajZ
GDhKIDlJvH6oSIAW5o1ZJLsp1PNNMtvllXNmvLBKYU6O7gXtBOhtzfoaz1W3D+34KS4oGF3SJuLi
HnXiotOyMIJY8gNPtFhFQbILep5jiqqSsUj4XPYBZ1XZP0CUZLiNHm+LcwWdEMo1iEAoaXE6Gw5r
Ax02SKKn3qxfwIjvfcNC7eow1rS/qbDOsQFPct0O+H6S3kBH7bsPMTNNBOLXMbyYDTlqavCxKIwT
SlYYDpU9cKsNrwyqcHSju9PMlmSS8Uo6Inn34AXIuoqf0rcsdyL4lwzBE/dYqu4hLe5FK8nBs4pw
bcbup+E6pzqU3UYl40NYoHSRKbRATE8XN0UVkBMoQlJl4/3AHNg9QL7Bgbs30pMlfWMbW9wsY530
m1ZbDtIyYFAn+4aOBRpvXD+egMAQxzTXcDDV2yS9Q2r6qSL/6hBGtzWMB9WjRUSD+laNtxgzl552
Mp4izATZUE57mYEzM1gsOoZEdWD362ai1R8wfBqU7dk5VryOAeemsrVP+rvfg9JnmHTnTJbEuYr7
WKCwZyP9rHVNHWdHvZjkiXuZXL7NoqWhZX8hJRu9PAIxX4uYgbBsM8RuLjZO1HVv4jJiaFevArs8
TlN/yqu7hpRo5v9hc5oa54saA1aC9H7o/PkiNcc66cIkmsagCHWHsykqekpl/WGVGqGW7hsSyPo0
u2aMOkKR8zu5T1pdP3cXTcdxMdfBrerEjjivFG78cv8aN2GD3SNI6temyPFtExuOmL2evMExbqC9
7rJRZoc0GuK1JXxa4jnG5orBnlWGn1YTIpNnLsrDjNZnfEgi/0L63rtR7/OW8SssgXu9m+57gmYz
uzvoUnuj5f1EM/9Tg+260gr2DPMeVfZW+eW44cRy7nUS7FV/z+ftFvwUs0fXpjAICYbW7iT9/N6f
cux2+ynX3wNtQvYoDZJvUDyUqdcWDpuIVZwpNXaGrn3Lk57TBBiSOZguCVvMuR+SUxFdqg7AdOa8
lBl6HjmG1z5dg9x6jp7rjgZ9m5rxuob9Qle73IK/fdIbe+lkswqNg0JKytY0z5dZWg9JPR2b7mJH
7pdMkb5RMMFHwx9vkqFBpBzQogEj0y56gTOcJXLM85KkwzjkaCd0B2kpqC0bUKMJ/D4KW0IAs9vE
ZVASEwTaWGTX1+ZmMqp6k1gFDhMfnljp74Nyoo06ua9FO0S45vUrXeDvBjL29WT1QP3MR6Y12y4f
n4alP285T9Rv7lobEFqq4j0LMOfyMMFPuCOY6IsGw5RwtY8h8dWiJLM8coyQiGBWXqWwBpi+dCe0
xlf2zb2LNpKVyriRMrwPBxc5Ckgy0btbEii/mj5zhqxE8zsko9jK9kP3oWhKc9oNRVJvB2uMPJDg
zBRTTPGZ0VIOVlc/t58Ls36d4u62mNIBvT+0hyn2vaLIo02XMBId/PASa115rNtia7a0I0I72qV5
S4uY69gWdxhNm31Jpc73C3rTR5RHkvUMxaCpTtBzdnkKnHOuEc27tkl3ONMogxvPDsHG0ELdBbFB
7tng2JtqpF4MG3rIWuLeN+Qhrntd+us6qBbFvamoP20vIl9dm5G0o9KlEYpAQcr2penBEqf27IWM
OJNWYEaEnQl9FVJ1g4HJpXGaTIjhhxGeoC6uSh+emfcZ+IwVS72eYt0Ng0dY1gbgHWNdVpmNmZTT
c8IAuil6RlZxZhNftSQZDelTGcmdk/XpRUzBPkj7745R6beYRgFTNqS2FyaG294+4C0g7migtDN6
sesyrtZAbTVpRFE04tACLcCXQSc8mOl797SKjarbQCKx9qKRn1MN+xKgDocDpKqDAo1hQpbBSXjb
mtik8uDVtjVz20elOCZeaBfrvieAyUdBtY0N51FvcRdlDFCLLKRk1PO3EmMnBQFmqYjCPc9zpCuB
Orbo63BXJNaxJzWZMgyhbt2dtTpZ92DIdrCsmV8xYpOZ+YlraiOSkAagyZ4wZtOVRjzt27t4Jq61
mc2HKg+enITsqRwDRcuWtuExp60hJL/SenKq574Q9l0avQsNomcbsNLoCV1CvUWXH9Z03H3UmkRN
hUg3EFrTnjtJE4VThF7fqQfLczIWvjJpIN3O3+F1s17pCOsHk008SnEH5JLEw3tamt3po0Eaobdk
DDUDWrViZHseefTGEiBQhJ9yZRvpZ1cHCHw1/9hH1RYZu9jkwMeJCHhNkpmUVW7oTRgQOIS4xE8w
cdha17D8YB5IXZf5GZqxsSXcMLWQOyRhj8xj9J8B2vJUgzsnyWHWN3WAXDIKbdLkax73TENth7Tb
JlG++2DWysyFTHMYqPYa85XYjoIHSrPqzBuMC3ttvjf15knzxwpYpmy30oidTcUS24D0OiKfhAiS
vdp0ChOzx5lShBf6tGczc9xDD3clasonkVtPOnVUO7I8AefdD33zBBzsfi6dF19XV6fHpNEGTbQd
bIijrfStC1B9XMoEZNbYqlCijYQABME2i7L0NA/piJqxZHf3q4D5wTR4KZouIv20g2DaFhXZCT8X
HRit+4Tf1W/oEBDj3WTZEUs7/53Gnii+FHkxejVMc5v0GQ99Ojs5bbYVZ3BwTgGDvCw6iBLnQcle
HTf114rkd0Nrja0/2922arXOm0QgN5HDlcIrtBJ5kxyQ1hFKu3TxInuH6phg4LTIPb72dMNg+6zs
4K5pzAdAI0RURJwP5nHwPSNCLV2GO7+awz2zmdpjeMkW4kp+1E6/HbIWvKaP1LrsTRz4RlTfDfq4
5pz7UiGPW9GADEWt4cBFUFm54yEr1JtEMkgIQ8axql0oc+N1klOBqnmK7l3ZErZFH9Kx+gcDnycy
QmNxKvTVgUo5VNELs873IWlYudq0Q72nY4hp8dcRzcWat9XopI6Bq/aucoKbDAC5W0cbA0nj66QT
w4frK4I0eOGITsgJtS6KJfPBrMCoLEf1XiaFp7BkEDVMC/XHD4X+dx+YIilRZbG152iRkGbJFrWs
egv8V1NrTVIqIIUwbl7PU5msDA0Shh2Js07A4BexHxVHWw0rPs+3Zp9dGV0tK9UOhEtTbxIhsjYJ
q1rPvn+2OrtZNIQHAxnvRWYNKpUeg31na8VDYcJsjWjZ04YsvVJExh0Mbn9jpuSzVMmHlnEClmQK
4WdYuGB5rC+UsGALUJJN0TJRm9TtTRdNziXOuuLaoEUWClxLPLP2LALjZmZBi/3ZP+lKuLtIJ1i1
MK1zP3b8QEx+xnrH7SvUcshY0kpC/eJOAa7APq1C+geCP3JN1gPTCbPzw0OdNSwd3JnnH3/68SOx
qnzb5vFnUI7GESqEcaymAGZKQ6a4lUj9RiLXAllbwDmeId/QSoVI9+MHYNA//iTq8KZmzn2yAgEN
0Vb7qsl1Lp/KVvBa0xNZKcLLbMKn6jwzPJkhwszsmeEBGTibwIlvJ6qVq9ZjWZXLKCTn7sNCzmUA
xMMYpaUCgJyn669mMNj3KSJrtPWJvhuo2zYBOXCbVG9KL46NALDNENyaWhCcnMI8+WN0UA5jWzWO
5ilH77Fuwrx7zUGQa8l+GrSBFpYqrz9+pDZqZWVk044ZIsHQyaKIToOrM83+bjSHCQtxxCGvYKmn
1ebEN0uy0I3l5CX0Rgab0gpbIgv74hzUWXEmY/kreSC4Nt1OnDjhIB5dZJaR2SKn0EREmJ5FN21A
ObaIP32QwlFZUk5yDM/SNjvYYbSAg4fg0SEmahVL5zTmChhLHbxkTivOjs6iNpp0NSrwNCfkL2g4
eKxXoEWYOErRbPV8MdL0dk6f3UBh5eb3PL39tmkqCVil/IJSML2CvUwUbwtYdkXu9b7DQnzvUmOu
u5mM75G8bRS5xC1Cg/XvnDrUHgMxIR85Mb9ob/3BGW6dFBefb/uEqtTBTd5/q2HwUWLX0WvY+sUO
TkSG+siweFTdcB+FvsWYtbYe+oWJE+XEj1T+gHOhM9oNbBEUvuSNbUZkBHfKMrMbHXAUdAJqGmtu
T0Xvep1ASpMkpr0b9BIwHykD1s00CJwKdY+SP2HMPgxxBxC/R/sPi981UTcwd7TvfPPaSCgyKWsP
1U+a3Vpdj/IGaiKGpLrgeTMuJQMFQBtldy6XJBlZAOmfLdtFGoQki3L/POfxQcUyO6KHHi92o4p1
FdudNw/GdCNK+56yVSevoZ2gS/GDZOYQwEWRXxVeOGaN00udjNITxBOdaDas2U0YA/uxuDQB81pq
EPZwRjZ2+2EbU7uNwIk+jyzdZDyw4nHoTC51/iCSurvL2VGQdnACxbDUXVC77jC3cO88ck2/jymA
GUqSpVs6VlvAY55UsbYFBoPTVpCT7cTv41LpOlWWYNlhNgEQLffeRZRChtAqMiZqVuxawgNipNgT
JbdtB+JGu7ZlzKSYbM5GCq3EoK6i8zg9ssF/IRhU4zSybA6pW7+6ovA4SfsoZ/vwzuIg37d5/4SS
8qOcqltSYhlola7mGc9tFymClzoGNjgdbjKKNwcWR9Pu08rt9nXX2xeb4GEP6pff+fnViEhFt1Nc
zY5DWnJD2w4NJCszF31u+3lnCJ0WY+x/Wy7jaqarvEX29sjSeg2xKKLPOnP0PjCwn45gVepNU1BN
+FX1FGlw2CuIWweDPOo+DSJvTBFtpPPwWRUZzUIJA0Uk6IJNB+6XZY9qxSlmhjfiH30/re4c6Jfg
QVAHpXeMTTGNJLAfAg6ye1SlDjpS3Vk84vWm8hOgJTMhYS38MMxcNocRG22mUQDOTrjOMcq5jcIG
oCiUgLsp+D/4yFTZwMCNvwHOtQ76YL2pZkYYAkWTEK93LVuOhKYxQXngVwT9TE8CckjFJURENx0J
T8KeqhLIAOOTjYT0RXCvwgJb+H9xXR6G0kMAauESWSzwZkUVA5tKZ4K/CYouRHZAg1Ir2w5UDKVd
6YirkeovSvgvsWqQ9dwy/kah0aol0ZLRnbPg6+IQO6Tm9MfR4BLpWM4OFMdsOyhkgo4ranMDrl0w
FcplD5oW1A6gzfdZWDkzduISE4x5b1XNSSAOD0FvSeR8wSe+Ji10Q4SjqVhnKOtu5kXOUTpztGV3
KlduYhqHss2PNZKRk90iKJljQrdzIpwsfbwjGWyNFe6O6IgXnzz0LSmXlAp+rxOqZ4pd0+1sw0lf
bSyCMsMCIZlGZ2Xce2osKSemAZhEZWecyVijBrloYrWjkg7yONt9sZOoh0vVfOchBgzXAx3xE1oP
3M7Mjad7J66lF5nIclrX4DQg83vWbVSTDBTWdLIEFPvsNqATQZMTrZK2mNUis0Ruq6G96zjXNTXZ
QgVmAkUxZCjT3vh9Pe8ENoTYRQM/xYWNgSaj4fKp2AdPRJbkngxgg+cOMvqcsfe2l9tqYJHGq5p+
8Rl9IBK4ieuIUb3Rk0FM4GzYLQFLzcJ302e5xs8nzj5u7DNjnQ889Hs3ttr33KClnRE3rkUgwzg5
1yuRNepEVxJ+bz82wHTsap/KS2fJ+H6QA+egdH4pHHMgqVGTaGOSF5wTBS9YlA9zWNfH3iQH1fU1
g2iW1vAyvI1eUMmCkQqB8UE2dLvZaI6OORm7EvPvKn2O0F6soZ2wrKJwT8Jxh90XOBpgkFQxd46M
ZsATIzalY1FiNv24IYIc1zJQjilMolc/DW+HjLdYGQiuDBXtmp6eVKk5NLiiKaQcwQ5izl+aqEWt
zrawNXlur3BIamaI+5z0B4ZC/Q1qgRvfDc1jC7JhHlD95DUjOFVmznoa/NZrkzjfLSt9atkv+NNy
TzeiyQuSbmJ5CZ7RwarbMaQXlZXZzaimZF8zyxpx+o62CcJtKN0jV1QXL9KAbJlG01ZW5KCFZKyY
vk0CLg1lWs/Ww2R18zmMfW7cITN3+IVolfJ4uhW+w2iKyXXCaNeZDuGlSazwCW1+fNmZJhlwLAc+
RtrRHYrD5zx3vzFfb3dNZpJW6ZO011OVLj7YaSroHpnzUVnJ9NjHJ4q3jIjdldUGOZzgh7yOqqOV
8X22TLVw5ciNP4dP0WRS6sWVsTYxgR0s9FZe1Ph3bJPhi0JrvwiP7idMn15tVMrT3Xpt0bsFNbIk
FnW5Z/EobWpWj40Y44OpKhuja2XvwmCVAjWwKvm95ZjHIx3sBs2gNrDaT60Q92aP1k111z4BT2i5
02esN+eBoEevtTjOtyPYatvZSSRWGJygHOHCvCEoAs1uykndzr6F1Rsi1FZXH0VSgpyRrw1bEcdD
ceGYaq9mJD2l/963wTc9c+hHAJgIum2QW6c5R3Lq0ibgJCAogLL9EEVvM4SoOqF85G6vWbLLr2wI
V9oyBnF5NmXOpg+IfZtA/5nBE8aCNwseAupEyBeBsrbR+yQqsq6xBkGPgW6eluHeX+BTFl7qWtxD
L0fdIuEkBoNPta6CtTMiggozm7PNTExL+R652cOEQmtXlpBaOqyWkO43mAgKWpPdbeJoz4IrtDEt
9wPBc78BSfZsOqNDqi8StIZLkRTzUyLzo5rwW1bDhdlWutIn/Fp9ZH2zvjNWIazVwruawhmC6UhW
4mscYlubnYY5H0FNksLW1lDJzK3+FjfTfXSNWhCzdU4Aci1oz5ntwQjbG6KAPuEqka6BVzwP0UX2
AnFbd55HSUNDaz8Sv14SaWn8yadZi49pjQBumQSaOrDtQdIo5tusGR4121z5OxHkX33OkvEwHcny
JlGrSTbE+oBfz1FcJjNocn/4mPzhaATme+rEd92QcXwX8lVB5t7RjHBWMfXwSpW0u+oeHVTHYbAH
hkgmOjY1C4to31KTYnw6xE1KSzOuN5j9N4BLuecbHRPzyOgt5s4IFvgjaS60IaLHMWmejCT71MOR
/gRA0KDBJDfVjwM2YCdQ7X3ozq+k423pZ98N8pro5veeAKbV1LDFuzTaBs3+YIW7xGHAM5SYj07/
bBuItYg1cteJhp6ZUBVC6oDSTTm8Fb7bew49z5zjr8oHAZNYF70eX7NhPmRld5Huh6roJPbNW2BE
Nzgr7vUBjY7jjgRByuKzSJOvTcpoDqvajqAAwmZ6OhkMkw9zxCsVwwnVs39keFSuJOCxodcuxhMq
skPKKKpQRPNoZVdsQhokUd5AZht9A2lc/nWArVVi2RyAzw1J9BTU46eD3hjtJVMisCpWaJSXve0/
66hNN05XP1W2e7R8ymT71srlJaw3S6mym2YkCcQHuDdlskVEiyQZewmXje50oAffnLa5TTpjoPMJ
AxItPXmEzqZOY2uNcb3AUgmWuIINgR6MIocxDj1WtssKEieWJyCDHeMmgKM77kW2CuBDLGLruZ8u
aKRv5XxWbnWiFOmPaCgm3Iu75RaLiSNHO1wRLSxcEGDWfTNihHAAQWzq0tw4gmzYiWJuVU78Trco
Pgdl7Z3SQn6phkXQt2j3M8IFEnZ7DXfBrksYldbDPlrQnnne7KOAG7L+9I2cj5dnX3PHgNPeGb9v
yHKqNrlPYvKSTt9HxSd//UUIun6xQdSh8+QqQEtpSEmedmdVlp4zyDvDgE5LBojVPLpFt7TY0PbP
AsdIW+/xgEyHWTb7Nr3qGSVeVHV3jaoOAYpQpGT1Y2umZ+I9VgzzD0MywJ3OeLISbE9N+pgo/aHp
eq9Ne+Sji4gYztegFXeysM8xN35UOtvOHrAyc5qt5YVMN0d0APvJ3+CB1K+M6KkTqn0RBY9lTCcd
lq508rfIbnQwqfO9TEs84rMBxELfFK64j53buqzh229NSchYYuNQTKr2EDrLQdftPfxxR7PSdy6z
vLqy0Nn3N3bWL9P/Rm6qU97gFqdHV+0tPgk6+zZ0EAhDMkJrohB0RoSZ91D81OAc2owT7Dg5pudY
6MZjwyq3pSAexwrKtU/upMes8Tp2fQBpCi1EESMsVwFE2DJr7+de7UHQxmsAuKA4JlpkOUBm+kBP
I/JM3SDHoWyR1449vbW+PNXBQ1ybd7D+ULAM3QYl0jPDEhagksKF90kJ07nYzLKvhlQ3iTV+F8QJ
m8YoXmd19UMcd6Wc3nuLX5+UzVZ2asLEG8dEkjHhSrISyU5jbbOOAbw7RB9qGZCRthYw52dkB16i
MC89luidLdBd99aLZkXsA2MOBqLDDMb6YJTtg2WoL4Bq2t1cuZeOQQPiSq8F9SYRtEwFdDMyTYhz
ewny6im3yPelbz7usxbZdZro1xxgNVqK9Ptsy6XPInKGqpTnDo8CNsVXKLsVNeG4ShRIoxHqjs2N
m2uVsWJSZnpVQ43mhrTHzWD+yJS+7lORnUy33fYWQvFIzdscMyMoCYSyPPJbI9NxmfXTuy5rfe+W
5itgKixvpnZkBThBEMbKJVCbwor9lput7nUDI9VWqKs53oZhDu6njc7Ayv2drafG0Wj7AKeB9bWN
niku201KNgyadRSfWdU769Is2YhOpggcz60AEejuI8jPadMLCj8SSG5RMoHgHJlVFIPS90IOT3ax
dGZ5pz0fkM0jislLxYCXZHV8roWBpjas1yUO9FUpwttaoqV3p/kWqQfV8QirqzFJV2VZuC9M/SZx
A54IKR5JUSi9/1wE+W+1iz/nC/yv4gz+H4ogTaSJJDr8u6SCMEr/JIBc/vkf+kelfjMc6SiLSFH7
h9bwX/pHobu/mZbpmABODaFM/b/1jyjHf7N0UyjXVKYg+12SYvCHAFKz1G+W4QgyD2ypLCWt/0gA
SVDCT0EFSiciQdeRX1LKQlMwLF7oZ/kj576xI8pjPkGtXI8b54gyYztvYDKtwnWz1jxzxWTsTHL6
RqzhRHiU09tgjR9q7W7EwTj8dOX+iFL4OTrhz7kJ//PtLG/3JzXmiO4v1EYxnwh7ZDJTNiwetNCB
Kzvx+u9firSJv/jkfClcZNtkjPbnl9KZiuPSGudTVIzYAVe6lo3zFw25Yvnkq97+/vcvJ/S/ej1e
COmqoeix/hIJYclMpXkg51PI2Y3pySYNgUfMDyF5UKH1BWCxP7zP45d/eNm/uqJK8qoCyJ/h6Ehp
f76icdhjJNXL6dRuxVfnSH7oUXrVXXDM99lBfIeGKLzwqB3U74vF78/AX3yTf/l5f35h0jZ+fuG6
D+xcobc4xdfwG0n1B8IEdrnX3oW7f/iIyz3632EbSpc8KguGwJKWsKAh/fJKsREatV6SMGzSjlUM
S5zpUo7IhxYjPIrHGUCEHuIOOIJB3MriMccLIoAkmRQJkfVmTVgfHLH5h7e1XNmf3pZhEzIiETHz
oAuDgIZflMUdHDQBioHE63xnoJrTb42dNOgXr78wy7dAMmS/J8n8+2u+fNKfXpLLIB3DEHJZbiSD
1F+uBFNwCA2R0+5oNYw0cl3A32D1hhE8yZRmz1UxX3Ey7PS+xXnhniINfWQjp6PtgKz9+8//y41n
mrwB3hDmFUsKzum/PMppanUjjCPGPVOAiq5pfMTN2VjHDefHbrzLJtMKPXAEZfcPt94vT7ZpKof7
QUrWRmpzwin+fOchqhlHZQ32vph8dD9tKgg1141jFrTmP9x7f/VSjmObrMXCZg1fHvqf1itYPCXN
ntGm2wRix09SvOMz8la3fP37q/nrC/3+zTrI4om2sXX7l9WqhktVVK3b7sxBHVKb6U8mhq8435//
/nX+x7cGOMTGmMdepazla/vzB4psup4KsNS+cSP7xk2cYMsQffgCn5CBk263X6VRpv+wSMlfHpUf
963lWNwoQlguUvw/v6pmBxExEXW7i2vBlLj6nmH+RSZT3k9h+jzEuKnisS+ZODD80/CoUANHuunN
NfFSEWzAttu2VXmydAVPPD6X5jLNET6iRfMf3qu93D0/P2N4CAzdImRIF1wpx1y+qZ++ctq+M1Hb
BFvGSXISZnRjGhzadDE9VkZFfsqUgtrMgkfdgSnqWv2tC6KCs3x0CSZXwoVK3p3ZLDzbTImUqDlk
5AWJVjX5U878VCud5al6GFylHe1KgrOeYvPGdUGdKcCur65WY8+qegYpLsYZJOeA1Mo7ckfa+wpA
yCqibbq1jfa5chXbdJ7eQAymknS/YCUABFIXzT3tmpcoTiLg8WwAYTm8hdil3ai71HLGIGZgSsuC
by20NEZX/UkfKs/Hnr22dctgJdFe0lGcssKJD7kELEL8JANYgY6MhD9apvSFNTRi6wj8OEyH6QjK
dk8W9D4MTRac2uJfqyD0/v7e/bOVQ4GL+fF4wP+2XR3Q0C8LbuU0virCPNv3+Jqt4LVv3/7+BcSv
T+HyCqwrlAyOlLbl/vIKtJ4rBwRotkc2dtU4AB85uN0XIqYpWD+bOmwNQBwfzn+RdmbLbSvJun4i
RGAebklKhCjJGizZsm8QlrWMeZ7x9PsrrRNnkyCCCK/d3dEX7dVO1oCqrMx/cML7rsyeU4NOB27C
NE/t3zpojB3wzL/8YDWuFu48Q4PHIrAzsyPfQblK6WWrdTO432840OWAmnl0IemHTDIZBlxeiuY8
bdZuG/LTkw+B+cZNS2SOgEZUQ58d8H2Ylx111cSlsmu89GoZ+huzafT8Xu7RgrqRkO5TVm64s5gG
bCJ6wrqucUxYlvjzo4/P7C2Q2q03upUCKYMnc2JDmEydEaPILh1xIagV628vMq4TFF4NhTSePrI5
O5zGsu0Kva8EjFzoU1X5Ff/onx7jaL619CWI/cfL22y+y8T9dRxwNrEFNOCoMErb9Xk9f9CJcJhX
tP68QBu+Xg4l/qrjw+zzqpQV2CWmBtFpvoZl6IGiMFNE+mu1+zKpAQ2BiaJlqsAvygt6Z/S+YdFi
w7FpwxQ6xOX4Z9cNIg9MqoFPm2CBCaLX8XqmA0XxwpfM/VBbPtwigHk9SsK7TIuDR6lCGatG+PPh
ctCz+TUsDXEEiANQaPgBs/nlTkC8IJtk18QqzCzf4DZt6XivnEazrFRnm/JlIH/Ff8jIPu+8o62q
lp4FV1uV2Ta4qlGPjsNvqN/sfahPJbVDW1oZ1sK3ofG8kG0wn4jFzk+CvoexRMWJgCjOdYgCDfKL
I6PEJg3XlyfwbNXE0I4izZORNA0xLiZSl4DYo956U4TfOxsgjrOSRC8slW7ycoaep9gWb+XT/aGQ
eeW0arBcaKB7m6UzoW3t2DtoMcnN5UHNbw/WS0etjHGp9H44m05Dgc9pMeapCWWgHiy3yUMXO8HK
zC2sEXkOBDsZbR8KA7PT2iirPlRzqXepIMINyHZeFu0jLXSrXr+9PJ6FRSKGxqXAyGRFFT/laP9l
Rl1DaIMLj1iK7lNmL9sPvKvHR7AkeXOVNQXYEBPAycqSzRiVaPeRQsKnNGQZgQLDNMSaHgUOJkP3
9KjpUS3NUGXx8TMEFegjZ9NeezGt97L0n/o29RGPKxAI6fEbfsQqXUGSHDya2SCqWYRDsbK+Yquc
HHXiZ0Ga+3yAQ0mdHeNWY8lxXRaTa0XGvvG0Q6sbYGg70PU0N5yf+Fu4SB1/ubwKCxuYzcQLUJEp
BJnyLGqLmrJO96R3y0jNMXtJILtAKKUxhsfs6+VYysIQodmiySpzM5qqM0vea98J8FXWexcdPYw/
CgT1gZjn+ENO1Q3GjJDXwiS8N0DY/EZClR8VVj5+UW9p53PJoBPTHyY0PRNcc2CFU1utd0YG9yD2
AvlHKjvhyk13/otNuMGQfHmtKjavmtlekfs6QYohU13YnVbVw/Kk81KOgK/8107q39RO3tY40WRx
/TTWdNxbDbVnDk85vm551Aa0myVQ1jD0Le/j8nSefasmM4mBpzjqoD7Ol87oaqstzBIXqzi6K53s
A2Ohn0mWPiAiuzIPZ7uEUJRmHDjIsK3OjgW1UDrM56PJTTo6mbDmywE6iRZJ3wOLmv3lcS0G43nM
PaGQK88PughamGf3+ujaAfZQQHuAdVFw1uJMWjntliMJojYXvE595vQkKMsICuJAtlaO8g3d1GsH
vdXCk1dOnKWFsileMhSVM3y+7RsZhueYSqPrxcNTRh88a21eNS0SLqAFLk/e2akqVuoo1mxIoT/h
syLZIwrmyYuZOg+GVXwEgfITLfE75NZWcs95FY1axmk8/XQKjSaflDRlCs1ReTCFrk9Bu5w3xctQ
o9lkT24xWXd5mj7pGYKrlwerzN/ln9F10yQ7hKfPcX4aPfV0nC1lh62S+gba4Zrj8n4VXl+N7jZ0
KDZYuskvoKmBwevgiFNDU29GO9bKtZ8iQp0c32IieOAgF0DyT7fp9KckKZSmAgADIvCthFx6PY4/
asuunuhw/VSMtr8NSG+vA3h2TwE6nm44ojaG2mf4EMPmox8tjXeOaVZ/vcfh8AAepwZJCYir/fR3
wf8zPN2DZIqW3nCDFPo/2I+i+QdxYnd5Nc5n4DTS7Crp6t5Bfjq2XQ9/3WAHQwdKQWvklbIypPPv
SQQiHZf5L67y2ZB4/uNZWkgWALuK/qM+3VDhejYt7WeR8wK6PKrFYLglY+NM0Y7FPZ2/3uzl3kbL
ys0nswu37Tg67V2qYBmygYcB0dCxOigbl4OeH0yMkGo4LtG8n2l7nAZ1KtXJgF7wwqKLtjGqCimX
Djg5gvPZyqothqIqbVEKVTijxPiPsqEw1pwRqz7LLdNBhw4owyTxlUTwaOqVqVwKRTWcIhgjI4EV
6cFRqGBCDx+yge3CBHXeMMIxny0pE8p+ZboyqqVVM8kpFQdklUmOeRoqLXKnbVvFdistkNEY8l8l
o/s1NtKNKvu//n6xTNEOI08gp5nfwwUqTZXcimH5Kqxt/BN3vgXczMg1c2VY56c7a0R3jd0PlVAT
tuLHMzjCYKXERKgMA1IpnJC9crSruoY57SjfhAvu5aGJT/b0UCMeLT5cxxVb1Z3Z5g80NRlBFtlu
4Xf1Px1YOTeRQYhNbZ6C1ZDsQ5FZwZU3wba4HFn8zeeRRUZMk0Km9Ho6UkNLdWmscxv1ZzCMVagA
FYaktTKfS1FwgJQ106Y3Q6DTKLzswjAyQwcDCpi7oUyRk/60t/I1L0bRVd0SbS44qrNPDOitX9fo
ZQpek32NXXOxo/02rERZ2hu8H/5/lNmpqA7jpLeokLhVqj+XpfI46qAzWpyu1bH+ZXuFsfI5Lwa0
Seh5wNmObM6WSMUCSwG4w80SD26pND8KkvWpxh8KEftbqvD7v94SqsxBZVAKYq2s2ds0ttE3N5WJ
+wVSzYMdGQZYFSNa2fILi6V+nhiaLXoZinq6JUodCoU6DiQSRlnvGj1L9gFFu5W61sJReBJlNhZP
iKaSjzicuraibuh5IYdvY2j4pYMS0a+s1MJpSKPv8yIxhTDRbGsoVV5go5k6rpdI/b7kttujuBB8
ibN0+BpGmrYyhwvHBp0Skl2EkCj3CImm42OqS6s0yybddhHOVd8S3AWmLdxU1Gsqw0C20feNF0lT
p4dIi0BuXd4mi4NVLNGDAuFOqWQWHP8PVUJv3S0B9oHKVJ+pmb73qvNaDPbKllxaRuUo1myzdIEU
BlrjcR43AKaKEIs9WTE/elO7vzwoZeFjUxVeoSboI416uhj10d05ICKKjCI11zBQjMSt0ER/r0ju
cCtwsliFVqNjMYD+o+fqQ2lhEWJL8b2FjOS07+NMcCuCuPyioYN7V5QtSjUxhFssQ/2gemsoKel/
f4Cr3BkceNxU1HjEHjn6waCLlWkcuDr6yJOvpEyWr3zc5q4uz8vSAvAANuh4WTTXzdlie/6k95DZ
RXbL5QTiGag0RL4aIm83JugJXw63tApcFOSBOkk+b8/TQamVil52gktfYXNruqMegg1FdzX5RnkO
UR7ZrrRfDk7p6soXtfDOoqNjiiqERjXamB9LXpIbYW3IJDRJXf9TdWN0KLvhOx1jZOZ01NN9OIdX
cdqnu6oEV48E0RpgYHGuSUbJE2Vd5QQ+HTwGGH6mqWz2olUqCF3ewTSRGi7jaqUmtXQEa0wwXXI6
ZZo2O64CRLtrRBpstAxoQfYmF/IIW3plShejGLplO6CfiDbbOg563zR1R9uNxqD7YqQBjt5eba7s
mKVJA7VEhYHcGv3J2Xcb9P4wUT+03anSfxqqj6CSemcE2e+/35jIoYr2jygOz9dGlRv8k33SpUbx
34u4e7Rr0w04ARBMqzYlnkWX451V8kiYjuPN7q84LFSaesQrlRShyjR/mJQc1jFg2WG8w1cHxpdT
P2eJ8no58OKqmWBbNSHWd5ax+dDmEjAkHCuKPiJWgne3EsRPl4MsLRrlSRPIDgqANBFPd3odYMtq
6bEJILeLr4Hno4gzCY8+6KZXfx+KpjQFKNEmJd84DSV3OE1HlPFcu1f2KB3nm6Jqn9Gq+HE5ztKC
WYrBeEhpNHk+JD3AZmEwiFPn6KbltvQY+iESAcVdiP8pvI77qPFv+mpc68IuHZm0fuE5Qdek+Dsb
oJmNIzJP0IyRNlaeIkSyUKF2GoTmTSt4jfDzvUolECUr393CPtFEhgVgw5L5v4slPr5+pNBG/M0w
3cLL+yu7hlysWrG/uzyr4uudvVKo6HH5kGhoDHEWpYUKHZZRa7qNEcRfVB+pjlyWqocCt3p8F8y1
dpMivquzgBRxaPdSGuDReTosyasQfB0kAzd4OwmFXRj+YEUc+qi/etH4TgqBpX3VxfCZ2g7/gtRn
42HlasATtnvBkS1tT/5V5Xn3enkuFq8oi4YObTA+HG2+0jXtFFtuVMNNUhXjF2er29dmIei7Ji+C
6c7GWMVHYhBPzvjlcuylhJMzVrZJc4ER2rN3MY4bPOCm0XINzUOxQ0bDZvQB0HkdlEqn/V0ZNf59
1t+vPsBYsRoCJYtxz+li+BjExwOYDhd7R+mQUWpEv99L3zolUVyrxk7o8ijFbpotPugO6pncv4B7
5s05dYig0aNs5pZTIe+kJMhfmqkDjw2zdX851MKEnoSa7bMeExIFDxLLDXOd3qb2J0aTeJCHcKME
Hn42+maQgpUjanF4vLk4eT97j7NTN6z7viinEEO/pgx3Ue1r+1HJmisZBaCV62vhUNJITbnEeCMY
9HhOV66qkNZLSsm/KUngN0AQd/T8nmFv/cpxXyqytZbGUjzyGJINYGsW9ajTeE2hOiXuxv6NUsEi
6BOcN0ozuh+S5gFzDjcO17bKYkBRhxafA1BHMddHxx/UD9w0DMW/AVd4NXgenjYosUNHFbLRCDpX
SvBxeccsRwRNYMqooZO2nUZE9CfVpKznDiltRPThFeCjBq2btnl9p7VKfJNode1eDrpw/oLhpPiG
ExVDndfDIHToMA9QIpJy6XvcDr9Ns3/pmhKBlf9jKGtWKoLpMKFgbvs3WaOUaNwq7/Rrm3vMG9BL
arTnywNb+haOBjZ/xBYmcxVjFnIT58U3ZLLftch5THJ4j5fjLK0a95co7XGDCbD+yT7hiUQXr1KJ
MzlotTRadUB60kQC0QqSXd50FogxZfhzOepC30bg+Q2aLTBkedbMjpfBy0yU5h3JVQJFPzgp2kyy
hNyGEnOQSilK350pd2Clq49wqPA2l50GS0zcdy7/kKXhA7LhCOClQTY5uzcMtcrgvOkSco66+bsp
uvG5oXQQu2akp8G9VQ4qOHgJK8yVvtnS+WpAkkDIUPksrZ7Oe58gu6xIkLQKI/3WeuE/3M/PmkX5
J7NBMpa71EOF5fJglz4WAWTi1OOyUuzZWjeaYY6aUrODFQPFPAjr5t2ASnJ1Y2Gp3u9wP8vWII+f
75v5nSXgcEDwyMJ4n8wGKhv+0ARFcCNZZYzBoJrg1JaGiC+gNT1F1v2Ipk5zizIh6jamjUW7GT31
EdcqWmXTCBbbMdCylaYgz/ZpMTShK0sSchgAG/Ps7/N+8TE4Yop0ccue/tiBO1cF7Cq5PoIhXxxZ
yVmQslGKQ9NV43B3eT3E33Y+Nbw/kVaQz/sGTmCQkTPlN3KVdWjXOcV1L4Heuxxl6SSBQ8O3zaNd
tJNOx2SgatnVUR2guUgVrB4/MEd9xQZn5fJe2NDQoqkM0CmweFGLL+3owhkrq490hCRvQi/9mvrS
da9K1EMKB5pbcWv2aBvI0goqQXydswn8hMkBfSALOwO309lNYjSyAkxWnTp9NYQLHlLHuY1SRidB
F+3lGrFfDFmt60lJqIbHjYd+5eUJXjhDRAWc5w1IOgqes5FbAWag+JkGN+A/WhTSzS3qhge/R0wx
1KJ7zZdXhr0c0LYo9Yu7dl53R2YQEE3dMGwTX7FomF5rOOiqUPnxU7zv1HANwLAUUdGpPMHFopIx
L8hEXWZYcRdKrtY3DjSroZvyrTbIhbbpzJSOYTfIfNw9KmNr5fiF7SvaTzwoHPS9Kaqd7isEyiRI
lYPkSnh3bFIQno+2hq1TyBL//ZlM+4Q2ryAiUWqdXQaJngcj9WTJlYviS5V07whkInqEe2mBhGId
Y4uNrOblzTM7AwAuYCHApiFHkw2H5/Hp8BBp8to61PyDZyYyehJIlaEhZ+RtvnLRzw7/z0CknmCi
yT+BJc6ONoxqoCArTXrAz1f5U6QotlK26UDnF5PhdJgIRrq2cuEsDQ4MNCQNkOgmYOrTwTUT5mMG
hu6IK6FfA0Och9mmHkbz2+VJnG3Pz7F9ngE6pxxV8tkRNxZF0eNtkCLsg/FHmGGWMAWGdBOnyC+p
oYlMpxU03y8HnT93/42q0oeC34X+yPxm85o6tCYnSQ/QDDDFNJFvqzEVeAL6am4Dx3OuIHZrL06n
TddmjuCfnAbB368qNA9FULm4z8+OApgoCJOUYXpoo25ItjFPjxHLN1QqN2xn40+HFdpazHnyJgYO
zkVxHPXfcuNsuovY4HHoF8kBF9x+J5m6h9dr/hxH2neKH977qJXTXsI74hHVUh3F/fEHIKvp7zcX
uGyZUgMwabKo2a/I2VlDOk3xIXCc7NFHVuMuB9S6EmV2/HyOFUQ/wAhociRI8y3cIKDpd31yGHr0
wSjW1QdrCCI3Nqp2f3lDLXyhnK82gwH8yeE+C8U7SSokw4sPuuTkP7NSNn7rMtQN/D/bAhfHgmT4
csSF79MUYGyNpIc0al4j62J/LOrMjw/VCBQOZZuUhlAUl2+Xw8xSg885PA4jBn6UGuCckaG670V4
jhTYIKIMqjdIBxhmvUFfI/zuFz1Vx8yJ83zTlbleXl+OvzRM6oB8KDQvwDTPJrazvFSlIiMcottU
wYs7tR6dYQil3eU4C8cQL3sNNxjA4DBZxTwcjZNEOqetr8QHCwQ11CK9w5gsMq4iC8VV8sefSEMU
K/tzadOIs9WGIEFrcN4TR+i0Lwp0aA6y1ds7iANwksORnQr56k4bMbi6PMaltaQ6A6yGsjgXspiD
ozHmJYi21C7YpHQc7kytxEMdYdQNKljJ1yoDq1n02BCMKoZllyPPkj2xi6jisldtm9DKfLOm3ajG
fp3Gh9KupAwl2Qlrp7G0+wxVeiFqaMa5VOMdWjsvCVp9v3wnM1a6sAunAQvMfIMV4c08n22v9kOk
eePoEMW59lixg5/KbMRSfIr+sn36OVx2Es1/SprYE4lNfTTReA5pLaK7UIIHrfpdxbY5bgDdosNw
eVoXhkTSSlWYC4QBzaeVJorklSjuHayxDh4SNICuO5q5t2o2rOE3PhH9R/n655iIw5OfxwgP7tmH
GJl6gD+QFh8yxwsxKQDlCxc6FMZCbLXuMWit5lXuI+zlIJneOWnk/Cq8uHtH8FO/d4oqAaNfSBha
GhPF8a2Bp4SylUst4pYNq6963xvYR+S99iNTWkzbetpD//Sl7oS7xoELtcE4pYt3ZLjmo9+nWIxc
nsyFr4PCN6oI9KVUODWzr2NQx6CKCyk7KJ0R4nVZN8ZXObDVp8yvDGxr5KrGM4Gp8dH9cKzXy9EX
zjkyPCCR9N0pM87zV3UYGqRX1fxglLQ8TKl4q5zJuLocZOGQI+XhzSow50Bk5tcuolkDuqAcpqaP
22CnYd+QZt0vjSHeFhoaYVKqfVyO+VmOnW0cvmEbpJagq5+NTB6CLgfcSsu7KMc/ql47T4h/Dl80
rGtrdL1S+27wiuIH2mETWq8qfkSZXyOWroDmQoCps8Zt3YTlhJVA7WEy3PpYR1IWln/3Hc2pjQ+e
Aupch/VSOakJ2k99j4GvFPg/KLjjeGSWPr5wsl/Vt9gtiny5VseUjGOw8bZsEBtDj9xpuo1aRuh7
KUXf//Ii8sMNXuLJay1H5a1GQoxYdRBrb4UWII3Eh298S/A2vsOKIz7kRtHZ+0TB9PS6SibkKWM+
RTRR8bklC8A3BelftG/G/eXpnTeVxHfpsGkt6NHIFPDKOz1rNIXOTdhp4cFqq/JFjjXhNqy13dcu
q0e0lEYt3UW4qj6kTgVYyfBq7yvFi+KXPSjZt6FSsW+1ogEPn8s/7HyvkZdw0ZBrkmHbn4no0Rmo
5YZUARoPDk0hFSFmymrxTy8HKoJn6LxiHZTF0mHINOStLgdeOBTZa5w5Qq3hXBkB1x4Ppwr222Sm
2l0dW/02TMnBZNBEb5dDLVzgn6Qf7jX6smd1Ex88iVcXJCeZZkhoXVSlH+Iq3YdPPWjEXxLvtJXy
wcIhJaDToMEFtpLn7ulqW54Rh8qghAe5s5N92nftVeaVOFdRZr7GZ7zflgVe73nd/3N5qEuzCsGI
dyD9CDbaLHDsQWpMEXg+5AXW4CBokE7s8DoN5KFb4ZYthSJb4KIiu0WKRvz50c7xnKQbfXkKD1R0
y+ssRD6F3r28qQYSiL8fFeBRMFn8S9QNTkM5mSYDEGjjgxNb4Sv4oAlsnWX8pIQpXf2HUKBVDbRE
OIM/MWJHo7IxvRh87EMPYZt1X9RUDbfQ7nlYDrny8h9C8b7SEJ+BXzRfK63sFM/Bh/SgyTnU+VQd
LXjxxqC92fIYGCsf+pyS93kCITPk4I3DOweg/WwSJwRrkeSPDxP8IszNDUQ/d2rmG8hOSclUbaTB
qd6lqMl/Yz+MdOaEQHeg2I/9gA37Ro0ldN4GK8Lm2mI5lJXfd76deP6Bxf/0YaRbMPt5hTy2GLrY
wQFZuWoPAbnbDehqvJHUBz8vT/zSmcdpTL2WHFs+m/guwtoPC/rwECPC2LXpUxEiwav5UbIPjWG6
DpJ4TY7k/AgSNW/Of1Q1BDpkVvca0tBnuevw4PT1P2OEfmBJK7PYSLEevIQVGv6Xh3gej2ga2ECB
sOGMnaUQjhegSN5W0UENrFHZ1FqIjUWFnideTGEdPSPlKa81fM9XkJi8HhRZyIfQijjdYIoUj1OY
DdFBj0vE5WWcQBxaCnukYuO/3iyis2wyPjSbOBFmw6vKVq5zRSZZaWUFY7EUkdQAvT6on+NKB2Hp
KBfdA9AgOozKeckgrdK0ySM/Olhpr7+nnprsPbPCcWQsxpdx6D5CRJz3WPauEawXil+iIMIRC49b
lL9mZ3mrlFFZxmWE0HJRvDd6gMlorgdm9KWdnHrYOHJAx66qqumqjeXsKyo6SDnLEx7dlzfT+cLy
QwCA8m9ROPlUQzk6EyWfDgA9Dha2QUU+bSs6SKFlXgftZK8cv+ezTSh0AMhD4YKS/p7uocaR40yu
2bcQV957CRsu8G76IebAwOrCse56odXcYwzhXh7jUmDwkIg0wdC1EGs6DRynst9i8x4cKlsyvgAQ
ifCUhp8jX+NabL+njjTdxbic3yeVQQH0cvDzr5UkTJzLwJxp481JO6lu+4hESSRhsRyire9Hr/0o
/XZqq0LTe5r2l8MtrSdEdw12Ns8L46yjPzQSrmJxcNDiZrhyOhwXxinTtg2J9cq0Lo1MaHSQaHDD
na0nOo8g0DTPP8Cek3DmcIZtObUFuqAGTjYWjimXh3ZewdD4m+gaUhHn7XR27mmShZCqHh5ajYKQ
MC5xy1jGdyRCAjtISnXX8Za9AnKYXWl16Xy7HH5pZinCs4fJM7nUxZ8ffSkKtuO5o5WEH3zPQz8V
f78gqfoXaSjrm8uxzp+i3F1Q7Onv/9twOI0Vo61jo1QfHuwpCh6KslK+tVqRryzg0ogQFAPGIzC8
ZxdXE3pl7qsRhxBVw3uHx1KHkLHTGejyoaK5ctIsfYXgQcEKIJoh6hezMTVD1qbaGB7wmaxcat9/
YoTht76CDniJB+a2SD3EuyOsAC5P5izwvxRbUbk0xcPent9dk1bI5SDB8+4sbBXLSk1ugRI5sXjA
ji+9GaKurqrxzhqctfbUbIb/DU35G5ANZS/e3qdjxlhD0RF2H924ru8n7wk1te+ZtCayMvsQ/18U
cTHTyqC7KP78aGcWspe3um+OrgQ49Mas1eZjyD6tiiV72yiBuVLGO5NJErRhvkPmU6D2nPmngALW
aCD+OrpRJSubSUrS4TBFfsBNrUfRl4gKwrWD4ctVJRV/xrB+KEdKSGBEkq3aJ/LXDOfRLz5gXgtv
zXFc44stzLpGQQ5lCpUyizJnpVUcdUPa9RNdBiTxdW+sd5mNlxZ+Pmun++xDFVMP/gYoIeQJSkfz
PD8CgaYY0DI5iRyQaWPb9jlirrG/VhxfGJOoFwvJQT5BfX6NRJZZRXEVW25W1gWtcunHlKv+tdZ3
wcrZsxAJfAvwWLJZW6Qnp7upDLMQh5RIdqVKTR+UShmrrQM1/HvCq+G/xDIAgdJ0FCjQWUoAohuD
gQjXam/s7zB0oPpYWm8T2+fyESD+nqMC2OcX4hzFEUfE0RfS25M9FugFu0PlYTKCb999ZCXTK1IU
3i6YyvwWPxp55XhdCMplwb4Ak6lBxZh//FqtDAmCoG4LpWra5KY2uNCF/WfDmZInxZclTBIbfXBW
DtqF4wCAOk8SOBOA4udQdVyfhn5wQtm1nCpztqonjb9QeRb+ZuhBfth+mX69PL0LJyxZLCBCoIQ6
XaLZSP2grLAzRDTBCJUKQe8h+5nUwR+5bMvDBE/kWlXrijqj3q+cREuBTeqZPL2AVyCxcbqufqvw
rOS14Pq58jT4PiJ3Ff/Y75qyt7+tzeFRyShMGg3Sy5eH/EkYmm0pjQyHS1pcnTSlT0M3NYIQMar9
Lt5k3nBlWEmsbJtaspxdVKZYK0qpkWE2IemSwkO0r9SNqseUa0Ypxk+lrtOSivaQZmtgkwWqG7k8
D1FakgKoMD/+IkAQ1RghTKVWloRsvp719Y9iCGNlA6mJakQS2sVGidUYTeA4DDACSNNhvG4TE5+q
pphUfJ1zucOrUDKd6GbAt/qprYrkvcWo5T3IY2mtW7OwZWE7UtUygI1RmhHH7NH3OU0FDQ3KyW5u
5bTEeddi9N1fQySjrYrb+uW1W9g1PCuZGd7tQsN0tmtwC0o7NSgUV4qKydxpveJ117qJFSxyipEx
bGo9Hf+pq6R6QQwE4ZzL4ZcGyzMItC3SOAAYZ4kQ/l1eEZscerhROLugxuMQm+MyynESHNOtNlpm
t5ICLVxTn/JXiE2T653hfBM7Tughc8JJaPZGm7bA1lRkfb361x8k/SkBKkA5U4AAZwe6HWpwfWsN
3LuRKe+ePlSPDRBGH3G5El5/rU3dqyTlTbrpY9NawzQsLSynAUwSeizqGWCGznjlFSYnH049zpvG
exO/EC9Ed8izovq+NPT+Hy9pKlxXouCfy6u6cG1yCpHYIhbiAHgQv+1oC2d2DuhY6EDUmCRRUyfT
wbg8WFvJtTDikXQUpvUbjHNCwkhxcjNpzWOMp/PUeq+XR7OwYSzSDRsUl0BzzU83ujxSl2gmEiFm
eFu39gcGv2vY6YXv4CTGbK9UaRX7EE8s11JgnoYoUUnbKPwjF/vLY1mcMlIAR+jLINU1i1MU1hTT
tLHcwb6hjoLnV79N2v7qP0ThbyGQICjMryIzCXy7NRooNF5845vxTyWYGFKzIgK4uDBsNJyYYatS
oD9df8cuMz1Ja8tt8HTAeGmMdl6Z5X9X/xf5kkV1USWNZjRn+HIsHsKwc+ADZUV7qDxnTx5z61dr
LIullaGCQFkGsoxKQfN0MFqlTDSRHctNOTMEQJ1jeWtXPvdmqmbqGobvPBw5whH/Zxau75uyg+Ft
ulXkfxjQt/EZ0iQMGIfq+fJmWNraxwObHfGxWaZKo3gWWmbmLkHoXkayt2s2irUmTbC0HwQQXlDF
TUA6s/NAnlJcIQY2t9IPvyTfRgZdHf+ets3N/L9B5tyNFjmYKS4sy/VMLAfzSrpNh/5Hx62ZDU66
SYdspTB7vlIioE5ZlkTGgV1wujFaZKaMekChyFRe5HC4qbOXdFXjRvwlswzuJMjsU1Iwko8kEjY3
acPvqiIJe+Xhj4EfLWzV9CFrzf/jqGZrVZdIDPRhgCqR3+0Sync7WQpek8TOV677lembr1fUKU4C
vc12uxCAiNZvmgZvlfD3f9jkoJgElIerYn6uBvhfjuAV2XphbW1DukYDjEWljhx4g9N/+KKEE8Bn
JUXI7Z/uiBpHIq2hG+L63etYPMNro170zZzWtvrSl/u/cc4w8U4wpoHecL/2hXxXWtVTmTe3XVnt
QL64l+dvaZWOQ81eTa1VIf0bqNyx1MQwDqiCG8e3VrbC0ianaMr7CGElTr/5SQSByPMB3nPm6Tjn
xf1rgyz/Nqyr3z3+FCX+lZdHtTiBFC3R6SPHPdNKKRVvhBLEra6quF1P9tZ2qkdO8+/r6kpLE0gt
hBTFgZd71vsHt6q3lZ+SC/XlPVoSN87Y7JVM2l8ekdha83PiOMzsnPBTZi1VCaPW8VVnv0vmfdi+
ZBgRZvLrOH3rs/+wMficPtUpQezMu7lAFgYyVWo9qsdjCFfCLAn2himthfksP85GBmiN1hcIejKg
ufxfK9WZVFWJ6cZ5ja24ImQwUt+/wbZP2wVdVW5xdrKFSaqw5KOf0KgB6WCTYIGmYTungQE7jIU0
3gQ4Vv5UI1xxs8RSX3Ldy6+H3PTuc2c0rtEDGl7VrCjAF5o6cxfHwW8AQdKTD2TpvsNB7deYNepD
6Ovddy8q/OvIloPf7VArr3nr9LuI/+0l9AfIpZTorwBQkciNoZxkeH5Xo4tflH+dp7m51RPNvx3b
qXIzSQf0kuWIuQSmfj/4VfYxmRENvbRr9wLrhLyhHXQ/FEok135eKE92o6FomyNQLfcNJIncD5KN
H4f5La7GxfPQKtVhAoY7blImb+dFGVlxq47NA0o9+n0RhMqjNUxetmlGLbs1lNp5bkdL2+MuO6oY
PsbJMwqt9Z8yHsK7JodSGgq1wzZpsi+y55QYCmDWplWJ/ox5OOi8xjOkJ13K3yvcFve+5fs7zMiS
bS05H6Ij8RU9/OHasYb23kc4+X0MxnCTBrG0EdXCTWF4zRekC9Kv1LpxmWu8KniAw1a4g2WF151k
2tsyNXJMcMd8n42JfUXFAnhd34y3tTRhuxBM0j2ZWXoXGl3wlmikbJu+LgKMGQzzlw5ObrqW1bb6
SFoz+NoUNcQd6sPhbR91hYsCSehOieU94+HcvuAHql21xsDTSBvxAaUa/Kc3QknfqeXUxBskmYt9
3iG6kwdGekcrP33udapYTpS1j73WKPvY6sqPNh6ZG4rACZ7p5je6DsVVmHY4GXqlvweZXQvEEaUO
itf3OFIUTx7/8CvqNj3Gu7icedjX3FI/s7cqSMcbxKqcHQAy52qYsOXVUaLb5mFRwmXRaoqg6OHI
pgQtXrWaZGfYXnXj48b5AFrWw81TTZBKgn0XoCWQG+xBSwa4Fsjf+QSqTSgQcA2iQbtO7/U90pby
ltq6ueXTBJnGcwJ0P07cwa5WgnKPnyYeDE5f4BMb9fF1n3ThfQes7CqpqvGx93UgG4Fa+6goRyk1
t8B4DuoqfklsWSgS4Q1wh2ceuiJWGIWYxU3VnVzCjmvlXDzo+Eh93vDfQq+qHx1srt0QIHK66wKI
M5vR6MfvWlV02yrBP9Ns9XYP8qi49/CJfYomVMPSKWtvajUNdxJe0Teloo/XNdVhF0Uu0unC98NN
MRQhCVUoDfeG2kc7swOkULS9RFWuGm5sxW+3iaRav6a2H98SlKG/VHTdtoYdF3up6PTromuUuzwc
5LdIrczE1fTS8fcys7xnND7+fX25tT69v7P0W60F3lWRtuOVOfisGHKxL2ypYedjxnvfAmr5GWM0
ezsJ1dDWQYAHwZ9nP246ICFTcdWGUwoituTDcyhWdlRkzGiL79Dw6OPN+6BQLbnvIyws8Yw0mo2t
YijoYC2Fln47ZXfqhICg7LW2tQm9wbwqtXhy0y6TMf6WILAMVokYtTqqT0IDKdig3648caZ4VxKo
90PTT81OqhP7qQjkeKuYXfYcNYP0ZjZUbVQayO9TTXXOjgItg3DfDd+M1s4OYzZoHyoN7i9eHTUv
VqsAcmwjfHlpeKgHM1d1oXM4fmnzEmSa0SbFTQvVfFNK6binqBpeoSjZ/5ZDz7vHlOBbFISYsE+R
uTXCTL73jByX21xSbgdfVKjsym63YJD7XaPZrRu2jv0/nH3Zkpy42u0TEQFivgVyqqx5cJV9oyi3
bTFKIBCSePqz8H8u7KyMyvC+2R2x222lhIZvWENmQs/b4k6Kc2bw/6WrdzHs/+pn3y/JBlYow65B
B+4IJUm2C8OQ4y3j8xfYMNNtlbDuBh6oDtCdid5aVvWvoV7pzBTxZIDtlpckql/bqQs342SHB7dp
6O3I4ROeNXHXAmO5tAd/Id49typ6k71MtmRK56spshSWiUkIE8u0vY8E/AUd4NoQnSaVRb8aXArA
9ZxvZLLA8dlpfFe6mt6MrbxtHDn+dQkrxm3XWSRuHK9h3gxjvCFL5x3wbCy/bASzL5LOTYYGu3lT
zlTvLIRCDh4+CPzu4/lbrGj0GgIE+SsIZQylzjmUt3CWFXllR7lNRj3nrKbsNtU1OOSdLF9GSCps
SghhbR2Udzaqb1VuRJm8dbalFa6nZtigNkqzykz1hko93S8yKHPoxcln36nUK8SR6QYmNvNrbGi0
c1bNOhUk8l6n8EdyG+rD5JDWWwcG4+M1sLe1zQXn5fPoeDjSIRrCbEmi5wA1640vJruZGYxtAHAn
u2b0oVBQKrqvCap6+BNq78C4+Y76KTtQkK5BJ8AbYYD4VbD/7mNVgI8zbADHYoUDoZVCjlFXWCCR
9wMp1dGvmd/k0xCIvIN58N7HAcjp4s87PvkVzKVc/8BsPOdtTdrcpvUEz2GYwwDBMXUFkic4fDLH
buPeizfBoMdNJQG0iPsOf0MX22JwyyDvJFyaS6aSY8cp6NLgVxz8STWFAlsim9u03Lhscne06fgN
bOBDUCNokC8ickWGC3XKW192VRZBr25jjSrvUttHP4Xuk5uU1eNVWUf+twTBCcn8XlYHt0qc2wW2
kQ1Il9DJyvrBKZ8H6BV9n8ohKHyB+2OanfqgE+PnlSNoQZPGPQCAxMC/VbhNQXCHhfTivKkavyVK
p/5mxItZWPC3815oW/jQTN7A2znFxwzNF5VOzi+PeXIHZbvoyWXQ3B8rMyAMYDTzqQfbH6DviqFS
deEMS/fvCS44mFDpAMkDbiqnDB6385mdZxns2yXEdUfpEWo7Xyy9pOZ3JvBHxI9m06ru+1Epxwsp
S9xZBXsiIF0t1Cae5E4s3YXA/0zuBBAzXhS08ABzOe3eM2y9uvYxjPH8b02Hd2cUwLhwfaec5Fcs
yYXlO5NopKBgQkodAFU0B076Eol2loGbCuONrLmZKA/JppR0CLN0kYi6JOqOddFovnwBEsXrCghR
NxfmfKaehLbRSuBdCcOQbf47z55q6ILGtMfR5ZS9Kqmc3TjKS7KDZ5JEmFKsbhwAngGwejJK2bQl
7uSE7CegjLMSpbj7CKizfch1eL/CVP+HlV2b2eCahrAhOAUZr70vZZaOoEpmqzsFYfMRERkHrX/r
Q2jc5Oi6xzQjTumOmQ8WTHjdO9q9NO01U/w73wJUCvLDgOoCQwRc/t+LG5cBhMMQWu67tNk6hnwT
aXQLo46bDhFIxIdDZFA0/jx7/XhW/h7zpOgZIJyXBjTWPQIcv8obyhjMrbWL6Cz1rK8Pnw/38cti
+0J5GxzpENSrU5GMrtZyhJoe3acUZc9ZB4Xqh41ACJtJVl0ohn+cGwb7jehDpP4R7Nt61vRpWjt7
LdPvgdZIBvrKP4oxHS9IKp5p9wIKD+QZqB5eEH8gmovK54JAqnRPh6pBebrBjZGXdrF201cN/WJ4
E0UFcEbkwa0c3W2ACjOIwAf0v6EMMvTtJqlFdcmB4ZR7gunjd0EwYlXUxJCnznqyDyshWJDuDdEm
zqYkpk4Bl8gKiVwyOc+ykR0amr5CPxy3VnvdAW/Rg4nfuN7Wjtpvs6AUrMVcjPxHGsH//ThQHUO0
W9c+0sl+7wNKp3hVvBS4Cu6M6aIrBNwmb8zyz8ZhON4gVUNDHPB+wObWfflHX8xvWO0OIzSi8aeO
YeeMOWqIwB9FjzNll/gtHx+G9c7CJkCcgTaje3JRI8/VE4BOKfyROvCjAvfRMXIHMVVoU6lqR2T1
/M+nClhhkNIgc7hiO0/vS1RfqScgCGzm6TAr+YrCaz45s8koevOfj3V2cr8JhtDQxzleD90fK8kA
FyExh1IuHTuSdYxEe8RRBhEGs/dEjWWhZ3NJ5+bjzQhSLMR5sajAsZ0p7y4ARDCdQpxm6e9nplEb
SOzq+6LDLQdiMKP1mhrL6OXz2Z65QqD3CbaAjysZzOOTT9mEfTzKRKR7ZUmYe44r8sXvdOanF1u3
H593zPGPoU5Og1+2iTdD0WWvXefFF/o1CcVNS7oXV9KXpJ6CbLAVekRVdOFOPj9H7FiQskCMP1X3
izXETXXYpnvkWbBjAig9K4198RrFs/9hNSGUk6x2hS7ipr/3DtWQ0BH+mO47lO8y5BwkYws7Mv+S
Z8C5tURohmgJSqYoXJ58Nmx/PGQa13HAum+UV3epA+x+Et44rP3l9XLb9eFdA07G5/M7dzYA2AB+
dXV8+IDnhChm27p8pPupHposUFA5V9EzemCw0ZvvW9vcfz7euWOBhiWaygHAwFBo/ns9OdwJKh64
dD/3E5A8vtrbEpBGNgw3QzwdSOfdxG3w9vmg57YLRJrBSljxhh9QFCTqbMpSoDIrSJ2g0uTA1jSX
KALfw4jZv9BEWm+uv0OidTGhVbyqcQIOcPIhF1jR+rhE6T6qYOwJYUZYpY1Ns/18SmeiEmC1cPZW
cSqkDKdBUGAibWG8sA/hO1tAstu9QVaSFjQYDKopDrkQLpxdQhhYAhQHkMQHDGUK7Vuo7Q8U7gvJ
zFEOXSK+acuR/gRWLlwunLrfRM7TRQxCcD2hYwDsyWnQJW2b8oTDvEcJlODhsVJO3925H0fUrpfh
rS5ZGmb4E2DZAjVQvstwCWVWsrb5xqAl/8/gAcT1EBwCE+23o8/JYlt8ZgstAdg1oM686SDlUhA2
98e65u2F4Pbc+UD7AtBuoCFwt67//o+3SujE2gV4nL2KEmOz0G/7Jw2bkeTKp840b0ayemAJHZMf
HPK1zebftxUQa2ujC+ZJH/onU1lGBrkE5LWZ4XkgfDCXQxTg4rYvBs9ceJjPbWKgDdEUxwULgO5J
K8+Hboy0EA8D2HGCh1inr+s+eJpU+O6o/kLCdO5YogGPFxHHZQV2/r2wtNeNX5uG7o1gYs9Fwq4d
yYYLn+/cMUEaCBAlBlrtQf8eRVCPiShCqBHyBbo7YoXeJVCHjKV3yV/q3OL9OdT6U/7YKSU8nBIV
QEe8rdsnM4Uv5YCS/Tyk98b7R9GbNexFRxU1EITlOAWn6oxy4tPkzi56roBSP4wg+u96j02ZagTS
oM+34LkXCb1CyNkikYZqwsm8mEEqLRBU7b2abMAq23imegxb1L0teiNzKC4h3s8dOSC1UacFAikG
xP7vhUSIujgQe0cj3hr/GHVx9ASTG3Kn1ZR8DwffexRcpy9pqlBy+nyu574h6HrrQwHQUHQadi+m
DAkN2epMsaTboanJHkW/Jh/SDlzPyvEvHO9z2xNlGJSzcJmtKKW/p9o5+Clm7Z133iyuFBfRyyDU
sE2suYSlOBfPgNQJFBReQ+AE16n/uT3R+FcgYsf7Wo1qOAxWGbNlcSf/S+hiS+R1IO8VY1rWP1Dm
BuuzBWzrwvKemS5sSyFgEABIDTWsk63kUDCAknYAHsao29I416GOglwBUHdhoDPfEeRrQF9XFRyU
mE7e/Lk1kPMt/QTonv6F0/k2lv0WzKEjL8Xr51vm3JwAK4Y0KUJvyGeezKkb0fRsLTJQJBOIRYEH
ymrJ0cKqyktmemcOBj4CZoOzgf855TdNEGCo1rdq31aBozIiRvFs4dqOc++L9nsNkFabx9WIJiKk
OMoLcdS5NQW4ERqSq+XTBxyYR5YmnVycDVk2/Kaf+6rodcTyGlTprOuRLn6+sOdmi22KKweISqiH
nWxYHkJqv9Mavgy2/UEa/SYsXj9L3V2bVNt0Vq8k7S9EVefmCK0tADndtTN7+jGhOaUbKJYke+gk
P6dyIXk0w5IltlsKl9ELEzy3c/AowQwSywnrn5MXEI7YUze22KRd7DfHRJkk60I67NCpIfvP1/Ls
UAhPsW8ApvpQDZVDPIS6RXYfd2n16EOIBjUZpa9illxS2DkXKkJrHepHKwsX78ZJEGH9Rptxxj6p
Ss0h6tBkCQt+JBICqpAR8gO8Gam3VYzbYoFI26FzHLr9fLrnPuNarkPYjxIKuKN/33WM96mQveeg
eiKGgkni5LGq/WPrLf2V6QJ24Uv+ZiydhMcokqGojgARn/O0ji989GX7bnT2rYVh2WaWxNDN6uHz
RqEagj6iN0TNtoUs5392GaGqzOHLTl7aoMS7QqgRW+6ZLsONCUo2p00uiX5IDBNoOC0VGwtiB6/J
BpVGeufzkiYoH6R0B8gHiKnUn/uNTM3yQy1owKG8QJZgk3hjKPIQ2jT+lvhN8g1/Z19uoYYqjkHa
4wd+vuhn4gSEJBBZXbVeUSpdz/MfD0yjAAEEphIZEGmrfGrlV8/E1yzw7/yxOzZB//RP4yEjX0WS
kW2h4A1HldMwwYEQryV9lRxgn2keCdCpKpugwXe/sL5bslRx+pCGFHiFz8c92Vz/f1wQ+tfmBT73
yTxb4JDguEfig19PjcgYc9oxrwnMjDLiVc1Db2Fm9fmQJ7Hy/w2JmiP2FpxwocLx99LOlJehBL3l
wJLZu69FrG5IlZALu/jsKLhtf0tHwnOC/D3KKKrYctePD+iTLHfWhumDTHt7oVR0dvmgLQN9MAQU
HyQNByBK5rSb4kMK0FhGVBCAiFMKAKrKOzPU04U04+Nw4I+ifQqE72owdZoAzEMXh4sHXD6fqD46
KPjcht7yzqO02quOswuz+7iG63CwK4LQ3yqhc7KGsoepRdPNySGFyvGN19gg8yG0sP18P5w8jdgP
+J2onUIfCB2nD9yJxlFlbRi2vtOjcDIFLABGrtZ5FFQd+s2Rs11qL87J0FxyFDw3v7WSgvsdrgUf
NP6MCGkIX4nkUCEOz6KIecfYQa7z+fxOnqvf84OwDd4PLOaavP29E0uSsHSwQXwYlsF3N67TBl0B
af+BZzFro39E7f8eDiEN5KvQU8aTcfJchAiktJ9WKYwRyFRwEPK+AJ+r4wy+aZck4M58OtCFfZDT
Ee2DBLHu1z9uycT68ZiMQ3hwQhW2W0hWA0OSGqaecJ+PprCxnoesHZop2qLCoS5Rw84sLRjcAHwh
AkcX9lSCLuB+CZmVNDhAYd79jjrcjGYOgCV3QPabS+ak5MxsEUkhEkdB7HcC+fdsmTc4aFaOwaFn
vE2/MiDeB8CR4HS5Ca3yROY4LhdfeitmtFNKq4BgdEIOVCH8K2Lg/6zZLhHVdhM0dfWC/h5iswX7
L9hDQTe5HwiLHhfd0+Ed5YxwvGvRpx8z0CJVmavAY7hcKrAVc+HaqDugYbi8CRhvXSHXDcmWhuXo
v3++d89M2Se4cIBOwCpjC/89ZQd/ZQit7ehAQse9C+pwPig3muPM1cLZoY010yxgcvhvdKCDfOFt
Qs6Iv/6PSGTdy/BtSHA/4GoFUOIk+vJBOIw0zJAPVMfjo6IlrbIJHI770dHAVC1DWmVLZ/wdgvjS
HMcFyiXQZRqcQi0NRF+r4FqWLS36tlPXJXrn0LULHQg/Rj/15MqirKd+yoC2DeDMQpcMHMYgC7tw
lUKaXijYGkXDYD2/jP7wRbQehSam8d7iVipUrSp/KqK5jzf1mPBMouh1p/u2z0zQqwwy1002VQSi
s1Gjt4oOJKNe2+3dhQInjFrOato9SwRM7ZTVfCkzRLPlhpQlz0KFXg7wxVOB/jfIgRW05FO0potW
QwIZLUuAE5EvFWBjjJs+4FWWDNGSJTYdoPIHv1egWhm+EcyJqgigWQpaZUbIcA9s41wIZJMZm7rh
huGTbBEBoB0aYfq1FcG96c1j10T+1WQSW+jYSa/naDabuXTNBsSW+KoLoY4XqdlBJaGK7xtaekUJ
4OoLHBTgoZNClXWEksEDaLXvFp2UbdV2spiogh610wzxwfGXpai04+a107ubvvS/sGZMN1aUy35G
xpYx0CIOUcrTF7LKPsbtFIPAH/6wvmQ5CinfqsX3c6pZuHFq8LVhwxR+r8oyPdQREQgqgfDqkylB
FAqG8Vfss+FKpuqWQ9X4l19C3w+ci3jMWRL0gCWPy/cZeIdvviAqV1E4wPx3TA4C7hhX4AfxbMQl
l0Uz9EMXl7c5LK3qh7KERkLV9+6tol791det3Pg87XaucuZ9x+IGuLe03qYsKJ8GMnrXkL0ajglw
KyxvuJA7VLlpHk6dnyvqkg0IhPc4XU9Ak2MzcEXmzOWEPrVdOx8BMvmxmPaHSq2zM71ydzJSCYLz
alXmQEi+TdDDyZy4HzfWTuZRafkclLO9gtMFcmreuTg7QzwWhi/hVy76vqi74dWCibdhSfdeU/k1
BVJrF04MACuPx5vP75Izr20I3RQoLKLOv9pznNwleFn7gNj0ADhqKfJa9ewF3Zjpkt7XSei+XhoQ
UlxLMujeIS47iS/hIiWZkwJpD6LyYLdJYKHg6rmNfG1tzdKtW4eqK0RZ+5f63GeeIxQzIjQE19rU
h6JCVGsNiQ2bHIB0DHeSA7K8jNLg1q7jh39eTMAEMNc12fbwz78XM5S+LKvWiQ8T/BA2dV/SR+jn
iX/r3/2+f/8c5eT6RyWIoNGKAKksPbrlU4PABZRQWMTH3HyvF1cVCZDLF+79M8sIONUqT7CSotFr
/ntuFPoA8zQ2yWH2Q1WQCiDibgzap6QPL3kwnBsKIBWop6ErCkrlyVADq6G1iMD+MDcuJNpkN+II
CRK9prQTj59/sjNvKYQoXXRf4CkNY4eTaDoKrCApC6PDYISBg28UFKEty3xh7FpVuJEgF16MIHNe
aIqeSRoC1A6hYQ1RDcD/ToK0JvZ6o5EFHUI1THmcgM6RjQ6ErtIeta4ZtfILDa0zA2JJI1CoEDNA
V2a9CP6ICgc2Qb7WwBBB9LwXha51+SsawhiPTilCWTiwn77Aoz/zHTEkOoiARMD39DTGnrvBD1Gc
cA5qmpcjnOQgBQUWSFaj7X4hsTzzGdc0xYXuAvQUPrSVZBnWVQlc2qHxwvoaD2h4q3CnFzDS9gpH
pbywgaP3EGuqi8830JlJ4jT4EdpMq4LO6blg9UyNb73ksCxqugui7r/WsPYOKIX47X8YCbWI3wnL
CoH4+wsaPnecpDj3rYzFFeT26GM4GFhMhuWlw35ms6w1YISYCDLJBz3TefJS6uo0PniLZbB2HVWt
8jKR43dNUgppABec7QsXzJmXCAYBONirKuRHzh1359IKFAsPaknKLSmT5Gsa9fUFac1znytG1Q7g
UOgPfdBfszF8xszY0AObBauzFo0tKGtSLZ7ipQRU/fNPdm5OKKgArQmKGnbHSaisxjlZSvDsD0DU
OxAnq+YryFzZ/eejnPtaf45ycrQnCIzM8NfEg0BDcElJzVqRCVChFVRSBu/LNHvVJRPSM+sI6w9g
V6Aek0Kh9OT+olUA020mETZGzfImOXgt2UwBMU/n2rx/Pj+Ib5wJH6CQDCEsNFnPiFxWbhWhjonr
Mpp4kIdjCmvV2tcacCM2RnEObKgZd6MVty6vvKPiA7TQuCY0h6aYySe/hYYQ+FZb1+t/UBk99nG4
88qKZjpWVa4rmCjpvilzU7O3LmJXMIh4bPrJFLLxOlhY6eUB6PsbEXb8bnZ9vpG6/kXnkhfQuHwn
XfMjbLpur8P5pzc2AwWdouM1YPP+fG0l0l4oxNVbiUotdDGBax9zU80iylL8GC+PQPqZ0DamaQ7K
SLWNxSxfAluyb3FjRZLTqZ53bd+3sDlQ6Y7BmE8WqMHynQ8QQ2EYKnVySMg98aV/HMgAQUGVfrGy
JdBLqrx8FOi8pbECVc8GYlMZ+5i4wNA6Tdc3mQw1yCQgJk7fJCTf964s3YPm/fTqofUE/mEj0qCY
Kq5u51EtV9R13K1twjkfVirFxIi8qzoWFnKycudW1ZDJhCdvyu2TFxz1DhmZghNYE9KnUYkZ5J66
2tHJvhNv+ilQbtkN5bxJovattrzajfB8u3dkxN+Jbpox+w3ECJqVaDjirqMTid5bv/OzmINDmUtw
Qq7KeWx2TcPrXW10d98hvckQ97pmNws1bVOt7WFhYf1ee9OyU1Ds2vQ12GpQWkkPkw0swOIKin72
CPgrXC1wdvOoBaHJgqEHmLErq41farNBDFRtWm9udQZPtS4tbFKxYwz+xM2kRffVZ2TYK0PY3soR
6nGSgXzqIQvAh/w6cg4386HT6XXQl+MTkPHdwU3AT3JpHHxLoFJSQOsFFfsEDT7dds4N0qIwm5Dl
bHo3pZtuFOKNyqrfR0KYL2yi7cGAS7GtxBDdz2ZAYXoZPXtX09HLuY7dL7HjjI9czPGTGeyDQ5XY
mbAdimSEhj7q9i7aJfzVknG69kvHOSbNwm4nxEq5DMsud5q5zOpk4rlrYwW+RxVB/iYMfoyRP8MU
uyH8e9uIYBeAOdqDv9bNIawLcTY2Q+LXeiM5sudlapuNabqmxlQX+pOWYIz5PhXPUPEHpkc7ADCt
mOwfyKabe/x3/DgsCdi28NoAoL2dZ/3FcVk8Zw2aA1eJIDL3RhMVbqzmom7IHGyQAsRPS9mjLkqD
5lBBYBi1CMCGC94tEC7zbfStQvnkZpGuvQ3IvDL9RnVnRjHh+oqbb8i+Hpw+jq+Mp9NjuJj6AS8e
/RW5PH7ng6w0/OOgHVEh0dmywOW/cD0GT/1S2W03l3MxRvNXQ3VyHU5C3Ui/gRoVqHi5BzfW5wUk
oCKoOTIdEG5ACAaJElTTO0LUnJmRy1uO5/halRyMG4pmcssXcSBTHBXeWHKY/Irku5hZM+QRM+a5
RlKL1FFWN2i2T0UIivpXT9Nm71Qd/AP8edhGdYICCY7jLXhi9zBeDN+bUnc3czi5WShdVB0cAyvf
FFHMJkYQkxseQDeTliAgKSec/nMSvPVIr+ihJ0O7jYeJH9DmaX/CdrgTWWDj7itfOtwNLlh/8whj
uHwBgybMAnemCJ5pBFdR8OZyzC0uBttMfrbU6jsTtt5FA/czGBpEu4bhS2ULRLSgZtIhuIH82ZdO
k/LBjsu4S5x+yo2pwx24h9W16UYJ4Xq2Fnkc21xRcPcgw0vaYvR9++iVLa7f0UvMQw8aHJygK+eW
sRbUrjgYgWAhwoB95xPHqk1lPfaT+SMLURuMKBT426pZMipSXEqA91yJua3xRdK1bdbW8klLt90R
5bmYxwRHidoVw0pQquAaulJ7wZcM5R4o/PEZWG/fLZjqsVPhcpkcrddigq4qcfeTXxBp9n4g38IR
81DVklnc1eHPoHXEHch1zVXnqjm3YuBXsgRW26vD9nWGm8kPjTrYFWXBnDdjj2KIP0yjC7MIjbJk
YJbyu4b4/Q1yuanN0MgJfrWh0rm7kHTPjTs8CvyYoisFubGNJOWON6qOtkNVL5sQV8L6dGlNctxr
fMcdy1+cqGN3LU4wZK/mID0Sk+r/0GCGp+9YwvQ6nKqNXGx8B6aYCFeTCrKNGF2i3PaEFh6Qujes
lVWhAX9pYOQQJWOGRwt9xjie90pp4OmRk6P+JIfwXc60/s/McYR0gcAjVs9vqduJm75z2i9NWIEm
QWL1xalDOA17QzXc1jzUbzx1+dVMwR9PK/lNzpHZjX60FICeT9BljOYCFjfO1hWoA09Bd7C+/ZEG
lcqqKlJZyUvwfUP5AL6rKrwED7RHIRkgZOnse6iQwmlRgwstkyUzpr9FPLvTKh5QGEpfeKe+dcz+
UD6eWepUB6AAYOGnRfru6v7WOE6U87kZsnB2DyptvhLh/uqI2+0aC7BfGAmbG5DFN0vtfzMWIrKZ
oLM4doOiN32FLy0IEbeB68gyM/0yBYU7rSS/zu77OfxvBHoi59Rvb5DIl3k3T9ARrnu1L/3Bu0pK
8z2ql7chqDct6mUPFlzElYv/1ZJOo/ubujtBrICPMe78hoJluxm7cj5KFnqZEChUeQOcniwekv9c
A7k30y7eNmj7us60AeANBPENHxq5jabaRyUxkvvG42Uxj+AuAjjnQHQHrVIw/eaNT+JfPkOcEM7d
FXOEm0s1G1xgAKzHiLsKCj83WNo/TBEdM4Labx+M0TPeGrtPJ9pswJ47pK0YGTiE9U5M/lXnx2Wa
1Yz87BBxPCc20NcjL5s8Qjf+ugaDkqOoLA6e20IZAeEhS8KysCLq8xLM7UIZmNZTax9Dx9fXTSlw
yuc+G4fxW+yCVem6iDxZSSQIGX2fL+Eii0gD8A5ppO8+GKC5DVmfp6OLQryvbofA8AwJzLNO1BPO
stg5qr3Rnqx3fcpFHjlEPkXdZPdllCwtZuyWBVLY8k2F8jFG6TwfNYEsQaCw9JAYy9Buaa4lc1kB
aWWGZzChB6KpLBo+vkoYJ1Sgdu9DeBLCI8ZtH6nTynsnVvEjfAERNo0DQ8F4nLfWN92bnMr3VkYr
/IxO6O1HJEdKSDLscjwnA0KqSQA2wZ1hA9bnA+rn6HjLJSdGDq8MdfftzNh/dkzdTCHkg+6ffu8V
CbMmETIbFwKjXxoGO9QVu0PM9FcHahLbQUNRDhzxOV9AnstN5/GNgG/iAaeyPgjuiNyFuVABw88x
16AyFE3Jr4WSt91SoYoLu+RtxaZjI1uBqDIerpuWOCgojzqnnSeuowg+H9VAIFnl6eEe9bh+Wxpi
tgMRNgOPO32j/Zgcg8H3tynl44YZtuRjyAfYtZGRZ+gWXMuxpEdvmJwbeBhGWZSqZI92TLVxTXCP
MjiMEfA1cuZDwRutBfWLhMttymfvDu2P+1D79jkFLCLzlPA2HlWQoUzSO6d3mgwtmQ3Hw/mGnHBA
Px80WER40XZRdjq2Jhmh2SCaJ1vFbaF838lQJ/OKgKY6c+Eli9qQ892PNOyk2JsnnV0pITlRDuPL
3Ghn25oaiKLa2zaj9bzMJKJ55hMukBbdrS9NhHCE8dm91k3JMgcCq5kqoVgtwwDvKBTmjnCqJJDb
DCKYyUJBIJYugZucCa6CaprR9lrA8oDXZRb3LYQW6sBuGFrxRU1otZ9HGd7ZbuQbx52WX0OfaqwF
wwuAiC5m5c+k036RkjVqZLLdqqlGWtbQB4mq1XUnoYfkeDLY4lo1T9A4SPISEv6FCJarWtIfUDFi
SIWG+Vii3HzNHDK8Rij4ZyxazN0SIXpIHB/SBwBXNctBTO646drqHX6/yU0/RQ9UwrSOzrUL4Rvs
eWcqITEwNVviwnUQnPU1yuy+40KvjnHKXksefnFs8gVGl8m2rfRP2LPy/eTHMjclbfM+nu5I1E7b
ZhmrTOMVz4cWHyzmnIB3IBuQ+2mbRQb3fV3Hx2rg6higZ0Yk2Cut088bQROb91P8GFScoV9Uf4fG
ynCEqTHalHHDn3oxpYfZmfRzFY3Qs4GaSwYTiP7opmzI4rkJ90szi7ey7zcTuj/YWvFNKJvxOQrH
ayN8imDGPjmy6zfwSOhk1vSlftITaQ4Ag09Farpj28jbOox+BqXz0gf2UQCSgVu7KQC3QU4Muz/+
y299VdR8MHvRVI9RR3YtdDMABGri24FqD3R/9Q3tUIQ1pB1w8bVNAb6vykXb9XmQSgP85/QApDlA
RhzSFQGcctgQubkD9sSQBVI/1rN3jfydbVOAU3OEpX0eL0lypaAPiRdkJY3E80sngftHK/Euasjb
4DhXEeH3Ud1vo1S6G4/VVW6IA/PFdG43IjY/WTK2hW/4mk89LKgAbEPeBrfBhDu1TJAmCALBiyr+
1SZ99LUtAx/0d3bfoOaQd5CCOcYzdSCLDTaQHyF7DRY7Nej9+h6WFIQkQbvbGKIoKL10TTKsJAV4
gGlcJYKmL06SvIUyqWFCi6syadkegn0vC5l0jozzLnbrV8/pa6S6khXQQQGnwfXsk0Zeul90q69K
Ni1bueh4K+zs33EHpwAO6uNxUdAYHMOafO8rMe57O0d5EkkXpIhEvDRWxddtVV4lOgye5gEaA/b/
cXYeO5YiXbu+IiS8mWK2S28qK7MmqNMUBB4Cf/X/Qw+OvtqZqlSfQbdKasMGgoi13vUaxtiBMpT1
roHsc2Ea9a+1NAnRyVvSco3iok6lTa8ZE0Iw8owL9a2pynKHOcIDOn4jWlfyl1u3t1gZ9SFz2lHu
lsV2bpXFlAdNb/ZNF1/XXfvbWIqbylJtOKvWU+Uk9ceqGR3oNviH1eDZ5KcaLhZaoXehN7lBx2Hs
90N6O3S6+XOm2SdUcrWLi83cKezMsdnJSgm7znRCHS+SUmsn6H+YDWHw8zp0YxI1FK8h/rB5oKCn
9RvElH4Oaz8AFJ9CPvsBqiDrTTepZegHH9y2TC6wH5qhf7iPYjR+lZW7nVr9m5NY93ZmXpE5uB/q
Mu/9HJuOPh36UxM3O6NZk31bGt2dMtn5D9rYf5bEZRIcF44/uu2jk7H5ekZR7ZtBZD5mQPPei4di
hxyLrcY26JukoCpmhLNXm3m8GhJG0+zPmd/14jTb7B5KUl8yjCj+/QOk5idBCa3gYypm58qdihem
TQ9LrQ1BIgbTn9vivp81O1qtQbtx2y6G8mlTaneeUeL3Y09dUM7ZyuZrSf3KEpi9NFlaMh9txFNa
JeoOxaR6PTvmRb3O9v2UW0E5qZwuhtXxEUr+BED7uLrOtCtN2qc1tqydnS5FlLluGTKUehpIOdwn
ukMGaaOetNLKnjFI3RfDeEKOddtQmt5PanyXsKHyDSk3KWB2nNrGfjbILVnLCjnclO/VzrjzZLeE
QPs/F2tRo96wTyaEhzjJLvVxeHHr9a6cCuuYJhVOL3Wjhmax3o2IywJdnd4NN2/DJSnukiyxLnle
FqYbaxtyrJkBw+g5UJulDXOsUn4sFhXCrMP7GeDlkqFOA+RVheFjwLJcem2LJUy7WOC4HfkAZere
a3AAsA4iwtKdc60IpnkBtEhiPOqU+yrTNW4sf14yddq1FU02ECr5Ir334IyO63tZOj+C34mgEvUP
DHuk30AgxyemrKMCo5PUr7HOCs00GzK/XfPftZkpO1xwrr26qVHqdR+o9rAdcOe3hLHdFc5UfZR4
YpNrC5McHiY7bBrlwUnEa1XE6XFiMLSv26mO4tG+aWEi7dq+udXrTPqlLC0gcSbfjS4LsoPoK7xK
vyW9sLrMpEocF/EvvtdS01YIboNssX9mfab5kFFbf44t7IqpScmvO7pZcYS35rFjpoPv9cZF1tu5
r3bZJXkLHb5NrheBs7hhIjdjKa+Og9VzP7BmekkhwDMWH6O2sKlsNIOA0KI+SUDPVnXZH22In6uR
XiLGBr1X0dTO+nqjtMqAm1j60In16A6ZGlha/t54kq4kVareF7pbhAkBiKGTSGNfCSvxa4s0R6mB
bxay/WHF0wsekD8LXg0+kNiHlWmm3lvJOjHuME0krVoNVlL29x5eVStuRiFlPhIORXt1syR/x4Tc
CycxYgwl2yISrftS6CSmsRYfBuQOQa5N5OpN/QeGOjE+allyzYzlTQccAC8TtZ8PDFUX57acMRki
JvWnVhWvWkGeKdHGXJdXFdpNokVLqvIKVo4dWgB8pTx8u9oxwjRi/rA08aHE2gOt93YimTirxav2
biisf3ta21OdNI/DZuLedY5N0ZwVfoYP1mnFzzvgcRQ7TS+oDhr5gRXPy5LU2cE2Jb8oM5VbbRnf
a7cidihZb0YqEXgXpXZDiSSBObN3DMc25rCzXmM4/8+6DO2102s/NYqXlkTNoLZg3zCHnCKjm2as
soznIl+QM9Z9aI6a3Llzr/jzOn2Us3foagxxUtkw0IDYdTGvLU2xJg6FFIRV2+Y0XuLLd0ennXrB
6uSJ42vznNwCOq1RnGVWmMTzWzGaMqR4TsLS4TGORDSk8ZBfGV5/3WTl60JTQsmoHHBWw9aHmuPd
dpafrjRvVb2+apUFuZr9KL2aVUbn4csidq9BFKB9KWX5ZJWldZkZbAClpt3kZaxdaN3wgCddcVdU
ngPWnyp7p3UF3x9NusWo0k9w+osaUsFo0pW7KqOFyifvteiAlgMw6zkoC+thUdHHZ736nOYzfbar
aH6rN3d4ywKGp4bwHR5oyKM8DBD9jxXIFfhJthMtx0mtl+Zd3Y5l4NgdEKwz7xVcWSJJ5CI2nbnE
GG8Li657J6g7s4g0jIWCvoce6BWzdmwI3Duss3ptaCNDCE1/XiznjenjbUwgQth2jQsuWai3ltIO
OFI1mp+3cKFsMbYfSLgxwO/G7IAZaXc5AhwEZqeZ98pAHL1Ru7iGofekPsyNVwtXkT1YthqV9foK
PWPegJMl9gcCqQK1UpIb7shAT19k16umJ+iW++I4ZXqN6V5OU7HYCTh2nrsRX8ncgIQ17q5nXvCr
F+aHixlMLoR7v/RjdXJLTLkI6SrLBwt49HVw3PcGim9YJ5N2kl7rUOQkGGSYEtd1u/lVURwOGtYS
ytCnxNQ1T5xTw/OEiVpYrZUWJpl+n2+X7Ry3podaEvaQbeuPrVttSv9xc8za2UdU69KMpzaSFORA
VBlmaQEuZhZwZGxhc4RugPfYhp7SSILwpgxcj1zWHYS8+aUqlxXeojJqvpr2OTMHQMQ2w2prKEX7
M1Xcq1z86wLWH0rmt1GKSYzfMRz010Lv9/CAfvde+UDXy9KX6omiUPgkJRaB0CHUwexgt4qbw2To
H6mRk1vbuvdCnQ+rEY8HFu18bI0CdYc6/pamy0jIsuZfnTVyWBjWVZkvEJXKVQEezqpreLTdbuUB
h7EDeQuNrk7bN9oYeay8yX5+NoZq3WE6p+NvVa8BpxFU+3jyAtdMnzKiDFizqzH64J3PuqzXXTZu
nRZjHH1Xd8CO/oA8KOxEP1woidr5tqx+yWqcgD9U4z7hzVxuOqO7GkceIOaJ0dsMLr7k02VFwu1x
0lT9Z965gorBw1RT4D57YIaiBpqCkLtWFV83KpfDvQakpvkNNmVCYDSl+2w7YD+2SWkBH9QIvBwH
HheL/ivGR57fTnnxZlk9hlho/HZtivvp2kF9y7q+o/ovC4iHOKlY6/hPK9I50huWkaKadjQ4gLcl
tp/A7fezudwAPmCX11r1bhqT+jXpKxg+sSbvhFX+NNzsBbfA+jgZQxfw0u4aL35OMmbnYPhtF+UF
uJyn9MsuT0XFmFBWJ3NljCLcuvXbTTw+qkB+niffCw6mfWlndLnC4nEgr3gjIHbjFE4Q2uR0B1H6
Iy/TIdIQbN/aizsFK5XLTimri47YrN+CrAkOgIL23iq1N7sWWtg6Q7PTepXhQdb+M5r5AqJiVz79
XnOsN+bdosZy1zZVHi65zQTL8IZf00DV0I2DiMqyxma6dE1g/OpiWbIPqVqvjVvOQWqTWJxNNAW1
95hWznrMV5AhYurSPW7BbJmpMUbCdjHUUX5PmfqOd1z7WMzMcAbLAnxD4UOwsbccur7nSDeLYe+5
Y75vdCMLSsepg7rsxYObUwNQ7Ru7RKl+eFgQml32uypUZ5/3q34/triuzpgOHnGf3SYP7X1hwYQV
MZ63o0rg9ALwfZ2vHbNhZFR3lUEDH3fqY6HPoL9wLhhsLtZBaxKs5PrKCjWTvd9pUS2bXggVFHuw
uKWhJsUumlQmsovKnawMSEtNtHsoAH3EwSuOhDNfL97WShT8lNzFQ3VRnV9TunbRMnRO5Jh8Bkk1
NUHdDyDbhV3d9VW6Rotn46VDY3hjaPV6PSSUFmlNNaIofC65KR49xTPo7ltrLwGsTiPdym0ugVP1
wdMv1KGqVt+S5buSyWeYVxML3usA0KsbKcq3GOxdgWUfFmb2mFjNe4p3or84mfIClLHs7Frtr+y0
tm/SPol3oMavbmlfC6W9ds3R3I+t1ofC1OLfaRqXF0bKBl2iTLyse2xPx9aU11KBw1Xr2aNYsztO
2wHiLkBbSi6asVinJq/GXex6CbgMIRdrXfRXWlmqF1WxJofMUtxQ6Qq8Te3knWOd7NlxVnwg/UMu
1dGP6ct9DDVfeZg1fnjtQ8Iy4+wDOV3n+BbFcrRMo7qRuR6VGk4whN867CfDAdisnydRvVeTNgaT
kb+mTf/c5NPVDJUC2dq4nvSsZN7I7CmDbQPqnpWh7vUuVNclmt2yDOxW/YmLPKmI/fzSKPUdtsYf
tUgZua39U2PNPWxoNkbTLEvALxDuHohuFvCq1VFczGRVgJgTGoxDX934G18TSoCjPaboQPBdjbvs
p8g3QCRzyO1cJ/TegdaMiZ/m0FvB03fDamq7ycwKOqnqSetmD/MQmLhGLq/Xrv+xpkkMvwz1O1OT
/ACf4bYpiwl3VfOY9+aAjWLfhIpdN0/JhNl11dLcs3F5kbdqtzMejtjLY8fc9G61S0jDCBcNTBdK
9utQY+m6OJWza8w6jlS7GaJepEm4WvFbo+Itanex2A2aBmmg1L0QWp1xFH0zIUZcAPMF32GTYQRZ
1RW/r6vvBk998Mpx9RvNPozDooQibacAo0o0dUn2rjFo6Mr6Z7zU5S7DezOI9Vge4D3zudfdBKc8
fooRrZ4qZVwus8rbawr5P3Yi66idLfz2SnBnKqWaFcuXygBBePJOG7ZWqknfJr2rdp493rAJn5p0
+EkuzABk7cpLSLs1JtVEgiuttPdqJvMwk1Yc4siFsaeCOq+HxO1oVIUmedNPVZ3dDSqBhAZGqpEs
MycYCaLeYQHdAjAb+qViL0+rYw53DfAahSUwy0AAi5dWmLZmjm+jojimTLsDdjZyoeTUnrxhYWBO
U6mL9rVo6sFXiRoMVAN0Hp53FnZymU/4ZZJJo1JsLMyqbhyy9DCCnquwt1c1GoDKg7pp2sKHju9C
oFBpTT39mVRHmOWC4lOfxuxi1TkzDO2DvczmwAKSBb1OA0XQkCul+IH9W/KeVigZabcS3GTi74L3
vmBTQVlEF0RiCPaF54zoxFwza6gW55gZK3VxG3uGyWCwygzfq3OCHYWnzMU3/MWv6FSo1XVUwQSD
fgrxNc2alMIWbp/ezMlbZceWE9ZaXP0zVeik/vPFkI/yiswt+xAXgjPuliC1yO4XGR/NXBYnXbYU
4YlIb6GCG99cSt8oz3+KRTYRJa0e/Dfo39oZaRHutejWrolh9VFNhYm6KBedUSydv6yxIwBUM0sL
LcYMWYDbrBvjUQq07TdMzV9z7D1BSWrvY1WwRcqXJLutvWweAgCWNo/SXEvTXbmpgcmFG/gvocg7
5sc39LONA3x+DzyqjSS8JZKdZ/62ad4va2FgxIvLjhFlsSd/25nR/57KTL2IOfGeKrcBFG0MGBF+
ItcCmJ0fBYXAzT0wJVbad4T6zyuGGYcKS3OL48V/4IxQn3uJLOC6xkcEB8zR1DIJm8VeaQip3p/+
/gQ+s++4Foo87Cpg8uI2/ifzVCSGvnRpqxxJp3NBfDzEMEa2hGWbpFE2GygegM+jv1/08w1u5juI
jCAtQ6g/D4UpC9wkXJK+jqIxigPlldyNvWqESZEp/1lSCUdZ37SUGGFwwbNnCdhQUgewk8T52DMA
13EhMT35DcFV+8QGNVzkcBhJE1drQp4847X39K6CKUZ6YkzW3pmj7VTID7vc9ZtxFvat0a/u/DgX
tkr/nRZmHlSN4THLNdT6tiuV9CVbcu2qV3qlvurqxP7Of+HTI99+IBJFQmtwDfi00HFfQTGnqunJ
hnfAxD2F2jIBLO47SHCP//H1ci0DlQT2fA6zT/NsE0qKItUHyCmYHHFq+Rp2eUXocKxnPn7r+hL+
/XLbPvPHN7xdzoE8CkObYI/zvDqhF0w0+GRORUNJO3aFu8sVZX4k+7jAXHw2d3pfrr90vam/WVz/
JvGdXxq/Q9RcGgm6CKX+/HqUbixrR02LU6skGWca7Y1dl89JKuUhXarkUp2T8aLM4VZJxXqVKqPn
v9/8pyONmycpEHcileQ8ZDB//gJ7LGijiTw8SZMaRx/EiYrd2+tmIo9moszfbPpfPWu41TxtujhE
jmcyGKFNvVENWX6CLDO/lCuI4Zy3tW+s2uizyCCYeqq9o3X+ztfnqwVs4QuBMNHgEP9XLPo/Iodp
7ChO0z47yUZZQzQc0OuUTOdV2+3u78/0y0uhhiHGFvAF6emfz3RS2Lr0wclOQ7wAxeFrut0Q8KOG
munvl/q0/fL6kCj9v0udaVQUUxsaNXUz8Jr01egHQHe3XaMib9fQ7nqcdsbmu1DSr/YquNYecQUu
S/Zcn1Ibo93mq0Ks9lgNUYMtQwRJPv2vzPXtzsxN52Pgs/DJ2Sbzprgv1CUjmGVUcc+zOSw5WD1a
pbQ7LSM9yTeb8FfPkvPEsjZSvqrq2z//nxXSkwcBoy9lbSpZHTHd6SJkqDDAC2ZIWGZM/rqo/1nS
zm3i28GHtxVBn6xWhSWJ7bX4/gq7rw99WzWXs/Vt5vFXXzmWpwBQLHyE12f7DNM6/BVbXpnWN8uV
iVWPX3trei0sT0Zx636n8/7yenzeACSELLM8/3yUFmSA2pMVjIp8rC6kp6dXuinuyetFEr0yg/n7
V/DVroK4B9oxYWqcn9sH+T9vTsul29s9BwbYt/AZ83okIUCiVdcC7jYZKT5pf7AdoD1/8/199S2w
mSEa4dlSI5xtn7lRk9wziuLUpw0iUHIFMcTH4r+T0d9v8avFScdBhDTEdJeYsD9vMcZaGfJqXpyS
sa2Drm5+KWPHZ99r/bG3JieYav0bPcz2ks4PJ6SKSNcp0JFWnF2SVIOuWLyuOElbye9Qi7SBnpYQ
3Me+2NXjuO6NRDEgug1iR47JN1f/6sl6+D1STWEa9Mmpo45pAZZEy09IFhICupssGor8u/Lui62a
6h1ViY7bm025/OdjNRJTL62UB2mbMSP9DV/0Cm/6pVfg1X9/g188TpT5pEAyt+KK52owkVaaCw8j
Oy1iaQ/wrFGaW4UeSlU1w2Ilg4nVetFMI3nFnbJ+c/V/jUbP3iYKV8Mxty/E+bRS56GVhP0KLp+K
VCO+fp1ewN1hneVyBqTWQXVPnki09JAW2bIcdUXWv5k/FoMklmJmkJIOYzuGSunomj8lypRC1Cjl
QwH1/amB4/IOwzI19jEWVgit3QrDDLNsDIKqFenkVx3sQSe0bH15ysgGf2V8a7yUaru8TbbUY7+B
sqzgPdTU3wgqv9ge6DFRVDrwN1TjvMbxzG7oqDPFKeM4e9FKmzGPyaqCLWX36PT1LKD8So9mDSH6
7y/9i40QwxxcbdAtevqnLOQYklcVm6M41elIl1Igk30gxY1sNd2KDePW0/vZDP9+zS++HJ29HieR
bfuFff/nmi7q0Rrx0hYna7AHexcr2Zpf6gbMrf+Pm0OOR8uCPhxLjLPNDxdWTxX6mp3AyACy+3kJ
VL0rj9JsALK0+T9mA6OjJEKV82RzecJkQju7HkgfcZZGm52Kdm4fu2mcyGUj/AXen/nfqw9qctSb
22PcSpA/n+Eyr+aoJAMHJlVBaBTmGMKUpx43FbytiIn75npf7UNstHg+YjqDuc3ZPqQmnZ17liVO
urqaT+4k5HufTUBc6K7lN6ZEX3UdW90GyMNf0KnPbm6CDa6oqshB70SShkq/OsfYc4aXxHM22VwW
23cElanoB9ZxaWDb5dMr/BT9G7X6V10vsMmmEdw87RHp/vmUcWfDXaJX8xOGIuoQZDW+xRxtykVS
6e2L6lX9hcy0yYlUaxGPeLjMd10x5fCZ+FxvtAm/Johz0GIzL3W+yV744sulKSNqm017E52e/bZm
qMSsm2tyQpij+zLRtWhg5k1kFklJou/Sb77aLw54ZKe01nCFaRnOgYa+UQzD2OSFauYyUEsGve8u
oCNVcN/IEXqKQYuSKOE7tr9Ze19dectiNEAg+IjPr5xCvW9JL0tOuS6IdLAhbXnHuqsdLXD7FHgd
rxB73xEnO39zKH2xMRu2iuOvy9/52s6esYkBqNM3TnKCwFpdtrU5P8J660Myzped5bUTijqNOZmh
z9887S++NwMjUNpQrA9dgM4/Vx4ZZcksGQ+clFHNdknnWZErNXPXOkL55lLIovmfnR294LbYLUH7
pJ85Ny1QUrxFKimSk0JG6Rw5iTr/ZEhnBZtv8D0TIxj/YmoOed/Mkd2m4nLFqPAqMZCr0l31nFtZ
uWM6Z1wKzMojQIPf5AgMrU8W3QJvVIN+mvZULG0r3dvEM5eTTRLXvnE77cCp5vlGyoJdpaMg68B/
PHAmrA2gxlez37UkyxWO0xhwu2qmHX1WQXfB1u4wku7Xo/8wjIPGnvEm67R9rvNRLgSGoa2x09Y7
Kt6ynrQ5nZ8p5Zgm2mN/yPEjxsRG48gpwIeuXb1B/yBdFx2LZbU6tj6DbR7VkkQbgq6mhejWYjHW
AG4Owg/P0y4EFz+Y9pKGg42S82BC9MFAxhignC5laCCCZLqOz02l4Y9QiDKLwL0YRrnTOlxKaKH3
+qw8mNVihTZf0U2yrBBdOI7lE5gaaCh0rvVORQvkj8Ko2d95Q1tzufrmOOgRWPhPqOX5aXUcmAVN
S2QXRx4nN//SDtRghk3vGeT0bpp7dTQTNPcA8hgxez9spXvDams4rkoD9xP50a5044ZB2JrdpmqJ
uA0WNUVXa/h4NDrB0jm4AJmEGtZObgf5tOmL5o3hUuay3dU8CZ55llwoFeGgQZsXTTR3m3+WGCwj
mtap+i56+991ebZuNwrEZiiF19injaHJcxLLUAGerElpH2BdasyKO+a58ODyq9kmNQ8/L/NhGgr9
3hiRHEMhQU2yVkW5r5Lc2NIyuz2zJSrLWk9OSLZQlBrOWOwrTV8gTKntTp9ryLiwyKIGr7nIm9bl
KvMyI6r7nATEvFcaHfx6gf2sUmkeTbIEUSB37sfcF8auygmXNJQyPgzT1CRwKmq8CZoFG54xq2+9
Hpd6bs9gTJ1Nl2Vu6UjAG+e6RotwlSs9g968VZwT76S5w+8HWXdl6pd1BYgN5eunXsEfZr6ajn4K
9w8yZrPKk5tYJGUx2T3Z1jAalPNpF8UwMoOu0nUXykeqBSOxAHuvXs1rNB35rlWd/GaaRfXPgllF
JHHpvnPMor1Z8278IScVTnkRb95hU8PEmqeP6MDU0VRLGIqarNZbWPrxTqrZEK061k2wBrQs+Hv1
+MVpAECGWwXqQ4zEzou61BqEpyu6OPVtAR9hTJp0P0021OlKqg/CRA5RKY7z3/towJ4tCAJc3/rU
3mpE6ll9aqUnEuxROyikKhIGmWrzd3jL5y6MYtUj4GiLXSdk7ezIcWH0oF9iQfaysRD06OajEQsc
7rGZV+2VTow85F3TyHg/mZZ4/48Pl5sDzoIqRF2pfUpZ2kAEWx9j7+hMQr9sjEw9WeQjHrReb0Mo
derN4i7jfy3TuShYmsF4waLZPT9lRWWssTlhQ1LWaXcrSUi4XSn/gjIz0AJpdvxN5fTpEW/Xo2en
7zEZmajb2fu/aMxaKOjbEu9ISKvIA9izzu3UUmkGxOcV9JsawlBXCrHCbILBPfeEAH+znr76Dbxg
DUsUB2fcc7TXmgfpWdNAHWPn5OUKc/IdMpuj0sk1VBNNew2IWeKEYVThRB3yjb3Np4/IUSnl6cGY
2P4LX/z5CFLhep3LfO+YKeX8AGF55ciFH78vLXt8NOiPjgTEfTdF+lSyclVI0P9G64FnnNcZWsrQ
2tusWZKpE4/jMMw3A6qnByPXmxujw7Hu76v5UxG1XY/iGG8WHEeZkv15l6Zb6UZTY5+F98FDhYbj
17QyRdCxgDn+/UrmeQW1XQnwctsfMNM5L1GLtOmIfWQJk/to7HOIakD4utkq0d+v87lU40LkeBG7
g9EI93V2Szaqo2UssH2o3AHcAyo5RLMy72Cb9+tENKZJ1BgRxI3Z+oaE/lgOCpJKNRHZL8XoOb4r
xxA/oEM2674gnmA5idbBdw5eZI7Y3mkz5FlN8fH33739rD9OakfdQvdc5Co8Iuw9/3wTwhPW2C2l
e6R7wmCh3Rh3c6nCNKn7b86HLy/F+UALzrjSPN9N+rptrIalDzkvMX8U6gDlXMrxcorNn3+/qX/t
as/uii1EowcnquOzYb9a5ZPeaIV77OmYUDhucsNhSSJNWcji1ch55oQ1yMVVm1OHvOZQu3Zz0Lc3
RMrrd+mVX9w4ZyI4PQ2awwrZtpz/2daILzTKmQHpkSTW5WJplfUAi94KZkKVv9m9vlyGm8s+kyp9
y744e5+tWWiUtTM+mlaFCKE2l+5jA9H+0QmPvEzqenyGD7gs0Djl+oahJipcZGPFY1sMSukTmSHv
DFPMCQbRGxmtigWCl0EI7wStZ3pYSvU7t7QvPlGHWa1KyQvMhZ3Yn49HJYCkVZjnHjsjVvHHrNP7
Vau+u8q/6Wyf1oTlYlJGtCZjtO0t/c9bKHnhxBFa+Oh1jXeNgF5Pfbngs3yRZERk+xPF+KXdwdBa
kngJMc5vToxw+Uk4JfS/1qrOb+oFiZofczsj9ibdt5klnw8fgqVxpyMFE8wKGs2fv3FVbZKah9Vm
EyFn2e9zVcJNKeHfxUqewrpMXfumd1zxIqQxIdWkO3r77ttxtinj2ZNymKGDJeHyT5rJ2a8oxobI
z2oyYL2WzYXurMbyMMI/6yII1VmHXrLqE7+YdDBZxcuDiSnAltstMDoFe2+OK679r/SZ5bPjZKVz
KeeMDBZF2fQZax7/qGddo+q1erfhXfkGflbO9WR0HbKFql6e9DmHHonqro0sB46xMy3G+1zZnU2k
pLsu+6KrqhL+2zLRAHT5hNkR1iprgN2MVu3swYkxtikUF71mJ8v4wja7cjo4mMXdSzqfC9B0RB3M
q/uTmYAGQZrHBnXEddYOodugMl9whHsi3Xhi57DF/JhXUx4HnSamhzmbyGk2llZ7RSbXUX5R4le7
1cOE45R3fbIEHa0RHrMuqqVnj87tSdH1FDPhRUO6XiwLItgmUeMLhebpBojDuBz71kqiWp29Omzx
Rtko9KYc/FZ6ZM0TjCLf5nJOkbnqgwWteirfjEFuERo4Lj2p5CBfOegnfqTG2l2tWTxKX1mS5kNZ
e+VByfJEBn0FZoWhRT0xMMciJOxiRCEVXUrp9zMmq0iNkkNsl6nw2Vyb0a82r/5CTZbXyWztaEFY
sptLTBuPogXm4UMxLQwdDPwOEF1mYxs0dgzFzuta8Y4aYoBWuVRY4qDd7/rSfKpHc8Lj1VVRDi5l
WgW9A1zqu4O6HlPRxi+xI2suoXr2QcUc6bF023xXT/H4qrbzcDEUtuL6U9WiR6+0tcPbQ8s72nS2
KS/UU7vSAylX80PoZd8cxiztxSVmzF0RmGOt5lfZMNcHib7+Hyz2nWcL+aQZaqPaPWcaLxdHGqt+
bOfOmXwJmNXsBbwkJHCD0jG6kLNn95eKNgK0DNjSiqhfTURLjeO9VQi0V8TJGcRKPF+k8eBYLP2u
cuTHSnTkHMRd3Asffrh6dJZV/pBtlR0wLFKuEEgm93natsUh1hwkS6pADJlqptwhJJSRrTvaM8bR
mRNCXpKPqpGVla9odd/fKrlUgqVY1ssZoQ28TVWX+qEQfVHv7Dw3riEee6FA7aNfx0u8YO0HsdS4
ryDq1/6qQUTb5TbS47Kn0xwyd512lZkDtDgr8WHj0uInjqbmUu9IcrBiRB8vaZ4liI5SzJRsZzp1
Zpbf6ip0S5/XY+3dIcl3MocsDC2zV/KTgwXza4bgXwYrHPT7Nu5TBL29LfwSCtwLlRUxbOgkzFck
S67iy7H3Xgk00e6z1DF3atuoeCOMuQZvHF9mHBcgPYVGEy9GqC5z/hMP8Gbj+yjtrSpWJQS88UiI
zvuPwhQOoq5VSgy07Ea/7oXdRaunyitLSUwZaG1ehaO7rGiv1PoxFfjB0BKNviHU9nqdzQoNfIf0
tJqnpUTAiGVQFBfFeGIbc+8w/56uY7aaKzWflhsGUd2l2gxqMLWe+buX2O8SMyfGNCqXxbuc9Kmd
eV+Ve6Ono350HZI7+ahr+y0fyAMuTE3sO9PurvqZKGgf7Mf1nXyuJOxrhclM0yQ2eIJh/7DnGUca
eGY1Ctqp32VY8Dxs2WTQqmMhMaGWWvdsrYTr3VSwhZRjbM765riCghj03DGCZp7TZ13UBW5flbJL
cHxhYqfP9wrkHtjRXmyFOjTkaOnV4cfoUJv6yPdiF4OFyf2d5J15hAWOx85U5P0mnesuhUibpyJ2
eqThqi1JU68k0rMZol9smD3Vdy/Rs4DTd3srZlPC+X8d7oxFFDcMVMp9Wi7ZhSOIoDezVA/TcXJw
US5zsRMwjnYF2+yl5OuDMexaIojrpHtHpffWcEZhtA+rcheT5bsEvUAJ7vct+aJBUerGHDjYEd+V
q+G8AiB5AYCm1fhDqTOfxgH6xnQVSX5cu46Hfqi0U8tjQ0ChpgNcYy+eTl5KkRQhM3P2ZeylDXPA
ucTHTKj/x9mZ7caNZFv0iwhwHl5zTkkpWbIl23oh5KFIBuchgsPX30U30NeiEpmobnQD1S8VYjIY
wzl7rx1+1pNwwq3Y13hkGau04Uo5szbJssV9FrOHtwSeOOuq0pyvdcTT2yYBPbqh/UyjOOM4OOBv
DKPW+S0VroSobW0sJykXYRGOwU0/mOIkLcgUei+n7NClAGwi3TG/xJHm75TZTXeYYMUXvR1NIpUp
DbEcd2IT9rr1QsIsCcB+g607E1WxNYc++z2kZF3TPrCrA4do+xiOUPNgAXiht8EvPAxHm6Z0vEkb
fLZ4LtR05+X0RNetzWNvpOixKHa96z6bvef9HM1U+26PUT2vORE+5jDn7dHUXQ1UkR+wQCnk7XFg
f8ujqj0i62f7wWdarhM3EVvCqcfPXahYZtoo16cDbUr11Onch7zGErcOIK6HUbYzMEVY+UbELf9k
xS4w7ynacgoRxgZNa4tLw5nc74mXEEK9mhKLPpA9KiSzIjR+4Kly9DVHgfDejPtwBcsMTyr+fG0V
qLQ8lqL2b3TplXtTDGb+5MxgL9A+KM91Nols41syZAT09EbS6NMq54lfLfojnwxJAiqzMteJROKk
pCCndCLbJ0FsPTvECdUrzBvD3mh8sOEoGW9djWDjPbyLNt/bFKUVGAudtSNvmUW+0HNcdJJt7cEF
UnGjZ5o5rPwog6E4yPSnBxNS3I3lqH3v7CKHfNAW457Mr2mLmgRAeyrsJ4hY2iEnhXtOZCXfi7jP
g2mG9jaGMrLtfe+X6DL7EXOTL7cITEOqkwnTvrSN9BT2qWDlote19rjTZWsIXNpvo2mlvVOpxjLf
tcB3ucuNN/i49eSfMo09uSJ+Eo6TFivvN5/I1K0doae7WLDS2LryHrHmIwNlm0x/hrwJfMdpVa6U
SyFto6ak/Y2By3dBB6iR3ZEiD+kENBhzQF2r0Gxt9cqGHOFWRBt9amGGtODoQutQOTbZlhr8SKuf
uif6X16F08+y8aM5yqdYp4c7GmQGeWOluAklnznGW804Cb7WYc80Rseo1+at42pVsetju0/2Gu2K
rUzizFpj5I/uRysYG0B9o/nslcK7b3PN6z6bWZ9Ha3cqmKX0VWyMEF3+QmvM0TdtITDcFCRjqE9N
q9Iv9ETFFjtQG0IlstBWwOk8DnEpnvFOA+JrpbkX9DtuW72T361xSjPgaV39BAnSOHBOTXZ8ZDVQ
viYM3ZvGMjtxtETZnvI8K+4mdt+9FTNJ1wFsRqTH/BB7XLXpswtq5balJX6bObod7YSZNnuQIw6r
b1nfGnRJJwglg80rxxn2oBPKlK8wljss6GlJXTUo+zJcjaRCUXks80NbSv3kD3b1HOo+ls8BWVO9
rinEbnUjsn4Kn+OszV9wA71+hChIHQJHmt5APnAwk/ZW0TSrIYWox3FrNiSL5FMswhjIQWYfGk64
HIRVGT8PhYGHLg8geHc2XyvWz7I/mDB33qamVt+DiPrJeoIs8cn2O/tnNU1jsZaF7248NakTyUvN
G0Ea7a7MBq9YlwbI0JJEs3areewlPg2Juwh5Rb2SRiY/ybIIkrvK8Ls9hEw6U3qqWw8mZumjLRGz
bMzUSz5lfWmcbD1238IaK0dJnA2rgivHH7E7doductz9EMSKj6XnNBvFaC3D3txCMYKGaSZAx4pk
WnMvL45GaXU3ZoqPiWfLS9IP7OEuMP0GKYz0fyZD4xy6KtSeFXix1yTtFSfbihQDd2zvQot0rEoG
+WsfTOnGY/HZeZo3ck0Lx50ResML7iTy2jQ71ffga3WYF6O/ssMRHBjXAwc/M22ZwOgNesdZ9th6
E8rmHAs9/7+0b6jbNZ+MxpJbLyMCsS5i42j4cbfXpnraDxGuj14fvKNUYb6uRtv9GU60ydyJLMMA
p+BtbPT+Bp1wsiFGhDSVMASs41iESIZAWyLi8X6w65prxxPWrWaIkRxwIX57Hkd4gjYgYHJq3rhe
pTbw+uKNI5rpWxZLuZuKFjMR+UXPBs0+VG1avYlhW2xtPq1xi+SwI08jRYwplIzua6nkHmQu1yA/
LH+w87npTeE33ROqfUq9nQkjCQ0/NDrDGm8EPNpoS2hIiucJqguR1tT3Yvjvb2yOZb7CgF7tMHh7
d+AfYZ6mdXXXe3n+LD0LsowEIrvq8PeplauPzUM7heKT6K26XRdDhC5Bd+LtZHcY3Gi9YkBPlapA
z8aQC1MYFAgx7fs0qHC5AmDjxtoZovusc5LfFpkyvnH8fqnhQXCMjjl6TK1RvmIkh62nAxhl7x7E
Hp9FsOm8bNz0+vTo92N8cHR+V6t2MtqUlGDXk6HhDTCJJQeILOYmoiAveB0qZnwelSE9tzjeVH5p
7F2tdb7mTcT2HIRueueC7oW9OJjqxuYK8sD51fqWBxFYjjEvNjJv2yNdmerYQ54q1mllGrsqyPId
cp/6toIStwnoOJAyX5cZkIiSzpWahm9eI8RT4whseFaTvtgtju9IN7MDuMb6GOYjpdNGk2iGvMIy
pptpKLXXGln8Sxrgs9tAN6VWUOO007a2PmhPnSGZHtqQvLWswpygQXsceWnpg69y85E9S9sFOfRY
mOstB1t//EwSKvQQ08tftQzWZZ6BHmbDGbynynYNbnrJbLurvX3lgWEtMBatUFLFpzACgh92sHcq
yTnKSy31AC8/2WqQkw40kobvXVdZeAUU5mdTU/chpY8bb9D1TTkG/Q+/DYq7rPXMt3rAPwrEMXru
msiK1w6g6u0YWWBomyLV6LER5xZR6DgALc3Ezgyy5JffKcWqRjNl55dS26Y8+spsW+dWt8yAYkuf
3cfSi+4a14sGIN9W9lj3TCKvzc1doLPhsYW0t52LUtNikdhMI2a6lSgtGMxa5Bw5B9lPQZgZXzDu
9bsJp8ezakq93Qi2xhgPdlusk6noAZ4EJjSZIeen1FyV3yvDU5tCTvma4mn/oHyf/h23qXKHbAOJ
Q1PyPfu9u8kNp77P/Lp6KvvK2DRmjXWdV2sdsHLZK0+TU7j22ljnYgXj667UzfBWx2la4R82FJt4
6B1Tj0s7tZOBGM5e3nPYnP2kZY6q2Onvc6eOjzHsHKCqowaOtwDc6BIcVNx6ZexshdNUmzYJ6i9j
78ZPRdODGBOUr7nzaNZ91xvyUy1ZjHMSfCBexN4tuzqQ72QU4rOGM3yXcHI6lE3i7iIkUw89ZZg9
86254wjSSKhHLgx8MQ3jXSjs5NmoAx2amDH9Mh0NMnVcgX9gIywPMrKjQz9q/EaGslg0ixTwdya7
re6V9hsXfXlyNY/itwEfiSDAaEd8Fhmy+J5umOvaT03EDcon09s5bh7QZresE9BBfxtWqt8kBhE6
CV7Jf1C7c/ssZvRajbX45Mz3bSglkPQbDpAwCcJ1OPL1mlqs3/ZthVyE4srRSLwS5FVflL8LQ2Yb
CBUTCUSwmQGCtEfoIs0zO0t78sDGPbTUWI/0Nkl5Mvm7ql74286U4hmakjylVta+IkcRJ9uPkBE0
VrLrfC27D9rcwkOgE+cGQ2UdZsBkKOtZO8o2CowkprnatocNBhG4OUzge1i8AtelBEK31jFKsR1g
tMe2U55MlUxPEzbYL5yWwpVFcM5xmALxaeQGfzuXSjdZiRphJUeye47c3rRnLWnTbyzp/ldTDe3J
LClMNhhXhlUdV86zEKl9ciuHow39julX2Lfyuw1WZG9EmXVThlP6acqNaIcLo41WUumZ3DSiDUOM
x9I8Rag17uxsFl/m/aRtoeuYzib2DABOpfWz0CbtJsLXs3Y9ji/gtbW1nbTqCwJkK9ug9VDPHnjG
30MUdFzbAvNEL97ACGUZqFWigrUMAP4u70LxpFfW9GkUdnhItZylLdE0Y987c4MqTY3gNZcQ5pD1
qpPR+VO00akMb8NJmKemsfKntjFth+UZA2aS18XJ1or8zcn0mIZbgNpnHIGUxRRqWT6CpARE4DpP
uKeMf9KuTLbw1MKXKYERlI+tvq4Kl00749xDLCZVBTIpus84cCZ/5XZyurXSUc3mXb+kBliI26rW
h3vRoOBw8Hb8zNPJ3jsoY+5xL4ljZ3XmE/Dg4d4vCFXN3cG9rVF9II7jjH0P14W00dbw7dumDJwb
TUJMXsk6Kvc5YfXqttDzdM8JmleUsMYkoGWycq88230zxrE/JS50jUlLmn1XVe5vX3bsa1C3Zh5n
Xe+i3CKSvnN77UfXmAERFCnoNnS1ipPMoO8GkQKvcIMKNqfG9dgOO7XWfM5RU+ZQZOvzeNwQb1U/
uH6sfhka14amDfIZJwUC2pLsMm0Fu5fsUO9e+KpjjmKFFfiqDfhDZWPujVaH50pQlnWDjpBcYGfE
N+0OkrMydwrv0bZBZjUg6cA+tvyqdkO4WuQo7TMVbAjGAH3dZpW5YHJYtKsCQzzE0yjt7W+CSAIg
iZYIYXy3FPApqA5cVYoovhN8PPDyuX6/KEO0MVVJihmDD7dYRWZ30EK92VuNmB5kHAUPVHW1fUPO
xgZynrx3Bjv73XDofIPHNqwzW7bfmrGuPyFcpkiTGuTTcnN0HpFNyDt4BhNrd9jsbBqtT25BVN9A
+ehUlUrfTHPLHNgEZ+6MDdoxZHsv0lY8emMXvbq6xkcGx1iJ9ZgE/qkIeu1nJEZ164NNLbauigCZ
sjDdRHkX3cWloVElwX0bjLHVnGwqo+V2LNzZp2v2IMonS57sboJ35nY0Q0iHq8Zvo+rAgyAmO7KV
tRStwWrvcpGgVApa61vUlN2jsiVTLFdcONciIv9LBNJNbhV2aJgAuuNugS+mzq42kvjox5WSa72t
bCRPmUQiH9ESfBZtP27SOiaCsPFHou/oLm8JSAXMEjRauTFE0JX3OSjh5yxAq2eQT/0Gus601mli
cp4Mydw4AiRNQM751Cx8H8bLbT403X1tUt7mw8922IKsF4qR9SdNWPVjWPr5JzH2ySmM8/KmyFqg
bC01ceNm7GOAZTnw4ZXKOUzqVBEfANkOb9DGm/aKaPJMN5FalUH/DL/fR7dCkxGiaJKWdxzH2t+W
XMOeNG6015TQcx910SNj56TnP5t8EbEvuonZJBJAdfTNwyQDrj3xVaFbMRCWD0LfdJPiRhlNAddU
oziiSRf7dCLGwitsblY2B+XLXbuPjcM/WeM8NqmV+CMXLbuKeuPQuXNyilSktXBW1GB4u0nwzQq0
8bfZeO1r6vXuK5dy+Uvg/JNXfvcPUlVv7nAjTqIWhF1sqUOvPYCWwyQdrn7TPbQe8CJZq8/VV5YH
Voa3MnTlhvKJdsWHOj/a4k1gtCCZ1HM5j3yQFTSdzOyKzOijBlfmJtXa4K7qs3FHvkG0G5Pmu9SG
/oqU4aMQnqelR4v4HG0uioaFUdPCaIxSS7iAv0XT75yGBW/jIeNNb0m1ze4kyXR3jaKa3abeAPaY
gvrtGE3xeOUvOaPcIe8LmbmNtCDA4sWv81dXm+WychVq2KNPhW8FbbjbFj301VBz8jX1n2tPfkbL
gDnVwwiIJBel0kLLAFij13DIYaAPnW9tACqvzxtow1p9zV98diQsxshTZn+DvxgpzTzs6/SHj5Oy
eLQC9MdnjcrSURHsWV/5fs4NhsgNsQjBGnjUF+8T020NUoX32dvTqapCdZSFVZHwDI/98pd6Zn1C
mmESjIirB8/GYuHw457TDvq+o64CeMxZ0nB/tVva+9vLA537Ljh72IZDvJdhLWdGWDpUQGhwHGOZ
QrvhwnBf9Hm9hp5Y7ORgUbfr2Z4vD3rud/SQcSA8oVSMxeT9dOQiXLc25rCjlL79k2IPPWFuTDkt
Sjttiiu/pXFu2cOXhjMNG7r5wZ9V04pGeRnax3KqnLumaUiZTwCN5aSpPPQVR5yVJmT+WTp+pa+t
ZMj2XuUn1bqqSzDuJhpGzjKUwTPT7Z+B0XPcBKhZPGZyao+dQOjrR5175Zs9+yN5hDqyGzMNlnog
LYoCzTSAUIAlkiQEO+jn06rfISJKrgx1fnkwMAbhYMM8uNgX8M/2Zt6xPGhZeGPXpNW2PfjsWgv0
nVKWe+2FLMksyJs4WbMc8Vie4yztwrWD5ly4wXiUGTcS4gfq8HVKJqZ4b9N9WTVGyTGk17xe2zYD
Df8ukkW5H8McIu2/m4rzn8Ip3EF+7jtkdS4+6TIsHClDazyGItiD792E8awZ8cx//vU4COeQ5ZIt
gkdjufFhcdBZm/L+aDihfgjmrpwo0uExrFx/d3mo5R7LIzHV+bAQOs9LyGJJ5FgmchiLw1FxC70b
dEjrFVysNbmnOoHB2GyLegJNpdJv/8PANOHRpZKm8+EZq6nQMngBwzHt3ozsdbDejPBbO5HI4AKN
6668ueWk/fOY/z+as0A9mCQBTINVDMfAf/Pj3wZEV26AZXvlxS0XyOUwiwnSiZSa81gORw8sYq1e
S44rRQnrpn01pH7lmRaDMTnmawmAJESoDtou8/3CGFSQ/NqxB6zP7Z/mCKZsSG9hwzVlTLHVbyNg
h/E+8qkAX1kDzg2NxBbNOlwUdNzzz/3XESFu4dV5srWhpvfJL4qTyLDYeyDOdiFqhRVUY5jFeeDi
Hrk8bZbHpPmp8eHwBdq+jiR2CYXSQ7aChNX/QI1Nrw8B5W7vISJcPSYTaXhxmxGE5aqHQClXAoVz
t9PRF1GzBiEu/+WRnT+GsGD+HB/xPpvi0gTaj0Yb2UBSjhAi7PAhbJwWEiqp7fQV6xpYZamhu1g5
CG2TuexOMFq1nejzp9uAJO8vTmQ22R1hHpD0Lv9Oiwn/5y9DYc+hmEMVMIDFhA8b2ysirs3HyUZx
kjdkm8onMbQ35ehd8xV/nA0cQ/Eyo1GGXeMuD3Ce1dPlR/J2LCiQapsajBb0OV9ORI6QwkmgX5I1
3bauyVo7Xn7MxdHnz2OiTcW2CToZde5i+bJHrgB2JwRtlcKGmlyHOzfv9MPlURa76zwK6n2aby4X
M4tL2vvp3isr7SI7Tjn31MXvsEnju9Ed0odCqvKKWP/sUChXgQ14+iz/fj9UmjalRa5ceqTqOWwH
qxx3MPOduwoGwNfLT3XmtXn0YLna+fApueq8H6r32g65g+Mfqsh69KpxKyu48g2BUAmpfTCqrzjf
z40H0IifEjwXF6vFu3K1jgs8vcEDP2e7G6qy2ZSlZZ+qqRRbG+nhpvL6/srx4cx3gO3BQp07H8Th
xLx/SIUeUXF0Cw6sBUe+zgMGYxqPdvjWTeE1D8K1weZf4K9lsfYI7/NVGxyQ936Ruv0ax/LBsbzP
kAe+X355Z+aJ5/kGoCT0MrAiFt93HI7wKqmcHuJE028JMAleZikhBNc6fL481Ln35nPwdqkIcVRY
Lvbu0PdNbZT+wTP6r8UcGEF8yCnOu0892LgVOWePlwecJ95f1+/5c6PgQHQ3TRrqx8sA4bghTYCE
Cv+A8hUzPVVu0R3rZhqIQREG2R19R7SN1c8X5L6WTbC9PP6Z3xaoGM6O2QHF7W0xZ8iKsEbLHUNy
OyhX3+throgR9YyCfqCqryX9nlnCsPZjtUJhD15EX7zJpmgUSY96eKhBddABcpxvtldbV3xQZ57J
tziw871T0w8+nPOmFHx/0YWHAZ+ztnZGUmx3QWKqHxiSQYhf/gXPPRNlG4CKZHh7H0Tn4EUIcvT7
kJ5S7v8jRmbyFzeYyNW5PM6ZqYkvhkMI34LNVrdYwkIrqbPagwzc6GayDfBrlyu6Ix2g+WncGsjH
93T9hyuogPOjzs4m7qWO48+/9V+fuWl4bAP1qB1GxT57ArCDn7gjbirexVlEb6xKp/4nmEzr5fLj
nnuJnH7+O/BiYup+lwU+p62Dg/rziJjb2pqtp3YxBZQr56xzQ2Gd83zHpjaDtvz9M8oqckxg8eGh
sB31Hex5Vr24JHd90sbK8q68xo+D4aox4DVaBpQTiBrvB9MSIg+gWoSHWMvtfCux7GE9Hj3i69Iq
/fnvf0RvvidzWNd9VOfvB/Ph6hEWo+Mqjwz7BhQ3THS3IB8FfWBzf3msc98BhWOLnZyNT1/6k1A2
xnlsZtrBLXp3x6HWJLHQV1d+vjPbDj7+YEaszPDA5SFooK5V2QjBDoGWN9OupAV5LPGEr4nTe/NG
5MFX6qMf35fH+QRoHs5KzFfW4ifUu5F8zBLVQojadlfkghjNTBonzAPXzpZn9gL8NRTdXbAXuLwW
U16y3mM7Htm/yXzC7qzurErbxaQFEi3Z/zOobpf40fPl12bMD7DYgeZKPDVJAxAhjN33c8QNk1qn
CsxG3v2YmmA1IRqWPfnaNaoMdJ6fwtw/2WYP0a6+icxrwJezv6+P5QcKp49rZnFSqupK+YjMseL6
Ivzpe8jcJr6fnMQkkVwrsJz7hWcoEBVRCA9suu+ftWHLcN0xILM1z2kjEjUMetJf80l+thOkTD2y
8ugaUOvcE3J5DKDoUGxjoXk/6KQr+lVjHRwijOfrvkOx6uAT3dc9jafLL/Ps8/HtcU34g7paLC56
m8C80yss+YX0vzvoZsnfQG7zFPsxJ0DE90Cwiep9cKb6GpL37GPO91RKWCDhlg7OmIqpViGROli0
kbe9jKtNmFs91SrCMC4/5pmheIsUccAO4zN25qXor01Jp76QYIwPD1MSEGlXWW1BnC/xCiSDdOZ0
rSp7Zs0J5vu3CzOHb9Nb7A+h6Hui5BCAk8XX7zXhP6kgzV6U1oMD8PDSXH66P7zDxRcJcU7HUwqE
jbP8Yjzi2Lq8JmnxkCETR08sVHxiPcXIRHrZ4O+90Qs/S9Tnxm01IAJeKelCSUANZwQQIYu+4MDo
Q8lvfB0lpmitVxvxPPZEuw93eZJj3VMknSK0H2pQ4SiMverOtyaikFrdLImmaNyJmDezynEmEYnx
5A9a/JyR3pfuLz/suVfJ6YlrEjxhulCLz19kakgFTPFDa9LLtNravAmTCV1nRuP88lBnNigc6Xwd
9Bv9uaj/fta4I4qzSFnhwcRicVfV1EhgQRtkpF0eZ2kinc/0UOYoRfDyUEos6xHkKnIJs1hRDWAD
Jw5u0VcIl06HddakhBzJCP9fWXj+k6T1/eTHDkr+Dh9ZcRBDTY5OOMbGg4nEhnA9y5PWPoOyjehe
CdfYi268B2TWX6nvnHsReMox2XIJMT7waHvdaDQztHzinSJrFXM6WU2ptLe2sMwrL+Lc92TqVFFw
llPpDhbz2ybWup7mBdHxZPzkKJkdmpT8IZ1Je8gDcQ0EdO7RYH9AgJjfDNec9y8ejiGmXrsMDh0M
dpSF8W1iNOaaE9OVyXzmsIzjk+o9aDZ+RHuxLhnBoAxbeP6hqKMfyrOeyRX6mljqLjWMuwB+ye7K
TLP4y5crBfw3mGKsgtyPF0/W9/gy2pgMcpwM3mPVjMORSOTsqQL06/uDsW4G27zhADMSxqTCne5G
RDtTaj1klqgPboVv4vKfdGYH4o+hPvWn8fihk17jGZOtOxC5R2gksVcDkN9UU+JOCQ84qJNmmOmm
7HcsIf9cHvrc9+2Z8yLtejbU/sX3jdrNNjotZJk2EfdiILNZrbIgZc37twOxeDAOeDoqoTSO388n
lbWh7OmoHfQhbR8rQruek5yAk8ujfJy10EZZRqALWKyQf7iSf21yqirTQW8aDxvmmCCzM0ZMSsje
08m9xqj8OG/fD7V4IKqKgQYVxzuYof7oV9aRE+69EN0J6f7nxvSu8QTPj+dYLncSjD3LokPm5Ulp
p4Z3yF3/c1oTbthkzWejDx5Q0j1ACrpyif04M3g+j3KmyVfCFXqxydRaySAwnQ7gLMzjDJDa5WH1
L3v7LPuMQjYL17r59O7Pf8VfL0wvhJuU3FwO2JTHg2GU4kT6abTjUNFcOSKcnRuU+BCsmNQclp7/
2LcjKye08tD3urX2Zeps9R5xRJzW1pXF+txQ+DVN+LfzyrYsvkW4FlE8MQ2RgLbreCyjPdb+N85c
+fbfT3ggPR56Bao2NN7f/36FaPUg1UveUkxgidW0/cZIkm9hjy7y8khndmhWZ5NVCsULq8Wyl+En
I256aTmHJhrvhzB9qDAOeKbcIMWy0KLm2r6U6X2P7dS1EF+xd+ukRntkg8oBRVfyBaX6plL/uiAO
9Yt6IL82ioMPmQ7UHYncGak+xpkZrgG5jluP49waRVZ1ZQ37sAdzk+U/gK8pFPuQPt7/2LhhUq9K
RgBaCG4n/GrU4tZ2cKjVP5d/62sDLd5qIKpZTslAwj+64h+OvFStgvVA8s/lgT52yxaPNP8lf31/
nqbHykW9S0Zc/zmQfA71OG3IEtrb1uissjmnDzgrHDDCN6+BYD4sMYvB5yXvr8GnbnBbve0tZL4u
2ZJZzT6HMWdz+Rk/fIx/RnGoEKDqoWeyWMgKPRFu30EFxMz90g0JolpofH1Altblgc6/tf8OtCwK
VEOqMs3RsQiQYLjSQ0oPMKwMuFE+R3W6flf6JefH4/TJyRwV1pLcYajKdTswFYes809e0twJzd/3
ZFDXvft4+dHOv6n/H2pxZpqohGVJxKO1IblBUEEQGl5Znj8cgubXRLefdHmOgR/iilwS1Ti82xZC
GviKxGMZKBa75snJQ1yIdw1kmcvPNL/3d+dABuSeQdeO8joklsW8CAA/N+j37IPR1beNbCvyQ6dn
Y3JuIy3cpoEJXsN+JAj9X2oNOOUxMP45ZMXUkAxv8XUPmRFh99btQz26TwbGitAIySsuuy9sT2+X
H/Lcr/r3WMvvm5asU1H2Pwjhqs1QmnsE5C+REewwXZ4wlT1odnetzXXuiwMgYvj8vPzPW8yW0ddz
GWmJc9BUpwh/gwvQ+c1n+olXmhYfzkQzm24mO1HVNDhdLn7JrNKpMoLdwVOWfI09X6x0hVGifwhN
+z4agytT9MwHBywIjwqqAn0W+75fr2xPBTaWePcQWt133LNqVXWZeFDTVMAysq4uzvMRcjFD6YKS
FTCPh9h0sT4GlcZlBS7HgbziJlrbva0INutivd/4s9R4Vbau0pBujzB4qU5l2iq1N1UYYFREun+N
oH3mtfqz0pewGyibdGnfP34DO8KL9RwfreU3Gw5u0AzysiBZDCDJ5Wm7jNuav5G5dkyWhjkTb91F
gdWI2iB16xjDmnS4/PwaVbNJyd4LlLPRfPuAK2trwlgYx25dg6I0SUgp3K9NMNLacTcZYFmYOPnU
bj2Aq9F4LX5jifv68wei2qSkBh2fWb54NzjPwG4Q5XzI+q9hDnLVxILQ918EyMkcT3aSver1t8G2
fzr905xeefkHWtKoP4y/mIuDlaZVXLTuISVNNOpPlQY4Jm9Qut9E0b1wXtPupjaGtzy+s5Jb2is7
U10r2vyp4y8n6F8/wlLvBipwSMyicw9l9ckfvwfOzzmF3CqjtRZGP7o2WjdOtyLKaEtu8dqp3J0L
2zABZh/Un+MKnw0VGkvCIeUY2TuCIHv3tjCCAyetVWDOSQr4TWoy130MMkFKhvHvWLxO2c/Lv+aZ
dcTnJoLKjQw8m0LE+5ld9yja9Ibsd5LHklWDGvkAbTg+yLapdmiVkiP+FACnl0c9N4dIlOOLmtFX
nCvN98Pa05iQAFo4h0KmD1xnN25dbapAboK83RVet+7wuZS6s2mdYWsloFbVtQi9xcbOdZweAqpy
LmCM/6GzRngMOK+AoPvYjsovbhm+lLOv8PKDnh3EZfOmnE/BZVkLziEdG12hMhDKAiKGQ7CJ5ebh
/vIoi+XpP4/y1yjW+18zbfQ6Jb8RRZM7fXei/q0wjUcJCubKa1vsAn/GYQGc3aoWrdZlxwlsjmVP
Wp8dawxva7d3oB5nVWKv2jSqBnBO8lq3fHFS+c+ItP456NFy+iBLj3W9dZFRZ8fGk/JLlzjRIbNr
0aEk86ZgNcQ1jhmhFxxhKMLkn7Kw9H5f/nGXc/U/fwM6UJC3nM7Y/d7/unWW1Xhe56cGGPvcNt5w
KqeAdc53mlXeESdIRI+BVxGyV97ZENti+c1WY4Kwrbe/Xvlr5nf518Iz/zX0TAGWIiGAO74sW2l9
WaZCteXRE86+i24zvT9JdiFveLKkfzumcj/kLxy5N4mVbPrIWsvqynRb9gD/8zfwxZiz8pg/aF5U
/rq9UONSrfCJWeMG2m5pvIzPOrSFtQoGQmxN9oEpB6mA4NN9KrKQrxrEK4vfWF9bSBaHvD9/CdWT
mZeD+Jhy/fu/xPZrPYcKjemn6+9KDJa24u+oA2eP3uGnKfkczObKjWD+dy7fgMPFm7olrpQP0Mem
UllQNAFj+jEEEtN58vvsgcDbI46sDbmA104fZwckknFOhsL7tGxia4HfuqWbFcey9G9Dod1PTkmQ
UNg8G6pbNZEbby5PsrMDMt/Rhs1xIcsWpD6gna1jWRzdbPoq8sa4h8bxhEifCHCV/vY6FXy5POLy
Nv7nRXLgAYZLyY12wmIfki3g+rJlSinaWRs0W+2DFFW8JUtEP8EEhLpFlNFqUH5/shTNKaG85uny
H3FmGZ1rPJya2Qh59vlQ+te0Duw2SPCflket8+297CfzRuUKeALUmf9lqPlsO3/BmPYXQ419kxWJ
NRTHNrD5SmuuXQiGOOQ1VOEvP9WZRXsO/uSWwA5PS3l+6r+eyhAheBJLFUfHF9+isP0FjmJjmOp2
8ttfl4c6M29wIyAPoPgXzFlp74eCrGFpU9MAnehUvU3Rke0wnns3bcTujuBY7WggyitCkjNLAHeh
P3642X6wdC6FSeXAW1Ll0dX7T4H1gwAdScCXvBvzcTOW/YsJc/LKRnhmpvw9ZrA4o0cjtHoRduUx
9nPE+YnErjsc2zj7fvkHPfPuSNugP4Sc6kwYoizcQRXkLh6thtSyVsl6RVQ6/CGxbxLv2q3r7FPN
9jpKKlw/li15gCORm2bzU7F1bEPYnSujRz6flWz0/8ODcb2jac2Cxh32/UzRwtJtvTApj9IaXuwU
fJOdAyzAdU98S4vn+fJwZybmHOgxV8Bn0d2yfGmXeaFXiVsck0J3wgM5aaGDlqpt3LWCwUP4EiET
+XaI+qH7ennoMyeY2caBvgKNE7vG4kuf6jo1VcWT4iR+wTVCqRp/wCotk7WWGxy7BdTK6sFJk3+/
iDMw2xSFP/67rBBIfYxMZ3DLYweXyLKKJ5G5vyJQjquxJifR0LeXH/Tc7EEjM1uRUKt90K2klD4o
ShTVMXOYq4Bt8pUXChJEnODKT2ozORYbMMR2n7LmrHmgz/B+8tiJU3eEtHEEgj+71mU3o3KVf2XO
nH1xXBEQGtF05qN4P4rndbWvTNaV3E8ErRLnGcLdDxEM66ErmTDt3g068DON/OfyD/nn37x8PvbC
2b0yy8+X5TnemRsk+cgBo0ppISDBy5p13thMGatCNwcsgLrDIZ3q/DHv29pZN+10aseMuNQRMGtr
J2vHlmRw9BC/ul30f5ydV5OcyJqGfxEReHMLlKHaqI38DaGWwSQu8fDr90F7M11d2xXam3MmQjPK
yiTNZ16jDoq304yhEeGs4nJ95Ta8dEtBIDJpQWxYvvM+9hi7leg1HrNZibNwHLpnKM9fjaZ/GL1/
VZjnfnfBP3OUMGYAuX5281YT6sWFSyykNlVrBWMRU4DIbdRwr2znS5tsYw5xarE3Brj6+vPj7zwg
VNYxqbRAaXbIKz/vxJWdfOnt+u8gZ1HPqCBZL3HbjBSU2gJMy2gGdkcxGqE+uXeloTxmKLi9v70u
TgycCeA5osk37mwDUtdtiapG5OaV9iIKV4kmtbUP/49RqITyTBJCIpXwevlyhKqouhAkj2ikB2mn
AMq10A5+f5RLZxQEGQAUyL3Om/B/cAHCFjrhP6iGFKlVDRjkWvhdncFqcn4lot91sXNQW/XX+wNf
WkSH0B+Fc5jFVEVeT0+dCiJib6oivYfllS2bqnUu3GuW1xfu1A2xBnsHKDW5xtkmxMW8XTjqdQSX
6ugo2g9C8N9r7l4BrZ6X1LboG6CLw3Fiw7us5evp4GmbIKBZtJEHZuvnYtfeQxcrClJ1YKvsFbxR
ZvNPSGlnB9dqtopVkQfoGmhB3Y1piPKI9WGuxyR6f5kvzR/u2BYk0/YHcf36d9VKnXRTbMho7Bq0
wtUC+W9RqliiLNcI3NeGerNh9QH7KldG02I3Bw0tz6+WXqSnFlTk/v1ZXbgviedIWckgSaLPoc9b
XTUz0VePHCX5nS/uBDWRnNlu6z1ElWtGQZcmRqkGygFo661f8HoNK8QQuJenNjJ6K3teNhVcq+ll
aDSDc+U4XrjOYNUxM4y/DABUZ9s1k27ToMPSRpOnf4v1/JNpOQd7jE9zte5ixwoTmH1XHp+3xQhO
CExdzgg8O2p6Z3t3MjyJZqWKYl5OcQ31FCBb6ifP/uzoLdKu6m6akhdU7r6NALhc40oP/v8Ynq0J
gm9ra21X1H/Sq9Ity40B10TKbP9UrSWsjcpHSfarim4zkMu6G+5XN/+tj1/7tr1yPt7cf1sRnuIH
ZHwPXNe5xfdUDvi3D3D8lMncNbn9APZiOSS9afjz7Ga+28vGT1XxNGvxNS0MfQuzXoUpDE5bmceY
NBbx0rOZ17NntVnuZNFilKV9o9nROnfj57hxuvFUzfOG590hHIqwFOYfuVehy2nkpouXQULA3xvq
ZN67hVKtp0wsa3l0jQFpNhTEUdeeCoTNHMUs0ZkHdMoFBJslpKyvlFc6aW82LfgJGnWELlwwPFRn
m7ZWl05fzDhDToYaRzm2SNxZX9VUj/J0va0KPRK5d+WgvHk+tjEJKvlmlNDIgl5vGi8bK9jJjOmi
eXFAYFU5Tlx1V47Gm5PPKKQcoGNo1hBPno0SWxOPH+rxUTcjmF70+WOC1utN0U/XMse/l8j5XtiY
hFCjdJDI6tklU2YjVMwmy6MSFfu6QLRQGvMj/LvQ6eSJAj+uA9a3rLXuVK8P5tI4Onr2DYrC1e7Q
9rne/BKSA6BVdEh5OF8v7dCiOabJLo9sJDARdxvjGR0Ct8EeoZMLDjTplLSOH8/QMwZNKcawNZcs
9i26kPj+Zdl0j4BSg00CHfLkxhaeh7Zw7Fqf5EKBJTCAM3jf3n8QLvxmKG7UTJB62WCuZyeprdaE
/saQR3mZ7rpOrX2llN9Q4Gt8kKMf46Vuju+P+OYJYkOQHG7YU3J9xn69SrpZDGi4jYgYV91B1cj2
dcvxHXwNkr78+P5YFy4p1DCAx+pY1eHodhbkKlqZoJI480WMvkYITpH6z9osZl9JK3erD7vh5AmQ
55SwHnO0u6L3x7+wurxGxE829iY46Z6Nj3w1doZIQiNtY+8UtN7Rc7/TGoBZwLr2nP3yX993LkYW
FxkQWNGb7fLrxXVHR+9RGhdR2xkamo1rgoAcFlMIEyuqp/X+OtTFlUW+8EEBENvgCIH5bLfx6zFn
jYADRzwRIQ7ahWov/2i5vMHCrghtUf8jyo8++MY9xXYQTVo6eOf1FFxlxmRVB6jYRvm76LyblTIP
ogaL+e9XGJBZ2J9QG2i7n3+7MpaZFteaiJZxik8dookPI47oN6reOFcQ7RfuZIaCqU9ipG6n8PUK
yhqVwHJeROSpwxBK2wGOTIJ+JdS+cCdvRlkcua356J1flLzVA23ONo/iGm3kqYp5ZgqQRb2bzbv3
9/2lCdkwQ2BqEZy8gYioOCimiK/mUe0R0da6k4SpTV/o30dxNgPurX28wWVfLxsattBLpL3d/A3q
miKtdq3tjldGubRsdOq5q5AzoF97dl95oyO6ouiyyKt1gcKla+0qwjE/XW3n35eNeICmFS02E9Go
s31Q1Fk8p+4WUxVqcZBoQJ70Elj6vy0b3QWdKxUV/83e+815RTA1U12ZW5Gjl80OYfX+5OI6/+P9
Uc6vvm0UcDvUSoB5ATU+q5ZMqW02ZSGtSDPa8bE2+/pD2lF1tDol/7iAtTx56zBdCajOv9XfQan/
EZUDZHl7Zhv8ehuhWpgq9mOY4AJ3VHTnTzpN/8jupFezVYE2CDVJuArY6/XeUyQ9fHSN5miex8/q
AKlpsa3bWckDp8e54/21PL9h/w4GC2UrZyBqcr7R9SRV26VAlacrJIU4vIi+aDYpR+24fdBqbfz8
7+PB/wN1hb4G8IGzkKpP0HLOs2SIIAch4Rmb6UPdV25/JNgyhkB38Cm5csrOsUfbgtJnBNVDQwWt
rPOwwIrTwjHaaom8HMrcn6y3FfveLBI1fWwcEyUbvH5zPep1dHN3QlbaIx63+R+rnJx9XyXW4g+C
/NlPEMzEXmDBDRKAmuKop7zJ+6/1osY/R68Tt92g2Pqj7U3atQLhhc+EJySofSJ64tBzNtVUmsaa
jsoSOcm4HsBelMd57ooboxT6T0qG09f3P9OF3U6FgqIkOPTt9Ti7mYxUN0a+FePhdIw2gghSt74b
NffnP49jq4BILKpBmLWebwf6Zo2bqOUcTbJAXau3ukPn5oAu3KK+wn94U4BmG9hbOU0nnodJcl52
In4u9WI12OqrWiuRpGeLEcRij9WhXGQD1YtGBzq8vbeiAdmi3v080lH0AC6hWhuA3bOWTzPwfAEa
D0W2U2tDW4+0pEWjdaoG0w2syZitw/tLdOHT87PBVG2NeS6fs0/RNpNrLaMyR4tWeT+mfIbYmOjV
sRsW4ylRETd5f7w3uf+2TpQ6YGFvvdU3CVY/9o2irM4UYXEWa/sWqMovPLh/qGNre+DWzaQ6FFR6
vJ219O13JBMac6dnjfKI6Y9VX7nstzj2v5kPvwZeNu89CQj/dJ758Fo5ShU3feTNbXeTjMI8Nqjk
4C0ZN+pdrZqL5J5aUepwRnElxr6w9Eg98aQRamwIybOQt8RMSPaD00W6J/4kehH2WoPjjDeqvr7E
1/AJl2aKpalKdMMLDULh9b3fzTZOFsvU4WjSSTtMm1L9BehG/GhmvIDmopO3RuU1LQjIvL8m8HVp
qpx1Yrj/7QycTbXtp9nAZqinyLWhftz4a9uNYTqns4/L1ZXm9nkMt31TDiCvOP1Lyktn0ZWL0UeH
33gXdXqaf9CWqg2cdr6m6nJpPTcyLS1mtGQpyr1eT5BjK04uJRqMjTkHVC60Q9vo1q4rxXIwF0PZ
9VBt9p6iNk/vH6GL8yOVgMYCa+2Ni3kTE/dST+6iypDaIc7SISorJ9m9P8qFMAggMY1my4GwCpLs
9fzyohZ6BegyGkpt3OGXxxmBIxtgPlCGbJGvRQVL9v0x38DGtk8HOYmiOrgdG4jS60GRQsgMZBl7
RIJbxQtkatGeqLvK/WZQW8dhL69dNeDlL83QiN2pP+gLnzscY6HdOsDdcvQFE5leudy3Yc9vCZIC
viEEgE1K6/XPqmrXBK+d8rM8HW8/9KOTKVqxPsbybjRh3by/DJc+MINR6traqG8updxwU5UKdM9n
zVLkym0tWK2uubLYl86kR/0OXYgNC3YOT09qtcAPoGKUWnz2CgUkrvQ+ePp3PVWSK7f+lbHOuS4O
7NQF+eWeckb6RLiELVOc7eMKkxqvveYwfPFrkSVw+AkESbnPvlY1j/ZqUFHHBD5VseGQ4M81dx3X
QNDCv4aTuDA38LhozdAZ5D07xwx0i6BlsR2U3FrWT5wpa68ak7iZKb0/qIU+B+/vjrfT42igX0qa
xYsN1OX19NremtyeknWEo1mTf/RyZ03upKlXP6d5Hr6/P9jbybHjqQFtlaANanZ2IHOiWMLXdI2s
Am9hK52Aj6Jinwwf5sK8EhVeCA1opGkg+Dlr7MnzEKpd8ym3BWEheYNVwOxGYqTyvZVWTLBoPcwa
/POcJyTjl1/e0gsvzNs6/am4PUJzTs7/XYntLyw1zwiN0g2e8bZjOTe6XL1SX6PMdMsd/14cpq67
optSXkvW3z4nWCoDEAalCt0U/Z3XX1VP9WVGaVCNrEmMmIH0WPQ6dRVaHn5KHgbLoVpORogbizy8
/4n/wgRf3246va4tp4bhvnUzXw+doAFurtKzIyPJ+xhsiDo9V2264o9CVbrEY81siiCdhfk7TdNp
h0+a4e6yOe+KfWHG47fMwkT1bnBQEMXeCsG6m6UsVeWABEtahpmKgW+45OPsG/OMHXANXzwkQlTF
gxkDeA8rqbVZaMlhKL+v+poC7hv01AhUgD7qwTXnur8VUO3nEyMrZpCslpkHXerpx8zLMt1vSzwI
kOSMxQnXX2vAWSJRP2kDtbV/fglAEKM8AYWDIP8Npwf3rHEYSK4jqch6h6kSiJ1OaevcX8Y5P77/
Zbao6M2H4SLbbhYD1ayzPWFxSHjdFiS/LbXcd0283hmiXphurt5WayP3mQpNy6577SnJcDt+f/gL
u5/wCb1g9iTwL+fsotEzCG+VntnRph4cFRgf+qPVt8+jdK7xYy7MlI4kJXX4deTu5z25NadHgp+K
E+FdJT/Fqap+nCc4FH7J1qUvQon6gwUcrfG7puyOiZe5n9+f7KVfQO5GrexvLfO8kukN41jlOOVE
dqMtacjSy9+m2gOUmZREP2nTjOoOyYjqOyAKSx9MWKZd6Yu+uQO2TgYaOKz3hhO3tj//T1vUnYxC
bDKGUYqSvN/OTQyHtx3pcuMBEy3qGodxwy1YJySJ70//TchBj4H839huXdN4o++KRnNfFhhDRy7e
RM/VUuaf3Ha5Rt+/MEEQ57RQSP1RUDoXosI80q1NaKjRggXcQaeNELlWpYda6eDDELdq6OWaebTn
BNvg9yf45iHbJghME/gkgihvNjNQDUGJKncivM3KPY4IOJ9SjUOeuhtxmdb6srxyei9NlgobhUqg
NlQ6zo4PSW6dT/SXI8JH62hI6/OsJbedBqWp1L3v86BZhzWur7mLvInbQYhuwH50tlBhJaB+vYn6
xkq0QQ5G1HQObdmaAp807Kc4T6cTmh29v0mrXHlC3twUZAjciBQwCN7pnp6NubrJNDhIQGJJoPRB
2sd4zWl28din2jXhyTegd9p9QDTpU3JN/CXGvp5fZitx22FNHw3qWPn4RXvPea9skj+WCgG9c+9L
ZDZ32uymoa1m3pGCQ/mvrwC/Abw7QCbgRegZnn3aedi8DudWjby0Q+BISbtTo7uY08Sesnt/3144
mISxNKgor6PFdR4XbPoBlpJqWlRJL1l8fZwVL1yEjXfG+wNdWlgyDsIP9JigHJ9j3uO5KJWmSMwI
KxTscWOZ+4W22qGoOuAHEhBKycH2IZe91GPRh7OZXntxLhxSdi0aIsjh04M/58jAJOjd0autSM8y
jJ9yoveuUXW/HozpQEZsPr4/5wv7dkOIA0Wj+IWiyPbn/7lwIcA3+ZSNFomWIujFrVVxqy2r8wW/
IOP3+2NdOJekWXQbCbQIKM8/ZOVWFsoCtRklbQIiLK1xPSeE14fbxkjseodSngYvKE4w1np/5Ldb
iLaZQZ2AQisFvvNZApNLNCFsI8JRbb6Zba89wdOY9u+P8nYtGYV2PP4qW0XtfH7AM5RMiMyMGtXJ
B0JWy0R0s0Jhx3eklX97f7S3O4XeBTmQQzsVKM35CbRWHRzjUnHLUST93GAAHzQ57qouBt4PUlmL
3fvjvb3MucnBtJINQJt4Uz2rdWKuBHwKleQ6DVWsHn17Mc29VZovOW/nTlVSUMRtnlz5eG+3DQMz
HhU7yP+kjK+3qCKEJ+EKG5vgenbU12zYZ0m3+Eaczd8b1ZY3mIa1V2Z7YcdQVwIIQksXiPJ5ZVJm
iyVbu1Jps2ZdRdWlXRqcPVt8699f1jdRF9U5Ah2bgAeBOsqgr2cXy1iUkxzVCOPOQM2zQGuw3kR1
16bwbJGBzMbJUdJ/X9O/EmJkmVtWe17OsTF/7HUj0SJrLpIAezh7M5NsPoDHFr9wrAZYJBTtSrnl
wg56Nej25/+5awYxgtekCxNpqxOfPKvJ3aCmqgNtN0vXxU8J7XHBhdTlF32RzNH7K32+jzZVB+oF
gLY0Ks3QQl8Pnw9ab1Vu5kWbd+iQRraX+Ipahfg6bHaS7w92/lnPB9t+zH/mWlPfn03EIrf+to/j
TqDM66nVPm4jdepDort+nl3TdLxwAW2aPpwWZKh4LLcf9Z9BzbGWedMqawQUVwy7XB+sGxA0zhrW
cdtf4Shf+Job3WfLFjYx3vPHUhcZBnhqjQndPLm7xRsPZa6038wEOiV+qg42oIv2pZ9pOr6/tBcu
PsKejfHnAu59A1AAXmVyKFctgmSX+LhlljuFuPaUtQWEcD39R8F7TiYRHftlo24BRTrH5cT2pLlT
N+MI6MRriIzicuwKB8UtRyvDccWV8J/n9xdvRMQMLcY8B0gK/H4p2uEJ1eTSfq7buvtuF4Y57Ipm
cr7T0euupT5vy05UXCxk7zfADP2Jc6k0vMgQWFkHE/Vd0z31trrshV7rIcmxtZM5rtiO1zh3oh2A
nMzLEq6m2fhKbF8zI7nwbekjEJAQ6PFLzm/DzI2zsXBWM1IsJ0H0oKywvl3UOtH8lfbVum+61qwO
7y/4tYvh7F6a1nl20oKzmmTDR53yiQ96Hutd5Tg0edh71/SVzt+W7W7gFSUNI9qkoHh2EU3JirG1
W3uRs8A5LLrxiIrilbjufE5sWrBP4EShU9JQOH+/0qbq6lKWZoQFs+onfdMFhV70H9Cos7CQtn7o
YpyO76/jhetn0+Qlbv6L7zpXWS3l3CP4qhhR7XRm6wujSn+ryVzX+D5DMg/fH+3CVmG0LbXceiVv
7p9YYlrbT4yGqHoOblnIxxmnmjCWZRtVqlT//VhiCQcKiwiSg3Iema8xN5mT90bkrZ1yb2V1g8Wv
bnyw7TR9aAzp/n5/fpe+4PZYIeisoYl/rmVju5jMShTKowQU07Hp7PjUr0v5yZu1IUwXfUI2W63/
Peyh0gaQjUIUvenz+jO4MrNUB+5WuF/qGMwO11swjGby8/3JcVmfv5B/0yw0+Kj4UI8Aif76scLW
3RXAPvTtqDdgZWccpKbRyh5Us62DeUYBZsCB6aiXqwE2wBLPTqNloXQkza5i6v1yoBxqahSHPDVW
93LNRGibowwVS2kjmETQCR2AlM6CsQy/D4WDyb5Zeggq5Anym92SvdXcQQEMkTkgK5x+GHH1JBRr
KX1owA0SESw9tDHNJztyI1RrYJoTOIUcOHTeNDhK5aDUJS4a2VNdFl6wuOvwy9Gb4WHVldp3cwXa
iaMmm93Yg1NoLzUG5ZSvWi3Q3C7HEdvIXpy5Ec9uNf5ohlr3cX5twslsvldqqwYWzph3tb4wo67F
umZenIe8HNePLibqXjwsYJLdvZu2411dNxjaUlaq9DwObLWpA7Oiu4UyF87NGhozVvJ5LW1158Zt
doe1sHLfV9mmT4Z9/OhmbjBopsgDt15+2OB3/MXDDnowh+WX5Qjsr+gm+UsVW2GdOABj02yN+jg2
v/emsp6WWXtWnDVmXcrPldK85NgYBXVeW7siV+9ysSY/4gKD+yGe5TGr+axYNrW/yqqaTnnhpZ+0
yRk/iDz+7eR19b3r8ZaX0nCCwVHoMzp6LO81A33IeCiW3xB6BMR0E1Z6pn6VvNI3c4drNvw74650
8zJYPQF2fFzw+s6QRofWoMog7ii9N6CO9pmStHtvyPJveTH9Xhv9c5266r3GPbZjZ3428qmE8DrK
/WQa5q3SNnnU9q7zRXOr5BbIzotUCjfUtAmx/jq9X7MuCxYBb6VCTAtHdElwktQ7xVayh8U1mz1U
rPvBWp67ri2ifk6OHi7zYEaT6YNjddggF/JhXsYirB1aEP7f0kpeFD+7qv4Uu052qBd41Xlaulin
K9neMVN54hF+JNsr/tAp045ub5Xf5kGIU62omtiNa7k8gq6vfmVp/GS0SRVRoWmORl1JH8Lo5z5O
tHsRI1+bUF24LSfXzn1RGBwjIIJHvWoPiqlNR76ZfjIy8VWtZPlHzdyHXnGsXzWZ7W2tteI4YR+m
hHExp1CHR7ytMzTSjybWzH5ve1RSYhguetzLz8bUoMvACxl4ZvO5GJIv7OPqVrFthIvmuEWRQ0WY
JVHFPjFw+QSU/lIo3rOMY+OU1fEP4Wb1QzFY43MDTnGXG+2XOukpQ8Xej9mxpMk/uc8l58g3UAHy
dVgSfuEaGGjHU/ELf9vFr1T+R3ii2mU6BzipWiPQU08ElAohv8xz+ygnZT2qg3ajaE4DaVSm6o+u
1fJjlWZJUOvuz7hWMSIHta3cZG1bP2ZCm+/UeZGnNJfuxzQZpl1ulQZ+deaEtHZCxtM4dGEdLTfD
LnWOSgHKHI2TOLvDE/OTvgIiHp3uM9jR5jQmUHLXHq/gtLXzJ9zHntxK4njaYoLuuUXzacEzaJzU
yje9Ef0LM/teZt7WHknnEE+OYp/3zZ+lNRS/rWSUO+YPTW++t9pg+RRRvU9LVc17qebzQwcGZgfo
qtoxJ/U0opA6jUoRKEXtBSJBdN+HEyE/zErl3Xtr0t40oCLuCnsShV+xL8M8LlL2m6v7pgDJm1dV
eiuBy+6HRPsdJ7TzRmmaMCa8TdR0zJ6E1Xu3ojOo9JsICx6RsY33beL+ds2h5msnIpzcMftqx+43
qPB1oGbWGliLOuD1njqlPy/250lt5EdVWG3YLnl2v9pmHc6xNkbxIjp/mktCuAbsW+4jHVAANERC
mWQl/zrlwwC7RRW3olfb5saz8ptB15X9FKsl9cW6DcTsJn7ao/DhO5PZh8XcODeiX4vHCV2ml8VS
1qdNnD3xqXbhFOilS8LZrdyCroXS/xlUPW58YXdxHcSp0YVW0mPdbcZzoJmjHXSz1Gy/GCqCJeHa
4Wa/qvju6g7ZRr9qi6BV7HrfIDN/byto8iRS0IYs5no3toX7uGSe7i9r0+yquVR2St9D00lEdwQW
ugQrL0Dolst0axjTcsrxLwh03IB9XeVRWrP4T2N6/XM/ZplfUjTj2bBkoGB1+nFQ9CJosmL1G1s6
vwaJh0xsZSYGv9kYVPrMozahXeuvOT1nvy8hYwidv7VvhvITOZESQMJavhlql54IHyzpy2F2v8ZN
WUpfsZPqd7UMcG/NHCM/5jvcrASkA3/rrN3WrU2vS5cg3WVmGx9XgZZfayTxXZ3m+jdkdcc/VqXp
YT3U5n1pKgjYGmV+ckbY1plXGgdlseevS5ysX1prMfZV3XMBIAmlfyVu0p+d1tI+THH5Tc9llBSK
Asa5cl4kqWQ4i14PcyQ0IhWT8CCrVeWhxDmOT1HZ/trVP2F35w8l+OIv8yqmvV4pD6mteHvpzvnv
ehRDsAIdhIyjztUPC2MOSGjV5qBY8Nf3ilbs4sLyIrno47ciSe0dyPFsE+G7HVY3hWg0f5+KMvMt
mkPQ2tTfCViA42AVMXWhnD6G6d42C1a6StMpT4i/D4dMKW9aL8fCOpH6zmgm7aElwQolFZFQGfoU
ZtyaQLTni65z9tK1rhZaXVyE+ELfOUXy0ZKWvs8a46kWy7AjhG53S9Z9XGZnCo3MpZ8MGieMDaH5
nb6KvezZr9g36I8wHvCDaNhcbQpWoamSU4mAwDdTxLUP0W/cxwo2KAYyWAejKgc/q7t5b6cWNUta
B24nlr06Tn1Qaw0maKbzoxFzsVNHxHugSS+HNk1R2zVm/KS9qXfvxw2/Wi5KFaqKxDpAX+WhBER0
WEqezkKzUMez+zjM8FniiVvSR12Zu329QpStitq5A2Pxw5syx+8LVd+LwX7SZXKnZulDko74LHZT
E/Zz/9EY25HgbS5CrZvaQF+cJIDha0RicF8WXAXCWdHkwUrniaveWEOFmncAzLv0iS3wVBai9z2N
eShuvbcknQRFLZ5cIT5OSX5nTH22G7LC4D7vdQy3bPkhGZQ40oX+gG6DvscW/ous1GO5FPrRFPJ+
Si0jQOr44MaNfOzjxtjZyshfQJnFF9umtazhZkAXKBhiOw/qSUTUFLm5evU5aUXNZ+i6T9RNxoNs
u2dKKeiOUV0OFsvtTu1UGYe+b9LnEamI0J117bjo5Y002zb0kBnftb2m/RnbVNwhcfQLz+LS5/ZS
I7Wh1J1AAPJt7v5ASsbkRXT9qtVfmjJWfXvUPD83beptlJMiUZdbAN3LnTO2iBiMnaIeU8nl0Q35
bph4LfRevDhO07HrLCv2MR1Vd40Qczja2aeuU3CFHhHyiDcmRL1Wm4RYL3zXTv80M+HMNC0PMtYW
8OROE478qz4npEEsxhYUqCrjZiiEbqFrbjf3pBE8QmUV72PhEaB01W5A5jmYzEwetaZNd0O/AtLF
RWtK1L015dPXTUHsqSna4WZSe8wsBid5UoysuluUzC19qSLzhZ5C63sWbqm5nOa9tXTCt808fvYW
nf8G9Spvj1BchSWxWfzgDdcPnS7Hz8IZk9DOYsdPUIP1l7bK7/ve2jMx/Ql2E0yjotv+sH1y7aX9
Sib4ZSBiolUPU1ZyQ5j1lDyofQ9cUatMvL/WJsyKnlbEsLwYyqzfQvNpIzNfqW6nw/BoxLz9rWEY
T03WZrspFaafrYm9a+QWR03th07r4Yi5lRMKwDIHq5XfdRUFA6XDO41kFfk4bGqsnIlOI9xIY+md
HcsrTp07Hay8Sz7EPSmT1uoVWPCmOBZ4z/AGWPNxzonfGlfIHVUekjGnusuX8Ru7W/eFljdHK14+
iiGtd8AOPMyUvRcsc9so79bh4FbV8kfUyvhsGUW/L2cJa1CXxT2FA8qQjSu/KKhwjAEMtPq3bSb8
JwRl5CAAOqrZ+VLYMdjVtX3OyJXCpDVtVL2NJUxkPfu9kwNxFehcgnM7oYGMaG5fEg/2af8d90bl
wcEa2y8cXu1xTVOffa9/Kiee1aRThx/jSivaiOsiMGOh+BLCw07Oo7KrC1aqq+RedYfmKTfL6bS0
y+qjUUNWnBDZFbo6YJBiR54o7Q+gMuuwHucBPFITR8So4mVQRHXr5PlPHnqxk23tvBR17cFocUXo
gQu7XYbFvV+sOv6QZ3I4ZgmhoVjXRiMkNLxdLQlf1KEeg1qMXzTY/kG6KutjyetwaMra8Sv4P36l
rzhXyfVr2+fPhkiGkLKy47u62QeDi6lOYhcd8j1pHnaDx/PfK2DVbDVh59QR4nYxnFRUmrI6dQK7
BjCKKARhDHiPO8BDSP/lYj4Ru9+Xo6sd9GToA9ERfhVjmt7Us5GA/UeEqJaQhFfH6H2lbsabvKuH
+zgrnJsuXe5AqLCJFkXHgiFTw2Zl3zQ9pQKR8l9NS24FAjNWzudD6ckkSBskQ+VgLjtVdrY/Sl3Z
2eXMa0m6Fg7t+p2D/I0L0YLQq3HENamGALB+G7N620/a7dSxw62KOwpF/XL7wQw9zz95sqywV9WS
lpxKXdGTN/aUZC/1XH41Na/wTan/EauTneCzCL+oc33f6/0fZZQ/0aJcgqZY11vL4rqZrS7xV1l9
TNrlpp8hYzeJ9A03H4hN7F9ErhO1inbeDWbev1ip6u71hKRpzPQhyIfePdU81UhFeJ9jEKCnti/S
G3g4nxplSA5DOd05aarjba8pfimKIvC6Uh4TRU8f5gwNWk3NlFvK4ncpdkG38bAugSEcM0ya+Jc+
obEPoUj9QLxVhAS763evTFpfE2xBHXDtBzkaVlA53BKLS/wU1+lzlreVj8wolhId+YrXf2mr5INY
eiu0rbZo/CrRzJsG4nmAYHAVdBZ55Og0P/ve+Yjf7T0GlCDmxqzBq8iy6X+Wf4h8bcIu7jjYyVB0
+Rqm34xZfpi0emE680uhuQ9z7h6EVjUBIn1f3KGqdujQfG606gM+IeNhMqciGBP9s6Lkeahr/fii
xMVjnW96VACsT13sNoE9KDcjN+inSbO/r+b0KBEusHqlow4FXFEH1vIR4U/FV3XpBIm9GLt03EQ1
Uf/0lWqp921LS7FtlWcAhQlUYiApM03AZytLdRIFZ92B7j647qDeTcNsHluqGMccUcDbuu9FgFMX
jgPqrFAX4okdcQvcDfS3g0RU3+jd/g9p57Ujt9G16ysiwBxOyc6TNZIszQkxSoxVLLKYr34/re/g
97QGahgbtg8cYDbJYtVa73oDwsC+VLe0kCnSGiuk/9WkaNMnfojaOWTZdwdDGlay+K6/V6SAbvqe
o0DSnVacAIksZLZVc78mUlv5QwlljFmv+WgN462Xy2qDd12bqK6f4f9lIsnqXG6aszWxRMW3m5eZ
ko6eFohF3LLBvOSlkx5Xg6KsEQq7Ek9/6Fkd8WT3r61rnItjoZdPmZy33eRkB194r1025bHkNIyz
eWXvHJWQ8VjUU5I5y8tsiR+OXX6NWmogNqj+YE99ubfxlVgxqt9NZh5sgirv4snvxk2E494O8+lv
g10DUFEqbcsIIRxIQP4l1YvzM61tvpJiKGNBBpuhGj+e9fyd2e1Tm66PIewPaNs+9q1lsZu6qX61
LD1sxQBNwzbYIQPbUIy8JgxuCmPZqSkadq3w/xns4dk2O2dHt7UcXcIrSd7q/ym60E2GKRI3XtoU
twaVYTw4Z/RsUiZGOdbOQyhEN5kdizobDw5tB6KK6adRuPOOgNn+IB3N8Vl34ts0+fXOzE1m5K6l
k1b3X8+N8J1ucDb3M3O+5VB+ddOFTYM9hmYsfBJLAQI0NP1jpPwgFgVdroug4UDgPaHVae7uTTvr
9nbY8dFM7ikF8MEYPP3pFzZdrRFM+zSoyb9w1Xqjhr65b6v1H4wpm8Mi8E0wVbfE1kjTTRNnb2Dd
zjTTdMh1FTzISt4YlYv/Ouss9hWc1hxaXlyiodxOqLd3GHf6x0B2uz7INYGG4t6cjGqz9JG+7Xzn
BYZ5sK1tWezQG8IaMZpDNVtkEuS9jplg3SDo7GMq3GJjRuWLJCkn6WXaJ4CzoJhamDfFOqvYdHS/
idxq3BDkUZEB24Ni5daX3iISzR7N4D7tlcN/FrWPeRqF2zzw5H4IbdI5fe0+z270agRZdaYFcYND
1MYsDNb+OFancSimrezd9U7JqqTUrv1T507+V5JJ/McRcGJbj4u4DyYqJDoN2NVe8VQ78otvZUMc
mPrWrcVt7kGPCfXwAEAZbHq8wYCmx19jVGMOHrZik9dUTr7S9barkbBOa+/HuUvcUTlW1iYtzi7S
bQ1YIEr1VAnDuUfhBdQDEXvjFdaU4HVYbkgQ/1zKKTioAMBOkwY9xrqmQImKPkhof+ydGqLyqa6Z
lCXojk2+xen7tDSAZ1FdDPd1Mw6xN48OhrN+t+mZb9BBVYov3Ss21ip9Mvfwl7erYUwGHj9tdeUd
yHSoY2aKz9XQyGdSJJd7Z4FRbJggo31ZbO3F5ChyzXYvRU6pMvhNwvJBOIqcKsn5fVvYMHg9BamF
H7nFPhyCQCRuma172KuEMq863aZul935OjS4mCwOaaCJ4Wn86UAsXvS5XsLmaaxL984D1eKppc9r
ph/4B/ltz4m7cevxScMsvFH2/EOY+oecl3VneAOVz0xmgzkp+yQ0ka3MMKud2XRG0gjM4CwS7n/M
2cymphVjiTbI5sQZJiu2nKw/cyDTPXog8dw27ZOf0w8VAxuQctZs70Up6r8lfCmiigMEc0N+rlsB
UhbVmoZbrx6PPi31du7sbBcwsbkxpcttBtFXVq/6UKxrtK2dtfnEQC7ggItc2bHOyN7rhrl/DoT3
BKf/Ryn1Byvg208ZbDwGVh/c44/6ipd/iu2KHZ4G1ch9qZf1jjLZ/KDyeQGRCCHnu9ZN72gAusj7
rJ30RypL+0GkvfNcmR0Yphms7dHVeb4jb+y2M7UFUbAInhanmHfR1I1xoScZz9Mqb6uyTcEDMd4o
U4aG2kIW2EYOrWs2W+dsjJTdETB1nl2MfUX5apj2cNP0g/mSFeYaCzV3O2m09a6xPH07tXO7bbPO
jE0iKdEWNC8cYeNG9m23ccTiMCNJh8PUEY2sEOgciYNetmByFHmMRiqr6xNJY781BYcw1L0iZkqW
bxgM8AoL616k1XIYW4gkEV5BdKh+u7GLhT5vGtWuRYz4ZIxVFVfTMB4bexoPQ+NMO+K0qk2mB+dj
VIK9zSHnkt1VLzVjqd1kVd6uXGfvkFvK/CiX8jUzBDxa5ZQ7dwVP9sr8KRxXnSjNfc8EZfdzHd0Z
M1ECYZf6uGoU1T7zKS3APKCfqJkTxcCUjC7d20xiCZKo9ayXKlzu7EW251aVZhzCezyOnUyKKT+X
cMrfjilnGrfxyFNAQrwEJA9l6sGqljs58e9XxlobPsjnpV1oKlpiJ9ugxzespnYbxmATlQSLyMmt
YyuofxVW8WKNS5fIqFNJo5h4gSb/WCkUY1gP4s7iIE8AK5uECZBJRTJlsRjzdu9rkR4cst3jkt0h
KYUEmXF0FGNn5e4n8nX3ZtT9Y5jDc1hTybpI1hivm3JrOrQpGnYh0HDwvQ7716bqi/vZ8YcExJLt
j+qCHk/3exwP7oJopUvVgDxu/yyKsNn0lk7vefBWYk4AF3KYnBunAe2xyfU+dUScbNdGB3wdetyv
Y0VNBED4XC3GTVWIr2NW/IxaTmzf/LisQ00TK7+UaJcSFKng8kP3Ez5At/WMPtv1bljFpWAME83B
l1QQIMrsTD3VVtc+2qH8Mlmgi8ruP+JU1O8JM2aFausXagHenUXjDa/AfwmkODWsl6Tv6UlhBY5n
WrL3LW9U9jXzC3O3BPa8YXzpHMjFTDdho9dzDMXxyqjXZpD7RsPB5BRCwJlegm4En5m3g14qZK8o
QO2PRYC4fg8DzA7iZs3MDB/OqKk3ahFmS0gq7og7ZOKBl1htvWDCZJr2vR587CCayXWv+E38mcWB
ocqZEIrrkwtJ4lIO3GR+ynIhkN2wqlQnWITh3O1I/PiT3DEHFuhgMANlhFw58ZiboHUQFYt9qjIm
d46b/apkDQBWqXHBXcHBkTfqhyy2snqF126XZ2q963fPXVu0X5zCbx7AkYdyQ2C5dnZDnmG1lsJU
kFTksvlVR1Fhsb8vphPrvOXNFYgEiMou2TVoF1x5hWFwwaA4RwlC+0VjyvwA+s8lD8XD2bdu0H4f
yFaqf0beYtuHcsyoH5wewdGWXo8D7L+tht8XxWgIjhGnAt+A83Y1dBUiHwuez0GsZik3miDPf0IL
s9x4iszMJlq5WmnY2SVO5jplbmyJ2rgzJixibrUZdPpEmTV7n/7+sy4oOb9/lQ8N08ESD1LJZZ6J
D/Qse6irOKr2HfyYrAafKNcrn8KlUcbvyxDqgfeoSy4gOUxvb54O3V5H6RuHfomq+aYjggIw5mxF
uk2dpvuCamQilZBlxPjXJWU62hUyMjKyTKLyE7ywWv1TlgaNkJnV6QNYdwVToRR6vvGJ76lv1mp2
9o3B/OamWMIWQgTcoGtJt++sGw/eErKsMy0Xl9u3d2HqSHI4GPlRNTo7hALSarCa7sOIz892UJFz
hZ/l8f/71wZyfmrQX+AVwZiiH7+UkSyhJS2ripgraxV8sCxG/qVw3S9dm11LGntnHbAf4AdpQYfz
EB+/vTWPb9Zp57U4AtzVVXw2ps826xKs//z39RaeNW04ERCNeLneogVdvcDE8ADOZd4FVlHu7Na/
pmt858G52Orj4ekE8F0vWb6pOQ+DHxjpQZN4BZpLq82pM1Y2uHbQXyNIXRCWfi9u2GZ4aRBvjz3h
xbJAxYzrLBz4Qy6F8QSbWCzxunqtf1jbXz0OILf1EIzX0pAvRRu/Vwek8Ij4BfigsOrevrLO48PN
KFsOoFv0BFkihQVKb+qdYbQ/u5lq0uolNvhGc4Sdf4Vndz68Ltcmmyf+N2cWPkfX26s3DZUfaqCC
cscON07OLNsLB9wB3AcpoxvhVkfmRk8yu2ZO8N5KxciaDZTvAqLfxT6aAm5VhrMUR7O1+B7CGe69
m1dXKH2XzND/PV1S6c7Cf9RGlwu1RDjBFKzF5tKvBsbBgYzqLWwAfzraoZjtBKaM6JlJjdOvTlTe
E4BmTV/u4l+q5eoVV+zW3v1B7NIuq5rkc9e88KYKMCXuz6nyxxqTvNhe1x9MW+4rw9RxhVov6+VO
kDxt4xVZ+m5se+qKFRsc3HfeueuwhUMHPFt8X6w46VoC2MvNj/jLSuCMxQs+MZk0t3C8fkRz7T9A
kXJu5mmEorD6bUL0UPutt7z6xfABXU0a87sV2p+Mq9JfD6C/+Qe7L+qHcGGiG6jVxRZ6kvMrg2dz
io3hzCUS6Xmu2FfBNqvbcTcOXX1isB19wfi9bhJ20PHJ132LSZLqN/zdau6Aslza36h95peOTWJL
GFmjqLL5wDFbWA8IzsmBLYPvdpcaiV3q4FBAwrv1WhltOiwIb4JmWuPOr9ZYS81ERHMoJKaeKn4n
dsBD4XWfRrM19kZvfw9Hywd00tYRi455T396t6a18VkXYA/KnyvQV49/LlGrVdRfJ/YIJpsiI2Kg
a9BXLWmHES/txXO3OtMvRujopoX0oqTDgvizh71FjIwJ+koPCYHprg5uzKoNTqpxqj3jaVrCiGGl
i7XsxgHQuR3IgdpOyro3qa6+h2U3Kugxvv2zc+vlMZfu8NG1rWwnlnC6oT9pN0SQ1lBYrWY3lpCy
1mBsvjllkO9W3amvDprcB+zdBDKpXDaboHfWI6zayUh62wQHnPMs+N42REZsjdXsftoGFtFXuK/v
bOzs6z6sEpPdhU/z7a7jLn3RrdJMD1432qfQGOWudUTzMQWAiP9+Ur37wXlnTyc034i3vIsjMUxT
T4R8yMfZ9W8GPCwS7nUPjhHGIiteVW3w3JtT6BYfhsnf8/U/X/kF7211EJlRw8FAg45/sdW54LDN
sHAoY68WGTsZgXtuXe1EG3MRgc38yW6MbVgtzSftesXOquE+M2qQYEbn2BKg9Fxjsu7X8xkHRNyU
XPmF503n8hTAZZDxvoOGB7fSt++jsNq1osAvjm0YHS3RtczLhk+5bT7KKHpobONDCGev/E0Zbv9z
eCjl0b8vfrkY3CzQKgL4HnRHmGfK3Df0s/4IQJtfKVveOeK5FIVfgBTCgZl8cZ8VYLoBoHNksked
PM85sC2BKM/9hItjJgqxCZ352hH/Xr0JQoyiDtssZC0XT7f0hhZ5NE+3GKPXboSVycSFyRpAgKv7
a/KLd74tHNn+72oXjxMpiLKmmav5Ws0b5HsOZFzA51V8+PuqOT+sy0UD+Z9HhdITHc3FMcLcTKmu
xTHS9VujQnCRqzbxBRBO7HR2lcf5tFTBfjXwitJDJbP936//3stk70DpTumEGeJFX47ktgfYaqh1
Z/FQt1bSV9adWsWmdCXQc3Mtd/y9YxNadBTBL7ehfF882CqTddXkc3EEGLrvcHmLZTvdrmb6Ovf6
Htb5DlLqTbOk27/f57sVIqaceFTxbeLke7F+urSI1nA1sc2erRdTyIq80f5JhPlBr8y3/fOYwNE3
Ip8+FGZ5pVx4b/FyyloI7YjTAQN5+8kIY8VwhEb+KLAcK9vlGYocOYRd+RyK9dPf7/S9jRKRJADe
Wc6L7OPttRyfRAbhDsUx9ceGeAD/bOYOcM3I/e8XeucbQc5P8YXZHzLJS7dEE3JFgMlUdpS29rbB
ZKc3ocF4UgIzXXl+79yTz+HjsExRQ7Bw3t5TahQWNFSVHf1uUrHbV8Ud0/Xw+e839M5b8s+KOeQk
NC7OZe+Sdotm0yuyo/YdExzYvoE9uRMGHI7AL//76f3mYhdLopNkc4xtxS0tdrXVU1DclM7q71s3
WK/U7+++KNzZ6E6Q6fH1vX16tkhVZ9VZdsz9aHW3ou8ZU1DGZBRL7EvXDJ7ffYxMvjA9Z0shdvDt
5YxqcfXMdOiIUfeHwISNkS7lAeHnBye75pX07q3961oXX3WoAOodxVOsa4EEZBBmvBoatVr98+9r
490LsWudCy7sbi73rUnqYEEFaRyCqRVJingchGWJHgoo3d/+fql3tkifS2Dbxzvjj4vzVRdeWJwp
RMfQxFYowQi1+gRjZXbhUmX9C2PVVO6cYmpXmIx2Hd5B242yKz/infsNAMQ9DErQkP2BGtj4wJCS
lEcHRpDex5Iohp+NcPuTqMTy9b/fLyUsQQMgkDa3/na9AD6OrcRt/LDKc5JZaBi2i2y16uykhRDx
pV4tMkLnSXQk5eHITmRTPtvbv/+I9xYt8YPsLjjpR6gIL35EJkgbhFJ/6HBG+zHOcNn3nrd4HmZN
MHm3TjZO13RW714TEStbNWndoOJvrxkERWflOYY6bdjv3GE8ZSrq41T7W38ertQZ77xPbLb/71oX
94eNvDCYVkUH2GjWBqLOuod0vx4ZXv1XB40zXACojH8PdtsYzl7qx8jxzmxhtxG0q3IXyRnGkmSu
ImCCjI+1Fg9mUT4Zy7TL7Ws90e/v8KKeOlfC59wfzLy8S6hitTKzDc8mRXBozU1mTw5kzhRj3XyA
Bzyh75yXAX/VMhpoYRa1DSoJV9ta2jPJdbwyXniv6uBhRGdMCNn5H6mWFfVdh49IdHB7ZKzxYDJL
0FOfbyZ44ZsqWwibVU22qxXazBBnsw/+bFzbJC9OT4gAVB4OnQl2+2Aml4pwOVKhjz1S085zh/Og
7UzKH+egiv/+DV3Usv+7DoAIHzLwvetfnDNoQmYdFHN0bBxcy1YTU/d4JXL5ZBCxt8GzztrPpBuc
2WT+FcuoizL2f5fGRp5cLf76wzaOYcoUNiKNjqPr59+lW/Gwy1lAAAihxnWu4dx0MIj/WwV0vqqN
QpntArk0DKmLDzgPdCAywjyPI+DfQ+QV6SP8bsj24VT8f17q4vs1otkOUvIujv1aiL09N+PBTAkv
dJmPHf/+GsnCY+P510f0+75YMtyQTdUFnPp2Y5onVY19FaZHf7DHrVOujLCXRQE3tdNPM9DLnnCg
ejdhW3FLNA9rqqzOwdqlA1mNsyTS+wgFwxfHanGxquWMp8U07mtVL5uZyec9tv/NfsBG/Hxci6xO
vH5YIN9CuyvjJreLLfAYY/9mPAsTVPNNSrd5LdNo/dznxfIZRVjzrUgRwqIgHQ6VV1b+xoOAbaOt
WPBv7jsPrc/gFjLODMv6AbJgPmmzlxtZMfTOFS4BM7TJH21l2Tembsq9jyBKJM2SdSdzWRoId0bv
Yn1cI6UrcxQHeZHeuG43IovqglOAJgSKR13iWRHiigoDkbifuvbwjI7SWm4rOcPQll2YPa/plCdh
4Q6HdFzXb/3s9Wgkhqh7HE1zPokIqSVgsbXPKqO7H2a//GEr2A1t71SfXTeVG+rs5iaz7PLGrSu1
17ap9pEn/Nc6nLP7eWpNc7NkUB93foHzyzCE4gO/0ix3smd6sQvytJCbRZO9AZnWcO8VIpIfPZLS
D5Pw0scuM8bNKNDXaVssD2LOvE8OU2l0s2gdyTXXh8IqyxtU2O4JFZKttiTP2D/ccQh+SZ1FcA2K
xv6ocnRZWk4iuwL5vrOHna1f+BOzbOqZyyW5knJYhFN2kkGbfywYaRCiHjhy/W9l+e+lTwoZX7R5
trm5NLSYJngyjrVmpyoLrYfKEU5C824RFzpcS7+4OP5/X4opoMU0HGdR6zLHdumakIC1tTj5bU1Q
3rAxMvFoeQskXu+/GnWxUf37Uhcl5aRdUtUipzg5U/4ptFwsZ/ub0BqvHAAXlev5jvB4pczAtsrD
CO3iJdWNqNK5NPJT6CzBjZvn7RluU/ekPcA6DSrnXjRz/TIXa7TTYr6W3/TOIXCWytOx8DjP2VVv
ty0OPoHpnpudSsPw4TfWZd/tMC+tP/VV1913BXAhM6H0Wvzfb9OYi/3yPJLEPZgpm/3HARvoumzr
1MzPmqecuUevooNuHbM/DG1Ar+WNaGNj2AzlaYx658sKM/lXhITxVTGzgjCb6hJFHrSLaTMvDYYa
+ZmFvbEj48obeueI/s2/wGKH2giPhrePiCmZFspVxWnWrtxmgbN8ngxowRVWBgiZXIhFrv1Fl2t/
xfbnne8X0OxsHh1QhvxhnBDIQPlWU2SnzDHTO/esjWEBTE9/P7ouqtzfC9AHjSC6jNYFF8q3twdF
2EcoUaP/FuROzowd9pCw1L4w0/TKhvT+pQBCAc/4tC67tCWzxGAjVj2RjJhuHY6Vj6gyqkTli3Vl
T3rv2YEN2tjvEvrG9vf2rvwsHAjK7Ixj0+bdawRihwg0yoprwdp/fj/M+AgkCEyf7Jc/RloqsyJd
E7x6dKne93WX2sxR08FI4Gg5ie4qP7EzX2///s7+Z6p5+fkQuGO6BEBSI18iViv01KF3feMoFFmL
+yp0859T1EFi8xwEowmjz4XPwyum4cmq236HvlI2L04B6WwfiMjsknUJ6299VOdp3JYjqr60rPAc
KtsKzd0wWFCmFDzW0vMyFFCM0u6D0nEehyyshwQZZfixLczhk4uf2z0K4Rr1BydzF5uiDD7NhN6m
8dCn05OtXetX5nW63OSFiu5QnK4oFKNKfTGmHnVC1hcfWxxIoAzhTv2PsSCKQ/tlIHK07F781GUA
77EbPDnH2arOWtViRAY+1md1cjgIlW5mzFw+R0qzhbUN48OJfimAKYpg5iynsru4cKI+jXtXtR+s
oWfcjWil/VyJLnwcxxZaXbf24vOZR2slQ9f5U0J/Is7VIkVkPGmrlpveLNBWM7ju4fNVTbnGsyvq
kc/SVLfWZCFSa0jxUnFN6z4c26Eby9toXZd2u5ZD4aChq+C8Mnzs3IRduSUgracs3C5+Nhyg/PXm
iWIdMnuNNszY9LT30yFjZlQmZt6HXzgoxLiVtTm9aMw6iliXtXki2GiUSVTOwbeuON+xh3o/gIpu
jETlLGLqkNo7o70LIxwuiOtdDVw26xnOFQY+2NGTG/1oKoe0k6wKpyC2rHT84al19ZM6VA4zY6r5
B21XSKh6F1p/XI2je+vpKX8s8wy3DQR+Oo+bsV9/LY05HXJPDSoZcLb58fel/95ujNO1RWuIu/Yf
NCi5MrQaozE7wS6et2m/hj/tQg+v3WpDhK3MFrb4bBXut3Fp7SvXfqf6wOzRA7uFu0tm2fks/5dN
WO3WhdQYrJyMIm2+dDXG9JvBzponeLX6A8K1/Grkybu3y7EcQSinSbv0tEqZ8OZ86/lJYQVS7IXd
OP+MYTrdZmvg3bpTWB/dKrDuQtgp+YOIHPHSYITxdXGC6TGl6ryZzdyDWOoEClapsGQBkpGbnwg4
Cr+1g4GO/u8vCLCCx/B2b6JkoH236PRoXC6ZatptVQ/pLsTwJ23u0lbifLzkI5tIFWJy6DauNcWh
yNdXMuflXYFNzzYo2uBojJ17WoUY4bmvQfAJhsSAfL5zviHfmZ/PkTJHJbJ1B4+zrZJG8j5iSFX6
jn8dpOe+aGbAmi1DLLwxwGG8herQ9ZOo4Jtm+kTv6T20jp1jH5NX29QY5s9hB9EFhXt3aq25+bA4
w/KPkI3FgC5qrI+YV9wrD23IqMbwvIk4sR9mUSIYHt7NFTP+IkesF00VCpRzV4eelomK3CMfJgDO
GNRzhemZ/FyHWb4clZ/53W3KB+z+7KcJr4Ra446YuP6kvjbmyM7nWWufH7w8HEgxTJEgnHIkirew
zPGZGcNKfU2BwT4rdy11PIwRrkaajp3kbSePEl4uwqVlyYdXZx6HFx0FzXM0OunJIVMEjWY5d69K
ISeXDZ70+J9gpCxD5JyD0d14TWM+lmoOv6IMQk7kFtZmnotogyNxeDviYr3ro2W6LzCe3cwAZIfc
HqxsOzvO9xU84a60V/Xo6chukikY5scWr6kDrPPsHxmSs0mGVvXa20a3zfw1SJA3zi8R5+d3f0YT
RcPu7NMlz+w9kv/mOFAzc5zmlnjIW3v5Kerit0oIzmycIz5zEfmhrXYztpy4o4kttmvlmTfKK53t
SoF4aw/EQPL/DYKDOc3WY4WlAmtrgKadpfpbs7Tt3vLUfKdG4R7cZVnurXmCjT3XuftdIV1DnAeB
MnRkJuMG05tn6M3ydvKa4kq/8WclASmH/onD/IwfXPKSaGyyzuup9qAIvrZ+jpkCPu3bCAfoZ9Nv
XsLOKa+hFu9dE7c4YCeXLFlcXt9uaEFOV1JXXLMts+XDbEByrydcZteeor+X+POEFOq/hgwdPkJs
rCceQJ4Lm/z3Vt1WsO/gejBEr2IrD8qfRdTmdzU03ixWmTdNV3YWz/5jY3Hx/oYQfZ4IMim5mP+o
bkxHrYzqNNtrjdGn7IJgQ7CTicpchtZtBfc3TybpB7gFOdMtQP0ACwhO8vNsOaKDntw45q0/1MF8
M+rAxpVeyPzjhCvJ51oG9XfCLHo0wNLJHLyZwTBi1RtRRocRlbjN9IWJr82YEwNGBv1xJMyYSo/P
E76UE7ZEMKe1yBJB3+3gtOC735RbyvRmzvR0II7VKm7SaiyNOE/TtIGgE6WPEj3pZ7/g+9rWotfR
pvam4LMaPf0DkQCg2BxZk7nDMzJqd03hDfMe8lb1dRrPgWGo07+xHbk/4ezwK9oeAtnu2ob+52M/
D/cgfGBdzfK8OPYkkfPajcripHQnuk8qzccDXCtz2YjMW763lVl/zB0vv7Htqb6XFdZJCZS4OcCI
KStvWtzhnR3AedbFbth3zZVS/89FTDgUVGz+5Mz5Y1U0ZhutBUUqGnASKjFhmOLMBSwS63TOvtZm
PLrqGrXinVYGj1uc9olvAii4tCxuFHvagh76xNhTJSXW8/eBmH6VapqudIHO79DVt+cpEgALagVG
6cArlzTedp7KcWzC4lT10Zz0U+cz8CErOaV9Rq+OphfrhygOx2XcVL2Ing3Zjw+qBr03TLdJnFG2
p8IfDRzzx2lbTRV2a9ifbBpTA9WUYcCmCwHMUt5tN1UfHVQNH/HJCrai1ChUUoSP2dTNexw6kKKo
XGybaXJuK+V6GE35NirwVsUCnn4pLREHnTLj1J4/BLgNQ6dekfejR8aCMpjRhhK3sWoRxUZhqGOh
svp+7bP5NGf+t6Ay5hejtsH16wEfMdPFTsFqblSqvhCoGv4w7Sbc+O7s7zXeNhtpZPKgVkoLo9GP
7Wj9UtLx9mEzqR2fFVUGk41zkWjes3dhgW6p4s7p6hZAbwjubdEbp1IGqCfMLNgRT4NwKV9bM3Fc
jZNBPqK00F61RWJfPCDGIRHIMVoMp0LqAT94WEzDujNs+dnQ8p/Kir7C+Jzu3WwetmRJoqHhl37x
MJTY+9LDsKHgeWvV4iUB4/eBU2BOKC2igxktX/h2nvK1wnnIwCWoZ8Z07Onbn4N6ZKAZUcjkJs58
Cjn4fWtWOGBJdMO0fME/q/YYG0w5BvpDV8hP0L2Gj04ObEUZnrRdjn8Yv6eKac1VEg3mFxKNCMKl
Hd+qdX6KBizSICERJajDsxq/NB/rwLzBxEHiaoD0AKOj1XfuYWmNO0Oj2F/y1dr0uvThE51dXXhx
/XaxU4t+UTcfcYO30J2106kLXNRONg5KFRry1nFxaOqix7HBwdOsh/626K35tlt1tHUmJKDuRJXU
kOcSO6v8no62vSFN/H9EVYiE63xYSxxMRK++CeGQ3+JI7+u0hv62ls0Yc25ISL11d0pVCdmzGdYv
0Wh5L4NfTHvqX2PT5u3kJiQD5R/wSupuz5sYbE1j2q2t/YhMsoLQ01mHaeKVZaP9A6MiyI14FqLE
Q3DQVQoZZNNYJ3IPgYaBIZOA+6VC9ObYD2ZzM/aOdwhHxN3IbIu4xuwJW0HcAgKv+1KO9U+NLBBf
h0kfg65DpFKiqDzijp5vHCTc+yEnyMZx6LNKZaYbBWT+a1bonrH3sE7dOlmx5xtyFzIuumtnaXD8
YD2yiExsi6rAoY4BxtMi1HMw04YVrYXQVxVEoBid9aN0VYAbgmTc05GgwZJ96he/3lqkSp+8bMQe
sdQ/e0hOcdUJ2Ip4dSSjtXpxYeUSZZ9ADiacaWsF5b6iYoDQNoUUx/X64q3cJc4Qc+IzyUyiCXWo
GqPbUhc8w6r6ZQUSI4lVyRO7DwXnULi3KpPN/aLxpuj09Bpq+dOT44sK3P4o8Y8AN+A/w3wq+xY4
gP1SVwNn58LPyzwXHTBOg0unu6QvwTI8jLv2ZenVSbOO2TZikcZrvugEkNCj612ODPP4pI2AwaoY
PpvYFt3aRmjtZsfrd6tvfDVt1WyLpbxRAdI+I3SrhHcJwmjaRZLrtNzwzCkuGbWzDfjL12z0KCVo
MV5sXZV3SE/6g5tV+aEQhb1ZZO3smlyYd8jjsFBoXJR3QszJKPMffdhh2EkrX23IdYZ1VKTttjOl
yHj40MeDpi9+KaKkqD4GMCyr/g4k+OJ0wXpXm067W3EaBEtrF3ZQYX4XsJuDcXIPUHXP6rW12bt1
mW/n2hMb7eKhWZjZktSja+yicCkOVag+VhLfOcgLQaKRH+D6QYJ59P84O88dt5G2214RAaZi+EtR
EqVWJ7vb6Q/hsT3MOfPqv8Ue4JwWW5DgdzAYYAKmxGKxqp6w17aacC+CGfwjiBDXB4mEfZPgixP9
U8S1hpa7BDFx2qJ1brqnOCiHT9dvHh/jbe5bFrEkeidyoGuAdNRmoRoqJPFo/DF2FaCgLT3sDywS
7NaZ1PrGBXN1k1iK8AhYaMJCdSfDcV3un+/ie6UN+0IEyD56hExOGtJhIOSXJtAfJlTomzShteSv
nvC/EREoK2zJb39zPqJG8S+3DV3iVpnU+1xS5a2YE4s6FQs+ixEwXx9vlRZdhrBlmnEwvFiESGuz
pJ7+1sxoVMmba+TnCJHvZBHfqpxcmEaM1pesKALBpXh+/lAmbHjAYTxUW2eQoAn77Kk8Yf5wp+NJ
WLXRfOO9XXwq3ZINw1hq9srqgjpWktQ0ySh5ENUDNwlBJWA/Vv/dPfO/uSNDTocGlRqqNuePVSUQ
MIgIJS8qR7J3TWi4KSEC1xRd2dZ60hwkVbvV67r89Hd3v/8GpSeDDDbL8kNtTYN9l2iwoT2TjOzj
YDWGGyF2SNlF2uTbZNTqDufL71lrqfD4/erGM1+cWZNrwRJ0IfNbvtB3XwSHJhbOsiZ5IwmT3QDB
ZU/DhXYrDl196G9PyXeHlYPKwqSz53yYPOrsckjlgIOBCsWOzFvG9p3g4us0M/KJjVq3gUXnHRL3
zVBGot/LE/83p6+qINw1RTAUMG1aRYb3HA6No1iIy0EAo3LR6fEevlz/jJTV9f/tB1PtVwTdQRjv
mau1YDeyMKiN2Z4qfbXJaZFy2hq4M6GzdKwSxQOMiLGA7NYPIFVhjVi2M+bwAasaDcStRod1Me2/
nwP7XqaTHrHf2oavJdlnzVrse4ZZOqJOP1fkoGP05Eke7ynhoTaJdqr+CxoUGd6fA8rZrOx3RJvb
IQOkW8z7/2GCxGILTafHkqddTZBUIWYx7dD34A47g/4MnGyjZukPEWTPvmahN/uzxL7dryQIEcJT
ttC1nyOZCEQpN3aHS0IMPNbZ+DhCFAppyyJ/t4irNAkKhLO+p9uJZ072DgLXrgm/9rb9OTeIEbnU
aNWrsNO7GljXjZlYZUPf3s370Zel9G70oMmQmda270VmepdP08bwyxMuXo8FmQKjFQ9RmT8ZmrSL
/OCUj92N8T+uVNzxEA2zeXCYqusztGoUdODo3T0F6vkGcmQFIKasN/IElun6o34citOT7VEmVUDF
dJ0etyz8N4ucDdIfxHbwrTsh0ayShVr596fm+4HeenHeTSlifDJSURgcOi2KNrbv/7JjU3ZKrb5P
/fHGU13aAlEK0nSLNH1ppzh/fxjKiWI28TRITfLUMiQzeL6BeuM1Xdrnya7gsMQuyAtbnZkyzIyl
YBkc4hmrTmQPo9ONpXQKUhTvwkRckOvDjCEmwakvyltlzHX70n87ML269HGisP5Qa1bsOKOvHzEo
ukzw54leli9aoVAmpBLWUo4bG3oD5QV7vBEFIECHPqXhBzbsg31j77i0jOgMQBC0EA1IeZxPOMgP
xKAAIDwAwljO0XPF1RomB+6atzpXlv/V+nRdSsTkrRmPZvnzoWJ8IZscC3sPmAAARcBuJ7moQJqS
VPckQ+9eA0tku7//TDQk7BSQ+Avn3fmgda2pBXB3FhT88i8GEOX7tk/KT7Ndd5//fiiSyjquU9ha
YLB1PtRgBBWcj0rySuL/XTXQtplUomYVm9ONbxLn+Q+T+Xa1ZPEYGGigrzsfjHijrsbQtr1R8WOx
12B3fgeY1zljHwQKDNGYvIsMl9rto6AmxdJZwAfNXEI2kCi/szapIHTYE868NE3Hlapueh8AbqcP
3Wagd+CQJcSszexXp0xkidPGpr/JIlrVgpTrT4qn94HnhPpB42iE0BGM4GxD9Iiq1KI2OGbiMFAz
PrTlEGzhvi26CEohTpAwli6hkNCpdR+JA8XOAly5IzSfnwIzkx41TAl/woD2nbzswaJp07jXevoW
7SiM7rDdqf40GuShqS5B19LmDmanik4+N7bvdBFRA8kt3QNDvSAh4yTxjHkcttmUl8ecHr8T7tKT
C8t0ekyD2OYQF7H0T8zl5i4V5DwkINR7ChH2iX1VbKnBfLPqLMKkEcTtTrfqZFsGsXHKEnN0UxWL
2zptv4gMjx0oXRZkzyZ3lSGKXUVJiQsLRWmgT3PuqiLPUjcOAuMUJmG410YbX8k4adIjgmTjzlfN
GmJnYR5mPRJcdNr+UxbnWQMJyq7ypXJmfhKh7rsL2Xkk/ZNkribFOrWqHp1rO2uUmqawPZTWPD9h
RMubI7nVeCoshwNphWZfjKD1Nyg5pDtJmOzoSdZ/okqYnxRJwcdPT0O3K7v4IbFjtYdnmVt3ZViF
rmrGOqU+67sexc0Wke5nXQ2pkmI9tIXX2X4KFTs/jBp0I10zi5cS0JdXmVltYMUKhAvD+HiTBqLJ
HNRB9Q/o9+ZWmgLjLuaQpENA/WdWg3GPZnNyUVKeiHuAxItOdaWxhKNbh9U2nTrlwCFHqwSjuZpO
40MqmvqoNLH6RP9+AlK3qrd2Pn0y1Sra1RC22NMN/dkQeu1heTk/+2A8451CNZ7K1Zj7BrCyqZpd
X6m6isXj76OqT7daG/c0pJnj/aAO7dNQgOf0FalAAS3Ji4QeTiEAszCU7wK4FoeUrFO2h8gaz3dB
UsyDK0lm/EWONPGZDEj3HZcz9TMg4fQ0jO1E/QPXhEgHwbaf9Ki+K/xcf5nyqZK2Kto+ydGlHnop
wGCBZFyXmoegDWxqrKIVqJPJNSkkCkyIV0H+L9xaKr/pAKrbQQDaE/op+RdMqXG6zOHPWg7mLPLM
CRNpudsrvh9/B0Ce37daULOCQVuZN+6Cq3I6fptsg4QyaK0Njtt12l7t5tHG97jzJjnLPifalD8Y
6MFdEtLZPXwRm3WWRV/rQZ+3f7kVM7KxxKhs+2iy1lq6Si5S0PZm57W8WAjOksJVnSK4RPIsj2xx
40E/bMYMZ9LRB95BoUqxTmVgh4JVsCxaL63pfe4VYoB4IFvkz7C9rz/Zh+CNofAyY98nSGUvW51n
ZU0VrBUxoE0hYNQr4p/Al066UbiK7L9eH+vDgY3HM31WeDfyTGSGVmFFqXfNkJZ5TzEtz//RZiDx
zsCVJdwEUVKKQ5y3UHoty2punW8fjzeku8jcuAIS9vEzlml4d+kMCSP6SqsHr/P9/qsq6vGzqLLg
eTyWJUDveJ+NO2g4LrUnB9+tbEP+Vn/AY5w25oqMH4nc+tNfzwYEi8WmCozFItM8/0lt3oXELmrv
DW0Sv7YBdTf6wCCUd3P5PRCR8Z39MrgR+15YWSSsls4zEi1Ut1aDjqoytKKnl77Jhl0E/N72h60K
D+z6s11YVYh8uB4tS4oCtXr+bFCXzNkI094raW0aDDjH3JVUAyFjeWP9vrXmn90ClzdLk7RK4Z2k
wfpbkVOqVmofDqhZZv0L5jWatE38mEKSGY7h5MiG0p8kIYavpZRNr3TaFF8Vo+roeir68jstSRnn
nlWld4NZedjESQF8UCvAe0GNCuvp+sR8iEeggpErZP2j2eCzW31uaTA3Rli1vSdllfmPXAv7PvKb
aHd9lItvmVQCcmNmlR7H8+kfrLGIsoIPrSDd4OA2FNAeaO3lqt9eH+jie3430OrWmPeilnpKBPiT
lv4+bnNy9CNtznMooL2NVHiuj3dx+tgYZfZGg2vqal0lnZBLPJj5ZrC99wQp0m2kAeW8PsrF6Xs3
inY+fU3WVfJoM32D3v6iKRKKaYyWasxe/n6cpXeDRyE/SJLufJx5jrU+lXuM8Bpcjjv1sU+CbVWP
Nxp3L00aB6aMjxsxIqnI82HyWCPdnk29ZzedvJOhAHuWnN1CnF3Y3FnQHCYKZ7BFdu18FJ9+VJr7
rI7KmUEBeamrcAjsmsHYqcmwL4BdX5+9S4/1fsDVWjDaVuCjBsQyzJsXyjdbNbsV7F1a3jT181Cw
nRC1rb4jmjsiNbJV8PFJUFY7Km/DLmji6JWVDs4+SHs5u7HCL9xxLAx/DTZN9hoizPNplIq4TWya
6DzJxHNon8iUjd05l2iXaoKIcqQRqEG6i7QxiTbYZhfTjU/6w7SiZuAP+ldpWl+KAOc/QMQdR900
aF7WlId0nnaTlt/Ynm4Nsfq+ut7wIdqMGus+8kKjuINV/ddPIXMYEDuTxFQxbF1NY93ZRk46bfb0
OtVPdaE2p8zCHf76EvywUXD/N9nH6SJBAMht7XyuJiraVWZps9fRpHxnT4b0zBco7XO8SP65PtSH
z4uhWO2sjYVKRUryfCgiVhpoAK54QpqAf8x92vyDv5dN6FP7PyTLrOJNhlr62/VhLzwh2iNaV5C5
UL/QVvPoS3qThdhqe1pWzUC4s/GbTcs6PLVBupGquzXU8u/fX9HqmJ5ogJOeapTRropE9inBLPFg
mtMU3fjKPmbMLLZDPmtwH6RLeL7zwWY1tEpK1LNHZ656B4E2qF2/jcZwS4olwX9w0JNhEy/5Q2q0
dvLUldBMn5qquEU0+yjg5bVqHGdLgxCNl2v4XluhjsvoD/QI3fdTTWf8lHnz9CuQgwdffsjiaUPh
fifmmk4hCQ3YrePuwy7HF78I/JG9s3Pr6+AGISPqUbmDh5r+a0o/i0hBtHNqLN/927V0Ps7qa4FG
BQJg5kEz+s/v0pDUAmwg6YUVHHnXh/r4tZwPtdphqqwAbY4BiWc0eCNEwLnbP3OPRaS8tZXP18f6
uG7ZMLlQwwKWCdfWQr1cFn2s1oDXaoteKU0ZnsfC/g3s8/n6OJde0/uNeXXAGnkxc4mbNK/sVMpT
3xboqpnpG9xKttdHWhb/uyu1oXGxWlKOfPOoAqmqn38cPs1jFbKu5JDBQldcLc7UnWjCID3BCx3t
DTDv3nqMmhqifBNPOTj56z9AXc3p8gs0Iu2lW59UChWJ81+AVjMfqy5KDlIlUK9ajUXmLW0lMTg4
Q6eRUyFIgXiOLSZuowH9SOTcKDMC1K7DPS2dd50sA/Ufg8AKsUKa069da04Uqij8xi/zrMSfKgzD
0r2WapPlWvLYYqKVhNn9hPRmcnqh1eFmxOtO2SB5yY0bU3zxAbn+82yLRv1tU3i32UFx6kwECckh
mI2FOUv5ZV6s/KSl2cw3v16fz9XS+W86ofTCrlngaesvHFlJRttgnWCCKex93HeJvu2x2+s3TZok
0lEFbrq5PuSFNURFk6CMqwxwsLdu4HcPCFgf0GcNWFz0XX2Ad0fRRR8jOb0PC2LO3TxCr/QWg/Ye
D8KbUtNL88uxjzSTSykku2WDeDe8Rk7Zpsc2OyyR3YR3n5YuLoi4mToKfiO3zpPVfvM2wRRuQejA
t6Xivtraqgg1UmnyOuN6OChyhcOu1eOtJmF3M3ROp9k34sh10fi/EXUQVkTYCvmM1Q5HqiRK0jpI
DiU9Ic9poYChr3y68PEfxb5V/Vn2aYJkhFa0GuKD6wf5tKcWZrtTJSwH4vbSIllnu6TzSdUrnXmD
YHRxSghrqCpa9ABpyxt69wYU0OWhHM7xgTRB7vgphqhqFh3NDNej2A4onJo3GhEurXKwIqqiUp/h
srIasSfdb0mGEh+6mji0kjV6xWmeNEaF0vn0l/yFZYd6P9jyY9493jBrkzT6Ko5bvvUUxPIBX2aa
cM3ioR/7vVEMtyAjq0vz2wunhWTpnUc/xa32fMAyihHedXly0IOebL8mqv1Ab/ctSfGlD4cpXHJk
FtOorj4cmtJaA9fZGKKeWnixiX1n3pn0PwDy2F3fIi4PJcCDsXzh7K+mMDNaPISTNDmMyRy7BnTg
rTz7mlPZtIheH2p9yfpv9tD/UirVaIRfowq5UpKqKOPkAOPvuZFsCiv6tjXiBmat7ClTepjHer/g
8+VePfVyvLdw/L3xKy4tUPI//+9HrF5hP9J9XZTsElrMLSil6xNMQdc968lYPAEC7W9M8KU9mBQj
WWtS14ua63zJ+Bxbog2YYK67m35ovllD8JkYYht0hdfTEl5F5v76RK8q4f/NM7o+7pHcq0EAnw9Z
JIEfjBUu2U1ZDlARfXTvmNm9lOriESWiGffK8I9P2SLnpL4VPF+c4OUiTT2Itqd1g5ys+HKb9CI+
+HmDVVqC6jvqElfXqnuTGb/+qJcHW+BYJM9hZ69mFzBGBO41TDB1HOhiCuaUFJE1uBBbS6yAQvvG
9vbWCLe6lmm0WJHUQ0IJRWE14Ij6z25RYB/aAhqBNxZcR0mstkb+KZ6KSXNwsJdH3InAY71GZjuz
4ddq32MtMYkHwiglxZIzmqiJ2kqwJ67r/+Be7N/JYCbpFBc4jW2GTFqAUzhdZTcOhAuf+3Je0by4
cOCRepwvjQ6FZCwmKz6EFRK/RqSxNzc/m1y7lf28sAbPBlpe3LutGbijT8lNig8mBhJYwKlPoisF
SV3lAZ7KIz4FlPmmXYJj6vUVsbyADy+IzXnJ6WsfpZOakNAB0rl+0AU5DcXgsopPk2pXv1qrCB05
1G6EzMqlQ4FKCvkiQPEKWu3zR6WEok99A0xTbatROwYpV4AN/BjK6FiExySXldkacSBSMGQyqioh
FQ6u7megV5LsVMhIzE2toWfCdaKS9KPcDNK/1yflwk9cvhDWLaGEQf3n/CcWtd8aSaglB27Ur42k
NnjKZdaNmb+0tugAoTpIsgeU7Wptjao69apQk0OTm3R5j0IdPsdTlNaHxM+A2lx/pAtfPtU3rpWA
gsBvrK/TpV0tySWu03Shu9ihHhezjE2i6Z/acoz/l0fjm18O/sWuY5nfd6sZK8OG2JP5i9GhOnof
4lREzoyP/S/zxMvejdx/6R+ymUaoFecjFXG2QGAZSQ/UH/guPwc2RjTXp+7SaiDZQB8uTTsfyYz4
q8U0sGdEIqpe3zdxnr6mOEbcGEVbFtXqS1zyfpSIOQ2oFy9bxLtJS1riyjadOPkQ36NtkCT/d1Wq
c7arZrsjXbaIgH0otM2m7ektTJWxrF0jU6J6J/wOnao8T7LYSHmZ6ltiw6n83M9EUU44VSZFbysK
T6iTsJ3M+oKvTYutwX70m5qqxEwk4BlU8SMUf22KpKrX8R0F7178qeYgejToAPk9y/b4h8pAmTqB
b5a3Kp6XNkG6qdnJacnVAYWdz8BEYjikkBEf0ELjwRVmbkQ/J60yP0EuuE2fHZNcfdaQ8Fx/wRfu
HNyxiN6XHDZf/SplHqInahWU4gdpRBmRtea4yfRiX0ba9xjwAyiG9KhE+Y2z+NKyoheL9lC68Ggq
W20yA+qSinUA8LORX1IRfBFFOd5YVBfHoEoO+oS4lrzy+Yzi5qkPPdrSQ48YHbcw29rIqOZunPKX
djLy7mB1sChh8S7z+27ldo1ct0KegoMNnOSpndJQctCUjfcGyIRbrfeXBuOOtnyMxOlkIc8HK0OT
mzLIrQNOjg0iMesXHS4Ub5T2xkF1aTUu2b3lkOJusm4oHiKO+2xO0gOfwjZn55xb8Y/Zjihh0DWV
NmFaO42f29j6S1XI26YGhRibChK+nJSrO3cHeKyIhUKcnBlf5WY+ZlHkjpX0u+kauqx9nNCufwCX
5lSl7ADiAudG0gHnc9rqaUezEnOajf5vtiBMJbPwiAS7da8PtM5hvz0anZaYw/CVK6AtViMpykRO
U0oObafvDLR8WZPtZNCLrSZ9Q8j9gnfjrg0t4LC34qlLJyAN4hpybgrMtBOcD036r6GTr2WVztgN
RkHj74wcowYR9sYdlxJ1f/1ZL9ysaBlgMt/wg5q1Gk9gZi5NCjjkQpQJHRpYQlNpzoLS4VX0Bf7f
fvuc6X53y0vm0kdvkoaEFsOf3OnOH7QJ+MdigJCMFV9xh3F6vsW4O9lef7xLa+b/jwKc5HyUPh4a
LuqMIkbgjVYUfWfcLz43dud/GIhsDH25HI4f4B713HXRXLcoQib7S2jRv9bBKzvl8/fr41yctnfj
rN4XTrp6YVqN5JG0sPbGGPeHbChu6a8u7SomzR/0ZVkaGYvV9hW0ujn6Er3GqY2gTR0m47MCJHgv
dwK+AAwnVGdauKnIde8ikpS/rz/kpY9ggUyrLE2yXGtSikG5LwpjestLuTtOmRFtNWREYdOZG2x+
/4foCa0K7Dyyi4hsVs9K6R6NlIqUSIkbussTmYa8Gk9iXbLbG6vx0nNxYaBYTyqNdIl2vhpl3MVb
KeYIGrTsVPrVnxw9LT5HXlUqP69P4aXvGi0baj30/0tX3/lQFkRIf6Qz0Ytq2XTGNht/oCTK7lVF
ql+WW8ZOtcZbV6NLi9OyaEwijQaJeL150cksF0oH2VqtrcopldF08YbRbxx5F2fRXpzVuEnTc7U6
eOREn0Uz1Uh2pgaJcNp/n7HvySk6btS+upEOvjSP5Hm4V5NKA0S+Gsy3y3FslSw41G2+teaGNoFa
fbEz/VSNfAuAM/Ibx9zF0+f9kKvTR6YqrAQGQ6KLX2RsIdbhJQO3SVft6lQmCk4iQftu+bVv43w3
Z5V+A65wadskR0lwxDR/pC8GtVE2sxDhQSsXXNmg+YjGmqNvm7fMRt7yg6uAgoVC5gRKBTeYdfmd
jlnSKQZDkWVWdzmO6M9jNdGE7I+AXQfC5ucp8WXh6LHRYtNO03LqWPlk/yMmu/uGo1/z1CYJveGL
9a11QEpuPw2A/xenxdgK0RU11ENBlLS/VaPmv4vasT4S3Edf9BHFe2kNwk0VdX6J07o9+ihNfsTg
vvZ6YEkvTWI/B4MwXiPcwXeNAb3EUVLKLMxc9ClXrK4CLW7WD42SNz+qMLN+5V0aHmS1j+8krIMW
TT7d4U7qqzNS7ArXVhe9+Kgi4YjM376SBF/myFBwf2ol2djEkl+cJC3sHxsJAASEgsn+jRkfxKi6
6WunCKL+h46YG5PpmLznttX68Gc0N9q/+KIW6cEy26F6kCrd+FH3Ywcdtkzm5zIM58INBj2k91Xp
22gn+7QAEERNNyKGC58ngYLBzk3uhNTA6p7dyw1dLrMZHuqhMglPhH+P9K6G0D30O24bt1RPF75Q
Lr6A4xiQqsi68a83GoyTANMeJEpxjp0SQhi09sezvQ9D/x+ByeGNs/7WiKsnhDvaNaPRM6I6JEjk
rH85Qo+YB8T4UI//Tmn/6fpmvpbqLRdSnpEHpASGhGz9jHnaTiCSEIKiDVA3bRe/YBt9T2f1i9mq
rxNKhQbIPMGqC7xim4fixsFFopfz4v1nuvh60h2zbOuooEjLnp8neq/YYA5tLMLSQXY5n2Onj/t9
bXfE39TuTxLkB8B24bc0tSU3kWExu7U9fSkieF84utMdX+iA/63WVety2BjaGHzxy9TnfqF35sKG
CB1lDo8aWHlX40je+QFIEMuKKvonCmoJavOoSVrs+FkWPkShULYyOC8+ruIxiaffOAz/LAb/d5dE
VM/nsdnlk6SDbm4foYFZbiBNmSt1AgsxCe21lLQbmpcH/gPzky/No6vOPrtIZn5NdHDfiYVZvaF1
6P5LedqKwp+cMSr7fWOWoGWgkz6OZYaAJ4vtR/zycCe3/AbeiF4GL1ZGgEILdoH3aWPFXmZa0usk
IRl2pFyOXd/s6+2Qh/oWl02Jttme0jhHWDA5SaepXg2J8jMNuOnnml3uSZk1+aHSws4z6uJ7gXv2
n2RA/jNjarAxh3z6EWkwuYJMVN7YqiVaCjnYIlap723ocPfAC43HgnvJjh4jbUfqTvwz5BmiDlOZ
aLyDLCY1arkRKcC0HBzCqxQ3HW8RPywnVNLus7Aza9urifW1khH0mrkx4SAXdw90lI4b+s9zVy70
eZcVoBwAs6YPloX6wlZSsqOWcZozeXImssO/JSu0XLZtI3QycmWbuciJO7Q24CeQ1J1ARQOyp86Y
qTIyhAWN3StB6PSJb/8Ki6x/nUbROSpqkK1WjvO3MmkkUDrQMX9ngawcVb0SW7yrpqMaJ9KpS4bu
vqhaKXS6yOiPnR3AqQoUcn5NG2dbDdmK06kAIWS5Sp9SqzBScDIYyNcFXhkUdG3TbXMoVlpt0YYW
V9ZhUOb+a22TZXN8s5jcZIFhzWki9r2lQxsyFlACFt7VsznXygnseOxNOn8JCA++d8LO952fKa9m
QqtJZqNAxWknkLY+YKF/8cOC1NmazfAogSg/GMrc3XPEVY9B1fGRqNMAu8OMeuMXyBmjdAE2K65v
qxA3e+i4SMpqlVy1Gbvd4KegO9Lmqx/X6c9WAksOZyd/HeNs2M6qP7pD1LduLThxAJWM86MfROW+
S7XEG6Qh9+TSkJpNKoMar2nnLgzFPk6WrZ9GtLmHrpvbyIkjOmv7MM6PVp9hv51wZg1L1rbbRE1s
/8njoL1X4E4dxRy8dkZDQ59VOmO9mBGnyrSHYNg71OvszSCFwfPUWpR9ev9rVNnpk53m4aIeUo+h
4b9CUWyglcQSixis6Ax+NZvplkEapLgIlqKD3vjCCSWDmmcdKU5SdP4hyFuWJmpfU2lMRwvlHw0S
8E06tuZuyGMfa+L8Z97FSIcaYMlkpj29JYtRaDb5k3YWW5qqHnRsHU51zEDSEMHGi5ThUAXs+thm
J14MWciJur6H+ibmfF/TtfQzGPKHJC7YAZWgerDSxn5IW/XTEIANsBv7p2bA4VOAXUNcgz4fFl26
T2CiO5LdPRudcSMqWMd17OIAs6ivLzs5dgOrq6VRQpiJuhxspu33z2aQlbs8U0sntwMDRI9pbaIi
Pxp248lthn3i9WNsfat8G31pelyiOroeV2dIvlzQihikcqsXNXCnYTrpypziIA82/q+HQvVPBoH+
SpV4fDnC3yX7glBN7HQwLLLhSXFPglb53CiDBogLoPyNC/v6OsBjEahSbSdEoDr7QaM81T1xAats
ArjscvoZbggGdj/mco2mPp9yZ9nZ/r3+hG9hzupE5sqjkD7B8w28wepdSmjkghrRzaHSOmg0ptzj
ax8rVSZccgMQeqvEMn5W6hgfQYaLU1MQmLq0dof9DvRWVTtdKqMTn7ROeQEnZuBvEAWidNEedzj6
hlnwGZcP3NPpGENszCDCy+MySZ1Ez/P+r2eRZJdBeZHOaLx71jQ3Ewf5gZ64BJqbzpUikoZNxva4
1bvcxwNTsg+NCG/JwdYBK68OhxH0LeSfuD2K1YocRKk0qlKyQQxd+xDKdCd0vjnurr+qC+se4AMr
kXCKLPd6MRpmMkhq1kl0bIEIA4JqbVkqyqFK9Vt2tm9Z19WqYCy8h5aipZDXgO9oEL3ACV06DEQA
OmBcJZUwnhedcrKTLn1Gg9z0uziO6z00n0Y4UMCMBwTwTYIsp1K7Dbf66ssEHuHBzv2Ibb/TvsXx
NGtuENHJ7/phTlmpTMlvg4sFOu80Tdo+6MDgY0eerf6IlFr2zDrTX9Guti+q36aPZijGxEHV3e9I
HKi+MwmD3bnsOqTMkJsCycUvwbjrU9STeG0qRe1kZHwfJy0QqQvDQPlSRpZogIdjlbtFMaD+Cnu5
f5RsafreAX0T3Cl1TfcWBWC2MTNt+gQIXRGbnvN0BM1WSupWhd9VuFJsZCf4v73pZLVpPbZWnPcO
gmO62EYqR79zYdav01Clv7qsUh9wbMDCcIZ3+HOuK+MwDgiYEQn41aGM0+Qo/DHjqPSl71YajgdZ
rg08XPzoFvf441bDR0IYIC/PYH6oxpo+Su8kT9JjVNvL1VZLFW1TWEHLjSUYAP8XaqE/YhY8jO71
NbyO6vhSqDkt2CkoMwifVvkk245wosEq/lBVMhpXPSNRv5m4f8B/SgdN2ah+rgRfrw964biiFEwC
kPQAyfC12xBw2YnYhsU8xXYtqPaVbeJIOn12Tzlh/mn088HYNJ2g31Lv+7E6UpcTtzwZLmwSZ6HP
8u/fnSWhjhKcvEV6pKOjcUWaah6sofpGykV5UwutPl3yxpTZoFFpnF3LbLwbJ6FjOxwqOGUyHPI/
ozlruwia4ybW/OlZ8ik3oG2XPF3NjPuKGD91hJlKZMFE/BwPU8VlK8sXRp+6ZcUPm1myjAe97YbH
IIyCEyR6HQp0Wv3UkRTfAejHCwYmtme0cbLJMVva+GpW3lN+ULwgr9B5t7FyBDln78bOFjgtLFru
EGNio5xLzy7tGgxb0G5LS00hKBd2SVLBmI5xsdwKzRiyNlGd8Z0eVYmwiB3EjgC6dFYEXKYwxd6g
k+Jz3VmJ28+WtR+bAis8rdVoWUOpHfkyjI/RaD0N0yVsuaP8qYeqdxrqDgk3AKbtUFTWRtC9vTG1
sjwQIhQnw46sezT7aNlze95XtVyF27qeJo/m6n7LreCPjHeJq7RDdF/BCbiz2il0IQAKr7fj33JL
gMumUr/Yfmc5c0wWg03J3EtG/zvQuggYMGFatuDqxlCWjpWhRZs41ZOX3Jzw5ckp3JRWDWU0oOcu
aEN1y3ar3dkkDHeQ/6Ztg+bZUYKp3mE56KNDhxQfzlhF61KJQkJqwPVpc7qBihDsagyRnEQqfFcR
w580ZJPsgpL7UztG7mCk/YELfdPsxTSGjzAA7AdLmYytYnfVFpwet5GgHYxHH0rwH7+bv1MjHgon
M03pWBozrPxc6XIQTboZ7boamTCd3kbgMD7pDMOcdn3dRhssDyzXtgvLadTJ/hMlZvbbylNr0/r1
8LUGqudinVzs+0T/XeeRNbsYN2f/1EMLb6oc/VerkoyXelZ6V1JyKk0RfcOPIfjNDX1W8CrqvN5X
SkKskRiRO1ltu6FR0r5xFH/8ltlAES3R7s9hDEDv/BsrJr3qTN+gUg7g2yXoGj1M+vwv1/etJQF0
/iUzColT9i4bU+N1jzThiVaaMI+PNWWnfU7m8jMVoS+y0WpHegqGDbY8wgmKUb/xeB83TAZeQEMG
rWB41q2uvX1mwM7s2apoP01P9DdBaByn7lVOS2mrVKPqDValQtoIp40fUVa8/txvrLf1g2PKQX0K
jyCKtKs7KW0eAUWWNjl2flT3bq7W6idAG9GwKUIpNEmPZX7hhGmrNb8wzg3+TUTVKNRxg6Hn9pmZ
T1jrlrhdVwOd1XWnxKyM2C7EtojKVNskEtRJr5dFeQRKlIFWNZOgcuJAm3akEazvY6UW5V6jBfck
oeR6pZKZWxBim9A1sBn/isJ1wbJ3PV6z15/9Q9p+YQUJXUdygFzM+lBq5EMkUzvGPPtEaiOZzfk5
EDFGHKnW38lDeCcXoiYs18ROnUlspdVcf7v+Gz5cD/gJi/zK4BLN86+LPlpZSFoJMPfoK4G/67ra
8AahwibO43Yr6ET3+sC/8dwfLgbLmG+8Z5TidKGtrtBGOAzgEzPomoXkn+A5plsZGw90HnG3oUA/
3Kj+vEWJZ2tsGVDDvR1XSOpMa21v2ytZIpo2PTZ6EHlgGottPIb/x9l5LMmNM+36ihhBb7ZkOVZ3
q1tqtZE2DGkk0XsLXv152P/iqFgVVaFvo5nQxAQKIJBIZL4m2iWZ85X+fO5CGZrwbpMCnG1kyYus
rn4JUhQJ1az5VttW9K8vl+UH4akDAJNfA3n6NKZUdp6XmVXkR7VpIdCkQ2X/Cq3I/ozDGQlDU1f1
DyVwUGa//rUvrjzyg7TCgMtBMjsdVytttNuVKj9WelAeoqRufOBPzn0UhNEnOgHj/vp4Z8GFeVI2
UBbZJJkX52qejbDVQW4kvnQSRJ5iI4aS4kZvzXL+I1KKH1I1iZ0dzIi+h5pzA/10cfDFARhKKPFl
/TyMMgqQ+cQ2G6sZoaag6Dd9iV8CMtXabwtZ0M1Q8RZGUFvsK7v753rCMncwEnxh3vq85U7Xupnm
NNd0Em8KldE9YrT951yOv3ZJdws5dHZ36AvdjfuJ/jBY3nWp3yT7kmZeIseeJ+lB1Mns8fwOQoqX
dudgWKNaHnXN4WCI9uf1D3xGfSGEMTZ3D1DFC+WhUsqpleYI4OW22T8oYQVs2S5D4eyFlHNuDMWa
S9w4U0pGCM9Tr+wwtnfpyYd3cj1V0aGqTRx2+lmGVb3YasnHEk5yjAXJ2Hy7/msvLtSCeeaatVBi
WG3HPGsaWc6c9KhTJrxrdRwG5yFSGhdmW3KPnkHxSHkf2Se70m8Q5M8e9Ms60XzGbIG3EID8091Q
YG6ELSPfSO5jA7IcCeRPFJ5nhjbnG9HljGDx8VEAkNIbXaAQ65qdXEQ2iklsvaRpy+8OHOVNGjua
z53ZbBuH93bbKYY7hfLodbDOttaAbLPXVSnmHzaaHdeX/ULUQcIQ8tcigoFy5OokzGHZ2VLO3HHD
iyp3oOe6jRWz26DeZLxkJaSP6wOepWzLYv814Oo761yqlihqDgQVrCcao8GxMdPX64NcuDkhCy4A
R/6gzbbKC3vJbHpVi5dbzK4fZFWgJ6hi7IHccYjc1GzHIz2Z7sYWvpQzoJoDho7jDoR7Xa1x0GiM
Mih1R8QcEoO3Bl6z2WLsW4+0hmwzvm8spaH6YQYIvhlUYoQc2v/DF0U5EWrHEnRgl5zuZqW0I2Us
MxZ4lo2XuFKq96EIdXdxV3CpC/0rjo9qG5AgCsAOTJJzY4pZlYSGbFB+LFqk7gCH6Y9FGek/u7we
N9c/6/lBpdHPB6UWBoiV6tTp1GiGBrLV9PlxDkLnd1Np4ecuVAfXRkHlfxgKarRKKsTMzjCDwlDL
UQq5HVspGvdO10l3WAWlOwUjuRso+UuzAuMNA1P9WMpVyhUOgzmIil6squTGs+OAFdARX3PlLvxz
ff3OYyxaGeDxF7mHpb692hrGpAipiMrsKAJ9OgKlkzY24naSnJa08HAQclrhJ6l8iyt31vBe9sjC
NAK/xFvmrOEtFzKPxFzNjjqCUqVrpPhOGJES7Maq6R7LOh7d2JGAket5A1EwohaCpwNNwPiWvPV5
+OGXOIsTJF1vDqt6uoVwvM7ltEnyI6WM4K0O+oKGWwr95MYpvPhRHY4EuDtmvm6OmOkM6BIg/HEi
gcRGePg9FEH0o5FoO1//qOcRfHkDgwpDeI23wlrBQ+mHnlc5j0R9cpzNYt5Gq7LCAzeVMl8ax253
fbxLM+NZBESZ5uDS/TldwTktwrhDbg0k34ipIH5A2xZ9mY0zZukNLN+lj8XD20RdGdi1vObXi14t
e72p8yPy2NVXJZKNA17ht/Dq55fF8srm/uPGQPV8HbUjpBrzqDCyY93NtMK7qX1IsOB97FAs8ApY
Dvj8Gre8LdXlVJ++exgV3zhwGLTPCGany+jQaAwxdsiOkTbmtcebTNAJxSvpNY7M4q2ekpYSYNJH
LyUeNw18gLBGQxL1R8BKUpyNGzo6Zn9fwKmWfTU2yh92rI7GI00LnedoWTCZYp4e4zkVpcv7PfhD
wX1BXo22SoJRpPWNhPNsZ5DTqLRFlnyT4+6szpbeSEkii8H0bQkDEhlM8KONgNinLqq1r9c34XlE
QWJlQaovl7y+2BWeLt/QKokz66HjSyAn4oesbmyxTYg9mMyFOIQfptSuvyQRxHfqm5IDFSWI0D2a
4iazjuFkjtqNc3Ehs+OLUjMwYHRQLlkf+VQ1Kz1UOBhdAR/I7RozwS4osm0WO6obajdicemIqzZ6
wWIDGVXHJienN2wiPWyOeImCJqluVaLVSwFiqSM4yxninl7dL1z5eAhbUXG0hFa1bpoaEwXJyS7f
IpAFT5M6yU+pIiYE0MCMP4f5JDpPnVrtKXcGFCorXEaN7aB0TusiiVceUqeWj9ByLKohnWq+a13c
fJ1H8AZcJ0DqNmIqm82Ic4W9BSIzPQfTWGK1kRm65FaILKQ3lv5SnCCxoBUH8H1RvDzdDEbPyZPM
OT9aUVxkbpSo8XuBzd3365vuwkIahsk1jVLDQixdAslfFX3dprxryounC7nl0TIB09RyM7kCW/s7
O9G17fXxzqbFVc1OAnpIAxCWyypEcFf3Newkw2/UKverRvSeAVr2xijnWStYNKQmAecgyI0Y9Wp/
iIArGwqk6SO2Cu+oxnwhkgpQM0XhRHsl54YEC9Fs0BPBMlef5UNJ//BGHejCXFFuxnUNQBqFt7Um
AZgZ0j60VPxwaIcHyRACDddE9a6v6NkXJGqAuQNHgLwm53S1UeYo0TKBUBWkq2TYAIz6FaU2vlNR
M+67tlNvLO3ZzQKvTCM7JgNYRPmdZdJ/bRhhhZnT1p3jR+pUPdsm9rsOwsJJkIM4g4h8DG3jljHp
WY7HmFBrEQ+lccx0lyX4a8wxcMKGT+b4qoDKSriLfwjAXvejmrwWbN77UdKk+4Ymn399bc+/IANT
xIMdtSiXricbx4k+AWlzfESYtQZ/EnLrfelk/e/r4yzf6OTiJBcgkOmoeeBig/TN6QTVnE6sLUbL
h7bvbOi+T0/SoPd7euW3hBfOp8TzCTrcUn5dHnark6Hp2ZBNegkKWcLBQE4q80szp0FwI4M73ybU
+DVqqR/1ANTLTmdEP9KeWnNi74dV/ksvnfGQSGliuSOG11/bPBsfVVxQbzG+Li0k1zUAf7JyGrOr
hczTWZ3BLZi+1c/qTkVU25vsft5ZOp3n69/s/Nyh5GkyEDf2BTRICuXEmXOdTamU34I0wNOuG/SN
qTWa31qYZlwf7sLMsOShdE88o6K6npmhDqrSGrPjY2UDMrtGw+xHE0nW52yI0vDG3NYH7gPMKy9a
sTysLOqJp18viuop5KUd+V2kzX4IQMhDcTE8UNnRN2ma5xu9AAOpJ7q8+bdpfoyM8jGXHpvnLPNH
9FakmaD1Iaki3JKIw6O1hnJnTmAirg+13qL/NxTbZEm2NHpgp5M0HHREq7oPfagg3+xQF3Rj89xV
QJ/Oqo79HV3R6yOuv+EyIlIclHE0oNBISZ+OaDmikaY0wSxHxs0rErjQhLUqXL1v1BslqfXu/L+h
YIwjx0FlYS0w7AgpMTDrDVF9SuKnUBvauxbPob05jOOmaOZbXLlLi4lbDPU2mEMLvex0anqrcbEq
8IZyRfOnSX+d6/5bQkMWGRAf7cJboksX50f/ks4CfCgmeTpeK+lhZeYQck1Awjt4/mBKAV56vWgE
PO/69/Uvd9bS+VhPfbFxgonPHbQKm/ha5IhJwZpIaS7jH9dam6pFlwyn2ABhjcj+AhEydZtoLPfO
mBgHPdDhZ1AUvVeANmxaM7zl/LHslr8vjY+fxOk0FtA7Odxq/3ZDUwujjCJYZ7EJrC56CeThls/G
xXX+a5DV+ycCI48G6DJImNduVNuda+vdXVj2T84c3YBEXtxEJvBEBMnR0zJWm6jVKy3DSS/yKwHk
alDGp0zR902hbYcET5pce77+VS9NDq7CckCoXfOGPN1EVVsoUzA5sLqFbZb70jAj3ANDPQTSkJMO
YuAASvj6mJfmqH24NsOWWDA0p2MqWgAyJc2kQ6PZwhuS/KVL+rcxlr9SfH2yq1suQhfnaPOg/Oi6
0vs7HW+wS6wkQoxSUMNTUvA5VbsLUV57nkSyb2SHqsr1CV4KcmRKCymSMSFBnw6YaHGlTw0mKXoe
aZtZpA2QcuM1dKxgf32kZTusD8AilauTmdFjWU+t6oGh9KkiHczARBwwEqAy6qQs8Uk17C+ZKndH
K6yVTSN10395GMs3gsKlWxJ7IYoDqN1RmF4dQElgsTBriwdNquIRETqhl05ZAjiKbLSOOhmCRiOe
8LdOb+SlZ6WC5ez/37sNQSvAvctH+Csjlhr8mZuGoZ1xNJ71KRzuO3CVyRYtz/rTIPrwsyPk+Xet
1vKAP4cS/EhKMUluXaXVLau5S1uMRw6XzKJmKGvLOv31Y0JVcERzGMyOXb5Lqr5Xuvwu7KOfYV/c
aGtd+uRLfYn2Jk9jHv+nQyUztDsEPWD9hvavYqCo2szZQQzaRhfFvRN327DEpE2xghtlu0u7eqnz
Lrmec65tVWs6CiIZpPcun2ugaKqFy7gEPt9CovX6tr60nDTRqGrQb6F/tfq2YsT9GjXt0G9LFLXj
QLK3ldH8FFZTABWrjRun6FJA4uMRiugSLu+r0yUV6pTNUQ45bWpr1YUh/pB15ZZWRQgnd/ao6myu
z+/SvUXxkzoyIMLF+u50QDMVkQwgHPIo8oVYA1VNuDi4krLcyGIvDERRnELmogjG820V+jpTp9Aw
z4TavInvVeiPG5H2txLzC+u3qGiQLS+AIlDup9OhDjW3zjxKhzEUr7KNzmwcvI9pvJXz6tDnOApc
X74LR+BkvNVpK7u51aOghzbdRl9o8e6TSvWHMPcjJX+M08lPa/1V9P9cUiHknIy7/K6/TjkCIXJW
SkvIof+4AXMcelg4bqLWkNxIo5imxX4ilZ/0qD/K4b9W6JfRP1pJPI5hE6xVErRqaBwnwQFK9FT6
UgVuF97WsmvmrXXj/F36oNpyOQNbWd532ulErbluYfDidVzriQR/GUsmAllwTOM53hetamyNUa5u
xJdLg3KPobnCuIus+Omg8tjMRYGmrj+a+g8llt7mtt0l0OTaSKZQPvX767vorEK2LCjygGxZYBRY
aKyOfVyWei0CnniqVLR+KWvYQk3QkprKsL1QLjQkNijO6TiYvvVJHUMvKuzf13/EhUgHTpvbk7O5
yIStciFZbUJzjCWY61A56k021LoGJTrIqn2syWAyBsnubjVcL9zaJvIlskUJiwj0QSP9ax83llzj
RNNF/lyH8qGH8eObqfNk1w204yyTtrRj9C8VPmTP12d7KRzxgOD1gJQDWPXVJw4bU2TIjKOBlwf9
UzbnlY94U3rjw16aHt4iy/OZKoG25jbnBVQ29IQT4mp7V+vOF+GU95mc/kGh55dUp3dZrd/4jJcm
9veQq8gw12aTtYNAiK4xRtVtrd74VCQNXLPrC7hsyVW+Z1kGivtklvzLuhmh63FsCkdEvl04iodL
6b0SDvO2vB1jL45EQAc8A/sC+tLpacRuC414ndMoD3X3XUub9I8ZWL+LuvwfFN447WQyDPLBWz4d
KbLVRLMqxCGiZmDvh/IDBKMZykt2A5124SMxGQwElm4gbetVVGtaq26SIY18AZ3oXhsL021Aou6u
f6ILYexklNWVWzVVMTVIaftFmOgeEtAzLJfqTc20p0JGzUqZzMP1ES/Oi2rfgm3k3bhOX6wkMltt
tHNf6u3qQJ1P9rPWlP4Rz0C8AC7rLPJfxGhK36efSc0tOYkAVfkjtSToOkEvf5EHnM8x5mDNb2x0
qjTnWx0cISVvpFjY7+utXhlpnJaCWemhLB5iUxq/wVWdtphFoxEkQMe3bfekdaLeWJHZuErqRHC5
nacI8oGko/gW6k21gVsV7dtYe4a1Lt9jH/9d67J+301pv6lDJXm06uoZEM20W/6/Pi2OVdLwiOrr
98aAH4yW2w8URT4paESE/fTQ6OoxaYNnoHnma2sZqE2DZhwhPiN0DfdC7GZ9mHehUakuKwl/L200
j3q9tKmjWH4o9B5WQQlxSmm14Fc4Rr5ZYK7S8ULZVXSPvbIEqaHVwdewjQa4qtWRTZq6EKaHfaiF
35NgUgD0D61L3QvpCWv8Vg7Dn8h2njCAxyfFbpS7Qlc3teV8klvU1UsbeleOx2wD5aDL5nQz1slP
xNCzFxOm7CYc0sxzCuNeNRPF5U5yPNElEV4rUKflGgWNvtgPWvjalPYBtm/ohio0xr6afjfB8I2s
pdgg8IVxlCW9Ty1Rrx+dz0Us7o2oebPT4s6Y5S+l7GzjUdpq/RAfB8n5NnTyKzLDxVat4e+HsxO6
yMY8zbN1Pznipxyb94nUbkCV/qgG56EcMNBMKx3nwtA2PxcGrhBYbg8uipjdkVhJUTFAN6CeHuIx
/U8MLBqyBrIb4dgImt6qvGweZMwr0Q0wlbB7jMZBAogc7Jxs9vtR+4qeUuzZkcwHi9rgjk2WuKYR
v6bj8iXK/M4ox5+YtzxKCPD7SH88zcHYHxHm7/d5Kvc7pQSsYSYmcph1nnhljwWQNkEwQd04hmxh
dxRaBmAxYdV7kzN9D3F13JgNcHchJ87eZGfsrdmy7xInEvdNlzzJmcZzUq/ku7Yv+4fZoBcuBqfb
G9HUPBrw+Q+FFbSuLrJxq9fInytqKt9nUZIdUdIbPGXZJUoZ+4YxjzsMDR2MEMsHZ1Yftcz82eBA
bLW1foAQ+E3EQ+MRHWu3TYW8kyCajmYMTN8psrtYjvjOxvjiOGPhitFEG3ug4DhpqX5w7OzByMtH
pbM/NYP6w4HiKnuxCoU8irt3DTrBHidO201SpX+3atQcLNVt9MI60KvZx+EUPoF2wDO3MwYUe0bg
GmrXY5YhDy6HFUmGPlC2qtB+NWiIuAi4P2lOUO3sxqwPFk4pBzGHyUa2U9rTsFe8SEFdBs+Pd23S
vobRpO9FmsxPelUveFnF8swyf2oz605Ky89q1lpbc8AgWHyQ4xV9duO8zxdy+TdbWBAfIvpeUnmg
2jm5wNmYO5uizmWUbadufOw6/j7PwukIFKD0rKiaXY13upuacu0NUvifVSJEhxjfsA0mud6Yrfk8
wF7cFlX8joIS1M1JwsRbgkcxzF+GUD8gqFm4WHnkLq+vQxjEWxEkv3HM3IMqRwVDafSdXUoq4F6W
xUGmIFPkz1FUHLRJibw4zyw306dDKw8TR2d4i2MRuJ2dx3vAmndxZrw7afyNdBP2br14mxoSSsGl
FhykQPtUAd7eCFhaD2UWyHteVb0XQHhERKKtdqZFJOuS+HuAaw2XQLqDZfO7MPuvRRVs2gKmV1xu
gMTXe6OyP/eTcywtvSGpru/R6kA6FmEet9Tx3dQGDqI1lrNbA9l1R545rmhha/Zmqmws0T6oFGG9
NInUXRerd6QMd306/NIj9dlM6nSTGaj9QyBX6VsYv6vceErNtocRFll/LFn6UxYQPiEsvF6/eS9k
7zY5NIUocGdUoVflL9sq+tmxysLnY0/Y0SL7lmxRSCKFxqJcJ0SWaqTcSDAuXPcMulSaqGiikLnK
NWWjTk1a0IUv4mTyCjvK0HIW+o0L+OLUqKyTZy5s0rXcJ8av+sgDIl+0xNsHWLnItXSKDD5srBso
hVMS3+J5X0g5T278VeaU9QIGo+kwZFO+JIOBVjsUCaf6ef2jXUjQIHtx98rkgIvP12kik3e5Nsa9
kSPe2GzRMP+iTcNDbk4PeWdu1Xi+kZ19bIJVzk47lnbz4gRB32S1SepkJC/LsQKRhECrQym6jpym
D16UXJ9Av8O1ktpGOZrRkP0y4jBgC2FYjl1xkcaPWhlmXydrhAspAJSYnpwUxOq25xaOhRG17sAV
mnpYlgXdPk243T2gYcYtjMWljwOFCOFnCvaU5VbJcxGbUYvee+ZHnTFvrC5R98i/Ckxj+n9VoFgy
TXgcaI1BmeF9uvpAyH1qdt9NmY95jeJJMXJZOGn0lADGZHN9L1ya1dKLBHNgANw/c3sbJ2uQRmaV
SuQEdfsf5KzvLdI93vVxLjxJ+fwUGkhD2HbWag8UcQLURqvQ/WpRi8MnOPraI1AGuxDOm2Pyh20Q
REEDRjcePRdnSGVTBxcLcdlZlRrHVG7TLEJ6tp96a5vNwAel+FkMYfs/hCVqmhSmFrYTHd7TY9XE
TRGqbZ352aRYm3qSNWSBJvvGdC4uJPhKHOBYToY5HSWIpUkaA6ajFeq4T3PzGWUfze2sDsKeiPsH
NShTxDaC6gZK7FLUBbRFsRZe1XlRoULvJQznJvObBPbabCifp0L5H9oI9t+DrGaHqdOcodqe+QF2
5Z+dsuB0B1K0p0Nubp3R7G/Epkuh0KEMY1LLXhgsy+b5qxAUVMT1KioyPx5NX9GGN8sp7gpjTJZ7
OISl3t0qYFy6Vvh2mN5gPYcC+irG29JsOSmYQl+MxuhPhUVBGjXyjVFjt47Orbg14MX9/9eAqykq
ok3nGZ0on5diQayct5i9PWp119+4MC8MtBDusOimtoWqx2pmSUbxubN6olahKXSZ8kJxMesGwRTU
wEGvx5NlI6zulJPBVo9xqyvLFEcT4tYoeNA0d1D23zJHfDdhNDqZsq+7wjfJg27EsYuTBNq6wCXx
D1yrHwxSOVECGDIaM3jFOLOi3WNA1br0rW8pgV+aokKeQ2AmegExOt2bBky1BBphSrUG9xRfw75m
9hs7h1NqB1r2HRt36Vs2NIPyJRXhqL6MzpBn2+vrvN6uYNIW9Di1Kd7SyM4u4eivAzLqSick/EoR
Pa+ec0f/UaKXppIXe5Qh/vEuWsaiWUN5SkZEA2Lh6ViGRS/I6ezZV5q52gRj3cHrGXhrh7dYMOsg
uuBc6dcsBR2479x/pyM5EEIzhN/ok8hm8DkyAIxsKycUb4ta07innKEftZbmHuyqsbvFobiwpvif
UPChQMvKrn2PUhMkQ4brNCcyuAtT+7nIA19ShjtUZrQb52QdtZeZLkiqD/jpgtc8nekU4DIwO8x0
rEcS2GmMAxP5bErtNwa6OKnFb8FSDGC9a0yhUWgtbTB79AHcxfBcCky/7KSz7tSiHT7TaPjxzxuT
ZI+nO7BMoA1rEHElx+2UTMXkFwpbJMnrl2bqUVoLrRYWf38DlXJxGf//aNYqiUChM6yhUvDJqvE/
ewrCXdmPt87aOrYs3wo1BhqiWNbRfFp9K7AK2jA7dO9GpxHNvQpV8hm/nLTbzXOrRTdO20d35+8Q
+jEcEgN0mOnYs5KnW0OrVehfTSV87ETSF503Vb8hq8ZuuNaFHe5lczLCTaD2Y7GRzNj8IUSbyZsY
ZWj8LvLafGgq0/pMpV/6nJhz/6LIwvGK0X61SgQmNSn9nVWzh3gLii3d+IlIbdWeY2ZG4RkxCb3b
FmPzliil9m2Yi+kZ9m35J6u1NqOi5ZgRkrRqGXq5UqECpkd1+Xsykrbx7DEt1W/Xt9OlD8xLCFEn
gtA5+2fUxkaEKNP6mRX3L0lOm9PjIaD3N+LpB0hsveoAVlA94O0FymkVUCH8m8XySPH1IJDTjSw6
43c56nGzDaSxhVdpTn29wdInlXe92XN9FpMordId7I5nZ5rrAx3PuafiqKCm02yHj5QWQRvnqBWZ
4veBA60m6Ki+KTCNv4hwHhAH1eb6q1TqIRo00EbsLc5r1n9F1cv5wVEi7EnyUkNe08qNlxBtTjSj
e7vUd7D2yva51CuKgUIL/plkyZYHBUDRnnDIR1VXe1BG6a+UJ+FXQYq3thiUKtmwAEZOBTWPb2ng
XQpSuIJxvrjVAFuvFt/WszIw5WDy58GKXyvQgyF10SkJHwC09sZekqVGvvHFl1O7/uDmglBCL46s
aD3FthONFbcQEOMwj90+T/caZWVUw1A7LkTkQZC6EYov7WWougTiD8+gdWgs4qij6SeYZd7Obg5A
imY82+P6ifnoIq4mtijR0xzj4Jx3jxWLJ3pvdwjEFUBEutkNwmBrONNDyz8HiVqa8lXODig3Dz0o
N/6iW1Q4pWzTyJQ7n5Pi0zRLyMlOyF6/zVZ7jK0/zmi92tW7WVeupPht/6RE/8yqkUHgYsONUhfR
D6Pb0z0HS7tYBKVUP4ka665X7fIQOn17I7yeSxEzDKgTpNvQsQS2vdraXFn6RDVdwd3QRtLOFVXN
YyKbVGpWPf9t9gZ7ml7oqPMXAdoc38ZaoQ0SJ1bmxXPZfFKkcq4PEZtSPcCSQ6kXYQv9S9Gl6LJo
gvoUN6xBhyKmX657gG+Tr804tK+x6jSzNyaNbLpR19caJLG5QvfYnpV7pZfLOzU0g3ezxc8GBRSz
+xmblfLHMrr8ZRCp+sVCv0o+0vFXws2IbsoA162LhmOEqzGqwFTFR9cZUxNRvVyni9gJIWZObFak
O9wjUQoe7aZ0rWZ2Sq9KZDj/altN70oxOtGhlWyn8J1O7/Zs4dHEqgyRUk8Ic3ySZCMOvAlh7tJD
qLf42TR2Y+yrhqbXthxFR2AI9DRybVomOJ5Uav5dGqqYHhik59bToMY9gFvP/iSdamYbJa/S/xxn
kn6NudANZG6aHkCVZuTvpoVDk4tmXoqwbgUVaDfQOAJDSBNqO4og+9HQiWp214/NuXoFLI//k6xH
HoSwsLp2iy5C3nQyZr8NG1fIyOWqOQWr0R0ROta0BwWEV/ZZDR76rj2kTbvvLPGQ1JMXIpvWOrfM
8s5cBUkDeF/AqKGSilrEmnyeaqHkOHMgfGh0d5HUu46zRwDLm+voAJHLy8NkD+jN7Z0fUxpsrfEx
D42DUpubCi+94ivKRpvRNt3UuKUxolxIiEzuSuyQNDgPZxSE3CQVaMNy9tkq28Xno0+UTWgvrtPt
L6EAtQw1auWLsW/zK6JVJcnhTgaUVGRoJ2vNP779WCnEohZXK5ZrsWI7DRx1g+SiM+W6H8zN4GG8
g7SgXT/BMXu/sUesCxeVRQWJnQLIAfrfapOUep5qMT0pX5llLcFkwG47EI1DqHpg+Mbu4CCP9inX
tPg9CRAGhUc8HJ3EQQ5hQv84kNLWJWR3X+Y+k2BrClXuXV4JL4mFFHdfaKiK6bgkmFVrfBs76g5u
m82ompUoXPZDmL2njPlfZWDdNclWS4+7KMrHpSjymJRRu2knnQ5OodbN85hq3Z6L72cw6dkOPNXg
YwSYfIGKFjxqcDbuyYZiFMcHa4w4XTnK9/oIEKCswniDrEP+qGkQetG9VA+WLMx8J+jibXUwiJtI
7UrPZOlfi9KCfEkze1M55dB52VBZ9PE0fRuFZkureZg8Wxt5enARP8WzhkpXMSJL4QTx2LqNYwjf
MJGac60+D0P+whnfuzJq3mNjNh4wD263qlXqvCHwEDw6c5h7TlQWHtvT3MmiEp87m2y5GOZkX9ea
ee8E+nJMpsmb47y7B3GUecrEcneBXLqhsMSrXdv6g9LQ4s0g1KOyDjR3G7RR81SHpu4aiNWyg4d5
2jZVo3wvsDYnRsWibV0Fp4nH1gkkmrM57SAjdcwvqhRWHqo32T2OxoHfoHi7d6Ko24d6YWwjLRw8
M9XayNUrId5rBVFa1Sn6x8ZETjUcDfEy9XG3yRB63+FqHnt60xBXE3iYiBIKFzLqwi4egl1T8/p1
ikLeJQ464HkaASw28upTrgT5ztIm+9A5arfHRsE8BlYh3SVVonwihR28JJBULwha6bu5GE+gpjz/
jHiF7NBSLeuNZCCstpMdtf5B7IuQ86u611Kkzi5MpKeirsvxMGFJ8VNFnUxHFqxIMZRQGKeUwTmC
mf9doFF/GCy85GLsmFQPze0k2qNILbxKW7JHJbPjdJ8WWYaJPaLreE/3CLQG1YBepY4e4dtsipI7
E6aB1gyZm8ip82cGjaZsJ72L6XBO4YNslT2gt7J/TE27q29cBRfC22IMYwAnAenLY+A0nkToE0UT
CbdvDuqfKMCLpjQN7ljzhmbnhQzUIAHVSLMhHJGIno5jQyGHtFHPvj1OimtrqTrcBfRoO9dJLUTD
edRLL22b3jLtOnMnXa6WJW5/ALWRUFllWrKEnmRQc9VV9rDJeoNs4dOUOkcQJ9usfpssfWMUiyj6
vQ6CeoQAhZYMwk23ahOX79y/fshqBTQGVeGH8kMW1+f6MDvxtiyHYxmo/pLRWD3qQCq90wzoWkPL
JbA2kV28DpLmWc13SdxyZr60NOA8l0IwKuMI0i1746+6Wj0itVeGoeGrwASkYxTlEw68VRooXsYm
nLaiDarxtxzp9jE0WuVNMtoU/95CGqPPiCUL7TWHX5+QTDkdrDW8gf+ZRwnYiSSZVuEiCn3GjNFV
btU0iE1fnsb02Rpl5akyouqtzUTxj9Cq5WYFgkqiDNd9Eac7XQ1Vq60wEJnul0koHwu8hHZIChQw
3m/pU1y6WDF+glkEnR5w1WrdkZ4lpEmy7qPoUP3SlUTznSk13vKmyT5Tt75RVrh0xNEAXPjuHPMz
q6kqm7KqkFIDnWszcC0MSbat0isHBFryr9eThotDQb5Ddg7VKyAjp2s4ZeQIPVoqPrq5pbRNJ0uO
j50yW6iiItJ7i6e1HJnV64+y29I4pBdF+W1Z6L82sKSP1B0GXfOtOtWcXSy11qOQOqXbF0ocdu+5
gh/Sxpo7adwMZmL9uj7bM+yyTokYoRFeVhBwLTbo6fiBnE3RGCoyhu5zoO80BITJG6rYmTZYkFfH
Ujf6+ygZm+eqHrXOmyugbWjrtkA4rv+UD4rYyVLABuR1QRoNknkRPzn9KVrd5ENrNAr6z8jPuWbS
dJKXIZZxJ0o9Pupy+hZRj96kmvm1Lsz0E9ZZ87tkJM7GGnvpIQ2zV61CiS6QJt5jQTD/hqfR+ZmT
aa9RORibcpobUESjua3hFAkQWoFebgaDHNiNzV4LNmmX8DQobBula6ur7MJt+BnfzS5LsEzQckRX
ukadP4PoC8FUN+b8X2/Oyc8+L4cnyUY5nXxLclJwWhpKOyDUqmM1O9qdFtv5Vy0L1XJTjrZS3ahV
rM8jHxAsh0JfmHbOgko9XbtYm0CODLXjOzuR7u38vsi2+vTl+hc6kzBZj7KK/4Jb3uwnxAO4/6pd
v5fe8q15rwlPfg/e5kfpXzfneryltfPX4chjoxZApRaxAm9+rHZG6DroaShut5d+/T/SzmM5ciRJ
w08EM2hxBVJSy1IXGItVBa0RAfH0+6F2docE05jWM5duszowMgQ8PNx/cXa05ct+e/5Wo314LCxW
xVlYevRo/A28cPXZ5Cj6xjUDpi+e4ofb7hIszueLus4qllH5+BAU5funk7HauV6Cf8n1xMPJJNsC
GX0xe6xDiuyKU7mZ8nPlppN7iFo7xIil2v9BhmbSJ7Uak9Q7Dn/m2176+vO/Jljt8pfzq7ruvi3T
ezvcKpw6QEILgaD70ZwC/Vr5Gru++Zq+ADfB2unzlVxH7vVQqztJFDq6dgMriaDfDinEYw3WI0Ke
+PNhTs0IqWcLUeVF6mXNda+6VDZFxKHEPWfyo99/l4+vLQLmemZGp07k26FWwbkoDX0Aw8Re6RdT
cmnEZ6bygfv49/C9mct6dzJ3mnV0XJgLn5jYU/P5zRdmXJuvy3zOvfzPzWe1Q03uGghDM58WROWI
em46HD7fnFNn4O2Kra7TtMHX1mqYkNVfZMZNPIMSPpNknfxg36zZKgh6aQ1FNGcSjeVnL/Uu0jbV
rt9/Po+Tnyn8rMXcg0uRLsf70IdTekVfuv0baoc/6nO9+7sv/GcZ7Px3emrh3o63Wjg377MhyzoP
Z81rM74wm2MR7v7LOa1CXTLNQmkGro8OVyBHx3GoVmc/GtsDWJVtWZmBUTo/NEO57DXzdu4KI2ic
c3KKH2B0y5l/O9PV/oVjXVNDYP8Q5xF41TXHefRSbK3GG1fC1yrVyzoUFwJ+iqJV95X7owqzx9Zr
NlVYPPblgMp2F2i8dW2lQbXTq/zKWwxW5T+FnKx/6er6m0XLu/dfe6LiIgOI+dyenNn2NYG0HXLL
GEaOWSzijUO5ZNKvxnOSoyfDzJslX8Nb9WzgfFVsvPEa6xuu079XOf+fnwkz1e7sVb7U9dZX+dsB
V4GzzOrSxPfzX3GNqydUCGoA943r8Os5os5yYD4bbPWpVlYWeYj/eEfRvGIF78sSpXr9yoguQnWX
9WfYjR/kM/73VIALQnsIqtM6TVFoFBtmz/m99A7LHe7itHfbDEzt74Iqv86mKKcPyb9HXCHyCuS2
0nkJ23n80NrXkfHlP4rb9Ov/f1L6+3BnaMKYGrHE7WyX2hgZ/cK/4vPwc24WqzNh2q0quokhWigg
5cZEfmPI7v+7Mdb3adlFSRcWrFSRbpJZ9UeR3kK0+C+HWZ04z4gE1CGmUsxLsI6nH8XZysqyqR9P
9b93ZHUhTMo8u0PNpmcvXHTyUez/pgbm6/xc7f6zI2ZBnuWm40m6huomFV4KWs/1o8TPnnGIm8w3
zTMX98kD8O8x1ghWBcI+QZ4xsunWnjhj+O4VL58fgFMZDpqT/zePNXh1CjXYnTVj9BRTjR91/E8B
e1BtcU2jWuBQ4YG6uepouNBigAYX8hgbiR92N7GRXZmZeO09+acj+GTW8DWO5sfPp/VXf+PtaWBY
+ifQ9bC8ox+rrq5uIwLB1ohqPE5xbKtBodT1d7UAkfgS8kobtlGDL9VWgW5VPdZIboLkG+ep309I
QDT44yByq2GHFj6UZogjHYXE+Veeq478lnUqpXPcBkT6ajuhhShm20TRY6xXU36h4C7xO5OuVx3a
edQOtuKBPcYl1Z9mxfjRg7iuesf+4daOggsYOjrORsGbqtjkqNyWga1CL8JotrOHbRxO5swlrrgk
n/ZUfMOvA86WVSvRdz2bZRb0Xjvc8JeyfBtPdBP8qhzj8KoKneKPG/bDZWGG7pPSTfovXc8X9x+X
KvlRUePhqEXVhDmS2c/DnTpXXhcoCLf/tkaJZJFuyBwDVEHTZu+hdRLu50hW42ZRHs2ePt+rD6kj
ewXWnSo1ZTnek2vcAjolXpl4mjy2orP3CExFv6FXyiYwsQj0fCbd7bs0F2gs910zbQtbmtpd2ley
C5xwcKigQHMJz2TmHypN/CwHUT7KTZjV4Yu3OrkJBtusUy0oFKa1cpmhBRNe4nIbGpsyi6rf5oys
DsWYIuUdBarXLkC14yWHc6p9Bvy9xK7VaV4KXvwQ9IlRiF1dBVCsvTBvE3m06rzf4CwDBQqTplfp
0jsuYXyc6Ryc2hKgp2DDwLsuYh1LsH1TyOgjiFEOLhZsSaK2N1nSpHcoB6u0XjuqYZsUYcQ7dODs
/tIp9Cq5qOYqD1Qturb11tB8B0eqYvP5OVm/Y3n6L+2SpfYHSNRat2GtXhVW16rz0QrndOfU3h+9
6VEGnkJnNzmJX7k7S3Q/jVa3zoy8fkH9HVlber84bCAqusprE4R0yJh1GilV5AUAJ1gAPa+DxDDx
+QizaxH3Z2L/Oi4zJNusETSRvPjId9dkldtxaUxwdUr7qqVoeFvLItx+vqTrG2YZhe8JWgZIeCwm
V9tcicjFjaFXj3GuiAAfM/eiKAZjm0fOfPx8qFMTQqida4By/0epGS91ywlTN/WImS/9DEsr6++l
iNJz4nAn9mrZKQC+ZJVoiK/2qlRsTxF4dB8NNemPc4R3qyu7kQAqUwTcBhjEIN7OHJC/KqTvP9BF
NQQBmEWfADL/KsHJS+CxZjJDpgU2LbZRX+L0kXo63tF63uiI37teo/gUlro/dWRWMphwJAzxhdON
ryXmysLHFkbiMokeaBRIRN1dvxed8RAKae0gDfd/pC6SemPZugj9psWtyQdv6Wo+7STXPOoIF7kL
VRQ2Nlh1BdQPjpdfkOUeAFj22h9tLG69njp1gtOe9GvI5xrccRDXXTlr3+cpB5dCa1f93nSZfTU5
s/7Uqlol8T63ByD9U5jVqBQUxl04aF0UjOiD3LnzwOxi1ZXnEMwnYtDCTsLzgdq6AZpqtZNIrkDc
ZCWOlZaC+Si9YV4cjCkSBm7WRUrQdWGe7DTTyYFFgKwNGg0SgJ5F0Earmte77zR5de6ALcOutxqd
OrqaS8+KR9v70IjLkt15ZTaDGB3t7Wx0ww19/9Clxz/Of0qvybA2j2fZ++0w95dNmhtnYsOHF9Xy
2S5D06j7Kya5Sm6EWZuZ0kzzMZ5yvKzqoc7unNBUHtsUDVQaQWjl5FXbDFdYag97VF/D30nkGF/4
PDXDd4XSo+6CcPa5EL1+WcKygku2/BUiNRXi1ZUZCYmrcCgzRF1CBd3+Rqkf+ZcSyJBeH3InSi8j
J+8vuq52zhRr1lfkMjRykHQueZNZNFjfb4tT0SUdbVgTxmIsgw27KfQbhBBuw7Og8JNDAUCnhc9u
f1C5K7K0iJG4zY4aAJrDpKdloPBNBa6ECpy2kfrn89D5oRzxd27wUVEYtqhOr4mb+QQ+tu2c7Ji1
9kbGzoVhTzeJUAGmhHdhMb32RaRDnLB3yTxey0l7OPMDltfs2zO//ADIviCkl3NHTvR+cWU9ZlT5
kbKzwt7Lbkqrz766oylD4IhO9zvSQ/1KynQOgxh8y2vR2qEeyEGhQ20KNwfAmOjGmVrw+kL5+5sw
R/5LcQDItgoPSjkaxoTF7HFSFGfyPX0e+v0wQPA7c7I+9OyXkSA36R7d40XgdDX7ONM0J9GmnBgL
iC9ooExmV3mCeJIv89psSH5oiTyQIHtP6jAn81ZL0xrlNreSTyJsF23QsnVAao62sH26p8p/QI0m
TfBIj1AOgYm1ShABMSVyDAf4bDL2Ah47pj/1zTkQ+zpd+LsQfyEBy5OKsuT7Y5DkWqlHHuSrLomz
h6mxHQi8Zr513Njefn7k1tf4MtTSVSXRo2NPr/D9ULauAIOILRw/eqCfOQh3XwEuHucRfuxzA6T4
nCDoqcktsGD3LwcJVML7EfGsqktVMiJ0D/1RY3etTQJyfPJFE43n3qf8sfUH9Xaw1ZEyPdHP4WhD
i1V1hOOoV0xOjUBnmvmgur5+vpYfvDmWxcQNDA4TOeXSdH0/NTufewQD2DcUc9p2Swc/TwP4M9yq
UYsxK9DatrrDPlWr/KH15KuMmwnzhrgpjV0Iqjb151lzbydWLwsKaVeND3e3ocTLwMV1okoDMh6S
J3gf2t8VrLBeaATVYtc3kW5ctXHonAN0fNwu7pjlaY8PHfJwa9G0NFJ6BDgTpO+cEWKJzfvQwhU+
iyvfjXgZ+p+v4YkYjCcrL9S/2lqLIcb7NUwFOZ5Ve+lx0KYNmv+PJsIgsz1fuYp3NU/zVrXLwveE
OKZue+G285kotPz99yfm/fircNejoZMLT1mEtvKbmaI/9Sb9R6vTnCjz/2AsZPZ0nn8eX8NaGzdp
TI6LbqTHZrmSAgCNEHBDMYIxmOZq+CrAakZnysQfP3hSPReRKoQ9MVRa5+2KDdMox/79qOlYjSW9
xPvdLo6VRyLViP7bcJYIxXk5saYYGaAwAu2KEtVqT4WdwtNGuQJpmnwOqiKSW5jX7V5EpnmV1HH2
pBam2LljWl3WjhxvSsSZAk9G9c08Ke4mQsaejk/dIF1EDPSLcEKM1HEp2wvzi1dqxqU7G2VQa4p5
sOqofkCRUkd4KUouYGGVu7m2u70qYrEF20+4KSA/xZHVA0U0xDbEBafBOWpo7kYbMMncts4V/els
8pHB6f2+S0DPWWW2HUsq94ivmNt0KI3fCcC8R31Oqps5c5UbpcvlvvCccTOaojuYva3teqfrnyhw
t4FCjh2kGLdt2qGUG1VM3p7Ex0CmybS3bhkqWx6Q7R+pKfFGpBCJGLa8d0KqI77GWdnIwnOf+1KZ
ryfXqp/cRMi7GYHPAAKTeeAV2+0q052eoknwVEgnZUHtTBu0XK29rshHdIXaTTk2d+5gjRCwnWFb
V/ZzmnW8N7Q0D9AmLG4ZDuPqTG8e1U70O9PqI0xxRjOADaMdQUQb39wwV49qrXRBYWbNhsvaPXh5
gh7L1ObbrLOsjV5QHK4mhI5M2pU7W0EMyDWVcmfqjbJXLMVG8VGmXet7lMaCJprrMx+X9jFJBhuJ
gC1UcByueA2/jyQFisZZXmr5sQFM9bWOOvGbKzCe/LgFgetXclS7Q99jd3dV9mHTBQK+Y+JPJdif
vatEQ7rNa1LtvZrMXhmUoh+8DQSLoqS5R+FgOzZjwZtxSM9WvU99pH8p7IRe7JPXJZgQLLJuz1pC
Huh8C0PxyKPxl2ZOu6nAYFsmZx46J2I8AVeljOviY/nB3gQ9pCwZsyE9OmW+wXI8DlRh6xstns9J
cC5rvo6ub0da7UmKcrSJxFV6nOxmOJaekVzCK4huYCCONPxoWHx+nZycGQkbswIdiC/z+zMwFdE8
xlZJ5HFn+rSFm/tzayV71D+9w+dDnQhyEIEdiJMURQx7jbGkoA32sSZ3Lwcb13LsccqJTMPkDq88
INIHLasHdxd3ZfWKT645PYLXj6y7z3/FqftzUeOFFoVc0MJ/fj/jqp4LIb1JHLWui2/LCUEp5BAw
kfKcZJ90s/RjN9G2LlLdAR71qF7FhLiEatGZWs2JpV84h3x8iyDJB3grSuHDoHYqr7cynX45UyH3
htLZ93LQzyUNJ04V/Qf8JSgkA4leJ7EkL51Stkgw2MOs3PNBFVta/eNWZnb8APAnPfMkOhVZgIAu
/mFIqn4AuUqZJKNZTNyadnXTAxIIwGlBgcDHssZz1YXd5femM57JjU6sKA5Si84yiD78l1eZs6vE
Zdw4sTw2YVltLV0EZVa1QYyB3pkJnlhQKJW0q0j8oAWt9VvxCMpMTzbkWCMFlyaWj2XociF53Y9M
OWeAdmI1oQouQFdUQgDzLtN+UwMvqlaTYxuKozNrmyZRfzidUAOtg6JomuXOkjnvfsVIgs+/lFOr
6YC/pq6A9RcA6ffDWnjUaxpG8Axbb8knr0JZG9D51HPWkR8aHItFj4PuN1QjKsCUF96PZGuI5reO
JY5jb4mN24/jVkTjfCPD5JuTmkvuobVj45NVzxvTysjI0AvPz5yej+/45VegAgxSGlmv9empFxg6
dSNaDZ5T7u1pyC87C2bL56t66uRQluJw8gCChr1a1dmTKLiPbCYEiGfYJIFQYUvXQr80c+/752Od
nBFYO4q3iwDD+pncZGUZzz0zAhU8b2lZlLvWUdyHz0c5cRczj3+PsnoQzEbYDbM2L+vmPZeK137l
4CDi7szpRaikGuljAenp80FPTo2G7SL5BvR5bbLeGSPEvEYVx9kexp30TPicOmYSn49yYrMcjO84
D0CaUNxaVTO80oGslLNZmYmHc6v5kxkfK0u5VrV4OHMdnPjK6RUgUEUlF0e2dWttHofWRA1BHjUk
mzKkEEQY34Y0smItf5gQmwuL8czlf2IR6RZxIS/PyYVn8f67y6XdaJhkchUC2Efhy6m20Vi4Z7bq
xCJCJARwRQWFt/96lBH78QQ+GidezNMuwznq0YaMcFfO9r0mzHPArFOTwhYegjXbtkilvZ9U3LM1
hZeKo5KkIbm2M21ERDr/+ck4cehpyS4HAxNjssLlV7yNyXPUeU09iGOuZdgTdD9xi1F9a3AvSplv
Mp4nZ47HieyJAdkm3qRUGtaXwNIIpeXQMy1pFIg1Jfj4qQg6hmDXD/U0JBv6KsUGC6lsN0j8Tj6f
78lNtJBJp/OrQmBcXa2lpoux7Lwe0nC4VcNuTxc/uZAhnZvaNs/crie3EOsJopYKVnj9cduNcN3S
jsXRKoSTI7LXCQ3igWmMZ976H6849HS0JTwSjD9WK1VhqIqiatys7mBsGl2BbmBl2gWIC3nmNv04
J4ZC5oRgtZiIr/cvkZC61UGKIzqs5UORla3f2aK+/3ybTk6IXAElC6om5lozEhZ5ojYFUAFXa8w/
YBRMiahB5t5YQgunM2CAE4NpqPaRASElQn65OhMO5Zgo6ufuCA2mvmi7Nn50yOmpicb9OXn3j+eP
OPVmrNVXneuVhIvFWHLGdDdt7K9eUwZjrKm72fN2n6/iB943UWMx6OOwL8kAKnfvv+4otptM2u3M
ZqEvozdB2N3mAnMLZKndeDsRxlIsJ9shyJI64Mu4zMp0k6vU3TLy3M9/zYllBmpB953chCtorUrl
qDHd1dyGO6hF5TZJ+udBRsmOl8O5GHNiJFQ51cX+AYFxdc2FGQuh0biroRiL0dw0jUXKHo2w8E3S
6X88KTBRpJVAWnRGW/b7TfwMtQrXpEKfjm04WJeA8nKIzAWOoZpRnbnEP4ZqYghlZwzo0N3gdfB+
KHcItT4anelopdY+S5zvIizjAN/43SzkH6XWz7lrnfjUeWZRPaFJtmSUq7PqKqHQzAa2dwcrO5Dt
VLBr7jnzjBNfBEQU1m9RJ6Dxs7q8Zz2Thea141GqHsYySDXvVQAHFxM4mE2olee+9hPLCA8X4Qhw
L3wS6jLrNzvW5AxoK+10jKYWuUfd+C3qkEKcYwzbtDCdCzBVx88PyYmFZEgaPOpiwc5c3w+poc4S
K141HV1ZveqQyvZej1zQ54N8zLto6rwZZLVbeZOPdcVyHYvIfO1mb7pMiw7OqWGMm7Ipu6t6kPFB
jbJ/3HlhXI4InwHG3h96qRHMZFS09fFYmMoXZ7Egb7p4G9dT7o+J/fz5JD9obXEYGQ1ICK1T3eWF
/H4pnWH2Rvhn4xG7sh7qe5jd4avcHybMdJ5sGduxb1V5+720Svu6yKSFIFFrPMaNMdyXKLXfF3lS
7fMijKkVNz0V1ci4yiu1eoy1LLs0+rjrAtjcemA2TnaZOeMAMiruLutuRHqhjxpn8M02CXehWai5
T9U5vAYN1PouiMKjVkjtoqBGcqeD6XhSxt5zggZz2PQfVvKAKtCXJI7CVKAQoq7WoVYorqilbhx7
ZXJ4d0X19BhBWN3FhTzHX15/octY7C8lCV6OwHJWY0X9UDVoXJhHPHzGzu/nZIg2uW5lcSCSNPmZ
NU6inrm61p/MMiaXMYVdtppqzyrYVdmE52OT28dRr519XJsmfbxB8z8/TqdmhjeRwxAUlRjy/WmS
IYzJrK7tY24NyENkVR+I2KgCPdOpA2dje+a2+FC0W6aF4uwyImeX5sz7ARVHnzg8ln20W68/KFWt
+xUKGA+9gTSRHTXguFIObl7F2Oy6mLGrqWagBYWu6eczX0dBfgiJqcmbE/Y8aKAVsGTs+ClGptgg
Xvr6VYx9tdc0UX7x0iLcF2ofB32qnpNyWjbtbVH476CoF1MphFqNmsH72XuaIoeKh9XRSTJ50Fol
3nW51d7kKdYFn8/vxPlZVF/IiIEYUJtchVwTlYJ2nFMHIwetpeOsZ+Il72Y06z8f59SO8p6hqkQh
xAD4vTqoYCXcQiTSOaoNa+2b0ql3qkAKIUsgCTWDA2u0QLqliwescLvI3srOdndqJJ0zOfOpLeUz
Xa4ZwIcfsEK5jeah6yX2MekGM4hMaR8ap7aCNJ5/DIYCWbnXxjOXzqllBgi34NHdpYCxmn2uOGhj
jYp1lOPofBtIhvyiidUz6NkTnylwFGe5rHGNoYb4/tzENPlSxOb4TFsPLRUbczQvUqZNFmZJYDjp
WerD8gfXB9UmI1kqvxTQ1qlqB+2uETjfHLH/QLInBGeyTYopDX0Nlz3rMgPsJ3bdhOgW3XurhClJ
lRWplkQOiAaRJZl+SUXmXLxaP56XD2gBSVkAOEii17ilSNXKSAwGjtxuuMgUjfLODKtuG4GP24Oj
funRvbmycrUL0tLpztz0pzab37xIWdD4oJz0fhsGuHpuJlw0GNDv+VIPtC/B2evfPv+iliCwXnu6
GYArSLSWbtX7UYqwMuPUISbbghRiLvJ8H1WjmwHRzKaNPuK7WUVGHQBdPidi/XGC2qJaueACFijE
moMyx6lb5akDnn+Ypdyix0QxGkaCPGO8+fE8kwMaKAui5o/2wlpHptWy3p56RT/W9vgbeBCiS9J+
mhTD9VF5OWeGcEKYDBVphPMAOZJ/UhN+v6JWFsrWHDPjqJMHzr7a2VN5hxAcmpfVbH8nX2vyO7oM
869hypM/4FpMJXCUGUB2Y6vKHMw0QPtt2hiYquReCRYE95tR9wdXrXLfyE33vmvkhDgmwH71TG2D
D+7DiWC5kPBH0Jgrk5rD+9/vTV1aUSgyjtJCdNvry0ve69s645lqDjV0xcGxr5Q6N28tBQfgCXPo
ogIozGwwWIa6di9MvImM0jb3wILu46F/1EJRbgt8VXe9mkkg/8NPA+jutvSiwu8tzHukyPXb2fbk
NlILADuaVKxNbUMQdZP4okoKY4vLHb4tIS/lYVTT/YTEIsqCibrJq1z4ndIgMApxZZsNst13uv1Y
2c1F4eEXRePosq2WxkcCWKCa7FdKc1hwIJc8GGV9g4WTtlGbRvc1xbnNjEHFwEi215VIIt6W7XXb
9N/TqBuv09j91arFJS1WfTfBaUP1Uy122D/91uMq9C3pJX5s1Q22M9MPngDe9RiGP+Y4/qm6PSo9
Rjf4oQTxO8htnMTjFrDKRTMO9a4G9Fm18+A7IfZVaJ662zlHhUSUXRKkKKGgGqjspWpfIO+k+3M6
Vbus1tu7wR2nHd5ynR93VbZJ2YdNZ4Jw5ileB16YPs+6qxzLmcbpaNs/Y+mpB5Om6hNsgWFbhOUe
tx8QyrN1NZipGigx3By3ajJMb2Zn01vNE2gr535ZgL5QrgfPfnWs7mbuqmPTy8lv20UQtMNax4uf
mjne8kHvUrXPgzjsZjClmXJwk/ylxGMoT5rwYQLm7nsWrKoowQXFbe8ixT4Mg/gGnOsGU74Zunrx
JxdKvLXVuUMeTrvK63jDTrl7MymhqzWJuUV19t4R/ZfEjW68MQ60pKjQELMpZGnh3qmqyO8qNMi9
wfpjlu0x7J0Xp2wlwK96X6nWZVE59nU1Nfs5VXayNp/jIseYqkwagAyxdWgSV4FOZaPqWFguLj3R
DyHh7QhNyk3d14pP5iWvsjb9CaBVQy1KXExZdgVQ/cUdZ8OnpvuYJMgkxhG1H3VQjU2rA7dK6vpp
NklXZJF5yNzm3VbgHrIbQ+cgGjkvUHZv6wgBYSOlDh2zJ74+qC9hnxiHxkUewwglqxOa7WHQXFzK
EEbxkzH9mg7eTSqcX6S1ti8c7UFY0yUNlg158rwrB4dl0Gtfor2HuMo8HEI1kXhOx5ofZ1GgWOZz
4RmvTqehnTJSzZFRczdpY3dQmvlysDAOy7rnOm68QFdbNFo79VJGWngd1eVD33XftEn9IpvhK1VF
pPvxDtpmmEX6Wosf7+jEUF1AogUQa9H2E+J7YshL5M1uxTBdQH2d9lLoh0ipLgyzaLa1DcylMBba
UDwEWlb+mET5AH1lupkL+WojwLbVS2xd57n0YJvpw+J+hSFctTUccw70KG+2Y2pfJJWS+nEYx/u8
bcedg/i8XzdavsG77BtEeBQanfmREuz9WDhHYQtkoDvANkrBm7IP6+vMwgosr4DJiSq8VswEfZJo
4KDM0dc4VH9x8/xSXOWLGB396Dn5c1LIFGc7me96XXvpGoDWOWB/wwQTls/DsdCiG/7B2g+2cmfg
1+jz/GrIf/Jp3+qV8ezl9nCNIRTWYPN0bFr3zhpK/YY36vXyzHZqvcTEVn4ZGkVsJiX9DuPtJfTm
3kcoD+tVa9qrVnmDq4y6MVKv3xKY/tTY413AaBW3xmwtDnp8Iykad3NjBwN9zn1WJ1daqXztLHcM
msqJgjoKHYyx8J+DHe9x0pzFrCz9YSnNpWVFP8sQSOuA19jes/vrzq0vVKM7TCJV/TwaHiyvfs0b
OrGJyTXWVu1rZKcvkxG3e2Dvr4beg1HRvT/C026iUP/JBQhLLi6+RIrzrSjtCyvV9U0FH0Y27XWa
2T9AATx12iQw0vXugOWDXZvl8KzaIkGT1kYqPiUVz/L+R2KPjzT/t1bvPlkYYW5b4o8/lOZ4ncn0
ywIMPxCf9J3V2uLKia34Kh7qEVJJ2FwR5AWGcNRvK5O/10Sxu0GDEm1rXl3XlJfKIHOUx8HU93aI
iZcotCcnkV91ZTx2nOi+dKMLT8hHJVJvqE343tQ+cvV8E+Zo+nAoNx3qeVasoT2ooOlstzVCW5Vm
bss2+WmmWHlYwLgOzWDeNzM49BEIxlQXX8YEp3jV2TvS2/Ikw2IILatKFiMygnzazZAUu96MtskM
vXOkH7+1OnPcYEtXB8hQ0pFMjaBTYRmU0W3XdLdTE97aSX4zGRiDx3F3Vy7+glKVL2rvPgiPMNTD
Tt7xNH5qARVtaLxfi4rOrWpSFaXX4uOa+ZRQ2Rnb9Hlw6zygqv8ldRos/NCs2yqxsY9n9X6myUWc
8a6FhxywmnJypOvdxAXSRvN8YVXKja2ZR+r2r9hU3Lau+BWO+g9or3u91H8W04DEcqnsYyv8Sub8
UnR0s6pC8w1pPYSyPFhNceH0uNYNplv4gNXvrIhbgXTte99PiAcmFZaGzZ8wIqr3tv4CM+iHPhAI
6nDcaW2xNwUOhDNuGvu25GkBX/YAvPGyoRicc8FVFKj8pnEs32rcRzuzDThZ3EhNmV0PzvjDLGaL
U6jfFw2VsUS5jBQo9hLnjw3C/wevVy5Dac+bWXH1vYfTmF8bza0rva+y9u6U1EQYtrEfe3iSvmIl
Eks/VjMtqrvYiaMgbMN7Sm0GBo/6fZxVu5Zr3Hfn9mXMK+BJ8w4b1Q3p0GE0E1zm8CrM+uemglA+
WV4wSvNC0XQKo/1r6WriMCjKhVso1JX00jed8Leuhnhjm0rNt4KiT6K3iV/TSbiEQ3AbZQsdonIu
cGcuGGlwN4o7FHsYd46vF9NdzNvdT13rN7vm0gjobqYou8e5IuBeuu56V/PJi+vAMd093tDSz5Xo
j2vAc9JTW17nHkbOeWTrwZCZV6UZ1ZkvOpC7rI1yXfcWC2B6/X2ku/DM9BHRZb1PbmXRhbtSTX+H
85heZZiwbdKmBJre5zvR4BAvFJZ2IjKGueRqHnpry7vt0OJTveGxCxltmOJLr7STJzqp3606TYMx
j6aHRshA1GWyq+z0d9QCQTKjDpvIUUv3JsQWv8VCeDnCLwMI7tAe7St6A4sllJ1eKQKfUTmaqd8q
/cUggBUNolD3JPp1kKLkfMh7jgO2ZleFo+WvU1kNfqPAlNWFq/60yia7Vzpd7pIovYFq/liDRj3g
fip9QeZ7iUfGTS5DDzu/vNoOaWds7CFE98PzxCGDZHAsddPaaKFm7UWSf8EswPATV9sqTfW9lWW6
zTRQqnHTo8I/KBMPQBkFjk2Y7iq92pLYo06boXqq5g+zdH+GjdHuxjTm6qyt0J8iKbbdTKYyR+pv
KHd/6JbcSz3HZzbR5Talvb2jMO5hMzi7/hDNh5BW9YaKVRMMUu0uRFmA0tXtn3mbXsF9S/0qLZmd
VuOSbnmXlFJm8h7tdZpzz49QAw1R4mxH7Ubr1dLnTSv2wNmPWergHDkZu4g/2tjNV/D03+nd/rSa
Gtha6EImK6xxY7X1fJhkifyNeqiAZCYJSiz4MH8vkbj2I09/kE5e+Z4iCf8ma+NM9X6IDYnqWqU+
WhPEReEkt/OgHtpp/t26Y79pG+0Oj8yfSj5D1rfzaA8CLHrCGIMHG5pD/iQTzY/CuvZtHZA0Omv0
AfNdobTPVKp+1JF7WyNXuRn7QguKxLipwD1uaw2CMKYzT6J2vnl1PwR1k2n3HIYk0GvvPldQFK+1
IYWOqQGF9srmaCXeferW5F22Xu0VnMFNNzlUDhpDEORvnNzDgNJAbQeHTCsMZD/3gLKr0efC2kdD
172IRrkuZ2qEbTeBh+uyiJbX+MoShkE7KkkwDIa7MzsUGv+HtPNYklPZ1vATEYE3UyjTVe2N1JIm
hCyehMTz9PdDd3C7qYqu0L6Do8HeZyuLJFm5zG/oide+PYbVJp+dmvRYvkyaHW3p6irYOhaPiyWR
P/B6zZq8qZV17CuZsymt5kFVxZb+DurXRYmwhjYFEAQOk9cKNH1D7Ti2i4QZxvLbxHav0DWfgyID
NK3OBrasKHJsW1v8gsqoXRlWK/xy4FRGVFx7mI3VEROBG8+krPYplFQfBeNNprTNnZHhjdjIYpcb
3e+sNaugp5gOrDwhP1Y4snrS8I88RM4T5acr0jioCrmvPeXOqhvCHhRqtRx+jOX8Y+KwcbGEvxWA
bqRK8sruGvsaC1njKrfI2g3ZVQcwpVsYg+33obA2ahOSj1eHOR6xR1XbR8YNzIATy+H/V3g+vcYn
HWbjrp+s74VD0pQV8c2sMh9PhbdPO/2VnpB2r034L3AJX6kdNyxDA/Qa2m9FXKpXTmkOu1Rn6lsQ
fq+cIrsth+Kb1ejaVdtUnO0cYtug9e6LwErRV+r0OW0hncadHaFIZLuIT/ftbyVn4NnGpIa6cU3P
47vTMeyAMUsAaL9HDWitOlf061L37krGpVf0mu9gHF23dG6DtoyoObt45HbL1X2j9O6O5Pyx60D9
F/XINRWN36BNtD455avTjcOFZvFfIeL3vS1Yt/RmYb7RLEXq5H0no4zkbBdC7Q8pF7V7Y84aJH8h
7Di5m1yviR5aJ9OHDdEuTY/xmIl+5zU1MFqko73nMs9suWkAUFt34BlVl+JCTuYGJyL1ViKy13zJ
TYap1Nqy/dw1YS82apuYio9sMaN9b1I4kLEyGu2ffMiKbx02AtRQcY7YKPorrrfLxoZavTKHIfnU
jCLCHkDvCAsAtuNLvqAnfGSwg+wBgxeovxa+Oau+TjJqws7dRj9Mc1Z6R6gVTvmoVFbk+JYSKe51
OfS8tzyMNdOX/egot/jAOo+63mTJdRF55JTAoswLbc7TJiuoqwVJo8NSpBm4fkmosdbqiCxC16kG
ISLzbgYDrocG9DcYxhiHq1kRe2Nqoi1utvWF5Z0zXUggG8DMFqEIB9WV94ckipxa66JKhR0pZHLQ
ktayN6YXIY8+yMR5Gf/GFdeo0DhtMtm99FZT0Q/VBhpieZao38daTTK/QIh63A3wzuuNWsYEwcah
D+g7aYmPeFeRAMkhXjpbldslu7ACQehrgzF9F1KV2KML0Ux+MTbwBW0p7WIbtjAyA2pV89EA6XoH
TDn7YWuFOkIRU6OvNB4Kb4NPS4Frcae3GJVo6KaS8o6VCqG0GL9TJodfYH1Zqj83nUvOb6fZvKsG
Q27GJqo+geRfMBTulH2BJjT8zlyzMIntTYaxcISKO012NM39YR5Lc5NCdeFqCENvL3q9/zWi71pt
YAnk+6oGqiDE2N/0EBFaTJfmFvHnJH81s9FT9l7fDQ5tHKMQmwTDyWMphYmcI0aoXTAz1xhugYTh
rh4lnnsUgri7qWAqZ9hBy6jdfNz1PvPS6c6CoUfTBxjxGgXREePtaSyMg12FYt+WcX+bmJlxoZd6
OoBb1CkWnjvoZMNaU+3Bs/cWCdJwSDOPdlGC37a31xqw00hXxsMlw9ozfW44LYCEaTojLbxGTFI1
i8TOxHBQMShwPqdhqv+ScBdtanWPssCoqzC6gLX4S51exVjUl5hQwM1AaGXdxLfM1si1oTIPs2IW
VWBjP33tan2GgKyok3JrpcNU3TJPyhesY8xpmTonu+qrbD7mdh5yzZq1XPoRsbuVkdc7V+0c29ox
Vav8m5rPkMcadxjuu7p1k6CspnB+aBorewhD+jb/fCwQa3AA6GOFCmF82eE3YJWoxB67SRrjEMVa
/KxmNJcCpJggPX+8zunQhZAHfcJhNOticb4czzfrSG82Qx2HjMOoRriuW0p7k2h59FzSPnKIwIxA
Nz0mIYMPsre4iJM8E3KhP2LiiSYPCrhreUCrrXIwqLF1GE0sae4tu0HJXujoZ+SqkJaveHXoPkAl
0+IbfTLtz7JI2wnLIdEMmwKTeLgLsu3KQK2w6bZSN1Z2SaXq0c0gBWYcJTOB5zSxSz3AnDDRXg1p
FdqW54Qvlhjak1qL+rc2oDsd6COUXsomDQG3CAGlam/RF3pVR5AVm6HOvMqHqK3dt1qOnfWQd6ay
qZpGu6VTaN3NFgpUfpSN7qvVT1FLWVaGj0JRkQMzy9kpggkIohVYnSKSXTt30bS1NaUOHx3Ddn9g
+4kU/WDWk+2PDf/thRnxX/T16usAyLUMNk0GnM4aSt/Ty1GGCN9omlXb0PoK+uKqmbMnx4q23CNH
ug5XVWrtysQBAUB/WG2PMDgvHLczgcEkJ4RegtrAgvF4f9zgoeC9a4PCjeyentGUT5tYrczXylQY
qBhptP3n440Y/jI25clP4aSOKjOrMVgPzGB120Uy+TnFicGwpkYCyh3irw5ToMDO8+HCymfiOuB+
0PDLAO7UDg9lkSFD0qTDNlK2GwAn6m6avUtc5nOrWAQ7uNRIOZ2QMaQwiHlqCoYujjCpSV2VeYKS
XX28i+dWIZ6iIgDzl9e2CkbSy60xcqIRWeUqE1TtHgqKCZzQS9ZOJ+EAQ184NJQh+PqhpLQaNPeC
nmHftdFxtgxa5Xpk3o1joWyor9XHQk3SrWWGtBfnua7xf6MV/48P+nd91oWrDbRqTZdQFxmupjCj
I3Xe8G0KXT0QdfuvQEQTK3edOb6NQoJ6eigHOaL9oYnw0M1ZtodwGN0UFT5zzPa9oMrVeqdaoXUh
AJwEeqbqzJ0hYKkQZhmmvv/yOiPCdN3s4mNtKPIK9edFii+aHsfFT0wZUBqbLcYQ8Cn+2S1uWdlC
4twFkgsoeZXW1iVZfGrU8dFKSvGSKgLlX8twy/JfYwvrkDQj27Qg1N31tNuw8mgM0zA+pvFS8td5
uO/KGREDrH4PRjhcki86yalYDz0IPjxwavCtVoe1m109T6cxOToA4z8LpoD+YM7efR0zM/znc7nI
MwB7ZC3i2GoLPacX3WgjDgdAUd276Lc94Rlx6fSfeSCMNvj0CCTgMNapaO/IVtWx2DvSxpdX5O+d
L8esuGkxhd99/ECn6KlFbgmmEPvmIpCwhmmRQs3qEKnlUckxKe7gO+5by/lSRqnzWk3qvLFm3dhn
FDJbudBX6fY4m7B3sgs7e4Kd4neAxqAm53+IZC2h703+UzRRMytSFkeVFn/g9FoaVHbU70QbTztE
ksaNwBn66eOnP7coMW6BsnI7AOx5v6gomPU2jCOOxaBmgYIjF50hs9/EsWYEourTLYn8JUUpx+Bv
fZcB8KhENp6XY4R86Oq8VlknGsXQFk5bpaY7t8bewq/7LvnSNz04iiG0fnVxQtOnGCyHkseaHxKz
SrKNRVyJd0NoaAlD5nR6YVQrnvM8sX83uhrV20RZBr2Wcj12NVcDZZL40s/ZOG87LfdooA252WHM
GqooFneVZtMvCiWWDhl6N4HhjYubkMN9so0LTDawJrSsT95U1/fCEtmnzAMGEuiDjumYI73sp90O
ubJTnQEIg2YszFw31I1H3UhwlGs4vtGGCoQk3S7C2bkdtNaJ/hRCc39Fsz79KqwkO1pdN/zJtLb+
MjvlGDG01eKnDNEG7BmHCLvJQow5Q9cWXB8xVda+bBAP9FOQCr9Ko56YAw+d/I3f6nyT4on5WlTI
3G+EPg0q5mhDFf1ijFgxZHABZT84WubIxwwlntKndOrD/VRksDL0qVMuHOozsZ6kB64axF5wP2u0
2JCpMsQFvDy6ie5HBriZooZkaNMe3880CCrGQIE3fv34VJ9kCcZCI6OfD1CNNGGdy+thkTFG6llV
6zyUiXMXUonp/msusqyCKyghg8cz11HXpqs1NHNbHqO5BSqDtbGV+S4XWxt8/DhnoiGRCdiRSXoF
dnX1kWbW1KdarpVHtVSwCg7NSENRVQE4lGXYrF/IPM6stjDpnUXEwIAjveo9eeqYxUAexDHr9BRL
1yaj5Yw9mw7+xuwRmv/44c68q8VyCFi3DiHvhJHtDFox9o1RHEHrK1+YcLbTpu06T/8P64ARpa3F
rQybcYmEb8JrbraxhzVYgQNXbF6puWtfzUmkXYCJnjYUaZnxjhgg4ft9yrfre1BTeZUVxyRSx42e
Tf1nV6/CO1k0BcCTRJ+bq2pOvflK16iqfZoX4kftWvE9tRZGjynR8sLxOal0li6euQRcLhb6nato
WwCTMlCFzcl6GrHBaazGvSZKAleluFWbun34+I2ecNDJKsl9TO4ynT4SDcz3W0230CyUwcyPRqyR
zI1W/6LWDa6fSt78QILFwvPTqoWvR1MbtNDemC8Ul2ga547x2x+xuk4Vx0rcObTzI+wIhrvQW69E
C+Qj1Jv0AnnvXApBS50cjK66c2om6oZW3eJuSCSwUK8J0ko0x4ZO+RG+S/0zZgDP6FPXmUvNmRV+
RRu5VxjkjZYX+yqcDvHPkWlJBqn5Fgd050TpVwy4aGh5nB6LOrSCKXFi/JHU6ALl+TS2L6ssshto
Zi5Seu9fs9GInJDnJseFowVjZaqMz/1s90MQWm23Ncq6+lkLHCb9EOeDj8/YadQg/UTYjXaRw5Rl
/TVbspBxWrfJMXd7bH6ZXSr1rpOyL/b/YSGuEMIGBKOTaMgIIHUjIyO1riuTYb4+iu3cNdYll51z
m2moGAjCC0NJd11vNoYxlBB0kyNJTQNUyUAFqJFp9LIMtjZGnX1RSFoCyhfRXdjL0y8FADBaMgYE
7KWsXtVjeuymnZGH6bE3ByAjMpHe0xghRu4PaoVk7ccbeiY6QA7g1iQwUHICLX5/bBz4oEYzV+mR
Am+fC60dNqlDvRZMcF/1XcOUVAY2TL8rPXOi59xTWzyVi+qf7eoXBT2a0IyaceZl3vz+d8i8l0Om
zPHRGazwqLRjfW+P87wDvz5fCBDndhiZPnQP4BfS5FxdqeA6MUtlfHWMB9f5DtVYPpnAErYTxf/2
P2wv9AN4mosLm7POfYxegDXtqHGjpdG5kUlmXbe5aH+bJF7xpm2l2Pb1NEZBq7ugg90whXfLlTT+
/PiXnPtEeVyuQ86VcxIeXFqdUKZkfOyVafhap1F3H2c0Sz5e5fRyQ3uaoh4v5+X8ri+3rs30hGqC
IBRzsW2F3f4BQyCDapDPempgSvzxemdepUa1DXGJ2422yfLv36QRc25YYzjhxpjKsXhKVavey6ZX
bwpC+oV7+3RUy+2JQDyxhwkgeharD3OZhkdNQpBzqgoscUvO9tSHjfB8p3baGoT5IKOgyLvisy1j
Pd2Ng9E/TspYzZ870q3ODydb/VGoUYKuBypy+VVrIMPiN26SYIhcN5q9g3vb/tK0KIJyNlTgjOpm
kLafzNyfGPU2+CCDhBkE2moWg/3e6qubiQKi3DHyrfAvCpX5aZhciSAwzvELOquNlQtReLlK3heM
5BFsAxJrHGk4pu93vckTrUcNLTtOEiRfZ86hj9zaT6xfQxxOJEBiR9Ov5hliRtmL+MKLOAlZC+OT
z5ZXgEgK/OdVqFC7Qs6Fao8HQFqvZbItMmgGwjfi9IbB000jBVz68FedKJeGIuvjtqxsEqZogiCh
yJX+/sGtvrZ6GebDAemF7FAYSyvATNptL5VL0kHrL+nvUrRuYXbjAsio5/1Stl0VbV2UAwwnDAfz
UAUx5JjAYCUUgUq7sKfrxsN6tdWDxXxembHM5bIwvwaye9OY9teptTZeVr1kuvXz48/23MNhPw9x
iJCP7tzqs6XTrnSanPuDkitXMXTO2W4futD8DBy2+Q+PtlhBkzUgWu+c8PFrXD4p0seDBKWNlwgN
BcrwbSyZ5NeLImFtGZ//+fE4Izwd4RbfmnUUrBBNF0ptDgdctvm+c69Nn6aw9nbMzibUpdtL2sSn
55KYhKonRbb6t2v1/rD0WD/ZyFXUh6gAZV1RKfqlWf/B4+TCZi7n4O2Xb9Dlp5Ba+GYW85q/Iv1v
4m2oKXOfKiwEy7cKFNvubsNoTC/s3/nH+b9VVsUh07Cs9YquPthFbO6SDO8uBCUb81Ob5EyhPn5Z
ZxejL0Gvio4jo873ezdnMbrOHag0tzJealf76uWOCDov/fX/WmctrFbPbosKBdZysWwPZpxtY3S7
g6qX6ebjhc69o0X6CJ35RcJtPWNX6r7NlEnKA2gBBD7yyrLLzaA0yaVM9aTQWk4DVs8OQ1oOnr3O
kpEdBUZY9fWh6ZEyll/TxAR97QB0z56yftr2c4mJCmiPsDR93MK2Hz/o33C7Oo06WAJKPCp80qfV
OcmsznLL3CkYpcF6GPbhmB+GeLpqvXqvpk4AC2pflqnvONfZFN5X9NNwbwgsoV04sKfxjAyPq4g+
/JJLu6uMEuW/UdTaWB5shrpemigbU4nvyaOfE8u6lIicWcxGJYkCl823eQerAxtODa/EaQ4yG0OQ
zpqIWtfXwfct0Oqm9K7MJlbaw8ebfeYzAUPHU3KsFpeW1WcySgVPDwTRDlGpZ9f62DnbNJmsWxtx
3AtLnTnA9NYWpBUhDXTs6rWaqYkFUhpKdjMJb1ySDEw0TPX1nx8I9jDiKRD9l3py2eY3oUzve0DP
mSUPqTDDhkQl80roKKa2S5FhTi9EmTPPRKtI5ZXxoTBvXyWPbjU7Lf9UHopSxdPXKsYtMVvZffxM
Z1IjSKT4ZROe2bwTxrfb2rBDol4ecv3XBCUzcPRkT6MlcLI/DLr3cBQfwtn47ba/P1753PMhj89E
HdwhULXl+LzZzcLsG1wgEFxDAC7a6g0UJxwT/rVI5LDTlGQ2BFOaDGzdv25Eg49rItEmM4afdZhu
QcR7fj/Tff/4cZYjtoosbxf6u89vHqdUUqMBJNYdms5+mj3zTpv6wzS4T7NpbpAavdRvOPN1kUZT
HqqLrCiT9PfbF6fg/nMsag7DpAn6cfaMAFMX1w+KFs3bj5/t3FpYXDDqgdR82nqtTKZlZsKzmWnX
YrDkPKtFUwYtpIuPFzqziSDLuCMAesEQ15cz82YTacJVvQ6q7FCM4JUR2SFhH25EjhqvsEeUUy6B
OpYYtHprSITQkl/qNAD5q0PYofeZqoaOdGKtumgMG2CX/KZmrrQRfZv/ttSE4qTWZnkD12T8ihbh
dKHXt24ccUJZn3ST1JZydK0TUFui7OzcaA+TmJIgCicckfDNuK2VWjlKdUGV5UDttUu2zWcuBQ81
TLLcBemGvfb7vVbhZxVKNrYHPRqir1yaWA54QqU6a6Qe2FWXXYANrBfk6BCc8TswedhllvR+wTCW
URl7GORM0E9vkTCJbvu5p2AAXvy11LVLk+5z69E7pUlEJ/9Upk83SNLyPFUPZPjZDsjYLp4HuTP0
4n5MzAsPt/5ElocDCYFeJZsJ3mT1OeZhxZBMRDhcoYl/w5BwoD1DnVe72aXW6frA/F1qgbZgacaS
61o66XWjGcNMPbhwFyFiGJumMfbMSSPfzRmrOlP4HDfKhWbxSer2d1mOCbJXXLOnry/0Uq8CGXzo
7TFFiN3ZTxKZrch4su3vujc8moMRQhbMbscS1K4G0+Pj4HB2i0mWEPFAu4zB8/vzA6YgSqYCTHOt
q3B8e/NbpEt8AdriksrcOgz976MiRkU7dwkNq+QstxEjgrqvHvIa9yDfmmKxgR2j/65k9+QMarxL
JqO4IOiwDkXLoqjNATchK6SsWF77m9hH+FFMu+i1A7YH3QA3TYFLS69oE2NHv8naqQqKonT3admM
u5pk54Ia1Po+Zn0NvQybHrlNs2ZtOio02LETU0pQfZr+UubxcK1K/RJ94ewqgEOXpt9iLrmK8KlA
/bsGG09t7aF4jmXFVp/b8R9zp7/Pwutb1H6XJuoqrEPz5NtzOCqATo0rt8SirWsr6x9vq2UVtgwM
FPNjZiirN5YyxC8lwAxo0ZChBm9G6LcszWBUxylAD7LdYG56aQx65itgUSaBtBaJ3evrQqJJGuu4
vxz0xth5jtxPbTr4wF8uDa3PvSkdWiOgWtx3TsJMgWQ51VmsHVQ0Jly/AjlxM3JCnM3Hn/UZaRFA
VgvAgFdPUfa3i/rm4I+OkzojgGAWkpuw+z1PD9n8KY9B0Cdwz4RPBb9xs19Z7W2NRXoYcC9qOW0E
Lc68mWPNr20UxZp/BoEx0SYjQCPOoCVj2EuUePO7PETRslKx9APZfu8bkZ37uZM8tzMW7YWeXziy
J4k4pwllEmZ9kPGXduEq6HTdQh3H+QKdeLh+TXPIS3PrhtptUjg7abS/ElQ0QDF9a0zt8PErOHNT
AgwHbbHI95JuryJrhkNKUhaejqWDcittvQ/kZPhKVcPXwtjv48XOXF9vF1s3xS1Dug2CSPrBDAFL
+XoizMEXGRpwIpzDB8PpMV0CqFDWR6pWjFr+fXnLVsnVUS2jl7jKQlT8wVuLYdRBzXJnO/Z19IJI
Xxc0yA9iIes4aAdzlLjoLk06zny5DAjBaMHQYKyiLm/hzXkqky4cHa3CIFAbn8OBkxw5+oPdj18+
fkJjOSlvk1pOEn0ces3LjIN6X3+/0KjLCf5pMh9gGwzhTZM4Th7IXPdeHPQwOby906Jk70jRHzFw
tCfg72l7U9Sq8QtGbw3zW0FimVeTWK2P6IH7yc1V/TvTT5v0cErCHlvqqkJIo9LgOgB+MMyrulNk
vMlMAQAK74bB2QPBNx9KR9eFzx/ujU30EP5kCPEaChdgXp22XhtIe5L/Wo0tW4AyHpQRexm+rLkI
benMbVzUiClayI90xaQcYLL2yOPZxSZOoa3WaBxdfbzxZz6jBSi1fMMUS/Q63+974QhotJqYD21m
/qEXuhVKdGu07utcexe+2DPBmaYRdTOHabFCWJ3iNLKaotQRi5SxNVxn+BP4YRX+q+XUsouoWS29
OsYv7rrGHFBiqmcPtV2cVI2NkobPqFA+66WnBujIfPp4987EhXeLrXavQjzczhtzPiAPO+xyRRsP
gPAKOKo9chXxYO5F0nBUFaW6ULqfYn7+PicRfhEFxfFqFenzoqxapArnw4hK9G0fx+Pd7BrzcQ6X
o2vm6XNZzYCB3K6Cbxnrh6QeBh9XQ9svCyXd/peN+L9fs2zUmziBYySTX1ubDz0+tH6mi4Ns0H0A
gtL1CMZV7Zdw/tcx1d83DbJo6TYtviirkDFrfIgCp86Djjn53s6Fc6tF3W924lJqdia35oM0aHy6
yPDB6Hr/dOMcJ1baUAXKPLyOx/kadvbWxlDKL4b+R5Nr3//DbmoO4zDmcOCdl6j8Zjctq4OM4HXz
ATZomt8UwqsWKqyw/qSlMD4XcxM/a5UbI1ivKubrx4ufC/lIcHCiKLSX2un94kRNRGItF4/qJpyt
l9kNu69uj4D3l4H8+EI6ei78wIOhCAVDCjBj9aQoSHutPlCg1WYv/Lazt0pbwhQx/zhD/q/tp78H
ZoGHMWikqbyGNIoImBzuHRBclTbduHGLspLSMtHOLrkLnAt1wIxRBsZPlLJodWDCYSzmuSCqeqJi
bqpJc+OA770QA84eS1BvC86BnH4du2c0J6zQM7icTVQbapTVYJuKGPGELPT+zOEl5+1z6R5IEpo/
fGyLM9Aq55qSerTpvvxV4saALa7gGdCICbxGt4LYRPTE0qF1dd69lQy/sE++1EY4d1yQgeSGdJmM
A/R4fzbthlJMbdXpYHTFb6Qbfhej9zksYmwlY/HvtSWzVPrmy5jhFC9ONagUKsJNB2Q3p4cxjcL7
Wq/KC5fiua+N2xfU5gL2Isl7/0R9raduXqFeHdrK78gt7zpIHH6Z6JfoGmcvjLcrrXJ1CHt9mBmI
cY+2grQUdnYbyjKxTfpk3nmKXX7plaba9H2Y7rBIUa+1YRH8CGvdj4WV/4cPH3wDcF9mSTaYuvfP
7XS4eM04lx4cc6iCqcNyeEqaAqmKSN+CYE3/Q55DRaQzUuIGIj14v55s0szte9SgTKe6iWa+RT1U
X9pMYFLkXcDjnn2ni3+0C9iMjHZ1NWuKMepT0k0UhyjAjGWNwk2RV1f0SuwLlcGlpVb3Loh2c1Ao
ww42nPlDng3qS60shkHFolPx8cVw9uPDlQXsOfwkoJ7vt9BJKilDj7U6tbrpEbOpQY8Ek5HeTbZ1
SfH13IPxovj+uG5P1eoj01byVHOnQ6YNLRJ1c2p+seAtILVRF6Nx4dHOrcYgiVGLDdGPdtb7R0vn
SM9LaU6HtG9R9HGhhJub0UBjB5tJUca7j3dy+evWxQ4D1P+FsC7Qy/fL1UhwxFBi1UM3hTusEL/R
rcu2TEyuKrV8NCPvKUZz8+M1z11Jb9dcZUtT1mQihhpxkGaSbOB+lsc4hnHy8SrnzgiIOCAo/Gki
bvH+yfJZQ6hLcp9Txf6QavJkDoiMzYq6L4V5gdT/F7Nwso1IaCy8t6V6XH7MmzRpyFLwWR0ds3Ro
tCNaycmmq2xgeKnhBGZTy/iuivXyqwxF/jKltnadw1+463tVfg+bqTjGSTj7opDZrm7LbBcudIcx
qcujWbn6cxcrYjeM/RhQDynXkDMHhB0aQwuGsqheBuSTfE8rrZ+1A59EirDZmIkX7QGb2o4fsxeb
rFLyX1Wo9vssjmpuRXf+UdSe8QBSDjA8chsoIvVt7yeZCB/yWamPOaYaz8loafswQnfO10fp7FBg
tr9YCCP4hPHkE6Zc2KZkY48qZNJcK6ObB4OY7cDzFFRk+sFLYTZNmJn28fS5N8MaIc3Cvm2sYvbp
YeZoBFpT+UlOQtnEWaZsmSkV96Uj3cTH26xHfbUNsQpyvss0heijl+3BdTvzZ63nyefZqLWDNUsk
33qj38C35r/SMnwPovJS5+XsgWJoSH4I1OOkL+B4U9j0PW1tgz3Hk0y9Gtzh2shzct8Ou+uPj++5
jAqQDABz0N1gPlb5hVuEDoKAM2VMlmsPAOuvBkHjXNHzHeo++jbxauNCC/3skvgQUvpzYE6q4lHD
txPtVfVgh4NnI6yS5ddKnYvxwU6a2j6Y85CCujTlJb3pMwEBFjpN+4VBAMRilXl0KXoocUQyB3Br
xASnXuKcqc2hu/94U4EcL4nh+y+VOobmOc0WXCyghb//UmlsKZlqxMgQNXPhT5649eRo+1OlP8Ud
lXk5t7dVpR9gz31VrOFWZukDuXqPuKH32WzkFu3RIuCPK6GXh2Zot23qPlpuHCjSvfEaZasX4Y2i
1reFi5YJI6Xfrj397HTlOUbhbtSmP10skwBbiut8UGCBpEogNHXbts1mqktkGPMuSER21+CO7WcR
OlGFgzsyoFu/0pCFzfsX0YH/wbYukHG0o3za96mHbopXfda8bN9X4SKNZw6B19VHJs/ILJS5ts/r
LA+ycry2rQ6r74HCuLkt7Ohz31a/4aVAKTQLY1NCnQule+ugJbjpa/PVCsW2NfP7tE9+5aGuPSWR
dR+V5qtaqZ/H1LjtqnzvIdoN9rW4zgq139D0upqL8MHEbF1tkDMqG4QvKaUs/DEaISErzN4WI+pv
DKMIfDmOyPB6CZiRem8XyTbLF95Ewmyq1kNiDZTzYM76R2iiN/xFt+GU2b47xVd1OvpFlV2hGvhF
wu8RqrLti/ZPW4SPiqn9brBVUAfwu3nU3brl9EuU7FQI9y6Ls7vac268zv09erWLsWj7dUDd2UeS
6iG0sLowImdrFN0+HtsuUFLvoHlYVBfjbkZzrhvVTTrK2yxtd4mmfXHCfmtb0biZwgIwAehv35wY
5aWG/lgN+dVUty9yql8Lt78rtbijI+T8lqPrBHC+EPtM9a8wKr+MyfATifc/VoeIZqjn3/UJZ2fZ
zJi7zvvCLTeTOz3n6me7Kbdmb/yI0nmrKSChxWCjBpolP4w6/FHF4i4avD2t8OsJypyvgHBA2fYa
sk7hG3Qvfa6R26RN77UUsyTDQjAOwzfALD96oF1DGt6lWfkocWYJUhTgRdFcgdy8E2aPsv6QXvVK
mO3mCb5WgmZgIk1Cuznuq4prau5AX6dOWFF2Zu62HLJDa9hXZZ8sAAsVyqN0UTMxt6odHfUIiSnE
fXZgnx9lGDsBCh8qEOzkhxe215NDo0jrETTNQ+MBU4Xvc4KIDHXhF5hlsZ/YEPSqstrHfbirjXpn
yn6PCu0GoaofVuNBbuUzEIJueehoL1jJfKocN0cFfLzG1uOmSHGsmecBaeFkQIDa3vC9I+FgJ/tZ
n3/NiM3lAFo5iMWt4thI3cEm2/Yx22hpGS4Thhz9LkJcFckTsK8vajTWLzBlrkVqPbhO+13YxeIq
ojxXecQ5h/WvWBmQ6WgI3Ki69tTuOaub63rKvhWievDm+iburFet7L8mrYZwnv2V+uiTCkvSN0ar
8qvCfHELQ6JtHgVIR9OqQDdkhD83m/lP8ptvNOS+8W5uhZK9pp5zO3spZ6O1XvpB2VpShcc9DMeu
93aRjHq/8rpHmUV3UzM9pK65dQgLG7wVAqaQGzvtVFTdZntnR8anOJwS3xisuwWM+NMopvusTZ7a
QiLcXFYHx6huaVT/FF2OPovzlEbyoVElyqZGfUyz6Kc62bdKPSIYajCYtevkUZT6qzKrP5JcHJMy
3qJCI3ylccBd5+OwjRgybKgXUZbzEhRBxVBcW4rGjqIjtJFzGQWxy5wrgsICLj0+Zg1fd9HFXyqr
svxR2k8dOgCDLGNAuvptaRq3llY4G7PmkFrx9JV67CaNxHNUapxaK/+cwQQKqqnRUOrSroGziG01
9UcMW5BGx+NpG+vGbeTNN5Uh96Yw1QBi449B9lcTEqC+OTqvk2rumK+jeDsRdI1ya4j4E4HlPgz5
0Drtpo75KW57H4/FJmyMb6HlHWZTK+lEm61vhfan0swDPJUey8j8UYwh2pzONz6DLd9quKiwI2Rb
x84nt61T32osb+sO/W2hKkNgM3HrC0BTFayM2hpQrIzEoxTkXHE+8cqbx1jUEAbKmxaKeGCkyTHS
xtcyVnfxUN6D1YsDye549v9Qdh47ciPZGn4iAvRmS6bP8l7aECqVRO+CDLqnvx91N11ZiUoMBrPo
VndHkow4ccxviEy9kSeQrev7TuHUt2AfPd6eXpYNYaOr79sh/aXqcbktJuOlS4tujVo9gveWd5B6
ESPVaKJK71gfg1LfT3Wys7XW8V2tUvxRLx4g3Zt+r9Tvdto+VlHt+ViIRvvOVK69RFeDsRp/2+S0
1P7loR9yRGJa47p3YytAnEn3pVDeQ1V/QZlpGwJi9u2wIoRXqKKHOtanPE/SpHLddMXtVDY/kyo3
8ZwfHb8eUP6NbXc9JtmL2wF6ZqK71lwRJGGza8YcVU8kCNf9NN0a2YBMZeld12py63XFUzVWd8Jr
mWqa0VXj6jshrHdPE7chrLFAuhmY43QtS2zQ48y+GlQ76NUIqa8YtwEvvRnauMdjc1Z9inS56md3
Y3noa9YtqvXdutYQKs7KudgWmYoeVrw1GPT7iN3e9stv4kw9CLPfSwxlbBSMwsY+yjgMah3iqSsy
3PCm7ign/isd5Z3i5Y9lamYI5TpX8Vy9RbXJhMlU1l5vr8AR3CrYXZNceCzWm282t19lZo2v981r
0zEh9upwXsfaxKieeV8ZeT8N7hYCjrkdOuuBG7wPaqXal8r8FKvNK0L71s4qiyuzbl9EWey7OHrr
6iRIpLgBL4Z3BYzCo2knbBDjUPI6p2yw144WX8eiuu6Neleb4iGOol005Wu6wS+TlPtEL7eTNNbU
xzeDkbwqZndn8XlbnQEvyrZXZeIdmZUfTTT4U7ttfFMg0Sm7bSTq3eAlwKU7at2hPnQe9gN1dEUG
dZhmtFLdxZesCyjX5DodujtRMJ8jxKE2DS271DQU+Yp9Y6Fh3nOXoHk8J37bJUz1hBZUWYN8pxcj
cDY7FVyEKQvydKz9Lp9koCYENSPcaWP2OgqzuBq7VLmh0XXXoIS/MsT8zibfaZLiIg+t3wiL/tSj
4qMb841tttupl0+0lX7lctHWLkxfGRT10QzHZD1l/aMetofaalbYbNdBiRFFGkYOQcCC7mE8oGeh
B2qmHKceUeUqM66RJsR6rWC/yxhlYm7Sg5L8U5m2yvUE9uTaNJpjlldH6PeMHZ3+PR7LnXSrjUP3
aq2EboOhhZtfGTh+1EaB4b2brccZ14+wU9qNNta/ks6oN52i3iWpcTtosRIUOo7HKWxvZ8SYwG2f
OsO8j0JtqxTyqXKdnVYora9MIyKGffih6N2tsog+Rh18TG3QANS6O7TLj6k5fOjIvyaad1xYU+R0
9k0jxJXhjPqKtvGvcVwyy8z8GSKQGyiqCtGyyLaDmH9D9LkVXXdlhs4qi0iOCtTWK3qwQWukf/RI
RfQzEajJqVtMwgCx2wjVgt7a2tpwZcnyetJAwOLUcpNlks8lDURpzStPr1aDUX/kc3I7sYf9zLUO
bVNxi4ZgELPM9DtFHNCmPtIMYPIbpb9HUk/UPjuxNtLS8+NeK9bd7G36ubvpIS+IUBh7MzHHJW3+
AeT3NsJBYCXseoOw1ZOCAtPaMRt9p5vZll7KriyVX1J2v+bUeGo9868om+dWT2NfpN4RpbUbvdeT
IItUVLJn42mgI0HWHW9oye4QRSxXaEmuQW/uVXarr2sph92YfLh2f8LB+T2rIOcSeLJuG904kbZC
5uymqpQY7eIUYkLb7Z00vl/GjKpw9tmYHTubXH4yh59QcO88hQS7m+QPLOy2Aol4050U31H0aZWn
wEJIR36HLb5902gdKtuCHOutUd5+TCf5p0DCG5cVIiqzgXUi28q3m3wlcNr1hx5flt4tnU3U2M/K
0ABvsT50nHED+LjvQqnKDSrO2TqP4nXV9eWm0iW3h2Pi0iIO0QRIx2xI9yEeI0Oyoir/K4CrSmP4
Sdl6W5pYl5DcHoZaJSexbtNKX+HWslUnvX+shPPwT9y2J5lsRvkz6Y0thOyjFTbNWguVBww7dN/p
m/swN3cGYiiB3snXUZ8plDB4aGR2TMNk07suYVanxgSLX0NBzuWqGOPet53uuhL5z7xpDkI0t3mP
9clUVYdwMp9j1Xqp5pYUCf8P5DLzyW81byTJQzAcwckgcqurfph/OH22dWb9jmbYMYmaAxaCzUqf
519NBKMvQtgrcOeEfFhW5oYrTq4aHV9trTKjvaMhEQz2ZAwmBKuu6j6/s1MLySqSpQibLt+FCKjk
xlrOVrwqIhf9aDd/b/v4wyhdJIxIFP3OSFBsrNoYhLwRDLqLNU+zTXGlAC31oanVNfP6W+EUE5LS
UbXqdOun51UvWUIvqKnJDE01soJxeTmlZv+iXbNF4qEMmszZhIksV7h8Pji4rAetKxEjqIY/ZmuT
EbQVb9kd34eU/7ZAZQ8V++noltUNzDISlJZBh5Xl94pIfgLSCOhv7esk/6E7xYcZQxht+uS5cqgE
XRk/d2P2XFTROwlauJajd4xwPIkHbTPk0AfRRrmLxXRFy8wKXEHc1e3rAeV25BHD0Vc6t9+Kwglf
okjB5Edus6G3fHMGqSjbXazIdYYVK2P0UK7Q8P0Rzpmy4i+2OhLvPmJXm1mNb1A2oFhFMzjMXHQR
xY2ZYO7DZOw9bFuOXGL+LrmvVaE/6shfB0PrfDSz5at1c0f1eIv59t7qyz/VogYU6zVl7PyGcjFb
1LlvOJtOxJ1qZtpDSBTCg0S/dsU4BFKNGMfUytEsm+tGhyM/2AizgP5m7yuZ36ozKtLk3PZIFxMR
2B0OqLjidA53jzE+tlPSBdyDv3IU1/wENDxS8MW1TetzNebZro2bezdRZ/yYlfVYEfm9PHrzTOU1
Kq2th0ctwGQ/LwYnKNDC81qBcpHy6DXDfZuWPyMl+wEyY0s7qw1aJdzY1nTo2qWV2K71FNOB0IHJ
WynoDIwK1FJaMk7+6qk5biAW0GqLqGjshDJmgSOzGyHFdm5KtlAmgbdLuZkm47Yx2z91rN6XodIE
Slg9dY5yjLNpm5la8SvPuChFkz+O0UjfJrPuKQh/jhqes7Z0dk6PjUfmtMi8WRTPDg5TIhWHadAO
yOfvZ6Q4A7h+KhZYpPR9c6wm8wGe2dptzR+oSL+kmbMHM/3YVcMhm+VzPFbH3E1RyRM12q6ZvUsk
VhZuWj468O3x9ElebdW+zqZxb6futu1I0dXK8sO4oEHQkf2EdUV/SkwHaHJ/60hmG3u0XVwMQvpR
0nm25vCFtFpuHW+8d9VkpzgtICSzfjMHwUfQ1y3yh/w7D0our4ZE2SEstkXd5jZrUbGe4eCs67T7
yM36sFw4DHdRcsImxdIFlQDZmQ+L85VJ3MGOMiwVMoMj4Sapv7jTBD3VBREm+Zlk0aMh0tdZtOUG
XbBARt7dDAzenx2OnkSnmQvV9uNuvJ2S4Q/yUtS3Hq8wxhHMlGsCNtc+2lR+18sP2oUveYomnTnX
ka9G1Z3KpNxPZVjAZ1PeMLhdA+NRCSd57Nezt4278t0q0g9D727mPEp8lRFlpcjlktQfu8R+Ngt1
G+etEUSWuUuE9tOhfxAnJqKeecgZMNN73Ysew9F9toYEm6xcbkmqjjVa+EGrmwFEvhVZEQGNIGmB
9d+WMnnV9GajU3cFcaJlGxG7R9WongF//AQVQcHGfT3HBRO3vtsMls20gxYIKgu2wBKy71Z2BV0g
BmFLQY0Z8rtnRX9pudfrtKm3+eKT01DMMEivySbCYkP3BU143F9AfOgPoVf0SHF55U5TUgbDXpRz
pD1U/keuYusHsvqPHa1pf1IhiMdYfbB+sy+j9g3lbLlJkyrh8u2uPHynOHn5FR949JuUqseO88dm
yKFcxyBz8QzrcZRoq2o1Oyifur26mwmxQNU3JVJJ/Psh9xt44czYtXqHXcDsPEytcPdGRXcKLJ2x
jorohfLshzn9LRlN+M5MyLUQG5pHc92RSfgqShGB2zgvdV/vQLqtRkXBTiLtnsOhWJON3MVxtbHh
7Ayuvc0X6d0yZiwhKtwhPGR1joxkrrUyOYjKS7ajqejbEKYJnYPiac7HHX3sXaZE+KZ50S2MrSjQ
IvoG9bBKGupUPNxyPyqLtRNnqxZ+UJ0Mx7Ge7kGOrbxWvSbeiMCxrA1IkW1mey+GI7XFde9GSYu/
1B3vutReGs3bGyLauQPcRInPWJU4G30KD0YyHIpQ0/APw5ZjUEjaTGe4dsGD0JsTN1Jp3mcR0bPq
fnpxFAdIa2sEBONXWk8au0XBnYnAiveb/SerEM61yVFXjWjfelG/VEU2roZyin2vtDad5h6dXAGU
lI4FlaxHto5vCaRmRkN9V/qdTjwyhmqnJ2LvKsZ1HfN/V+Lwk12nCRtfaCpTrSR6bsi1MMMqd6nW
XLFBpW/G5S8A1dfkwAdpN1elE/+IdXU1s9Ptyt3JrL+h0fNiDPqtYfU7FWnrOurQS28b+l+zsbIm
fDY6OiT+QAKweLNmgelWkALCaE3zh2g4Dg9Ng36Gw3y8916SzPkTWc59UuNC4Ub7BJ9NKzISX9O6
53lSKrJk9UWjfa823nsc4pxGB/YXSknvWG/dYQsXzF6c0PzMqyCMJrkm/aQC0Igu9ai+tnr4ghDt
WtP757Kf8T5xyus67LN1E4lbem78XfTl0eTHVEgTr62X7DxDrHHNpPbAL2Aw+VLReK3UZrmWhnVP
YCr81oZVTXKNGWD4gHAaxhZV9gh0tAjaulACtLIlSF3GGl3DPp7z2KKjNNy1fQl3SfnbiPna05Mb
PRv/LCSOMatf2zh8qEirSEM2XTrfcIJhAbb1rUOe6Lul1QWmnLxNMuAUpNfCr1oUDV1D2WpG8aFP
7R8rrN+kcEjhGu1Rixva4gJ/DhfD3ECz5N3YK8t8Sfgzd0FdOc85FZk18ZAqQVY2coV2WrP3xpRG
QtH2AYw9OktZsyEOYZwY5iu6/ocG45YgBAfgSHaNLeP9TO3gR7W4nXDKwA3LCWBNPKZRn6+KpDu2
M7GwshqUCor86Nh0NGxplky5mieDoavac0lN1OC+LRzuLNn8zoZ5Ndnpb5SE+aOp/RgilFCkM/pl
Grm+wxwLDaEPGouH2kG4P+zr+7oSz72O3p9KJ7ie3aelZEzRP9m1zr8KYtuZkHJMnQYdzZ1hzo+z
6jFKassVnFqgnHF2PZe4Ug7EN47FQD2Qb+YhD3kxfLkQQxN/LGJ+mubREC2KbddxTjTmRPHwVOnN
n1YauGT19oMY8d6ZUA3ej0Z0EEr/U7MGX3rWfYcN2ijgYCTF6K5dM/5lJkJsIgdrHK95E45z0Frz
OKpdyd3ooTuCqPx6aK0XyBwf2sRBKecfndrpGCJpD2kl53WFfhPCjNsBd8tgmGXi0/77ZYDqQ+Fy
L+p4O/TpW1KFf10uHhpczo06m1dWYis+Rp2Pk45NoEcfhnY5fdGu/xU1+jZTuBy9bF2ko7mC2HTT
e9bfKsQ5NJLuvhqyd5GhWu5auIcpDWmOVW6wT94CRbtS6Yl5cUc0bl3Ak6qIVujKrxgLHrxpeMu1
8amQFGBuSrQw+uHJKXBHq4rwKeyM51aKW80g2zJNnBHku8btH4Qqw42oxP4xdn7MzgI+LXYoNqwr
sz04Rnht2J2zbwz7qRs9uVFG9Ula3lVoxY9pnK8sxVzXhXWd6t6PuZx/Yrd6Y3rDeyGSq1AVzI6c
6SOtmn4VTfNdnhvsu3SrzuVWCct7mYp7rqMnHTSHX5jjvtDnaCVU/dXOHep6InBfLHUI6jTG1KwM
BKW0qqSLLRIsx7W1EdGawkBxEMPfFDdj/klymTl5ra3hbq7krRe3v+nCa34+jNcABChpsIZxZGIH
cZQ/yq4ll7GvUwfHyahdKa0HzMh9cSFAA4Z99JYOeaPTGi1dezWn+ehXzmNjFx+Noa900RxiOdGS
6Ok5dQYlecKkpo1WWjrcj51Kf7ERQWYnF4BY2gIBOZ0FQxgBUWegD/hFZDpMoNj3CJPuu8gzdgkd
4L9xIh+7kQzETnUbonOiXU05tWSMbN5dJXv63uTAFwbvX+ffxGxdNeCpWxqwnxOoipBGbNFscffJ
BO1pPVhxkRHqJ/vi/HuB1pw+MZwtbQG+w5g9ZfrjXdU2dG3dfakyMt4QQ7L7Qocdx8ZgOIeXloGr
NkTh6JcX6ZpG4eVpv8nVltQN/3E7SMgr/3eulAkpi/8c6FsbTZDl/fwHPTM5+I0QKpx9bI3Y48hx
lnWgx3JsLsz/zzhTmCCD6QnYALmgLJ/ARuVE/awOrbdXitgYAgi83jVFQPum5vnY31UYlN3VDL9f
9d7DqQCSw+z5M3K3P1wjw5bKpmmBc4eoIDgniVRQgPbMlyqW9bOmxFjAjK6Bq7EVZRTF7VwmRB4V
w65VrgoaB9+jGb4CUpaHgZ6rw9BfwNmfX5tiGKLOs5qptGFOm8SO8G+JkuJ3SMkFqKa9cFzO7FIN
VXY+D5/JgxzzeblByGbU1TjEezz2rqbYCElwdHy8LjzWF0iagbIIWwH6CfRjlvq8jlHHU9eqmGQK
Jc7GiC7PaOrrXKnbFKbN0Bq+hbnOR88VyoXqhdnv71/rVwQe0ugLVhLFA+Agp3ukhq7YRB57xME2
AGlg2nydlsZrkHj66vulzoBRABKh6gV1AAzxqZ4K+IaoUnOWYipWPrkdo8RtJ3UL43MaIsMKuVtB
4Smq+n6Y8b3wq65o/nz/G76ifnhcF9YCtGue+FTRvO5AKsAYpnQSc76OO+tqluMNLiRWvUUEzbiw
i75oyLBTWQ90I7rIOjzMk12r8dXowxDslKzwALpozUopkHfz+kJfOSOd3Ep4G2HP/hya72HSv0XW
RD73DLTszuoV85IC77nvDXWFYAj2V4N99Hm/5VMprUTN9b07yhrQQFRuCln2QSky/cLDnzlCiPVB
wAb1b2AWcbpUVEeRCQALJTNLqVezJh16oCnrXgh05642FnCB/UNzWkTGPz8U/uiV63UGPD2dif+q
zR1M+cYyq9odesZZjcVmriX6VdJUCiqJGBoXSI/hJB2Hf9xKVpdoql9jFQBk/ofmE7LR6KV+/j3N
WKd6h9bNHnVPbzuKfHoChm4yeda0ayxAxofvd/XXj8p64FpR/EUj9YsENt0+MwsrMudIMLxW4mE6
gssfVo1R2Zvvl/p6gFgKXOCC2IXqegqhpb0zK4rdO3tqBXE3YnSy6fNu/mV2pOTZzIgpUqzy9ftF
z73PhVysEzh4ztNTiy27rkm3dfZW2mTbQujjvRgN+trYPa00E+OO/309AFgeSjfEfxb8/P2GyqMF
CzRnn2vmQx5pzV+j8tRXpqkY/0yNU1+IjGde6kLTXsRJoXoCR/y8XsOpxHrTdfd2Gw/PTdKW6lYf
MuW59Zz4b5yGWraONDvdfv+Y55ZlzUWdDyaE5p1Ak62Wrq6sNGff6fj5Wo2sOS61uVLF4Pj4TNT7
SHrx+vtFv94C1pKSoYbmYrz0Bf6ItbMZU5PxLdV4pTpQD0bmjetJ103fydsbJL8YgEbYB6Led2Ht
sw9suhriVous2OmlrqDXPZSl6iD9RBzw6EAFuWLXe7x6MIZswCWWo7j0wF/DIMMzkNlI53l4L5xm
oRrdnCGnZt9JrtrUd6WWBXaHFcwFDO3ZdQjteILwhl11yTT+k1eGKSjmGfzgztTyHmBjN4fGivnM
pef5J2n4Ka02CGrwqyzaWRAMTuO6KLRZzQH4HJIGRIcfagIrYQt/+PtIkcOTNyV6C/WyqfINIDOw
NfYEcZuOcJjuzdKswo2qwzsJzD6sftNCTR+TuGVAxfg+Z0ybjdq13U3lX3wRo5+dUQywjDSl+uV4
82CRW2IEb0w9/oj2lD21Vjf89hq4S+tOKIoBjosK0XfVLKbnOfahvQuZiqo/cj12jLUgWuAvhp6+
EpBNNu8hcIXGN9xssgN8k1xGHuY8tmBjOrUC/DGhPqqWhsiCQqmU60T0E6ifMKVdZwBjW9l4/d3M
IVrn4Ev5h1BY4kN3gweGyMLSwc5rN3Ddcet0WRYtxrHZz0wJNcBbc42Na9zEHvityY2zAJ6cFGus
KyYRmEWuIvcaxeazsPv5Qe35oIySC4QjwFQC2WtJzz0f1pb2NkRJeW0rc9WthnAGkVg0Da1bqlNA
Vd8f369cNMOE++mBJrZcS0V/5PM2M6I0NEyIn/vSsbpVN0zGKkeE9skU6X2vtjaYHCKzgRYCIEo3
wjYVzMD//htUFzVn2JjYCoID+fwbSrs3lNwtooM30kBMh3rYtHi0rEq1m1d2m/YbkejNuqMhuFem
XHupk6i78CO+3Lm4GkJRI3pScHw9BSOsdQbDNPJkXM439cgMxiiz9NFRmal//7xfQubyylU0/aFv
g+U5VXuwZBhjOg4tPbIhELu1ba4RQjBozeK0WQBwONallazTSlW3+TyEF570nxjs5wNvakvU1MDJ
O6pmnVxPCV0qpkWuss9MByh2bLT43CfiTUTRQWFiVK8c+DOPgy7w1q7ryqipIQoPkLhRaa9l2pmY
aClNBKy7FICGnCR0fJrMjFrKOiE7CyfUnnxo2zbDEDnob67TGi9ZqI2dX5KyqRfu2zPfjs1DSoo0
n45FxPLn/wmVvcR0RyOm7BsS92tqj+mtNXprW5fqdOHK+RKV+XbkSxwZrrvlA35eCp2nFnLgEO55
f8pu6Gpx7GuMAy58o3PLYN36z8cDlu1pU0WGDQi6iOYOGVj6ZiaZNBhOh3V+YZ0z5SqsbypxG37Y
VyW5Mk66ciI32pOwRDvcTj0fQQDl0LtyujKnGaH3JBXrVHqgUr8/BV8ub8OEseig/g0wZ/Fe+Pwm
LbfWrU7r0oPujtN1HNI+z2yEjkKkR2+HokpRbZgu9VDOHD0oGrBwSEtgCZ7yqoAL0VhVvOSglGFY
rBAjoS9SN0zhAqOf63inDwY4uFmmyV8V4FTnO6hkfHz/5OdiLrwt2nagH0gxT5sEVVkOOpzY+KA6
gqMzWop4ivuRzqKrF7Ue0FdGis5WEu2vrYch2l50mNUbr+r7/zUzNrCAQCxDQ1KIs3NK1All2+WD
LOJDaAKCAxDM7Bggw96qvfamaLroAhn4zEen+ULDEMIMVLPT5GlqVBl65DCHsJbpRq+Le6GgUz1J
BPjcLC62lWolF2ikZ9dEahKpN/oUX1wghljBzUPxokOVmpqfeda4YZJmoTVbTldA+dJjgeLChRh/
blGkT/8VAZTlp1eaDsgYMwimq42pzh8iTeK/mVUzkxxsI3o3snnCqE/G+aWs8Uwo5AKD4YX0FYKN
p94aajtK4MRI6oOg1pSVVbhZvqLDllxLgKGXwsfXSp39g8ACkgMYgkFQW+LYfyKv05roNvYxj6no
Yo8xn7LNmJyt3WVaFkZdv+ali10au0+Z176XNToBZs8Q4fsTdSZc4guIMBwkVzby6YESqIcbbqPE
2MAp8YfVRuYG7HC4/36Vs+cWbB5V3dICITx/ftqhnQQ2Pwn+ebEJPh03yfbem6t4Xc7zDHrNaP5a
MdCIXKg99Mi4Xvdm3V1ow3wpnnnlBpoW6C5weUM9+/wjQtIhh65IfGCONm7ozGJsAosHTgROak+D
5z5//9T/xGY/pwtUOZB6Ie9DJMaX5vOCRhOpVhG2+QH8ObjXElWJ+0h00R8MGbOMgZgzXVHoOs5N
aWvRNutAjk96BMXYxlLgHdMTUH1OlNp4r5kyslZa5bjDJoWhdWPMqBys6rCc2g1ulcy2xyrB3uL7
R/h6GMlsyXmWneEuee7nJ1Abd+iMAS8G9MagtDZGxhQMvz4Iyll3Y/VTfNUaUexcuOG+nkXotBbC
l9SLHs3Y04ZZVtlJqeT5AX53/VgiIhfEtuhuQtW85Hj69QCgG0bV/6/bgKrDyVIAHepi6tv0UM5e
dKybqVzHcXKpL3VuFSqvRSmHJ/qSZ2VqGxFJzeTQemLa4VaCGW1pXRLqPrfK0mDFPRIyp3t6R3TK
gLkdVechLAfj2OcknjlyTo/f74mvx8j6118jVjrErdP0Y1KSqRkM9oSbu/HRYVK8y1QLorA2qY95
ow8X9uC5zcA9S7bNoUXj9mQPduloJ3pRJAdbr5otPrjKNlRwkFFLp11//2jntjtnFcsJfDhJrU6W
MuuswaZVSQ6zDah16w5ReR+24/Cm6ZHyDz2adesCX5Fx9f3CZwLkctDI61x1SelOKwuU22pQA9w+
VW5TlucSBRVg9SZMUYMXjgXAfap6+l1RdPAT06y48JLP3EfUx5wCvifutF/esluB40cWMjnUbUZb
rxmFd9P0bXyca0cBDz6pvxLurD008QhNYdRK3RV6Bd7PkWmGuf3+dXxNNpFUWgRlkGqGtnuqhtAo
qKxUIyMuegXh2sza+7oWynqqoQSKJknguZn1OtGs8npUw/jCPfFPC/Ykbi/+M/Ss+Rik2SfbQDhd
GadScfdxG7abpNF1/Noa7ADLCaOoArAtnNssaKI5DcaxnNdlFo+BO8ZlYGtyXDlNjYvpOE03YRcN
4FqH5sLnOrNRGRwvei0YStFBPIlahed0tdEDebBIJI592kQ7kfb5rsJMNVCRGgMNX6sXvsqZgw8R
ihNPh5bVT6Xpk2jU6XON7r5WDXE1WRlsk3SIA1rHQ4CncnEhNznzkEvCy7mgwUaL7eQhQ7OywY4z
eQwrL7ryrERbzYqebdxYdzaDGysgeHi93289Y2Gdn3x8ajrwDyQL+lezA3x1IFFKL9xrMq1uw3oo
2hWUR5r6jTWPV5ZS2lPQ5bber8DbR2+5cE2ga3SimF1rM+nTLG9o53btgqUAUA7gybSDKEPm2R9a
aaabAsRQ82K2ufjjMH6DdArA3QJsnOoLT9fw/CGew3d1tNwfKrxsv6paZnSYOfru5I4LO9CWF0Lf
sqdPHhvnQjI03G1QLj01b8YGti9o+kWHNgv7XSENcRhFg6A29sB337/i80tRUpB1Ln3vkzzMZoRA
nqcoe7AW0db15ulHUYzRcXLb4sLXPLOFlrSFEQ2m20ww3M/5C161sYN5lbLXxzRdDfWMjiPf5lZv
2wfcNugMYsJw4WyeOyaELRqCi9UvyqCf1wRPmEUKd/S+HujgbzvFsO+TAcATc+XE813gae6FJc9c
/KBIFhAJFQUzDOPzknVmJKgA0sapZAYW0JCjfj2ZYXZJIPLMlyMYo3oF8ACRmtM0Hvhi140QL/dT
56JpSQbSArIrvCtVH6cLNcOZO8BYjDvRoGNXUiJ9fqZqSGvG8aWyVzR3pLEQOjkaJ7namqt2aIxH
u07zvwV8sleJkgi8mR5yy4VDceZTMhxfSiOm9Ig7n7xXnEJbT2ozBbCJF2Ji01VBPnL26Um7gLWb
S/ZQX9db9In/3yUenqy7/Pl/ikJvbpOxEFzCPWSClVTLdu25c7t2rLFcj5B8LjQVzq7Hlc89xzN+
qYjMWTU6pdbIOgpFZ+BObKktvbwhiZvWGtjEC3n91+PI8+EhQ8Vpg4Bwlz//7/OhyGA3Nt6Zgxzh
0yDdtpXzMD15nugeyowxQdsa/7NKI41pLGmBetFVcNDc/LwoQ0oHZGGaH2xFjq9xGTZ+N7vmJo0V
yPHfh7ZzL3Sx/qOTyQT6ywu1uQnrNhpZy+leksT1rlFphZLmymQrsQ69sD+1rweS+QOsRhAMC7rg
dI6nxZ7iGAUVJhYu+cuEjNuLrDJIJpZQohtbz8j+7czrgeyHal6s1XgurqsYRdo17Pb4Z9/NdRGU
StyOzAei6sqF0DBcSG7PvJQF5EXCAFKM/v3JScbHrfJ0+EKHrASa3WXJvEJbFgkUlVlXOAzi4X/+
CGRtHNhlAEgQXl7af3ZZbDfTDKU9O1QkM46vGTQIkR3g44/1oPyC1HFROXe5Rz7fnh7JIoEKoJSD
eM/JI5aAzjKh8B26yhErrnNn1fE38Lltw/eEwUtgJVG091yh//n+Yb+GSVZegG3gweiq/xtZ/Pdh
c6adqp4XdEQV/aUt8PPUstG5G+MC6W0QyfKYGF1/LRrCia+S0V4yRft6+bAq/g3EyKVIO9VWn3E3
gSeUFgdXycqtkSnZXYYX8vZ/f85l2EYRuLTdTwskPRQwW+06P3he89vV+Cvf7Kf2uaWT8O6NFgm4
LSP7zqvHWd0qXtld2MXnHnMxS6K+ZloCzuLzrspHJ4KG0WPvPPXaby130LAy+rS7VIOeOdIA+xZ0
GI0P3MVOwhVa/w0WSZg+ZoXTbfXZqx6KRjwbswz/5zwM2U4AhPgX4CUM7ObzE6WhFAUUY9yEa1U/
IlRCtwmZpHY9F1H2+v3n0/QzJwQnRxo6SzuMBv7nxQwZRoM2Sar4Gdx6Q14NCTdsy5uEivthQAdy
1/Mjrwk/yB7JVkC4mLIk8CJ4EK4s0wvpxbnP6dH3BO9nMsE5vWpTWkKWG9KRHN023ZpN2kJIcJL7
7x/73Mck+eROX87ol75nBViefuTABcugFv8JUb4ODKgOWl6El+awZ8IsNnE2AAsASZTPJ5crVVE+
FPTluHtqLE+1rNyImcZWrfT1Kqsggnz/bGfeIFPDZfyt8rK+JEdjXlhqxITgEHu6eOiSRjviT33J
a2j51SeR9f84O68du42u2z4RAeZwS+7crVZ3qxVvCEmWGIuhmPn0Z1A/cKAdsAl9MGzYMGxuksUK
a805JrUsStM0DRk5l9+9mNU2bWjlnaoO20Ya02chgNXZoF7JA8uYqx9MQPrK4Ljx2hZ84J9KyAJG
uyCTRT1nIC/y0hPg/2kB8llmYDVF9MuCB7+WrXvrDim50Eji7q4rkKk+xvmoG+mpSVR815htvhoZ
goYkmcU2aQlVGsdwZdW4NVZ4b0zcII+Z0C5uEHNtLAsSaU5DZny1EiV8nJtSPMVSzw9jZXr/qnSn
XcnaRBV8odqx+zv/+KfcCzUxhUsqvUy/RKgh8O0Utcg394cklbIbw8VEabh06MkHvJSZOk3tUHGn
NxrPtqJtPGFsRRJ+shooVrhQAk7ysgrcSs0fNZ295jZ1CfHsOpx1GxmSNbDB5FsvWoZ2fguxS037
Kc7rp0wtOWMkY5r8StkhQ9aZRtbXnkSZn3VkKD80jh8oO3WEO0biNG/I2MuvWqZZfVAL1RSbbPJS
ZQuKFfJXVtkersfOsvCmW4WJwTSqlA8zBfgKqqBjdL7jITYAcpXz98AeWjOIixL2FNRa4naHNM3b
jTIZ89vQF+Mv3IboBsrMgoNQdVbW+YWFld+XskzrLYmS2Uuetc2BXRAHN3cIvS9j1+Z4rkJPF7iz
WycKbLfDn1/Vwpl91nLvpLDq/qyAOy7Nt3i0nwpCeLNg0OPpXevqlROUSe7grgWEqWzo6EE1GUXr
wvUFUmLhiaqm+aEyljBRoxHecQgnB3yRVyNCmQhTfZfOphuoabVYLFWt2RltijW8IWkCB1ybOj+0
OG1/lkauuIEkF93BsGD1L4k5TErAmjF/lkpOm1eYdveKmq6lOEQ8IJCBrvmohQVOZ8UdqjeOFcbX
mGA5EvpEZBUBmYrdt6lUa0DEaLEVvxyJkdx4BQ4ev+Do8tXCQZYGw5RYP5k7rXfOEtdAGJH9kKoo
UJwszz9aAgLgJsurBLKJMSs+WnF11/bNMG8TR6M1U0zDbB3r0M0MH3R1t6M8EOqBQvTMZ3Jqaokn
lcQYzMm9+4UcITMFQ9H139SuVzGQot996lP4Wzs5UAUPtJzIVlyFXZcHptn0n0sxNL/NXB21QFBK
YwEfLQ/Oh50170YdyBRmypgBkzZqPu70MtRwJyeaqKGXINPy1Ulrkn3LNUmM4Wd+7pWkfe/OyvAV
EYdNHJc2buo8x7KeZBUO/IHdHgy9Qn8G7VQeQqAyv4y0dYqgq5XmQR0xRPqaPZuwMu0Rolmfz89M
tlCPnHbA0N2JvqKobNKcyGxbPntRr37tBq0iTNzABmLWjfiIRo03rulpzW5Eh+W0sytiD30IaEvR
RlO876Sfk4+ZRdwExupigCxFRzUo7K76CUaimIOwdaZPKH/jIRBuiEcOB5KT+2mRlF/qTquH1zkz
xwkfmQUuFt9/dTByZ/zJsAJq6ETC+TU3JBlvnELa5UM5t5i4varoG5/G//CfCkruNcWHW+z1RMVY
OptRB+GqM5Nj2hLDEKTxyIiTTtXVn5kw2v/MufY+JF03OX6a5B7U0irvIz+yozh8kMQ5fh/JXXpD
4jBk2z7UUpOgD635aupMED5wmvFZGY0xfGlNVGdBP4rK3hpDB5yjLRVQd00tpjUR963VkLUCqC5V
3yWX+2L2NqcqsjItPSmmdF/SGs1iMKtF9TWSNkjL+1P41cWWpQJFDXB3jjNM4+cX4ydUTR+O4mTF
ig4AsY5LBQyQqf2m+lSo2/tXu1ouuJpNg5Zll9XeuuTJY9WBHk9C9UkvPeHLqosiP42Nbq/0GXAq
6j9BZzX5Jid4ZSsE+XT3r3+1h+L6rFVQUJEC4+i8uFvJFxFROOfcSMjwsWnb+KPgoLW/f5Wr1X65
Csk9HMDpn10pFR0lFOjSKnEy8r7e4/LtNyNzH0yksX0soyRd81YYt94iR0L2+1x2Ef2ev0Xg2eyo
SwDHjtb0j0sF5j1UcPvnHKYdMUGF4jUPRe8NTWDhS5O+IzzrkSBOy9yWsyFeGjs2wWKwlCyMwv4r
mDMl3Y+Mjk+oWpPntp8H4VPwiY0gHMiV8zUaVhBWpnj+WMcifgLAI1rogwM3R4//m20o8d4eoXLk
eop2ZqapLrx2fEtdnOZbu23in3YzNC+TyL3H+8//xlsmTJH3xl6LDtvlW7Z0dOt2zxmdlNNBpZCn
uEZglgCq71/nxlN3NRhdSxli6SVeHFEj+lElXu78FJvJuKMUMG5KNyk+Z1XRrUiDrvuFjClUaIDz
OQ6rVIPP37Bs3II0o2UXY5FQniu6vVdjsLg5BMQtdDeBr1eDyaDYjDjiQLezM0ZPbGyHlYd746bx
CXAgX0S4Swz8+Q+p8ZLmoWaJkygLGflSlRPG4aQ2vo1wpuXKB3u1Wee2PbSudIaoafGUz6/mDKaC
DikpThS/sw2ZMKCD25rNT5JbgTWil+6NYq0sfOMWXZWz6nLMwtNiX9xik3UIe6e8OLH4pwA42S7F
SBJrn5nS2d0fQ7deLK3XRUCgL1Lby+dJUCJxo14nToXocPtHMJTcmZppxLQdFBlC8XGAmFinjt8C
yyXMp6cHKDU2YCu/5MazpqhFUxryNm6my34jyOGJMCzebIhp+kM6d1/h7IKKqIG7qFNKha3Fvo21
YjcRTwNfZR74rEZWwdhLzANS4PxBQA8/CMwdJEog4nK0slkZEVelP3LJGHUu9Rrikq/MXYMYMI3n
Gs+r8qoTcEPotnnbHThe9Ft9mq1NYhhe0Ms6Wznt3Ho+hGrDnac7wjewTPt/lf7qTB8i2hHiVLvl
+ORlHCxcL7SDUc3MnTqJ/lNjVCtTzI2lhBInBSqN09W1ilew+CtqX1NkkIQBxWOtpsFc99VHry7V
t1lq+GdWhsFyFj2rAPCAqd7TNkA5TEl9eQx/3WZvmm0TqkZ+6qwx8OwaGGBqk5fatu3ntIZ9SR3e
hNsbDZtJYaBKCU37/m/4k+V37zdc9BHtwswwIOkgNiMZP5Pchq3BduL4yKOIIDGGptgTA6q+YIwq
n2DFGu81nTziXTbbZkZB2C3gKKhh8dMk7Oe1K63C8BGjjfkvPQOWtx2HwTWDGfPP91IOpovtVJQ/
xzJ3Dknkma+iz1yV01qvPzdKZGi+lkCE2zJpSBP6i947wSy8+lfRdmEblPpYPegwMJKXeSrSk1cM
wjz18MbFtzJuUHGAaCQotRYenWkOAu84KOb2HimXfO9GIUyw0GBe9/usIAW4QQ9wNOsw/9bC6CXD
PVeaMtC7rvjWWwCsIFMsqGM6Za3ne5BOgLa2ZRzDCsnUb6Y10czKBjN6bUgj2q68mhujY2G6U1e0
aXxezo0KX3VmmhHlUjZrPoEFxcGszWHnWE3/dv9St750i5oCzR2CmMnUPR+IbZ/1qD309KSO9Ryk
6D12qWg8zVfDTDviw673RVM/mnHdrgRN3FoAOPsbS3GPD+FyB+6O4QA0iHpUInX74ORJNAVqbLh0
I81szYh96xNnD26TasnEQrH2/Db13Mi8RKV9oocgLqIEPJb08v+aoRW7juPX5/tP9da9sZVgLXUN
DY3c8u//+rwdbU5wPA7ZycH//dqGuUIro9c3UtrxyoR581JMW+yBVZIALtu5RTuSNx9yZ0tUxYF4
jPyt61stMLM14sKtK3FPS5oke6Srgtc4crpJZERXpneHx9oZXT8aHffQR7JfWX+uK+tLfXnBJ3A+
W3KXL94X8CrpTuSIHctwgdrAigzlmO3y1n4gDcR9gmRV7RSKWm+h0zfvynSwgryyPOibnbeye/iT
eHI2US4/ZtFu08Rmw3u5Zsdu0ekddeETe6jsfTQY448Itc1no3AmsTcbF0BoMhfGQEFD2vU2Kk1T
QyLTgoETmQH/Pc9diBTsrrBeJknlPlmFZ/7MTTenxhxK1v+4A5c9O5AEARdTIdiUjdWqfqbY4oeW
4SZ7lE03g5JCG6ax71SyTwp4AUptaRe/n63IYWIzZyfcNmEG6rKoivAdZQoo1nkaRRvRjBpMtKXA
R6FGL97yKk2eQI+PxgZGkfaz0rRWBdUI3pJM23qmnxH1o+TnOooVKELh90VeR75EF5kh6Yu5koud
MbpuGGQSjII/kz4gAmb7hRAPnQgrRaR7j6jS4N7d/76unfeU91AhL7qCRVJw2X7tCzlCvUHFP7eA
U8tOf69Pyl5oXZBWyma0xl9hb30TFOAIVINai/PpoXVK0Olp9+Y03uH+79GX8XgxRKxF00GLwgas
eFkMxg4rZINN42QVxVPWo25gt8RKsSfM8p0HI963h/wJncAGko4IrDbehnC5AbnylGz7sc2TVzLC
IHqpcOQqo32UBBc0ctYWwzcwk1ytt6YnD71ZxhDSC991xAfbjD7dv5FrmSAPFrENeaILM+LqWAdR
K80tJ49O7qx/ygvjITKppZqVhsCrI6oFOWBs1V/TwUXrMJXDcy3NY8RG10/omjhly0ZGswNDrGma
b75yvE+u7TKRo6K8OJxhwnQqG7Yz3nS2Bn5tdkrzO8prqApxxX/i41yEhjTkMip3bjUUH7TW9rpD
igf0A0i3yQ1gJhvoPkFEQlZXOeStDMurVQahMtlktI4WP4t+eSYeRgXCEaX5Yzq6TrI18yp7ohw+
tzuvlzF88LpfaXdea2yXuQmjIt55Fm8cROcrjQ4m1kHQGZ2GhK3CuOSTJa61q9qYGCW1fdGbOA3K
lCMdJsMfJV2TlfXnWq7BiEGwiVuSswIlmYuDHB38oXbrFMOwaf2qtfjFENPTpFZvQsbv5kx2gS6d
wxBZe7DsR8McwTJ7+qnSqGcYfKOeu/aLrvY0/CI6nSwfzNf4QC6eieaGrRnN2NiytMSzGPfq8GgL
lirfBLmPgMALvZMlY6BwQNFhq1nSepqpNGlAwJz8WyKnFDJLOlsPeu86w1KhLfWTY88cHutWJw2l
naixrnx6V2cCfrZLmYNniJ2E08/5q0QZNmQCBC8xjDA943DTeyM6YXMTp5CuqrbPt86g/oKRaezy
ZLKO969/Y/ByEncWXgAwBvVSJy4yRZpRq9MFaNviMJpGrfvk3PafWoUPhmWuEmuFh6tLLiI0G62P
Q5ELfMrFNqnT02rGtm8fPWv4bivGdLLCPiRrZGhfNKNY66RdlwEclDrMz8xr1PGuOteOlICrhGYd
55oFCjp0Z36Kltgxuke69dNFVKRgtxPZ4NcTNfBtxJL7aRhlJ3cdTqpVUfatfQ4eEz4fgzIP5bSL
7XdiTDOTKO+8Ghz2pKyghb0x+iJ9meeplz4EnaUwoXO4OohEU59VjsRf4jHxQBODttC3kQMVbSM9
q50Do0iAWiLFdD5VrixeRJXanOkGY/4Eh7mXm0Kpxv86rcumTS9LpzjgtDYhy7fQtFg96Un5aim7
fefBZd6XaIq/YwBWyR5WBncIQiUaMToNHlNNbXXkDLWd1qSvSZfN4OVmDOwgAu3oLSrHLtkJr1B0
bMFa+4b3NntQo55zYxWi0fDHQTYvfVwa3amRKhFTilZDqR1SEyJkWE32QW/7ERm4nohkhwa5VTeJ
N9ryEdJQWj2TDjt8gqsXfZ8FYRgx+NUhMMbC+41qszZIsoC5vhi8CflutYIQKQQ93n5yKuTuidV5
NCHCaX6Tua38LLRhLDdxI9PpMJL+c0gFPr2trmjiKZQcEoIq7Ah1U0UygOHuZ4A3YSa1YtNbI2zp
JLOGH3Mn2VAR5k7s1ei1x8lswsInaG20doQMR0/UcrOvep4loR8NHeNP0AkV27lWcEFlwh6/Fuhh
9CCb69ry2RVTeQQSlJ4gFwwFd28owwaCrYcrpdJdzKi6031WyyXfQh2yXPgqRa3UFzklpkCfxrHa
6C0qNd+bPZ2/97rmnatW5gwplJiJJQ8jfbs/iZhX+6BlBkOBA9CDErlxUVOw8DbkfTuYCx9Q+zyZ
qYcj3Kibf9aFcC7m+2WtNdEvsQKez5UzRXR11gnMk7T3AyjIBHMvUwfx7iNC87F8vX9fV2efpTyq
4nJCecXsbF18p5Qe6ES0Jt6Esivesszi1WqpZ22j2Gu3/34tLsYUBTnMAsJxfm96alYO7XlIuGU4
PY00+x5NdQo9IslsoJz/frFlNsQUQIn9Ck7jVUqsJBW8uoFTzMtIK/wzzI3ZAbNYcaC5f7GrhZmn
SMuA6icnO8SMFyucrMJW2tXgohlE/3I0dRODATo3+5DNSfrNQBYV+hOzBpsYU9aH+1f/s4CebdK5
PLt0Dg42iVo4gM8frDKl0qEh7h5FDnZiOyguByokA/EXo2r1emNGbhxvXOAWPAOlcPaKK5D0Toqs
oi3SmnA7gnL8TaBOCk/RDe1nLZqa0dfCNs6JTBHy1/1ffPU18YPxxDPQTYfl8RL64hZsacch8o6Z
7ZZPxCQ3X73MLFbeyq2xzWq4dCfpGrIHOH8soRgL08tt9zh5U4WXQCO9hSZ7y0HPWYt/vjUCkOfh
+l5KMcjEzq/VF5oSxdbkkhiWqb/wQYdvpSnNt9bqaLEb7JJB5k8Q0pY8gH92YHKgwa7IxhwfHEoa
/fziskZbkk+QWtsUF0jQTFHmBB31R2IXrERfbRjeeH24fDCRMlfdmAz7Wosc6Q3OUUGB+KBLTtU/
KODbz0U6qHQaajUCja6G3UHV2tDehCb1L79uqI32SEkEFfaKjFS4t3ZjqyUJirIYlUBXLPUg7aYn
TYNyufpoUis/ghuFjwOBtX1LAC8jmpAKtbuk9cgmsS3yluBttE8dpPqjtGYnoQrW2xWroM0ON4Ry
/KayFalYVSzxsRaN0IJCxbK6vT+mb+z5+AYBYVFpX7Z9F8cF2JOVGOzCO9ru7BLePIktexDtYTZm
I+BkXuz/h+vx2g2M0tYi7Dt/6bBVzNCC4nqUDhwSv3DyITpVnsHiiu5O2n5ZZxTY71/06s0vNU0w
TS4gDeaaKwl7Su/XE3hXZtspvisIewHj5hmbs3+/DmYOqlILzOyq7JCpBRFnjQN/JKq1TRj2+ftC
75OVk8HVBMHd0KZD7MlufSnInT9CHbFOgQNXObZDRU3YVdoH0rFt37FJFb9/Q9enfK7FzfChsk/X
QYmdX6tK+hyWDItDHEbWa4LGAacYAeuD3zqAQI/ShuZPHXUkAYjJuEsfqwjqs9Ca6KMLQr7faUgq
FjkNezmlwwpQBfd/4o2nQVeWLTsrBd7/S79Q5xVh1hbQpmctkqfCnOJ9W7rtYz0q/cqKdfNSdGUZ
uRyRWGHOH4YGsTYdRBGdSL8UT5Q8iRiIlXDvEj218uCXte9sbYSuaFGGByTguEyRy8T9V8Va9jmR
hWOHqQxLxW60eiD05qyfJMW+LVtRsclBev9rC2B52QaGOWq9gF8ud1XzBEu38HR2ApKkHl+h1zNx
DnjuXdbaf35rC9mKUglSgsWrc35/HG5bjtbLtBMmhJDnkfJoNMTFKQWYsfuXuvHxU99dvn6MQTzL
i22GIPIg1PLBO6pGD+Joyisg1wVQg+F/uCcayRYsAWy9VwYNOYRuU7hpeJwyJ34wvC7kJEeAZx73
8Yog4WrdRrgEEo4JYKFD8tLOH1/cWypU9iwkYyczHuNBLx89ZI/bKk8VKqxKTiKb6AJkh2RU3X+c
1yUuhibbBRQZaOyRwV5c22nGOHMVR4HrZ4+nzquqbaNR0h5KUT+PmiII4UooY2dVFSJITJ3h0Dut
8ev+z7j5gbh4JdA0MTuZF+pi3anY9cdMgiMKkW1JMAiYc/lf30n10OmTcRL9VH+8f81lUF59lH9d
86KQxZluJICMgGc1y+ovYSP7rcvEliHqwkpw/1o374/Xy1eia9fCBNmYFYEoZAgVxTzstCRWNzmZ
ITCIZqRMuRx8w8jC/f2L3rpBKqZscRdbiH551EkTxYtDg5oT4F4CCEZ0VPQPhvcILtWVEXxdp2QY
/R+ImcOHR9XlfAgbA9Ieo2mpb+WDfewVJm9FGITZDYbXE0bbL23/No2ML6raIg1FTwzfRB1U+TAJ
Q+wolz8TpvoBHdLwmrgiXhnnN58FNWNK3AsF+3KYK7Yp4lQJWcstMgTBn9DydubykzFH/15LX57F
4j6nXs3G6LLUWCtzFllVjiTcCucj+q1wP9IDckE8bRTUrUD/QnWrd/JbJ2trg+DNfZL0IP1CSkpH
FpVAFEHNy/3RcGsI/gEUABXjMHJJSPBm0XsGuvMj6UYEeSr2a2Un4c6Q2ExiK6I71UZrho8bExtV
IGQL7NKool9Wr9HcjZUyqcoRDkK0pdi7ZA5FyQMtAtrR0NB/NzmpN2Ym5T/7VFmMqCXA4GbZBUh7
Ph6dqhnF6DGhNMpYH6bemNG36Mm2miO4f9WgrnzgVxtv3jm7YDSXi4ruigNSV03hYDqOT7JJxZcc
+dVr1hMeEuTIoxsf6yS86vsv9MZKyCEf1gWaSVXDlXF+i6DcspHKX3RK4zactp7Z5eHW07o1ou+N
gYOZRtdAudMRvPp0itElpbMaaVqJVv/oOEurh1hu9Pe1PGkhkURaV4mVm7u1Lp1ddbn7v7ZMVh2J
roNieiI8XH9PYFAbOGosXrop0ojBArvtjQYKaviwzrZW5C9gUP/DQYNyCi7NhRt3rWuIMUgxirTo
lOV2M/mqyto0pIn95f6LvDF28BuzMFAg4FBzOV/0nSOkKbmMHFKi5lyU3Juqq8hAlUOz6XTNXbng
jZGD9gtiDaySZYN4+XEoljLNBhxSFGbNu2aKo/dEPK21PP64AS8WWHiKCLH4gyO6dbHAxi0i5kxX
6SnGmozR1A7aT4NoY8IJyxhLL5gq+dHGSF74SZpm/zlarj/2xoDjTejgbZcADWrjcdf6Q2Qqe/IW
CFMdWDTCoFWjCfAYoZcxFF2rigmhmRsNviv2iY09G+TLG4XySXapRhw12VR1TtpoIWkvEU1nfslV
M/8aZyr+gWg5angqvli/pehqMknbq7rx62dOH539MVgJmKdXhBiyM0Kd5Mz4NCPX/qRnmtbtop7e
4squ/88Z7uqpY+oD+Q1L4upzFVo29SGln2M3IeDet+EA8JY5C0fzZBX1hAazsobHzuGwszetZKFd
EiNE6osWOmjh+nz83Otajbsjlca8sie5nkx4AKgzUQHTmqJycP5ZN2FajoYCUS1x7fCRNLd6TzBG
/Tp6ju0rhI8GXmqIlT7ujcWf6oRK0x0p+3VyAbj1PESfSpXCVLTD4BGW53d5nz2Qq6e/3f+Yb16L
9WYhMqH7uiyD0o4OFcPi8bOT7k5DGGtPad2nBw9PxErl4HpIcXBlr0zpnOkJxM75s7Q4Kg8ajqsj
yZHTrrVzPgJvTlZuaHkjl+OJ6vVC1FiaaJez01TZw4wrJTwqdVK+z6OmDtQ2qT7LXoE9ExfVhoZM
tKTXT76itmt+h+sBQwQcOjYWHsipV+3m1sl6V/TwBQm6UHwjcX/UNQnws+FskizBq08c6eb+K7zu
G+IEBJa/1Hwcm9r98pv+Wnu0SrWiSWXiMnN7PuhgA1AnQh1UBNoTYejkcIKxwqA4AELXCakciapP
0o+hXmSv93/L9XBi2vjDe0fGxzp08b3QpbPQYTXxaez1D4ielG/IPC0fd82a2OH6QVNL47uET76s
d5elw6LoeyPqo+RkOaVKD4wuhSaKcgPfHrNZTXpd2KDKvH9710sfW+QFy0rhC7bl1eBq69yoMpRG
3UReXlPJdmuP7Se9muUmtbxx7ZiyLDnng3k5EIG+YCjTFb4UdETWnGS8wOSUubryZOndfJB65m3Z
q+VBk3bplryfGl6i2TzBfFA2ik0SnxSEaP/7jWNuZQVGpAmM4+LbzZN+6Grar6cUQu2pLGZtH9Gw
Ar9Qu35LBPSKn/bWOKINgfUCaguqUP18SBcZYmG7MeNT1tZfTL3UXnIECQGhhPXKzvvWlZadG1tF
/riyY0nNszuDBM8TmhBlqzZ1t0ezZFI/lGvqzOsJkLshGYASMLumK+mgjOaqL3sQeJrZl7/aCF2l
HxNuuiaIu/VpYApY5qEFCnV5kG454Yh8xPnfzvFwMAsszykbj0dKQTWJjyQaYzrvPtwfITcvypti
98lVr5Q/bj7kVZsa8cmDCrOd7bYKuthRA0+ZiwfQZu0unRN7ZUm59T0yPjQ+EVRW1iU5cR4hCnq9
By15HOz3GcZB4dfqREekmDm3mk62Mi5vvEJtsQPh00dPccXQTQonTAdZRiehtMWJ9Gi5Qyr/zwLl
P21lzAdLl5nNxzJm/5rQ3W6Wg0P1AXf+kujsiNZID8zjA2V90OsppTUra1ae5Y0PgV4sb2+pVNKV
W571Xxct8nJqtBixnyPjX6g1xPekXNSJCOn/eX9Dv4eve6E43EBBSltp0ok98EkvcnvXj+7wTqVL
BfuusVbOZX86OhczKHMIqwQ2G8u4SrCAVJZEs5eAxNXzhgwQbyL1Y1Rs8iv70euRczl9+upC9yS9
s4k+JIMpf5NSDJ6AdVz9MQ2l+6ss5/Qt4dnVfjjGIenVTYzXWDraB7bO8zelXKS6uKmN/6q4wjkg
TIega5wRdrsvLaQjwWBrufJTCxPP2Zis5h3ijUWlonY0WxH0Z+KnxBTR5c2IQR4qNZlnGFS6XQH7
UAayBxQYoC+PKp8wiNgK2r4qZn9MitQDlxkNn2Rs1rte7Vs2zmo2PwhXI7fx/kd+o24GDwNMBUlH
ZGexNp0PEna8ad+MtGzzLGuNbcE9TBgF8AVvRhC/1lIdg4+ah7Xa+pibR+JaQ7YnB9Wtpl2VegiH
CcC1f/cgMB9dHA94wBuRrAkRb5CJl0LOUuJYjo5XpZzeGcPZzWBiNTDLv8LQqfdKmmcqnpRq+k8b
QBxwShOkvxdCCdOAdojxy+xb5VGZa/sBphb2r6iJjR+RmiWjDwaeFFB3FmTVOrryo2+cXPtCfnHn
EuBpFGtn+ett7KJPoMa9ULTNq4JQl1rWPOWJOEkwl89WBYBkTjwx+aGioIVzssQiRiEcSqIzw9Yu
cKh0cq1pfaOqwZ5DQ72DKY+WzOXpIK+iVLiLlpeQtmRPvFaDpLq1scrVSUDXTz9mRqMGhlTnjSaJ
TG2IflmZLa6n3KXWgNAXOA47rstSrTcWuQO5Kzsl7VBGpA4XqJUYfOP3+2P75nWWaUJnWHM6uZz/
eqTxpgrhKgJgcJqMzHyvDdQ771/lesXibtwlwUzFZ85Cef4B0cPrsi6D8qRF4RB4bd3vq05rfc8Q
7c4hCGblfH0tRl8qmSAi4TFSR6YTdX5BKvlS5DoR5LmSdnIT0fhiwli6URt9JHTcn01HPuR6nRXH
LFKNL9rgGeMmHVL12JVy6TLqqkL8S6gPzRNOYhU2toLt33cqoZkB4Ifqu1BU5bG3vIIPRRcFUdVF
8jNs1fmkTUPqkno6t49UKeYPk9qK5zYanXnlwV7Xbjmmc/jBL4j+GFzX+X06+JQIMY+x63rJ8K61
U+PZdhv9i2PH9rMYnOyXwmpNz39O//1gu1QIlqaYRp2Ah31+6cbuFWeKFfxEcq6e4gr5c9RN9crW
48YN/h9cSl8wf1cVmZwkI7jkvMiycKdPEuXwpvF0xcWCOSjtlpEUhpuhHjTeT9qs0cmut3dojpby
LduDRaR6sSUpiUsRRBOkp8zSOuMY9xG9vglAxnPRRVO5T4iCxEwio7U+wI3PcsmqhBuNY/daA9DD
+wxBUID8HhoWjzBH0BLkCbK4la3CrTtccGTsuXA8sAE6f4sUcGd7FOzOJdiQ1z4vf4f62PHBEHpT
oLgaLQha9yeDGwKHP15r4uc4WgEOuniqEykQc+ZJrlkn2Y6gI/VojrgSYytTN1nj5kExWBIE8zRv
e/mgxOWm0XUf7cNvRR/Cj8ICcnD/N11vA/lJCA6ptfIwrkDujsnTrkYLGKgW6ZjUiORJd02PqxNp
/BytATNvjGrUDBxwl8Y1ssOLb0dQMpKJ6bKDz/N3gobQVqfNuZOdaPzJraJ3nLFho1jm4f5t3lhf
uS4OOfYH/PVyPIvIIKrT44DJRtvdkxqm7vGiqkHaORnkmMgLIjKt2NrQWy5H9d/7ezxloF9AOdAh
XSF0S0BISj7mhM20oP8LqWjvu8r6neqNs/I+byw4FHwWYxQWCL6ii2Ft9/ZoJN2UnrR2CPfondJt
5Qn1kM51uTXaai1v4+b18JASeAykgWrQ+WcU5+DKbRPwll0n3pNoom+IrGmBwBt5NqNVTvit6QEZ
wv+/3EWhoJU14DmXecnoo/ZzbS8hxdCrjvdHy/UopcKEyIc//wRFXtxUxpnPw/oNcNNwyKE0FWEO
PhFoaseoqbWXbszVzpdNGH3OO4+Y7/uXv75JLs/izdTLbozZ4vyZutS5SOWys5Oh9p11zEJXh5Ht
9fbaHHj9VXChpeTPi1vcSxdfYxfHpOay9Tmxo6ZZNjIzKTVp0Eu3IcgbKshMwJlOl8MKH7NGZiuD
9UY3YPkBVHxYRhFWXLZ6KodedAPf4iSKvtoJO442DimKe23S5cag7O9Haun6gEebnZt3RIxU6XBc
2OSE7LVWEDKx//skzSb4T14CPUWO/ZdfUKxoatyXDLHQmhxf9mTqvlNCw3P3RWQ3J/x77munWNqT
0T+m7E22itG3z52XWV9re9a37ShfySu0Vyou1zM1v8tYUosYHNfOJrcfCqnPaXqa9GG2g14fx+8G
R55fhaYXL/dH4K0PgO+ZzFJ0AmxeLz4APG6OmsRZerKGNo+2VhdpL1nWRe0By0T6MMyutLdqOBs0
RMxUfb1/9Vvjf1kh2QCwEcB+ez7+rbkfemL+uNPMMuV2wlpqojZyo9VyAf+j82oBdifQPbTi2UJe
VejGEaONhKR+GlTiwIipbKI3L2vBQd2/oZuPkx0aun5ngY1frPtFZ4dl1Eom5VR1jylIK+l7Yd9j
O6nLEsBD2P5njCZtnzLpViaT5WFd3uMfjCZVTD60y4c5tFU5xg0AwVmQDF9B2vd7Zyo2uEti3zVK
wG5VN/wvFyXTD82tQdngclVQYxQBXaXHJzuHz1ZD9D15Wtm9xGH1nryN8kEth+/3n/Gtz2OR+VKB
WYhQl2KO2iFmqEpsVni3kGAmBRg/ItgftCRco1TfuhQls6XcitkFRdH5+DSbMrHsDDUFPqaImO/I
OEpgfoemiPuV89zNIzmSRQBiuBkpjF/MRnDZzawgju6k1zFaijRsj4on3IM2d29eXODOXv6JxmX9
jvBRpLNV2awkw91aJRABo37jqbIgXvyErB2MVC2puhZNL8xDj835vVm5Q7HH6B1bD5UTlsMxd6Qx
+XVhjrVf1N5qp+3GQ1/YOVRhF+DB1YkkmifblBnvFwh5964W2JMVASmxTntte38o3Zh/KFQy+egg
1pH7LZ/zX6VR1euiMpkhFluytd7GlkaBSy925So3JgVaAzSYKPgyLVye1EGygtfi7Z5MO3Y/whhx
t70ozP9H2Xktt420W/SJUIUcbhEYREXLki3doBxkoNFAA40MPP1Z/O/GnhrXmWtPUSTB7i/svXZi
Fji4UJcg2rfr8TINfw0x/5f3h3iZXRq2YewYv8sZWwk8t95oW8mhE306MHOa7uciqNRfnt5/+c54
IaqYK8/kGnH4zw/SaYdlqqHK3ESGO/0yNaY5323Dh3Bd3//7K/u3VyLsg0+MGxtQxW9XxqTzXHRY
pG6kb6mzVeXLqYGYdnD/HlVjX8uv309UdDAeE2ZUxSwH//muTFWMBKHxe5Ad3JS0yuWsTHAY/SQP
va+qL7652D5adJIdjyNHYX/qpdHeLCNFjZD+BTgiHE73S2QZ4fu6jUaRVO6Vt8if3H24SxngxDAo
fNKlkd4tjk1THTUO1uAvC8d/uRvoiJhi8CTgOvv9lz1VNdnSGw/67lWQYqO6jO5EmFdhwoTaebS6
onwExDH+jYH8x7d1XakgvsEMAkOOn/U/P8ExmGa3KH2yAp08ONar0idVdv3NuIi/yXz+eNZ5KcZh
XO4UmoQT/vZS0NtWB4gOK9W2dX4B6VxCILqb+FvKI/PR3x+L6yvBl7meToRCuL8NFDtna52I0Ocb
XLD1xQTAZyQTmQrvJbRNSSGbew+MrRArI1gD8ATMdUlNPodPqLvHc9GF9VOzMAVO7LyC6Aq50znb
VJxPm2y8W1eU9VtVCiun9B10H2N4Xe5UUUSpmy/TAzZhTLHgH5kZjFP7BKMINiCIR/cFmOn2aW2r
/jTivDpbhVjgC7YdmoFWl5u6q0fTmBAque0rBRnAdNHY7jcdaPNjHNvqkhdl4ySyRJWVDCS/nG0f
Ax3/w2BdGq9QFfKlwgRVdlXym34/H4bB6rt0dkn8y4I8UvYJmsnoJNHU72bKke1N6WoXzCPb0RbR
FcvahLGUm7xMXW8WWWmT353022R87VeBpclt8O6EI9llxGaGx3Ea2y4Nt4geIXAq99lSYoOVIYP6
1iAjfIn9Oox61hHSeNZbhaWtzEEwWHuI+7ZwZsAaqmiDL6Kc9q9+u+SfDGv3f3pBP30Iu9lAdbpG
wO+0G/ds3YumyAyzEoRLLPDrkn0J+nu7apaHvF3du55FSUNE1u6wtebG6E6BVl5zivBR4zMr9Wil
my5H7kZ26w4lmLPO/N4b3zjtSCOrk2/kwT1p8vZ27Lt5/eH4i1/gsZb1L28Nm2/L0BafJlGKC2iJ
/WmyhFOSnm4HR+C1ngckba4tFNsr3GRjMNTHhsU4SiHhYuzextp7c7Ztv6t1hbpKDTVwTgXPy0Ww
Nl3IJtQvnl3bjybyJ/OS51XpgcXaGVWVK8uzemgH1uUFe4Ns8oTUKPDXdoorOY92BrgYQVZoddsv
0cj62czr/m98+z8GDfy8qJ2v22Y8/GxM/3lm2BtbTGkGJXCS0IF3szjmZd1V8KTb6HVCNJL+943y
p8yGaoupxlX2yKT3j/vZxSOf83UAG9vxeXpBYd4WOTJZpMrFkzX4NvtgT52iHTj1/3RHVeX9XN3V
jqum+FtS9x812PWP4dJhZnjVsf8+1nF0lUP4AX7vl02bwjNbD+PkFLdG7TM/HNhg6gc0Y32VmqJf
9iQI1uH/e1nwJzCSwJDKf6xNfisD1TQRiUZM9M2o+u3QAEpGDGOIY1SCXrLq8atdc3b995fw516P
F+Ur5w27bI//cPBhgHX8lfb/ZlneAVT/WnQuY9foD5ZKitxJvLIaQLFNePlVmzh18ckTIjpW05Pn
kiOKK7LMW/cIEWTJcO3MJ6oE816PZv6XIvnPUQZ/KWo3LlIYNdxrv1UFWLU0ZI9K3iDhl0e3F/LM
UaOyaVz3s23DZtG6/3Db4t2StUzItQsOtrMM2bC55tEn1Ov435+d9UeByV8EgJ/tEytxfjm/fWFM
77vBH0gaKNViinRj/PkyOz07EhjBP4h5G4sYjoPSL71uyv2ge7v/wkLBK2LphIp4QAAPUeZS8LwT
rNS+MSsDLB5oSxpxVIudw3stt/IvveO/3Ng2BTEsAXS5CLt/K+WCsmJW6gjyxpeivneKTn9uVRuc
/vvT+bcP50prIrSNh5pn+p/HCX64cajGEgLd2su0rMsldmtbZk4VioQpjrzgogA/LqzVePnvl/63
N8ho9ppSwllGDfTPlxa1oUgAAz+9C3vJMKYWSY4Z/vzfr0Kr8C9H5tW35VFgoWKzfteVTD0U20Bj
IV9NEsWyrm0r727ZV+swtngmgXYZVrYsFniyZWq7eDF0F8ZCbepM2E5xP26uDk6bsEnvNJe+TlVd
WUfpBNtBRZE8aOGo89qtRErai/tpXGxJqGCj6+9GZ0xvQhrDq7m3/qccIIX61kgMawQK5RU8+8rv
vhpepN8b0YcFbpe1eSOyWd1XHMXIqDluwEPW7tBc3LLAeELi7Bgmobd6BvFTwnrcTZjLedkZj1s+
kVWI9Q4C+0AuUxxVjfVp8Ov18zSiAY2n3bZuiPltXQjmeQOXJKyCA/vKao2H3N5ve7YOGbJz+S7b
Jnip5Jh7JzXn7acdRfijP1rVgx4d94bJW/nJx0Bx7GyNIZbtjf+tq1qjTEiOzD9JQc6g70XGnbv1
/tnrliscLcjzE640M7GwVa4HHDBqirttdPpPkd2AG45Kx/zkE9H6VlcCMAEjjmFI6chLwdzTle2z
O9pN8FAvViCPw85Q42Dz1jJHOMtDX+SmSs2tM6sYpI7RvTdF1G5JV1Y13DfEBDZ72hLwbWtFw/NE
Et0hbKvhY9bAjLdp21s4Bqp7EpMpP3ctd2vSiwapXxgojdbAW2c3Wx21ec9zWHRL4hbkRGcOxcny
3PnK+N5W+9x9Npw9b+IKz3Ob1G6EcIFPs5myegJMn0nMPN83C7xAsnYlsdjREjoxgIWZL3Oy+2dG
gsNyN7lAUW7poHzzZ0TclFJY3gxeL87DNfKrs90Sj6cok63/0T79BoYPkSBs1dUEgeVeotRdrnIF
0Z/aZi6s4xgQNYC1WP/o4Km8R24ePmvPILKaGLzyk/BaC/uGDmW212HnJToIC9J85mi7YfsJcM0q
fKOO7QG3SWws1XxjkBc806rbm8cTr8Ilbisl77rBmvOYrLL+XOMHELE7mfq9G6a8jHt76h7UuAsz
Nlo5vXG6IHq3HGO8gWk9vKN67F7UZvoyscXkZ1tUgPhrZ7ThMT+cfc22anEeGrf3vu7jEtYkP06y
JBVgE1tsE9l1LqO8/OkWhEQmmPzh0PQlUQ+fcaP3z6rrnWfTlntxN9qzPG1lLu+b1ihe+2G0hrhf
PL9N1sbXXVIS+PU5mGd96YaoefbmVMtRvqlwbE7sEWt5tBH8GakTjeUbIQd26m5F/hLNdnBT2iZG
B5kr92bXyrrorpDLMSfZ4wBksDs14+R+J6pJjI/YHSpYnHm5OskG5/FuUPX4ZJigY2JeuHtvl1r7
1LSG/csxm5ZZm9q/NuNWsjpsq7Rw7fI457v34uRdeKh96v2RWCaMvdxh9OaaCJHNmRKcqR2UclVj
7HN1FipLH2rAXvfhVZFmgRmPTVvXad/I4quYh9e+78YrkdRqszKaV0Uf1YBryMfXMBRjhqw6j4eN
3mYm2ipeu7E+1CSqfkIYxpbNau1Ej/tyo7YtTyKTePFo8i/AVqosXDsL+oSCxZZPUfWj9MSctVBX
usPsmuNnJPl4QzQJd6ndW9aV+LWcsWfjwZNaHTCQmKcrvKEizyFYY2YMI9QfT3sQdPf6emGJQJza
rsQZu/o50JpV8Qta0BGRCdJG5rlzZ/6ZTQQrERgAjk79dF20bJa/uNkSrv7NVR1EmqAZkbHSzy9l
BckUK3NuxT5svenU7Yurk2Uew8ddOPsWuwHBzqkZIp8BTV0/lvWGdjFsaJriaWJ8SLnud1CrXJT5
DmcrqD4ljcuIweNrOQ0N45OpVSe1VREej913flZrO4pk9MzopyXM8Ra/tn2LCRdObc3QOTZbg/6n
dsbiG0WzeecU63Rq2taipPE49cpt9smat5h6U7GvfEh22OT3Xt+Js1eq+uxZeAMm8Iyo55GPP2xM
yqAryrG9CC1NrVJtGyJPbc9b+2Sg+0Q8WBb7TxJK2ihR9ujeGkLW/a+gHsIhxVjHSFIN2Hceedrb
+dgrWfgJsVXTcxuUkQs0CJvNU1WBpPox5OMS3UViWINYr1tDIrZT6DVhWianSy0X/n2LKJR7hVtg
iXtrKf2ktYjEOUnawPLgeoYbPK+z6EQcwC3veKwAh56hXgT1geHmNGeRNLdfcggs9Opo9yzUb1bQ
nPmftI+gnFCS417Kxoh3P/d/tuTwPmPCESMFoGHI2Apr/y1vy14fyJTJyeRYIm/GOIoT+ahNbXT3
ET+oAm5a3r/qPrTbm5JJ0pK1ftPPR8P16u7sm/NQvwhbVXgUuEVuct202HrYDvMcmoTe3UcNATfp
PPtSIfpeG34SzjZEKSm6dcS3hEEoLbatsmNXXcVJc87+FZwKo9l4097gHdFsblPqt6vd9jFAraA/
2Hgzilu1heWXAm4Yw4+9+tUXkIBjKXT3A7vp8sPXazedw5WgwXix+9A85Ma1psjRwdE9jwTxXep8
YNo3OCjgk73Yp+l2NCx/5bpZwj62xiAgrVV6aOTmTq8fc+D337zSVIfVQaN6I3JhqUvDB2WdZ6/T
443VrvvzCsZlYc7nL3niW9p8jzbDaZ+E3UcWLQ0dw9FAb78kW1EWTWZNYfTRKrf+qEsIubGp1pmz
ywmdIba8lVreiPw1PGDvkfC+IFd/3X3PIP6DYu87RjeyvZvFqgmzYVBgxqZo1wNGkShx907LeGkK
jRJl9oJPRrMhpCTGxovZ7Yc+DVdIwqSzW8zbo9lwRMaiqRCpUI5NBmVd/iqNQV5QlxgfzR6wTvJY
nOh4wpf5S/Ve2GTOLBh+zO3g3IP1ZoAyVgsKSyLHCyseWDW/e2bNv5NjF/4Sripv2IYsO/cA9VqC
5LfCyDKV8mekB87TwFI1gshBQHQbK785XH+UbRZFlX6Q/GwuW5STzFTYVc80a4zUbW9O6khgqvPD
HFYz87aekYFdXCMWfNeoPgpftC/BboxNIpfBrmOjayeduLgd2lQHO2dU7+b7TxUMkrpLF/YXTNTi
FAaFxcRJSTee63ku0tLMmzugJfvnuY2sO1uUHQX+6pGyY3jLbKVE8Ng629FddwDgFHYWtFDqgZeb
z87itkdZ2UZHDvEkR5zQigsZmHp/Mzn19MJiJX/qx9F+Rv81vwLtgejGjuDcGMbGuTHsuIj9jkAv
aaK7zsRS1s1HYwcFIdyWzGVSq7H+1PqdcbtQhrwzeI36RHD6oLPCeiHPS99UpAoxaj9cm903TnvU
AHBsXtRc0yFOhXnpiRq87ULQRWTPitI9zFFHEWE6/RbFitgg9IKlUVinSavlVugq7FLGN/mUuHWF
WTWvWyb0Qk5bvDNxHpklNlSaKxGSHkjhXm2Ujlp4me2M670sovphqnR0IY+o+apy4RjpWDcGml2F
Ti6x7WJ6UPmYh/GgFOVDPobLCb2T/+rzf9zXfQReIFDGcsKohW/Tn9bgew+u9sYDx5zVcFHOiwm+
MAn9vbvxhnx/KOsI9EzBXXaKxDXTTAejn7UzaM7YCUuqu0IrwhmqzpEHm+fCJN9KGw/NUG6Pk7Xt
xLd4s3piwt88l/PMJeuv9ODbNppk83hGvqeOsLYv3mCUD65N2OgEOr9L9sFbDmFlyjN8rvZGMpgs
DmziIRlWNlB25DZ6TgiT91VqMVS8G9Ba3YXGHL3IYhdTAifSPY2waimWA7t76ObOZtwZaufJQzfD
RaxA/QN2Wb5T8Vs7DW/PB3rdLsadVsXj7JEBRgSBaSD0Huv9qpv3jbvKz3fyMfAckzqzS9Ju2W/V
jKLHlae7zX33VpQ2gw8vKLnuzGC6daNFv3IkRZAsR02j4UfdPp+AslfHQknzy2KBlz7xcjuMWNsg
8albpIqRbW8ZCQRr5oW1/c0zkI3H7YAn34vq7jr5rPsHdo7uSIZ2254l+zM74VwtQRZI7LqVWQ/9
YeEALROMIgA2CRGvHyrFCjwe+sm5bZc58iEHd+5954XyQvtHYYKlT97Ok/BhLOZDc2sYC7qTed37
t96aXBpcuYbpgJrmHG1he1tGVv3YixBgt6Bp2hi9leualg6mm5juQ45xr6uKsbaWHID2otp435vq
MRSVB9zHWX9WHY8X6M5e39Lwios3GUFBEkNLLkoXUvLFhu1x9AaFUzZZDrrRTsUVEOsttqv5nFH4
JKIxsRLU1k6QXAMh8lUP0jkpArjvAqGDR9FG4psrO+u99q6xZLssnQyIOBPw1csf2gUubw/n5+TN
FfunYuTAyqZtMB9Kb3HamIqI1hUTBd56thJQmMH0jU9lJ83btZ5XgtCMzvs0YNw57r6Z3zf1aOwx
ZBpFnSmm6ufcmkY29gPwaIveo9yr7W0EVX8uV/ZO/RXqe5cXm/8xEC/9OpkrGWzgO00qKfL1Pi8Q
WD4kJcKbPQ/+q1Ntgs+zE+KRCk39bMkyfHO1U96J3JjeER5QXeRulN/wC5hlvHICt4y0quKtsjT+
r0ktBdK/zbtmbbjDcz4Vc1bxqXze2ooPyGuMso+bvcP6V/W5dx43z371xCC+Bk0VFDFTB9FTmA3O
fv3czeXgTU17sw7WfovtS34MaGV0Yi1F0cSRCmmLtGHwMG08qrcQ6cYHdOnLecwt4wGvNP05ONO9
yvZOFG28ASPdznoSdpGhkVyaC21wPadjOfhhirPVsZ/XBlXAxa6DjWfNZXloMKI+52On/OPij/Z3
C2xG9RC4ai6OZcMhFe/YKPzzSj5dlM6BIdSvrceFArXdFxQ5am5Vuje7V2fS5q3fLLVp2CTG1Wr5
31ILougYzt9U0BMexvY8NJOp1maXWmazfauVP0ep4UquS3MwWmL5tDshmqIgGdJalVaXwYarvmhr
RSbo9EU1Hseml+jim8GRCQvp9cNzZtM4zWWtXjXHb5u687rdWqPR7ek8uOaaLoi953TAhNIehLGH
9aFcdytMV3Sy6jBWKCYyv4f2fR1VyDYTqmvsrCRRyU1tRcl7T8hN9xTuTgORlQG0mU4DANOLxHOz
Xqx8cJ0j5TTO5RpV/Jgi419v0QRbX83J6cgGWSczaV1/Dnife2AnFBzVHUxXDgeHTU+T+c201Bkm
9/YLKTaFeMI0NHjJFBUmcwFn7Ycblqx5cYA+sKrTMpshowNYOGtcgjTLkyA0FvuYy4ACsRPD9hE1
kCwec7c3X8dJOKktQIa4CPa+zua+R2x5xLqyitsrearcCUq1HsGFHWhhWzdmjBeEF/62yUrkZJKK
rri/mC3YHWw6N6LFzewWvgHHrJiM02Jbq09lOmzDeehmT38hiy/Ubix1IMLjFpC5+ggTwbQPwA3c
7XVmCojXYEQVcyewJ1QXOHl42QvPkk3Cgx8aBxPH8E+P4VRwLJH8kRoIsqu5k63R8tiwYthhbztd
lXZRqN8XsG/0IvWkOVzl1Abnulq9Nat1SB3rmSt5BfvGKCaB2Nw45C+PRENIyushQWl7DZz0TRHe
lWtPAwHuV/qHpqSQPu4bqLi46GV/8aw+r+8W0xk/3Gmj/7R2Gou4hZIbJCaWHzNVbRjpG1ilAZrM
fqzXS4PmRf+gMci7k1Lr5t6OQd4vSVm5AtVBnu/RYx2Y1TOT9E5lgz0ADkJNVBWZLxxqtnYq5/XA
M+u8GPnoeGSf1q5ifOfu1UG70iiOCwvIjgo5FOVhAgkMfGcK6ulQtSXXexmVKxcDaicsSp0Rgsqj
AJJxuQTrdnJ3Z4pemn3R4nrvruaRolu5d3vZN8MhR0wQpO0MOfjsEHwmudMX135kwGUROkCNUKTu
ZPU2/UVRjo/dNa3nFPJm60yhX19T5lHYSJgCBW86F8V0u2GhbllEbdQkDGI3/zORVSzKfOLFyrtO
8thnLuJNlZX+DGNDewERl9a0K5H0qt2b0+gY27s7AWJ9YWlfBAdf2508GSh+9YWnwa2TaOmwYXqr
2ZHI6pSg1TiEbJXhxGOhHiFnzZ/I0GrIGgZLNl+GOhzqg9sucr73msL2j9oXhAGLFR1lPA0kWCR2
lCsfjJnauNB7WVvHgTvTPeSqXpyMPy+UMXSo8DoykUMdlyG74bhaQANlEiz3/OIj+3oSFjG2R4NL
5ivhpbu+Z0E8mb/4Mnov2QRpfed5nSr/jFXVnbLNC1eRBv0+8vPsatrpMLeRrO2VBZAS6vE8XJg5
9EWi2bxwkYGHJhHUq8Y9bcx9mI4s6kzrUBkU4tSSlgJg5BlMqqKC8yUTZhlEx4hmFaG7yifqA4uK
EqlA6eDjW6tNpsYidZ5oYjLXJ93kKo9tozZJAMFpaGa1HTQIEoWZm98NmbcTj2K1NdNLUZNTdqw1
pp8LZEgdLUyhPGv/VoAYAqTizrVcb4A/46uzNif8KgkvteNOVIbzlTwR/6vPdpk3s7r0bcRHGN3J
DHIrSnpnVEsy1+iyskW4AFr3bl2LoxOJUH9eOVn2k0b2Sr9O3yPPDB3IQfO4kruT8ERDFm65sCzK
KTPNsPccivcpb594Lrolq+y8KR76iZl8cJ4bo1A6GYi+ozbYjRDYNNIFvMW+mcAGbhs/ySkGmDhM
QdiIhBs4MJJ5d7tvXcQuPIEln7exy3RTJX4VAGZvzcJlJt6Qa1V2DHdjAn9tK7Na+sBT22ITj81t
WueT443FpZXMmw7YKi0GrNUowgv+TdXHvp63/IfJazJULqMK1URsjHY0GDENHwnzMcS/sTg4TFSJ
BbHVBKtYi6LLGEPn2xupuU13llZERT5UOfErbDMGFh1h1QiDr3Wf55MiD7fPqsJex2PQ2mzyBm8i
4ICnuEJzDRO9oCUUe/6zusogE3NehvHZX5RnZa7BPPZFtYZlXPMnJSsbWTWYZcqiXoSfmJYujCYZ
bF2ZWSHD0XnrpLXmKVsRJk3dyjP80yWEuT052qYBnIlLnm6EN+3rTbOUA4JqWMG0taseCPeFXCvT
sRU0WdzKIn9iP9AXNybT01dXTs1B7672H7BvkGSeozkyTqay/QauL4KCJubh7aqjJQAOf1ny0esf
GSb4w52cbLEi7HPUfEZLsV3jvewl3GYCADfl/to2iFwpgVimRBzHoP/bVDbsZvhRBjbc2nUfstFa
dZnYfHa8jQic/jGaKtf4kRf1HGDSQtQV3bSraMbbQutpvZR1twWHBYv7L2OzeNu1VM7mJ9BY2KLg
BpCf6esN5+zryYzOhuzx+zIEmyRQupoH6d0j5+DD2oxZ37ggZYasMHWbH0yqwnfDEOiP5OIA0d4I
CqxPIQi37mbacwNZULHMIvPraC6SJQcy/tYvXc7pGbitfGoKoPbpus8aFC+aMW5A5dq+wXVoDuOH
rF3QZEW1MwU0xejp216aCE7EGJQ/+q1jXTV2fDvHVaxS3IYzNpRbq2nnDg1wuWzHIOzKe+lWa38k
IJZlBRNg1gXYD7owE1HUzQe3Mwv/4MMsmdjQ0c2z0JDWB7nx5ZCxkfGcg0NkyEM42UjT13kNpuPY
Rap/y82oMI4w4QcTSurufEdV5AiCkGFinirZ7voNpVPI6TQZTt6+zKFYtrTSlTbvQwlb5OStVC8X
CQ7Ou12cIhrvcjQo47O9F1P9GV3qvCKAKowHnsn5cbNrBvaUtHXz1IVlJVPRd74d9+2Qt8kIbq3K
KncdxoMm9vejuyZBc+JBMmqYoxG+PKed14Q1cBpGRuQm8OTFkdyD7dyU3bimUFeNNRtG5PcciMMq
kkg71c6Yax8itIbFLFIDmQ1qnCgfnBtQ5FvwaG/dFCXW7ro/CJu06B73mZgIdCWUSyarrzId9tGa
T9vgtf09qqA+z3jMQQyoWgfGxchFXV9W4tWXo224quERZheR9Oa8i3QO+1Ule2V7IoyJEy/GrKlW
9i01v4sLhHIbxE/fuPOt0rulCKr36jyV+14WGSoZv2HCu0PHKstroAJY/QnBUgUGMtOWriQzu6Ac
U4yNa/FQhU61ZkVIsDhjgIYVxhjwFaVbqdxvZMMPCGXN1SiyjovXIoS7WbBJG7yx70u0FCExx05L
tVLJRacm5Rc755nCPcsHu1veW7I0q3Sog2jJUDKAnKV/kxv5Cy3rPs/2FWou21SvawgYPb32ldCi
S2q525anVNMi+c5Dof16YddlEn4Y+csjEugX4lV4iN2gqf0kxDKtErPrIzfVagvET7EXov6F0tYS
3zd/v64g+UKU+SS7tlfEMvsjc01kZNK/6zttLkfYh4icrK61u6RrXXRs4Yjg7cCGZ5dZPtvtcmxD
I/cIYYKtGNtTcEHBufXfGaSzQ/dUO7GTwvpbpHbT2MM5wA1H0EzX+pT3UnnyjO7SYPDNn8ykshrK
r91cOki8iCShcwW2QFiO8H9K5iHlHZM6P0rCjusRddlWt2SF6IDVu2OO0cFvhqBLC80W99a0KkZE
o2im+jViVtGe206NX9FqRdsb1KvCyjZaIv8Ou6HfHR1z4AlvITi/6vF/AM4AWQHT+o3DxKhiwu1D
97iRm8VoRtvblHUMs4wbuS9N/rzy49mPw1gExh09gbuetNq38qYWZgeXDb7VuGWBRTRaolThBJ8p
Cq0iFYFZGG8tks0okWHr1w/ujMb4NG2sFKdkKQLS0LxA5ESaYTTbQ8RuvtO+FEPRGG/2KsMvtLzV
Z4rC4PO4diRSDIAPyePwcY0xNts9cYeOBrtw5IR5dKyhtVR0xSZXFuD37USrxy7BcMV2p4fdD6k2
PefHOkbOSKA8cVyJEhHLAJ/iw35s2CN8TLUz02rPXpXNvuV08eQj9nhqZs7eN64ySJmkjPZsj5lx
iYOjnUYdTHNyh9Pcd8PyLoi9xP3h7k2DVY9L98L4ce0+O7qt8stM5z3euYFebT8GW9ftP6B8zeFJ
llqLgz9yWR4ob93mlxFMW7jGTHK9GmCqGhaPmYmgcf2+Ij3i1Omj6j5nM0naApkAfTLCLc4z4kL9
93AwlZFKjmV9v6hatHG+76I+UTE1XQrYfqaooUrXJ3KBq+WgARTcSc/vu4Mo0FTEs+H66qYfWm9M
Kp/ASprW/IvOO53266DrX52t7T2mjx0/qnybq9sWLGWeGYww7AcuBBMIdNDmP9mZsgqTYluaA2IV
HswBkGRwMew5f8d2/UnrsVCPGK+D9hA0rlM+I+8YunTJA46vzmk7/0jnxZJ4pIMer3pYbziPEdIa
qy/UeEfbEVWZ7XXUki0N1hwjeAsoIFFdMX+VG/kucJb9jSSAeUOGNBCXYxrhOGcS2Q5bcHMsnyev
Yru7ddvaJtdJK3jBAYWBOnYWEyPVMcpLsDq1HzWqpiVpynx/LBrlj2nlFk357Jm6H9JV6G07LKxN
vlcwpna+gt20EyJx6iF2rM5500S5trAMiQyMDTiXXx2pBPp043+kRLsu7MSrxPJqj/tEqFqjgoeB
I5gzyLZAYfp+rV5wlk0QS/TaEm44c3wRIVhhqLP/j6PzWG4b2cLwE6EKuYEtwCwGUVneoDyy3cip
0UhPfz/exUxN2SNbIsHuc/5ISDYS4LZ1v5AXNZeSopi7bjpzx1+KoYV73lexiYH0l0Wd0V4CBGZg
YkHzgbZgPgSZmtzI8xMiDdyAOEHm9SB5bYdKWA+KJvidtQjGeHBbin0ouGAShzMOh6tPM/ytWDxF
7VfLcRwVzFHXvjGq17WanF8Ybfy3qpk8tKw8MvWlqSqnixxduuOmdx6AaT12013bgyz2AW0Kz5Te
VTi5HUO3keWXMomnxhTPhgtyRiFkgLtCWzkwfDks6qyK3vgKuqw/Ejwx/kZOwruxgIt8ebnkcTE8
ng7TU2UdOQs346Y1EWftvcIz3oLQDECrl8n/7PAm/Z6N1mRmqI1060GmfItqNp+wscMcldRgm8es
rjuKjgjwUscWgeg1CfLmbA/CRh1SF9lPmJh8hnKQjy90SRKc2pWUyyPFGcZomBNWan+aqjPwurEp
rZBGy3XMsp+sooGMgjLN9yM0kYZR6nprEdeafIjcpZ5yI5K5YRpyZ7Gnha17y7g5/3FoOR/a4DyJ
RrPn9+2WqwVgqG8e0OlCW9wwWnTfsJ2H6pSyca1xBjp5JefO+pREEPC6pGi+N7TAGz/LkoHWmD4p
oZG7MtXMagx7uDqmjngafPdFPj66wJC1cWk9Z/UOy/8bq+jHvHIxg+sOQxlcw9k04pBa2BcexeyR
3TOg1++Hrro0yiz3DNzeS4PiqD4xQ3kd+vsQz6+uZL7xFjPcWkUb3kwzc+brI/AHtYDrJ5t5XDmZ
Pduq97mhq/ssUfpwYNkHxFP8Ke5QoeLg9EZQYrARKB66aUZc5phttPgFj8bKgQDXVM7LsbbT9JZR
nKvivtPFuSRYv9t4Km32y+iN+3BFkiJXL3luhVrmg9UV/T4TrKPx0Ldod/jW6zgo3P5O9sD4Mzih
+s/yFuVvUmDV4QJ375OmNYLLAsgoP7yPCa/wtluy5MNefb5jMx/L+7JYTNYcUuDb6TCdQ09PoAWh
4f2ugQHPlVD6u7Sb8LRgnwW3a5UsI3+pG1aMwH1mHCz/Jg6RA5Gfe8kB3GEeozUtDUhc1S6/yH0I
xbGqw+ZEHZnzK3cb9YPiZQW77h7dSwXFh5IqsLFlwzVFnaGXCcw2dmH63KjMrPRlXXvzffJo00Zm
p5MVJjonLoddsp5jKADQcHsSzqnI5/HWLZ78pVsnOCLfmc2DgbrO3Hm9CQ2FomawmTaqTB2Q0qsc
uBSVvIN15taHSfUXuj3fLbAuEtWWS+Na1tZiJ2rHWdma7cfa1g/GQa9Z9TLMTWPGfjsPKOmVhLHz
zLgQ+WBsMiDsJmqLdvlufG09zaNJt1g3eRZkiTqJNYCfK1TSbVI5F29lvVLJxt7Jj+POLi0xHr/E
3Ne1v2SA5jNqWNI1/1bJ735q7NfAkh3t3YKA6agBPIdxHQtIDCsVyTkNVslgL3R7SOjqvi9r38N5
zvqvjd3D2xnin02WeLqZwN2v05IkX/XSOtsSpvOr99zkRXU+dB3xqU9T6/rnbql5uRdViM+J4s0l
7ov8x8BTNaCWWwvc24rr4cFTPfyZTh7zZkwn/tX9DUhYRAo1Qc0Zho/IrPdt9Z+d+SzazHt2RGw7
7EzRmuFPzRHPdCT6vxNNmzqe10oeM17P75qBWW3QxQbFfuWqkWh3GusqYbh9wNE0/Rxp5KVzjh5q
bgMUFufSa6aX1W/XF4xfxbonf714n/zSu9KKZH+G5qiq00I/yc5dBD1s9TxY+1whs2HOt/TzwjMO
ixEuNn56n76fOLXShibYHFI/rmTZkSEA3/ckesnBHNDzRfYQPLOEUL2MYbe+9dXcn81kaDZIGMzf
YYplWLoEztkRnN3IPQao70Z0r9ZownQxwrkpv9+PZlPt9cjE0df+9N/YqyA7Ni46lL2g3YjA9jYj
BojnZPDJzhucdGf46eptAslouSP7n4wlJbL6P7P00zYeayN461BE2ScD/sXfOlPlprvFr3yepsz0
IbKt/rPus1BuOKMa4wDEp6t90KjAiFWGBugkG5wkJWASJvVDMWrbjKg17/HHt5P3nmDtufApRQNi
0wuURSnY2H86kcnHjGXu1R/QikSLlio480bN51SpEOpSDU/KtGkK97s+FLGYaVKKQ26WbGeV2n5P
G7c82fnqIJaaRsI26EJkTktde0g3yPZKMFMAf7FFwKKXrZEEOHZ0BWa5L+Qi/GtTYvr8I8bMzN4b
zel1y6bKL6nga0qeIoOLR0hlP4UDpzop46DFFM64en1KafilFCx5ZU+U25GCmiWChYYD0wKqMWvd
5oC73Nx3LZLv1YV8p073wbg3NblMhQ9eVvJexLay+tO09OCLiVQFWgFQC9bjfuCKDMPGA/a3VgjL
0Dq5S0BgTNjqLZkUbQyR7O8YkNBk5bwKr0E6cq+byiPBYJagqoUVz3Yw7VpUeJ85UOaVzEGPJjTU
BtSMlztc4pwTS/M9Da11qsLS/lP0lbUva0t+BWQFHPSkiHHjcoNv8wr6Si2xpjSGGbbDIyaNXzzl
BLNOw5ockFB3+xVLSgQvXL6oIWxf+lA9Xm3Dn//ahqdLqJ0lA1sN5vy17aZ8wZvWa/1uzw5aXDsb
sCL5tlAHo8j7iAe337JMr5sAtou/ME8/XSMNbzYEJh8IScgfkdvC2aiG2omNBVwYTUvV/HUW6GoP
uC+yMf6TYNbqfNMQAUB2sKIYbgIQHgtSJehvWt8M+OaPEcrjzVpnlGCmKe6qFfmVyjIwPdRT3SZb
zPZ3KOv6vvQ8DGXpNn9qVkLUM9zUp37IIMRGhYxpLtbqo2GI/U9M9XqrcmTCZA92v5PAXKIqSYih
oYpvyGMznLvf9GHCtxjz8M+02yYBXFjLZ+olxd5GKxKnQ0UiiOvgh0IgPBdPfSbNPaPTD6lmoGad
HXxPa2B+uavh30tm4iZGo2gzKjTLv3J1rR1ibG6NhzxaRLAq4TYdENbZTDaXsjdzSqlL/23gQNqB
2Ky7GZf7jgT0P1gHs6OZuJMR9dSZAfdKV5zGwNBHa3a0hKNS3iFrOn2c9VIBsawV+aP2upc9lsNd
ZvbJ90DPxBJbpu5+94SN9XFrOS45R6XzvTaUoKZ5hq3kkf1Fn7pZ4T4IreWf300FCL9bfc+e8H+G
Ks9vFpB4VMlUX6wGsalnpfJLuohmhIcgjbMvIUeuSY9NOAaRiRoHk4PTf7A5szaQHnKsK+Cpg43J
5V/H+8MpuE5x0wl1mfPC2pa9EOSi4eKcK2H8rLOf7gZYw0/JXb0Pc6F/W8PgXPiEJYdiAZOQWae3
nbuaZytZTYyN+fg3UW37tnrOgPW0dzZTkXzKoHJeA4jiryl3Pk0FDe1h6/xGxmb8xycyIO0djv7C
lV8c2nYu7HjkomUyrJSNGDf0v+xALBBpaUjhZ6rnb7L5HpMEAMlBFr775uTaVJyCvJ+7IezCzdws
pzY3MmYO0mKZzu0DTsPqTQSJ2vlgorsW5OJuNFLHaO+sg1XPodh345BvfNXYJZS0TMrHqr3KvaBr
wHmqrNEFCJ3UeYKI2at6ypOo0n0Qd0Wr/y//7TpKqEu3j3VCwFbYJ+qQoendV65CacWoue+pVfy1
WDTIV/gnXiD0vdd2Lj3E44bF7xqYQCb/yxgVeqR2ING2EGH7Cpk5mVCukhIgd4X8T1d/n3jpDwrU
oNv2xjp96MZOn0EaEeKCi2r+71qtkVrT9q6EGE7IDeoXwl3wLy4IBjb+WPufBLKm/6ZhWMXWyKwH
6bcWzNgEhjb/yDcwLl7PFkc0jEC+RibjwjyTJH+EUecZAsnHkU/Mb/nTJaH1QSyFv3UTtP5l4jRF
JNaEiyQZZH/VjdW9ogtT/0iZyMDCc8JG/TzoP5ekSs5z59nvk23rDCy+geiQVOrKxu4AX7zlQFTa
unlc3Vcp5c/qkxNQpEt/W0hFOgA5m7FysJoiiLPGDRSkyYBdT2AOhVPYPve2l8aBUYi3bh6rfcaI
/IzXM0CQ4M4+c6uNlC8DztxnmQzoZAG3admAZH3SA0aDSFMKdTXzftq6afhfAHUIgwYNDNVX9gcD
XcFNebTSmcU4FZFduo/YHHf9DBc0UQVfiKlIloeQIDZmz3L8s/gyjDRy6c40exRUXvZq5El7tsJ5
uYGKqditqg9pW8ETXfXlbsxnxHEAAC2O3EvTAvvky0SIWtL2l65Y0yeCuqkrroWPggJ6g8dkLlia
1urOBZHemkfuagmPd66yzNy2tS25gTrkbsKfmhsy2Pk6JY5+X0GxTlaLWcDNKjXcYLMzb0PtA6os
P3UB1AvH3z5QqoJ01nx4zvmvIVIdL9PcGv3bCoh7Fpzt93Uel+tkCH83FWl/VKtjvc0oeuEbgvHJ
7OzxJh3pfStSqgFzSj8B7uvS96IHbl+JkLN5jvycemqGmLz1u2Mq0In2XHZ30RfrzmbhsuMSLfCn
hXsA/q/20Aj3Yh5bMJ7c/Uwn29yMeBhZTxdRHIJ8/mFXuq+B7GJnKM7LjNBGw/lF6AbXc4Xt5RIi
puFqqIxYVLZ1cAi+1bEsnbjyp5nWZq87BImcTwGYELq3znpBc3MqrFydaz8bNoHu271hTf0lY7mN
R26DyO7Nv6Y7pIxknErrNHQnxZZzdE2tY58p9jI08kbM1hDXQX1xOv2WkGL35BV9eDEm4W/ItuuP
FeXp8VpQD9EAIJ6WyTMZBpEjGHzVtu2cYl93lT4ngaF2gzGncUal85YGaZINBxPB6lDdO0fMG7ix
TxyVrxx2CpUeTzCBbv29t9MsGnWgD4E2N4/ASVtwtlnsQUHlv66d2NMv8lNzOyDYHSlvWoIvSYE6
Qpv8RWLduwsOkB3DOcdZHXZ3YEhitewp3cjeny9zMXzPec3tl1pxHg7uxsLOfXRFK2IbKeuCeEX5
UUdyHnSdSWWGhi/40xJusHWlOCMwJ1eH0Y8sjpJRTOnwbCCroHDbLF9Mb6hjx5D2deqNf5YVSMwr
iEnnTJnbvmybIx+Y+RwY0AeFatxtKdtvc4Hpa3seBDl2nAFt8GLYzfylRgL6TE0AMjVRWezNKZre
IkGpLHQfP1waTt784WbCcJ8bXVxX+mduHHcjRss8BU72wtCJuhcEAXmAZPnyUFmW3nokxuEq4JDP
mLnGDf7/ZT/beX3IQdwxlTVv2JzLrcPqiESjP1ja+1KEcQIaF+d5aeXjk1zdR0qa4Qeq0dij3+X4
S3w/Qp6ZRL5hu5FZme1zj7tikziJc5pNUsvxl+lbsk7fHSlCHaEDHqjUHPL0t6naoOHDluFyKLBM
s7SbQfhvqtZ36KUfUff6WQKKxqmv9BaOE9NEL7+0n75ZrdW/AO5go3MagwXALWW5D/Ki+ldV2a3i
p0Qd59Jhko3JgZ52751qVgPAuBJ6jHJfly8tN/8uydZlO5mCSB0P2cgxm8N8o4F1o2xhJ/enHIER
IvyzThMR+7yCH6l0y61+6Ac5S35XqYFKJx032OCIIcCu8uSM2IHWB9kv+vC3avV8yDtRX/IUugPD
j4NSJAvfJrf4B55XHRyXHwvmKbn5TlU9d44Js0M41/TERmUeTBxkO7fOfiGJty5oA54dZ/K2den5
pNxCYVfgYHHFFvqELwRFQ4FOfOP1XZk+lvRXovEph6J97gvSC1iHa2PlrErlgzEeX/rR1Rvyf/4o
wzuTefvLHs3ndCr5I7nIb0Tj/ejCvdR9bR3KwUpRoOt16xn6H97JEFxCTM/0UvMKWbjBtNc1+1F3
5S5hW9lVy/CLeBocpGuFJwQTRLK2yUu94HnM+nH5CWs8SIb4z508plLPsTlZ5tJ+CXq+SJow5eDa
3mZwJwRNMJkxmRz9ReWARQzWgHtkKm+txPytO+s8puLaWMH6tFJPuuMeVpi1PMm7iOOrHeFaQVbe
Ww+tcFFY/laUg5qBT0LOBaf6ZQSIXs3i8b4N0wi0l94xiAlwKkBQrmZ42RatuMG0hagKhwIg+9Lo
GCrzq7fDMiaE7xcqrX80jr5luaTy2fP6A5ITJ56N2TzaTqkOjpGyGTkUdKPYbA9llh4rJys52xJo
UWS/cavLL+5Ma9vbM9Io2HNvr6Qnjij5aA9VTv9MHke6QWmURB10IgetdC5DyISMaLOOETV6JzQw
9gbdTLYd2/LNqOYb+SBp3KRVuQlqaqLpSxi+te/CZOv27s9l8Qcd0TnLGnuHJvrqdy4KJmJV95Li
kcgfx7NnIZTK/CaDWMUZkNqjERu+n772NiUMlfnKLPcfQRO/IIM/HNtv99RbOVFJavtGoXOBEWyq
nyqQw4uDPPMNoZN6Auy6LQi/MCWwuhu+NxyRQvGyLyO31VS1uCCScqO8vNgSA53G9IWUr7K1Puca
YWaAvqSPMv62PyB2YpclCLWGkrAbxLVFFJQPB+Jiu7nElLW4bNijPIo+8I/Ks+U76IH9aTuzOLqJ
IV4qkuqfgnAcNhVGzt0YOGM0FsW/OVzPU+3kW8/p1X5VhFA0U0cfbuDU+TEPVwJ7yZclgwWngWf3
0CfzpI8gCP6z1ySo3lUDcdgBqjsPM28G+AZx/pna6ycCDaaPjifJaIxi5/lTekuKGbuYzj+dJjsa
6xo85cibv3oR9OAeEED5ahz6xfnD1DvFXZ2fa8Xi2Y3ZwWqRmFddlTImohNFTHlKUvnjFuWWVUef
DZn9Y/3NiS3FI1UNZfiUGV1JiD+K9zxOekfsEeb9LRH5VUVv3plVwQTNFWlt6Y+/rA542aqWdpeU
KJ6iZR3rvRrNu28uhOZohA0OKvE4bziWbJosLkE7qxMHOVZPPnAbu7fauw1zvx+nsYly5eSQGvxg
o0ucRE+dznmsnIYonxbvKOUhEd8GwvfGuqVJ/2mV3YJBpVPb1a2nKu7m/LKUkyqQmOX2qTWXN3RH
H2ZleTtLd9N2aqscSS2rCXldYhv2Y6fgmyll8oEGNi3yiLhq2A7y6aHnsfCpQZvJp7RwOrQ/bEmd
7eGfqcJ7Q7MmuT648vtieWRW8qK6iLn2aSi6LQZwE/tD+EMb+p92GlfgtOnEecOh21K/ZZXpG3zA
d6N8FhzBMQSOA/cu7ewCZv3QDvolIC51SsLHOf9wgIHEU1BQmf0ZBwnPuZz/TtDx12EUKziP1W6q
LnxzC/9eh+adArmPfPCMrawUHltbf2DCNCLEaDscEYBdia4ikRWfQVmZd6/wv2DumzjFNwKzjK67
0hAkZHOWwAb+r1YnL45AtolVL4n4J9ysWoQxonok4PBh8HBBu8O+xOJaz/qlWMJ71iNGEQhsN1MJ
5tL0AUjDwiAlTOfKjIdI3Jpfmek+5jq7zN5w6+zkMAMvRMmDCSmm1WZ7SRd2jTVDZWw/rcL+SCv1
Yw4spjKp/0xV6j9hVlmeavF/hfKgIlDtjvNiaHZtZvwllQM8y9VntXT6eUKfw+NRFNscd9nrjFaC
eXYanoA4q1PidB4MnvUgQcyR3ZYcFNOw/hE2FGCRadPfsjDBfyFPjz0dKfysw09dyjPfD3UHthFu
SQvBLZ4/fLi59bnmnrVpCRzaVqwtnNE54hokgow/dnqY++TLSrs/lmhxVSaUofLazXjYi4tPR2uY
JKe1CW91P/7CNdnEMu/bI2yxvRmnwP7ogcuwKMj+vMrwhvDmmqDWjWet7Zjr04hbx71JmgQjGwFJ
BKLo46jlQ+mkd6eemZW8ETN192J13Qu2tXPQBe+WU5axZ7lD5CEr5OM9GHFaZBMJ6QN1cDVEpOLD
oqPFRWsCyzEUcQIoca68Vrw1bLJbjLnocA2nPhRhgvFg8Gf0TCqPQ6yffHp0p+Ih43Ap02BAYjOo
wyQTI3JJoHpuvLm71bpZd0L6eeyGFHIE7rji1J+W2KuQ8eWwcoBVCHYS0OmjC6F94jLVxwa53R8a
TvuDlv7C/lHSOovh6G9aJafAwFljOnWzo2v2TNpXtUcm90EoFUAiJPHZGPAu5ghYT3rOvxzZIFjW
6iZdVKPuJMxd7loJh2ptRV7mqriyzD+DkwyH2ijC76kqb0va9R+kJ9hkawc35hM2Fi7AdDPOEP0G
4ZwQJAC/4Tijg+XmfnPGLsPs5o5Ys3Mf9clgX9BplhtDVj/snjJaakxetZDDETtxe0RHJ7aAT3RC
NqieXLt8rpQvD3btLSzMWXC1DERkKVKQ7RyIIUbR/Jp0AF2K5LwI55pGddE5mz5FalSgsQ+8i1dV
L3LxJoLJxTnMDA7FBMT4IbOLOierWStTGt96dW4bue64Hd4tbV6qkrUrzZqdzYO4RX6abcxsXN7L
wGAwoNLiyU8gwowxp3HFmv6z54aJ2xv+39BYQbA45JC4+HmT8SdVBmUwef1KJF/A5jGjkM7xNDEu
4c11prOYUvvEFf5caPox1QikH6RSHPxgRb6eyxkfep3L30BLzZvzkOKF1PpG9pTLs98Z5ZGTyj/V
1ZzECMKazSzGYNPLMjtC2VpPa4iHaRqTlMUznDazy3DZuAXXvAibvYmB8KmD0fhCNvKvyAFOkA5g
exFciLYzWsjLEZUgw+E4T9V/87TYd4oqrUjYLqnShf08qoW4jbrbCrG+IyOwnnDKPfD4yf6GdIGn
Tdb+kFKqcHDKIbjXgflSCyf768vA3pW1a8WWHnk5hZcc8yX/VIaxvlcu/KrjLq8sKSuykoaEoTTP
u2gFIoTwbo9ixPO9VPMFAvtvYuRXdkZWHDIgYp+3emMKEh9Wx66e3dEe+I30N8qm7gmHUrKDvZn2
0En6trpIjpJHrgOhS1czCRCaTJaOqVRQW9EImtPSTG4KEkQYOBMRLQZ/mmWPw6t0W2IT+rDeu8Hk
XUoey9dwfjQBDM5z6DW/QlM/k3SqotE3+jjVk71RS97eqwXxG57SgINYWOjfVydKquye+fq4IFy6
eAaXOgotGr+o7+QY6v8GbfWi4b2jMFtdWrWbH2TdCwBxhul0cG4iLYy92Y+vqXaZWwuTLd2A5MxQ
SW/sxjWuhuj754y3v7ex7ZGIwEhfN1sr1TmGFm98Ki2Nrq5dt0qaLLkdZkGgwXiw7C8YsXBrUqN4
nAw9YE0G1Zy8EcQMBwVZDv7Nq7r1G+XIDTsS/hQCUJlpKje2HluFXGqie1Rr3LU5TXE9p6RSVHKO
s2HIENkQ7ecmPcZKlvjN2GF7jKxl/i9v0wIwiIvZJZ9EIbtZxLsBr7jPC9uJ04DoDmdk9l3sZwTe
4RGjff3dCGPk092KH1mE3gEweboLu7xngk7UVO3nljl0ydrl2k3i4rnNleMP4FV5Ii4rfTQdRqg8
N7DXUqQUjfX46TUL62thfymQ9bg0u3K7NA+bgC7PXpIQrOj+lwlXRAiRHT4aGaeilVbu3SUd411P
VndxSMfcNmWwn3vGkTlM3gld+o8W5Y9Fqku4DH+bDHSMPCQInUx/Ji2OVclu8N2ZjwgXf/0aneJ1
GkS3qQfI4GpJi93yQOE69uSt8wD2H6qqmNilXdCDoQYyveuRKUVodgWBSG23VEFN33DynQEX3u3e
qfbzZFfXcQI5SHHmnvx+YCEDd9v52m9uvQ8V6g1oNMJguiBC/wwG/45Z5ZhbxbOZ5q+Wa2yJl/Pg
CdGehu5yXu38n9ejuV1M1LCkg6yRncI4kZhAikldP4dNykNTdGcbldFhTbgi8PZrVGrYkmJ+BlxE
k/c6ZUka65XvTq2KpriCKi2n/ZvazbDPzXY9WuQK32tWL7j+5beBSfLa+cN86kiJfBJG+k0MxUI8
AKQysoaJSMb829MmEIWwXvi6fBMS1vvuLhgOurR9wXhIGNWk3efaCYB0UFpi4v+bVfVz0fY3r2MM
ZhSmvgn8ODk7ZWgR+6AN+Rv9ob/LC0GGD77mneuOA7Iuue5dbYd7WrnUMzpyvSvHLK82NkC0GU+r
WJ8zWnVe2dr6I+E0Vew+nKJlbuNsG6wn1pfTWNR/EkfKWxAEPx1Nh9t0JKMDAUBztpbysriVAFnp
mzOm/N/jw2+EWPUd26dPHImXUOLZckWbWI9hlPHEeMaHGu0jCT8l8EP6LiVYW53UekMEUbMdEKdH
FlxJDD34MnT1U6qaZtPYCf1V00XwTUdjRsZ5uoTvJnNf7C/Ta5A9NBKUax5lTy5on3T+IfP5QI0M
kZg5DHNTjdXVx2BH8Lsp/pAyqF+wGBQXnK2E26Wzi3tWkgXIbldeZrt1vw13wuTF1NBeKjstiNkS
6Re73bqTlJju6+HB/s5zi3TU98N3NkNny75AZQUKh7iWYmHr6gJxUeRjk0iwGDPul6L/FkRqbNAX
OVGWqDpO0kQfy7Bbdo1UztEQJb+GS3q3rGkYq8ZprkkyZK+BCmBRiEI4+n2AVaoIYPMKqGRfrEi+
DK6MM2Jj5OFeu/xkS91eHxDr87CIeqc9MWVxKyWpYy36mQnR3MXEB37J13o+4FLxNriHjF1d04u4
4SVOp/3K3WeYUTnlRbA1TdU9ZuzhFY6IeBdyJqiW9tYdtZ9lhJAU2SOKu22AlQB8YZhwrYTTWQmJ
e8dj+VMtCAWagLrfmAMYoQVqv21N296RjF7vEWDmJKD6wYtCG7BDq5Y+l4mtIMV1ullBsbnsOiN2
627er+XIXGK4AWlPFlGkXSaIOwFd8uHBdoPv46SYHWqPyVZ2SIyTibXRFSoSvbpY9xMLFN1m0DBT
PqrzbISHEFUUIav5Aq5QuruayNB4qu3lKCZfH4BAxnPqLvNbZbdkVBSzPGvbN08ia3/I9LT9uHSM
9oxxRr/7xVDfVFgacY9k9MjVX755mFzvAymRGKvcys7jx+Wgjlmn+ttE0fCBVD19sBkajiadDXuH
ykbwK3KN+cxhCaRlrz1o3xrfHk/XzaiHhKtlkZu1M4JXPKMuBoJ8Ht5ttJg/0sQTbcPi/3FHDFC0
zpV7b1l4abOMlR/PHhLYNlmeKjdf7rWq4dUkfNI79rSR+cU3n5n01Z7kCcXG0Qtwbsf5GrSXfa7T
0rzNYINXc2ncg4mof4dEovuYNPZa6VH6ZCCTVrGzyuAPMR49yLKLR2vt1l94DeqLjfQj0sHy5Q6j
+URrwINN7/or/ldsCqFLMIPpCfqIVXHKB5AXsu6mP1LXgN0DkqU5aqVhwpGN6d82xVFMMA+USkLb
R7sZqKC7ck2We0kjRTz3QHJcsnQ4jzXiIpRAJ2RVBhEBg3lthQmRMQvQYFI6jhA31QbfVncB62mu
pNG276KukgeCOWEFGYMn5VfrL9Wv40UFifGJj6IncaztNJbOtWq2LALBEbNfg0ZmkO1t9tV6kJ5b
7HJY1yedSvU8GmoCie68bVKEw8VCQ/3dI825hlpz0RPOKj862FikHOsPSsd1h0zXPuDtro/ogjkp
l86/ys5b9jR3TTtdmeOpXZx2BzPc7PqkIqG7zdvNg/49LbKZUGpK4wNTKXKfGTXr1XeXRxQGAgnM
g5h0MOLffGmN96D2nYOa7fAgVMBNm4BrblalMFabc5K8PfwYf9dmLN/EuloMDG4xvg02NKqNn2uX
ot3IHLha0hU7DGbpCjRGJ0s2JNkr3N4KYEU4I1kXnQqvtu2k21oG8i3PR6zZjTG/wtmvn0IGlHyP
ZbUNAo13cKSP4RnSMry2oyq2qYUKAimBOjfm6H3geK6IvmgqdUkIBjuOpK29aqHSauO52fql08w5
z9yOrHrV+lWIROznciUgphb64djKTg65bBuX2KZtIFjnGEqczePwi7HLObcVRxHYEoe+39Sg175t
rDODgtF9Of/j6DyWG0e2IPpFiKiCx5YEPUVS3mwQ3VILruBt4evncHZvMfFGQxKFW3kzT6rWOS9k
SHxoQxLrMS+V7EOzxTwyRuVrMRfqwxPpdPVRxR5Qbsa/oiuQ8IjfT8/sldWbaSOWh+1oqM1C7yw4
QNOGN5fQRrvKZvx8qyLhzriSXmetaqB8WIKaEYOzjZACZz9uQFAvdyOUlwrol2Zj7/CCyrBcxmDT
ldVT63opWLtWlCchpvsrFIkLViaOT4xheMhS1/4UTkqm24j7EH+1V22qtGly1AKf93Mp3U9W2pwd
QaPEo4jnkVu+Nf2z3eyeGL/nUIOmd8JqmrI/eJXqTbcE/AnsgYLfAiTpVSUKd45Q9qPRGbzAu/uh
aWA1RJCTOSFx0bcb0JbROgYa8ve+kHhxgwV1ZxG1QhCNm4qyTgIPYYnRaTN3BBpwKgzRAXQYILRK
1dk2SIb+j15yda4DyYJPe/UFkyThdnSi+QBgJTvSTsdONhvM7oydlW0U2J6VsDMQcRNL71Ncx9a1
JeC0Edj9AV545SGj5IK95Rx9TwG+lEmUxYWAZnq9A7RCfj1oldQHnkTgSOQ69BIUcYxx7dCZxapk
Sg09X2vWlkE3bgb2JyQjkubITeInaNhO6MHHlLQE2YsLloLxEUOEtqz6nPCb3Uh8ST9VOTKr9EbT
PDrKNratIK1Pbi0OcdjhHzIJib5Fjq9vgy+XYlsPnWLsdRccHcB/vYspFzIXVrIEPwYEATJBth5O
oo+Xv2bjJvyOe/vbTknyrkyISOfaBEWQum20dsQQ/YF7X78FhR7f7WKe2Xo0+B9mjPX0pXmbFAoT
0gjcOrA61SFrMfiLWtq0Kuq/hpGJXTkR/ADnG61NZBjEm8TYeJzq/5CPUYktRT6qN+y7g8Ne88NJ
LsR3wOTZ0jukfXvDWtx9Oon947k5VyRz5gDF0fPMNY0NsSPnUC9ecWQr4aM0czGsB4PS2oRLSXL3
X8TpUIb4ywdSwCmXhclZhmte8nYtLIPXnuRXMfKMYBbB/ETohE12oOb6VhpLwtdlfjPGWNc0C0R7
ihHVQjZeBsby/0NStebuo5eoXpswJhLqMgl/WZkqDrSKGCcsrCZWIqdVe/Cb0AC81jj00KjR/HXa
XyobvWz0OATWqi8HJyzNyNvG4D52CbLhHhwIRlyuTM3G6OZle49JuLscn+tzCnWWuYotPO0L7soE
mstZGsCbXub62XOgl8H4VgXMzcLK/mZJ4n5UWPT3bT2XX57fY1orjJL5B094EVrStI6U8urjSKgz
WkWis/EBB5DrMtU9YzkCB98uiKarnuZdYv+WInzaz+lG5dU7Y0USZlmckkvD9czXMjUk+Binglr4
zyPGwYM7MZHDPOqnECGvf8kAPB4SG5JHszTdidwSAlljt4eg7OfrstgfadpRnuJptRPAKdexo5d4
nZcBxot+rPeN36MXmkVz1pAfuTZNOIFGOFsjJypON7x9HI5mcMgB9gHsNXP5tzL84cuuy4CfmOkM
wHD4Jv+RN6gxIrCDYtW2rIdqQNLmBOI23tHlVaufOinTk5mM3jNJpgw9TBQJrq++Bk7ZjB/dXPC2
KCfGc6bNabmQ4BivA9CQV10U7b7kM16R1MjXEhfKizG2+iyMuXiM7vLOwvUTn643PDEKApDzsb1I
pXM0otTfJ3PH4yXN29TQUDwrVR78LIhABSAVXRBDkQuZeE6tG6mLt1j+ucU6dzT1cs9U56n57hbN
/FyqTp/GxQsesiJ2Hzi47HPMVuyi3YgcmzuX8rdghCIzioEZVg+G3GkYPAyQiAkh8l15ysfIi0Lf
wES9ItJU/gEOJkwCZJ0MoXNLCrLZq9QeKB3bwNpOJEWpCy4Uu1xnpGY/kAgVFxRgEAmekG/ou+Uf
JB7jOWPF92tIjDjk+Xh/3YmAFMaSvoE//pGZZXAreZFvanh0Z1ybyBdVjF3SpzaFJbe+MF9Z24oU
A26f2TPO1jRf3dpxNs2QkI9vHToF7DIv37G222cf53NC4Hzp0qNw3AWARZOVyRbkcQSiiUv3xSfL
umHTFN/F5qa11qWw453CWMmCqW3lrRQN12h+5IhCsxxXhTTQKGfpAecgvTh++ZVSG8NcnIcFOjJ8
1aABXRAt9prMpP9SU7JFnId5qhfV/AS6ocWUZVTbYOkL0Ji2cm8uy9RzZ5hEAgApf0ZtbL4CB5A7
AzP+xnbuaT2LuMiWXuBuFUexgHky9dt2mPsPYNg5LoxoOYn2/310km4CHdDetczOVln6e07jv3xF
7DS8xDs3oI7WzIjY4YpOfbij4zxXwmEjacXZbkJM5s1VtNcSFQGPWJztZwyQ9kpXtAWTaIRsi3Jw
wKtAyip1PgydxSElld0mmZL2p6e2YO1GvfkGhNheGzF7SvJsvWsCs8v8p1pmzVPdFu22wm+zNrKs
JsYBYqoz4cUzA436r5mQ4MotSdloZdLn1qnoxYxJojfWIP8klvzXm3H1pIpe7u3ZatfajOWBLFD+
BJKAyVylzc22YqDAQL0/mqLt7l48Mz52LIVWEDYQHxWhTcLrgCOUP9eHYTQcPv4WrlyMcWw/i35u
tlYTGLuZxds9L7rchtSTFzjU4wH7r37WU+xvB4C0yUZOC5cVXQQki0ZZcrbeAXcvA7uv28g168MY
UtaVg66rPfgCf9tj+tyWeA82QVzJ3QCLC44FVSLCVOxqKRpcT3e3I9E9+TTeCcVoS+XfoiboKUvj
rcBysq18MztJTw5HjhpyLgnu1WmUyzv7DbiMjmoVbg2bTQQ5bKRPBqc8wgZpFG+SnfifUbjeWywX
YMkjI7Y758VJGUYL93RuY3qYa28lJ5fYll0tLWjdDNtt4GDMIqze8Pymzo+/JOLfovrkZssx5t4V
ueAGquUALLO48ly7K0XKfTdlg3+mUWTZR4Bdrhxc1aEvU8F+V3Xmh2jYyK3sOZGXgj0BNkIzfjem
0tuxUyczwY8OZKjpYJtUgfWZDN5SH8rRtXc0P5M2LSKxdxkv5x0QV9z5M5YYyGMsHJtk/MQWYgKM
n6EEsgofj309mv9o8ktuuqn9vZuSrHXJUh9Jr7caxzOca9eLfl0QMWtnEsYvzw4XfDU1VbJuAlba
XLcxicXoS0dVO3RwWD0PgtvO3sPcG1iostKUB8+ZGZgCZ/5Tdnl6ACRPSGVGbznbM9TljjcPXmTO
MoyB9rid5TD2BzA3qtiShYznHbAu1o5jEqlk4/FnPney+67cJlv5uG6PjTH1N7eW1Qf+zzaMOowe
1uh6ZBuC4mVMqhnRIUDsIk0OwRiJf1VWZX1SlU2eICYSP8MzXjAYQoA5uXIOPvmq4z1Xkzt1Xd1l
qPYRgxkV8JQ8lzcqgNVDkbvmhTcgTv28x6y36t1gesGbUu4dKyh/EJ/Gt3he2JoTxMgrlt53dOeU
kt9lrp+LGwsH2K7VnJdHeGudx5vEyb8Co0yxC1kB6SnWWA+AsXwf7anKHtkWGff4FZfJScADWjl9
1b5l/sLFZagL9TYLVDdgqiN7bK/a9SOHub048S/op/iBzuZo53KQrltrMB4KSVZyQ9qM55SN62pi
KW6ROjL/KGMwHu0YQtHVUEFEoU5UWCDhB/k42YEbllmhSUdrW508m7Vfh0pwdCMw4euki7J9oZrI
2DSsG1nbauuUMdiHCUfwe1Lw4ijbOd43cWp/QIqAd2PW1IYOXvqYAH08jyz/zpNoK7YfpT76iybb
3tjdYZiq5B8jUb5HXBjCqkztCxpR+miJVm5ll/thDQd4K5a709uZ434bp918mFFPsF16OiLQkU37
buoW9uqZt6amhxAi8yufH5cw5W8U3J4L4pP3QnlD8aqrvl0QnkR0xseW7jt7aghuJ/7Kb7O0DmvX
/6vRZKlMRHBwXRskXECRmrYZ7FbQv/iwEqHYV8QtNaTwdLNnhP8co2Yqn5cymF/jwMIZBDfv0LAF
pVRbED1fu8gNYUX1yqWTQw7k2InXIuvY4wk2EY+s+LP3uhbGGz6MgtQ24HHalqrHJWgr7mPYnK8u
U/qLwXD13mXEu5rYK/bNNMtnIwiKFTFhgn3JnZyKAhc/pV1n7Q0Dz6ldlRhxS2ZXVpi8VjwxHNBT
eOWhuXCBWAhbAjBfl94EYiSfow0/bnPjEGEKeS3Uv5Erh3cip5KdnI+3m79mb2bMOzQqd8jQgHsr
j3qiChZCCBGrvGBWBVdxBwK6sX2qRq96Ti1n8ldu2mGMctmaxCRtc2uXyqDfDQ2hTZKkbhi1eCLK
qao2mcRm0HaDOuIYACQyEDamN63cYeYtg/WiOdRw2/ftwzL0yz7VdJhod+4Ofu94+8FIZhOIdUxg
PptmZYVCq+yPiZRyyKFZrVIBgtqnxusF4YG7IQ5msgC1jw3V6SHIExZ/MevEuvGLmSGNFRGyaYJW
w7n5MDB3wGdx1TdQoPjHBkR5Mpsy/6QDgtNDNzw4q0CO9J34iUWuOavCtrBivVEVO3tod1Z2dTxd
PABPaW4pN4ePSHctDotxWX7bMoMvxxG0s2s3PzOt1DcfsfhimZQNBbEHxLyduYLVU390E0eFFO9V
oezneD2SfMcm2OtHj/N7jVPXOM9i6a8FatlD17Qx27QyBuijISSA2LuRSs75ec7MEKK3EStSZ36i
Q5VlkolwdyEcSeC5LtsTtSGEjWjY2USlgIsMImztJBbTqE/IrAhFCdxXzNWMXVJJXmy5GZwrFVyw
dwT5elJE5wkZTiiajjc6G3Z8NZkywzY+e0Mlu9lqmg93FvVOgwA9FsJI3wZisjBEoGk+pzaJ996O
aVUxAu9EwpbH0OOl8d2k5ad2Mu+LZQjREtoDOsDsKWITK2Wz30SGHQHPgUfoqal9EXR07Js7Bx/4
8vKVu1F2bElh7nhIQXgLsydDPVu4sPgFKffV5RbNli6CeQOxpv8l8oG8RiaJfkERvROhDcLY9aFQ
2mAvdvHcovakGldMO0TNM6MuL4jIsMC7QMXgpKzT5dJO8svKrJGijd66E361nJ9qLvdi5fZuf3SE
Zk1RpWq+Vbbk1ZxEZubhACnjXUW4d9VD47rIpsVyCKnFIV2QNow0EM4Y2eKiOAKEGTdc3gKyD81M
pS+MnMxorUccw+xN7gf5KgrStl/JLmZnz+HG3FICdd8N+AI3LFKbdU2MmiRt6pHRB1RYsMrrq33S
JcQRPXzPFBUX2WkZUkVZN8n/zJkgleN74icz2xddzqxLEhW9T5UDUKBvS2sLp87YkrXno8o0ixrV
I/j6C2AIpXL3Yi5LRKqwqQI0xZgV+hQUH3w1Jb+9xNrVlBXsJyNmM01DKR4utqLYj1KPS1FMmWKn
DLUNAMadWJHXYUvueyOZWlgJGC30hswBAnO/cxrsFxwX82vEHTuEZWKGvqP6fT/lchsYWAaaWTYv
HLv+elbawfhV1teWupAtxs7oTJAj5eBuorNLhhHy2Wz92HJI/8wOcG27yeRP5yXmRjTZVWjxBpWt
ObatgcdmNJova6RJHflag+OIbSSw3v41+/Ep4woYdnZ5f12At5pkn4AL8OJXekz4qqYC9Agm+D30
w+XRSbQfVrxX1xXRRJZLXntYFnje5KVHPpXS48pqZd+pVIqbo6pChwKOh7kGw0b8SZ34+/1wUDo6
j6arD2aLXB3PJDcWMch/9Ja21maoAKEqaYILnXRa/3Nnx95XEvdU2g/2g0XAd10vk/rgtRX/5vHU
7bqlUj8gsa2zT1nvVk+ePFTp2J/GetEP/mIyESWl4TyzfwI3Os/N/NW6DSCpCdOwo2tRbkBiyUMJ
EYFeEeQh+omqGRDxgo3PnKyR/VzO1VWa3E+ZxWHo6a6pn5Y4SW5d3gB7q9vsxnHjss1Oxy2AbFJk
WeXKH7/Gd+95uXnoETmP3jSne8GJd9I4ItYi9wfMf7Bma8OMt6YJhwNhwO4fsozfF7OHtRt7Oe1m
qdIbqwZ35+EzfbVwYaI+db2+WDMAdNhld/GSFPFgy79t6+pjhfS04xVCWlWjnhtj5FxyC1oNECrb
3OaUrDGvLcNhaNvsqRhFf3DTIt22ZldtbDuumrWXg1WpbcveGHNl31y8wY89Asz7FGRiT1lg3fBJ
jfPBnoP0LEqYq62a2Qz06T1XA2xAb7UXTWTNbTc0c4M4E2BBg9RGPj6WGbpXvQxzeLfybksWldyR
VbeBOcZrBpwAKbU8mPfeWJjs0mrrYGqodhqo75PPaPwMUdMKA6K6QLZEjE43vkymW73Wlvgt2jvi
qr+HPRDQsvVsabmfXKfc9KoSL8iwXVhPi7X1vNmlC9Em40Iwie/fi7FVKio6xzYne052kAlMOfUX
6tU72x1rm5BnCKNsYG6XGPX3DS89FJgeuxQvpwc3XiTmGDONbraSzd6tO+cdjIKxryNWZ+zT+4sB
6HZv0sGzqRo/OzVYJ//mzZI9pTarlhAHTrzHfOq/ol3mP8ht9jnrJnZs/njno+GvdCezea9YQ+xw
Wv4S28cUHk9kQZWDjASUvji0AF9Z2qMFsEHv/9BOVu1poh1WSZ5EmNgX78hKgrMMTOXKnwCDNUYk
2U/1CIgEnZOd1TfGe9+myU5SI7N2p2bO11aHXXMWEcQGm3UWygR4+sKa1rNLWSZ6pjaNLaTVkYFf
LWGpO+8bKGT7t+pJjIoppfuEK2zzY9Z2EdaFM+GnLL2HiJvO9t7t+WvM3Bq7QhXHtNAa6jT/t0PQ
q11pWABqrKHvDqLLo3k39QMgnz6yGdjJU7H4HYFdV/ZMqsdhdX4QUOv2wF7HXe7Bywh93q3P9tTR
ZJpmdI0UU3+PyNLZV/J9hz3301vEBY7izwWVpPw7jIV7nqXLMeuwlysD31lZRIhPfaOLF9C+mDuh
kZ8s0Po3HrAbc/4ASXFyCV8VI+dkloH5UN7jksX5A+bW9hHoLHIZGb4NOyHrcl8ZrMsAaTQncLJ2
BUf8TPvBBzms6YvFdkkp0FIJ7j09tLtU2H8Stx+ttW+76cFPiAexsNLOFkIr2YG2ab8zoPBAXttS
bDB+zk+Ba2PH9Ga25QQgNxqSBPvXJG3Wru/xpfRlvde+b91mVtHYtsDdhhkibwid+L0EsrSGU2vi
BecuRZRx2Fiul1lMWIX+tS1FjKy8W1H8xH/SAQsva5nQMlMHLXWanJu7cA5gVtIwpFhxyd87you1
WAVLk7/X3go7wDIOomAvHFMwdTQVr9d5iA1UcOsXiEZzxblz97aVGp9RPl/mMQG37BGEhLHgu82W
O9B0Y/bFp6aFPrCJnZ6VZE7USvuf9HjMmwwX06OXLiOvE3vYAdFUIpRqaR9GZ8zDRbDUYRLl27Sk
3hPkAsTUxneOfKS5F/h4n1ttX0ufSpqJWX+VzsrdUb7bHkqIAuQbNasCXvn1S4R3MPTMvtiwpjRw
mjAW5P1iPrXKy38zVVLy1Lq2x104T3DPUm2wYjx09/wYonXkQgPwTdwGQLCCluYbevN+etbcMYI2
lVQrl2A6ETaXldqMu3nlTcLeESiL3sjk5Yx6sjY/nWmw6PAr9E+V2O3WSetP1urf1L6UgIXKKVm5
/lyd+zzGTEnA8Ll062atEmgsRtO6DPsxdIbBAh0XiQYnO8Mge6jk5FcgANRCFo9LfvZOvsJ5KxSH
dSGEje6VsOq+e+NG89ZQMnAicd1cxVSKp3o2KuaUtNh5KZZC07V4gFnQBxsc3/YeA37PeJdXuLbh
G+Osz2zwNHqIT51OyEeSsBGPdtRp5FJCGuDKeuyfPW4QiiMoZqZ6c5Nkw/CWs0Z/MNRSPqHQks62
pA9SRsiwF4B2BsRdhzdoVe+ztBdOOESsIuao/45Qdc9Assrb0EZ9smFlhe8OfEeRrAze5Lzi82VT
LvVywVCPcwgzb3wwR92fsnulDWWJGqFPe9+Lz7i1UkkKLNMls78L5sDgaYdnQc0F/7zBQ/CczV23
d7SMd7zEYC7mUl4HPxchpgGMw77769SDtalQrbnImjLAM5KU77yDkp1HDvYbG7q+jkANDl0FPxyp
CDawv3i9CKcGg9eqloAJ4BsRgGEvjlEVuwV5B+U1/wLQeM+NZ5WnOrepXHLl55DJ5FsvRfCc6AZu
P+3B2PxKPjLQ9PhuTbgWrFuDPVGa7AlHRvEzqjjZslsbvrQdBee09Sx2f41p6D1EWCzRAez9ftVb
PqC+fri7q6zghdtu9mOSfPrK88F6xQ5CLi2hJfRjcAbrm7tMQJl2wvkddLXNjQkH10uAkweWcsJt
dqMg5dyMpfKWUNDp8DV2wfK3ERLLt6UFuGGTkWvcNBOHr59XznuQO8VjhiB4AVW03A2kNhdTNwoO
cQ+yt57a9DB4vfkFAd87BYw58aophf6wksjZJsZY7WVkGq+8U3WDz49soxWDt2oSM0DC80eylkX2
sNxTerK7tyMYmbFm0qcBT5I9k2P3FJQ5rXmYDg791On3IW1SliLa7q5t26Q7i1qDlhthIzcWT8mw
9nodb+vK43+lvnhRfU1ftcrcLVo66AjP8P5pR+RfZlT+SmQ3Gh2AgC7wnNaIJ59gY8BCVObOqQx8
ZsqIP8Ayn8dcvfajpgXc/8v29c9C2T0J6vGsMz2/mkKUR486gn/GGDhHPeD7CPIZOGjET1eb0bMV
ueZaMqtzQZ03rQ/tfOgznGtc172tY4tzIiBXV2I+Y4B88Q3+ViRDc0P/LPwncuC0sBU5dxRT7ZJa
aqyyd96XWdbnIHe/0GI3uqv0qsW92Wh5SQXgJl7FK8/vvgjf5HuvGt/w4QxPRcRDmCrGVE9QINPb
5guD1rm2or/NPJuPPYnDra5NoPqzd27n1CIuh6tCcvivhpxuuyCzv3n5UJzQWfc2cPhgs2btghs7
3wKJIa0RscwxVYQG0iAualuvQbucPU/+Qp7ONwMNWmu4HAXkUL5PcvwX5bdoDWYBSCV6Iyn60Q4Z
+JKmvmrtvlu9x4IsoWVSEGm9FlxqE/m/uwoyFKasbalgJ8EAjUERsRbuUzRd+loxFnJjQcI1HgyY
rX43nBi2vw2PaZliJhdDN6WRKs/hN+Xdq5+KigcgkgcQ/ezDmoSk8iLkirABU419debJvpBNKg46
6LjteOnAWVZYqwWP6AoA1HSo2MxSEfBE/wRGpKi/4iM7pMHwJiKAZ2ZDqkvlHr9aMCYnVcNtkSkm
zETY1nFqFu9hcPo+jBwX/54PHJy7bIFjfaDcAazplficPCpMO+E9+L/hQPAeeLSGK58XVkQ9NQ/J
ApJg8vpPTaUVlR9krnM7hVoIYuVGGQGezcXuN1lxj/7ECf6+gvtrJjBNp6NDORvNEIfBb52VMhby
B6Orz4ACzA2bpLcm5pRrBPu8MsjQHTWrgcb2oBwXVMljiPNWyO6kYmS9Y2w9uEMFSDk/2PQtNLZ1
nhC7IdwEsKh6PF2x0wTbsXSOhgsMyW+inV8ItqfYTchQk3efBRdqF8HMpwRqFUxZxwWCT84DFX7w
fTZGBhBuFBKIxFAVfmBoJduqyP5V6PZY/qmCEERhw2qIqKCjyGnj4h4+KLMBrcFbihk2fsn9+p7U
cTMGaouTt0Crskbvwevc5cgKv9pNFK/kkb1QzgHlZLgHjNtoq7s7MjHwQoAFL9NcPwgJPxeyAnnO
/19rpEZ87LGzK6jJK4wnr6CBxBKLsRoQHFc50apH02le4XuceSetx5S9wQTaNUytiQ7ChRYs7BZ7
a7y35mT6s7YM8ZYO9IrlU3r/XvXn5IufZDR/aFjM1lnTtzsnAAc/p94fagYjlHr3HnFV03GIEXdJ
mvwCiOSo7qkQIQliUL9Bp2LUIL56w71x7e5gT5euJ6VPOsEwPIe1zWSerCRnZRq0f+Gn0c5KhwaD
d4XQTJ6V7es+YcZ4UItxy2p7CpcEQHg87NI5fSPAUeCTCrYdV0ke8bzdZouPWf4esC7u2daqfphm
5GNRDz3L0pgIhvz1JI2NbpleTC78KzAQ6FSDt/V5V9cJZ2iBgxlMc9zNv6QMbza+uf04UEFV6vSa
CC7cqtDAtaVlH+PE2/uCHZml2U0j+TqELo2fKCd/XXYf7pADFJUWAYXqNfKG7kSprF7Npd2FDJOQ
2N1phx18lwz1uZlwp+e8DR6t+/t28X9l7YIBkXm7ngzTD8FQcnm0uZ5DmPjqHGLrTT3LnekCspSG
LNkaFZ+BGSW32UXXn/P4xehnIAdRumuUsTcCXMpLhqSkbP2gah/yRAvfO05vc4Xy7lkPvBCvls2F
gvs+zipIEdZvW+tgayur5HKB810twamSMqQJia6dzr8khD3XIyazTepFzxjVXur7I15wepLhcmgk
LoYrXbn3rYsvdpQBTDSccTnBqK03fUCsr5nv+6JK2wSQiAlPWc2fbybnok0uYkzwGnsD99+AH1OD
2cgvqfxdqkdhq28s2ReVCH/DerlfRx4EjdLkycA5KHl7RO/j4HzmcKBKmx1GXgLzKC2xhw2j+VNo
xtGV4VD4lpyGIIm29FvQvhWjOi0pCMKMCVXDIhzm4mTeGwoyDsjtOCn72NnLuTLUaRDWg5k4MxY+
+TV6Ub7Bat+GuSQ6JVIaaHU3Xe7Pc2YWB2AAgqsdzH0SiI8ymre+0J9RAmq04d8fmgbuMOSlMxbp
Bc0neSnbAscefbItiTP+9e7VQh7HYsTLNJlaKAGeWW0T2CQ83vm8jhRi21T6r0PtCb6R9G7rJwPc
jPEp1oGza2i7oob803WcnyXIPfp9VLLtEv2HrlpxLGXuH9HX0CRsxOjSgDKfmdcAUMg/QTxnRxIN
QLIL0ayJ8+6CvPvhxtEPtNRy48n2BVzBXyDT/5xSHPjlPQu/fJYim8BlDOIOycEQLxJu8KXvrI0W
dLo0WLX7jYD4RDDX33oLN2UWu4eBhcudSnZU03wePP+c5nCQ2tT7y3mb7Yh20oaKBwPf9TSsWFA8
dcpln0mf0Xb0NYJ+QKUN0g1PDJpLZ6FprxS/BScJWiLHzRWKCcFgWT0qxbdJq8AKZQNEZBW/elWL
W6MFbh/ELjYSOo92zPLFXvrUoDMpfHSFdU4sjcO6wnCYe/HGAfCjsDCErMSPTD74xymNXEOkI+/I
/TFskupNJtP/5/HNMqYzx+KnRK4lIsoim8R+gKw09chdSYRO5klu/cJbO2M7hAPot9AovIPu5FOG
40KRqrZmsox21mMNTtggIM/uF4G2kdBIIwuTmb15ApIdrBXtwr5SajtUivsZIKvQCoILK0e9jZOM
QhSauNeklD/atsc/7LCsTlvzgL2qu+A+QXwdmPsHvNFPRjNy2Bp2AZxWh4gKL2S5HgAhu6u6dv5E
E3vgKvm6b61JiaJjJ/gwte2rXcvFfGXX/merRiaUbrCTE5o7G82YCJirKYSEa2Rs0SwBXPq4QRgY
lL3GIzs/EV8018SVAY7FCzrh2HCIzMMzlYj1seh7mJAJaQC/7p5tnX5RuAQvLaXMJs+8jdnDUOQe
fzVN/x6AMa/TbDyYuUvHQhDkFzXMXMbTJvjCAX3HKCRPssDpR2HKuy1IG0Iky/b+xJrEya3yQ5BF
phPFTrcpBTmruBusVeIn/1o7eEKXQvYuXu8FmsBwUmLGHgskzB0fZi2LMANMgO+C1DSWsHHVOqk+
2jydoC7kmzXzXz4qE8Nmql7SRj0QsAenqgkS5/N4wEhzqIzlu/Hsej343Nj6rP8MmmS6Sb+01yWF
j2urIa1QW/aPoNtylVIfvG5pDKGUrwP4tCzPid89SMRYvJIkfX2UajTTs+85w2pOVQlVN/peBkJe
/sg0VqpqWRN2vliqME+TTQgtj5KXocRBRQHKqSP9HWa+/KVkCVTUXPwJ/FLDJXTKs1D6qmeeMyAv
pMGD+CvrwfVlsY+qWzv07QlCMtWAC2CRZXIt5qA9Wrw4DpZZvWF3s/Yohps2yXaKzUEYl5PcGFXW
HBnBhze/sh4GMOIbt6FYOo3c/hE2Yb2TURDv4KHF2yRRBf/1GVSe2gtCGRlHA2wT12UkeyitD8Li
kRX3e3rldT/YiDhMpHij9JdJIi67m7a686C8LwzX0TovlvcqqFm+Fa+JYeI2Km9JGxe7njfhmol+
hkytXgBQ4MitPlR+x8NWAGUJApRbqt2yExWBBf/ZhD9IjF3pkHuZTa5nU+48eSRWNoKQ/0q290pB
r/jnLzAQiLq/Al4cwqKTV0NWHEs6/1ms+rVZ2ujgwcnn5MhP2AmpOcC5H8ZYL44A0k4cr91DVzvt
X1B51l7q2ithQmi8zCKZNiPBs32Hu4o1knktZLWjxI8yVresPry0FRsK1QdsTUa07oPsBIMDtANZ
uq2KxZ+KPQgBRuNmEhymYhZUu40fBpY68SufNVyOdaZwgmMnDVhV/1F2HjuWI9mW/ZVCjYto0oxG
Ghv9enC1cq19QrgIp9aaX9+L2ZOXWYkoPCBzkhHp9MtLmtk5Z++1pw/eGt4+jJbKpeRM+2JHi4PQ
2sK5q8XwIv382eniE5c7YOl4g71PgpoqoKh0lyKZ74JCvY3AJWea8gqQr2Fm96Iz79Vsv3RCiO0Q
hv2hy8WGSjRcL9tTBGsQ4SxalOQZstUVBxyo9TFcAEhlCk8IJ0nNARD7ejoGNsh+J8KUFfOwhv3W
VcGN8KiA+mmH5GphZCuNdNOBZh6G0AaLZtyMSf9R2Cbbuhr1tmlAoOoKfaaT0oHTxb5D9L+Grprt
Gt96sKTzio2dPtaARb9HskuSZbHGCPgylvpaC+vLMwpnjYri3tDTveDslHTqyRlQcaPHJhzPcTch
AH2+m/I5j8J37Tb3rUU2jR4p8FHbNMO4YwdSuyoZhxX6M1TzYN8Rf3qr2LKC9RhWrwjxISxlyZdY
QDfxHIB8bJttP7PrL/6xQTfeGmIWcX7axr002d1JluroN+qp73FmJFKla3rYrwYlz63j2t+VCw5D
YANSBn1YOY0XYmxaXoD6Iyjie41XYzvSw0BaGiDp9y+An8JrG47F4g9+R8CKRjwdfuVGumHRiRYe
L+L4NDzM4/hJfNpJB5oqJy5xRCsMA1HqHsek+SI05FUXI8mRY+hfURMIejrds5PLD69MN2zy28Ra
wNgWk/wIZbRw1Z0nWnkImNpQW6K0HrI43ExO9TYhhNvKajpFNtNdr8dWM9mlQjgtr/OuPs907zd2
p+4hC3xnIoVS5DoSPCJjlDVWjXTdtuKSmtI+Z3HNpJmja2v3z7Jp7l0zrDf8Ftm5SgB3xJOveLu6
czCqx5qyECnhZ1Usg3pd8E43PIdWxUQQGDeeiI6ziEXSdz2r9wbFMDYC7ISMsZ4r8njXvNHYepL2
a/Tsh8lpzxWOd5727tnFADjYzVMkg8/IwoSVdOO16XhXHDzQ72PtH9IcLHSRcwZEEU11BlJ5fg08
kEaTy4OfKzYfu3mjN0zBE+BeJoBg1bAO7h0bhV9b8Oy6i82x8d6qgumHFfZMAFuM6pVdvGQDwOR4
ZtzldwZVZ/JsO4SRkNL9Jk3zuSfpjNjx+owXbREsIBmUyIc6lunNHCFG66yoOqRe420Zdt6gR3tU
1XzCR39pJYGPsYXdwS1K9r2qeU7jiU0sKa+pkx7iwGNqlmTWHd2UbAPl5YxODx5RXr0lhQS0H99X
KCnTye22qOKdQzuWNyFZtagyJVr7Pj9HwXTlReoBgyTzcfzioFWcWyFYzuKet8tt2iXx0BroF1Ka
kRP7GhKXu6UieUjT+Mk0jRvRlktnqN2XNmYTuwHxkJjs6k0LdFK177g0b4lYIpYnMr9iT+5HniLi
X1owxvEd4TkvhCvdNqjfVqVPqLhrRzeTENejGe2aJkwOiOyvrIRNOYw0L9TAdhVaxeNgFZuQnD9c
aeuZRCYapyECATgsnQDr5Br+PoDihMZEsQCAaYNyfebAey2JTGfsi4tiLMttqycyRHmbtlqrmJAs
VoK4fHNhMdXmdEthf91G7b1pRekFaMdH15bMAHNE+3lvAAXgo05TalCF0U0jNWlFTttJ1CFxYYoR
kp4SDNCKqNbUQAMKVf4+DBnYt+hnWumuXKYs65pcCbxitCUSpjakcLEZwVDr6X5tiNn5TmUdHwhc
5lGaIIRmrnjLkvnRc8igCwwO+LUeb5nEZ+ugqJFo+QlTHrN+qCINxIhDUaTJcBMz/JWyqZ9rJ74z
HBolYRomV03DNCy17SfofvijQ3WnmuijramWKqpzzpidcawDK7yqAw7MChPQrh1bzILNbdDMFAnp
MPH/RR86GD6byLoyPHnpyebC6RjezMOg0HFKlOPTeERQ9RZDtt/EDVO2NuhgZbUOrZRxvJjzhFhz
Kt7HCIEr7hZcp0w5dqQf1ijzymQLyMPbBmTEbqYhsTdkkNw1sb6osrkA6n6BecFu1+Y5KxFfrzEN
7BR0mi+AxUDihhPZdQ1iegNk0SYTA7wazbxpgrvUSqgrjIQgwIIFKmZmIoMtP5WwPTyivXk0I+Z1
joY6jQT1IWth6EGc7FE65dZ6Ls1+D5nhfRlqSFHuKAbsGxwtmpZt/wSgv1plJtl40eLdiNBDMDyh
P1bk4VfuRg/FFH7Pc9/dWl3w3na8fRhczknB5k3ODADXEaFmj/VBexEhJEygVsLqnXVYKX3oCGD2
dMyJKkGMM3grhqDNPqvk/eABwnH6/h54CUerCJQGSJd1EpjqMBQ0K8wYoFA1PMrFNhQ13pOSzRM6
wp9Fin7w7L7GTQmovC2BXsHMPbXRxIyqNH9FEroW44Jh6/jZc+MOi2/oTaLh3iD/fHFS8WkSybcy
GoQ1Q0H/M2fqrmriy3qTv8KHUjWEyCZFHs/ytwKl/2D31By5m6pLY9bfNg2LM2d01P4jzfRQ64ds
nj7cIrwas5isK9PvPgWXJYyV8pbpNvk3s/lakPvy6OgEcykONM2yusb8sej/Vf0DDeiCSLhdkVP6
ziNwn9fL/K6EfRcX7n1CMFRpMtGI5XSOnbl7ppi7jhrm2dN8w+GO7NKZwJMGcQ65I0cgES9lbrs3
Udf755b5ykPslNkZ2zkMqokINhIZiUALHCYIqQscAw+dvO6YqPyESTt8gimttwmOfeR2iuwHvL7r
GUMB/W+PgMOhmG/MaNQ/ikoJD2pSIo1DCzrwe9gtYa8jOvcVZjn3tZ9K62pusSawjWXMm2gvbSU5
GxtSnq4dWktXDaLPOy1YaGPwDytLcOaA3UKKH415jMPvpe0toTE1jefM0fvZt8R6BOKyVVZD6FSE
bUFHwVPrcioorHi+MNT2N4FkXFuwtyjqJKIfFDWyFisy5gjXQSIL7kYAUA6YRMPyltcAst6q0P7V
QMvQ0ATBxnTlDlHsO9pBZz2MrGrWaF3j2NxUKW1MckCu7JB4EqlNBNUBjYe2qOnYu/qNFlByhhKA
rsio7cVhHZkX08y2MIVQLyp333tQzulTPDYlEWrhLEiIqg9lUT4iZOlWifLsC1MaEqDIm0m3TdHO
+w64yq8y6OF3kHGAmCS5t5z4xezb6A4e/7sj+pdhzD4bq8kx5JbOwbKSkslYiV8h6XemM33khTrP
VcNp33meIk1EWFmy9ilzS/em3qep+YXb/KalKbQWGnEDxu5vfLsHfIbjNfAwblCodknDXbIEB5CC
pE27Kp+m0bW2ne881TbtBU6zzbG3afxHBQW9R+TYIps/KJ28V464FTO9aO7e19iY4w1/8UKTj3EP
fszVpOUd6WzpCcx39UjImSd3hkjJyaiKctxUy0RawIhhwq+ABFqyBKnSE6U4zfnC1+h2ynCBTELl
zBME62423Tem9Y2ZCj8eVGC2svQNE7zzIHkb1gIdQoV/aFWObbBvTedE87/pxJgeGDThPuXMgUsU
g/HgrQlWBNlUIRVq3j3HTSuWBoM1GIfTJvNG5KJSiZ4Ei6zYDXP1Ax2K5A/30cvlnQkjZINyfDPU
BOTVpLTlVU2zLPAztuywhkqJVY7Fslm10Ujuc3ZdgBZvSpGsgVkYXj2vk1oEP+Ct7Cfh1TSzQrJ9
bksyLdUmTWvIaJVy+tVQUnhlefsgAUbD69k57nS2yQxYk2j17YzyOS8X6Q/MAgb6PNiQbKPVMI60
nWxTKr3VoQ0UO6bpPREpynndDWV24YgM5ZXGXUCHOtZbJsfehmbFfKkg8h9bZdq0KbULdkAAUVUg
UVsTGXNDfjv5rv4DE7eLN2XXMzX23OU3iMnuWRCPAcJ5un+Z3ssELQHuSlMRtFoKjQu8DPYmiaEX
wvmqDYKMcRNSvGytLHjzAo9WYURkRz9fK4SkGF181LWj5tF0GdYZVYJeC9VgHhukuST1O+Plq8xF
VBKhyD4EPk99i4lrpzLrmFWsnqH3Q0ws8MyawO7y0JiQfgsXgV0SuHrnRJU65ja6jliyeYyBv5nR
GVOXkl9bdGOJNEdc5oQlLywBkDllzaLWQpTEHFGtk3I2Ln4tHrK02XWl/rYBTrpF8955A1ZAVMbr
bhq+J8VJIi+Bg5GalZFvanbtqSv6o0s60dpLxPRcpe6PX09YGEX4ggHwIl0MAgaLNpGFAWJDXEXI
z3/mLv2SHbPylE7uYszDUoTJcoUAwzuUrVW9OSaAW7QmyJq2uVUzfWeQSfaB0dnkotDoRWJh1/nw
lpFD7aKuXBRrlJqwDlrbQ9ofoVL7sAtnse21VjJuIUO15Hp5VnpP4KOC5+Kq+aoKqz7eWHHRvUx6
sRRNZDBFzDqjOL/v4mw4lHMJ56kbnfg1U9haT00VsEW3cRwWT83k9ltWEiMk7MxBdNFCuIp3hjl2
Jz+OmquBohkWfPc0h+MFFsYTc+wdqnsq18R60ZKPz4b45o2swbND1dOJfI844wNh6i32igMt8ysy
d8c3ZpucCXyn5AiqH1Ps9xQAqA9tiKlePp3b0PZ3bRHzuEb5R4IpCIyKCRACPNoloqp5jckoO+BD
DtdYl3podsDduXH6BFakPNms76A3SSlF1BdMuNTCYvjqWRnZoWYmGTqlKVjQlEdbUZXa2xAJGj7O
2q7PqSJ9e10kpHYirjbmbQqW42kwdHoHlJHhCGHL45VG2vmQC/hQhy7rs0eylMBZk5T0RqSwfSN0
lTwjOKP17wZzOu4keoxfbLnmuAsHy9X0MdLk1g8Z3bG7+kRcgCOiYTmMWFZa4DymHRFBr3vST+OY
loop5VQfSFWqs2dN9eKvpTTqXU6zftwQK0wj0ZXY4duqptarlCothIMV4XKsnf0O4KMBW6txIBK0
/SYsqfpjnRcvOnCMQwqZ78uMi+ps1xnMHub+xaUkYW9blXiSluy65KGbPRGsMVIO3xnCfI1oQbcn
NJ+ow3k49zWcmK3GvnRSqN7eoiIgGt7XWT1sbDG3gLR4a5MHjsWju/WHmSLDXgSXFbFod2VaRvAM
czMm7dnjfSYMp0Wt3SgOFbSmh1f65OlN1qDzcAPpXtuG6D5TpGC3/kiXPGgyBD5yyRzE75K/QyNN
Niit+dI0rFUDb+UTEIpgz0SedcSPaBkWTbL3oGHtIVY7j6YZhltGbMXD7IbRfkalc4xJ/j3BzxgO
Kqzst8Amq4t56Uwnj/lDjYKhaxNvjcM+gikNqu1N0LB8wN3Asllhylrju+juRtH3G9hBNBRsr6gE
IbUOm27QypRjKBh4eaqmRo3Qihu11ZFyu82cETEKMKsMPi0EuCe+tVruYsBH92OEO2hkbGKvy94O
mbEDU+EEKLPpyu/DkCefg8KXK+3Z2/Smmx3JsSxvkeL6Ow9bPuehsbtuA+W8p3VHYGZhi0NfgVtr
jQKqZGtoott6O1rsV+TBCRW59E3gLNE/DY4jpMADwun5VmYzsI42HvRNbYr+QM5meAVysf1I2276
wGPZPfGVRLfo/+grFZGNaCxxWlxwkQoI0CR3zLkikhVWG51hTegpRKJ4QxRBdEvUSHoA9gC4AWeB
OV4RjZiE2xqj1p3Okv4dUqZCcxjiWdvQueGUTkemTxjrxuOjmhIruZM1A8SrSpLMiYmU1pgyvuIK
iJ1RObcJ7QBaR7yLpVZnlXOms33kDW027Jmb66Mo7F8IqmDOM6ssLOz/lbUkCw6spmK8DoA8MGri
YA034B7UBpoifZzq5Dtpi31mBcBbpVpHRnBda45GgR9ma6OyHyOoNcim5Yfy9FuhYOR7rnWyYISs
DWg6MMOSTwOT26ppwVjTNWOI5FYzMRZoIIhLsjfwQY0Tixf9P09f9YM3HUMCZqi3WE5iJ+PnM1HI
18R33cnCn6ipZTwAxq4d2sDRWCKFsi4iaBpS4YBoRobRn/TkgiLreAqgo5GmepPK8pMTAocjSFjU
VSaceX8XB0OA6a13tp5p3BaWaz+HafAUQBQIK8ZtVaUeC4Y5G6WMJ+A7d+bgGGtLcE4DiIaqoHbX
oy+dY+h4BH+WcOiUzPHAtSXqc0SZDBCg+bkyeGwGs9qwbw4HqUNok0vkaQ8gxR2nacUOR5JMGtyX
XkkzbmJqwMonwZlyYm4iBYsNwjGzroa0VHc4N6YYD50ZhNDCTLFNMDQhi+FAk7HPFgb7XS/CO8ch
8DKFwhS6+mexr+O2Icy3SWzaSQwAhGjk2dEV2iyBQxJiz+StaR1X+y43n5WGi4Jd5NI1kIcQudz/
ASrRnGuiyHmDrk7ThXhMxEgZiRkc/0uThlvc2fDvSXmqFpYJBpUHZplfOFcUc1QI+JVJQEsdE3EF
Gxc5jUpJm/S7UxiqJ076PykTjlPAa7sGfPHR5tQNY5t8d9jcOXTrO5fgIt5dTm8qHexVtyDv3b4L
d0ySoEf59dNEdPvaLpqfXhk7Dw7tSuRMWT0ObVs1IAILEuu9A2hIUZAUB0C4wzaoF++tgZjGV95P
0gZXVK7kL7fVncidfq1czfQv0kQHzlgTUb69aoeVqySceVtm+bcOTSqNcsz5ATXUfFfPhw6SVkNn
0JbolGVu/3RjAr4FVPCs23svCl49N7iFWNaxbZJQGAjcWRaxXmt3EtNGlv25TIMfUVjhpqqq43Km
d7Bf4jPlQS4N9ZR49VMbe2c3zl57czzXqt6NwfQZI1FA90eBMecog3MjpvjK5nXVIFPUhM7gCwvA
siqTgSFFTmzjuUvjFtIES4Cjojun50bRNoUGEhLm4JLeCzt++DK76KYw67u80oSURfklGaN93Bvl
Lu6H97RZ0ldVuIS1N89NYnw1VvyLLi8pTgbWJeWOJFlN2gf/Hpwl2NjGi9XJZlRODT3f0D1F/cB2
MgZgCWrHulYxPZZ+6p/TZtg1ZFzMKKSJWGl2lgGRzQTXsC5aC9J24h2A4zIsLNO3tPFf/Sj/XM7m
nI6eDBW+SkIBNk5YPpml+YmZ8XWsxEVkLKuhAT3RsrKP0Zses5F8Ssd7Zp4RbLoQdgP5Xh7yhnpX
9/JUoykka/5sEaZkzO0uLyEdAeG8ElTIO0I/K4aHwRv36xASDr4q7TraasuFFKa6c2oPGHOq4mjj
/YICFq/GzjrEjCzLzPp0RxQy9eKNJ3ubwxz0q5Ws+ku2TE2cTJ1HxHIbyDtqJSgXkXrv6mK8QkBI
EwDc+EYxLF7rHshq2YTAYyd6l4R/cuJARdqqfZfm5Vbx3rDyIGcjpcc4Klr7RtYaK8g2uJLoKNwx
r/4g4DDehMzOsF4APajNapvI5ta0SUXI65QhSf0kje5JY9LCTmGzP1Qoi+yE+oq4II6mWthbQspO
ZV/3tHmGegvGlPUhE/bZR+CJO6++ibvIhutG/agkioTOreodALIfWuIEEXTizBRHrXjBHrIw6q+w
NO3bqr+mufcUj+hARdI+6MSA7mTwXgc40mBb/UzJ0kwxG5fZKUdQmKV5D+pHuwR6RNgrJNXr3gvq
Xxx54lVSxc96ETv03ACvKI81486dLKrD4q44UqlHJ9HFBPchLZBpc0Wjn0GsjB4icCU4ITOaBBNz
ad9YV2p4CQMWN9yIb2YtjF8y1icid/qHKKv6c+DgYPOK7DvBR81fSl2a/uUddcKzxgq4tYWTbHLS
PVdQPaIN6nDEKcZZl5oZYATuwPF2rUnIUMEeCt1lEScysC+T7MEsEebqyLquo6ZYed34xYybmnoe
0d215CCAVyhKZmqNi81rDn5sp7pesiX3lYHkRpsz2gdeaqvqHoDDM/wFOiAlfCv6F2dVmQ+F5ozS
9YwK/BGke2W0uynPHrLIeh99fZQZXZSpS5+Jg5ufLV83a0tNL2EuCOaLJ8SOJG8FXf3j0zPxbdEQ
XwP0a5hZenuTBF/AAmgPpvLaVN56pJPC/mJxLJkljX7wwDtRxFeJE37Rfj9MZZ6udTq9JmEATYXa
IGJvzSTTBQsROmwAB9qmOuFSQLSccxdSme1Az0E91YOx66yq5YdkZ8Uc/S1Ji11QeHgrBnUGXAij
kxZkHDvJCUz9tpZol60hrrH51u7WDc0f/rXWLhnuVC7claiPEWcwQPXr9Ilo+1sDUdew0Kgk/1Fp
VJT1XN8Z8fRgRc0NXiOCkOMpwOYWnr3IuRCJ+9ZnJtLiduKhib4C13ooYwWVIhW3yN730GvzpT8c
bGi0n203Rrfofo8kC8J6RHxmmRZ7eEWcAkE0h1KhkLbmRuHnHx2Sidn9kIBi8AM9ZEzigjSl3OKA
fhIU4IAaY2wBI7xklo9NX5gbO2KvAFvGql24S3tM/JDPynEk9lFXl/6qZuK4+LyTl8TqtioyF3lS
cekxNESIJBffzCFr4SwEwFEgh/dICIhFAXbAo5KuTad80qYHCyvu8w3BfSSxDt7nwMMWZejSUGwq
FGiZ26s11rnrzCa5wc3yeNcwjadgqXfp4N+U0uW8EuPJqSPrgpHuAc4dv0k9mRtOx8+DGH4BSx1X
TUh0NNrzE5EdJyOvw2MQ9A/KcPah7aFsK4tr6s8liCEFrOJiCR4qUgTY99lt97TpMRqY7XUftkxh
Y/Uzu94JJRYLO/Cyo1OAJCFK+j7DBktY40igZGwMWz+ln5QJ6lXfhK4VMCLsoDA2SbIzGBRRPjfw
ocyPvOdIq7LwBof3W2MU16PjvTSqISEG+2deib3llFcoBLKtx0Y7VYqWcNmeavQg66GwP4d2/HCj
Yg8LAHOmaVwwt/5ggLvvp/AZoewNcLc3u6w/UKTzCqROzSQtI7FAiANDqi0jXt59E3+9nuePsOJY
Revzw2wWDEqEaIBN4j1ohj04dCKR/OQ6w1SBKNT9IIbhEeQUZxRA9iIl0sXhRrlmaq7LyeroB8IF
n5oQntecHq1GoUtTv7LUviZhw6BBHW/k0H2XMdP1aFl/dfRIWXhNi/wzbCek77ElNnHqLVMl57Zm
ZgBnJb6Bd07/Ne39jRJINXuveOzCERYesTNo46YTLHiMuGOt1qoWJ/TSjC091eN5XQ6qTXhVuFkM
jIN7gZl8L8sC0LgLwrAXm8LCKpx00TkPvPumdAFG0nsZQ/06iUotbazj5NeLIc9dR3Z85RvenZin
eTGKPCivfgyN6IS4Mt+VZZTQWbZisaoBStD0zeZz1iXYPTJackWcfyJ+AxsYkjOjmhydJ6LzOLRu
fOQdq4jgAQwRzRPq3IypD6fFPkqubJD5acl6kVPvMFuv78iwxIRf4moVIZWKip4CgFaQX0Ye94XS
GboUVYHEpg50s1bN48jN2NRxRf+lLaZLmufPcVbfRkC1N4O2YI2bKOxjfag8CJ+Zj91yTqpfmKG+
2YXR3+Tme1jUFHeMxIAK2y8TUQCb2vZ9TOR8m3bM068m5B9uWMsD8yOMQaaFusWmNtRG7h0a/o8V
OjX8sG42bJhEjyvtqAeTmclz7wumkfguaZgW/KDiq+P0hvDapJ0oCnff1mm+sccMZUBwJyn41mYx
nuTQkgGtucPcM4Q1ZYpIykKROBRPuAjtbS7d56jvv8cBOiohap9dCdS1GbytPRNqkwqBFBGub6dI
M8mNG6m8O4XddJuYNg33NPs1xY6gnVW380uAfvUsCooipiBtWzK2W3QZ9KKaczO77rtyzXwX55YE
eoN0n5FiwIgDCBLWEC/zXcrcSONNlnU2WOsortyrmLiUczZCvaC5ZuISAS8pyLx0qHrXU9FjeCgM
fsCqC8pEvGqPBBWmUm1C52wS9Pmc1LE2fRf7Gt5FTmI4XM/imy24vUp6g8M17SrCfMZASUmvw0x/
0fKhykc0vNjI9LDELmpxyAhUo+1WNobL8GqAKGLGoE53YSultwvm0sM7gm4fHmYV07UKlBec5paz
9VYQCn4h3HTwoZO1RN0iZvPDXY7VAnAbcsZ3EAH5h1MIBH9lORBvBFCMPDvodk+liYRAwh0BZbhw
PdZlGXgfrut755bHO1hnQMCuFP2NZk0iF8V06BfowzVklvc5IQJ4ZdBBeGoxSt9zdVALJIveaMtL
fgWcJ1Hkec1ZYyInRCBVi3kciDqSpnwwElr1miMsoS5OfCGku/4p3QFTck3Vn50qW9lPYAOC60wS
eoxpNkRKbtF4Q4brBgzF6ZO9dqXgxeD59KAgmyGzchap+Ry3LlmQmNLpG82cWl/pNGPmigSrvB7d
LHqyWmnACEsk2b1pH0O6GSXgcsIb6FiOcUkdDA1AvvcBmABS0um0Lnry+zpTi7GMtWiHF5c8XATt
jORi/ENWm4rnrusCbzXzpp0JA7d2k1FVn7VmLWJ8TTkthsZ5nS3P+/IwRt+ixOkwt1i9Gt+UnZGY
WceaXnKTT/LgGlbkHlrHYWqSebLEhGCYMVkVeUydX6ZV++5ldLwb+p7rkqPBNjO1e+PXoRHuI/JE
Hpxs1LepDtWwmsk4oKyGQznrnGKjYQoNVpRRwH2le0hY6FrV0mRCVLGCk0ZchY0Y947vRFHT8NSe
kAQx38/dkvITH2LYPjqByjwkEknrrPsuqOIt4a6U6G1Ahmox0nIK0UVuQUbFB0OLPN1m45SE+85K
2VDp/LrPOurSX9odkVQ1mRvzZ6ZMEYHk8P1WRkSv/kynwXoltUGMH+Q3cKKn4yerPTAZwrfpELrx
HgB/aLKsExa2ssrWlGsfCkzDCui2ci1ylbfERFputOoI8P7QsWt8tgaS0i09GazQxdiwhhphhQS/
SlR3yQq0lgpE597PSvpirj0F/mmsQ1aG3vebvV/OyYvBweWSDPDaKIrxWiKWKNHqBEQ02A0FPkr0
FK5QOhGnStpsRgiCyI31MkjZZf0wnWaoI8FG9y2gqj/CTluJDhQnubut6sbYhkI2h0j2WmypnWZi
wWyyIX2oiuAQqxeGww0OErpyVJjB/Cg8PFEwgjJvTbz0iCbGclDT0m1Bmz2CHeHdKXTFqNClE4X4
ROeboHE76zjOYN1QQRCoib4QtzL4XdQqYHw7URKeIINyY9WddT3NrfXDQQL+QpNpwz7NZHrhFoYn
ghZfo3nOCDW9haMM9RzPcNpv+76FykskOAGATta9uJgNdiWsptMfmV2a3vpTTJCLfyXNqR8IgBfJ
xY2Qr24aR7NQzpLfvDCmsmZYOxP6i3ShuRukCogAiS2UEQo97jbKIDRda8hz2Qp7XAZasGuvyG9H
LoRa4N0swVCPTJEX6Xjj79KMoSgmZb6EddepZW2IE0aZTkkjwYqHudtnIfnRA1qIjFJ14jA8AO2w
r4y662bUr17q3f6LL4/QTxGEJ4cD6ZIt6TXf2VQPxho16vhityjH/kXcfBgzxAtOdYdPY8hRwQuf
OIosn4DCh86H0XcXOiEm1hcDek3MY2k0kb0P0/YYG/Qp69gVT8QYLtGOdnRGW6guQsSCQWZZGzb6
kLR5xSrm7kLwC7uo6tGkA117rqsCaZQP1eBAsGn0GdkhFV/vGfHBLgt0pJlRUOR6tElu61HwtUcE
3l3/y+ppPYreKo54ZdoAbQPsTXIv5vSh7eO2W9VNBVRH8E5WdI6xyriZKa210ztd//zPf/yv//t/
vsb/HfwqbosU2H3+j7zLbosob5v/+qf7z3+U//+/Hr//65/w5xzJXs8/nmVJTS+HP//6uI/ygL9s
/avu+gavhKGPwG2ZLYCB2nR5H4I3kdZDDo1qM/Y88L+/qPq7iwoqfPL5IB8K8eeL0pjxQxWO3jGc
oiBE1jtS7km/wO2JlL1T+99fzv73y3mObSEgNBFLutby5//tM6aVzWQkjZzjjFUbZmnpN28eIZb/
4VM5f3MZz+PTONJkK/bkny9TWWNvzAh/SdFWIEls675jiXnR8H+2cW3E599/Ksv8t+vZJl+bY5va
lial75+vNzij2xmEwhLt1xIvocgHGtthPPZ5kwKssvxztyQBAq0q9kItsuB6Oa7+/rfQf/NLcL63
LYHC3FHyL8+P8lPSalozOPmYzUM0omny2iaz/HSzrs7o4KRVummtgu0lHS2Rb/7nl5dCObbkNjqe
+ss9L7wE9DK5EycnH6J7NutWUOaMFJyKEUfNVrkgPvuTAyDj+PtL//tTZZsKjcsfV3b5Ev58+ymM
5jAzMm6/cIsZx5ecycIF4Ohtf38ha/ki//yOciW0jhYdBcbl9l++6FhkNTZ2YRxH6hok526CxSLD
GvLigdm7ZkNymQY1usJH3wUMKzt7sqYt8lSH/sjk5P/hF/q771y5LB2eZwFb+OuaQdwRMUVJFJz6
wrir4FhuSpzpB3yMn7MvxcatS3Gf92Se/P5G/PuywX2g5WR7XJSIgr88a5Ja0jeRux0rzyxvMHjP
FydKgntGTvHD//xSjgmVxnLBsci/vsv0Fvg2DZ6rUCZsWpbf3taeQChbedZ/eI//7m46wlauVDYf
zfH+/BxVk9fGUauCU2PI0qZ7ZcHFR3pcEge3zDGgtaQuE0iM9ojj8Bj9/pP+zWMsLceU+FjQ76m/
vkGDKRF1VF1wQlm1NPrBpcV7gjYNuf79hf72czrL4ytMgKV/vVCf+H2l0JAxOnAbHBF5hCSaBos0
CwxtdvlVmVO2bkqpD7+/8L+vy1zSZmE2XW27nlx+sf+2/HfF1E3FYPhHHw3vCSBo+8KX6p5bi95K
wRv7+vvrWX+8AH95YS2b1qvrCUuZpvWXKw5Z7fGnrX/Mo3gSO9ematxMPt4Dpl9tgraSVI7niHKd
IF6B9XqN0YxjKGD7JaSFTgMsOkKy+lWDKxGziMQ/tIEoSyaKIjLvu+jUTcJo5ypRoi3XrK4o/0aE
96tYKng5PW2VcDXWg76FTIKproqjZ2OorJAT9f/j7DyW41ayLfpFiACQmTDTQnkWTVGkaCYIUQbe
e3z9W9CbtIoMMrpvz3RvCwWbec7Ze+0aOTSYIDJRq8ig7suiOgGuzHVBDqFXxrqwMutW+dQpa/pv
7vOy3D3qFJrOsnNiKxdUVg8sgizY8RRYqU4SEc7fCa4RxgUQ0/lGL7MIA0Cau08p4sg7W5KJUMUj
mqwZcoq1MoqBtJKJiXjjhart9vQeKHtbvJAvKeTNb/jtsMo5tWbQY4yk/gJwSGmHrkogimBbaM6g
m5Hsh6ZELW6SqJU8O/Qp/PUguZiQUaL53qlzin5aDiUKimxmxkoFpUj10hrY6tJkvuBlfdt26xbJ
wHlAJbvX62T8SaKzvLZRPwU0pSyARNAde9yx/E3uXmV4jDdaXsD6q/Keki5nIZ5Jfgig65vD+Kqb
c3SONTdGC1YQxuC1k+ofklCrCZwKaBJloMG/pUyh60MELBvkrpmpB5+wqH2WNM4tBRMCF9ilDJgT
9vC/fByK2Afo+xOcSUGOVoIknm92zRgGbXnp3iPdB8JdZADqHyADQUFxIjISvYFx4Rv9eC7658/5
8rm9fMptCZRgWQcM9CAX7xWNDSadSXScSz9egyMJydxumIXWct7Y5BBtZjuyj58f9IM1gM8HDxwt
NN3kbf73oKGjF30knQhki6Z8z2qzkbattO0fKmyJ5vz8aB+cIkez0UsrRXPVvPg2T7rumODOIhzf
FqZsLWwG2isTFUzRJw2uAqcBpCaS/otPyEfHNSz24y5HZrZ7cZYTWb2IqJP4GJaUmdhE8AFTx5Z7
t05K7PUaiY4bi+TPL7ZTH3wq6dbaigrVEYqr/O/VHaK5TiCOhkc7Rog1DplKodZjYfLcGHgi7YM5
/vP5Jf5oG2sKk9LDUmzglL4sUP/xeVYAX/WOYMRjqeLcC50cFUzONr2WE+zsNqGbjXRkHdSEgcUg
FZn2tP23z3/ER0+VkOwjdZZg5/0arAX49NEwHoG31HtVgqrEpx0tQzHti0dqeWQu3hpTWMLAu8f6
YNgXmxgzCXmiqio6ko+Sy32qscc88bTbJ6Vn2SPYnObZMQam5/nsAPcvKjf9Yuf60dPFzs0FK2ay
p7zcR0XS6osYedqxlXUPo8N5iE0M8BgG3kzEbvuSVJwvdhnLind51q7BHFYiqFsW4X9vsm0sfAZB
1ITRWOFBoEVZxVr/E4YTKdLpAqMpiLkS0te/OPAHd5bliYfLsh0+VubFRyrya7ROEfWJalDlw7id
ngMz7z1ncPrz5w/RBy+PwNUrWc51h+3Gxcci9fu+DABfHClCFv8F48IiZ08eFdaTKOlHfn64jzZu
bC/Mv5thSQX27yVFODdZccouXOAomNDLx3wJq9DBXfP5gT54Ytkd8m4oqhxXyYtLaEnlzLVB+WEH
dFHoFC85pkF8yibnbeotQWSsHW3yEbJMnRfRF+/LR1fVRDCru4JsJZRo/54mITRcQwHzCTGSfShN
B2tDIZynES7gTmZalP33pyuVwf7UcOlOuPryg/7je8T8p5m7wlKHIK5RtGPfRaQGoxPSoz313R8I
q22418n8KI5BnDnwktO67q8/v+gfnLZS5J45eGr4TlxedFW4dmUZFTWf3f+kXQuHrMMFrRFRf2VS
1O0+P9wHr4niH6oqXTdB7V48u6rXDb2bS+2gpZq4Hga9OCZhGX4TRKVtPz/UB58CjuRwz1zbMuRl
9biENYuEHd4hQn/6NDSoGAQhQFcNFfB6EW29tAWONZ2Z6xd39sOTtE1qD4cmEIvrv3e2mSK7E/Os
HUqSgvf9EBsbMgT1dU6lvPkfThI9siOoAWgKXbwzscoUAYWTdrAUVuesd+frumqbdd3G5qHyGwhG
paRtH2P0//zIH52krQwWMmUY3MyLIwsRRb3ZLlFrgzMc4UC0HnBsArrtrrv//FB/G2f/ftVB1UnK
ZD7sDk2Yi0/QiJTPyPWczRjm6dnK200JtUvTZxbSRG58R7smqP1bbSVXXWQdl5SvtR70WAGxI4Ti
9oufsywilz9nqfIo1x3LfbdrKsspMFPitI+aJu5HhzmUa246/GVJQ1CtjeoHAB2JEXmzm/Cz4g5R
UCqC+mku4sf/5bdw8w2XL6dh2RcLHjIEIt3CjCk6CLddE2X3oCNSL9IN7LiweS3qJqIR82TVjBpq
QUSwc62eW7RseTx+8Q01zPdXhgrY4B+dTplrLu/kf3zTyCLkzNMxPCaVsei/0aMh/HNBvgaacKMd
zaX+3E8k8Noo+FbQ5eNHYVPIoHuULwXBZulXP2l5Ni5uFltb6jIoJPRKLxuHpjsHpjLYcqk4nX/J
sY6eZTAGwHEmzEK+segppkFAFgsMTdwkfa9eyRZJ8KH5TfLfLt1K0oFRAkAfjTZas/9eHzQNaesn
s3vQgwY/Ux/U0W3QWifoFf4+XmxXnz8e75ZUjkdjgK6LbTArunxJKTinsILbfCAh8kcnS6TQ5YCY
Y7bGO1J83UNUBzdYJebHniXmi4O/+wAvBzfgRNCGYVt0uU8JLB9NL2XpIQE17+4m021/t0JNLU6P
bmgIkivVy6Cs8iXzU8wrn5/6u4Xt79GFTVijoSv9cj2HW51gi2+51ITn9abegS9J5K4PwYuzMXv4
/GjvNknL0WxFf80QrrLNixtbp3xlZyndQ6lUiERNW+J5kdJ+fpQPzkkKxYKyNH2WGd+/j0+NtbUG
s89iTbaK11VSehgmvdapYCmkAZClz4/37hvPzsCm9eq6jmUthfC/x7PotRsQvrUD0uf2ujZwm636
cTRvqr6Pmy8O9v7jQV+SfquuoJBBHrycMyi/zksslbA2sW/v66a1b1stBqzrh9W+rAJEV1hwbuu0
ZsaoBuNUGyGd0gm9rEWL/IsGwAd3FJ8/cDtFK5wdy8WHtahDQeIId1SNY3Fbjbr00gKv9edX+IN3
xLaXbihFGh/xy+3XjPo9I1jWPhgoL7YyhDlj+Zq/Ucwiz3FgQARDnL4tqyref37kD+4t0Y6C6+xY
Dk/TxSbFBtLuG/B/D3ld5ldtj6BjXlKXlkyN5//2UHTT/+7sLe6qkBePrRu5cT1CBjyIijL7tfHV
5Pwg/KM9JVOs7j4/2Pt3hAJCmkIYYsFZOxcHi3swBJXR6Qcm2umt02MCaFhYYL1UKfwbK/riDr4v
cg3H5d7RPaFuoLXw7ztiZ70iwZDWTaDi+IXG4OB1OrhPgAkk5ro+IIcy/KpYeXfzLNZ7xmAM42zq
XGd5rP5jne15HroEE9LRGiONmIOGRqce4IRLrPiLHfu76/n3UGwtkZItje2L86sTQihIN05Y0iei
LRP4n0yep61J/K8n9L774rv97o3geBQGgq274y5l58WpxUjY80ESUA9EZjUzkdzit4CbMotvs2q0
U6JTmgEYsb9//uC8e+GXAwt27HzFbQYyFw9OOo9uScxxfBTBYvSlc32W6VTc//dHofPD/ySdGQar
/57eBIWrcgi6OTqai74lDcVpMOf8i3P56PngLNjtSNN1jMtJtNYbfBtNh+2xOwUHZ/LpXcJD+6Zp
9Po/P6H/n1H9u8NiCC0FS4VuslbYF6uECwWEBHaCM8wuIAqE3tnkdTnZOprfAJSLhI4u0kG3Fe1D
8IPTanBiuorWUOZQSrsIRrVmJNqGYYlLF9JmQzD5SXGecELsZ2pTtZmmcnnBRHAF+AZTpW2U/gOy
kugWWTEtLIikbNjqqA/XNfoGcPVd1jxpwWR8c9Ie4AbAYOBUGN/SATQQfykSqsGAGIuluoUcIuV4
qCrNRDdcx7T+MBbeCHArp3GwCwhnXUY6bx1Z30fDGL4jwOtmJLFtSNiLlM0fPS9bNDBGuolCOUS7
Rhusl0xW8A1gc8e72bWS361lIgh3kUod6K6Pz7adQchJhz4lzBmFYu5FRH3/VLCetkzrcLEFsIf4
kEzRg8lfCAIJ/FJoE/Ox0jGSHFzfMZ+G0Uw6bzTjed3OKZtKMEYdisTC3xWmq/8i6VPouE1y+zXB
xPistww2VnhEs7VJL2yHIik+VKE1XuemPR+RB8JdIttsq8a+IMKhw8FJXue4J5ZVPohU6BuIstmr
BQ2+2xrTgkoDKFceB8sAG57NZQWPAXTlLyLi+5MGOn9YiT4eMBWbKviB1MNiBpgAZZxEFfN7ihL8
Q91vDN4YT0/rnuvvC7SpzAR25FLyWTNGgUsV6yXbj1k8EHUu9wQV5DtoX/mhTur+HE56OvNL9Dld
90TI6TsY3Ui4Si3tUs+smuH70HX+HzJqEnWF5bZ40MkweSyYKV8hFxuuo3rWdrqWTHe+EUzf9d53
HshBQJFXKpR9Y4qnvyWV4Tilc3QKTAsJhB0We3rOMXBEgaF7lQdobVcO+Q9IFye4nKmX0F29A/lO
vVMEZZVhkSgAsWBXttJ1kPRkKg29WazNJtGOBQjbdp3gQ8KnlMi7liHdty6USJdEYoEQyAqteGj7
qXtm32YnG0QfrrtuB+GeWjjnjwyBaMyRMd6eWoNd8YFRMES/3FAt6OK8JZpjxDYYmH591nFnH6x+
gJ9jGkV4Z6c9s5SmDH9ocdOT9myXt2ZHtApy+eHAWgRvqxnH9DlrquhaMtOGl0+K55NrdNpt4oZG
szHQUGW7oq3EuWocf/QIp7b7FXloBveCEIQby2CqtvajtNuRRVoZd5U7CXstwkEn30sjbRL2anhV
4z+6sqKwM3aklnXtgr+Zj+OgGbu6kuoZTSJwQF9moY14V9YnVxPZU4r6FEdoADvDocDbSETGuG0n
q6jPBKTCnCAlvEC/BYcZuR09ocKt8OP2kxqPfdfVmPJa1ZjoK+vqZ9FoySGzyDtdN3lf0TDSC/ek
/CXOC45Qaq+zqmyse0kpfazqVCs8S/rz7zI39E2tBRmfDqfU45VBnP3kSdSDe98C1DIpwt4X3b91
HYagibEghjOaQOFLr2cyv3ej0Hrt9azfacjNdro71h7Yy3STzDj7kimvea5i9zHIKhyDiDLjXddE
1s+MEcaPrlXVDWAhMmPJI2VoCuGAcrdykbHX4aMliviGEWlF/yKez7WU6bdeFNnbWLb22ekRtdnd
HL8Nsh9vGuHCyGtHsztEsCre5JyA9px6kJXCFxPA3phwdeZ/TrbBDFz+lMhLt/jXph0INfk7asl8
u7OcTEHtM2d1nHskJktrojsSdlf8hJYiTm3Y9AdCJ+RhsPP5MUgEzBnMz7cEXGTH0CFqvqd2RtcW
G1dhJrNyG2ahsYP252475CHbRjigYijmm9ch1sEGarLf5HFZ8M6OPMNEaJbWsVdh9529jr+BCQFR
IWlTdQ/tOihXhNbBeVXGQregmeUcRgGvm9mYeZujI92XxH8dcltuhg4W6fdG3cRaZmI4st2CSYZu
9x6ZTGG5tSwIRQD7kiW0YgzC4FA5MfSYhCEXlPm67R81U8obQCHWxtcBT/lKBvsshlvSTJa7g2yA
oWC21V0UJPo9o1d4KXURJjfJMIRXpkwrJioVjOW86DSPyC9I2BhfDG+US84vnu3My1KrgACIHep7
bvcFoVb5uHG0sbtVqq12RdMke7dKIdCnChcPwnFIV118SgwQF7xA+vx9ZLdwE8aKt74IfFwHidWs
cbonjzPsgtpzCb49EStNih36xAJ7czYP6wrxP2+Zmsw3viIgmyObMDLgagdhj4BBx0kyPtWsLPyi
OH6/cTTpJ1vLNJOCn3Lj351VWEsoYpkNLcL1050ZWDbxSw0huqM2OOux6vQrq05eQkOy3n6+BzKX
YvDfLZBJ0cFEhhtH7WFfbFpD3U/nsqzZj1sJsgjLJFUoJUyoWql4JmEd7+5GFE5w66e08ZbvsCZ+
4Xqw7vuqNtaTEZk71HzzbY2tIvBwNUIiwrCbXJW1aDFvNCLaTFbZrNuxqZYFYiY4wQFcciRmyAm2
n5/PstW9PB3Hsmlhs019P6a08oBJDy/EUTfG+nsrUv9cDuJhahx4SW2ivthCvt+tcvWWMsOkaFuW
jX/vHFxImba6kRyVNQanCb37rofsu9NKoDCfn9nfsv3y1CjoyTZbCu535QUpxGShqSk9Crj9Kx9K
/0s8EJ+SSxYA3n6yZGfmhXyjvreEv69gYrhHpWCBwr+pyJPtTl/8omXHf/mLlvb2cgFYkC8blLYd
dg4avxTMcE7gHYwre6Om4BchvrjLcAPckREA/7wdEJa2CfFmncCq6GLR+vyXLA/pux/Cw0tLm+f4
XXPS19soNJsxPZYR2Cgwodk2gRi4jktsRVhecBSEQYeOZZBvFaSlLw7/0ftrObR/hJAfaBEqwxrj
ipr9mJe9uFXMla/7Ei877IZpI638NRqQplmM4r448EePH0189H4mBbx52QkxoajAOKDijCocdEnP
frREPn6doVn7QoP3gQiBfotk9MXdlua7qQmWR/zkDYbZRkd1MRfZ2AP7LCfwrd0A7c2dN33eBns+
YfCSklkHS9GHX7S2PrrSlLq6zqrMS2Bd1KDVrKVVEXfpkeS5+hZzTLPxQwt2Zh0Vj6K1lRcnJVNy
hR3980fso0sNxI14P1S0KIovjhw4HcV1LdJjjePokAxODQuxDW7ntrf3nx/qg6fZoKCQJlcZCfhl
XwbUUY9G1EiPes/wgyiKjk1uVnvE77bbCLnZOoKhYUc4wAyXOeDnR//gEiNVohFMZSzfj2XQwydD
5gfpMRF9tGa1fhRNwoaE1J5VN7p4gptce2Ji3/78/MAfXGGDgaeyUQfQc7tsewcDlSu2Eh4wAqS3
mcOHy8i1/NyxSnzxMH90hVFCM++xDY51Ke/oxglenm2y6OnUQ6QT6mt9AuJfNeN3GeX5UeYz/Iy0
nNal79f/w/2lL23QWmSh0i8fJW1cRK52kxxLeA20wIv4HLAzJMDMKEkrsLsTiL6SLSDSt2Z2gsPn
1/mjN5kCi461y4EED9m/i5aByY1vKHpWMzc06WUwkyiz9CD447rxKHeO8tvnuS77k5Cw9gB6R9gn
c/Jjwy86dO8bV0zSUbwwd+OJQzjx7y8Btz6JIA+DY0Y01sm10brAjXWrrzpzzIs+uuWCj8ZfHa+O
zOXfQ+kKqFIWxOmx6tn7AVcWBzvP0i1zlniLU49A9Q5MdJdl1jqOag0d2QjzoLJ+THryBNoS+m41
/3Az6ozObDyUBxQLdWd6c0SWB/O/jFBnndYEQSM4iwvTg2Kkw2EH3mlUf/S6gZkqonvlYjWzatx/
co75fxM3SykMTH5Mje9a6/5G0/cwmIArWOxfKkMbVoWrm6uoQZtpjp214G0PcMNKz3S7ZD+XxfRK
uyR5Y2N17BK4dz2cczzlbFZ9ZxiJZrLu9TEEOhyH4yYwMxD5DeRcs5GcRzfVa1oHN1MywcIhEwIC
xJNViZkmjGBEPn5P4kiu+raShzQLiHNwVHTtTobtZQnGerdkVova8k8wjPtS62g8qBpaHKAjMqDn
jXLaJ9jI1AVAFDaMK/Z9nD5OA2EW6MmQ3DbEUTLlX6EkpYppUqqOESgUzYEbJEGPZoJroRl8ACuE
jWa+vx3SFs5WRSQceZ0Yf0xiD0F3ebTJa2yq4sZq1NHJ1RO+YMyA+PRRcKXglcpq8R4nT1M9vkwi
lD9SjV4HFh4yVs2qO/j034+iKLYMJgmLRPJF/T3GWzsr1W50rXE7u5nwrBLiqtPSWRmgtJPiDNzJ
mabkhtzwycu0Tq0qy24Jui0AxbtA16DiPkyBjG96Z7wWWNpuJL27tdmVZ0cSWKbH4pXuHT5CK5i2
utsF6yHs3LVoxVvJ5mtXdcaEhU/gI8im2auxSm9asxu8zLDRvUCCWtuJ8zM0zAj3p43VqfYXrIq+
jqlPj8DJ8ZAzo1k1ek3Oqc+KiRtiXkdBka21dDI3crDl70ETePqxU+JBlZZNvpTtvtVAz+CB1rfz
yEcKWtqO3cxt2IjzxDPGFMsy14RdEOg32vEmr+K3LptfzWmMVti27tJqdvYwNL7lI3QEmix3CTvD
VW7JHUJlkqZmzLmpTWJGQCqZV8ss2drGHG0Wsf3VFOo7/h1Jty7TV4dg7hWASRJVbPkoYSp4iFwN
Ltv4Ay/1iPkgPOOADU85+/JxQZxAkUDcD4l34uQbik7k92jrCwvyUeLeFAbspDBq8V5iUdNhq9WU
2a1wb4KEcGI5SPqMrRgBlBj2pphi/Y0OFdVObPxwU/MA0u1cIvDNs/KPbWLHdO0l8I4kt3VbwJFV
ZJ7uO8f5g4WgJMwsND2/119preB9s3DcjFprbHFdphs3zZq10IKfEzrANV1GniCtvMbvRsacKX65
QKTWJfsQoq6IwahLQnC0QLuTZfNW+fafbnbe0Hu7yLPzX4ZVXY8tO4RoSWSXEWEXDIG/0WW98smf
fYrESHwnU/w/fZ/dlHoEAysqH/KGo8LxQyWfq2cEAfRr4+EZRyexfSIAPqyZ41sTBnLrE+/F0+iC
F0W9Nw9Fi+YtnzYDdK48l8+5024CC8s/27hbRJMnHZTQLfyS4i6outukHl87iKme3qbDjeHX34lx
P1t9FvDpogYnj2wgAQ0vuOtVLgSktvXzvZunBl5jMLWJlaHPENEf4BFduh2lnZ3iitg8wg02QdTK
uxDP7Gask4ZMF/lcFXBamqlNnvKAUMOQ9Z5WMvSxLFywfSoyyEEX1Z8JeIpH6zxe0wqrrp3KkGs9
j2/GPK330sQdFjlwGMh3KFco43TPzJDj4jagBePb+KWlNXXbuYXypRPhS+o5+eGNXsDAyPnS8zLd
KTunDo7FE8Si5yTX3HFFoCtdikB/0zUM0RlYuWML4dgDcO2u9N5Q60oOfI3qYNuTSb9mGp1eJZN0
Fp+v3FRIdIi37LEQm0R7NaSCFGP+EAeYrluM8+uILzVUtfCsTWoB5+kTX8PcvonSEdtpzJTD7vX8
JuqHN3JM+xXFF60yalgtmWPA6/qZjBZ4g7Vv7cogYAFDorbrpT7dsemHtZ3ThZ/LhFFDHK3J1Gtp
Ao8JygnjGi7pL2LlaMqYEU3FpLm1q7Y/Qzj6bZdYywck4uBJljWmSo2tM4Ng6EFGc0eK+y5XLS87
XE6IlJaXBbIAmDPujYoYgjkjMQe7Asj7duFZ9b090dFkt2qMxGibDS3ZjviUtduQquETd9nYXB4n
a5+JFCFJhikXb2io3RuYC3ZG7wLgqPQzNpL7vMqtU5ECqEwEredZSwjeM0Xd3ZJORiLeXNYPZRIA
WeVvulch4Yl2TTQUIoh+Uw5VvkX+3m51+idoMKMbHvyfZRbPnuEbLFCEMsS9kWyYB7QrurLkgLRp
d5cSSrfScDSyySbbGoL5C/kav8ltDDeg/gB6OvCyGNXicQv6Z9zB+V5FZEarDFQhWYVn7S/4upX4
NUCer/D+ViDU0/C2A+7qJVybsZ7AaNTsf3wdAyRYaeAZpWQyJWEMzXiHY0fzkGDX3Mj5t5/SwNW1
4HpWRfWrcAqNvD85HATdhmt/hsXDmIC0NYJObJF2G19KPm0FoZyYAH7LigCFsqu6K/Cpt4ZePZWh
eI00K9k1tUnTucy7TdfngcdDzwgts7V9wQwFeEL1G0EyH2dXPbhu2p6DBtLqYJeFp1oWPcMcUdSN
0bxqXZIXsKz+qZQNGR3Z9jprXAl5hWYrivGKQEVAdhnWoNwyToZg5jyFMtkqYm/XbBhRWvt2cjIR
de/yKkx2qROkZ9+cHS+NivQuziaAKTOw2b62/+SF/5oms3GcFbmXXdj9wO3yYwYLtpuc3t0YXY5h
RxJiNCKohqrH0CuuwLrUdJ1XLcihbYRI18N0eTU7tXmu0b1tCRdmBuMmb4mkH5vS2tyU5iyBj4Pz
8W0g+l1InCVDqj2uw3OTWY0nkpQUQ42hSTsfUwmFBrkj6VWZ8TuEWefZJTSyeUjW/lQy7puzM12V
W/bIj9pAo5cbUN4j64fo7Pr+bYNbAhIWMUtSl9kJ8/G0D/tm3g5hdo+GBaRT6vjKs/26fyT15n4e
TONB9uGt0bk/wyE+dWSBMXlO8rvRYXtDILi9TVRQbHum1wDOhzv4FiQ9VfZvos+gJFngcoImOaSm
oe1gdMHpdXsMQjqgN2UVwHEgvb1YPre7s9MXt2czRnVebqPAoh9bQrgKTRVfw0KEExbqa9qKgSdb
iI65AtUHLcwFvpnGm6UJCmO6NmFmwRKTmGTAOfmMevJh3uMlWUfEtWxmQ/ZEsIy/mOTfmH33orW6
v3Xw5K0qBrleHzR8HCMdC/jUnhsTNrmfP4YxvkcoONn3WGcZTNoo9ujAiLUMMuTRkyqvmG6AkO2g
wNQSLX9iOh2agGxY2QtPvrEhYLstcYrWRNzQVPLc6L0avMasr4C7XRWJ+y1wRbzuYDfzOCTyUCzj
otpNnhZoUzqnEane5R12hhxgC5EtfepsQMtcDzDbB28eOnka4iB4488n1vpgeopqLMdJCxnPTxjN
DFnj7Iwi6pnGNsPZZ6i50e0SqLgOiZWM4fzUiLHb+bq2wZ2x0CZzcV/1fn0ak9naiGxoIYTFrz5L
Av3rnlcuUzuWzGOuRWcq4mOACFaLOeF6Fo1HGnvmkanWHsupetLTjMjXqRc3dm9dZUpk90rX5Jvi
VSIIa5pf49HIx5XsgRrlkFCBBkXzTaWRK2hOOstvPU3GqRLqpoe8wDy16Kh/2Om6FjHQiUmwLzF1
HXUGJjmtIQh7BN8COTF8UWX3qM9khfhoD0jILegj5ZBeStp4SGT9/o4BEJlpWctwTEU+k2qjOVTU
9pDnjR8pUn8zdeZ7DfzBwcVM5s6M5gHEupu+6iMwFnlkXPFlyh6zITQOdTva25J+G1iMDgM6MpXx
bhTjTyBC8Q+GNpPnRHGxgdZBCBCE+l0LWmMD3xFQhUa1lewgeYh9Ubs8aYA8VjbjlmZmYMiuZdji
8YuvpsSHtJzHQ3CbaHaIJksyYhlLqniHolS4bOJcJ32om/7Z9o0rszS+hZFV7AgD6W5AE2Ks1e1z
lTW6B9fw0M4tTElp/YiM2d7TOmAyVZErKhUpn31JkWD1frWNh+o06QTBa4PfQOCD9TcowqRiPXxt
HBKCcP0M/EsHhpQDS4zwaOdbxxj56PTTAlFHSkpiCUQgdyy9YGajPJgUPolFgrHZgNBwy57p5fTK
yDMiZBHCndWc4NdR1uZze0Th3K3gyS44u4MbR+52KLtrv7KL73nWPQRV88cPotOAD5xZW/UDFeuL
QzTvVPpXs3Dv/MGBQewPqLDJ2mHbBPUJulqwfGcJneyYYQrqa4GI+9VJA/GH/yD7AUeNNw+pWHMq
iY7uj5JsoWTt8laVG60x+zeg2sqA/M/070eiKis9SBUREiJaANNsKOrxp2405k/THpIMBQqJkay1
Yq3X8qepTz9wD95pQWyvXFL31oNQb9zacpPmWn1yyAsFmV4+VYlgxGbOGHk6BnId2RqnVpkUuLrz
yxb+nkbynsgQMqgiQ+1rP2Zdyv0/o118s0XJgtS+dRG1EjO/nzTH1qT/UWw7TbyZFRwnIxAkg8Q+
H6HYJ1mpZNs8s5CT6UOgb534zN6TZJ/HPo+eYdwGqDeI0Rq/YdHmUWmylykzf8R5lP2myPudNnFz
xqlqb+CENRto/xW+V+c8tSAc7TY9m1kCK7nimWb8wBIhviEyxCIFUNaspmpjM+kU4M+9no8RRtRk
PPsz3YNUq2tQQZBqh8B4yxPQX6UxZJsZpBXZTNUt44JqpZUVAc0zf6TmWtwAQGuIysyHVVlke6kT
w56G7JqMofIBcZDAu3iaNqEuWrK04/PQGzfsGbMF8rIgWPv7KCyfCTM2tnbvv5Isw9urh/mtMNu3
0cy+a3NyngPrhuiqca1A7KxriGIbOx8fnRGOvtFnBylgA5FOeFt2yr+e1HSXK+c4jiGcdRLRVxLk
mRe3unXAuXbSFNUh/Au6QnJwj3rIU0sQZ7ex6eKtOn9KzuWctR4O75ectFtiFoN7K0bLUejxAa65
s+5teZd34/d2CtytU8endkx8r2l6cTW3JBGO8/AzDZrFWKz3Xt2Fzx21PaxbG4s6Qcdz7q65TUBl
rPwQ5PI0x/DtcjB+uyy2fA9tVbQrfMzUfQRgNG+TegMx8EBPINm0hsJPbKaviTRvwr6CESuqR8ug
fRKNQ/SzsPDxto5OOI3Rw7fTTA3aDjLa0CIJo5vMBy0jNs9YmuT1bGUedMg7WzP5I0gJG5VHL3w+
UwqHaAALMVjbboZDHPU/9MomsTKyr7pUPZM1/4seSQzUqbp3/KbY5/DCNsICUePbBVkWEd4th7S3
3wDMj2Zj/6ZNbp6JdW+/G45fb5p8JtvGFbhB57mCRh01pzFsx31flbfE8h2cruzuomq609gMbuGf
8cS4DV+oyT3z9hGMEMGXFcQuGm3RAHACsLVmxWE/4FihorA0HLWv5iigMoqtxUTc+ZD5ukcI5khc
KtJCe7L8ysZ8gjiikQWBdqCpjTsRqgcRERvsxCq9sgHzHKI5viKS7ibXdEpyLUY2AcFUU/yM+W/z
LURGNQcdlOpxJkkxq8WaeLh84+QW2yf6GHclQg929kNPtHrf+8cY2C5Rr/EvCyDoPpmi+9hy/0Ck
tcAV9WRAJdZOV2VIWB3W1dYx7X1tDC0wyY5Fhg6E1xL8QCED0DwX2F/K2Z6eaOWlq4Ct/s7tcpvU
qzjdGn7S0vnQLRL+fB0YvYSi69ZiRTLQt4k0P8+a1U8aQJU32g57Hze+DisIjLbLCzkC1SI/rRxO
TQTw1ZntYtNZ9eTpY55vjaj7PrMTgDab3M7mbILMsiAYoRNg32cWu8ScDl30d382X0MGe1FFc4Ua
+ckOquEmVYO5bmmbQx12xMbXRoz+Cdus1nGuVZnXIItc9z6x5ducqpdOuOV2jNzsUOjOvAkrouKR
JAK8jPw/c1rcZbr+GwbC9Uze7gqpxjWRX/4qoNlx0Mq6IMiwCbgn3cFpuKtWGv4fY+e1HDmaJtlX
Gat79EILs+25CACBkIxgUCV5AyOZJLQWP4Cn34PqnpmumrSuNSsrlcwkQ/3CP3c/izdbnQSoRb0l
uEXdGqcfjgrLOQvb6QM46zfOU8+ZGCd/RLh0rQYsu2l8O0WF+WleBd00koIFm1HQSl19B2AInJEY
zU0zLfc4y96rQmLEP+bf2sRZwipQ7XRaXtgtl6vpDKEnre45wo6PIuSEG2Xi0tk9rbOSfW1CJ/ON
jDd/v9TDS9OgatCwFAfIn9+RPD1kBjdAOtocL6OR07UXlfJrNfZilYrfpV0GV6mbm9GrmYdQ/iYn
CnMpbYreNCsDdI07EMcg2nMWw2Mcl5F0uFEX+7zqALpl9dNC3ZhLST3XxmRs+V+O6sKQGLeKDW4P
nLruk1ljx6gurTnuohxusIqEN0u3qBDNhiVRBsdmd8d18en6Ub3jQo3n16hXGMSIlzM3MsqT52Rb
57j4ljnnqkJr1x7zuDiMNqYqevX69Wx6bEjOs2pQRg+ztzhpNpmrPqHjj2KttQRRkmRfMZDLTcQU
Z6kolJzmR0gT5bbIHf3ThFy7XcgWnENl+q5F1O2okNgDPqk9rjj7Gos+HZLj80whtQumKfsOHWXx
myFVueUmjZdmYerXpgPprrUftTnrffo0y7VpP7pn1Yxcm24ifyrCQxEBWZmm9jo7+Us5aulnx8AO
kEkabVUxMw5pcAQ1xknqxw+5jva5lmWks0uA79GzVBr5IcIp4CamEfrpbNzB3n6IgGp7YZqmnkE3
OI2v186aCz4FlHlXkfMi1cnXKHUQLUd6dR21eWTMGx91SXA4rGqKuvUi95emB/GJb/2thbR2Ki1n
eqTWzkJWKYp1lBJnTKtHusGZyYBcVid2dVXq/GnoGp+qt++cTqgA8NK5kHm5NQcA81wve5lVmN4t
+RIp9vtICqfr9Grb0DqYTGPmL8RMcGkpj8KC4kv0KjqmIcatsbMI6scyKkchPy+DhqcT88GxLlTw
5EwYqLEEQ47T6tx2zkskc7hhx70SrWVPnMPnWKKduS7Gt25CA2FlvDKhuO+M0vKilBWuisyTVGHl
NRnCeFWSI6SZU6c96HQqM1ZDmTFfLK5+h6VT3AoAoWuKsX0TWcZmZsS3KM8AG1olJkHZetAhilH9
LZASM4lJc9dChmqU8phBh7GSrLmfJ5U36TI6ZyOLeVeLvLxwAmwABJMp2uiN7I8SEB16yk6iZlPQ
1Yh0t0z3hqJTEQofzfJF0zybIXAWSlGpI5/i+3odsgAa8Zl5v2Uhva9i7F9rY9mbSOS0DZdXtVrd
qwW12VFtrJZIMjY4oJsUA/AUSGAQtp0eXsKOdpY4cbBUZ5Pdun2rdX4nlpFG60r1liXHkjsn5kOF
sJADWuDkShZT30519jzaan+UmLeFde3sUzqU7uyBFy+mSz8rxmsp189LqT0yUf3RSbSpNOVQ7mjZ
32dR+hqrqZtPTJJtCK8ug8O9VsfO1XGwp9GiHLQR6+SAiM3zEX4llfwVMVYorPo5ijCGSoJxC1kZ
3zIqCmZSiLKtQLWRNPvLZE+KwpEKmgKQl0IPqJlGp6YxK1fq0yurLAW8Svg6qsoD4Pr2YuF4BpWo
20epn66s7vlBigcWb7qnNhzoIaWGqkObqvYzT1TTi2BZHRwabzZy01z60HztHWAR9K7+gFiEhDBy
x9CS/JZa1YmmzzuazigoAohFi1itnoRZfsoFMNOWtBVynqRvtX5MbskMnjXU7R9DHv1oO6532tI+
FAZvEZGgH43O1xpRiqh2DDIBlbvQpB79kQNBv8ynrlTehya8CeyMSSTddeqwVTPN8oGI0lJMz6hv
5glt8eZT3kYPjcK5SbOUN+6RKYe9+Jgn3bPOJcLEcEoin7rNmlFF3xZfCM9ZEDr1uyxVgWXXRTA1
+l8YDP53tAafDFUdxEEMwOTqalP7l5QLlffJ0GGn3OupcD5HSnJ3ocTHBD0r3MPXbk/KUnaP/36w
/wsDBVE+Cg9AleucetYR+L9801rVJktPM6pJcoBjtCs8xj1w9zSy1b+I3v/qO3GnsFikNNOW5T99
J8CJS03Vfnxo8ijHKK/wjunNJPJK/M0P//5R/WJwvxoTHXwwa4paX/0q//KoklxpRYX9/gDCCN+r
tNg1glnWEnsNScnfWK7p1klpj522XcQmszcptZP/4hH/6qcgikmEm2Cog2Phjz+FYg56JdAbDp1G
daCa10uQ01MOmFFrtiIFKG/9znGDPppSWCWlf2ER/dUzjr3MwS1BbNHUtD9+/7qwB3giSXLIJQqy
Fw3H+TKqNYJ0Lv2FPeUXFkpcbP/zrf5kyojRdGy4ZMnBaer8ZKWLczCosqNkZ5DvGyrx/+L7/eqh
UflscKwiRsgl5o8PTQ5bRRuaiBlqY8mBYjn1riQktjZRM8//92+mX30vzJqYfnBYYX3508toFtWi
THUZHegBDt950z3kpG5uwC6Lv3jBfrECrBFMOgANDduY/Cdn6EhbNkAKSlezuY7cWKEsul3C0q+Y
qQB7jT6arGn/Yd36P3+oKu1+ry79rOq5pfmz/9N//mfwVd29F1/d/11/139/1R9/z38+VgV//flL
/vA7+HP/+X299/79D//hlwRx2Lq+2vn2tZbB/VeZ6vqV/7+/+B9fv/8pj3P99fffPquhpJ3/9hUl
VfnbP39pbV9VV/PSf5e1rn/+P39xfYx//+3hq/yK3vP/9Tu+3rv+779JivK3f4TxeKWpPjQ03g7i
6x+/ZP2NxZlUIFuyozm8SL/9R1nRfEClq/k3kwmb6lDlYjkk0HmTdNXw+y+pf+OVJClGOcdaXOCo
v/3XY7/+w4/6j5fj18Wyv5fc/Y9tlTpDCiLpAyU0TEW8TCHDH9/5ndIsijRKVM9X9Z2iJE9TIxUw
O9iMBX20fjwKOG4Ehnq9DneZIg8oxdxcytSAiGZvIsfIz1z5JxJux1AeV1OHpfyF75iU3Lq4/OHn
ZPxASBTTGGEARf9zNRFCbpMJKWYkJJ0Ttbv2YTJtweq8LtIsnWnO+3BQHDiYIQhEEmNq4imeXUXi
YbBQP5UEIFQRaY/K0Jq7uM9/5oMZbWkufsLt8ZT0DWKezQBjoDKuWwe3jf1ttvmVUQVjEWe2D1hX
oCwa6Y90jr08zbpHrvevRZvs5qxTfJFwQVCL9MhBIkh0pjXSrB01OVeYiXKjC/N02ZZPkDUSOKjt
peqcOajA3W4UhPhecPTvmKeZYZId07rY4RiJDomezYCYlJxRijzuRGg/VOE1Elp/lO1qT/MzP42O
wx1fsFeeR22diFHu00V6sk/jAdrgIGgDGuqf8tyrp6Jt1/76grtVhWWGecE9Oft7LUvLXVmKn7k5
9SeNykCf9isa/RA+wdJ2roxx7axANRikEF+QwJSYxO1b6Ij7ZTagFJtJoK3Svl057Tal6OmoyN9t
/h6lVXSC5OHNDOKQFOfGDaUWzLgaZdtQnS7xKjRbnTwdfv+bGS8QvKnk2xZMsbrFqbG+DJyfQ8e6
62k5zCzjkNmSAewsQVIzIq7K/JDF0EDlG4+QfugKFFx/uJ38oEkmXt8knw2HL1kwwIwYuVZRcmfK
FPcZIAcwiHHS1KUD0xyGkBKtnikzZswsXmSo27TTtq2GAmeW42oPq7/nZEFVrXaAExMGcaNCwk8M
8HuBfXwwSqbsHJIwY2vNFfmVSTvohbrdNUnySrTwWzFGTt4DF+nwh4QOgLHAupNaadVTy8tenrqd
aRJtGdL5I+mdkygl6u1TnSos463i5No3CZIEUGPO3PZpUiuqGYRzVZc+KMI56NWkPbRT8+TkZxiV
9k4OcRepFdA+0qKbxVADySRMp4DCcK0WSUd0fYF+HrfAUIbAwtCFE8Fx84jRPXmN55iybzmJHuPC
olheTT/MqvfCcn7SITpvp4l8aIz9zXLaF1WN/LYapSPCHGmi8mVSNuSDyn0JSFpXWwenqZ6C9qaQ
u8r7oLPxSy0WSlajtHs1OfTjQk06TU3I6M47oxLJayXxwHqA6ZjYawkGCBbDC9FQFTVvsQN4Nzs9
Mks3U+IfGeMZfaZNmPzFMSpSqKflXWuJr2qebmo0JW6tdMrB7G/n9U2gyIIJFWm1LDa9fG4+LMrF
i7mBuTeELZMCsPOkUL5jgLTQAGdQo4S1FAtg6Fwj00HlIqO4tSP1AAPwPCsIVHGYfxW9CigzN8+a
9SH3zS5SlLfJkT+4P2aQF/PMqwgWY2eUYhdCj+pjbj6o+YeZYOKkGcytcJcVcXmHqHsznhLwIDTo
99/mELmpUr+oyvRCYftjn42fBveqIbbQSriO6Y58wwl6sKq28WVnPJYGMK5Fnk6kFJ96c8Yr0KWv
1GStOOHkhZn3dkb53mB6Hd1wavcmwzcmwwWMbGZvQy3b27FPYSCXjV9QtWKgtXr0HPM87CRixgDN
FrFtdeehafSvEc0Qz4niuF0MMojT4T6SoOumRLfmRoCqo7SQjSg7j7n5M87vHZHlvpDTZ8gBUdCO
DNOyqG+9pkNyz+KQqXD5ijuRG/nwLatlHVR5dzJlOqytFBhAU/eIso7lMm4uPKuA16plXMP7E4V8
+wgZF2+8b8tJtUMzzz2g8FtkEbgwtKtspJABn5YGKnutF1f7PCdciIex8mKpuU2is9xO6BuogTSL
hqHOx8F6KYk6UG96D/LNAMPh8DHXjf3AThDTiFiYq353wUw6HaZwOYbTntn5Oi63Fr8oZNpz9pAw
IKQRct6YEq5ZE9hzYm/ymrhpE9rKRh1U5pha3fkUN30NNM408bzVM8tkyuIUW9nCrlrKE6WhRv5J
g029pY7i1Kycx5RKu6p8px4uPVRy9FPoXbPDsYpwLC50FevLku1mUYEbLwBtLeimy/xO2r5xDaez
XZs/d7PycV3+ZXbbIvoChxWEZckANmaywGSTejd/4D19XpTeE6aMm6Id/LYRxx5rPQ26SLpLB9lB
ArreOrdQuGyXDzkmCHDlpLqkqQuWSSdtPk98fIbWS+zIceMRehZciCtHidM0rk5d2nW3SEbnMNKw
ejmGcrDUJ0cayPE1cucvWa/gFSaAazolBgSv7PUC4yv3nyVq0yArVQ80YpqjpFmDtXeWOdwOBvtg
XMaeqVA+PoDU86j2qTc4ccBjRThlYjzorryE8Y4xMe8V0227yN6LScuuda+HXhfj5Eij6YGRswtc
JQ1SDCnbDI0Fmb7rLrUzouhX4c9QY7/ULNvH6Bk+Yb/bycJTKgnjaTrq29ZiPhJNWEupdQuMBQhz
2i0GQPlcvZgFyvVSvDnNeCXn9BKmQvjAPF4G4Ux+7She25dUsBHd9LUBYE5WFtB6NIjAWGHtjaVL
P2arcjaJiiJtJSx2wHFgwBqVu6TIwikoPl3IPGFS+rxUDS5rND4BfCVTBY2PzXTLbZHv7GoNduG0
8cykjzaZlXRHc0zWQpDio23gr/DeDDeynj7jAhq3ZV5+SbMCp6pTj9AB0y0mmCBBfT1hgLoTrbEd
5JDGUA3HBNd74Dmxc1uahnbyuMFxUmr7RE31XWbbu1ZXyL73V05x3f3vf0srY6QwrPGaZLqMAmXO
QCDyIrP5adv9ZsTD1tgnwxEfvQ4swRjpM1h/oGEXljpIkyTZ/P6ZHByGQAUQN1Zifb840sYa2wDL
WmD300cL54RPWXJpJwyZ1AlbhyGdTnR25BuRPauG5M+ZFgD0q46tc5xT6dsxwukgoTvSb/CYhMW7
VJsXcxoDyhFHF1utL3S5cMdZ/dHKcOrjqToUcjPv7JZxv4qAdJ5t5FM1sIwB0T0JH1KZAWUOOqdr
FA6TmxTPuU8JABmF2rgCJUquDnzGKffJ4LNfk3WdJhkoWHwXEaTymgLHixKfGbQBXrIMA25cfKUl
ttnWjhAbWr0trP/FJY+FR8ZSZ/g1vcMQcTb6kF+NVrufzIIahULsCnw5m3jofmRcJrETW1ZUHNLh
qyoAwBJRDDFI46gairjzqBZ/NA92NV0Ms3nREuuZ6OVB8Lnbowp/Okl4msiybnrQKdB5ML712bY0
Fy4covtuJXyU40WU42602VSVxYworTN/apTlLZV0rnB3biZd4HyUOf7ORXQVEZvMpLH0GHN7rw3d
Q5Kk6s7WTFxCgFvl1pYuNl0L20IIL1JK3ImYYz1TaNa26h1lk3fHJp7mk9raH1Tnc46VIM4VDnZI
QfP5Q11nOvsJDNC+v5EY+bAZQ9apNpzqCoSqWaeHhD/WhZZRuSMw72tzbmQTcgYcbc8oTT/vmGUn
QKYQinLP0d/mvFTPNEsKztTrNMwBTsAMYtMQeN+ETc6Ghsy6l5NQ21I3cRdKpck+XTou0fWIGDY/
UazLzEVCqhTixFgXNKYboxZugGnYpLRY+k39rCXpgzTALyk7+5Vmg6DFIhCYthFwya9dopO0WsDz
8XK1B8RohX0A805T688KmNmuogp2a+M5rRNatrOy5AnqaN+oD/HM78TNuEKRSIRThL7XQkrzYhJa
7pSLd1iP0iZjFeC9+8mir29yBGF4JZGvhSOE3AKv8/q/6Xj8GUt4luvsUoysqdw3rB0NsB9p2W2N
aiwey3D6jjp0Xg3/Euv+JskPlWNAj6iTerOkFvz2tJI8uQMha+i3Miozb6hxIJddei/lIcdEaSG2
kD/OlR5zZysbhm5YxTjX6F5IZtTH0JIExeDYrpRkn0rvMPvDMGdDbDIJdzaG/VJEPLEyPlv88T6q
N87TDBydHDsWH8uQkV9nBna21+Fs+GqZ4CNqhyMQZrbPKvlqnW5HiQulAlSQeCYFJ6Nsw7oce3PL
PdTVTV4HiWVxNGa+iHou46iYzYHbH3CQ7s0ibAiuNfZzR64YsUfgcpS3vOaruCQcRmJTnNeslBmC
9aQUq88abExgTSd9XsRTy3lP6cI9zuQGb9DQuWkqb/tavkxpN58Lrn1x3XiQM3Ar9uUmiS2eAspk
1NB6LmOb1Qz+wSSfozS8w59invGxF0+gL7knxL2y7zrDJaZuPhfCLRdCIIPFcMJoqldYt8VdO3Hn
VaME6wFEVCXKORBkffowx9/ddI7NWD+A7rvIkkz6iGDFpOB/tsY3W8gi0Gb7VI/JC9u0iTte0jZz
cRjj8rHmA+dODPrcsSl6PzTL6cwGSLyOAE5QzOVyBTvXY3HWPhWlZirN+VdNlsdSeqebiTtg1XzX
iajcKZbuTaPyo2IT+bFlp+eW/tpNE3NIg0NL/ESncNZOq8pv294BCvDd1015oMDkCWMMAMeBiiUx
Zud+tZYrQCk9Df5lCbVN0VovDO3MDZt2cgdtCF1nGrVAjw6lnVB6bGQ3SS8vlmSufvQpDwwWW55Q
+4DD7hhZkDI5BfGoU/Wp6sOto6QzskvInFLQE7KCEuWGMas5cu1nkZv96IlVdbpvpfUEZ1HkXHcP
ejq+tSkj+slUA/DZ36rgB5EgDmDdQSp5TazJwzYnLlxZTuqMZcEAacFH5nWYePsw8sc23SuwW2SV
KdkcYcQ0DkViWLDsLkZlyH61kmrxOe7CfPQAlm+rzOTIVb1MhSKCuC4vlRppm8QI5/NKvdiUpA96
cNZaJL1lUumXBYJvq9pzAKqJiwbmLi5Pa3WHxmQB3J4/N10AUGDmVZJ6z5nVZrt02MVo5UP36D9L
LT/ylviSTNujURbQlEbqx8RHtgJKmAyJadsaMKHpCYMeOurHoa1wfgD6wKnI+9LRc656wkeYeU45
6xCres6agifSJlucGHj1Y7WGuZkZHI2y+wjIpMviFIglvU8hLW7xt3qczxbfhr/nFmFTUVn0zvnC
JvWGNCBgW/n9JHBCC5x2ZY4rimAeiO3Z+okYcqUE/idjyx6cwDLsa0O9ZIN+mBiTehzh7qqMjbCP
C5zxIftgWD6je2luQXvDEHLoqMjHbyprbR6UEDqsInvre+e7KAsD+cMkj6E9V3ip6XO/wArmy/ri
QtDAd5b6s6sh7RU5ZooyalzHFLsuWcGuevJWaeVzOeezmxd8GCAelhtApvvWwk5qpaQkytEq/MTO
jhUkvE3OuJNvnqgnORo+mIm7eimNHv4/lgJz/url2sAtO5nbFIDzpJo/Kzp3A4dhNiiN6jD41K+g
Yh+7doI8mYZHB71s1AHrUZFKtf9hdZ6XJtshBAV/6fkcxP342Rtc5paBI4Q2tnA6qlbf6mMUWHjB
Q9bhTYKZZAOQvNvMmrRTWTuvFAmRRtTzi7mo00515jvuUW1RSH7KTmyLbE+p1jarkIL0mngMp5Zg
VDS0R6F91w1p/0jRj6lGgcnMJruhIQgFMXNIrpTusqySU9Lom1LFCWCAOC2bj77vf+p2vriMF4NI
xmJharTzSDxvvUGBUnJiRM2nqX1gdxof+3JPlQC9Ipn9GI/qB4F0YwM/0QkMTTzYenxELs1cpGaB
wVm5VUrhyZS84qF0PqqEunr0aByDcUQQZSaN1VnbRKKXsm2ZoQmkL3Z39uk6mtcYle11To1fHSSk
J5uobq0yXa84yp2TQh3KBqzy7KbEw8DGDQFwkXaRGRbHCZbcybkTFvaxuJnghkrjIwi2ZkevEKHU
5FGPdzHyDCbTVCERaL2Ksq92cy4TbupbXOwc9d2opfFnzlssRMqym6w20MQJ8/1zDb7NzxRISpIV
HaZBb7wYBCiL+jek6wqHmE5odpKCpClflF6hDW3Yp6Nx1E2uAHLWHsOiwUUkYJ9OYxuTg1WPajrs
h9TDNbW1wsXxRY2QV5jzt2TQjpze95D7XLsqTFjpBYGYod22zYAhMEc5HNIRI5qJT7NWODMWAMFN
Baf5gBqMbSR1a1VPvanbzl1+MToVC1nTMxEG/zhbyqXJmxPV04C4jJeYMjWTs7HB849pZnrvI6nj
NqhGXBO5v6mmdiHYw10rfwxVHRYm7jAlNl6ABW9MEX3QjRV7uE/fI13nGNryyZ6cjZoL9mf6dEoF
ns1i7mlmpIbKdJ7oXrmlNh+X6HdwL7eThtTQXG0XPT5Lvdiyk+c/EpvTVR8SHEnCn+ZIIo9tZ2Df
rjV7wzI+A6LmlS5mgHyLdpUTmYOa7cAI1ZOghHmsSUV+Rwmr5g0stbaZvNuaeGkUlJ/eoGQnCgkE
p9IMT9gDhP45k76XJTrxyKF+64N2oYvsnY0cl/3cvOqdQ5hZ97jFTW5XjKovbCJWjgla2h5RsApC
WZsv1ZqyjZpNT0sh8XVJfRENYmKB907r0MIiGhA2RUdtFvaOS9xS+Sy90ZJHTNACnm2yBOTtUxtz
+FclrtwaUikut0w5Fpoz43e5MSpwcEnLmjctLGWjwGSuS/qeo/2xXHBwLGoe7RKr+mEuTgyfGVUx
izI/7fT3hkYnTU6fIA9RpFTan1VuvRWz8hUWqx5llB80lWnL46jUqBIvjiQscDEGs+eFNw9d6ail
oTluZhkcYRu9oor0nlrPB7A8kTvSzyXTM0QUqmg3nTGs/Pj22eCMGdLmBf1nWThQO+p9X3xTinU3
Wxg91QlxczIAOmKA2hEBDPSOJO/MpYINeuD6aQBQVegzCxwVlxqwUzpg+PHGp3AypBtC7JQSVKxk
De1yIvrFSAO5HVFMp7t4Sl76wjHdVG5U6PY5Wb7kkJC3oHLMrw2MUhE1S4S1lU1UTLE36s5Rn5g9
lbJj7hlp/ghNTG+NNniWinySrMVsmeUpiXZuZ/2zmPGXLL3podKBlYNDvJG06lzmw20UovKcJqnp
GZI/JpvDkkjL/ajlwVzNd0S6oKiYfFIj+iZKuPfL/Kjqzf2iAk+b5JIVsrYfu46MIaFBNtcuO0eF
FnDWYi/QnJ3FEUXtre64OGNgwXZlFm8GAKQ/hqqJglzrL5kV4M65R+xeKCxbO4g5HCZ6qx+jGEdJ
4TTPSi7dOQMCDYC2W2XSZzIWxV1Oidgdqq0/GabgoolBbRqad7jlddAmj225YMES9Na3qnqhThw/
jznr2KftLU0SOq9an/p2YwOD0I5tEsdBSoMIHSrd91gjpMxYlYC3bEExszsPZDvhTLcuqQHZq4R2
0focizpFleyZ8nUc4uTURsvnDEcI83f+roqiuXASYixII7c8frPaUl4GyKNGLTULPdlVHR67oRFI
g2GQRD0ArOOYSZ+jsWDkXBBPZpJubG/1XrTlh97Ky06XjKChmTCutaMyrlaLOnwZmlOUGtoGoOop
ohBgA0v0TKCl93JDosMfPrTnOMvDsvSfaaXQjBD3+1xRn/rBcfgM7JTBHLZzr13sdHa4C+cPON4Q
dCRrt5DSH7LuM17EGUAyl+mG02zf43vOx61m85KlfXeX1d1LxuwBchu6GlMzGxlvYwzTfaZrtTvJ
oMTAoTLGirkUSiJo+yxzsw5lv7A3S562Xmyo9M1X6sCJIfQsmSWpowRsg9NkK1URhnubqxKmhXwz
q3m4teq6pbFugLGqVF5TCWQMbn5h2Z6ocr7pSkhuMcUS3+nDeJnyKqhkg0z3xMdYsqbPxp4YCprG
vNMmvJu9pBxkofryoGGyTJIHx8E+qkTK1ql+yjknpIKTyIS472am/hzukjJXvRABk/e4+CTjSyfU
EcjWsLEk9janGNm7KSTH0JjeCVM8Nt2IQ4Say17C60qsO3WlXHvuqBobOyEdtHw+pguJ+vhGjL7z
UKhvGnEQN1R+VuW8+v1sD+gQCnkmGP9p92rHKZeKL1i1g7UdnxtzvFjPmTRweVjI/p6SxsRrlckk
m/j4keNCVyZ+K7s0zGnHztLUYyKDm2wVqtZoOjtElGBzhdFU50LNoXOJopKa3qI9m1NY7Ub1bCaI
DZ2zTI9VKjvXTHaIV0czXrwkomciPwn0mk4axBOIeutSpfpbGrfLS8Sq6S48HxsUH9IkRVe9TsDC
RG3M702RhR7k5vhYlpFyU+z+c/aEhIOsKshdV1Ypn00ynFujTyY3FInYoIu0H+Xw4VAXEY86Ceap
m6/0p31SQWT90MpR92NTrnf0oaoumYzmNMk7nUjrKy0Ac4BIVwVCa+Kn1KJfeQVw2uaHZCPIWPUK
O1eK5o4xBQ0MVlHtZKnFMJ/cKC3svlUjfBWgxV+oAF28tWxxD1/uwckp31eastlT3eqcHV4HX8/q
+LGJLYNpJQlC4ujRiUlKuummhWawjL7PSH9BOtUvolrZWZKVeQ1ztdFyxDYdBoB7eGp32dgauOCx
Soaq6CBFS+WL1tLuOdPi6lVEH1URNU9YnWYaJASrKtWZT5CnZD9NRWDXaeFlhnBuCpVMN60Ievra
eDRtQi+WJfmWjvG4YPS0tQ2jeijYGIN2DUgObf5ZRnG70wvp4nRo5UzTyIRaF3LlozfjTKJuZDxE
EXfmLIRBtyT4CMEILfDn5EXT9kqxxjAwhHFKfxsy/snEei845t93tCrEbK2k1std92DY3wpFrW7Z
x+Z2NNJ7wDk9/lfl3eb0gyQkJ4FRMKEhhsxgjheVlDojpMJ8oWaCD6aUfaPpO/T4roNT7t1+39bB
CsVaM/puY9sPiuD+oDTWfpCJeDD47AFnKxkduQzyk+TaoRMXqkSpS8/iQ3rU9CV8UofastfT7PAw
OBxkKfbyZI49+6wMF18yivfI5N7V61V+K+vsTo5f297UH53SIeSi2Y9ZxLUpJjB26Qxr08qEpIyp
j+4ccsS8a4kyjAb6Nm/yTZR3/ZH8Bim7QT5PrS78OIvPKjenU7bEszeEyyGFq/08jyghfQ97sdX3
as093caUTHax+0kJwbGr16R0FjfbtZIY5craw+QmGTyf9EEYXtqLMTBYVAmnJpgLzpnKg4la+6m1
u5tIk+ZM++UpSWPhpvX0REcsWSrFMlnm9R9GFm5NbnRBoS9PkCBnSnTnJ4vbrCuoag/6DOO6mmM5
tjCFUoTdpq/cs6u2uOvItH/O9psuIyfNQ53us5lmq6EsdnaYEey25nIHPF1M4cAdkSNBJkrnQYxb
9JR2O2uEx+28G73Wmh8WJO22NuMgbiMRKLr5WLeTHLQqmS+hdHcsB4ytcrP04sbJTjlBSDzOzuDn
EaEqs0m7bSrjnWxeu1gMe71RAeCkyVUlOpkkiuMz86ChvDBPlpUzfcHw6MQ0QXZDr3gdVcdMKhSe
CZuEAI8RH3lECqCt0VEwYSIXadqhUFDF8jL0sqSKd1Qh9K42lhoCjsRchpMO1ycYi22zYT5vc7eU
HX8xaTFYh/RKHAlf5XkjkdehAFRgBNXUp/Mroms52ckEIwOpmy6lwknWHORbSqXxfubgk5TYlwmd
MuLL1yEj5S41JyxGvDfqodfa9+E1n2riRIV8ZUlWfYa+F40xy2FYm1y6wd41im1lhCS0c1H+P+bO
pLltJc2ivwgVABJIAFsSnAeJlChL3iAs20rM8/zr+0DV0RHV0bWoXW8Ufs+WbFFgDve791y2flG6
YG7p1GqaiD+1fAid1k1WlUse2LCaOzNEfoSKBauEyew3vSqOXJ207eA152r5r9gV+T8/GEx/E45Q
vPs0c3joar5IVzFYao2hPhaBM68bjWuPl3B8p4HVCWG2GGCvgTVjdlH6XwG/GRWD0WISHCzSJsd5
rMujioggFVq9HAtd+xjNIGOdGJWiBRC87iq7PtoMjxj4T+Gbmchwm2pNy0K1/L3ff/mgivqou/3O
Zb7N26SHSSGCk2UXzpE5+S+vKihUsD9bKTj658PBmr09EfFsP04x9gct5lnQsmodkTLeAJUxTmnm
nLJg5htmjzkSSy73um4odpyA60ufXivDhBDNzFV1ZXhJiKHuSr26QMDtdinO9JspBsKC00ZLWaqb
hfVXd/qb7unl0WgJONMVqjVcgypkxRVecSObgk1Kpea6dsxh37mZ/sjsS8XhBXUvL5hieUvsfHrl
n7q14KscIjsuz5HGABfckrmVhvHVBiyFqNUWufHgB7GJF0Ct2pNA0HzzGNH30cM2tIzokverzlwG
OykgN71Y11p9DAtaRcnipMtA6+4AtVi1ykArz5bjrHrMOct47siKa6vzRnMAO9g0PCKba0RA1B6J
psNZgqesnlMXLC7zmzqxLijN006v54+C5gSEy6o6MB5pmeGRbU1js9yYdmVvTOugIjScweijXWfZ
id/iET9EsXuPeMlOKHyM8D7tIgGMUEVXwDY7eOijL+GYs73U/cUp9S+P8Arv8bPQ3H3jJQwxuQXw
77tOWdxuEivmlE8mOZ3z4OgR9VjhX1ZI/cNrJyAFWAmQgCEMn2E3s6Wjq4NRAZ0B8sRLAnZdHQvX
PIU7s0IjI1Yod/aUiU3nWIlvWvORhI86a1rEfEuwbswI60bd1Keeqcc2LQLDbydD28aqsYgMuT22
G7XvQXAc5JIHMAIMO4bQemSB3N3nlhzXkrTWUQruaB0H7nxi5BsY9OsEHovf3SInuGPe/bfUpA2q
hUwQU6HwuVLWEtlJyZArD5m5syffo/VnVbVGto26yAKyeZJh+XcSAAd6OMUrxRGEHH11Iwtzhl1R
EdSdxhUssL1HLGc/yugWj9qzkQz2VsEQekrdcxXH+8mgSI+it3AdN0B7ujh5RHjIji1C32KrcjkT
oQE0CtuhqQU6uhu0lAIW/WpcSFuC3Smp5T1CZ1xPWXhwecW3ZiuLy1DZ0I3RJSZ21LLvxPOEycmu
WngMIVysrNTOcC2DgwEmbFOWDgjykYfKWcaN+giAP7KZkSVi64xYyujRWI99+egpH9z0KtgPyg5o
U7ORdlwZHA3u4qhY1wpTDapswC3e0tZ8f8S03fINetirmxbppYkeQXnrDZltqMK8Bs95sKkK+2qO
UMXImjN8q+vrlAKQIxKNfqk4BLqFGe5aMoMckZw3ojfQPEJ6iClztretcuFhtHSVWmn8c1Sst21m
6AxvGVaTbG5D8ve1YUdkj9nWQm0mmtKHbJKWPDhG3TL2cKOtPnq+FgmXFCez78X8KPLKY/nUdoDO
TpYus23YXHEr1Mc8nPdREMx7xrXWSRY3J9U/rcxqz9Godtjq8dotmVaG0BtswfYuFtM91bjZQa9O
t7HR5Je8FBtNpj8KXnpfD/5YjTHuKZbuuTwPxaVoOxa4on0i7UqsHMvhDkP+tDHgPVFSa0Kr45DQ
eOY298yvVJbkqPJA25ME3ZllzLFe1w9mklrrfHAmvmZJ2QFjSc+BllvEBXN4bR+Ec3kQNXqizhhv
7fGT58CIj6YJI7/R4XmZc4cALst1A6d1VZkqw9rZXqF1YIPEGLJTUCcfKNwIQE7+aPpe2w+mvtz3
pbfpBmJ1nWrWTqxr58aw70XG1dDIuJWAp14RAb71FZGzTsYMwBnQkY3ErcLLcKgMBXIwvySE0d/u
ng3sMG5sHikd7SjqARM5MzGcIPyd9A1R+6DjJ43MQ0hyY00lw8QRjLQzfvbmw/Wo1bZpXmXXJ4bH
PYPbpxn+Dk0v/lQWtlI2u+YML/91YITAMqGXJyesX6OaBdYdPDaHJvDTAiohg01Gi1NARXofrXMt
NFazyuSFYzujpJH0nN29CTp7CDTvpF2zGVvxT0crvbU34J9SaLRV9FWOk7PhEAvhO2Kyz9HkGJT5
I/OCr4J8IZ4jNkLIkIvKwx3B1UkHMibf9d84NWZLJkCFGPLe3k3c96a1jJexQ+CsOafGJgnohrza
eqq51sVecfMoKC8YMUDIz92naWpLlor43W7beKvXi+bE9m95S+isbDHbNvfOClmonVTA3DPWCTBw
Zr78YG1NEcDHZicjttehu0WiMQ59o/2y5gIwoKzp47DKXT5CRGkarnaKdwss9X0NcvU2B8Vb1c/l
JXbDa54xrpIjIF1NK3o/inRcFujRbBp6Y59U1PPZs3NVzUwLCKmuKBEvKSHHrdViq4qNW03udN9O
0Z9RO+vhPF41ycrSLv8IluD5ZMA1XbmGeXDSDEvZ8mHGCTPuv38pRbgJKkJtGdfDJVsK7YTTzD5V
/F1kn2HJRHXEm6YC78wltF4b2nufc5vAxUCR2O/ArYK1VWsVpz0Z4LB0nrUQaEhc/uhrnKTyMxrr
j6AR09HWu//+gOukX5lBO7Deu8AGO34GtTvE+yAp041j0hQfGh4Hi+VDARHlGAweaqwMTKTtbAWs
tXbgBInwCdX+1ZtBfFZVuXZTjRmsptfH7w/fn44KsIy+hpE5B7+hVU19dP/nj3z/Z1HA7ygjtRWz
KpigeHdcZ8yx0Jo074cR4M2E2oUZpcFYVI7Zz07DaOVgUaAG6Gw3/S/KqZk/BtnDyyZoahDarMCe
2f4odie0J7Tot0D/TCUuIAXsayTYVFlvbseVwm1PIk/7Y4bn0QwzUvXh+ySidiWjrj24/bOwxLxN
gfRyGCkr7B0p+kxep+Bic5CFDj474V5Ex2BPlTnb1jR/Mjsx9pOLpwK5ot06A/ul26TFJhBE7+Om
etW8TDJvHAn5KwuKyNCfuqQatqIrJr8oHHw2YsTcxHru11QreUPe7fLuIxADJ36Z+E7bo/c4YJfk
oHHyCewLU9Lnpuq3MvsqxcisuCm2I07XnRoM9gLqY8Ksq//2TCA8Qhczd4YdCNRbqJOa5ok6FtbY
+YXMSW/m3s6A0cW1RiTX0jG+PCdT+8Ctgck2wp9sTzvW5XMP/xrFxI53rG6c4ACqkDQ2DW4Gk7Vl
zibXrrKvds3ldeBATcODH5Os9kWMD7DxsIMzNdgEa0iioftRlbJ4xEZl4khgBzDs5OxgtnsEhcA+
VSU2MsOocXcpgzvcDgBSNRSx9rTUJ2xg1r3nEQc+nRLFgxuVuykqLTgEN3uMsx1GnUceIV5Co1ql
vQdUgyAyyqfzAPb/PvXPbg7oxi7j7mZ5cbANqGxdbv6/gB419yRF/+jKYzGUalcnwz0UbbCR2XLq
M2ls0bSPMI2hQ5iCihjM+Ycsy74WwYTh3bIJTh29skHBjTPp1ioGitgN83NHN8s6dlh4EopLzjBw
cEVAy9UXHw2NHDA6PEBEUV8+1/x7rpUG9ouSCwloqJl1FjjYQ63RZFtV46KfkuGqmeyndimQXDR9
r3j/YRt+V6XB62/BoZXD9NZ2mjhGnXcOYys5TP2GarmyRfn0jOipitllHMvC9VJUm55K41XbxMqP
3ZJvAaw7EIh5q0Yud0k4uT7DMBqRUB6nRJGWWEADQ6E4sTgEXMAxepXjw1dG2u4xs+NJ5GdVgvOi
FGOXTu68K+vpORugpXDl5kst33AuEYRzctYrm7cKKNS7VXN7j3v8qLrTyudRZR8zXoommX6QVSiS
ekLhXMUtmhRW1PjYS/gTEXaQldlrFyTvcOeJ8Q9zzXRlB390vZl8TuKV70btvijNY2qM9hY9n69j
PnXDOB9d17thJf6UZGjBrzskCXTsyqH2bJbuB6bCmYRA9quAyHfMqmK9SAtJkZv7ok+xrMnuR4Yv
gUuq+kw76qnokSETYjFpLmVy0znRrTAd5hcnnCk8H372PfkhvWPfw/UuNa/YNOwU4RI1xTuc8keW
G6yLhUpk59KNrIMxay8Z9getj/HBjGCbNc95FjoCbpI2kNQmoABRp/ucNT9mRjKg40dGToZNE0mc
vYsBjc4znqBeJAyZqnNIKNufNJAXvF/iI/O3sxx5sLp52k8ODKSO6c4WeZpk0djeokq7eEhQ3C9b
1x9S4J4unXpkz9LDguqLPBxibaTp29zstwOTwN77RekSb4gOE0o0cHmuUxxjs/jl0dkSJAH+I9LS
Vsc7utfHE7CREi1qsK4uZzPCGukXFMRox5RB+IrS87WdcfGEtRNyrOyelqtQmMcZmQqroEdnG7mx
2LKUsc8FMI2hT+ZXz/S/P8sM+Y7Sulw5LrTO1OAq5UQOeiJPdQNAyY/j+Unk+U9tJs1UmJzHObFY
TPgQitsu0xAaoMagKvhY92m4aXkD4LY2kGJHBKYAH658JwRVHRMbMgEFL/BK55Bo/CwOssq6DSkL
Qeg++1Ep8LCplv00rLZfY5DR1pp+LDTNOu9GwYaFX59yZbiErcZkh7spzGY84zTSwocNKOQowrvd
17w0vPLr0WzLbd6JF61X93yI/kqGZaAYMUogAeEV3XfYBjZFh6jhdEx9y2IGPYY1eYzZgrLZPARM
3laTAXjXaTtcv+JWYHj3E2MKdq6Vn7BCFX4AP2szCJbB6T3UEoIFTHk3doHXOYhw0ih+OzbzZGPB
v4ybkhKt6lhrmjgMg1q5YJjupXqZWkgniv09mLv0jsZVxkNycs69UdXnogsO9M3/ECLnFo4LFynp
b5FqIO0mslVUdRCR1vXwkDLE7YfE2zWtQKKpyXQGQbBjoPbbrXXeei1XmY6YKROiGFLUoDNrDoGb
VZg3XbTyMBQv0STAzpnP/F0CtsK57Chu0ofpPYI4t8KpVpw8w73hXKoPnVqi4K26mxVxBDozyrVT
JKFfLU7MSCnjEEYT1se4O9nAWRBF4j+WordpMoLttxIZhm3LtU7c9Gy5U6eMd4PS4IwXQR+a8t+i
ls8d+ujJS+JNN3WFn3f2y2CGzEtruGl2Ml4as7mYmfXDwpwMThTCS2lO5B+MpyXsJaWh+SMZQj1g
bO1OyUPR1cX1jK2m0rDOKtM9FwP3aCMmMZElernJIgi8jKZTaPA+X/ZZYcHZal7Y81zhTa00GEuW
A9M78MhnY53SpT0/h0YU7vB/gyVkj+PfqI5VmAKkta+pzjPZCr3eDCEy4xG8O69jGe0pkxXPlq5z
3jF/qXSUmHrxqI2edymCHvk8iLYmoQufZ7ZAgq6fyEy/uOZk7+d+3vIWcvwG3OF60sJHTZTjiIiL
JpCxOarDyEva8RCX+FBYMMUJz/m40iRLJpx3h0gAh13PYbTiyIZLiD4ZB89yvjAozisXvxnuN75G
Ifpd2H8ZrlGc2y6yV24YveAqAaBRdHuAMVOfTT4rMxKfdOIdFo91RQIAAwPEO8WZLA0gGdEVgri6
bDxT1V+dQLFARrBKVZyoM/EtMqGctph8oyuW7MtxqbEWCRJ5UxivhNsQhYeraZecAXQYb+wgvIU8
3FxziXxHSx6mtKxyN3pjEJIojJB3Au8sG/YnnFAUipkNdgV35KdRD/2llODDh2hrRSx81mi0nN6F
WqfD/NFqlrMKjPTZjGE8DVFBL9LVtsFOe/WZe0V8yLE40YDS7CAXPmhG4TFXIjrGdfImJya3DTnx
jefW5WurX8pkXxphcdGxViBui2RbNcmVhrEZhRe9jdNtcSqwMGzm2KLUkx4rHATmeNM0RrKw1UHX
uVz9wNy20Xwp8pmKgDyPt6NG89ogf+oLXbPNqo8aS8opJ68S4G/jFHGggFiuVfXTacZ2A63/b+q1
ksbztPOJelp7BkiEE/LijMcIRZ4YNW7PJPOrqqh8GZfSx0gH7dvpnwqlIRqZ9SudmOu+YxpXn5IU
GF6x0HE8MqZenVDSqJvVxpDHVJAeKcvWO/YT59dETO/E+upbr9lPc+JAhDTnxcMYn9rltIEpiZme
4l3ZzfhL2FXXaOflUSjb8WfkGIb3HKpDS+D/hktYCOw/kehYfutd5JGlNuy892fdXcb2trW1LdHy
GlsbNcOrCkyqNaFj73GUvmQMhXaNyA4Z4+mDLgCzDDkNiSXYFSdOMe8HVK+p9l2j6W8l23yxVPA6
tWFO1AQiTWTtYLbj824Sa+PkxglM9jup9HilZg+/ZOsQrOCAwxafpSeD7szT96+EhUmbnWctRp6r
quFQE01Xydrv5wqlkkojOMuwAkr+d2RH4d2CLRO3x8qIhl3QnAk9sTvK9oTdSj5IRrprCO5rW9Te
foB9Bk0r0X2V/01SQgmzxBbpKeeHCpzmwJV3b+kzKGQjfx2+GkbXu3HqH6DIA782Ge1K2L5FVKVM
4hvrXEbPsrc/bejDfsFgGREkhEpkPKNaQ8/UgvBmt7V+kJr4KJXYzQu5UYYOukI5nPQ81TkqYy4M
s944pg5ibutqh1Ao8PBJ+laJ8jYMRBhnS/MHdBHfbprP3JbbpmS0IBUTGKdt0suEgxq/AboTcZ8F
why15M9CPw907yKMcwep85n07hsnWIHnwX2P0FSwG+LuBW/2HI+i3nq6eKLpfX7Cg49QFihF3LsD
SevV95AaShz4wXudLG+EBjIdw9AH9DcCDuG81p2GM6MVXbW2fmMb4/E7zI7+aquJ5U1a12FYNFC8
kDstCfmGjQimd8WaW0XFNhwtqPbxDPQ2NS4ounikiRE5RsixJmnLTc/QdT3wQ6dOVt+B89QBNjWn
AfHk6KrgskjQGrvCR94ajl/VbO5mxYUe4Iv2MlIngiLOEo6Pf8un+FPvvPb4ojZmJnf5YGRH8gPZ
sU3sK5M8bOdjuMeF8gM+Hwg/LK8Ob6TW5hPSzP6A+kvW2LXfstzhUtBO5rHP0EW4MsJ7msV4SBnQ
wWc1j5nMXmQpro28qan+AnbxQtak5V3f56G5n0cwU/DlQExPbB3ruS7f+66xWZ5/fY8AIzspjj11
jfOawkB3N84zg80UgfT7d74/wOV2NnE7/kgWTWhs2oJ7t4sm9P3LOEkz3wLvvzKHFgUpTQkejA2L
bOz8sqvsMWAtPXYxB26sn2r9/UnfX+n7Q7R8zVwjAj+5TPej9qPOQzJG4M9Gc7qNSF042WPETK2u
9+Vs7r3YulfD6KFp8DOk3cwhciCFR+S7ehFSH4ja55SBfb/irlef8BVkO8wk5X5qfk22QJtPbZK+
1iPHi6yDt+RYqHoJBQWh6fvD4HR86e9fJjQU92lxyngkGb73aj59f5iDZUXGJ1CkcNImWb+HEmNT
Y7TdaapJ0LASscbgYDrpoiTxFreHIox2vO3iVdBjF6wwVVlOzbEC/X/Qsc4ZnbUWXb1E26pmbTlz
g6Jd+4CrjlXpPLp+2tPNGG6rud8HM8yConLMrdLDHXUD0QYf2rlMSLkDjiTTWeQEakgN8hQB666e
R268a6qk78Ekibw01rbRI0odOX/0g7tP2FPhmbNgSpf6G8wJ7tohWIjo9New2HF0qz9iqVxNNblI
l/QPMzAfTvJ+ijDr2Zk/mginU2eyiRgEAzmMcucKOQIuDFWipXUZbcyKQVRSEk3oq5KgwuCcvGo1
Vvdo6euwmHc3vXaIATGv4ajq68jo+t3YqUedMruJyb9xn3vMjouHLnmlMfkjKZH2ohxuRRT7Qx8S
DxniE/+2VxYfEmjpe9GSap1CjpQ0d+NSSPlzBpdZD6+rg783NKBazhbwrbLnRiDmctPZwCdGWhad
SrxbBkkU6IVnm612W+m2vtcs/Y2GWrFKwzbfVEjMZUi+jDnRzYa7lmfW++jWv2qnlv7gcGSaU/0Z
FOJjZPaYZKLccyOrOef0hN9jjF9YHd4ZgfdM29QuHpicRM6MTQDTnlVlfjAzk7DglXsF0HNKi1eF
Wz68MPpNiOOPZUPjU+z4NTkCigmrVQu+oMGSsKkbVAyFd2JrusXBpqTCHmSxoWBSHg03elW1arZM
+LHIlGmLHXU9JczPirJQhwxrhkFGAvML+nY3MtlnqKTNzdlgFLxdbD2g1tQxkDOydE9ZJQS+NdfP
OSblKZtH6zVqr5nQtWuP1ILQ3sDpq/WU8md7Jf5ooebtrZ5mCRm0Z72r68MYNLvKrDmegGuldGkt
U3nLlRtABqyepUOmkKh9urdrzBq4rtcl2DPatn2l6AwxB17dgan0N+TmP+L8/N8In39h/lyWV7sp
vtr/Dfr5lz/174BB/w9pQMaC4vn3NKDz389fefEv/KDvz/gnDUiA9THBPnnCtuiI1C2ITP+EAQn7
HwYcMwk2jQpFXS79q//NAhLWPyScn+/We/xa37V/TfHNAhLiH7ptOUCCdNuRhmN4/xELCPzwv1B2
nAV/5UjK6ISLAwMc9/9ixtUBMXlMxYTKUb/Wg1PWpNht+Zt8lPm3pb/oVGdedKFxFD6saLLz0HJW
l/N9cBIuwVo5YcqOcdeiTIETdXL3pBp1KzR38PuoCk4yT1jiNNVuzUyffWMw6LgraqYiyqXqiE6p
tQnm52pkDYxWGG+bccoLZsGR90g7HKHRhCBQxsm21rUnVQXJpbBKuInM4VdxaiKXh/MSpNVp2J0p
GMHfT1S/qF9n5gfMqh2oMhnDYBxo3rGl6wSXZJUjv6Jgq4kSGls3PlIj3nNTJLeSUeq9mp38q3C9
p7YF6O1q3m8tqcilNA0TVNIp6y5rz3kXcBsczZxgjRHpimYeirhXlVF+5nn5ro1Be68xm25T2+Tv
NFQGM4IrhDlZL7FbuW8gZQE0x7HzhlHf8Wmg92hloavsxJXnbCwYV2eq3ji/Ztc+4rYqq/TJoNSk
HvKfFtbnHB4HJ1tuxnExTU+ZN+v7BD6GheaED38A8EEh6Fq4xnusJcPGqsY3KsPepnDEdkKliZx1
BCNbTn6rMP020Xy3ohKu8TIoyeFH1Hl6TjMTdpD+itsJ1LI97N3cieB6Eo4ss44x1NLUlSnzMVuY
44OchQy7G9eLqHY3lQrondCVdkiG4CcApBOzgD8Sz9zGrl3GwAzao8JrzyhP3mGa8hcXXNIjL+wP
Nw0AEVDjutEG8L5DxjHDHt2/NkdYfHLUs0tb47m18YmFsb1ThLhotLp0sTNsOEQD+eewpER2rHL1
M9fdOw9bvQ6DHqJrNkFa0h7MK2z4oGobUc64IlU2bWrP/I2LBZW4Kn51ZQV3mgQT2oO5HcCR4AEK
GErRHE0GMIAkI+qffakoYJm7elMmTBjrMEcu0ck1zjXe26QR9zq0CWpkNVSnECCSVok/bW59daZV
L8C58TQQSTqLMeqeygnAHmUDtY97ob41eIBQRmqkeubjloXP1XOeSD1wU6nEKiMEtRyy/koPnnVi
U0oUm88DVI5NGGiS24bk3ecpatzKZJcHFWFM9QszA8/4EETnDtAyZ7/hXXAtpQCGvyykYwGX8UKj
VvmxaVCd8auIDfPx18byfldKvqP64fhHg+M1HhaeRfw38eSVZ/7FK6hS0PvlbpCTScxaLg0ezUqn
0OgookG2XTOVIMYlCDWQZ4bkwvzPJ9mkiJMmv/WA9Ac2Ru8wmh4BtpCu0diYSORPWG5UECe+mHB5
tkmpbRrHaZfq6uk0LhM6pnK3gOBCOSBuVjqusSSVS2PT+GOM8xSHurtNDUCqVAlcdCN6MQ3c+Q4a
22rhyZKzN37W+aD5nV3+ZaYCq6IiVyhnsRWiak6OPpAM17Rpn+vNq+n1HWzwhjOnQbJJaZq2j90s
uLh92iJfFU9xOXOFV8uL6lj5Zsrs8W4PCZrKVEKSpol8zYPcQ83Ufb5+tZsF3OA1VqOUah86OCk7
IXswk8HN4CEZA/56/jkO9GgJOm1dWck77U5fYUigyND79zArvgZK4aw8/MQJ+NQZGWfCYv5gYL4H
5urPDhBkJIqiHraDCI5qiDhWVdcGYDGRJLL4XV3AqcWHTcN7w3Jtf9SMtvA3/IJ4tMHr5GyDFDLO
6I5ElczuYTsV5ABpIZVgB8Q2qqECy9fajf5UhfEzwV9SMJ33SftbGz2fGakSwtuCpEn20jQ+e0eW
O6ws+n4aSVw2TIpwoJWHecrjA5gafCIOEtaAF+vazFz6JULw4Jr3eBqQCuegP2eTvDe2XfLcmOE+
S+07b8T3YATXnblJtVZBCol4cn9nBhkp2hWID5lHFeovs97/NAw8o8HQDaspYoTIHfp11kGY4MXN
faerP4ZSMLWY+iti/xGvkUMZWHcXvNf7MnkB5sK8s3lleEAbdUQodhW04JHrqjsbHbVQRDrTHdfj
nlATCAYjb15amXNJEOl4nVOCasRj6SHzsrszmi9wn5mJThxz6yI4Q8jnEm7hceYy4Ywow3hsqBSr
8leAAgD4OtqnKqN9cSo+DWyYC8Si+SgL90NjPrOyHeJIIrZeIZmBdGlh0ZnVPG4tc/oVchXFr29d
jbR/oQ6euERVPoSCBSa1fKF+j4R1zYhvvtLftJ7ZDThmbWM2zqfZUAtQOflGLv0HDJ2J5WTy7rr6
UvNlwJwbsa6rSsNOZCmC3lH7mpPVILiX7Kk/BEKUvhFh/MMWybrEMB3FETlrcVm28qnxgufGkMCO
u22vt2+u3t/LGRdsh52wS8l6UeF66Ix4Z2k95cB0MQFsr2+TMuiPsp0ny8JOpdRw6wis0ci+r4bu
sxjFz6AdXzmNvbTa9BmMLpPiUWzJ7h5gwe5qaTcovIOjU9gXhYe8L73nSJCS1lyBfxxeQ0cUuBpY
S+JpG1Pv0HTNjnnCPq6tl5bYNWpmuDj16ivxK2vxkoDfJEYiVXSDBfMAcr3PZH+ABIAjIn1W07B3
LMpDApUxYRsTHMsU31H5poRTXm0V//EGQHU9IurOjXj5C4k32G3wNqHiVjiA5rdOQgnhrsReYCcX
d9T7VW11D0SRM7DLbU5ECkjtucOzZyf1nqVh33TJBbxRs0pF/hlN4xFs5bq3KFas26vwSKPw9Lu6
5PaVXF2jxeyWrFHjjlZr352GSzTMFkofzyLNLimxtC6KfPSLzK9nCaCbWlKSX5SccNfdlSbbWQ5q
pil9BgFbGrKuQUAu0W5PvaM/meydmZ3sSaq/B2Tq16yqNQyR5fkL5UtIIKhJotsgszex+JJ4L0FN
2nGvu2iEyJqi2daE8Bz4Ew4gm6jHd65BQuBSbHDz2jFt2OuTfOlomh1iY5s4UAandKstQiHKaWuk
+zCp8Ufm+0Fa2yih2M40qsuklYUvBF6HpRKgDpobVM9jJw0aWOt8N5XLSYtywwgT6TjoLw0rw2oU
wSvtN3vO3s8aRZSw9r2NquA6oJZ9zVn4bGXyRIJzo8BBVFq55QpwTWAIupb2VIiJb6Z8tcPExc/v
fqQL4wcA1VLwyplOdGx5kNBixGI74ixU6qOPHeU3/XhMxae4ggDo7As5/p3T5jnBQ56jCK7KBpWx
JhkWtPElIO7RSgKXSX8oWYFw7oHKmU+sO4u+Q+J+oK/OiTlz9VGxEyGwHLQ7y3bfpgxL0mjfZ4Z1
mWovaRV8WpQF81fLr6mabRLCwys1NNTiuvRApKi0K17snk2HMZ1dqAdLLNZSc9fSZ6fnxkWQjt5K
M/rh2OlzHaA6MU/aN2H1e4AqdsgM7akVGIN0EZ5pCQMAmRwiDjY58xDO9RwRI5egTjBcagkFjWND
LG9BMvpZdFYVRAPy9ZlVPQY5++Nk3IK8+REwocWNwIA9p2InifoZdBKAmAn5P+neJdlIGq++V0SZ
22+eUe3yBNhFFd2V/oNx1xaZjeM69tOSq9pKyPCF55W1NsFfky51Zv6yZuj9H6YydAzmB/gqX2ML
jc0Ibg4+t36853O1C6qGqosvmeWX2uyp9YnWFNtjpy3WeoMvwiGuPd0ZqHKkxnmt/5SpscqyaYPh
FBwdPxj7r2RtHsYKGE5FJvWF4qgT9LGO/5s4LpcUEn4hOkjQkN3A+hN8SgoBW2zBWfOKNAiBB02o
1rf4g7ECpedIGq/m5BAqYPBoLjWAId4aBdKGAZRND0+HvtMG557Toe05FGUUG8ZXqwKJ2c4Bk83G
wRHEMJuSltbB98qlXLLAHFTQrkWPnOduasoUtGrYLclcRodrN4TXIDFUcthza/s1QGGjmWBFO+NG
kWiQwZ8QsJ5n95ccH3TfYO4bQcCFTFALoBcmtjVW2FVdXjOYDXNHc4+C7c+UCo9PwcOb71Td3rz+
q5D1J1Wb65jclq+D1Aq1odp4AsaHraXv/EQYJdZ+ytaQ9T8Wl5bs+41OA1OLbWWeMIPxmOimejFd
eKPQsL3Auw3d+2g+BgrsE0yb/TJkdM2fhYWontqHrE0iUH3MDKfcpyvugHHvE0a9r0b9w3aGfZLY
u5m8rD4V71EhDp6ZbPVS3/espF78X9yd13LkyJZlf2U+YFAGh8ZraC3IoMh4gVEkIR1af30vRJX1
VN2x7rY265eZ+3DNiplkBiHcj5+z99o6QUb1QnmkkBk7E5aeYxf+Qlp8pRgjkh1JZabRZ+nMKpVV
5rKRtMOaG6dOnL1nEm8BssVXC74Ko2Ja7ag/ibYM1SdMa7MJOlgx0sc2sgb9yNbmL0I4HJkeMLV2
rnhukLarF459p6i1QHPItVqHu47zFTkhFw3wyzIO9I0FWmLoaZGliG7njkQ9A8iQ4VCNQbd/p9bf
oO7Ozuzo5rpDtmawocKb2acCWFWliM86LJeDUW8SR0P73UbzgIrLZ0I2b3PPBU+idsSPJuE2VePg
bEa2ihKtYMeTIbtSH19tRUUhL5xPqftcOs+EldYqKKjFuc0/6fUigECzbbGyV+G+nya/YfdU2Uo1
bxQ0LZmPZUu4Kz8uOdqrRBvEDagQlUKj6EaAW/ROcc0eDbLsekvH0MFQbmlUwxJMYVuhTWYyF7jx
NaJlXzFgdBkqpAUBKLW9sPWX3hH3hkGNHxVby9D3KQlZtM03RJFT3plVPytYOFB5VyCbCmJg2xAJ
FVsR9ElzVYLmK5HKdoV6tCOgQkYX3UqzWQRBcOtDb9gZDVYap4X/WlPamN1KjC90E77pBLFZfSXE
tBgl0mOU4X1V7Ija2xduv3JJRshkkxIvHfxq2x6wwWQ+7NZRIensJhtXMT7d3GcALIuPtPCvo+7v
oiBEN6kdAW3OirD6TUzyhrcfKlxAX0BFsM5v4ijfnhmvafTi6RiipUIeuMpwUJsm1IaGKwizTc4a
PVyaomaC6BgntG4E3xiWvrZBW/G0mmvdrSETOOuCE4AGkbdCEMhbfcPa+StMXGhwI6HFuQ6ZIXNJ
SMqZi3/003RtiFMaIT3lRm1IbQ5nNlgamV5vdAZ71P3mmpQzuCGT/mgAu8WWTd1MUlR6JDghOwNQ
9d60OG+3pmKdRFlGDPHQg2JaB6yaIeZPbTooSgTkr6Cng/czp28sYCowVWPYEZmtTTY7/KEGA8us
qHoS5hBrzJQypU4WtblyKjzApoiwLGhEjgLoIRyrMQvm4EwhIkdT/owX+J/u6P6/1Kt16a/+x73a
Kyj38u/cdjH9/T87taagU+sYqFaIOvh3ZLup/mFDVaYFqDkCRpBGEMRfXVrN+kNgFTBdHNM0UIXL
N/3VpdWMPwyH7gSZCZZh897894jtE5H9/5DQbd02XP4V/mdAjlfJ9uDPvz6ewtSvAMf/by0vosZy
PSq3aawUpqg/wQuU7kdMoPIcd+1OtMq7cQHkR8eiYTX3YwPw2QBRUmGFzX3y37N2mfTpq+FB4CS7
6/K36/gXZf5/Afe8ZExBpn91+gz/+IwmvEcHtLwK8d42xERz/9tnjEegnWpskNo2KLdh2LCP/ETB
ye2xeWWes41G4xTavjuTNELnROrCGfgvwg+mTI5//Qi4cnVuIvuqPTXU//4RjLhu+zBVYQnjB1EV
6xYJsB2T9xF94a1knIRABFLFf/6ba1MyxT//WZ4KV6PpYlgWlMt/uTscuQniyNHXQixaYCBYuXhY
mtRiu0OLRhhMrBiLQEdUGfbs2Qh/836bR69aZswNwh6hWy77EEl1Gb8NzK/Awm16Q7k7BMiFtqwX
kRX8V3fLUP9J1+eZMh2ocToDCZr+mq5OF/Nv92tM+7428AAuTKcob05eY7l2/XutFwjJVMO6GCP4
GuEiVhrSKp43UUGzwmsF8YtD+sYLQfpPZKJiX2acnVITg5c1nuIWCouv7UKZbEdKfkA4e6YG4DvN
A6flkzLUa5BuNNjGJ8wjF2DY6xyqmYViVQvNe67m28xyV0bVb+l745wqV6CAVDK10aZsPBf4nPVS
t8NqBKgG87IB7hjY0QpBY9tMsUrKpm6ZzFbNVgPpN1r9EssKcsDsIDpg+/RmsUIjsBqPVa8fDKPZ
gjkiR1DdBAOYgR+a4KvU8s9o906i32WRvR4HdR2T9j10YumlwVo0OM0RWyvPfhU89W56ABW9R06y
sjhsJGECeqW7hijNTOdcuO0moLdUObCpA3Syoshuoxi3bq7C+AkggKS30VNWuU4I2sTj6kN/RM1O
VVs9q2X/HNZyAblty5T23pAAXKELalCDKk29VA2xhiwyMXH2UsXs34nnfIwpU6dAnuI0FM7JlyaO
tvyWOyMtm+HT8KxNpiFFiirOFANt9kUFmUzxd5hhgWBilKf9PK+D8DhJAAMloWU4zusWcjQxb7A8
aUWiPPDZ9MxfCcPItvROVZqsOiJAsaKtkZw9mVCzXMAXJC2DKh82IUb8VhJUJc4aR7+y6lYuIV/t
NhpA6YTDixQYtprwrSh0pLPtS1DkR9pV+TKyL7qHHNroWDl8HoUZDjgEVdVLMhm8NLv+wku5xi94
D7ImXg0uHBjmPqAux2sn9QpDUWjBl4CTbxHczIGpfvbx4JnOusqVk6N5KzxplPHYDFPJnInDKAkt
s8ASL2rt0sgZXsj0ugYwIhog1Hblnw1ajgzCMR4B2ZuucqfKt0mrEKd4tEMJN9YMj7bFtTKso2Le
1ZA3ZaJu9AYOEX5w/KuT7gLJ1yXxMDgiB3M5NBJnWZQk1JqLLktXVfUKqmZvwoqwEE1Z9Y9Culsw
lWClRJhD6pTdEJTlbJDvuUvL4N61jeLMGgZ20Cayg2chwnHtD6INoG4CzZnrCEvTwcnQRtOla8aD
n+trEhTxuGMmEv22MburUuGxjv2176oL5iOzRhzMJNxoVrANqU2FEl8q82YSQ+TE48apOExWnHmL
nra7vbGGAUxisETA3c2msMFRd+eZ7LdW1CxNEB06sLZpaRxxiFQDr17SXH16Ck0/7Lw6uahBty9q
Y61G44aPQC51xxjuktiHqj6VWXjQOpIpFW1juMO8NgHD1AYLU7d1K+LtA3cFaRTttEU0VHMlqmGr
MGMhRwxUk1xJv6Apn23D8E0EnC6KHMc8857RPkU5884afpSBZXTI3vwEVmRv2WevTheACjEMvNbO
t5FZiyrko0sJ6xESeiBX0z2a5MRxSKskU6bMRlhjORCINcT8VY1XCKjb1ev7LQbQQ62sB9teisxc
07ZZ5gAAWpT0HEU94lCj2FjlvLb18MohGcbJVmuMTed6Tyy6T0Wa/CQht7LRje/Oya6iDkBHRO3C
t5VhpUuePh9qrWeUz0DUrmpN20tkFc4AP/49qg33kWLZ94uOtmuDy4OqGQ+GR1JYjucl459K1cPo
9Dsk/FsoCxukWQwXAoJ8dRvgMLElual84P99ppdyoWXYLnSzaxemr9jzgY0AkcWPzXRlWUj9qORn
hzxpCzl0D8ERefJ54OQ9K2Eaz2o1fRYWhDCkjH7yLBRmadjzItnPsRSuUsO/ijRZwxTcGWECv1uJ
30JVe8lrbYsgDnfCw8fzWilIJJU6OTGVnPkI0jtRXfW438ddSYRNWi1SvXnHhs3C72+cqLvjhwkb
1oNC89ZKCprJyeNwO7jVbjJQLbWxIqs7tNW5Gho2SAb9XuKBKfxbpC+yBIuFeFel3KktIvs+Qurb
cfXqhBABraiREgU5aiSHZATwuI9XT9HVNyUpuYkcEyqFVkIcpIfEODDqu7V2+OPJ5J5p2LEAT/Yk
yRZl9mpX+V3H1BB26XMq43csQXQjsLkVajRtengsQKMBGo5BcfiB9uuBqMksgoGHxJ0NvgUYnp9h
RoDfYZ3fmTbfGVHdy/iDuLwdSAwqJMnvwLm+msUGpx9aPGdEUlc7ZckNEnOjqPJiGe7NyaIfrwDK
MSBeGkI6Vh4qXqvtLkO4a4vgxy6K3/AltsnUd/KUkBlnTfuI+Jh6hEmQWczjpPGrzOJ9KBIsWiCE
GLwiDgcVcecQhXOWayyzE8DZJMl+4nTZZRUIaq5UqjMdC5js+j1yRYRnABCkwCiMQT5yIQhIk3zY
CB//47K0IPqmZizEZiIboUmAFGF9DLV1DsmcDr6PJDcT+Nv4LUPisCkxzsj+mDCEyitjEhoF0nvj
7fksehREHp5eulsFftz4TSjM56tmeLLa6Muu8SAN8Cw45sUrzSSdO06/0hazbD+EP2BdW2AI3HRy
Zp0ZkiNKYJMrWPJUIjs8OhGjqi7kfloClbUPJwsQbjIymCiovwwWYB97Qgrwt0sv6HxZUpGoCWp5
X7DSK1Z2p/OLxsyFw6E53yJUDn7MHzclPzRqwp/p+mGvgm3oji9w7n5VsjZ5R/R5GtprejVQLeIn
ElC/XTKIANfKO7DAY+lMDj1bXgKb5g3TLLPXCCrt31Mfnn9lWN9G3l7yCiE6ziusjDfV4AZSl6xs
NALr3vWPivdT9CRJqIW8S+k+h7w7mEzw2hGd6g5cEQfHVtkr19IyfnJS0pBNIgxrihdd8za8eAyG
RgamuD2zKKYIIjZ0IOeldaBJIFEwWo9mHYudhXiqTey1IWEL2zxeQxNIerpwr5FbraI+3bWKNVlS
2esDSWLyOHSf5gjcjZiHuUT5yf6Y8TASWDo6zgl2jk9lhmmuNcOdwe5i6uFHh28M2me5KoA7AQ6k
22XkT3bXfQjjJc7in8f7GbXebYSPqWJViQ2eAKWnbe9bTGJb/ot+F+XMdBkwhnFkm57mtgvmvZ8i
BE4PQcCF0TyuWyF0mvT1s2pkl07EP1mZXQw0c3bW7XtmxbOJbcKjNNODHiUdk6n1dPSpu2+blAyE
uuD/lNJ8bu1rH5XBAjKqt9PsA0J7Xq5oLx2X59oWG95KVhREw4vczbZohqu11RR7fSJBKC2gQIXy
3kr7mzDvRsT2ZSW4TbWSpnPb5s7Cz+JlmfFc+3VC58zRn1zcXyxKRLgrmg9fhS0I35bT4skoM3mB
IE9BkmNx4VCwG8mMzRptqUHuX1vEzrgOmxygzZ8KckmGjjzVeTbG6fXxKhKIuvzDFch0LQr0wh1a
ynsurN4xxoZ6T4PHv4iWHOOcf2UsUXgQvXYJydygcLWVWZOIPVfoWQw41zy8PutMHfn5XGZ3Wojp
hWGfL+Z66tzslj+po0wSe0u81vQad6a+GwYayR3dOF2YeIv7CIgdMxrgWzfPCABvVPFdTSExqRGI
fEdNL54jf3xOqPDEOadAky+SuWaZCDGTXoNYMD38oUexr54Su0VURN8oCyAF6RX7Cc4Ajug275LC
h8VlTqtzhodkEQXKF0qgY9s6Oxh7hqVthOf9BpOPkCn48bH9Inmq5j0il4VjtTziYhIOF1fC0ksa
qAN6qZykEkOjrnDPBKgiiBmsmxZh8qTKii15UQVbSOzzzSF9ea74HVILAiF5r3v7lvXyksoaczin
B1XrP9rc2LjT1lQydmJJMBh+NqfOPQ8Jv//gsNEAOLkokn1Fzy9q9KnpdAp4bZKcL8OEx1BXbNWk
Wya2dQM7kMyMAe2TRctMxNuudMkMYm1D+YQt3m4ZJvcsQiwzKEYo8AesaRn9PfCa2lIm4U9VurcW
HasK/aQJ/KOWmRuV7YqzQHFQEj6lyaPiVdGdF19Fxs3V1RLzJr2acJTw9fF8JBU/e2BZp4+0Id/o
3iv0NYQV/UwvJ+XbvSg8UL3ZxdPZUO3yJferUx45NxiGh9ykDzF9t+5O3iUmHtF9uku1S+wlu7LR
clQpK+6qOIbuZxo2KxH8eYH9ms9VQYBmdYgHHdYaJT0rvx+Bwc0cZVOoOTD6zzCjpd1krP5xztXH
SLEk3hdzOrlg08WphursyuD6uMImEkEErpJuerHBt8/2HH9oLHALTQ3vIcweet4bz0twdbHYPb7H
zl367oj+pmfds1NCyZJLzPXV8b4/3h+De4goABCycsPvac5Fm10SNbvQAMFQPC1gFc9TnN1LKG6z
6b7QO8USptAWKE5WYH0GNpsVZ9170WD8RGeDFP2e0idAUr5rdLhPdZOf+cXodKXJq5cqe/J8jmGa
H8lq/pDymepJm9GoG2deGR24qByrC8wGTvvhYpdYJLUTMmFaBJH7lscjBGZ19fgNHr9K4pJHT5QS
uUogt5hT8OTlFh+D5PTv6CQLHouJJV6M76ZmfobwifJp+XisFIC+7o1Jt0s3dmM0TmhLNRnuBfWl
Iep3bKeX0h+2RJTzV6h7QsqvxwvRmaw105uZpfKzYh5p6hNTIT6YNZ8BzRTyu/YAChP2wWFEiVSO
+pIo9EBiRMf1P7lt4eIwoZW4W1uBPlCCPlS3YGdmBhyAzq73ozWp4iVBXQzoj12o/4hCPtPFh0Dd
/E6H8aYHzIcb6zq6YiloWtTVYQx528qMQjIvLpHr/7A/XARlkRi0Jf2FpUN63rRF+158983kMNWK
mgMM2Kz0mWXKJS2CR4XbhsMP4vidKffT+/8ojMJp1wwDPl/xmrX+Tao1wkn3bagFts+8uvY9BXbl
gyiyesAYLgamrhw3qc6cY6ptAtZKWbL6TFsfcYB3qUQ/pgV8ihxxsIt3U/o/tFHmnZUc1Cj+8ZX2
HG6nxT7SjAV2Ke5ccq+SaQGeIoIGm3dgoC88S05N0+wyTfsAsSAXENJ68qG+vHgsFraQmEuZ+FX9
u0TRVojiozNZuZIG+gV79Mpxxw9nrK4JXoNA65aQrGZRvERvd5/WVCCR95GPo5fqBVrG/LFmqIV3
U1Tld84lnt6N6a2NZakt/Yrv7unr8AR4fXW2k/7JKd88HrdSykMTurfpdUndZi9leJ0Wl3RkKDcN
5B4/OYzSy7TqlWVyh9tzz2JYIaeK4CjNTklhOKpxvpncfL2DUH16vh+Wdx8+CVP0VR80myjMsce7
ytL0WZCnO0j84eFRjIJv/UoGpky84NP1D3hMsqzdZNK89zlGhLQazuY0Zs0YwAx5+UmAEuEk5DXM
TlFk/VZ0SsTAXz3ed0ZeGss6LpKek2paBPfpbsVpgm9TC1aemtuYbKrtw6MngpbMIs6TiHQOIhv2
0wI8XY++in/McjKDkV2Gy2TIghcIZYy/knsz9UrGbnz2mub66EyPHSuY1Vl7P2tfpgv0eECm3aT3
3zxSlBaFNgxzqy++246ttIFoNutrXqdhiOnNs+e7KDegenhsKFm3qFsSD1wXNUWg8lSpbv4cCHEl
wTBe9D0muOnPULcGH5y34y1XfJ4W1oh/rsdy4CeEnNkcUbOAq+pgMOoTxtmWDLRJgbdnPDus28Da
prQRZ0pjvZYSsUwT8zlyBRJnxWc0O2a/Aj+2jA+tQpnZVKwWskdCAGaBoacYX2OdXRBbYUyWO8ZF
hXQku3Kq9VAqc33a7ZMUrFVdglicVu06zob1QCtw5pL8uNEVkEN1kHzkscJZ10Q+ZBU1PcSenUlr
0CZ5LmycRr0WxAfYkabMjRIgu1fTnPsFarnYQSBKgS43WOa7DvEoZrp9YWbFXLBf9oWNPbAoXky/
L7+CiHEfHTEv7d8hsAesTpq4QTFR5nF70RCEXYssSVYO9cFR0gbe6JkM9mpIEsPYpb+hzepwmnCl
BWn1rfeRceymL/UWSVCJf3x8pXDMvdqZAlpYDoYhTelF/OeTAzENJP5lckAb3tJ1hhW2Dezynz14
T3HIVQvdbDF1ZpM2WeWZuTDgB6mBsXaSWc5Kz96+s1TAQC4kaONXExT4bLWj6ah/BmL/Tw8D/7+z
d5jMc/7jieE8q0h/fgq/Pv4+Npy+58+poeJof5gWZifH1jCE2brBH/2V9uzYf6gupbsgiht2KHf/
r8khCdGawNgxOS84BBFX8O+TQ/MPw3V0PBmaShq0Te78fyPqWftnqLppWgzByKLWdVO1VROYyD8f
MEWODVWHG68IOHYPSryyWilYGK2DXgI10vRhmZP3x7LlBIeQGEEKMesWKJV/aIfuCMwC3K5d8EpR
aOhh84a8S8UZx1EvltfedAZwiuiihk7dI7A/+xCI3+3vv13wy5/vwz9Gi7b4v34P13VM3hOTq8zl
Uf8lshpTaYIYrNaWORlHpufHCKMEvI8m8Tb4ly/QYQ3IzGIdcMIkhEka7MM9WNIqeY9UdCY1cuYE
Nxclh7vTTYJaRC/cBWlIaBq15AeRcrEnNmrGEA67HQ27BUPZPW66dyUKxUJN7SWqn/Yog/EQEQCw
0S2WB/9ZhJIdMkPXFqHfOodNac6LKSTDRvQdNQncfUvR5lD84rUDKD1120/EhT8sg1+BDtoOxwvI
P/O9sYgUCTqfGOMecjWwxrOTiKut+8o5NVvyn5wMmZ1RvStO+2K+E3hhfSijsiGfigaY79Py1Sjo
NCjKRQNBxjFyJnKfeowgiFQysTgWBlJQrMIWp73RP3QWkMlCf82Ia1sGBIJFmJpXuIj3kDGRYzaZ
mAVQJt3YQKCsrHvcGwBAuw6Fmr12Q07LKZJNJI233kr9hZFmAREcoNpGuQQBSdqVDw7QrUi/tWyy
qTwJyyEbwhUoo3hOxPJb7YzhIpf4SkRvfZQquXIQHhcIEr+Q9dobB8cMSnM+ztHuHIqrrn4LGEY6
7hA/IW2t5bqBloeam6gWBfuurfhnHemw15veTEzZ0xxdy4VPttMCV/oWyKKYOUqIzIY4SaiQ+dmc
Ri720NVIpUp8lc2h8uKXCsJCPC49WyPmr5vk+R06NgWRmZFlMyAh8PoHeKd5kwFPlXk462r4fSSe
MjwzgmiJXnBYeZNuskIL0xvkdihJy5EJmMO8pSlPUNCveHKpmICGjxbZl0qcgu5oXKSriJAZydZz
2nkLIZtmG0q6bf7EZgpaVe4YNpBVhYAt9sJdFRnjQbiF4MgoqWmHEqQZhVCaYJyverkCPVyCqsMZ
lLV68cuq1RXGsGhhItFa6EGrA/IrV0Es0xUsfrQqVva70+RLDH7jtf4x0RURz37RcWIMHgfKRvrw
fGrIudpAHp2dJk4Mvhp9qMBvsCPvBwGpmrVgkxupMmukYCOMF54aOFGz7t0RXWtXLfXS/IHNGuwL
VazpPx0c7jIl926AE3+sIJydmIfa27RaOqRMwMOP18OgH1Dk/CIg+lgI6zWsxIun13dLO3GgmUct
/HfohTSNjoOFM2bYgnQrxwBNpWk1s4C9Pp9wD3VP+7YfGGM2JWdH4yM31JcqT79VFX9Ik1+rqN2E
tXjXtPxSNdULLS06G0mdElu0TVIyYSK1sjZ6wj8MK3VWBt1LV3SbbqK4OoS+YxJzloNlHzpv0YJp
x31/JRv+4dMsGlPMECwcY2ld0SSghnLF2tbCbQ05tka1Qccz26u0oViptDc4zCa0o+qJcc0wF2n6
ZfuYaQidLFIqPuXa0XQoEYdkpr5y42qX2WIhiVRodIk9V9fUea9GsKZE9pQFDFNGgdqMt7BPPYEj
u1yrQ0OYSzDac0+++zovbqA5X768B3lHdCTegUj7FXqIHhGsL4WmksFap5sRzBXit3Suld7Sa4pN
T0+NXPUNPIp72+Vnifc3qHLy+UjnVWKiKjw6UVUc1RtQL7ee2JFZM+97e501WFYt1p+ZNXS46/pV
zoqxypL8s7SCQ6ChwgSW+QksHdvH0M27fMpdcYxPtezutm19ZRLL8wSxhKIJqtKKCXQxqV9VlTyH
wLwoXnPS6Q+scIyD49KrXwwrGTY00lsCp8QZwyqUDYq+J0oJTmUFS8uK0GTm/k2r0ieFRukSuQao
vWlnFKambxOjx4HuWPEqysMadIBBE7zud0lIq5ATNSlMVg08TLcRx+L6m/ux4uMsTohJq+Hq9l37
bGdsIvZQgb0n5IzhBkUeWQRzuIpLOjP2LMyQ2+Z5Lrd+wBlCCZPgrnXGe62I8jmLG7S7UKP4Vcdv
It1YTcs4eA57YhBh8Cmb0TayqxZ3yGQLYkWtyve3RiN2Mkria6wlW79CksJBRsL45eQqoeWmI0fT
CaQ2gITc4G994ZbdckdceJn0Q+yN29Ec9Iv0MdwUubjmDqnODKMQEqStvvNLU1kqMJzfbMs/INgL
d7qOw4lJyQFnWv2ReA6nIaqTW+Cm9sIM23jRli682Tjvzjg8iaB0MjoJZUTXaZTDsWkBuIcGUagt
RNAlWF/Okrmur3iG22NCAb2xodLsReOAcyQvgkGLh3uG1CVWUxF81gZgNiObrCSJOu4knT+GSJZc
jHGm7EJPO8ENL59SUaa8qcoNgsoWl9z4SqpbMse87pwQ5mBF8AuoLXQozbK+hB3Wk9IwrQ0dwOJo
yfBcgxe7RCHkAE+KJ1uwykLYUZZe9D0iAEYZUmhPkMbTCaPfK5j1jSSvzrIYCK5tghFHYhDsMFCR
YB8Gywkjt7Dx1FztqfICbhksbXk1ktEgaSpGFYpU/CwJe5oburpu8Wu9qjlh3IO9NfLCWPSGU285
uU1gDyxaBIEQkkBDAu9X4JT7snhJ8y7cyoLXu0phx0Qh3XMyCqckC4bCGo61UdKysNub0hGdWuYn
HlQHOrs8oMf0UUDa7IptPM4JyUlWtdMRt9ke6kDR+QoTZtVAdNA4iJaF91wO6QbU3iaa4rhkAp/O
PlkFKe++ulSsGLnM5CC0UW0aIQN258jADG0MmAQCm36RB7XqLGfpFoFYmc2w5ndqZrkOYijoZ9wz
G7qoeQE2CT2xQiYHfxbqHVDGDnCr59mfldYcsOYdfdxnyDdID8u/U9oLcOHQwsRFthOQWpBs1jhn
EqoreFQ4JACOBs13bXRk1wQ5ljHiYSFEE5EcQ5bgwItRijpHnQKmrFo71kby2jCmGb3oWcQYvkpc
MH5DRB+p2/7c9UZEspW99EN/2YjyJHID9HBP1kerfuaF/mPEBYdA2/ZmlpFseUZJWGkpHbFWl317
q8NoY4xAQWBlMHQhYwzslxNV8xQc2QwOF+J/bOSMCpyNX7tPtRE+y5y8eIL4ENwqTJ86fQceDEFC
Kpl7qd9eW31jzARQFQG9MdLoOAj7I7dyJuuYiudOTAJaUd1HplJjdO7T3+ARrmVDW6207RepZwcn
ijdQ8xkG+QPJ6zl7jMWAFMQxkyWbgRi1bgZJuK9xmufZa0JWzUyq0VuvmFdRdZtyKN6Gilk2LNWd
GPwP+6mY/JVDiAEqrL2PtO2fe7XeFuUr45CvMOHDxG5/47hzrrKB9JZtHcKPgJ1vVs0lQgLE0CIi
YAWMMTR4Fgh/Q2pNRRIrZuWeHsWszd/UKgyXQaYjWvag0kXnVi1eR9tdox8R9GTERAkDqaqjSRFK
zX+VEhubNbRwcVlXknrNKZHSK6ZYjiP1mlc+QYeBfGW+RX0AcJMikXmxYV6Jn6q2LTIVgtFNmC5T
Rb7TDYQHJrxVTTjIhzw+iUBwuMtxD5k2kwWvIoOJVjCRNiSLbu2O6AdtBHyphMjtcdmE6YBvci+E
Zq366XEyHL4Q2sHXUCT2Fh1owJp404d+vIQxu75UOJyApgUtVMRHKke2tga8fl8dVLtIrl3rw/Ip
HeQunqfv65Yt2pOl81brEHYqj0g0VNST2WspbAzl8GoLAhHU5ipgvAe0pAYvN94TP7O2g27iw6ga
/Z1E5rWU6VuYTN3ntK0vqJfeMlAWmfeWxMI/mqqFn3D6T5BpIO85mNhQ7QNyf0lOq9uc7lWzIISs
P0nSr0uz8DD1eM3OlXU4s2LFvbojZpcmnrITcnwNdF+KRckZ4Oo7Kf9HOczZH913pw0wGT0Id5Cl
fAytRwXI5cCa7eCFei7b3/iTq60rOpQQzaWzfVR53pje3Ke+jL8Jko1PQ+wqLwSh3jQ7q9d57Lz5
hHjvSjL1djwkv1MiUTYd8/0nX6M4ByhtbEzZRE+Pr7WBviAKlM4eAQahYUQruMcqqFGmZ5GenwwO
5nM2eJx246YdXCIuzXrje6M8OplzRnR2ZZ76VdEfRjjR/cqJzJu3o7X2Rw9PnDKqv6zYIVbZj5qT
Rslb4r1dOIHrLc1B44AapofcAudl9yLZonro8EWspFK+Z11hHTvUTROi4a2IGziZbc5hg9A7RleK
pR7KtO5Xgh7ZIleI9HxUR8LCMcSGYexjLWJ3NvvTYCTAZxoSIb3qSeExQirPKx7Xtv5MxQvILVyj
zWbO7SPON9ptFQgCHtLgFuXLTMak8vnyRC5Nfxk8fBgJUo5FQTjh4vGtABfQZzU/WhFgFyuesoqw
FNWGbqlq6TEPSNZ4VGsgfdstN932tC/eO1QUeQLmqyFyy49TZBi0/Qm+vgw0KFsR9ySyOOkc7CwB
nokhNFjzRHxGsS1vevga+/26hXF69FJB8ShLIswyh0yiPEXrXxFQWRpBtY/BYaY8PalUr1wMh+QS
WhnM6uNVbA1M6lpNrpEl6FsIRIB7faGfSkM9o0k/40IwtnVPDiuT5rPk6TsKXF0eDpFYW9O2twho
z9NN42WwhhR9Gsl3PjYw8e44Gn8jJcyvjRyso0VAGsEgP9O8/M4Kcx8ovIrTeVXaEA2r1h1PNVex
z0PvUIX+meG7uAkJsZknEqUZAUCN36684ZL47qXV2nbvGV6/QjwxBHW5ftz6jmBwpBLIfZAVf6dj
mK9kQOe5j0mkDYlgYCqN8S5kBRiRUGKG0GKmlPzuf95HGskz2dvxPjLpNNcMUUIN3dpUCfuN0hHD
3IYrv7Qvjy+jR0dwOSpX4fbG3NV5vhyXtC7RgkePPEgWYYI5Mx8YnWFJVnqsH2aEWtjS05+h7SH7
jUjZ/F7pMej1J21M3ANMoq8qhJ6rKrcSjSMVONxCl2NJolpg1kDAPz5rZTjmtqY6N4HpzZG5jguK
w2SZN+RoWPlYb7oEEyGlAr2nog+euxJA0zjQl5JB+wq7lhKhSN7xo1ANJuYijJhFptC/9tFgNCgK
CvvYFsOOpAqMmnpdb4GXeqh/OBr0Mv2iHSkA2OXpmh5/q3oMdSGEzEzaAdP92kK5Zd6bcKQuXP01
zwJ71+FzfUijEO/s0th33hGtb6raFLfBzbq5sMHrdqayBroNoK1R9dNDxWOAUyXfdwr5LSMCXqYl
gRFE9G/sncdy5Uiapd9l9igD3CEXs7laUVxqxgZGBoMOLRwaT98fWFM9lWU93daLWYzZrCorLCNJ
XgLuvzjnO2eNPIJkruwR2HkdBv7l5yW3HOeiJduGZDF86rK5r21WrDi/pVF1jxHQ0xU2JlgKY+7s
piHqb8aZMX8s8ToGdksoamK5R8MosLDy/TshUj4DAW2ev5UjPU/sETVs2d2jFwXGpVveHVJlxDqC
X8kALQBcGkZ8n45eG6VF62yMxrkK2Y43moTVOJifjB6ZhC4R5aKOh0sNa8pok8voPiIW8nvy3DR2
afgW7FfDZS6Rm8Fn1oyndEycjXB0cMcRnlMOdPa5NB5hbqutZ5LGUofdtsfSjYspo9uurjCvu7MZ
Tl/AL8xLhZiGznJdZal/y5Kq2iO+QDLYqIe/B7/N7iOYMeKVlk/Znze5kVnHJqx+/3z2PGevzSTk
NZsJf0XaAqvXje8FRsoRBbEfwkzOxjHe9/l0qwLrO7LR+qKh8Dd2l0sS/gqTb6+BEOwTQ0bgxU1G
HCv6lO4qQQYXhdjhxIy2wprhmGRzexuO6ZMgUholAfT0pqqSbYwlzOqIOgTso/azBc3V0QINa5bC
Mm8JTOyhQujyAF2IccNybttRefb9iHbNadVmDBV2/6BDKZIs6hzlhQ8C1cMCaD1L0WB7yMNj6lOL
tkOd/65s/JK3MgqTC6Qf8qGXgIgq44SXtVPzVjMkq7NPPx+ru3Ii2TUjg6Mah+lcVySOZmi4CJ12
mPAtpwQFVvWe9vbZwe575AYMLtn8nWlpXlJHvdUZYmt6r+RcoafZeFOJFRfiKVJIaP8FebLroSUW
Dh7DBxbi5k6NTGO0UBeJmJnQG32FY+BXxnj/c65nMA1Rlc97Lhlcy37c72M54GNfXqafN8agrga1
/GDqkGSiPsn2knxgpNp3jtLFGbpdcW9xD21wQPoXB2K8Qu+4DVg5r5i72scZxp2TNjwHfXfFsAH4
NhEHJ0DUZKK/2FgRLt+O2hTPJZpm2RvJMS8UlrVYInzNI4TZmUsMeRQ3F7Zh26g1I9yLlqTzjU1I
Pj7o+Z+3Me+QSxXuSH5VUhyYESK5QoEJkDr/9CeyoK2sq7dxOlSvwjuFJrorGzPf4/BJhgOi8MKL
nkL5geUNZ3KCoQHH/bs3VM0JPwplSjTh88A2xHrd38QjmMoa6sO+V9VnSkzBjb+UxwiiBEPJY7Z8
hLAZIUfS+//9EyWVk71Ai6z6p6Qwkm7Yq8lHC+rDa65Gpzn9/CB+lkV7Xs47y+2b96gdmacGQm+5
mRQQ9RIRso4ZvLA0ONcGgzdSDaLHmuefx6+sTuMAg8Lgk1yZni5v2YTjm4Vly6TOOI7J7J9zyFre
KtMuAreB9jB0xLdT5ONNXfjDTUmax27Oocj0rt0RcYL5mhHZPtNeemdwVjwYlb5JGTX2mgR01NJ0
+LT360Sb4sBjxO8nxsmO9uApOIbLmaVs674uN33kh7eRF+8dBjJ3MdvH06RIWU0ZUy3FywiGnkad
CNpuxgBdRZjzh0lfORKOoRLdfTQ8YQsA+hF2Li86b5BDoOAqa5Lpdzr8AWwkNnFdmfcFOmPkT8ZL
WoEiWINwLR+iCWOO5XThAXngLzWkm9josQgnwJx7lwFzk8/z6ecStcoarWIc3cSfMuiK27mBTT95
LFwNiH+nwmQ6ExCcuA5tgjEzRvGnQFIZ+DBKQs66X9VoQpGo9ILURQjIon5nxYj/53oobnO9Ta0a
64JTfGWBZ+1CL2WEFC3CM8RAP+8mkA1y9aJsl+Ujv6lG8kvX7trt5xKXbPSitdggiyhjq7q2RvWU
e5g1NHw9ErXQH1SpxRcZFsVv1colR5nhclyS8GqTydM23d1P4TklEJBYoFAJQJzvXeNX0xa3gGHM
zc9jXkQquARL8Uimrj4aivmqb1QvWMtYuqiwPcZpcjDGqf6dZFzrnhAXZvzhc4nDgAMufzBg/bM5
8DaTTMM3hu9M9DHXyl7DZWqGa8FMKme8f57n8Xc0BMYxNkEbu1YZ3HGqUm8owai2toh7WeAvNZyK
Q+MAqOp9dz7GdutdE/jRs1e6t7187QOs9OTWfamB9UxjQSz+KTEs8NPPTs0XYwBw/zNDbY3iSFLm
QoguIPenlrfv8moDuZC5sSn7rRcWD3kwXAzHwZ7RjXcWbEQnrNXrz9Hc1hUzE6nyi2LwB26hUfwm
t7XwmhtD4GTPMzSGmP/u7Noe78cxBypgFNM2TwB0ysy+YZ/QMxdPzE1CiPK6rpLTz3dWOcp+CYbm
UQ3qXjHUPMcJiDbCIuxuIEmdeSZHgr/PbGTM7c5enhX7F7u3y0jE8xknNVumaDqnAcuQ2auq+7xP
T5kr8/shZe+Fh4rG3M72QADG+5a8qXXjsHnJ65rENgR2XKTVnrHyTT63X6lLJNlPvTWU7tYzSOkr
CGNeI+Db6AbQ/9xImPs8l30T7om7W0TI5NVo3CfIcdfOQOagEhMycHRZDCyj6uAPL6QDI7rHv0jK
AFE0pEM4h8YrGZo4WzXts9pCSbZMtT0W3SB3t4k3qL3jTGT+hvlZN5GkK2y+ZQl4trO9B3LL6yNs
/Wljxw5KoZj8qxASsyfMLRYwH785KpZWNs+NscTHdFQ7PzWaYZXRhi1lyLjBVfufGp4lnskEBVDd
ZXLb7qgT6PZAGLZubzkvkn55M+atPnTOL6Y5znO57CZ0ylxN9F6N2jsP95mlsqNPsQddYDwGedrd
kJlro9XnJWjS/pFun3zeerja5XQ1yE5/Hxza+D7KVgP02EOcxOWWuz46dImukJC9/ZS4UctAtp9u
ZdXX61Ig0v05tECrhudizWMjUbn8V37SvxIZHfZcjuXZiAJsKYRJE/HXpf2sAtdOex9v0OwcUL2N
94t+2yE6MHJxKP7UokoGd6npeXBDbAqA5ULulyLm53s0lzZNGFrtR/ZXTCMlGVZnUDX5w8Ba6mc7
//9lI09T9ed//o/fZVe0enr4o+J/YXw6/ykV9AaF2+/f5T+LRqzlb/wv1Yj5NxQNph2QpWLbXAAY
yP9dNmJ5gEEXx7fte4HlmAt+9B9gUOdvgRASjqgQOK0xmP+7cERgVPdYegbIJLwfnuh/RzkiXSQo
/6RNwsrNowccUJq2cD2f/+Jfn0IwOPbQCPWRGDTodq4n1nosbdXFIWq1+5jLuak/QlZsBc8g3y2x
og532Izo2c0b7R/h7KTeZ+eH8eIeHparoyxUIb5QqYLjcbtZMJfFbQ4IgRUNdcZRGKMFV3E0xwWs
XU9ywWAMoZHYFLAazFE9nOMR1A8Gk6hPOj2+mzJnRLmH854H/Qv+eI8eCAcI0Wb7KS8dWI+56qmZ
GGl1NRhrlDqNdQv/RAYfpgng9OhOAc1wRx3XnggTxVbaKanGl2zogLLkU9UIhgmCCJTrgG+k/MpM
1Ypd4uPfOrEbL5hROF5BXmGQ+V15m5rdwJ6asJH+4NpJtqsVDMVdoysbpEY2MC/zzcCPt0Hixv7e
XLIjN0pw9+/IgRzSfBs6Q/BZl0A3D3MJLqMEdpg3jJaDYZSJ3gasZYJ8V8QixhmUVbll3mVTzdCC
RGVpDvS8SZKs66Ch7UdROezYT8L1ADibvg2jYleVG1VjbpElMGQexVw+pl7iRAdP0VgO1TLeZ6vb
YDdCexKvB8nkdBv2Hgx7p8uXhQfBhv0MekN4efJBqZ991nwSOcIDy9J7nOGAUyskluFKdVV4iSqj
fIYiZrHwspPmJqadQkQ/ZlwDnQccDgm+14sxeKyqsC4OcsTzd0u/NqfbdMpYQRKMx3hlZYmR8JiE
iIv4wBSLv4/mzxHWI5y1NmOsFqaGtQ16EWOFaUE2z7cF7SnPzzyAjOEBsSUe3Kb2TnbIrX1uaVmo
foMgMb7IN6r930kLGYtxDJ507C6+spcgdTOJQTvnI8lQWhrRiGU/Cd1br/JC6w4QpmecKPa88q2f
8phcNam7+lK7nUsSnYvVfuVEoo22Yx1oIpAjpwOixa46ggylCm1jHjJ7Og8dd8Z9aUvlPWm/pW2s
pZ3EN3ODkRDfnJOA9MNIkYZkCfWJ+wrWtTdWHOvgeacucEzGQ8SECjiGiExqLJN9S5qa72fEYQUt
gNN7gz5JALtNeYglmC6bqPB2QsGBisx0sXwr90LEFCsvcCXzK0OOsD/hXFmAJYOqX40korVmT7Gd
IPYmPBvB6xxI0ljQTSk0JpVQ9h0YCjzls9ZcvM5U8QpxGZsg4ESi3PFVZuSC40BtFkoWUerIIsjw
IdA5rB1uNCcajPl3mkRuBmqWZF/nqVRmJ373YYp4tp6z6cz5eHJC1uZYSZoWXDkeF8g2eZCUHVA3
xFd4zbMqPdsD+7sNcY1piq9VW/WuIm/HPM+4MGCxI7YPd6ISRG+HrmYg0Xc0TJuWTLJ2mZ4DMQOY
IbQ5okQq+6BdkUqsiZirZgxddBG9HpADKT+n4oXcleRUFcEo8QhnoAs1MauzjVd/xYVd95i0jCws
z5gdRr1vRZ4+O8bYvxqChQxeqmy2YCarwOs+GssxfH/rm+M8oAGzc2cbCj+b7t1KWIA6B5Zaq7HA
YoSHBe9ltJZN6bl8PVNrhnmFN6WYM8eqq9JjSvK8ieAtquWOMNII7avhRskBHH0M4D11TVJ9GGXN
M2FtFrwexUa03wdBtAQ4q0L1/oEsQaflBxgN0LXVQBhVUMuofZI2cQWrXrYFOEGJsrlg0DOZ8V1h
dzJ5kG5FljyFLnA2dLT8J28AQNWL6U6puWO9UxRwH2ltm9FkaVQjV0MSPhVpwMSiGF0QB11Cj0u5
7bs7GNZeiaElsu1tWup4elK2CuUqMLKK3PZWDQW7xthlYDoS1UaNVxKJoSvrmDboF+adY6I0KTaW
NYj+FiXGHB3azlL2phwjmVxrQiJwZvpON+y8xrXFyRYptpCNE4QdztmyTT/QV5SfWWLWxsYeRclO
vGSspi+GBG0Jjlk14xKpAjovQtQ86GlJZsImdIzrso9Ok6mwQesEagoZo91M6gLHe31uRFx1qAkY
24HTyOdMf4oYyRx/VM4Jrq9u9tPuy+LSgyXmoWlRJ5BKU/8AGHB6h8RnTPzImVP/Ye4Y9A+gIYri
GhudAZXUGfkQwoU4W5V/UoahBiPbasqheqoB6C2cy/bWnINBvzagR4EWpcJOnhu6Armyhi6H7BcZ
SNDiuqjlqgkGd6xARsapeByIDGHQERkpgbLIykwSDFxTPbEUtKoPzMBuso5Nj1xpgsOr4CYYWsva
tgE0XBDOpJyZT8MAqvMIyVpF98AWWSVXUcIJQ/75bLwMHiIMuM8ufK4eewM5I3aNrSPYxP4ERoXV
aqLV5+QL338L2qD8MgbD7rb/V6rd/5eISSZi2/+z/pma7KvTH81fCtnlr/xD/iz/ZpEwJh3L9Gz2
0ovK+R/y5+Bv3Biej+bE8hzPX5BB/xBAe39j8uZaJipo2/FMaf17HWuJv6HwDRBxmG6A4hdt9H9D
AW0vZer/ltg7Djc/yi83EI4vqRLNf5HY277ssih1AWFnxKm29PU1+3VnFQ3jvhmDQ6GCQ0MiRwLW
uE/AZYT6TJjqwc7PxL3dtSZKgC6FoxzfwWN7ifIGm3d/0xfXgHwv1oUOG3HhJ/c56HA1x6/d0L+j
j+HQK8gZ6xAuhr8qa363Ccwkov2z9Lu9p+ctlpldg8HNKl5ipwMvE20LDzFAnl2R1m5zae3a6I8e
/478IltB/Sn/AzH1T93+lw8EPJPtYTuwbRcMS/AvkvDYawbR2j3N9wQ7KtJedpnZ12Gxuo2VKb5A
JYPsGOyHqTXVzbwsQ02I6+u0a25ZyhCIBWPkkRkOfO6+vIsK/TIycXhPTFAwc+mgAyFMYDLa6BoT
a7yanFbszainATWtO5Irs4N2lAdmoNYPxHCqKBtOMiov0vqW+dQffcu6z5jYniluAWo09gmVJgpj
OzzpdBpvizIWDzaBQNuIovIYutSnzEWSvWZCuSr6go0OuPJNgbH8lPX1tkpQCAeOF20mOyRdhzJt
rVjbnk3NoYjJzXrI3ZjjMTGQlP5EORH36jAzAXtrXZAvL7OxNoBsIudTCHVyo+tq1822vvVGSL7Q
W2AheH29c9mBQwdU+R2Anw8m6f5FuBMVY4ByFU2hBYNw/nJG45d0QwupYfum3oLCYeSG/dS29fGf
3tX/4Ldt8x799fGXjusuc3AefYv8iX+ZJTQRWziqNcBEMQiFMf1F+E5EjcJZXXHqIhLJN1NZj+tG
lO++wHeTJljy0V622VA9BKVtHouSUZI5ABQtCDnNvGfmxs19xFaYkTuLbrR9f/rlH8rYJxGePmgS
TfDoD+C+LZy3K5oK7PLKfcBMauwJFK03jSBlJWLoWuEYAJhHUk8T57sSODQIT1wwkGGJaCjy6b+a
rvwVEsaBgLrfgaTGsbD8z3Ly/DP3KvJr0ZsBQikjUbydg1qwII3aGw7tF1ULgvE42JMZ3l6QFpNF
Hdi/penFt/Vq2JHVwCivQ9NtAG5IK+hD6IijLQ1I82pHLRFggHwRyDxrA0VACOzgOPi/qYXCk6N5
kl1dbf7zX7FA+vKvv2RbSuBjpgwCRj4Eefz1RyrwdtiuVqBKFfshmT62uL/2cVzfuTyG+xkN+9li
wEfK1vKP+VxWPK7j0sKArcoTPztFDFFJSGtPxjiSleok1SoqjGabZE6xExZNMtoST7V3Zjv0pGbQ
H/rECpPccLUNUVLEmIcumkok5XceVFRAzfAVEDXupdc/JOE382yD4jZ7MmeKSqs9sllJtlVJzERj
PrT9yizFM36UXYFQ7JRkz+GEHm9c8stYDJ+qKu729QDlVCuUMlLXFI9Jgz5GvKnZ/zRd77EKUySz
Y0mbloyPUTI867h22W+FT737BU0HkVXzhtR7E3XTBbk650T2BMXghulEjDhzfG7+zAQPo+RjueE5
VF0tjH1SS8CADAUEKxZYNWAPdeHTS1bRDPSj6qNP5YO+aPAebAIelNHsPyPmrEhJEyDazrUZmvRC
yOR9F5ENENtYeNuFtQPhOjTsDxO6wtjHw5FV2/vsoymr3Yo6dizKVYJe736BXybjWx134jNMjHjF
juhT18l3X3ofbhhs2cvHiFTumPDNJxzXLFBkf5c2NfNw8yMkVK8oPYzGAhITEC2BAXqM1zL1L9Ip
5Y0btCBu5PhENjROkKz5VaGdWI3U/USfuDujEsi82k/Hbotj7s8ts3bytRpaOQ/RiYWM2dbxo81I
n3AMdR5mXW86AenWrFrUhpLZak/82qU2F8JUhKJSRmot5j5fZRzaqIT02Z7Nj7aJHotw1idWXvJ+
1mTG9EtHkExXU7HFn10BHYpcGRFd63CY16Mw3pregqdTUoGT7dg24JRsI3+YXJZ0oXmXR1cTi+gu
YNvi14zgc2BWdmum/Jx1dpw6eePjjC/Y3fOnJACwOQcGMDiQB8B1KfJc/ParjWvsO2a9HROmK50T
Et3sGt7ZcRnDdD1CZj0b/GU8jBvmsNfa85CFdAggkzh5Ttrsq4AEsEGWahF+WGOCVjvmSuQ2HUsd
vjkmNCu8jCi8WVJ78ckVw76RBY5pGKM4vemtneyz12iHpolFi5kQdTUrsPTSr711EYRsbpZNWeMg
Z/TULp+QLQbp59QbOy0hR85t8DGmwxUjwRmWVbzLvXcrzRB+tROcDBu4TcG4qfBQO0XkNdfkRsyR
eU1jAUK92HlZU6561BY3znJQOtnvJcMdNUWW8CfAShuwV0Ojpy0pFUSZhQAq0Yt56HHgVzUlXtj5
aneogAkUvxd5dU/2GDEDjg2VBMzINJrZ0WAoknpTdxroF3mA1M4c9COsjIDpNcDnWp9UesitNj5P
Infhd9SocoT9FY8mX66z3voidbck3a0zlbx6hb6nx/NxMsDhActC/Hmk793h2aSPXrfT9EuH0zUl
eR4P0p3v9bfRzFbe09W7E2Yf4wAciXkNb7Xp7ZKGqSMycF1Maqt7qzuQ9RlugG2RcOAYQG7sI6uY
am+StUwLp248KrFdWMXYDQZWEwDYdt6it5KjerfRBKcy/qUEFme6uWMt2+pQzuZzKxLjNm3lvV24
5Nd25tbOp7XtD0g3E4UhrEFq7OUlak0z4LemunsGudY+I82jmnO5DcIwhxtdEbhEpUVuABtVXzYm
kleYHT4mtwIVWe2GBFd2VbsyMvsXggnXbl9Fx7cObPQrAs/oCEOtSeT7ZQ3jY85Ycd8B9YIFhC0s
ThC+OFj0jarA2NzP1HCV2EyLNH00vbOgaxYT5q6SWCR/JFitqFxYJgY+sQEQItI9tuzx1Yi8r5Yx
BLrFdhuQXEv477KjQPVJ32yC8m8aftHzqE+hTIZtaMD2altz4dcfZQGiu9do1ro2+Sbidp865e+s
LnCedS0l5mw+pmN7b6Dj2Wsi5RCVY96ySxNrHiC6IWz3tgjQ9iYEEPKtv+D3fYvgi4I0QE6jTbB5
zDlFGXzOI6ygCO80zKII7XnWAzzLmqds5CUM+AQHOmtPul9NJc6pGV4Sum+m3YAv2EkzB6s90gPi
K1N1SqE5OVbOTI6KJW+M9FdRttYqpX7djoAaN8PIZyrYZuNhXIfgk/JsODqm/W104ykAIdjD/UP9
WW1mM/jw8VSFeXuDOO2TYSBSZkcc+5h/Q3DQKqey13pInR3F6Mbp+ncdb3sFoRPI81WV7cH1on3j
FATVd/IZB/QgeflKu1YUybrftZX8tGX21MsSIdLwLb3mCX/YpXeMjndhuMvcngvBRkDnFRDqhYk0
8AsvGA5vR11c0X1o0kmHRn1rDN2EBZHJ0PBastFizDKmSKMl2U8oGdpDjVqZnmiczOfagws29sZj
1gIeKtz+K8nL5NpjErcxr6M4Rlpnmc8BS/D13JGwNZTfY8bcE1YgF6fbcfYuNkMQYLaLHNCqigUh
Ty6Qm345Bcr9JH9spoP06k+vTlA6xqdCdFTHMmKOnh4Mz30Nv4N5IuyxJdZi9vEnBmbxbRr6OJXQ
PVv+1a2LLAJu5mXMKmPtC3yHXplsEY+26H955mSsHpYZPPkXO9dzqcvcaM14qNyGQItolHZ9o52N
TPVNoH7LIHsfmQpu8wBFgTZtcjd+mAMJqbtD9e0WyQdtONBCP1w7mHVEBUFgQcJxHCAChx3V+AmY
Wb4Fb/pdTsw6g20LswwFBoAMd3j35/J12YmmOZo+ewpvPDN6rTXRVtFrwAxlzUUIPA9tBx5/KggY
2bIkYcHpuYEF1wCGetx6xKtj1E02yu1eY2t68WqC3VQ8YWxoT5bNSGxZ7N5bXXwyMZRuLJOr02a3
ubYb91fr8//83tA7M56fUFJshKITMGeFD4BlAILmcyumaKvrk2HeMtCEEkdR5RWcl7Boiao2GIEx
K16XSX/kGnpw3flPQgLvDojAYTBQEtr6PIoeN16bJWvdCXdLc/thxBiKSHt6qlMSTFSjjo0Trq0O
+UelzWdzMCau3O41kjPHl2UhbPYEyKLXDoOTUHW3R5nPvB5lxDSNPOrlg2+iRiy6G3fhxMBmJsU0
QI9LU3XEnnpI4+kz8Jz7oCb+p8uYoDnCuxHN/DgFbOZFAZIBnDrSCNLre4+jRfvcKrVBQCa/sNEv
7txSfDOIO1psFbdDrsmq0r+lr/1D0qLhKseRsWbyUIQQwbp0XsXzkuYHNVOY7T7CxmRpb21bk4TX
CfrR8nO1dQo0DXb8NOfGxp3FQ5M492XbyH3CimSoOkQHlkgOOSAoYnZv6jjOqOi8F5eMPl66tA+J
c2A1zWWx9EHFVhnWWRYRfUcdUoq1v3xiNecGhHBfEccpY/mZCzZWGgDrukzB6eCqRimQxHO/c3pU
PpPpfjhmwdDbsw9sPjCbw+Pb4HwJB+OSG/2rOfCq+yO2EpB1jxhozyEM3SjWhKTWJ8hYz8RWfdEu
PZNTxnKljbdoa1bVvtb5axpF1J/ESyAiXbUel52oxT0LvpuBTEFuHli2lkyLjb3M8LuxvTX88VNU
/OA509tVHus/aw29bDXH3q8Yxm5m7fyq/tOThlQkLvchIA9++SlZMY2+dxixZq71a46Sk4X9itH0
WzdjGBFuTfcPs9Oq31I7/cZqoBE1NJeWuiluuPzaMP4TBtVLRtvH2z6QJxp95SqjK662hlyEp5l/
k+CRLqK3ImlOzEBtPpN8l7bt71TjqTLy2wk53yrQAD1U16GStGecKQe0FjhOglisnN7/kN50SQqG
9Xl7Zcb1CDpHZRKybDc9opZhg3Sb2/Evr5O/5qBbSLFfbmShXwrfYp8OJzN2uW/AymIZ0dgfmVf8
Icx7ldf6bmLiss1NijZWzYQKOyP0f5y4vXIQXzXJvgmtelVnztWvbHM9eQCkI0iIswOMD9j/eSJ2
mpgSGHwWq6B1mp8aXwlohdGNyfZsJWt9n+cQYKhVVgz3PzFa6H3mv1CteWsVKRJ6FKQ2mD9rvNaf
Y1purRTL2IiRpOdWXhutuJ1i7gd02minOU8GWuC1Tw08s6bGgcjzbbVrGFyXOGJW3kb8+vuC3UeC
Ki5ksGNjqWKvQLq9JMZrrLxmw47tm/bvo2hzsFW0f7WFbz4NvFty4HaMKqN1PqX3qYGUDU0dxWWy
az2aqiGvnktjPEpBlSnE9OTkhrup0+G79MaXLo9e6bsv7KK52i3zAR7mqnVFCbs4fvLT8nGUDjxo
rM2lHE7JgnOeiWQB8wsG22GP0Oh6oaVa+zSj5q/rcUL2XMOx1BOCK4U3wf3MY4zE8Lre6im9Bqro
t5ueQLRlg4nfPdokpFgUJqzD5UPvPY3KG/Zvn95Vou02js/ahfy+33CPXwhN61Zzww9GZ4azzj8n
HimASnB4Wm52Kl3MuCJ7GcuFL2Q4t8JtV2a8eC6i+JonmNys3F5i3Y5+az9GPhnjAF/OJcCKVV7x
FsC6fV4UBlLJW5RjDDbEaWI0R5Mn+Sny5Gl23XuiVO5CYTybBJoSbDnRjic4GQiuafrirgK7wK7w
pSyjh3zGSVPa1hZPw6Gpk+OSrMkQ+xOwDarj+QGzxJ2y8yNBQLR4IZildth1weivFP5AUd+01mM6
kUkpQ+uzTOwD2Syg9yDO4feMM6RNxRXsAYf9WG2nNL0Wjx6ArdkaGH3a2E7K8bR8vZ7HaGbPOxTq
U0fxoVLOdlQGUFSaPBjd35CAiw1JI8weW8gcws0OQ1Vb67r4arTkjKk0uUbA5AOa6dzH6Ruj1cNf
0Yb5sYctc+KkvRAf+Emyd7zmWnosHQuhqptfUaO9dDWpY5aogTW7j8JzPi0bWA9b2RlbW9CGxpq9
/Tdc2203d8kqHsvfSRq9i2F+SoaxPMBi3cBvxgbvgY8L8Q8L7Ob5LXELz8Mkb7P8o5Uj5kvwhLWK
9r7vb2BRQD4sV6Se5VQ09ivRruT4PQN2GhbS1HXuWPeKBWAAYxTvwNC0l9F3T+mguIJ9FFrmn1JU
31Hn0cl0w4UJ9jsXfrKC0+/x3i5chJDcG6Pdu2yaCOfjj5O+vwg7RgPLMxNhEVhFaQjaPkUniges
TYZrkotHScgkDjYwjcLZsRn8dONSraNSXCCADevaa67TzGh1omXxsZXGhfwsi+o0NPik7P7FEuI3
rmeO/SI9xa8/Xxow9SmbKojdcjoFyfCeaiTmEfXA+NkvnNeS1SrB7PelhQgm7Cb405KpFDVul/Vv
7DhP04R8d26bQ9LADpB9ti6RUI9LHAHqz5XCpDtodBIdMHdTeX98k38ll+k18rtmE01EMvnijRid
d936n7L393ZjcWgiIpuGb+blMVkuWc2ABP8u68rN0MrbCcnNOs8KEu8XF4QX9NfgfSrjbp0K0K2F
ZuxdlC5TUUnSEIFBYeGzh3Wa99EroRpRGFTTRWJB4SJjs2lFZACaBAdr62pvM4LutiEKrR4XMtOv
ydu5jbWbYj48rUCwOyq6CWVJo+cyqQGvj34CZHdD5Mwsx52OYzbRvr0LpuI4+XLHltJHzXjuS0tR
c0y3fouHLTEnUCEwlPGiVsp61XF1ccPxw67aYANZ4DmT+aVejFZFSYiTZe11Z6IhCu4KCqMmnchV
HX6ZpnQPtileipHKy/KMHUAY81CTi0ifYdNoBMAUPTZO0o4BVvAEEx6fb7sM2mrKDnXXzjbUL9u6
p3+Tp1kXSJbJs0cHZV87CKUbfyYh3ivZPDgdu9DMotWYvUeOQ7nTquwIELDuU2v68Fvfv8SYjB/y
xfE3fldZED3mmGN4Ke8zfObbIgTo0jRRdAA4zlBntJLX0rYhthdY5jsyFS+gz6d1SGTOhklNd5Bd
kBFmJ5ceK6b3zDrjiwAJXpUyYhpnMjcHboZDQS2IB/pxCn7qkFrWT7VZ46ZpI3Nf+HX9VJUFUVlw
TL0RRisCFeODexdAbJ58KW4fq7PxLWWeOnuAKDkhbzSJr5csDqaHnDzbS+8nj/4mzNg25Y4TbEe2
jIxN8BslixHXQw2twnH4k079PhQJLgz0U2TntNNhUFZymnS3RdhTfQY06UwYWvOBCYO/GznLzugO
AsBHeM3sbIie8Z5AnJhjeZHosrbRXZ2wvRmsAVJgSRxA3Vv/xt6Z9caNbNn6v/TzZYERHAO4/ZLz
oNRsW/ILYVs25yE4k7++P6rOvVWSz7Fx+q2BBgqqKnjITCYZsWPvtb41HXLV6YOVJsZdZtgOzDTp
vgTsN8b05+8UtTPcivk+BMh4pE8F8z4wuo+xb96wtOTfTLCdCNuCkwtz8IBGHea+Lu/TyMywDA0s
59oF4jgV1ZWdOurU0Cun1ZJdxPLj9b8iXZOKpj2XIx+ju7C6HnyTxitBlPO1LTokE5Y3I7q/t8ou
v07zIbt5/eHZfc6RvDuruskPwCo6VF+DuK/auT43TfIjDkt5n1rGcxc6xVU/osr256Q51jjNH3LW
x4uIxMPr/73+mJzoRvXhDwvR3nbmSvKcwA+ms8CwzTSJPQqXH031UIc+qpXBbx6LCdwowp2dI4z5
iPYqXTFCDO6ybkKPli63Np8lcJzygR4k4ypzoevkMrn4U4mptFDhFpPmvOpakDKAuhrsdhN/ZEhm
YAd2zdOTpPKmTokDNiYf22/s96c0vHdB6MqHukiH6xw9/1anFvHQSG+Y+814YgYPAp8db0Il81vD
54Q0m8Y9QgziA3KpdllZZk9e4r7EdTTtbIOKEyRGfG50Y2yxfcTB3Nxro7bOXi0/M3tZM7sQF/ZG
88annW2ZzXzdR+OMmn9MDiRz9+vZs0osnK26CmJiSRBgrb208s8IotQxVQ7lFfgWOlINe5mOroG2
eH6rr6aG9muFNqkoAQX5JQ1qHux7Ix5xLfn51G4BkjBHYMlsjTY4teDDhTc0+6xkbSYC4Vhii7nl
3gw2GWBnW0TpSUWdf+3MB1WaT5Ufuic3XMIvPWVyM0VkV7islxyr/UOtJwThU3hmpu/vR6d6hKFh
faDqIB2wWYyVBhFuIVibzJPGde9M5wTw5WEYAnlIpMPNYvqHGVQmjjjERaRk0yOJ4p1XRtG+nxcm
cTiW11gefkR8YzApvH5P85QSLyHfE5bulQm8/zym+XGwWlrzGt8agNzrrDDyDVkl9janTq50Ku6h
Q7w+cnocu4uuJxZTWCkbl53yxCp1NJK82MaMMVZWnt1T/ut9pLv57EW63cRDAkejiMZLpvR+wp9x
KH1bncJipA82EOZpSLgJwBXZt8z8HNbdyW9l8Ewz66RizqSVMXjbqfCMTdAQZkrfpr9WZfvRryPj
sRnq71zr8jwP5cfWdZ2jPc7ercVOcrR8dv1qJLAjML+qrHueF9vRCGVkg1dvWjNRME5N3TCG8+mB
gxoJroLlh0zRy0UcZ7rJxmAJKOkwxUl69/ojdfJvePu82SxOkYUACqKjdy24gctK1WDCkm042jjz
Upd9a3TA/K9tPQIrD/3nfJhR/HkfklFJJvzGTVLTphWxd+UEg3XVJLLDp+NHxOMyJemtxX/WVOI2
MpObfKyveSpY1IfSv0hFcnCVY91EFmtdjfRc5sqGchVb3S13h6Le03TwbJcTfTKnNw2WqKHPB6QA
wj7HQHFOVa3WA2l5O2dsr4ycqaspDOj/9nQXT/Rz7WuwVuD4b1y7KZDEoRTluFauR3RUwE+Ck6ox
D3P+2rtCkJg81+z+VJoBUs+tHhYfvKxAVZlLvGOAPN9oxY9O6G8VTaOdbUFD5iTt4iCyHyQxtHUu
703dg4MQmtge4KqBvEGzFm2MIIG5VhGwnUYwjo4McN29KpMKlqUPyHOsrNPCD+8yJqCQhyOIXWQi
2LHc6UbF93A/ARKTNONa4sparA9An9F8MlPg9GDVOMsrRCWwlgdDdyer5CFS4xF4AXF6tcNK1WCp
H7IQFrC45bkjnzfsJHxXK7tUTfy5pF+xR2Qt92XSAKbNCaoHjLBJhvZeBOldN2enE7JRIq8T8TGb
IECwU5M24T2gUL+p8eyQb9gCM6HITiAcjLkuNrKlmWQzgOL1wbPoS49gbeDZHHJsuW1XnXKj24Ml
OlnusJBvGCNDC76bCwz4ldomjZdT6nqrpjfPg9m1VLgN0Rcl5zc8iCvtfM8kzerIT08yzK4kao0r
DsofXQNUaV32tN2kC75oxhqFx7u6H4GXZyN5lnWkvjd18mgnoSLxE8VoR4D4ygvSaZd1Y30IG389
DG2/n6Ub3euMVnEStulVjtVqQ4T8obeH+qqpzG7XWJAQbHABbje6W7ej+6kh0ImsJeLYyOUq6+38
0xB1RDz5ZD7CQnJuktC8zqvU/j5WE5EAGlxaGjwWZJCeExAgRILQNannprnYdgiO2t93lMNM84AU
zoAhQs/HNCfScyiKHxX+6VVcuaSN6gHAQV995+N+mlNhf4TAf19xp6yoD+aLYwe0TukbiYrkJiFN
HOZg6+AQDyOt6PlCm1VnhcV6MmYhuRCNfYixYR3VkNIz0O1wh+F12wrN+GyEIjIYxlWQT/PF9RAA
+9PJrnMidVnKOJLC7Ofb3zaKUKgZ/wrKxAEjYXNv4U9amX7fbRgqQEVPvHADUQdG20hsu0q/p9C6
KaXJbeBxPuYyBN2BQHs7jcF5itjX+pyDSp/09skL1DHjmEG/zbhz837ne8hNdD+QoZIEm66b9Cao
XJoFlvrgj8MNot59XXvdQY0BOHBJSepBUgrbSd+UmOPWBocLAXNnb6Hb3Zo94ezgLciKmehVi059
qSKyuKRFOWUB4Q6IfOd4JlYYhF8EA12H7uYhrea98vJvrlns6mw8msjufbf5sjUSgt5DHhIgwiw2
3TwePMmRuqnYggYD/X7EKkxfMMx3uE2pLKpqsRWM4bmf/HEdUl/xEMXrRoQ+YN0mufNqn4W3p0Cy
x+I+nliZ6qhvD7RCeQTNjYT/aavhk2xL2rx2LPZzZF2wAQJdMMvngb70ISG9chNXYcHFuHPJCr+q
lOGv/apG6j3Hzs6iEdAyDNECVtO4WJJKlFNusJ+Jmjl1NhaAoQsvHchi7BLbiniEvejVIrdV23qe
c3I6FuN4SK87rAicMOsfRFEUB1rYn6Unm3NkoltAP0BlX+sHF6npiqwFdutth1LuY+o0R4d6ZhWF
9PSHioNxSDuSDRtXgzl86LL2OveI1faISEtzsWNFru5JmynXRcfAztedvM/NaddnMtrHI2yvolFP
Rp9OkAWSox2l5lVDz+S41MHDi1DlSacL8gESRTUVO67O2SiLYFPntBpsu8OiStzvGCU3KOpLIhLK
5tqaYfmiup2vCXbYeFGBMsgv3JMXlwfEv5q/7YDI9dto03A1zRubRrHfV1wcuHp0eYsT9uSWeCv/
R69j5gUYurQyOOyEt4yYlqwnkoEl63gpux6juj+t+mWia9rhKcrHjz/abMl1J9lhYxPsQXtA4emo
+G1CMUKWKcsQzsT0uSQwmLlJV7YB2wzTpXmCphdNBrOuidjyEoL/2rPn7uBwWFyXTgSeK4vvmpIZ
Z1N12aZ0Rr2uW6fgMXY+Jzp+dmLkB7QOgyvLKz4a4As4mLOZoMcpG86f0IKOGJ7inZkbu6CZiawZ
vB+1jBnEm871AEy0o1kQ0Pluw++sQ/2RCtTb2F7Qbrz41vRpW/c0I6yg+BA2oOcset7YiOkNCv1I
Z51WucxfGgqapEXAOEzkGgXm0oGmd9VauF69RB0CGhVbD2fuqoSpRBFS3UcB5PKaQPN4cbYof+nx
hUwPzKg8+iz/OIEFdX/ibqOQOO/U7pkTl0gwPkwRT66vdm1pbMTI2GoIHpHFc9hGQdDzRG+W+W+q
ZbvR2cbps3CjSxR4yfg5Ty9WXD/jgpGryOotSC8wccqOwFlrX6fBZ3qYn2KzrVD5PAjAJ0g5HLL/
qm5FdeA96KzWjD+BelMUiLEbTkHePY6jhTxk1M/E9zD9Dsjq65BFLpj1Q032+X7s1ACqbYDynkQH
S9F1DTk+ZdhbPwRtu6Gr4p/xlfQ7rLsvPppKmnlteeD6PeFUYUcbH8klIzA9D2z24Rh+EbbuKC4J
QEAaQQM5P8d9jvGWCAfkEaTAjIBGKOpA9HNovaorblJHDNPFJVT7YS6GOzd4NoiCu5QtZlYisXSP
MisXzTbAdpmZ+sgNxmQkUFhXl06UwS5Whi+jHz4YpCYeYyhdsgtIvgBjF3nZs90zQhM24n8zevGL
Q0uEIbTGm95+UWZ+B8MV/hv4Jk3Yb2amjCq1s4XGeTcBCmNUyKgtiTzyOdQVFGOxbiamOrY53pJ4
fMtsM9kWGWJQM6yORQPZqO/t23j5QrICwzzWlYKzqnjunAbvrGc/p5DStnPCEIRi8IfphDib1BH3
D8VTQzZo1YFbRUKLy0sReMCusXHBPp9RlYUd4jbWT58JqmWtoiVBk1KeEQfGJ5adU+/MiAHoSURG
eG+ZIxKUtAiwI5/xt93GVQIoywOqFCbL+E5CoqXDxAYPxe/MDXJMrG48RiQem9o39nQU57g5NrDb
Vk7t6et1ONWMbNz+XtHOpNMO5dSP2K9wwNChmFieuq9Zg4wzblBk6OSZKQaRnW77AbktXf5cH725
e9K5/UjsLUHI1jfQq3fkIadbRmsXRJrfYyug5kk5j9L1Y4YldpkGGFo4xbWl7jPwqKxE5lPpokBK
rAlhYEtQC7HaASU4LX3T2lUI3JDkLGlp1w1GeOoE++gWVMTRLE/4Wu7d2d4N1fRE9glGP+9pKsNv
JKpjsCjFD1pIn4dOyK1H5MJZEVIz3TmlK5/IR0g2AxmbKK+kuRKwl3C1NSfdOOGav7LZmWnHzLKo
rtOUeSjpWrs0SuiLWNivOT5fCXsmVhJrYNaZdLsJxarSBtheYt5oz+Ah8Ue65ynRevipEWlU+Ytf
mequWdR5PI7omWkGIdEM9qZlfOtMynPXU8ZOYizf0MNF7CzEizdIeJcuXQ2bOJSgBLc1UmhtpGaz
SEwoPC1oxQsU6Ju+DpzjFHdUt0CPPIXUWQjRLhxPGugEGl7CjpZXpO5Y/q3DKw7DUaT+ZTWdUANd
qWWjpotNg2vU4KNux+SmqtvvpdDPqSWuU6K+L+Zob03wLbdGY38TExEdrV9zsH4m7Gt8ZIIecL7a
+0WsNjOuxk1lAib3GzFuFYPJUzGY1oYt/oEjTnzbFfKpcYfhaPUaNVCcejezSu9rkgNusvjUMRjD
X+ISEhsQwdCauPvrqv0K8nbelwP5Ip4pripZzZjmQC8qtEiz2eptZ/t6U4j8lLTW1zhiRhYatQ2T
juZJ35VnoFsEI0zqCRPWvEOC/RDLUO5moAY7RrmD758qTryO30+fUHORYV/uf638FT95G2xLEN6L
6Nd0lDTNd+JutxzdjJKKOqwkB4+gQ2iz4TEY/HmbooXM1QSZD5QcjntGL91o7od0BNDLITNMUn8r
E3amSU1PdPvFlWAQqswO6pNG8P36Vv/XJP4bk7hcYpX/tbnm4fv0LfqeZd/f2Gte/9Cf9hrH/QPe
vcmgwpeu62KX+X/uGptf4TyB182xPR+0P7/yD3ONYf3hCX4NPpsnyXm2/b9c4oYw/yCRwFPKwUeu
EIz/W8nki1nkLzOJLxmomZwIJdYa8its652ZBA03OixTsqm47RI/ZH91HBo+cMeOotLYS/Ef/EbA
v3zkn17Tpq1h29ID3KxwFf1dwB/UgkNuz35e+1/slsBdk2N5Sq6SQLlzC3vrYubgiqxsAvVjIeog
IYidl2e7bcqXuZbWRplDjL0uuP7bl0dtO4Vl8fegguV5e3s1OBR6DkoeUtq5HO+ex4lea9DQ5Vl1
IalHcc4yZTj+x2lZEn79Sm9NDMt1X16DuavrmI7FCvX2GnhaR13Lw74WiYtfqSh/0GTVh0AC+H2c
G3Eea3a7X7/m29VmeU0FNQTvkDB9kik86+1rlmNKcyyyQsD91ny0kyMhmMYjs1fGmV4wkN69U1Wz
bQxb/sbiIH7+uAodJsQEl6/cReL09qVrMZtdHCteGi8ONb9brypgF/SZ2DZbXDNhGH4ucYE+hKPa
WjSkjkmj70OFwwVGDJPiDEXYKIwjnqeObt74UMyQ8n59gcRbs83rFcLmZnNgUIR7/JS20em2whhE
Y67Kc4ZXcXSmpuZEmaAusPCXsB3a1zlWF03or4Wlgykm29uv34X6+S4kUs/hvnAsn6f//fdUBEWX
ZAPysREbWxTRZTadSu1Dd62UJUDpQSDD5f8Vmw2yaopkxxk4GSlmd2ZZ3XczfX5urk3KsfBkjc5R
siceUzqvkQv5cFb3nPPA6tgx2fELPS0YT67Oq8faReYh1WDvOjN5EJ5f7HGLvDSFXd+ZLmKjEtDo
MdTVcKQMvzVSNznKsf3iWkuDJtZH6flImxFLUDOhBkb7AG3B2RVD+t2urHzrd4Zz9AAFxwHYFqQl
IN4xPkDMALIdOS8+K46eONtbPeBZI6iyrYOKgsMQYCtbPCUWkhcXok8NPAbWKIw6FA26TtGdcSxr
BHDtzA/DQ2lEj8zkLQ7CNJpGecbIoylDzB+vGD02ZKrktt0NMZLhQJ4dRCqHwXUY/rIiYjGUXykT
qesa0ijRajnHudUkhIV8mIa8elp+4T6CSLYqyTQr5278zbPqvGXIvN6Ki7kPGaGrOEe47xaI0QEt
U7vcihHx53vLoXFnS5LZKvUkINqRA0AUxTjjH0+S6jBZxabx4nWazoSR98VjlzCF4wjIPEqh+yBv
ygzzh0Q5wDkBGpD0anM7KLHxAqZaVg19YYOqpr+2Ckb5lQGBrJNpeiryahcKvnrXYfTjB8guOqrj
nvvlRtJXQqRxL5Sc8JeLeCsiskHSqBmQljufKhx169SO7lKqE5zC1ostEWAqPyeMo4ezrq3Dbx6d
n9ZvtaBO6JhbzPbJK3u7zDhBia4sM1DnuqPeivo5Bni08TgZbV9xcSFOsSDd0ZSs/6yP/qUrU/yz
h9Y3Bc8r27IPIfztSyOiD3uis6O1U1fdKQlQLy7nuU6RsAOWEuHtaH5qcXTf6CDaadxeJ/iWNwiH
jK2fAHhggvgYkzX1m9Xkn6y8y23ksfSyrXnEEb3ZbGFc0Rru4TtlyHbzB+057jGsGFtIWUzHaT4X
8d2vv4SfS4qlKBEm1rzlUiym4b9v78LjZGAEZrxe9LN6ancUAUzeAF4HGqi4YTfB6dev6L6/+CDG
JGNJE5ecYEt9/5LjUDMkRc+L97GlvebkchfLu2rMnCeYfYDMPWw9c2+dHWwFHADnl9HR7kkb83Qh
Mqai/3KYW+YnyUdpNCP2sczdJG4KhFSV1Wawe7XFhxN7pOB6KqXVHNf1TmpzXNMWWJVEkZ97FKMt
x8d9EzKO8j3jmt3V3gE3HAGizitNd/tShigO6euU+6Rsuks0pPbWJmGXR5VxeGhY+Dgd5PUpJ/pz
g1SsW3ijvp0+RFGcOoxKMUX1UPs2hRszpWOU5Q3IQtsBD4AbeHRprPps0N+0QLPdhG5tbuvRVVsc
FN3WBO09xOV4o3v7d0eZ9/eZBDOkKGct20HkZsp3O7yJ1rqypomzvj9BWLP0uOvp6SEFNNSuZ00J
Y1Efo2l6THN8p2RcRFtnPL4+llVuNAfPQcDYRNkD3NpmQ9obE+4g2P76Tnmt4P5e4fE2PRudgslA
l0pPvntMsyaGoMgisorRB+8mkTR3HdO4lT9kw96BWbMxfM5jYUhUwDIBscPBRlQGL9UlZXcTOf1x
gtvy1ZsgW6BpEjVp2CofzoRTV6cwkZfiFdEeae+Kap+5Q+1MtNjc4+xOwTl2lmY0GBZGNTe1pCvk
u9ZtPQbTTltFg2/QuJmgGzdFhHSbDOViPKJHrhFgOMBwTVdzoJ4uqTnP8LUhDmfY1n6zYrw7lfr0
FrDb02bwlI2wkIX07QMch67TB5xZFgdBuOns/nMwzi++0cn94IiC+yweTj2w5DJybHxjeOjduS32
dsRe7jie3hah90GFPpDD3iO6ASXvxiDxA9SsZf+uZvvp2ReOqfBhgdry7eU89fbdZgt5qmFqT28Z
rV/GXC2Z4i9UAd1lIgVzRa6AWut2Rp7ldF/rhsI+hWaD2MQngEaiF/dj95vhh+I37+z9MUdCBYNd
oJhGOi7FyLt1sLHmdvSXLr811dsBHAxAcczaGN03zEp+d6p6v+our+abHCXptDEAfV8vDLyBCEcH
GsEOcJRpVkzblblPouTbNCTXbmMXv3vkf35JXozDC5BqHqSfXMuUv7lNiABbngymS+mhKWG0acQz
OQeU9A0Sog1e1B3jZ8mEY8JhxkD25GDoOTjxOoANdB1PKJBjD7GRnZK0/OunXb4/8SzoCKVetwTS
AdiS3t4bYejNUBxIPgqHWF3zO1+aEqQ4uAnnNH3ssL2yCiBrn/vbxsvotdKaZQIPVKBGZ3GXDxxA
I04fDHyy58z8Si0+sTZg2CRURO7y5cwcjY53ckfEok5rVdu4cU/z4DZ0Ring27jdmTCEf/25XuuY
N6uY8H26CbjROMhRHi633rcv93ERNv/5H+L/pJ6ZtulMBEhMCs4G0XTwEGX1h2yazbWMeEQDlTUb
Sy0o/r5mMhG41SEbNoxLlhsf6/6v39BPtzrLqukg3OBUTybi+yLDjJ3Sr7Fn4girr4DCjVCHbeqa
uXJ3JA1c/frVfv5apeXYrk3dwGIueNG3H597ekh1nlfrweJ0ZoboB3RnYY4QM8szvXZuJu8wxpxa
iiH+UI01XPFAX4qyxDreeOamSqty0w4zc3PG0VVToh2j/71ykY2dAi/AQV9CgHZBzBp5EW/91tDH
0F+KcL//GMVIqqwwOccpPPlff7ifHiq5FJA453xggDA+3m1QaVoXZh+TiGpq8vfsHsZzQ4hNlbvs
THBM2+XU9OuXfF3Q39xO0rFJHHGpnClceQNvr2dut1mlAovpc2XVRy+vcsyJwllngn60YWd4+z1C
kjMsNzykpNFOTn1VpXCOCZvmaAFcc2MFzJubue0PxnDuvL7Zj5h9YQKkWw3SAz3vaOyMQN5GBbCC
EYV6gOwLWH4NLa/AWFegCbFnWN0QqUbWBfLhqv4K0MnXfqqre9qg1yOumlK52XeOIiS6thdMqqA5
wp7DbBmRs5eyrlsmaUxOIdITB1H0gmVxFGWAolU1OfkxJBm0JFWvULRGl8m07uLQqfdx6eXH3Cnw
2cH8Y4j2FDFI3MQT0YMNQL87YFI5iKcwWwWM2M9eZ45b7To1+oDSuSot5OlhS4QCzbQDX2C0K9JA
Asr29YceTUap9gENp6tBxh/CSamDNYsMlGAWbyakDZeEVOmwFhETSBhNv/56l2jTN10tibSfA4AL
O451Aynz26/X49RRCa8lcjNCE5N4gQ/9osYV4/f1Ja+r2z6XRygjJMoY/j5kUHNjOnKTyNs5ao2D
rGjoT7XMrlFkeXGOhGac7wlWhtfKc1AW7X3RGNmhZVC787EPW8QgItpdpgdlwBRriaWQdnWGLthS
qeZEupXpqWkOQpBflQTBsC+MyFo3fddvjIJFK2g0gVqJtbX9r1Jb5U1MlaOhZJ/kwPR7tjRY/m6+
z23UFtr81jhZcvYDI75FB4KJaX4aFdbn1+v4b7XA/ydhodgM/3XjeoUNcPhSfHlDheJP/Nm1loCf
XAgrVIG0CekKswr9yYQSCu4p95LP5kMnjx7VX11rsKcUBFLS2iQX16GH9f+ZUIZ0/1imHBYTVGnR
GWMN+jegUGwqb+9pwQ1NvUfuMuQqmurOu529MTj2JMyxVymDuHRtdMPMrp14VQ1QtLcI+Mon7ZJJ
rujE+rd929s4HxDAC8RB9ZBhOO/M9Nqy/FEcnQ7vwqZMoOadbRelDsBBIIpr3ZUi/eAXCFrPFRO0
/oDNuJbnAjrLjynr6+iTGJd0+chrH80mYyaaEOrCqS0uG7EG0Nk/qqpzvEve+EhpfGERKQeSeo4P
dPlyvR5YVsYzyYRIFCSq3XrH/mJDeO4HumjJkCMYU23kNVjY4vJu4povaqXSKzDfh/OIQiFg3exA
c6dbV6b5uDNJEywhvej+pZdd/q1j9vtUm5wyVyIdcHfEJfrrJ8unz3ZDjBFb31y3uPwqx57EHiZE
+mIMzuRekjlHDYCckNhG4acR9q+oQJkxU0zNW0OPmUcwTTjm2HnT5EHGjsHJTzKg2/uQryW2uQRT
GFfax/DQjMOnkkX4ypEpsrICK4pauY2id5hWFXg9vGrFs+pj7a/8xEiQJVZcRjIVprj67BMvkX1B
EdBkV4NDkMAXlOcZs1rCMorvjq7cYVxbfqcFccCpp6ePqRqmTK/VnEzZY8ERuj+OURaiXRkCKyA5
QdnVtLM6LAGUaPjZbis8z+I5tyNPPg9iVM5KF2TF0L50BBGJM4aeA7V04d0EhlUnwPXmom0/koNa
fjOh5PJVdS5+hazgnlt7jo4+xgIPWjBqioy5GuH32GAH27Xj1UO3obk98G2WHFcvKeRFOKoMRbHR
uuHDoOyuWPmRF34KG9t9MYgt+j6HWiQHvog43/KBy+yGtDcS0V3QkwC46SVeSzsFIz7kQ4l0zS7i
ce3LZBpWNZJ2+nq2Vz1i6qcT4Y5C8gG9xcbCbLclyCQTNr15KBL+DiCfejTDnunoqEWPFrYAcrVS
yiinT0Tnoq9aj4YL1kJje6OVWNAIWg/JONXIXNlY9gH1QH7qwFr5H+O6D1A1IS7Jz4Ss4HY1add8
s5reiU5lSEP9Q0btNh7zWnfFeczD6Xs30N4LMGCPBT79KTTS4FDkQ139SMIqRghgW0CmJMjI5mil
VV5uCsqSD0TIEDRXjrb+Ykxl8yysGa8RkauQVCnQAU+8TI6oSBeZxia5Mpq+hnXrNWV3mNCINud8
wE2CfrXLzHVVdwR+wponiGKfKhFYe9QStgM0M2z7m6KjFfBAGkKXHfSMqvnc9E1VHrDuezVPWzNZ
ZKAEQWVto9zx52Ongqj/zMbW5UfTqhbhLKlhHOJpBr0oHNbZt9zBc3/LydzEUObVRQ4woQ11fQ6m
vk9OBX/b/GzUuRHgXYwnwCA97KMEQ5SdDkdZxJb/bOIxjgTkoQiZ+coOEYvf5SLHwTw5cXxnk/Db
HebcrT5XgzMwHw8L4CvIfQe50WaP+JznPj8EUxoT5jFxroYngezaz46ZnDA1TuVoSRRRfegSnpPo
Yqv8YkCq3cQBLfeArB7WrqGqtmkQmeWDNqnJkELV/YPCQ2bc9imhByuvBZpEkGycNzs3MAuFr8e3
P7mNG/m7CVNegNJclsZV3UU2snASX6YtsdB0lZVZsvPbi6TtkPl4lS70K+psa8wl6ZNEDgCQ7RTU
kC9NO1XBcHK8stfBN4+wkQT9gCWLFLvCOFeGPz04Qz/hFxVqmtvZWOPe7lxAB91Uw7cr7e5DEWdG
fVW3iId3cVgEfAJR108UHHONkQ/V6FY0JdLGGZov0HoieYhCIpeSD8nkCtqMkeImyKVv3GeYUh5w
GmFRLKIJ3GmIeTlaZ5MFQHUQbpVfIig8WIZnb3zuc92jDDfMuMUIUDufTE5Wj6YdVshsAq9aZ/AM
1EkIeLYbaRMYTcqi0XMo9HPUi4FOUV7YmSGDtU5ZWg98j7ZHS9aJCR1vSBQjpyZ0Z2/bDbSPsXNP
Q7Hn8GNGl2HOCDFwtR7S/0Yp9Vjm/PN/l/LrW1lNdRxG7WtJ8Nf//Q+qtlzaTv+62jrW37Mvxcvf
i63lD/yDwOn+YYJlBhju2R59FHuZnv6DwMmwnwJHMbjlvK9sa6nd/yEScJw/UBU4LvYK01vAnfwp
lqk2+s//cMQf/FYO4rThbcaZlG//RrH1rtbipM2ar1ApLK8hUCO8a+2qPPClasgOLXyjeGDodTtG
c7afx7Q70MhyzniZSIWGKbvGbAwtCFXPtanU9zDPnB0HydMA+nUfGh1dYISwa0Sj1orZ7rCP6980
pdRS+P11ll3eLBWrK0Hy88nVT81LRKNmweATuNyY3uCarLfgg1mZfOfcQyNCJZlOGB7G2wEs8uo1
a4sl3lAqux0DXT33RKJ4YNgJ+vr8+rkA70p0rGa5MYQ8MFu9Dasm2pf82+kA8hBSyqRSIPEfoc7A
fHERW0sQI/oAcds5M63aaiMXm3DgFNi5Bz/BuQL/+UZZ7DE4kqsdC8mPRvZ0wiQcITBJIOLkgKbQ
D8yDTyI4W2v+3ZVGeqzdATvnosrQ7oV0SnQatCXOJOJgJxH1p5DT9lqgAL8oJdW9UxvqMJvpsG5a
+VmlE06ryLp7zc0J+Uty7ZXXOsA5F6q9gt6zaqbBvXJGItT/jCcrUuLSvWk3db7FWK9yyGJ3nDMD
wIusSSMNYngQBuxsNJr2mkylORgPRmp7H5up+GyOKa1i5WyJKfJQXiOkNMBW/e1h+ieyDWn9/KX7
NrRZVDSM/n6a29dj5BmwsfRa9Ljoql4Nq04v8ZJx2Jxff8hqas5taZ4C7Vbnru9uBkaBrN1qQSK7
Cf526OB0I57MKHTOLR8ln3VEy32+icdJXs0ZlCzPC66cZPxNm/KdOuL1nl2mlYpGqkAf8b7no/0o
SmeJKTEWVnMss2K+9pwkvnahOLSJswDl7P2UpC027DtcnWqPO6baeYZ7XeZ0krFo4e2SIKc6Uld0
mbWb0i5+00b4p++S8x39A3YHd9EdvWk69jhxKK5CvR71fGvo4hKmMKQDd2B+PJF7P5pfcNpKEhjW
sR67IyHckOoql76BTq+jZmqxnrePtjdcZxl0Xiuw28Ovb4SflyrGJayUy4OPsoguxdv36JmJr8nC
ww4/ES3tN90Xwg6CXW2Z6VXrSSC4gus18kgaZRrtUkODJPGusgSu8OulnFJEqj7xNhAHWny8d9Jq
oZha9fbX79T56ZZF98VZ2Fd848g83o8tPAIRLCXGYu3b3g+N8eFDEF0c0V0L+rQlFv1i6p96wic+
tgJVA6D+H69h7uFgrpGw97tYNEtCdylZlt3v9C1/OFY/s9wiT6csa/+LsPNqjlRJt+gvIgKXmNei
oLxKaqkldb8QaiO8Nwn8+rtA52Fm4sbM25zpY6QqyPzM3msPd1PH5rp+CegiOYdGd/DiDoN4Cj5i
19mN6Q9RlTwksNuD2IleVADLaojaQFgVI6JaD0mLowzd8vGKuHhEuwPe05Tfl9XW7mZSPBYtOy3y
g7UBq6vzCRd4+NYx4oPDkooLPpxyl9Mp4ED675/ff4jIeGfWz4+3naH9uv3R1jnqv4zAKxjujIEA
LWCta+DFaNYFMGfHfJC7SJUcbctQfB9csFp13hwLlM51ZjnnyoyKoyrAldG4uL4ZdK0y/w/xxv/3
GDKX5sZklsq20f7PG9NlyV1i1/XKWgW+VaIuHripabdI1y6ZcRId8JsqV+7j9jmui/MMEnCxxhbs
YmyexkgCcCDeCbAL5mWjKWBSruJe1DTBf/8ct73sv92XjsWH57I1X7Vh/Mj//jlOnTKnBoNVT+ui
P7LjMytxtrUgrcqc92N677sCmpKeu4e0H9VfHZZo8G5m75vrJQR5GD4l0VmwSPewx5CrlAh8W8wZ
OPTeIrgD/+OG35b5//ETrwlLKle9bpqq+R+jH0NplZAohRIy6xgfuINzXD5Rz8rhDm4DGJsqYIGo
ZGDOmJoWGoMz9OL+Nmfd+L8uHiZa/15tUBExOmcUxu5b09R1TPUvT6FlTwQXRGrhuQP26KZok/ui
Z/NJmd3X7a+YMukXBW+4Vc8zY1At9hShvooMX+X29sFY+ZQznjYE+8YRvEPiL4z+d2Qu1oELaOAS
OfIUJSgn4FzbgWyUo8lK6398qhw56xj43z9XukpuUB2CKCeosZ5Y//K7iMjtHAvjpkemexT0bVxe
nZw9GQBpPTbIXhds8pOFmVoKEHzBf3PRRZ3vLZw103rCGP3ynkcRWO9qwHgtReY16lAHY4hzol1V
FWYFKaW9lJCs6DqzS6dq9aOsC1iKrOBxL0L3GK1T7a507rXuwm5ZY9HCwKlkUX/q1sqD3JjvwkGE
Mafm76hIr6nM7R+SpA6KqZKp/EcHp5GTjBV9PEW/9JnNhhbZJxOgo7sszh3RKTaEKv2ozfg31vT8
qDslFU48XM2mBOFUkcOYZH3y0KWI9GkHVS+XGPCEm+qB0hAjaff2LXSKL32sZSv1j8otf6RjFROz
WRCI3CXPzcTcLi8EJDFyP2D07Vwa7stMksMDAyICIHTYkQ7tWXiLeDeDSMEThGBl8jU2W/u2yp63
AlXOUfKQkg5scyqyTEje4hkPp5tob/hUcMtNBBqS4Kh+fUAJtjwQZ9WNkcURg33BOti8ql2MJCMv
nZ21+pBlmX2g98LrXit3KBI7UmfkUSgxZWBhPzEeFHvbbX7zO8QnAgcPrjpFNUiR+HvRl++FhsUz
N7PisH3FjlUpVLoOKAOOubgqf21fFdSuGyPhCxulk6QPB5jionQQ5S9GSNNjhUzowGwFsACmPZZJ
zBbSRbx0oT5cwkn1LSF9C3DEpSDRejtvINX3+yxsXgzmJAQJuj2Ay0rTD4pr411bMqgPJBQixGiP
diQ7zIY4ix2Nf30cLxiUIcQF20XK9ulZ7bVxn/fFKzlMEPGSRiMMRKwJeES4hrbxPCzT1Ybd2a0K
DX5ZAILEHOmu7bsjCKK5Rxg0ta51zPgkWSQFtpMkD2Ek64DBNJw8nHe3CMUMjEPkeU0Hw72empM7
h0pQFyhNEHkcB4OUrAEkXqB0w2GaKhqSuove5WeDQ9BTeTMOcm1eRjIlY0zl+0GpACgRHWg2JswC
a4nx6AuYQ85MGOEaqAr/JNnHocFn2/y2R9MYPJI3UXHSCQjt91ZFpiOSTMM29nU3gIEsIT7KoCmq
MpgVcB5si39pHVqZrd0gV6F6Zn8YxGvA5FJTza8v95xZ5zoUh86RtyUSwFkRRRyTHDIfG0dxETYv
FPIQsH2VwQptbSGVmK1SVGD/deY3vcHRhfnqjjXKPhWh+2ck93hnVUPDx4czL4vJQ0bgiG/Neu/N
gsDM1j0YnfNNgyp0h1iaJNo1hblz2D792oT0WWNYXkiwOnRGGz5D9/4gePahAn+xqxmz77FXVbyO
re47LdZiW4pjBLnjnNYREyyDF74ELamXpMTX2quWEuiwPX/1Ur64EoJjuBLUy4o0ibzsEGhCuUvR
cWHKb87SqS4I1eo7JPYiHd4gEHzSO1xTDRvtKnAuFcfvKo5EJxTWXtSIVrIuRoiwfTokEgS1G80I
6Dj4MlN/1ac4vucnAfAUeWXysL2mwSYKFW0m9+wWbYBX+P9GKZaL+7tJVHiOCRJvfTGx9QNt7Ss0
9BS/LFXEZVARTw8xLF1AQc8GGUUNOZXf5s55iNag17wrwMEOKHh0mKVB3ELPdnvGyHnxa/v4t5Ns
Ca1grBq0u+AseNPCx6GA2jqFo8QQbzED60Piw3QrlTeCdCS6lLUwY7jqbw+R5YZXFOd18PUya9VS
PBDlQW4XD7CI1KCMGUUV4rg9ae3az2ry63RueO9dRgDwBNKfXdN295SrlYxiF/1d8TCokPKmNQeA
fFPz1IAsUF1CjkG879cbF2UYXZM+E2xVZsy8ubxpIodTZffYjI1mZ2vkpwFwOSV5XJ4bRMkoWccw
ENDIPLqbO+xArifHIP6XKKr99ookqTsfW0FUMNuPozLS728vkjDiY2yY2GDN+GC3k+3VhI2xx+/y
WVwSqSV7C92x32bQt7d/jOYDTeBYMZDTxsVHzBRU8BOilHNlyAnSTvLPOdV8hr7QCwsgqdy/241p
1ZPuoUTdObNb7M1lKs/E6+wlci5kqHguYy3dd/x24ZSGAfunat84ybOLmfufr2GYvrlpPV6mMJ/3
a1CAR0eFriUaX5y+LZ6L+XdaYuCs5vQVIcRL1lFWi4yknrJH5BkxoLxEtXXAiHsdCviWylTQlcJL
IiUQXFEo485XHVuyjnhsl3w8LU51nbPBvafJK0FG7m2cBtNrRKg/2e+m3oNDW6t6bZS49KICMk6X
VIGiol5uFe52ZL9n2oHuAFsWsaXd8P2teeXE6X2QTqJSNGG+d9NluiVTaaIHYEjjGu7vRK1lYPHa
6EkbWPES+oYx4y9ez9rIRF+DrG2EgFCFRzFHR6inxGrMcG8F7roWIC/f8GhM+yLWADg2ZcjiAFiW
xplIPokJWoqDfZIanEbiDX2zK+pTvr5CdqEfpxjnZ2MjPkw0flNrMvcTW0avWxbKGVKYalidCprU
N1C9B1M2aHjVNrph+EvQgoT4fA+5q38oBLc8W23+acAbntnPZQgQfITbzNjWDn17IgQvcNvm+ZVP
iGLG7U4pnsqzE5VQKUAvgGdOvR4d7I6bYj6xx0Ivl7S/Me6XwTDaa9wNxIgUk2Ve0HguznJnbm0d
tn/7NgSoZtaErcnqvwopDclxOKgSTKXjNPRiEdAFZSZwgnmXD6nmR2Xb49EMM6QQQDrQMPXfWPCr
PLf8zLWLcXnOK9/kdD4IB0ciqjaAJmgq1nuyzo3kMobhc469oSk7/WqKzo+dVJ5qMueel4Yk6I4B
eIlE7ZS10U9VDtMORfvbkHNr5R3VdWaVcnX1Yb3tlycRajGZKcL1xjzfrwL4KUUkVCxi8V2TpZ3u
RApnYnsip8oIsjKB+Mca4S5YfEXP9iwMguCThuPOet2ubEX7wEzhegx3g4XpAhcqABXZhEBhCBoK
NAhCu63W2F7fzIHKaybzEVcfJuFY+/bV4hud3At1YXsn3PhB1ET02ga2zjRKDkbRo1gt1+rZ4i0n
OkcNFBLvArqV5lQpsr3nBUynBecNkyyMCiodGmjUCuf/13UZh1IEToTlODRc5fZ1bjdL/Fm5eK8U
zQa32K8rl3lGyrNe+ciww4Mrh4ctgJmGwkA6k39u7aGI3U8jHknbRhHDbmj0v0asbjqBbibzznLr
cbdG4faDZ5d0lVsxhmXojVUedaA7XITIaRqM8jpVcEZGBN1pODKKCOXjdgcb3QoIA3/obZeTmEdf
dwb4F519MuoKz77uW6ArLlXyCGeuuG0/4phnV9ordrTqzAI3+cyq6qKHNhmDHYDiuu+a0ySD7d3H
n+sGLvQMb9KQ3RK0+CLnJ31pnAfHkiDPa2CZHCTbaGZ73Kt2EHucNz49K5MkGV+ljdc0powqsrAl
wTKBzcGV0Q/Rvag7+6Z+3wobwdroHOrVH9VdoH9nyaPNvBFJQkMe32TNPPSzG0SQr7y8igxICu1t
rJdXxcmb01IkK2HgHKG0zFITKzzPg9ebYr7VDuuoUitrJDnUTw1ph81og5lSyU8vtJFBrxVHPoLy
4/YIyrbhtporNkDqsI/LhkE1w+d+NJlFa6DmAekKXgKRo2DgSznJLl7OjWHcgN4ewy6vbloT/64X
R1O9KkrKYGRkhDwqL9/NRdyZwr7MY3sxIyLPpzC5abP5Yk7hTyWy46BiNKV5RRUTTYPj/lvrjuNR
x6pOEam2e0Z0IQvTm120954sykAhdnIvGdTvTOmmvumQs9nLaGdbP/WGihUyQnQXzkvTrBvMOjwQ
4sQstWk+BRpZ2LeqhfF9OaIV6XcCQQTM0Bjcim6TE9r+rjrYFotVn+h+4C8t7CNL1h5zsdgoBsYW
NZsG4Qb8BrAbIXVixCZMS2ABeotBPwoMkHODdiGF3SOJxyAjHF1AaqzGLRQRGZ0jvm3+kVxT9wD0
l+ccyBtRP8lJRVuwc9TpbeojAC9gPasFG7gEpe0v0c7VI0pHGDuGOv4VdEYzwwVetOeyM7FEIe7f
qeKXaCgrkUZYu3FxvUQfSx9KPzJtyxp2k9G8xWEZn8cauH1BDHtU28aBag+0rdOenU5Zo3muevK3
Mi7wQQG56fzDSmIhsTzaeYo+gDYxSpqQxh9XQuOSPjYDly86kE9qFf3UhfppTmN3SYaJoSseMN4J
dz8nwBBabb2fDcENGCZH0OkKp3+VBqZtXVZ9izd3YmeBefF70pBiM7oWumJc59xiNkqbTgJiBrhk
ZinStKa/LPqCi9KTffaNwcVnWq0BHXM3ogkt4JtbyR67C0x7wDqpZYWsaLQPYqKGgztQWZkw3Zba
/UFEDfUc9GyvbcVRGi1PXZsEdWYYkF8oWA05XKzSMZCXAIWiUS8dQjHMtPuRqXI/TZjJnQmRDSC7
H9aovtrraofWKqRoYeZ/6svCPuAy36lVbByJOoIcyucS9bYLqNoh42GJ35piPqh6DqmhyYMol7+S
5NFsR4Mis9EQdPCMIk+ejgZO+PWPyzINjyybL1Zsa/uii5tHA6WlN1WfdLvZBRUGDhTg83kv/F5N
/sYNdBTy46ESEBwyqaRMTGvCV5Mz3ghbP9cFX4c2/1RGN6fQXYkUsfQMK432juDvBalk78feuZRa
fMtH5rtOfZiitMR50tDMR2/s6T3SjiimTeIWhqTciX4N7fi2CE+Yw3xrk/qcyM9w7g5W2xIIkXgF
hQMEC+S5+LMu8W1Fhmqaol6ZLT9bbvltdk/xwikxFMunPa2HNlJyrGzi2XZJ5iqz/DSAKrRIrAEp
0vuZHf/pG9U6CoZEutbCvgY2uiaHjLtWdX9JYX5vOrXx7NF5qzUoJlHqi/yHEIhf3dL9GPLwNTIG
plZOeAoLeDJ5ZpNtaXy3eo7hfpleVEd/dLmUQkQaFJg3UMK/ZteUB0cSNTdAZVDred9osgm6XCA7
t9VgceKO9DZSdCvUCSTqilforYToDZhkaJumDFFPXH9ydUP4jELuOUECltaVO91O/poD31VBgg6p
yjukRE/xgrICWZUS5NNIjTuGeytTxVurd68kGASt4HescjPcF8Uq3exzYx/h28sT2Xg1Unyv1JsP
8iAsn5WBtefaeF7Nm16GpcI3qVE5zKnKYtN5HWV4DGt7n8GkPFk8OWnoHJwmvrZh9mm6KfKHFJZo
GuOMsk59Y423anb+DBb8+7CnM3PG8jPKwOrNRjYCGurgRujDsONpRh4S6swYVeWZbRvxYfBLIzOc
vb7uLE9v2wdp6Kclyi107FQztV0L4g80eVC6S74UpP2aCJyU7N1o9NYXmHWOrSu5xCkTCkRL82TO
FxO+UY1S51iXpVdOWr1j9aFkn8SMhViA4DTHVgUZmwxwvu1Vu0PimXvQ4NKFIg/SNe96axVrACeh
A+sORDuTCEIKHDyNxQIPMvzORn7y+wYnZJFrPinZ5HKM86UMU4OitOYLXOp3azCHI+X7p64/63qT
ckBauq+moBjbn5XUV9Bk7S1ZcyJyiz0OvbJXAvUNenM6ADwdYXfhKmuL6J7p9pmQJ3ILbec9GWOV
ZWvi1+Xiua126gzjkXpDelNbohlSl7OLR3Jvz8aNObOPEkalKJmlz2YcUkfOjrtqHlHS0b0XTusR
QZx4+sSF34JHNTumALZRfpJKfS+doK+Z1YQdARGDtm9BdADlKwblmE8ZgrRZPud4FQAvESxXMzXs
jPFED074TEUYNfjrNQa+5njr24gGCiA7itPDKAaOQXc5RW6oess4/iK0S+4iezzDbXN3Rf+NOfZD
bfRH0WUZTzwtNwEXgRmNpoe58x0J4Ckjkf1s90l5VG3rqNRPpaEsR60sP+1R21dz/TGneJ7h/Kdu
ISAc6v1ZVzCmoMcgZklXNS9SNa6iXCAyN/8y2UyeKkQyXgrMzGJWlhzNOgVQcmbWxy7OADGSpdZH
4XCiSXhjeN9g7vWfqAt+9tItPFRDvadarOzMpSMghkjdKVT6Cxa++TyV390kTC9hfFfdsCaBk/tp
6mIM+fnPpS+iPQYT1PbhNHjW1B9KbZhWobtNBQGyQVghx4cOgm+eLxnJ3TMqgN2kgdRVhXziroz2
qSleO2EZGF1GCqlCnBvHJZKJM1o32ZfPUX+FeRJ6CFo/FeEwRZc0yNFyyZz5r1zeFbVxCDJynucQ
yPXCKyiFwjtK6d4XSbPX45zU1c6XCAVINFCFV19sNHPXonapIPFkKSZljVXq5i5ViP7i/GPlQVpM
1HCA9svVdEJ8mSWwtCydvSUyMz9E1kTJtvi2lROBCSNBU1pguZKsBgI4oQ275GAa1tNo3q3x2Jbj
ryzu/0a6+TSXo45Z33kbFloIfJwfFegli/MNzrnFnrAwjvrsV0mk7ycARUSBOKQHuhabQ8J4CmeX
3avKqB9cBZCzOuekBa3ZHtYqpNW/Yf5eeCUYRCjKmtHO/NFPNaj54h5z+7M/xpDFbMzFZQoEXRBe
kiZu52elQx3WWMQixu2fYUyWgEHxI3TU6YL8+smOk+Ig2/x7JpVvWY2ytG5g6g4UHBBxL1mZ57vK
Xj4om+5hqpM65TRvpqxKr0h7az+P1d/W7lAHoy31pSTVC6SdPUiKFyUXh3QkAQxSvXVCuazvZat+
pEO4HBS7uTmLp0CZI44nR77PeKTImo/aOYUa8OVVazwbEbGAUeb3xkdUr2FeTo8mGNMKk+EQlETv
dEeWl0fNkL+XRn8mVZNyJqQeihgCYKHnsOK8BmT6OgL/i+LndGpApdKhOEm9p/9vd/ybql0cayYc
KgiSosIS2jaGuqNJ15DmqUR3hmQvULKGRTaeB6u4g8Up9jkvQjGnP7DLnmoSsMhUj54s95GdzHct
nupzBY11BKZEftAKeBsyqucGyWOmhtM+xZd90ByyZ1Hd2S9LLcSZvFVg6+tfsihVHmKnedr+kNWy
S67AlTS3DlewWkI9x0Kx/Z1tJeg2yOfwCn2BnEVh84iSkXFXNs6gvcz2mIJufzTcxXyUYEGDBiTa
NMnpRMKm/VJKqOxkJckkoVREYMkouOQeWlvtUc054lz75tpG0Liw+px0OHM4S68aFyewslUnQlzD
sWNe6C2QFhHyFYfRCZI0Mk/6XGNuKd2Ao2qgCYwaMkIRZMehOu/S2vK2rn6YnUNGQMA9RL6+60qD
+b1BvEpK/sNJy97BCPtg3MpHd5RwqKHHBmaYd3d0wMGXqoAN/UFXL3bIkTRPS3sqIAx7aVY1hww5
IzAFwGycOWTLMbJakB/NjVmA7nNNf1yb0WwBMaryf32pnYqPxEjIm4k52iZjGQ+yMWSgLVTEBusY
OGyQG3vUKXKK2fr2dsC+j2w8XNyIXf/2bd9+52LatGdr+19MBqVMmDdAT1AwOaAaD5KY5zHlt2Y0
R5f2QRsldqx8cqYPOM2carpk4wSuaY6mw+ouGjUCLd3uT9QmJKvg5HlYpogKPp4BRphYXxuKvDIc
k+uRGHhxsmTM4HkM/y66wY0xtJ0f9RTi1cDxaGZaeY2VctjZSkhOzhrLZhZq7AOJbR71FqekGmOS
nOdvbS5w6rio8PK+/07xloyNAjdF15HdpPcyn5NXZ3qjIWADZiYLi6x0tb/9aXOafjdv3xVnkE9G
z7O9jZVqevssil4z0Cw3cwaxoyb6OVr073XWuw91EzfkBqV/+zmb9koe0k/Zg31epjcnZAi6TU2c
TmCYjyOVUTkbmjiE617Gw22bw89WpDF4je3TNo/Ypj7wwbAIA3M5mCYhA4jkin1KVhhUSdpLkZyi
2GQBuE60tQJV9qiH2r3LChr1uYNgDbOj1qKJn0LWX49thKkLx3Z21KSS4pojn0Uf3tPBbV/6DHX8
inhbuMQpRhPq6cDNjgiJjX3uRt1BaVi2LUbNlUBqHKP1C6QXJ2LPjR8wJgPvNjYknDjKmAejBT0k
RsV3JbBO9yM5XynJ43MdTft8fZhZzMEU1Pv3JNNeQssBirnMC8A155PRd7C0U3bZFnW1wVohRzPQ
AB0PqJC4J9cRqDPyehrEyzAyMP6gajJOUHjZxazSr7SvWBxk3Oiha5/yhCl1PkB+rbqJpzh+djKb
nCMjHshjINlHqIwxtt+aupkESbaCcp5zvwJVB5hjcXai7ngJG2dfC2fg01t2239HpOnC35DRCib5
zNSBaYaXQg8h7Hm8fgkVK0avB3JFd40Zoi9eZ+fE8bxiphHnlk1pD42OItI99utG3+XzOBMiuaul
xjJrSomJEp2O/29NFVwoBeZu1nysabY3lG21TyqSn9Iio54fmF4qouQrmAnezXMqG6wApMyw5zWI
J+D2Zr+OuADlRE3LDsk8ICj7b6+pjzHshmsuCoanVglYsFsf8YFraJXjmG4i91HmBqSJXkW2TAHx
C29EhhB4acf0FuSomuyaT/kA6sSsm8ceFSKJCOaDuXr4F+meehf4B7Mw9gXjGqw6Zta3dSyqx216
ijOG3YOu2oekMz5bIj4O1gSIL+n5RcATB3Vbx1fkqj/sZQbd7s7Mw96TRdfvsw6NsRuE/NLfMIdq
MHe1Jd0+M+wwSgTU8ZrcitlMDmWlHa1xzs6VIsg6jfJjOFd10Chcoil9/6NIrPGhJuNWTTl93Yzg
KnO3zf7Y6BK/snChLzlKtNB8sksdI2/HRsz+GbOqvVS4LM+VY1/bBqVZhqSql5bJcV6exaqvtFdv
e8saPu/Jz8Mqc+mTE9EixYXWnsfDde5hUp2TNC7uw1L7qSgGfzQK4c+d9axjGAicpv3TWWTANJAQ
HKP9sz00A0nKXhs135ndv0Vj8erK0d5/vQktptgQYI3fthFxvHF9Ngf7gTg5JHTNQxk/d7lrrBqL
N7MV9XlYzxAlwpBjILg9TgwBvMYw3wyI/TuhzE2glT15LsaAM3NCxZSa/8zE3Y6CNKmnGDcHl61l
IqAXJtvLygEx0otfOnvti2tFRzUk0CxnOZln+BZKi56b5lscoMSKXVTYNzEDum7r8FdFoNZ+G2qX
GeIHfeiiu1EvTwApPzRq3wdbSwZcH/Hw9SUxNNUOhhw1T2MVUq7bSnNJX7R+LG9W2f4xuuSYOPkP
BPztAbrDswWG/GTMoGoLDD+kejkEZpl69Jj01R9HO29SBdhJiAgQ+lxX/Gc7LvJoT725um7+QjYN
iXXQn9CZzI7BfDKRaEYKZRdJhgNRW0NJ6rkmgU7at+1XiUynCiIqmEjN6MlwLft60+gEx6XWsWEY
fBRt/56vyb04oP25KVsfLw1dcqKcHINlPnaM25R1ysVWnI+qtJ62pwD9lrikWfGuV+JFUs83ZobY
Iit+RaPMfOI6KzFI5p7N76I1LbxpxN90LkvsCfWkaqgvPd8Qn+a4ZuCaSG2G2B9CBBhk1ZL1FKvl
Xon+VrCqMwUSqe1k3/sxvJYGIqDG6X1AetlFd8/bGdQnJIAb4TLv8ZYsWONoTPVk+rvI7LO2sLM2
aBgpulk7x0gzfJZU0KXWCm670IqaxCK2Q6e8aO5bUVJ1gLhFja8M1xE0tpUjUuhoOZ2i7I9uz1bM
4dxQV+FVm4Q31Z0/IxlGP1RepU3nuRVK2zG/XRf10HxqjjM+yplVCbEMY+WETwV5MowmeWuUdNx3
wyAuWZt1DL2YzeI19/Hg8IMuYQJpLKW8z4ktcwadpO+6ep+6uaCoxuNim65fi/jHABR5/XxTQtQc
Ikv223dVAL87xkN0MmswG1FHINl6XC2rlCUGVlX2irZj9TEw/GCrX4riFLE6Ifq2IblUT9+2e+RL
QI8ySvmpJYlyVrLlx4JAgYIOp/L2OdqCPBiRSvNeuvoPHDyMOFxYcQXBImObKMcQ0i+zfSLplZng
dTKyD+EY/0kGIr+TQb9yyDyEtZM9DJb717GU05iaL4ouUS+YOrrIrLZQijSD4qvR4LIFNDEJrPWp
3YesoVpOXGkO7JipzMxwnF8TzE3BptzdVHuCxBlAW503MZU5yHye7kO6Km8Z1w8k+qJhpQSld04Z
R+zD8GeuhH+3/SSOHPgTsv0zJQLTtcPcAxdSVA8JJCILCxKfwZdqiIKi0tryYnXExBKMOnn92M57
o1TkiQj0BzeKuyBXlNGju0fQuyo3uWOigw2GppJv+twZaMd0/AAEv3Mi1xTPbP/LPq8uyLRZAa46
4n4gAm9Y0Wx9NoPBXb+EwWDehFvxu4wQQKYS1Emtl15kdYftz9crsPrd1REDsMHUiaOmPrAoTYLW
DhMf9QdYCiOPH3RS5NNLGumrbaI6joXCUxhz2m6r/HygzEkT625O9rmPUD0bS1sFxpLet39jhBjq
UOo8WEPIdCZhyVM10eAvOE+OFpDngDjjOkQ/MVVZQd8UwybRatIwqKqxGRPYVvBEMm/KH5RpPsil
Uc6oOB7QmX83IoglEb41cyj0fSRgCJio4kyZk2yzSrStKe2v9sRqxlgPuimuj3ozV56mGzaDrPaU
Vfrop5IcERbL55wHYeuyttKb74ZAaVl9CKeSe7efQM3HDQpLQQHZYDFZ4fDIP9z3qiqeBzwXD+Wa
nNl0U37JyNrz+omhvsprmnIc7HPRdB6SwDaoRfXQh4BkGz7GzbqxECVBKDwjDijMF4Wz+AHzIQji
9ZmVhXtOwOlAf+dC2769yuj5wwKyNNN9gAWrOtlcnklrmB5LftDBaZNT2BF5jcmVYbrI0v1WRkKh
7piYECBFFPoYn5NRO+FhY02zvjqlIhqEMqgW64VdTrX82cT3EqWnX5nJFbvzWuU6GIZUcwiD7VPV
8rwiVmW826hLM2IMVBuFnbMQO9pmBRILzZzPwqwxJoXaESnFU8ftedbr+o1IiSDpm59xMt00c8y+
rlxebzzhSGB8hGCFp5hFszPJGmMt87NprRigEe+JS6+I1/kf5Qw5hMZOEE7lUXhBw5DPbmYqXy0O
Maa6lyqGhrJX3rcuOBrKQyOygfmNe2WO496d9EkQcu7ZPWG5g9u5+47Z6PZGzlXPm2R7lSHC23Zj
FqcFNv1hO82jtB3oz93uXLROQv5pcTGbmEmgWz5v3enEBcaEMUQnJImWNvLqQyr8Al9CWm2vGll/
2U6u7R6Za0vAi2RLTU3Lf3ixT5ZKtCiRIq6flx/MjY3T0EiilAdm7IRgH3U9ShAJDTLYjoNNnMvx
dVAbIu41ARFjFL+dqIaVNpyaNLEB4IT9cTBxM9aVNHfMw01UGvABy1gSedKR+LiUDk3zYZqn6mRg
ZcOTwyI8LtA+Ec5iorFzZj/BgwpKLEL7GUVvAgzmQXHojFsLMS7PunGQY/yQGs3T9iSruHD1ip9q
TZVOlrr5arXgW0MyIXBJtpevxbbCDH7QB0JsLOO0fQkmy1bm1r5b2foFDVW4U4H8M/dQdqgIFV8H
+AXjLLcOisGkzQ7r0zjG32yyU4pY1f2wYxfpJNNPTYuNYFPBIsXWv0Wh49s92eK6EaOOy90LMtiH
ureBMa5na64qit/X+tN2vKRQqj3IIIo396x+CE3hnS+RkrbVT7UbyqPSqcatyNN9vQpcRF79+Sdd
iLgBMegOCK64OgMVDwh+kTd3PhnYh7dnMl8rZnvt2rc31cpwzg8mkz7b7og5zcjrECbaxGbtNqtV
zNY2hJf2QJxIz3x18WuTH0ihCRs8QzlCOYIP+k9eNQgmced6rcYwLrLmA0Tr4pO5PL/d+r/K2X1k
D8kh6VL+hh2+fbIpJAjuE8uweafqv6r1t+mc+nuc9vODhdiO9MzZoXS0ITZ0H9srZq1F93qvLIjV
E2l81JxAt7ZiLbxZ+Bw0bhf1kZoY4XBT1eQ647QYU5IcWntxd9LJ5sscap7NWXBmcPzeQnsF+v4X
fS67XxJNE7OorgXS5b3R6vu4ojlTNMNTxqi9Ja4T1JX2O1JUlN0D253txl+YJ+wmB6NfMjMQVaRC
s6qUtym024sxgSVRtTHfG7V4Qm77kkmDFe5ESiPxJjgYcgQ+fZs/Lln6myVM/lA1bRhURU6QDqO/
0q2/t7yxgWwrl1W8ts8s8qV6BY+1AxRA/T/2zqS3bmvb1n/l4fQZkFwsG6/DYtdbtWRZHUKWbdZ1
zV//Pm7l3NhybvxO9+ICQRLYkHZBcq255hzjGxxRnVAob4mR0DBCB03FZ6ZehmubMzDORENKyOIg
58dcNKycqfG9QI3UhmPmt0bGbl4G9JxX+feqyHxfNHR52OUtuQNGoDxrGSMb2nmGh18ef1APS2Ok
Oc55kd5YNDGXymXFdsOlY8bI7Y/MJ1hlcZMz0mz1hiZlmbAFnZ1Vl7X6sFaBpjU1m3ZgDBGl6bgb
QODURgnXDglo2OWI8YPM8gbtLZ8C+1pSO5oxKFK7XiH0EyFcNeXWlr6tQR4M57P342IJ8Om9EWHH
X/Va0m6IxEYCQlBolFY7vfgKftmkbouAxhLKdGRm5dlL293OHfZ6IbFZ23SkVNiouuij+07ztLIE
LrsWsZLabkTGGDNeFQS2UTBNUvK7LOpktxedtqm17MUecWwscnCvkXzXNXV57vvS74Ef7sM+wU+P
CpROerXtcqPxe2U8iWm2DksNzJ0U4/PqUHdR6pV1dK8d8NNY+1whYYtyFR3bCCIQCfkxnw23XEZC
tFS6rYK9qZ44XzULaelEP88R9qfMvJ0VPUCeP6zJV+MdgTPzVYvpXijxO4BRguLBiRLhDN3Hlryw
jlMz0lQ1qDlJM1ed06VzBdXiITlUfZt4NnZAFiEWVlbXE9To3uj3faSHN3g9Df1cVEu9r1GirSwP
21EEqgLdjK4ViQTMd7nvRfOPnArh4TDJ9l6vg/hQMpSQNOSLsfhK51GF7tRzl2qMWJhZIQeciXVF
qufYU9qjYTI7JEXqfJD5GmFqKtYhQF1zMGLDlfBAHmogxifVLnHkUOGQVnwvB518zddZMZlT642K
jAM+54ivY7BeYltk+2hii+X28/o0ts59yaZtTeBal+jctXYOxg/CWGzATa6S0mcAP+I5WP1RaxHV
FE170DmLu0Yn4YhaT8uR/jrR1DjXNKM3rWL4M4xlPwTu4F1+xqZrsW9CBMKXu2bqd/KChLLOzZf3
BlkbfLWCCkoVwdmXcrgj/xJ5puRZDboKEO6gy4waKVPEsDaowq92cINQkPyU1SVYWOEKqFziUz0F
t6k8T9tKNqZdpgTPmYpDIEEgZKvBF0WucNHNym429e+JFYvj5bQ5LYRvVqV5k0v1ppFh+MLIBOln
h9fdk1aI+uayBIjWRlkpl9TtHfpNMyiSQ2aCKFiblcUT5toXpBLm/UDuljMN+Z4WSruLW7oKU/VN
Ko9jMcRo4AmAXGP0NAtZvKlpyDPRpW2auCP8CJqxx9Vvirk/TMiZSfoTaIRK//1+bXImwiI5j21A
BzVUv/brxt6QhJ4PovYQfKiEhyXbhSjNY5mqt5h/OEUgeLqsRXEXeORVaRvQebU7qCS0ZVRflK0A
DRvnIua+VKo9TuBdloSPrVZf5RBtri5fdNQTVdNOw2c7NRNu+Bjeah+6yaq7Jw7dPlaUKC7sjvuy
JsKQLqmlMU7RJSRCax8ynnRoJMt0f7H2xjiH7I7DLLr97aV1LSuGU6fF3oLuBIxbmtxLPVfEKH9R
xNIYvPSTbKQKDJO2McwF+sjZcgx15rXg0d4dnx3ZKJwHCFIPIoNoQVinJviibZZVrKoyknBJSzBx
KPN+nZSICnWEjot7H+gozy5L7OXjpp18mJgP+rOQSL6VdR+5V+phMJh2oT3kZ9p+T7Vku1yk8Yz6
k9Txpiw3Sy6Sq6KtHpeMuXzQ7zTe7gGl0CcidinpOUP5XRBG16r4auSDeojL7G3MlhRdFmOKQPmC
mq1+v+S5mSSbZhQMhRKtOJFq7yQM+zyJbpzf969qjlz+Ut6lvYIiAiDPBg3ljHnJDs96WB7m0S5O
Bl5dEg2jE/ZCkIJxhVhlka+D9k4v+e7UtSeIEO8lVjDD0cYeyk7sBqsh3ms98eFVdEtLl47RKrhK
GwZSays6QBcJeBn5AaCTkn3FxQTx+bK4dOv6Suu3589DhNDrUaNMnyO4J1f8FxvHA8mcJYs6D0ub
Y1a+2PHV2NSJvSxBGgfiUCXvbowWnaAjN4XtMawEdZfps28L1B2GJBjhB6fLF4CgIL66/F8zyGh2
U847A6p7I86sG3Ty93ZvpgdCe0+kAWhHI5yNd08BJ4LyWKE9ck2TM9tYDvkBxe4xTVOE4Zf7oR6E
d6lAkTx6itqDtpFBA4axUZKqVl6peL22Ep4Y5s48I7a53Dc96AGlOCgmMXFmUqeby8zkssUGMomq
JPnJDFMS3QXv/JVHcqAeysd9Gg2n0kJKFPGtcoZDRd9R0tgVmp/KjME40x6wM1aRVoeFoGODVtF6
Y2tuUlZqnrMiAqN1KQORPpxsgC/baZFPokuZKK4tuhblj768lJPtmXgAP5dj7cQJweGMz5LdaAeE
VhREHStiHyYxoxPaAO7UKysTb/pmhURAr47NwpaFCzzXvCUXCO8Ce2Qy1tGxKNlGgnGZj5MmtlUW
t+6yLJMX2FpzQvLuXcr7OKjI8TKZ1cXmsrv0CoZGV66xv90w9bedyzc/BCqj0wGstGyzk0pJvBki
hDT1MCubSSPoBlVCfLVwbEMygqJsKoRGxoz4dqmxpFoutgBEG7eSGxLkzC7dxASBX9qIkU3Mhr5U
8zUPN8lppvp+oqm7/okhYrtj1PCCoKRicqPTR8RP7+vM5xBsT+hdS5YTte/kTRTpx7Br0F2VCIpU
pJkDn8fotxdfh0FaE31O9TEdMjrFLTPBBT2NGGJOWjKIbpTf9OKWlfZlwBZg8hJLyc2lQTH0Uncz
hcN1NZF4sHQSEPpJUlxL0vqjuVCIX7x/sw1Nq0bK3ta2vkYxxx5sw8+XvTSnL7Ybk3jwgpVCFhej
X6oEF3cVfas0064sqih96dRHO98quV/3JhvWygphCRP+5W/M/LsNgCeRwd0WJQa0uE2kg9Xj3o7I
AhxJOKm1W5F0IZptumYlGXuXeYhqh7s2SBkOKRM+kHWzjkPzGMdycgd72tq06/ylzZsnW2Jd7tvx
S6hI+Og6VvsQITmC6nxAPiNlnjYaMkMvZvxNq9CQpNTaSFP2ELXFV0aSOtlJM5hted+NXJhyGgtK
LRTvSfkJg3jqLoVkn4roSxU228bkqWHfle/LJpfvQ85+OQ0tuWptp7dDiq5Wnq4Cw37QZTEe0o7i
rITw5TJVAYpi0y4eBTY5SvTmNBXJ68U5ULVcgZUvUqvQ5C5/FGLNRrZey8dGVsOriFY6w1SW4PVQ
MdThXYfdGzEbFuK5sq4i2+Rgt2rSB8xyh0SvOYO180s7Lg+ESpw7w34xKFYdxFqDWwYZKV9DhJZq
0Ckg+5cxLLt9OETjRo/aaxqsh4UvgtB0gwzyhZOfOgkagpIEIUE2sm1XTQY3Df6ycYEjLBsMENWw
sU5wprqNngu3NCxvKizSeceEs9OcQc/Sx2PcKSai4YScrcS+zr+ATyYpUWFaqTHbEISL9b0BEPwh
b+Z+X0kkEpjpGvqVqYyDx/w50qpyg1vme2A3k09uI0IpLpFmHdVkkD3DDovvOF/0Hf1i64RpyCOC
jyz0cdzWJkQ21TTvSd+t9wzez5d9ldR2kz6DdcNUigyvlu4aILqOp99maGao4FvlQ6vE+t3lpivG
ufC5Cp9yZranxozUg24rlWdUreKBYok5xBUei7jAIBQ46Sp6j7IYuEcWbDNzvkLYyyfO5YOYjcRT
qOR8LVQWv2E6c6uftcWgVpjSTwg33xCAtNcDGv0qJG/WzCson70Ucx7k9BlJPso0TDlK1TqV3NPE
HVcoz7qutRm/O0tmNPZr+a3UqHxFsbySjEFHcz2e6gYjvqlk4gdWAyBgg19AS6qDhepXL2TxqGXK
C2Eh9wnuiS3entinbUWqZjKW21BkCmJhFSNpmz1Bezwpes3QqVbf5EhLdp3aTfyWatNKRn/DXFq9
bQaVGSU5gdpovoSSdbjwM5JKOxYNrZCFFRaFNXpGrUwaTG1iOC6LcShbpFfhXBQsqljdJTnH8DQT
VKKiUOBJQIW/PjlYyJjaJEykwFaQ+BpeJ4vypnQjSsYUcUMzcyOHOuuRscZPrllJayVSNEiOzX5X
yhxwVNl+S/UZIa823luzKzTU2pcCtInaT1ZtNodeI2vXQObBzzW3qSjHk8YMF4zXJp7zjPJJDYCk
9OxvSme2Rw5It8PcjlujyHPabqAScxHRAMQosTMXROVkMMo+Jv30qI9d5yqTQc5fkTenZA7u4r22
1l2NmdcHriqu8igt8SyMyJNV69bsX1EglVt8K8JPJOVoWMwq0w6SxzoNu4CYQJ89VgH204TN1asi
teWQytIUJCbdntQJTD43Q0bEY/lDZltkD/RwFjSkBKY1xv6c6LiuhpbrNnS8U2tsdlKYomCMtdBH
5YvRoaJTn1XacC0NVeCNuvl6GQUKkXwzEXseUn14vAwEpJHHsFfa6sSq6ZUdD56Mt9sTUoFIwFD3
mUl4FcRQHB2t1PtKzbUPcPLi0St5DsMvGkzCHWEOA14xIC1FrNCE1IfvY8bbYppAjKUUbuZCKPiA
NypErIO9INIhlRQOgmDpr4loKTTV3IqquLu46BVs4pcDp1EH1wbds7uEWf66nTWi2hLhHtyKmMFp
Pmdig5fkRHMWT9FqSmalRO/AlFVhI9lVaU7qRToWhw7lNgNr1Ktd8mwnWbYlNsNBqPh2+bFcnT8F
ClHCJeVtnrbBVSEgNA2hqmyMehjO6A/lL0Aj4A92zJ/rgjsFn/0UGRzntaZ/GnE+gDkv7oOZaS0a
ZhaOzNpomZxhCuz/PHVPKvW5EWgkYdimJ1cCsWyPLRsK8X0mdO3K6FPVJ8CXVNUlOJZo+M9BRPuZ
TKmJ06u3DZjpn7G3ckHqSj+2rXVKGYacGw2gX9QznyM3W99G8oRfc92dMbn1t8qactgf2pgLrJej
ODI2PM6ijO7rNUNb0MNpchpy2po7Mut8dKB94Dz0u4B8232jNsLrkoHpjDGR1Zsh02zEzCOJ2ODL
+z6HwhrTfz0OzAaQV0B8e9+PiqUdttP6K9m7e+b5PYwBxl4j0h9/Chb7epkVUqtQPGk8tSIlt11n
UdlJEF8gIKKnvYAgLPn2Qt4AlkIyTB3RtZo7DQJFknhg7ac1DzVDjOgAVbU53iOQZ6KV7mUguE5k
48mwh6TeYbkgo/FThTSoIJv3jsv2rvgYpuRAYEh1UKTuoRks7BxsWniSxSGzGFfNa/jsfG3Jzd2l
Ug7o27sDAHviGsNqmwajuenLvvCjBdVSGn0H4AaQXBelX+KY2Gizo03Si6bGQLCwNTHiZHr1r79o
fX8DGPsb5gxqTmL9VLh63JEXdsoPbBSAFuPUsMG7aoulo8016vG6EeecpHN8LlQvtmnR3VbpVY6d
gbhjluOtOS7KsXxnXP1HGOr/D3biOX5rYBh87/6nEBZN8uOEDJTmv8csPsR52Uinb2337UfU4n/9
5DtvEeDWHwCjFIUlC8EEFKF//RturWp/yMQ1QqgmUGhN0fgv2qJk/SFUiIpr6iL4M9m0wA6177hF
yf6DTQP8nLBI1xMqGJ7/iLeoaj+ReCyCmgyIjrAd+V0AhsRHJhOdM62r6owzEwYTu+iRbBvSioGT
7gqEmshth0+mVZEEX3MmDfJ4opynkcSsdtHoxiWvOprkak7i6zGSbA+pPPBgknOxdRZHKNioqde+
j36aentjpkl+JFwgJCRBxTFrnipzDI9FxypWJpObx8Cs06Gb2QDulqEyrucg+TJGz3Xc2K6CakvW
M1i/5pAilMbExAFBBbBG6nm/b4hY21cla3ccaKk7wIhyAqwVyBXE47DsaqrELejT/ayUlpstzNRG
ozy0YROAraEmsIrKKUndPreSct8h943lLLuTemK++wg8v64xmJaIRa6jUSITW8ZI1sdskhg2ZZJh
/KWmfaWBFuhJJlGYfW7hEXLwxrTI8lYcKqgLXso34+h1Jjvy8KnKUlz1C32judl32U3KfGjT06Ry
DI1RqdVhIJw56hbbLn2rgJ0pJGje6rN2HQaAF2UwvBu+LncaaJcpQ3RCZEZnAHm4o+JHCNQ4PWrC
2LUycX7TUhLQQV8Kvbtcb8tUkfcoiUn8YQXtCbpgvxsepaasNxPWWuqdT3Ub5H5nBQ+mbk5+Mnz+
4aH5m9UOXc2vNyAPmwFZlBAvndX5ZxQUtgZoKVZVHSVCGjY9c8JdNRBzD+4Weg6d5MNMCJ4k46MI
RDYddat+ktiutiK2H5doHndqE1+lNUuyzOjDbzV6t8oShnfmEF6K1WI1I8xhI3vlFHjRAAWZ6ILb
oS++xxVKmiqxUr8FUO8Qxeh2ITyTpWyiT9J1OxnekgzKA/6Wea/mERJoS4Je49sYBu/nrIPkzOAc
19qtLBmP2ShDB5qI8SKgu2LKk6vbJCGbTKwyHAgez1GBCcLGWmMaUeJbKqJ0c6GplxtIFQBejegt
SVQvpnVAZpTLbgY35o0FyhVTetG5UVs14f5L6L/YPVJ7S+3T26Wp0Q50xY728VmS1WVfGHxmIxCf
YIXR3ceajnOmYogNyyExKTAAmnjd6nAzZ8ykYUlPNbEcZVakGyF37mUmB/2BfdnoCTyEdofZmk2x
Qx7YJWNI21bONsYsZJcy5Q3RZLqTDYMcsCk8YZrXtrjvBq8IQE1oGFaOTCaempjNWp5ohYObUFhG
dnlSVMeU9sxm1jnHiwlr6KIp8kOIPxaiIEN5M8rnPSa0ZV+W3xd4TYhztZGyGGOFYrQbU6nnGwEh
f99r+iZqp29TE9nnjIERxhL60QVgjFQJ2w1J2PIpWv9Vl8q3Ul2YkIzDmSFTezKHWb4D5nyf4Jvg
CkF4sQsTUSYO2gbzDm4ge1Ixhi1zvEcS/0KGyVlp+uloGcu9DJfJSatCxakk7Sx7NNFs5uV+kniT
cqVquyFL0KYxzuDlgy9EJzpTP2bP6khNs6BpGSNFum2iSSIB9ERpWHqtsd6xNCPcPsnzk7JhOizN
s4rX0hT+UMujnyUni58+hAb3Hj6tU2KT6lauoMZFgpcTzsmDqDj6Ukmh7anvEdnlVwTB6Vtl4nzS
t1N5K9P08DrZvDboNeAyUEFelPbM5JyUg3AyqCgT2EAYZ9zRtJOd1loBogzrRC9L0KqoiaRXVWQc
wePcifg0hhqxLQS1O1TehHUuLEW62eVeJOXLPqWdaTQFPIHUmE4h3QHS2rCTS3Zd3OeDwamhCOJT
kE0k7GUyfcpOU+nb5oCzxnhT67Xld21f7UcVd0E7yxIsSOvFFASPF4iDcHSPtW+AgYT2XQPmEYTv
NOawVUm5hgCUY4Tv9RMZsCTzhDz4RMjZGFKMTceb3+lKt2xnVAuQ/xmF1trKFlS7k8KTSkfGxBi/
wLLp6VnhzC7JFQ4s7Y57SqB5q8kPbkN5G4ZMCMAt3feB9ULznSDLeFL9vCCKFgyBvteMfJdUtXLM
1n/Z0bLBhWmccUaix2osAt3h7BRCPCLEGE6MIBcoMI3f5RFR4kaRHGUcDBj6CmytSHysjTALcm1V
5a1OsWIllWzuhpTqMQIn42VSGDrMWk3UGlHmp0lQ7mPRotHsY6pf1O6WxjI66HrHh0XLXbVJukV4
vIMuc9KKZN520fQd6c4VjJ/RQyy8aUpgIESjK26xdCNcktq383VHwwy9h8CPrMdijtqr4bBhJHXI
iEZzpY5Lg6QBHS6AJTyz/Sshled0qTAfjnwLliyNV6p+ZxYWAEvtk24lGWenLN9offiljRka02A8
KcXQUx+I19nIuytxZ/VFegqYF5oi5EFu2301DPAmdJHui+ShSj7VNVaHwO70W3OROtdYRVV0oPi2
zfSe5WZmFGlujFX+TwLwS8XJcR/L9W1nc86yisQDxdI1S/sp07QbxkCLtyhthvZopBSI5sdMhVXW
avOZOB6OlxJ1CHK1B5pZMrGmc+EOC2GKsSYWt22SM7i3l0ATQDYxvdMReJbVJ+jpWyKhEHJENKRJ
zNxjsEQbENqFF6WYHuuEfNglYotY1Ik7I1spRYWBRQdPhIiibj3EnAfAHj0PoKUTioVlsDlGA1Nn
uRm2Q6eC8NeJOKCKvU/VEHdraNIxTxWfFTs4JPLnLp9CfA9p7QUM+o51yl4Ql1K7qYXhR52wfIOm
ljPaM8MxmoqAA3EhaIvytVeJKmtlCG99u/TADEIDbhPntrGBPtUIvI5q+1yV3Sktp/3cM6wdSokd
ol8tbQ0gNE7A0mjejfEoH/sIU8mcRISqJMF1Dx404cauMMRWKdzNlV03kknsdFxjTyoxldZZzpw7
JhswLHqUCubA/UmORL8KNLh2nylgkEJQzvI+Rk+jc8aGuBzSfEzxu1NKStjWHaGoKkvcZyvrDToO
4iFSdcmnWXQYGsvEw908G7RwUDHWm4J8RJbxZMtos/OKEYkQ0VHM3ebxPFUTbLEGp14lPeKsWUjR
5DhrdQShJGV2rooGuGURaT4CG38o0tQVdCzacUW4jiB5Upzt5YkIwXpvBsgPVPBqB3sINU8R5PuR
xNsflwQdVKNQ56UB2kwmApiPA3vNBWU2OpF8cew1REN2D+eREXJwCGFhUMv20jHop34rTxaqEwVj
S6mATZ9qBoC1QhZoZ5aoKMoa4w0o0t3Uq8d07DVHbQzKTLFyTappvBMzJjpaflMjrkZWA0fMgXZu
TaoXYHzN3hjKxjNiG/dqAmwIhkFNSJeOvoslS7uv9IZI5YHkSdgkZUTdowSwsaJr2BTnalYfA2SY
cl+4svhW2Olt1it+rBj3eNTOepvLtCnx1XXAP2f6N04kGUD/uOYGBKZtBeVsapBetX13rGHcHS4h
1IWaONWQDRs2oJORdItLM+G4kAQ/Db11DfeIb0C5kQvpq7RoZ3hyNR0TgvZE33MoJJ9qVOmPNaat
7dMh3KOnqLwlVO+LgEhn6AI8Pkq3U1OohHEWfC0K7DR53zlLgOUO3XsHOMIJo1spfhVaia8vMr8q
o7rrIpqw6XKqLhiFtn3uOO/LOTqcC70hKSZoCv0Azg7eqUEPL2SMpBuq4gR5geWsmA6hNUwHdbYP
6QTZpegRoFVpbAOs2jOMUPdNTRTGsLQnu8jDzZRXdxHttBx7uHB71bFUqmYGsJyapmY+aRCj48F2
CkHCWlGtcmyM4aRuFSfU3tgdkkdTJW8SMhBcljDccCq70pR6yxZim8gz5qrwlSIbVoV2cswYkmTh
aY+liw6efc+h81FR0cBWvlRfmHhoZRdl3VLnQynhHChm1hBT6cgzo+gmi8UF1tcAHdcYERFvtsUn
dRDtlPCdiC2R8nWI9yguiamRiZM5lHUaUKwipzWir/kIEBGOG0tZLr3lenjifmPAxyraGnva5U+B
WqWw+xCPIRYn5uVVihm5KbavFr3lzD3ZI6OOTCZEcKzWjD1G6Q0D6D4r0+9zoBOCKC/f5EQc7d7T
wmj1LhQA1ZVBY4GkV8ZfWABYBh2z5j+fotT1lP4XT5dTvKUwTKPIYXiGPkn+cIhaZL3JGr0ejmGS
3CfWzqx1BB5oW4Hmnpqmf0kHgZmzZilrw/uIqjDU5M00ZB1SNoqAFhsvsUtePmNDb1wBwSGOOAtP
HI/Ciu3k8n7/t6/0MFff/u+/3mgRds189y2My+LH7hB9oB8urPfavf6fb0xPu/nqNefn9m3z+i37
5QfeW0lC/8Mw1hwFXdaEremCptB7cofQ/lAN3cDbhKtN5wz9VytJiD9UxuWq+Wew2p9dJDLX6CLp
AOE1hVwPk1bXfxDa8fMJ3qRvRLOMMevKR9eI//vQQhoMG+h+DgIkla+14hWzkvPDt/A3TYIPmQu/
vsL6Dn5oiZaBFnGCyRcXVIOP79eT/fk8+/0LvJbY/dy51n2yuIxadtFZ3YmH7NG6Mt/vWSJhsFn9
zZtYIe9/PWK/vocVaf3De9AwNGXTCjqpPMwnZ7Z5b/7N5/zAcr+8hobIhn4gSelAIYlZ+fE1Ij3J
zSpPF7fxwKtuxoO4rvbKLtqg8TjrfuMLF6yPn/iFa//m4/3NRfzppT/QxeO4mNEZZAs4pcgV5dc2
f/jni6j8zC//88PRC6W7rWgEan1gqetTaYYpeejufCBIxKu3wQ14zO28QT7sVNveCfzkN+uisnLE
P1w0mpt/veb6qX+4aMLM04a9Z3FHlyOZx7jS7Zw3zflcuaYX/ObVPlDN//yEiJFohOimgWfh51cb
EINNOJ9m16ud2X3p/do58w9DUBdsm/dlcEGButVu8cdNuh2cyWWzc14PjVO53/sjtbXfO0///LX/
7bduEA1gsDtoprze1j98A5pEBmdi4fFdoH8n+ItLACdJfvfPr7Le/L98zz+8yocbF29kCkcChFLW
WJBvAXUflYorre3/+XU+bHT//ootw1o744Iw7p8/TmNHcmytrCboDf6TtX3WXMVBWrYjPNcHeuPc
9N6479zscH/7u7vp77/Kf7/2L5tsmCU6lhm+StW40sCghUc7f/3nz/dh+PPx8/2SIg21BviMwecb
XXm7rnNiF/qBN/j1Q+jOv4swWcuCXy/bX5/ow8rddlVh4jacXWsbO99ga2zh1DjtrvrN4vK3l01o
skUyn65T5HxYPJMW74LR89X1/vOwj7x9uaX9vLV9jQcAOaEDZZbnkY6G2zij85sH8+/WNqExftYU
jAiK8eGmkVusuqR74HMXT0r7uki/ufvXXfzn79FWmNURZWADGtAJH/35rgzmZEysaJ64apM37Luv
soG12ZWepSfpoGonaYsR0m3cYvvnhO6/3ZU+tM+5YWziKXhVklBlfLAfMzVqMtOlfDLgTTuls3gv
NIfD1rHf8qtlY/JHOAQd52YAiLqhwjeeR2/x3d9tXL99Fx9XPuj9dSZ4F4CPfIQO36mMGVVs2qdn
2UWS79zdiYPxXL0Gb8azONhb3Y38f3501F9u5g/fxIe1Pjal2ioa3kPvV3ssPgBd6XX6pgMtwtmH
zhuBk/BEJb8/qRvV+fqbl1+flZ+epfXlidHRNF1jfKB/eHmsZbCZSkSgyD+2dItOwZbpT+S/2M51
7DO7OugHJvl3yZ3yXdrGm+w3N/mvz9iHN/DhLlcbGnshfgaXg9N+2Afb6CbYKpv+KXoAm78BNei2
Xntaz3m9m7QOjZ3fboG/VjAf3sSHB52uR1jraEeoYKxttTeflQ3X4WX2DfcBwxfYNjIRWtyjPPG/
239/WZ9tlaweAPK2AjVLMT48haqJC4t564SEVwLlEpFzOdIjMMkC/c3CSfrwh6ttyuvolQ/LqsIo
9uNrJTjeoKF2DWluJOd5Q19FD5JSo+jocxpXFUmUCmbLl6QW5qPRDjSOZ0ORY7836Z5sJsj63SEz
rEgnqmTQe1+3jPxzkqSLsTXtlke4aReI+ebyGbXmEymXiKHzJSUUvAgLkubCXoW/aitVo4AhGkuT
92BJm1I1jc9JPNXSZlmUqdqF0cr1S+SaUyhB9BkaTrIrNSy2qSMWUZzjfg4ece3bG6xW6tGITSz5
0rjEwFLCcXwJ+oibdkztQ46n+V5bCtgd89QoC4Qgq1ocLVL03MX7pfSOCuhKX+1tDe7bcIjvungw
vswVIAovl2xVPas9UBKccYXhYxVB8MaQHKybPbR56TdtW95ZTDIH4lmTEGauuY48e/rxCHkICcXH
rkaltLHNPKMR06TkxIU1obY7s2/zZD8LE+CCIYuWdlKfnio8NvcVurCXRkjVTdsV9r4YlHgXWcxQ
euwkxMaXwx0/SwdxqpRdIdEvgI6Dy8U22tfJVHEh0CgnP7jEHugK2+awTPQ3yPeO4F5yAAr6ioHV
pl/tKgAgbYx1+ikwmuCb2cPddUSYS16rp82aErH6kCc4H7zGkhe9q5Rmdj+UfQpQSXtMRTyQHZLb
e61TglMlo9zrEin/NIDGok+Lr5MjZ75KWwQtKL38npsDHsoyprFSrDz4NJ5MGpyE62z6Tj0QagFf
Vy1f7Bl0b7xGH3dGfxuiV6CDBVqhnLrKyXSorYFpnOMg0B30d2t4Qoj1a1m6jYZfGe0N4PqsHz+3
S4DK3EjPWZR/NoA/b2280l4RMm6M4RvSrcv93EK4FMZtQ5dVm64Z0mxzmi89TDM3WfhNDVSucj8K
u5MgsUpgOYd8rmrYDVFxJCTZjtycaEqm5MM83kF6q2/s0DaeJIbR2xhe7mOWtEbs17ZEdrzZAcux
rZBsYat5HOjEuPNUDIx9iB5AyEg06ajr5IwAm24hTCJURphMolNDR74wMIQCoQNskYPYRHfMTFNz
rGyEXBiUPLCYhpylG0q/AGrjQ0iDTWcFMGAWguvLjmRjodX4ibWMJ4whya05YfiakHpvma+Jcx1A
3qobkIxdnhPOwnHZBWy83KaZEu7SArsiyV01o6NUZ3UEng+kD1pKb9W+ZoL8wZUSMkFahKNOLaJ6
WVKix6AfuC6tVAz3UzYXt9j/qmNnVFx3nA9r0Mx8VSbKsFos21t94Zp48FOz67aHXOm2g4x0vs4K
fgeRIM7QVvK27/QCGSUdy00bK/IxkNPmsSP72JXzsPtm8ehVgH4C2mTYjYzT0Mbk1oXMeoMJ5tJU
B8O+Qi76KWpN6blNK/VO52+4taUIj+mY5QDrcWo0HWNbI5Eg4SU6t69Wdfg9RobarjlJ0xUsoWFL
0mR6xXkKldVMJuHXIkQ7uwY3ze4gt+kbC5oWOXGzDMAVOn2Tl9qMNrE2N1XA/BdvuSEemagbG2F0
2cZstfEGdSVlCFGGuR0OuOC64BOyj6uilDI3kq3x2yQfQlq0OuoSw1qDbUc4A99k+7VcYuBmx4zY
mg7ED+4NR2kiB7UjTbcZfJ4J0HWKrCeO0dOpm3f5cI0Z122Cq37cz+HsdUFKUDFz7czLxN5M3hT4
JswTSpTBmrKTp8covzIsoDeoEj4P5fUsXnE/3opQvV7+H3Vn0ts4kG7Zv9LoPQsMzlz0RrNkS5bk
2RvCmbYZnMngGPz17yjrdeNVAt2FBnrTmwIKiSpbFhnD/e4910sEJICAWmkMCfJn9ogGJOnIagg2
mlmlPS0M7YJASBjC63uIxoPjA4eCO8J6iFrOQ1YatKF6P3m/cSPwvaJ+GRL1Y1rTWeb3c/ioon3q
HAqaE82NqLAzgmdfTN42R03tVo55nPGUOiTKdoJtxVIbAA+rzk0vI0EywZPmTwIo6S2dwjVmAouc
Y6vQRncJO2YZWxk/EY+lPyRLBY84FoKySfcxiwD+Bjo+mmKT9CUz5HJT0L29MOn9kyNY9jiReH4b
aHnOEwpFstBVsouH6QQZ6DKVLnURIUPP8G3oPufqpvbekcMqYc3WY0Z+rbojf6vGrcovfkMWJv4e
g2/pfEKLWkK9OgYxIexG7Jz6mxqth6xHyXX6BesXTFMbcjVJnSag5sQyeWw7mIhV+MOCihmKIDlY
ucC+3kbubX10+kOhf9CKznaZPOTTQ2wQAUYSr+zfZU+2L7zVJxW9WjoJT3/FUTW+63Oyddknl7FF
w4gPhDokiscmy7b06cxy33ZXp4US8tCKtQurgxInFjbu1kH4K6jxNviXwnzt8o/M3g0YtdhAFmX5
OXUEtOVCE2QYw2smvfWQAk8D/bJI7ENSQNtgacdP05FECAJqlminEZ/AwfhAJ8P/nbmSLf7NjEHr
xzhEXxrvq/Dg7eZX1+aEIjFT1RAEQ7tg2d/a5RXkziIkECEL2q/qJ6qYV+VAY4Lz28z2Fh5SXacM
BTfRcBLxu2deDc4SQfA93HbQeGbgF7GfqseR9whbtHR2DWMZey2S8YQD8Sj76p2D36JRH5KhF/mF
ExP017AncFIFmJZjCdLhTMgLZ2R8KrxuHw04cC81MFDM1MEy7Ir6AD8JEoVIjx4sosm/WPLWN+yt
vPrK0JZxbNA+mslzjP4WsWHmDDhDA+hUDJeb8ivaKJL0Pq/e4vkF43aSftcFFKhiSZJnYWlmXOcS
jHJSBphANA1lMSMGAgcPeeptLCelfWp8nINuQ3jsSOKdLFK/UY08hp3Cv+R6h3xU+FeYxXWu8yjC
YuNP6jjp/FrP7XNWh6cwEs/ONE88MMGz9MwzBqE31xnu447g/dhv5joIqXBxCMFxioXqnadi4QEo
WCad/2ZWnjxX4HBYT9MLOJs1JpvD5AWvXQP+RwSk+i3m9qSMZLnJGbw4NmUrc9NBy8uyXdoED3Fn
vCYKq1UPjZY6vu/cFi9xT72OEXqKfGM5XYws6LazSl0KXswuiF98BfHyAHSvAFFIgsdrgLbcSDi0
xmOpypegFmyW9T91UYYWcDbJJOLJxv1V46JkKwAM6mlLLYOWzvYk9KpdKux6H3JwTZ6rvnatjVIR
TnB4IkvGPdUiFR6mQ+Yn01InY/wLAtNs3XBaHKBFkk/BGSe+Gpe9VztcHrTf7w3Kgz7BkQGlA9aa
+Cy6LrQVYhR2Na9FE+LRShl4O2uktX5+UErbr43uiyd82EAThjgqnnTi3cq2KNobAaLMgwsEojGu
s81uvMvyTiUv3hApk3YdSm1CGpj9pvOWI524xMtot5iXjeV0T4nVu9tadC0H5JIO6H9eHP9fD2P+
PypIv3kI//fO3eUnpUdfCcrcP2cv+6//8d9v/4v/dOya/j888krCMz2u8oz7/+eYBWPlP2yO9yHK
LgZr0+Nf/rMfXTj/oA2Rf3PcEI0Ln+//MuzeWtVNFKHQZS7DPdH/v/Lr/ikc/S8qwz8rQAMMkzZN
r7b9t5Rl3Q6O6TR0u6IZ4FUy32yL5mnyp/S+V061/8PxEhGhrUDmLfgHOBF/2GWDWe1U4wY7Q5Bw
jIKx4GR7Y0C1DG4BW5xdxQ2BMBKn5Qg8Tj+Tn8sDDmJJ31IPV85v1ZR1z707u3chQ1HtTOHdmOGF
LAMfv0U5dFhUqO1IK28PvoHprCBxXKZuvnVuJtJQdq+9qnbMycXmv3yB539+/v9W9sUZI0fXUjr/
l/Zz+7P4Ntc6/NRMtUL3r6t/T98wSHDZ7jrTPcHja3aJHxDsc2hbsW0mnLlBfrd1HLVqgDDd/flb
VSaxaA4uyTZLmrdBywOMjAdfSAhXHEGXRVe9JuMAljJXhzphH0JfXE7aFKdusLsVM7FkAyTaXE+Z
uEiajo8xfudlWrTJ9g9TidsB916+R3IrEjmqGtkyB/1Lq2DaxKPxNlBEdB9CC51ccIS0OsVO4q5C
C9hNF3/jCwT0MFd74k3Pnj9n993k/zvZ7Pan+euJooEOjxwt26FNifC/apd8I42Zxr7aOSFOUasv
Kc8ijpl35cLha0QEcDwOw12119REb2g6BtwPVMmwPu08MTfwYI/C52ij4uGZioqY2qIdR9t2wXt0
q4HhM2OBwjcND+9GqQmwa2ckLphNrjqycqv/87NwG1T96+dBf+PNcARZG9N2/1KgcrNPqTAU7c6/
/WRvSnaAto2VaVWA0ArxUtBIYbDN0GsxiH9Xxnybc/z1w93bJNbmb+VijPlritZZZG8oaO127Rhy
F54KiwN1/sTNMdn+eXD0/Dak2H9LmXK/TlLnHIO8XZkkUXZjqX88voB9Zk0bA3flsWy0iUFqFv9G
vxK3Wdvfv6dn+x5TW5sJsPfX7xmlk4uKxO/JHwp8zWjMezxBK9lQhRYRWpJQYzGmab5nzl0bURSP
IDuTfyNZ2v8c+v3rLxI6Nlqab+FgsF3/L+HYq3OnBC097qY4P5jlidefqwxusVU/memap/AceVaD
y2oCA4ALWc7qWw0EClNaGQy3e4wzDSocpMLRm8WtHDVaNRbOBy9VbyUtKjRV2b7+kFXKfKOpsTAr
QPM+AoAxvBmj/dDhAxoMqORJ0MDD9PFiWxbdwaCzlHIkieLnP4iUuqY+sK09bppdsJ5zWy3zSfh7
GbavNNrFq2SO5YrM/nOThGqTAqk8RCobD/ClxkNdRnhIgqZdQ9poinU9Y0/yOf+eeggSbdzhncMw
3NRcqlLfE3s7qJqVXWT2q+XqTUWOmOtj7W81vQfrZr75W+H2PFR57C6SuM248Drx3QhGaVNr3GMR
qHNdQDsIw/QSavgfVTSuM7a+jebUhHs8OA5z92M71qPDcXBmnd9nJj0GXny2+7lYW1gYF6lZA5Hw
ilWZTG854L+NSxwDuIEOW5vFAapWxbOK/mdoas4NuUorw1okEj53l92UttSzVxFogKx2ms3slMhT
IgNAH2Ewa+1jAI9mJsGEo64fFlZtgBemF4xZ5Q1T3hawX9zgsVDWj5PbDZ3r8UV13QcbW7qdfHST
pCdyAdJsQXf7r7TCuDo162Ek+6BJWdJxdUn4dI5Pj0R4QYN89G3dbWHHjItksK1VMbCUO5k+dvx8
Ixf2Q4xFeSqtdTVQggB/4VXjSd7Bm/wGWvfZ+iFDnrzf49SA9lDX7kIqAFzg51L4avGpMqtk1XjO
a9KQNtHhCecSV6iwud3X1cmYQYV3hfHoYNkrLbWINT4txxbPlmif55qgTF7vou5XZLmfRUg1Ui9q
Sd7ZgpE0nFQIm1s+FK7GsevNgDrndOn1rbeeAf04Xn6n5ZQcged/Bvbk453yPgzM85qeC9Vpcpb2
WdCMJA31PodoUaZBe9swls9uPfZw8NbkRjGhJZCwwxwSZvvR6/qJYKjBLsZlfcqcKyLiH4G3gJg+
t8u4oVcNIzDW8zk68h+AIEq5cVLjwxxvrcIWfTtkIOV5SCVqEdDBhW/fjImhQumS48c4tNVDeoNs
eKm3gPNq7uJbDDUkb68Te6CFjWO1g595YaXuuen1nS++sGTSQQa9kxfCP1JkIDCHhbRlNEbMBS/H
NuoIxVk7jrjBYJAFG/8QK2Q8zSS8ZGC0DaQ4uVRW3ZvgsTHVg6S2hLsYLP0yuX23nIzqGBX8XmGB
TGbNgHLrxn/lis+DmWkoM0OH+OCeyxHatVeEd+aUx8cmyEma+A9MZLDWhcpYmv2E5tj9MsJbR1Na
0xUXUwghscLG+wI1AT5MwJYQqV3PvWRyX+RNq3SG+ncqq+8WbNYjZZ/3OdGjG6riDUPFq5N0BQJN
Ni7htQ0fxt4jyUv0td+XmL1W0AOyjXTEO/7KCSE6fcnC/MeVhD4Hx0x3PfUZnp7FYYRmzC+FRB3k
5ZJCB/WamepNpgNdJVazMguQV0E1HA1aemxpFuuESDsB2IS6knl+nyq1Rvsf6cGSkH0r8+LRAED7
gABq6/SvQw2g02B8cbu2HSMarrLAzXZ+qnCn8dyAaCZ0vUo6w9mgoTOopNqZb3AAMWsA+bdRlWB8
ZB8px9iyt+QFal2oxXBnl+UaDQjj+oUIV74uQDIvtUXZj6YIeqEymsgxFe46P62WFPCi4LfDVxWZ
vDmmuc0r/4M0W5HabyjFBquaWa0YYS/aLoH4H18SZA28sM++IP+ffMe5t8pyQ22HxHbXN+CGNdj4
h0110Rogrnaj+TxWS2rZiSVR6pe41SYoVL55Isvkry1QIBR6kXTOXTCZxW+OngHdKdXJ6xL4mcDW
l6Nx6fBXLiwj6EAJip0yMqBRcRewM/rHXFNBE1VoLq6u9+yVqG9metdmIZVQlsNbGvan1K8wwANv
oFLo9iKPLpGkzeAFyarMiP6oIH6dGNqydTRv8doc1HTQFMcn1dYYgK0b4GCyWVEXmY/LzuOsYsbP
qQX1q89faIB+pIb5sQiprVCnuB/TXTR7H5kf7ukzy8/sDet2aFuiAmSNSDpz9TWclXxIFGiEvtZf
QQ0GHJH6nfaIz7aboiX98OA+XHIVmQx6yOghXspbONhgrOT02RZ4XrbHVbLq7fy+mIJmR4lNb1/C
gIdtOLgjlAiNxF9nzothsfOEcf7A1J4O5ZpoUUAk2PW6IwT8jDxP9Nb4ND6W9nGqOqpDuvVs1WsE
cXebswJsjNLaA3h46ozCWeUxwoB/Y5gM/qNjU0ASZtU5079pI/LfiEzoFWAtajdoipQWF405+aKQ
1MJoP984y/KYeKAHA19eq2ZSJ+uGLRmnjYvusKppFiPiI9FlecOWCmA7VDvECiKWcx1+SEIeW6c0
9Qon3rYTozqoTVjZ1j3js+U0yfl5aDWUjPTVr2f2TNhDe5HHxbEKJ38Vcrpb8QB0+0rg7G29Yqum
yrpLb30uRezdFlGIpowxqvTWtylQ3OY0vh8HMgdu7/HV3jLdVtG7d8M4O/e9Lj+SGsCbRL24z+t2
W2cjdfWaGFGSWphIe3vPuv47lO4HePFoW9CvtSnjwLsLO05N41T/zn0LgZhpGcXAlcVEXM5UJjLf
WSjH32vmZkcV9M/BSMkWskgO+oYqJEGyfGX2br+sq3RHYoLncbZh+KQtcwvnJ53Y4Cjo+rBTOvqs
BLGO7jmg5m1LEUl58fOgwnkvV7yB3JDr8Uc34kwKj0lrvjSV/yGm/sTk5q6Pa73FtJIuMptHthHx
NheZCzFOty9h6H+0EqHViY37JDXmcwX5bNuPHCsmZ1PVKcHz7DOME2gvXJMXtieflTVQ6RuaXzVv
D5QPeNH11Yi1ybS4/FDUXofFZIIHtHY0M/m5eXUm0gAMUIBbuvF7OOGboPCgM6OnIp9pH6IjQyle
SeJg9M4hYKIvFeUhBrQotbsqfbRwZltUC4pgGQh5CRC8LEe/pRxUdMeXUf8Eg/2KpV8ux96/N9UM
GcYWi8IT58ZsHmRgfaRj+N4E1VOVfGVh/y2c6J0JyMiWZTMMMpPm0NTm1zxX3B5s7o0lwM2WqrtJ
vUXUPtObm8JUpfltrYboxyjUb7Pv3jPJyOLPHqFldxDpbdAp9Tp3IftGnr4TyIMLZxpPcLyc9dgM
wApoN7Mb+RAW8juaHwwxPjBB/QUnMFoZPS33okoxPE+0sLrQNhc2zbiE6V6akAhM+dyljD8c6jhc
AG/c+XXgXrp8NrhoZJKoGbZ/jwerRd7hrBbeVRiTCHnuIwahPtmc0ASLYkA937sDofupbNo7Gtof
aLevYJOqlVWpbVqraycoBYXD/NgkGY+09TUPDaBswtVe/2zq6G0CI00awKURUMz0bUyCicwNrBSE
xjaLp7MbzBuzjthIHSInPQySvnJYN4P2lMThGUG4WLhFlZMvcM8ymu+Gyb/Xjf5FcS2l1+Zj7oy/
TF8c4AQlyzCcDg3tpHD+3IPgCkyRWUY7oBxG8LE4wKfJJnlggn/JqXWBGHpLAYEMCu+xPhxFap8p
BGR5IKq74x344UxKFKdvjpnnnMFMdqvZcPjWs/v+liEt85Gxh2AdCPx3V3PtSeugXVsJ4Z3KIknY
Gd3C1BU/arCee6dhSmQSA7RQlDmMD4/17NVUlpHF9qiuW5L4emrhOjIKEe2V6OcxbAfBZKoFm9hJ
rhMj311ntUv6TuQuHLOd17Ja5wCDM4cbg2YOV0BVFbS/ocoXQJZE2a/D8HfO2HpXfumIgm9F0sE0
0fIzgpXZ6G0L3h3QTszPmsEwV0rSRgcStsnb6ajDfKXKG3/Q8xYJ216bMhH0NMylMbYoLyGDrc3g
0PFvm1T7OBNrwlvUe0tzZUh6P6eYGFzgkjt0RsAvyhboz/qubmClFo7/k/vNXTTg2XQmyMtWaVzN
up53iuuBHfePOm5esxoMNevrApP3Q+eXb5Z+cohWboKcdsGBg5FZpV/JDNsm/WI26+IYgNzb1Ql5
IRqzsLI1a4bvR0b47YFA8LaKhvw+t2lsrWlH4399cBxYL7GV0ut5ikOrXtA8REDfgSpbzfOvih+A
brrVI9yuPgIrIsY7lsa1CMiFGpmHvcWn56F0gZuWoobUl710iWZOSDYNfRE2HnXwez2OeuNb6TmY
5tcuEAGN7CalGcPVzOr5DAIQFSxUYbKM/bg+lBl+YU1XwkDnJQ6bvZg7Gt2YAjsDSLCa5Wu2GJdX
BOPLfjoBwjcOg+YUT/Kyg33WgUps6OEpyvzOboqvNNLOhq9w79lYrbPxHmj8M2aNRRY+2i5Tkzg9
4sVrVwVzY9Y8/kEing7l0VSmf2DK0BHKOXPVvka+P28S173V24pHXCfxIrLiHqoS2kPSNtO1pOvm
6tB9Vw0UMQ9lvg2tnFFO4Lb7sAqQ/mi0XPsV08KYdUWZSm2SwqvvhN+SyQhB59mOUe5qCj7PU4Wp
QZHsAkJ219rGYawpUw2IYq+SW0+o48pzNt5EhZkCiIJGrWBmXqd0TadLOh0iv5h3hvQ/AcdVhHy5
Zy2GbNoqL0rpPeiRLtmm74mRbfve9o6Rw+G4GXAWBb39m7oy1k4BECcQ6liYXUsRR3Eco+LGdybw
U0TZtRgkrNoxYBkHG63mg4+wwM2XwqHaHJ4YpFWhpCykEOWiZ6p9mIvp0WFyjnALfMzWMfSoZDtO
QbxyrMG/2sK8N4Obytbl20S7RwukzbJPCOaU/rjrRy7/rCi4CRA51rMaNgg12IhGjsK1Fq/exPo3
sQH1SINLO4nOVoTG3YX4X+uJtH4SLAuDOqGCr8xNrJivn2a7CDE5rOkFcNRXafrU3Ha0c9vGfcGA
l7H/b7+kGpRoIjpPGqyePG2mC5X7HXth1W8CS8W8Pj+O8u5V0hLEskFO22wpRDjhfWO0Wcc2J/a8
ND4ss7mgSFO5XlO/UADhgiZAjpR368mKd2OlW26CEmV2PkQoZQshrEeroN4r6Yt93SuF2myjsjbw
zS2/3DJfTBdRXYB7TS12mehDIYaPgRUcLOD5TZu880bOjMUI+NmjxRDeV8nWhFcoE/dZFVQ7zuYA
MdXQTx312dxkWE3xGOVg3BbQEkOcJGa4dHxDrUnN0Zic8ydmsecYi1BMB6WzaUtwXPaQ2Ws8OC/h
QJBLhoa36EqA1Ri2qOY1mI3G6apws2MCiQwTA8crrmtsJ/Y+N7P8MMmOVKA9H0WdIfblEOicsXko
S2M9BLe9FyfmNqpI/nkiP2XquxCWe2uYX1iSX0ELxPrknALohZbo+4torj/t3+AMWBTScY837TAl
uuXj2iy/RkO5U1qYK6m8d0kTyEHE2cdgMTz1q4mLDdqM5NKz56hqUCPWdPt+onOszagi4mG4xxvc
72QMMbmVw9qoMd45NZjUBi8TLFFakavk4Ce0HMn6vQkJglamD4v+0EMKWJd0ElDMHNH6eAL4wEwG
9DZ3Swo5O2LdTUFR7jS1e9YGnAqO/1SAEOji4TPJi4xcn6QMzqaDu7QGSnCt8seCzc4LbF8KbkIr
xDJsAEX4u+mmfuGSY2U2ZJbLqQ422vHW6XQdhHojLdZTwKVf5GyzSFwhjenFcCvvjJtk7/hjtalN
6xlcg4AhAUDdJA/JBHtNq82PW91VkT7HejqOdkynmaArEifIrh2Yw+IQG9eBEZ4aTz9CpOi2huEe
bLMuV5WFEsf+a5K9W5t1DlxGxgfe3pMUjX/fVeavQDFb7XNwFDGfj4QCiyaHjBX9mdVyxHIjuQg2
XeCcMm3tHegiaKpg0iT1A+mAyWMUct0UxW/qgcONZ0Q0Q5Vg1eG0AptXm7K4HWGppMu9FoOTfzTm
jkBr9zSX6KtlFbH97SKJkySo2UbKGlEYksvGrYZ6Zd3aPmAja4Lk0jWRJXgGa8N6atzokQThwzRn
tBziSRkM/llcI5NiJ5E0MGIUNbs+qDjR+0+OkyEHF/5uHiXAj/ZXS5m7Z4VvvnSjnWnR5Mf9uIOI
tqbQAtCYC0F1hhVpawUrBIsABIdqGU8UfljSOs04ohZlaISYEoDrgJPjWhg6O4u+Gn6ofs8muTEH
RyGfFRfaAi4TStACkO3dVJ8y0rXLqqOBIJBgY+jGW5csv1EfaWSrW8x/hrtD2PqJrBrnEJ2egmIw
dlIJsukwN62YTokAi6btxXC0kPQ8g5tSFvLTw87XvCe3SEJnvvPsuIw5o5gVBlVuF9hZviNwe7Ky
idl+iPHABcwRl2m8FaW9sqG0tDYNq03MNmNklC2iFS0qz+cY6Kf+JffHY+U682nW/QjbjNtlkWMx
mnhYlzIur8NoFGvoYzDvW8wkLSH7Evvuah7zTyKdcBi66B4VgIaFyrkWnvtscWujeFuj60vKrkqY
cF58AJvHedQLWNI1QG6r9TnCmPCMFa2vaRJtawM7FrJCi92i3SVuah1YHK+l0EsE828tslMwDffG
JLfFwC2lMy72XGWLch4euzKGLWcTvhZN9lvHh7FI7uCc9aSpxpRqD5mePLf7RlmoSHfrnhtlW1/J
cNe3q/zscOqaqcpY90HKjYdDLex4FNmuA6Mwn3OaMUsIJkVedIesnyk8tpwvDwOU3WFZE64vyAUP
DmVkw70W9rMfJ79Df6C+N7iP6mnnBPtJhRAciRJvHZM7Tl6B/QCVgfuqX/acaBD182/PwmSbV98J
J7MtOMh8ESw85VyDlppSbMVULgOLWbmHMO0uJMnFsm451giAJpidEQbsclsXZsWmW3M/NC+VpYf9
NHvmYgxgNARDSvHBXO/bPjW24FRQJP2LiPTVUIlcRWOVLrqsn3YNT6Qeh+0f7vvIcHHVj1zFgWLE
DuXnfXBXUaMU8wRaoWHepfPWbyZ97M2Ab858rigSW9X4PNZ2JPBKUWGZ4j1dxfNj7CAqUTG9a41h
gC+VpmuL6cXMnBDInD1tImfd0pEYZxzt8EbfLJEDHj4FHZFrjWXVcIfKK7Its4WsGdYTT9MQYJuS
iicfXquHOdUmeJH2T0qF9kEF8FZQ2WOOue6umfIESk960TPYI5V5F5H436qzHqqAEq1kxC0O8tXu
xmFnQ7Dsyhxhn7KxTueYYhltica7Rk6CoxlxasImBoKPvL/mWtf1e+3V1g5z3jWNe9LvaOw3WsSp
NSFXVE27SiJRrQJAk2saAgZQOJA0WrVgISMVrmtIDnOcMB8IK67KaJp+qVegG4o7mWacrdrV5CKK
oGYxI5uScFk0FDMKCjTSL7gnhKlHG7NriJVXG7nJ1A5XK71awKnHBLMx+3OkdbSJgfXtd8wXPoCC
6Uc37Xzkn92Q5tNa1SVEe4X1PeNcgpPnhdzZAw95vXAVa7PnDdmyz5mQ4jnHyVVmQL+wYuY1nvHB
x9KeY7Hww10tOFaSTYN0P9Ngp1j9vcjcz4G/oSoJptLk3xyUPMFFQWmO5WHgs86Y6L85hehNgAcf
2k2pmQ1CvTUgO9EKweGXpAO1W/zBb+ReTjcDzJW84Vcixs1VhtZSTupNTtSl2CWMtDbZaD704qVU
jF4SxuHLMhWrGfbPIeyHFeRzBBceBMpJ37rpKxdYvCpDvpagHeu++JkmhZ2wHF0qbuKXucKnxV0X
I7s9bnNK24C5iEcrVJe0fIuc6aksKnAvrXfog8E8mKjfvjMScenjJ7APwDGbb47CoCT9NY6p6pzY
DMAg4lQLdB9U/l4jcoz2oeC7WWmnIPOv5RtAw0MWGsbOhH6FEY760BF/FHUVQY6gNu0LaF1ggwBQ
UdO8Utxf4FkHz4pyJczRy5Fm2gnMw5CRjYDbtp3E+IjVYVWG7aVFtUxuJBUMBNgRUAnEXF08xbgB
/P4CzCzKZIG/W9PPmsjsSRIE4PCNbua740YKC+U14GEWFLXV3IqVOWzb+eROQMso+jbuY0AXC7NB
f42wUUYVcmeRnslFRGtFrabZRS9oSXctH3yZ2LQ3ds6uMAGLhIbGK5lan6Yg41zlb57dvg5Dy+nV
x43s0exo1ZSWag55yygnNWFU/N7Z1DcLk9Pi6+1EZ0XseGOvjtHZrflAMpHrIS+fx6ySoJSfXNlH
2yZpHseYARFzMHIrULWLPnzK21FRctjdzUm55p3jRamAVJWdd9dh/61NdhAhCCyMkE9u86oP0Mwu
by+aTYmXTQ26ejfkO1B8SgrD7C3P8HUXPnSLui+PYRi7W/DJjNFci4SolWNEMuQbSZLfVYeuNWGq
tQMWrVq8FCEdm0FCvaJ+G/uAmQoNhaYR31tlSxCaQ8iiKoYNZ2vjbrCou2A0Aq16T+Ehd5ORY7Fl
TpsCAZ7eDbx8RgCU1YypguiixzoQP4id9SHUD0KgN5e1c4zseTvHHlAILwYS0w6L0RnsoyzeEiM/
xFoLWgK6aDvMKISD/csinhIl1O54THuW9E/ukjxUjFBjaxmkhE34/1rBz3/32uAXWb0VuOtXB4HE
pB900bgDBTh4TCsyPiEgNoJD3EyxmC0yrvMxEiTt6gwS1atTsIrlw7HqyI7EFvyiBK4AWvo87KYW
2c3oeWb7mXbBmSnz1rOMeOlhMNYiMh+0hzXUG6tjVmac1PVD5bLJc76FDpfvBIyK5dxdG/pGu8GD
/izpwqY57upEo7fzq8zZeEH2BoI5X+Caz2gIvXbjSFKBg9vSSo1H6ncgSFO25kI9XDMvWcop5vUp
JnfdaKZh/TA9CLvo1pH5FmYDZb94LNG1bthnZb9nVkrpECFR5rQt98sUJwSuXKpPGmyrHO9sBBMp
7cPccqAjZVHiQAJ2i1IYLdYOE7I7dDtijuFnMfqs7HWRrB2jwMSEuA9Nj2Lhts0QactgEQEBcbKm
AINMXK7wkwOabbepIT5vnW7ylrHEdDrF5rdENFn2Ba5/ldxA8VHzPkUnpdP3egzuWrO9+gHqsdVg
PBlHfJ9KLjkGgip3PaIetIS53L7QywiN2Mnc4lLnv85C4OjtP2dKYPuKs0MfA9oToTDXsQPGl1pS
KdFHhUdJgbwBuYzp4kEMOMzewHS8SN55Cuyl6480bNOdaQ+l2s598Eq5NiKKY7X5JUbp5cpm39PV
mDjqUmby1ZO/KdIz9jJhDGoUT2lQvYE+O8TEA+No5Tm3pdXKKJc1DbbQ5HaNnc3ngsH6spuD8d6U
p3AqTcIBFXjerIVogmM2ij+hIwykabQF2FBfe2lv4ZxdpoRPMa2ZgRydUL6kV3Jy01VOz0nQ9gRt
KDnI2X6hlFhqVfGiLT28B2E1lkvhTy+dxZA9GAoOCVl06w6g1Q+1fUmf1ErWnPJMkweysuXnXH61
xJNwffPUJwEn4xAjY1Evspa+GzMpS+BYDi1shX3fqPKpKTsKSzI+rkrmTUc7I0VdOO098V6iPKyn
KqXzXmG8MgpsT6MxvJSygjA5RnQCOc1pThjQmlzhwimJ9rniNkFubdGWrbNPDGftarXV4W33a8zX
eBKI7l64Sah0XKdWSVPV0BlbEYkzXsHvKM0ZKBQM9JJQboZRfLmhzzCkiAtcE0bKBBFhadZwUunC
NILqknWwBCqs0C4XDcI6IMLIXsGV4sW341+ZS85llv7LzJHXHm4lT8xlODt2OYMue1iJxPxV4dkX
BTXJQVkdMEFxocegQRSJIvMh3fhmOO1bH8UBGtsGuPe8UFbbwabXH1XCicMc+/sCSY9OMw6QCIw9
uWfaPahJo19OzQ59gozOuDry95zr+zitWIYL944rCnXw4tx61IslATGgyjQP7h+HUyUFSPAAD0LA
Nuw2H4XUh6DkZJRQ9NN31YyrpLrvbXJ01oRAGzsjIweepixmeiIBy5aldzS8bqAi5AOYBSfiHuJ5
k/rmllvDSvnmhcqhe6oMBKMDSuAc4OJ7TKP/Qd55LEeOZdn2X3r8kAYtBj1xBxwu6KSTQT2BkR5B
aK0u8PVvXWa9tsys7myrQU/6WVVZVgZFwIGLK87Ze23OPoRDi/GXMTnVjuTDQLMNfRc7oIg0ROHl
kvYXDLb46PpwGW3Kl1VxLqrOOwHl3ot8hqdF1cdA6XIy0KEJgSMxNwhUxhbP055+eDb+4xZX6k29
3kKDI8Rtri42grPAceOtR0Np1xveV0EPGBPYL17DzbqQBwkcTTk1MZX0wQsnE3UlUoC32GUJbcsi
KIr4ueKUYScwetVV595zOrDGTEZk2rSEWVEqx8TpB+F0ZvxGeb6wkuVgFLI2nNOF/WZ/JXUvC03C
EPA+xsl+tX6gUih8ryLcmtiMTYOJDSXHu9OmWsiKJPMNKyoqdvxuDI3Pskv2VASswKXn3GvWm0r6
2NZNRsL4VitD+OCBfUf3MXe4fyI47Zje6GsL7ym1ETBhjvAhAtJ/JGswiitqnrx0jL0nb1gqCc5V
tmvUsUO2HZpaWG/QKVbs2dTyTeuTdzUvf67R3O/BIrpVddvNJYCjvmB/T+hwm9SPXekAgLQ69llJ
KdONqEsKjbjIu16tbMS/VFsdDZVtlCzogjv4o7NGcABJPkS3sevH1Wb7s+Ih/JAoN1clz2r0iO55
VwwanYup4wma5ke272caCsbmjU2sidpOCz1hVVslax8WUfqk7YZewrHGpeDJgAMfqjDxVmnOOTo2
RrBLdtAr2V00VlQquGHbpSPeqnPRQY1dxP1hn7g6kxbmh7lIn1jv90OvG+dMpadXMy04CbhJdkp7
ZcDWSDbJsWnMIjB6vcFl47wvM0wv4IQsOOZ1ymQud5mIbd4faHV/RIvIj+4avxlFW/oWHca0yvfs
xaiGr9VzUyAP4FQQJAt4VRLeXmeKHGiiy2s8cEbNybYBifcxOFrBQsUGQ6UsFZRIOOP+kLkkJ+Ng
pHOKtmXT6/HHHkv9m+GI4kCe2R1laNrZ0yChbt2OVo0MCs2uUh8eMpp9FSliILUmm3lZq12eQmIk
NY4CfemxoczoOmBRpDngIoXAfEyzath2TY49v6cDmlTFB0fNg5Ul0b4r0pMyVai4CAJg7UDdQLeA
ag/Omri/F3MOwyBGGWYqIzmJdUQObxrQ6SZncp3jLeK3DfnMP9jJuWcPu6ObGTuA+Ed272/A/jLS
G1hTmEbGIwfFOEASpE5fhVlDuFXVe9ujJIxU942Wpw+0OPth4ADGe/mQdvjgaqd96Ve7CKjoHcyu
Ye2fAtqgcHin1Hxkm+sjQAk1pzHQCgNDW9z0XLmzseP+nLVYoXgkNzWm2wjJwJw3idvl2C3LX+m0
fHgEFtIGQJrttF8eRNO1TsK0Vxxuhxr5mZG/OpGCdAHNPF0v5vNflFp/dHNE3tkIlR7cC0podHnL
+pyKaMGqkr4lqna0yxKdU4mazVH0IHGsaKdHHFVSM3lymvZDGPjDyrX7nOv0WTXTIiy9RPi1odyt
ethW85turyezKV/Gpb0RoqYakFCoMayf9A3Rqzdh5+Bt6lVOmyDeOPn3LLSubT27+x6fK+9Fd6tW
CLD08rmQbqKagyjDSjtCedQ2dC4IUBuG0CkpKdZMBSYEyHjqtb2LPs0X6RDOC5qe2rKuiwkxrtPI
GqlWKmFWOgYmay7RmJ+tK7Dldd4rvEl10wJCfY5IbARMtxtT3dmIJXvxJjYDHPSmoIjc7UydewtX
gIZphqRP4Wuj8UFULcKyun3X0k8B6H+T5FTh1hZ6emkEScIPTim2Tk8otzZ+LlCnTwPGDlLSymrn
kBOMa4N31c1Tv9TdpyF2GK/5+kAkBNksKw0Pwlm7Xnseur1R9WGZACkUOsdau3uZU70KxoV+Hg6H
Ha8x7sGDQxg1UwTHoEqHz4LHI27ofKQWJ1BjzrChDmFmqPlubMd6n5AMatsk/7UYtNqopzKnbZo0
c06jluysJtcP1oe+OCqqJObSWaQfi0NJt1UEnVWdOLUVWU1kcYxsUgr0hVcFOXQEIKshZTWYdrmA
50FUkKNj/O5QfoiU2rySHSejuYNy+cP1kuSmVBf2xUl6yjR4RJFS7GdaZNjpk21dgvFrmuhXuqZL
oKL+9Kwuwy9HtVeds8KPaMFsJrUiXEFZyHaLiru1YdEnSqLcxDUnEQz2ma6yM+1tWlvgBEiYRoyk
nCmiTCetcCmKu3TdU3qjyLpW1ie2fUiMKW5URz0urjoswk3WY/aMl+gQVVTgnFX9ECUZ25O2kH4W
v6kGhF2Xq/UHmzzswhKcMdaFI7DqsevhoGHuJWmSkjNVbI+4NCeiGGi26UOnJvuJHQNaWoVu0mh/
LMb4jK7vZMyPhAxDjbZmtJEmYnescXhidiSLYBotOiCvpnbsPTPxnTHD+O9SbqpN4LLqUr6oqOl9
Wn1AXUkEZI5Gf0WI4Q1Pk0/ZFVWApgqZGIXBaE1J6VLMfIfwksnJjH/UcBi2EYtcWkzeXUfmwNKq
DfEqPXswSbBA4xWdaJZ/rRHiIGnf8FpxJ7AQ3RV4xLcKsrOAdv3sJ1CL6SUM2amL9ySohYpq6ffD
OS5H7dZJv4qVOPrZGXxr0h+V2rBOmRjlFEhYYJVCjuxrwJ0ypqzQy3NnNI9t6kybasanjCuTw3U+
WI9jpwdefuQxv1grC1Pson3SjY7GB8dPPIrn7+/9vtKIhuZJT9AxTSS4JSlvBoKlTTzm9YGuyIxa
08p9JHNbbRRoKRIUA8N81nsU4a0Q82HyYG8y9m5cuKxl7ygHBTbpt0eJyCTK7uNC8kdyLPARP4AZ
Bt2QD09Ab+ptuyZE5cYuE1LSHzpt+Qkb1DsqMycn06lwDSKMUirT2X37tQi8QWymxy+2rH2nozAD
UN/Yk3KqWmiS2ZQvTn9Txq0/QjQRrMQIz6tzHT/yU2aYIHhkj5OtP7qyOr/mmFRupySr6ILg8B+G
NJOSMD52TLlVxCHC8OxeLdKHckxFSK2TRiW1R6R7bGX6MgLLLQwYr7QI6oWwqRrJp59RJPUx6l60
QXvybPPJycoCtv7JEMI+L1HSgIzOuqDXunWrm30FzbJssfAKfdtMrxovzgV1pbXr5+wqXPdmbI3k
R5Gv7wrnrxPOCNiq2Y+8Jvy2zHLrPi3X0m+H4tKAsQgbZ8AnHEFiVlP1FgMVNFGzAWqvxgfP6ItD
W0UezU+TKOHGvCVN5ndkvoK4VOFMElQqnolv31tlotDg288VgS3e0Ocbr1vjVxV1kUbITjYwBzW6
dlNXfGy7s6oD2IGdQhLXrhq11oeRnoU64rpTpauocwlTr9RmU2qINGrahiPqfvRDlbJLFlppxTD7
Cy7UkJvnXZay+xAU/mePol+n8jzY8Axmvx7AV/Cm9tj9I+ze2jDsrVS1j4oF6sTgt+xUYAgFMSVs
gAB754kltiXiEszjUbZTsohcD5dyMAfK+GTJSHFiSn+t7QQLRibVWNLzt1i01AbdPLRiRIxCjD15
xKJ56yx0vGlBj7Nl+uynsUawjgiY15ejnxVUHoSD78jJUX5tseCrV+n0/u3p8qQ/kRjpY7+ywmRm
FD+MXR4isUsPrZFhcwCD6QM2a+DeXJgvEcVYzL611mMh0Kzr9y8WHcWT2q5FWGvYwwcsbJuo8pYw
BcrsDzM5cTZbySVjiSwbBGDlOnf0hHgjUjMqfcMg1Bjj5SaRMarAOchyQmOirPZNnUJsS+k+alSN
DigunU1jTyKwGu1YW3V2NqU9cs0w3JcLsfOVVbqHWEQBtY6HKWPf3KYfWBfzB0snH1dw3Iyjgez0
thOXynFvWMrR/Jrdg1fT7f+2MJJfKguR8b7rmI/dodwJ6c2M+oHxfVdT0g8WUbdbTc/qPaT6G5V1
mMBx8BWlR5YVvSPchbG119AnZyX9MmWEHdOlApyEPe9AUNDBJMbLVsxyayVClWKhJai6Sbs1qY/W
sT4SfUX7Ps3NW0q9gVbYzj3j+Eh+LMr4CYmVyCyuqc1+rrmj+aUcXavXm5tkimxfaUqi4QrvYyjm
S5mp6W2sxRTJCiThjQlgX357KyD+TYke/FQYdCeCzsOlXjk5C+/BminoOOlzndkMEAUSuwLBehsX
48XpLZ2004FeMdIYZUaCOMezhdO+PaUZ7UdEaf3W9BghUa/M+y5LVI5F4i41UFkMbmnu3HZ5NJb+
s84rToDRW05X+n/Giv2/Lm/JAJb2Xxu2N8k4fPyJoyu//xe2gH//N0//TdNN2/RU03EtzbL/w67t
ur85lisxXbqhmrbrgAv7h11blwFLumuoOmQoXGEaP8SUMCT//m+6/RswZfkf29VsU5q8/wUyLlDK
PxktsRmYDnnIlv0XGhz9Rjpjg6Xv87hF7eioDU3EVGlLyFNpd5wQDWCQpRdabrH90tlAtU8FLjVK
bXgiIzl/dhMVgwJ7aOtrID3iOaKKrkHxNMYeTeNsfQ5VORUc2UHX087n12LxUAtOkbjF3me9sx/I
jlHPsKU6UtlKL7ug86SqY5qah9jEGBFVGKMSf6E1YfYeNMWJb0hpxDsZN7L7qRYLRHcnKXuL1yY1
oSAUGdWk1tWjhfMDqS2ISxDP+m6BYBY8mQBa1SkurCQ0g+kTOh+6a53j0e5b8dBte4IXLH8svUmu
X/PACSdqBUIQr0ADUU12aKx2dU40UbxPNsR2yzS9G33W032JnYcugljHBIWMXX/OeeHdtd06hySB
UqDXnAzxzODmEOUp85J2Oegk7LVaWf8qUyW/YbfR+Y7ZpCwVqYKNCDv5ew8V51dFAQvQu+7cxrXh
PVCxKJ6iSTeRV8x0W0wjwx3auE51t1oIbCh6gekybMKuSndqIa+o1rEtCI7ZyITQh6Je23dO4uND
mdMeVWP02lvVtdh+WXb7aVO6/mmacHjcBmDV1kWw5CMV7B9c7Csa58+ZwOHBAqPs6WZ7R4aM6TuK
i/7LTCmWUAw1DqbZKv1GjSF045brrKsOGh2DU5awF7DJPKkdQ92zq473SUaYS0/P4eDY5NGT7qEQ
aAHFtr0h3aE6OpFkF1mltMAqFgqtTdS60Qwo1pY27XQS6U1mTAVeSoXMLGJwaN6VwrS+8qWjEp+2
s6rvk1yPDBz29vAyqArertVCaEGHpdBMUita407lEDD5Uzkt5ClYjco0rzs0LCxSULGUL/OpSkrt
7FVsFTeOY4mjs3Z4gsyosdEQxGnhACNzFFyLOmUPz1ZWRPkGB7uiFv1RU7T4S+lWh0TkRfd0pAVt
xvGoJzhXD0xSgPHb8gypQzv6A+koDTa6Lik49mEiH+lAt+pZEXpxX1ip85DqRC9snIJqAKddzTzC
1h0PrU4UwyEeWnNfQaI9tIvCxo8DyK/S4NNRCoqnazc684vheuVEdye1AnzdmL7gHE2vkTEKrDq1
ZqivJd9sh1NVYwSw1Xr4mItB1/xEW1zKjxYxUhuaf91da7kaHcJIw+jL2NHzUHFGcSXYqTgAqTJh
nA1KcXGLdUQqkrNDgzjDyRQHQfymo16mmkK2kGlNxp4jAQcnTcQo82CJnRvCiInIyFA9bRZ05Xuv
mo3DNFmRj3Fy1qhYxNr74Gb1sJ3LNdWDRmXPQLYbToOk0pcbtMKoaIpmHM4utL6c1HINnWw5gIio
idG0NhpMIqT+VEQMTEuXgQDdc2S3qCboSWA2GTnMPXjO0MbQv8iCd8tyEDt6hdYN6Dsb6aJFCGe7
VsslyYZi3LpqA9BOJJLI1I7lPeoxO4xXuFe4WIudR2v1oHHa9cjXkKJoYTi3KjE/dxRnEeFoXoJy
PEUFVPf6kx6fB7ePXmsr6p8al/dzKm3BdAjTIZwiMf/6Xrr+P6at2Hj2/+vF26/LtEqvf6KtyJ/4
fflWbO033VRdkzgaRLieY4Nr+J1qL79kYrThjyyT0zsI+/9YwDXrN2gryHBcl/gRx3b4qX8s4HxJ
Vx1T50sgM01wIP/KAm45f8ZJWKRM83JDdODXgbv4J7IIk60KGRHZKLHuviBxtSlEOBIYNHnl2bNQ
tM/ZEbqIHw/LKY6Xk6HQBqKLRXHltkiUl+qgawvnxvxLS4hOyT4U0REmYu1tPONr3AdGTj0jG3at
w7fxyyyLiAqkTq35mpT5WV1mAjUGTPvm3krIs2hxK7YiXJblpM+EcuANnTwRuiKDkKBebLMP3N65
lf+U18x0OMavkd4HXUYV17wXI+eeZELc5dyajnPrxmtYVePJoBoJZ+5i2fmx4qiD3SFwLCa6+Dp5
XBI6dhonSEJWEq7VEzEbwWBcMBlsSxJE2GqhvKV/MW4UTqYzVzRnGhPigJKSwyR3RF4NTUcKkYAX
+WnDEmGVDLucQ5eh3c40PcZy3Mk/qul0GclA0gnfk7gzlMn1tFKblFFpnv7ZJIhBE274MuyYU1GL
F19jtZwSmlGuuJkyEerEBGG83ciPpy7FedbZ9PAEMhTkFLWPMEdrytPV9BjxFJeKfQQHdXl9+siH
Vtxbm7uNovC0jnwWkJd5OuAzf5w55tnK4GcxDzoTnCbN/er0u0JHgCPbl6hfGyy0K91EhK++R3h7
OqH+bRkkDBD5cbthCDLny0KfIG81Mr6dazG+EkHuNMlYJql6DA1t7ElcFmExqqfvO4iPKvay4xqF
UcvTUow97TK/K0B0gLtDHwL2dAICirhw4Q7x8eUTlLdAR3smH1uExdLuf/+g8gH1qnPbmNzgtt+p
rXoRXXGUQ1g+NMfgNkoyhUENzIOrN4fyw9J138pv+/4147CbU9yV/LiYCWyszL0c0PPUBymZ7K7y
PCXKplm4hXybfCha1/mxTcOpRyXdsQ8k+obKB278wAGEhpz/Vt6yeXFuO4KnyHcJx6jdpUWHQ0/1
Y+VWGpPaKT/XrkywIgUo/6xmkqRspGCOzHT+kJcmeGG0tsOB0e/kcPv+5DRK8kicTD3HpELloZcm
JACE7RJW5HcKq0OF3+8QE/j5PEBl60iAAWqt7BFAAaagZVyTujP1/rv83rrhbjJM5LPtxCcSrGgY
v9+aYTH36G+3cqRwlgXQRmx9M/oqQ9A10mOf83YVFtCSSsJ2Llbf7zwzP8JU/X4e8iajCCEjqwvS
tt15PEsv7QKzyc8Zqu7vK3SnwJsgK3njI9uPPfDXh0GfaUXEZI4W+PgXaJU0+8bpFBTp4OtK8iFv
C6HSW/k05UXNjYxRwkqKuJn0uEA+B/n0HA7HVPHX+KYokDRz4+zFvlURy8gbIz9wJIZdKSuPfEx6
pMGi27fyJlcatvGmD2pXnJLG76f0l/wkGX9hN68neYVZAgi6Kz7GZb0g4dsrzvKMZGLnzLyGenpM
FPqF8UNdpB8Ke62iL7681bpv4sd2EqfZmx5XeGklD33itZY/WfL0lFoiRbqAyC/C314GUW6TzLxt
GXyKtZzgMwfyrZJ3Qg6QEpyj/O3fj4U3reMu4Fc6N70K6NPai3n0C5NbzQU7TDYucxAtVBqQePqy
GMsFs4nLRevVpokWf3Xzj5rLK+Pb0qLY3KfH0sjOMW9ipsJyFVwVSEMz/pQjFfqOn/NeuyjP8+XH
gsQmrdndF9cGm2IsCNBlLjIZFgoTHIzXU8l97WmNYAaCK8LKwDU3dEnz4qTxXpnM24WTHV1E5/Sn
d3KxAP4atIzhMcaay3YcdelJ70vovdkxkRO4aezbNT92og8EWyvdXIPmvmijXc0MqzMPQJ4+Qa3Z
0S4/yotZ5bjkg7cGb8vQ+YlxjzgxkN9mt+tzk7AC8U/5F+i1tV8HwqUsdl4lqgUcM4V4ILX0Aw3+
rfwtHdDddul3Iy+6TkbpSAac/NiqtWLaNV/bYoKbUJ4R94cgeDfy54CDgiizXydFEO8KaIDbQdzS
l1kxp7LHpad1IsubBxerFHqF89piSszV8izvEJzaxl32dme8Wmgk5Q9rdFYG076VH1PHwaREii+o
4ovkSBFvr7r5kcPWTo40+e/ycTSaeEQc+DhlvtvW+1WIx75bLtqknSohnmv2CHFXnSF5rilddDs7
yztMaRbv/fBoMqPIT1+o+G5RxxART+d2CeUFdHLebfJd2VJ1550eovnh++aW1t4jhC6jhGUR8sq4
jdoUWi0rBqvyRGhM4r6RH7aTq7GcIdhWYbNAxD1GgfDWi64UZ1cbH3Q2FP8je9r/dWUr5D9/t/U9
fxTDn/a939//+8ZXM3+zHNslyIlzI1Uil83t7/tevqK52DI9iFierhkuwLZ/1K0M+zcVgD0bMwKC
VMoTYL3+se0lHQpPJztozfreKhv/0rbXMP7K0mecuxKi5rimg1vI+wtQD/x3qSA5Qjlcx9uBIqoO
9s0Wfm/PoBjaW7PvUJRcM1c/NDls1OSlSK66cW9R1tIaL1CrkoGXhU1a+FovdjMmEIgCmDSeiUs7
rW5yqCdnax5F9FSbGD2IF74naHXrkgk6nzhHVuOHU36pwzG6VMrFWtiuHYvH2DLpD8MsAntAviWh
Tw78vIesvFuju6X+CVtpM1W7DDx6gZ+7PFGYtynAUc7KXBvl55MAeeNdUOELx9tontjZSFAX2AwZ
IXhdaoQmJHE7PXAM9TsJ3i6R0GVI/7bo8dDVwL42Lg3NVZmN5rbdNs1yfxYLU7Eg4hZ/ba2DdOA8
PeX7KO/J/8zDVOEjuFowU5+3jDOT0S5VOjR/r27+ueUwzdyPXNdlw4n3QsGVmlcKHhmuCGtoRKli
RVfUOGfVRg2IdCHKmXmciNIEkNP5h4tH3OK6RTTvZt05GXVyKAudg0G8oxMRak0Mtiw5xW0SGDhc
++iXJrSDZ858fNKiFxw1LBE0wXdjkoXYS/0cwu8ytds8vY7tTZy4wGlCPOT25PnaSgeYXpOUoBKN
DgNsXGj49/3G8LiIOA+R0mF71igoPQtsuXp6P2cv5DQ2bbK1gqVHpuE+jcuzvs/s2zh9r9Vj3X/Q
csZxDzoXGYeB4L6onztyNHVlM9PVKvVnq+jRSj9zTRUgkajGNts+y6tMIUoRk74t6VTX8VUBg2Pl
Pbp7sYPdsTX4ubWYgi7RNwPatVLgqc/eGVWdNSMKRppBD0RnoOYY8RXv0jUTCzZdaKZbPopor/JP
SCqg8qUEFtrTqY93tn6d2IcnmCxnRcfT+Fmu2mYWz1VBiipBAjMpClFDwuIaWumCc1jZFDwW/Ehk
uuZ+ZGPeT2emZw1Vh+IjdJYOZr8p9ya2z657r/vnfrhqCb0JGsadw4BgeM2xEa6eisMWtpYqfJt0
20rF51FrgZk82H2o1HAGpjcB/hPv067pXTS9bwNlso6Hsspli71dSsdVxD5KFepr1sadSViTsmj7
ucE1ogI9Br9BgYarQhmhNtdxuG3HeOOsFQJ1DPnPoAU2ThMHHWOgwMJKBSdo7RSwbzgZwm8J23Qb
YxuPwh/o9K1JTlGLOCzcsGRG+R2ENmIqfKg4vrxnM2NF/ns68O/GteFi7RWBoEpkNzpYgTuoQIBG
1xzPNDOK4Ovon0w5VpyL3XVbaBmbTFIjjgqNO2U6J9n1D5P45Xc44R9ho46s3f+BWah/z42Wij/d
cCCIysbCHyO1DMfVPeS2YImKrx6D/nrnUXQrCmObzwy5iDa19VyWOHSI7Kxb90Shk1eNRp2LVRYF
JZ4StMGITLTDvIQ4Ulwmk2Y3GaS1xOamGdCJq2RoA7hImpyT/aVT980ybYZODv92u6o0keGcFMtV
vmTsOOQ70JPlrV4ivImeCVWGyAzQEpsSzTcvkKs+m05Y6sbW48m3sKz1kZ5CvymAGUTq1czeyh1k
/5Co07ZEl9ddu/a+F/pGya6RS0As9zpdOE9bmM7tuz55KPEfcDj9+7ur/acrzx/u7l/4naNDn6M2
ubtr8ZSLx1ZKoIyY4Z/5YH420OoogUAtvFWy2wVd2mIuft/doPYL/v5KWDL/+TmbBlAlcpV0Okyy
t3P9eED1DoJW+z/VpCgu+lSec81ihz3gxmC0Lwhv1AM3zvJ2bQv171i7t2DxOAC0/aWPApw/8OCC
miaIHdomm/yQA4VS+Rxg9eY+r+9Ksenaa2OdWkQeKf99MYwwByqj2vsGnaEy3v39R5Gr9V9GLHRX
lfEqPw2e/j9/EiMzXFV1i3FDG7PzPseh8EfV3q7OTa1127//u/5cMGNnonr8XYbtGLqM3vtr1Be+
RxRYAhvebO5Q54NJwIQ1jqElNu4nruv/5m/7p9A9XWMjpNrslVTOxjQD//zZZlcVih4h/pPzDUn0
pCXzWiV5mDcaEdq8gdqyy8VVV9pXpJCAs5Dze/AHnuGkc+AgNgTJSOdqt5I2t+QG60hy0sFgyVm+
6sF5rflznBHpoTSfsfmilnsvTZ4yI4Nr227ndPhpKdohSh6xj0IP0LdaD1NVdNu4lJ1r7VAU2aV3
5/PstXuzujoIMgxiD10mC3FvAoJSP9o1DtrxClkT89wBD91GbiNkS8bNgHa1IV4L/svyel6gAszU
uktowUu0F+wITA0VMhrCDqNNN8YkXlyM6SEyyrBX3kpTOyiJsh9455f2mqEn1Is9U+iWkbLJIqR3
zkUf2chIIBDzfcply+VBd1jLwOzLQolc+eSnjedHPU830TMQJ6of+SY3yUBiPWHKk7sGlZ9R5MuB
XrlAni8n+i7qjuOnk/k58epZYvvT8jIhQ7VxBwwYALE4Y6v1iSrEWClQ2f4Mi+Glby/DuounhrO2
FK9PQcMigTzJX6pdR4DF0rcbMnmhlViEDvwy84vSTEg4sIoPbGHwrmj5u/xcckEp65cV6bHTnsmP
gLSCezz1R4WHqr1R9N/Ka25Z8xZYmHLDNrWpb96hO93aiROYyMQH9wibye9rfhlkt8RStg6iKhI5
WSZHoWzaIT4Yaflitd1eM/CZz4dsocxqpIekd28XU9njQydrd8u1+eP4biDi0urSx07JpiQJ6pjN
ouNsoz4U9d5MwXGD1u9T6K9zEWb1FBhIslQnVK0xXMub1Yl3McvKxKJp6vx24AuunYb4dIvyyHKZ
2ufvdTlwV7K/8o+ebkzFBjayn7UoDpr618inIKpoa4ubGHKkXK5RdbLHQYdP/oRSdfuZl0auSAi7
kaara/G8ZgXH1iFcSgzI5k3d3LdU+kY2QrrFWMzix5zj+oS6yEXeFMeHgbpNoQEdkgNCeV5Gk/fq
YdLETZMn5CFP6OjYG1Q9m6rr7H7q7K41jDy9dYPYBTkzXr4df26gea60RxLjN/JvcNlTM/BrLk5M
R1ISajB4jOVuZjdLWxBeoL/ELGU0Xt3+KOeBadZpF4tAMfVwzPBLtPPOWF7kVoTdDRnhaJro96HR
Wqd427DkGe0PRgDacs79LM0bQN5gROmiUhsbE10K7Q+Jd0EhtpXzhdMiS++ea0d8r1YjkEfM9nhp
CCBp92UJbmbAocRb1jFcFrmrFo/l8CkPEQ78NHnG6DCLOfo1R/cirwLz7qaZrmQkBDl0VqO8H/ur
3ETNhJzoO5dFEeYKHJUElTvACycJKJ/R8X2nHvi9KbZtxUfUG2CvNMdHW9Q+8d/UOa9V/9LkzV6f
g8To9qRe4U/DrjVoB7tJL33GboDPMyn+aqF09oKJtGwd5k4C3atPim3XR/vW+uGCcEjH57K93WUp
4nq+Kk8WPcU/BZxoJw1qk1/Qk5QTFXKm3w8WjAZ5dIBCufUYaKbNBpaUIrNXsC3cWxE7SxsUe/pT
wVKivXqo0IbhPgWM2DFJO5/ynhtNyyHr2kFrRP++9bAAgnDYFDm5HJyoYMDeOSjuyZlgMSKrrLW2
YESaAuuiaLdtXHLO5MSijQHyw7u8i8OaWaxziT3D5WSzS9/a8tjbvRcROdkdBIGk3PNYCSB/HrMn
rfpKoY/Oab2BIuvP4+I3XIM6TYC00eWDtWP4Jt3qDwCb2NKj8KcUSt65/J8oUUYMZiiMMwayokbd
ucKQkJrmpro0AyHDShREOupRxcJnmW+1YfVpfQaxuu+1+5ZCawIH6tEbT0XySfHOMcIoek+ta5qa
m/hxYEcsn/VcgUL/UQAgGs2v/3exCJk2GDmxMOczsl4Q7mQo7tza4lzBWoIEX7IAsIFbYglxUPMU
ZwQpfmcsflSBcLGUXSsXXRUJ3Zea38SI9xAjbNr2PBUzGCtfh39hWTiXX8iJ6bRsZyLiUHv7XCWf
CGLs9MkdH5lZ0VVj6kQrrOuhzST8S7oe3fykxo+zaW3BWCvMm+CLMMg/1cajoI3G9MwKEPH6cFgd
bnKMjxZez85aEYDcVMVjK4J4uAMWkU4gWg65dvTWW0w7CzNg78tNkHxk6/jsBAP9bc0pfBNz6ZSi
uURjB5IUjEpJjOb84VmFX6eYzHTKqrgKafXnsbupR2uTKRrtMt9zgG4aY6Dn3pMSt3erIC9l1X1K
Oxu2MCgVxt1ATS9d6P/DSOzGBL/TwJkRdi0487yNd4nhPeZxSYd6wsTBiEqVwKx4kZj+QLTdeRJh
Xrw3bPyHZKv0yXFO9jWIgkxJt6N707EgoMKmw0L1mSfS+Ln2EkehYqTbvJMDiPj3GXOQMzKj5swC
JwGFpMoAUyvTJsYiU2iQXF8s/bFC/iI/P++BOb05+hOUyk1BkkK8nezYh+0VCFTx+pJt8ymDrIsF
GraHRy1cH2ccOBhCYB5YVrRdcYUqFoGQdBdWz7w3oEPqgroMk2SZ3QzlSzdJfxK2U5uwW4XVAbp0
W/Ba1dPOIQFN0npMtBwO3jCb7aQUrGjFD/kXdxxF24Q4UQS9pY67yY22yvw4iq+RGohavPZGeaAD
VeUMb1COS08jdn0ta3AXj4qKC2lEp6s8ziQW6vqXQcm2wnpgrEqA/IkHnrIMfcmBojM3adGXmB9n
Y6DnaXH0gNHTh2oLHs/+Wg0SnbklSD03HeAJ+f/tJQn2tk02q/1lq8N26dl5p++ViknXM7ddMuOa
hvilvVfEd0UxYwLEp/TogPICvsTzRz4DY4yLWcmoAx4AMzXDpSLWdGuM04Ysrw1aMwT5CPoBGulQ
bO0k+f7+gnKNwj36v+ydSW/kSpal/0qi90xwMOOw6I3P7nJ3TS6FpA0hl0KcZ9I4/Pr+qJfZFS8q
Kx8K6FWjNg/IDEk+kDS7du6534npWAqeNiC35NrBG8+giM5xkNx2uGLGtOMBCBZJ3BFwJHa94o0m
pEQzYxmx2mmsDmGPV756I+tm1VA9zosEo+O88WM1O7kHcnzn5d3rNoIjIbbY+4yz+/xjHu6xiMTR
llE6PVd0CLV1BxJB6RRhIpybVQ+iSTe2nb+NEwu9T2ncbmT1Ncr+1KBK4VAnsRpAhoDpXrJZjObR
q29TzObzaZ+GL2kJK2a8eSSSNXDmxWTRr2v6dT9R+srwBoo+U9y0X9TJC+NnFYyM4m6mZLzp6mA/
Rfpb1Pus6v2adKzVrHe0sjtxDsRi/GAzseCynakAxQl9LxLPxEUyk0wlimw4M0906ry2uA+gP/nC
2Palv7Mgos+FZ9KwFQ/DZpZ9cnjeGbu55WirFGh5Dzka7P6qJ3VL8sh3lON6uQspKtmyZ5vZiluZ
GShuB93ZMbOx+tYgB7A8eb1soE3OKWGRZWyBu6d+uKpsHkcigBkdwdhqcU+P/Qdtf2HuIdYv2/Cz
GfS90/rslEz4o/s0tn601TPN6jPTf3T4QZIn0+Jzcj6agGRmVMK5yGJadtdOydZr0lutr2nWN/up
nUPd4mfLhDEWwu7Mo4fv093/a7PM/3eNBdNEFfmvPTUcJPPo8/3zb+/5598uxfU9KH4NM/r+7X/6
a4gf8kjWcIgKYvO05Z/8NVhoDItOsnDRBAxcsP/MMzL+bklPCk+icZF4pP+HQZY8I3121wAVJs5b
eLbx3/HX/FkswF1jkkGCycfybKy60v5NSjOCQEg9YqwV6ZsOegVGja66bUXPaZa96QXrPD73nenI
5i+EA+PPmsgfL22To4QiYuAO/j2qpbajZtAErFOYlXWoPUYOXn6w+zsxVI8Qvi6k7ELbS8ZnBjXZ
HMF0LZSNhuJzRN8EJRG18xKXdXe/XMp/JS8af9YXOSVYlkHfxcYVZemOqf/2pdSMqqeVl/rIxLVY
xdp4H1RFsPHkmNIC1NdGVHPukHKJK56cYAjksjPfp6B8NELOU56ACV1GhbsUTNIy5MhUjKW++gTG
bjunK8QOjeCKIFFqdyvATlN0h1g0m9BkFKwuT4W1j7PgoTbam5b0lHCOHsYpAEm4TW+jMCCWtds3
xUcrB8DGk33H6PqpSJG3Yvim0DPPncfSUc7kpqLqA5bkiUlrnBStd3K8+mzRGLZM/8AgwNXwiseB
3AF00nMSNi/DoD87nnnvY9BcRLG3BdRrpBMyd3JVgPiXkxBPZupooPXMI/bjW7eqmFl0gmmZdGJl
a/nHZBaCTMn2VJX2vbABV2dMb9c9Ex5OgPeKKYGZebOydP/ZV+NCcOzYa2a9Kxrr2OO3BT43ENPY
5zuSKg6dpLq3KbysxvgoDUbhFTU9WUr3uAvulZx2mR9sI9g+qF0hOdtGhzPkxgkYWM1KhBM1OUyV
Ebqgp5weGxWiF1o3bRwxrhen68CummVMfRJYcBVysiqMDDNQBgTNbIKvYvCoqa5VWn0iKt8yQYsN
nB0Omicf3PZxUWt1y4AtAATCoTtzl7XE52DDXNR6d0o8fj2pML/KgEqRGokKxbs4PggVrnwKZQvL
kh2uMRwf2o5bi6nTZN0ONxL+1lawp9lq9soG2tps6uQcPDMRHTKvSau8MUsEfh2Ec2CVPr44pH9d
155myaYP2Ue1ouPVgf65CQKg7H1Qipq4b1vKzqRFkcDYERWPWYWrpsNrjPjBE6boXqjGtojmbQ5d
o+qdpgK66Y15dHv/lCW9u01Y8whH1rm7pROt4PK1dJssrjsO9VG2j7ItDhleX2ZQ1wED3Y19UwJX
7+3xuakbSjI3/JJc/a5Ob60BoLFfEODgpwjJpTYhWIhlVVfot2KU28xtHUxgHOvyRFs5BckQNr3d
dYnbYCXLLL4Zo+YcmxMTlV6z4opiv3HK8cCI3JyWPWHOepSz+sDM7TKNeho6Tsqh8qfRDh/DII9j
Pz6U0IL2qZ2SZgEBNE/HcuWl3SP8hRjuV+lt/PG1tPNpXePnRi0OmjNpPc25NXGrWWa2s1aajYAR
CAjd7hjTAY2sUz1pt5j1OVylH+10jj3uS2ZxAYyQ21NOmItDxS+ZYfY239AgYw+0F+lExtx08p4J
BPb/wPoJeM9C2aZUn8Q+8KccH/1UrmNSg7Hkk+Ss5FOT1S9t5NDAwK1dWgE2yXbVlhmjODCWVlnD
KSK0nZcAxwethwz/ZIyWR9wKZKCuvKuTSS5ooX7OuNI2M+8LmJp8pTy6SZsejfA1s2PyQBKAAr7B
klxoBZC9lg/ZNiAlhmc9y1eSaDW/5nEoLd67azGUOQOtJnXKCsptPeIdO0XxCI16G1odXG8buppJ
ly11MZ8on8hb/S5Q2n3iZXcSAuRC7+iLGTRj6BLnREnQxsXBYtxTk7vAaL8qK7+0guK8UjzoFQzm
mMI40JgBtnL3YiXaQH6mxfkMREZpXzQSqc2eH3HnezPM+3M1xRuzse6Br7w1PWtnH6k7O/dvejIs
jdYHCKLaNVMfaztn5aD3dzcH0IH+YYAiBPdhMGGRmMVLKegHlfbZbPF2xyMLA3tFGoEC1wEzePIA
SadlNI/9bnBemSW8KRo+RNEG11jA8yV9tRX1zClnhLzJHFpInbtqOvnAlPSNrv10EzZEu+VzRvqH
YTmH3AD2n3CRXftBxpxMBuyJS+YBb7NoPLK3rEmZX/ZWdVBMNej+bWFEP/KMmzTq2eIDyz6PmX0e
zHvhcrl9V2w7OTcP2vrFdadDY+W3UZILeAvyzjH7jeOheGFdvBA9xWRszevozChyL6AovjlmfB0J
Q2e5gnrPNfFYViv3iXlZ3/HRrLvw0/XZCYMhvJYjCv8sMzoNtOZJQeUvjbc0zI95wkbpuL5ENorf
QGzDVnr7fmW7yLtNUzHwEGcrMFQk1wxWs4szkNOiZli+jt8MSZBAV3BqD+bxBXrXdFjNgba+4QwP
I8zA2uMElLMeQ9k+D0mAHVIe2K6YuOdp1f3sbpCz3cK8sKsQdR1wjHNV9DQ4bOmqLbZVZYA8rkao
IH56jUihdmHIw1xke5qq7O17ty/RqsgoxV8ZfmHFZDca/ItJIAq0ldVIcoQrvCdXdad5wplS50LH
YkbVV+TrTlznNilne6y7SkpEhPgz5svz+wkosaZtRE5fJDaja9Xlb1Uk6fKjdMeUCLpFKyMK4OUn
7U5Vp7GlVGGib4hv7VYjS724y4BUrvt++PIzrPzkDSCPDdqFMOBPWLB3qshXkVe9x2lprGs0fdTQ
DtlfBF/ZbMAEctpUrYnmxi/24ZzzWtw1ilVSdcaBIvkx8u5zAQ/eLF2WAlfHBjEyLDyFFt5E79UC
Qfjtw8I3e5xQS/yyO1Epo9cx9Lds3PrYdMTgWsWdZqTHaAK37eTxY4FldRmFfbx0avPgR91NyQq9
HpPeW74WaUGdWPBlgdRmf2cXwZXN1LeWHQmoWrcuR1bsap9NG36VNgANhanTNzAeaB+mOz/YQePh
r3WvBbpMBjfQZuhnLo36lggUVkHW0mi8DAEqWqBO0cRdSmY95ro8Q7EH0dHXfCNOkyJi5neWxC8x
1wBVfi/KnZMbt4HdvGOPk4pOQ12AvtDyh9Jmx5kcxqoDwDc2A07D2LF6zDnMpTbSsL7tW4tcgQYl
oYuPU5M/0orW0LWh+E093peENSie81pCyG2xKjKEh4PXap8xQQkOaLo1LziLjMhKhg8zL/eSu7i1
UGzThwA6oWsSYOYzFF/lb9n0EPvzYNtEvB8KFf2LY9hZjMsVBRDvgnA8N2wuYAP3VR25NNJrAjKi
ccvKcIhiXyxzaxP22oEK9DkxzV1UYZDopsCiddOaC0BAimZr9GHF0ynFQYvwoM5BVjY31IqDyX/K
mJu7Gwg/MjTvvQuIXW5qLk0TPR6aMb3K0bhPTbCCimIslf5ntm9SjMNwIXJkDQteX+2ujBJbTMra
B8OSWrDLSPro77wOEHrc8jQS2ppFpNEov6WiD1ESe8m0mRLXxiPr3h4olTKSaWyruvz7k8bvRyCb
mUlpAh10TMu1GZL87aBh+o1jeB3ZZD4fdTmxArcpW7dt8azV8tacEgAG2KlZoowqvXPIPFk0Nd5K
2R7uHYiOC46eF0b41F8czr4b0v/RsOYI9P3OOPu4pLoSBIrP7tfWu2fbdSuLDoKr+lEX/Q8G5j9t
Z/TAoXeLonbWCSX7wksuuJW+CA58iXw/WPV28D4qgIRF4W3wPsBUYhkvHZrAbtfgRWUfj6gimIJ7
k6JiXG0uTJqCPpbHGIPZA+I1jOEvGuL/8sMInTkSz7QN0/09bFMDEwxFi6OLGQWbqacQKHWwRKzp
q7qjfOWZJw3m0Y7krSGyuzybFlUdHlg6burKvtHx7ZZjdkwqtsoE1uNCNkdbApOuMpSXCIYfTMJO
aIQYed1dp9MXnvIjAJDyLz6J8edp1j8ui7CkS/wxMcjoA3++LL0aI11NMZ3PwaIZ4+nPk8FGr8AG
pPY9wac61jDertdwG1va67+/X//TuZibggO5ZZBEi/Jg/OZicKOmrTyEJhrx7UlwMCs16y8CXOc7
/vf7zrEoWbDWIm38bnsciSZre1KdaHmQA1aLswIe0CjW1H//UXBe/OdX4iWEzlyTydfpzgmtv5hL
xszIWAzJuw9rzszjMD4b8gn8xWui1GlKtUOOo0107NOOOS/pJnN+adW44FD7ZQJjCAGc+yFtCZkP
s3zbMEy4dCrjmXGEx3SstjxBlLN1+Mn46H1pcKMXhbyB0INer0421W84UvWTQnBw7HBpNRCvOyf5
os/Q6cQKdfbZaQnD8/v4Nrf9m4IXWABbwNtV25up41zDhvRC6jpAl6Y3cZM0tOkZZR7qaq97ahlq
DDklmb0oOV2tfIuUr0cf1Xeubuajv63Hz0Z+Ktvi0QaZvMwHjWjegLSVQmW3DdRt5eVHS68esVJ+
BVi88zHfi9Q/5qJ9SXx3n/zsXXX6FmoIVX9uKYzYMPyLY5XclcTEjc74lHCejroXqJzL0uN4O4zO
xmWTIBDjRnTVY+BzLEi0A3HFW/z6uD3L4MtO5QyNXtotw651MKhlR2ir3ldvjVveARrYwxk7ar3N
sAZfbRsWj03HoXI+pMiUwaUkTO4mH56YgGXfGjRmUU7OTAY/egUT1qELgq5jfsPqEHNh2dGN6oGc
aUmBLCyyRaLcS5JRA7NhhMgW9W0zvADp9RlXJRHtuY+Ty/wMtIyz48cazxHtMk9S7PpkpQK5yR99
xRkz/BlX+XGquEA+KMtFj6eDVCEZe3hgCtJeIcLJLPgiUJAADgIBPZ9AwKo7haX2Mx8wh7XB+CQE
ozxYYgD03Sjw5lLY+zbG7k/QXaiRMwJPO41ckIbB1aeMV5G9t1r2Bc+t1dIqvjjIv5NXJfwf2YxW
r6zuBGdh7ocSZNs2x4B+ZxJxBIhjgKWcRhL8jcsQ3hSg02Ybds4lUcXLFBv3loqvjJkReVJRGoTz
gSoqRtKh4GRV7Nh5kN5BhPoiBvNCKNoubRG+ICp92nJr6gapvrZziececpjyZJmEqwDn4QTJ0RXU
vlqSHINaVEWfjJoHbv7W6e1blNXP9RzLYdXVFtz7PmHmDtHKOY9BfDUJeXAHg/NPkXzWeoloEJ6J
H3hKhbeozHL6Y/n4H138MpY///f/+kAUauvx4WcQFX/iPjjmL8vs6r19/9vPvI3a8fye8Wvr9G+P
76l6/yzqX+Xw+Zf+oYa7DnQHnaKGAkNgrnfZQv5w3WueDkhCYoSfNWHpWQ5bwz/VcPF3gQzNPyCW
C/77y7Sp9XdDmpaBRE4EPda3/44YDmPuty1OSqT1eeCUP6pzPpynAn7dFRwxDSMIBLmJlY+ckF6L
kI5088PV7HORcawbEeUWrmOeiczcK59pGHiBpBxiKtAnGtMxrMscIKhXZbTbiKz3wCRsG9IcyI1l
gdcqTicxymIaBpucntvWqcNxEfYJvb86A9890QX0ou7Q22iscWRqa07MkLuQGiFDJan8lGTNLObp
0UFjNyhpWmuAsXL7cxI8St/amq94xPgIVmF85CD6oignaxIDRcE0jEHlhXYJYztx9kFoYc3Ora+y
OxPUBCfu+v1vZhU8Db2zj3w0i4Jg0kWSQJmTnLFap4O52cerNLbXWKsZu08HD0QFfykujZUqCvKZ
vQv5GRhaLDr4bc177LuDaSfv89saWmTLxJD7aXIvqaroP5gkrIbjftZqzCK5xgZZSI6Or1cPys9u
gi3qY6KaOnZgAx2VSTkw5QENw5mLBJfhOu8vwUSiU+MhS2n1CBgye6OQpZZ2witqLp/aim/NSl3Q
ADe1jr23kNOHn+ODmjcYb+XSRhT1pSphc/U0eeuUyLI8i9+0SHx9/z+VF31oxSvTj5BbgQhU3Ctk
kj0Ek3kYK7/YdpnYMzbZL6suPY8KF1wbnmXnWCCbaiK54wqGJNOnNEVGmsbJBmTsC3vZzFN8KGR+
Hhz62GFHJmEd6KQYAe2nFGSi1ScnD649+QdrXffvnOKDGxgocCYu7tTNxK29SWLIIo77J2LP3WUd
ExxZQ40ibo/BgP7qeLxkhwW8d0GTmhmo4BT0JUQojn/g+zetCbDR5btbaOSVRiPzm662xUy3n/Ht
+8RP9zmTTje+g7dHloRKFayumDbrDAGJLwzzwF093ZgR80+Ohrc10oIHHCSLXhI15BcNsHd6/npT
XimNxgVZoTBoI+FuiqLjdA/eKIZWqGKMZB5H5EniPqg6DkBhE2P8DQjeADS8N2RAB7n80mODHlER
0NtwxKuSGNACz3hNDQOcWg7XI05pIpVKiTt6C4869QtIi4Cj5US4/WTckfN6145IJVwPEgCBMNW1
a5N5GPTMywA9Jd0WH7hcw+Cmg9//cD37x9AyVTPoyX1cfmL9GG5DuiH5ztTDT0aNyE0S075t4tch
ZKDE6vx9xMHH0ZJsT3rnwzB6H5mTbhQSMM0a+AqOzxXPyr3PA2QytUyGswlhNYaRx/iDEfYnx3/V
8/7eMd3w0Tb68dSUgnmVPiiPXPcaJojUtg3dPO5+RD3fi8ierLKbXFn7KCrEwSfV+VTLaMVVxyuQ
pySWKqIjWImGUn8xprTYuW4C/Etln33UE/jdFO5N16PzBF7w1LekF3aAuTLhBASfKxQE0S8tmZPF
0qpmtsFwk8lk4/WzCS4uXluFz6ELmstgp/0hq7gbEntZzxeETDfnEeETO6EjwSqTw1KpR1sVhB6q
/keT+G8YqcouBv/EVIJHyPKiLXLyfKfiNU9OXjy8jTJ99cYgIGtopUcDKvc0buBoMPsM/3oZztJu
j9I2FJuh8Feet5nCiZiSJ6tqME4IdY3gJa+kxiLmxoGx4Wiz1FW5Fy78DN8diNmrBhx7EQYoYqR2
lls/0DHMlqClGcwISa4gYWDX0eFkPnkiTZLiekH38h6zrLNqDYe2f/apqxayo1Fhs8IwIeZIuUZZ
B+HnTzGx3EvDbe/d6C6gBFop1E34q5nad8FPUk5z2iEbMaZrhdqNExrbiym+NLhrCyND/eu7aJOQ
jFI2FhI1jhjhkuyDRw1HYs5JxPSPdoTXivbTa5PLN2Bk+Yq+ILb5siPKFksmAUDRfSnDbGWTokaF
rkgrSsn06cYsvIsIFcZdgUtwDDtuTnaojfazyIat/s6U+1IzGT4zPY+byGU+KiQgUpZkyVSAIVZd
yj2KhSUbnpnjICVpTLdGMf+cST6IZRt3oWQUuDHxo7plcDc3DLDKH/qKKhrY7pejwOOJ1M0PMrMZ
03ZVuZXcRTqBCmJ8rKr8w+53vWlWC8J/GLbM7QNoSB/0J673nl6LmMNKiEJqzgwH8xV5ya2sUXUo
TxCQs36ue2HsIquHJbZmu1/WCYI7cTjI8J+l+dBCKtvLMNGPbhjvg55J4aLxXnAGEWhAsOK265hZ
gjL7MI39DGgFB8mcdvGQBPpGL0MagX7GbtieR71/sg3odWGqbYbSwlcTYORFjKUYkM1eSbC13gyh
I9OODW3h1tWjiFCAI93BEOWYzc3YJW+eJ/NdrddfdVAWe5tNXWYDcQ7TRAZ0561N5UFDhUaxBYWu
hjTf+G71WsfNDcxs5euPstQ2Wmvkh14MxCKxyHWdi12YjdK2o+OFzvy5KRLQhfFJj3DZ2Vn42jpu
hV+u2MreMA5dGO2bUrs3I0Dsmv0JtB7O6VwkNAJe3tSRX0d2Gswc7KXTgEhyYZwrLuRKVG5wzmsO
LHqfLcBCLRjdw0kj0CahAhvVrU4G04gbPbxD9L5NjPoMfYPKReJ48wfrMRUojY0njy0P8mrocPHK
7ijJlFipOnxDwZuWqtqoOPJ2XllvJtNbE3YbHv2QhpkJnRLQKPkYhfgg39nYprPn56yy8sG0q5Lt
2Da2UUxat5lhLjaCVb3pskbbRFFGehYw4l4FN/B9fiQinFa14b0gNSIpPaAjsAkP0So1x1Pu5/g/
e3QYP/e8J5lQxCm2YhfalkNLvlXqpjJJHDEOLrHPeAJkiOxdtPvSJ/9FC8Jw42gmfQazIHWmwWZe
BCiXbvZq0htHd4CIGJaE4+m1D5O5q5LtIBkiH6MNWb3OV66Twhu2+Iww8vfkIDF76QCLSsh2JCKm
WWQaziMZO7vOf4KBztg8SF2nLU59HPZ7w6lgF1gbs3M/Yyi2gFRZVeR5KMdLkAtvyRzsDVSNL51u
B8IaINo8xlGQh5LxGuPcxRAuPZIoSv8L5/wPpjhfpwE3fSwfhp4J8ljlzhIC5Secqp1Gcbbya0oO
Wf90I/9mgMy26cDhrw2BlUBm+B4pY2ks0JVM0Ag8MT6YCraKZmhoirMDOLt6Loa71Ir6bQWiO2kr
RJPoR58GFRWHx6Jeug91kSLu8/kbwvVED87CehNp+lHrl9rDp2r2n4ZLue76RU8VZJNDZDw6I4JM
SF5HJrbKRK1xI65BmGKLDIxs14unIB/apQVwm2UY11eMBNDHGkCVqOaGqK31qLxN2U6nJDB/esmz
IpORcPjSNu2FhoPVSIS79gR/0CdlKA4JtQyyIiCliuA/rUnPmV09Z1CLJ3564QXuj+627KJXR8PL
aqXu4zTEV+Emx953dl56LoPx1vEMRh/eiKM/w4SDzuycVVm4wN+TJ9Ch+3QqaCIV2aIJOogrPm8+
8L8cv32o9XZXlJRWNCY9pl9gD2SpfnLIKDoPxoCFka36YLSVXMWGoiusOmrv6mimHRP+lf1upGF2
4mKuOju9VxADLr4FLlyXLK7SLl88MJq1fwhcZ75xQFwaobZVdfNcNqF9GixQBeSdkXMSvjZB468s
oXBAeCbYGCjKoMbvFcBlzaAvOnCNSZ6mwiojZ58m7sUXnALCmLYc7YKL11BV8YzF8zBiz3yuSsdd
52U3xFxE84MWL0Vv/SiyrTOfFcweDwgQ+g+B3NbTRl3BcYiWbjBQswf61QhCLlvGwwDxnFKjpzHn
MNlMuOza92XEQDTsjEyzLpWvuVvXtYlPHGD0tJkHFAON0TLzLcOkZ0FCCms8MSkx+XFiLv644ZuV
aOmtWgxNfBtmVCm0dWQfdNJmIeMk18I3YevZ6jZsuhlSFA18sJkqSGukTkHw1UD55wNXbKBOi5DS
SW/RsjykJIPAo6VOIDtV6k/3TBDcCCx3pY/A4MPn75/NZsnp+5tQVUvnJWdQOroS+vDaF8yFh9E1
CDjW2SVbuOM/EIFsMa7C76gUE/T8sxDNcECMGXtbhfYYJMNZ14ZlRLzOoerlR5k/pLkz3dcGHd3E
sg4R4TYusziTBmTDaDUMQXQm1raRXGWExTcfVbcOocJv0IaxjLb9MpyPBH4VtA8df17po0WuEYjZ
lJmUFIo8PbOwhqCKqJQw7tskKRdvesJo5N73mThm+KS3OiMkWau9E1OkbidNrkzZWk+lInmwLeG2
pyOZ2SCHQMBstTY3Vh2VrR5oH5wX6CbRgfo+b3aus5/nanvP/Pq/37s9us89gbpIj+FubHVMn4J7
RnV1u64NhGPHCx9LJjPKauzpZlXHMifAvYS1ExKYPcpDpIfTPu6KhyFf9qNbn1AniUb1kDfrk9Vz
dI9znPfBnE1D7k9xqB1zX3c8JyROOZu0qm04ORGbaW+N56JPOGN4drKd7CDYETbkGKDlwzh4sRlo
Q4I+Qv/WEAhGkm3i6TBMLJhzn8SL+HKC8Z6p/84jD5fTl4X6mNbM5NfmQA5DTOt74OkNH2ZbWOF5
lyAoTgRwfvakk7e9vS5n6USZ5q3snTfaPSiGcdmsRucYtvZiRI6aO29qWercOo3NW/B7PVtWzM1E
U7CJYfhEBTq34qvO6J5+39+u3iHzVgojLtcCJPnABEQi+EmH9nIItxHbBy4U0qQ03EQ13dD2POUo
D6LPLURl3pPBvBa+Dfdsxh2m42egB75RY1gAfC3Ra8n3iTEZIFnIbt655xUiNvhfpom3x5UbvrPu
22CCmezMaGztD6fvx0E3WUe6Jr06jb03K3ZQUsv3Uc7S1A0lb2rkY1ACWRmK/Py55u+azuU+C+0P
DfpJX1feNhlQT4DfMlHmhh8h3OXOJ6DVMUxY8F2z6oU4jxN+gdCR+yzfpyQdQFRfzjfnfF/qJp+0
Ddq7OIEjRqjOLMTE05kxvk1VEL0U+BwyTE6BMpgbWwplaf5TftCetLnvONv+dAqcP96OP9kcQ+hO
zvJOSZRONhdJrLAIFkSrjDj005YOdCdJUXM4hcUCdaicFwQcWBoDZlnN4IrqWLK7LL2ODiEmQTPt
XCYzwrxgwwld4tAD1sJyfMmMwvn+bkC+eLBxXqo4czDxseZ+Xw4xv+c8ugiyGyqXtzWrR1VjX4xe
W9oJE52F4S0LgxBZxSRn6zgv35JZTM7e8vv7HWfFbOqxccaQ8rO2Ow9yeIgZjMT/ehCJIKP9B/Eg
7+RO36fRwBQCAYC71GVqv/AmZy2/jUICy2LrUq3oicJ6oeE5n7Tx6AzcxDbms03jaYzJcK/NC+T3
wj0E5Ev46oOhAFaEgc6A2syX/3sLGGw6GAT1bb5/lAYyO5jb3FGO7gQpL3tQkeNK8/vkIOh1A6nH
cl6IpMIrlwc7lvOGfRldcl6OAI7PnC+5FCGSGRBZLG4VS+0in00c9eBddF+9l2XzlJTsQ78IwP/C
TGuh9f7a0ENQBRAIxc6wdX2WcOd//6XNZtdOU5LyJjdEPi3UGO/6LrtxMLgn/lp66H55+xFxw4nB
OYcxT9e3aJiW/mV+Z1peojsGL/MiMF9b4aWfbnsAaU0r/K6K5b7iJoxolXEaWc9yplfi9eh58mUg
zrFlPhBx++8/0u+W6e9PJHFLW7ST8U7/1gUVmu15LciWzawJZ31G/Y4yJqMrSTvbYuhe7AQxEQjI
/t+/rvmvXtiUOgxEZrwNx/qtJ28SeD1yCOKrrKtNATQldeV5loFbxoq01j4LluV5FSknD548Wz59
duanoisNZQ78GG4oHwgxwHn9HDI+THPzp5iLm46nGR/lziUPqOONo/lf55phrNhkCvsvery/TYzL
73vCAeoo8X2j2v9uLrBioeukO8kNTVWUWt75vP71yXDfaGvbja+lqpkabPakXGHoYtSUCaPoao8R
wh6lh2B1iHhbDbKuM9SbuCDOQbvM7avOQvudF7nR+Jgke2ZRWAtn5BewQ/1RCAnBajrXMY3lPo45
xA2+vvlahjya35fsf9pEf9EmMiR9k/96fOJU5MFMjvu1SfT9K/9AMxne34EJOAbdIFMHDk4n6I8m
Ee0jx2ZYD3O+R8Kr7vEy/+gRSfPvM8SJFQaTEo2luX30DzSTMP4ubce2gD05pmEjof13mkTcDn9a
0rQ/kOIW6JE/L2V13vHkR352IgAJ6O7O81IsIhAso45sTcsfIxfTfkH0H7kUEiQpQT6thfijRRE9
6IbMV1B/wsBdD/DTRfcgwbkI1M8uakYRQxJHOMIVVmh2zkD8VKROgQrss1tCLBQBDKhAk0OyVJg+
TAX3GUiAAKs0+ca75UeYFlZCz/zqHa+/TiK0GkzaFy5BwvbeF57vElzsjWP92aqMjsoSMEHPsF/b
GZXvL8wuG5mFROfzUJ2TMcYMgWO2TUa17elWdYtoGhg/h6qAyYCsd7vuoN+NdWfl+0Efyenh5EvY
xg5Nu9atlT35AcU3EHaL/kOr4ZQ3FlIno24zBalk6jhCaeAYAVVGE5wUrNHtMTgxL1OdXOVYwVNC
TEn1NmlmSVSDb1pp8iwCMYq3wEEuuguw7eS3LsWvx/ws/A1kCMeX0rg3Srg6F498slnDlHI8x1k+
kjyUEFwCpcgl4v4jcTPtU/f7MdyTcdOqs6Fr7niPCYN5204bnOIInoT87sosjOTGoqcSwrtx1YTa
V7pTeO92U82YdOD2Isa/6c7JbwyXIilmqHAcEnS31rK7Yhoj/KERJ9l1WdeEl0GN9AbmDZuASdQm
Z6ieeHDRZksmKyrjnithwfQB3sVRVREafacFbVzu4kSV9VGlGefoZZwntaZj8s5jk6NuR3YhnUiV
dxUwFMJxjH4pNTEFIQPCoQ+5p+u0kXw5zHSFwrgt0mS4ijGcUkDrTYKhnJUzSogKq4xSWptSH6Tx
psdFExIGPPIZyB60RmsnbXI/TgVmAgTWNPGA8wLMyCP4fqJszPNooK4ny8bpsz5dFj3PzdrOqt55
jLWJRMyloYtUP3YRoPKPYOgaH7pvRR5qvwvNuIL84LVjQL5rIYnF/FE2kVuFO960ii4xiNL+0Yjw
MYertlHkxq24SGVXYcoYrQLbfVzADAbgSJ+TWdm0rTlng0vVjGtmGGP+3GAyEgzAyCB3vsIhddDn
9ZyY6BsnNcj0azLb0B7JmNUQ1f8PbWe23DaSresnwo7EDEScOBciKVkiZVGyPN4gpLKNeUzMT78/
qHp30yiB2IcR56rbKhupHFYOa/2DE6Sok6CvUP0QVukgbDTIxkBtQqqy97+QSjHrw6hbGF1sOyjs
XEYxv5IfVdxqOg2wt1tAyK7bPi9u+Vao4nQVBeqT4QSmd+sIShS3MarggXHrIhBT7WU+6uGLOxZx
9QWXgYI4LXqiFjGSCi2cKVx1JX5tQNcppCa0aKqIFVGO944/uW0CobE8HAszxYrsTwmTXQJtdU14
I5JS6iE0RJN9DzQcPJ+9JtXiX/jIFs53MEdFkcM9aYfhR1YZIZf6KhZcF0yvRFi2Ktq++8jfkpZ1
1bMk++bK0WIsEjrQPeQgFHYYOK1xEtqbXDOwmyHpWlXPdp2h/w4IprAfFTEawatI2UH2gw3W7L63
UbPbRQZVzD2er3UO5rXCXgUuiRJMdsuNX9v7vk0D5bWXLRplrWdGw7600yD4EJQmNKqItAvIW5U0
SngTdXHZdbeaxEgUUJbUrM8aqgPVT6C0AICyvAi6H3rXht29qg+VsK6SUFb6XioTJ8YyeDUhFZCQ
MwtC39dYsmgK4K0DAdahBDbIitJpFStK85FqQBCTOTab4aNTxHZHql5rZCUQBlZFvx+4GWcvQ6B3
1aEM6pTMYwQDFw53FFuBec+OFQnMIc2kybFNaaOJUgFZAjRkaRnhAYPxyQO+10Lrk5FSeuipr7ZD
c91nOWrrRKNUgfPrQuTBx8DuR7RejWLicSPgVA9Ho6uC4qPXWmJ87KTi4rfjm53VfdGIRnfbFCkv
Bj3DFG1nOpXbXSdR0zmHurWptCdYhcJ6wUFJ73duVAXtY6mXDToSjhH7yIFQ7k0N3tZV7P4WOpsU
/pRpgjhZEtu9gy8y7DdmUyrtJDngjZhUlYaT6F80Z3CcX7oSRuAZsqhXf0hsnklMVLYIn6sAa7tj
6fa1/1ENUGW9wyB5jIChWXG012XUOndw+fFGkrEoMH+ICpM6coq8xw5XCd++yYtMNX77HYLg8K3q
weRe6TbGcF/WOI77VRZ7v0sOjhr1fdwF91UWROLT4FdNR0KkGGCQBa6NieJVYjc51N5ExT91bJPQ
P1ojh+NnOfmzfYusvlTlxi5yyoujo30PU/GbQmHymiB0aqAsQakkA2BNfYokkkGyP059H0/HojRD
ylhKgVpskFM+vTZbI0QWA0NaXOvJAlvFaxpiZvzg8Z4GRzvC+Q33gVdb4/OISTGq+gk1O2DMqR4c
EHQQWE9VPGbtr/mgD8m+UyKzQbx0aJStRQ5Z3zcetbpvUWQ0k6oE1DX3Gw9I8gKCC0C0Q5IYePk2
druy/trCHpI7mBTZYF0FfkrZnVqnmtkf2kpT0m0WtHr+pLO88jtq6pn3wKEt7Sdgq71fbGGzpeIT
qu24avmN20U3WI3ZGgh4oeM9MEIbAAOgq+0Izz8p0AtRhyAOqeQ7TmIk26qr2vGHXWDr8l3C/DJ/
JF04qnvDGMfgGqaGDdQga7D3fkYAuu72bhY54jnQYq28jaO0gNDKnpAk3yNsQ8Nb6r+2dmepqdb+
ZdpZ4d4XpVSY2RTk+64TfOo2rkI1ewAvo/nAqv3SUr9Lr9Or70nre/pA8ozfdLzOess3KRAOdZAh
yptIpTCudcztxiOY+AB5gUgKyAoJ/2NRNwYE3IY7iCzauA/BP5Vfstrw6se+BucDOKhp/YRiBsVz
YAqYoaKW4faVcGsqoQ7vzI0phUbxhqhOs9exlTJDG7jUNG4incjRDH7lMhboycc2dg20qBsvhoxy
M7KD8G4i96F01+R4ooH0hoSCqu4G1UJ1/VZqaYgiZjrGChSxvLbBUcLFDXXyUQmsAFQ4GMIuZIdq
MPFR9yLDXvN3xBUir7dKHo3q4/+X59LNr3zCm8n/M73D/sqLoQr9oP6/f/5R/v1n/1c+wdT++MPu
DbL22PyaEG6ySfinfOhff/N/+x//BXxbeQjxfDn3EHpqpPzzGfT2D/4FllMt97/gi2t4HvB6sWyV
hMDf7yAeSBaODaYQQOUmvByAuH+9gxz1vxAAFNygeKCoEOD4R/95B5HOBNZGcdvgH/J6+p+e/yuT
w6D9PRLvZHbUPzM7fz+DQGg7s2dQ41ToEkkMvI3OaXxvl8OGlsauiYWffKXUoSlT/NsvaoqGV4x7
rltREJFg04z6MckynbR5zzF0AMKS9H+djN87v9V7b7MJNj7lTk7STL2e1FZuF9mBgzv+bopK+0wi
bYUZ/ic4/d89tmcZH6vSgp4qbHpIJGVJPAQAu+mBWqnEuuFdX9aDCa9+0oMcCJ8mBy09BCDTwTwF
tVJuZVd6PKP//dR+Z4RYGsV/EPb/6cT085Pvp3aTgd6O04N0GpDGCZYEoTs+lkYyPGpluTJUS61M
Q3jSSlvZUTRyNThwdYoxYtIehW82d2qfGZuizZ/P92VpQqZVcNJKlnf5BNLUDlEUcs/keaiHH9is
WyokprSr7flmljozS7hVoSvAbQds5tqQUQTG4iG98TSSDOkm7C00ZOzCUihGn29uKbIm3Oxpt6Sp
VBm+pN4BaVsLWT/rDdNRe1ajPERBGSnG1pWqQ6WShFYa3PK3rcQAJuAN/b1ijtz5tsJqB2ObN01l
2vfnf6+F2DJnK7O34UnoABf2+O31X4x0tPMPKqxM5/b895eGecbEUCvXNngfxYc8lR8zQcFGxRMB
5BjAECcTwcpsLnRjnr5JRiEBsyTOnkfwV94s2pUPA3Rzvg8LH7dm+w81mdwnrxgftMDAJbmLwahh
XXB92ddnG1DSS61UvcDZm3KEzGA6XMx5zxo/zn9+IZys2QQLRBPa3I70g0Tno/xLD7Crj3Z6pJKo
iNysRI7ofENLozStgJO4JQUdinQoowOvTMqRNbTaApnhQpQrIbTUwGz70XqnT9Siiw62nSQFAt1F
rWyFzgv+fAcWlqo1tXvSAS66MEXVwt67kn0nxVxsq9fKN19zvfvA7r6fb2VpPmb7TqqFcZN1nb3P
rCLfGkNZbr2wKPBrRVvzfBN/sqD+fRpYs62GS3OE1Dr3VDepTDQW22e3botvsd/gO1fk11reh8VK
W0uTMotvgYSynpl9cigoAN64OfUceLP+3fmeLE3J7DpSaHrR+o1IDpnuC1RlJQIYhmZv/ByHdISm
0pUYXJgUcxbhreqPuYdk/l4zAgO3SB6sno3enI0m2+F8VxYGCuesP1ZXTbUpUYSaHTCBiz51hhI8
NG386fzH1aUOzIIPbAOZ1d4NDnVRKBSENAA21rUSjG73XNn2xAPOqVOrzwEWhPXvuJWO+C55t/Ub
K6kb7VNV6mTgwewJy/keJooLqbehuKkewadnTXZz/hdd+j2nn5/EmImJLigOTLYUR/7uReF/Umrj
mw3b6cIGZkHsxjH4XZii+z5W1EOrJdjhxKr6FCeKf+FMziLYJdWEDHilYXONTlelmOUPJ9aqlQ4s
rZNZ8I6dFmcq8jrkRGoq73ggfiOJFqYr8Tott3duiuYsXkvLo5aOOMpBUVoV+UDPSx20XYbA04ur
QGRUi10Qwf1PnrPCwI0zSsrB2Z2f/YVwNmfh7FaWIhVgZIeuxmM7bxz/V1G4jzr0yqfSCqIPFzUz
J9LqMudR5aXNocCpBX0dFbVLa6xvy7j8jpiPt3JeLMyUMYtoHiV+IETa7rHfiHCvhNBign6nwItc
4/meLDUx7fAn4aIgkgW+vvL2vBSHTe5Y1VPqwSlaWQxLn5/tGkbeVb2jKO4+6sPW2nUKEMDrFBmh
/flff2G+5xT4QasBlsYRa7l2/PpLqRpJcBNorYUHp9llTvaSd7XWqSvzvrC5vNX2TkarsxocKTqw
t2kki2cwX8Oh9EL1MUxSd2WjXerRLPYdpe6tUpTjHjFGfNpMrd1wtKL/ERaPgxkFK5vAUk9mm0Bg
ckee0vSkstLPSmM8A1itkKIWF75+jNk2MIbpkIrcj+4ptXx1EmurU4yAucFLrqukc31+/pfW1yze
vbxWgib1g0PUW/KgVuDY7IpM08rynaLgnb1Mn53aPr7mik6V7Cke+89OhjRRF3g/G71EcyHLuL2N
3fZ8R9TpN36vqVmsd1oZeH6GuXwSii/kvtG1+hiiQXZlOFTb9NT+osZorvaYNJYNAtbnm11YbW80
95MFnUZjFmt+EhzyBJ0cJLWhGcP+3wwQVvpQGy+bpjdIx0kzJYJcZWQl2pNI++Qo0yL4arsUL853
YmERvJkhnXw9wXWk0jsS2TGVYCBWKNwXN3Y/Ac0ua2Bq+KQBH912HUNnfZ8rbvZDa9Em3aCnpq1c
2JcmYRbyAZLfYzlCMWiCFLpc3KLyNNR42jdUcYGgXLazvGGtTnqBSaUYFT0L7pGsQTqoLx7MELVi
qvE1jAfUky8brFngR3ir2LqVx/fouyQ3daSHXwduviv71tJYzQIetqYN8tLz7zkQ3U2YJXsweso1
0iHf0wbx/fN9WGjlDUt1MlRV4CiZG+r5IQE94cJXSfXxph8SGr42dLzYIRjxvjWqlVfIwgqeG3xo
/SiN0lD9+xYU8EbvHHWfkKG9LPq02RnvYC3h64Emnhq/6l/w/wAxjUgg2dXLRmsaxZPRcqCpeZZa
MCfcijbCi79qcWTtsyL9VkfQIs+3snBiTbCe01YCp7DhBkb+PZc6eFO6QBYwkMYmUod8d74JbYq4
dzbhuRlJn2AQOAIA32de7uokUJtYk+Mu6Ux3sD/Iukdd/spU9bj50cOklR8MLyIDepdJiYsSYtaR
Yt44+K6XmL+jndB1WCYBXi4xmkwAmTdjV9ovAl7P8GCXpqVje5DEydck6kRzZ5PBc2380WpDxSDJ
0VCR9YqscVYQdAur+k249GSe1ITn1oCw16FrgcDWanEvfCCplZ57OyV03MuW2xyfJ5sMDxMzLp5k
AziY2ln/ye5U/8v5OVoIlbfs50knKJnCToVg+KQZbX5wsAjfpSomLOe/Pp227ywAdbZ5weWWbasY
zj5wIwDPMMnQv77V9ayLf6cdJKvvvZn4dn4zRmZmD9vAzFuUmM83Pt0q3mn8bVWedC02dAd2UJvc
Qxn4olXJUywQsVea9s5I6m+JLm7sBk5F5sm16/kUO++1qPHzkxY7PcKiYQiRfxXKZ2Bk/lbTAxv8
QFGs9GmphdmAxpbMoO+6yqHx0G7rGmxNPEVGN1E1NitHwtKwzY4Eo5FGnxZDci9r9beVwXMQ6J02
Xdkh1IYF3zRwNaV6MC3Yup6fqqVVOLsYdjgatWEBnx4yfvJk9BSjwYg3+WXPmrlUkhab1PMDH7Mg
y89vPMU+Uu0njZeiCpxMPTzfi4XJeRMYO53+YKwA/wXhoSvyKv3mBnrcfnQjP8flr0dhGCrL+YaW
wmp+QjDvFFz89H66Rze++uD5LWA6tXmUvfulb0k+uNNPzre2cGt/S2GddKssJuDYaCpY2wQxWq6U
wVOT+RdU+TfIWGPCVwwv59taWgizxRdHIzq20Vg8OaYMHht2J5IcnuhXrrYLMzRXuY4VW83xSCme
PB7Otxp1G1SQZJSCSPMuXQZimrWT8Yo73cwDct17EHCJAbHfiPMbkQYoFUKlj/TtRUMlZteQDvKr
6SYWQxXnZIfz1s9vYZWHny77/GyNaZpEYSQpJpK97dyizg2nuGi0YVhZwwurai7r7ZsGdPdE7ffg
Nx0AO42zMXUcKJumCZERN74jVhSvbGlL0z6ttpMZMSKSaP5glk+pmynXU+wjQ9v70S2mFPZf58dr
qY3pDnTSRlrC6gALHx7GlhzGswrAF6uVJNMcLi24pbe359tZiBAxO2M83XZDFm71FCrasBOK0MtN
EaXSX9mKl/oxO2EGkotNoqEqknmDSeHbBX2cTW4zih6vrNylJmZBrplBx83JbZ4GfJv2qY1FT1wP
+l2FadPaXvz+MIF0+nM6wEAGZmWr8il1cMzM7VbBRReRhvOT8P7iRa/uz68LI1fAxErrrnc7B+dS
lnAHSLyyXLDVskay69YOU4C5W3h/Iv91vtX3T2Y8B/5sNUQ9ue/D0XwclR5a4jXKI3hoXyUR4pPT
G1fxXFR+FfbP5oPsQwf6azGOvf1gcp5b6Uo2fabO9D/VKjgjs18jtj24aqq5F0ZX4vWjo9SG2mLr
l5l/Nxii9g7UxX2t24+oPkSwAl1YV/Gu0BMFqVEfNpvT7TTVy0YEP4fMFeqNB/cfdpbXhIjbSyvK
0MNw6q50P1eNazWIWQbgsVIo4K7nTrYuAOpuZN+4JnK6lmdn6SZJ8CEB1BcbIvx+fsCXFtFsDwTk
6XiA47lB9vjIpl5jf4Dq4K+EwfSVf94WHXcKj5MdI7f6sR4sJ74PWU7Xg4YOXxsMdxG31LbtPp/v
wtJKnbp20khoVZ7i9TldSPEu9NMquMkpY218MfzuaTKzFWPlcF1anrMdEI2TusgL7tu5QLPHS4u7
JudQzWOuCVNT2pAgOhBgUeiNv8/3bmmCZpthrgNPj9EQ3XsOBd/bXG0d7ate2kZ2e76B97cqZ7IY
Px2+TBOiNobBPLQKhNgcjYL2OvYGgeNdo+Pge76VpUmabYiyRWYTSGqAbkYcsrxF5ZQSKlvtms21
20am+NWNgxP014bf6craHvn2DHtnBTrTTJ4sDm5xph8Doj4g8QfwdRvnpWkG10qoO84uTONGvwvA
EGEHpwq/a+KPY5VHsNga5ACTbzisSHOr9hIS8soSWhjuibh0+gvZqfDzXDHqQxOhJ77x4tL85ntJ
iY5DG0QrcbewaMzZOh3wrNBQD6/2TlBio8nW9Bf0wu54fi7f/zqeMX92wdEKxex8w3mpLayXTMdN
NrBjxMrp/P5KQTH1z68LnMyhaSn2S5rr3o2fWGl1lQ7axPU2gydb5sNXisbWym38/elA62/WWo3s
pJt24jHGPuOaJER+3UWo9oLCFysnqTaF6j/XIDKEf7aR9r4HNhFdLwfl+OGLZwXt5AnVxG824uaA
qV9hZ4353WIY4+vQ6J3wFk5v2XyczCkgOUgvVeJ+AwS29zblCO4dqxQ8RnvURs1MRUm0SkwBowqM
xZdSj4EEOUifB6+aokJzQT+wLy1MswbVLy9KQEKP+7NTMrLK3IDi9OSVGtUTEUZhvy3ywbVWAmVp
lc12DMVESAaquvEzgEalP3LoFkCocnOo6zUA3MJSm28O1OX7LpeI85dm80kmFuoWmO/ugE3jyEfF
JvNEstKbhXU26VCehr2hjL6nqdJ+qeJmvIlcdeMXvGbQfVi5syyA+Xiy/NkCYGyywNwEnyS6u50A
nygcbKsHoUEGTzAOa417DwPIoreeR6PsD6ZrR9i4GysL4v2z3nCmn5/stGVgOToIin6vtVgj4A/j
CYhmOydtIv+z12Ck9jJCAlrp7lJrsz0IWctUKnZlvMSoq2wQdttgWObuwqg6lh0p0Yt2urk6Zxzi
m1Hrbv0Z+qC5z0Nl/NA27fjz/NeX1sRs70GUqKgdqCMvCLV3uyFBbkor0MzPwhU38IUQcmYbj4gg
fhpAoV66ltzMxoFcWXyy89oQF87CbBOoshFs6jiyV4dKDf+OUyxIvBKzJR5uOKsYF87DbC/IHYSU
krF2H73IhSU++H1+laFMvZLmXpiIOZibOxyfbUzjpfTwLuxH5efg2/rOb/Rk5VBbmIk5ojtMoIoF
YRo+elJgVYJ/wL2kDr2S/Fv6+iz0QydUfYgawxNVAAsho44MA7rsKnWG8yt1qYFZbFOuidNUJs5L
DJv0UA9O86GU+VqCfiGWJyb16c7RIEAT23Ui9x1VgALvWB/ZsIEMn/AnrXEKkGvV+ffv74Y99e90
jxLgIVwdyR4v5dIyCFI9RmbutJzGYKnUG0vxJ79iDUG8bM3jYGnwZmHuNoPjRl5to3hUtf1zhXBh
vUWQgHPg/OwsHGNzGHfkx3HfWX384hoJDulF9xHPG3RKWt4oMreOah4/nW9pafxm8S4jB9e3XvWO
ZRpjyR3HuzRpP3ra2KFgVcHe9oerPq3ugfjJlchZis1Z6JdYtQhMyGjSN8Vn4WbB4+AMGLSM7lr4
L0zQHEstemcMh86PHvOqKp6BuwfPqDLHKx1Y+vrs5BdO03W5r/mPgg1Lh5cXWvG+xhpkLde0ED5z
NDUm0lXk9IbxgpEQ8mjor28n34ANCiX3VrMKRV7qx2wPoERpE5+h8+LEQGvZDqzDoKAffX5lLUzz
3BcSFmyN20Vf77WykPWdg0LTnVHBnUdFsMGk+nwrS32Yfn4S/7mt6n4MB26v2SLwSVZ3Q6nsShfV
oBXuwtJkzIIdgQK7s+sgfir9DF3dwfqBFK+2ST1NXGVl93hZP2YHu0zbuOw9L3jyPTncam4VvbrV
Kix4aS5mUZ4bvYV0o+09ooJjtAI9IwFzHd82yAzqbWBE7lpwTzHwzsvImgU3nB1hCbB9j8y+vPZd
l1L9UYpJK3rakvExLTaweZ8vGrU5olq6yC/0TZM8alEeIY+l9RyQwHSibGXyFwZujqe2gqH3VKvp
9vREZ+t1P8CrLT+MnfiXH8AiGW5hAc+pMaCG7d4CfvVouZF1g0yXdkRB4cKDZLKOPQ0PLXGhaOta
/BjnkxMC05H73WOHrOeV1NwvbbBGcFvqxjSAJ3HYAV1xHGjAj4aKwIETxNnWRv5uZS9ZWFXzFAv5
mx4xDiV7nHpA1ZUzsVdvyki+OgOHVD5kN2ZWrcz5UldmAe+RKi5Up2g+d63I0QqiCmrua0hF9srd
a6k3s1h3jLzS6wQGbx4iSErhGpwH+qKD3mQ7SDQSdSbzKZJasdKhBVyh8Q84thGWPvITch9WlbUb
jBEH88aTH0KkbAeI+buhDL2dn6ESDcYfBYcWtebzEbrY9mxDCKsgtNAKCB8t1TkO0N48eL8bA3eP
rZVG1aYxxoc+7fJNlfIjpSzW9MMWRnmOz04x3k098o+PhmYd4ipQ4SA4z7kgrYUVQnfVD5O3PZed
yzo6B2rLrBZ2ixrVQxwN4pvhJUnm3XRuVsQvZTPa4IXHPsRtFKNK5PJSYcnuBjHOytsiByrK5sIB
N2ZPh6G16kiDxMKSxUqtb/JoG2vqb0QGd4NtHw1D8XeDRB3fM7AGshN3ZZUt3FmN+VZD9hOy4xA8
gvd277rxOXXsI+pdCI5PR6UH5//8SC8cyHO8d2m7NfoRdfu5lmNwDCzcXIaEs4XjM/vZ+0G5O9/O
wt4/B3qje5ALFOfblxLBkl0qyuHa70iqZ+5aCn1hpzHmO02NWsmIV+uDNGuBlnrneF9rK1Vez3dg
6fOzfcYqgNti0FTuY9AcZryzFM1BKtbEdN6/Pt/EUpDNLhbgIEXfKI13zIsCsWqSNtLvxbUzZCX8
/mYzxphAqukatWNpSuabiRUgxmJq1V6YgRneC13J9FvHHcz6a4UTk77y+l54FM0h36VfCdWAg/xo
6dWtF+cVblZ/ccXYNxG1obfdQxXNrpquNefHcWFN69P4nhyfoQRY7oxV9qClpqoIpCTGKB6u8qxQ
qD2VcRra+wrllXi4sIuzXYLiY9MOvMQ+e5b+VXN0+7tT6KSsmhwHDg+1/LL91JsmeeAMxa6VXi4s
yDkEXLg+isi9yB+xGq2MG1FQ/bxWq9H4dn4UF7agOQjcMHynVssy/iwrp0ARnsy6AgwHtR+UO8Wd
CTpjZd0v9WT6+cl8DUMfxmkWJo+D1STPnhZZj1nm/jzfjaWPz7aFsMqsNkNx5SHWLHwkZOlTiBy1
vl4rJi2E0RwFLtNY1XlGJo+UWQNz75dpEj2ABHF02O+ujyn1yoQvNTTbHmLp2EiZMExNBMR8E7Li
xNVgJ9XeVNQ1cMlSnlyf7QrIqdaIWdT5vuuK9gpNVW8bNuOIs3GHYhXxw+UnQShXdDvPqKObvH6u
8+peadO/LpqwOVRcGRStziIMPnV3klcP4+CmsA3nskGcA8OlWTlDg2f0Z/9NNKwc9W1TVua9avj5
y/kOLGx4c3S4lZmSdEOsHC0XhGbo1a8y6rcpV2rNr247MClX+ZiSgPLXbgsLa1ybNsKTAEojJxhM
zbZ+YBtoyFsLNIG/jYe0676c79LC0ptDxbUO+ZI87rxjqoaqQQqyGCcNJ65bkQzXtu2lcZttA82Y
660xpt4RqTh3I8LiOAQSU0DJdQS7ot+G5j9AT/uZjMavy7o12xtc1arCHkH01xJV7B2qcepVKTWu
8jZ6xeebWOqU9ufU+CIIzV4zlCOeGfmV1TnXMsBFNoyns0+zjkhQ3qh1/NROr8jzTS6FsDbbKBB2
QW9MrYafaE/6D8gt+ptUBPmNryS4jhV1uO08396GRefdIHU36bH7FVYa7ncbu8/t+d9iaU3O9hEK
90IPEWl7ERjXfva6lMkDIHJz/usLC3JS1Tld8ThCF1GDD8orqt3NNQn3bGfgf3OVaQT0ZU3MbhFm
UuJt7XbBa8A9NVRb76a2UZqSvbdmI7vUidm1YQBaLfqoz45OmJc3Ar3Pu7SH/l/Xq8jdhSvl5NR3
Ok7S1+02KHz7mLdkWyZt8XxEf8qeXsg57qLSRFH70n1ojhPuTKkLBYO+V3Tw6p1IyuJjpMXlypwv
rKg526IzQx4QhqyO6HWNKKFHCWpvVRp4FyZG5jyLpvSwSkoD+yh169CN3r2jRcnf4+SM5m1viof/
RZguzf5sZ7CwzkqMsiuOQq2NXTod4ZZk9tGJzFaW8NKIzTYCvAdQj8Qc+JiXCUr1JMYQ0AfV+fuy
CJmF+BBkimLGvjzGkkQ0Ofb2XsvN5541t3IHXVi+c7Q2sO8A62bhHLW+Z7/E9NQS8jWdIKkDYI23
F1E/pXvOd2hhvOa4beRG6zSL8/EFMx/cY0WCXVN55eeDHazcDRYmfQ7Z1lJSiLVXpH/fDbi5b/Gx
G3Z1aT1f1oV5wNt5Evtm7h5R4FZB3unO7ah2Ynf+60u//vTzk4tGl+pdapRjekytJA1vUqUgQBp2
4uzJ1JN0DRm+NA/Tz0+a4SjMUGDLhuNg61+9QMPXLrm04DQpwp1+3BFlH/mWHJCrj342E40FOMba
FjIN8zsZ+zk22xkVCxHgYTh6Q1Le4Y+LB2aaWMfBb/KN3qw+cZdGaB7ZsqsbM3b7o1Sh0GJs6ur4
+2baSv5t6fOzyAbQbCKC28avvdG/RChlbAs8FrfnF9H7D0t9DsyWRhNYIXe9o3Q5j0qBc2doV/nB
z4GJZpxTlYMD9fm23l+w+hym7bmIz/aFUR8bfYT1NWpgbfQe1yIf97fLmpid4nHNWjJl1dFEJvFR
CHGOvoo7tek/Fa2SF8+XNTMLbG80Cz91w+qzpjATTkjJ9KqGmH1NfjJ7Pd/G+9OOCPGfoeEVXqgo
oz4cNRcqYN718qUune6i81ufIxe1oqxylTwW8tuY4pSOdYQQ363cs98PPH0OVCxzrOObMmmPJSoM
u1Kr5E06naZBALcnGv01iMTSgpqd2tMjxdBipzmiWPurG8jmGG39jeTOGqZqqSOzyMZl3CzafvBf
+4RwABIxKdrqTyLSwn2u2yvIpKWZngV4Koo+BKJaHtOx/SBU30VIwvxx0SqawwaNolI7R2n5dtJp
ZMcpf8Q9j97zX3//SgAM+c81GmMaipKulv41/eZGaN5FqXajxMbhraHRab+hapuvrKqFYZqDBr1O
TdQOVWaunBJixfRo89zk+/meLH18FtFWagjdHsmzlqrS3YixMz+5lbv2Qlr6+iyWtRpF7MpNy2Ne
qaNPtbWfrBPz5DJQlf4P7F+PoRc+lcUPh71071fK+DRJxmzPj837z2asIv6cZcHGEAVZV/zI67ir
MNgra0utdq7aD4V13WiZXe8dAWr+GjntxMQAr/BGz7nSMbDzLpufeTHZQC29LupSewmdwrvyM8/a
1sg+rqzjhfmZF5ORxtZ7ywnNB1yIihQ3CoVsSiErbHnOD+FSA7MFEDiGhH1Yqi9RMQhxFFGnH8aR
s+rz+e8vTdFsJ9Txyrb0Buh84auAnPosvcbpKe2bT1EX9A9xUebbEAHxoS8v27TmtKMmSvMYb7D4
L/B2WNAoUXjNe3Mtj7swXnMd3bhBCwjms/2gBRDWNyQ9zR57prL8cH68Fq49cxRlPqS5CJAYf3BS
QCmNnzy93WxJb3mIPtefLoZB6HM4pRXobY3N27gXhfuhtIGfuRm6BOf7sTBO9uy+Y1mmwiupsB5w
GvTi+0ZVG5Oat9CtyxauPd8XtTIJw6hJcAj3650HOPSVA6VYC7yFA/YfcMpQRL5Wj81fqsPjrgzt
eBNP94PIcLSrFg31y647czClCOJET4c2fGikiAOMEyw32fVeG0a78xOx1JHZHtmNVtck1RgfgYR1
uKJyiDe6NRWmAQGgRn17vpml+Z7FeY7sYY/hacKbzxrte5/8V3OtpUkSXnbI2rMbD8RVxG0QtYLD
rhJ4TWO6YjuqYkhXBmqpB/PLDgYhwsML5ojBuHUrkYX5YgaRvYYin37Pf7759H/gI6mEqXpNclp0
dqh+z7GDaX6FVV/ID4GZ6Pm2Gxvb+zDqRqfch0Wk/OhzguY6tXXtq9+1gY9nkVG2BcUpFZ+eLvTV
8W5A4Yn/H2M8gVctkms7XGNCZaMh99vcQ/NIihv0WsNio2mD7m5axUqyezN0DE6QIsZQ50Ejwexc
Q1Vt1fvUtCPrm6G/laUcjHj4WyROSvcBXGFFkiB2iuIDEvVZfF3KyJOPhAOiJtqoGvGvnCHk7iPd
MjVJjqDA/6pEqeqsAVumM2k+hOigv1GDTh78muOHahn26rWP78B24NGxEaoVYr6H/Mv/+zKempit
Mo890e66aNyXaW7Yhxwj2OaxplCyJkj63iqbGpitMjHWRSqqRr02ovDBUHTjukVjfQXl9N5hy8fn
+e7QHFQNGc7uZjDaEPS3GLaG5t4PjvEjpJa08Ts3IqGPuhluXceLRmyumZEmvlvXjlBJFw9GgiN8
OGxUd6h+nf/8wpzPtTK0HOlhK3aZc896Erj0bFuWwUaRzs/zDSxMyDz3bSlpIEaVGTd0paMcZncP
o+H3X85/fenXn35+smTLWhpuAdgbPlwur2FCYXHujy8unPkLkjDTnE/9OmkBKa7RUvj59RsQv7QH
Z9+Wq2DG995R09dnpwccSFm1fuftDan+Hiwes8n4Qirvo+cXHXhG/a6G/7lypC8N1uwMSU0UgXFn
H/YwL0t1i+xUkE3el01pb4IaAPMaTvq9M3Hq1SzKOUlSfDnUaVH5P7yJ7m8lubVLfAAYWmWtXESX
xm4W6v9N2rc0yYkzXf8iIkAIAVuqiuqrL227u8sbwvaMxV3cJBC//j342/TITfEE32w80QtUkjJT
qVSec3pKCZTypuReUPVqF794DdIkgrI9S1js9FV3QBPe1rP/e3kjpmTWwNuBJ12l0d9WtHkXodjz
3PbDl9Fx70Pg5aEGvJGfruyRWfzWSeXKpmQJ2H6smtzT3COncHbH25CoPUy5y1yM3FHXNCUkqQk0
rCGBB8bXWzyukY0unBV/txebeOMvlQIb+Nxw997WJHisUAwCmg8yvRvhcCUE/0VXUs5Q7PEGrE/L
AGyHFNfJhgpTVNWoxBVMHe3Kg3x5qO6tfa1My4IZMYAhSvaZSkhctf1jH+CFMPNw7Rnn+lw7cqsS
sbb1RixAu1nuS0UJhHNKXR8Hf/4XnaRWZPuk2WIAXNsdIwQgqensEbiR+8Rz+m/CL/Stk3rDVuF9
7fOG42s1g+8Conr3gnthHvV+5RTgYLPmLRbmtQEMn4fOJA73cpE796QTHGSQge8jqPz81/Xz5P3v
/1UVZ5AcUr6q3XuNqtlBC4/ENqvF5+tffz8u/lUHb5PCq0Uq3HvOah6j3xvkGnxiUUaZc/S58/v6
MO8bEvQ9/+uCqLrKEmpLJOYTXj4Er3+hmxyaZna9B+rohW5oODlvQSA4Zo17n0j5k+R4O1M2hJ+u
//y1PVim9SaCyLoa2w7vZvdVUs0fRpoVvyE10u64SC0/fRn1zde1hE4En3P89FI8I9x6R0i68V3R
+6/6N3RzaaDtFIyqefJYsR4N/awlh9xttyDFa3trOHDbhcKpet+JlxH48ssb5X2fAsB39q2+4cLc
BxGJT0AKa7fKfdAVUv8WYmQbKcja3hr+W/BpThdlzriqmvywSDpELsexveu3mzXvloZBEYYhuQc9
X3cqMj97dSCCuZFvrPx2s+ZN0DY0Zc5EYlmEykP7VeXbB6stpnBjcd4/21Ak/a9pchzJMiibEIav
PlSu+6JrDd4WK72RQ/dIB1RWq7L3IifZulysWJMJh6/aQE/Q+QvvNUVz5rHqXXWL1hTo7arc37o1
rQ2y/P2Nx8k8YyO4EXFkI5V1o2wY/ZsMIvZHT1XtRsxYG8P0akiChW4XsHMruATfO0yq5ajCuDNE
Ya4b1/sZ4F/FcDnTWk+VQ2KGNJZmjovrJcPBJhZaeaAvoALoKr2FxV4bzfDzkdSQFJiRDDB8nSny
wlqXH3hBn7x0mg9uEmw95axZneHw4DBHk7aS4T2HRvC9DRXFQ9vDvnUAps7Se5JQAP0JsaU6yhXd
SBKXc+LvSoNrVnlbMEo4XVmH97SSDK9fg4CQMcQw42yCtlec2sMW+H/FMMx6b94yLWETTpzlxJ0j
Du1JFrF6bh+mmYvn66axMh2z0osmg1JVdkXiVtXTDx/HwIcm8N3ufoTOY/Y40srbyCBWYtBfZV/R
Bdk0uXac0zR44F2iHqhvvV6fxtrHl+m9cdQWknWpmFBqKMY+vCNgAIIWM9kitFuxaLPiW8jA0r0N
O8sy3ZWHBBLSn4Ik7e3IJqn9BDCKSA/SIuGe1kGc9Gbpl4wEXtliV+QoLlDDhr4nZAjufVeLb/sW
zMjYIbnedXmK4knhuWAbBxeQ82UaQjA47fu+EQQSBXE4JdrwPvDS5jno/fx3Lol7vv71NdcwHJ9M
BdEJ4iYHFZxM0Zda/WL+0N5O3aR3TsA47iXwUioIfNw07bQ/jtDhPQy4fWxE5BV7NUu+ibBUYaMr
Pm4bXz4q0GPgJcFNdvoaW+oOb9xBjni6c6BxGMOVbeg2Z5pYL/NsiX5fQmFi4gVhOd6xg+A+6Qvr
BeK4qFZ0kLveCLJ/SmzvRFlm+DMLwsYDxV+68Hg6Hwla4EExHkaJT7/TqhqPSUC+gKjoi6bDya9A
/ozG4DBwwqhcKBKsWcVpWj4t/143uLX9WgzxzYJqn9nQwZ3xe0A1wKKqA1gvRFF9X+ZqypDhBVzJ
Eif/fS+rMiILb1UK19/4+soxyQxfD0Ll+OB28u+hIFvFTKobMWocKDkwBJU3nOQgHtT89X9gsV45
VUw1MprwsFBI7NGrTvMfjKb/JAGyv5GV08Py+LcxsT+1xvfMxIgDLEF7NVo8g3uGtBPMj/2R9L4d
QR38kekM4hwh/a5L7ytINfmBQZD7rFCkTLPmoc4AjLtuG2uTNSJFBS17aDcrN+41HADK8nDlaha/
5qltTqC+y/e8a+JU+Atf39j91It2PmvivkhPiUPNN8ETKxZuYutRuLV7Am6hLPqTuicBtCetYrMf
412iwOXHL2frGw8S/ax6NBLAgxIJPEFugf/FBqUnHTxUdOQXAIV+t9qFyspUPdud95BTtZF5rGyQ
2SkB5s3ZwXswhg54d7ad4KIVEoQ8RGNR2m7xc62cSZ4RIiD3mspWzV0WzaWdRbQEgctU/0I23m4c
SWvzWLbuzRKyAGRiE85TfByEzceqc7GEdfI4eir57DvFRvvV2kTMcOE3tG66ZbmkLlAgptkNBKwf
cn+TgnDN1ozkoGoA32fdYgtLZM+SEbcCtas/d7E0IyjAkPBoI4dlu4dkPFZu4ICsaU9z2vJ1w9tJ
AP7cGgKbWZRlDPTp02DHROLd7HowWVkaEycvG38qJADUOGisqb1BFp4cabPTE0xUPCl7OyEKAues
wDXpD2uDD/B90dSfhmZLsWElWzYh760GrV9dVjTWBfuuKyCweO092a78DEG+i0q90/WlWnEHE+Iu
QGI5+cMyTtM/toU6UTZ+a6f2cRjTvdthODUrUwHa0pHGJEnyUwLqgEM3WM/7JmD4M9o6uNOUmsaC
zj/GtP613JEXdjq32RKxWlsjw5erKlA6G2askQriZES3LF4EHubGbw5T0f+8Po81mzXcmeUtkUpQ
GsO6+BGsmcVB9MnGIq193PDmEcoBcw4y95ijme4kwuCfoC/t475fbjhzBSUxiHl0NM5m9OVlaXWB
/NbOqouJWx/ZUEnLsmjcBs1DB3qLAgLmeEP82qruZwh9x30hw0SrjzPY1qsAZiTtuoh4qX80wM3t
/LhxbNMAodROPRiQjR9sS/rkbNORrOytiUAnUH6oO89eQO5LEz+dUTDy6p2R+i/8+ahcQHEKC0Uo
wMMjCU2nA8rnw8bKrIQ5d5nUm9NYptSqsp7Be73xM9O4GtpV8ZXz9IagHdMfNs+zlfPYNXxY19JC
ZzqCthTMjij4+tHi1GXHXMt91RMTgc5ZaMlZaTe2w/JrISoVWaXYQ8+HA9M1HFh2Li9HhuiQ2Voc
EtrkN2i63PlsYaLN8WAH3te5RewBE+9RB2ggBc3GqRu2oNErq2+iyceinWxbzW7c1o0DS/K+67kS
D9AfsM7Xg9CKIZmIcj1KN8tq5sLFgk8jwn/fjkdaTj8KoNRKx95qM4NdvnNX+gtVnkhLQfwXZ38t
nnuNZK4EyU98fQ4rnmwCyEXuaTG1BFEayPtI4iqOlGuz1XltD4xTePTY4PUeTmHwNFc9jjAwtaCZ
fi71baesdDjtm4Th0VnmUWr31I1J442HNveHw5xu0UiszcHwYmbVEqj+icaA2ocPxMrmzyOoTaIp
7/Yox8LTzCa4rGh7p5GTG7NxsEAlBUWH3g42gFBrO2y4cZFOZY6SlRsnXpOcZFvJWCFl2bfy5jns
uQBlSBsft8B7qTvgbmpnjyAQlsVsfet9rbO+V1h5Js5Vxt1oovVWv9DKspg9bqzKICYxIf7oEFiV
AgSO0AfLug2LXAkNZoubZmXfYjHcuOhByCBBzHsrRtzJba8UnxOkEUqBJmbXHvzV7dYVVCp3oDFk
xKsPdjD3T23TbtnmivmbyO4QUO7Cmxw3riU8uACL47EiyKZHL3WO+yZguK+Nt/FyCBBHKwir4OEJ
j06dHbiHfV83/DdTddeWU+/GgVMOuDFho+3auuz7uJFB9zYtCensYim+jF/GlNfR0O9NEM2eNs06
twYpjhe7PlBUDuSXozSDBsP13762s4bv8hwYXn8M4Ls+ah8cYOc7e8lBaT7v6mN0zQY2AmCeF8wJ
4poSlyAB9a3Xb5ZeV1zM7FojtGSjMzZwMcGeMmcBVTR3zGaf+JB/DZst/biVVTIb1zI/7FWSwXzQ
cY/CygS4H0imfuUL8971fViJRGb3Wp/bpEaq5YIWzf7Rz3l98HMQhez7+DKtN8kul3witeBuLLLx
dcxmFv0PCe7aLzccl4c05QloN2NIEIC2rKh/BW211e+ztvCG30IPx3W7WhMc6rgEgEypAUULXoQt
gFP3hQYTs21P/dRxOyxA6YkGv0Ng1+m5VvrffUtvHLwiGb3RbeoS3fPuhJY6AYYVxLYt8MRKhcA2
3FeiKbusS7U8NaovUJp4SJriKUEVpQ62otu7fDJeSEzAti2kPVeDmtNonAThX7mV+eyXhIhQ85vy
xM0PvpfkvzToUuZPunZTNUVMlIEP0i3h5Fl6GMK20O0hbGyIfm20xL9vdsSEdtt+nme91WHmQ5dD
jxDqlMCkbfUmrH19iTdvPQai527gofm6tbvHohzd44SS+q50m5hNbJlv5zbQQOhF6v2vaAwoT6mL
2+0egyN/gbjJZDOqCdrGcZsijof+PrkpDfq+OxKzh63LAACoKNLIQYxj1I6DF/2BWRd2Oh/3/X7D
4ykLcOEMOycOUFZzuecdoO617+GWmFozYHepBWhE8G5e4+mFUehJNAnnG++ea0Zj+LpULB2lJ9B9
nqs00n3RnZy0zDasZnn9/fsGSELD1QVXwCRKAExkqGN6wgM3mOC6Rx8PSUMf+aGVbljQyiabzWyQ
0htVr9CNsTTRi2FKjqMLbqWuhQLMrj02G9qWa38j2gCld45cT49EHPMZ5FT7vm74bu/WrZMsnTej
RC+kE3bHKSyT076PL4H4TWCo5grC33UFC+rFJ+4q+5RbSXZ7/ePvZzMkWHbkzcchRgy96yTDyhcg
S4by0ROYcCcQlISPkM7LgT/ew8uMmG7CtxNWWnjrajESYfQb9DGz+6Cb9rWPgPHyv/PQ0lGqF1gk
u1Jj/GcLmmr4eX2RVrzMlG2pBlwUICyO7U1BAGV3gp5mzfYIES8LY/gwb8mc9xA+jploHwom+4NT
Jd2+2GZ2n/VTamlVIUD8YYaBYmTzARIx7saJuGI9ZseZAFQv6egUxn+krimDZquNx2byb2DTp1L7
G3FoZf3NnrMK6VhD6BIeAOIAF2V5+B/IYRY3eifImW1mHIgqkoYqRDXc+bgwXJNCfhB9cLMNdFn7
/YYHB3h3KuquwTLN44w8fhhoeizDZny6bp9rUzCcmGUV7ya0gMXAL2eHRQGE+PN5qSqXpb/1Src2
ieXvbyJF4egEfKMah4Fl9x/6QDcLbgPPFBubvHIG+IYHZ64/2LVc3GDRr2txA42yhPw7ged6406y
NgL57wwyxjmgLS7ghVbdofETpV/ImZ4mTTcewtf2wfBkMekJta4aA1Dpga6fPUAdMiYZ6oKBO23M
Ym0fjEPZbjq0ohSonNqLpgHUS/5pfbbF4bFy4pttZmNZeFUwIBWCCs8dWJpv+IRbjxBoloIy+pB7
32udbtSXV7bD7DkjfBhk67YszvygcYBoIm3hhlHhkayO8UTVtBvlgLWBjNOZBJUglo0YWEz6W+ZJ
dhcCD1Fn1tYhurIlZvNZIBsxg7sRAzRZ+BpAivsF0KOtSsDa15dpvXE8oso8VARfB2uxgLAtKPa3
uxPW1sb06mKEFr3VoGeYo2sxQ9H2WDleeSjDnSgLYnaTQU1qthNwFsdoroIskQX+dYLujeP12Pfu
ERQQM7Hr/YRPLQBez8iqP/aKF1HZg/vWymMqcXV3mbeRKb3r3BjIsCKQc4oG7D/NM5TJYuKrL6GX
PQ0wWfSkbPGNrI2x/P3NVlOuAYkMlPOM1p3bUid1VLPs45DWB5KMX64v2LvmhHkY5qRFR7uu7p3n
YNT5xz7k2akGc8tGRrA2A8OeJA2gnUwT+zlLYKxUjkdStY9yru8Hf9fDFGZgnBSOO8+VrFPnuUwU
5MnGYC5voIli/bi+QO92P+Lz5jHBi4GyjtjPvfTuAd74KCa8bYpRxQOpj07jfXfz4UNON9/93/VB
DGgcG1kAtWIiPftZKs99CnWZzDdQRsLRgauc2CI7XnMU49zw84m50PImF56PsSr8WED9yGn8W6ir
3cmgerq+eu+eIAExU8JgLJyJS6weuNGeNCjDo8r1UUjuH3Nr+pik9tln6c31sVYWzswLsxHP0FXS
kwuxmzsysq/5zG6pXX29/vkVWzYzw0YXFvQxW3IZNYPKUvYkHfapBMZtVMPG0bSyKSbzTNgMfhpA
BPS5r6qHSowfClHezzR8BNbzUTRsT5kAm2L4fAsRWJBFWPNzL4gAWrkKzvmQhfH1dVqbhOHzTbNw
Ldel/cy7OgbIExfUdvq8bDOYciHr5A2frw+0tt+G4ycduOnApTE/hxSdyMNYQcRd4U3IGmv26foQ
K9HRlO4TVTEyrx3mZ5qp+VMy9NZtY7nyn+tfX5uA4emhZxWN79fzc+fx8DjbPR5Gc9XGUpOt83Bt
Aoabt+FYJlprbLVCbxVhKAZVnrfFqLjiEmZ+OHCL9GNpz88OOs/aDt4NpptzO47/uHO1kUWvLJKZ
FzZdnjt1I+fnJOTOCSRo40E6SKFxBJbn6/uwskgmGiGYZD0QYYnnCdojj2jAfrWbsdiISmsfX9bu
zSGO/jOlkVFNzyDpHCNB5Wcg0TeSkBVXM1X5ii50qD1mwWUY6qeC6TNIWr6PoYxtMf+G6MdGWFrb
gmVqb6Zgh9oPLFkEl4w5H1GA/eijZWnuhy3C+DUzMhy5bXUScNfyL75ip8CzIjz+fQyG+gyc2sYW
r62UcYrTIYW4fWbz59kdvpDsc9PXd6XKTrO0Ir6p9Lk2EcOhZVJTtBsq/kxtCKMuM+k99TlAKrrQ
yl431rWZGB7NK9HKbsIYrqa/lyEQN2557t0uIjbbh+nKwW2CBWTfsp6HnnsBp9THcf5KRH1cLEtg
WwD2aAKxkSKu+IcJHGh7EEp4YPK7JCM70rD+tG23K9thYgbwfBIw6La7FxqOxxowVavvIzJ5RxfD
XN+NtSGWv79xDQcUOb5dheQCbaQ72JX2usipwoPjvl4fYMX3TFjABD7tzE3K5BubwtsGKYAT6DsA
vvZFEM9w7cIaggSrRP4sEX7/clvyFHvMkaqXbCvZXNtjw8FlOeYFLpbuJSvIxz+8/5a3SUW9kqB7
hmsT220qUKROlxxyFiGKRS6tzhQXvSX9S8NP7QDRic7f08cUEBMdMDb5pAD6qC6kUSm9w5v5UH/J
w9zZ0qNdsyjDv2tLqDQM0+5i1QBdZYec5NN8rlraNXk0C2cUaVRIO8n/vW5gK8tnIgZ4kvC+bHV3
GcPkUCIAdxaugKBSnzJ1TBFTlMTfN01hJa6YEAKWN+jY7VhzCRFIlp0qYGlCT9FYq7hGkggs40ak
XBtqiaBvfJM7kmUAvDQXgdkss4N916M6hlMRT6jsOpwdr6/hSkw2oQQJGu5VEvjNZWTjZw19J4aC
A+SDjhX9mWZbKL+1UZYQ8WY+PbpeadPazWXoh9sOVj03WUyb4BGl0gO4aKPrk1lbNiMkhEPq5i3V
zUVDLn4ZaqmCFyrBIzqqEJlEvXTvuhlxQXRTNxa2EJdwFseUfyNld8uz5JDXv3K9dS1cM3AjPoCD
yx4ANhUX9M9EeOk7J5pGqhRHoHuiZT5LgTnH/PYtn5EDjICLOV5XiUs/gFfehcDCckWEDy0t6v9f
SQ01QgVKQ8R3kNo81za5gRZ77E/qFpRQxyl1Tr3VbFj3SvQ2gQhl3zvoL3PD17b0hgX9WLCoFbRu
N1ZsJeKZAITe6dK+E0V+KXBMo5ftDtqwnwZw+obVVqK8coq6RiiQo29lmXLSS0LQPhVAi2gRzM1C
Z2MKfzjx/no2CogJRbDx2cyxeuuV0Bl0GZEinIKgdMC7phTHDhRdU3tApQpNYggVTX1fEXSr4HWJ
OBL6CXjr89ryRkguS1RG+mR8pamuhttJMMU2zvq1fTTiRx1Kt7f8mryysKHNDcjwPcSPGV2VGwOs
BCgT0iDCrs3BqWW/ygx0VXVErUmPXUSnKXfP0usglQr54qEND5PPq3bjgrg2LSOI4GrIm06H02tR
ctd7wFOyU31VNqim9x35Jryh9fjM61Q1ryRtxA8AG8l3rib67Xq8WPv5RrxgqsNjcun1r2Jp0jqi
693pzxJvK8H5+gBru2JEiRFVCz8M++HVSqpodpyDw+gpgWt5FbmHOGF8fZgVFzOBDjNFD7bfqe7V
TepM/iDjBIXyAAQoxfdh8hn/cn2YldmYaAcwtSagOSqa18wV98uxAewDOGHo/XJuLG+c14dZOTRM
tEOVBqqaIbD62qItb4niHOdr1oOcKAAFv+3gybmIu2RnqmLiH4ra8TULZPW8AFqXCumSFfUtPWnH
eeH8GyV645ltxdxMJb0QfZ5Jgnaa17Dsw6/9WKVfBZvF0/VlWwnlZBn1TYrScD4zxJn0FeRQ6bGY
mjluQueGFHQ+9nOzJYu8ZmuGy7cqCDNdFelrLRkkT7BQnXWnKqsvDp0eUm+DpWJtGCNzmECDjDaD
LngpfCjf52Wc+v5lTHfxsQWI9P9dLC5slITSNniBOvjUX5KwKtNowIOxte9yajICS2AqC4n35pcF
4cp9Cyk+v5lmGuVAul7f8JVk0QRHQEMsH+umZi8OS0XcQqE4StougSgJvFGS4DhIVAVbyNYfrw+4
Yr8mYAIMvTMYmRLvRalh/JAmlXwp2QSmzeufX9lyEzEhgpxS1aXkxef92J1pb/vOfeiofj6lbCrG
jWC5NovFf974CScW+IahDn8ai+kzAWArAoPLFtPcihOaWAne9bMn8iA/8WGMl40QnXxV1L/rknCj
Irg2hOHnwEKCGNguhpekyqwXhwh04caTyLU3RwrJrz1+KkLb2lquteEMfxc98RhVdn4qOhV8ShJS
HxJ0qd21Q1EBMkbd39d3f20cw+EFC/F4W6n0VPTl177FO19GxN3SzTwvjQ/XB1nbe8PtCfQEOEnH
9JRMyEUBOA8OatyFhAqIYxz2TAMGkmuWnwDc/paB0SQqySbWYWV5TCDF5Oi27SZYban6Y4/Dz6b8
41JBtUP3smtxTDiFmznMFV5WvuAAYT/yMUtf0B3V7+qqDogJo0CwtWbo7xYvvuSgpq/LYJaHOnH5
1sm0tkTL3984trScJsz6vHgRA39pp/Qflttnd6Z37uZ9diVEmTzAbS5EDh79/KXgxfgIxmEaHova
ozpSILHfostdm4jh4QqPUYOeWBlnIv0MlrJPPnVPeMy9C0DavRFs18Yw3LpnruZhJ6sYMkHipnLL
4bdqZHbu8w6SioEO2i/7rMrw62qeakcEXhk3hTtGHiTFotm1dyGYYFSGQ08ZlTSvkzKeeOf99JAJ
yxMwQfQrlBDKPN43BcOxez7lrEJJKZ7FIA6OyKbzPE5bxB7vxyTHRFg4uV8zdPBhJ9wuK2/6vE9f
KRgIho0r1PtZu2NiJRo+aBFYWKKE4EJYj2F2Tmta3rKJZ0e/7jXqV+MWVnBtMsuPeOODfsvrAvWe
MtZd/sXD6XASTk/Pe/bBMaETNoWkkec12IecfkwhBnWYauCs9318cfk3vxwNcDwTUwFLGltyK7UU
oNsCm/T1r79/p3FM7ERCqF+6GeEvdQEAUyPJn0pYyMuTbLo5mpEtuPWvVG7dod53b8eUxAO3JWO8
r8tYOOHNWDpgjPFAgoI7mgJL+c5JGa6tkTU7QzfyF9BA3LQUFPj0rkUvatqDP9YNv+b2V+05Ozff
8PSqCFPOhtz6yriNAmI9irE6lo2y9xVEHRNiEYBWsQ3L0Hperp3LlXN5dtPzcCLjcEA6vRFM3j9C
HBNg0c46IEUfpGDPkgBVIfsQE7gzttOQFVMz2/Ccspa2rJn1nJf1fTo6hxK5YJHJgyzkyamqc1I/
ttVWdFlx+L968UTJ8yYk5YK3gMtw8H7XJ+WNU7hxfqyt12Lhb/yy9mQ7eRoXQGhZTQdH0Sq2+8I9
Q9l8i8B5xVnMPjyvZ6xxtV/GPO38W2yZe+7Lwb7x0GcYBdUmDf7aOMa5HoKSjeZWUKDqPUv3zvFn
K7ih6II9cJqkl75JOf15Pd6sDWUc704DcDkgJGXcy2D8rqZ5+FCHHpTtg3Imn2duQWbp+kgrx4vZ
o+dn0EaYSZ/HXTfmjx2pnjJWgm6Jpmegi93I97faPv8k0n8Xeh2zOw9PSp0IVeU/ExSFchSQHRzx
3E5vvNmCJII4SygrtWq8UQE97ZudcfR3FciwqNPlsT/nNzbnMfJwkNIk/UdcIs9z7m9VsVeW0WzW
a0DvDLb5Jl/aR76UAAMdoH+cHlxI0EEZPIuTgW2hjdeGWuoJbzzKkxYbLJfDDAv5L7L+Am2z+X0C
mSorrJ3IT4evuxbP7NpjE4RKpqEoYi/hX4Ix+Td3rNdekbOrnTpyu/z39XHeL4Q4Zuse9Lp9EaKm
H1N/LqLanZ9HVd42nroJhPrW9/rzkHnx9bFW4p3Zv5d0Y+l3nV/Egxsm5Og7ed6fypLUasPi1gZY
/v5mdwTxPILNYc+VIoehKy6yyHbuhxEUSj90am6JPMYb46NfWgCzh9WHoXJPFsSEoQJbbBS/1uZg
JAaZGnJ7Ciw8io0FtQ5lG+SPAAOPciNXW7NgIxfw7XZoxt7GO69IzrPXF8ht1UlM8+0cFO1hyLbE
ftYmYri/QiooQQ6OgTo3uzBXzZc+8MIteZ+Vz5s9fGkyWoOySB5DR1o6UQC26CnSmZzSfdZqNvBZ
bo27ERwttsZcQ6FItzES270/f9meN6ZqcaYSzQf4Ak/tizsI986y59raSC9XTn4TywEG/yHJUoV3
ssH64JUDuCPSMQ5IstXusbb8y8Bvf7+WzE/xbhYPQffTKwb3u2+nw9bqrEQlkxjYcgvbAgVMHns4
OgAT+oCa8CfAR/+twKA19N5JabGF+15xCBPYQTxrZNpN8ziwk4cpRS1bpfOzmzUxdR07AgX2eVf4
M9mBSTY4WLIsB0ezL48QVphj3FSdXc3RDjP8OvRYMNsOAvksqxqqiSm3PoB8AL2n13/9SlbEDHfW
4Nylc4W4pIvUj3nJbjy7huR80Rznodioz67shdm9Nzgj93wvz2NWzaiShkOMwHpWFLV43kyvtu9v
ERitTOev9r1sBJe6V2DXIVszzf53j6qbqp7AB7GlFb42hOHiI7rVC1rAsNK2e0BWHyXa4oeJhsDq
+fsy/L84fh3CW9ROsxiqd90pqBwHKY/oHkAcsSWisjYNw9OHiXbCHmC2YVefQoZphMUrNBruvHkX
8ixwzG6+oQ6KClyyedyjSeNUg+bsRJP55brhrkQqzzi5+4k4gbKTNJ5BYPBRhPl802Yz2dcj6Jht
fGlXVTXXWB7wrEA/a1QcBElbffwrYdzs2kvcLPTdESZU1OmBN/23HI1tU91sPKquba3h08oq8zQb
gxQsgu7PzGXPxJakjBrHEVFLx3aLRmdlHLNXjw2zK32KaVBfPab1/LGyB0zDeR16vRGe/p+u3zs3
HLNDz5sqPlS2k33DXZoGt34Wztl5EDX5N/Qc74uoLJd8Y102d0cIuwoLckN9nqknJ8y68b7TdsZj
K8+L76zGfwcJLFbwpWReZt9JXHOT777UaXIcKgv/y72i4hEVImNHSDqBo8lHQxuXvm6O3Ty26qg0
k8GhKujkR2TwUCVMO8vm544EyBjRUcXa9lyBFP61ZrXVxEGi/Ozgd4NXHJUsIMXoOVyMx0b53D0O
dT3/g3aO4EJ07lSRSrr+daZ4nzxAQXq6gcQp+1xwAjWbQMzNh9JSkCqbQjkG4cEGM3d39Gq0D3kq
mIdo1IG2brnF5/QLKTyKWgoHkWRUtiCji3qgJj/PRUvFT5KowoqdnAhQHGp3+FUXA46YtsGF68RI
2FhH4qNcdWCNr0nE3a5yPrQpNEJegdcPrKdUkdm77xynUAeaBwmLRJlLfY9IWH+cPauFgMxIGZ0+
ML/TVB680mr0IWCzm8RzM6niDNXcNrhJhq6juG3ZWck/+Q3g+v8S3RXO534G10l7wJ67h9wu5QPl
jMpj2NkyLh10Go6ZmMMjtiD0P3tNm9bHBndg+gjMrktvcs1z9JewNBjySzVbhfMBDZFJGc0afScH
1olgvEf3RjqhP7rQTtQJxe1jiSrUwi8xe1i1NMjRz176WeafQTVZ39mg0VA08gZeit+QTRmtKAsz
hM7KyYX3gWWW599A1ExV5wANVwOEetwWuwxNEjAzeKOfhsUp6ZsGxEe53bBmjghvXLuKLdCHs4+W
YsFzCAYKZBB+3g8HDVJojRfsTP8anVZ/GbXV3+YT7z/N3IPenl3nrohINwx5ZPlW8VQjAcUjd0o7
gKPDJHTjEf1sYEBFZ76b/UhzV7EXPYxJ+7tWELT9dy5bWxym0kbLqw+Ngf5M3QHb6eNWpyKtx7k/
84b26jaDdNSzhdJT/VR73uwcBGtGWh5VaPXyoUXbFosCQR12HMDl+Iu5THkHG0KKWB6wQfOoDjPx
0wrb7AHSbHp6aEMF0eWCl6iOCQg0J0cYOtLlttbfGzfXv0Ai6pX/x9mV9UaKa+FfhGTABvsVqlJJ
VSWVdbpnXlAv0waM2cGGX3+/mvvSw4QgRSPNQ9SCwsuxzznfcmoC25gYtZt8uCOAMuaHAvYY5JlY
L+0jdGqw+RQGTUZilLB/buuUD2/+oEoewTB2fi60temugnnjnpqZv5ST6uwtzqXgm/Z89hCO/Uhu
XevARCzghr/JjrA/5qlmyasxopgjFdb9pZ8gCHdEH94d9iUIz+Ot3/SJezIq5e4ZBupafbUh6svw
GbCNutdQVR/2NG2r6RWNsL59cFIQyXdo6JOvbU1ot691WkM0Howc8gQ9zWmIHG/k/oERWw5R4zoY
QVga0zbqaCAg0d4XYXqiaVLf56TpHrukEj+TMG9tjDjcTjepq1v0cfP6GRZOjRMrtJneZE96Fg+d
Q9k+LKukfXQnxh0bhyP0F56HbDZKRROzoq0j7MbSPwSibzlmP9dZlM6QlYr7usPPsN6IQOJ0Lrvv
Rls9ZR08dw6O2wcSZgRq/tlhMPsoBx2R7NKqF3B4ajwRHhqaTI+u68E8oANIotsFU+fksW+Q2UeO
rsSrbYf+2ygm03TQIUqYRcCTkMqCIr288Wjv/8I49N1+lKUvbpi0GdtVupnnmLqQ50aBPZBiiFpR
FOongheMjQLIhUJedaQo9TNaqzmH6kHqN7ejINV4MZQF/pWQbci8H10WFGrPvKoLLkQOzfjCizT8
EwcB1h1wrZk9W2g9QoRRVCZ5NEoD4zPMKdw/+kZPYi8KsKP30LKCeZIKO4+ih8RUcuo968kDGFek
PALiGHxxwOgC8heHSnfjBANLpqilA9xFqlBndpcWpn5tZ4ESq8483znkqFxyRMgKWqLU18mhS8GG
76OizgriRV3Nx2EPFzeGlD9JEWtpjkY7lN1Hj3Uah0Xa/8KG7bodKZLgTwfmL9Pec/riFRK67hfc
l6viQdBuJk8GPR52Z6ytahDtk9zb1SXYxnfQuGpwwkNdbDhIVw5sj9Lb4NwIr6+n53B0mv4kmjkH
XpD75ZnBJTJBxbvw+a1UTVg/wTKvcb/QxJrYA6SIRgWvJgL+uLAeCv5wofYSqUKEirSCSVFbhI15
Frbo+9jJfOsdQDeomjunbWcgqyAE0aU4z3ycPBFIwhzO6GCywbWgGaUd8MAsL6Mp7cJyRzhwjM8z
YabGkVrCJwBlGKyuSTThj3LMC6DZdFI3QCHVuMvsx3nGv0wQ/Kvb2gNGe192zFPxmNu0OWZ5Uv9K
xQyAj6rbRr2xXNfPbi/1363bI8hXPizl/xys6L9YRIbmbgKmfLwriop1Yww6TlDdW4PEnceiTJsX
CtuO5Asas3O5v4IlJgOMu1LyGQyxJDiO3RDqfSIHnM5tkU18D5Z0a46Yf93d81Q4Rz/1udwz43Y/
UjgjNXXUtW0m4sq4OehF4lokgPEfSw8+3ELDGucadbIfriSV3gt3rl4NbUSNBmieyyMlSm5ZAa5c
D5f4Wzs0SV3zJHtj3D64vL8L3e7uil6ZWrlx011JApZi4jRXrvTrLkMb2kkOuU+L2zRnW0TAtacv
anacCJZA9SDFla1S39IUAMsIs8A+2V9daonjntc3vuenN8RQeDzoJg3CqGVF8Tl0mruUE1e2C1zH
MekN3MXSB9gw5g9OlmYbVLn3spjA5cuuGoxt58xNhvqcujkxMCVM+4NuA8ui3NZbcOF3vbOub1mk
22MnDRRejDjhGmPn7jbkQTO8YGvV9GslhgDwgyCdaTHvC7QPgzrqi5ziKG3IEIwI3UCNJC9TPVp2
q6eZNO1hwrLEWa1KVfdRQFqXQzCr4nA++Tgzfa/acf3F1/3wWw0tgxq5GBukQzYdVEWPPWBiPux/
iz5J1VFSByfLrhkDJmncdhRuchs14PfanNcXL1J6lIYYT1Mtzz1U3m15k+acgR+DSOfuHNyQyS8a
5hxVhdpzkfXsKq/HcYJSNJ+a24+/fXW6rnvpt48v21n1DJjbU+aDPP6Vwap9BMal9jCNN37i2eyO
5nU/d2dTSOD2oi7N8vzYwbeifhNBzjI/mvox66DPYfjwK+sGY3/6ga/rbK+mEPePTFt3/AwE6zpm
izKCmXCLM9gdz6oDLx1i3amtYLRVfaZcfn3+IoZI0PObuhXqpfNmcVbQ5i32sJ7GjeXjAX8vRl2f
v8j1mxTaTYU3B2fqwxZvpwKErP0VjPr48fNXNvmyCYdOsy8QMooXmUnImRC/ZH/IUQ4mgsDzlkHe
yo5ZSmWYopxhF6ey80BYBvodLp+KgVHmQ7TqxuPNgwo6u7FJ/sECLwsKGLFlC455adlVlfDPswYY
h92wIev7x8QLAGi467oW/Pg99wqf9IcpZDXAAdlU0p89rnnefW9tHX7HBUMUAVJDR5FyN+bwauUx
ARbf/cPmxrCr3ivOoeE4SaRN6qEsfP/vqs+GlG3E3pVpX/b3qkyLYe79/GVITJbscF9l7Sm0jhEb
nYb3Du/rKC1iyQSnty7osuzMJAQFq7D7UlrMzTzQl2put7z81j7j+vffogUK213haliROpyqAyil
tQ+d585Ndx+v3rWvWOxuKXjVT5lIz31inTgMQAGZqXsnubrz3XaLMfYu3eo6WMtN7rdzgfTHPYHx
QY1F660pCYpUTij+KukIO4wdLtVD5960up7LN9FNWZjHTZbOI4ncEFnmm04AFKv3MrMgCEaQQQR2
UvdQxt1Y9ytDsWRuO4zkfOp1e0qytgD1qYQQC73xJ48LFTX95Mo29onP9EbgWJvaReMiH2TXqbCc
zrkLxX/CwXmMuDuZPz6e2bWQsYh7aFbgMuDOMGCcJnHp6/oFps+4hLfzjZ6TKg59snGkrQzcsiOZ
1doTHS7rZ3i8zTaqrB6KAyugmIuGPe4k/u0MRRCUjT7+sJWAu+xP2rQa3MzBPLUOqhOxb2GFFwNb
y9s4hJDb1rm3Mn5LkREirYKCVxqeJJxVwcHwNe5AP2EtgSSsFCKvpjvuytk8je7cFVtSuiuLYtm/
DJqEdglsE58zkZD2S9Z2bfqMRoTdoMisPX8RtfQA9UqdJOJU4rb+whLfvrWFfP3czFxf+luw0k3S
wMCC4CYaOtMhyLo73tPqZajSdmOPvtcfRRxZ9iynKUBeN9X65MDVJrn3K+Rr39LOaVBEA7indo+I
+yIdo3SUnH4pwcx3t9DPa+tuEcNSDl7k1PkoaBXURSQLAjjUQkgza15yCHJt8fLWdtMiLPTC5X4B
0twJSecYm7R+43n/OucYQ4+ol49nau0li+DAXCi+ynnuTxMfKdofxtewIJRGz+WfeVoKH5VABVr5
xrT9Q6t950qx7G9a1Ls6kZH8iJp/b/9G0gsNF17ByunFXmm4qEuQIESlK5QtoKZNkuYj2LgWBdRv
mvZeWER50jj0aYTm5/jHnI45v1EOgUw8hAgma6560I0bqDs1yglWRzBSL3g885RPT9Psp/QCqFnm
gdCKOh9OlhTgafhGoXxRyAd3LF3vu2FqHPdz0Fqn/HNwpqFmP6opSVFjTzoexmUdcOQJrnTp8NXL
g6H6Og815NhikCDa8ahakDM3tuk/Ceh7A7ZYbEMyW2Ekb89zyRQzsAfmWfYQcD3BgxKIwymLId6m
/DPhY+h7O8f4pLCR4/B6eAZ+D+2Vzo4uMV/BCRgojZ2SJOVTNlUkG5DTiZLucbANdTw0jO5wffH9
u3xQVndA/Vpt7yvdOxjcIiP2RY8hmdMbk6RVcY86ZwuomYeCIY3gEwTBi6h0Ogzvfs76MnQi1Gl8
Pu8/Xqrvuglgzy871kqWFYpuqjk5BC61sI3zoNd5oa30Z1R16jqdIihHG/hn9QGv0ygNQJh9aKei
y249D+n328QzZ/orQd0D9tEf/6qVOLqUqiFhgbxUZQFGlMj7bAoz91BCa724+dzzrxv3t1AaKK9q
Ou0GT57DJGD+NDQH3/jelrfsSjBbNlhpV8K/qB76c1mk2VuI3DcG8wzFdja09Se/YRFkRIBm3sS8
9oRDwDo/Kw950rcAJZ2fH4/R+0EMZcN/jxGF+w8IxUI9ejp1X5sW5V9Vq1cK0+Q3E45vH7/lXQRp
gCbN9YLw21S0nBa462fOj74u3D1ck5MdhM9fWOO0UeqXoEJwiH5bZxKxECUabmLLjfT9SfKXlwEz
jWrIYa39WJWK3RJXikhXiDR1CLrNx1+3NobXV//2ceBN98rRYfpdsgBlWsTM2lbJnuSVuMlqzj/5
msXNACzmkpYGYxg6bQ6SnhdPLrhuAQTKdpXUzsY5s/Y1/r+/JrBDO6ZeZU/tOOSxSKtzqMCdp1bu
AcndeMn7F0N/CWcqoFFlKjdNfswiuRWO00DK0Ie5Xv8ghFZQ+C03Uti16V/cBEw7QtsaducXr2kE
35vKqdWFN0DwPNVNmaEJ+fEaeD+W+UuEE3ThcPC3ozmpmdsYQrx2NxDy5VMP/8/J76JewJxMfcft
2Yd+xpjrB1YNfCMGrPz25eFAa0vRR/SytykFuefIEdVc0GOc/BNiFdj8S4QOw5GCUsfsf3O7KrnU
QT/oc+8Dafap3MlfgnTkVOQGyuz6m6qEiB2JOAzDkToSqjk2iG4ba3ZlKS3BOgkBWLR1enZRNs3i
DFMSgfDYHAoI/n88zytbb3mgyNBSIkVZfguRPO9hwS5j8AVFnNfuX6p2is+t1aUdt4QkYNBCMeAC
dADSclJ313YqHGs35mNloJaIHT6D6duFWflNJsFz3yf0ZsyDmxqViY1xWnvB4tAagGLvK7egFzpB
WoaEwLH0NN+7Yb2FW7s+6b9XR3/px42UZ5It78pvZZqb55yon75bTGMMBm15kACb7DtATnay0naj
ybQSEZdyWtpyUhgz6++8DZ47SX5N/mxipfg92GtFBMsH+bl1TK+j+vtxBaDKZPPeuxhklnv4fgMf
EfpB7Nf27eN1vPYti5OqBZI6h7iP/g7qyxzBYbmPbJOBIcA7tOaBHIt8C8Prj1+2Er2o/+/PQa2/
zIwfsmPn4J4EoFs4OfEMRaLPeEUjfFHv3y8Ao0q2gx3S764on20Q8h2EpD9DjL8+fHE+ea7jGqBd
5PfU9k5k59y/OPBJ3Dj91sZmcXukRalbFGHIBYlGN+41bMEAA0RvfPzcVl/KZEmNzB2AZOcbuvEe
zgyYpbscB3hvxg1U78peXwplIfeoysDzAL4kwrU7gukAYK6SgCzZMoVy46dW0X/Esgo9lukw2Iss
xlIfB+u2Lna7M6u7z73gGvN/23WBBdHNjsN0CSDh4eUqu8nDdksrYm2QFlsaWSoZ0Wbz/n806WG8
zXro+14NYclWn3rtHYtN3fWAe9b1RC/IIOWuKpI/G+J+YYnJN6L6ymJdttkly52hbRW5BLoY2ttm
rCsdU52iC/TxFKx9wWIjo4vvOCJv6UUZeCYGI8RHGklMDObEFsVrpTP5H+fuDOCxmqKccKlKHcKN
wRbW/DGErDSPFk20GnC3Nh31o+46Xt8D/qvLL6ZOA8bjQFagCU8dd8OvonP1+J3gMm7R+oELSfZF
c2+eUcfn3YQSzMcjsjbki/iQ2QCapNn1IIX9aFzB9uc0Zu0Wh2/l6Ut1LNH2TZeMRH9DseesUzDG
AaDbggWvPXxxB9AesUWSFdOFeDAxN3rssrhkZNxK6taefz3bftuvJAOwySqXXobaPPCp9O6ZMnJD
GmDt4Ytg4ExdX01TqyEsmOm4nmo0nEXSA9/w8byurPSl4JW5wpUzmNld5GSFd6YZkNk3jdcKdBNq
ICn1xnvexwL4S+mrTIZD3lntHbsUQq0BAVooZGeVjg6S7PJUWXYGDfXcdlupytqHLQ57PgtfooVu
LgmAZ2BqEphTt86dOwyfsYnEgbw0BIdVNAB1NTEX6hNyEwCjCxPK4PVz87I47RsQ5Dig8bh5G6BN
SCRz3+2GqCu7K26BVE29Qej55y7/zgV2KYNV5gSxBSL4P5Tlqigj10dfOItgvZ3n4pQC6KmejW8T
F5BzR4kBCsWV7WiM5k/gPlYJzkOzE4OXe7dzO3fJ65B2ZBT3oayGye4pfGDqg8hQzH0ac9+hLy3O
IO9CKEsaEWVzPfECxsZBdZkcv5md3aCQE5ioZmlZTBGE1fPvZemwb7Jv7UXDbCS7qVIMOdT6gikD
3C8J9V82ANJujpE7dmiKlYOoxIHBOCd8GRsiu3u0OSFpEjMBgNyTg8Km+wDTlaa48eGb1fziwh3y
b9z3dLlPEsa6n6ZBT30Ppdo5E39K5tiew3AxQIv+IJQG/vWOKNhd9Bsl6JX9sVQKqzzcQ2uZzj8K
M6o4DcWrBuaz7Yl7CKFrEoFy9RMafgAI9c0WMGgldVmKhXUpDwK4qM6oeHiE3imPt+0drcfgr8b2
Mxt3LAygWrnngQsOlnCC5jNAMGydpY6Y6Wotg0YGR0AZ5ntjRv/OM2zLfG1l6/9z4v4WkDMPPp9E
47uqgvE7CFbND7Tv/DvLHLnFx1mpk/tLGTFoxk2hxzLvSHIUviuYFwSG3+AUe7qKa3ej/gHo+63y
x7cpcGOnZc+FBKju4+jwf0Htd3btP63/376xgrRcIavG+SsjM0+OKUgK3Wtok9Qp9pw6hh2arisg
kKJN0JwSXkiAXBlA6Fk0WoCfWQlVwLNQLQtiZ0y6JPICRIFdIDUAmsb6GnrDXThPR9lChegxGMow
O2kCqED4ZgDEnvLD1FaB2lUAj85vEBzMLYgmaD5G9Oq59kNcTa2PEK8tMTQw3EOWlbQidG7IEAKx
E6H4guUGscWcx9Dhw++ADhHMmPe5AmPhFwQy2hxodEj5iFvPhqJ8SmD90z+bXs3mXgUj0gjobZnp
u3JxHj7MvTM3byDMt/NXuES60z0vurr8u7uilmksew50d1S0gNvwOEdHyrkA2OM5Lyn43PQZPA1p
9kmfK/8JMuIaWDjYXqAXA15uPE+9knFAtOe+psZm2R+pozr3DP+QVLzVxmkLFPFauIAlQ5slBxZM
cztELoiX/C7A/5uDD6vsYFdzAdBs2YqhPTDg42QMj4qhjcuhABgyJDBuREOocWDK1bngznTOpP4O
am+uAeFJuuHiwRnRP1ceGfmNV1R+cygzyuR55F0KPJTCyeveWq8SoHQon3XfS1ugdRQBeukDrY7Y
xu/yJlfTvRzDsTyX81V4OfBNnxyGrlLVr7kOR57taW7G9lC4qIe3aMCrM5wMeRVBDX1oSdwDUY4y
LA1AAv1eNhNhT6Q3c91ESZGhWegXgwqjXkM+H7yCxNJqRucwHNVrSJnPnpiBCw6PAXiexscxZSHq
ZDTPOMYxmLOk/NGMGllJUoU0gxm6EOHfYAR48snADsEHjknk37GOhuTQDxJeWXB/h2nPDVbn6Hd/
VulQ0i95qvP5kLkyNPGUdFctl7oStcVhWnn0ta+Em+z8qWgKINGbREHKPfPIgYOiUt1lBKVmVCBE
U3eoS/RoDcKY0gUNpyiglxCXbuo0x3bykgv8UYClTlI5Nsc8aB3gbQa3SmIA0qYXn00j/+pLEvQ7
yDlx5yZlcGm5RVETe05Xzlx9kWGAThO4MlruQFvovD1k83v/1oC90d1A8a2tqqhCtrCXXdKxm8YH
rSZW4ILld6aA++ZR9H4PCdFclMOpzmjdHgL4r3l75kIl7FS0WQ1NHpEVSPOk+tHhsDZPKBymGSRv
g+a6oPoRTn8WmPfhGHJtiI0YIVjCA2CC5SHUYAfdV6LR0kQ8bLw02wEsyZoTdhroMFh1tfecTH5l
nkI38IlAEBAD6hQZSFpDnKaUvPG2M/jL4AxjYiMvBFMHQwJQ+41bOsE3+JONxX3IvKR+U6xmYpc3
g4C7qC764sXxKE50TbNcXyApVHkPuNfP4qUBsDSHP1Mq27+6aqrVGI1Tqs2vwveK9FVXZpqPxIQu
i+CcWLADa6R09hID7IHbADH3Q1FNkLqHK1aFvoxPGdtjSwXZESYC4Kx0zJf8IKmRya1y0VC/Y3OB
FUWbxm1/CWB2naMloABFVZ05YQpEdm3S45wQ33kEDSbvb8sqh1nBDWrB8C0InK5Xrw4fYdlctB5/
A/t//DrDgiHJIlMNQGKOE9g3O9clqf2Kpw0DQmqfocB3M6YSWRiogHOxVYJdSTDcxT3ZhIn1Pajq
XPRs0GsL0k5VMUwW1K+Pj6q153v/zo6agDklcGPOqxqmtj/pAr4CsWebMPlc5cpd3JSlG+Sdsdy9
sC6Y0B3SZe4dnS5PxP7jL/hnKN47axe5r2ogKIKbhD6B39ZG4HPLGOjTLxl0rTxRnbshvaXU0RHC
6gDru/AnsMbA/Vcn4J8/Vz1bakvSRJEGB729UBcFCVRx0PbPXRn3g/1kUWWpLdlACrdzAF2/DJkU
b4jrHNSxSX3KuQN3vqW4JA59UbTAYF8Ci8LooOCg2YFPutNkaO6sGl8+nq2VizRZJMyEOW5OZaZP
3C36iAr7xovqsenSn9f7mIQkp0eHh9LbNFhZuW0uBScrOQAmjsrmRdUN3wchYobXwyk319OWX/f1
t7+zAMl1b/122cu8ufQsSMSXeeYkDjXbgXo33OQ+CKiwvYg/HrmVWjxZRALduAJKTZV9pSUfVTQk
gBRzS/jBqFY+ySL8acPw8eN3rUQFsogKlOsU/CU1XPjYVw1oeQwa3ti8nPhbWqNrC2ERFzS+wvdN
S46EZBdZDyDw0RNV6OoPaXUkJRw7Bhjutbipf/xNawthESaqfhbgR5HxAoXnfF8BpB0lSa7APhEb
xaAVcIS3FKLsqAI3rA+LU6CRcAx5newn2RyDQjdQRmNnj4FG0UxVdmULPxa4wG6sjfcH01sqVCpf
O1MhgvEB1zehb3wHs8UjWEPX9BbodYpWJ5L9GTmkpOLOJh4Fv5864LJs/ID3Fww4mv/eAoYVYFSp
tjhBYNSoQ+IDKnbnpwAGbbxgdWwXgUPj+lmC8uceKYRfpsw8DCF/HFy4k3B2/iefG2wQXZ1xQi/f
arCujet1Lf22s1E1HGenIsVJYpHqrs3jiiUk9gTWTaDZK535PeyTigiA358fL9P3t7m31LnMapEP
/XQdSShjHaYRQOtI40RhEdgu7l9+NWcwiQQbvt4Y2bWp8//9jRC/dtxGchetEkWyGEJEfbVzywwA
oo+/aO0Fi2CShc5YoEIxvA6oIjsRKlUByk6ut6VytPb8RSQBOEyiNj3N2Nj4zUnL3R0yuC3k89oS
WISNJqC0V0kwXa4M7ZBHjYfq+u04hIFII1KM1N4lCdxQwBQ1pmVfs7KGNV+UD9DR+tTtAkDEf88Q
z4uJGWBqLwas2/1Ea7bjbQnnbOFVu4/n6P3g+B/naUP8maR8NqgzF22BdDwHbATFAza3489QhOCx
fvyileW95Odp7rp0AIfjkljO3wh4xWeuQZTsQaSKUaMoTm44jht3z7WXLWKGN4+jldrVp6GGS9Iw
m4cM176m0XlspvJxBNvu469aG75FnJBN4ZekxtnC8xr4tEDEiQHTMAXQZGMNrMU/fl39v4ci5Ydu
3UOGBLRFqKvy8evV2SoIyAX1hVs5preNacG4UeLeTcqN6vPK1lrS3WiiUbmC+c8lAUBjihWUMfw4
nWYxb7zg/Rrnf/ypdTc4acVddQIguowIRUaKGZqQT6HPhIZZGpxr4NpvPp6mtc9ZRAqQaUZCxyY7
oVsWyFhVCgx6Nrbhnx8//7qu/nsR9JbsOtME+Rg2WX+plDsjRxdDEnIvgh82CgsG8NsMLnEcAi5b
Xcr3FzhfAnRG1MwhfetMp6SHxsu9M0CN+jGgPAUcrhYdI/sKJfImyvXoOnojVrw/inwpsdOjGIbq
D9PntFKT7CD84I3dOYU99mcUzwFyXoJ2gjFwWjOr7gzavfvSe2CWxRyozx8fT9PaByzCQs5r6nPs
ljNr3S99XXYPM8u3OgVrD1+EghIyhJSlMz/i3Ju/JGlRedEM2BTdOE3fDzWQ8/h3HHDTcCK1n8iT
1ZOE3yhKYFzviFR5GBuvSYtvnxukxbWATJVNbILNaCD4EcQoUrbB4yx42m7cltc+ZHEtMD5ra/QW
5TmooXoT6bDPslg7LpyQRgEE2P5z37HY85SjruUkQ/I85ApCo+CBF+Wtz+H6sTEh7296vvSxIyHj
GUpL+bkc8q+ol5H9XARVbBIBxSjcuT/+jJXRWuJzAvABBb4geW40jjKdjNmOzJpDCmeeNz7k/VjM
lwAdIBYdT7Zdf0qh/KDcXeNIl//QDA1/KKLUQoy3QzCVE6jWAS//GCgC9+fwC3xZfaCgvqPbR/OT
ciBucYDHe/ragYpe7j43fNcA+tvp2aBLIFNR8Gc1zSruoN58Sxvmx06lmsPnXrGIKkkQUBU4XDw3
yTweCWrmx38mJ3XHzwFXuX9dHL99BaDhJSaIhuDDdSwGthqtekiFxCgsb8nsr4SvpQpHoC1Vc8DU
GUyo4TG3QwFNlcHoemORra3jRVjJHLgY55aHz0mBbEqiDhsTisStJ5ujtLaOF4FFp+MkfQz6Kaw6
8YLKuch+kIq35Mbpe0f+omjDzT/mllXyvipFwD75aYtIY/yxbQb0zo+idcLjhPP+qRZTeteXxtm4
Lq2c90uFDh3IltixL6F87kOUphx3ReMVuxBKPLEvIVLPxs+ojeAMXmJ+FJkTR2KtPUFNyfm7Klrz
5o2gxHxqsyyN8GBGNY456/W5Rcs/f8mVLv0vmU5IdwvDgLTYWs7/tKz/eyXjSys8nIoaCuCzOvVt
kJV/Q1PP8JPE/SiBIDjEVx8h/Jp67k05IyNN0ccPnPGPEsJI1YXBChDOEgod2vyR95kM7oC2VeZX
M+UQOQOYu6iG+7wV7ZzsQPAnTfCpdIL/p0jaalZDIs0ce5NZaJiXgcqFD6t3KF284Zz02MYZvLLb
l859HfBKdd+H9BnXYi+5Ux20DdB+I1BC+tw8LyIW2mp+r9FfeB6omezrRJpSHGRSWo4+csX++Pgt
a59x/ftvcbFJB6kKxPMnKE1X58kV7VNZ1N3N556+CFlQ1PUaDvTHmYN2qr8MUw60EvGgF/nJFywC
FnGHMG9a4z1rKD/A+CxAKe8Gsn1boiJrGhZLrz7uODmjLA9P/ZyP9KlPBxLMEL4MuL+Dah7U+Qy1
xqYxSKP8RB01jd2hIgSShLLynSvHO4HrSR/zdg6+ZeXklzKG4B2CEbw+aCvMa12FCeTQUdQnwIen
RJMQjWPIMW4pG6+0eWD6+e9J9uQUgN9iAA/PkopdDCMmaGPYCllyUInTlknUiSED1ZKABdPBd6Ks
J+824J4BgomxxtaoG6KX+ZWlvUMPIEOFdHz+eI2sHGtLlNaEtjtsFSDSD5cV557C4fFB8q79WsAI
dyNrWYn9SwhSbX3QxaRMT2Oou1ihoX0ArNQcfTi97QXIXqhpeGP8qe9ZYo/oPOE/OHIdKSUIe/3s
+pGtlD1qSpKt0trKoC1hRlBmIqBaOeqlKRtU7jxoTIYRGrqpiUI2b17QV6LDEm9kJyg/5rR0ji7u
lm5Ecj0M+06QZKvAeb3hvXPGLLFGFckLPiS5cyxaf8a+cP/mDdTfWpGAfwu1wo0zc003ZAkqCsgI
+/mpJycJViUDbXuqHHqr1BC6Z8/LZnGLAq4gEn1qpVI3SsDRxpYcqtoLdk7lAKcewwk4gdodwKQW
7MYKED21YyAx+8XLxyvn/cEIlwU+UCAm3uZN8GBCNPg80FP20qCZ7sO1U9Qs3BiMtbWzDMqsTYVE
m+0FJaos22kgtW/haoSeXq7adONK/4822Xszu4jMdee6cLvM6mOY1kpwSPhQ5j53V9idhiYjC7Lv
YI5l001YpbrJEXnyOohc6nWwCPDkMOdfPSiGmRt4Z2ej3EnP7cwO4CRwKyLXyZJ5b5tpmPqzxpXe
9hGaYaZ+nGueDQW61in65Mc8GYLyF2uyhO/GAvLB35B+oba5h9hnmQY3MuO1vkEObeRbQQftvhV9
w4vk4ISmKZ8sDZ20iMXYswaGJWPHvEM/amN+VpZ6CYfWntFAb82jN7b7oFNu9nc2E+JCzhF6u/or
dXwUMve27tL0ew4BOvKU+U6T//RDNELuwHan0LyG00/jPZqxDx1o607Ir//H2ZctyYlz6z4REUJM
4jbHqspypWty2b5RtN02CBCTECCefn94nxNRLRfJjrzp+Lv+DpSal9b6Bki5JE15ZB1EDGrg/0H1
eKghp9C84fXKPIA9AVXJtxxu7OlNCTvzoIWjfRXQu2nSMPtEsqH2DdznPT16R6/Rog9OlRJN/T2n
AWdHcMVc/y0a4dnc7QZlWvc2wwDg0Vj4JeLJ1El4h/pilnGyix3ovJ064G7YA6RZICwMpGan3hQA
rFWzb1F1qfQWOY+h3ykvdygmGGLQqtlGIPTMSgeFM33KJc3ScCdlX3ePeEWKElIbUCbzYoChnBCV
IIAQgHi5vJcWTi67dk2glcuUX5sTAzdY7SOCXu141K65gHy8V5lduE76lmuvdOtnLQCaAM2e3kjG
OnC4s/4GVpBr6PKFzWqXrjto5zlTy/u7mLI6PGRpEsdfywEYtr0/ZUW18jpaGi5rtwLgE1aFHOqn
pvSAkhlKiMBtRCKcH5en44/32wfHge2VyJVSAWRX5VPcM6DwbmVeqJx+B8wySYpdyUg54A0xkKap
2g1kOAHIEwkBowoMVtXkx0mmLeJ4k7Mx+w2YFWN3XZ2z6vMACQoXpqQZ5LfrxM28T3h96/Qgeezz
rzXSoY8+L/R0iiC/TU4NZITojomgH59FZBL6SlyTjJ/gvgzxHTDKc6CzN/4MfN+JptRyRN2yT+h3
AxSkRuam181uaKOwu0scmQGPpido+H7x5w49+xJ5q6+cpr6EklAHxu8WsuRQ9b5FdBdmJy+GXArM
vSszQEFCpRJ62AZM/HLaDbiLumSvQmc+cpTpuhpGAQCtHiFwqDNAqijpml2Du2g4KC+byJ1gSdsD
rU6bFlLKVQVeCYy3R+9JVhpazXWeTeWOxSWFMEfCSFDt8bwWiDFBWSPmzo8AuCxvOZMyHzcE6oGz
kXMNpcnblnWu80CB4kJOzpdhJ9U+RXqjdk7EdyH3DWFpBVCmCrMIGHr4xxW/ECeX8ee8lyH7OQA3
GXUYzdiNNdClfgNpliT3kNxTNR/K6iiaWNavEQIj1+xSlkd5sOfFIKW68RGBAs9em7Daa/ixa7WZ
hgDC1ffQj86r+rPbtRkExnF3R9e4CeLJbkOt5umeALUjd11fInTL4sGEX7G+Unmrp97N2CYzBNC5
7dAZPL7B4sQLt9h7ZVeUVwFH2J/q1buXmAvhlJpC5u4U1rzZKoYgANNZkevIPJBU/e8jwEnDnMR8
mE4Btk+05dTJ8p1xrzK0wRDaKCsB0qgvqtx59HU4DAdkOzuJIVSrFPf5h350hFjlZJo5Kdyp8upJ
ZDhySQRh/pzGn/IpjXYA16gt9ytnC87iORa83a0cXB82GtnwkBH56ER5RXqfAgLzQGkjW7PJHUBz
sQlE4LMbBwBOLnbtAHZpt4WkPB1DJONjmaQrOY2PD2eUjP87c7GjK4DFy+xeeirt7gFRH/k+A4Z0
zfvh4/dRZHubxhmQ6EDGxqesZSb8VXRuIL7VgOSWX1oVhHBvYgLVOdxz0F8rr6qSRPF8471b753T
Dwn8GdhpakeWbrQGE2ajCecrvJOlUZv//u77qhjVMIWuesYzAqg8Fw6eW8cNB77yzvuTzvt7PUa2
zSkO8QBgO0j3gCdQkOCTTiMYFO3CgJqk2sNAAMWsGwK9b8fbJiByMgBuYFzzRGQzyACAdvgR020o
IJAk4B4Ii2KzKyOugFCDQ15tjsie9NGPog9myiTHRQJH2KxsydcRF1AKn5cgTSCribuAS7qhauY3
sNiJB72Z/DEG+YBHyr31S5qJfeqPGbkDIKdwHwqjpmjN/mmpvG4Ll8JP1IHwYpmfqq7tb7jwf+k4
+pwE1TGfkFyvZmUT4OzajZOMr5jrfy/vzI/nl9pSpiFx6jSONGhwfjJRAV/EvAmq3dQCgfzruias
jSfzQCLy0yh6Nx3cGTDmBwwivypEpbayqB/NUu1tCYRAAXH9pAekHxJNawp3S8NjbS9RgyrUjEl4
HohJX/K+0N+iFM/K60bG2lwQSwJ9u+vxddaQDfGidj+lbXvV1qWR9UJNSuiEAcxenGRcQ6ib4oit
T2ACIKi57udb4e6gFdzT2yk7CQ12zIaRBgs3D4zYXf7+x1E74Gb/PXtygngGR09/1oaxlyQVTXMy
gDjscSggQXm5kY9PbRpZ96GekkIUo5++5oD1wW3mRFw8okw0nZFQP0/iSn0GautyaoYTDEQQIE04
cU554NWfBlNc4+EautRW3yIVbFjiekpfETh+TiL/1MypDhIn5zQvv3XVkKys2YVJsfW3hpwHYRvH
YFpKJ9vTYJi2f9yPoVI47C9PyVIT82vx3Z0T6rZxsyYYz1TV9yJsfiiEh1gK4cqds7Cpw7ndd98X
AxSicsgLnn06RM0GXjIkufUomEMrHfj4WUtt30DiCD9JNO3OQtTOIY/5Fz525jAYpKHK9X4sjZO1
wcXUN7C3FPosqGg2ZlI/KMhAn+EZ4j1dNxPWDp/pZSBLoirutwKJ78wUyY+gGr3pWz05XrYCLVi6
+2zTwMozQ93TFosXBKAtTRtk0p0C+ruJ8wU2PulGAvj1aaDRv2USf4oz9eNy95YWgrX3mzQDqFfV
4tQMddNshA5AKI7AkFtLzH5cCaa23BZ0NSNNNE9epQ8Zt9zpvw6A/A3B9Ltx6a9mSOVm5oFc1Rtb
fIsnjuiiPC9fYKV1YpirfRT3ZGVJL6w1W2EREWUiMjOAnZHUX6CCW8LhJXsqOSbnul9vbfqKg6Do
Sj951Vo2d3kxeDvU6tfgHUs/f/77uy2v26SOXdX0ZxXj9m44cKum6LIjKHvBlcNvXeY+sIOjxNS+
wgMFIeacd3kw/cherxsfa7OHvYrcshy7M6tY/UYSgG82YMDqNVjXwl6wNcmgKAIJ7L5PXuH9PZ6M
qPgGPm/xzeVfv3Ai2npkvvL6voTlGiRfGkW/UBT7ynuXMv4GO6mUHfB/ZWvJvqW2rF2dxJAFzjwz
vTIg53c0y2A55nZiB+kKeI156XWpAGpjH7WDujXx/QHRG/ldzbaLHmj/K3fUwoK1MY7QbA9kKNlw
Hqt0vHH6Hj4SQKW+xf6VFQxqgxwH+MWZ0RHTaxNOBowhn55wTT275kp1NWorkcHBLyVFGIwvTA/Q
3slz6pob6dfRtw7ZPbrysF+g2lNbhiwBQZWoWptX43tA1Wooe8AWcFSab3JDa3qQYJbmx9oZxQhn
JomkXzUWObzNnLoabsAnBy8ZBudhur+82hf2kg2RZK6fusgt6zOCsGQrCjBk4bm4VoZbuFRsmTIe
QzcXdQH+Qr0KBZUkuIOrg78Z+PR7qHkIwv1L2ghv5VxeWohWCKACaOmW0kFfzBTdNB2BW4TmHXut
R42X8uUBW+qSFelzPfYQY0SXkNAstnlRfxbi8U8Eq/Ks3BqUGPHuRYbqcnNLfbJOCN7WJQddvT1z
Zyz3wgBYkGtYFXrDpFfeRguHkA2X5NID8DnpklMeBcM+d9PvpEULJI5cOHcV5crALaw0GzIZeo4e
/RE8OSoDslEKFO56vtwuj9PS1+c307tbU+V6AqU5He9waAfbKsuLzwGH7+jlry8N0fz3d183Udn0
DeqMZ4VKw1E5It7QlHfbyh3pY8rBvbvczlIv5lXwvp1mBPpSwkEv70HPrRpJdr23OgNLvZhbffd1
ghSBRh7XuSNhmcwKME+sKdNjYpxq839gkS7sEFvSrHE4LJ9QdrkbehB8q2k4+DG7YThMt/OhDUWa
H0DNrCQVF/aHZ+35sKQakFuD21rBghbPpbl8Maee6mlN5Xbh2W17iVVOSnvPTfV5iDMknn3+b1xF
xX4shLdFDirfxASKxJcXwNIUWdvdmM50foE8Qu6LoXXh7+miSEVl77dQYYCkWg3mB0Vd5fPl9hYW
nI1cNFo7YYXMxRk6r95R17p46wQUw6/7+rxC3i04kWROj/I6aDczD0dlEN2s6un35Y8vDJWNVlRT
60LwiyPlEpftlssugBcAzpM52I+g97W/3MzCArNhf3zqYvh3oMYgp965bWS4Y1WJiqALIO7lFpY6
Ym16AMcdWhjughAPcKQBmnT75yXJYAt0isdmjXe6FHzYwmUGZrdl1JXmzoTBd4HBgpa20odhehHg
/gOhdkSVn97Q0gPfx/HvHUhcQADxyiCUWs+CJi/h7GIoAZ2tQMVSNIc2cYuVafq4VkSpdQ6A7Ndm
E0xw7pKmOoYFY7shQtFRedHGxAnwCS7/hvzlYf1FvpQKsJGCJmo4mmQYzsQ9okr/KfTds+jUbR4H
96ECcY713snX/SNUMNZAukuLxTogNERy+xrKAHcmA81V9kgfQ7zNOXWR1NA5EeFKomNh2dsIOhMN
PkTkCTnrKoo2/jTs6DyWkOfdXbXqbdRcHo7h4AI3eeYUjrxob9oCuMsOUVL+RHljDZC6cHj/hZuL
ceUkyfT/j6AuvM+F77+QArEasD43zug53y73aOEstbFzeU9L6rWanJFc9u7DEF48NWhlK6fEH3jk
39UnaiPn4OnRgcvURi9QNoK36E53eV/vMjDWN8ItyuZ7o3G/3wDBllRfddv5zRMH7tNAjsfoghS3
HoFrMNtDldNznlk0Ev+BhYbKYZPALoD87vGIK6FXnLGwbbexoklPN20qqpRAisST9MpI0IbSGJRU
irQm/M7oyvwUUGiDXQh4XytA7YWlayNoAO4IEgLJ0zP1RP0En4/PErrxhzw1xc1VM21LPggv93Ff
CigaOv34o4FXLAV4EQmPy59f6oD9xJigV1UVXn02LE9OpMVLHUAucR9NEP2+3MTSWp3//u5mhkiO
lxXAlJ7DqRyTTQ7BKwFe8VCuHMdL37fOejjG0HEsa3qWdQD3bH+A2egLnImrZKVitDBGf+64dx3Q
pZdmLucQ/HOLp2TWsh2y/nHsxmJ3eYSWGrAmIalDMnlZy+9AmCcHKHjRrQx1solYd2Ue0QaAINPA
kKwm01l1FFJ3bHC+lbAZXSt/LMyBjf9oYocL7ZaAf/N0hFQNYb9hdkNX9sDChWujP1gGaj0N8+Cs
8uA060vgRgczsQUQDhpjDlwCXjwcKp2GxMBVM2Lz3vIxHv9XnFYG4L/TST9rEqWfY6ddBf8v3K42
mYQzp4FuG/QrYByk5THM6FQgFw7Npx2jsJh9IHUm7mpIoAFrSaaS3WRQCHMeoC0Tfve7xKlfKsfA
rr7hQ6O/wCunHL4KlJ+aT54cJu/KTIcNdjQTUKFD5/MHj0Cr/21qTQi5+cqB6tvPeqIdu46CRokV
boRDNLWwTWr+NwxodHWCoZV/8384iT7eZ65NVWBjL+q2og18GcwrR27ykAvjHWuw9V+uWTeujegR
rK9B1nTrc8ixbmZZy1yQYQ+Z1TVa61IfrORDTjvfQ2a1OiNZTPcS9Kl7Hw/tbQaw60rm8OOV6dqI
HRiDSr+AYeE56eN6Wxl8WMJ6fOO74XNakfz18lh9fGa4NkYHXpIJ1BiUe+bcJLdMj7gWilx0K1Ox
1Iu52XenNiTpQghMGXr2o5btWZSZrZ9ocohYSXYlyr+7y934OOpzbaSOAIM/hDEZnlQeKKwDDKl3
GgU7CBjJ6Z++q81t16+ehEuzbz09Gh8A8dqLMfvlVNyCoeTdCoaboofjwErwtzQt1mWU5x7ROVig
5wGCfOAhjU6ESkGk1Mq0f5yycWNrmxug62F7VkBKv4RvtMx19A1Cl9/DLggPcVPN1rvhXepAFPTy
/Cz0x1ZpMTwJPOEaRDiTEffwxsFbJkJ15e26z1t5B2k08FLwIj9XoTjj2SvhMbFWiF1YwjZnQ+Sd
4qbHSw80uvxAcpIBTtL7T3hYs30EYO1aWmBhWdle58OYxUmpEvfcsL6odhBsLaK9aoXLNiOffQ4u
j9VSf+bm321JP3YK3OOCng3R0E2CrU8TteqoOuIfgn4KVhwtlmZ8/vv7ZkhcjABUuueKS/17SEYP
UrRErDnJLg2WFW+qANbSlQftd5PhCaNjGf7TRZj3Og/VyrNi4Uyx7cZ9HZFqAEvuzAJENyD3bcS8
IeYXcTT/G0gva3zipd5Y251HAyyXIJSHtYtXPZvTwAEmZpp4shK9LU2HteF9v2xrgiLXHzMhlmp+
9gz+cXlJLXzcxgf6UmZ6lPDaSYTXmj1JZfJvFjepvO70sIGA8FCNiqbFZA/U7R8J+FnfYN62lkla
GHzbxNyfuKdKR3pnwQf3yHtXeF/gVBlHO6f2RH+8bozm7fhuP0ioGxsTxPGdSEn2Iy9aEAMK1rQr
Ff6FxWp7jJOhw/oBevoMPfzktnFduIqYKokOwINndOfhwXGT9fDePFzXHWt7y7Kc2hDRDkSdSvKV
Jy0g0bDFpms1qqUlZe1vOHb5svEo4pK0kw9kaMfsAEkdfw3Xs3AK2jbjFABdUtDa+98yAgRcXhgb
h9f5BTNBdPu6IM5GCVYdHyA6nXpniBsCQwDf15He8SBzf8UJ6LdBnhXDy3UTYm3wwbBZh7/L3pKS
wynMqbItj9K1MsXCHrEBgtQxQySqCqe58NU/CgSwXwZssn1a5O3+cgcWVrCNEvSdBulArspzA0Xl
+iS7ytN7HkEs8ZeAPmMJyUaRgtkzqqn31pKSC8vMRgwyr5/gX0ncM1gn1UHWNFObwGHs9+U+LQ2b
telpGw5JM8Dt6k/OM2d4TvWJuIF2dXPdPrTxgiD3mSpPXPHGWRoBoI2KuLfVaeasGTIvdcHa6Lov
Ow4CKW7BDmaDQ+4kN7Rz6k3XNNnK3bSwF22rblCLIAlduLj9UKYYhhhi3bBM9yP+rYYZ2XXnr+3F
qaCWlvZkmM6gh2pI0HmOh0JeVZo1HsnS+rXucKppVMJKR7z9iUiGTHn3c0jtSxRb3QDFKriFrWn3
LU2KtdmrKuwKh0DV8Y8tkIFzy5/8ti78q+rfrg0OhIB/CmocxWh5IKDNqRfjDvRQoxoG5zC+Eoou
7D4bFSjTHGblYJOeWaTNLU/DiW+KKonXoBtL35+n6t2d23A4lFb5bKYRp/EDHK31c9eEbHd5cy99
3drcleMy3uo8ezMgXR1zAR3IA7T4Icx/3ffnyX//66s0LSBmj7OJZqV+1TWLAGopwi7RX69rYe7Z
uxbgstxXESKHtwQJpbsGlu41olpS/bz8+YV9bTuWwnWjiGgaT2fPG8P91Iz/DKQboa4/FccAEspX
riL6316omRzTtoV7NrIx4aHyw779NDoKcKvL/ViaaGtnq9LNpOvU3Rs8uNgpDGn7mPlXAn5c26dU
uO2EPHMAsrWU4xffRzaBjtCtKrp6JQpZOC1sMKBopBv7CDvPwtR8oxX7PExwdI2icE0md6kF6/1N
+8JPqG7YXVWret805TcYbbd7j62t1KUGrJ0MTxYGBilv33gBujmv6DYZs3Iuhl13PdhwwCFtORjH
tX5D+roQWwgSxBoGLiT+fHkNLXVg/vu7rWa0iDIoUrZvmrr0BkmDe1ZWxT1sm39dbmAe6r+rha6N
6xtY1gyQmkQDSBbd+hUN0oehL4L0BRIvsAORAQi7r2zMnfKYtuS6RFIUW5uPal1HJVwLHsOcgcqt
edXCpISFJANOBl5+WtyFBNgCeusoaA+dXKi/lGtkjI8PmCi2NiaPipIl9aCew8jptkOfdbcmksne
DaGXVlN9XXErsrNlsGbogrpn7XOuRsCN0jq+d+KarmRKFnph58ZYAqZx5ojwAfB154CY8YV3uGLz
dgbM0fLL5fWx1Iq1RbkWUOFvSfjQeEiK8wCkm5wqsiddcPt/AP19vAyjv5JYNax66kk1z3AKKZId
inVRc2K0IUpulEu89qufEyP3jYJn/LiZAtxpV92XEbO2GPVgzJOMaftM3TL+HSowMXdlAdmJq66B
yBYZVuhE2meUzXYC7DavkD6ZWkh1XJ6fjy+ZyFYTHiJgvIQqm2cIFyS3g0phuQ2c8Moa+/j4ga7u
f4+foYWrA2lY+kScAK9RMYsJCacMdmXMspXrfqkNazeysuidTonsKdRV993EcIWDN4JrfiOzmLCV
y36pESvypSi9RKVTjY8DXIIi4ObbKT+0WZXUu0LEdXS4ajbsjFZYT6SO9Jg+0dIPHnidG7LxoBzx
cvnzfzAcf5/WkZ3RQp1FxikVyRl2mJ23gZysa8htQ5sOadJhLLL6vslC9QJXID7CScyt4AEMxE9Z
AOFMMg+FIAb7q+IIf6SpAkLc9YqIbOGxIatPwGB3UKO6/FMXNrSdHUPuE16Kjkqe/uCCZu+YcOzL
vR8PIVRdcMi3VbDvaBOs7IOPn1GIQayVGsa+M2AjP5mAqgfFAYYVJWzPuQvNcNgiyU1fXMm2g0nn
fxsLNSyQxgzbQkD4lu2SQkPiD0WQ+jo8fBTNu/3dta9kkNYQXCGPxoMB7XgwEFRO4z2kqGH/uEl7
OO6wA3QMG0EhZMhpCPp3SvPrlMoim2ardcb8zGj3keu0GB/MkEzRDi9fz78pi0AUK9ixhbvFTqYB
ow6T57Kpn4kRzjcpAgOVWjGw6K6ClxzZlNVo1k7hpfVhnTI0T2DfVgX+Y8hjrArfIbfwM/xRZQN9
ZEP/2nWrdNIFTbHoL/5tNtUhDEajR1lJYKzIqFS1JZ5fhGqrdUH7fsdkQswj1ZXfFduUe3npHzHK
XbbzWVjmX6UT9OrgxUiMO1tGmYruAjqmaxa7C8ehnZcLK5bWqird5zyCgkCTTWY/xO0Ila3wOkfK
yM7LCR9GzpBuq54h3uLcAuswn1dhHN+0iChWSi1L3bDCewwrFCl5Vj8LmqgdqXHQ1iMUPjLXSVfO
lYX7NbTOFdb2ndfTmD5rHO6POsjKr5lTrqEOlzpgHyQNR+p1CMwz0CRiL8Yq3PMQkSgUVtn+8kG8
dGfYzN0KkIYJ0Ib8SSrYHvIBcF7pQRiWz4KbyNLM/wKhhgOPGtwOuNd3MvV+/fkfmuOqh67BdsJZ
unITL2x6O2tXATXj8jQ2z1zDz4cN+qsMFCDZqR9t4uDq5WdFLpUoMtY0IX0msqv3CdT97knjhLu+
UcVV0LLIpvjyALfsEETymZUN2eUQwPdvgLNJUlT0jVjDly2NlxW5VEUcTUPi8ueGGU/tQjODCBWc
L7tNjkS93vdlkwaPlxfLwnq083e+mZoqCEv+HHbDAwD/7Z47uD+7ctVzY+Ec/it3F6Nm0mjNnyF1
Lg6yiPQ+KTuyh5zG09TAXX2KzHWV8cgm+EJKfQynPOHPzDH/NCjYHWNIWW3LmKzVABdOh8A6HSQY
uCZBof+ZG8d3IZ/Vp+k2zmM4IF43IdYBkQBPEUYcEwL54HIr4aO5MRDF205wqF3ZkEtzbsUaLJ6I
jGkZQ/WxcQ4qHfmOlW116oQ7rvRiYQ3/ldFjPTSPmAoeIYVefkU9mcEGeyi0iGHnR+KafIPqn1+u
cbyWemTt/bCFDUIPAbGXivcj3hI4XqAG3G6dBKyfy/OyAOqPbPYvlU7Rm8wTL0nT1i+8asb2KDRx
si14wZWz8STOGV0U5J6lY4S4pp81fPvaXcMWL3XSOhd4DyvwHgqYL9L34aVVV5+ZqpsbyBy/XO7i
wtq2039SOPCkcal4YW0Ojplm6V3mlf3Kklj6+vxueBfh+o7CRRT745OfhfW/jQYPGOcpjD6v+/FW
ZKAhXGV4IMxTpcz4nYmq3re+Sq8cGmvbQ9tz0iDhyhce5XAt6yb4FG+qqstXVtfC3NrsXw2rVhOT
OH8Z4iIvtglA1zAJlmAybdLWhSrxdYM0z827OWATXGCLoomfCKoQuwaCgDcxoMvXBWc2pzd0OWIx
qb0nDWLqD50pdRxQ9q1gDphUKy8I+oc8/sGL2Lf2OvMK4QyChU/GdVV2X/lDWR6FgExpse8TLIPv
GXGbHCANfyxu8xBon63m3Ik1SLKRR/cc6oPZkTi+H++ghBWYDYPUSXgrxpSEsOw2Qf0pgXSLc8aD
No6TPQjx2SA2bDKyu3UbCE+GG2gXqj34XyI94NKEQCOM0h1+PxsXfuvdduxuGNxqXo0Hp+N7+Dn7
/IBsEBTHmkY19UuDchY7qSEjpoVkB0T0N5VX9M2t8QdS/0QCrCz3YeFAERX4VAgfMeiyeQeT5OMJ
oXz30/BI8tsENr3fmCc8d09mp6JDSCoRwdJgqtx7Fqb8EQx1Nh6ruibshCA5+uV0sPn9oSdR528a
eJb4SIrSRzAIPhk0nHTUpj9k3PkwqhxCictNZZ1u9tItPQBFxvmtpuDktg27MUdwIqLqp2zlWN81
DsWDikWQfgplE3xSGPHxWZVyaJs9/I7R60QURXaGyvMEU+QesrTfwoJWxbHKqaT9XgYd78xWoaDI
Drn22/qGp2ZOr8MgiW6pHBPzvYrKPvgces30GFbVFB8S2bTZMfEEHfcmDoLpkOd4WIKoX2TJDUkj
6e78mCoKn08ogt3lKMbBJmdDUuD/DlNcQ940zFOslS4bzacBbyP/IHu4XtSAizVTI+FBSUk07WhU
FOFeZ14gjyzxkv6Qy1GOeiu7MWigSKqq3r8fYXU+7pupqv6JxrEPb5pZvHhTAvQSbiDAkHXHtMzh
8GyYYa+5m4GhMIKP8hu+7xPWBOb7zWknzzlx2U/TP5WOhL4F62PIXxRkPvVJJD0cAJnozFuf6ulf
EJw72HA6o4atcgrs+Qb0AedbAgoBgI46h8lhWDsi2xuKg+xed27S7+BYUJCNGIOq3oVNQGMoIEF0
4JhGYjz5JAY6oKXK36cmGuN7lN6F2XlcKOgmwxYTxI1R1fkdLqWGbEfAv4efNYSAu22iWizXxAxZ
fvQmR6ifFRHNv7Gn6daRgZA3tE4icx5cQEi3/tRGePxkeC3eDmZw+K7VJboo63nM2jiU7cZ0iYy3
flv120yGYdPvjAcPAWAQYUOxDVSPlIgBEuSb8mCDsZl0V3yG2lxZfk1qtyM3QdmOPvoIluaG6Pmq
Bp54KjZJ6AzxxlF4JeyrGgYXO0Pa+jdczdUXVhD4W8epmMQOKXD/3zwZ8AeupvQpj0TZbmro5tNT
zd2cbH04xYttmRs0nzTQsd2WKf77nWB+7cmNxwJ11w4CLIFGMvlMRhH3+EEszE9t0ZXZvgewNr+F
BK0hhxFp3U+scSZxgxKfJ7HHZDHd16jH+HST6yr2vrZx4PabXEKG9X4qTPPsTC4c1bHky3TnxY7J
NgVgS2+wMgeHp5cVm45xqrvoth40cgoc5heQzk5qamBg0OPHe3py/UPjxOpLIWaMFm+AftiBz0AU
tBIHX39FYtjtvriaFm8DDOe/QHVDxXBoEUOzTSsYd7wYd3ZeGGIQScdM0bfIdYsJgQS8cE6OM/Dr
KIiRb6V2eKBlnYL++uQHuRr2IXVib5dnQ60PkCaQ19XtoYPy39tS5mCO+n7mPSnhSrmjufDibVjq
56suY1tdwUeyN/XTLoaJTzBsc+R8HuDr3K9clAsRhS2qoMDVU3Fbps/h7HIFy1D/hmnIu4xdlK0E
LQsRnWeFXMrTrtcPWfrMW+Ahyfziro13ZUzvWSEXibTXTn7lPY3w2X32wEc/drHXlwAtdddxxSLb
Cgo+8BRg19J76gNa10fsKTfK5WdHTlNzXVzqWSEXfIagoFpM7Mmj3XAHvR1xP3T8Ov/nyFZUyEMo
3ef1yJ7MVPc7Kh6VwikHzsS0GXqUBQeS7UvwWPuYuSuvx4/pXQiY/rsrmHIpBPE1g9vN8Aim7tFo
sMK18skGR5zZ4mjZdQHqqukwmJVBXFrM1oYXZTMbBLjRkwxyoSGvPwDlXrEEd0Ffl1fKR0W2MRTx
SNiD5Bphw6dUbUgkIu8GgpOSHK7a8n+JKjCAfjpWRU+JrCFbrZTnVLueqOnf675vv7ECnoW5KeAL
FsFOb8vI1A+HNJrlbi43sJDMsaUVOGEoXUAW8GXog2IvIOT/HY5E1aNCAf8oUddrdj3EdlawygvT
bisshIHHK841Wgtgl6JTwOK0A8p+lKz6zc0j88Frgs5Nv3sRaZM3cdR7+oUl/F/VB369gbyGOvqd
7DfpNJrdONTk7IbJeGWnrAMBQo1tVgqhX0xagd5usEl0B+vGdG728iwtZF9sPYWhSIxfgNn8AmmV
Yq+79pNkTXTDafOpgIPUdZvSFlagw0wz61n3Am0lcBECT925Y/8wYbustLBw1Ng6CrBwglBYod0n
ihsGqABWb0ljNmJGbQwEHCrm60dmyuOsqHh56JaatO78qihLXTfi/zUJQ+d/ZoPgpMOp+qdFf1Yv
lm67gZf4mgvLPPMfrEFbUSEJipK38YgiLtg2EI3IhVB7CdL9Gt93YR/ZigqGKkDWi6x/AZ1/MrCl
DsbkbhoFJUcHVavrjBUhuf/fvSTdHLourOxeYIKdfGkgSfPNTMy5K6cyXikyLw2VFRS4eCeFDtS2
H+PBm5IHOiF438LvARn/y/O/cB78paVQ1mMIOtL0QjrE306THsNW9rt8iL94ZXhf1tGw6+rCWbkQ
/rgKfDT3c0ffnT9kUO2kdNC8KDO0wxODPxWCQQhXE3Mrk0mFO5ggkegZkOCO/cMYFF7POURDRLtJ
ohKMr8hXvrNCz1k43f+Yhr37MVoCdiO4Rgklnbxb2atPPp62cHhwxalg0WdErCvbbGmYrSCiQTbA
zTpJkUZXbEuT5j4BwHRHA/oLtIQtMl6fWtJfV+OwHR2qMWvHAmWwF0Zy/j+cfVlzpDjT9S8igk1C
3FJlu8pLt5fqbvfcEDPTM0KITYAA8eu/Q783fjSmiI87RzlCQktKqcyT57zoXqGGMY7NkzP6ZMOX
X7Mw69hg0+R7ERjIL50W+RdXd4AHuJ40ZzhK9RYn5FoI2q7bFwNc1YgZ9zJH6vvMAIKGLpvz5Fdq
xPM/vIRxmvQTtmucozyvz7dEhlfuE7uiXyvc63WJaL5s/XlKAHmU85GG1EPyGmUE6uBIgGmfd1mg
XcyvoC2XzlHhvtVTieJcz1/YXzzMpgNgmI9kpTOS18mNt+D4Kye+XdnPSgQWQgTi3lyoJyUydw7U
QeO/c5RQH6kOKetvMn80ybxs0euDXNPhs+v0O9BTdW0VTxfk/WXlHhBpg0hGIioClYAk7jXe5ynv
3SA+ItPgzY+oNar5T0TFfOehQN1DNhzzVOUmujE0YOKFVQy+3vWv+w3C++RUsnlYUFc4lxL6Qq8a
VSjdhQXUKZ7GLs6ip7kjiDQg+lF6fyAWq6LyODZimNM/5dDiQ+6HHLU4JwnAJ4WUTV7xKok8iDAd
KCnrP1EoJ8YfoomhKXGoRiXF3x1tK1AjEh1zIJigA4Ggxz0UCZdUdaGIdM4CwuvaPdK2EYi2pdJF
4IT3mVOjyt3lQ1gcw7Yww7dphoQhpi2d1QWa4UV3rF1dFwkI6h0YpPKUM/2SThE6gCQRvBygRAMm
h/iNE8KQxQUuzOFHXbFW1Mi1lnVwxqvWV4Cjs7SB1fWmgWD07IdtAt36yH3zDVbqRgNxbKITFNcz
/1ZCF8jrbmTuUkhMpWkG6pxjmVN/fPGjaII8gUvCsPtWeowjg5jWwGJdaFj34gJVgcD5ASUdnstD
WfGJVolWhd/rJHcH0rwA/zmS+MCcHvxRUyQL+i5QjytYUiqZ0ZMT9ZmkJ2ocZCSPYoBmKL40daCk
h/BUjHhoi2qc1hzBuV3yrwjqcj88joyX/lF2YU/KW4+6gbrDXe53/BBAjrk613k/DV0Cyfop+uqn
ceOFQC6wsaU32TC56T/Xd93aKRP871VI3SYcIxAQvoHc5ta4OMZ+04V4oX5rAtD0XO9lxYOwGXrc
kprc90T05hIXYfvQL/ryDrlCGW+Y9towrLeqGloiJtcgZAEM3HwqjNM816UpH8GBm0+nHNTHG77K
2lCsS0caU8mxAhwhnBDRvuEyUs790AQD3ejgM39g0ZFbbrsP/oA7Di5YaKAbkvb5L0G6/C7sZkT0
WmCJDmCLKirES/Ktur6lVfvQWXpbhvmhN8gBOmAF7PzzOIFKE3rp3lFDPeo2D4XYGNBnM7Z0YW2x
smSQGht778wyJ+SvFMHX+E5AtiTfsbuWDiy/poQqUI+nFjqgjnhIKzzpyAw60P//vbu0bm8tSkKa
FSI709rUh7AGb2bsRBv37mf7dmnc2k20TL0CuAP6IMjMn7oqbQ6agzQJcun0sW+zLUqUlTWwkWhu
D0BQDu7Kc0e91n2qKWSGEDnvzLddk2TD0FgOeV4UyDT3Yxs/pQpke3GmyHFf49YTxwGR7+ROc3hu
u3SGZpaawiKJ2z7683r7nzIxYhVs9FnJGs/VE5Y4bDwKNZXMO5QpoG4ypGcQpn4TUQUxH3ALHWpH
XEICCB9zg4fB3SQA+8w1X77AMvpOz34+t7HBFcwgndc8SsDBkMG8oQCJZfFz0IQ7HnNLT7bB5/5U
xLUKzgzxwhcOYUqQhEsfObrrk7myo6ll7YZmcqgC0j/4bSVI0rXhgq00qaNCkjh4aunhJh/judxi
zFjb2pb1m07NOciRzb2AR5MgR+kfIj/9fn00a41bxk+BNxlDSCc+aDB/SDg/Can9cd/JQi3jN3Xm
VwDKkwdAH/8ZmJaJrLe0bFc+3IaYaSqruDUtOSNJh4xjTPtDEO+ivcQmsuFlbgqmPTVzftYTacd7
k7L4JvLq5glUeZk6E+jf7Jp/G1tmuiaQgOKTMwg865OZgL4+Acfmxnf72l928Yfrz3Ok8oK0MDwh
lTd8yUAslwjoep72NW+Zdem2PJ0cwBxQKtq034J+LuuXwQk8Zyv8s7bOy+8fBkAbJaXLU/KgUPAK
EiISu+yQ18sDf98QLHsGtMTLdRk4pxKKdwkoIkUy5PGvfY1btttpqDpSL0a69Pd5m4aFvg2k++++
1i3jhVwEgkaofHzQzfhF1iJ/zwLkZ/c1bhlv6YI8Ak9kfDofhTzqiHeJN1c/d7Vuo8LGAKwnZRCT
M0fs/QhprOJQuLu0yWC+tkTEOLFOlaXvnFyD2neIbZPqT79v99BJLc1b9/WsKuLRvsXUzLKNb2UE
9dQZpGj7dqRdDOo2DsDFnkDzbe2GN9OM+m5S7HWVbFRYHetCQtjZORmwqHzhHSDZELGN9p0IdiGo
nMAiD3AOz5Pfkb6ZNwlqP0xyfdss58on3rwNBnMNyIdbAFdPEOWtwyNrA+Pi6Z6r26zcKmVd68Oy
WcEm0o2oNuCJbvLxfRYRQqescp4WZrLrw1g51GyogR/L0VEgVeSgq0fF8tRVY1LAdI/Xm18bgWW6
oLwCN0AWoHmkHL1DOtcPTIMfMMYf13tYdvon62CjDFQwRhE8YvpQlt7dKOD/1GAerhHJnTmo1/N+
q/J6raPFn/xw/MugdwhDvObkKvKw+IxscVeH6sHrq+O2G7TintqgAw0WkzSMYnXPY/qIQuZbTclx
rNkJ4tvJNLl3WbFV0LKy9jYCwQS0M6aZ4nMNJtw6wasl44kDHOvt9aVZa9+6koG4ARiwl+MDMwtj
ioZ559m88ZJYW46l0w/LUefTMIYA9T8oyW47euly+kglvYQNe2onpLP2jcG6kw3JDIUcY3dXQ9ch
obpIk90ulw01APV33ZORIRtbjnmcGNE58qafpfl738dbt7IJ65gT3pEToILAmdUA4ZE60z/2tW7Z
NvdaPtUsUvc1IvFJN0KVEen+jXlfWV4bSYCKCj5zUfUcEaz45Bv5ytMiT9yanKMuvO9joBqvD2Pl
iPItu9btgDJsKI0DFNg8U9zgSIYBWZJJo87Xe1ixAxtU4JsBBPJd1d+pvnk0YPhBsYPag7+BB2Bj
CEoJKj6g46Kz6uJnH8mf8+xIvXG4rs2NZcGgUgImv8ncM0vhGwE0ueCEq64X9WMAKEGz76a25RnS
HDTledZgggj5R0rCjxl+2OfD2GABIOXDIR1UegolRXjbB9XxfPJBSpx+27e81i0tS5MOUdGTkxDO
wA6hE70QBiXg477mLSOuGzC6F35IThzVCzJpMr98KrxN+a+1zWlZsSkJ4SCwa+/9GcV03EfAhSxA
5+sfv7KB7NR/qgtRGuC7RaIW5d8SKZA6oSBWfmh6d9piXVmekJ/4AHb+X/QKARB/6O9cAtLbEMqK
KV0olHLG+BHSImbfK8cGACg3rsdZ5fKeOmAMHQUoVmW1c5/aIgqpLiuXpJD1kxKcfAdAdWn8LRhK
x9+jsYSjws79M4BuJagQGfDgMUj4kE97Mc2wJY69spF+1w5/uJDHLgVJaM+RnZlIlt4tqpN3U+rS
rWD92laybmJRYGs6gaAnTuDXodguPwC68D2adxXBL/NjGbIoq6GZPY1tFAzvkNUKjkOptirQVy40
O0mvaAblRpHT3+6jiRbeX017ZQ6qaP+Kw2yODo4B8f6G4f0m+/jMJiy7HmNEG1ns0dMIZrcyUTpC
JHfB6weJH49ZhZrYdn7Jm4axxHBFwj4Z83C8cRps8LugYmZ8iQAs/7cCeF4d8ZVZmxAAxn4ig+3K
LynqkX5yOETBwY9nBQfJAG0gyr6sb2QDAsNTniMM4AvKqle3CehfqGag1W3oE+cnAijiSwoJLhRo
I8Guk3BJAj4Dr+7/pGMfDQcUIAHkrTOKChGU8bjd0zBnNb+BNOucsoTSihKacMjS86OiPaRNElxU
LcooCiCxaxinE6nxhLGE2VfTx1oGkMpE+UeVgBYI/7thOfLvl3DWKr5QlyGWM5YKtTRlOLPu4OcA
bWCDteBg051AvAc/ANIovHl4pm2Gn4GfDl5nOfT5c4GKcIjUg7hRX5Q3BOxLCJpT0N1RnU6geka1
8k+wdUTiyGWTDTc+NEKDA7i/p79qQcp/xkqoHxlQRdn9WNJRHhEmaIsDMpvGJEOwEMiWzqD1cWYZ
oHVgF6LyWxH1dXrQjGX+TeFmHjtEYRn2G7XAK2eqnUcEwQT4hOcxOo00PqX9slP9mCChm6XRLekK
5ey7/F3rfksHcLqhNiw6Sel4CXOi+aGiEIjfdQHZNP51UUPdFeQ6J0RW6aFrIRYgapGCqKP3b653
8fmLLbJ5/N0BFCCtQBdhOEHO1B9vutH0LrQEcYLUDTmjqIjeIvWdu39d73HlKLRxMinYAp00ovSU
upl4TqfsV4pqpXsIjmzAl9Y6sHziWknduqyjeHRCYayDfwnxL4wEHCFjts+vsXEwYVpB5q0dUT8k
4meo5vXHhkIK6foMrVxGNuil9iIThXWh7yQBymKkCIuNNNjnFdvYljQMQHY4EXpCUctljCgPk4gA
FBqgNmzr/bM2gOX3D7ep6Z0hViyiJwBAfgix4EccINCvz87a8lpXqQzrbIYjoO+EQ4sfogyBsTJ5
9JPEyt04Pj7//siWnmAqLSIK/+v/rDrszZ9hNn67/vlrbS9X7Ie5QTwY6MiAE5FARSs4+uFggC7e
VIv7fHai/whODCHqmVLO791xlCoJade+mxQcvzHAuhv7c62P5fcPQ1B+49UclAdwxWiJ2sg6ffr9
vlWu3iC6WpskawOhrq/PgdVgJ9MhtkqR3fG/Onzwso0jYq19aw9xV2cauJn41LX1364BPUk0Asa2
b4X9/50eMNpTMnUuHv6xV48ALgEmRY6ynab+ZV8P1q2jSzC0C2D9UfYKN3jMwleHbjKCrM2N5Xu5
KUra+nJGzM5xwaGoqJdFh1x21Ubid2X32ER5PmnDljguPr5One/+EtRGpeh3b290O2LWBQBQWBeH
UP68+x050hwhVUBl+mR38D+y5SS0hjACQIHjg99UYOWIuEpqH13sWl+bfo+BZRy1O/74AE6kJx0j
qgMvoz9eb3xt/i3rTZVCDWXljQ9lQf+op2Y4GI7jM2glQHbXu/jc/foPxx5jDOQ/Ux2fxTI7rsQe
jev0q+Hg+oQcyc31XlY2qs21R3Ubg+wpj88lngsJVVF/cNpdKl8k/g/XHgJoYJj2an0H9VZ+oByt
R0X9fP3T19bAMuAOT35nSCk7I3YXJKlWIikr6h2LoNgqPlvrwjLjGkXyMmsADk9EFqrxoClSbfld
zrQf5retEw5bIh4r62BDCMo0i5y27ptzF7v0B6q5+38HqPbkG/t1pXmbxA8YUcWzEtaFemiBzPLU
1Y8Vchm7fGyA5P/3tBZBgcJzZWoQnALJ43fgdOch/Lk8arbKFtZGYF354+w1CjyK7GwYUJl4RDU3
sb+HFwT71GbaY3HdG5052VMKYYonOafxS5PPW5qGa59uHRY+MG1hFhc4rHUPyl4flfjHRX/zuhms
tb78/sGR8GtEdPAkDs+cB/quDig/geB9nxNnwwmNP5egTYgDkYCQ/p9QQrO2aKrhuO/TrUse6N2Y
dW0XnjU8lKeuZlQlfTfunXfrgGCT77Ja/P54P/iRuq06gKthjw7EsmesswEUPwbignGDsHuL6Smg
VmPAx3fTKG1ud82PDSQEnTfCBoFscDijC8hggvGxdL5fb3zlbLNRhHDP/Zag4Ozsk+ZeD7n3XTKj
7wa64F/3dWHZLK+FL5nLmzNHDPuI2Eac0BGkRVMBj/d6Fyu3pI0mHLlLiOpDnJteYQ7aBVMeKJ/S
P3rSkkOflc7r9X5WrMzGDJZ+ZHAyl80ZXBPP46Julgebzu7aUlgmLGunHrifN+caCbqkVnjSyBrV
mW28qQq39v2Wsz72hZLRlHPQkueA3C/JM4gw7Htp2IIStRcYUMll/F4WToUqiPqE+OmWH7T25ZYV
0xiELZHvw84G6AszqUGX4s1iX4Y0snGBrlzYziRsDFKPA045yDu0zbixO1e+/T/QPZHPmZCeC+NF
iOO3MEXvbz7i11q3zMvtggI6eBqt1xUCZ+CDJ3fNAEbaXVveJoKjdUkAUQ9AzuqG3r8c6JDXwSu3
iqBWDJdYl2IYeZQJxynOC2pDgrw+xerylj0FHvu1bwDLvH24GXnJEfmrVHsuJ1QcshkvVEhsbFVV
Lb7Nf8PrkU0Ap4oaKhrlKJ5EVYlbNXT0BsWhiBbE0BIAVqA/Ar9Hnga2CQRdW2//f8fTRTlooeYQ
lE9F/TeYcaubeIA07/XJWlsPy8zSYNZjD1IaONGgeD8wDQPmlTD3oEoCNwVeONf7WRuEdW2ispM6
8wxHV4cVasJRJoYqY1BXb/HyLZv/k2WxwXyMgN2g8F3x1IHx/xx20XKePqdh9qZr7rwOAgnBXSOx
gX18hjShOypcPfmcP9UQWP02e46/D3cS2cC+FHw/vUiDAlTYkNrQIHF6bFEXeP3bV24cG9Y3pn1T
xnVbnOsJdbBj2dJnEZPu4vv1Von+ykLb0D6wG41hI6C9zhzxFcWV6raBsNHt9e9fa3z5/YNp186s
A1p5xRlyl/Wjhsrp/cD3oZYiG9hnCjojmj/q0+giYKA0uQBBv+XzrhwbNrlbCQIn4bpquKMm+CHy
7iyH8EF6+qV01dmBeHQht/gI1xbZNuk8QMKx0PpkQO33QwGkWCw3f/azLyrnn+sLsdaHZc6p6nDC
Dq0GNmG8TZusv0AL9DkqNu+JlZW20X2MdyjVJlyeuTupEy3AxKJSlLxc//y11q2HK9J4w9yPznCm
fdahhpGRu6Ha9OvWWrcu6LqF9sgAQaezqBH+CAfVgCYOnMD7vn05yT/aQEwn1RIjzksIsAwKaHht
Yio/+3LqgcL6f9tmuMl4RET9BtyS9ycXwHe9RnjZDBvvys+2zdK+Ne+QQoISQkPUS1i4cF3U0Az5
l7goyjSZIz/ckvD+7FJburEWoITzOIEjKruMVTccGPUhVpGncAMYLp2e9+J4fSk+M+qlH2spFJ8k
YkIzv6QK6isoZH1YKEmgj1sd/aUaREYoZi2RA7ze3ecF3dRWqtbgpBqVW05vLAVLglsDtgvqoIX5
vf6bh8h0KegL/0whsnOGcO7OTpet8mG7lbiMhkx445uJkBFcKlgpCBN0UD92IHE8uCA1aFh9n8mt
FOTaKK0nC6IZkcvbbnwDbrT63SFyuc+/K/bA/9ImNPIOEWhRSI2tf31i17al5WEBLj60VR6JSyqg
F1ry1L0H7RO0HUGruAMKuGwV+1AWJfoo/fGtZH1+Gg1BIYxyzc31AazNmXUcj6kpEFFh45sr6r+Z
Hn+vEc4J5+D2xd8KQUuysFyARWlj569YmJ2I6ASuMzWy8sLmPD+HWcDOadPyc0HA2JBHm/2sWJid
jnBbqBoEQBe9QXLD+YtXRoK/T3RJ6esZjHWDfz9m7qkKYHHXZ/IzPxLrZCcnfOSzqnQOq0s9+sHR
QJAGlfho3VVhfGiXTFGsN5U+Vvadnauoc1A0dbOevqZsLo5uNrm3bpj+LNhmJHttOEvPH6w39ctC
M0g4fy0RCK7+4u4QhHexIqmokhF5tgpEFF3Zm2PXMRbucZGXSbTPjHyYulyw5jJ6wF6MvK1fZoMt
cn2JllZsV39p3TogXOUhiVpmIM/K+uaLn+bitugowqzXm1+bMuswADs5XBmWKeg9zsP9OGPJ1Uyq
u64DxnlCoCAGQGijr7WhWKeCVNIJcrAxvqWkj7+Xsxe3hyEGscLGbl4zU+tcMENW5cEg60tKp8g9
lZx1HU+MX7ZFloCWNGwq0DBPut4oJVzZ0Ha+YRQV8jHg0LsgOA2hEDCQOH+JIJS/KneMXq+vz8qc
2UmHVBARVwX0tcZgyN2DjjpO/sog+TFdrnewsgGi5fcPNqNpRo3WTXHhSz1VifQh6HDBFrSwdiVB
jdicl226EGsztqzch85Ypwen1UX8atzeOeBKU3fA7Y/HLHP3PJpgLzbZgQzdcg6qoLiIWdOXsgQE
8S5CYj27uz5fawuy/P5hCKiMpI7XpOoiUTMO/uA+Lm5AjjJuvcvWpsiydzPzsShBJnvpUMbvHeuW
dWmiXOC6bqeKxlvyY2vLbtk9hzRkF1HCX5iai8eSoQQ5dVEdo0lL75ui/l5VYbjhVK3Ypc134DoC
kkTtmL34XTYCUJyJLr0npo74g5Ekdo7Z4HvstG99rEMAlLgg+app9FyGI3kKFype37Buw1pWVsdO
Voy96Oic8fyiI0HvXIaIfz0BOSiKeqs8dmW27JQFQzCSNiEVF+NE7Dgiy6UWdrSQkOAQcLBM75on
atu9oLEb6DS7hKHrm5OhIJV7ChgKUDdWfcVQ7KRFKOM6LNtRXHQ1dHfdBLFG0u+qS4SZ26kKTVGL
W8KBvbg+Q6zZHzSBIM5Ispu2AYHtvjmybF3SVI1hPzlv8FMGleg5T5sE9O785nr7a0tt2TpzfaUL
BIjf3IEWuHJDEI5Akrf264Ma5V/XO1mxdDtvwRRUhDoUP1w60udRddPNsdK3tBsqqg4h+MjN10A6
bPhHo2JkrPbd9bbGDipde23alL1yVevqwH3ALSSdNwuO1wzRMnPQX3tlPprsoroBWn0yq4PwAB3N
mN7P1ZRv3PAre9gGLNB5DKGnBIbqclBBdgChVtYnxsED/vrarLVvRQjGsWpNFs3Ra12y4CuAX8BY
Qn1LbaWVVngJqc12IAdQzKMePnjWXZF7d02cRkh1IPagnC4xlYrjR1+H4/DuGWX0j9AVQwDoMKKy
4I4Q0vD0ksfg2NlnUHa2BQlY2siiCN78CXQCDNz99x7e3Md9s7nslQ9Xs+TQba76MHgL8xIFB7N0
H4EV3vmmJdZhgBJfiTJlHrzhoR5DcEtCDc1vZPV+/eNXNrSdaREh6OmNp/w3Njhz90QdPF8PpQA4
/ci68u/rnawcOMS69etiJjVkUwNQfYcge54a9xEalE9t1Fb3XtDsvMKI5ehTjlhJEw/sWRQKkk1d
KGvvh5+jwPQUyRnYTARsudpACa7ZkH0SBE7XQK4veJM5j99ZjRz5LTR7Zvdwfc5W2rdzLT0F1fNs
NP835dpPvwJLSd7Bi822IApr7VtngCk5ahvzQkCTEvc9xBT/GBnqVq5//MqusvMrvG/LzG+C7M1M
CMSYIIUkgKB50N30XrwVqVsbwbLbPtgd46AsG8tBXyi4navbNGv7P8LWa/IdQHTc9XaShQ5p67va
i9/0PItHkabeHxRw3xtSz/Lb9XlaG8Ly+4ch1AszhmCx89jRTh0FPKMbz9uSYv5d4PnJG/4/uRav
BhOmk3vP0gu6/B6ZHFxZHSmE/In8bZQ/8WwApD6Dx0SOKe3ZweWsim/qYR7c8yznlt5FBd6UoE1B
Ej/t8Y7+Suu2cY5ct3gWMt1pA4EToZoGXJ5DJO9EqgLEqng7gRA/YL06Tj0l/h8Qhmm3lKzXZs06
TmSjJpnlKX/tiJ4etc4UijO2CEtW/BabskGxVnfS4Rw+PF49fkGPIKj+bgZ4e11RPXs9oJDXF3/N
SKwTpINqSJx1sb7wZppH0L4G0DBVoQd9mL42WxwRK2evnePRmgSeP6T8aTQVv13oqIGHRG7Yq9Rx
9p2fu8Zi60WENQrNmmIizynT7UMYQ06X98H4daLNlte6Ml02dQPtxcyh/0eeR8B5ntw5gi6NAp2Z
qoW4vT6KtbmyTpSQpXPT8Ab8dYs58kG/hxzPH8WCKMmCTc7Ylf1r60awASpQOfGdF8Noac6Q2Clv
x2ygYsPdWdnCgXWqKErAvxp16hIGnTkLsK6BV4keZMf1Q9cMt/uDq7aChMkbf3QD0l9oJiIkQ/sq
lPDzghHHJFF5vmEqazNmWXwXhY6vIJ382hXCfaBsYJeMDFtUNr8VGj45KAPLcQDaYwqQEYlfjB+V
EPp2wFXanxBddeLE5WHBvvg+CtEh9BTQ8kHiZES9+OBkDT+MXkO+C1SYRrCrcKkYrIK6A4eqITw8
1E2BfOoRQHbGboDJgBjRbTUJcc8LZuhFAkSDdBZzdAtCkql+yLKsm0GBMRQx/OSe5METKFZdtwFH
ST/WtyJa6n5NGZfkC2c9BIOub/wV27ILyVnRcoWCDfma+lUFshoIj/UHOgbgkK+c2ezhicONaleS
g9ByQEqyEa94oTfy1IWZN945jrPTZ7IryI1TIPkJ7b5XyKmGYGNG8Sm9LVqXbEX51g4I+8hGIoaQ
KetelZoIYCnFhRrmfq/D/DJX2dYjdmU1/sPOUfBsqh2TvrhlVFT3vJP8D05lE39pm27aOCRWTMom
5uhkM3dFn7WvaR3J+zJyyJ+Vo7d4g9aGYIV5wPjqupMMwCsCnvEjx+sLvMVTcWo5F/scZJuaA0Kz
SNSGenjlVMRf6Nh1X0jWblF1rpyhtrIH0FmB0Irz1zHTYFhIIMIzBD9qPoM1Ws8tyr2M6TP2cwop
6lU2zHBtTayDe4SDMca0lei0gsRYWhWySopROWrnnAX/62+O/uRSk5H4heYFJ/cSol4Iu/ba++f6
ObJiH/8R9YDK2BiNPH7xaPYNiUPnESJe/IsXBiD7jerM2zKR5ZXyyYlta3sw0IxEzuwUr5SR4aya
DtKH0Lodi4zf+kHxM+yH27xFPmHfuCy7d/shbQxwVtDEFt69EuB3+E0G003IlWcBfMPr/axsAJul
Akz50VyMPkr6MXnZk+kRIH9ppKFm3wawSSrqsHPaAAXhLyGDzEtSU4ADk0ronRNl01QYMs5ZqaYa
OqoiO42AjXUKcWqQ6KDEP+q2Akxr82TtY0jkUl/2YfmqY9c/gelBPDrtFn5vrXH/f40EapoTHRzc
IrxcJATAhXFUSBWc9i2x5WsswU7udFX2GqapeACfsTnXcX7Z17i1T01EAAPMovZfSeryl3bZlN15
Ncrdbna1b5fGjyhlDAQyURfwR0HbUMYUALtYVPB7rnewcm/YWhFCcFPFecu/dWCzP4Jmek5c4IzP
ka662+tdrCyvXRlPTd/nYO/wXigrOy/BHDWQTCiDH/uat94QruOKhjhO9k15I32sF60prYOdB4Rd
HC/h15ii4s6F+W12x+rW65KZppvx7ZUD3JZuqJu2wvE5q9e0M8w7mDBvskMd+Ln4ThYoYgJGtbB9
vT5Va4ttWbHJIDDo6Ii9qBa6lriX/pAkEG+za/7c14FlyRCOVBW2v/+iI0+dVYWyFTa44S1iIltl
OCsXkc2vQUWWxRHoOl5HzSAzOssb7KfpsWYNu1NR1iUt4/FtM25yL6ygkGzKDVmSBm/sPLhIOX1T
BWBhSQrJ8ic5Bvdz4yRzOEkwJIOzESUuePVdn8nPh0lszKLxW+kx0kAEhwLUkormAaIWvzTykgkC
iRCY0GCN83ADX+/uU+8L5OPL4D/ExaQL2SLk2oovTJB4OBvZOLdhhIHRwkCbeEz1S7CvTpeit2XQ
H3qrZgHh5b4r36vSG94ZmLqgxlvHxUYc8VObQvOWLyx03BYABcsvZoZmMfegr3HAvoEqbQOJpi9e
BOHbjfP5c40f9GWdPiXCxJC5jBDBQMHfYYxFf2OIC7FgRRKQOv4JtHIBZY+FVlO+em326/p6fXqm
otvFwj/M4NhluW4VKd4HBGjUDZ91XJyUU6lo42L7dP+hg6XjDx1IFhtgWV2OuA8Zb8b5sozKp+ov
FF+FYKBVZ6/q/to3GOtYKjgg6rj5y3c/D7vbUvn0eUj94m5f69aZZGIGMS5TFe9tCxwpSEjc8M51
3bw7Xm//00MVM2X7F0NVGiTTyvfY0Oe+iopnxILcswtSso0eVjeZ5WW4jobSV5xV7yXqMg4ZMLjQ
Nfg3dxHGElUsngrWnrtiPMZgsfozKrcoYj/PKrqR/S72tAkp0X75juTyv21e34fkknpgKuMtR6AG
GKxD6pRHL6rvy1z+asZNhN+yzf7z3EDP1gkhmhQ7mvDiPUOZ4k06Rdmz8GS9sSVWDgibwZJ5dEyh
XlK+axZFcJM5RCGYUqAJc743GWSJr++MtUFYZwPUOeJQe7x6Z2UMdU8AcO5yjUDtvtatIyDNAM82
IynfqYZ6gcfi6K4eva1cz4r92xyWInclWFxp+d5l6ROKXRtohLNfZcZ/TXEIqreiTAqCsPb1sazt
cJvV0oGm4txCzfEdSty/6r7+G7mxFtde+M8wABAeo2LF4dO3eXJ+joG74a18erNjk1knA1Q9Icw3
YXv3nDwqWT/kQe38iKamOM5udmrrFmqsfdwfwthzNy6MtT1hmTLEIqHOHQegqPAm+iKlH/w7Dd5W
vdhK63ZY0XOdug4gKffeC7cE6xtwJ81PLT0SbYHK13qwDLNJTQrdpwGGGfgxKsU1dIXAZwMSuOs7
Ya196+6mKeKx3QDDb6qM+Em3hDBfOi8YivP1DlaOa/vFn0K3oe2EKN9daBq+zdFkvpnSxXqYqtnI
VK8cL/abv0ujtskyv3jvWyHEoQCC6ZU1hf6WiSZ0jiT02WXfYJZZ/HBLU5Q4+pCV5E8mM8C+gkrK
vR/pHOQHp0BQc8M6V84CW2ey5B6KfSpdvg9a+InD68ciRJzMI/MPGqu/Qi9HEjX84/qQ1jaAZZS0
AFOMaoryPaWozFBED/cg5EiP+1q3LmsJKSw9DRF5otUSV+rK8SiKcssVWPt2y7jdsUgj4QT8STgd
OXYDWJGV12ylL1eWwY4FIO7GkN4l/EmK9BebEEICZ+StRn75EDbDy5CO35Zsxcair2xiOzAAzr+s
H4kq3kEVRhI4uf0BBATl17hQRSInsQtuAw0+y+B10dA5jyv5f/24IBE/Fp58vb7cK8Zu8+YZ32k9
pXP5bqrxS8AieqQALXzVedf8uN7DypLb8QG3iIL/x9mVNbmpc9tfRJUQQohXPHTb3e50hk6c80Jl
OiCEELMQv/4u53vpQ0L7ll9SqaRKRsPeGvYachF3xdlF0fjcRFR9LthVNey177/86qv4bnycIOJq
Ls5dDb5gqXyUh0w73msd/Lrt+xdn76IXNpJuUmc/pOKp6Hg/3YPNrm+RucVVb6m72TA7h/1g8lNR
sCDY15Phxfuxr716Xw3dHL2/rRuLuO4CM/Wqx7YhWgVpeOHqJqn9DlKst7W/iOyuysZsqorqzBjw
zWi4JIme7S26DRw3g8X12/gQpikDkx4og2q1HAF6KS6371s+/g9+oqq00iyOi7POhce3gP764hlQ
dnfNRu/vueIPZmIqXTYJydVZG/ghlaSne5/q+akq7XucRG4xzrmM0uI8TZrW1m2PWLM6ZC+6jqP6
V+38VJ3fHqe1blyi8FW0Sbx95E2l5JkD7L+RWFTbaawunO/SHhStw5uYnOjIMqxJjWNHbuU5nZpi
A9pjuGlagGrm0odKbqXZy9sd+ntyAmngvx1y5TC7yhXpASAEcZdBCupblFb5lZhbG67FTs28Mggm
FsgzhPT/1aMXe1AnYB8KbEYbHye2a9pEa71YxHbLKhtUjmP54hW/2Ziwr9Q+Tm0xXgnuv98DgIf/
7zDNVplCKyQPUKNKu5HBODxXtW3eFaT0/qmhg/Ql8itQACLH7Y4gxfy4aX6WfEOnZl3CSjE/m6kM
vnYeyT5Hbaa2t7W+OKpzTXluKoXNA8Z9j4FPUj/hvdFXdo5LVPx5Rf+DU1insKjHXJTnsJrMU+eU
PqISIjYmHa8ZaK79xCLgu4HXtR7m+EBdnUIPL/xHwnA9CcNrL08rS/i32viriPdHOTrap/IcNe5M
4QpBwd72v4zOk1CqMNnn22ZiEe9ce/EYAL5yhs3SXuEJ+W4MUYZ6u/G1QVoEuSnrfvaiojgbq6Jt
haS4bwf+YRrBCr/tFxaBTmC6Ynk45meRs3LHe0e36cjVdoZlxu7tn1ibiEWMC9tl0E3v5O/nBshn
ixcY4NEMzxogqfZVexN0nHCxCPVMF5VzXRsfyJz+7OrcbebpKoxkJVEteYIs00R6c5qfG7ycvO8m
C/1GSFVBMvXtQVprfxHQWQ9LTBHg0deHAt/WgGuVJTZV8cfbml+exOcAVlNZmJ95PfXvylyJs8XT
QXbl61deE/lSl1DjhDNMrh1PsnPycQjkz4vqLkTxqw3hGRyVgjZPiKnKR6Z1kXjEbuvutgdzvqQL
+tXsZ31ZynMYZ/w5JYCSb5qcet9vG7tFhFMGP94+wyNzqPo6vqvmoe0fa04hs3nbDwT/3aM47K9j
Ca+ds+tgu5rFrWk2/exDT//t9i+T/JdsvnRCdpkb0D7OVtqG6qXCfeOxd9UHuG/rJ6t1+RLH7Ofb
P7W2jBexPuicFcGcK2D4q7jaSBir2108gFT7dvsrj4l8KWaoeZB6wNignjCYz3WavZty/jyB1rGN
JHGJNnAdk/Wj7yBBePMKW1IGgyD0A/ipYS8pwvLg+U39qR3DobwyQSsZckkX1FDr5g5QuDMhbXxE
KbfYUD6ajRGV3RMprmlVr2wnf/AFTWwDxkJYXRTNUWaXKxQX87vYhSW90pWVtbZkDE5jY3JvtPgJ
cLUh96YfcqcDntDeQxbgfgcbXhnc9mL5B4MwSOUcjWmfn4emYnpfesafDqLV4bWXkr+/y/ClLzKF
10nQmKl9hOEzLIfGEjCfKHqw7GOWzTxhhRweqr5hV7bKtdFbZAIpbJ5lMbbK3pu8jaf7E7Tz6pNo
YS9uaPVcoB515SFzLWUvOYVz76m4qaw+R4Ox8OSk3+J4eJ9T/Sk0KYVFSfW56bwqQYp5dhFkK2rv
tiSx5BVmFeuVyIL8TGvWPRmAtVM8OLrhSvNrg7g4BzAXQPqiRMdYjy0Im7ZOOOTCtt40f3PcqGTw
U719Ox+t5LsluRBvB21I/Eafi9k8TlDa2+KN4tpqWGt8cSZAhZtZUYyoAjXma9fBKLCuoG7+9pev
rOwlq7DRoJF5oYtPpkhPqRp30oCMYcbg4SLOFGX8seyvKfKsrbUlZxCFzDCDjF5ztI4f2Gin3/qV
g24sgNlYYxeFnDnK3/kD7LwK4b5dyo5v93NtEC+58NU1gGiWpUHsyrOiMfRiDTDkUwKrHXslZFcu
mEtKIeDjU1nUKV6nUEeVpD5S+Z7CVtVWw3mIhixpDEumAWpgt/VnkSKiNBURdIz+93v+NIstwUvo
lUWxtr0uyYUUr5CF00N5Lvv2scJmSirY0DCYL9eeEps+9N/VTMn9RUCpDSDg9HanVjbAJdlwkHNH
ICx7keTBqUfCtocpPLQC6GiTPijbK2O3sv+Fi8zQhV2lJ1m0TwIvGM9d2yr6rpAA5Sceb9ktLkF4
ylqSDaEtNxaqMfHJakQX+NPJ/0PtZ2WkllqOTZX2gecZcZBNOYott2N2nzHR7eSI0xztSfz89pSs
xM2SdQjTAIg/NTI9NaBUnLg19kMRS3klatZav3TvVVRqL2Jj3gMW0pbQumxhaznt+yCc3Pbtr1+Z
6SXd0EbGJ1ZO4mCb/B82QnGBOjhZ4wR/7ba59guXnr3qQTqDNBWNZXoicP8aN00hcMqR4zQ+V8a/
xSn+spQWwQ5RLh5U1CvxzJP68wY+NfrUXM48twXEUuPR1KoeRtoI6DnDuocIf9vF4wvwBte0Z9dG
aXEfYGrwh9Kl0UGlMDcCC/DEqii+/39czNcCYhHTWTqNAV52o5PqI+SPiX9yU5MdRJh+heH9t7eX
08qPLCF0JqqqNAc/AnWmqUhQYYLNta3PYMQEOz++mp9WomKJnQPNSYi584cn7frvOhXVXXRdJ2yt
D5fj0qsFS/LaZzYMowMZq+IstV9+mWPbfITz+Fgls1PNNcLy2i6yBM4RaHoU9YQ6vOe5961quvdd
atN3qgYCOeqhHK5QW/7Yjq44pVr9lLw9vz1PawN4WYav+siA+hgmU49PpoMzAulReUkir4aX6m3t
L4IeT2Ww+qEtPzHoNeLRsoMOA7Tb97e1voh2MwvZzWPafcdlplcJoX35VZY34q740sIZkhS0y6wb
n35rxHUNsH4TL5sbP34R6UMXNJaUfHzqINW/GfwSfEW4EYxXZnblUP+bbfhqZkXn9DzzzD79hgbj
KNduzAAcYSfDA+5JeXJ7al9C42SQM1eNVfdEq+KncCrbyxa28LO5DTZPoOb533XqYpgtAldon4DA
ugcjTR4hau3dBJHlSwRchjuJruRETm4e5ZYImNlDyNft0nEAq+vq+/pKrC0pYzpPjVN0bp9oE6df
YBOZy23kw4Lj7u1oWNk6lqQxC9Ywywfmn9JGdN8JtKxAE7L64wi76yvb39q9ZImE4yUv1Ggy/9QJ
qKaM71QJeYUHX9bYt6DdD/kLCKkMqCPcW4acHOyBLoI6dyKINwp5ZLHqSp54cRhcm7yVUV1CM0xX
dXEmAnJinn0ZRpx/y+kq63ut8eUW0BY9QIqiP8EvEQAsAb6Pl0TUi+9vm7JFAkvnSfSea/0TFeJZ
gIC3GfI2/tiCT3hlI17pwRLWZ3zXFhy8nBOp/H6r48A85+Fwjeu91voih5VZEOuuxeultLQ5ZDZN
gS2vrl2u1lpfnFQGeGu2ZtTuydaT91BSazZhhHeJt8d+pfUlPJCpyUG2Uqozg5bKrhNNcPAuTwa3
tb5IWE1LjKfrkn+flJ42xRxE96CmsSvfvnZgWHKNfdQP0nTUQAbiRZfQ8MOQdfHnsOcioRl0qKsy
PmkXF3vi4AEz2+n7bd26nJVe7Sodd6nUXGLBVq33QcEl952z/pe3G19JYEuoIOg/kiiHBCmLqTpf
GCZZCsfYgatrEu1rv3BZC68+3zKC5DVxfhj4+JHEYEfJGrpWMBi/loRXXjeW8MCSNUFVQj3qWw6c
4L4A10FO/kOrZpTvsB9v8CL604vKB7Dqb5wS+t8+wT0eZYmopifA4p3YpaHh2UNOG9Cl3p6WlXPw
773g1aDJ2ZexDzGa0+8ribT8E+vm9kyD7Oc8umvGn2tTswh2izobih8Fdpaydh+zIbWfCApwfdLC
Islc2b9WfmSJGqTcw43B78kJ4rhQirjc36SClnaZ+uOVZ4CVBbBE2Y3SQu4ksOqctYImU1BCXrKQ
P1PTfXc5bDEyz9PJTMIHjxf6xm5duvtqhprYU30oMUMGbIvt726xtmI7CO/4Vw4XK9nyD2peGkI/
wh/IiTOWf2g49U6QSb0GOlmbl8U+CF5VA0uDtD8h1NlPKcL4uck5VC2mHCKtby/jtR4s4gQ2ABD8
6tGDJqrgss27k+Gm2d7W+GIj1NZNZgD88SRjTf/hnY3Gh8oJ464M/0oMLnl3EMeIYy8P+IFGF5O/
GK+jxGu8hyqehzvPv6qN/fdB+oNpZzpQMnhfE5RRxvLRdJ15H0Fn6Vqxa635xa4oNNN1YAk/pA18
e2gGyG7VT92VMFhrfXlay8pqDOMKrUMA8OSawDvhWT78eMsUhwvA3dtt/H2dh0t5f0iPh0EEEdUD
rvssUQyme0PqZ5vSovr69k+sHA3CJZ4O7MTCTekkv1uv+iGn3CTwr68/0csbVdWAlxd4cZtAxcpt
x9QPH4Icf7z9239fpeESYifGoZh14IUH3QdfMju9/H5IxFXq3ynU3v7tH1mb5UUcZ7CnH6Io54eO
ZRk00WbzI85p/uG21heB3FREV/k80//lOZTxvBPDxn1lcv6+OYRLcB2dXOkN1rGDmPhBefO/xNc/
iLBk34BQ1gvzWEDi6z7A/9zUnT9AdXXso3hMwkPKC3OP6jJ9ApZFX3GHW1nOS+l+MRlNipnI76oc
gewHEd/rk6IK1Kd51Feh/isTvtTrlzOVYFfk8juXvHtBIYr+KIFDvOkKFi4F+lNogwbSi8KDEand
4kWRJKxkfBN36TXk3t87ECyTd0fgIB/Qij00GnAVWwLVDwLu11tmmC7R0qhuyVSxgj3A3fGDbOl4
aKE9fbit8UW+HrqW97qL6x+N9VBxZILp6i7XsM29Em6Xhv5E2tCljQubBUNJDu+aifQy+XzxSu8k
gRfyqD4YMMNA/58lniTrGy9m8Gj571lpAAxpbp3yf4V+SvctLcL7EkjaKwH+96mmywQf+HMFciqn
v1w34O0tzhRErOahbtWV5br2A5d/f3XUMwVQQk5T+mOAbTFQIsJEXQKZAXalA38PaYgM/rf9oe5q
R+ra/xEiCyaA/Hrb1vODbWjtbaQzGtP//oStSEVML/wfvSam3cZ1RMNN7bXdkXrymo3677fHv62s
RSKPTDgGuOWRIpnU2MK/ZzB1usPsNwbP6TH3gRAYdVH6X1xAJxvupKCGFHe0Gsf2KBoITZJ7p7Ei
N6xq7S89MaO2GYom8wv1Ry94gPJu7x9mM8JBiTIHFvChgQgbmteOV4AKdgWoWxb8YDxazsk8t232
MMDFh8ORAezU0NyFNG3duO8EK/nedrX19r5X8ODKYvn7fgxN8P+ONKD0LXSjUvqAWhg/OtmHCYQU
8iMUw3ZeA07p21li7WcWa6YHYZ5Xtdf/CusGAp5w1LFx4mYF84ZNXxgRPzOq689v/9hKAIjF6lG5
kLKOSPAAe0Hf3Sm8KMpNrSGad3r7B/xLS39ZOWKxcqBRNSDfzF0B5JI1qtkRWzRIQk43gQi2QTDH
/Dy00nryXsXlMNE9nhXyjB142Ld8eBCcWC63wVTmBdwlTC7F/u1vW+v84pJMpyFP09KEh27mH1DY
zjahrm9xTOOgSl4OLa9SSyTDwKK2hQexzn0fQuSVktyIwqBLS48Ogtu4bhF9bEqA9XC5YAmsl65M
2cqwLO08CMDeHqsBZLYzamWpz8R2mmDucNOgL6G6riRtKTjnD6iRZVvboyZnLfvwduMr+XYJxVVs
gL8FVNyOoqif0wmOIJB6u28hW3Xj1y9ygKd9lpbWp7+6bBzpo6tkSA8xj8b5mm7cSvgvD7U2xUIX
yvIHgsgEws/byHr4CHPcL5V/zQp9ZZiW51gORy3TdA1/cIZdDF+h7GWzBupSV/VwV9bQ8iwrm9nJ
KUSu1GU8sG9dz+D4DYp/VF2Z6bUfWNxOeXgR8eN9/0ND/djspK4qdz9OdrqJK0yXB1mlxxHDxOkD
7KbyRFrrwB29SntY+/rLxLxKDkU0DDYVzpxnOb6MvQ99H3EVzbQyu0svejabeAy7QRxo03/PNEAz
ImUfQg3c1G1Rttg0aKB9j7GWHxoGf3Ij7VlpnMKv1/bWerDYM4yu4qkqaXnkeZftiK8+DdqEmy5n
V67WK+O/hHFnvsz7nmTl0VnP35IWtDIdN7flzyVaG/5aVDvAD45QNuSbhpPpvrfRsLtp8JdgbdnD
Z8+ogv4y4DvgUBQ+433P+9xav7jy/Sujv4Rpc5ihmhl6V8du6vNPXQSAUdKSEXbiLbO3/sgl/b2K
ADqoWANCBv4gvM8SgRNVktUT4qAx155BVyZ56e/C6zQe6oipo42hAN25lGyggn7bXW6JzAaKc/J9
Oxn4xKPexTTnm85O326b48UR0BE7e5122XGgIKeJDIqrbGynZKqumt+sDc4iho3oq4YzhRC7KKKi
sPlvXYdie9v3L+KXBmHVSM/gaCwAxkDZHHglHfUb2I/9e9svLI5uKM54M68KHIBG85n6/BPlg0v8
4OrD30oQLJHVrmm8Au/bzdEVqG0QCR9FriABVxis1Lf7sDIFS9N73bGokADvHuGmSTeo/avNkAKN
fFvriw1S8ga4IxfJI6H18+/Rny6qqrc1vohe3Qg2jSQsjxfWIWez3fh5c836Y23oL//+KjUM+VwP
xFX6ODCJcg+KMUlaKOgQeeCk3Pb9lyl59RPCNp1vwak5di2wOxoklHqE/N1tjS+iV89aw+11BBQ7
hgRUGkClbebX7FfWBof+98u7VHmqzDA4diha7L3Y3TMdPgaXBPT256/9wiJ4u7iwUdb0Gul/PGcW
Fm6XrXEiVw8/az+wiN0LlCqE7kp+FDmuXZR/Isym2z6Nit3bPVgJrCUCOjMUyv/W1EcoZHVbGdXh
ti2nl7cbX/n6JQJa4E4UgWyI4XFIy0Jk4Hl2AKmPzVWF4rXvX4Qul02rjQfSsxLmbsiqcFtmt54f
lo72WSpG6wlMLy2G7xwQnw2qay/tZXd8e4DWvv4ycK9iK4urYe7zpjnyyqAyqEG4bTUX57dbXxv+
ReTCyhbGyb2XH4dJ7Okl6ShS3RXXl//a5y+iV4ghnqP0Mr+VQkw1iDDkn+6qasla+4sAtgUUx3FJ
RfvW/ABWmG5qd/VdYG10FrErUdyvPK+HzrwbzxfahAqmfosSQnbl6L/29YvYpaXfhV5RYt9VzXHo
AYNsSR5t357blcaXMOeBWh8IJVYcWUBn1PbB2Bm/AIHs0dsIe3SJcE5HVXXDgNQMi2RvE/Eoez/1
uF6//f0ro78UB81UBk3lItJHHcKdmFux/x1fuBB8uO0HFtsuiU1GUa2ujxz2oYnBQjqyWpx8aq5p
6lxa+str3R/in7E/TY0PQKiLJ/je2p5uBC26fYw0XQ5td3dbRy4r4FWOgBQQtJWhvHi0RtitVT3I
cuM+8MZrWniXVPm3fiyiWBptwNLFA5nrmsfBUnUkl53MEZRtCzXDbMM3EP57uzdr63YR0qaAeweP
BKYlGz82PuSB5xbO1G83vraoFiFt5NAHhUfRk8tVdejbE58By4SE2W134SW0uRuCHlxyXh2tB82F
35tBTK/R01aGZollbqamDEUcqyPDIzBMPPDaN+M6//bQrDV+KYO9WkVDFBa4hTXlURAeHOFDHT+O
orrJR4XQJY45RQkirIa0OjYBcMyXgc9YgHo/1JFv+/xFNA8Q4LK5U+Y4QOArMQNK1X2ZXqO+rA3O
ZT29GhxdcYXSmVDHlESfMhcFm9xM85U9fmVRLoHLzZyGXT5l1XFI3bwxjYHsAZx/s/za2Kz9wCJ+
4ZmaxiqPcYNUIw7oNWSMftuJQ/vpNsYAXWJ5icvnWOGMguH3YJBzOQlF6Mhtc7uIWjdKOF8ORYYy
kYMT6yUnYB/7fFvji004q+t5rFK4ybhy3P2eWphYXzs8r4z8EshLgqiyBQCPR+q3MtESwBYX9B97
Ja8psq7sMUvnID2CWuTohJUJRZAPNCv1nirQ8MQUPvbNVYbcSgAsQb1pGBplx8sxpajaXdrC6C+q
rtby/TC+pJm/7DFLuU+Q5UcctXDNgKuB+QcYhKb+CDuO6fMwM9/b0VGon1mXFdWeTqy773o5FCkU
/mcBAxVtW9hajoBPTnxHoQubJ0AD1Ds5YGwSsELxWkttrOgW5hvS3+Gxkup3/mym+mhsA8clkQ1K
aBRPqGMZ6NOlE/qLdm0FcbcuctOQqAqfuLdt2tOtCaY831DCZA719ax4MpL0oCWG/VzvTaPpqaFM
nyjEP45d47X2weKcfbAKNMaNzr1iF0dh/RXXz/FMTJ7Puyyd/W+kGfL3EQVwuZlSf+tiGnxwuZnf
E4gjfMzGitwPgdb4NTrEGzsO/HmoCo8kcI4qoHhXhvdUeFrtoHEy7K1W8NxEfZd98p2N7kU12v1o
Qv2La8UPBIed8a6LSUE3TReLf1Vbws+Kg3uDCY6n7mlQ9DJieUooLLwq9rMzTJziGU8KSRy3TXUw
4Tz9w7Ns+IKLEH8PS0i+dyEbdihkYw441/2nBlD2IBFV29NdBoTmXqPK/N7FefbALuX8TefruUj4
DExLCYQcHPgKAGyzHKZ8lAYz/H1nv3zIU9Q8UtF507YB7QzHHEnHJAsw7/DQkbu54fKBtqhWQ++6
ith2IO2wJ03TRQnoF+Z9VhPmEjLH9V7T2f3TdizliR2UxAGQjwjRuEd27OoOzhEia6ZHEs/gaw0p
RHZM7cSBU1zBNFTk6VZFqhngoS3YC+NQ097ChWp4IKyMoJOhhgIa7/COPJvKgaYOLzOf7SHAPXyJ
MQr+PS7nPnyFieu+kb6s4V3r5b540DDXe1FD7H3FvTLbijatzUPFp3ZrA5t/1V3v/8p8f8rgs6Pm
altCxS3cBoZl1SNwIqiZk07MH4rQi8kegMPwfuKe+gny9fB1mHX2LgXlxiVDPVW70pTefiBddsiH
WbyYgZgiIb6Pc4W1YXnv9SOWKjBzQiSzUM4/dlkgTp0jLHhPZpSknqUaeXvIysx3902Wpr+M51/q
UnGfBlvwUDtzxyMkCznFQMiIprCnKMY70aY1qXhqSI9v8WIct5PC1STYujZq3IYqlFw2bo7z504z
f0y6nvZ9EpIx+lHNFMPpmrxj2yC3DUnSHg4IByKBArExBMJOvJzhs6fnbKYJzVXf75oaJfMtgwL3
dN/5qox2RQg25sljti72cN1CbIsu991xyDl5KaWV3Y4qpINNrxz+LssJJUNfDBSf0SB4P5CuyfX7
wmU6/eoX8LWDKiBJ2QaPhHC407zj1Qc2YQWF1gwftVcUKokh+5qh9MVBfSKqEBUwkAjbjcCttVWb
Xjo23/tRneYnXVt/wNG3b7ttl4ZB9oGEnHSbTLWQCh5aP1RbjXsuDCvhzoBpS7sphuN6aKNdFE+w
FI+BDmjvOO0xFiJsoc8FLBnJ7sSc++WdVUhMEAlh5V1QwLYdujEw8ZmbtKr3XhNGLRA1UNG7w8f2
DVxUskyzcZMyntInqbWMNqRv4ZEUBYGqXlxZ615vhqEI54SXfch2QzD7FVwVGz8etoTIvnqC/rnE
NZemHESrYag/ygAPY4nVFn6CJbG1/zi5qYbWizeGhZWglrqw/SqGjE7bQVOP/siarJhQX3XD0MJw
MKviM49NhTsI1LQFPyskvfExc3M37DxZcHEAwBQyYrswGkM+JjP1J+8fPLZiL0aYc2sfje9DAjOT
88QeZKwMmXZ2ZKUaE4rhH/fQG2nJN4X6wfgTuoMXO1WcDQwFbLWwJYwIRyhDYNcYMv6RBD08JbQj
bX4vZ1fGeOIGt+IAiKbTO6qLbtjkUVz7+9H3YbatO9fxbdiGln+VI++elJ3j+b2CGHH7gAuX6hJV
R/OwgWJjM+1CJFi76SgcnLeAV2XjMzDoutp00qX84I8Rm09kTPnGZIxme+bX810eYRl8c/U8jAcb
O7jM4+CdkoMleRHsSB83/YOGw2MH9bM+iOoE3lotefbnNHafi7bUwx1kbZWcoOue1t1zlIGJhIzY
BiP2Vq9OyQOgSG38bx56OnhO0yzm/0LMzfO/yTEHlRbq/dgWozmW410BRVl78HINiS/EETx0f7ks
jrIXvDYpC1ZmmLkdgZ+OTYTLiuFTx2j+CaUtR1566MoXfhIPBe0q3KGBJ5Rgc8F5IJGh4uoBd4km
2oQuK3u70crXFv4HVlf3EgZb07S1JYX+XmKnJle7XvM4/5YBDT8mkU0lgV1qTKMXNdm03LlxRtCn
LvPqOzKGcJ6VSIv11pm+/ATEkoAmdaNyfl+0Q5Vvh7iYgrsMicWdLJCyLYzdIMG3wYotD7DZbuoa
75rwpblPEcUV9ghkvg1AO2BoU+G6bINV0tBDLRlrdm7wR3viA9HF3lSR5z4A0VjUh05M/jfKu5DP
SQB5tPZlLgrbPdCuhx+5N474klAFsOdIzNTEjyU0eeyOtwInpg3YkCm8K7FgYZiZTFlxSWFB3TGR
ZJ2FqRcySONN+3IY4/khFK74nvckDe8gk4eh8Cd4lyRsysdmx+U0d19570fxaYZnZfydwVjct1td
RCN/GIohCvZt0KXl/cgqTfaCh6H71nDwL3dDP8OvdONEVbt2p7jR9ljaILb/GtIHjyO4DyCIYlFn
Bw7xsa8YwkkGME4O+mDaQ6HYlkGCe0w4iTtlWmgSy4iUzRcoq5fqvSIsc5/TwsM9ZMtE5g3vhC0r
yBLGNa1xr+q9Jn6nlC3Mo8DJTn1ogGaLd7QS4QBuoKqK6Y5oPzXDhld9Pb/PcE5q8b313Ja/GDT6
L4JRee3kV2Zjv3l2ecnaZPB4b/+BaSlOFzyMNaSfVc6i8c5JHqiPGa7TzRPnVcYeuoly6ieIq7r5
TtKq/xFmQJk+6wym4Hvicy+wO+P3uto1eQmP08QEHnH3Ka+HeNvNl0TayIHRwzS2nkuaIJvi+5Kh
yrBvpt7ET9B9FxBgUlNF3IErkjUHzUyEG2U5WXdO/ai1BxxwaqITMUNg/XtfzqCni7w2GeixUC/r
uw0p9CD2Jk/DByYqaKmwopzE1pXwct+Bum39LSQsQIEhXEKCKc2riGwkbZt9iR0mSPJxVNlOEFax
jwQYs+6pge6zjbdZa8x34Brj/BBoVn7o0jE3jxr1cH4QOrCwfLVT6Y4OqAjYNzkLrvYG74Bp+7ME
dK/ZaAqbvne+FwTpP3VHsDo7CIXbnS+U6Dc0BiNnCsfwlHm5GU1iapx9HvrcYdOdvILGT16XhQ82
qJm+HwBBoXsKSXOeb1Ori1jDJkH1SDRKlUoNyeQUA2k4noIp2EsCl5UxMVZULodxZ6HZV9bYyn+Z
x9wDqqVQXvHMMlNXD+D8e+Hnjo/wYkmCGXoTG1VTnJNsRaP5DpkYfuMRSEoIvaKLL2zoyMv4fSZL
3/tmvaYTR0iryePkGhTvkrJtsOuyQSpsTQOdmhTuzlXK5SGWKWHgbLVT+IKbZpDu+2KmZBcNoflH
i7bOvol8wNlOQDIl20JwuwIHVshq+gQ9R9k8a93m4y8tg1b8a2uu5Xu/HEOdeG4SxSM0b3l5UfLN
pp0kXp7vcbbt9FcuWZjvNOKc/KIMAJwt9sA5O9Ey6PDW3KVB/gQeSUcSMVVte3AdBWYPislz9JHC
/bz9LvKgaHdBOpTswFjt+r0ojZs2zLi+OdEw5/aXajDY26hthmZXVtM43jXGavnSiSjI9k1AaLcl
zdR1X0SNzefe83MchKCA2uLykfYza/eNkDiJ3jHWT//H2Zk1uYlkbfgXEZHscCukklSrXVW2274h
7LE7gWTf4dd/Dz03bsZIX+jOU9EDAvJknuVdvtU1Z/APWI6mdHZ9hGHXHWl+K9+HzrfKV9PN2vkB
MYJG3o1pS0bCI4XWG1wSXmjXjhppiZjCLjwOuhu/hTNp40tsOISUlZpx8VcnW6/ydpFTmPEhn2Lv
lxwwESGZiMM6mBCcg/hoWNRPd7YF1fk9rjhsApm0pffo895hYiY5BQW9vSE6mlNUNo+mmqv8EPWm
CHTN5nzcVf5UzweLLXveGWE/mMfB92UWqDanNhV2PXRBPTZRzJkL2WHvNDjn7DqSFSRhbKOSD3aR
zDTJIjWIsw1s7WemI0S18y105A7aUE/6bjFFn3a46BnzYbb98ks290ZyRADGexDlQJII7H4m5tiE
xFn5wtYfQ9F5n3C+ZldsujxtAy/NygxX6okkK7f6LKAoan7IpLask9Ibv1Y7TkDrc697bf88tk76
xRduGX2JItt8dXs41tQgRfeYRKMBl1+vnfmuRW5IHTMp2SGGzMVbLlpANVnoyvrO6sulddb7BdMm
rhpUkxjLYGJGBDqmFlQbU1X7Yi+6wX31PEeqQ5hWrvWBpIGIFhb6M3trbFygUmnCv9FZBKAVeBbq
ih/xWIsVGzhuuj4E4Hbvj5Gfv/dFYX8uzJZCpcgtDgILZ3ntTrpG/+zNpjPt+Y3xm3Kr5vukW8WH
rhel80LXT6XPBXDnL5yfXfPX4HV9tXPV8t/mlVUcyY9l/THTHJeqfy7dijQ/rqq7KA8VCSLwT3bk
PDSpkxjPzk+zapLhJHTp6vt+cmZtXzUE8CKhR88vjPUgZBkWezXOeX5QsBm7v9rSKfKXInRoaXSU
Vt5z7g7iIDQ11btMH8jJzWgCyWy5nvPFqEFz/CDo/CYYrNJ8VKWZPGm+MXqHTpFtHYgyonPOwQn9
c5p7h1obh19htpwSIcYY+GFwPldBpy0yE8Xg8zM7a7H4AILY/Vx0IBvONoT8qcNr3cNIT5Q1v6VI
i+wge3sODx6Cwz+6wuzmIwMJdPl3UpeO89pQvXnBbM6peTf6Pu0VLFHUybRQBN8ZWpOeRb68BjHJ
ZnpofVGdO9GjUB7mitQ2NBETuxOD31YHAOPRV5Vr2S+OWVXtS5gB447ihMIrzdl+v/Wx26qD6/YD
gW77ameSXCG/xM4S0H2x6oPwRevdNVrLckKqlZPKSsPGvlOg3pd9Uo/eZ3vSOtoXSktJNcSsR7vC
w2MpiCHIeXcT4Ug0jg0xCYI9/FX54zg0QV42LLkIOYad7eKJTUmSUdXVrFX+7Zak0XlZm48hSRBG
pOBTd2qY0pPfyYpVpOMQYtcoYgZqapMXJ7Xd8B5Z7bbaWxmsbfSK8fEKpFk7P1AbTjpa9RnOyzWy
VfGdn816fxoQPdGPFQfLoUG2lxqlzyqNPDdlUVpj1/BDzMUcaPLp2MmsH7Kg1UVT71JwUtkxLDEV
HCKTdWLU5Zi9F6OkXJCeJaOjdERIB6nyRvdpmGjTvFdO7TxKfaiT+zhKw3LXxT3J7zQkHFdxS3sp
MybafTkqL4GBBPy9akIs5oeC/lPvZcUdtqbTWQvTzqLKbGgMgW3AeHlZy58nUsm9kQkKC82xmvuu
T5yjD0rp6xIlD0PVG8++SYdnB9rF9IPUG+p0X2jGrAUWCOwfAjzfePCyKM4fCjHPMoAN0zxbou7h
bpH/qhcVStYEaaHRnK2oNKtAOkRaV3SINmUDb2NssvmJpN4I97kaoi/S6OVnlVTpB7LD5STxG/VJ
eU116lCL+zA7i/65ZvU2WUGkiQdF3VseHIqle2eM3foh55jl2ArxZTLog+UkzUXNyfwITcF8Qn2u
e0c9Mi93Ec7wP1N3qn8RKm7yGE1o0O2aKaqWr0BSJ8dRRJSkk/zclW3yo0KC5k3JaijunFYbvlc5
e+YO5+/spdGquYc2Y8nA06GfMI4xjDpwvWz+YPiDCwo7YvqJvnD25mC69JJFtf9Z0Pu47/3FCjsn
9zxJunT0TZQ+HXKBUOLesszxW9poCclPkbpzEMtwcMjcaYLvnS4RL07vRhqSCaJ5dZjZPA5OOJac
jmb8bNmeG+9ntaxKp7XpwIaVyO9NSjDaKN7wPRrL+mHyQjrCvd4WexaM86vF367f/6PJl1gj0Oi8
N8sgjBa1XbBstFccP01OpWCr8BqTayNhXH41wB83gR9O1RwIdBjNYJ78QXEKaBHek4IulgKj/J8h
9vpnwZz7ruiJaT3vjIDdE3PSMZPF0dNt+4H4HD6lpVQxBBlnznY2rdDPAgz4qxk5zX3s9yTwOWYe
+6nN1DcPW7Ff0xTPf9fjkHwXtOxI1NioAhUahFQIOOvxn/98nsbxm+er8Uc2xHT2J2s4lpgwn3nx
7ql3q27YOXWi/eiqEN9qA5/EYWBX2qM5Rc/AmkjV9kWcefmhQ0rkufHMSEJMafJ7z2rpoja5P/wq
y0j7ZsXk4ZKSOgf9B/nMGoX1aYh0fg+xjQMFZvL1X040ViKAu5LATMoq99Wu+v6ewsT5QqtA3Xea
Kz7zEPYxxnXlP0ZZZ88CFhtq5CId3yf6lMZJNX74HcktNqs4rdN3ZeXFRysU9V/hULBrkOMsx6Bp
qGIfTx7yxZUcXf9RpmkyjwHdskVBLSqRGSx0SsZdxQ7d7sLaQC5hFC5N9rmf6Vc2Uzf/ZH8Kj7Xp
GlbAhKJ7iF0oNyUajtGLyLzWe8p6VZDEiNTrmbzR4879In1NjdKpH3ByrX91aKoHRWmja+aEi9CW
waTlL1otLH7dDSnjldY0H4SjVepTl2NGxzbdfzBdK1uOZ4OUsuMYLALNr8zH2Le8B98V3U/a7u3n
skQAi+6k7R7TeRA0wQqdl9nT9QvCnsSqxD4qOyIGKb2jhwfFWQIKCveZk9Hk98pIPGh4ozkoT8F8
pJvscLy5Ea/DXXgUoZqpQgfEQ49T63vaXZoBFNgZdGOmO5Mu05urxaa260cOmX1bY4pZzT7nGX8W
r1oufC+ADMMLHyzlPydAqZq9TP3xjTWt7jgN2vNkRNmuzz2Uf4d8YsGMTUH15NnahAihkCWFTJh8
c5kSmKwdT35y1Jiec6WFWVDnqioDPkp4XESlnziByxZ0nI6Ig8eNHrK+tYOIrZcMQBuh2BnD8NqL
oj/FNVsU57R1h8YIFKvK8fJ2Z8zseqkTte+i4H0holFqrwL87InmIg1edlTzb3rr7VfRd6SDo4c3
6xGjvPlY6kNcgg8b2ArrsprYA0ZnMdRFQHmgN5ANT3RgqzsdJ1R7l41Lv9g1uuo0InkZ72RqxW95
YccD8goieWnofQYtdnXvuNbWwZIhnJ3E6W0aY5r9neD626saosAoPS87pDYH+tGbtOhQkxFrx7zz
eaWId3qfwjDha8u8oVHsR8j38P8p0e6RLtAOCAPiVCZN8iNOffp+SSRo77m+9w59TpIeW90x0nX1
SVjCwu1AVOkrzzz/rbDuxAZLxycl0zsCiamZ+YIbLgmAxUHDWnCM6e/CHppXUB/52UaC4S2MDO/v
zpHpTwdXotclIznxFcBduUhbOWmkvWouUpeP0spIWKXml/WrazgFLpTNOB1mRBdf6TOTR+egJAJ7
LHBIrkJ2HkfgWLcrDQeoaq1JXpqwPfttMhiN1BVTt24q0B0fcud7ntrGR9Yy7YdUixlv8dNf/Sqj
eRqbPkScBJdLapdeoGk7pvawF2ir7MsUN4+daVd84kL68rMTOcyUPEYwL15sxg9Rl1k/F++5b0bW
yhfPaOifuMIr9E+jSMz+ZDctbo1GSA847IziA7Po6BchBCnSJLese0cPz7KgK/QR0UeGYwznQrGz
m6w1Plha0T1kNGbbvaYvC6Wp5qQ+ZnZOtlUMkf+zKhC9P8aGoRIGRzZbzFQ14sWvI7rdhV43d1iB
N/dumquG1kjTumdqXToaQtPLL0Ws9dEB9JJLHthXb20/uqfUUBQUOlqKj37t6N6pzJD9nTQWpihF
4uxEl3X+Qn1T6lvdW97Z92IKKlWhoXM2E8d67zoMf8ekduDAIgqA/TLFbaCysnrLPdCgfpVWI0LP
CVycfeg44j7X4CZNXab9UCBVfkjbauf92BjR60wbuTyqQXkHy2fC9zZTsL8w/QiPnL5sCZ42Vs1D
r0m3vedkHl6iZsgPIf38Al6Ap4V7OUyhv7PAwzi7FDEpLKZavBODYnC88iAcffrZD379EUKycUB9
rfhWNAifHzIyq4Ogwn0FG+49O6Q7T1YRF2dq987e59Q4BfWYQWkf9372gqJfZO6TSpsf3FlxipV1
yKSssluOBkmv00dwYQxqwzQ+GmVcH4yo696asWzkrsmWwpzIL6CD2RRqhhapb/24HHtp3NAupOnl
fFeFFT/PTMfNPaeYkntHF8V/ZEK+qo0xyagf2eoz0xeqC9kn5L6jK61dTC04HEDsqDusibQfadHh
xO0L05p3pVyUfYuhNx9nj+bpzpbm6NzpMnKOhZnOP2vBej9p+VKUVximHUq+sb7TXGRu7jwO92e8
EWt1MKaWJIkzhVYEptLJyVOY4xiaU/xHMylmAg894buwNiuxn8LC7R66cS6/qo7/Tc4UP/8zJSXR
it4LiI8comBlNTL//hkZk/KLIelXRL7XnHI5xBPVqpOeWGoUe0ufHpKSyo0ftd8zvh3d3m3u0jFW
8SFy4SDvYsoa6NGW95fmhaZ16nuzUKfMtqkANMsmRavcsE1RcY+M+FULLYO5DPMmmLmlyfeoJj1i
W8vEKyYpBDlQ1fS1R+332dToPO5a22H80Otq/lmwxIYXYw7Fq0j07IugVn2zXbf5XGql1+0wa4o0
cKcJ2tbxcv4w+k4PDftJuhfN2B0Z2jSfBpFXx9oumS5IGfFPjWw7Lcfpq9UbevRUSEZeuyZup3MG
mOObwUd+NdOJia8lzeKhHznt9/GotDsySob7dND5jJXdP5ckwBUgv38GAWosZvObTNix9x7Tz79J
nir5vRhjedfC3dWOCv38h1GLp/8Mc9Vah0LpfZjsGsezTm1fuTP5mq/lPxo3+hbqXe4fZc8PxulF
e6XUnylJcXo9iGpIEcIqocZTi5Vf5JzFHLB+x2C6cvvsbYrt5qQ3SfSV9nT1xnYiv5WOzkSUOVv0
K9KXuqBxk9QMYsaFL0Wbi31HoW19ZWQ/3TNqL5BM1E081+hb2tNeS4HppDuEh9UnT4rqlIUNzTpn
0Ibh1CQ6qgMRVcuu6SHcn4rJ4OhDhqDay7GpylNTCq/fj50hSprafpzs/MYBvOJLMb70SVSqpwwH
muRdi2x9ODIITV+tSFbeWzRpDAwzlFa/qASVWNqpzPLuhlZrxYOBhKW9Z0xkPKUxnixnF2HZ7i8u
obcnc3LlzFxGANUQdph6n902H3/mrsoDrXQSeQiLgSmTH4nQf6YTY+SB33bGl3yeRfq1oHVUnPwy
meO9Ns3MjgnpYjhSN9GPoUMey2ffStlPqDoZ/fvRZJXtrsS6VvsA0KL7andOCkyQJq11zc98C2y0
QtsZInemsuvkfxlPBc2Y06zN5v4mwJe+3PU3LJ+n6sLRzbC4VzTK76p52YUil632yvW3MF8rtJ0R
pmW4yCv8F/UbmxWmgUb7pk/WNbuHrfezgsh2mT30Fc2c+8IEZPcwAXoQtDGAE+VXiAFbd1gh7gpO
Uo8CrLifNBhhyyO4bnJNqXXr4ivEXWxVo5ZZvCAcV1442Jrd/wOpuYEjW8vokf3FPvUOODJbiDuj
ivKWM2zUj0ZkYiXVJ2NENudSg+RmbDm3IRTXSq8iHkn5Ry8DNwtHbyicMnDx1Ly8YDcW1Np5N9Qb
wGFJIe85GJwABNpX9pwPrelVtwFQ17qADiWeYcCYu4cu6nzMwMIcCuGZf2uh790kx2Ss7XeZD/Qm
o0RovGZJr95ihGTU9v+HqL2xqtYqgGr0l3GbS1BYFLqfHK1PrI+6NhdXOKobQEuxDusqi0qvdvUH
YdLoOAmmrpkO2Asl010+SXf6D62WGTDibR99FeP0ySlgcSm+J3d6mRa+WDcnr/8PYt3WqlqFuBi0
zrYcTTtbE5z8wcJdz9CqH77Krolzbt1hFeeVS4WNvi9IfgYdxa5BQSfoZec/jklxm3KivpaYssjJ
pSpkem/4o3OPTDFp9Ojg1XIlNP781fV/4Kq/HRZSMe9zWouOlq3tLD5vIAYs8PKKhjinyE0MDn0t
NVWQEFd4Oxf3lV6CZjExHq4/TAO9OHc/N1Qm13Dsf/4k+lrSQ1otWo1tNT1aIqabnCDQMnWIAbgJ
qdHlhbvxxtwlPn97Y6JBuaDKjea+wico8NyMLmcGoArDBTe7ke6rr2UZnERLtTBxuUuBrDvj471u
3Wg4Amj1348g8TISxZgV94LDhAw0/4oyDJvVVdrjn/cqfS3FVSzuKJEuSUGwHgHlCuPoulP4xjde
iywyjY/0SsvZzeEqUPuHOzGO35P6KqNyQ8ZRXwtxVZYyKyvMe85Y+U3a8Ytlv+Op+TdgizfQsF9l
FZ1wrf4+G/mNAbLaDZ1e6qXUIKfEftHvF550Bnrz1LMnX9lvtz7JajtEIx4YbZv1MBVDEjXDVTT3
IymM0+Ww2Lr+ajMUYeowptWtB0N0h05rfiwWcJcvvfHB1wI0zKFCvaoT82FqPOODh5hX/yAYhdFK
b236bpfvshHXaxEaz4jyaExM40FFurgDGiZt5oPGUI8f26osBvCgoiivsRe3nmmhov22i1QjzQdD
asbDZEKcULKIPoYk0XUb9leEOTY+yFqTpgpjNqq2ZhEboRlMROMuStsfl1/Wokv1v2wG3Vse67ef
71D8a6Udt/edXyPKMe4bw/spNfN18OXJirUdjbD71OCel++39TDL33+7H6ieqZmsor0f/DRlWozF
oJZek4fYuvgq8wFrGs5+M7X3jQdJu6IFuU/VVYGCrd1krZrWRV0yOG7c3TOaY5rAfs5A/G15WV2E
unqmZ5/Bj55cHHTy+rYSU18LqVl1Z4LnM2gBemmLZgGyMoAxrpm//Jkwqa/di+m8+bkWjjzSPDyH
HUJQMie/qtzqidpd2+lXWbJ/LneAXf77w2dj2aXS5jkWja4OpjgSD90h66uzcNpgpDp0J+3rTYts
rZPmMPMXWqm391Y8fapg4OzbCUrrbRdfBTwj9Ng1cfy5R7mVbKGrf6TmVbecjd1kLZMmhRNqQN27
e+Vqn5lFgmZvkDYew5tYqzjhrKm+HTxi2bZDfDZsbTjGqWcfzd5+vfxu/rT1LhdfR3dZlkM/tvEZ
F8ksfABqkqbhSaUjrZ2gqzVViEDOaTlc2U3+tHyX+60CPnbzpnVGukBZph8L3COF5p0aN/tQ9+od
iM7b5cf6076y3Mb499qNYyvUHd/tTsaiDnNXmHOVHP1BdPJKF2Prva3OdCtq9dJTIj4Xjmt9ampG
CY6ZycM02uKMz/S1o3HrQVZne+d4iaBdxveRDGpUn1d7f5ne3fSa1qxfBWLGwgW9O3Vjx9wkVIZb
3NVaNF35DH8KDj7D2r9oiPMGFe6xP1f4fMEU0foJjMo4nnQQ1Veie+seq+ieYrAdhpNM5zjP4ztV
oRMDugpCWXPN3HfjG6wdjBzpRl1jjv3RSloNZsyYwpCyXfxcb/wMqyO96R0Db7W0P03KgUVCvnO9
Hth6PasAR/1V9sKD1oYfg/HizaBEKqN6ShjtXfkAW6/H/HesdaCLZJ3M/blo6b8MLRqO+ShvMbxf
ltAqkoGheZVt2fz+QUbfcN3JSXBuIaYvF19FcUzn0TNtezxPANF2U5l7UIt780pbZ+vFrGIXueLE
izy9Ozm6bnzBdYERl8Yg/PNNwfs/BOBwzgdrjrKTZ83fGXW0QdTdpOjMm1lzf4cZ7GXqN+MZVsNf
jMCBAvrWFcnGjb1zTfiVc541oFT6E3irejfpSUj/Q0zpwSxpgtjMca4pd20s/jXzt8rzzlYx1GLp
hjEgIT9+9qJm3JmATG9b/foqdh3AEQwUaQXGY/EV1Kp3bFugQrd94lXwosg7Qosqx3O1DP8dXLIO
iXbVfmTrO6wD11eSAW/dn7s0fa2W0bs0q4j5TPVkF6AEbnuGVQCHdln5eazNcFxdb/8Pq9YHJHj5
4hvpxNqkJ4Q6ZNlp1p8oHcROGR1QePFSefPRwyEKWOHx8n02QvmfAuO3IqiLYr8cm3Q8W2Ws9kJa
7HE3aRAQa+u5gkxLEIexpP2LjS7dXsQV5U3iisvFl+z+t18OAVTqZqR1p0yjBGowsAvsvvlx02tZ
jw9A/BdVJ6z+LPNZ1cdOz0P9wZaYw98gvbH8+mXp/vbr4zSKInewh7NXQg4KJGhhe9/Dv76Sxm18
1/XsoMNAU4c7MRC9GMzIbPzUlZZ727G+HhsY5ahspqmcLhIMnSzBvUBm7PeX3/1G9K6HBmDNIxmB
+DiLqKiORTN5T2FLt2/QQSZHjEJu24PEKn6N3gXhLfrh7DQqAwuMVbnrXKuVNzZosTqAiy53zbzl
/eNqwjS6x6Kva7MkqGfwX5ff09YnXp3CjOk63dBEc1aJv2DkErFfGoi3XJze+b/Xp2r10KRrQxXe
6Y0+Y6hHexpHKlsMemn8ffkmf35JzrqLwVk5QhOycRbxCt+BFqOgOGpeAi0T6NHle/x5NTnrYUQ1
d2Dq+nY4DxLIfoQt4zx8MrL8syauKSL++UNQff37XQ3VZCof/8Hz1OvGKURqfYdFiHnlHF72s3Vb
DJeidWNdDBEKnWpoz1Zj0/H27mTJYTC6CyzofTbCAADClXe19SCrI39oQHpO1dCdPdCgj6rwIVEM
07WBzdbVl7//tuWxXousGaLx3EH5Dzwh1V2UXtV02VhL6/66MOOm1tCaw/fF86F1xS8TJNPAjt33
ywtp6war7YK2p/Acv23OdNLTDzJVEOrrFPjd2F5z0thaq6tNY9AA+06DkE+FxoxANdGRKsc/IcYw
HFvQ4HeXn2TrNquNo2k1o9MJg7MAAXkuEt2Bdtl5+xhhAxBFCo2JyzdaNos/LN11kz2zzNCObA45
ZWfCBbqdzM+i7OEb0itJ4Eg22EzQSATvVrgQ1T/S/4NhcvnmG99r3Xu3UBKIC6gW5yxne5cKIFJY
Zp/zCgGA2+6winsJfRF8XsH2Ja30HVC7/3HIs/LQqwU5e/keG99q3XE3zBJ0Na6M5wFN8n0Ydm/F
lKOWX3lPEfXjlSfZCM116520EmI1AO6zUY/dY6waoN1zWUNjufwUW9dfhb6FRxJECY6q0Mmq+8zE
n14T12rdrVe0yvZxknatIhqac1aP010Bs/j4T64JEV0+zeO1huLWeloFZxFNUWfPc3OGPFI8GpH/
YdJb+zka1JWw3LrBKiwVHKfc8w1GN3gNfQtphx/t3kuD3slumTNzlqw731ZEpxU2fnMecuR/Qg/F
I/gViIGMHFeDgVLn5e+98SjrrneViMIf46Y5d2OrBeBu4Tn28AjrksHB5VtsHItrjxCl2UwGyq49
ZwixBFWL3mVocfI6YzcHbuOcowpksb/86fINN9bwuh9e1K6WW34KC82cF66c8cWI+2tydhtreI0x
6DwKVmRkh7MEogxfPkvhe/JhZKwPUAQrebjtIVaB2FntECLsQEtL03AtE3C6bJlc053eeopVJBq4
xmk5AE94IAmUvBIYMYC47qAXGICalIPvl59i69sb/84kvHEsYuV308MAeazLi4dC7+9k339aICZ6
oV5RZv9w+VZbX30V9ZPSjKi3W47JVn6hGzgFpg3L6baLryKeycS8zGybM9DufCcFkI9+ETa46epr
FwhUJswUi3p61Ll076rJtY9QZG/xNmArWbtAiESY0BlidiuRMz6t/lFqsvprqcPGe19bQAxxmIQx
zeMzGiHNM9ZQ6r4fY/um0g+m6b8XUFaWOkS/pbpBNueLRP5+ly8eB5df/Mbut7Z9yNwQYnaU8OIl
rqhZwkQgLNv8ME7Rz8t32Ho7y99/S6VjaJhaIuf5AQm5NxTr5t249HkvX3zr56+ieMKi3e2jiZfD
+0csaErrQ5Yi7YGW0zWV360HWEWwY6OFglPq+M+0LCwxTdD0W0auy8pchyw6DYmoov6sSlImKMfO
Xg3ufy6/nK0fvgpZbzChCilcGQGt+kHtjvNhUuLaBrpx9bXnA4KGaIShFRBDkYVJDO8O6VG/fbvp
t6/tHtj4LZHE1XSGOGodcI9zYTKZvy5ffGPvt1fJMG1KOnDFMrY3kHQK8PiE35g3WlAxVP8CEOHG
bc1exa4TG7r08E+IdxNKFEEnG/dkjggHX36OrU+wRMVvoVXUBXL3OkuSfa3qoXEbX2AqX0EDbISW
vdz0t4tjPOC6UA347XFLLHk9cr6ZB1dTQzr4ps6iY6/CNysywCdwB+NdgSzS3sAl+zAm9MAvv5+t
R1hFrlFmDVxxezpXFUi5YrEgFNh65g0+EJfvsFE12qv4LcoRzIRHY7fx5TcDcaDvYZ3rzb6DqCF3
yMvIU5giCRR0zYiYiuab2a/Ld956tlVwC8tGRlPW07Fjkg9o1QPjpCX9vofMvL98i43ltXaGsPI2
1CClxEz9+uhbbMhsN468xNuuviRMv60vT4g8QZxqAoCgh3uLmWh7ML0W1tvl628EubUK8gItEE/l
2DTCunnxyvhUmUbg9AWxGCZ3t91jFd+YrNulqeF6sAt9zL1ikKSLtMdHS/Uf+5B/XL7N8pP/0Juw
ljXw26uqDHuGvOtPR9w0UGorxfepx2C8QAP3vkwou0oi9Mq9NvJVaxX2CKJJ35/DCc5W/KIsrKKZ
5+BEdyxc6zBJ81fbXrNO3LrVKvq7RtcnDfGcY1PBFtT0l0pkdAvFsYvt9yh070DvXaEnbC3l1U5g
IcQQGZM9HUPgR8GUgG2qk1v4Gxzi1moTMKpGIRU3Q12XSPUgw2MiOonRXr0fdVkOx8uLYOsRVgEv
Tb9vxrTVHi0P2mSlGb/Ixq9ZDGxcfG0m4SXzPFs6F69sptec5X9xptfB5V++sXz/x0ciR9AHOV1z
oQU6j2CJY2iuU1edeznczWP0cvk2G8tpbShh2Kpvys4Ux6K3D2No/vIy+6FoLcQ2k1dv7j5qenjj
E63i3qiRTtIajZUKGb4D4xJ39dNQDHtVosp9NUC2vsoq7ieroSVkF2jwmM43J6ZgcU2gF5df18YB
sgadFRY0ha6o0QzIcrwz4QssUphMou0AgWFkVi7fZusZVkHu2CRAsuios93+zcic97m8Fndb62od
1Enl5GNltjA3x72l1Psydrb8H6mffXWN/sqGuPUAq+ju3LrMC/QYTxnKXIhhFEmAlN/58tvZyB/M
VVAPPiqmjeskJ5UNKJiru8Vc10EaI04oB+L+I+IrD9rcXzmvNm63hprJMNOkbEoDdNYEFGyB/4WF
EaBC+XUa55dl30U5MnBvHc2tsWdqRGLBC4vkZOg51P44+ukaybXadePLrD0nHHcaRrPU2bRK33xF
INB90Tywn5c/zdbVVzHeddWI0luWPYHD/Gjobv+Xn/bWX5cvri/L/w9HurEKbSDXjSrrKHuqFNRF
GyI00BXnEMuk2nl8DitK3r0G3i1NKaT4ELpDb+sHEsoGciFXx8obe8DamUIZqFu5pElPSiHUa8TI
E4UIegRWmZtXwCFbt1jFv4FQrQhlqD2qrO2DCp38g/IcM2jFVROG5Yv86V2u9oGpcUuEop30qRvR
bI5Ad31BOihEo0LHNBl/KhQPLn+2rTut9gL0UpDAcCP5FBfdD6OZp690EKd9nslvyK9OXy/fZWNf
M1abQtXYoeZoScbz5PtK9YfOZsTsjZBOW5vWSe/Ia6THja+zhq+hcxB3EY4z6K7N0XscIngBK83c
R2X88/LDbJzKawybAh2UIMmRPQ22kTx5wkb9vljU+1B/cb7Jvio+1tClHpB+6q91bLaeanmxv+XL
g+zomFmeesyiHo0f9NnPmZbZey+/dVmvQW1IVpUuapzyiV6lANEDcdfrMgQBjKtogK2nWP7+21Mg
cZsgPBujKaBobWGkXWD2ALSNtss1X9mN9bymyi/68YPIbIa4aesdpXLPdJ/otdcJqh658355CWw9
yGoL6GyExEsR8vUb5SPrOiMRiveNnQA0uXyHjYjRVztAN4rU9/UyfRIGfZDYR3ARQHK87AV6ACzK
NA95UqJ5fPl2G0fDGvA2JfWoC2fgy5g4Ku2cAmuNoEe81DtevsHWd1ntAE4jPX61o55kPGnUqwxP
0TQ3oqBOC//exMfhWhdv482tYW/WWPszkqDqKZlR7gwAncvxHbUb1BctMzGfdAQ/jJtAiM4aBecV
CUIibQgbOTYQ8WzQgA1SXb1efmcbq2wNg6syNSINgi79Ttnks1WBT6BXjN/L2hhuSwnWQLgxSR09
Q47wpNzk3DfFSDroXps7b/3+Vbhno+dOEqwsXG29+GCoEoXt3notraun/cayXUPhIPSlLuOtgTrV
0v8Gb9AHZiauwXw31uwaCqdcxE5TxMVOqkb2ZXDRF+/vFLJT2C2cLn/irQdYhXlTS6m0DP1gFNhD
/TuKx5qzL1sXsavbbrA636uxxr/bM9OT0zvf0PEtdyqJPl2+9lakrWI6Hkff0pWenhaCqOGAlm1Q
zBYCWT7vVBjelXf0R7qd7dv/g4bjTC8MztpHZWEWGDPEjuPyMbTxKCH3H3f4ge4QY3xK2uk7aNpr
ZpF/Xr7/9X367bQy0Bg1ZWsvwT0XqOep4WNRlu6rb1i/Lr/AP399gKj/Pg8hwAFWQSr1NKXDUrNg
8V2mxefbLr6s6t9+/v9xdm3LkeJA9ouIEEKAeIWqcvlSbpe7bff4heju6eGOuAkBX7+H3hePxip2
69WOkIpUZkpKnTynmFuBt8EAPx+H7vwWh63guOAbrhtdi23ANX1w/P0xTrxkDzPD+2ZNthTOTKZf
Dfbht0PeJJXTyPHbQWXgRhJ0PoB7gd4KdJtq4+RrMr62h7fQweUDqLVgn9b2wKaMW4INL7rOPlpg
F6Wd5j1fR/eGFW9XgKQpAMnU5dFN9tGiGqzA6cQh7I28B0BXCOgN1CKysY8a1bobmePz7OcGWnQT
2+qq2gZgJWxp+awk9GZy91sOGGRebqF6DGugQ9RIEg+qsFJ8B5S/5hCnQuyf4xaM3GAlHYPWFx1N
KXIevqDpodFS4gzA1ueSAcJZGxuoaQ4thKvSzha0b2EOaMKII7re/ub5FENkxfUOlxfbZCQtkFuw
kGRl0mIK8M6593GVe7cN4DA3l4c3rLOOPkNDwwh+9cC6YTWIOSkEX/34VRTubQO42+UpTEZav+xD
OPcgT+lA6o0v6CugFbI6GfdxX7u7nM/xhrua5tDCGdw2jjs0rMZCgOb+FzjPnPZmqnoQXQ4VFPOu
XG8trmnvdbUPhkGwEnvIe30gv/PWHh8hs7XVGW/6Ei24S7sRnVVm5GCn7tEZoYwATn8bDLaXF8Pk
Tlpcl44CvWSQg0fM64+0R3HM4s4WCYJhcB3ixiHdgr6QAubhjIBsIUMDaw4Bww3rm4Zfr+QfHKkl
NLUZhWmoECjqDxa69tBTtuFCptG1WGYDVJJqMPkdJJiPp264gdzERlX006F5wDS3YS5xEjewqn94
im4ByB46kW9vdTuYBtccBjIwUzKzjvyqezH8wIm+eYQIyhYP1p874H+KUfjtmsNMYwqgVBoX/wR8
ODEanLy8HXc9OH7D0qqycGzikzt1J9kmLcjE3fd2DK5Zbx7ojzgeVHCIAtDgZwIWyH2VA6+eyetQ
Thhd8ybWlXWC5Md+WiJnEWlrNNmXycbbjWFR/vN2ky0Ln0XDfvIBF/hlmayQdNlGq6NpcG1LoC4Y
6SSwEv+gsxdU6tVc0jenHNKNLcE0/JqZPoQZNCbmGWCY4LcFYSdQYbtQgEqzX1fkH1h9nfTD4GCA
h34RaOF+pqSDfAWI66OqhS7M5dE/fQ/A6M6/R18g/xgs/kJ/9gtOjzX3f3s2DkeQHvyLopp1XDrv
NobUQZgqFJ4vz2kylxbcjQByAb3W06+GoS0U2h9Le9t1rfh5efjVHT+JP0cL78ZXEMwklvd7ZNYp
AyNZC3miWqlT7sk9VH/uqrR6ujzVmuk+m0oL9ZY30s0hsPZLFOl7N9RQDRn2pGHPAWq2czvuL0/z
6Q4HUPW6eB9cwO+cZFGqGn4FbRGA2LqYbpIFjEnQuIAk6HVzaMFtuSTrKh/6FtCKCDtJ0YX3TueN
6pxhxf/zToPGTfQBNdPebu4yqJBRYV2X8XRSAMjmKBcawhi5+GJ3kMZ6vWwO0y/WQhoqVzaAWxi3
c2MVojj6Q4HpbuNHf3qExHpqIT0rGshxnKe95R1ntZ/GLOy6V6GuyxhUi2lZZd1EbShKyqS5BaHy
z6T1N65pf57tPvF4nQeg4vY8Zgwqmn5YP6h9EA67ft/t5gjcSju+a/aP3i7dffvFQjtC8WE37ZOo
C1X4KjaSh8l2WnR3M4RjqYLtCnEPyrBQ+q+pBzzBVjnUFGtaSHcpXyiEQ7DwQnwpZX0HIvY3Wqdv
l/3K8PP155YSF5MxXzrobco6C8sYMnnl8Fg79Q7t+FuUhgbn1V9c0r7Cpk+wSBMqGiHUTJuwy64q
wvBApw1oIT6ZcW/BwibguPbBvUq3AC4G2+tPKpYFiJNXyzUHNXIH0ZTyLJSkR6jUOht4Q5P9tbhO
u7gYIH05QSL4V50+iuYE5bOQ1RveabK8Ftl4R0v8rOkRHtMMlYxk+k3n5KorGyyvxXUtJe971C6g
1+mFAIOEDuYA/dv+smuafru2LVM5CagyYHir/SbGN0ZfLo/75w3mk5yhP5awXJJs9hFS6rX+Rvb2
Pc3D8o1VEd2VpzpKNvZ90+/XItcaa8BlXOxgft5Eo6xBcr5lGoNj6m8kY1cIb6nxBVP1Ah36MBU/
O/562TyGn62/iTAwCWe+O0571rTjP7wHFWnk5vXmDfxzj+c6E+UctJCu86tpT5i/p40fgTq1C8e+
/gqNyKuKg2hZ1f3eBkGn6rDB53PwstI4Rplsr+pc5JAH/Pfxx5G0IJMS0x4USQCY/+MWUCQFSuI6
+692+3C4As+/O5Qu3L72bxMpABB+vjyw6SKosxp0HdQmQSgMo+A+8NM9PU3RcPO1OIid9DdOEibn
0ezeQ02g9CeYpuZ5mAQCYi1XZhv9NWdJIEwq5xrpAMq8YGZQDfD36ZW/W8s1UNGFuI2/Dp5D/+7d
u/LooxMZdMpFfQ5vHJB4OKbzc2Bt5PXP31Tgg1pygYxt0IgUGcDxB/h29VzY07exd285pb/sQh4W
6Xy1+yXqraugJogp7dRfMyfJoB2LxJC/jTaU5Ip9nnnQ87kqX3Kda2DBTdhJVIl8me6H6r7LN5C2
n1+KuP5KI6D0gJcN+KQ3Z79V5T5DaHRfWvMjK+Jbya96S4Z5tLidG+hOswkrQoeHbLors40TgmGp
cSf+d0Ko6RCjjoKw9fo4HOIGusBVCDXF0GHNrcX43eCX+27yoza1N3KQyWRaOFhOnUErBOnTT0oo
c9khxMGzlKNm+kX558vp6PM9DMeHf3+WPaYN1HzgTpNSYWn3t64HdfCs2rgZfJ6JECH/Hj7gdpNX
UNHYz8ArVALyIMTZCD7DL9dfPaCDAHmCEr+cDw9Mnb0OpfaNzdewOepPHh7EVeOyx9BORvfL0EWQ
g48GcAultN6YwmAYru1eKQSH3LWBb89r7Fz/qK1GctO4mv+TuqrdUSGFJn4BSE381S+LDYObhl4X
4sOWOPFO2S7IufZ+GUeTBZAAdD0ve6Fp6PXvH4ZGX73HpQ83acp3u3ue3I2kYxpXC1o0R6AffHU/
4rZ7CNDurOIa3lKXc64Fp6ziuqtiLKAts5tgLKCZovaXrWFyPy0mJzb3ANvB0JDDPDCwe4r+ByNp
NPdXvbfhx2th2bKsok6QYwbnd+O+F+V7419V1OH620U35rUt2tXkVhz1fbsD2+BGPjQcnbjekl+r
omKxhYQINaddU78udn0AHC2qXeSVU2mVYCpudkt7r4Jmd3ktDB6kt+hPic3BzYVldi3oPzkQlB22
ZBJMQ2uhGtsOGG85QhWkAll37vwN9zGNq8XpSjso+YJxA8uBpvTKnHVVwZzrFP+lcKHERZEXm/5Y
Tg/gBL/OyFqYuhC4rkYIvaN680jlLvOerxtXi9FCzhYavHy1b8kxG+Hsh8vjGu6u3NciVMG/aJ5g
4PmuepQ32em3fXajO+sp2W3dnQxJwNdClEpOFnT04LwxvU81wNEOBML9+wkIkcsfYXATvbXegSwV
ZY6n9rYD7eQ5iPx0q/H9T93vv3d7rjfWl9BI78uFwT4RxOGidJcfxCk9gGT22/zlwblxoigNvx6h
EMqe75O36z5I21LdTo7oTIXFwG/hq4eJX5fRPC1O5USrNiiQ0SDveItUcBdDm+26n6yF6lpKLgcW
q71T+tCiUzvf27qbGPzHW5f9w5baIVR7VhC1hxjoiVf+Ww3sLvSK0NW8bCXk9Wd+tsxa3DqtcJls
12WGKDx0VU9BE0S02SrqmjxUC1/VFWntFdhWZ9dJoHnfF3uVCLG7zvZaDHtljBcUBwYSwWMCwdLF
/XrdwFrkVqrtekUXLGpQh9w/VkjBl0dePfkTe+ut9XLJuGwERp6G7q6HCCju+S8T7lGo0v1yl80W
lz+l1c8m4v92nqBsnKIsYRvv3ByKu+TdfxzDG+vFuROH/I4/i/uj++3yNxkWWe+5HwvfaboaU7XV
voEs2FZ6M/im3mJfp0HNrS5BeRFSu7kbR3n6fSB0Ywcwja4FbuY6fo4OFhSf3Oes+NVmz6T6ftkg
pqFXQ30I3GXlILBLDD0GoCRpfzAIOcvsyt+tRaxVd0FTB8hlFqv3o+pu8llGaN6/7rrnahE7ALRS
tR32RWDqH32n2jujv/HLTX6ihWulIHmQx8g1dKogtclCCJ9shNWfF5DP3F2LWAi+Zm4CMqF9911F
8XtxHI5W5O+DaHl8qh6qBzc6+7d/Vz8vL/CfV51PptP756eRQnVpve2Qk/odP1GorT+RJlQHyGH/
/Cd+rE/NybrNT/4u/rEFwzVsB0yLaJlYFQ7lyKUBckeYg+8gLN3miwddvH0tq2njjrgO99mnaXtw
A/p7yCJTtS/5S9I+VBzC0O05tl8ydeO2WzUwU35i61d+iBErEMTvZwdStRA7dt3lFprWN3SRIZdy
F3D6pUHAt8F4dtLpARLi9zTm0VKLqK7p3iuWL9Ns7S+vpsmwWiYQNpHQDsZPofIlT3Z9+pSQpza7
Cv/C9a77eKpyHA1ata9ItQ88dcBVeWOpTD9cSwVDXqLdOlE4IEDfe9dazq4qqrNq7tBP1kSXjWPI
ZTpgS/b+YHUxkntieQ/QFm5DEVf3JE+uuzgwLSlATti3SoVcyTnE0W/cZKPaZ7KNnhB6UCdbFaJl
THc0O4rkRw72t/bmKqvoeCwHmq3oShzUPmYxpIabL0rQw1SXG8MbYlAHZEF4uudxu24gY2TbqP0/
uDNE0Pt7aw49tXEoNhxFdGDWuNDKXvLV8vnwRJvh29Kym044J1mJo2jt3XWm0gK9KfvMb/Bguk/n
+8p/yBY0QG+ElsE3deWWYk56ORUTkj53y7DC89HBn9sy5F5RHi7/esOepYO0cAicyTji10O03HdO
03SlVbTQbfIassXr2WZiz3PwqtpTa21ElMkq2g7ulGwo63Ur7PsHy7kt46fyysqQjsCC3GBfxDZ+
9TztAuuhv+51neu98tmUZyVbrUwdFnrxL9+7rnqoA6xKsLhAox0Du5m1c7sBV5ArTzN6/3sVpzWU
fTA0m/el84WU1x3AdEgVJCpze3ZxSmqS6gD1q7sF6lmXndkQ8TqmClk2ZuB/QJGGnvPl1gqOFv/L
Vy+23KoCG3xP730fhA81XYXDQ03Ed5Ytj72I/5HFdOVyrlH64dDA3HiNRnwAjeMo9WIo6m7B5Ey2
0QKyKoq4qqHDtJ8gNRyDYzMcWhpmo3xUebubmbf16G3YmHSglUzrvKqDAhPl9JCV843nvaB3IpJb
b06GlKWLrgjmJyBxhWN6af8KGGFdT98u+49pdbU9NSZ25Vsd9lRb+H8PVZFEJCuqx8mW5cvlGQzG
0VFU3mgxgPIxwwI9+r1VlfJoQflg5yV1sk+n6qpWElS41433gyNZOY/reOG4HffZrpbxHrjAjcz+
OfDW119JOynLtGj+1A5yeRhs6D5Ntlemoavi+lAmlOwcVLyfiqZwdnUT2LeXTWdYdh0bRue8r9sC
dwGbRkFxF8j95XENZxEdFqbspU7BwILTcXVTou6UJaAqUDeCtqEzJU9jvnGnMgSgjhEbiibIshRL
71fzo2utSh1NBAjoE5oPjpCh3ZjGZKbVtz+sPHOCqmttidJOG7wDTF+Bv49f1ZbBud50L1rK/d5F
fhrtNEpdGQ7LRuo2hJ4OEYunbEr8yRv3jRM6ub0Lxr+6cgsrbrKJdmJoUp/HdMLPFukUCr8I4b2X
ncc0sna6H6WrFGVrwq7ve3nspo1byedBxv888X9YRVFB3qhssnXcPiyXhxTVxRy4aVC77Er6tbTP
5bRFRGrISTpGzAaHheIxvsH1VYRHPLTofQvce7aFx/kjZfTJjVsHipVdFQTpsJr/9Wcf8afn+enG
Pz2Q3Rx+tQBwDy+vhcGFdLTVxGoyOVjhvd/f0f5VgSrIq79fHtuwznr7fFO6InYyjF2Q22S6S7eK
EaZxtWi1J8dxywXj9t2vgOThCO6X637xOuMHDwp6z0IFsMK1HNQeOLaEgyuuuzPoACsHNen//dHz
/GWpb5ctiKtpAbUwnRkZM+IjNuP57IsBPAi3fs+vtIcWqUMa51YA4hagDtLxSdTzV2fYPLeZfrl2
cPAn5ZQCKWxfNU+FdSzS57J+vmYdwdLz73WEQxAHTLV40GQPwn2Ot9QpPvM8z/5P0ztz0eqVlf34
Df8Uu8QFKX0ZXEOcvA6+7oEfnI9WFrGLsXLAJmlN+cGbhYfNlbvF6//fKOv4ayr7MH4Hxq++KGT+
MjbQZj1Jq47b70lj+ePWQf+zU8E6gxaYve3ITKFj9htp3fvETY9FAU5vr0AjIpeWCK0atDnTCDnu
675IC9c56WKv6Sr3XIGm7UElLX20vW6rb8O02Nrhn8YQ+KaNWz8XHLRjSSgC35LBvm5dmW+d+01z
aNGb9TaxrNRKTzPUhg6eKwAtLMXG8eBTbNu6Hlr4JkvDpjFws5OUzd3Mmge2qJ1IxFNi8VMlwAUx
0+WLC/q8YAB7yuVF+Sys10m1sK4mz53RaMbOsqyrAxuKeueN7XwAEdy8McVnp0JMoUPEVC+4UwXK
eiZ4kjsIhl5LLkCUWEy83ysr/gu0MFt6kobP0TFjwuMFG/2heyZgF/vSNzlAXVDX+2oRi25xJpoW
SkeNJcVSxT1h8htV9hewo7rHmUCcInHnHzMKbw88SWpwMDRWxAJ2Z8XXKAishtRSgrewnoBdyj4n
TtOLqLUhCf3s4gFhi3DK4N96+7zK8qlPCPPOdMmy7uCJdAn2qKzTvy47m2n89e8fchpUicBwWEt6
JlMvAURYvCW4WaxE/nN5fNPqazmgZcyPO5oHZ+GmyxRB+6is73hho/mvc51iq4vY9BlaGhDQUi7q
PmVnLkf62DKbf0u9qdxd/oh1NfWj5LrKWhpoReOXzJ/S54qBuF3mvbePU/8dLpY+Q2tlq1hi+ggt
8NlM0JrftPGZDL5cDklBvOyh6+KmuaKGie/QIWhEQYuzdol4bnmsbvok+BuqKvXNosjGahu+QMeh
QdjdTtNZkvOckDk4grLaYcdBsXZLSsXgTjrqbC7bPKEUW0rSpdYPRpGliqGjIvTbilxx6l6tpMV0
VhcKIM5UvGR+AO3bOEgzNxxd7LyXvcmQfHU5GCgKDIVIHPdX1suxqw6gh8+AoSvA+MvvAnf24+92
z3Esum2zAA1e1zmxjlHrWcaGoan9M6/JMLGwBh67/OXbjDhQgKUAb7sShCYbD0WmhdLintSFR0kz
iZc5gHgPShDJfQJwQLTwiW+UdE1TaDHvoWKek3qazsjCFZgDZnLo4zn+McVQVLu8VCZ/1gI/szvh
OQrpXU6KireKuWNwRt/INVyfq6tpEU894o9ulZMzro3zcMxY0KevhC9Ot2+WmM8bcW/IXzqiTUzc
c1XPi5csRj8Bq61XYeHknblZe8CVZ4uQzTTNeqr9sJewbBhlUTr03Np08aFlmMQ2ntN5xwcB7OLY
jw5UsK+j24f1dBkZOjKmCh9IHxWXHRq1JO7L9yXWqNhY/s/qIesEWiaQU2PXNK6aFz6CRi1UeFr/
mrWezE/xUqV3qZL5c95noBXH8Yl11lEN/daRxuDdus4M2LXwwUUWn0VefZMFRNXSzv6yBKQ8XvZt
02qtPv9htaii4BSMM/vMeQUaZZDO7pSELyQJy76OdIs9xHCl8bREkPVV1dqNqp9nZ8yP8zSNfR8W
FsO5Oc1zD5tdkbH0cU4rmYW5NTV4c7z8gYbg9bT8gA/KFj9JuhdvlMzdQc5W/u2PRTLeXh7ftEJa
coiznLqsdrxzlU5gae+H2o1I4AfHFKw61xQQVhfUMgTxgsa2s8E5exVCB1gwmbf7Top5I08blkdH
zkGeGOxMRYr7E5jyofYLui/uWmEPAWYw8hfjrqk8IPg3b5wGo/1HpqZb8j6AEM7zTOQCaQbwN0OQ
FLCCsKEe39jqDCuvQ+eg5Af+8aBYzpQAw7v3iOuwJbKgk1Jtaa19inTGwugwOm/wKA6KfYyrczy2
z3wgFWBpSYYzSRnOcrCruyR2afC765c0jejgAjIRZx3PbiG9zuTOreImfcusIBgOlx3S9NmrzT9E
NPcmgFshcfIimdWdGfqT0blEebFF2WYaf/37h/Ehs06AkuuCc9t3rbUDrhUIvGJKyFb3hWkCLVfI
pA1yK2u7FxpL707OICBZWjH9vGwek+tp+aBnVSPrnOIqlbCe4m44dCIkQ1tASBZiQ9NG2jFNo6UF
1Skp7DRxzz00SPyHWDQW2vpsO753J9Zv3RVMs2h5IWnjoZjRd3DuaTp9STKLRHMACPzQ2hswEMNi
6GA8Wi8dg741O7eDQ+d90sTVFHqpY28sh2H/+Q/wLnbQiWXn3Qsh/XjsU1DQKtdKI6LcZNelY7kB
yDF9x3oM/+C1kBdK6xS8XucWujN4G87m0bvNp3rZ2mcM53kdc9d2jrcU6HN9oarv7gNoUEA2HfFO
sc0twXJOcWBUN43HimV32ZNNM2qBTujs57HbJ8/Sstl3FsN0RTwXu4TY9S6DvNWDRZJgw59N9lv/
/sF+2EOBU7MJO6vS9uddzAtH7GJ/U9HB4MlMC3pcdILAIUny7FWii2Cy+SimMolG7N8bO7XpE7TI
92QFERrk2ZfKKew7r5qtkzM4Ww8Ihi1Ux9oVIndUyqb6ATU1cqwa2t5WJej6KtbQPfe9NeGDenUA
LVF0ef3/IHg+KUjonGmelVUQG+MNjjadtcp55HP6IuUfbu22QU93uErxUgjTPw79WJyWIbulKQla
NJAv1hC61Er2vLHLCAgMSAkNo/hGA+AdgYMjYleprvXCNh2C9uRZo7cc5LIMeR5aeebvMpuCd9RS
vu8cle856eMkeDGcyJgz8VcjvbkF/1WeEuhNK5rFG+dVwyLq4MDCb9u0gyrri7IsaDEDtJveWp01
0Y3rpCEf/QcdWI9+mdfUPRe0JM+zGmhUpD0/zQv4E/4PzFGmebR8lDllEgd9Pb4Q6EpnM1gSpYCq
rbOgLumUy9NlFzFElbPO/iFqCy8LqgEn7zPFbX88QPW5nSGnh0NraC/WVi+B6Vu0RCRra8EzCSR9
MsuqvoDyybkpWFlHPS2wt9oFGPiv+xwtCZEs9p1yzuhZ9J1rfSE+631QTwD6fsMmroYrfUzLRf2A
eli8jKBqaso5giKV3A/9FquuyYG1LCSzdpq8UjpnIRla45p56MA4JAZnf9lGpvG1gwelPFl6exxf
4qXwbufYSrrQKnByvXINtCMHBT9HAlmw5kWJxZkP1As6dSvxtiNeFydp+/NVn6GDC+XYNiJPeHBu
fAKaBUdlbyXrtnS7DFunji/0WEmLqmqKZ5bhqoOWoUPS46qTyHHYkTqOHICQN5zJEII65FAmDpXB
PIwvYhqgyAlNcWXh9p4mztt1ltJiHO8njE6oqz+zxPfeKfeUFwUTmlw3HMr0AevfP+SQOU5qBhm4
4rlwQauLpjlxiKe0D4d0ma+cQotr2uB4D/otep59UT3OizvkIYmBzO4GKjaacw1JSud3m6HO63dC
4nzm2V+yzK5OoDwG96AzzaENJafr9g8dgUiCkbpTj+VmqRJ4q+XUat560gkINrZVNkdjFhB3C2hh
KE3psJNqcuzShTTEM+2g0iyBbI1a1/0tSvHkobUXKAaoIM2uPPpl/euyuxnsqKNRoNsyB01WT8+q
TWmPuvhQqZ0HQvx+12fePEHlK7W2wFMm39OTGbd52TT5ck44pEH3zAe5NplpQnaJF5DrMpquGzSj
GcsiZMGFNh5RJnDUI+SQy9tmgb7qVTbTkZdJTmeVTXH+VXiCnlQRB1kIJHJ5nwGocFrseFMz0GAw
HaiImYYuSFGQ7AfuRWJBcwaqRLfWwpPd5W8xzaAdXHo3ywW2RH7u8w7YIc8fgtesc23rZgEb7RYZ
n2kWLanhYltCGMN1zsR13XtFPPe+mPzpa9KnxeHyhxg2yj+IsQ95zcuaqWA4hiFv1kVxg7uzk0xR
UJVkvkbBEdUhHbLoQTeEi4TaPyBH09mr0pGXHXJpCzcaW68box4KVWmYyyq5Rnx2nVI7uxQObwGv
IM59hQL/u1LtMrymdp4UGydKk9W040sxgaQ5aLhzD4Equ1QhAe+j80BJMG2xZZqWXot5paDjlzZq
OUPpTLBd0in6qESSQeK7YFe+FOsYRy7IlFY161/6hbgD2q7a2Lvtshhiuld5lw5shAxAkJJGJg88
90s7bHkL6Pu0uGJjHUxpeL2GfvBeOdrLmPldfN9SVt4XAKTME7d3BWpOB8utNpK9YbV1MjbagD+X
96j+CHSXfidozDrw0d+6kBtWWhfWycUQE7Y003m0yj6qKGgcZJ+RL5klN36/aQYtGsBhbNV1lslz
ki9Af0LILILmVPcw8i0uJJOFtHggaYq+TYhkvfQIB7krysV7Eywdmo2tw7TDa9FQBJmIySjIGYSQ
3YPn+CqPlJCT9ZuPlHk42+O5sMAlCBw7UD7w6yR7GwLR9teIpSOh6BxulEnZWRBIOcsF+Szk8eC/
Ff3INx4lP1V09GzUX/7tyG031ePkxNaZUCeXtzMDkcE/LHWBaE7Auu++VzOKdHu5uDOOOA40Kfwn
PFJYHC1HeWrj8MZa9MTEKMMzK/THJt0ikDbAiZjeyMAsiJYSOqpn5QVOVEHDcE8Cdy+S4NQGzm9R
8PSO58yLGiK/luisiC7njs9jm+kIRq/wGZ/7eThXmTVEHg/KiDgj2becknBytoCSpmnWv39IIVVd
WG0793jWFo1sz7RhZXaTJF5H9qrgdXBaLByBNtb500gkro5g4oFq4hw7+i2sWt8JMQwDZHd8e+fW
fPx+2W6fLxgmWYP0wxe1oDbumyTNfnpA8+5sSmfINiHks/jvue5UKDngjcXw3c4C9VCM5evleU3f
pmWZRFpeLhRKoV7ZvPY+qtfQO3vtRm9LocA0gZ5keo7kAkDgrYhxqqNe/RqTKo8cII820synaQyW
09JMpVxRKtKnP+eC5j+55c1l2IAAdeMVwfQBetEgZiMevhb3VoK+4c8HkBbgzxzCjNd9gA5qYmUr
PFk7MFHVTwEKn0U9hBN6JDbG/7RiQFwd0zT4LeGVLYufXk/RZWQxdCeGI02C72j666EyWvh+ZIn5
5SqX0hFOBS8USqpUPAL9KcNVFYw4pNzbw1WaQnj61PFN85B7QVws4pFx+b1VasHRF1fhHILDGyYz
+JSOcCJAgKXtXKXfCeVNhF04uR043eKnMbiUDmQKnFwUdj2l38dYKBQj4ibMSxvPem1WXVNZgYm0
uMZtfVJLnBQ/K4ryytA0v3Dgcq95kMLg9N+5ipO8pBAVFI9Q2EKTBIdwtRUvW41yJttr8UxdqZJs
atPvqMCSo59NaYukVJKtSqxpfC2guU9AAeCDMwbPze2Ry8xHj1AVi+fL7v/p1gSIi3YoEAMdCfTh
4zdRTy+kiNU3aJbfWxZkXBvoFO8vz2L4CJ2Gy8oApRaOx9/8mWUPBU4VKKGkwUYIm0bXLspzWZNl
HIPgLaFgEbNUQZ8UrZLb6367tnlzL03Aqc2Ctyn1nmZS25EHgMvh8uCG2NJRR3jbC8pJJPEbGOKG
CESOT2WHRg3LH7aex00LvBrtw06dtTOhbBz9t6zwv6nMWcLEgvOzCjNMderdXP4Q0xpoEeypjjo0
rttTBZU25y4boHyIFy93zq/LcTq6SJaxBykCErxVrXR3rhjsn23Vzlu0NKbfr4Xx2AR5JssmeBMQ
IT0GPRt+qdTaerL89G6BKNOCuBqHanaAzLrL6mbcsWQ6K+dU4JjBpXoRVk52q+CltaTXlMJRuNGi
Wgak8pMq87+znvd3ogdjLA7t6rWDCPHGehg8VwcWzb47kJQI/7tdc3ZslqA82KAqiYoGwhGXfepz
zA8+Qwtsr8erphp4eUdbb5dJ9zckNp8kf6K+uFOjeiG5e9uXNfq8+JG6YGZbqr8uT236Oi3oRyVb
MPnU6U93xEFglwKUuEdrWQ4MJ25Eu8uTGHzOXSf/EJpEkF7akJT4nlQe/SVAOPDF8Xm3tXOYvmGd
9sPwbdxmnQegxFtddL9SmqS7tvZ/+kuZXvn7tZhnReU5+ZLztzhP5JtsCHhXiubbdcah//71cqgF
uMt58Z5z7tzak2yqcBRpvOVcJuNrAZ8tknj+LMv3uery6M97VFmDF+i6X68FvC3drljquXyvx5Lt
qY1XnEJ184bhP+WfxZFSxwqBe5v70gqKd9LjpQi0AlE3qqOTt2noLNOLNVY3cecfxtR7yJFlhnaL
Ldp08dNRRIPkFXAPbfmeuMl73/foOWBf0q6+w21mCMdEHZSjdh2pfiX442VjmvIA+08ewOC2VRbv
FRuPs4Nzurv2u1o0DhfPJRDqnn6kYwG14iQFFzqyQ4kOSgi/bN1JDPlbhxwBNjuxtqHFuxy6E6Si
Ill6fugm5SsIjEN3lSRb7TzXW6obhl2baalB2lMjS6dlp4QBPL4+MqUD3cd0+Nox1GAu29UQAjqn
F0maJAN5fH3Xth4BYU2rVkTYlu6laXQtO6D5zFkL18V7FoguTDqLP6Xorvpx+bd/2m6+hoCWH4oW
lEbQIC/e54ZGf9yhbqYDyGwOf2Kizp0IvT0o+feeisplPPpD9TAx/y8vrXdKYJNyIe5w+ccYMq2O
SLL9gDYWqaBrCAcsoqZWSFO9Pdg/lBD+dXu6jkHq+VxTrlrn9OfBiWaJjLLFIbd+tdV+aVgxHfET
865iTAT09D+cfdly3DjT7BMxAgQ38Ja9qVveRpYX+YZhWT0kCG7gDj79Sfo/FxpIaH7Bm4kYRZho
FFBAoSork9XpLyk771Ne+O1KudZgozdwHzum4GcYw2esx5heFEuCI/pIXXpIIaCyVsY0TUE7KUju
DTKYY/dM7fyBNGSOusTb1L0LDLMWFJDQtZNZ4uO45VzQc6nfIsZLZtMe0lnA5KToZCUMH2d4w7eZ
9R1U9O2hpOVaBG1agcVmr+KBMYMsVp1hBOrUcRQju0sWFEZTiDUt2qUk8gYmBwNpLi/RrJ3bhe+e
pdWcffdCR/+xCtxDFSefc598Hmp3Jcm5rOd7I2ne31e+29fglzoTnI9tgXc9lBJ2VQMwjk+vPbN3
t1fFcA6/oQpzssHrg4L+9p0lJ28lRR2hxufuUHhwv8W5WqOIMA2kBQxpI52u55P4NTV9AfgfWp0H
VvUQ60boMCv2cns+hj2gg326FvLTc60wjJeoO5/nx9Gf6o9o41qLfAwT0QE/ZCgguoZetOccmOww
anKA4tuSkR0E37vPUFdYC4JMU9FcfQScRCbopvglhma4k04f3FEO6GCAPssVnzScJjrTWBiwUHoC
135dDcl3Ihrr3huHjWeVzjLGKzFCXqEjz0gJd2cfm/eyOMm2hdacnXtVRWJIgP8KC54/TI3iZxAN
5LvtI2jOnvAuDdrGyn4VUxBAx7f5qNQkz3XY2qfbczA4uY7wGUKZjlnv4qE/ieOk0FLi9fYulAEk
X606kt64EkyY1ll7C1CvE2gg6cNnzgf7JKVFyl0p5bymAmo4F3XcSycYj4XjhM9dYtFjZicSdGYW
uzAHOGUAsOO9EsO8w2bYQguN6EjHwaB+LxlQHO5vCBP5PyB+ps4sxnXC8rxccQ6D/+kAmHhSoZ3C
JZ6tyS9Pk2OFh8YpywNmkawMYVgXnbSrSFUr+9lmPwYrgX5q0rUE0svzKm286fvaha7ysbOAsYyf
sdj2qfXL4MEHi+AGmr9lDRbDvbpvFZFDZVvC/cBQUnpkklQFhDvGLQSZy+c1D7fEmDgWn7NfZPY+
E7euD+k4WGfqNe7jbf8zmUfzcNqOIxeTsp/7uXueBzbuOlzsx9sfNzj337feK+u4hAzANmXuBxry
l7iiO9IivUJFAmWTNvkVErnmfaZpaN49MhVjsCZ+yqGQUx4XuM68nx3mrszE5Aja1V2B6S3umsR6
bsMmvKBTI4DekV0k0ZCmazeRYQwd5BIC6l9ncrSe67wpP2fQ4Ypsx2o/UuatJfQMZtL5u3zlloyP
bfzMhiF/YJPHXqx0WtuthrBAx0+OvAxsa56tZzm0/TGtIand4WE2WohAuwmP6Nu7yjTM8vdXuyob
/Jy3WWs9p6ib7OK29PZtCEIX3v7f+SpWUhImY2m+XUFEu8tbe3oCOUVDdn2cxe0/1uRk4bbXno7Y
GYemDyD0ZT17YkBFcso+TqkFhCmoSFZCW9MUNO9Gl5kHDYfRPY9qbn/XjLB7m4XN/vZCmDYs1RbC
nqHpObP4mbe1dfTssf3eTw3dtTUlG9dA82sGFpUQ7QNuFvkQwT6RvhivKYy2rWyow3F61cahmtLk
D/j9+U8b3aynrindly32eQPGGScx26hKelnkSkjp7qQlkF1SnTyD0i093B7k/SV+A6vxB7et/AQs
/5FCtIacoDWCKMcK+mpee1S+H9q8QdBAT5hWVSMCDFHP9McgQW1Utd6HJMviu3Esk5eqzMKLx8uV
zPz7qThXJwVT0HlRfh2oJ+SS/A91bWd0J7O5/9ADPsU/FCUyg6DVCUsAwzoVN+imFlm3ptDw/rZ2
dcIwtJS0NZt79SQ7bOuyjb+AYIfdpwNfG8G0ZsvfX51gLWdJKkHqAL3UkncHwkZyRA5rZVOblktz
+r6LJ3/kHXymB8XODBQjyoDCmfK7MYd0gBfzYTfFQ+kdASIa1qQJTGumHQaqCsuedHx+SrLxaLH5
5DVPOdQqQ8T1cVZdHO9R0jXSnfevAFfnEJOceO1YD8mfhGXhcYGRkTEcPhZl9SGvVymKTBtBu/TD
KeZgvZrj58EGtCpEvVPtpy4QaGQri2DlNjMMotOGhb1o/cKf1FMJ3HdkuUhnlkvqidJuWxnE1dnC
FJlFObu2hdSlNciIOqP4DpaUNdp8w27WecL8wWe2EGH8LGMwIB/nFFPonNRbQw6aLKTd98WcJJlN
EyeLaDnSw+gButODBTsa1Boy1zTE8vdXDpmA5bBpssp6zvyOfZuW1w24qeqPSepuusjcN2A6Ebe+
73YolfMaUpbdLu67rt0Njmc5cn/7KjC4INMcX0yCZKL26IfCZ18qKh7jDmV0nuDccpfKTdWUw44H
8jwXU/rj9pgmy2lu3yIX26mKhc8ss6wnZQePbR5Xj1IWa105Bl9/A6bLEn9UdcPO/VTuRQu+jmFM
Iicdj3OQbsqkuLpEJdhaMtvpSPwjQP59n0A7dtcQNJiVEr25tw1l8BIdUleheairnJieBUFrOa7T
ch8EyRqds8FIOqAOmDAbegde/kfxYPgy9IGzz0b3V5FAqiAKAQnZdlrpSDqn6qrekhZ7bsqxOtYu
ZJHQKJfs09R/3GYnzdtJ1k2eUg79QNAlt1fUQbsoXX07mFZBc3QmpIV8Yu8DIyaI2I1g7YoYWytY
GZxBR9HJLmj9cKbx8+IHosRzPSm8Dx1HWe+2cUwDaB7e48VD0jGk5yShwPdY4zcqkWwNZ/FwewCT
fTR3psXU5hnkk59BmTq5+7jysvqc9XObrczANIAW0PcKsPS/aThReo71m00QVb5PEBOv6d2YBtAu
7YoMwhGofjw1kzOeZpHTOytb6xN5P6Hh6kg6H6Dr0i8H+oGX7UcxoKgyguJz78fdwbG8c9MGzm7T
QuhoOopwO0wri/+kPAOHZJXMQRuFcT+6K1GiwU460ZfIuGpbu62f0AlW/YIQw9ztGS/HtRqBYavq
PF8Fj20oj1nBmYBx6xA7ZRwxdHBF68lp02IsI7+6tIWqOAlR7DqD8zzZI3tPo2qsxqMYUd9Gu6gf
cUo2Wmux4uuxGO2TkobJH+TLrPDotpaXfpgtmQ0r620AXbhvOL0gg2PjtcjOS/wMmr8LxCXQWVt/
KFDCVj34L9zuK6gNoyZmK/kHw0NBh9tJMBTSLmyTPyoFMLHzmBOVI//UlnP7ALXp8jBn/G4oLfRX
btvUmvO7uKaGlhfs7M62H9Gat1Etim3wPlcH4EnL7bk9S/q01IXT2O123M3X1sfgLjraTkrCnWDw
kevIWfEV0XQJKVsn+ee2YQzO8gZoV/ICYolpmEXCnn8D6hLv3Z59nJNVKJ/p9y9O9GoD+6p1Js4t
+0lSmUHicfAvFsiIVk510+/XLu1qBpgyc10HjPos3IGvPgCjK7K8cxq+bLOQ5uxqWlhW4SBPFBBX
txV55KGDCtxttjpuG0FzcaSpuY/ELlK8PACvsspPy/a34mzjzeRpl7crmx7cl22fRXFDmmsy5Wg2
24U5ATJ+f3sOhjDQ065v6YbE7v2RPlUd+mERxsYRuPjZN6eZf2fSqTfhPFxP8+PEdn0Rc8X/uAXx
I2SVGQTSweJbKtA+3J6JaUdp13hI3KrjTUGfcmdOT4USzQGEAwy0/OMaLtvgEjrArqjQ/05Fm/4B
mFx+dZu8gmpDjP7uTTPQUXRjL8aCQGvivOzYlpB/XS9MdyA+b1dOU8Ni64i5EcxnBWxEn5re+dX1
JNm5HiD90Hiu9nmz2tpiGmb5+6uTg08ld6Tj8p8yLp+Kcszu+ob+YK7K77w+X9OKNS2G5t/C8SvW
ypCBqoJ5LftVCK8QP+J0tT3BcNnpQDjFymCUZQPcCgkepcfImUHMZCcyHILWMH1DQB3uLM6r59vL
b5qQ5u2ASasmTBr+JxS13IMssdnnWbamVm1aFM3RRzdXIF4s3LOLF9Ke1zH7N+ZQNLBDRe/SvvVW
PN0QY+mot9njY4riHSioxATaC/mc8AHhj5iOQwzyZokO2ZXdbLKX5vCS+IMzVbR66psJKG+7BaRk
bta6pwzz0GFvaUj9zOcD/yPrWnC0gHlQrXO8dBfILPxk88A6tF0SH26vveHw0nFworDA6VjlOB8F
WPMp6DYOySzaY+2AwmzbENp9Loa+nSne9U8A80GXoy28/BRkU+bfK0qDtajHNBHN90dwHcRizIIz
qPcqhNh5fx+TpXrL87WD3rDubzBxnuV5tiycJyVYgL4VULt5ouP722YyfX35+6vDiyF2pQ6P3ScP
qI/+t4MGZO/iWX1graWnTCbS/Jw4DFSIQYziSNJDfiwiNfTNliRfe5fO+Rr3hQEN7jqawwvWe30j
RAktLfuHO7DumM1x+LWLbbELEiC7Rtu5d3K8SG2n6kGNUqpjnIqXbWbULnw80tEnMXbFkyqrdJ8x
efFC8Fdu+7jm+YUYFTSrAv9cJPV32dBxN4RTu/KuMiyPDoaT1iQzKEf4Z4C8iogORXxY0IM5OkK3
ZXZ1MFyfolhUO9x/Ao1+v0O92LmEYEU9bjKOTnjVNtWERvKyfIpJ19wLq5dfN7cwuDr4LS8GWZao
tT0BmKoAQRzmEap5RbKmnW1wPx3+xsARobyZZH9iu0RCGKx2QwlaBRA33baOaXU19x4lh+TKLIIn
N4/vkLEXO89pzjapspUBTBPQvHuqeQW0fFo8sd5GsdFyLD+NRsnc0+0JmL6vuXVhqUmNUJp/osxx
iiMFgjo7BRaIPH5sG0DzXM8p8ewLRYZONzndpXbQfUXI223a+7bedkulQ6p2ou2lcH3IT2XNriTx
GpPU+7ZBie2/Z7egZeHnrtNexhRyIISF351mtWXy/Z1j6yoB1YjSp2OBuV/kPTslIonver/iUQ7u
5ZUHgOH368lCgOuHfqGEuCS5CPZVPLa7RK51/5k+voS5ry423lplYoV5d0nSforcMn6ySLpWqzAY
R88NAhHLwe1qtRewn56kk8eHpMseAym2PYVtPTk4puz/W79n/KVyEUmmTtGvhEYm0yyzemWaxBtA
H15ij7Nwyj+Ms/XUitBdyZmZTLMM+urjIkvRtDOH9D52shcFVrqdTJrnfBzzlV1jGkA7cRBRl3Ws
sDGTOcezsVbnuC6+23aw1qRhMo925CA+QWzN8vZCZjnswBrS7OtlibecN7avOS3kiEFzEovu0vbJ
L99f0MjT6ovX9NO1SKHxwyCzgP66lo0khyIlnyHaLLf9cj3DR4PSn8Oup/cVGg/C/dihDTRya2cN
aWlYWD3HR1g9zK6vwCWWgpO5gHJJhEJLGU0qfblte9MI2pvAdakMmlI692RGOm5XZGKUO+HZwKR2
qQJX7e1hDKugs/SrXCXVjCTTfS/cZDf68VMnVguMpo8vc3vlX6xHEbucsyaJaEzy8xCknOwECeo1
tSNDJG17y8ivRmh8JoduWOiWIdHwMNVSRJmwf/C4Oc9tmkdAfdzlRc52wArLfemUZI+K88rxYZqe
5t0exOACQVULMme/7cb7mWUZP1pyVPn19uosi/22a8bWU4BsAH9zmwYwoGcH+Tn3rJfGqb97fPZ3
dtf8LJw1OaL3cxBgx/uvIYd8yPqKd8BKhD16P9KuzNGJJdmZoOhJ0nBNVMW0rTWvT0gj/N62+ySC
GPlnIcv8kjP7m9vhiXPbZoZV0TOB7hAP9kRzjICbot5BCa7aewrJ022f1+7qEjg1NVU2DNUk/oy3
YZ0cSGNva1mz9Tygn3d9Mncufn3STN9kioJwl/VrtjFYX2+LHbJitLPJw9fDov+YpgK/vVJQUsck
tplnGfmVQ2Zx6o9JmCLr41AOlSbJrLR7QG3KLbb1Mdh68q+wKr/mWY7YXbj+2UN312EG+fVhonSN
qta0hzTP7tCxGdiywxAxc6e7bCbyq4S++oqRTMug3dqla0MThDAnjQC/dHnUQXa8pZZ3BcR0WwrO
1pN9OQOx6VhkAeBbdvdzEq31McVjcAVjYzKQ5sZ9NTSd5Tb4uoz5S5+BMN1JSrbNPnqCr0qdLKA9
w9chrhBE6PInh7YQlYgSPCK24edtPbEXjzyEGt/kpZE35dMHMPl5X5y5aredQ452gbdJ0RdWUDNM
AiVMm0HpOCpSD0jOTZ6mN7eyHrJhY+VAThu6Yf4hVUxCQiHeBta29VSeKp1UojnbTSOW5hyQTPEI
WY18ZYUN+8dZ/v7qmAhbyT0EAvjxTkl/Wywu9vWQriWIDf6lt7UKL/NZ0dT47SBABH8OSfiFJ815
udC2xU16Cm9ipVt3bovNUzezF/UgVdnFc7zWFmGyj3Ydx1NPOBpMcQAFM8JKyNLZe+L321LB9l/Z
jFfm70G6jT4qO35JRVFFiL9VlPeWWBQttuXqbD1XV/UtzXzHi1/QctvtAzvOjoGqspNb9Ws9cwYj
6ck6R3YW73tAyyLa5l9qyJ+fpJqybdGdnqyTgNQUijbYRA5hH4q8L/fubK3xFhoiOz1Z5wROb0HE
FF9f4tXCaz8mrXvfW8hajHN5Kvy1nkyTkRYfebXUSTf3YZf8PalVyY/hMKUnv+3HlVPI4GpUc2TJ
85wIonCVUTn6H0DdBh7cIK2OXtuslK1MQ2iXMaOdZYuyHy8KiipRH7u/SFIM0dx22ygeQX75XxsF
bjYw1saYhF9ho0YJqEn2BLKyD5uOaqp5czIGynZcEr+A4elxhILX2WZiW9eirfeqlmhE9bgAsW40
WIixSNJOfUTzvFkLSd9HItt6ayoEvqF+U9buparBmZ6qSI7kxNzsMPLhOMyPNf43AGnAbVsZHiJ6
lypYJkYVOimmw9D8vu+T8Eso0u43KJABF5eWt0JIYPALvVXVBU+vIq7COMQBNhWJFHJwU7x6bk/D
9Plleq/cjsTShqrvcnq0DcgOlAWpthq9Tvttn9e8GqIQRQV1g+FCHQ+5gJgWKdLm4xhvu970XlWq
RAw4YY6fn2fwtbIe84PokzVKUoNL61TsRRO2Pm2Ui7RV438pelt8K0QNoZeAAYly2mYjzat5jHBX
TPl4GZXb/l4I7dtd05bqx+3Pm+agObVIZwm+j2EAdR76msa2/4kSrgWGcfF4ewDTFtJibDRBydCb
C3qphiDcJUmqdpZECvH21w0/X29QJa3w0xxZiwv6zb7+1baPvf6TM6Hssm0A7aHMwnoaSjzGL8iQ
LOX/EV3gdbLwqPqp+np7DIOJ9CZVLGYcQkdruBRjmxyAzcl31bSNhtTW5Twq0Tl+U6oBMpX+A80d
gjTPNro6W2ePZ32KMkg2xce2dvoTPI2dOMkevKxbY8AyBBh6P6qitZ32NsUIHBBU/g8axe4kks8L
7V6Teis327KY7ySoiHY3V/4wW06bQA5kuRwaKj77Sf2hLIYDDeaTBKVZs8qRaFpszZ89gVe4RTnG
sqvs0HTsMQB6d9tG0pw5AJ9fh25tBXXfKR73YQ7CfSmmFWIBk69pnsx8jsQql3MaVT4vo6W+6SOG
iZb65u3f//5qE50qnvRdO3eVjd/f2OqfhXUNSkpH8Ps8+IM8Z2i0uT3O+zMhOu97i+o77aoRM7Em
O9l5mRp3QoLnvSxmf9PVCUHg/16dZVGCdgiQ7xfFmvHggoD90lmy/LltBtrFLCE/CCXqGZaqipkc
4nJsT+nQWg/j4G8KLdCw+N8JuL7lFFD8g5Ga2iMHLxxQLEwLurKb3vc5kFj99/NF3pYpoZCxiqTd
Hwpq2ZCP/ych6V2A9vnIqqEKwzYpzhISag7eyyYXSUcxGLh63W/AGKijPxf+yn4y7VvNp3FjcpXk
g/XiTpMVhSTrQUrayNOYgCwUaoZfbLzsbi+8aSjNxT0BjWtIGWHhgXwi31oF2HGXpNOetSndDYOs
jokc17QhTKNpLu/4QaxUHmO0WWV3rkp+pb44LGf8RJ0DIWvo3fcPRdTN/7sZ0mToxrGSIonATnqt
4Du7IduYRCR6sylR6C3Ef/D1DnzHu3CO653trj3s3g/1yZte0zx2gw6KttdiAp0h7wpXRKDpSh9R
FpB7bDz0mtxee5OVNKfvwcbh2ug9vSbQ/zmnAqdVxKDyuMajZvq+5vF8apkUrWtfRJp9lnRhXUe3
4cp5uHzk7R1L9G7TfiBO22RJekVOLj7VPYg0Rcr8YyjHYCVWM/1+zcs5GdyqdRGrjSPoh2OWzp/q
EfXA29Y3TUBz8thyLSeQU3plCkB2LiW05mu0/DarYjyGI1FvK3Ul6R1H4aRCwc/7sVBJxtXwaXaG
3yCfeuy88rtduNfbszHZSvPsOaBL2sZPrgvZ0RknLv9aOWX6sOnremepSvM6FnkFD5Y1J9CJLdAt
VofRHFuhvyl5T/T+UjfzfTvxB3KJy/p+7NImgizfWtxpMI/eVIrwbIDQiFIXmc/zzs07ZIZ8pDC3
mUdzZDlIBul6JLlRI+hPYxDyr2Ca2iRISYguy4CWNmvCZWAnEUrX+Qefu0pFVeCgZ8r2W7kW4Bj8
IVhM9yo30GeFIimUka5tAdUlPoJTwQvJpQT56mGbmTR/Jlk4JlXZldfe5VXUl+hZHSY0KW/7uubP
pK2RJlN9dpXNQHeqHVDab1dV9EwbSLunGR5LwndIeVUgVdxPgaP+8TOrPN7+7Sbba97bpgmraFbZ
l4IkdF/00IsBBnca+7XMjOFS04FiVDhj0yVMXLs5ZlGDPM1947v3fmwPX8K8ytdyloaJ6D2lflDz
2pVQ605abKIKwMADbjQk80fraZOpdOCYayPP5yqLXHqqygPj1nyXQBPcC1u67WLQkWNWNXRZF+T5
tcrij10Y+7tG2f+GU1Js8wNdrQHa0aBkCEV1xaOl+l10ypGnQJGgXPm+aRE0T5YD6LySJCivRQxV
JQ5xjkMgq/jESlmsZL8N7vCmlVTMdZWgkfvqVtVpnpr48D/UOP5WxN6JLfSuUWHnDZ19d7pAsgQB
sFOhXJ9FueOOSP0lUBuEo5SQenmQTZbnWTQOU64ujgy6pj5wG8I19LDQ/AnvNIasLvCPOE+AlB/6
LJa/h17U8ycP1XTUzklmA/7pF+RnklXojqzywnPqvR3SwnriMzoRaJ9bDxmRpfgJ4t7Ori4E4WB6
ogJgZqBspAeSs4PF7RAUwQUd7foxz+apD6Oi6cLsCIHPwF55URuWVkeQ9TxroQJRlVee996Ohzb9
IrNRRR3IklaW1jTEEs28vgeCWrbSKu2L4r1/UOhgsaLSduuPsO/GSiLUdP47iNeBYSBRZLjOzIv3
oxN/LxVfY6owbM436LGyHHywCtiXvh8/9RwAwXKCuvmm80dXWxCBkKQcCvtv3UEuPec+QS4jAPnJ
7QH+VjDe2f06eswJKpCAE5lDoCdU4h/Jwy8knUDflHcfJZqjdj32296R0M0bvHqKPDknZwXo3w7I
8c8l2nR2ZLB2IGphBzv3987gPbT5oC4AqrH97R9p2iTaVQ454ZlhIw7XqezjqJ4mdqLpAK5CkvIV
4LdpCO0+h05LM1RWX1zdwILiyOBH2UJrEjjpWthmGkG70ydbTU0Nsfhr7hTJJ17AfaGd4l8GqDKu
LKbh3vW0i50VeQLFgaq69kM+3XtJee9ZlN0H6NPbFTHwBbeXw7DjdUis6tWUh3NjX3iRP/jQjgJX
8vht27e1KfBcTmGlWnFtLWzHyB3cRRM3S/10E/EB0aFxDMi7ANpFBM+86ku8PFPDerW11GAZvUUW
akJ1afFhuLZBVoLrFyp8/wPXi2EH6bg4t+mgiRSS/op2qXrndvyzm0EmL/HZtsNYh8YFwJlbhMX9
FYxODvAK06d8lO1Olf3Gd7wuEREXbtKOkiKwlQH7ZpUB/RGCMVeAJywHtOn2HjLknXRwHBOtmkER
V13BUSXBZRL0QAYV/gUVbgjN+d3XcCL9y+2xTCuuHU2uxdCnjHa/6+Q27L4GEo/sEGKNwWHb9/Vz
aUg8j1pFfwUZdlDvXTed/sxZ7WyLb3WEHGkglBeztrxO6LZL0zg/lmX4klJc8rd/v2nPav7sUjAp
Zjwvr4vKJrr558gfRB9tTkXoODk+gEU4QOP4NWNeefKgUHtOBjs/3f75huXV8XG2TFvRx6q4Vh0J
IhoO5WFK4nh/++tLgvKdu/cNPC4OxoaHuCsZGXHz1kDSA21ZQIYgyx6q2jsDWeCobR02RAfLqXQo
UjyDmytnkFKoOf9Vts7j7ZmY7LQs/6swrgUnTugPWGavLB8CR7wwP3i5/WnDDtJhcpw5hZraqbgG
Vjv8hYn6Bdja80EU297DOlQOWQ1UCRveXAvhV3siUcUeGr4PGvX79hQM97IOlEsq2ShEs80VurOf
09598MbuEwXmyfK20fERXfOBsSooG07l1QmCbgdiH4K3hrexAvIGKwcen2Kc5v5KARz64YtQ/TMn
Sn69bR7DCuswucmjnRsmnrzyYeR7P/W/h4E77vwYhNG3RzA4mo6SA3LKLmvcBlcrte5wx/3M8/YO
gdfHHjrSUF1/mZzuf0BrGbxBh83Nc137KvaKKyhmp89zjfJYJPlYpxteBV74Rpw1htxi3E5JhbSi
CzhYRcm/PfSK96Dfa1Ys9t4UliE0h7bsPHWATp2PZSL3s0t2QTyuvCpNn17+/uqsANNlUddONx8L
BwoJU3tWsjvcXuf3HG351dptXDgd9ICaecYjfjpZ84e2BbMmqs3lsPG3a9dxxQVtxkKpo+e3R24H
Jwj3bLS49j4AWY/IKkfOxwwyYOCJCf1qpRb7bofQYhbtEh5oh5SfxGKCWCE8uJEfObvgAozf3vJ2
a51A73kxBtGTfl5cWjaC0/kYhx0OOOvBc7yjYzVPm5ZWz/WFLC5by2rmI5mq00TGkxT9JW2LSDTF
ip1MM9DSBHU3UfCzVPPR9x13bxXg968nQO1L4YYri/xeaLoYadm4r/a+zIsQhLghhqhEG7k84wc6
oVexdaBzkfbeL5vmW/oTlrE0F6Zdk6YFqCePA1eHBQIxQtJs22JoLoz3RxUTq56PckakO09xfqoD
ZG5oAxoKBEjVij8bjgo98YcsH+G2mhW0hb4JZziElbi7PYP3boTFOJoju5XtgHbfLQGBmJPsHjwt
/RNXfbULyyr5nMTq3wrE5riMyOc0d9YY+E07TPPxivsBI6mFUUkBij/e2J/9v7x0Nvn39rxMG0xz
9Q6AzjAPBnUMRZJFYWLvy6aOShIcxsJ9AJHOyhVkWBk9NRgj/QJGusQ+iiyrozZJ5tOQCXG8PQvT
17WsYCfcPGmLHLfPNDypbvzhtyuxhuGG0FOBdt8UWWp5WAGIDf2UVnC0p+FnmDqPRbqGRjaNsfz9
tZP3HZoWM1cd0fW5K8F2SGrgOlz1owy34DqxffW8IAuz0S5kOh+hUnZCF9U/XboF3rR8WvNtUkBX
iCY+dlDyLSfdPiOXgK+csKZ11e5nWqts7rIUgUtVVvLkF6M62Kj93d4171XAl1+u+TQtwYgyqJye
GHB4SRY8LHg/2nRfM6RKnN69ZPW4vz2UaYk1Rw4QrtLAhpEcLuJIFuN5nG1o2YSHnHr/3h7DZCzN
lX0U1Bt8UR1FV/E/WQYmmUghdNoWyuiJsKSqM29MG3Ks3Pl34mXzae7Apn/7txuOIT0RFja55zEV
qGMnhL0vLDd7UFmLvmrAYLklBnBlNvm2TfUmLVYUsSXDlBwhaGOhJlJZjF/mJO/WVH8Mp7aeFvOt
JM3ZIOwjZA6QiadZHrEm4Qfbc4qVY8mw1npeDNxwTuZPhBxZp6yITKC9G8D9utFCy6ivDiSetGA0
j2dYaKjjA5359NvxS+/77bU2/XbNqUU5qBZpF1R1/ZFZH1k85Qhq8Aq9/XmT9TWv5nNZhB7EkI4F
6bydrOPylKDEBWbD1d1qGkLzZrDFTrUKXHIU7vRNOf6jbLuvpRz/uT0Dk4F0R3bjPpVOS45UMvrF
RyimduXQtWuKC4bv6ymw3odOO94juNN8sPnKSxsLGp+hQRas0USbRtDuY19Blq3FM/MYO8Aj/EU7
gKx0rchlOEz1NNg497QYAfE6xgAqtbj6j//nYzIB/98AqqtNy6Dnv8asqqG5CWUSIchvWaYv4byK
TzMZaNlZrzxspKBmaTpsUmGBhR0NVCwKOHhsbv9yw/7UU2AtG8diLAp8PY+dXWKLxyRFwNXUmwAn
uDr1FNgsrbTwG24f59puAQ7NrUNDnTVJH9Pv11xYiqLpwa6ItxtgmifKwH7v0uXBo+otvFbLBDQX
5m2R8aZKyJHTkJzdbGp/ew2t1jIupvXVXLhCX2UDmWl2T0MVfod4EGRH7NYJv9xeYMPn9QxYbI8d
RI7y8L7tQ/s3BfXB9L983mB/Pf1FrAVvmGbBvWuPfn/pSNeXx6ynZDp2NloLN5TWsAZ62qv3BReh
Nwb3PTh5+iMNKqBkwC9PV1IApmks58crJ0OKi7rUydi9UP5DPKDRpai4PDaurFdg5aYRlr+/GoF0
QxgrlNyPtEKgwkrIWciO+2cHndQbh1i2wKsh0L2Bpn4vZffoyE7vUFyHJLsDPs0Z1MP727vJcJ5S
7UIuumYux9qp7xbVhiKrL1w0z+DquZ+ytVDbtGE1jx4FGuLjSYz3hcjoV9cPMhlBqIiuvM5Nn9e8
2Rc0IGXx/zi7lu62cWb5i3gO+ALBLSXLDyVxEsdS4g1PZjLDN0EQJEHw199i7kaDGOJ3tLQXhIBG
N4DurqqCHQsovOyDOvwa1hm9v748NiMbvuyhjQf9YsQ/pDU/6QbEud44fgIrcHRDbyn8wASLqpk2
omkDdUxD4BJYjaSsh710d/3nW6xrgkMrp1Czi3LdYQy6J+oglgq32Qcd+zhUmwwvljUykaGELyBS
zBhOHIpCNkmb8NRPvfepLdtbqBTXVTK8WQpVD3Ex+oeAdJ9/H8cC5GPX18iS3TFVTKEVxtECoaaj
LsfxhTkZOY4zO5D1lUNcMLIqNGt+VOX0pZfs1/UxbXZZ9/KFY6tadxxXDO/AOBpHimb0gNtBI43q
2/w+jCB/uXEbsDiHCRylA7KfTs38g6r439DMBUxg2NTstH3ccGzGs2AYwnw+knyp+q8SoOYMPDaV
33kb7mcbwfDtIgr8HESu8zGYxownOu3osqt1v6UWZ3l6/tajuLCDDOux6iu13EMCvUpGiUC+pnkC
2nyugNzedfjjusUtTvIHfDSuqkmFaXSsZp4dNLgewF7NxT52NtlSbUMYF28vlv2AFi3/QPJRPHhx
WSW1jnBLa/RG45PFHCZ8dIzroEoroo4Bc2BjpEBjcqzRE9n+e9sqGX6Otru5jNmEeIXSZCJTPBug
WsSPUI/fEjOxrdL6/wuTZyD0d5tZ+Di2S742GDQH7bjnHMfS3W2TWFfvYgQvj3xKJJ4oGXjih723
BLihOVmY0sTN0+gW1V/ExD+gpF0EmqUKN5yAtuOPFEizR1eWt6g5rV83fFunYgbeFqYWrPugCs/7
ontI9C21m51uWybDt3mE1E7Ts+iYlvRNog3jLuUAuSx+dGPizRQ4lcFIg75HWCWB+gKRkWnP8+kQ
1epLPnvn67N43yX+kDktVBkXWQmFTMjwQA90kc4xApHUxu3g/fj0h76p6wwg7/RwtBLaAXXSeXLn
Eert0YyBehxrYxDP9cvGvrVNZf0RF/sWmjIe6k3NfCwgil3uiBrEtA9xf543TlrbAIZ3p1PV9ozU
6lhB7bHbMYiTH0vACW5B0IfxH9qlQbWoKayy/7/zcxziH90lfIuX7haKm3UAw7N5VIJLt1lfvoH3
M2OL+5ySMN14170fmAITOYoKKLIAEfImTDcf0tHRd1Xsz3cO67YQnbYRDJ/O4sEBXUhEDn7v4FVd
zGqPFOJLmvFbYOHrAhk+je7CFDzbWXAYdfjWhLmflNNNLGfrx427OAXXn66XIDquahVsF5CM10m2
lKNK+nEZwsNNHm0iRMUys3Biy5qiRAjc0YK6wFZuihVanMCEiGoxUmT4InXUjKPVQwFHX+zjadgE
utgGMNwYFbCmCJo+vJcTVFvvmtbhzd9xhx6vre6D1V/NVjQYghl+HEwiZ7rQiNz1EO6rln7QC/0s
C4clzqY+uG0a6ya+iEapH9N46mcsC2rg9U7GSJPlKIDur1vZ4gsmSLSaHWTFqjURDYoQnWgJog3Q
nyDg8U1on20M422dBTMwIE6qjr87b1Kh672MoBzjiGyrR8BmCsOl+aD1JNJa3+sBgml9/VXyccfB
gsui/hbk1Gpuw6nHLBtoFaXTUVag8s4GR95xrxhAnyS3hrAZ23Bt1XGnCiJJjhlYz38EInCnxAmd
IN+wtuX7JkqUT+g+xz01OgpvLsJEt8NcPC8jEVvFSstBbUJESTYOAek7PB1lLROuEfRG6J08CAoJ
z9L36oeOsOn79b27Xujf8T8TMspL5pSgeiBHEOr4X1k3AHjhI0qR1FN32TjThDvo9fZX6evrI1p2
cmR4/Erfvmjd4/VSDfIzGXuGcUCgLfO23xJ1sdnIcHiI22u3DMBXNeas3mV8TPdDNUUbWSKbgdZR
L8JJ5TYRH8qYHokI+Ktg0wst8fFsfeDrGCxy+VRv9ZTbVsvw+6ALZxHjnnYks9NXrxTaifQhlSCX
AQ1IyeQW/Na2YobzQ9zFq0gHGo5MrpRZqpX3IUAjd9dtbvu64fZ6qpQamANNnYq+QZORPvUNSo3X
P25bIsPhyezns2KcHpUPpWHmAVNdeQM5TD4KpteHsPx+s8dMgWm4DqeFHL1oLfWOYQMq0Qid9xtT
sH3feG4H8+IuOAXpscD7Kynixnns/ezGm5QJJvWcpckX11VH3hZz+HUGPqT+xIaBi406r8UCZncZ
5EnLwe/H8JBCOfkIhOH0oKAX9DGsva0OJtsKrUNf+BxFchOCSTU9eo4HMLgA72GxL13GbkqPB3Qd
9+L7Mh+Bm28qcqTVVD4084x8Y1CM5ccJdA+38Ffj9DPbyqCLESHMFvTIdREnVYd4EU0QN75tkxou
rEtncHIp6VEqTwF1qyZ0/6QAt9/2ecOH03DyaZM507GIJbo3uULbnd7MLtu2kOHEy6S0irvMP7S8
I1C2cfKdp/23bBjmw/XfbxnB7BxjoZvTsmvpMVDgHKSgfL4H+m688xuf3VTpDUxlAtF6DYmascqT
kcqPsgN7X8g3Gf1tE1iPo4stOnphl7WpDI/FzNg+nXr5qoFhulNIGdwW5/7AlIbjRJe0Co9p5d5z
ufh4s/fhbU92s3cMjIxDA41OdZR0qETCR1aOu1JM9U1lwOCPBjIGbqGiWbD6kodPwlELRIwggnV9
+1gCkCk6SuLZZyDiDI/Cd2TSIL9x5wMle9sBYLaQoTvQTbuJhUcPSb2POh6KDywMvt720w3PLUBH
6s8sw8KszWlEy/rDFKnpy/Wv27al4bnZItQMtNW66UcNFReSZccYBfedOwM2fH0My+KbPWMsk7ng
yIQeoZPwC1Kj8n6hurwBfYiobPaMiT5OO6SSPKgxOm6SabDopj0YB+euvy2/GvzRKuaF7RQPEfxK
RNWrx7gqd8sEJpKN9VlDwDu3eLNTTBagEKrBLHjkXUf2gYw/8nysf2h/eOlXNSOUgbZASzZTrNvg
IgrxtI+yqSDB0fPCoE4KtXj+YwQ+jFv4olZzGCdx0zfTmDbecmxAhFAmnqci5wkKU057m68FxpUa
mmP+MKd9cEydCFrwMnJDuqtluWw4hG2FvP+uUBVIXZfQGEDus4i/Qahm/IVLxLjFXm3xNxM66dZF
EaLFhBwXyM4nIFr9ysWQJl47b/iD7fcbDi0qp2e6G9zj2MTTd5XjDRjOUbH1orF83uwag+pIwLzQ
XXDTakexzzp0ze67fApv4W/HBjKxk0L71VA2YOIL0K6hI9DxDXITaW1ZfbNnrPChxMRlis0Dl0pk
CaljcFVMX9wY9Bk3BTuzX4znWdwPgKYhwSCXLkEzkavvJ5r77t1tAxgurNLBryJnco9MIjfPkYBO
Wv/W55jZNBYA/hHmugah+jSFSTo79QfXF5AZ335O2oxgenAGyG1UuxgiTwGmX5b0njjgPW+jm1iS
101kODFnHq26pvIOunCoAyYqUOl7+6riRfE9L7y2uNUYxuFM85YGIpzmI6uDIfvUULS0gm2Ft/FG
hseS1jMxlKxwmddB/OmYpdlbEXb0LmBqfhu6Hrnutqr+vb6pLIkks5WMATIj/AAFMuanu6BRB6VL
vauC6cvvQpkHBPbSblHfWjaA2VhGa7eJqzAKjtJdGQk4ConVFPq7pSbZ6/X5WMKU2VRG8yEAU46L
lqxh1ocmL9I7AMo3anG232/kwDICTlq/c/Qxc7LhDrrWKN6XWu/dWyvHgakY2szoKdZzHBzR31Xt
shjc0hC6LnezQv/abUu0Lt3FVWAMsjCDAvByzHzFv4Ceg/8dDje2IKDB7r9f9wKnrtGsuRxVG7FH
xsLiyKf0R882WbLfNTHzTbJbVAulU8iyOnuq8hMagToJnDdb3cXv2hhfN2yMineMg6F03nxdioOG
NFMC1ZvggbmLs3Hts01gHfrCAKRMYxdJYvUX+NT8fRCW7X6CEMR167prqPvjUokJGOYFseYQVgL9
DGMPVLSXtYcwIG7SV2w3N+K17ZdjOrXhPmvJnR8AuDjqX5Syw8bwawB8b3jD/tDYqcEVO4V/4Zp2
YGX32aXBXR7r50aRZzaWd9FYPJQauoiUPM/dVnuYzWxm4C8DorRwOQSUy2HY5bmD/uGm8cR3weN8
iwrPZjkz6sepav0mpK9TnoflLnLbft6FzsA3jPduIxpsZ9zhxgV5CA+Z41cnQEq3ALYjLBxUpqJD
SpfnPqBfZZU/VHLeX7eWZT5moZOXmZuhJSxGNjwiic55uHeyzTrnu2cL8806px9kfu0BSvwKeRYZ
/SNLpqcfKh2j8tAFaeoWSSNVtdSHmg+L/s7iScUP1ye2eus7u9DkyQ2Qb6G6c4q/R1fc0bj50YTD
Hfjo7ydfbrxHbEMYgSKvZEw6kZV/51O0p9jMELv/BtKzXTU6NyWwsYJGpChklLaZmoNXAu7lHXWb
0+BvaqrbjL/+/yIMpQx9e9BXDV67GoviCejmTUt6y2sEv9wIA2iyJgBIL+p17MKfOYDwIJ/zt7Qw
bL/ccPZmlh341D31KsDGCnq9IUl1fdM7BL/c8PFwrGqZIbH5mqeoN08Z4bsyE/K22M8MDxdztCq/
EfU6u+O0ZyR4DmcoU17f9RaH+6PG2WUeE/6oXnsAknBTPLEOAXYm6NNzxk9thd7cDJf8jdEsVjAL
nqCJhFQ6pdUJspTQwModZ5G72Cn4z+uzsX1/zZpc7E+/cxunn2n8mvm5u0PhXya6mF6vf9xyXpjl
zKkPhyFaZLMfoLrwbZDILUc4k+8H8e/1AWy/3nBdB8gYTVF03jfBUu2WGAyPCeTNo79v+/w67MXi
DJP03LZu8Pud6LHrJv5c9t6wcQzZ9pHhvKP0ORR4RLNfmIuiStbteNp0CUtj/w5Jkr3vjf5H0Uzh
/rbJGP68uGNeLg7G69xgOHDH64+Mhje6nKmjDlm7tNetavZqqu5Q6H2Y+61bh83Ihje3rMOjjE3N
voCaaUbE375mG7vfskHN2qXreHUZekv8qrrIf5q5ypO1A3QnA7lV0v/d4/zOKWmSZLCsK6e+a6K/
uPYVEnUBcSLR7pR0c/Y5DHhZZbtykKRVScfTVmS7os3KZtzhutD55WFuFiRWbouMJhshYWhLr1qG
3VWkU97h7ZOqXZS1KMxsBKx3060M6mH/9RmFh26ncj2epO/+Kzn9EFI4fOg+Z6r9XGfTRk3SsinM
TBkuv7R1UlGcsiI766URh66gt3BbhgyaCP+dw4IECu0Idtwk4n2Ern4nA07B37CBbdMZd5qKggqi
IG69D7wpze7iKSg/N/0yfy77kTi3ebtJNMJBwdy5MYChbRaB0aeswvNc0mWjmGebwmqVi8AIbXfB
i7St95kIsJXRwZnUS/rV64Lb7n1mNbgDcDZTfl7vOzqdAif6NlEJXEgO+WFd3bhERkCsBs05GZsa
UHjwHyQVoIToQhTLrXY27jhNTf20ngp8PyrCT12Jpjf0qUOZk4xb/D7W4GJ4W+mCl3dGt+mpD8Cj
W95l4CXo/ATaijHf9ciHi+YYOU6HNHKV9/UCj+cgYtyNGh1A3a5Csza7ccuZuWWEqXmaw4G81jF6
4rwAuAgdsG/XTy/LjjNzy7wMqerDNn7rM/+os+Kf9dPdNL5c//y6cd8J0mYBnEBwZZyzMnhFgaLz
mqQTSzTuYiJrcrpthPUacOEygeu6eaka9rpAbg9JgiZ+abN0q0XD9vuNiNUwf/KQUclOXALhTCEq
AzLBW5QlEA7NyreCzoOQU9mf0lQ0IK1x1SoL7frj4frSrIHvvcVfbX6xNLqWfJZeVP1NnArKWbRS
nGQPOidC7UBdXAf1QwvOpC2ZCZvTmMXwQRVDFgC787OVwBh2IVQViocuq+8K0R6zaE4iZFTy+HM3
RBv9IZa7nlkg9zzik9Lj4mdD0QSL1879rJojzdgjlB0/r+kGXwQbDUe21TTCWqoJZXNRip9E6yPt
lo9M9MfILV50vtXTZNttRmSLhzla4T35KcoBdRw4UWghvK2XAzeINW9zsR0kUO9KzGH6Oql6fqu1
UzovchpWhaQSkqj6tsezWdpuIr8e0W+enQiInnTtdLj6bcrNW8KVWdTmFPW1CqRGrwBZdfwzWYaK
fevRIxH92+meyIfrnmMxhFnb9igE+oBSH04V2BryXQECLZnU3riV57SkykwKFBax3M+jwXlFDjX6
FAFNlzQ64PtGh/+CZDrdeQuyWZoBUw7lzC3ujN8EAe8EBLPMvepix0E78H2q1ZSnpyYI0ud8Bu//
mDjNEMV9UnS8d4q9Bny0b/YQ7B7VTzXnThHiaqvctUI7dEv/1uStdv9SU0uHJEpZ8F1WXu5k4Dry
ZQiufygnVz5Spc3EPs1e7FXNHuVuNGVCUqBvmx8xy0D8f+egqsXnBzaxoHhBa4tG+2TalzR7i0rm
I1rMS8yHnVP1eSwSB0nEuL3PNQUee0udxXaxNt6LWd/z1lF18cZn+kjGvyGCvu8cfv873cvyjeqL
zeJG9AgGiSbONKavEvKMxQwJTunSZMzbXT7pRProHYW05YGmW68727SMWKLLsgzzzClPDNNKOUQa
mXpZovoz68vD2MxbLx+LR5qVY7qMjZTQK38jgt9Dd3LNV/Yok153REvQNVXp6Qz+Z55X8RvaZQ5B
AXR5oNivsGGfl3wz1WvxdrN6rGoIVmSlCk+kCSPvH5yMOnyI3LJpN44piy1MxhFwLfrcd8fwhLjy
NQumOZna5jOm1iUO1d8a7Ljry2UbyNhl1CEy4G2IyxBrP5T5iBcKzsN8LkQS9EWd5Jv8Y7Y1M7YX
89D5VvUee8WJHyceGouS0AG/w/V52DaVcf1eAM/Ieu2z13jUn9wuesTN4SP1vQ17WHaVWTfuaFYE
Q1CpkyL6fqkrtHELoEKg/q4PQRRujGJZIrNg3NBhyKa4JyevGR20PDCwpfPw7foK2T6+7oCLw3zK
3LzGT1UnpDviA/gKdKJ8X224neVeZarV80nMpFo0FqilX2fqH9egWLvqMBTOpynU91m/5RsWU5s1
Y8G1s/BonE/e4tE2KdOhaoqE1mpIX2Ltp+H99QWzTWldyIsFi7XKWef56lQ7wNEO0QdW88+lMz+j
S+5h9cBRihsNb5woBYWw4iiC+UQEFEdbMEr8D7UJ2zwMF0+bWDhz7cwnxqblV+Tw+S8S5gqIKdSj
0t2cwicpKsNYSg1JgNsudaaifRFrFBWUit4iAoxz5ERdUrb5VknE5o+Guwuosk8FRGDfYjaioWbe
kyr+yJrxO2Dz/143vyUymjwlUJWl4G5r59MshsdVkHfpm9/1SJdAMaHe0uW1HPMmYUnKaOuCnNx/
W4/5NVNXQVsmqZxlvAfS6L4c3Td/DoNDJ7cekbaJGYGACRXQYVTkDZJUn7yQ7sVMQaTfPK0Ty8Zl
w30s8cZkMAFzP7QHJqJO2eJk+zTgzm5eMYfXrWPZACaHSaBVOge8j09Ql4YOjbMTIz/OrfpU5FtU
HO8TQzPfNQJA6qc6bsc6PrnznKybDHCC726cPU+F/wQS0L0o+dMQlhC9apqDl4qNeoRtbkY0qHJo
3FcdxpVTf6gI2UsSPGUhfwum3fXVs9nGCAkql0NdqHo6TQX4ukpRJYJEt4h5Iknxezkv4qZE704e
QfnjRBihyar4nfMqBm3jFlOD7dcbzu/24F1xRj6dhqwmKDh58qGQ7i2Kbfj5Jm+JqpywJrSYTm7d
QoCbNN/QM/B1vUBeX3uLdckapi+WR3V4G/E2G05irg4o1Hxaq7qyCUEBmokN77CskElbgj5rHqzw
0hMJxHjMgfr9iiS62sj4W0KWKXsPhTmPRW7FTnIO9l3Y7tANDdGS9VWigcUoanDXdz9wAThcXzHb
bNaLwMWKhRBkhLT7GJ18pwZ3EAFsEfIKf13/uCUaknXQi4+7gSxbHrryNAfi5AXhP6tjsxBAX28I
/4eLtm0ShlProK7bPKXyrZgBLqRK730yb0mlWK5EJncJoxXzAIsOT7wOnXJfxUP/vUPX3tmLnZu4
LOAXxv3dddFqNSHzexICFXwUTtjOS9XLdSvYVsdwaTKNAki0rD+RSr8St5t2fjpvsXG/vzpevO7j
CxN7UoFgQjT9SU1oMiRdxh8n1f7dpmm5v/7zbSOYPp0tRKU56U9RD8W30c15UimAwwKodd0Usj2z
DZCBkcav67A/+fOYHSbF5Rdw2NwEXGRA5/53iXrVopfCa/tTXg1hnUBXVSw7zTP1z/UFej9keKbg
vayIr+ei70/wtATH6U8WOknB2z3z23uwf31Y7x5jzTfsYRtu3WYXFpcheJXK2B9wvhXnLs2eXYlh
puyhAd94w8uvzhgeu2qLhPf9GOKZRCYpJREhYKD4HdJ91t3rerpLQ/a4NP43d7iJqBhGMk9tKOjW
E/D1pyIEhClY0Kyce0COXzfR+y7omUwmYAflPAST0wnAJe09TY0ULqBpXddsDGBzEsPHRQkmJUe4
3Qm9Dh9Hl9O7qRMdmjK3MF6WGZjtfS2EsWXGMYAjJv6IXj8cFmW6PFxfn3evg9R1TUROmjtTX7d+
BQbSpR3Qogjm6GeRF9Uk70lc+L1Iylk5aZ10yEdK/zBE7hj8ZGgzx7UXXA+EHUMku4dx45R/b0HX
H2TsB69TM3FKdzxzyahKQKxXf9WTn751i9iqCL23pusYRtRngJwNlXLJc9UvAgXTggIO2Xqu+/P6
qtq+b2wKNde9mKJpOgcLl58pj+fwcQZxiNy4q7znmvj9ZneChjroSqVWvI1eWeRPHNqbwPWHICeT
Et7TSO+Dm4Ye5AjSEjxH3f6maZkV2HHKBy8ogvEsexYQUET2wV3m02ErV2sxvVmEpbTFj256mKVZ
flbgQTg4KfkXmzO74c61rptxIBSu0wQEaiw/s2asv4I6vn1Nl03JWdvPX/9/EZ+LGFDGIZ6HMw1Y
wQ5gYk2rO7SRkFMnI/J43QY2069b7mKQAAol09inzRnpj/ZuyrBIa/Zc11Vx4D2aHQsORZPrY9km
5P93LJnGLGZVHD0RH611QqEEpwowksyQ+9kYwuIpJtbHo3OTsijlIL2RU3gnc96XT53sN7W2bQOY
rh6Pw1DivXMmMpZQHE7rTwNkNDY21LpxzErSuqEMR9dg9ZoHmhdn1uTMf6g80CF/CtqGhR8pNA9+
zd6w2ZVvsYaZreVF2UykLoZzOs/1I6UjmlUI+sj8iscbGTvbEMaNb+TuILpllGeRgreRyT6/x57K
d/O4Kbxn2b8mtodFkec4FenP41AszUdPzFPxrYpGxQ8g3mnkaewF5LeTOqzQyLxxplg2gZnHZdOU
LyimNeeSlulj3QHORwQ7XfcSyx4wM7cSxxLXtG7O6Dj2HwUZX9TqlcUyLrso36Rrtw1jOH4RDqPb
FHlzzgZvmRPAykW0A6L6YSjbHyGK7zfuAcPphcqzHJgWfhYBvFxXY/YY9vMCNMYm1bNtmxlHvJD1
4Na+257BqeDvRqgwJHxGT09Yl1v9orYhDLcngFjOxVC05wr3CYqqD81egY6Li0QGOaDmt5necH/l
gDStgr7QudCQ1yxQVarA1fwosg4Sw8Xg3l8fxjIZM2mLA5wNVTq056AA6axcUeXj5LQJyEDIxkws
HmImbAOho4JXqThrL9Q/Mg7SRcSvrTBpm8AaDC4OLTJpBTX5tkXo6oskaN0l4UGeHcLsJpg/IrGZ
mCXIa0SFrLoz6jXgEyQt9MoTtI+OGzawLdA6tYspoF/TncuW8LOeAfMiPI0fKG02QohtfQzf1l4U
d43vYfXl5O0cwEaTxZvBwSyrLRSKbQjDrdMZNaSaFv057UHDhwClDqBMJvsZrAL769vUtkSGWxez
bsN57LszFJK9LxDQW45I2Hk3lF5WAxsenYZdUwyLbM+koXgIiBQkMlQ1/Xx32683fDkAvNxtcbU6
e46iT7Tx3b/6asrPN33dzL9Cv6PwBjfgZwUAbZukg8pYMsR9tXVXsxwPZgIWeJc+b2JdniH6rgAV
Ac32GIvowVPi4xKrrZycxcZmDpY1FeSpVCaeA148N27c72MXrSi3LdI6twsfGyHEGMlqASgU5IQP
Cpy4gGNz0t5SX8MWIoYPkyGniNiVeBYxPyqnHBLIrPzsS/55lpuscWtMe+dKaKZePRqoGJnq5lzl
ZQrgRS4SOYBoKq2C8S5i4de+3tTMsxndcOqqDYs5YnN5DkitdzKLf5Ex10+r9tnvl8F1s1hCh5mH
LcaG5/kwiGeG3pm9dpzBf/ByMZVJwabglgrFahzDvymZy8HRChs4lGynQK265zjCk46CTOj6RGyb
13BxVuEW4AZVeS4yX7gH5TA3TKjYlrp/fwBi5mQzQJDq2V3EM8QM2x3aaD70E7K+13/9+8YmsXE5
J42/uFVDqzP45sE5gsP/Y9H6gHNk9Zgskx++XB/nvTQjdYmZkxWusziT59GXpph76K3IZdk1Tsj3
mYNLQRel5W4sffnAy/w57+m366O+7zbEzNWyGemkCg3RZ6Hb4lBUjndUA413v985QIHqL5OP1OD1
wWx2MgKBR0dW1XPR/BwXkEeiiNTdzZzXG1OxfX39/0UYa0ou+MxJeVbZHIS7Qnagp009wrZ6zWwD
GG7PNAA1FRP1GXQrooVyKVrqHoHz8OXGWWgzhnGSk9B13JQ2zZnhBLyvEE4QH6vD6IGJIZrjX3W9
+YK2zcVw+5GTJS6DrDxnjj+/Maol6gtoFdmw9Puxi5hgbDwwsJNHr39KU35C13IB4IDyDkM31RsJ
GcsEzPxsMY9R60JD+CmV3VFlWZ+ESMZs/HyLIUz0NUohrSxTzz1z7S0J5F37+AMpwI+I7tI7NLfF
TyVAPltqaZbFMgHXelFicqq8xh0iV1Mi0in43swjO86hk/9zk+v9QTodADDUxGVxRvUT2EM2ebpM
2CLnjYYw2xzW/184nyd4EyEnOsE32uZAxfRJlkI8RDpvN2xiM/j6/4sRcNLOmEDVP2VQTP9Bcx70
SY5urZtyu9Bx/e/niwm3B1ZxdR6rgt8DlvCNE9BujHPZ75oKxfSJV8PG3rUtluHnWSW7eUqn5lzU
YPL5CULgqAHdhwyLl7lEN8Vft9nc8HHq9zXTLhVP4GB/LlxUiUuBgu71j9vmYBzqQKQjMQk+t7MQ
3jMkz/P7uqq/9gVSMNcHsNjbBGTLxVEzWr6yM9GsXdC4HQACfCRQWNuCWVmmYIKwmdt4Y5bG07kY
dPTDG5ppr4WgT/OEDoTrk7ANsQaYi01LNZKseGYuL3xIP45BWRzmFvWbG7WdcG0wwdhe6899BpDu
+j4by4cAhmn2YD4cf1yfgSUURuvMLmbQqE7WRZ1VP3kU/8pV+OE323Djur9cb3px3aHY2FA2e6//
vxgIekGZjvqhOgd5N8qvHExU6h79a2Pz7/WZ2GxhePhIRhYv4Bd7UY76gjoRWPHdFj2lSFJt9FrZ
pmD4deoBReFleLxKFJ2exBjSadd5UTRt7Cbb9w2HTosaoubpPJ1FWdSYgl+dQIB766EdGS6txkXn
4O/XL42gb8JrcX2KkX25j8k4bWQ5LTMwkdki10RTiDm/QP6j8iBCUWj3yW/ciW4UVm0DGLd1Mc6E
xzEGKDiY5NOR8P2i6RZJhO3rhjuvBFbuAPb7c+rzXOxIv2JW8NzfQijbvr++QS58ALI0c9bMQXZu
oNKF/ZmOxXKfgyTltlIiMfHDRDgELO6LfqFF03xqliz4hXtO889NHmYySqMtKeLN2OsXb8HjhTnz
sG9k5ie+dxPjM8KdiSDmRHPoWefZmXsOFE0FBfmWNw+4ml2fgs0ChgsjEUL6QajxU9qskhaOLPYL
cEsb298SgqjhwArK5aQO8/GTzNOPtAbZfCGiA+6aW409lkckNVy4ifCyGmk0fCpEJRPmeOyxjX0p
ko7NzR2Pxy+hHPUBLZTPw5BuQlgsb2QTZ9uMuuWlk7lnqpCQh/Z8vRe86488Lr+FdXoLHzeMb5JN
Q/PaLeEXuBKsRUXJM6T0fE/Tv67b3mKd0PRu1Yq0EDr/noEI5h79Sl9YMckdk+np+gCWzWUibtO0
TTskUCmeFeuNhnVTFD0ubB6Xw20DrDO7iB8i4yF0Mpz0XEUdDT6O09BlP2PRM74RXm1LtM7sYgCt
POD1fOwvma+aCajno7MR96YJ4vMbc7ANYR7T/UScAaIy50xQQFyVP/bOHSEFB367F5ne6ly37VnD
05vaD9y2i5Yz1KrFvci7H0W18M9osHkFDd8WJZ7l+hQaHj/Odelq0K9/p2B7bXcZLdxdNjrDj6CX
wZ0gg3iscCnZiC+2DWa4P2M0ilHcSXE+DRWYL+spT6apuqULH/5nQnjHpYQaZh7g+ANXLtvpMo6G
fdkubKPWYDG9id1N285xctHl3wF8P6PoihRuzMVLOUAT9bqD2EYwXNzV0IplQzh+WtJehPsVl5H+
pVLpxDuCR37/6/owFjuYAF5GiBs0bpN9JxD+EC+FF4nyR626MN9wEtsA6/wu/NDjw6yQBc6/e1Em
95lbkj1oEV+v/3qLZ5g4XdFHbYkjFQQstP0huvEv3qL0GUC+Eo1nyA1eH8U2BcPPi6UfQNPeOyeZ
yf/j7Mua5OSZZn8RESCEELd0Mz2rd/f0+IawxzabhNgF/Pov8bmZV8/QnOC2O0KApCqVqrIyczdS
qOAOYAWcoOd1/QFLyPffioBtItogcFajPTSOv9LW+ZtZSEsgJfi4lO5bBh4CO5U3Dm02tu7a1xh2
PkGIr5N27j5zqwctfEL/jBboL69/ydrghlkXTu34qVO6z8ngzL+57bb3hRVv0U6ujG6i2uwYpUiw
P3YfpPT592xQnXso87jawgSsrIMJX1O146CAW6TflKVoWGTePbjJwmREZqjHjSYqrfR2EFDuuD5Z
Kyb+HzSbk3gByvbkuW1lF2JJdEQlmk/RybuF11mbscVw3lhfKypSNKpLv2UVK+4leqvvmgm02Ps+
wLDtQiogcwsnu0CQTN2SuGf3bjzbyNZlW2mJFQs3W44TEAmXnjtZ5wQkVo/KjfUxDvR4OzU6Pvnc
2sgdrC2FYeIgc+xFnXT0ObMIuM55Iu1LrDo0B1quxy/Xp2vlhDWhbHEmHU3mFGgmJbLIZgDqepp4
N3M3PIx1cnKGeCu6Xps2w8iLno560FgZVsPrOvmQHzLm8pPlZfnBqTbtfW3eDHunLeDAIlbZBXTo
4GGYYmjWM2QUgoD+vj5pK08wQW01bFLZJOg/qBaXAG75+uMwBk44UzF/2veIxR28MRKpbAs6ma73
THJUgE8gD5v7w1SXY3XIxbxV4F9ZEhPXNgn0D82jk6JXU4rIxW44To48eBDmOPio2Jz2fYxh8YDL
AbWattkF7H5ZBHw2f7C09wV3uS1aqXfpaxBcmXg2IoKq9kaF87AdLoQggV4l+gnErgADjmUe1r3l
3ZWJ89dJiHzqWlC0XP+2FW9Glt/fLBT30WGBNqjhQ6xdcpPFkv30Az5v9HKvjW74gDpv5sS2kvxS
awB4UpEOxzzv6uP1d/+HM3rnkCfkf19e9gwM09ou72NhOUfto+OZNoX7MkMA5qMuRXZPh3wGq0c8
1XdxD4oAHtftTzuFYHLiCfcxbnPxzdHsWzuXEJMPEmsfLsc2m5Z14Dj9nDrsmeBiUYU4Jcoi7HCn
2fLia1NruIms69CnPvHuA3O1c0oCF7KPjg+4+L6NYeLfIECbKDAIZBeJB0FPfHbnsPYr0DddX7yV
wMAEvzERp8DwuuQZnZeQ+16YSlnTDMdadORQl+nv3gGnFq5I6YYVr0yYY0b/WdK5fMjzSyVzsMRw
ty+LGy7nfAsNtHIWmWi4wuZ9MyQU6RcNwF3s9V+TvGw/Ff3wuZz85DgHsb0xeWvfYkQJtl+L1Cud
/GIL7Hk/SdFKATk9seWP1sZffn/jFXqkBTUffevMpTpR6g0fZisOPl9f+feOH4/7JurAAY1vQWOh
o9iVXxUP2iPzGT2Ske6o5i0PMGYHFAV85KnCA9rGRe9Z+xJnXn90aDrfdyAmOCay9jaqee/N1PIs
Y6ZiXkibAesVgfat7T7yPbt1GdfwnHZbuyhQWToq2+xk5dXJFdnNvvk3vGbhtjibBYZ26F/mR1Nf
h73YiMfWpsMIkvo+iBX1uY4ELf/W4zj+lrYz/9r34obLsyo01vYeNs5oP0qE+MH33t7Xs+b/B1Fg
Qwp4IoWOmjT76/fBDKBgseMUxFqagIK0R19wi4auaERHl51+Es7t9Ql5z+MsAxsurUeXHeFNMkaJ
uOW9PNDs1ZNQvbyUiYquP+K9EGt5hBH7CGBQoHWOd1dWfaT63plecv+uJ3sgssv4hq3OjZ/POcH4
cc5v3FwvGPsjmrZ2nGLL8IZ5qqLOXE/7y34MDrIaTzzwNlZ1xY2ZmAEQ8jmSE3+IRv67SH8T9oc5
3cZrry2sYaIThAomDeriqLOePBzpYLI7ZtMn0IWHaNPa8AMrtmrytUPFO+0DQYbIbv1IVVjSRs97
7cmw1aof/LgW+AJaFfQT6Vp9Am+43qIlWJl8Ex8wpmgyDjxniCo6HxhY+KE4dpw8d2PXr8y/CQ4Q
KfN74mgd1ephiL/NDspx9ZPk91OwVYxbe4RhuxUDA6fX4wvK6nMhTmOA1gI6h1NnHdxyoyS9NkuG
8VLmEzAS2AMiBNz1vINMTyx3j9c9w9rgy+9vYgRnmPNiqj0d9Tx9ApHVqRD8TvNqw7xWHI9vWG6u
GVEswe4MoCYzkuHe9VUIS4b8Srrv7PaNMzYtq8QfXKxyZt8XQRI6Wb8Rn63NjWG/XuAUjVaTjqBw
ydsf3vSDb5HmrlitScqOwnZgy3rZNx160KFu+XvfcpoGK4tONgx7pc/vuv5PHkCwcSPgW3lls+7P
hT/GTFAd5TM46m/iLQHglS1isrDTBiYKJY4hmv2fQf5YTr/S8s8wnnZNiEkYHhAwMRCJk2nW4xGy
GQeb+9Bd2dP6gJOJGbZpjWD6y3F3iybUBD+5bueHiXDG1+svvzLlJid87RSpVesOG1BTnBzkGTSD
+1bTrAPhuJ5AmwmrASHnsQrY0RuTT9ffesVszBIQdTkAya4eognE/ehHdOvHfvx1feyVGTHZWyfq
M2h5LCbJh6fWkz9xHdtwVSuvbeIqaNroEdIkQzQ0TyBPD9PgMVbP1197bezlc9542catUvAQwHYo
0Eq8F8eh50febRGQrsyKiagAp0vWeTWGd/zblH+oko3IdO21DQc4cfRuUZTbIl+k3x3BIzmUj4rm
Gwfb2msb1wwiUhWzxfIdljz69XBEE/bP6xO+NrThBycoE406mDE07gDEi1Gr2BLBWpkUEyhRQZXT
baoMa5mMx95pf7F5vgtGukHzujb8kml5s1VUH4CXhDk6IvSlc35K+qfPg/D6rPxjKjNTbXBXJjyC
Sgi8zl1s/Z4ks9FNaJ3zipNQ+O5DP+EXcF3dZa16gXZdegj0zO7RLuiHTNofyxq9PqPKN87WlQUy
cRT+Uk8NRltHVdVECSTHW8u9uf6VazO4/P5mBq1szodhWfvcb28Iq4+yUBDE9PedKCZHOeSKypKK
QUctyb/7E1TMg8J/US0kUK6//9rUGAFNzKChPVCEZL792++yw9BtCaWvzYxhzzWxZOAtAc2A1Nkc
H5OkDL18w+2vnOMmTCKYE5+VBNYcuMG9rcUJOaMT4OSPQsc7sBHYvmZN3vbqmEsHh/nEbobqazH8
3TXjJpn2HBBrdAeM6wSnvvgFos99S2mW4b186i3uYmC7uWmyj73aiHlX5tqknqEjyUs+wQf51LHC
huI6MLbsB4euxC3NyVY7zsp+Mcvvo1+i8Iau3agj57h4WJrnab3vSDSJZByv9AK7Q2zTDO5RSi9C
sv0p3gyw117dOAAyBmU90vbyFbWDJiyofAWFog69mux7f7PkHvToHXOXlEpQP7GqDOcgIt2GKS2+
/h03bZbb/botrILBObrOeOP00B/iJD4A2NiHsRxuhj57GXKeR9d3/8pmMqvt3uC3ikCrLgJNslTh
6OX1GNZQerhDdWW8CeJ+bzRussgU2nZQ52h1lELeyiPBqaXQuQ7ExpeseE6T63tqXM91PETjUBC4
AVpyDFVi/bo+S2tjL7+/OVWmGrVDsaw3oFJl+0yK79fHXdmoJrM3FBTT0V+ur7y37qcRKFg+JIch
LX/vG9/w+dCoalsywc4GnoFUvzwz3hx8xTay9GvTYsRwinRBpximRZcqQvgctrZzc/3N14Y2TLhh
4IltLAxd9H4IBtGwb5t9ftmsnYNOffCGFkGWw6ewbvQRpOf7AhuTs7vQXCTSRXiggMiJ9DCRI6J/
snFtW7FVs1bu80bTfmCY7kQ/alaceDqd2OAcBzvZCs2C972PSflidYNTo50YRQv+5BKwZrivTXrf
+GfHBQhZP9hbR8C79XKc52a9HPC3uaHFmPxJ07Q8BmBXaBf5VV0BV1Si5eY2L0A4UilyGGIiTih4
bLU+rewts2AOFihKShvfWDc3rPwidiajTPnnmHWV8BnGpSw/UKe6HUtyvG4OK47CLJNPto1+uRgb
y21udfDY6FeHb10M1qbDsGKUTQRLgh5OyEcBfciqOiyc9uv1F1+RZPaJYcg5uCNrDfXwqOmtV6Lc
A3QFwrbvfnZsPHpxf9ANKBdAItrhqkmbDl3S/Zak0IrBmAXwqUDRsKzxbC9ObrnvfipQneji4lbO
/sYteWXyzBp40Nd5XDMsTC31SRA79PotVuu1of3/PXQ6355HkcJ5g2CaISfhZtk+N2WWubuBk7GY
cBWw2s9xC0jXRoi+Nt/L7n1zTBY5hcTwjJ3UDfN3cNB9ghQddJty3u6Lu0wS7paKNo4lopVsviXe
J9u/bZKNd1+xMMe4ePkVrhwlz+RroAJ2rwgeUgMEcJQD2+l3/pnIm+nRddELa9mOvpWeeJ6DTmYL
0bj29oYNM88t3DSDBQ2JhMzcB26jr8nbiEjXltUw4TRWte8pLKuTf++Ce62/pRO4WLboYFf2ucnx
UgYkl3aMwC1WD631w6cbr70yJya1Sx0AwBbAz0cZoJ1t0hziVIZiKz22Mikmo4vtxHYN2WhcAdiv
wPruuW5YDuLg7lMA9k1e7cTu22RqYP3aeaKobJT2Fp3L2nwbVuq1ozUVFCPDGVa1nKN0AiHldXe/
NufLM99s8bRpEdN2mBUQ64RDdVtmz1O6kaNde2/DQsHMYvfTcpJUzR2Vj8zZ+c5GkOwh0Zn5Fuwd
Cr9W/nGqP6dbTmXtlQ2zlHpK+ySNuyi25jwcuvRCXXurwry2Aw2zDGSSutiCuE+5SR6yUSQ3scMW
ugOvCHvabDXuv7+mzGRnyUkLiDnP+ihoK+gaVXcDSBSqyd51gjKTn6WE4IQ9Zn4XKa+/A93gwWqb
XeccMylZUHLPp2nADBHLf3DSOEJ5eUe/AHaIiYAqUsoyFid9FGsAo8H4N2Rb6kXvbxpmYp/GtnAx
I9jnMegjwXAPJhyrqbb4z1cCMmbCnaAhVPUQXIJbdKwunEXmPaZ8UJ/KYHqawDF3IKn+3lWOd1Sa
eQc1gGYwn2yCXp55n0AeM6FRQTGiO9zH7W6a3Oqh6kbnUlnU2SgtrGxYsy4nqdK6Lco+4uN3bj/I
5EM57Ft2s07kzaQHg7zso9H6Nrln4ny/7jffv3Yxs/N2nNusJmj6j4LxQ91/qfmnFDh42tahQz+U
8jnut+A0a5NjeFHkW+rJbXFJsee7iT7T5iKyLdqVtbENT4pmrHwKltmR849AOOFY/a76PZ29i8UZ
gzcxWPI0U33kzU3oB+NBbA698t4m27nWjdXU3ZIR0N6LaKfbPEN2CpKg1xd3zaANR80bz1ODj+H9
+CMN2CEZ92klMxPyVgxDhYZquIqgmueohEM6Bq0c93lmE/QWJIVTtTEOxt65U/GTO+wc17jY2COt
nCbjXZQ2xSHLqkO8qwEfm8TEurUeFa7fw/Q9Hj87yH6hfTK4XF/GlV1i4txaUcMhoj0smqcE3Ocf
Suc26PdVZ5iJcmshEFCnJAUUbaEn94uLl8ijS1Nv4yhc5va/WWVmQt0CSzROY2EPAsTxh8tpPsmJ
0IPwfS/ixfxtar1641H8/UeZTfKQmc8DEWMNmvJj7Vxi71Pjv7TuX6+3D77c8PHvBz/MbJRPrQo3
nQreYEjsk0XGyEWure7lTd2M+9bbrPX2sqlcmiCWHerPPP7DISyUb9R53/MI6BUxL5tt2+cyyKr+
A7Uc9zT4/eUfvPz6Pl0b3HCUNM/bKeEjeQYB1keJTt9T2aqdrD4mnWgBPKAlJ/QU2IOVPUjuf+or
ZW1Uttbe3HCURSLVKNHE8tx2ELlMdNM85pD/3hj9PfvFpJv3zAx0FixRgfeUjKJUf5PAK7hzE7SZ
U0w3Y9Gg9WyHw1+etFjGm1tQx4tMVkHs/rRn4d16aYqOOSC2kVjbtcLm3TNGY0ejWkGeC9sbf9T5
0pLijJbcev/3jGt5/+X3N+/fc+jXqAD9qoondnYrE925EXPmubvrLL/Ij6nmybjzY5blevOwDNUt
0DSU1ndZMTJFtqjG+TYgVbGVO30307x8zrLd3jyhz1uPzGycnlrAe18zrQDMD9t0IhOoRyAQPBzq
LEBXDO/4cpOqKx4E1rEAB0OuD0OZ+1vlgbUdaMRecTDViurBeZZNKfIjdA76+1F0nj4EMSMb1+S1
xTPMv9dUdhnm9JGXkAhOMp2iEgEKqLCT1EtDXNx2VVKWiTWut60tRxZMgfOcBZL6jzQHd0w0jcO8
J1G5PMBwCJS7IpW5sM6kK9vxGFugnczrKrZvrhvSuwsC3tElHH+zM5KkylJd0uICsXHroSWQJe0a
34rAiVZtnIZrjzB8AWV2g5Z4lLY5c/iT7ZYMkoFxN/ZhM0+9d7z+Ie96TnyIEVKJHgzMxEPYEPcU
uBewekWWC2XdfaMb/sC2lI0wsynQz4pMHeTeZ1CnAsKzlWFYe3vDBZAscAEFU9hHDuX6gQ3CzU+J
7q36dt8HGB6AE0VoTF11Tx3tPmaKqi//H+2+y1KasRXD5BtmDSbJirUZRysXLdWNV0E/xpddGcUD
UUdVi/ERvLY0DMgW9cnanjJMPMm9oGDDGH+3+67JHvpKelk4uWDc+WxBqiPbWPa1xxjmrWKRxanb
KjD1+OqHDeaFp6ST7mOSOPHP6wuz9gjDwHOE0liMMb9YCa2+qd4XpySxZxnmzVas9a4/BP2vYeO8
tlhVO5m4ZCMYcicJVhK7LetjDT8sIBC/z87Ny9Jk11lDaS0u7Yzu2EbI8phx8dLPzt4nGDauC7/g
sq7yi+gm6xDPxReXcHaYdfFt12KYlydOPd4BTp9fnIzT/n5mRacOEAVXccQArBs3nO7aghjWXkAg
QzgdU/eg29MPSSXHiPUTf4hBuBLVrNw4B1e2lnmjwvFetRkL8gux7fJO9rkdDXMz3CZOtxUMr32J
YfhWPjkFMFjFhXuL6GxVxAegD9XRHty/QdNsIXzXvsQwd0Jmf0yHWVx4npEB7hfu8VDZnniobGF9
ub74Kz7YbCVClTazRxKjz5sM1t3E+q8t4elGcW1tcMPMCSUgdbca/zGZqqarwiTvwZXaWmJ2tpzV
yiPMdiIJqbM+sTqcUUHbuaHoGg/F7Nlrt5JbK17ebChCIz8Ul8gsP1B3Bq8s/5Tl6kHp9FaJ+IVK
S4WuA5XHXavhG7ZeUJCxjVUrPxDRcVBhJ8lHt6ZbNFMrG8rkHB07y6EQW5OXYBbdbSb67JH0zjN3
ql/XX3/tAcvvb+Kq0ppnbQ2jvDh2+lzJ2Qr/hVXIVG3JWryXz8CZa/YWkYHnyDFQeQEB5anpwaHJ
q+4ut79pBKJN2m2BONeeY5h4p2UZVKWSF9wNxp/oauSHvBDDQYzoyIBMIipdbbqnXrF8lGHo3HYS
BY5weWkg7QgZltyx/mRFbm043rVVMc5zIMF8lwaYM2rp77IYxXG0iy8NpNeO15d9bbIMM7en3h0D
2rg/eQMSJbBtPjaZrQ7CqdtDkHyrdb6VDH7/Tgfae+NUr/2c2D2l8bl2IfgCBmYFESEh3elGqyQI
QUjgvzZ57k0helvyIsxB0Q00UbYVgq24G7NxabK8voznpP8wEd5Huhvcj44378EFYiOYjUuKeblM
EkteZirL0BddFlq4R4S95wQbHmZlM5hFkjYGu7TfxP0H1lN9mDz7o534yW3J+ZbK09oUGU4A2MOm
bVheXhSolj4rx3vQdEjO17fa2uDL7288DBWB1QkrKT6QyU5wz5W9dtwmVA6DVtW+Rxim72e5nZYp
l5ceVGN/0lyyexALbmlR/oMbvnNrYIaxx7yatfBr+ycojV11tEiD+loYDHwGLBHsB1RdujRTLci8
VFEqElZp1rMol14yHHtwiDXpDWvqWPt3NchsC/2ILB/1/sqgoUD4C0c36XNGiOt9ritomH/2rYbU
N0He6o86b8sp7BIrT7zTgOBOzCfs49kWqDfablEcxQBW+xqiziXocUMFaC0BUq7sIMzymjBe0/S4
b5YNpySnFijPNJCXqUP2x2PtFMne/XJ98JUAzcwSZ9YACucUuFfFeXUgOQijD2BjSkJR2fEJ3Tyb
KbMVczKTxbGQXhdAtuk8uewbghG0AtbDjZXUW0w5K77V5E6duJUSlbfiJUnkdGCptG60U1QZEjpz
cMgc1r4iHZ5s5EpXJu4/vUJTFSSVnatzPXh/wCr9Ix5EmxzQ/PRkdXa+FdmuWLHZCKS81i8nVhdn
SYBo19XEUDOENsv11V8b3XBA9ux7AboAxFlP8P1FoMYfFnjevl8ffW1BDA9kC9tlYC9SZ1qOVijt
9lecBc6vFg1C0WKxR7+i5PX6s9a+xHBFbCCT1QWzvCSj7n3kDAe5UEC3084slWc4IwJPE8SOm58p
nxkIHBDIxhDGCoNpc0utWYhh6FneOVnulsHjP24d8Ox84BmAvxbAcBvrvfYEI/yggpOajra8eP7U
3/i5R26pKofDoEB/uWshzM7Z3u/8ORiy4LFI4lsy4MIqGMS8rg++sqP+0zuLoxeJlqQ6k0UWsai9
LzaatsYwLpR1mFFbPwBbmW7Bh1b2lNlNWwOAkRastZ+YZ8f2FwKq4SniljXs4R1BEGM2bE2yEqxr
+uqcWc5HcJQJBalHEYdlrT+LwdtXQMBzDDNPoI7Brdjljypt50+65SoLfTvegnys7CqzjQvNtaSD
QK06E9zoIw2xgcLOkdyR9Mf1ZV9bCNO4HTWheNkUZ/CslTzUPSM1lD7irRzb2vimbdfNHOsxK841
pFE+TbXI/EPeQIF8Y9uuTZBh2FC7cUVFAzSXdDYEdjXAULLFpUXAJe6bIdOwqzR1Ohs92bpF0dEu
tfXiloO7cdatzI/ZzNUmhSUbd4lAfDeuQh/E6l1IADaJdr292dClVGZ7Q9zkZ04DXB/rEcqnh2lE
W+2+8Rd38iYU9gVp1Ww58uJO9Suz3QC88WKjw2clDjB7tmKRTBY0ctUZijf1beJZd1AFUJEzux/Y
JlHWygYyO7c4tQrt2bI815rLr306F58pha7tMPDf+6ZoWfo3U0QHNoHANilR56l5RHNRfRh0UZ+u
j76SGTK7uHhfITPrCPqUeWlmhSTpeHCP3+byGE9gcWhvHJCJQNPc041+IaD2tneJ29mBSZ5KA81p
Uo3qkkgknDsS3Kh0HI4dAxezxTfJ6tZWyDBx1raNBFkMfbIDIl7sht3xeq5+N3ozz7JmhIaJx0wF
UxPY6ZkiuxIcir4dx0eXyljsKwGZXV+9DDrwSA30DMm8nkZFkQb8oHizVWJamSKz9WtKGIi8Ol9d
Mgv3aT3htK7d0rqb42wLKbtijGb/V1YkFuSm6vQMsU87qgfw1RLPbp98dOeXNN8i8F9ZCrMFDNqe
i+yKm54T1pb3tevZ90GJyPa6sazN0/L7G1OcIH1jlZq5TxAbcT/yQYMTww4mEZai3IiWV+Ios7+r
dWYP9CaDumgvHT/WPqnvbF3Vtypu1Q/LLr55DTCt1z9nxfbNni9Oinri+RA8Eq4elqCwrhToFGrr
APhKGo5W/9V3QEFw/WlrS2Mc5Tofi7hUTnauAUqYbmvkJvXPPIiDYgesCjGbyXlKktKTLWPOuQiC
34gXvsDLz09gjjz7bHMfr32FYeuUFl3TeQk9S97lt/9iQkDQtkQqV6zkP01f4LSSfmCri/Ir6Isw
Sv84up5PgcPJI6H9xsm4so/Nxi9Wx+D6tePy0nou4GcVIDmRJeV4juuSF/tuNCbhaWsR8CDXuXdu
pZJQeExbZzzCgQ1p5AqLyn2+0ewHK3wfrN6e451xgLWgb62cUz7PWyxjK+boGBZPglpisiZ1Vnoo
73vIHnxidXXWKBG8ZNxpn5w520I3ry3+suXeeJeE+W4d50N6b4MEIOJNUD0BeDV/ImOc/5DxwL/v
MkQTwJf0E4Q0ZKvOqDKWPEpsJtoDg0hccrz+gLXtZVh6IuEiwe3nnMEg2h20hKA5Sv7FIfA2WcpX
zNCE8oGArC5bb3bPaqbInlOOnPbnGdCUbue2Mux8cmoQT5LeO/NptC84DfMhRH1+Ihu+d2WOTEBf
UvCRItfpnScdS8gez1MATZsuqMcon/Q07TNCE81HoDQDlvK8OscQtjlMjqhvoN/8xe33SRRDbNWI
4AvPnqQqYCETnaChXqLtgw/++DW2ZX4YR+5sbKoV6zBxfcoNsrFqRPX/oBA9Uy+g+J9vS4WWXF0U
L9e37tpTDHvnwmo8IriHpGtRvMocLkXnfv63zxpyyPudaAUT1Ych9VwK4pxhi92Cqe/CunWSQ55D
peL6l6xtsP/czMFzX3kBEvHx6B1yak9hW/i/wXTw9/oDVkzQlAhXxRh4GeRNzi3pg0dWavk19Wq0
5Vwffu39jbBdgjMhHzpVXdosTZ5IRse7smrkR4gebFX21x5h2HjrWXGjpoKdJ6stfrAhYSdpiVyG
oLzf0td9f0MBfPm/Tj0LaD9N6VheEigBPge5Tb8psIWFoHnRv1w4yo173Pvfws1OtLgRDtjje/ts
A1xzIMIrPnPQIHQxwCnXF+T99eYmTA9Mtj4FmS1ySZ4XiCPJhSPvrRz5hw1ftfaAZQrfnH/aV62d
BVN5YchoTA9o3F1E9jJPFs/7vmCZuzcPAAoI9GqBYGc2gbEhTizvlPf7NIVsbvamSSdQTcsh19ei
Y/+YjfV0IxYZqevvvraPDHO2peJ9YsvqojJNPmTclh8FAfGZDVG6sBzLz9cf826HHcNXkP+dI1a6
zEcpurrYQfmaxfqTHuWdLsb4yIX6ZNfTTy0K+wiFjVMNYAcP0h9+jn+vP37tKw2jn1wv6fWM289k
j9MN2msemVcP90hS3IDXel9xl5sC4XpoUHFNq+x+0ZhCd9pdEsMir3/ByiY2EXsgC5kzlfHqkrv0
L/iOusgim0WCtcGXi9ybDUzb0prAn6XOfdL6SYhWGBifA+qd3/te3jjL20G6M/ca76wh0njDZ2s6
+U5/2Te4Yd6TT3zRUC7ONLXjj1kzy6eRs2/7BjdMG8LDE1PMqi7/UC4BNNRDl/ItjO+KczXheGz2
STvWaXmpOxfHg5WWbrjIpbMwI4Ha2Dlrpme2OUmUFcBdL4uzdpqSeRGrUNZ41AOUXm+18Fg1hyjr
ey0IAVr09/hhnJdWHAH31uaPSdOW9pdBpKn1VU9DsRXLr1ikCbWwcxDFpo6N4lrDvIe46wvrhmTu
UL2MgsTt51GhPL0xA8s2+y+qgJp0K+gcK2K0IhevrqUB1c6A+IFQhq/AsTigXnWw/Aa5T8KSfTES
Na/bQQuiUEheFa8oEKPFvRnn0BVkBj2Eu2/+qHnVTgBKhZ4k815s7M4n0SQ+pDGDZqJHOkAt5SCg
P1xvIBXf36bUvHHzLB78wsHnMGyJcNDs95TR4sCI/LLHyqh514Yoqp+OzM1fazTh1tCnb+Lx6GYq
2bKBtS8wzLiqLHBapYS9uPgYEIn2X3WQ1Cc+NHuXfHGtb10ouGxBmOAWryqJf0sFBV9muT8Q+u2S
abapebsmcSHmkhXZa1L2njop4dH01q+KdqvB6f1DgP5zH2++wOV1MTM7Ea92PNn3VqYQ6c0q30gN
vW/v1LxYJ3WFLEQyiVeFjfl5QikvzCRwUBVL0lPd5lvk2WtfYcTeIMQsgUMT9EUu2adjm/SOuoNk
mtoX7FHzgk2cJElnL81fSd0kUUlVBbLyCQoY101hZaeaF2tPlc3IwVj+Erst/1J3gpRhOnL9ox8m
JISvP2S5JLzjEM27NXNq118I1+90Kr7pid21TnywC/Wp1uhd7ECV0z6VkAq+/rSVJTFv2FbZ+GA2
mNJXRAB2GWbQRUzDjOutPp+VrWUbxi2toPMGh4pXMpH2A/qRv/ARlYaF5+9Xbg12tO8zDAvPtYsy
jHTcl8IGJVgzBeN93yV7+r+ZTW0jDofjG13B8uIVhGPQGW/HFtyiSSb2kCEt45P/9U+J7WcAt0JE
zB1wDqqhv0GuDg1LYlPFfOWUNRvfZI/riZCpe6fm+Wcyel8SUp5iPp967hzcgG8k0NZW2zDwHkW3
HmSF6WvsoDDqIZiEZDM7owLb3QEevpHzf3/Puub1ms6NkoBOeC9J21ryEGtC2WnsWlxQ9+wmfP7/
rkctrB4JYEe8NH6b3LmjIq9BnKZbfI7vuxHXvFTzafImActDnIPVUBUEu0poXs08zjYQAsuL/teH
uCbZC49JKnxh5a9sGGL32DLgWS0H518KyUXOlXPnKc+bjjyjG2HI+xvMNTlgbNTGtAau9Y4U/rck
S/O7CeBqZOlY/DJQvMnsu9UOTpMFHmAYu6OYUBbFYQjpdLuF6qJXpWFX9nzjOFzbX4a5B7wRzK8L
+erkSf0xLgbQnLJe1RvpxrXhDWtnyJ2yVNTi1amEMxxFkCG8Lq2i3gWvcE1ykAH4h6LPccoWaY5l
SFnxtyJ1vTH5a5vXMHHQ2fFB0qx49YQHRZCuQJx2gCY0pV/IMG4twfuOxDVv1MwfC///OPuS5shR
rutfpAiE0LRVTrbTLtfo4dkQ3WW3RoQmhKRf/x31u3FTJvVFrqrCC5EMFy6XM1AVhK+eBqXb3cXz
InWZYKJbQJnKbHEZIIxLQ9J4I2Qss2LyM9JFKdKrwL/V3OnvgorANrSq5iDaX95TLONmGr/E7Vxi
M+nT36Qn8qaKquqrTKPiH3DjtpJEWxPGwhq7Ohpnd8l+F6Tt228KHorqhqfRCEA0p4U3ny53xTJU
JnOwdr2lpVrmvwuYXAJrHQ9tewpQq9miZdgaWDeZD9mu7AcZBVDW/N3iHbRJiD/oI7hSfEsz1jJQ
Jm+wC+M6xBOSeJ1y5tz6eD9sdyytm6cIT5Ubhc3P0zjPFF9RuchCUk3lKxu6+G7d6BlVuxbywwfp
efGuz6a/oCIAV9ct82PbqK1//zBqrBmn3g2AMps7wJ+qCDfmGOj86552PbNSUXazv8xkQYIy+D+7
9VLA4+L4/3GJssW8sXxD1/WHYpIQQYfC/a6r/ecw7prnquz8XQ2ppuPl1WubfKPciKRnqvXMxKsH
q2Cch/QsBh3scr1sxYflLIyMLRJOEWXYdchPYhQw6sPgz/1NMHD/VtYy0ElPhymBSgPdinvLxP/B
JMzc0U3bKf1NvRpwLjcabkevVfXGSrZ93siGKM7xWsk+eGWTWzymqw25I2O9vzwdtq8bsc4C3S/S
594tdDWiX30PhdGBV0uYXPf5dbF9CIqoaifZNzS4FStMuQdUH86lWzIDlqUUrn//8HHm1UisG78p
cF3O3DvQLYFQPtQAzMG+qUZOf21Dxprth5kUcZvXvwGC/SvnbfwU0+Cnl+mrXK2JFxpLtiNOphSc
pn+DNRSdIAcNuVQSDDs8ufanvi6vkfJE6may4DTuIEAZDdFr0Lh4OOaQg0lGSIzxjem27CEmy62T
dUhoxoNXGqruPINEnfB0TvdCdfW+0N0WUsAy8ybfDUTgilWQ5nldBM1O/Vj+HAktILUPl+erFq5Z
g+VhxaAE0IFurEYpkVPzZm72A553260KtyX0TG1A4qchz6XybwN3lvcQEK6HpOPDskVn+bd+9Mk1
xBQJzJux9vBeEdxCwmZ5YM0AFQ6ZaXgn6cIpvV2Wa7cF72hpwB3taLVaEabhMQsHFNyLSACmdHkw
bcvCyOhLOkQR+uc+6BwPpZEulhMUrerdIuI3p1H8uszbZMj1XrZ0blEGr5Oo1ZS4gXL+7jpSbKTe
tvkydgHH14h8NtS/taIS8qzxlAfqf/2CksdWuca2ro19QDlluNCA1b/rJjzXIODu6zrCsIUBGJ2X
58LSC5N41gYzJiOf/VtO6u7QDwAKQc9WbJzulpk2WWd07kWmJDoQMPcR2Up7anXfAgAT1nfUVyra
yIEtA2XyzcasdFB88Orf0+w0OxG4462qidync+5uUbltI7X28cPxkuIlBBBm339tajXqvVsWGSQ2
kcB8v24m1r59+H7vNUWWFl30qnlD9pELLPjOkbPrbSQOlhTY9J4KhJokGxfUBArW/xK6nrq/4M4S
6J0PNoHeRyFUWnctkc6cLAteYh6bog7VVdAFeKn8t3cABDvOzJB1KS8sf0HxPp9OxeiKeGOlWbI8
k4GmsHnluib+bcracadYOvxsK/G9x9m5L2Lo1zncibeKwrZlbYQ+2DAuWRZnHcpeJ+sbeZ6W3QEo
rHun2qRs2hacEf19roqxjtc7cDj/JXCf27npVGxEjKULJhOtEoVXwOcsevUKnxwgPc4OGbZJ4Lj0
sO9bV23s9ZZ5MUlpEYifgjmV/N1Py19cCH4gFEIUwyjC/exw8eANwGtcjiDLLmBS0kB5Fr0TMGz4
fZOdKtJ6p2pgcl/Rzdcxy5yYpLQGhQkx6tp/nSsPNY8q6/I71CrqLQCOrQvmJuCwEpa9YfAKA8If
KXP/V490NyzkygTcZKO13eikuR8Hr7AxXmngEhcgP7ruRDSdxSBs3PliWtgr4MbyGBANxYFhnK87
qf4wFIOKWMQKPPfoGCAJCC8yLr7ylpflRs3JUqY1XcUyfyiVnP3g1S3EWwAE5Y0eiwMfIGClRkgY
cZqwYri2O0Z011OvQPx15W9wI/DSrhvmOV+FS8by7XI0WJaqyUsrSV3OtGr+rwYsZY3afIM8+Tru
tWfS0oD27XMBBvOrv/I0UQtMHbnvtMOuHCDTWkzVftoVkSd/EyzVpJa6ehPQqHu9bnSM01xU6QKc
LG6i/1L7Zw4WblyKLbEfy+5qUtLGgQhac4VdTwDLMMYDSxhcbb9xuV7gei5eruvFOvcfcgZ4zwM9
Bwr8bQlScdJOE72Z2vg6vK9nEtPakadQtA79W0qau7Lu2n20qG+Qb3iI24FupCW2oaL/7QJTwpn6
uIcKBQNrmQB8n/A+e+MwOtm5jb9BkrXsq55xYpOg49Kd3PC2L+ZfBBz7hE/tQ5wN/nW7k2eEM3db
UYpmDG9RlvlnjjMvgWrr01WzbHLPZM67qRY9f1YL3vHyNoNAVQfvkF+XP28ZG5N6hicslflU8+cp
yrJvOprIkfrDUCW4tS/fLrdh2YxM7pnIGJXS0dFt2sgalPQsmNKD20Pw4vL3bX1YV9eHQGBLnvGG
AjKcF+z53/kVIn0rVJ4fLjdgWaZ0bfhDA3lT6jSM8KIm0rWOL8a0is+ewAjBA4zW/hc3J3G5cXO1
9cYI6xYkaLiKSvoQtHmb0Cn4XxAs/JTFm1Fnmw8jHWe9R/M8jaLbEirnO4rNKnHD8boXO9NtTAEI
6DuySl8y6lf7qps9KIVTP9raMmzDYwQzyL1FQ2Tkn3tFyDFoaXkXtUG6xyPrVh5mGx8jnGnG8lbC
/PBBBSNmYOhdyGw788ZisnTABL31kb8wwMLpAzoAOTvQwJavCuTela3hbnGMbI0YhWKZFm46x0t4
K5t1TxVxfVpcnScD8LH7y0FhGSUT7SaXwS/iXDvPunD5I8RwyX0DSuzxuq8bMd2rqORxzp1nJNwg
wsrwjBqFv5Gr2kZn/fuHeE5LILfmJQhvo1XaJ5dtnuSc/ezcKynJnmk2JjunHEWP/Cvv3EdO0zbB
M8CWnI9t5I34DSilmShxNPewOQwSOdaz3l3/qG8i3OqyEJCYVs5zN+bipPKiPQL2+uPyxP5L3fuk
Emki3HKF+rzIGaR0ObyYpvhBwpvpxIPwqy6EPHIqXulUR7uAB8cpJKdBZzKBLYC7X1LYFE3uWB8a
0W3k/balYMQ66UsA0MdMvMWlQxOcGdMp1LC0cvJNRKKlCRMJ10cea6YmLt/monBZ0g7jlyCE2iu0
7fytq53lhDLhcLk/hFHepeINuB8o1mmPP+FkivacLd53N9uCeduaWS/6HwJHQG68hNdEcAvWzgOE
Lw4kGp0kbfjr4uAl7fIKsTVihD4XYed3Wd387kMO6aUgALetVEQnjgOiQ9YNy5amuiWQTEQcuCjF
NCwjO1OCXFAA15AsAhnQ5X78Czn9ZKWbLDNOcQz2DfFuGQ/D4iGPiU/TXRtGQ44NJ9ZZ8ERJ2uby
3KVz253TuOZzlsgyBLRiX0VMjH8HbSyqOSGQSyDxgZf+GGwEoq3zxi6ShZWvIk/wt6IoIV2iVaVe
w6XYUgGzfd5I7VXYs0aWip0FFGq6vcqmzk1Sh16nQ+qZMLpWAlxDIJxxjkInquuk7NQif/aqgtZx
spRz7G1M4+cdIaakQdDBpVjOqn2X8DA7QPq/3JWus4W5t33dOIqCwWmWqEvlex45xYHR0gVPVy4o
zF5ehLbvr3//ELHRVJMlBVHhXdbxG2Wpl/iy2rrp2j5uLKGWxB13s2G+y6uyT8rceWpX4a/Lv/zz
bZOYiWRDIizGgdbvC0T2dyR3yK7U1e+5Krew6Lafb6SSQw+ptWph7Tv4n/JmFcXusuA6zRBikilS
N4I7ejvW7/kEkVEVIwNzcK5eN61mEqmUnggUF9t3Nw7qv6eiRnnbU5uwSMvImKwJXQQFKbqufs/q
/JfKKnXu3eIqpxYYPxiHyDx5fQjZg+E99HKahKqUp3jonCtHxjw9CCgfcxa277Prv+uB3bW52Cgb
fV7OJqYYQeu0c6jmuH0XqXxVrLlLSXbTk/FbKJuvpZPfXF74tmaMkCU1RKixMbfv7eKnUGtkz2U1
vKCKkSWsHL+NfnG43JBtls3wXZQ/jbqi62GUv2nAiqByO2ow7a/7vnEERFmahg4umsfS6/pj5A/k
6OXullaH7dcb0UtFp+JwDpt3OeXk3PWVeJAZ2yp/2b5u5IVTjhKUr/zqPSZLAzJPoGpIBRfDFgPd
8n0zKVRlCO9svPjBGgoKsQ+C6KA/Z1NcXlVz+cNGiC9NNDaSh8ccLgyHACz9k1NtUc8tK9TkRehg
WfFtMz0HdfhT5NWR5+NNXnZ/B6G7azQ5XbV+TEJE4VZgNjVO/w7VuTJPNFyRip2cxVXmegEcYozD
N2K4/8m6ne/mmb2XQ/jmpps1QYvK9B/OQTIcx4X6+PX+KP83QGzp7xKyA4dgkDyJfH85F0NQnQLn
rxFsz6NXpBvVTtvKMqLarSYepr7fvsehQ4+cOXh27dSvy1Oy7qJ/prTEpEdIP1vCWATlO8SF08Pk
ghcGQhQ9w1v30Y2LLeiA5ew3kzvaRWwswxzHm5DsQAV7b/252PcxnmEud8TWghHfDoqc01CO2Muj
Xha7sHOmu3hZXU3DolEbpbxPUTc+LILi/2Zfxbz4tZcycM9GgiPu1NSgqP+aVCSDlxiXwvIIEqLI
luemrQJsMBXcUWiFPAdKGxL3qjD3q+8T7j0F3ThcPuv3+ouMwhCd0hJqTH35ni7w/4iq+IFEqt85
gE1dHtjPVsjawLpnfEg449aDjjavy/fSq1T0K4ToRcV34RzR/CVNPdz0y7nWG43ZemMc9q2jGVy4
5HzH+y5PgCZ8SwuYKVxXfV97szb8oTcQnwk8qOS17x6p3F2RjyhcN/VGPmEbqjWCP3xc1NmgkGD1
773wXEgAOdnk7j2/hcVn2UqX7Ic4pX9fnpbPdoW1I8auEKWjW8fQRLhrCVQL2gI1lVRuPSLYPm4c
9HWgSR974/DudEPf36koSMUx8sreOVz3642zHiJQBZ3dGvPcAHOhuf4VxM4W9u6z02wdGmMroKqK
piqY2Hll+M2u2El3xLEZ/Gyz8OsUoXZ3uROWxWoSKXIduPB36kHsx/PBMWfAdBI2BUkzZW/XtWAE
N+Gtx1Ppx0ch9ZfWBcSv74uf9VRsYV8sEx0ZwT2XeMeMYX50BlH0qV/EeO1tEvNgUgFg34hNELLb
x7QZopNw+/6LL/Kt66TtpxuRDAGsdpZTNJ/7YurukVXL7wOK/BupiiWUTYUClGELPcAP8Fg2dSMS
MPSRubOsO7STUEdXbW0ZlrVqIv+FjHG58Yf5zL2BO3tF9fCoY5Y997AZb+HjNUMaOaPF/PvyirL1
y4jsgEdzy1XonlPgHM8gS/kiaQqH/49Ap/5xGYNmY+napseMcAlysJN67pniKsIDvezqAapMl3th
+7gR4X3gslioAbWiHmLuSOWfeBd+verbJuI/gD7LenHiR1Sj6A2XujiN6fLX5Y9btgzTN6hMc5Jn
Imju2FiDRJB6i3PWdUeqvVeF4v1yI5bRMf2C5hzKgzEe9o/lAjMMnQOMG26Pva0LxhE991q5jZz4
sWVAWERw8piR2B2dzP9+3c83Apu7wDHxvoFznSqRZB1IUYzF89T6Cg7Ol5uwRIFJSBN5zpp6VLCD
bzU9RH6RH2A+MCYBvIoTb2LVxi5imwnzkA4F96qBRsdVfHDXwinx6IMWs7/cC9tMmLGsHTf0Og5l
p4L+k0OGcE8CdqimzXdTWwNGDBOWDTxsi/lOoWK6Y6P/HWqw/e7qbMykRuSO1yCRFOzMO0ef4OPk
7tNObGx1ll9v8iGawQH8vIDwRRLCMi1payh3VbWGi93IxcYUWCbY5EQ4PadD1cRog9LqK2SkiySt
ab+7PMGWZWoyIfgIqeXFb9OT0NHXFNi7NZEBbO4Ag4zj5SZsHTCiWfg9TDDE4BxBV16cHbQd8BgT
e2rrdd/2fSOYGe46aT936r4dJwDeI/97FmwmYJbD0+RAQHAsb1A3VfdpHDYPgWQphNrWhcS6h5T3
bp9UIVq9bqSMWCY053GWzX6aZBXypKmvdSJo9/d1XzdiGTTMUgy0wdfLDEAOL5vS3aRStbGSbLFg
RHI0MIAhqWihuAodMC3yDr998L+Ei9MfruuBcSYDnFh4Q8e8c0B7bN0T9B3rZetCYvn9JrEhyLkC
b4XwI/XaoXwIWKu6Q6Tryv1CoIC7RZizNWPk24zPPgkdgktVBnJ6mNUJvK2ThjUb9YO1TGBWW5AR
m8yGgPMsZVmKWdZtw5J+xSewYf5LFd3fWrPv64A1Cj4oS7ZRHvj3deWzJo0A11p6XALpfKY8iJYM
bovdOJxmbOwgJHB4uu6i1EsjVDKy+bfolxHu5Gou5R1EDFx2BEO8Ij+UGxPv3eOh7x/GapjmRxK7
i3xDntG0SanWFFk2q4+xWPDmuRthdTTtqwoyKw9jF4zudeepv87bxwu206L2UmYcNy6s4CDHgziC
ptgYK9vsr3vYh6/Lqqs82GvmJ0VaifqkClk+THuQKNxqB9xTTf+5KlRM+gTP82DKU8c5KpDP+jS4
benw4/KnLVuib+wjYlUOiEianqIWwvY9BBNRxw0lSGFVvRMdLkmeBE3rcmOWzd03dpXUw/UhAKzn
CLme4KRnLn/GVau/X/d1Y0PJXR7Bri92jrOsy0RAtypxqunX5Y9b5tpkTDAYAFClfZx7I/DINJSv
Oseu3vZbb0uWsTGpErpboAUtMccCpjH7tsD9kaVsg39jmWWTGyFkN2TDEjrHldqB+t99qtmd0NUr
d8R+Kra0eWyDZOwdLfik3uQiOSBTNe9YHtwH61tznm6BdWyDtDb8IeJyZ4oG7Wb1GWnHvC8FIDoc
NZrrptgI5xKuNthbtXPsB/6mAcxPBJTJmghEhssN2H69kRFEAamhyBMWJ9rDyoVrZK9FkW8cFbax
NwJZd3PauCmM3TiUzg7lOH1LnQWvDZO8QukHZ5FJkNANqWkJp5szn2GFzRyIagpVXgO5XL9uBG/U
+2NeVa04w4CpSaIUTMR0Ln5eHvh1/X1ypplkCGi6OJXnwVVIe9OvtTRGnOgG+iJ7Mk0bF3XL3JqE
iDxMaeulYXlS3pD7AC35cf6r8UvNrht+kxChI8hdMq3FmfQgFcCEnCVdsLU/2H69EbjQdyEAuYzi
PKtMnkg+kEOmr7EEwdSadAiFR/6oJU2eJvmsir/Tzr9vdOpc8dq1fn3t0octIco619MAFJ6BCy6+
cNJBRITPVybxf5Ag/AhSn2GEjRPiwjsmqu7encf0Chjq+tuNmFWFKJbI88Q5GLEhKBc1+XlAzdBd
0WjXLX3jyGU917M/efWJlNVPBosREYIOp+n8z9Dk3kYjljTVpD9ovwf6N8UoiVw+ac3TGwA8oluW
ARvIBQsTNwv7G2+Vena7bgvEaznUTGKEyDp/6MdJ4rbrnggONFhEAD06/HCQITlAZVweQUtsmAQJ
WcEArZCLPGmNBzNBlvmArXDjBcj28bVvH1Yvhwl0HbpSnkDm+aEaqnddMG2VA2wfN6I6QrV+pb3I
E/43oPIG8fnxKoQQ1q5JiSApdriZLuIs5CxXR7L04LnR2+UxtxxmpgkPlWnuOBpBnUMUIYFR5oyU
C7aovoLv9OUmLGvW9N7poXbg0DCSpzUocgWd8LYNqx3wd8+5izVUBPdA5Y1wgQeH+HKTtgVrhHtQ
Z1UF5XN5Cth4Q0Ag5aP6oXp1w0q9z/Q1hKF1ZoyQV23XwBBNLndiQJLEV5YTlEr/udwH25oyzmnR
xiEB5WK561nwXdb5kDg8vUaRBL/cBLXBxEIsuOw2J634A2wZZeINcBS96pebkDZog/jZgOTiFGSQ
tYfy+lO2bFY+LcNiQtp61Q0jHZz8Vsd1vVOQNT5W5aZemSV/MWV/AzFUbhfF+S18n+8hJrRXY/1U
NtGNG7Z6Y3gsi9PEtgFBO5Wuq5sTiZ0nWgX7Fq+SZI6fForX+3wLOWQbqPXvHza80q9dIlKGKa6K
R7K+1XfXrx8jwZ4LcBZhY9eeadOrY0ma6FS148ZN2TYJRvSKcQrzuQi7Ow3idHrieY88j2c9tBRu
uzqFXcat4zfQhL1uuRpRHMTjIuHEh8f0cprpDbZAMKjqsvTcw3UNGJEMiCHS4ilsUNsB858EdZEA
b/jzqo+b6LaZ1h3PF4rVtMDfuFywRTj+lr6lZQ2ZXAe4J4Hw1YrurKdqSGZSfhdjqTbiwPZx40Rm
cYj00SHtWcYRO6apmz51dKw2znvLIjIRbYGmUdU4S3eWGnnLTHAVBPkuJmIXrzf+6wbfuCWzNG2C
qRu6c4l0/iQm8AaFGOqNdWPZKExSQwleVi6qJr9dN4qSQRM5+JlX3e2ceu8d2aqs2qbBCOXU86kU
Xded+xkLSLlV+tgMnFyhFYGD5g8UG+S6/bHLoEqlxnxfDvmjQCVsh/rqy+UpsCQwJn6NjQNWKR7W
zmxwKLL6EtY2pMvStyybqtvr2jACmA0eDrG6zm/ZAr8TGWWPvHKf26D4fvn7axH7z1vzH845Eatq
Bc8n5BFj/1DCeqlHlVkT766rysMo4ofrRJ19uHitP+HDqTCzkKZ4r+rOnLWwSQY98nGogPrfiOnP
Z+MP5xwK6eCojSFCRhgsVHokw/0UP0E36DpYTGRq/OYhhV5wXHfnNkIaD+WxUxdD1+ryPHweCpEJ
QZPQ+wsn7mG7G4ETLTkwwkk3FbAnvO77a7sfBh/v5H43ekV/LgungechzfLjsGwbSdl+vxHKpJmV
BsluuYOv5nxEkv09mvN5I5I/31D/sMsRIdeIWgQagZA21+ERp/JtWP3GE/3W7da2eoyTuM15mc+D
253pAhtCvN/e5z7utJ7efAr7fEv9ww8nalw3xQ2rOyvAGBJMyI/1XQXuqXSHhCm+R/XkujQvMjFo
ZZ9PgLuNyx1HJZix6RfU34CIcbqkdPBUf+1FATjq/66qoK3cQI89xGhlVwynOk/ZP1NL4F59edVa
Jt5EopV9Xauw0svdDH+qhHjji+ros1ziJyL9jR3WsnJNQBog+QSvVF52yzsI8cwDHW9HASGMyz2w
fX1dbx/iDr6WA1D5S3arQV0/pYzpPeSQNspiliVl4tF02UxlrGl2C/bds1jgIoHs+KYXw4tSWLxL
GW/UsGwNGdGdDnJAgGTFA569nmCucoZd40lP469VkRZogY1mbINF/ztYshzaaIma9kRXppkIyOP2
UrV1wQhwHnoSgrpdf1cGNNBJ42aRs9NTMRxoF+TpF+nk6hzSBQYZl2fesqOYorQ9LMt7HK/5rcyd
fNnNuvWKg1pcmDLMRNFvl1uxDJkJTONO2UW+N/R38GaqD4Cp9V8bQsR1E2Ii08DFGPqw0S6EdOO3
f/PvZtx0YrX99HWmPoRGXzclLDA69xbWqKgbc1j3zLusyIeN6LBMQLhuKh++D5cg2FIECj9+7ts9
7UOSBBkUAyO56XH22aKCj1tkLNhgzCghOE9fAIPm3iloa7879rwZ+v2kaHwPW4PIAQALFpqXp9vC
N4Eb2387lYLmKUQF77Y+W18IsjB4doIQhishZ/PBi9TLv0bWLRuKkwjq4B4zuFVm/mxA194auWiG
x6yZpFnzAl315VTNITvWJQR9lnhju/9sRaABczG3lT+5k6DyJcoABE+k7/0kjXCzjc9bfr+5mv3F
76ARnNYvHQuaLxBUqF4lTx9bpHHHy9Pz2Xm1dsBY0hCJGWbfU+IpCEd6oG71XbQoJZcDnO+msthC
Kn6WtK/NGCtbZDNAG1DmfwkWv7yTJcSDqRsWByQrLypn6tALvsvqLbEXyyr/Q3W5Hcs4heDeE2zT
wn1QTWkiyjbakTFMb5YmvqnVZpZkWwLr3z8ELW21ckJfiifV1vBAgyn07yV16+uI2JFpCpAFWskc
gIcXzw+9fZDNzgOLyujKBWZsB2WzwJ9yiuoXrr3B28EsIw6+Lc7ok0REo7sVh7YxMvYADoN6VkeK
PimNiy0wnvn92G4KWdi+bkQ582lZlRLoaV3gxgkWhuecw9gTYiOZt3zfRGCWiy7TqozEi45gIO+C
llW55fer4s9EXtKpa+kyee4Tagnt3exFvfqO1Zt5dxzHQf8EDaktNVJbN4xQx8Hew16rIk8w1JvO
pFwdWhs+DlvXWdv3103sQyAEeMum4HQ02Kw4f4TXUv0EJ9It6N+/LyDmvR9biImSxGUtr2uQOO9h
RjU8CmdunRuQv2PvEfYlEftH1cHkLyfkE7N6VjoNPP+GQtbz7wBGhU68U4OYq384D6cl3+HeXbJf
NHZx+gUF8JAHx4FfxbegGuOpPijIzCkXYzTn8oeYlG5+ei7EdsckX7ymu6NTxsONELQNm/ffYYug
O85mBVP31gOIuwda4mmtRW/gL2xfNwI8L6EtVw2t+wSlde+kelBZXmBlvLgvl9dvjF/52awYkQ0V
2HIEGza+711IFmkGlISOs8cI8g4J0GfjvlyiGw96sVAffL3cpK1LRrj3OZuywCnaFxm3gDe2vf8w
gy6+v/x1y5FrQjSBty09SALTpznyCvYlCLhOb8CJhuRxN9dbBjy2Voxr6OLoHo7GafjU+ECGQdGQ
HLAwx9u0qPTGyW5rwgh3MJQjiGAGzcMYwHJ4rLN3AWxYAovQdiO1s5yyvnGok7jvegbt9qfZLzwY
VSny0kc8PVKm1S33neZuCP0tcxzLrJuYST8jM5MEias76SG78es6DH4UfdtsCcDbGlj//mH7Ij5J
S+3BgSpqXZIlwDGvJhai3XpmtUSKb8S5W1e9lqHC9sjBsCuh7pOTcDywgA03NJfY+5tzM6Psvgz0
GuIG9kwTRqkiwWt3Ct2ntj4DAvs819Pf14WJEfe+J+ZFeMjqW+jNv0ZONO1qqCkmS6u9t8tN2CbE
jPOqKKu+Rm5CiQsXJOlFgfrWDn23daRYGjDBk7xuipCQlD613kz5ngI2nO8ckW15Ztq+bwR5HkTg
nk5184L8eqT70A198cPxOBMbAWhrwAjxgJdcT3Jc/u9EnzM87+pq2RKysGwgzAhvMAfrUDQ+ckOp
dbafQlwJ4nIBECjD8ZpcnmTb9ZCtrX8Iu7L1vIAC5Pgwo3qCImMpYJ6Mg7D0wMmGuku9Z1AaRWVc
yG+z6z7XM+Dsl9u2RCRbh/VD0wsesMkwds2Lbt3yJ69j8ZBDVBany1fo0EP+mPvxbnbU2Ce6hk/h
5VZtk2bsA7oUeE1QMniSg9DBoWS5Wx66qduyHVin55MT2ZSkVkUMqW6Y2ULzyHtONflHAp12FLW8
xxNiurHybGvDCH/eipgMOXZjjbvVDqZ+8Y4OcXPXpGyrH2uUfNYPI/xTQvqpzNr5qSQohrQi2Is0
lzdlHrpJ7hXdzoOukzsH/UaXLPPyBxqTQe8vHXrUKdKw9ne5V7nOIWs1mARXTbyJxWRdt8Saxdgy
o4bFa7GwwKYAUeaN0pctlEws5jyBZwUDG+w3syL7SgDFIGI6H2LHP08QhYXYg5x/aJe/Ig+8gxmb
u9Ezy2rwjJ2Cwq5lHCmvX8CVFY9EjrJIGhWhoKsFyOrXJcomYBMXMFfhObp5USDw7/DUnt4WEKu4
AsiKo9IEbAqpRMPgFvoQpCi2JEoQUELqLvc3lpdlOf8B2QygmlHWqn+QJSgzZdV8TSGxvofFzKuU
WXnUi6/3jdq6V9pWM/3v3gbdL9TxBRZbXLf1Yxdlze+iraPD5aVs64wR/mwM+gIV4f6hz/WRMbAz
NFUvoqLPOTKNGaIX+6nZKubYVpexEeRRBsgVwzk0R5I8qp6RJGoESK9ef52bYGRiNoup9pDvEflC
/catkoWo2yzjyz+XR8syFyZUc0AdLV2KRr4QJ492veLOjefOW7/dst+bKtaoe0jossz9gxq6Yke7
7K0t5F1Kh5c4BXzwchcsc2CKDc5lv2g/G9sHKOCDhdPBZYYWXXjjlOVWfmwbpbXpD6fxzIO4dgrs
v/mKklKAKezXrery77d9fP37h4+3Y9uVbKDiC2Dfbwwau0mryMYV2xIMJmQT1/cWYn3hfN+H0BoN
OpxIqRYwkk/rBLTpLIlrSOCPazJxuTO2Bo3YpixCS82MkqCOvi9j2SZ9m8ZJBIX3XTMFP2MIYOz9
Zeu+bWvOCHblZ1PmhqhxBzR/m2WfrJiOAJ/HdeluZerA8fztcs8sN0pTnFBAx6kNY1d8WfMwHtf7
VfwQ++WdyuhzgX8vN2NJ/ExApztXgQg9bI4MWl67ai6RgEmWOHH02jYA3GgaR0faiB1NI7IRQZYV
aOI8pRPnNR+G7uHf7VJp3Mn9KDxe7pBl3EycZ+BlQ0Orun8ATSVO8mlF7PfhERBGnbgDzIZQgLnc
kmUxmJjP1MtgKoDaxf3cOcNOVvpbC2MEIqvffBp+1FgZFWMbz2G2towdAUaoEHr2sSMUi7z3OXxX
OxE9sYCeJCse9TKkSRRnG43ZhtDYIfBSj4xi5v2DaLg6iCp47wH5TYhq25shJng8ulKeNPpXl/fD
ZqRUN63iFtjpCGDkLBTzXQOO/Om6GTJ2B3hRh70/YIZapnysBbCi1mLDGrD/j7Nva44TZ7v9RVQJ
IQTcAk37HMeJHSc3lBNnhBAghDj/+r2Yd++qfLxp97f7YqpmMjM0SHqOWs9aOvd4QlrIMONsf/xr
p471zjnIBSiRGSjT/wSGDQQ8mSFPL3v4LvLrsm9ADbXWD4ui+dFGmGwsClyyfPz0E4FzDwYNeDH7
LOfIK2RgDi7m+ZMeQBC4s97WcV1O7stlP7Sd7z/2W7POEVM02XtiwyjhsPr/F6UlOYeKOxGg99SH
WkShsmZbqgZi0Vw1Y/ovFVVLe3lmN079xLaOf3xG7uYQxxyd7r7WLa8S0U1bl38UL2YR67kaZquC
/1L17akPl864k1hJd59XIx0yooumxkgoQAgFuAoq1zxTu5a4PebSmfI5hlw2K38RI0j/4lQtpJdS
UqE6PGD+A6PhZT6jj//xNp76/p2H4I7yl4JN9cO09O3BSPZbeE17aPE3H//ACVsi25r8scCBZzpo
VETNq0UhOiZj38nfzeyfIx84dd53jkGTBl3nym1encIjcUXzX0NByNdxRUNlbtvhTCF1wmvvMaY5
UXbqS9u8goP9dUbHNonWWclEtTxvs+3mrJJ5aJOqaNc2u2zldo5iNVtDQCHDBpervQmXPF9jpGTm
nMziidI62BMmKhC6No5CgUAiCF+a5bUoOUYeG2hxTJgCUlutHSz+k++681Ug0Q655MOCPQJVYQ7d
gVxZ/QBudgg7ukgwN6mjyx6+hcI/ztvEKxFVrde8Fi6JPveQjXRi35Po9V32/J3D8E0r+sJTzetY
NX4qVaGvQlV1ZxKqvydxwR5/2kGVjjTg4X4VjR4S0JULNAnD9y3OLZT+Lroo+TdF0IxclsMF0d4D
CJdGndc1rwpg1IROa30PjNw5aZFTH7Qzf6hX+eVai+gOMJN3C1LcYRbLr3wxMmXNWh3LUOlssau4
L+Aozljr331OEO2cQlG4/kx6rl5HyF780EHX99Df9b2rj4/A330mUvf/ecRsFE5sWpviARQaX7ds
UQ+2unME9c845VPvv7P8sOqacMwlzhh4cu49p3J/AmGiz/iVE6+/h6VSMqAEdYbiYVPoskvbHnRb
9tce5AlfL1qgPR41mHgfQoCtfnU815PfDBsn8XMhVsx3+WBz9njZz+xMfYEMabPaDoXVuOEUq7Eb
0GvXfupCuPufj3/jxFbsYanAPDthQQb1unq5ugGNQH7NV6LlGXs/9fhtj/7wVnVfC8CXGsQVRVh0
PbeNrJ55CH6X9LL33374zx9wbF25QYjN9k14qF2ZHyJU0x8//IRx7wkSbePnGncK5mbrmAmZ309c
RBlDpxYztvyx9zDzt/2rxlzYow/2UD+j5BRpGdSvZWEhP++0VQxECdrBvDqXQp+yj515C3/Je7y+
erW2UKnrgDccrWU/4ZAFufBU7Qw80AwRCpnf69hNvngOyUiMTOoKyuSfP96aEx+xx/DZsFJzH5bV
a74VTHTo7pG11PcMgmFniuYt4P13UhvsYXy6Lolpe1e9omdtU7lqnSe8suXPMCjsKzEruUx/IdjD
+ZQ3R7qf5/q1Gn0vmaCjBia3NuTfL1uq7QP/MJG5tRgpGXn1SmYTingR4ORvg8pJOu1cQvvISbDH
7gVcDF3VLPWrmMUTQKHr0YPlnwkXp3ZiZ+PS9ENfOH31qnr+pNTqpZidJNcNIlMLvPUZb7s97W/7
vYvk2swDmIbL5hUcNu+K5XEwNxce1l28bpENimqKyteZL0MGcK2+BuJ8Y95YL5nT2zZgZ9SN1BwY
6gJ+o3UpuIR8y8dELfU5BZ5T9razaKJAvrOyoAKi0bcHn3be93ZVMptb05yJqic2YI/YY6ouakkq
nNN6fu7U6CcDysQzDZa/sqdjgfaYPbmWXdlgCv91c9ghB5EBIMZxv3bmOPOaHsAd9qthLB0HcCb0
Ps5XUV9YhQd7MsWVNZ7r4mb0dfT8Pi3cPJCZBBkI+M5cQBQ/tvNT67ezc4pI3jZ9rl5VMJkvquCS
YMi3yM9JUIV/NxC+i+WYNB18t2v0q2sdyGmBswcwuNetM7XVh3qVKi689jKQa7BHDlLuhk1ZkOp1
Yq6XrtMwQZxuwWwR8NXtGc94asV2Jm9d4Nz8igGs4qExChrNvvoWtK1e0o935ITR8J3da8KGwON6
Kz26Hg1/3bVXUJt0rzjLp3Nl7qkf2Vn+EkwNyLNZ8UCGEXqolOTHnEDyNmCNzS77jp3x65Csxmvg
gOkYofXuB3d9z5aju7bi8PEvnNiJPYCvlCWXHm5zXyt0Io4NinIr7Tl04KmHbwf6jwAouMNYP6CH
IkGdHU7B9ClSXfRy2ZvvknTdrXnkeQ0co1NeOT7o7nwTnNO8P7G3/wXWU0Fd5h4KDX9Gh0LRKi1b
dSiFU545oScy3D1Arw4hjTkyzCqEM79mck6nrbEEhuWXvDfXiz9cia65gVs+x1t2Ipb72x79sRe1
D6gLOqqIsk34e1o7FbctESnGTaoYs6NnXOGp1s8et5e7SimnmWB5SBmGGRBKaLOwWAK19AK6+btV
IXfAHQhAvN0dCKrFZZayx+5p7Jdr8SOvtjdjAjFT8lKBQzpMRuZC/vXjI7cdrb9kKnvqw7rlvTSV
V79aoOv+NUevGu2NC/GUuCvYoynnS2gpETX9neULZ/Fkj78ebATmRjsHUzpFLf9ZKkEvRJMFe0if
5tH/tc8Nqh/05dO83RLlq1PdO5Gt33wnAEYRGn1xYQryMkVWnblTPOEZ9kSJvlNU7oj+6mvA3Jzg
3ijkXYoikj19vFOnnr9zDqR3fBiwg5BcSn298lF8Z77nv3389BPGu8f6WUdAZFKgmbbdj5sW/KpL
+N530wLctvxV2l+LVO+Vkfz649879TWbl/rDdqfBAx7CQb5SE78K4lbxNs/4pJ35zME+9QPbn//x
AxrQOhYRuLuw7+a7eplwrVuYPmjTyz5gF+89PeJqkqEb0RLDj76Q5iqg1Zmm3Amr3EP4ONjDfL62
uMzJZ/dIc2vdA8Au3p3HrA3iurYyjcxZDOaJbGxPoRi1tFVhPjfonlfvoBPdGPGg7D3ChMjybSwj
k7SEnwtEpz5u5weY5/LG2kU9CFy3OgPkGReqftQNBg91RqfJdfP7GYUsaRPcmbk9uywv2PNPQVMj
qgY9Rdd5MU9PIXDwd67pf/7/Hwc/InsZm8H2rm9KCH/TLnpUQFzH/ga2v+zh9H+eZdsrU4EiikLE
Q6pUQuLqWGAa7MzT/xZGt1ffJ33ekvuQj/cyEKffCrHeGBeSx3R89pdz8IS/GeP2E7stF5w1NVOS
ZBpLFKvR6w8lRCKPHy/P3zIbPH3fpFUcxRhZNckmicBiQmg094F6Cmw7Jh//won33zdp6VJjtmjI
XdBI+0+6gBDFiGGdC87l9vo7xx6GjBX1REnGhuh98SAf5AL2emZzT735tul/uEHeqqFdOaEQpA/D
1HbI9loJXqXL1mXnxWsP2UEB+WBoKuF2Slb9z9zR56q2U6++/fkfr44pHBTwpnPR5HDNFxmAagfT
y+fYM049fee/CS48K1962NKxg84eeDSf5mE1Z8LbqSO5s9hJhoQ0yvcyxDiRLr12j/1Go7lWXJ7p
ZJ36gL3ZYtp54nlHMqiWfdEVriZcL5jOmNSph+8MNocW78w6+ARoc3ifvFktieefzWxPPP2/Gq4S
BAAlqqispNUMgXig/UZcEF50Jve91sktLdXlQDOjmLox3Lomhtcxl6CQYa77DisRXan8dR3AeN/x
8q3uQPMVzNW3j9/+xMHZz0kbVrEVA270PxbFHKBEBw/iyNHi6QsXaGe0tu175UN0MiOTU7rJUjZV
ESOwAPT88Tec2t7tz/8w3HASi4/ZVZIpRd4wf10e/hdl7KmH7+x2AIwTl5/b2/dlfqXyZsrWwXn5
+M1Prf7ObBkkcwrfXb2MLqCmqMOZPK/F5MTBenYia/Pq+4JrOz47s6V87azDa3i1EjPwfK2e8q67
lkzf8b65ZcM5etgTUX0vSbMKxSPrS5aBdeFpnet00eY+L8gRQKEzB+nEau2brNwPOFcd87JwkFe4
w/i0ST6szrl87dTjd60WVha0cbbQNTVLdAduN5lNuCr96mMQOPt4v08cpn0v1dShKdZtOoYPIf28
TKAj9eXSnqkIT2w138VeubakaLnrZVzYe2nDTIs2lXX5tKwdRLHPgVlPfcTOnlXDHTp6DvK3AZRJ
mmLwdgWR3GXGvO+dho0HQiPLGXLPwnkTwD9AM5SZ9nDZDuzM2bS2mYMIL19H/GvYSHko8jG4+vjh
J2xg3zNdFUZGfQL1j8BdPzEwxZm8uQlb/3ryvZePf+LUId2Zs+n9VXsYsoE2IGMdhtYaW96wMtBB
2pW1as8UhKf2eBePJ7+nK6jKGEZroUI3oLJoan0m1p9YpX2/NASfjS+K6T/HlBDwrJMxMx5/9NZz
rIknVsnfmbJ23V5PHaUZFGfLBwqx7RcTdvRQqrE6N4N06jM2K/wj6oCGo4QoI6wNVxafVfPL8ua4
fUUhL9yEfQcVuhFmDYeJZWFVr8daz9GXosqDS1TJERn2/VPZGRW1eQFnVJo7jF6+++s56uVT678d
qz/WhmO6MC8pXOkmEKIDWFkowbgdzWdpq0/9ws6OGUZOgkgg3ORLe8c79zgpdmvH8Iwlnzj/+17o
Ctq/UfuMZV0RTWDZQX2dj1GZfGzEJxz1vgkqxgZsuZJiY2VxHIr2ji6oruuoudu8NGCY55pGp87o
zoyHohxAmAAzFq7znDeav9WQ1otn2fJDJ7r+8PH3nFitfRN0yGkw9LnnZdIHyVpbvDvl9PmyR+8s
GULnI4PgFoIyISphDOy8gSvPTUie2Ii9Hkzv1lJNs2GQNZDfo1kB4/9VReH9kJfoE83umersxDbs
m518Jq6c2xkxraqPcxVARFn86PPiva/tz4/X6dSXbHbyh8UJjoSabl+CfOjOi1wIABTvIWFPLeZY
y0tzpP0Ec12F0whKIz+bOl4kEKta0rDiIoUCVHHhYdpZ9gztZy35yLIWY1OHfBDvdaCK7ONlOuE2
9o1OmmtcmZYdy2QTPKgpfKdLmUWR/frx408Zwi46T2TsC0x6Qv5rQr02QOIjmZ2zbdNTe7yzZuIX
LsXFAva4It99abfTyhs8nhv9KToLOj2xRvu5ZMDcZATcJsvKovqST5hC0UhhgLT79vEinXr+9nl/
HNV6KgaXeLmHiqoG9jPX4bH3uv8NsPXENvzXePA8NWEYwGlAqmeFlEjepZdKVZD9VPAgS9et7Moz
MizPUhR17HaXAPIRkvczwatqMD/vtn7m+eRn7tLfU2DdM0Hn1LLv7EooL5clYhrS9uUYjvobNZWI
/Uaf4xk44eX2Ki7KdEFjGQwXEmpvdeglVI4PeTU8jMUl4OFtfXb2ZeiAGy89I69D9pLmzP9auZf2
pffqLQNYIDTm2liGoRxQzS7Z6kJLt3ZLSBic0wA6YcL7ud/c6RFZdOdnvA1iziAOH7YqodRcR07w
uI7D68c2dsIC9hPAE5XdCKFNbPYCPrrQjH06Bpc+fGfAGIdZMJwLA64D/cJWdL379SzL8BbY/9Kv
2A/+guOHqHKyLKvWxcReUGUqLNNNwLX2vSBW5Zg56PBctkybrfzhinAbOy516XVFDDU1XApTb1q+
V0OQz+nHP3DCJvYCLqxxQPzXGh9aau4//w6rgX+QDeHV+SN1aqt3dj1EASobFXkg1ZyfLeEt5nig
1/Lx+586r7sGVRfxVZSz9TOEtR+QOcvoinhTD6OIA768TYG8cCd2lm0LsBW1ovCzWoOIPrffAqiU
f/wNrvcvIcVfDtWeCQPI5Jr5NhcIlRC7+VW7NVegO53CKdvoyh45qZ2nkNRBlwCTC8FgrpcVZBJ9
P/9wB0Ke+8BQ/HPIfYgIezMIWmC4a58NYJ7vMyqqOmNdC5fUQnnOsrCok8lvh38I5PNGTFw67GVp
rL6DpjjoPaYC2ol5a/gNaN+Wz2o1TXTQLrpORmGYm1VAjamR4iHgzMDUddX6j+D2IXHnbKTn4Lgb
7nSkyCsFj9PVVFf6mvKSmaOKMLwFyWz6EBrWvjf4YidVPCimuNK89D4LGnq49+7Ao54yX4zml42a
QfwOaQNFU1FLscRsKmWVgh0+sJkljmoPgo/DsbND8LRiAO1rTcGeaxjYV0CQN98OMnR/YgCw/6pJ
pTKxqNqLTd9AXAayfpjbF6MF/1Sg+za2bQs2BbAHsCIVoytISgNcU4AbHVd0kM0uX4dqGL4IWkfZ
wCbQTvLKryjubNdVAnAYORjBpWOeqpmPD6LsxXowHZRVY+Ag2fop7CAQHzvLvEygDFfzV9F7/a9C
hQBgqDbXJhFjKZPFIhuH63IBo8xxc/8WNtF6C6wVzX9gnrFT97Rg1S26pKN/EBOWNhE9825wmend
SFLQtIbI6ytxF2qytpD26+JF05hWzdr1N9DGqq6lByFfHilxq2nLhhS4l2mMbW6FPooa6PUDuD/C
6gn/Xe7EfOJ1fst9CxxWCQGAmAjQSGvM/5DjwlAsouc51yxxnaXxXzrPCBqbWfRYV141KSTl6yWO
pgg4Ri068yWv0EsGaC9cgR5yA/bMnJb68HJze6+XITxK1wYi7udpLDDM70ef61KjQieqxy41UNws
E4UBzOVJLnp6Wga82GICuV5RLKPZxr6h1EZnWTQp7YahjklQWXogchHvmtPwWgU0/7SEfVFn0Ift
qqTFJEgTD4wEV4Q6qxdjVU1qSz3QlPRz7143o6XjAVDd8pdjHfT9qG3xktqN3DfCcvYsYJpdDNC8
d1PxqJyv5pBS8kVZz/MOAw4fP5CRKnYdrr30Drh9nD5JXi0kzr2w+lY4TVBeRcPCXk3nz1fW78R7
GJS8faJoCT7RAIEntlU1kF/aMMem0CBboayyOuE/JvTwt0YEIgH9dgf6QZyuemXOfQHhst+L1cOP
Ne+qu7IAs9LEPbx/J6h3pD0WKAb3u/6MxLrwbyNW47yubd/c9F7N3kODpGzpWHi7NGGHAZkWaH1h
+ukZmsPVIwQh+M9egYD7xpVQBB5EPQwYeu4rLxkhn1LG+VKh8FPrDFh2hAmof5zVVEPKJlnUnyvS
YXc8/E+3Wk70Ac5AZhEFhTsBDSs0M7TFVMjspXkIBpLjlCMnB+JzWWLpjvWX2k6Y6YbWCYYBi6Hn
N63GSOejhKyKWoH0hxuQKW7qOvnQspqbW2H08E9dUgcHyJv9Iq1pOQgIWInxk6v6RQIvp5b1eqDQ
5wQCJ5q6owDWW8e54epG8h6r5ekyGlMNls0M4GfZPxlD+JJIv+lfhN8HTzlm057HUAXNzzZUOPtB
BMz+MQCF+NWs11CWSbG4Zk0IfMq9N6n1WNByERAnpmClSpalkr8t6/RPGkX6cTBO9AikYPEUFj5W
EYpA2L6pHNU/uYaLJcQrBNgN8gqvibP0lS/U/TnYpTzOcJNXuQF2kmzKly9II73yGE7F6Kd1QJ38
Podf+7pi1vYOqgZd48XFtJTrdUcgpXRkZUegKoLJwiK1nFOD0TvIgtZJBbmab87QkPk35mq8T9My
9X5Gm2gJjmIMx4dQ+NNX3LkYHkODqf/kFTmXiYSe1BiHftgsqSY4HMTfuEhrqugXjlgEQtGe2i5u
PBvdRZqNGJnS/Y+ByDpDR1N3aeQLS+N8YtW3RgKvfJhaiIcn6Jw7zrOMSjt88vqNbljjGoYkBOo0
d7Xx+yjlNuqn+1yAH7OCC3he1Lp8HxD3joEMeMJ40NqYtXP1OElN7xln9snxxwitloYUX5Vg4Aef
pPnOy45/RuiaUnBcA9zcrWL+ms+lL2Me1AQcn47nsauZQZL5AdPbei3jcCjJ+hWcFDk3cEb59lMC
bG6/GHcQPYNlpqAiqHIfLwKmzU/oBDs1Ej7tPFFe5eTaOsEEatrcaUyVhdPstJluPURCbUe3AEuT
mTDHBp6jw1A6IXypDMZ75XrovFPgp+xVG3WVznBjVHyzwodozBWLukV+R0nkiriqgeW4HiCbHDy1
QcsgNCFAYEryCkcfmmwGVhNY9dwwQx9UUVePZbSyZ4CjhHNoZOHOPxc/orcTMHJVEpmgHaa4IKav
vwucHvfZuCHeSs+G/8Y1U/cbHEY2I4yH7yFddBV7QGYckLrULBYo5m/zKOqwZXQsUkad8YGDHj+I
NSlr9wEsl250y/TgUwgOqrBPczE6T0s5+Oa2Uwv/YX1HAlLdDP6hHdbhnYNd9DUqShPFlgJhlQTo
Ci7Z7HJ6Gzqz812W4PlOag6g7G3Ydnh5Tkd910MK470V9UITn7SlSpBKrSTJCdxhxf36k9aOUYl2
FlrG8AeYFjUIa26CdZ/yxNDce5rWGcGIa1/5qAktf1tGPXwJLM7cIoADiqdJlFDCVP31pJl9833A
p5IpR11R5jXpk3YFayhv6yFKiyDiWRuZisSll/cNithJ3+lOI3pGUYFQLVCXXveS1V8YJgrmmMmB
OyJFa8yhsagF/z3lcCJIITduDx55TwuIRP9ZION79GYADjPez9zerss6HBeJQBRPHlgF4jUo1yoO
e8p/kKIw7S0bK+zbNISLk5BlzgNAZKFIR3jigECigNoHQQSL50Fi1eFCVHMPlxTaKsb8MyGpI53I
lHEEnGh9b5tK9KkHqg4au0Gh5ocx4qI69HjFNcVAGA+/VK40N9PcjZ9V760kXXEPbY884vZFrSNr
Y8hPIADPgFQflD+6KokiaAjqkbDMbZz8h69ACLEyWd0BoCOTqeZFDzCEw5ZYQFlHJtxwsCgvIZi1
YiCc+jIecVlTJAqrquLKzh5NwcCZV4cO+nX0uglYeD338/I9qNrlm/ZLl6eiHEwqEBxZEeel6KrU
FI3JsHLOLRjIovmWw0M6CZ8XpOAG92WfMD4NP6mQcarDUHkh1lZwBLdivqWDt3wH9U/13joefbR2
am6q1pC7OSzcG6PLtkjgRMv7sKuqx8iZPHuItqGCdETm+TjlVcFAu2ThwEd/WkBL6i36h8BIfpFE
nULmg7GcogBbqQenSTqGxQiqsgXtpHHEd/CaaecIlJZgcViP4rkv3OKJl7n6HMDbDonxVlz5ENQw
a5KDMW5MF7CTHiaft21i8zB/o+04fOe5qd5C6LQ8mHxACBWGwLHYCnydWb/Q6huS8fXNLKYJEuk6
SBQxGO3e0Jz4eBPidCvqiu0ghU5Xm0/hDP76ePRN8ZmqQj6WYitklLEIBSjGwyZh3nbpKFH7+FfN
EuR1vGDa0IsbJJk/zFzyN9Z007Of1yZTxpnfKPOhkCHBGco9LTMTFsiNi1U/T8PCYydY+ngGivq7
LAL1Gb0dkZRDNH21mN3ucUxCkfTtwEnCHMx3p3gaEvQl6mEhqp5fZAUKa92M808UNN6A+kyhpKiZ
k38T3HXf6Mjn6Ip7yICT3JTQLJS2BRBlQBcSH1PS8hc0DA18fr9clwr8yGptS8TWZRxvhK+njHPW
fwuBlH0ZWpSBYJ1wbhlqtyvXlOBL8EX5RQA2uaQd+i0Jem3DF8jciXTgLfasGcU1EH0h4JS9fx9I
YAeTxczjja21zjwNWjPZdTImbMpTkOisNC5aIW47D6wj6eyCsb1Auz1G5TDdFxMFc2zn4VpQ45L/
a7u643WIwVhUHNZPedjjf7ceicoYTXT6sIBXeInDxvBHNtTwMhNp12M+UTodINNlH8JpmMsM/Wrg
f0gUtMngRd1nZQIYvQ/O/nsSDlh0LSpypRozv+R1ya9N1PnpAgrOp9WJxnujen1nqDY3yFpUIsdq
/dyFZR8Ps1E/3G6b7hkoVjsP0PCSOdMpWiLDN7LlRjkaMKkAjv+JtY36xReQCSZF75pr3x35jTa6
uelAJ/mNYk/vJ6jg3AIqk38aOCsPvYUbQiezTEXbNOmMRYgJWP+/U2RNcyyH1s6IdflaHRhZqu9A
adFyoxHraVpaUCtoAF5vDIa973HBgeM2LFD1i+sG/kH7KGoV1/NLlPvbfYdXYf1mtTlozw4uLovq
IatVyY8ugYRR3LQNzFFyErvI9x+F2ZQtZnQIgNELrxdPVBgnVtOCr0X3OMlpGHKUVXSqrjZppVfQ
iAzvegKtfCxFnR+gmWCu2IKwk4YkaO9zwC8eTch/QB54wHVYhQHuARP9KKPnwPsE6ywjzIOhZqnb
2n4WHEpdiMjeHV/88bqH+XzB2AzcMy6ACy+VrQ8UK4uAIezi2vE9myI+OIN/RLlEnHgJh1qDvqUg
0vuqIAdhrkhREnnVuIY3P3pMH8ijcByrBJK7KQiuUf6i2uCYs5rTcBbkVeFO7drmBD6C+7T8SUFk
gpC2ju5Tj9mFOXbUfLeQLrJoqBucVORZs5cN0+KEX8jSdw6KZYNYyHTdT3WMVgaDi1jz6ls9e3P1
D1gTlE2hvIT6biuGSkxVG7B/sA7ELzdeQ2FsEelmlpZFZHPczITYKNNwwW5yjTFy0BhaN/+dt1T5
xyGoC56EHQ+6K29tSp06evCaG6Egkey4GyKlaGuZCTW2WzbpI9e2lgzFF4VMFGVp1QglvzhuX8gx
Bsoncv6xzTgWB8lchTPao/CIl2KS3ovvwAWwhiA2ohwFPE4HOZYpX8D38ljTHqkXXO/g3zC4LgsX
7YG1U/kO/cy0CvibNzsomxMsP3IuqlEX3a6yccQjsoso4Aigrn4eRyVAMM7nACJInAbutdUuEpoQ
/KA6bRY6Offcqg79KmhxRseOElAtglChD26YXLvwuYrs5isLQQGMrbdyHyIHfSzyGSsAyqPSyXKc
iiqG856wdi7mYT/nQTAFh6WNVPNNyVy391HYTU+k2ZJz0oiWHjdHZ65s0U9OFjqLgprGopYvED1A
2s8p4/rAV0zT4VleJY8MOUsHSFMYOSnYkxFDPYhJPy3QBR6/0ypYw8e685s3GpUwB428vUhkMZRF
VvM+IEgz4D4falZDfHJ2mwnXcz2n9ypoq/EbzKkuDjVaqOUV7Axp8GIbgBRlxEd1bCbNH5d2XCFM
V6AMzSdZImMh9VZvSN3kB4f3mOuPTTv10D5eRCtmqI35E71iuGq3aV2rcfrhYlfGhPJO/6JrUbtv
XuFN7JbVXoGube5RACec63VEiXdtJwYE19KhQuWhW5BrjlqXxrhlcZD09+FR03BKkWfO5H2o+0Af
RA3CBUAVLPiyyk0dIwanE66o9NqHDUhmeQiywahbkRyNxD7YoWxfWG/Rnwp9OOZw6Cb9tEgSfs0j
jMNKFNhHkktyJbXi12jMt7gRGQQ6RXnOu/FQjUBJg7GkKg7gNBXv1gHJhwQJ3BxGN2Ydl3Roqu6A
KgMWGCofBek4LJjGGkl050ctLG87N1CW64H3hS2q3j1MK7whguOKpgPNTf9VdHp9nwgVLwGb+tSx
/nDnEcCD+1C6n0symfZmAGfDwyAC/yHnQzcmywiauJTIqD4GyEohF+CBoIA1iG2YccHAVK78XiVV
AFXYohRbayDkdVfeQgK9rY6hS+BF7Yy+IeqU+l5Fao7iYW0HebA+klILry2zGrf4j6h1/QcA9MNr
EehfcBuoBtzQ0ai+Otslgy5dVGPcydMOw915jLsxfFk+wPIpm/17kLKhxeCCA4TMZP5BRr98w3RM
D15Ny+/AaDIUWRnkJLGrj0qyrgy/GyjRv4q1I3fu3EA7y0Ov+lfYhiidAuSuVTUuWcQC6WbdwCpY
AfVZFRMHxewtBgeLoxz+D2dX1hu3zix/kQCSErW8jmY0duzES/a8CCfOCbXvFCX9+lvKdx98GFMC
9GYMDFJcmk12V1cxEboUOgquQs2PH9TLo1MnCEDFY4xYS1/4HarZUQ3TFombgP4MYfBkQNASEVOP
f3Z6nKyzPxKAV9j4rrYqhHp90sq7YUYAwG+L8caq1xuI6vI+mrouu4ETbz4MbRbwkxgH665PBBCE
k1fgjSZwHnyqGqxxgOjmBafR+BTjKHevydBi0xVCrjMJp2w1XoKk7liHEI8L0pNahN1e5zIJfrF4
CR79riqeHeXgSesi+th1ZfYtXlz6Q6LEHNdeeGH0n0J6E/EKwMHE3CHg0fIWb3In7lVEx977LgJg
0GNQuGZnvEe+NG61gNayj5EuxUVDPcDGxYNVN82n1E/Fg3KmODlVxBbqJxVQsQxt3FY+DwHv3zPH
i7/6AMiEripIjIsnQQIhduLqGg/jEtolK5ZTv8bX87S261AONo5faVvOySHgc52AeHny+JxXIUB+
HHVKROCmbQ913OEan1vxpXUD7Ok2oClIV4qM/eizIfkqfa8TIbMA2gCZHV5tTq6S6yoeVZ6rRVL/
NDKEvi/5nJHyNCLpDzWVrOdjNCGKGZZyydl58QtVX7iXZ/N9OWUdyDeQG+jOpLFoESGJMn10Se51
t/44q/xTDtu2btuZ4IkXKxJ8UTwfyy9gewry76kFNsWcNh0CZ0VefugL4T5aQNGdVZHi3T/Y8/CQ
CtR0WB3YgrBMef4ypQ62qgSxeDKnRX1OArwhepnmkZRLhToQTv3PbFCuCkEG4yLILAPbxfu9SZ5w
VtbDZZmgFXIBdUw938S4zy1w492I89Ze8JLOLw2bPf6J91S0t3DyqbytUKZardHpKcahMTqfhyrv
5sjKZ4QaMtbgW5HgQSSmoh7O9ipw7AdBEbABhRLu1K3nl5fOF7AJ6EI2JwEaN3EpO7y/VyJBbEB3
Ttp3YumW7HdfLFSEjY9KNGwhuPl/fDn0/5BAyLvZztrvPWvgbMtmxnuZN5n8Kife48UzyF/l5Ewv
aRwXH3qoOp3BxBJfcGEnOUZgkbBeEEiaqKpDa4be6kNCLFT1ISyZfmhrtp5C1pRdRQWHRQn+ymuo
I3azwk70qPsj9il8fabS4FcCPHdUI7b5HpXBuFLYTvnZ6nHvPLWj9O+wb1UY+1Ni4dLK5t9VgXhD
iFgr0jHwPPUPHPi417RcFp8sAZdzxmvLeq67CrG7TvXINfG6lfe9C1XkcJbgrAY0BEUmbW7hqVPn
NXmWImueURidfbOdjn1gTeqKsOgt+jHB4dF8ShZVDacBFzd5k2SD930QA0FEH7GFrL/MhT0/oT4J
QebS5+RW8pp+iS1OfyD5tzwrGfSXEvXV+XnA5cO+qUoEHUHH7xYIE1YDKrAnKE0PtwEpoK17hmid
992W6zOOtTnoTdOMjS3u0baPGcIL8MyKIcXFnnYe5K8Fk9fWmpGKcIBOSc55yjJ1M5c2XEODE/Ek
ofWIT7Wc5c4KOs85IzJlzaeOg9pPjHH220ZW5svsViNerhBZAiIXl6/vHYFTDROHtffCwyv2Zk7K
7KZ04iFExIjfIjHkVLdt7JUPMhvtMkqsLs0ulgcWsysSIngdNdC1Ho6BTHQ+Zah2tuk4BZB/iIH9
KFebhXEO7TkBEGQnJ20AsuhkyiV3i6IZAZJB7kFeXIVjNF1UfA1WNNp2ytiQtv+LOxmc70ldEjua
p5W9LCi/r8heJHXuqJQft/sw5O11CuU5FXE2NEBRpIvnnXqCO5Vb7lGEmxpfB/YK2DByzhQiQE6E
CzNYkwMQIaQd3sDHPl2DTZQEiUpKJx4Rkd7EEzzxVO3qLpmWdx3Sq0/HJEMzbLDdKMbT7lQHqITp
reFbE7vLDhzTNDkaYoKgINHrB8eN5iAoTrka89Cuss/bc2PaOhpiAq/IboLag4uzkuJW7+DWApBn
MDunBkRQO2ZmGoGOlkD5dFHVyAelffwPCNzqEwdVw459mRrXYIa9lVVug4wqKhXnz3JcV3dq96rl
DKurcyCXsi0d4qLiaa2/yGOo7eAROp64I6vLoQUgGmJ4DkAZJuruf5/vA0WyIsNTWd83SR3vTJFp
FBoCSvWl08wlMDc5SLdOboA5mpVcQqtA3PDYMDQL7mnj8cyq+ZpQehzn6dx1+S8HaFX4oD36HQO6
R+c+jnuP9nE72lHcF8+sYqHvgTwFtSvj8qnBSb4zW4YNRdbfX1l07vh+lqK8Noqd0fqX52CrYpUo
brYnyrQWmjX3CRSGrWWdqGBG+L+6X4vOKj4+bjdv+njNnhnuTd1MWsCrggKPewL4E+JCP481rtlx
bM941pSwhpSDnAg61dmZrgCrY63rhlwKWbgZWif99CQa1DB4XbBX/vLmtPuBTlCcBkOCmtTejlok
/E94fA1hCzzm1OKP7c9/c3eiB82Q1ZgtRBQzjzpX3YHi848fJkEQeihFKqw9Ftw3FxjdaLYMjiuh
oPiCwsUSiAzEdUF25fV7rZumSTPjtGs4YGpz8OcwXQHnpUe/DqA+ObLG+Pq131e2lRbeiLft4ke4
Xn9DGUmBqK63xwPxpi9D45rhzojPJCKlaLwq7+e0vXfXm1CDl1JJnrYX2TQ/mvWmoB+efWDTIgSd
ijOAsOoEmfAgRIx7D5dsWmDNgp2RSJBIot4MdZyAfnVQZ0+cbofS2jRFmgUj1JehLj4DTsX2EaQj
KGZLbuq0etyH276JiMUqaGaMjBISLk4JoFYjrMfYb+6JVT0mtvOrgWAJERlCHPGOzRnmSqe2wMmG
uFXfwcMICpElROz7aHHzT9uLbWpds2gxzBW1C88HyHNe0V1FfKkQ2ImOta4ZcjZkFm2dCd9OwcB4
adrAu3gJOSDXwfEG1QyZ9chCS0hKJ2DD8SMvlR/tSX5uOvuC//1R2N6Ov3mT7HHtSLdoBnGujoMD
+jRaCHPk81UNZdS09N//ddbcK1ud/SV7sGGIIB8/Nnvrmr06SMqsRQCm4D7caB+8kyOSbHTO6x0n
bVp53czBxL+oLEGhe4C8GOLs3rmBKPf52LdrFu7PeCBbPSw8JcNPBZmGM/WPlQVgPTQLj7OMNwl3
7SiDTPaJ+rIIfe48i8S24fHUwc2rGTmvGrdenMGLQF//2W1xDALIsRyzap3/wodWhYImH6oOyMAR
cMd7YVSHKvR8oM3/u3HcBYy5Qy/cKJ28TykKJ8NFAZlwaGV18otacYQwY+lECPGDAg8o5eNnt859
kSEOXy7KXiu1gNVNu/I6tFWKrC175yERseOhDR5CpxdGfNEDgjh2gGe2v7brrXqNJXREnZOJfT02
TZrxguwZSUZZAlkBxM0FF0p1tfPdERiM19OMN7PLsYXkGARRZDU8TvYy3bOuznY8qKl1zXjB1egD
ICXROiSvv7K56+5GC4nWYzOjWS+ZySQgD4nWfVkPt8h1pGfJY/Jlu3nDHVVnvXAyZS3Iz6GAZAlE
eZqgVTdz8JFXbf0zcHqIYbFm7+lsmCid/kIhdQRIkoO+RMHscyX84IK37aftkRi2qc4xXBTpkPTI
J8B7Fv6/HnA9IUjRABF1f7iWveNE1zPhrzoMP9D5LwYiliVwrbWTERpoDNQzSP/EH4AWEkD3DnXI
EEl1ivyYU9MZMQAiqAv0B3rBBriU8A/LHN667Xl7zkwrornqqbVZPlQDVF9iSLhCzw1a0YAcT0nz
+VgHa8evnLI/tuC6B69jchoY3oZIGwFmXC07OoJvMo3iquFqhh2LGQ/Qbl3zlMsLwu9hqfyop84d
2LgfA9w0x/m937h3qPU4EntDl5q1MyqCaiYA3iHbWl8RigbI3ubzZXu+TPtLs/Z47PDg8iu0LhhQ
OtT6CYM5W1NzR5N2hX2wK9AL37Y7M62+5rJTrx49K8u7X6SU04kn8FItMpbHDi6dJcNpgcguxrH7
VQUjKFhp/RO1rPaxjavzYwCukZR97re/+lF9c3wAlLIA4I3teVl3/xtGzrV7OEJjAA/a1HpJh6y+
ZrK07jwvj2+ShgV7l+R1u7zVx3qKvTKMoptbqyW+AEhf0d+W1/JTmRZRy9fwTN0piIUiID07w0X5
Qxgk9tdgaSacxvUO145h8XXyjDHLAzUDcf97dS8hAElI3mcQndqeQoNb4Zrd1xPQ3YSz9AUVaucC
ERVshQ8oj/u08kPsD8LUjWb/uVRBYAPw8lum/S10xz8Sy3+fzvJmPYUXC2qE28MxTZZm9BI+Czmh
bv45kVkgLRrg7tO5h/gk/UBn0yhqZ0nnIXde+iWOqOtcEEkA5juHZigP6oND0Iy9IbObgnqF/ywI
cL2qq15AtrDHZG04tnT+jDqRSx9IZv2cG9zPuaShNZbPAa+TE/KBQMskY9g7zl5gzbAcOnOwmNou
KUtBXuIccG9L/cM9xEQOLbXOqFGXVeHmqJt4cQf1QTWrHgFAjTtmYfpwzeqJ7/gs5fX8QuyGnN31
q90l7w62rnnztG2pxYLRfkmSEjHAFbgKboudE8v06evvrw6sKpvmeZzx6QsiyN4ZuOcgAOFb1adH
GJt8wA3+24F0Xctj1UJe/Jnat4AhgqwOOOkj3igARvC/raMoLC7tUYFWpMvSx7rPgndcIse8vWne
vHuidc1tlwR4gLhvwNdA+J3vW9/9dHwaq/ShmpOdu86bTgldaPbrA/KGEQgwEqEiG5AfRaJ+HJ+K
ie3RHL4duAmY7rFTwA96qVDCzBgDyM76LhcPdf7jzVq8zgIaZpw/Z4vzbkhQ8toc0rFGBZDuzON5
QI1uPdAIcFl6Yg1cYNKkv7aX5s19i8Y1Zx6jDNIqUOwa/RH7hqoXP9vBrmMwrIrOcDWiCLDgS5Cv
t0EPyWofd4WxQs3KH2DC9ghMfehmHTQ9BXM/i4qMfOqDDvWSTXXbMWQdtzswTZFm2iqz+iEoK5BS
JAXg3ApAB8qKcsfy3vTRWADNruu+BPzVAXeQojIUM6Li/YgLu8seLVJU4TTviR+bhqGbOEpdEbdu
m2sOHjtAvIFH8CbE6bYnybQKmokTIGUQ1AQRAkPFRH+tLZZ8In3npvcFskjLwaXQrFz6U1C68cKj
2EbV1uwC6QpMXgnw8/YoDHP0t6MGb0rvgMQ3XsDXibDFjzyFmzjW+Ho7eOUi6g7YayshNGKdtMKZ
gRR78ffSdYYjVvfLKM1hYIQqmusahYoBB35oA9Tgd0OJIsKAHltlnegqbRy7BH8/2GSD5FkiRxiC
xOC7xckRrRWcdY5mzL0rvaqLwQ7i9vxfYOq/sR4Ayu35N03Ruuiv5j9ts77rR3BbSUdeRAOMrQ2S
VPaY5Hwn/GHaPpotW6lcpqKwaMRjDoUNG9blFGl92f5+U+uaAbtWvQBUONH/UfnivtqfipT/u924
4RjSKfvTquvh3woa5amwX7C8FCD/xT25XUoeUEZUvu8YsGTbnb15H8Yqa2YcC7thNK5ohNtdFPvj
x3mCbrm/qEhS97HnIB3oij1lCMPJpNNdlUC5ZDYwi8BygxWvnMosVFPwoahKtRPzMMydzj4CTUqw
IHDVXH1eveQyB2MFwLJ58bK+T+002PEUhvX/Q37yav9CjQsF2Myh4B+BL0Wp+peSdnsaaqbGtau3
v1R20CagGXB61PsJ8Me/gCB9+rK94KbWNbNmCbQiLdLQKFUogVMOQtfl7Ow9EE2tr7+/mhgU+bDa
5gk4U/k8XVBl7qKycPl47NM1mxaCE+AQZ9B/Z6j85dCtAuS7v243btqbmknXo59KkCjQCDQs/KYu
UD6Rov7vOUiA1d3uwnDq6ZRaa7LRLYYZ8AfZsuAOqG1UCYISpCkX1GOmLnXSsKHc6aLt/kxD0mzb
rSqWoM6CRvDKK/UrACn+iGpBsKgcequDyiL473qrpfZAfpWvGZclvfcLC1rTMSp+tgdg2E06tVYD
6oKhScD33gwE1V1gDQvj0Q92jj7D9LD1DPnPXqVDM3KG6RkW9x2myjs5FNCpjKUHr2JMM+UZjJpT
SWYKzpEOhW/QLjtL1O5cCgc1idtzZBrF+vurUXhLBgWR2aeAn4LeqE4f3EJ9qm3n+3bzpiXQDFqk
0mqVs74XQcT36Nao/C3qaQ9AaGpds2inGgRpkJtDKTAoR2MfuVjpN2pngU2t6ybN5UQtVCBFOUpx
8FooxWVaXfWxmdGu2S1dumpEvRHeIuBxkQs2Z8N2I22mZdVsF3wQhdX3LV6adLLAw1CNZ4egIKvJ
d7GChi50cHeeAoqVJj1bN+ePniDiTeZlOVl2wMNDU6Rju0vCKpkVc3NFZT8oJVBXfvbsXUil6fs1
+63jxWtLBbp9d3FU6CQ9ColQAxXAG29//trQX5HvgFHNekFcxGUHSqyo7Rr5lE/cnk8oHQa1kuc4
5b++6/rvAAgT5+3uTONZf39lyW7uoSyJYkOhDo+DMg2QnbTPgYNYj41jXayW8qoLBZ5LVNBhRA2q
r+655/3rTAIl1+vO2u5hbemtOdMsOof+RE1yXABQvTOi9rr1Q1Ry70k0mqZIs+jcreZ06nMatTM8
mrAVRwwjfQjWQMCx79esei7zaXJGXI9AoSJuQWdQIHSIK8d26+vOeWt2NKuWE+qiYhe37TQBOwZy
dvUXV4r2lKD6/tooVI1t92NYBR36Dbo8icoZl0aF4kHUe+ozLb098QZT49rjuezAf9HRNb6XyZ91
Uo3hlKDq6diXa0Y9S1VPWYMZYjZYKXJw+IU8rY45M6IZtEBgmJcJQqtYiCJkEvKnI4KH219u2Js6
wluMHZdJun75mmoHwdn0Dziy7FvkduZj9yEd3V06s2eBDgdOIUUZU15AqgGsJ3t6DYbjjmimS+bE
I3OGd6eiwU2cgHJwJenouuEehIIsXKAauD1Tpg2kWzF4AiE5nTVXkAr28bl11Vi8b+pqsQ52oBmx
o1jZdB48Q1sU9kkIkV4akOYd3KKaETPS+g3t/PrqtPWL4lke2a7VH7JcqmO9ydTRBc8B1AnkqPJD
Pfn3P7HHIxNPdZh3CgFTTzQQZypL+bMHY9d5GneLid5eVdTWa75l6NgCcBTKTYoMle9u/L2Y0r13
5dt7kwaa5UImZk5TjmM5j5073IZylGiON/MKBMLF5Q4s+0eSzQHVQd6umOeps/AoAHkSvYK6ZLzx
XPufY/O/Tt0r91s3dJrBFNAAZkoJ0uVucGMpazyC7sKna/abB2WMMtUcV3UwbqJWubbCymr3QqZv
uy4aaEaL2pXCkuAS/51y9cFZype+rR4prb50cfV4bHo0s1VtP3CnH+LfbpX+Us3wbZADP+TXqY7s
BqmM7bMs+X+/ImvQqnZTkh7bNX9huX3UpVOEVSKkpSAeFojghMDQ8/a0GGZeVyj0AzY7sYVPdy3/
kdXTEqoarMYr9GJA2HS7k7e9F/U162Uu0qQlm5or6lc9pDwg2S06laPEAcyh210YDggd1h13McB0
fl5f/azy4hOxPTw5vK61Dw5hHdor63LipHYpqYPfJcgQT3kH0wVJCGJcvqh2jn7DMeRrBlyCvA5s
k12DYIoAL59721NAH+rsWaWo45/I9dhMaZaM9MHkYsPWV2lloD8u1BN4x/aktU3LoBnyWkZHvXIV
duSgRlYM1NJU7Kl8mBrXTRjEtBDR8xBtCvilbgCks6HGuOMbTXtUc7ygwqjsDnw+VzDi2N97UCtL
6MV0tvVQpZw3O+b2dkSc6gjuNAWVJNKMzRWk7hGh6gw2jquy+b1EjcAkxw8T0kWH1lnHcztFZyeM
W/+/zjUk0JAiKoR1KAdC/0Z0ixrvgCH4XeMefQL7LigPF75zFzUsho7oduOhcEZ/zVIEcrpPh/oO
1EqA5Y1AvG/PjqmH9fdX9ixIAMqCBlagPJQDzhTJdsdW/vsCqsxP210Y7NnT7NlBsZWDRFFzRV2+
H+IaWq0S8/K7pLk8AaxXnzKwnHY7AzIYhw7uhlRcDGDZ+nq10RsYfHnYSbGz2KbZ0syauFMHhCkF
e3IK+GXuQAhqtsF1MVpH7U/XN8wRH+9JVzZX8LarCOzeVSgD4L84lNh2psg0Cs3EVaKKcgI37hWe
f3Tfg7fYBpv4RDm9b2bwkOx0E2AL/f0Opzq+W4gyBxCsBSnMDOncxAdRej02PQrJef8s1fiBee34
TkpwD6Joqt25JRgGp+O+W+jJ/S/1gppv/y4ewZoGWfb2DI2HY/qcVEd9CzsAXggRsOvMLXJL6GRf
E7WnqGH6fu0S3sJp5HkimmvaAUMOUtv6ufIgPrKkSb1zqhgM0l27fmXzeE15bJEx3lYVfwdln2+4
Jajz6l2BgQJh94q42TZ9gzG6munHHAokC2hHI5Aq9mfmguujXtiegq/BifwF95YgbuN9V0GSk/4G
o+4/fZF/kmBY7FznLknoQ7eM0fZATKuiGX4Mfj2HEFhlPFKGyqCYvBvzqf1oHYXd0L9AY8NUB944
VFcF9unkjJQ0+D6XwWMHj3odMkbG7v+vuAJFi9d2VCyi0/hhFEv/vD1Lho2lI8Z8J68mu4WQuHDU
k2+Lr6u4rxu7kd/HX8D5cjnWjRYb61FzgQrboL7m8zC/E8p517uDdVINQjUJUXOU2LsKp4aF1/Fi
btvkSw2S2SvYaO5K5spLI+ovXgOD2R6MwUR0yFi85IDzs5EgXEavLLZebJIcvCjqoG7Emao8qVV1
lW0tHkTRO5+bJCjiY9b9F6o7TkZf8oZELMZh9QKaq2K5F/1QeDtXdNPka1d0f+4ENOix0K2Fd5ib
+I9pCqKuBDHGnSEYnn26LiIQAKKoPFylVxiDC8T9jPeFQ4uXCsfi9gKbutBu6y6YR9VU4pRKO5BS
xATCl6hNKZzndSMd60Jz6A4qKvJl8UhU11l36oe8AOFmW31bxByfg5YUO8ozhr2qw8XSbnFQOAfH
JwLBwYYHhkXL2oV0GVZbh3G79gDie7CcXoFBy6GmAn8t+TTdJC4IALcnyjSA9eB65fna2B6CGpCA
64ykQAyO1GtW79Zrm75/3QCvGmdJC4qwtKyued/UP2ffcyGnAx4nuxb5zmFh2Es6XCxFHoaymFdX
p66vMRSj/d6/6UbnXQL96+0pMo1inbpXo3C7hoF2NMN2XTUzwFXLV7qu5Zs99Mmn7S5Mq6CZNd5J
CShsMQLwzYqI1G38kIE0bGeOTK1rrhrqKnUMek7cbsv6eywSkMzXe/rmprY1Wy5FG5R4yKNtF5mH
DLXN5wZc+jtTb2pdN+MulkOApOe1BKG/up3bnlZhXnpQFTo08To0jIz1NIwu2Htd2kwguqtaXPaz
Kd17exn8vw4McyD97icTdINL5l3qLi7+F+Mia4zL9WIQ1rfLzlFksAQdHDbPfRLwEnGuJbkvUnBa
gk7uZM/kR5V6X4/Nlm7PoOyAjIcFex5SZCmZqLrQat16r4rINITVAl9ZGgRI3D4bPYCfUaXBMF/Z
lzrpv7B+DolFnB0PZ7gk2+tme9VL3hXQvxyT6uo3SX5WfVIgJg5dAa/oQiYkCG1z79F1xa/tSTMN
SrNtcCAsXFlWeeVtWoZTE4fg5FYXhHMAQ8R227kZmLrRjDwHsNWLc1JelROHcaI++plzB6T0dRHp
ToWFqQvN1mUuIUhFq/rqzv50BZ98mEtOzkUHfZfWTcbLsQnTjL7Hudp7OTayABvsCWW315i17/GE
fbB2Y/6GoegAshm6gDO0IEjk+OIHinxDFwKQTiKAiO8PcaEEVIeRzQi3EIi11FdQoXyNe0AS6ACm
5O1JMpyMOoqs9zIAu1mPCw4ohEFFTepzk+7GQ0ytr9P2ykRKqIJ00KXDpzvjN39CUKcKXDc89uma
lZfgJR9KiXiqiyKeE/iqoWiW7hacGE5cXY+xFixZFnsN93P1NHc1RKZwcV2f8qCFp+d9MO76uW8E
c5hm18u4TMkIlGy0CPa1HqzvkHpAsSp0VXbOKdMiaBbtNK1MnAH7h8XDT9bbAtTAdK+OwvT1mi3H
gAL6UCBYY8DQrmBDX31LRQbdsPjo3VhnCgXLsDdZkImKZogdxQhpWhDbaDuZ+dGhjfQXkqyxA28B
XyrU9mwgcci8Kqx0oGc6mHzUgWQk9ixENG3kLPBajNwJcJMaaP6oxuOdF3vC3oal0GlCoTvhO1kT
ANgi5L99i6ocvx+fuLT3KJ9MHWjWvCYJc5cPGIYYIaO4qpHhonMu6EFMH6Vrz6/Oi9phMs/FUF7d
boDsA3GK75C7WXmbBYi/j632aiav+qgsJxarEOZ1EhPjtx3KvdNTEWTqGMCIUs2gXW+IIaOZgUUs
nUFwL1IbzBVufuzUo5o1QwqOCMgtCFSvJ2AoKStk1iqCd+mx2dHs2aoSF3XwJeilZ+F8XeWrQQpO
g4Mfr7nkugtmu+8oSVYVvu6UQNsANEagwT708TpubAaTORP9OvM061rcYMrxZhnL3RuFwSfohKFO
1aQ2GxcrglTSVeECs9ZqziSDeFkZ8tk7dh6RtftXO1SpkVYdBVZBDrAzR4kxXHJcYY5NkmbFEFCR
LoVa8hUYynMVl1FuLzsZAoOn0TFksi5tAhLrYnUGJ5ZX12k3TGxqWrNa1CvHZeXDS4qBPrpzy0Kv
Dw4+/nXomD8XXuwVgEmCpfza5ewG2neQfbDKM892IRyG05Nohuu0Y5srhy+RO6N+AVIHeMMJ4GPt
HtKy20tr6kIzXj+uBmKrfokSb2w/LWUMYdAg+eKN1SGGxIASzYCJSxJglksSgVL+Zz9Z9elPifL2
57+9xuDn/O++5w4A0XmJnMaSMEjWMQSdoVCxdw1a9/ff9yyio8fkxBBEwi03Ep7fhCv+Kp4hQFJn
yYOHsuvtIZg60UzXsXG4DQ6u02m/5kgR9lxvdKBin08TBHq3OzHNk2bBPrWqDnKFJCJtWZz6HHrM
XrUr5G1qXfPBflq33EalHerfIRDGFpS9j90hCriA6DyhcQ6NysRHYFukswVoyOSeqnkXUv/mp/uu
r5mYpCzre9CYX5oYdC6evNb23u4xNa2ZVm61iw1NFXVhTn2amvzkZEdew/hozaQWt4WeDxRmLmn+
cVruId948poo50fOZNTGa0ZlFfUAxnU0P03KDq2gn4ACSZIdj/vmfkfrWsKoSFXQVALacIh6nYf0
mSagzxE4Ns8Htjra1+ypGVywEeeY9sSOPyYtf7Dcr8da1ozIy2omoSEzXnzfC84NlFVO0qJDtN36
+n1/HTb4bs2IcmxDldf47r53rxLE9LYlrkMxgW1oOdst3Zl+w67UASCdEmW2JOiGWg89geBPtld8
tH7oWwPQLrEZE4yCElpeAiuGBE8Ld1hNUdH0v7YnyPTlmqnmU9FO7p8vp9BOuYNo4rF2NTuF5u/U
TMsika4cz+08NBAdiffu3qZV1UxVZRL68IlSl7y+m1pQYU2PSQPZJg6e4GnHXg196NgO6KpC2Skr
5WVs3vv+pePQrqqu0As/IX595J6w1vn819E6fgvNRr+SF7nwZwU1KjfuT0GuDj0i0P46tlcXWDxt
S7BuW8PFqymU44ubxbcft9fXcODoFCYC9QOCQkz4It34czE0zxTyfAJKd6QJvm93Ydj6emI6QRk5
ZMDQxTB0IKB9Rv3DjHqF7cZN37/+/mpqUtLwntMUtAGgDmDDr9pOPkKrLrIK/2m7B9Pnr7+/6mFB
/HawczhAl4zv+1l+8wfrqbL3sMKG/flXaroA9wfYS+QFyO+b2Uki3v8qfesGeIpLPZfXY4PQjh/V
2VD7ddALY917r6DhoJqoyujzdvOG00dPTs92LkYfLAGQnIGmtT9eFDgft5s2LbB2ADWtJ4FdKuQl
p09Qy7nUgl98ZwmH8hCOyXe5dgpl4FonEwS0Lt3YRmqZL6qC6NVgRdsDWC8Gb5z8eipaDh5qAjvM
DaBsd13ihwlkxMakCJN+usg4Pw0ZZIkhpbzdnWEp9Nx0RtOYCh+OhvAqCP3JqyPwP6udxN+bORrf
1clMlLTKEkJiUAaDqPgJ9CIqzPvgPaKr30C3fzt5Kj037h4g1mAbOqnJglwxJIXJcOHBA3SMoahL
boohqhw79IJj5K6unqn2wcccSCHkpSMtO4HpLIUYRy52tq9pOdbfX50eqRqhlOwv2LfgFMSd91Gl
h/A4WAvNpiGmpsrZxYcPgzq1Sp6FvUfIYvpq7Tbhgewjr1HlehkScgFJ6K0v4510qOE4/YvOpBRF
zXp/uKCS7Lcs6q+IWl4aYCy3t7+pec2YeRkHUKLEpPTAPrXT2YPY8iGeJt/Vk9J+6zVkXBJ5ySQ/
cc+CtrC/48YME67no+OVbTufiLqgCuJSkymCIOSxHajnn1EkmFqdvXrI0vpgx8v7vBt2SowMZ7Ot
OV8Pfqsh0FG5JOy+Sq/QzD3F5LHy9py7YTFtzfVOM0/BPo57zxDT8uwNCzTZqepDSPftif2YutDs
cwyAHQEZFrYjZ8OpcItTAc29E9gOd+bIcIbZmpWSEVbJekx/UD+pIAzAjm/3z4nzZEG1cnvPm5ZB
s9Z0boVCJGm4CAC8GQ2++WXyC5X2WShlszMM0zxpbljmQ8mzHkvd8O60xprT4Sap9socTa1rVgvl
vrJDqRQ20lKfIYkZxstdu3sGG1rXk8rKs2XbQX4R7D/OTREHj8QHwQeTX7an32C7ej45i/kMDQFE
BEoIFDSBPCNaez7W9LqpXnkP0FaOlt/gaoJ3WEA+W4TMn9p6svKdWInp07XN2QxdMwBinf7r5I28
E2LmKGFq9zJDhq3PtH1ZzDjRAgXf18bOOwv0amnTRhBnDguowbj5t+05MlxJmLYzWcLzWiBJdKmU
Pd7xOH0mQTGd2QzxLhRHX5hF1KmY+F7y0TRn2l5VMgtsUuM9AB27f9iYRH1Lvm4PxdC0njjtGNSa
WUdhyH4HFXfxc4Be8c4hYZom/axuY1xWcywGnWRxqpvrKO3ffg0IMgPaZu7YJXWD4bI9EAO/uctW
U3y1cZ0+88FWtU5SnVza5iWP2cVvxcmC5mgAtB5EXkGPUl/8Kr/d7tJwCOr4goHRzOtmjMBVP8p4
DpeuCGP3OtSft9s3rc06r69GNEwD7+QaVuSLG+bQnc+tPZIJwwtBTzSDZR5QN2jZ/yJDekPkSwV5
72Aebup6zfigdhfKu0yxnQuYqTdtIxS557m9hYniXRDZ9gNipHaT4oQRpx6inhAuD8TN9pwZ9pye
fhYW9B5BTTBc5vIucX6r4tEVX2T7yXaebHfnRWJal/X3V+sCtZliyKVb/qodMOMpOReXpSS/jw1A
Ox85r4Yk88EVR5z5HXLpp8ZfTvHih70gOOp5mAzlzjXNsH/1PHRathLqlYiFlXX8D9hgrYdJ9vRM
OeIxC3cPiWT67h8K3VfTZWdj4KSjHC806G74Qm8ZsLmclVGRxz+2J800Eu2ALEqoiQTBXP0awMl2
El3+qQnG38QOog74gO0+/jjXN17Vemq6mKBlade9uvwfaV/SHKfvRfuJqEJIYthC027bmZzJTjZU
kp8DAiTm8dO/Q/5v4ShW84q3c3kh1NIdpKtzz/GdKazZf4XFw2yyw9F/BpFkOI/gkQ7cSKFgttb0
YzU8QDTchwT81rBEfXKarGeVDyex2LFqvwJWFbMGAi68P/kOhRT3ozcySAvYD0J6O2cow8Loz92B
06LjGaTccZvI+47zNwsEhwZ5ghLVjr2avqCdFwC3odM4I8gDD1iec4FK7UK95HZSzI0CYMW+Xl9+
03e2/7+wIp+SAgquNRx7dk7oKQ3TFU+ia12GlNl7XJQGz9Zfv2teQaCxxkdqXhQn0WQ/EzHudcYZ
zoQ6d0o2uWqys2WM7cn+Tb3PrF4/Zn2wk/9Mo2txo4dAQgaZ6jGuoOIdCXsidyl6BiCM3rqn61tg
+oR2uGLoSbXRXjLGiYV+5Lq8kUl+GdPk2D3a1k5Vazcrytk0xuANCsnS36VgZLMHtVOVN81eixFE
uWjuKbFAnQcaQurnFnRigv/Y2u/RZ72e5rj++L1YZQfZbTLGTovn+yqic/J+6L/x/Dbx0jO3Ly7f
e3E0fUo7GkCGoukl2p9jUlsnaJbetODCCOj4eVjX2yVpfpWN9yYAPfmRnec6s0ptEzYXizuiIlrE
VmKLSDoBmoiHPXaV1x2P6+wqQVuvpIKmerwOQfNl9NHB9rF3p0Y+Xf8Br0cPrpOqrFbAeZ+lUxww
iWqHU537OQCwCC8/Fs13MsTrFsb1l/ECaNNmDmBhY3dX0Xvf+r4MH67P/w8b7r/Jh+vUKg4hhRoY
xl7flCcRi/D28/ym/pzeNzfZWUbpl4/0nf2e3MVrrKLfdvjpU3tTnLPwE/4sTpfk3aV8m56mkIZ7
RebXr1rgZ/47IK/OSrIBrJjx6t0N5Rz1/F5BIDaYQt7spHWTVWgRYe6AV0xd/OimJLFrlXdowD4U
y7jOxoLmkbKAsCmCMUrWzbjEgcgiyfZECg2moNOxoOmMJgDJj3Hmfq/L36X6OHffrpuCaWjN9UGt
46jJ6cd4sb27brgwBaoXdkxXk+ssLC6HWmdfLuLXsBQydARYCPYJygz7qfOvuH6dWMIZtwCZiD6s
BycjF4m+DnvHTUxrs334xSFhdVWd4bY8xU0kbv1oDzliGlbLram1rl05CnRqWGcxjiFRp1HsTPn1
CwvXAS/oSZyF43fZr6lzcWYUFzfhpw6nVrAkfqv6z6tiO7cw06/QvMkfWlFmWTLi3iWcIewtahW/
0eTZ0FjW026oMn1Gy7ODWNxuAaNavJ6cmP1qdmZvsB0dBDOTzOrmOl/jdfL8qOzle1EB9XvIp3QM
TIXrm1ehSBB3zJEg9gLh6eROZSSK/OgntHMy8VcRVD7qja3tRi59TJcmGsbf1+dvSG86FYq1LKvq
OCq+Pa4bDXlS1WPefBDy4djw21a/cKs6bRJIEWJ4Z8ALhHW3sA+VuwDet3MRNe2t5raT001ZD8L8
WKnuZi7cqFn26vmmoTXX7cVcAi2OZe8d1GmC6lSNOwZpsHNPy3/csSxvnjAyioHQAIn8tIOM1vP1
FTdNW/PV0Uq6vMjxpFqyJASm/mzPO6ZiGllzzzzzcHLssdaVU0OOw/kOTr6d84/hUKrjXsYKColt
hqEbeW83C96rVOiyr6N/pu0ZxjKznZhp+A06+MXmvjXLBks/+ktYkxRaMocaZH2g6v429cZP6sAX
64hXMXsJK4niSFH8ur6pBi/VMTUtWQJnIl0XB3KJodaQhuNQn5jyzo6kewBi09psH3/hq+7gzJXa
LMfqvVPiNVFTHYsCOjMKt8Ze1s7mpfD9gd3ncoHd45a541Cm5dl+0cuZN3k1T1DlAGAEikk41fjL
hz59qLs9xgdDqtUpUQJSCyEq/ABr+UCTc9bfy+Q/xEko9O6apiEq6NpZ7VCubSux/P362OE1O/X+
K5JjF3Cus6C0kNMuQTndxTMDwpTdobqDkuBOyDHNXAsMbhk4eVL/z3sx+dnGJpCd65dhbJ37RE52
m0PqHE/kfLwDVzLCWXVSkPi47lgGm/8HUTapuREFuIsdPn5PanpJJrpjlKaZa2m7XLnXCIaHvGlY
Q1atIY43ET8Gxve5TnCilhY4/wzD8xENiUMQdXuENobrmU5vUgUW9bs0XeOsoF6sFq+7nzaBvrTt
7qbVTc+i2suxpk9pjiunlS5BCcuxOR7Kl3Na3G/WAzxHyOnjsS3W8vjgekVepWzBVRBMbK68eCrd
ySam6WuJPG0w9XHDb2xxTcjHIXj2xZea3CAuHJu8ls3BKUWnnmOXt3xVuc1pSY+BfbiOJCNVT0mL
i3hMWn5bdx8aLz/mVDqIbEoBqiMZ3tPInAMaSM79wYuIjhdLJFr1ggwxskEvaCbQZ+QnIeiedw7z
hmigA8YsLxd5RcUaC8Xvm4B84v6eRIshRenoMDkJvGNVCMBDdV8mKmQZFAwljgnHoo0ODJtk5hA8
X2I3HYgM988+fR7lXp+vaV00N01GsDTMJZZd9F7UjV2E3HTdvk3Lojmn4uDlLRt4EBbCo8+5fBg5
mFG8Q5VbzjQHRd9YNRcB3KdoPmxnSqRsrNKOtRgCvA4OC0QJfVEXwQuDb1cPnGgUPPT6wpiWXMup
yTpDpKnf3qRxLws89xSMe/M2rLmODMuSQWaWvaVU/xGHGVzJkuXwjU8Hh00MsxYpJr6SZ6KeanmP
dTkaD3V8WC1Hh43tFnFx3/Pc+rRriYZYrsPDiJjclLD/rQouqltw+d/cs2NNJ1wHiFVF31hOB2NU
OY/WwT0dPgzobCQdpUNFtzw6Nc/gazvNgXfMDv9FhBXLzLaOKrY+SNwoN5zldQs3uA/VfHP2hBTB
hJFHWLhtPXd4i9u9EZgG1/JmCbbdBdQKf3zTLvFeQ56OHtSp5prMyXJXSLrEOVimvyTtxoVUWmp9
qMZA7LXgGPxfh4ENzTK7BbGW2EuXJzWMt5VX31xfeNPQWhl4paM7jgWADgwcXUTxT6KedrKQaejN
uV5cxDIOPpE/KF8HQ6NmeN6PWqaht2j2YmiV9lXdNg5Wvaue+il7WPFEeX1BDMai43+EUqk95vAe
XF5o/4wkwZArro9tmvb2/xfTzijaU4QIcGuX661H0y9KtTtFE9O0tdxZ+KB+zTxax3IBpQ76KZ1h
fOORypJRPSzW3tXRkC50YNzigcB2UQhb/XiPTNdugKjqebcAaVogzVPTMgGDBLRlwGXU/ImK+8cW
08w1R51FvljrhH1FoivnR58+jriK7eYiw/A6AK4Tgb0wheGRLsoxgcZbFaKMF6Bycsh2dOYQJYtB
uQyOuh27smANa65Ox4bWHBW6aJAUS7DqSBgqbWNB2p3oYiiV6MJTLih+vKUBZN4XFzxmVs923ocb
FbyTnHeLnNs0X3nT1LFaWe8EuTtsWC3cFhX50PYfPPWB58Dnn48tkOa3eTckBJRFwHPQYaYRadh0
aZRD9zjdTMajOS9w1hXp/akDgqq8d8smpvVv5Q+f3L1XD9M+aOnVEU1RIfT8KalO1f2qnhhOvvDc
/49UqAO0+laOkAxGmlW8v02C9v1Yi2hI6p3br6Es/Aew+SJ4tuU0jBB6Aya3/L3mlR/ChVXyoZUs
qhvrncNBTLt3OjNEUx2jhQDnlfOCk2WuqnALcjhZens1CMNu62AqcINNVkIx+EBViBTD2H8IQ6x/
PmSsOmfI3PSBknJzh7G2T8wd2jABGuxYCtOVp1TgLbLbynvb+9Pi8/+HGoRpXbbNeLHBGThaxNxj
XYLh0c9BfIUr6wC+/8NVDh06RYreVuPW0QC47Z8IfXxozYXVUha++FPVLmrUZvCqpfYgyYb4ptOF
gOOBp7mHWeNOPI6/t+yC4IZXORHsofVNn9Dy7rCk/7eUgpu3JLgaywerfMZdzVY7pVtDZtfpQohf
ONBiQdXArun8xe2K9We7gkh+Jzu+HuCYjpkSVlGmNsMa4Qdk8Nls8dGSuiWBQHiXIPt93bdejwtM
Zw6Z1CDHQXYoH5JvACCEpV9DoWCvGfv1NWI6PKqXSeMgZQ6/aqWqh0JZ82OlaHkIbsx0bNSQpXiL
omh8qYfMn+PGs7rx7JNmOXa6ZTo4qrSHwGcAzsZQ9QbP8xKuqXe5vu6vhwb2DyQKk0xVOSwxWo4f
B2q/B/7gxhXZpc2qQ7cVpiOj8sxpe8h8oiY3exFNGihpJDsx02Q1WvadU+mvgPUusapoFMzFidft
CQxAO7ZvMhvNeWvFp7XMqiWmwXzqfGhZCLoztGnm2qG5ttcySLZmqQoPLkVdn8CU9uCsBxdGhzc1
asahFok2bmvJnpo+b8dPcuzd4J54eCw5XTcew/roslODXczJ1C1VnDZ/1GMUKECtQ5pWPtOBTo3M
WSt5uQDSyNN7p2uCqGf8Drrw9RfH3cOBvR6fmY54WnBcCMZWoQDQk5CBS3gBVLMEIRuasGvr47F1
0vLv3PashFIiusgbfr/Y62mo95pEDV01TNebsrDV6zCLZXugGi89BmcQCvXnCQBKclvINKpc1r2f
+FeH0/jY79FScj8kIuhzoE23e8H25majGn59aEO60dFWfmWJlM2q/4UqDxQmmzeAhbxDJXIKycqf
JVnTkEj2fP1jBif0Nf8eG0fMbUk6XKLYpYV4iAR1GDgvj/m4zjpU+HY+11CyjIMEoB/xQdoNiKQP
JgUdb9UDlsdKyO3EqU3uVil/u/3a7szc4Ng63GocwV9PJ1ybMit7I+YqR3eT3Kt0GFZd5xtaWwi4
DgMGB+/bKXXsULnll7KtP1/fVINH61Ar113Lyh6wLqJAHbV6wGEFhO1Q0DkKb2E685BYl2oOyNjF
qrBimBD8YNmxf9PKb/9/cVS3MsA7aYnF2d46ARj7YBV0p5BlGlrz2qz1Fjr2oERp2/lTx+y3QbIT
3wyHCB1p5YwewfUUS44aQZq1JzyMJehC6JrH61tqmrnmp6RvnC5vsSie4o9e14V1NuxRNZrmriXi
tMwL9AFjbJSuYC3pVKEZUYUbCPb65A0f0EFXrhVUENDABwBqqcd71/3QBHd1t8cWaBp+C6QvDGZN
oGHSdxg+wawDkUaAnUzW3Qxp5OvzN/jTP6CodM0kNA3hT/xsofNG4fSG+4uFhzIxJTuLZNhhd/t1
L35FKwuPONkA4EyfvysagBjbcqe6YRp6C0Mvh7bWrhIthl4qEBtjxjbfK8IZIpkuEJWRweXLXHdx
AaRV452B6szkjs2b9lXzVuTsMQsmYNHq4A5XyBMKbwhhTtfvbKtp7s7fy8Jz3vWLApgLqiIfZeXe
sql4n5V7pDCmVddc1p1Q6UEs6+IJD80+C8KZPl23R9PCaA7reSMfJ3974p+g2TyGFjIIX3k85XsF
YYPF62CodR0HZRHM3cqsreoMqV88z4UtwBC7T+aGX6EjosamcyCoivO/sEEffbOFHVypZ/7p0CLp
/FpToyqwBWJ4BJ0S3JUQNKc2g3Lh3unDYD46LopObWcRW8I8SXf25ac6nW7S/lim0qFRtSc8ixUZ
ogHgONz2LrTda5QynC91ai1ov062TNMu7srffOultu6Ahpqc/4p2uuV7eCLT6mjOCzwE76xl/fMV
uVShhCjWbqnE4Fo6sdYU9KzBfamNWc1Ok+NGlmCn62ZjGlrzWibkonLba+Oa5dCdXs59sIdBMy2J
5rY2t2iCoNDFfO7vpJ2+B9AtahL/26GZ62CoRrjSLpIA92ks9+IW99xfjvmSjoZqVTFWXYOZe54j
TxCP+r50QTxndnWp1/IQ6wbTMVEjrL3kfdL9gVxNTvq2Lg/WX3RMFF+YmGXu4vXJLkEKRYvvVZbv
ZCmDweh4qEUk3ao4beNx7Oqwk24QFXVwsP7Ctq++SN2du6TrSDv2za/qPBQ27iF83bv8maau+agF
JgqS1SP7VkKPLwQ5Kfri2r1maNPgWnbt/MEtx2xg3/Iua9B5Nz2B1PnXMVPXnLRorbQWZcO+eUng
hx0Fv6+zlmN0bHTNT4u6hWJZH1jfLa6gsCJws6mhbnG+ProhCuigqKqq+wXgBeu7rwgE0gSUymco
aIXAj+1lJsPS68godxNhSxx3+QXsT3MBMWf9uZNpv3PVMY2+nRlemGSQeURA9Zl9s2x3Df12eHLs
cu8uYhp8Oyy8GFymBZqE2n75ucGkQsW7KVQdhOKvr71p9G1PXowuilF4QCxl36ehdb1wCUgAxA5E
63aytuFIo6OjEgB/C5YG8pfasDQjGhODxXvTp10Rbdz913+EyYA0r6VzOQYzL+rvHACYW39Nggsq
4w0IJll7OvYJzXf9pqnLVtr19yotPzd09H5xZ15OgFCLT9e/YDhgUs2Du65JC/AsyV9j6bZvpjxg
53mFEqE1ijzyW/Czh37uxtc/ZtoWzaGXvGWC2fjYXLmPba+iyuNvupS/8ZqDiF6mw6hWqxnzIZ3z
H7RextuBQZwG8thfrv8Ag93qXFpqKgNZQub5R5+6fbQARx0uUNjZ2W3T6JpDT77TubRFvIMQyudF
OFOUTagEXp+64bTpaA5tu0MZMJ61TzCjT3MrI+rXMcrBqGLnH/OljKS1V5M1bLOOrkKEmy1wezdP
LOiKcFzIm9xCDdhu8ggnup0QEiBU/AsIYTqh0uKuYGZMafPUTPSxlV8aKMpyYYVpAaL5vH+izL2d
8vxyffUMbqKrNqlsENaKU+iTM7on4vWXQIjvvKdxNyWXYKx3LpQmC9D8ve4hTmODm/wJ7FqnsrDA
O+/ne1h302/QXB0yf0kKoI7zRK0yQjL6MGU8dgry2MATrWTvNm8yNM3JUTkhTt+49VOQ+c8CjYOi
r+6Hqn3buM5zkWeXrtp7NDdEYB2P5bY2pCm7Tv3oA1BU3sxT43/p5mEqTq4jd+XXTV/ZfuiLZOVJ
NiwcKeobp+Atl5QXD42NC/jk2Xt8I4Z91ym2WsuRAUK8+tH2ZALBeDWFYE/xdhKVYeN1gNZIU4rX
2lT9gAbHWw6Zj3DwU9QW6+FnUeQXlqtjGFamo7QC2VhIUEP/PSBJdUrbeozSei+pm96XyLZ6LzYC
ZYSlD8q8/FH07kffXr6km4AoLGuzqnTJP3tcnEUi0DrDj72nEy3H40GXl/nkyB8p+DfRdCXHD35C
rUPNCuwfUq25qG07qevv4L4Gm5MsfdAVQ6SkABvEzt7/AWa9Eid1wJatpA0cBgu+z355dtld3dLf
CSiQM8e9ZAhmTi2jRvBHkfQPLfd34qXJoLUg0HgCzDnbV1twsIZlXquTWtSe/KohwejIrbQggLIk
zvpN8Dp1nn1vzh6Zl1VgcuhFc8fcyrZ2iIZMn9Kcvyk67M1cJd9Qk5Re7HtkrtCX5ZRF/aYfK7+y
I4EHpJ2rt8FTdVgXa73GGhea/ATEvByirss+ZnklTrldZV/appyyqCO7lTnT17QjQToFqbLaof2V
WdNlO46l1vjQdM3b3P68z5JtMAWdJ6uQlmdJ0gc/8ejPI2ZlAl3wOPRfT8ym0bWYMM28kV3F0Ncy
FU8+t+zQzvECfX1w0wJp3j8By96QIPB/psx9M1nTwwAiaFENl64ZH6z+4LuJjv0a+8ArEn/1H0Hj
9wi1ScgdBu0DFVZ6asrkw/Xf8idKvhIIdMos6SfpULPE+jmTioB8t208qBdFjV/kwwLu8lkqcu64
P5afWNJYCw2hsz5ZYeu3U0C/dN6imjOBRlkBZiA0K4C1CBqHRYBw5XNBPl+fpmk/tcCRN0mPVF5M
P8ncujdNQpIbrxbTIW8Gzd/fGYT2tj8Ucl1+lgycMuBsz2+8ltMbf5SAnKIx+HzkV1AdQhasvHAS
4c4//2iVUieg0cLKPQjZ6wcSohfo1hodV43rZ2cvzUCLm9hBlCSF+zB1DT30A8g/hToc4auBJJB7
KBHuFK2KL7Ss9zhCTD9g+/+LRL7kjU2cBQoJ3Zp1eBHAZWqK+zLDebfwRnlImdEnes0uyXlf5q6X
QcByeHQAej/5mX3s9k90envhuGORO4U4W5VdXgLq/JadY8UgOtijVzKtknYZkMSV6HmjGXS/hvyC
YqmMJtrSW5qKPYWb17Mb0RsaM58Kp5it7Nx7zL4t0E4aZWxyNj1OFWWzWm6u+8PrgZT8YSp7seEu
FPcg+iDEeejXtyOIDMNCkrdtVcSJK+/nNTt07ACP59+GRbnDS8rxewSf1Cmz3OnWLuVertly/r8R
lOjlvABZoOl7lZ2XNr1jiRvc4tXyraL2qfWzFsqWwxwWNj1ExwmJxr9/S2GJVa5jg99Sut5psct3
djI3J57Vt/lBdA3ReyCz2SvrOaiyszvkUOkcC3V216E7FkX0/sem9cHxsi7iXIGQ+kJLKesh9JUa
62Ns1+Sfak82TnQoO9R43GC1Qo80dQ0W50CSQ+eLf9S4y2DpVk7XDILZFgu7MnVPsxd0O6MbXFyX
405SQC0rXovzbHVVFNC+/lF7bh8y7tBjNOdEL/wkaUEBh0cYmevsPTRL6nCxqotIh7vc8983a3nM
9/6p+tB25HVjZ9DtEU2U2Og9KTp/j/bJEKn0cs8osiWrkS7OQxO8hxLuR2i5QFYT/Ob50aZaold5
liXAwbR0svOUuRkk/9gSWm61U5M2xEC9q26qct/zVjs9J4DIgE0mubG65G0OCr2wT+rilLB6x+0M
cUqnnM/sYWg8uWDHWXHLyuYNA42lX3zPRX3b10PU1urX9bhu+pJ2WqvtzKp9awKrZBfcBsH3LvHu
W6kiSHjH1C/OIh8ern/J4Cl6qcdxJ5am8/abPI9HLsmqkKI6HaNHSOw4o+HH6M13Y9JAZSCd8YmK
fZSQnKWyieaaXNZVnMvlrdfxnUv567VLopd7vCxpMgFBiXOiVhzdaDSL4n2f+Oe+Y++K0bmMVvCx
5Nmn62v3+pma6PWfNKdZ0lbIJHaPPrrIqlG0DCvLcvmO6xtMWy/7OKJFlUTkVmxZ2Y9cBTEZN9Kh
pUXBt+7uclYdKscQvQI0N8ggqpUWqGy5F09tgR601Fo+Xl8nk41p1z3Hchq7dmDNwFFV5S2x5naK
fB5MTlyCKeuYMBLRqz7oIU/RxGIncZYyD4pOTg0BzXQ+Xf8RhkCp13uqtJqImnFIAVtkf4PuMPt9
Kqb8y+L2GWCnXnFz/Tsmo9Jcn+Jhs+8IMGw1KdWnxunbKM1Fe6hRg+gVniHz2AxJ+yQWoxexuR9C
mox79yfDEum9ecK217GsQYMKSvXqDkc3ax5DaG+XIkSzWy77kApZHOKlJXpJpxjqzHNdpF+ZrKz+
2viNkO8yWvjpTtgybITerLe6EIosHFw9IHdcPnDUD85tV/CDG7H5youTe171tjUn2Ig0sZw367Ik
EDGY1JfrRmQo6RK9Wa9IRlV2rLW/TqwsU3DQDaXVnfu0t+omzgjpiDxD4RCYlBB6zqCluXFrKeCQ
LsB8jEdE+m6281Nfd38I1vz9U9eVtWuS5gneRKi6VGzMLs6YT5e8L4+tpq33wrAWr8SOWyTxIHwk
zGws7tx0hSr49eV83bBtvQkm49OU94VIYtLP9MS68oLa2G0v7Ocerc2HkpetN8O4eedn+TwHYMcc
otodzlZG74q2uBTVeMbZI0Yh9iYQ47Hcoou1917ig728SuKmk/KNxTP2bs1SP05Zm0TKcefIGeWe
OuHrC0j0SpzbUxRea9uKlwIBeeVlctPmzfR2AKPpKa3cYxhjotfisqBN5YhaV6yyojqPDsnCsV/2
0vHrhvyPajvhALP0M3wWlTvrdurrDo+9KTsxQo7JXuLd6G9f8ZrSJ9Tuknie5AVI/iZc5+Hj0JMi
ROXwx3Vzfj2y/SPh3o0icOxFJvG6EnW2fbK+V5wVO6ei1/fa1hsxCR/ddZmx1/BFF1IaTfKwQusm
ciTst13GPaZ306/Yvv8igiaWlYyOcq246csksir0g6eBSnduFabRtfiMBxA0BKJMG4M5kj8AoOrf
ssTfa7553ZL+0W8ndVfg9Khgp4AlnGbm9m9XNynezR1g1Mc2WTt0cXBqAWCOTeaKlR+SwCO3okq6
nWBlWh7n78X3c8j78C052laVxzO1CICeqX8+NnftRT0IWo9PAWJTiRz5OHDR36aFOMbaA9G3v+cu
5TQPqUI0b8baOc2E5SffIu7Oyrx+Zrd18lqQPNq+lBg9tYPbxh8++7nMY+ku6HcgJEIb3V4fnWEP
9LbAdF1Vm7opuh2cFG9ME7VCUufVofxg+5r9YOVlMaVZEjNa/KibugiTtPs2UnrjMfGzBh/njqEa
4oXeDjhVfYWXYPgCEmDwmJZ+8abu/O7WxkU3JhlJjxWFENb+3vcqT9oA8OQgTkQLsdeuzS9Q36JR
Jm374KJpR53S8gOgZxYrrsbsg9MtPi5rxbcg6wFSTKqwSRu+s2oGM9NbAwnjklucJPEELW/gAtSS
pXcSQDB1C44DHi1TY+Ea7E/O3iHIYG56w6By06Xv5GzFHp5Kf0mP1A+JPx/rn7X1jsHablhLAUWP
rRxymSlGPzl53u7cb31s8b8VZltvGKSuylabVhjdKT4V3YyukklaYTlOl95afimvVDeeWnZyh8Gi
9d5BREQ6oH0lwNEqAytgQsszsafuMqUWqKDTXc4A03e2nXqRAVEt522Jl7ATA2omSW8Ta2tqPnd0
59XckKU8LQQ4ANuPicT4qfPWmt7kSN/8w/UIbxpayx+lXSY5AVTilKXIHhBrzEKuyh3fMA2uOXoP
8JIA4Mc9efkXe76Zm190TynCNLTu4LOE7HyKoV322Z7fDc3F3ktLhqH1JkIHWuB1EvAg9nIXYteu
E0Q5iMRDOU3HSsm2ztnerDAWp/SCeJCTd3KVt0bD2niHKhe23kWI28I8u0Acx1PQ4OrV9+CJUcHa
fr1uMgZr1/sHoQVc+qpZ3FMPNUZ3Lm8qoDbaVZ1Fu0eeb9qC7f8vHKqWwRgoZ4ZVUhUPREUOWP+l
M+7EBUME1XsJrWlglUUn9wTSA5BAP40ov1xfG0M20FnVld+AFb7AxBPfRrc+TjVQ1RFjdU5KEo72
HhOBaX00r00zu7YKGz+AZkAP9FHQ5qFL9g7FBkiVrVOrQ7IaYcHdhh8/qeUezNlxUvqfWPrbY2eP
y03K+qTS5MQg73d94UxGpfkzeHWoN0KH8xS0Y2Sr9a6lZaQ65z5f96KRYdf1VkNnYFLaULA7edLH
E9rD7DXHJq83GDZDwGq7w3pV3Vc+ZpEXRJX1Hifb06HF0TsMm2AoJ5dg5mCmAXjSu8Njc1TPfZiv
e41LBovSewwBoIPOw4xPNMtyl9LkBI+7yTO6g0sx+IXeZZjZXKUyxwqllNypckFvkRd5pH3bLurc
kIOOrXccVgX6jbtti+dkPbkgHlqdnS02rY+WgmnmtqpLwHDbkLdN+WthaUirY2UAvcmwahpJFo6x
W4J2e1yfs2Jn2Q1exbUEjNOb6h3b9k+AW9/Cw85QcLxUPH3Ph/z3dds0LYzmuL6vxiWpMPmu+CSH
72P1zlcPh4bW+wwrtx/F0GHojKN/KfjqBZ/G+dv1sQ3BQG807BgZVrJs056/dIMfzkAjXh/ZYOo6
eGkSKEkCDYBg0Pw3rk9BWd5W1dljy9kPsp1vGPZVRy+tfj46hQ07X9vqLmMX33n2XHVKycfrv8Gw
qXqrYTVYXmF7+A1kmkPXepirdxl6tK8Pblr67f8vkvsY+BQ0QB0Gd7NoQb/GsmOKpoE1H/VJsfLE
x7lH0CK7y5bSuaFZmz5fn7ZpTZy/p50DKD1xhTUf5bdSyHDmdcT8Q0BpW8cpoWM09ZTCgvtLxUMa
uLdgELkrqz1zN01e89IUwEuv8LHmtfel9u+U3Z9stkdNZRhcByU5dqtwtIEvJTYwSeW3tYqLwYkP
LbuOSVrrbHbTzsZhthx+ogrxn+CQBSk68fnY+Jsbv7BGD6pmvQggC7ta547Q2AMcsC33ysgGk9Th
R7ImvhOMWHenubcgbTQ/X5+1adxtK17MmqXo/wAEfUvX3UNfE9A7k50FNw29/f/F0BRK63NRYmhp
B28zMIF1tDlm5Trzej+C9TsQWGvKvrYo1fPuPAR7AJrtp79SWtDJ14NhXNBLtG0k/TpAtFuWZ79R
OwHXNLiWSCFGMwDH1Lg49d6nag2d6R4l753BTSuuOacA4wvvFjh/QORXoWwRdtm0c7YwTFzHjw2U
57gnYOLe/CkIxGUWbxPnGIDT1rsFW88CN3eOwalb3JTL17K4WxNvxw5NM9ccs8v71kt5hVPRdgcc
L8kanCZ3xxINS65jxjIg9XMKYd2TVOVlHsXZ4Xsub8jNOkysB9gdT0UYOqdfc8XDdcnDzvvoN+R0
3fcNNTQdKTapMht8Bx/wLPttyVGkw5Wpnts2RKW4D3ld/PTs6cv1j5l2QcupqUC9vyJFELvoCIsS
NeWhL7zxJiiWvSeM4HXH1XFj46rqKatBeSbbs+cDpKmGEw++FdmPpbbDrJ8jcayOpuPG5txnAMcX
sNepuZ24F6b5quIJdEg311fLcPZzNE/uaJvQjufQwfDeS3++5dOHqXuq1I+JDDuVbcOG6Dgxl0kP
Pcz4RJff8vXrRD9Wau8SbrAsHSDmzr3HAgtjV4t151tfawsyEPXPUownu4+K4hDw19bRYaXf5+UE
lozTmP3wQIG9OXeOK7ncSwUGF9TxYIA34Hj5fzj7st24ca7bJxJAiqKGW6kGT7GTchInuRESp1vU
RJGiSJF6+rPqv2rU+coGfNMIgrRUIrk397D2WiLlu9Gp3UyKR0jB34otPelJv2MXVxzIJSIMbPDj
QiNR7Mdm8E++HpbP1m8fA2pcosBScAqnvUBDacVEi93paOb9Xgea+x0tuvzv24f12ipdmDbgHyqK
g8j3dRPMsfVpd8NDE5dkjLYDfsH0+e33XDtVF4Fztg7oMkiW71ud/uq3wh+hbe4ql417ase2TEi9
3htG3ynuXbHBS3xYt7kpS7jP934ab5qOv+br9qOBts6WrI9FT98r+lwzxAtb76GYkuXtlO3DIqaq
zckM3jAQtQWHYPXtlbtyyP4/kJhanVdyyPYFAPF3SVYkt6PCZNPHnn7er/8EemDTFzXQ8emeZIE8
8nrw9kYPRfExlAa5BIbNrF2hg8XSXTQvVRelQDbHR5ALfOwKv4SFpWQ2tMiGZB+nsz2QcQLT3xaJ
fz62OOdd/+/iDHMPCcic7/OBsvUOQuMbSp6s9eKdY3ptb89//58XTMRDZDKsHNKz27Jr8Kf7DGz0
L2///Cs2dwkqio0QHkz0fB8Gegz1j3aa7tuM78jG7lmbPjjeffCMXlh3k4JG1qaG7xuLcT5wkpyZ
I8nHMvpLGBHlyhsTF8k+qVtfHHJppf+EzHhI3/G0V3zgJaG7RYVsHWKW7E2X3ZJ0fI2z7UhH+sSi
7Z1v+J+vyIpLJJHN6Zx3Ikr2eVzn9Q1xdn4IdIhOWxyzpxQz5MnN25t+7U0XBm271HfzhtWaaPuU
qv7QTwUt7Qb6i/MfPvaSs9v9z7kNyvUqGUOy19bc1sQ+12v2GSO8T4IlH5JnwJKdP/A/72ji2KM7
Eyf70XP3uU309MCg1vfeJ/xP08PjL2x7Iit0SjI8Ph5q86evyfyDYwT0+8cW6MKwRxqBo7UnyT61
PSshwLbu41lFHXTO86USeY//fuxNFxf4UmxuG5t5fEZg+8ks/K7ma1OOcnpAgemd/PF/3qZYqwvz
NnldB5v58Tnvxa96VHeg4n1GQeNEAYSkfHgP1HDtPRcJdg78jBkgY/1subuJ2y+Y6V9QlKVHupjP
/by8UxC/tvUXlzbpEbLZdIpB/cb6Oz0zUkYNbo63N+R8gP6/EkRWXKJfgepthtjx5bQlm/+6IW7e
d9EwfkISNXykbo1XXNj4OPlZ8yRfTj0aZDchiptqSJHJvP0BV3bhEvq6zi5ru0XG+zy0Bc4u+Q25
1r21btgBxLb3nhzfftG1lbqw8GUhC51aupwKu23gYhpkFYa1uWXWxIe3X3Flqy/xXwlbQqIggHMS
BUp6zuW0cgWkOz729Asrr4leTbeu+AAOTjgUQlRZ5PHL2w8/r8L/OkcXhj1BsqMhm4j3xIZvhIib
tXNfinW+BWfCB3//hV3H48znBBoFp0m1N6GQdTk0ULR6+/dfW/oLY16azdeK1u6kItJUo+3nKjTi
vZHIa2fnwobrNa8DFD/MScS23k/SSfAwz9uBhXdrOFc+4BLU1WYp9WS15pRED7b+J3uvH3ftuRfW
u8iky4VU2akp6L8kTeW+85n82JZeIrd8l/Ve9DXWhab7Qi6fuiR/x1yv/e4Lc43TJNjJEjxaRKX1
8U0jPugzLzFaBrGcrns/n6atvWdu/Y6p4BoiyO+146799PPf/yeWgLvMBbf5fAJbCx0+0ULH9sTk
qtKvbx/2K8Z6Cc7SWrLRL3I+pSo9RdL8WDGBCG3qHyp6b4rkyom/5HxvFktJ3RN9wtT347pA+iMa
0ttFYEbw7W+4tkgXBmtmkA6NnuqTX0YNhYnZl4b2H7uysgt7JSB4HtcwzSejCogNmfWXTdh7WfiV
1b8Ea6m6KzAHtuLhRodjRIrpJsTG3s1FOoGSopvfMa4rW3CJ2Mqj1MUQAdenXGnwf27AM/hqlTF5
TVow5u/e3ocr9+8lckswEhdTMtnTFAGDTkFAksUvo9a3vonvWcxPH3vNhTk3KFG2VLHk5Ga+S/X0
c1jnOzWle2Q+zY4DJ/D2e64t2vnv/2N7A9JQY9bOn0BntGsWV+pxQjP/PWT9tcdfmLbhGFpcQB93
Qug4lIhT4yqh0pUiGt7jObl2vC5uYo7xMGtqpU8q0/fn/PAcXWepO+CMffvYIl3cxOkwsDjphD/Z
6HNKVNlJUaZL+jHLvoRyrTk3/Zgaf+q7QlWagxaNZu5j0XR6Ydkc0n9USrgNSqO6KWOTuG+GdeYd
x3Flfy8BW3WqltQKqU+6mb5j9u81X+RRUPdep+aK17uEbY1jiO1i6vjU03rY1UMi0OB49+nnO/1/
BHGXoC05KNf2c85OjR2+Di7dO8yNM97ue5XfnLmVLBvfsefiyqsu7JmHEKIQ4vjUEeR/Iz2CIqQC
BP2XSeVxKuyXupXfJ9j32yf22uvO+/Ufs4bA9aS0S9gJecEpDA6SfvohW8wjaTH/c/4yag/mY2Mi
WXEJ6oLCeLFsrlaIEBS+T2Tt9GUzXL1XDrhi45dd6ZSDoh7UZ8OpJtN3ltubc1Xj/DkzBiI+ZoaX
zWkdNyoFkng4pf0CeSWWj7vERu8hG68ZyoWXWjDYrTyN1Wnps7/rVPyNx0iWbd6/d8tee8GFj0rM
zLScKTzt1sPT5ttxERLoF/3e+ly5+C6BagsF64sinT4tdPlBaHLXbeMRCWJTSszXZ03xTuvp2nsu
PFaUzYpBiup8lsKRNdl+dOZPNvA7/n+oyvdec8WzXCLXwDpXZ3Gs1WkANKZcLFFVF7b3fPqV3bjE
rrW1QyIr1wmexfnSGwhNgNK7PWx0Fh8L+C9BbImLWOLXVZ2g2PPHyWXZCQdJl7f9xxWDu0SvhZQz
N/XSntoUtR7cRsW6PqOo+GMA29Dbr7i2ARcuqh4CeEb5NJ2iYuvvGjrO92Rs35v5ufb089//xwHW
A/jsN8bsKbb8H2i7tP0Xu02h//z2j79ySC+Zt2rWTjnEaeXprMt2Dvmt7g/guH8scvWQsHfn1q7t
w4VVp4McwVS2LSeMv26+HNqNoj+HMnLZiy7/aoZCfH37i64t2GV+QZH2JmLaTi7MvKQBPKBzEB+M
Ay/JtwKvozoMcjqlAPVXbbqRb+TMNzq37fTn7Q+4YnKXELdunA0vZCdPlHW20h70jjWqx2U+vjsV
d2U3LoFufBvdzPgsT/O6PaUoTJ/7NbgOD+dc72NfcT5w/zm3IiC+RKgwnlZEtN2k78jIH2zG37tJ
r63S+dP+8/wu29ZEdvV4YtvYVsBxQOYBXWZIVpr3JHKvrdKFYTcuUusSY5VUE31etGkOCA4f2qQ3
OzMO399ep2svubDv1qbExLmSJwKSw3tfNOorIo963zd83cU2bt+rel970YVdgDFx3Zakb09wV0/g
TbkVfHs5V1pV9x4W4tqeXNx4qdoKY0BLf6KqZS+o4LdVUYToFSjcaff2cl15xSXGTORRZ9IsFiee
sfuV+r5CVF1GOf7w9guuuI9LnNnaN26dpk2cPGF3snC/u95/e/vRV6L0S4Iy15DBgbSK7G2alGv4
IvzD3D+07haZACbh9P6d1yTp2av+j3zgEnIGZvp0W8B+u1e9j3W3k+BxjZ+BQned2cnRJU2+Q8QG
dvQKKi/FHJdguhEJNI7BCZTFJQoQBGM+Wk9JI8oCrBGLBqFtGomw97qeGrD2mq4H69aYANK0AyY/
bk4ph9pjW0HtOaV/QoDD/0uACYyaJ9msCuq0rTI+/ZEqM+pfYWrXSZQBUjv1a9wXi7nTy+qbtRQM
dbM7wnzermUOHrRGVS10qTz0wHig+2WK+7tVp3zED9XEtN/iyEo9lyxiHIJMvU18TEpvQ90kYLHL
ihqRS05z1LK6USTu89I2kWQlB0g0f6jzNCzfmYXWedVTsCytEWn/duM2rb7qs3xgwHeOKqJHDAkk
m7ztU7bJU5avetv23dbJ4XUTgWi9i+PM+/kRMZ+NI0zjttE8QFcvPctIRnrk6nOI2LjMEGqHv4or
0B/HTV+iN8/FXw/qAbvv0M3rt2MabW32YwWMxPEvTgxoLlS5h57tvB9nJGDzji1LOz8qP8gIuTbp
wOpSiXl2y0tYBhD6I70cO/IsGEujn6AlNEA2mqROMl+JYZ7QM6y7qF/GG2uE5f+aDtpNUTm5qePQ
flV5kx1pJ+CcSjKHLKTHaDDUQRplY/X42k1crmPZexrSaDevMk3EM0aeG3qfxRlY/HNfdGVstYf0
etyu2cmIbUpvaDt03b+O5l3xuyA1HnVA1If+cTnr3o2sWgcpgKGCFpyDcgORsEExTYW5T9TSoqwP
yfg6HcowoLyj7/qh2/hyCNHQGFGacRsQxRc0a1HSFWvPw2MhatX2h2izms6lqaNgvwPkXQT8Owwd
jD8BTCJ6riIiEv6aQRF9bfYNB3fdY0T7eBjuCe85/x1FzUK7Q7Qujv9ap0H1SckE0NCnZDbJ8lUP
0DS4V6NP21uTJpMBseVaM/13VpapvhLA1my0XKMRW5jmkXNPnK/52O/liBm+sYR2S6OXXd5RuT0X
LBGsKUHjk/g/Ki4G0TwoXjvxaVQryNp3tCat6Sro/LEwlFTONaYEGlpz5ve4TNKcPkSa94QcZD7l
20Or5iFeS1/U7dTekE7q/Ec/gJM5P3BCpcL+1y2/yYWVC9mBrlaAw2BlLP8ZWSdccl/HddJnO4fi
c4SNTepMPbk8kewWME1iHlOjInc0zTQt9865vp4PMot49qAjlhZfB1Fz+kIE2Yq5LAyOGCYcYvTK
yNQLfzcMoE7tcKtujn4HAyVZf2Qzj+q1GmMj6+eCBzb/kWKxC/j2TbHWj1NdxEjhoIb3fxSPM13B
KCmV0J97iNsOTeX1oppQScnCHEpKRT7uZRG0+JvHCH1kKbUyMYZ9MBdrf4NuqxcPsXd1ve50a7bt
TqWFan5NMtHhBHmgYdnNLagluwObtzl/yry0y7cVSWp+l6Ugy252Xmyz+VbHIn2gEEdPHu3QJaN9
qrPcoVsObeXNt+Uwp23/nIHqQjzzlBGHdr3tMFE5wxl2rPRJoJ2sthXPOVIcm3p9DbpRjOzbRYNw
C1pfkVnvuUW7oSnzpFbyL/aF6G9tF1P2PV97l++kgOzbjlGzNrvg3Wgqu1LdP3SACtzZBg4rKcNi
Wz5WE1Ss2y+iaHpziDdJBzRHIC2Dcd5uCePrlIB5QEN/fRWyu814KIon8MLOoHWU7dAg4ZRTK0y9
g6azWl8jAl7y745DwvrflthGf5nSPIHAM6hE1+mO9Vyv/8h2Ss0LVCza7l+dDyH/5Qz4sOM9YhRC
0VKq5+bghiamoSr0KMmLGgLBYG6RCPhlOtV+PFlWRFCqjhqe1roEB8MyfU5IovtHFAvF9oXkho2i
imiQ/t8GdPbqJDmWzuxUAuKB05hO2UL2OTMsr6alHtqkjD2R3pTDqhWVpe1jsElSKai6m01RF3Up
NqfSvzJfZmjKjKsDX31bbKo/9ug84GIcHWu7x9Eh2anGgGEYzJiqRebPaQqRwvuBmTn64UAFM/3Q
ugviFrrA/UrLubaOJIfaauY/r7QOfrvVUAKD0EsCt+mfYpK1Ndu18ZCjYT7maibQA0euM0IfVm4a
CwHWkbQvW0a5VOUKePi0HjHMb1l+EBrCVvn3QMDkoT6Z2NCuezCJ8T6+bwHynpYqdQRzak21Jvrs
EcH72vmjblWWjGVkVxv+oaZh+SOgDDQPO2D9bXYrF83tbkziTPcl5OInfWy6eQY3DIKOmfxtQzOg
GtHFkYtLs63bb5+Pjt4aUifw0rbrmlwcAQ8k9VeIZ85n+nTWF2wsU2WX6WhG2c47B7J1d8xgTVml
eDS1/K4r5MBjiBRQ3DrlmNIB0ATw9lj/ouowHgeaJdm+AWxSJfsNfi+pWkBQy4F61fFyJoh/t7Lt
5Aa2AN4v/ABhMRF+FRDgZpXsM5CW3alijWAn6bZNaCdICx3FW+8IsadZKRap0o1AvbUH9FfR8Ssn
1idzWhqfWK8h4RYBTnRnkc1BiU4wiIY/eOE130rV5OvKDti+YD8LgcLEH8izNTzHpeKG5G6J8rzZ
ZT03M+ahs86OR57VUv3BdulE7WdJtrEkbdRTcmhasv3M69j9jkE5AforESjENnYjy9I4PsBlbF1a
yQxX3ImNhE7jESIFXXqsW6rHh1oNjXhqHO8ngmaoDxgisBbL9tC1INXFSWBDo3ZbznC55sE2Dl27
KOqwHgSqjD8Sxbwo18LO5IZwkd7Rs1gFaADyLnEIIq2C1FPpEAOOiEp8jWuq8p1zWXMLRjjPBNBK
2tJHiUsgPXZd4MUO0aPHWcc9YuvPtJt88tQXiDj7XeFx9b5CsWJuvzRDTUUoRQIZ422vSfay+rhN
n3EmxfaTbTFbs6pQXeaT3dLUnQADTG7DJiqInsjpE1SPEvkb4kp6zcopicDcU2aNC8iz3aro8sk3
xNw5EICZBFo1hLuoGuIIfgQIBrOAl7VueBdLYCcy0vzj5oLrr6Pou+RmHbZYm9u4y2AqB7ngIgcx
eJd10Z/GFWde8ybpQ72WRaG7+lPklJb/mKBiZUrdt2xyu5iTgCCxaCPg1g1NcdqIsYw6xAqwvRRV
ATvyT3LZouVv5iRCW5BOOwtiG8RPo/h33IQ08lFulBhf0m7MN/8wZL5he5UzZZIdEDiTX488aTjp
yrE2uYvKJU1Xwm/92sbyEbgiE51iKdrhJXSe9qaUW0tTjD2H3sr8NoV39foBNJBCfIn0sN0LYnIQ
R4sZ+3lydsvHh2bpGg1gf90p1t/G+bqw8QhRHteqO9EUSv2Zkxjp4w48MBSay0UuMzvfzfhP76pZ
Ymemm6EDeHK7mep0id0e961Q6XFopbVqj3jFKIfw3vK5P3Ib0cGd8pDOcbEvmE164E5Cssg7tISV
2CrZ0ELYAwBnv6OtIxUiUNn5nSkkd19yuXTJUsZLXbRDFeDPI7ujrEVGghrDkoS22s7hDqREtppA
tnzJCy76w9bna9Mcetsi3SkXuW71gDjHpeD3IghgxN+Nz8rgEMKPFC9wRnr8HmPGpiU3Y9+z1e2F
ax386LIOyQZuYZHV23ybzw3yr9seUbiiB8sNy9RhEtEC4YyOMLYlqNgNEqOK+B6HO0wyxIFdCa4g
k99Dy546gV0BA/PnTK6Gv2xUKWwnyXARi66Jh4A8rFD8EFA7Az960sNUX82yZu1vkdpG5GUKOlIG
Y6arynVFJvC8vap4HtiXXGwI1Ha5ExH/Tpu1Gz53FqqnT0qQhv2wSvXjqTe2jsmh6NccGVa7QRyn
rwaHZmRaDowMoIIZ8hWoJvRz0OnOdkvd9gPfOUS4iF9k7TCsk3I3LWMJQTRnHofU0wFKEMOUjl9A
IoGYA4NJLnHTLvadbuQehKQWuVFAUBTFu2HobX6sucmgBzXUJNuKykob0h8OnmH7OSBctC+OyDo0
GNRGxPGtE33Ruz3zsHUIc5C1mZbn4ILt75ts2JJ/GbFJO5UbrB9yOX6kOhV7lxEiwdy3xLVKPjOG
U7SWPYjwQl9OaWxAzJH6qehVlbbN5P8maYvk42bLfIx7dio40O0lvl2CO4qKjncUl1Rsm1cNGVn6
hS5nkt6yh0/eJcOE/2Xs4qbG7JfsvZ53hc0KL8sxSQJv9v0E5vvXdWtX+PF01lAPowtv6/k1LmbR
UmSJUgZSSd96o+9C27eJLBcUAXTxKNAMM3cqwUnjQFal0CUhNIyG4FOz9Dz2KPp2/BuNuoFacT27
MPBq7gnGRsqaTXP+tcPV0alKCRySczlhNfkRvCU4Vp3AHf6TrPMUf94ocpM7hlASnP9Z4YblUSZy
jh/tvPXrUspmzrpPQoRAdoFDgwKxOx+4ui98ZidVNluL6uthjhjrXnUGgfWoTFH0D0+dxnQmorgm
odGvlSVTfp+FZrbDcVnrZHtBnNw0czkqBC66PBN+mpc40craMlmbHNCUQafnAeyJ0A7ipmOU2l91
oaMpfgSisI8eowTR3oy01BMt23L0jDUc7CvrN9tamj2PmepWV6puU9sXnM4V/r1rgYdTENbLITR/
r2JZIO6T6ThGUbnOa/pPHfUSCQBDzSRUM1HE8SpGSYdZCDeDtROi9IWIpD+qfLNIoiLo9GXhMAqM
O90P2TJARV1abSN4hBnZN4dwWJE4DR00B0n4A6FtqF8LQqGNVU7LRkdz68fCA90W0kEja9S6j3Ex
w3aMeIGA1mTVToVMR8dCRo15BoZg4zEUZOVgS86W9Ung2G2hbBhaz6Ts8poWtsRvXqOvva/D+t3k
TXSuYgtt5ieH4tT8CCKQzP48NyvVWAqN4O5ljJPF5DvEj1N6Ino7T6hC1gQJXdlR2yCLatikw0uO
9K7+lC6SwLpAxg/QFUc+Ck48r3S6QJ40Us0xi+oRkaTpbN3e8AZdxadhg1JN2AmCCsdQMQzaCkSP
SzP2j0sCJRhT1YH14UHSJY6/xSM14ThsbbNFVbrF3DwnQmz1ExCfqhA70BzPgDkMJMZzyo2mi9Iv
UyMQj1Q0LK2DHM6M+gZuUOLBvIT82E2nFflEPd8tC9IyGHENFqjScr9Nd1tq1sCRyYOFz4Bmp68R
o2YAgaQIvTYw5B2QECEkL60iQRO4gTgjPybOkLEiJZCsRk6GFKlOqrFWkHREyR1B3rPJMHy6VKRG
HPuHElVovusQOEcY5IyS+Ez+C1cz27JrMKNu8KNQapuqpJjploBi0+j4O0xxRtUjrRdUL0qN4XWd
VjNCWLQQfDs1TxPChpZXHHjGDJQlso0wCaARcfavAe58u5uk7rsngVA5/AxucLzExtkEISJY+vQh
tzGnn3M+hDXsMeQvxY8W/L5T/kSKGpTbexUpZODHmY5FG+4igtZRvF9mvvDxELcCGkHHxDIbUE3J
iBmn0uLiSOXtSHOQL+Gfi2+IqHFHVVpNQuf71YO2jR6zGOp73Q3sADQgWEZr/bLz3lKnK9FQtfQV
Qkm7fMVQTkfkd0zogF+jHDhKovq2U7GnzU2EAQ8/Py9Nk35evMzSpzQFhftUsUggntilhmAGcZqX
2qenpJi8dFWLStW+TZvc1mhhiM7eGgdc5X5loR8gKjUBlwvkSwciSd5gX8YS+ZVCMyvpTPQzT1l8
yFPzvMbE11XH+oH9jdp+tQZyUwJhZJkpx5m8dWJGVgxnv0zD5xy6G+1vLUHbfZfiENVngYkmgaH1
xmlUJ3H3dFt/mCjt6c91RmiD10NvNrgyjxsaPa+ugdodes2LGaCAMbiOHXAFylrdWBKtrv5a885P
X72BdPArWnuRblGn18vyb7/0MX4IZjKhwTtwYu4zjguw2KNZBGjjfpz62D/GuIBhXUWxLIktCa62
IexrRjxrDlPKpm6rCkgqNb9B1spzLMe0pe18ix8MZ1qtvAnxmSh/0HsOQcb4eQ0FgCSVNxx1LYYC
DYxP5y77A5ZWDj8laSSTb4hu11YjicNs7SE/82+gaaW36aj6aGPbng1C81ANyIOQQcULQpgRyYV+
WlA4AG2MQsbZHNqmQ5erwuYkww+eEl+cCGqI7Ws8uimcdLSMUKnIkBiITwn4fdPvStZF81f3GH4A
pGawqwPjR6RD8aUAd7d7wWGVAdX7nOWfUIDapgdvO/+7d7jPa+Tcbiv2wVqcRcRnXUE+QcpxITcN
y4L7PfQc11A8pLTeFV1fwI/XQnd6VweRzMhsY+1QLEPpZAAkzLS5f2k4Eh1WYW896mw+xH5/HgUm
yN5yOYCKCxPnYf7Xzm0KVTGIt6a/yYba2DdQL3cW9RoCf7Xe1XEGlaIqc92S3yEAoM+jXJpsZyg3
uMFmhMLlJmiLhUXxMQJdoiVZFUnklA/1OHtoD+reHthGWyxLk6cN9JRC6stmmef2vkHmYW7RVwCR
EY3pFCp88OiqTjrT7Ysi2n7Utex/ic5ho3qrk+i+16A7wX0fR4Zg2hhkoyi+z6aaTOqG2wDJwKcV
KeQ9S9r+E18UUoqktvKuGZMMpSE+L7/S1eff6m2MX5Cip6+cgMZ9VxDnbuYB8wSotUS4qiYqjymo
/cbKw9UvRwsOKoIVFSiM4XZ5HkeuQ1XrOf418+C+jNzaB0Xq3KDhC6URVIM8myu0ouwBMjz2INio
HjdIm7D92vH1H9S9k+IZKl88PTGQTSKXRsGq28frZNxeNgqNHlSMFdRc4/m2YIEhBK571KTWZit4
2blJ/plJxJdXAP3P/cYZld4DyspK7XoYCyoRxaqno9yiYj5uQdDtLl9AT475wYklNzG4FnVZ2FqQ
O5gdaI0AtejiXb1o+WPggTTHCePvqDukU1J2c5HNuxj1sdfZk3AHQeHgSygHML2Tq9VPBZ3m7Dwf
w79P4Br5I6MFM1hkM0lXNbhDsr3tk/YHH0iOsdesWUW5UJ2Pj5pYsCkz0/SfQRNgHGQZeM8+FbPi
zwS8m1tJhn6QNyE07BOKivGfjuZweYiEijtmYMAlZmtjo5EubTy7GdGBkDezn63ewxBTuivCxh8t
ulbpI3c9uMSgLcrBlI52zLOSoWtLtsSdLBkQrXdRt3RFGQ+IABF2+Omb9SO20w/9WFSy9R2/zZq+
7qpBEbmUGDxrdEWtbUCxGjf232Sb7PyEkrpWaOeY+AXpSEigiRXMsMuHLbxQlS3bbkNxju8W5DR9
ZbNZi4eUFp4dF4b4+1hw8J2iPJNhkBTyGNZDEHXG9QdHv3nw6Lkg+H3rMRJd0pzQZ0S5uM/Ax9og
0BTtFt8k56LHXiKTfzQcxe2dBq6PVZuSzJYgGuy2Gx9Nkld1vGLv0YwHkrfhmYGebEBppWldDInU
SHBz62wc/mVuKLo712GU9mZGp6MtZdZ1/lMTnZcKxYu538WZTG4SkK33VZa57IklvDv1vhntIR47
nNqsIUgYdZcqf+siRxPUaROHiQ8ZIr+DE8C/KaZ+mP6BwqL4miep0SAyXWd2wIw5lN4K1rb80K3c
h0pHECG7y7WfHxKDg3IjEOHoL1BQ4I9D/v84OpPlSJUkin4RZgRTwBZyVmoqDVXSBis9qZiCMYAA
vr5P9rKtn6mkTIhwv/f49TwMDmaT0XM9DTkuSFBT5UfF9CFKqPjE701x13lbjtBouPkv2zIFt0vc
191+5MaOEs92piZJNxuDQlWjFKSVrducOOwTcLmhGVp5J/A6t2kiWuMjvam+R8LABHhmCwWP/9CW
zkPuz9l5XXAxdn1U5dgnniU+3YZtYAQMh1rsvapfCj48bjkcHs99FXPqvmZd3s5Xk4/ecg4xNvuj
GPTyCiXdPLLnwQ+eMtfwandADuV+pBnkH++9sDp2alKEz2zB9pgqxd9NzaRfHbOoPB46KvvfUx2J
n1x2wddSBHnKbTflTvk4hgVB+QgfBYtcqfNF4jH75iVN7wzmTlTNWFwQNE36MQ0YD/HWpXP1qtF7
/6lplt2OcFJ/urj24HE1jYHflQiHBNQ8TKXDvtbYbLb36nt5oJJWzPb4bixpuDQ7cLTqUnZyhQXw
8k4kwHBjvhtHVr/GjqwqteOvtNefDqdgu6MUcfonjRm3cjRpy2cZIBteTnrK6r84Cz4fFjWTONv8
N17cVcO6XoPFlUj63Nn4YPxqdhJlfZq+rFR7K0sLEc/iwc01l9Xs+Q+1y3lOH347+Lkd/fqkam+Z
zpldrd0uvR1ee63D8rPbwuqjoMobvquOLR0nHEv7cVtY/5w4LemC8daH7qNgWegUO+APV49MJpKm
GY08UIKWf5Y2nx5bb5n/MGza0EpHVktpPi+udwxCO/+pdSXR2nGHy3hTLqZqBt+cYETNF3pBK4q1
prtIQtvVFwINiuZA0ED/PQrH60jpdYKtOfaD8BcKwXQWl5Eoim8FNfQsqIq82O7JwD7osOmnOwf0
55zRlDf/tT07IGivfeeOCTb9a9WomYeg3aLgVNVFZH950+wMf7ysEOoA6RZSpPTKva+WcWT5GRcQ
7nI19mpP/CfXoD1W3NwUbWAxTh8s/wVlQ7vScuTTJ42DVX9XDbbqN2nsrt5XdbMmgoDd54qFF25s
FXXb/DICy/mInRWU9ymBl/PRytwuPy3TkAanPmBDa+Js9ioTxezgo40T1p+cHH7g0G58cvdr6cj2
VLvT5p2HVPMjB8kE/26EsrCvrjWXkqcls6q9nqSqd1PmVNs1rShbipjmvij3lY/mf6QeCYokc/yu
4Xdr9FNYmeo/Qf8WXtYl1W5StAAvVP1rvtzXS4iWCrQQcFTSX0ePmjJcvc51WDCUIKO8rM2xWLcp
GhLP8Rkvn0DV+i9HyKg7IieL7bNdSh4evUbdGndDqK8F91BGuN+QfhZe1D3aCA7DHcIC18XcDqLf
CyLuSvrJnpXkiBeWYKpYkBK/LlRrfVNxLodp0/4bC6cdo+NEetrwJwzzSnd/1slzSvW4sErSMddR
2XZXTodWb0jE38vWNDknTc9Y6UVZtl4NCTltLZe4ZxKbZYTwe1axPGK4N+Kh8AWDlVMPYfStJmz+
exrtioI+DNG3g9Xa2iSsaGK62CdYJH8EB7Ei5mcQ0ZKyamjUQ6pquaOiUc5uXG6kPF1v9t456bDs
jIqQ8YIo9bjSM5GjB2OnNncsHJoztJPK8nZOT4b8iYDj6KlwnE0e03nTDw7PfL73l25FwMxsy0sm
LBJ0xqlspnhrc7Yok9OI1arnQE8noWTVPjVg8hANbtS+0+4vj3IT/Td3gffHjka1PdddQH+uxrED
iW1WF8ddKjyzirh5Fu6OrkfaU9Uu4gUhsJxOdoSceV6BWqzEH13l8T5nTrbLjCwv7a2Mvsu30WWK
V/rdC2VWmu5rZ5D1n2kMR+7PMA1e2FnsPOnWUu5etVI6czx3RcS+M+F2AZeuLptr2c9i4QjLtf04
NU5Vv+itaM9r2Kr6sdZyKC5RnyJ3GL9OzQlgklhlzWzC7CbQCNO8F+Hg6Nix2MMQU9A4264rb68C
exoataMuVdRTMnDLfRkEmbofi1Biysw291+XFawPw4l02lgjXldn9pY7BLvzPZV7byTxcTd4SlT7
rIGmOAXuTLWzESz/gnYZ/ltLFV2r2VZb3C7Y6U9lJYPfAQvrqvcQc+qn9Lryfu5y/N+eV9e+t4Tk
3I2xFbkBVero1w2nIQROWt3t2tS3Ba8yXTp9ZN1JPiErFCb8o7rB2z4bmfpZnvBsZ41MjKOzjRn9
MXusG4N4vAcSqptH/M4y20Wys+TZscdJ/dA+ztHjapOPn3hm5GATheVNLy2igHofpYysQ8P8hTyM
a4EUt2RF9N7YddTdZ1G0fOaDNW8HbQXZ8tatwlRfVVQrG2G6lxZsV2VkKHRi1074fosMGACMHCH+
BqZsHin5zHhEpsrDJ7YCMXK8q7eU1RlJFhHe+7jMgR1cK2+aMDYXkxv3ZJZStWf6mLHZb+yPLw66
cnuH2AbXuMdl1nzcFk5MfmTdDRWfY3Tgxh0bB0n5chph7z1jD9lOIWO/TZnI5LmoPTfbBZEz/wn6
Wf7HMeRQ1Q6hNe71wC+X2FY3noEKWAJGXuZe06Sme1qPLjpbS5OKY94Zl2Wg8xSWgGw5ekX/oDs5
bTvlyGG6hn2KeMxabtUX1wZWodx3g5UNe9/Y2fhkkKyzvzXdovVopcVNKmzRnl7Ybr3cWY7pHoqo
Wf4yGGYDEBgD2TxDA41I0tvsXlg+v41npaZN3nNF8f/imPMgbZSB996y1o9VJzcWWNXp8Az3FV0c
zPFw55a2cBOvScv1ic1M7dvGp1IkpsvyXedqtGOL4u7LpVI+iQ2A6m/BU9meFtpote+kHP7WofFe
DXETVwDW6F8ksvF1hDF67ogSeKlV3Vjx5g32H1ZQUWsZU23ftHQ4C7Ry+ZMhq+fJo//+l6qyydC/
6+59LYoo/Clptd1j3/hSJFiKdN9Izdm3aVa0x6nbiitbBaW5CejNw4b3/A3PSqWWwsDsSE2mrZjz
fj2H1BGHrIdbOBEot2FWLDpobfdgWA/YP8oy1LOL9htJeQoLki0EBu2SYOr0LQfLhmllU27RZq2q
YuuF0O9jyM73LOJ9u5Gz2W5UM/ZAV476yMbTsjpmc2/MLvKW6jlc2VHEOWrdzUFa/qcYZzp744K0
OprMTiFxcfRWd5nPnU0ptlO2Lt3L2OphvmSTZIn0slXj36Ag7mvqWvOGSu3tR+G2HuLyNNm/p4ID
k+1e8r9x9gZxSJnPGJJqc6moqQ397WR7bmMnAuUw2nl2l5XXDHAdD2TOuPrxWLx3eqybAuzpcdin
kZsFCU9cCOaSL92eTeLQBilCyINfFMO8z6j4dAIs2PoHogyn8lLPY3HNdaPMAfnd3qH6zR6+0rCt
u61zsnVfQSNlGPfB5p8Qqtr3jqoESdtMtR2noCmE1EzNcO3MrfBDaAQ4UyE9EuEjzL2GKrArqvEh
8PdjKvMnHc3ZnPCL5XZs24w5eZ3JvtlphnlAOc0G1TZoHLNbvUW5OyvYihd87PLR6cImf8BA7vVx
KHo3PUBAlfX9IrupPU2sEz1km0hR83sKmDAa89dB8uA5abQ+1CZycuLKF3lyOhtAOyNP/FlBEV7S
thSv4C6O2efawkCwO+jQstZDnbhwdlXs6kldo5psQNiyLCtPSJ6ZffZkYOpE6T5842SUePBbSfGJ
EsXeEDzGv3zNSNjkHwafNtuFWk4zyUPXWM0QrzfRcuf2ZjEJ3kAkkrpo/PvRdmTM7Pxy4itF8jIU
7qVBN5itTNI+0P17cb0Vg3UzSaWhs6VvJKPBpVjHuD5OMCHcW73ViF22uaZ6dRalvhs55M9MbZMz
06B2J/0S8fe2VVli7FjDbhxK80aH0AxJWmzYoVZVVv8oiXV4Zlc829y7wSmPS1TLn4JdeOrEHhtN
JlyT0nPklta7tE49fx8pobvY4cak6HfS8l7UuG47FoNnZ516HKx2yCl0qVLjhhcUQh/WqK7+s4Ko
17hRNicMEqc1xmlVbPd1LmcdryTozTu0Q74d4LroGvqsHMKQWvd+XlIb52y1Z4dwpLuHKpN4a7KY
fk8kIO4w7K1fSyrt19UE1aXIm+jdE4hLVNXeupdpytpRsw7ur6KqqA+7RmBetGsQPkxsevwq1Cyq
/5zO8uwx1vPahQnOS8gtsQhtXTL8LOt5yoqUzq/qTUvbjtx68LUBdwzqopiSlft3PqK+0HNpt+sK
TnmOxB3HmZiumVWD1fhFOPwVukIWpK11k77t8fSKKQzU3dxEEqe2ke0nxKh79rEJc+7KmkfBaXkb
NHCJuzPwFnd16XeQNbVfXFHfu/8mvxXH1GrkBxxyYSG9dnl9WIWPjxWEKg1384RSdIQ7rv4MGYBR
Utld9TYgKuSggxjSse7qxntBifbvOl8WrAi1eGdivHn+iAY4cjsURGyMZzuja6T1k+72j4OuK3+x
SslmE00aluaKw1QPx1ncWN6gmfIj5PRUnNN10PO9tvLMPUVaMK0JTWh+XKr+y9ov42dY6fV33i/M
uvDcs8rGi+bqX1NMJoitoZhe9Oq08pDPJdTbqq3sWVWyJ8Yx8rWzIxFhcmGYldFItWpqdx1q2AQ+
btRT5Ae3JC9kyT0JilrEcuLUSFGLvyI+o2qn1s2QnVDDTAlV1g/hrOuXCUj6jzuXUxFnBflfSYrO
NRwmkkPZn7lsEStCROv+C1m3SS09BOt/4MTT78Jeyv8ckMUefKqhK+iydL7UaTk3h471rssFOePG
DhV+sz0AWriJkH4vTxlj2c+esQKww8BBXe4m2/BJiuluDqPm9+BqaNHYXe1x/i/nJVkPsrUCeboh
EneEeswJS97qF+u2pAlLMqv1Ti5Bl5jSVJfJTaMXblHnOW2lc9e1wvpwtWXtPQ833jQF/rh3+6Ux
nUne9GZ6jqJYnINlKypp8KT8mEUlV6hV5EfsDkmZvuSlt29KSIWg70keTaOt+RrHCv3OiiZvxnfx
xk8Xxs07dssy0hCpOtjPliTlbtv+bb4R2JyNF8nzTdpSLIRU1pn+GC5/GgwXJf6d8wCGH3xGwurk
YcAReJmtxfnkGfAefbvP37UDFA1eoBElqW4hhziRx99a2MMfZ7TXZqcw/XejVEgxro78pxVLdT9H
AgqHBDyQ/0DnykIRrMRnm5fD9NCltI3oNnJjesXZDDw1/zTqbuB+VVu3vmySY5ajlW9y9cX8x1o9
dUQ8X7AunfXqb1l3V/r+rVWovfZvu4z5T0VExOcwIjjGIsjxateiHaZE9Zaw4hwL9pAD4rwtczcN
B8d2uvU0asv7IIexigPQr2SkXCT0nHv7gNZdNLu6LwXpzdXkCz43JgiSqc7GL2fx5orrZ02HZHLq
7ZlmabjTKMF3/no7/plKBeNmNK5Ow3aXqRExfO57/ataRXEH0TOEiaV71e6Z8qY0DCAHnmYHo7Px
uzEuwMfyBBjUivtOZ3s+5QIAeBgHntC29f7ZbueTQa6pacaKVL2TaBx32DuAClVsvMX/4y958GMI
AXnVzjJ9DMNWPNxQDhPXbtMfDJrZghfpiL9KjBud1Ro9tUp2SSo2jq6+8k9g8H6yqCGlxpgo/1S5
uhe/jPQ7B/Pmxn0r02OGKnHGwTcYvVBTK+R1IUixBVjZpRbk6Y40SkIoQs7aHw06xg0w9jBbt0XP
0bHxbj4B9BZwgpc37Zc328F0L+GEHxhNSTnnrWD4IW2kaL7AUfQQs89xKZOUf+1+TVnoaanSOkxV
KHZ9GNT3U1630dHkATJD0WrvNSpqVM2UaQFmE4Bj9oOoyeQvKSEIQK746QvA+hh3a0UF0bnddIWJ
7pvY33KCmEWdFWtScfPhs8tifEXhLf8GAigeXwtxfozs5jJ1PVoC599DRTjgm9VsHP1jtqIIlphG
+06p8Q3+vr3LiyZ9imAiXi3gNx48u6sPEwzjo9UoPBprLE+mczRAchB89dFNr06DBRqpmZdr4Toc
d2tejacwrCayopvb2htT1f6JV9a4d9k0iB8W7vBUDZw7zT53HRTJ0Yeygs5AKBVBtZ771YRnClld
7wNeOx1Xlj9/e9YGBBH00o5Da5g+TJ8JJ2GthroTtNrcP7Pa223oHRDbl5PfTlTt7B+pREKMg7Of
qcf/8+Vo/URcWG4yZWUVJg06n0mYQcKqs/uKym2uepgWKSb9Viqv8PeWcVhmPQVW9oOXkv3z2LL5
K2e8pn6gQ+GVCvuZUyEPaE5rJcwX96k4zm7v/eF+98pzz1/2BhJY/unTtXpu1dhZR62W4EuF9LSx
BtmEA63D/5Z62LrDwsaUr9Gsaj/hdN2L1i7yQ2EtCN3LRj7SLvMX91wYzp044lhKttW0p2Fy7Me+
dachkfXSnzSImmIutc3snQqpp8+6yeZLu6jwzgZiect9xuimvi4G5hqXPMfsVvafWcN4dC5bobWp
pzvXXts3wBn1kVf+/KR0h97I4NQJYMN/Zaqj/AW4ObElAVRe74ZpjK6pcMP02GJd97G31Db4VGjz
meZAojWtT5U2CbiwdnjfR3wbr6F13pnCE7u8yqPdwk5siG02WU2O4Rgdw6m8x9uzvorBaCcJ89G5
52APd73v9mdNhrBIzDJW/1onz77HOlQEtVKa05shGRtuCuQGqU8RFOMBpda6IFEBu2CQWw7ZBU3/
MWwZwmDN8opov0WRBkpeU6Tv1omC8Ow4IKSxQep8peQeNVRIBF2xESUdXrKKagn/bJp2WTBu30sG
4YGxDnDeqTH4PYuAzpgPztwrO5ePdtoAw+GGILm4VA9V7E+yLY9WD294N0o8UmB57ELHWjBJSn8c
yUFw/eC5r+ve3am8S+/t0TXeSXkscqZqKIZmOYxMMFRMc/rGv/Rzuz1vrus8u2giBw0FkO/XpodE
XSnTlgTVukQ+dV37SrORsRkFPTF43ea+EL81BWXKbyixX6y0TMsDYY3jKzXrcg1XunPm8VCwXFot
dSika6GaNHy+3jabNx9JGvLGbfWYqNQSXx7zIqCsjKH17Ty6fOoFD+Zk04FgvgiVvXFPRe9FwTbL
DHestWSe+FV5I484d93xHqAKHRKWfSr2M3tCQ9ZRZkX4Cr6c66fN4JsvBDAtoDBFbzqqP8nm2CHp
656vTc5mfnLytH7JkSCfZW23u7qO2l+Qbk4yWFvWntAA5nthh/6XXXWzuPOlN+Zv7Oi139DHZbCv
t57+erIi3zmzr1ssaCYybBdqgCzNxcUrxjEgJD2fGVM0nZlXm+kaIZYtrtZW/mJUQbmP/sblU+8H
U5GuDVql4j7vp+cgA7olEqZ8XIaluxdY+09tChzN5ZaH7R45zB2eARgkKZ81SFR0FYB1LIxm/48o
HylzqaDKzdA0RykiZ9IgvUVxy+evEjZftmKXTsqZjnXlbcWu6CZTHSHwWMg+YU04GKsleEXfMuCR
WFR0ZbJlWz0eoMzanc0kD6H8TtnbvPHCPhde0Dzz66M2jxsYd5w3Nr9A6rDvXWov/ONvzJQxIqrw
/+dB5iFnsp1+Rq1Fu1kv24NuLH2xxsh8lUMB4jP46UocETBGQXoF/wnAsSOL57Bzuc3tpZse3V6u
E6II+W3HLlK8E0K6zEjDFwQ/bKnDovDbfLgL5vD/MMk4R4nfTPxwIIk52g0uk/vxYPMkk3G9spWT
IysN8eachvk8Gu8udtVaAOnBVrytVa5QpakvW9xfPr27QDTyPxJP1IkitX8U1mxhH93e4oZi1z55
lr1wWwTutNcdsxqHKnOZYJVcheklz21zgFjAXrNC51kb8ngLXMVDsVY8KkJ02wM82XDHCZudmwrb
ZKdae0T/H4BkGSGy1GFepu2IfOQcVqTzhyBEcXYnjhwlTdA/9rlrLHyxGd/5RU384IteQvVK+gvp
LNtW+vkp5+t59VsZPujex1arYXmuix+1r9KU+oEI+BJ6LvX4Nlz2g79ZCtM4xvMcdykcF/Uf9xq2
A4Onp4A1y3PiUl1fC6zB3y3S0FMIGwukSUF41qwTvqXSou22ps9/S5av3YvMdz7cUmTv0QhuQ/3L
l50rP/9YeOKvyAvL58wTIHbOPI8Ld/1NdHF40jOki8L5CuFfL84Qof/B10Hv9lOLT4B0J951GjI0
X3ktQb5TeGdUWrwUik8p2npMnclhFnSPoY5T2016zRMMfP9frtuaSaC5jK5dllnHW7jxb/AMSrPZ
CT9Wm44rzls0AmaPUvFlkX+7cCLP46ceu+hicjd4lFNRn9psSR+RnKMrkJj/VE9RTcniGQy/1R6s
Q1d7xcs4hPXjYHXpsWKL5b+xvjElDfrdXpYI8DWTkQ3AAMNuDkO7yEG+v/wXOgPPUtXkkDBmvOWP
lxg5NY7NIUP/rD48zxn1L22PyEhMDamTCEisLAJjMHfz0J123lj7YAeVysJ9y5zOj4/ZDs/ZDgyo
MH3Ae15tTzX87YOiG05oWXm1W9fxCbqIfPWTF5ikwTCoswzt5hgGBfCQrrPP3oaLO5Hwn304o7rZ
OO6t+DIY+TQFOeGxAJLZnZ1p/dcqwpbZLij3R58U+KNVMeSwE/NalX+9oBzPVZaijxjO/JjLCBow
8V3GBQ4Kyet9rhdmv8MqcGK3EPl8GJjUjS6oBZv4JUKynDlpOupLhCV6Rqfd3P5Ye6qc40zV+bzX
9iQibLDeVR9l6Rqs7CCQ8CbBGrWH/sbOX6FJpmFfdrXUzJ64w7oLGIz9TcaibT0wT01ZYEd9KHc0
8iNbnMZ5CV/pVtd/Yl40Th8XYPSvN9awnFgNgZoeMG0Wl9bAbPFWFYU8RVZeMD0Yhbl60LVPze8x
FNzE23DDPzM5hfNZeG1pn0ac6UvFRAVTlL0/44APG+eyCMPvks2ufVxgDfhx1ZdZeproipHI08AG
+CltkKEmXLt7CHbv26qyqHjYZJ1GezH5LvdTBGsb2xLsZxeytni5L3zbrxl8CcwXqxQUc31aZQwO
QEQMh/lWD8BdGj5e8h3Qr2aqOzdmcEHs5FaHjEfPs/nhUpznK0aAeJerT/NUQoFYdI9pyeJ1Hb0u
YWPTjNKbMGmweu9BEykMLFNV3bFpCMTqtWeYw18rmgpv7tJ9WJULPmq1eDX6RmQDorqhlb7UOWE7
ZuuZSCvoOpOiZN1Dsspcv1IZ5ssR4tU9Zisb0ncr6sQjB0+hGCiQaXUoWgbQweEWFLUMTj7HoylL
0od1OQx3ZdnmdSKzibmlMFLlHaYxxk4D/Sxj24TBad76m+Ypbh1LD82QtLZx+8RlncWPFQ5V+Jiv
0aZ2/SLHxxXw+CHoemc99hpdc+6B9TkWl7TeOx2DdEznDnDpGVm2EE786HtUQdrCzclpdwkGZDjf
Kxwq2XkIeNR7BjXDAbt0z4oeVdDj9EirpkOB7qjhP2dw0JOJvPFfGM4dRwvk7t+esajg2Wm7+qdO
p/UjhXvvjt7qtuuu6VU3PQxZwwRTruQucqS+N6NhMDJP6buttfRklmQle5xP1CM4jxxyCyoTguaZ
8rT1vhipjr6ZPMHr44KO+KSroXuYwrpMyERui3jhquGoRZLwEk3utv8HRMdnb0MbFH2rkDrGvGNy
cu0JpWxctfQfY5tr3O7eFd4xYxSpeE+JOLOt4tJynjTiHqJMDdkV1AIZkC9hWvy7FGm7TsJug0oA
PElPLUmdv2TUB/0NYRlq1N6mZfT7KNPJ/Tc7c/XW9w5KHZPf7V269TZVUZrNknsvH60ze6tlyNjc
WH2Sq4d7NUVVedhC4U8NJXWFLb+WQfp7aWod+jtHhc4hqr31PhhmZb9D+wbed6WRSR7ddByuGOx1
vYOjyz6znvHk2CICiesOstQsr1ZZGf+HjLiZi4lOkRz/uJaWKylJC5p75orRqCKvCvrDRKtgXwAM
i+KA1pjhEy72De7ZuvYfna40j80YiX7X5qm+2L7DfZuGjvtLrYQdxHNo94IDwW2OpUJtDRnEZ4WD
jUruGGf9YCT29r6LkPtTF6r/vqHSv2oSPPO4wMwGNq49CHKxYFmKbIiIW42aqS2TUJtWnAZvXeRO
WGC67GALgdGYpM1AhkbG8/ZcfnPjJL3tlf5eYFKq5+aGeVeJVYID361k5/4FEFftrgKiDh+Y1AzV
rmU+MmfappryXxHEM5MtJBtEcR56IHcsrfKDPXM4jcdIPhPScQTUcuUq6e6jeXXqQ1swvRiTlsGX
F+kqezckvjCtVPAUdGjoV2MokfBpGS861aUlil8FuyTLV0b4Rf9QoQfDvvA/HqQ7LFcvsBBb3Cyv
WiQViugE9mV+SMNJB/+ZSVEizA1oSF+EdYT/XQZIDgADF/79jQaF6HUa6EW0F8nc5srS4Er/+Esb
hoeOJbP9Mef+xXAEQNF3bcmLiGlFv02KghE0lH05VkQ+Mg36OlqdE57c0QeMireaXI7b5WrEku0t
d9TdF3UoImtcw7XRFgetiwzZCib/X0oGjvQVHQkteJVhUF57gJuZ8RNXzy9gtRtblCQ9306BdQwJ
l9cyP2VbF9E/4BZ27xNoxi8hWhXsJ10Wy3HyO3IuPCdtMXeJAngqtfEdxCYkr7swLNdoj0dXIAQI
KNJ9z0Qo7nCn3ad+lOsZnruDfe2L4uK0CuCChIT+aIebeOOoHuoPu7cAKlWADnaWHhTUmVCIuqQk
kqu8W2nkO17wKhs+IzCd08gVnJ6aSeZM+I6j1T5wdGgAO207ffm8Wt7wnCE5fhMqPqBT9oE3XAGE
cvSfgAGuYteOqv1qMN5Z/af1VD43THFiBLXBlh2V39osL63tGSmQ1LZg+eC9n6SXkBzMJMcYko7x
k5MBab5UMfLyx07TF82fvEF/f0LhXO1D7pAtDsrsdxZ1nDeER1wvianiSaNd/2iLOVS/BOPum9j5
AYPT5zrC5nguq0Lor8V4+CEeN35zcbCq5F96pcUbUWhbWCbul2rK/GPOgJm3gk3f+pLEpPU8rElB
+eM89DwG3qlujZt9EqAghn8eQpCf4nNx8N56m1K6J5vxle4r5F3Rd2Vb1x6uEZbNB+mWDtq9E2pS
e5qqknUdK88Y4lmyZlJPXcBM7hnd0a8fxnXxQ8HaAlDdArTmo80hpIlv97fqTPIBpjoeWvRPMbAX
XA3glQTh60fjfna4eLcOc948j1z2vo8OS9YH6WX2xLjeWdgo+dUaR53/bJAEzsrXTYH/kTFiXYMp
wNbVbyMZYuW7HFwn/F1qrd00LlIOyXcnawLS+6uKdTmYojropDmbjONQn0q3mIYS5a8KfWvfm0CJ
9FeRl0aYJBKq6e5HYxgDyZuNsbhjRqJvLssYYMbk+zCKyuy09iRxhbulY6o5Dum9gLqHtvcOlai3
LemG3Ou4EWs/JCsKZWeN3ofZyT/WLZPlXTRS5MezT0XdHdXc84jPSEL6XDZ6sUj2bZb07UZxkaJR
NHn2yysF7sMuHbwGbcK2vVFeHDkx9B0PAAPj2wDMNJ7w7tHUU9Na3m/bTMAa2Sr+x9F5LcmNI1H0
ixgBOhB8LV/V3kjd6heGTA8JehIE3dfv4T5N7I5GalWRQObNe09in+8HL66OMwPM4Q1DdlS/tF0/
+Hd4y0Ia16RailPmeEq/8JmszyTcAn0EJkNXkTPpew2XKNR7XRUEMTup/NfC6Q1Vs1syxMMlEKeX
FsF3OiVhVHA0hHN8qWZnwL7ST5igC78dqo9o4genXqyFG1+ZeaTZ2Sg4MFjlkc0eZYlm9dj7sJ4e
PFMs5UXgVFqfJg09qD+4YdSkR13683TRUif81cc5Httn/HF5y2PubnPucVnXZBegt/I/MDGbgCPb
6cOlONdRQMoeyEHF+AjlhWElp3bo6rMcQmMUV6GkXT6aGhMT/xgaCW4I24TXDpfJtnHxEMbtJLFD
VX0f7Ucj9Xo/1gmrnlCcBZPWRG7KFUNsvKnR4qPC1f28ntNCpd/tSrqUnPGYRA99WzFFqjWOPZ6q
Dm/UErtU1sT83wiU9NHOcxp8/Mzs5uepDnDANMZZH6IOuzrbIaOpATIyiyfBMHQ9xuRRqKh6/6nu
C3+5iioieT5bTzP58kfmjq4Ti98eQBZ8B9qv1W5BicuPuur0dyIlInQTDukPtm55UCNl/+qAUPvt
Uo1x6uQCj21ki+5Y9yOX5FJy3e57szCAy7shO/uNF7hHiANoeyARdPGYWKjkJ7cJaPLcIUtPQVTm
bwyAsE2HMct6SLqN5Ue+1BaTzISosstsT/Nkuo3hxY3o/aVnt/cmiYAlLLOL1BuVbfwzrTGT7uNs
xli6rjM7hGyWtq9dGONPjOdNj5PVhGTWyb5yuWKT7AjYxvsAIIo3i7w96cB8ZDrvs0R93ZdF7/zu
HAg9xylonN9qXq2+ucxbVqjqmmQHqTQg8aMjrhjgYD4sW0s9xbUgL78wIglivdkRmKckuxzW5w8g
U6SAQae44yV1WnEpUabetnPxbjEtV2AqMHZC0+qbqyxTmkjqBhJscRgG7i5h7v+DSXn1yFbFtGA1
8tT26OtteV2j3uO/hl15wMUVPkZaIF9ltuXoq7NwV442veqhWR/nAu/jbsL6A0J/rJKU4OUsTPNb
wgsTLW+GGOYHEw6RZaoHjenICC4z5ynnFizPE/H8uCXj7qJrFUBP+vgahqvSLVVmrZMXsXidHvZ2
wfF+WmlWypkp7LAMLGwThTipPjTTr6STqX8zjGfHUxbPU0z5Y0d9G+KKeFyBWs3Asqq/w2zwMRmQ
ObtPsjn6Fa+N84fSjM9k5A4pD0tHYpJJ+1Y368mjdEqSmdZkWSHQ8YAZpz8HEqf4rfQdpX+0cxcz
ZVPknHn7bTZdyQrzTGTNoq7ZRGmL+Q23xC4QuflEbaS0DlZq3YuOXBBzLXeMe6Bb4VaZYFo0j2vT
pF71in2F2NooOpGW+2oVrqouRVbP3i3EG0iMu8BvlH12y2yzh0RuM9pjYZqYEZRyEaHJkmCizgow
NgFhKHrnZommi+8T9PVf0Jjs+nON2DiEzyZMankgG1MtF4xcfXEKo065aNG2IWIbTdrtX8eCyEa5
eNRpE0OOxxZTUXEYmzTSJ85/HGjdIjBN4JmlnwunlGkfJj/KJeIE0/yBHSok2BxgM9tFLYS8HSlp
ae80/s6feMoz89jYeZpPcamq6W2iO76v83Q1+wjuEXetNIwjCm/soLvNHlm7KhFqOEdycMxHGnR8
BLhtAx8rsu+H5pb5lvzEOFQrRTRvMWahwmnnr2nGQnKXdOB9jhnPY/2uSmq0o8a1Q94hcIJPQh58
cNFal7jrpIvXr4oH0fwa5lzeGyhU47l2JqPPg0Wtf+LoMWLer5D0yNVibqjwHgexPLmUrpjlKWX/
LUMC641fPQUHx0LsuOfBaVqGslnjnQOwfMMvg3HjP0eh2+IFWPJhn1CE/1r7EZSGCqLavehuKdYf
Im+WdT8OjgxJy2ROEnM/Bc3XPKXteCOls4jbiifzZzD0OtubGJ3iUpIlVme1Ov0vP7X2Ey2UzqOv
nLAmvZq35Wn1mnE+w8prCfKM8Vtfuwz7LApbfupc5rcHQjLdB+PX4L9VYTfdGzmu5BS7cQt5egxG
lkQuv6ppgguDDogTLtuEuagIanXw1jSoiapqpX+j8nkvcs6i4X6TqaAGzk2P6xzs73olu+mfifw6
36Tw3GsH+Hx6ADFBFtw02EiNtyJE4iJC7cwLzNe5b6vmFDCzv5k8xYcdlulUPxJLbGrqppLgVxzV
EZcqi1DXPX5q6lPbG8QUFF4JEYt+e4P5cAg+oMISq0SX5MuJiZtPV95tL/yVNLgpdlHiY2VDgOJK
g6IXfxr6IoIbaI/pbh1qKtturviX3Lf5CEihaR8JKjc/XSdc3mpHul+5E3p/oxA57tuROh6vOV08
sUDS5MX0J5lKypFmKPL1vOFZ9IG4YYz7tnRp4JYeD8+lAGHGIBLT7nnOkP6Q4eC7rU71pAE7LIdZ
qMI/e3DIcLuw8AhTaiiCBD154N4LYDFdbRWkAnykJz8IZ0fugbGj/HLhAsanjEGCt+HnOAhzav53
5MvxEuar/l7gY71EwIkeAJ8u/zk5ddEOPiI0lXHLx+2yNABS4A1FAlEMMMyDWsP11e0659vPnHnd
s6s8fknxP/6QFkTbjul5euxT6f3NmD2vO37qbXYaVv79ylCbDoRbkLJX55fWywxkhC49isLnYmzX
1LzEXuI/9URVwJKBuiEpXTID1u3gVQdpZfy8KbjYWrxACF4ZpujxjIvSTxF4nBpvIfCotPwpeb+H
qwZBeTUDhCBcF7l6bKSkxy1MqK4FWMn7Iq/FqyV1tRy7dN1KGUK9el9XCYgHd3UewKRMn5NhfQOe
kqUXGDIzOfM0ldkP3weQRi5GI9OVmSDvXqfhj6AFBgFBMxWfftdYDw5is9gdPF98vzX+l0PX2U7v
BpfhYtu3yZPmvzgmc43Pmt/X4+EL4xhhmmv2K+hN8TPDXsoofw1nipJeCSA4cw818tLoPAoOVIVN
f5fYlB9Pwv5RJ1nZydlKBbTEGgf3WxMzskesLV75NMm+tLHj/wA1NB7SoMKkYTJZeP+aZhvZr2Xl
ngAp5th8oi326MMkeAXnQA+yY8bjO3eTW8YngWYPg2bl0/nJuknDHoi0rRQu27B8xBREzh/Kljc8
0Vjp4jwsRZGjv9OFPBIfmUOO46Z9FQPgqL2B/Ho/oQcAAIxYtQLp0BeCMxmXACr+du6XXl+1p2Dq
+vo5H+Cj3up8SC3aCFfKlW6UKmxgWgz/Low5ykKUEH+f1SMS5G6IpYSlFRonccfzNAaMuXeprNr/
m/wYqaldwGzW/e1YKoFjWETTcFmY6RJYGb1KnnAkh2+Ys8PsNOlEmhNaTNrRABqslD97UkHzeK5U
19NhSc//z7IV4SWUMmkOuNVUdhsnlQ6vTp7mVzmFzM2YPk9/PN60eNdh4X1ZlZc/9PCS//Gv6+XQ
u5tJrcNNwHc4kvPbEQcuymcsgjp5Z+hFeJff0ilfJtge0RnT6RQdaU1y7Ia5L2vSLSW2gKQ05pwM
4IgOoG2cP1NEQb93azV9hQnt/8qAaqnTJ5FVZK1HMgxfdUCPwOesiYJPwxyR4VcYJTgU8MRhwqdk
lQX2b8TDAcclhI8mPYzKZ3N0RYdW3wKThfUVWTrAzYYRIjzYIXGjH6oOmfhgV/kh4f+eUuKb6ZEI
NoHtJiGTcAbSiPW/TLgqKZfi54iAREKbWjGcrd3Ju5Sjqe05LiAzbcUE31KBbPvoFR2GB+A1zivl
YRLdKryO/lWqlDa4boxubpWNSFymScJNsCu0J4H82BJu654vbfkFMy++QGdZIMHxppFFHwRUqobg
AHGOpsweekQVVFSjpHuvmSf2OzFgCWHgRHQNR2bIYKCLWqQhh5z/souWCr08wR/2PqMSnNWQ1gJv
Lom+YyLT4T2CGLQ3fdK1P7Hl8xXGVRz+zDyT/6lWpnBTo0p1LnICM7tQBtVbZ3X53gRmsn/TavG7
31i3aJ56InVmx62yhXESMw/nlch286TQLZv7Ki/tfc8Q7kg8qorOUxdtpoTBa71X+DryBfW6ZBhU
5QTcsR+wyNfyS5p9MdrkY1KrunbIYcwx4BGdmEb56lKkU8j40gOE+tb6SapO5LK7/Bw0FX4odlOu
rNq2i3k2GOA4vPlwuO95ws7hPBF7r1vm7EyyPYYxNhP9726dSHlgiWLCD3nH32OlRKawfb78nVfi
6tcOzzNjrnWUZ8Ta9lkZPdX3m0A+75Umd70nNByqp1xZViZFSBfDKRlb96d0l/yce37j3mMCUuj5
VUVVOwttihOOFJZ/uCHy71/8DFSyRFPkM21sucUrAOXeVKsmtObaIXD8nInFnqUv0AIavyr0EWWq
du5mfOB3LmLx82LqsP5npnqKD1KEaf3LySaCJsoW4bUA0Fmf63Go63NI0FHfA2Vj9AItqPnqQGBe
sR/hSWngOvr71mnc7rQYF8+PwoRYQNkkV3ZcPds+pGYzNGbadP1zMBWM3InwxQT8GpW9pyH6O8EE
LGHHBdNfcOVgDv5TnScxtpL32DFam8UJZVtpTPrsTMRnMRdnpF5AFLsU+PBP3J75eI7J62zp0Kg2
lypM2w6wny97+c+jTgLrWfXuOyGB4B3fAwUT3VfqP4YOeK29ZxIiuHFLFu9uNNaMp1yveNiayIj8
2urAYSjn5zj/U572kbzMEjgEr1I6ndl4bvkop0Sup7LNcwljeiuperfJLzrMyn+ItQhFFtw8LiJW
EWO29GPvo15j7IsjBfnTVITbjNUG4ocnBoIayZhoTBV5kj4EMcrIH9swqD0z9qbCtAUGglsDZeAO
NAyjqEjWvb00/qoAF4YiJ7e1zFTep25lEwMgTA/MQdDGTLP7nFIF+mrPGiaMAiarT3jpunIPnwHM
xSyy4XdLRF49wSaTwxNmOKizASmGkwRajgzczfVxIj9KyLAro7tYFpqLBPwlyaaChmRbYeK9LEWU
uHfpVCB0g0HcsjD0cJK02SA303MFWUcumcYbPETknE0zfQOvDt7h7BKtKNKANHbGEf2pw4Dju2zb
tT4UNuHKIyeH/xX/YToelpxESoPkvu6msSuHa67B++2LvEUySbxQM9tohepPDuMVvuhqLq+pv+Jy
qyTuNTMUEavqkxqCZzJ0DEUSnxsFjFRFZeQ1afEVkaXMdynO92eBUonFk/zWnng/YY/OUDfDJHbt
Gea09wxiVVR7bg0OYhIsm/s1wWbAx2Owotdgy15aIhNYGyzAhp1U299V0xcxN14gXu3owh0Ituie
r8gqgihFF5ZHbnpcMR67HT7cIme8WrSJ+rddkWIXBKN8hokj7wn2ku+KamA0WA83ryfmT2zV+RlA
LI5lyp7APxopqOWlqPEZcBGVzUnMw5gdhUjSCltVmfWnKu3Sp4l2/yVtk+ldRys1ZTDa9nHyevWg
XU4HLH8pGATf2zAXiJ9sZsDIrR+9EVreCXKl91ulo4Sg2DnpW9XiHKEm9viNFmxG8iFcmdkujFSP
GHaT8sL5WbSP0lvVj7So/F9Bjz0MUuCySV/0Z5cuZ3qzF+UcEfvoUz6QaSIWA4Z9HB4T18nRl5qa
6IfF4HxMXKY9uIOmmOxyQPSAss0nV8Yp9MCXVv7SxsMkQ0BPKV7z0XvgyCA/1no5Vpmw4VsA6U6o
itTVlqTK6uRIjncbwLQb7mWCZTkjMs7ZxzJGIYlUwwGx13OLbZiCl0qJuath0lrrfF8Qi7o2fsk5
GKYW30JFBuxbAhSKjzb3OaJtuMZvuhmy12qey4+40qm/0320DfzXSH/adUM0eEPPr1W9qv+IETYC
/238UxUREQLRy3vFcOcrWYPYP2w6Tr9vIni5u7BjhNph8HmjOJftUdcuXwYdaPaS2CzG3dWaxntb
2sTRFyg2uNGs3Ow8qXSCixYaXgDj9/IfXIcVEAwTnS9hYgwdplL6rSHM/lWxy6S7KBzWaMloP+ZQ
hDkmhEYiMe1kZHFTphUDe+16/J20UX26l1GI8dipcK8R3OItN4stSQNpH3tFmmwPvQq5Hop14ZSr
QJNzQXdhWJ3lYrLXpt9Q02AZOBLBLyEp4/i1s2R0oCiRcnJbINWwFm6xv6RvzHwMkKv9o0yZdh62
5XC/KC4425lBkPNtOJZfJg8LKC5GfpouxQlUcec0e7R1npMO/8+XEy90AdqZ8JYRItG4+Jbmb9r3
dQraKvAuUITR7xLGwSx4CIeiPS5ts/ztTIzvTwPGxIkuWFAN+Z9B9RB3/Z3uFW2dKp3hF1RZHvAi
dMDAhdnmOcenTVCMnoUIBD7Ef94q2ZkAubf9sAapip8TTfHAOIQ5Rjf04kdSBPkfjzh1s5tcnbss
/5nkLSUTu54VTxuJV6f1f/lzgc1IVAGdVAE5tj7P/oRNEYMw1BLWjo3ZbWpmE+1sPgTZKTOY2o7G
reNix6B2LB+wtON87FdMWxcPQPF0qzsDmT011UQ2eJViuQaeIKuDTwZlg79c0OP4BMRkBhnwsOqR
v4sYGo7HIR7RvUlEdVfAmvgCm0Gudx2eA3ladDklP9phAUWl1k3Ac0PRI0qaMZyu88T5QJ/Iz0gR
ra4qZ8Z/6Bo6GPQKpwXJkW5L6yKW4lxFpij5hmXlPOjwW2IZVKxCuG8i6y+nsaVSWqgZ8zvcGf3C
65nr5tLQGoR4QjDWFPferIv6p+Zb0E8BA7T+pZUFiiP4VOXt05RyjU4lbGV3J8M4Gi0qJAjOaxAA
dr1xztTZM6/B3HO6UxvuoR318VOQl9gS8G8acWHzb6v7PbA+Cbonmfg2WUM7gYxgVv3NCjXJ4i6i
bxrZt7X8ASBLsmy6qMGtrThYUQ3rcAngh0acNdnGF0mSaKQV7NkT8diwHGVBMoyn4qB8RvL2WGER
6rt7ljcVyeu08LA+WdcANtZZjHqLtZPL/zrkTEMeUxDu8m5CTXaOoJJob6hFiv5sXYh4DWTiaarT
WxHwCgaIGRicwXjajtQrCUNG5jeKJdxNe08S8CVflDNE7S/phGX8s8J0l5If6YV3AcLT9ThPYndt
/olV0PZ7HJPFZ+fVjI6PZQnHBmt8WvbeY1gNxEjliudqX4WVBeKvZ8A4J9onz8GIaDtCgJZPjlRn
jIkKow5kJJ7VABcyxcM48vXDMoppPzBqjMzXLPUD0ZLUrcS9ZzyN7N/PdRaxbCCfkz+F2v558PxC
1UQyZjKmGHmKtgq/hANJhiUPbPw5jFKj3uti5DmGJuX5D107QvZNC+u4Oy9HNMbaKCFQ3iVzEar7
CKs5aPlmCIJbOckgcs/5UObhF8SteHNZ4mIjIewvGNRIKLb1ta/5AjZ3RuMlfElkja6jDtv2wVRb
Z65aS4+7FKIG5+dGmRx/QpEdq+eJoXTxX4o8ghayzMX6FHRwhS9L6+GoZt7mqQcS85wjogaN9ZIO
EOCewVNVeFdFXwcPBny5cx3xDIAiroMqeJNB5y7PqRegkgn4NgUu6W5odwHOs+6SQHlCCSYrPp/S
Mfez96ZKZf2lRLsE2bHoXIpUKINYPTA0xfde1gAdGAVIqYimoN/zsC7tdY5KZoqLE43ZYXJZ+gfI
IWj/WV7TPdaVafzk7gSBFGdqqKAzzHSqO5iFJJE0kOfkamuENKRv5S//8IiLzB5QbjoBm2pzag9r
I6tzn7vIRoThp1frY9Pfa18UP9DeKTBYrUUqJJEe9mOYCiVa8iDVgZGO0/wjCByO7ygZPpIJ3iXG
Q0USLqz4DfnSxZ9BVtL+NqPfwDpmcehQnb3VXQfgWZ6vnpiCuZSVHssxflZ53RYfyCMO4fqcBTDO
UWLEIJBgVSqbmzeHw0rkGUUFDduS9r61iMXFaYpI3mRw06ZDkIPd+yxnNSSXEXAkbWil6GVBg/Vd
h5U0hTpPGjelD8cHznAO1TejplgoEglGUbDURWPvFF39kvCCGwA7VGUxTBxIYy2Bl30z4RsYD91i
fe+czCPq06K9dPpYSOQC+0t1l/4lyJWnN2Kg5Ke2ZSB4m5uMWgQkPDkUiAzpA1OezVtIszwcGhAn
FTcpm6HGHZEtf75Cagydn16tsa5r+nh/2Ks0YSLB+I1BQ2YFdxWWy55iBLcEME9P9THwsshdXgyx
bwZ9TsPl5LGMrfkWuWPDG4da98SWENZf6A3L0RdbAQ8MloRc5dYiYJAsiiJ9BQbQ1t+6LrEiLgwg
xQvdLkbKgGVK+QmvwBjcFibvwInhxCJdrCNtBIeiOoMGG4qUvmxRIad2I68V7y+J6MB3/+hKCPGY
jtbZRTquhs8FRAJrrAgy5D6PJODzb0xzJrlRUy3No9dMOHROS49hhAe34RN9hfzlhU/0KdmpAcY4
XhAN+Mb3OHyZ9ls3bdSL4dNW0c6nKB2YuPqYEoJ5TWdog6NGJelietodWz2i6K4t4tke2lLIpT4i
Hw/LoSLu6V9RXOb2Wdtqrcw9axOkfdFTNcblnuE06Izd3KZMPQQDDyiwK1GI7M2iBLX/KpNgaYMf
IZL+mX0NG5kPMyUcU0cxsSLXw7ULmQ2ZItVAJcH6aMbxnnLNRmBeOUs8QJnLxeYtkWwhw+E5AEUo
7gzNf09cW/XdQ0Ok/o8dAL9cU1qV/o9Ze199NB7bLw8K8K25W0bMmS+udVQNMyNY38mb++5xUt3i
3qoMWsCn57bJ/JRZmCOnnjSBMPiSPA7TpVmG/mKhArlwNQbCGUliTfGgFmqHO3aCkmzprGn11+S0
TvEh1eI4/016pRpm3shR4IEgCneyzwM1YMhkbntcQ7zu24KSLaCSm+Ib4BKUhHwVR69jY+db563j
+gjDWldYHmoV+1iDCHyVFwBR/G7glMxXB9ubOU2Zo7eaiHaT/kOUgTkibrNnZJehWj8E6dLZ0zSE
4RtVNTw34fET7hWvhgc3GiVm76X4zw8TrBv9ImsktU8KxXLDZfltdxIIPD74zYz+CTJKu5whN+Ft
o8EOMNiP9M/zLs59TE9F0cf0PMJ0DgLI3JCVhsnnh7z8+fJWibxyngJnbNR94CKMcfyzqiDfUc7V
9geWrAJxekO/4jzAoUF+aIledJ5E0x15BO+BWBa0D9AqHhEUdCTOqZT1YljIpEht8I4DJhrOi6uA
4AbLSl5GjLqLn9jxQ4QIRSWa3nPGXHJ7hXy5A+ufbLp9vPwJ4nSk520ijuYC8mt/nEYP7EjA3Cim
KUDcPfUEilcC5tvNAL45ck7A75KQOb7uy+VN8p+RmuLkWG+OZ8kXGLaCO79TxyuY5E6MeC8rHkw0
FTL59pA0i1a/ZMqA7eTCdAlPc8KQ7KBk3G/jn7jVdwaySfSnCVgBxaAK1W+5EekL8NxN0MqdI5lg
9+C04dCdWkOWGfwOCPJr1SWoZwE4Jrub8Ml9dHHX/I36PtZHiWu55u72dfs7mdjhsmAWxFnPY0Qa
cg4QJ/VU4p8ZQEEdaLEqD7ghaOAzMszcnmH8c6Kx1szx73leOYTTGjfigxxbhmEJcXVxayJmbHZ2
kuHUja6aicGm2nn0VIWbyA51PJzJJcGRDkzUmRelcR7dWTu4GQVD7P6hKyjcb+UWjfsxEXItPFCp
ADyrBefOsaoKhCTBMqjuXk8TeLPEp5p5kFWOZsblPgvCOT5UPMjWLp7LZsmjQyf9brhhH27+sswL
95jHEbngLfM4bNq1yIgCeSIM4Y7BJ9/N46qDxxAM3XrF+a/0A4OXojsobAoYduVKvIC0uNAXF25Y
eabhIH5Jhzy7zgdji6H8EiAn5XVSSO44ytFTf7SOi/c7nU0/PwEVCN9MW0/yiLA2V+8J7F9mBlXL
FWLGkbpRBmmMA6JsDPEZEh5AwNbMC8ntRGndXBGSyuUmKXqnK+ds3j3Td9CwpwPmvISIVvQmyo4W
HDcVmIkEbfTAOj5GMapIF/+3DYeqvqh6zmliow3OuwjqHUUzLZgHqonG1MTkrQ4MvkvvAqe5yB4I
uifmxRKX7Ooj4hu36FK2zCrsynSR79JhsF/hPZUXhqwlEH3Hq1CvFsVzzgywYcVOjYcPNr6ebH3i
Zie7Q9CgifnTSP+cbcX/8y0BtESXxSpe1ETGQIKZPNPJcbuSeQoqFvRcPOWDV+i6aA3+DtbF8Z+2
PWSvZokHdq51K49MxJL2B8xNi3gZAJV/YVE05mj6hQrESyp8PbvFt5N7KLE9KZwu64yVtVnzp8Yd
6dAWfyKvaxnOVbwNyv2DIXjz2zXQKSmoK+m2e+P4yZOAgsGAFMZvf1bL5M+PDBGkuFhsLvbApgGn
fAjqTpRnvOjiiblRGt5leUupq2ko/03z5lXltPbtZ7GaXD1BekVmR80hDy+wRtVU9oZLp7I21390
0tn7STaES/rcrNFd4W4GOpgqlIBSVRD0CrfZ1r00A3o4JhSdwErb8nPKn5BLdJTSKDb/b6+DjDn3
fnKC4N1KyS+BP2p+pKzAct660OPWIxsuEYUxl7X3szvM7U2PfVEgikFSchjTltv9o2c0cUgupQ/7
C8XOGHEUuFQ4zXMVqz21bzLgrZzMbx9XS0QjlnPJln7pfcZc/sSvWTz1QXEPr8cmI+xDlbbklyIx
xZCQBkJENmd1xo6zjPXDPh724ZmKhxQU9ZQvj94YwHr2a0mz21Mi2Qcf0r57nzbYm6D6JNP45RF0
2F6R2QzvLOspxVsuyXd8FO0QDWxXZHTNxp7EYVSAkBgXT4QONrz0nJYPK3D187YhT97FXkz1PvrM
Yd7qVoY+1Ttr63a8tjw4yHIor5ApofhglfWSO0PFu94amctvYjNwN2Uf5uoOr2j2nZDhy04sMnQF
K3lqnpIu70VwJfjqhi9LBU7so+DHHh/Lcfaa25x4a/chCKoplhfBiN1rALnhQeeSOaEZ2MTGANxn
zfF5S1rogxEEKoFVIa4hbOG8emM4o3jpQvb4PXoU+uHZWA8/kIczHH8Xwh1mfAlioarKWP0U3ep0
47Exiayf2I3Vu/9Gf6rXh3HIQh+MUmtZykTTN3y76wzazuLk9R9RS2u66mIKKtzXfTRDb7Cdpehv
wm5enoxetjQFJH928cyiqx4B56MgLVEDk55zM1y+gjlAtleQRctTF5Oy3sl6jMSFDtffwP6hxlc1
BJDBI50G/zHpk8FrIiBCgjYFTUYD5EKf/cTKIkhUiDmcL2kkp/eqJj0I2tHzDIVhpU8+tUhxJta6
SU7Iq78Ze4XDU0HnytrUgdLjAH3U887dslmkOXDRthX7Nv4PzCbKoAKv/0wdDAgsPSUPLe60qcfx
WmMdtM/V6ITlHauskHKEm3ZoTFp6YfywVavpA4cJMdq0hxx10Tlo/0tTjQUo2TaBpAkpcbCHqcWm
egB9NDePGB3XEvPwGgdv2hun8kpeFJMper9v2AwlhCuJZo5ZHv0t2GQf3LgKGdzgO5DfQrXTt4ah
Xz62bAYIjqyEyN8klsvsHRW8KU5pGSTZk2KPRkMdTM0U/DSSHSpvBfObP9Z1fVMwZqxc55jQsUM6
qEWqn1zZc15oIzb4fy5k/CCY9PNt8YcNLxO+qPmPNAhZvB1JmQ2vTULFtlcsnXFPigUh7SuNEEFb
XD16ULiQfRfSg48w8d/oM7FCWXbX9b2FBjUzoYtz9bog6QMk9zlvC4O7KO1ZvKx3WAAZADEYh9jk
xW4GliOie3olOpg1F1Iw5FuHORzbXwtqp8IYReRrPZgpH8SdkAbSOvYURAZYnttR7m4FsY6y0R74
FhamCNhfo9fKcbdb1fr+eCMpylEx+UWQXfwcVu2bWFoJmLWBzAijGZzaPzFRSjAxWEHnBcTPy+OU
VpP7Fi8SATDAEhU++VXA2TXhEY5OeTmjwQq/Q1gqE6sEcchiQc80XhLemJYQewjwIwREFHqbPvVS
ciRD5VqiM5p75XJJhqbKjpNMqd+7IEKUGXyyzQcgREIcKmm261xByuwO7sK2lh1zcAh7u6wdibtw
SefrE4TcYHb21mU9wWMlsc60Z37vJbzHgLysr5scyXNVRZD/7djC/0ZwUiw2JFXA3SOLdJ4uC8NP
c987YeW+eOEic7gBacRoSTYCmD279YZnC+SlvPdGVTBzI4Uvz/WmJpErM3k03/izovim4iLpbgNp
lFcfvr5z9nWRnFBmIQcGfHrxt1jctj4I1LUJT8so71lAQuzEiK0imysHhZLVvfNdOftjd7NZw2HC
/Dx/QEfY0GheZ9H0gUgX8iixoGx++Q6XOQ5KdIqm3SC9bAnFgcceRAYejdbwyqfBNfkzRSRJV12N
U85NS74rOOk2sNUBzkGGcUi27fBlVRy07rHTtj4uY0Jti/USXjik+LQpDkVWzelH03uD85KDwvMv
RNtQcsVEkv+gMeuSuSzAxzKs87m+PZuX43WaW4udUIMs+LIE4Tv+fIb2iJ7r6sf+qQCshYGYo484
4xKzduk4rXYmK+bEhXizUxTbL5bfymerSPu/UUcG2WOEK3h2L3XFPPiJusaaz75DN70UCkshJjhK
o/1MeMrr/sfSmW3ZiWtL9IsYAwQC8br7LvveLwynnaZvhOi//kzq3tc6p+zK3Gy0FCtixq5os5WW
YI9zdrdw0ZhhXHAXOCWD4rY5ugN8aUNHFWWRWUHm1yN0iQTigzyPS1j139BJTX3sbZ74I83JnAOc
Kvhx8KS18i4tSmJcVDLLq57rcabuJS5Yr6Y9QTCsmeGirpFHGuw48mOnZzaP5GVHNaIOsBBP3C++
tTJ6YhHlkWwnPGdedB2CHE4dj/25lU+u5J7aqPneXiI3fYnXl/cewILK7yIPluRlZT/jmlABiG+4
zZk8ig5sGgUAi/IeaagUv8I0qpvXuoOuceh7EYSP0UREdcMtP+n4zFkoHuISnMBT2xOUplg2R6hV
+eD8ZomMa5TAEi64EdhEcVaTcdM7TKxEmXPPG/3XYYpG76EQuF2ddrCWY6gnjnBbm/5aOVNa7FBt
kZ0nL2NEJ5BZdqC33YECi0CAPnbpvMVwTjmjwnohatgpFFj919QytShIw5BRYgf7gr1qrg1aSsMo
5GP9n4hwugK/9o7xl/6tDb407nKa33y7jfmkgO10hE0A+mJCEiCXJCg5IvmR+DM4Vu098rqAJWsD
JE33OjBS73FMGLGHr9e0V5X5BEGZyzh46c6jT2pjAK9QBpxoWgHMtJKb81oWNG+MGR8Dy8leUbNU
6uIgtIzSP2WLyjYGgE8uPi/qBwg6PD792kD0KiVNpWC02RyOZ5vGBKYJBzHn00fOG39ojWFT1La4
qPat3fMkMDRYcU9LpWEF5skkTZ8xZ/jpO9pezYM19sCnMjxVyafdQNoAr8hAFxjcwGt6ZGaf2EMQ
eqk4dSWajoA6TOpSNk+0CvOi4iCoOUJbIqt0f6OwQBPf+zhM6/Q4IoxhflimoK3vnN7pw3tNI0Z0
B/IP2FlKOhZTTDC09j6Ah1/CCM8z/xFUzCyPbLIh5ZfgM9j9y9qG2pTpADAZkvp/9x5LkL9WtWCg
g6Lr2gjc1tiX5btHPbR0P3RuAaluXLaSwilR0fZRjrEd5FOgOAhnrHKCzg1H9y8lnvn0FYwkBnFe
cO7yAD2B9cpmTcPj22WpLHaD508Qz7ChfLg9X2CGnzx4oIEhc44sMSARjE7DHUYS2CHOZzFYvcLX
wdUq2qH07uxRjtQnyaZonA2qA9+shpC02fd0wwI90ExlJ+Te8GYze44fOHV4daPvEM6HhOI+KJJB
i8YcKAcEdyzF0LB4ZQG56kp3mL95nwT2SyUQy2K7i8hK1oUN82KxLeb3gbh48GGSdRWeUG/y7nvk
xHfLmFistYKSyQGNHJ+AFF7bXZranWigFtbCcxlrDCQ7HDiueAgcKeSwgdpM4yRXurY95R58gtsS
FgasGVjJ/eS1CGF46wK6++AK4GZfZruSe2ABiLITa+UYo8H6/T/Fg7Gtc2876Q2JBrEpbRdH31RW
dn84vQrn0WUxQ91ukbrFf5FrCc1a5HTCcc9zSDCzRgx74vkg9lg7ZmA75F4g+szf8Hv87GqY2hmy
1CqFmkA40V82A4hr8MSRPVrKK9Mk6QhCT9p/ArIK0/Nk+x4fNt+dgscmGrziEmAdcLbckIjUcXGN
21MQZD5aNhmPONYnLzFu2z2u9DN5F6k1bge9ta5+fCwj9tWyRn2qAb8l/+K5FD2QbbIXzZr2cIZf
HQXqtG/jTO7PyEkddHs1yRhiyOAU/nOcAfhON0pZHbNpMq2qsj8j7dPk45toY6Bgrzbj0uPXXrYT
/2F3/tLWcXMgcIqyoBvJOytNlHojjeKpah9OPqpgJRgTv/G4CPHmegG3h2XocwtV1WtxpoHRDUqq
AaKE7h4KqWL/vYjYZQ9bCqMQuHVUeuPDgN20PE+08FrvTl9gt6n7hZyQCThznsgAsRCx/aH88Zv1
pKtm1N69PyA6HbsaRhmbt8rNn7Ad86SzwifLPlA2sHzT8EkZyzxl4yf1klF+K+qRr5M3JlHwGoYy
dV9NUYHtAEThvOLSsMJPXTfda05YlaWuVbLKC0uXTVm3ZPUpthskUzV5eXWhCRZfFfclTNGoUuzX
UJcmZ5fSy93xxikkt+NaL6QTmDPoZnzFrNZW9QYFkzUcW1TCGsd6GNr+EUpSwN+Ra098yYwmsk1H
3yeqBZb9+p4uoYI0ulCkTkChgfuk79kmt4ozJFJ+c+1KrgHsnsVav8sui/1rz3QCHdbCmhKxVm+2
dbjEeKXYK9eXvKsHFxfODNpuX/pNGD7y9DDnm2DQ4hig2YwHnxMC5GeoezwAtN7alNiPov422AKw
VPkE31/rrKQdmb5wPDN04iLxzlZvP+DlXQYHnY1tz96XHO+bStict9qx8Kv6XCrZ+4Y5bp2SBeqS
HGw40SGrj8yv3uosyT4Tg8JGjtICZck03oHo/iYf7+S/5oat3UeoRsiyu6qgMFgAoaT8h7A7zXLj
Abnbna4qNWFz5u2IP/4yjY55A4w3l/R+edZCA4KupVvU2xhxCEMIbu/FptY7HmEBJX3uQLyDU9+A
EQ+9Oia5OSXc7YAgcQhGrHzmp5ho0fJVypyAm826e2EqQNkh+5TI/ziPPQzSL96RBZMHpIrFvq8Q
mHDTM50U3MTgomEfonKJrw7CTuZ+8hgP8U/M2rPZ5iMpng+ESmc+w3ZdaLmMKpPgql6jC7wo2/E3
cwvwE7ptRDZRC1gxy/2E/AjRvkGCBbDlooBmmurXKhx+IhIU1YaaoHT858CzqfadHGlS3uDMWRm4
TMErs6RlrwCwd4m3me+VP31cYUTL0ESDU4VT+i9uT/L2tNuYR8nMLh4tQQ71YV1PDhvaQbEL2hjC
7920liU+B5Gm73w9ywxomhTYWTEWz2N8ovKgxpY0VIZaLARoNNeIvDodZ5N1DTBc80WfPPGUcuLy
VWyZRPdDC9Pzyq936v/GpOfqi+fxNQDnJ7g90GqI+jJHq5TEKZi4wFzY49qe4VNNkMHG7RD1ortj
xaqbUwLCjk5ioZF+yUBE/iXi5cDa28DZJppLKTfJ3lktR3pcWO+nfUrHXUsw1dz6tX6eHbr01I3N
DSGptKIPYzPIIWuf8U1ihgvTWPyyXYxF/OOq92lpW0XMxSwOaGZC0Feri7HOxUnG3+SEQ8+GqfBY
WkhVAdXijFvlC/K2AajJXI4PrHkYocq2LIotV+hc7eKYTA2A465r/gqLtMQ5tdIQNHKpoMRg9WPZ
dc6JgIEG7OtafPtui5JyFFS1xHeWbrEvmVLw1URT5+WJOyUVl7qblPzWpd/ZOdjwPCQAw32LnfHG
THWUnejbIupEox7vAKQStGSOY65jYzfgFowbkoenuqGydDlwjcF6ERmYzI/WEPiGIjDsUkN48XJr
tImRmyJIuUMTCZ69jVuWQUgAhqnA3wRrtg+Ng1aGBKsRWE11GZVcGyuwHYmuAlizYPTC3AYN68Vv
WuTcXRhxc73QuubOOL24/0/gxNjqJ//yXJZp8sA1FiPE1njUJ/MdGesofZugTSnu6PwiBZv4Jl6i
+1jVxMBfessrppkjW0MyeOCBWN9nDp8i42qG+rdeN8NGhVzMqwgYL5e0/jMZyOTeFd3cFOE+HaL1
JRGkLf23egJ2RoNY008nuzJyoGHIc6fu1NBP5Fu7mNRRCYI503p5ZOJyrd++bKuC0wfwUoHSgQUe
A04TOBP4SRp7quOS1y7P8sitIPnNDgVQ6WZOxGh/RB18HWifdY8vKR/a+SWDJlzfUqmJr/kqWK+q
pWFfL7nCROskWuW29S35nlC8Q0wW1xVo7Re/pXaeXVLvdnuunebIB6C+gs4p9W9fTfyJrDd/VLuW
D9nklcA4VUIcxhi3OsZTGy1jLhx5z0NRcw/tOjy6VCkGzR2HZwDjAqb1syxWoy4heZZX6VqyZ0ut
juhE7s1kOvsEi4V1TkcDvjRU/MU8UCoV1NsEB8kFlO1SbKmmiSjFw0Sh2NwUyNdcz/tV/Qkq0Lvb
leuod1hD6b7sUhZKr07ug2jb9bSIN/0Wf9hoQ9ecAsEOOXTbkLB+sHSskJw1u+VBMAFuoB2CDVxP
Rod7BsPYS0AKetmxZoJengWBE51H9irJXqAGUmnX2iwh6iShqYxNduy8RqwBWTAu9RLcxy3ecEDc
YzBg6bMy8UeB155OkZ2H9cmmDdo/0FZoqrsGN4LEnrrkTyVOt4guy5X6nMwtUZ56tp119zc5WQ/V
a9Dsj0L1GpvUpNceA4h6Ko07VzddzLK96SFL/G2OqbXYlV4SphdfLTJljbYEfziXLbQ1K/Kqs120
KwGqWDEFkauL13ixDFMN//eJDNRK3Eh3cEfDhnsAe9QI7oBESaevAA134ar3F+gTCpGX4Z2NO4nT
GzYQSqada4irfYw2eiP4QMw/Civ/dxxofYQNMjbf7eTIK8+61SKLda7ZmYXswYGTdgDuQPJsKe8I
PPAwNc0EJrElRgH5M8to8orsybrz2mZKzviiGnXD/sxngVW4+0N803zXKuPVVS4WSzaxhEF6VglQ
+HuvQgzawuNQR/a6/NSKp+qhrnzhbetOYeRB0xfmBLKyNz8+wwtYOhFgB/4c8Lq+Q31lHCyHjkOJ
OnOQGEyswYNs0pS+MtAf/CfO48A+STAzwkq2Jr/5qV2nK99zT4gvuG71iQBB3jzNvdO63zFGpo6c
Q2lHiFeYr3NETbrqs3avCzGnO39Mu19xzulztN0meB45Kp/6yCcjsiKGR0bXpfiqI2kyNNpSuk85
4HLe580UqC+RgsX4gqCpWUhYqNGCrqjGxXsdZ1wDSycit6eDHtP2aEJo2LEHaowLOebe/26gCEX4
bDWPaPm3iSRiChjZ8dnx7OQZVy8Dg1bgxPerbVBfComZEuvouqCv85X8TxQbG0Whg4Sw+n/gzaVt
kRx3zDGYKdqQ+Nu3TRUpboeaFbz9vXLERmoGQmqNbI/XSNiuxKQsjxmecHToB5gJ8fCYIWVSbElD
a2/OMAt0csXFM5GYXEqPcRJCDA0ZOWaYrtsmcea4jym/vAHztMCksZtbCBZ/yKoP00tsliZ1eDcU
Kvtt5mhCcWBJWXqEo2Q+Bb9WOwPHLvAAVZ4ra4rpTAz9wLrCz+DLSRqfPMS3EHCwPlnF19ZZIC27
rLRto3p6+uLEeooQwE8OFui7igWmfJQE4NtjV2aQOGOFeiqVG9tnkPh0tBHHwg6o4AiTFsiVj+wT
soFuW6Spk+ky7i/gMkGkC1oydnNBFQCacpyPh8AphT5gVOu/OJZX0OGc8K3rTf+lRMuTPq1w1Rvi
Skyed2HtWB6XIPHCsxPxTbxlvMzqr6aRRCYV3ix5H2PUuARJaj/TzuWJve8Wzs9ME4Z66jKfT9aG
JruOCilLuDlyERsDAnKr7EJZIEc/Xx1BQig9JKDzPlQbpNUd44e4mwIYgeuJxn4fE7/1szDQYrCN
Y97Cnley0cE+3Ou0PQZNFf6dArJvu9rxyUkvy9Jx/xh88ztoULpxg7Nj3mX4SO7SJgI9O4ZreiDA
znEAgsT4i6eN9YU/O5rW4qLhvGLGYUYTEtQsDJJ17TQmuQ44imomvbpe3wmxi8UbU9b4wP/XvKko
S04wCE3zEiTE08DyU1/Db6XOR41DfKSId9Hcyzf1AEJfRhObBNvRHvkSywoecWtiaZUDX9lb7Enu
F6GfxNz82qDTjEiQrl97fIrthb3CEOK+tyRKP3u1CJUwwrup6WJLKF3bY57GgKpAjHhcj/uF2xo2
sIzO+qGjsHebsJ+qLmUXi+8WGEJ7wM3We3uOLK6SjEpQTHnfBRUzShKKTm3DfFDec1aG0CBNRLTk
jhr4MNh7iUNCpO+xaNkwMEAHQM7Kz5JIbYctJ7W6g2zU6jVm21afAK51oXzsjPA8h2pXCWNxx5a4
h4rskQvc8nKI2zMTFsWKRovom20Ng+sGS3Fpri4Ok3JlMLd9dO9Uq2I0JxO9Vth0R2j0gF1kSFrL
A0N1NUvClQaSAfhIbGjDCvMLF0YsgVVXH7gU5W8ObqfgYhs7HU+eLueXnN9pyMJtaoWfbVpjOufM
7hF/2YmcZEPXSznyL0vmKOKLTHbznka+qL0DFlMUb1YVc8I2Kkic3bSkI13QbGqKG8FabFucKuPk
PNv9QCaIUrHaxHxiDYrQAzFFN/wJmaOTcOvLuQjvU09WMDZpjjZMn/jc3PgUeSxq9pFhirtDA/Ta
58XuwZ+yjW945xAN5G2lIRmoqx9aGb3JbrcO6yXjPZcVO85RFHY9ebkIzB2d9vqnZBwuuqOCf0/R
OOG2Zac7V3HhoDOb+CcEnam847Fn3PRTBy+VKg1nPXSO0lQ35JhheKKi2FEOZxz/0fRUcF9JNngi
aJkHVaydf3GRZuYPsyR7XXa1ucsKUaX2d1DWEXXPA4bTa9wFJNxTM3DPigMB/hJtmEn8VwkWwtvP
CmtAsItdOx6eRUrq/k7j+px/ceg298oMml2uqvyX0erVnUGfOyHR4BPIqWyyb3hdZHqdJASZR+g+
fnZKmnFNHLuyS/dlwD+w/Swe0GdYvV1KHJ8w+TK4e7gTyin41h0b5ZouqNWM4bt4NBDxSU1s8hZ+
BPWHFH1QtF4zLLHqom62gly5hYri/0zShtFMEUb6VXmDNFvcoKK7LkFAWlkGbC05cBtGzdoh9MRp
x/q0zIm0wFkk8lf3XerCZaDKM/UEtkM9jGhHve1irqKBOSfqSNKd2gS16NVVSbf26vVj6KIYZyUp
LTNNEL5LDmTrKXdN/WpklzLtkMjLwZu/QrWa2bIiX6sadUwh5EB1g32aOcsMUWpB4FMFkqWIa6/3
fWSV8bOqM1p3qg4fFDQ3lxeirQZnerbxVVaPKRiw8S8xLVwwOcDa9osw4tp6wl4GV+q8ei7wVou7
NGtyQ7/PAnWY0AXASWNK8HR9z5J0NtF4RbFm18DsSU9FmSytw4Kvppc3pjHhXhKzKI/Nf9qkLcPY
6g9cz2OKyOcKcdkmHt7vwK+H3W+Phs6aDHvK1RZC7divaYPK8S20fVCwrTs+Uk1qnwIWvtEhkbkf
HIfImv1juijSLjPf1N9rLjC+2nody0Kn7H4RimTxAdrK++uWVlDlG4qGWnHj+LWrO3KV3I/GaUmc
H5y741uKVSXf8oviGq98n3PItvowu7FOMT+Me/y+lU8otS55oW9jtygN7fRW/TwLh4Vhmzvtp59m
LPK92YaoK8vmlUTTaLAkJWywfBYuAPMcbiowpkL5ksmRLRxamPrEGFWohzK1xCNJat3jubEBJKbw
DrvhMCdBwFktw+oTNk79NCJOM7GDeHmNxxFTLWrLePDKGldkaULXO5DQqU66bLP+Rdt0ftmdAwZg
UcnI6uK/UtDcwXpCRZnQ76gsNDsSeY7K9DbIxTwrHlJSbBwD6lDZaEEwWNxl2NGizVWhTmkanDFd
9NGW2z73nquP8YO2DFR3xcZKduKBptIqu+XOGmIPMGyxp+7w1PK5g8WdSUchtR+rieQbUL4Ra7lX
Wh7jIv2Vw8aRacD1vsTCBPQ2e6FQB0l0dBJIZ2OLR+6YVrBz/kATxVFP3pFwbooBn104RF0clXZo
3lN0BEg7VNNHBE6BAHucxDWr0qhyz7U/Ebx1sVBt46ILrPs1ypsd+TliCGAgFbD/Q4vmm45+Gvxj
/9RaJ9v4trW3A5uTfCs0S4I3GoeS9stuEfrffMuGJrjh+1IX4N0LVcfRE+IVvlXoPZXk3Cwmp4eB
lZv438zjEKhdQteEG9/QRrzxnigdwg7O/gruJcE7/2pnKdQdrGfA/5/ZzmZJdWY5XDT3Ef6F4QVh
pWupH27WoQ407ORePcUCFt+cZuF6JmvPPIGR2LHuqZ6w+jXd7hQefyTUtHmnksEeHkcN3vBHih4s
Nx+7g9/RODOnJbl135r7Z96wdqs3fteKFP+j4u33KCmIMAxlWMX+OLqJ9Pxq1Ew4fzM0QvtMSgz9
b1acJOlzTHqb2RrBGnMHWBCZ3Mh/ltOlgygHJRf3QTril/eKaN5WkxQLEuJQ2TcmY7aoYMiC9rSw
V56f2bPTu6pdSGDbkdoPMMpQFvMR76OYbWAmKWYSO5LELfGYTf5h/UNh2fnhKJ8dO8Wv2gPwkLeZ
SinxyxXN/JEWnZOfGP4yagS4CMr6uvhtm1y7BmQEhQplU13JLUFwc0Q/jf9yas2rHTwadBFvQZgp
8Squbrc1jtEvBboGlCEmbDtU2Plid8Rz1evWv+gw5G4UyHLWd8RYspYDhAEF62ALtI7NcrN2AEZh
+5Tg5SZ8lJfxoSabix2ORuo1/9S5RfgpaNBxK15RC3NB6yTRSc2V/Zkqr6joToaI+O4txXibQEaJ
VSCQ7Y+ERcTPR3ybtY60iZSD3hTxgdQd3IpNMPG9Jq2f/eGQDopgzUUEAxEaRHi2KZ6glB2Xpauy
APcr767oqUrmoNs7Vu7lOXU07dotp20n+OB96xyqqWn6+yqsuam4roXbFc4RwW/63llBIjutRCq7
ILkB0Zophqwlks3YENajkJmeGmDFlvOrTNZkbVGRngY+OiXUsFU0pwMYCkt5G9sVzhNzR2WdHKEs
HWFCOOELv04gJs2sKPI1pafanZuy5dv3i8I2XoK8tjYlMQ8Dawip5GCVXDpADdsvEF4x/eftZM+H
mGxseJwJe8QH7TM5HRB/7N8xuyLCrDjqrk6c1QSklEMOWA2298Hh5wiGE9qVHQZjAkD8RdqONAup
adLto0/g8mcpzOhCO2fddRdL1MT7dADRuIskS7NNhsE3hEblOfpUNEO20oeobdwI4ZofHlOZPkOJ
XfRnPnBrPUFQwNZEpIpvNOIxYj9JGO0dR5k1TBa1KxuQsbjYAbdAjUhd8v6qCh+NaZ3iiLVBlA8j
xZry3aaWQ3O65+ybAX1YilUyS4JYv2uTtrgYOy9AB2NvQrg6F1jt+jQQxWXpcEYfCofR5VmEIyaj
BDSovpnBhyMoLOgdFxezr74uie2IfeJxGvwgM3e2hIDZLPLvzAIheULs83ifoQ4DTMmbdDgAJAla
woz8xuEm1TMluOQ+kgutKkwtszRQ9lH8eFn0dlhxziZthrjr81Md8qVEOOCFp6N7fDecv+yYZnPD
vUS0El7XlBIAaBnIcOlQZh8Bz7KpV4DyjFBQ4G8ElNRDjA1Nz+GyJDFuIO3awe+eEbxZ0W8ASQI2
6hsMzjq/CihE3H3a1QtQw5nTlzSleO1mywz+SE92m3b7duR/5RXCJkCHXJ93eVsE7jZu3U4cbONS
cglne8F5WgqUDpKdqwUB1ouNNPNNhTLfJLDu8l1YQt7PS8HvipYLFCgoL3b3zsjLbVvHCpgPQbOh
O64kha/Ic5IfnixGSYWF/rdws/FZtTUPh+4DHEsowxSvj+gdHMT4Ma1ND3s23+Z64gaL2QxLCejz
/66UKyanTG3MRDX2fX5YIXkkbHp/eFGtBPBNAlrvD1RGViw53LXPAjnAwsqZ5QgPEj1r6zV1+0sZ
nV3YsyXWDvaaT8ErKO0YcSGaNbtBqD/osTN5mh1ENiQz316wOCLcx+ojVr659CRY52sMzfcPBnmS
02nk5pxvmqKx1dFHhsII2s92WOnRV0dwkk+RA/ZijyetaXZxLrhglROomg0lu8FrisVW7XBXkdCL
hLF+8QOqNxFCKMDuy7GFeynV1ZUIH/Y9HKjQLTA78V+YdxYCqyPNezlK3Hh4YkAWQ5b1v227NB7R
KSRx7xwWLh8NNq6yvLSUwQJtcBooPgRFqcagsWS9F0OJ3pgRoClKEL73C3dkJvk6osX0AIYa668d
zXFwn7tAI7YQRencArFbXAWsAXOGy8+tn7KaYYCVix2ScGd4YfDkbI0si5CgrTwGWT1iYtywFTBU
s7W5zQ6CP53i+UwjyfGKe2rsiTHJiCa8gT4UH1bfEAgMmJi8R1uwVt/Zoknkkz8AJQHftmJL5pQQ
AnHOteMI/vN0g11REEfpcPD47kzkj7ksf4zGFLQI5gYP4zXp0T3gGH4MMxPj3HE1madb3AEZWDeq
M+us1cinRcFFCbHH29PVN0JQp92qOyuMztTG9wOEJ4I6DNnatvj+eFnOhBxNmta4CEvYd1wJ68r3
hAA+TmX/yXcm7oO1TnFtp9TKItZVY+U9cuwwNPoYfANAlA1pDlM5stvw/Jvk3CbSiq9zaGjOyUcW
F7cEYxHMC9xl8RYJ3/k1k5TYGdRClOE2IyCnpjXWwxue4N3MtsF761OrGd/yNIShloWYfEvKDM+E
Pdepg3oKxkh8TrxBqSmtoR9CQvqTYxAst8tQe28mzkLxFVREJK6KddwL6kB+qMKMY1cpAIGb3M1K
76xDGyKBwLvLpxuHmJWjpR6fM0+g6NsmcfbzPLUTv/0IbhmoDrIxuCKn6aPTK5kwathRYVNajH/0
KLdhuCNIT65jGo3coikXfMqmWPNCIK2eqhj73EGPLXgaj4IIly9WEdGaAc2GRPAhQ0VQH2hCFBEA
S4BwbCziKDsWiPKEW6LBvJx4+oUYFAe54BeVv/Qzztv/JxJHo17+RUQO6FDr+5xmaVYxx75eMMJn
IU7tC12Q5pQX/yXsPJoD8GI32OjIBPkdbxCaKs/07ZE7tFhqUEnsUy97HwOW01wgs+4yYjLgBpA7
6rFg99CBz/DdL+248X0U9MmrYwKD3c2FSbEmGvuJDX2dfWtPU5MrJ6tUG4IcLa/wyQnripVy7j+o
bnGaTavZBZwjY4WPGDpojimYYF7GGKDNth8CS1G9wunBwBSFR/Kn5MepzKm4GZEgw9RRzdhsAz90
xucFtRECStcDpg/azpnA/ngKU+rJjwrMVEGu21uIr6x/EPPELwcORLoPBD6kQ4+k692TGhysgzBO
OlH/ng1YjTyA2dRkdeIX0ZkxQpYugmzb1NP6/QFjQNcv5V8jDm50+IN0mSubbGZjC4KGR0X7zfRb
UvlBJU6R4pIIC9LvtFMPhUVw0GPR8X8V5WCxSN1ElNhlG0BQzrtpqbQfyhIrCsFD14bo61YGkNHQ
UHlHD8XfWPVWf64Hf82xtRPrkKmWTNM1mBsmxnpgBMzI2/BSTsOSV44FpWHm1Lu6VcVdEmuP1e1C
tPjlrFjX/7RTj7236diGH6YsdfytS4rpI5gH2CjA6J36b9hkFSorrbLBR0CChD+RDwkBD3pflED9
Azh6LjPPpr+vt+rwIGape7xcKR7DbURy3VyspGs4lsA8dbhDCfaSxSgj6WHNdE1A14tIWzi+OTdO
tEiWck7zNkeA9jCr4Ot7tHJSFN+TM4fF75QqPvRWBNq1cCExiT6XmNrFpVDWwLbU0IaRP5jGXSPo
UwLI4jLFQSfyHd5uH8XFXdzimMJ+pk7UEL83eAB5cFD0Wenl3GbzC4lKMABlM6b8KqkQp9gopkV1
OZk2axvoRjQJjY9wGDBnSHvNxc28IMcjPMfiFXYdNhBlLIxL3jx4fJcxTySXFN1/on2oRUewGVSn
W90zl+5rHGDi2cs7zFvIl2zfPV5O7yVpVYJOmfTZtvuyL14qRPfy1aJOYPrlEzL9qDUeNB44JvHZ
ot8CU2XW6z+6sieXMzNtYwdViq5iXmYLrIJ/pR67EarwXGAMO/uNN9ABykfTth99tNi+2qzFxo29
DYjJ21s4b4o5u+0HVsh4HcDPAhuI36JuMA66jauX/MKz4D6UcTV27R0RU54vX/J6YbbRo8J6zuo6
puCOmQTSeVXjSt2VsEwPNjbHd5x1lCm1Ruhz5qEtFQRI48J9zT3Lq37VYUjnLlDM7FYnvsXCVZMp
Eq72L70Sk1OePNfA7Ke7B7FoH1fBEp/dZrIAWtaZW/7Wnq2DA1feMP3GO4X2TKm72zxXsvPit4K3
1fhVtAG6CNvyzgc32mG+k29JAcMH7t86rKre5u+PNNfZf4hioWeYKboGgUMvLEX/9QOXCBAKBlMi
wAzXW+AspkOu/Ze+JerGST3AQEY+DpMZArcSHf0LQVd+9hnMkytP0WTSnfBrKrW2qmB0vbAIX9XG
WDo0a+gidCibCWME/9ShB/mhn3oFdqfv9fiGQ6KwZoz+PD/WFh9KtoZtIDap/pQjs8zsN2TtU621
tIrX02DPRLpGMpTmneVCbb0FpQrK5x5YgEtYR3RxznYHYwdSagylRRCIijBDZ6ShH3vf80NajLgT
1NOZfdqY2ljdTNp8gY9D68d7VOf2s9WUTis3tSpb62uJW8cX28WfY4IY1OJg/OcLU1fugVYxWbU7
YYSqniyaKGr4Aw7dXARtCiviy1rAc2c3FwUoo/uFRIaeD9TaxMq6LULxb80KHry3K6JKlviu8D5P
ctORlLDTXZLI7Csr7QWiD3f2lzhL0hkHVFd/aZYWwr3RnqqcS9k4dPhUPKu3PMFVu7G5lTm4UwMC
o0BRoM1ujA5zfeRmN9ThPkkXNpZbRwsiAPvGxSf31LVY+O9R2DuqjkgkjcMfIJTu/Kfy6UO9Mbks
4T+hoL1uOzoT2mvDhdMmZ8N795KSJQL6GjBW8NiQbryVuFabe0OHSnsYtRxZ85lGP4feQGm2gSMW
ENep4A9uATvOBIdSzOpvTtS2/8h5J97TJLIF26ax5+IhwsPRbL3YtzLCOVQ7nhLUW9rMl7G8WZVV
/qU9yRRHKm9teLjkfamdHRGmHgeM9PFp0pwi1TYTEFnvpUHt0yjHZSKaXef51m86oR16blp+hS/0
mTOsbXE04ppXBILB9WK5VoeUL2P2zV5NFnfIQjZxPTRxJoIyzigVR9MG9EnLFkuU1kTTD5V3Bfn6
gpFpEZvMpcEEc+QgKGT2YoTCLTul9s1Op5FncOCIQKFiE3mfqxbCSkCqwj0T85z5yEcamxikTNj+
G8psespdtsIBa2ZH9XsWumFI3wSdSdEDaaE2+EVgTgO0i1TxmxqgyCBhx1Y4vlBmzxppi5V6Hjfd
1A4+KGo+rk044Hu/ecES6ftxZml3G/rShSQJYz74SVm7ua/NxJyC+zSCxBFmRF7CbWgFGo9iLP2H
sB3qAGDZZNFxEXYN4DRH2sfOhDVNWlOCetOmlEOv28RGMJRvycWwzcnj3MIEImjk2QQwOLEYZYl3
acZKfUdkSbOt09oDLjXjYFHOUsvb4eIJP6tFENvA5BTJjULxHI/Y96hitaXlvYIqUi9EBzqUdQ7r
xvbG3w2w32S30AsB76P3c+8y4BLTKHC8qznva+yfhGPFK2+F+c5VI8TBDJwu7cQl1BsiPVl/9z/m
zqxHbivdsn/F0HPTl/PQuC6gI8iYch5CqdQLkSmnOM8zf30vqlyuFEuM6E6ggQbqoSzLZHA4h+d8
395r0+9JnilGCx7ghgLLApjO5DtqgeEiK8x2E7DveWq8ILslpFvbtKwFriTkudeCHlufXa3rnxs2
SwrEfogJlJWi4LKnJvxiMr3B1XdFz9wJsprh0CYbkRqZ4IkGq194GeuxK+tXI83NiaBpUlNiy5Nv
GHNkt8U0ht/gi5Vf5bhQ9LUR+NH9JFp4IHNXfkD31WMGCzzxALKJDxrqATZVWe1dx2lFTLBSIWBn
PwniJ+gQKXSEIHyXc0O5gLMS43orPUDh1VB+xyraX7C8J4RlrEhSYPWT9m+C1Hi6oyYUOCFH4Ox5
JKbbGjANoRPhyIwRXDxpmPDaKz6VlUnby048JUmAe8llH1v0LEBiFK34KvlacUw8uB2sazTvqnax
g+/6tFdSh0ViRCBb40FZFSw60G0kdze4o2k/moWerRMh1sTrsQyAY6xSJCvjcWBhJgfrthhLaN4V
gKh14evWn1qOBcH2meEu4rig3JiVKMrWcQ7ANDE1RJSZrrExpUXXhc9dm6vPfmfmF4lCCsa6tIw8
3/XYcgiNAP6yl/JcTNcRwjJYN1ObEw1lru+sUOz0Dek6kfHky02yQ8DJlx7OmfHdI9CMjWkEa92m
H+O1NKLasbvVZSHGZO+16h5ekNeDwNRScZVSaOfDCnzOwMMm9bgAE7kzpupRpZOkIfuBA5kiwfPl
mtllnoiDsqaQkKi2FadasacfgEcFKxhl43QoYAXi44wlGqKuOdoWNbp43YaRdEXyfG8b4CeZ/vTY
rPYjEr2vLWgXzSaxnQknKw23wpnV+Y8dfqjYbujBZkdDbxE3NRXn/DZOUVzIUiPDvEUeqbY2mfKG
utPj0BQcIapqWuchjuZJYUTuBxE2KhRtkqgVLIWJV2Wusi1Mo00uWEVIKholITbZgRhDxLF+NDBU
KYm/0J0H1tClCUxrscIZoAhqdey0WLdWZq2Lfyoghl6EUBJAiHiK9gIntoFLMyJBpEMaJ8+GKSFG
xjWIy7FFhGqskCIkeEGB7hCA3eTFnabVlK+ytKFRbMnmoS9Rhh/cCM2nY2kq65tQRn3lAF6o6flK
KNfohBWCehPlnfxadXqdXuK2qYJjVtTCsyRIeXbQtT65ZntFix6DMLlEwDpUBFzsz0iLywaSY8pa
Idea0ADhiLKm/DbILMsJoBVE71IuTWbAXij6gOUV2lVUPULyIhaRFbGUZWcH5JI+auEECftzh5Zs
cjQlv2A4EmJ0afR577Gp8Jmn6y7QDSKaYzjMOtbQu6pp/EMWsYGzhdoKj0gZyqPGzu0gshvqdhZB
SniL0EC4gBFz0X+0UlzR33B5pP1V6tE2o6irRa7dy2OMsMj3ZN4Zr84R/PjozaXL0FLC/FjnUtJf
YX3NqscozBR8ybmfm/GKlm6RoVGEp75lqU6KbQmQR75owIbEFFfiKH1BPBUJjx3+3f5GBROU4/PG
lrmGB0CWoGmlNXMlGPGEgl6filYIxz0UR5vJmfsPGy/rLgPRT2JH8uNMoPOjiUgGhF5wr8gQENRt
gPgT7mYwAM0iJZMCXkrzxthP+8/yOcSXYqnYUVU32UfAlKGNibg41x3YCN4dnlN7RVxPID93WB6r
fg3NJ9CInEWf8SRK1NTsPAFW/CiM7Fk+W/jTacNGnWs8c2MKlWIRER47xeq94UjTy+o2FQ00uFmo
xuUtDuUQT67HsvoKR0tq7MaO1ca6y1qNKZjVCV4NIzNCd1Opdahum94SzCPWbYTCK8rsXUgUrKs9
keYkEWXDp8mww45yJc5lQiehO3lW5K9ixFhEWxq4+FlBWjIMCPLG7UHsveDSovSUOjKOiWxHvmcV
3xqGbnKELisM5Y6C9YBUTY4ADTznslEU1AGGrF+zPMnSY1w1cXNgtkuSF9/NBHUTJqFcajZSnRC/
mStm5U2Mr0++7Q1paK7azM+SGywIxkiPJxxoGbIZsFBRiIV1qGN6S0+DBBrWoYVAajWj3Rs25P/K
6SMyRXmA8skX+ygjmPWHdaKqxNWz2Ipp3+oBIjK+W6mKORTX6jHGe6S9SbWfGrcTqGxwhjHnNtkp
+GwVwdGA9tTWWr8wHHohSYzKzaPP6fQwuSZISlnc+Yxemk9MQ6wSEZx/1wnXqR2h83PWAaJmfO17
I3nQaOyEm9gwm9ZuggiRnq77FBO1Dkws1cABRUefWcWXMdENilGqUWGoirqG1Azqr/Cm4XFHttUZ
pXtd+JZ6XYRsM5ykEIZX0jYUFhNhU2NZ0ntc8TYZoxE2GXp7q455GnGpbMmfSxymuNATloOYLCje
U3nCr7UWlSG4yVkaTtIXv3oSSaKh8Etf5iLnQ9RSqJeqP5Wukzpg2WENAj6wqnYnyjS4wQt4JF0b
ORF+gOxoJ4DDzJhqGD70TMXe0lFlDRZF167LO7KCvDKiiUaqCDVnGmLZLrdIhgQcQlkR9wjII6dO
Aqt0hpiI2z04YJbgPv09d10KFHwcy9AK1JAKnbYLouEK1I9U7gkiT6ZWJEtpY01/uzVXlRIH3ga6
HU5+DZUV0V3TTnfFM1XNTaUZJTHIOZ+IFYBV+clwqcs4CqqcrxDuu++e2yBKhJVCGEJlFnyE5VCN
lQPvWfbUBvGwpaKtN06OHTV0xioW1R1zl4hWip3UjZS5MJrHIZRHEHtu+dlQy2r4XCB4bMlbF7rh
W9CFLPiBSwKj4c52/Y7AEf8aPIyU37OdgiZuDsWg7PlseArdHBMeCW3ZKmvkFQrvortGtilnO10D
lAMfjySWjdtZLBWLMpGx2JSVEFwFAj6KNZ321Nr5Qjlk2NNywiBXZtCa/gVw+RCBQ9NkPsoF1XvF
+a/KEGU7/yLswFhej6RojldW19T6DXDEsYGhCcjH1gRBfzFg1HorrQxY5UhZEUe7aKCf5RhwDqY/
CcrrELH0gcHVfPUs3H288W30Jfci07/B/29Fe7LqynGTFJpxD8On6x1ykbAFMUt22XGkWIqECINx
hL2cGYQdod4jcSMNlQehhcKTDoovv8At7KYXehKEPXcErQA67Lqm+Gelrg46q2ickcOQqwHFV7Ab
AUrNUZexhINxQqO/4YmV45FNvSXbZFOkOS9SMbwgnyKGUs98Cdo8zP3ktm1KLb8MO70LL0szIgpx
xIWZOdaYNrAzWdl+AyOF6D5NmvJl1PKudVxCnVsuLEgYbKOS4khvx2Gj175qOOVggrCJSQJVHhUN
WsqfUi4ig6WxGna3Izklgy20qpJvi5Ii1taM+WqtmC8b8lYGxTTtTE46g6J0m5JpnjGjbAjoyB+i
Qa6/4/kGDYjfT79xC/RI6N8aZPWdDpt/HyLp6XaCKQS+3VJcbf5MKLYDmPfphkMq6Up3q1Dylmw0
9UDZ48GwHr1GQLkpw+GID20i1OleEfVStOklC+0GRRZlQk3zs/wy0TCJa6QHmqzpocagv3Svs07G
Uw0B/E3K2QkXcMSuFZrf28FMsuZFS5oYwUlrfjVz8kbLVC62WpUKx1YpTAQrcNbv42DIbzRCMBjz
4O8chkS/TS0je6vJyp0gaBKCvNh1BVb+hnyXUzJ4qZgHNyNS84Mmtnl2yxpCulZdwVC3ihGxd1Mg
Zr4lpW8hvxurAw5tHSKi3NslHdkHpjR5G/iClDhY83UHUm6yBbQw3OWtqOAjS+HzKZX+SvGufch9
Mtv3eLO0bwMz8oUl9cK+qN3xK4hVEK+ZaRRrrE2UKyviKndhCQxpIza9qvEFEQ3FzlO/esj8Xj9U
FR7rdZS3CFEDus53AnQWBahpqG/RRQVOKhENCn9b35AQgbwmsdoDmtZGZMee68E19Ocm2KeyavA2
EK64bgRQfnkYuHu/GgdSL5H8rbDTBl/KMITn2uUKO2ghQOu9gmaOZl6rFB8FBoOnJVWVvi+F17p7
AlnsFyTI+njQBV2Su11WaOW96yl0GIAYgsagQEBAX4EX6qon8qLIV3hemz9JDDOgSFdg+kEuiNWV
QGGhsjUaFFiGw2gg5LNIRxZ41aDhJgJm0mzwqA6QxhXphnq/delH2J5xD47PRjcoR9JWUTyw21Sh
SuJYueAe+8GeBLwQJx7dRaZVgWOJhSw+95g5xR3cxGl9RBmwpu3WZhAB6giiES+iV+1A7ozd5ZAq
YbaGRoNrA4wr3aa92IfUSlgwJvG21hPlFlgJMNM2LrZSV5UXYOiUrQja+sYEyPU5KsjnIA+k3LDq
r+69OC2rrRlYwC1KNm/MwqZalxdyhCSXogpyi5USmAKdkgwOgE0Y1EAhwis12SYVD3xWLql6h8IZ
T8NnLwaSXRRd8pANlXxFma/EHA7G5nM3FhkxY4VJn9BEyizRNtHbNNuZGLTIsCYmGMAmdBMi2Nuq
YGmYdjkfb9cCRk+QL48QNQztYSI/XMfLx/CqmYo/fAUoMBXcNaBaUSXegf/td2UudV/ougIDHF3x
JSA/Yu+qg7bD15TusQ6Fg2N4GNPsLh6FaK+ycE6+CgV4xo2SRh26S8I91bWYWyW4VnZ+0RrVnRQ6
XkgnbYdAnjCn0Exg4VNjTCRTB2mZlhhw20ARSEgtuoynXbOzI3Ny7LdBGbUVQuxgdC/wGIzW0TLJ
V3osmG9ZGmgVGZhDaLrxJaj6hrAWGvMU9wQCYkTD1GzJzIPXkHfzwvBqlRKBDti6VLRbFFw9izP+
LM/aGJlnIeFizouQEmXT/NlJDFQrLYthp+hTl7kECEGsKU5Hdv29OxIujeR525Yj/tmcGC33hqDF
tLZBBUXXsLzCG/LorAGVWVAe2rp/gDcTqtdiHGIIoTyBHonkkgDKE6giO1SJl9rUAHkBIVAQ6UDc
CW11QGYnVWypVMgY10GejgxVhdZOAEeXtm9zHAS6UnwQJHiBwTYEYiIR4GcR2Ovj42dZ5N6gCx+F
3hYQWDbbUREidoeCllvJI8pPKajtpBI1s9pAIyQdFd8eOpWuzm6NCntKlwoFAElSEUGDOUnNPri2
A2kUNBVmWKXmlS2wVW+yS+KIx/hIiLGQPw1d1fKr8lpW+4MmVTRH92Vh0PmxTXAg5QuCxxaHXkZC
MQ2GzsNDxiDH9O3ZGsXs6ZXTjZreFWDHYS1YqnVvkqLBugBghDAcdL7Z0VtT5yrNJrMSS5VWaeWP
uhNgOZFvZUkTxP2n3/7rH//9X9/6/+m9UfsDwZal1T/+m3/+ltGfCjwagT//4z/gl/O/H//N339n
9le2b9n1Cy2k+V+azvP3f8Nx/zqv/VK//PQPTloH9XDXvJXD/Rs7rPrH8fmF09/8P/2Xv739OMrj
kL/98elb1qT1dDRKnOmnv/7V/s8/PimipRs/bsI/78F0hr/+9XQJf3x6CNL6t6uXl7J++9V/+PZS
1X98EnTld1ECaW0ZugbO7tNv3du//lwilxv4Dh0si6gG89NvKdmg/h+fJPN30UCkZKkIBTRZU6xP
v7Hq/de/ohFiWaoC+lLB2/bpX3fgp2f072f2W9okt2iv6+qPT/wnn37L//ksp0vUNJNioKxqGroj
RNqqyO/Lv73cBxQ6+B3/g1x15JtDq9iK8RqoyXpaXEyUwi+aeTRL+lrSM7z4TWAOztRzUw2i0gjB
sXy2hDolOxQieXsruw8JflmX1YUnr0azQ1pykWjAv4PvmUxPOT2OBhA3zKG+oa/aTnVKlElm5Tns
lOhG9lspOZZGQ+GaBRPprpKmkQkFJE8sdgFHfynZNbfi29DvLVaepBYRDnoH3ahhS4tgMCbSEqfS
Ss6PYYuxEXe4nOoQ3GBD1gE7uH6H/GENdRskKGo50lYKvugtQTq+bnNgdBsrKC4selYGav7SQMhl
uGuzfOrEp9h/gxOEdb1dmaiVCO1zxta6sFzv2A73lcvwQ3cRUEktG/2m7LXXoEVdEPP9qyzmSkLM
2FJmdd1uQ5XwTomMV8wE2sqV+gsLgbbTyWmKWOBZpO1OtiG7Yh7+yvXkO0s1LlT2Wnn+RhlMb27J
eZpiK3fa0NhWSc0Ii8qoS6uw1taK9Lnd8HlycKvYmf5aDyjHaJ90HYBn/dHCX621U1omechPlX7f
4fSb/tAQ3/AzYHEr11RC1qLPhZLSRfbFajJlDiHGgPAtb2OnSLaW4O5KaSR/5W3QXNuqB0cJWaP5
O/IdLqm3mPWh7BOUYbwcSOmE7rWskE1OTvQoWbf6Uxo/5eatoJIbLQho4im6Ex4gJ2+pRgigxhfQ
ig5DzUDygdP4e+y59KmkdUskWgLDvktAnfJ/i4FiLkoPZBkTiKWoWwyxpLpRWsGtEEhXVVPsEG2u
1STeWNlxGF/JmsZARvf2tumLVdDfKj5PjZKqGne7kvpAcFDRevksTiz2lX3Y2CiC1ymdNX4cvohq
AxvpIHfjRdO/jVayDkt17ezThlU5QbQFjGPlPs2ewuItKFRARKztuuopSN9q7+3/yZx7FXwrsyr7
Xs8n3fdz7j8W/9b/h1OzJJ2al/9X6U0TfPryfjaf/pO/ZmRN+V3XRIP1k4m5SjVV9e9J2VB+13SN
ciSePabCv+ZjQZZ+NyzTNEQRF45uWbL894Q8ze+KJTKTS5qiyKIiyf83M7L+03zMiVRDNSzJEn+e
h1UYmNkPZ2ku+c5o0GTwRrD/PiEdE7rp3e346zPwftrn+t5N+n+fxOSz8n6yJ+gcvGUoUzQWK8Ie
o2eypeMzx164gOlr9v7Y7FkYCx2b/bppN43YfDfF1tH18BL9lvOxnz99y959qyYh+hhkEYoVlKOr
vqAYMbCbtU8fffri/fuL+O+bM13Yu6OnikIjQPVjB7fnoW+6g5STpkLd5GOHn0777vBCiASDFqTh
RJp3KAT/G1LheNWa49fTx5+e4a9+/vTM3x3fKDpUSnEaO57c0qggqkrRyAsOwludZqmnDqHNsnMg
zlu4Pn3GpbdJ+fmMYStHFZKyyIk7yURnnsNVsLBcnHmhlp4HQ+79BWUZIXwK9V7s7fpVoVBIQe6z
gU6WnjnB9Gb+6o4xQbw/AfTiAlCJy+/HVljS5nDaUkhsTHV8pxTpi1ZVOJ5i/cz7tXS62QiPB0Xs
KH74DgOC/of02VSMwR5Q96x9pToWQomlnc3mmdMtjEdjNtYlYk/ZfkwxQ3GlIaagJm8hrAwAosRR
ZbyZUQmx8vSbsHSu+djHg29krkywomtsylB4pck+7Edgr2tZTOP96bMsvOHGbPjXZYd2haomXowX
j3xD+qQp1urBCinYEGghVXutPHeyhZfbmM0GjSYnBCXwtCxiXkOddEsSTMMz92vp4LO5QGvbpu1N
7lcmdteAht+KkT356bu0dOzpz9/NA2UCWNnzDN9RFCx1kDMNUlPC5vvpoy8MSmM25kF3wCIyeatg
01zpkngD8OUhpbl6+vA/70r+noON2ZjPoYKn/sjhLYSCqFIZkyVaf4L3rkI5NwFPouc8faqld3Y2
+rOq8qARE32uRF5zUVjNm6F0XygeNbSPRNc+fZalpzEb9FWYlYOo+6EzZRKsNaUh0coajqcPvnAJ
+myIV73RhyyFuQQ2kyDVsKZqh9EXQLTksarfq16TJWeezMKD12dDHGAm2X/ERjsGcQKsj65M4RFw
zZmHsXT02dCWyjLoyaLjSuqekJfqmHbqaxn3jx+7UfPBjJtbiPUm+HH4RvRRtpTe987UCVj0qZd+
7CzTxb0beW6NnqmCHkejAyE5MvcVX2Tk8a3/NVdF52MnmQ3vuO7IJUSVs6GGBU7Zr1ELU7OmNpgk
u6I9+0QWXlx9NtCxYGHH1qaoPK3ek0NF0A9Bi2cuYmGY67NhXjeKIVjwrjbC8GCq4i5FKEBiZi6F
mBeS7ek7tXSS2QAv2p60IjWwHMnSL/weqxnQkAw5FzB8dsVl3nRnHvzSmWaDXBwGBFFIsTZWqtYH
GuzqXk7D+NDAcHJo0OOnJA9gd/qyFh6MNhv0fohwBfyc6ZhudRDjig16TPLw6YMvjENtNsrbBp1R
2RJPJivZaxJoX4mUODam9XT68Eu/fbqB70ZIW0uNrCOUJofJ2g2GcBmL1evHDj0b4p1nBhRLKlIn
B09YhX0PQWc8nj72wjyrTXfr3c+ePBAuLRbLSVVk1jsBvw3+MRvr98XpEyzdl+nP351AwxtP73HU
NlMPSL+jqZS2TtqmNGM/tipQZ69ohQlGNRsNtWtqXGsl0Ruirt+d/vULr/9UrHz/6+VCr6e2nuHo
cJ0BG9v0WnHE3hguZPmPvfXK7MUUoDhmgcTv9/uOwmO3hsN45tYsvPM/KqTvbn5U97hBYUs6pGg0
9wPp4VvLrJtNO6TN9vQdWjrF7OUkVVgrsWiYQOk6x6uLh9FNHhoERWcuYen9mU3WlW5Gk6vZJPo3
0LcKRCGH1I/kg5OC/PPzBQtdSLSm9A34Ql3FJqdXO68pNMtuE4Ni4kfukWjOpmtq89TJFXaTOB1e
48JHaBFlKtl+UITqD51D0mbnCD2gcgISLxYxgI2CYYOhZZXGxpnDLwwEbTbINBCUsaCDf5DwEFyX
pYskjY7TelJuPGJIaLau0tSPp+/Xwm5InY06RIl5TCwCXU4Md2XdrvEkuQRdla+Ewz0QLrQt4pKA
Tn1z+nwLF6fORiDeskaCiq5tKPS7sPKo4U8i5zTI3sgWlNsNgUOCdQxJsv/osJnNu8j2eYkRLztu
UxOYltyaqncRRJJ4ZtgszOvKbNoddcNEKY5OHkTwdacPz0aDvDtroZp0565Bmh7+f1YZxPnMS8e5
lGSDi0i94dqP0fnqBF8aRZwdulR7tlztOJrRpdFJB7An56pxCzMOXaKf5uSYDgWqP9kADwYZsACr
KPcXLSaB0y/Dwp1TZxNaBDmDLiqHRxclkGXRR1uINhqio7a6HulKfvClm70BtMdY3IqcJ4pvU9e0
0VTeK8YTOU8PeArPDNulezV7Dehwk7Yq8G0p0bmXHWm9rXmLwPXc7Cwpv3wFJHX683dfGL+IJclA
kOfg4qZ1NTQXJfHbWhDfmGK4dik3arLquImGvSv7rpjgVs3cf1XC9szXc+kKZzO45ikoMbVJiCWh
goJN5PsSvrfuY+NInU2r+pQYhnuLECjKMHr1meRcYlGOMXaHD71uyuwGRiJZzHiOTGciYgT9MbOy
S9NrV6opnDnDwuymzO4QHszaJTWMSzBIkKWTpU6uW72DVyb7yNxJX304fS0L32pldrNiGd1jqris
lgThooSg16vCmRLwwmNWZt+fAF5AkJuAGCUoQFUtrnTteyGOzod+uDz74Fj48WHy6oYzeq13aeme
txbj4Fy5cuG2yLPPi1VJeZG53BYLIu26M5JnDI0ffEHl2WwoxQocp5b1Vx80F4pAPKE+bLF+H3UK
lmfeoIXvsTyfEgFU4U3jHB6hrKvaglITjpc4Au8mpnCnq3iYs/ZSqKyXjz2P6S14N6uwucxLE1Q7
SZfjRRKbe1+PL08femF6l2czYkYyHRYbXiQsASkyOrelZTqoO7eOinvodcWZV4oW2a8+jrhhfr4G
gnHklq2J4VSugAIT9z/oLOVrXKL/aWKJH1Apz+jCY5TCU7p8gssxMeFlajTN16cvdmHUyLPJpZCk
2ExbLtbwXqhorYqIXJqzdZSp3fiL7780dQ7fPyaYy3lnaMhfVfepI6lzBZz1IYbbl+HulLv7qPM3
qTlemeItPIiPXdJsjsF73ylDbRpOR99yT5YdnE6jSvZGJBdnTrH0UZNnk00bKYAt5IjYDjr8yDOp
DLqurbjwpATjOZjwZ4hiyRUXbZCuth9HmV1T4BHF4cyIW5gypNmEhDUSHziST/oB46pzBWTbwsfW
N9JsNiIlAfRszKHhI+G37aVXARUWXgIF2nxXCmdevYWvjjSbl3RaQn3m8Zr7YLicukcFD6gv2FpR
H+Lc1xFeVBC4Tr8USyebTVCNkhEWUHAyPOhEp/XYe0nMmrJhXN+mVXTmmpaeymxa8jIdafi0UzcZ
xLfEwjR7b4jk7emLWDr6bLAOoGl8uZ0WnkVf2VKpb3VVMc/coR/rif9cq0s/pql3U2qZBz5JLNwi
7UF4GL8FL/GjvCYn0In33j2+r025s47jlhOvKTStw1W66tedbWzTz91G3Ehr0U7Xlh1+8GJnwxjA
YOKH0+sxdiRGw8/QcIoMpn36Vi7sTKQff/7uatuAUFBpmmQD6Q6xmd1pRMUCwKtj8ToqbrTAToan
+twadOGbIs5Gq5bJKrEGDCmM+EfcDjLqUPdLT6TOGn1iduYRLnyFxdnArUssHWXKWWQReZeuJVeW
pO5zhQdoiXewlOw2qqYPyZh+7H0XZ2NYVek/4v1kp6Xr9Us5Jv2zqEoY3U4/paXbNhu1STYK8BbV
0IHJwASKoNX2RwQhrdE/Emh4Zi2xdNtmg1Y35AJOA/mdUaVcuvA99BGiqak6YR2ACbdWsUE4i7Q5
fU0LM5E4De53Lx7LliaqsyIEKAeXDV/MvdoPL1Uz7gwrfDJ9QT9z8xZmC3E2W2g0oOtC4kSubCIi
Jg7cBcdz5lVb+gKK8s+XIYOcykfC0hwq/OuB8PFxrwYXHZYyM96X9DPa9Is47gERshyEl4BL+2P3
bzYvuIap4MPlstJGuSck6caP+2sRHVzfZnvIU8GZGWJhZSTOPvGxiIUHiw+7b9lTbGsowy2e6ZbC
nJk7py/l16cQrdmsgAewkFpy/hwtju06t1bwgPf+Xzq5f8pyb/85c7/XOy0dfTYbGECMO1XvI0cg
I2QFeAPvZlq/dMAPzvz+6Uj/+cVA4/vzO6AVIYmc0+ouNvwDArFo06vqg1iPR2vIv0S5hgk8vTt9
r349FSBO/vlcpCIhi8+MyGGjd0M+4Z1IoDdZidY9ugjzzLu1dEHTrXw3Ngk1I9lBZJfXR2XiDEmS
kYKFUzhvSgtMgd9e4aSJiUuIP1ZeBt308xlFXdDGImUYpYa/F3AbWFgC3SQ8M9ksXJA5G6V1C864
kkXWI26xBWcO67GF6baTlG9Z5F4wek4/nV9PoaI1m9SofwC5mt7kqL63zHstuVGHF7r/tpwaKJnh
DUcf6hbh+Pn5hoUudiw150xkSiMPNPToCSpk+7FiCyE2Px++mRJJffLXoFbAWAq+mAVeUzIJTYyL
p2/VwspDtGYTWFCKUJ0URo2UXiXWYwDWmKxQsdQ2MJGd0Nvm+aVinmuZ//orIM6llRbs+drgk+wo
Vahftn7aXPkiTsIz34GFSeY/RJXQMFywTCGttTJ4jOtcVicnUnzT6pL3oQ05AXQ/P5METmOWmnro
aHpwF7vhQ4kO2RlxhwEbAVJw+rksDZXZZKZDVBCtaa3hR9WToku3MkGZ66jS1AOe/uDOi6PPgiqe
GTALj8WcTWd6URGZVUNHLsVEfikGUs3aqhnO7E8XJktzNo+lCox+I6Wd5PXhlkaSnfYiML/gPnaL
MzPL0gXMRjy1gpBIXpTvZV1lX6cCCRUxz09vTz+NhQnFnH19B3o7hUwEgFOo9efGzG71HCWUCi8o
7nDHlrJ7CeR6XUnWmRMuvMhzxeCIc73TVPR1Y6xdy6ZoS4C67Z7YqzMjZeGGGbO3uA1HXKp9g7oL
Jm8agNEOz0yJSz999ubG+N5FJa0RO5rVbaUBdWVBe50LaeWcfhhLJ5i9rCSxhDl5HL4D1PGQIB7b
4kB/rnz5XPlw6d5MJ3733aVQE7dew1cwFIGvqYq6Jz55d/rHL4wFY/ai6loAPJdgEacxaW7k2UsJ
YgNq3rUhq+dKrL9e02Pf/fn3++C840DibRWS4dIixT73ncHq1y7TSdyfE5ouVNPEuUBw9DypTVnE
O1aZbuva/BoG1qEwiVds293YQAPMx9uQXGoYmTbAvKfTd3Dp6cw+WKCrJrZahagSghbNGXET5t45
Vf7SrZsN9KwadOCF7MPN1tsbvbnvBkLIDQQmsbTV2nP644VrmKsFZQlpho4b1SFViITk1GC/gED4
zOJ06eizsW0ZbmHp4nQRhgh2vY+Ty6RWPiajZPn589sVW3rZhlY6aadHnPZ+v60Bhp757C399NnY
Zqz1aWcxLQn9UK+FoHwwu/J4+sVZmDf02bDWFdLSTIPb0gNBc1TToL6c9NoGUE70wZ8/Xda7mcPw
66FqsUODakwfwUFvAJOWZ2bshZljrgIc0xH7esy82pJ9gfOKTe2g+tmm1rEGWoTan75LCyNgrgcU
ZUJiWG+wk1YH2iSCfFk18otqFvs6Cx+xun6oQSbqs2Gc+l0XSjHVQ7ghN5UChY9geC08Z/FYepFm
AzkOZCUpjMx3NEUgk2XyuwHNOvOYFx7FXPfXKhph2yFTkE6oa7Pu9R52OICM3l2FAjH1dmfWfn/m
uS9cyVwHSL5xX2oZ480NR6xrhS5cVUkDWPX08166ltlwTlhIopDhtaoMpbsqAukiiZJmMyjdU194
Z16qhfWTNhvWEAo0Pc3ZxwToPkMfl3ZafCHF+XPci1uU5psGBguoyv3pa5Knl+gXpYC5SrAhIxLL
pms5onZRacKqjPOt3oYHS3vrwHh02mMmjgCXnwAurkUJ9TQZCC2EdlIS4YSrEhlnNaHORfuFAHY4
CGde+oU6lahND/ndBBElIrSLhm8j0I+rEmx9bzQ7V/DtQNi3wkjl6KYdpY2rvhJ+ey3Ew1OmCPen
78rC/KfNlgWKK6Yg8mlS5iXREVGzJgXgQtLHL6cPvzBxaPLPlzZkad7Uo25trbzbB153F42xufGt
mpjxyD8Yen2usLx0IbOpg6FH8myuWdu6uBLT+5Za5bl7tLQdnuvGCp/cYNVSrG2Xfk8T4uOUbxo1
0fZOib/34VVAx2wgP/j0LVsY2nPd2IBLgJqICkgQWwKsP+86I/Lx9LEXHsdcI1YkLYmTBhcijRk8
L3BgibdOymcZrght3Y+dZDZ5kGyiJ1oDtseL1F01liB7LNvAU8UHxPYr/WMbyLnEKRhKGPdAhrZD
Dvqi2At9v9by20bdnr6MhRdKna0MsJshUEcjuC0VmbCa+6LSQDae2cotPeTZkG9EISBxF/V+5kfQ
9FTc8GnSDmce89IqfC5oQlZP6EDvdVviGe+UIN9CIWFuqaCtyP6tL1RrMgoolsIIPqcEW7pds5Ge
+rURxNMVEZYDvL+iKAWX2YV2j+Ti9BNZ+GDMZUwpgb9tS1zZrs9NttWhTV2qMi0HcKetNv2VxeVJ
bnzmbNqPjfwvPhhz3bRSwDvwqiHfC02jiTckXYxVuPcj0Q/UvcHH60EDrxY/d1ZWhrYER8Ld1DLP
8TaDwtjbVVLo+ivCTJPMR0/oRZHiZq80hHmapCNuB6GMoAXFkUrADWHUpXsAGwnEse79HOpcb1qR
uiVvsBd3RK77t0SqQJypTS/HeVwaZflogGWhZ9+CEi0fVZjm2Q6gb5CTC1aPBi2POBfNwwi54uvg
kah8L8m1kG3dXPaKA5VJcgpAS7XVvUthuXtUyUvLthLdMWFjiUM35Q3lGKpvyDv2zWcvhLbkrVvE
wcNFTMx7ASlXZXGYOj26AuO2lBKCTsa8l+FyakiG7/KSENNLWhPqFxEeFItHNSwEG+yGrAE4zTJ9
3ShiQt5EKanROv/f5J1XbhzLtqancgbQuZHePHZWVmU5FkmRlCi9JEhRSu99Pt1p9PR6JP0FdfY9
Ym1R1WcDF7iNhh4EGaaLiBUrlvk/B5V0GEdI6yK41CIbjaqwlnXlOh1CXdbWC/4OsKkiqsCkeGnp
mGhRwIQZ9IM1GWn3oiWmAY4AFEZaKYDJQDQSg0uiZXhBbwVP1kWdqLKsmxG1h17AWBvN6TY0B7WM
0gSw2LYj9KBzc9wg6kO8baWqStSdmtIMs+s8sqfPSiOjVqU6llqgHxXsSWka5im3DKlRXIRDkNaB
/KLmRYGuXjbPV2Fum87JooN53Kaajh6ZhwyY9hmqzqFzhl2mQEnYQpVVuxH2uhXbt2EL3umQdoM1
UgIdUliDKLi+GIg/qMCeoYvMYGm66KRl4RQERzONs1Y9xLOOrvgHuZs0oA1KwivMa7mvYIevoEsM
xeRPiuhRofGzCRxEiKxgMLpDoc1RISGK1lbOTi+UKRrWVqUN2rOeIe9kub0RVQvJ4QJSu+GiJbZI
g682FToSu3yJkL7bUHLaOKWbdb3M1oiMqaN/sKBAZDMqmIZRTgcUl6WpvLf7NkNQsoDVi9xSVGSh
802u1BTh56rsgqjyFrtOlTu6GZVCXWcZWkpEKkJ0ipNVUch2k3vK0IZ4o7EikJtFbPYpRYAVilbP
qqLKgKPQVB2pfgH7hELvEU5bu4ydD+nG0qUTetVZtyAtkqSjrrphpXUIoSkIM2oKLpA2K7SZ520S
wyGP4OcoW4QOJT0hPQUExrzr1a4rU9Y8kwwUXCpp8mOU6KH0FBQwi6a9Sh0E2KmwQp0z2kBLT9Pi
xTbSIhjWRjDmyjOfSWl0TzJs1BNdxxmDzm9h8gw49WYCmrjxWJMRAOpFogbq04wsQY3OhZokBnpd
dA5LVAG0Svpcy1NAsCMJjXhJ75ahHfSbuNFsZ2NnZprcDmFStTNsYKfPPkhK0BovdjRzTTc0NCXW
XaBf0rLP0OFSEXUBFUV/iBUjrsxAZ/CQyq0EkjxcDuVC/llzh1AugSvRC5gVm6ZJcgXoTgyOvdsW
TGQ53NU58I2TjHIaYSakQ0LL2XRRkglJl2XOJ1BekcRooU2S2aHuzxnN3AFQRZo9TkXUWPYxUwEE
H1VAWfm3GfRpGT5lFiKewX6mHntB17lAXbm7tQt7SLR1bkqK3K/LMAmnhmojE33VVWIAvH2wiznu
DG/RmmH+riK3bqQbCI2qfJfWFAy1SKVy2ldvNVgINg7/WEtGBBi2iq08uYt6S86QDEXvx2R2a+FE
b/ixLwrEN5GyheiKEQlTsO7ITqdNo5zCEQVFBNSkIe8TcD11HX9m8NAsW9slUNRsM2Vdkp4okbE1
iZIRNDCy77UNf6zeIM5sxfcVlchofadgjsphA0Sp0K5VBR1625uiEEXfDfI2ETySouJ7I5bWotzc
p25UQgXPH4Y0lkbdS6W4gqiujJT/lxxpVKO9n3N09A9SydQZ0AxOEJhseyDPkIvgYw4AvpcFqIoH
2ClG1IoNoTFXSrQYjb2qRpHnOMhLmobo3yRO3kF1idBjperXUciEAfYo9F5Bgj0vvnQF0Cqf0ukU
sVm5LaGpuQhKZumThECzg6QytABjRtOPfZ3Uf42GImsx65rsBUKbEz6nMvVjbAFyZJvfjHauq97t
CuRzJtcy5RDGo9m18/TFADQqEU9kMiUvbRmb2vcIScTy0a50bN8abRCt+hTpCKqHzA02UMqBrKlr
EPmSUpVK4okCCt5pMrKmf6hajl2sfKQ+aM5mxzYaF7nZpn8xAtTPadBPyJDFrqGgPN67cWSOygFp
xbSzVkYe2E3q9gDFJI2K0gJp18RRUushVyp0sTlgWj3uHiAzJf0Wpcv0CDgDAWIPKmFlfWMTN5SB
zxlE+Wc5NrqmWwkBUTSAQiFZGbmx7SR95lZWPJb3SwKW4CP8p1p+nksUwZ71JpBrmYNDFNLLANLS
qZ9oX0dbbQULq0jgEgRB40yulEg2Ik6dgjtBuxng+B7VIaWfzO8Ku3r1QpGbTDlLohspGtklsu2o
2qJbHI/XSpUY2SdpqjQDldHYHiknVBOYafhBYC3zp2mu4dHgHVAk/3kcEeG+nZYGAUsabzXDRnaW
+Ka+GziNNJR+hAvAJXdiB1TMdSbp1oSqfI7kllvKWW98CWjQiL5ONeKDHx0DNqmBIzvWdP2r0AD4
0HqQ6PPnBSrPqHqdVuep6mqQH8JTbsfNsq2Rb41pVoKWigGODVt6xO3plXgzq0lf7UEPGvFeRUZL
6ny8LK3lCafB3FQVhAy3gFH6DXi78y3qIBCj3gTk+kMttTboeBQ5y1uD9/4iDcqSbYa4k156o6q7
fWBWFRLuQawABQ0KVaE7S8ZmQoh7UtRsSm9wNhqaZ+gLm9xcQrv4WKLTTFYvAI6zbzsg6Ad7gQuc
8D74XJsgRHYZBee47PFFsWyIqsZFg6gXEnNHOVHMZsNeqyKiZYD2Cu7jRoqkwEXTMEXu0rF1xVNt
DBayXHPreErJB1jrzKNiFU1MLU9BY6s9VeGIe5fXU6Eh9ScbIDNBFUcPTWWq+Y4YoN4SoZGCZFOB
anauoSKMEks1jLtTZyDw6KsKTPlN7CzdlzGYl8VDVx54t8yu9Fkee4kzZ4FmH0twkO4KqKAvcpTm
kouajyHvi8mWlJVVFyYqL8AJ0M9qLQVia5Qb5jYMUyvbICbcGjt8eWX0NYNpc8dWKIUb2DUp1Dhl
RCV2qGJoLSnt0ro74Bv3B6soKgTwJ6Q8V1OpjuIYBD5vWPULa/0DYlA2EmAU6d5pbSXhEM5jOfsa
+tzjzVQk43jISMO1Xh+VGsJWjYnb5mm2VgVgKqp+WEkzC8KDlSgDBC6DHLQabnRcHFOxO4J+QfLa
V0M5tjy0ajXsfMb2grp/Ow3or3XL+IAeWRF7tCEalatUlHvv0engn9wRFpC0BnXtSLiSKGFvLS2M
kn0NYdhgKZqBcjOE8Jr3UGXAfwTjNAUnqe3g6pW1M0DUk9SeLpe+GqyHEtoXAmStPXRH6KJF/aFF
cu27JksIrXRNjI/gjGFfPUe13H7rIzSbEGucHdsve0tVDxl6ifNjDrjVeSxBgTZ00HX49ykrWN0Z
FSxdL8wr437MzRo94yYCpqFMI5XIc2W2Brs4zCvrjkxjpOzCWLaj1ZIhF+majSY3NxaOZe7KJTSr
dZk0cETBvjTdddOjfb5yFsS79mWR11/SKiDi3dXowq90WS3h82SKPfog7rRs1eR5LAYqtyt45crg
nOJCne/w2NFv7AFslMelr8Fddzng8BO7nIyAnaTnldA9I4nL/kstdbZybBTFk93QLboiuw42I39R
qx7umysz9qiyzdRn3AVNNSg3NRLKhvc/Kil3tNSQhm0GHXxNg2OSfEUVPxcgHyL26SebNgGOkcmi
DC9Yu4Yw3O9PzCK586sT7FnSZxiSgQ08lPyy1VDNy9eoawKX3OYzWmj2pw6o1O9v9NrC8qs7nQV9
arRSoxrtS19NtoXpx/BNShTvM5rAwBlacrfXQtMV9IpFu7KCeN1WJeVwn4cKhlvk1Q2xVsTIZXDL
ma9EvR/J13Xeci57muOtqT1l9W1knRBJdw37QlL6nWjYa6D4p7jrrNa5xTGJOp3K/NYPoZ9p10vc
f5tvEXv//XcBEPnOEIi//+kmw2AVxNCVwM/pioh6pPfAzZN4SINTOwMF7UovM7tVGVpuKk1rBIBX
0vA1c7aIY7syzFugoTZLx6JykCMg08iHw8MWN24Uij+UyK/jZVP0W6pZ3BpZWqm1YHTcgQhFTejO
lEci24d58kEErfCKkck5TG1wkNRhN4byzgkWl3rFja1+H8zPmartNCuG7mmgGIU1Gk2sPKqI81Cg
C3joojtrRgQyOKZExeL4qx5r0BBuHDlfM93dPsxAcOOOagddO0ac4hEy3eBwuyAXVpwYKFELDnKb
refkQ4zuv31nD99RF6HYXVu1C/eCj66vQVxP9akvwoMtsO95eWgyRn7iKDyj/deH6JkDqF3AKxnt
B1pEgQvehjU1sNg6NfGy/rmyaq8xaN9oEQq+waNfscwRh/6aowLYRU9BaLhV43gIu+4NVHAXgEcI
CA0haWrDg+AAm2KfYkDN3J3mO41MvBPMblTs0/ga6wS/86uTslsN/G+djsA6vzfnU2/vKzNH5Tb3
hIBGg6qmQSd2qbEpNzuLHIKGgmdlHpZ5b2kfcHxXwVyuiuzOzm+M6EoFlBuRe1TjTyDgL8SU34mc
aWexzIHOX5mAKatTlr22P1LBsPD6Qw2bob2TzSMlCBdm/Hsm5yyyiSmz6wY5Xz9TBVMKVRcXMigi
jITme2kEedeSmazjS23P7wXnz/tc5Bb+GeRiWHComje5pXtGa69lhWYyVOjBUqxw1u7VyHGYlRdL
sd5Z1ue9LWrQLGNhldnaqHNgODrovRLV636QKQLv9L+XPjlvc4EtFTrQZbBQBLoQ+QeDqjntFye1
jk0ZZxtrzC5Eu7V3Xui8hbOVggrc74xEF7of2o0sDQixe0VkVAvRm6rCFysUjpMTdYahmlzNTaYj
8YBuAklod3KGpbvGkRxwM9KEtHS+qW1gH9G2D4NpamBhRbmuXjldggvk2k5dbZNukcYFd1/hHOE2
CEJO5k6dwpKWHgMCTFq7OD2m+llBdLbRdtPipLBRXEcmk154hDCT2m8FQLP0kObnpGtT1ldOx3bU
Zw/pRIAc8PWwJwBNiDx2C5QTgAPwfYILC+udr3becwnVpw2UuYl22WAsB3xqWMLseFVQ7YZcv9Sa
obwTXD/vfrWjmsT1XKY7grt5Y23GpXFe8nJi74o4/pcpbpFRW1tE49v2I19J1hbETmO6N1a9OtqK
Hyy1iha/GrZszMQpw82iEIvDkNE9e2E/fW8pnrfOWi1x2FA1oh3BoxubeJYSINIq9V7e3Mvq4s/O
HjDhKuF8+/vt9Z0d/LyhNpjNsitjPdwhXB/XLgFY1bPQz18vhll9tDKpP86yfqn0+p2kzXk3WF8m
QQ4Lm1ryOH9S9NrPLyab3rGaypmXICvTDC+ASv44B8kT2aW5t6hNz8cOvnUzO6sxj29RqfB+/93e
G6nzbt60r50y7kGWm05cusgVeSOJ8dGuickDlK/G4BiXwdaSUYDvlgt3fWcWn3f5yuAi47RlscyV
gsa0pA1kh6AsgcW5WH/2zhidd/kiLkR4jrjNDnoWvMny2iogLvelPyGEnACAKyv9rhmtW7UbPitj
Q4nGOJ4Kfg9Rav/9133vPc9321SBRRY32XqwQsBkhS6t0llAAtLs77VWyucNwBZwkgXrmq1LrXsG
3Tti5C6lu99ZVOf9thKBwdIiQr82EuS0Mzk6joNMYEtigowchf6eWqx83nir4hrBt694h7IBak/Y
C6BEl0UXSrLfGYVXW/qT401gKegqUVSZQ0Cq0BF3olvm3/pvjfF5Y7SuoO5GyIKussZyJ/1LAXBA
3fz+2u8MwGudyE9PXhNsHSZppLk6Hb4HAfBES9uOxuyVZbXqnHz7+9u8s1SUs4wtOUCtkW1yOlbT
Xi8NRwD5UivrO9via176pzeIgnroY40OCGmsCTSGHBzk+JunlsUFx+g9e3lWyTXqit4HgMfWZWy1
HwhpSauS+bNRyjLyUbpwVtngdEfasJYLm9s7X+u8PdLusxIjjSsW0dJ/AH3dbxFgv7S1vDNZzzu5
6nnWY1mt6c/OcB+KYe9QrouIP1r8f2Owbee8jyuzY2UEsYYuaKaWazvsPuI32xdm0i+fnouLUfp5
uME3IDqELjapsaB+RCttJtGjVPPYfGzLGaf877yFI593jyphWLRVTx3iTDLS19U581o9sC4M8S9f
g6uL9fjTa9h2GsSxSHKC0zxUvb1tapCYtb6EF4zGO8cw+WyXDxynjduJ3i1N7yXf0s1wbYbmZ0lK
vy5K9YUacOuw6BI+M/1wFzaj9+ateNmfXgrV4rDVKuZtSoP5Lpi7Zh2VrX7BVL13dfH3P129Hcs8
4FTM1Yd4C6t+F03D/vcz9h0reN4bCgksHq2C0RiUo8DUavLHeVwvag5l2/ib8+nMBBKRdzQQO+G6
D+zuuZ4QZk3JzP3NNzgrSVN7GVSqbEtAdaR2Y0nZ2kbx0s8JuxAEb7UNci0XRvmXU5cVeDZ1m6Ul
txnllPTnPUrLQ/KR5P29Gmdffz8Y713/bObOeh1HYY35aEj1uxJpgAio0or2w9vf3+CXE4kXOJum
pU6V4NLngRdjAT8rGglnV+2S6ML3+XXxJ9c/m6haN5IRyeRgq5pk7KyWCmyaQ/bSQPqin1dWO216
okuJ9cWBpBRrX3O52YIa+tTYKALSka47mQtoHHqSfmXE2mczPDip8WMZ/X/M6EE04KcJ8FdCT/eP
j3HxFRrEP56Kl3900bd/+M234ukF2kb7Mx3i9Tp/AnuUPxQ477ajK2AiyAYxG/9k9ih/6KYMolDW
TJOEuBjnP5k9YCBs1YYcYZoKQohiipFAfGX2qH8YyNhqQCVsZBY0ylT/HWbPa4Pnv4LghPNU5OdN
8ECmpSmKZp5NttihgkDQCiGh5sdY6TzqtnxBTZFn0xdUmHx2doMTrOlF98TvgGFsjq6OpPuQunbV
QIZnDDeplK/yiN+j4ih+1GoMX2u1W3kwfXUs3LkDF1wiLKR9ED+mWr0Xx6R5GuNW/MiyqOsiaF01
S59T07gdIkhqoxpv1ebGGMtjPIPTSa0d/Q63hWGc8t64zbGvxlIe+8Utg3krngIZEm+gcsbKj8Zk
+EkbEE0bPPGQHAcmNd9aXXms2/wons9ekmcqC0+QKD8a9Z7ys50jN2TW7cHr2uw5qMzdKHpE2gaF
WdMvbY3iYOABGte1auLTunbrzA6aNYp2K24oyeqtpFMKUqbPUave6o7hp+M19V0fEg7g0VgcJyfy
Q64hLjiN1o5EmSceqiig3TtIw5OfmbRgLZ5GfNAhdu7FzxZ68zhZ8Gx5+LkePN00fNNIj5Wh+RVj
h/AQlQHFarLt+0RKjkoebsvOmwPttg6NXWwZO7PtPTPUbjnaUZJ3TZboaCZiiNrElZAttMn9TdlR
6rUTk3JXzeRoy+yoMFZBO+4KuDu9be0sUzsVOl9YMXfi34tM90N7W2r1ITajVWVLPkpMtwDkT+DX
b6m7eqTU5BYuOgktwzdyfApzJ7KhQN19vGMvsHV/5N3E746mneLkQSEwbTrXqFCvbbTr1OCbbZun
ZeY/9QyREj2C1PDLymAGMpqDuauh5dT25IcKcngBUkLZcUyH60lHMCtYJ3PgtcY38QOFpPlq5JO/
9TTGZ1Z0KHIkxZofr1Io+XGQ5FsdJUXx6uKn9Tb3atovKmZAVuq++HsKLnZ9lT3XS/Qdmpy3tMo6
nw3Av7qPGOQpnuLvmfg0Q7khlAgsg5dLy+PAJ5wZePFNxDXEbIsniicX8yQebymodeaeckQ6RL8a
VWun8enE2hPrcwBSJWZ+z585rtOHx6Vk515jrYpvWZFyRbLJD5tiJUYYDq9HvQ4lYvlR4hGsJT2K
1WeW1mmmkH+u7JNYnBRsHPPB2IlXE48ABXFtskgmJpA5m7sutncSi375POjzXSh/iOUP4n7imsI2
REywkdcKHelpVlj04hNJlDJBflJ9mYo68WHioGBZd95Phvjmh7n6WZPhNVRyZsV0XcVWGphEmYLM
t75dLzTZFTT4kYsqjrkybymgWouPHEvxs3jySDFb4Jz2zm5NMJ7qbV12R0oqTQ0r0eh+u1ge5brr
qm0eDWanPqt+wNu6Np+LspqTnWOwGKXfP/hbH+XV+r55bu3tc1fVMKhLynOrWf0olmdITDqepKff
38Z+65j+8z66pik6hZ4qSf639xkTKM9URwDG1tTbKXmKLWCaWOO0Djd0rXRKh5wd1WRMOzH+4ovl
rHA0x/0SK2AG0n3VGaeucE59p9+miXa6rqv82LTSmqMThXKFHy/hBgI5qOLNCLpLT+GZlZwQ5eGu
zZvHUeTz+uy4ZP1jllPqwX8XBpbimp2Yp50RPNml8bq8BrN+VCXmqRk+16NxSp1d3KWHLmke1dHY
hou+cQbrPqHqjkH9sYzEc9tj8mxm1knMyc5Zdkm5EasuSI/xsJpH9U7YolQtH4W9yMRONYbfkArw
TEZZmDultnbC5KgtJpGo/nNjRc9TpN9WinRT675cwZXkgeNCWcXkMy8ME6Pwl1n80yidzYYSJfsf
s1h8WvF9Jlq/hJWlYmxdqsYpQoHt97cUzvD5LQ0muQWtzzRwVN5ODNIiC0kJK3ndz8V2E0YMNVau
rqT172/12uXwl3tRWmcqtk438HmDTYPGoNYCAPdKLKzYyP/0EcKUzYbtTkw1sbWJ7VuYGhobvTCG
aPNBeBtikxQbJlzCU4Ih7Ef9VmxDU70umSDi+4gHJ3+4Ft8rYbFGsu6Lbahmmorv+LonLBbloKDw
qpMl966ea7diQxv561dzWjr3aoC5ZQqjdUfPcXEhyHfWO/VjMRrgGB3Lxu2zz7OAiiyFRWHTE9By
0rKsJ0JnXh6wkNjJYzSw+/CbKRu+eFjCUQLueqRi8MIx8lcDb+sGWlwIcymmfeb3KVpfax1KE17H
9xJzTez8YjvS8Ct+P/BnrR0/Xhg4ms08U2DGnms0pZpMsapMvR3SKSfh9QVN7XdbXem9knTr6+6P
xyNWMC2IF6adJeJr59POoUwPb1m3+OQiwvHTuZ8SmsSMKBzzlplFTc5iI8xDljs78XsDAX5si7vM
7tbaCOqcbbBEUVHMNuE2JnVxFPNSbCximxT7h3CJe13bTp25EvM17M2Theky1PKINuFxLPRbsYFo
k4Vyt3K7YFUWOViL6SiMvLjHQkeTjomL4IsT8sW3izQ/KQj+X72aLAOHIJHuhVckdnpHse4JgvrC
yaH4FZZY+dgoBmUTrrBX0SaS6vu2wX3kXsJd1MpgPcnMYTY3KbmZ+xNQ9H3GNBNzamKwLwyymDBn
n9mk4pzDhGXbNhz1s88sFRLxXiyJOEioSuIvibwKFki+rSvml3hMYecbSqjbDtcFa4v7EPOsv3+S
16D/X5+EEmTbYrJSKfz2SfQ6iMnP0sVaFxT7qoqfUYTllHsnmtdJu0Uj+SQ8ALHkxAOJh0sDfEic
UWE4GhxsI9FPwmESThEBMIRxei8p6yPSxxe+2y92ZhObCC6VpSEDaH37sMB9zdqZeNgZK+A0C4el
e+F8W+juZ4JKCFf3fe0qsYO8/TSsQVM3KG8WFv+8YS+NMp0qNUxPiQ/MaN2GFQTMqDo55TVd8Gtx
+CssaY1My60YmZZvkFVs1pyt+pi639LjLLnrUue05PapVbNrSofXvRI9C3tbZcZtNnQk4QtXp+A1
KdpHK3NIf9O+UByVxD4J5yqTp5XWWdTn6q/OlzifwCF5FPM1UIpjxj5k4J46snYSZltU7Dqt6Uca
gf9Cd9NO2UmGtEu1ml06tC906f1iAokd0YaVS5k8FXhnwbAS0o5qoC/6uhFRwUsNdU59+zodrZPw
3p0Y6yw8d/aMmMWYj/GzWMKSZrlFKh0J2ewoKf7nQUlai/dpc2n9Oq5d9fj7QRUL63xM2Q9QHZLB
nzvnsgBDg+W2Q5B8g8SBJGwe48ZZh0FwXyfG7vUkQJXp6y3/rdjPu4jPNyDQ/wuK87sXEo/z3wzj
zAo1OZz+NEB/CRNdPWVP89M/Dn0TZ//7P/5Xm4o/fYhfhM4csSOA0wKW/J8X+hEngkD/hy5Wv8Zu
aViAP/8ME4F1/sM2dbhCuAKarv1EEtVf0aOGajkGY08ZH7bjn1Ei/kkzZa4o9jvDplD634kSvc0B
cJpyTEUXkVqT9YDLcpbBminSyNRCbh7ImPhGLR9y3fSq1vRKGdMI4SfNKz8p5wtiTrzqm6n948aO
o5ioQ9KzTETsrXHEcKp112ndQyTtx2hc4Y279txspjqiVhspvky46UpO7o4yRamwqU1rvTqkGT/G
gXPLFiHDXDNWIg4zcvxp9XavA9VAh/1LsszrKK62hTp8oEdinVFOPkGj6GVNVO6+cj3G8lnJCRHk
nKVDIk5Zel9SYAzC3azzo14u6zY375N5uBqUGh9B8WVtXqdTuUNx15MB+kZh5tLn93lsGwBIHzDJ
93InW65Wy40bOKMXFgnFh5VPoeHJoZOD7NrTEC2yq5bK17rXrofGvg9zWJxN9TkOu4PQs25Fywd3
0I2QZtxP5nCTy9GniFqhOS3Xc6p7ZjN9GOg0c4uhcsAK26cxw4UwlJVDgaW4IU2cu2HEgrbSuEsb
+3p0hsBF5zDyWgo/OW57UqB7eYI9g7ssCtRMw5t6aZ+gStapps6Z0Vk5Gp09cvA1R5qa5j8CQNOy
K8aC9qrkhbNSt1Is+SbI2mvVIRRhjdWjE4C8XtIv2QqRFIQz6jZaadn0UZ7orVxo5puUByqFbkpq
6islh16NSnKnmyegnYeqOcYSZKyGlrYg9egQV1xEJbzmQSqmXVWZ3qtrYbO5l/kqCzg8+haFKlT3
XYg6/NDw/ZfpfZ2fuKwyBydONEJm7u38rFvqsCdFah7G0SA05smTcYiMduPU87qOjVt9TL+b01oz
R+rN4vuBQHzkZGud0EzKMTUeBk81Mq9IC7/qrE1cS/tSnz8tcfsY8j2yju9cVn4kGQTAOq9YZrcN
v0XK4BmxvrVy9ZYGTJf+FzcOnN1M5ZWbl9mJralvx+NScWK0nvNWMBqYYAjWZe24B0TJl+s9DcRL
H06HmsCjhEyfO4liJBZTWeIfGMN1W3e7olNXIMU/yP0AUVQzCCFp68YOvCaub7JoWGUZEU6o58Bu
v1i2aA8wiK+Owyovuk2U0eM7EBjuDXKs+FD9XH3OjGa/DCmCUcaWZlQ3W5KtY+Y3uWodk2y6DrXp
uqrrOycMvCyTDoES3yzDdRSXW81RHwbqwRRUI+cgv7FYwpzOT6nabCx9uhrCrzpFlWae34QVKHja
RDIn9WqFcKrS0b6c72w0t1gNx2i5xJn89XRQNFwrHAcd1/NsOgx01OUFVcgPIh5XmcRt5Qwl+HU3
V+u5bx4pY3uBCLMflek6nox11SVXHYXSVVN+CAa/1DkZGdN1Mtd+UydHmqfWtBKimV+ColevKgPl
j6K6EdEYnWhfnFnHaql3vcbnl5Fl1+M76hMPTV3vRDBat4arfCp2s0ERsTUC9+l9jMY6wHq3AaaJ
eFzBCk+s+RBEX1L7ujLpt4b0E0yJpzXJs7rRJ/nQt+V2mvpHORIu9fixsROv6jWeb6KmIV+LI01K
94wzlz6V8xvKIlezrG4Ak65quu6kSQxHdYNM4jaZx6s4HVZTZR4LOWWpl7uyI/JdtVehNlznGo52
O7hUux9UpNeSDLhIdJMoI+KOql9U0bLqFAK9jeoGPfO0dE5R/VE3h+tgrLZl+uJQbC1i6NJENaX9
teHgp6nSnrHZ9221pRv4qgm9JCoHtyuJO2hsXYF0SSvh7fH6h2VAolVR2C8d6y9nkMQy81eptAca
sbel+dh3mKvQ8BGSWbV6sQVtvNE0BL4JZ0kJY4EKXGYFN5XlrKWk8jsqEaWJ7ypm0FSuVSPdVQ32
cNjQn0BH80lvVAoqy221mBuinZtGh6lg6ivL0bdK82kIb6nsdKey/0SUjKCJ9sC56KtYYCrGIGQL
ayguD8RR1qp2lvapoer4J8fn5och/Dks+/Zs8+MjEI21kNfUVe0vMQY9U2sERZfuoVD1B2EPNe48
qpzymzF1pyC5ZJB/eUPdgJ1uGbpBj/pbe0xttUbLCP6CXnZ7Iy83tEt5WkdHQnjoauOB1rzDPBhH
dARWE3vClH5yxmZDGuJEkRQNPkFxKfpw7sJotFfx5rbikAZEPv4s+gCELKSnYhgfXuOfCdofDs0I
GJ/F1Lc0jJEOMFdVhU9FqqCx9G1CXzPxiJE8W2VAyGIpLjxqJ31qLGuV2PHalpxDQSIui9wwfMEK
rOn7PZZR/YhSww3t2IcaC64Oxa50+ivaaW/sFkHk0oYZ1HyiROQw1AZ96OqDnjTszCuzo3iumPtP
9ACfaALfR+T/mkw7NjXS9En4kue1P4SGZ8/9lZwR0zeokbefWjwT1Zyu24Rb4g5mKU3Ni7JO5wbI
Rzg3rlPkpNMKe2sH80eF/+vWQfU5JOam859cKWO3UaX7lrL+SYsOVZaPF+bE27CEBeUNTUlbkzVV
JhHLsf/tlKCxTI8jAGMPpqQBZCIwkv0zwvRfcBr6f+mow2HiP0MLfznk/E8OMmH/9JoId5+a5/6F
SMS/Tjf87L/y36aB5DuhIUsxiHWyJP/Mf6t/UFaHXTA1TaOCSVD6/sx/W38QnlAs0uVEcWgpx/H/
M/9t/sFJgOVkc1oyXhPqZwGQ9uzPP1uo11qKf3lw+G2mReAbB44nQ0r/3GL0BCZFHRjsdH/2x31y
nPdkAY/WdXV0rqXr9BTd5Kf8VPKrPrFoj+Fh2sUHyte35b7cG4f+ql5R2XWVXddX9VV0XV5Jp/wq
veoO8VVzaA4AA7bBhl/bcDft4x2Rvz1RwlN9bI/JqT/2R4A+R22F537EM9iNu2w7+dXe3BZ7/ZDt
uyv1kF5XV9VVfF1chdfBqT8kV9GVsasP2q48zBeiZ2/Xy+sHIU6qKxxFcWTU10zST9HSbEL+OSzV
ibzd4qVqshmLSzXVl25xdqpTtGlOtJlb0LxBw5e9oob8ws5z1n3w4zVeXwJtG1uRz0+OgaYWsRbn
E45yey0XL2mX71UOoKsIJ8pEJ86In9CJm2jv2QzqeNM5IuuV74zua+RcCrv95YVtBbqcYRkqS4AZ
fXZ+LudAbQt0IDxwTlddlu6Mxfi36gB5X25h4mkYhsI5Gf/zrZmT+gByWqDOXp7TlQpo6f9wd2a7
cSNdun0iNjgPwMG5IJnMUUrNsnRD2LJMMjhPweHpe1FV5/zl6qHQtw0Dgq1MKdNMRsQevr0+RUB+
1d0/Cj//ZQHxSyv823qhZcGB5ugsXNWkkvj76+hDmo2MiE5hLarIVdprNcjXdMAwHEJAt5iB0gxA
d+ZAltbJmZJbW8SPXa8+G3n19pcd5z+JLrSvyv3vb0ZjL+CkV13TQ2LztxsphtUKkYjFa6zOz8ru
H13sUC2jujNXJ1hV4BZu5ycZ+UFu/bS9gaGOIfVrkSHcKO8Gx3uBX/GMznA/VMYJeM8JL2xzRlul
kGz7YuEL0/RRlW5tyL6IUrs8F9DkjR4slV0R/3peuoZNnhKoyUAHYrnEPZqtxHuhZ94zXuSSvnoj
Mev8ztsBEbB+mzN+r8Yw22JPR5bibWvGZ8+972CH+mKub2yddKnDDtN3cjNS8RStdbAHRDe/GCUs
/VZZ38d0+THYi+s76aYFM2c+AUzCVVL54YRa843ayGPqdI9ZJTmM4/yaCCbvqYww//Q4jvrPJOdC
VLV+atMzsIYi0BVmlufhmird21o7fZAsuUE27S+rxCVrNX7qbOK7OIEzaAINmfJ59C25MELpjLfa
Ike/ZY4ONY0SSGgFQvCdKeZV5lFnatJZH4QpyPcmpqsdflaZkeu4gafgK9m4w8TgKFgHo2KgOZfq
B07AYV2M21ijed9qO9UlkstbnMMl68y3CUTabSYRQ8I9Y1SPVTo+emX2XMuaX9WZZ5MSdbmORqCv
/2TB+XtYt603na4ZjUwa5miw/t431efUqdu8nsNZad+sJY/Suohyp/mHe/xrsOD3W/z31/lb+Ngl
eUWovr1OlR29UnwvBy9ITfsOyelhbMWxd7tzPyLDTddLP7gMbqyhV9Rh3uAGaL1ZILJk84Bz2N3C
hLiz5N89uzgZ1j+hKn9PeP68IA4b3NbZ5Sz921qsC1mWg5rPIczp/Zr0u3hVn2cgNImj/kPL5D9u
p9s+6tA12ZQe7tdY4F+OqBnCSlOt5hTq2Ej0Q3suJv2fXuIrLvz7hadJS/1UpehJLvH7RlevCVYP
ijV9HSCG210Hr3vILNNXR+9xVoez1IabJKdqAimFCdWegRNxzKZ25+Brl3QMPCbV58o1Z+t+nuNO
8RvHuuvlu+WM0VDEj9u7j1vmJWcskFPlYS3f7bj4bs3ahQvMWHOzMCtohq43NeGI0C0wx3Unh3oD
2OgBHJ4nvWqvZdtBuVlRvTRnp+6vtsyjoasBqWnPDq5SOuQpk3fkiVPpqGEaF5+4L5L4pYcKvE1c
NDi/M9LYdTtrmalFeGG8mduzSOc+OarS9JWxiIDRU+arw7HQw26W5CTjOa8fXSMNwMhxGXiuUebf
GyPdV9RmfOd1XdhsNXc/5/Xb0JCsLEo4O9lHnIHXcMool8yRDxQMbQwbsi59qJObAjVKZov9dsVV
o91BSn9eh+yoJtRJ0jY5mLqyp1GlZuODN6nP0rZzX1MG3e+Yo+QAuuty+262R4ZPtcPqDefESg+D
7VE+yPZW3DBkXZ6YL77GWspeVXp7feivbUKDsszCOS+/ZQxiZVEDFE+67duq0J81OxNatJ77kpSa
RIkMzirfF7MJS6XdSWW7DVU0ivpz6bXvxbLR4k+Tyii54lZv65IcmZSmuLuv+vY6E1DZWnZgi/zY
7t6+bK4rRGRlutgGn2XuBew4dwzQRKKdXntnCZNep5BQnYCyfEz9epPFBE0Mu2bipSytqJmVR72G
RiKt8TWe2/PkukHSujdwzc7F3DwUahE1U/pgLL6iqhe3UrCySo55Djuk4HNvCrp7LZ9B8sQ5/X3b
0wDI3AFVuenvARh6o3ftxwEeQ3+uBvGGHdvVrbkeopHhszZlx2rtzlzIyBNFwITIRVrqZcsiVWM4
W2V6KLXsaGioILN0L0URUX95GvIptBU+W5k89RW/ra6KU9Ukt7BC9pY2+1I3TraUlg9HJjCz8RX0
wnH6PizpUWdL97VO6XwXDYMck7MyZPskdu7s2nguzPVS8UkqzfsyrBdO0WeR6P4onJ+wzcivwRRS
OsLBKeXk0awuWHkPijR2QwrgcNGAHBSb6DSHgYNN9ZhZB62ww1VtswBeFq4J0yvzOhuhgMoyo4hy
OZgyedz2WLV33nVXfrqyozw2fO3OOSd+V9aPeSzvVZCDfjl0Z9vNjo3rPa7Tspf5FG2fvpIXEUSU
U6nl4Jec/DNr2Pdn9cK09jPDqKepPbaTpCB6SRc2I25G3x6Lk1kyKzH1504Tp8EtP5K5/un030yz
+J7Hw4MivS7Y1tJCXXVEND7EMXk5Y+fWnd1zenAfNrzXREVFPoyvdQ0/WJKJsKoBR1aEzOlxSus3
w6tOrnEYEhcnRu1ipObdOm8TKNNFPBRYa8d181aD4vLNAvCRtjQPSV/t3fh7az4PzYObmTdVaqBi
L+YsEETlXja82gSuUilOo2QwOkaeOqdT5hde+WbmVbQ9w+nUS1zkJ4Ki0NHHu3gQAEOLkz0tF7R9
d0pSnrq6Pi28GS9bLxlb1uK2Z4trqielj8rpoFBmRzHwQ6PoLApCUqW7Ol3x4cnhPHU/mro86Jb1
dbJiEH6CxXQ1nfhGVsOrkjioUZuwzyYfQXOc6i+DoqGLg5I9Ft7d9hZNJ3lKiAJaBL6mSA+d2V4d
XXzKuj/nwBlU0DpjL/ZMGl3NOL6ZuLj+yLZudHGwrdCBI9xiPTRLe/W4eYrkz5D5f1Sp2H/Wt9/L
z/7//NZe/cqZ/3+z9f/+L2vbWpQW/utixraWyx/ZbxWM7Sf+XwnDpgELMIycB5YTES651Z8lDFf7
N/JLj0QIe6yvx/5Vwtgk/AZdU5smLE4qfylhKOa/6TryFCY7LF1H909w8beaxX9Xw/jKZf8aqlBf
QelCR5lZgu0Pb/2vAidPtMVUkrZH2TysEYH7TqVH+DrWVrwHe1ZDuGmyt4p9FATR8F3R+trHxspG
gayO10Uo4zVTNXMv++UuH1r7Ue/BGC7CBDdkwEnpB452tXBv0vNINnWTTI5z083zvPrG2LWRrjRx
IHCC+Ifa6X9I4rm0/G+2ZJMiqkvr/ff/GIIyM3bnQkSc9KcCMAJjAcbnkuVMKGwOUmDpuvtyPkwi
A12VX3qnbT9wYH+gk1KdK3WmqStX/fCXm+M/zTt52d+uN1VEmjvIZ6ilk27//XovUyPUqkwiVy5a
AHUsfeyN/qO1be/czZhAk/5NJ6W1wG5l9SQQ9Frq26bPbrtkPv737waJ1e+5CFIV01BRCFD0Jiym
vvC3nLwFN7f0BvSqpe76nbWhUwznKe6NNnDzzXexUw9VnTOV8DW12S9FAAWtPbJ3PgA3qfWwdcb8
VmTsm501+12aT/UZplmwtXMvXw9KYeV0kJfjqk/TSV+z+GapYfhrNJGiDrLEDRxJLVx01Q5IAL2b
r6es85gcrNX5GMYaysM4DXcQIYfj1w98Pc2whj9+pbn9yj+e9vVAr3tu6CaVSvLGI/qkSMrz+RzN
lK5uVly4Fj/3ygs5EZrz0e0ZOTaFcVOtg3LK1ib64ynwRLtTJptjuz34x8/Wvc4Q3RITVjRtB2OW
X2jSWfeXZQZd/69vKkh/7MFqLl8/PA31NkZhIA4zgO9biYBatJAR/PFvcGVr6DRES3E9ejfu9mUp
gD/msr98/evr+5rI/3wQGiQsaCf+niTJ9xKm302uQQDat2a5q2idnL++Vy1mAtUkV5e9PpqJ74yt
dfP1yNeXMRluTV0ux6/v16kzEOXkWvT14N+e2ymkYjL9Ebs6RYu+ydtNEpmF3TaqnfJJj7GmhkMs
bbrT9rICX7Tcm2X7knrJeqPFPjMQNBG/vl9m2hz0KGspefAMRjaBAnZ6HtnODB21xn0gnX91rToG
db1YXHHxXUx0DgZt48TpbvWid+0aWjjt+KucklBpW7wvV1ioZSG826SPKHsUjJ40n4Vj0y5lo9nN
E4SiihsumEBahl0jCrAF/bxnwMoOJy5e4Bbuk9fW036ke+1PCoTQWEGT6M01UzTOfVkt86WjExb1
m+CibZJkV2ZKvSuGAS+/HNYZHFk1KAFsnriYtza7eAAdMb8Ay8t8xLhTmI6At8whuc+SFJS2u3xD
B7A3i+ni2lSdTMAvB7KKU/VoCOebsGZa44pCD1+Ju6CWG9OE/KMH7gsrUPtE8092ng1vHWhUyhrN
N8hrK5nNWxHmWgnhejy543C3xkk0tSRAm7kJSSWZhYXIvTceywHLsFYQuLVxd2oGet/jACqija3A
xo/1nFZpOCXuI4M3E2zT+CNPp0fbiC8TKMwg65c1gM5wa8bgd61V2dutrvl6KbHZLiFC6s8iQ5Ko
mq2fzDfgNvtDPrqZD626QEKya2BWArL7QhYeDS+Dfson5NfuJU/q5yT9XNv5UTf47dvK2ZVKHZmG
deMtyS/V+rJStD4SqHy7bPYpKNLihTO8J3g8aIONO+nekxKDZKfA7HxCamPHYWlaeGi9sWu8J4v5
scboX6E2G76eZzdf15eD46WZoY2BmNz36FBmR+5ck0zIie9hZ/maiAPptHe2Ic+ZKK+V3t6Qe2ah
ZtfXeAWasNathU6CNjIztx5nbHN1GEEiF4jvU/rRe2dq/VHteyaOrE+CZ+Qahu0bzaig5xzGsFCa
I/LdT+l5xVHa3HAaly2f9QQQhqh2npndKANlLibx1L02V/gGkegOtZEdnaa85kb3ZLX6/SArOOtD
MgWMBt7WjH47hbGbB7MPs9I+LNOIky8ExT0qkIa+xq5fp/yYL8keATbw5ql56yZAKZ0z9IFJUXQY
1Eetz+5avc4CghyS/wZIsvKwLNYWi6fVMXH1KAFbs+9tdafbY3JqTD6mbOMC1/p7CntdZfTmoiX6
Ic2ccd97Tr5PUycUGvN2rbO+p1kvfX2tXycmu/aFGnZgEndZIeqQ1NyL0kGb/KLCBdZuwIwlAOP0
tdPu8gwMomefOhO3Yh9Q+VPuqVe2/fqtTE+Mu9cQR3kfeJ3s2qFbDo6r3Hfu4B3UadprEFlPX1+c
zpsg0E52wewbAHa7V8az5B78869Iw/k3IJbIzq0fU+XywNf3AKHWVZQgejm0lhqRtvenf32Bzf3X
f349oFvsQ5gPHvNmARxTvNhZcu2q+F1BJ5vrZD2NzTJf8nJg0buUVJcurGyqCbE8oOi4ZuZ6s7bD
N1DHbDOI6jROOV2lG6SrklNau48VzQ5WrcLZMluidjC00LwZ7CELCoGgbLYegGiaFN1WyiIWKWFp
hFlNkqqVzN9kTQrRMu2gYjNFZnoyAL7Mnls5bACFr2gD/aS0QUuKH0Lv1wfK0NYUgGZ9BphEuh/P
h9SK8x2DA1dDam+Zvoqd0rk3cqmveWU8xZwAYe0mcaTE44VJe1LMrNuNRnWQ6nJHgX72NfO1Efav
zuxuVU08WkX8y0MKZjPn7BROZLPlRHnDXSznFg6OAT4L9Kefi/FV2OM9xkWvVT5pKOeYOWUiRAmF
bBY/zuzdoHhRqVhyVxbxHYcmryopqVAO6qbxnLlluXMU97go3p0BVjroUgO633jXJA5CwYEsTTow
/alLoySEkSYG/VGNqfeVpl9qTqDW3TfTNsjbOktHR6T/bPqd7Ux3QnJV27TTaLpYpyb8+sA8xch2
RqscU2oNtoAQHE9G5iOFkunBrBDGM9NtMeFZ3do2LqWcoEr2XVC0mkGPBYPAH67TxjXo4u6jXaXN
duWn/RB1Ur0X3AF2dfEKZQkGhVdHHLWj6AUILbaaqHZXuhiNFujG+DbC5r9TxMCvd++6ru04CBZz
RzJxEw/lOcZbj9HRN0/eaBqOqaOojiga7lG+JX7b9+e20KE56k3UrsxG5u63zJCPZZWfCuQk1uSi
AKP10DZ+i+4v9xjuHGtiTxiHboa9ZMqmqxXiwXOWz1pSLnWr9Uov/l5bhrshWTKCg/am6MxA9pyH
rqgfJVRGVephLlfKYdXwTTQ0PkAATzGBoMbxwzDJrm/dX2VvawclPqx2W0SFXXCMwrQNmmExwqEa
QyuZCiRF24QTUm1vRf80DXQ8lPVDH2YGERTv1lU3JqJeUFDTwA4nH2uTsFgVzMPdmsKnkSdXZ86G
U2dDjW3IdNJcQl1XF8CODtceq4fnUqWw0qesxLT9sbb5cAAbK/x1lnexKBzfMjiyUxwNc3sQoUlB
oMli+ksNH0SyhGrS/VKgFwvi2nH97NfGCFVHRz3aKpDJ5+6qLKg91zjjVQrE9cCgT7FshG+vuDwt
07OuJK+y6U5uSpyYdRkiWEt/0NPhVoOa7/NCL2kh3WBoyzAeOtufBHeZ7XohdKZLJtaLodR6YDYZ
1isgr8Ki31bU02QlD4tOdCGm/pfRNQdz5nLh8VEv46ecrSIQZvWQztYFXl3nD258dQvAvqYBXTjm
WHbGoGnTOUyURgQ2ZgpQ1zO212BNNFSFtQMMz9pqaB4l7HafLtD7TbYrvVq0C/YzHB+mdUHktI0H
pT6FcwbFbe4HpAc5JnKvdYwHwio7eHurc9BSmlPWZOFUkqIhLNv0svYUd6xqAOMMJz+Q8nlaDAfN
rRtoo9OdVAlUvtbol6T6GWMJoNXAyP3OMyGa4wPZflsTfVeqwkEanH2rUef4iHpgm2JOk8yBxzTt
iQxH5U7ajRvMPCuH9DALeNAjV4z60HNReh9a7jzV1aWpcY5fBvPq5ll7SpF1Krnq7Mdt5kD1fmJC
dJcI95OJkcY3LSUyiIXODgJkQ89/lfE67WZB0c1rabOoGWvTLEIYopTZvNsWswY/nYfelwJQq6YO
ZEti2WVDRWzfPMcjvnseU7kgBtnaRxRjOYYbblL2NI40Rj/4PMyEAh+l0JuOMUtmjvASgHwPqMiV
B+qRWdrsHHyJd0Zq+WVaxz5uLnk4294rbMZ7obU/F+j6J1UX5RqsjlGdSpE7644Ioj65YsrX4Ouv
LZo3DqrtCV/P+uMHvn7WkKW77r6+2389y7NfCiFvY05/TUkD5OpHq3KucVxzb5tLUM9eYCMLbK3Z
3A0eukBtBuJvvqMOgsOabVmHAhhaMygxogLIq/Jd6xFEuyAq29gF+TvgLwrACpEzWmZ2v9k3Vi8C
7BCMTvvNGJnvUHrto/IUmJZVDh1w7tlgC0ix50wSQOkuICfpMVztEnor7P4NuCeRmAshIi7R0CGD
HAtV5Olt7Ou/lGxvVNozVSSkriM+DFUg4Fz7/egg3U2zaJJeE4CchS9OZbleOaeZONt5ih3NaY2v
hGMfULyFdoobgbeugcqZR+Uh32EgA+yzcbpAbQu/atvHcgVgicHEXq7akyRxM8clwhzdXzzlNjFg
1oK2jnJXuW0b54V+t2+mjRLVnY5cvcbEBUXYoOM8QO39Q10aKs/TGNVreV4IDgJvMCNN101qAujU
ptnw84WCsNNIMxClc+W/jWRGn+vT6JrYP2BFtIMxQ0taNOEi+o0XbnVkc4WqhepMv4fEFtOeVYpd
bKiPqlbVUWbo7amfZ7C0agtix5mjxK2ViOJL2KG18z2978jmYN6qKo7DmiOJnuyWbsts7M1qwn8r
XpGFG/fYFj1y92qL2A067EJtEqyQkeVUVMNxqkSza9ANjlUdDHn/Mm46abUooUMKuF1ViUiZiNBU
iAMJZcwjQ61mH5sR9eBrmwpsGPL2U58gDNOnaE9zNv75ZaiqB1kmtHCK6QkjnH3TyTLUivQDBfHZ
M6QSjfZT51RG6AHB9NVVnvJaV/emkUHf3ejvRK/lqe/lty0Ia1yToLK0I0ybECOM2pvZ1zunztrI
1qZvntG/xgKw3GCKnLOlaE/JdhX1FnS/lpaeP9Xw+be7BEcb1CO4zxMGEXZlo6H5xURXsNKmhRha
3OvzOu2ZdST34/dg+RrNExOU3Vr/mqYkDQniHFR/YH2kEhSEVT7M0VNjqSjTSQ2CIhn1U0lCfZLq
i6KozZYJ/Ki5DShS4miYELpV6ru0rXhX6OMbZUq8KxJmypnXlO505xntBSu+gyjuu5ZSpyyUBAK0
dmNoGB5P8bqfXTvMesER0a8ffZXn+xn+gZ9zTZbbTsyP43TKW2xd8G7p+Hn9uRvjSDfhoMYmDh65
Hb/YRez59ra1plkOWkRxdqiD4qfibuwWNl5HD4zYMeiRlPt2ZGxULZbviqXtR4YpAndE+gHkfa95
5q+2sEnCQTQbiiICRxTE79K5R5RhK06kVx/j1CAiq50XCPHvmnfoC0Olb2F5QaNmz7JJ4Oy311TO
Rhjbyvvg6e1uUIdfiZ0jBXHhkzRu8yhKlsOocvLPyg+aty+G1V1nm/ptbNrvYjCyoPR6xx9BQRO8
nKx23HW29tIUzKA4nA1iVHX+y0IDG7SyqHCA4QCZ2VXUW7V7zBfEKZYDdZrqp+artxbCsEAdmQCp
RwymC9cgYFWUgKLO7NeTeRGTS722S3ZJCWdBJsupXNLnPMcOikwZxVDxMkzd0Y2Zc67nX6YYy4OR
xVqIhUcNkR3jKd1tvdBoPOkr3pqHVjtTS5qJqaxt6AMrjm58bGbVHynF+7khj9go5NhSsheOethk
U+TEuAmlm8ocOeHZcVYao4PeBjDyEV3b9Iylkj21wAaosTFMhEJ4x+pwTp14H4csUkck1dpYsxe2
4ofoJiuyBpv9idEPgrUY18/MFXvdGlM/VoCWZbZ2bsrlFq8C2KSKaqJzruLITNSLkT306oHCuYKo
Tur7XHnsulHs2vm7O1KrL0eP2opAStDHmOP2OuWIlYOoEvGEu+zQnwwWQw2+vKxTg2kZcTQFE5n4
uoi9NyRBp88RQu82amJuNSD3Fzr6UU+6DtPbDUfVvklpYwajpX6T2Lzl4w99mykpJeO6CuUE6vkk
Od48n2LXWvaiNVxfG0HB077O+kk9qnmi7xXrwTPKOXCtBvwCtpiHcj1UGY6Jpb0BWbdYyiBC2nWL
Fkdbbc5UksCxF9wbrFTDxusgIAMHNF+VcKJziiorXBoA/3OX/CQm45ysrCeP6SiKmZqO+IHsYqDr
ahQpH3rLVMRsnua1uMaG/Q0fIQRJLD5kSDFBrYrJzVruvMap/Divufe0oqAc3J96a+3Y+oUbeqPR
+x7gZgbwZxFodXNZO6vc4TcxH1g9HRNSY+jkqLcUGsjTj5nkykIq0aschuXY2NFofjfAeYdDEw1L
khxtc+CSykG7pcb1vdc7sRu7AohRqfzoVn0+qeaRVGf01WI1Qcib51nQgqc6tJdq9aPq1su8SuXe
tVdcngTpBS/eKfqHuhUCqw3yjg2QGqjg0Rl+qXwPziNFTZubzlPWYGzbnzo+D5KB2S6rX/TCJLOE
cODNHuykMqUyPKqv1ii+L71ysyI58dvSfG4W+B1SdzRmyZ3eF7mLIL519rIrqpDJw2LvjOVj2aXF
CQb7z1rB0USnTOzioDKbeIpYS/Ksd/IyODiVpHl2jqXyoXXPWWqQo2rUSnV3vqwSvZq+vDjOBF12
C34mVz2NSX7bZM0H88poAVL3wXWFh638iNGXPhzN2dWvlpyi1XxqwBTdCR1PW+aRxdx0O6ecDm2a
yIACBzXOmPIkdyxLSF3EKTFR/mOOtCtTMfloeXqYR2AdHIanuLFUfwKzFjop7gbAxP08pyfQtz8r
rQjnxsTnoJlvWlj5+GWlmHXigEe1uFnZ261rbGqUP+wDJyN3EdQVAgvtYAhCI0PKt6aUOFgk3UsF
euA0einzTDE9aKt3ulBh2lBR2w9EB6sPGkfWVMStRb+Ues+sUHULedxCaCipwlFE6cjQuh5WU79e
sNyiB1D97Jty3BvYiA4LFcG8SO7NpkYFVVy5aRc8eVQCsx4s/7LaeyWFwqSTRwhcgCJs+HyWXX9U
betB0XcLDmNn1UmxQCStROqCvI/qDYBz/jY61nxcjNlDy+8PzlqgdOBw17xbuxxxMXA3Wc/UR1Ne
BwjAUVXGWr7f8gQNssGDiRENOOiJIkGx00qH6QQNZy94njuv1atdPVfzATkfnnH61fTiPiwbxDz2
9COlHsYa19lhbWoL7fDDXrR+1w154Jqk3Bp9QXIrTpStWF1b2afqNeW9qni+BDB0dZqwYozhkM9s
AarVv0wwcXaQEJIgU/sPytYc54b6WuZ5tmvJAyiOkiUlyrZyiPExx0qRhNKVGJvHcX7TG5YRQ7bx
0W5qDj7LOC4qm07lvLvCKKjzC7mXBfKJxfgppiW59k5x5fRUfQUNIvpFOARrN70IXakDD6Fc6Bq0
ZeOm9UsA0BSLkxz1TckUIL59lT6ePI2qaTfNlF0w5wHJUUowZzbEQX9RmSUSU3mDruFi0ynyVc9D
PEMsZiooWeLWYwq1OIn6BDvsrcjGO4J2hkR0SQK9EnhkC0WudIpaNJuXeYxrv3P6ZCueGBQEDxyQ
b3lM10SM+mcyvrO7dJRNmf/QkvbDs6qrwCcGR4ZqjfoxiTzcVAI6mykYoHUfD+ttSzhE8iwXf9KY
ZLXUgfl5KBVJaxOF9l60NpIs0VODJTc77F1iE49l7zikdXvIY1KHYrr7unRWZb54sfVh5Wylqfow
dAA1AdcT8zXkS0Oqp34VTxTnObOd1XxLCzEz1wPtSWPqBeWpSAJaphjM4+kyuWsXkjikfqrR5OkV
2COUz7zOhHsn3NnP8uSpnhChiiWzr/XM2EvlQKwvmLn1dARYGBv5dZqd64K6SMUhQkedpo4NDM5K
xcF2+ARERVCUc537vsGErFqKqFwkx9OiPcyKoVKVZZy1zI8Orkfw5mtCTfpZDsYBHKc18cpIcKap
9FnFrVaZMurt4mquSox9SfzssDICaviPuDrGftHxrstcDfpSI9+jnzkpShKuNjj7pOvfmqb7njTM
L5exrmOkeXa6lNpyS4TqevLOqc23Ue6aFrdK3Idiv8vEZfrAqDOq456DuKBFNzUUeDPOmDpmNhir
qGBSXR/nukMdu5JhX27TfKiDnDDSVuQps9urqddnS18PhqQBmFVmvI0uctLOLzbx/WxW72rsXjGD
w2ajvdYtNUOHUd8Ct7mKwr/WYP2lqOs5a/VmZzHjnObVzjRqiqEH9Ik/q6JgalueO6cI21KElglU
v6pNjYZr+q6iY1IVZtKpma6CSiHeTz9ju8sOk+Z95m3ThWTevfoDBR2Gl5sBRPph6MYvTrVzJfOg
NMQvpV+O5nTSyvFJVIxjda6y6eX8XEvjYLETNSgsndwwe8DStcIHtLhjo9k1DVQL1M3Ltue7HBG7
CYxqRGMS1SwuLbpC0lmxJdKgD+2lfWsHFQOs10Uby7OUxh3oCAYAY0XZK6VzUnuutaK6Nyo6Lqpi
ZVhRd97N3PUk4u7ZmAmy4iG9Q7vVh8ugHaS3lv7Q9JvVBeZ7KbEOla5K3s3uUIZJ0rwwgluf68S6
y7T2V5K79o+sNIPcVYFaefSmquZI3nVlEPGAN9+xVFsbHqTz4nibNCuDqCUdLHmM4UNlgufVFnjK
wDg8t1r90+pwl5AF/aKFN0zPiMLaPDMYsADuShlWzBX9JhuIAEyteS3X3LyAdRsiZV70+zVvrMBa
yk+roztKQ0yGdCMexJT8tPqdORIwmjU/KlK253Ztf3ndcaEQX4wMGrsiD7DWWIMwyVkGHIE/wXx8
d0FQfqu+JUlxK715QDi7fuqZ0R+rfDxXb6TZVIkmMmsCykeV/GKHm+gU9G5zGScVCyMjGN2KPMRj
tGFSmqc4pT7oFa6P1oDK5mKvMCd3IFpVbI4Ie1FIR1qV5dfN7czHZCaqsT/0vYlNnmKR7hNvTA3W
Vhb+KLWRKH5lm0wJ0VmdFCwArDH/qNnTAldwFC+oROeJLnFuPhkzCviipXiVxL96Q4T5vzN1Zstx
ItG6fiIiIJlvi5pHqTTrhrBlG5J5SEjg6c9Xvc+O2Dcdku22JVWRudY/ekl7RSMer1udP8HGP0nt
6kOW28d4lubO60GUnMfx6lTm06LhsVyg3UtXWdc66eW1rES0nYd8ulNi6VJ4xV095TRbNZ6HBUEd
Da/Qm5KAb9/zzyqMiy3eZ7m1AZPrimtRsd6spDA6tA/eMbYnj5vZeef6OLWBfltoaw89I95KNDWk
e8bcD8F3XMs387FU5UAE/L5aDrZtnGrIB85uR0ezNf1uesWCHabjiURfzjEuvAJLZ5MHwy7B0kxG
tNjitJbrggcgNIIrELnp/zRZBWLv2P8yL4fu8tJwl5Ykxs1sjxSFjmsvfwd3JBRhcJF1iuncACe1
g3qdvRj8Javi2wzBAvvk7amK0k537NL2UnlABoT+PwpbLxBH5EYVcoOxuj3NytuPMt1kHm2/+ez4
4N30FPsusVLIgaXLXLhQSgWo0UG/XRUS0mUuIPr9INv0nXXSTLx4rYNortGu9qHBbVc0OxS5d+XY
q2kCt5dG+sfp9DNe4W6V1Y2gmIuZJEjGl7pOrLP0gp+Y1sWSNAyidzz29eSJB02u7cRsVz7hGUDk
MHJ0AXLHpBkZkch1ZojbU2zqf3EbTUrfXIUuJY75O7jRzX6grV6a6yat7l65UKkVnqgsjPfNAA6l
L31tPxQgPKh+MUeGYjtvfAckZxk+M/3OVvesWW9EMe8ffhMdd8MWTdXVztqvDOxtGz+KvlxngEnJ
37Go22v6D22yucInlPVfoqrCaBH2o0tcXpwW5FAu/ZM2giJqFnCdMBG/A3E0dR7uJQ/qOl3QyHpW
943+AMYmmBDHBnXktrNLHymNh3XMZ5JVMvC2mSzylfngz92hgOezw4sv6GrPepcHUfrHTDcmPwib
Dnr+BgIMliZKBvmiS5Hsm0KIc1DUMMbJ8Elk0zdMxKpgCLg0Nb3Z9picDfKPEHXNm5j/q1/qv6Mz
ZvDglogQWxls5uwq3XDyUhTKlA8P67A0mbBkvyoErYKZD31qqvMsko+hH+Mtc8iHU7b8O3l1R8ak
mN2PsWW1q56el5aIoMhf+CQHgu4XQbMYI0Up2ZYVdVqi4d1pxUa6pkZ27VZan6ts1CDTBOS6/nxw
u8ZGUBX/bYZlq0J0VTpjBRBt/6yzUO4ri4DzHKKIXmL3zr34UdRUFeY8CExV1QcJ7n9R/YQ73tsf
sZ2zCj1aCb24x4BHM1Q89eHJ67AdV7itatF8eEFiIlou1Bo19Cv9aRz7/lqZWXFsyrpd95gFD7WZ
rOckmJ5jZ2Cn49+o3W5T5bW96isSXlpBovsiqtcK7m5ldH3ylJXDZXDibYnBg35RV+7tRVIGmSuQ
L+lHPortVWVgh5ZvqEX8qOMQBa3KbnSjRo7H8uD28ChJCqPidSPUliGOidsWO5JeDkIV6CGjtn+I
w13Wa1k+QeFmgO7NfezZxX2Wo3xAGNJU874y8UEVsRN1oZRrT8aHKuB6SOv8W5TktDSc223Q/Gv8
wdxcahH2UZlldlQtBoG96Sb0gFVErrnVJdEGKSuHSgs2LGBi26H4bdHUh+khuYXS+jIYt6iDbxef
n2S8bMdQZpsgqwC3A1pnwyXG1cCnR0t/uK3/R9fNYe6ql4woqUNuqvd4qrvIWYrXUsRIPuM+8qsC
NrWBv8TYtSrAWCIkWlkB5DoWsYtqo7g7R5C/7BonvAlj6T4tOFBg4dujy7cRjeGuTwfq3FFbbuuh
/LbhZ/usPTe+8Uz1aMc9mr90ooRZqdtkN8YiKjX9rR2gXLcYa8p3nvIS3s+0+m1aorCpa1obdS9/
d3b4lY/qowr4n7xJBiv3w8gC++IMmBggOcI2/3Y9xPxeY1/AJpurHTI+k3I7ZST7unGKwb7cGZQs
R26f7Kvm2Bqa3nhHJ3u2/jvBot4qK8urg241ovh37WH8wejjom9DJzKTypIxp6J0XKczzoTcAZsI
N47gTA5CDnhQy31L0V4/1GqXju6PTMp07fCQ7L0k3MfMApGaKSK01byfi5LJWy/ZqpY2lK/X4nOw
JJM/nXy1NOhyHiITd6snyQ9S6GXajU6nAOE9xI/jt+nOM8ufcNAD0djpT2WIf3kzAakFrJbw9qVb
hpGVAGVbzApQScavhk13rfK9azs0Ag3ZsolLHrABwaQRenrjQdhHOSGlK9X9UAl8igkq/kYztTHH
mfJM+gPsuZJb0QPtGK68BOI9afCKZJlYTTBT7H1M9N+L14BhtbiBgGqD5pER0CKqEFmIhyXJKEOH
dJk1+KuVsONImako8B8uQWZrWI6L8tV4CEwNY/H4Qae0DDsWKAVdG8DQE0QEtAxF0Z367pLszxgS
FSrVWpr5rbSW9oQeQzPFnfMmPVuDl27nAr/TTA8bU+VTQKL/0Vl0/OxBrRWjdm7TkdjO3ZxhCBsa
oNbQBjLJa3O1+P3j8OlNfviZSaTI8FVT2Mr7Ib6SX9UduTA/ILc0ocvttiCAaWUDZkTlCI86TOwP
0jYiu/Zf1ajkqfAJwCGYb9vF+qnL9K4Cb3kLraMyCk6NKuzXWD0uoWuP4HX61TMCvvXH+5uIMB3l
jn0M8+Kfo5175i3G3vO8H59azqKPweFi4yco9J+xygw2nBkYkVXQXJ6SPkUhG/8TlpKE6Fb6UBr+
2vSWpxQDBnKLhn00tre5k2ebOsDHGnT8Sd9UY5T+aqz55HgTps555n837CFKwoq09McVZjEA6sx7
NzUai7ggcwhk7dVYVn2p82jht3ZoDFc+mMiSTk+tlVTwk9nLYjbZDumMWTzW41HUa8cYrpmZcZ7H
05/BdlNUJ9RbJ5P/0tldCaFokeThXDxrvOPZClVzweqq4CiGF0qb0D7IVysWLnH1PGcuQ6Jr9QJO
hTQmBcEYeVzexGHbUaMH/VjSj01buRtltXBSErUnssSdE/OiI0bhR1AF5VZl01NIyBU7nhRRxSy1
70bju+IyS+2JeUcq69h6kAlmfbOWGqMqUbZcoeiihwHbWAf60y3Mkc63a/KzLseAbuvMfel7+vB0
Me1NjgapyAIomuxqTO/5lNKdkZO707FVx733z/MLuY3Nx5SvzIZzZ20YfONxDIG4PItZPnPy3J3G
XfnoBxzF2dHYvg/Y8IlEqWB5z6xtMSpsinqTJcUlmbryAG94rNugOCRe+bakw6uLYKnGQrBydAqu
lqEHqDriRNtrmSN0oSYYKRl10b9lBzJHqtu7QaXIuu6Yqcws2Dl16R9oSdQcW8HTlIjubOVhDaDL
TZsQBsuQkqyLhujuwALbLnIU9FmjiV+IgSv6goZW0SXvPY4v0WT2FgXXt9tgurZhH97S3jgjDOBn
7lj93eFkZuCG2Tar+G8Nw76VqdzkFRIOsrz+EyU567SX86azl438zmvHvYWB+2OPiB6HnK5HxvV4
SXZc8MYHMgxictPynDyE/JI0G7qPjHfKncNdYNSvps8bp/AxSo+L+SNlwPSnXTLy63ptDc7rNFkK
egXoqIOmP/DqorTsQb1FqdxjzCTQaRtL22yWz8TWV+vGsC+D1uF+Cuk1GFLmLYUwZ/HkVcTJNVRD
/MsMph9X5ynT6HJV/QgWq78CRFibmmfoIku2+iZ89gsQ/mnOr3UIIDUC5a8IeXimUzE4wzmt65DX
c+gWHubFwT0qllMB0U4UTHETjf3bqjEzwWfY7nOoGP17K+HmdOb+lkEA8FVeMlkyFjOl71jjK4SN
0yHW3aoppXnqbbZpb2Z+Bj2Q9nQp056gKyv8594hnR3sEaj3Kn/+yM18WBOg5eDYERtVBh8PPbnd
ySscG1byjLyicAKGtI33IB3xHRDeM2hIrxzt41hWL928aFgJP2Dmn/Zy6s4pou9B1d9GoWHAlqex
Rz4h/TClbdyEJHd/G7EFb5GWNj7X8rXBL8muWyJJUKg2HBXwbVjNe0gd+KpR/+avqi/eQVzviO1r
fqweGyn4aCzqfyNV9asO1VrcNLdChidrSA5FplsIpuxkBy2Ic8c1J5S/JgfnO56bfbckChds9i/3
hiM7eEW7Ron1Hu056vrJixzQubgwuHHA9ftlevWhsIuZr1LUAvaF7HaMEeKI0UdCDA4bX1PVk2Uw
+WlFwhqmoN0iUIPH5vQzpMZJ5wNqszJBhe6us0l06zKxwF9nB0c+7L1dzS2lVeY7+JW/TWwk6Pxc
UhI09sbVxS+6ihdxlSg5nolM2FS6vAdaQ7So5lt2AbFaj2OhqjzJRJDLLUFYh0AM+CSz4CujIXZV
dc02GXB/brazqlqmmceymb14KNlWhAoRWsiYa3hTzHBgkUbrV5KZqF+lYTdCz4SENYTNIz4WZ2+O
gDp5swrzon1qNZaOhlFIyXMsvhUSnpW7gLJboEeGS4JDk1ufJTlbctgFLWuJ5fnvXHHWGlPItglZ
FKaCe6QnVswng2w/GRZHRcotYoRJFKf+89TEDNH2W55BJ9Dq7BKBl34g92InL4hfBqIKswa7J/7Y
tYzciZTaVV6nP4bSzsYLKrIxvNQide250H/R0yPoVzkBt7ZLD0Q751E3hMioqhevVGj9l/qA6ELw
2HI7ePn0KnvJImgSUGmbgHuwqUOW3ctYQtYwERmqWDZ21bONhVkkOh+/dgw+p1rsuEsovLM/J3xP
CGZFv3LdOFmXAw0EMo73NHWjxTQRgJXZtwPxtsqylkEjW6ddk5wy9zgWodoA8X9SYct3O/+M1myB
xZeQEwTuxyNDWCxTVHnKZVso1iUSNXdmX68SpPRNsLXd4GngWV0F/rRp60buBmLatEi+TP/NLbVz
nSrOzAYZFB4V7t7Jq5/sR1hz0gQUaICtD035N7d4u6YPOa0jHZ4XC72ymvSjc6ZBwjhsUxrXWIQD
Db80F6SAory20x78jM7fVSk5CUP3O2UaobsQLX7Q8KQv7YDis9320mKJTJfXoUar6MK4YsGjCtjE
8hoEVA1z6tdviKkUbgu2sQYKD/H1yUmpmjCLKFkGEs5XS47T10UWCsxDrqFINpU/vrayeZXSe22T
X0Y6fwnNjquVyZQncEAZeKNJ41L5uWKV4nvNP0Q/88b566b+W5way84rA+qqTbbOC4DWdbL9y5zO
P8IiZcM25iMgDDEfiN2Qm1rPaWB8+mXzJEa5E/SVi1LfjcH9rI3ipZ/8W4DGDM5//Laq1ELuwVze
ZXyzmTt+tgWCwqb/PS/JZUgSXG3LW4uaPENXcypiT0Q1YYrrIhX31o95Kf2dyAiALmzoajlf4wkB
p2oPTpv+CbQTQCMOf4TnmduPQC4HdHFR2tAgno/cyLq2ToSTjzRTmE5kz62+KLM6GmHw3nlW/bJ4
+uiHpbe23Wk6ZBYOFOGSPh2kfz0bPZZtlv8WOPmjGhR6yBwok3wYdQCgaXl8luGWJecQ9daryjDP
8HKshngZeC9k9n5otlg5EzAljAKWDHgPdRAPQ4uWO5XXpEqpXokFZqbiEFhNB/3pVxtdNOdMtE5U
eLzIjaF2coivgCL9o6RWkTsXf2Qi3iRBekOpfU788clhM4+yNAVkMffLEu6cxLlzmbbMJeVDhT6h
Lqse/S0neoKCaJLFa2x0z3D+uyF3g/Vs2U8+XoC0cQ6hJkcJGvNjTvsPYpSQIuDREcQfelipORiq
aMHa0E3+WZhLgfgtOasSY4eRZFEry5e0y/8U5EpoA/tI4lqvpGvg1JNAr0n83CnxBin7MY+GsRKY
Z6KBPLVNs9TjTucyUry34lIwbw7IqUY7qlnpUWLO5ik/TnGi92VhjhuKjf9awGguj0SLbBRNSI1Z
rGUMFz+cJpi8lhqv0KPAKXvlTA93cTXf0jr97RflF9pjcIIegKkCaqM+htqG2UnJ9Jz4q/Iksuw0
PJRh/DYmS7ox5ge59+j8sct+jw7MTqoT2MctD+Zxtyz/ABAl9T8sJM1Qh5tuhKhJ9O/c9Yu91Wso
gYIIiDHfWK08gOz9a/VvM3XQ0LbzW6bqo+VNf6u267bp9DhHw/5YxvzwRZM4BLXYGNga9okYdneB
9yNR6SEzL97LYufVwxY0cE9KiqY/Tn3w87g6zbgvKvfDzjjzWs96nfzsNvvmfnyIBB1ra+g4JZQz
cZE99xtphCw57aeGo0fHn6x6e8KeXoc7orDeBMcQho+I+uJVk6RfygNwrcZ3bvqDFQOeiDH8yRUO
BxvWWFbZi6Xgh1KukQG+tqQpZWlDVlIb/0PpF1fHQCGz8LCv03PYLnNUKNDk2Aze66Q9+Q1Ku8FZ
rC3+riiUBu6HqdpZRolFjps8DKs78dSHOUzVhnQDRlwgYJTpzrBdpD1vvcr5MwX5sQ/qe40IoXTl
kVkn3TjL8mkFg0bFfRrz7KNsTP2ELm01lGo5sTFvFSWwXqk1sH5MiGdw78rsE2AcRB3JhpsYZ9vU
8LXGe5VBH+NI4cJjv0xMtqRJ8FupMlHBDER56JDcBTA1TiqSpPPpYmKKWkqNM8L0WXn8HI+L7/Bi
j4hGgSzRqaLZ1+mmGIwnjgkEBrGxTjqQ3qRPaDZ7kH15bm9l0rzopt2mPcrjUC07oyfv2M2n3wsA
HqJezqEyyG9WWP9O0nmfVLC1KWm9DGFQrUXXyLUOpva575JPXFfPSLrLvbTG+ojyp/C5cHP9rFMS
GVD+vxsLz6XGk/kYJCGaSMaOwprcEvLeLp1TR6DS09WVmoOnRkiS2v6+UmZ3Suq5hurzj5ZQx7Iw
HlKjitUL1Mtzw29+AncHVeRszv+m4U067fqnncxbq+YpskqxX/zkjClSRTOhxDtDFmAsCyMXSoma
DFjjXLWhDUtuVOs8Uw2hHbR11wXJVJlt26cmG/aD06XnCn3cYCf+tRSddx3QIUGakL/A4PXhMX4e
Og7aa2Gk/oVXLluK4CZqihK5XhDGegTZnuIulrfGJQ62VdcW4+BDUBbsTWvEGpeGgpnUOXmw0hc1
4fZ0aj+a/eKAfWsigCv4hHPFY6opn4PS6LtbVrXbhG6hqeUlnMrc4j0Yf8Ebc/UJtUfNd5HoHxMz
O3thuyG/ZFP/9DKYoxGeLE+Uibc4e7N73s2+GN7tTKOn64558WUg2GIAHr4bj7xkjIv7JCQqR9nz
MVR/pqEA2CjHP1Ppv+JkmVZOjHZeucEuKMZz05wKL0jXoOyaWA4j6swCqTvhzi1r4SYLxOsAKBW0
bbMx2hkfHg+GZ2dvWUmIVw/EOTv2L1jMr2LhS8Ovk4c6ffEkcnZxGmMfBLgnorMwn+oxb45TJv91
TnBnDt6rbOS9tNA66/3FoSJONtSMTpx6PeFe9Ah1wVIGQEG/rlp5KT02x4qEINQg+FMjnT7WHgFb
Ynrev6QPL4nJkFst92Dqn9rWeiKL/KFpBA5c66XDRhGQ2iGnFx2bnwDjB6YWikVmH6sQ2BkeAKPG
lFmpZFOH06nHZ9A49W/faghiabjamGPLB4TsQztatQfjMSDI760i4ekqH7cciv3OxA7e3gzt/vWK
asfQ20WtPTxBgkrutmATWkF5qnR6ycqCc6/rP0qn7U8p1XgKzxKvVXZbCqc7pJ6ZR0yse9J2IynC
16r0jC1RRgtqXmQffXjPO/+XCFdOU/IljAyBqmzd7TSBhGrFXDI2XO0x3RgKhRKlxdV5qIjNRiQ6
uzALYrK+XLun7sW1L1CCl5bobScz56Pt12+pKO+CK6u341910aMIsUNSV7LuOnV9u6ceZl5lA1Nu
PJLzbGtnZf8JnIXUHkdy9ZctD0JiIcZhRKsH2p61nxzdZjrlcY5AEMhgbbj19Mazu57CA1of+dz3
guQ2P1H7MPydVtmwq5PlVQtOzLwhACqoA+9iTcHFyOSvwYjLu8qryyAWc1Xz/caTNx4YpjAXecPH
YJefRUXPFlUW2ybtLo5d/ENHk626DDAuRwcNq0qyva+2wcTtWy7N2jZc/6KWxiBKzpwRWpNF1i72
cU6TD9NG0TCk69LAGeV3dQ+I1F8dL7SjKeay1+7nwF4XZH6KO8m2L3QWHdPC0Vsy4KO2Gh/7RrWc
JoTJ8Zx8JG3PN0spGHK+dQ53fXDGkn0zXBoWbnYN4p7tckCdF1r/xICmicCEHZLQboOejNCtTJ5H
hTC+GPub71OSB5W81YHoz75ln4bMrSJLmO/a6Slds+qTJ5KD2S3Hue/JbpBIRptHWjdDnTUAOBP9
zkE3jajfhrF+RU9lrsugcZgCWPZtkxw8xDLhqi6exMIVU5eYISZp7800fdQ4oGGYQXkYC5qUuK9t
NdDoUjwtjmPtjPzbd40A3UXb76bKfTOK4SF9bgneCJ3PPsnxBlbOx7S20XLAqmV46XDCCSFwE/IW
GfM4UsLTJzv/EgZuvMZdWsZjKBQqUAvaBpy1wFKwj6lcHeja62Jva/jDs6G6N1oaX3Dn9YdBBgDJ
FdiaGSNwdiQZ9+iOTCteOLywifuVfmvs8NoVqDYSKPK1ZibYFLg0cCOHfB3pEK55BvG+EkQl0hJx
ivcXXmX3iFnbz5LVONzGdjHijziVoUdqmkMwl/qdLsO+fKgQCxlskRTx4vTLQdf4YxF1fdtdYa1T
hmg8pT6SLGti8MuYT7v+FR2Zs/KS4N1Jw2GTK/eX30j7WE4zRIKudtVSMkoPFmiSmm6mgwQnjH/h
3jqJISzXIrfzTTdgI20XF1iqePVivkwfNy4wChq3UOooLIYLGEC65VfXIVqOXbf0H6iN/qHFq5BW
EhtIz0DUGfiWZLf8sRWuLmZ95D4phiTMMhDh+AR2rgWYZnD0ajDUHZY+QZ+PejGSeWM2eN3N2Ub8
2ZOm0RmgZMDS65rurTVhviy+iX6x5umYdtUv3KP9JijcJ7jse+kTnYXANNtYHAfJgj7VADSm83XY
LDEcpoKteuQhVKiawIhIYrNW2h82VWvqr0H/6uNrN8zurZ+5w4qsB0VOJrmuLMVt7Fr51qlG3OCo
fkP7O0HPhgl1frMWSfKzQSZiy5/zPQT05XS3k+I2mRCYbh5XV+RW0ZzYl8VA+GW6yafFUb55pNeN
5qIJn3HOfcKpX43PBblOQir9qixswr6hotRIbnaZmIxtOLWU1Tsbx4pXSsW7xiJcFukaISII1vFq
ErSSj91ZW68pX8ws+mGrk06tk5QfqzOaPK9ziwiI435slMno70guUczZpW3aHHWwP6LCXTHxp7Jl
gZsSy1PYZR85EbYwb9m2LK1NMHk8liQebKiJxoJm8hVYeAAfU+HZJnP8OS1EvMXH1GzRkHp4wGh+
TUJOep8cZ7Dj+at+xM0FQRJGY6VRcfEwj+Tpci48s+pqiD9Op3Shb4A7YEzN8m6VAfdSvxkoeCLR
37sP4Twc+T66KBk9P0qCUh6VVfRbRdemay2MdUOg330B5jlB4I0I0Q6KLI+PJSkOVVlGjH7ZE4pI
ZxssvMBz/5MgH3+TftA/z15/FW7lXbKuulYFu5Ks/2Xa+l1UtXV4VCEgbeyfLOZTSai59RqSFdBO
i3GkwW0tXIv0rjypbgSdiLPqfS6DNgRUqa3t6Kd61Usv3DXElUUTlgncjtjMaWrNI6+FeLBwijHI
3apB/zFcF72uMcrnRXir9BFkRyGc3qckPNyWqeYfG4cnbjE0L0xVmazPRRnoUy3kcmtUkURT+aDu
w+WlMk8TBgQqrRQFiCPRxE1goKbW4omci3I1o6szHgGpzsay8z8YWs31UvP62GLCKOeaD7LqWlt9
slFugnKB0oVOJltl12dfOYDlZXOqDFm+JV4/HwkBQB3gUuozJo/X1jRI5Tfr4m2sU3cz9ok6U20T
nGh1A7npu7Mhc+e6sLtd//uo6EGqPYl03lssY1f4SIqCqiOcerDopTOcYOurNL2MbR+NPRUpfR/0
lxlf+5G119qVCEOeQnR/MPhL/Nnxj4Tto0Fv/ix5pXa4pgM6Dvi0W1jWMLFZN4ven5fHH/MwB6xU
bIp7EUgPtrJ1xr0WL4bvtmvW2pBQRWIL//tIzcY9Qfd+/O+XgiU2omSyB5y77F41MU7f//NRSRfu
RPLoI27C2I/Z+NrEeCX++485hcRnOpbY8t1lp/9+LcuJpvAyaW6MqnLpJMNx1I5W8zxPxkcSoNBc
WDC2i+vpCwjXdIHAkZU2WliuBOWVy47E/PFEAfdnX/BluJ3x8NWU3TlePPt1XOZ9DxP65WdVtlMd
d1ZMGswp721zJyq1scLEfkuMcrw7fBaYybgvbacim6l4ySzpvMWlj5el/7GKsrzbBsXwreyMIzub
SdUMBTt1joBiQHqarpukXvaZQWlH6iF3c4vJZVj3q62LWiLf0L62CXIz7JmjTRc6IyT9POOuS1wu
DIvsUuACNkYrb2uUljwhJiUyvO95M2rX2lg66O8tvbv3cS4ujunW3Nm1eSgqJ3ky6hlycWjmb+yx
Ho5UF9Mnk8OjCKOjvoRoJgCBcnydDadG4mCwvz0+jbMm3XRp4GwVBMpr6aXdBinPGxFcTfTfn8jG
jiQX17j899l/f0qOTEFCdPfZhArxg87bTE7Sn5K+vbQkw1CD4yqUaQX3KmdwitqmgDWKA55VofJ8
pWxf/dXxLwxJ1s9izsiL0BnePbPzdm0/qUMmfPuGXIkOB2m5e5Ab+psK/8eHzfz1+CD83w8CYRtv
rdPdjTLYdv5ok9s2B8clLEzGNT71wtBFBNtfLSOYdiqw6ksYl9OmmQb7FSqRNaoq4x/pkM8qmnnt
1nlz9lDprinQCU9YdJoX329eg7CzD3PalptmHqh28jinva4pvqjgnmT75YyOSZhQxQ/7IbSA+Lzk
Tpjw5uejIhbGYyAklLGy9WUw2t9z43q7PpkVxh/t5JclZszIEZV0kP6tSc0iXdJL7KL3sFz8jLF9
HIbQUAfi5/rz5KZ6nVfKO7ulqq8WLVuR0m35Y/ennmTuCxNbnW+EIq0zJ1331gamvybQiFH78elo
GsvxQSgp29C71JfN1mma+XNuE/IciZDyJdCsE6hvJfPyJw/Mr+GheZpId69vLOzymI4GoQINKqmi
e++Iobj3I1LqpnKZ+To13hytnNVSE8Rg4pQiZsbNQtRM5EBSWw+Wiqre2Md+Or4wBZYndyL1Ng7S
6e7YLxDS5rnmRV6b0kx/jwT26tjJvhYRLtsyUXM01LiVA8ttCE8a7L1DgDL5LXpId4gksvlhPPXp
I2ubLygPuurb1NwyP5pX7QzmNmeZ+J+P8FLbuyDnrHFNXn7p1P1X24gDwhnvj3KaO+NwYjX5yxDb
6Vmhs400UM+3q9Xb4BJJUUnHuKaJTCLTj813hCsGTjM+Moz0///af78bKGui/jR01lWbfgcy8f4Y
ldr3zeB+MWpDxNjDbgitmmO5UMWm6YTYE+GXfZoBORetmL+DCuYXDfHJa+fkJW1JI9cGX2bivM+2
CI91YDl8a8Enoa/y9+MDDDHjTYCdVg9D1mCNOfEYRJ12IMp6arcmGT1PogCvRP16zh3+Wjer3Rtg
B/FKjJORw+/uXHPsnllG4hWvmbHrQKi2aDpA16ayf84cwuD++43ZHB2aqNlSH4eVnxr3Thri/N9n
yH3Gi22k18cvl850qF2MpIXRkkaYCSYDKZ394njNdXaM7D6TO3XOVU8VelYN2/+OxhZu7fp/D8nP
LkuLizcy+jZCNDenRYZUTf10EXjYGbXAAkpdKErtcUecjK4C8WEES73pz+Sl+C7iXLyMTYhFzuMY
ysTwD4EF0tZqyInBE/YHYW1HIyYUsc89sQ9nZOJ+nd56Al0dokpfksmiPMvT5HwJQ/0/tt5rt3Em
3LZ9IgLFTN4qR1uyLKcbwqmZUxXz0+9Br3XwH2zsG8PudgdLJOsLc46JJMqT1LghMLu+R9luqjzc
/f0am/NpVQvPuEcq/d9vKVkUnbocTkrVj/KahoE8Ka9n0o5N20g5wzAFJYiMOQzfy7Fonmag49LK
6pRi3FZPZkDhoLqxRpDcsDgTVr5qyw5ZYVq/V7GFlCVufS7meZL96eUGt4Ml6N9rBKRTo/ytjkbu
KYgzJMcs8b9i/3uInPnsB4qrQDiurFpvtihpDp6bfSdD5/zYGExkMrs/Kq2lB2gdJMAq2Ak74DFd
q+z632clRt//+9f++93/PpuZH5RsxrLNAvHRImTwVBD/cPAw2Oia7skZhnEXiYKyxmVh4JCBPqMP
nv7Od4tItXXG5GA3zc/iHKp26Kb9U5zad6BsvGKhHN9MsoJXU+MOB7+mYygTWjO6bnk1s5LgOdHd
AOPJ66Qn6kpPOtKKJjzpBUDQOKOnatk2PTbYq9cIUc1lTajCo2FheIt8yzh4rCCt2DC+JoNkoPkT
/f/7ZP6tTjbveqVOtJbJU8Xq89zpIUtyBo3s+UMa6Ny2l50XlCc52TaxbQbCbb3bqnz+awL2cllf
/NDvbVXQwWiuGuc6f9XVTsUOYiI3j7m52ga9F57RmIXAiDDq4e0eF39fWjwS8byY6JOLEnzhmnK8
WP5VFGHP86cxdOfwd6v2STY++hVaM1IbCboaLedg9mn/2tjnpI3HN/oTxKsx41RvhYk7OfdzddYm
eXrUJ49ayEDv0WL3i3LUI5Y41ZGe7KbMeRp4+p6CWBXr2APSFeUF0xED8YibaLc2juYZC9AzmqW1
5bbOUennEgwQa7UdZEXzXgVWMH/RS9kDWBzsfarH0blwrfA8eWl/7AWnI510zVbyrgY673x4L+t7
GZM1wZrKY1r8//jMYp+tIzN5QJKTbSuB5cJl6/Duim4/2HbHzMDX9/XEGKaqq1NYjc2imd+Z2g7/
/19mSIjnLRACQUFMM8W+8xlfkWFEX1boFesG8NkhY8VVx8O0avzRPTMQd48QGVeyZedUFOzpdHXH
oBquRNlPy8rYEv1m7Jy4+mDMhWim13fowxDRK7XihIu2vY9oe4oYqXZ1178gHeYp2HlwHGjALTkH
mQmPGwfT5dCFdxvxoWX2P83onNF1PzZpvg2chgfCuIIHsCsKWr5c39kuPm07/BhTB7er2spafWma
ly+TGKlSUZS/DCQ9X/vEYtjuLA23WMIFvE7IukgoSRjDBAcjEkD+kqlkNhevlBE/lQJDnB3/K1nm
i6J35zhDrCxFs7W8mLGuTmhGWG20Go2XDPfwaJq1kBhGpor620dtls90b51ARjJHu1kKNrE+cPDG
YjDC2Azbf4E21GVrDWmUugXpEba4rSqHB6Aq79q86SeGO95lwCcWBAJOy77L3xt7/reBZi7I12hA
4usg9EJ0XVRt5VpHa6iVPulFg36QqQ8xVUNqjXd7U4UkeRHsshcGY1ODCQCoHvlp53q71UHyoRcO
WPL0wdkNu7c+e09qRJHRWKCNoafpYtUsZcxowgvUG2AVZ1POP2KuW3AzNeAiPjoMsyhg/uv852ID
ElbE9s6ImasL03qJU1hnARQMSv+s3jCGDOfddVkTOaA1m9oMmkWWx7QqmvNVTT3206rV1zTuy57s
ko0WT1/cArvS+7LRTC/bWJVH3GTXTM7/lkkqa2yn+HBeKGrFxqAo1qfPXgz9nrzyB6gxFRRFM9qp
3rmWstR2pY5tZ4LNiuiehUaqO9eq6z7SyNdW9cgcSYsll3MKKMjuPiz6BS1sI+zEGNdMMEmZEMGK
PU62kT1LnMaJfwqvK1euhFSj8DjFNd9pGO0ucv1hO8zqfAYQY8dENGj7lYgUo0jT7hdNwY4Dn1ak
H/IqtFFo8iMlnv9dTs2bOV1DiduQkzHaVuNdKdNfs9EFBNzIN6IGn5vAZgQzIS8bnWqL7nOt49re
iZqkoCqsn8rcUts2wFcoyA9xq9+Ju3FpKJUSYkuyA5v4B9ecHXxmf0kEZhI7c2HAqA2Nas/layZH
rpqzcDqUTEW5ljE9oh2QUwgN5iErnCMNN14vUzcO4132vvtkxmQ/dI6S+4Y6xA1791p5wIKqNNkR
bhA/SsebdnmI57loMyqTHHtLHtXtrvOu2jDHbmTuOe4QuY1IWPI8+NfO1Yor5VYKExFgWKQfMq2H
VdD3iHTy8BxGLeYHntD5SMVzc9PyN2cafPGQbvgyTU6u/RD7RIwXEWEzBXLFi+O5PKgVnN+hZfhd
tJ9YJpKtm9mfBaL5fdeAaSJpaQ8RNF+6ZnfzBx6Bmu6Pe5e1lywdEHhTIveiojF2aNbGithDwY5R
m0L7AJlQXIdA26YxF2WPPUW1+pkZinlNHMO8or7DPsU1ksviXCCtv7ZW7p4xOWwYELyqLBl5rGb7
FsnENc3dI2kxxBwl6ErhAnrsTJCr5GFd7gtqIWx/vqAuH5ubEGT6DrRBH0DqrmjmAMcgFWnndTI+
s6tXyuJDB3eIHv4HEErz9PchR//tGNrw+PdV32ZQbEAS7P/q67gT5mFS7VfQwrQLUwHXV1KLUlnb
D4Zj89ARNo/zJonu5pT8c4D7/ESWWJdF4nzYefzelBoxBJx7PJ4BM2uzOW4+NIXbHyybOF+p/OjE
mrY8t5CwV5Id8p1TYxmHSf4tunbpJKPk/+2dbDtPXjOpvltMP8+5NUfBJuYDjCz1mMdB9sjcPonE
B9i6/DuL1HtCp/L8v12YGF/6wu6Q2CWFtcs0NXdqEf4xAiLThW247T7JcIwGWdht/1oIkYzjmtGR
tfwb9mRtAh+xQ5+oOVR9TpfcJ6rM2cnxKbTO3CVIM1bC7NUSTrx9/Juo4AokoUkJ/iYsTxprV32B
Dr9AIU666lQH4rsM8Rc105C/9o0HZctrxqvFib2JVVWd0MCtKxOcB7QKeRpFrYiw4LO/D07B/z/C
OQXaxtmbVjvcuUdhOJl1uHZyTT8m6cBGqw+YxIQNC0Z75MHvTpKv0a4u/LgwNxUy2KWaXOtm6QyS
8Rxh6A+mhx5d8qbIMajTnHuFy+hoUn4DdmueLMHGZjn+OsBGeGx0aV2iAg1Thudi4fE83f19yarM
ulBXDmttIkHK+KsIY3lAQ+P0K703ni0lmp20nRq7wQTfpirPHBB0QX+fJsFYng1H/wwsS+KNyuki
aI8WURjpp2T+IIIw4QWaTTegFfZMGMbj34fYHxCJ/vf132eBwUQbExvsg7A+22kdPPx98Azxv5/Z
VXfWxKgf/n5deT5n5N//ejCNJ9cyG4CAfsP8DZMXR/nAanL+gIIiB8g+V7CMQaA2hOnbMDj+bWZ5
7h3HTTdAP5OPGVfIbBEnlbTVhaCXFz2sknsC1QlazyB3fR7Fz67efBsDIyPWBsaqQGdEBWCJHbZx
4/735ZCDUuf2uo2caVgdhKR+duwbMrt6nwxRsqR9SHe1wqIa6TaxytFU7poGd29spMUFWl+/zOXo
H7ra3Bp1ObyVTY4e07S7AzmN2sVKNAN+WqUYU2PyD8iBy2zL+qq0AqRlKKsnm8HcFpu4u8cbA+zX
OWo9q8e/z4pyNHfjGDpHtCrmTmMYvexcCSFqnj+lYxGd/z7jD88Ix2Xdk2PTm0aJ1WFiS4d8tj6m
ZgPlB2lnjf6BhKW/KaQXB+leTuazw/WoDDs5svOsUCblkXPA87HNjYzwRsqRV6lZP6wo9F/pvhVl
JdE4FtqDpjT3RUt7hjdzsofBlPzvdf3vy7+G2E5zTpxw4i1r2x18CP3dM0+Oyqe3kfHX3gYeuna1
SWBRky8pk8gniV57UTqy3o2+95sZg4l8LzO3dZaaaweI9WtIWRyLZNUiydr8NzzVy3yLYMx/sB2q
pDrR62M4BP88J28vUTroF9g4v3+NsgUfYqWcnmWaaekIVQUZ3pPP3sQvhpMXuzSOsa+tfUKUVohD
TCKD5tF6/pzkCCQrzR4Y3pn5swsqbmXFeD76UHs0ezZ5Rjjm3zVdLvtm+z2vfQWT0IIAUGKJT2kf
8Arx5iWVT5yUVuX/M1Ccn49dDxMG9ynH/W40KrljCJHv8PPEN32uC//aZrePN/5UBu9ePM4JWNzE
croGgzUt/TSv38Y0/hxy3fx1ya+vopZTy7X8mXsk74MXHmQfoJrDQrrGr9M9x9agH1POwYUxf6lp
Gm8ACdiG0ka2is17yZT3RI3Lbrh0g49pNrbPc0Ndb5tl1cbJ43/fAVIq+Bj4DlMnc+F/bnjdIAod
EsirD+byMWOE9gJcxCUB+2XqLePijcGVhgXbgtuhccgYcBX9fsyI94rnfjT3bN4gG1rp/zyeJh5I
7+Am9ZUBBoj1+6whdxL1SKmnHpmG29RWc2urRvptlLw828cWeWY+Tt46yUcECxUU7qkvGZi52hBt
eaSHq6YqgpM+dLzpVHy3RCOqWwED+RgL+xTYFpd9OKL2hLfF0yP1IfHOVz+WZePuah0a3LFd/v0e
5wIy36QJDmk4MwPq0jiSxVWgKMqfmeAW4Idk/g0cdwlWBrMlDOzFTDV4anxc7oVpPE44MclwC+B+
AdLARAqYS8nIRgjdd9vAGDDUl63NehHl64BJaD247YcBH2vXR7gelAj/2a1i6sdf4Y+jtQNYYsuQ
jURhxwunLSnbVX0ItNlvl3XfQ2fexrFydxku+i57IF9Ju9rdCPdU5BgG8qeoQS2X9gzKrKnbYxS3
9voIDsbhOlh01i0SabeZSp5hDpPedT27Ggal8Lop0FB1jbR1JLGi16CrBIyD7bRaYWoGFWzEj0NO
1xBl7itLaYXbHyU7ev5i4T4PvoanWuWnRPbJGsxlZlkGICcrxfKH05X7Ym1pZbgVQuChATy5yMdg
H3LGLfvJpRfFitJHcbyQObOusI+3yO9rXF76i+EZRAlp0caaDHEOKXazSXhrBusfyprxuLwKC+HN
YDLWQXYYeUsq9GlnuFdJyNsKJeduSKEuTWn34AMQfuj16Cq54vZWa5HNZblcbK7+JnpM+qic8pUp
EBf7FQ1rrxnTysvFWWgGy36nmja0axUyyWnF9msd6O5TyHn2g7go89ZYl8oQlY39VDqGs8VT1a7r
olUrDxhOlKBwJUIEVI9rwnsO8VPP0QsA1thI1ckaSjjY9VobaFnkY9qViO+9wtybcOZxB0F8GC16
TolPbYXCjCFPhYCoifSjbgbPANLOyPSbfd6+5DVCJwnwK85ODAvLky6K81DaI5TM+iADs11Hefjj
oKti3iHSHX74L82uj0GMMA7YMJjY4bczaRqEKzbBwA40Y1GVVfp3aIYbUg0e+2kU2wKSf8o1sJKN
B7U9snZ5irpE764+fSL+KexP1uyFtYW+LWEWELB2CQmvXSR8OzL4s8/eZsYGvJCfzQhUI0fK1qtg
rc21GNNXhY7hPA7tzgYRE0dYVCqPjIqg+LDa0mVQIXbQoNbCGmqM5aPJrLPcGsbkro0BoHd2Nn1U
B5qGRSZsvFnkyq8GWtBs6yHYQVV67uuR6bXdFisqzmpRAniilQwOQCxI+IyKbd4CXII8ppjkRDwq
9N+iiF+HsCajHSZvEtm7OAaTBVCiW7rRIR81KG+GU28Q+QLeqsMvX8+XWS6yk3JKtOJN9tB3Tr0A
rUER3tZXhGyzvHy0tzjhOm6lKdm0vmvuojLZ2nllbLyMpX4/edQjwOJJdIMTNtxVTS6ENMGPDqIZ
N5G1cHkd18MEbKiYBJx0hM4ZLm4B+DJjv0o+onp20/sQ6eifjF7M+ZaM7AUxiNPM1Q7t/qGOSxzg
JHW4hrbXxfQxxy44lePx4tKHkJQTrMQoUNB1wjlTXd1sPe53rlTJ2dVrhP1gJg2rY5zS0W+URLFg
LIkgKhDs22Yko1orm3ezSIAXS2YhDXvdwNy7rnvBJhCcM6TSZ0Szb6ifyq1AkdA7HDWgyPEm9Mke
K+VvJoOzN4xQoizv3JfuGzS7j8aLjkS1A0DIVl5lf7cuWhT0SCdnggCAy2XYUhSGoOB8zXijihq3
Jioe7pNbaAZPPWDPXSXB3xkhWQWl+wTe8KOJcHv7VfkqC2/r2tC2vRTFilOR6mH/S6ccDFfubmtU
rQyRymtfjA6CMTBildoUeHl2RaTMk9F7cJle2KObRLB0v6gHUrT1HsLmSa2jIH4uLf8LJAHQ3Hjd
MrpZNCIl9N6C2hQRPMvUlp0QR5rhZq9mGv+GqGYjy+cnj3lCl6igas9yVnqnwy/03nIKz7g+ZfO1
aTf5F8coVCfoCZ3Rlpu08BHHUJ0t8mNVDs/SDNKNqJ03lhKbqMPrSLQ5NrlErWxqHfaKoUX2bXjp
43pFC/vIkPJQt+450D3spgXgkrjgjfCOZP5SitwzpP0babdkkfwRydqU3X51rDIX7pnsnI0VLEvD
+fU8fOOtqJmUC/PW1t89SbvrXtFzIJfcF9KTT2SJ4BUwk4Raykgewq8cj/OuVM4TnPjFJMp0SanD
ocTbbVjM6gy0IEvliZNCyZOxRoQUDiGLPwQ6p1xyL7sugKl2smCqkDLQATxe9qjdy4m44g4l32KE
f3dMpGRPF0abyW9bWuXugjiWzbbBDqf1xd7AIrqC4Pwghxm268kBJmGFnKAD0tLAzWJWEvNvlGmK
AOkUJlSQvNDdSvP1H6A3JvMfJI76d0vUFg4iCXM+UoBGXUSosw1SNOBEBGEpbGAjDB5LpKKKQQew
cNW7/TLMxasZDWi/Zzya1Pddqh+S2TOTmcWWS537r8IuTzIK8Z2xecurAPG9j3tBR07M/Ba4FfyX
hpVtT7zDluQw1OYVmcyx+RP70bPd1JKlZrMa6A1yF9sHAkrsjgQrD5KiaJLWITfSr0H5wUPQBnvD
TxVJE/W9IUTocczaq52JfawzR500pgGtzgM3Ui7ByIStThb4sC6WMMDacV047s2SEN2CkACCdmwY
ZgOJNAw/vHD2z2dMAcQc9CPtSsckXiHltItVYDCV1mt77fSWu2PZjnOjYzZbm/WrplfTkz7WwEUB
ni6GyeJ7k/GSRGmyTVIjeohsL1uw4wZpo5rfBH8uosSpvNfZW9ZrzokBhZXv6wRC6jBhZyZsFqOY
NR5IGQVfOEpBjrKn4Exy4drtiEG8Ia8hiU6lQQ+OCUPjnFvmipIJp0lmmDEzWCRjaar2emsdPerA
dWeM56bGOl36aOSx/O+RlNUrTdnYJZxkMx96zNwREONLWOnT8NObjKMCOyCyy/CW5TjifU7fEgUe
rvD097ATX170zqWJCdyBIWTUc8SAN+XbAk+M4dsXM3TuE3BjpI2EMEuhI9CMnKNZp8/Y8qhEJpMZ
uWyAZqPN6Yl5rSv/O5qAf44SuVVaPPBs+0AlidjL/wnhJgZ5wcyXwfjCst1gUdEUYoPUYDO58OTK
bj01+otVUWxNivjvlMeKzmLG9CDwxwmjIAz+S3DwRs4cXAyNc0FpcFcY3KIugRkVw9nukvQp7rHz
slAsWMt4Hn6gZFTFykYXniEl0rTnpNRzVD/obbxGu49o45Ze1GdrUqxio1mEntssDIc6dLCX7P8x
Zw4NmaptsekBOzFJRh02kJDH+1gtfZKuVrqr9fg1FZmXujQeomh4cUOWI7YEo4IsHs9KiBpMd3ER
O+m1V1p6EP6Yr7FITossHN6hqQq2nMmqrBk7IxITm7aOn01LfQWZmJts9ShU+EkGry2ROE3dZ+MC
eNNZ6SwDHlQUU5B2CoTTJC7pzPiQJdsL+Gwg1F3tucL33DcOgrjwHEjkj+1kYrKm2sNa0nx7HX6e
WnoEtOlzxvhzmmfXLCjfaCDoPbCPOLlztseIHhgHlGbgAazhHUlOszS0uRl541Z+2t00RCLpWDpc
3QQTd+CseMjZoB4T5yYH7TlVLu9rj4FZDUa+6nV8w0iCUonWyhUajx3LcxYtobYtWSu6hjAZgyNE
ynz5kngk09plmO/V/NQ3001cuBqoCMwrPWoklpYL4lywNnT63t0Psr5FQV49J7Z4HLjcPD87Eza3
BHZHA01NkrD2zfJdMyqsZDU1p3bCj7AdXP1cpOZ3HeXYVmKGwYUR3A3rMQu6AntyGa6k0G6mPxw8
YfBQtszzYCd3fE07JA/7XvOfE7bhC1lkH8ST4N7ucLTpDBUic6OhhF+4exfaMtk/zaxi7B7K1EEm
XVpHV/eWCWN7fM2SvCX05lW4h0Png+er97BUH3DkKYAQ2a1FZLn0PedYWwZXGIo8ypNmE5b1frDe
HV5VP58pJ1H2EaA4XOgxcCjfG3iNGzSGsQImakgI4xPK/tbRcMuCOIJC5He/amy/CXj6u8Yap2L9
ebf1R5JB+CYD2lLTmERlUITmGm8cZ+OCqTfIUjGuPV17NpkPr4YS8UKMy8vpx6MDZNALYnY07D7M
fr5i453eAPbPWoOb+mREgCe7rh734RTsLK/6tqmbOsufLfTY9xu3vsF1RgDqXzkTh22PHc/r3W9P
129mgFE7FerWekmEqGC8YuA52ab5GYXlNqjpWx1NfSBcXgtP/lhjD2LHVtW2tP4ZOImMuLX3RTa+
mMJ75ymMvtBfET60VKxOw7q+GHXSftEeR5hEoKugroxSghwC5rB0gDsJuTJM6Wi99tJp7OwhCxb8
mNbFiHEH6834KAV7mrgZL2Xkr6gYudyt4ncEYLUOagJzAoEmJhGcoBOTRJq9Ic1Iee5fFM3PglWd
vWTKzmWBHE20KGRa1pLjq5Wy6hTSf7VH9xNIxT/XBezB3yeHbK/J+AdWiLPoUCuTIveKyZVcOPHo
CHtYgkPUMzyqBVmNLih8PIPPdeJ/Br7trzP5mqKrX5EL8JnEoCnJpthbofGNehaQhH/yxyZfkvw3
IQNh6UcXMvTVW8OciQmF9+x1L5bbkfPUqVPDmkALGI75GgvwxKSSMKsSj4CDWEP6oLQ6elRsD6wk
IUe08Y5DWacxZ3njC2LQSrxbnbrZDv5GtLnlLEnaTCEOPh4MKyiSVJ4+cmFX3yKQKR5c5b7G1aG3
9Gs5CBOPgjpSUV/Aw2GpDz1APg7ZiD68R49C1wupDAmgYzlt4eNR1Czlp+9pe2dgz6VDOdvaMb5B
G47cpnXCTRSOP4oBxmRxM5U8glDPnQq8rBUZx6vQv2VCu+ZquLRuo6/NkBiMVqFssZX5GzbJSYbd
JYWHqNnpMcmDX6s+EHdYM8MuftqIKh04Vcmggg7vR4UkSJY9HBoVHPqklysspiuQ5RjRSWKHzM94
mwp467sDygstO+fY6uYz1WmLnYOLfZqoEzqoDYERH2fjbtpzKo4aK17smB9FqF5Gq3iMHPucyuwr
xVoQzeoudpQhDzExKEyWs7G2R+4LcgGDCFWC9APys3rOASuCeo5ZA1HwuPQMPVua1s8YDxY9s/IX
qlnkii2sQypLqXG8Uxicnax+l1dttNjccrKiM623kGGfKoPxzmgUNbOZBxbMZAA1ql8DXr71Lkid
PPpH9miOjRDGjaEvvIGKLsQlME0sQFG3YGTNaxSNwEOSF0CYWMLZZCzaMHkXoM3bHEkt8VoQKpPH
irnbojOLr+beG2s3ouKYWhIGRJDurH7gHAm4xyvJcFZGN8IrhwXim5fMlycvbe8i90u0Ke6nbaZv
kEBo32L9O6sAWhmlcykGHvAdcYVO/IYYHHFlgill1LsbN/41K9RdEmmCwZauZE7OG1vMCE5H9oBD
IDjLU4Rl1fugaRBlkxLsEfk5BkU1oiHYYQmZJziXPtuW5WzQXhxV4gcCbk2VvClgVDFXRUXvkHZb
Qk30wGxtxVC/JG48p+BhXsesvpdFDhylaMgU169WRyk49MWeQSrgGqvwFpO3h2/1Adpem3JWTpoi
rSJLvyrPWJWNG6zslPW/bZwmyk2aJdAhbgHKqcCPFdVI+72EB9kQ54R+v7ZNd8KLcnPMWWUQ2B/z
pNBjtL1Ae4wC1W+6hbVB35sU30LXnoJOg1ET9j4Ml1VKfA8Q/h6jPtIB1VUHP8s+cqggGGQxO49s
EQsg2QetPPWy0dHvj5exLt4EpNe1EtN61tgST7Ni3nYMHfs7z+pVawZXT3FMqXbomH3Bw5hgTXYj
kU6obdHyVf9qBDh9B+8j9vVo42gpnIrqzc5NVBomLXg+Z8q75U5pyT41vFeLHZDNxDZp08e0aV+S
MXxKdXGeMLjMh2Un5VuLupOQsMtQ82R1k3wbMcWqA+ei47k5+q5WQ7k6i5S+hnNrE1pOtxxI1pDT
P6YPzICDgWUqTIC6IdU2b+12jdvyns9ywVqX7OyL8l5I69oIbq6RQ5enc76JccOyTd0HEyrl0npU
jZMwO8eN78FeGelZYHy+jj5VQy0JZQu1qFszRz8gijdwhoyfrf7FTKjmbgaqFBvBdoqzN5ILciak
3rkkD0MhRDpVbfJRUfo5mXN2ya1bG31CcayZ4MBlz1M96Q6hA8K8DFaO15gHPS12cBXUMsGUTp4h
3CRYTIWjgX2K39BtvfWVs/VGsZeG+504wT7p6iuvxwnd3GNeudMyBrmGwfXViItZF08FleB/CkZ/
NWrNibEQWQrteIwt24eQYhLS5/32I9EXlQOPozkOHcc6Jd+9zY3vykJrUQWo+EMLlS2bxVB7FiY3
iuQGLXV+l6iyZybP3uhb6G5sjwoohF8vIAaEKHDxHvC8B8Uzyu4WwKyB/X42KZT8uBUPmsNlj+gN
0wHbcHBQxaqQ/PtRPN3SqEP2bh+4Fn7Qu2M/wFcKC4KxIOdfoY89T/KnPkXjHA8s1cfAh78rAZ71
83x6cl7QN7GZMlqej2hTOl27oH1h5Be4D/PPMQyEywJvbHMoEdXEKYvJxwRegxWLlL8UWBq+U4Tw
830RMoaL3I8wiP9pY2KtTU6gIqvAaXV5w6VHdlVFRdCXMe4uHk4W3YrmAMm1SR8gXSmMC8pWXNi4
Mk5Ll3An6CMhfOm0fs5SYtapob7jqTm3JQtv+qoFZHSosXgFpnCENU91EVg+UxOuDNbiaHjTXST/
WVHf8QyaoUr+JNelN/DCrTDmgm02MRKNPpUI1BwQGFikGy9/nPSGoAALi5qOPwPjeG0SHiDR5g35
I0Xu7Acmcsm89jwNGSj5B2WBCvYFZVdVtN/UKROBcybB4WhJ5LZK7DetGo9erjZlSPyPYFvKaDwh
ND2zQljEecyqypeXqTrVVfdNPMemnuUeXlF3W598yWRKdxU2YQhxCF44V+xIvDGWONlVffMtew9D
j0kmUVIorGeL79qpdEAWfQ03MLTe63gk6kpc/MTkPdNpR4HLtE1xD9KAW42h7cIpD74TPdaG9tnU
eMShdhm1e89+shrWeG6iqwFKvsOIVK68rMBxWfevXvHSee3baOju1huMaxvZ+QYTTIpt8a4l4A48
86oSImuRNpKlh72811/DOZA1s9qjKCtY+miQzWwIWSLVT3njEcUWP1nlW+GXn3Fjx5tEy04kAoO1
QgC7NNuCzp8xNwMa7xu/4NJItHohNfFLcAIv7CheBrR3AfTIZaGpOzP/jz6JngjHIU+uvIQjsalk
9ZJUxnklYkJbc/3j72fOxXPZdWfadBxHA+Ml7cGdmD47M/PHdLKfiWv54JPDjaLKvmbYx8eAgUru
5zZz/ebDL6NiDScjJ3TugsL5BecP/k6k+arrjjXQfqzBxQ6fPSAJv35y/HaJg4dYLo5HQ4GnoTSK
SDAA/RS/FRIXcc81xzHY8nemtkMbXuMwld1J+tErzIS3ooHOFdfuvxEmEwtT39bPigSyTkuJlveM
Uwdnl7EX0sdil2vpl5hYfpv5ztAY/6V2ijgOL/ICM+69bqNH1pNEt/FA0H+rvPyQufwJBUg3l9Yx
Z/QJ+eGMvF0uWuX89gUSllJS+UwN4HlnfES555ISgeIapZnIAXINfffElAZbDazDMW03QCyeUmh0
Kc53Cvwr3sx+Y4NDMnCE6KgsrItI8MPALCx2jJbxEAkWgWP2MmZXx9HeDGNghGPpZ9AuA3NrtvHs
KJiaPJCZsiROtl2FWfTk196JphwsZaCfiUq+WZ7YEDCwgsCg7WYJaYptZJU0zNhCL71gnPaoDad5
RbLpg2HpesOiRguwEkb3pvh1L2i+mEUde3wI+8DV7rkn9vONm9v3UkenTVIW7Rx1jkNAsM+9viAW
Hh16p7105BgvPJfVlavKKzHvPzAB1qUFD8sqwYrT8MyZ0FVWPqJ5+baL9lAIODayYvicJuHGCdOV
12mQh3ukgV34AhXn2c3Cn0oHMBhOc+FdUuz73W2sJ1qT5KkYEFuiQ1qEYthzzLmLkhfX5zmkd8Yb
5qdTkZ/cgkQOkUVLJ/e5bTxvi8rN2I44VZVNMVWO55mft7BN+kvfjK9BBX2C0jKoi1vAdJMyNdgA
Tzlnob01IH0pr7lArHrRs/hHYDOcjOm7ICZpadrqzn7sRbP0F3ZUx84m776hNfDx+FJ9rFyqPIpi
72ZYxc9g4pH2WN4Mc5hHErc3jYJwtNwXmfFI+j+Mndly3EiWbX8lTc8X1QAccABtXfUQ80gGR5F8
gUkkhXlwzMDX34XIut0pdVnpmlWWmSQOEQHA/fg5e69t9hW43c5KthNDY/piuw7Z2ZaEEn0TECZB
p2+p9VP3BoV2gVd6ldeGtfbQ5BKbOF5qu/zeuM/wrl5tVGXAlGjQaWl9CFkMyeO+68atpyezYpFN
SSBcQPJNiMlU76POx2gaHQzaHqtQgusnTmFdNvz1aL+kRXFL5ip/Ke+yMnwKR07Yvaz3cwCxh/JU
knDvkdmO9y/pxFqjTcDmz2YxTPTDsow0A2jzcsU6fZs42lo3CDFwA9qW5F4fB5BBZfFOSlUV289o
zDaiCSvQ4+HRbtoHHw+jmww3dQwusfWmU15qt9ZWuIT0Zemo0Ssip7XuUCmm6purNc9EB+m38AyO
SenYN47f0fLJxHP6wdiQ96xuWIoIJzfM5zpQt/EEitS5YOpCousUe9WFoMAJhsInA6RK61eEsKLi
IxhQltleFM1eIhT1x4vwiFcJbK503kFAshnXui3jG9ju5Rw/PY1DsgJCQYMepHtPrcsdE02ocbCU
dXHxFHm9xF5d7LQWfnHJKq5j88G2i0iuq9OvBgC9ZAB0NCTsp6k9koyF17lTwwbcxay+6B4aThrb
xhjTXcKCyhYBPTv27kwK3k2SEU7UflXUmtXEJDhr5UYkmrYcs+aMapOwaKY7bNsPmQOnxrGRYU3t
fk51BgWyyweqqiSS945B366QjzJhTVOsaVhE5jS+9CWI5rBGFy8vVfAK9S1yafPEoeYknLLaz/MB
DULiqhB0+fBYUACkHDXK1F9OMRlWXUDORGnSrcqY8+DG7EYefUjGkAuH86DFL8y+nV1XJA91WRir
zq04xa99OYVIud9w9tCgGxAStQS3ANMnEzOttxqsGN0qD0G2RRKHtF3/UXVnNeVvqs/KTdwXgHOE
QWRYwgHKdAFp9GrAidOf4aLA/MTLz6CUzAdGMpXBV2c4J7o+OQtnqm8sPpaqQuLvdSTilDQfW1Fu
snLOVtE/2wCGBl6Jl10lFA+e5Ml2wpu4Cz56ZD7nVq8P3XvQAHtNjDUOXZJY7Ok9GIJmS2v+JaBl
FwbZa5fi2HIK9Ji1Mo9EBqoN6OgHPctMYA75Z9p7ataLRquKI9FYEaCLyL8t5vzl8t0xQ06lvCJ6
eruiZyYIjAg+EINTDudRrD70yk73Uf3VaCleQ0BJKyr/Q2cCK6PE8fwARoN2AFH1NKq43ib2q9Qo
kmhlIoYwG+DJ2ufoYf6g2o6XNIJtO1zl03TrQUHl2A2TsWsemijHf09I/JoNZNUCV2Oe8+GR77Kg
IEQ/i0txLOyDm8+KXPPZRiPFDUW3qy7e27oF0SKpxueUbbcUJ6iTkPvt6QHp/zOx8p+mENs+dZ5R
yz+z783XzCa4FqkFIxoPK2RPgdEFcH/zPWy38MYvWTFhbBixQc0O6acq3G/6E+Sit55oKeR6zAz8
BHVsShgpDqWFh9JokdzZ7cTg1sl+oCxrF9gCWen9j8JXxspPCCUKg484ol8MtYEovxT81pxU1TcV
W3SaHUT4w0w6BI8aLE2L+VlQmsYyg9lcoHCsRKmWel7gkEOp7zqIc1DQx43r7QJBe7TNkTECR+yh
Vabf20BgmQ55uDIrfhBV/ZFoxs5B8wzLumWAKu9EghoO5Icx2AVj9z3DbR5HHp9FWsdPaJ7Glk6r
R9AXG3R8g2iX6VTGQcRIfIG2o135tfc1G+qHoanYDC2avl7c3OcCWzL9nXqVlA0iLE890u+6MTPF
eyHTIug/55ZAPgM4Y86bLs5fO6IyyUguWqY1hEdF6lqfkx1D+3/Z29MjZwJr8YN+5/2E4WLRDAPN
LImkXVbrpAbwMwKTKCYTAQz55XHTX9BFA0GnGGl8cIMq+KES78jo8FjzLmEbpJckUHe0J+c6ZQo4
pFfp9BgegfLDzJvsu85V2W4qyKHzNlVToBIZ6ezFmMV4mIBw2OfcN2GI4RVp2g0Zaxpmieozir8G
I74biEMrFA7PxKvjr0e04E4PE6ZIxFyPUrGIkmgInmsGib+MdfwM8xAqUDzSRSmqveioBRkhRjTn
og8CVDaVRn/HBdsAchElS7OyAJ0jRs8julEGBeeyxKJEMYaqLq8V6Z/ZXU5iZuQywjNKmPtTNuhr
D3K9mdcvPES7JDJGalBy2oT+3M44tzr/IXv640pON9Z0NruJdoQiBCOM56469qyDkX/XcwwbEdP+
Zug+Zzn6El/6mrxVn8W6IGp0QkzYOrRlNW14oT2ZLmoofyutKZk8QvimwJQA7GsiFwOaPn1HTUzP
m+N/Cb5TI+bEkqW91kyyfkb6w/SICVDKwEuE00dleNdR/yIEay5ooZmKWZ8y+EGexpHd2AZe6y1z
UR7C+r6s9YzBhLwrSVoJiZwiZZOZPTszkeJNjbkIvQivCoZT9nVwaWG3zgsh3KiqknJNSYOeLFWX
AbUYb8lhFifqTTeI26HEvQYs5c5t6FADCn7Vo0TbpZ396EbZG7wmwGbTpbQ7yHwRihVzeO9hJIcI
Jpetx+i6JF2JKUm3j0obBB1hLfC/oTnp5siQj5GgK79d/8Ivc2DKIM87TnJOAI8ImjN7pR7eJXPn
YzJOXogXHKQPY/6a7OBc2rsMAAUEOgo33lTivfqjXcGiWXo517afrIOAkOtP052EA7uG5/Ak5MZM
O6JUfVsxtPAYt+d0t9x91Axv9DpGpqXpmzmMx4HeeheJF24wj6aVDXYhmOM08M6Dz3tyM0nstRff
EwEOVki5Z4SpA6dfxFgB04RaxjsmGi+y1ZZWQm/YTqHQpv0t6+aqNaY7AoAWppWhRwaPRXkQK/Jd
hbdyxrsBP3pmIvwqaePWyr9TOn060ACvA7WPCgGTmGK4mQYlwGrmCV589L6GROtvMZbL+7h8Bn0j
l7SAtaPhwfUBCn5UpuO9Sk8espi2AcMUyF7a1L+4KedbEb2FTdPMCTDxViem560Fkxw1+UUOBi4m
JUp2Dm1YCyqQZ5a+jd9Oey10iyeXwMFD6DO7LYeweDPM9HEUZA5rll0eR/wUpyCBU6Wb1OzMal+8
rOR0nHXmFhSneZ5KTr9mDvOAc7eNtTWtbvKwrPf0rSi4Bv+bTYHz1pNMt0KAK45al6lH5kqYaWX6
lnrlQXcctezYPfap7AiqeISXqh+k0TerKkLZ63U+7okf3ey7zlpws9hiTzU6nWVNHF9d4hqP8PIm
bXkQkW2vrLEJb82JbTpJmfO6pnNf5U52LisFGzDKNGaECH04oRe37BRrd6RMQ3WFuGT+IOmM8ZOr
vD2NeaE/zB8iCX7BpRA2wcKNXsEbwdlvttFTZavZ94bLYCzIPo1Q2zJNIUSVtrnskVlGPe54hgee
4T9lU0Wnw3vsAxke0kZ89wTnN2Qr9zjGOG1NiF2hxDhYMFtQ1zrMmb5563w21Rx9A7nGgGll+MOO
4C+hZCDdD7NbZmBG9h4D5WyTksl/nO+1PFOneU7Zuz1wbTd5M/BUrSHt+gtogdgqJWj5Op7NAckW
/vgH8Itm3dCXNNVm8vVw4yg+oKKOVsjmqI27aA3NdT5b0poR3jl2M2vlZOjeXZpyYeg/a47+CkED
OFGedmtQh7a7L5nMrSKb1IpoKr6LCc06QgraNrOhR9gfkWzAqArzkmniVemCO6I/SxKxdyJqi0U8
wiRlJDKM8pHwT+PSU2D2+am0guiu06QkJnMTEl++KByki4hHTDJNaX4zSR53OUxtWaDU1QbSf/JD
WhZPlQFSOT1wcHWXpSamzRgbmBuTJtz0CIFdG3SyB7FUH03y6a1qCT+PmXefKNwdGTADIpKyW7xI
YotIoiJvcDqGwjY2fsQI0sOYQDRRuUETntPopS8f2RM09lCju5CqtRD6jmNaFxFhHHUDUBwbsbTm
EF30agzYY3uvRoDc/WjavONh4YBLzgjiQJrSIVjdnXQran6NaYsWpy8a2eiHAAB6M3UBBpZgmWdj
urJrdMUOYZdrI/4oYFDtDT9+Uo4XLb/88R//+K//eB/+M/gsLqQdBUVe/+O/+PN7UY4QmdCZ//zH
fzwWGf+7fs9/f80vX3KO3quiLn40//artp/Fzbfss/71i+ZX898/md/+z1e3+tZ8++kP6xy333jX
flbj/Wfdps31VfA+5q/8//3HPz6vP+VxLD///uW9aPNm/mlBVORf/vlP+4+/f5HG9XP682Oaf/w/
/21+/X//svrMs29V8us3fH6rm79/Mcy/ubqhex6aVxPfv/vlj/5z/gf3b7pj6p5uWIxibIdDwpc/
8qJqwr9/sZ2/ObbpOZ7puLa0LFt8+aMu2us/WX9DRWEanqd7GLDIAfjy/972T5fvfy7nH3mbXUj6
aWp+p/flj/LPq3x9Wx4xIoZNW1oavA7P9fhF5fu3+4gRMi/9/0BK9S2LuD+mhdN4wDPzDLFA7GoH
KZqXd6REadO3Lk8nmv6oEfuZO2Q88t3Ormq0VZNK/9DoBXMpHLtj77BsZS1BdMwqLCc5tjmyo7TK
ps3Q4lyLUJ6THkXdRJ+WQIdi3LVkM1IsbfPue4jHeKkS9wCyqV83BfHyfvBVyGu4L5vtSDgNiulq
C+HzXeTPHJrkyHpouqpZM0gm1tArMNfk0Ptqaa4sEZDI2E0YQyoEYCRCjDBYHAh8Hor+QfkH28gr
Mg0cY1YlHKrBHzeMCrpPADWYeWYeb9y8kPLoHq3xxouEcTJi7cYzYJxlKdPBaWo5XsfWO86M/pJM
l9x7Bpz7mApf39KVgJDGqGU7TglHz9j/NIkTJGQJdh6BerjxIdq2/tJ2Gv+i6w2w0URj+G5e/nIz
/vOi//UiW9xIf7nIjq5bNPctiRLG0x22Pufniww3eCSOxGTCVbrHoIrCfZuRUWA524D589I14viG
CN9iDSUiC61qL+kpMlMkGUhHBDQUtIHEoI4oL+M1cveC0E9X7NDovxFR+aKYgCIFRErapSbCz9q/
b0s2F4pwOsrkEXvZwFaDr1nq+Q+3a6yTV2qIsVnwGUJfsNFwJpU1BD2XRRrRso8luCicmwh5tEd1
8ecq9tMi9tcPxNF/+UAMHWu949mWdBxh65b18wfSFCNqLD0F+5mTlB7OklhbGzli9tp3d5asaaL7
BJqG3D7kyDMShUMTkUpugper5tbFkNjNSjQlJ4BJIxsON4Pr4Arp6Q3IbiAzhoi6qaEe8XL2P6IX
VghMU5xaLVHcrZ2sWg9Hh4XywX3sC9Qj1/+zMqowGFY8IAlnS935im/KW9s98X5jYAZIoseMUdOw
6udnkol5RUNT6dCRqafg0ZB6RVGAvXvddlNNfcJFjbPL5ITOGmvytAF4gyYhRW2qrFNBW3VbD8Jf
jYX6aBNRQeGv0ehTbWp9NZyUhsux16stTfi7mt7gPgDY8ipJ7gE/WKntv79TzXm5+Z/lyGGdBEGL
iEhi1oSlasufL4ylBby+kMHe5CQYdJxIWzfqMazps5fz2bXJauNgDWl4LEW9t1uL6TPpVI7NxCUI
SdFBCo+ap4f3mwbnHhe4MjT/YhU0NE3X7jhacGuLgH1+YCle//uXb/y8mv758k1TuNA8HEva+nzf
/WU1xUjgM2eOqGznq2MGNJn62opnEj9SbIB1a+VDkL7eSlKbBgxMm7gQ3g5jAuubn12UiikDumQ/
xsm2iS1riXqLxi3slH//Wu35of/5o7Z125S6Zzg2zQxnXjT+8lrjWrQ4Hzuk22nP0496y21nIVBR
6JQgzjOgPCDmdZ2uTSYXwnF3jqle/dIZLkZczNpGYCP6tPEiPJXJpAn4SKzUGjB61xyxXtkhMurc
jRFhkShhh8x64QFlKIJW8NSKUWHAmcrX1C+7bSSxCEjg/AV5BRzQCXVwta0+FtwEOsszmDQ4y4Qx
dN33Zsygqkq5Cb3y3pgXUrryD91AJR4nbbAWTO11UjBPmus8w33A7WXKZsfQ7UMLwjNOF0giLuN7
TB3Z4t9/qga7+a+fKtwKaXOa0F3L+PUOcCd7ahm8g54feGF+qcOFnkyGEbgGAF9Uh5r4hJAsdhgi
gPwEdrZlIqa3tNCW19fqCh5S15mOE35YE+bcb17gv7jsxDM51rz0mZ5l/LLhR5YcyDpxaiTIvDbl
hwVrFr4UX+vXmsFJ3TLRqpVEvfuSAWg4n4NtYR48D2eP64MXqivv0XHp44JJQBL+u4fI/HW3MnQe
H5vbUlgWli7rl4dIYpUmkc9vl0ahzkizGNXkLuCoTq1T7mUqklldRqpQIfSXyKqIMhDzkN9viD3T
DLUr+4B80iy+0U1uohEA86oO6ZfJ+AnyxrETOClMe3r+zSc7r02/PFCOMO154XIN17Tsnx8oDAwt
r5ZMuUaGbBd18oNcEuTXsJ389i4RKW7qub9L6jyRQ1OfQCZJSuwcfrAV2idHsJF2Fb1osx9/d1tS
rv762lzTFghH+Vwdqf+64SH9rP3KapfIo5Dk1xhSLMc8956nqMBSm2LHJOAcf/ROeO2PpS0a7zeL
o/kv7jzX4o5jluBKIeQvn49KCV3qZoSmVzwOtpdtnZb1AnbOow8SAO2jeWjaGwJvq5MqcBq4Nifn
sVnGAyNuBs0dsfdluorT8MVJm+ECgBdrHzdjwSTxoJz6aFitokYliYD9rxEI0EMLTUfym3fi/e9P
k3LZtbjQfKKmK+Z3+pelczIc6DIwI4hFN/ZhjqkWWhghFq1z07fFO9XmnpBhDx8ZZlhwqJwcIR9V
ttmsr38PghyFIKH3fRu+NAGNqjxkbcNh/KGxJNLzpao2S1qVhk/lRB7xnD44t6oqGsIqw5dAfjyP
Khl3JRY8vK86Y0qSjR3OZdFEaBiLYupaJx1F9EI2RI0OjAPnAiUN1LvVBtjvi3jjDDHOMVSRW+bU
j+A2grvQN5J1M9AFrYrys7UQ7EawsaIkwe2a64/XJQDME+34Ptk7Lu0MfVS8PuIqF1EqmPEM+LRL
BpGbrJ+efc8lGp1jurACDt/ztg5xlo5DhWlGK+5wjE8bhxaoFmYO6mRTo8iy3/JOGPcR1M7XOvDR
fKv4DPyJl29zVWN0hrgNbLXVmvP1YldMSBblxJv1RHVXAm3l91Xmbx4j619ceJPlSZhEg7muIX5Z
PPnoiY+t6KSIhNh3PUO5aCgP8aA0Ttkn4xqyp5RFlP3MfrLCgzn4mKSwIAlCUouaWRxBBbRW5LTP
9elRJCA4E2dcdg2fG9q8O9vwXuL5Zsl0LmPCO6Ak6ml56h8AJ2mqx94ZND47C0mZS9VOSKGYmNJ5
GpkUEWk6zVtmV2LMczl0FR5z485HG1WOVv+bT+NfVDvSch0D2zacGeB8v3waXtMEhVegc62Scbhp
aydb20Ld+Oi5rjf80IfTBu3gN9NlapYKAAlycJiijtl3NwOrWw72i53W5HbM9VuE81KzaKwWzIx/
szb/r7pSUudTWM6FDouzN+85f3liQfbjSFAAo3SdYIRGv3HLcm+4xnCJghrpvBVWuwrbPc6jqdyV
OpGsIU5sLRALN56q429eDiXKrwsyL0iaJnWi4QmT//38ggwHLlaM/ocjWW3elzhO12kvmoNmyoPX
0sT3IcsdnYzJs7INcxXSSvh+rSqHeqxXoSsVT0VHVBBWn1UfMn6qiFaqFY8dnehzavi3onZe4INz
TA34FtvxVhxhIRn0FHSGssAWlInYY/G5S1oeceF/D3Qa221UHpMKJ3iTTx5mrkm/1cE2mUb+Gc90
RU32rGM9vAUj42ZzsoBxOGeN6xoYFzS35415bNRtKZQPa4B8F6G8bT7nevnMXPG3ZBYEcYRHGWoa
S/EI4RH9liClIxPSRS9i5trj6DlPpFDKI+PKbqfivv6ah/1rkfUN8ZQUL62Z6Wujng1s8zk8tstt
bN9zZG+fCH75sKsmX9cJ2mFpIH2pDedw/ezY+MgY7ZDeBbK0DvWnF6SCkKm+ezHb+hnpAf2K9EEx
cjQ5i5zTfvgx4PWrLKc5Fp7A+KwxBNA9WC+VjTgBBuFpyLr8BFAPbvGkbZwRT0tHDNHFCoz7QsG6
IuydcCPPOFEgzzMr4iorMn26AqXOWHSSKUv6btXv1Wx5IikaDSnsgiOaRkZceH4Xkwn+gLPzD83S
k7Pdmzgc5sIbOLxtgb+rVQVPqqL+NTpkbHK8hB3ET/7grRocFJh6LYYnkGMO1wV7yittbVvhRjXt
cMMiYzbueLiuphACjZ1w9zYe1rBqt4MJ98QCz0qORNyvOR5rTbW/br1mNoC9K/yDZGid2V294jfP
6a2MUaUdnZMWTTa+/GY9RBxy2xhjPTwr9osw3k/2DDbMtMdOZK9M8oGUz/vDtQXR16KDAFKcQR9/
N5CqQjSsMIiN4bGT2skiQ3CVNGDIPfOE5KejZZ03xN/Rm+E3zBGLnfVx3XIDWy2KIp9W7UydIcam
QAtK/kYv66+KA3o7lPXS1rzmaD5DdDEWhYc9LfLng8h8q4uQEjPXUGMxwva2Va5husjfaSwTc8Z/
lWdPdG5nZEVk3nUTAuxSg+DvcLxaMFd+7nvEkjSDCb3lB2sT3GJyRg+sRyg6QvPkmt028WwAEqrh
sILhH2lcu0DLRx62jsgxbrZ967zahZQ7RSNtoaBmDJ3+rvoGPq15sSWBzAhQL0FLf9gIcyDE5Mvr
MqGhphloWKfpjDmnxi0qbTQX4lGZxTZB83oRQCWqmsyfsknMTSID1JiwgHqbEDXZ2+QHFcOuazkf
BoHId51fJ0ha2fR59iOTsYQKJNgSU27S1nqNLaI+7S4tSMzGdDe17XNYOuGtsPz3TNy0apy2DIJI
o0gYx5ZwppZthY7AqcZ9Lcx1btrGqYXktM+0YWMjFhVOQYPcH8BqyugYa8HT3PerrH5vFYhpqr59
96MsO7ZTfrbaaF/0WgQT7RxGzpYex3DJEqtdZ1PwoNmq389Xf6ytkxRK7A3qDjvbwoi2H9j0v4op
DG8LkF9BmWqrkS1vDblielCGcUpgiYAEypGOx1j4MRYFhDv4XzG1kxvWnCSY1mNU+HhK/ME9OFRt
C+ZhW8hvySlQ+TE1g+CuE0Id4C5vLEqXDJTrEw7V/lQY4bM+lfTv0bN1eAkcxNZrKyPPHH0YGwJL
PsjdBV70aSPqwLzPusrbxnOBdF28m7L/3iFBWZtR8nx9iFWpPrEJvgm4sMgw8mDPiPB0PWNib33X
mbMsq4L4rl0+MYB1k+zbtW8EQGXTUJwiELWKA3A3GKHewihI+zH0El1ZDik1YrjtZFiarz2lAYXL
gmnyI63mU9EDv7SZVesZCaKpZHZmIDxQZEnCQGzbrsWU1uzDpGnWjDzxqaru5LskwZmDuZ+Zqm1D
odyKVoIHL8kUiqd1UmJ4jOddyiE7SmokC123ANyEdyjHunVnBSsa6JsYDOyyGih79MTZE+Nr7CoN
U0o9r0p4ikVPx07SNbu+DzV/IVRdglf9lFQo3JSAhJhGz9vLtUuTFnJLRFG8DnNcUZ36JMmu3iHk
RZsZszjEpqSzxwq4h2v65it9WBlS3bRebBwmhAW2y5MVS6STmkWJ35YDgtTuU8V44sv4o1XVygfK
sjRw+WajWx8aKt2myTt4IfqmhzgN0xfwW63S4/WYRDgKRR6U7sarEMziNr0uctcWK5a+cQn5eqd8
WpQxc9XrIUJ5IyM2As2xpTdrAJIPiYn+Pwy0clmbLDnXE0Bshtlt59HzvFIr04naNI4YY+nzx3Xt
NGoVxUUfncbSZZA8r40mfY2DJLXuzOhjkadtRHjguCUyBWM6DTb22bmGoI24EBmnBLOhGpHYN7Hb
vGYW/cRUS8YlDeS9O58GtbgghRtaPT6m6GPi+LEmQ4upX+lauyqPv496QnyQ2R0noL/3iRvvNJ5y
lnwKdjKVPaAMfYN3zczEkbLTI8C0u+iaiI6kXXn4DBTRxB1dAT+FWELLd4rhyQ6Ok6KHp1y1UtTG
yor3TW9ohOk2jP6tTu3qBJGbW66stv0Rd/5jkwzTpkW2wmSSRLLWO6WlNm6u9wwoe8QqU/DZyGzf
OY8k+5TbLik+siRo+TBKgh5TKksHsOraLtsn2/qmQy+DFBJinK8211onyxq58IZRHXPxXqkhu1h3
HmIdzThB86WcMqdHI/a97fUaXzdOWObGQsQAFMco3iIyqTZDPx1LHBOrIg/JXnKzr0KZ2bbry0Pm
3tqR255td7ilKOkPhmGRay9ktjXGitQt8mlXdjNsEOyhp8bYfED5dZOjXUUVW+/mgmOFrsM/EEfx
tS5JUx0iCbxpanYqZ7Bdqo7sSaHu9L54R1aH7DbfK6RG6x4TwyET9feE/5SeDBed9KOUba2aAnMT
zWtD7cWvGiKTjZynB7F/4OKiH+k1psP9PrX4CIYRUkdMVtKi8vP5ZbQTW4ZOqII78WESrs4a2TQk
pJbj6XqiaorZBYVEc+VYBdrpIH6ECdLuTVt/7GpKqb6kBTFaH21mmNuAPuZSGZCUO442Xj3cjOXU
bGlQHaVJZuv1oaBfNSKBrQpyi4Aize27PHbkmh17480n9xrtH/gnirKAQFGMao/X74OrOBxGVxN7
mqdnULPmLswhv89lZQidB4eaxSQ/tRBghQJZYAoModEJRaE89WB+i3BTITdZOU5S7QorvvOBlGLH
rtYWU5cNZobo7Anpbn2w0sEIu1a1DYduO3U3iY2pQjqoj67FmOww8uoIBzxU5Dt3bUSxBeZx2kUT
p/lFU1b0I+ZOq5VJAoZrtCgR7Vtds+/CMSxu4PWts2GMN6XLyROTOWVZE26LhkJvmPvILfescFcs
QrjpNIr1YICCEu3tAu3w9aFJunLdDYa2uq4rILuq/YSuLPLH9miznRsdSOPrV5q0997gO+yuexn8
rm1m1GJdpyFQI9nBo5o1rxUnjtEFCiNq3AKJPtxn+wJBMQtsgO+g8zu0jlydnEFnFA71n49u07KK
xHEEt4inmSXNbeJibaGCwhByrHzN3RZVgrOBcrP3bOaRKSWdU0v8HbG9tGxtc+1gV2FuL3XUa8tB
vgEixTlNj2NbW9n5+u91w6kFBre+RAsyW0uKlaxlADPKzFcdKCRohd6hZTVrSlv8OayM8KACAM8v
Ftw922u2DfCqRWJbbzWeKNhyeyoBzoFpbM2ZI+rmWksVIIcBeIikCx8sns6Glw57LVgPLa1Ga5wF
LoEzEApi9Nu2gC2Q105yAn0Js94CF01Sb8E5AcwQzYznGEA0EzyK7TD1txDkz9fnyo2zGrlTBdTd
5HuuDHmmBMHOnIvsuSy7XlZL5YAfUqgtBoJKuugl9Wy1JTllnw6tt9N9uKHz6WBAgQ4ozRtODowe
W5XWjewD4BPK69eZpb41QRgdUKTi2aRtkjDiGtqAdTUyPgjnsS80Qyn6HVTCCau64zVcHC/9aJKH
0fat43X3D6x+XOWtQouDuKjC6LpqRsYz11eg2C62RsE+5BQc1cholK53UZZzuvZfjCwNFpbnkygV
3Nc9+Gh3tL9WSN0XoYn5cAauAePBFk7k43yoQYjlH7RePfQlYrGoHG7Qc3grXYaY9RtSmMdtVQ86
JECfaQc9sSmXkE3qON3FXr+63vlsUy5dRm8NEfsmZHbHtY4faI2mx8QYNsLGeCJbcafb1tfaN0Pq
U+Yqc446eDvoBnWU3+Oh4K04LLAR/IGV0olKIMECteXUhcS3EuWmG3TSyxI+SSBddaAjgbgIG5kV
bzoZN6gfi2NjquEmmrpHEt6CY2tzoB+Kbm9o5N1riT3s6aiIBTxE+lpJ+CQHSofBMoiJbNArSqvy
lg0ORzLMM0q5vhCI0kPEgpVNI2Ru39LRKHaTJ+5IYyAMWAt7XoGdLrVysFa1P64xlJOlHmMZpN8j
ZnglKEK2Hquc8pVXZcPquieGZoB3oFfcsRps/j6ljcJ8aVd1+rZjrT0pjjCJVa1SxWUzQTSvDSen
4dLOY+6w++hwPsYJndPruqIH1pnQs2OAzIzTKA94bbViRW/gOPrhdACw/lUrQneZj+MZO5B/uNaY
ucupO8JxdN23Ome6pDm62DZivMIs/XG0upTa3z9em39JJQngKZ7xBfuHdmwforaDyk6u3CoDhIJE
Vnxw5HvKKj6jxmAptxm8r3qT8CPOd8Yu7dX9NRYs6c0/lwE54Hy3KT1vMp9OMi4mznooIrdGyYN+
N9d92xBX/jJr0uLYRvQPJQ+3Z+csA8g+IKz0t6lRdstaN4gP8ANrJ31fAoYBt2f4IVjo6JJ07EdR
wkEdpgAgEceEK6kBfqiHRy82xTbnHETjtlpei5amhUkfzk85ZMWlDQJtfnTCmNNOHqONmqJ3Qp/D
27GIjzrGERhm/m/GoNdG209TGxpxDgNnyyTBVBIq8HMjLk2rFliQzm6Y12TrJZQl4bthGA3pmOAb
sNcz8dxcN/9rq1p49bzxy911Egq19hVXWlpkDOnzGEmcFuwk+/EQk7TsA9k8lIn5GmXsjUSiyXXI
zHFpqZQz1sSUvwb/T4ZydUnHLDlZuvhdj/bakv71/TGmsCwdgRGszl/en4VCx+htk/Bw03kJ8JmE
Vjrt9d59jA1ObQwIzY2h1+x0E3oIoSfQjXTrXBgC2b3Hqm769UHLUbTnXWIdNJe6x6m0296Jk/1g
1ZuhyZq7WoXBKmgZ68JV3Gg7WzbOQeLbCsfGJuuL2YGKAnCz1BCuHO4yNqj5dyCwztwTkd+Rbfor
QY9oNR92ZqGBqbJ7eo/GvsnyI5tmsQ7duUvKiUevHBK4EqkhWJE3k9U+Fa3ORRqidql3GeXcJXV8
ug1jnK81TUcgj7omzYh4QbFPZRW0YJpzZE4DRxtCwSmPe8UWn3TZ0a/x4g05tVfHnJCdIbkbao10
OmeBv6ZBymfyUNfyURu9nQnQc+cBqlwyTgegMJ/RXQIKbN/9lnrt23VOkIR8/FaFOFrvav80MGCL
butTnwFAwSf4BEMfLxHuk02QFFB1yMsWc7UjKHtK0yRs0YgxfFe4joXhdyQqRd2idsdz2EcSeWhh
35QMpZcFqL8d4dTf21kqfr1l07jc05v5v4Sdx5LdxhWGnwhVaGRsb06TZzjkbFAMItDIOT29v+7x
wpJc0sZlUzJ5ORfoPuePxlGgtd1i50p3i1KaGunMreccLVJdTiTSR4cRWvWYclb6deFDtjJwx070
4sR5t8fL8wkM4iRloF4uk8icXUP6tu1jCvlncPzv/K9ipr2Ael6HMGjI6j+/kU7BMSTBTTHqcIUA
PWOGCglOmI2BQV8l7OJ1QDXLR8mUuCuZOG/031Y48blT0Cn1xhgNfUze4UDi+kw0PpEirFYUAfRp
+CtnVdjRaNP8CzNoi7+RwEwBHoSIklp5Tuj9hWjl/qdBwBpYfABuHxN6d/bRMjJTh8t9R8F33gXN
S+Ew3QwGeyAXCKbagNu+6oGYWp4jtVDxoBnXtsUGgxv7l0HbD6MlhgViP8+EU5FSkwNcIMnyD7HV
PEdEV50S/6z5gaBD5jIE0tt39FHtbWdGl9rxKq0XWdfzvpEBmX51m6swA6Ueyj+Mle2W7YEEMs98
wA8RMqnqsQtuJ6c6mAGNgB/qQh3nA8v1YxAXXy3iDADI47fUCj6CDsOTJn0QMfK3ZBja8awjTw4F
ii5R7PDcyN8eg+oO6v8lmfs7hqHHBisYLkNyeYrPcbwuPVK2OyICmfB3MTF1G2fxciDyLxVOvHnp
iFJovT/oAgTBXb5jBS7ByxB8ZO9pQ2t1evZDs99/Ir/ZwHtLIo1CoQ99HSZ7w1fOglNh886nSg9l
1+9k3XN6Ixcni+BiUSduhywGoKX93gnHdLOW9ckdEZx8DmFNdgHlG2DRs3mb9uUNEHfzOVBK0Z6r
FJJ26rF2FooS1RBk7QKx2/GypbMOx2E6gR3UyjzfG7/syfavlU1Edpz8gd3kWxpH5zHPUOOnOZYB
1gahQn00uJ5ZkLaLu5wct31PME4S3AAMQ31CdPGpf1sznAaasJ26nAm0ls+DAn1Sa8KmUplbMWHR
cpe04OkAn0Xixmqi9qClfAOckmQfBzuwdYkzV/VCWPaC1pj8ZsCpg514TwOSMoo+FIJmHyyrwqip
16g6Kg+ReWiTkceeC9CEBo1MuIuF7T0rUmuPTBqeyPoISEQ6pl7PdVslZMLwh8OaYjhsx9ekvpQ9
vwO89WbpTe8c4rzeTNN2pS7iCAUFsEJAHAJBR+WiS8F+gIrOHW+haV0In57ORKtx8848A3UL4wi9
/mRDquzDNn+OV+AtrQily5OaI7t4gn3vMf7ehJ+FB14gwmo5iFOwHsaPNSEGfCROu6NZT02lqXpu
CMbl4tKvYeCf4x6Z5ErnFRMZTw11cSrsa9eEPaNdxxPW9rbK142+xSvqmazpom1r+ijYo9Yn4ksk
9806IKIMX0cX3l4/ZCSxLtysLk6UmNgR/Wuek1zJqxsPRjm+Kl9n7+XO56KqHwINcZpQsRjjSAPX
XJcJwF050tvJRv2GEaiNS2ibRswc1Vw+Rf191HOURl5Jf6cRPs5EoRwtfxpPJHE8N2udPK9l9EYT
MNKf3JsPnRfdxb1bX+ByiD8bqysNEj8M8pJGNJDE9acLgH4gOMxGUKHHNQHvsxvTePXH7lfSztm1
w/SjZ4HQJHt06P2B2sfumwwX+Tm119I7m7Ownku3fOsIv6EjvglJHsDf2Nqxd3J7nt6E9PS9O4J1
UqnL+hQMD2vhVUfygvqd36ApKIgpi8vkXM2t+4Lq81CnCnysnegQwB7+27QVqOP9z9NWaGOGcJBE
OcjrTEX7/g/PvNbWBM/N80rEfYmMEvg2WxxxL8yCKKOhn9krVG2tYjnqlHa2hlIDD6CNNODpMjUs
VbEEuHK59ePej1+FQ4lPl8z7lRYx9pvUpF/C+elj62F/ry4dxhHeUuutoh5G9mh3jYzlISQ1bkf9
ZLMLJpPACfSpJyJeWoZU980wPmIp3R1gAk7BIkkPJTDLsfZjLOrF/Yiu8aG3GFey1b/0lcpJIF7l
JFUdhHrxM5poD0brt5Q2DQ4Z/7AwChnR/9AZ+fLjMWsv9VA8TxNat0Q99zaFc5ORc80A0llufiEI
vtt3CeFdYdLlR9KG3p2VNU1jBH6BRd7I+bg2rdPS+6AIq9vRZ0g+rIO6232GbV731M/yJuYuYToN
6XxVTFCAOk/IJGnPGsQfrGxbWiFBCPheU6kk4jMsAWVdsct43ziEbQ0YNOwla3daEz4tPpHuYb4r
KpyMq6TbGyxTn+922VGuGoXrxqqGtzCtx6sf/RzEW5NxeUh3tI84U8Z5N9oKxm4eSjXUOQ6BsSVh
4DzDGcIYYJcepK7t1vc5HputaGvspkZ8QCOsB0gtp0C5NGDFSp40/agZVKMepz1WkDNl1T/qlGCD
siEArchNmK4oJ+wTVH+ALd9owmgZCO+1OjdHftKT+6si9d1+r7tZsmI4IoLl3RtgZTVEF9P1igR0
Olsc9fcRAfkkJlLg15rVYU3cR/hfoEcJ8AuwTzCBpB90XcD0gwyYHYXLDTvPtPGVyKibCbRrSQ40
YtqyDNJhVmv2tvba5oRIJnwY/DAbzMq/mHZgIiJ+OJNNemhTHNZptqns9eNt0ZThqa297PbPE6Yy
Vvz5LTU9JHCoH0NSE/1AmTv+9y0dsqqnndfoMZyTClV4/FShAhBjcscYwGCRS0xMaVa/QLzife4i
+BnQs2cx+eD//FHIG/z7Z0HuKPBz+K7AHfIXVVyOssaJZgaVldDkHYc2Ra7qpqGmDpwGZoCEtofV
iE4CnvGaTjV2JQIqynoF30wHGj7K758yU9JsN7lR/Orykz5bbXtgvFvvPF7GI6xytekNgnkdf/k5
q+rqeYX3ol8kPnSOvx+jxt+J7K1ye3RDBmmv9Ry/aGZoJTvjOJnrr5hajrMmsSlVt9vSeTBkX58y
z613HvlrXX/St44Rzt/JCKuPy4KZNDWTi0PZaIyS/ZimMb7CYqHS2qj2BNStZEfgndp50KVWB1Hu
YjTfdcH0ZJIYCP+sMqxpKBFDgu9OSaPMuCZ/K1mMuzhzfvgDSWl4ch+maRa3pTqoMWv2c3lDRt4S
LxbQKJCfe8Q+N2JVTu1STPcEgiFDB/1qyx+plQ8XmZFOQWPgtvLmcRcpbMZBVshKRWdt3lUvmYHh
fPXy6Qj5yqvNbZrBEVaCWBdBZDah4+halB5mzB2stIXxAWvoXA2bOBcy7MGnM3fZZ6pMOy5/i86d
MaJj2cZ3+YwvD51zmn438uynBVxutiP13blcDmtODJkcmfGAWN5Rh79NFImwzAvcK7Jt98sk3jSv
Z+P72jjEcOxsvz/p0y0xKIGXgubavo2vXr8QSRmZr6aDHYWwY2A09GNa0FdaxngsgSDV9qGND/Oa
kKyOCciVpMCN8xcCD8i1JlcjoewK6/0noWeMhoI/nK8acCdkmIdWSa4req73fd+hriDXklatYrcs
+GEQwB40PZv1zF0xhV7h0PrQxDzyGkmmpwneLSRsT50tfuQ8NeQggSCR3jAkVrUtyIA4DGl0FRPS
5YbiWX02a1bhc5JVwv6cWI2efq+jlpa1iuUkptdfsoJuNJW96/2oEj6BHvVh6Bmm5C89HooMN1Rg
KmSaHatzvGdqF2hknIFAlTidJe3HkHMtk8TIp6FfUm16YQeS98mlmFiAUdjyB7bsgbFpMhW23DlN
eWObMMlpyfgZDNBx+lUKVvsNcTBxWt5UE3BJT5znf4haFMhUUuNMGB1pDrwGA3zmzqjRQ4FZE23U
228w5re0ksYOuNPcSr7O5xLDyENTUN80BQ+oOYpnVy1a6fwT798NcwJuCMeku9ylqiANq4lGj9U9
eONTvID98hfP9w7pmIUi2IK1uc/GQZxmh6Wxdad2k67pcSgTElWlRyu44kxn0bFHCWrTrX68Ggn3
HsAK60vN0+0RFbsgSloe9O3qz3l5DCNJNVc8iVvURqTrdOIH9Rn/ldsUAeq3VM6YuJTUwKBZ8Wak
jOP6sfQJTdg5qSSFIVPlJoQpbxsySu8gBF59UpePaV0fxIyife5j1mayW47hUiuZa7zsBjr2dkja
2Fr4ij5XziJhEKAY4uxGzFk5QYS7GCUGtYs/Y9NwPv+Og1qK1+hddmGwHyRlYJH1qAkWfddGA8+8
W5FiBov95K80FS6Ww+TBnIdVytjbMyK/mDE7wghvdSZfYMKLng4ARq29DsfQ4fKWu0GhjRoDmARA
/Yh9FP/vL2dBUQPgwCM8dj9QJ/NkVvybjnH1M5riFVBsBO1lWGv/EmL9/uQQxoJSH3Y/hGE+DQFA
K0+k22xcoy7BtFGhKMqSuNb1ZJL2wEXNCY2YwhzqiLDwgDIsNR6MFVnyIxHWyxA6e2JjSTfzbM77
3GypcLJf7EFc+Be3omlf9BDoqw+ISAyqcul39Ri293aAd46qqkwt3YwsW8OUAvjP4qdtLR9rwQDZ
K1lFL6PncK6uiTv6J6KWvpkJuDp1dQSEquyosAFrxmf+R1D6JMfzMcSEeJTaoC1LJb7coXiXnvzo
cmevj7Oqo33SQs+jbw+5inNsiQNFzMFec3H6CPjvhvVQrklwZfCuCaHpyStTZFTJOWBM3XToEvW/
xEDyhFn81PSCZoZmn5MM5JtEX7W30S8lfnQtqq15xVQIQagPO3041qP3msGSbqdsfNCDnlW48pjn
9tc8KSkRRC44BNwNinEQbrGp8uh+dqlf0s4hfWJoUKItp/YsYWq0HyNG8QWBQU4YUOHWrYKfWhpk
ZslroWDMHpm82fPA6ZOkIbxx70fo7aoicvZ64m6YTacG73SU+kde92FXtAbgIjttrpbewR+/zB6t
sfqt/PyCFfSgz8zRag9mLYAg1QnZm0j3zNk5JES96ttAH856tkUOGbXYkjUD1aDsP2ceEwARU1U7
XtIwSTfgchT4GN11DnKCeczsQ/+QtWiRmmqUhGlMDKmYP/phpy8OTSbMi/3QmVN2pKWecA2drW6Z
p8DAcmGm5GtYSYPNUNFfEAzN1vCQrtdKSUGi2A5tl+zS8oKYgPhwm/ICPyesemZn2nJ3AAoTqhY2
hyUPilseVDfOZv/R6tFJjiBbLt2cEz8z/aPE+rNwqFEW4E20tloFlZOGJPmKeQxEG4q26eSn65GA
IeeA8qX6N8Hz3xZR01OW4kC4uHv/LnjOcni2IBz7rRHl1mvtia84wOC5+HoGL0Hg1pDcOsUIU+Oi
p5UrRWyBJHMrAxptJ6K5935s/JtDRiG3f9qO+VCBjWmZiGUm4eAvc3fSERwdjgpDx5O4FZio4Emp
m4gl4tEOs+QuXMUXynVaDMhyn3LpHv553v47uKxGfyu0mPvxGhKC++fR36a12E0Lh2zmEfdImkfX
2V9+O7nzRMbVPl/J2tSmXn0ecE7Mp3X80tc8p+tIGo/VG78HQB9qhM+xM3zpQ3wH5Yrej+qpSzt5
6bMPmPPPH/r/mMq8QGCJFD6OMp/alj9/6G4JpoUAfEVuEKPAzWKehmwM92VQmtQ8uMm2q81mS14Z
eekRKmHQrVtr1rdikHcSUusukOj4CnQbce4XKm2GriIkEf/8Of3/s1cFjiMsl6AEXhrrL7tMBf4A
DZvg3KJl8ri23Ptt1UCR5t2nTQMu6cq382LEKb4ej0btaRyVnDjqDmZbD8fJBxRffFNgTeXcnBOU
gP7MUDk0NvFSKzLuHEjLW73Po6ZrimVHvPSzls46tfOz8a51y6ArqR/e6yOvCdyewDSx1z6a2pN7
20IrAhiG2Hage4Cc0kNY8e5n9LTZZfBaF0Svr2MAY95Fw9GW7sXPiTQD1Vrjr6uBMCtaEvsyrfbV
YS+hhhbCPkQk1KXkvWbtF32dyppWygT5LIk8dIe3MbxJmZxG191oMLEGuqEgjUqQOUeRxfqifxlE
rMT5cfznL0f8nxMhcB3yBrCoucIOFXPxP9BUNEyyTEK+HC2vrhQeoc9Ne6IXymMgVH25Ex0cxY/e
Ha6CrJW9hh2Ip/qwUvn4L59HPQx/OQw4BwT7rQUi6/x18cV5XWTY//BUz6u7C6vZ2LE5nVe2gwMK
OyqrrZLkgYHuIElSs9vScNEy5/k03lVY1xyhIG0kef/8uf6PBRmPHFIJrLGuInH+ckg1Plkl61AQ
W153zt5YJLpncrY0w4jvqUQ0i9pALYCmUzfEOmXfg8qlJb7LiyO0OLxMbL8BkfTqdxgPwbur1BZh
iwNLLrSPd2HmX2Fir0XN7f3Pnx4z0t9+rJjsKLEPROjY4APKoPo/X3PTVfUcmB05zylCErMeaDdk
eQjEkVJIYo8q+6s2agA0gP7aznc5Vzi08vR5UpKpznOGsyj7j8nOCLM1yl1d58tdtBABXoy0D+V2
cZQuowPKwuo9s9np+AO+oWckur4joKVfgxX6fjlMWeW906KGphZ5hVDTh5YJrW77e8Axtf0EBOL2
GUXhe56yQOkHcpQFePXSEnpfrifSEp4Lw7rUJTpRr2O3Lpo7rcanbgXetnmrlNhU0wx6NLEM2h4d
51249huOH3ErLfrHHLN6TVr/j1XEpMCn00CuDVOta/S8Bmptd2SD5LdYCeTNq08ZX5R1N0fM1YFO
zfZM7zu9YuX6lv+hF9U5So2jLeJtYMtHOkf9veNNwc3351Nlt+z8DHBkPtiHWNTfpOqPUxCmcCgm
cnuW5ozU9Qt7zdd2yZ6DjkDrgCVkl7j2d7iA4YDd+RfpuMGxSXzSMdbggOb0m10W5b9gUMIXfweh
fNu2TBsRRIgOQsPa//PQ4B5ggAwsQocq84sAbQmZq2DfcmwpQTDcWCzn7RiEWLLD/oc0VafAkvb3
X0xate99+UH/gtxn8BeEDPQnS4j0oe/odFTjM9HeSGqLXUg8s6F4Ge0TT+mxMFeKBU109MPkQWI1
/VlmmKJ1XgjPm9sTy6svg7a9E2vBAlBdNcBUw+V66OYo+WFlSk+wgVzQSmZVGlShhTV2YQUfaMU4
qN0Z4V1wpJ35QtcZGdeduZ0B6M9TK34ThBhQuecAbiPM1rsTOXcjagYf4HyMH8sYBEXPmfU0ZIc0
np7HcH3Qt0npWNc1iPtNMsw4e3j5uXq5fHgmdlYXP/fWmzZKtL55LyWF1IUyU+ofC305DjBEk95m
KztPKZFJQ9zn+2mBFq6te0ui7WE7DqVTHNJefAsr61tBCyKN1LHq4GWGpw7u6nci3w9Dt+FSN/eB
X2JyA6jY6R+AnnJWcgVmRl6iGXEttoYYtoQqvnetOE2yv0PSZRwSP76jEgtVAnl3sxE+0YWJqF58
aj/Ndd3XdRHtNChDMihmdjVW28kDYzJ15squVDfRAfco5YwZc78G7CmUusjVurEyFdg+kVRmy0HO
S7UhKXWCI3S7d/05HXLHZhuctUrWGm6BIzaM8aqFsnO28TzJvYY0rcZo98NEzd4aEiPru3W9g7/7
cCks3gk3n7fCmZudVpshDB2QSuQglcL/GB1QEloGVd683JtuuBz4MZJRHlmHqW6QXU9Rec0kyc4r
kSN1dy+hBlMcRwg0TLKmrjkIcFVQgqBEIG2HQqWEjIrtOX6y2PCo7yPzxcLSRFUmcg0tyA+MGRyG
ANtGzOahJ8TBUznGZSLuMfRZZ0mr5sua1FTBn6zJMZ8tO+5epiw7ND2gDPH3J42wiGSsNypDOD9Q
GtBvpEOorzQGCtLa4Ir9K7zF4XpaLfoTqii7gYCR6Uf/tYWDcOd6C2qHMtzopcsdqSehyZzEUbPN
qBg2ffhAdJnGgGZuQAlcjNxSc9iJs9cyD0utAW7nnrusQoSg30ioLBJyLPzYWdMQD8EUExjuy0IL
6bi221ERMNolFtfJuajdfmtOU3bSz4DewZR7rAzrbMtw7W/7pqGypSPbXaMxxjIc+oWoQ1lgTfFD
WwCW5ule/zCIiAa5z7gO9JC+4kjY8rznrfymH0+iiL9mPjIhzZz4nXsYqZohMGwm3i9l51WTpVW2
B1IFQ2bBRzSBWOQs09rLlpQvysL4UA56LSVBNcg3D8n1nJRLulfcMDj8SbS4HJyeTz45xrmyhuke
e6Xb1d3TWF34sXWbCdJ+K5XwYE2jJ3AqQSCOwAFCSvogEjhjWL+qRidnaCeFV0BHjfTeN5KZl+pT
vgtGy9RwQyD0UKVdUnPtrMYZePpTihA9MifWn4pp7XBTVjdaq3aMfyQW+/KqwZqqDparbH90C0Gn
bhlsHTVRuyXHcthisAegcgjYti92qPSJ5aPGsTWWmhZ0HCHWIHMU1aCV4jUdRxZElRuASBVns5fm
B+ZuSodoLh2K38PsOdvBJ6e+K5folMIqZM1E+CMo37aTSbHXP/8hMwm6KazX0IV8N2gC3Bu2kwO9
B+8etlRIT1EeiHOlqMgzgZewr+jLQx/EjTK5TyvwYEkpT2WPpPG1lX80JSW1ndrWElr3qEi6xLP/
mjbxT3eFFW2VHt2zEJZkCIdtDNJcij6ej24TF6g2UOayOwWvmeljbSFFkWYFhJgbos5CdHzmj7zA
SpR1iX9ZB9bpKC6QJKuxqY6GZ2gw7zABX9NXg+BbeRtNOyPNEnPnwtqxS2rv4lmyhmYJVC4QjJzV
P4iCAvG0itZ9iQmZZQSV/dTnL1UBNq/IzFpYHo5G/LxKSuEQFwYNSx4wxizlk8gC61sHyv154yVz
I89I6zv0CduZMmhucbrhXSyK3hpVjzW1iP7jkv3qZZtsisVDS+R3z3E0vWXDvBK6j1k8nb1yq6MH
0HxfxkLUJPF+iz1zPOlXbowAdKvxV5nPyQkzjn31wg4rjXLh1pzk1oQmtFdgGT1kVEChxTK3ubwf
rF6CLfkFX6pKN9D0bSdwSNpW9YmG66O7h1YiAdIBpWXNVuRI7a3TvjbJ93SwMtcuesWuJr+2UdaW
NJHfo1J9U1Sl6a/DMDx0qjY9xDJ7bJevaR6HfKGxUjSvNzu1L37dcx4u5adFdDIW0hTrt7RgPNG3
s5vQWUEiKCtiA4uOvAxdJ23LnsEvVQPuAZM0ijsnSO6msioJUjcvzlTgLgpznOUpPa92beWsvVya
9tJdkZ98vujeWP5ePCuA+WK4IxkXGiwhW8WK7IUckF092eBFedQ+DeHvsTR5JmImlGUOvzaRdd8p
hXoapgi2rRkTgjIEtkFetASJgi/BpT05efg1ixd5sao3TWJo/4b+a9Wzzx7t0gXhUge6LyqA2IJa
0h3NHrg11QQ1znN9Lnu20MbrjIPosFsaffwY4QI62j7ai2gJcmwcOcKUxDENzuf/WvI8K//gO8ac
5R+FXU37YB4n3Dxiv6ZkqKVlvPUYtu/HXLwboR1dciZFDKw+AT/qLUrkRLVjDGDQcMd5QOMR/uoq
6H0kp3hORUmSC1K1VuGXU7XsGvL/T/o80aIvfdqxuMDFg8tAVvPjUaYzpTrVq8CnOCDHtxHZuNZT
j9K09qTfsvChJSDqWKUZfbki/+b7b8bceT/nCQPUQtkraqjcAzfXSINenzWDUeM63owTh2br0csY
m3+4iBs3M+FP6D+MaftJeyw/Fp+A716lU9KbYG/n1h6PJh8WGxhwlCvYkeyCkqSSe2ilNaT1gN41
s2vW8CuuTSrWUIVX0xXdwrAXvSalVBN7FTBxjF/HYcz2Ps1UW6eAAtJ/aa+E0k9L7zwv0TfiV5I9
qiWsVYrlq7QwwMKC3hpfEv3gV+jcfOt7opqYuJ6DAO8R4+spD8ho0O8hEWTfq8T4KUuiuTvc+9ta
ERpDQakzVZOnzB7QNC39wZofGg9rjX7PjZZXGFC4oA+gfW7MYfrkuCvkPPv1q+NVP5S8Z+uUHDf6
gE/wuDTS9whZFuaO3eVofUFqG95AjCGHyApP6EFhwwqK5AmilXr4imLUaswfgRTmLY50glf43TSN
Javw0bYstGOK0is64+iPtiAWlijZOCr/6KEK+gqJC2GagEaT9zotAsNT5rJIVq+eUV2kEqWv6FZo
hgYh/a+59JbIaiJvQZ7GBvXEQJwT/h+QlbCtfvlyRJT0+S1CyJjTW7pSV5YpygdrCl+DUb9m1e8u
I3ShVjEos1h+kzSPC9blIvfN6VfpmuS4K4FFDSe6Lfv6RczpfdZLDl4j4IOs/CWDGE7Dwy/akTFA
vxjBWTz2WT48zOUyn2bFJGko7HOL8Y1i407NPQqSfacmmkm4P6re2viC1CdlfdWTU6YCO9RJWmdB
f9D//3AdrpSyYe1XnrzYH380nvj+yQh0xLv4roklY1SupplywYLqzcZPipM+e9Is/OUW3bdUifw5
S8WutYY/9CuJXf+H7+E/q4li3rQDLZP12AFGZDR6rfTfFvMFWIYsE06NYx9M+1Fkh6Kvu3c7ZMJ3
B+ttYfLXUhON6RM0lm08qzw4kMEYv9eD3qX1CYE359aA4l04k8fdsqafjp8sIZw+MEZyt6uoIqmN
+G09aCw9JUodxr/Ej171iCnV7KCHURq3uivGAFQkHzRw4+fLTtr21kmC6Oq4uywbVxBG3vgYw73l
3ayrCrAh+4I/MDiP7fRLr4SeXz9EkinP7YLoEiYj+TsdxpU4xrQMDRKBJ+0rGa5gwEpLwCMTqPyj
dkqf84KVJvVAGFY4oSFqvqZmSRo/mnwIHHzNHiz6rFhxWZDHi8u+Fn2w0ywXfSI58iDUoEAcTpeo
wjmeUcL/zprL0cKufG1jOKz+GmvFcNkr3Wt1bn3rgFVfHoPI7il3HBGxWC1ZuMOA+djqHmRe/ewC
YF2bypNZyu489MM+Nsga91phH6JmevGpkGPtR8wye3dLgRIExSVfmRm9WKIe8diEb3IAinUpnsTP
PV2rkggM/g/GNB8JOOiv0jqmFumVNWh4w3V1crhYhwQdiytkdSAnapuoakT9G4uCjSiWc7ATxIPt
7JErT4uFB4l52mqZbmlQewsW8pu0Vg0zp8Q3jKZvGM16m9rpV/2OrBnm08gQb3pQqo3hp0zt8RyM
J2sBaDd6tZOUaXpqsuLlc1NxO8rAjf4pnDhHIi3cXYr7chofpoH90Eok90Agnmk42XorDgJSao8G
cc+3+BhWBLORwj7iaxP0xzYGDoWw8rArVkaL49u4VTG5h7ZrOJvU7/07s+YVWzxkpvuVR2hf2VxA
AiBpN3qzsV/X3N40A+PDQiXaJg/qp2506YJy23o351ZKiQ1fdJu9SpIXuJJJljES7ITRDLnfg4ta
ARkwwVAM22YhmyhtV14DJRtISUm9xe54yoZ2PmccfhXhZo/6xzxaPdNs6/2kcVo9Y5CsJLgwofLX
I2xhfNVzY1UXL2glYsiYDklPhOx0HLNLPjmvjiPr9yoIexSCxb4h1f+wEKx8MQzqD5umcg96famt
ha+TY3vXZkFJ0CeVN+zkgj8I2QZhqYTvwbUcxzgwdl5V4D9viCaqZkj3IJNHFKp9XrZcGWyLFKP1
+zVK0p1Ah0zNRymutODa+8HB7AFmgYAPzOeL28oL2ZrJc+q2GMLN4c5bSJNgKN/ko2yOCDKDh6Vz
v7tjCq5cGM6d6/PPizR59FdBdrrkNs0mq7uhWp/iIDhX1fqr6ylTCiJsJTwRBzOjuYNn10LMnnrX
pJ4vLalZ0ZiPl7WwbhWIGgXZq2DllX94jZ9hf0GV3KwVfpwVvTruiHN/Xhan2VkeaKmRocS3K36F
7IcpssaNHSDLs4w53Mfj8hCUbneYbBIWKBKdVDChSHvnHEKgLsvymomG/FRCfy6YGTjG72zRZgeC
yN1TGYVsAgXPs9ORbx2X1fRg0CeI7HXdOO1UXfmCsV2S4uu7lru3VyO/FqAIsx0SjOuZWBLW6oWN
f9qNgvtKUPxBFRXJCl3ZP00OxVNh2058G8qjnlFCVEiPK6+bzv4Stl/qVpKr5iV7K1qJpWDvoi3A
fYd0KrL3PMz6r2sT4plVaJqFfr1Z/PIQ0ovt9IaJ0GSYjz0Wir0w4HKAPE+G0WR4ZMoPS6UOIwvZ
D0tSQJcYAaMeMJRDEuXRTKtbXyVfI2j4p0IBn0HRvvniySVyZW+tE9KLqF9fSNgHn89uGWP9HZVz
xVvfoG7zXeOaZ2Z8KobVeV3La7ymLPRtK886q4TbN9nJfM633uh/n40+eRoDjgLkFMEWoZh8nMTO
6YhOzM01xuDDYZxlHOwpIA+c3Bhdy9D+SYRAdojHMr2OJjRaMlYg3CiQMc1cM7zHXaxe5hR00JuT
Y9AmxmsucNIG9FwRbps/LlUZna2yusVj1x7zMsKzZxfjsQa53cyxy3tnLc0Joysz8ppSWpoVKxoE
vC5e8lxRxgPfPt0Rak5Mmpn3zxO6Lj8922Yib4UI6Xvzom8mp/6NRarcL5VxsqjZo9Z9pQGN5NGd
GB3jMHWStsosnU9m1RfnGaOn408dwaCTCaHlbMMAIQ1Mh3er7TraZ4u1YASePUxhAyXceU/JCJXy
vaiDi1v133zcE2jsaUmklmc5kahFOxEFhFdsILfc8OyHBdDogboUqrIZlwtvEHesJeOXaUxuFNAH
jypCTALMLXUV3sYpNbZFRMmoBxB0rDLmOAWSE1NJB/mQhORjtJl/0f/hVc3BatPxlGeWj0TZIoYh
gxeVcyqvhrlm2zHtctTQa3Sl3nJkqsagCcvBYdLFN54g+6S/rJXAolMeSy7vpqMBjJpBFN7Jc7eS
KzrxPFA7nBcvWU52sDH7hNOvjJvxYq1nz0CiAF2jLoCcxg7PeopoDKZ0iGdndJqP1poRF8YE4VOP
8KsLDRJgTMQMcNLeofCF2BixO93jn5/v8yEZd1oY5MXDSFHguh0cy3gMOoNyBjNc79OUaiIril6K
NDC/1nB8IT0wm5Q+yPu1TR6nxovPI+nV8L1K5MJHTxwsR8HQu6dArp56NM6dTLtHwKPXnqpsaLvU
eraxTi/W9xVJx4PWHQ5tLU9NS8JIEPkR3XdRS7PFS0pA6AumJzaTiTqN1es5G1cVSEQDzg3dbnLN
2VAsDxaiMQPrbU4rl7yB+RTjuiPJrt3RNFPTKoqPEE0+iUdKDoNH+wIuvp8kQ/lg4TqQRIfFvRHd
zb557sNI5be0xuNoSixB7U8wYlowXbE1F1/eeZXxQgLNH0maVnfLWHpP8EdAiMOdP0brXVFS49LV
DSaIAanHGvA+NI559WkxugAHuHg/MIvFVBNMXYStEfbgpv9bVbJ4thTHHinsRZqiVSmTiTY3aDpx
51ZS3FnFK/bK9pq6XnEbWxstXjnzL9gNqQpJEq+45QVnN/vAjZX6gCIAot2rTXpS7fxqNC3LADKc
09gyi6e0nxMyMj/Sgt2RL3Re6j7ae+tPF7b1fsiM/lzG2BiG1rkJxBuHJKBeIR6+1+aaPuSjb5Fv
WBDe4Qr/XuBL3jlt42/9IcI3iuGdV9Cfb3CXU9A9Mwb0z2ud7VRn35oPL/OM8MiIlzMKGGWGQbXc
VYV/R5hrsiF1nPbw/zB3HsuRa1mW/ZeeIw1aTHrgWmsnnZzAnAwSWqsLfH0v+Etry86sqrQ2q0EN
UoS9eBGkE7j3iL3XzvMO0EOXLTrJG0V3IpiXhtsuaTCiI0/1VLf0caBgkN3JHPiAkMI9aKPbwY8y
sS6GelabRXxSRA3xLDOjrS6xbW8zo1tgk0SfzL40j4KvxLAZfcKoZMMNEY/AMv422DedgA8edDyc
srIvBMaJ1CdSvVaZtUQ0+WVLDi0KVjpDryzXr2oKQBKhJs0WT4FDSxDmST17WXcTAgoZoaSzWJhE
X/ZUxHiEieFjZTxjtWqku3TkUZrEZP8FF3gtaFkE3oouNPbkqRwGh6kZKjEJcIj8JcJce++gvkvR
PChk9eKb1qjmt4nbGFMbmfntstHn5hTRyaKTqUD9/eFmZiYxl0sURcUoUn1N7PK8f+p2a+/iYrD/
Wu00HPDT0jnqo5Utwn47GQVvbEElB5NU/qHrqb4Nk4ANHQ1q1rvrWk3SJ2tKHx/mpKwSe0MIAf51
B/FIh/u/Rs7UtFW6ciR5zXVQ0L8xPXj1tr08gk+ZnUzyvHiwpoIsHQLrCdDKSQOKXSUxsmnur5rR
U5x6wgNBUM5eS7dBMm+VGLfVjlytorw/ZWQJTFP7pJ3dWpGOjfpj2Fctu4cZjqSwFhRVY8qs7rq3
1gbR1XbrBlbDxo/Z5tHUoSfIGW3VvW4jJIRQU7XSO7rXAmM97nzdGAE0g3/0bJZLI2Aml/jeYiNz
OCZ4bI0cNJ+MGA20dAMZyhTwnDmC10l0Q36ytMF5a0JN98SoEkFI3wTsZS/sdKlQa5FVJPcjXsad
Z61sT5zM83aSjldItY7Y3fO1VkXHouyrpSy3P9GgDNQYRHfK7GHY+k2x5ShbgXxuAp3Pnfp5S4So
HT8SO6oXQYOTsfEDsVSkdJt6TbB7/ZchcQ8qgr6hjVizIctcNBKi31LRk0PkAk4vY5nUd03ewomm
Ds2NH1rYetMwfpFKnygnq0nnVo1c3CVBdFM3yputxN5JTXG5Mpku5o1ogmWSEg0fwPSZeFInnSRK
5/ge1Uk0V50iXf0b/YX5r6t0jjlZx16iOP+BwCwkiMqVEaJOXxMdcmTg9icN5vkRKGfIa9fNyBhW
xamKtL2VZfmUx+Iike/D4HnATuiG+DbjDi1R66NvaMn4ZmNPeIaV3pQStqqW6uWF4CFUaHGUEn8z
mgPKFsqCyK+vkwTA1jO2249UcFsFkAFWilIhoPYLaZKxpJ4kZSGPvp3f0lXYr+pNvcEj7BOU5jIP
jDA+xQoSsaANVm7cVEepeVCu1HRbVHimnQ1MHDVpGWUpARu+8lF6UrthaLCL2bVMvJyBbV6y2UoU
JV6/hm4vPwJFvNqa6h0xeFspn4qOVfglCYFHTr2YGqesMtZ4G4C9W7l2/oj9Pd4S0E+avdVyI+bg
gWEYSznTjyR48+2YHT7Glr4sx6Gpz3c7UDQi12rI6og6DnffQpbVqgwRgYAuA7X9KHFjTCjturmp
E7BWsXmsdI/LH7CIjqXyaKUVS9Ay3iBMJlEa3BKTCgNdL6iGfk7AuLN9qVorW/0J4v7x+oVTDg9c
Xz+vQTahl7eX73bUCiIsRHcD/mX2KkDcEZWDEBp9VfnXksWLGL2YjQ7NhR8lfv4Po3BOEcmYqy4n
HllYd+5jzM8A5QhR6lkw+SXLefoCk0l+mhMDWnGtvkzNQZR+GErPzH58Lmx+lhsSjWa2pog5g8Dr
i65RAMEEwuW/t6Fy6XoVHBZ5hF4IffclpWit/MEyZcGYZfM68yQJnSOORgokcYiM9Aar9q+tsZrq
0srSqz+GJPR/8zZp/yIYNU3NJglz1D7KluaML9s/6lJ8s/Z93R+mWlhuFC0QiyQamSOpRTSfhVUK
OO87TISUEti7qhY00dERyKjZXcWhXC4zTV+8fjz81OYgE//4LR4ug+qYTGtE9/jpyQpVUJkhoWDe
/hLzU4cwA0xItjN0/jB9uL3W2f/1SfEfgUdkVQNzoDomx8U/izoJDdTSQPO6aWC1+zz3exomEZyD
KPzjqlKzkrXP1wz/td54jYVeQ6SAcdEU2/YuwOyMQcPEs6F8ayioQ6v8Fa779aIE5RkTX884qkqW
TJpxAJznzzhtN9mglMy5mVHHJfVGSdDahA1j/m/khuook/t/5H2mJWsWPzv0x5ppv3Rq//Cjy1jA
KH5Vs0TL+7eoMLOZWnYgW8XgLfUc57Ax2udrY/kaLL1GyC8Nl5WM5kKv9Ej+ZHgWeREMikkHin2p
jQTB2sIngXJ4Gg/+93/9I/lXiSRfs25h/EKmD6ne+ieJZJUkBCPLSP98yVhF7rBuhuyGWUKfSuSi
rvLBxTDB6rHXGJ9KmHvnnd5n21hquH185hKt9HfI9n934NZ/FqVFJM7/TdL63/9pKtf/wMAtVeYs
IJnsr0yff0ncumTJMw2e/5i49fo3/orcUp2/WWRraY5iKLIsk7z1v/6euaXKf1NNMiVsB42ygcCT
H/HIoSRzS7f5R4YBfGQMBlLkEe3x98wtXfubqVrqiHy3eZ41y/j/ydxCx/4St/7D24HiFSg/40VC
YnS+xn9O4RhZx6rbyijyYdfNqgaOZa15x1Z2jXVRJLuEnakD/WLqvtYbbre1C3NPeA0BLX1bLG22
iwaG42llA2HFqwdVKQG7oyYfamjQS0g96lhSGBelyyXHkEGZF97wXiSu9RYAlV6n4r0qGtzHNg7J
hP6HxJC5r75ploKvmL3TfPC+e9WoJoMggImzAlSDjDo+c4DA4h0zZdacRVRZHC/+3ivIjnGsNpuz
LL2pnbOGwlYislYJGtWNY6LGlwQ2/l5SMvZorTwTYTgFplrO2qRrsd/BcOVns02Y+wVsEvoImFlZ
VvUijTLMdlmwISEjgvahXtFeazDPLR3FHFf1UK2wzUGuKWsxbyv5QrO/DH0PsJnJ5d5YLIQL9+oI
5T0eB0Wu4IjxBEwIqHjKVCtdVEtjx9IgaDEHrds4I8FBC42llfAbSO9CrmHHX14n6nMOPCwtqDJ8
K7woabBuMkxInal4M6Hoc00TpBCDS8JWmu5BJKf0LxYIYCUoijFzVV5IWDfzVpk1lf2ey6a3SNCk
x4nD6M50TUCD/U5mBL0ZeVh6g6eVppLp8rztR+ZkehB++aUEPDyxYXkjCuNK0yxTm1jRnKj1j1r9
pTXI1r5G7EjWbt1A71eBsVVrnOtlTcUHS2/D5rCaKFZPWkTxJSJYM70SY6l3fqKSRZiBKm6eWR8i
11ymeLFGoE+zo+euplhgYBLl8qMQTr0KxqzfXidvHDT0olbtbCsLjX1kB4pVZmuuJu1cEXAuZZPl
Sq053oJxe6jrPkiBYR8K2Wa2mD893TYnLC6jFWyHaVRFz97zaLBY/IMg9EmzZ5ItN3/UJkKvoNeQ
8WmfLb9H0QFWPVecva2PsgpoRhA+dSjFgN6rAheuF9UfnQv9AlH/pUviveeSbEmsrDWravnRBJa/
aAOYjpJqoTw0ZLqYeuYJonAa2eontt7RZhrKbIgJwGNygU7KLKakAG+8FlSDhpcQhALoxlyFeesj
87IAVnUkapPtIKhCSc2aKX60GAoMRVoFwgTWwzhQhq/b27T0LmlzIBGIL1GJC2paWPRNP3WZk2HL
+lIkL12Gss3ayIhRxcvIh9nAOqSgEkqqL22hmAsnGh52g8yqtFpOhlJ7lyuNc8S6R4OvrrusvpNn
zOVGXJvI4c26cXASXfHp5g9JER+djLXRy46p20dTpUdLE2MrgwVHxGscKDOSm5G1MgNm4zSNH4XK
lLqrSAWOcn3lYbleecm5cBZ9mWpvbiyAJ8JUk8ggJA0pzIHpdIcyqYHEUEm2GSDb0n5W9EpLZvY+
osZmXb1q8y6+V7mzbSIYP0M+wLVUFhJZx4ssVj9z9EA7rCFmnW0GKldHML8OwjUeLxuNstHOBj44
kdJZwbG/dVLuozZgV2cU+kMx9OPQeaeek5kAbNEucjbtYUIeCjHS+rQEeu5kTJ+KVvImGuAmQgcn
lgarp7Lwgw6A8IMUTZzhdeeuJYk8hUeVB8S9euzaWcIo/sQZDctCay9KNDDEbeHe1LH8Fqi8O4Qw
+lMtKKxJHPV7uS6euR6IVaf0twRI6ayraa58v9dnnRIAPnXDcz96f42hm0V2Vc8klqt55wYLqZcS
lizYKz2owTlghiniKJpaHimdjHFwDN8pMWUA7ca9HOtosvagL8VGtEqS2zC02ilt4kesRXvRDMpM
sf0/ZplDZxxdIq5n0KIgAFd8RSGIyornri1BMGOtWatBc66oGg8+y7OywuNJ6qzD+KwQ56zXWCp0
kFz0pOKYZxs3D4mT9iuSWz0C1f0e1pGtJcm8h/E+ATLHisbCnIuw9Epb+x6yX91VuSfvanBNsgXQ
0FGFtJSK6ssoM/MQ2UCa87Z5DIOH8YIOeOpqiPiKQXlodaQvLT97dxWv3LXNzYvrELHlMLNr2ZtF
jU46W8DXVBsaFu3O7zd621TAZHuA0JJT7SOp57lLc1RfNAYnD5SOzgUsl979hWspUsmaSxIoS3JG
JiJk4x0Bdp55icpOjKe6Trh6NC+yd/gJbrKtZajXFQBuLipJys6DVpQ4J3pvP2Ck4L0crtDM2pWj
Q3doUUSnobeJFX+mWcI/mHag4c84s1NzJzF7vRUzXSiLZviBqo8sALeSTgTBDpKt7SGZYrsc9I8u
8D7lrAfSMyLbvHlmJsgGhqi6a3a5g7iMGs+QZ7F8KMw0f+raLeuZ89c91ljf4LSvcjxWogDPoHU0
ogyd1KKwFzoqnjuE1Z08zcKWIbKMoCXW1wSojyG731ioGfRSoqxQTZQouUWNyl62UDLB8q95z1cS
vXpVN/26HkJjUVpFepFVP5tmKC4/LRODm/CYrA/tEy4tO88iiPZqw+BBU4pu6VQ23HNY+4+sNM5d
ZBvbTNZRmGXOoSXNkYyQeW+7TFyCIIVXpoV7H1LoTBHvTqwMTzvalN5QPCogu0EzuKvcRyRZa5p/
KmR/n5tFehQ5eRtVbcSr1y+rROaTkljUVpmc7WuCG/Yqxw2eaAjZHW4xFBakeNsmh5bTes6263pv
ya3/4dRuu/Nl0e1e/0/PNLTnYA5BGEL6b1w+K9tV9SV4/mjvW19CEcY1qtEZSHI8h+1b3gK1FNNU
8tGP0+tlWli0AIe5KRzNATCt8UsG1jjtCvupej7Bx2oPZF3i0XCzTl/EfqDvLTy2gUp2mgcMUUqS
D+pKQsrVTVUF8B3y6jgwlF+Lse6SvAPSy2xlJCUqxyYxQFUifsxAcsE4zLBqsU8A+6BO4obUCMmq
JnB7AybgzlJ14m5ras57QYft1xbQVBejJGoqKVN4VLNrTbBM0qsYNeJ7wqmFtAJRfqGqMmJYBgwK
8eoAbyc08w8bcA+OKvJS9PajMB+KbZ5UWItdw7rMDaYuOVqsOUdximHeGk+Yywp1fErZPw/Do2N8
CqnY4Xuap0SaJy20XyBK2kAXioOgpJgl5JyUualFaZbD6AfvxcEHxdLFpUMSGXtoBZKUhi9Q0jI+
boilDHqLdz+FJBgbyg9WGBm0w7ByErVeJBp5T2YQLRTr1qVPnwCQzvb2DTuBia62uxZ2HJPRDYXc
zmXZgqwV30TEgqxbJQVWn6JaGZztNdb3wnaXpfRofHNVOQ7aHn+JnndR5QaKTZbgowoDjzquDSxM
fQStVoR8Z2Z74lXEVRcXglwcsqGSjC1uQzFMw2wWGTHVQFYU1j8klvR1PFMCCGtShfI+RHz+VaCj
C0zC4JxThzi8hzUJ02lqCiYKNiCMTpsNmwTMqUJ8PF7D+Xhw6qk6BznAh1PrM88B7gvJk6hBoFMD
WBS+Lo0JNYpNC+dV3oM5LCF4Iu8yGxsF6tCMjN14EYx4PLXWVllbsRj6DpFGG0R3tlTtA5WGPBoE
GuCXwclMngwbIZJ50zLkCcSoAOQLCTffMH7BFtC4o7bob8k0VwRj/gHQYPIp1DPYzZa7DK53J5ME
STpa3Zn6ssru1piW3ucRW+R7n+4qv55YA4IX1oCtgWNMUlmOnoggnQTIW1jiwFHxCz7Jrl/pBN6w
5QC7bh2KtJ2M5jTXct5MEX5GoXYOY7JM5dr08P+RRtEMSxaL8HyLiPq8qKeVMY7aMmXRopbWqQFJ
d+GvQM1/0Jti3ah/ag1ymf5IMZdHiJcNtVnjGeWM1iYmij6pDIgtAQDFwL/ixUQnzKKonYkx6w3B
aKEsCdxdmgYjGaH6zESNaVnbJM2Kra+H7goNNrQ8Km6Pi5KWUWwUmgZycSBwgZKaJDFdQVi1Kzfz
ybD1gfI5vUB/Tm1VRP3Ogs4q+e9l41xVHQhGqTQTQEtsZKgkCnsf3IrQP7KiRqVlJt6M83Xdmsp9
MMYdB2SfUbx19WkUnS4CG2T0l3jIvxzXV2YuTGEaURzYCCnCYwCzNi+TmT+wUeK2HDMX87Pc9Z+g
s/VJrsdn9FcXqUK9yKrgzewpuBqqY4baSesFU+DZpHlUOoNZ72h6dju3IlhKsgahGcBKoz5R8Owt
MTxCNOPcJ1Mtxo7UFOoD9qj9YDE6ngjDBGl3NFMQINE6xJ95IT+IaUKJx+pS4lusI95K5ldkK4FV
ydgl8TcfExNEeg5suUWcP9VDOPtN0M+LjLFmmvzS7PGw8RqGolaXsat9uyVsxyz1/qAJXJrjY2aV
Ahyow/VV8/E4NUsRr3TvHgrBLfalrxpA4Fr4yS8z/+fQK2Ia54VCZybPQ0VL1rpkmFPLjTlMTJiz
dUKF1qdvkG41+CHwJ5R85deGdO4jx1+pzH/Rjphk2Vt8jabqI7bvDXWFZo5XkRNebU8CD5qI83Ex
60Ys+0hYjU2CEIrUWAgL6VuIdzO2gU8LqFCUkEw/zOhieuXMqsWkylApRkEEG5hjprCyRZpa9sJN
VRqO2IOc7LBBsQ66AsgnjdkloMyfuaZ+VLo+mSRGIkHu77CzJLHOggq2UoJitO4NyHsF66IsPRJu
PKvDh12QuGjBl5kMMMfRI4JgkZmsvztAMFzd2yNoJOKCuKu1irNN9KxSeRuUp18fmmBrM3c15wP/
3Mmvgp68c7B/Id7L9SNj6Cy/CGtTmikgdFrX4KcqnqL/44mzox/L5tSLTdQ/WqIw7pkgtGGnOItq
VKua1wqphvA+y+FXtQokSAj+EovthjejEpw40nY0+OQm+GySzTOuy6D7CM2NXB6l+hmPWxX0yUxk
suwWNj1d8AqmGt+iH12M5DMzuQiblS0dFqr3aId3v1mT4e7EDym4MZ6g5yeY1BlFOT139aXnzI50
xg105UC6aOR/fMNFAA06lvcpzW5e9J641wZ/ZImpTOuqp+c8Qhv9AKKMt8j9daVvZBiTTn3vmN1Y
5A8Ibh9elUnhrctuWQCo7Rcx8pdKfLn8tSmfd1a8GwJW/hlxVc6eUZ879cawV53/0NP32LrshbeV
AOzp29RYw5SAL+UQPgNOpnsbyxSIhsauMSfWSMVdWcjUDJtQa/fAJtDwtsjRuC8uMUp/L3wEKjIF
zaWtg1zSLWRlAVUTiXjVcKev0CMN4Q25bphgFuz0yUIGjCdBfG21Z+LBo6/8qdP9tvIOgzfj9LUw
Lwpz6gJNpeM+C23TaAuud1EsW2NTGfjkIG9IOeqCfOkpC4OMRxmLl9ScwGChe6GIUoG+fyJ9KPFs
ZmQQdMrZdg5R8dZrvMc23jJi3IO9Lp54c6v6T6Aea2LKkV1OEnXhlFPWj9iZ0nTbNjDBBJ1EDkKr
e9boJDrnq+2wmyAiHV23THHCu2CoNL7MH75yqWwG3Eo4tQNkr/0ZsklKZcRcZNrHb0aE03vnxl9u
cEqokXBGTfLiyxLzNF262s4mt1h9QJCetCZhKevU3ioZRxMr6+pLTnYmLunogOtPcc8u/GA0UJNB
X7OuigzMcrxFM006eWwBczgsyMCFupGMrZwuqo6DC8chytetaB9utOT8NFE7ACLbswBykmVD7zBY
DzP6DCl79WXm/RiMeWTpV+p79CGnRtuSJxN7W0f/o+h/QlKJ6GcnFiI3mCTDLG4XgbRyu43V/kmi
g5o3a6+xz0WHSKe8Rk0/imanhn/kqOikS979moi13c6mTD5W3pXWvIgC4qeCCY0r4doTF3egDvDV
LD5bbY3bSzI3WsVl0dmHhLzT3HjKwUaogNkkeRILe5rjaQjXGJBJJmJKCeiqyk6uRahaAyglU5Z6
e+f3JN6R8Eqj2TTSnJvdUTwu/jdyNriy3Y5RJDeZEbQLje/RKXKAoDyx8qHzbk5yl6wLf4fsHCyL
/KVPKzcmEmUe+5qpnX6rxRUFVJCcM0p2YZ+s7FJpd60GFkm5bWNtLbAZREQy5u+ElPCSeRkNPEGQ
N9V9q6RfX/wQpiepM6lCV84EAGXDyfXfJe2S6pdXG9jA+/utnFNPnRmcjPZc5nDRd5l1dCTgGdTq
P4WF2OlUN6hSV0KbOtBP7Gnjn+OKMtW9x1AAANMzt95a5j3qjxGE04ql5lzRZoa7KjWIwhi+XHOT
Dw8vOg/qwU0OXbhhgtqlW5X+L08qjOkcYTu5+zAJK5FWMkKW5Nmq+bZXiwnrKfJYOhs99IJPmQMw
YAHPX20blNsCiJcN/gXBEkkJII/DtdEfmnQroRDVL6UqLdBbmJih8+DZFKcENAkfn66cQZob2Nv3
jr9Lnb2T75P8FBUHxPF8g3JziasVVlG+I7O/I9lqu5MUfNTdTxV+h/jckvasa6c+P7+PaAePc1iB
7TtN1WfufTTtmYOmT46xfWjDRxJsh/5SEAiS76RsTWAg9u9uWIf+3SR3jkusZTSV/FjepXeunDFJ
siE/VPG3tXvW82dmaNPW4LTnePUciryJEzJ2Qrd7zSXvmvJpV8WfwluMB7Iz88cgQfndbr4UEylh
/kPULfYFLUgnUn+N0ykVqWsckGDnZE/IM2YbpAq4BIp4S2YUUDDZU6z78KBGXynWkhrL+cUpr968
MA56RCjRW99GCz4pMwf1dUwEXqsgnqOxnaX9T+e9N95RT6+JslYzfCr0P7oKwWVGYhyNHx9j4sPS
Z9SRDqBa+abC4MPGkcHpsERvLmdLmNlasFO0i6NWE036DNp7SdEshUy+xfuYEOHtzeK7EPehusUB
aM1jFdL1RONwCXaSQWwIxw1Sqbz/A1dSTr917xYk7zUaR48Hp3bEzC0OvCOM4cnIcVFgiYUjSGlG
jAYaXon2XMpat+D5mTHm7TwMYt6WTx2psFau8+Cu0OOnzrNB5kY4cw6VcWMNF+4vPpkarkBy5acy
jI4GBfnvxm73CprffJ4E3x3glFH07vRfNabejPuZe7Mv7rY4R93RphrnW+JHMGTzvr3GCSi/erwU
E2+j9xs3XvfdV8KVw/ObPbj7QDkQ6gbVj25s1UvvhvajYFiQNgJDTzm3EDMqC6v+NehYlfpQRzeh
YXlNH8O2rK6N8wZ+FF8cX0UFV2fpKkdeOi9ZafbKlddZ/2ztVazuDH8S2Ytm+HKpM6Xv2D5azl43
t/ylUskqH0fozui/UdXyyQ7VEr2wLx29nGvMJCWMP/RKZBETNSp2NT7wvGqM/YhIYxrSxwDFNnJ7
5ziNna8huofGLhxfbtgb5rI29h2FCTpW9k8LkU6oqboAQzTXa5SiqVho8lcnNnGx7Hgg5KWNgjzy
ZXzwNSbFOxgLhOGDQSm54pdqPoL9af1pIzGZ86J6Fq86On12KTwNFNYID/p2X+rrTrtKCdHejGTL
2JwrvT7FljCnAp8W+c4JYTzaU34fPy8LOqbVniodZ6M0Vdt1BI6XaEP7aSKT10K8Njta8wh5K4Uz
SlfrMxKTwuLLUolBTb5b6d5VPH75OfEXqQIUifkFYXoGIGcxL5WdzpRHWXYy8sSEpvO9754tPxaP
bi2HFYjr59Tk7IYws1jFpiaCAN9Ad4crYFbfcryq63Ujz01vyhKEcVrfn7t8IctcO8GPYZG0OxLn
liwHeYqJX46zFXxK+ttYXgaoFjDNelK6ENXv4C88lPk8UIQjTnzONTKq/DnMCq16tOGdo5gY1Z5d
YunuG2vGK6t2M11ZMhlJ8TGAHHHFqqF+Y4jW7GVKOgT16pKdP7pa2z6wW7SqVckjLl+qBNRE62/Y
ukBNZuCMCm/Jn5UWe6dmtWg+inTuqXufsE8TIMbZ64ihWEXRPClGzsxdSveN2IvoowS+7+srfNR4
IBjbT4LwFGr3cBEXs7Lfyht7iRaujznor7nxlQTvZnnJspM8rFoMPPKc2Dy0pnwhUM57a2sZl4FK
AXBLe81pCrNN1sQzu701EqD3A+uHSU0PMjCsAvDWRaewumbglbQ7nRmapG0LdCmYIYzSeQ90imPi
Vp9ArpVkF+EFYy+pJpiBSclahxrjhXBCGOBEo6PvhqMQ70l8VZunoX37+WfNVjBCt9mkKyNnL3cq
zV01Gllm6q82XEPzTQZ9oMqMb8LfAgg9Azz9ZhYnEVzi+O7miMUhV8DRnKCp1XboA51wZ9eXYDi2
+k8YzNCWofvr27mpXHXlD9lXQbO31+XKDZfKhA0hhvEJUnZ11vv7eueasNI/cmkzhDtX3se4fgmf
7U5D91t1MvsmTmpkU45MxOhUAIal7sq2WfCcqyxx8ZzGb4REC2tSB4tcvNG6qfK2TRF0M2MMmExL
/LHeJJ7I/pvgfzrtfYCWS9M01eUHyHp+x4xhD+vBtRmu/eEQOIeM9ixQNh7rWOe9DnekeAbWNDSO
NpAEliOzBFRfvu6ch0h2UHcafxXH5wQSiyW+LU7IQHqrs4cGl8JyPgt4FelcTrdleizChyftSNVi
IferOftcPgkoJ82GWYULMthZaebRG6fzHnYv/Gx+gJKG78vbBRr91Coeox6XKrgf5sLDZ2PxGXF6
ps5dk0+2AkluIuXrsf6qNPwVW1oV5vrDsQEm3XOvAzOcoR9skhlAxcBcmPWiEntKd7gg7EJQ9QlA
DSWNlKpTRM5LfYxve2+kt0BB/icTHA7+sXd/EjqBMrzxgSfdTfV4Dbe5NFOnWIaKQ47OWc9/BMQR
M+IQU06qelP9fabfAAJ74Bx0kmu20cYVNxgbxGg/eCWr+OCzyfPMg5y8ORgQC6Iu6qvt/SYseNLQ
mKjdR8/wOOxOkXFo4JwkpHvWajwVMZnoIfOj7BL5WIXiY5RuWLd7W0a7GP0mjfpRo3v9NIJ7T2tM
bqQDk3Yu1dsChTNW7oBvS+PuKNFuu1TEJC2ow4Pznwn28guIMBftHPZ0ND4mXNnThnWz/sc15WlI
bGOnboZiL3EceSc/2/PD0r3V0M8G/yalLFqxxSY/jYTvYEqsennEqD4BoxTMpXkGkpKMNWpi0hq5
nKdfFQPRdsHSP3zPrRUefHOsaKtV7NyTKuNBZO3Jf9zix0zeqEey7JIbeznY1tKDyIqapft+HFxv
QvliEQzMLHpGnUOjOu2xOnWU4P6vzCWA4ZRI+5F5zNzWPGX2jltU2B9DfRqqQyrfHW0tzZ1pwkpV
jk5o+RnHEPqxUBbyXC6+PWZMLDZwszPeb59tU7CFZhjPiLMW76m7N8TVyD+MMSqO6RHdV3hKmg/8
avNE+gNJfNIj47P6HYu88dEpg1lnbWPMnARmjx1QIli0orh3HnloTDPAR8iVIwfA7EYLP+T4hM1Y
7b4M9yuwSRTR4DXT01e6tETDilbzYmECKw7t7EtljWXMR1M/iIa5gb3c3PVip2R3lcFK9dH3a/su
SzsiSnx3SQlNJZrrREbeBmWeZc/SWMrZM+wOknl0+BAg7zTxKvDOHjVGXuLEMxbEDmx4rqSCz3dV
mxu1Pef1b1j9atZVZqTcIpex2a5aJe1Guh389yx4U7o/PT+KihtYnnaw7KPyWanrnM2C4KNYKUim
h4+BARhVxEwxmBgnH5K1doqzF7/nPAeZKjFHB4Y4hfHOl816kFGYk24M6THOxXQwIxliUp9sDfLK
ka/feDsUTNpRiheMt55XZNxE/cFEzEBko+Q3jLm8PEhYVesUmxnxm9feAgixziZfbrlI8FtZNyN4
IyIsMjeZvud8i7U3vzpbyWde0u1vDRKVCnqelW1/9Cbz3GZWcn4qLkMNxnTqFR/3xJXPsrEgQ2BQ
v/o4YrzVTUkHnJDGxTlKEekegV1NamvFkZVyjwYgV9IatJ18YrOrcgcoBHHPcvVu6Z9GH6/4SGWx
yXM8YuuunXXDhJcqICg4tVeYqM34neFab9yUYVfmm1zaGsQw1Swv2mKsuUx1wUSS91X5ZnYiYFnO
KhRRDSyLjSfHIPt43xcmS3zKSk5646aV+w4SUJTz1aozDghNWhS/crgpmzUSMbVYWvFXK/300FR0
cfEij2sCSVMoT9T2DtSDwfon5pAkJ35oWeYryldGQWGxzPuSxBRG0CzqLNTzmLnUo6suLeOn0j7k
5JqW+zi8Z/0c3BXGV7P7LqOv2kWDjZcFgxivQjk11JnYMSCU7yFAoBKxx6rqz6l7BuRR+Y+4R8G/
8MOng02FEAGlWxxtsXfjg+PeAoNF00RVH+N777B05Kja02hXv6Y5g+7kmHPP3TYJjIt0JxA8a9MQ
/qCqzGIWOmyu1ZBksGajtMv/w9J57LaObGv4iQgwh6lIicrR9rY1IRyZc+bTn68aZ3CBxj59e9sS
WbXWH8HlZDDIgDigLbvKYm3KfheUN9t8LTER+C0R+HfK38f2qSUWvTH6RuFYklb8XjyDzr60DnV0
ohpnm1vDKtQ+iuxVxibo5fpBn1+EVAq/9QpfF0YJgPPZa+w9HgoAJyiiA2Wo7AH/eLApwuMXpZvI
2Q7ZK9XxTvq0+pVZH1rt8vcm2x8JV4smMNHuiq90arYNi3JeA80DfRG8ob/Vs7aRsoDoXlDJ5ZlZ
X4aFulu5mc61qwEZh8cYrBM22R1PZ0soxvQWJfALSJaD6aaHvz0iMBGgp1Ge0POX8KKOKXSEdrH4
OOPVlZTBVYaFmytQZU5p7Pu0PEiq8vT6m8gS10o35nrYjI43rpiQhMQ70j3Vsty55QqHVlEVW2Q0
rSbtp9QAIAj58jX9WJsbVIl29ZoxhQXYYjpLAocx19MKjBdSIV7bXsuO3CZIWBjWUtptXYzPfO/r
yUvqm6X+YB9xp+6UuaIVAxXR8JKJlxtqgdQxhO3HfmYo2nTKtZofITGl669a3gY0ozsVyL6ouZnZ
/dWNRjlosh01cwUh6jbFtWfvl7+k8W3IT5kAAUwstOOLQnhAxHPqwhV7Os4rogy5pXumr9w1pmc8
oTesoB2Sf47bkltxEb9OygZCRSuqjtw8Ky2ZeB7dhNYBA10rLvSOaTf4ZzgXTAtru0yOZb5vP4fm
VPXvfFTmAI6v79WlRFx4z6p3R9/Cia2GnrfDjbtuo/W/XQ8VN79T/YRoS2IN4q8nX4MQd3M8jPrP
Ij365mLjKMeVNf+GNI+Oy4++UVdLf8+dr1z6tBqKehp2DZdvbN7V/bY76DtzyDyVT9QBv2bbpkJs
N64xbQbA1gPIl/6nTI90fA2Bbx17x4w1qzc+BmqfqXSrWdOHrSGwfOVT4pEoKI8knESDiCEsw6v9
GYX+TtskbCDNdpk2JP6X7bFPdnxlVnwP63OrnuTwHRJgjLegrR3VX4rbNYeQ3WBoDnqxyV3Ki9lW
t5iMdV5Al4sRBxk9jLspCUh7QbqgI6eaH1P4FZLJpNfwt9KZMlU+v9eIAl2H2L8+690WSLrOsVlu
UG+sUuKSJAkvOCBzHEpux5huDq/1Wvf7ZE9x9VYv95U/InvxR+emzS+6Q21aQ3y9cpcBL7L4R82B
/0afjFDQPfIakcWCgCwECmvxh/6Z5S6hNftIc23cMqUXrfiBJzjT5KBTopFsCWywjXenpxSufkte
9Ooazf/E6TOkr2p50P1xjag/tt7pQVpNqQj5SXkCakSxL9MGNLy+VZ4OWuVbHncUiO0mWC/znoza
lUTHump9mNNFs/yhZSw37FXCjIpabTda7OmrhJQXdd1cHCyu1S5Nwdjv5fSiS3+B9giCN20+asSV
9Ugl/+bupJTfZOprCjbxERjlX5b9BSaU4fmXEHXnCuQAAOcYJ3ZKZoxwAqP6iIuvQuOwG36Rga4i
N0YOLCqV+cnLterHCal4/HlOHklP0HtEsRPNKKHPrC/pl1FGc0f42rjsFw/GPT5hNEQtcZXh5xS/
k88SsJBR07gAroiZh0zAiKt7IXTgO2x/5em1li+zdptyCS9VDNLbslqWMFtXw/xK+afcOABwuON4
bOA3RfgJ6hYPeBTozhXxLdv8o5RO8/xPzzaZQiaTDctS/TU4AoZw0xfvTXE3pveluQTdxkaGoCk/
KmInqd4CCRcc7Em3a/WXGm9VVN4w67kRtI8iqQfJopxmlXkEvM1uhKYUIOCol1duZPJnWIcuNiPy
LvIrYnF6WSetCKsc0QtlcSIZtCe4nER6IdBo0U6EeCaqh92/0cvhizJ2L96MP87vtCbyo+O8BIJN
oBL694KMPdRSoy8X10H7liViQTsMiMVVJU1D3vafNlcYlQ+rhsAkyk7WZUuWHwDZIn0p/Xtn3Zl4
G5YREudobaSZMNLvIvRO2Sj2m8lWr+HuiA1f4wvsKjKtfc2V4bXVVe/xgijmrm6JUHmhCKS8mgwq
9FgrJQ1A1JSHUEPN2G6l4Dc2TmG8QxjPE6EgO+0PaH5XuUXAE81U08vw4KiduLIU52Lz0uL4cQ2Q
9mtS3PvJwd/jEutUkDzMX589Klj4FjJO/4ACQnozhUfOMYKdqfemq5H6j0o60rqwGlbsK92p0Ham
5GOrdWlKlghHsol+hp4POEsYGyaKvib5MXktOVOIzddEa+zyYgeeQmzRqW8PESuT9q2L2EVoXFRL
fc9tpACGTj1fZLeyOXbCf2bBLMMProCejAL7hfOLqFyrxPyc955FT2HHrhty1eCoByIknaNp9nWx
rFVsZG34kivPNqVQ2EMMSDSl9ZXpv8F4T6tjpft6+awseaNP515fB/Gxdk7jiCboLgATMi13Xc5q
TaidWr82+XteCABn0zTEox7osu6tn976roYvAh0H9YTK0S2lfevZ3NgenyIojietLZdjOvFsSnlF
1LrFYYrJEOnwtx695f3tjtHspuNISH2Se9eMOuSBEZS+zzSuN0KjMEejkXVL+9FpLZ49ar9W+Y1b
wQbeK7jtOtyEmha7E4RFLn2nsLyoszhwnW498CUYPd82kW85f2hR/xOv6UpBF+0jbIU2Qo7A+du7
sfiGLC8I6HC61PT/zNApCjx3pTyKGGx9T4KHReSecgpzgjCOgNUDywJ/qUs5ISGXexWAR2fkt7r3
+G7ZhGwDf7RrmdizAovcGo45jW8WwwXhu4QAY4Fl2pNj3+k2KlchOojxmOsOcO41BOxcsCWvUOgO
5TnYaJAgR/WjZkaM0D5a6Oizrz5Z8/HGicd14CvOB0gBxPlLkH3LU3ycQmQRxV3qriBfbhzuuscM
9c1wyzVp32g4XqEldfvV7CrKj9m9JT6nb3duiApFis6G4AAYbSpyokLjqw7v/MtMW8FXLR2W7qI4
b7jFGNM5NORDoLOdVo86wG8vc80TDgr6IG8q0j8QhiQjA0m8HuR+U3XNiqzxzPq1WtBA+UoFtBsb
m3z0QIzzLwDnVfIkcxvxxcri1WioER+3Ac3ICLadhSg+hPUNzY855ypeMrfh/0xw9JmA5JB+H4S8
jvZaBn96SPZEsB2dUz8LVoyDJe+xAqIytv3ob7TWKADSxdfNGjWO5o4+0JrAeaLf/18w6huaoGRn
+tn4+O9ChWwUvvFvjNacNd9ahXtY2dvFoXJ2IQ9x/xfpz3AF1XFhRRcpez4/dH3KVxcHmVQTfirW
K1JINGthyHGzWsptWNPFMxKx2ZMhzx6vSk8j2VuOy+/DBjY8HIdjO+MCiO9xdEqXC9U7EM/vefYL
ju2RJrCDJ4fWl0AhLtpwU64ycwToF/pE+sw2oeaTJIRilrS+8o8tdoJoEBcKLXC2264VJA28Ddlw
yhNnVYXflmxyv+7ybYbANUB0s5ZqNG6/driFGfWZuIyZxO2beJpKHlyGrkFUM66e839cHcqaFK7W
S4zdAlJGjspaIl87wwvUfdEBwaUf0mS3FxLNDGHWZMG5bSYvBGmt4N7flK66xKlDJq/qTuXnWP1D
3YJF/ywxolhcg4ZHXiKbmAw7ROIdUU0VqCkuG8TpnmSx/oJGLgtT3Huv3uL5WZc/KvaVfnqa8kuD
TQlE3/JMCogQ8hX3GJ50QBQgwDcyoFD9ox0sPkNp27Uoj+MjSVNd/jcoHzOK4zwMXIRmgNZ/LY9A
7hLdWz9DVhjgLFV+xzu9NpYDClbkiZhw2WBGQDtMo65MJcAIJpMN/4yfuf5Hp+6KDJbRrebzWL2Z
GjK11obD+cGi1Di+EcHsn0bUJ3zXdb+B8gjJ8Mk/KvtMnr1nWS/T1t4F+kMq3tV4vxCjJdP4Z2dQ
eAYSqfvEucwqVOKBAYZ3Y977/lZOF4EIqzFyVe4cI3xTaTSWou8h/7QgIKaQ/OAsJz7xhU+KE1kg
bjPpl/t4PqnGyxJ8adUlmx/iP+1ITxuEoUAONNnEeHDwSdHdIYxpZqlTdkiqVpl5Z0sgWlgKPFU7
oI40lXcdeh2KNA3/pvjjC6bW3CkbpHksG7m65wLYdUhADBAiuvicdjvJHhLhRgvWJOlTbb4tu2cT
ANBBHZXRIx7Xi7ptgAgE3jFDB0/ppgDBknDRj+arVbyxC6zyhMTlDanPfp76iNrhpRiJiaV2aywp
SJqRrfryHgs5dLyzF79KZG1ySI4i+uxRNT5bGOpF7txM++lRiFnRk4hUiLmFIfLf8g552Kb/FL5f
jEYItLOIBecgSbTrlbjF/aWjwy0rLyXl1017HqavmXV69sV+pPGTrrkMoxPJMchAYaIKOEuoBdFD
Q0qleuD/a5i+ByQnYhEiOhskF3zZvIqr2xjOT+RxOgx5On5RORKW11a+sHzr6U8kMXIkb9FyZ9dX
oo+peZBK9h98QSkrnKSE2wgb0Kqj8nCenU2G1n5rrUfYuj07HFy2FG1SLvGWI4G7tR5kVK7fRjN4
4mcBYEW/pgBb9hcx11O1i0NHcEJ9eCoR81ZIcHVihdVbC6WpcDIPrzBszXLE7IcCVtp+AVcaTAS8
iSNdzupIZYJCngPMSySjOVvbuL4pVdZ9qT0rFSf6Tbc79L2I4btPMuxcUtf5GX3eRAXwOTJe4eJl
+zBXDJr5uZFe6pmY//gjmPZF6y5Uh8yXgFmxfZflqyxdCpa/QqfZZU8Ni6s7l8HtodJvar8NFs0t
610HxAObS7KdT8fTGv5DYE3rxYthSXPcRribJtTj6p+aPxp5E3zU0h1llAVMNM33tBNZ/S+atTGR
L0M5AHfERBjVZ5NAEminUi88JPeqxZEhM4csj2F+iPNRz32x20XOyvGw7MSHKrlalBDMvlX2a6yg
YG8E7Ozq3FfTLZ4VBqG6uqdEbRSoLXjvFLKBjX+WeYmNh4VklV5wN4jfNPujjzVi5sbVNbTXmQeN
SCgv+AgzFLqzKX2mqFS8id7IXSZerHclPpPSQPSD1+Msc+PNoG0c+xgqX1L006mP2GK9uSbJU8Io
l9PFjEMDGVEA5ouaIQTaqz8iBDwcEaG5sp8lrDkQBpHKm9Lv6bxD015cLOOgFAcwbsFhYJcQTxla
LDCPdVbxluxKkJLqIGXHZvCpMCJZ0E2bH7ZAnvjE4XGPv3GJRdGmdy6KgQguYQglfedOqG9DsR5J
Gci0GLOpmwPQ2nfFdqb8btT/jRBM9kuUvCTTsZvupbnNzSPIETzThNwMqYuzw4wTU624IQYr4c+X
vES5HrtxSqQ8G3ty7Nptv7jTZl7zs6C3b9d823ye9m5ydtJXBZQ97TuqpDpmSczviisG4XQAQefs
cGZ6H+isrmfVNe3cTUWuE+cDfKy0gZXGVsJXMGFJIy0BtSML0MDoQqweAt6woU/74HCAGLimPvGV
YcTdi1jGUALWsEm6atAnki4Lur38BWiiCB1w7g2vV9NRMMEIllSPMT7zIyabYZtMv+1NoR2FVhTa
Vk9k1CaO0HOk01pVN7M1AyHyMtf7BXaFbQyKCZ3Vg3pUdJUnC0hfyU9MDFgN/bggMgqxrSC4RtbL
NVxMclSkZ1B/zeYHweisOj1tdOqqawHbENG8pUx8VdRiy4AKttgiF9AhTJgrcmZmHl+S27Z6ra+G
4ceSsTYdOVyx3vDiDltzNxh+zXyyMn2Ry/VwZjaA4mzGRHOfS+UjYz6DttbYPBamxB6AVbpEqsY1
uInyI6YxTX1NWYaWuzb8JJwwhMuIlc/MDhNAxIgGU4uRttds9y0QM98/IrsofTYaqJtzmmm/C83M
i/FrTcO/UPEbJsJHOAm32aqMv9sRVq6WNyyXazM5tAwRUHRir6gW5h8GEtIauwE+W/5Q2n1eXp3m
XQxc1Q9HXBd/kEjK2cjuV/DKCxieWnE3htaYRoPuENYRkcKSICwjdi/k1WO9Q00kt89WfCmW/xWn
9JLDmTO+GDskPB0+t2nfBpGrMMw2wTWRIC1WBbpPP/nSg18EErgoLWjMM0pwcYELyNr9smBJZHKC
/0PQ2mNjfpGpy5P/oaWQ4zvornG48xj0mT8/i/7R5mcZaepY3hO0Vxka/paDE2LK1QjWbN2AbJMj
kaBArXdBHNk2jgbE5tq1tBAfsn5YHeqrL3KrjYw4NqHEyYnz7Wu/JWtfjGZxtUH+IiOEcGjfyVDS
/HfMta+1Cq0Gyin8zx4vs2JsHfsnlvdRQXDTc4ZtLxDyi/fEsVEGsSLVqzH7nmMSjKCp9EfrJpuZ
73EDWjGTy8RKSjDR2oiv5PAAvHojwXADmgmYNXGcLiBAXSuEIWzsc/eMYTwmMmr2gvAug7eKB0Ii
Y2ap4FX53XltUNGtCVsUHELU78fqry75qjw52unWdULdY/AzjS89+hHnjRe2LT7ZfWrtHlcvoFTY
gCyJAyzDinotpheVoy/qXm3983MGqo5cXX/Dju2G2l+/IZs9KTFgncPVd82S2kYQ0WPrwiCVhtfe
skhokUkjU8BJ0u417J8dUhJz4gNFfO7w62Q9lebBNzT+Mlyb/NSRJ9z+FcVPT1xpTWZ213/Zzk5l
umV+U2hz6T4LzuCdxlvxL0Zyjzn0V4GEIkh8bdmgK7wOPF7SO2dOTS5Vv020c1LSiPKbjPuxPLNU
akdmBe7WH82EAr014vY7DPVlkh+C/Y+3Mi2xrQFqON4gMGWHcrwAUa6Zr8cGkaGxTzlJdP73NQ8V
75AQawAyVbtw25vvRviZQwyOvMBODKCA+xcKxZXSZ20VHjU1K/qcSTzizNPNM/WNYNwXoW2YaEGY
xjdHWce0M5BYCJHHrbIMmJL4+3kjNrlPWai6iVkmwErjeiPFwlAByKiB5xAvyn7oKc3BIDJTD562
8rcU7GM+Gg7S5U+o0EBccve70/1p223Hed8txxSv9Zidh0gMIEWMKvK9rXcpCU0cSaaHUZy1v350
+Nnym2BdJPKhecb7Ht7nH6qAmoYHPIL18AngZlgkKf4DUBsJHU0pQiGQMz3aFdzXSDIivxIFnkJ2
r/X05QGUF7tiJhzwWiw7KpZqvkP1N+sC/oigYOC0rrjG8iFDrWV+wESTCnhgaotvDcFEER00fQ09
j4Q/zGxW1Rsf2pQc6zW36bwVqE3Qv8kRCg1FECYbxAoEY2kRdibIhBC7IAonbqHQOjolhBqn878U
ie74MGe4PY81oB1YngJ0ixB2wul35lJekHFJzYuI5WIVC9jLvGHeNkhp1Jum+GaPbIrpg6lLzH6o
y0dy7o7QoeLUR+/a5HQoggEN92qhhPfYyix3DIfzeahO6Fc8YGUZdhe4Scq+SJjAtfXPGta9vcGR
RawVEsAH2mGAfxWbUNa/m39qwZ6862xfhm9cPJNrgNYDXOPFNkECbuFxlqfC1bo7mc7uWJ1sQtKp
xeER4+rD3GRYf8IlIZ1TwqIXto0WHrygOnuOoOzsa6Z+RfaNR3JSd2Q2+DbUmE7Gh76yQTH+WWsi
O8ZjzGIoQ46mN3GecnENiBXGv6jaqRxTLHqDR/MLUNuJUDC+bD4/7UdyPu3mzXG27H5UHg7FtlPI
s+4+STBbAR9HbLxG+dtvCPoggRXoEOgDlX4AjIgtYAhsjncbq9o3/ksfdpH1ZF5zr/VHoYvrc19D
3jDEzaktvzVkEQrpn8CW2lNA9n3yYvK3BgPq8TtHv8jjFH1NK2sE+8SoIBgI+R412SZXh02qopoN
BfiyWC4IXHGWHRSb4GtGsTOMixaVeIOQ9thCXfcDx8gZbBk7k/+iaBqRpwqlAJes9eog5or8hEE9
OyTxb+jcVGVefZJOoV17Z2suh6A9Bd/sFz190oeUOjnf5u8AzFs467DTB2kPjBoTNo9Ji4S0XcOQ
x8Q4prInohYw7QFy/wf7gaWwa3XkDfENEEggllX6cldO9dKWv/Nbo14Jjx0hL3kWFHpiPGU5GWj9
2/cG1ab6ZrnseNkdFKMJ0B195qe5/Cw8WqA1CP3Uw5o5pTcDAXnw7Tg9KSv2Ck4Mlwen9q8t7RiV
Vb4mIn3xGNtsxxCiEms981l6SJC3MzAzF9j/jVWGfEWsdml4wiRpryLvHXgqXm2tudrdab6mtG8U
+q71Sx8YhWsfqwsxyEiAscZH5Dxvh3rge3sjB4EwiSe/mzycAprW7Q0JoNC2AdNcGH1G/VenPP9D
p53XDtEa6SKrAM0cZhEe7jq+RhvHVUfnSK4F59fN5J0ulLMinSbKCu9TdakRvDIzMSQY2WUKgCUb
lI7ZC3dRCjSUK4EbgQATnrOig0sA3hI2NyHpGlGdKMYpf8YOqzy+CwAMpDMEUXjoSWkr9atwjYGD
/XvLMrCx20PqhV684Cb4carP2PmYE8Lmbll8H5VtLZ0FoMQ/OQ3Zvoyc3RFKueyB/nSXVsesOTHd
YFY+zt29Kz7K4lBuZUQOfvSrxlC/nDmftrYdAhQ3yXfcn6XiFYyjNjbz5xy/G4yp9Uc5vY5swIKp
FrrOePxEqsFxoyFOA8yv/yl64IbHPlhce6hd3bOdn/92fxD5VPqL10SmmFBYPHwo1BmqwL7b9bIh
PnCFjRyi4nXm5ZduqXyTqtOcbhnwTARq52D4kIynSrawUIRHduDN4U9iPKW8fDjjT9lDEW6k9dAI
jnmU/sRkmMc/cndpfxl2odRIiudbex0AoqTx0XNPL8YdzTD5dZa5D+Kzpl7k4RDnH8SboKaZfD06
q+Zaxv1MCxIW7SvsAfcAwc/zchm1D0GetAVnBGO3aXmkajAY5TtMymRWn2LZ/0Ml3X2EGwOtPrIM
/ZRyudVQOyGvX4NoqHd4BQBJc1Y8IbAjv7+VX9hmLIMoDn8EcUITWHnkZIQ4hrThbY5+VEVowvHX
/Kv1s1PsxPAzFTchAkNuNAz7ObqZqJM76dOZSSCWV0SExwYRRpjTXoflTWK819uZ1HGmbuvYDv9a
aW8mdyc7Z4sBNMqbN96BF3EIQAlTjbARRwAjowNr09T+9FVSslHv2wlI4lhHf9J4ndp/Guo+/UKS
a7hw822rgZoBxpJjNq/hhnIHOcEwuwWCuB4KaU2pEOCd0h7jEbkNMWndZZGZcI+Wfe/NRxz9xcnb
CJVAPvsMfMkj0hiwYKy4Ov8e3PI51zFZrnmF+MXD+ocOCBh7DoxP0qoBdDid6+siubxvUnIztask
v+pQexbieKG4zdqHyXQeRWfByYllyElfWxSNqXYLlW1nb615U6+5SGDJHynECht1V+E6MK+Z9uhm
hoj0Kx5+0h51+RUWAK0TaxvljCujobos+jOl7dAeFETP4Ly1S2ujU36INV1u74H1+HmfTMML1sAV
xrOJgZv7X7RsMzqLGzbGST3mXO+J9JlOn3Qgpa+xxrjtflXmt6CQLDCcBdrLKpAHNDHqNJpDQFl7
wg5i56AJqcWapBMi0K3mUGTvTfWvx2RZvg58NZryeq2iD6u01yMYu8qs3f/1hiWec4V0qci32DvF
9uS3zDLdEYip2SS7GLE2mlYOpzDk6bbXTvhL8MQGertBF40yGUMh5pbuj5RjcklblE2v7E5TxAj+
hWvG6oG0FYQWwihfPUnSBZLuVzUW21k9S/HNqWHuOQsE2DwiCN93LRndp7YgfHwfbZhOuQAmH2zD
TNf0SLgVV4vASPRxi9dBEOToNgWyovGFKCl+fpRJ3binH8ATMg2Xz6slSZ/mxuZTNtdkHcJG69e6
QFn+miXMNpQpQK+CmofTy1xy5GHUEdRPXzPQgQ2qnhgxoApRJDdoxZjZ9HIrRVvwI6N52s3EKPGj
sNxaXwNp/pP1rVEFgOW12oHhkZsJ1sIJjyNsoZlNOTlgzBFKGpC3WEMVs61NCqC+NMACNaWaRbpQ
P4Gk8g3YlcsROS1Zlt5Yv4rleoAbmYpnOGpwc9VK4l8wTb5GWGHCsWF229UwXTudQX2F/dHSN3pN
5ZjjDhgk4hizQvvHhoAUZaXQu2pFhPXzg4gwy9Z0peafTRB0mRyWL35/ATs4XCjs2nI88hxwhDas
FSuyI50rESZ9/1PKr0PzXkj7qttGJFcAYyLvgx81SWbYOL250pi/p+Jkhi/QB64CzdNzNDQVLxUk
jtyAvSPOaHApSvLbHFzN4jdsGHfSoyHt+xrrCpIavIUb2WQZcQV8ET5C7omBm7Id/JnLIvEIYJlu
efIjdmCLU9AmbUOBGA74nbP+ZwI2ovJkGJ8S0yWMs6LtEGyH2ibKXNvHFA6yHlz+U1gs15ixlKAZ
G3waMZKsfbTgO8ELVGpBRtTMgi+vrZKcUI7opCBit4OYISJsRJxu2QAn5JsttrHPFtTeDfoTVeFY
fh+6fsNO6ZGJQ8Fe0xIB998Y4NDaFvg9xHFoPhL5KCSFVUprAaxg3l4C7R7NlzB/Go6bLGTpSgzL
HE4uZDUyUjdaNyThrTBHqPsO4ZIgOTxTHle/342JYqUlhURemM7BFntKGnEspLduvoOM0XYCo37r
tUe8+h2Y/nFRIxsCN9rU22g36deseq2DQ+qcUWry0ZOHg/E3nQYBNAgpN233qyh7t6KXWP/u1JcF
2Z7uAhbE3ZbWCfU7Y7PzELLk2F08SrvI0hNkdIUydLxb2pGqsyjN0IkbXk2MV6MdUfujkce+01nQ
ZVy3WuxnLE0xwGuLpBbLCYRREXa+Stx0OKB55Rjf19UbX0XkcGtzvjQUfdXIYmfgnOmtRgHEFw39
sIZoYoBhFQTyp7eEs/DucIuOzWX0EJxEXmpB9nkjNB7eLHYpyIFt6A/D71i9xqwfNq1X+UtiIQ83
boiT8f56CRtvKM4npupGXuklu/KaNZu0CUAskDZEhgzuI7ys9pz09xTiaOi09Vi/2PM/k2BHOSaR
5TePDlQkID3wtPJn7mqEeTytBYgCIzbFYutw9Y+wlVotNx2NkOL5sllF46rc2fay41nzevWsljco
EQh/Bq2d/YGyQhxoQc0n+xhZm9TlQt0briH2hajCTVy9p8NFnK8UxaBgzNxfCT2Fnn0Gym+acCZF
KD/aE58eKC8qvqPZbA0YoSi6IILq3EmroIIH1PY0NFvWalDuWoOfc7pb5U6zbxgTGqwOoU7W4r2Y
4P0gQawHElzSxTj6kz2RSUSyvc8dVxcebi+jHxWlkLRx1v99coW25R1f20zY4hi0mzM+QNhnrj5g
DvgCgQtSEQ/PrvqUjc1XaSPj6Frn1oea/cHOm8k/4gRC5PqyfrOHbVwepQwFVb9ynBC0cB1wfVS5
sp7behPNzAjIKSv5NQh+opm6UTyEiCt16Ud3/uLyNSQSgZufz1VLNgS/Efy6T9HcKD1n5vhI2VAx
Ey/Km5gatfiZuYws7fUHbVlJHyNSqHS6NzDZQtCVTWfACyLL5+6nXHzUOeKL6GqcerpKiA7pMLWz
JjF79S0FGLJ5KBz0XMNpxnmdFjj2iW4qUC1nmKaXQ8kZGHGywLU2a6JfxAxWpNvxwgmDqSlY3j4o
sUHvtfqMUK5xiXoVtzcJYID9Nm0BTK+24w0SdSl65u6Ip7bDxg1rsPjwQ0G1m06kAlIXqrHRqC86
zXwYQT952iKGc2f6ycBdRO1nBJBrV+13sABrt8QL8dZH5CwJ2wihWg17CJLRDynljM+2U3VeQAIG
IsLD8R8KbsnlMoJ6FIYVKONxK4iDLv7qLOEwtfO3NhT5RA5QBtYYXvWW4u9WiIkQxmGH9CmG8Qfr
phekG+JPswL3m6A31DaCsDRvU/o+CbKEs1bAtw3+mOw48y2W0yfPOq8uYId5gKkxYfUarvAsEper
VsNdfBZfoQWm1/1xWfEQxeuWZvvFVl0NlQrhxHDKYB1MqGr7bs7nxQ93rfpPWsf+YpwEkFFnfuBz
68LvCZGQQqYPpRBeypXoSAhbuLps+xGLH4K7viAKDsw02ATNU5VgWTQ0lyTuNBi3rn2IzsX+SzuR
QPwXAjmmb1Zy5UvzCPQjxhn8DpLrtQnORERzD3zqxhewPcUquLgOgYdkWeVTcBxPUcjEH/lx+P7I
P8TftxWHRoS0FCKLYaPTfvknPHd4weA9NWtvx4fJAKocQcXU56xdc0KqS8tC8dD6o1ojjTu0BLrP
V2BDSrdEtCxHaYQ60aPvbcl2WoVynodjsAtqQjBm16/652B+C2e1Gf8rMPvxychw+pk4KXg93yqH
m71EJMRqBsZBiis/qQPQ294G9ERleRAnQWORhLTOkLrY85c68klQIBxaz6KhSr1FsaR/SenVMa6J
fpbyYyX/WeWLJuKMoDvD97T+mZqQTBme3ejQ5kTzs+T4AQkl9d5IX4oc968/l0dGZgDqWGYd5XPM
0aKnvMJAObzvr3V1qutbb3zb/IfPy7JbUBBkigC9GnaRDuECE/DKcXuNIYvbkb9CuKYUjpYMS/Ch
2AV+mFEHfifIJ0Go3B2C4ZZpAlwlTzZayCeAPawJeEDWE+4WUu4xBHEDtJHG2q5CH6XeCD9Wwwkk
Z8koSBZpVmGbrS2r5qCcfVsmT54R3UCRb3Jc8CsEEnkJo8NewWxPytUEx98xzMsMV6X7bQuUnLst
JkFMvD+wYDNaWwRddbbqoRC58VwFiQkRSQxhH1ZQkh2IaC+z1kLJRZXpGlltE4DmxQq7yBupcEbz
HigfvbYvmytEvV7dccxYzgdNRPz90mZOWDyGaKXJrgP32W1CtsugGDCfza4NwRSM/3ATAhyDyD3Z
ZEmzAmFkYrzgH66xOfMzh5ibY2hgVX0xTOk/jbexAMmdGxS3dEbzMgwr56j1LVRSv2INMuuD2ISC
BavQvspQe7pElxonE2kbHE+rbqvkmMo7g1pcfS2/LcaWvF7TZvtFGsozqS9PCyloti12uDnUI8GD
YjnCZDwTlYK4s4s21tDtnPiuU5dBrSYgfMaPOHJx4pqF616P4meROfIZ7uwBBBRV/FBlmHu9wf5g
3RPWg5JvWczDasSiKH1I1TbNI8bml1Z6ED81vtnBGYfmGBORObujg97bSVaOidZfrdZa1ntod9dU
rjHauoHB+IXlwSMNX68/e+mvSl6Aw4vyOqDlCAHKDaSCCkwskMF67E4BxSDWecw+KaZwB+I/WzAb
7JpCVWUx2DbzL7MpXyP7LsSu+VlRJ9xqJ8ngl2i52ocYiKXG7XcP+D6yZ5SglAGJHTa9dcyGv6p+
0C4IeSmeLbI+p8q7cnkT0oR6nWBHRi1YWNMrkXxIvoMXEpUP3z7eIOY0wku2alC5Od8+ERS6Xa3m
Esfo54RfcPU1Fn+Y3kESfhr+S/Pwas0P8XU05tsYnyp4mNT/H0nntSO5sQXBLyJAb17be2+m54WY
HkPvPb9eUStAAiTdu9JsN1l1TGakUy51FZvZJh12EUNfTehP2TWasj2NOE5LYL9hy4WYPUvISRJ3
FMZI5IApQUhPeBPiOFWkDTtnB44L6GzmyI/UwAdyaFw2nR6eeLjWBWa5fA3TNFfegUZZ4ZDw9VW2
343G9DEtkShB7K3I02BhkFtISFFEev63DU+MaxJpyjUW13G9VYuLq+6L9OoiJHABfomVrMdV29FX
pHMggWjtDPOXQauXXxhk6Nz08VxzDlBgkW0J1qMxkb8H+4tOksydY+Iy8Ps2ic9WvwyZiL/yqbE5
AJDDWHLYtU4AqYBBEOJVMfb08j/xnQbSE/bktMfmAXgIE/Wa45kvou43MuNPHBUJzbyx0oNFUjC/
/bClj9z5M/Utp0ImPV10FVYuT4b0yScjEenT0MTF7SkLD+QvUznQ0RCBZiyjebgIATGwktHQzqPM
Cby9Zq0tkWb7pVO7kHU2SgwcwOHMGHAxF5cQJTbQVceLQqehDQw3Q7SP4c1Od/wRMQYipxZlAco6
7amGRFdS0mgziFKWzxxmZtkrpVpH9L/MZazxkLUEAbG/QYwSJCjHUXRQP8T2PkZwFhNO6m0g/6QM
HUOJ+KUonNYy/4h6TW2vQsbEAR/oHGh7rb5Zxl/AxsGvzyxZXA8sGFJC+xR0O989e9UdKxoD77lL
m2PmEv9dOjv3BfNOKFKYLLKY4CqIsi+33fvmXmtOJYOg5CeCaTqsqpKysrZnWhVME+XXnoEsdX8Q
aE5j2s0wyFHmAPkJxUgAubNxRC8pOt62UrFRYe4jDlOrETyfVNBZhfSpVdqktD564zWO5dowNSSV
xNjb6EPiGwhvDAFkS2Fuw7+Oko+OAk14alwqX8VwUO1IoJhIxPfmIHJ8XoZodFiu/ebBn2Pc1PIm
u3fnb1gMM3YsFJH1hM1SJ8Z/Dhl0CNJwkHFsTC4tSNg3A45iE3pMFh2D/cBeYDACPA0s1gQ+zPhp
1ZmpbXBJhPTSE50cv+pPcj+Eet1qH9p4UY2n8PONnFhq/Y01SzTs9MNh8in5b394dANWra2EaJuX
g4dSRR1ckQwWcFSnWO+dKxG3fbjv+7M1hNOk66Z3tnXBX4VGtHrEwTktA7gZX3oC7GmSU2JfwYUj
BsHUtwJv7f6hZoROCl7RZGk23NL6KpefDBaowxajxjBs2SGxz+SPgMt5uBvb2j4XXNEaqj08iCjX
uZilY31R5adf/djRzk/naHR3XbcMWjE59ObmTCqvvnPm3yKDtij0CWKTiYoAAF+jEZxhb89snCVu
x9q85GpaK+qmg1iORhcqFnYN7rOpwl39BWPbP8jdwYWRYrEJZBGOQGJhdx8Vnk0uKnEvMy1AorWQ
010cw93lPAPw6f2oVs/wHGMe70ZvngEJepOTjgBW2mpPSEGli9nrLbsHOT/kOe8Og3Xp26o/RufO
9LRm12LTgfXjoWTG4jL5f8TJmfQ2+nxsHeN9KNbSsGrVW4KZLSRamcACQrwhvF6omWbVC50XwE1g
XtnSmQuVx6hcBkyVjNnV2pkqajtzWPanBmvhva1uMTfr0Xeuvi2aiQLpI//VFPYYNn8VhE04B0Eo
h7ukWqNkavNtKB2AY09KzLTKKovRqnNaGsQxIAYU37sWOFNNXxjB2k1fVeNMBsdbWUyxhOC3dvmq
pDkfnCi7MpADwmuOmEF6ipkVboeJzepBdw/ik/DUV2JtsxHAJFv/YZ8F5azqXpUJf5PSy3K2rrnj
6x38E94HtMolSrUQrXfNXsKWQNhFcw25hZQfyHdr+oeFugVG+yRyX3dW1+l5mOVTJVoX+TFVabaO
4jcQBk9NRpA2Y9Gr3FmJAQ9ms8GRgbDF6r/7FRGdoplHGntinDyNIDUW0qnCs4E6XgE6PuZz32a/
MCEALRrPMducEzM4zePOdnhAki/JAJxYTeXkleiXBGasAT3K07/T6qDl11H/9JGwqWjimjsFFVoQ
6QPcW9DNKISCeqHzghf7eiZPpZEBCUEJGmhNB3yzwYsuI9Edld9cu9T4+sN5yjTZxYgUxTeFAW6V
E3B8YnN1B7U7MYx3Je9T/MT1bkg5r7yPoXioaB3FXavyMKYkTjUG0nVG1S27dbQJKOM4TAuk3mG+
trKjgSY8WBJMQdHAkhksINsbn2g78oavicysdvrl2CFwIk7ygew/VFiV++mEe4k3l7EtWrsZuAO/
2Oj6VQhX5OBDfLZOh/movNXBl5PgD2RkV4KdmUF05Wb/HPK3Ym0awDfxu1RX/bAOgvvQPZPqQ0p/
w/qdGtxC7BuGcm1xO4UucocjaircR9u6eGbMp8lj+NctKirE7n1XwC2mPuZuz4oT5EOv/LHxtKb1
bWSWRPM+6CkLnLenHLNia+gD09nPSH+1aJvk5i1nWwYOXOBp8CpNd98iFfE3MvP4UN9xcqNZ/S3s
+RhgIl1YwBHVlS+6/1OVHaXubhvzzAY4kJ3jZGVPaFbyY6T/NbI5tbESfpvI++7W3CA2kjWDAxH0
p+vPiD1H8ZFam9a5FRhbSHxguvLFc1YUSJKtpRvQN/IxVBsxHDLQSZDYQZOl+Qv0FIN42lENFM8Q
ZfkQH6p0Y+Zi490OT/EiYv0YmGNiYFagUdGB6AxvrXfIAyEpj4JNa6v/8M2M8qFBUePZqPZUPBIL
pRA32FbN9hpZTuNR1h65dNXwNkTUx8gx2C4tFOCIxjzZGcZHlr7icW9pewyFZfSRcITl9hnVDezV
JRWDri5NC4HRqa1XfX/KLZQLziLK70QgpCghaMsrmNv/W7FE2nQBnXUj5v81x5NuLETiS0T6yLyp
P+0M8KT1KWSQKEkbc4FYqiO4BKSTdMR7MGB1pmJydqFyLTvAQ6+q5LETOlGxi+T4mo8G7QptRBXW
KzX76c030dyziOHbPJsnzanPiEjZ9uZKOPnCTw33MW5fULruUoiTI3/ft0upXToti0YoGiiLc+9U
I4Gi+vm2PqKtp22Fo1+puTeE7m5tyytPXXX6JC2XmvwmHsOpTwEkbFQ7AHYXBOMF0T1jr4KwfFKi
f2FUHqqrX2r9GpOSOKTZ41ntb+Zd4e4zcgtkNjjcDUF2tS0EqWwryKN9WNU6ZMTmLVL1YhlHnBrx
OwNBIjMRZwBVeP8mm479v+6AOaR8hHGLTvMxqEtDpUihZ1g05WeC/BYsd39gUduqGxII2HCsEegi
ZWDvNM0pTe8k/hC+ttI0CpFt3/xSwiEkZbLLDxuklzhE9tsxsCCAkouGu8r0ggWzJhgZhyD55nrw
k5sF+Uf6x1yJuh3bVjRVIfNeZTnC0bp58j7nITZZDls9Ls3XwDTDgnGtlGfEU4m8SmWBU5WinbOg
iamtvQWiMWxtWnEinr2/sj0IcQBECOTafE7/rqejmIGF6csie0F4mkbgvAa2t+RldEyisFxj+STY
tr6kOTG4AK6+61IArA45InWTqV2lw9552/lJQ1otbSzyg/wDQ80kIr2TcRp0sWOt76iVkopDCGMS
Lt58KX/JBAQh33AE8QH4D7EQTABv0ADi/id3tzaVOIEMJVMkmWunZunTw/VgO01ll6JS2ZcBRCIx
E+H1R6uIj5bPczGaxx68EMrT3Fxn7c7yAb3dHaoCKAM5VZyjchWw7NcOGQ+2iwhlw4A/R7/XMBvT
GZyJdibu9WWQXZoowx0Zz8bqCUrMTd7igS5I9Ig1BltzaIl2fGoqKHF+yoh/KWiDDuM0wWItB0wi
1c4rGEOcNPPDqd689FMfsxK7bg7IGnGopnyWDaaAZdP8eZisKZYcolJRLKN0wHUrtqmpd9X4dHzn
1CvrYaEvHA+7fIZ2qJ571uP3W+b/T2cYdz+60GqU9rzsflx2YKgkZy3KuU7eds4G+nRIkhP5yZ7z
01l/4mcwYVq4hTetqnOVMWacu5SIt2KG5jH7Fn1nAzSsvYXMKiX1C46ynBNZvYZFpA6wchxeOW05
6Odeuo/AnC3tMZDT6J3RKNryXtOEk5qRiLcNRMrFUvc2zO165V43j9h5Vg7i02smHzx3nQd7i+Hh
tAQht0bBNqmzn4jre6wuhT7XtV8r/Us18Axk9izq+jMs7k78Vp2bPPHnXnMmsWE6LLRplL1ktgpC
52iia7D6lGorw7T6bJq9BrwmINGctnSBu85N7y2zAaU0/z1GGo8GyAWSxU+agRFj3flANWeIlmeA
XzhlsbKM3rxhJsXM3683OjWBVi+Nb1auMGvQGEIDEoZxc86LYH0zAmKaiyqHvACTtNdblVzi7jsg
olb96QJ1XVeXutRYKYMDEnGO1lfc7cb0ULGpjbn1RlYEuXKTryb6h2T97+pkM+ZdBfkqMZ8GesN+
BUiaR/oA5Ewrr3a2a2kfSidfALwBksUYWfQpavOtY9gYnoL9UnfLqj3W8VkGBJbtZEagDLPsmYH1
I/SY6XFWuqmALxsUX7yUyZL7OmwP7bAbK/S2MYRjXinmZjIYrANHgEkNhrAiuPjGH4cCzBRLXxFh
43q/nAYI6n5HRBo9Q10KFRc7pP7bUjOPTA87Fo+R+oI2YLCGJAaZed82ijbNuMZcMA3+4goR0bN1
WWl999Wa5FOuwayb58jz9GfMv1g/DcFbSrYqh0UHYrC/tkxQCplqFtSCjuzWSX8k95Qbi2pEjsTy
aye8riqmnWLdStzXFmf24Z+MSroxPZqmBezNRRNvVW9tSw/VICdmiVVjHeH6MlBzNLxA8RnIn9ag
mBdQ2vMYHDNGwDQJguGBz1Q4AToZWN+OHK10FwxARZfII+cQJ9KW/Gam4enWUnag4sp8b+XnZgKT
EC0CeJj8plYXtv45lnMLvfksTBbcoeik6u7Qh8eB+0VuCMihdmRRDe3uo6FizIpbVX0M1PPVxSov
Dpeopq5gByYM6SI0OmJQVUgXQ72TD2Q1h8Avp0n/anUOrPGbNb+AdteoZZDn222FE24Dvd1cM/7u
2hcJC1NcCimjPgYTuANpCbXi7FzdAX/BipBnuHJny/2z9f2IPjrvEPdxYsl+P/Hzo1otcg1xAnXX
Sg+3TnNy+h1szYHFO/x2pplR+4w8zrvqYNPIq2RMtMHRZFqfpzXyoaemraVsk+gH4cAey6U6T+bY
noVmwTtIaB1CISqgv4gWSUrY8kT4ZrT+aTFmjUBQTJHEEPo7g3XcbUdz5ZgrMz0pxT5EqiWdTDq4
HLH5wzA+leGSSOvUIdD7mVUMSJVqIfkFNCgbwAaaPyyBBHOjd0rNT4VTwHJfYl8Grhd1qpV+BN0R
SMdES/ZjsSHiGAGNV9N6zzvtbH/9+wCHK5baOfl/obuXnWvXfkF64Yohkx5pdaog70PKnC5Fy6RH
V+FnDnlxZKyclftUnK8AqUsFFplXgpOxW1gGHr2t5/8I4lwJGSDbpHggHe3Dq+Qlem5nU9Uoo2Cf
O9Y0nzfJ0a8ueSXcQuaGnFyUQk/d/a7sX2QzBMojCUbuLU4VvT6yBrFD2toZNTL0KjC2Ws80Hcey
AhCRFCYXxfGm11iUX2peGHOX2I/82cfQUy0cQ/QXMog9vm0flo5PHkmDgMXlsex1aBkYTlL+1trZ
/cbvfzq7YDqNg4aeFYsZS5USJqewUCfbyj6MPfLwGVVpxFPlLtH+4Eriv61RIbDdCNSrp2x1Gm7b
OJmEWwk9H0IZ6Lj8vJkP1oBgp2lrbhRzkzBwSBmPNczN8o58MnCE5sJL1hluN3snjtHKmSsL1jMf
9fAMm7VNe9TfYEXGEkh7g7WSxhpgHDge99QvCfM3tP5xCbL+zKJhyvkiW7uctIcZyuPWermiUYcA
xfpp7kBDluHKbrWLGjxS/EEWtju2jMEJat8QHPJmUdkPNDTI7nkdsbQ6w0UJbtClHeamqu8ecvVL
hLVwAjWUKrAEGoalwJ+S/iw1Bzl6oFed+cyZwUxFW2SlgXmqpv4Cy7iBwdyYDu7Kq2dM6vxFvbL1
g0/bvdLteRgdqdkTkBsNYmMZJYy4JVromg4eOq4IvQGeiMMVcbRh+0iEwT6+WJppAUgHqjH7iQyd
O6qJT7rxjDNeJQs5cHSM4xtCCpi+KghQFyiBtfPF4iJiDQ+ViiIZmPA/vZDPKx0dmnrBxIouL4kx
Eyw899FrQHkPQ7MCAxWhaOrKlbXXs701u9Mf2pNxngFgZFeCWYb4nGUbMQveANXQKNazTevfbCTv
kjPrXFKVPhEZhlMGksFZ9PJoylQGs+qhNBiVP2qkD96KpV3e70SVjxNV4m3jjefhHNuNNGzB1PIw
ajD14KcZ1urxSVQgXEe5Q5x9ilsykDk4oRI59zhZCPdffukydkVrbo33L5/E6NyYDPHqgMyGa/sP
2IdcF6gti0gL+Uwmg9Se+/0J3gJWVs+wpykW/wywvWzrc5Ob0dBqogwm1NETWskF3DyaZ57J1iF2
btVGZ1YmTw0+OM0zIkZ4EZ7xzHhD/PE7CgnWEz4HKJ+44dxZ1u8HfxOXdM9iJAtJqT1WFuKHpdYD
RoIdQlQN6Hm89birlWbJbxsiTZc8h3Bvx1sk6C6YA3tFwn1uXnCOTKuajdvOQyMPETzRNgEAYoOQ
ygOLDObxsnoIKya97EQykB5pDkmZ3wAT4hiVf0dxP8xq5DBiPIlEpYuWY/KRArxzqm0wbIQBWSnm
wsys2tu8OgfahkMmdxB3grDhcS3vFf5cfZtQpMvEVxa0CxvHok9DPTDQWbHa56hS2zNZHPlwyZpw
OnrsIgWYgmWEZHBeIJr/XxqtUBLx7fUQRgGp53PpgUu5LZfjDVKkh8o07a+lDq7E2wf1u3eWrXDM
sn/03mmyUPKjmWwIh8Eiid8UifptzGdi8OImM4kaX91H8bNjqQmoQFWWCrmZNHv0igYoKiHmH5Rb
Y3wIL1b4maH6tsez6Oas4CDNwqnS7j1kVh6hIA+vWI/Kynbv/SNl6CodJfdaFlvL2cnGMgyxOQPH
rAcEF5dYqLl9ZjDh8wFYgM1/r30Hzslk0RxZr3DpLyEdjsFPIXG0Zea0l/5imH7ZqmjAOSIMrnLc
e84llbd6R3YgXRy43YM8rB15JgOFGITWT9k39XvPx1BTl1blCexhNpwLsnx6/RjGexmJrX5C/BIX
9YRJgLh+Q23Ny1sUn+TT8FVHLAw8QqgEXsznae3mwleZVV8JsYMqRT+nJji0DIEB096CwtDLljUN
rNBPSscKoYd0Fb/BBpJAIi8H++kRZRpgvVQTJCxQEaMVAvSmRNs4rIxoIakPnVEAIShi8FLsLKRk
NEIWPkd/TZ7cpKYJRHnWBtxl7VP3IcK7xzBbanBcewcLBLY9BbkbgEHmiW3MDWUfzRmkvOwpRdHU
5hBlMCnABWKSxH2eYKcMhiWrMa5SJjjLJliRG6yVZ+zNPR29Xb7h8AklvH0dRa3SsiY1LkLH3Dvf
osXu1gX8jupTb7p5il3zzVvinttm2yZ7RbsL2zATWy/amv1G1cE/z8hdGetfvfhozLeH2iFDbKtU
EJgZfRjFYtDnhvkxsEwFfeerS9G2BcZFuJf0YiZ5+9I5sN5eViiPWeuAKRB1smKfO+WD4b2FNsCD
xscSmCO0eGTGokt/i+5OQRRfqXTDGu6p0PUGwV+tXAL3kfyO4fFNEnG3QLeZjr9ZS1sj5KzbkPCG
dB3yecnEUTF205pNnkwrBxeYzLJ6A5gKIiSTiMw+jVzarAGJ2mwfdMfM7MzkCGskAqCJZkdOj2SU
LGIe0r66yO4eup/QdMFYo47mlwWIVxZMYMni4FHjqxClnKbyiu0FHYoxdI5ZxkDRzkr5mUqv2rnh
YDYYPKjX1H9VQFvNGzqDRtzAAc5y9NEb3Sbl4S5H60aMBkzUtPU5LjYp0hmwxTpV9fDOKkSozoz9
kvfbkbdigXJEzyOk4SDiKHos/idiRvuQI4cdNRQt9uPwtLzgIOoNOXqz8If9gWq1WzPkn5PxMDDT
anaJtiyYMKsUnd+Vv9FzpLJou+IV2x/H2AOXnNTFRvgV2V6LiTYtvnkuQXAoIdBi7aGV67oR3GQj
XrQJPxAZI3/lzIY+q65j78sU+BFvT7HOHxDbjYb8yHUOmLNjK3tPFYHVZBFg3WoVqO7N8lR2aCzj
uI89hshhlk1VOnIThnDnCAAXKq5FtKZVcFEt0tAHJ1k7qDWvWwrlc2cDgWB04Rt7YZiOqk/xmEdz
fnnRzWl+YCOrGUsMkIvMj8sjGHcx3NSCCwEFdLG1dnKA4GZUARoCB0hWYrMQar9qfUk6Gh1W2IiW
/PUs3wXpwbCOGBeJir17bOWoZ6ZtQcsl4fm1aFagX5fBQ9IOtYs2sWOt/qnHy9RjORVghCLwGkSD
pCNFYiKn7AaTnQtDryL9aeEgqTtGclpw941LFq1MdVNI1ypDW7ExULpAjrQ3doLQR5szV8atyJlR
hdu8/R2of5PwELcowVPaUeurjDiki3VPTBBpZaLD0pSvMknByLxirj6LEK2WhSm0LT0YsJe4j9Is
vlSFXSdx2Gv0YKxdOpyR4bY0QUrlJR/iLOu8W2nYh0oK/5qy+CS5hLvKS/WZISmncRSuI2rFJJX/
NN05+cn4SGQAVKUCpIF5vhqiH/Olbc1FXOZr4p4PirUa9OzdjZ8daZI2X67Wk8vlSQcTlvyYmc8q
AY/mt0ubeY5feNsMxn2YJPuSSjKQG1aqyh29+LTBxQ8mprvYKEnBriItxP+WRuRuYLIsoF+4467z
VS5TbCCFvnJYpjQtD1wZcWgOC1rrBfr/qRpo+73fN4dWbg6Woyy93L50aiKzcGk4f+c52kDNl9DN
YAhto4vfj0tJ0cGNOks5otyU+qPKLhJJhp05kImsRVubi54+S7A2O86aUq5/bD1k1WCdLUfsdugl
YvLPEb456MaGJFtbAX5RIH/IzH2mTmZ+KVRIsQMsOrMHvtjPwwyajDUssxGdC9mzro30CrSk65XL
fGQDzCqqVt8cxlLbrZSEzEFt2HSytI/9dJe3AcFh4ypGJtggfFA87k22CEPSkb3m8FIh/VGTRZNr
y4aeswDwGuj0xll0GhP73jpYPVrTOOVjt/fDfGl4gH3RI1uxMusLEZuT09CNaA1jhI/S3gw2esIT
QYWV4HujBXOSjxj3Se/1Bw9TELTNnQFDQI6KeW3BFIX7KNYYWaicKwcMGxllxBMvIl6jwC92HY8G
hQkAPZVMy2IZZhbGM7BEoO3hFi9aG5AW64tRIbleiIBKsmgUbkoFz7fd7hT9S5LfI0CVXJw9P4oF
wMYigqCCp1Wx9GRi6lJR6FyAEZUSS1uQji/3R5QlMbIVg71+fwp9puWslkLUhr5Bm4QyMLJZlBus
/aA2srfQmRvr4cGJP3L6qsGhcyZooz9INfoHgiFHEzoNaK0ao7PBQNVkTTyM6MRqmM9JNAsbOpwe
vCtr9TzRpyrZFDa4sIE7W6XccL4ctEsF6WAKUsIOgYL47+h0WLnzcin2m7yZ+5EyMTBccQJ7Mr0x
nWYwLtxxO8SvYqwW/KBzYjbnsYG8bqTQbX/0mpkSY5LwaFs7N9imuD4YplIpz5AmaRW7dc4PC79C
L7pR/+YbK0shA4zNJbH1VISf7Xih6E6iR47HtyGDLLAQ2TGbQIYWSN3M85NlRbqDzScS4/WIyQCY
uAzKXNkO8dhZCBGGtQ7AzUvmFdpOnUGIlMh3JooNx6L4eEfBtSEKQYKBb6GutnQ+NrTz4ocLaGjj
jPNBe7ZkGHVCfsm/MDcpVUL6UCFpiUkbZDFGosngIXnH7jFQUzXw9gbs11zXbTbzOmmuBuht3X6R
IsEb8QpY6Sr3WT9WjNdoKhFm50gUgoGqBDSQip49VQCmYqJMgEC1olLjUSqRa6EXgCCA5qHlM9fT
lQbUK3ejnV4q86Qc6DZo4BgMzgvzWubswYLfDPCxyQxD5QkXdC+jTmYj69xMREA69NEVHyCHO/jC
crgENZ0xnYhiMXZDZpqRnOEgdcjRrltQ7CwIxj71Mvqr+k9PvmysxIJOUanMg1lWioqV/b0SP8sW
5Ky2heF1g1xf0QkDBKJETL+lgEkxI3Kl4xJjop1XlIYWOrB+qOYeuL36q062FgC0nnlXxW5O5tbO
+Fk1QCSabK26Vp7YYY2yIpxixsLVlPGm1CUq2s9WefseLNGEj/nc2aSY0kpWc7XHFjISDtCp27j8
qE1cYawRuvrduc+2Pzj+PXaOufbI1H0VfCjFC2iFXd6leM/Dr9FeKj1VikHDwpgfaUKuUg9WYAbo
P2pagp6/z/pFU+lcGUgoenfjtC7rqR+9AwPc/TaI1sQEVcxE5PARc8/kFg8QfspzypeSRKe+YKOv
fqU2s4dYuecheFeYI1gtZiEkBTfFbJARSoBsI4Mi3svfgmrBMtMw9wpEqcECdjxwi97THFFfwHf3
HruTZX4mqKHj0Z0L84ejB+hK3gZElT9fvTWNAtmCmZvPMBZiUo3LMQi+goqpPZFQRBukf12DeNJE
7aC8KowGOeAQ5VeJ/mymUvlnigw0pJm7yckblwJXAOmQZyk6KiVMr1eAqlqY8NRLEIJdx7ynlNks
UgGzJZP1iCO0+Gr1u9nf+CQ6vCCsjEHLRRKBXME0NTa9fPbyW0KQLvCjcEsErGKSI8QbyNabxKNs
PTAekv1lwmY2OinRsYWoNWnUD1mh/ZcWPgvBmO8I+IVFH6fhUCuqpYGebdCmSeBObTYBNVWoX8CP
lgkRkXI4YhhIZT4LHJU12wLD/uAfIfTD+mR+JZwyfUbVYi81Hvp/UuwYrR8mc40bu7H9heaZ25R+
17Dymc8ozoVkG8UVeyWIkf2n2wo0YDyp2QOrDBVoChEME4rIQps/vYEkAjdb9VmxisqZyA+hEbHY
uCOrODKqkiLCVA46MWy0GcmKvDeo0SCWJ1ZC/9DtybkZkFB2i2yDz3FMFrCZRcWu3vmVUjYvhpMZ
7rzgIoHXQ9PebGXci7h69GydOXD77nH5M4J7lcB+NowpDOUmHvIk/yyxpXj8yJnT86dEsi4EEfbh
RMgGTJ1iutwwGVch6iB0FSrdUyyD0g9QqOt3LSxmWnvS3WyhKRdJv0ukS2rqW3FvZvJWvBer8tFM
/x09lY8T3KRsRwqVo3uq+6/ceKXlobE8+EcGQRu0h78aJ0h2DlKi3v5U/6CTSCpeyzT5la27ar2r
fqu6xxz4jLVNEcIoGtPF37jMF4P6iKKdFK4LPt/Km2uBvTA1NBHKX8vw233COgMKW7pbPsvA3jFN
YG3HMqbeys6OKB5895W9LbFbJtdCXLPBl07fN2g3JX8lCSLbP37PzrDL9CtvyDB+ZFyz6fDdIeRL
ik9Av3F0RWE4wsWUD7pdEdBNWrK6tvp7RR2QkH5YafreZpHCzL9WOBFfMtdPiLO9dE5yw4xq7xYX
s/lOi1XR2xh86VsCTHyExqcj1z6bqSK/q77FG3NPs+cwgIPqrkZ9ERWCIqPFXWTYN5VTGiUz09+p
yqU1rjUzlBhu8aU1STfb2AvVO4TtRaV4H7ZhQS93ICGdX1vY6w60xXjymY+46lWzX2WuTA3u1Dg6
Ymhjn+jI7AKPJadXeR387yT5UpIVO81GvyTou2nWjfGo1msceJq6lUkLUcKtKw+YapdF8wxkxI67
ODrZ2cZyLz6DN6h2nbstWVW2h7xY6BXwhU1jXLQGkaV8H81bh35BSQ9Q0EtaRltheFMdMww7fPCu
8qzTTZXvY+UVjAe5v+ocBE1w55FROAbwPxfOr+oYO2VEzMaNKX47Gr1olb5b1rpWdGNoAoY98P6k
9sFYXhn2QcjidJKDRaAk87SdybIO8yJLFA/DIbPLLrvlyo14IQSwRzPEgoTvcDxJYCHF0uJm2uua
YZC+i/H6hovcYV1h7NhtD81Hwka+w/FDZyv0rtSN0dI1jvxFGZ1k52YyirUNRpQpJzrShPhklHfL
PPglzKGzX2wTHxX/uh+RRK6A69n+yUe+SGSEox1Dw565MlX4kkuOtbiF6reHlt91ZzN+A3aI+Uaz
Bl0eWS59Tq3F6dleCcLO098YvmbxE3H9JXvfC+YNigXbt2aK+3D1VVuiQVkUWJacL6l8D97XGD5N
G2+qtHOSE93BbEkF4sM2LjlLM+0n566x8WD1qGmqDC1PF84DtluZ92X05ENT6pGGg7Yziw+DT049
HWjE+sFXviL/kbVP07znAwuYeZnOMQO5w7Zud2r8qbOdT4+efzH4d5CyzUBBbfZ6e5O5V8JvDsfK
mKkenoRpwFoKjF59zPU9A5aKSTEGQmSmCBK+EhSUtntxWKBV7iVUqJ/gbqhX1f2R+QKyO09EkVz0
hi/0L2dWhoiRr15DpAvmttnoCMs9ntqT3W8990uvNrnCfCz7HLzvWl4aHePvfN/1h5C4mHYdhkd4
xjTwdrciow5zNQd89CvepuZUNXtP3anlBz22DNEzDJ8S/E3KKF37bptHKC8LVJOsNZxtnLEhXgfq
g2c1zr+rco0sr7fJHE0mGRIkgiVwkpBqzPDkEWC2UcDaKecC52TCWdzChgRnC6l9asJ5TqCHMQqd
URbmtjcNbZtZ1a94wcTwIK+ZFe5DY5sqS462Rn/kZACgXzSSv5I1fkDGJB3gFCUKaB1+slzZEIbs
SWvZZNqFIpXTxO42VfvCB1GPzLg2rrJjeOjgqg69D5UZNxXwpOqwCvPn2OuzJkymdNRkqq7thsBR
7VcXgQrUNB3avgh+rWwLlT0nqmWd7fRiMFjIN354E20aP2xbvulSPXjuNmNYURi1KEatkrwMF/XV
Lo1/NRxJLePfAGOhEdy64YP2LqP8CU9hciaoLXUXRSFMD4nHVntnR1c9/m0U1vvyq9e/c+O7yP4K
BP3pVOlIFdz43Y8Z9VMMrqI/bKQfkXmY0Ie15VVXn3DBKqoQiWG+f8Gwyhj9U5MRbuIlJUsqXrv2
JqnXbgXKbKkQ6GMBr1r2I9nwlzq62jbD7g/fOcSPktwFqIoyjDskdlTy6V/sXBuUvvk3tyi/+c67
ZHBwANUIxiwk41POVCRgmbjjxzXNBVADQihN3jgKuwkvjV88eQdi7ShhzMoeA3O9eKUaqyElHPUW
eDsLJjQ1Srkp+YuCLN35XccaW+3/4+i8tlw1tij6RYxBkXk9yqHVQR3U/cLoCEUOBRR8vSd+OPa1
fe3WkQTU3mutuXgcc/5owY1jwqUbHTIZn05DIgGFBj3qHwoe9A2LliC543+k/nPKgoj7xOTjXDm4
9EviTlM1sA/jYE+kKLgx5nGNjNLxQOCSmbDCS/+2d+pp40wpfpDwYyjmt9CzXmuzZcmEWGnNn0E0
LKzDx4CHgIXDuS/Ky8Sv/KJeM7Zu0nfuBpvY6BiADUqPnW1zyVaYOb6j1uUEMR3cDEZcqItDETQn
T3M2qKtzhIu+CFCJA2B6BqZvrAAaVGWVtw+eHz2c6744966/pLE2iVm6+He8h9R3cM7Rb8UvwbyX
QgpQ0rL2eba3i+6kR/s8GhkZun9zEG3nqd4aLClDPwVhiIsygRCS3HTEiOITBsRbQKJ157pqVwyU
ULQ19dWuWNfDEwSy/ewnFxHFj13QPyoNgSOcGLnPqrjGQKWHTxXOl4HDkUoACWTmpudo2tf62MgP
E8dAMXGuhe/UW7tS5ncFlexNiTfFxThMqZs33Efc6wXDujlcCQjU/v0U633Bak8lQESwWk2IOjYM
oFR9mtXjYt+VpGAyWuPKzPrXICIa1nPWTnDAprcsLUnuzOceD4fQhCbVOZxfZB6v55JqpIpGHvq8
MmdambXClTwduuxrIBXGyiajU4Ko356PclvlBFWiJRpXfcfAkBlHa+Ir2Z/LMoROUKhWFva6eJfx
g4qKkloG3QmIOkHitWNh7AJcbwzTNqS/zKPyy2U0dDmM1RgdfYvUMraKjr6ZoQHK72/oZuZ+xAfN
Ltbi3Bhp0BNRM6PhUkCkxuFqGsT/+pz7TueNT4TchuLJaOddJWkq6+OzLaZj0PVX8olzpc/YM89m
PnFBifuyVI8MwDuHljqSNaRGIUVoeurhJ1Tpk0m3XxMYb/k0Xg31qwO5H333BbyuG0xPVpyfhjre
O/RoKYK9KrfPjdM+G036a+TUXXmLvbcbz+GLr+vPZqSm1xu/0q681oLvDudSYv5j0D+Mhr6MQlxK
b74kGRZj7pIqoWYPJSz0lpiwPX138J16mo0WD765wfhQ0oKUN/ln19bcRJAtNJUMHGiCawgZTDOi
Y5kbwicBTaxxEclhLfulvKkG6egO0NknG4KNMIoPml4J969HmT1PifmX2zbgr2y4dOGfFuN1CJzH
ynEh0Q5rz5n3I83fpTuuQ1PfkzDDFWFCG7MdjHgcLwZedDG4aAq4oCssoK7M1hHf6dEzwM/67zge
SPIUn3Z0Bi6DuuUuFhgHMmYXUt0k4JUYb5ZsrpTawIS2z0XcXPuQ8FnhWLdqyoaTdQ91n6dpU93i
cW6JUX9rY/rRI8UoGBQPDdi5M4/MkK18yPow7/t/bbMcNzDp5BXlbE0WyHMUzS++LOhumOQjBYgY
mwznX0Wrb6JIxI3cQcuGgl0bvVUQy6GSZgeH5uq0+5TTy2qukWoctz3W6c2mpCrEWA94gL4WuQ+s
ZO/M0dEO2kM7Qe6FtoLlU9XpyWKk7XNcX/hPigC5PSiOc+LSbjRC63P2HnSK0LwbaJuKbNJ3MEhq
5BHcVbxDu6CTh2pM13NN0l61j+ZEcDxNAJ/EK5IlB98ez14MK9801lHivUugXHlUrOTIdUb3rTl2
u9brqcwkIdwNTGHpWTKwTbI6gtV5EhS48+XfzD6RZEdgQ31unH4/9USfevMo0jc98OUWrXiae/1u
Jh09H4zaaXJvCvHdYNItT0EU4SwEItzoTZP3h8UKwFq+501j70j3GgB5nX16MeK6g96Rtg9x3R4H
OX/PNCRwjT+EjnfQPc/KBcHm8YR26nU5DMSVyMbjhhHFfNcZfN7ufHYS8+TG1qn3oXtI6PocEHzU
fSf9GKFd5TCWCmwqycQZ24P0M577Or00qTyOICe1wHILGoHoYFRPd5plY+KqvT31WyOG1uRWuxRC
QKHCC1MN+axDbDSX5S8HQKlDndIiPCJxyIvbR/cKTb7V8yYPDJZ8+tClHR4hdZyRAAO2ng0ofCrj
t0CVqCIV3kqB2s9j8WC1gHXuk+qYJ9vIvlCfzB8T5wD/YegfrIoxmj2LutAF2oI9kvK71vjzwJ1P
4U9nv7XLGFl8VsbOj261+eK7j2RrRPKspWAJDNAiOrfsv9vmS7KOirOBJTuLLe9dtd46Z3kwPSTc
xxJYk40wVj6kjjARcFYRMCFlEQM2BQmK8IH8bB8eR27ssfzo7YcFXu9G7FDMo0PKayhfl81mHD6F
zAs2aA3dPQxqeUEOm9GG5tWuBX/mf8bcbBW7cxR2Buykp+cQloktHxXpMU5FasLffkd7Fpl8zkHn
hOKJGHC204Agzrad8cEPoXsheQ3K55oHT03e1qdmV61CHpJOF2ImPxfTo99senM/M85y8lU0bDvt
ayb2fBxdfjSiexF/ts6fZWMvf/adz8a5ejazK/ReE+eufbXkD9/3IoZ4/VGAtYz9N5hu5I7mDs/Y
eSsXktxdBZSwSeQaRH+v2Zaxm/e22MYJwZhIxFl20bi83AT6OIuCkgCD4dPG0tf0/nGBh8Y/r4dL
SB5FQeFQPrR1otkjrbpzfks9Nkh//EZYAYUG69ij9TKAjrR4jAV3Rv5csTsOBgIhklzcCLK5W/LR
t46yUYsDEg/rZtm1sRV25y8bEGbNRo3KHocaHyP48DPMaOhFRYzFKWpXX2miuS1n66TyNjlFPC3y
nGfkdFSHm+hB2whyWbiXU08YD084by6+UhoXuIrQc7Qqd26Ub1O1JGfbrcf+OhiYF6YD1g8a0RCI
6ebISPDa0Q3UMq0PIGFLIMXxEWyyZsMepTZeJLWKPQo0iL2HT2PwmxQ8FE3UMMg7DqtkN9aITi+8
/elWYm7rqc+q9iJ/NKyXKC3QKD6L9Ne0bqJnoHiI9IFu3XCbcqsIvEsafNQucKD425keguKe3AkS
Igf5uYZKLL8WtJtFpK2/0/1DiQYzIV/9P28zyQXFeyz/jeK1BPY3My0NcBDy5rWMSX3fOEYVwU9s
vnkWPJGXjFu1uPYDKowi0+8VjEhYzcdXzz/7fAxJ1J084ydX1Am/JtnjzNhMUcZsv3B1BMEpMR7l
/BzDpmaBklufGaJDPN/iivgrnGpUfe40q9RzVzxQ2ZmjPBs3yqAwo1+TgnSTASXkphFlA4x9XI7h
Z1+Z2zkTZLieW3wybf6raWcZBDdd+ecWLsIf0vdkEORcGQ5FVexI6/wZH7zC8eJ6H2nOS5tjIJr0
WbGU7X8zH8I91g7kTOIumOnXUuVrNLxt5YVPk8p3y1epT5rNwiBTYhNz1lhWb11Q790YD6OG8CUG
+mAhoWa4TzHGWpvZSjZslQjLJMR4iP9Z5SasrUNo0DqIn1d7PFJFv57c6JiwbYpG56SzeuOhp9YG
QDN6UL2QlaQzblMewSNEXCfVNIHw97olhn8UjXk3xuOjRo3LXS4Wws8FDZ46yQ7MzLQX0eU0BEjW
1zjlfjk7F+nUe4F9w4hwzXPE8EWyDcxiy6umc7zcVi1n5bHZlam3mYMc44t4ryWsk0ZTHA75LthN
o3uJW7JaVYICshggkGTilxiqRZBh1GPtO+L+4HiwruN0o5qrm2S0MtJql+C5kdtkRuUjrhy5OOww
+OYM0KZpQBvMtha/hVRzhdvRqSnvZVCeiUCDHGmMrTeHr/yrI3RPSkXJnHqr2cQVYMEFsSBiNRns
a2quIIW4DlQ4QAgFQKbZwg+suQFjj8wRjKoRqY0ITp1v4BatOrhg7rJ6Vs264ojD2SxRZ00DTFqO
FyXnTYHLo0wh38Wo/4NYj2rajGN0NNgA4c0VwKVafp4e/b0E4enm/S6YfKCeSOy2ed+zS5ujYhOu
WvpLnMjZGMG0mUL61ZmyPSCVDDgbtx7300jsBUeGCuV2AB1pYnWVvoV5aSaFc+d5ONfRvitQb7EK
dg2bIFYWU/CSivRYNMGeuaQ3q7XfU/1m+LeuC9cmi0nO6fyiqIKvSbrXc3dMAvo/V7Nx9hjoPI5V
GeLjxA4kBPxjcpaMKU7/HdkEOThOxiWi/Gdkb2bN1inT65FcbOajDxFUDCVxuOGrgUlT30OmDdDg
bG9VLRJ11mMsRt+loi3Jbn5DQfGHRNyfSIr6/b3Tv3moRFV06LynzP12jI+BmT8zOc2Ixza7pmR3
CeefXJFt7cckvourDJVwHnhN3aV2jWeZtgf2M9Umo4m67OTdMhrW9bwOyetoSlKqJxugzLDN0/sB
pEIu3y393IovP7+zh1+33Gv5Zhrb1H4OaPAsd5n50LbfRXBY1u5TNR5MJjnbOKfjGoR5JF4jiMHN
o9tnm4JmFdF8Z2hmUmG4Cz57cV5CRzG4dBygZvBVjjjCn0IUDReXYeQslpN4pfpqE/qUrr8ntrsa
WeVlaHOj+20u2UwCTFun6I/SIDcnOVC+huZLZ4gVfwJ4DyvC3TkhniViCe5jU5JBLE6eoHsBdxxj
oAd9kiOJJ0gImh3lRTSFt1QYo4ItP6YoCE/4E/JkyICxbLz3UuI/twd61q92+DClMPY5XCpg3yQQ
USCwYple8dOjjQu7OyhuoUbmIs3LbY4aOZA1Mi6dwOM3qmPc0sKSwjaIYxa4cPdhRVaQMVpLrVvy
e45GDvNeSp6HXdijv3c7Uc47HdqbUZt4U/W2rrurYX9E3KZ9Fq9gymU4ruwwxf3V7cLG3g5etLYj
uRXKWQ9ZsB3qBk/2hz0xlsDFCcNLJ18iK/k3hw955WPV96F86m1L9sAMIm6qNrmH/Fv1BN4yXj5S
nu44B4JWd0bKfKilzu+rzHlgNWxOOW/4ctQg7kHH3hhSnIKLuMFGipILbhJWPd0kDNYlPpcimXZF
xNI+fi+xO6XYKmLnzcIrjMuqof1sbqr9pELwKO5GZ/CZcFvImX7HSVPYjvmesGvd0G1GowY9vYWF
aasksI5yVSHDh9weB5PNtMKF8qc5gY60Hi33kxRutUb7Jf+2yOztMPEUflUoRGWAzOLOm26KVrru
qP0jSMmLU4Qtejomc1RniaPFOlk5lzLHa2OVWPwNHnWMortMvtYp7jeCHBzvlHEaBnBCPzUKWWUR
vCn+LMXRW7zPfU95UrzGabYsVOvt0Pr/HCbwWVNdZ8h97c8bnln0Ap0V3G6PptE67s/tGJyCjoiF
1e8kxRlTATrUqQXiBjpMfh6yhCaofuAhMN+DnHvHClKwdXYn61iJ8s7yu3vJC2ciblNmPd/tHnLH
+ZyK5q4GCjaLe0fAhvG5NP5ZDbmI5UHv5sZ27nnMdKxKWn3Jx35X9/Qq5eISh8m1GcTrkjyyJSZH
K5WnIOeiMGtiIVTUW5flChCptR8m84f+7ruoisGZBfvWnLjQFIwvD8yavHgC6l3VHMfZe5iduyhM
vuasukYspgqje2Nfx+a5gsSvQEpE/Q/IxkR117xycFAAnOOnGmL6XhaDveovWQhfKV14Ae0lpr46
fwl7IFshvuX8pQjTjU8sKkv1a191YE44rYy3HGhLZziHfEIjxxGFrYpwYTZtq7i7t5Iak3renbiA
zoPw8Jk43NOwJLviXWDEWGIGRvtu+mhX7gjpdj6JOjuwSMWBhWk9bB+kx6zp8gSb2vauZRCVKV12
Xn4bnBZzRmz/dEGzdeP4zYnd10iMTxFaXGg+UwDwlPMmTQaorZB92j+5szzuKwHDIwWv3yOeBuWw
Jcu9kzuRA0uzndnyqqv24orle8CxsxTPVYgZRkwvoUGdi7YYm2qZv/lzugscTsae8zfG1cHMm60Y
5bYdoydd+a/82GvmxBcbR1TcYBYc8W4aOay6gsO+5433YUhMr+coj+L12MqOuw6u35jAYVtDXsTK
ndjfSUdzWEtvkG+c6zzYBvUjDP91QB9ExsWWonN2TXf2oWIxqS+qWf0U4x6fUNHsviFL/GTP+mFO
iYoR5zNaXOQL3jShTB4DEcv4NAd2gkQ58IQTlryrhvmGFY7z+XTHNx9v4s0k7pyz3kS23Ey0yPcu
w9zsXzMMFKaVgnPN7shRbwOAil55LeJiR7LciKebwqSQJs4WjytCL73yUfs8s8bvY6ovLes8ZeGd
q9jE9WyJq1M0Uxg+wjCFruiBFfU0xh+b22Jjf80Mc4JwVjSaf62Zb8To7tPBPk2Z/ZLH5tbt3UNd
o3rS0QroH+fBtpDxs1Dqgg/iL66ctZ2og4Ib74/bga/bQIU6jPZcJYcGp0iCNyulXSyz8u3sqq9E
BdvRf8Litx6a/NJytpHVeQpLBCIED7ayMMsPPlGuyY1ZhxYP1UA3QRO9TLo01hxI7kfvLEJBZbwE
/CMY2themV7PkZkuaXzRti4uQdo96mpPjSwcSR0Zl6IEEmpjSPkKAr23uX7ngqQh8A2JahxQjZvx
sC9nLC6zODcjsbjexMjrnshhv7m9/6f/fIpNrYB9lHOHMiqgX7DhWznBfTt6T9MS31Tu77Jds7Lo
ZKEvNEnz0Mz+2YzMS2VORDGnndKAuDyasavhYTEPNExVozHDhC4fghK6XgmSygmMre11e1F3D/EI
lIFwtghztWUY+dcBDBBxBKTQh8pobxVoAjENJ3DCvT+vByd4q1qioBH6TZV1K3YSON/mTXApS2zX
AefVmHACuZXMwRel6muIU00WuA3wFto3d2i3ms4DnlbIfam3yoL+OKBBw7AXUwa2JqT0nBRHFqKI
99FT3zBFpP24borprJGEaHz/bBQ9cd0pKIu9G3ZnWw+H3IbOzM5ycNNzm2DN7ClzD+4aTUbvLBL8
SSX61ehSkFMflAHVl4eOIXH9eOzxlbWiT70g11fxEKTzoEYuUL26RK85hsV0+u7rYltP4QqUnK3V
vpirbYZ3apIOVVcBbAEbzIS1Glpva5rDtga/Xrl88AVaV9TtTAfzS6XXBQT+Qu8YJg8drbuKHb9H
zXfHRE4O89xQTGUylTUEFqrs3Qed2BEAAmMafDQBFPebkVZMUngjBI7kOFnzEW9l7rH9K9bREpzE
8dd0CtzCu6abIVpTPR+S11NQaicw48upu2axSXPUyCDqslVwF+ICqTrJnsReLGuYsJtP1eLKwr4l
GWpt2llLSWKjhu04swZDmZcEbAXDUUF/9ZyQoB7S7Ztvw9UxeWCrEOZNQ3QQ+yomSc4MVKZ8D+25
ROgOko8p/erm27CsiAowhh5BH3h+/DY/S6NfVxxyeXSR0qvQG6ttYBPr9E4mMpRsA/YzLNxNF3f2
syWTvSEeLY+mvlYqaNocEBNb0LLTW/Q+F0vZIBUNVT+TQwiZwIQD66s26uFQdiT6QokNyO2BWHuw
9nV189sgWTs25/XkrZi9LztV7zlImLUw5dqfCfwqq+Hnp/GHbaUcvUpxL1s6fvwgw1EawD8ZDV4t
4CMrw8zROdaj1wA5KwKWNRWguYbfQpW5HAN9DNmlmUGiKeqLaNRDBwkybiSm3b70t0qdjYhHmOXo
YOUXuDwNClWHeVFVcr5kiQMvZZZBvS2pH7FzYe0luJOwqbmrCUzfQYYPM3XKFL2YY6d2RbL3ePjQ
hsphEsJvFGfULWKt0t7os9rO1p0fdeeKcKHlOzR3EmU2fOerGX1QrZoixyh/Fj6dFUbWfwPtWw+5
t82EtQkswsosmFYBA0IpsQ14P96wwEGkPHMlLRRkD6BtHe2tBB4X51+izXTSByFmWPmh/PI+q43n
zHEB7cTM/NU5GdU5dZt9Ptacoj2MBN08nQPyW0k+HHhjxTYtOPM4+iFQ/jUtIwgdVjSAokuvYZI8
+qLYZAVZ/dmzGdWViVyCOYDMP6BJjICjgZ1BBJTF6QU9SvGA9OCHxNI/xGSaLUFio1HBXZGBw1Kg
7E0KN0aLtbXlJrgClz+UZYpk6gMoiDXPEBNTr5sGx7ZHVk3qq6XdP9t7pJEDOKPhUv0TP8wm3PHU
exuosbU86P688vSqrAIek/7UBZUJKMnVrnQgo9kJX5K4ebbTmhiKq3dOzsVld+PJ8Ad7F5YnqdLi
VPTRLvBZIxc+M1acm+NeF/G5qUGvSBlhG18HPDdXOobzmZpA8cucQrA5z7diSgB9SBvwezRsVEtO
MWBTvbInp9+1XEXN0njktl9x72ebOJkXD3qxz9yFXgP9UVvzvJ5mMpre4nKil0v0ctyq0tCboNY/
Y1N8K4tKDk90jOhs8S3W9Gb60tL6fcjngEKu3P6NwFI2HmJ1H6HZ2l1xNBtMYj77wyZo7kTWIKr3
0HBlBqAr8xW0MJIUAYLAyn7lCP0Tq4oESzZjbxCf5YhFe6zXacnurY3d766ux00LEtJ0eZt6+Foj
pBIx07lYUE/RFbkF9ybDOxqiv3vpO+nk59nvLYLqBfMTRWjmjMw9iejdxQhQzfF3W+BozWya6lLM
22FR3Ooh9fa2jM5lhZDmAc9qJsCLre/tIySW9VAy0NmOczUhzKH17QTdorUPWJ812ryvlfmLc2PO
n5sZ49AUg1/UcrY5D8+XYGSn0w0j6VrBWYhKoUJ+ujmM1jF6HiyYuQnypqgwWQ4i3uiEUg+D695R
3ldqDae0pYmgnF2qFAlOWM3fGEV/k2AfoDkXyBrzXJMxluIcKGMJK9m/dIxaa9/Ejh+aHxHbHq2x
9KSWtXamxU1tEVyWdnhsbHDnwvDfQ7h5A0SazrlmAcOE7Ua/3GsKHlgsKronl6yJGKYfYTcGaBPq
BaFmWT6oCB5geWTOKCI5Z5LwZey4Mkr9kXrEjNOZXljh+HdV/ZyxnvLSQWD55uNwfNZ/xq7iVPwv
8L2VXcWA+E2qhY2WkjVhlNE5JqZmQ5QLFhbbXBVIPvl4G8Jm4wKzigqDgQ3vdB9bnGwqRfZ2qPFU
dA2nhacwq06+A+i6o4Y7zSQomwH3bFT5eJHGrS4dBM0pBTwx22cdQLew6uTedd6lDQ4gikCORouv
O6A2AkJCCopaOLwbDQQM39dPyq7PtmOZ62amzBR1q/Oh2FhIwAFDf543b8i090VQAQWOjIMFUjvs
nVPFO86dk51Tl0fXgS8PzE+orIZNgsPtmvXsr3XECd4z0M9KeWcZzkylymPz/zvROOnGau1j1rM3
6lrK0nqFycM1HhpsdTnHLvanZBb6gniXZrbxA7fHD/rUsGPIMc8QYespenHJHo4N2fflJJQp9zXs
MHeGw0HENblT7O9tzNZLtOopF4R9OovDStHOMJnA9WC6Ek717iQxKpqOCdVlkjGqhfpF6dA0q4Mt
O3tdGtzZG1J17hTRiM3qxSix3ozBR9phUtRmiVTvOg0ekLthphDECkLW8gbEOSzI8UAK0YTWvbyP
lNCvPVxgndc+dfh94CyhLDlhdSujFhXMZkGXPLS++Ys4cA3aloLFcEu1L+b9cCzwg5Ki8zzu7r7A
ORj58V6i5FQdPWRZQbWDbPsj1yVhxYRAWrcQdbQFBQMu4JSWuJuHMFjjAHjJTXUWygVbRCUI9+qj
g/mXYe1WcpmijmWrRNL1UXdmuzFNaoaV/HEHWgsmq2HmA8eL+tasWvbFjeHuueJQyjRf9UiDIR/Q
/fM0RnYg0GRVxqbKfP65I/Dw4XtrJuqMwvYbWy2b1Q6OYwYpN6my18FiS2t4ZAxd5ic/jrD0shsa
uHzY0Tw5eZmvB8KvHMCr1TgSLArTPkaNEFcwopUvzZXbhjkFxewVS7ppcSzipE5Z1DdWTb2lCAFI
zMOGjOEUFeZa9T9uGXEIdIaby12q6eDY9Og8butcS0z+g10CKp8GbzOpChZC8BhrfykYn6ENDKjV
OZaNpDNvqc3JyBFjhhEaZ16Po5Zz97yxSnUjOJc5KdQHL360687hRoZ9KUv8k9ej/kZIY/2ctSu+
pISyh0tqstK2XJfctuWC2cqP1DAQNkTQGozuTlvuTzSjPwzurzF1JnqrZvufsyZzPHdf54dihCCv
uu/awKAyhwtjn0mlN2+YX2d0QDfMd4YXvHFggBon+SY6BWW5hnwR2RSy3MPONNXhRbaPudksHSCA
oZKe3NA46Oca9oCToXSTIqd2yErn1dOsspzMZ0SM0MFG68rkxQ3seO/Z7CzlEHq7tMsRtQYyEGHj
HCIeqWcDalxepO926T5MrUnddfOTdDwyjcziv6G+ZFW7fNNmqCPypS7FdG7Lh7iK+DRM9jS9hq3m
BxClGFmHuCJcZcVUZBKTMCWCyFxK9oGgMHUVU+sLV0BMDbcDajODmQVb1p1Gy3npogIQj0O2V5Zm
uZwV+d6gwKd9V5Nf1GTSp+rDT5cSxgKdwSJDAXGXdboZP9lW/YbuMnkc54wUDs/QuiwUo8c8sCNS
A+LZith3Npm+JENArUxkO5thzO6yVrG2CuS9lWmyWJy7YonukLcd8Iy+pwiG/XRtftBFIVeVZ9Vc
l5pU1dj+EF7EHTsTNTIje5P5iTpGufdYK/VZDRmbNtx7uw5bw9B7TGXae/B9LMRjVRGLYgwJ80Ds
op4TnMm2ream7lR0+Ko0XnYbBuWrKlgeo4DvdChf3T758W01bc32PGdEhHoOyv88BGYmHEBTyuWK
ZBlQ9AyTrboz5vpeGz7pVjsL1lZKIVsEXaRjQkyjgh3RSKjJ7tgwZCEe3Ono2YrGHhGybwnM+8zk
AG/H8FZLBug2xx1JODCSJdJe3O9pw1lntgHJRTD39ha1ymO6qrFpr4S2v7TdI5MSNAhnxkwjtTd1
NxzBtX9aSUjQukWCysqQ/TAPFKJDjs34qRYrXEv3gBPXJvBA7zly8HfLJPgXdAGRwHou1paxKf3p
NiRfRlO8l0bzrlKWBVFIkqWS3S1IYsJtio8/7pwX4T6nJXRvaK/UBfrcj0a1EZn1N3N05TLmiZAa
7Sqh7VRpGIaZskOsNMUul9W+6DpIh6QMiH5WBhk4MxTbiS5pIo//ugT6RnRXjy3cVticyz8fK46J
2Awp7TiPSzGectiUZxjz1qCloxCab1cbh3RxWiSLNzmJSOu4y/l6ZqtcLwH3vus+qFz/9vEwmXNw
EkO+Hnu3xa/GYYT1yrofqLAMKk7I0yiuOkYgp8Wd3cG34wYCuBavrgi/vEJTSzhRSplILEAsJOFi
UG0rlyMve0REJnoHfHHfBfYHTsqvem6untlvU/ZLq3x8NOxhcUd2oAGrt1KDMEjQtbp4xjaQL3Og
JiBtC/q6FcwUqXY94AbcJd0IbrJISZJ44zaMYXlM0qA2vEeA9UEt9daZJrcRRGWTMvolAyO0lSAX
d6mCtiawmjgHK619kihlsSkN3l4/JdecBc5eGDxFxtHStM/G+6APMFybNjmpINjONck4TF83XZRf
ScW+aW4RSbBMvgVVR+TM2Rk6pewzCJE82DnKMtr///9TMt5Q8/xUFeazHVvPKBjfBNRPvcvJ2rIZ
C4vy/ylpnyQlbzNa5LD0u1swKs30L+69+665piwKANTwJZvm4dYY829p44oxiShG2YsemX2cVr1U
NonukmNZN6MFZY9W49AOmH9UNDsGTbUOZ5gAJRuCvnDxlITuTkGULfiv//OWn2wb0KFMniYTagjl
GDPLooW0kmXrWhjMt9a4CwxqBmybCF4a4jkwTe5W/Fvsq766xPkucLNKmdySIoRce3VHcpyOl3vr
0MV2V0nSkzU2Qx5ciL+IndwK2j6I103SfXjEy8qE/HBjY8tMvOF7rI2XLkyTXfXWR6mme+1MFuDT
S2ZGzA5IS4NskFSsoOJkhKkYZr+0eFiLa8aSzD7s0F+ZWfcZBkgsTpnD8W/V90Q7AWicnGGINwBe
wQL5DgXxZkVz75k44e+gkkfpmEeV9YS7OcBULrQCq+8cksiYhjIdxpvC49GSbJRH66VPGKGOwn0T
MrjUY1BsXJcHt798pZT7TG733orGbl0MfGZhoF7sAQPZ7H+bhmuhbkEc517lTh8qJkvqEtdbxYof
ydMnBwVVXOyM4XLqRXFqRnUrwpcido5ZWa5yfGqTl/K00zlrQELhFRpoXlbTZm6YxHNd//WtfxPx
vo3sB17RKYsJKGoPYxuEYvbXcltNmqNHz4pmzMSvTRtppND35rA6ynBatpDg0IzB39s+5qhshJo+
cxjs7Viv/YhDsj1w2E7iCD1Krxu4po7v3drRgaZqO9WaJ5JG3rfQMXl0oetxz+2GaWXzktgPx/GG
Kvpn12SJidb5EkPzoQplQudYnHxuflMBy5FWVyP6dBuuikHyjVeTsW6Y2edaRNgXxh/L4F7XxgxD
ep72Xg3ysfX5tvU1k7/jIXH2ycnNOXtoGTT/YjOv+d0vJzCxrRPj1Qw5B5ZJzSgj7L1yx4XSgasj
op4GaSZdsVkmuSyqv7nFzFEUgmHe7Z69DDsRhoF9pe27kJs6iUnemSbinfPsnKhfsZmpbwEhOkLo
rAMW5zkYn4KNaNPIYFfDwNQ1yanc3WpoDnZiPpQORvH/mDuz5biRLNv+SpqeL7IxOYa2rnpgDAjO
M0XmC4wiKTjmefz6u5CVN0tCMyK69XTNyqxSEhkIDH7g7mfvtQtfgZc0EFbZNnBSCliyhUrvpRHj
ZqhIi2UuqIXZxpaFj7Dwj6R+nATT/jg2cMzpQA8MLKu4QRlrgh5qlgLVr6FoZFWOYIExXZj5mTYQ
8twEaI+U2j5lab0OUh7HxGQvpI/gFcmAHaO+oVvEVhyeiBn5FjgIGLOxf3J02z4rWOzbEfvTbJFH
E0pXCyt93WbRZd0pdw11zIuH8tUoabdpNp8rrDY/H2jn15HB/VJzZqzaeB/YeX7qDvZ52eazwPo6
y1X7LKSBuRK5dj5KalUhg2rH/HCnVGRCBxmbvKqvsFQgBSoJoNOK0bS3U035MpLhxVXRtlp2KU/c
3HHYwMeGhvB3IyKGR6hDO85b2B09TyYtL/Ua3kG0HjIMZ5VLhEXev08FU73GL29aBVNTTFszd8h6
zImbyWL0eGHb1GdmK26dscvvM8RoNPFbWlhXrHUg66vgkH2Jy6PxqPjjRs0IFZuKF/a2mGYZDns2
TNHHCZunmuBn5IVPdGF1guKGO1rcsw3lsJ51XoSvXYmR35JCY6Fc2asckcIK+8yOLUkcrdtOEpox
qGWLrITNoqkY0HEJUi1jFuiDlDtdWAD6NPWlloaCsqA9m/zqI5u1C9GpHbHSzBJQv3Y4gzp7ZknG
iZ/rzGZGHypB0W18RqURn8YWf3Z0WOIwOaoNen7qF1miZWx+1VBqtgrDTA3FSL+2/c5+zoSGC+wj
pTZDFO2mFw3Zuk6vbdMi3zWp8T7lE7GAKRXeVTZBbN+pKSku5jCjGqX61jeAkvLeuOw15L5a9uEH
Rb8aBvjIBqZDHdCj0EIaPyNiWMmKuNTyhKzbwiuEgzQ2rml6ZuF5AgYEjDKOmsK2H4TISy82hzWc
kmBXM0NGMOJ+jxlpmyl4MaIq2wVdPH9llskstW6LwKA12puRlzcG+eAEPCDtUvR1LVNyag0l3RkW
YreyGZJVAYDNYduYZF+myqPzhrEq6zSoOU7yxlMFImzqqP3ZtBoDE/i8wAQXsNrT+h7FfZ0y6GuK
S1Wj4GdkEwXU4fcYWDArYkBpy2IFhjUaNz8F3RGzm3LiVMxhjGwkEEDGNbbvYuvHzR9qy9oo7OTT
JLtqFxLLJdg7qW02aUO/uEzx0ckSmWwwISsYx7Ff9SWJObHykAzs3jh1aex499AP1LJNQHR4lUbT
ZWhquOaD6QzeywY3BbmomfsWOU9DCYHaUtFuFEF8E4TdQzo6UKxynfYLat7Mpi5N2SzPTNLXQqsu
u5COjJby2JR6BA4lu5UJmnbdna300nhsrMgbjPGpzay3VGO95McoMs2Bnj0sppawmj7iwaQHkk5g
6wTNXIlkAPXTd9WHlJ4aJLDYSDpcd5itdm24jmjUeYH7QslsVhpLL6w0bE61WbxynepFDLy/DUGp
rzXrWTaqdl7a6PH0GsV8qL/yrtoOJgBPYcIQiGWBlgrJXKLIlzJg5hV3W8Op83XurnuBfNJiGZtX
TLQJx3V4k7k98TcS+lYAXFGp6BdIB3j7/G7BEbM1aeOThHoeJu24m1iFrfjpU5EhwkypJ7A9xHdk
iEkHiKXPUIIPDfrl8bG0/NaLGKsnTluexsJnL9Bl9Ytb8iazrUctsZqNmGJ6jtLcyABuTKsQvmoj
XG+CKdq48DkG6YN/tEy6e0F7FyeoULFgDPkIFdN+Hwy2YGs331YC08YY+A+DFCQtJbxozFZ+FHot
2K9UzvrAJ4Y+wiBDrKGsfN7WI5sf8UD0ps7MGlo9S7mqZdvRvdNTlqV+k3D1JUqfzhpLrxwufNfu
eaOrIPBNhyC21Nm05dzFqxLfGyc2zsYMT4UTp+XOVzddPl6OLp6+PDNPLb3tTwGdXHfqUzNlpKB3
GUL8nBcIZiy2AOx8CypIFIyoiqDOmnAqkAdvAwDbMim/02CMNkag7ESvwwB22VtlPWTuWDvgzGaz
OAzFrV1DXigwAeCvR085XkuztM5QUXan01h9RKg+YJkmynrsWdtJ7ZEd2AqFZUNFYC7cNYIsQ3Xt
jyGJF5bcFH2Dfp0cYkOxfX4muZnyptuGKLttwE2Ny/VEPEakRZ9tDKl9TWWRbeg6KrblEuRX3w1E
rNUQZkjFIBnbRoU6Jc1HyKznTLO7W4WUjnWVuM+x738L6iq6MBqyIgJb+qehUkBAQSiXmASi4adD
xZdT4aXO3qelBdspydka6lig18kb2gXwpLoOvsEcyp3luO9xb51GDEfqUn3dk1XTqgk4TwUdPS0O
e92656nJMXRHnEsHqokYQ4MOow30SFHBv02VspFp/OCMOrD6ESR1Lt+qDllfFndgxxjtiSpcIOLD
qVWdS7MPboYJd/bEbBYhXsJ7ipygIKbfHOCESfPs2uzVdD1INi59/ABn1dDgH+QNprOThZVvBJqA
eq2HkeDZHVDvpjB3ttOla4GCKzHhP+i6D3QoY5OavQnLhtJqFRWmUhqiOKLiF0tjEmG2er+27HrY
Gmn+XL2Fk+sFBh6WGpdu1xWbdLyb3DDcOAjL1zpX04lhKgQheXFBFq6nAvkSL+RXxv0rwWExs+rh
YzRN8psU/EET/WVXU4oLqTBJVSBCxDSAYn26yip73bxViTC2wqofzCi7mPB3Ti2tdexM9AdJFjO/
adhEN04dQ+VWhrtxunRq1ot5OQG/SxAzDeitNQCMeaAZ9y6relMS6iAicRG3LDBDs79sFIi4xizJ
HgUyapaVDRnPzBVbJG1sYdr6auaGKPp7Ou9sY9QDs5N8i3CDI3YAR8eLf1YeoxSVaDPdhl2YLEJ+
VVuGtWOlIV3cXW5dTmdU+V1k01Jlf5QdMZHd1rpxWU4G088eJca8hklQYGKRYymfl/q0lrBUTW24
wXv1Ygo7pwZKvOWigHxXoRnsYbu7XJi87k5TXxsZ0zdJi+R9UjDQNL4JN9VHpt4AM51lYmpU+cAC
h20ZWw0CUnmGxhWcs5+zoa45uAb6Ctw7Cm43IKzHRPLe+ly3VIsznPIVzNBIA70ISTAWlAcUc4TR
hHm9jSrKRz/V7Ew4KeXCp/+Jz25rVOinypIdz0YyEYVNi/CTZXQx9OQHohKztSrwxqJ5jEsITdg9
u3Va8V99rT9W9E1kXWebzs6uFIBx6yralEjU1siqQ8QWvI5CN60vVLklfzi46KBLU7kqFI0tlLSK
rR0l9IqA6uNaab+LZHNtdjZlKrNQTlrOgx+kiNgbtkbaEmzLWA0XsW5PO0uluYsTWTn58tt//PO/
/uNt+M/gI7/JExqNWf3P/+LPb5gJqzBAdvjzH//5kKf878/f+ftnFj9yGb5VeZ1/bw7+lPeRX72m
H/Xyh+Zv8/cnc/S/vt36tXn96Q8b3iTNeNt+gK/6qNuk+fNbcB7zT/5P//G3jz8/5WEsPv7x5W1e
XcyfFoR59uWvfzp9/8cXTdX/vFD/uk7z5//1j/MJ/OOL9zq9/nbfVGHx337p47Vu/vHFMH8Xlq3b
vJP4f8PRnS+/9R9//QvKA9tRhYbMztF08eU3XnmN5Je034VrCMe1WbbRKjTNL7/VefvXP+m6hv/V
0i1bdVzH/PL/Tv6nm/jvm/pb1iJzC7Om5mw0+8tvxb9u9nx2tm65mm05mgEOyTJMw+ZIxdvrXZgF
84//n0YaFt5G7FdGpUMBRQK7ZRzgDWvM6tJy+3BDFFa/ix36c4Lul5c0hnavo7zG0bapW/ocmmTW
N7Tu8HWIUv9GmRR4JNlXE5Kdo2ubGlLyTHZSkd+UfQQ0d9hFrN4SC5RYDgVIEmaeoGbVMK4MbYir
FmI5An92MJO5/xLddONwqXT4iIrspqnKbVqPT7HiB2v2yy9Uy7oosazRXjLWaeLSWktDXu7WTebT
sqdRcgFMLwOjg9YpqkpMV5gjnaJ5aROIFF2D4KJAPBIUeEy7MX/uVTxktYaCv3CxVcQ5vRk2w6rL
whZs++NQYeiu4nF87JRpq7g7m8WtJ1VKrlva8PASq6UFYQ5UU+C72iW6BLFq67a4aANaN/SreJdv
bbnNhtM02uRYLudtjYD4X3I4sgifrj5rNGe19VUauAg5LTbOnBe+JsIy/VQT/mNMAVxno+UThZI6
cLXpULzgZo0urSwZ2OFren09qjG25pwloculwJD7GOeVhFBjEg3kNw0S28Gabgs/YGMZkXu4/d9X
jf9ZSfi8tvz/WBAshhCVc09BuHxNXsc6fP2pHMy/8q9yAC7zd4a0Ydoqu/WMXsbbv8qB6/5umSpj
2rZ5w9qaQ6H4qxzYvxu2JjRVZS5uuJqmGX+XA/V3Rwhdc10LQY/OLwv9f1MPKDk/VANFR1+BMIHi
8nMVSLMUI7ZBxgyOi9sJT42ppU+uK05/uBR/lZ8fy83PxebfHz8f9ociUxcOs35m2jjh2OehrVYZ
eLXdB1UlgttPzw4fZS5Z/y5p/z7KopTlqsSnH3aNN5GyZJFbJxP35vBHcw8+/WhuwI8nwMDJQP61
jVfrD35LTYs/kvbGKoZzFDQqmx6HD7PvNvDq+fEwtgl0Ulpl4zGNZS+hJHp8gp1ebQ5//Hw3P7tA
2s8f78rSiKTBx/s0j52Itr966fbNiZHzOP/9yH9yn/d9f3VxAAsfhpnmjeci0FZ0NuuxhyVquz78
8Xu+v+3+/PGsk33baWZfUBfhUZzVTDzLwTZ0ga/bdqzsDh9H3/Mk2fNj8MPz2k22qRduReTrSp5G
OsEU6+w9e4k34QZ34Ro11aq98N/o/eLDVZl9btM17cETe20duVV7rqQ9j6QfvkFa+KZOJ6/2Sml+
jZSafQwiZ9zBO3yG+67kYrxLNwQHXZS1J8yGoMsINrvVTiQ1a89t3B4ZNPsOMp/bD+cg+zYZ87xB
Gu12qwClmE+PJtBJSI9/8TQWI74OaAZ3XYumXqpohaVXW6j+M5U42ODYjZif3U8Gjb0Y+uxz0InJ
uVRFMwsgKqI4d2KK6J0Yg00acqnp32M02ddaXUY71kuIZ2YhsaX101k9drgYMy0Qz62DHCbQME31
U4w6oEjVs6hOA6jh4HNex350790Gz7MyWNGjWiNSc+mvJCJmx0VDbjUB+lgHwhBbvHyJFwZKeBbW
DhrITkn007buSm+aUpT6YmhOWSiG60FBEz2pmbgNWUBeBwYLp6AfhvcwEQAde6du6ewUuv2gCCW/
MPyaTgG0CdRD0qqfmtKfbsrUzJ5+6amzFuO3rGmFs+VLQhnS6NhxVk1PUCJwl/r88AH2jFtrMW5b
cFGxrSe11+LUxZkCtIfc26vDHz5/y08ehPmd/uPjTPfZx2Ux8zEM6534iQ8kY5d5FX7Eiv3a1fWj
r9WYB4vHw4fbN3oW7wLizMeKxM3aa9DTsv0wNB+GeZswif61z1+8DPA/Z5I1KrgV/5siUi/zr6TK
ihn30uED7LkZ9uJlUKdaWhk+g7NwnTsrzC7bKDo2KPfcikX5qq3JcZGT1t7Uwm+Y/bIa8HJ1ffiL
77ny1rJuTZmTwQCoYa4HG9tmb9cEZgwvo1bSIyew59pY89//UBoHNvumtosojaVfnucB/lZlNJIj
w0Cb7+Fnj+qiZukKKgX2s3lUp8nC8EJ+LbNOELY2LLW+JVuhc1UUQVUZIkCpDM8Ma/vOdEvryBt0
vlSffYHFwxuPcCsjn4WNTMWlpPeP8pXmq/tr8wxr8eyGbR8Lmqi1lxJhWk/510r6b6pULw8/APvu
zuLJRXGamXYy1l5g5ZsOlROu/SODYi4Wn1wYsSiBjq1N9BCAHJkRfiAbhRzLVkK0a+LR2V//pe8v
FmUwrYdKEzF1duiA9FsXVXTkwuwZGWJRAtFyxqyZ+WAr06GKvaTD4AWRgs7syHOz7/IsBjZgezMd
oeF5Cja6TDRoiIM7dpX/aJMMjpJ9ZIDsucFiMcItVZuEZO/BK1NgBkNQPci8z49c/T3PvliMbS1Q
eFvbce3FtXWJn+B+mC0JOaFeh+/uvpuwGNxJQGPOHLlGZUAckd6e+xXEzS4dr3s4CoePse8cFuM3
QWvfSpcXqZ9/K2OSCYYXVg5HLtC+E1iOXgObRo5839Nc8uYC3QtldjMyT3Lj+uLw9993gxcjuOgy
9n5ahhkTGkvtCE0bj1z9PVfGXAzg0Yn0kkwR5jAhWd3aOfcaWXF05NLs+d7mYuSaJjYZx+LSVGPC
Eg1KkVVb74eviT7fvE9qj7kYvUHcIqXQ+OpNHyNeVMUIzCBHCdFIUa2UQZe3Rp0k3/yEBNO4Imm6
iYp+rdAiBRY3dfeOpqmvo9MF500Eba8BHXs2BVaAr9bBXuxr3flkwq2tRTQhWcKaevib73lgzEVV
GEMZN5ag3NeZtmFWAco0e+1GtvP0pvm10mbO9/uHN3Jb9RUS4qkBL/pVsV4ljtdedVFSOUcenH0n
sSgLsY6JynZ6WOMztBahOZjTmLamE41HLtO+R3NRGDIAg2ZkcAo+nJHnrMm1s8bK3LuhzILvh+/E
vudzURcQ1Kuan3KIRnYTqFmzdF/xY6brwx+/7xotKkPmIujR4rjxevu8QyhatvWKNiyNqXh7+Aj7
TmBRGGBwVloyRI1n6/V9WpAHiMvy8Efv+fLGojJU0ZjHcmKTy4KoUqY43DMUbAwOmL6Hj7DnBhvL
6tBqGJCDgEcIP8oo4Zgg3NBkeOTq73n5Gov64GR51ncZQt+y+qb1qH+bF8zwtPaee/vh185gvnY/
jLI6MdO6Kwr20ei0WzCK0ygHk1HeH/74+UJ8UuGMxSCelLAz6gYaRxz341cfsMjOr2L3SS2zCOMd
Yt9GBTcduMTFHz7ivps+P2c/nBCeuxAZpc9MO5DfrABrsOVjAo4DzF4lCPHDR9l3ZxYjW2ulgYfX
qr2sQiyHjl1Yr1ZBgogA5DccOZU9Q8NYjG3fDZxp1F3mFTqxM1WT/eFW8AIOn8G+67QY2QUU4bRs
uE5h/tSZT13t74b2jymojgyNfZ+/GNdDbhimSPh8RU6ICszM08GG+El4Snf01yan+mKAo4XMTT+b
70LzrPN6HiMbBtdNPX3PwMsfvk57bsLcLfzxebKSwG8KlWOwCV/M8qhvkniTw5+9p3zoi/FtTD1C
yPn7R/m1tFziSAjIVp8Pf/ieR1RfjGyZ9VYKXpORbaunRR2teu3JCft1KCzQQo+/dpDF+E6whFq9
ywa2sHFvIip00ulbNSAAGbvstZ/QJh4+0L5LtRjW0oihNSV6DQHPX2MxxGKUEFhsH/n4fXd5MZ7t
JoPMptJuiXJxgVPnNAeN/mvffDGK2Q6VY96wE9VgDtDGFFNlBY/ZXB/++H1bC/piICsd6GtDVVkb
x0303HXYzaIE1UuilPq9GdAkriaiSOQQuWDOaWVCz8XToPrlkREyj7ZPary+GOlgHdwizLg1BgjV
V+KT4wAYi4e+XSE2uD9ylD13SFuM9VGGhVJFzERMO3fO9JY05danoXr4Ku55vLTFKBe91SJP5P4P
fXaeRtb3OFPuS7u9O/zx+778YqC7+uBbzTixux/oVz2L9nVZjNaR775noGuLgR6CSBxdi80RJ8It
ZTzz3jjB9HPiItNxCMA6fAp76rm2GOlaj9J/RIblNVXsbzBlQnlNbXPXYEd9L4NOOXI2cwv1s8dJ
m6/hDy/wqU/0MZrC0pOiPM1NckmUceeOKuFAoAIHsXFnsBSklHR2+pHlNrXVs1s+Hj5NY9+tWlSC
2OyTiWyC0lObuJx2uR5HBo4inNNu7gbdiTRhm5+0aQAzwyzggmb6lG5KUXTnjqk6z4kj4pdYVZzv
/giXAk6aftPKVL1OyxEwlKo2ZzzKLCXThOliHDTEPnV/dKZRnkawAL+PUaVEkKB1koenangCfgd3
1+rUbYcr6CnQkQ44vTs9ofaQHk5Wvzxyh+dn/ZNxrC0KVVaJcJJygD+aS75BXj2OmBT9fNgR8HAz
9cMlMYG/trj7s5j9cJMLkSrlGAWVF4aNtdEt5TtqnNvE1r43dfDH4Vu5b1ws6pKvN9NYNrLyoCj3
ZDNRjcxZ9gJ0Yoc3i/YgVJUj126h3vm71a0uypPLc2M6oZp5SgD3QT/xHXFm4ycKVPNMsrbXcT+O
3LoUOvMwW0cgy/cDGxZBhDxYwHfFpo0o9fCp7yln6qKcIfz3syIEdBs4KO0Co4nx8484EPXk6Htn
z+VVFzWtjWyJ31TLPPIT0a8MiQbWRi+AFljGTT1AeRtaxO91pZjrKAI5Kxx12nVFYm8qFaaO0WfC
i5ME/o3p6F91nf9ye8v2Dl+CfXVEXZRFaVaFkUYlfbkpsrw67ux3f+irJ8vyh7WfyWiXq0MB5z6E
iMRPktIzGJFn5cB7dYZ6dmLgADxyQ/ZUT3VRPScTX6Swqt5TCJbx83JjkGdqsqCO9dcj5zsP00+G
r7qomyGmzLiYqsRTEWlZGJjCgTSbMvDfIuaY14pbw3guNVV7B51nsJ7UCAN1jdHIdqoKSEbr6urI
wmXfo7GooVKtlDrrMFvLNL/GMwuaMyO8TF5YqfaQUfIOn/K+wywKlg9F0LKKSWfnzzbYu1TSywgV
9HUPmWjFmWJQdrVG3/za0RbzrFQncQQ8q+5FhTFctmA2rrqhLy5SKFYXdmaDU1d6ezjS29zzGlIX
xUu4Y45uw9G9gandTrXTFycsnCPV98936X9/Vgx3Ua2qpPELRY0Mr8vd2Sna1Ls2UDBbRSUGOZx6
YNXZfLgvgaNhLtGzM6m0gPdgTxAOQUaTjqtzRvMAlD98dT9/+UBH+Pmt30zNkI11a3gZX8ANLlRd
+e6jmrYw3GhR8kxT7tcOtChbRo0cF/6IQScuurLye2PCp2TKtdXVZFe6QJcAARw+1OfPp+EuKpDQ
RuzITWB4fZxtQ1ts0hzzL+sWx22uhvyXBpvhLkpLnfogMCSJF74EiJOZAw7KiQz7oYEwIdtvvdb4
R4bA5w+l4S5KjKFPAim7qSPPLKDRuaQzNI6+PXy19n34omg0IEt76Lu6ZxC0cZdguDl30Sf84lVa
1ArpaHWjpLQ27NAdMEEWxg3IjerUKn33thtK+xENePb18Knsu/GLUsGGU4kVF3IxGuOiZ7+ucNH/
jwacEWF1OzMTFbyklnCow8fbI48y3EW1SEZNU9ysgHAeNC+BXty1oM8s44E9nlMygLwKnLtBlIIN
fjjLiUknj34KYQvZwXcGw8oA8jCjMKbS2ISqyrCzmY0CxEiBkvSJh33xSOkx5q/0SelxFqUncUyZ
RqroPETWBHFFVVFacBxIhW4bP9h1hpKfIyVYzzTtzJ683gUGILMSGVGpdAR7Nu9NiESa6D7MegYM
83XjpxGu4YppFtOpEthlWO98pj5rW+DdTtky2BBlmHqNr4Ohc4vyqVEG/74H83ZNth0YKj3mFh25
G9q+U1zUMtwy6UQ8A29ilcAqH3snU1xsuMYJyCE8ZKJ2nUvRmv296uRZt5Esed4g7+B4Ofw87Hn+
nPnvf5hdY80LEgubp9dpQl1HfY2lWHUxZSiJ/z5l7fioupOrHSndn89t6Ib9fDTf7NFY2UPmyWYA
nK5Dc0seFWmfmk12ffiE9l7SRZGLzDAcDNyI7DF1Xt/VmPUKIMcwG+q0Xqu6r5Mq2uUnUNMIz2jf
Dx92z0sJZf9P17FUdNOqGrX1UiPz124e5qfKhLtH7VRScwZJ3qIaJHcq1qcj13L+5M9Gx6IIQlVS
s9iXQL8D8WrYo00eS39ss26+WJ99+KIGKkptFJiMGq8IBf7T0sb8k5SqeoXFqrw7fMn2PQyL0pf0
eTZgBPizH1VdNqybL0ORBzhMCZi7FOkQV0cu1b4jLWoemU501SRrnJblg2eM9bg1Cfx5EexI3IGK
0I4Mpj1XbalxzRQR4qfq2L/GRehBFHbXo2kBpY7Y+j980fbs4Rn24vGuwf8GdYtQGs5vrq/gxCU0
y+F9hcN5kUINdcY02jIl27GePXOKr3IqxZFyteeRWyqfWBKLEsoCON9EFqQT6WIF96vaHTk18eeC
65PHbqndtZW+SX3005C/ovIjAAxynWrB7FoPtXFbRBYBWYWQZPgW9gYRCGj4KBu2Ta7YV0YW0wl3
gDamJ+7IU6tbG0XTgPBk24G4IL9/i6dkW2SzqboAv1an3zIf1wpQLKsvNi24/FqS5FqPF7GfehjX
t/hfV2JswKGHp6MCvdnJiBAKRLzq2N/R3Bs77DdGIWbm9QcWHTTFhY+9tVg1GPAqGA/aiEu+gIgz
TGeFhj9GZpe8b06U9jkaUNZaoPoizT2Jcv008CHiR+JF5iyN8Z6chPWjReTvVNjvaateZDPBBJ7F
iToA5kXrp5jYDQm6MEf1I7IeFYJCcc+f2aMGBwMc/azSnDcqE1ANAP6msTlRaxzf8H+IV8/PoSc8
OH2/TSf9GmX/1jfPEv9bitvSFf2LWRdvQ04cR3CiZtVaS2765Lvpv4cwjLgTcHdYGLcaoDoCB3Wj
X5vYVAJWyDru3iqoLgK7/cigapVKgdPSPRP+zsLhqwPN0Ylzch/qmY1Eskwa38awkzt/paXXSRM9
xLnp1TDUff3B8KcTsipOciBRo/YSIukrohrZqUWma3Yq3HZcCzhWDTxD1ucnSu6sRH8VDN1zld5X
7Xvas8wN4IpO4NwzOVxPrnOF+h/4VkJmZtWy296f9hFxFMZFAGp8RsU+p4VCnnLYPEr3GUSpZ8XT
Wp9IR4pvDPmR9n+kETH1ybUMmxQ+nAI6GneP6e54V182Fk0NcrO1Aag1AIh+SmEPN9Oqb2+rhMxE
/4Mdp1XjiwtdYzcWwuY6jbhwAW73Szh9ghQ+CH00iCEEqbZBgM+D2d5lanTrU4lZqnO8ApyUuSP9
fJfaw42lN7dTOFxXbn5ROj54zQIGeMv+kdJEW8Aw664uTxX3G27I1WB2F2Yvb1zne0PUKc5sT+rK
2rE0Hkagrq6JAVhDOs8+SxjilCaAE4Rbyfp5psrq8FZa9jMtdzybhP+CEpn9g5pfqOdQqI+KeVjn
TNQitX3QENhAhVjjP2WWJoITUwEH4myZj20mIjT64g7jFe4rdZdXAkqlzgZQIaJzjbDxCROn5ktP
uvV0YpgEmrtbMc2woofGJq3JENkFHF6SzfIPtpVOlPGP1nau1eI2j28aBxdtMl6TZbFu+wnoW3E+
zGgbtF1+4p+08pTMR/7aPumDjDr60gwmZNhpGxvtLmkgjMDp0QCAlOnXyqiuh2l60cgVD5HdIw8b
b6ySzOR4NRB4VzU8J8mrr2TnPE+ET7lnth6dRRBolc7ZwnWF6q1tKm71zDFNjeBMWOKbBg9Elmz0
VFe2+JYQCqEIhOPdNwl9gqitbRhrlKKUQZY+2LK/1VssDQpdgViuAc7y4eZG2OJtygTpmE51orKr
kUCDzPSTxnjEHQaPCj6h+GaF74P+ggkdkA+UzYJfLn2xgqdMVBcJ4mLwbwVUqdUwllvfgklX5tvO
fem6jjCW6GsXXFYTOvOB83VOOuhlZucCtHetnSReWNVJ41LLncifSXY/h33mifQlIfVJ06oPAN87
awzPeryMuGO0VeP4Z834XJatl0ivafLzYLiGAPRQlZcZDliluFR6/48OrIQqeQEI/Syz3VWRZ5eq
rq70FLasSXUao5XP0iMjbzpJg1VsjWupV1uDZVTY1NcKWWBTceU6rGDMlyGFNE+ehm9+FBAFoBdt
lfx9SG5q7O6anT0F8bMZaNAJ4WY6gtX4uPZBDkqehzEszq2mPZMquTY47XtQ9ININqP8cLBWW85r
HmVPRC1dDjbo16C/GEtuSWk3Z4XEJNkSNw2RMYdYbFTqmjrhldSNzEiu/bJ61TJStSRPd0tuVm/h
mUyoGbpzDv/m1GeXxYjtaZXoOkA8Ruhg7QLg/tL1gbU/pKDj1dBayWDaFiXheoKFmN18mDB28ACs
8Fl4KAJXVsVkNHQ3Uz2cRMZXtQ9OJcTVVs9vOmD0+BE2TnKO+2DjkOuJjDNtuTklXJTS0L2kfNXb
VygpWznG8BqBejlzMGS0LdSQancZwMqUcfgWS1Zr6oNeCBXrqBrhWMINW30NSbJsT3A59+dgvU1M
DCJi562KGv/cRrVFdkSe+1eFmepXReao62LC2HmidkKwEiY3Se079V6vB2D6elbcxWoebJOKM0BB
CWOznYb6nJ3b9mJQamHApPD7u1QG0SUBndpprMRYszQ3rM5illP5Gru3PAs1C/zRaAfk9phjGJxP
lYDAF9YdwW6VpuGOdey1S7L3jtasPaxoyprfozCCzAkUnJHJhpfA5R72hP9YmnVK/vBT0NgzKGmq
rwt/wP4jEjt/kEP22obKLirVC4tg6ipQkvPKGCHKEn1R3owz+5iWlup1TGA2AUL5jYkJGZgCr+Vi
eBxdOb/2iLAoguq0TIxvHRvR55bBfch1KlMe4tKZED7X0XfVta7Myl9B2yJSuibgmxjvhFyUTsnz
xyhQLzqRbipazigJrQt6LEQNkuILU5Y1cx33zaVqTuRc9+lVNfTX+lgWm0GY6lU0RffDrJDBdHKh
Q3iLdZj1ud1VK+Ddzok26Q3GLvTdkaG+IDfc5EnZrtWkuY1dJ4WGYZlkhqaPYnSsdRz1/XnsWJeJ
C3st0yhwids99lJ+DStXJcw2U1Zl0ILox9tMX5fRFcZ3pNR+1XTtNEya+9YxL4RLiE9uw66Pp+fQ
yTfE7dnkVFnwYCL6f+WAETfQS9ouvTzRoqpd8e34wCK66/WaxNtml2vmjZ1nV+UcP2kosHHVr12Z
hauRubSGmmOlOeO5O41fM41GCfTL58bu3FMp1XvbKU8xZsHI4JkpnXpbagLc+Rwd2ZCZJM4z4LBO
UmUgdOHSaeX4RwhsaI2n70w25py34Z/VWazulEAnN6B99CfywRIh3nH9+EBJmv9L2Jksx60k2/aL
YIa+mWbfMsmkSEqcwCiJJxDoEYhA9/V3Zb3Js7Jbt6bHqCMqE4hw3759r4RzqtUE9w0N3jRyBwIK
UpXvIoI8/zRyXtax1PKQ1UME5zkRWbHNvbTgetRxDgMiYQd7BVLwEVWXe1m2DYwB/sE4263vpi+j
am3FPr1K7+Adsxqv3dnh6BIUnfXzj8QT9Ue5JKo9O+kwh3szT1XKn/bz78hrCIMvk6belXB9Xux4
9s5+3FKcea1SML3FQhyTcTrvdwR6GHd7k3drKL2P9OJlCD02ry3CbIrKJtK5pEtO8jy6hqOnr7Gz
UFD2sXvXGuvL4AYJQaZDs+Z9KbxdlMZjexjVMn457kMIHvKZ6NlKjeEGbiFAwqJY3vA5hCBFxjFR
63whVKRXPWdLbPe23CWZXZwcn4XH0ZP6XBBUwjBMOgW58EIodWYdrmy3XWEp5F8+teGPT4ZfRpaj
j31h9uJiBwLd2WpPL5egK21u0UCTqVzBo+QDEUj+wTA9aGSID/xsCPymGB/8gym75qYkjT4z5j5a
PZ9jNIZtePLrqKKiSZBRVq4TFpCzA2JpV4nfeWy3h0TrJVbP9V50aXP0q6RtTsZzC30cSD0nox9w
QMpRnbXNTgq2+vcRhHC9zVL7Oyrt5rXl+Ak2yaxzuWuJbWKA7lmlWC2CaM1NTSMrD4SpE/xf56R7
086yFSqpYCg0Kq9jMx+gveJ+glAyi4V1fObvDilCNKSrKOusd1G37lOftd3LoH3nS5sOU9FsYS7u
Hbu6B4G3dKeqIk1kFfo+H3mZ+fo5TB198Hme9wm91TkQkaRmSUiTHCKfmBXHIQAnY2J7YLE/f4vb
NL41RC5vRTVPd6hOy7RqfX96wcVpCNqp0ubWAAm9EdPr7HVoAzlPTH+ItUP5E8zek99H3ZWNTeix
0zS8SgXwZfQX+2UENrGsbW7yXUUG0n4Wszoxz4TZHLqYaG3At7s4VuH3SNTcvSad54l0jur3ZJFU
0jBZ49/kApl1H+WkB2Mr2ydtFu9DP2CpsnY1yVJMSCDRiYBTX85PaeCr85J5ehfGqt0pOyJ5dyYf
C3ayzs4JtT9RBs1CPmzRXsacRM6y3qoiP8Z5LHKIFw4xa10xnJqsq19NMZCwD24BGEdYnnspxh8i
69OdepSpgV3QLlujXf9DfVNuTNX/nuGpgCLTz1PcZJT1mMACy5jzHHonVUsOCv0Cppqc9YxIytJL
540zR8x4WvmPM7fXIliyzzwYv5Yopae0GZQQW3V3XcLwycn9hQmMQMlsEbsx1G92kTWQUMr+qeMJ
3ukhSfmKyM9rF9/e2vwcJ7T6yC0rXzt1/W6x7X7oUwOM1gqpT2zn2BB7szfKjLBLFrmJOwDOBOdc
idiZzmlKVFoX2+JK+Hm2zom+YadVfneA4+FIZB+uIgInHfPmGshkwF8KHKNLq+pWSEdeYvhWGMja
ZTskbvLgEc+bypohyQpjbRxFJa7b+XVMAvU3iar4zYpRh6fZj594CecN6brxugBHA4kmMq8TETLH
pKZPbMg5Wy8iinfEaIRbInrSe4ob6+w/UlmJ1G2IXqwf5L3woyF3B9d2na7zsu1+pcIlqTVwlx1R
6WAmyPDeQ7I+AGhRBHHH/iam0jY+XagbWPEjQ5DIm5Styqi16h9DlqVXnc+Az4VFrvlAEFpSBcNJ
woWHVcHOlK4gek9uKU9u24932Vj4WAR5UCtVkUzci+ARJbx8zy2sU1Z8PjQcJiblef/aMOQ8Vm61
7JemHDeB15OROLDKGgayulo67AC72ANbviRvjrH6UbWCryXP7nkll40uKrlttZyY90vz6WeD/llO
dsTGUnfLH+eHaUaC68LwEYgWDeuqbH8uVgk3MmBvHeyWuKZki+5LIqzx2vAh04Z5T97Y5ldb2Q4s
RQ9iCy3SjRzU7KKLybt4gox8Jv7xKuCnV0tAWpQNbA84o1NZm3wC4D6GkD1cvyKej+SupE641fG7
kx5E6nTQ0fbXovqnJKXYeOYFAFq46+v4hz2QWkpN/8Iicog9JoPH7Dyik4nHfp2Y769sq0Y7cYb6
1Wf3iPCSCEaxKV+04vasXK/aB0Nk7fu+uReRBeOgQgPp8uRvVS71dm6rk9ImPo6ZnUIgGr5GuYB4
8lPeWIbBRESp36RZLrfF8Q9JmjJjrNzm3SnSbtv3i8NI33YO4yC+ZWhqAB2Zus3ase9D3tRrmWOI
z534KDHIbCt29ba2igTOwCzf2k3wrsPSXDMf4lqtHVZQp47YL6dtKfPHd1UJVI0pp8IMXVqOAR5h
BpJGJpBzktAcSMzlzk2t5KkUSpCVvBz9sLXOgETLTeuyGZo23yLm44+rARSJzhVjnq47sOPn7vzG
ifcQfuKzesREydiZNs0C6cIR+kb5deRtuZAcg3RgccwpN/4re0s988s/N5G+1k5fFYcBpAY877CM
t1FfV7c5N26xbYvpgZ9Op5eBvZs1DVf74gXL+JcewuW5aHoiYxxhhi/yUonJHTPZHyPkhW03t+my
ncIYy3oVVS92E5HTW8/Wd9+BUpFe6d8XWcH+mgQypMnaLe0nMVBDPR4TRdShVwGzrNn3gVHE2noK
1/55wnh4FrwOr529zG90hg/c+mAwCdXac/6GbSR2VAIE35SyeM6a7yLwukM10C0W4JH300wyHIG7
PiB19+fkFiVR4zYtc0LNdCZDG2pd0NnJ+8SV8MOidnvz+1rtcpI61yysJyvZkTw+u1O5c3OSireM
Avp/dDHD8qjTbNrME9ws4m7H6gy7h6YqqV3+/3aV579IYiRqoW9JEOZI4BLJPBuQQ2Z9Kr+ojqzk
O8g/qXPP2qp6030X3XVPsqAzueFR9RZnam255yyDw+wlZH8j9hGQszaRpd4pusiZjVWcPuCt0/xJ
huvcEL4MiAL9NkS1cQh11dlE5V8XOWNE2dPGEUZHUJI/DyMOn8EEHBoBgHcABGt78u0rsS7hiyP4
6rZJPSd7UiU0WG5wJpnDZ/5owszeXWZxaqPJ3UZ1zlNIoFR+bi0neoPbznxU2vKRbZzq7qdnN/7f
cCG4F6QY+1wUNaheViGKbdol9sViSvFW+ey9EW+WfuVuH9Y7A4Kt2duVRMrrIBVwYrdx9e5I2bXr
Nm4pnXmNs2LNbpsBY1Gzq7RlXYyN1KVNpg4qN5XLtSFz8DxkyxixmlaKEQI7CiImU3wZ7UBGclHB
U9uO8RJVV+KYnWnv2ny6sFyi9GnoohKO+SD/hjntBZiBBkjZ4Is/chj0JsyL5ldRs3W4aQP2+FeW
lQ5Xe5TDievFof1tLFAvnld0a8lWx2Zw2VFAFJhDB+5mQhpdD0KY17qXXnRjhVe8zwtgNI0E+0dn
pfMmFj/4Ow1etLHsJntKhWh2IuvGZz7N7sE84norE49uoqjyzTDNZPmSJfPY5lngAVmRt8nikkXm
Mgyf9EQWDDyK8l0xnNjqIawvruV4H5Wu05+wvr3vIaqyepMXHgnX3hIvZlX1MryEVoMkmwZx/Md1
umjf21HxXC8ecHK272H6phdGEstv4MP2GVyiuSyg1DZkqZLwKyVneZdMyUFokh9racpfQRLH/AZi
BOEhRhQMRGJLqGed+zZMvEhbZETzzO7HLqfgHCbxW0YV4DMYOzuCctzLlHTj1h7I3NLV8A9h3D4X
Bok3q2F87MNVAWoaB/E9JhaZBMDlaHV1ttFB1a2TaVJIfPlHk848M+nHI0STPO/wMDT8iSyMDEQH
uIi03lvLuAMRh6W94rvc5K2ALfxwCsR2xF8wxJewM8+1Kc5WGwK7bsj+BtmyG2cp680wcrc0NCEb
siSTrU5jgFeLHVP6dW/gB/axsQ5OmaDWDdELDKE7I1wHu1bpb42/dNt5ShBFKbcy2X3qMS9eHqvG
jTtdaBm2uiFyMh3bv/4w/3J957WZ+aXcjvoZTmkQF5d09C+2NewVmZrraA5Pdk7/W8jvyMkP8aBQ
gFCI8QUMCx3UKFpiA+rKnIcqf0bwPrhRXgIrJREzSwtKVzgnyN28dnPaMZmoB/9aWp/dcB4a673K
QHF5OdO5QjyWM+U+SVv4KOkW8MVFGuTFyQmTs7ark9clewYEe8MaZjjMYOVUvHen+A2VcOeVkq6z
4hr2blZJ7PJUU5wzYCFTTC/7ec5wSMKi7Y0+C8tlUIGEOvwMgnDpdv9lLPf/8uT+t7Hcv5kE4km7
nYnC7JCIrsg3kQcRXrDWBEhcpW9BXBVPjg00/JHuZ+5dBmQQkpxUf5q8WV5V11uHJKIGfEQKeRCX
097bF109gZNpM/cB2wnUpRwzIqBNAU1151DRXUvMK/6Orcu+3sy5RaQzPX5/Jh2BDFKeRfNPmjdz
uPZrr0UHZ6D7HPS1/d1GyjlCaMraNUIXHVHW+wzW2mWYPpupcV/dpi7eycwKY5ZdJvKVg34Zj35t
YFqFTF5ouYN7Wvn2C2cmL7DVxeu8LbJ/JJjGrXYm6CzUQNbNDMZRUGDSTm9M73Wfk6urgrLIJsBe
5oBqiUW2CWLWEADqhXi33omHt7ZV6dWKcu9HHwfLZTaE67aFDfa6i31UX4ByoHIQhYdzG4GJr1yV
XfklzDPslThhOc12j6SE86MNdpufXdh6j5ermv6ZA6a+q6no2oiMvnk45CU5IVSmaXp1YHV9L/PA
3padaXMNUeluk9N4H33ki4PoaNQpRx5EWGWl8o9V5c65xgfzM1Gi/YjmunnxtAfUMGz7aG3UFFwC
f7ZWk+qdTxcy1ZYUP3+fViJ+8ovOU7wDXn9JvYixFaa9fwixQi8uYyAyjfguMBYynWqH6DmbtX7T
AdHU9uy/U6OKI+R69QgQLaApu+wlg7Gb764evUtUNdwonYjGowOLfDsJz/9sGLQDnlRt+mOcQ4gF
bg2fKimr+DnpZNlxFGnFB4y/7qT6EVlcJCBm3Rpq/EpMRX8t57k5xl3h3dLAo4Es5mwC1ebkAbkq
jgUcc6CrAaregjNOYUek7gxTFzpORQg7ZLwgTDWWgiz/0IlHmChQRVQ9n5r10Z4n/XtqXP2VzX2a
nyrZElrfxIaRbGRpUAF0/FG9m1ubIygP2VwadRJnh1z4wcXzFLsyxtjpWziidOxSR6aAiMvipfJy
LvowmDOIerPuzQYcKepqWhMYz2ASgCXia6VO2nFAZAD01NfILDHBBi5h3sFMv7jheYrfwfgs/NJ9
y9Mty7k9CNm3/VrkU3qWfSp/RUUYHJduBJBDDUjcaUHdtFJTklyE1EDu0LkfFl5x7phqnbMuKEDF
1B4EOl9r2E8VkL2DydKRSMZalE9RaPxjnpr2KxgW5gAVD8RO1hIajpi8+a9LJ/DOvkpLkEv4cGhN
apPpxv2LdGGTfTR5BdiwrvLeGIb3XxXWMIj2lmhfCH/J/wSOl5557CTcPh0tx0L70XWY2e5VC0wQ
1VOWuwWJ8uwG+V+tBJgHkXZZ9ooS7hCgMIJgLfr4Vpmp/KEdubz7EvE5WmT/cyIe++civP7dXWpN
rCt3LTX7xBWGZJfDIywVzTo9iRtsBgaqB2uRgFgNOhfwg7LOfle26XYzGfI7XQln3JSFYwN/VO7y
4Y6Z+TbJ4rabYCg66EBGjf9YeZwdaRUW7mTZ/GyQcUD3zNwh1eIPv5uomz8CXpEPCczhRqK1uVqZ
n3wQ6DZ9x+j1OzUYO1xTsDpPgDsjhq/zYu9H04pv6Iqa/CqmAZ89ibnYNXXhbyNisN/qqOwPStrV
c2J0eSa3O/5YBlndxiYMXmU55N0mYiD8Gg8JLJYEfMon7A2zexTcR93W9iPljWluPOXR40mHUc9P
pQQOiyCR58YuHCgchUMKkOuKB6zXnqdzUiXzmvkeCcgzAUEMaucFrhxwjbeAEFFs24JjtFDlWz7J
SG3cWcv3NF4Yw7RpWh9Ga17O9uhl3dp1kyVYt91D3SwzxSDAtkxvrYj1Jmg682OMCGMHrAjYi93D
tnH8IV8NXdV89KkYxKEknopssLIL31QyuYcli5rvOEhIgeezQhHRI1JKNDf9c1hUxYeblcsfWG9o
T5BJsYWU2firb5LkD+CdGbSuk05vgHbFtZ/7BnBD4N5daeprUiLyor8b1W2HOFdPkKPlxR1DOh7E
8zHaOPFYjRsVJAOjuAkRMfVafn0+J1NvWE7kW9V8lXBFiyq8uuGw7GCXpifWvurfkWEa4Ni1rc6x
FjPOXM2NDFZoFvsaUk62qhzFQD4lBDWuLf1ahaqp+fV7xJowmZY10DDvufAZDHFHABdBpKbN7tmR
KRpJjV8Oc0uSRFC9YP62vwjd8g99UTaAuYqYUbwClBp3bLqIynmuSXFe95ZdHYuKOPuQbc1L6OT2
cWlQG2BzlTv4jt158i33ltdD8aQGxIpMt22x4l6uoCGM1s+yw8/qjHMst9Tkw95xWYBa46f1oW3l
Y3FBYyQPvo1dlHDTVBsdxvVWhj0Po+8+WDK+2qRhEJ7KxOVWCav2LQkneG49tooMcCnWcmNc0dzS
zOcRD1UKqaezh/Ctpf9JN/hhOBFDxbiLGN+ZhRBSyT9d+ehIg4zM69WCdNExIWEgNyVpfmulFcKt
Z1bXguIkHNppvZ913NZPTWrhsKFawdiCMwK2HlIJWqVtZffK+PaNL0t+eVpgughL3T95gy3BsLl1
cuxyRlJV8ODHNWXcP8XNwEKTSYknXZepCu9Sw12yF2d56ZEWjr7XSgok94FwGmw/fRPxXP8Ysexj
kAW9hwcrr99UC7DCmS3F69b296Eb5XNuxeNpDktmsY7o55txLOtdzVWytkRvnafKnrdDm0ZffcLx
D7OKHY+ON3Bnlykz4JjPzy0JjE8DEkpU6vMPmAlzB3oBslYxFYKRZwOto3KLkgjqkReMOzN3ktjD
Mvkwxei/qibuXxO3Bn/q2u7PuoUPbPduuw+nvtjGBVP12ASf4+yigmaIQRsWnH1UVOKm7iFAzycx
+926N8I5iNAuPMglLiVKV/qm2eQMYVf8/cltCRzrWYWAxffoPsGEqWd6MCJDvhn0Ku3eeHaqipR9
zyyXJiqGNxnm2vyYB1TprQ83N0I7g+PYRML7TEkI/mHhY3NXma0F3GzeJHjxgU2GfcCUdQQ1NDkR
DYiZjhI+Jn1bMlWsG49afTWRb7Wv0RTJfWZU9adiiom20qSyWXObsrtWYXN6rB86HOPDPFivRtia
ab1Af3gDTjDFh8G3E6DYMwvqCAlm2wfabGMn9V+bLFObKhsMEnwy2tcCWOsODjgjVEZ/hP8tS09l
NM2YrZJqzj4GyuVd6g4W9hCL3g3j5npmHrHt427a6gi8ql2KylvJEJCIiQSWHn6rg6yY1TEYC475
pGEhYDP+yiX8iqyuq3szy/FNcQLvo753r57XRUArbL/4WUKUujHh7N5T1S4fpMZmx0k4xSmIlDyW
DbQ6L6+dh93OAYfC3XICrDB8dZ1Xvog8eu/wLn1wRFZH1E3rX7wD/CVN/WmmBgxAN847ru30R6eF
fbK1bM4jcOGDvWC/iiQwGqqkODmkZnCPvnLFG46E5M3houO8mD0+UFXClDRjuZ4DtEOkenEUfEDb
2XSICiRz8/T4eBZehC/xfYF+W+5BzFGLWSuD2ZhwjH/PhhMhn0TzPZoct800m6DZesZB3Q0DAHh2
WWyLzmWaG1UKe1yTOpwWWaz0c431gWZDyWDbaJA7s9Jx/JgGdCdl19nBsm2mDCkX4oZuSMrTAoHi
NPuZeeq6pTngTcSKRUdRe6CRseAvQzn9gI2b35iapvDMR1aHC+HE92YaeQmCod2Q+bW8LVlQ/LSy
yf5Rtk6yZwas63VAYvJdSxZaU9t4l8ZS3clYzsD4M4QbBfD1FFsoqJzWKVY0roZjMir9wsyAHN1y
yf+KXnHHZSDqgEwxjLE8DLYpuwrTND/43jmqleMHFqn+6bQth5T7ktNBX9pKJ7hS5qR9CqZ/kXr8
hegkowiq0SwqZTpub4r5j02adh+eSXEGoJA0rXXtLSe7h9rzz97IWLdkRAf7LHNvKFzlJuEMBUUz
HGOSh15lIAH+RRmD1hVBDeOzWAZ7n9cGK4VPp3OsAIx9Z6PvYOec879W1RYf3NitIAQkIY+J6fPB
HWlBRlfEpxgyx7s20XgYEzc759WY3ydj2KSq2TLGnY89o1jbKL8RUqYVMSN32g2DnfrXKK34YJU1
FAONJWC19OHUotBBSn2gyCyH+a6bfHqTFV5FtLREQU39oU4nKBz52DX2Kuztea+GVP6YlNftTKC8
dxVa5Z72f972WBcPSEjd10zgG7Vs1rLQzwPKEFlXCuad6KIbl+twYV6e/O6E5cHWEot1Ysw+KSSz
PPubRdmAQafwxSkqp+KSk9p7jEmQ/5NE0vqdiHyGI8ep6NsLoynqq5pQUPSh69gWLp4QRXS717o7
EofS19jNmreOwo6bBdcaxrKWzRUL44nXg+3m/pIHn6flk5Pe+TtZrfc3z+mxl6EAGeQ7IiKCuEl3
PovYP5js1zfgFHOOK4+x65olf+jo2oq2D+7zkb9VXV0Y1Ccehhj/XAxEMsZFHLvMKHmm9HEiboJZ
DHa5WMQdNl+kYBZ6y2R66xyreO4QnDayCLsrU3LyQpi3EQSfOycAwuIciZB3sfeTz8iddLspw0om
q7DLsGQawGNgunsHznPDRS9ooB3sbtIbn9ToZuBQ3La5DMUyj9tKVLxDyoGIWU8ZnKIguWfFondt
WInntK+Xc0ndeIUfOV46Mv6Po5/In3Ip53VTQGxbPOBYASmKe5Vl8NKsIN3CQarXOAtmBpftsnfn
Uew9dGTk3XHm0azJwD6qgqnqWjuiwNBpQ3vax1EC7W60xnxvF6F1HDqBjzYc6UFZjT+JPG83uSOn
e5VgDMsmPE4iRXP36jE+hIWcrnM0ArAhlFfu625IzqbPMuT8MOIPTio7E/f1IGWmEI2aNHi2DPxK
FCdcNzR55VNdFPaL0Klz6ixPHesC7BUTYvcWBLn6GzAAra7+ELu3ZA41YQWeCt8LU+lfvuO4v0eV
97tRJmD5qGc4vZ2x1fBRGZLuCBxd5FpxpP6p5t4WuFK7/FzMU7DvlIQf5XNrTl7v/irDR36SYEcg
eo5Liy8uaN35e5j74ckxsj6i1/MGlUmQhCsyuOO7XVCz9vWU1AfScZaNzKvhTveBDyQoxLQt/GTZ
0VOOuKuX6KT8xtqm1ZycgASMv9rFEi9UO3q35Im10WPpXxetsp8RhoJsrZxEbSU0Ju7YLH6bgpQk
gb6W36rQgOZ8L/Cf/KQqzdoMyj+zDtl8+B74J08z9BOQxrC0sY6wavLAZRy0tM/OGNaQvZRyn2pn
5NKMXOsyZFG3D+HXHjVV14hMk+gbm4jLjUUJZ0MQ9PQmWdJK1nNcJRcGVSAQLMcH3NzEmCxgnbKD
1hS3xlqE2UrWxhMAjnHCAGTCPMNYq8EzP9l6gLbH2Ho9RkuNY85rPjgD7duIgnaEpRg/B1QQv3J4
92uFpfglTgZn6+dp9MCEWOPG6WJvTWkQviVNjsgqqrA4N10xqg15Pj46c1CjMioPt0Jrb4tlCV64
YYJ7n//LDlKK+cNnkmA2C+3cGoNinmNOFs7OFMjZo1d5h8Ka6nOp7OpFGulh2cInluPjOpdTDXKS
Q/IxROEQWUrnjo2kvDOVkn9FXflnWJfLnwJXN6btaQle0cFTrNPDvE3rEW5zNy9/qCYfc4Jk3DKD
8Lc+cutG2la6icIm3lRDT/wOz/BpyBihMrl11yPD9W3dYZu1Ve9CSdXe8lSw6/BucQ5m69k0+V56
07CzlDI3VgWnZxKVlq0CXjSuYug4x7JADw6zId5aNiMyfhVoIEU06k1SVOWTskLBIR8X94ls4Xwl
Qj9/1/GEXp5p5Hom5HpjpeFMTRbLH7KqxqeSLCW0qQH7aO3TPzNCRgqqxbLNpqKKD3mDOMcWQln8
gBxk/rhsDF1SLKPZxh55YmGYFSlVZzWC6m49pMKx8M2tg4UImJt7g/c3kjvtoOIDNco4XMAOnqM8
MfHZ8tzI37SN7zAT9znMBgVFzDNMcHXghG9ZITCEhoMxK4Wdhq1BPe68tLYOla3HQz9aeNgMet4l
R/a01mOTTO9jYTMiKyH4AcmNgic03vSVksi5l64utwSgUQMlhmdSSCHIdS56LJFtKItPhMaM51Xl
jNvGME/2tss9vWHoXzpIP2O3bgM17xH/ButMeHMSbesyjH7DBc2eMIqJo2uU98Kmy5zctGXZG2dg
+fGHN4RWssscaeNI81xPXxjAwM9aOZ4biteBRZYvKZcJViMaOMqfz3KWmexYI+715Ydjhf60Yure
iDfihcJ2MxRWgJpbpMMVHzUKoQ/ku3Z4NRkqEsovybzQCYktE3OAczuUjy49CFiicTFRWApyMUsJ
YbC1hZ0Ol9BO5+ogFJcnLUziRqk4+inuEUBkvKgbO7DQhsZU8joWXZyzJuCIaxdgPrrDXmve0g5d
YxOpLGGeN2NXgjiZozEmJuv+Vnlv7E2dqVnxASErnLqJic7Km63ZbLFaePy4GjO2QjJoT+siq0hY
95JllCsXYs4bup8c111ERb4P7akeT8xIMI6IcayszwbqzkG5ePm5ioe/GOP96FedM7Am1qO18OVX
Msj3XqgyckecoV2OwzA6r5JKzAYSpgsAh25TLmgaivtYZcbfyEW5t0X0UAeRXGWNEja49ykowi83
oDJgyDfLmx86fPHLnBAVX9csqsh8p3oe2p4J3Dv2jWLjIXJuotHMJzdN6W0YVO1iYr+9NYYTNPPJ
7wN0gDxn38gvXajrvpVuI2oxFgLCkgYRNztj/qUodr1axJ2Jdc5eDQ/aCbuc2MOnCV5VO5c74wQL
yJ920k9dlPXhATFF4FPHWLut/KH71Uez/kZo7XduD0JMCqTFQTDxWWurkIhEboEv083nVSgwurZW
sGyUEQ96Y4hk9lTKafqn8x+zVSNGm5e0lk9LQxUk7QVCbe+KDJCrCzWD3L/9kC/+J1BmNpgYUH7W
WVHM2JkT95qnrfnUvS5uHq/nPYvzHuEv7r6XAp9EY+Syw9Eid3B0rV8cgi1M5Hgat1jTi1Om4pF2
jLHMp5+T3bGMuv12F8HcwJEM0LE/sLJOqRTm7sXvrPmbDT8/AOA0tW/4MLPd0E2sQ2BYvisfATcS
dXxCvRn+cBuM6KOe4lzhSypOgxV2X0NSZOci1Phsxips3JWfOePPpIz8jJuQ6LC86Q2eCzUj4xmW
o79besDFfRCXMLk/WPchiD4U+zOyQnLCI2OqXV0p+1XXhsMqhRu9CVLZC8SKDIPAkrZbTDwR2nC4
3Pty7C4zET1/gjQS/JIV4NxxsHS86qTbn2o9eSwMqRYpJmV4VlvmnNGB/uNSdm2ReB9X4YwkrkUc
mzXE5uaPNSj3KwRZeGqtpv4CuFP8IQ+hP3TDNBzsNA2tjSkfW0j/94TzP61t/ttWctuIxmra2ewn
X1mHCM/Swfj/shvixP+//4r/sDkZPf77/7dmncL4hMGpqr0tJ/sYLNrf2mDs/suI9j/9A/5tFTg2
hhWC0S/3eW8ZXg2PQVc/4bJIFu+/rLY+wGb/20Zw9G8bwVSs9OFF6h0t7CQH4p4i9APLqu7RbEaA
mjO7LjWlzwceBv8gbN+7B21XHBcROy9YBJuTF2l1sXIvPvLMQBiGJjtRm3u53KNqNr/c2S1e0iWP
wo0Xmvl/qDuz3biRbks/EQ8YwSl4m8x51CzbN4TLA+d55tP3l3LjHDv/soRu9E2jgIRUVbZSZGRw
x95rfYtWLph1jUF2sjAHdO27wUFk9P79MK4m438bad+YjwkBcy3TZP6k3MynuSsNB0TAkCgUhdkc
fNcGPAaYpPw2W3LCibeGW46rLMO6AB9Kr5dz3VOvjmFX/qDvrV7mzGbldwSVKboR8AkQcMn0hDdJ
fh40pc6JH6WPTstWRMZUugkjI7c9NsTsq5qZKC0ZNYeXfOySf0gHy+67Hk8Dsh7ng4Clv92/Gw/0
aOVtNSj0dYYxa3eIqcXnym38TwAtqv+dN/grNevu1+X7PSrqLz7r24wQXytHkjOHmZtujN94dOb/
RLWGNWKyEC4XgJ8+WI1/+0E32AQQFtyf3Gx3hu/0K7r52tKammwdOsZ4KY00+L9Dgdg3wgcjyIp+
1GB/5FJPNxXC/gfdSIsH0+C5YvZ2cA2Dqx/fX5PXv/RflqR9sw0RJDOoypq6XYFYCHj1lf8/dQQN
uBTtOQWIjXr1/R/1l8VgX//9b9tRkEmdSipudmFNpBzh9H13z1RYf1FmlD6//zPecIv/9vvc7ErV
5GaxyYh7V7mcnFTKA7bvtM+T0t21mEx8GVWKZJFj+cEYTYH82g9XRUFJZ4I/21nCTO97mwZgb4yc
IjgNLMJIkFTq2/F2ioH/fPBG/7IX2Ddb24DChCZTbO1IU8V7aqq5/SbNPNO9WsvVc+bH09JVBQdk
u7k2yaxG0WAt3D0Da4bvH7yLK9Xk3y7XzY6Ux44RxcD9dqrQ0n7TYL3LvVpG476MOyPDtD5o95pu
GS9JdhXTWXWgPyM2158prdU/A5rHLfIFaDuqNYkkrEvZIe3Xm2llmnr72msB8m4gFNPT++/4b4vo
ZkeJiR4veyvkiZC3klM6YsFHk0oApVrjf3RV/sLVsG4YMLSZQzXVYcEYubH3CeF8V4t7vpcZkctZ
kiefXOTUMxLX0n3F7uhf0p6ZhhbkM6GttvEELxpxeBBbSIfGAqnY7Fs05s0sqraxjfzjg1X0l6tx
m9sRlwUcM5tPrw3gZA+v99RGNXvThGPw/ev9l03PutmMQj0tAKX1fJ4Gzo9xLJ0Typf2S2leKVsy
+Yjy8Lff5GYfQq9CyTim3Q7HAPnaYz6/+sZMPjdFZPxBPfS33+X6s3/bgNBbol6IuVq9G2wdZK9L
JQwMnH1D/7L/KIjtb4vnpuoaZCLdomvYUYUmJ3zfeBfbsk7uwwmdZVoYV5MgIoMsxNv4wYr9y8fY
utn1IN4bBJZ23S4Wo/bk0JDjqAdLgiivDFt4LOQXS/S0UEUyiLPSOtrM76+Pv/228s9r6mYZFscg
7HZgNOhGG2bMkN9paZHUU8K+CS7JfMIsxdQtidFfr97/seL69//LxmXdbFwuUk6Dlj+iSZBQE8nT
hy6bGG4zL6dhUDdmurXrqD74fUwXbUDNZ+EW3KR5Ti3UV+1H2N+/kX+smw0pTZAuNahBdyrqjYPd
xA7dQEeIeGFHRJqHU54tE6bPXi5Rr1LtZUjAUTHoH5Ulf4PlmTe7FadG2rl51O9w0chX5TMrWTKJ
QYsutBpjOgDvg1ub5ncVQF6iP56NL7SQRLqK3QIZRjxwvhFgtjCqNlTwH6yMv1QW/5FMYui62wOC
3aU8Ol/9ZkiWM44VLyp6fWn6UY1FkaT699fDXz4At0klehGFhGWLeRcnmnkoXWl4Ar313oqCa0ge
QqzWJ6g4r4hWCNFpfbA7viUd/MsyvA0aibsGtXVv89cPjKfLpmlPFPnZo4xCwwucyuq9Al3dKit7
Z2tEHUyGclZfLPwLR0Rv+caPhb/koZrvdXo9Dyl2qJWOKv5zMOSC1I8x3Wct9JWZPqSzQrmSvoxR
OL5MdA1erpUvh1jHKi65Vsx34+wUK2yU/gZRW3Ka2iBHDl37PuR2e0DNgOvaxvO9N4bOOsWp767f
v/xvHOp/uw43W2uh4e80+37eVb2ff/MDpjGZLiW5rdps6QsTRtAXC5nrqhQZ2q+okz9MI4mw2jLG
lK2DPLQ1LLVx0TvSe4GtMOYAczy31PXPnWjbD45gf3kEXMN0f38E+JnE28Pzd6cX4j4e1TMAiXVp
mMsWudAHC/8vjzLzZjNuer8ZmVJiLRlTZzu3jTijV8p2zrU59f71/tuPuNl1g9kJ7VI1YouUsF0r
R6/WuCxwKXVt/8GV+tuPuNlg2azBCxU1fJSkGzduE/UrYKzuug4IoH77Lf5fJ8Vv/v/JgL/iQf87
/vY/I+DrHz++/fg97/n6//+Ke5bXUGdHua7NFIqk5utO9ivumRxoA0WRoUtLCUfxCPnvuGdT/BeB
8NC7hSnRYv+R/m7+l+NalqMbjkHSJ/zG/5O0Z3m96//z+XakULwpx5aG6Rq6oL/85+eHOZzIzMDW
FgzlwTrYM3u6UT+Yg1r6Lt06Om8JXu+CZw9EsI3qTeE1iLtqC9C76+cYN8e0BVQTYpWzx2WtTaGX
5mO5ZaC/1BF8z5PzAaL2pkb49aa5mDZubdu6Xog/33Seoq4UE6KHzDDKVZsNFyPHGxpMCKWDH02t
GcjhIHcYCgWFcodFMdrFFlnK9re7fPfrMv3eobjBp/16I0opV1cW10+SvP3H7mMQmO7mFrt5nGAZ
TuA+MT/R6/Xc6lAXTTyMlf2TfOXJ0wjGwK2JMcZy55/vv40/975f78JlUGNJ0zRRFd/cQx8tdEN+
JJSHkgK0hq+BF/JUW7PLASX4iPEo3tqMv68ZKVF18Y+wUExLzop//tY9wnoYk9ivG2F05xIWQO+b
X+m3XmqtTVYCY4mXkwr2FOtJgeN3+kfiSz7O5PIcJsF1t/V9NgyvobPsGKIc/FCekLSgiU4hqNkC
57lMJ32bMGXCotp8L3ys+I0QO6FZcmtjxVqxrBCNRw893nl0Am17GEv3Re9GbZ9XsDuTOAFbFsfR
o16BOMBnc4hK0gq05hyk/nroq27dQZlZi0Y5MNFOddFnh6LOvPKR1t30NLQO2lVDoT8LcWOlLkKa
geBnkd0h0lkYyDC8PEJ44Ef4qEKbIWNNyO+q8fufXVWMe9k8xKy9u2pAIxRKDMVxjBUpHzbTODL6
iASiVSd8bGMNxT5PVU/gCdprWeKVnPtiU1qneup3PkO93WCNW03rUkbS2bBNUxxqmCM3NmLmc2ZO
5SIBNrJJdePcDuOwtkR0GvREXwHL0Mbw0Fz1ojmaAGHlV22H7ixHO3hK+uIpNTeEhoXoIasvTIQy
pq3Wqy9HWiVN+qXsRwSpAwFv8Mkx0ASA2NygY0wfaP16rhSngI7+rC4r82Q606E13HzvkIK0dJo4
v8D5u9NUFm3awmz2btltRzVNB2xntBCdll6I5lPL+mefioN+TqvvoXcNOAws4rNcPFEwduS+eRV0
1l/KTjF9kBOOdXd6bB308WHRM7B2a7VSbf1UDJZ+HvtSHgpsns71pBkYYiCH0YUK1yEuMnSN8GbH
CjdmHGSeZFy/7vNScdYPPmWyn/j51k/fzfq9cjF/OWhft0PHKNxXYtn7bn3fXl9MBMOm6F4moaq9
bsjSExoyJt3py5U2Fe4HpcdbstDtZ065UhgkIkowDTc7TZE7ErcHAAAzQmqQxrtOtv0BfzbsxH7j
WDbyMhVU69r5EpUFcL8MBFKfynucFKBRsuGJGm0X92505z+VkVQkQyycgBdKgv5QM41fVU96g/XD
UHDbNXfWt8FcnhSTyQNl7vtb1g0k35FSCl23HcO2bWiZQt2csnQcOuHQ4GvrK4huZpi7J40hQB7R
/IYR1za9s5SRtdOGfpGr/ogUo9hoGM/BYSQfNLNvMhQcadq2MAlH0BXOIlupmw3USoxoGDREShAu
8oOlEHwhtHlRdmDCXw3nZSjAG8uqdI8Fe7kPseaR/oJ8VteJLguh9ghAqE62q8RJ0Xt//2LdRIP8
en+2kgoDjaEc4zaXiyzf3Dau5txqQkqrnOJ+1psO/cLVOjp2zSVs4VHWkfoe2hhA37atoamHbZf2
7XosrX5ld0G4wv3uXwqkwiFj3fPbC7ENiL8mvdi+fdsWL1GbbAyJcIqNKXgI1Oc6MzDFjs6wacfO
3UW0PjaZOUdnB6DCnLnqHGECff9XfsuQ+X29c0uMt+LEQLLoqNukLRvTsW4YTuRBuNpLTt8XG3Pz
icG/Ed9N/hzCWy7Ytxv/jDhul7tTczCu/9so5q995oJebL08HdP799/Y27W+fWOm7rBiEHkr/TZg
HN4HxqiRA2eXQFkEceue4xoCpDE39IKkXGGWGY8xoS47d+KuMG28a/PPeoZAyvPN8hjO03zsBrbq
wLfzlS8j06ttZZ4CpjynN9WSgzxhnUtzkeWEOXnz+CVGrLOypwQhN5yOh7FxYs5gNEEge47sOnWB
G/mjbNybw9/bugOeI3jaU2m6pnuz6VT0GJrRqSLPkQyZ8sjcoFIvcBI62gW6F3kbNVLACmJKUMDq
CzXmM/6nJDOWXVQ2RziOxnkYWxCYWQdwB4v6uhGR+oDRLK/1xp+3BGgKrlRTuXib3DdI+W9tQD2p
GUL0mBu6zDhZflJzAE2d8zigaTabGeBD3I0kACbAZmEaxlOceFpV/SxMad6b+VQt58bAxmvlz1Fg
7EPDL/9xMTTQrWy/WP5LK+U/YSWsg1maH5z3bgah10vs2g4vwmLvQc95c36NfYxvpYZDLtNdsVbI
YFZlzZTI16/VEa6lpWjcDlolgr0YM8cOFAzhLgYujbCw136O4b8bs36Z+6hBAtdJV7lZIAq7fgWj
7EqoFelWlkwR8cpSqff4NaZx8hrQSe9/NsR/7Or8Ig6LharQoSZmh/+zMjSB54oycLkTYTSdlAEu
zw8BkCt6s97oqnxXY0y+dwpUUkFfbGJdpbteJdE5m5CtuolzbyDUOgM/Q1ZroA2brCSE8pHph6xs
FrJ2vyKBewjJHj13eTM/2SmxYsoe3CV/8wVNsHFAFm4ckiQG0tLggHz71vbLHwm75MHOKnsValG3
mcPip6OM6q7Wz7Ve5JeqZAJgjMHRn2R2F9NmWdqBJPwovkYtod70QxiXmmZ/ttBgdfm4taoGAqlm
x5eg6TdwVZttJJNjA6B81ZpYPjscCxe3sAxs4CiDN4bmoOEcRHqJEvAjKbv1SsKzWFRtonZ4aY45
/ljI+Hm1BaLXwwRASTgGgbbSr1A4XN7i0VnqXT89iuvXVZ/DDPALBOpzeg/OYIIRmCf7LPFJna4o
VItpstaS2gT8o3mtq/vXPByALOb9ISmKduXWkbErNBO5SPEdfe5wxjw4HQmPd70sylukDOg7SW6n
MuCQewh7spnGprhK+caTUwh4OcY8flXxlRVguQfoNJoHA5+9Sgs7L2WvejYbrEHvr7a3ScUfH3tH
cOrhDAKpU+jqFpYeRxU8QMR8nilreqX5KpOj8YowJsAEmQfVpsNUsJncKt2SuzSxMffpJ0GnHmdb
pp/ACPhb5IZozy3oJqjts69JGbzS5bS+BbV1wEM3/tTUuNTjEr9egHuhnA4NyM9DBkGD2WqMkjbU
u21TRM/W0InPuXSR6wFVP19lw/dWUt452Xkak3mv230rvbcvw6qd9yZdVICT+ghDIZ4veYNvyNXn
YNO4abnJM47kbGnjWXLavTQV4Npp9hHcW6okbRr32Gx3+5lFv1eDb+yLcqYWoX5LVu9f5rfu1u+X
+VqqCd0Rlm4p/rnFdadNkUZiZLpPzM+EwB2d3diqbDd1QXmZsA15ZiJMAI684IEkYYgJ86rVrM5c
QNdIsF8Ncm2LrNwjTw1PZSzBDTB9Ww/qGMad+FYafeoFXeTeBYxRAB14YBacVdEXxXGOAaVGyIYH
ZhynqzLwsR4q7dhmcHFqgAbPDYidtSb0nw7a6EVnDP6rDDJzpeUh/CY8nK952XzO5qK+w6EZLd6/
POIt1Pfm+kjhuByTTQygxm0lS7E/KmLM6AGIuVmT17PzcboeNdzFi0Cgb2l9M1g7ZaE/44H5Fo0q
+eHG1rJQxcChuRUeyl8Hems17fhcLVKSPDZllado78D7iFjJp2hyXjXSXc54lseHUuUZItH5MZh1
L8dPTbAt3k2dSAQ8l/xEBbBqkwoxPSr/Dg1MO/0omRRc4BY6V3T0cDZgxL59l/jtVwsD1qluwTZf
1YmH6npV7cgXAJCMC7lV/dHqBCR0owWlBoFnOShfESsZ2o/pgHOvwWUhBwgwOfCcr0ZY3uemMf+4
opig+CxmUH/345BdYNXYW53Aw00pnekYFUO0i/UA3WOtzG1ldyXnEBgHM5ZmtLeMNhh+ladMF7xA
b1pxbtXXem/+LOJuoSsNXBz3hKibpJGeOxBVG3UzcEE3Vfc+O+DCHdzyH6FtsVG1d2Va+LAPnNhj
D9i5eVOf7BKmjUbzQAMmDDXJrE6Sk+MSzxNgYGaw20rT122VLYoS41gm/W6N1dF4FmMI/xYq97rJ
pHxuO/NegyD96M64mA29g1bO0bXqLBZ5JZ4etbhAkJ9p1kOBp+GB+M8CNDCWCqvtmkXexA8ag95H
f5gx1SmsiMUw1fc2T9Bz6qerKIR4rcsSx4ip1L00OeAagXgOowPS+ObgGG1zkNevoqFxdu8vcXUt
8/5c4aawaVHawpU6J6XrqPC3+gplZDNVWgbk1LKewircNlWeHcPELbcFMtVlEJp3Y5LrC1HCrCfL
iTvlNu5pduWPQTfLVdHl/ZoR4jHGM3+ww5JOQhbRHrStkqzBLqmxHASPs9/Pr4bqHopu0u8tupL3
WdTcyXjMgB7ZxIYNwIcHn2T5qE3XTjJ0V+6ctiRI0F5N2Tg9vL1kCElVnTUXBwPo2JTt9Uinjik+
qW2fqcCj88KGNn83MFcs+ijNH/qQELY8aylQp89NJ8mpaPtwQ50droegmL40Re85SVS+TLE+QxsH
1x5LtatGDQpxLYeDG6sXJ+bkbadus8uVyE6JbWZrc8hYjCqzYOrByUynwVrF45DugsA3oXx13Zde
yZWuZ8aLb+TGjkdd/evfWx31RINKHP9ACd217z54hP7HKUuyXFBjI7Y2TEf8R4Gf9F1GaU9wgGwM
fClF92p3UM0BWSzSOYNQRNzFQxY4V7BSIO/qKyurGHxz59QLs66tjZkDF5TwjheM6OTj+wuP5vh1
af2x9AxTl67uOJZu/8vmaozA9XyHzXWQ0artTXWE35Xu4duuUdXMNLRmMYBbZUIWYzmIGjN4xWsc
sf3Oz5XTbIO8MPZvL3U4GsC/5wIzwHRJ/Nk/gCj3D7FKALQVD1aD0nYEQQYVjR04covsOFO/nWz8
foo24wLHebd2kSM+y8QeN1nm0H66TF1WHiJMkQvSnqqXySHtAZA8XjYDH0HrJpvSjay1mc+xJ+vc
eK5iMhpaJtkSSN6iHXi4oUNZxgBmmDry3dtLbQUZGG+6Wz67Ka5bJbZxmepPfkj/0kxMf1lQL68r
kku9qBqzY4x7+Nj5DhQZmWUPV+JSIMduL1CXLa2cXa2z81ctAXw0jdB8h7Lcd2ACj6HeDOvR6o17
SWfRM13dfc1H9S1yovF7ZIeenWrGa3jlYJbgFcCHU2fZc5vTc2toQMnmHgAWdLOhmrxh0FNYD/9o
vbV1cupgp5wfqpi1nriuv7M73z7Y9Fr2lG/fOS0kGw3H6daM/HyZ4iUhmoI/0DWZ2IiIHiMuesyb
VWAu9Up48UQ95setdcGbt8EKrOP8CMXh7Su9eNXxMh/K0o7WharMjSnBL3eyU1usIeUiN5AUtXUg
vd6qC882uvDRt7tTQWeZSBqPDSDeZdTyO1c1PaRpQ3oakvdTNYSZlzgt0IAx+9lDNBTlCKXN9eVe
K+Tsja2THPTJmNfXNNetAx3uxDgYzNPgOKc0E+FB5O3BrPTxwsMTs+4Yf20KrVmw7PvXpDS/aX53
X2jlS+hmxarL6nrntz5Yw1iJQ1un8vD2VWmiVZ8xh7xqZ9cfgwu3YOCgp7gNbfMakld7nKjoCB2t
5IPpOOuxGN3LVESXZuL8E6ekyRRJeYBgSL7C5I7tycgKciLz+seM0OM0NN2VIF2mqwANG3T14BuV
JQG1xvcoqL4EB5gB/WbqRkhK7miei4oItUjjCEo0YurxNNbVeEeVQ+ubtFFjFTDOeuQAkuPu5wyR
T/dGMxUAnNGZ681c35V4y46h08zLt/8g7Tsil9djaBv3AnPZEq1wguEDM2aQBe223pHI4JK4ktcX
wkrcdeqjE3f7RHgQbaJ9SojNEiPBtK7gpeP5mHuv0nzxSAQEmaigW1fCAORXqSu1JCuyNTpQnwuQ
KkxLdS42KejidV8TwWRaA4jYegouGp3vdurnH3OQepU++E9+D5xtlmng2Z1Wr2yyRfgIqOHSGmdm
beL89k3a08ehd1JiUxDOuY8S/JFhfJyTPL8bKJLPyYhjm5Ot4zUm6BnF4WSrX48auuZM+661F40O
9BPCaQM1bOz3fR2CV245XGvSLrwBCv22DJue0hkezijdYOn7rEwTETQ1S3ufB0ayDXF5smV3W72s
HK9mCsOxOq/WZUGrY7BF+nPa0v5VwNldc1dm0yf8Uc6JlvFi0IMN3NVmUyZ19XnNrwsMI5fPfZsZ
h/G/X9KBURuePvKxdE64TMYesNC3F9MgEkH12Veb/YVIsA7SQtOHyzo2qkOj+Mi5SjuxSopHU5QF
YxX41usK+9qq8qXL8KV1j0nhfAFBCweHE+26TdpiR8LhZQak6ZEGnZ+u/lZPGsl8siVYCMemsJwV
xPQy5ClPyJCmO92edhZMIQNQduL8fLsHJWLjpcs9Xpbw7e47P9smHFtGR33CMjh5QV0Fq3GQP1WR
cPwLAoBt8qVnqLsfry9tGrkLMhlIJxgCgO/5hGFzJGxCGxzznCbZ9wkHFbgS2Mp8TuE9chd2ZtkR
nhc7I0A98DtGTksB9fvSEVm1w+7RfHJ5JEeTeohrKvoxLo1XlRePxDSxL5jGqxFzmw291dCbLoOg
nyGaD/pLXjlnW7nTpbGciIqb5mOjWU+BEZyDcvKJbxEVaTTzHiwUjYZGl+v52j0U1xcrGRF4lK8Y
puQr/NsTx56Vpon5kKVmuUFUS6hJb34zizb/qhfdxeGJfBne5iEx+QkaXHXRgj+O0riC9FeAJMzj
4WjAASFsKbnnWYApStheI/1x47hQcVm3TyhqsF2Vot05kc2gDce1KET9SIgGAauJf28b6IsnRorr
KxT2wGODDJa0sdaz22abcAh3k2W5d5MdnhKhwuVczfMxmzUdC1Iwbeoy/ZE34RGP2LwKQibDflq1
h24AsaNVxDTYYxofg2mKdu3YfrJxRxqIvz5FWbIUblesLXAHXl5ZIS2WEpdeWAJr4dp5UxP7267m
TG7IINhmViFO7dTZa6ODXhgx3FRZJZfgoAkLgIB0ihK1p+oadgS4skGVPsYnFX31sWrupbLzhzxu
QQrHzlnqKIfo+Pkrce3it1bFY6l8IUqt/BJp1f1YEzVA35ukplZTXl+M2NTxxbj0PdkdXHtTiMi4
T3FJp83ERLwGYURQGiP9qnpkkJA+25Z2iMfXMHDU18Ron2VUlZwPCWCy+bykFnEPU1c3J0OwUycF
IJuoVWu3rgmeyGYcuIBQzqZP75piEEbION3NGEVXFnTxPM3VuqrSfN9mANLbIrya/MPuri0cd68Z
Je5EHhxdbdYvRvk1UrHx2PRdvAaNad/rEckrV25k1xL7JDDTH6N6VucQWJI38rn8p+5LwP8NW+Uw
D/QTciZaeRw+g32/I00hgHs9xOt0ikj1HOmR02sD6zBW5lH57VMUTWwpnEH6BbZY0OMNyUzQWPYG
O/e30rximEjQQao97HUMXugAJ8y3TXUMqji4w8esXRrznjUoPzHJwl3vUE/4Lp4IPH8Xs3xwjHxf
0p3dQHhfOH2Xr8ouI/wJWGVBCMkXDoc70UY9wCnfXgfdXO7dMfieMuc5GGSTbOuOExeQ3vhSxK6F
f652TijdxkdHDadK2ZwZSEtYcnKJD3pt+V4dFSnGL5LibNXCzpu4Q0yU4u0IyOWU5d8HIHVFi7Z6
YXb4NHUx2xjKWo1HnRPt+7kYsXQCQ4vNxl1YTTpxEuCcSoT51fduj6/252p2yldFy+U8JzbxLt1+
EBpR9ST9ITYfYQPTI/xhl6I4p4XLcqgfArcTh/95cZrI32L0uYAhY38XjBlLvXsOQuCphHJqXpEN
UFFEDiJ59Cmd8vSYqOpLhlvZi0KtPxtt/9mmzb+vTC1lYaXZZmBodvf2ojS4gFGqOI8l8lKNX+pJ
k+cwj1243+G3UYp57QyJT+0oyLazzL3BuvLKsjtrAnFdxsf4PtEdtYv87h9gc83WakgGNsl59LPk
uzBzUro0wl+Koq4JLZadB9gQvy0I7Se9risyrnWgFSX4vHTs7E1WqeyoosA8AQIZYRK487m14LEW
iGlOSOM6Dz+i51rXpFQSVPCcx/do7ZZx/UOJEHoQbQcgMwzV75A/APHFa7vh8WscYmBLSHLyL6Hg
GK7R+rr2N6olbRh/G0wKUbSZwDUYkjuwS7wfmeAFnNv2oReArq8XcxhCG+SNdidaFVx4nuF8HeBP
uFb2LcSKFJPTthpBAfB26/ruims8hLV9Ilt2cdXEfVKjaFdjK/p9gst3HcvAGhaagf3PmWltRGgz
7sYilqgDyD2Jv8/zFK1zt6k8vQNsmLRZsddpXn7uDnUQz2eYEDkTr6KnD8VlcH4iqnYv8AkKLynm
8Wg5ajwa2BCFPRVb22jth4Le1lb231tzts4CA08cADuNpdticZQ8SxDXfY0JU3MbJnCm/TkqhI6L
dBDLJhXhogjs+u7t5apM8UXWHs2mcA8AfI9v41ViIMiI2mnQkdac0h67qpxfQOBOqaxWQ0UpU4Gu
2AvNEPvm+hXxG5gkamdczRNM1jit7koEfr9eQrAOcRvCFscMjkQq7la1sLX13GctzJm7crSTENRV
tzNG+2vUOLgThpc5yA2y0ix4xThVV0wWiNExDX8fJHWyra7hF52N7iAiruK7YV6MqAogH/XTUuZV
dx/FJHkVTcWgqJ/dlSPoNMQtuTkVsEHOJnm6bio9W4+NeGSw2T3MukmEYEowgamitdOG4clFkO5J
ng5VDO2+quJ2BVS3f6EQ/6LhzWmX9Zzbr9ArSGAY9WTz9u1gaTGbqW+d275SB1iqT4FT80QIROF1
lex4y/VwLNL0K7wcr7Gz+rlMeobxHPEWU9kSoKilfAxkkjf7CKBwLIfm4hLEcpkuY5+oQ5Q6zmEi
2cmJO7UB8/0tS6OfTehzTklwtvauA1yXwn9ZwWkboQ3Q/a+BY9Q69aFZmHs+1ZJCRjcu5KKAqi85
r3J+c5cJut8HwLrUFGVuPQmpfWUmDOFV5R7oJAZ1OD1XMuER8FZCqTb8LsM4Z2qC4xcwWH6d3bmP
Fa2rYS7rl8qPxztu7MXBi/2SIco5VSMHwrf/iPLFhei6DEZLfzUniNTkob9mcbDVkljtY19X+yZx
s9XAIGEBYbo/WxNIdCAm3/om0c9DSu5YHGd0LFx5hKQlLsiLwj1+/3aJHXj6ZAgOQXM0WPu2dHK6
1vO0yZJ0z4+sj2U89091jgbZql1jY/ppc0nDucHj0mWeT2v6EBlTsIoyPfnUNtPCNcOHNqbdTfMb
sC84se/ElcWrpLDAX3XxkzmQ5dEzywI/ojQvziznrocfegcpK96Dm/+Ofbln1pHX1cUEv9Gr3vF6
wPDIa3Oas9XPOPYPIU7nteO21r3fR+Wi0GMOaGFigJ/gpWn9fuuocDcQS3g/V/khv/4ZFI977vAn
/F7NdoaBs7B6Het3B4BwoKvIJLiv0CkC5mUwXBB4R8LQtZilzVIuyjpOjrLz2e01+hapli1nxvo7
2HWR5wIeesQl0T/WpJWlSbfLEeW8yBrXe10HiNUtCZivc7KnChMDZOLmtQSrBh+HIC4OAf1QWz/i
K16ui37QTe4XFRHKj6hNpnUOyV0LCC9x9fZQFZnYTkl2P5b+D0KKtEtvWtnDBJMtysa1SErOvh0a
S9ts79nycW6ZrNf79pplB1OGba+HSDn59CghvA0HBWDHC3pyruxgjBeSsKNPeSAoCtQXhgrhZYzT
eEPCMoECUd54fefU+0GbxzWRKNG9Dk5kwL4O5Dyj/q6r+QgQjqLGZmpdWy1VGYTASxNq0KnbDPas
Nj2LGZx4j2aKxEkj4gnSWebBtXogtdo1QW92XXI/AC+m1xo7JJ5Ak/4J52d5tK4vY1LmlIKp+QyZ
cfqk+ODR4JjzO2xF1aKoJClYcfzdKv8XSee13DiyBcEvQgS8eQXoRSfKjl4QkmYE79HoBr5+k9qI
e7Xi7KwMSTSOqaokZYMvEQYo8+GmETVYZvXR0Jf40M2gAju9+dGNviG6hLti32xsMXan0VnWDPim
qB1SY+vFjvPgToAp2mz+WzGO2saNLh9jjVzIpmwJrOgFaYmGOLueJs4MJkjtxTd9UkFO85qM6nkO
mps22c/9LO0ry3/xPBRgpCpteesk/WHTwzIdrezIXT0/5iOBKWEteEerM8Q4dt0pd2TqsQ+pTd4R
nGK1znx082NpPAUwvkQgT6i5fwOE0kvaeulFJBlMEb06dUG1E8gMX23ZP/QMmH/IGFmbqU8Gjma+
KPWXSeeXpyl3axCEQwKQWTVn5GXNmZk9z1VAu8VgjKgsrlfd7Le51xUAHAwTBKo2rtiZJoeO4O73
FkjGNAbxczqfp0Q1KGHKCTvZ5yC76juebQIL9CW76sYjbmTnCZE0nhTd3XfEOFrxROTTXdbXIxoO
TcG2RVa1dxlQMVxGc8oPPu3x/Q3dc/m/j061bIZ4oE0iqAFgFPvErvjUjXyAk+KKTRXrBdfDB9lZ
zotKik1612xowBtSnti1cx9iIp99bkvpXXPE0NjCeU48psAPaEIncs38cV0ouaxJYXPXZV46+3Y2
mbMmPhPJjttb01x/HzWy/B7qYSCSn03l7Cz+W8pfDV3iuqgvbdgOBfHsGvlDp0Dz1BtfqsBu6etL
T2BePGzSjOmT3TM2AHuXrZgrGFueXedJ1Wb90OOKDIUQd9m1rUeppi37GLvFcUCwFS2GUiEEXmcm
uJGkFg2mke2c7Kp8T8Gz7YJlIN8968DMzD0DlQ5o0MmspulEQEFzyMS8y3B7UowuY9QMc7+WbHTD
qmisdUkKF0GIxaYNapdRCU/hOPuf5NAUz5qsx7fYsx/HJmeK+3uh3D9kI5yEIJHugRomKhQYVZNg
WAiVTfVi+qA+Ujv9DthI7mqTXEAl/e/K6AgOToX/7ne44X1NKw7eYA2h72ZnNAx4LKDrhbldO2Fc
FJz+ykYyDPWOUV+anIRWqjcLqDN33HWffMQkcJwHxMohamFSpviGKBLk2WHFgchqxR6BBIuEyNBD
FWTlybflpvRm6kXIOu305uFJeWCZND78fparOseBtjY4zXkDgRtFZIPwoda0R4JNi1NH7qdmeVS4
qtcuLYK6FQ1+d1JZ3R8Zb8COMqzXseqffT0jJ1Rl7oklNLzYJKvWLqPWbWVSwZo6r75hpO6zxdqF
1epy1Z3ZefZKmOy1pGNDn//EC/iK309/nWJqQ9J8MKQ6f+ueYLSsT63zUgaHuQhiFLp+82opFjKE
eYj7DZZE766IHzBpRSL2/1LSac8OEu0NQJz6AG2U08urmViYVkUmSZ3yjiACzFHiUpi+9gyaeda4
BnVJsV9V/qZ3Ld5i0hne9OV9DGiQx6k84a6OHzs9Ga8ZsNraK7THIEm+TCAGBzed40st7NfKllT7
OfOwsJ2RCgx5cNJrI6FMQDNC2hDUrjlNn4OczW7Cr5PiONvPi+CP5PSmmeJ1ynL9mDKeec6KYp0o
aJEtJ/B779XBOcaG91yWQO0C0d2pXTw0MhgLfV8V28yrHwEFQGQBQoHvJZ2J+02j7D6X/f2A8Xfn
ZnC0eGEIlyILgFTVJEvXZGqBd1jsmYK1/yiZmG3tpkxeEnJNQoEB1EfOs3VIF6FTuc+cg8ELhQ9r
xU2a6SpR6h1ZwFEgo2PZGblsNjHZn0PuzDfi9nZIikkFW6rizzJN7OBAb8eTXRyKbJLbNCeKrOxs
/5rougOWj4FUbgfJiZ9jO9CUhsPSVDfpEWRWaOTgliNDKBY7aL3a7mGkRombZGWWeYM0ifJDFgxe
WMDO14GZaGga8zPwGPOJ6mbtUIoSAgJIoZ/brVew1cdkn9+60h+PAwe/RTCD6+XaucpEcVSO+V4N
3ngsJALMWX78Pgg6+bYQsrJMlvHw+0GzAVy3nd5hua5OAF/LP3ZKRn9RX0UZA7ppxKOhGIKqed3m
vv8CQ4PAbpmSNk6qERwo25x2eQC3j1sGG1yNlJlyHrJdTA3T1G71mkiL0LVWJKGkRjhJV3snOvqS
NRapZ4TEzWr4cKzUWhEz94OayTjSKdlRsCTxq+X/+JhNh1AjO3IPHYdpXQmoj/QA94YWHFimZaqD
q9B5gx/EFWd7JDer3nmiF3JXwzTLTdC84O8n22HR+6eld3zKL/gZZL93T3ph60hhGjzkst7UUk4g
kCmuM5NWBpEZn/HnSeJn2/guRRhcUoKlygtyDZEo+A1DVde7FW4+XOYEaKXq+PtNQ4KdyP2YrLU2
2Y2gwA+KEJeHFH0gg5RAD0eeeAoZJAteP7KUbIZDujCIBkSCf9dv3gjUDtaZxRtFZJlxHEdbP/a6
5+zqFkEz6YQj9QRlcH+AllZehqosz1b3QfJRdXSF99HZbvrk3AsGRKyUrMIkQlcWpE20zBA7P3EP
vx+ckbRTWI/96ve/mNCsDQ2prcpcIeDxdqTXJschqYIVN573zpg75MYlLR4xhgeR3Kvt4o2ZIoH/
JYIfWkUAA3PanEXjmXAw/h9jl4Gx09zSIpNx1B5NHXKS7HJQcuzayIpxiCO0Xfhitdc+ZgWhA7Gx
fGl1QR+ESvMC1C07JstirjoW9SFNumI0Z+s3vAYNY5UATqj4x9R+PuSyRZpbtPPWqeu9EP0KSXt+
MiByPKTafLXg5K6BLbg7rfLFH6GfcMxmVDhWsgJIW+70mvIoR8JzZeu/HDskaRbBrzAc8VMNsSGu
qV/tfjfQk8ryg+ExMe+8J6siEravZrbT9MVHLTE4xkzcM3bTcAKOhh4WM2VQn9mE5pnPFRCpT0So
D/Hg875uxYrqrPtTCURUNVdlzxvjQNZ7Ve4oasdoAQx3cL05WOuyJtbalwlz/p46V1NHlwHkhjTw
6tBO7cBuoYNbbpBGKeoF/DCz9AtKRnBPBaONQdyz2WW20fQx3k2F8+L9LpKDjnHy3PkHnqN/YwOU
Whn2JdHbnXCcdzsfEBQ3+Hu4Ejg29RlQX1xP3MSb5uySB6fnDRyl2Xv6vXX49N4gqx0i7QtxsGqT
cV83s7iN64AE4jhdVYxgz7NtPAN0E/vfR3FvvuUc9cdE2kziOojd/382u88G+keY9hg54IkUW+iK
8Y08ru2UBjmHfZv+FYXNdxvVga1MvWJjU185s0U0zey9raFGeciOKq2P0vAqpGq8ViKLp73ni6Ng
b/6KsjY9BgXwMs1j9Qh8gm2+h/fCHtn0BTnXRFEM68EqjLVkgs8oqv3qxXzP57Sba2ccfsebpH41
x3TEH93C0IsD65VoC2c3mGiAOp7XpT56MnDPMDX0S019DCDGcx9KJztAEepXYqz1h7LMHCgcevla
Op0eLnkW/zFlho0kg+aklmGLOkLfKn7NTeAuSBVtUYf5ZNxqaZvXkvDBl7y9URM567ZNEWKQxURS
4zxuB0nk2+/DJkHYNOK/2BrzYjxxPP0okijXgYG7Qvi2tvZFPv2JebXmuFy+usVdIiqv+mwNWMzt
eAAkbhraXhQJLaUgPzPm7rDKyEI7D8l46cXEMDPv2KC549XzZrU1x6xdFY2ZrHtlQkJJYuv4+8Ex
a/BJetJv0X5/FkrEO9VaNK50TNtJGfmbkww4pzIGgb8PO1XsAnhtuTY9jVlRffu68QabS0ZFAv4D
YCBh7t0yfhAnRKHVF/sp96urF6s/LN/jQ9XBm/eRKbjLMD+OhT0/2gxiW5fCPQiGsyqRYpSlV21L
JEsrDkl4Lt5SHIP7h6yq9HXcayNajyU+je3JzVnzyoSUkMDj0e+HFi5N00NDHkavuwaMZ0qdxLsm
neQ5Lr21bWDggKcMwX52uvXYGeZtLkn2ij16xaYOiFyudeNDT8hAXgJxgYL87daVwlaOG8wg0dkE
6UqusXeM9bG7/D4SbY2YQsvtSNr+TCKcG3qjKViJ2xZCPHRuG4KyoRDfP5TJ+N4nMj0QGYngzZyX
beKhEB4dZKuRX4kpErCst41rZje7EvkNTfuDtAiVk9D86ol5LTP0y5SxeSObOt5YbDEPUqdFaHRd
9nQ7RJYBUq0D2DQLy1FMEnROyBj8JzZ71g5WtuB91e4gHFhHCOPTk0WuH/Qn998yTsZuyjSN7XLJ
yVUYDSvhsXzVSsKSEbeIL7ZM+2Ycw7lWJdtEarBirtPT72e/HxqCQ090Ki8ThtFN7UwbHVggXw+6
R6HffC1h5kEALmLrFFpKUTxZEFZvvkEYcBzft3d3sXmNcCQncZSrnEe/f17GHky1YvKjDH3TLaXH
3KFs90hprE+JmbPC12r9pggVX2nCaZ9Lj0DJOLcFaEszYKzoyVvMs5JVxL4kqZS3icvPXYpT3dUa
fICJO8zEHmtq/3lehehZUyuKOv/IfA6Rnp7Yj4WLZHpBCr9dRpbfQp7TZJTbyerGcAE/cWkypH3D
sEwYAv2j5CUEHeJmDOiWhP3trB1rdJebFtpnlMRt24UVS4sNS7G/cYfFSouBFZVG2T0w0menMmoN
o7lcbQRxkSH6EnG07x+GxNTxaCGfjHt7U01Ntncbf+Q5YLZl9BV0c9wDPScDqaJM5pyND17rXBrx
MzqE9mKRi4mAjSmKTNU7qfZkg9/fWezn91XKDzynXGaYrkokMvdPadfgxeseEIN8sHh7t9m7y5t1
N6O0P1WeZm7JooHgcv8qDMvF1nki5tHO7pGNDJMAoipr9/t4CdiIS5tNu9Q1zj27nV+L0X7G3OIc
kmlmpTWPxckxGa8OE2Jo1PXHqna3aes7oTFMLPXuQmwjdAl1lE5AoOESFSIh4aqew9aZbgF3RMTA
kTZuWUIwQij2YBVvhaouCW5UDFObDjE6kOSQyONtNxsA36AALN65wOoJ9W499W+DYpBwZC1/Vbr2
VaGuyCud1m5yjsbwXrCQmUGUpGrcI+EA33BwJ5/EZZgxGQyJtpnXlTe9o82BLLueyvRiTIix5g+b
AS+QjX1paxH8Pt9fS/c9G2j2EXGTQE8A66EVwXlcxA6rBK/7+I9fcZXZ9tmPH5Jln47vjfFhjeaV
FSAHTro2mF/itiIe7g8mFNzfzEwCJi0pTCEJJ0seBKafQn3Fp6UHcbxsDIPThpxQSsFTyVC4j18d
1LRsImeeidRYd8kT1AhqtIX2oyN8BWkVnbeMJub/0+I9Dd3XAHIS9ypjAZ+gPrEdpm/ijQ7ePjOq
LTGt1OAQsxc0fEoP9SBdaWZw9f9KB5rzwpTsZcledOMP1s7dABnz7tGIIZ1qW2RyUSYf6dkJVDv4
9nf9Wc2EVrUnUdWrQlYYLA7++FFY4zEAfjDw8t+TMft8+Nb7o44WwL3Nplh59rjKBMFn7dNikh2j
0asiUrVYV49Oe0ogAdfash2lRsUKlZiqQWEs8GCjBUUeKTRiC+lW6chmu2QELFC96W2znjuSMIxu
w40DrKAdjUXx4GRmVBih1/abMiW3PX6LDZNNEOrNgSb+Ic059/jVLTJbl5Sw52DZonqM+qpiUcdY
Mwb3kTuMZtvnjADapqqhQ+Txnk2ubwynhTkztgdyn/Mmj/KUyaeL1k6VpD1jWHU/2FQfLeyk1mRC
UJ1Y1RAk3S02bUi8CjTGc7kbufQpsCedY51Z//DcJSGpBYba1FylMAagieGhmfwXUzX7uS2ulWau
/TwjBIErTHLLL/4VXCxIoc5M3jZmZtKWga50sApZezF/gTTZGkFyWerkZHTDp9TBombJywwPoUpO
yTJuS+y7PSe+U+yqMjeijr4ymYZ9IVCcZ8km4Rlt5vyPyz1NLf9QiT3rfvoAP+rWC7VC3/NZT9xY
GvVcBol55tVYL5jUZMgahV/IM7HiiDNanVWm7KtPFCTa2GLtqI3LNSsK7cz9gUh4buwEzezbXls3
+IRsZAHSylddXWyQskj84uWjP8WH1MO6TpwzHTgjXRzUc3poyRoK4myd+zRogGHmuHlSbrvPJEnM
6HXyuCCXs4HvceqI/+7Qtrl4WN0yPwwqj6aJuIaA/DvUhZXixEIkfsAdsdVZQDDxXF4TdumsV6AK
w16mAv8hHZqQ88D6qFuN10Odsow4cG05DCkcB53RtLM82qjJPVfyrueIrO+2Hd3etVW6b7jB2HLH
Vu+Az2Rj9DUCrPmVpTHJCaOzI4BllWsH/qe5n20Jp0SCCDCvgFJqUL9xhRErjoaEtCcn/WmGGNmV
c1WVh4Su5CkTnNTOCY1hHyJ0xCC8S7RyjbsKE4di3jQOm8TxDqVVPbcLkg8Y3opLC71wWGoY8wgq
DRO+KvXYG8HFuHwQkw8UGyZpQQtvrhKOZceAcyBcYtHLJzK736ck2WassnStZY0yPViz97fUtZWv
/ijns+nrL7mU+6DisjQXzpbJ/QGIsJmAfwlNe+AShFDPDKz9x7AIVZqxDbqWTIO3edHsMEinjeib
78L6KCaiqiebdVB7IalUo9AKcHuqjW0mH0w3osRyOZmccSLdethAc2tWI8io0GdeR8groat+Vm+M
gNH3FKw8s1+3df8VMKTdTUt/lEglPOiueGiZ8rJ8GdDgdHAhfXNYp2l9shrUORp07bjf1U69loO5
sszqS3ICof3eDgDgJ2iF3FY2KVMczuLC6N6J4d5yqazsNj9qXr8LWFMDL7omTXc07lSqerpWSO24
/I+Z4VwtgvN7aAmagrFSK2Za3rny9H+l7W2L/CmZqJ3jlHENDqwYNGccPBTTvBOW+VoU/db1EESr
CypEv/N/pB5sPcX6dPBJsXa2xlT1ESEgoSC6LC4UEFbHuJKdhRCmBVdW//T8xMj9w9pJnpJK/rTK
Bs4OdtwW+RdRLs0Kow5jxdo8WElwWwyEq2lWsa9dxVbHReyFix3ve0aAeE9XjWUh8rt7+EiZ9uDW
4Remy6YQzpPQ76fD/C8BOcWNsXvM4/LVzTLKKc4vI9saFqCdFr9sxgCgKgIy8pFIu5zTGtotr9kT
2P9tp9Zx6YYoTc9V4kZ+KlFel88BhGVHFPAxOkye2rEx4WXlPUPVIt40PeeTVbgHDt9HgB4YZZDM
Q0tnsvWPXvAwG/qm1fzXSe8/0QoWDXuLeAOO8KcwhmPb9msHTLkzu48gfFfOonalpTa67azntD0P
vsYUw9cPwdgBNvzrEJ9mxz+zhTFqKrdZFZyKbNxmo7ORXndx0+CpzZtNg15yxFen4mql+TejNXcx
6t6wnCqUCz2JCmbYdd6LDi43as4gh7aotOE45ly++dHEQCLJ6yXu5qa0BGmfWouAiyYQ1cRCYH6S
i/FH2iDKGmlfugzHMQQpKol4nVc1xClBD9Saakdyeb01hodEtC60Zwraik3bykjOKRPKQVv4cavI
DeZVDLCuKVhv5OSNFhkyHKS37RfRZXsmaWsHrwEWK9NZNq0zmnBouo0jCY524ntTV0Rk6JyS3IvM
8sulexdFvGrb4NCaL4BgyGVOGZLX667y3sic29ZcQT13lFa81ialTaLvey3bJF26CRx9Mww9PoaS
tfR0cevkplDQCK8BVOE9IhhGJJ2h5B02TiejnrmwCeJEK+qP0QmQP2v5T2/H3GiDnWzxShUnnVi9
pmCilULimW5Q3m6DJx6SAu1Pwg2P4CEkVilhEdOYnXSRPNk2uhbu52IYbWw4/r8ypwwxmJKFVVAw
xUSzYef6j/JaQOBOthZ9O+9BJ7arpZefcuJVXth/sV8Dz9AIXBa3zK8PszAZZtURpExEEGNbbsek
JffBWeksFxAQWhShKStpvBchy8X0hNn3oVq6cxV3f8kTZLSgmkuhZY+tahxibqzXBDWCqAml7kzk
VjNj39ogxnoYk4jQgYMt+QRlz9/Gbp4qVNuhZKOXKG3vp+ArrK6lHRlCRlL8IHNJL5Gx9ra94R53
8+P2/tkT+g/aq4ZsDYNkJ1VyehFdoZsPxoiIodHfRZC8xH39riv/qWxC2AoIt3i/KI0DaiSraKVm
ZFqNc8lLMhCXJlcE1tRHH9li1LRdhjqeOf0IpaAv/qIlT6LXgfHXXfP113ALL1LZIaASWmUGTh0I
lah3Zua/vZVFOuBwVN40nilp9ly1zlyOERHMLPQGrDult60xGrHlJzRvnrU1Emk7NEg1DDHLrF30
pmZjSTxbDV+n50/7/gunMu+ptCDfHmuuXtFQlom7doJgn7jjT4u6gRkJBdA9wOHAKk6ZctMasYMm
eaLQlf27W754k4ZKakbVXXE/kilBEp7UrUiDPeHM/luQFBqCwX4Ojf44t0a+yixriEaqLyQcBUdP
zB5OZ5+Vz2qNhzMP151uboN7FjBzVZfAQsWtMlYr2Luv91WytegAbLLlj2IKvkUc/17yzdr7z2Am
y9WRdMqOzP9laXK3Ykximx1ZqGvhUOcfNeMXIH975VHpzovzqc/93tL7y+8iLkNk1y6OgRiZHX72
MVh2vULKTAchjde5n09VD10sczMqDTeHOA4WdMq4JGvHihZt/GrQ5sf2X1cB+8xeiji5/P4XbIzL
UGkPdlIdGrf6hJdw6+b5CPGGzpBRXQYFkkXNXepgoNnJev9di/vNwPaMAGGOQN35aUXxh2OOoBK1
R7hBiRU7DzhePGayUNYt+a7MZGZmazx7mH341zMAOsN+EcpDQmaWVpgaNqWb5u6aRkUxRVJkM7SL
oMF+12byfJ/Xha5h2JuMZa0Y+7+ddKD8IACHNqOz+LMw98+PZv2sKyIUdKKih8b/1mN63TK4mpr+
VnoKszG2i0hjwDaN1cEDkEjNlVShwVoUtAAujGkERO5dZtJH8DTeuqklrilwwPcJwY71lAuskFnP
hd0yL+mY8455tbeJBVDu/KbV8GVKZSo2rSkpFs29EgGcYJA0SrpaWOk1hKd4oAlXP4371ZpGG0rH
EaveGv969sZl9tay/hiK/KXM2O+y1PkoEDujFEDUq1saIjJgkbFnfc0EVOfWeM4JnQ8DrUoO5cVz
WWqKMudKy9t1kRyyBgEIApEgLO0FjwXiLB12amPVjyyfujADmJ3AHVRkKkeTYrHoaEAo0MxPBYVy
zAFQMcePNLhJawIqP/Pmn162MuQOjMEVVzCkciooOI3rbj40ldM9zCwsfEuTkWYMKtKSZjUbBkZk
8eqxP1hJLrGJc6AgnX3D1IVG3OG2XoMqyM3urQ0o3qx4JNkobrZxOX9ChCHYmojQbPqmDlHR8tWz
C6brIY+A0KEvXf+npxPbcn2xNrHmVKHe+TtZpjM/GNabzqZV75pPv3ZfR7zLBJtNO2umskD2SQbL
Yl2IJeeN8Oz1w7p8zBzsdx3sMdtIKw7G5yZP/0yZeA3sx2ngjulW70WRoA+ZJizAZHuGaV0RfzYg
SBopsTP96mkOM5Gh21ZL/taNxkHLmLMzV8YzznoeZtxx7EyPOaJ1ae//n6wiMiF7hjXOeJHeA7rr
T8elf8+tdFgHOWcy2TEhky0kl2lzFbFz909dDAa6RU5H09rFI67lNJVn6XurDkDzohC4IgLQHPWh
8FbKQJzG1Ie92O0dH1WBZ1+dMVkbgC4yrX4L9A6S7B2nrnB8kNaUy09zxAszNXfP9ikVd3OJ63DZ
AvNeDD+4TxbCrsJs63TiI6uyU22yDOmnD05JuHOiuJHSjs7RRqQEhJ0Mrj9p4JEnis4tIiWV964J
kDf1d25nX4t65gLX7Pees2+cv6Wv/XHEvJcTcC3tpMBLjbn7lFbaV4GmTHNeJpMBhGV8x5gEpDtt
vJh1PAibSikmnl3PZrbH30ANYYEWM/Tn3F+OZrzc8FMdU4yJIbAwtCs5L3W7jLshsFatjqJYy2lU
69beSU/xiMt94KauaLslIWwSD9Gd6cTd+M5JzOwbrpavonRuBRCOCDu+DGVf7uvSNmFucdvusm83
YzOfLEKuWjW+us1w0WEhoJZp3o1meZvS01i5t4oqEd8FaDr2SZXiOphvXU3u+5Alf22jxr6bGtjI
pLslLRHLkqE9GSULZNLzGJkO77Q9qMosy6HgSFZgofaAOgQKqpi1Un/WK+MlG8T7/Z9UuK9aJ5gp
MT1z3Cc3aDZCGK/Ytdaxk34pa/qo6xxZnVVsPA0NiZTaCpZ7ODXyCBDuR+O+31cNR14sVqqmxfj9
HZIKq2YzPiaIKUtCX2x1klASwvj+PNMkPSW9trfH6eJL/TRa+X5OFJ1H9QUAONSVdY1NtK/juO5T
KpXCkAljTp90dzywVse9kyFZk8lnrWq+LV5ZvPVOHIMIKjCUc9N6srPxYlkFKX/39zTg0pKGSxxG
vWY/0NiRY9LgWDpB+Y/ZqMUR8TT/WEAcgh6+HtIbWN43N+u+qTcYIy0/94t8oPAq9Xerp0CaJ1zT
dUZ3VX7JKTlJ3/ieckghzQiMuhD0iQgFumGraLkonMAC+fY9dHe8tLzfsq7+MgQlV1w+EqK3ESPD
LANkcBwwyWgemh74oiEiDFDobPL0uQPjow329/1n1Gvzb5DFn3WcQ1Bpvz3Twv5EM6LMXiOoycAq
s4BQtcTKgEspKlCkU5sifqV25SAu/vrEFjtkQvBy2bF6H2z3wAt6xnW7t6akjjIRU1pJtZksfcUl
vkXRfVhgFzfJfSxnD0bY1tZmYc5l6wUvfFrSECf2x2CPkdVil5lMQV6wF5yc+1vaCwoqdROFeHFS
vs+aeYKoN9bbWsOEYElCiUfHoXdzLqDbfgzcZLhqzXdAbnT0trntPeBBWsvqxLYUaTHmO+oFBoG1
eLe88kc5mB4M/MHR2E8rTN7zBjmViqj1HiAM41oIjqarjiZMpxAX9KOVMjuedOmiZ+D1Kc04I6sF
FiEz9gl3TSvQvmk1CSddzDPf+voRWCWxKeoeltL6x5gE/lWhM15rJTaHkVK2QeLj6UEYdLwKtSRH
tBfoEIGpMxybtdU80XIoGX/1QKPXzAIyg/CwprZVpKBOrpeAzYfdLYKBKTo3mx47MpJ+wIruJXsA
Or0M1gEo5o3VPNTOQESHeUqG4uqk/aeZTHFUouJbJR+4yO0wtol71xwEBBLdg7Twa1Y6cSuUKL5X
fiWV9tgIjqKaKTOSNrLWbMbWFy+D8jQOxNID3GIu55IEm50rP79KQaxl7nSMuuznovT1rcikv4GY
cY/WoL2a1fQiPNsMJYFCa48V84N1d0E4mrtvmio+iEr3t0k1ndOldbZpx83EM8ge6Ox40zLvi4Jq
j7WBBqnUGfqzDkR+OGZbByGxrovmYeg+5uLuTJioD4KW76RV2l4N2UOiRE5ll0hGJx9Lo39NgT1x
J+HvGPOOuBRz3Y0UdXbqPQK31iN9MeuIgKmH1laENsy4ntSEupxhpzLdLKrc5F/OgjX0GxzXCXM9
PVBnJ2CZbbHlCPi7hTt8xorGrUNoS4lVxd4/w39nxc8P90o+jBbp+pRFWmVvK6se8FZCe/bs6sMd
4ld0uFh4k2Wb0aBv51LeRwk+Kre2R72XXqwA/YEY6axaH80E27v2xuTKXIth/jfWpKmm7J51pr08
rWU0tb4MS6M7Oh1YMERGP2jdDl1d74ipssISzwaEVO67g1rPSqKgJygkNNvsR6/waXT1izU7B6pt
enG7a9bxcobArG1HbT4MjY5wq5hfk3vykgI4Jih86pSmSxvaG7pSZG24zDreiEQMSZKWMN5N5A8G
+T1ggboab6O7Lcxin5g0XpoT8HTTitZ4clLSXFJWqYjDKanqWl8LUA24CeJdYJuo8Ms3iWAf74jx
5rI/tsk3CJJMW1kzQTMN2QGsB1G52IouxRYyNGOaokGuHLwAoMn2dRsfmQqdiJg/touXRFd3ygbu
U8XnGEO809MH10o3lc4+3xoe4f2uY8s/dnfrD98c0AZTBOZuDsxuXNYjXBWHoZLejxuXO6IFWhKl
4oGIPG26pNMAkbOorg0KNNYkByW9Hi0Ytp60MADbuu/Y6r/8bPyhPPxDRt0XfoLIwaSYZawtMtZj
0wwOodb/evxuUIXLgxCI/eqlxVzPqE038RhVqBY9QaqNg+lTIv8gGeAKNIjSbInugrPV77/NDOOb
oVoXYrxMRjZgfcKCver5JYbEXbkEjy66PLhJhhsLQeZyvznVXsKxZLygHf3SGzNfJcSLuX3+6Sd6
zgDuT1n2O6Orj7G2rHWtf0ZQtrWpE+FHnzrLWi3F8pYX4s3uu1VG94iXld6cdhsds3rqS+y9tSJb
zcgPFUNELgP54UHli3ENmDZDJSGx3TapHfps6aOpSnEY4TMKaRv+I+w8duxGui39Lj0nwCCDJgY9
Od679DkhUqoSvfd8+v6Y1d33/qqLKoA4yJQEKXUOGbFj77W+RUxIW9lPaRbaC8shEnnSF3WJOznn
URF19WRMPT6qCTiRa2V0TfpbXW+hcE/88WSfd/FTnKUv0kCcqM1vYG+iaGf/hVGQsfSGX8lEUESN
phOnZXSfsuTeNMarJ6eda5W3SRTaojVORaxzAxNzSMgfPgim93bPXyn05nW0fxpdqxZV4zzXRYAg
J2HeIpUGpcI8ejxzHuRlj54qkSSnLguvRT6wrfrjuQFVVidPYI0D/mvJo+7bQ9l4R5pFKBdeyfij
PMBrY4XOq9V/FlN4Ne38qMnyuciyk+Fj4S7ajdZPvBk99CbH6b6k2X7C9uHsF9GKqTS1HknXW2hu
OAe3NrdaHxiUU9TC9XDmaZpWujeqCJ7xJsDHm6yCrrxO0miIz9FfK3S0yhIrLG4NpBGq49CjiB3O
E7XvQvuUcCUZ/DVkWuaLJBiQ9vNk2wXZx+7gfUQuNGdxN/uELXdSGXVrOi7cj0zSi49CKFh+x9MW
jvTBubnnEVsZLiz0scz26M7V3iMisGWRDacSVsahVM4dq84vURbnxh1/gqPB5+08RzXjOcY5qGNb
c+cE6KzlGIWYVJwvCFsvUTfHGsyfpiVMuApl/ArNlpkKC8DCZYWjyd3j4nGKZ9zZn23rN/siRInj
gTCGujutI28NNt5dY/D0FjCCdnURnS1K8A0p99t8DI6GSUdpajgjpahUy1PC4x+BqFpACB5W4Cjo
gWxc37sMmnbonZjesyPeqxwPtMFoMviM6/pKGRwvEJRxM4fuwegZ4bFzszXaW8NKX+wIXWAf3YDK
AKMrbm9ZpgnOrgXeuAKWXebM+d84FFXTvce6rNYGUa6LqCrJIh2nTxTPz2mW1gzyjZ+pywgRXjyf
uuCN6XOKCtfedgWwpl6SyuVVr4Bg0LXh2jtmWEJQ72p7nrstGRY8A37ULDq2Lkxg9IenYWGb9k9s
qmtJ20sQXq2wHOUm8TvT+FW6NGntLFp0s4W2MYubGU6rMrbRJATGSyRDypbYf6dZ9cUDu9UGWa7x
+nY0rfa56ZR7Kbq31ia8cwgqnAF2uUJlc/R7F9xtg0i/6RiyiChHME07Ecv6YoxNfNyZ8TF57lsp
T3bARFq0CV2PUnty2wSjXUT5UBzqcby5JMYulIJb3AV3DHtzB9l7nqqNmsQvq+hxXJC+vUinYltp
1dFp3TcjAyXJLdTndJ8qnWcDpcuBxKZz4rgLAtxMeM/oTNKSJUKzOta4kKGvmZy1JNyQzrmeICVx
dq3vzojt2mIbclYjgveFbjrb3n1J/BjAuIusoin0LwNBUxgXVBZ+/6tsnZU7Y5R8vX9xjfbc9/XS
6fhXLEUyqHBIyDXsE6sqba/K7Ba2i8elEuU7zhPqfqO7d6m9hDydrwvPfxva5KGM8IgY6zhFVF1B
Gy+EkeF3hcq1dLhnkIzSZPTPY0GyUhXRQiHQ42fXmdig8QAw2rZ9tJjAAIxmfHIm2yGn+lIVwb13
U1yB9WuJ12uJaYr7miCgCTEEPt/mE3bNpzauS+TPC7xUdl/xDlQsjI2j4/tz0Hu/RiJZKVudqMJP
fhST7BHkyyrBz0IoLU5POuX4i7wDeQLs2B51xfdfI5I3kpCecSVQs9v5efKNXy0zC6KB0k96G4CY
+stYmS3lPR6bsC9fPdc8osqzM1y6xiB4F1LxcHyB6JWGRx8f4cPBjKOZTcXZnAIagotQ+vATw4Nj
jUd85OGyizEVJEJDnhdB9fHfgrx2F1166JMev1P5xkDwOlbaDzRvnEpQJam3Dmd6oNQDmdVXXzs/
C/REk5J/+B+hwWFaG+m7lTruU9OAmDds7S5+F2hPwTFyHzgGGQtD/SNkg0cwHh7tpHfX6MS9Jbwm
Y5dqeUQlhWzFX0XRW1xyZ4aGevbtgpKq2Vo1+2thMHoSsv2jy9zX0jYpeEKDZN3a3iQdetAYe0Zb
1z8UY3qNXOJalsRWDn8yEDnrAGIA+ew0UTDiMAuG0+XOMoZHFFcZOw2HADk6R72kgGwBluJlGx4M
1DROYbjE0OyUCFwSK06Wdv6RUf0PqmRvHXGDa1vymhGe2DXvQ1SyyWjESQ2cmAP6SLJxz3WibzHb
kj2tZLLORRseKobZPSeqne4XTyQPmtTlSYokCD4VjFum3WO0MjqjXpQ67UEEhit+9gchVSgFq+Jh
JvnF8z3GyIB2og4arJdopOuS3CnirFp6P5SDMotgKbzVM4ENS+G5iBVwCt+ahS32JY9ZVbiLC4qw
DI8puXabKT9Zqvgcih5LoU61PgkwzY7GvBbC7VIxGU7ryliPMYtq3Ph/2C36bICwxUKlt7a0OW/6
aAvx3jOWtlxMcTVlfBI/dM0FuFGas1VeWwwP7jEWC4MTDM8dgcoQkruOLTaP2ZgMSTmbN2bOeMj5
UTryHNrWpSr5b/rEDG+NTv+JcXpeZToyvXwIJCQRZEO4ajo6ioDNKBCFPOhh+GqBfWSqbPDfTLjf
NPTYC8+0CRBSu1Tv/2Tlh6jh34VQoIZSZhYcF/0piQ++xkzbp+OFiyaaOHz1Ew8/ACI0wK04M5XZ
sUjkGD8Wps/0Gp1NQSnsldchq8mT9J10MTMHN3pt1+eGYIVFi5RqI6J2m4euvxqaNl6lAwQzv7z0
sMYbAiVXaMLr0FJrYeUNzECXYGngcQmWwX1tLgkaRAYigudQyXgdZaSFW7zrnqajwolLlNauULTK
B8KjjKle5zTRVAZ7gWJLg+Dh0E+k64Xqp3pOOPEf2Vw2gZU8acRDbAUcZTQirXavCVnehiKk24RV
SxbPJg2tY1jqmL4zI1nHZY0LLrJhwzvcC6GTV5z65I+467u1a8qCw2AcrGXAaFr3ohODv9zt7xTw
am361h9VNmXrrPPxhwTiYQRy3DU1jwHGFCIf2hY5vCxQ2CUT5xvXhyhXXTNRMB3u6S54FHeM5g6F
m2oXNvdiOaoRZtp8tvPGq8wYL0cMdQ7UA8XaashegMo/OGn43EkaGMjgrRUgG7HyG99ZpKJjtCpA
lRnantJqMUDhWTh1k70hVWxprUKJ6gKJ8K8J0L6M07oPPgak5odYzNl6erOMnMJfe2qajuiv6WLE
CScOZX4FZi6Wlhw/wiRPF/SdhnWgj1hbxvxIcnQjqmCbJS23sG95MLfNCC5WkLzgkGPCYcb+FkV8
expcEBVIE71o3RQwlAB6cI5oMPYwoK1udmpNi0IY5pbMzWyv1RBfS4aFL245bTrHuGhkYf9iZdrA
1ZFf0VBBys3K/uxl8c+wgqpuBPxpw8hpaBsDsx7lm399i9wnxRcEYRA41TmFvv5Iypv0q/HdL913
ZX7Uw68SCOnpL6JpXL7j19fw+T5LoaMVZzc+dWWQ7uG+0lKOc3ddOE14lLRbkRyERIV4eflqOOnd
DzqxrPi7lqIotev3Czr6ZB/E0Mew3y6Qh9svjI6KNXys6sz4myZdaXEr5NMhg9d76iZp3Qx8yMCm
4nc9mj61erJPTpQgJ0zEsMTxa56+X0h3jpDK5pvMk09jnSwd6CvozMrprZ44J/aZkz1rtBvs0m2/
1A2hdvWzngtGy2uw/brTCBgqBtPVe3/2jrh6+Cbuba/2oHXHS+WBvcrqdwoyBPpzzoNWOd7u+9vY
NMot6F7WQxKq97pgkzFM0muo1BtnQ6pruRvtRNAetc76GJf73C6Gc+cl0TJr2gLAdw+eTao9qiF0
q9hbPpr4qGA6OvOxgFl1tLCk7p5yF/ynw3ZAy5AqvBdmtotg6iys0uyOaI8tVrfsoy5B1wAkaS9i
knclLe3sZ5jg8mGIz6LuZxijL5g5uGTW5x54BNN7DzwoKHGc6Ksi6opVGnJGrgPXfy684amc6uxr
ziFYdi6mJKPKp4tOVMeBrmnH/Ctwj7glELxGklIRY8cXWPObjNLynhTTs7BtqAUtuzUeBsHGVQ3R
2oLMuckNZDeDFiC1G2CH5AZtiNZMqPciZ4OoKr9GKuq2inTvDbqLhFIvVVco3urKyAT7ao6ySTWO
2oIQe5DCWqOXc1FkFkO5iisTnRny9TXOgZyB+BATf+TLn62WpxfT8JJL//+/8tNa7Sk6/vp10ySs
gXQ6NjYS3o5JiqXb1JP6raenGYsm+kMxHe6aJbIC9xiDhFmzrM9wmardTTbyEjC4ySNH/LDuy4bg
Em8KgW8EcqvsdjvaFc1CsDRjFAx7jj48jTQG2PkRsc280R6YzosI2NYGxuTEiJL5iKA0ZHrN6TNc
VnXa3DCtFHueeh0xzHPpNflN1gUNp5kT7EfPg+84/EshcGPSubNC5Xe9AjYqrQGtaV7wZ2p0ESBp
1xqnqHPa0KVVA71WaXrMs3vvkMw2qSG8RHHN74PovwxtmCy9YRg3Ts2Zsgch42vRIWKjOVrqqwwG
AN2NFT57dAlJV6dhg2ds5bVw9PG8WyJnTbcHb6OgLdEvEtkVAvg6qPR2M+iJc8YDHC5NMeFzi1PY
rjAgCGOYv4xt+8/AT444EMedY6b9qztApSpGOYI8nvpXy9I+QMPCuBu7cA+lrFq5nAdexnycCXPN
m+qFti4RNW/d2EvfEFDasUTOqA9yaVqVtSgj2CyxVDhMDLUrlHm3ZruLkeTZ1u84fdSqG5cVwwgs
CSOMjN4nYLMbj10N4jAa4TdGnTaeHI8pjvBIdzZN/2CUjNf7pNk3Zhltvj+eePiZmkNwM8L0Vude
fTESjewn39afTBaNlVbF+S2Aye8gSQOBVuL7gOc0UpTumNz702mURbbtNQOp+PCqMD49ZS1jFB9v
8m6QdFIcLR5WNPAxDfbelczPjmgITaG/c0E39Em9bn0L3VWrpXej6o8DimeOIxkzQc85S7ajIXzx
4cc9RrRKYJWNL+oi7UWE/HyOqPaRrmvbQSYuHw/HGW/8LIsVmEzBhPz/GUB1m9vMct1jHczezMJ4
0h3kLFNd7wA84R1tbXs70KTfmwrlIdoxMXo9vl/0RgqI9G70pxeF53yr24SZ0DfoNlVM/V1gy0hc
Uy0tQrkmWYdnW2bvXhebT9ZIzGOk4XQlPzM9lW6RnYZhMxXkeXQAeJur8cKxsE5Ok20OW1/r1CFz
pcKFnjWQGPrhZnkFngrbhtXHERlR5KryataW+RhbIci695g3kH+MGROqbGX4JQJSpEDBwL5GHMna
0mk1eEypkdSM+SUujSf09fH22/RUZKh1pKJnNft9u8aprwEoLpJiaKZhFgnMsdp2pIZhtBWzq5RR
ZjM5KPElt0CekHil/GJr4WdmqmrfZrLnxhYdb25DD2BODwG3FURsPcXBsCfrBFfF4XBdMoue3Uh2
G1+zPHJ2w0hHfGopP2VS7aHwVUBIKxoYKJH1nWPP3bQUtVBXdhYz7Thf9zNjweAwtrQdoQ7f36Ji
2lfwJu+WVQwnJy27c6bnwYkG5BKRp+frzdvYWePZL8r5XfP0E/acZFMaOeoHgkBWRoMERssY3sgx
6HEU8wnj9O22SdB2R1wSa6A+wWueQ5BJfZg5bWj6r8ag/eJG5AedZRK+n/QnsFz6ZqS3d/eQPII3
GsVrnbf7ctS33oCCu0qc+GkIr72eg/xOHOSZdDHLU2p32RYSKKeGGgwciH0InmARH8JL/DOz66fa
57Yy4mE80VPpSbxFZQYajz7GzJviwLNxLZOVqAfzOknT36g2iZcNSl5wzW36qrcWMui+2ZiVRVtJ
kBCENVzbMLG+erOpi1aduWFc+uubsdSW9a6iEaVbQfzmEnmlDdNItsaqFZqPL2QINixup7CYsdPl
wM/HKSlvvRcw884DXrFF6spTr7OFpUZhPIgQvxbA6Nii6Ga3OVQyV210ItlWnY7tsqy5J6IccF7V
fBmVk181s9lNAW9XN/3wdZCCtosvvxtNex+2/raaH/JgdEMabLWzkxCDb6m7B/h6HJlTXUq4uRxF
NXkAJ/ZICuohredoaXW0w5O46Z8zZYJOCr+mWq/fEFSi82wBsKUOTp/cRikWDscc2zGCl6TZdg0t
BTls+H+Z5282DT5ij20XJX7mSHx3IgzO31+Fkg+PNocdFeFLI8PsqNMMWSEpST+p/99oKJ1GJn3N
KOHwWSWCt45OLUutH0M2WLjaFB8GKB5PbVY73OkJTVn01k0GvZXGzaVMqortYVSwbiA/+4NsLm3h
GpdBgvT21GxUI6fgKWBRn9qKCYQFjqqhSbuwyVt72PWIYyVrQQjVaQtTXGCEiLz0iwyLU+p99XS6
c9VAL3H8jIjDWR1DlHnBbDjSLP4BTrnu/IL0N4ES0dkYQPgWrAhZc9NEKhM2qIOT5F9/rafzotr4
+bDPWJEXZQjvzcIduW4d137CvQElwgxfU0uzGE6YO8kQb2WP0j+MKoqAH7qX1ozzE+EwiE0QotCl
LQHrzFIWlf/pxcramlPnrtyuBqIqyNgjAOw5o1sP6d+k9IVqgDy4j0/fL0J6mLdHl0GynXWnwhtp
lTH0/JgKZlZVK8yLKJBH4ar5GFtL/xiR0S0dNLxJVcD1jb43xMja9gj7bkngELzo9vU7eMHXcIyi
L+kGW5tQslnx9HDhGRAriCwc6uvT93fT7I4cwvz5+zsY1EDj65eiqvpFVdUlR+ksZU5ZMG0MsvK5
jTIWYwe/WEBP5u40NkPCGTGlqblm8hNxTiVRQFRQMWq61EWbVRw72RkvFd1lSef0pAhiO/dRrJ/L
xHaXqCmaFW2lmGF+Ej9bgX5rQ1f+SfrhioMs5s+7srXxK2ppr9LW2SC6wY9bDh5z2ariTZhfMiQR
xwHhPpaqCnm4UR2/vwJ3SZEQDsBr+XXiQHLzw4Zq9wvlniaNX5h3fjIA9W5sW97BC1zvnInmDYCe
PpOivPPQBw2D3dxag0WLrsAMnP3U18/j/J2LEGChJAFH+oxa0uPpD9qA+atljLNTIrB3kRPGb0kB
ygjQSXmRTfAC5JLDpwaxfdCk8+6O8QtlNXYuZCmh1LX7KHSGBhGaxVRJfgzmAR6EtVSrvaMbJO0j
6Lsf1ixqDmVloWWM9eP3Szx/pclZIoR0em2qBubyxKjCMWprZ2W6+VIlWrgaJ93affP2taiIVikC
910SkVk5DuXeg7jJ5FDxAKWptcMnIk7fBwjRMF+Ki5J0IzVVNtu0kyyaUY9OZmcNjxF8iN7gaKxT
sFR62NzjpIl3kRtFW90TSA6H/CuzEImOEDvubmi99QwDF2Kw5McwJqu4CaGeeLk4lIbZrQh8tD4G
kSFI69u7GIV16bgPGGm43dxwazeYOfyrqkf/HNndUmcWeP1+SV3O/3akaHl22p+xo8hMzUR7h1pX
rhpXXLkDTxSq40UvY7p7JMj8IFWKv4E+XRxDf/wuTbPGAf5A5IpG0pil6cYBHUk60//p9Kfjh9NW
/5Im8vfYJtN0bF2Q6GBZvDpzmtt/SxOx+6xL2riiZvVEsxuLtLup+TZoh+bR6Unz0Fqv3Wqhu/cT
4xM++86pk47cuyw+Mk6/J/NBL/QDwUCMj+2/vs31vOMAX/yRFQenVPKr6Eu1suzRPsoqVtfUZfYJ
t9jaDxnT/UYVMUYQPz5/f6W3iuI7tHhEzbI7aFPE8SKLToqz34MC82fFproN81atIFwAMRTts4e+
HvhV5t48B6ZYAGVxmWovMXrKlNVby+reW7oEOjSh+dKhQVsbTPMEK8Q5iwpzlQyR+y/p3r9nAUtT
msIRkmpTQv3Qf0v57qvJCyILmAG0QXdnyfaglPhFQ0DD9oGj8Z8TOoz5w8qT0c+z/R//+38RX2dK
x9TJYaY+JjhT/y2+rsU6zAGCjNgMP8lP+PULy42bn3mJhSmEfP8YexVsA9l8Fg0CZMuEeTl266ok
aIuphO/eJsa6h6IU5j6Uyc8iTtAo+InaRxYJO4YqrXsxDfFcafxL6qf9e/Q1uZKOazk2FBjDdHT7
t7C6Pkp7h9FAt1SNOPW8OQdOzgE5tTeKYsA7iTI53fN5mdqG9w7MZFG8jXnenkdmeFPEJpcORH+m
kAtwFFTaRtqWWHMq9xC53MZEtz48uyxXBYFG6zIJcMHJLt5LkHx+MIRbJyh/6TWzEAuR8LJvNGOZ
ehod1Jq9J7flRCOBuNaorI8aeZhk/9YKRZZ5kobjvdpmtU6IAAxTer8mDZo1VeRG9V5PwxWfZVvO
dXIBxbnA8soZQbc2aa17jE2isxSEwgWBfg6Nsdj0EZzXKsevqauEsISyw5gvsM7/892CMvtvtwst
ZCbiriVNXRe/p43HAtSRMDF6mOSPmrzQevIVrZI23Ay49HCmUqK2sPCuBpC4nd6M1CdYk9LMrVEC
Zis6T+XDIU1r6xUls8aE0WBXciatSxa+Yhi7WwPaHDUIgks/md4qJ5oWGTECqzZjwAI21z5Q2jZn
Om3usy8iOsyoSW2Aw5in82vbNNneqqpwi7JQvdR18QSuqv2ZoJ80aI7Fl3qKxDsq6BDDZZn8MBDR
GaBVOmvuIni1dh5H2gxuYBxr8t0IZCY9WOE0Wwu4wzcsgFej8c0FbReO1bWnPyJhieuA5qKoVoFb
wxrM9SPgZUiuhq8d3KnQDp05+lBxaCf2vcvoS3PVwdZafZ/2YY+bIJ0HZOR1rcPanFYQH6oH3rtq
NWGQMD1dgDJPm0vSGKhgQoGqAVNrkt8MvT4Fbli8iNYTj6ayl7T73H1nohfCdHFlZhe+mKVW7g0j
SOjgHejnDFsyc6h/ArPfQQqR695nPKE0vWDfxwTos2Y8kQ6IlEIPJNkDfIU8qb2yE7sLDhE7zXWz
Izi15vjPd5j8PapK2qYphbBZ+Ijpk7/HxhamKVoE5xCkU/0ZNrH4PvCta7heHDBw7LZ9tTMB4WIM
JA06Bmm7aDiiraO29Jat6TuXXLPOIcy6cEzf/QkhuDt9gdIY56yg0El3A/b109hoK5g5zCEIhska
3bsOJJOkumxPWvhmCk/dcNibbal4w/TZKg9JK5Ch8VlHACucA1Scd82C5t25iuYLpHjGx0T0/vP7
Yf3tgbMdh8GpbrKyGqA2ftsOKC/GVIagIEhSDBl+BP0xJDVm0Y1+u67Bye8psaKz69l7z+2D+9BJ
ZJyV82D311ffGNJiTsXAzRXCF4O5RaRGtHR7kn3CmQ2ZKc6xeYP0dQkSKFzbeh6fJwuZX4OWzVkb
cRXt+0H8kIFRY4v1azC7S5TiZIIRJDakbJNYpg9FPZX7klEi0win3o6jB5Ov0g1Cb3FZqYDQYlsP
wDm73V1ZywJy/rvZ7Wil6G9aPRZ8Imh8aPy3/5LQKufw5//Y4mzih+EduNIyiGA2HX7/v9UrVlfj
anKzbGlHobkMHOh7ukhhqwR1cAszbqye/RiwV49HS4vbJxpDEVlhXfaY2slYjH4x7pTWhffeQNoi
mCDtbBUjr6oix13aMPo2I9k8G5n3+dEwYo6TXRe9uFUVbXRXTceuw7iiSpELPK4i2OQ+B5RMH8J3
xH5q3XuZAU9GuSvhIQL+XoKqUuY7Oupf39/1kaEIwSApNXVmLmOlix0QQDQ+qeXdfZyb/7LS/70u
sEHWKGavbK6omKzfirxBy8uwEhWJx1qyVZaVP4koCK9yQs1bB/SFIrPayWHUj0FafhSWee64Qd+1
djh5U/vetuOpsgd5janjVlZXkjBhSM5ngH+oskbiPshnqvs/MUC5n//8zJh/X0OYqrB+SGWbQFeM
32qaSNHH58yHQh+wLDOnlzZvUB4YHL6/v83yYmeFfnsrVQ+XX3OttQYeZm8Xqb222Wp2WYcdOYEj
94kMV1b6sS5zzC3JPnF6++JbcX/1pyMrIsp7TpisVfmtD0cfrUS1JtsQ+QWy+z3x691bpDu0sMx/
+YDE3wo3Gxup4VL9WI50pftb5Hnn2XZWxCb9i0JO2yBO+r0d2u+jlX9wY//1bDtyfIR5N6wkZrij
b3vDgSw2JteCm/Kf33RrflP/8ylzhS2pw/hRbJK1f/t5bGDn6OpGdNgtXCe6d+4GeNhjLHvgKUES
XEbSdS4ZqT5/vVh+1YPGQGcyYB1kek38RYDs3rkaplm9cXt1h5LGIb43vg1NC0HapIAJHBtfAmgj
ymljR5nzPIEQKTBQP+kJJNTB08qLrYmPymusRwN0dFGqKrmqu8W46s3U6nxjG4ZA5TA1q7rhcWfw
RaKHn6J3UM9w6vpLmGfjNtHeyqTL9z4ksGVs1jb1RNEui8xtwE5o9j0mecUPGwLMOJL9y6JlzbXr
f76dpjR017FsncANV//t7dSLmKEKJxeWDeDPvlTjQes7vKnS0Za9378rgTzRC9qeNRmsqYmG/IJF
4mjD7D85bLG7UrQ989LuLUj8EW21Li9YN6KVTnAh+FnjzwbfGARigEjDygrY3i3W4efOPuim/YqR
TwOVwokj1MVLtGKEJTbgHzUQ3zdvAqcXJcU90inyNIFLuQyc5AtzOjTBmFidMnYefviBQZqNSakQ
FIOILrEMDoMus1+RaN2VhtTh8s+34XfN//v7ZpoGNaquHN6239YtGpSR8Lw4x3qIFou6tObu8/PP
sp6TD+fWj9Wn3j4R+tGgvj/TYDvkXz3BHjGqyYjlHFoV8yc3e6FQ+zOPPiKaF0ZgvSKjM5Z9t8la
Ap7HRrgLZmWwEBxPLQt2oJVLStzB7nFQ1vo48YaxNI+w5aVqP6yqxn+Tk9c3dmRYCn5AGiifoT1H
EGEYTkJaSFVDeQvqbj2KDnxLB5DQo2OMKsNMtypUxtYTxG3njf0jj8z2JIxkZUq73+m6nb3Sarpp
sShunilgamYnnZv90XbhpaBlu/zn9/l/SJbHQ2YbBDijqAVs9dumGiNw12Xvk92sh91p6JxwX8Vw
MpqY/OgyxDYtgxTNEkhpAOzH3B/7U9s4X0kekeEROtVdJOSKe3mMzgSbHIkNvb3DNfKv+b6/J1By
kjYJxpwbFcDBOVT/5/bPbJgxN4gA3GHBAPQsYBwRLFMViWfPKb56ZuKntoycNT1tcw2FYV8RP3ZV
k/5kZ3a7zvsuoY0ffQIcYIrfpiiESs/8l2O/+luhxwCGXcu2OVdxov09DDvAPxK1To9dv81fzJTs
SM3p6rVFSUgFkvWn71yuPO/ekZ10y8EeptP3S5AHzLSCe2fcBuNWV/NrW906/6aLK5eC9Ceu/aWU
hxoOCKl24uIztb7VNqI7macBki4LI0o5668OamsHX1qgIYBHRYyEp6p+MaE9eqliDhLE9o7unLzx
p7+6sqX3lBX9Kiofwfdli4cZPMlmvozvy7Ge4vSZqxufw/TZ1/7vNVUvnvdcy5eheinlS5a8cuXy
JR1fuaLktdJoDmPleMu0Vy4kiQutSmfEgYcJTCGVu6sg38ICVJ9pyvGQyeC7LRO8HHnfPLf/XhPp
f+vNOIZu0XGg3UBStPr9pkdnTllEMuRS2JwwD8QqMIzEktenx0EdEHV48shrg7c/PHlM5wD11ada
O4E3tI7wWqviXE/zNaiznV3c70u6Fy+7dBlntavrMom5ck1M2tW1UNcyv1Xq2k234fuaphuR0FxF
efc8PgYMTfeGr8Xd53ldJ7wnz0R7zraY9LluUrk3Yv+kMZzCum6Xe/KFgqufxzQRLbHNjb1GtXrQ
Z7fQQesODrEdHmazw19XAN1JHbzkyOUmx5hWGJQdebRL0hlOvncq9PkyoftkZ5Gd8RKMWAGYSCcX
LtzIRnJp7Uu97c2jiq+lfRm7qxNfC/vad9cMYq99jZMbV5jcov6WO/MVMJxybrFza9I7lz3cq/Qu
h/kCENoYa2O4J+quD3c7f0Tq3jBOPSp4R3FrcgCZz/BkwkMXdeGWxFrUwZWziI13yEFEEhvfDa2f
JbJVTyxiCfD5YWUP8/sS2YPLc7B+PFznzl3Glsk0Xjp3LNZJP186CvnvK7Nuf12JdVMhmK6b8/1K
NpAZ3jRg4iZIxSsj4zS8xs0lDq9hc+Hym4sZXlrio9ozr0V7ruP5YqLBSmT3J/l9JZg61JH6kyuu
jmF1JDBaC+BLHvrskPQHAlnj6F/6atbfDkyOIcy5++g6MBnU7w3elBw9pwok52IjyJ+CPHbXWO76
9UAX/Gkc2+ri1Yr/TmI9wUWH4zhvnlXftpB7JMkaBEyLDJDq9y99v0BQM8/SPIajpYjRcOi3IRsE
AdpN94Co1ovWtptS0OUKRsxlCdLbv1KbgznKTsTuW1TFzo4nk+ipeZIz/7qTwvIYiUDaYeoI//rz
eowK1a4PPiXMhohd5MVO0V2/XzLmnNewk/62MWp7MebvkyzkpTLL5MYEjSFC/NOWZfLWDjWmrfT+
z1vm349UjsHyYaAXpB1k6ur/cHZey3FbWRd+IlQhh1t2I3QAgxhE+gZlyzZyznj6/zuQZsYiXWLV
X7OMISmX1WyggXP2Xvtb75YmSQ80nWpZfTA24ynLM+eiSRsBJvTv0znil17x1W5dSwOpIvBs6v1E
8OdXMIZLuTyqpvFsG0b+QL8wNcD0aPno6g0J5ZLGYAQJNNEdDziw77X761euiIf5T4sqXjnVNMXm
pqdo5vvFqM1Wox7LBZv0CBhz2LqNmFX1uaD+7+o6dfC8bMx7IFdMnzvxi0E5Dx8jC3+LRKyL1EwQ
00UugaXSCBvAu7UCxfLrF6l+fIBSHzEssk0NyrT2+0pJZm2rFjW4xYeVGezapENgxCSojTLGY4y9
1u2KT5rKB2UUucrwftbrIRfD+Zg7JVCvr0Zbdv6sjDp23QlgzUwks0N5j4C/N5y/d0O9fVac+LiO
4q3lya+z2Get/2Ebt2HYAIHLZEkyRs0zeALgf3OX+c0Uza7eayycdZ4XkQl0lTbWrTpBuMh6tbzp
7fU3OR0ZR4tAMta6WboZZr7AMezf03VRP9mRKB93nDQKFHYlFmVd3uL3pblF3iC5qiMfPNOSjrQp
TtNsyITfnDBLIRB+KWAiFqhi7yEEUSEuhZbI3yLGYP1a8xMCEWafpoJEXyH1ScAeZCFz8LrKW1tP
g/R4NDVP1zycZ9/VF1hsYJzix/OhDlum36aBwTa+CUBvVpiZoWYvQZqAIxJKmh+ayFsguYXWqnEy
kzP7j0rPHG/eJIYmVKIgbyrlhBrlxIRXPpzS4RQ7QQKSkl/HCXJsDkPQKME6BFIRwPpGa+QXml9p
fswvUgtFiY8FEvWyZwykrXm4PlNAqB4y+EX4tQhoj35o7H20bULMEhXUH2bniZmrxP70Evvw4WX9
a/PRwEKuGbJuOj+vf6MS+E009PUh3YA0y9RdCMJWKXz2Nexx2AqHpoQM8+tPo/KxHKDr4mZHB4t/
FPXd/rWpBr1bIXDyd7V+tNUJnW7sFLBVR504XiqPuqdORQPdFbR8ta3qSV+MN/jYBMj0koobAgzU
Jy/q46Zah5LNwo1XpMuW/q5hNGV116krqM7MHE6j1Y5hTgzfKcZu4q4ElQaJMi6npsgGBmr107yO
z5+8go9VGwrcDp8fQ9VsW5HfvYJhkEndwPF0KDILJDVZWoByIhih/FU6Q1p+rRuYqfLphCWDQnyy
fKWDHUwmAbLklWufbOM+PupNwuBtTbZFmVnhef/zxWGPzNioRUpCazKGiTm1fpWPGeSXwnorOqL2
GK45yVVahhirnsZRVr4SLEMeWqYbYS5t1tlM1q9mORUnuqIK5oY88Uxyak3s9zzf7ASHsEOmkNEr
ozsoaXS/TC+KkbD8IoxBO3GvgZ6PtdqIvgxGJf1tt+HQ68lLamqvm7oAxBSZuLR0JXc1suK6zONr
I0xT+8GxAMmWpqFSkTWtL53dO262JfcFXoRbjWDu72XWTWOIUurH+bKb+PaDlA5/6XYZBbPWx9df
n2f1X0qQPOxl6gSWQTvXfneey0RvurTB6z9bzLazraVF0K3DyxZhnSuJ+IvXWn3A86U8FFlJL7LO
jxa/1U2XR4/s22lb1zXBYnZu0GYHu6mv22kkHIO0FQ4GPSJ8JTqGcodEyF+/eO3DNse02ClbJqVX
Mcorv7tjwF/Ii7Yri0On2n9tm2GFcwQ3nMaRAuVQl+CCO43XAUJ7cGpVP0gYKb8qJu6iaDRSv24S
nK1dcxe1Yq5oSuxHyVgxphpvxJoWYU6L8NBLKWhV8e2c1taZKI/xi6kw5rPJpXUtbaNjn8lUUNyr
jeWSQeTS4kp05XeL7Ld5la86M5U1Q2v6Jx1x5V9OHU0mnnR8LFSKB+/uXFIqqSmFMKaRsRGR/cGM
7jguT4Nj6VeIE3/2GvgpCgq8/2SZ04JVwiptV7AdYHb+H2dC4Sxws9BlbonvL6Nczx1FH6DpdmHJ
7OpNXTjryxxjSKcmP5O6BHNGqotzbyvF3RTb1oUgjRc5cjC9ZKl6zVvbeHBGheWiFf+5kBd9MqtO
JaUq2VxVKaB7t+N1DwCXtzg71Kr5RqjItZzosCXWlL4Wo0zouAbWMW+N5VqW5hupHlY4Nh0hIAxu
eXLiADwuejx7v/71rY+lG6o2JkuOvdLEffPnu9PKlZEQU1UdohGW/dbQTbDiV8gOxZUKCbRN07H9
yADey4tfDmpTv0KGHUJ5q7G99wXF/YSIt2HJ0ldn6hlRMIowER38YnUYayY9yJAgp+Rk0zOdngZc
d8tFH6INTHs6Ps818yt9Q+qyeuhaalpRR6ZYpKkM7MWk/ZaK81AxHH00rMa67aW4Oes8UCHZjvKj
Xmr9DXkSixfPRnxsB3b7sT7QdoVeJhMIKPWx9gJy4S3N+6dJiwixBJ1x09Z9z7iW0j2kVtMENgNA
89gLIEf/pMm5dcqBLXvqmBvnFYibVSfaW6NFpm/mI3GSa1lSJkzwR2JWdLMk709GKZI53IoWncsb
mEAeJCwiMmbzxUntCSCdsj0qUqMfwYuZn6wb/+1WKO4nrAEUDR+QLlYK/2i/jSudRwpexH90BjbX
yHyopu5PuYIxUjED4OfGfbmpjd9nS36cMXCX+qI+AHfWnm08g2PVnaHoRF8W4rwIjXHuC7JTL7XN
BNHcquA6+Q4PxPbJCkYTr+unTQ+3QPrPNtAeTbU+PBoh/5cNUzDlQSOLpWM0Wlvaw7j2sZvLDaR4
TkVQwdI/KbVxShKW5X2PwawnH+MgS6ZzEd9a4jzmU/QXzVnc5cNKyHCnNkENf+SQrSMzFioRcZM8
WH6kga7AXQWQhat9gK9zUWI7v8eWOt8Qfrswsaz+pqXFhnGqN86dzjD9rz9x5sdbP/4OSzRx6P1Z
gAp+PlmLYXbNgqOZkRVo+NChBHVbOvMgle51CEuunFj6Iat08kI6hnfppvaXPUarB2LtRyu4iNHS
gRTIVAHWjBSSffxqG9J7bbsvJJIOJGVKaYGaPyKb08Isr6UxXYhr7L+nODPRwkdOIgS35q5y+d9h
1aqZhOqHkW7FjVaW89uQsadrrZS20Jzaz0O2uTS+5zcrBSBI/ClbIUZJmXUvvrQzCQhEQ8Fcwc+a
QYu9EHfRHgocsr6kObAap9ihVG2HCyNlWW4NrtyNmpurNjSQJqm8RErUkBAKGnp8ivsUw8vaPm6Q
0UljhzP02TX4cbnIxIKl0sA2NZaMHzbeUhVhM6STaYt5/1XLGJ4e1Yna0TK5k7WqD9higeS4o8l2
A0pZM84tG27yhyROFxRBZQuilUHIjaHgwzCT6mkpLkA2KNFEn4PDcOQrf295TLqm9+qVQrIFwMro
tuyuV+liMnQTP5JBBOCYgZ2+tsAZbQC7IXh/smhSxJP150+crbFe4n+2QQ38/Z0iH8jpLRm5YxjG
KR5Mu/8jK23rrRXWxiR3rHPZpAJEkJ+4zIAud/J47hiyO1vazdKPjP9oY0Jw22i5n3wsPq4JMA84
vDgaygC9jXcPIsPSQOwRiXho54yqDEPI/SAtXwx5Wy/SBP4VKO2X/Uex1QC8Tk2i94oeQ0Mah1Jj
Kg+AfLQ7OVbvFkg9JICl94qt/93g+gXLX1Crwltyo2C7uunoO5/bxgKSnkVhmw/KjbZJlIBlpQ4X
GDKHZCu331mdnwlTLV7UWZKDgazZm8gufydHfnnQxMHKzd8AUSekP80vuZx8Y1yiujMIqiGNl+5V
ER0JlySwr+mx+Vf2c0fA0Jlons5NTKUOqnnqGHew47BOB8pTvewXTS1WEuP4Gyad9BYA5qnJTNzV
8Z2kxJ8sflhwfbgeHMW0DJ13Ar/ph7ITH8KZ9jpMuX7tpoDhXJ7LXbJKYQfqME7V0M6d6loyo2aT
j+Xqm7SerKUm8UNPZ+NGZn2p6vfjNJM10LZasGxH5pcBplaT6SmkzP6ptcrv9IkX7ubMLW5NzPiA
3ak+NtXmcc6PzgYBb5FH7bkyGcZNRkf+U5t7xpRp1DijzNLJxH+rsJU8mGLGrWwHxbcHvXQLlcG1
ZmoVv29LqCjL0nzpeftOlcPgbQziimioQNkinEz5RnpwpQMvHAg+ueIIE5Fm80PPBAajeRZDhXLU
H7XR+dY6mEiyptMf5gi7Uqtd5RjC7M04iU9ECuwuT+B1bam8sirBkRtNdRTWxOAx0/GHWeYmaQyG
8cVheh5T00YMxRrUxihD4rbriE4zKLUR62NY5IwawrS1bmbxLTPXjl/TSmYewRDznOohtTMdwoMM
ahLsIQPwXer2IIjvqSfMXkkC4jkH715i5AamzcFMZKj0MlYppR9oo0FfebHH6nUdIiWEJZHSX+1H
v+QufjB7K7sjipzxgVrlP9apZ4OYF25eQ0aORlaICVqclzDkQAxv+TEtlOo8bhSAh15uvalZDX9h
Os/XSyW9Vas24GJzrpo4pOnqXBedS0ErqvWcdsb0VEmBKTPytkBvfmKr/Yc1svrXx2AccbfM/z30
svL669sL3b33VzqlNXw2iq4aokiz70n+sUZiwBhDfKmAJiajQPbjDLw/jK1AawPMRn16GiAsMySZ
nuxVKFpPjXXC5G9nZ6zoS3/e+nMVnXvlDLCO+PRpvvQVTSm8osciu24zgepX1ECAz66TerV7oTYO
N/WKmjYcY6GO7feuqQ1nWWjdpQkIX2hFobofnQikdFg2twwlSw5Zm17b3GZSiPrmNlXYHtzOzW0j
hajbNUghmujMmICX3Z5/Z9eshGgl7iAJ2UvpSWgmodaJY6Ffo/3IBw05CnN3XWM+EK3bvK1WJh9a
p68fSsDohHOt2SMRKOoNoAL1fjOar43GnPOl0nggXsf46jRXiy+2q9FcE+dK7rlkX51dahkSvI2W
OVzLcJqFhpl2jFBvhkt+2/Jz4MmEAJvhkN9mM1gP0pbCKr9NzTA2GTsTemBLaxuhuUvKbkUeyHxQ
plA1wm0Kl12rEWoWluVwLH5osa6oLUI4lYN11aFVLlfyXlFSX9foguboUihCUXexwQ2lBPZcTOOs
0ROiFbSrrM8bUETpRDYm3DZjPAGETr/ic0JdxLhIsI0BuZTLGDQQVEgq0nxdA1n+ybpfU0SZ4KfH
ORe1gxNDpyZvsfJ/t5ZsFXPSJTjv0FYJOzqsjAQRWQV9Iz4ySIG09hizT1GO6cyN+QjdL7ZISQBT
4RLcPMNv6t21dOmCI0V3l97VdCFjl0VagO7mklvuqknAYV54F3DpkUtMci3AVRJjkC4AetQZ7mC4
quROhtDCtwOYP9pbLqHh0CVU+Ev0NCo3wQnJdDeBMgQHaUeU7Vr643dN6RExLO3oB9U5tDKuD1hL
B4URzV0x4LRYqJwYNz3a+XGQhbpdjQR8/xjlbkXUS46jQGhr3Zk2G80cQI+zCzaWVidabRf2S8MP
gffYbr9LSSGwshh2xVrOdhF9OpTuim0XKzvSdhHKhQFTDHa6YEIIIEBq5hKRKWfumrkOgS7Oscaq
tx5L/ciwk7bijjoW9TEFj58ds+iQRMTdEMF6iAQ89QAPrlhx4R5wM0eBDauRvADOa3zciqPeHqFx
sQvNQKopR+YEYbkQ5JhZRz12AaCibdfMOe7d6iWnmtDTTXJJi+HBo62usboFZ3DlLXJjA2StEFZy
4SbnlHG6DaF2V7W5vQEdzB0Ntyd+dWDOjmgOF9iJsmsloAcjVeoO9jFNXabfYk1IAeJPTl5/ZP5x
qI5TdSTOmwUuMBdbx9x56GRxFL7FVRwrizUdwUFHh+VBToLHMZuEevnYwi43hGqJP+KyPFq5i1ZO
6CyOM1LdbsZqIo4L51HllQBS4FUJdbtocqacdFqdtsssI8r4N5lYJdMs9UyFKEjXsVxlci2mqSdX
VkiYwTTkzo3QuGvLXNs5Qm5gW1/px0I/6uuRALGBDGtylupjwnnl7EaUXg/KiR4Z3q1RPjjTJ+u4
3Yn47j6gExdDPRErm7glcJ/4x8OtWZuihFKD0S9SMU3pcvKIBTt5jDrNnea5DEAJJnj2bNmlmMpT
rle0V8l6iFlSRpHhLYW2PVi2Vvu2XJxm3Id+PkHmcRjYpdyS3P3vUFDlOljWq2O95uNrOfKfed3i
13Z8VeJXbReobSgjO2jkq1R8NfWXcfuqdS+2LhTpLxZfR88oWZ+JqE4esvW5L56L9RlWjKU/ob7H
XvKUxE9ZzEjiI5Vxo3q0dtkWg29C2fxF0x/6/IuhP9QaEFp4Qk1dEm2UmvZjvkoQKevor8xMq2fi
BYIOC+Q9y222eeOQHQpsY19+vcz4WOy32ERis3WEI4oO6btqojz18Csi0RetrDtSC/vLflgLsK51
wbalJt94WFb1RW5MgisGQ7m0bfbWOdygYalqx5kHraxAcOiBIwNwzbPXlfmqow0I/EQM7Y0MNKxT
NcUzIlBiWS0g/XUpP4zFxhPdyS+lscgP+496vr2xQDsQnpI4WE5s8KESu1PLTu3HdSGsbwDrV0TZ
C0FmxgU29z8PqXKsRGba1io3kzqznCFIhuJfTFihZD/ZI/EkxdRxD2E4+Qi9JTD6pnzuMMh/coHv
TZJ3FzhOOPaFCs5DDLnv3tfFVKNc7jYu8JYx6N3nShbweiJXAy3OiTzwzaEtKkS79Lti4DrkG++i
Y4pol0aFONIuRbp9HG/pmUrTj4YpFY3U8miYIh387N4wpWea5aJtSrs0WX60S6fIo1067PreLqVj
WlPfTINxCbRG9EpRYQQZak7x3jGN4tP3XintUoZRl7RayQEcGYq0kut+qCWM25HbjpQKyFu/G0Wu
16+vUutDCYryk+KIggdlb4fS78+3i5wEqwECQwN6mkmfgsY7OeN9cl3t+4nqBhPlzfqadhuGc2vy
Y5inAJLs7bIfxq7ALJMR8tgyBh10djrThmDP3Beq/vugKocGtsZR3+rRhxuVY41Tsjs+D38mhZg+
/e+P9p93XRcR49cX7v4H5AH8vagrzM4s9XqnAm03gtG0yYW6VJw2GnYrww6vDtyjQ5ktL06cfat7
I3O3bI0ex1kFVJlueFKM2T7HDFMd1sW8n1SRbJnJ1bNaSfplnETsTVdVzzJlrdD+Zva0RerWyX8j
Guj3aFzLb8sQXSfcGs9dVOHIYbClqdifSs5mBU6q4pQe1GelV9sHp6+6vw25JVNcX5YwN0CCUSzo
3WYom6dfnzo2K++XfDbGFopVtsrAihgg+Pnc1Vq8SvHq0E5sQ10OtTY0ZSGrDQW9qA0jWWwR6GbE
SsguId/VTJROvZI+SgcjN2y6sGVDUJyb00woQhdOXbiyN0jCpRObBIn5uSRM9Os4XjN6MmzCx+vK
14VQQYtwvVTgQtYL7ZC1+SG5oZoK6vmMsulc7FrLM+mUSFdOJh9SusI8YXapSqBA1PX4/74UGsvA
Iast8jGNDcR2NX5jAUj0K8tX00BOg6IN7AUyUrAZQnNyWhqeqyd1Ocm7nPZsGSeLY3s2WhhqbFfP
/XbOC4CVQtkoxKevYJF8lYbLFF+H+Go2Ql1MdC4I62u1y7avFIJN+6rvWsqQwN6JPUoZDmXYlSGM
saYM6zkknSSf3RRqwBymc1iUTCKHSRnGQMim0J5CqQgdI7QxGAeblerXvjA0YP0zQS5XJcGcdu3G
a6yL4wCxmK8LIcXiNV816zKvF4N3er1gRB2jm6m5LLs07Yzk+GJo53Q6A7rMp3McndJdmnKah9MK
Z6cQx9mhHBFgW4+4C+IbYZMSUbryF83f8FrQH5h9DdB075N2Su5oSaOgpc5BW0oo/VZNYFIDNDen
ISHE5DSSyLecuvRsGrB7z2Z71tvztJ2H7VySabudKSIkuySm1zUG8i+FdmGnmGkXWsJsE9v4qjVC
9XYtt+vGDtK+GrvSjTZoqNhXNPK2r778R8+7zlvOpFW5V3OgTNverz9j+7TSTw8bPmIWrDXHpD3u
OO+bs4zElQN90+bQlkkOdsJSH6sSADapYtaFcf/sNjMqEpDypAnaYoHGpS7tzSiAwHQl9DtGsTVg
Yg3QC22te1g79LXkpbgjaVM7MvEQe6OSGFxxdeH1huncrQnslKGOO5x9SufGDixUAxjAxZIWdgXw
0EIH02KTRxQFtpjEbIkBG3mq66NZSsnLZjk0S4es/sTrz2Ph4+2GgVwaSwBkadDY4s//sbJctLxr
s4GIM3k6ftdqHlEVu+QoNK9E6DmdGy2u1Lk9ta3VHSMhK/ecXcnqzcw/rJ6te5Hu8byzJM/ZFVGk
AyNV+QV5I0RVjD5NH0TUcjdCUvDVXRTFltEvcE0rfuX4NgiBXZ3jG6Mfq/7k+Iy05apfqr4J6l/s
Pu2KIrJPxRERJZ4kfkraTkJuOs9bvzW9bfOgqyqblw5CW+kpu1rCiE03lt3CdJPRTWW3rn8oYpFj
06gVKkFZ9UKGLASf1ZCgEbjKfsScj0AAotpx8bMzgzZl3oBmz4RU2HhN5j1Rw4NUpDmerZL66a05
w3v+nPtj7i8Qj3YNnY86bHOr0Lj6/X5sV18x/AwutOGXq78Yfk52LuP3/1G8+gbGoMXXWiGl9dfM
31qf+jrCgjLZHhpswDzeqngzS8rRq2tPGz1w/Yg5OkJzUaa4pD0njRuNLunIKPsKTXBwMJEJdXAr
hyPwVUqofXtUpiNrR7SZQkwpoKgjw9GVQEQSeq0LTZG77Bo6mtsetfAF7rPuMTku6YA7hbANkt6K
kspPYz/jYtlFRE1V+VQyx13k1GK1nllxKP46+o4CQ8uXFJjZfqL6+ujDmLN3rSpPfqLgfOTskuC5
8ldwheyqTKxrxK9DTfKk3rvNYm+GS1d62eBVsdfQiDfd1HRzrpJRKN2F59Gyjxwl1pTUMVYhBtvR
Mh11WagARWseO1wZu2DBpJ2baq40u0wlFw6ZJR7qM1ZgQu3sSSp8NM9RPdXxLNWTHW/hInG8ieuE
S6LzR64NrhZ4PNwefAZrIFVwp6w7Xzf8bv2hZvURI1ez4RdcPlw4q1CyS1p8xqucxYfbiOTWXzJ/
JROWayRjbNIfbYa1Pe60Nh5iG4gnnlqvqmmRMyEvJCcEjLhIGl32DHHjOqMLGwxLPGIk39CEJDI6
erLTP3ExaB/qYAzG4fkFBs+dkQGPd9uDbC2huqwYlvHqnC2q/tcmiWHyygsDVqQwDG1+3X+cssb7
/hU2zIV4urL5sqn1eLB740Y15vil7dsonFRYYwUEwlfdyld3MEXQoSGRkSZZ7JDsqjstnOpVg6Xf
FeuXrNPJAouT252AYiRjfK7jY0Vz9EzkruWO/WDfGKb0ZufqeD86WfWoFcKnt32yPvyXjg7Bf7SX
VYehRUxn73dKJK3HRQZT/2CqRNHmlsIjVotm3zTM51R8t/9IxYRA2xfl+jlJGJ891/rZLoVAHabq
aRIYyZM1nMxCyHKCagxi5gDHIGdW1xCyoFQmJ6vBc3Ai2cjTWImlkImF7O1sbufNPuvbeS4uaCwu
03iRNSEnvrbt1YqvJAyj0bmW7bV3hIoqTJcwq8KexObGi5cwmkPJFMqL23RXXNx2022U39p5lwDC
tSRmEBcV2xQGiSNzo1JzieJLnAgV+nmczvN0tsqzU54T9TQyfoFxJCVb8mQPJ4Pf0GHETqimGdEK
QUC2DSGTXy85SYtQbZ6U9FyaJ9Ka8FgjWJgAWid+Qfs8jxfiJ8bxsmlCDWMSLcy3q75d5fac0T27
lhWdtStKlhClVSgJpuEnGzxQJh8f2zYjxTpPbDxy8vvCsLISDNoUkIrLUqKUNkk5i5RSv0si4sWm
utEel16q8fFPxStLoBdY12RyphuxYDOUTsYOtRgIbqE2va9VbIPrEcPEjIfSJY/buhtj9VwZVv/E
OM/w1JN4MWr9cGtuFXesFDMurvmgtrb6q90WXjbqfw1d+lKbTvzEjHbHvCKOKyUaXLNP/6rLafqj
oui2mvBCFs2pg75OSc+OW4XIN9w1Oje1YVbb+4YJ6MM2dRJLV6JFUkmEhBp698TH1GTdPb/U1vDM
0Fl/HFVIrLCySDhIWhO3BFmOm1E1h7Qi/9OO6ttEe0kScoXGbSQEpIgfVHu2fBhJxIVVmnEPEY2c
TyX9CnXcCnsultjpGGZoJDq3hJKsW1LR6Jnlly5Rz6RGm7CkSrqkKwFyINLN31QpMk7xqt2t8qRc
xkRe7vdD1gK1ajaWTbYeMQSXM/c9dtUlWVf5sW+Vr7w/83mdSoJJUoO+Qq9cdd18hHlP0kHT4+cx
baJeuXVRE+pEPXgsz9oM4ike0+6x+3tacWXZ9OXu94O0xtFZO2Rzux1GklYu8qDrXxvzwgpYf62H
qDmvxkKUmRynv621/FVuyuJ2SJY7RvNBBVmz7KrUjyAGMzAnTx3cJguoasToeZS3cLiTiEgtnpIq
fBB1rityfeH+W5Ek3TR6bb5iG/4Lblv1bakJPMr0GCujETo2HaZfL9+VD9c+fn/BI1BkRtNN2Xr3
MAC0EG99p5WHTN67MeSt2AZBspzAJqwIKDpgC5tPxnCpei4Ok4WU0eoMUJbWeq1sKeignsAoGlsv
n5mD+/XL07T3H01eniO8hqosDOP7kMU/VtRJqefd0hEzlKxiUKllINbpsfNaudEByNK74sa2WI52
yqAeE4Uce/YToEQnIpE2VUxB4RIVfAPlODQT+K1Ep+virFZI71NMy9uQjMeJKzApFdkt54VZqFLT
GMSg3K9yPgCh2y+067GlKZHyaOr0XaYVkoIqpQ6JvEblWYmmf+K0+Qi2ISaPqwmPMjUnnVyYn7cS
PGrXWrFJm8azBJy5zuwbyM2YbOSbMtW+ZSNsaOiI9Owm14j4be0Civ+v331T/CU/7e14EYwGMUeI
c9hhaPXnF1FIUm8XSim4vqxaVLKzCcoMBoP6z1Y38ZmIIexHiS08IjTuINN5THpnz90Qf0uUpfsT
4C0Fhbm79jLxN3MFMg1Y30IpV/+jJvr5gQJmeyea5DdcnvJlYYFwWLtyftwsl4FjGj4yrYRGx+KQ
9OsVqGJz68Rjfm5KEJuraI0PzUi0LWFteQGAJWnBxxAbd7LtQb7XCs15ktomu9GYwwbWmEVPlsVs
f89987T/qS4PGXuwm2yonC+JRS9phE8ZMGGUBYDR6YktmnW3JdI1lpv2xYLao5SJLIKuabikyhes
ybSlqQyvMgUAzKPOF7M1Vzz9bfzJCYE78/GMGOAAQNNiH7f095YkQrFGbtV5QwIDBtQtdkJbb51w
/6rRxweKSTP5HaWoJ6kUd/di0jKcEJUk6kmTEyxOwLUziEqSxBDJgOHcp5K0akIUk4huIjaW4V+o
Ps083io4N8G/Kg9UVFjjx2/fqykcKaVQUKGagiilUFNZqC+zIopOVFOQofyvmiIs+f8pqPy3mhL9
o6Bi9j+qKbUlCiqUUr4XVMDuGYzS/CioUE35XlDhYfG9mmL/WzWFgkqORlFQSQl5Hy9zfKWagiil
fBcd939WUyil5JsQHXcEJTkjlOOTU7hP1b37TNkA65hf48YmEBU/f6aqPqNeTBjWIdH65c6BQX3b
KucErzWEKsBOGba5B1xRMLRq++9+0rx8JHUxidL8Cv6uPmdmkUAOGNLHLPpTTyjw4J0p8SnwlVQU
6yVWLcbhovxs1ukbj1j90Wwy+mvWIH/ZVjYWLdHQQctc3kNzBaJW3ZiD+nWGY3tf11Z7v/ZOGyQp
7h+rmNv7ONYf5JUnv+5sTE/Yo0l3r/+WZc12N6SSfD/B9L+xnEZ/g6dVHJuqwCFcMpW8pdtiH2uA
TjcDv6wnMZW55npgVcOzKmlWCA7SCjNrsFjV6aZXdg44WYYOiP0wfs9MWHcqE+9HrdGqmx0OpEAX
vLHnaHiYSNyJis25z8qOKQVhTKohf0HAq+jQ8dfc9JNaBfpDIY9pCQEOZ0Eftf3BHHKa+jnFiNIC
+9qnqubBYqP1M4EQzLWpvldK6WXYzPJbajffMgkYuqRGvCWfDGD+y8KT1gKdSFhxVIww2ohP+z+e
bjL3eGlgzu4wKyoL50HnPmWp9R3Yo7F2N+YYnWNLBalwGXDrOrfZVS4karNNFOrANYRpy8CGt83e
gstJE5rYBVMnyfFg+5bjkeuo55hhfa3z7VWoMP1s15wE4y7JYG4sQPhkrTqY58CoA21XPwf471rY
XHVQz8FSB1Md5LM4pnMw1EE8B3ocNHj06kCNg6Kmk+ODF5t3JYavLr7SrJCMYfqRlgENpi/uDF5e
52tgrTvfWX2180vTN1Y/N/1015QEw64uCexaqEmCaQ7gPA0zp4NBALUOujlo5mCthbiuC4JIaqGM
f4VfIg6kKdDiwJkCJQ6APy74zOJgisUXseGjSBfacN2xl198FqHRsWbyKPOLzCf0BOW21yhCK3F2
lTeP3px4Y8KE3WfWTrHg+vn+wNqU1rRsOpaiOu95i0VhFdXUquD6BxzPcpkTJZOVw6PCEG4Fmzxg
oW8/mlbGkn/Y0kfmOMkTmtMyMHBxnrMWY1muEmDW8fj8DU7spTfBmiQD2ZertSl3SfzmkCwHHHi9
bdZpuPLpisNko1va1E7yKs8zJyghmhjv4HCIFGCnk8yUHuxj887G5Xxu+4HbkjPlz7FdfBP/TNzI
yJnWrTt8vYT+VfiCRtkBGD7pZ9VoCFDnc92Ucv9/jJ3XctxKlkV/peO+owdAAkhgYrofUL6K3onk
C0KiJHiPhPv6WSjdnhZ5O6RRVFTQqwomzTl7r33Snc/GEnuQdS5hSSF9qjmaCA+bQvES2tpXGE7d
F+zeN0OuvUWJPd+VKb9rqSq9Ab+tXf96kfMffLp43ygALH4A3bTPS9CfbkJJSFbmKp3DmTr9XtlT
dOxqh9CHKr63YZDrFGXrxps/lWFcoWXDjNeQ8I4KO05JsfPUuhaO2FtQvZ7KqIXEbsNJ7O0AoUnU
X9qpRsZoJ4LfjR7L4uv9hULFHbechQuW+vvZHvvT6444mRUcpRhZiASwOoXWasyxbGuiro/AYiG9
jMkhiZ3+DlOhtzPKR4Zj65YsYO03le+/eipQSHvopE1wYXSdP2IYjXScrXRINT+tIC5lUVVeOlX8
BtTA3dqZKLaxhFUeex2lgow8a2IgcmqvEJcoUA5hOb0mIkZVqlJit+Tsw+02IWO2ziFx7Bhl0Oy9
dJl16zZe9RtQFGqDvxxIOKOMwrolDWH+ZUbuwiJri1GEq2EO9HoVQllGo6lNa1evDawxCgRzufAc
BstE2MaTEsiiIiesf3yjtCNQAjkWQAJmt0YvnePcixqoYumtkyIv4HeH2G4XYJ1Yntq6aa9VPH8l
zcre1q3sTngt1On8kTKG53Jou53TkfxXOskn1KjTQZUpcnoKBRoE31Nd9sGps3pMm0FCkbyoG1Za
mQfgG1Wif/6w0PP2qMst6uTcvS9Lbyx3YaXpG5aQNkl4lX1BbH3Bfi/FIdwC+j9/bZqSak2dJFrP
C4x+LB0MDWxFNm7UGFeJG4Dnnhwy7yIR3dQEL6zCpiePCSHzzflryiy9axpxWvuvLyRI2uAoSGKR
3I40caRYgctIa/A+qf8KCR+cJ6dKfRQXZHvNI5VQWd3quRuuCFuGQlG2zGyqvWoSvBWRMOob0isI
QB0DtcpokXSdofZWUHYPhiATti9d+Fn2t7hA6pfNYXZq4nTcD54ufUwzYl1MNCY82+ihQFOxFmIB
sXe7UHQlCUCkiMiMnGsGseMIccQOZ+s+DwRysYRdRuagl081Al8XdjCZp+SlKtOkp+HROnfa5NkZ
BrkeTaSyCjQB8GimyVTqD63bhDeF0Mwny/ts2U7+mJNKEMaB2KdWGx0HAFjH80cshP78qMprj9G3
r3/YT2Q+t6u6q9xDVc0DuUJAADuz609jK9VJYdY95URTkBA2e3SLMr8F7vCaYdvY9l43HeaU5j8c
0E8w6S7zKMHGFPSCjVwbUHy1pvRIVpQOcx8Gfl2NzRfdY9/ZTu7VFCdgRvKiu3JZkJw/q6d8Xrs1
kCkn0zr2SNgDfd3uDHIXrd6PGjTTWg57J5wepA4OAmzfTedhHnKcmVg4py39lu6iX6KO6kU5HIG1
DkcEWX9+ZKpxOBYeFzHSKiZc3u1t31XzrauMN81qrSPeoen2x9ezFmto6V2cPzt/fUIO6cYdYVaU
VmWAHKvzsukmxnlyNEzm8cnBc8DMdutJSfCF4bDDEXVwTMOewN5Zn8mxyeC0+/Hy1fj8VWIniWAA
O3M20UmycXaUgcgPJ7Dq8sdT28/bQluAZqXdQpeho4wswoYIqi32cmSxOkMb29KxLv2qlyN9K+e6
7vP20tPD/FgO+p6yFu/H/DQHFgfOMbslLEIe6/pw/kTp38ngsg/6pCxjH1qLOmUw5l2STS/1FOWP
Gh0YJnL3uQF8V1fxcMg1SgYInpKw9k74j0gtPH9pxjZ7cX5S8Ws9uHD6a6uP1ucsiWGJGGnZghVL
nuNAXJmnqj+f3OVT1yPnrE6tYafGuT51dflVLdxtrsxi0xJNvHEWI8zQuISS5fX1OfuBZTXNyLi2
4GOI5BBqZBc4IfDdzqkMgCJEa7iRCA8d9R2fbUB1o4fEy2WUsllJf5MgZO9qUXHhJFF7kZIMecTf
e48UuwXzJcFdFgC8klYDyy7YnecR3U6P/3A/m6RvWpPXXXpFEqMbNZbrXBeTD18mZN9gIKIVISTJ
Ws2nlLjJ40wGrC3sCYhSgl57+ej8FJoDq9pJzAg55SdXi4s9cdJoF7TGvrQKUxyLsn90jY4iuy1B
aaIxWmHpmU/yHEPszqWfl475VOX5p9rx6lXUmSnq3gCFUGXBxBqjkyjb5qh3fbmychDOEOWIou4C
JJmdS9WWjCDWLqWOfT/WC8weooYvU9cb1WVqHSncU5Ud4p8APdcRi0IeLL5zxHRyXY7TUeREdgaE
sV31VV9eaVYaXkn2+8aqi1dq1qpN1A90Xr0WXtaAfARQQLsStSH3EUhhv7cMj+htqvTnJ0Xao0+1
jJgTe16NbtgsM0XU7cs8f7OWeyGxPRC5ZVXsyYVvr0M7j1YWKwt04hHltTD5IkfrG5YJ66W3HNrm
4RQ91fEhqDgbkysR0yTZ/ONJy4NGW9m5u5LcA4cwrBLCxSuiAsoUOt5cNvQW/GC2aYGYlLfXFvX5
fbKy/SQdP3txFBFU3EY3IfpuL9bsY2UPwR31sAujBa5uaL29naN5vBqXOJJpmse1q7zxyp31QyBr
0jbccVhpqVVsQQPU60nSrkuGQFymSX4wcjWhve2/eRqbMatKgKgvBS5qd3eGCHFXJFZA7wvfD0GG
mzHBSpMq4jANK4zvSf5AMj+NaJqjNrin6vlFTxP5xQ4L0PEhAfa9R7rrkm1lub17YcJ/XtcjoZtj
pL9WnVd+bRvrooSw+ZwFPR1GB1MiUpqVSYGNE0z8EQ0P/Df/91SRRHpKKlr0uD6djR2Kt9mxqntr
tMTBEGQxlkRL7WBWuicVa5KL2rwbDZheZSzBhGGi2bPeDP20pSP0m3X6X5dpHsVabivhgKdhpfZ+
s1wac+cyNuSsvuEzBDJ7hWAdY7Wid4hO2RaNeTOK+pPqi4rTP7dXHFlvF4nC3FRZRm7z6Bn+dtM4
CSgvGNWHyInkTgcAeJN706Nh4Tq0QyPXfQw70ZXK6uiqymr5mwrQf0DskKet02ySJhv/v9TwCFV0
3E4RMhhRSL+KGnPPtaGvdZCablxiQFAnQb9gxe8SBO4RlQvQoSCdHOayMV3WSfJKxrda1b13X7bm
qw7+9TcL+v8gnENQuCCedWyeJqXf9we7k73m5HYLJyPE1Bl3bLKDGbSWC0TyudCNt3nGf1dpiU2R
SNPvEzQlGbb1DTQTDQuJt4vdKMRYeMvDyFEck6PXg4M5/fupWz4FE8WSH/bXTgTxfVYa8tVIsdCW
GkFokM69W8bSb0PlXob2o5c9BdOTzJ6S8FN0ftTdJ+HAelge7UD62i4vn9OStMcXUliF8dyPL935
0YwvNLkzeqdDW17JvmzuW9u7+fVFCpbh42aCHoW3AB4tG+MyqIT3B26oSVyyJ0rmva5dN07Ubwlh
dHa9bQwvLmhnYtXww6e9AcZ3zEDUyQx2fn9UyU1TuVeN3pBCZ1jlBuc77sHO0El3B7oRxdEX4bbh
TZXgdAsRUF63ShIEUuDJb3S8zrYtLxxTjC/2IBwfF69f1RyPSOKDIH+kuwul9urVqKhMhaAtMfOO
fB77W0CHYzU74IM1OKyp0V5ZTkf3WlTITcpG7O2AbOkmD+7nLhGflDntc63Q3wz3i6tLbOXuPBGT
xlNX1tNFnjmSeD4zJw0V5PuUxo9o5aNHL7wlAj1DeEUUnJkmpMI1xbWnEPoXZPSsekcB6rOd4VKP
x/yCJfrKMvNvpMOMD20e1zs7pWPOZFPuLVcLbwzacz5uaIpKFk0r6NMnoar5rbTK177DGc6t1CH+
iEiNVm27a5a+0Doi31VpaLFXSVaQEADBQlXTqxMPJcacUN+POBYQiZ+lCecnxzATPx3Q//7uUvl4
pQCyw18HvoqxgACTD1wP/riqBq9RKzpURHwG2pPVD9+jGbM6uYjqku1USUrDLvWcYVUpdnW/fgF/
5b8xDCEB4SVwsbrGR7VaSFRJawC6W4k4wHcT2sdO1hR9uzYARYidprDn/ZxUqFVqGpquHNaxQjo3
l5A3BzNc9+SxsUF1N656yTtq1BlbVQv1zRC+4V/P8a9P1R2p07+ZCv6i6uVFMyRJijaUaxhD399j
EWrj3oB9tkK7Qp3Lma8BApECDn4X5Z34ylZnutQUTbFfH7Fzbf59ycWjzgG6ykHqCGXuw388x6kI
JC3TFUUQ7EVaduXYBWuJAHgopbnH0UoitA0q3TssavqTaZL1TovKs8f2mu7mZqIazLVFqZZ2NrmV
OEnWaUY8dkxEKNTeKF9Xxl2Iwihzkco11HTyvCTjNB4tFkLJV7BEwPHF4EMOjjf0pb+6XkAWQ7+4
iOoEE5VpAiMdnCcvcy6i1Ih8GHrWupYRNqFqWoWVx0mdhqWGjMgPVkqycx3cslNr7oZimDZGhX54
RhwWFc+Rx+iE+JI2ZbdHZo0CoX40gvEtqyZ9TyFeHK2A4KJhKjyqsFDqsfze/+ao/6UH7FIeh/7g
LDRak1rX+9NtFBnZR6ksVtVoWA/D4ziL77Fn5/eJINJVFnF6WcXajSrf2IynF+cn06C4WFSBsXcG
t7+pu+/pWCRXY2tfjqNBtiim9AB/TTOhZ/EGcy2XLFHQP3hvQdHKMkaAJjpiRGfiTMBeB5OZ34Sm
8ULEsP5Ac58iC6yDL5O6iVwWV0ZGXuhM8tJ9kpN2yOyKKzbrvtsJJ7vtK2NTTZF5lbdEUwr9B1Nf
1C5lhoE9Ty7j+KEMs11ZTvdtnl50Wl8ivonHJ6fvN+U4yMd8SF80W7uJ27B/OJuC++A7OfDtbyrQ
zPMfRyZXZ+anvcgEDMLyY9u3ckMr1IgJX6GuJRNGiuXhnR8xOTUw5JrlkTfbydr22la3tqOG6G83
a1vBcNuRF748JOWUdJ+jP8XKupndXZru4Sjl6R6YAA8TOGCDxHtvzfuo3bOjEHLvzmA1905ykHLP
eOzJfZAcNLnnEbn7OD0kpLgQtrjOXPZa+8LdV+6+1bFW7JW+Z9fMhclDtlCo916L5nivtXvp7VS2
97yddn6Y5i4Kdn2/PNpyp86PPtrx8Oat6WwBYfJA2wJPaAq3He5LBppNX0/mKhl179bIuscoTPOL
ua3WZb+rz4+i3PEgS6bmbznb9vzsQJRGI5mq0Y9iO171rtV+nfbkCf9QMv3X2/jf4bfy5sdI1P7z
f/j8raymJg6j7sOn/9x9K68+59/a/1l+6/9+6v3v/POhpBuW//JHLuO3pmzL793Hn3r3d/nf/3x1
68/d53efbIou7qZb9Q3SxLdWZd35NfA+lp/8/37zb9/Of+Vhqr794483Ejy65a+F8O7/+PNbS2rU
0jf7r5///J/fWw7EP/5YqS+fP/70t89t948/NGn9HXUD5QKGXW6C4dv5q671d88mm4Mhx4OBzXru
j78VZdNF//jDFH83Ebsjh+D2sF0UlH/8rS3V8i3D+7trOvTzlrlcB/Yu//jXS3p35v59Jv9GbudN
GRddyx9edjP/nmpsrIkwnQFwSjQATHLu8v2fqvvNiHyMRXO8s2QV7zSbPKMsIBA2jUekCky2fYtk
WWuwhdaqQrtVmM466UJc6UltADquxqcxogbd5c7whtpvhaIBmmRk7W3QE/XJszB4SJfOy08H9893
8vMr/5B2sbxy/i1eKZx9zM/6h1cexUXSIq4Kd4yDK8/h9h8mr1/n1ODA7brrqY17lMd6v6O1RdYS
MRBkfV814VxApwuO7HjLw+hVw8rN5QsxayJiJeoqsrwqne+kYbGxyvpG95L5yaL62DjpM9BAbNJt
gJF3+b7JwhuX8kADp3ZXw0ByzK/f5ZkX+f784F0UjmNxegi++Nh9qcl0BrmFfZLKUUlArIkVRpBF
iO6LpEgtUitVqU2TZHLn6CGD5ZzWq8Ft37KJoklgFPOqoVB2kKK6kzG2wLnw8JgvL16vx/WZle9u
quUWC5twP9X4biuuhF+/jQ9WwfPJcrm+aDZ6SxTNcj3/fJmNkGHyedLQtqNY2JC76zHZoZ7RQzJE
Q/Lt9padYSiHVIbZuJ8uZ3VTNqRsCqGBJOqKZlu0abXpSwsydCgezRwiR4medxyD6QFeIInGrkdo
aA4x0naJswXlrF/A6gOAb/afqnqqrxMNvUwJ/setJ+0qsQhSDsnlWYU2aI62KQFymB24XH8iXC10
o+nomcNNF7sAxXB+4JAYqDkkXcxKpGtftaFcgmpdYoiK+VEgh1Syq15EdJymhv+smQ+A24t1zvTb
xtq8ilU8PZMMkFVEqnUjpPQ4eokqFT2wv17ZDmh75cemVaKwd74pK/tsdEZ0lZWs3NxySV5vGnGV
a8m95bbdgei6am115IPHunVlVs7vVHtnXfLPVx9JOC5wXko04N+piny4x2hqhPOQMnlxm9inUA8R
DwRYEybsyVHE/qVbJG6mtuvih85pbdpCdNSHKtyQUmNuVUknZLnU7JRkFhH0BzLHILQnm4YW8G9u
FeOD5MXmKiOVAQEL0BxGNfsjexXRSpiTE57/GMtmRocdDOTpJKoEiV1F3H1V18hETbV4L4YvKtfG
mwl7aEoTOrXt8SiTAfH4AKYiMfKnCSTyJoISt9Fdo0TXqtp9ob2S3EoOrIixNBtTd3G+MRHJvsxa
D9Mgh2FQBsGKuEMakDRCTolsl/AAgRA+SGbQE7I8mNP4lKYzdzRRy04LA4/dqH7ixsExkIFATiGv
+WbjBaAee9iSqqvXPXERtA7tEy1ZdVQCbE6txztuh1OMYep+AHU10R8XrOePdglVIfda5beO8RJX
DIYUeoBwT5Ei3lZ7EqW010Nldxct4AJQLOYK7GBLdF+LQGdJiQsp0B+jrPaRzKFTksNjwrLifPs5
jXV0EpMYLaOxTy2BDKs+r3EmZHG7mVnabjOTq55dfr6RKn6elvzA84zhYNMvqia9yI3oKS+GEtm2
bZ7A3olV1XTxzh0T79hqKZmj5zvN9OIlTlui0asBtNkRWc253dwt8pxLe4xm/AVRuFr0+8RoJWKT
BNa0H2bZ+04VcFvpRbFxY4McrCK2L+o+O3YMIFMkxhuyCcOqclH5YHXq8umr7kjfrqW8bcT4JkVz
FQo3Yr3OkTfYixwblT3HxLNKWpS56lofCpbpC00DyQLLErtGaaxLjGPoja0XN+7vZKtMgBHEjiVp
5m6noS3WmstS8TzLKHf6YVrV7Gc2EMAorOQizCmv2x55ss6EmN6ajnXA9vl8qJM6w3ppFfGByNHH
88BVWn170rrgGi25QkZQxc/O7N3RZJUbq2lwBCWJs3WcId5lqEq3XtvveS/9hdOxQ8nLsrlprOyL
15QOqYYzcNFaS7fUh5+zArqkKmSNZ7js1vpYyDUtklVqzVdiMgJfdBrX3zI25IJAOkn2nF8NBAcE
dUdRT3Zx9ptyxgcf4PkmZ5ViQVSQkMOR676fSabIJZxH4YAR0zTsNfhhO32kjZEbNP6mYLr1jLWc
UF2iZViQ8+nKVgh5hYrtrctFuTpP3EUGgMwAZ+VLw+EujDBoxhLdLsBgPD/IfZOeKyHKeMO2gtNq
TM4G2JRiYQDcr1BReUnG8n03WetGBSgKGT7ZYkwPgX5zvqpHs/zdLHoO8Pp5OGaAswCCuWzhYYMy
LL9/72iCZRFCztpJjYAE8k/Y3hv44ANfZ544sl9PjtES2iSBA5NSu+snY+XKtLsZxhaAFQqxW7rQ
HvzSoaOOMbJhJ2D22Obz7KvQsPwxqKuXGVFEM+rQCSfb/k1N5SwofvceDIg4puOZpqUj2T6bJH5a
cIqc5kyXL5oneujMairaUOkzrTbe5Vr1muX1TW7K+WDF+BsbmiDXJfShursuaTXeLWGtVg8wSjUW
CU1RQ5EzUo9YyqHFGRMFrGUIEZVj7MXYH1ILBnqU6JTy5HNjIHus7PQ74Moe2oR6bpJcR26RfFFA
5vy5lVe1BKDGVOvChzqNTYcpxkv17Xn9qiX6a6jGdQweGHx6O8EadCHd0Ak/NDokXElbiC6j07Mc
hA2HXdJpJ+RblIhWyIsvE1cFd1b/FJFQ+Ov1lf2+HMxdwYxHNfgcoYuy5LzM/+moTqwhQpmOWClZ
7a3rJDYAjoyab7J+3CUKt1ROTFKrGdONMrRdTfjPg4ftLylpb47bJsybU2NY4F/QMW7NetQvrQnq
4qywCOMusAzfamVm+axs7lTjrUeMX092pa4HrIVYmZDz5tZbT4zYfZ1BnoRzeqLhaezsclwcfyw6
w0wHlg+Rh8mKYX6O7oWHQRvARARyF3GmMRfrVo0bIXp8gjFdyj4L77qhTrZjZybrJpJgY4T+/dcH
74PYeTl4NosJ6nueCfOUaKcPt9UwVmoM0WciqGVGG8dXLSUGKGldmDfQBFadYR7PK53UvK8FJM82
Lg+pd+uNIbT0Epy3lTQbvazH34iGztCH93cLoxwRl7rE8Is/4UPxVpqofOaeQXvQ3JgyuX2RRZrw
u15803J1kcshRqIta/AU7sh2RNU+Oy2H/s5Nbd2QpS4vqzIhq9Buln7lY8ksBZnjoQthJBhB+BqZ
6An0Ob7S5sHe2FZbbRVA67LULdpAurutTUXs8YBspbb0qzEaLSbsxDoEgKzX/SKdDVjR//qMfDAE
LGeEd6azBfZItiAI4sO601Ci6mRRGNu+ru6rLut2M40qTzMF205MpjSUDwla4xxfVykK65gFYlPN
ofFIQmOTqG3VBd7OFbXcalmFrTQ1KKMBAa3j6iKQ4rMRJ8ONXumKhSCJw9HcXQ/OahbAunqrcS7H
RW0K1GVD/GV/ckPnyS1YypxHF8/LMfjk4tAXaffgTSX1l/Ck6zlNScIdQcu7t0XeH4tWm1YDPFa/
d8kWsgJcIikZaqqyejRqEyAtiP27sGPZ1lZa7CfaUN+G04Wwx84na57eIFsA0Rs5HFQd6ELSfdaH
uTjZ6FjGqUYlYXd7OVUVpMjC+A2W1F4O8rtrj9ID94RnkxjAOH2mVP80pqRjrYmBLeNW78x4S6Xg
OgHRXwTiEIQDHPQK46H0Er/IK4HyLK9OIe5Tgrzxdnn9RYFrNtzYGU7kOdfc3WCONvi28hrS/oNV
BCh3emIo0oplBzFxWk5vRToro7UevDqosGrJ8NJqAhYsNkaBadZaMhENtmx1otamNaAPL8f7qNeC
k3TcVVizgizpdGZ4nHS/dp4Nfk5OERI4MpLTqYguTTX0flhAjdHoSazmDNBZ2evxaTQzaoi2OPzm
Qn5fU+ZC5hgis3XovqAt4LJ+P7QYJLwSHmSO24GWxm626gKaZXogpuc+mQUcL31ejCjOU5B05kqW
JXWLIKLP3a+DTjsVeRys0zr1dmZdm6vR7KrttEgB8MC4fqu390Cm50OusBiPaWWsVC5rysBtQS4t
YtYaAvUG2yGBtgGtMCu2501aqQoJh+Zg5Qvg5RKZvJ7jMGDlWG6yPAnuKhXswZkQuDNrPtY98lnN
dOO65XVSqLehykiu84bLOWQaXAiOdLN5yRbWUMyF9Ubzikf2jJzfQb2oMI1Ycv3rpZ3XikJfAtgo
NTHjU/BM+Z2gnl9+fehRpy5FhfcXMKtklzx5sbRSvDP0+acLeDDnbkL23m5tIyN5oKwsP54CWpXG
4n9PoXa6YOQt1QZXbsS0OYa8Fw9lPjC7wrvwREd7dZD6ofS8ERmghW6DVsvSPI3YiKnokCg2PpU1
jTejVKGf2bl+qBEfXlgJflYnumqt6i4bkteW1vZtWFGonek6MmYS061Gx6IkgOeoDWYqAZO3Tgcc
7+h9OUETElHgqbo/c5Wzn55LYwO0nnVNWHzxFnwxohOkBNrJqpF2hWOOsHUWhYJmJy/Or6nWybFt
itHxKbDMx4Wjy6ahu2sBOya4zLaZAMWjVzDZJ6cZDlFNOkVJRvyuEeabV8/y5sd7q+Ngw/TkbkbL
AWfXZA0+/0Bbe5MwL2RJeCQbnJuA9WM+02fV25bEXJSdftHM4wlJF1DP5Yg2rXVdhkN6EVfIyqfm
JCxQFUnE/q/QUNXXhCWigtaX27Ko5+rl/FEpFXi7Za9u6cX6fHiHUG+QOeKr0CPccV1GIain5wrq
tn45v0cgmZth1LE8oLbdmwFSLLnsgIY5bK4DPZC78x/qp/JhoN99hQ5BHPRArdmaTjj30mbDDJRe
hD2eEJbctMcpEm3dipzfKej3OlWTkxmNr3oFy32cwb0us6KVzfOpScMbbUKDrHXAaSPdzlZhAHj1
fDBDIZIjbRibqr9tPFRdlR9xzEARaNMek2Hakv6OKT+J7RUrTrGuIoTxYU6MJ4GeVGGXy6sMiJEz
+y8pW9uhcI27LrZupxriX8+d7NsknlZz/d1Dz2qbV2Y7uBejW363oqg/Eb4iwZxnVDXYqrGUsJh6
YF7FO8ck6qlyd5re3MqiRYPqOhdzP2bYgHSaI3ZhguYryLbBXf3j1cfGMbTm5gKnD+W45TbpbA8d
cMuCkPjTz2Jhzaqq1tZGHB/PZ6Zgj9ZSr4QGJHKcvGqhJkYRhQmqJueCxqx3K/abve95yXgYhESB
Kjr71BXjVehpxBNVnziNV7zx9DpnbtASOd4UJoUaOlnERkYMLWo5oS0W/zUuhYJBP824A4i0hLV9
rzp0UMx549ojc30jqjwAnjAkJ0J8k5MukWkZsTn5qs7k96zQUBGk86WlcYZbeyYzoXKQvAqW8jrJ
EhM31cqzerV2e93eRK5zX2vkmTlMeOfThSG+pWYhX8Y0Me+qcSGSoEjWO9e40kt1rUMyJUojuJ9S
aEpc9+erUbHP2M5jGW2cOtJIB+ryY66PzHKTuU+MGEaUB6l4+flKh2ptJC2kNdLcz9pvLtwrQ1Hu
MupsXtVNYDNDTM96FLWn84Vo6FV3STWGIX45b2KeuNAHq7kQabubMqQyfuGizczT3oGXwo8Uvbzu
lGPcpu0XKFd9hGM9y5EsepPFPa3SbzWQrznR+3sjkxpSPCwjzjztI4wLD/S7j/nABpzoHWvTWikb
v059De0sQ+ZnceUojViDIvhkB/Sn4ayVbNhFtYP3Q2AZW4vdWSlUjyXdTDmNuxAcmafSFNgJsk8U
ry+k085AxArsN14g6QK6/XFySignmlOdnI4KS+XCp1YOFedxH6DJ3HEZhscqY8GPQVbfeoUs2L1I
nMqtW/lO6zzVi+kEEVV5G6be59IMHsNhKE9ydgMU75l108xfM9fq1gTjVkevrvUtwXyvmd7Pl3YF
MHtOfM0NptfBcoe1QMpZ9T02oYw5WGmwSDrRAb4OMQqVyuT6tVjR9T3iHEdUz4bSo9teYCqevTph
GzZmJEnX33phlwit43FNWSI4EYZ2KxUl4IxY81MeL7SmxlmPliIzZp6vz0tXXWrioOXu41gL1lCT
lqC002vfE615a0wEwwlu7bD3MOCFRBLehqN9Vzo3gZfkV6XZ53hBiRH2G0dPT25U3WemZjzIxoGi
bcXi9lw+wFWq+Zmj3TXumG3JXnE3Z32vSHTPb5usyFew3kjjnpzU72IvAZBJ1QG0tXFvxNejO0YX
UUzIAjVQuqhp/EoKw+cfL0q3QoKOCjrcIpiPZujUm8gmz5rtwq5xS7mfyEf18X9QPIWLvToPAFE+
6D3aGpK2+wfdRTzrALFhp8wCxI6u09jTDvkAF1SGZnHUaSCcfw0XO6EOgdfcxuEe/LOrIWrvykTb
9rMDFdNLPxl0jjmxLJCEdh1T+9uPWoqqUXchUZkd4C4t3DhdH1xZM6BdZQ5iK1i48wqlsTdr1K94
OSDeVqO4zOrNjzd5HgRtMX5P0KT5faFrd8Wgp4jEH6tEtKe5ngGxUtqRRtPtZMk+HympOBTaVO76
UtcvZNYxW0IduaT3RVw9ylKd/EhsJPHu/KdiJ/oyDi0cH436bt3J9aQGnDNm6xIlztkwDfgwTqPo
nyNljotwRcnaBz9I7XCuvrY55ewR2uMWEjWv24zk2mGTvyJr0t60Kh8g4/bqgD2gRFW1C+ee5Uk5
DXivLfQd5ZDBe2LU9nKIMFgOMFQOwILJr1qXg9WDgmQym2votclSuE9ykR40XTyyLu2uZFW8Ojoq
eUGtpa4aTKwN7XVvTFHlJio6tSkbrkB3Kj8T+7wt7acpye/Pb6wy+ucz7qGRalqpgWVVnraPSnNh
LImq9h0aG77CAL6OgBMQMsGRReXq+po5Z37ZgiUqTd6pkapP8cBioa7lVyTYT7mVv+ioXdbnX8lK
s11ZY9Ichl4WvsLfeTemq667z3XTeBhQViBpLFIolgYrc31mQTDulMAJ7jLrJQ44awNR7dZaxkbk
ndOVR2SoL+f4OZpqaoDT+J2Yn2jHoIfsvNbQGC9Ltpa1W55Y466UA/J6Nhdryp7Owcy8Z4tqzlQN
0TEsCjQU1cxkFPVf2qJ4K1Ppj1avPSU9UCVaFxblrE+emxJ2oqvOn20LdHyMskdHiTB3RvmJggc8
4/GZUVF9CofW9KcgH64b9Jnc58rZOUnv7vMwOWSWnGDtfVa1VP5Y9+ouJqDWlFW16cyIQTm089Xk
QrsRDkK63gaAPPT7/yXuPJbsxrIs+0VIAy70pAd4WrumOycwkk5Ca3EBfH0tgGxr0jMqaWU16EGG
RVgk4yng4oi9115894aBMKlOmtclIg7bSHsmAyJcpRHHr6ggjwVMs1ZWnTKmJoeHioZRdFJMGIFN
mp5BseNLnE0vZtS8JiIOzs5gQ9SiZbF0GhFujNEznCL7UsTDLWcoyrIId7YWpDSY7Q0aBswQAUaw
8BNPtNZwV/gvhcUNUBh4dKqCm6otQ64Nd8gPTE4c/DPURaH7bvn4pKOQpebA2HMfTPY2ivvem6Yw
elAVLCxpdRTQ0eIKO7Acduyz40sZkkVAocPDSOoPbufmj1Sl1NWhuLhFkj+0tXnrlQ7cQam+/Tzq
oxEEkDbEq9BhReg2NcEtJPBKEX2vDdVZixACepoMBiE7WrjTwSxVKmnJ3ew/Jltn04FTOjMCPmZs
GA4CTCYpfKF9DqQBsjPrDoWBFnz5pyBIfh4STeoFWlx9IRPKhD9jWCi0c8DaCXf20R8AbfsEe67A
eWIaKCexLxRpskaQK4bjzsb1J7G2uIpWuWoyIKgr8lW1FZKk8VPut5OXB/ZbUGUu9Anz3dE/E/tR
XNSUJsgek4F2OQ6uzAxmSij37OCaxWHiDGfwkHeEWwF4TQu3IMXYwEZXIclJOSHXeQwacUy6nAFB
ijZuuknupdMs6ZdFJk6a3d0Y5Zl4kBmnVWkdAFo1CbGS0tlLs/m6nJJjnNz49+VRHbjuE/tVcm5d
KvrsVapUksOa2XAa2BbAF9NF0agfsSs0hyrlEaxnuUIqkp+sHbsQaxLaQwiLwXaaZ0HL/6NnRHDo
59/EUSPjwGywfEtpUFGVFuVp0mIvq7Nsi49c2ccqm1g7bLudKSI4wqFM9nEmEgLqRnA8oUieMYDx
e8f1D/b7zFVztBselAxjhy/8S6UX5VqbRyPLtWQ7qbKaTL1g3liVaAh4Spvc4ZHVntLK1bYRV7Bv
OS7y22ZaxxOulDKPP01O9SkYRpszMlN4jPNPJr+NMo7NxccWtRl4Da90ynTlsr8qNbV+1JnXFDIc
TkObvqTt7L8tJwOlYAjHKzOPrhK/NE6D0iKG2I3ME45D3HH+mCRGlH6tsxYLdejzSPQOSRmrnuyd
8Awj6IVhKoiJ0D84rrxJF9W3EpdcJOVbVg3hozqkuEKtkqWhEUKaK4CXOwYijvB9KZXSjHDw4Qsf
2N8ioH2p4yG6Bk0OlK2It0mRQvXBQYBXnRAE0fE0n/Qbc7lgMOzXIWWIrhsPikhe2vmX1KPpJbV9
nWzG5jOzfDYSFD/L0W7IiWgbE2sv99DZZZ1BwJKrHyrtBJLGxCSo75d6pI1QAKiO+x2zhrot5+vI
l3l4jVHuUMpaFzNvxNOYOdoTmlsOgM7JbjpjpT52MvwnDsfOXLzFBOsiBs7lreiH71ObmYcalDMS
h/irDPLn5fFF+QyJTLHuK0cliTsdsQhMt+V9KLE4B2M9bPVY0jq2lqseVBDLk38uRiiwTcU4ZK4h
nLF6niz62JYu9Ngb5acBg8SKT68f6qSFHkl1v/SRyyC9LK1ZPCGTjTVq+ibwJeXnPNVIh+GXPkmq
NmX6ZFLcBP1XsywOpqGslAEHJaZRcfrZN1UlZNWketdtYnclJ996SJruGAMv6NjW7CBRoXd1+IKd
aToqVjRd2oksBbXR1nqTyTXdQHFNo2S7dG+KUAV4R2mdTRmRJzNVIAUrQPSLQ3aCDSjiSkCznQD2
iPSTbEBaKH4qnuKUHHRyK58dPErqPAGx1LvRCfUjbp3gpMyhMmmd3nwbwlX9bapL/1PeG/tsZMhq
UMckhsUZquculzXgQFHSJQneciWyL0lO54Ya4C0Y8q9kbfbxeGf4M0dF2NDKk0l7Eq3yYwTlslIR
eXghSiJPsybjiqjqLvIDf9dgejplilasLOlCFRMGMy4/GmOe5NPDUkWydd6NjFjHjmeiqEoifWbT
cDGpBrd9+0NqsBk6JUY006qQ2AqSg7IhiTwcRjTQfutFlHF3g44ZaxaLRLXh7EYgLYWfX5Wg6x/L
hBGm00IudXqT0yVpTa8fz3SczBSUHDNhYz0N85fqOMlnjAjTjXnyYbRDaAs6UoOqI3Ew6COFHIYC
vNXUvGYgtFBGcnzyuhTnzYOt30y7zmh1GA5Mw4iyIzMJKlDDu8QBw2VqwJTHhAyT5h1TmP2Y2ijk
eXwcB1MmN/YJVLPAqFZRDYXJTlCR1XGuc0OW7q4s5zm4W+ZPymC9K8gRTBE0x2p80lMWDTU1yDYr
VjA0g4SB+pBhR+/6UeesH/R912qZl3bWNiIQcF2KWVBkhu9I0uNbCfrnV1ugCjfETuAWO6KvAkDn
ePTYoXjAp9FPYN7z3KBNbxoMJK+knW1m93eVF+9K0DZnVa23qZSMJB2VdWBoFduxmF472Ywrow2C
VYk/e2OVBgIwlcNtqQcKbthNUfVMH/DpbCsM0EyH2owObmBglI+T+TDUJEnwDDBrkiMygWmNVrWX
JRmiZswYz4i3uYoIwerEQba0aPqsNCSNk7p0AnKZYBZcxSGS6GVvjv8wuHOq4mqJbVi7+S0XbQod
NBx4alktwnO0GIrA1pSO0xcpSQ2y+3u7AeuR1DzafL9XUfzFztrynS/6QN0ccQDeVx01c1SW39rA
77c839vnoe/ufKuimImfcr3ULrnbfylCsXI6AQw5y64Ve8G7pR0T4CoATZpvOSlwu0zVr7HVvYQI
eogz1MGg5jyfTJ6w3vL00GeBSOqU99LUncNg1yycFf0uD1pjJxotI4km9Vxw9fSBxzCRNWnbbz25
X2tOh8chtL/nE6EVHUEC24msCB4VDLGwUajYJweiZVoA1HyNabteBqoGzpvZXFoccjEmD7ImANiy
T4Zbtc+LAkux0npVWnnuFSQB0hzr8OlatJyp5tozB4jgVNemvUj85rk0BIWc1WHNmOU9yysmrs4s
aNbrUNME+7iLTmG9rbCXnPA3Yh6q7nKjHFYKClI/1Wm/WCmkdnYoq/wokrw5luH0XONNxi8Ht3Jy
8a1LPB26KDd6VwiPVUZ5/3Pf+imwSMYsm746TSXtESnNTHKr4MEp0u6hGxyP/GRkTFjT1lMyfMYy
cLMT4K+MVMwtBS/jlG7e6LTFPSlaGjsYz0yq+yhDZoAZR+Y6kcgawZZlWGi7thmeAjXM74pYw4sc
E28b5eFPLYHtluR3Tw4e81KBgGCKQ6Fm4XrIxX2TMyu3Kt3c/pQq4WIPt4pONHMZc6QTjEdgoBLS
dtPjsKeo19DxDZhX44vOMfaCMuqTpvPeLF5fC8RLVch7zob7ehzR7sTmsFIXvVfamhcajhh+og/G
WbT3MiDM1jfCna1LDhVakLoKYpwamrlK2VsD5uA2yLKB4bgZnyMjumcs322IBwf6mn33W02BjEMd
mUbwi2yR4clVAkq9Wgv3S7KIy9vfOCk6nlh17LNJfTxMMxB5iEC8UFZCYI7N3SSsm+XHjOgyh5Ld
TnUvdMcH/tPayZCzLGK+pEgMiMA+cyM2KqmwbsmdEozZ81Rm5hXT18bNNHnH/fqFESwSlBpWqDnR
FIZOeMpVQYw7g5a1nFicoA+4a2sSL7RAORWMrPeiNFjV1JVFdUYsn9q68d5oKXNMYVSb1tXjrZET
WtlDCtnWkXPvzGN9Z1Ylm7KNvaWxWP5iY06+YEl8VPpceHbjoNayCdOJs+DcOb5x+q5GpXsIFUYf
9qCRTGX3hHb20GuOocnfoSxiis3J27y2UdVhzmjAA+cQtERz07pnUyuza1Zl+zTaAnpZx1oRPmAw
XS0zMjKI+vkjEtaWrwRSuKMsjIeaBmyjp4nu1aasmQ+K5NZn3XvZhrTTup7eiIkkFliBI5qkUbYt
BGfqgKjXiyrNPJlG+czupNzpGe2YHtDdO5wsa56L7BkTHZcuX8xl9AeAjFIlvw/A595GCi6skW44
ROwW7AcL7JPtq9uRPRczc0Ixog6vsaVpxSZTzLleTRF3UB1ofp9sTLcNH+o1qrSvSVxMe2RbnqXB
7OiywFrN474D6bCMjMrwkOgQycGAoTksBIBKge+iTs01GoDOk6yDN7n7yOcJSD6ymyctHtOzO4Pg
J3qqJ1P4xrHN1e8MHLaK1UevswsPllkJwUy0IYt2SCQ8+GMwkpSDUUYaVmShMzRpalAK834mKZ61
sjXXLN+/aVWvHpJC9ivHN/VtWkVyo8yZfsPsus/eI0aD3mCl3ALSktQ7HdGhMTxvX8P9riBpYTyh
aFw/lK9VH0e75anQNGqBmNJ5D1usNaUD9TVpYTMjR9+w/klh2/N7sKXYLc+cxEjbQ6DX7CbkU2hb
CcBeYrkmS/y8WKw4RGdoOqRtzr9yZiYnsF42yFHjvUikv+uq+djDhhqVdnRTIhorW6Pxn3VggWYH
JFMV7L5Jdz0lfmnjR56iTZ078pLFoAsQqiYbBsLsAfSNGdmQMtT8figpvugRblnUEHIRQ3XVen+/
3NsM9Pt1FXTB1mzzzjNyF4mAbT0blXpUglQel3NGLYpb0irFMR+M9rI81BrDrjeiLh6sgpVnlQU6
Ajw6U/7m2ETOgYa3uQ8aBeO52x3dIoR85GBntPr8R92LiRzb6MZi4a2sEWcEncKKnBBhnka2vc2j
mtwPq7Xo42cmgJ5V/F98rJ5Zu1eGmGeiOpqnWumv9cy7CWL7XaL3gLiA6i/LzJLd4ZRf2Zggqyqj
5g6uBtBxBOdcNla81Qd+OyCVaISt0NkOjfraGGOL5xtoDJwfsPRj8qOsnHAX4tPy9BHmfFfFl+XS
AF+HxY0sFdvnAy4i2bpyToo/kXA491G9xfxEVvY6INH8JCP7XRMZOwaTNK5lugr3ptuiCyLqtDRP
oaHdMYyfztTF63He6GBAgf3PKVyZlJBp26Q7zRgCb3mtrmqNc26xIA0jLbiYkpPZ9suBZ5rzrSld
/0i9oPQc8vOWpTL9J2US8shAK+SC6VKodmA1i7LEv6aDHM9DCyH1MJsJ689oFYYtx5R9GsXgMW1n
VNNSpLDbWguc/UyVTQHWs61ufjczG9hw9ppbncoGVqyBRz6QbcVab6ooKLj4pY0sMA2qb11g4fni
v7jqKvVFNbjHNL19AV880xfOGqL5U1Ci7XUEiUwGCoctA69+m0S9zmZ4LA6LhNCqjeKtI+0yNBpy
bYzqVqWVdSa6qzBXsIwY3FuPg1lrjwpX82rUmsem1MfHyuJqIk7A5kxx+777ZFnhe4oYA6gQ9aVh
QqwdOJU4nAFBmi9LEbZcskKfQNjSXJfWPszy4tSHcU4CGiJNi2faclAExDhtcxGdpFa85gHfTF4m
6yBJkw0TrObgTvZTiSZ9gzflU0XpeTURtKyL2P9hs2DZcKJpRN0Fn6Qg3mqIvyC00rZ2Q9xdj/RY
LSyAyMVkrsuuYytgAbSfOMjRS21ykUZebYQFxI6c83VW7okuewwMwW7JzMeHEo3gqq9cd36uoAtU
IrnqGiE9JYy/hFCRt4ztcwRKoQDmb+B5lOY3tw7LWz9MXgM77LBonxdQcmUjL89ieVyuRU7O/phN
DOHnXb0bBees5HyNXOd7hEFxXRcoHJFWxYXb3kIzIJkktLgUX4vJVq/m53qE3aFB5MBnQEOqk8wh
4aPuF9mJDJpghaIGjN1kmqfOcNRrZCgFYfXOoU+JqF3ukSKKDnal9GuNudB6+d0Kc9Z25OWJjSwg
lazE4eebX1nOjJLAv8YQn51wKr1YZ+BiuNldOyFw9dFUcLNFw0qUiXMNyEsozPgp9HX9Es9/aWA7
lzJtznGoBtfaPiFrew1YYT5EuNTPfdqZK2gMTfJYR+JxUUBAfcHKg/ItKAN2sSoTTiuRgA2IyVPH
9rJoHPzWGi+1+WnpB6TzlIbZbCuhQ1h6BoYEs1gqe1KchtBFd+XX59Ay45Mv+fup02BizRaXjiH/
tVDlk6h647kOqmda82rjtEG47wYsKRZmHo/M9uLg+Al/gMc/QR4Vj0FjyMqNE6jPFCPV3jcC/9zO
2ukqGz/V8YgvlWFN5Cb6sQMe6JaR9pRgz5rCJll3XddvwYeQgaqaci3cwSRlmadJYll3CSjmq9OR
qm4Z6TalAbg22g/NbvJLJXKSvq1S2TouA4dKaOcmJgG5TcqHXHXAwFvBfdjqZ8F5+tyXXbXSEDNc
6gig8aCgdfWDGrxa/VzFsjlMLDfGecuRxCynqMuG7MeAouluedCZxMTwaE4eRBTcJwAHLmKQLzj2
ylWgT+3Z+TbGwr53it4zm60/SH3T6ba29qfHXK3TbSBMyq9Z01UR9hpOskfYaO1dK9y2fY+sJehN
QPXqVhmV6hk3trOPmbVJH/DAvIpncMPVBnC21V2Uqmq+iagz3436G3FyLDecEvw5oZQmcWg5bvE1
7m0D1pSDZ2SaXMYCvNMK9VM2ZezZ0JHcATqSh1yfpU3SNQ6QclKPLujVaBTRraCH6WuRdnCA5lVV
OQDbV8R40dLosVwkKVMTgR/TPBaA5IVPanFnKEaH1Jy+OOqaSxc6XxLYbqxvize8PNOKW87fW5pz
ybqpIfsF479uUHi4/UiLnSDLstnFrVgiNZsm0ObHt/6dOHKsvw3Moqk9Yq+aQLT4xjcmPlrySDNR
8MdtJtzN2INlDpqD1RWYbmTPMIr2/5IMwSFW5nSYJLNX2oyHlahCvYEygsKCZ3hFcPkqrxB9LCQ9
h+fzZqQ2XieBFa5slay7yJnvjyjSzrjyrSa/Qx+U5Xuz1itg5ab5qYuG0jN7Uz2nKnJaxdKST0bP
t18h9Hsfeyt8YLqUsgZaM1EnP4hDbz3mBLx2bU7BJehlcSwG28QkenDBJglzgs6u0sDGJS1tbtBg
VqDmTb9/UNxOrg3ZaW+imt4rV3LMI3/RTAX9WNNpnsYKZOsXTvOOfWdYh2QbAeVU8M+mxFoNgN4M
Xt3z3QLhpbBImpj/fD2yyAjz2L0NcCICkD+mmn7rVEQcZR9ob2bVlF6TPmYIk84g7E4YCdzt1I3d
IRhCiNW0PoFcNHYCtSXEXL03cB/Mk9BA6dn+stTqX5CaWPcq1vtdN06+t7y5EI6JtMbwsFwHYULT
nldOeijdBJG6Y0Ky0MlGUxtxaY1OuzWWFxbhyVeH7lH65GTMWmkA3grmvhmvn7CakqO+iWT+qEks
HHhrv/NJFOAyWEhaI0Sy4OaHPmzHM9mU3UYUyAewja20jANvmedODQ2gq38Tsh5WPIyrt6qTP3r6
rjs9pn4mQEwQT8gYhZoVpWWnWXuBQHhl5HHh+cAUtzivjItfGXs0dV8zpQABEo4B2WbgkZukStcB
M5rVwMDikfiAaJsopALngLjUXktOSGhfJfiJZ0n639Qbm9Em0tJiajiykX/oE/1exCVXHpaDY4Rd
ZF+EmYWPbHRJQTAUjiztRvS3ddPmQzAKUkDi7BoCFmp5d2en564e7Etd9w0A5rhZcSnU63qqg4Mb
oUkpa+Jjw5IARvnkM4C8tn02ECvPAqUuCqgpk7y3IxaXI2vZbJBnIuATr9cJHKy0cW2FEQg1ZkY/
tXgVA5WDxnysTFFIres4HAlIYRAR6356ZVG1sBDmuYw7mvH/lTiy6tks7AX/edkdSFoJcBz4/Hqk
BT8v8tAZ2I2VQN8gsn7TJptMoFJXX/ASgzkOYfXBAnxeXquuA0xlMzdTHQa6xC4j84yKiOJ2UcZF
uaVs7bk85z5oPIZ90yazCpJN+/Q2Ssn0ZqTH9+TE9WvwxK8UhDBRb6c35d10FCaMtfXA8vQLXI35
lcaCIczEHra3k0ci6Xda2h2iPHHPipy3HaZVA/1ImICaUXRV/ay7031gXUTE73Rkm09KRjSfy0w0
r50zwwlk+POgGx4IR2oQKyed1cCLDa66sEeO7kZyhPqCIsEQ+MqGvdI53b5WrGdbS37KC/BuIHKY
BTEW2MAFl21WtIJZb6NDdphTBmbbXIOSK7LROZOD3qeRmBWPYEfdT/jpMpk9wZK/K+xa9wKqgs1Q
40Vqm1FFkKeJzVLSLfWJxoOdbF4k11VHBM8I42mnzn9hHPxeDf50ixLtUS0w/SoDrmBSC9i1mvpF
79yNjiidXEHsAKxw3Zvt+Nyms5ISzsFDmGzCwcy+aW38XHYjmju/PTQhhLmg1rmTffe7a3T6o1/I
E8xx/ylz5wkoB7iQsQdrZryLscxA7euM68DgIGKaA0+Nb7c+VfP6YhqsZu84b3HefHOSAYJGCf14
9jMiT2g9uEgVn2OCiBrOPXmMKAzG66kotWmVjISilf1biauWcG3RHixzirywSsNj3sfflp1NrxXD
Ve/8gPJAz8lccZAU6PdKYdwrYHxOBsI5L59l451TviscD2fwYiMVb/R5MkvtXoOm5vTfp0gNv7ph
c4znaqltaYImdyjfWhPk/dwUBj7Er9GPUxYswSqTTJ7G2D3khXxnMT0eJPw/T5qqckw7P/ZKjZlJ
0nOsGTWTsWVAQRyJdbak9QO1Fscrm2IEP9E0m5Aidjwkkkkca8h+UWEigMo3Re5zNIT7IaG8X1SI
i3SzMzICgdhTIcUj30NBJ+aXZnG/aDhnf0DRVquEm/4MyJV4NE27QMVt7gWGr4XGbjkIhfoRL23S
heWOAW28lrPiYrDQ8QQJua3LY4yf6B7WdqEnNKShk95P8pjNMuI6pOjqyUvmCBUYUUHV7hYZJSbd
xNNDROSdAH2KDLelQpsls0FdJF6G9PjEpKJAlGXPyeFciNE8LQWpwOs4LenebsbSJM6iVSSs/D4I
LprqluuGMBAqCtYW2CUze9b+jkqyn7mGa4ROzk8dueOidXC/cx7SHBc1Q6l5+9iVKH4QXjWHQESX
GiTgFuWh8Vk3aFrSca/EAfBPJ3xHRYxDvdedu7E3Ki9pY0CKqRJdjLLOvVQLm0e7Mr4HrfrVcJz4
KkJVPLNQ/+qqY3x1gjfhtPb92GndZmqdW26gzBWtVB7t8Nty+xlEPuHshRP6VbXr4qqrKsu7uXbA
FaVuwnx4bs0k3zNU1L1UVPFdaVePomrdFarwH+YwJDgzmkepWJQh4YOaZzQHs6C+ifHqI+PSr31+
Xu5MgQhy3gU7R0dLT8vho3AlWm1uXKsozn7+ORsdlzHZzja3guF+2ZKnlOLYKmxsZOiIvZ5l6Lq3
O/QVyxudrBsrCMTyylutNaRBIHbYxpqoj67aMRhUOjTs8w+LYL8/+/PKMm7ocWLXy/1Q+Qyu9MXf
NIOQD7USTddFCL5UHUaqm+g0OCX9LqLCJoxWGPuub+F1+qQNFjUWbINh9bEaiHtZPvcoFXTEKmlu
GEu8oMUAmQ/d2p23+t0o3pTY3ypFdxCFTYiY5dt3pGIyNhiVt9zsAFJaATcAkyTI2GRtl0bcb4zE
0E6FdMqVgOK5qVl6rXCAcZjOZMNpiF8Lh/Qu1oeal6j9cBa4tgGWnZbH6uAqX1XAlKT3kY7VGSMq
j/lB1RCBACiVMWdbNcYpN/uHhEL3unwMTXbTTqOVQ2/NJjwouvih6h3V89HRb3LLk1nebZPQ1s9y
UtMdVKZwEzu9vfXBjq6DvLHuerSTczmQTSoyoUmugRrjEsrkqRAixaYMfCdROuOuwKwSjcp71CTZ
q/TX0QgZPTLa8pFoOVLtB6VH2weni6B25ZrEbgeIDgd1q9koTLRnkYzFLaJlVe0xuBXz5Wd9dVg6
3SUGkQNajS5DTo8Ip1C9qrgmgXddNDf+Mf9PgkX3UciYDzy463tXQrQwpBlzB5gRhoi2Ap/CEITc
0stgPQaNiO+mhJG0VZ05ycgydTK4QJOzYeCcHHO2s4oS6s91f4hzwgErmT6jpmZn52Ca8GNfuzRF
RlBNWZsYSSafFGsiNkPjgi6eTDCTZrBMZE4G1XRO4zY95z+nHtiAplegzh4qmvvJd5SnrAr5V/rE
fBhAiqP+MIXeHTKBIG/WZgYgxXI0pHAN+gu3B1hRORI/7qZUqEjDSbfpsifo5WdZomm1ED8eoNmr
1zoqXprOx0CtJU+uO8aExMXWKkzoZdgmlFdD6R6kjvnHZRO3Q4tiQSjW2KhY8X2CS+GpDJ+plv0T
mVTRL6cGQRNLZ4BwjxAtBeIE2IQGmPZ8LWohRkgzDsINrNMI9JnCjLwu7FWcJNcmUxXoxWgplw6o
w1ZAiCQ+9lzjwRRAHjjURUYnym5CsQYSbXtCDAo51vc56JSfryAR/u+KGAmF6iqmRzy34y3Hpd3y
LF6ueVn3+TbgyFqxoAl2bkzmBNKETZLKz3EtywctgwgCJuW8lEaO7ziXlGg3kLPoGSOJiUuqsXmZ
Iwp3kZvJXdTjbqHbeRauZm1pTUD8h5mzcxkVmKvGml00SaTfJd1oeRAbye4arDUqtm5Pgduu+7T6
NIJ4O7ssuZYCbDnI9DfQj7rnZmN0tGsqm7mBJ/Qt3ucofZD9qNd8FqIDOFHWKuKOs+q/xRb5FClM
9Y3aELi+NHE4S1TPYuJxHznFKzxKXqRpT1V4diYFsUu8SRvLOpiqf9Yys32kfrgwVPEWbLOqMHiJ
EKCx5HNVFnTwrIL6og8EjjKPSlEQM04OBuWWKJqyYZSSQGE5tpn2ZSlVs5aQGiXrdznouU2nXuOe
oZHeEtcxaqKY14SvWWpjYQlJlUBix42Yj/qdWbzkPI7XjgjZe5j5kzHYLTrf0j6ITHc8jCDNQYnj
d803uq9lU68UB9OUZjoPKJQYXtplsMKZ8N2QWXon2S5FlbqmPGl2VmmlvtfgDCMED1m9bPKtiYJj
N3XTJdTd6dqLClgyjlmJYQ2aO+jkusHnMARPSSuSe0s5sli7tlGSfVMQlHiGP4WntoVwXWfUojnb
Cj+OgttQKSRl+saPUZbWWW196Q1D8WaA+4sqRgMqIijbTodjHbfFmjn+m4RGiU90PIeEw/0E/PyC
bv3CMX1ggH34x//zv6F9/QER++/YYvO7+fYbkOzXu/v/iQSDyvSbLXF+J38wwS5f0veo/978zgVb
/shPMJit/4uR4L+jwWzxLwAJoL1cdeZ2Gjoowl9kMPtfmmphoXKAedK7mrMr9xcZTFH/ZasajAhc
w6ZhapYFE+t/wAbTPkTEGLy+wcvPrAbI+PZH/2QTTkhRMwiFujPtUFLkTYci5TGGjdyTOcwuU03K
vYnW8bfv6B/QXh8M+fbywvg5NUflU1r28sZ+M27miT1Ued+q6854JRJug7f6DO7WS1xO3yhm26Dw
hEJXCGImBGxBvQu7mEZ8AGbZBqBMj395R//0Vegq7kb4qXzFH73QuaoC3Gq4zfl1vGlmlrpUhgj5
qOMIilLYcnMeD+Ex+wvp9wOC6dd3YQhD02yob0zC/nQQM3ZpSmPiuxAIVRJxxOG7H1oFaEbxBZ/k
s6/8cDTzogUGhJ6e9Q1gHivdd2V7KkXwahvjZUxJlynX7bDWHPcv5Ik/PbY/3x6IVFVHoW3plvPh
7YFf7fMw6FSEzMxQH3V1gCEjLiqOPxzX545n/OT+DSn7j1cm0UUGAUZc5Ko5v6vfLpAysaWNAZdT
1xlWdRZuGJpvivEuZROE1Ar7+bYhZ8of/sJj+NsLWx9RERDWo17t1XXZ00aLEkVD2t5S+5X4GFb+
3Qoe3hVv6NMAyOk/X4PzN/n/3Mx80/Be+JI1QMAcCjjK//zMIi7SXg2ViYFCzNoU0khBatLUrppC
+csN+LeX+kBCtdqKWrPlpWqkmMQRbSiQ1xDw6Yr+hvGbARYfPxX3DL4Mx7HmG//PT9WX6jSohEes
h6jwkj7ZIy6EiJr+BWag/QlI+fnt/fY6zocfDnSq7kbEE6wnYOeIKleUEnvws6cpQnTCbjpPkZIH
NVEEuEEM9/E//3j/dpvw42kovg1Y3abFTuPPj2kaSOPsOuc20XYOpRu6BdxQyM6xoObkN3KIokg2
9v/5VbU/EQ6/PvVvL/vh2w2RJrlaXHB4EIgyeAwL11DQadHR1nitihStpFnRjFUZ2avubzfL/KH+
7bfVVV2DqDuzGj9851asY/fQ+W19+zUIE2a7+r4dh6sUyiagoiNIxFfyL072Of4eWO1+bCaYHQ2x
1izQbXiqGvut4G9H+T/+FIa9oEUgMvwb7UVHxhEhyl83zde+LsgwCom9M/ZN1SReMtGKHzSM4B6K
ktU0JXtCAo4duX1TWrC/ze56BzoceBoN5tXzX36vf3xvPMFBchoW4McPv5fLKiDoQ5648y+lv2XF
p1xmsNnGnWAXHFEOmiXydYOKtGee264mIjPHAscjX1mkgOexg830Xgvxl8NH/NOVJBx2ASbFhet+
fCR3SjqAV+cxNKIkH/x+bpV3/fQSlGDjWK5iiTsjdX3ion4oxvESeKHIvZwVOXtN7OsmU+X8zCH3
LE5j29+mKT1n/9NnETcZHFBNM+EV8rz/cL05lc+MccJZWmMfsxtSFp1+27oMPNiWzt+SnYiLbvzt
gpqTND9e5oS7uxo+qqUA+/PeZnM+BqQGq+ugdg/NwOMAhj3eoU3XxKu6gNRFrlFA5lJnNwetogeQ
vA3XJ13gL2/lny4fi5h5hmwWaFl3fqe/PRYtafpm0ffowv16P7AviJzgwfLbU+Ro36LoS+J7Cq/7
l4t2/lo/fn4i4uaMUR5NNkXnH6+KFjohtq6d1hpyVwx1AP2fXE7VjCcjpJi1wq6UhJNt2LR/ydT7
x/PNBgNnUX8A0bU/fOA+7RVkpu5/kXZey3Ery5p+IkTAm1s02rJpRUoibxCSKMF7j6c/H7gn5oho
TCO2ZoUuVgQvqlEmKyvzNyPVZf97O9Xphucx9LeUUre5YR1bntQ6LeAihXFPUBnclXOx/AskA4Dx
ZF8hzxPDQoc8YPgu3lRpi8xtvckS5HLl4EnVx2ND0aa/KaX24/uj+8ESvq9M/tLmM2TCmSgZJMrS
bAbiwI+xKGb8cUgOeD99RZ0Dq0z0gbJ8ayT9nWX2927agVduNm2GNq5AEzot11ZiaRMYGiqTxAZi
13zr4QrbSmEaisCnvT1AsZNGSDUoAlBGexIy91zFIDb9hNKHtzYHn0V2/nPLEXwkzjzFecxOPm/A
3BA7PA645QSkSDAKo8a4UdTWkdUGWyXAd2551GgBysAse1Q7dMyFemFlJyydPUxW4fJRwDGV+VY0
6QEha8NChJ2/pZG3zU1asF7sKPoA2q65MQFapb1zff2npG9+9ngKwpjiuEMC1D5/uphqfWcJZGpF
6m6nnFQW8R1P4sP0FoGdtZIYziXbP5JQk6POs1DiNfLh5/JXhPFDyZchnpGEYnISVADFkgOuglNf
RxPM59bf0Z3ep9KhS/MN99tZ9qxnTJ8elHztpyxldCba2GjeaQS9+es0VfxKyyxpROJA3xjgOoPk
ocrlW8xLnpIcH4Suv2uiZ3ieZ7pcx+vz/iG1eDHxbHggjdyHFzKU0kRdiTN9BPtr4vYBKF1Xj2by
a8ySx0Luf3koYrjl4FMAPoum8GMI258U9ld+xcKp4+jjEEFDiNeQOZ2Mv5YjNEOc0DS1d4TCoT7n
TJ0Lq0icCPxdRYncINUUUcrAotFeGXrhjfBp6Fnggb+He2FC+loL7XZKaUOESnwdzUNkthPlVh61
U4vhayAFp7L/mdfNM/yvfR4ot2VofVGl1arBwglkKmTsNQkESGTO7qHIlFNP7KL/80ACOl9Z0aEs
1duUZXIl80uV6Le65Z0QxNy0ARAvFEIqVdi5A9o6WrNXx/Axlfht7QQHX03GlxbLxEyEs8PPRBNs
tlhC2I40+kanKjq6oEAN6thhI+G+7P/R6XW0D4EMSqdZvSQWR0Z0U1cUyk3clZ9H9gbF89IyZbOW
/pM+cfNqd4c2Ga03/WQg7+hSAP3Tl9Wv65tkKWtUuRFYFtXA4UmdfbLsB3qgxipKmQmvOznY0Gfd
dTmMFQ1iPoA3KGKPGve3VoSbChS+197DtNx6angIxOkRD2q6uxPk+ufYCk8KddTBDnkWXP+dS7c4
UndcHiKeshb/93mCBKvjxdvAL0lKWylRsEutyBYL6c0So9doNEDEGgyOxCwV3Y1qoL/er+3fhe2r
YQ8rY+xkytNV+vk34O8wRrFKGlVjvqeJCU3y4LFN3YMLtd8ccLlx5VNqBis54/K3c2b4bDS5L25u
CY4HIFuSxiJAe8zXd+KPCqxgbMkUknBNVIY9ZcrNWAjo/LibPl3N4hbub0pqU/pokbxf3N9KVXWu
5ucc0hKQNv4ZXRI9WoVwjrv4MOAhqKIOpamoziiId1tnCEhPMEdXQvrcp2i623h6kTlPTumXyrRy
NkoIbGhcKGj5q0jt6JK2DaWysVsfJhbOUy8GLVwkd2hEeD8qnHxjw7ClHIFIKXzDT3QvwbAKggLN
rlMsWu9CWou2LAvZZgCANRQrKcfSbTyVe7Hvxr6BfTOLwRrF2TQCj+loivcF1N+50tDwrDFXyjv9
XY9wJxpfwij17B6ZNBSs974HDAW0RajcQZXbrByjhTtBkzAtYhZNiUfI7PeEWhR0ksVWktJ205WD
berJPXZtMvwoGoS1gFQEip1SqtwmFmIqZp9iMQcuLOb1Gqu3dYqef1D9yw5nd6kccAkVRnH62X/d
kl1Y8GT0PFIz7G9tWR1FmsPRYTSR4xbIWApOfc2PHL38MYX6auIm44nJn5XZmXKxWcpAuQGTDWrp
VO7nNaAIKPVQDGxzH/YX+OuzqeQPRmo96xAGYvQg1cRGQ/6utfIfYWQCMhjPQKSPcet977W1mLdQ
nNFkCvu8HTBluJD2B1voytbEWccV4gHe1DYZJ14SjAwPu3TCDVafK9fB0pAKb+SpmE21eH4B1ujp
dpE8wuLDxrcyRGeq2iadwCHbqwMdUALcypwvJIkgxXXmHQ8yYsz097+WvsytXGkQpXAEyfju++IW
YOXBq/09ilH38SQFWAhQocA3dcx+ZXprR3Ta8vNFB0Jpabh3UGv6MMb46wcUpjlKdckPqFIzt6PI
+9YXyFVMr+VIOBtadFD14DEDfjqoQECzBllIH76+9Ni/Xp+LpfuFthDQESpctDFmhzPLJLkdeuzG
MbOCr+4UYnsDW/NxNO+s4dCjEUNRaXd9zKWyKyKoMADRK58KM9OW+OvzZUT0BHQvBicg/7JGGJC1
ehQ2qQ3V5I8JPkIjD0J41I7d/j8tSXqAy9Y2l10k4jkaXR/PMcQ/L57mFsZB+ohMN+4gjvcHd4Qv
iAoC5eluWkM7QOY+GHRK6JiQiQEcgIPk1+ohEwY4leZNLjz8w2TomoZ/PeUi3oizG96z9DLtLHCw
bhsiM+Y/jVBCVdnb93F5P3nUpvgR5EMChzs6SCCJro9/uQF4JtJJmpqGOrags2QsDDsRShDzkRWw
0tgHY3zSPPeL2/mvPyLRhdp2uD7iQm7BkKYoE3cteI3zL45hw2UQIQanzqofMn1Mu/KOVqrflIPC
Q+2k5d5ONgVwXsoNVeFzIK/mvtNXfT6AvAg4fVySgJsQGfy8A01KQI0bxwOFCeUwRV6l/9YlQCO4
pmKYASbz3qsR9rvRRtW+hl3srEzCZXozvUkQZTdpoXIJzQ7eCIMTJQDqEFTj9lOya3T18T91XRzK
eDmpaLSNpzR/L2DaJTr8aX+wr/+IyzoBEuIKhTL8pAhE8xpdKhrjKFpZ77RJcohQNMq86DGwarvK
h21FGL4+3DSp80knKeSWo8xOOj1txb+OfRN1UkWq3fMgpTLWx06BtlnR6bZEeeL/ayh1dqhaMfP8
MmcoOWQBkXEJ84c6DTZwh9aC2dJCWipVD4Nki+fMbKhMURGglBlKcpH3MctHczB2bQkUH5UL6g/A
KDdilduCRy80lNGkzTSAPzoyJ+7b9a9eOssIc2MoJrG3qfx8nmCqCQl5oUHzKMjOqVUdy9F89k35
1n/K2zfD87ZitFrjWzhKJE8iVV4ec9Q8ZwGkyiqjH+McjnjQAYJlIwEmVCrhXKjtdmzcHbDfQyt8
y9m+IsJK6eC+XP/sywyCUDL5lRHaiaPibF9lvNIl9IqQvNzqfYYDvXrrR987+VvN9WViunR9uIUq
D+NR1MRtDVAuV8nnaYYSWgZpgcTmpEiaGv7JyNwvakil7TfqMQdBVXYwMHaRZT6XiO7bSvokF2vd
7oW15leYqs4H00qbt16MqtUVgFgdEEJhKyreU9x2N2ocOhKOmBVKl9oQvNJb+4/L3//z/lwIGQRM
wGV0okie5vlCCja/V8KiczTKIbD97SLXsLiHrl6lgG69lQi19JXURbgjmHHdmJcK2sxyhwrJH2cw
Y4RUNQTN/G2ja06EjGea3GT0bKUiWruhLhNEBGMMcB0aTSNKibMzPaY5JQokOIHKCdumf9aR0BvD
aE+ylhr2pGHtiU8pnFG5+ocgKfPuRbGLsoOlz+tVlpEgUZGpnaMHZNtyfMbQyG4aXOr9aKX9vTS5
GmF4wg7wPpv3FVO5stQBBxCHEv0mUxBB5uSIYnCsUEkMM0SqO/3Q+P1KxrF4fjRZxDcDHwGehbOr
D/ke5C0seH2W+tvFUAda7q4o0Gz1s7eAZkBm/FCC1okNb+8nGFhJ4Fkk8/n6KV4KGiAmpphFY+Ii
CRmLKvDUTO4cL4Z/n4FPh0oSmDVuau1mtIRtra8VVRbnWwXSMJ3Y6cx+jhtyqBZ9ijkHEi0DrP0W
rYBqEzWPoeo5mkFzErB33KzchAvJtgwfC7wYFXrslueXfKf7SkcjvnMkPJEh7cBRkCqU4RonEvbR
VJuPoKdOVL2WDAAVw+N/P9E6GSY5H1sMg6LPX920GJ1FMhP9IZC+ybmWMF3YpbXn6DdQYFfO7lKA
oq5okVmBrbiIi6OiVXVpQnzUCn9b4ISIuPatIb74gHenhsv1j7uE/lBR1jXmVufqo+k/SyR1zTfF
RhM5riCEzcI4FL/xEfhBDbcZ+h22zDA5HztdXrnpL3avNZ1Xjeq+ZSHTdjGpQUbbCo8Kp8QLGj8H
VLA63or1je5NEKAOC4m1hHWKeZ+yt48hETuUmVtY8LMv1ToPtcpiEB1gEbktJ+VeyPobK4vvEnoM
OaLwCM2WDkytBMjdGlTmwxNjPjzRcPK1nxr68zQD5znR17FdgAaDlaUcvhZ3llWXdsFlvMn15A8e
dz8t03wwcfpNhG+uGL2rBWrIClZsMAVvgrj/JrfuygX18Vi5+F2kHriYo4kFZunz9q4EmPbEETA8
svXux8IXodkPTX3QfFfcqEKJtZhcDwjd57ptmZhIhJtUDu9TzEnsb368t1C4bOOz2fmPsiX+MqD2
bQqpvg0N5YA75CT8khKPILlUEcIRWAX6rnHCgnHLfbnWv7k4PKyxhX/P1DziYW7NIlTjhWoX14AW
qhD1hgjUSDI6adXtejF2tLxbi03L4xlT9W1Kp+bPsFot9QEJOhHvWFRSy24XjEitfZm65VOTNJWq
o9L2d2n8HAfhtjetbQd0oJxk3oBG67r5NdallQznsn46TQIoU7Ib2pno531eUS8YKqPpmYRIfC5s
X8SUNEzO/PqbIIKt1O1rr9mpmXLSXeU27RBLwIAbjOVa3fTiYTH9DoUGPo9zII3zwC202lDXLs1z
hBDOUifbeZXcum71k2CKNcrgjHp7Y2nBa9WYL20F0iYWnSJZCd8zr1mKEtPPQMYDg1bcK/T5uVcQ
7+kkbcJyIlpiZrgGZOFZG3a56KW2LHkvTec9BVaJf2K+TXLhMde5tynEu0O7rXv6NDxAmhyyjmE9
tbz6e1F/6rzh9kc4ui+lRhulNVcym5kn3sePnrAP3LFM3yX6RENpAu8k5o46wo3HHrK1QHtBjf5b
WVWUWqN04xkKDT+atBudzngQwjrX1Orok9PXArCA3jzjAPGm8ccya37GTR84sWBsyxE9LzcWHhB4
mVQmVwLKZXUEqIApUZngUADtnBcGPCXPTTWmIagi4ZQU5qshbQUpv9VQKlLq6BWn2mPeZRsLx5gg
EJ9LdRW7M8WszzHNEIHvTtAByhM8MD6fgAFrIQ0Dl6k+J7zINRc2fG63KdHD735WeAw10bmDr5IG
N7Q+otpfK9Be3jXkZZQJCKcSVeh5hqi3sqAkCh3CYFC/mKDtxvSsud1d1H0zxXhbZeSqvaOG+vv1
6/zyWmVcDj8JmjRt9tkdhyJRpYotH+7L6m1V04n0hXOk/6wRp5uq3woCY9dHvEwguDQmUBYlWPwu
LtpcdRcVLVocNPh8+Vct92ezEB9VN33wB3SrxE02drCc1cOgS/7KVruMvobMmPpU8ZepX8zycLXX
0jaIh94peL+5iHzVEzsvxM+oRZ8VWNrKpy5tq+kz2d3cMZh0f95WrpcjnWXQcZE9973mqlTFapMV
EdJNOiAxcNLoDh1DP3pUOi7tun7n7f1j5Ucsbq0JrGIYBjtrvreLMGo6M7EGJ4eKA1Fyi33seait
J+0WkeVtFdXH7EbLo6fr4047Z36kuFPB4mBiZwGe/fztA1wlTXEhAzclQZsuZi0b28T4AfJgd32k
xR0F9AW8I08rxpsl3APqYNg1TrKILthVA7NJG7nKnykuS/oAsNUOJkfizH9l9V+vj72wo0SEnWFN
cmmQoc6G9lxkW+uRc4t/izMotOxrshjpjwgETir0w/XRpov4Yk4tkgdATlzU8yghaLIlqBY3igqY
amI/FFTIk6q5sXr3PHUOySRvm7Xqz1KMIDzSQmALXz4clTRE73IkRoRuRqtX+pUK8g8TfRpd+5q7
EqSqXdhV3/0+Pui94Hi9u6070G99Sz73KEvVPRwWtEegs1+fjqXJt3jM09lCl1iaFy0iyIuNGnXA
FehndF1933WI+xd3Gul606xVwZYmHxAHd6tOrYKk/POG9ltlgN9P287IuiNAI14Ft7kLexkrJrBR
MIb9YwHM5vo3LtyOPOl48dCvADFPB+HzsD27WcQige6wGp7GoD4KGaqrQx/agTZxTcxvfege1KCm
MjUWD2KNBRG4y5VfsRBEAMyQnZETTSdt9vEJLcHCrUU6GKX/RUu836X3Jg3+YzKEO0PZiam/jUK9
tWtd/rUy9MK8U3TEQdCgcYDJ1SyIDiF1oSpEPFANok3XesgM9vse0hU+tZ6FAIne/4xi99sErXeT
+A1lvd+9WDt6bbFG49mvwqPXadhQPUxsoJVfd1E4mzAH1JJAS2Ceytv08/LAwEYW1WIPgjc7YDLd
tdHvlgvVHgCI9EZ+SgLsZ3WEEtCMA0wDD/v6L1g4BIBFFN7k9PaAQM5ucLGUK6ydGjqriXiXGOY7
0q6DMO641rfRKKxshIWoTqJAXQWUqQhAf7Ybi9btVYUI63iq/qJp9REvjTshlN7kUFqrmk0LO4t2
dKuoHU3hFaLCbCwfPHVXSYxVSw+54p8nXCdCDyd0Q6D3A6YeTUeJjY1fvoDyNKO1pGxp4012isR1
uIZg1T4vbZgH8Ms9nrIVOkU+VfW+VPdjzC4bCieq+rsaqxzaGtfXc2FUGQQ9lUKKV+BZZyetN83A
FHL4Y31S3WuS02lfFGTOLa/DnfPVbaJNP1r/kJN9UOtoovDvYhMhmgiMEZVvxw+920Zyz54vPAtt
d1smpxp9WulJj4FWpkil/MPXwhag0k38Rr3h8xzjvtC2pU8vSemHzdh87/PTmEpYUKoHTCtsH9LE
v6WgVLth48DjIN2fJwzwmZVRwGyMUqiNx83RrfznFn9fpKmPmFi735pR2MBlOF7/2IWLVKaOBMiM
Dc0lMjuqHTZVSp5mhPLJoFxRTgrF9Hw0v0hjY1tRZAuqtjK/S7mRrAK4QD9cY4qtWetG0pMkKPt2
wP4vPLmit2e85yBVUBOClVFD3AvVnRK8R4r/+A9f+9fIs6/tFREjc53IGPIARZ/TpEOHxw3iYPse
MaTMXQOZLERCqr3sIjiidHjn8aL3EKDQO1rcWttRRWlOWoYhD2YDoc5Noazk1QuREAKiCYgAUAWQ
ydk5DYZSCkRjQrRoKKT2IPbAdPboXFXN/vpEfmzHWSCkDGjCDDRNFnLeEwp6H8tJ2EROjWG46A/j
Bq4bAkRhuO/LoHPEcji5kjzR5/qzZvQbhExPhYa7u1/ir9fkf/p8tLEJQVtjyLH6Hf/rJhlJKYhB
0G68rXhfzUJ1i8BFqg1MRigrJxLiPejzvUu5BG7wDq7oPzyX5QlJRFsOFLExD5JtOAZxPMGJvNDb
BVpyHsX0LezSN6k8o/xQBf6uGr+OPY+q62uxdITpNnMZ8JSSAcp+jleymRQGqsuknIb2UYbuCRvB
CJgBQYgAYfwKntX1IZcuBI35BYqpUh6xZhutHU21cy2Yp0rb2TLWmFK+N1L6sMNb3+cUTMZDAlnz
+qBL36lDO4eqKVHqndcFPIyksFInVCleZktmfIjU/D7G0ySVXXwh+juDBb4+5GKomoBKVIF09bKE
VRZ16RYa57ee7MrwxTSoswgNxZgeh0GUXkKodkbJRjZXhl6aYsBZ4H6ps/PQma3qmGLRrSILRpiK
9noNTlWb2mOTmyNCUeH3sUByUlvpaCwFEHoo8OWQFaDYOI+P2DoYYcCgbR6cpsIv6Q5+bciL/vct
VrYPTweopx+kxXndo8ecp4kVhuoQDkZE+i5Fzdyj1iJX7krUX5xKBuLFD0USxOHnAxKXHfotAwdk
ggqI8EbzpruZnoYDmllMPqvnfR+Utbx06Zkk8wr8v+PKn8f18gQtOIFXghKe0T8X0LMfRPwxwvtB
5dgkQEvTmwG6b3I/8Q+vb93F06JQPRdJWC/ZZ3WoiCH6P4NTtAkCtt22qq0zYv9nv3mSRxoLdFqv
j7h8WAB/TEyzBVgCamPu2DbcrpiBweSWAhxCPTQpyvu4wwXKUFCqbLeVm74pyPb9y+CAQSBw8w4g
Kn2e7DFCENRoS6qGHRzqcJf5Oh5j4z464gO7abAeDW8hmq68tS5pFNM2plsDcBie00WhWBHitvFT
EGS5IiPnxmt0GI1xMoZylOJWcAU66418qyXyL41uhec3xz5OnKlzMTRpaVeDu2+7+LbrfcfsKjw/
IjxkckOtbAUbcLVZY+Iu7Qt4SRRW2RZwXmbz5BcFRlgQjxzDGPe5J+6x8sDYAkGjMn3QDAcX9ZXL
YnFEuoYTrtqY2uCfV8YDzW5ZjdwjV+TtpNHdprDpazIBrX1TGTwN1mgLS1kXFXOLhaHZzoXxecQK
C0XX1ytiJ8xLtRTvpCpxjMF4Rkb/MAlMXt97ix+IIIsI6gsU4bxHZKrK2HVqRy080E5N3RytMkUi
vLjX9loabT29WMnzFr+PE8ZYtMbg73z+vrLGoQdR6d4prdvStTZy0mwmcYZ0vI/RHL3+dUvRk4QS
fZNJ9eYCok/hHE3mkA3j+/AXpRqZrBpl5R9VhWRpfi8mxk6T1i7epUGnzTk1umkgzW8H163j0GtK
VlCDli57T34ZOGIk2giUIlWJjXkpPwrQkP77bzUp37GKtD0IYp8nVsNfrap8hkV+C62m6FEA8uJ3
w35iyWNT/gaxRE/clVC9eFEAZSOU0GuhyTe7dscBebBIYtigkTd5tQ29n/H4RZJhDMJSh7xI16ON
DZwdy03d/0NahUQZmRzFE973s29OizQKU5GLOP/VIR/eqR6hwKJoDHYSY2aMQFYy5aW1tQCF0Kqn
tXvRb0aZVJVrFdHuCXRbYrSSh8i2SreFqJwS4aWPcLvV/ik9pzYk8ipiX+nz7BH4BjxoD1imNNTH
cPILBmU8CQqLiLGPYnMM4/hNMn8nSMZd31SXUKspU/5r6Ok4/wW5jRLcptCX7RkGRuGAz0LiDMPe
J9LGRsRq61sVnRzyIMU7RthSY/e4kgJdApCm30CyDmoQ9s+FYJSptbLo+QqfL44Mo5w0Nzny3Dbe
oolhQWZbvtSj9yCssq8X0wIq4hP9aJKqmieVg1rW0MRAhmbGXZQ1qJv0X8tG/FaUxRFAxikFEmxh
imUTPr+tTP0U6efPVLzRdLqJyhIyCG3fqBo9oB+D+yUdUIOHXTSlfp7ovkj5N/q596G/cZX3fgw2
HM/3IajgI5Qre2DhiiBST9irjxraPDsZKl+L3BoPJ1mjLVDRKUnSc4oUbGHFm4AefV6sYbAWcnmG
pJ8/NbugTk4/6a9dJ1pyUYBdIcEm3+gj92w1qV3foY58WJnk6bqZTTLVSCgkUwsIW8PZSLGHbGNS
UqkTDaiibszjf7TxJrBHJE88Id/LPVYciBvEmCevjK0sjg1OZGoEUbSbXfX4w0POyiW+UnXxaNJO
QM/svj51ufgbPdpna3hHhviIOccTaKnHus13rvnz+o9YnGmKIBMqatI4mZ1vSw+lkSoX4GvJ/46g
jhXfZm2Ekqby5/pAi7toapqiq6FyN87uiRr/WEwsiWG4W7e2QEFWbFEbl4YIeeOQEovR2ooOgPD6
sPN0g0xj6kxDGZDpeVzI8rRiKnut3DVOJqHO4PLo/V4hOZfcY3O8MtT8C6eh0B4gWlIuoqAxKw0i
yeJC87Rq7nprY/TvSkKztMPjsjlgV8LTafyHAekIk7nTM4GCPZvSrFPkaowYsI/eTKQb9VfPR+j/
MOU44dfr83gRCaevo2vJZ/HuZRVnD1FEJlWSf7NGvOv7W+k+Ws17Up8igLdU0BsnbV6vDzi/aT/G
oxU0ce6pmiizjenD71K12KgdtXgP+qfGC2j2gJs5uGlh1/6fyl3JhBd2CixCbUKlIy1FPPgcc0Kt
reNE91qMvKtNkGJojJn50Lh7ZUQe++n6113cq3zexJebICqgCC4qbsWACify7tgB0duCFr5P9cAO
m/Kgo/GBkKzbV7g3a9tRM2+SoLnrb1v14V9+A8GHJwxIp4uiVJ2IGKt6YYst5VNXn9veBS4t7o3A
3WsypFEL84LcwAAouiltYL9ytPLqnjbo38F3mgT0bSxirwKPcr6BVYGqVBmGaJViIFrEP+v8q188
jd1apF1aWpI20geQI0CSZns3VUtFQsWpwfzP3HhVciyVF0mPdthk7bLqy8q0Luzcqb82AbRJEC9e
qS6oJswClMYpSmivFaQ4WJdub4/Vo148JKPCQ+AVcNSm9F419Q1pqW0HClA2f8msQHforFdVXmtr
XiRRH3NtAkpC2oQ22PwWjzotbSIe/E6vvUtZ9zRYxi7x3k0k612rt/OmQrOuhKz5dZCClZtuITKy
vv879mz+wepVuTQQhONUOOhivTfayonlF6nOd31Zvnlx8d+HRkYEuwGvSkV+crp6/0ogXGPMi8Yt
G4cquj3ppWDcbAfAmq32rFX01VfhzcvfCIxbpKsw5S6fR1RK1WwtmhWO6ncYVb6OzQudhT3WoHYS
Wpzn39e32eIuM/93vOn3/PWFQxiWlV42jTPGRIpW2VBQsC1wIaIUbrN3P2qwB/1xfcylSwBkDkVW
3iASRftZjKytJh7LbCDcy7wplZ9JrhxFN9po5S9BUXadvsWACZca+bAy8HR3ziMFoWKC6lCWBE36
+WvTsjWNVE4bHlz3VultOmyUKunNV7ZxdkzwXk9bKI7+Rm6/T6pseyW6G5Tjyo9YmnI+f+IgcIYu
mL9dpIRilieNg4h5KUsIFQU0ZDJb/xrJLi8E1RHzJ13f+qQysYt1E031pJdsDIxt/WA2WNNilpYM
KzthKYoCJaGQx2+jfzabm5gyrYfUN5Yg0nOchPAVmg0Z78ZL1lQ1F4MIusFoDUyKHqAcPy+D5Ate
2sZuTeH7V4AHfG8X8n0YdTYdySy0tax2EvGp756vz/xHgL5Yfq5JSnAqjVdptu8sSCVB73FR+O2m
ySj7cZ6cWDvIWIvpp+a1+aUNNjrfgvg2tHdZgFembT1bWD2KJx/z65V49gECufg9VP8p0U35yTyZ
LYNI01M1aIC5Y7GCD5b3QNHSFoTnzv1ayedBl+1YeR3DQ1u/jN2bJ+ya4rub3VK3bMTHvHn82mYJ
yto7PdmLeY1M/Z06VCtB8KLROcV8Qv2kUUGJhlzj83IJiIcCOvAaZIRveihCoo1pGSZ5/jlOxUNg
PMjo6lXWT90ady1uNrF5M0maY+SXClsr34FRu76QH0+ai4mbxI5BmZnkyrMNVGfcErGbc+MX3qYC
Aqz3xbkngvHYrWz004+ieOdJL2UXUD5LbITYT3Ec45RtrazhYgbGFib34FlgAVv4PDmVL+v4i6hM
DppjPTaXotedgvQp8hM7zSqbDpajCdgfc3s0EgI+p9xbObkXeQkNDuquXE9geJF6nMVw2tDJ2CVD
7VDgsktoLykYjUSNNnBkmpVc6/J7p8HosNLgJVhACfj8vYNXV14Rj7WT+uh6UY38ZlW/C/dkDSi4
bHHZq4B50jGDciyKK5P9cft9WvfZ4LP7WKbn7tUGg5vSqQkenw2gW/qmL53O/zJif+RvCq3dlJPZ
9A5yQiDe4uGex7YSP4rmZpy8oyjBv9awSgzPNmTeHO5GoLOY/pQjJD7McEtv5QA0ZSf7D/l4X9TP
kfWIIYCNCysYYbRismdRQYNEzDb0tjapH28U3Eml4VFKtp6xjc1XtcEkmOxTq1unw26KF7jtm6B8
/V0pnrz2PcB4R4uMLcbE0Wg34SmjG5DcV1G0MmEXVw3zRYydILgacWZelgilOBGCtK4dHKdMyktx
hqkekD0sxpBYwS3wDZG07crhnHbAbJG4XzkJ1AMmoc/ZDokFoQlDoascS/Js+LH2BAE0oOTmRuyo
jZ1FbyGS6IP36msrb5GF70VJgC+epAR08rbPmzNNImuw8BGcKDOS4tmV/qxafwRFtY1N7x+baA2E
OwWai2/9a8DZhhTTkrcspuJORiYRiNyYtYZtY4u2bLjxBFsIOBZ0OqHqrCztZQyktCVaZImoBpFF
iLMYaMVeyj3Kt+YIlRjeTZIhYIBQmWYmsLzQLZH/xEy+piPj1mF4i8Jm2XfbYi2fWZzzv37HLCsv
ke2wMoXf4Y4pjr04mQOIyLt2O4iaXUGPiAYkX1dC3oXw/AcTG8mcKehxec5j3lApIs7Ck4lI8VpX
X0rrUEfPbryBpyGYe7P53Qb4RfY2XrGOtq9c/A1R19lhLdEhj5/+EFc5a5e3OQtCnQHCCjV90uRZ
diFb+Wh1MT+J+1gqD4ZxsIYbvdyZ0vf8AIOOzmaEG0DqwElC4kMx7yCcZYFtfsuUs7Y3sOPNNsW7
1m0s90mJj9eP5cfLbL5V//p5H0n5X5l+VqoKQHsqIfitFuNWw4IwscsHXP/K+3LYmLyhCjyOOJfn
5CwCe6tUTuzNmB3G9HjGbzxS7L51anyzJGfMNgdMcq3uUTJW4scHuPDihxKrYN4o0LPF2XWWhGGM
uTjzKA3q1mTWfMrzVhx8HaPkPfQ6hLv65GiJ/nbEs7Y0y23fycfYarJN15XfI6+wUymwG/dPCVV+
zL9FUbXFy3xTaZi16H9Qr/seGYcYNph+mwfFRmmh9Ju4nGfYRSBE7mKP46bJppGtXeqmBxAuR0N7
JAfYCPJbjakr5b8y/lHlL1Gh4q4q7gq67FR8A+ThakH6QS3YFtNnmZ9Yfw0jpxj0G795CVO4ghBL
SOO0WzXZdx74dOHsC8W2ET3sUx888U+jPARsZKt1IjqM2F3jBX/KeJhkxvjiZ9EuVsqjEscbLIIS
LqTr20SfkrmL2afwOOEvIV3No7dmuR5OLTJXxvQrd9UP76Z4RK0kz52B2/EmbA6jv28Vx5MPkr5P
FacZtl2/gTveeRuE4wv5JFUbq3k4avJJDCPbl2qMut/Z4FtNg1m5Q/CW06c8SreYE+6Gmti0tbie
/0DdPQvCHYXdEOMETI0bh/qHrO3z8AZFLNfc6cImfpLuip314KM3rjdfh8xpw/3KJExb7HIS8LcC
Uw93b35W1ELoPKVQa2dosm36vUkfTJywfnr3wmvFKWko8us/XIotPZvqMTFvpPIoqVs1PhQ4FDd3
Rn3U9K9+9j22dkVQ27m7AW2p9tjXBtsPp5/t4MkbRC/3bX0nqUfLv5f1LRp/DvnMqO4E1LZk6auv
7YwKxR0cIr8AmtPujfC9627SBoj9JnlJ8lfZ6jaRVOwK7w55bUysCIF4/OA0cq+44BAxVfNQemne
obmdAy9bycSXJmoCz9I7hCB38YIZRDlzTbkjG9QSEFIY8dHvQKfes9PqTeAFeX1hloajakyujVwa
j6bZSyRKFCkUjJRqrt9vudyzBpd6ObUj448S0vyP5JUBtYWNoJk0NSycEVRK//z9r6BptZEvdGJc
O/kIrz1/szpvWydr75m1UWYRrwc7W2Qjo8g+0Ue1zmP/NkhrTJkLybHpziQzguNHF++y8JAATPHy
2Kez0LzkcQhzk/hEGO2p1kpRf5OMz5Z338Jjn1qU0uBtW2izee1t1ZKHHGqR11fzounPD6LESYYI
c4rG6BzwbQ1eF4KhrRxe4QSXTjZPgk9VyPwZh9/9VnZ4VHpQmTCh3rj148roC7kbo6OC8SH/Sqz7
vLYuSbPuhwo1h66wp9ytRhF/GDNbdv+4IKhif3QmbdGs/HJ95IWMifoPUHOYlnTs5puq6aykDUNq
l2YwKf97NmbmTqSkG10pNtm75WhNuzbVSx87kWlphAI/upjqaGgS8qiwciqcdyX/BdkP2/JYZXJV
bCGdqdzFEbDdtl4JEUurPMFVYeMARJ6ggJ/nGe+1UUwShjajb7n2HuMKV71M82yEz2J9bwI+SIXY
mSR0hGhNLmLhbUxFi5Y//1Hym6No9EHTe2rWpeNbLg4u6H3+D2fnsSQ3kqThJ4IZtLhmImVpQbJZ
FxjZ7IbWGk+/X+T07jCRsMLO8EAjLQ8BBCI8PNx/QZWp7AXwyrDKtVddmGVwJByekOygHs6VVYqx
kWwMHKsL4Nqq0qNaggxC1DR78ixpX6MzRga2FV4Yny+p25IqvENektQTBDQNxFkWnsQW1o6OVbla
3m3N7qOrDQwlEm7j4K0/9ELCSPjDR15mZVz1NkBejSt+/y1A5nqltrJicwN3ErevfjU6EgEHx/ho
FRaT8P9h3kOkJMB4+smaputC4IT7RtYNVJcj6KYOBHejx9+joi1rnpoRdkr/3RvCtZcUK3SWDhA0
ce9QdGEwMqfDZHGYEUUaIoX+dWxfDSqiaOxCg8ncTgehFFGAazdYJj+Zg7HJfH/fDDaOk68rk63d
PIdC64myF9QyHCX0+UeWwC8po1nAVNGoaYVbHWMeo/qWk63b9YsounUgPx0d/iH3MENye2tlLm5j
F4+A8AqobIhtzMf19za8PLcSWy+QPxk2GvhdoZRaok3QheR9kgHMNDxPyQr76nYXX486a1HHplLF
YcmLYydxrCchyeuGqGGC8bwvi+x5ZZ5vt7EgPUFEF1qUtH5m86zYcZoGsVe6XhhsrZBrUqVsu1rd
CM2BCJ3wWuDP4UGRXq0MvfCJBYNPoHgFv86eXSKNdqiJVnTQJudsGjTgDUpUqduq6X2GOK9VdZhE
tDudJYgf7d6BfmICIP38KW7TLFLefz/EfFvFRVgEkRFUriz7bglRvguNI073G3UKIOhLcEfWlvbt
TobASIseLCUqa2Rb1+uq7Mom0xQYfKWS72I/dXsTNRatOQlZOVXP8A+lqoC1KWnaJlclt+2z5yZJ
jgHkKS1amYCFuzyPw+zz+fkHN6HrxyHv6eMqALPTGQH9CHyYusj9mWApnKUEshpZTK7HPtqsRrc3
0cwS52jHUW5aza5EpTtNn3C+3LZmxm0VYw9T26rGUw7qHnZwkGUudaLPP9rFYu06SvGoGhVZ8H1E
qXlXJe1tewTZV2KlF8FCMjfIxbgThYecL+jYQrrd31Qmsgd2u/MnsEjys8U9Izxl7Q99emw5Muzm
fej0bdmeIz/exuhbiOpNFQRn5IV2vlqeJHtNQfC2HaTx4DTjBICAe8T8jC7bulI7Ky7J3z88snlz
0Dc9oiht+CH8kUxhWR/BMRZFy/+8gAdoC5oHfQSKaTfECKUZWlPSStYdcUwkgcKYIp4MRIgPwjUx
QkQSIsrerFdC2kIh/Xrk2RKzuqmlw1mVaItYrCiyQCRChYSWGN3SzxiPNQ5ZKP8L626vhjBvfn2+
ZBZmnu4J+46OKCcb+LHrZd6aWiU1VVe4Wo9Ll7gORKxwp9/nbXyUKSbq1NKbeDzEurcz3ldGvw2z
jC7k4ITundC1vx69i/MstyKVqC6ZEMOOxrM0YddNFh7FD613tKnD1MUawPk2uF2Pql+PmtRTFJqj
UtBD4Cu3D/VfbBHFqE9JHruttUInWsh+r4ebTXEfqoMGMaJwJzXYgCDZjMFexg56xE+i0/G2Kw6Z
jwNXzGdGhggoz8osi8PqOizwAJe0BayxCVjo+n3LKJsktkDh+txd6+hd9fdyjIthgo2Atg8QyLCF
6iDsYpmq8crgYjI/G3x2x2rCMfIQlWGB0W1RABiEB2G/4nj0tlOJKgnRXHxmX9LOSQ2fO1XPdoXW
V7kWHhcyZOYBhBSiTKBqSJev58HywzjsmrFwgyneqti0Tl/yqUMQIDv2uDv6zXuQ1oTCNdTQTV9d
0BKFEoBuw8Wgqnk9rgh80EKz3J388lBNf02BgySEszG18fT5bC+sbK524jqtAd4nX70eKbDyvGmF
n3Jl4WQeVtux1JFLoutVHChsnuPp5+cDLsUPcdsRKrRCa0WbrS2zsPyySIYcxtEApzd1U1M+DN3j
gFCQOcIJHKiD0UgP9nlnf/l88IW3RXhC0G+F0gOn3vXbppWnpIAWIBl5/hG9yofAgzm0DZxp0+ch
fjF/fT7ewlIWMtnAR4D3oUY2H09XE19L7cyVyX7l0XAb/Dg/H+LyhWbbBQQdMHXQ6QDq5v26niMh
srMqdyUd0UZ0a5rIeAgy48Eq8v2YfGs0ZI2VHqFq+0sz9hsztd/CAXWdPP/p6N2vMvZxh5FM3fVi
fA0d662zH30blxij2aTttMfL/N3ru5+tkcbbuoyO0JGrja37GSRLex9Gkr8NVfWlC/78/NUW2lWQ
DgSdxTKo290I9gZSlLVWn2ZuGJjo6nc7rFKKgjI+pzp1U5E/1VhGwqWm7p5Af3gG/Lbp1R8rz7Gw
HXFtFtc50QwBNnm9bJDz6pwUzy9XKpA2aNJj4PlvVRmezb67q5Knse82ttJupSG9b30D19VuJ8xT
ahPLYu45llqvfPXFqQGTYhMfcEuhtHn9SBEcPTBzRe6O6CsI79VkIOMfsSHoyQYwy4qRfZcnumnY
q4tYFVCVSkf14MvxWsBeOJNp3P77WWZXH08P1EAp8twVl9xiIHFEoKmuSMqC5F6YNfpE5xDeiO2v
woKWdhgXLpNIInQf9dmnIX2GQZKE+YVpPKb+Xs/6fd/V5P1H0bnOdWmnf899g2wbtXyOimwo9pPs
r30QsZXn25DGopBeE4a4xixk54Nl69M4ZiC0mm1q3NFqpYQPwnwwaDGRNSCpM5n4tKQycupk98Nx
ZZUuPQExVcciQmA65kx6f0qUaajzzO3lJ4uagtDMFerIo5FtJMooXtztjcGHPOMf1KMhrdX1l3YJ
BCUEoMHUAmoUn+q3so6SQkTRYoOoENDE1sZN2RrHiDtLExXu5+96OxQlHOArOnoYOn7Zs7jaV1LR
yF6ZuZ4qnyw7ODh5v9dqn1Ns5bve1i6wrqVyotHTwSt2Xm6eCjmymkjHq0qXN8loP0IveHCsX4l3
V6fZRtai575L/3PADKMKISDoPzBR5kpAHNcoZTVKCiZ2cB19OExBeUcTKZVwSw/PTlZh194doizd
eU34oEnGKWz7lVdfqP3zFUGl4zZDZQFm6PUHzWPfyjpcONErVNw2+xXVxonrkKvRjMzg+sAsKKTx
1VaSkzbFO3SnJUU+tPa0sZPpmIfpt8+/+kI6hsoLKxtKFg0k8APXD5QhqSBhXJ+6Tt2eSTLcMsrR
LtMvFem60ll1GRXpfjON8uHzsZdWnHAI4Mahm5wAsxiHRkhuFZMKTIIDp1fIUpxnS2gJ+OHz5yPd
3slJGISKusLdFrjU/Gqb1VUbS2MRYYBa3Y/B8DJ60l3VZzF99MTeTcX0bKulvS8r+YfuO08auEvN
2MRJvG/z4ehoxasWkHNkKCjuytF6CawyRPkUz145Vw9VnX+tzh1opshN+o0Gh+7zF7hOskQdWcM7
Fqw7YpRi08y+Up6N41g2UuiGANDfQumtBUWnIGdM1NzakbUSCwztKvLejjdL0jGUM4rB9kK3T2ua
wNMXIXnb+0W1GcjrVPTdJnW6kycUjxyPckuWd69mAbTDA9aBZrvry/4rRvQvWqkV26E+RP6XHhWu
AcTnZHs7YUPZBiROyPfnqLfhyGtNHVx1XNIK42yhf5lOKoe8/eYP30ar+mYOwffosUGGt5VgiPvJ
915vkJpuFBfHiZgqb/fewbzaKCGsozqrfrQUy9rK3AKtQmasvOtqnrZr16g0+s23EbYHQvkOESyF
PSSW+W8xegKIB3oC5TInc/ZFGewtRGcoiQEh3mbWExO1G6YO7EF1VwTKfaDpj+8NkaXti6detkBJ
WO0XQx43Tpq+DH4H/gD+WEQxIsCHTDHfCn98iiCJhtVG31vAK1pFUPLT7Tj8jV2ckUp3gZQ9BE11
p3jZg4Z/NU5ydw2FQ6VEu7mwDmV+6qx8T5/t2I/KflSPgzauxLbr7cyagbsE7+0SSYilc+6ZPkR6
60isGX/iuuPDixhfUvmX3f76fC/MhA7+NRCnseAS4lVJsep6wjW70ztsItnMNWXQs64gctaDdsxq
RIjDV2e8H1X7qcGvprKdN1OKPxza/x+D/SjhIpAm2z7UzqVna5tcAz7YKySX8cvnDzlLJv/3IWn1
wRxRboXnyrjRzWmIIzegciJHzTezLt/SZAqgBI4bHQvg3Ew2evuIFl7LRTuL955cPHpSuVJam6Gt
/3kSdLW48kKhuOn7VbmaUtbKIszFvE3b9g9pVr1NUvWtjPqHHtqx2lrnwXfOkl08d335aijqk6Yi
86K9BR032F7dy16GeEXxEOnqvYqcnKJQjV+ZseuU95/nFIpYaNpxwZtrF5gGasqxnkeUOh9C/azY
P6vqXFqn1virJS3wAuDi75+POROzvh1TxMHf9q5W+NLQijHlLNqUYfGY5cbB+TPJ870sdQ9UCMzi
XKjZXUJID5NSKC8/BtPrpDwMIylfEiAiouxx7Tso4QMEeaxi/zZiFfLN8EzB9PPHtRamCIAhdyY0
8OB4XX7//XFrHFpzj09ZlsOzpJf7WsEctXjr9eKvVDbuCkd/1DP/ZFG/G0dtI4qotFcOWm+f0lZ7
aJuPZPqa9xVoH+tRG5VvY7ltR3WroAfW6Q2YdvUO3Me2qhrgLy3o3NgF8C7nxndVa5/lGNEBP91q
g0N51D/Y/nhU0fjTw2Qzdcyg5Ob296rf1hJtZUXaGa1+LuLibIzYDPN/Lgs7Jf0q2dJuCpSd2keu
hWRlVQCob10FwkGh0Ueo4xe5ql7LtnwR/Z2pt76rU/fs40Hmj8lbHgFb0voPp1up3MyKwZf1gDU9
oi04HoI2mV/8bT3GjtlkPZT9tImCe0faTlz4+nanlfchYIR8eo4QWPTe5RwY65rG+01mjMq3UO/g
b2RNb0QfkkpRbW9UO1cK5YMQ7/JMZN2TbqdbMZj66DDSOpBREPl8Xd0WRy/j0mejKkdGftOykI3W
1iMZM/Qm3PnCDpqGm1+GG71kAZk1Fax36VDXBTLQzTag7bLyAPpVvoEIDA9AWRCkB84kt/lZJffY
fnYAAM0Ut6L8MfcH6BchDXsQVNG7ecrKmHyHHgAl01GhzZq8mCQJnz/G9Un+z1PwBBSx+Pg3SnJV
KKuSHeIJX5r9TuKal6CAUMn1qa77k1Ia+xJhsc+HvM2/xZtT0CJ3oOcCiPg6AvVaVDt5ZXduFIdn
cb0cAS7H/h26pdtEPtrRF74Le2mt/L601KgEodJG/QVkwOy6Rx6MKK7KjA/4tGv0E6cGQSRN2Vie
92j3KEJr9QkpoJUQdp0k/DPFVNRY5FwmkCCYva5X+pmFIYmrVsbZCLC3zuqnpv4ZtOqaDNPN3Z2Z
pTcvqLDcZ28UxNQozLUyGXt34IrhKDCA2+KAq/i7jaNqrv7Ke/kujds7sBNPWl/fx+WqNOF1vP7X
2158rRXWtgBYXb+t1MRVpY1972a//Lg/ioErFVERRX5X2ze1MOtNrj9owdeVRXWdvv8zLgp8xHYN
BKkxS0lZpnqYVZje+CCdI/DFfVIiDJvcyw0sJucAKWsrq83WQK/ZFK3sRN0if7Oyq5eWGMJH//cU
1vXbx6rdBZFa9xfP6ItZF/DcPO5POQHWRwK8zqW9cIZYefvFWUd9i0I4TJubhDzG0rjQhqp3RfSM
8VlRWzzJBgqcZrPP0/gOCddNIA0HOclWFt3CK2sCTgYJCX/5G+kvuZDqPjbwJDGAZVTNOfPCLQhk
7eiY7wYnGbocK3UNMYlXNTLUjVEixKaAQ4vC7uxmOFk1qAwj6EHu0Vme9Ad4uenI8Wo5OyATK+Fq
cTQFfTFSWlBs8xwNMJEmeQX3m6oxNkMP9kanMZzdl/LXwlnzZl2cTProAvCD+cJcQ7QN1SLwfUJj
q7YnodBTAoEcLHp2eMIPEFkUr/zD5r79+foRJZibGYW2grAjGlM3NHYlB4dqlFwVhAFNrBinOlf4
cGsY2qXID+6SywGgS4MiyKwUFEkKFCrZ7Fw99vcX1zG6cqUVnuMI3SUDJwKj2VaSxCtLK59xcWap
aupoVAOPm8clb4ymvIiBtovg77UfMapxSZ7eY8mY8rKxjU1WKO0/n9eF05UCI6c89UxELuZlP8nx
pQ5vi94VUCVsd89N+G6Z7QnbPmEN4/xXWQUEOT4ig9J61WYXxdSEHeZVMbdxrdsJ9IjfaMcyzJ+j
4b7RD9zGDyrKoSEnvRW3JFgl0tnHrLRWZKYW3/y355gdA4MdhDFSd/8yBcuyP7Tha6D4+6j5OlBZ
ptX/+UTPsthL+Ef7Qpx5NMhuZe6irEKHxmSXGtFwJ2TuOnSxhVNRvKUF/ZxLwbYJ0kOkY5sS589e
lXyJzTXI9lJSSREAWWXqIgJZIML0b5eVruh9ozVIKpsoPGQG1R0bYHxm7tRccicK6F4k7UJgr0D4
Snz2Wn9lHpZWOeVFG7E/IE2oHV0/ACkt+FBqBVwxBAmsp7mOtlS9lZVvIYjIhN53Zq9Fj6VBhVMU
lzPRPpy3+e3C18tsajtXUyhqoncUIIhjH7iMdUqKN85D3E8rOdUtMZgzAB43RD9xwyeTvH7RSS1r
Oeo4dVDffR5zpIaqYxmpAIp7gMTvQ/VGS3CbFDsrsU6iwyebw6HA5CWw7I1fPYhOPx58K6v+tist
HouyGNk0Li9Uaq4fy05TbD9CAwmWFt8s+wS5vI3u9K7bFAXOrNxo5A+BNqaWs5J5LG2430ae2/3K
OYxLMyS5FRw44eFc+n954c9A/fBF6b1avb8spBx8ACEzw50RfaLZUgsgOsVhDy3LDPWj1t+Ji3fb
c31CoqIJXr3xW0rdtE3X3EGXzmPUdOhdgKoWZnjXU6wnfthXaYfmS4tBUdlTQ0Izj5Sq8ppXJfZW
QvjicJTqNU5HwvjNudFGg9oP0GlDtrImwcTV6aWoL0aWIDmyJve4OBqOtgb2JaTy81tp7Fep2ua8
XBoFB6mBkAOTacIZXQBlBmUN+7i0c8Vaha4q/pp/Q2ssc3WkLe1mHRAvCtNCqnNsvtOd20jYgvmG
tyuKNXnJxV0iwMyEKYIkceP6E0ag7iSjV6AoG3tfe/eCrRz8cgKDa66041Qakvwg64ehdlZ6CosJ
iEGOipcckkVwUa5Hbj2n0hWAkzQ3kZVU9GPk1SdRbZgi7177GOrK1RtAiPaaR/bC9iQtpwlHhQU8
zhyKQ34DB7KWWrhrNNUNelx1cK7lEv1ugTvTzz24lc/PxIW1xDcVPVQWFMgjcWP67TCyyyakwYOL
rKFQ8cIYT62iXdDcx5JJG3Lt7FtYSkCbOHlhX+PJMg/Ima8PdZMZUGgkNGYDEJsivYjMrVJ0d9oB
LVhq+MnKKy4OasL/Emr4nLyzV7TaOB0dzAzcBwvwqxpSLEkm0GaSW9Evj6Ry/+vzOV1aQHCeL1Kd
NI6pJFxPagV2ciCz6ZDMP3XmT8EvDzhKtADYgvYeye8gTQ6YGfw3w+JlAMoeX6ubYOv5eqcNPjtG
7ohAiDwLzW6vT+6H6JuU3KHFuhHKupb5H0tXUqbS6b5dKB7cS+ZtRCeyG6mxiUiKChi7ylF5cNW+
o76KDHt0bzvolHxvuvLQxGvmVktxQmB28CjmlEdlbJZEjmpmT5nM581LyAYks11scC355kjpjtYn
naJBcF0jTDLUZC13X9o+AhFFxxqM6g3zQmq0Qa10QJFpFe8ULTtzwt6F4Y9OBYEfT2uY3IXjVGA+
BPFTAC/mxxpIRLgcNE6QwkvcwndAueAQhOGfMqFP8wtAlhKOh6lfte8VK3Z29xOC1JY4cUBu67OQ
aIzoq2BhS5sInIvgZYkqd4xDA8rdG8PCB5CGJ6gfEaSsdnX4xfcG6cLlGgYR0fF6Q1GzGEypqljZ
moEehrkNewwNSOCN4BsS6rBdoCFE/g4v0JUywtKdATTYv4eeZTBqRoO1wHHFzUCmB5T/Hft73+Yb
A5rH1JTnQT6ZmEjY+b4lw9HaOx1LypWNLbKVm9k3gJ9owNOElsr1649OW5a6nrLKVB0EP0gjKTt0
4V5Pmic9DJGtd4P0LATUzcg8m6X9pc29k52v6RAvRVIYetyPBQ6GSuX1cyjYDXaFniNwFnUvudXt
be6Nw3i0nWnrYEgels3Wk9YAOIvhVOCwhV4HVbv5BXnQtDjJnKaFVgNj+yJjkQx/53Xm6g5iCWx7
OWhOU7wWxkXkmE07S53iv8Cl0HebrTpYDDHgdLTHIsBFAtpY4Y9amm8+4pNhuGlY8z9otNPGT46p
vFYRXnrtq+FnK09rcuQyTKTWxtg4ywXeP9iWgbjv5Grv9E+iO+q39QY2x9pBsrDeGBl5N2xsuaHc
8mscq+hrCmYhutpFhpcpB+UEFLncWSYesIC7ekna48mwC4v3/i2VXqRpzfRYLKb57IteD8VwhD9Z
9deLLQm7cKoiDyW/6Idt/x2AKoOluV2PLmIebwZS6RtSLCQlmS8vO+xRMqXd6Up8ZpsSoeeF5zr3
XdWCK8+mMthmKzt6aWkpmPMBZKQSANzz+uWkrJLJSNCkdIpgZwCgMwdeTdWP3Wi/938MWwuefgbN
JIqO5G9vK8MvxFPwPtCYxJ0FbNNsI9txPJpJwkaOpX6XVU/+6LzmeY2Bb1kgSQInqOIf4Oq2vbk6
+EIUQb+dbAHUEdfy+X2iSqCSxx2Dl13wRwB1pJWi70OYvVil8yoIJk2c7brJ28hS9uw5zV2aOvcK
tGB/UihXG9sxb+4CR6+2Wvuac+lamZzbM50aHCg8CNDiRnezHkpf77vKq12Tz2DrW4Bp27gODp7t
v7YBXVfdeOua7MPz8HIz7bd4zPjtzyKZHhtf+irCLy2WlUvJ7SIlbSZ3Fi0iRMXmR4CMk3E6IITr
Vvn3liDQB/2+Hd799EO14nOUrgJtFwfEGgWgtyhKzh3A+pE16ijDRaooVL6D1IZ+JYw7jOylU7dZ
n4rkw502WEltkDgGAib0jpHGCI8tYB2d83Hlw9yGJXF1+PcjzVatglpz6PUINxW1jgmtudHVlrsv
tL8SZpjV7dK6PHH1fwUMsDH/iJClEJrdiZkeV57kdv+gVgWxF5ExihqoIF9vXz+elAKEVeUaBRzI
FHW5ot1GsO/sut/lYbcv8uJUe+GOILpfGfs2FRNjQ0TkVkwqNC/eNtlkSk2jVqiMPhnyc9vdY7iN
IFgVKuQG40YO7rPwL8lZc0G+3bYGgF9OYFwQBO53Nvv+CBcGXbXKdZxoI3h5VU51rOL9uyfBnhYS
UkX/svK2t8uQUWnXcRzRdgAEM5vpJjeVWk8rtAjMzURrTqhbFLge9do+1o6GN20sPbysgv/11BLU
PM2pt3ZHOC/x2fKDndasHU8LZVzKA8KlGWI3pNA55kSXJeiino+WLMlnmVJMBrfXyHCbO/8sLj6C
ay3GtfL4eOnSWN9XJud2Q3CBQVD4QuW/7cvD5jdGNXQwlcW1IGywETujwarmH+JRUlzdOyW+aG0B
jbnkScK5QMrite0gbtDXJygURZDLIjCRnM8FI5y4avq61JAVQCUoqt/RHoKSQIMVCWtvO2T+RjAF
36J4pzvfWT2fT8NtvGZ0IiI3bQBAt+ZqcovUYgzFPzDxTaCwWf9Qh+rRAp8bApX4fLAZfk30EBjN
hErEyUX3+nId/a1gkgD1KcYwrFn61cVuTKD+he0YmJ+D+PyOcpYe0G4tomobC+aIldwriboWDMV2
m8053psCpEBRjh7nrMZgG6Oe5yP2mh9BPD1L2MgKGm1lodQHwK8emieBIhD8a5HCWFGHmp+06xKa
Wa3798qkiFzs5mFE/UhoOwDInWXKNuo6MapUJXJIJagkPsEjzNVNmny1/b+sAv5PWW4SbovFyUeI
oGo36iYq1iLjbVJlMBf/fopZrOg7ifN35P5Rt/djEmNA89GNr6zMtyo6y9lLZeNkIhmQlyI3hbbx
+SQsxEcB9QTAodFdouR9HanGzFOmTrEQP2iqrSj56MF4aaOlobFVG77N0O099ct/MSrCP4ap4P0D
k+961HT0oyxvDFiD4SEZup34+BlU9IucHv6dEtScylzp5i9ciim3UNhiQNHHmtd77KKTwCcQ+2zr
j/Lo/wxjaFNnB1AkPKFtk/8aC5QjX2N0RFrFWpnopS0IGoxSBOcRRrvz6wnnjwEfs+D0haaF1d44
vCMwLhIBcR8ca7p3RepiBdTTiB/NcCtT77O4tH0+9YuzwFoH20sUvj0BenicoRYl1QVII5p4TbfN
OIULlMVJcg8CJCYOSNHIs8vULQrKjdVaoXyGY71EJARzRCNJ50QiObheApGTZKYzIMmQK7ASHGCZ
zRafnuy5iJ4szKNN72j1f+axtDH4Fln5Fb056FmPzQdqZb1mge98hyQJ8GXtS4kNNwsLpNJCogJT
G4LUrG4x6Gki2TgEQ9KCHDZ9qIfJBtyYf5C2VsoakfUCpJ4PR4JIOKRSQp44i0K00KW+UPLS7bvy
KXYm2hMy0nxJZf1UR/1PAVj01X+d0SJHSDmJajXjujHspNi6T/ORpMqjagLyeWWpLCSM4j7BlRpZ
MIAws0fL7KaQ00Et3UqbDn3fbsUeFYVvoW0kdBn05tD13aZHj2Fl6IXYLJqgYMJRAZZZrNfLQ2lL
axrUqaSyj87de5TjT1lwElClHdF1EhfPQYfciHumQ0VDLNYIfTY2+CkrXlceZmEeRJlW5AmAHW5I
sYMzgrQEOwyVcNj1ydtUD5tEgVOtj4+CzSiBPgrL7N401vxQZ+j4yzYRHQfcUahU0+GezQN67jXC
3cRnFZlXFOwRED8n2aYOfNxSqA2P0VYGp1vSrhPgHQwWtlYOrmZ41cx4Z5JkWgPNy5+Sb7ppAhez
7DdUj9aCysK5TkQRtn+klA4KH9efi/S2VvGBLFwHLzd6XBut7jeBDyLAfm5aaTfqaNrAp5PDx86s
TqCZz9yKdgZKOxEdo1HX1iqgC1nm1ROJg++3jMcMhy5NR1sQ06FbUvuR8q2dnDPnw+T20xi0rQl4
Yq7Y1qP5UZN8Kvl/s46RuQMvCJ6La/d8HVdylGpeyOneVH9MxYvUuHH3oaKiXBNJhq7ZipUsvpqA
4pZSchTgmTqgjKGsJRpL34iqFLxu1jFQpdlSknsvjSM5QMlEjzl1nS8VSW+UZI95+5Spzkkewm/i
ScYOvaHwQ+BobA8CHyL6wlLUX62PixA/i3wQITmLCbRkp3OR79EI+2DKUShRg62OwnlqY9KWqB59
kEOle68FBqO5+XdnOuGm8LfJyi1tIc5TIud2RujlGjKvZrWk3wrKssWFAipEI3yU2kqczCK93Omx
5garNoBLhy8HixCzZTEgzSLuJL+tyhr5J2nStMINdQKX9cPy661AbfXoVhSwm+wiwUL8vg9yBG7L
E7MJeH9NPGPhxbEuEyGFrXobW7t0qno1cnK3EDLf0SFoQchvRtRgHOB3CEBWGMjRFNjGJmmZ3u4E
gFhYmHtRRqvmFy4LJ8Vr1k6bhR3LYwlDNciD2DjMYkhNbxPOts+OzZpTY32h2ngue9OVFE5Dh+oe
VYqmCNEv/dLp6sXVT0hirgfdpa8kcDcsSoEgcOaWflXtN4MUV4h7jOFWa5qtZKWH+jBW8THXm13R
vhZAbbKx38WOeg7ptTtrF6WFvcEj0J5ksUCLmqtOqFM+kOwnhaur3abK0qPI1CYPcC8uFSUWimYI
bduR9mHVPmYg3Qp8uj4/9hbiBWVOTEbJ00U/Qfz+21p1csqdRRYiywB12EPEJ0BOZ5DqrTquYdyW
VuTvQ80SDdT1LM9KGMppv1W+/yAAN2XQboUwqJAKqKdv/+m7mTI9QQHvAVJITez63WJIUnjsKLkr
ymDC5VRVpH2uJcfV3XY7i2IkEf9FDxSgzfVIYafLaWcZ6OmmfMT2Q/T/MDPeStHaBlocibq46HEh
wTlHDKhSEcdIleRuRhAJVPU8TuD+qc7r/VrxYqHLw1uJChL9LZTc5oJ1iV7oSZ2hEtwjrUo+Vg/Q
h4zkXABH8zg0REOXXj7qytLm8y+3OvRsWZpDOIxy2+duXVcXg9opp/hegY+TfxhoXNVasskVZ+sT
MlaGFsvw+sDirYUVBFobiKNceLa/7YiyMCKlK5GUYAvWeyEVkkL4TAfgzHdW5OBy8Ng3h7jqHg30
JgSuyQ7TY4q2WZQHu5Xja6GURz9TwLY5w4ComyKF/u1pZAl8Uy8jgQNYoxnKbd+k91J4aHvtKG6U
F3VKY3SFPOVQZptstR0kijXz6aCYLJBq0AnYTtcPgI5ZY3utxyYa3hyK1+XIjuUEieJ3KGRAYWkO
IYhaEK36dlVSe2lweJAcpWIZzkE5RqDj9uPYyPLE7GCk7GruqVQTNzIbbOW7i1N5/qKg1kmcBFie
dv7sRePA6VXQmK4nwAKseqk+Cz5Trd6NVGVEIun5VCwUopW9VbgRDdGKAd7N5obxTjsXEAXVKq6n
szAycgRAqgKKE3f+LmCSReGAFr7CBeDzt725eYmRhKYS9y4Q7fMSnZnASdYiM3NrAxpkkz7rfnPC
UmolQb8pPDEMWoAmqBDhfDK/2MgDzbohZZhhoFcZZKfQtLeJFrx0snMvQDFlpuBvv4Z5vDRgr76l
GJc6kBBWEk4Ps/DR134RlLWVuamknxEHL/ARxMQhNKEzknpLlN1VWdqVKDkrqn/ug/aODH4XqO1d
Pa51y2/OPfEwmEJbovrIUT8rh0oBNDITVXI3858dWGIZwdrPfuQYzaQv/48Ua+nb/j7e7NjrUi4q
vuPx8vWrMIgS7iWcJm7pjQc55q3ZqlbdwF1HnYd7rWiMBVgexjstX1lmt0kW7075G3QE/AFWwezM
L7U8j5uBOG5E+kYrMIXOGF1rohdFyBi3DapAY3JEwJvkplOexy64S2Qhox05K4F9aXMJ/SQKsax7
Vsb1/q6iKqMcxckZcWOts3DH4GT/xrbL9ZXXXhlqDqMH+zLqbdXlLG1pJ0T5WhpQotYdreYDt+ok
YoZBa/NK1Ldv2vVlZrdDVKN7paKsX6XSrmVhNcKmY8TvW8/ewrh8JbC4Uqp9xc3T3np/xOP4Rwq6
fwqkrWUGK2ntzQEqnsjhDKW+RvF3rowYKJ5jTBlHloymrYAmtW30fWytXxNca8tfq54srzG6HqLS
SYnbmJ1QbVBnUdtFHBKqsAsNd0XTnPLC32PZvSs5OPqcKjdrz3HeshZldrPfqGvw0duDmrc2ZUBQ
3LaAgs1DXQgBx/RM0gZJ+hBMK6/a18O0EVHcLqHsyeCPoMT7xr0xIAyhvH0e0G8zJpUZULnwk8SD
X5jX+Os4zA2rR5xrVNpToTSnoba8zSQ84WCH6t5TSxOs8jCfCKavn499W+YFV6nyh+kH53jD3lNp
o0h5h9ZuXf0p1NEvmT1oCUTq96rU7SPBFZLbfQJJSTCkKMYAvd8JKmPWtaDB6AaxEal+HbvyI/XN
Td7/9fkz3mIxL8+IhD/wabEwxcX0t0QqpkA9ZDJibaLE6U3hTnZgGoInkbjwjJK+RRh5L3i7uoF6
a7sWEpbWB0IzKrV44K9if1yPn0x5adcNczSEX4SzkyhyCtnSaGr3MewG9SKUBajbCw6y/SJV6f7z
GVg4FuiLwKlFARstJV27foAmiMe4MCweAKl8epIvuuxtNDVZa8CI42V29l6NM5todQx9uRHjUGMQ
1g+aINWg/BX1qH2hMlg7kYCo4UqzvZQblLXzdvFTi9IHLVAEFomL12+qgXgIggKxqpj2XrnLk12r
7YUcbmOTzlFMDtJfvTkhAbgmqr4Q+Ol0QZGGSCqExsXvvy2ysjH0zigZuQyUvdwHxyRG7JA8JKvW
nHsXsgr668jyGzINlhvYq64aWBxqBnE9lJ9Eyd6ncsINje3OcU85I8xWkrnbJgZbCKlfW0DfUMlU
Z1928qbRCkpkgNQy33b4Pwo5UKvTzqnF5wX6qlJaFX1mXZk4ZT0KJ+FZQMpBPQsoZIgSbrMm37+Q
Yl491Cz6T3qQJ8bIcvOoItUDKsTj+6WGkXLwcOSajr931sxtl6Lt1aizD63FRWpMYipyGZ8wbMNE
TW/6pmCP5OGDSeEe5VYkof9jlLX4BGSSMie9UCSb5XZxFiutPyA5UMofmWJcJA8FXUDvjaNFY8LT
v3Z2AOdlDVOyGOPhuwj3V6E9oM3m2az01vQlRp7ooQvNZRzck5BQSi4t3OoCgniDkpQ1BrtG5jJR
KSjenUwoVZdrEzzgLtCPBtCHOuy2OfKAonHxeYxTRRCbB5/fn3L2XVS9iWJdk/CzsX7Q1cvlozqo
VAm6jYEItE0TyTNUtzmpIzawsUzP8+v/cHZezW1k57r+K665b+/O4dS2LxqNQIBZIinppkuJnXNa
3b/+PEv22SMCOMQel8csqUBhdVjhC29YRYg3y9kqbSYArwrltSoOcs5KnvKSXoiOzgVsbE5SqoQa
MT3io92pnqE9DlaC4VuLsBYPcwEt6yIAZS/KWqbTCUgVtMICCRSK0eWSCKZZsLIMVh4NojJRLuSd
/5/HRp0e5SMu7jhfKswijis3KwP3CXPDrWnTtgB6iRGjRFLJC5RLWzXGDa62KA5iHQ2wSeW4tuOt
FCKWHL2osVetddtY2efepVg5qeFa7/9yFI/bK9kNQC+Ktic0A7U2GiezDbwy22vKy4FpVhvT+GF6
l6g5p/srAzkm3S4dI6sTPdlGKYWwvCUJnFzFrWAIVIT94jTfzS1Ng2U1hZc0Fs/MDKpsGu0jSi3c
3TH50kptd6BTkgTAAm8SYHuJbgcjnldRM2PJ54TPaW3eusnwIWvLB49ySF9OaI3HK+XjXGrrdrlE
5zuz5cvCHyLFFEVQmTm279DLLhZxVnBJDs28WV1ndbydl/oZQa+HXEgv8WyXx+U11cBZw+VBa7+G
cfQBebXvke6HMyU691KsfebVUE6Qquc0MaEZHm2CDZI71WTgT2vgVReH2LypxUoTj33To726NpVL
A559M1RcZRLL6wF7/vZcH0ZHDOmYJgGbC4y/xS9cNZZ1v3Qt7BQ0URpS4sDbDZxT71hrU5ZHbWv8
AYKcwkdkbLToxpnGS7HWaUznUJGzCLrp+Emh8qPrIpVQdEuJkc2o92pnvqSa+n1sXvqoXFdp/zFp
mo1aVPuOxGOefoLH/exJ95Fp/F7Nf31jg2akyngLSRx5PW8vBiRQZyCwGqO3y8yM29tC6bZMaOST
V+YS1yuzdjkXcWq1tZcnNCuvFj1VUeal24BQ45bE8RIw9MzGxjUhEk4BxqKG+MsL87eAbKDDMiFj
GcM/Ha9ytffn1ltHjf7SZgi59FnE2i5aQKO97sfztTkun0wPu+FKK9d4sF1NbXjXmVed4T7bpNOt
CphaMcirYT9Q88x00M6XAPhnpjd4DFJ6nVwW0OLRcxxHVahj5HLNtXE9eDM50fI0a+F+0gGkJ8Z3
xCz3WmG8emb8kDf5zniIE+3QtyXN+PlH37X5qppR12tDa/v++XqmsAb7EwUKyoa0HyinvH3HydD3
RYY4QjCG2nWV6DePjarfZpF4gqTyYnhQn1CDSrBx0oW5xS7gc2FeTWrzc3T+OrOP+p6UJPIkX8AA
3fb2WjBBzxOlEwK1Le8p6eJHVNCeLVNKP905rXGtpthR6MbeUsNHCbW68Cjk178NNRhe0o3I+yGB
HPPOdCv31LJORWCgxIooEZJI6WrU4+ua5mGWvDoo5yQYv6haupml17aXXbdu/22w4kusfZk7nlwK
VUTHIu8gATnaECmuwiDpI/FLNSGE7TS6/VVnx4/pUt6rJiUAL751Yypv5aw8X3gO8stPBvfoEUmM
KwHEUV4ZAaVS6VCIX/JQzkThAcRpp6MQng0bIrG4MTkzPyYWhpfGhZdwZqmA+sZbHTEEzqnjKaA2
SWorhTPCByari/LrpcKMoxzXWYqzpvTwAnN44X5PGiJMOwBCUiWJmq55XEekyl2rVaKgUUXRQOqi
ZOW8TQTyWBFazx48VmcjqxnMyl2hXLjhM2UERgegJINcxNiPc9vBxCZgsNQJdo7BCRTWLSwHBwOd
odiZA9KA+WAHZoKrlaY2X9VCikWU9P/nCzvBadol6xgaZVRpEYciztvFN3apUKzCngI3rO6BujxM
0hwxLNeR2+51qm/APAH8W+2FU+YUK8Xjp3FBO0FCXEhx3w5MBcdoVcWdfgGdpC6tnlXrurjJqOpG
hoF/fPraxckHfSAqtb3HflmggdK8ifufZa2vlAj7105PWArjVqnS5yYfv1mGuJWiWu9PlXOz05NK
cRR8pFzQ0UauKc2wuIo3BVpLTsTuMCXpfkRQIreZpMnKSi9JmJ6WXnk4v414FKeQOhotsAtktEwA
vlTeMEVYRfZ3F1C4DMf/8v1xdgLkoJwmhe+PRrN7WxHouIOlweyo0k282L3HEfP6cdii6nxtshe/
P+K56f8LWU5Hm2QFSM/bt9+nxTJp/SKCqPtmIIY0ZhpHewK9c9wXX7SIsCvX77B8OIxm9Ujf7PX9
C5C3dLTZAeOmNYxqC8rbqnwBv8UTrgKfWy81zpwq2RObHSIL8I5T73Kket8f6szsIUkEOQXjC0zx
cae/aMpuyWedTb1C2Rr8XIVbMI5LQdY29+3Esr+EGj6T40Ogxd+U2I0qIbHu27tTdbHEo+DpejCW
clpCTnNVZm65GiM0HStjr0XWrsLMN8t6QgzlWSDNhgf04DPDfUG1d6nx2k3wZwmywQ8L01q3VdT7
kfvzrz8cBHsIRGRJ9aTBF5fzUKPsMgXOIDABNnfaaNw0lB6iLts71NoLT7sUTJ5ZXJz3cBqQcnX0
kwZxJM0vFJudpzaXLSnzddOjlCoyPwvzTWyal051uT0czzU0RqR6AZEryMK3byNWe9Gr5UiAYTyX
qbMp9f5q0vuNgTJUNY+3yZU1PdnFqirVVb4gHK2o/pyQeMNAv7DrnimpYvwDsZrKuRT9PDZV6GtX
LbHSEME8p/tCqW5z47mL8gfhXuldCDpVXzems/WU/lsG1+z9l31u0SENiP7/r2LncdFrHFsrqhwi
jEpL91KWY1EwIG+vzO4SUeKXluXxM8dDBqAgWlwE30dNwlqMSdX1xJROVt57jTi0tokkdfskix0K
roG6lz6mWrIzRHylV+MNFr93FiesmW2qvProdOFtBwGtT3/Uan4B03duAv52ccdmJ0A7cb8LJxF0
E1bY7rAJkwRUrQJivgicMr0wAc/NP2kuRn0ZUt8JrxMnE+pUDVozhYJ7BnjR0DFXkM4vFJ/OvV3K
HWAuEJGFMnS0padtXjedQDKQqtvsmPRisK+jL93Tnv3r8+j3kY5eLvINcZH2RIuSKypZYJ49rHUr
WenWhUd3bu/+baTjBnAWkRNMNSONFXx0FMUmDVFeYwTMQWUNTv6Mcuv7N3emDQqQXBaqZPoN7+5o
8zaLms5khnabxK/ICl6FU5elDZtU97YNHAL3Vcy/9CXLGRANZ3NzSebl7IyhPiKleClvHusiYdim
aV6KHJPcgSMg6QK/TYUmwPu3em4dQBb4n2GOZswwVGVfGIjEybrzEP8csmfwUNRQN8nFZtKZOFdq
i0AtRZ0UQPVRnNsWUTz2Dno5sschwfgOTaO8wcfTuOlRhZcKU95/oIcKUoSgEe0aDT7tCXfKG9AY
ECOqNUkxHkybtqAE+M/DwUjKL0rSB15UrpTR3Ouj+/H9p3uu5gd0nP0PoAT/O44CoMCHbZjY3LIU
lYBLQJNSUlzHvK394QmdpMe0fm2z/KHzppfCMQdoOpgriZ+KMh+oSD3HZvYp1t0Luc+ZV0GYSXVJ
QuE8wrC35yE6105TChLunAZb6c0PrnKdI7vQpNbHbHpx0hB76kvu36dTWoKnCanxBcNy5Zi4k4UD
VZgUESrdGzem86yz18/lX+8b0leDrUZeCGMNHZO3t2alqggV0xyAOz4O06PXIzuovmTmhQ7e6cJh
GJCwzCeZvx6X+WfFAO2ra0MAIsHvlNavq++0Ymtx02C4emEanRYlZBmQPceWaSqgtrf3VLlaPblL
g0r2nN6qOTYk0XAtvBBRwx+DQ+Gs8vw+edYBbrw/8umBwsBU7hEHoFSLYtnbgUvDaUQ4Igg01KFv
K8CssAw0801+sbx4JixC/k0uUiltJRE4b4cyc0CDCvpSgc7kU2k+iloFtP2aT9TrMUlDlIZScYK6
kxOEcF7fv9HTU0aOLjMRud+edJv1Lu9wnpOj16lv58+l9hR7LwBg+vw2NS71PE+WH6EASTcHNWVU
yKxHRaYOlX8kC2g4J3F3RWL7UjrzK9o3wdCNit87brKeluoSAvS003o07FG+r1HkVDPZzC8y2riR
We8LPbud3DbzkYEIRq+7RkDxMLmIciti8/4TPt0Lf43OfJLBp9QXevuCU0tPdaul8Vb3V01fXxVz
9a1MxEYJy+8YbewsXKfSm0yPP2tQa3HaPrRVe73YeDn4ef1lqIrH96/o5J3LC6I9RKmNiicaLUcX
lHetNie0YWPR7rX54A3UeXNoLXjFj2qF15p1YTmdfe+/jSg//y3lrabOspuaFrfe3ALz+ag4+bPS
fp9CZnye3kTth7ZxXt6/y/Nv/c9Bj9Eyw6zlRbVwm50dJOQ1STFv5ywKKhw8FKdejUmy6dP4xvWi
C7d7/pUz0VFOY12Rcby93zHLLCccY/qzudjaVbGeuv66KZa1lbgQtux9VpSbXG9XXV2hLuH6jjMH
Rv3sDdUPZMhusRH9YFSXkLS/wBVvMhNePLVmGYrQ19SPnbdcS2ShErJZCku5jpIx9jOovKF9H9Ve
varLrtwuCf2wCpgyuPSk8a6a8LqNYsQ+o2Bpo5ckstGpCqseP9nqqVsGG1pefkXb5seSKqtZ7+6S
4RJgQS6Q08uWcT1iLRJO//Zpug32MEoZVYEX9oFwn+rBR1o3Qp/TKcaVPX2rRX/raDTfDxkqBSkw
gTz2vl2YTic1218P78+rOAod4qyviCmA4NrwTHhf/qfuIUTrsctmvwQk5CTLGmnlWzVKL+0gJ6eR
HBrrYAIqeiYA894+gMwRbt5UYLobTDLabR5Zr4M6R74TVXfRkF9NhreZVHetRh0uwuIlVL1NjEVM
96Sxhfflhf3j7MqSyBEUhCQ286RXoJVd0iVAktoctRoGyzNYeXoRb5uI3curP+atdz8NbuwbVnwh
1zsJQHgYRFK4tZCksKMe7V6zmXh2POCNGCFf2rqq4pt1t1+sfuNl3a3hVvGFKOTcdslrR9WYugX7
5dFi1tXJMVrXKINRGHcwLjeVPXwILesG8vdOmedHXJau3p9s5+/xzyGPWmSw1QxnhqsAUIa1l8ab
AdsvHDTWlKQ2lK8vPNLTkqh8pvQEpCq8BjHo6IhC8VDUnaeVmOpaV6Az/QUkljpqhxiHS79ECSjr
Kh+az2uLVk0256kfx1N74UH/0mc+WuiyGSdJzMz0E7nJHs+MQoeCEliAF3Jj2DpKejNWHX50drLL
DYj2Q4FRYv489MkurePPszG8IGeCEAAsi1jRvjcqzJ6EwC1szSbImrxD7Ht5dvJm4xi9C0A8+ZRa
n4RubZx62Izz9KnENMIXhTtRfpqva8cstk4Xf8zz1Fh1XRkFjWiv09Tc5sW0Mup8hyrSPfA04b//
0k/bEgbxu0SWcutABI6TkxBa9zSJXHr0xl9uksV5dtNia3ceWFbVHbBoaXTfnT+nY3/QommXDfp6
1KOrLs4Xn+fardLHui+o5hFVhQje7oop2qli2r5/oSf5DHEx1Rz2I8Acp5nGCDStSRpQTYb+bCKU
GQ+9r1Td+v1RTncZOQwqUFToJbfw1+e/BQ0d6sjoiNdZMDvdPut7OGJdIGY88PLxsZS6xfog4YM3
naZ9uDD2yY4raVtYTcuWMDvNca2yjXu1KeY0C2IDpZN0PqR6the58ykptTvLKm5cEi1cLA/Irq8U
Ow80I7tpxHiHu+gudkKEQeKLtjIn5yAXpdLMx1mFKzrRyQyTpdaVTEuD2Zi3ndrRlckel9i4y8u2
8Q21+1R+U7QGt63sNZqbb7YRfZ2hKi7JJXLMyZYor4TKAqcxHQx0Nd4eSEk+9KaLMVXgTB5+GcNV
b+h34Ap9dWhWzZLtuzD8q3mnHNIFSuVQrgeSe3T86mEYj2OJ0WYoogBf1LBqN8XYbzI33dnepSl+
7gbR2uCIMYEFYEPy9gZTHdHdZFQxpdO+FLbkxfW+vjx7/d34dep//iezDVAknQHYDkRnb0fTxyJq
0cLOEB7N90l3OyNSoY7ASgZ3nYbWTl+wywib69n0fA9Dg9yD4DyL+1zFV9CZ65UnLnlXnKalcgVQ
P+JZk6xx3r69Jqcr8hjGEVJCKrYkdnut6GLrGv3HOLbvl3jaOqEKGV8DgL0caCVcUug73WTw76B1
RVZMH4nz9+34Za1ZpIpYtwpYkdVSr5Xw3prUC5vM6TqH2gXjAasoRLsBxr4dRcyeVesoVQZq/TzU
j7VLFrrcwGzaXHjFJ5UMAHBIZrMLQ4dFUu0oalFbxYxpLydw1pGPprpfKM/tFPounJLWD/u1c9+H
8YVRT2cxg0qUm8WZLimJb++u0sbUqlQnQdx3hhXfSTiDryrFjhbPoTAdH8fR9+9TPq83J7i8TUom
VExQ6T5hSMylkahVhEcnyJUrKXap6PWDHi6bwk5uijG8cGSeOSMoBxN3/AvMecKY6WhKV1YepgGo
GFISIMM27l6Tet9MznpmCfVes/ZMrGEr3Xp+/15PoyZuFlCMRDOzJXFiv328CzCCIWttTK26kAYH
WhCheqdmKHk2y3Xs6ne63QEsXQ6JnvlLg6qyPmQX6tgnmbW8BsqL2Ncxt06qR2oyllGpcg3x3Pgt
O+/sDh/c3L51EncNbetb5omHrL0QMJ4b1QV5jDAgndOT0nLe8oHashlTJAxqFHobob/A6v3Qx25Q
x+p9USzPY/j6/gM/O6qk3kgZvlO1hWrQjZg9Qzqavlphu05K8azp4iEtXIRbxCO6Nrexc2GHOLeG
KBezNRCISH2jty85to3GckMe8NC6Gy33AjEuzy6JaKHwYs3hyUm/vX+bp10YIg8JR4IjYetSCuBo
SC8j7G6MNIAdss8G7waAXioDCoE465XRjx9ntdtO3q6PstdR5TDU4umhbP+DMwBgrMbNIwSJTcVx
5QpMQhH3qc4ZID0hVfHQLvYPu8puFGN6iEcVTRrzlsn+JLT0q/AusS3PnEGML60NKNQjv3BchdXd
jgN6IsxYsnplWQv697sydDej34Thtq6RDgAnZkPzhONyaWs5jbYQWzSk8APSnGikH+VEBTpsba0R
5WaEn1MmHurs2oPNn9j5jRYZd1ribgo9DvrBWbMub9QQserW2ShxEvwHEwKcIPBTVBRkhf/thLDw
enXiaibwU+cdzeOyjneUnW51UGMtfo3ZoK7keo/L5jqqvOcFWmxNtvj+ZZxCO5iX2NsRC9BfgJx5
9ES6GBhwFEvg5tKujXy+h+8c1DS3pehKlsy7rlg+ZKH92cA7xO/GZtPah9pdGU0UmBV8CfW7latf
TL0Ecm0Zq4yvGJblwt509jLB1dHzIpOU4fLbp6Urcd4KeCFBl0x7pQ5fQXqtzK74NBZ2u7am+csA
+loX9r51i00fClyx7HUBuDjqh538v5GhGJY3uo1utXld15DOKqhel+zYDLmQj05LnXgW4TLJDuCc
fnulc5MUtAtxOLYb765JrIekmO473b4dI3Ebd7qfTXrk53EcWKWmog1hoaTm9Klfee13t1N9s60O
5C9IS9Td3ajUt1NSP6ZFeVN6HdTRaD0L5uWd14ePilb9NIfQwSC4OGg2AmGuPfhFbH60iQ7WypDd
ljrdXKeCwZF4l1jcZ7ZR9k6grpJmfKpnpFEBRlIY9HteI+U5FasmwsIcGmXbbkKB2rx2qbNxJhQB
8kS3jwYk2pHHHJkIkHpZutQOhurnXGUPNnto06aPJLT30+JcqNicwvvl4pDOgTSqKNYdb9q5OWUZ
nEy4HpHxMObdV8cTGDMOu8rAIZkFtUoHc9tDS49gTVdz+VH0ekONVctx54YuyhpqoWe8v2bPHJnU
97kaj74j4Iij0yupwip1HRgomaYwf75kRb1XinYtbZerscWbrd606fb9QQ25wo7nNRVLKXyCkDMK
iW/n9VT2XUzhMAnG+VZ1pnsXZpSXhu0qnDX1YORfqGA+4c3T3fRNaPii9Z5mB2RDa6nxevA84UcK
gKCsDhzvo1iGeB0PShigj8bvqPBBKydb/MSYemnqtS9diVgATJ+FRrH3ljT1vX754RTzZi71XdW8
vH9/5+YyqtiexI3R4laPtuMmyVoNkBszi3uLORoCK1tezKJ4zobqoEwdh+Vkb94f9FyoCyDjz1GP
UlJ0uBqjqxDDpv8LS/IeBPFewcZR1KtJGtBA0XfqC3vpuTPw9zGPttJUWVLYXrBkkFK8STKFUkJ0
IYA9tweySsm1CWOJeI4OFYDBXeNGUuObNnyka1+qvpByco9h3/7rAPuv7+L/RD+r+3/NwO6f/83f
v1f13KJ83R/99Z83yfe26qrX/r/lP/ufX3v7j/65/Vndfi1+du/+0seq4L/jX3nztYz+76sLvvZf
3/xlXfZJPz8MP9v58Wc35P2vS+A+5G/+bz/8289f3/Jxrn/+44/v1VD28tuipCr/+PdHVz/+8Qet
nt/mmvz+f38o7/Eff3ysourk139+7fp//KH9nda7NEQFJk5RUgaA00/5gaL+nf44TVzUuSWtSwL6
/vhbWbV9zL/S/q5ROGM3lO8UZD0fddUgP7L/TromCYvIG8A4kizB/3ffb97fn+/zb+VQ3FcJWwZf
TDHu7VaD16JB/wFCvm1BKD5pjXRtptVG8Tqv7DKJH0fpurfExWpSIEZ6WaXgpLpUAYr9btAi9HTl
LTj8yAZ1MGhN+xjDyvPHOBt3jhJlGwjl00pTbPOu7Jv8ts9G35hG487obRT/IDduOy0z7qrFeIln
x0LLM24DKiUVAnCjeqWpQ+KPmrMFzdnsi7zNCRytvYloyUpP62bjacumNevEbyEDFo0OtRnRyWLM
e1/EXhcMRrfGhi7b6HOfrcrKuhpn3OirzlqPTfqomHWzEkn6MWEnXBXh/dAW1naYMhUqfPrFdn+J
SXk1O6qKcDzqAKIOvd0Yxldu7bwWz6kLuza5EcPMRtobFkIfmQGvOtkSfj7rusivij5HxlZfNQLd
2EYtETksUhhXZerj+lAXybgrRjdfjQoiwDubeHDlprO1XqLpsVnujMoY/CwGXdTZyQ/FbQ5fLCX7
lhqVjcOq1RLNOJ8MrwBrIMp1WUF8g+i57ybnObnV1PAQazGa3qX3VU3dm2ow/SryrlAivJ/mZjfE
r3Hq4baYbISnfhg0G6ry/GkuS5xN+oOrRnSc5no/lykW23EYZPGAgAXMK0uZODGK7KGsd6i4PC1K
8ZTM6j1YyaDpSzqxxF6rOTOmlZqE3z3UY73lkz0vd7HwdgMdSOzGREfYW+1ifZ3OglnU534ibYgE
fFcjmx7TrNXR4K3vQm+51wEPo5/E6a5nalA79bNowqticHGXisgfXT2PfF0vn4bEwRvEWLtJ+poL
M9kURnUlRPmVIoJQIowIXKTWPWtbWdXgu8P3uK793AlfNLd48pR0uQJV8iOe1ZuxcAn7KjX1a937
XDg9zb8kvooL5TvCq7A/3dpP0uYuQX9rTkPhwwtcuUV+b2bavVcZWND01o+ZRq5TKDV2GDmibeUr
Kk+UqJbWWLVN8tr2yqao7Kd0sp4HMzaDKfe13u9n+6sqmoZysLu15uQxEyPwsqKbkKdQDzqe7L6u
zB+8UdlOy/iowjXy0anFnfPezJGV7kxEByL0fFc6Ze3KAZX8gkUND3Gu9l6L3KM+NZ2vx8nBtbHn
oCbyjHoYci3t8DEXvPko6R/UCFHu1p4HXxF4CbnpRmvn+yShOrS4xXVulb2v1aiVl/N9l4TU9wkL
Iz111iR71w0UzQfbgG7YQz+zamGvO5vzaKIOWpbwA+ravQ5b7YOR2M+pDTmoL7qt1bDIMg0wrbV0
7Rp7DmPvdAqCj/JPf/61CkW71Wb7oFZjuZ/lD00r/v0ny7pWDG3Z9yqQEDvSrmAF6SK0c9/s4nGv
yx91FZm0WJfd0CzWHmfDHoyx6aLQUgMYkT+ayMs3boFZdljfNkCs1eZz3bjNJnaXp6zQ7lPeCApv
A+6AOtYNje+J6GAOyrTqQmHtsCveWknjohGMUBzOoiguxQ7ezcuUHCqhk7TVXebrE1TuLDGtA5M7
h1mumduhIIxv9SHdh9quFV566ASm67/+NAk1/fef2nIzIGDmN2WlBovWfZqyqAsoalwXRjGXSETT
QnfgI1cp0KvSIDgWuN4lEDsPqUenpXOraEUVkhWb67s4qav9rx9C2N+mEUMKRGzafdTDxvQKF9G1
lPcmtEXah7SIpsZREOWqsVPydAmUqmRKuUm9T5wszWlj2dXedGpwBpqnynw+Qdi0Q6aCEl5W2tc0
4+a9UZmgN4p41eSOs1KpLioIZK2buha+pqeUWPVojSwmquBRcstUWzd6RHVfCGXTKhP9xal8SQb3
c00nb1Tc0Ae8t+6HSNnU+ceOSXTtqvM3JYxRPh7alykrxT7uw4kzJdD10buapybd608YNVgI8i/V
ap61LZ2aDqcuE4d03IjXntoO+16pP2hpRZRvq9Mmcb0HS7S48eb2XTq6zZanHK8weytXOobcWjRa
67BFGBFpkmk/pMa1Uc391lLp71eO89JoWPEg29TtzW7wpSaJ062zpDZX4wKQViU3bZPmCnas7ptE
pJGsv7aIXKza3v7GC1OwVgfe5sw0K/FuXOvCa9et7jzMSkSDTXwwS334mNp3jW3duGjNbIpUMQKr
zeNtiZt1PX2NBdK7AgenZ7dQYYjoPN7W5GUsorseBte3I3fe6JMx7SqcoFad1ZrrppqLjWn1Oij0
iCOB7rI/1s23SVQvi9p5lJbooTUT+By1tJZ1WIQbYaEaizDZt35u2DpIkYMJI+2gBkQqtTPnW8sr
73LR38xK7CGEln+c9HlZOSbeGYu4N8xEBCXFO3DM0QZOzLSzS9H5iqIs60ixgB5plbfy0AEJ7K75
stTszzaEdX9QInL0UKztbtyq0L/Bv8Q0oHBeivuNQ3PPX8rM+JAont960jounspNWzvKo6lmazE0
2kZxIPBBvIFuAbzf1WlmLsMw7uEeImejqWtI5olv2Iu4KcrZlScZnt209faW53CUVPm2wJWMCMaG
vBOPUWBEuemPJQDmukBxF0wdlHCtu0/AcG2n3uq3ie7dONH0o/ecmfOsTzd5lX6iq1IfoGbUhwHJ
NNRqq+u+D69GXXIjJopBRhHrKJSH7e0Q/0jNyg2KYck5Byz25sVsDl2H6rKuKB+WZagfNDefH9Uu
uxnRxP6kppOz0wzUDnkl4U2nJgXM8fipF3yzcOdiP3Xu8JKkjq+ls7lpxr7d6a6Wr7tKnknjQp3F
dg6Ikh/s0c7QcpvqdRunO1Lym7LQHT+DFbmxUs/1RRLdGeVcEFN4W4yKUulja0Iha41bO6m7FTZS
4ptKJ2dpUPhUrKHbjKHTbVwPQ4cB8KzfxJl578yyfR89xn3xalLE/4DtSgEPfCofa7oKPukNhm01
iLG+8dLbMitVfzQmqsH9pp4BjGUZ+sKKEqL3n6DUbjpVtcLB8rqekv46MZynomiHrafn2bU5109V
Hdq+Zj1o+UL1KHVdggE1WzVGiIOzOWHD7nTIKg0zLgqYja5RfDQ4Wyi5wvg1g+7Rg6O3B7vdtkp/
sGsizsKb+s2sJp+NOFx2IkdxJK6HcmvEirlTlOpL2UDtjFK+MrbqOqjKdbq07QuQu8/U07vHSppJ
WE521TTpslb7XF8PZfM1GxztBpmt1VDW6qYb89ciQwaC1olySAu93CSdH2Pj3mtgrjSBAGBZ9FeJ
aXzXwo2lK/1DoxhXiL+iK2+UBx2rL0p3jrmuk0ZZWT2AjnrWx1WvwqUc9yaHGmLeA2Zojeex5XVB
qCECZy/mHIT5uOxU68EclTXwxX7lxgO2OMrQ7Q09qVCfGTkRHZwWeAYOWni8GT1vAbCYpmDl6ATM
qDdFIVW2qtlEbtTcjaMu5ENW96kQDl6Xlc3qT4EC6tflvKhba7A+eZXp3LpWf0AjoL9NRf3opvom
J4atPWO6sTKnWKtF1iOb7xDt9ZG+w3b9eW6s+ygHzrkkn+PRXZdQrVZDTECIQ2ztavemkT0vObLY
zorws7xaKqO8jea4ujWaedl7qdx3eiMYSwOKazut8jl0A3W0tRUIqHGXGvW3uorV218/FDtFQKVu
rhZPrJRVpon0xlMiTqSwuvZa67ujjtmuz5v4ttWxyJmMxoRrKxCGmSvVj9QusJoq2jlt8ajPkuCq
i8+pMtxlHdsdKltsgKV9q4+8S9ecxk2fdZ6v5bmyVidNu53tpjyMGgJxbvGtrdIKgUTxHQapP6M6
sg41/EyzWWGRone8rYVKGy4iLHSK3vDVdpqvNXpXrkAQx5qmYj9nxSZN6h+x4SJ5qdifRIRJnirY
GIrBwBo1fShUDT3A7hV9xpUGRm7TDEbiZ13+WLXjBFgbcfQaebCxGaa9G2XPptqkK8XrZxRZol03
TM7G7QSq/gnecm6yX9Dr9mOb+y3VOQ9USlmAbpCUK/l3KoysoClq35tanGfljzpZWBm/YMPTdVk6
q9YF8SRm57lwCzB3wEvdD+pSxZtuUZ/jiOJjl7oyeIkLP5nrHCc1Ma1E7Ark1OhDNx4BQJKw5dnu
wXDCTd5/H0O1vEV/5LEr9HHXgy7yqrsyV4xNHtWP+oj+fTe5GluSpa8oIZdFvkvzpNxUhJ+IRGZB
RPXTcYafWTO9mLXxia6Jt6Ka8FQK7ZOWTvs2n1ZxqBNpROG0cq1JJ9GJu1WG/Kbvlv+XvfNYkhy5
1vQToQfCobZAIHSkitQbWGZWFaQDDi2e/n5B8s5Y2702Y7TZzGIWbGOzWdVZEYD7Ob+cr+3Ayt5r
mEbb6pqsW4+lk4TgF91eW6Kf2iGUhSsOVekczNVi6Mo1d0Ot33u8UDgic/P3Sg4Rjsb5mzmGTm7U
XxqXcZT6SRMoO34u0/lgtLm2i312ZpkoLjfpkc1SuyBRFhtDbkfzOCPNZVfK2uzTm/NbECaR9vao
7ouF33IxJrVpV51Vy5uccJphfmN9a9Xdy2Crb8scs0N+ob9iDfzhtlIXWh9N7TrvlomPMavcdz31
UUMTvVD3l7WyI0feXszJ21emeMeksu+X/MedMi2sByOl8+jZ6lWoG+SdkkaY7pe8+V7d+FpO/Cli
78PR5L1taAiXFAhz2XW7EvvE3Fn3qEx2fpxGrfZnlOkYEn/BTSC1rza1fvWta9Grbb54csWnx/WQ
pl+53e5lQ/AaBaLj5JqBW5qhdJdsQ2D5mQmTAV0UG0y88uy46ducr2eZeG5o3TJiCrneE/fWBYmf
vrUqqRnSGLPWVe2FND6tSe2NSeuD3LN3XqExYTT7dWnfZeJup9GtI6Tqn6sUD9baPmZJG5mtyQ8t
AzHoY5il2lm+uddswi6qcG/1RT2DRnjMljYj0pK196mQM6Gdtz/yuHWltPbGwHOqpngT1/qTXU8J
1keWSFe9xDwwm8lm0KqTHwxZZlDW/q4qy8cEtguoWZlHFPprmhrRohi9Fkl5LrMo2QmZtspwdso4
7FFI6wwlYXK7nGKkHtqana3Sc6PZT9pwWru3GG3Nob0zBVdtsq5umMoyyId7mPb7vk5HtumEeu85
8zYriMpGW9xt3HX1FpHXr9Fp2Xg45OOZWEKBOHiLqfNpSppduorNkk5PsrVOadp8twumDp0O65wU
hO0kDGgvOW9HR796AyUelP7axkzGwt6XdmTFtRa4IzZDxsl4Q4ilhmyhi2pRcLM6iTrWlIJovpBR
hbcsYBC5aEa21SlTjS2nDbycugF6WTf0afNE6iokpcAouLW89BtBa3YeQHjGeq0OFXjBfnSTB716
1FJxlw/GtLFk6QYsAFrUiqSDHnrJY8cKDJI2ld3i0mrJYFiJXoWDP4u0PHDkbpM1vmqVftWV89BP
y6+CbhSnSppD3GkHUDkqNMz0TRvWd9NoaK+qWP3ilLNgfma0MiI9RcRc9+lrMvBmVt5yrWNra2W/
LKl/IrqmOKKe+MK99r7nsZ7RXcu6+y3sMUGJ6LwvxYeQFoBh9dGb8YuGnSySWUN0lX3VM07ybBof
MuX+kO3P4KxO+aTmzdS6RZSY57hk2J6l/i1W0UY+GrAECSeVn0WyrYpy2+lp+lANvH+V+SI5WXbW
sB7XIj3eXg1iO5ag6ONnR6p9ksSv3to+WA3RoIXvw0+YXHZJHH+X8fhoDpO3y5gz3NXeT6bxAIy8
GbXhs06sabPa1gPlN59FWXy6FgzK6C9HJ3tZOQ/WBktcWqQP80z3VtmK68QAAcrCwi+TnVytGPrB
qQmWTx5WUyO0LxHfqa2/j4n9Y2dAWM2qb/OhSSK6ffD4TMUx8exrUy1X0dX7zADG6WvrW5bDQ+l7
l6GnH3fJ1l+WAFHNe3+bp0b+UrcG4KKbFDfnrR/GBd4sd3mm3vhltSESB6nSwBh4TczhOGW6GVha
fyTAJN7mrbcvgU1DfyToa+w5r9fUrRgF1H5qyVCNQXYjY0w36TB24UTrt/TeertmRIkxL7ocNb1i
TEBT5DC5BjapBp3aNNa9qAlY0EwgFE/mp9oN+hZIbF68nTRbLbjFdg6DcV0dwdWUvaiFrAOKu7Ig
S+Nf8aR4yaoB7jwjLdCdl9Au1Tlnu9rVer9J4+IdjjAs5yGmhFxZO6aLXe3axXZehnvwhfVMos6m
IqU7TOe+COLCAtIdkheHC7OiUZLNU/0Z/HVT9ryfM2Zp1iXSXwyex3iZv1w3nTgO8odlqa0gSe6w
vt1kd8fb2E7wmDvgp3a6yB1SxD4icfet0LcCnCNbq/acMdmFwzgPOzn6d23HK8ynr5mFPAx6cnUw
3LT6CXOiIrrVekVXGcZlJu5G06rC1mhWYh7Ek2pe1ciSZQyUqBQHFsV1F3eX1kSSbaXJFz75eVst
1o5k8jhcDPLKssnh58/mczU08KeT6DcNkSg88Jq3iav2q/eX5KF21EcxpcdxsX7dhumoWjFJyEuS
Lqzf7bgDU81vGpoFkc12yqxw8TEnmUCsfIYx/e/Zlffzyv5M0xERFeOSRJY2RHY3GzttALctyqsV
S0Ta3fTkaGW2y6f8QMzDOWkMFpvBr08EJvM1MZ2tHhVduamfMVC8dZX9ajQESir9MVudBxbKE7pq
7HDESrpN3Aa5WL75fIsQuTkRcT2w/eSeuRwaQHYHTpko7pI9f9JQe6XGs5WKNjDcqQuM2KEpyNfv
/RzZPM2pY3cCKPSKENLi26/key6bd+HxdlqNr2+sdphC5XlhXvKomFVlHgjti7y5NfdZXZO0qfX7
xsSqjOunCBcpv+ba/WhUcXCF1vJ2rMbrqNZgdIYKTCz7lLM7hRoHOYp9YwkmBVzulOmXV/d+6NBn
P/JIk7h6X9VJEtrFa5UMtE9U9tnLLMKvH53Yf0w89dE38wG7fUbuzno1vdt18tQi7Y/o2r5z0q45
FuJWGzaNG6Exe8+YNNMk/9I8d7gfqAgcqm4C6sPGSQTaIdFaLn9aZgDRkz6CZ+S6zV/tKU92fUcc
A6/ZmeWI54LdeNEhXOc+moWWhK2l3hd4qHPvT6dEm0PDjl8B+g9UVD0rMtUCK+tvMTkIcFwtbYK6
mN9v9/U6zA9FaYzBMIG/rj3RBHLEdSAEuWtlc3C8NIyzRe5Wx2oD67EnAqfhIY+0tqKwQwcBKrsm
sCHkNuOY0XFH/gT15smJ9E8ZVPM/kghksVXjeGoTYYdpnoZJ4vWAuNqezd+VGf+KjjfbADkKkCoc
hDPFO+Glblj72VurD89ThW5HG99WO+GmS83HvNh5/S0k0qH6YO2MB8NCbVVO3bhX5vRHZuVuHMsF
nIWNckosY9eIZK+MjhpzZ/xVtfWL8BumdNk89aZ3nJC0nXPpbIyFIpjM4LSUVrqZE6O88LLmne9f
JlRfd4l1Gz6yjIsoBiuUGlcwJupwmNov14xNspoQd2rDuyYNaGmh55HXzAOOYBV2moYrLCNC0Wq+
tcqU9BOgIc7GZy8uEExb1k+RjQUkzniqLA8wx6iDteBw1D3OB3LRg3IpvI3jrWxWeY28rX9eq/XL
cvnOsK1eblF/Lt2GwGcAFXY8cBZqxbGY/fpYTIm9G2MSP52md47cd1tfsA2Z8YDHDs2as0A9TLMT
TFL4m5YSqaiTtIXEX3QHRhi7aPyuu3ZHw7GzcVdcenMhue8rh57bybtbY476Mh1ebI0kwWQNK7e5
/a83S2PFy+HkHMiOqSKEGcdRcZJxiXzmyWoRtzqowPidFPu1Upg2kvpxapNT3jcWVY3mK0D6l0pR
Yoxr8dTYPKpOgsGKwXcJe7c+t+OwEcNIyeXCOzTQunwDQFYTCGMo6p9xkfqlPrlM+lE5LyQMNN0Z
3JkonZpFe239PGIDzkOzGP5Ip6+3HBhfU9GZe8uFDdPUrWrCKZYNaiz7OFgjl78AgS9S+1gr4nEK
0WxHe+El7QT26CLrD2uCAa1NUDd7IN+uPa4H6bJsTm0hKRGfY46f+NjUK1xurc1nx9+SbCWD2XJx
/KTSCFJ3THf+yNcOeHZt+yI+G9P8NBa8yrQ9fFtKI57QxfzdeaGbVzxqOa/mHFc6RP5qBX5MNODq
Fv5WDcVXUqgS2LL+tBCCUIqk7xYrX8PZJcgPjTe9aX6/k0jSA2dM9mbPvVUZXVgtDbtUZzKUgaSi
S4z3qzudzc76bS3GJxgZG6TN9cgPz4ZMIca2bNiorDJh6bfnd7diL9DV5+LrD9BKm/mmIJuzyj/V
nn4uSVUe471Q5Tdtbpe5cbmwZbNTZvGy1uwtqZp29Sqe2Nme5m69xj6WvqZ7WmNOwJpMarkziK+t
CwgzcpOmjZ5271ZbPOGy7barcMagWvTndB5OQnZgCr1HEP4Np4JZCZaCwzN50AZpU53VHQWXSJRZ
c7cxudwSi7EnT5ZIms6bP9cveQXVJDkUgXCIiq5ITMja+Cp56d3K2ZBVHgetxV9cV1lhZu+hxh4x
T8EfcQgwbtVbtXIBalm+c0Rpb2SV/pG0XKVlEa1/0hfd5Uzv0wU6XAM+R+CAnJhTT8ffNjp9scO8
7gYTG6dFngz9ncxsFY2DinjPoB9BLv1YyZ0grE8U1MDUC37tdWKiVDovk5ufuJcPaq1PTG4H3M3i
QVTOMUsHuUu0JgXiL7/qrEjocS++XfD9cOIrD/th9kNNtSqS6w1mbmzgpP63m4mZHwmMYG7ZM1dg
qQJmCF+cBTkqNV5PAj1VP1QPHuxCsJlRAX6DbF2Kbvo957G+d8RQnSSp2xHarCZwOwDduPb4Mjtn
OVlm7zyCum3Gtl8jq7JF2M4Cca3VVJG5LocB2fEskHt2C8pBq9gWY/FD0PBzq3evzOW4cYqex6lh
qlMdE6kPYBKMXZ9GlcsOPnaM3NKXLG/4kbCOyQuo7LLPuuXQ+Nkvd7oVuttFUNn+b0qklkgs3WNZ
WQdrcdRVUsL4T3HTvyUH+u81PH9TBv3fKYb+H5QD4T/538mBzr87tt2/KYL+8Sv+qQgy/b+Q2qBV
RbiKIN61/1MRZLp/4ckl3Ma4WZXJfEI19y89kGZ6f5FvSqmB/o/YSf7L/xQEaZb+101hhJDOwf6o
Uynx7wiCiNP5myAIq9bNJ4Z0nsogRMpYl/6uPcxaoBMbNIywdqiORCpzM69aFmAt1wJPz9qA7iJy
aWJKxZ1+fkjs/APHuHNQNvORS8WooUPeuF+rkTGvSmJ6EOBezea2EQhyOYs02bfZAG3R6Xer3xyI
3qujKo6NqG587pVp4CbrxZlBKjuMTn7f1b6ztVQGdIQ2ijfhQCS7EY369KYXHt6FJJ2jZXEuZk2t
hpEhLM9at9omhN3flHdToBuQ1uPQPSwmUozah0GIezD31CuJ7ynGgztWO7OdKeL+ICnXC5M8I1Sv
8o869wcVxCWHpOU/+ZVx7au43GfV6GxJ4jXDonkxUi8J1W06zXsKNrB1VVJnVpyM7eSY89bM99PS
PzXpbe70DlZR3UrQey0gGbfDOZWxdFZCBIiSiKmVo4Nn7HNRvfOQea0VcA8rhi7N3GrIXbaeJo/S
K8ZzRom8DwR0BBH9XrWa3kzjsewoPR9uxktnfXKqWh7yfCemoXhsTe2DO90mm8p78JT5YveDPLe1
9ggTD3tJ/2c765Ck6Z3fGG8E8ZdSoVNCAwwGagx7IsffJpdIBj77hp8yaFxKCZMiVTsEH7XsIzJR
5aHVib+z/ZF/c9a+aLC64ZSa7A/IA0Sr6r3VswWW0qdolsTUral+VDfGVChz5/YMjVcvz52NOerx
ptaK/YRdPOwmLhiL2UvP4bRSVQX+6ETazODUMMVuHD3ZkMACpmfHWOsqqz1JtDkxIbHHaSzvZkRe
AZQYeM2mTQEollh8mYmpbeYii8NmzL/9Uo9meyle7cAx6vSCykzTBMoJxpfnzoJvUm67z+V8yhfv
nBCCSYM6TUI6rOHYovGqE3J21ri/TC6RBs4Ak1G4Sjyk/o6sCAKALYBEKUovVCYcoDVEemdrW9FU
CA4WNt3R6X6n/dLhz2HNHGxnXwPUBWnWvVnrXeKvWPSBu8IOwkIUWnVsRudPUfox7T3LVu/0P4vr
cwGBtxRqqkOg/QhPVxm0BjKoskx4EOCzbSP5wYBShDaMXVRUmr/JneFO05cBSha2zxsTc1fLh+xG
0y2kBok0MXZscqFBU3loGFkeJYuT8mfUjgPg/6bTmHndvoQaLOwP17Gf5TABWCHxWDL280SprdLm
PlQLlaYWvsxLB2WA927dFr08xC7RfUX+0WXNciLqfu/QP7BZs/6+7sYDMHc0t9Mv28Si7a3qBUdV
Hq3mRH2yACoiD70KhDd/tPw+SBMWCbS1ekEj008G+qdVWLyZ62te1jIcvJGsfhPcT3bgfPbqHfJZ
fDKbpEdtGY72cGySt9Uok6jN8JGa1uTsIKqutbU8J6ojXMa/c3JqrSfApq1nv8tMGPtSKxDMOc7G
W+w2tIR4QQA5ntaxT5j8xx8zGTEqNgeSmvkzuLbatdgjxtSCgE7JdFTrTIOIrGC2hHpjn0qtHqCo
9Y+t8PagHlAdS/3RO2LatY15dfQL8MLrYl9NKI8tL67Vx9Zuliv+7p5F3QNssosbJVOrKJk5ffsk
O/f0OJpt/1Z60wXgW0V+hqaw9aZyp+vmOWnHZp97IFAiSQ+tWaQhRP67MaFXsJ3sU2AkPVAz9Yuc
tq2OZZ1y1VOfaD+0T52dsT7pqzgxiB9dDa6Qa+s3ofz6uPdbcacWETbFTNVhpqV8jTYnkWK31Nfk
c1Ci3y23RGDlumed52ieMzpCYgvdhzc/ooJ7m9ijN2TB7G/pWWHeFMVhhj3zEu/bF1rJcmLMZz8f
HvXMtoIYGBw5GUqXsV83aR2jpcP5tJj0VFhUV/g2NUi95T/0OA8e4nba5E0SbzqSsjdZsuzbBCur
p/L2dtc8DF0xhRUajijntgoaYW4NG42mlrs7d0YayFn6irxJbTvCQcss2/1DaV7Vy29z8B6Xrr+P
K+8RJ4N8F8288gr76T6hIWZwC8JCk0EdXL61ucvuauF0oVMj0nIbTYvkRZ+sX60/ATxoaQc0az1p
3k2E1jn1dlqKS7v2w67tXbkr60MyLLyDbfNxI0PHhubkCeIJ6vm+t4vvmIeicCv5PXfh6hm7rMXx
Pi1xmEPqcVn3E9meP2ywbdQttATzBX2UMOabrkG3ZHb+l+bjoanSmYU7Pqm68veIjxDEae8yXNk6
76TLO2Qr4vk9sl5YH+oRAqZxOmPLnH0ZXqwOZEJrmnannCK5yxw82JMiFiQrf5ApFQjZnSOuuntt
xhLqZTbtLOuMDyQFTdMoy87B0wNpzNeewK86N0m81RTetg4aqLcVBUxXsdTvruzQFgs/vvImkg1a
O9EwDO+giNea22nvZ880mYjIS5j5y5VjqaNRZwLhw0xzxJidiPzNcJYDh2cRwDcTl2aJaVt+I2Bk
PIrdBhbd3CXeQZs982zbQ0Sezo2MLl04MchjvXxKV0gj4vrNWy+SOvSe/bvuSMsu6EMO1coFKvJM
BrWXWNyOB3d22R7Qi24mRSyQkFQylg5Nwy5DQtInOyPBp9Hl9anu0nPTDXuPxItQ0A67GT0cShxK
ATFF1dYk9g2WeiGmibQLPXK8BfwjLtl+6tdq8E6CTz6o7WLYoB/57Pvl+fYq9bS+MYb9qn1qIXyt
Jt8W/ALZZ+jy+7OPAlo0Q/elChS3g+l+pfqH8uuDn44ispb8w8XqtROkddlee7BioqNck1CyKpzL
/Je2OtmurnIR0v21bRJnDHM/dJGiHBR8tu4jkNKg6U9kdUZWZ0UdYwjx7waokvGHPPYNp+LNtmX8
Msj/HVaqM12GOcdr/a1V9Wexlmj52gyBasxpIrBCZOLeNiHGx8xCtLKWX7qu9pqFJMZt3Tt8zzgl
OmR3eQ9MNjRXu/M/7Lx57JC27s0OTHKduKswsZ5t0Rb3g/1jUnUYusXEKe3Ksz97A9dPi0sJL5xW
TqBH0v9MRg8Fg8N3qz9ZaIkDXUE6y+oubbWM8NHlDymPQJJjbZyzyXiJ4QDwElE8q9R9Hffi5A79
a0dzWwPrWuYx5870nLbTCD2Xf+XAOJFnO5zwXjdslK4/iF48UQt8sURJGK6zuBunFa9J5oUp7clj
Lg6EkDYZmJk03KBs/1jzeEq12A+B8+7KpnhZcjWBhWtAABrBHLF0t/U2JVYObD57zJEpGi4USQdX
GAx+cdDb9kjRhGQkA59aBu3gZxZAbnxOfDI6/bD383Oc9M9qQc3dU5Aydoo6QmXvdT6WarRjrHeP
KG7eM+/It2iA0zaXOfMfuO3eY1LVyIVigqlTM0TA0gdiNb+apfgRTX/p2wE+ElvnnJKxgGlC3yyT
fuljte/1bDvod/nUXXw/EdtlNn+b5RxaA+MXl8F57eJzLsTJRPceQGy+aVX9iBPi07Zjc6dJz4ei
bh8wDRPeX/9x5rc2pm1t9Yt+29TzroDzCrq2jYpigO7S+TsXYJhbiJMZTJa4Xtqu4J0q71Uv5h+8
O93RiPEbI50Bu+ac1w3ac3QYOdG0v/xEeqfJd07Sg/Wec4WWezt55VfaQ1OYtvpZx+VXWX8jsUSD
WVrFHdDiDtGhHgxESeyHsf903YrIoxEZyigaxA4dMEwjf8fdcSBMPO7d735cjtk0fy5dm22tovuY
vVOs9H0v7S+zs9EEZDnv9WCBvjpERhoTQjUBFExqL25I/wl5eBbRM9lu6tSOSm16rLsF0qJefuVJ
xslkIYye402GEoSvVvtoc/3OVQ+e3iwhSxWOglTsUg9KrqJWvNMJ443NHAqelWZTzYxR5oCqWijm
ptr6SPSGD1zA0HiVi9qtaiNPHy6mvj60NNviqQDWryt1tXvphsy/z2NDFptANrIV/fIwzqUd1WZ1
cmtj73RHlUw7be1YafJ0BbdCeZYwGC95CpK+Xq1OvyaDRHI31G1IIxPMfM6AUV6IEYDrNpP7eJ6e
MzP+mGz/2HsA2VbsvS0m6iCCUGq+W/0brT8XWx6VQ7yG0gSQBnOkbrLnaLS4fMLy1auSn7geGIQ8
7uqx9A+1m3+6aFpXa/yj68WujbU2+uh8rtM5d3hy9QuvM5q53H5J8Eqjw70BQuO4BVi7G3zqHlTd
//gy+8yNDrnUPfS1hRQInQqi6TuQ/auINRXkLkaPJ2NM3klSTA421bBbkxq9hZVuYFnG9/md56V4
IGjd2JEOse1Xl6+rAJNKkhkFnc3pofm/K8pdw95wq0iQvdisdYSG7r6WPv3dPlIPiN0LeuCV4TPK
BERZWpTrxZvlBACscw4M2tnhhN8tLsAjXDx9cA5la/gmprBZtOK5Gtaz21YDXFFzll3zvcRufRGG
XJ5raKeOrJtIzxOffH79sMqxeoAGRJzSnRyEydzX4wL/AipBPNJrlcJr6ONvxUPHA4vOhgP2TAjC
fFhEuhyw+UAtLviYOy4y9k7in7DstF2c3auw0YfxwW5jejvBJXbjxdbKe5UsJ03zxMFBRbpBJuME
eUsfFX6Iy8IR0sv+ayo7Cazu0cQ3v2iFdlw1Oz8i/1iW5lA31XM3m/tOS761vGjQDPqHhOkEAw56
22R4sur81+Svy24aK8i6GVjCdAeIg3JX8PNvXDsBy+yLs47TkOIF3wgapvPAwScEEOjmD5XlYEAc
7Z1s2ii33Lek9PRgk/pwjtNXZiW/0pkhxdZxUVmV2MXKeWxSc4gcUHkxoJLCY1jRHOi8ldVkhQrs
aovKBR+UqCj8GFbavxIuoiUrW3CQNONhNZ48a48w/JeOQ3U36b23zd325gjbx4lz6gHayQzDhQqj
dCzT5jroOLag12Le/y4YsvJ3UXhltFiuhsj5YtQnL60QEnkvlXkLeGwEYCxCnwpGpljsn94QikdT
+2koyEWohooEb9VZAqOzQfuHee3vDWHcqnjd6FY33efqebqJLixSIjAU+GGatdsKSw0vsvBPuQIw
Z2auhk0iu/yMmdPclPXyBlf4yYT1Az7vHNlYNwtC6LCrIR4IGQonFHOh2dfXFnNXFE95INt53s0I
aQNXX9zztNT1wQJ4ksiVtqz1P6258vsv04s+TKDgSxV1Pn7di55wYFqJ/dS2eM3rRNtkFgR9M08n
3VTdWdb+EVhrpyrnsPbKolb2bnQ7AyWBw7iY80KTNNWiMu5ImBrYFNpuZ03ITYxksTcaRdxat7SH
WO1iHWRotFBjOUNjorhVLRyp/FLYzScDrogsoV+mTE4IsfEFpQDUtZX8q6H3/0PK/yeHqQ2i+z/+
E7j9Lw7T65esv/5mMb39//8JKGtkO/1F4zZ7J6cdAUm3Arp/mUxJ/MSAKlB8Cvef//B/YcqG9ZdA
hQ7hbZBSBeZMeMK/TKaaIf4iap1yFXHL7SDu9N8ClW3xd8M3ERK2MPG5EuBrED6D1/XvmLKLR2zU
9dV4ntIUbLCzNmqyL6YP7bs644fhg9pQjC60e5VTwRzL8lHUNW5w947X9oLeivK9n2Zcr1SCTkhu
rZ9Og+NTnwUiyaZEF7Z2Owfx0uAUL53ilxXtbz6xM4GBrH7JtnSaO5w205hg/REd8AB/sSgN83Uq
nDAD7lMUNISahxlgkz4V+7os9zr2GOw7KKarkF9xzGg044p3p4G1lZMPgnTVtfvUFJfFHU8afjyx
wRZ6B6L60HjOob7lJZuatWOyjYYRkR02UD4oZP3ArdTD3VIcDAPc3O+Cye6aMFmy71IV97N6V7UR
OsRkroV17F1qbjJAXFom5kaL1sG8FgvNCeZ7bfCTkPoeTJy+aK1+qs5bkFaaKBeKx8Tmn2iu9wyy
dyVC4KmeWcT5VJCKHuJ6PqBAhv4U69ETam8vwNdp/UqDzA8y8W917aUEMDWuUjjPlS33q6G/ORlM
q+cQ3JeZpG59yME4TSP/Hulof6oFVdnsa+9exQdXi4sGb7Do1UVr9B+9LB5LItUHUvP7Sv8xCzaW
/EhWz2PqGsc8b141z7z0IiaT7mw21ZO+V7LE8KcfJxKqTEvbN5V/iR9ox7sbZ3ObLvJVTea2MuK9
38i92/FVtdmHQcu4422KeqAWpnniGcCZi9Wul1XJJ12SXO0DwCuvDZZKC8wYK0oOWYc4rTtXZEqM
WOXazAiX1Li4GeHTdrLRm/RUyfh+Wc0fsKdTgkKI52vNHxc5PSftPpX+vd7MwG/+l+Msf6zKe169
9a0azeM0o/njjv9mlm8sLRyHNXSIOG6q/rcOZFuVokIWnbGYjRtdgEz3UBt9ESkULJpvvJsy1oMa
vvL2H6VavpjG+6OZK9f2RKl7bh+IN3jke+hV+060Mg8vDrY1ESVJ9pDn5L2cMHo93h4FfTrNHqIX
mhk7rn5ohh7lCyLKLeHEQE+ZTtJJnj8PTfa21PEpJ3Y8LBww/LTototdvKvC/ePF6UeDt4NaANr/
5p1F6CP4zPJTxvVr0rZcXHzZdn91hnSb+eKP3uuMffuyVj83vUCzVq8p8JBoRzDVO0kZV4xMo5Xi
g1EfkMenzg19Sl4TIUOdN92eP6pH3ja6Ubq0O/j8qMQ8HTu3EorvRLeOGJYjR4ujSU0/yWKdOFx+
Ox7a9Mo1cFSKCdoC9K5laEHXsKnRq64ye2xE96Q3xmmYGG558PAgtsfWEnelyvczCLDXsUtVO69L
t6ZBepSWPU7ejdKQmKB7WOtyH6/vRW1vC2kf7KTcI8s4a8X6Uw2w3aB+J6nA+kY1fYK8njLLuu+M
+XOms4vklwwevTnr1ME3mvooyxrxowzZpt9kRueTiJ/h2hHhsHcGJgOv3uFJq1PsAD6giJV+TCkk
nTXuS95BffH+sI19ixZhgSrfW5fxwe0r+uDcD5niTK1vwOV/MHdey41rW5b9InTAbZhX0XuRlH9B
SMoUvAf2BvD1Nci8XafOrerT0W/9kIwEKQORwDZrzTmmw+BZIJLF18VIHIzBSZu4DaT0TmzfzjHV
HESgr72p1gaqdd2NVt4wfMRd9D7xViW6tsaoiNw7wymfynDnKnM/YDMad3npbkSsf/QqWBNA8Lvp
+TUUj5aYjlB79A9UhbbjQ+JX2Plk+NgY6XpU7kbayTk0UwqP9UtnaD/obBcZwKwxsWvMpdZ3LurL
LdKyyJtl6uRsmTkprX/WG7Hxq46sU2sne31P30Siu1IUF8c4WurCWLqSKsjYBmzUbOcY58Y+aaPV
ECPNK/krhqJ8KbsAf9GmJlSAkigZnhZh1g95TJElMBdZNcya0NoHmrUdJG+vF5xyy2Mrkj9F2q+q
5efnZnZ2n1qHWysxgqd06ABtt8cUR2yUe5tI8zaEuFGi1ee9Z+xu30pUYp/fbH3H291SB8NzjwrJ
8MYPOJbLckreYeIdzSZY64nYYnY7xeZz5fUfk89NDcdj4YBPUco5kEtzLGSydie6LIbAvGufJyN/
8c3momoGyNHGCe6dQP4cvN6gskMNo5x0mgTm1SJJuHVRl7XwDQfmgRAPZOUf8m4X+/qyCoKrxxCh
xRSHzOlaa2zXHG7SxCu3et8dKnzHnfdkj+Y2oJVDRsvxrWI8aVOSweLpY4ys/dRrpwEuCdkm5yTT
TqTUwTs1z+oHInpZ5T/uLfnb1Z7Czt0kXr/Sa3eT5c1KG7k+EMQWONAYysuwBeBq7QKrvkij3fO7
BbN9qzertuWzVCNFaSLIZ/e/2CxesPN0bXaiMns0e2tfj9ahb+19oUiMH72TTx5HQpDTf1mk/Qu3
8Te8xt/ZLP9a93jC9In50G+JiX9f9+BBqZKuyIynVk+2euM+h7W7LhBrWg61DNJ/YOLteW+2+4Fl
TUGcmdNijamctccHMNBA/OcTui0Fq7/AQn9OiPgfWB/s0dhz/tsJwR9zeIcj40nK9oQ7eIuRfSEJ
CJW980vzrUMRhTNnRGtOlKvnftbfw01UnGSPOL6w1jNK4RlJh+ZUcNsow3suS7mwZEBn8BKa9jpK
y8d/PmdQef/tpD0DkAKtfYuYWRA3f38Xg1oNphM5w1PoZae6yl5N6oBNtqfS+t4FiP0HDLEiCtOZ
65gryXlZxqUfp99tzThgFqeA70tLe0VnjiZYtqiLftOWFgJ0WgeBsbKCdCXMYYHgYe5UZOcV9P5a
1p1WdO7DcRmzSQ/brTD8Rd29MqYCt0XNDQ7LEquJzkEEF62CLpiCUsJGS3nB+B1k5srIkPD5JhRy
OsMmOp2ATzU9ZdAXpCvWMaecRKxZMNInIJ68joHjOFGvrZx+eYPCxSF+9V7M0GuxZeM7tGRb1dEW
4Nqs7KhCVv2CrNO9oT1HNC/Knp2vFp59HZQCqwYCPE9Ruplq3F0my5gswnxFfUU3DyLR9qgdF9K1
toT4PXk3haCFvR8utDG0G326BbmSYMosZOflY0j0TlJNj3X9O2IJEfrdzpweZfHbUQJ1QgBigDXQ
QmN7moX6HqT7I/XTDYiWc66Sc1vXG7a2rvSvjRx2un5rtej1oksFb7/5qEX6LCEneOjUF6nQLqNx
+yniT3sI9sTHzCaaY6SGrk22Bx7pczfNBhuf19p5FO2X4XW/kpjqq1LyWGc5W99Fjc3VyaxF0oYz
w6LAb8tmz3nuzJqaUJudNbykIKHZBefvdZDOk9Q6CGIkpGNup4L6gAq3Gf4iQ5MPgd6dWMWX/ZNR
bDFYPLmRhtBxXFkU2QsfwI17+9y5oX3qIIx427QI3+xJ5A++/oS24iqj8HWQ4Vb53qXOBOaJdsMF
jKVqOHaxfSAz8Gl4pQlNlEjlPhmptjcs98kdx2+kneuipaRQVA9hCSxBp+YXBfa6rS6paVMXAepw
m2vKCoG6hTg/eCYp/THt3mLcFtmIs93vv/zpC97Wc+dzFTe8jTGwND9md8/K3hNEuXQPtTleM6eb
uZ7+PTYnZLHPZr/Juoo3xtiarKqMjPXuBm3wElH5MSV0Pgq8JwMDqJT5o2loSzfJH6Mmf0zsaulH
PhVhwd7qeUKPWIvkEGE7kXj3Gn8/GZT/3GF+W0BmGrI6fmUZpmc1IcTVvaOpI7iJ5cIJyVxkr6TZ
oH9LoZ2D3to6Oc0y+2PKJLLmbN1F6tjIfI5QapYmFtXRlB+qW4cKQiEl8nESBzz9rZNtXaonrT+u
xDStmAfWt6y7dhCzMMKjnDF5dGqF1PoFvfOSi2jhPDGTaWgPm5hevVo5oIzGAu6Lh8wfnElhVZ9t
2s65RLF8ZrMEYbBt7Tw1btEb7OMUHuJv2Eczx7jqPh4vb5OiZEHoPPi0BwtWTNn69s8gld2w8M2E
c5qDsEpZUo7lsJ6UtnV9SdILUp2edh0GYMp5s0lD5DJioxRzdD5Er30oSfimIZe3P8WQ6piM8Q6U
0DqwxmPYaOfbANBn2TwK3We7RLbRG0fnhnmZ+HW3vyW0/Kcusg6xgbAnOImqPRh6vqe29uv2M2X1
o/fhCszaE84vmmlUxEVOP6bbjS71/qKlhJjZ2RoNZ4lnricrtd+6SbYUdX3KWLxzrx/oWX2OrrdP
9KfQKE+Rfkr1eueaxby0c4q6VWKysFBfCo9nGRDY3SZfGLICBBbap4N0BmTc+hZ0Kshdd1X5Ka1d
4RVfNPwu0p81Tfo79+x1z/4ybYdjO8UX/N0Ht2TPmYxbCBMoiezt5DcnZkqcXmiPGe1SPfyRY8Mi
62oAI2nNbO2x/ooKewsdYZmU0WKKSUcR7PasfnnbE3pVNvftdH2/gsOcsKvhmPNRGBidZ/n0o0jC
TmLkni22T3Zo6UmgMhlvxVxhr2ULhX70nhq6/JJ8wpD7ONajbeHe8gqbUzokxYN1mib/hUC3vWYP
y9YvP0FzHgoz3SdGj0bWPkQu4o9Q86/JFFItbjfkvcx8ojmJglgRm7V0GmOmJ+SB995z7flXIbj3
in4psZ022ZuTONsxJ0wv1J7gbj+VQb5AVRCF2tUM45Wt+a/C6ncJA1o0rlxprdUw0C0ML/2Qryx7
WAdxsb8tXRtAgx7aDAhci94gFZpmvaXsgxGv8ljtAgdAUVMljx59m8FDumVgNsF6mQLvSt+I3DlU
VQgjvd0kcjrGjI5aYnzTsXsuDLGeLOPbbrQ9Ze4MChba2IQEXs9tUGF0J4o929Fo0Ml+ZSFqJzPJ
97bP3CqDjRs5W79m3TJONAhLrs7xECurWeGcfqgi7SwscKG9/8Svv4ReuwsGPnsmRNLr1xW1iTwK
l7HJaaVsNvhByYjvM8nX9WsXBLvU0ujPS+Ttw0px3Y2/8jhcyVjunIAVla0tnAlFPpdkXOVz2wkA
voSHJmePaspF2V79dERtjezbstcCJ7Z32/l1ABe0+NkPaWP3jjwUgb/DIB90E8o2/cOPgx2auN1k
arM2D/belL60kPwdtWhwBVdZyggEzzRAaJ0k56DC72ofgCz9RLb2Y9jeJ2LvN7vqtp3/g4tpjUx8
6IsA4kn2mmXWaqysheapXTK4nxhRvdS+miU+4Ym9G5IDrOvWR9jmJyiCC1/EqzCpQRuvz53fwzzq
qjdwcYAmMLtU2a7Iwtk45aA/8On3FY7/LotuCvOdDC128fUvv4iWtjQ2PZoqwVzhxi+9mb525khL
LZshB1s3LT/Yy1j8WKsoZ1a/2QYTN0emgziidbQnfTxFCAbSzn1wU3dhGtXOr7SfVBOfkfUqUu/L
BYaMO3mJVo2lpEc5xN2pkj8nKdtfoU2f//+yev0f167ww0iHQeju3nYI/yWDw8TqH7qYIZ6sLiQu
N9mWbL30UZ5wSaz/+Vfdif5/W9w7wqH3g2iXnbsh7H8DXFYtMqM2d1knM2whXX8wi+4sFT0NwtLs
YAQNkGxZC+6Uqnehjv6oblcGBbKwX+ujvfH65lS56vLPp3XPjv1vp4WF8oYaZAH/75ug3igkZjgx
PJnZdWCeiQc6vuIVMlbXndkfc418pPXSXDXNGxAfXm0hIYV9t+nKlR3va3XWYpZjLM7DdsL4i2wO
xRJAsxnmKctCl/V9P+X/py7E6v9AsPz/UI9uGv+oR7+W+WcW/719cPuOP+0DQfMAxbnJ1sgGTe3e
0pj/dA9s/X/h4XNM2Nvu/SWU4H8BKn0GVMt3QWOiFHf4cf/ZO0COznO6DkmeoFCdSIj/3df415b5
D1L0fyZUoje/3SJ/XT+eQfQ6UQiCmrQHp58Q7r/fQlbAC72N9zBzXLJsBLviLG+rDxm6N+Wi5lFF
6NqTAO+FqpgXOGtMJexIjh3N07OPCvXPCwJCyCylkrNvbMe7uLJ57tGkfJBpdNPFaCjLA9qzrmKe
DMTSjHPt3TFqMNypKtaIEYP3Jp9ltqHeRaiZa7watHhvTxObtrEc+hMGFirULN2GM0Z8oVT83Ooa
5rEi+EZae6I2GL3GQ5kuZVOJWUY/A0xGGjyXWbGUarTfi9aA8UJqT1HXrDjyPr3o/TDs06Z8b5xu
YaRj8VHEmQHTOsK0OQboGzo3YqM5ahArmhZRxeicUgPcUWL59VJoVvtSaME1NYjEFnXyhKXQW2Q3
Oc6kUD1NLYbf1s/crSxSpIt9FK2ceMrfpaIz2mfmrX2eHqyCjVueWN+JgZia7l93DYe4WTfY1teJ
nQdXQ+Lpt73UREKIACIoq1etifMlag/ge0HSPkorpzscroLecb+85rsZa/Ub3xCTXmxFz64sEyBr
hYH2aYoOto/9SZoRvvxier1/bRj0gCMD9Ym8TM3iVlePaWI4ay20urW0qH83Y380MmGiLh7DrcVq
eSNV7XBeXbbIQV2s+iQY8VEbiKTiMNiipnzxAMPufLqs87QIzDNkrn4x2bl9goNE0mQV+we0KTZ6
myzfm+QTbgLnZvBv5ET8L4f3F8bMtleTDsSrsxPs1gRinurCxRMpKuusWLHNy0QTV6AE+NlUE72U
FntdNXjNm1CwJvJi4ehCvTaxrs/K2m0vTiUcaBFNcJCVZqynnIiKWKNS1Na2tjQFnoaukmpe8VY9
89kC7Uts8yNr3bOqSu8n0F65xamCOtJapobjfvej+6NGJ3yTSSnBrI3OZQRxveB3l1aUHZXrWKup
T0x4hQgVJsRxG63wnH3lKQ+1eu2fXA0Pt/JlA30gkDOzTLJXtssNIrmx/pR+cyFv1vmtNOoJGtF2
LBb2mRlnzP12uDWBAHy7Q/gLrlj63pMN99D1cf5MrG8x95tyPBtoeFgY5TW6/VBbWbm2aB0u53Lo
+mUsxu5c+3RQknYyX/DSlg+1SK0vv5k2rbiJn3137ZYC4YKTdo9ZEPofqEmQiule/JxmtT4vB7x0
MRuRVa1aczcRArXF7JysG4ueYyfsYjEaeXTUh/RZJHjXIMjW310eb7PUDF4j4BNLVkP1VkS3Ky7F
9y/rmq/Q7SVW2/Dda1pjIZDL86dpDl2GyttC2s1ZoNGJ7DF+LAolykuUMQpYFKdenKpuHtJMWJ+l
ZR2NysYVUHRvbXqLzO1UskAIJi6iZhMaCP8rS2r3VYWOO6uVlZ1NDRGTUQb6jlJRtUvboFz5dWk9
BviT8aar+lXrup8utKLfoJgepsSFNzYViN9Hy//MbYrAZV7rFB4m7hJx68dMqbu2vJrURJsFm90W
/qNz8+s1ona/2+rWVvTVp3Ktep6IejzQRbD33Ck2ADCj/gBuPM8n1/kWOc5Lxxqc8yhuCuUgKlfS
rKJnErA+9Frpe3oHsAfIQ6EJEYXnFuDSQcMFyi1gjh9Tc1Np+W14RtHgHvKa9eC/vWAUwv3zHYme
Tn++w6yQyytRbMuEM5dV8xUbWvJuuGG/CMPUW1vQHt6dckR8G4fscSJGAL21Zz2a7HetUVSQx2CE
0GJXT1Y1be7Pp2WLWKL0bHLO+WkDAQF++FkkfnHUvda+FlXozVntjEtDD+1rh3p6b4fW+/1FAjns
a1WOe0/GPrRevqD2kBEbHReKVnX4NyL/rbN0hHSDJ1gkRuVldDv+8TzIJn1p2LJGL8UhqXt7Akz6
qwhwSA7Cf/H1Wy4Sc9iriFBFI4OHhxk07NtSpsCqN8tTTBP5uSqJgLE92p4QRqER3b6jcr2aYFKE
JPdDZflrMejymjSD+WgP1ev96V5VAWYf21jcD/PkxvihnHno3dp+pW98+21d6pN4VXChZkVuEFSg
2R/w8l/brtMuPqTHnV1T17w/n2fVY4oJ/Mntca4EjbvArU5/t8Tr4uhF/igsdHS2remXxjWCmRno
1fMQ9aAEzGSZ+mGKQvCkM1z90nMnxLEfkS2YF2ITDS3Uk6GsnhHpffSD1b7X4XhhDzt0L33ptJeM
2mNiN/0Lmnb7OPrtuRzFTmBxw1E1GI+uHZNmr3xEnLpGOaMfwheqIMPcCzPj5OeAeGPGBr7YU3vb
oC5cg9e7jIQszlKrjN+TJH7BNUq/JB6mp05/hOmU/K7gN5ISIdPnwivVQtegAKnQs7bliCGWxZB2
9kxaF0IG+Web22x8hfyJ82pjDnH0qQkTTFvt4MwIhb6hF6XN+grHTRJi3U8DKV5wUxgPSSXcN+GW
7NSkHn5Sqn7rnLb6RnpJNMbYLsvCE7sY0SVCheFDSjkxiTDNh1YVHUShjPnk+O0HsnGqi7r2HSk+
UUvdUHqTtu1uU0DrNv4uyDsEdM2gbdjiwt9orWIdsnk/KIr5y9oe7NNoqXpRqiK/lCPNvSwJ3Scs
MvS8ZWe8ZveZg4/3o82YB+3KIxB9YqeEB+KhlPBgLC1iBOgAoYa4siYmVNNUBVoJO70AZlrDCPB+
Y7ffanXX/q4bsWuk7/4y++lg9lH7a8jUqaC+9T0SQ1OUANow2l8nP/e/Akd77n23+3I0+TbKPPiU
Sfw5GqP8lML4zsM8/EyS6ceglPRR+NyZRDXFH0VCEcKr1LSrxhi+8aDJeTzU3d73xHgKGvi7aToN
X5BBNsJpQNCKIlkZJis2pzewD1rFyRRRtZBpfTNH6mDy/K58JTiFlKuJ04hj/YhIDL2MbwPlCb0U
P1pjzYzbzFq15tXNe/EB41c9jDiTX+yi9mehWxHQMcb2InS67lg7SbTuLGPmBqyCyOFpt2OWBut0
KIJ9lN1Ut4g5T3qnJQs8d9plnLjambsogyTTVm+xY1pJ2/8emnMeqvhXn/YwY6q2uTDiVrM+rXE0
Kup8fBLyNZgKxZWfaFtwX/JV9/JtwKV4aRCSXhq7RmbJVzVpn+5o3nWz+2GvawOMF5Zl90OuD2rm
9VAf74cgjGGmRK+y6LUjvWq0iI23abVKXpWDv5ILKFwVjmzehqh5d8VoPoaFGC+WCfTz9jR9o3xd
VbG+sFmXvPlGRNRDlo60LOHT16yr6qamOzNm+ntKFmjIKP8LysmbwbL8RXeoTVPtxuT0n1/KYqdG
XRDqm6jCgDMN0a9OQ4Qs21hjkHLqdQl4dF2LPrs2LYyg+5d4tbfUR2t6pyPOSBfqCFvrZDgMIyEc
We4GH1YkYJvx08IhmrCcyuiCXTNYh6TtrGTepk8qq3aM/AukEf5LEvvJppYWTpHE8F+MsesXvpv2
zLTMj0GSFR96dGD+zt6nfBzXwFzS5f1pyk3M8P74EoZNug0KCjh/np9YOKMZfzKC2gU1C/X2/rwz
BJ/WYLhn+kHmQWvLdDYh3PhwwwTlSeCap6nMTfojFL7bwVqOleZcQse01kk9NvOCAeuFn8ba0YQi
itesgpOBKS037H5lOglgdzZe8JOrduOjRm11Nz/ErBUWcUfNEwZG8xRLj3UvCHIaQ1n7VBdJeHb8
dGkFxrgN8rR58Ke4fhx1j0VbAxP4dhSUZrlLpbMntqfY+9LUN02prwia6Y+N6vtj69k9cFBvplrE
F/fnESRgz5PtYwWhbWkr8EoWH/3l/lDCI5YQ6WhuTETPNGri7TOTVVCz0i2GJqVDriVXK69gW9bB
4/2ISk2zdGr7pp42o2WYYfLFpjesMf5mC6OO/NdeZhlGYkvbBcyDr4hLH3TK1nSt1VXT43E9UQqc
iV7z3s3aNx+MyhiOQZMPZ+inX8hLvXc8qc3cEmXAktSQ635glRuX6VxXWfKeh7CHIqr4LCKRE+AJ
fctiQK8kumePaOZpKd2+LFE94wCC31VYdmu77rWLNsDmk1rg/PJqwKdd9d3zgdEFTvXHpuvLDdoL
vKL0PdiO9vY60OXufj5u0ouFyjJ33SLueYcRfH9a9na79uo4w62TeO+Zb64JDy2e6xahXNuAqXQN
EiXUbYdm6DHkBxMAFpje8cVM3WlJ1StbJqIqV1PmmfyFo9jK1I0h8WP0nukCempiS8izjnUsh6j8
6OjO5XHsX31iZXegM4JZSod85oO5goPohf46GKAF+XatDp6d4XzzGrnQsLicOP1i14j+CH/dObmd
Z+3LjiAXm20INCZnN9SGvyOmgqm/kOXVSRgeuyBvECbwjtSO/1UVOTRaTSAlKRz72vtevHD8qDkB
dZ1WKnGwWmqAQ0DUvQt7gabffnPC4EYoRyLYOh0SXj2zj05nrIPWbKD09xeCOLyfUgQXh/XLRlVW
ulCAoI6xQS3WjmsueI4835ObzsGZ7Ccm+zubvboVNuObVmubkr701Yg/GVKjA15GB+JKKN6libMp
DhW+Q7vGuyCUS8OL5Xif+GpJWdc7Sau74tWo5jno/OV9kDUH42MwKvVostKvzAlCDdWhHz92G2DC
6afUJm8buq1a91xigFXDjYXz5RvqJaGLWr9nbJabaIwyUDrqOdLwEBahUUHzlOj/9UVkjsnWDlTE
US8RHKVyO1XCYOgvs2Vp2+MbfkUIRsYqjT2TtrH2cf9Px2TuFeAFKzad1H5ioIjB+KWZWF3qOlTH
YmCj7hbuVxkxBdks6rcAuIddaGTNikj55LEsNDWvIZKNOiE+aBCmE/YMhz6xI+dg9syh8LZ6pJKd
Dv0nKSz/kKR+9khPDuLBrSA1hiGkNn7RYaj0hc4qDDuEzrQfmtWmJEsCZ4K3xO/RLp1Uja+GF1gP
VQIf9H6oyPgoynh8bl16clVQftyf7msxrT32x/PU6V7sDGqv4Tnk/oQ9jWtnvGlYSZd0BS1n2iGZ
NmM1Ts8luTnSbLkfIin3Gcv0/f3wr4f6/mo+fE1hHq80t6GuL8dNAAH/nI6Ou2fTfzCcXj97t6dC
yvfbIMHfFXsiOdZWznVisk9DD0W796MqG3t/P7BUK5faGGD89wvnjCeRSv/5/v9wTOu1zFjswZaO
ziaguDNJzdnMaWom2QZxYOsSsWZJ4a4qQTsh19oz/eb2KtPC2vs6H6hiP/BRKdbqVavyVULH4QFV
iXgUKkoZLwPU7rV4NG9PlarJHtoM5UeaYwXxcw/hYgd5Gib6tP/zHHP23FLgDvsm7Q46F/+u6vSH
pu/cHVUal9Zv7Z6xgmbcuk2/0Fr2FbPRNMNdMwavgY3wy4QitIaMJ+au11sv0Otq1BJudhxzT0Lp
gnEGjWuJ7g1onhdfozI7wGqxsU+gUrS09pJjgptZk1+t7od+rFXMv3BspT8BTEha9RavXBjurtKL
bS/9D1+N8cEuqg+9eS/ira4mpCgByiJwOYSqWoTp+F70XE4ugQ0aOa8wdec65uKtr9ctNUEDFKyt
vWUZrFm3NZ1fvcLe75sz4UXxMUWbfZJxUJw03YHyMKnPqtEOHt74IRyhVFiAhIOwVHsiMYbFYPVr
WEhYdYeeVI5JMw5yqJ/RqewLzxuxQ1jOIUxvtf4o2YR5UoFmbBLCqUW4l712aKogJzOHo78ekFMW
izDjtOhsFTtArjw04Mo9s4GdZTBdmqLxT93UqqMPX7yxTP8UD9ET2x7nMNquv2o08tANrrRnVU36
lo2C9yCEpy9LQngfhFGx2ro9qCms8FtY40PcIfqR5FJdnEk2LMX7YJUXfXdJ6/ojztGDlNVIqql2
S45xCHFcqCRpZxGFrrlO92U1IMZ/QoUdrSkALGwTLuj9NKvb2YmCtt99VgJoTECGUTnzxK2dd71D
O2LH5aUWbnQUZejh4eL5kKXbrDeYArJBOxtT1hyDtgiALJjml2Htgaay14u0n0wgXqebbG/LAOW1
3yGHbRPDW49BdMThk5PIVHdPZA2omZ8ZaiaalslROdHSASd20nlncsAFB2OoU1pJkTsnJCfBezIa
c9z6eIJiBrUc5O+2cOjEZrcH1C/pQyRwc4tETcuMAsSybvzptWTGwxU2tAfr1r/xuO+WU99OB2yo
/cJjozm7H94fkgBF1+iW6dq4fbHe1dNW9fH06gUlcR5Otw7BauEMtDntoRs3rZ53zxIs3Xy08249
uKKFQhKFeM60TZvBXtEiGGwPoehcmuqxM1esD5ZT6CI4byNSoOwBMbVWrAvDeqfnEBzvDxO9MQJN
zK+WBfQtfKp4HgbdWmquZGfKu7arB1L3DB3TLpkI391A0bOW0Y/lcovldXqNzMZ6EJH3biEFPw7D
lL/0ebqjiFKf70e1hIlcyfBpUo5zSMr+ZHny0JQltcDS/j0qfn6cdmLVylw/jq6GrYcSqFPjNp0C
9NGeEfoOgT7YryMdCSxbmxHaiNF+a/mi7FFBqtvNKbwelYIArw4Fs3VXUO5ZZ8AK/5Slr2F1dLpX
8xvVZ/paA6c99lnwEwZTvStN/6cWtbHVU0x4JAtNxhZB0oBm/LH37fIR/VQVGwgzh/ylQVHK5d3a
u7hfRbWn8XEbbDEKY8TwXMwcV+uPTtMlq5axcNnk2U/jqPErKaZvv3bUtQn8b3/A3o2fW76YAxZ5
3Uuj/f1Q2uZLQrdjYZfcLRtL5uK1SM0HVlnq4Lg61Ew+yQPZLoir4vBXGZj8odIGOuiY479e8LGa
7AjHWNyfMqM6n0FQFDgqNY3tTgOKMnfzpRwn7YzJyscnWusPeq874M4cMsL0qsUs0TXPRSiHRycr
d5j0m2dyiUM0HjocxQrREp97uraDrD3dH0AWtKcGpv6fF4I4r5flUEFHgVTAEikzHjRQrY+h6gGi
w4mfl2Ef76MpjfdER9irJMdq6wZt8jrF6kdUDv1/yrlhk5d7vRaoIWFx/Hm4P1cVj8ZYQX0rKSfc
dt7enUL3njuptQpbNS6mLK5N0Ck/U9VTekLdAwEBxOVodIRRuFFyCjUxEdXmqhcrxWiTGaz7IeKR
I0RnSpvBZu0Z79N+DyzpRovCk9Hl6XPSGhpGxdzZ2wJA2RTSatKV9tN0jbHrit82bAR6KR5xRBX7
x9irgiUSJX9nupa/a8jNIbZGvt6fylSzqqlozcbSyBe95YLCHSVdr9Dr6ITpIauLGJeq5xK3MI29
3Jh+aD3fDwfvKZSxCV2yiK+10b8pU48/aa9VMxO5/MGUCFNUAOEu0XfBNFyboQxWDeFJ+/sDlvoc
oOmQvoKKyHa2orCmzMTfwjHyLlJ49d4Y9bepckjtMtwBfh+3yMKJW6AxYftRBvirpQ5Ly1HrrMsE
QNyPOjL6i5cK+zoN4sRWeG1Zlf8pqEOkvRe8aIHmrly/GVd+53qga+EnsnOcjvcHJzK8/dS4D62C
pjgVwbirR/pebtQ7aGyQUk0Sl1MO8XUnib54CuLanbsBaXWKwWw3mkwwUX2sEhQahq6LtcRtEVb+
cy6S/qp57GAsvXxBea4eaW+cEouqNebudxxc3sHKwS3JqStePDATO8tK3QcaucWLI6hHOybbatvs
kkWOKmCeqSChYaD30w6/La54QjhwribLBqb4zIS9jvexX7vMRef7EZf9pXEI+wk6y503ZsbI6ar/
IO88tltXtiz7RXgDLmC6JEEvUZSXOhgyR/AuELBfXxO6L/PeeiOrke3q8JA8lCOBwI6915proJoY
uwbhEDpTE5nNvu8JQXJGv7yhvQMb3Eu7LWqt2GmiU+bV8rklHthvu/rF6V9q0Tc3uZHKm8ISzU1D
ysVNS1wc93+flamxA3yaIsGyo5uijTyoEaQW+QxH2Zpn68HL+EszGa2T1Bz3lnCMve/6Kpj10H6t
fYS2rbBpkyo7Y3AZ0ibO4HXPvEPbGj1v76n5Iw7HOLB9Xa11oHyrOpyjm0Yrz52vTfsqUlsaI8mp
IMq1nrLy0Ja2hGlToeKcbCwdoDmN2YseK0kgbDGcZCGTS+QYySUU3EgLdYylOSc76jZKi+lPC1e/
9CqEBuHZq6h3O2hqBv56JizO2m3Ba2WFU8GNbKHX6n6xnfxkPJZtjJI2/+t25grUtPO4cj08AI2s
hy3Uou4ht2pUvVmlf3HigT3w8x+tmViYJzdwE1p1QFXcVcznfhSk6z72rmZsmmrodqVLpl+kLrRl
nUuY5RSJuruTRfEqYggc5cxkAlR6caYxXT3WMVLufP6syQnDZTWuhnBmXGPg2VB6uPX8tr8Hb7KU
3troxKe8oTRsWvj/cY6//2DUc3lqpQfBUY2fBbPIPX3CxYEkkvaI3PNOOU1x6f/7xtil7FfPtm7O
Zxmpf97Uy8M2nM6N0s2dLQbvOBJ0e5xtwP86pY1H6tlejlI80DIwgf73VBu1Zj+k5DLu8TygYbam
j9Yy5B+B3UgloCJQxHnbth7kl7UYxgvq5OckRK5E/wz0mGndZJ0Z4p4Dgh2NZn8oHD+59WPEH7nG
ZU/F2cdYLxnNhj4FLS3zw5SrR1YA692kFbCGTdoghzeHe8So750KzXdPcC6mmZFgynfn6yT1Hwo8
um1D+wSk/Ttz++ndTfDsFHGr3iLmAYARsCbSFzRB71j5C2tbtI41+M8o8SWGNm9xZEHIq6Piw+7T
8Ntw4l3XVu27lgvgPpEybk1LJ9xP18ftzCbkcUj4832RJp+NhTfCj4DXTPJlEiFpFr7pYPKrqne6
xiqfqg8Ru16gt3HMxDp5cOy4eICFmu6bmawy3zTyhz6dmcrVSdDPwDFzUE+r0XXBxSvvxZeacRKV
BYplTnSgV267/m0PZgT50b/ESh6gG/BQsyfTHduh7iTcZDpLEKM3CMloiFcMM9qSwtOQ8bp2Rf+c
0lsjbDAPAfYazm7SzMAoMGpN5Wjfd3ZoHCrdlVuErd2r6bOvi9v6hE0clFtli7PuZOLcoFiE+eZO
T04ybORkaq/TnI77mpZlwDhJe21nCZG0FXcAoTQSPZz336ep9q3A4XPe2yqL3vgzgrRJdKQtiTjn
SwyJWr5ZguZ5PfbMfKTqw2cbsMnvlzN3KQ4xkP3g92fSAWH42OjuxcetcA2x7OnFvs2Jofco/HZo
yZJNObSo9jyfOGMkMi3ymZn5LPQcq72Z2Xwd/Sz/oVXAcmHqxVsx6suG+AMMdHexM+Ip2Iao0yCB
n6WJ7QVhLQ61t0AZrTVw3wkjj4sVVqEmMQRtqJHW8iEhf2oX2WVKOJYSGw7uaCf9JTyoTo7JFHtH
QvlgDQpAGGZkaw9x+zUsMnk65d4GwHb+pllA66xsANVPh2xVGqTjMNYuDkuLJxnDeYfY0lu65dW3
2ZdcQGcNCllJdOaowmsZW1DMCqxVYetsRue2lEC2hG3lHODRfmxLawd6Fn5DeBln80xmDfmDOWyq
UNbqEikIeo2dvGN0AsmhN7swMc37rqvrPX5JjamA3W2R9M6b2Zol5oSU4VxlIoiDQuUx0bn/vUkH
9O1cisODdIm3n3qrvlWKg59E2OZkNAARUoPDLZ2tb7bJzD7LZj+EoMZJ/vuGAK29aDHpXTTWUUa7
Y7bVDsR6Rrd52g27NgTPPnwm6VwcB1YvLaFx0HpXNn2ExAJj5A0aUxh+RrFDL/ISuoa470joug9n
rWUmN6f7lA/0fh4N2LsGMBcK2jP2nJ/fp73l9Sb+gjx7MAaCM+Kx3wk6RgHFFQ7GofxjKfKq6Jzt
08h4GgwRZAVIOkhe38LsrlGDdTOtfSImB3vZ5vcmgAeS6JBVpXhciunUuvBL0VYZz7MpUjaI/KrO
3N5UBTxHvYw/SsHvNnpEJwLF82GXm2JVcI0NrKS0b8Ry83uP1akNxrzN2RYU3npsoaFGs65u42zS
lxRAUNyQHVPX13djp/0USF4Ap6YfOENRahnmNsFyuRmMON609UIkqXjvkB3v7KjG7+fjwIy6EPhV
OW5sDpANfbDb2USoGYN2byzb2OQSD2TdjdlD2N8NKkyRo4N00QvzLqZ3/AI127GxcCWyni+OV39H
nQ2cxoyOxdQPB7Y9gGw87YFrxjnqZ3fHkNDcU5fQ0qk660HcoRpd19BPSNukR9bWVn+k0J9WvZn0
OzuTH7PAemKn7bbD5DlMTNBEOd+FwL+pH13vgTQTIlcKn22hHz9RpjZrWSbVc9vhBQ+xT9628QgB
m4Chzl1ngxs/hp6Gu92a47PXAbOLardct+wxn2VtiFU3WcmrHMGKCpy0B1ugjmNLwSWwmVeaqZxz
XIC213qkUSQorLS7MnbYzZbZ0tDFCBth2aRjIl8Z/3yUBK/V7JJuEyR1qzbpqrvGqNAU3wyhe4s2
bTpqqnZjLNj6xkABy07CO0RZ3l+T5SZHnuaCUdxNHmWorBxUzaqSN6U1viReG+6ava955XF0jUdd
y7xrAaB6M0TGtO09H0+KHd5oBFndhcwwdqFjMh0CeWDMg3e16YFda2fKAo6Pd2YkzSqC/3Ydoji9
sgNjHzFgKSoGPo95wJMVssd1O9ve8gr9bHfOZaLZv3H8tKYOtp4yy2pPbV+X114jaw0CRL/5fagD
m7xraD0rilHRTmqzyBFYXNRs43KvAKiZD5Pd6NvGCWvCwTRcCDoOuD2zJYGBDOq9abveTQjqS8+X
VKcaIf9sJZLdSpdd+7QZdyQ8ZFD6iYGclD4QQYLZuhkyZlNkfo6mZt7O9vjdhH1+ZHQ0a3+lfgkh
r45lOGujwWETLskQdMnb61g1yWroWeAHcwIhCrsTqb3eXt1uYBTsgzNZsrCKqRv2Ee6RVSxFzS8y
axs6dHlQM80ox6G+6ISpXmtBPgBTBGfz+/D3tV3qItQ6pC75XHUxNFfN8h10X/O6ykEuxsbim7cw
AVdk5621TmIZZIQUsX28LWsvvLUJLEWnmF+dpmOG2DsXpkvjTTIPN2ldIGUpKtZD+TXWqXPIIXLc
uhKfHDiqa+xxgw/Chp6AyF/C1v99S0D3YsCzmw8dAD2SSHa8oZEh0Y+IrGC4gm6LT682gDWIOH1u
vW7CE4NLm2bKtEJZrjGb44a03/KsRnk7wH7HDdHsAWn9IaMt3pCkTFSVDxORda5aCx3yXHjrWbmx
HWObqGsy769xUSSXeIbR55Ey5Qvt0MfhH60iC9Cp0lOdZerc1Vgu7D5csQPxt4QYiGs56g3fKiGg
9g+Uqf7O8XxknCFvvgWQDe7RsghNPnyKJrkmLpODVuu8w0ysFFq6z16agjLhBuMnyTkpWyybygY9
xfiqh8tZ6hIjT2b01YVtugYvWe7sXjdRJR78wprPFWYZPSVSO5+m4Tio0gxaEX45mY0srzk6Ic38
ZDSda5Z6TJxNgD99lrjX3+caM9SAfLY72UONdWX72emNefw9V2chzIDSzd78PjSXU5cEADqSDmWx
7+xKPp/eT+76gR0KlGwfcxkrQdFzEvTsK+/FMBbbSDjbqKmZrD7kyCG1yq/e8xCHlas5H97oY9Hr
hi+zmG77KC3+YCDYq6QKfyzD3IRzh0MtJHjWJVgYU+OrF9Yw6IV5lbW+5CUY45ou/oR4MCvoEyIW
KQx5Nv0w+S6T9MGfRPfJYvjRl8J5NwbMN90kqjeuZ/1qFNJ+yQDIYXf36mcr1JoFke09phpwtcFS
w0My0jRPOYbuEzp6JMnP/l1VO3owT4N5GftMbtEKDLA5Fr1LEaubKC09XDN6w5AFTYCJKfqkxcgn
2JI1R79tJ2Z9oj2EPsbQUJ+HvUwb4smgVeyUKYwbmwjNrSMy51YgRt4iWdcuEL97Dn6vvDoD+kq7
9Id75eUVF9HMfZCCGCKcYeWTX1blukxaAwUxUmvT1rNXLeUKhv7QeIOnji6uUeVHP6AMJMX2M4zK
qy6b8Rv6xlHXvfIHlNLWURHGzISwP85pps2JtydLm/c9xkum+GRXRTitDFOvYoBreoD5tv/xqvxo
QZz47qv6Dpt+8pVl2ks5Gx0uNopUqXT3jQgLya8QI03R6A67duY+00vP6WXr6om/izpNZ7dvcw3c
uHVv3ks6qhsVe+3Vmq02UNOY34mOlJQ+TLRbMx3xZiJDuQHqMe00uXShba3daywmp1Ka1SFuSpOh
UIFcqsuJlpmq/DTyc/czdNBz0oQEzBdthf0ZPdqkCXnbxNjF0AOMlyVXIojLxr7LcPEEBPJG9zl/
7GYYZPNAxjrIR9MwHy2LfE9z1JLnoulCzDnx9GLZuD9Yb+O3blFPuSg/3+tm/tTzsPisVPrYWEi0
6ja/aW3AuQPzWLCwtJfdkMQq1yHxq5le/nrfATJQJ6AXRSjF8UBVDxyYnHNCUPSuYJLoqT9WZN3E
doJe3XQfE6dJPgfOq9TO+veJtEG+2eDj0aXpVUG1fLGhga8y18c8W5vd2qgJuCP7Nlzk9MWD2WeL
UzX1r6Y+ZEERdvpdWzgiwP2rLl1JQ6SDOgsCwap2razzG72pk32Vhsm5ydkqialLTi0XnwOj+vQo
EFcfaXkXhymJxAkcLrohgGBn2aTDrmEedCO12aLispKLz3IMDFKv7lA8N0FRO8OVmb65ITVD3PtD
mxEwn+XED5E8SRsSgkTISICGgfZsL3bKxrP6V9MD/teIPnqfOKwjz5g/0ih/SVgEvhxtBrXt+t92
Yx4gO+o/Oh73ENMH2jMi3iPsFCnzZXCty2EPpxL/2iKGM7jau8pFpcaVEbJY8sO24tQ5Q/stlX/1
sf58Vnb45qK9/pAaiXcAdYY3iGcKpGMb0e1BM9HLbngufJSNCmTCE+m+NpOemuIUrceGxae9Jw3D
38QwEa5cdsbAHpAiEJTA1SfPjn2sxac+VfGpI6zwr3tCEfJpKtda//3c7z2n9YoK9+B/vbpdvuQf
//P3yysNJuL671f+x49padJs4fte//qOf3/d7+t+H5INGqKT7lMK+yw+EdgXnTBa/PvG/e97BXEj
zloqBJM1F+XRqm7zjvZTPcUni9nyJdfBXESDvf19hL4Y52oCzOiUe/PZjOLuMiPJvc0ndjS+e8k7
eAfsHydOuMm9EGeAnLkeY23p5ES73yc94iQTwV641BdTXfgdU8VqqybVciLsamJOvGZVSr3gsloB
afUyi8symXeWrPeOFYGwyDX3aufRF/7NIjCVQHPCBi0u6yfdLZ0zDB4wdMtDRITObVeJx9+erp+n
7ZkjO7wtPPlSx573lNludNuOw7fsXdJ/jbk9KTAtBwXvdGPKRr54NdYRHR22MojGA42ovza9u8F4
JgEs6M6+HTivnBK4cjuBV7FkYx25dARmLKafgugwRuithUKuJmJxlTbDHJiYih0F+pOxw4Qu0Hgd
kWO3UJmUl+7cZpR4OPX5trkrUBJDNqJr0i6vr2TPtAbokQZ/QlE97g02Q2wc1alv0+8I0YLdIc+N
4RPiA8B5opGSuPYanyp4NLMgFDF8hrJIEFzlt5pl+7f2suybU1TuK8liQ61JpkHUqHXvJlqQmKQW
VL3B2LnOxLpysgPxU1w2ZYNVxA7GriABuJ/SwBxljQJTr49NDykjHlsE+uVtosXathOf8Axuydh6
iPJYZw30wxXIwLWOoxKKJonbhnEV9A/uE/ezpI4J6pYn6fcZ91GDlgi/58vslOWaSfsL+iu1Lh2S
PwAevtJxooM2lM2mHQnuAg9IyC0kGrcu5z3sqIVoAnowr6t11IOej5P2PBnuqxO2YqcmthymR2+J
2YksSW7q/cENGlTRxLPlIL9TUrHKrij32WKJneLi1M9NcTK8FyIdaygWCAFsU9AXmBogmLay2Iv3
M5road6nImNcTAu/EypBf8K0OIfT4XIFLTuAbPYg0L5lDXlQzfBej1lQ9k3/apDjmmVPbuIMf/IZ
aEXcDu/Z3Cq4jaZcx7h21qkGcDam37uiOR3M4/Bg1Q96a/gXPCTzdhBkJhRgyRzdjkBIED7ltAcn
6t7LeaCD3lqPef0TJva7q+Z5bbmzs4NQckR7GmQkvdZdV73YVk/mil7ZW6OZ7pHQGA8eVNUlVpLy
P3tTUnqBRvUhdYg6eJRJd3ajgvPRJ0hXiOqzy9ytVfi7QszFPSdIe9TsxaHxqM+h9TKW2WZAF4o/
Vn7aDjQODzbsbR2j6LF0hsgogOSnGfmgtpr2NR9cJB6q3AEj7vZDgoYxVAxL1Oy9R40xYNHS5o0q
rIJkE12/d2zrWDv+wU+F+qj0peRBSXwHEMo+eyVFQxdO7oFmixGMunbUa1t7siR8qQSi5nZokcdC
nB4peuiszAxOuvZSoJA6JHhsnqIkuv39v8TAb1DKpr6pCIS66xQNxkY+VpCq3qqcPVbj9uJK5pZ2
IlG82ZhToz4gSe0yS3/W7ZKCS+RfCNjm99yCRNxlBRMWEqFnrTvENsO0Okvsp8n5ilDxsw8T25RP
Bn8T1YdJs+aHo/8UG0b45aH9b6NcUeABrnLhuDfLBVfF9TPYUKAeFCctkG1ag0reuX5ymR2qE3/O
nkapZ58RkH6/9cR7NFLmC9KPCdHyxm0xGMURNQ0ZMMu9QaB697zEpUW/PP775j9e8x9f948v+f0W
f/+3IbNoh+DzRrlNxOY5IjknqatjstwMNnEuS3Pl349/71ldVB1/74HOmUwVYCEnn6WIqwKqegNx
wYpOzlQqypp8OvaaNx4zy9U30KWAjFZCgiFqpL5WvXI2kkTudX8vc4vQ05As80nUDaEzNKWmBzuf
qakdmGYrQInc9m3eHIEsfWWCHzxOVUzaCRepI+Fecl7/3i01ozr+3vvP/+mE+B9e/49n/7prTtpD
bRrNNnT78TjTwCB91z00On9S3dmss05fH3/vdUnM7/M/PPf3Syh7A7Z/zb5e3ptWxtNxnoj47nLE
E3rPtYLCaGpZuwgxPAJ0kPRhl8e6r8tjpKfyqOUZr0qnijooGj6Z9DXHAVk6JLff9+b3idIw2V5Z
xNxG4cEoI0U/0GqPXiriDTiIglM6O9hDKoN46HCt8M1/f9g8+fIYzyDw3FCJm9/Do26T8q9jraJm
O5JX3bEun/gENmWfWdsWnaxvc564Iv3rXfp9q4zlrVLXgUYeF6Rq7fpGdBirIM7G4hgRJgILWZtQ
Xrk51oVpWoe+oY5e61JyNOGKjBuf7FFtCNw2u45tiJEhp4JULdM2s2fu5iCD2pdWxC6oyYlEMIcg
cZmBJanuHyuXFMCRTmmsNwtdr8Spw83vPTWWbBqjaY8+ozvG0QBlW7MBJf7e/X1SRVO4b6qrW81L
pnb6jXUTU2nXf3ZCS8ACNS5FRJft/Koo9mbjosn36v1o+wRdpu7brBtPjZAosKohOUOzzgNCfNu3
3nK3AuXcV1/Sx5eoO++NRTgwOvtI95zAiDP3Ki0aX5KEiFBYDASJlnWEV7JG+GiLh25CQJpOZFnk
h3ksgFNOmn6u6JuvfY08Pw5ba9M1RXiTsadYT7oVfXUIDBShR8IYnTWdx1WmOSAJimQ8Uzihtc/H
bF+DlOZAjOmdtOSu2+3GE4V8a7zeA3ttNjc+doGLoSCMzPgNoqEZ3/I62ngScOHk9f4F6+BOJuUM
tj8hUTcl9lgbnrMUR8oI1TOf5I1CiE9YX9p8SXGr+4z9/MLvqHdMTCmIeQK9gORjLUfs72HLnN/b
/O8d/v9fRtcJTPz/b87wTZV/V/3/hQowlq/4CxVA0pzhALHQDUSQ3pIQ91+oANP5l2N47LYcF7iv
IZy/UQG29y+kDPSzBa0aG6Yw9v1/owJs8S9s9qbjW7Zn0L+wjP8NKcDgd1lIcH+jAlxdIHDGIGci
SrQhDywxef+kbczDGNU4LYhVGAbkHylgFlP1+rqkSt/ogtj40kqbbYtXLxB+x5JqOe5mrOMMnNXQ
biyFxrXoYmPjyob54Ihn2iyIejKTWR2dCYDUAijnLyq2y5zA1+mwxwMocwKtb5w4Cteu126aUdCp
m3DWj6Z7J2HWKkbIO72Um2VudUOvx3WdI1rZjeNVZCnbdNdwSZueV3LCEbjS9uNBCwlm1oW7hbvF
pDPSScFwvRftYY7RYYjMxThs60XQ9HmzHot0Yy1NpTzO4zWf08FX2ghWqmG7lGL+xtsT0hOxRQnp
JxyOoVF+M78iLnas9yX5BpnrZPzmwxstmX2E59+Z1aPDFt4x1HPSc2kx4nnpZxhbPbyt5+mV9xP8
vyZdgooSEkdbB+XWg0bExGrM/SjQCK5C4b7t2R0CeYxiRlkMmTJjmlaMSZa8G/uOkPALtlhrY9Hw
B4/bBWVFpnhavrZx9ealyKULrSfAxKDCmts86PT+FTOvwl3PlCnK5yMNe3Bo+hyIkYwJgxyaatGh
un+YLEczOgE76stVxxbNk89FSiUVMzadfaAipTmAD+r1x65GeVcvVVQP/dxdSLtjKb8NoJejVv5Y
lixXVTV9Np76mNrpG6sCcKv4QPKGgXIfhhbWI1bsFqhSTFgpO7FjVbI5EDOoNTztFETkGPtZA0tu
lMy2HX+VEk696QiC9QCeWcT49FxdEcYW2HaKU9wIa6vLHry9kVTMQ6N51yaHWSeBpyqdmxzQNm7f
lrVa74tdZo6HjpEvNgpVrcH4sd3KihRBEVpByQ4raNOFkMdmbKU7prmfEJfjC5gj4jkArvjeXqnC
3AxVDaTMc++chmg1NWdcsOb5mLveljQ8CSiRESdaQOI55nKbaGRfTPNnKQjzUIvfPS1HaxNrnEi2
WU8EQJHIRKMWeYHoki3WehQn5OgVOe1NeY5QOtVFOR8yB5FMl6oXLHBfKQrBS1FALSgAAKKZMzFX
IG++J+fo3cZjMI/pR4b7rKL3yvHhtwzpJ8bAZukycXXQBXTytVDF62zAF9UNiyRALFZiLF7oW73M
UkLQnRrMafC2imsT9frRjmEl6Zmc7+up2hP/RY7jMJWHotfZA/XmtdIpRMLinqk1ZiT4riQKBbNJ
hk9OtvM2C3X6wTD+CCkDE173tPKqH5MtnhAqI8zOIffeIT87c4azS2LNdnC8owXPZJsk4qhxfT/o
HXqG2T1oTLZvPVVv41E8xqksgjzcxRXgw27G60Z3jczjkiXKc3PIGjkhIb83tLymlTvhZQhtsAqd
6+/NsnpSZYzlee2HekV70PrpivrJiJI/2B+wSfSiQQqCcDf1vcAbCPHN9CWXR/q8t2H+riqwhZJo
C7MVbpD5+85wra2bZSisGNZxzK/Y/GYre8TJ6AAsq50H30PEPXVAuNOygH+FLLEoadTHhfPejnCu
PeNSYZzXBGmH+ggLkPZinOsfHZEis2bXQfOdtkStobMMoaUj8MbSfpsgNmpr8Rx28tN1pmd6bBgu
uuzoeio6grE52OAfQlYPSxmfJrvpSqc/Y8bjsY7zC920bR1hXK2E620MLdwXXJog+RU6X5TBYSd3
GfiVTugW+pC45U+bSbZD9EadRf95xIa6obV29P3uMrTiAxvE2oZ7gW9yVSfxSYx9u1ICHjAmYYtS
TFXqZ7DmihUsO0i5MQbhrMrE7jaxNZ/yWt2YUXRlsvDMBQmINbPePOdcMvj9O4uMayv9mlPKIwKY
FUHOPhFMtv4DoZrhj+rPpo3uDlZ4rntbK9FO0aTwJHT+m2eNExlVyl6ltE8DtONgCSEtm4tMijZY
EyxypLUdhZINHRiT0saNjtHmtXV4N2Z2rFbBJLCsmMKPyZfyVfyoVU8+8dKHMJJ8qZeCMoWOyY6c
tauXpFMAQw1x+9ILLH5I8HsMLUDuY3TvMczBE/fJ/LPdyN48FxFrpkJ9DVEi2dh1Y+9bOJdT0V01
M0ofGU2ci6HI17XdFpvBDWf2XOqlorVKZKUpkMq5z3VPmGKrJmJKKNSNikUaUTnwHyjLTVXddX8i
jLqbgnZFoHX4oAX6w7WTmDgKTPWmIXBY90322MyCBEPZbCpkaqMz4XpJ+5WTJExZm/GxrtFnF4Nc
FblbI660XidDXLvWTDekBVxVJ58Yv7OfoloI1aVhc6MtlCvPRg/as0oAmdMPyuL/7YFTENomAxz/
JTf2QDnuBv5gzs3+TMLmF/K7PVNgwIageDaaqLadLz+jLj7RPnZN3CS29eFELayQQn9pG/utVjiU
ev+e9L4+KHzEqN8p6opD0gsIO/bOSplhkAY5rFM7rMnJ5bob3wllJpfCf2DpLy4juncb4Hs5VO2m
IDV209QoFWsL1laZLwoe+sKuGT9Mo1Wu4ti9xuZ8EVb44petux/rx0ka2FKXn8QcdEkrH9gXKRps
Fh6Jle66qM89K1z3GiGQi6oTPgLmYaj5RTqIY6MSKLt3VtfGBwdHRhZZfRDPE5uU+U7r61s8nQ/J
fCsg8q8GtMRUNNO4ig2ouSZrL5TBxZNqrnEdpUFthyC92+rQTt3ei+VVqeUKG8UvyAk+lc8g0GDA
gMtykyipHWwuPUXs74fIGhgdgRZ0zPkaoSAIoCgZQQrPY0U2mM9V3VzZDMSIazXWIOswDuP8Nj3j
UZPGo932BQ5biLBevR2V/knS5becm3Pm9XemU31bMmHbW+ob5rOw3SW89fq+Ep61KdXcrWd9lzWl
2GS4WpCf1FgImbWGCA3VvDdzGsZm35l7QSJOilZszVvb7ksy58joDRocZOxedZCLBl1BJrmK04ZV
GLoGF/RiY5JhM7tPWsQkoPfiH0g783Z24L8ZTvRWh0t/Mf0zuxSXnqehI6UrEE0gKCu6vBuEml4w
2MS+JHnV3HkwiFahB93dTpNtFeH69trA0qV5GPBPOGiDTigjkXwP6eNFtKNaj4Z9TgoZrobowkVP
ckkDKOFGk73rSrpK+KO+s5wGe6JPyVEwEVopXCkx2VUE3hFAZVYN+vQBS5vPb1dXT5ZBViOXAWor
s95pjFk3U6p9V+UI5t196iYyhyDTW0Xz6avnyPSKtZWiSLJaN90UNjtkaISpXT1BYiXkcHB/nFK/
n6c43jLlps/gEu9aRusZqvU6LDlKauTMq/LSPXVJ/Yi3/63NXsacgkeM9QPOgkvYmG/Ahcp1mg9/
5vIYO7AI8w6AYkpGu8AXsK9yX1HocoI0abak9EyvdWbJQ1p9jaOdn6Th5xud43c9je2ZsOVVWVPE
tB0dmGo6ISEitNciFpDY663dCx3NdoljBCeiKQmw0rFfjAbjtTp86UyTf5OBBWJuHnONfqxeDv3O
XzM24poE/YZZC43MrDM2/jg4K7/sdmnkHDtap0Qwa2tr6j4WmVBTP+IL5crgdeXeodndgyFaCYbz
qOKLGRmbOHlzsh2zLt15/A1rXU/StcSViF5ZrZxoSAJmwV+GaRWnyXKBEGUV9IIxfrURJkydTQQr
i8LUga2B7sKHSGbneoqaVwLbmMG76RO6y7OIaE2MOgpC+26QKEDGFptA1A4vKbs01lvbCbKhQR8t
XyKmnKwh2cX1rYNIsdvBg3jW1JNBUAoh35irgDWjQWL7lKbpVnMQflVddE9/qAhWiUZ5mSQ9cUio
BEOF59mcvhKb9kbj6NuB6WcQWrzfMB0wSxQMFUrfPegtnMxhmB5JkJzRmw1ncDrZRZNO0Fh9eSfq
+FlpHa1EYRzsuvS2LqMmKmdyTzX09HHJl3nxaK9AJ2L7B9/o9NlP59/Z/vQ5cbyTHPkITbJata4T
b6K8etbN0Fu7WqptGiYcAYXwWrYpNIi8fkxrk6AbXOLwueRT3HZInhv8i759saypXKtyPEeR9VC2
XByyGZsV+YOHcdI4VbsbLerwNwztAVoEYXddXG4ZAib0i5YpWIsFxP/o9dc0m0BIS4sYyGLh5tR4
wBWUTk2w0zMRSfdNfDc43bTy8uVwKKjZh2ERulsnkSrIZq3Ogk79W51/X2HI4Y/ui6Aedui27mdv
eg4j4oJ983Vavg3yhJJHxFhb1rxx6UJvvIac6o6pHRCuILQXrkHqJggokB6K6U/n83H6tfg/HJ3X
jqRYFkW/CAlvXoGA8C4j0r2gNJV47/n6XrQ00kz3dFVXRMK9x+y9dr4iou28KiELhKHutFF6UOay
9/NQOoUybibuVgUaEirfIksvloAC2IQmgjlZ1xxR5xRUtEuJNBU1OI17V1g/gynd60ZB98cP1F45
SZHQ7MgzQjqXdsDHDHbV7aKRfQILOuswsHTl8Jw1sg1Vk6mYgWJqLvr/82Ptkanw1HV7Rv69vTSE
KMyqK6+rfCta9skwaHYSZLOjgKcBK+IslpA5eVlKNk5hwanSlYCokt04qU/y/d5nq1CZdgj7CAA+
VyUfRQrro578QZD6Z2r1y9whzZpyZC5p9Oh04zZpI5Ec/Q652tbKgt9JfhgzSRZN8UUK3DG1ZIsz
l0l/imnWTsw9Js2KNNxOpuzkhE6E5IIMCvVUg2ApfUOF4jQsnL1ainHHGnO4q7vkHwMJDpfyFfOK
ye6NbkdKiB8QNVdrPmhGyY8eszuz6q9UFRpX0315QawekDfrtVnuB3n4nEzp3xwx18SFXzpL2W1E
q/xJDdntpZOJANVtVTLwTHgwOmR6p03yhyCimc2wAQcLSbdiKjyqbnnqOmlFUfUh5ZCJYzFgIiqO
OzY2folFLU9rAIFNRvgMFYOJaDzvu2udFMjMkv4XuRxRR5TJEU+ApSt2C+kCsAQ/jLFMse3gfG80
UWLHSbY9w9Nd3SIt7VLOuinKTVbRKv9okO2n4FFzkJPrm0a70MTgkgY/qqnUUHRBpUUp+SZG6CWP
fCxzj8uR/fCajp00711IISmZMvephJhR/SiNsKaL8TsWKwxWtDVfi80voTQx9mJWhoYmOjBeXpWu
w2Q1UY4bEwtvARIK0ktSLKODkMsGm0kihwT4TajgEkOMjghVX2BLsvytsmijHGjYEZjMyV+wRC/A
BTdxOiouoiikB+mWFEtUlOREGPSKAAdh5Ye2EPQXYSb0EgAFNqhIeAtGhPBiuy8065T3hLtq84lR
2NFaocMQMDjExO4RDRIu+PgUNRH4cqu+qA0zjCSTNnFP/JJpXhqBqGOiLJn0tAZJVEVOfLQEwA+r
rGwAhkZAqLTh7A9Ca3phPHtTe4iiSl+ZQmQDVfW/nj1zIVFnlBIJYqkoIYRczVWPDhizO1oyhX2F
4nbcqykxwTAHiGRqX5jUaJ6U8T2O+N8pEaM1prSXCaWff8K02M/quddIhV6a7Jrm6jtoDdITxkYl
rCBy8kn7jVpCf6yscsIpeQHEBzUCEQMUKHJYECEioUSIjl/cA8M6bUqxykEdIlInTqlLFNEHiMHs
hCYeuV/ksE+BGl9ZmyFTA9/M2EiaYUnVZGgIgtGd4Alb7ARaN2ppede1+imfi79pmOuN3MwnpZn+
oozk1aGejtg6JGdqrL9C+gmq8stSxK9KX36kKhEcIrYeIzli4dJ0G0NEtV2KvDE9wn5rDo8Vtjg3
0pWNUWo/RY3QQwBrMYulq6c9Jirx2uWCm1Agsl/Ff55bGt9htI9SoHttoP/EODNZCJJTuhRgLMpR
dkEkIStfNfjhvR/Vh2bk7+hVV/Eh/orgECbBoauN10iLx00Nx8MB3ucHAWGZRDrT02nGDYcpHoOB
x7Jrbmo4bVdZw4xlhb0SEuVGlhaHJu0vl4URWmq0S5EQOsjWFjLgwpuosdrWSwG1HZGwqfSrxNND
ypiZQih4Bwt2wXAEIRI/gs5Nb+s9spM8Hf5S4tGx3j1HsX9pCtz2M5NNjyneO4OnwiZYd9gZOVKo
darAkoT8B9m4FKXy6Ed47iIWy2SqJyeYeBTp3/lIWfEeq4jLGUjDaK0Dz+gpgUX2SYSyyTxCnXAZ
JMqsnvM3n2YLVyGW+DSO/FYYSNhC42iUIJ7KhvXv0sAwUaXuuMyKjHiGiWAul1/qpMebSaVlaa1R
4cphbJji9rGYy2IrB9qlFOUW5cy9rwLKK15WOyNJIuZrtWKocNpaEU8NRzI+4nuN9BBPySHtkpPJ
8gDHonwTI5Q1YZIWG40hjjO35QGUF6InyJ0gfKedKDM9Y5DurJw4dwGssUsW7UJE2AE4poQfgXbT
pBOz8MOv9Xhw0NLgovfCR14xJcJTFvuZtNzHdrG7qRdvDR8ep77IytAI3+tANDcJU8jNTslzRK71
soOwyZJOiXBNTiU9kaq4S0/mQa+DnpAmDtOgQAe8kHi4Y/iGxl/gH2Ey7FuQB7xUGD90PU8veqQf
zYQMBLVBPl4BJgQrPFNTTzFTkUn1hZY7ISeFFfYhnUAvMj0G+lsTjMUho+HIpnOqINhLA0s1kdBk
3tNwyHqktZfcSHCWWSNcq046NpjzdkISXWWrG/cxL1DNuhB1dbdLcrXYmaaaMFYsZPbxb21Hc5DX
9bkEaFkCu+WY42KBsHDppehRzRluAq05RHl2FzI/JyjblgZ88m24/MlphI5cWzMgqjq32xytVWhl
pt+0sVcL87iDnLSJq6j2pUkmKbVfrweJpDEFlM9sjZS/5Xuje7WYPKwCgcbQI2fGi0/nk0L7HZaG
aVYGboMLYoZizqjC8NW+/eHsZXnM7hA0EAD8prrHUoktWz6AQXjnOCpchCivR7IRZC5TLd6qEsVU
FOWseVD5eoTORjsAZwI+SW5HUf0ZVLHY9Y36J6G03up9fVgA0mwmAeV824cqWtFpPoJdOwxB8TJE
CT2eaU4O+ceYOYM53rHA2iOBXll57casA4ciqmanWqMrpPjGPDFH1k4JRXlTQeSwUsgucsNzXhTT
ti3jArMupaYgDF99ZLI4CD/qmRFOJXKCq+QMt7raI8cz/F4vL3plhYc1qmysyD8ApEYasKrkTqjr
16YMjgYMNioY9EAZSXiTjDbTmrDWSaHLlcmskHF4GncxW/JdJRvTQU8Wu8fi6tWL9Q8M5wIZVUh8
1LStFzC3Baohew3J4W4Zb3NhQms4a2sRovbOGFu0EqS/aOZ8HhU4b8ts7oqKwU9rTP4yqdeq55BW
gCgrYFU8usaNjNbBsSRkW2ZHHSrmiuFYkQeFBnwxkFJHxnHJVo6rT+ndoK+vyQJbgAieVuGk17oV
R6bnPjFpJOXiV3IXImMccqihK2IMs6V+UrZiaHqBWCu0TVnm4fQs5Is0y38aIvRNaRQ0BROcurgo
Tjz/LG+K/p8oNdMmw6voURsQwIICsGedFXtySA/QSQHLKZn8Xb6NU4pMUYstHYs3Lhg5zyhsssGx
mDj3odnY0/rzHpEV0em2rzOUU2ox8SqW2P+7ZPHYpFIprtWjRQ9exe8KOSfupFf/ukX5mXi+g7Rm
RRJ85bL6BLJ0R/MXSPhhypxLncFzapOCvV8k7b3uZG+uGKEZNJOmNL8jyXptAX8iXgQvppRRSjRO
9RJFjeSajHicLP+aop+yeQF8pxGrIX4vJLUMlzS9II9gCsAcxvywZFLSY1sMrqH80NM9RO90OI75
GZB/CTtQ3Ar6PajP6XYZ9qP+Ukj3jI6VsGXtRZHuBhyvNZ8zvI2yz6/lLRjYKmEMNM2XOUeJ2b9F
5VPia67YVGTcOniUqpj4sVijky3camL3VTMp/bbqe6mfln6jlLcCkxTbBQYiH2YkgwlrbRiOo34K
AhSOAMKU4LkEuzEixAhl5Byci/jeMgQdX+aCSJNPDBd2Pv8UqmRPy7syPgr1BURRrz6D5S9QXzXj
PUZPlkZba/nUR5Z5+l0wDuly6KGLYWe2jnp3CKwemWTnEz89IZYJDktMmwJe/L1R7+ByQAN1VOQW
SZGbGX52gtunoxd7i8bas5R/FdgMRNZGeuyY91RXUSe06gcSgyH9KxgelXW60fPz3P713bMUb4t6
D6u/RH3F0sEBEtmLdO6Kzyj87lC1ihQQwkxs+UIcIuunWee/eaTDDy3/FoOHLH9jMycR94nEUwlK
D6OanNQuH3qIcdey1ZJSEPAaXLjKjnOknCaPGYHmU8EYnmyZmS2BRQYKDa4gorgbZy6AT6m1cLY/
kenxSXjLKMcn/bcQQN3vtJIURHhldPz9Ic23CT7D7g4+dbagNvKAn0z5GfO4EdFHlgXoMsAdHl/m
oLx14F04tdNipBfemYmH2X6KIdvtCvXMr0y1vWFcFvMyMCFiEDA47ehaS7PF/bdFd0r2cOEIDFbG
8bOnE5UkqAcJJtCY/qJmmS18apzuIsN/ALarodVRGV/T+2Er1g+dSQCoGbgSA6Ql4ypg5mTQe8jJ
NsOWQwVsd/oXagkqUh7p+mMaLDuWS1uilELotOmEarMO2y2BlDM2ziy/bew5Ts3Lx0tgzujklpAZ
sp8s1wj0NcP/dXnmLdJ7J7/DUNcvIiFy6TVrPonx8CfjWJc7NPF1vOmo0GZCz/pLkhyG+FzPu1F6
ZOE913hJsWQJP9YgYSOyAcRE002bHvyctZql9stWa3I7kd/FpnRLphIRfA9ZvocWGsrWaQL+D5Id
L4SwY6gf0Uot+TeviJQc8vpFqj7N5GUS/6D4SPJvyjrPSD6bmSkbw4ZM+RPZTHa5Myu3efyaUJCJ
eHElLvSYIWzOXSwRdoPZwNrX87eJsTdim5NioEbIDE7mcx6vJgP1kLlN5HLwyfMfWm2MiJGr0q/I
d+43exR/CnbYJWlhnGauVUwOsQI+yhX6n47UU6aB0tNwc/MRy19j3W34GtkTYyy4iRDQDUK52MAn
rwoUnAJbSYf6OB7/oSfZxNOvic8tmYK9WsVOMGteiByXp7zih7S+ly1nTsdf1xZIBIl9aXAEIG/L
gOjV4TfITkbzNOo/zXw3xbeyPWX1azVfKumBOjuc3tTgq+G7iP7PT36rRgD8zO36gN/YjUNKqVK0
9eLG486wDu7XN9b7prHBWFBlwV18GuycjGQdgYq2LBpbmX69sCKXsCe7gV4z0tfq2JWngaf4a+y+
2MGT2EfFQPUJY7yyK6bdVaSy68GpU/yYOauCxheRGTsN9I5awVnKuw98q+Cd56knIjVlE0mxZRvm
ujH8iru/jJ1IhqtPrvHy4V1LHE0m3pqzx9R6lkGFPU+WD42BYcEdQgw0fDr70VH4sxYc7nMystuk
zE1w2kUmsnq+38DC5f0P3aTNerlUNsMZ4C7EEaaQQBWtkuUGV3PYkczUKpuSt0mlShJ0UmImmluS
jSgvePBrJDqQizHJN3SN0YwOEohjDXMp4+ur0dhTC+nFdo4QKWCznILJ47FDJSJs+rZy0yTfxeni
dMbg6v3Cd1drrWNp0UYUn7M8780R5SSlU8m+X4VHNgho8fTK65S3tOycSOU9Z9rAsmijqxAzuFWD
EhEmAT2DyUQXfTjzCTcl7oMoWHUoNuZAYG+40YR6k/AbNvQ8gsgFIRjVLe9kbse4x80/OmahsNpO
/TgaUTp9hBovsYEjJMXixBAiS1+1kdb5LrSfqZlTl3AVSVg3NaQvL8QI2Hog2OsfTm55eqfjHNJ/
swPM+18rPhgGtsrLqH0qvMfl8DuzQaBTcwSkJgsV06x23rx8zCogzMWrlZ2wRFumeS4Pf5hKpFJD
KF5IvrM+iIq3S5qegYtW5ACtQKJPIfOm9luOHJ3ABZFBa05ouhUic5IaW1KovTges4TItazln9Hd
uMJtpjOrIVyaLGYHpKgzMAVswPfpxrnlGyFib/33mNm7goiDN2X9ejvQ5RZg9a430PswmqUwLgeu
E7hWgnwKp6vavKRUrwmllPXb9B8mPhaTcPiS1bgMpBIvlj2lPFoIxC0eKY114KD8VhVyZeMRiN+i
+tXmx4jU30kPeSSCP0CgtsLRHDBG7rkdGM9RhqauwgMe08VkC07SQnbYRbOPzyHlMQdXQs4r1SuD
nkgS4ArxchO4KliRMNTJnIUtvhooazlL0rTyMoZkMmbrtu9dHhFjc+PQjDAkftXivdgKkA0YEiGL
yIbKGcmb0ImRKbBpqKG1D5PKL3Et97oGyy3hk+TmMylT7qD1nQPnZeDSqBiAyajfNAAYAi+w1O9L
BBA45jndFTutdAdd77Yc4pNgFEf8Y2eMqXsyKbfBwHZVem9lwKKIJJi6yWrlW1N8CCTxkcYEm488
RfPkoyXgs44kP06OsAqqEYxq1T0cI5ZKi2OQaRdX/pTjZdRgY6spYDfdD+FkCrJ6MnPrZgIFKJrx
F6nsQaiQm3Jjk/XjLejpRJwKXf5Cp3424/FiovEqTXz57CfDafGNIb2Dtz3JJN2WYXytA0CNA8vh
QdxBPr3rluQbkD07uT0T1COdwHI7uZp4XTtj10vcnvWfthhOHCCyEouN2hL/XcxHCd76NK0jtQSh
HemkOTqDuHyCcL93Ion0uIecJZee4JLea9lgW5qfihbbFywrozY2itr5ZsS811TeakkkFto6E4r2
gi7yrOKWLLPPOMu/wcJaRnuuq11rGbYUCQcpIfY0YvBOYZqJ+eiG+fIqq9Y1KyD+pGxFaAJOqiBd
BdaimdRuMYQ19WcjJOD+zHMxho8MxkDV3Gvd+NeaXPnhyBQsOYXBvJMkJCK1Xn9lFlNkjo+MMSAq
NR3J4nq2j+ZHnRd0b18SI98ceaWk8HPe1Wm5LetvgBwMHlUnS85TsBL//zXJISCFb3FzCzrXZrEY
WJr7IkM1cZutXRv58fIS92xH/Ky7J/KD9FnscfC3Y/WHXFO7Jgq1aI+D9t7wuuSEMkUhowPtsOCl
Z+xjVp/QqlgXfIbquY1fi4U7jKVwJjC0ZaAGz86OmKpMFAv8RSMD1jhJe1sC4f/BfMbNgegF0Z38
28pG0MbCPQ9GzFuW/aRama7isC9EgGk3dqtAkfw8v8Qe+wYIB4wlor9qulUjt5QLullUsMd98lZz
EJ8U23IN0ZNPCZe2hINxUc44yvUNkylQfWdeJZAHja2OLMoRlKL53BREoZWyyka2s010SxjFbSV8
tvJWNR4wStwcglOvPOVmD35US3ED+BC4kMbxn1g56hhptemzksSd6NGOlH9KSgQR2s5NaW6RHSwJ
puFX7kq7qDHMXcz61NijGzVO5RDYifnAFrnbT5wupuVzpjlK5TUo66SfjNEJYtjBrzN4WTul2CSb
EnLLLglRqrmxu6TfXF6uEEHj3+GWpXU4KUg7peGlsvY6G2sZzQcEJrhPTuIwrjE2Q+cKvzIzb8st
2oq74FsZbrlF+InxmXJcEMnDyKDnqRDN7TQ9iWnQg50lXaINKkX9SsVv6o9m2ufRxyS/qMNrvdAH
PnLhI9Zf6Y+aZdOJ29l6VpTzhXRqJpcPSDuzZbNvT+WdP7lH0kienmQkqcl+8non1g8mmWPqvapI
RFYXr50vmFpc0YBE6s0TgYP+IB7G4ZVfliq7WbsU5tUUXa31CI2AgCC6iEF5EajT832yIeJV9jKf
B6fYxRE5sQcFy4tS/OTLP1Kk6tHLnOeMCOsfCVmtdI/iP4r10fLJrU677QyXh1rqGaq/4+yV1pM6
3K7rD10667qPu5nDWDRvhivw3P9WLpHvxjnZdZ5QEP17CvmzOAzdshd+T6ezgML/g3lpS+UHEZbd
5AEQQRhmsgVm0syV3Vc/o/o+d/8awTc6jJlnbdoLyWGpPbI6HB7znqCYHlfPrXBgDIJE78dN135W
GtXVDshH12OKCGyju8dBBsmzsk0SaNSTXG9T64vvH38aSujbJO3WH4WfQig5pcmDXNIsXbdDB2LN
fKHwNJu6lL18QKSuWr4NnuaaxXWhYDVsziPMM5AQ5fXTlYHd6P+KgSjta0ixCH5fwkE3DLeWLlfG
bbIgSSJjk+Bf/M5DfdRIFxC37HHwNb52wSanTtRTVHvctT5GPvhZNYujiPlITCZG668oHZTLtnFL
G+bg4kXKttAMMMb6OrbUjP85yYVdrVzn5jVoT1P0Rvr1+qTBLtmYceQyTaByZ8Hl8HcpSqr6U24O
sbJbCc2a/YuqnMbkvVCvy/oTO43qpcK2Usw3a7y0IaCg3jaEDX7Xr7A50RLRN5X8325b7+AQRd25
R2G5ksAPs3XvYHp0tLsNosap3Objbhb+DLQYjcC0Pf4dhX+xn/qZ8TFTYfbKtSt/1g/4cRXl16ZG
Z4vEcmrvVXEl9hvgD8sYzTctlpYA+B9tfSVGz3pHjQ0hI6qJ83iNXA5cVx5O9It84vPAqZv2t9ZV
3UX6KIOT3LwjuUHvZ3fo9qlcOIrOEbTU3ieuD68QSL3XsAWay2rYbRzRBXha3edmx5zNy2iL62AX
CWe+hWj++n8/zU5P9uvgy5SPCtv4JHsJlb8AZs+9b3wUodk7IRV4VcfuEFue2E52sIlJDqWQjq+B
to/XpQw9NVWyXayi7PkexA9puEWcL8RfUGnPfKnsOukF9nG9WTQXajmKowPzaYVeEEVpicW5/5Zz
p+73VniDjznbXwSjI22gOcELdchZvM35+5D6BMe6CnJzr2VB5Zb5JqWzTNu/dlO5TVQ5KooNQWPt
ik91AbSDbHc+CtpZ13Y6bLl+X9NFjipGpqMY3SFk8V2CFPMrER0sy8ODAQc0OJYaiFcGXNup8Cfr
TPpKtAJ/scxvgN+Uh6T00fxLw4Wsa+ZAbympuxOxxdPJ4osvhYPYHgT65iT5IfG5EJgKkQ2FcpwG
xcHSTC/+xumc3pRgS+rTKkflA8C/8invHJh1vBMWAfbIURdT3RTgdnIpo80wYSHxY35SoIfxBqoP
HiFWJs852sSW/0XEX0PV5lu7ytchaXGe6/7vk59dFe4G5M/V3QJ1I2xIQZc5zcMRSbU/VNe2cQ1p
H4b++cqnDh0u9M4TM69AhQmrJN9XFe/dqmLw48bHZ+uWKJaF7RBu29SJl9da21nNOWekbNnUOXZ0
Y8BX0/bi4ftkQcO2uHKxqhePsdzz4nasgrR9n56m2FdkZ/hBSGVjgfDWfBP723RVlq4wueHuRWBP
L1NPtCFj9J1gvaaWl2VX4NtT6AS51x6B+9sisSI4SX3CL2yJ3ipZi4n+KhlHi4MYBRbfRFnuQERA
8wZTZadlbSvaW5dd++GsUPAYb7pChUQ0TQfp46PrKGeZtftrnuD/05CWKtEcXnuNISwd1VL2dre2
skJBn+bHKajqDcdi9jCoqLahp+DmaOmeIW85KstSRFQehmkuX06D9KB3L1m5oWGniUHOfc6mm0FU
F9IuBFW0Et8BX3mrEGHwJUWQiZjC9dpejB/mfOeAH7FK8pIru8Z8RcE4cWKAOoqvvJmo63NlpGd/
le9aBFHGIag92PB65LWzlhq98SEsh3JT5jiOjxicK/5oM1yJ5jBxUQQcWMSEEvPB62uyt0Xwifmt
sGPtskwPI8J+uYsIPHyljtk01oZH2i7IgY92MDdT0VO7FxbTTAEVJ5+pZ5heiAjq9D0C87raF9EW
OsGMSSE/C7wwGi8Ii3iF0lcQD5H8klPvyMV2VLb4SCh6LdnnYUxzD73JUB7M6Txae2ztDAF8RAE8
nDHfLJwoZJ21G06/xrS3jGNYgFAM3FENPXYqThfwl/qq08MkhLkTM7mzcFDVKu1sdirfkKBbOrGS
fspKVNkq/CYB9khfnH5WLprMfkcMDvngwSkFFZCQZ94dVvbJwHYGFUZLi1VvCOY1/ynBzyS/dTKN
d2zu0QKyjrrn06XzNNTYBC+IKKvk/IB8pOEzZB85mQ16ua9Zcm2ijRD+cpXrYM5Hr6g9Nd60sasX
iRMNX+b4JlKuKuugjM2Jqt55ZZwx9M1mt8RsV9KtIZ6mv4nTPPpqpxdhORnJ2+z2rpa/rEXcQmz1
zYxYwXipyzyP+IO9nAM9n+1ovOjFO8elpu7XF14PPsSe8Yf+ub5QfYf/wNGQ2Sbw8NebV9d5WQKG
XcObFR0zYSfOd1X7HNK1hqzF8yxeQe1o4Uk34WhtlXlLTMHisF8OTrQJdluxzO+QMLyFzsC1Z+eh
z8TT5DYrlksCQTSST4gNKdOzjezOjU816JIGA/peVnaJ8lbSMmoscXpcmfRWBuN3moQEkqlovo0z
oQwvEz/saTiZE6S9q5IcenXLhKpHf5J7HW9WR4BYV7PEQtnGZ7NooIO/GfQdT1gcYGzdabdGuKbi
ucq26xeoBh5GixAP6DB8WMNN2/E2ysWe1CQCbbMdeWHr6FToP9Llp1fZBk8fLJgcvT/T9qjysxLu
yBXwKPFUuiAv+Gzydr0cFOU+qXddO6T6uyo/ZOq0oYBt8A6SAXj/0nNggo1JLi2hDs2ZGlehRZHd
iM387PTzNQjvkfVi4aabHWjLdETXgS5eOtIMtsF+Qp1oRG9whnuXCS6Ddiy12Of9oTuC0mAG7ZQK
bgpgipa3HkBzfBmz/ytkufd4QMMMtT/fQP+XUO9t2aXK7LI1qopXnM1ddhD1zSKcKweDtPAIvWjD
8aJTk/bQXIlQmXezw5YVPYWwN60zmZ0NWDrlV2UHkLEnmCVGfAifZetFLc9yOdvJeAiq7wre0kJF
/YbEuYCukG20grEeqbPfjcij+zol+/oHhD+unZ1o0OAdWo1SCVeCqPxjlDiKE+UeAHMkClb5L9f+
QXewgCBVDs0aTiCuciv8Z0S/urolw4v+FSiFJN9iEnzS43Pdkp7CbtsoNw1HTZpdZuqhHpD/AIP4
FyWA+K1yQyySZxVsZBhmcEmoLZ2E2+MLVzQqySOrxDZDZnHRW3+iJF2yNzU8yMJ323J1cWSWd8qH
2qqYoyBwKI9y86KI71xRhU45Om3V1s/0t4TlsCDc11sGzUCb74ifN1kePIHg2hWacJFRtjCd8USP
9ffqvUuYDE4sdSr1rk7KTs3+1dY1HX+a/K6blAmnwPJi3We4zFH+RXpCAtDMGWl83MFh04sRKQMW
76sKf0gy01oX3KiDn4lDQyazKjph8NqUKNeilyncyZov6NeAEk5mOmvyIIlMUfF2sZF4VgaWBU9P
0LwdmFZ1PUk5b7qFTh09ry4iCnCYo6kDo5OPxUVMosAd1244zgEePoLsO62fffdpdh4c7yQ8KMrf
WPyhVRpYLlLHasrv2rDl2Z5Aa7cI/Kw9jTnpSedmfknbb61+b/vXUXryA1HC/ZL6UXOUlH2srZqS
CHjIid2BKl5jtAn1a9FjWpqfcXejBYKxCGcCvln+Sh7lUh1HYx/IX4odY+pBNXpsXIo05aff8Bwn
T9mZuC04M5SbHEVOLQk2S2NnhOk1tv/gkeL1ZOH/N4JyEQ+9TnU6Q1uHj1iPv9DDN0pf2un4S3eF
35xvxP4V9NfJQ+Uuv05MQcKt7lvWTo6hELEXDV8wmjoh7YkD44BfMFnuxOxHvQy8sdwnrMWgZDOJ
Xf8Y/DikaJMtTOuM76X8CIXrCPtGOtYzZxZlPnZce2BmLC1+jkMG9qBtZNdI8QCcpMq3boKEc0me
y79TKJzt2zIxoQI/FJX3FA3P2qwpMidr1Dtlp/q5/SeN+5RzJeAVO/fDq8nTUeowUsZXM0DtUTwF
1hbZkaYAGRzX8o0gb9p8imQX5stmfZJqtoF1/MjVk7VNqpPBcJEyGMGFjsiUpQwU6ag+UcGUwSGd
fnkvi+lBCDNKgr1mXGfFFf7MxUs/yHaaq22r7Vbc+DqF6GFQnzvTXf5yc8smolFOvAmSvG/EnRlc
OAM4FWYMGoDy1u6rIttQqX/k8QACto/uZnUa9W1T+RlXoqG+N4xaNTQ8tHIC4KBCezfZZI3lJZgO
/GZD6IX6dqaXqylBw7+euTQxfxvdQlZmnBjY1N5CSgFNf3XuGUlKuyq8IXhGJisxPP2o2quu4ASy
DSeETHAj2AQNtzAz22fltWma4/+/OYav6TXMH8l8ivKfejyvRbIWxmiqR3SZqTOVT230U1bAUXG3
uGAgkTtrlc+WvKdYN/xx3pJPvGk4ZGymHgaUf97SaMVq8DUJezUnGJz0Narcbdd8yjFyljdV3tSD
31rPL3LUCE8gxWxD8gYkZcreKtyO6TvxE3gB8bBk3+NW1y5sMYF/oUtW0l360DNv/c5ZWMTmHTOL
Q6QLRXttz9sifNGHfx1/Vu4N2Et0CfZvpHOJVnjf3yz+doj3TB+fYrrrWcvMtv4JetfskMy8y+I3
Jfug2mW/5Q6t0h2bOTzbu/VpFuRDsx9ehU9Ocy3bdtJFaSkyFR/1NEey34G3U47rWNOQES96IDSX
7AWYIrWCNG/l+DCXx6K/oltidfscHFrF5rvXfkyFQQm7knWBgXpxEjadclv/xSL7g2T54CcjlC+G
dWRfPAf2pNwm8YLGnG+Ekct6ynYeimVkV58Ggp6u++QanIxDbu2IDYzY/3xlWLF2JToDSlV3YF3n
JrMTc7Hk4l1VL0n1ZKBcGihLpytmw1i4zDPzOH/Oj5WPnCogqPu2jpDq9J1hna6cKutUSh9S8RGc
SiYHzS2LDBBMuFCXz4R9rNQ8zPRNsAgH9OX51AwHEScHFfKIxieenFwL11cli4DB/s4qfM7yVWFU
krXfNVZOi2mt1RwB4Dk6N9YntxRKxTd+7Hp4WHs84ti3sTfXb2vnPDFvozaImDWiJcNMKO/QlXGs
7hsuvXz6bJNtzihByIih+wL8bFcYc3r6YGMPSZU3bjtMN65rfrP15iSWcjMYT5od/L+q3Q90PkTu
Eqi8Ho8akZHlrTKXTRp6hvVMyb0LroDuU3mrY7MevDn2KiSS6b85ze2hP65TF+0/ls5rt3EsW8NP
RIA53IpUzpItW74hHErMOfPp59uNAeZgDho9VbZE7r3WH8NdJ8gA/5hFT5JVIc0IdLKl75p/nFRP
O/tCnAwduS+qcxb+mCisxviYA9BYwVuDwl23fiV5W0hnE2ovhEdhUpGbo6zeIu+bOCJQYzbD6qPx
950risbOPYVh3AnmvM3AhubOgBn9mbV/vvEZ+R9mRx3PtlI3bfrTBkxHu7H8mbsvSUL8y0Ue/odl
jwxr8pfh30MM5wIdSJQPscpr+j2o6Di6AzW7ebxnP6RICpnqNxKwhZ00DJTMFaTs0wDrZYTVjeMd
XL7I9h0YBBnvQbEgwx7/ByspRz950/kWH6qbcVKnRLxYOKt7Jl0f3MOip1tVX4JT6EbGQeddnj5M
mWSx+FAjtuGYq36GkJ6c8n3rdJe23Kkhapv0TeJ1RbTrYn/spHVbo878Rw4TK4y6MHLeG1IlfH92
44DHkz9eCkj2AVdaqenKrMhpW8yPHg1+tcIcxcohnrdJ/1LLe9acqIIggpIaPDDO5C7LTwM/n29c
edBGRD9qwA+c39rkktzj+WqNXOHgnBvimHDveKHYeZAwoHELQPP560sVNgSYBNk65974i5oZWhV4
E+FiGa915b0TQJGMZrr/QNnFWHC2wlsk4yTc4oFYpvk19H5SH4OIBDGLBYAjPl3W8slC8TSO6VLX
Aty8jmvoKulcRFK5OBjG8AIwxJZr0trJvl2bjOMDhkKCOaajonHW8HtR/lg8xZtYyMTTAOGxazZA
psn0QSMAKeUn3d+KlVssCVwTPIjc+QA5DddJtMFstPDJlq0INF7FPtlm/AIqqKgJ3TwIUfj0Hjub
frojVV5o5ZkiEwKKOnnLXpBl6zxeKtaytA+ZGAnQJpTdmcLHRaH+aMkvsL2l7qv8mBmbEKOjTLy3
uBt6dQaEo6/pNoI32Mt8zXaYK6vUPMhfzbJz1eaGdHfpMNSWOHIyXnQmNMvcmNO2NN/7Gv6Ijz/J
rlr70ExMkqu0PNnqS3wSlvamDXRcfdbErTaLdOCKpg5DPnFSScoW3kf9IFQNcPLxGiNsXtfJLxYS
lZuKxeIR/AXapsbzmqSfc37gc4thjjoVBmAxILA8WMNnpa/CacVkYToM1mtlONkEz/JWqanI/mco
ho+bklONybddjdJu2k0Saoaydm3M6AlGIT268vUqaPga1ge4+BnxZS5/Bs7Vr++QDDTg7MN+05Na
cLSPtNQ33aG1/rLoc3yrqgtGfHvakBIM6VSiTKD1QN+P77kLECYDwCLEadZMSjR4OPBBc/2Vtfdx
evMZ4eIRzQHDa87uTB48Ga8L8b0jLhTYXmHJqD1/LAtrZnu1jIds7/XoVbg/+cDiOwEvjLiUjxVt
4cKvdwxZ5GmrcRUW6ZR1xwrOvrm29/1U8Pw86vlb0p6d+UKV7/c71f/RSlwhC9A/40Odb2b/EHyO
738CD2smzBuSlGVxj/pdPHpt9VfiMULizg1a64gE7GPrIK3nqNIFmffeUSbM3ewTkhutOgZ4f+/H
VxR3gvOhR9rwd9PSXKN3k4lU0d/G7L2KXhrUMNp/hydEgb+ZYUGSmtec5bsORY+GcUNi5tYK/bRL
3ElTylC6TFc6d95bQWiFpc1LE9hMnmtGq6+8fIrD1Wy/SfxcDFfyq9DXIzbAPNw1pNpyZDj5zTZA
omVSONHNdgxLSKATiWPBlSi7+mtX3BHJy8LCOreOR4MGyNzGHs+h+ldZC7WD9jk6PcTB9xwyTXF0
TVnh9Tkvqv+k/mxhlBJKw9R1ACy1Caf3e+BfGRlmGx4DxxR23HarwEzTqCCVrzp8cwaCh7lTtwDL
4In3cVV7lFvshOOlxySa8XJ0JLUEu6TdJ6jpEvvImSjja58GA8LgV0XeU5gcXVQnWA3A23ok7xNK
UvNaBJ5YrmE+cxz3fB0a/dEcPUKvAuqO6IL/QIpZ1K2pwKayhthkvpGP4cNm9YZXj9uUtI+cwKAd
YZ86a6fuf0nVTz1zTR4Gb1jF3UFm9+X+jlZcKMZ/uwz4l0F4TB6fkv4iBNp+SxJjua3MB3mt4Lah
q48fqf8x0RDlvBzpU0o/82ppUK5obEZ5lcxrRma6qXcN4qVpa6y7lYT8HDEG9g1egY9vDl3jHypA
OPN0oWP26oSNasL91XNVIEnS6w9dbj3Ue8b0KfZCnIlOfRZ7Z1X/NK+EE8QA0prRCtXFWavZIXlY
9lJxU6p9Wv8z/BNYVEEqUH7WxdUt7lp74HJrvMq6Qb8p1c1GxLvExAr8AFBl2cS3Br9qFblK0K+U
sUKWjsdT2PkQLbUakr/+15e/bWcfagomt5+cDoFyyw4TcdbiAPaE/AfULyZz1nmn7BF+kEYiEg3U
HSEnFPx56kcWrXTtXHZHP+BPRJrqFx8EqOICLogBYByXucVCJkDSs2PCFbPpoJs7Td3bNZA6bSyY
RQ45TneQRC27m9G7NrDamb8wVMRG/HtHj2p9Ov13ZPwNFbI/469jxiINxp187i+Ye8OV2JHX08bG
8i+t9RS6dQlCyXBFbFCPhN2QF8dHSwdbCcZGubDr9x2K5Dt2ptY6TFSvMfBj1UN/1s0nM7zxndoz
lByjUezkXtMe00lbVM+cE2uMycXs+1U1/RNdbzT7LaruUrP1d0jvFBsiNv2us7OfXQAze4a8kDQK
0cQwjOjX8t6t54vgwuK3Vnpp1TfN0pTmAG7iHKMDVkoYN6Z0GYOyxooIHgzdnIcvqHhVjdENFEDS
fSOfijfmoARRiXxveoiVcjNITyWEQWZ/yEnwEBdVXHAwPs3C60qMAzlphP20jDmp04oJJKVQCWUv
ucnBBlydLK5Q2TBPiW+j1K592HC2B6wf7E5CC2ujqYRwjtsDf9A68te57Q3pV8pBsqBT2NaI8XIn
Y9O8jay0+gqA2zH2LcN3dLHw683G0WHgq/CKm8NOmhcMZ65V7QFXTH4WXDEu+lMGO11kmbBh+NNJ
KS7ieU/J6ciqt4ovvxjIueElKCmIQBTQnYO7uJeF3gTuSp224svv/I+GFLSoYJMNBxAKQhBAdpy9
KrOyh3yNtAPUTDtc1abzlOeDVt4q6a0gbqbb+fmTQ4FaOjV6zHAbDZNXXHiyA4RZhvRsWPw3I65f
YKd9ko3AsocAFDBTuF5w0GrlBTueR+2imLrCznA7fmb6AQCEclF8+p8Ie6iFNYlfvCDoZoCkR3eJ
28/Iqd4MzKUcOcDj0qbUZxolm7XeZBCygtRD0AoHRAcAX3MxJ57aEqTMVSC2LLNz3PyAMQlgrKRU
zwdDdZiZxqUjexzwwN+wIHBm0JCSgjL6pq6sNS10pfEmx+gevqt6TSMvhwTnulCvANbbSeu2Ielw
4rEBUZSs7ZeNG0gt/kzlWs1HIpt0msbiPvWEKDVV+Y5QQVd256ZrYLs+XiMN0wmuIeETGzWRi7ie
skutk05Klb3M7Wf+sjqgVrJ4cXv73iavgGsB6sC4BOml1cFc0ajiZQqtrwqLvoYhxZl+hCxqoMoa
3eqyWxXSzmfk5ZksAwLGN9F0H537hCwx7KHS2AcuCUcAdlWEea/ZdTgR9pPyqOvarevf4qlV70aJ
NAQkzRwZ8pEHGnO6pWPey4HFZJtMiIS3PCa9/1KHsEP+vgcz60GIczKGU6kDK7uk/pcB7DjQPGOB
mlq7lL4mOuL5ljEW5//8VMY+tVH8uzhMxQ/qUZ5SQ+jIrqzMsHQOkCHKKNRVJEaLs5Q3Wy9INfpW
QeSl4vyDCXoGPVTdnPQmr3Ht+DIlD105T7DMwk4S2q+WbAQpvHDhUFu1CbQvha4hp/5q/JUmoq7u
JP8vIgJwZJoyhJ8Aut9GIwGy5RpI4gUAVkf1gm6EVZmuGdKXk3EMYfZr9YOXeFM5p878rBFnTCnj
XIB6nFdksvkh44k3jv56HvmhfUkmM/xPmH9DQDT6hulB8qGUOFxSeduM+4YfQnE7ZuLvSkB21l4L
WLpqStIHtpAGOfanbl6r4Zc3WU49bNWq5Kb/UWvvnXU1/HwtE81SYqyrabSs5xQYmGI6rGu9hLEL
rs7K4B2OjUWcC2oVNLoEBXjhsqeVyVrWHkBnux6cjzpmSWiMhcNt12wsg08y+WKIjObNHF4K4xhk
kFE8HRoTjTN3nlU2vwGCbJtvkGRvIgr//GWwivKt/20ILeW+BVvm44yR+SF7kS0JvOQpoS+2An5D
39tgT3A7KaNVjpEPP4pWwGwTt5rCEAxL1iAaAAApkSZ+cgYupPlBFIsKYH4hm272xlVPIhIvOZT+
TAMjmNs+mdjvWZEVOXZjpsOR0VDqjnb3aPlVZ9nkNEoVhRXaWRqTtFQAAJtKch3e4rg85DNak181
XKInl+pTjCNE4uZMx5uB2aEs6sXvv7q5QMzyZz1THCB98ZicY4IzjepohFc26g2TsFpOazVecR0t
dMWVMJXgUHdeGlFDRF0yrAdTvqIrrZDfBTqk1BOTVb1yCnXZ6dwE/HRy6CpcCjEWpeJg9YCA1yGX
oTVXkwoSTTjkv9x6Zv2yWQVrLb+IoyAMj+Q51i5SG4dC5J1KiEV4VSNPDk8CYsNjIfQxKCM3CiVZ
HgXJtIfAqfKPJq+nm9b6bICAzZjgmpQIa36h/OHkKBL48kUN6i1EiSxcH/lRta9msS3Sm1rnbqfc
EsuCuEZ/gmh+0Mo9gZ4ui1B41tc1mvON2h74ldhUlp16zDgCG+ZJNX1p6bdPrMZfxZUmvgeGcBcz
21R+KgofZkbwiqcwohdncW60xd2hwokPtkzW1pPnTVwBaXfN5Gurnsp68Cx73oZlsbVmShlnKoxw
CZRqsRq4uxavObGWfk4IQKUzNKEIFKJT/W9ajqsYDSgO0vlfjYrMMrY0XwTaW43gOWk75MhPWftC
dPbfRweuhOLVkcksnbbsbVrxXWFOIcFCApmOfGg8sKXR+pha6pOgELI3y3TzNa9e+d71/yQEQpPG
uNSuivIxLLtlAviGl4TsLOjSc1nKi9G86eAapXMeADKqjzh45R3nPjoSzuhsfOS87ClZmGONSXRG
6q5s6nxZ2e9Fs1Pia9i/NFzx1NWSKUFyj9J67SZm1ehdtExatAahXaiTSfriyFKFOL89VAPalRlP
B2Hzc7HOu0N/LXjvxf0o2aToedA1QOLNkvAPZdG9qmZlyhsSzWyWuc4N4/cq/zPDtyD9nHAqzOBH
/fAWj8T6TFfGB+efIn/J06lGp1C+kw+EWnBjE+76Ink/+uzs6x+WHu0eWFeSejB7nJrpViRXgin1
bvRohnAj9OV9IzrQwBQWfwbTnYkjJX9wAVBsCdzHYbGCjMOWu7e9iqAxXmLWzWTeEahRyF+OffZj
Yv3PGsQ7tmXMLmxnMkKsu+/jjFfXRrxV660G5Y9KHqFqom8tfvUOG6wzfhoqjgQoMPF4Uby208k2
M+2AfxfFhdh4W2bSXEghDTQT9MPRRDhN5FmdweAG/62GhS6funQUmJVjooMS28IFF9uCgkC/WSLF
FHIhSV0FIZkwpIZexQlGxr5seqjaF4mweyDSECU9DFcmnvSaIzCN/+rxKgbiMQNArHughwQX8BMu
1vlXuu+zSTbOsmRimlEynBykD+Y+gF+r9L9qvlj5I8f8WMnBouGl7zkBc6YeLN4ApMzkrk2IKila
RxU3k43ugq9FYl3F6eiv1QwoaY9yslZ3lvNRwix0f3bzhPR3ML7TdrUB/m/K3v22OXOOBFUt2uow
/YDZWjrDb/1RY03QtcWEXM2kj1GuMm+CTBNLpNm8Qn7juYEDkhw3mLdkUGGBQxvD5dqNF2yh6U3r
cHSg7kQbSNrtYuCuDywIYeNZQ9+KQ7CvMJchxjZ33DNBTLnYgzLPlVpd6NMi/YaHofqtyl8124Ta
3eYnKYFv8Tf69bHXjlgDud14V5CCIvxRyy2LYJxt2uZ3xkbZQ96SBaj9OriRzfprKG5BtDGKje0F
S0qhuBFzRLurZEubZM3EzAcgTrMRVGQsGipI3ghAgYpLRtSWHcOQ8lbZ50i/BJSGAI2s5PpbIeAl
bf4jUo1iZ3qS28EULHWvJImoBqfmj12SQwZ+kKDeIjEPs86CUDOkNww5uJPBVUdmkq2BrCordjKW
4OTYNJdE2Q3DgTBg8pLeScY5+tF15FitStdiYbEZ0B1chDNEroLctcMQBomugHcf5mY1Du/Y+Bcp
bH7Y4sWFhlhFiPN118pW6Srj7/3nLMNVGDzFIsQWFOcbbW0sdWnlx4dGWmmE5Nps08SVrEIAPCAj
CFG5g3nk2IItK+xlET4fKvAz+wnbXhs9qvIjSz/BDXNpI5ZdZcnFZ+L3BZWhKoFnDK7JZHYhaa+H
EBX65YHhIq1/3018n/kS7HRgD6Ni7DvTXg6RbtNSPU8BQV0bqfvXQOLFxhe/yZJwKe8ALX63gxvg
ixdadDZtShdekez4D1AMQ9rU4YusG3dQk0V1D/k+qHOXQ3KUX3H/JyOmBwPKtHtlXjoGbz4RL9W2
4y3TlxxqgEarUd4U7Uaur8TGka75NgF+iFnRUY/k87pJc0c0wt1o4rsiN1d+N7QL4F/MDIQml1xe
wpPlEAVR+P2ds4MvdfOX7RVkKhyXKXBZdApeLRTtLI18KRjJ0DSk02fWrXrnQV9hGL5a8y4Nt9w/
TDKj4ZmeslVl7Ev10GXYLxm/yECqgd5NNs4OTkeC39GXpXKIsKZyrw0baVqXycXUz6p8GxpSgy5l
+NKcA+BWUe1E0PFPVa2J7cJYt2GM9eBo1XhrZ5zc5dayb+3c4Co3XD89Tf2NdBGbHhnroJHyB+EJ
rYTFcn6U5pszblC3GcabAchllHtj+J4A7iv1YmU78Yszjw35VUj5SPAt9VOtASrcFI7nMfxToVLp
00spTinJSYCXcHGG26hcOyrp3qT2u1/WywzINKFlJeNI0di0dZ5TqoW4VIiF04/zSOi4RzxMy7Md
LLph7SRHOGoPLyI6pJF0bU9MjAmLGXDLUAJSnMd0g0aKp9yILgKNnwkHYPjTwpPaTdiu6mWETV7f
q+qZInETIImIGBDO9kZ8LCDvPQadmNU3PgdPgo9mwv83t+c0+lOJeeqlF03sCKWFJjoHsLGHP6ou
75HxNQL3owXUR9JmuCh848vpn8rR0ClYWiDUjYOjTForkhbpK8nFW+LOvNVMmx6wHFIGLyyWgrrv
8HQhoYqlV8p0ADbrUlBGu1NRu51OOvOxlCUxu6AoVTkwRCzeagq/C2hWlO1eQEjakLxr9icQSaR8
RM9pWg3SKijeY9LQ49+B+B9H2+BOXGKSI4H0HyqNZlVuCqRixifYFbqwxmE2DY853BjjDrlmTX1E
iMoLMxK+oSOJ4gY35RP/H5kaQ8VEto2dp19+x/NfPP/j/fOcZh8AfVKVA9RL+as3rUpsYIwA+EhF
aHu6EZgnr1D6JRvHHms5WzF8XUJIr2hNcUOmaxpPWDDoowO1yMytmr5VNUcmjcx6eo66bUGJOAEs
jn+atSs/nnK0kMijOYicqwyjrgzOQTC/JQQNSIRZ7VWYCS60UOBA1UOHqTLib8f+GXrGZswzxZJM
3Mwmk2Ax90ekmL3xzFuuavlBWhQt0xstCsXdpajroT4SIoBUcZ+vkc/r22oTr6HZ26Ol1ZdGeedx
gdmPtZ0Q8RvO6aKUl1I+y+kXJBLic4kj20r2A/B9Lb0mmelHwhrJxaKgM67sN/o9yfbEEY3ZeD9o
NsroHoHxr27sBupBCrdOPF1D+IzRaiy+02PK3Oy7LbEO6U0cAVP80fvHxvx06q3hYIb0dGVJgA2Y
OL9bXl+qN1v/A+BIOHo6niLULShKXSPdsSoIB9oaitt58q+vI1ICe3S8RXqsVI0MnG2C34D2KCIT
HHK6pRSsciat18jW1pZFv1ghOs5eenFRXz5HrbNHKjlFVxC8haawJznXJPrXpHtqFYNiDcMSFI8M
gf88cqBXTMcgvkhT6RcIQLStXx+6Ia+xNePs1SlMzbfhOl7PeOhbpG+I0xGZeFAMsQrJrfaroAa0
lG85Q582ojQbVgRCKmBwfKIBu/1N6h8IK7gJ39BGepr25XTcCyrX5KIxfoaILzgDLZZWYsKYkgOE
k9f9yUgDBYwx/Vp8TZ2PXRv2knE24SMH2/fwpCcrZqB1q/9rgQEE5sn1gQO9gRAnTBQWEwV6qG5s
/73uv538LwGXN8BHl+k0cw6gdW63JZtnUG6n4dXp5KOjAiDjJbkSzxUyUTBY9KgZZtTBuHp0QvHl
FiwyqNeDuqXiJLCvifqj2Bczw1dMnL5dgwD7PVMH6LVyCuQPp3519qLbTJthPBCuk8jrYT72Xg97
cZPFV8tM1xNoIOcbGQNyTgcDfnIPYD9U1sZa1V7RH6SaoG50/zwzLKb3CVtGAKxgr+x+mbYfwucS
ZCj8A/CB48hPDTI0SwjhToMHZdRse2ufVvsqvsXBZz/AEVDRS8QYn7UfHNoBcUq4BP/G5rJk8Gf6
iIlh5KQa9rX5ny3E52CCAAO+v+ewzcimuAb4zNGOHJ0t7ar9WxovJT49/5LwrMvHePhgCbQL6sQI
4AAVBHMpJjaNdGuZK9RUiKpBLTTRPcdVKHUPkHXXrDbtssLSuIfn6zEmJ6xDRA23iB2CmhOsULzw
ijC+a/cp7KjxTLgRQnk/ThchcYy548JW8pLsBQ0ftjty70m8AFct8q2KwLkjwYVdN3Kw2JgQCkjR
UdPU1l62Ns24GuNc6JMJVWvnbWOvzeB7QlIRSUeulDT7UKMbADyyeLZL3IoZ884iqu52i4CQjOVG
47vfsGCn4yc1x6V068Jnn55i3o1mPoBwNJth0+hrsR8U9Bwx21VH1UXTnq9z7Z/NKlO03+0AH1nv
U/KImOKbjdmrS7M5Wh2/HIVR0p6zG4qcZzNdO/Lqk9DjhQQozzMJzr4Ig21I6L6yHIbHANw19Mg1
grPIstDMk2MSC0dX1tIiSHPyM89SnykcosEJOJI9UHBRl4uPdvpSm0995awRSgnRCtn8AJ1orIDI
Y2U/Gbu+Rr9oZkuDvx47Lbwy2Oi1ZsueqwDz5SYYdsAflnTCawzIxSNHUkXcECWOnKo91A88WAQd
1i1q4lWinZqOSCwOrvX84C4Sw48JOl0gUpTrEFLgH4MXLuXiI97yv6q98K/MDdfwYVwRkGGpcZD+
tF5mCJPjnzAxEfmfHaf+EnUfaf9LZiDmAQrIWt4zdJUNBUNS+xW37+Os8Ykf/XbHHF9fycseuOwG
2BTGhhLyP1m8Qg01HsfiWl0HoLcjO1iQfQScNwxuSNxJqXin3NstkEb2l9zEt0rXXLMoQMDYieI7
QyM5pzH+RfvRsqcPb2IDHvqLZl0wBIqSl3CtG//adJeCrShsFGKvzrBAQaYRNeJPELjIWnL/ESqc
EPMu5IzDW9R+VdhwtfWIQZ67l18jBJ7MNlO/HFV+ORaugoj6S1hSJbgMBMu94A1cjiNcLOyHfqfe
Q2g8+vS3qhjKwxOP+aAwzfbjYmyogGq/AvQxMgGyf7KxYXeaaja1weucDWPC2LzjnOR45gVAREZ+
nRdJbljCk/M1YqMsu2qd2gf+RLRDCoGUAFn2t90eHV3ImHxv0i5sODIMIp4rZg0BCgbhweEhEKMh
qY5eXXNJED8SAeP2xY0cQRJITll3H7/adM2vr8c3hga12fI+V8VTYrns658qPgh+ykZYQIL+gsEg
C/c8X2K3VrtTYlqARXxc/r/oh24TIcGSJq6P8jrqVFP6oSshCO8u9vDCoiAh0oindZis3wNrLfyU
c/OlkiNEEGnHfG+j92ZoasxXr+WL1CLygF1IuAAYduMEYcpNtTmAiBBuoqcQcH2bUUYn10fmnMNk
Z2fPkam7KWO0DXgB0w+BOuSQxXwSRowZNfC0iki8oYND/JV5HLi4qjvgMU7+NPqgXmcxOAn3GFYF
7poIt5XyrLm9mpw1JLjqBmFOJFUFmMvFyCkoMCSQermLsQWrPbDKLa7eVfVdqg6KvZ/RXGqqx1iV
pV85E/fM058ZN6q2F0X+hG82zY3sMDjLXsrtxCCKyKD8guE3tt1G6TaFswcWo7uVSu+u/9MqoAOD
IiG4sVkBSRFjdlieopIVQNExA9dYY1nLu4fpdU3m2jwzVdItKQFZzOYzs7/L8SuHOFvARTTgx5Nn
5RaaEFhije+E0zM7miZepOEoTnmOPGEWLriGpukAv8UMQ0wSvT7qKh45U3acOY3+D9Om8MyMqu7V
NLf/65BJ8roSeRSVd85oV2ssvGwOcxUFyS7Gv2x+ibcEFWli/zPsgeufy4qH2yb1B710zcQ+4DJ3
k2Ef1nvmhKlFptQD3oFnibDXSeTqLX1PYnYDGE+Vq9jSE53zjnCrCDQ+QERQTskyELHIqDnwf7j8
Y4GQiC+1f/AjMjH6P9zK8DRTu/tu8B6uR0QnwCp+B4Cyic29zAMxcaUhqdBwOWkO5F995U2OLgYi
cGXLvDxgHEQdRby8eSgiOJ+bmHNiEJ03IfTUP0ay85p8Y+s7nf0VFT+iTgL2Yg85i7EGPKoQeTKs
jMG6Ky6EydM+PEe/kYOzj4OmOqFDkbEeIdTOi/Vs76E1h34XYnIT4iKJlp+NWMqYvUAQMCOyGu/z
mITYM9A/LFe+hiroZE/pvGfzWRBIoiEnV93Q+ZRqjBPEMsioHI0RMeQY8lxQFyDz+F9i660jYS76
C5Uf3yY9fRWvGoLqYfs9gWio0akbP6UAlJYZBFnzAC/+5CgVsmSeVKyR4oiTrOXDpGOg5R+J0Lro
EVMRYYK6hcbdNM/6h4w7QNH2GSFSMWlAZXkLeTbjI07uSsLGsm3rvVOZhEl1y2xa27pXxRcz2oMn
kp28GFaWC7zEzwX7eh/ze8xvrYaySyPXYGWeHovg0i31pCaAmfvN8Ggg37BWnfUWE6IDTGCCQJLv
wPhBKk67Us2blL1mg807W5LyQijFQuPoHos1lKeIL4j+8ybPeFcPw7R1Zg3REzEj1w7GjeUCFHvZ
d7tY1C+YnNEXW7rI5qcP8e+cIQUoTHHG3cBxNskuFH2bnUwZTn7ec74FBmI3WZgZYzbv/7gIy7Os
b4derWAA5yaGplz7zUnnZmVpE6mGnlKepBiYQsmWmU5QEVAeFmaUITwa77UjbdKBoqD5ECPijrjg
iHYLF+zJQXhrG6zRNBmo6kEvzqxaxNpxkapoeM8y6qB8SzCBeMR0uH2oyrLngDU6t7aWMTiNH66k
GB8hJMBOX5tLAFfjdzL8VUk6RwwWEhOvlkJMZDdZAL2cv0N9l4H4QoSVN2K+AokZJvnjcZfLc+Cc
E/+9CX+KvqGYbXXSe7wCAFTGJQdlSUrKEPhZupn/G38bzG7q3kCN2tABQJGjVKEAZ7vH3ldpB4Mv
DTdtucZLNK2RbXfjjzhYW2odwuqcS7g+6KzIGRELpGu0uxzw3JqkCpTVX6I9KuzHD3P4qCx024Ru
aPPThzIz8j/NgptWZ++ktsrCmr7EolpaxqpWr468A9+w1vR6BuvW1VelY7vMpca4HceniG1LE3ZE
JOX2ih0A0RMv3GPIHz4ey8xkdVP4a7V0FZKUIDHrqptwWOaEeZuBWzG75e2XalkEi/Er+hy+q0H2
cAWOTEHs9qNJXS4puV27y1lMqPzgD+Xufudxg18ScV7a8DSUT8J5eOt8lky0KEjRuhvI9YIljwPC
IMWLX6VhwmjBVy1eBZuQmvHrP0Q0u8cSZVw/GRHg09G0dtr0RGVa2Vuc/oZ1D7JsMQXAfmInzL6D
6FcTyG7wCJFAdo2DJx/6Oztn3bUrFw19AgUJFuKPxueC5UBv3pIJ9Riz4NQS1hKhXvl09LvF4mRa
b0Ln62RnXX4O5B9Z66oiuZSYYWWl9Udq6CRlDW8Umb8pZ9oU6fDL7wTpomXJtqIneK4+zD8M9Tpp
/U1EQxC79RDIPDSNR4GZK7AkEBSJcY1OUN5DMZMBYKD74H4iGIzasRITqmpBw6DtmuOvUn2RLuLX
h6ZpuNI2c/6dQTgZWs//BhgD6BBJO2U1NzAyhsVO+Ei3Pb2BBd07XypSg8j4NeMvv7pOEypexquO
OVle9w5wCp1s+G8+IvbFaiBpeAHx2XlEh8LeUF+90MNTZfLVlx9T8V3S+hajQ1Tb8qz0j0HwIxtx
OirwO+GAHNZ6AaPQyogaJFo0Pwm+fp+4WD9tl5NKMQFupJ6Tdd8P6PmZtU4flp/SBeq4/FvcKIhh
r0q5r2W3BIuxgo3051dMMPSSUdQte+O6qLe5ZCyq4DePHWZiRFII+rtN4zkAo0dBgznkJLTlpdD/
KSONanSK6f06ZEf3Z1jH6i2x1+pF76+tfi5yafFLXTlzs/AxqWR7Ox+AdoumOPOWW+rVrGmCp/u9
u5vlbpTQfXlts8u674q4tiwr+J4ID0c3SalcIczkS1lIYvdG947hQ3iYdx9w68LDr+NpHhdIAKGS
A/0LZoK4XUeYr3aQrjrffzn+ViiCfelXyTcCAAb8D5P7tNLWARPWGzVegvCJw3/RcEmdfb8eYvyd
JuXpM5sQTe+0ri+aZDNyysYmo/46Uq6qc9HzEysPpdQsLC8iFlB96Dy+ke1zaYN0IXVEMA8VREa1
TUYgh64/izgwJu7orBLsRXtmgs4DXxQymuSrXxA/8gOk51deNa3w85AJdNFMFtf6X659Fi34rtyt
Jqp0Ixx+CNqIiGA4Y+Dge+9wntUiOry8S2wdsrzXVAXH/ow19iG3pPvvpR9QeEJkouYWFL+0U/JX
8RG6Fq40Mj9B1doTLBF/5qPM/hDAITGgdUkiS+ocoGTgYWL2be6s4IKA9tuL4E8DgJMxOjjUgM9v
/8f7QmzXYUw/3pqwQin5MbUtZbZuyaWgPBmV4+20tqYTiKkD+TOvQ3PdpJdcd1zNOJAt181gXIxW
65DtVKE73ukHz0zJslAv2NsAvTMAMaENEsxRn/GZX9DaF5LP3Ij+KtrZAvrlZu6Ghm/vTbIPUnoi
7QLWU5id8V7r+0q5q4hPZ6DCumyXMYIglSckWMakB/HssoJ1vAP/MYTDStRH2V5JcJWEGLXEndlW
YkFyWaKZgaANYiE9l34Jy0UQzwYEG5wh07Nspv3klF4J4E/JCEkgOoe70PGB56gJqSWsHJzHwoDV
wGExAaOm0LgA42u2uDJCaLTfRL+kxHCF94mFnBN1OklQfL5irgRroXbNkyqPcXX5P8bOq7d1Nb3C
f+VgX4cT9hLkzIUlUb1bsuwbwpW9t4/89Xm4zyTBJECQXAxyYG9blsiPb1nrWXm+nebSpFQyXkq8
D7Xkhv8W4wt0XLZCkDQSXkiZPpTyptDX1QQIjJMljAd3AmqLjWuGe3Cn8oPtQwOxWsvfcsyZxY6N
rsi/jRoj55KtSe2Nrpe+xTJeRpo+tnQWd7Q2TuxMwsJMrMXAoDoB8BA1qQIMq8l58po0rMhXVB48
vwWYTDODF5pwznJOCYhcwpJnqk4tRtJOzE7Hd96L/DOkiKy3jblPlwC8sjXxeG5nAeJbTrs4RjEK
w9ep10tpCgbgPRlXKFJBxZ2cOYa0TLX12OxxveMTZr9W7MFn4QEx80U2oZ5BIuwkE6mN25ZADDYJ
fg/ZuAQ4gKCdIih1Zp1waHQvJdQMFqaM0mprDYcKU/6iHrbtFd+oTRuWWCew7U9eu2W6ZGBCsjlr
VhGyLem77utVUMQzcsaY66Aox6OB1SG/cLC06nNoPrLEXqt8gBGLci5OxoXLttjpMmMCY6lzBVio
n1T7HmJVcVg8Xzi74zB90izOk9VtnInuEgSgmD9saNpZrc6J9FqUKqcdcQeyyQHzGOoVc6fQPmo8
3GJYBlX+KdtHuV9KCjLveWw/KorhtuUa03bQ59yS2R3loZsR1rrgvnSd9h4VVyIpIOE1swKi5xix
h4F1syqyfe9I6EeZcgLnKjkawTmvHfk2/lZxTU8U3TmyKho8ZEQcqtNmHGGpNZFT1a2PI3YcGAPn
5xBEql3hxsU6jRNE3lfRSpMtLrCvmBZQgjpTHU3xqDPIcg/22lKEIFv/yTSibRhAMp4K/UdfHNT3
oFiB2wDfzmOAXiQHjefWUsAgbIeR58nrtq/IBD7C8cTKcGBxXnM0OiHbuvo8FEc7vvX2V9R99vK4
IhyAYq1IkHlZF8PnHFDAMh3kdkmXnXoU5sSH6DgCkKz89YDp+Pw8no7SnAsCwkBUaxNVc95EysKz
A5xF59al2vNOKMETjZE1NT2LB7X7TsG7BNlHHr5KQOCqd0akkOMM4osLpgln6+lrsA8Q1QLlxyDD
1blG8jgPxZsB+7zZS86P0e5Vc6PiCfDujnbVpB8u1DG7RDGin7WN6/aoqguMhBr+cHVu9f5aSygC
UCESpjsHOBJmR8169RXucFRE8rCRFpFbRksayemBOnV1vHL0YAvJu44IN+oOTxZ6fWNatzcPWXIn
k4Qqbdjtq0xqlBh471E6Y/YtFMEK/ZGqO9lC6ANSY1uInuOXtRACJZIm2PKukdOFs/xVZSXZBkSD
PtlsTCqADG9yuNP7pQYaMg2/FA0junIxq5aFGS6o4VmwJRqXYlUuEWcUKy5Ec92z1w+j2zQ4GyhG
Q9aeFu21PCKj1aGUNW6BNBiUb5Mw7AgpLs2GyfsNxvMsVA69zBCKIaMjIBxcLZ4EOZdKgneOpyRi
Gspyyi1mPc56WHFGTz2Qlrk4oyewZs2khOq12PBM6MIVQ/p4fKlrYJL7TDsn6bWFJRDucN9IpWtw
ubPOWThLuvKpNQJmTyVRF9eUjplwH4xz73oWo9VbFbTbChclO6A5EArk6gL+Jk1dHd2Au4j8RzAV
segzJqdKozLtS+c2+TkK95+B1k9b19t0WFXksYH9aWzObvYmXvOR1p+deQlm/kqMX0FAhgrug3jh
GO8pKtrq+Tfnbos+sJ0eQJSd9tJLqD22iBgIfmAQ+R3Qq9lkXbaHmqbK1ldx8QjERRlz7rxNycUX
dTvFf4zB3n7ozloeg52pVgtnIBLrpYZxOy2o2SRz0E64RLlGTWkeJAdh7URy403uJ/DTJOBkp0WC
FGUkZE7/PSW9rEqpb1qT6pxPhwi9iAVF4LKtNYjTZJYdU1qA2oMqgPsfL0w3nDpU/DkbsaJaMTEy
VFdnv5O2FZnZOcGKTD7r1Q0uaLvgIyvKk4FBC1q6tWvRn6u8oylNvNw9y2ARQhR+Q7NH7zrraEe9
09S9QEee5M12t5y2LRWhkJXBdcjzv1IKxkT9U4wIv0ap67CTjSVuTHBPjANHl7cKFoFer3UiCvOv
SgebISG84vE1ckloFvdloJOSLq0+mXAzZl6AgPwLk6NbH5OOriGAAz0Jc+i4ucYUS76hPdHlg1id
1RoGYR8TEVyQViDAoA0hLKHpXjUUQ+KsAQz3Cfboxb0C31/gCF5r9xzwWHQ1VOZww0ktzgo9eEGp
EL+NIAPR+FJ3ouGu7iM5O9Q5zKk1znQnWunVQjQnfVpETAWi/Xril2kQFbcdS1z11eEmwzGnrKbF
QcwDDPyjbdwJhGTfvGWfR1+1L23i5uclvNBpcuHpdLU0ddrwnOhblg8yyRbPfvH6+/CRB9SeO58r
yZkID7TPfFLgBRPdVSOGoAAW+7V3qXDku5m8RXXbyuesXQ+W6zWwJVelx4+bwwNgyqQlG8+Kl0Zx
KOhFhCajfnYZv47wsrJdx/sZ4AXEHkLTrczlzwSqIAwvCN/7SbKhTID6wEDL5z07ycES+43cu4B3
J9wL4kwUGkFBTuSLTwXjnauBmNVVihSlXI035jPkJ4k503fOIxq5KDi23Hp1/GH1n2E07zBu1Ywd
nqtgL5uXunjNSvRSywly2LtUay27p7LuQfGBJCuXue3CqyoLROeu5+0ZhvTxmzZ5rUM2zZhvNZlD
7scQl7EHtyGx1PvQWH4oGEPXsbWedtouCNREzGu1omRgeB3sh/rZxqwBS53EU4/LBDBDAkVi43Mh
6vuax+ACTmfwznAoYRFABAeWIWT6HHo669wJcVNsMMmEzXOtHAb9bkGrwNuHOjT2lj43bMcob50X
m1FssvCuD8nK1N9y9cbVqSrYq1ByTh3siFSo5Nlu4UqBUiPGFdhbcCVHdk88TaeWa8QL089IDXka
1I9KwdfltsXZIbU5VK9CeVfRmtTc22E7H81w5tivA4VgTGjSyvM2TbDX9FfFP4N/lb1Noe8TcxMl
ezO8O9YzArYWRsXrqKwRIwfBNWaOr1gnnztA23BZF841YKziMxQ1PtkVDdVeanYGpTM8CdlbY2Yu
RzK0BsXNfKRH+sBIFNWl9LCJThW4E10GXTrMo4qw27lOQ5Qgl9G1u5BO47iW9IeKGCZhciVLTGmT
V5HfC7qtfAs0LW6n+qIL/AXr51l1E8iF5f6LN1RqSZHYZsiRZOD1FVkQdggJLH8O5B/yukE41uam
C1Zeucj1GaTqDVjIBHVfjoLTlE8ekNtmPQm/PPMY9ocRoYmxzPL3QVkM9nOuU4nPeciy4bKbja3s
5CsgTLV+1cJnNb+NoLhYsEjLUF8ksIfRyy74BRS7rQ+k/JU51JgQ4Nd6y5zPOmWSPCDPd7oPL+BO
WIwJAR2vNlgCcy6nbm9iSuB1lh3ePlAOTLii/hJUJ4F3CqVmh5KGNhLYsDnsBKHVFcgRBqtSi5Ee
w1V0Am/gtwIv7cKxHkpCybUPYhxbeCRyGBo21kX/XVd/Il5rjwFPtj4YtRCR4073fGHB8DslKJQY
Ni5sbZ3KN4Iih+YE+Lk29oyxRvNEhiITWLxUsO5/C7eDn6TnZh6Bwb7nw1dCw2emRGXIF+SzaGna
feY1s3ktPQAl4RLJ8osM5yS9t9bXyFUgUcGnk4Sxv6FPCEMqHWVDUHKs3idJnQ1a9cavJIcTxjJL
OXYCLOmBsBTdAsT63OuP09oi1dJZpH5POSGRch+CZ7TUmo88FwrAvlOOVcJYZK83G6mh0p5mdflX
irmFQt+0VhwO00qrDQF23hyYqLzVyvhImyen7gkKYkHD+R0EPAwcRrv2zmu25NDwaentcmrq1edD
kMIIgPbPT4y1HXcOSBQPVuNx4lyBxGqmTUNSPtUMyJLamDU8ViLjwIRHAD1S+tc0Mp6SCYzh//D4
g/MjIrJJ0jvoT38MyWg4mMk5kR/6CORLPEcbiT+u3+Qk2LLErghp31FeBeVpYJbV0OTm5pdDcdX7
h98XDqO/Zqv4DPK55Ym7fE6QogvvO+PP6kHYTwvuRrqzuC/RTNsl0hY6cuasnfoklI5BA/CKa+pW
Yl9mpEm5dHEcVy2l1e8xXztvmXukwPAA4QLb2cZsN9jVe8WapQfZqGNxqnr0/DwJ0V7HyRverzRB
jL0kc8fTpw+r9Hc6DIgQ7/d03vmsknj3VPOoKCuVjg2fNKaTCqYBB8delb+nQTBguCp6aPaBs60G
Igrj13lTsVLW+SOQGL8DaRefiY7REPBbsKoYVztbvXvYvDLlMa0mrensNI6BNTPoq81tSrWG/bne
9Crn3eS4PHCZjPGa7RIHGxARKhrSchnmDKA0ybNBpAhj+I6hDdinAtHJ5shxmFZnG0Xe8obn4k5+
GlKggHf9EaGFp7rf6/37KLZKRVzjggLQlhnEEffAqq/q+dn9T9lDM10y5PFK1IssyDYxBYPYGkC1
d6NAp0D5zGiTQYmDyHBlrQNuue6aJ9+GchXdAu6J883k1cq/y/wYhxdhbod22TQ7lPY9msEaDZi0
F/qzwxiUgLj6Wee2wJMb/SgyA8CcsVN9H7Or92n0cztk076zgxMTky5bJdQ0LUOTkKSg/JMYW9bU
CX0UeyBdR5IIV5rFRgfHCmUj2IF0HRE6mASumqLJ3ESklyjnZmBc5I7ZEtNBKyHBgRyIZEq7ZYjD
62sXn8LodUA6UscMHMbuqTIOjYQo6DlD9gDQL2dBeZ2yXhjzSM2lHLYTrJ2iRxBQtGHrZ1lzu2Ir
fgz9iyffm/Kj1i6h+iWFsNIR2hfbmO7L5VcG0UnCr1d1i7Fb+fqqtLhtY2jxey8D23JLShST2DSZ
WXdrbkiYYWzAQRaDrx3qh6Cgr4CytEvcGdjj/VkzvRCzCzYVGAtbvnRgcjiMBqYzB6+AiLw2yerm
8xFPDZ4Jd0r2bTyxygh2ZETECpIhDOZddeeR8iDvwxDtKDEl1spSnyPpxeH4BzU7yQ3XClO9WnDT
9MuBMI36R48Kt2JfYg4r9hwprsMeONBK9Z5FvmhlMneWcS8B69lb4feIHq4rXDFwGcyKYkb9h5eo
SNacvqbz4bGZjG524hLUYpYbYuvdhmdxCEUADiNyW8RgRG+E4XsJ7Qbjfl/uw3apm3SLO8yoZnoR
dYpLa5LquVngFnTnFnXycGvSz17lQWwZdE0TGopdP9VWRAQ509d8b3VXEwd7XX1I2sIWk04TsUsF
88LsTqaKkiY6lDqXlo3fE2PUTgEOEENcxvuItRr0FDedhxa+Q1Kvr+Fo0j7o5Dp0CCSxgoB1mbaO
6VGSIjIYd4INSYtXOOxuDS9/NPBxzuFWdbcoJgiVUWANom+0lh0E7XLZiQ0wLj9yY+vSOlQ+1BcK
zhJcgB0MsQAxJqYWYw++N7WWGuSHrttJ2nPRfqQGwNBbX2+kIaE7f7AwjHDH8HxKDghhG21voK+x
LsQQsCDpOTshj6chlxo1yZYgF334rIqdzYS54s1a9mKrjftCHAfpU5pSvT8S22V+Twb9KK/06B2t
jiUDNsHGDcP16AzLnPMxw2SgYeB27mV9HbZh9ugZWjCjlpm+c0GZzQ9MSBOwZrXgAYp+g4lRAkl+
eOGXMvkAhBvKtI79j50/sJO2TMCCD8/hQt8kADJ0lF5uYfKT4GhQWEYH8jMtth1Rf7TEWZS3vL9n
3DF1Adlo+JAsKIz475PwMy0WEGstPrNg4zUrSWU0Y33a5sVgrIiOnJYB+QzxsgWN7FwNLmP7bgBu
UZRnEg8aa5uPW0fb6Fk9Qycr1/MZ4iGiZGTE99PIF8C8YR8B13A1ZEguCHppEEkcCkC9PuO6ggbP
1O+9fB2zT+L2piqn11YSD6cJKxhhy2F/XbEW5U9i/Z75z0N8M62P6ZZlFhu9TD5q4h9nJf0KyyJm
7UZ1qYytop4J/hqnMwKPjJW7YfjaIrVKecK3dP9JwFw0fJ2qUFwHNL8wzvwWxcWPR5sN5UI5dP5L
OnwnZjTvQ4YswiZ072hwE+cLAVArSYGAnwoDRLFdXYfhQrJrSoBH/MEnAE+bIIeePY2gscIVhyoE
ZijKTXOZANrmX3FjI9dnXQunobAJ0133xBpTkMb+h4MUj2oUuTuXKw0RH0qlwoexPMaeV950Qt2o
ntlypPxNrcHe2ZgiJd5r7wyZN6057daxcyshbUGRUb+q7F6wprCQ08rP9I0FEEg26/maC7zQX3j1
SbglBZ37tBRHONINxkP/NSUCzIOizBb72fFxvuMSOGu4zYHfTluU6LPuv3kb2/5k2dswvcnOkqEo
1aYdXlL1xFtlS3sGpIEP2GOfOVCt99gxJTcvzyWzXq/fttKRqd7A9MmuFlnnuVJ9AfHb0lvlB45i
grGZAyMWrupp3YLZebpwfGyBnAHaF8cgHbZPTGo4rw2gqeVTqxbbLn0fGUliSfJXYw9eYRcad4Vx
SsuCoQfOgyfO4gkGNe0QxCAFHpK5Sf2cYQgNDFBfjU0Di6EFfxGMVqm59d12XI7Rhl+diNtUffEH
wqCYWCes9EpA+2tVP1WEJXffyrDzpHthHQdnVxc7szuzRACKGg+nUP024oY78FzVl6i+qPK9yE5J
P4+ZU2VIGufcI74gI+JH8e5m+tzzuAuW0rgCMl8VL3nc0Xax1vKB92IiadgBajc7vwz2qWDiH6Vn
lRkkOl79I4D9NOKhZiwPZ/+tG9fxiGhpRfeDbyeXr1F5mDJ5DZLmRuZqVFWomaEsK6iXO3ijq9a6
Geh4eZc5TpN0I4uTqhwI+PGjm+6NS6coXDWOCNM99kjXNSZoEZUCv4PvCSCK9SXTR5VHUbjJjfck
tWZebx/UWtAZbhTg2NraKN80EPaOLq2tlsm8dS7ZfReY5Xj60XmhdSGql5OELW//00kXwF16cByQ
mWDzXZTVteiTudTYLL7bNWNWs/sC3of4Ku7cltl4A/xrGQNckqoGCdOXKL4KDS6E22jbBAfdMGDF
+tERAmT+N6p8ycN6/9YVr23DHJg/nZHskcLdYKuFUi5eOsFDhs+nMh2mmFyMmVtFuwbils2tDWbU
Mmmszz5d6TBjQSHgJOtrWaG5iJnGemeYmlp8wAZQV7vE+tANolLQMSa7sVj35qFkFC2rjxh8COw9
iJ3aIjE+spotFtNFxFAOjFvK+fhVJHfFgqKO102nyh/IvmNtokSMZJHRK5egf+3VlSPohW7xe24j
0mo4dQJgUfWn0VK0SO8jpmMdTYk1AYH6LbnEiJnsCvGOG/KSjYrnfIXw57OGuxphHtpxABUFqj80
lxwy9Xjwy3MOJEkyaImktzR+Q2lGo1IwsUCyxxTGIXmA3RwGO1QJZbSQ2R/JZcLRtelJ9epXjeYO
7abo38tpdtOgxWsvQA41p2PIvOPZ5zG4TqjfWu3dYww2MreZNT0LeNqoIL4PeDK8rZ2uqnZFugoP
RR6qPL+CDIGGhsJD5TJUXoyBQjG+tBBneG6xWvblw2RSzJCKsKvlJlMZsROJ7k6Abp6b0/nqo9mf
dPapsQ5IpqCA0Db0yJfevE+uCHkFKwzODftQ/jJfnE2xKcqXnMJE6hD5iI9JWhPVLmGKTP95NHjo
2nuG+CYC8S6YjL4v0oTJkD4j78dinJWjP9rn3WPEJCUxTW05jjxx1dW7ZV1zmWkG753CRIYDkOTR
EqEcKyX9QFbxhAnw+LWW0yDOQYQ8UZIIBUgetUQu3DpKX9LxhWX1YUxXvlHQir42+pmaCtV0zbN3
HF2d0z6AXsH4J3AICn0fq2NobriYJrG54uPiNnnsknpmS2SOIz+tyBfnotWaCaRRMnL76f23KmR0
i0A/Za7suA4BAGQ63dCsRcNDiA2Nm60fpf7cD19V+e6E3x49SGmSXWBtsgJ7xzXn6+SHdA6AZ5lP
DuHq9BQzCahYNuHWbw6y8s4YbJqJET39pKzz6eueNnd0n5izGJHbi1QpyH7oNQMgHRLDInYibKyi
x68//vXv//6vn+Lf/O/8lCeDn2f13/+d//7Mi4EXHzT/4z///gxIIE9//5v/+p5//hd/34efVV7n
P83/+V3L7/zwnn7X//ObplfzXz+Z3/6PVzd/b97/6T8WWRM2w7n9robLd90mze9Xwd8xfef/94t/
fP/+Kc9D8f3nr8+8zZrpp/lhnv36x5fWX3/+UmTn9xv11/s0/fx/fHH6A/78tWoz/70a/te/+H6v
mz9/qerfbMc0LFmVDZMcdcv69Uf/PX1FMf+mKIo9/Z+hO7as85Usr5rgz1+6/TfDNkzDkVVLdhxz
egF13v7+kvE3S9dMRdZsVbZl2bJ//edf/k+f4H9/on9kLdH04ADqP3+xSTZ//VH89VFPfxuvS3c0
w3Qcmf9PNTTd5uuf75cw8/l+5V/8qI4iPbOYU3cxDpMCtIacGIBhoGgUqBR7SJdJEAFIG6A5NCk2
hDJ3Gf/AU2P0EpI0Dpks3ugp0EvZTIt51xLxUNo2edZe5cZya8/kQ5kpy0j4Ai6Mz9iDvVpSMsEb
zUh90n2PbRaJN3aOUk8fCNuQzYZ9W9MYqG1RDUjBXdHjdF5bFlU69sO+KwjH+ktyn6N0wRIzLzvO
jCYdgid7JLLAH9EA54ay4vkfPFUD7gBt6BoEjmxkYo9GblEaLTVMTdJDb7lSiBAgcPS3sJYoQLQY
nVMf2pS8GOMdzyCYFP4L5qLuGoobkrW57PswGTTnJvuITfF5K7FnzMdykoPQcAUWBZzlhBs9Qe4/
FAqndlw2czkDgxn64VvYW7s4C/qtxkxxqD8ccgU3poexo5H6lagGa5OXabASbf9qjyQwdN6ut0k2
1dFna6oMSMaiLR9i6Fpjv0Lw+J00/bPWD5N5q30n71yZBeZgzHFqSqn4ti3y0AbeDtx076lXcF4a
DnFV+YHLEFlKjppYh7YXq/JSjgIswD7YuFq0KJ8M+XVE1KhFMCVTUKdAsxidFNQVfNpDRqSXbT5V
CiV/KmB9JMFGKQj1KbEcO4OFtNNkNybX7bkgM11zTDFTjMCY5VTZedRYa2Fb67APaXTyqpjFdssD
ElnPmKKl9jU6FxFYZ61li9EP3YtmYrJnBbfzTUOejSx9n3woa3N1SnJ17HxewFQkAqL/yCoNIwh7
H6UKbk2iPhTvtaUJUaTkM9IalpEyEbiFbZPDrZKkwZiFuB+nWapGIVyTanreORQIChOYqJFZqPNU
dKT+FkrOqSni56ik3xkEVUXa5ktLaG8QqzD69JbylMnVQjUROMXop0AnVAB4kmjntJ2GrQWNka4O
W1Gxqm7ES5jZ3TrrnIOogm/bViCkHDuQL67XpTyzNVsgPgw1PlFtLmrjVuhxsqs6vHZI42Mwax+R
qL6CGk2/GQ5Iz3EOpVbJKNnS9OVgkqylv6pypc6VtNoUco6wBAS3lmRUAEYPbqQh7Cs2K3cEioda
KFtkArfAYDeWq1TWtPItVyHUL+QMH7bNCsJGA6sA7sJlgadSRfYVlP7SkGAFl+M2qvHuj5XMAMon
RcAQqZsq7ACEBRYXzyqQHEHDiOcFdQcjV0UdspXFHFVJ2UTWk7JwTOkwi9H+TmLIWA1C0MEp2YI6
FAW+McKnsZTCHXy0TKNjfhhOfPWiwoYZI0dLmHwdZFUyoWsUHF1PDqo5BN1Gduaqpt31LIsZnVJ3
mwao7roCOzRhfkT2KgfRIhtRNDk2xWcSD1wYNfNVxw7uuolluMiyd6K6X3vfZvdnEfQWCOs9LhCB
RsFLMWTsSslJwqqoHz2DzWLQpq4Ts+AIshZxQqjQEwe8y9PlLUZlro5F6dYJGghFHKya2Z82SJgr
ovloVIGLv90K7GTedfSGWR+HT1mZgWPuptOMPV+pyAwwKeO6Hq9CN/RrPazeNAJNaZoHaiCb0peV
OrgTHcdND6Qhjutq3kvmTdIgkLYENXQSUDZPmZI2CyD9/sqWw8eQwX4Zw5zFdYoKQgWG1XJQzCa2
uGnZxbYR3U7ISP5zlHwLhAY08cMu7m5xaLZuKTXGTLE/xhiuWFiDmBV5SU+rLKrMOhly8moFErmM
cbmzma4F3YDjoU54nzrHXBoaN65us4zRw+DW6miIU8ezoCDEyeLcqhFbZ+FwPcT0c2j2mY2JZ7/l
DGj7iGWL1rA1V89lIh1ERBNbhKpDiQQVMy0RwyLJtUMm+mMmvSjJ5OlENgA8zlYfHYlwSmvOEkua
Mto/Pdsi3rVZ95m1khrUtI0hs3UlCYOlof3tsEroVWCaUr0Pm45NDfGrY7uRpuWkZjCJjWX2eVJ3
KBpmPtBfKS9VOtsBj5uNbcux2BRWBrmi7GDPsYYIKbQJPWPRQMQ0UCbu6gFqX65yLmgGFG3HoIFK
OmINu3GR2ehOpJ61vQK/XjT5uhw6c0EOLVQq5kSJMK9DgduGmcRGKcWW5+RDzzyUN+2XYKUyZ1GX
SCMRRAoRhioT3CBqScr0mD1rXDexh01HEQFzciuUJ4qzFyhXO8I33vVMHGqatxko0ek4SeYl6Xbq
QMsh2pk23cIJdPQx5h3jOOCKFendNpsvf3J4OxZrusD6HJQKB5E3AnxFBu97noFa3yfxqnyC7M+K
pEVa7fBMT4RPuVCz5igkY1UW/UrWUa4yagyBNdZ7xeEHDg3aKdkGK2kydeynXcQU9BAlHI6G92Ap
Bvnc34RFDFMYoGlRTlEk2a0LsWyY3FzwpCq8rh4NQ8JoWUpyF+gq3j272/B0wuuZm8AhOWPbFNFT
ylPWMFvg5gr0m9xBIuhn8EXIfXbtoCHHOSSHSvt2rOhUeFAmQSb4VfXQ7QL9GfIatoMsHyTeN7lA
Ulcde+oE7oLEdQJa3gbniQ07tR9hPyX63jT0Evd3VmIYLzC/2m+VCePCTzqmNUnwEWoEEviUTKMQ
2jwMu3UXD4vQw4caoS6uCEuZ90UE7yOrXjkOZn03+T8AB7alyWavYWFfNZfaR12l0ykCeEfv3a29
mi2rrVl3qySVgk5tmQcqu5mBZMOgQt5gMpFp60tHWLIb9ESLpwo8FjUhYqDFq1owwW8M6SQ1Ded/
pWyiNgNm5+gbOfRgCJhcNBmjNUzos6hmWUiJ4WgEsmXktHiinFsGbMGcA9kyYxQQiXctR/bRhaaj
t2z1rdYLjADSOrNxm03vo9HXLw7pIzyJpoSyHkgzi7gR15CuYl1pqp3kjZcBjVyANngWklORM7WG
tDn598DIejZaHBpNJ8UqER2VOsFuWho7yc/ZlWYO89tOuLmBk8lElZtxps8aE2/oRFfzYtTL3kXn
sTyzxg6/T86wxldrJMR0j1Iq7Z1RXVseV+k4PDK5gFswqBLbFd4JfAOCqc3OMnlnUx/DUTQwSLOn
sRO53E/VOpdBxMZ2pc1MbUSFlQYgASesq83uPGeCTqDZKL3pnFQz2/fvdgsRsTRHCo42nTuCec6Y
70THWL6VEGcOX6aPCdqpL44yy1RcDbrhfcdaTafLGeKUhPtIrui8aadGKmUhbXIpJFmvg4AkhKXO
HaW4epB+i+g9S4mjqbWR2ThlTWRGhywAJxxb0BA1QNeUxaOCFsc3GFYHIC0dBHKmr3G7xSwzCzaV
jflBCUbVGtQbv1egVOUK76YtFr3q7IRHRErEFlGP30ctAmykImEeXmTZyOdwmA8cktpTWFX1U5mw
x0uM7Dl/dxLtGyoDGdkhIbVBwxMH6D61O6x+82oVeF+8Rvbw+9urMEYvbacQqawhwpcp7ZoaykIg
5w8NLWGtwRnqCu57P48+HbVYDEnwFhe1NqOQooDGBaqJgSU4q1EtT1+TghWc5CQu/Q4rcPYmxog4
ftR6BGTmQ+5aEGIe84Siw3alWp9xNj0zGeH3Phu2GnEkjOKgQfng2dBlXuUEbzL2nqVscTaWBVOq
xgAoFaTISge53mvC22IMwnCM5x4XhwUqCJuGx0Cs9oxvkaZip3EBreuexyJjS9Ok5k8MxO4JR4OU
f9q+/GXQUy6CqOjd1MO/5vNtg9culNAAfxEmBzvOIJL32SqXUVT1aZAsFBNZfcEilabD0qWWmRXc
3iJFeV0CxVt01LLqEJTzZkwSF9Mgz0hVwbtVR8xxGnyv80EhUceU2FkpVrDLHQvU2Ajbwha8Ta2O
fAbD8TYQW8/qgAvX/dY3BjB6miGwlxds4J+j3DAWkeLB9ag7LJSZBSLGHmGH51TXJfViwV4zkhXM
TfaLRuVrhP6pl4xFWgwd8oGzIoyfNK2uksQITXU2g4maoFS4R41UgnMZJceaT+FJnf6nTxjXxV1P
LAo0JAkWtJl6e0+OWbIwrUvb0lp7kZTMczb4ejmCZEAClGaxMSuFx1WDhhxZaR8aeHtt9rOxSoaM
RnMZhBC48uTaJZwFWo6G32osZuDiFJTpLe4dxVXGfm3jr+Fd34nRQc3nN9BcYpKT0o7MhWKnpoTK
6AZRNNJzbWUEjIZvKr9nAjB6RBMoQSq5aeGt0pi1UN1ybxhhuDM6BEYGKQmwvCwz/aqpJTBNj1fC
MRdRbUGL5xQ0+08aX87pOH8ebZIgzNj7qHrrQ9gCBlhs3XpOxLjJG9q2ZN6bdN3CYR7Qen68StRA
mmGDNMp61xtKsHLsSWkKDG9txSbnpZzXs2BsCbT2QcoEjroaDQbaY1i6Dn/fU2GYnRupPpwBSN5a
1WkLdVBttLJMbQNtZxet5ep1Li9qEc5Ewe7Zrw5VRTppFJrGoi/R9A0ocVgsY5m02QUZsjpnenNW
YocHQV2NGAeXWceDRwoKhD7ZyGWVKUddjaCRRv5bq5Z4OfppmN9Dl6jRuFhDh0jT+fBRU/WYq0pw
qLlXPvSWCqc2+7NSATG3KmfupEO3RiVJcd+PwK1kdEmjkLe+wnykG6FUN7GBzC/jisii7qyOerIY
g0uIBkjG8BTyrB5VE/HFgwt+L4f+XdcEm6r2WA/dKukIikOIT65plePp5vYILqqH+y+nJc9SPu8G
1qfOcjifcf5dtOH4H+ydx27lSLtlnygugi4YnErHy3spJ4QylUkbJIOefPpevMAP3B400D3vURWy
KmV4SMZn9l47gr7tlejv2EnPezl4e1VGiGCC093ZL9hvVUpCX43PnSMerUD4MIxPk7OLO/XiYvS1
qb5LguGfGlhVJ6g78OdEPopX5WTndUoPbX3RkoGOqptzo4txp1R31ybRq8knUJhQmHHxE1XCPmKu
f8cuGct1AcXFY0gg6IWKHEmUFtFvO2jv6MTn3J0fGD0/MubmqdxL115LcmHs2t9Es/urt4b45YjJ
ojfflAkL3lz9i6htfdzWdh5uZm1QxhYXsc28J5hOHIceNeEa9Y/tgo4ufm5C8WkH72Eou79Ugaw5
qpsk1I8qZvbUFuZdrcldBmrHG8+uR6LUyHZLiifb3Hicg+GWzNrlSBYalOOJXB+CcAIIDRvY3yKX
Vwq7pr0pcrDeHPzwv2HwYjCRA0s/82ylvcGhQULyjGKmDj8cP32qYZa01L9rPoE3p8P0a0bkixZg
/OiRDSiadQLYmNyUFAnE3MIrCjfIZlxrfEQD2Bmf8sgVbFW28691lXeVCgbxJjHiqpXxofYrTKaZ
QRDh8FLv8CkP/BsldQ5Oe8pP9Vw8A3LQTbtbQnIJpmdvxcMQ0oCHdX+JVPiWJzjK476mMeDYuqrR
o2Cq5jZqjfgtM/EzuZyniuDy655X3qp+BpLGknq+TdnhiNFDxD6Y26liJSAT8B1u8tX4QEZj99fM
xa9hShCDMnAKL4e0DMFu9n/DUZNPVoFo9w8539Wm8e8xwmIvGeCELlGsgh85sGhSMbsGz5XDuk+7
8Qul2k3T95rL4ryr4kYuHkAdR9+pTnCtqKB2sYqPpon2o8ieSpbYZmnvnUqcadwOsdK422r/S25x
T0N0LmHnK/MGNG5vymKLY/f2HoDsJV0fHQ3BxYf+0aTk/nUfSZDQFUkoh7qh9xnzk/C9u0L8XctP
nT4XHrldbvgRRnpChDnuxIrcV7qIWMYs4xUk9YvbMJkcCViLghhCGXGMgKpnldwu6tGMzW2SUvJn
qixAqR/n1fD21eZ9jSGPejUZKy1NYQ5szcT6OnWIqfLosuTSHDWYwCSqntxCvGP6DMajXZpHbVBk
dLXnnnoGSpkv/0UDqTitDT7aMgr3xjLRZQZPj8IgqI2Zwuj5c6AbdjQqoxbM/ZVspwotcEeAYUQb
FVTNaXCQ7CUr9Sd94qHIEeUUvNg6B62Mpr6uLVZL7jWlg91oB1LU6jU4r7NDJOQAkaXFOrBuR4Fn
70XjcIHp56438oolkYSSYFd3LItBU9YO46KuXsZfRfxNDFRy7UbhU+fhudeWReJIf9KVVGOMdUq4
ICHzyMir927pAn4fvwsoKVdxhKZHA9zzyuGQ+dAK8pZFNkWNufag+3Qmuq/Qii5xAAMOkJUBxtp3
/Z9W8ZglK9lrPtVkU2MijyAh7znHyE9tYRPHgvUsUabpIZ4h3sRD8lutHWP1rGZIxMfvRpIfra5J
KauaH6dof+WMbk+cHPuhJcwj4hX/WArU6VmVf+de96gUPUCBmMgGdKGSGbeJ0GnYPPxIoD/fSU46
G9ANZUnw0NVtdUOv5zcuvXxwXaQwI1FVcqCzwRqa6S7QNTLsgh8lMRvftsVXzcdxD9z7PigNBOey
YbKcxrsgwVAw9dghqgCG2ug4y4Njg+jUyfknYyaXrDZHfcZJ3Ab9b29ihjpmkKKcrvlTdoNHWoa3
y1d7QdbXPTYjD+9Qyl9um/2uzYgff2YI7ObRj7HBAZvCJIlSQgfmkSxFU6eZE01l3N4LvIeUyuil
XeraDtzVIp1XghFYKgLErCtd7KSCuVwWqGKdDGFmxgOyGhqMMucMCTq26qXiogbtAOIr4wVW4TLu
a89iY/CiKxuDjEX4EBP4SoUGpHVroYtVoRBikBfH0wrFcwmvs6bFA1fGMLoisIcVbW3BgOJoDUrL
psBCJrMWwiBDk6lg+j/LheGj65X7aAa8HGuKXG98q2HnPQlu8Ga1N5h87kUYN9vvPkMFk+Kawep1
pRgMCaYyx8njjLDNeBQ9RALbV4p2x2AOA2hVJuo7IVl3jDbxe9N8uyHzRMn3WhcP0Wvm/x0UPodm
xYddZ4Cf5hp4dO+u+6DJXusVsWI9bEknIxg615VQgxk1dCrdeR135FAOe79I/tg8lXtPIc2wNLJd
HCJpyPHo6Bm3DTgqNwEnVA0SroJPJspYoErXjD5UzqvU+smDxj0km9w98Hhxcy7MyIK205iM0CfQ
Ngc0I8tPVG0MqFGdSzd2aMTpCouwQE8h7lMWAAw8WJSLAvlflWcljqAtoOLHUequsOnDRBzPYWK5
qzh9b9ehuXTNBGGm7CHgoZMP67W97/yRJ4oR335Q+tZ66a3OJdICCr+uLe5NIPGFYePTyCymjoea
0c+RC+Q6K2iHk6mLGEUacAzRcwFmkcSH3paPHsmYNWBroHosKHjD08mKeDem8papCnFO4BnsQBBg
vltkgnmqCKNT4zzFDzIj8putGeQWPkDWUc2rMhrKaAP7kgLytg6KP8mg9WmKjhWWZwCxSJ862FMS
fyZIhTrDCh2bjGAZghXWsL4E2YqYzuLSH9Ww60sHv5uSxakQBEw4q3p2cwdKJKU2KAUFqSjMnvqI
0CtuGIAb4Np0+iuLq/taTAvR3DeFrvQ9BqyrNuLR7xd2KQwWQA0u8EiikQmQW98LFSCpr0eiwrdS
VescfOEWectW8zqEktk6rT0OwyZXzmiP2wSfTDCwORrVLu7LFydL2YQty2VmVtowVd0g4U6Pn8kD
yVBnTnGnOb0KWWwiZ3b8E210Zpl6hwz/r1fK6ICw+m129tilxW3nl7D0s4NGGuDExVFWLbLzdknp
9Ox8zMWKE2nkOR1S8RR4PKtjhcxBKQEFGTpiMLJMTYvgGyjJeDHImPiFvhOPKTzTovlkZHsaXQlo
SC5s+WZ+JM98RtA5hLdg1lo/ZKSLa5O0CFFcPJbCY1HATXxl5/LBNL3LEeXa3ex+r3RyW2vwt+gV
gYECmXnGvkKqlo6HEMnSH+FqTPVwvVompPNa/Oh0fmuy7U1OEQibIcI1Ph7mNmiu56g9tTmleNA3
X7xRiN5QSbRXGVoWB8VqiA5zXxXWgQSC88sPh7txgLoMvWgus10yX/pmtld+4X8WrYc1enUiBLFb
isEiSRJCWVqzfci6FAxORpQlHVhr8r/WrQimIBfOFoKHPKTJ81l+4KyOSOUS97lpcXjAfjlOOoX3
1jAAHD2N22nD4/vPi+pJvGgJgDWDe4jTrTnLQ83SUP8qHLJwpphbqV5SBLGwBVIZNwdWksx827tB
WGg6PiaFjI79ylTpTUaSbcMogXwh1C8J6qvUYf2djIjWXYdLOel9w6wrGcmaUJwGacfc16OJHHrZ
XfK2/4PaJDsYhpwMbrq3LJbMZBwi+FYfL/gwzuAzKbTYGLOnHJU1NwkbCtOV+6XqHfRi6Ju8lFaA
e5agK597AdUSRfaLDtonz3GZdNivaCr791YMr5pwnW6IzSHbhMZphhfBq7ZtNU/vKUaPyF2H5tJU
6HHxhFUxb4OhYSUhy+44KiqvyCChihQIAnbS7A4kvWpRxvrgjulLK8RF1Y66k43/t8lSLHyhF8L9
BkCbVRDNO3WyrgbFy2RWB2O1h8aBGryFOL7g7F+S8KujgJ10/TqW8UPg0BVBz3FzlpT+8hb5A0E8
xXOYRpR1B+NOuHgQfMkxjlhF8eIXtcDWRMgMxJGoUc9J+Jv4BEgCAR2yyLLngoLTWMYnrFJ4X2CP
iPZZS6WXCtR/S0jCcO1yOIfDnxoUgsjqt0Lrd1ExKGcD/Nb0aAbXghCC/nk09Z2p80MUpSfbEVng
YjDKzJ9Gjf/qrv1ZHPvFePqqV+uLy9T+KhHMtHy1QkNh5DomTnmXeIwGm8Df9U0dX+fTkOyt69C4
0WVQE5Cia3mbO6zQ0tJnbthmEntm/p7H1VMhEwLQm1OqISa3Czk53aSuOgcaoMXQZ2YcQUv0N+Rz
dYlH2/iGqY8OfzEWsI+9Z6z6MriLPBlFDT7PwuV0hgdcWyIYx15NLFowA1nT0Dgq7FXhcCs0WA/0
gRXxJ8VUI0lSeEY8BAUu0ME96dTzVZel2Wtn3ePI2uXimRHgeMjy3DCZenAqlr21QA6czUt/0yHC
UjLt7+OOSlMtrT75zci8KyzwJKT9J0g2dRuW/qusC3MyHH2bcl8c+iWLIPYSU6LpfdDL3KvJXpu+
ny4VW8ljP+CTXf3gnhcE+mj4J0NCzHAQxSgfo20DpzECG7N257xoSG6S2OQ9SvHQI1IPhtt6DNJ+
2wZKdRfKt/FKG2c5KgIKw2UjN4XEDzDPfWZLtB4kIv8gXv2TYpdBUdqhMaW4WNP2OA/jTZk1UCZD
+VwQb4N2cnpGxAgPMmgBmmZ44XIlsRiW6jAMxy5mEcj4nj3VxLhlicYe8QpNOb3DzO2UDZ64alrx
nYcIuycv/XIpjsIhwr3h8fT07AlTaku9YUlE63u7caZC9QyOBlZLOMipf4nBjfy963cfbSyIVfQZ
72VFgqCkLQvi6obPqKAI3HZTTp9Vj0t9YIJUvQwyO9vO42SWMTFkjqxuohR4jJkzc8VDwRqck+Q6
HILoqOIe/N7VCHNaZW7ymiT9R+S40E0mH2qyRn+drQnDIhgjE+pKxQJBV8XBpGBPvLIOTqrMbicL
a1lXwPNci0A9Nc1xhNn1Xid/hZrXy5ChsbSrPToTOZN8aWQEzQRAqlsZwUZbHo7vQuzwXfrZkmxR
vt6V1IPFBlue59bsW07ss04IbYuHcBeI8DrVPSw1QfTGHNtTHFGytoP33JTNoezC/nbyYbk0IXmm
GQIuxumoilQYElBVsNlrZ0v6C3lWtlvWe2+Ap43f3b3pV07TfHDMOVHO0SOyhj4uudXJ9JNP7NME
vK20Pg6FG24SIcyfDjLdumU4WxusGXPdvMqOaVTA+O1SxoQoKRx/61IyOSOOT0ypQCST5gTsnAvP
E+emeg/i+W2KozdvgN8S8VJ3Ei96ThoEtIEbQ6gj7XiJiR8KFLiGgdqhzDsakzBPdwlV8qlQ2T1j
7PE4p1V17az0znnCLqlpwcUGa4xDhmLCuPmN65jkzsgwwClSytt8DNfbZASK6ntSsHkkHWesOf0z
f75tEuXvVbwRkjs25mGFrVNORu9LOZESwfwxz3tC58bHeStnna4jxNNb3shbmQ6x7V9c769qQRzn
Q4rZoEvyUxcTElGFy670xXshwP4NLXPFOV6+ClPGJLs7wyGfkneVUCWLlTie0tKTwZOamNeeIu62
k/MhQv3eJSo/Me0VPP5MqAc3O49JqRFCEZZbM/VZ2D2LXLuHlsefwl8dm5SIt9KOyIym4DHAepAF
kTiWSeEzRNnF8QhzzcXuqMwDL4ic/40fXMRBiEqY8bQNKGDHuAJM3k+spOCs2grm0VDeSxUDAO7D
/SrVuR844VhRU1nohYGyQKwn68fQytt4qr5nBz/6os4zW4YFWMKiww6D6q1HRYj4qvsGOoPeIPW+
E4eT2YJscOAMzBA4YN1BcBT5Rxh8qChkShXczkkxXzygY8lozSFPqECjTXbiBh0x72H62wWsO5Ho
c5RmePPpKBvm4B6Zjxqk1N5BuGyc7km2eo8nb8maCRlNCYYN1oODq2qZXIupeswvCYdzWjUbYbat
DlQIb12Oo3TLD1aDh0h+IMWtZIsva4FfoQxO40CGbfiZ82awWcIxwiXkrtnVq0x3aZ6ac0QHtf63
BTSDmJGPLctpvbBBTj8jw+Hl+mwlgh57ZJGHjLF6dUwXcqGRuF2nGfYVVS/7qWXO5eORLDIQI8L5
oupvyJfz/smyAoMUFg/pzICnWrbcUWGXfcDchVFc5eT4UlWBCdw9otgBgIbhELUyY721QRo2JtH1
LAXjr4AR3hbaOOQL69MiHy5JAdlzIS2qIMlqmU60XhQx+QPCm2TX1vLBk0hwHC+ADG6YU/eYCuPu
kTURxWITYADN+6MgMbkKIgi/s/hdssBA+sMPMCy3ix9vHlptST+o/vVegOkG/n/uI4RDOLHrlgRy
PVaJoS+OrrQV+BzUKz6vh1R9OEHZvadE4Omi5qGQs0854V5UGxxDH9uxAPi0S/V915bZXcmmdzfK
9W7GhU/p2scnm+1FBKRGF2fPL2HBDhForDoUx9YPP6KQuyDwnDtV5eIqSNOAbLr0UmQsjFWFar9v
GnPk9fMok1pfrdR+q0aAUlJOGOW6OHydalczRqU87bAYDW12GEDeGKaj13qsQATVF/5WUdOdO15B
Z76Ip5SKAkfIfNFR9G62unXIobeFBWkEEVXTULCbQ8UH5Sv90D2LfNnC45lElyGHGDGAzgencx5E
Go7nCeUgYAkgD8xLKDwaWLU5TQfB8gWp20X+rcscuUJOo+vVXsyOLX83UZGdwn7mNuMVII0vD6lW
93GE1sExjFtcv+VEV8krdXGDaZ1M6Kbf/Cc9hAeV3lg3/ZENxFrCgo+Z+16G8Z2ToptnsUXMSGuf
l1E+AEJIyFhvLx5jKdwNotuH8hIPCveVjEaoj5qqirUbUTLmpy9Y5NLhf9dx8dlmXrCnWITuqimV
si50dj5hZqOI3D2mGJfRjHeMWrfer1twRITI/FjG0J4m+mr0GvcNk0IEDcxym4j1mmFCUMnkSZkw
P1YtKRVZn705Nk4+Ml09S5dNMaCcYZwIqOy9+hipoWHAyMdOJ74PZl5NOq3imxV8NOVPOlPdTF/F
xtBMSwm+eWhLOiSsxwsV4fVY85TVhSiOaTTuTUQavanX29jlveKhgqOnvKFU6bFeuoDyoIoGZTPe
YN0xDZK0Zlnueh/LTcTGIlhiSVXOgNtJFHTXCE8ucX00B5KovZ0b86w1DmvqOk5JoKoVC5si5jFe
OSkmXHUmxH9ceSs+cK9klTGbewpp2DO9ZESefzqb0LhDMqWC4bSSWiLQaoOESh4i08B5UhSNTYyq
rsjnYOf49XclYtw4R7YLDkHHptWsmpA+T0o8+yFAkTDwXooVxZg/g0psilGdhKlv8Luy/eNNGzfq
RmUp+A/b7OZ4+lWuWXY9FIhM5/Sa2TyYNmmf/OReJqw2KkhUo6K0LScXtRoOTr/d4ExhlB8EoYBN
/F6lxt6GMM923lg+FEON2c9hucbEJCv8x6bXv2ucLGzfEQa4gd6pFg3uUiCHyo04spovjrigUJdZ
sKLGA/xSv7bM2FExkZWccS9BJCZcCvLY67AAilkcsIbKg8ijnPZYR86jP8zsHEjOufHNkD8nqnlq
PNTDSQarQeT91Ujm2n0te5ftAmOJLKl+BSGFRBYR6RaFzA7E5gm5G3soj83yGTjDd8ew/2rW6YUR
2ndnF/9St9kr/zyb2s5fVfovssgYyjL88moNZqbT3KoAIShxh9cV1SOYXehbRKLIuaFid49rpdAn
c+FRZ0LsasR1YhkFF/B3GHhx9/EJjQjucD8BGlHpQc/rdZpWp3bdBE246VwP2ISh4HFL3OaY2oIV
uzAd9xJIJC31LnTmn1513K0Tnain/1G+fsW6REDHvDvw6P7SlX2YvqRdBFFIPJdoV3gRxETU5BMq
noldVAsAKCpZI5n4pap4f+cClNPo/YjRHHyMikrmPFlbW+80/rk1du/NEerhMYYbEqMjG9voVMPv
kzVC6dr38JXhGk79lEAWJD4Yrt9EuSJXw/KCNoKkvtK0CpSYIAZs23OE/cMa7sPUz1/ZwUeIqsF1
6BWqAHp6Pvkep+qSAXFYqDJMvyWiplybTkMKgsqAzLkqb+JCkTTBUDpJTHmIwWX5VR8htRVvqrSH
QQlehPh6YdwqhMO0EZOpruvIBRsw8ybkEjktMhnPbTrsEUgGteUVngT2tobDoSW+aCwenwJXmPYp
qAng+xEG+Hw4LfiTQjhS36IJfkJJHWYqdjobis+bEia/sFuMGn/VbfDQh2iQCTF57vzt8430Id8U
IgsSgbas8j3jzb4uySg0b/0Iah2UX9Qn6BW4sldBjrK2W4Y/SUtyShGN69H6f8u54Cqj3eYPMJdx
wvgrw7/ITlSYGPWMoQ0qamIIeT0FQ/MvU/F9rJrl5IJG3XXF8OhntXfWQ4j0IGnet4lPh0fRpMV1
YdfTlKJ7JRvypVsFOVckCcV8xSnyYA66BfELLD6iqiOKz+GULCpkBhEYAh+QQYCd5lzQR/CrUuTo
Wb/GOW58QGoJXf1Uo8h3mox60gtPG/NE+mfuXOJtNr9ko9rvpWbns8792XPQ67NuHE/GSX6JCTcE
GgAWXd7vuJh/jWgE8hqCXVB4N7ltf+IagPLApWP949zkpfOG2CA86qZ8SwVW30DMFzQA2aHz2H5v
lit01cvFD9aP3imSw+jIU9vK4F7PC3wHQXOXZM86GN4jdFm7QkTMCsYMZkk3HNsJpWK7iOJQFGxR
C5Gp6wE6XM9uzhPKQ8XIiLqYBToInnabqidIzfIYFpElAtOGwM9d9PX+RvdLzbyreaDrDlEhGlN5
ShZWehHsHtnlXyGW1oZZzZVv1G+/d2g9muyvr8EBe1lw7AzFl54sPcT6mjk6JeYJjyCV/90YniZH
vJqaVXUsn8XUpntvyOFTUMA0CaaajrZ1ZsjGivCm7Rp4STUzoVEeE8Ire1SgCwhCAlGQbvcQpQx+
3Op17vWfxlXRRXGz1Px5YJLgxLpxa7flTd8xVHa9XxN+JiAx0YeQa37AD8RhtsFWMnHPJ4Ak3VuP
VOeWJcnyHfrjo4ESHjEqQsODHjQIoHYF6jYRGyTZhN/uMl58Ebq4fEk9sIJgv2ySvxu/popc8Mum
C0hSEeF1jX+5aQAONlo/siVjVEdGee0kCyj/lGClu5VJ2BTz4GovpdubSHdpcomrMoS+xxoIHrd9
rIPw+f+b8P5vTHgaXxpmxf+DBw83YZtk3//Tg7f9hb//bcHz1X+Fngp0GLi+7/hSuf+x4Pnyv3DQ
YcJz3UBGoQowx/3HgudtFrzI0b6rAsdTIX/pPxY8579kEDh+hPnOw5LlO/8vFrwo8P53B54XOC4n
FmpjnCMycj2+0/904BEqoKpk6BnPsTzEmI8oBpOSollsjQb5t8Adhf2aEEQ4ObRsYdzBwqShZJlH
G8Xc5SCtDXYIHVnGz0Y9o2dxiB9Vw22u5vEsfQMLL4iTnaug4uCdGPDSsLKVC8oUd4ogNtvKPTqp
RxlApUSYc4vasJMLlP9wa5Bjsg234RN73aI+axOvpJ8RTIUJAnIadfMRlxA08qSZj4J+6pmx2/IP
Lx4oDY8QID/M6/3k4AOH8Z7d9AupEb5YCXtuQux7BQM14U/Rjx1qVOWexq5vFY+x7EO5mQ05LQxH
YbRUH9IL0d30aODyoU5JaTAY5hqjYvIva1S/ucMxJMCTNnnoMMLPkJS6affi5eCYKmpzbIYshRBS
/KYITQ8sDJe9k2ogNLigrspRjrvOdtEeCZDiYqVAx8ONhxiRW55GQ/ToxcO4c4eRUWaYo4jryFKY
VMwbchTsbhSExcDSYXdN3QHBdwGdUgBd19W2rNJxdxAhaR31iMSqWbkQWeL/MW2eHxhBNI8OniJU
YbgoMrE0uxDnyZXr+PMupDD1RMHhssK36Kj1u4RVyNpzpCV94v5efHz6JujsfvUpyys+WVY3PvMU
CtOTLScoIFmxoaa277CuzcgLVNO1pSlfS7bsriQL9dJKhgflYE7OiLlc+iGzuj7xvtq6CcAtIn/w
Mwt8Mm6jOz35mH1oXbEPNmAsTKeWjUXXTixAw+B9CGofhHaMJjAQ43xTF6tzGw6O/gzCaDoVzKEu
sA/8L7LckrvB5dzomqD+AnNB9dKxcyQfJM2zo1P15BMW0bZIn+PPYWkRACyMd8Clq9DZj1GJDY6H
jZqpKwEQgORq3YEkY2VJIVickZEsZA3/MsVoycKsnC7eBKqlxioIQ62IQGXMghSuYYDY3KSEyhqb
3kn6sbONx+ZxsVVOyrtJ/q3eWLBB7dGPFHVRvspYVq+uQUKQ51P9ZWOd3OaLN92IKoQgES8G8yi1
wL2s1/kBvy4CBhGQSNBEOHW61WEqL70cq1MJAq2o3OAceHa5034/3VqtvItCbf2CdbCDP+9Ul0lM
2cvowQ90VmR/fLG0XnZRXNV3kbHqoehRgxMZnLa3lRwnJBmTN/31qKrupspHrShKi2iGGDsMv/QV
jIuGzzAGcSZUWn7EdBTiqkoxEcxIvc+1w3RjjS2gDcQZ2T/dAQEQ0yoemZTrY65w7NqxTY9hUg5/
G5Mi8mMZ/cShTYXSAQgqT2Lu3MsQstjDjpeLuyYakj8Ovow3PU6gdMeOgmJ0DcoBdFgLIwKucnW9
olqgbg2C4RcT9+SJUgg+VRgAQ6yysLqNcjM/u7Om2DFuuxJMXhTpI+YI9Qh7tWLEqrynsCT7uavy
8ClnMPhXBj2GkiXt+Y6QBKbP3EQRjAZ/+SxVrQi4yrVjL34yUa/7qv+DD5hsuLRwfhXJzM2EO6tj
sFdg7qFPJVNv9gYGiu1aodVjztiy8ZDIFhI/G78br2T5F666/cYQp9c9MvXmkho5g6GYml+uYXGo
S5/MF8yj5CZm6OXrpmOAGeXOc1K240+Z6wB5aRQfptGb8mvLg1LA6a+NPJdpDNie8n3cOSrVZLxR
eO2zqBPXtLfpsV1kfacKrIfVOM73EU/ODceFPVvhNXfjuLA0D3uXHVHMFX0wSQraxN/E+Roh0Fu2
BOnT4Kzr00Lpv62/md9Xa1OdUZUuGn1sbXk0GrgJCuNBd5305dlh+XmuTDJGG7uX3UtYC/XCt/Ix
0VaKkaAhGe99bkPnewiIoKtHKU5R46OMmrO0PZmxlAc1Eq+M3IkAutBOjHvLqr6kvhPcLUZ3+3It
JY5qcNbomnwGUmJg+SUkovC0Yk62b7sqYdvHhrDrfV55mTd2AIJ11FfX/WydO1tD47FqcW57r5XP
mE0JFGva7KGeq/ht5uRC8mWD9LPzIfqtIzFxDX3pua3X5cNlT32TY68+Wimcx5SDgzm+rubfIq/H
F4YUK6CPcsAJ2lmSpaZeEsFWCj+/rLz1f/EMtV/8l/KnawDKdMkSPdrEBcKEP49bPhP1Jdej82in
CqtPWMfTzsMayRa+j4gEWnyVgSBMkIVP2Gc/8iBnVCqa9HZwBgKv5zp7cQx7ljjy/D+9SMIPhnwt
LN28jm6jQud3GaaYT9t7LLRZ9n85ttWfJl/xfmU2BC5kPXtITdo920SXf3s3IEEECM6pYgAK5roZ
Blqlvqsu2qU0H9gnXJdDCdvD0ytk04g5YN7310OQx7A2E0dDhsuR0LFo3UZP2CUqvwuepVq8d/RI
G7BPcSn8wNqD1HEMRkthzmg6Rp/XYzsahUggQZDhFoGPDBlorOzX/L6M2o3+5TjJg5yD/B236viT
cpi6iGzqjaY7uTMzrkH86ws9PvatRoKdGxZBE37Eu0lnBbeApH7KffoDTpwFKSWRLfSjGGIlYz+m
pj6IrEPTqYjQ1DXB4o3sVV136AhIZYoqc4vbwLv1+3YFz4EPoaeN5YA/svMzmOqTGnl7ETYw8SrX
kk7G7YnKw1ui32w92AvYQDUPg63TS93HI4aGsnT8k5O7JKHYHvcmPpBooNnB/jrBjI41qgYrhuxB
VTMeQUy46kdz5//i+eUw7RJcJ1FXFOZm5Vp1ezOsXCdnqZd7EdTTx5SnCSd/KpmcxK0KNkdhLTE3
tLC8Kj2FbPx0X9T3buj41GADsjX2IwkZJ3jxetA3ZQm6bJUlneQGAnhZm9+kx/CM3K0VyDkM5W6Q
fK8ksLIUpHMLWdJkhf0zzP4hIFk6xqXPPgFSfX2/iT2n7qVt3nP9NiYv4chwlVoRO13FTdXMlyX8
26XPDiCsgeUJcQY7l/knudRjru4hxHfNSx0pVnntn9QdricP9WU/wQgm4rlDAFefJvmyjAyl2Tz6
gv4sns6LLT+8wb6ZYLgJe+cS5M2rbYK3sC2PC9ThOFn33frH6mNBOp0zId+TovpVy+6z9e0uGPrX
tpha/EZLdBbGn79YVVHa4hVyriQzMpkxXlBNk+Gq8LL4tneHF0bBp7y1eyUYEjk5Vb7vTH/deQIr
Wy3hGxEW9m+PLWNj4hKoOH9z87CNSsMHbDIgFZquuPRMnG9jm63HCUMcymEvxQBDEYk8CWnqLnML
ZhZNSQhHXv7O0BUf8BU5iCPIB1gNkmoWo780i9Pd/2LvvJbrRrYt+yv3B1CBBDJhXsltucm9aSVS
LwhZeI+E+/oeoM49VyTVZJyO6IeO6BdVVRQp+DRrzTkm9ZQfdj5cV0yA59qlizd01aZV42fP1tfd
wlSi0ezfajAO+EC7fD53G7LU2QXTzQsVQdtueNOZoVh1A/pQcq8RuJVk3mf9TEp0BUW7datPYU0J
eKhgFLuGIjQk1iCWJ8nWujP625CwlOveobybmkw1rpex8Gy53xXd0aqoqS0UeGK0nL517IxQsYJd
7wbM/wFVDmy3Uf0QZM7VWMqbkrbchW8Xt5UcYDeW/rgqBqzieugfWal+6WZfrNIy3BrJfOx9AwuU
zabGpF0fz/Cy6jJW6K6Z7dNYfqO0+dPM7OgzyjVv0/jM6HEM/E8bjkkAFuCDYnQZ6W39eQ75qlVp
ENRB64m6VoKsYkSA2cgB9bGNnoPyoaCsmGarxhfJSufVo4YdAnTXLu9dDx2G3aHECtFRsLNxv82L
IjetxmbnBgmpOj61XLJ0ra2Jevc89s2vI20kyCNotWjZkaeYERmTorbe1/lCDDSJke/rTj2i1lAn
TFouvah0bH95hnZvVDRFB8Pr7SsHTcBnCnsz0g2WW5dUp/xb4N3pN7NAbBPOA9VumVcHlSHZYzEX
OueG0+SXSUiNLDUkjssmovOhCzpK25ZKMDJqg1qLabCOZI8OH302xQnwRnooNS1fXqbAeRhKQJxu
kztQzuPlrlnED+g+YJb3RRCgv4j9BdyT3FYWVzrYQUqlnZx6BKbBVdU4HXJuKnAejZrPWBGBkJkg
FHFswNocMtJvefsT1pui5betqcpZ87j6FGFo/dyX7XxnKGD+xZgTFmHLWT5Q5/Vhs1OMyhk8qFk7
id+eV3zfm7Avy/boZ/bw2MwWAFq/MCzBkqZISA73QucJK1+3VnoZoWwvVgcdLV6PmrY56lVETFTR
UYvG+0Cg4mTz26JVp/aGbWfOi/XYWQBKlWt88dB//ygCk/CpNGen0zjmvPeqjhW965bF3Wz4ub0y
3YFtcSXUBfLtale49IUnXQVbMbUOKcG6pqw5+SUKy77t1NXozXzlIUWC9CyXoiYxXhMdDWOKxCKt
dyi8adhP2JzhmAbQVmkHe4iLzibXFPiFbQM5pbZ3rTF+rQuDnKMyRJvq+TGUPjFvAzGPZH1080/T
ihAdy9kiOaNtTBjQ5mL7iULy21izQ5bvEP2wUVyreGQOmQbwesLy0pOVp/ZTgr8BM74Z/Qocv2An
NPB+NF5xFNpMrulmzBf8Fjlgij75MOjpu+ic5rKaZlywEZMszP48O5RxOZ46JYw1OqDxLqY8R9I4
0jOJPPZinhSOVGAg9kM9q/HLnHrOidXHjOFgUgecWgSztBkJ5AlA3CEfZgCgKGRPXRUkWBDc9oRh
Aa9v3UrWj3WftQ9xOTn3GO4xK6aE+3H3Ue/8qvy2OlVe2z4E+Wj3hEvZYYLMsnY3kWzNvVPX9AHq
JUWJPWlEYNrUia8znWkCVzLAGw7VxV01Nwi+EjcE3xjSSeGtdSePpZbW0b1sgjGnixbD31YZ0v5z
EAHjDZEhgNIssD7uwAmex6VMVsAjHqrcO414Js+pYbM0L8t9hwiBnQA+rRBgy8qxjJH0LrpRo2M6
7JcsSGjgqfggsE0d+eH2kyHD/E6QZYG/zY6orwhvPNHGKGCgIAJatltPLCloayV6HD7/XymI/j/E
G5MUAP/3pc67Jv6vy69F+qLYufzK72KnJ/7xXM+nyKn+u8rp+v840oEwZsEUkxLtxL+rnP4/VDBd
F2ePiyrSsiwYZP+qcqp/fKqiZArZnqAOiinxP6lyWq+KnNJTNiQCIGMmigDpOa8wY/TvlKK8Mq79
0jy0A1s8JMNy3yq0M7qnRoeUXZ/BQLz3AlT//RhiWxzkeUGXek3jZJPWqb8d2/RX6Wt1kNWJdfLT
8t+6bEjNjKzmgtH6zDKq6z9u77+YaX8y0iT34E9C2nLqwrZcx/EdRBvUkF/VZx1jorIgkYv6PYGo
odinvT6FGkSzXdOXZp8LrVzB3Z1bSR9Je6tahGxomnmd6qqm45ixRAz9reWTFIVUQe/Mis1ixSp2
GwQ/q6gfr2MjLrbD7G2fr9/S9QQ7Aphnkdc41EJvhfWDbG0JYMsmqmTTO5QzY7xWGydzuaV3wcxU
l6vOWg15BbaMaMk8D++sLn1qNDsdsdxvUDRAjoZr0dIM8hMsAu/fLOsVTu73zXJ4AYUteAsd3rU/
i9ltSzs2sdDWthq1e5+61F2DZD80TNCOOR58UjcM7E3bLoQuWvnxkdmY3eFyKkNZoq95vqWR+xA6
E8ZcwOydgbJETfyA6IxfpUdsFyjQYdbfu9RhaZcLtXJHYgI+uBQge2+eO/yzBdAnUP2o5b34g4yH
1TAnrM8e1kkyq8PsXrhY0W57k2RozJI8KGbyhfm1iBmSnRm0mIuqvL9psggwZq6uASQ7RgHGK4sB
u9dIvWRNQXWu2psxXRVsPxFuTrh+etSPQOzNqJ1XwmAZM1J+7l23P0Q6iD64LvGXR2RbSnh0MDx8
B8tA8ed1WWkLe6cJhrVT4cbOFy5vd/b81sHEWLFAWljh1qWoJ/IVQ95yhHvlloXurpHmtNbL4+j6
pN9Sndi8f88FI8zru+44lktThSGLAQvwy8uzI8BxbB2LbgH7IGejiHloqfzugaNh/WBJOYTZJwBi
O8+pBCrfBCQ2KetelkP8szPxrehFisQsvpJRQ+JDkfnbpoldHM2w86WPx6FpT22iDuNUeidHO3Qo
YvWpaTu8RhUwXTONbvMElr0zhBd5cF2FYX/UFXnOcmhvMgqPygpPNkLhVV1lpO65rMYBp/iLXCu8
cIfPVQ52zkGLTVFf7lUZACVRi5dBTMYuHJ53NnF8BOimz4om/5njhaBN0s/ALfrH1qnJlpnO8tol
OKIk8EPk3/oYLWvGWvhiFr8a7dr70J0O8Aum80iNLU5pyiqUJ5Ak2RIBKUqcTaULGypSfpZ0hIHm
nYXSyyvZfWT08Z1YdKvamCnBWOG3kOQBdB3+tiTncmhC8DmNzFedoF42jxix67q6pqz0NXOt6zYz
4p1R5T8TjcQVdU++6ZubhALYyiuK/IpaRH7u+ADJ8C0d+jCqMRGAXNLC2oVGfhfVM4kCtGdRDygG
BGvDBISWyWeXrCv/ZPv97wcgq+bOMttqPbS36L2YFbLhNHica6L0uHLkiB6kZ2jkVQI3iOCWwlC1
dyoCOu3l53FwXsZOd1t6xH12kyFJpvNPBbCUSHvkJHdeuakbFwlV1UJYkIZJ7cCvNxgjWenYI/aw
arhdACKTK+VlAnfmQjoZoF32ROdV/ziopj/mnRCr5/cnrI9DiKXZj29onVypwQsOI9m9TGiMefhh
yDzATp1gsArExaQQjY0+oplA3s9xrhHR9PHGwVXUW+P1gEtnK9HZn+UVA0Q3jPk2svVTFudfnUKV
UMvIfHq+L0Z99fzTZmwetSOTI6tDCj2x2LnVMJ7L0Ahu0qqhVe64lyysIbwt58Tum/unKSvNXbVr
2Q+smsYxVvFkzAfDoEyST8AFjdlYN67706rymTbfhA1dsW0uA/Nba4udyury0vSa5sKVQ/YpQT2P
1HnsD4b/PWjK4SKt4UrgA0F8Pg/DpTOO+HdCBKpm2DR3rTJ/SSJ6jXjaT9r190G+SE073YCo9kCF
aaQqTlYcc0Gc6xBMYJmNdlV187gASj3SFfpmQ2X7LDYdJOwVNJKpyTAbVl2LHTAvqZmnyTbtKWik
UuKey0yDvQQbMorG4XYqncsFKHQNG+VLlYsZmgEuJxAGX2Uu1WEo0/spJKaxCeWeYpsmxjLVF6XV
KfJJ9CERdX4ZFxQ3k6IeIAJpopapH54Xqv88Jsg3PO42ACCvOM3jD9lNqw6f4T5G23BuJdP35/eV
v+4eg1NHsYcnE0/L+LO8x+0yLpUmsSVdR5mj5N1g3mSM4KsQJexob6w2et1H+CyhNmEwc/kFNuro
cpr2Pk446XDwvidDsPyzPLmJTx2qSUh2KwTjvjlBu/HWsy3PmdCDfd/lN6KifguG8x58gADw5xMU
1OhLlIyHuWrulT9gsesLjRXAzNfPZzyHGltjieon1f2FHtoOukj5SWq/PgGeOYkoBI+VK+rW3fhg
Oioiuv06402ig+B/58zQWKlSrDCWLeagQu5da6BA2BFGyIJnIxqfgB0z6Q8D8Kycx3wVwRfsCqPa
8gf7Edp/U6JO0qOd1OcNZmNTPAzJkqk3WF9Ah2xS7LcHARKKCmz6pckWJUc2YAAcgLwPy8SeDNOW
th95Bst9z2ry3ZAB8rpRo0zMcSKTtF0Czll2hUasEPc6V8+PAAd9uaHad+x0TYKCH/vbXrSIfqE1
Fz2ueKrZqY0wWif+5zQoBcmKMCBdP6A4aZG/MVJ8lo5+nAKWaaJtbozKxhe85M4apn3zfJMR7n8P
agJcZpu1YDayzJvmyL1kFoX8yLbgDGojS1AkyF1Wu9fW4gbLqdN6QUnSBsXqkKX+WTiW3bGEE3A2
64jesZLV1YRFjw+LiLUqSVEVCWq/hd1YOwmrhlwhAt2qYZXPOtwE7Vzs5tL0VsJehPHZeAzH4luX
gWPQVl58DeIfSlApngqR72JaAFR2SqxpKT0dNE3pbRSmJ9HJ+LG0s71e6s5JGxobNen5aFGkPktw
zFttNt3NYc/Ktk43kenusfhMt7k59ZfsvwFY5tY5z0zfZp1bXai6v02NaNexgD+JhCpbYAF5zHyw
6iH7eqIy6h+ezWtMY3HCgUzBtCdhfvnI8OwPZzGNpE/0zK/cJEW0mDb3WdctAxACTD2zqBcD/zl7
kb60IdBGKnae0pgGMfIDYHzNjxKhIap6Y2tYDgmfUQ4LcR7uh46Nr2/UX6mhx594jvYaGfR96BXx
VgXTcGobkp3HZvaOvULTmzlfrMlIvhcxkB60TOfDMLfHoq0YfRQRtbrhfrljZW/sTj7FSK++J3l+
leBPxWyW38MHI++qCYqtR860Banh0NSkdXWm43+CYwZng0C5NEw/OarBR1vmV1VoiINVxOHOwvGl
RdVtcfuQAsAMsWoZ4NiqSBobFdaLRldU93jLcjoO+NixLeQquAn7RTbYNhSN0wzEFbIUPvemPETM
v12XG7tgVlvIofGR0na/D/EaQA8EO4g63pifQl+LQwBFktGVixwLLMQ+9XAMMwBpab9dAwu4oCmZ
NSkAmOVbhZT0tUvSfO34nb1b1LnhYKzKtJj3Y6zpM8yTcW4odMLhYuLwpm5fegh8eZY3TFybMqV4
HQ5oaBrpHrouZjsKEmvCuXTmRAzlzMLqUMXGtZD4upD6A8BltM2sqlqlUfWpmRXrF6XhFVEi6tiL
QEokH8Rzv9T05vFJRsfBCIpVWAWfO6q/e4Ou57mREA22LLaKXN2WTVnsa00SVjjW1a3up72MmKc6
UjaaId8r7iZ7ymVNvhTzU1vfDar9ZvjlZeWr5DYArezYjbrLtinZY27pzjf+YljJjZqoHBi2NDyH
zcDYTly7EOu6zn6VUx0fl9E8rNRG8/HelZE6eToj5NUkB+d5fFMTAvqRyv2VHtMnpyBuIEOiu/E7
Udx4BCYsgFxEl5XDExXAVRyO2pMHN6nSe1BJiXBYIVQtAtLIaVj2J91SG+zICgTnTNi5aE5Oj2Kl
dOkm1AOCz7kD14WEEVRhId11GYGYtMU2p0ixL9DaHpxyXADZwy5btMT1CKEyS1SzMkiExRCFb7S+
Dm3i5cZFhWeQk9v211k5q/PADT5pcyiQRkhiERzMo1QMnIyiauqikpxk0a/11P5g+VFv3ZmxZRb1
53kqxX1adj8H079d8KwX9C6ytXLDeFv5JiOveKJJZ+9RSbE8sUx3zScUrE1P7f1WhAQt97w2Vir2
XawNLI/kHMjwE+JAhhCpH02JGboyPeOaWefSThVp9soIL8aIOI62rIqtyhHvWCibTInZbFhmFsrG
EyGPwbiJRmnC0A5jisbzlW+Y2QOsaLAR6whA0tVowRkgzs/ZSXS41CeUs7IKfjkL0Da6Dlyhc9e2
qXJW5lVbeXTasLYlkne3MSQrzAg9fC/2dYagLF2uk3IEfDPAqgP5Ford7PNHEMZOuGtoVqN+4MXO
DEFYT0zDy290eKJ2u5dB2tyBr9sVM2FiYYWU27TTcZXT0FmLDl229Iybou1AlmAK6PPdUmS/s7vg
akrN/LqzrrDRQqNZ9j6SBqTpD8mFkgi/20UfM6lxDeXiW4y87DiidIL06e7huuNzqAi4LuWm6Txv
a8T3XdPmW2+ZlPtUPUjP9HYBZ3ZhkaHk2Nk2ow27x8p/m3fuZ5NqLf2S5BhEoFey+CfrBQWBor+P
s8C8yeeYHkD0y7Whqok6AahlyJkwE/4KFeAO8TG5AgeLFqWtsndupuKzxAm+G/3sUoBuT41NL3rw
ib4aBYX0EVuAtr19VqRPszQJOQQvgo812HYjpOJ0SOLfVR/XYwtZeoBRLdS+vfKbbVrmrEiswrvi
29pq56IMnYJUsMQ+zJSQ0dBm50r41be+pIdneqh0FuDlEMU3ocwIIsXSvumlj4IgJf0nNr836M6e
+hj+a1MQW+JDB9r4ShlrhpIlCBHcVjpHFJtMFj1DiZMBA0dznufIWpY6TpxItGhee+VnhG1FVXTq
AUA5UcdKRVg29qtsvnwuirQhWx4xOlAfZu9S8BIz5dSM2uV5MHvFrhi9pxrCz6od1acgpqHT1NLc
ASYdUMGrEQKhb511VGQA6zhIhQsIHJ1/g/7tVuWFe4LN0yA7Xxm919ELE9V5UE8t/I0uPmrJdzDK
MLuUPbaEWthI0dNYII8qAl63zr6xprrZyYZc4iqYVsIL+uvJStaymOXKS4G2ejGIFGd5KCi3Vl6m
8eCTGnfRsq1kopRI1ALCq7JuTtdijq29HFnVD0s0jUWNYlAu8Awvqy6sOnriL9uUlJc2FkJpPIos
oVSdXk8G61QQyHLvRISiyaSj997usL9lK1Q2glhYVrNlgkJiCMt2h325egqWn886sS+6Sq/TOaSd
W1hIE5ihldfdNU0Du0sjxV6WQrShKkQV4W1QS9jNJq7H0dHmWamSh+eFrps+Wdh3L34vSEs8tAPZ
wEFRrdMyUAfAtzAtZ1/R9xtYn1HPORMOIzrrevqSOvk1GsHhebdaOeKzQ3nyxDjyKU8FDpFl7Vvk
GAB58XB7TfT/2Mjy0BJT3dExQ0yWpiiorOmr6foYcGiZZTE9o7hTl5WpK9zj5FmjTtlT/cFcJ8n3
4frFrhuTSxH66cVsyW9V7yOqN8FbgNw/cDkId8LGPfRR/7P2f6/fMUhlMy5JiHxDhMoTt9N3knOL
ba3vjAlqqZHTXxJUtSFiLuOos8z9uWcUd0bbOIe2rvQxqxNzm3e0grPmMzHh460roY2lYPlX4N/R
w7QGSC2Htb9NMgiRL2yQMkSmREoTheDrYTqis8V9TSHsjCeZXNulyFHq0h2yCt0iSXfZotC6uwqX
P9ocnGPLwAF0RiWHoZUTs3kHFQ20H0srOlieOYYArCz0YdBXzMsojFBkMuunjr3oN6vmmo4NRv6u
xLda4gtK6+DoWWZwjJJyXg3sIM8RMmYb6jsdVkALGkzg3Ocj9PwzqyKeDPfCfiwNjY5/Rv1kedt4
2TY9PyDoKDlmbJVdKRCAa/R21307/xx0FlyztCDO0goxLtS5z1jR7wSKkcsB07cBbcwVDNqTNcNv
q/N48/ztQrJK1obbnj8POOOIIel8n47eKRiZzAPvJ7XEXzaM01VLvR1hXYS2CGenJ73g96XJ4ToI
Vf4rs+1dhebw2sxCajB+7NBOvhGyz4j29lt8I2EAYsWkultkjn+tqfaeh5HMLpPxvA67fqVwFMOU
i5GhxGrnVcLdwjXIYEP4SCXLKrxhf7mqiysP8/CRjrh9Qw0+2rJAOabAP86mFjfKOFBgDQ3rml7K
iGeGCb+Y8AAWpntBBcdgKJiK/fPNlC3GjXDKfpbQHTPtig37osGrxb1ExEGZzDBWmWXvWHIGm0Sm
E946pNa0lqunzDkOo1lcwbu6BZ0P23YCpiLIzDjrVSdI6uRzGtGmrG2vHi9tg0i8Zd8LJuEiWvIL
sqW6WWn/ss77gcQ2vHiRoMiC6vBXWxHTKo3qRlWKbmbBfQkXa0qZjw5b/O4nKu0Q3LKRnBWYaS4m
SVMS6CuFKXobLQWIVUq8x7khinMu5cgQT8sAcuLWa3cSV+YmQTmLFHaC7b1Vvbk4mAyIBKPF+Eu+
PLkM9E9T5CVouSUSvYXuVtnhqgqB3CN4WERNT8/7dDYt11aT/DAHCsaJDyvANvHkmrr1VvZSRI5i
aomN27HxCdzmRJWF/Kw+X8fL3JEG7pNZeNHKTJgYMPoHxIHazXZ2+5AlJFQXnzrBc5n8/ycxfZDE
ZL3bGb2Pfv7X2dfoa/61/dMIsvzS794oxp5/CFWyBTIF3LFC/Y8TxPDMf6QnTfqktmPaiv/37yap
5f6DEwlrBk1QBxfJv1uklvmPL4TJz9s2DZXF2fHfDpV/9RV/x2f9PYtJvOwzMlFYFp5LDKWUayyX
j/tl50MCDkJBMJdby+6/YA1XF1HRQ80GoXBM83a+CKntU62Bq69ZqdchAHfHK429nHuPyg+f/rSE
uXVmvFaWG20aBI8f9PdeNY9+n6QUtqukq2iJeebLk+ws12woXJdbQGDdeeaZ7iarMZ9E5AYdgfoe
upqEINQt6drrKJoU1EI2oLrWVbGY5MPKhq1e3rJuJmUuFNb+gwaS/aJ99Hx+yvNcl+dEL5Pglpfn
BxZ74ois3IyK8D5uEcraJF9DgrSh2cGUbaIMfKKDJ9v0JsqqSahW1IzmI2qtmjaTvnz/jP7yVB0L
F4VyPDrIYrEl/dltK7pST3HNuiHCF0/C8PQtz8zrwCQK2kN9EgXS/6DB97K/93wLHDrWTGDsPm3L
e/UeUaum91sG+RahlQu7Dt10cEZCEsojLJvvX91fj6U8vhcfG5P5uq2PdqWqm8LJtxomByv8Fl5B
eAocEjzQdbkfXNny6f7Rkl0uja2+w2Upy/NQLLy6mYNVz+wVC7ZvHtNUawfGVTGbD2aVm9uk7wkq
7KOVn+ilXkgfBXNpyPKOluuEfqdi+0a2DFldY+vqwzzPGdIpwnFShOMgtCzWp4ncNRjAj15gTFfv
3yqxtL7/J2ntXyfv257tIyS2hPmqNU5JYtTKCfMtsSfXbWeMt2W2ZCOSVoOKbCQzgjKsEZFuGj+o
rsxX9LTz9fsnsdygF+dgm5isBG4zodhzmK9uIDe1ZIUKxHyO8BaZIU7oKb9mIbUrKRqPPWCDDiHc
B8/tzVuyHBUAmxA+B3/zUUpZYbsyynzrF1W50nFtrzrZXoxZiV0Z0v8HF/mXw9mW5QnLciwP1cmr
D6BA7J8IL8wI4xpIvyofdF+5OFe2NU2D9++nePNGEqknXMdkqCEXgQni5edtK0JZ0qxN2W5PwTpG
HYov+DAn9bVhQMAT4QgcsvuJKJc+YfulIXKCWJHOXn1wHss1vXqwTBmLyse2BZPSqwdrxx1JVjJL
tzh1NxQi1lYDkTH/OsQ24J7o0+RUuwyaSzrFT5Baf9ATuTZmebKC+PH9U3l795lcsVryjpnkHcpX
M0ShrYYmPXcfTDQBt80AP9Gw82uKKKxfs/Dn+4d7qdLgq7ItWunPWYg2D9teJoQ/VBpDoVkfumOy
rdUhCoghzNeDfYhlcxhjOj6Jf0+d94NR7+1XxDFxanou+hCm/1cPXQ4Nut25S0Avp6cmphAOh8/N
nO+pDp/i1Plm5/a3//wyXWGbJhfJa/1ahKSnsXCalso4ovxP42GO/F91msMGyG6FSccxajSWPuOD
Z/lm8uLmuny8i0pMUAh79SXNkUWvKCm40AhmcHRGBwOZOWm/qdV+8euH//gaMaLzEFlKOY79+s2h
4aUSmBvx1jerdWNkvLxhCoaXqmOPA3aKf8bYooixBffz/pGfn9jLz8fyXEcyXHCtjFKvXloxJ1Ey
UdXdunIazm0bMWRxkFbjXMKx6TDgXDnlZBxG8S3BCoNaVfg3HgFrQPNWtMzrY5sefBBkG2Sv1iOw
GRLUr0N98DqoEmPdHt0JlVMObGBrFc6PQLb+WTyE1inJnEtDBcFFgX9wwy3Y+vXkfOkm56jLYCfS
3LucPSgl71/wm68GMLyFlsHlNfaRXS///4+vRvUQmwHmN9sQXD8sG+x+w5CdSGIwtmNVXDY446PF
JMjf8cGh37xTLw/9egVZUXjIIyOot4Q7Wjbk08Q4r03+5dpl1/X+Zb4ZizgWkAdGRs+S2JxejYpx
O7SVM3n11hm8C1SE53gW+Gj7izj4YAC238zuHMpR0sZMDiFJvD4U8oWpcQkr4/majyBfHiUs52UR
dJ5Lcg8D90Kn1R2mSZwMbnvnGWN6Hg8LtQKBLdLvbxTlEPo9Mj2flXXb4E9J+7M2o7qK9u1HDRjq
jIF1J6jjyzI5RGLwz1PVfwW7J86wwRp06iLmUzXfvH8T3675l0tb1lsu0Ry8N6/uYgKGHrJmSWIe
vTFObuASRvrbuXs7djVVfaJi0ggVVl8Fp2aE0DwYELb6eTMl4qsdEAAhMS2vQxx7H7xMb6Y9Ts1D
tYI+U9psSV6NxFMbzQb87ooI+5Ts7STfGJIwx/dvwN/eomVb6Hgmcjnkqy8/Fu2pCcGOXW2LoPrh
BpToSR8lIikRazlWT+8fTLzZwbiE8YpFdCrpCIjXssO+UVNrxhVH81p4gVAIqfgeHGKE1n0A57Hw
3PAAYXCx1I7f8iG8VLGSrG4JPIk/WrT+ZZygW4h2V7FWZMX46tKVXQ2TIHZt27oKQxUmvjOnm7JV
K2baed2XwuolyXr+Xvj67v0b8XxbX4zJ3AjSBoVge80oZb4ak3NVCdNw4KOby8zTL+I/wuVWQeY2
qy7yNiQdXnWeMtd1YDyBcdBnCYmhKpZPoQ1FCM1atFIBCSNYppfsOv2p7OgWpRZZoYVdXaQh0Jxh
8vd2RcJFN37w2VjL+b04f2ZqtNMWez8GnzdLQ4yTRUXoWLEd/bFauznR8QvkVu8o4xKo2mmXRHLv
wQkadUEK+0HZsHElvG8BQhBYSnwrB9mu5hL9gGXmJj4GMjddK4cTBIL1/bv9ZlReTpZXm72qL1GF
vvqQ7AA5f0z3casmfzFoyiP0ftwO2V7W9mUQkQ7//gGf3+NXt4eVzCIy5xH7b1as7qyJEmRM3M4T
dBviem+GwYbzC0QNFNCDCqkNYq5vNqK3tnXlkeHkpWeyIiDSbmOLpKzqcywIcUbEddbSblGwxWOn
/sq+fgfJDhs5YWaEr+0dIzvxotCccha05D0l5WPBbKtEsbMGAfaJH54cdLADLXZEvvtUCLr/wUhA
njXirofp3i7kIGxiIzrBG77G8z6tMGFq47MHbMyOgl9A2Q8DNRnRpzttmA/zbA5nus6nNcHNV5U2
7Y2hC7QXWJvev5dvJx/WLZSOGC+oNLgIx16OUIjrEVwpWiayEtvSsi79hqicKmGyYci4zDLiDPw0
JRUBgthZKciacyemqsHu1mkyP2L/j9d+4j9E/gRGfTEy987J1cZSQ7YoYINZKtFl6RxIuP6EF2rd
9D0keD0+xpXpIvRO73NSu85odJib96/u7cZ5eTfd59WvokT3/KH9sVjxTRuT/9TRjQses6GC0g+Z
ak4xkZPygYrUWFHZMWnxy13iEVXqE3fx/in87evwraWAg6Jd8YG8vL8qsmj/Cs7AKEPkOw2fbjgY
14kZfS9o6TImx94HC4q38wBXjeOAP2yfDPjXVz2aLQpu8nK2Uc2woVPcWciCDpbDQxKPcxntqy4n
l6SF/QlEg0EmPSce+FNJetv7V/92k8uukr0l4z+1NULpX60WXWoJOtJTQWQuHl3DdLeRhRqJdoIX
/CJkau+U3dciKTZdJHYyO8kuuP7gFN5MRMspMC86+EcEW6/lCf3xDpRxppkvhwKqIJzBuscrS0t7
CiV9MN2A2O7uaE8eBhsQNazFcOV/CdT0iAXLPatdZM5jCMrN93/5Ecslu0jYR5Cc/f5Z/uU1WQo7
kv2LcCzqYS9PsseqSHt3LLZWgKKb9/Ahi6jwRMo+Lo/IICvs/QO+WZlwV/484Kv3Mu5n0sJMDuhW
N3XUYY6zdzlCYznN2/+TI9meUnCPTErlLy8tk0k9qogj6S3EWTB0U3VH6sOv7IM94F/fNQrhTEFS
0D31Xr1rCDAatzH41NQ0/MDedoDFl61v67jz1xL8vWEY16aFf7bxvK8z0L2xdD46h+ViXk1NNhVk
9qA8Qxa9r54jc1biorelUgf+eh2pfU1a5bL1hdw3g0f0goUQhCeiCNeiYuGp+58Q7RL8jXZIgIQh
Phh//nZCbL8tJJwOfqzXm4tIK1UBYSF70Mox5k3tVyB74Qdv77KMf3HVNDj4tpaOho3TCcPXi0/M
nah5msCnNtpu5GoSJZ50CD/IEyvMzvArdVndIXHNP3i13m6+ObCkQA7gk6WSZ6qXB16gPkEJTWcj
EUZspJ6/BlXnbQs9VWe5gOBK8lQLtgKtvT2HdxUd+hMba9jn/lXgjPUO7A/7Zm3ckeQb7twoJe6J
nDKXQfNMTvBqUy0SeJbBnUFu3XHu3PASNz1OfxzBk72ZNZZj7UBI9Vx005l+nBdLRqbCdWIPwxp4
RkNfGjzm+x/Vm/GCC+cL5rJ9yRbm9Uc16kDbrLf8TQYrAnnDY2za07rzuktlJD/nDgL4+wd88x4t
QDNMgIudj63M6xZT59c6DrX0NlEEBh/Uc7GKvebx/YMsj+vVe8Tfzi6YS5O2+XrPEDYijodlfcWy
B/9GdA/8FGRwqlfvH+cvF+O7bLXJgEdO/GaCbL2qTgWqYzD6iDDYoqGxqvQHF/M8t728Gstk67NM
f67k63v1VQRLlgFkBNpcorM3VKxJHO3d44QfEcggs42f1sXaNUmLUm0oDn4Kt1jhNQJoyYqVcYpS
KUWBPj/PbZS0eQwKNQ3z74QlIVEiMPCTDx31DAS0BFaT5Duzi3ZAtf2LnAjmUIkNrqvy1KT+8NGH
59pvHtX/ouy8lhtXki36RYiAL+CVIEEjUYbyekFIR93wruDx9Xeh56VFdUhxJ2LMmTPTIEigKitz
77XZSTUVqQ8AumXF+/zmJW1RBxWWRz9JOoJj6ugOEVC0lnHQXcn0xc0bSFS2+TI1/UFRnOg6qfK3
IJt2k+hvgSQTrESn18+FPPLKZrtw0aV0I2cuMO0kQjiaNzcEHk8lIcVOob7FIwFfMQEHVWHuxpRU
MNXOSdPN4CK1IyZlrVKNk3QDwvz67G5sgIklJfW5FfLC2iI9JYmV+iyR0mtwfHs4lZ2NA/1oLTLX
YKaXZYvJsUJIkIawGpEMxkX/q+8q6xAnEw77KIi2sNfLl54zxVoPQ8IG9GHepvhaNDFt48IlmFkm
j0BVCSierY8uASKLKAQ1hA0+tSr30gxLNHCM+WsEUKO90KTM6RDHLEMQfp5B+u9M3T0NiYHOgOCv
0FbCXRXWHdLR2fSESRkp0opYUhL4CPGs8HVowSFumv/wkGXoPu8HEKQKzDmy8kaemHnmi5NS3OUY
rmj3YlBSFeWkd/0l8W608Np2a0rX8k23fnecOtpq3YSCB/s4IYlRT0ZA/DrmzfM8pwI9YB5tXNnA
rANUj3aiCDFdZAnwN6FcWLjziOBAzTjpKHtpRL72o/oRKoNy4UTMiAwWhH1sPiVSymNiFs+dhZF/
dktlZyYScrYTHruUZJRQzaJdHAsXPU0NptlcuhXAT0UdQUMT0UstwdgqIfaKMSBDL5FzQooHSZxl
RLRuK984GpARakEwoE16jywfeXLR2eRS2bjUXNUhmK24gnpxAYYjuBMojjgf9RdhkPitU6DVLDGo
lYkWvqHwihwU/YyAb8GYvCMtJzymGvujpQ8dSWrI/rLelHsIwYpXNH2wLQh99uYQu0aa9+UDB/eb
oOuIU4EzQC69pa6x0jteYIJGU1p9A5XBuAEeBUeKLLP7YU7fQL54hjvlpxnzBbe6xRgvDmapjAhh
4ocOHM6aydKG0We/46MTHRcH5ZaAmWQTYFHb4hFBBBlWN7Wa9weM+W0vwmtRlaOnjSY5yiIgWgO4
HQ/7nSyBMOFo9SnJy6vcXnqIT3M2Rk99nkkSbcu9u8j+kURi4hBNvjGN5Lqyh/wpJKahDPWUPNG4
2ZBMH90aHco/zX3SCNfbBSY5WqhbyZeG/3zRwxWEQfLoWl7hdEB8h/GxJ3q0Q6S+dqXkaSXnImu0
xp9ta6ulQI9bqU+eMhfEaRkvmtS1P5FbuwEp0UYFxMIBUzg+5rVXTvjqoVMjf1TR8RWFwHSnIgbt
TTGvqsQg7EnJUKu6BCLguAHFiNByZQO88HgLjG0+xMcotHkLsN9wR6q+scegWiM/J5JzTvL7KoX7
4shpp8xQgJbQmaEJssuqtDnO57q1GyoHT1cIXgxBxkw5gpZQo8JGkDTUfk97fN0nFtGOJJs0agHJ
2lXiSyvbjXk83TQFQlgSHQkoDIc9ktLs0i0BMhK3iX8RnDx/qmZi/1Z/2SMmH9j0HKdcViModuau
zab7YOhuy6xHpGpCwnedwHcNcBphRur4SG4Kyc4k+em1+oDhm7xs1q2pJYS1nNpng7yTPaUAQPiB
8IsStn6o4wm0MhcrRX1M9Ns57ssXdB4YaWTmqSnaftacaYctjBRACxbcRJDylYFaeHn8TOQoAqNy
RdA1IsNR5C2J7BHRJ/iYZcGCHNCz1PIJK45zrbRJdCzb2rhSzfqyNvduYbaXwYR4vhXAfclj88zS
KAA9+rbavBq9uvj8QLljTs7vRPR7zLDAN8JEamprTFXbFGncWL456rDTpcAw6gjmXgVPdZj8NIrS
/tG8oyBDJKRS/i9nuc87YyjiuTDBE25TbESeGUVbFVqgEupXE4dOfE4Xbk8yJgJVRU4f3xc2xr8u
ziiBlisFDvX+2cX7KdDTokIz0vZPQTik28Qls9Ny3Rs3Lz9yEMyhM350mk0sxtIWCNTnKr529KbD
C7JSI5JmmSKMrfukYn9adcjQYMfeDqmynkPlIXRJYi+7ypPa/GyH87MeuQd8tBOAkehJGbLu4vsb
+lIRLkUu5RPFPckZX+rctoy0uqpdvsxKUXbWwnkvsX66lTL9UFH/8/hIRbIwJnTNBDfx+XebYXWb
SSBy3Hd0TfL0SNB0vsLKzV8ga9zphDkMpvvQNQjmrWF+BjO3BnVT/PBBvnavHfoAqFMXpRmxVufK
GKlOvKJ2lG9rhYiRVm3oT5COYKWkvsfmfxDoJtIJ2wuUUli9TbSfgXOInfnDssmtYbt/ngjLWjll
P3tgSkmoAJjnOeSn9MySXL3tDoLML81C+UI4z/c/2D+6Laa2qNE47zP1OD8nsKqZcgISui3xLTOv
0lMYMOneNqZHUrPcCbyP3h8TLRE/HFD+9d4hTdEoRRnnmO75SZdA0ClrFTuj08YMrIR5VwniFeF+
vddxcKO2gnyop3I+zUUqfjhla19OwMtvBj+YWhiJG/f9+eEhjSmK4f3kW4ZIV2Oh+IqmX//xSTGF
a9z5Y+yfbZM+fuccchHdcWDW16M7p+iDI2NnG3XgzcoKA/utMQMy/P5H+fd389fHO+v2BJHRO3XO
I9VaJ1vOpNLSAwDU26zr4bbSXVzqOH6OSflTf/lfvUjarnRkkHlZi0jy8xcjQ6ujBy4yej/tneEG
N/CgATWVVnSYihylEg5RB6IfothgyDRfC1VfzpD3EpJqvv8WjK+LiWbYrCbLdIiT2fmkYogDTU2H
Kts2oFCGQPetiC0yGPu3fmqIVJrX3TCOAEPgoIH8tw60+30dT5ZSljdFh/3/zanFfxo0vCQ6RXK4
V8T4QSuH4cKQbNg/Y5MmuUaS7KoalU1Yi9CD7ACapG/eFLO+GzUZeNhkblUECkiao4eh//39XS7g
nc+HaIe7ZOTKz02aHKiOz9/4PHW9sCHybruED5YJl/oy4tXL5P2Y6jeBxB7XNJmPG+2F+MFXfgXI
yJpD4CIdz0IXD0JnmyXLkQQeTAVLdhfJP3SnJC8zQrpik/J/Nq/aRq/WSbKplWBclc7ww/lZ+3JK
50a4C4cfiv/AtPbzjdhcHQaqjZkUlyqlSS692eUjhKl+j39jVVXVAdjldaeBi2pRhyKDn8fxPnFM
tjLdTX54fmA/fP1qGWZjuKG9Z9viD8Lmr1aygy/LXWynWwqS5anflzEhO6ZcN9jI15UmLoLa0r2e
9+hA7m4Bq2iYJAiuARBEQXwOfGpcemGK6L3siABOnohMACiXmcN2ibUE5IJpK3IC80K0zkmT5Gvg
eM92QUw3hJS8pNXfSOjQL6bkQK/NOtjEGg1VrN4o8bpO3G6fB8jdi2AgJUi8ZK1rrS1D3keJ2V12
jvqat2rqGxE8Y/x1Pq3ZxjN7ESD+cv/rA9IklBj7XtqqwTXlveINoz5tqrbBzYeqct+bG5OSkiky
WcM4K5rN5LmQNNaYghwmO7l6xafBqPg8G1cR1KJtAKQUkOpvrQw/hqAg4phm3gGatevPlvPGooSS
MD9prdC2bki0YRlBfU+ypibxDWg9mZhg3iNFXgFx27YBRlQ23WS9pGpSsLTtY9PnNxDKK4IuOtBo
qRX4iOneWY9JhAZXsx8ceIvQka1b4bbW7VwCU0x9NoZtTcLh25JX2hw7tbvXi6g4EA2E5RnowYxg
+Wo0Rrp4KjnSA/S7/gW8sVyLoe19qthgG8TtE7EpN4lgKU+tMdzC0IOiGRGaLPpfQaA89ZlhbwuD
fXi2p0si71wy4mysbNOVMBWiWSAsmjpndN0ZTqJF3mMn4V7VpbzKO8dHLGAcB5fc6RrUVQ07hvd1
2LW2fhFB7901farxlM3RKtQm5GtC/M7VTvOFyOjTOVm0Bja+T6LZWLnxQLSWrO9tRa0JGca/PPUv
A2k8JMnG5ia1ECLm/TGO8mpTxLM3Qn7yTK26gnMI6g+iTG7VIxYeQfrujq4vCalmcReHMeoyot82
hY3pT63oZtevwILTbQm+f5+ox6g65OVbI8AiL94PtXbkpbBeZoUHotGiXc0SkihaCyHRggsa6rav
AB3bJT67PV6eGpaL4yCtkk5+U7bdLu71ekNm5HWnogfqBoWN3uS56x/njCm9CmcmheST2pPP0Y7T
Z6csTjlUWoDbx1BRNkKP8HS2u0o3P1oXfMY83wXOuEvr9pddmuApE+MpjLR3LdJ0SD8hni/8N4a+
gp5VuPJR9Jp2GAiq2vCi54RTEzjHd7nudeiIYwcyJhX5PUoqvKoRSyWm1WeSZ/KDi9TQS0CEcLoH
od4W+niI23GdQLBkBpA26DNycWhnmGEyczbjYz03gw+kDQs/snRXt18dMcBc7MbLkmeHEJEx9g2C
uoqI3bUMktepBwZVcQK4hLK95UfrMWreC1uL9l3MWWkQuFVSIH6HuMhe8Rau1R4IWuHW6hpqvru2
6W/tkxoyWGmH4hCTQtB1840C9Wm2AmXV13hiA7CyHlZQTGht9VaQGecDyTY2oLBx8LUn2hHWRRMr
hBbGBL5wMtfWxEm8kqCNSC6N4+shjS7QgoKKXKlJbW8MRGwcbUd5gCvyPLZgtFXstebYb+OoYwGQ
mtyN8E5Am8QR+1bRwgEDdaXYndc5Qr8esQrrg5qfGrJ3MuKDgdlPl3ZvmVc9k2dyGSAkCYcAUcC4
BBezusrcCIlRguTToSze16bLM5IOd1HZmjA0CPsJAYZULbm0aRObWxUF+NXQaQKfHTnQXa4Lf0i7
C0VVHshJiLdpSBSeBF874nPYQXfYMIvrVyKGnlqR3RvSljj28pfiZOspfCuJnF6FOrDmYI41D4/q
s4a0ZBU2IUwkxd335H8SfN5vqvq/AJ9UZwI+C2c4UfgybQDlTpPaq7ZC5TG7lCChq0eb5N2Bf7E2
ejFsGpx4fibzk1nhTWIHcTjPoai2lUeXcjOI599SkBCOts/aRjGgl8pqjZehQtFNRdVdxbYJ7kq1
lHXuxtUFLXR702lG/UQOw3XmjPlHWaq3S+RwXHVLd0Pxi5pFDWitX6sgPVJsF15Bp1rReTllGySb
EXixU6K3SMySyLhcWws7ZiKvzHx3SoD9MH/ubaZJZa+wPAiBbGNOSfVJLsDzNq9ONp+asvFHVJYn
RVLVm3V8PxpNfWRWJH2X+fe6lCxWjSSHFtxQ6uGeUNYmRno/I/XXTuZgP2I7ewTtQB6RQ5JDR1QW
tFl6U3FJt6EkrJUEr2STj6xTmhHcN0N+YbV9sc2cSdKP6r2IfGBSxSfxw5ziSynnLrI5dLu0TQWi
4bMKKFNnchB6IiETnSCUoa9xyk5PvN79OuTL1Lun72vHr+cELogIhEktXgmLJsbnkksrItVKnXz0
B37plQPIRo+nl6CcDZ/ZWOwZU8zC2YNwX35p3TBP33+AL6dHro/7xCTSxnEd2DOfr1+7MiVKosX3
Y1bd3uzVgBUNFUyA9a+JT3pEszYue8IdtekH0dWXE9xyabEoPfm20XydHZFqtZZpWXbERSY50bGR
p3UYpLj9J7Z+dY+UcEPixQ817pcSl4syP0HFtFyXUcrn+w1D0BS0jUes8XSnafeT/GjX2g+P0ddK
+s9lLP7BzB+U53Iw+qtuRY0cdqrJcySY460puOt9J92aprpasBFp7j4MaQRXjDAht9pHGclViKNf
HXP9mpgLv3Xtn/ot/7h1cEm434BEuDbWjs+fqdG7pjGbaPRHS0ALGZPYo6n88f3z9NX2g/6FVQld
JIwcyvazL1hh0lTHVjaCxBouTRn8Z2uITUwdxvhYa82dXl/lc3GnhYG1DdLkerbbcKvh5wWkAow6
qIbQn9DP0hBGIhNER232CKwY75HeaV7HXIaHM3j7/lP/47WnL2kh5dRopbC/ff5qTMz3QyvBf0me
8pHp2SpGxM9BoP7QS5tcUFjxP3QI/vHiIUHGhWJxQkYRe/b0Rz0hck4yDr4yMzZz4lczj1G9dfZd
DF2yeHYSRKJFmf80x9bF+c0yQ6QtsMzuLaod/XzJsakCVGOg8hsFkSgN2X2Voq6NHMCeXOrZmTFZ
B+hzBait9ZBGvtXQYPa17T5nlB+gxEc0vFY0HIkkiP3JaNhKgWdeVHP22Mzkojio6R6mrMyQ6VEm
51RObKhmvG8SF9BNE15wigxunDmFz1XAxdPUZx4OL4RhyPqHTLQ1ABoEeXqBUkagYtLGjVkDvIqo
1NeVowNYDMbyhfACjMPpXim06boadP00PVQMMNdNSKuQg5kkdDhlHZHJ5NNgxx9gzhZBDJHlB4GA
vgLNxXc6Vd4QJ4naDmIFhmOT83fg6PdB/m6Qy7AjudDx05a4zdIcSpKCgKw1jf5RdOpTPRm7TCQ4
dMJK7Gx8kitpG6cW78GlKnVxaRouiepW5mvSQNGErbEtk/CqQstH0z/aFWkUb6FFDYfKZJMMivkq
RGFLLvgcUOx/VJo5g381IeB3Q+mpiTbvxoEOgtbdxBP7cCF0axMva2cJ5k5h1FQ0ZbBy7fTBhBKy
Au+OV9rqb1O3r/aqmu/cVAJC72LPqpwbF1A3+Ml0o6Yt6b9Re0te2amrC+1KtYbbPxyF0J03jqzU
q2wYe7Lp0baTYszkL+OQY9eMJiK4QHrZvuhOXqzdSrX8rLEfW7UjsgLCrHQucpiCGvkMyDLHdZ2T
MCQiSuEjGd2kCWgg75ohBS7GsiSsgQ5O1J+0mJRW+NoFKcj8s8krLyXY3UesyhFutjNfL/QI0Vg3
7iDd+DEBC7sAQizvr9jDF8ZJKI1tTDgbf6hSwuS3PYPD/pWaLkFiiuHZoiv3LFhelgDAd6qk9xoE
x5YzIRvVQQ7l1aQ8gH3dUw6kB0g1ADOJGFPCo2gjIpJ1osb06LJJqbSjyQ3I3x5+J1agXxAAG984
du6So0MUQpqbyFceyPlhSNrMhETPHBhDGT1GbTbfKvqxT23MtxSuGyWulSf9rs6r4SIgSUpN003Y
KPNNpAX9erC1eoPaAW23LJ+TrAbtOaAxN4dpD0vCH0g429tgvpfaYYzJUZ1mLyxL85KSqt4SOLHS
TeKPXG38b3Ra/QAoOT4aIKUCG1YMQhgqxL7QVnVuQ5zHQ7XRY5Onm5DfTYDtUI2CF8bae5B3dINc
wjUJGdA2jiCjjeNx40krs/x0AAZXzhFnkbxB71mHJ95hmiXUE96YpUeX1PkiNqILWhU3bmeXN3Hq
dWVdrDv62LtWqmuXdIJt34404GOXbPkkYaOYcRal4TTfkjQbbFrsXWvaQZJ4A9vlM5mXUdTCA61X
ZmJF+3gR/wcoQshwcs2t/Kmk+KKJwh6qCmexaLomxcV5KKDM5n50B1HDtel2DIzzDXXqKsSLddcl
RGJbErOQE/0XTDlAuzjZRIMxHpF4bFVlE8eNcge+C9+4ZrcraJilD3OXM0n6bg8NQnqoDEciQ+Rq
wciv5rmfDyBcKt9AVcU20j7W9At1hHgM7zuJAKoFnxM/h053ZSZEIqPjeAN58fr9lnlevS03jfUL
VTgKNPqGZ1tmbKT5hM+g9ov7qWOzINWUNweNHkJwWmDxQPRcPMP7+v6yoKnZi/8W+XBhDKoW/0bP
dcEDfN6r0xyJUmZUNV0GoK5yQWjR0WO5mZ41hzl9Fihbd7SLbU+DqG70/3EFkUT3OL5m5+QGwV3I
zrWClUNcSVNQC+bxCfta4Ol2W++McEnfLUD+DbXq+G3V+Ib96gYiOZRd3JB3Ml2anQGdL4mkh2fS
3BTFEoVthS5BbDDgDE1CThq0Gq6ZyHwKTHiNLRkdlfEA7A/xTln9AqLyKzWQf8em+jhk/UH09ptj
ZP1VabvjpTWAwZWsHx1pNlmHiDIU4eQrihBeM7onUhSNo+jzUxeo4w4/77bRwowttBw83pn0AIFr
q8paMlRW2HmDgLA2E0G+Uw0bZSRruQrc90SdkG50JdlDNrxB1Ww916VXXxh6uIn1/AY44VNvl6fJ
whNR1aSvU7RvJD/AyYRuSgqcbq4SgyKC5/IycAivTqIDeELyg9pm31lK58NxKdemPJSc5gXuXneW
9VpnupxEJt0/0x9n8uIng6UXvCUgxbEathEUvI02dU80E2wvcOmySHO4NvKp27tyryoExoNXmJ3f
oL9dgl9cbqucjkZfQezm9mTWyaNVDBbsmwgoeXVcjpd7KFRy3SvmA4NWsKMtNefQ3M1B4ey/f1LP
Zx+WQ/WLMRINtLaU20s5/tcRoIjQSNOBBuJjVwGJDwju1bp/d8gX+aGUPH8V/1wJS7+u07JnznJ2
JWDRskzxTPhhVv9mcqlwamRJtgtMDy8qWp9O+WFI/OV8s1xyKR9NTm5Y1P/Y0P66uVQEfZ3wSMC1
zLJ1Fg4n4kzalWiqRRcBfod2Bxa7zjNHkW5cojZNYD4bZapHv3fUfaH/dPD46nwjE4EBgbCQniM6
P7eXuY5MjDocs601WkCJO8LIRt2oryeFdPXRGObLNLavdDaWtSHIXRoMCGVLEl8pAU26QlnDyqUe
lZX0VKnZPy1cy6/w97qFJJizoAnUZPGs2udCgVhNLKeuEAjEOIJIczroPQLlVDQnhU73rME4HTqG
7O4wPCvW+GzrMwzJ4BfRYJdta0Q/zla+fh6WUaTDyEYWTeuZnrCobbyyxL2hm7LfRDsoR4i93boI
lH4X1tW+ov3lz2Vhw33SbnqzeYpEvhN12l7JxFq1sbvQc4iz75LxEXzauNOdBCRqDZlUbVQvdNoU
OhmFqmkRrtcumeupCI9mB2XTwR0tChpuZm5tk9F8t/LW8dwJl5fmDut2yO9qPT0MOlxVa0At5BZO
Ac12ow83S4WC6m5RGk+HNnI/Er2Wj3Na/zS+/PKU85OhCaBd4EAOQFp6dmLW4x7Gk1YmW32M8A4P
wiFovfolF6JvYXQGxhYAJUnDGCnS9hwb9kYQZmujgFMS23TQIuadP7zs1vnbzhgV6zx9VYcR3TJ8
/7yuMNMeRDNpnBkcUJIZ4UU5EsBDrBK60Gu2toViGm7cODg4oQn7safcpB4qvTiYymMWVeVxgpzY
5MHvkWxu2dlAmXNo1ikxRv7QWK8JCq5dNHS+lbW2p5mRseUHce/tFmhuT0ixA3zzqrfphJqyexRK
6NkWhzAC6ahRLPeGsCI0X+P4K0k4fwTuiCx8nB87u9cvZV81dP6bBPlf9bu1rjoUb6+T1ZR+Wdc3
lPfuqhMOlZDeLR1gsmnVRb2FPAsqMcHHqpOc9Ja/AB21JV8u++nFOH8vkAIuixtOa6a5X7glNX9n
MCxExF3vsogC/VoZRLL88DN+WQ24CoU8x292CPq5Z+UT9Zxi9VYu0NGHzzJPGCbZ4f/bOb5cxDBR
C+usPF+sCMyHGK8lJbeiElGfuKgh1MgBtaJdh/Cw4JWF0Wokk1EZHr/f/M57DDyhdL6WMbK1KGvO
9wdnxFkdZIrtE/h+maU10YyDafolmONtq6qbasYx+P0ll+f+0/q6XJJlDACftdixzr5RxobR1LXC
9gcEj4M5cSRqOEoOsFkDKTffX+wfKguwPXRPFlM+GiZwUp9299RKKxq6yJOHDniZ7nTuLtO7UzDY
895FZrAbivl3FTk37Wxmfhch0pXTqGylq54CAqG333+efygtUCBCujBsmyfqSzlOUVOpsjMiAn7j
8sRJn9TiUOa4QzPJWBexe5MZ6oU9mDtzqtqrvi4YI8vmtqsydTf0RBBXcTUhlRjifSV7816YcbrJ
k8t6icc2mxRCmkJG1ey4cle4iXPHGJUpkttd8Ps6Kzm4+X0gmvg2JzZwtCZ5qS8zR9oz7y4I5UsZ
UekZAwqU72/9a8fR4dYRAS1pRRgrvzxrdpAgv7Ciba6X77WlDIuQOl8Bh+RYRBhW2pCzUydgbvW8
ubBNaNB9yHm7U6xjO4tLpiZMRRz0oOS4rtJERSagU5g6oXaK1Ki46QPtNpNOcv/9B/+H/m1BkVmO
iXBE5SVdVvq/iigacVbeaB2gl5phZUF2L+Z9Ty7qCs4B/tj1aOar8TmR4tC4yJhy54Fx9MP3H+O8
TmU/oSXMI4xykkzScypOm1q6IoY83QZoZ7SGLljjpntndn64zp/O76cXlAvReUcKtNSozrkwyYQP
rwcNBQeXvAotjjWAn55JoXtQrAEXT0aPRiPNQWcwVDkl9EgXPAAH0BVyZZJv+tS3kTkIfEVMz5mW
1BSThSY2qujvFUaTGPSRBXXYzk1OdmWihisNmKNZxpuOoRKwdMxellae6j/TMXAMBt8w0r8EWnC/
q7WIMEOSff//3y8duAV5APeANfHzr0xybjfzCyYI1YCVa6P7gErpMC26pO8v9A/vLV8w7z8rwAK6
OeepscjQwyzmBGTz1N5B+N0Rc4mq9JrgBsEhb8UxyyefgbNZjRJhDEv5wxr8panNT8y0Q1UXrxQH
krNpltJbXazpwHbcUr5Zc027I32vQGhVc4CcHpWWk7hLEsdPXe2vQL7lyjxThBSxazPiOPuW66Ah
r5vskJ72T1ginqoFclvLVtxNutDYk/RSMkbfkNC41QzqbJ1PlOR37hC8Ro37pinYYsM43Nrix31Y
+8c7Ru1vo4PDAwqg47xnESlpY6pokBtV3mURex+IbeBa4l5z4ttSn7YLZ4RmNrnMNUwBtScuiazo
EYr45OCiRYf9w2P5pQBxQDVwXIIYhFsKnM7nLwy9RhepVR9v23Z46xTtMmf9+f6B/FIEnF3i7Dep
6mIOYPPHSKK3jtBQZzYfobV4UenE/DRP+bL9n11sud+/FlMEMhMZ892iBKhuOdLccLrCB0B2lKb8
+v6+/nUpIWyGpvyLQePv86VGVBmRBXN2W9vzEeTSgWLgUZty+qL13feX+vNnnS2a7Gns6pSjjAmt
5Tv+67amBidpoC23NRIhaSUoV+PfjdWYPv3c9CZE2oCPqoZirpUEWaOLM/pL9v22Ic2EDX7X59CU
q9b93RvvkIN7uK9AI1BSJ6s6xbJD72zVkgpAslJvon7uqhe2pWKlmDypcISd3F1TV6i+PbSdF5v1
MTaSK3PKOMNWNHOIsODxnEeJqmbuWbOxaAWO2LiRVq2MhA45jKR+88PXct4EZNNiQUXlqrOq2vRX
Pn8tMpNQKFpEUG6ubhICXRO8HpEQO4VNchUIVrZGieA3GC65YRmE2AbCvWGXa77HlOTB7q3rOTAC
Zb/AJHAy8pG1OV/EMjLejiJGj5rriFUarOBj6NtJ6yeaqK/pJaFzcua1bqjPiWjfEpncAZ0P0Wgh
OzV0GDvLbj6V2R3AX2/xXouelSihxecHPybf/WvRpxeK+XkhHvConL3HC0QzKsOch7FD6lK2PbVd
JV8KM5PrSFbRuuthmndmeZ1M5JiWJuzjyOl/ZJL8awVeIFUYJokUpDl3riQoLTSMWNW2IAM3vYGD
QM8TzS/mxUWSvFozHew8iKIN3Mf3SU2GC5JtMR+N2rHmKe4nzTpFw01udMFB2OC0BJiPpHLve+jk
F4joQT6a4bAjG3er0qe91lT8AfwPFuLZNMGuR5+lROaFmiBNhTEumrbb5vXVmEAXbft5U2GZRxCK
5aIkgGWi7+NFwVIbNtKH79zuWyXdWjNp5LnpXnZ037cTbD75zIljImOdGyAcYlov2e3rShkujNRJ
N43Iwwutoy2JCnbE7oihaeLkE9ZBtKHufy46bAzVchYJU5jUMY3YtiigWqscctE69tyx14JWXOOt
ek3z+T008gN9zNwbkjqgqRY6jDaidzNACdlqUO/jAQVDMLxpZoI1Z1Dr1ZTjPZg7FbVfLl4bwzQ9
ZcAz+dppyA6o/UidqONLHPC9L9tsn8XdXThiWigTUgP1kqlOKb3JnTVK5cXBJAUhdRa4+PE/1ehx
ihaT6lvqHFOfdZtAdh+6G946eXQrwvG5TcUv+4UD9Us6Ez00CSi4g7gA6tJqGfRx3bwUaVYRTZCO
GLOMypeZ/QJeHOQ6zhaUiPTgdIWY72C0G+Je8MI5IYvKlOsHhmC0DqtmW9UK1eOUh14Yp6nnIDie
SxSjsme5Cv9rbRXx+MExx8zTmdGaPCqrmKGnV3TluzsZT39abrE5fjCZwEMGMUeqyZ53BnmNRSjp
EH4ocbMfGucELRdyRrsbGfKxvikfcGZihke5u/mVjmQdN3yfK22pZ9NEHiYgl6s2be7iIInXWtoe
IbLNq6wkgjg0kyf8Mz7EsYDIICH8Eu0t/Vmrx/2TAduaeh5QKpXIksR6oG9eGUtjEjhMgCcXjli6
qZxA7NvJ3M7UUx7PlY4uDOkYwc4XQ5YRHRHA37PEVZ2OFSMRvVkN5hATM6A+tikBQxH560FSz2vL
5r8GjnCAV0YGWY0WMK/dozUxjbPh8ZCMciFMgcpLNEukkIP+cBx/C3ybG9fiMc5DcaxnJN8tcIXK
Se6mtr4jmPItpTW7H+38ZJnKeOhqIf2kUi7H7BaqZ/ShaGDhMfxAPbeT01CWF3Iym4umKXl0ERei
OkirY8d82CMhZenClsZ2NIfaa3IVLrhJQWurV3mTG5uxdKftRHN5Gwdp7tfzM8kF77lEdtrcUoW/
1ymKSWZgHp3fcR3wY9JB3w1J88E3HjMg494DQ4qtVnYP0AVw98DdXc29rLeTJWvPZtXCLlw9VDxb
9CkBJ6tWDxtdGd5kVze+pWBUQonoruiC+IUVaF4+HDidi31FeEBAbIWr3RNqBIAHQbARk1WF2d5j
hIscz1gwPaF+t+Tv7iAX0OJUpFhxfjg4bcR6MG3rqFzitdCg2OqtionlGNtENONK3PVkiBlVe7Rl
vCFFqfdbEl1WnSK7te0q1op+kPa/k00hMEFgSmasjMk77NmeSZ/29I5T1OiAXa6cF8TewINUGhUt
mVIJIgai6TTm9a5+5fT2hZrF+mrOZn2FGwOnZMnwRdfKXR9anp5+WLV9ozjtoW2eM8c9UKv2G6Qd
OqhAeg/k/eRukHqBVVM/kEWw0hBSyOT/CDuT5biRbIl+EcyAwLxNIOckmRxEUdrAqKEwB2YEAl//
Tqo3r8QyaVPdVtZNSplADH7dj2MTt+yVybE7X/Pu2Ujp1HRJZrp16W7XvBdbvBbFG16GLvbDTR2a
XylqZPzG6hFDFYrzovhBixjJj6zaVqiKhFS3I54qPtPHtNCEWqmhSoNhPYjwi2/TN0Z3xrmTnH+S
AQj9DQYqtEVaoJgeFhi/tq3eOoL2GAr4KkzZHKyc3qQmGA9dyc+yCuM81SaDc/wiQ0n332RAMWs6
HOna3y8Lw7a6RBEPMMxRWh7nlstGc3ZI8Mb+zd5rm+Vra1FJNSbbSfc1OZXyaCvT28yKzKKY5LCn
rHAiuvlS9NlTyFQLp0sWJZkxbcbpJtOYJHXH6VhAyzh27pGq9FklP8LcvpOUH1XUkGAqRj9wlvAa
yCzyp1tcxqtIqvWU+VJisKvpidgqhzpPTq0GPn3ghy250gkQeQN5cXbOCRHtKGQd2PhFddSjAVhs
WTkFBiccNm0EwIsLIKkP1UfjmNzPYiCbUhHP6AonIDzi4glg8kLv0DM90ugxPhWRcyp7zpnkGTlA
CwZH+tTVTXGfWf4cVXNOxVWypRyUrMU6PdpZQ0tCzRyhrcXnKZ2+rBa++Fqz068tG1Q+rbu5a+7X
cjBjPrbI8Merb4WHQSRTdFuSIDeU2LN/wBj5mqbpo0f48TRU37BJfKXTzIodw70fanGh/YM/f0CH
ilUEUbDed7ra+h0lHMPExp/7y8pt0v9ki8FnM3Smc0/J4TLdagLN9rnHHhQFPTWTCRsBDzPOjoa3
yqVMbgIh7JnTo+eJyyJLuTOt/FQOHgU5t9x+SikLNNV4yvBYm6mBGZbb2TbNhRctDA8ZHUMgMKaA
mm3DDq+m4XxulA+XHbdFO9CgVRs+UX3rYfVLua08zcNXdBdvItqeeyWwWYhqUUVXbDSY7VvSkIzw
6/CqrW6nSS9taCjFzE58KjWuhrq1CHc5WLGcw0frOZ+GgMilD8swNlbc3M4pKbLp4Nv9NijHq1rh
HtSe3xMohuvnj5weNPoNqg3IifVInoWzOBOToKDqCrj3gE1fAjvL8js3N7/aofSizBDlBnsJ4hPp
y9ROD8rj2LoU1P41K0JOAj4g6mxS0UlzN9degZaMVAULYd3Qx8mQHf0xogpObllILLomM7EHIdfn
9cYsfVxGKXERc2po1VA/nYymwbA3/ykajnKwj3HuCIe9bP0x1NRdUdyy4zUko2OmF9+4n/zqeVzQ
BfyAfLWJsXzsaBqZnBGngMpoYpZpF5umeOgH9gmDQ2Bk2epqes1APJv3OZGk/QSHXoPVdTsW7jkh
9cJSiCMbXOh8V68UiIBcpp+xb+Icg0dkY4Ize0xRc43DhSlKbKdIXlNmYBbHAOK667wL9JTFdvDm
ZylN1gyq9k2QXOvaz3dBn+sIeAPHAXcFZ1A5pIidifWG6x1IvJPRmbuBBMkOhXCfwQ2mTaT5ErS3
sEygOPumrKue2iYe/Ry9d3WwtKcTEI+OOxORA6eO8BE5u6rNacYekgP0zfy5sIcna/VpEczLHwTU
OXkGjPZXkSGuJLfhcOWk59GN/GWZaO0QRkRJES6ADD/iMM7mFhIkAbmi3YzGlk1p7SD5hZyzsaU7
ZbwExrwns8vZjmdoU1RCH9JKUqpiccMqhRWV0rjLl0Eepny1/iJxiZtq8e8buXNz0cLl8RC4mBT9
++rJT5S4AM1kJ8riR2LpnShu14aJnppphDGFahtriExbPpQjV3Ox61S38umPbIS37aQtuwgWQsHF
WMwHjV0R9YfCN7wlT5lE7qy+wgQaY4OH7S/35v+4pHFjJt6HAEti/YOckPdemVWIBjsO8e9j13y9
MX8aJyw3LUC3I4rN26K+y9LzY+wYC4cM5dBe0aPohxU1zvm4DSqYprBUz2UW/s1+/0GUQh+jEQIX
AzAQ9LzflJVEL7wKt3N22NkPqkfTXWxj+Ms3aH9QKUOToRS7EzNdFJzf/RK3xMfkt7guoaTpDc7J
9nnkxWM8075A+HtPLRJGYqLZCdpCeDKopoSrShNZo4tDWHcTQZbRfiCOSBcowFNKLZ2vwazcA8PC
isvdrZYrm0zO3pV89IMehH64HNOs9WOOMxkrQkWXDommzTQq+DfKsln4gmp8DufwAj41f3XVDWdT
3UOa5ulOzHcRVtO9nzV/cXJ8mCbzWTAbBBno8Hl80LJWvxKyDAZkwDbMNmWZ4+ZBg/cwg/JfWrkZ
07fBojLrzwLOf/xarAeYkBlaMQL93SU+LK0/B1Jn+7VqaFxrJwxEoxfslWizfTbDoOkaitvzv85d
P76+NDo4FMSAxrsRzMRvUuziF+syJiB3WE+o9OiZFMmxojNp1oyEnOKsk87fthmjhDr4ngzFK9eF
KaKvnk69icaqPshBWSTUC4P1gGJCRVE4BB7i+mNtE7kyfWo8emzTvMB/1dc/6F78qZkXs/gI18SD
89sLIoIOWJNJ3tLGdYGPOT1jAjAOAdaMbWUSL25DdqRZZ1tdeieH8s6NydY7ty/Y8Mujb6qZHt6y
wEgZeAebBZcU5k9HJslx6Mz5NNR0mk19dVSifCR9yRVG0FBnJ5+YbJqc1XlhFms5yZECPxpUsf0o
ruyZEd38wFBcim0pu6/Ggq2KYvv3wUv47Wvix1ltvE/wZi6dweWF1hO5sb3VB8/e49Re8BDg+6sO
MDbmg9fCB+PaNh3n4m1M++pcloMf5/NSROmcXWzRGHegVR5m+ocnmEa0NgbGfnXDZTPUikY9gSvY
YzPccJz6nnMBj5ra/5G37j2Oihm/s2VuWuHV29Wcjm1y8xBP3XdPdQw4y/mtgfazx8+wr7T4XK8h
UXlKUU+rjw7r5cveyo3uUFT3Zf5SmDB306LjOt8v8Z/fEu+Dgn6bZwBFDwJAf1Sp/Kb+LkyjLB1k
3s5d7DbSWg9R6rVfwwJFlVXipWKDO1kBlr8sIawqh6XgDGDoJ0ZwW43csE8qCsqktko6O7dj7pxM
o/lCSzj8nflFmhwJfZf4sFswm7JBH9GEVm16c4kBy4Rne1lQ7yyuj8ti25eZvZkqyPq8dta8mS01
xnNHRrmaAn0SVqr3hkq4yJZcmHyZprHDZzXcJLlGsJLZsOpLysLtbjl6XSoi2tg33mpA9FHoCk5O
wolTrr8NgvxTr9yvI+nQrT2NA9flxCWihiWQgd9E9+fyvlDddyEglsIffOkUTW9d4t9y9eN0VipJ
dn/+Ln6R0/+17xPyvI20AJfzXXygzKix5eLo8F10hi5I86z6bnDnPPbHymJwOY7nTCfP9Bn6rGKd
PlkAq6Sl3HPQS/e8TuErgaATnoSDrjBqQuphjJlga1+9xT/nmdiJ2RiOA7bXAxokvchjdgnt0Yvn
VXSRLgrvnib1v9kUP26GVFTg0vDIoGAp+n3AMDKlM9e283bZ6EjAjes3pBek8ABra9aWG3MOgQ+b
2LhUqs2/bAMfn29SWC50Q7zEtyHHbxNwGzsC9eBkOXUFB7JS+6k0jyrvnNha2suNXPaXN+o/fyEs
gRC3gG9ivfn34S3pkEN0xS+cKl/uDJm398g84Hqo2PUC1zr9jZH6n7/QBy5Gtw2Alt+7XkrJIGNU
uInw/h0DG9m3nh29samT6ObOYdaHqvLnJ5Wf8PsRFSsMjt+br+/Wr/U7mIVCQzHWie3tKk9kKN5k
DW65Dt2VwWEoZu+eYKi6uZtWf33gfj3vLR6xbdCmn01GoCQVgu+8bOTTPR0SIa3Wc8UxYpOZhJIB
WMD69Iqyu7hr+81qMXcqU7SXcrRdNEspCce3n0fh3FVcGK6lMJtTQv1Z0lo4iGns7IAzgAycw/uA
S1ndp3N8mG8tZArzVWwKMk+GHHHVkCuNlCV/sPiWu8Qx5jjw8zyqEAoi7tn9pjIXrlbEKuySo4rg
7dyI0XmUEzTAJuCi5VGBLIzueeYDB6Q3mTGoqAn5ZTrmXm3hqweM1U4NKDBfXe3bP5oEP4xsBRNY
fIt+Q8qCfQNFzjv2QvEHzw3oEIbEDl2lD5py9j228k9+Ufcvftu/M52HZCpoHfWGQezdjlOO6fxI
E9t6JvXL2G0OjUNxkIN4GCyqwYU77atsqBDgQ/dOzyEpQI2wxof3sCwth42SssVb4O7864w0F85M
bNjyd79OaWq1aZBuph45D+uKv87NbmTWVKaFh+u6vgSLNUaFz3mBjuqLtjlTSaAs0dgymW1J/ySq
MXdB9igmhE6DpvpoRVyMhl5dhT3FXdmemZzo+NeJicrvL4ZgLt0OKtmiezGSoE4ex+jFXPyrMWgH
LJhZnPIUbyhCAouJro0t8xW65kjqb+fKfDHd9E3Ddt0yanyALvG9sf/xCZZdrLLzorXGugP1Oe1s
BokO4nSe+nS4CLkrqINDFugyIGjWiysZvOEnsw/hUOzXgh84yhLpAufv3pXePlu98kDg7eL1ibkz
BqYwGUNvysepwAucu2XtPRpR5XWaHH3XVTweA/NOZKDtQCsn4TKmLVMZWjs128Yuyyu1sxOH2LbL
CWWG/c+97i3BdX9EgHjpi8Y6JjXfTyf2Vel1uBTt9KynT5M/kIYr2zmmSdW89EnwqsHjn0lwJbHI
EYP7Dj2j7pbsWWpl70Uuv5lZebWGJXkpX9AEaE/2EuXu1w4ROeDoJrqBxBLu83NnoA4GmXzMwVpH
lZSUcAcRNmMjr2jpXdclyjNXxT4VqLFJsmFuOKQ2VV3fuaq/5CG4AmII3gnvqKKDwT65mf2Tf5Pc
GZZisaD9Fkws7RbUH4P7QOYi2xi3MxeDum2mu9Fe48qeP+UL2vYsg5/TJPwnKCl7YzLPS7eoQyZf
LBJZ5xpd/NeLFIyAcWggtCBXhuOusVeDClabEx0pzyjp/ZfJXb3D2Bhkvj1NRDFvFhL6qM8V96zY
c0FLUpEaF/XMZKLKziW/6N5xukPG/JEfg1KhhdFsl1uavKnNx4bTRuy79H/n9XDC12e+Gp7/1V+p
dGvwv8b2knobuweGEdaZ9Snz9u1N/JK68egKY39oagffSM6vpw7b2I7daG+7Mb225uxtYX89VRqE
YGCQYOUTe8vzhYNYnbU7pitxILIiXivjUnK53nfl1q/pDcqo+t1K1zrmAxfeJE+tfbqWBzH5xqa3
wHEY9K2a1RNgza0uEnmW85hvspAgSaXWcatzwCG2c0wKy4nT2mx2VhXyfuQLAb+lBtRQALVNSf2X
1kS83/FOGlkQc3Jubu2Sjuvece6a20SSngHO+ThmCL3uW3IjWzGvb8TPuwhpgIvOzOV3Sr0nV96C
oDVBmVqzZouOGmi0Thpx52JBsFKaaB7cKTolqZqdhe/GiizfW07o2gLfwnyhBvG+Cko2wjImMfwC
Hy6g2Ht4hoCAKEpnoAwot0dVqlFgj32Xy/3t/aI1BB/RWAAUdBaeoNw1jvZiOQ+UT+0BmgB5Kper
Jm4xeN18Jraz8PeJ2n5yrl3XZI+6Ke/d8s0qhDiuS71vKGzeLEMIqLGZSQ7QAcWodtqZO0vj5mb8
inrT6h9JS6oLy2QRVwtY12eJtfaVYUu3DQNGmDVKZZY8N05vvLveZiDwwFhqBlXU9oA73fzVtPC9
JBStpcrZ1f7gb3FR0YltUnKLU4d/bfP9u+kzjEnQm1U3xObU/Vi5i207ptvboisuM6E6Il0VlRGG
fmdnMl+rREdV2Zq34mUdKe34zE8WecO/UvKwVtmm6nt+R95dbIs7a8b3tAtW65NXDV8o6d70PQXp
axc70qC7qxv37ojbugQudBnW7DK37iOe9IAcHou7DuSWs6jJWpV+q4Upd2JRaRx4XR1l09fGsbtD
D0Jns5qgNtbxLahnykn4G5VWB7uTp/LXzVnXbERtUAYbPRco/IBhLGf8Ibpbe3DNI+35C+1i6a4s
wx3R0nTHPKfbJAapLoPpZoFT887xZXhWRUCjL2t/oPkANV1y26LlRj4k6JtrZT0Zija9pJRVHCSm
GyeNrLbgIrvqxWMj3+mMA1IFHYGL0hagmHtojWCNisp8dsrq2VkpqMutguYSkqibHAGB/Z0Ft6nR
BNZ/qp+KHPR953tv2iu/aYaY39lWXkPS259otdrgxSBLVoSfi7yx9t7K+Sase0y12qofe55jrHwm
D3jLtkFeI/YmopVSJz2D9O/NjQrSyOENXTh5ZCgz3YPdoqwk2KUYVh515p2gvjvx3FT9tsLTdbP5
9YCAe8x29bwPwtWNa0imzN0ZOIdZPV0B/xLFMqacRc2YL1nXX8hT1jEw/7gC4rf3ZgKrwTwgr67T
+ICnIDwXC1N7wx2ONEpP8dh29F698Uy7x6FfNJ5Z71k5oKyyxtZX1T+G4zerWpOT5fv3U5Y+FHXr
vT8uSmdfZX7tWxC8hM7cs6mLH7MbvnUozI2lZmbybWQt06GH8XZhGH7EQwCrQOLH4H0oac5N1Aa2
7EqGxzP2xHqunqncy5i2n4Pg1OMDjXlmR+wmkjrwmc+baLF9HrrpMnArjphHNTuQS09FgjWq8a4y
mS/Co3gllW7xFXTe1DvbQFGPUsOu2pRdVwAas+Au6SYeAe3iADuxjomD2yFLu7eupX4ur7avzpnt
LPBORoi7SxmHD8OC7SZnMHrWeckkjWufkWXkaKlJiG3aWSS246cCobEJvIVJGAdO2bUH1lCxwfsU
T+plmuz0eSJU+Gs9Z0Avdy19qgTf9mE78bpznAom/wl96MXntet7StZLmts2YrEj3yYRCTZ6z/Rg
3koz2GBa8mOIRzn45wqjRaI3qOa6zu8Mu/hi1xxGeZypSgTAKzBTX0yQxbC5Y79j5xtXxV7iBcwF
WC8sVQkA1DCZhqC8VDxeQAUIoi+e9Vqqfjl7rmTRDm+8Kel726qQb0yHGdukIUoNdUVxsdj0KyXJ
YcmH9n4Qc38oh+abU1cvbPfPq5Qq7ks2ob5k+WLc+0kP7SFFrgEqKFlGS/uZ/9TRPDgb6U3Wpsod
uDaCUuOiUwQibfs06M+3I3chOeU1KnlJ1mkgHc0wdsycn00bvjqq3SuLjpYMP/m1npjelYwrWpEU
55TXtYrarpJ7q67PZO7ucJp+kz7P2mh3xMcRk2PHJlRfrnUOQH2Y41+LZmbz0TjNl1plP5fV9clH
znpXWmEU2grbiXA5ltkvYTXQCs+jWim0FMUZlTPHGR37SCnTfESmr4Jha9XD0W9D8GkT2mm6fnYL
/GpM7GFITOmb1TyrIaV4pWL8YtuUb9mga3ZrChDdKCwsIxLbMU0cnLbwB/ajNcJeYgBeZfe6hZap
Kw0q+kYjcdzGP62Z91JObkfrvddeUqVvQKUvnhyyew9r32mebK5BDUdbd+j+ST3vqpPJ3Y7cvTdL
W3ocy3/e7AR7PZDor6bU5EYyzkcYO8bm1/ecq5HSJ1xM5e1Il9b8v6fpNCTYMWQPobmfR/hVw9VO
INPNnfqLRfWjfQ7ZwUUBITwQOCbBn38LAt5ccIPL3Juqkz+Hlf3m9dAGnGLY0m6PrSJM36CshzHM
oToLJJ6C9i8zGcYCH67rkEdQIzhvBrjjf/eTDrVIG6Kk5o7rNYcaJ6MzdMUxoFxbbalHmw+jAMg+
O3Q3WzeTutJu95bweHXm1hxD6lOrCmU0q23G5uK1FpUdJ3aWHooJeFqffYXUekfRTv7YV/oxa0ll
M7PKdlNx3/VN8GQm1H0n1KEYVmE/UsP20/LTndPR9rXx0nyTw/TqAyX+0UTz06ouXr16eTXlhKFL
2Oopb/PmiI6Y7jnTH82xmp7cwfhe2eFwLObhrU2S8skW0xeZXoq5nz+LBGdPBTh3ixXP3jlmVe46
Idc4JMN8ANIafmLoXcYvadZ5ZAUqtihYJGErzc06lg53fveuD7L5XCoXs0HQHgBshrEq1IAbKl0i
GgVwiS3YhlI3gUKQQIFj9n7Jhs6/F8HNiEwzqd80bG7m0sazUvrcOBvkKONSyWIl2fIC0bo71wzG
yWkkexWWfPRe8Y898Pznhr4XzE5iMXAKGFvvtRqazwTm7gfuyo/lqo9rWDyazjpcJ5kdQztj6Qim
Z5EJvRsV9xlhjPeWm9dH+jBS5gZlsav8JN0NC17Hua3X/dDPTuyyt3M4AIcF9EJ5yEiEDbZy9XcG
svhrXS/3Kkm3fT3LmHLtZauBgPMoZ7ukNd4mrgjRwrwSjoP3AkeEE14/fKGpzj4SbPlCAQ4kvVk7
W9UwhRJSAQUzW6yR+cF2qmTvOtMYuR36azExnOIC6SykvNFa9KMnauPIZH1bfcp5U19c7VuR+Nb0
af55wXLxkBnL9wlyFmoVGsRK1yQejybKXPFZzlN1sYSyd1giurN3s5+5K0e5no3hwKIiz6vl6SOU
uOx/a2ouXK5MqXrUq/cgXd4BL2E5VUyCV2cYuB3gsw0Nw93jhqQAjefJHiHKG8Ms793l0VJ3vZzV
fobJsQtHQx+KtJaRF6CCt42dXqQWF2p9rYcusOiFmIxXq1/aE54eEfkSvvqfhbqP0itzTggKDDZM
//b2/3vtaXxHcinPsJbOe9EvmEDXVsZ+P3LwS/YeLg7HpBVPvv/51/4Hc4zUEdiGX8qr+ACnSh3g
4zAb110RmEmUE9cgGfru2itsPsDEJkl7rejyW62HouF6+Odf/8E9fyvcgt4g2Nqw6/0++gtMTlx5
hd7amAFKfT3+KNHco1E1EiSBfvnzb/tooL/VwKG82oz9WEN/90e35lAMXiWogzEWlkd7DnYtJy8M
Gfe90eAkU/iQevvJIzF+tnTyeQxhCzBdWzaL27bbtTezbanww9DoUGxaCydXM6A6GSbFZelsYvF2
Fub/7N+jzh9st1SnKrD265LNW8+hGQL5hUEhbprdkqfnErIMJr710eHk4rXcZauwhRe6TNifp2O1
9pwKjM5Fv/DeKfFrcWzxXPP55Dzc6sufP5//Ec/+PdfArx3eklkEVDB03Z7S/5cwqBhtp2T6MPcu
iXkOFj+STY6ziSbG+zm2cirKoKeGUW4b7/QC4BujVypSEyWPcPw8HtUpVjpYIqCLv8oLHrr6Z5Lm
Q6RqDMjTlMPP7OvdZPNYt8nTWGKVcbT4QWDnH4qi6S9A9MN3v1oXbrovvTUuL4CR+l2AuzieXPdO
LK7zZQBNH8l25scXEGta3G8S494Gb/PXoSmmz8OdnwMyzEK3OSZ0PMSD4Z/7bn0FnFNcl5tXhyQM
2nttJBdNhUWsHF4+8Hu4W/y2+ywU8CZ4wRXlfWI5LE6gTr3zvkLNBQtaWm+Oy3Srt6bpLp0Hj1O6
hLoxN1e1hOU9iEqklq7LT9QpxBq0HTY81rRptqajO9ZPuk37uC2ddF8pB39Q1fX72WFi5/a0UvgJ
UJthBH+tgu66NqMVWfPw1a3gWdSyfna8ZbrHSJNsOpKC+wDFcPUzhGNxdjv2aFX5dD/mK5UmNWdk
rnoXIbD+WAS/2SQj/LVvVu2oY4jvb2uD4cGWFOeGm+5E5vUnJ3fPOer/HmIy3+VUnrAeuNeitU6G
vTTHmRB+4SfyZONlp/vDZRoQLFefdmFSFiI86ikBJ0YFQzz2tQ08kyaexnaMmHMlKFm+uCIoh6OX
+cG2jCVjlwN6vxGHY/OeFGGwqaSpTpCQrEueSvg5VfY6o8OfM2NMThpoLnfR7plHWb9yvUJfqO3v
EnjrGUIwQrVtnty1vOJJfUjHNjiwQdYb5VrTNhQwvuZKR17T+BHw81h7bvOy2v2Z03szjsXFD6Y3
qA2Y6qU7xo2eGZPbo3tYujGg8xtD+uTeSy/H+OWeS7y4uy43ITMv0CQMqXD9S/euMcrntGpsHFCz
RcFx+qxQft21CTfCyx5Vo2n4qO0fORiiyG/Aw+izprMeyDACpsFcpmZguP/LC/7RMkC7Anwi4l4m
U6/fR17OkGb52KZEJVt9GeaxJSsk5RlHT+bkD7RaADxrCOdV6atZgir1k6T+i8nkfwC9fy8ymC0C
sp+/8tLW71HXwi08cG41sFonMygeFWmch8t+unX0BULi66wdDL19EwEeR8RYGRrwTEl7QT3hMGRJ
jq3dXgFaaNx/kCrcQw3Tm6bn5Y7mGrHgZodUWRJ4wS65lNimB+xjwTLQk4FVoQrcjWfQ77hg3QcL
3XTbxvSXextdHajPBWtoCv0HGS9BBoi6/prm3kORWuZxRsXtS0WoKIC8XnQtZU7OYxO6iKDVU+cS
miZH6tM+FzzQgeUcHcO+m1efeVTa4Tt0XxZfn0C0PLH6I5wrhCQ5/kP2Yj3ZOI7qlAJFHNhPkH2z
wwq/fyN69RMddqe7DP2ClgK9upivpqEns0A6lqKQApha95zM4jFMpbhUTvCZ7ooeD/Skj6TfLxyx
HzIolbslzR7NWxLCZwKZWYaOCX/2WNPdt2BRSCOydiNPzAwYwK0T2RLPyjLMbZaauLwVxvCZlJPZ
ZSfKHetdZvw1uf8fhiziQgQ3YaOQ4vzA2Qh8JJUBA/auLjCG1klCwxSjX6LjYOTc9FCVeDKnjj9n
ORY/DUmJU77GyEw4MLldz5+7FEu55aI3NiSN4NlueqJWkcf6AbHc2LszhsOCdqyw/tTj3F+KJp4c
GqWT+acpSneTJulzgJu9bMVuGgaKyKbc3ZiL8U0NPJK3pdmuPmE1TP9yGhLux/cTZ50w6Z2G6kdp
62+ZWVPOyGy1WCCltSzco41VUibcwsH+CaoqsDQSNPGnpNvaHakPyVISICnuHJjiMeNWWFsOF3oP
/aFb+vEJovLD5AL+6puabS/cB1ZHsIBG6oMVzvNhLnzFqQ99cGyBMC34nTdiWPaNkb2GurlRUU2K
K8V6AzmOvICBe5rU2BxXLFsb14boAcX3UC6wUx3Grokc5b3nNbujbXhmJG+1X81IQ40ul/rIAK3Z
+v36iT1vPjpVw0pXUj3Vv+t+OSR6elsWki2dU118S7T3RUIkqigM/1hMDUllAdzMqGhNC7yhIdhJ
Q9LgNbjp+iLfujACQ2t9nLtwvE0uOZEZtIYBrbF3Qw2X0sdpRszD8F/gBl361sd04ul2V7KjVbj4
HuBwH0xhn3DfKFwcN6Q16vRR+uNj44YDdmZZb0OezQiNF9NNYTDitu2HqsmQH02JlhZwZ5HY9Gua
wZMTNEOIl7SNHAo4yp1V1qeOeA/pB/POvtHgdevuU6Iw3MsdBiVOcaQIF7Uw69/nYf6R2VUFzcq5
M5J+PCRPgRyxW4msxWZ1ycy0vtrETO/nco7UzSHiMgGIrQyXT9/xFw4m5H4rpVzdxsgTao7vqQTJ
WDXdwLHeWuAre9+KEqpekaqLuhm1wrwRsYf5anAwsna3cJuXMbwY3vob1BB7irNnFmqtMo/Ggn+I
FOAb4UzCY9nXLAnAGup5V+RX4svZfehqVt01HLecJMZn6udPsialz3HhPEoGOMtUZndh884X4aAP
LO6hkMsRQw1Pacusg+/RuSh7jXKlmSu1/rRdPfXqhXGS2M5JtDDmEJsdcmE7awrnqHV0frkxyMoC
crPhl1E+e/nRdIzdgtEoNoy2RJ9OrkoAjzTCjjtwUpjgruHP5JN4LSfRHzU9DfDL7KOovLsMKvJe
Js5rk1hMm3D2RmMOOt4P8j2Daoq7AgYynZ9U3CTpxdKkviOGlFCu4e1xqOEBSDznFg+0rk3IxzKs
5JhcPz9W4Hd2g26+MaCsolCFIOckNZN9eNfCDKJp3cNbSMdZXWf/KNO8hsHylrrrZ638o5o0Dev1
+gPfJAdekT734bsW+d1oZfKTa0/PfiHqk1ORJqn7XpwUuQWLkxTXmssiGIoZNkQLFQ1iYlfi0vHn
48ZHvws+BORRLne3tfx3R09luospBtj52SwUVyZ2e+lB8+nsDGZShTrPPOEvLqKPZlK2D4+WGW60
0NZ+99gQFCh7smwLkUtuL9iz9hwgoy40KIu8S5VPqNdcLn/+e/6HNQ/6C43fFtg1T3wADvS2lyR9
2CsIdKM4VCngMw+WXnqmAhCQrFt+MkDiBvCJtkNobkbSKZvM18WmD7GqoXPsHWv9zM+oWO55Z/Va
MBPAiYkpzImHMP1iDkxXjEOWePtxGAHb+eOmrceoXnHc4IhBmn+uvfq9NMLIS+uoWeR7V/km+OTk
imS3Epvjf4nn4ZPLfBYbcn/G9f++rHo3lD4kP1I1eP3IDbQMY6m657Ym0wdRJNcRu99e1mVAJaMD
aUpZwJDFwjmWzJIux5HpASz/FgVjx6NOCefQxN30zPnf3KX5ytJgGyudPt/IEWR/MTj9xzMGfAdy
QYiRCzvcb7pJuQDRxjqodkU9HNawukuWMN9ZsKxnp5Bxv8x/+bI/0H5ucoWJV5wn2zbhQv22R3e0
thVTAOGzKhpNQ3GPbdxxgjg1jWPulFRxtoUVeZw73E4gPI2RSrP1VKQFO6p5+POj5/4fZee1JDl2
Zdlfaat3sKHFWBcfoFy7R3jIjBdYqITWGl8/C0lOT2VUWVY3jSxjWUaGu8OBe889Z++15S/94h/v
RgPsxDNGa+SHUvEPJ/ao1hrAfEPt0/us7SFGyrrIn1YgfRhJvBcKDHN6jZVfqaRow40a4oo3L+Fg
9WgS2teBRc4hF7QRntOgeU9RLXbViFA40q7YxLwwa6INK/xNkVdP7M0MVyWB3jgw1yypP81oee4i
GQGEUR7SDo2toaAbMlRobk36LMblaxoViiM+6XWkolskQEhs42eNVZNMWvRaNYGdeU/yebfL5e5D
NNWPqE3uzSVqHUI09qmEruDX1+xr0+nrJfvS5MiHoKNFC610Ws0tzMRaFqc0vEEP8HcNlfVe+ONR
58dLrWlQGhCqtbD7uZ8CJI6ltShqPwqNd5yPThcYXJ51Vxh0k82TbQTXpOD1A9bREansrz/q+lG+
vj4ej5XqQXmP8PDn128xPFtLHNY+018I4sC3V0bxay4ot2hduF8Yx3RBeK+Dbvv1K6+f7Msro2PA
vcGzSTn74779w31J8GINhrYpfagfgNxbcUcaCdohQnh//ULSX3xGFc+CqFi09kzJXGvqP7wSCagN
+Ma69PO8vtTN/CCXybdSw7Aixjp5rkrn1FXdb3DTCjZjj25FnQdLiTnDOkMbd+sZhGGGh/VQtNqN
wXBoJafOf7MxyX9xRZB8ojcVOfIirPmib61wmnDfoTTVjfZGJhVERcHiWkmzNYsJpLEqNkdYIraE
0oZzOgFPGaMbLQdsTZjgt0kw5x34Sk+ktcRHeWNYsKCpSEfMNwSRK/JtE6KRbJNw2pH8rqrS3xxP
/nSlOY+I/A/CBNu6aZpf7uamyKqws6juiHWXvE7PPsJixbiW+n4K49yFq0RfJcrVmwU42Y2ZRByy
1qizaCNrr3mKuyPMa30rG5F8Yc4pkQbPlHUa/vae+LorrO90jWBDbIO/SfpKACK3rBZZ/gfCv+kE
tVppi7Om+hL6c2e1oKXjzZQ2JPv2T7RbdkgK9A1oCXRzMObpuKItzwtdsgl6mfRg/+s79qsi919v
jkQRwgWIQP/6UFYYH7oAEjfUFnKtYWWDWZiGp1+/yJ+GmT++KE7Sa9oeqt+vXxaC1yQlyB3i7soj
Nqf+Yw4AUEZ5cNOm0WenCZuKFnUIk3dU1y5hPf1N+fen2cL6FiSNFV/XTdgsX2sxKcaiyJrY+zpj
11urB5xvmdh9q4DMWLXNqDqMm7ijgV6Y8MangOPE31yFr9vj+hYYqqg0nCxD+1NDO8n1sGrGpfeN
WblV55ZounINrB3DQ9MyxF+Y0HKcX2I3mxPDZsambbT8yVDmvxt1/AlN9+OtWJJCGD10NfFr1II4
kpQmozzzi5ixGrnfJAyliBipkvLN1AlvsgWRqyXWTJRQUUSx0hyVQmLeG94mqh57UlV+Yg7bFBGR
VmWGaGKF+fcEAm2auvbgUgzAqY2/jfb8q2v4g1uMZF3jaq4L8B8WWA7heVxrCXcSUVK7iAqV9LLB
qyOEIMVSnmqJA/dogfzuo0PCNEBTTkL4t7DTv3hs+CbpimiwbfBffFk/GW0L8C/UzqcrtiWX3hbB
aPz6dvnrlwCcI+k/yru1cvjDJ+0N8ugLkTSMJBveUjWwu1a9/Pol1nf5x32Ru4BbkSGLyBlF1r7K
8UfBqDWpNRtfU/OTGSctqhz5WAT5rplab9CHoxZNf7MXr2/7y2viOsR1gLGP1eDrXpwaRsjWQxXQ
p1ixy/IjgSmmxByhDXR6v/58f3EJ2RtA/mCMtWg2rzfTHy5h1Qgpg3awLclUfBdqWj1G/r+le7LL
41vlJlgrGp2S8OfX0EYhinNqUF8nBpGGWuLnWLxtKvEQkeRsnX79kf78lfFy7CaSKesaoM8vd0Uk
ZS2R8gLBX6n52k6MRhpEN4KCPJA8LGy8BPNJsIl//apEA/3pa5M0TrFE50C3oh26bnJ/uJS1mFj5
QsyFT3IgNuIgmY9jodbuRNKVpGfoHZbxmId0HUYDVMdgmZ6CjoIGCiIEgoSibTIb4mZJSadAW7wv
0e/aQ2+ghK/HK7FSVP5xlh4awrFRpBPAjtzYa5k9bcEV+JMqC/cSHbdiEQ2ywwvLFYNOvDRWtuyG
sPlAvdFceiNwGoxDjP6s8pzAzGPoforp5my0sQ+dnAnUbRlK4ISEByEN9NtlKlG8CsF1whjt0lYd
3VInnCMMgWf1ZYSdsbrDtjj7vdRhy2U+MfWJuRPExpYJ8nbVUAhuAyPq992MjlwT77NQ9kq+QVcY
lQQeURAde/QgVq6KJ7OMpZPVE6CzRJP+tmjCh4JiC94thWFgZpsmAnzbBgaUhVpQ/KHjdWIpekYC
wfF2NC9pLoKRtBpUZq0JQlSMQtTAyOhDxgphOBKiy/uzm1FEI9QBQJAzoXazJVpN6RqJ6qtmamXL
t6sUWEZikw/jPrEEaQM0vwDP6lprxpe52tvLejiDIKCj8DqoqqtTs6b5SlNv+G70iN0hb0FmKage
M2I5/Ar9IFRsevTNYkctgfQrARpF5iDRN++xb5ghipaUCxxD0XYo3TDNtHW3L8YEkzrZwE1So3OX
o8dJJYJlUSxYF+kQbRvZTwuj5OKRkSmb3S1nGb/BeeMHJf1EAQmvjekNXbfOdZvHYblTVmPJitgi
mmDcdqK1o6OQbmcEH6NkFmepqoVLL6ho9XX5me4Wl81E2qwUA+5+ZPpzv4miNHOkRykm4WfqkYoK
KwkC77xnyHl5zszgnIbQ3VotU44CW6FYbPDCkCuTyK6h0l8VO7OEwM0vp+d/M/VBtw0tFRQVPtoT
3ptmq5jDtm61+2XphKuCS4ZOTPqEyFdywIHJrqQVt2WkKX7FebTAMHQjZn6NUt4BKizeGOy7+gh4
BJLT5BVjQJARh0pGgEnt8DSPqOnkehfKaX+DDvcltdA6qVG+I/BDooG44s/DDuMgtqWlB/U4LvLB
iNXPXy8hf173ZXzzHI1wjuIdNb6sxRCZrRqSdO5LJlJcaw7eqvbcA+dp5vLmf/1SNCGo46i16Y18
3WLGIC+UKCDfgoXm2ZiBcQ3KVoXjwU33/OuXkn90WH7ezzg9sa5rJhsARvUvBUll6FXLohT77WoA
isvqIQln9JtaHq5UK7qzUmMXoVFtRX10I60T/bEYaTRAkmgC/U1VCtLVYAvB189QT1UvJQLVbSQW
MFLGeeCurpuDpaYv2ph1exBJo5utzs5UVFG3xqaf1YwDIr1YiN9cG+oxJk5xqAWXFfSlIgHIVFoR
n11QrqZ2EkXz7juiwo95JuUx1TvyeaIb/C2rUhRoW8h7QqDjSlg60J/U3+SUCLwxqhZ3HGnHp2tg
aiGIftGptthob2lVhj5a5puQnC2EwbwlXfyGHfljptBlsZBGPxfbvYA+A8tJcFsZZULnxc50vfO7
KZHtFJkuOvPos0/0C3NHBc5WZR0XRdvWzBfHIfIhXOmwVBCAmGmu+2IN+iiMer8mz9iLKvx6VpQ2
zmoHy/o23XXmyIQ/q7agV6rTGBfarg6NI+Ae0FKc0z1tMCHOcTeiJnuUUxgqop5BG41ykdI7N0hq
zXSGt+O3utJlv6VpfwCMqu/yhgAiFqMnY6ppsKUA/MzQW0XrDxXzT46Y1ccshfK2iILM0RMO0rlr
mKV4TcYw2SLckuy+QpNipWWyZ8ukXUkPBi9dsRUk9b1jMTiqNQq+b1JXC/dGydIiDfJZ0ysU2OJw
KhSdR6hWhHPUz/dmiBY7AAriRoY7y1roIqHtPe2Kvr3dxaXyweylP1S6wQCGMMytQshyFiIuSdrJ
PMrNjKBZMnla5Hu5gkoeNnRlCbivNwyf9xjKQLRESMaHOVGZwpdIL99glXXkHle3HRvyQW7HXSsQ
TFWbQcw2m5JKWV5M0pVcdrWZTJVa9VOZATPN0OY2nv2cUeqYhm6BNmqnFMJVaiLbDNIjTdToOKq4
xdqFYi01aB+whMKG5BzCBdS9Il94NKQ+t+MYt4myWJsSz6Qn9sV93METxBLKDq30tYNmkKdwkNiV
4vo7wSCMszJpi2qq9kO4cm4UFzvK+37TNvJ2kcIaYQXCJ0EAPAK+jI0lwRMuNGx8fDWnely+B730
ZJV1fi4bkbo/DnuMTvCVtOwzzevFi82KLWdUtgVbeSHn2pHnU7A7lDZOW0816CHcy6opWJt+Ft7b
uX7IWkW7MNkiczHEsvjrJepfDYaflijgl0QTce5GXQfSQvm5dgsUkBYIh1O/46BHNDVPci0qSHYX
nYzh+BDh1tpOjdgzkg/PTaq2kFUs8BNiyT9y7dpGGkSvNNqJZZtDuCFtgcVM8KU6gq9mxvbcSMpJ
12wAXC884VzlVvDjxXynW+vUWdtsVUEiycc0jmCvKjsR9XpXKWniCFwyahHEkHJunaZ5qA9GGT8b
nfkdqOh3Pak96hwE7wr2DoK4TqWoYhuSO8w2DeaGZG5hpEePoCONQ1iz1o5VmJ+qfDfgvN9MzJQP
y4RiIh8+NA6qu0VZ7gUTO1VuFoycWwZgofVd7FpHULLyMAVluW2n+DZPDMlW5qXdWsouUoToXPbf
OP4+am3V3o6GgGdWICC7TQyH1Ela3ZOI5lYI/XzqURcDrpqk1DpPE9QrXUGOQ3Lj7KlCi282i4tL
bL1N1nOhNC8JZYJhVctOD+WrRpD5WUxk0hAUHalZnpm3Mu4pUkdFpwRqeAmoBBc536gcDl21N85Z
EKWXYrZmlEec28qkaSkGmLXjFtrMevg6MoMuDWhXTd7hjTTx+vWIB/U26wgQbiDBWVp7xNZlYaSL
TGRTA7wtMV27tMN+LvrlFGKj2hSyuJmNpt7nohlsBLctjXqnkmj9N/pT7U8HN4tjG7squQEGsTR/
umPzqNAWoyHDcalbEHP1AOEHrtU48NGUvHlTu2iya/TCjlolGqWjjmnKkpwgF54Vnq8NMO1MTREH
Fi2sKLyoxEpXGtApQpob9rOO+R89wH6fISCBJdOHbj+VVwDc7TVqi70xIneQ1Mnak9xnnZNVulzE
9/AqniNrCp31ri8z9bIMFn4H3Wydpc9jt1WgpQ7z1DtjqkIMEAo8gARRRYYq2QCPibEpp0vQRjpw
owW/T3XsVKpWI0UsNIYFq8PMQeXHCvCf79P/CT/Lm3896u0//4t/fy+ruYnDqPvyr/+8L3P++1/r
3/nvn/n5b/zzFL83ZVt+7375U5vP8vyaf7Zff+in38yr//vdua/d60//4hVd3M23/WczXz/bPut+
vAs+x/qT/9M//I/PH7/lfq4+f//tnT5It/62MC6L3/79R7uP33/jrPqHpXL9/f/+w/UD/P7bXVYO
r2mMSPlfv+2//8rna9v9/pss/wMFss54nFqSelXmyDt+rn8i6f8wV2Y+3gi0a//yRRRl00W//6Za
/0A5LKkWoSbMHWlKt2X/4w+MfxCM80NOTS9CZhjx2//74D99gf//C/2Poie/Pi669vff6M7+3FU2
RFll4kfRTAuKdZ1Z78+LerWEGOqbamBig9QFjmexC4N6M/2gcUjiPQFIbDCpPO5rcqOMPJPPOQVo
OCAxSBk2KBILeGZi51nKNN/qmXofp4l+HPvhucEd72FJxns9Lea2F4rFrsO2O7eKaUfT3B0KcgMd
/NqQEk29vMj8fnsZJMtbck3cm4uyEbsuvpdSLIkwXGUvU7MI6WVsAllZShuve7nzjXoxd1iwj1nG
O0DbfdAEBI48zaNT1Mi+i1lJ7XES+Pt6r9qdzMwSed2dIZ6x4oubWMWLWA0KyJ7ZNeEz57P12eWT
tjrjkCZL14yyHEQcWIDYTA/zUm0zMXxMg+IWJQICXIzgONEJ2AP71tShyAG3s5dpTQmTpdke+Glv
bZE7HbbyspOZS5sBLu2qRpqn1S7skQih9YRSV5DuNKY5DKG/hUn/kYnz91Ap33uEYJAKToFFpGqZ
4DgtT3KGGgq3VoajprbKB2PIazszzUdyqygijZ1l9O/IPAEeRpKfZZ1GUiyrTpX6gzjfyNh/Oc6j
x06m5yCOr01WoWRY9+ywfp8685qPqFulM95kfnCKGXp2cWAT0UneJPTwafb1yLLxnVxNtb/I6vzA
gN0fq8dOALICl/wymOV9o2N8Do1vCfZRnBZsFOCYOdoMhddntAv0QnhJA6zwQ17dVXG8j6ka7TIG
0LlU6qdWSvoJAsBeGqI78G4W4pIpxqu/5IimBInNDaJXr8+YrPpukzO6o3OTzUCsoLIy86CVPDEB
4Xsda13cyrgPGZqh3I166rOmD3KyyEO3Fvp7bZm7Ryxc3xY6L4ZGjRlKd4gf0FRy3BQRMxhDh5lW
Bv85oxqw6Sx5agGo0VjyQ1pMjONCq3C7YZJcdPMNcuqwBNKsxW5VtQ8ZdFaH+jH2h3B8D2Kr3Yc1
LawsYnEPidIW+uq5TCnAR6QJJhDXESVVKGG+VmJI9jptE8Q2KBebBs1VfJhNix0kqMhxRfvq1NIJ
fMdoSymtxH7Kj2qWcWgTAwXH3rgAfjRfzISRNwIutOci5hSCgX0EZwNSNP0aNJJHcgfe2wkCFpjq
h3wOq00MxMSZzPBSdD3vP9RA3zMd80nIAwEv7vRlDPZFkH3iLLxNlFjYAKD8MMsSzmXSXIp8Fu0Z
/fa8kH6VNEq1UVL1ua0mtG8j3yvdIWTWDTdEpGbDSVkD6tUexQE/QkEereGoHGH10PISURBstau+
gfEGFDvX2yyGuAAJzG+RAGArBzZbYmcwoulhXNKPgbRe7Jlt72jmzJNgjjf8IN9JGryaBrS6lAAv
EA3659z2NP3l1yIy6XXh32WlyS6i3ICrFrAblbKBEKaRN1jcAN7nT03ZYV9CLCHnqPxoK0KF0Ig4
xYYsC+1WSudpGxpJyud46w2xd/skH/d4FV6lsZ08I6LdEsds/LIBQs/g85Cnep0zPfJQ+kfYPetp
I1VK5KYKkqZCzrKNmblVDKQ0G70uSo+KXNzAGxbtQRguyjKh5Fc6c6MbWWfH2BxNq9MPbUoqEozi
E/oPQCVEcFjNqdaBi80souqMIRN8Bm7s4i4B3mngOgBfxeWPUSh2PbcsFXG90XEYjC23UqzmdP3M
KHVBYLqcqjKvKRiY8H2erXTBMjlbsIGT1gHNsiYVtSBjWUISszDPhcSyP87HCIdKOr4wQ9LcGq0d
GQ6jg0nsNpcAS+YBX1GAgtuuFPOaznF0qfHfbivTopRUhB4DICezThT3JUSU/cCLwXEk80uCB5sF
rirG35K6hQRr3S4LqhaMd2Ob4rzS0ndlISq44pmMZfxeRdreQw/nni4bjiR5MdwEyI6vcpIEW+Cs
oq3AtaiNYS+YzVPb4C5UpePUZZSufRG7jLw0e4xHZ8nmM/6Km8wsVpAojABjPaQVZQrQbqtIyIYs
jMbsryFflauYNBFYPzNNxPrbpGhDcZGmDJLnNjnKU3CcFkT4DSnXrl4uzbmqOPOwq7pmJXGOFup9
zX+OI63B0ihrP82TC66FU6KOcN7dPMHxHaSEuEr8djuskI7SGL6YJV073ME2Rxx5Y6BO1cTC2GiT
9IGEX/PEEeWxBATCKcDLuKIRsfCjffAR7W1qMb7ESdADbC8g+Q4puzBuj7wnClsKUxoGKbrZxpze
Ij5/ExiLOwF+YNEY/DgvRA8U2jsOSk9um9mlhnYLUhEdhCbe1OHLxnQ5054vsq1axfegMjzJmmEM
xNBbJUYBdkf7gkmi+llEaLySTtUdnjqnMhqcLNlC8goQu1B/DTtJp7WQc2MB4A06KCNVNWzA3Ih2
kInpJteL0m26ClTZIDhaExLiZgQsJXN41luzPjTjE1Yy9Rb6EUutxTiZ18oGeskZwBWIgFrkSWLY
OQtsPJdcRxRSrMZtPKYbOAZYXS2TxnmQ01hq4HkTG+BYwbi4Qo7TMqU0I/QpLmxg8N/lOTsJrcdG
K0MdhgeudSxCCS2HKQYJoDa9Dq2qDTGfSEjoqnA+DHWApj0mh7jCb4Eti+xbiB5wmaPMJW5yT4oc
Qe+iBLan/YjJpnLwHyP0V2NnyILmDI/oHqkznqAGCyPZdaWj625Wa76UWB/9ZJYuB7eAuyd+6zLx
pRzmHAlU1d7EC2jJQHHTtqdEa6t31OTwbhtU+EU3vtGY5Eg+14kf8eTjP/0Qa83a9hIp9rmmcet2
Aw7sEEf7gj0+yCpxo2ZkmGcT6JKSgPiGAbqQyfl2IZCSLgdpWVBzxlOCt44mDPPtIjxDhUAFjOK5
w1PZFIcIa0yloTtZuE0EKNqnKjGeMmtudouIepwOp8A8QbuflcIVpP6G8EDUhVzUx9nKEy7t7C6y
7g2xnGwrqXsxrOYD9XrhAN6LYXuzRMRx6WpLK23yOHlD6jQxJQY4LheQJQKJhxqGn+FqY9t73cro
pn/EAhjif60Ze2jR+C6ipbPZA+gRaN+XHqAkKZWLrj5MYZvTyKDdE7eLaNd1y5Y2k1ec1jAg2KMU
61UuDfTrllJ6unFbZ13iROw3lgZ6gAT1FrhPo6CXwyV3q+rr+bJ9a3n8XliBmCFEj4F1neFOS8rL
ZD5lsLdVTB38bZrAcvRS9/edeorm9wpuknYps5u3RH1LsleT0VFzs+Sio7BsEEuDewunKYgtCjqU
Rmr9OlDmlMxrEvm9Ch8rI0KI7o3ZRy3vRukimkDyOXL7EvOaIVXt0HQBCvCgH6d+BMDPjZPAP25o
hYVgwRFRLJG5EZTaL8PaUdJrs6ZEicuurJRTljW4kOetMWq7KCX+3XoWgIs00jnRPZHfkY4ln7Zb
IYQ0y1K++ZJ9DMP0ocUtM8yyJ+KT1OTa7+reNZLXbq5tahN3AKQEfNERQ6gl0osybKZgY4RvCbTb
UXoRGNFb7a2lEcABXL8s30zxVFsMXvDUXkfA/WU33fQdWUP1RZxjpyECRg3wQxNVbOQPBcHwag7X
jeOJlfuL+ATw2W5WgwqsUb4pjNOJW4Tpqc+YyqWd4y8WQ6vz2ACEgYmfsjOv2wPo8PzB6E1cMoA8
jOdihYKioSiIiqi+Y9WjXJevsZWinmg8q4iISrMxOmNCw83YtIecFNxSS/ZZK++KbtnFC0UFRV6k
L67Z8cUwNkrAZujCDbYlzkV39VVenO5G/U5oA40UXJHJewXDGkE7IaYxSKP+SNxcFnkBmDFasjiP
adkafgW0LMG7R7cIFGlkMyg0xYfA8iAeUPUp0lHU3caiF+iydR1VwgBewDfF1wx/Qe1kdFVJ+4al
03prW6oi4eFo3hbP8uwR9zQKnhVcQukECG2OKeQKYA5eKm4H4VUiIkg8g10y5T0IBjItMCPoh1Qb
UPbvQBdJYBBy08eMMTDtLB8HhOvhaaD6pFrpIK5WWPGp38TpWkaXkfTtZbRJNaPhno/HmutEjuJQ
uw3p5QUX39EEUrhdfArddIj1wzA95a/cLDTghgetumdpbTI/yvwAOk+6ZWpHgNHAzuDqt0SaZ1Gw
lophx0nWVxSsJse+5aTnFgs8o4uY7Zdwk7RuKG8atunWr+uPkMAS9TMhCZO+dufxlYH2i4QLSFri
qUMiOa7UjzSN88UBsxku3hLRurougD80ZGMjO8exOdav8t6Ep3aX3QyXrLebbyyssWZjFeo6R19w
05GeDraK+fIBCaLGSKVxQjz6HEhkG64sUmxy6Fh5MV6zXEe6hwVD5mq56i0CqbEGfkr+5uRN1smo
t5jeDWOjJ1u9OJBgUVDjaj7g0XIG7bvXgn0CRpc7aZQ2gbQXAYirnF/qZZvX7yNyj2/VpYy3dLpE
JJ83cJvUB012lOKeZ8Rbc8FaTyO4PjhlM4vOEXBNbt2JmcU8YBtibU7lPbdV3b6l0mYcMVZ9VOzY
rB3mbZzdKUHHbOY74erNvL6rhegPGsaE9XDXpd0RK6UT4BHK7mRpw0SBG7G7IQM1K+z+hVZyWnM2
8rn/eESj7pn7jAyfPNlhwJzozrtqfgDKlxf0vFVf4N0Uh3HZGeamz13QUHHtJNNdfsYQh6ZzTu+W
nnH+TQtiTTvAkg6lTTp7Of8tNpjirIv2DjcyxR6zD8H1UOAwxkag63bYebDjNR4mAXit+MDN9Z8s
8N8IKyDpw9TwFTk4VMOTJrkA2UtxZ3ZX4T3NXSv/BgCQ4q/jDq5d5SabzuFjGDnNu0VD0wSYwB3g
Mg+qAw/zchvgxfHYoDNzOwn7mcBrBlf9K885ugRQt1G7V4oL2Mql2Rq9Pcc7vXKYcqOmThcEFrhP
LqRgglTEx1S84ynGmtUknhxdGuk4D25d3DShW1k2x2/SzapnWifxd9aO8hGwc9j4IoWrxEHGC5Nd
Pbq8QYWk5tYVFBfbDwSsNt6F7VEvzl3szhhLNnJmZ61rmfh/WNyn9laDANhBl/RjuvFL7lNkWEBb
IHKe+Wh8twiBBM0DNgNUdpyoS0iiOI7lpqwOOvCvitteeFCsDU01Cteh2ZMQIMId0G5jw48AgWSb
TrnJ+dghvJo9zuAJDtMrXxwgSjQdxCfZo5dewwn1qSv8wCcwPwgoj4C4kmIh46+6o4Vvz8F57lKO
ficj8kSSRRkQtvD2fBPClbxPlT1Drbl5tMwdj7veHWWIoMM23WBSs0o3YlSWHEaGZqzVUXzl/qkT
nZSdGxhGOEnvLOVRlu/JxZjiGb+kuWsfO66l7CrpUZU3IvtBtGmJ5IjdNLeD/sgOwUNKHyIVUdA4
CRlVqdt8E/Vz+gIHJZsfMeSV1H+pM25gmTG9VURXEO/yGgHGhkyogKAzBdgUDT3mw/iRnsoSMDJL
KmuZPXJYC1xtq7QH/i27M6ILhEYYw3TWWvaYmKQOiQmkMwoEMu8xLqSqG6HIKRwaJ4Sv82jM8qGG
n0UnQKVp5DABYl0bX+TvOsUTplbs0cMp7y7RhUFAQ1OLkteRBIdHikqiEl3OCRonW8PPrY+OMXFy
1yDZKj0y52gn4ZFAftk9pcDRIQ+B1BGUrbS4nWnPpwE1R3oUme6R2tEyH7yA3acqaqUdO/fc+pL+
oWke8MS29bm8OZxq0/bZdaPbJLoBYiCWm1zZEMpsq+WGhXfOdh0I2h18AqS9+nnWXCt1lNrLvYQP
bW1AKZbCEwPFKoDovzVg7wj7KDwk6veh3fUKpr7trPkkk7XSLaz/UrqlQqfYdavwPSaVqiLpnOC5
4sIXDea2De7YexBlZ51HI5gzOL2byLUiQNF7UdyKmCbELaFdsXGwgtM4vNYtl34HM0BIju0TOaXl
wp9DYdpZCJGeAvEW5BgPodcvO8aoileW2P8YDy8nDcJSt6EOGCY4NRtUWIQ4CD1iD5bPjZI8zCze
GFY4Jb3zKFbDaBPvg4tXT84CqqvKm55086CSOXrPtZiaXbs4RvJAqkXZkqW2fiCpI1HljRGlwtOl
00aDh7pltYawGSr3ZQprYccEjSVXDjx2bHbvcXiQGEyGJ5VxceMPAt7Wbd/4QAcoaEj7AkzVEEbS
eczxtYCF9ARzgAZK5cvLptN2GlAutEzGqU/BnsKTepBa542Wn7Jw7neyd/Zc0cJZQV3vsPQQpyDR
/wJTfszu6cKwOvHcsNHyhFAhSNK7AsGiGM/hfKrkK1WsnetETh01/h+9iB6vn7ZFVDj1T3q4e2tM
DpvOcInGyUOnbXd0uRn+ZWAQmCCbx0rd1i9ieEe+HQhWvX5QK4TmdxEvnl4W5UEm4Jh2A4sXnVNv
VvamfqAdQ7n2LtWnydjq1pnyitqETDw2aH3c8uDEw6ViH/gMWYnrT1wiwGT7U+WrL5QnYA+lwVH7
I19vsG/QMmvHZDko6JwIfuLwKGM8P+ecymlqVqCM9pGqepwqK1pa4TEzYXqfysxLpDuhcmls1qXH
PaLNTwO1UbefUZHpPg32HvYbfawV9Az3iIkpIAxHCVjq1xKqmS2bBS/HZy+5Kh24bb54Uf4SdUDO
OP04Cmi4yWXnjF8T8IIM+SVbkh4166QA8EL9guLVHxvb6tj49z06LgC92Kke0e1RkFDHyrlntM9U
tvwUbya/skM3TAlBZQIhh1taodanmbV+32g8ZP5GbY9n+VGlB3sc3BRx4bJt3ik6J2n+Xsd9RQUJ
q41nZoTwjWOTtllGT3xpxYuokJmWyz4AUVF1kbFFo69l98WPisRsr/Er1Aal47u7Brv+qmK3Ltzx
MXrml5EI1XncHvqrUblUgkymERjND+Ijjee9WR7o0bEnJsGlPhvvRCfm1yAGSOjAfJt7F7v6Q864
haX2TMnIIaPcVFWybiATgpryIDQMBoyJk+BVYg1ZIEYUwDDDIdsZJIyVaJRySAamWu5SKoWA6ELF
1ozO6yH9A/2UdzhIPK5YpDltb90q9LsI5CFVsc1OODtY7m/kpN2FeQDPmfw4dOW20S67StM9QVAf
qL+An0q7liOwZevIAu3qWRnviHVKF3xuYAW96zT50kf2XMABITblRFhT/DhL+wU3rYZ5fINBRK0c
znGsGICgKfA5hqOCG56T+Jp8C0yXgyBjc97cWKx3ppBzqEH94kQu0CRfi7Kd0k92z7MYcDKRd0rr
mqmrWKw1jO/dFltXcxnqk3W3mOtbMgMvk925uhlDFQ9oy3k+sZPhzhieSvqNINe3hvwdrPNGVuPD
BFuh7h8IOfEfFeXdAjQmiSx657hYtqMgbedGtyPpMFfeqF7M+brEG9CKt0v7rWE8IZ4S7qgIK8NF
oJEy0PSLHLX4bub0oehe1Z2wJ5LJKTizJUZq9xqzDCBqO3SwwHQbhI4gOGuzOQcRzyzarpAgdrFE
5OP10zdsyhRzpWPM0ltvncfRuIcqe2AcCoeCMvLSZEfihbr/y96ZrUdua9H5hcITDiAJXqZUJVWV
pNbQKk03/GTJAklwnsmnzw/ZJ2m3nfYL5MY+x5bVHEBg77XXEOwWCtXUc+7sMbnzAj4fO91+T7/F
9XDWS00c4/owx5h7OfGlv15G6bADmT4MS3almuzGaaFO+sOVP7f3Hg4YQ3bw2aznglAoqBBAG3C5
qAXUefUN7xmH9zPf2+R+HuZoG4Uh6akYT3QlLrpEkO+g1W79ElinxfQau5nF2dju8Bk7ZK3m8z1q
ZDgRTXyfFsXj4oKEEej+HCUvfR6XFDmRdYXUfccc7LoNmC8w7SCPJka4mJUlQXj56B9nHNndgFQE
ZcFEWSeiRYwUc3LxbwoyF5VRmn26tReeQ9l8Cz4i9to6c/tNR2rDhHunEeV91LK4HNvhthqg7GXJ
qV+C8mxxshYz2FclONR1aV9mGJGvbDzVoNhxmte8ZzTDXkgV69aHBvwSmN+UP0Fxib7DsbxTltZw
nRLcO7xoXM8ZO+0A+EiCCIAq0ZoQSbLUzHjS30dfs2n62UkHub8jM5mzxE23wi2+B666VdYndF0M
5s/qxLssa9y2h2ffK/AsnzGJXD30+MA5I5bjQxTeOlXnfBNQSKgTg41KSgsNAHagYs08Wh6mrT3Z
qHURAC7GDuPlYCDeMqb9TEO2+aaiiNJlBSESLSjMoxjp+C4cycDBUwW7b+MHRR5Xgy/23tXvUxHI
LTEBZkg2fCbVR0Kc4F2XOBCay4CBrgQe6fQp96iYekKYe+zLN46v92sT/q6T2iPXBPrmgMxtXiZi
6rC+Gh0L5mW/5mcVLg1ET8pTVoOgNqVUm4QSSYRUsE7UiguTqq4wNW+j+3CKDgwRFnpreEkiDKi6
kqcowb0Dnx7aAb0sdFptQTU+Hgc3e3LCiv3aIp0Qc9oJ5hRjA7fwMiY49oPfCcrvAfs9jFW+rdFL
7fnvRY8lm8jpyHatzsjnMEnRDOY2UQ0EWmbTmYi9V0f7v+PCDnQF7M7Qpn5dU8ERgl8Ys92Kz8sd
9k093nmIJs+GmLDenKGr5Xu7xNRrnvubr/p9kZEnNCzUdxqDT5i44YYISuJsE2IDyyGLjyNYteyK
8zzRj45XnVJcWScpoF0t4byRM3EDsDdp5WIA1oqEvK7qHmF2tmcVBHxM7XgnRXJsgo7z3GI5T/IR
SWrMAIzPrBn8l0kmh9izf7NTqonFoq2srIPu8bUiVI4TdCjPy9xayZTObFipzknd4hyGSggb8MxB
kRm7ILZJhuGrneEv5lsFkmVyBGNsvnwdgw0Xy0eOYzSHqT5mMoSC7oTLVoXFh86d8hz+JzmZXXI+
jjh3tBX+GNiEAqBJi1TDvCeaqJXUizGdjPMcIhjFDRoRnBPuln6+KgbI3V2fl+fTNF/55t7DuX1d
ixhbEnLp3Kqj+eCY02PxGA7+97nwzlXEYV/hgIsBTrodeoxWktD9Fsvlc2jo3iP46nPIVDlAnsH2
NzNW4GHho8mBATmBDQXiPnzItXjtLOSp+Lk32WeQtgcngQllw2zEoYCd3cHhkeg+j2lDdtEt6mFu
KZPb7EaQP86wPDg4jM6RzlWsMXzkbFDp83wabyF83syQls90CNDLwZ3modx7d06aP1plcJNjAo+x
HxBNvHBJYzvvvCiD/FZhX+ssvy1ZejH5OKy5YIAY5AClLBpRyPyJrC/d9kIRgdDdY8l42cJw3S4O
bM7SKp6DFKCAkX68BI94OKMgwbBkptSvNTtJwkB/oyegJr7CTTDmxTbBCGkThhKVx21MJsguSQwO
FKaXwkwxi2V5Itzj1mqK5zjDsaldk5QDkMo6uiaNI6Ye6xBPzyyhoIV4OuXpVUnydrEQadtrYmXh
q+EcVVNYJO0m3qJUZ+Z5HpRMhhI/QXpudm0HSqBdt6d1qS56TJDtWX+3PLyvkhRg1xs0X7sv2VVx
TsgazkA3mG5WwsePciof196vj2opH7uKQAEJTEOm+jmZiTu0kGqHAx7uyI79TQYMNDx0kFtRgbz7
2c5uSLOC/ouRbeJ+tyLrtad4dem6Y0qCIfWOupHdxteYjbT9zeQ5L0k/vPk4lmZ2t/dn6qECqxjP
P8PDNruqbSa13lPrgwC3CcmgjY+HM9ZwF0X5gucvp9Bcvg4aUBLKxnHKultkvHgnNz156vUp0f7H
m7TLV6clxAwL0DIh8yXSEcdsrZ9mTctf1li0jQKDHwq1XAFP2ZpmG9+sC3sZ8UW7ixcv2jpkVlAs
PaR2mV9hR/PMEbLuLK/6rRijk3Ib6zi01yhYoMpXLsB1gSw3sJk2C19Jhu/JwcFDBDt0/GWisbyq
iHzbRcvr4IbVjth1IDi/3Q+4RG59WdwMxDeQzakJmY5+I7bN3zO8rdK52lVT+77EU8/OPdJDZ9+Z
Q95Ni3oPtbK2zE8Q3LoAuxNWBeSOEIHire9FMkoz1DYc9OHgCPXYOto5OGMMGoQZPgYx87c6I4q6
GG/wiMm2OuEkVStnwCL9q8iv3+cpPrQVxCe3Accq1PgtJK/gouTzwcm3PaDTBTVtm1un7G9X1926
Ln+o77nWhYJPDSUCD1OmfaqDNIwp3D6lTypMmrNcMegbwnk/xom/ibEfxi0btgvf10KUgRvbdPLB
a1xadyNuHX1bPym1/g6lwmXAwsACXpXMOzJYCJxsvHY+Wxnz4PNDxFvP1KPB2n5ygEg0hKYxCt+K
GfWRpSZgveW89St7I3vaDYbuV7kdfkzG/bDmToivROC3tVOkcIHjExgSmjiZxMv2mIigXZDzQ6QY
S/W1+9uUEF4TDliTQC7aQWWtN3iw7+RKXDDWJMakJGaEzu5GdEiwq0u0GM1YPmJk4u1dv30QzajO
Z4uQ37TinGzeSQoadxzz0xmcwSfRisskCxiVOBn2RA7pX0URXTUcacRJwygnz3aC9WCHX71ricfy
NlsxRYgTjkQrPg3yslLyM1b5/drMV2ErIZ2gVjfaiK2VdJdOSB67Xgcz6CXkd0zCCwHSnDN48Xz1
mpcfRXBGFEBxUM0pId/xgAvkvHPzGmag9RjiKUbtixlt3XNst74PERip6wWmZnjqdhfZAPSn5n0V
5SUCkBT3mAnKNVZJBaURoan5b2IICgI0yr1KU4ugvG6LhvlN0ve6OEnt5pVv10MhwacqJ0Yo07ki
wgipxnPkNNammtVH7WFHFSjPZoAohl0J2GdZNDVXKC/VdtVUS14f3cZyuA0jhYtv8yyW3NkxGKWz
FPGTrINvTU+8gJ1hJxadZAnc2vb9bz4y74FOJu0e8TJAlLjcyHABI3Wr3Tq7zMzt7BzDMJKXWZFz
/6IFNs52HO69jPFfR5bcPiRFY6nBm7z2NM7dVVuVLzoNbxD7XEFN+misfjdhupSXWEiBxjYCpET5
42M/wACHfbCZVfPsSapJvOX7szx4rv0RPg9D0wb4Fv5ZDQwXEzg0cnRbmTpfjJ2TEsabIyFzKORx
dXx6WYvDWC88AlGwKPFsoAKfTBOqRPdQJy8TQfPZWCOZhOxV68ekvKzc4o5oNAZ8qJFQgdkdRa93
aHxzxFeIyLBpxkNOMw5OIZePVK667FqqdgRF1ro+rO2MHiPqt05N85yl4nUOAoIRXeJ/k/qyrGqG
656D65VeSEDwvg/LeFGsAdr1Aqx/ID19mbtTXYTHBEuRuRcMiwq3Oxe73NMKjLWyYcQTjkCQnwu1
igVR4LColrtY2cGhlsPWtxmutI28bJo8ZtCy7KwKMKie6aCniWYiSvduMHsXnlNuxyzLvo1dxFmV
tLuCID42tOU4WkN7JScThxda8Ra/6X3hQJDpORm2ZEQguQnjC2jAJXOniClNUXeXvhppy3psKK1w
/T0oIIXHIanmpWvtrTZ/W8c6wqS32WkrPtjB6JOeTRJRjLkV3DyeddPG1oVI/PaSANfufG3jq2FM
mpsgyGkrPCLNpZ8Ml5sYoiH92Zxd2nNzwHM4xL2mvBfVevCtrt6JpTmzrancB1Nu+vBrjMtAWNX4
BvGwRviZzvtkIJnIm6zeeNDV57S15+Wkwyus10GAtb4VQ1ZeT6B0MipIh0SOFZUphKxgAlOp/Aui
nq+sJlHHZmDUJoN3CNjqSDT3hHBXXjoOXUjiR9neX2JKgnX9HhVThGCEgjthSz+rvfkM5m23H70m
wuBc9MdqAGhzSSq5T3AW2eDLbx+hpA35SdXDViFQpLXz13wfSAzssGzbK6CMaqrFfSCWaQ/tWG+K
0duW6M2uPbVE5/gBZyZDgUvo2FDQl++xQzXYC7SpbCXGgoStXRWFN7HHhJ9B+EWop+WmNuu7YVtq
cSc7Y79GVjJSKtpxRrNFJtfXH1HOEVr4lHEkzaN3XugryxMr8Cspmpl29HnXlfNF3jmvU+1qQg+b
T8wzcMKjllVklW0yn0gZp9aIbfMqwBCFOZbT5HiomM3KDZwBxMkEigMio8TajXa3ELwxH/WCPLUM
2wN7JZbjQ7RVA1FrpYR7WIdk3uR5qPfBKN/wOx/YrLL4PK3hAk6qQw6d+merE/aczNN4FbojERQl
/YmFHHCammuY2S6gDE6J3qjfZAF8q50C95YBhqmVnFn2tByqKsbQfmUUqduMXJsMFgaxNiJh1wuL
5ICFfX6oTD82Ggru0nsQWZtXAqUySK94hM3eQj3ixs6eRAmSLBJ7pzubyPAums/9uix31iIh8OKZ
uC1nxmhBKsIHH/iAEJcjfhn9WzekF82ExfhgBW+BBxxBTNObBx2haOGMdUE63cg6Ky5xLO55ROXF
6GhxOSKggj8zML8GXsqLhSlyRFEaAvGO/IZ93hXVdlol/yz1HpbZHr+n5byHp0/VmkN54Tv+DBem
51346ZpQMNHv7QJRspf1vwVW9IR8m7mVi3lkLbyHsfHeJ2i0eiLSQiCA82d1ZI8U0KpT3H5Rgoqm
kptGTg9tGfQXELBuBkgCtsrgk/TTc9ss5c4NU7JgRIj2G7cXE30H1whjtFZfjbEm+mRmnCe89TOQ
ZbRLsI8Fb6RwqobqE59AxpRseueqO4jUehIdYbItTMKdmuVu7bneJhSkwuPzQaz3sO/RSx3SGp9k
n/sKqiNO7CtgAYAYYWAovcSxrhnm5RMyuJTSPQlCwiW44Hhdp5tMwE8Kw/YdNVhOWeaBc2QzBX5S
YoOfDaaRscttV4rzUDPTJuHAVp17jCyQZjUhd7NiggIHH5mxdxkKRIAREQH7PmJCks0ot2InYbbT
NXgQr0x5XcLMNqSR458LfYOpdRBV443EMNizx4u1FSytKAbbKGOWo58/dXG+R7yX2QSk5MVUbXFW
ZwY85rerBfMMkd5TAFYBRSbYy0VjTsnJHTAXi3vCvNLgzbfNQyN2kQiY+Mouht8D8s0O3W5qCsIU
44VmJe5uoilebvIL3FfPjV2KCMFNlzy1dgHgIcQVF4cC6jTAfrKe6lgPSKua82bw7qMIxiRRtM2+
seqDkr2PWWrI6oN6pks43V2QHHqgvZDx4CqHhhgfG6TWztddUEhsA2LpQviL4Bl367mvWjgoE36s
9lRiutKsDWPDHBtUbIdL9fvQqeKRw+zCaWa5CcvAcA/tcu/Tp7p55e/zhHlkWNKVZgFrNpzuRmd+
KNNV3UVyvONXwxJ2XMUAr3vi3FcPAyh5HNJkoGSKVHyBXqA8s3OGlfnMbFQmM+6jrINL247zi7pj
k+jt9NAuY/l9Rujcp+WtMYgA6ik2Vjg8Ry0RGwlRJ7sR6x4ICda4cUT3NCXg5RqSI21cLbZr1re7
bAIviFsBw7+GAodwgNrQheRjyTNLKOB0KCSjl7wg04XRRd5ZMrBM7REHuNwTJ7YDsg17Wg3b2zUu
xaSsIpgEzgU5GrgaZ5wScUrh4LcsjDQdtmM43WeJIrwntO/rhka9T+dLq+4uoI1Dbs3njszfepMj
F9p3xA/21bKyeRb3bYhbYrBAXvWX+SksnOWC0YF9skY7uBYJDyzFWf4i8IoFnTM6hLRA7mFBBs4x
2jjkkqlCEiF6gf/9Z2Twn5Krv+iJ/o/Y6/8LwhBuIZL6n/+VXf1ND/a/hq5v3/KfBGH8J7+//aH6
kv/B8Qe7nAAXAAyzEC3+oQeL0IMRE4ynky8xig5Rff0pB7Oi/zg4zpFp4UpiJfDa4T/6UxFmCe8/
IVgvNmY4TONAjoTrv9f2l1f4/5CE/dVgAbMDMnVxdPKEK7FeFEau9qNDS9ikTZAR9PA0OcEVCOHN
5EJtyWaCzdzvniTqb472tkDoYvfTuYBxbn6AXuZQFelNV0XXwi8v+Oz2eLPclabR4xyEfruHw3qt
QG3F5B2FFT12ubzuNM5rfvzSSe9y7de3dYiuS5e5sRj8K6+L9iAUpyyYTj+8kT/v+kfhGx8it/F/
xcx/3qaxr7JBWajMftK9rUkiW3JRU3ga0XUXEoleNgIYms4y53Zi+CRzuqdPoJBJyLiOufZ0vqvi
aE9ozF543GsRX6t1IFUS2NiepmexTttOBPcTSJL0xCVQ2XNH+64b8iSi8sL2yCTtxJHFsQfoAn4c
nu1YHGSOOnMs30m6xX1ObZUjjgqlwmIScQXpHIoTHyMWuTwoHVyZ54j5xUG1cj8JaInVtDU/0qEM
I3nxaEuTWBefKUvSc4srAahLcDohkbBAJZfF+EoQ/WurZI90asc7uW5T0nBW/WA1+kEqaxPa3G8A
gwdj4XWobvVQ3oKQX3qlD7ThH/A2wVSYf4Y3zdhOd/jQnEpYRyseK6QIXo4JIlFrQ0UIu8f+bKvq
FmfA264Ax63saE9jd9thWlaG492YsNCgV2Zr9DEW0b6YqSvr+N88FX+SOvLK0U26fEI2DnIecky+
rx9XtudXS4gayTmJzgfV9Y+cInutp+fKSBfSqzBuf5dp6pxNc3UhGvWku+Uku+AgFX/HsQGN9sGW
I1Ro/0g48HXVBFd2GxyUzWgrTIBZ4MPV0X7FSB8RwLnS/lHn/By15kYF4jgxAJ+S6a4CyJ7a+EUX
/sGkR1aRdzQLxZbFLaZjGzFPd53DwrF5SjmhSIs4yl5cRk57tsIW7AL/Xi78vI6uOdtwmTEroL41
f5gSsHPMacWFaawplOLzbdMbs3LtZYKaMN2JlN+/Jns7kdeyLG+rNXswbxx5zrW5HiVUCU2X14J1
vxoXbNlC/0paeDbYFF1mMVURgPqapfvWQ+7hZelNyAWict2zt12bz8W8VgsO3tTSrQSAwD3CRVc/
lGq6y5YEiBceQ8zSIRjI/Ld6hf3r90+IUY+dDdHPY9kpbrLyD1A/qQcGpCspLK8RHsro6YexrC4y
HRz407lcYb38epPw/upcj2gXB95AegirBTu2+DKz+sGsihToIV2WUJyqmI9zyh/MM9R4XtsxH2PK
8/V4hl189vV384GSqFaVPIIk2Vcpt857+9oJgdPMV9p1vKs2ezC3ai6+zecTAofb0jOPubqwsfYh
qeroxcmNleuHX98PB8Ff9zx8Oh0OCbLhHYG2+CtW/Yf7GT08t+yCEZYu0v0kUfGuOfAju1oojl0T
fVQ5uwv3ZNaW8K0Xobn+XuzMTmPP85sc/MNaIex1/PsSe8wzK0huKuYTHlv+ry82+qtTmHn4HHmO
wHAVwx9BzOBfv1arDnobp2bnNKUr3Ht7sJ/NN5thqL9qbKl1gsK2NTuoRPA3lW13jr8ahl8BcXAB
dFWFI8CmE6SsdRk+mTYpIdAda3WuMljd+eg+NdZMiTwy9s5yjfKvZtZpIxk78yIFL33kAQAibCpa
CYjP9FBduL7pBWXdtAJEIOP9pLkDgc14ltNQUmQN0oPibBHgYr3Yxv2lysOIDWUJXoXW+lxoa913
LZ+vDTGa3RvXpJlfgeMzseJs6raFgQkKXP5fRAkOZvreFfNbJ2dzEC1vItGgdot6JVXkFgPQ9Fvq
JSthTACBVla+mw01q+eTFXD1qbJZh/qhj9JxE7398bvb+JFgn3dAseu8mUhvMnotCpZre2ZzRvv5
9fXKqa6guXLJHrU2hv007GKFZEZbEwPVOvlF1cWPktTiLY3gwwTPhljD7DUreEY+k5KhbDkKyJX+
9cL42zZuFkZo44pN1orJfPnp5B7rIMakwrJPDCR3GHN9dD5bcxwc7NWYHARXZqec4IeZY7eKhjsQ
oRsBacqqq4twrG75DO4Ywe1/fV3uX32RzYL1nAB74MBxMUfxf16wZUHK+Rq3f1yX7Y3PCq4m13gU
o/upfHb+LmX/mk9dFl1/ndmzd0laDGOiWX4dwFZFcQGpLbQ4qPlBz0/+xanxHx4eluLYS2Fm6EQy
jH7y/QuLCNfNNbVP0mPbwmLcVHYiYRqrigdTdwABPErFYogiajABvZH1wPVZAzu8598jRjy3GvEv
9rH/8PB8kn95mXzomOv//PDGWWAFPKzD13XZEPu1zRhcOsG99ggk8nmjVAadgiZlyh89TScR8Gqd
AtAOn6PO5xKr6c6LGJBacQ8CHlyNFEe/fsnez2UjL9i3PYFhsh0C5No/Pb9sjZnO9Wt7Ei4eBzU1
wkQRXFExcvQCTuzxL3w2FWSVR3uzEE1NYI5c2+doIPev4/lVioXrUqRZCnIjRz/FL2GgN2XCETCV
tyXbcdZF1+0Un3k1Bd1g6svy1upZuJN/nwX+vxRHrvf31Rsw9g6pjYRLiyF+LvuR++pM4yEwmcxy
szNuG7/ujlVVvbfW9FEn2roCdl4Ooc9gTg98b3X8YS85kANWYJtJ2fYui1IcH3DQ2up6Si6oPIEV
e/VUxdZjy/YBy05eV5l6aoOGtjxCob3M5bF1CIAbV+vF1A0yhlThJXrGySx465BJVL66Sdr+xVq8
874D7lwdXE4y+5Pz9iQgeVJXUbunoCYVARg77cTgonzuaHD5okr0BPbIYVB5vnemyG4E7J4Zcy44
2HRhDpwA4rtRFtC8slg/tijsLTF2b1KRUVlFpGZPNRgPs2KS3UZ2ajVgD6B7UmfZ4fjZuSOxbJya
71WN2ZTM+XVdvbxV4Is4DbDJt311O65fezycWiDoR1MHkPOM5DlBe9au5uGImkGJBXRHAho0VCox
3km51YCrO7m447cuE7BFy3d7kR86Wd+6kL9b4bWtAzQlnDt2Xd0KC/6TTsbnruBU69bxBA0CGjCr
CghYQtuvefZFBVXH9RCUz5RUNDv8JSxuO7wVSR6KUHMs3AVDbdhNE3++ws+QGKGY7aoIP6qZWZ7M
HHGuakKlNIwtDMs5ACf2s4qsD0arE7ZCKTVkArWSPuytynkRxMPVmylQN1PBGVdF2YNHRQFfpODC
IsNAyyvsuqLytiNrc9Piq81xZyqAht884ZWDSJAAgE7xe8KaF50ZZbAiJwiKA2XyUrHuAi7AA+YD
l+bO247G0lQDX9WjFduf42J/2p0CQ51t+EsumvZO2h74ZnLTrwnAXb66Z2OqXi0/ftQyx/moVq9l
vhC43uKPlhF1vdEjtF1rXoeLSVPhU4joM7wayyMUguTC8uU+jGBF2JI3uk7RR+Ytb23i33MgUFF7
/KHVkMCcMrVHyn7rx8ir1qbGdFFV7yOFMnHVLASuqtyU3eqhz2FDxNTqoluDe7vmQwFDbPYKTfAN
MVmfIxDgTq1sTTIla2ueoCXyzqAkt+W7rlRK38PjJeKAkike7pTHg4Iu2PMm+F8rqRtnnBo2LkTR
9YqmEpDQ8SjTnU8yeYeLsEfyZm5sDQUZvpQwnkC88utN9ieTWHOSBkK6nvRcYkeELX9yv8fb224K
Z6hOcmCJw7FTAjSh8Y+qDK90TUNGfVqp4Eq1rE6sEVjg9BdOtmvpukyLWsIzzChkrVjsfn1x4u9N
QYBBI5W0MWtkszSeUz8U0ZTmHlxltzrZDUe6BdyRzwQPWC9tCDezYwcnrJje2r80baQq5zvpsHzw
4T3gP/gqKN3+KLU5C+iIpRL3MmS1cxZ0AyCJLm9l7R/UjI5xmUGQuXXag8IPbpequTalOCFs911M
nagrDhMEjxnPJAywIRTccsA0I01vIGXe/frWvxrkHzET3guHH8gQZtXkuf6cy4FHd2rj68N7YRlO
BZWNC4Gltd8UcL9y9INBfyrT67QcfrwjGdHfTsneID7a9QjflNdwMDHloTW0AEQceV02vCqZ7Fv+
27VjVdFP/fq6g396ZcBaAVduG/e6n9aTpUav03ZZndh7IB90eFZ4FvOqrzcFURaziI6vQllM8jSB
UhVUrG8ybJHwcnMUwu+iJ7zVXmG+u5Z9JltEQiLSD6ZZ2MtmqJETr3CHC8oTjHwf9Wg27MFsaYj8
cZqUHyJZP8EPmLPW0x0vV+4iUifPPDxCMPLEmI2ehkInKAUKPJAByR7b89nbhbwmhQunSNJc6S/K
+psquM7QZgMqrCLciAyqrmjZncvGejRtMDN/nIxM2T76bf2NiTUbTOB8fp2wefwRpnQcISS0o8Xz
gs3xb+WcMM3ZzyvFc3zHBCW5dhD8VKODxReNVyN4tjNgkJQySQCTdHwLhX+pcEc24Jrt0YVO5bvE
1Zku82hWUCWTG5u9pzKlUMD+Y9dUBBEkM4vvomEJab6NZELR1dMPcoQwfyXEk9zkEQUGMASeztcG
XuCVXYSsPS+mmsgqRg8Ihiiov4opCswqs16sniKx8HdWFu1LPrR/b2MBTf/hUWD7RagO0C1f+U+P
gqhMW8WZk5+wsngjlWjG8Yb3qtKG47RDkmwrCpUq8TDnEf7VV/mlp/VNTSzTsObkcsnG9tbifRJp
v6tHF/+mYQp2VUmpM0UL+UspmFQFVUDPyt1MvUc70fDspoB6USxvlj/edZ2P0YXUDxxaEGc7nGfA
b09Zx5LU6M1n0aFidVlZXUyL0ta3mcXZVdnBlaftz8pSr5kznZw6wnBgwB+64xVfsDPRqIa0KgKH
pTbBL0oZq7yNsMT0u2mQZcc3MQVu9TpNFApyIl++k6RRnHVO0LxIy8IwtYLU1ME3+hSDQ+L7YuCw
lL9M0v5UFCqUjX1/9N2uQxVFbYaPC3WVoujDc4yDN+BupoqDSLXRdKMdSuuGf9TRy9orVZl0J75v
vMcNNhN6mCjrEXtcMDl7OgEkeNR9cXc7FRy2E26LH3i3fO+ociXnpJqK94rYT/QGGHR0cVJuRYKB
hGzC3yQhBmedCD86yoczzQvamEUq8KpkyE9JpW1ennaoMQ0SK4PxRDlU8p9QuEK/wM0F8ELaNNem
QvQiWDai5EsFJNSJ/LB6U1xxwOlkAoWS3Q6L5Yevvf+PGsfl35eKsnSy4heca26/IAVVZTfVyL9S
AcsmFledpoXAhHc8IxHb5iF6ACUduwRYLtKVkv9VhcW7qnLm0Q2Pik9Qm7pK91yxabIwKH/xqvSG
fdNInuioHQqGr60IykJ8azsxwycwxzKogtuWutRyzZY004djiQGkAgo88DjlFH6Idv1sF7MZSl7f
mjNBY5yfINPnrWUuO1tmtPVK8BQyuCl6AZRhMCd3XdnBFF2TGwDvax3j/GFn47MweI0sMI+DhXsN
0/XBWqzHzLy91aK6FQkwTmePEw42eXqUSXBP24C7WDYS31awjjKh+4OnSv25ps3womyuJizMnq54
clVhNuieyl3k1otuKNggtwGGOilwUs89SIs1gCHephp5DyM/mbXUph4w0OjFj6rk4NGwPEGazI3l
FLQrhpgvU52jHuqLBW/p8c4Axl7O2WAqRSxJ5yuP6R4is3XEUcF2thTO9BIBVZqZiZgJzdfuIYlN
49bpvVpplpJHO1J61kung3ursZp9qRMLP4Ks2NeZpagPlH7/WnogmSelWSkdKnV6V8zUU54lPjpw
ZM2DsXyWJKkiPTx7/kULSmhl/LwpL2BCRGctPGuI18DDFAUhBtVU0tXtmq1vWQmyObOjqIbilln8
vGkjXgnZUc32f+CM0bRa9PlJO7yFqmCR2bWRwufAUBqjVxYnE6S21VStNS2+myFd1qylX5cH3j/t
0F+zLtt3Q4bDBon8oaJrm15TSUfQiYzThYGkKye9MZg6/oxHg8tq+yF0xnOzuOycwo6+3wwvVMwQ
iL9XNqVpbT0aqFdW1PeMnA1+YjMHUB1dbSOAMajtOJbskS8fXEVDUzLAhdYMwRoJdhC/mM/Hg1W9
+arjYvkvCNU/9fh+RF4TEBDDkDD4uXTVXoORVpCfviD6hcc8OTnjnpAiLbiXPQOEhW/IjLHw9LmV
zIq07d+b0RVd5Be6TYN+VgU0gbbwLieIA2wBuEyP8xtAEWcqH+bKeVyMzwbA6iK46mvzhG8wLO5/
qzL+sR7F4ZXbCak0A/kTGDOupAHNU8sKAo2YAj4GIiurEXAlQRpn8G0QOB0FByGpJgxmT6UBiLwz
k7EpA+xaIbqxFX8NNCi2VURfWvFSwOfbQFyGDSAMRfqvF5xjruun6ohCmswU7NbAC80E+McFZ7Uh
AcRZX/wBIjFXYCB1NItId4DJ1O5mICgr6mep9rSliEp42AsD0Uq9mtnACDf7X67p73B7gDcpPY1w
Teag99NHsK5EHxDcqU9DKG8b3R14jkcDbH2BWVRjZnGbBW2QS+zauc7pxp74IBamgdTwSz7c9ZF1
WCbvX7JK/qkfDM0kGqauI3zHMdjVDx9oaVNXwNHQX+vWTutb815FmD+YXlBQ84na/uxov+COXk5N
9qCK8U62fLDlVxjvjfmeVpseg6nor5+b/w+9BcUds3eP2i7E9/yv1+bVdhgN5GeftMVJ3tlmSric
jBUPP38wn5FZiAaiNuigaMKrDk/yyqWwWRkTLN53bNnuzEQYCOPCNErK0ze6a089plg+3lMiWzA7
qHZTz+/hM+wIsZ4qPraOoUye7Jce3C0PmITNJ4RbmOXwMx6LxgxrVuZwDB1bhTmUMYZL0v24TNhl
MWYP48eM4SGSgUvzcdrNeeg+/frxGF7Cz0s9dOmSEUi6NAJfj++HV+f5dQZPmsfDrDshU5ZDV2Eg
x2Jn1+SDleub3fiXFQanBquTiQVncsZXjA+hfV8t+kWR4AmAC44VXHURqMfX7I2ZaF8Bf3UXqEHB
BlibCY9+HZ5xMbsVMn2QI2uh5pGGdFPsSR3O/f9dv9PKSf5VbFMKN7idKkLDWrqPuXjXsdozD9tx
FjMZ5wyFrGvW/DTSw/533sdkQSagc7j6oMj5tiBvKUdupza0RmD+NqcQkoA55G+1/AIdMv8GyaQx
2pkisBuBQeHreXNw1TLoNQt0TIaz/83ZuTY3jS1d+A+9qtL98hWSyQUMxCSB4YuLAwfZki3ZkizJ
+vXvs7YSCsupeM7UpIxJQkaR9u7dvXqt1YMYAgHqoHK3vq9beu/B4XvkUNWveUAcPXqvu/L6Y3oB
1g4jj3anE9EVgBQxqZDbyiFXdrP8QeQOZSFxtpip5a1OG0+Xoyucq/vZ5YtraloWJC10eBAlnSS1
s8wd4q6qXPOBrP0uedQdKlctnAn4HXvaBmUAIQ2aZQNS4FC+hdl9saNEear88S8/hyS9cLTjiO0H
HA420L3p8B4tvy6AqbXPuOHagHS+0UZpUwKt3NVJS1ewfzDUig1UDbqzMMP+rrfaZHRoaTEP/D5t
ea4Ta6Lp5ASAswMkETOwBBPnSbRFNGbVAy3FB8zJLuPt6hofcKDPpkfSM+N4gPLCQuhYlUN6S4p3
Z2CJbfYx3QEfpeUdmt2LmkWm7n5Hyd/trb/Tg3fLSKMrfwtERIuets69uvv2gfcWJRWwUbddfhzI
aEXMUGBQk14VsAIEvNYbBYTX19YLLaeQGXU4TbO6Yp9VdhwhMTltrHhfZA8iAqRLTVnIPut00Ub3
OdHicn8DS+cTqRG2OwsS/eVHVfViF0Qe6XJR5/cVke9fXBgdZvggNvwpJmEdXxjmqkEIipIBUgBG
CBJYAClm3GTgLOZX0logndnResooG6FGKFlWVMX57k4II62DT/8AMnghPYB5FTFiQYEzjPT1PxYt
2p14s3Xj1YPqH5OOEi0BWW4MH2XoMDlawcymZU8r6k0HZG2yM+UK8A8EGAkgySOOAJg6GaG0dHHC
ok2vBqNoHWLZeORB1r/KMSOIbWA/0HRJ+ycr2+oZ3hO4OLPopmpli2MARwI2EVwCAwH43G3qyxj/
Ai7s1u4JH0vCCRwCiDKQvcH9dduZREGWFiA+WDzWS4Ik+1XIZmYFN+0GEomVkVV2F4ohAPr7K2vR
3p1ZIxq7M92oFMOMehTxzo/19T+eRXTAyREK5tI0mzsHLJY1YshfAPDxsLquIU7lMSwEoEsdRRgf
tPQ+mq8p/iUoOT4Jl7IyFgzEr/PYZvTiBUKP8EiP4LJFk0UcbVprEVj+8sFnGJTfB7Tzkd80HLa2
Q3igQiGiWP6XLLA+iXGjcqbblz/KgOMUEla3Fw4lvMATSWkIbg+MOF0tIw5NKhysTkz4p7sJpWwm
8os+P/5s17sQCqxWsn6sX4hSBTODlqiIdKojyiUXQOJiu6qNuQVpDYRP56oEGBCEXx5Yvhtu1+Lw
y2+ousWFGnC2pCUFywhiUlrzHaqQoOkrqRMnqWtUfe7e0cH+WPbxtb+nUGwJ5Sx+L+8xKgtNLiWw
IY33d4zBwWCUn7MFEIT91VqwMpQIWS1sG4rX15dN8MJTIS8PfY4dRoQ6U+bQ4NWHA/qx9UPXkdRk
FFb94qdinjgKMVWF3fM5nFjSLSGHs9S0AqAEZj5mievPNsmqkhAbDUveihjGviDZ1T9VststNwV2
byQWhuPQXphMR0UycZNC+RIiyrW9azm704+MrbxTpi5CVcZSxdZhNiz4sxTzhU2k2Krlk7d0LrLC
eqNTQAtE3CQx+hQcVQ8zSICpavuZcNOIWkqpY51tZvS8zgTn4DQIwvHwBUS5DEE+mYc45EW6cBl/
9KBFq/+/nR8eDIuCU0M1SZoTHOkJ2S3szMP23q4ysH2xGZiaAfz3td5x5HO0qQcZ9vGPfV4wct55
KF3wmA35MzC7ii3dX61M7V6Vt/mWtVYCxlDQYl99FSXeB/WVRHqKMebPUWfpmNVx2y2Sx1zO1rlv
yGs0x1hQJkmjjaHDXQd5jZhFewzgrJ2VK//WykkRIQJE/jliqxlKdhyw6OJ7kQNvinTbO8ksvDrc
gXamv4kUeMPLA7t70FPu4ZFbWfxf2EQ3osCk9LB8nNG1jfV1WqtXeQh1paRT5XEKgg2YHjrUUB83
njRiH+Xxdd5yLOdQFMRz0jaOK7rlBO+yxHmuWl+GXn7lO+QcaTxTxQ3NEg4DMVJ0xbTCwkbpMxhI
ngZz7drYAohKQLeiNOguBzeYDzAmqpTrpACPlnSlX9+jrvKOyZ3CVDqKSXldBlUahvCfoZ3RLE6M
+v5ev3SadHddyxNS0ksJaZoQOv9FsFVfzpQTwBhm5fBL1g19Oxr0kIDfVl5C64EWQ0YiRfKW2um3
aG29ef2CDQVjcsGQVxl9QL5oM/x4AhtkyBRrZoJuxqDC0drlJLEQnxRIlAyK1mn4phBstRNiOkpx
rG6kxS9V/TD8lLSj5uHgWmf+/g2QK5weG9KAuCr1BsiBHaBg0kZL5spkNuYz/xGdUQm7fmeRfgGF
mbnAaqlnXbf4u/ThqEFh8WCtRkXy03BwlBeJVCx+pjgr4rG8fj9eeoAhrUiCDq3iCBn98dmceRlz
QaLF+qEktREeLFhAuVEsPHHNwfREH7IhMNdUWHqWPi6Yqp619rqGIzqDXQoZXQQxtZGUZFhtfp+R
gJy53lOKTQIFwIN7w3Htk3IeX+8QEGOZLhTedz0Qz7YDTyw+afdhH/9OrVSFt9zm9yC8dRuLKAUW
iD7xu5pedsU3uyNkjzsWgZnS5Dyo9gKgkQAPwv5nJowAqslVMupjz8iMRXjve0rNYVTGA+iyB6he
JGqa1lQqabnHhN7W/ofFYKegxQyDAfpdBT9CCljUJsDGhkfj9yDYpivhr6HflMP6R3mgYNkm9aVp
u2LfT7fSjqO3y6rD+7Jva1xclAOqnaJnZB2KH1ZmPXpWBEXjQA+rL5a4/IoQsg9ARVZAy1F4+K5K
zYpoO+SHPLqwLJryffdgF/v4yltRVRcp19I6b9ZBM8vaZXaTcbqcq3dOz/6EI4sM3g0IxCcTdVpv
s+h72uf3jq2uzu5GW7FjvhQMJfjjG7Kyrdg962Tmpnjipih+CYCG5kyTJV5CcCU9VjBpE9EKzpG9
Tisyn91CnY+YyHOhU04ecZRhLhJvq/5e4T8fSCuo9lX4GGXDIBIgPGA2wDMkpd59Gnu3OgZVQ2iD
qFp8fYOc4nxcF9dE1hQHke1LZvNnsu2l2WFblpv+XhmlVAKko5d1TcFD/YAx0afFwv1gNjIZZbqh
AFLFbnu39ooofsDMhJtbQLxr48Xj69dmZC9HwdeHcOpEzLhGOE19Mwk21qaLGjjI/r062nVB5pZw
jzrqmwQckmxX1+jXIgWS4AbBXEqMmPMdmePcwHrg5COllwSg3VAKO+Qgyl2Z9aoLHwCwVCTozBM2
d+YXOIk+Yj4w6gmg3GFabiKo5I/jLiu6nRpQzj2U1EvT1FgjLki7r3EYzlXx2ovDd93cfEW0zCgi
BIQVgPvACYr2ttt/zxZw/FkgapgPXvzz9Ws8XZicbcxDTwKOOQwrPW2tP66xbYueKOLuAXapM4jo
uAvc6/CqAeNRgr4TTUDFronilIZ1TnIaNV8LF0wzGUkk54taXwvv6OFzXYH4vVEE+ZgIPrkuxOdl
GBb7e0mB6i08jR3w2F70hYB7YT0O7R43CUqdiI7Qzv6euySrInqktNCMHoc86JB7/3GZ52uYgWhl
CkYwt+Wjj7ll3pJbysOWb8MT7qM/+JeCoVZpepG09V2BtEqUK6XvA0IDfwje66TSYhdpRrDaOl2/
C7Ape/2Z+CfhjHTDoY5h9bs4WUQTgLvNmn7JNKX9vUnERWveon6h69U5/O4ACDQvTLEgiodqRDVb
MEb5GvnDrchARunERpUbx3aJlwDMJpE2Ve/j2YEH6Y6usHpNqFWEH9ZLjKHsPcReeE88cSM/UEFj
YAxgVoEB+Wb9n1UA5wBlkUJRDpMdQO1eFaIqPI/is90AdbBiMmBimK//c6DnzoQ+Do0clMju/Mmq
qEiOURnb9f0ziFev7e+1x5NfA1IssGkdaKwdvqchN0nAvs9AhKK60+VFwEuGpbVKriNSr/NU5dMu
E2gbyxa2FqPlWcCTDe+lwT5cBHk5Pji/J63dkAVS4K81ebH9kDar97jyzMRMyGt/vrKaz0nfXnss
SGGy51Mg5BvTnQQOGwFtkQbB8/PNavtjhw8VnH53VcNh4CjBg4KPPL8u1xe84nPPx/iG13pNt1ef
5A0fjB9xZ/zJ6/hG8CFlsr25rv8u2x9lj8fujL8h+MDEtGPQQnepr5O7f6//jr/zhi/xWof39d90
qcZv/P2q7+VI7Gb6lu75Day8Pz78/Wz8a25d8QbPKChZRtRo43djXfHqb2e81n/zwkec6BUfg/Fj
/Ayf5K+8/vlR4A6KhzLZa3IFjRNrgxl/oUbjDa9Ujk+v36oUI0fMlC+Gb/qznY0ffJqfwTeN/2z4
xlvzou8cf0B/P74Z/zn/TD9qfM0ueG9/i+er4cLW/4Iy//VIcnq8w+l0/FiNMgGE01ZZkUbLje2m
VJIFLc94lKQpWkhHly6X5O/RZ0UL7fnSd6/reIBFQ/vFg3CqE7KnU4Xi6B+A1Dq+jyJ8DNc05tyB
00n/052kRO2m3UaIW0ktkUbl1crgfDrepfPDxem7X0CgRXlQh8Cs1K5CpES/zLvgRsKStuIUCPZf
/8FGPmlicG3sYp+Dh63D2+PTB1bjggoHjY1OGLsk1UAmJtijzi1YPJwyOdwDdPaS89VrACBOxbRC
B0RdqNNaMTLjVD/zPF+6rpDDC1EfgmH29fF1YWBTUY3myNlov+u64pLW7GH5TZioyXMRq/pihqBr
En5e+gh/GQRpHWj60AnTqfUP2usvPcuQvNsUhWFgRq3/EWPabREFfeKv7vOMewTGWR7SLykusci0
brcYequul/xRTSulkOqY7qLmcxjurzNSN+moxPcAnz93ZpzcM4lcOIVdB80xralJhuNt2wpl03b4
rFNTaWRuIT3OgV8XnKK0MbsBUz3X/SA0SrUpWpG3dXtgctPiEUrnR3V5QXzPAJYmszpa/7ouOIo2
jxLN3bRJU61xxCmsdPgs8njeQO/tUG0iDbT3i5+pg83NcsDMfu3jQUvMo0toBDowD8GBpP1OHbRw
yU9f9PLWGr5gc/rettGrISGMy54/QWw9EM00+mlHUBB10xmXC/GsZLoDWJ2BY8ml1CosrYqJ3xRs
aBbUphJ502IO6xlIJQim2546jTGqiY90KebPSd+zirZZGnmHA/0o55eI3ClWKw8lxrqfO3LjWZrW
63m8Hoaf0A28H3G5oMeZxLCJUVI3zed6gJjWea7NWQYFIZfIJIKnryiRF2gyEJJjdl4idrGxtnuX
e4CGaUnhinOny8iDOrqGVohfXrHATo6S8qJdDNY7di/FI4LNFCfBle3eYdqGGGO7x2Cbmc0XDD9d
fsmyuP3guc32gxdR1w6HYDuD5wUtbY8iMI9Q5nkJKtkEanmGQCOO4+3bIQVaj0ocuf6PUsyJ9rvd
4XMMk+4NqoRf6N1zdDHDr9dDxam8KxGoYCdiWMXUdxPoykLGUvaV37O8IEFEVEm75TcS3lkcFj+R
LMTW4buE0XUAW89es2wi4db0D1gcdBcvB8cjJ6HdVue4lQuL8M5pu0yMP94DhqgQkjNxpfaU3l6h
TYrj5NB/NnF2RdxH4O8v4ITlGbQo9UbqNvlpA53nLohZPnzvaCGof6ViXkQB39mDukHdJmlkQjoK
mJTZbmrDFVX6TedDEcGiQ5cXYsF5DmHyTpczTUPbR73lBYy8np4UmV/SN0yr/nNOnean6Re7hTAR
AdhoK6uo8muq1R3cLhBAwYbwlK5WTUV47h8w/vzUNVq9DqU/jeUa90+QHLJXOnEGKKsI9uv+e+6w
ymKv+doNxdVyhW96y5S2YUFzpaAXlyjj8ECcIQYMq2D++mIyLa0/nxNT6CFPOTTO/QCs256U4qh/
DgcMilcsW9oSLCa25ayLRopX3dBZXCU/Y+J3h+hFFa2ejJpSqljiJetflUbewddZu8tbK6JNQxO1
XHd3RrEXpQ0lByqxDjjJB/m2c4iznUR8PGrKYRCvlcG/PcoQ4H0aVWoLP8OdEqIUNvehgC6b0SmB
vi7mkSmaq+QndqSw1LHN9vP7aIcubEkNANtLZcywzO89yJ8RxaAUHbhO3RqCTp5+qyw2Z9WIHevt
v6qxgJfWhcLlMxyoQ0ssC6yS0D+hhpIY5PW7f4K6jnc/BhvUyGpk8cenvtW61TqCw/PZ7qj3oKjU
5eFBd9dmYpmQS1H3RWCrbai/kLMYSsdUieUdhyJCOdwD4CaFbXm7brfviw20cvjWVdbPrdK/O09s
e+l6HZd1EtniCcLQOr7eofUHlzbOuFrUwRVqblpxXfdVPCN/1cPPotfpyHWDflECZYX+Tn2AQNSw
8FFeAufeivGo2nUUsHR3BqA7CzSdZMkRVAfmgTviaRIHkmm2lxEh/Cb057ZDP1P8KFwq6HVSDnMY
KkWA6P4rtWhQgYCJ8GV8PAZ2ZLna/MBZ/FGGHZHDEiFfPfP0pygSV0fuQgefnhzYsGk//ZFbeW5S
+FHdOHPlL7KcUB7fHhaMqGZCY4/9ZFyZ1pzyPvVN7KL/LhRJXdvGs26jdm41IIg2EDtsKsnVX79E
5wSxkDg8dJllThzEL8dEyT+uceDSYNUv7LlBkf6oLiknqTQZFfe7zBzfU1XyZiwzeY29e16pIcfX
8Ztj4mV+Tbk6/pX3fCTRf6zgR7r9wY9dr5DcXPFJ/SgMYXhnu/dipPKJ8cePP/h3GcuPV9ZHucn/
S7Urd8t8UJKOZagyED5wMEAozCc1LOae95MyVDUTleVYf/KGD6pQ/wATIa3MPwfO+/0Nz6Wp+fN3
WcobfW81Gz/zu0Tlr2OVOtanvPJXMYj4eePXfv+D8d+M38f79qCfZXZLzzAOFbSqSM1Hsf5B3fn7
o+rueU/FqY+V7ub56tOflgVaFlGMwJzqk+015YJFFmzkPaphRpzokfFAR/CB18Pm1wJQzzxTXmmV
jQ+M9zwkmQGNMIS+9oxHPH2GM5Ufxhe46D+Xxviteb/RQuCnjc+eN7/xC948QRhP0MWSna1FwHAp
pto/PftuNj7ynANjhB7G166ZsQoEQPx+sP4KqemIPHDjx+fz+5UHwsPldfzM76fEd47vBfnqa42e
Gm+ATMp7LSPzU3nDp5+Xzvgz+Hm/39SLBYYVT/8L3tAaHF8BI+ggesUPHnxmG/yBAZdrA18ASgjE
4CtWpq+DOoyvfJr3vz/Gv8JjOb8qpvUYzXI4Brw64BKwfCZ1/xAsd35mJd1cp5khs6hnSEHjo3WJ
D8D4FnRwBEXPNb+o2KWLshdajwA8UST+RZ2oK6IH5zug4SjHpqirZWOAiWFJO5fGI07INLf0cwWS
Qsi3axhTUMDLBpORDb1zSH7qkxnfAFDyDEZD6yG8KPAZOhNdX7hhODSoVILmCRoxOU4zry47t13s
54wpuA/r7Gbv7X7p+I8DUXa7u8U+/LBYPcY+tet+/cMO4Mxxz+IKhitfVhLfYs7xLy4Luz2abhFk
EXxejk/5aBdWB2fTcVktpSktLRFW6XRwQGLWRW9exll6lmppxStIkWvyQ1geys1RQd6KbXBeMnvS
0RAVA02Jy4nOLQPxnFxXFW8PeE/v52q1icYi7Yj6vIr8KV5Rddo/iFUh8qOYSsqO1Ew32A1ArBLI
8wQlgzMc5dC6LjzjHBqUZNHe5H61qdsmQx7s53UmJ7cAvph6GkLjwPfhKHMQUQnbodT6BwgzuP8r
15VdhbJO4xHGcsxQ7g7QB6oNCfGZZ3oSsOmekurDGQU2pDyfYCUFg68zZ1M2cA7EZKMbjXi0tNOb
cre8l3hUBN58z3BQ5jaLxGuHBfjT+kfs0jhW2hbZJEKATN72HIP3pKI1rV2MXRPap0hcT5r58TbH
3n7dsODg14AI0Kgk1FWoMLHg/xI5+S1TqRhsRIIj0zvuM10OFp53+HjYMzHE2wy3aYzvljoBrvXL
s3ZvrdQ+V3kLwZg8aAAOQ0QjmOAceLwAB3WgmjKu5gZwhx+ojVEXAJx0pVMUuUa7TcOCkTifctw5
yJxwy4h+5gUi8x0bBRaZiBGq7gpKJLEvz5NbTopv7ieTT2LWoxMippiCdoOLEhjrwR3AEyk6komR
ER3xhua0EDImKnxRfaEiTDtZgo8cMwaka3SLRQoEApWc3sir6FjbDNqDdWqUwaqhKlcKtI6Fej4x
Pum26PopisgsXCpiNDTH9znLSEcPyB3mapOJO8f4krEsOkjhyUki2x/DG0NkFNfQouRwCKInUY+i
ovp6//sOSuCBERAhaSagXJOLgrjsl4u+HC/qiRXUrbmXmGSpUq5h5viIomXVKD+dPKNbgkhft00i
/apBz2fhPv0P4OOXHnni46Pg0fAFGYom4Fsbt4sQx6RiLrMEqY61NMVR0jknWY+6vrL9KXvmvec+
Y3qJ4SxVxXLj8WODCHpwFVr4ABXkJRP4RVXtILbiQWAPDH5w/utU/W0XAjzBaEsTcFbZ4dFRlSll
2YK39u37tCgYqQsmTDGeWv6lzgyjitvjkYQ0K8ap/k0J8bs7CBAAZJDX24oDBUFu16KbPUBqy3jM
uHXpNvpMPxLnWm1aMTDFn1C6VtvLaOyJAssZswTwTdMPBWgRYmp+MP9HIehyETIoBCJ2dUPjDNmE
XJk4vdJi+dEsbw/oAO5A1EHppNbWOmphqpXh7na/u614zIICBK8qUksXatlMZkJ6ougt5r+cHTOX
X9BADZRn6p42++YvRi6ZTp2I3GJZMakI4nh1pwOfbTfDoP6XyBo62awSF8U4mPUdCW8HZwABTm7D
7IW/axytgDOGmt0n2tN5YOKlI81Q5lE2wm4IpkeahQirDKNNOeePuWlGr7uvDJOfp2s0E+x/qf4k
x1RhrxYJI22uhdlIgKOopl9aDXWRMMQrP7MZdaROIjE7EPMoV6IDCpHJZtzuyyXyzGKMcKgVhTej
nLyLSSVJk/6qh8N3RWAtRbGBiNgP6hWLcaPIe97h8OV7BopDHxurQ8+eNvfDEMCvjIq5Hi6S1Znf
ozuSlxpSVKWaOW4KWqR5AeykPEURTKQ/LXGtQOWcYsa2Da46e1yVXr9r7gvnF8AxzJXYpQV2SnrM
iW4NrOa5lpn2tyBNrZ7nprs2trg3mPigmuL9ki4Eg2nedBuoiTA18y0dsQ0+rtosajvJWut8RnAK
3DAJAN0kpC+0JLS4J8+3tbb9eC/XKfN/ssXqTmwIoWLKU9I0/YZs2vLrG6UqRlJCNtBlBF7NSUNp
aZXYdwBEnk+PXwi1MZaPDphwRDOCguJ47RVFtQjc7bac1wHp5taBFM2s7hQXhbLF1pJ5oELAxpjI
tXK6Mtji3R4Sr7w3xESXTrnc0a4RMi86UGz7c5nCMQTvveRrEUwHOQP9A0TndOfEeLdGtMxgDMQg
Y8dXT2TCNwOrACX0jEyE9w0tyE9J7DEIFi1Iu1u6v27JBZpAzBlmmugsCKa3PZ7P7E3mfrydZaKH
ZA7LZVDoKU4X5eUhGTb+eFHSSGjrqOIo18ztPkhMgdCxWy+/6ZO1FcxLJjs/3+bYoeER1TW1SX1b
NqhC4e/WeHXoaEkr6G2wh9QRKelzqJukf2wQVgRgStWemTXg3A96HDL3HXxq0QL/PsBow4gi9OtE
iNCky/RQvrStpqzjadtZSJ1z+LB7xDWoETkxbmWfIkGYmFRil6rugANjLHvkSST+TVlwjCDBzGoC
gs6S/3m/Qw9AFZ3wyIFtpwV5Rh2UbJertYmS9R7VYQnJGeNdtVvKNbQ5NpKI5L5nXRKxLnRcijAg
LaZSKuNJu5IvGJ3SNqYKhvC5yM6hjKfFSezGAYkeBSc7/iT/3weDUzm73AChXbr8JpjW3kD9cijy
PBmRsSbxP+p8qE6Wz9BrKifkOm+emcbGYusfVZ0nmDeieEpOqOIS+kO1UJ/oDwS0Wu4i+sb7JXky
FwJ6oA5Je1jD19q8k1NBiaJOG8fH7dH0rZhWbPh+SfKolpvCkVaDEodt9IXBQVeebPQ8eFvnrTNP
Qqeu13NB5yRaCLECOb7eYYND6zYMUlPplZ2q4/C95Kb1KgKuI+vrSKqhzBmvOh/VvkS08QayYkMG
Q3iNcOM1irb12QpKgPufG52Lk66bDBU7Kofu4PHFWTaTZJf4w5Ack57SQMgdfN5ksxy7sOAYht7B
/ZD1lU/zS3szDQnqUklkhEn2jep5K0AXsoLVuICtCIdN+/T8gW7KpOnFYmaOSyhET0EPxxdLL3t9
iIotFxvh4NKt/oqLd+kqYp4ofT/EW9Jk5Uuu30Z1rcAkPdYzV0M9M8mixYlQhidaK3ObZnnN7xSR
bUqhDhsUR0Mk9ws486M4j1N7rqirhEoJix6OWJkSHOn3pLPK1OTgXVKvbxK7z88BBdPzQU8ImB9V
BMyK4IQgU7hD2qyb3eJODUGBBKJm5j2m3dDkYULT26bGMQBnSrDAICB3/fkgtw3jFWc9WgEJw+uR
7KVFDQncYUGT7dn4jx0/irba4FWSN4s7Vd7lUyFrfK96KhRMAETxl/BIEWIblh+WTMzdw4zbUmiT
jtHjnVf59n22Ls8pEbQKpqvkj0szRiF/xIfM27hY6JaLO3Vx4ooeMavBeBY4wTsb7U3uspqFmtEF
znfBPMmGt4VTg7SQnjowMmv0TypoChxKxUqhkMis7kEmWsuwvmq6M3ngSX2tZwzu6MDTDAEJwkmI
aPeyrei8xFyyBJjqrOQemX6F+RU1mRaoPD2kIC4JYzoL4CK8M8QxCr1/QTRKWHAx4mHaTBD+4ykB
CmtG8IhNsbgzyuZgxfQD1hxBATHTXwg53qrArKmvpIhPY5z42TDyI9Bha2T/fE3VRsHMnNdX30nG
Z66NqOqHgcj0J+IYposu8yxiRiR4hOjeesRafSpmO5IAqTV3iXUVLpN3TAuxXSqz5zIU/3dklSLh
4XlAN1tnqraKSfp5/LJlt3JIbxBsZcj9+rWf7hzd15g76gYUREB/xzun6pfr2CHu3hm6tWA146I4
Ls0O33SBAObeQjBQ80tSvPiAB82+z43IWXyhAis5HFfP7J3ThUiWzxoMbRgWwlQmFxd1Tb/KNpsF
SSg0lh6WBAIFAWlOP8ytaoDRBduAbo1M/lUDJ37zwwqiD0YIbMFePMvEO436uiY48zRV0fyhaD++
YW0bMDK2yMf9bEcUSuLOc4bGB8e7iVuGMnF4SpEthbAI7JIbKcQLhmYlAEVzutcVayAfngxaVYJq
j6sHrmRfNGEpw8yJhmK3W8NbUkpo6irimRShVgvtWlREOoSit0XsBKnNjb8Ava0zK2XajWCVh+Tg
5Is++i98OY9/8aFfLovtapHc5QHkecxXVBno91I3wkjbluw+NfQlplWrBODtue43PGcql/NiixPY
X9flBGgw6UEDRkyhrWEbdKh/U+UM3OsYyAp1jbp9AjA1OUD9ewE6ymUkODX09p7s1aTWycxwwuNz
3RsjETwK/LouLLbJEMgLw6nPR1U0zGvq2Fm6rrxGkwxPReCNzqicTkCHgAGt5te0R7PEXJdkkYGR
XBTdTbvqb4y2nDsdB/1N6qBkIJ7EG3oHJXMdpD4UQqBAJyMlg3G2UgGCFcHASR356Cl4cPRhs2GM
hGwyhXX0s9/kNwOzrPV1qfMEPDebbhZvdh9Me4F/L+GNHOi8sr0tdg2VinxeEfskMnY8y3OZcqnM
I0QjBY+AERAwqo6XVhEGi4qCngDac0tgBBshEupCpVGdl9OHB/MXpss1S6CnfNqmG6huobHsq/hT
Zlhi4XKWCuOVmMt0gjAx0lYZqPbObImTZEiPGI4GhgUkgPE0FnjMEGdgdcNBCUlT00qU5THQD5EZ
Qi+YUarudc2G+YopjnTx4nHJsk3dJjG3Xr+mk2aJuZeUyS7/geFMB08Um2RYLYMt95KDr4nS/2bk
YKKkIQSbpykm4dh5Lt/w1ct4IWtCl+XxlEzK3QFW1KVE1dGA7Xt+v1plZsbK61f54qaF+kpj0yON
PInsVYDsDXdvrnIDHkKQlOdG3QDjo+YRtJR29i/DAW9oLtTwWvBvSzs0pA1cN4ClYgmbiWzp9es6
UR/p7gVGZAKo6dpTpKHauosgHuwYuTvDhgoZ45HfpvlqlnvppbaB/E4VcX0mr+lcJ627rV3qUaIJ
zTLZb0NTwICDERSXJVdZptZj0m2uwKwuOm9UwWrPqbWntVA1mACQ09F7wQ/6SZPE6E7JWMwgkAWO
9dyRiGGzb+TnY7Xw5URkO6/zfSkdoCWE+bARD1B2H+9Eq3Tidh/UuGRh6Sq8StWstTpcJAVTPqhm
JTA/7OqfobW8VS9cuGRcZ3/ti8UnaQa81f7tOljdbq3VmST/xIJOzwawz4N2SR8VRtzxtaGZt7Fu
X8d3lv2+CZY3kvVWLpt8oHjlPJIk2dC7KfkQdd2aMpFiRBJ4oRjNaphVdNFNi5CGgL335zp0VUYJ
uR96fDN0oL6+plD8cWGTk4BUGlquzfnpga4eX3jU1W3mxmV0J8vqtEi/dD42x9kBw2FsMmW2oE6M
FAa6fDEnOwuVAWCr6oTnhFILTR0VxcPS3tyWwYb2cErtTkqxQ6mTprem9kLXZjcyjyP2JN6tph2o
ZBerQnZSdq/MIyHzMN4AYFodI9nThuxDFl5+81YQj1/D53wC8gX9yd1B8xRGQ84Gv33CmqFxggXG
B5YuloaaeSTUTZWvn6XflA2ImFbvMPjBDarMAN/AlzRnyZaB83O6UCbthRo3Qtek8o/L5qtM+wkR
V1LAZwylqK3eyLvEa1RNJD2n1CpKjnU2Zbhr6GwySTi2Wn7K/wx4PW0PpGQ9k4ygh2JSDBX3QU0Y
8SFl8Fc75dudA7GbxrU6XdL9qYBR08Z8T34LBn2vVaKuhbEH4dipS2iD6MTZQzOBe2UNsozhuNh2
oiuKH1q5WN5CD1adbFyxtqsVA4xk7zViLqZDxt6WiFYoQsFieCs/rNThMfAAVQAqSOgGKEhEDYUq
oswzS/SF3I5MBYdEJP4kLNNtX2yXVoRSI6KqZ0GC+mu0mpELyTSITlbMiaCRauqX1A0JKjffsGEZ
nyJPK8Wl7CzJ+qQjwZZHpcokpZCAFATT6iTro5552QfCEXffUDooAsod7o0tXUc2ChAPZ5kUvnnx
w9/So/QhrI+ek4AnA20JDo6u2fzIsHSR1UW7cdeXQ8FWf/0enkyw4lpBqbl7bHM0d1P6yXAY/DXz
LyLD/ZZDpnxolMDIeElmMrqH+V7mgBwrDDP6+gypyxVFfVCTpaFDkfeVDD1Eq1BGI4c72FPXKixE
DFGVIHMxjbUyJHCt7LMeGC+d0Sxe0Di8KiMwzkm8jXaNa5dpG7IrWQwcdeu8pYuOCxB9KHtDc6Mj
E6Xczhf7v0ofGCDEnVchRxdtVe01ozhTLGjPEUJeOqU0KiwSBBUBY04CalERN+KyCO+kIIt9pm/g
EKXcS0tCjHqbJEYhP19zZ4PDr3jJre/F88UXEAhTVslFSkF9dsm+eNdwYuecEq/YnbJ2iz1Va7ff
BXciV+hxlwGxfWN/6PLQ5IUyTxTfx9fAL/JvIXzqKGy78sM6WyAyzO/Ps5CCF7Y4zVqH5mPMiLWT
5p7nbtdttKkDU0une0q3hnKpZwstGaChql+iC3Xxhy017JLkX7TiJzxNxbcRYXNQGQU+Ca5+kWcz
HyUr8pLLiVFG2/B0eOH+eCd6waFMvu6Tju+PLvA3/9uMOULKJ7F112Lsw7K2PfGqWT7GHWh94M8V
fius93VK8wwLzlxpPhhJBmQG459BHT0CAUm0NBBiszhcrtLu6rzTz4ltsfY2NhJQj+iNsR8mC64t
O6ZxbLl5qY9VCDdPOK9q35HRw6kOTUJTBZVbxBnpara4FuFd6ge5E+hrtc8NB2CHVIAHOvFTBzU2
4qaBj5S67eg7U7976JTV+hEpZICAY9xUifmSi5mRVR6IEODGeUMSM1BjkqngCkFrX0mgi7fGcabi
rRYHWpfpuEjMM+/ZSAH2axQPdo8mQmAqDxRTfYSQevq+TYZFGWqk9JvhlxJ0CwWFyabk0IOhs4Th
zF3AkgnuyALZ0euh96WaB7aVOoQJEAWNjclll5Rn8W7p3xkGZ0iRLGshG+yXRIlhElIRtUR86Wvk
4qXBH/Kt1VrSua70Wi1Mr8C3b0uJZOpHHtnr13mi/NMyUrljY/6rcaiTtjWkqFW0dy3vDlf+WVmi
GaLG7fY494ttt8UHCn2EoQNoG3WAq+R2RrFLNRRz1IqjQnvkUZNMpZSNHTy+ZdKgdoGCiYAks7dE
LIHSONChlzRIOYNAArUrPeyO3xjEGz6kpgIpy4lokp5PLE4muPAbJ5yGoKJBCGlryq1trWq7rbs2
uqstojIueXR95tIPibIl4MP0PPhtRxsUcW1J1qHFlbhMKInvSCzUJ8nL6KeJ4hAKpHgxliQaaksl
JZ2ruO9WObbH5dJgZolyV8ezk80FbSmjIlNvVjQ7PXYNMStSaHY+yfDrj9pAFpOdBAeVXjX9Ss6q
ac6f7fK44oQKcboa6rexhRLKJPR0Lw2Lggev/MqHkKZYUjIWVXZEXUUcYQqPahsN8xJGpPGoNb59
DHMlq4VXpYUtK37BsrbN2uaUM1SBp1k28aH5Wvp0XnAVEb0Qs637ctDwBkTLSp9jl1+4PmiEX3It
PZ05JwF2xXXyQ4DoFURVSyOpmrcaR5ouAdPl68fXhEkW4bdkmXOMbT5JESO5jhFn41WnCJZhsaE6
udlYH71he1k6zAchHxZH2gpI0pRjW/hyX2Qt5qrtgo7N6/f/pUIeqmjMKazWMc6exyGhyoNyhes6
KQKEVmOriLuuGolSwkjPZYcs/lYD40gZJDwnLdDt8CkDTH1C1ltDtlHRo2gtb3M7j266Iv0msoAW
pRwznzFxpRciXmu4kO6z3HhV4o8EdrhgJE0eNZE2mtx3DVeMlrBlM93r9V/e+MtMFx/N6EggNQ3z
qXvZkKz3+FxZ5CBMJYFx9y7uOqgR/HIbbNfSniqk7llQOvEVXsaSEKdIgijzAGSdBJqB//9PpJTX
6wTtaAY9cNEy3jOZmVEfWO5r3qMMbEz3RbkAw9JkNdmU2/xN8pfSXr9AovzcdxPl2hSl4Nh5tLhx
2uyzyGo+EyrkZ6atqjHU0jfYO1YVi1FPwEyckJddjO2qqkQ50qg3qnVtGEcYMT63TWT/qcRF3Xgd
kEpgBMQrfxV1SXMYVYoyxeutBkwUzII2jpbwHzN6rwKDNcmKbACAmyqNKB3DSzTV+fpCasBhh/sV
REI16OV6Ltm/hojon5GEys36Vl7OIvidZ78aAG/6cNVtBodnOKc3NQ3zBq9ewOXw7+wqv2wP0cet
bXGkASiLEhQ38qDDtODZY0r9G0o7uDoliBrz6wz7UlXEU3kZ7+lAUzuXDYwyKN909ljZtJhVfoyt
9P5Bt0XhU7pKoYMFuriIwKFd/vriNdPAT34/+F2wpzgzaEod71yrStO1vXT5/eT+BCvFTgFGxJmj
2SLDdyENxvoFEaG9FVeOySvyPTAMW+oRM+dbKLGooV12r86p8kj5ntJZ/Km1IltIJVoFhDsLnwyt
CwXbIoU59g+MJV7AgBCXUBGQVNE6n85PGKIyG7xN4BtgUdy6zkfs3OXRe40qNcb6pIVySqhBPNW8
BFyp3xpyCOe4jq3zZJCXILVEhGWagHQpQBeP77WHW0OxworQdC6B9syY7i4EkoXPKbqCZBMxbm8d
JabQHnmnik+ngXYyxFfnV00HrBZguEI6JWpqT0h1JCol4UCMhNeXyAsNVweSIuHNxlqNIQpT5kXj
107mLD0DC8i+/fm4NK5+misPo8sENQGxsYBTddfNTFAAQ5oyj0bHk41mxy0UIjM0EsQ8IwoKx1St
bSh2zA99/epP7FahW4mUin+wRynGKIjjm94Gfm11aeuSBZafmBH6vdxmHImcSUZEWZQpBw6JsvoX
RDER9JUyCP+TJbxRS2GkLz6REloBcTrpzX6GzSa3EuWNMkbrlsTf3IkR0jPueIdBbzb80nghNSSM
Q/+Tl7mZGCeQ0B+HXNbbgWZFjdsaNDbqkkW4f8R58ELaae1LhVSRl7SV5G87IJNCmvo4EEO8IP1Q
MIr19dv2QjP4+LZNH/oCZcQ2xp9BIV0x1oYFliaszwN5Pk2xVbf5a3+oPuhEzrf2O9+pSXlA+n5z
7ACDX78oU1kcByvAKQdWAsQ0G2vMSeXRbpZllOcH906UWRGWdFHSjxlWBwfDs2a+3DDqiertVnKf
HPpGGnJIyZyww3hQHsQqB428gsEu4qUYwLGmIQPSInKAtEJm5DJEG0Fy8vE2gzh0FJe0nDku7Y72
5o6xSeAJyoiFzmtGgvh5wjSVFRtSZ8t6Qs0/qKSTk6N6xueBmhc3akA9Bp/E7NbJ7SnSZUPSmrt3
oiQZ25oK8suefid6fTMLSdmlTxyWQxnAHuc0xS/O9W/yNdQYlrVQBZN2MoNbRYuZiGQKSoq2Yo1b
Jb5oYk7+gyHuU0K0dmqAcQyHEKgeCrzjnQqvuPHjbeyavqQZesPTNfsQ40Hi6ru6YQCGynV+C/nK
mQITNEzhUTiz5k7Iscj0UmGsWQspBc8DYqfgDheKpIcxnjFG+tPTpdrFeZmtKu6zzkzEAhx5sy5k
wahkoI2nUkF9cCN9o2EMBeWrmCXiDBTsHbGKq7MF7wv4LURo2mgifiWc5xNeFpSqHtM23zEN0u0i
+7QrwyvbYkEH6/vIHa6bvvy8Ajd961rWZ+ayv+ty1gH0TYP70I9QaaGOQL7dvVtFq7mMRr0BX4/X
N7JBuCcbGVgH5NvlVEFtP1mpmTskzqLfOiODTJoiSzACrr41DY2OE0IjEwV51cI0rPjnWI9bj+pS
iqlvyFCo73kEDwZrJIUdB25yizVoV4sWR5LZsIEXD9/faKRe/zVeQB/poUv9yAGDQGqqzWx3GfaB
UecYZJT0/tIY7aCB5LtRiIAoMLRdvGfTlhH3UOOkEgyFCU06A404gxzqzHUpkZjeXrimWPhpFNOJ
04IFULouwrV9p3FRtbv5aBcunsECxPA+kq6wQf+933/VAs13KFkwpBFZX7tHdb0SCwF9GbXu69d2
4uTCLpc1KzU6CTXyx8l5DGH/MER2T8IJOeP/OTuz5ratrGv/oUYViBm3pAZbHpXYjpMblj/7M0Zi
JAECv/591qGYtiCV2ElXlyJbsgSCB+fsvabdze3r8rUaVmExkZe9klJf1YMaQ3UewpYF4zH2Llvv
o9bjnsKVqTGC6pI6Aa/rFqoXWxdMpDoFdQJSvqjoVIOi0ugUYEaiN5VtEiU3rvv7oZm/IFe7UG88
tyZcNgeeQ+59wH8f72JMVieSfMopPRNa3Xp1a2exGcoigczIdGbtYOIfpDoCnLyWk0jZjir+uzL+
Ma/s2yH2/nr5vhvsZ7EmXJ/0HZQTxADhCX98XfkuC73dauuyaWWGwJXqQxS7PN6khlyfQWf1X/Kg
6pDXRmaGpLmAq2EP0Zv9aR/ZeYUVdd9tC8KPmm8kUkuEAPDUO+KpqQfI3GGPOwsy1OOqyBLxqq5e
X1eYijhjCWt0GMMtIazKVC/CjcKRquDJGbdWHYEwhGfMFkn/HKtip9T7y7dp4kT5R0LidG5pQoDm
m8lVpI1MOGMw9V+9Mnij6kr0rPQX+q90f5qDphHHL9/sZ4C4FbctRInEaCjSThbVUxW1/exve9dU
+rLQypNaONsffcw+V+Q5jjtN4tuhrqdNTuvyuop2t7JJnLcN4VCa5aPiWqIGaWntFPjN4qGgF4Bz
+E2aKikVJa7VE6Ag1TbcXU07L2TmuQZ34hY9Sx+qXc0oLYWWI22laa8I7l9fhrWfewLY1LFmsvq9
GGPL45Vmpd7oVxEvXm+UEtf6jpEQmAdstmK9HFmvdHYb9wenj0n1Q22i8I0Q07Da3n8lakUXpsvi
AUDwvhSOds3Rtg6j79ybWPwDSzZe/RTQJIatONK2iChKmL4AVQ+HSGNoHe7rSqw6CBIBWWagu+tz
JnL1Ly+Z54o33FXqDNk5KOAWd81tK7rwaE/1A5PVu8UNEBlWZgTuAi6pTKXB15iwMYjIbxjwLxHM
lLfrbcc0tZLZ6BrPCaoGTmQmg+EfcI+01+aiJSUT4KwDR+O6Xr74597yAJWI+GO4WM6cxVteNq7X
5tHK6NTrgGcscxmuqV1D/SHQgWgq2cOkIZNc0QB4xfjZGNnxTxp/JrXlhQt7CgSsArY9Jb57NlkF
qjl/0YMPaZlRrfUPJ3SGLqtF8USZlgTFJ0MTK8+JLlV6DRltRtImlFsdUm/OUg7L/fXyRT3D+3BR
xMEyKIuGk8Pi8UVhZto3UZis4Ld4WyPuFnpEqav1gKgIEngoCUhaDberon2vY8Nsx6zP/oigQrT1
AWvCyJjotJ3vcj+6m5PavsorAr3MyQ3o+fJlP/smIwvgPlKd8z4v6vNhHzTBkaBFU7QpIckY7nEC
ipaTiiwi8ks6wWSFKfgB31YShVgPoxsBn9B015ev69knB2sVWSLUkza72uPbySTabJVbo032FXRp
fPzcFjbD13Owt+QPEw8HgWk0jELv2QB7O7yxrQQqB9hT/Rx6aqWOeF1J3g1aMU6fgiFTNJDXEjJ0
7by/GtLq++XH/olPlXJI1bojLTsA3GpxU8N0mlKv3c/3mlxqkPNqYpr7FhWPxl/IGRa/aqLVx7gb
XtfdyPzpA75aNCEcjyFlplQyRpAD0u56u+8v39zn3nQ09jalGvS6hOuLmxsTtjQGuX0qcUVkE4at
pkzb0kjsic555YDDCpqRrzpxNNxI/iVVXuJOLwsvn8yZ477p4fHoc6gj8QQ9vi4r60unmFMWI+Se
olAloRPlxakPTUVc9YxbBrwby85Nb9vfBJAbbQ3D56EmUYlC1CU75CsrouYAvqPZx9OaXNnk+nkp
HLieMPNKxDUk1noemQYu9HmHolzthaaaM5A4ZtRQ9COvHd4Hf0T9JLL4EsXyjAoDFDpCAIuAXdKC
5fkQxGMzNCwUydr0QmsLr78TXGXe9spmodPKK+RNphYP09vZwa+qR7iRGBAppf5dPxyRREczjFmU
sKHFpRE/NWRRmHFpVFtCWwX/CzeWLtwU9AXXxpl6jhsSWyMtoGFpKO4FDQ//PDqHNRLJ/006XgBg
tJyDM5ONN2eWe7zPiv1V1hP3ZCMGw2560loVn4Jk/OiEFlmmgAjg8CaixvV+MzIglgQYBXbTixLF
Z9ozjLUaGsiVPRXUdP0+gkglcaGvrb8SW0Plz0l9EtEzaEbohnywJsAcEX3iwicK/RVMpRC82dp+
GrbjhxCP6MtPvFFXLBoFpZgDlQb0C+gTHj9ZYb8avaCCrDX0PvEIYlfQGdzUKaDaWUOn8WfqbPWW
ih0SM8zgebyW6eu/403BxCSrKJs5XTdbh+EPlw544zV7fLWacMS7jFJVtoRFWzPs3KxFRTnfiwuS
AEh9hlsg2tTsI+GWqQ2ezuBVepAiZ5xL0Nr3QbbtCR07Eo9JVd3DAFPtmWYyJ4kQeaRCsBPm3DnH
7C6oD0iCgR6YnTzPmvyNIviyteKptxXPrRo0m4db2SGLlwLhs0pb9zid2HvoFw6914y6xM0MDs02
r3pF+KUeJRNcynkm9Y74YnI7v8p7kDjtBoL1TV/bn9rd/o1bcLGqM/JD0PxzkNjhcqE+AcEQHixN
F/TyXeR3W1InudlCOMeEqyWFRaoKM7dJik/KTjvE5830h3qeSQowaglaeqxMl6VXT+aZkFHDSM4Q
Mhp1iuDQx+uXd8jztgf6Pyl45E7UCtBYB3kohdZJEhodicgEshc+PEZUVyxnmUQTJhqcB0XVDTYg
aWK1MIT3is0aApqm/Ih4FLG5TIEDfdnLT+AzZy6vICK0widLHi3gYiFUA1Hu21K5tg+R7dJanxnx
Hgu7cjKNnV5XS+GaeJrtCggN4Cx+QDKLy6ya/xSgdQA2iG5jWggy0WUxXTWNE3euw84QYMVn9l/i
IQGZD18lBBbzL7DbCIGPcBZS6w+IbjyaAHYQSduLCFfjQTkN/Ixi90mArs6ssabFTxzWCqk9BpdS
vrYw6h5tNLuLMralJjQEWIUC0WLDDitClg8mrkYYVt/0qMGIRygOKG84r4cRPKjjrJaac4CPFdKh
TFYr75J1PuxuLp+FzxSjDmU9RT2GEOzKy0ditqfJGVOyL5K4+h6FBJ3Ss220AR2inIye6Z15ihls
K6Bk3PN0ah6RkYoDd/6NmLi0IhBmFXvhpnLDlutdIR2nxycNRMiWmW978cw0hvTFfgqSSZQG2mQe
ouVZDvCXRpAAYA7n/VO8Dx4vjSeYiSET7aL1OB6SPxQCeaZiTCwdig9Bm+ImNWdD+7DmzynoSjSN
7ofWh7R80udJf2NrLgqlmHpX42OD53bDdLNfxco1uZPGUbKkEWRPsiVthCaId0SMpfqt9gHYYXRE
REkYacvJuwOUkkCLfcfklCB2kDtE3QlTvDY750CgKesJjsrDzx6lrB3NWDcWp9YLNuJ2+hbxnOIm
hBQpiMiNQRURrTvOJjnONyFCfCXqaxPTYcmo1p8CqoYZgTqgNp35H9HcmtGVp00PIJKXG1po3hG6
XNbDPncc6iyk3HF80N9lyMTgwm7uZ/KuPKZe6tbr0VN7OVbTWp5Rq8uvSyd/pepRaII2QRROG9fL
P/jZFkkoVCzPcrOhW/+sNwXv5Fdx+z3zKpLdeBU2YHKgtCYl2KPWHXh45+qSOchohpYrkQdJ3nfO
xSf7eBjPqzLeNYf7LvHWTfWninw1x2c4LWdapWVThbMomIuA/ZhXi/HPnrc/RFIKbPQcfEWEEM0W
1QnMtVR/Rl+ChUiyo7FjdprS/dUC2jMrkSqZmsBb9w6Rajq6pNGIOmRd3sG+OUfGWXvp31mIFVIl
UngEKepzWhWcSCe5ozlGhGXKrgAzxQZINXRaAerQVboZDhMSSYIDg3cmJJobtsLe3lXB/Po/VnkA
ZW65DZJFaVSpIO5/fuBg9SFVXWb+ZzI5o7m07X20N529hB/KBxOzbYaiA7PWR7BgnjGx33pIz8Ii
e/JfCympAHMlfLxwXU8LZQezNEGhcEQxw6yF7vyC3szD3s23u+Phfuja1/ui+xKJ0Dzm0LgPjlOI
hDfDqtyt/bojhJArI/1F8RlRdPx2GgsLH8Th7l5ko5/pyNDsEoyEtJQwU87Fx1fXbbMxteLd3iD9
SljVFmfaTvEYmPuiPa2mfBzCt1VE1JDNnsYx4lKRO8KCRSTm7QApfJEDekpSMmGbG6d8TvSgS5DJ
6jwrLYZxj9mVJz1K3yWWjegbFNZpIIMd/nxyS5r1Cv+jAbsqICRkNS5zFPv/rrhRogBSVYyIrLXF
e5pPO9w1Vt8bdFhGMhMWBuCh0H41sUaDyo6qtaamzGP471lzqtZH5Dmd8o8La804qhf7DRdlMwKP
oVdQuwsMc5h6K5iyoDfsuaAj2cNklBSzmzBkxRuCd4WTEDAEi0H4lQkXAUZW/oBXot7Jkj+SdlqL
2TU8k7Zf0Bz5FZWUr6qxw7dGeC0jJEWtSUaWw4XobJFwR7zwwC7NUWStVVzpRystRhpe/TpFf4gh
1ZRxHYZGVMKsFyMKJHHHGARoZ0yWGQe010pUBF0CMheRoicUVqgXxAIu/h08mkx5eEl26LZ4zk/S
ROoRHYpjNr6zvQz4lo1uJxE6Wmjteke7Yu6S+8nkxpOBF/QOaejF70XMDGFws45IqGSFx4qgTcWA
SR8h41YujQw6OBOzCoFj2TwKqABlMBA8AURjBOLCCtVP2gm6Vb7HuG6ifwFtOeiZ0BsEq1B19uL5
DQcmv9htd1qJyhUQjQ+8amwGEmrK3KQjQON/TXOIEwjl2mdpPRS+oYnIl/VWpmV9shBluURqFYew
pY/3lXw+5pl1LHuYgNXPcQRyg6MoXLhxSn9bcXrDOzvh/ehhC+Vm6sWcxYevNQTPCB2kKUCalquq
UwZAo2mH1lDilpAG6ZV0+smuX/dE7kPBTX63zsKZnGs8MjS+OrEEIQmqUdVdbdmqukDYWau6HLAP
pyDykJ/ottyNs4/f9G32MbCdfN0ff0uC/UZSGI2DlPVandJMq+oxpUOdQAUxng8qO/7d28ppgexP
8ZtG2fTroRENQ9Fso+5eqX+SqikRwkj/kVOtxaSIwbQHEsmobuDAPkm1OFuMcZ4d9mVusGHGJBF7
eY8xQY2P31lQKDhBz4EjoRZYtKZW5u2tXbni0sTBFjzb+/q7TEDaHipCE7QKtWVoiLpIgL6EKOXW
9cp2laulQMskqJqb/1mXrqHFAjOVYmzPQNZQ5ooo0KYpaYQZrYiI3+TYJciNXZ5fZjteG+UB+KUq
kZdf5WkMwZOXSe+K+oCxogSJPV7AXdQ6cT/2ncFmDccJepQcMV7gbzFlWUxfgL2ZMIEbXb3SWYy5
TIFe0puyxYk0SvDySHgl9Tfd+eeRHQtFg9oPvaHI/hmTqBoNqj2B3FFxPbBRCIdU7KrR5ZiR1xAT
cCuCee3GWqd99TUPA7B1NDsYxtS3ijXuvClkxtPReL27/QOVIuGgIvDkgiT4m+wzJ1kbP1eXf5Dg
95xaJ6lmU3aY+eM/jK5UiVJSVqhlgftQAqv0K3IeyhjQd8dvBOpAhSd/qXYoZvtbYlFN2ymRsZS3
CjfAZHfSOI8wd7S+IVu5zLMKW1B4qXnQgVzQdxFYesq1NESbbIII1eR81j2XN0zjokW+2miqTWs9
M5E4YUTWteHNYRz0cPer4zcXO65UyX3D9ocCOT/Od3GWXhUdjARYmMzKpm9FiWjiW4mDEap6Crbl
TOSdkBJSFG/S0aRJNslLlqBAP8/Djmf0ZmKzp5M6Us1aESv2mKRwqWSUFSW3TBUi2heZrNwVGbhl
NFbfKXRHOmnet29DejAa+WTPUwFSp2n0ZrioQDKXIZ31w/QYqYRkopVcQNNGoxmAHLxqjrr3Q97f
mQjOIXjdDCPp/k1G9gC/mTwQiQyL1YABhBWKBVIUNaa5D57HQ4rFuKt3a5lFjVV6YFaz4lgV31xk
V5bt3zul+6H0kYvTSPP7dNqJwNGJOW4ZVElBIJvzWIMJ4O3+rAZCJhzR43ISmRYS/kG+Lms73Ev/
EPV4SzRuR0ES80BLbLUUF2LdtUKVxIfg4rYtD7fGo8OC6ffbH2ZbVpIQljJpfgRvnq0aL+8Gz+hv
YWigLOCASJQksvnxZkBQk9+lXtneJ9wq0+9Q06i3SLIdNYdQtZPGRJ2oHnihmzJYaRurmS0laE57
oJBOLSHNQyV/lHQubC7xZrCKdZfaV70Vr2VGTRJ+DW2pkgk9mdofUPMcOdbfXAiHnzJ9lKsnv580
ridrLxsj2EWaT7fp7H3QGlMggDGQ5+xfw24t3kKNxbzlZsvVejmJ6RkInntGLISN2hri7UngauFN
VjWP3LMHg0Oy5UX5uEnsg4MFTZ3rTk4K9hGKNd01k0ODHZJ654s6Uk3MKWyyYaURmQ+IG2QqkM/i
cmKoISkXGz64ILUzvjMfK8GCZef0ipu6GxpjxtZDOh7q7xrERWDrmzHjEWHDAhv+pO5MOjNVUCah
DiBzRhXw8pp7KrQHjAYB8XixjE0Aon685txDuR+Hxu2M+zYCqJTCTNiBwoG04XvhdDtmG0ni2HR5
XKY7pW+aHQ03kVxWgjzUSEr7IQhSfxYbKOWQglcve02eNpRKYvR8nhLJYLG+Pr7sIT1GVjY0Ha0R
4hQlV1DAqYQ33lad4vHqtmn27+Nwj/b/u6RAoy+1lHdtYQaTmEkrUkr6C3dUd+zRO8ylGas9mk3A
/qWmhyTlZufndWvSF0c08smMLfdIk0QmbNRwbIOFQXWRq5mM7IJIRu2Gwbv2+Glnrd73NtV/j9kZ
+sSqmUEp7Yq7s69evsynBZYCFQhKRDjP+/+ETa+2xX7X1FNrWvKiUaBMlq3wsTD2hHsaOYR4ONMr
FQ/ihIW6ig80IhWotzqdON2bv7QFGTiRtshQb8mIdyHS7AoUyfSm8kfZJC5qe6632z87jk6FLysn
QHv7OSXD5MZcLHGfOnB5maohRRKgd1jiIm5U5r6dtu093/R2PJDIq/JB8kmRLifzBTUv2Ig4Dclb
zFk7KjCAyl36Fl2hVJ4VjgsXb8Nla9FTaYOukmxjGAwRsMvsUzcNoqare64SLFKeWykOZW8+q/WN
hrtAEenxeLGzCz2Tht7Q1VS+WiUm/50X0W2jC76WpzSLro/0aHlakGAspRe5uw9TxnSedlnpzc+W
e0kUVSoZpTxKLy0FA98QHBiRFyeUpOOoySml5Bt5eRE7z10Ymmj4V4SkMariRWNq7brEOe6ODZAg
by3mim9iL6KEUDOPYd85eTB9u6uuipJpXIpYDtOWwVhkQ27sfNtsetTpiKgpmtTfexmdG3KjZs29
ANZF3lCnqLNWCRVmtR/KKwRbFRk1K6Y57HDOgvTTWzYIFWf0EDf5auC35LgYo3mXoR/QszF8lWrS
LnkzLUb4MAZ0rYI0bPldVs5ohWI1f0vaHeQFMIPSDucB5KMYwDf7yEJlYQJpIsvdJA2MmlRWIdvI
kOHZDIHdE+KWGAyAHdAj01W5VYbGm1BvcdPYuWl3UZx4E+MoGe2Ju9LnNdEBA93u6IcTkMVX4yop
boomtjc5s2o2XoZcikX4mSGLVyzObM380uZ6DPb1fWJP26sCv2G9A160J6a/Dhyxw4SFoI62bHi7
guO3x8ExYsnEkI9fbEzR1/W2nxDhixUnGrm/vRKa1bWD2WCGD5AO9Z1lbyKEc7wzMB8yE/csgE29
45JHH4/yyM85DmhXraZo2TmH/VUNh9f3vJvRatdyWOFcdhiVRwtAGlahYSwpg107BKQO51tpu1cK
kPJyJZ833Luk5LMxQkU9iwEOmEWaZK1DYFaQnaIQC5fJxiI/x4Mgp0ysB5DETTIcbHSbh69ChQRZ
2nX0I8zoj4cIVIh9fR1O9KPRFK1IVimGV94IrTtOKL0CYqBDnBxUtAfrDQMtUaP5JGyAb7szTnqR
YZWTM+k0553KWwGkFvC7R20zd9yrUAvVW/E7xvIQfJzjOHtTZzFdhNu0V1kWfd3tejztE0VuVUe3
lc+tCzMwtBWcReEfv42RteMWcEXRgXcR8xrfip5iRDjO5PQS12ycQ/DLlI3lZF141cd8y/ua01sz
Wja56UL8BqSwxBElXoqHwJ4ZcVPn6D7TJrq2AF9gFZiBW227lnEuIM2kA1gZ1nNKcfvVPLnj9X8G
y90no71r7pMVv7nYsvQT3p+rIqQLg6iwBvtnvho/Y9tvaYJolvoME/ihuORQfmrmEg6sXZiTO4go
1RaFhbezW5cXfGKFEHEZnh5MMZmr72ZkKAImw7/i8Tf56aj2ZDSkN/DWA5KDy8q3p4mNuihyGSgY
gc8R5j6+KEKEx9qd49pclHGePmCtZ9BTMs0I610fMzqEoyCaPonGV36dnJxCAcxAB80hoCK2D2w7
kTAOQe7FHvsdoRMG4YQNFDtjErfAepRUrfYwrP5LuI7ZNt2I5NcBpJpvIPirg44OPTSXrXKEAOGU
j41WHpcgHZd8HWocQAlzrZTwGP9Q92D+grL85WMhesK+K8UCVCWWqppTdVkdHuPG3Tp9bZhZkAv6
Z+XwQtTU7CfAfxKFFQx2j3ylX3LvkFIXqAL7CRyM8sxIcOHp2B+/KuQvKZhH2EC8NxQRApj5OZHP
E1s0hIUJ7K3L+b0Xz3/ZPrp0TMtCoAQAK/zVlD4UE73ds+3nt+pG85S9z0KCvemIO+hWbMu5xX4l
YbfaAHX+AhvljxQ2oZlbfRz+yGM2F52oUgGfJf5nRFZwdbaF+oEwRTsg/5TqcE1uMmUW7aGxMYAR
1QEpaNo7RF6LHzz3uSHY939cr9wlYC3cwSb/oH7QZo7Sy+/Sc2c38ZQMS/KZ2faUSpvbHQr/bV2d
9EjAeb3PIqswHrPRimjVIF7ZPwAfPxuPf8x/KeBVQkpd6MacOArYefnCniuNlZsZcl0UFU9ipq0x
j9nTm+q+9jlYAnzrxUQjDiEUVeNXOuUP9cBOmfgRh2/j3ooa16lTb6ffi7LIyAp6kEURkpZ54f3e
zz+r07Rzdi5iGITYi6eR7EIvRPMZ5BbUzGk12sJTJcGZEuduStKN/k4P18uv86n8Jwb1RX0hARUm
gifDcgJnnznHw+6edJ3rw5Rxs0E82S8KB3iGhIa5501QnLrAM8SsJkqPmt1Y9xEi2vHW3phx19EW
tKx6J4mwAu8Vg2cXOUPGbfqstvquV/g/1H/P9Frg1tobFQzOfxYbY02tmu2z3b3uHAX2Tw95ZzJw
nGu7U0q0cA6B/KJyEpecB2UIQLRI/dLPcNXQ0WpDGLibbcxVHmGzX77Rz5X3MU0/XbbjsayW5X3I
w7fLJ7c0qk+RxlKHaF8SSVsLLaG7lvNU1umoQ9AjVaoIc+5lZFXsM8B0iqAwEzf+DX2sUY6ILKms
SIoLPPfxjRxmuznEXV/eKw1Qu6Oy7ETQJrP1RRSaraFNESmFeFY2/pEpzjT54kG1hrsMsJVt0ymH
D8k0XNoonnDbXBwxxUTW4CX1XXexnc+7ZoSP9wtz+2ommBlr0Ihe9QRLEEEomQsZsgb4P2+ZdlTY
BjE9x2jI/yM08MK7+8zlISChlWaKItreaHE6h2PQREUw5feUwl/lJZZgxOwYtPAmZytBj4MVpj5S
3yesP8lE/P1X7csGkKT7bKrVne81FxOoRCA8RiPkv+W6+B9Z5ctw7GrruJ0VWykEA7zmg7hILgQ1
9MZ8G7J5MRZMMPVUF6+Ccnt7PnCodvFn7r8avx0PkqlN0Zo5UXl7DKJL77P47MW18hQ7uI5witKt
L8gQt6sbz7IiCwqBs1bemKjGOtETvos1RqtQF2kyFDXWiWA/o+YLjswcQmvOqXkZsHsGQGCAAzQ3
ozsxA0JIPX4yuml0nWJn+x/HMQbl4omo6UJAm1QHmG5OFzfk7h0Shj/OE3m0zTQWQYPJV3uqh40J
9fLwgiMWlivqwhI0LuBfbh0JYxGTa40ABL4Mdd7jq7R4ky13Pnq3drdNrgpnH93WrkM1Hw7UJy3N
k7eib9DmbmjbPeP/asQOzHe5pndH+dlitDNUPcWJ16sPbkFCTWweVLu131/Pr+2ZktEIXISSMjD0
q5nxTqnTU4cBIHE0NJCn7B0mbPjB7KLZa6LgNZ2hPnJma3ZY7aPAVQoA+4cCRM9noLJtBDgbDRXD
ulRcmnIRzEiIXecS7oIzpeqLT2XU3a3G9aEqN4dDQy7d57lOPhkLGlXuwGgNl+ySEFWTmAyRDYqv
yx1dfDvcmB8rvzMz10xG/QScbkLL2Z0Z7+v2JMnBxui6jbyLqX5aceLiNBftDLUbj5EygQBehB71
BXIl2oJoIkNKpJxIJiEjY1FDNe7wFXMTopLYR6ocxaWZOOaYN6iY9DaAQ9eEd230FpnA4IKW3Ai6
fOKvoNPrI+/YFO4AucM7Rfuhqbsr+u5zXW2/mPQhrAxdAS6BQZASs+JXUMUb9yCgvJIYtGcPzK2R
hkXPdViLIZTmwlSW7a4mFQt+ROkFRQx7Dks+1d93aY0UgvzQB71tT8RPdSw+SUOrLAUDqpI3pEmD
hs2+ONt96d3XWqdisfVMAsMwEuTxWgfymNChB9RdMT4VrNF/A6yQ9TYB5kVBjewhQIxCpr6B6yBP
QUCLfoOJhP0RXJ/7ahpuSRA7CJIKBOGyCpig9cc7GpcqbBomh5lwDIow2Ze/EOwIi4oooyq4Zdx4
UWg8OIPGGWAt1pXPTn/mC7bziY+n0eF8ZEI4H//+hPHjfM7H6BtfOf2fPzE7fOWsuy0KL33x71n1
p8/5NvMvTl/kI18/fa6Z465+gXncedpR/oX1V1+D55VJzIR5e6c/RLC+381/9RX+NoWw03ByPrrN
1craMJ/cPn7SR33Dd6aS80k/6m8YTH76WAxMBYCAecdoej5qAo/XmD80Gh3+9/9PM8b//iOfnAbR
nz5hkPhpdHnffToNFefj6f9E+vDJMGnYOJPG+Xj6m5ltWlPGTx/5a+aRd3ua5O5T8jEBqzxPKLf7
T6d/Ia5FE+r1D0/Tyvl5FI58lUi400f+yP8t7MAf+Tt9ep5hz/t6mmPOX/zyFYLK+Ja/55ifPolw
GSWvTh8vnAXG/vrfs4AoQx0GPB0eXTBk4tL+VPmO2w7Wjlu9jX8I2AHvFMClXFJ8EytwRmpdMxUt
mgjDtSda9cgGbivC9kAaiqCgATjVdnd7ZhYDQRqXXdJCHWZ8L+4L8jYT2AKwim9U2UA2HfAbbG9C
Sh9NJVrVGESVJMUp/ctYSeoVACeaNUo2Rg0lmfPTXtE6K5pntDjt+97q77oD2EDv0FsXZXgFSV5t
qgqSX2PG61E/YMrimyLli/XMTL2Y/Vl/XbhgsbjvJihI1f4l+Ky97QczUYDxGkCAzATBGdLXxfeC
U3RT7Nr6ptjHwCBdf3jT+NvD2guClM2vGD8UidDilbqhoODHD8LePLX7E//C6A7kM+3sAghvZvTQ
yMjBArkwENaw8SLSvCzSvPYNT5qTclUeXzd1PTCh10YzjqXtl6GrvrsNmiKiWyfXHl41Y/t12NFZ
jqUmRdVIHkp6KMsDbw1HdmZ7JaQfOFTdC8D39srL+Mkco/z6jG91J0Coosa7iSjeA4bdVDaQsQvu
Qg4pnfQRmtP8hMrW73HyakM0VXtV9Pxr1pW9MYV+sQWGRcVLkzvwLdSKzGNY8eNMFG6yn3+acy7W
2wW1n+xxgx7m8lXe9BHzafMa0yjtbnX8BuxDoPDwZ1Vb/S09w+FPhL1Um1NWXUVdtn+NhQNgOKUY
3YEwJj6oqMRsOkujhtzdZI+/sGc4oRVhH7RTsMganLzowxXAbd++8krUxkWEKr3IC5D+sGzXSJ64
4Rwf6/7gB5s8R1VjxYG79tvVVzOcdx5BpzNeuV1xS/Ijb+4cls2nSw/jowNAz6LkuFj9GBGIx8ak
H/xyALjusaugIou3JmZUvYGGQkrWpUQwJazJZTtiIhhdeDNhijSnxvujeyIER46//2GgwmPRK1fm
003ZMcN4Qy4N8RxX/suVVdWxDJtgKN+LjJDYYCwwJ+2R1jRgYxoLSNesEG1VQFIUGYiQw1PZCGbe
J7X4ZWY3kov30e6l62LIJ1wPgCeM/uK69owiwYlSvo+2dE8UHRJ1Si+jhiU54FMCxRLCprBRI82T
C5x69iTpo1vFYStv0j4s7vNVfS19zYjSSX8nYCYiqd7zkFpCshbFgMepe5+QeWWC+PLxg717K3UK
0nGJlUZpZTSjp0TtQ11nN2SPDYD+DwlQSTfcD8SzKS9SSRrKIJQRSnZEjcAzY/8eXFwyMkj9LypS
1DpV3bVAEel1IpIvJPqUcsXEyqBz1WjAesXc4vZh3EeUEjiovC5Au2rjEnAsBYEWiqQLEgr6SfXq
eBjWFQc3Sh6p9MzDn9QfX17ZCwueWT8+iUQop32fDK2leydPByiiKZwN9GKTzD9K0o3aQ6ZMIXdG
cMuMsQRHqyLPFQkGW2zmdKkQ1Z0xmjsiwGa+rldv7EdIvy6P8lmMxzLXq2VOkkAAmB4aIcQv6529
euzdrNi+Vx8nhEOguHTLfZaxVna3Q2PUfjALKOLB/OoaJJJ4JdPVgPCaCESKF70GpK6flTpoHCDE
B0iUlCAH1T6lUEchlAJEFBil0ToS/++64LooD/ey9RMmfKe0KTm/9R4Zf99F2f0iPeH0moGbaP1X
NNXeUqddefvVULoOrxlLSxLTgaGzZore78eyvEqP9U1oJ6+yrEb+SnsEva0uR/Stkk49B7PQniAm
XOoksV3FbcZuyjLD0CLHkpCUaroUXLcQ9Dy95gWaYuV2F7jZwD3zkDmDAShqMEHhYeJHkFCYBNgY
06SUjygRmCXJuYFCP1HYd0Olj/tGziYMSs1GMyq0Y6kZvDxoaZFe83C1gswUYeSScPZ4t8rBXey6
KVOMS8CjcL1C9rzG3nK7xu8wbjDlMIeoSMXFJB5KECalKAHilHdFKGW0fTvMzW9GqooQUSZFk2iM
P6vHMCj5nzGoFzCyFM4m8vdBsCg9ulQKSXragCTMMpsMVbiaowEzmCaL5BenzS0gzYcXjhAc7x6Z
B0+Eq2HH2LPjsLXeyzo6rlbYQgUykHZwnn2r50PqEEk4xYLAAUCp0yZLh+NZ7p1mxStat/OwRV5O
9nrmgAMQRtsCkm8jsF0sJDf1IebL2nqvozdpuPMeAI5i44kR8mogOTpfsZ0qNbwKW2hZfSw61g56
yjnUtGRwaySz/3zjBNoiy56IHUzYS0Qut5O4O0C3f+iPVI6yCEZUzKS/c/TDm9cRSiGUnFKsSakm
WagS3JT1VGfj1WrYf8mL1cckZVopNeBaRILEQuGER9cbbw/l/OrlS14wNac3W/ASU+PoKtDaPV7l
btftqqwMEBkqEwyzhSw8yRHhGgcSvcgboZw4fL5EiOZksS4mQtEbPj8SD8PXpVW4XCs8dwYBWTPk
VpOxXH+Z4jcXoX+gNNi+l6PWdudvegqVAFrIysd5JEWYNLhmpiVLDGKbWy25MGhMT8qczOtmOogG
9mh8lyxjHbYZUWuXhT7mlFlUN5rFAgUAdAGkvbT0DD6YuZvt3mpWoXZjLCd3znZ8Ow0jXB89t4Ku
QTfYuVKECijgt0TLRe81HUA4k/JMdHIKupm30zd+VrVpbevHtqmL1/u9v3GRCbkNXdP/EMurN3p5
+ZBFMC6AGuRELJ6pinoqPh6PxVuxQh7zzqVTwi/yOimIDUg5OTn0imj6JomgDhUR0kaR73ksV20F
4r+MJy5270xEQIlGRQF/VUl9H+7ZzCUrvrCCjZD+yZWTmulSs+AmWC0Ijtk9DshHx+xtUnol5/BI
7znQRY2BnTE3vfl/ZkRawrzUqzng7qtL9ez6e20DherVGHGhT1ukjbpv4GTMYAkiwr1KPZi4Wtzz
RWIhD0ABNHbqdZEsbeqOnlTyXD0hJ81MzVLti/m239PF9Cmv2cvo0zzCXDd2QS8C8kdLV9J3DlV0
t99CxBa5/QpZTkXbQgUYtWpHoyDDD90J/+MaTIcUlqCbXrX6KdtNPxf1DSkDn5J6/tm5fAXN8888
K9pby5/RweRkPTNVLrkaGnpIA/jNtZhp5YEW69zt8isszShOVnS27tGPXuctqKaS/L3V/LMPuxIq
U6KNjn+2Q/m4CfbMMPag2lJOLLtTw5agAApLe3/VJeV8W4cxqEGAl08jj4YDvxlUFHkJlq3Ew8jT
OKxg8E8zZU7SmaiiNxSCNxILjK/ns/prUSeMDJQXpW3XjQfcXfr59zHYOuvVCqc/tQ4HYDETMVvz
VHX9RWbPEfW0XFaQArg3VgZ3X3ZRUVo0KU6dt6oqTznV4oB4OCLYCx39CmSFNVbnMu74HvwbqiT1
KIgkkKdD6vWEkWu4gbhCBYYbfwozS2QHk7hEQcGDFFRKf9az1zWXorYWklqzyVMi0qoqrwrgZhmv
1PQeBVKRvVU7cpi3N61fjoZHNdl6ONs8xnhLXaKSxJQpmmTcs/Ck5RQFk9M2Hvvoe2zFl07Nx0zv
w9Wh8lPMikvjvri64VDj4dke6XhA8HSjjVlmDnBokf9GKUhIy40X0RVKyYn5C+rahJ9iMT6FnlK5
Enql3kpTIC53GBw8zy0GJmvgJccazIn0+Jicu3J/TBovM8OJipYeol+hZKKA+k1FkRGXuDzSVRrn
62ZAcM4ZPxOrIq259OvDmL5FW7hREpc8Tbwhn/h7teB38jfZBctYZLwm3JqcDs5WRX6Ocao6+dr4
QjiLI5QkNuNFETi9lvCtsJuPCjQVa6HvlUtIMlJj/p94jKLoh6gr23J/80jNGnfyY6r7/d5TncmJ
Y3Ls+bwnEm9UKXBgVxnRPjGeQmohM2pDrAOtjzwjVs5WJT7OGFGhkKT3GfboocXBaHPSHI+eyvC1
7AqKIJAsQny80atgVw9L2Kl8xTMh22M40VPC2kiSu623H+ug3Mz40AeuX5LubsWtdbmjUk9IvWD5
MACMjTP2BR47KSz+M7jb2otyDgIVWEDhOiWVbv3ygbOI7X1Yrwr50+R3BtgtOGvXTXd56jj8miO1
vtoYYBaVToq3TAh/kG/Vdoff7ZD1Oz4YuQi11+wyEUu0iNdGfoTA3jugyCJ/WC6ZfqIA4L8qryCb
P4vdEn9z+bR/fkdgTwCNYTwXIeeP13N3aJxjzHP2oS9o74+IKZLxq6EPYQki0r57VB261oR0d7XF
5yAtM92RUlGtrYRh/1j5cb6/NCCEvYH8LFX2Lnacw7QL4vfGDNe7N94xBa1MqaDFx3qcDSKLVUEr
skpNrexOMmlJtafMCmmnrT1t4d79HfPS2xyl+sur4LnCGWUNgj3Pp1Wi5Ht8B8O9XfTZMcxkMLyp
R5wVCD4kqfdAo03WI9eop0tmRPPu4udS0SynkRxJOsAuJ6QFjwVyD3ePPEUOLhe1uRHQ/QKGWAlp
QO1wABg4SjfDBhKwSom+FhgiNYBXMwR0pMFmpZoxpiRKqEXRtJHiyDuvjEp035rRI9+vBCuCxBI3
/jJqri+gh3GMsUr1aEsbK32GmXaCo+nv1w+QcBbemyNF0wUREalKBC02LLAsJvr3JrZHDA15AeIo
h5iNAWlaOFGVyZ7l4cSTFE7idM2JDFuLyADQJEyFEvAPl0eoPtNkRrhQwHmV44qN9vEb7LIKD8Wu
i9+r85DbTRIpvTgT8ojWVtlD2t/0aJyD8NVruJhrycC7zjElY7a9oIB8duGRpusxb5n5Y+5ycHXe
07gCk3PT2XaUM6dIEM0k0OOrN9nw1yR5CNscGTuhh0O4pemD2NKFZV42vD4DG3g4tXxWHRdHM7k4
xl1/Doc6abbvvQAx/RD9oZE3Gr0lONyYrfndNZ4hM3jAh0MgWsUEVfhY/w7pB2E50jC70eFdFx0v
9AkLblkPhoexCJ+I0oiJJ1oc4bXXEDB5qKz3q67VEMJruVnnKb5aOS7Rh2zTGk4lg2pMIVb7v62a
7VXnpu80w0wO43FLVh9bn99Yt2XifVOaLDXe1csbyzPIHlIyLhLPFiSzv1SlzGM1DGhoeIAJ01E3
3tfTZ4nfULNei15Q3Ylt8k7CKD2k54Ec6s5rwuBlpTQz2biv2q4N9cn3W7b9U5uOpH8Xrvnps8I7
D1YWCYwRHvn4WRmQr6Yo9633doswQYFz0hSe4X3BxrVLOxIFxCBzl5U5Z8YW0PmarYEnuYhRZgzM
BX/wjgrj1gGoQ0bbhRyHkhzOW+kYLqasLKI0zfJwAhRKPmo+jVRdLt9666A+yHMkqoCS2B1tBhpJ
5SwOnb3tuujpsaSB2WbB7W7ef1AYAYn9X4WCSwOWWHsoNhq+3ol+jEToMcbrc1FDLAAb07r82VfR
j27a/n8r6F8JapXqT0yhDNtVBVtYTngSqLGAya0VuyLtQQ9dqerm5TfsmU0EJiLwmSuJaBF7+uJh
yNNy6w7tLn2r8S8qJxVIhdPhQ8QgHZNZh7pGJ6zc3AIn9BYoFdgIKrVLK7mJ0+3CdT1tuoCyA4b2
rbS92cvhQF2VWmOwKnN07fhdTVy4tRYUdYaEzz5ZTb8wyYtMlzKnK7SDNjnCslg2QA4Rbo68vthK
PXeBhIqHJFKwzgn+e7zSqVadplv5uSn+kEmx2iEbJODRFSpjQlW1AHdtv/h/riKfaIPzWAEmiBIV
xbNI4IBXrKvtby/fwGeOf435+e/1LYrTLthlvUvk9JvOL9Z+2IE4gU5LEK/j4b/vLjUUCPTcjK/m
cX+Lk/idwoTIML0xpEiIchD11gi0bggehDSyyqsbMNnBOtulKlKBkHSCKzWujirLq9OeSn/7RZPX
oglVFQC2+oQwJocB8Npq+e6Z0clXaka13E1mWgZ3OhPsXDmYJl2JqLQqpRxTX2z6CvFgR2ombp1q
G4OOryLaPrDmPaQFt1W/4OUb+tyTIm0qY8/geNEJLJ6UCplPOcWQS3G0f9fdyAStJDHJem06ncY/
fEHdSnAqTQ4os6hUUUIm44qEDdXHCkv7N1cVhBTHQhwDMzz2lyqvs7qAWCinMfCoqryzay96SF3q
AToF0QtjFhgR1+k6n7Ibg4DTWiVh9m46+L9fuK6nfTKif85W4pzRG6M2fvx4/B9rZ9rctLZt7T90
VaXOar6mgYSEwGYDG/ji4sLZsiVbsvrm17/PWMa3Ytk35lJv1TmcBHJgWc1ac445mqpfuWt71a4E
frwhD/DBJI8z2hEFWu9ugYm/RrIHhNae6Hk0euKA0oiQfS+/enlRsyRds7Ub9ycXkA3evz1Dcpab
Yjd2brR+XE3JuyBbXi0D97oMyteLQPYh+ZUQHR1WVgjshcJFbhNolID2lGmlBBMZ//hLeAg6BORg
IfcUAYMCb+UeIxmeqmEVCzVafwiXdIFJj2cMZY3+VzidkqFkW5jm/DWqa9s+vvBozLwX95/Wg0IH
AIk1tBfMDrKpzbo2jYd9Y2K8YJeY1DIY0cuvxsRuwRdtWwQP3t4IrsA1NEhIFdhJ9R4fgyAhTTuV
LqHb0o3IGNjuJb/cayFHpjogHUb4rwTCl++X0fAcI294L2L8w+LZyECkjx+itEo9GMGr3aPB/mFW
RGu8Swdaq5DbAYfBx63rineDj0LJptQOUvSyHl2mXKYkpdfeIu+TRB3H1orvygk7jg6uZbYwkCzl
sgWA4zf8HxE7X/McvMNTDY0grPhoBekIxA4gmA0dSUT8Kh37u8Hf0fGAc7sV2QQ4dEQI4npr+TXK
op/eAMpbo/DWPdbbr9m9fNOt1Tq+mnxuuAH4N4Cm3YCdB4dohOGNURIRMhkhohb0KiMOVZrhtHzq
8u2tUBPhhOkE89HOsF7grTYjAxzo7Cp/H62wOu2EiciBMIQwAE9StFuVFSGMiCm61Px62vRO7hAV
BHwi10QLHN8hq07stp7q6EnUcx0wRSGGCfISlRNT9DfP2LuESy4JD6rLG03lVWLIg6Xuhk/yPLWx
NzWKXPs+gkYTkQmp3SBZQksy5nULvmkQ9nPoGCcfECJpqKZJL8/qdyjhHOLnPhmvDuME+D2MoI4/
WR4GWT8mFaNF1G4qZFV9dyPs/oGCloIk9YerTRPdhxgXgu6+NYQy8qYPSWPWhm61pNjVcFuAnuoD
e0OpqNbVxm8KAE+bjBwDpfU+KC28nJkkoymvaO/i1n1t2ArMNA05mMIXjXZ3JbaehjEib4t3rSpa
j3iJCDSCvI4sxrRYtKYRC9Qcx+8KgHOUw+i5NVTX+V5Di44we86WDBjEgRaDQ2CKUaUwh8JMgycP
1BEwJYPcvoeieMI1GVFDmcWMIgCJ1RjZFj9U8ekwnTd+F5wvUUAVRE0rOr2QBZM4IawTrYEmswWB
ZMouEm2HputWmJg8+PotkwVx4IzwEkR3H4MCFKFiGEqM3EeLAQ9wYCBxKyrKmGoLMiwYSDZDMrQh
skB0ATmgoFr+rn/EZONMGFDaAGzapMnFIWftZ5U4d15ToqKD+yDnOf4//xX6pOT5Lo9BDxLRo4rX
2FGAQ70Lf7683c10qfsNWw7NjI2Bkk6E7nkPzkU6cvFo5u36t8od1xQUNWZrNjZdlDWmwKgWH+3K
+w+5Lm9lwlB46+RqjFtjtvfyqmaRqL9WpVNEcksBIccvwpSNA7nr/uqRx+st7/t3Oad4jAfsEvt4
WlE/pGkTsxRMTtukZAE6LyW4NNUHFaEhmDVIYuiC1Iqqe4D4dV3A9v8f6ITQomRMP6q56yAVIXV4
ENVKPsUvf6YzqCdHCsNZV94iVCmzo7Fyqsnpp275dJhxJjnEJrYvqIQPCmTWmFbsDTEf+WyflFsr
xobJ78i3P/YIOMq++P9o2La/3oqepXDSNQ9na0sjGwn2uo2f7BjPBSo6ubUkSCZNBAYAuwwtFH2s
B8GMl2Ru1uANIayTF0UOsL/BtdDcd77VR3aAcozhMPwAbZjPK00/qAvPWgPrcKSqLxasU1bRK3e3
e4i4Z4KbmNoYkpE8LJTmpdm72dfopcetj3H+dJdSNbx8P2dW3PtrRoBsoOw5ggTMnz9bW+diNF2s
Bnr2nooMopp2GfVhxmRPEI8iGFZbSjYH3xM2YO3idZfdyhaqaOvN1di29/VIJBV7lOhHbHpvshFX
vAVPLKd4kmHzxRxBKK5+zwygAoqjHJouwl1ZUqmPlwuNYSeZ058niEH+jsN44O/QlELbknQaEza7
Jg0Z6pU0MhqIGOCLn7l8hc5Qrgjk4yiDdhnSFp5g6f6m39Q9IxFtnzqNhFInLicCEqeDJ6b8oPvF
9G+UDsylKjQtoLPi8sNTUhSmtmMPVo30rFPG4RvWlIup/UfvAB4kDCpRtLmuN2te88ImpDbPwydN
VtQ96PBVfpL2lb6CUsEERZu6JhIqU80RlfafKmBPeaTJDvw3INcz7wCbBX01hDtIkXMoON+iPUqg
jpj5qYqCXkHKIkcYpqq86JX3xmNTg2vq9m7L6X7stnwI6jA2Pciw/4Gs+0r+4S+/BDMVm3kJOOWp
wmJ2NrhHs4vWjV421mOSwlMb2Yy9exE3DjF20soCibwxjzWpVz25q5v4Zld6T3qC5TGnfVlepXhR
vK7A/v8ISvfJzXFZK+wouHSzoiqEqFihTgCSpla3I0QAXDrBZ2ZOkrBEalpVADJwzGq5v/2KGxNc
TaUnqFWT1AuX7ky3yroCD9tiClB23uO9LV1OEYhBRReNC82bIsO6wt6OG4qaLH2SMyVXlh5AtC3k
5Di/4JgCYaR/m8Qia0RAFUkTf446u7/1mQrKVgStRBr+LMDysCCaNhQ2SYL2gDniNeHt0W04dPEj
w1KkWxE1xcuf6ByKibQ9ghYHnyQE5p59ojTa7WJ4GU9RO32vUAJcxVHtX5vhmepzc1Bv6G6iARWY
xKKGZ7mC4SgkmdlxveYpUcXdQ86XJF/wsSbBQjGldHfy7WMVNY8Suen7PUcGs9TIzd9rLBgygnqo
nOi/u+5ruB81aP6mtPMJ6cDLn/hc9XT0iWePv7WxNs3UDDtD/tWIqHfgAypGXJ6UHjs57U+/pBhk
v1AbUYwEbrCbiXghukCIKPvlNfln9ovnazJNxrNzqVo4K5SXRf5ULPMfVMKIbnrC6Wq/cQErqZkK
bwlzMkdrY3f8Xu/6fzdF9iXPrfcJI5zrLCnL15jx4G/jDTZjzV3NnDOo3/g7PXNLfF/slG9ruCI9
0NtVtESuTyEfv4oWg/5W+X4wI18vuicbLcZV3eNpE63ygTqtLz5li1VzDyWku9tEOP1kfvzVYk3v
0m4o/5a3fdjBR0ipfK+TGmiuzhAvdnCeb6q43LyfyAF8TBOGcy9fuXNoG6UmzFrKNBVDs6qTKIpy
gWtq/qRGUuW+qg1NJxVcI7xNJBBVZ2J2SlMhOwJpmROQQHXdIcagv4EhmenVrAw6WthMwFxly7Jc
NuvK9IWKVxPLr0iTf6A50EIxS42IrhPqVYfdl6qC0CBbqJYmkv5PTA/VJRFeK6IKyZDEIKagR0LC
ejFAGdnJptTgq8xAD+id4TSO6tMK5nieDFo0Gon2O7bct1QNmiEVh43QBzEwJmqVQ9zhH9yjgDGa
4/u4C4KNHu8xXZbw2uM2/8SnupWVsYop2YOrGlTQlWQcPvQQNZQS3eqUlq+/NfZ/qZFUS3c5Oejc
AJLhjVLaQg6ZEy8BzyG9cgcN9NFCxDh672QcYWajXHypTAz1lu5xW3p3y9J+JXtNMWVEWZShtToq
yY9DwhB/o5DWZTl6ggCQRWoIXPbnOJoP5lOEBKHXBq5h2vpsjCpOD4N3k02OZ6ehBVN6yTRcjYdp
r39NwnRLBRBcuJ0nh6CS7SgQmXS7TPDmm5VXuPVIKKj/Lo+ym5XbfdYDGzfDnRXlxmxbzhUl7MBt
tcBLDLSLcjDP0vuqsO9Nd87D/vKaTjFM1iQGA+k6/ALH4vgR87b4Ri+iKnsvEEUUG+nOzRiIQs8u
qd2JBFW8hbF83/HYgaWKqmIwJYCPLBm+y+pA00SIQp+UsRbSmFYF5avCY6SN7iBtXgbHTvcwFk+n
BA4uywNyuY4Xny+mtlqWrm/md3o/+hJ/MiRN8pmylaYpwPhA/j8wo2SnZ8wYAvBJyat/Y0R/5hGM
cXyjw1S3BLn6eGXhZvC3brDpH+UMJMMDYwUCQ0mhHwdISdW/8dlA4KIBjrgZZlIJ80vxj79B4T05
L+ntvQVLoi1nwjJnAFplvl4mbTZCXoO4JVMnl021r6DHpWRAOiIeg4AgpZNNid3CrG0H93UZEwpK
hSIzUqtxPmDPdX+Z2G38yI9fXKItcCHh7XAFqWv1z07zfDcEMay87SN8pbeMBBkPxHfy29CLYgBN
ekc8Hm/CePe2l0UdQUGapimstKcjMfMOyirF6ggz61ciViIGVPNopvPY6Pir+qZ1o0+CP8CgYOwS
efkb7cIJwMkIhGA7obY+z+ncpdbjsEi2zS7aT5d/nbCij8gOChCCGbdoagzdFBmjST2WaDghErgq
qYd6XrkteBByRL6xKJHhAjLTy6FOyE9dk+yXt4PTqpY1o0RDW8FMycNP6vgOpL67JN1uy3OLxXm2
pidkXll0YEgTWOoAENYX6H5pyZj8ahwvkdqBiis8IvGBLg2tDTaBsXjjdkhIJJxZR6bAUh3EOEB9
pOz4JHB2WnVvp2jzRlMIFYwpajbtvxo+Cr2Xs8BviEhUsM4fNwDoBT0w7dzJaM8q3dTdBnn9SfwP
e7f8qcfJC1ZvNsH6i9zX9WjtgSqohDRGZoqD6EEop8kPt3swWQVJ4T0b1fn7tVe+ynfbW1W8OfYS
8rhWl2cgVZBo1RCXuyvzJM0+CFo8TSi9EJ7h3LgkDYdyyiN3JKtmTbIsPEIEEZJ6iUTVBc6rlTM8
GgWBoZoxKPUrAIcBhxEKGHXUfcOuPlhfNViTVk1wl/iiHmxlkSQUMSX9W5Yt3q7agU3d+lyF/SfJ
e/5kFBw6JL+h7EATCRZmHtNnGwEbX7tyqN8fpPJUG6s5oeB502GjLlGSuyh/mlpM3frVkLX/Ld5K
hyeEIiAnN/6Qhu6FNvYU1jxe12JWm1pRWOAW4E4Pw9hcp97utcg3empUctpbfNnD7FtfBp8N5Cqd
LBi4chG09yidVoPXSS5QIbSnl9/dU7Ysi0MiHbPXyLJvzj33xs22H/xieFDvLxpdsmZMRDWvVlQj
DO2giQVRGfTNTIjZzZXUIqxTWh5Tov3aLBVJamWYow7QxORugpBZIXeitu3p38zcyovlyOm5iTcu
QiRQWfhjrjcrR8KxS7YcMu5bWaELReut/boxNKC3U7ABnDrjCwhZ8kCXAdww9jCC0oQJiZtlbHFM
Isji1hAdI46DCoIRYGXfI5vguLjMzzptkkkqfP4BZkfY5LlW4xblhM8zZyhH2IEu8Bxcjvr2i8Bl
TVLQ9fNz0VtjZAAV6DLN98xTy5oCiiSOVeEVs8Y9dbsMo+9olA8gJCsgVEzepJuWv5ZoDL1f/ONb
OWFSNEuywl+M/0InuLbjCS/y5ecJp8Y0ar900fLzhYdWhdDx1nW0NoO5PXvTSfTEj5Vj9EEcS8MI
0A2fwIGoRbVGCQ6Fs0UNBxEGRCayifpEu5XaHh+vdFwFAZ4bgj3AUHVmShIs2b+GtBqqW8tLCz9T
ex4tfJ6aEy7WZUEjPzzo8BCCevD9EwDu16S+UCwbtI0b7Yf40NNkiJwkYmNIcIYk5b/BNz/zBqEm
RZzF7MUL3Wg2ReiKoUuWTT485Nv0ZlGOj/AJCR1hovALgkpI5gFPM1unho96ACUJMPZfSBZCCnzq
u0t8s9PKE6yBKTBmgqJazvPB8qzJ2qVb7s8obel7rStEuAMVGq7BR10ws3cq3I4KQUQ4kXyMkTtq
Bm1DlxvaU2Q31OIYCtECaf+clT3IGQj4nnIWt1szeokwfMXfHAZoEfBUIsZQVawzRxLpJsBOAv+c
7XuVmLp8Ipt37DUYgRFTCDRyOS7s7G2l04aNTHEWzMcLYb3pvJXj9A/aGMW3MEQzYc66rQHjX/im
2Ujt3lE2egHmy9VfIkkYYsQi/Tf3LeOT8PL7e+41cHk9mVvF7iKmZDwuGPNm6pyh9K1HQRTJAv4L
oVaGh0wfaBBPqmwdMIZIQZkkGEkQhfpEgZ1WhzvHZeHyaW3HHdWByMIIZzAOGc/3FZi9+L4sHeAS
9IJEMdqFfHiYPJpeAQzFZm/AywbELZVWELdo4z/dyiklwK6vZUodwOlI4+RGVs3/HxY5e+ymXQtL
1t06D6q2BaDAbCF9tQT/5rSLFrQIPlwFuXDZGWfvRqncvBWqdCafAQJejB3DGqtyPqRW9u03DuSX
ryPlyvH9TXts65frjffWcAgDKjEUwXrmfIYYsj6Ui4ieO2EFPAPYo1nXwljMCC9m4IxjiM5pYT9a
t2Eb8CYrVUa8LFH2xBjQGS6xw0QVJebBhef0FHvR87Bg9oCWiCndrHKrSIXJ+s4ZTUUpEpPBNcg7
kj2ciBo2yUJCCjSK01q183gMYkMo1SkqrsvxXKcjQ+06DFU1GInkzHl8bacwtSZ3FS9RwgYftOMo
1U+7jQb+JtjRAl9h5xGN48A/MRU6wwCNPbVlSzImFpNXk3q22g9w5Jv+8vWLBQfPzmnQNM3yoZ5D
VJg9qt1yx2jOD3oChpCIYtyE/Xw2emyM4OIb+DA1JL7IQgTrJ+kSsa8TXRsJb9YsQbZTz7uJGJlc
25WMo9Co4smSoXeCSZWgULsuBn0FXTFomr/KoPNJZRp5EBB2MuzY2o1znTS7/D73sAWrXN7J3KXR
abtdi8lUjDA14S/uLdoR3nqI3PCIkDpc9bGCBDzs1v0JqqufbD/WSuVSOkBfblDm8ehWmHLZCWQL
V4sQQy9xHSyUygQvg+5LsitHDL6h2bBBXxcbMlzxu2H27qJZNUZVCBZvwyYNb8I1Q+eVjAmD9mug
jkm2gQk+WrceOsSQ2IFuhRiC0GwVWYWFYNVb8xf2EDKuvYIWX9q0Ao/Z10ZDrCohitbT62mL372d
o4f0iY1Bb5w412E8Njf/1S3Srl2sOBv8bp9JZm8vDn/OnT8+SgmbqtxBfT+rIb0xrmvXH+wHSe5W
fXlvxTHiMPb6IPvYlMNT1eZv9u5AcBoHGQOgs5+IXcEPIOT9Sj3CFS8yGM+eP0yMoV/KWOHEvDgN
idbJfMd+EDFBNaNqRYkJNMiG2/hWed+MOj5QWdxKEOVbiKuAsuQRpDH7niN+6X05V3PDqkQ0hHLI
AcKfQZMVXPRNjwGYacbqNsCvCGGYyYVBgWw2TlgawqlszJevjJEnu6MhKYB4dFS4KUWYEjvD5BIS
farQYefBMRHqNOnN4OQzeBJlE46gVk9IK6f2NlnejslkAAPl1JuYHUMvwrCyjP4i8+u1SBmCd0Ss
FPm/zlj8ktw2CBm6iqKPXz59zt/dZ+uc7TrVektHGFgJabbcVQlA8cuQ35CQGQ1AfESb0uwm2NYI
NNOYVFifj/eNFAAVKFRIsfvybmhg0vluuHDppiBQUPiY3fJZdUGliPZgt9x3LW6f3C9r90M0ImOB
xevipVE2TBURWkt2J6K6VFcaFhm4ubwUvntKIeN+Pl/P7CQJ68XQMvLgLRAAxOkmRDfBTkI0xR68
ROC77rWeJ9GwioSA+AFp39pFMYzCjrm0qGIKhRO6JbqkXO+3SXhLTtMHDZN6ThV7xcmDwljk9sMU
R4zlPxHO6DMBndPLAAoHc8oR4U/Rygvz/TUWEGw3kGpQBhqshel3koENAaGLCqU1C2uRIkvkH1WW
Ew2YxoMv33sDps3uvUcRAcsCCRYy+vkzCXWsiCcaP3vCILh2qvYh29oBk134xiJW1iUnEUkqGBZX
aww/o9wCuoDSiLsLY4kR8nS2QGxku5yHed2Wd1PEeeYN+DgI6eSkgdSe4RhZhxxl0Qh7ui85QG0b
OkGRs/sreCArscUwBo21J2K5X0Xk7mIP0Xs4J8GM/ztJFl96rIL/LkiU5e/h7EhqfNKXeghsnCeL
kcOxrknTsnQc1niBB/30BNe71eHnUMiBsVtAzqJ7RfXwKXIgs3OcQhTq5OmxaEqiufIfSaitlbjW
j8kaOVBki6+Nkc67qCk3jxGBQe+SdZe+LXbL/N53tsN1HY4xV08hMD7RJinnLIxWxOwFJor9RnEq
HpqWKt89rVeW9WaZBtuEhMrV+taKhYTTa+GoY9/kINFWjMfTsExvxq21fSzx6LjbeQ3WG21MJGTz
BSLzeJ3mG/su3HJx8bzZXb/8WJiMvNljQZtBBhjaTJTqJxhsvCgWWeS375J218HwJyMDKqffEYqM
rM2EHROZmJDfLEqk9jJBW0k9/IXJUnm1CoLv0gBFPeeUkE0zwiBTMMohfshFTL41A3IHDWYwNfmS
bZlztMzlaT4JTbgf8/G9mQpgQaCmwANMEsVW832xCTsFNEk8YZ5RFRm8JyYUDxpmlUJC+I2N8kzX
T8ScMmhVPDJZOC5x0Rd4iW2vbcpuxrBATxBqbmvHw0SN4xkcMuubV/amNhjkwXNem4/gO+m3Fbkx
EQcCjH8pN/ZMa7PgbjHv8ODXu3MZbTUVmW2nY/pot7w1WYvfKW9LwYFcum/tRpqEZVfeJesN7qV9
Fb1ej9byanTWzkOdYM8nIkhtr4pXfkXPKDUBOtHyBpf7+jbteaNrv9o85iRnXfeL+LOx/hQohVW6
872reNurxTitr8L8qhwvgMFnRgLw+uDWM91lC0U+f3zhvZXXdAHz97eyApdrnb/CrRwNhnJRDCmY
Gbfp037t/JptSOihXkigsEgSB/+PaA3XDs9u1U0iAE4q4lWi5El7Lfo+kC3uNvxNk8QueTRc/cY8
7UwLwsSSwQCiXXbeueLJirwiGJfxgAMchz6woAlL3xKiQMdJcMa1NCqGuytjS/hPvkLFl2QWdurp
lb0kj5WK4F0VpCE0rInkHs+nXH95MzhXt9BlLmAJwjZ1MEw8vvr47yVtNHr9Q19DqgEcNIzYX9JF
5d+oo9N5GqFHSbagSKIYA8J1OFKJH9/hL5LSVV9Y15kumKmvek3In2Rnzl7HyV+1Y1PWzoMmbbJS
qMmVFbUcv8B7maT3ZC+pnhI6raFWXdRsl/yhdH+CzHPUoC8v6lwbDCOQO8t5SpbKnK4xgZSXQ8h9
NY8q97WDzrlI3McDYmnMR/HBUnsoRZgWKCeVqCF9ywYOQfiIB/D7aeE+KdlanOQ6YOASXLLAOlc4
s1bcOiFN0YXPGQedmzjTGnkWIggipifWxGTa5KUfwhVU4jOmyHDad6bx3iqKvU1Rt7jp11saR/HF
tj86CrPQkvUY/sX2pSyDs+tkww2kv3egg85udJW33ZAl3figyaM0Mf6GOGZ0Axqgab1yxjHSIGAP
FX02GicDzQ179FwTZz2Qhr+Hv6CVMkZJLxbSWsfs1OTWM5LgyCRFx56t01pxSI7bGARM2xT3XjYG
mlnh70fUGVRtpH8YYOUMjmFBygxW5b0B5yhbpeSZZPUlJdrLj+UpyYkJJP0b+CGvMlW+3qXnNX5W
VnnZ2NSf1M2Y27zlXWYnX1MkAQpQocHk8DP3Y70Mb6RAXtMUr+33xnyZq00AMgtVPyd7RiuVTfWl
uv/sPsPyOFd9LNmQDszWOI7WNnCo+7UJ91nyj9A5ZqVvbCm3jMUCpr11Igaf9kNGTVCKBMHJF2Ua
Fh86/jwPL7a/5zYamFcBrs3IbeiEjxcGbd3ucUFoSFQGno5xZgbe0kbT9xi+DgD9UjGLpYElsCqZ
Pl1+3p/30mxS0V2GCs7UIsHzNc2g6o6K2i6nscW3BmYJTZKPQ5SyQfUeJNb2h5TuGihrPdGW45Ao
Zx13psGlydFozlihIAX7k4ft2fWaPWxdwF5gTVVL84ZL3nb1rfCKH9r/8iK92zjIxYAwlA+aVTg5
SSCuztJeL6+d3H6y11uIQ9Zny0apJW86HB4uLPDMi8r7IEYINMQoCGb4aUgg54qgcDpMhCYibIsu
amwn1gTyQkeMRjpHOkjRVxRVK2GKhOPKAJFNgCY3fzTuwv4TMiKcFWO6NltXtRkTqMdA6HWERwxZ
7SZ7nocsYnP1GXpL+ak1CTdVDSOv6RB9robYRvTuAfddPmrPjJSOFzaDWHKvccYmn5gPAkxp6Gy7
8jKDQiP6al51H5rWkWUh95R6BT6rkQUeMjD9DMaP6t8CLpiHHHglWPzS2XtmA2GVMF8QW0h4P7+t
Vm0v184qGh7EuDJaKEzRJH3U7mYMzMEfpb5Wky1vIu3A0gyIHFIBpMrm5DI0/r+sS36A7G4MMmdX
r4oIGFj1sW14AOKa65wVAcR4zjJ6kLF6Jo8yHL30KvQZ/AQi+xRBkwKZH6rTC6/B6b7G9QphdUGZ
ht83HyPkfYBd1uA62NRQJsPrs3c0xowRsNcygITM3lV3ak0y6JYsRaQU9THibV3mGhqtzvEZCv4J
pZRbIC7kvI/BtbxIJs5W82r2lvVZBacZISi+DaAs4iDHNJikETTpRk078AcF2IR4QvUGJGBlOcVN
btXYR/IaAZzUnPVSYMsMT4VgEm1+pK732PgfDTltDR+IV+tGtZem2zURE9fRmiRdnc0m+J75WuhB
sUSM8dq7HEqtN3v2sRHJQaMN3IhxcjTbMolA3dCGpc5+Igq9Tu4WYjSoptUkRQhw0cktFLCEI6Ug
SVg7ZxTKNAD988HrAtZAfiXBoWhbHojiZSTz1GU3RGLvoyPFH4GYs5OIeHsT1suVRyMMVzphTLDP
L5g4qnlyBL8ljL59wi41WJPrWuTAK6M/MdowkeUY+JikahapskIVmvRuBJGgeq8vOQ2dQbBxNJAu
m3FZSLswP8IrpwiiOrYfjMsuk10fVfnBz12SD7VakiMezBkOW5cWKmzBxHRx702+8oX38PQsZ3FR
FDK1l5z3dBwe9k3fCleQtUnTESjGuZ5Y12bAA/gn0DNyAKmpbaMVCkNEykJLirC5NvpXOLZ88k9o
4y6Bw6dHJSw8cuycWBR5uvnj2gf2Um21XTkZDqXh2OIJ09sYSOJR0DOyNZGcUKhJxf14SInTRcvh
WXZoFpSP/htBSqd4BxZmCLBIUYJQhP3S8brylc2z2VbOg83oWIiQdO/SvhpmLbo0OWWqv1LiE9Gq
b4eh+aS0ee1fAlS1fymaanhHh3rhhp4uDiQmUEYc2BnM39mGnzMRsRabFN5Uz/bBhi9TKIk95DNR
07IXJaN6G9+ahCuHlQjhEO1fhvijOnsvzd2LUtSm/tGRxLZv8xJ7uDmy484mOlYR0UuFKRNk3mD5
E+gspwU0LzBEmjd6YZWJIV2X6eknJk42Si2kzprMKrNgYox/4cqdPm7ga4jaXBpTx4lO8OhoCuql
tx6ZfexTg4vd6hsVD+gOrSlMWnFWVF5ohiPGmYnYBr/fH5Ucmbwml9m1Z45wOhJwNcYDnJO8qMeP
W6pc7HFIEvVNr81krgK7Z11GjqjMAdwED7aNEtbouPSxgjZTd9y+hIX/xr525nqhc8BJEnY+dKR5
rnHOXGGoltvho0wvtS4xAYxrMoac2YLZMOvSZmxM473uk4xDs55eDkpkmE3fwxIo5LIL4mlpQQ+3
YEfXuhQhOrte1lBCU85tQxeX+7FyWw6cV8EJkjL1/LsqL7IdWxmvpshkmit5S+vrb8xgzq1poaJC
OCL5sLOWKWc8PyRWMjxIbuVviIUV4b5nC7PA+TJsF0UZrBuMHhi+JEgTBRFqURWzAGby4nFfBA1O
N38z7UW3gk8UBO75RjaWXp1sUwFG8d2Q1R/DLVwngBdDbAW79Hfw6mnJJXKV+LbwAZS99GNXxXet
nT7Uq/LGZOwt/qCg9oH8YmR10YIw7DmTLF9mybpde4MRMMv/vF4IbNnPoxOsaaXxEX/14F19EAab
p16SLcy1LnNAZ+nn6IFxsApgSzNM1Vx6vq5uYcNTzKCBKyirbxFVZwu58uDOLrsSn9CLnqQcZbAY
hmVN1gmzCrF6FFseBrS/PfJUVp6FXOGy+CGGfLHQNLuFzkEAuL0FhEgJA1pvoJWyCWKTmELcXhXu
myzhHEYCEC0Z0gF+Gq2oHH6QAqhVlLOJEcQuY1wAyKFSgyGNmHIEZFKhHUpGpUpqyG3GG5Q/+3zE
+E6renlXnWWB/rpe0JC5aCCSaDhmbyNe6Y5TVcM7+e4UHbN7jCukkUnw8FZjZPwHDw2nRpJydJOH
ga3IcyiCKHztbPlTgJZPgoLKPGk87A7CDB9crm1xlf8NKnQdRvFjAIBuudTTe2vJyAbtgj4hQ7f0
l72pCOSZC5u/utq5zjtjJuAzi5eNrKRECBHU5UptIehC0J0xD+bPc2zyrJQTVD2kTFy0KctIZ5tW
ZNeVH4SEv3wJT6nQSMfwPHaQLjKBoJU7voT5AuMqu6uKJ/1b6i1RsPy927R/Cx+NCNqQQxm03uus
9h5kmB0tcGZe+Q/j4H9EQv2fy5vsqeUnrULggIeCYyiMdn4oLddgkNG2ePLXUlMGH1arpCQcrriR
uUpfYQaCQiizAFnkeVjYDN7AHtVlqlLL+mfEFu63TFRTmRHswpslYZDSxE72JfeN06MUQzCKI2BS
XNsRgs624WlRLkk5i2seRggtawh4bMOaoCUtV5BXk/HrVxkiHIh2KokOKJ/W2CHv+A2z9pOiDcQK
f0Z6S7VhCEGP73DX2cQhhuhOhPJpuqfQZqEHGiSpAhf5psZBdMzcW8KdjXeHPLdltaWqUo+niEF9
6N0uve2l0uj8+tA2AtjzJs85x1adRnFtBeODHZdXhZv8JcReaxRBVUi4bN+FwBj7omh1ldkV3uF7
movmqoasqAmk0JfL8O38IJPkEsoswXYcZZ5nmsZnELMXT62TMeLG3EsuUsEHu6boRVEv4pLoxnWI
pTwHmWrdotH/7iUuxg6e0AZlBfxmmXSiwzaLQweGXJB2FUnG8c31nBo38GHyjUCcnNUsw7Lk16/k
ovIt0aj7X3ny90mpfEHeqQvHVv9RAOo3Tb9rJodvkQpH39mm+IFhH3XKz8IBJFJ1H4tK8Kn5DX6G
39jHoOqLr9F380e/vuBr+ULoDwhJ5TsyT/kNglH3/y++1Y8gYyCAtG8Uj8pPEkBH8tZXvuF3+dX8
7vSNlZlviTHlC/4FOAn6hZhUkkrrrybFlMhTvjdfTt/4hv/so04VhErUKfmm/MpvUQsptPSb+eXX
N5xcicJO978SYmoSTvnO1o/xH74nwlZf4MvZg6HoR/e/g9nZ9O35b/A1P9iPyka9sFsb26PneAr3
GzYqdTHbI9N6Q3B4/jBuOcDStCs++gU2zUWDB1pUDiuSMiCh9AXMyGy01g9gF7AVB699TYtYknnr
JgpOZr7sYJ/gajqCnyi+5/iJYvHxRrq6aMDUqqLLcIFfxIEU4TVa5AqaXDM9gYxU1/A/eAPqsv8S
uc7ualtl2fWYtqSC05VWZJdWRInWyMlvChuGxaQYByhPkFGXvfdYRFqWRyar+Cx+lJPzkgWbWxNt
angu9kBcDS7CcEJrbyI2oqzvnKHy/uZTQnDr8vxrUlfjfTGONmIJ/rHEEt6d7mwe87a76+vkm71j
vfh89HR2hLD4i5ZQGRCb+2Xr5ffLpHSSa04fKK75tCXfFdbB3xlH0nWyLHdPWAzHf9mwGUy0Xx//
NHFPNXBUzXl1FemrJBttGAVYpfSRw/qZzdgDrzp5C/l1vVWOy1Zufvyo38OSmYjBwZ/y3wzH1usw
nxrIH/BJcT2GxbqQIaBhEq9c/1UWt/4n2y7ix76DSV7jTc/fuAxuMlxbrvsNDNQ8nbobopJcLGJx
pKiTsifxY9XcJrn1Nd/Aoqk6PrxJOgWB+66xoL1jRhzRkt9MDmm0VUPghPhufoiCfZfvbqMdjS+0
7shRvujEHN4PoAFN66qD7bouXrXb/nOz9OMrPIlw3gsxpmN49K8aZklEux6qUT5g5JIP3uZ1t4JR
kQPmKZPzemq79WO4zis+AJGS1apZvbYnglGLnbW65g2dSOnhseg3IgHw5FyjPkAUnHDtEo/fqzw8
ofWXL/P1+gqZikNBy7VMl5CLvJpr6TFjuAkbPDi8voEQUrBIb2BNlqXZwbReYywl58oCfpZV8qZc
eDfn55h5NTlqgQ9Rb59konih1cL46rePsTXdplt2gAABF+X3YWzvA1pCwLkfPuTNk8ARKVPEDNch
JqXFwbDjcjd2MmrW4hiQyooWawM71iH3fN9YdMvS8nZYg3Ggy2WY4McHtB/0PPtUM7bzhERd2+uR
R1rkhQbOU721bvd+m+ydTfPPcr2AR7bGYZ3uhz7j8uj+pByl6SfVF+yVkQK4xImmdJc63bR18JMG
MpS1XpbBzzIuj/gdMgJE7kzH2L6t3cX9qo3f5W37USNwJnOfFQt6WZVgeLbHe24UR3AJYp2zuKvN
rl23gOfRWf7eVk0lsm3BQtLcz5SigEZ9Rsgz/Itktw9gU78dJfQGtLW911xLUSaHkmmF8zv5Dqr8
FNdolG/bvTjXA1V++Yk07kYvLVxP7LObrkBky807lPorAHcNx2XkG+Dwe9CG9CPvgfG+tdmhVAwW
2Kpc+Qvk7rv01rTlvyqaPeAzfldcgpxUBLQo6EZRQ+ku/vl7eKjBO//3z0ARe/wZpmlJTjIPHZIL
eBE5FElDQPCn70LQJNLXMERzTaX9iB+lwYj0+iY8TC5LQlDV4Ech4bLCAvdJZxkf1OSO/Q8jCUKf
0j2E5RsxfEwocxgR7CKYJFPoNXQsNXSq9gziH5AGTRKQCEEiXUP2+DBVCjvVdaH9RZMrqKBrmALQ
aytyT6Qhzc31eUJcQVMyRjTO+IOxq14miAcRLRm1IQOx2bXb7vrRsYLtU5bSFhfJPwKqBMGITCxX
GoGOjIoZU4O9429BdDkFRAsa+stEUYNDXJScC3vlme0oJtIBmzYX2xyqmVmv5FlR3dsRHhK6Chmu
QAqfUFqMevR0595xCJXQOPZDFtEQFCAg+os4WFLSiNe8yJx3q7F4gL6TXmmpf3QNWemC0SuAHynA
85c/XUfBosfyyTgG9gmgLYmtRFcWP+TbG+GhknWyMIHBe0VAGLxikCw42bhXgimDhriM9dQ9XQZv
T8ZV7OOAoy7LwpCd6znr7LB7bUN7qYwGbeoBL7Deb4JJ1Z0kbf5j2fXvOXRfaVJ18FfSHFAcop2z
xjw2+KYAXM1k5QKjcbtCpozs+qJN8pnNXSo/ODC48kUecMPx8wj5Yblz2yZ9PPCI5LeiLi9jLxGx
TSekLH9Mxo5I2r8ygroo+2g2dyDDl/dIM9I73l9gNsECBGIGdIPbdrymcIjtdZP47vtgGm+gYgKs
gZGR21Pg0i7Lj2yiX+pD619zfCtQlV5JmkmhvRIm0cTA9UZSsBe962EIofBsEQ8RFp9kmJskDSn3
YvUmW1Dh1CLLDbBT9HxtVj5xyBLl9A6uZkP2ToYjWQ77m1NEgkwTwA3bVhYF6sfDmgIu5V/XzFZT
UJu3lQiB7MoJxgX0WA3VwLNwB9fosZrQe8n+YUqAg0WoNK4/1cTew3MprCntSkr+pHivyiPftLCw
+RpIQBo1bfaXiT4GlT668FAJydqSPT4jemZxxxe+G9GrummV4jUFig7IExUqlWBdQDzK4bXKOTou
+vswsa9FjEP//iNKyH4pSUiO1Jpwiahus5oNmSkEGQo/usa5b/KV2cL18NQNVe/+BwCNqNKNBGFD
AAVEWxkZ9nCwNXZetclVnv4ldwiftDQFOOlBBECmQd4f4gmSbIKGICCxeRNLJkBMeT1FOhVXvZ/f
5i5iScbY6vVl9M1On2MSh0no8FFpUUnQ/dXbuHQC//ncT1mlS+CkSFDdjYhRjbEu1oxIqLSmawoM
kFuXZlJSYuoYltuK2DFi7BwAGllV/sZEXI///C4ByRiQMCQYbYbid0mGnGFhESa6dl7bjUIImSug
M+iz5Z1EuhHuYJG9uS+akWkgzyLu27IWFBBiuLI8sMiYPkqcm6+Sbx4P+8uvsIEoT9cITMi0lDnz
PIMkzLxky+WwH5MMBLiHwNND/rxTw6rKsR55T21Ab0gWZiK+Ln4IGWfWQIeB24Y/UJfDvtQoR0yR
wgYMUZxhlOBc0C0fNeepi+VPe0stWqXvjGmVXbtfMTv/YaH5u0LzVlwbS+p4Sys1UTi4dfWTQvfT
pNwDXvuowIILR5BrFQmGmAM0GcnpHqN35TYaMhG0DGlENdWK8Bm6KdZK9gOlh8ohk4cuoLuTSFGz
Lm3ZxsQGayTFAcquxG66L153karqnnsOIngruNdEaKlmR03ut/G6DVqOQSKmBSJmSw0mIHDIdmyA
fD8t+jfGoGYLqjhBf6MEM37XzPWTJv24SejWnIYnHil0h+sD54sMyy8PxExdM38gQOPRENNcRuHc
X3Wig6/HFR3nobrAeR0lbMRcAiPdAtHPlajeOnkiu3i/7Jzu2t25b4Bv32lqIMjbR2Us93dtzMYJ
yYVZT5y38TmI7du0sW90TNmDBx12DTEEuFwlM7PUulq/NiBAugQ5zfBfhjkilDLdgVByxlnb+rGy
7l9+D04AaIfBMtlFMoai8MMy8nhHJeiuihsPqYTKgXoFSEnShe+J2qnylLeAPYIbjNU4ZSy7msmt
Rs+o3tPYx2hpF+nY/nw+qXWhuWE4ydQUb73Zs9OVw6aIcZ1+J1cExdjo2Nc4KrOsj/2iACx3cTqx
v0N0ujXKhkzMXZtaVYY9oKzikfVspD/q3eJJhrh1TuB9sra+qvJWF5LFyys56IiMfJh4JhLpkCeu
NF2lnUv8AZ58q1FsH8Ew8TC1YoycJ2DLECZ1h/pF+3X0Fz9+wwfvBEfWZaD55sDj3IP2Pbs9WZE5
zkadDP9OssY8ZSF1hAQtPWUQQDfpZrcCm0ShLxwJj/mvCgX6W2WBTlX80zxKnMz/92cHBSx9AqwO
+zR0tkKOXaQEzj7WOTQYaLdmeEGLa0BuaLUqUlTBaDMyMRuUjJpdySZZLY4pMC6Op/wz+w5WJBCy
YgTNOAPMnx38APwGDf673iVVGu50HbC/ZxJDQJWTMZYCXPfDUaYYCElFJeU0Bmc2M1OFdyUZei4s
0ETUUgKxEWXhn2WYrzUV2S89ohyJpJvVtc6JqVG7JgeECdDGMPJqWlCGE9o8ZEe396pjZMbn10N0
4Z6ceW+QS1Mtm/oIT/fjB2aKfOS/K84bvTey2RZnToESUYbcHV0lD/ibgxzLVDtEfupk8RiYaJh0
+V0+t8fEWDjCZFQpz0FwvKa8r5rGiXNKeOyrdA6IbyZXbSUtqoTPME8z8Ad7oSiJh2dF9UrlsB3K
XO2i1tdQYGdbPrAbHLNAxk40RrN1lf5i+H+snVl329iVhf9QYy1MJIBXUoMl25Jnu/zC5dgRRgIg
AGL69f3ty1K1RXGJTlY/dLripFIgcIdz9tkDxlKZgTpUwos6pYpSsIr+Gs/+94nvX4l6ZtLnpVpI
t58Ib4QSWv6sJoo1gXJKqUOYK698oxuRt57GjiYLDFKJHO//OezBd+Qop3G3iHXirolboZDeIIX9
B7U5a6k2GfTq/BJGlHNagRXTJbRq2jiSmDHLElYBAfLeC5jkC2RRpVQqkz2A0UUgdLtWC6kxrcJF
RB1VlSyRlLVg2Hxm8Z04rQC9AKVw7bThHh+90B72S9lkZAk8elAOSz62CJtUzbpM7JFCgEeUvZPd
MXHllB0yLp6aExhnpwaMofGnH3+QindMDuIMJaIPWgnbA+Hi8RCkGTsOinqXmotOaSTyuM57+Mcm
SVp9JJtDMfUb/0bWU9Ue/RGUcn0XbWr5XJ8nnz3zdjPPBVyKcRLw5TPuXrbfjaBtvDODt4h8BgVf
JLS4x1R6sBiPUDHrehq22E9x20rMUOGiZKM6NfHCVBsyeFODDoPlForgW8seLiRuKEPGx1b3TRW/
canjA/T417/84U1x9HQnubaCvaWmEbJwhHY2fuEgn/AOld5jkK+8ZhX5EpLzzstkp2gaBE3MMNBN
I0ypBEyjik93rtoW3eBK2gWVuFV/HPZiOFtLgjDBdjm6BUHJdYgtttYuyFN1a+ShLNLhuhxC8rP7
95U9oCOmJpYoRqCjRG4iW6jbUUKN+lT1rrriVRUPu/lBV3np2g8NwT4vv58TJyDABfwDQ5sIF8+8
0DZJUTHCyjkBIWEqQqLAgFMn4GOx4jV3ttXcarjpbt2bbTG/17c0Nzi/Wp3aeYT/RJXFc7HyMJ8C
57ePuyArcetD9SdwBc3JW3mA6OQT47qzAS3KJvwmqywLawNznaGOy/zlbe0yZzK2g3DrKuwGu8DX
yMr7IKazTZMhMxZxTo29zR4eiNAIOOciUHIufhaeTQbuF3scf6hYDpMD138gHMrweLXn8EJVU7ib
qttiKC8CmlelfzRgU+fNKZ95pOKsRugbLQANIQ4Qx9qEeeyj1Cs9Yt8iGlRmljn83tiNvzbJ5zrY
rAQ4yjvMRxkj61SjuPWsv8KMOmEJJAZVTp1jhUGo0AUVl8ZKdQDX8SGc7CkqkQ2Ini75h4b8Ab2w
jj/jD8KCF2S1rezrbt5DBLcfgljT0LO6JMOjPt6ygAOUlEikNT55evllmwqI2yOBXXaGhvTKNHCl
yyZcgI3kkJoRE8qiV9bkYxnfeelFGb7JttOVR1KrClLMKT6Tb4Q5T/XeKqeP6pYHwlj9Eop0Vd9r
NYu4YkLe/B0zDC5QGZVycd6bSSVd8Te7cS+HpftDEYbqnHwSpuKETYzGyG7QHahdVQnrRf37/2Jj
/v4WdGv8Nu0IcD6aSr8lOQ3pvlhTan+0MfVTROyKY9oh+CHqC/4xdYTpVmJYKDWKVuL5btSYqz3/
OpwXTMQX8G+O2rKgX0zwpvLtvbFHmWt/patUX4RMRObczI7ClHn6EqAHoxaB3v3c3Ra2h80w55sK
Wl8JoArW3kRtuVr205uq4+pV2GLO1cY21BxRf9bgDg22dhso6Q69gV62cCM1PYL7gj15a2fevNbX
0S/E6kiQrq7jE56mXjG2dU5nAw2vG4ZPWV5+VtNZWOk3a7Z+PErUpW/Ug9o7OBhT+VMk3fPZxaeO
aOVacgnDisG362g/kE+TRLs8KYyGMM7wvcJxfMBNjtsJJQ1HdYyQmhUomEVFKmkUP8Ow+6ahgrj9
WgklIO6Z9/S8boFm/dtzHXWAzZK9iQ1XwdyF2zAD3GM7GiYWp7OpqaTpgSZpIEa8Oqoo+qJhghp0
PZexODsvOD/1XOquFF+4EInt6c7po6gruiDZ3hudBrR+Fc4xWVvSQoi5pmWInxV8UcrViYw+zGXU
TSt54TC05juet+I/+VzU9OI2Mbc2zeFvO7qc3RQvyqYw+lTNL41tYfp/zDXhTdKXGbI1YE2ecSBj
W/hPY4pvfEaBceY7Pm/MXPKjIPIz6BYn7GhHN31ZJ14VHoAWNWZKkWrxjTeMOr4TJkzmuZCYUCGx
MWnixam1agBQatPzp8zziRqjNEZB8IIo2tHnq5H+/V3RSLb72QaonbmoIkGIpGy3kIRiQt0kKjeM
8G5xlSegLrP1l44TMYmboflYeCXean/rQVlwc7z80BRczmeRhueMNR7U5zCkfgojOM5Hm9MLR5Zb
lm3vFWnd9oxk5RAhlW+cVXRR8ACZspZx+VO+FeIsqgiVhfMj7HxgpnJNo4qXUfmhMqGBguEOPPtJ
7fwjTC45GUlyH0yp2VNm4kqgjuUxMU7Xtdr4ueiu58l7pbZZx6aQw2wPJ3PietcE97yU4NTqhhkP
bE17xWF13N6XG48sr/1hdZu4TApJTWh1SgkKklzFmMyow9IQIsNbDsvvw2+T5Ter++xpcKqQlHec
yeTgSx0n75VZlqfLmYmnHaOcdHjvpG5ygr+13fqdvIZ0eorHEtLh5lb4K8ww7osdbiij/Bn4i3hx
N2xKlD8ogQYa8ACbkoHr3wyaaWeNmFZWfzJCVdpLPNA7IELueud6mYzAkchKLLya1KZ5Wfy9sbc7
YyrbE8kr8olJxlZ9IxNtIR1yAFA1c77Aes4AYc3qQyEqciIUUEdrNliUXt7Hi9w0nBWzPHlGq6AU
awvUmIsa0viQwWDqQCJWnrUz+qw8ASxDY6qUgEdbTV3EM+d8ACDVjOEv9ddtkl3xBFdW8weUwROX
8+/PrmX428GQcenYxRgS1tYxTce+VMNNTW80w7QxF1DfKTaNDnblg8ia2fQqTK9FlQ7wBxV54eVD
9FkKtayPSX2B5sNAmPHr8XMVUToGdlW+YaxpkkzVp4gCIOWRUEctf1njPw6GFZEqvETHQzjjqSg5
RD4x0zSsj2X5Tp5JccLAhKRmmTdLLSoHqsCZfgT+8NnKUI1i6GfoFz3/GSoPNUMCkbXgjAb2bHl+
qhxBaaKMCaxIwE2OV08RbpysTBjsskKNlol0YCnmzJWPO6tcfMycoULCy6BHeK82uZEj00NIjqzI
sJe/wDPx+yFYCpE0SR7wmp6ZY1dx0O0RvN/Lv58D59asaJ3IEltJK/IIyOukNdNTrgzwq88af2qp
qK2tKusvU1zKfffsyzu19VwcGvFIwQoRZOLorp133YBgWcODBOtaZW/5M4RPwbDVJDYQ3lyiD7Sg
AmIAhQWebcA++Yi5mcR0wqZkOEiTQ01K+hIadHFdFI6bL6j5tuRT+bJN/49lRnrBPu5z6MV4y88k
UE2ZNUUYVYDq1MUC7dCSorrmw1vJKyxtCe0GAzKr1zzxIU5EOKCioeRIIuOZZnsW7deKOyrYYQOi
yoKAA6ntmY6zLeuuXSYpGXXKM0FnpHm4bCXbQlJEKmOyiPW2Qif4JfceTbLUuz1C/S8vRV9f8fiB
OAccF/zWDpbHh0GTlINXLFIOKU5DGVQLn2Ascinu1q73VlOmPNHprxm9h7VDf832kBE9h/WHYe8+
DA4SJ18h7AP292qM/OX+fd1bV5a7D/hDgArKAyH/UgpCyn3wC/hiLmN6FJi+Nz0Ic9PZZ9hFTOBl
vmK59ivLS17rsZR3kmHw8fJPf07iYZFw+XtoMyKQ1uPi29st/QLRYGFCW4Woq/g25dCeIs4iYAFP
/YNKlDsHqoIK3t/Zoz4mFDLQkjJTl4zdcdKh/ZWLZbMFaH75gZ9Z7rCqkRuwspkGI2ddHnULM2+6
bEvHIh6RixB3hbDfwGrcfvJHmagt16EXr305UrjMrOWywA70C+tr67f3RqHM6KSx8BxoEE8QcXcG
wTx1ruEzCzbM1JHGwTBPfrvxSkyhYydpUvSinAUUMH5D4BQVsN+RGAgPgKWjEgZKjO49Q+yjSE+j
/H4/DCsRGj2jWxMRCraFe64RfOYEqlcIQdiVUtmFKnxUrGf7otlNcVQbSEDLnTylT3rSthi+VRtw
YiFSlFryeFMzIZG8jXuSmfbo8JJbaYUZTz4xKOU+pDFTiSigWyWtB5DQMxhT56+tZHtkQ7CmNYGR
5aDw0jPL4kRTxJyOHDIMFHCzOp4MBUnSRCivszcxGREC5Q2L/1FUmYzx67ndPkjpr8YjZNTGZiMu
HvRPNDkwZGtz7kWf6orYMmKGRL7yko7A7D63u4I8A9eMhapO90XAaScTWDvDJh3PFmjP11ULDbaF
glN5gFm4qmHMCRKtTGI2VDz079VRZsiOG4d1G0Qoz5rxPJByoiUgkRvtGH0l1KJjNU/mjVk37Tac
y3LSVfAX0eeCbAVhaXagtaDvbWhhzAkUc6jBhmEBcV7JK+cPTAlODQXo2eCQe2hOQL+PepVmG1e9
7WRsqQCEgiJSuH6IRU5cxl99qptVNY3vBfJD9bhXg1b4+9sE6dmFwQ4Wn6RTNc2cpgcyvtUg0yx5
xYaAfYUMCHEafW3++zBxc+ypjIdSuIMbM9DWcctXMJ80ITf/RXB0TYSZVFN/O4yFjXsi89JH1o+q
W7mpDAmkGXgqa20rVAjTCgM9rQHxJYc98yyHkhOcW8OJgy0+RyncWGWfizK0j5KPbj3d0njfaIjc
UqiJPCHcG/+uS7sA72bupyGnbPIHMbxicRZ0nURf8iT8ZXwjSEOjfHm7Da+iyrogP4m4H/4RokCK
kw9EsKiz28QbPXM4ipQhLEqkKnGx5YdisBf+i71H4QpWqBGIhKNxNT8ok/aw9UkvmTRjBBEUQNNz
5s016HMPz8HqrC9eNd5YS/fqcVqZQkJyeyolemeNl220dAb+ZkSjXk+FtyxltCdU9Xkjb5I3aqTt
YKsyuffb+Sqt5g+GHT5Byd9T4cj8zd7zKecAOiGPIc8fDS2d0ruui8WVwGcxgM+PRE5dBCAusJag
xUC1OoYaAmcY+yTYoDtSvp/Pr8qEi08sOMj4hhYI9OvTIYQg93l0yKpWO5pjAKihru7SPrQf5Awh
gEucxJfPzVOlD5xYakTQ+wUMjKO7YE7qovfabfZmzxTGHaZPAivV2mvaK4GWtpsUPDJNbLivwHnW
YdR/M8wedpUm8DpmhwW3HAwR0dkrmHbKG6kIaiL9dv+tDbbvBhc6CXQHDRyHqIAzM3yNB1qLefys
dkluamKzi/tusthx+1VlH0Cu/+/wes5kfrv8QnGfOGqLyu3SGssCnGFvjzebMqLmBA3dQPK09h+r
dn+5aP2brMBlUI2pk10NXZ2uHsWemq0w77/8AwBEnJKjYhRrk4AZMzYsVBHHlOAYKq1DT0bFuMXz
HeIot/OBckLnzH41Y3BAGp3IhnICn0H0ev25/JeVUqAxv9JeNPYXDEhvosACzoQCwJ69KmHBvMH+
jKNNY38RaRQ8pn2gEZ5gjYAs5thBkYAdvmiCbYD3sq4k1SiItjPMG4D1OS1fXpSnWlZkA44r/JyW
NTy6N71wKP1hFySHWYooW9A+BRw8Usl0a0p7rRggYymk+5whjwkToE/ISJoWjnbmuZ6zElxfETZU
d+xnfIGPwAyipKNFPGdvug5BeJF+tuFrGsN+rhyMfa9l3BBy6lHxU+kRNiVnZh1qIn5pNmLJfW8T
Z2tr0ZzZyqdKeRBhDB55aS5EqqNbMltu+93QV/ASGrYolbFIGh6cdUPIw/wqrpLvupw0NQ+XZHG3
cCiYsYqYFwJQqLyL581f4pG0y/EHJ+j97HJu/pF/28nzMYJFhHUUXOxn/Smw3bTN25AZKRCM3O/o
92+HnOOkQrnuRT/sPPyoAejAcSS6irFEILotJzwbCeTHuLduyiSxVjommkV600zOlzOf/FRNxKcm
bxQ/Q5niPv3kuIY0XR/APJWZm5+g+YE9yCa6DzGRUx0gv/aw4kUuu7c+SKSYUJBGPhgBDpsKxte7
bZxdnXmuk0uRry3khJHrsXnmXPfdRJT4YQgwDBXCi8QMdEILgezEGUyb45Xx63FRX+kEkBuMeD5+
bP0lHkMP9VwE2D8YnJyoxRekPYnOpxboGYfDwyDT3cDS0ig03tNPgDhJD+ATeSZ5gWpI+S0aaQGQ
uQoZweBoGEHHNl/OM8mfOZXR8yxgSyCkZwbKmPoIyAmqIBvj2k/fiIMruFtTUCNISoMPLfkjMhwV
3G3M7NSPjc5qOTa/jBYJeX82ta8CiobzIh/Tmxyd+KjnIw81En0CaOTTNZa1RZtTJuUmH0uwAv30
xzyq2QwbQBv+2mn/pV7RXshRh5AZ1UKiC4rxlFvbdyKlGgCBM1DDbwWqqDoTJUARIdWGorVevNbp
LmKGTnopZ19elCcYSC5sfRakGgjasaNiwiI1oOtoBO+GZHGrgqEq4N8A7Ql5MjRCmk2xpVTxomT6
lttidnC2U9XKGFR9e7unEYp8pkiIGxwFrBOgKuqUWEjxslvL8lKdpHBVwuXP8PlPXT4oP5WlDl7I
YOQIGS53Th6G2cIzq/dA74IvJEnOuPNXfkQbJOTXEA3FLT9MEHKXgAJEwN+N4hmC+Xkw8tQaZuoX
BtgZwfwB0j1aJztE6PHep28HjFR/VnX0HyR4iL2rOlIPZdRqMmWkHxcmYwaSwFVeRU6uqHwey4Pa
7uVPf+qthR6XtZjFAYNvnQm/oR5WjjeJW9ueOScN/QEzTqWwGE9JPI00otBwWViBANzDcsUklLNI
xccflhInzkn8fG1i5wA8mEse7a3Zc9I53DCYbHOgOkKoVCXFE/Z0rx+doDBW+aXd9Xhfty0tVrG9
atzsi1ogXX/nbVVP7XpEfdwsEQDcEnePp28sc9x0u2kymFxYYSFhvxr25NYssCqE7ulN1cdxHM1f
D83Pdtr80gBVNCFZMAnXMi8RFFkuQCpLxYoy5wE1NGY1N302YQTBWEHYASZJIq39weGlquLo8OJn
yAKJ2oh/Odou2TZeNIBNMDWB8dueDjS17/JiItWDST5Vpk8MsALh8wrqEl4vZoH627f+trkVgCDK
swlagvFq3AOhPpc77xpD/rWH2GwVDGc97k/c6r8/tAkZ/221Ykpr50UM4Ku+N9r0l013K9BTrz5m
sRp2acRZKoZGO/6QK5Xmg142rUD87nu3uZND0n+8iTB1Iz+NGTrDBkSzT5fEnPpxs520JCj7baqh
ABcBx27vF4vxjTVCcAOg4AhXOywBsNqp3NXnT19lxQR9qP7+//BYR62St2kWzVjQkTwWkm1G2Uu7
xBjkVl5XNkViFceXdgdTa+vf7qbs+9TaHwx0BXcyIwDuv2oTeF00SngSU6GBED19XWUHnB3ueF06
D0WyU/EoHqRY1TI2l62QKnExxx4dr4RDGmNzmEmaLf5Bm/C8/uG56BOoxFVvHNdmQTE0mT032zfq
n4ehAH3iPUFIsgNoYDW+07CjNNDSN9RAS9/w8FzIQQrri5RULy+tE2P1p890tLSC0ik8G1+7N3Jq
HWby+aoFJm8+fyH6iE7FIcQRjyamD2nQGX7MsIJnWgSDqFoD0Sxc3DbaO6CfASipaqnkLIoLemH5
Whpw9THP2vh9SKTB1aPyvCxoF5Fcr8RmNEoIKSII4IhHBmJYF+k+aDE47Tnm5EjRO8BEit5UDfMH
iRJaHE/PLYS35FvAGvMZ8B3zDDLX72K3yQsYmlyaLu8hxs7F3g4ErnEIgNuJsCcV5iPtSLL7HK9H
7o3PYI2XopkLPD7YsTInhQUgtPvlL3fi1hdOzwgPehRTs+NUvQb35MEZqt+IhXPxqd4EWCEkWAjU
7ftwY73SOEEidWGDGuLqxLK3cB7MdJnK6VDrn2vVTwxIebqljD3Yf+4zAzdo+kVkDfXfozOpRABU
S0iZGjjKkNtkaMYBAeNo3+hJ5FApYz8zQ8LQTeClDB8G0tKN1PDvK02Yssl+zaw/6Qee3wDgcsTe
UExhEUxt8PTsCHIMUaNaCCjNsmpuzb1kl2KmuQKCAT7NVQUer4GtjDNkrfUomc34HeeHtkv9c4+W
JfoWuiYULpLWH0Efszc6I967xR3gIWGJSRTeNDinvI0LuFQe6cdhnjjrIkhs9BjFdBHukSB3LeG0
1n6HqdUA69rGuihPd7gRLaB7YoMZXMR4gKziiV0aO1kBFE4SZzzX7VUVVC352PV0Ew/IOCqZ5zB9
3V1XPQ47/dZ5sKPEfUs4Z3hT1XEDUxtFuZ/yLyE+E68go7NzalBWeRZ2fYu109AhHOV/rN8CfM+K
5egpjquSP2qisFh5TPpXVqdssJDmr5qWKzvjFec2zkXBNl28yrcg1jGPnCct0cmzzH4QbvadBiUu
XlNzvfCv+mq3u3h5t52oyphHQ92WAZNAlKMau5nYibEdTu9FwRJ/XVZ6Gjfk9uatanr1tAKMhcSp
f9RpIfdwYbiG3sXw9x/DygHQHJgK9O6zrAGNSQeJZYd4z8PJIf/TzAl/vfw7npsdOPwOB3CALRli
H3FUlnkWreI27wCDgNwFBrWVtOvcj+h+bWSH0pLrrtbdqANDZ6968EfWh6E/vfxQzx1hjh7qaHGj
O41DmTvfSXTvB6CMMFAN4iOLZG4JIVG78V9pGd+oNdS7W4LPMn8nJJMXmKYkAG+wsdeoQ97hTWWR
4yr+sS6J7m3R3moyIV3l+UGUYXscbc4Is2+ZUAtfO7ZRtvraTYdNHd11sU0RUV/KhNocHDa2xfTc
EtKYq5TJjoIvYPVeE6cH2sYhl1IAAHx0m919UQLK5LieoEjIdx4D9+lO0xPJewMVL1wvUm4LMlTt
rqHpeTmde6JQiVDVA8KFCyIejiW72Zgvghgc0zCChfiagT8im0NaASwGGjNJ/cieNr9twIwhnMNf
i3p7vxjylbQ2kipoJpMH/oe+If0JxE69hlimYQswx+Div0iPcWjPf3/2owPcwtt90y8rUgW0UcEV
mBthMeYz1mMSKWNE4xtNKt5Qo2bCt0UTFXN6EwTYIyf5AwnWidObh2J8gxkaxd+x6/C8bTZzveX2
E0HERCr5s72i9VzF8JlN4bQ7DCjFCNXbNLymPdoVeOA+2TuEqTorotLug93+phyrGyk7NWQ7//lP
nRHYFchaBrwFeuHRWdcvd1kF5492A8AfA7YrDSS1fEUB1QRBkQNSbOuuRhj12g6Ca9mGQJx7FxTu
Wy/13585IgShH28xvAXh5AnGJuvr6b08Jztv2wcOmcl/0zvUVtqJ/eMfKYW4ecD/5rmQewkmEnBN
3v3HdhyvZSYjKwxmZe/KLviqeOgzz6h+59kziuVM6ohhejx9xmyPhV7dLsHrSkb6KnQkyW0xech9
Lgb2gGT84qbqgFXPq/I4xo6OO5MJGuMUSRDUvQ17mKMJWh1m15YFlY0DwkP7P7igNRHd38uPjiX3
iWePcBNT2YtN7LHDWd/nTdhFy8KgDn5r5HGGXquWM97gyub95e1D8vmSCyF2wZ7giHjxZWPvLjWI
Eh0gR6cg6ysJWX1MxVvi3AU5j/GMCbRjHI5lcq8Rp7EzURYbPP4cAYgxAEC7JVYv02BIMaCU0DvV
iAvg6zFBENVJxMg6H/DdmW+UVVJtqTOMWCECgAPohVlH+qKksoMmUVMTffPq9hsnZQsfCVu/uKGd
QeDog9a1maKu5JxCeSwWQwurLcb5W6i4PNLVpgghk3ZlUw2v7bimbZEZFJp3wFIxccRuySMZMfZc
65zU6mv6LWWMYIEG6trhVmI0TX+H3mmdz+U70abzMPj1f/UsMImHURdDGMNxRyOoYb3UXMKax659
l6T9Q1byyKKNzsy4zqyC58Wv4gBEpsB1SDjn0wVs0ReXfTNv79TayRLBED1mVCoNdxamUrqH5Xcr
0lqMvEeuyxiWfNJrkvizHO2H8yk1J0BEPGbw4wEDoa93jgcHWT77qZMGhbH5kJGQfHilnHnUUOWw
PFWU61MK4BSLUoRFvdwSiZzEjX8A1T0HEelt4MmRcrIk2OrYBsDzukVVbkIOpYl7BiMP7QQtRhHj
tJI1nm0d5pQAniTqGTqKXzKFw2HN3JlAWEoxk+Wisb1QRZv74Vshn6HXfbM8mJZKQdewGy+V80Ad
845nW1+/IgJqxFKMr39UEpb0wG4G5fBgohJT1gIfC4nXk9pKm49hTKgu9DmBdOUbCZs45uyy1ogw
geiRsOnSauE2XGioE+DObag1ANIb37tLiz05vlwinBDVjnko5DE1flXHEAilUQzx24/4bgMWLnHk
PFTEmImPLCRJdgpi52tu7TvYfadItqC0iKBvJNUFY8s9i7FhEVA86TYSC02L0qJTxDhU0kP+JkjM
ml/Gi+kht8cfSKPS1dLfX2tUop4zLYqbIgzvxcJWqaWU22LX3ddJT01Mjd+BJ3EfBmAW2uxSWcri
WQQSndKy+TYISAqWA2qiMUbrBiklyIW2TVvDmaO2NtbM6OkP75UTn2rk8eSR193gha/EtRW1lSP7
Vz9tf3qMQSRKFexhuJ/yeCuRh7bLiyzcsfyAKHFnCrhWAoJYZAwnUxvhWdZC6I3z0Hc4R3B09AQG
Q4Gfz9wkJ7htkO3YqM5yGSqU8bh4iHZlQZ+/uVP9pdNbGpl85q+phSXUHjf27b+Eo4ijoG8neOKx
YPSK3afd1F6JAGLV3HWgXucL9mdW7tj7KWMHnT66Mg4V3Ya/4bzQ3mc3j2tGzDh7PSISymQxLH9Q
S5PPAjIX72F2IZ0Sw1X+J0LmdE+LkCLysb6+wGlDTNksPmifiv9xHpg6gfdg9s1pwyBF8NQxbWje
NQs3HCeBwAB0MBnlPhaPqKhU11IJ+r5xzWQKyKnSFgdljq4PsR/6xHkwZjrcy38wRj1xcwC0LnDQ
g1EeLO2jDs5DokgXt/DuzDicDk6jXSnt7Zkbg4mj9DYh8KXMiFSaSRMn/9GZ/9yqrC+KatDdfuZG
0431tCSjDgSDioj7wN/veIQaMAFL0zqM7qS3jpURCqgp1dAQYCt7KMfAgNlTUljPXvI2omhQwS3+
ImbIKKNVfbC5x3vouefK2hNnL90AAJmPCpcr5OjstfqkHfdhXpoRr+AD2YeKFKzRnWAnHbE2evRc
OnXRQHkSJoFkTMOMS9ObzbS7UtEYQDvwreDNPpHPzAivjUEot0wfImc6j2U/S7JnB0G4JEaLueOC
9KDjB4fUmNWtqJfwH8R3rDL3Qc2MSoZg0fwo7Or74HL+BXx85V5ApZXHhMT6Pup24SPGb4KjX+JX
o5/BxER3iKRzMc5Vlc9JD8FQTjl++1M+GrqPRJPO6X4ZzN0a5bSF4VVMJU1FnafQCaN0+d7qZtLa
UNSnPyXZkblDCwNI6duApni/M2FKoNvT/Kkt0NTcjAPEk0RZoMGy7E5MhjjjFY0p4tp5COSfgsGh
LC6sTbcWd/BQXYSvNlwXZdkYD12Z4UmuJNsUTdwFY0ubGubtq9mqPqh1UwcsI5hwBOFQnhb6lsGv
L+I2XjGFunSSX9q+umXUB4i8ZC02X17eIsYy5WiLqKtidIxLnQfm+fQs7P3O26S9vHPo9to9aifI
S9Bubg9DL5oWzj7lTePKn1tEGKESEfFQKd3qBOTw6QfOg+HJASQpBkn1mICadsak1c+AA6MYHH37
k59ar21EUXB5PqEve1/15Z35TPJ04FoUEmKH23eaYlY534c2U6MaMRt04dub8kOY1h+Nth8e9bfD
4td9xgfDIU0nr07kxtohn7QvVMoKjuGlfm3hdJhIC3X5SOuN6w9lSow41Q7nHyVIvrpzyTdUpojv
rJNW+6dyu/XBYlxwQUVKkS5niDLnOYinPwlyE9Ak7IwYAz/9JF4+AhClDO7NJzEcYuxTTRPJJEuI
oz1bnF6fHkkoZj6KXMv8AJEzAa41ptGMRDwPey9vSU6WDrUPMb8mgJXVZvAcKAz6/y2Ykq66hjT0
br+8EreusOJsVXbx23hHwa2dPHj4FxWYFlCfUlXoqlEBG0IDFIoZ7ylgZZqiyW67KQ0jW7mbsrBk
SHKVb2UNTx0kBtywKX7qsFJzJzKxwRzxZfC384N6IdF4VQtN4Xy/28z3doL0UsKYLJl/NA7FT8ax
WEIBE64ilUoZ4K5CXaFK7OV9coLEoklGtGCoqKHLcWyg1VclZ+IY3h0kX7g14jf+yLZQqyvxlxp+
MWAtQhjmsuDIoXxeFrBdlQTTo7fmRQ0BfsbCVfOiXVfh8rU8YvTvMxd4kgNFNZvoyn/AFTlxUStZ
3lzWTLeO+RhetXXTvrOYbwzRK72xR77T4YDUIUqlrcMOOwptQgM+qdqRTkNLXvod+Bpn3u5zhIzL
Ge4KRxCcAZq9p0s+8PNh2rdRxOz471PI574Qnk7489ASDRHW+JACPDK5IB96Fcfxd828DQY1koDg
QxgTJWimWVu1oypzBgWijjUxzrR/0JaeaP9AepDe4r6OXM1Ikn6rIvu5TRO38nZ3UlAKS682WOvv
8DNxsetkriWmv2oLORsagwJ5v/KdjW6AKWGGR/jBHb4/V1ic+M48G5UAjTP39DGN2WqHgAS2LjSQ
ut1zqs+bX6puhfNrMqv2Uw5HLaJle/wkrzqJFclSpKFipEUnDTr1WbRF2Rc1CUoGzd3kGCMeuNam
ulSVRucxyBMQNEAEcnzeK+xKZvlP10OW7m0v9qjQfS/+rkxqQ32gt8Hh7TZPgg/GuinlMp+0uxLg
GmAz06By8sSYvNDsxhftHPzSGxcTQg5Nj4B5mCw/9J6U3klBS3X2sNDjHV2qCxjkNoRgDo1n+tCy
7FwovVl4FxfTKthlHxb5dKfuR/VnXm1BnVSQ/F33yG0qmD+XdWx8LMxyoUZuJzxAJpoOmDAH63Mo
AJzoHhjame13YinTrjkML7RWcFd7+rq9IvPK3Cl2d9I9FPvsrly2V7opTBEAVXNAer8KOwrSGnvi
BBceUt4OGQ1EsrAPwwgqv0NGdhUzv0NZjo1mtZIPkUpV06tvDzHtnkjReftA0fGfc/QAL4nzhfpB
4x4do8T9DA06S7rgrkVHTSbDZ/lF6nIbYLWqPNTkqE0WwvouJRpBlPdG4FWAddwsgwcu0fPIsLF1
eroclixjAl3piBEpHhMg+zQuhiIIMC8AQRCnyyAo9Jt6NsluzdZjNa1EnNDl3kcjBpyUwXr3j99B
TTMDDGlJq2EivQbMQCYeMW/W2EUAvAqLaGAnaOGJ+tXCWmPAcPmIK6rmOc+5ocl7tuL5iWgb5ewP
KfpYJOZlAAJblSZ+oPmsS3KPIlYGjWZlKxp4e1RAUf7NH4lFGSKIFYf+kHq9HUP/qkyzCbPiLrrN
86l44xGQsvZ7ZHG1jS1d1zV3qGkfrNh+sAPCXwQOE9HlrCoHb+sI94PWze2LYWGFZKsAqXu2Eg0A
OPzNbF9VCThxZqHPL90NIYYk/tgx27D1MMcy1RJZEf7mS1NwtwRbwliyHk2dgipWWQj92EEo0fr8
+QzvmkIJzku97VaVRb7LsKVp1DCijNH7lqCgV/tNA3bUx//OSuzlRHywPQb0AUOyeGL6Hk5KFOr5
8TlqWALjEJQ49oNfR/PrwY+/2hv9NOBEO2epCu9tswyNn638UF5UvuM8DmRx4e8J4x7y7Sdk40QA
DXl+Jaglr4nz8ZVx1M4lBneA1jN1dxVuJGXG+M/EcDL1n9bxhAt4Q4qNcZv07fG9sEwvYhCcbrh4
ux7RQsrfYg9cpG1bBGS1cPJKO6Ja3t+VE+kVHFictn6/8NZ2bWE+vZ8uAvwP+RzDx66t2rth5j+T
yqTpectJV9grMP032YZ4nJKOYEWi0BocuLzJt0WCPR0DkT2C+TAUDZIWRGVoG+VkP8VJhrlxSOWn
dRLu4uym8vlWQG709Twdemo6K79kEsR6wt6at2ckIVhXz0yFgx4cnfgd/LRbUoWqmXXTKFGjjAlR
MsKjjOikOUjdi2QTAYDuA/KpmCBctnzT+6GRhokvSBhcCDdCDIt8w5DO5++/jEf3AeXn28pjnfce
cIJPhwSFmD62/FlhI+NbYXgjpU02ucWrEkeYFXOQZLXf2Os9GrZVWe3H9ejt/m2U1pYkamW2XtrV
Xw35RrOKSgQK+Od1TrAeirqE+KFuK2F1qdaPgQfWdqBvZzW7Cwk7BvLiIAcSvU7nHlzYRYMreL8Y
cKDa+Q+wH7ib0ql4V7npeN80Ui1kPZpSm6atyqqfQUasEc0JFXzudmgo9fePBGZdxFMLRpHWu2vz
SwQ8olciKBTf1wGXros85zDwA5TwceQX12Gq1bm02suwIPIp3+gDZ0tMcBc1mWvKBvArquShyEs8
vLe7a0JB63VQw/HI/Yr5UM6vcGGvXblJzaqcl6oJt7wUf8+JM3QEm1d15V1vN2NxyViB0dK0XbxS
RGPYFPFVzMRrlef8XS2zkCvSCAke2/AB8tSFd9JRRJJeG63aZQBHpRmJNUtRriWySvdYr37KMQeq
s7kIU/75MMM/GBdDGvTBUjalww/MOHT6SgWKzf9yiNv0apfs/70F2bnwlizXfFnumJsVX4c4Z2qV
76HdFcnmjV/xdPaeJXrIiwGNwoqLf2uHpPqNmIl03TcY//zmQAfT0IyrnDRnfszwWfCKNRDISjwh
Pyd2WeI8YpVk6Tqv+cWVC+VGCHjl7pbf/a1dXFp7NKCsMIZY7AZ7QkpsW+zN3KflMs32UG1/aoPb
C9Yrx0l344x1svYYdPFqrPAqw5gos/gb54oTkqwwesqWj9buoJtlFn8Wlxw+JmwsbKz3bdGnZPp4
0brtI3vdD3grKSVsGY3pRZN7Hbldg30Z1PxPljabsrXBbDadTU/Ag5Ytvja+y1fAngZLeltkIHaG
7w4WoZJReIWAlazeBYM4mkwISFFXX7YjbADxcgRRVBBW1zSbXEXMC5ohJ4xrxwluT1a1XvgNmEW5
4In78ceQsar8DcF27Xa3u6b7yC+qSFtNf0a7rqNX/3Ct8JY/ih1UAVoJLaR4FgpPAaIGAQvZPy+Z
gQHpkqvaWX4dak2La0z8Rx2BFgd7PPP3BfzucOvXTIv4F2x8OIDnGnJJg9yu9fkSqVjU8eJqmrEZ
73GCD/x729lOF5tF1V2mZUwaXMIGanTJBQzyS0fa125q19m0C69nh/gxhEzJ9X7ah9BjdzYdLBlG
Reesd31fk9imtQ1nMC+harVdkN7YATuULmd5ESajd2NPLEgRwEgdyNeV+SjpXID75fY9t6NH+hxJ
ct7EP7kremdVd/mdDGO9NojWVkBm98yrtTpeXJl57NVq2wJp1sl1EGjVLmf+rN1kwEPz+MoJ+gyM
sE+vm/0mXBv7lG6wr7iGbfTYHOLE24aXYzwtCSFgn2ebpY/Dfd2/Knfw2toF8QV+FvRvw4AIOw8n
lDUcGFyMo3a8aS0Cxi6qGc1rRfv0mt+0XJV0GJdVMm9feb37KYDpY77rkPRjhJdLUS8YIM3BKo3z
7U0JDH5lLcfNhRdTdgTbcn5nuUqT2yaLV447fHE7x7qoMLNdNSEC5CakPrCKtr7zm7ldB/k+wpjF
2V07kFiIug3rtRXBF8v37CJr4iidWwqTcN9/M/+OJU/JsaxCZg7s6v9htrFNrZG7p93wf7ilxSPr
q83D9sNQVPlVG7TMsF0+llTXceuEN8MiD8k7Ghev/6fMWpzBiiyAnGbna+MFaVC8gWTotUS8GQOc
dbXtYBV2qA8a52GwSf+blW5Y1fNDxfxnDWFoeY6C5zyrMKGtIcwFopSy7Zn6s28jp6g6F2H6wXTd
t/lhUkaI2x37LKBHXpIi2TQSkXoRpPqTQXdD4gTbGoVZwtwGm8csj36ZdyZixcv9lIl4flrwQ1Yh
dNelH6ERORbreiNS1V23xHYCaEAwxiGYQq6u9H0x3ncGTRMvlggwL+UaB7dULFi8cz/g5GosTGQs
SH/+Vh2CxqQyPvRJ2TA8nJHaERn7etyVRicFj+Q6xOFWoygjWVlCR07qn3XuXmcz935o/SWCraEt
013GYfXtMvbmBxmNWnn8XYiTohFlEy3WTxhTwY6QJNRBKPRRfkWyojFNHaNS4NHP8loMuPuNVlhK
DQmgaWdffp+OCTw6eqFEaaMjwj+Xd/rM6ywhwCzdlalBqUVNUCMdwh82hoJIyTRu15hdrvjCfNsc
8quk0n0Jc0QuUIRq+97B1MRsCQ0ldVXqi0ipIORJJIF+hqcVVz+FLSZNeO+m89ovyCyX2R8dsDJX
RE7Ul9GYxmRawGie9957AMSVek6lfcs6Ql5aUjiZMQVeteHAsT2hdMLhRwS6sIx+CYHZI89d2vs3
hkeiEYgJBMjIvDScePJY5BFU7bmqKlJ/qUqwOa74JtaQfx7xwFipxxPPRMEe8ueOQxX1PB3/zZYw
KQ40zFkUDMR4fFhAWdkckm6lux+j9M3sedfidFQeJ36Kkya6+/jvGA7DNcQhUq9HLzcgR3KxsWIS
KyFV0gK8/LnD581kSLiC+ngY7j78iqdwRDYzTMDlHUoCfbxwVU3cjToTFwJZVQqyEadeqFDuUqPK
NFkfRGxRSUmzlITjADs5aLqmf6YQNUEAeKznQsT/ZonoblPmYbvAXJlRU7XnChkS9XMsJAlqlKou
zpA4MCYLjss0t3BpIR6jchguTAB/A8YGBWRfxAst+h+ZpQvyEOobphzekOZk06z/TUnKNO6WwCFG
RU/AcMmfjBCQmCwEMCMtm+ATRv19sl/LV1DjC01aRAQpoRSIbi41Jxm55VobUsF+hqP7v5yda3eb
Wpau/1AzxpK4f/U9duLYiZ2d1BdGKqkgQAJxEQh+fT/vctwdIw8r3eec6tO7qnY2gnWZ873NLjxv
+uLOMtBIK2TrVMeoBrYhR0a8vyQ6Yc4N8vYnO9ToEL0ErIx0yMcJjyn65Sfrg6QIGOu3uBMUL9LE
zrLB4CIESaCjbBNWo4NoUG9abnLPITSA40fyKhcd7F8gcQfIFow5+sOA/sD3oFpn3nzHxNkwDR6T
l/Gctr1qMXhz7oJ7jyqKFdMqlXowOLg7uJU9NbbskuKhqnXyrUWQRAfdPwrS0kmo0BQdepaGUDwz
xHXWmMtV7r5XFJmomOPTPg/Zf2RG1Hm8WmzKAfbTl6/XCfqtGUxZgCBxR6A/ZwAvjMf6oS768yxk
7YpCJZfhtwoq2oG+Sc+ipO/F0MOPQVRCnB5PtvIOSHbIdRIOmAmCppxqbsYgUpuXIVcTuxXwUNnz
Kgw0C005iUBCp9oi8nsKszWQqVb7Dh8cKXlc97TetmUFucPsvmGfSBYimE64PnIROyNHekm7fzSF
73ewmBJspAwUm/oMr5kacRLks7TGqcfYJKmamA0g0Y52Vj7CmMPkSoEg8klxMOIz/897AuwdbTsJ
AUtgv1gVzR8EQe64Q7XCUWg/WpUTxeHi1lDGtiadtnKT8OOpZu8LxnhGC3CadqCv87ECwHJpoJbs
JMen/hySWShp8ciRVQE9gDNxpvTLnTpapwpH0gErGkiWnCF4kn22DZfcNt/i+qCHafz9+WrrUopi
fLGab52Dw2OXe/92x46JrABxy/h+ifj9VBmXwlTt2EaD0gi6XiRpUq0v2jo4wsktrPPxRVnA71DY
WxwiuuX/znZ36edjk+zi9fuimOhtm7NVnd+FdHjDU6oozovrNk9+Kq2maOG1URtoFaYGOEvKdtPy
H6DOhYf+IYmCAvUHaTd1ZHnd+ATPyXAvAbTOsmqTffT2KOOkblGwjUdD3e8kOSUfd8NdEI8Xxt99
LUakCnxjqaUxvluhvL2Rd/rmzT9DvLjVke8uuW3KFf+oDIxKQH9eenfT5P50xpH7HKk8FYIV8qzK
W69b4vvPz6cGmpfAa+WqNTU2Xumy6WJ1nGrSjkQK+gr699s911hIuBQ3ZhpsfhTSjUWjPPYxYbFE
wsgYDvvOj37U7dI4ZIpxmEni+jyGS7F4Op/dksfVBAsFIes0UjWm9ARxbtiUAFyZP6sqVD+lbMy9
6zT3Llaut3eXVZIdfPsYO84iWJCOMD923GBfBqjknm4caSg0XkJfpo+oUVOcIyAQ3gYkyqPkJp9b
OSe6Atso/iAVqfEoHIYFyxlavHXhG3NPgPttGxLKpFgZrR7AYUUkyIWtJZB25VWxCG51nT9rzVVu
C4u3ZFkeUzJcRv5ZtTHv1u7q0h0SRkAB0Ay1+srd/rINauSzAAsqwcR3O+sfCjJRaf787xXOpbg4
u3CQH2hCIwFtX1RNgHte2ezujJYwXRA8bKUIq48h5YdSZNPxKZzdCqZxwbz94g/tOtz0IVN8mcfC
eU+JNjvW1usk66o1SjQFWDER0k5d4oiVvFPZw9YuMsFueLxXxTkskR/QHEjuadS9VntaVcWgVmsM
Y9VAmoPuVqn+bCDZfkzOdFkpZFSyVwkwjvyIw7oAlWIId4tgDf3V3GbvrlzkP4XbflAnbXkGRjRe
FdvNpWpNaU8tVbcdvvLX18JgdWY/m5HSDWpztIAKGpJKydbtyLt+yg0+rOmHNfS+CVAiaAtx4kiF
+v/h8zEDYjiIkd5BvsDAzL5FvhjrtlqO99UCDQU8rw5vBcYph0YHmoZhtIz95OSx3vB2Nd2x9r4o
GqDMu09Om71HC3eEz7ehQi83J/wn9QBvF6ElqOTL5+p9GpjlRB+iyW3qJm0sru7klGAKkfqSXoo0
L0J2ofzEz+OPxM16BnzEDpASXyXNq2oLaXPkxi3GcIDKC2mGlQLEnzdR5aMHZ7wtMl9aAJPDEMso
ONTgTmkj9A3gfejML40Bs+mKS2An3b86kz0LxpKYIlmuyhNpjpThEa24BpigbNsnG9jbgPErhwTn
AoGmw+m2Wd1X3uZq2RaXw251ijEdHyKNtk2QHjnSNSLICmUYO+KZ4Wfb15tzCSGVjyq9sIwD+gfZ
SW+D4EhUyi51tAj3hnlT2C6QkjXYJDhnVaxMKzIoluPntzfFK0W86GpKObT/dF3z6bdTtl2P5Ma4
H2TEi9bJT0VFKdXI4uGSM+jIU0s5pDym/IE2hhdtiFjdfpQ2AMX1+v+ensq0nAD/1EKeYkr62Xqa
yg50dm0ghfD9yPjxrLSxg8OBeySMFDbixckXEIQr6S2s6I4Gb1rEPyUEUcC5ck5yonLefnOvFFSA
Eri7ZDFxEUTO25/VPjAEx5k7zQ/QpfMUP4sVIGByIoMP7NzXED6PezvdonHheNMwUrWYrK+7tKOt
17oaYH5NHbIwIAy4u9UcVtzti+hDv+RclHAtVFVYH9u0h0lhSwwbDKsLGFGCB2guiy6rwF/Xvlt8
iDxG+UmRBWNGkzp9rioPlpMSCW2z6tXBi1encUTlvegeEd7DrwH+ZhSyzMlSeaLjZULz1ROLuai6
iyyLrt2jA2APiXVmviLj1lvHpUBW4ctjZlq6yd4k2R7WGVa5rOAFqoXPlOQ2orOIOQ28WsKFCSxT
2sbUo8RFxyYkrUJbrik2dliDruYBib1dNrR6Y5Weju6CkVVg/xv2v4LFmbgLIZOSaKkpUygYQRSg
+lCD2qh2+leaG8FovXtMpnkoWUcMKD0J8zTiZeAtZpdu2LuwZatqTwoarEMR7x+V2W5SynSb3UZ7
FTG7qgDfQJh23mo4JuvGIkVWeDeyhlYAeLiVBP9oT+Qo1rVv7dRI7glJBd/eF3ZcxMt7II4RlsRo
YVhZBM6//EDNNO28ol50hAeipBcdkprvTAskklmJbu0Wqen2PzZ9XAKqidDUyHDuMCtRfZLF5nzv
8+Ds/iOoGbMsTDO1dEBN7VBzgvyqspA/xGPKgiooKZsUhjUYdPokZgoZSyOUhitpE3d8S89FPGEW
ix9eD9GDVPHcdBKroCCy4BwltarefB9uTwHqyfqPyDWkiKSukqhXrpIceatKk+Ni+kPwmHfFIQKa
gvVWgdGzd8Z+irj7ovdSGBYFyfcSc7QhOtsEOlkKKCkDsmnxr2BlhhOvqgH4AYf0FjRSSiPfqw4u
hRfNT96qJqfrHdAh68KzGumK6l1KmEpuwjTyEMCCV8VKt92tfxhiz+C9MgoeMDHUC2nFC5RgSrvF
coQqdk0S/nyKuwANXqK9swIUFM8os1WFPzcgzXpTXZTIFU7VkT/FN2hQKRp1E17zL8bnrc8aT3r1
5AsEwo++gr6XyDpPIPfeXpSHYIoWo8Yhsja5UOx//kdfjpajcqYuWvxvyANgsjW4YrBVy5YWvDI7
HgTlXsvII/1YONh7dVqC56YtOJGASA1Sf/vpDudE83Q+Dk2gHqS/ZPm9/PwTIU2rwmmM9WNFIRvd
j6+WdGxt3p17ITajAuc030Sti1dCM2fJuR04QHcqHKhYQV4/SSLA/O1AT8IH0C8uTgx1lk0JcghS
AyoaMPxx61DAakboFgUx6/7ZcAa4Tcw4JlQwRxuJkyJ/Wa7otNvB/PsvBJUHsK9+uYcNLdavJ3j2
5S/PV8lAslvU25HpArmiAbOVakZyAGxQCOCaMFbAPka7cjHWnM69zmHsQoTx6fw9Psrdig1fHGJ6
Lj9S8gMmP9DEl8/VjFGw7pOgB6+EYKkiatPKEQHmUY+2uNS8dIEqAOLWuJBrVQDK02ZVhwiLO3Sc
uu40qYKGHj5G/c7ArUcvqCEV+nS6GPaw8oznQBkiitRk6IKGgjvL6zbjadcHm9My6IszaL6A6eVc
u6YWLdAxuD7JCANbMDE8iU7aTpVmiloGi4PkCUhMNJ4tGqvVJcz+x4ocUJRNXIk2N6MasY1tGP6u
ac4Z/0WdARbtjGLOwtasqovKDoZnAfG/8ZM8JplQmiiHoxaAsOU29EIw0g1CGRPxV81yXZ5J2Y2R
z/wmqlOaVHczJWcUNT+HXtUtxXG1lnyCSlbVhCm7r54Hv+1FHMxEcNeXLufuBcJHOHRU07YCb9fS
EXS8asvclVxuArfDGhAxnBBIFU524xlOyLJzvpUtB0ieIlh5e3seuuO1GBjdSLulcaRmtkibNISu
S4DlNZvQLlAusmoNj6RZjAOacASoOiVFPIpQERSickjTD3RkHB/hFhwgsDyTHVpDTcbeCWcwWOOP
TpDsyw1jUHIp/fe7zzi13EvTMDdjD3UFYgE5Kv3HmlVqbRx4kSW5CDOEOY2PykOub8yEORNsFr+i
Qdkxad1Cs9A5GjQQHP0BFLu/PieVsufkQVWULpawRltUGyyOh2hCgSeMtmqX5iKleTg1AX9yu2dF
DV0eE5iMQnRF80/yA3ozZzUiLKJo6xvC4CZYaPpnikn8jhxGCNlilEeFaLBqLUxuC8Dt1fWVgfZi
UDqLcHL5r05rLpaeP3UCj+tj51saiSOTkiVl6B8bbfWxp3qtSskBQUNP+wWPLMS4GEiTTllT4YRA
5chSOTzPcJ15yD1REKmjmp3kTdE5y3VHuGhBg0RD/EEnuXwydtAReXJ2uaT8/9Irp4BzgEEGsl/I
2ZPYHhLnqNj+lftPTgbacxc+JALCeXmeoTijp9sOGROKaaYCABpMW5UBGuX0t5Qk1aPqAaUAFwUV
QE3VJK2Fqh8RqkI1QtxaDRqDt1+aVfq/PGzlHYVWIVYXW5xlgv+4nHuMNs7k8dJsJ6U6EJ7WJFwE
EHAeyKa8FjK0qKtCqHCXRy1XY/hu2KNrQfH4S6NINC7B3muIfO1sRWKbiAY5UxiZMjXEHli1IXOY
rfNaeZ2AtGIXhoDoiIJKaC2hNhbLEwXD5Qbgql9BuamGcXW2tkBGJ3p3LlmGGmqhQtpOQ2Sm219Y
QA/Xk7wb1i/ohy59wMvv5mSh42Qu4b4KG3qePNjuQTlx2HhEUj6Dkgq+0ISvoQJQy8d3hF2eDtul
Jaea8Fi+6+Eno2fEOR5ggccMj2r/5XOVMZbt7c5d3aZLDoxyWmASWlUT2SBR9Wha3WiaRjakEfJR
aLo7qxEB0a5BTDhwgM15q2uuDBu4FnUjkLrQm6hbo7VCqXPmxc7GChAI9kOfxgS3qhvgUtCVMaes
+wqdkb/zav6w1tkgdy333zUsoELsi0LJnGa7pj7vsm12GjbUQbKcDhWf0Cs5TiIHgVUbdF8lDHVl
o+UQyc8IbfFQtJnF97iJonM8cdXRsTXzTwqiQZlnfOJxwbFRjLx8dQ3Ro5zGCYmT8lFCm0ob8hwh
IJOjGjpB9KnwO9FhqeQdMCwcEapEBZP+RSl2cKWQgaYwI04JhpovuepePpi7C8Zhw7ALnLzoSFNS
i07T7Tq+KEY6TjMh9lFy4dRTlVjFd+QhY8Y/5jLiSJMvytFF0SyJHuG3rYvIqVi2q8tiT0Skg/jI
GA5dgHaH9kVCz5JOJcNgd7pz0tuqwkxqWDKtuwfdc5J7s6UXM477Kar5R0dwJ5oiAabvkITWjlTj
lQoCr0xgOXAkjH13RmTboxlX2XnexClNrtogrBSoJdjVPlBKuq0Nean8yW1BaWvz0qoeoS4VzYmT
syiLnCsPc2PlkRALumQc/b0pdqSiZ1kbH4VZu4W3KzwnexdtbRdpdpfR0ny30SQpd+xFlebm0qhl
MAskbXBV3Vnaq9rzUdAWhTece/TmvInsYzpwAbbwL/aNgFUgHl1y8sgjknqIV2v9MdKSazBW4afJ
PQkc5lMxclYlZj+iIC7ri5Z7h36Qn5Bmy4SRYpvdTTpOOSZmngA1Mv0NgpPLaGSv4bFZXZl6D7jQ
gfUtth3GPv44b8f3S3cNespyIlllt2gRKXDPRr3hkZeGV79HVZV2+PUCFYHF9imAw9Z5SCyDf6cN
ZoWJ61hRFt7Abeyu6UxTb0BzN1K6QZwSZiKpq9XYe5t1chEkXvLothQYPeN7zkAWiLvLuv17t9Op
FqE2HTIkuYOhnHRGCCknKQzHGzWfk03x7qTcZPsvsEZo/5xi9ysnehPBHTfySUjGAK4lfxNfdPW2
+uzH3e56cseRR2wy99u0IvHu1Ml5Q5IMVRW65ynJbsc2IMM2XF2HUu03ybY//S9kU1G1bFznxsYs
h9QTpjsGLapK+PNCZCdSZaJ7MrxQ7FCz4i4s0EaO+3pntWTq+VRFiKCQpbVOk3c7kz5I8WaTsrkF
pF+ImGHMkXFtB2QrQ4rW/lxOqHHvfN4P4VOCjeLQIhwwihFDydN7x0i6g7mqenjgOUpSsgFgi2ZE
s8NyycttPt1Rb5l1/k5iKVc6Y6Hjgv/ltVU8sEao2XSsMDmteD2ndgAVOS8aQ6OAVOX1eJCaOgwr
soB1OFYyDQzotRR3wNp9ULKOkiSVHCnIQ5kNYudsko6GyKQIA3csdootpTdK5ESwODLq372udc0O
HGp/QTm99iGZRq2YOHlI5/Pt+n3muHHjERcDrmMlCbvVv+pper/svHuhWmp1PSzUQwYZrJCkmBtq
4KMoGIRa8dwSjITC9uTaqCZpqNNE7vpBc1Esnfcy5Nm4E3jat8uyJ0Jstgz9gLEojC/zCIWbP72z
3MZdjTb7jolUgETKKSBHQQBcSnKLKBpyVT+Q6gJQsUk+rIYHnydXMo5oKQ1BsnoDV8cX684Sm4a7
RJONBFzV6fR54+7/iWqgFk1zgBgRBJ268RdNK5ImTf+e7Qej7KHoOHbZdiC+jCbzECqmAb5+FOBG
1lBQHC9B9Z3u2Mj27BXZbUoiKOjN5EWXJs+Lu9ONE58tIxqRnka8BHZZIH8ATePlkN4yfVZshQyG
Rf70soWfFKv+q6A0TSn1sOMJesUP8xGgLsFcwUVHWAOL3AWjQNrhxWsaWT71iRQngl2t4onV7Pj9
PfOXizOpJNB/PtqMsgqPLZ9WXH7OOhDgo/GCNhF8C4pN5dsWvDvbvEm67/hcfk7FbsjbzUluMCfJ
Kx/+LHfh7SpZ3Q4hImzxTO4eLgJzp2qJaERsAlivuS2lInlabjf1HRPyBQdtxWnjMTCFRkBgHtf/
g3xrTw5Mdm/NgY/QRtS7crDc0eEf74B62H8UdmH+Zk0T0JxJZW8Q73k18UZyqmPF6qhadhk1SZoo
PTupwa7DPZKgWC6rHz1gpbrlkB379lI+GDDCmcRJRNFlgKXhf2cHKqlNSMGjcLwTf50yq8jKhkaJ
AYQ1KVIFHFPDijSN3b6sYQ31EX6QIVqiC2H+1nDHHrQooNwBR57ysDLEDk22BmRcxESieUJ9uOnQ
w26i8cGGS+mkzLY3abj+pC2323n3o2ewIqFaEE6OALHN4ndmaB+t7gTGN0I1qiYAWQTsevSOKbCf
hFy7iarknnQsKZ8oav4u9PAAKOE1E1WOwGiBCRl2Znb0NxhTdsuYEb/SW+xM+GUZRDf2vMDHKDWg
OkzxrJq89xzzLNZznW4+Llwfo1t/zOcqcGZ2iIWEf0tYuuT/zRO74Bhb0uDcp5HJQ4OJ73dCn4Km
dBLJvF9kIXuHFwffaW3SvEydRDoA1FHZGfNkruhZc+Rtmn6t4RMT0LtGYmm2zpHFoM5u9twRkCgK
RpBhMtpm73Lya7eLthqdgg7U4r4RGxG5c9VzKypJPwX6B1ezI11gBtMNGxY0gXLyavCwv3cijjlW
6IOl4lHGntNTWsHnvv2sB9S/zySVkAC5GL6H/zMPSggzZ70a1pvoZtji3mxzMtCKaddTaJfYdAIs
Uc0SW5AbVpCcSCfPmKJVnBECgufLp9eIYL8B3DGjpWsEjJp0145LEG23iJkgQsluNqscl6SfMlKV
7ndY8fenPdtVTpKomcBSfcqjjB4/6rE/NURWnKxaMuLafvyHmdkrWk7niyaQFdlm+4UmjKoybfGd
dE7LmDVkzwV92zXqMJxiE6xVpWsrq/COyMOGegxTWLgtwNtB2JBWDfX6RzusundmlROSDHb7bli2
9VXVhBMqv4X30Gb16tLko/dYgr/gTN7lH92eUjhLut3pLt83AAr5xmA/IbKy6PbdGTnx2W3eTN+j
NWhE5ICDlX2eYrzG33PVLNLgunIW60uP8dGXqZFRxluDoa04gAFDKXN3znTDLNfonbU7Hm/9l/OF
GSj/AM0nFRhVwSKaQUn4Z5izWI/ZB6t2WJF9QHSvpHFapNJVaZE+wxNegrKeBafMhnaNxJyEO5kJ
FH+XNvxrRdYZI98EofzFLJJ5/QU6QdkSoUkBigOrmLW04bbJVs12Xyq29loxwxo/o2ctyGFQFlQL
NMLPfN9k45d9vPqgY16Zq5T+hE3v3x9PIjvQzgoxIRdWQ358pIzziRPl1IeopfzyvWrfKKHmS+Un
AytsJyAvKE6dMBIVi1fWS1HwG95OKAjSJuRfeBZYqy2Q98CLkIgTP2TrkwixP1j1cyugQSHyJXgU
ikpc0vE2cLdLWqYUEgnScc7aZHNE64+awKRJLF5B9mDZM4AHnlzKF2mdBKsqHSsESpbs7O1z5IDx
5tVETGTgFqRYhhPSBfkHEOiQZFcnYcvn4pqWh0Y1p5gg1RHqCjT5pNiy/2Ts5y7BJeycRKCSEtsU
JWk07vqHt5CuooVVhMkSaZuLu5A0wWU15kcnJ1tR759HNRZ/A7bOzW3cJejOjL2dIoDAIE7DWw1U
6szyCtXJo64ESSCjhQ6nDQy+9alM5A4tEOAyK1GarWEY7iWz9fADRXsaTIT9jy2sqGLyRG0rJrbN
nZMh5xbqHva9N51MyyXzXfiE3FyCRhURuU52F/0q4g9G9+wDpEkaaQOaWBtaWEoutxJIeHQbN7aj
PJNSlJpWdd1TzBhqAcwhJqSz131i9hGGle6X7sCKgQ4KUKgSnEQa+7ujCStAZVTu6qIkK+BpZpbp
Ybso32UnQd8nHl0lpuZZq76lUf84oZAVfCpxpie9huhthYroFSK6sBPdLc+MtKtcc8OqcqZh1VCT
UoX28c71IMiQ78jQb1BW5vBI6ThD5tysy2tTLcNbnRZCAYaBFDKGwUR7oowQnEcdaIKtEJe8D5pJ
6KIbby+Cgx36m/Sx6aN8wYYjX4mIrnG+vb1PDpIX5g86Q4XzJNxta+iuG41Nl1TV4ew62cbBZ/0F
FuevqYseiQmQxOoLxgc7JgplqMwvaey15Y3H9eZNoD1qaJRBrdh6HQwFG8Qojwvn7zDy13JtwLYK
W7NO3nxbphegNAyn5ozaAM45rCGnLh40oTpM9sURVuXgygmp3pnQGYUu8ZLhAUGA7mntltsF8+uR
7EatJguR54f6Op1QYZOdYCWQbkbgt/QwsMW0EAYiX64ThTdqGTas6TYErtOysoy+qOOjxdBBr6GH
VZfByEoCVnjol4dYs4mrLGlxd/55P8qURPYO+wM2XhpNolA1USQI+o/jsLxMESDh9fpl2/x8+u7k
9Gd8mLA8qcdPby8fK3R9cV5xKcIDIaTHrki2yawbCqN4Kqes5Jj1hvI68p0UKTgCAgLtcTc77Ze0
3VAm0R2ZXfLT4O8/U6qV55HmFgpLTGl5hwTjp8cuH1r33dSLTxvZHW4EquvtQAyLibN5iOB40x7C
GYL1KiIo5DSKsMpSX2Q31QoYGAL4FylQC9Bc8yvymTBhS5+QjLGzqlosT11nN1w2WdBelwmeYDuo
ps+B/Yo+IMdgAOVzcnDDPVERJ+Oyy6/ECU4F61tYbrqkJM1dsPRmeXS2gk72l28SnxER2sSKYk/l
KV9+67xarALTrbe3/iL9BoNwYfEcbmg1PTZ3aVrgBFzc2MuKvEkd4yKiOGG/2ul10nHnMMTy57/9
mV/ZNaHSZyAZYkOuezh7uCnw+2Q3eiNTXSGtLGQvSbtMEcpVFHtUyBYgmE0FbcWhJn0qlYOdk2SF
UwIQoxVCStJEHEAKBZVNrf9JVoC3n/eAowyXOGh9lJSGeaogh/Nl2a9MOFB6PCh4wps272EmAyoi
7nxhnYB618jzz4UWybkg7ZZlcCSvnMr3G1Nfy/6mjMa3n+xAc0gsH+UjsXwW1CTF5uVn7rdjsNsM
BT0W9gDhGpIkt+vha5SZ78UgGmRK/1EGWJHwQlNiXVQEK6tasbdpAfUkOwgZxydhtcEui4tP85Eo
q1pU8AyPPlfIoiAiuct0oYOd6z9Cr86Ga0AF85xCgpxfColtcKXAn7d/5YEUmF/JrALk8bx9hMDz
AK4pdne7qdtMT4Hw+GZT5o4pbN8W85z1duA59SiQ/qVgBpWPKhcbmVHAZgUq/0VctTrdF5uMU5/n
oVNnmmTg+Sry/6gK2fpNm3YBzSE+VBmmFdxIxfVJ8vxFW3yeNktWsop5aiWgXqjuB+GGu8JcboL8
QkF2YTF9n+jujx/4ViM7f76Qp8NVAMzLDfXy+cLVYo8VsgBhaCmxKe4kBFYO+P+U6TJBsEpVgqty
9Xy0ObpxKVwBhs8hQH5oRRdrlRcTamZ8BorLlTBA/LuFGUALZVjLwSKFnCPbeJBSsQfNFzBlmwb+
0DDl4AsZBH1kdRwcdepXmOK6wJLPOrHX3h9fwWk3RIoAFH8SdCYTbsSYpHRTf2/97sHKmykC7Kx6
9PT6ASQDAMPiT0LefTWE7lnJlOqcz3Q8i8rm7r38BOBOESCPIYKNp5wpdBhT7+7iLjaMjKdzoQS2
mXyI4/RgpLH8KEbSwn3EjdleCucHC6tX5PGxNHq3eGiwOmlpFEsCivrw89sv7yDbDmczEfsRszX0
PwLb+Pzx8pqhXAXZ1jUUixy6NDaqyLVEBuJ82g0pJDJMKjrHEsDY0AcX4Qombo5nmWYqdlwCZe2R
U+ytRvfMGYd7O/o0Hh5Dmp+28G9QZgMXhIQxHKcyDk8HfkK85HwASVuqdpit8mwXMyxzz09Q25oT
C0crLbE4hxcjQsbv4qDs+ex479QOaEyWTgflEpdL8ov2YMDHcTLdYi8/PaIR/GA+cIRhec5qYTcJ
qwxRJZ8eH7WC1ryI8ae/jf6tOz7aSrcMt9/i2vxjFZBY3+S5IlzmP6YrbtSXqO5q8O40GXFDwKXf
jidTW2Bk/qQhI+aZtEKk6EFOetHv6oU77vz7HR11b2yid9VVPwTOWZCPSXuUZt+lByiaU5QVV14b
24xghQu0bvJTSLUsV96ejIlGywezBuYl26T4SCjkVKTJZdLuuRkIIeBqx0f3SfgmMSM/n+MHLXER
hHeR+RozR9dvd6Bp4XlB78DxRSPwdDzxXCwtBfGm+D5wUZ67XXLhNvuPyskXCCoSzfrZPGa2JTRD
IAlR7X2qkGTQs3JDC/SBmZAjRpGMWhFyuuq/rB5CV57181IU28AbiztAhj8RWzhLaPo029cOQOK/
VAJ7At2eHdmhh5cMFVLMIECPMEFGF896+H7vsUWdfX4v11El+clA5yT3v73FRd3rGpdtWe24HJ5y
Ehh4LQNXo4WvKQVDTfRIyznCRAcrei74GxUrISOYnLeqm6xxX7UUR/pfaL1038zXGRQC2Y7YBmAS
3NlOrQvYa0qsG/XSQZ9fjmN1/j/BIoBtCFVvo0V1Ic2QulgVpOr0dBiqMdIghOMBn3bk0cFzIYOQ
Nk6RurN7Mt8tFmPUevubfjuc7L2JEwKsIqEtiKisRl63Ek9kzx2Q8J3o9kQRwZiG+AOg8+nY1u9T
FHQaz10R2mgH5AqoijMhXjeRfpksNrRNIvyUp9EOwI38NaKhU+mko4DlTIjxc0VDXBb2Tz4rwJhw
JQV3CDhTjalPOSC7EVXmMq6c1LmPWrFykYsB0psKOX3t0QH3KBhEYms5a+1ZuOFc5Jgxa55Fw37I
nEnN+Evu9gJiWuV/7nPkEF6sAVRmHXxSWklegVHvmfilCSaeBEvcGUNI/DZz7+RncmXyUO6zxgR5
q+Bmt/7gTOm/VCVIpYdK5qPj44uq4Rf97mveIHj8TVSEKGXe3jmQEYfrDVUsn4A3h93jwBy6r+vG
qbL2gzSPBjJ/GICaFFuNy1o1pO42Pa9+1VMpg3EVzSikwDttNQbkkD3E2YCB1BqpsF4OLm+Lv5c0
nWtrnRc9u4JBYrMZT4IwqI+4c66YO4llYf+o4lQx73KCIeYhMp6HYbcK8LDasGIDxkXbQ0ikDehA
SI6wgImrtBNQPYZJ79INtHn6ISvNycarbyz5p24Nc55snhT1D4ITBmI6UgSc+vufxfbDcvwlR7AM
QkMWuKdomL4JyXc5g2VBk0EQDcy9+FCdBIrQ17FvWnLoqmL1r8LloFapqitdryfCwZT4GFjICsIr
/KwXK0b0E1x0CpCHlUBPgxZwYmKAjkZFmcqL8Rf9wWEFGInak1nMRrXM9m+z73l/zcJA0uBN4QH0
3ZDQE7tKKA+SFexUNAlw4lFY3pmJGA3ZG21caUvhuofW9ukk+ShWS3lkHb5y7HncrJjycNJAPs5O
cDceyBrLTEh2NJoKsP7fF+W1BlLZe40p8R6aZSlB2g6sGM5Hmrp8C6YhFk+AZAPzd+TBXnlvKCVp
XHC10MHM2bGcDs7J9x4P5kjRDGMitYQ49edhRpVnmNSyttSoUnW7aWSMwOKS9wkAPDzauSgQAsdV
f5aSnR3Kvo+8Y0FyNKKqOeZJjEfi9ARL3e6z/C4v3a/yfup4VGaCGBIJcFReSChMKOLpGORn2dTf
ehyB6RIIGFOGDduiV6n79DQegyu3IqCVzapZe8WEixEEeBKQu0egz2XYu5sfb79ke6m9+B3YGFHC
B2jiY77+3EIDTVLhJd0ZK7yuu7I5T6IGwxj1T8zn32KpksNMEiMFX0TM6xzIDidsLrwdWsIBEV2k
Gw5WTeuJFCLWcDFSvEzbz9tF8Z80wafQ5lQ2TAVAE/EgqbH93aF8/uDj3prE1/Cx2Dn4IfBjKFVB
bgVF8ShkWBZZbWFnLZyLvZATTfv2WziEfFhoumDBUZRBMs/MauIm3tVh3RG1Q7u55LSDZ7BmwRBQ
V4Hf2Ivt7N0g+il64UkxT7rA4PNzV1wgfCb+kK/2DKHXF3tMWuxp/e8jj3qwK3C7gTRiy4JbBaia
oVN5vglNNKQd9l5Z1wDplG+ja0CQg76RdgqqmxUWJgGnyHhqClP2KH9NpAdvHApLTIRxCEPkaFbW
lQQvitoSai2hixj7hlwLJ6dfavwjUKorAvHlsoOkB2VD5oa1jI00q7Wc2E03yzIiqZjtoORmfO6t
0b33Q0SAneWEmmjb1B+mqD+3TdNvBk80d+V6H6NkfylVkh2jAQ8qu7qVcyPiE8Sim27YJN/UVEk0
Af36oFrA5gvYwBg+E5/q7Q/kHZynSL58Eh/Qo3BuAXG+/GnlNo7qVVNre3Aa4DzVtykYUONkKcP4
6BZCNpZGHpLDpuPzSTVEPwAXrTtLV7kwb13fBYe/TUiZPI8r2fzKsZt3zu7MOjCltIgRIkl4o2hi
UUw6+5R0ZYtU2l8h5MryiybOD9RyCtK1Q0kS8A/KvYHuSfyWpoKI9T7eAh/Y9LhcBE6Shqh0KabS
zd4IYiwO0U1wK9mb8mbUghV5eJVuVqfIWq6VfKBFQMYr4NiyonSjWQHi1RQ9QcASjulTJwjZkWUS
4jRJP1ySQs0lZaLL57nYCpcVAfc8KzjH77XOonMVoC5jQnJc2RLgqV6oEioffvlfthMHndHsV8/h
t2J0mcVXJrcDPbK16C3jd0QMwenTlDJCpPWX7yHTMOyM10rHSPzsHuMaKeVqKrQBn31QuvrfXqWH
yI+eLgJVwyfhG3+OwGMaKzfOfru8tcUnxCGt7/WwdvGugU2of7BFCVEByoBTSpt1vD3l6rX9vQaO
SIBgFzAvVPzi249oh6fOzwj2EGNdUJ+xm2aFyeQmySIPI8/OR9MLtL2OiH6bDMAEpar/oc69CrZX
Ztm/V2lpAtLpaMTV8ShAS8EBTu9+8H3II7QrUVveOVP5eReXF8oHaCRXkcwuJpF5FTX32hPWg4b+
Sy2GGtAjP+yg8OfdU2gxqwF5HfXNHHrx/BavsklupVLUD1NlGko7SeMp37aFKICJUgJABGVAz92k
W/6FD1XTt+Sz1bSMolBaIX2alg9ussc0KS6Z1cfsBExH9G3a6MrFshHwSkIggvbtH3OIb/Fj6P8x
03FtQunMN7cZxn67Wfq36cS1ydUpXEXYiQIfBw4Vq7Vm/w7k8sgjra7Z4lsTnIPjfAsHFJTrY97g
A02dDh3KGtKu4pAKbe4oc3dkjxeD59grXdFEJoaYS1vaqxbtA6Jvef0rmFebJ0IggzzrpCQxsgj0
hKZV5/LbL+uVOoNJfwvE8MCt8rrNXhYiVKcjy7a7LZiIJxehHf7GNa2m3S5Z8JGipONSR0DXJe+5
oi48zFdCtiVGFDBItXyuaaui+FUZhkdzaQ5Zfbhjjp+lF1Mh8uHmz+pm4Xa17GH1jbBgQqLQKElB
qZGVOiBMgvhb09YKMuJYtgSUs3zVRqL9DKbdVb3c3T6NExkRMOShRuJ+VG7qkbcqYGZ2UEiqyDMK
ZV/Ml6Bbh7tq2+yiW5wiBI7xdBQTouuUXyEztKCQatffDlWDrJ4bAgubv4QYVfQFfnXdj/ryU0I6
JDmkYhZlXbPSP8QVbz+vZbLnzwvgCl8EqBkGNgniD1S77/ZJF+z9wN4MtpEHvVSWg1anzeRhFWio
lECeJ40S8h0X5lsJW78RcOU9eB6Qzp7ymPNroDeQA0oDkyM64QF+QzdhW5OYo7QsgjStUJwuTsWD
ZBdEgZ7q91qPvhrwNmjuivXihgb9QjoAW6xrCSJDEzfxpGcRDMudJj2Kylz12GGw+yoeQH+INvcT
R7t/LFOCT1jPz3X16LuIPtcW7jAM71D1YU0aPhfNEpzDEBgp/ZHqzrwUmkMuLckB/+V4edlVIXli
eiNSnaustcARGM9UIFIIAAUqdOHUj3ouHTZvf7mD7BoOFeTF//vlZnuiJOwnJAg/vLFARFiaK10P
27b9snfX1xJgS/otJN0jAE3WJrupQckqZo9aRoITWe7KVVKR/MJ4APaKzFrpmmQv/BnoJLmhipTX
yuu1o1WPX/6vlKgvfsasNCmb5Y5Y+tC3Myhtr4e4iY1zXfhoQJReGEiIQBTCUHHuEGYsOluAnrBZ
BRcLZxF9cuT96h98sDPIbGG4DpyPOXBnZwvc9LFD7RwSE0tegO03yZHD6IhTnLw0oHClmAh4tKkT
grSk5H0+IIUcDga7CoJJraV0t73cNavuRO4/Fx+DTl5NZTouw3vtKkTP8HTdgITPjYDTsG387UR3
Ymuq38nLjBH4iuQG6wcd9O8kPMVCCUAWK6U+X7vlSSSgRNRjMuPXCilOmRizMAJ5/4AIzpkqYtw9
oLGeSztO3YfnEssgnF4HSenuT1Z1emvNHCuxsXRiCmwecSMOK8wSVoxKm2E6EgmUqDGJXud42dMM
szjUsdvxixy3056pD0+jsIDoxHDrQNUx8P8rZMOA2FAfpxAjsA7aLacey27jR3YeE8NEYP9WA2mS
2zt7koL7akbbMMKzSO8IwibLjBxQAhqey1h53u1gVU79t9f0q6tCqH0oCp4pV7OGfXJrd5knU/Ik
gvid0EygxT9Ky5P6VFMjjcMeY1XYuX5wRloVgicb5GfhmhL1L/iOVxoU4IOQiGtke/xvszIUnfOu
Sigt7Qgo+HWLGwf77BSe5xao6qRmo5EV/10WMdtikoVeVQ7S1/rC0utgHiGnhR2afFTV+uqLg1oC
jaD2Ry89e74mHrdhuojqW7WI9pRSyDuhiWIkbHCP9Iy673Q1iWkbcjqtFeI67Ak6pSQEPl4ZHTj1
dAvwztAuEOnoAwO+7GenKF62zdrxbmUuZ0P82+sWzENGclODAWpoOZSq6nrdbDYXjsA9S50gHdIZ
oJZWRZMshxIVsho/2tnEnFFK+bBGGlxH1sQFLaJuVn282SFuV6KWLEmmoZamcJEsTzuwYVKGvEKi
MoTYaF6brsG6mB7TcnP3F9m4rxVecNuMQ0VhuPDnSztft4tFEeA1oIC0MnHBZgUjlSokCyISRCww
Z+jSGCaYh5wWLVwPdYU+mIyGMhk/ywobOCSRln1ePPSA4X+hxXjt3gPrtCOECbmez17OFxm+4YBx
pToIvTXyWaXdQswrKYsrg+qJVBKhmAUWJntCLyh2FCirFPHn0vD4EW3f1PziA4b1wwgpNxra2SHR
uOsi9pJisuZ2FdtWcI9lTDFsmg8v9Yg4oqd8ebA5si5ofRjRBucT+5R0FyLYcibfTj3zi4Q99ZQi
mAk1uEuItI0Vx4luqHJ1yasxq0L/fWbGu3G5uFVVKN5aSmb7Hrjj9dE0pNTursSz4l1haUKYxJNF
MVk2Wn3iQC1H1cMF8GxvH6IH4n+2HNWSH2q/8bPmcEU/ZnsK2YLBWHgXhzuBFVakvQAqGzcnkYfJ
0KHApT1pe2LTYMGGUXwnkxxAPTEG708kH1IlLAOQCtwIkeVZy7Nqu0Wb8GdEXpK2pdVCUfjoB0pK
ZHO2t2w9F0cgwwpZnqTtqEEQtONmP2zEPOVayVRd1RWaID9pLJky/aTdkCVRslZGQh4dI/8KmoB8
SL0uBiLaSh3zf3QTeZ0hkwlNY2drqvvBDXAnHY9B2JtiODWMt/UgYm2UJ2CBgjvS8enEFJcjX0k5
ID8NA9Y4DoXjEOBrZ3kkbJ26jlt6YYPc/njIMCcZKiaQ+Ub8l6yQkO1XQbNmVLJGw2ogSZPeRcuU
Pg0NV+t9GqCQNW6gxMCMovJm6dbNubMxx4AwoUiznceTSaNIlgoyoxnr38NXpFE3MQgRzXn0rM9J
ExAlJg9QtHHWXj+7ClQ6eA56flDyZyWG3pqKy56G68iq10Vy8GwoXmyUIeGAM5TciSdndOqKRnGA
m1fqHxeKXfeaHg2MIb2K5hziHJO341rij4lse/kUG2YKpzGfHVmMrDt609hYcUcBuGjJWxQJBlhk
vmAyWmxr29SABfVwVp6I00GaapvSxPRijptTWYxVO1n6FOG4/LfHj8T/Ju3MmtvE1jX8hw5VCBCg
Ww8ZnNhJ3Bn7hkp3OkiAQMwSv/487yL2tpCOye5T5VaIrY6XYA3f8A6utrzph4cSJdFKwBgAcY/n
dV4EQQlfGaNNi2WJsYO6f+rJqJiVepgQ0kkbiJukc6psWeYVkhhP93IdQfACDFvNAWjQ0/ib2Fe2
2yGnEXPwumzrAhyo9uOtO4Cy+V20K9uLogCyy0EE4Q+q2NfnH+gpxp1tjAwSVCbOLEQPkweaO9ne
xaCJkIaNw/Si4R2oFSxSpaj6IXl0StpbwCNp6IWpsI9YfIEE+1ZyO2h2UMcfuOvmiOROPD/C5Zkj
HWdKAVoJClE9muwmFUvBrQj77+izXsvcUGGERmrusB8BD6lN9ccQIygPw95+J1iJZoihuihrZCmI
HSZgae9ASuTJGRgWpoRCA2kGyg1LlJBDUr9se/8P9QY9C3k9AKhyso5pfRtsL+zmhNqHGGXehh6B
aBWYYQxJ91XowyT5p2+qi01eveo82IWsFJ2TinY0SZSTq6T7/G06u5/BdsGoANdghAomt2lYbar1
wYk5r+nHyD61xqLUEOTWI2dEYtIq3qU1+b1mnPptCNPKeGbECpERkZjMjOvMboaENETDlVCdgGuP
F03A0dvE2zbicOeETEDxbSG1EF4KW61anQqfSpzVB1TFGGlv7Aw96M74tIPGwU0VtZEg/CEe+78Y
3MKW+YAIKUhWHQ9uWG/weBi88kNTFO9yP30pUxh1LY3jBX7kxNV/DG1JN4TyE8BeE/OClrMXULBB
m5pyNh2c+Zr8uQCD3IxWCBbK7DnThuRwKIg7V87+rY4B9Ik/ye1bMb2XOT8LVyh1KB0dUi8GsSFI
TX1AhwOPZ8FvxFuwB3qQAO51rRpFAfKgp++kOpVCC1XsFX8YyDK13BRQsDiTVkGLlbpGgO6yOv9C
zSgv7XDi1cGipNlb7i+ocr8BKAHOEiHaMC8BktjULhFjMkVW2mVymE4IYJ5/bqdAbTDtgLSR02IG
w9CZHJFVtqFQnCDxq7BZO7HohcUB69WAnZn0vuYEUOilvkzPepULl2Re4p6whyhE0Yd4YDIHShM+
gcF6SS1tJ+E/VgYccay8AK9hRlQhwrDfDG/8rYeZT/6uWzuZaZKafg03pFqidZcs5sS5zlS8V8QB
bHwk6Rw7po7yJEihktDsGyuJTV5XMDZ01QlC4L5LuUwE0gfgiQRT0Bn8IbADUo/v2fw+eSCSV/Ef
kgY1gEC6CId8/alPquvnn8eZzYdx0rvj/AC/C2HqeB1RewPSscW72aCi2Xwe6sSi4susQuxc7cfG
IYFKh9i5RiiP6l3ABmDy4tmz45SIQu1L9jZ4eYIqcabjqpDegRDihZwdRBRA3ZVdFQf4gOTFUmox
ITlABEWgumW9jf1FxTmBma3AnWpZDUCd5rmmZ3Au/GYWB1Zzjniyk3vWFa2N/I7j3RlSMGgW44oG
YE6IJ83ncG0hx01fWjIFB4JU7mVPZVkUOQG18k3wzgp+9ixKcREkHSEFfEHfFBEKs6ugWrKNQ8gE
3rm3Qj+a3gizRBrYMhmSCYnRwzCwHoicZMZEbZgwm24OwN7fqlmYyulxNLWi5QjKkNjbXtBSPZ4z
ndWu7baLkQV4AFyov4jVR+k1n0ovetvDDFPfpEBun/Y6+FB2GenQqIym6ov6elrkBnrP1qeHqRDL
ANdoP20Rzmw3FqV94Un3nwQiFAhBd0viG4pltAUGyW0zVJde9k3dhd6FRo3Si9fKURqEaAKmyEar
NsTvS7wUQMOMYnQcozWuzTGgvDK0aPoQ3KmkK36LMTwQ+KU5fFJDApA6xASqEDjDa3ehlXMT4Hd6
kdALkoGWIcOKFPIbHnyndQYCKAhZNMDhMcKwOL7ZVti1i/0iDe+E+ZeOk7l3v1IyGd0pFden0/6h
yrXSa1UZjIOMYngaQNLcfH7jMBT5ySQIbZAYsMQcZWOTSVAFIOkBbi3NBmfoFISfwvwXBXCnBHTi
CggNv1tZsTp5fdR+MHeQOaA0smZMxveBLrv2bmXHMK9htULFQ0pbEY0dAxEDyaqwVk90oAs/f4/9
0/SAe0x+QL9PVMypHIC1jQEG1wt6GERgBmbDYS1xWUGHDAWUDc63vQtcP3p8yfz7atde7b0DtWzM
inRU6dPqkFZhWFUCnUrVevFhXyNADKpZaGTbga0j9DRcJOScvqpAIiCkke5NRzP5atN9FUFHiv4G
iEKIInd68b1URJIgvqkhUcwFu/XJIJrZDzDnBa7TfZCyjBV1H9oyf03Y+0l0pYEGh7I4xbGq/Qjh
LAUgsaOfnxVGEWU6KyiJkQOTgqP0Mollk0W0iWMK2CbLfCggKHNUnu716z9Fti9o0KmvZejwtDNy
BCo1QxUShN32IiDAEYdNGFc0CdEmxu3GTHuQTw86CnUPUUuMvhTkhfJWzSePDpppNVXwwREBBp6L
dQDAQJ2kpkdPGK2ipwyb0wW53xrkpGRW46r7MPAchb2zOhlqtGhjUk+gXEoD/VrqpGqaq5SgEo3g
lQkt0vnw8ezKgqBEZQNsnurVxyvezcussoIqfKNmeb9DUsXzCeRgmC+jl9t++U4Ec9X01MSyE5iP
YQpCT4eQge3BKxXEUE1eVdul0ylgtXMgtYnCrH1FjY/9GaCemCIeGhPa0IyIPB2O+YLbuVgoBLsW
slv7LK5pc6Dbb/0u7IPKtAi1VQiTEkcox+zRtsImSh0WtYtEYZINjDx0tTAE/++cJLlYw3MzLRZC
XFza0RDO3nTLdibjOXHiQKKE1oBQZVDEqORMDnbcwNjsSDw/auYZDXggd/qz3xG0QxUzjXJFzJvV
D610Kl03mm8qc9JZuJapgUk8K/bjYWRzBEgAdOjeBIBynl9t54I3IjaJ/KF3HEILO54pg73cd0tM
3d9KraF1rU+HCDflnnaVBC8VNasuKyiTl7o2ZbECzYrt34Yt0bS7CydZAiLf3s1DZs4+cx8RB2T3
EFul3H08tA4MN3ESdUzbWv3Qc64x0LlSOrML+5sh3HBuUVamhGisWBr3jaCV6xCWtOvyxKX2JLi/
CkOqRImJIT7MPDbstBEvvijOWognBTRcp2IBycHOKvAzIWtpA/8BuZUmci8lk9ZV6d2w/Z4GRCgp
Gklm0ZGhqQcrwWZbBHcJn3r74GVI8UEtbulQGHOqHlihQg7VvGVfIsyoqhAJ9XOhI2cmg7aFo62X
j0GkAASM+72g0zW540MfB5vNIbzL0voqiXevjHOuXD1w37MdkF5skgqa1tvXu1X8Uvf7sfwmhO4v
Gvx8JcEkvCdDIwkinsf4EHWW46FVVrxeRXC+SDLgrEYMA5ixznSImji3xl8KG7QG/WPBVAu0newU
TQn29t4lmgNhrDKiKDVKd+WWp8jNJEa4DwTwiRKopc/fzlN4lWIbJL8gDICwQwf0eMzsZ0nA/F2h
iptC3OfEQhJVBShjhPLLIlqIQTXhtBeoDaA4p6q6NzsnJweNvomeJ/ycCs9i2QnRnZdzdecTuxeY
jAu0SkEtkbdTFp+OddNuctzP6EXFbKQdOHvdXGUeMpdsNsmHKtr/ow8gZpeQgOoqeDXdRRWpBZem
5KSkVBuc6vwKZVRRU/VEgE2DkYWWRxxDh0RakeQn4hSqX6MakDTLtfsJNixHIq+FdkDjC9OwH4nn
/T1iJCkACwxHNC/eUZ+zy666ryoQDwNofGn1Sqf/f9zWLiLGxxnX4mi0/6gjeOYBaweaTMrF0gaL
tsRbQiIckwfsWlnQ7Aj7NSmVlEjNxvhag+M1mHft+ChzYAwBPJSUEqD4GzWztIj0eUU3UuyWL6yb
zGJFUVZNfVa9wAtC/ql9KjeV50d+irf1yS+pZruA1AB+TjHQSL5kSQ0ZwtRQhOMyKz23v9sxDyt8
sS+QOIiqK6P2x1gLG0w+3VJhWWqw+YKniWirtrbLQ35+eM70xopeiCgZ5Uwq9dzfSUs72LfLukSq
2jSR1GkQ71ETTke+4KnCM2FL+pqI+161zZ5yrOJldXIxV35fo7kAaP3Sw7lNrD3FvOruiuiquEud
sN8oKU4zrZCCHf0RiulsomCBJxlNQInXyexidxeu1StlVaNSmBJyFkQdgv2Zlc4pjnC50XkXbU2c
WkFuRKwXwmq+03yiNCQeKXcUDXow74hcTePBtmP3Jhsx6NN4D0tD9UTbRvJV7Tkby0yx/HRXBaU0
5UKjdoAQO2SfgkaicNc6hljW1wqupP0Y1nwPTR6FxzptDdqJOy29HuFq1c7THdfepb6UhA6qFuAg
vDkV84MKyObzU+cEaGs+qodrrwd7iLKUptaTqtnQR0GytvA0NpqrEWRQXFBEPRGAiD2APWmLdwnh
OMmkwG3FAVQGnovGZxmE9Txl9oSdpTGh1IN+C8VcjoTJ4ZUsaCmGWJAZG3s1wFxn+6pZ2vc6U0X0
FpLaFrMxcQnCqzdCVQtUEeMFLwS+UjRjTR51n/bpADl1ffXAkBAlU7IBAymeRJWEHg+G/ENXzB0S
J8EijW74oRwSqLtBg5vyktztjjrSjh6YmsfeGq5jnS1Be9PNg0Tw0MgXUNg4OSy5wextaYm6ojgE
AxBr1dPm7/AJgYeRURKmjAB+RTrHWphPnrrlHhwXccvKlBIE+wZo1yER5d/LX16r0Auw3A7b7wec
H6kH9dj5dK8LKA3y3qlQcmCTk8E5m4UQBbKXV0tVBaGiXX02bB6yPjVPtJnYrf8FB67XyLD7F0GK
ytHI5wDvGQN6gRz6/Lw+6dUh5k86B17O4z+piR9/QtepesybOvqPq4LW4YpiP/mvhIrUrBMGySb1
MrKAB7r6XgY3xYjTwDLQjq0YQoBiTXPh35SkzYOfTw4WM0wJIwJIol83rTUlyWaPRPO2MiiuAq11
41kTO1TxtAhJwW9UcZJC66OFH3lx6GJ2JEMohWUG+8zKULdhvvY6N8RpilYVOzBoVgRXcrssL1y/
fd9jLEJqQ2mByrDWZN/AQHbj222C2r4VvYaqV18YsUsisp78XeVr9T1E3pqfzueHiN4lExmJDtQU
jx92tbc31c7b8bCRMTBckxX5O6hYiQ2m9PRkpyJKZ5pgsRWBEUquy275qkzW/6i0Y9g6ih6UjVPU
eH4unlTWzUN+MrzJfmbFzjIJy2U5Aq0oBXkHUBHsazEsGJWyNLweVKu6ruZIpnhQe5js0qdX0K1b
J6jeb4xNv/tpTKaxYYAJ2U0VJKBxx7dOwW2UpG5pKgV0dhE197OtyDYf7D2nwI5CkuBfBwLOAVp+
GmELW9sV71tCXwH08yOsuhdRoWNu+1HlQmvJ+2Zu4TTCmQ5z8oSJZcoWCkh5FzaAUrfr9i9O7o+K
nVdZd08C8NGo3eOG0tuAA5QFCD8cIFcujtN8JeAkW5mMaDXJAPI4IsdqwDcKRigyiEJCb2XjttHJ
ywIMrmmoCePBwnxoHwqDYhP/XqQ4NhZyIEuh1gswqt6y8m7bau9bb07qA27CuSdNj1SBLOyaqbRy
nq9t5n5Y3fUHGp/owH5MUwqjdMWunl7U+GTUGESn+hoveOVNfMWL2xCXUL2f7xXfi+/jj3h9vPCo
OfCz7m/eZ2+pRwOzulX4nl/xOvlCDz7ub2vOCXZdaoTf+JNvjN/mwmv1Q77GC7zCuUYQ1Nvdcod4
DYuPXPTrK1iE/N8hQva65PXxIlzpr+MrFyasrW75e8A5sHoZ40+uv5BtcKblGXsUFipXXHMxfqeK
+f7fVgezRN/hr+M1F49f3EiuubW8Pj/3T2zINdM85U2e6k4U9I6XaN76YOfa/fZuOByGFzt/gE6/
pJPT0cb16T31eIq12/o9alPpxTaoaGFHF+pL8C68ZCCXyQgqTRYf7cPeCHNI1FKlHrNMNhT4ASN1
G7Q0kJlIENXGZ2wmuT9BsZsPQSkCgjYdFaSLJh8i3nh+sxiQYOFG21jsXqGB3Vyjtby67Hccd+LN
GlFyG+wbZ4ppPA1gIckRBcNAweJHsc2/1buUGWaxC3mpk2K45FKIRfhLNWYVXbH8fedu8YFSza2T
HVOVIYzIv2gl+d9BAOG2zvdvD87m8vnndHabh/vgE3N4wmVPdwQK6fudv2OB+dZnEQGV6ovSLdKj
jLvUkxN0U4qkIf0NVbj7DL0w3IoRjEc7h4KQUsT5hstJyc3c//8MbrpdubkbZLtoP9zZvc6b8AXG
4+BKGSD94Gts3gUwxENVkTVtP8VtiqTlgyzfEdqBiIqTEJKimDYXJ9ZAM6RDc9lrwAxQVBBuW9zL
QSKrOa4C83Wt08xMa+HJx5imK0G8hABc7cZMl/tbJLjrFtRhXI4uWjggEImzmUPE5IjjQGUwbQsr
rt8GXv5V+g1ilku1yDSIct7lcJoZfqPZhcjFIF0pfch39h/ZPgRmVt8XKwrjvfV5td+9W3Thy6GU
tibS6JcYOHgXHRFQAk3hamZOaVlMj2ck3myItChaMrUmy4b0eUBfgs/r0blGTlXEOJvEwMvl2gQH
Uh6CdazqvSJy0npcgDtaPqZob8bHbHt+VCel5nEy/WdUk6eQN952KA9VbtrxueO8yloKYOj/Sakr
5Mzt1xg40WsrAkIB3VoFg5pPaqBLZ3tkIiErBGBV4lBNsn+3cqKPzw/0/JLEkMd3CHHwKJyGDcUO
cNJyXd6tPeerlTt4YNNmZMqoRW5YaOAttsv8U2lRsCdpRExbRuRFDox/A51HiHyCQqGAZ4Z27slC
3cY6wgHzRWBw/GSDweqXwPjcOwkKiMjuObRmUP1WXqjuPPguaP/0G6nRGHA3dQ+RuOT/akhcwPD+
X2OCF3A8psruQdVvYgJVqtMGtJnZ3wWtMEXKnfQ8gf85bKGmi7dafVbRUTonClxg7OJthc7HzKim
VSLNNmSFKRBB3qMuMBnVYO3sxk8K0uiSNa5sNXXkYaIaoYqnoBhiVa9D5po4GRLFsGt88YhNJe7x
UBecN8w9G1M9GdqU5NJZobdJI7Yj9AN/KAiMlXjUK99g2fkhiS+QMkqeEkxS2kEn81Pv4pID7ozb
CFZComlWwS2kjyzw//N37+xafTrE6Q7SBE3icwoZqQB1AsKSBgV9YYKAF+rkqt4qKfTao1/MfDd5
MfXBMEMsSC7icU+JypcnA2I4qgYKUize98xINeOne93TkU52FWvTBtF2bTl30okpbOzpAJ6WYfB5
m+ZkvMt7lX4MKPUQIXpFdRNSjfEoKaj5U4DYrNNXmbO4EUhEdf/58+e0XKa5uKQ0IpAhbbbF8QpJ
sn3flPayAiTF+LB4F56bKOylGlRGkIvfK7Et1fZChG57rP5ATpECg0jSVhLAT3n+xp3d5XyXzHeB
HhnExcmgKsyEQWfmtTkUBaWx1/b3RV+hnFS+NswkJqBiJFVsFAuaG2d79yAHrtY5voHYBcjldB59
eFrL44YhnWqAeQR+U4WibrWLi+AgHDiRQVolBD22EawULUzoLdXhhDaT45LyYWEuhUrUSS3gviEv
E8zqODFcllUOEAnpWxmeVgjdNXymh+aUcngAML+hGHVuE3ryOZaTTShZ0c/ZNO1h1DenA2ACO7ag
WM1/IkygZDSmiVvp/SrJ6zH1ESdQzbRH/yktIHZKo4/D9q4usKR9VQMDEXAtJRURLYPMmkugz44f
wCHNSnqVWHAcT1y32ZVWDsHyTiZFVI4Aa+7s7yJjj/UlmpUJ27fxyPCJjTp04mg0mcY1jQsLuzEX
KsU8+OJMlZQZ8mRkk9k77NoiqVKXJVXpEFwZ9aa4xbmERrRkZB4aQA+aOCL0iMEUL3D0g5MnBZj5
psr5cdGmoh/pLmn0Tqo2SYL9hZumWuosbcSXTVlUmmCwzQzafyP9PfrSzEyphRYDlQftQ3Xo3bs1
Uxtj1nleydmBBbJoF3ICc+NJUFNhdLHMN7WKt7QbQauILqSTULw94wMA48z4//YhUATv9qGM9BB0
SfFt3kji7GEYsA8D64LID6npeIpZiwPuPWFKKYmSlfAR/WLxs19QGUGHUstEMw12HJgNsIcOtuww
vw3CKpBsKnihAQUV8f9NW3J+9z6bBIE2QMaZdYCq3/QsrBIEnQd0QE18s8APGji00G4SbEqj5T2o
OOl/Xyv+oqFwY6ieoAyR5X8Z6q4CYFKV2CMeNOJV7PLqOosuraB78EgIDNoAWWixW1xvVuH+7Hb/
9FNMzkkXw7GCx0xfXAI0UizI4i+GKlj2Xyk132v7FC1ZXQVhZUBa3OJO3Iy1D1aNGCimLezOnkXn
9pmng5vsk52XFatqvwF5xCQQ7E1pgZFTzyLjvGLToa2psUoXhXrUN7WuVYcwqj2w8xJge8GsHsrZ
RUMbQAR/us+O+fmTjgfW6pG7dvCnaHeLVxvVX5v2nZLypl2zSGlBsor1mNWyVT4extRE6s277tBf
rdr0dhmUV+od/fdnN6cce0zo+w7NmOn9CheVO3Q2EeQu+SfcOPc2Oi0mqKBFJNKXgJsFDJ266l4W
Yf86tbbv1YuTCYsoKcq6Jd38GxL02kgmAdnTsU1TlC52m1WWhHsDLZTEu0rq4QHAw4LWfCmPXsJJ
4oZ0RQu5ADBC/qlqsBgNskkZ9hDW5GHzG7qcZyba0eAmu6CbxYAJltT805KKMM5mf+rM0Db4UGaR
ugiIjE92675Bxvud06itAzuD5nISOndJ172cV8E4N9Mo/1Cxw9UhBDIweaJVb1c9IHvODZangd78
Ut4Rl0JwbMPk/WV0pDKD2sHaoh93P1HAkzly0bmCNd0+UkpqiQxs6jc/ZJyzmwPJ3aqrrqtu8Zft
cOO8EixQNNanNDjtzx5ddTXwlBHb8eamCAbINIjGNiQB0raXd6cLU141Q0FH56OCc2kLow0EX4KN
wMqdHCaHerfwhq6/K3oQbZy+holPIc3I4krPEbxM47v5Rb6ITTVNiMB2u7h1GveDaHamqEkDWwM0
SGZu63zWcvZx4yip+FtB7slpvItL9CHSg4HmCycarxikgzsPi6Bn8xAiWw4B6QYsOwVKbS5CAaix
Y0R4QNvP38D/Y1xgv8TahRs1xYS4lUV3EWKxzjr1xMjtbnRKqPShGkO8Cd97ZYV4FdnTrsUfaXdt
iOFIC+fogAg9JVzzzIZ3bt2SozyOawICSqIFGv9rt78T0hxMDwXJ/q4fCKuy8H14wJRQHQPKL+Kx
q59fIEBNKdcELzxzQbVdaAP/ZlggEqlQU2+j7nI834ZlFe6yaDnqPspoSbgtMUqk8aHEUzokxmT6
F7NNlVCdWRqXul5dGH2WDPHz4zrxUKD4Qbn8P+OahCzWmtg4X7f9WDcntxMqWwtWHFlVsDwoF3FP
uQjVKLE5dbba1O8N2JDOu0QmKFgbKxBKlVRpqPHDMpM36uKjNLcElZ2Pn00wNT09EHRBEoFQlS1n
Gj/v650T1V56l1Z7oBz2wb7Ol8RL6F/GXyoiphfhCnd3b50fLmsgx69Dr95dd4mPFbLtZeiRySli
UxEaVjiqL2E2Fts2+xb3+PV6K2uL2x02SyhvYWfcVpCFgafHfVlepTVs4b5ZZNc1pVM6C2lIauX7
WG0nWNDYPT5OfVq/iLe5+9a8BUc3D09BHCZQpLtXewSH0g8HJHIvh5SQztoE0XcLm9WX6Dtnr2ae
sZbiyZ0CBA2KCwtZkBnHcw9f8XAdl6V9J9R9lCzeO3n2wSNein37p7dBvye2ELhDbP8Qrz5FyxbW
2lilRlHgRgocwkIF6CYanJ+1/yJSd+Ds3IvfON/O9BEFaAFpvJCu4xQCbaWrKExXhUMmPDY+tTPb
GxqEqwgVPHh0ytmAaJoQX64B4MrBx8ArDK/VbV9t/Nsss2nMBpfzmfq58Jg6wyJEG5PTF3z58d2k
T56knZMdTMXBuHMC5DcBvlazESxAQQKJlTrYojJEaGx8gwHAIaBriLSMP+mYTNIzmXnUis1PHvXj
4MAPHw9u2MFCaNryQI2LNJzMQ5wsCu30G7YXBhkEBybd8T2Sy7gCgkVZIMTgWNLdRm+FeD5tKGzK
nXkbfZZItkr9YpeolJIW/v185nT+NKFpDAiXQw5O/vG4LYjYVIbdvUnS1ddSB9LrqPbTZhlNAikx
Ic+kupyUNwrsIIyOJfBrQX1Ebv2NU+7sZBRnA6M8YugpJd/KMPCAGQeyB2Ic9HsM263Nu2bV/7XZ
Zp+arkFnjhgV8wObTs8D9UfUNbvK37Pt3g/96of2xVEH4V8dd4ArFsSq5MTLYBINJlsrbuqtxxG3
5WFbxDHo1TzoRYqIGlfAMKl1iTjS26vPUgkQmpVuxk/pQxrTaupKz09E4/09nYhPxzVZJW62dNMd
XrwmStUqUXOpKKGdU9syqHseclji7UVPTbQ8tSfq3qLlgwHjr8K2VrlSZEFHlaOoemQ0sSxMIJGU
NVzpAu03q/4o42A5rSrPN/olpM0Kg4xOBfXHys0/VyU2X1CnJOkPw++dOo4pFp9GA1qiDwIfJkjA
CddhOFYh6fVvyLKcq/OCPaXoA5kYktpisk6D5SbNEyydR+2OHZEcAFC1p1X8eShKKaoT7ESC6ZKs
VnPLpD74VP8GEEuP5OSROegVcB6oxzyJ6KztOqu7VUooAOIkzEirn8hPCEKuqW74WRm1chqcwpUq
TTTWGAUOu6i9S25Up8Tz0+ns/oBEHS0jkKRIsE/GVoV5mxMGLIzaVzowhSzWI2wpTRUjdAm/UBI+
TK2PZlwU8Xo7+SgGmFJFlUStxZxn6PnnCNoF2Q7Jyxnk9JO0P7dy326b1cLAm4y0OjahCp3kZ53K
B1B7w8NcFTlDHS0NSnLwVcUbfiOxPhMDI80KtXTFPaMaO6ngBCjeBW27a8yTlPKLCI4PbKexiwBD
XW1qVLNV9K6ROUW3/71yhgdd99/Y5bWLT2YYhBFsmjQsBMGm49qAV3Wx6zNHuxoJMtuIcV4qku1H
iSOEGHgKpCY0c5rQ36VPKpdU5VfdhvZ/8G8KSjRJQ4dpT6zhmuP+6RMkxsUcYg9ojjxGBaWio9en
qiLhoaqKAs8ZTPsOPTmB7lMUL1VREuhwVBPFaobo/b+f8mDtQ/rrWG9wMk7i267fl/HgeXD6GNQu
a2/dRQ6KgwfUbm/Xu8UfhgBNZ17+KHqAhk5HTcAIkUHKUMdlHvl6bso/Hde00p80Ud4fEOJES5dd
Xc4PdFaU+Okhiu8ntSB1KXRUswS+ehY8/odaOlDXf5ddEdgQHxPK4FVyEj5srbogAGd7QOAlz7Kb
fXK49mLnp4HJAWeQ7oHqNSpbG+Q28njK/Io9YuVQfoasvB7a8N3MMzyzpZIZczgLE0dRZHI6A6ja
+YVf70cRRU5A+YqHB4rBEIiVuKclcaK2eDpNEsvUvDJoURuhNOFtUVhSaPMvRLfI/HxE00B8BQ6B
tj8JuTh+qO2yJRpyhAACaQPtAMROiszrJv/rUNSsR5JlHbq0vLUet3Z27SfLW6shaXCJLmSxNHPP
zmxe0IxJVwI/8BAtm/ZrULQqgs2WSGBF90pOCNBgpaKiFqh0hVJOfw3K6BenFBqg5/WAgB9QtiIW
VtVcRHPuCGI8pgEKjpoW4HGIGgyLhVVV4JSXnX9poUQAh4xWIrvEPrVvgMuAw0TSGBfxpC9whWaA
9I/b0L+G2ndTwYyRsOxvxKhnJpkYLug2QNGhLji5Ya4HzquvGpCixquPG7UC+Uab4YbH9k5teJnS
9swiuzx8Dxscm+0ebK06nH2LZFmHDxynkSLB3xjemZQkdA1LmO4xz3OSfVpuEXrtQuJ8CqExN9Ko
QpvNnnBCGKkCze94F30TLEoJZ4UioUk5qIpUa/Kk/3qCqWKFjjD1P7QUT3rs2Ejn6yxpTKtVbKb4
F1TaQ0xfiAXRKtVetdfEN7SztTDFaHuQXIXL9lMwxn81Lp8sA4ZVSEB/PMHyxk6c2qptYw2iRqVS
DYPS7xH4XmNhSBlGfHhxUb1q8yku13/J9S9d7W7b9FtHU2mem3amrgsXmQ0MZSZORxQiJsNK8zrZ
lxvLSCmIJmSMFiRRC04Obm9KkaRHfknbmaF6wwN8OL/rZZ9eSpG+2lt3DdKLY+RDQWEtPUTNt7mK
ltkfjoMMD/afHEspk6OiNtlzgzZpnbYIfCwHmG8wcNKQtO1BSMpAP+Epm+e7dPrrfpnYr0xtRzIk
IsFdGFB6zYGBO3O/5TlAdh39nHkAzSLANHI7XNAhg9HhvVVDh1znbl2tP3RAZfPa/lkli+HCtYnu
kOMxEnnakLpQKZdEXCiOucNqeNMldX5jlXiLzsyl07z16CZMD2kXsSI/2mYrU6RQymV6uehias+S
TF7ccnPAigriJwty08f7BXeIN9Y3M9cXArXCT5mtU5wJIgDLQZ/x2RKgYJ3ARRuvQb99lRqtVcXz
hpIiRX4PWRyPYoPaoYoi1FyMEUARBmPs4dH3wR/yX7V8GBSRIHxmNAWJJ45neuKgLkaQkUJKhibK
xiDBWqPfBbXRA5ikcalMJqSANviwoyeFf6das9pBBVxKNnP8jjNcI48i55LeCiht+eRMxpXkXbpY
NZ0Jm9dOeYee/RdU/SnqFO/Xjv8u9+IX9g5eOsIxZoNAJVP+ofIplA2oCiTuhn7KliJJS2+FTeT5
CXcitKBMA220EHYMhyOUqMkYu5L4fJ1Fd2mCH2N9A9Lw2pyPDDPcURiLqTtxVkrMDXGLr1JoTrlV
nlvdxH3+WnjyPsFuQ8xhr3gvjqJbs+6ECplPKM2znOwSkoYBG4lkGQnvZFfjKF0W4T7fcr+QeEEQ
wuiC70Ft8qzhbkJjRa6f2olcDPso+ytd7f+ASocDIa4lBnEHqEZqN5qgio0Mx3VPRxzhtoes012x
OaopVLtAanFQVhIjeER7ubSLFzPPQAf9yWdC/hbRQaInKsnHz2DwhnQZRN0ouGyHwA8keJtayANz
jcKaxBmkrjWawhA5CUeEJNVDmVco9nGDokUjQCGFAHc5lzSvzmxOROqccoQtJDf2JCLAW7KNrDrx
75DdBLuGO7N4Io+vXNjOR7ggXPA6UkNG/gfXoTghhXM7vnJRNJCc1q+K/S1fMDsggojfkdIYQ077
17UuDBFkJH088j5Gxofxng1fsqHD7RhfH+kdTzkfw5/8LTbkjrqiI/Jy+HOkfvznT77ZHaiSXFV8
NnqckEB4HQkf+f4WYgd/ZfvnGiaHrs13uOaC16dfI+fj+UlyhppJKqKwx4ePBZpm0vChJLeOmn28
NEB90Emv+9Z9q/QNz6e/hSaSYKrkPcQ+jhGEllxfzUmgqCjdDt8psr1QYU4nhxQS4hoV5RiIkrQD
NvynMA7NLokUyqsDqtcr4x5C9cpgWA4+7aDw9TzfG0m2MytAcoQG9ozA1iQUzlunWXpZ6RoFVaaP
AQXCNLI/wkjiS/oEj9OLuTV+he7HpxNK1VPmTurQAdoDhNdEGqfWyDfiepxa4XcuH7+YYnrXI7uI
GXcR7y/1DfPFnOOi/gbDiLcyy7hg+nEtSQZmUIP8E4pxmtl88XuZ7VxAb9JfJfmhzuWvKc6vGif6
OL7xlTeMIxsvdN1rgPym8ftaBql+8dMLhjJ+04ztaEWMY3pcFFykJYUjrQEueLUtMH0PlCh+wPTn
lcXBz8aFwivLBt0UGIgiTY1fvO/phVlKDy+sn6K+1fphkTwuoZEbNS4hlorVX/7UwnIQw9Q6GxcQ
bxoXEBesnvGv40W40XvsP/VG865xdY2vbnvLz3llpgx/aiAgxfiDL5Yuo2EZM15993FAXAx/8sK/
9vR1/Cu/hW/qd5lVzTfHX/p48TAW/hyHwO/nh1wzCr6eX/VnmlaA5hw6VkICoXQ4CW1cv6qzxbpO
3xXDUF8aF26dxkVMnWvdfbWXHFE0dqV2omqzF6h4DmAU1QDW0Ce3IYCg6qzC+WDNGeecO4zRyqV+
CwOFntW0y1I5WZuX9ZIursehE7Sv+1X2RjohHkrWCSWlgdKNdHql2yMWuYyxYkRPaFYDlSToAVFi
vA6VsqkeJqSQkCRCWMV9fF/D4pcgRZ8l6BaNAInK5x9FFV91lnkC57lbTi7HLwFgIoHUyS23nNUG
txdvCwpNnCDSNwqdvRd/icv4T6MQi47uQ7FToY9OYSPdQAgkuuCD0ZGFMONMDmzgLZNQQUEuSrvA
dfD3mBzB1QHIuJtmmRlcnMdfwhbVsXgg9iZWtEl+pHlg5E/kT7lg+pNoxgsydXmkUb0yyq7cOVOF
FA5Z+giqxKDrIpiHWOOSWBQiStNHutl5zBED367HZcYri7+RMcENvtQyFgCDBUVzxirnuDAnErUE
pz4RNAQn9Ov4uJPAKOm9Q7/i3yWYH77LHz1FskxwW8nUGiwN7hgpUoyogw9fw13zIl7wPLwIZDXK
D+hBCikehzY7eH5tdIc58Kqtc7MMFj+lRx2s/Xs9L0XYcrXSZI03zbe6rf6Q9UCO1cCozY0mNfWr
+aL/GSQH2RQpFfpy/Oed1Isr1902fYGHMNavSbn4kldf2wM2h6Cw4gQnhBBSixcheqUisozP4h3O
yRITqVvwHOH6E8H4F3sh2jVEZ+L9G0O/3tMXoIiUI+SCwcTwDyLQCGbOydmfGT+gY9DqlP5QzkaE
9Th6dXu/dPZRxfgpxEtTPB5wwMPPWQ/qwYpIkvtSA9CsI116beTZQCfah44Nm/5wDBCP7e2jjF7y
nnNNd9ta4CxnngohCOYh8znatDrIOifqZuS0XGjGUuo9Hn2+xt/JW0fEhsTMdYvBIau9Jp8wOAtW
vJTNxX40HIku+BGjbIuMjqmOoO6a05hkSs3C8gwq+slK18BWJK2E24AC6cZNb2sbEcC1YX0rOIXR
mlH2J4X5sGRCFAk6eDDLU/WtfCI/6gNSNVCRWlROs9vStpXAtQE/OlQ2tPZDmHWx/0uQUY9DDeZ4
y1YVr2neIBIlfL+EdDwyzxREkDhdpleB6Ko0fZXNS7tDCCI9rgoegEuzxfYw05DYb+Afvs8XcqcF
rfGOyEUF3yAIXwYa+KTjY5GmlnZRR1g4o7wT0odO2ePsDPVuSRKoliUtdDTSr8WoUhdWed6jUhl9
MnH/08B9oyqJ2gdW0gLkgcc3W85aKhGdPj8RM9mjae9Drj+eWNYuLJ1qGW0+SMc2pFMsqUUjBsZY
BUVVw19nYbonxYQqK/eTvqeHJfLIL0MXPbA4RQSCRrxQIfp/Hg1AgI2iwPai3/JkbRjaBrDHuaim
l84nehYfBSz0QmD0AtjIGLDDQ8VM24fGNEoPN8WeKjxCsdrKlU5wXnAWwFORI2lGoYkTTtZQohjK
3FM1HK32ec6SqTcc3za05Nn1MS6HsHRSFM8rTr4ucnnIizURdpRtrrsGIZbUJxV2Bg6+AFB7bX02
in/pGsUYDEjcK+l5J9gyUivhdgRD+MN2QZH1MfWLwacPn9TdZRpw2FmboX2ZDOvgKt5IxFq0YLQN
rCJq3uzdwwXGGe5lvEjTF0W4Wl/aGyrZ3h5A+l507SZff+iXLWoO9pBd98H6cFk2dXJx2DUe0lhF
9s0L8fzr/L193RVe+Dq1y+yt8qfAhxlMCy66Cmi8zwQGRun6ufs2CQwC3wfxskoiRP2ofyyQm/Bk
BZdWJjyQ0gV1zIXzz7IHEQdGJ92UzetdFbkXLSJ1/T5/l2MaJLCLaPHaz9SSC8TplOipFbN348So
sqJYSTRULnUoCzZQbYk6iHs0SbUlhQ3s8RVngNtgY7XDyjwZvqvKHOpzo9KQgjcIq5inA76mtw72
i7qo1y8luiP6ex2jJrUQ9YPAz+hjNfvvcYGjAaVEWZVI9atugx92gUyGGMSoSv5YLOv3u2WMwd32
b+ExZcGIQjqESonz9xIm0XdAjgheYGJIpLQkrjHKLSKphaqA8SJA9SDYt3+t1018gbPBvRR9pYZm
u/y+uLHCi9Ddf9cWmexWP4RQqDiI/7vIn91OCwFNPA4n8P9TVMfQwgOtVpvUeEelOagOnpqq4fWa
wKDo5N6XEwfIjAtxb+P7oq6tdmZhFayGT5SicZRnvFWB+PMDnHorjAM0HWWUT0PKEscb3OAl2SLZ
4m4dVtTpvU1Ctp0ymovSq+NryO9fwkUxvAy37M9iorgdffiqYjXVIc8f6fILF2LFZbrHIBQBZ0r1
e6gD8dJ7UW/AQ3XOz7rxl3+kVojxy9K9rKN1fpU23u4yLRD6jBr7OtzxRIpA/woKh3XEUy5wugb7
zcEcenpcHFDu4UDuBJjjYujBVEuLvOKccFnddb//XtTbvxeQri8if4kLhYQxQ0gxeVB0UFtnNWum
qnzmxqEYCDHCgT9G7DS5cXlpNVltbT7onO6zAL+yxn9puvGUbsRuM80stfsA3ssTUz4T/YaMKADH
C35Kbkrmw2oqJ2vIgeA/hpYcy0MD0T3cJlnzxQWl//wj/z9GvoTCINQMjejpyNd2Wy7DAeVzQuWA
elFAYb1Y/6lul92NFHoZCaMqdF+g9KDFqFVsDpIm/FEs0T+k9Su5Y61mJea1Pxa7E5ITEVb++9b0
eMcRsyNMDYwdyPG4kyhyk7op01vVlSQwqSDP24OvIXRRXViJk1gNXRRfNpvDvepgApcrmhGVcFNi
f5CtXz9/P88EnygzPhnXJPgc6jqznTLc3uowFSQjzbF98JkAQnqyPZmQmVqdwG5K1NS40H0bW+YQ
4iSrFM2G9HqO08MESAZVByqNqEVPiuxDtD8s9siffZAgZxGwCy/F7GY8JIB2evjUtwIFCmPD3lJ7
UmOxvqkVJdcpwyjmQSs3TmtiQiVQwk9Laq9bs2dJWfT5WznttZhHTJmEQJkiOgpvE2CeexiyrITz
8FYkcYnzk1l8jZ0NFkvoXMZQgAzNBoJbuDh8fwB22TKatYMK1QC6gf2SrUPS7VaBfCR9hHlJsmm2
dDLOySMP6oW1SYZ+QCAdxwxhKgn5JAevMFF854eT1BbfC/rhCGUakcnhFhxAD1aSwRaYu5pM6hfk
SgRTI01BaCkZiPmUxPRWptOCmIxUgvbfgqDveBnly3WXrvOmv03RrLuxd8hIeyU+OjBx0kNKPFVu
D7RZDvmNhFYQ4NldhHX/1e4xaCg8domY46gotskfnrWwoahu0xe5E28urUoQrSiKr7AHiz+J8DtI
nqj076mBxFf9sqvepsVqR3DMqdAR5tW2cuFs9cLOA5pm27371qRCC6ZXTbJ8nVbon+QKEEJitLhz
wtcmEBb6y2uILsKSqWlv2GbrnbYhRR3p8LOOoAao8QK5IyfvzjpkzeiGu93CJejj37J3yHT15fBz
sIlhJAvSS90QN6E+j/8MBwgFInd7B+LAekdfOvVD5GYox1kRR4qdhD/yLU1JF93DvETar8Bs5nLY
+N6L/UEF+nb/R1VAuo77LLwuck4gz4GWEG5V3PRzvHvL5erS3RPoui28hpmlpPNn8pip0JMVw8VR
Qj9pCeInsW3TPcCveo//Im5TAn4UITmXV/0vZ2fWJLWVbeE/ZEUoJaWG18waoCjAYKChXxQ0tE9q
Ts3Dr7/fOti+rqRuVfeN6DYGylVK6eicvddeA75+4EHS4mheqUJMTKgZgoyTn16ezr8FETu8p9vO
EpFpqUpfKV9r3HgODmeHP8fwAZ+lH12CkXqz/n7Zl9RckJphqjDLum9GbAjjhprezdPzMWj14IoG
62LjujC1cOjv98n3pmm59W1S3po2DV8FCcLOJgZmKTz4BCXqDvRIJMmnmGXhD4mfVoIdldllxZXT
UVfCFvWPQe5jbThyopRgFvNp93ucgA62/D11yIcCiumh2ZwTelwgszimkN2x4E3v/lq5cXmTD1i3
Nh2yFhZJQFJANEPrlzuRFo5Eu03f8mn21Mfj3tteeIU3QKKlZi7abqCMT7JX87lHQVG5BdtvXlwV
GxV9P82fi5EXr9/4Ce4JHz5MO3hd4MUQ0NVe2XVFKjw/z2UT5DtylzZqpDzioxdLaK7MQjpBQrZ7
7lbRFd4+tGEtPp30MJ9MT/mFOX/PkLXmZQqZxLgh7x1mclxHwKJ1magegyYyB7/nm+PGGEKa5WqC
c/Utz3l3OpRo19G4P7/uFqI8C5TXvvyLOAoxxzhX5fsZd8urzZQD3gc8DGCk4sa46meld3ApJt2S
G+U2hXsF/w2CV0yslL9RETpjltxscfzdj7hb3W4tjnWqwXTWtbhuo8rC65QxwdS+2HbBfF0nPCZx
cQq8uw9dxtV6TVNiSuai14RETMgML2W0W/yXW7Lr33dJvuHHu341MGSIsvLn66ffxMuwxB9LGtFZ
4jFt/ZnjGrXLzA8HWom66cvJ1NxhDowz+AD5sdLrzT6OYRCV1/3pJj3P1+jPXVIf2bikDBIIIAMC
nE0xNxvY7kTR6uDrqm1ToUsp+kmCb72PCmTUAaQAxg4ZjH59Pk79sRoSO07sCeSUAuPzom2YMs9Z
KyiBCKysqtQyW9wy501TWiJFhfVR0K8nTA/BNeYdRuY1XU4Z7Q5hdno1Os6NqqCoooeQRU5drujX
RjuadELnS71gAZ08VxY9Vq5B5NjvsYqDfYbk5eH558xtVJj55N3rgBLDcXYwe1HSXRHJDJ+XCy0g
4hwFKcieKfB+2JzqXBbKrDCd592GLqenWiZ0YPAIGVhQrl36CW/BvPp9Ubs/YlvQisWAqqYFFXFy
CC4wmARuSuupOk50UdXrPWMUhdgp9kNRWBJvizUVwJKTYUlQUKNTF4vME9TQ/GAZFTR5wKiHZeh+
sx5A4NbvECW8F3ok5aO/4N5OmSeBaO2ln55+IS7VKfaTAvy5PIYQ9tH+8mjql1PSrj1VHpRJ0Y+K
Bo5pzlZv9piCsLo1FVALJVWra5zjTEh3w5RiJuGr2ePgUIG4EQZmsppQ74jpN0NjJJ3KxGr27D0B
4zIxjuVtHZMjaq0exD6WpcNgAB5toSV9SUDAjwMaBsk9qYLb5nQiKxPpAmwMeV9JaNxEVAY11t6E
Ahwxg3KPguQnhIvyM3gejX90jZJzh4lFxDgBz42Ha9T32+VUeufza+uago+O+KQWNkB2bHMMNfth
xqkNVHobKxjTk6MFcRpe/T/iPZ5+co+99jh1aZwGHCrzlIfXlQegyOEce/dqdcTuU/Kosg701psd
Dwi16X4Jjt3kewR4c/ANP5xABNtoOJU659sxSG+t6W2GISJ0nBxHJ2kLfIezFhjhecKR1TZcVEM4
U/I/Yg/ZXi/3K+DRYkfdBsLOhQtVd0OOV0P4pvUTgAsrzeBclt+sp3VafuvgDOkJ6+X7Dyh4ulOX
F8SoiPKQJ0w4zsWdRGq+dMXehRdBB+E2MJ+Uw8ouJEKNQq1sDBkvvVyGNFaR1Ece3JIgiZeu3XFD
nfX0E2bL+enCEKrKLliDU2ZCFy9ntJ/cdl95w+tgnv37+KRUzQ0EKBgc/zjlHMkaWsTNbriiYE7u
+hP/5m+aPADE2kpKb6E9ZSvffIr8uAFSxQg0qlRGObZmRgVc7Ppjv9EN9Ot4vi5yTNuHxOA8wNFf
lDIvGJyZki/13nUzJYJTcqivAqmqYLx1Xc6aApfUWwWiKgjXNMX+WOSUSXsu112BTJuI8yZhG9Ve
4lZNC3WCwq+cBnoaAkmOdiC3lXiOKo8W258aTwfKgzpHj9zjlvDCRM23PqKC7kdYTz6KuUU1fdSv
d00b+xAmo4Qyj/JhnMfbYgO7CsLyWzCCu8cuZ3nrfGlY2FfNGYUc2hUnoQjlcC8Ii2EfOsVmO9R9
+aYwGbXXsnzNN+hwmXyYd1SQc+S0mC9SxzUbFVpwpplwOw0JV8rzIijdq3hPJ8Nf8G09CgcFTOqw
DZyqsbv6VJ7ja+EOTdUisoOic9tXfOtgo4/BpPh0tO2IKWY+s2FzCwrwnqJrCeWY3uV1d0Q9v7t2
PaaS54WOjwIMTbbKzYE+TSmJP3runlKt6I13YFpN5Xzm2/cho8QgpCOPyjg85lEWcZzJ3DL0AxAx
4Ygn8GQFdTb9lF7Vw768zcc4e0VlwdqI+WxxJlvXRgPiCO13s0PnPefUppvHf98E+Qfry9RyV+Lq
fLqdzoF/2w0UwJLtP/2CXArfObw85XAksOo5rX+22vKXrJlq+iq1+E3qfFKCklCfmEytvmBVxiaC
QqGkRlJ46l3wer/frqwSmKkeLMEPjE3vJKoMJP7uvfi7uo1iQHwF21LhHUFGTauoqSClnA/1aam0
YINo/iPEutuTR5UzcooQEtdoMw1Fb+Yfpk7tGY5ZlMj3uyX64kdMMLSF+e5zRMJLRyh7J5BRkuRA
ByPa6cPDAGFMXQ27QjbiTG0E9e9yj3QXnIvt2FXx9guVB2NXMVtsdU/v+cHELIeAmLQ/syLlGz8N
89WGiPfpp/Vj8vtwn2XsKlImeV5kIlzqWbpx6QavGjfy6vv2KghP7qt4Zcfq9/72vdhtCbU1CAjG
5+cjPfqKCwFtXLNuzTtEjvNH61MQdUzomzJD2pvnb1iwJf1S3mEx4PbH2CNmtBmKmRkvzduc5M5X
VPv1v23tVuRpf9c4dWHZMxYQmM4LFgVncvgCJ2QH8dl15oif6u7OA3MXM0OeZ9frx2Uhp27efyoG
vwUTb2kL52zlYS9cYfPNyZz+mkDC+kAQ7S2rdbmZfCjtyoVxXSZlUUI/toW8PfMy8edhS4fJlBWc
PavhjoBx9AFn4ebhWE7LRTAsLzQDmZ7cGJrFosELt+i5P6tfvAu98d9Bsz/9Q3kL+Z5Xr46Y6U0t
V1FEnNt9w/eZ92uLMI3PZC23FvrkeWZVzj0R9saZm1d9BiyTscu74ZlpXon2qjux03Z8szoMztcJ
1uvQ/ujmzMx2bVq2rXid/Zfzwg7DbsyUyYE65bETkyQy/j4bVpQp6m9yPnFHQayGS4mhRb9wuzP/
qMP4c1+sX4cehKtzXQ4WnxpPgwSPvtLU7NIhO62CXeKJncO4HD4EcKf4emL8W8zgUKf92zld3EOT
+eVtbIL3puqaVwbfnaOzYp+KYajt8ZH6c9IVWecCmXOQ0W4sB0woznCvBz7xyAafV+YGQ4/kxpp8
FzIkmP30k7sJsUho8kwoqwwfdaj6PrYPMJAa/MiFKXNg4s9viei97gOQJO4hy2OK+2taMA9yIKdH
N9LB81hChieUuTyq3yEfn4/RXLW3AQGoRFdSchmwVSensSekBwsNXOmYmvL1LiT/OGrdKwSjjElF
mup5lH1vPwC7T890AtiIDqPW5Bo3tBiTKJ5Y+AU8mTGQn8ZQ4nVU7J3wSi2FXKPdjcuHE9Hexk1F
ondo2tt+NNl1X7J9B07LDdX+4J8YHENDX+/6EcCsibjTMWHXVzTy/tsg4GwZhvV0OPXh99ng0dqH
brkd5phHIzH6nDbrS6CI4gipP7hpuhDKxZqf3jUFx6gpiuQuzobu83ku3G9TN0WAkst420BL/y2Y
NRlOUjxURuZUjQsdz6T9dZ7oc+N2ePT7ZL4Kg347LGXxD0ZQoGor73i+LMUxDqbPW9FOx8lB6uG0
eCue9Z4YPtEPO2k2ugNhDEBs1CbumTONqqO9LQIgC0DtEMKGQEKHN9IdHcNsnHTi2PAthW8WpwFc
Jaw/9ttA3RjW/Oeatxl6KsoqsP0x/a7wjvl07jGBpWSCePfWTPx1X0I0metvRab3I6FGcs98Wyb0
rL+h5bLCdHvVuzIBpp4+xitLaYsEZVUbHadHMklzPrdEXIJZlFnDeB14iZ4LE5aVzt4gl4B4K1ip
YwEXfkzlQjDprYAOP2N7UW53MRJIHOS8132bfCdU5JMp+c2UbyxEscQUYp6jSvZFkqm5ribr8bZt
Uy6wdF+A5IEvbVxqg97HrDXvRe35b92yhQU789BYi5kCCPkchMXcFFsSvzlVzva2q7b1W9MuA8XC
GLX/mr3wNFIGMZg21e7oVUCxbsZHN3ut3XxsfzPDrjXHqC0zALayuOlUijgu8NeumV5ES/Ld98r8
s3wdggyAMOg2rolFvJ3d4aqJuRnuyLInxDE55j7wuYMV3pQykhGEuTkAfJSF652bUOfVLe8Tl4/R
34apX8HIXlB5MbAa5mrwocN05fsoOrU3+yohhTLbe+8Y5fDsTcQw1MzO9gJWUo8xw0LUwykNXjjN
mdpxA4UjESrJfoy/Xcd/34TUUoXBaNWnIm0CFYMNv1uTXoHC5a9zvQNabVJZyhO/0bLFdWVtbqKW
d7GTUb/b0UnxEb5QTGPYM5K367IkoxwkPDixN04LOCA3BwDWyA7fFrMZ5dvi778j3e6P0ywQvOBF
aQjdk1DTYodRytKsDW3mrsTe/WC/kc9mceQlPBleIS+tyCzJa6rrmBLbozuBK4Nnr6c61Y9pSFG8
kyTlaHbBhE7op+mn/LWzkDdJ8hrwTgyOuhnGS0vNIoYactvXU/OR+pkVuZh/1rsmvp5b1jWbiP9y
atgj7fEHsa2hC9erozzTHSaiTKFvw8XbruaFA519lRCLoGaLM0mfgT+mwQem+bQfRe0M+VXQ0WNF
0+S/9P2xebWlSYa8iDvrb+f1JZ83/3wa193Vzt/au8JQt1DFbObYFRww5gz7Md34ZpM/OeQXNZge
LeV6zNJmvO6otW+A7tK3fEDaGlAKXpbC/+bgAQOByPNvy3WYDxUfn2wMDttuZVnT9ncwAMDl3HD5
6ExURFPa84RPptz+lVRh8KvT6xukdUKRwF9sfl/eR9Xcr7zaBIWnvGn5Wd9v5CK3c8C23EWcoV3M
5vhLdw67dqW5vEfFHl1NDjuHyF2/1EPU7nfpab432DmyUEe2qxOgUN6xS1q895cuC+hJsm68D5L0
U1DTyjQZG5GXUZthv+JP7Kwd+ViHaT4N19azP5i333/p9r5XjN02YZnKXtxsfARm9Y2IPe1tvU/S
r5FPEfJLPbZsaH4z3cNsrg/lmqQvcoY0EGlgVM1muG4i7onIjm2c9b+3bgoK7+nUWYsVjRK7UwEd
4MoA7fBl3CC94/OmfmBHQdfsd7/b7qAhCeza1Py5nVdIGeZ2S/iPSIODbk9p5CDeuWpO5Hj7cCr8
NGwO21YVb7uxHl9h88AhH+JXhcwp+/EfTJqbxUnhvQ6weCLUi/PkZJb7OlmmV79MVOJNUJ7n+6Rt
quPUxsmh3JEqcjL7+pnx0yOAC+p2uiM/Fv+LdfawOdiSJndgT0B8gdQgE4yicL9qjYDI3cnVTHpP
Sw3CrafJsDoa5dsICVPeqs/iGhY9vewDCJ0DdkwI/vtJ1163FcMNljSWRlimqimNM0gMtGviW3ao
a5w0/ZRDlBSfQ84YyvgQESrAFBifiFfq3KTIl3YECq8wmmZxf7coI6629s/wYrBDdeRzccvb1DOX
FA1EDHkZMyj10ErBM5gKIbVdTVoneavWAYyxt1CyZiR9HABqJupB4t3CAETCihQlyHpC7UHMkJOJ
UivGo5gDTUYFYkNuUji22BIicv0S2Rw/cFADI4orlG7zeTzdOhX8dGcDhp8SN6Asu2gDu10xpDsv
d9+ZEfoDTzoouWEDVBKJDZEvQYm8ntmKLV0D+M11Fus3JLqnpT6u3Fiu1UnhrEPfUMS6PtifMd2S
ItipAti7CGhqny35THwaH+QaAy0ZDWsVCSETii3IWzuDDHPkEtoPwI+kmWincRNhChjqzdCoU5Mf
PR35f2io5MOiDlsmujIjFI+lYPJ8KtnUwpfRSqEuQWdnku81T1RPaEuR7ye0YX7wHCPiUsegJjvE
SiagdyXJb3fJbI7YKvp1XXf34gz3wfSiyPPv1seCekriCwnDsA662Vb/459BmhKDIa/81dI1YBxZ
9yvseZ5urh9BqT12GV7zUMZAwMIP3/F6fz4N8zQW9wpWt5MU5WhWhEqAgKzwL8cqIB5B00/YqZB4
zVp+K2ENIM4uf+3a5aOFqZ/3BfoZXKXbRyxP4BnELODqhxfmD2tebgsXNofzu3CJPmWJRx2J/XPQ
s0MaY+7cHgEkFnESWejNmrGwIGKiZGRIxg0krEmZL2wHT9+zR5ixDy/tYl90gjJm5yGRU0I/OflL
6BdnIK37iaaT4U7KvgJ5SDkmWvUyGo3FB+ZNkp+KoEwrAoQMI4dj6zk780aABinAw8X+ybpqTWwx
TPetupJVL0FBP+FZ7YPNiSzZzVhtIvc2VfVNMmUlr4qZpLQyDT70NVmc/EYg5K2yIaSu1zTx/zXu
eHhTLhdS4UbN7G7NBy1yEVCVCT2fUYogBjTIXqT41QezLNAKkZHokSTYigbSoY6UiOg/oPmInf9w
a/NhTnkJxs06OH7KrMbU9TT6K2OYXMc3Q6YfwU9ovzFlV0cjrTKezdh54C/eh5zcYd+9zsbudbCD
oCyKo0QSrgJLvOGz5DgK/iRpswYRhZs0UCV0E32lmJ7i39fYp4uk9d9bXLCXBDAWMXbxXReTsUto
f0v2vZmGzHknUrAZIaIjPBWhquF0kCYqNiAqAeZCmjdrwfzdnjWXoYKwRrrXZ2C6S0MCXRlHMlMY
NhIJYy/mXY5TOGuW5CGOJCWVVnhrKfYe/C/exKaamJBkuCjjKV7BiF/zD6oWNLGr8YzVQag45Kff
1Ed2t4ACBnk64iXw3p9MHE5tm4zpuCeumNNcfgSca25HKIg9/Xl7OU81J46J7ybO5yPTpA86oLWD
aAYXccRoaPH0ddm454eLkuticgQF0o92mKk83NzqcIVs2Dv5X5WMCl95+8krQUJVJca5W4VbFr8n
x1M0LpjwH+TNPpNj0f8xVXKHnKHqcLQaAjHBUcoHk/PFOvtAJbCUz236iBfzD5NKpMWxoaqJ4eWr
AG5a+PRnPjQRMhLT1IxbOlx4ZDe7DRTtgHOMcfBSESE7wl1Mt0MUORuLgSgrB/TmFA3oHOgHn75R
jy2qfQSdKNQZEHOCPrxRfh90dQI55d64+IoxqMRk5dpOkrEIFxG3AN8NOq1yjibcgmzcETsQb+fb
nO3zv7fK0kJ/cE0X23/tTOeSa81Q/vEKypTxj20+Jj1BD0jZAyK+a2itXKhmgxtMCV1jVGyjMJDz
SAXw9L26NJD46bouduB8rvMKKKB+P/eg9owjZ2ChA0TRuwAXDhswrslzkt7B7/8olFSU/rSKX7YL
kz8mz0I/7EGaA7QRryuTaVkSirNex8tzD/fnIz7guZKrSz1PM2OFO3+TEeVF4jbDuV9e46FUH/uJ
UbRDMSQ+oQaozB4YoNaYCM9X1nWMub9mTMUCcWrcfhfdWqSf5w+zx24lVxZ6bhTHDHYvbfb8pau3
GTT9tRzaXK9E17SHUw17wZCxBZnuztqhTePn05r91sUBJC6eM89aUsbepf609mPLR2vDhOmJItRk
N+9M89Xza9KSai82lBBCNXsd15ww8334njgr/JE5yoJ3On1FxxD6JgOK3Zi/6OQMQlmnZDptfNqQ
42wHtExEum6zWDONM/42D93LZuveuMMXkd1VeDcRn4vNeV4psOcVQgovnHYnZr8MP1wqZtXkwrok
eRaVSa+eW0bfA34sYP5H1fM6MM/O+gJrwF99zSynRv9QwS2mgNjgOpYnfSsizkXm2Li7stJQ/Lci
hORrEtHD5XBGpoo7+R+Fyjz66BMxrn06TajXF2+Rvw5DvEQzCLya3gRpJ7zLGDhY9qqS7gbY6vc7
CjOa/RlxtJRhM5LIhiesY0RukEUMfGlt5BE9RJiygt2jTUnWr2qMnn7vHylHMdaFcE2AHvsSUpWH
zz7yUkiyUb8Re4MjjJ3hpN/Zy1/HNZRfNXB4sYoQpamyPCvj0/mtGWJYfmgvyErRHLPHtAWY+bO6
WBeVlomolsyoB09dShMlowoZ5ANgHZUIomJbYXcq3XQKya2X0dq1shv0Vm4uHSu+ZFFD78DXyThC
5rDA7i9yblkOc1Wej9LaThjOP7e5aMVfvBGRC/2cEokYIM+/UG3m+9jgOpyurw25jE3IkqSp2eLx
xQDyZGYaMdT6NhgoFcQ9fSz76p9+t91t1Q8sAUPlX59+Uo+tLULmQ3fnYUYJoffiSXURMFy0d9Z3
7ooLCIQpq//i6NdkWS+jVU5i/y6xtKRENrwdCx1JXmU1o9JJXmoqUSQDVPkUYcwoj6wcT9mnr/ex
8olAW5Qxgb8Pd1jiPFxZflkmcNQqmsP9/C5gXCLb4X4HRwu2YuEj/aEh1Soipeeo9l1qEp3Af6rR
7XvcQjR95sJ+LuqDiBUPYLEDCIwunQH88uxPvu/sXm/1+bBvnSsZ7fZrChpcXNvajlpJdZKW+5Z+
ntzylVwZ4l6e3FQH4C/ytLWVzrNRBY8+5x0kQJK8AFUYq1/cNxzdJn8MM6g34XuZjxYV1Cr8nMQv
UImnt1LWU+LAKSLAJYdKM/Y5B0bhueuYs7QJeWMpflAQhU8umdUTwHJ65n4+chJzP//3gi8W5lT6
ztQvRX6vriIqnJdJ712LBCA/sdjnDcfewl4gpJS4RoC3wqvc6EzJxNVRF8YDlkLeM1vbI7RbnjOO
hyTnUXQhwX54I7uwmEw0Mg7VS9xX9BIQCYuI53xiIoZWF5ZgtsCWZnkGIKgS3EI3/yKoqEkRvmyI
YdCjzel0NTdARwnRKPTJkcbDU/WtR2CtDUnOHFIfYwsGjfVHRF0u2Ttw1tO3+tI3giqNdx9XPRpS
WA0/vVO1H07DtCWoyc+NuXEDBvOmLKAb9OzcgQMtqkCjddXDYzvk89k5DkH8z2AviHmA+F8gfiCd
j26hAgOIB3GA5uTTdkoX5qgNOvCohiPBHKbxOGFRBH6WY0ecwQlyN2c1ZDkzFzI5gxFA7dMdm1V/
V7tAKlYAEs2lufFDZkg1tJObGovBg+5O9Gya5CMsNRogxYxQ3RM/eHnS1psZe6pD/7Xq1Wbm/yek
h4IMTFahl1YfuzEZFH/6TEE6vsUyG39V0qk5zOjWboqVz2sQtynTgCP5R+/L18ptVQCa5dzIrKSY
33W77na/bXdqQS1GmySfTDe9s8JTDrGFfRcDAkQrbfVqaB3snCSp051gWnEQzKUjQa+yyGTyVHBK
brEafmHPMgv2UfA/vV4eAQ8f3qULaBbpzsgO7Pmvd0hfuoSxIHIk8WTtq8nJ3gO257x6u+FXYUYS
+MmX1DZCQECRTxMEJ2mCk/T0pdmi8uERq0tD6xVzQJBzfFF07scw34Wxqd9kA2WfFZ8yuidhFjQw
PkkjJM13n6W7gytrZaAKQg09mWjkTCQ7KA8HhZ1sO7FbNkQcZqDV7WDqZajJ9SLDnzbUs4z5BMVb
opta9qLNmc5AD7hDox5AJRa8ux/Wu5ky6crmzPbpnqm1rDkKrCJg9FwFDiBzR0S0ZEAngo6ZzyMA
o8Wt2NxypqLzBOEACg5CkIV1z531SD8J+luiCZASiQLHGGk7OBOvhsmR/sRtVkOG2/2eO9B06oZ6
tiZ2K1+Rh2HfeJQxDMSY90ELt0j+FJb6wYTxW5QxcsYfZTojivGZLUQL87aFmI7DLw4eLPXUbdWb
oIb75Ru4h0EGte/pB+jrHHrqAV7wRP1dUzZdvNXW7CuIqB4lQRedSGfoTJFNlLe1ABNPWBiFMDM3
gCBmM0Dlh8fUxONFI++sCGEzSmEounWxgw5Hiymytghj0seqOdgA22wPBL7w9Kf5P5YjhximBZTC
l57t3ZTFrul5U+KRrBpjChgwcJFIkR6nF92Qusd4B6Eq2M7wNjuG8POE9g1k/qOaOkufyFecAVSx
ahBseERsR6v3JlhpQ7UXxVLh67Mab6ESkh+MlEbzwNi2SNHHNWRd3Ab7obt3fRaEVUUHq8zBNgiq
MTm5V+k6Xld+1R0Zs8O3CjVegtBiyaVY+uQkoHBWAaXgWpQdp4I5ar9yNkCrSSCvGUb2BlJBTnnE
aoT4xBAqvUJ0UL6IINvcqC2eJ3RsZtn823h/RvklDrTQGc0g3Yl1rzga9nvafsKwoB3y+eYEEkhQ
sd+ZAfKrL2Gey+quXVZ813HQOAxwD1vFz5BK5emn90itqc3kr6d3KRt1nGThEoMA+xeQC8y0rS5d
+RYWo2Umpl1fhpcqkOQdisgJ6ssALL5RcVoPEQQo0XNs0UfGjg+v7KIKnvLTvkvL5EcRwlrmVmFu
388Ynain2RN9hC+lHHJYJ29lMAJf+bOiFazlHFu1IPC+5nlJ8dq4QAq78KXXQn9IXXOt1ksFteZi
OuwajyKfXZw57zeyPY69M3zOo/V6dYfjuWxxRKhvJAWJIRcii4SClFKQaShGz64X0vX3LzWmEd1c
HM1mDL9l/Xi/8fcyCokYQ5hT+skKkWTAogpug1KoNiJaP2gIKW34vGfP5t5GDn0rtvPP65t3jyhm
uLlkZchAnff2JwJqfTqF1ebuSTBhu/wRG17ONT4OdA20G+inDMK+YI/N1MjymyMC7dRQdxubNkQC
SHkMgEEjfp87TgFxCgyW/yoT4BoN8rCAkwaJS8Mgx6WW2F5HJcjqDK5pYgSK7pnX2I3hffbB/tV8
gtmMSkeQD/re0dKeGA6wHFExs78HKWx+K3iNVib3bsN/mGPBAGsSY7g4g5ylrLQWcuS8iM21sDiS
6k1S1F/dEQRGFA3jYBhsNN/UwYRvODsSV2+JEDEiaBgG+IY0LCdkDeakSm5oz9dxLQnkHqqUWUQT
CgZe/wGO07wynBWeC2DMlRcQuy3jCwYkVye1nLJOJ4+accaz5dXJc6bDGDjLEfksfB5NzWqPXcy+
VH01fHZrpqSo3/l5O65sKATcUKu1HILgET4HEozQAAjnWExx9jJYJ/cmAgq96sPla13AuoyqHvLr
nkjCdO+th9VUDThDc77O9/v3QMbx9VRjwuKP8GQQH+z4buy4bsOsOIdgeZDViYQKwBvwDRceekDD
RrnMp8BzD9qdHlqUw9enPh440bHxjiOdqySELFyKZfzYKJrzHL13VqpAUcrZeZuPJtaJhAIRwkb4
3Mn6c4PKstbQAUcODO+jC/ShXsouHNIufA0l85V2s8aFX414SY9BaBec+JeI8/ATKj/8qYySXUvs
kDMy8SupLOg3WdBMAzRh1xkljnkfc5BRVP/xJAyBLSi/akE/RI7FMmhxF/9KQT694amamRoDdxcG
N6jeIGnLpSRn7atK+//s4f/7qS/xgmjt0lNUQCMQ4CMUMi7Xjxp4qs8FuHqlGaB8wzUDtJWBLh8g
SW6/kiZLivUfKB21Q/9U5/zturyHbSTHYpI4M+Ic0RvcM8xKjyfCgFZvKmqjV3bcYo8XBrAFTlUw
CQSEQ56+6RfKG3ZCJQgL13Ca+hsjNJgCTGafvoHez324lk0Q8TBirtfV3/8dER/O20zPF5K3Tu8B
YACh9V2dBKSVEJkpIpLSQKmQUVtwzBd5Bpd4e6Oxqkvr2rvhXZ0N75J8+qrLl4ugq5wOuQTaHnjC
iAqQX3NgKU/xRXrGmSR49CNEe1c9O+YDtuv720cgBczxd6e4tLFVgccGrcPOzt1WTkaWt2B0TSsl
c5S1hqzCBCw1ytPlz5Umbq00GeuoUUNWxHlHpy/5y0QGw8K+6eNYxzGnJBKFmdkHJV2txHOS/c2M
MCT3E1BhetBZGDnC5fV3NliZwnb2IAaKOGJtqQiaRjHEzKO/f/qpPl7a/O2WXCy/zXPrDP+Qyia7
K79BPa7kFYyTIYnr4zLOMwtXGRCnCdZtiN2S5aON1ER8O2HIFI3x92cu7NFdCsw8kmg6YGj7cLn5
9dKkc7ZRc2mXUuS8noMmRi4vZADeJJviAP9qTr63zEmvfzwPRlwL+nTBv0JLIs4oFHK8Hc/V9I/o
U3gh4hgpLW5jwPIXAFBdnRJDMnCC5wslFyYdQkxhXHEe7OBCtggBSSaTG7emENaNG68T3b5ixomp
Z2X5sb1Iaw7FbX7mFuoW/bS1JLjwgFSAZFgo8G/LfUIMcT6f4tjm08Q44fXdj9ZcHVJfKn+e1jgE
hWHb01TWumRRmEmPankqwjnoICGXPyt02j/6Mv7t6i7Agzof4mYLizMRshh/iSCeI4JgeEahQp1a
tdXLbNy9WLBXyudPguNrSNS2kzcbiuod50QfqlDyVYkhYA3wvVPAtI1pRAsgNp1AVlgG9PZwbWRq
3eB6Ik6dcQYMG1bqi4BXVedCGB9FJJKWSF2GtU6SVabLtED5fxrlmoLdSu9usUdJBxpQKNUYw6L6
kDOTsdWfrKOwKHq5nbqjrIE2MrittW6fPnOUP74E/3YPL47yaKyis5PMsc13DeqYaQieJvTBxSl6
L5W8nu5frn+MfGXfrZUn0p/ARXH5tPr6vHodrtPLZ1bgY88YYktEXnQY7fHdefgSA2sNBl7HjvOC
vRNpuTguhY8kCFaIRn2SE4ipKaCeoJu3mt78JUL7g3jzPFPl0baJFzb2GB1g93dpkOuXXttwmoEp
M5LUdUkILk6IlLiWCQeDUyN9saXgN9OqMg0KnVdz5L6cT0J1+XpG6qbg9wlCyS16I7bUmCTvvepf
6+6u9c93hugZSzkyGLQ2aDsxZbZjOcqJxlAVAUIocyw/J++GxL9VOruKI+wsbPiAqiZrKki3NZN8
WE9AwQv7snY0hX+pH1V9IoqFQDUmJjx6Hu+0EAUEGIn3uCb9gsU1l9GMUlC9TpnnqZq2crzccLB3
3Qd7lAR797JP7srG2ab9CLKyxyXgrCkdjDPZUOj8lL2AoFQzYQCks26CTua46afBUP4z6hd1dsal
9E/v3h/DEkyJ2ejjmRpc1h8RrEyZy3emuBYEridjc6Robsx6+mc8YYLn0RT95eCFy/RyCj46VTpK
2PRSjLWgo1VQNdUY/9+9iW76iaoV8+I6pXPYtyHcYfT4oClNAIED50vZzuqtqSdKLMsKYg9FMmk6
RiOUYK7VivraaVjLbkjh7zb0uoPAbL5Oz08C9R8qlrj8pvGJDgDN9CI4urKk6F25m3EV0XO2FI9u
t3GErhQwFDuxy9qHDNahOeHY9U7jitFPabHynX+DoU12tNilYqSKgsk7PNEZ4T1NKxoftJcuScJC
YyahLgwkgzO81xpUBqs9kM4T0ywk1lemq5Iv/Yj6BCJXRvQsHRuzZ33ZDGjp4IkkhRzzEMYIMo4p
Kuw3JdFrSgwwsu1dn06717U5gSxJwYST5hEnLGsVnNyAjX6ypFiPeWyQYgoVITA8bilGmrTY6+lm
BfI9+NEJkUjWeihC0vkwTWf3c+505a9TVme3cwTANXV0iF1K//H0bveItxC5zkqTpTyOcS66KAic
fNrNle9G70xSf5NLcD/uX1l9lJyoewfojuGyUBFrOK04F+Z7lqSOEVrcoH8Go0/P44t0HFlUnEGY
6YrTpxyojgPbxzhNi74tToes9456nSTWl8ObuAjPpy5YGtrFO43/IOEvGGoQnnMZ8JVPY5I6jCut
+1yzg9lExxi0qEubxvxD9VhP8tO8o0ggBwIn4epgacMg/6jMPts/g+uk3SjY0k9N3rCpbm8FHolh
Ka9dsRN0uIqnQtH9UQeU2cUvJsoUWW5PcD2mmooTMMqvgQvZpHO2TkFC5ytsEZ8ZHjx2rD74zBfH
Vt5lMTtqGFiexQxf1E0Z6dmwLqYWMcqegPmLPD8Q+r1xK6h6PKcKVCqkEFA0xoTHlz3zs/1NN1Q3
z6y0R5rGPTIDzD8jknmYgD88V/2w8TcEPs3rvoWQxCJQYKr22bFYX457QFqaWnhvV73f285cbnvr
6N9iPpAd5gydJBcvLkVvVe0jE1PG4zp5vWx+CWZoH4weQFSADW5qBqKBfzjtj4LBjuGe/lSPuPOR
Gkq9H/AGkd4WX/QiPvbRYRUbF6ifQlrvDwW1PGI3b/dbPh807G0WiIZMQwUy2i4dFqm232ra32cp
XDYm15aZQ6kX8aGfvsTH2iWcAyFFUk9DkvzJ2zJz2Mw4nu+Fkyjj1FKqbeQd3TnFFJ4O11r3eqs1
4ZO9IcKvW1tOq7+j2Hr+5P3pung3XQiuUUAUH/fvJ9JmvSsmp4mrt7p1f8lhcLWhQ6HU53ZCk1cr
LsMafv0oPqKOJL1TosmoIvgPGM6XTBdGWtR/+0g7CHiT9S//WwuSZ2mc+GuR3RdJ8r1fATNlxIEh
FVMBlYET+GgjEH/GDgiW1XUB/CZbftMBBc3sIR09MrQed8FXqMRWTOKJeQCJJgMCDjS7zhldDezo
bsfy7CDO/JePXB/Bw7CePpQ+ig3+4buGAwLz7tzhJU8gRbD59T01LKSYhrB1Lcm44SyLzp9FbA7w
cwrD9k24a656F6K7/wPZeh7QAoS+aO/shTGxtwQYXDgvNgFn3g1RfN5CGw7uJtzbeA9869Z4mKGI
/WAKAI6ik791wnR+i9Ax9i72iRgbchbH9HbM4YFrpVjryUiQuY4JOPdDXrlVlhHh+zn3XLY10O1A
dmkzgVJXQqqtWNC6zvUZGwR52xz0I03cvGAoHXtApJbi6aaAKlK6oWfyEVuiSXNwOGL4SHUoWlAK
MgLZL3xnWeqYSiIKbhkpuRD/rmJqRny7AEK3BHGf/QHmxOVqpFLXzLPUPFoR/OzxQ+KM0sVu1nat
RQ1CUbdn7DtnjO+LBrOZokM8B643/7tRqbdl3K2gWHAvkEK4N1y4uPZxOGCX0rI8C9ybEUWQjiAj
uTxB85ajObztneXrJGDcGiAYD2HklunnFTnSe3zR884vX1gLA5sBGBjPeWXGMbkrcfkiGWDXH/qa
+XPsg56bE3WY6n+bURiz1d6qd9M6m1YN/mueo1mhYMQrmsUkLZFlxlgbyD+zUU0kbwLj70uIgdQ3
sQcgV+7Xz1VZf85xBACyoYhCtlUP1FbzWRaGLr4BRS4zwZx/m0sE5E0F6h3XFHZF6ZxQTnJ7Dd8q
MvvdcYjq3603M3TIeXe9NN097pY9cpvlX/EQ/4M5EmS7hvFk33yLdzhT5KmQ+miO771s/NUd+q9N
Bxlw6JpDOk/X07a8jyYWYtRR3jcBxNmY2Uo+Y9TTYZ9HjcHk3S3PDfYWp/OnHpHcMXAYjFhZbM8r
wLCxxaTnhL+GtWvxC1ZXM/A0gpyV2EfyzChK5OBjQgwG+m23YJozpQwT1U/49dS+6CvWSOPo69cs
pzdjmfZg/9dBzu1wnRyFLT6FiPpGF/MgcGyFa/SqIY3LBLUpWQfuMjHBSf6HsjNdchPbtvULXSIQ
PX+zT2fndDmrXPWHcKW3kQCBRA9Pf7+xtF3HkhzSrjg+rrS3nUawWGvOMUeDerMJ5DexbFzSDsot
FlCM5P1utYS6Pw0vUcNsMM2Ygnru9N1bpEjrIlbcEiTBLsu1Cyopp4OM/wELyOI2X3rxK/QrBNSL
DDVrV4zYmG5wNxiW88d8hkyAAeBrM6U+WZd6avUqvUkLLAnIduGD+WO4Yt4wf+dWI9/ts4Saq58v
VxvQeNfhNagGfOotF7GI2WRzvxJ1qZTuq6yxBaAKwCqeP1P7ffyIlXZ1Y+UMkOwR8wNCRdKbPLAx
aKz5w1ZFCV6zQVzawCeP4VK7guTN85qCfdhwCURukhlAXm3uZ/6FFxffZKjbcAhde6t5881GDP9Y
Ju3m2SUQ5bJ2ZQY0IEEXnSEUsejMJn8IlWkv5VSPUHRR+fmH/l1lFQyRlcybFzCka2+kyAtE4oKb
nk+w9+Cmq5BV6a5DVB2kcjDsgkdmLEyh0spiUMaQ51m0hwk3tGzoQ9AxgILCRA9N4fTTKdqHBf4s
cVtp2P9iQnYz57tA2qaFOYsiwnAymVsIhk63kAsMrRYin/EbBNveeaWIdwi5dMR2Bj0JAAmWF+DS
hdW+l/2CtzF5ruMQE1bMWKmjRJWtgSVlIaZ7IksJ18MWjG7jvEHhETNRnxIeHXU1hCvGYwcHrbUu
cf53xskIT4x/TT7w8spXVpxEG8VkFcE2aSRn0rRG4hiFdYqJamhFMpOFQRk2qFeB+VJkA6q73Ja5
LJvp+brrqGQ11+w4ts2ESFaVBzSjMvdzC8OPibXL9TAUyRv4zdhmaNlI1SuQqxySlzHHUww0xlsW
H6p++9C0KOGWPAgHAiU7d4+nYgkjSLSb02v7iHtyeI0HSHqZZd52EwfTq3y6pQuR8p7VdmcmYD7G
BAkdHYZj9gBzCMq94BTU5XdSO4jgIDzVuPrQixuHROaF+Wp6k4xaKFS+UnoMprb/CIRgNS/5PvR9
ImZWE4WRvCEZmBi2oAckg5cY3mnDm6YlxhUHApSm2p7X4ncGHIJezcpBUskhN2FlUOVyCxaPAc2J
GGliaPwwADSHkPCwV5GiAAaVkYJ9ZdVu8AplPwDFTLP9tt12hmDb0wKpjVReleQ7FPyAMEpjhwYE
FeE83n0kF9JjQLjBBiNSMKK//Tqyp47oW8JHnk13U4FS4duthY3DCclTize9l1K9BLZzOyUYo9NB
aEAAAUIcPiHgp1fGYZgy+wrfyw3oZURWPppgZPy2327dXY6wZNN2SsHTtAxGfbY/2WdGHsQqXxWU
haBIRZtKYDH42RGAShHeor0yMI4RsCs3KCmw9aXHMO9kweQIfp1mX3pSZszACLzq4t+1W8EsJZtB
IiRHGw6m9eyx0vWEWxhwyQ6u1Bo4P3o1eMzP0Ib5+GDT6LIwEjjqoq26LZtVvJ1flQg85KAZTJgy
Z/Xmd80gD5AHkT0Vjdbk1B2G4yNVSsDKxRdNSSRgAiZoRDmrQ7Z+JzTnZUdWAo3Ns+5LaMMhZA8Q
m9uYuwb2dblaPrnAGNXwKkDnvOTmKARJnwxFN5+NrQkX9oO1VsdjlAzOPL/moXzuSWVvAaC2SC5S
+S1CJbHX9GPQVHBsgAokNz+IY0tWHBNv7U3CYKS5M31rSHdFD4kjG3KI9fvpVWg0IIePAd1oJDI/
Mkj/4GItOv0Z7T9DZNBs8Q5MzlEIM13BTZIkKx0TlNRkuDXgvgptknuuLA9sLOD11uSNCxNcp5r3
ST2iHAncDiuV0qF8zvjTpy/bAKbHlx3gpAkohknxwTzcatctQpWJWENUIsZhMx2+VC0M4QbWpPgx
AyDQznmLdUXVgXEyW1QkQKXxgAgoFtKast+YUzd+Aoe0Q7vC+ClEIpux/IS7juy6o9tBxWIYMPPG
0FZKzWXLswn5kqmvGkwCvRmtZcOx0kKiGxLOPpxus5H+oFZXMzd0OuIPaiJRBxbf1EHlNOLrQD0V
SniJK9xwPZPA4TIyOVNi/XpNwsXFkJTQssVhLoBVx0O6Yk9+/qHmN6lDsArfvV5aQFnwQn/HOvJ2
KCocfTS5A61QljhEpRDRMPzPDVsII/N+gNgs2ALaTIg9sYus8fTzPTJi1DtE0YW/CGa00PsP2muo
6lmzonDeSSljliVqZi+krxakgvBKR6goMpptiC+gDGbD7JQ/qXEaZgcRM1NxF0YGzZHXdBhWmTA1
JtZSoUUNtnWBnhwN7tzOX2fRCSV27NDZgP0OPX2A6AE0IJ/+CW5HYAb9/U4JSzop5WySudhEYDlx
+j4c6Rx0H3ycNxyoH/z3iDiDEXfjr4f8MU2S52pev5gxt5xkE8pkmGciMi+T8gY69A0ONvjxIW4R
dqPBXtMx+oAQGZETLL6DvQWtFskTCxNt9/LAEC+3X00XLg4o2v6lR5Q6J0POd94iIRCMePjiUmfy
0sLr82H37x/EWYLdRYVb77OxxuXgF4YnE5C4SG+tyHpVzSaXaKH1mHvc5CVzu4bu57GaaJu9HuOA
NVvVxMEAwi+yTuTTxNo16IOGVWbmT6s9SOIBgGWU0Ew2qy08aVWnM3HuTUfdEvdv0u1rpxWl0rOK
d8UhzDXxCRKsQUcRtgxR8KOcjqVjStd0SkhbXOY10gfspDeL7yLU4AtphLHTmqiCbWg0I5oPhGij
VeqIR6050+kl8ovKnSVC5h7IKOMPSEL7d5Sjul0Vi5YxNCM+pW96a+Q5HKgaeqrYky5RPjSCzc2J
gxst7zQCrUzvM2lb8MRwRXsQH07OwyXsiR5fF8mklXty+oJ/AZcC6IWKCMSBi8s+EEHNlp/GoxuS
E4dYXG49wLYfOJ4+GQ+PmWMQZSF58BjnsOGKUzkzgWV6J0qvqVQ4/1U//vvrwkYTxYkaPTdeHNB5
M4CHIp11pqDt1VFICMOtIDSbTUG263rXzKtVMK5kQvljhCLarJh0Mt04Xygap5WDV4YdkFtmRNFH
9yuDXg/9fgowDmWHFjLvBZ/EcoH0eT/UnGraBKUaE2NINb90m0YGg0OFYe+kI4mwtHJiWJm8lxpD
ZEpHzcEHqF6wFqiwUOoyZ8XM4braSPQgjyI8OMTk2VWQIMLbz0O0ftfRsGiSq7rbvuhUwPnyRnYj
vlW+tk7yQTTwEjBew6Oa3VkzWytZv9cQks1uSWCYcYw+8whVrRzdqlBNLLCxnB3234Vs2y03bdyB
eMMHoeS/wpdofJWHuW6RySSES/2PYw3CyR9UsCjFhgxilepC9SEhI7PTF3fEaCaQAO2wHwVg8XGE
PGb/4sqwzvOwK8pnY4CtN1W5R3YPxAEDEVieBDRe19TN4Y+Pvwvh9mieB1aWDjGB8zIREH8GRaMN
igu9DTKTXfUfh765Un0iLqIGR0Nu/blqs5t87dzOfORm6T0kc3VXhX+prZFBe7mELauPel7LdvyK
81GBXtiNQtcT0WP/o1pZhY99bAG50t6J3iEnBGmkpWO1pdNhQjRAJECi8GqmIRM1FdPImYVpTibU
P+ebjl9eF2Nin/CpCPrmoTF73fCq4vaxftb60GxRicVBia3fKmHqCRUHMZcNA5AIpxsx572UDqpa
viw28f24du8VrigHjNNL41fXBWNjIYstcofwXNq/X27tjytnjuOHPESnyDWJ8Stqu4GAW6QNtHZq
1JVYo2GhqNTinkSpq6yNbzq5z0+QfnldciGxSd+lm4nc/evqO0ijHm7rz9qqle9pyjABCIwA2EDE
7ILjRBdgPFJ0lvAgJUBWIaW3XqyB8/XhEdlF6bLMKSOdexjLGOn7T6BcbSNmyTDaZC4EAyVuP3lT
/Kp+HioaIln6Q/wDL9jn783rEnSgE+EWKRgMGEwaFKhhmEW2KocRmDxd558xRX0Qr8iTk6lYyeAo
qACkdJrQFU5U6unMtBzsj4EKFRbmCDh3eHBGWHMQ2+rnYdVw3tYfpMXW8aA6wzBM0ZOqXFax2dMC
uCUbI8AmoxS4ldpoRXTGQE7FQp3T/6tf7cmOqcn7xBeQwBzdTEhSMBBUeWTQGyWVD9Ft6PAxYRUc
UkZxmNLCj+Nndwoe6s2TAQ2IpQkZ7cFPvk4WALqBx7/R0J2dWcpaqntbMLUqxyiWEypJnEPTgbYt
gK+tdP08bVxyusfX5Wb54DrzvfaynMD5LPI/YgL9UeIvKrm3FLv1TbX+wMj9RXpEIivPvF7HJRLX
5GDbsaDexNMsOADh5rS2N3j9b8wyFuNMlp7KYxDZHvHrhQISccK+iTRp5MELaxY9xLiLILmOpvFr
0wCWeNXiyV6v7tWZ9/XwKts9PYHTN/H4yF84Pj15HMLm8nj7Drry2aXsH5weYjAJPE3ITEeB3dDh
lB2tek7mhCJbeTYfhHWkJa94J1YRHTC2zTMA+sxBTXMedvFrvPJu1aooTUjlnhof1bjah81rU7I/
g0SKtqjKGzPRj+kUfzL6WmhHURHdc6b8Jke1KsHOIxQvdcV5iQNyjjRRmSnGeAyEQHY2Mx59Grcb
A0OR/tk8LP/8cjMhqwfrDWEfewGmlyRtHA7fmW/7ueuMPNtNgeNniGw6WjP+kMUEw23sw0umQ04X
3Q45AJqQrdykUGmYUUovVGtKpoTTdL31LtJktq8HipYraM7lZVngp8xkELdw/FjHr2Zg5nrcWcxP
UVGD6MjWcPcrzzDfADHxw32SgBVNWMVO0jOPTnoK3WjY3nkVuuSa6WkaDi+eM0aXUczKYv6CYtuC
gJt6bD9kkDEzRd9zuYvkc4CxVb9I4257WOdWBBVFiRITbJySPa+uMXkjUGwpgAP3vahv+cgORrUE
pjENmomEBBIRN47fZtepnCyDfJZAS8WvuWkdZFVLxI8wMQkXm5muGWQnkSn0AgmP3aJbXLvd6oPT
xs8SrOHz3Rblh3WGj1S0xQFEpsr9wNWLXJjFMoBfMRmvtqPzHDaMbXdwkIVCJ6uA50qQkWpcv0d+
jwt7ZwN2MoozWhZmTmhQSyIM+YhompprFw3RRTgwoQy3ZJL1JGzAmWEG1GT0aCWj64a35A6ug31Z
peW7gG+TQ2Z56edNF0unS6owh6mGRvZCQbQb5oD1zGrpVUab8OChMojVhpdpjSLJ2jCDxAA5u+oH
xoxuJ89cXvyw0MlRouycFeUU0opnMKrFp/ie9ZAheovrO70tOEflLdsCbv8ePYrtqYLZP46thgS4
zqnjZ7kx6I0aUIHIwtSgIiAyOooMy5JDQ4Rsdceo4D6lc/rJT8bX2nOv9VSLsfsDQyjYB57RXNkd
EcpsC/2yQP0JEEC9qQFD7+PCPmd/n/4cR1YHFIcL3J3g/4aqEIPD7a1d49Ds996jNPOcA/C3xRgS
F7yC9WDsdAMUuao6ILldRw7bNHJJUdMbDD300RjJQjngIMxz/h/LEbHEjfGni561svHLjzTUpf/B
cZUBLSeyvYQ/oE63nygakp3GVp9b7Y3aHAHF2Zand17CcwzlSEgRoGVEFw+ytTiopdxxrKx6K4IV
HzoaaOHQVmjao8QvPcQfjNu8RucOWh+5XIiHAFwDRiGsgwytKfLNjMUCuQrHCzUBenoCIDSQISLi
Xci9cuJFxVKASz3wjaQvO/0Yj7yl+BykSKAScQEgFrH5xD8VYdm6bqcohfvFdokkgDlFsaw/lj7C
ZT01OahqF1aVUofENoPGGTUIvye9FRITpGk2ZxvtP1O4SFvzJv0SJcmb+JrKI21mOiSLp+8QhbWh
WcVPSZIT+d4YAE8qA8pPzjF8UmjJ2YuXc/QbAu4vRkeAtwt1GLJADkjlYCp0QZZwUj/lhRzOB3h4
VGnqmnSglXjOK5hVIABqrhdr8C9Lf/UYbmCLCBjr0WucvpG/qE+8iPYeLqF6RKzF9t/r0A7dbZ/2
9kexnETfkGNNOjqEvGHWpEEmbZHgG6WCVcP0Xccwo+jLZkWLYvVXij/X09cAwQ3ZyjTEqWuzkHnD
0UafvuJf9LJccYwqm+hCUkiPZhx4bVnZ5GGYkSNLRCEl0yKnXd87iX854KuugkXNQrNhqKWn55EL
x5bOIyQMDkGtvDOhSGzBxSPGIIqdzjcR0B8KmMz6U29khLFXLkI7pqWqEkXallUAI2XiI5gxV7n3
GeH9jXYPvbGG0059fPrDHonvWOc/f1jnoHG37Ha9rIvJAxhCl6n9CBm3qrE0RkABzhwp+UPtbWNR
S8RV/+IGLcx5pvaMqeSUZlh/tEdWlH3YVKNh1HoFACUlOCQG0BaBbgZ8ALo8X1H+6jMQBo4wADMf
3tRDjkXdU+4utyFbLh2mEo3UlWvXGQa6EpacOnTlgmMfc7uDHJhXkw0eKdhrmHnlRkKoJFIykOEY
uCiE4ZVo3GMxEZYLpAa3Mq7X0GuWTPj0g/hFrSd+CMZONgCyH4cH59/ssZLHbNE+Sawg/lBUto9V
ldbYXKKKTfhUOhmgRUtjqr2jycQI4H+DnstBwxiD4z9T9QOWJ+eyH2ZawhdFWYgwh8ljNg2iFSW6
G8gNjurwm4Y+GssNc3lrCv+RCZH1d6R4Lm0h8mESfjqnq5usax5r51xTYJbZfqXr25wc8Eydhc+2
e3BqYuXCuenkW2N5aaiFucIv2CIEFZlYTp6BjAIEfdvF9NXxrKfEWTymK6gzXKQZVnBczv70Va40
yX82Y/Dn6Yd0zJdZcJmxynFoxBQpB3h0GU6MFfq5fVLvkvaidZH1XY2E/chnEFjmIfV4d7LsJaiL
y/Wyx4MbIJ+BhlCF2EqvSdy405hmmFpadjhoVv4gTHNIvEc2peswj29x/kc+BmonEi3+wgTfLsBH
Slju+PfYSfhN4xp1zWoq/4fz/GiSQYuL1a5xqeTFOFyMVmFvizbw5kdpmuXlpWJMUKOXrj9rTB2M
MC0jKpaIiYbYt3ZFf8DJ90Ez4HxD8WtcW3lp7CU73zK5dCfrL7/t/rB7KpfIKT9qaj/I+5BzTEIW
b8krp51er5yitc4bbjgCSQ/WGeGpkNsdDJIBK/XBfzrW56pJtvXsr40+a0jES1yBTVYVk5cNJgay
JlN5olxFDko7X5NnBAcyD9nLJHgy3rL4Pu4cBBgJa2pqTeiNhCQnbO48W2VCKl3t9Oo7Ug8seCpA
VRFrEJAVbej+xfel6xLkEeaP0dAC3s8yFIYcS7yNPAvlLG/nhrTJQIhC2IigOVYMoXnLaBO+gUwI
w7X3Wlrbm5Im4vQVhjotDm8vDSsmAMz2Ypzq9q8QdRAxM106PEU+lGZcK7A/NlXtTEmnqVi5rv8u
1gOUe8ZiPQ8fu80POl9Vwgm4jGZ2Po4gcViaBv0mNv3Gy9GEPYfW/KAKmHfJ8LSYB+iB6MEIcsGe
hGQ74C8gYHG9hWChQf4sdDEo/9yufYk6EViz2ekAlueHzqbtNr9v3OJNjn5yj2bzhDADFzl0H6S+
lLuM3javoAWRONuGqEmBKgNQoQ0VWVa4FkMoH6hg850WV2oNcQVUqRrfDgr+ujnrumBCZ4/uuc/R
EUI1YcZzsCdZbtJm8GPnJ51+An8IC7nxPOSH1CcXjQ/HVjNi8a/8rLsu8i02WTiMEXoKZI+9RsBR
IlTOpCwiM/6iP94wfzSIPX/NSA+YAf8Q/mmaYigdbGFqP8hdwwMJGEl7mgZv5qBxOD3EuRJqauzO
qdr1Vku0EE3tF0GI2RZ2ba3CwvXs71Za3Cya9k7DSYPig7HOJDBLqZ7RBckswRi5n3X1Okr21auF
sBCqJiiazGT3F27oII7bjMztwNoohbCnQItpJS1MWiyVqa0ly9Bc3oRAcQB3819T0hrNUrSgjmea
K2Py1bK7QZlwLwB2wIDIw3defpG7Oml5t/as68DLsFKi7aF3sNXqMK5Ubr2MRuVAk5JOrZKwSRJo
Z5SIEzgr73M+cJu3Rf0+2c63vtbKCh6zAEvrdfCJiccOJj17b3617YSkY3jI+xh7UBXv35tssHL2
xXZ+UstqyiuxV5lcm85c8yebbb9lx2RGKOZMSiBIvig/edWAspTjsIazzitUx9b3OZ/P8Ah+AeTT
dgaejyTCg3N2KOgvLa9YUXvOHyUOVb2ukRN4CNIA4PAB/YesXHXmRiuGmzSaqhlEDTNafhtIAFfb
uTxnMGn+4f03M8AkDskqJCTVNAeTjzJcu8tFPflG7aW3UwtInii6eYIzw8DbXozd+g+Pg+MH/7da
TN+tYv59WW7/46H6MDF6Pu7EfZx90BxeCle5qmkuoqR0JBIv6yK5zwf3STSc03u6r/3j8FPI0EXV
dcg2c7C/ZN1yuSjbyf4o/KKBihTWUDPID4UHgeVKBkqIlfnfebtKL+yCSTfqvZwu3Y7AcBB82AuK
gbTttlfpZFc0+jwYlGWgkVTgeSc7Kyhjdrep/h427QwhMBYXIuNPVGJYAW6Qg+itlq95DUoHa257
lTNjFW2BGma4HZb2CxuKcucS9qG6ce+H1eZ7Gmb9dcWfvMg7AL/ctO5Z8rvr0EPK2Smc8ElTuSif
ZiPyUY0vJnSYgphmat9O38tfLNWQ9YnzY7xwweoOw4WUzLq0xqZ/0iurIB/PpiGOua9Yz6UdmyNT
7hw+pgJR5FBvfDFW8DMwzzO+t7CNa5jTZ65rcfyQ4YFTEWEdDEyBU+fBO94yuc6qnjRCel4qNDBY
1880XQFeyKSSkMSlGhubB5BnKBeG5W3cFNW1u0yCuyHFTN0j+PuqaXgyxLldMtlqLtk4sPv0o+YT
TgkZfoOC27c+upAOsYxegSgmYMvIq8Ves3OQR2/BkbIBBvUiRAnEGf5ZqxAIt4yAY0zgoFamV80a
YQnylO92CRLQ2KyxISIazIu2m2cT4Wg3ICASVRORioUM2ZTX2YDDokE382H+OlRcofFcmlsByz3a
CJA3Wnt4UVUA3gvHitQ1e/oeJZviMfcqzgcaW9Eu3Zg6RMkjYU6/TJ5AMwKVpglRnKbuiinajbfo
XLnDdZb5UBrksWhMpyK3HC4Cu04QKnEAhjXgajoipSKhC156pzdkgromJ24NH4aRi7Hm9K+MGZPl
07hCbJprAP4wZGlnxKER3ACEjG7te7gFQbdCKpJw8JsPc999SfI+u0Cl2VzXVkGWtA0zdQ7mq8zj
W8w4y2S+g2ov5d/F+xTeoCKahwKqXraBU4S/0sXpBWc4bnubCibBcP0oWhYhvAFjAPpTHR5OVhGV
Mfl/pqX+YXHC1EoVuNp0OZykPRmWzvhZrgVy1RBylHfMAUiMQc6Lh46ikCAnLelrNcmS7iBGl2Jq
Mipf2flbRKaqdusj7wI/AFjd7KCwBkRy03+JuPw+Ixg5/QGPuaf7H/CQCwbY3LAS58VO3UxgojAJ
w4dQfwRzSiW7h4uq4e/VdO1pjgdb43CvhXJrSK/yUhBv08Lgs9ryfabOu9IaMHxmirj+7Gl/ZGWE
HNsP2OwDgRDe4tDftAwWwFSbzfRRbE7T3VpIQyDgC/gQk0nsnMl3r916vFFSR4U7mUQc9pBf12B4
+numZUQ5XPly4QjvfaQ5vb/6Iv6pnDPF+ahSwCZREVIy4fvuMi4y5hrlbRB9nZZvanRF9xGFWNJt
KYjTSNRu/1EludotSA3XQrw1m5Mx/nkbxOMNm7sB8SyCQ4z8lfJwf18sC3uTz2O0fRawLS6uCOpi
rCs9oGEpKcVK09QfGS8izyIHejJm4EwtNOKW+9jp5XU8ZYACBNGDM5ltG3rFAao6d9sgXjshpQWy
XAFEyN6f1DNpT+3ZyTFMZGewV1At4u7aaxbkmPKsqKzHZHHtFjVHTkjYAQAZ1BDeQpSajDdVhNgN
9fjANQt8ViuklkitkLImhQP14rDJXDqJf2dQKyLMrfhF2cwuLAHE/6CHOeos0TUswjB0YzcK8EY6
qKXczaJfoHMsTOMutwAtR/G5hbcMNciYzU1AhxpQqxuiy06SPBSy7oum75jL3gU4m7H+7+LGfm2J
7j3Pdjmebrs83UACiBhqCRqy/QXjeoOzJk3SNSytKBzfmrD/IrsWvSqeT2Ujt/YUh9wKqZWMMLyw
+b0J/miK+JtMwYznrzaGXHeTmfilwVw8gzDrrWHdDxx7Kz0kjMnzLVrNYfxadVQ62gHVPjQRXHVQ
FGPfQPciKqc9M3dMq/n74HFWTiU+++WrHqO6NZ1kgqVrHyWdCKCCPNVriSvmEuXqYrFg1QjlTi9k
s1D3DgLuF67gTMrEXeCL/fuVJcwZN+mIlZQLdpvB7qRkRCDpXCzz7avpJnKAadjHecm5Bp3kQ0QN
JEZgtFWxoHev6FC4MvBX4cS5IBl/tOKDGIxXQX5wTUgGvasa2O5UT14M8AlmgE6KmGG6ZUWz5r4K
DMiC+ZZOlmGD0F+ztVArupsOMSdiINexfldX3xOCwV31LjIHyKWHNS57OXVkErCJrlq38VVBLLCh
wViQwS7AZu/mfvoq8NDY0fCnJE80QhyPgh4Dc/Wc9sCxxA55Pi7neD8DNQqIh4CB4UIzMvvKT+eu
a63qkRqj/KR9w2uKz+qVDKUcooV6uIhsL5xb31JY5IY1KUIWqilhwAKPJCU7T8Y6bpW4GvgNpJUx
+/Wdw/57Rl49dH6XPhstvBmS9uCpkJ4UHyeJpB1x2Bu0kB5OgDaDQzCY5nKR+A+xG9wZ+0LF/Kqz
S9FNAuMaVwRV9UTiflpkE6pPRi3EYokdbqX299Ormb2C5bq/nBn/YjbhxS4jL2RZB8u5dpeTvR0z
VCQNA/aE+lGuhg3dM+43VNCBOzHjbO5rNFlNQUw5JDMcQGZUW66m7vD0YYinN/kGxkBHeVa51fu8
ZU6hjcTwSpUV02BXcjU4Lv4GC7qGDb6rDf8QJHEG+ZHGeZpC7VzM6o19F9U4k9tZ2z2YTHsvMEpn
kGmMnxpl3NJWkRWMRV+UiJ9OFCIaLTP3xOfTu4kCSlRNShqbhq1aowCuQpozJZanOZVnGlFwMivl
GNl0X7wGZX0ONDHUyZ/LcB1dbazlR+S8LdcF/GsMVxFHgHInxBbbPptxPsUepVzEcJCZpjewb9fF
AOJR5eml8rfyYP4aYpFSd7j1m9LVbWg0IIO95QFVX17yJgp78FSbp5U2fibMUrBEHTLjAd25am3w
xIKtsI7YT/IQvyC7yHF3ruSRWmEE4TLkohPBBXqwCQy3fFjjKR9xLtAb1xn/yLAGIJroHkq4GII6
0wLjgzxhSiwwHh+Ht52ImYMY9QYib7df/2aVQ3Px/2ociKKRUc+j56mFWEFQkUUpc9ozTKtjHweX
xRhAs2I271KaHSxGF7HHaC1jAuiAIjHvJcmnes/t5ae8sX9TuFqeM0OH36jADo5Sq+BcZwRopDOM
iMVdV6qfCP40MJ9k5SFM3kyowFl+xCsZ/AfUHEqhAbVUk4u/bdNZGKkGquaCgAZ3kbzmMIeMZQ/D
bD0dZKBvArkqjKkUOGhYLSbuIJ3uvLJhR2am0lKAMBa2CwHw/evWD1+DhfWH9K06zeZBb4T70LgU
zIyLtanK/lucwvN64qOIYJjOFF3QbAnZYUB8eF+zaejbwnIVhQlpCcGG0TEa7jnQjHG0Dni0IthF
K/zRlNC26V9r5v5ZRP/OYOH0vgNb9Xjf8V2CsLge5KBc1P6+09e2M5L5tyOHywmF2QxPF9tnfuZH
utAX/Lz70RR3kfuZn/lhr/WzR2Pc/zayjf7FH6wKjH4wH/i/n/klv8/PP3+hP1PjBl7Az9b33/3M
P8EX//xD/CG+/88/R193vwFepe+GsVPuQA0emXBdsRy5IP1sfjBKkDqB//Brfm7Q8lKUpvrhdfql
vlhd8bXh+a8pcSE33fHNIgSSWXZT3PBdmanz13bfnq+X1lX5svs9/vruG/JLvuZnL6EDGz7r+3ZP
ykwWnN4ZQoqQCQ9fSQt+xpMd3aIY4Iu0/r8fTU23els1COmedl9k9mcv/puv+VEWV4v5MvwunZJt
JRf8Tf4cv8vPIdU5X4/6ZQ2Yxa9ppvgF9Cy++OcHG8tFFj73ZU4Ix/vut//5U/V4ye/v/obVP/GF
fpgv3O6/F6SyZvfXhuWVhhT8YvcN+Jmv+Rv/fD/zDfSP8AU/10RJpPr64AsWAL9zbk3/YkkrNgp4
iNCYRXgw7Zp7kNqIUwDiATuAbIFpKIccIoKwMiaslCmoxpnkD7Qq9C1DxlgbOQ0WLOFlP25uNN6p
MU8ouZVsRXDmv52+xl+UUw4ZPVjkwBWiPTlswzIgnb4LrNWjhL5yRzJ8J4fTIcfoFmWpzShdPAlT
ufy3ndfk6UcLqwyM/0ELcLwd0JNJU+dgJiUe0/524HYh3uZTUz63afRUT8G1pDWk2HMP2daZkGka
JKmoSuZqxBWf4ZXkIlXjk5PLnA6inFrq84Sgo2wXIwOQPA4ZccBA8/C5Uu+3i7ih0uDxiLAsZwMP
+d7FjuzLTQOW0dBEFgyDjT6q/+84fJcnB1ygkZpmrMzNTz/RI1c6bpurCEShociSDvvMrHJRrmbu
6hG2hVFRqLEWpV7JM5qZ2Q6Nl9dOF+kKWjH0LlGWzZBhRf02RMi6KOXbZX5fNvPvmu9oY0rlNMUa
lcHH0ANtQG2Tg5f6jCFqL1WryuMD9I3UnQk8uuW7qdgWy0xewzP1b993V908vpwX8BwXrmjVmX0t
ILvByIKHsr9iertxBwZAazwyhbXSdYJXqRcz3AX4+hKmG0aTjjXzdLBjl0HGbgCKrXyjGom5xCoL
mX0tP0hiV5bnoI9jZI0rhezOkI6phO8YO4SfWhg89JJs29egvDwhzZftXFpAPM2BZJaOdxv6LrQs
GJ5Gu8xgLYKDtdPauR/K2v2zCNN7E4CkiSQ1jShJagqEo1gZS+s8wC72zl5fYC4aQtkCkTIqmMNF
X3RjH6eBZaShUQ3gr+BPZd+SNy88Ux4Au0EhsCUhxtL9a0ytRkYDn10UxTn6l5HAH14XhAgAP4QN
zM8ONoo+3fq5E5BdqRLRlP4FfBbYEKrpohLjBq4r7d6N5S+rcOeQR7ec0W+r1s29GGN5JPXIvUSB
AYq5ztEMRzakEHL06DB4d/BetZfDF4mcDcWC9LfGHz+nxXivYlFhXktuyuy692aSozGo3M2lvNG2
ZDANZF75BpaAYr7BGJVULK3egAgYzsabBMCKNwhzuh/tFGpXp7784A3tk9iPs3Ct854Ix/NRMV4Z
cbGdYc+JPcL+q1OjExlX4UjJ4CNUGNgmkP1iBaS0hxvcBQ3aC19OEEXF2zz4qiL41IvsU+SXD5IT
zWgteix0xCX9tzta4JPoyXXBEdAU8nC0jfh4tPHPwkaYqRYJETea1XRQlgztGDTXHkCadoonogjo
/D+YN4dQEVuNp9JVps32liz6+3QNoiGsUyL6ZglGv2YNMPKXE7+de6j4yA/xab3SoX8NTQjoSDvV
e3TqWcoDmBuG+Jqr5C3tVM/Td7z6Enj/Y1YEz2iI709//iPzVDogcbHZLfj8yCcPSuO6djfYdOFx
ZBwMOW80d0sbolWU9kn98VXL1MOWagDFYdu7NnHG/FquAQPWdcrfQTDyu/BOsRnM6uOdodgzwyFq
DoTYn+VGIp9k3w23F4vlNwFwoRK8NLE5/aGO11wQQKYR01o6RLha+2uO31nm/XIzoFgFGgHllcNI
3oP/gtGq8JAto3RfssfJ2/Bb1MOjhkAmmhzTp1dlj6vFVwCgkmHOXN/Rfqfr49BySDCkAIkP2Iyk
/THhrSmjpeuVnaXBmRCYDYRPiGFFyDGEB/Y8TNFN/5dBgiC2J6MT0KBTL8R5HfTxMcd1qewghoxy
j9HT/n3rG1hejvqjYIkrxkQaAsONmFmgkI8GqpFqEIOIE57X4PkoayXNlkzSK9bsIfdM3BS1oQb1
49CuF+nzmft3VMDpOoUjUygFLgTqg+ushwxHk5g+rmnfEGa9ruvm3mmbewVn5kn1OfWjS1EalH6n
9095EOkQ3a1T548CL2KD1RFUHmKXcObaDp+t4wToEqX1pU4Qp3v/2jK8RqYgKIIHO5VHAeTAIL5r
BlIAdO82olswkjX4HCwX4awa5giVkxDQBdp2V+X7+RnBkXDSIV3Wd5BfALxDlTwkkfZKOuOgcx4g
7oMxzcBooVREDIfZnErcDfMZSr5c/YGxFpd5rGwR0QHynkC9dAPGHi0JzrNqeAoSWQ4xST/RNouf
+TiYVG5J6sMAP58BbWCqAdwNeXY/LJjcmZikKCI2YF5IHNRScPOKotagLGoyYXtZAsLksgd6qGyj
EZGOtB2qp+ykJKMtgndsPI54cVFOrrkw/cndCGPBnmovIO8KGOOS2Dtr0C93g5aqZ1J4IQ26HFAM
LbWfIKKDCaz/U225OOVXV5ucaXqKz2BVQVPE7lj8c3KOGrhzCMBWIGHeGoiMtgsxaNgRhIni/wKU
O7q2HONqCKZZ+3w67h5T+zKYH2psnjB6Gf/414sMmq32N9Y+7nRHXMdW99PZdARzoAzEK8qDdKRE
K42w5DtrFpnmAj/kEgKARARWa7XT+SD/Ds5FUx4Zs7HIQldXxBtKuRyJYfpz+bm0E4c3oH0xdDus
KPKQxTZ41fuwgMrYcZSq6fPwjYkIxh568swYKDRoymHMuh+0AdcxAjE4yljAvslGoHTOHRC/vkww
/oWHqorm9OAl7e2J1nQTNVhehVfL+ssPErmwfpVgsiIxhuH4UDCYoQbFQi1oSQ+pjNVdtuEMGSv2
E+uqcpr7rd2e20cO9zhRcOUkRZOKJx9pmvt3Ei71arLGoXvRwawGldQ/UHDeUs4ACTVlQDjACr5Q
xpcsjMTOlxhIm3DNoK8cqZgqXq1w6L782wXoIv4hnI3Acld438FJ4SKrrp2N1b7oBEMrBBd/VxXn
UCIalN+axFUuahvm11J3IGn6Aoh7I8LBrtyUMome7/SFHeVXcttCrgpMFz4WDO0DVJfOZ7WoN35r
hkyCaD3wBsM3LKlrqDOjkDdUtFcREym/P3RFcItCUDNAOmvDa+ZUM6Fmemmy0b1oB+8PKTQUfqBZ
oGHTU8Ybb6fZYpRsWUR9hufkQUcICp8GGJV6hcKMCcihPMgCHN/kfTCB8ADzIakWR0Kp4Oo4dgHM
MJm5XHXMEirkDKLF6+hxWxBCIa92qetO3+UjUz1zXTBTfEEoTHMPGja3LuySPFReYFqNVJF7Q4Dg
FvhkCDTuQCM/IARVsgPe7C8V0nV4ZiJzwkOwuZGY6lvJudt15HXlMP92ORq5rpj/Ozzi3Bzbgskq
pwcRmDQCF+FXlokCxiRyFicBwOk/8Nk+ln14ubTj23by7gI7hcjV33TdcJ9Y7V/ymhGHQrp5PfTz
3i6/eLQMweDLEoeFzwKb0P773W9qp4vb2H5givKifBMZc+9E3sh7KyTBA8eeCcuwZ8B7gjJkI2CY
v8xR+wj76zKy7i3/XNv7y0vzOV9sWBRxFB0+XfCdeZvZzmQcSO0cl0lILj+wMRlICsNRI6TDWdhY
hDfYhYyz5Jcl+wLVp+eBfFcwy8/9uJ4v5gIkU/F4bZC7/XuWucNQJk464QwL12SCWiYymLfsbjd+
AQ8MkKKc3qCE3hmSVJre+xNoR++scUdU7uKGxTnAbbjcuXVHBKkObvK7pECSBqqBjta81x7WZtKP
SAyLC5/Srt0VlYJeJ3emYxtjb3mxzJAfsbeJhYTXo6nMQ1zRxIj+1y8cQ1rZ9EHwoC4PD85VMJiF
5W+C8UHiRMO0gWskeaQE3x4+jeo4tRGoWzDCV5wlxCqWWURIdosCBE5f05FaRE+DFC4MdxD8hPRu
+08jhG7lNJ23eNAJpa1WtlNCRvS2CX42nbO9BhlDfDEsaXUahItgfHC238St0Jagyjf38BGFIKBd
VFjfzooKzyx2sPNtzhHGqguPXC6ZUth3gfX2L9wdukU3hMW8w6XhpTNdv8xJWBQ9CI3Yi5gmaYA1
FtR6U6Gzs2p5p6RjSBGh7UsK0QwqwOmb+qt3jw0V/pLtcX3BkVoviPKJnN3xMUUnK8w8qmm/i/BR
6ikDpMKLF2TH+3etSFjxKX847gr06TnasuDcjn+EK3LP6MxRdeHH79HjHJQj82zHw6Jc9ajJAmiI
YPnAc7ouE1qncgk6jGxUxJMqa/u9aOY/U6VFuNDTRqAPACjNU0xatibDEqrqBZPdXH7RB9a59anH
eLBb7F3y4W6xjJx0Rp6PMA4UwO2/mPhgQ80XMI2jsqAM/C7QbNFmB+gJGphC6IsbbL5SMAvBGSpa
DLeYahTO+vt5XdDxacoxoCLeDW2kFJhh76/Hfhs6q35bN6T+LL7r5TYQ2cSMchXeG/9lrnFw5dTd
3Qw+MAvttVFfckT9jyF22lD2bh6KZAoORhBwThA3HDxvTD62boA9LrYxtNlIjvKRlxs+hJ6xaDDp
mv2fstjcJxtOCYYCZuunvDdu/f/2xeCCfD+MYieivAOO3b9JpV33ZdoENtpLGHmUQpI/ij2pnjrN
YRqwNzdJxCh0x3UVH+nHIMlQWcV7EAXz9IUdV5y6MAI6CSih+IgOdQzuZkw9dw45LVEVCcyh07mu
JvjKGslJydUsQKDY3mDbf/MKgn2D1e16lIR/RRdtp+G32o/WF21JATBCAsG7Q4bwqLWIM9A9zWSa
Vk9fyxV9a7aGSk2Z86eX8m9ohFDDGT39oY4bJD6UosTQjiD3IYVj/25nWZUvwCd3d1vW56mf/iUD
BjnQmQ7JzPIBqpFYeLAVZMUx9NGnyqu+/GChSsIoL7gqz++7YHNz+hqPoEusvxcBuCVbE8NFeDb7
1yjworTc1CE3wP+AdPZuky8x+J7enGzrXq29HOA7gUZRfPGA4pU6JgFahOF1U+JlM+EhH0PSka+f
iAgi+kln7ljbJ3+oHrRmFLIpvl8NZ1LNSklHE8K3ljeMEdkLoT39sY7AS30slCSBCzIIT9Ikiv3U
Qv9/zs60uWmk/fpf6FGVbK1+G2chbAkQZoA3KgaG1mpZ+/Lpn99pD/zBmSJTdxVlnMRxZHX3tZ7r
HK/qy5I4llsvpgTGHCD5Y7dLtsXFFTDaSraMJjXst1JH1AwMFLVqTdpYRLK0PrEi9NUecYHG3X5/
gY8kzbhAgDPMiIKaYQHO6SzYL4d5gVXhwV1mEKepYHKQ7NRUvaCQdVVBkUxVzO5kUpvBUFBJLqRA
cJnbyUez5ccSWo2RAmYoEcRA9sWFDJ9E6G2cI/PibtlUraYhLL9nXDPiUiG3YAK00PyjV950QVpf
18IdqcYsyGfnWaUSyCAO1GZOOKodIwWWvQFYE+AJTjCVKqlTA7PZHUL/ohT97+bQLYBgm+ddEYT7
g0thaexhMF5X373wgil7iaL1AQ9ldteesJDtDAw9cij+/4cGsLzSmeGl2UQZBbwnM4vbM68VHfto
rteYHCajLqfekOyJohPNa50GfzIiUJWG1QozKXFKDqRK0/i083PoLuRSf7/oj2MmBhJiyppBSP8X
p3AWM7HPu+HQBesLRGnegQi9imuMAjrmPuSPU7G+60wGFTf+/uC/pafzXgOMvAbOM6YLgESrRXfo
6NYCaXri2h6VXCHtZHoFsSNGPIFBn7mGtj14kCb1zDnhqxSb0GaDhw3DS8lVJDGGcrXyFbXMleYp
r5dvt2APDJnIX572DP/i1xmbZLYNn8CAmLs5z5LXnoJr4U2nAAS/nmXH101Tvomr5UUNG7lcFrXk
l4o9tI7FAB5KfpTsXsOgT8+uP44vqXj9fE1nRtMruSdO6E7IoVAl/GccUGWv2AVoZFut8CQIXvC9
qkCDUTWP+jBdKjZfaXk+HZPb1O3Xbc9lkRFj0NloMPz9asy9eIj7zp8nEJhUOhSTUza3zhOnA2HV
Tb1doMXC54vktobZSh7ylUUVihFYjCNoKsLhM9/4hnZFoqo2kz8Y0DsqbW/F2BE3FaRfMKTOUO7R
tprCwxd3Kw0aqlf6g26GidrC1/WdIVJDA7aUPcH8hNjQLSo0t/J5FrISUKSWbjnytF/cJX7bwQFx
JbJgTfAiodhfxk70VeBgRUtdOF5hLZ9D8vRH7GCoGuaWbDdwWqrt6xj83jO/53uSWGid5HM9Zu3e
SZ5Spvi3PRAqh4SEl5uNvMmv99rZBGnle9X6QhgTKIWgxKJir9KSuFLRmLzToJ02gcbHVVryh11+
+Z3VUCJQwg4+neY+YkragsakohjDrwAOAAzMr1e2FllfBcF4urJJSqYaDLD6yZoFgAUt9ar7cQMN
I1coFIM5UlbGOAqIYQmkmTjRhNAJ7gS0EIS26t7fW951AOS2ykDAV7bT1zn9B4mutMB9mEz44wnT
9KhiwQeiB+nBe00Jj/v46wdydunYDcdyhnGZuMlRtxQ4Rpt+EsWninid5NNqkCzTAs7IcP6JUWrI
Pi/oCZIsiYoF4sgJ3jEABiMMvL+/wkcMRNxySjxq+4HHRp39zCC0h3p1Vtj1bCtBNTP1IgMnfusE
JJgZ4xlkG5YKU1mSJKstOzzAEdWbNXhkp27p0sfxcJ1tE+By6NhwulSqcJonES4KPc8sBRaVKCMk
SqKAf7Z7KSvN1bRsZzvrIrBIYehdmU1yzZ4q9zqx0Yawza0lbMIQD3Ykdy/jEBJQUWYhScJrINcD
QBHh/fvydet4r7tq/izlDOXSmvVQLq1dLi4rjXg8cdsf51ehCzUoAXYgAZtzSGoUlAFd4MGF+oi5
IlrUbTLcAGJ97TMqpBb1ibcbuLGPuhVpssWiZdTeIH4yHhql8IqKR1R1KsF0hBxoU4o9jHvA9UgI
QxmOotAT163t8Ovd13XDw8O99zhg54nBXKZV0Iz4WuTXAW8Az/dh3jEZPNQ0RSZ0Q2tDRDAQMWmj
SMBG6kfMYz6bXRooVAsP9OlC5swB72hYRMIv6vcE8/EuSLbdxf8w2bH1w20ElS3VQyoYyCD8eg69
DDM9MeP8wMVeSTTeDhyCQuEan39PaQW2UYptLTiyooIsSOLQ8lYzEvH07fwXU4ySBTyfFDOJXfjU
v15X3uzmLnHM9FIzMfJb30MXyZ+obCZfA/xDEulXlvuL6xLGx0NFXF1sTdDlgMB/v8yWFuNsmT1m
yqAk3uy4uPMYfy3cw2ZZ1+VO0zi0VJ5nU0UZHzjAolx2egMM8krwANlfEpXndsYRuiUdvw4IqiUZ
oWxgdtPLIk6AUkKZO4r2jXIgdUnhljuOl+hzNVmj1oyShE6DBuumecuI8F68EDGTlNTmqdtTgIsB
hypoG0Oa0RY5jn6KuDX0Aw2qi7x+HYtXa/spKoDqjdFXVc7VGlbwYg8L3KTCdwhMpEArYmDKC5yP
/88bBrAuzbzc1cxFN5vNVRuyb8s3v7+3/1IwED82QSHcQQT527O6KaPZ0cIPxpdRNF/pvgkWK0aN
EVMluKtVlw0olzZ45CYntN5cqT8ljQOFsZoLVegv7JfKBAW4pH4Yb9O5+T+OlW16aUJobPiEgveq
kRpO6/73n8Ve69k+oThEOTVQH8g7D73zriuZ+95l9xZpI8lHRWV2+lBDNHHKXLwqR5MDNxggCNNg
3VIEOxhetfC0nI8A/0xco8ZAdA6l6cfxc3AACggnj+X0iBuaC9JU0czCuDDWi2X7D61r+Y1HHwWC
tO1OBOYUFM6OYt5u12opd7bhqmWJM/ezqIJPXG+wEqa0EDqAtaIn0XyuBuXAv1PehvFloQfA3Llq
HpZ1UQupwvgBvl7xUPz+xj9uhRBPWKcNVwKky+eTgd4WKcljOiFGCP77RMGXDhdMHhvm4vEWOQJX
oDUhuuRM6UPAUScKBaVDNf0j9TltR6zHUaPcZaeqCWXtVDVaODpQBxBekkjX8xHkotOTb8ta+yOw
UEZdVV4jZCYSh0MAKdK7bYwwJCOD7YS1ZHLgiQ8t3Nb5EgEuiOCAgzOdOvSvS3QYjnNmmuP0UjQU
BVhMZonQsYAFFQC8ANyDO/y5TO2lRheNf6Cu4/1hZWE0xQs/mzGIslIHIhpHXBZMWvklX2mgwG0n
M1FvyV/d5kXtLJ+syQDiKQ7Lp/vU/2b46U8LoEstk3j3zCFFdVYcl4Of3uNGH+wULJj9E7+4IEIU
Qlbmw8inzQJlLTV+5WCC1qkBqLZkVIJ69v6HXBpMlbfxkEvzmTk9d5Q54Ka2HNBc+T5X4B4IrmmT
45iuBP87bR4c08DGAODcNYd7aaZ93/wrp/tparJ/qT8w7QBWM0I7BGzVef3B2TWTO3dFZecTtwdR
TsKRDxWTJDqSKnxZYeQUaIgPyIq/SJQqUIc6BlGCk9RsEdvyafiyLcmcbUsgwhG0acKlPVpLb8yD
TToemvtiwuGBoRQFpu0zcOjsnIP6DO6w7yCsE5epkpfYkH+Omn2CEIAinsg8NR5PvvrgTrgs34d4
guCDaMaWraMNRMNPevrHjR2AiDvYVij0wj8KldHZmUq2Zd1H7nondJTy3w5uq3rK2IzmT2XVkiLE
y1+53ECopYn3qKYKtS8dcJm+qhouw9Z55nqYj55OD7M7GvK3+opUfjSL8HtD8C9JC5gIMKvkiihz
PoqevdiZvBQGvrtpw91MIB0FVKzigLuFK5hsX6V2zcZpSN8lMrY5C0Jd0lsT45sNJjDXlr+SErW6
eQJ6tsyF/gcQ9OMKlbJt6unsOPItS6r6c033EG3yoT+sd2J5E9hIOo9xhXMUS5QYfkTCVOxEUhxX
9xot7hYf/LP/VlGNAlAtv0eg/4QHfzRijr4UBx7ORpaNoYFzALTjAVqfM2/zrG4D74aZTqiHRsfb
24Fb0x+qvQ+xP1w1yfGV3/jeTRGA4tPcLRMypK6ZhKozb7hBh4GuhSEEiEtiOHdbBUhdmhz1VAZx
LS0NGSMSwgmlW04Kxc0FXlHoEYprmmxq24MCTKEgj7fS4U19CmdtuL6Fygj10Y1ktCN+C0ro436a
6MYDPkEWGKUbw2zmhZ9X3XUZZvlFSZ57Ycm5Ff24GVOrcchcLR1X7vqGGg10CCLzJp7o3W95wFvH
NZi9rnfMZVQz6d66LAWTnTEk00h3tzsU2ixxhLdSGfZowF6ALmNqxduYCy9G47ndUWJe+6cZ7B47
vV8X6MxTeEW5VHCPtvexE75mcuSt6dNPUkhsBZusqvWPukrhwWL+mREuTWqISKtIKO0AfSpgY4sb
qFAZMBBA4rv+gYbHhTSWFpCpyPClNhpnZHA0FmLx5sTExTZMYwBqU/XvDysiIC3NevTQqA3Yyoow
yU4N/EeeQPUA01KNjrALzKP6AmXGK+UxEj3bQpVinLN++r0xeOQa8AaSLySPIolCT/LsBo1uBYVO
cJAMFq2D7+1Tcjv1qVTNUg5ac8A1XiBpF8XNcg1FT0cHNh0dL/VKoDh6QlkqOE/z6d+o2gqdD/aK
f2dBZVuBcppnd6Z9y0y4S84jogu2oQqMcuOWwFgsDVjcGiIcla+FuFfMpjWS+xAfu9jlpsMCDxNj
aj6tFWum8csFUCVBsgVeU0FMAo2WEAIBtDpmcgHbToEJ8ZKWzhDFbwkHCSamQrNH8V4cX1ZZmUDD
DwFl8BoFHGqQTUdyLsAx36kfXUTThHQRNkqO/n/ARVGGgvQCrDI0niCjzmO8NhgYK+62y0sVJ3WX
1EW1QAMyXkFbxYYtAmmZdAEgpMeloo3mGcX7p77d06VJix372cnruoCLAL7xfVxmdO4nDaX8dHCm
B3Ubpd/oIpBV51TxoE9mRITMnW5vM4go8kqEhwwUvVDjQZh0E1GvFhWprZHgExXhKeTWC6yCDAgK
Ba0Sc7UD+qpFiBlbxRLL8e14kDRBo04zzfJFitVnBOoxJvt80YzqQKsFwCfxPHyVH0TkVG6rl8hK
vBK1qZWt60FX/4cQ4vEmV4Fzg/AWkRnJk37+k3c7jLkHdVE/PeiWaEResHeLWwmo4NJjfYEuAjSl
mCtTSvWGBK4AouLDtEyquFdJTudRUxjqHZfY+2CTv1cZ7jveTefkf+Bz0qoyoIQyMNEEJNln9dk1
qVKH8fDyzoa7EKzUvrgfCIG0hFP7xZScOSglbHcA24LP+wBcF4PC2VM2S/ZL8g5WZ1yggKi/GOmp
8P0YY6eZJp1F9QikuqvYrmiJmefgiBg7OQnSr5oLEviMztZXMUApuxSKy6RQakN0KcuZF+59AkfM
foyLhwjWG09CRRqJEivB7+3pIxQlsFkK1ZpOicCc0ZU5W87Eo2nspiVwKNI7hBqVZQn+J3tkxeZE
HJkR5hLGahMv0fq2mWIKsuTDqrbAOiWMuWpT2nfh4kPIW93+h2kL2fafTyXXumMGhNA12IZbwKhn
1zqXybGKIvZ8zDSKoldY0BSxqi2p8q8U31S4tg4KSI9apYL0SKmGtu6dRC+fuH+q2Z1fUwQyFsQu
Excwg/56Ta0XlEfsWn0/jNXzZa4R6ebeiQKVWpnqPCqW2vqeUNxMIuke1lN7UY3Jg1ZeZWhd56mg
xZArebiyalFa/g+pqO4hkhxAjYF8kACcrXfOEEs4N464sPBDWDTh+AqXtI9Gj1DwMROgdpoNDyFy
ULVOT9ZW01LUrIDptRWZwe9v5CMkhC6MixK5GMon0Tn62avCbsj6urw3PqkJc6xK9TXHWrsq/xkQ
BGAx5PCkN66QYwrKL0qU283yfHSL18Lpy8s6IXIOwVMarTZJ/3WlMXg06WHmgewCDpFfVzrys6Kg
89tYNriaip3mPOW5VVUW/aIxNFapS1hjQaQvqh59T4IVplVEYO4YjkOZheZvSZyqco24mZmVvXXJ
7lXq0zi1OzFICndYEi77xp8+CqU2BOt1G37wjoGlYp4CKFvZ1RKqW+Ps+Vh77zA0t4KCtwB28R4r
ikVCkpGt0wFVOCgrraMtqUbdKCH0RkImqwnL9L3nP9USsyTiZzcNNk03kjgg+LJzR5qnw9z5azm9
Vyne4trFxKwBFsnpTDEDLDOV2x10zWDK64XRES7QTk9tuPiWEB4oXk3jQPXQ6Ri9ZNTomdqY+t9G
DBH71my/aSDGMjYny+dYqj22eKqxE4Zip3L9Jtl65dpiKVcta6zAgZLZahZdeTmvP4kF44T1R8WO
pbBDfMMmZnQFHS0dBDQx9icFESqT4LG1FerkdGhVPxLdnTlgbLi7zLU+kPzEF4phoGi60JtOOR4R
em3ZfhV8bChNTKOLsnyaOvlwY8kbWS4aiou6ff+hDPqoPB1t0UHdMYsNJFEcCech667x5nKTdvcT
UjmQmthHOCx4zj9LgKJvW8YTmEpOz885TL7Tp+j73iu9THhglsmyjfygGvlBPvKDboQnphj2JzIT
Hvn6OOcX0B8A25oeRC4yIMGK26R/132MP9ezyE94o9OTH1woeiN+3ZKinNhK9A6GlBQN4PCBV8fL
Q/VmCOCe/IcBhfc5XYcejxX0cnrZ6d/pfQnk9Y6T+E949enf6TmP+nuWJ+X0Ar7zD0eKglSqPCTQ
2SXEKKd/fFnPNMhikqZ/KFKgHKm3FCm+s6Z0KT2fPdQovILHH6wpPNHOgA4FOOPPj5CZwOyRXvF/
WzsX4jbhmeUlsZNUP/hSPvGLRFn8e3YIxXFy+oLHE4XJ6Uk7PZx++URh4uq3pKF8YkA5/Qrf+vEr
fIdXnr7PN91P9kFtM57wE29H0wjrY/cRO4hXishlftD78vjJ/fSDZUXfspfFr+pv8HH0HwQr3z/R
P+85MKGrWoI+5+8dkPfIk5PDU3IMPEw8T6Oz3jhw9CLvYDG5F4GJZtf9kimnxfwpZkJ5cNGvCX86
7U4M1dIP0Xyb66KNmQFiE1MhYDMfs6uipNmZO4GP1FlURb3dUOD7p7Noed3p8oxwpOHqYRfx0eJm
BFKo499/sEc0pmQx8IvAEwm7IM3QR22bMju2pulx67T3clVM4d+WILObMHauaWnFfn5N7MukhX6g
sXAV2NTrK6P8RRQcmJFCV5j8OV4A92GdVLqykHSgQ4IGW10uypx+qEEW2O/tjMU0vY/KyyAZYDjG
9NLG1vQwY6d3VTTeit1jpIns1MNeMc8mn+/SvINpCzwjOFM7aAWl9+9vyO68yMINAXMfkQOQxsRU
6n715G1KnJuRK9GgopCIeSPV1i7dPpwef/A1/Wzo2MHYjtMj37fETTZnpzL+Gdvwfw8/zMrPT2Qu
vpsnbMXP/+Bk4Mu4Z6zj5mQzlI3rC2yItQ6QK50sR2c5lU6P2AWxJFnGJPkaDsxCmvXidKgwFJwd
HSr7+MtRsgf9dHZPx+rJwwQz7HlcrHvM9ICAjYTHm/N7DNoK7UCgif+YAP4cN1f3V6Ra/Dv5lPgz
T7l1n7jnfOf0j+f6Fnf59F19wb13P0HqBx26XQX3E/ZEXpHf//HePD/RbfGEXz29gX033vg71daP
VdQVnBzV4Q4aLP2Fk5UH7MpJtzxbLMzPK8dzVoh1PT1qFT9+f6jNFzzAiRDr9MjinVaR9cPa//jH
NzHwfLl+On3PhiHIOPav+Lr7ePq906LzePIYzvN+c9t95Iv1E67wu5vgyQ9nwRN4sHiLcRHfFY+s
P9vh5DR+7AV2xMlq6zs/0WLJIvOzH34Amqz/uj0etZJ1BIFxUoPFLkGufLY98rYL+nwc6ca9MUyN
27CDpeMfq3JaTy2P3SY8OR3N06qynj8vL4t8+gfbGU+0utolEJ9p+cnTdQorlAKuNv92RrXSikL+
iQp4ovXE59fI3fAFtA2/HttiRJlZy8zrbGgC95kjL6/TmmmRec5jHf314zlPWDceWaGfH0+Lxwqd
Vu50nFmt08qt1gPbh+8LdTrbuFHWjdWzr/i/tfx+3n8+7PyUL/9xzjzr+upiKV4Vf/3epgIke6QI
ZdeU+YFYq0pZ86xh29YQATJPPz/425QCGFIUz9uV6e6AAX1QMcmdk4DA701xH25jRNDzBtxbSCYp
9S4hjIHvlTfFFgDBDIekeMPqBg7PLoOU069pU/gTKkXxEb58J4F8pV132WuTQZfljzwUxvlaDD6M
+hW9Cts+KKje7MOy/1ot/d/whMW3bqWJYBidCc2RtZ5ES5AIq7RkEawnw46ULcoJB8sN+M8t4qro
FcKxbxkyJ+m/bYTHhrYBGVVIO6W/VYvWZdpxCWY3ty+pm4NehPUTrl14/xehIrqmv4Wh06CNpXYJ
Ahu+OKJMyB2pc7Svigh2hkLYNT+lXREJC0+J+32RgIhhjuTO5DB/uanjP4tc8W46FdMkmxIuz4rW
HEnMe0BkzU1NBYW0RmhUfyzgGAmIwFJgDGhN7P2iLT/6xQG9Va7Ajbj36i1gvkGEzsf7QgS+0+QD
ufdM8EzqVihdJW+6CtBd5yJOmIDmh5TVJkj+MQS0r7/izpKcqETcABO7rf3FJLFIt6B/m2fr5no2
7kdzhKShZiCYFyUw7oDZnkq0MKgyGYrQUwoX3+5rvrJAq0fd7MgQBGPxF3UP9ULUe0c0Eg/DN8ct
oZg48D2LZNXVCIg2ZewZhBsxaClTN062JpeWlRj6qPwylxitIJ+uAyuBpyufjnwWPw1Qzj3CegJd
7Z/d6oSXbpatN+OGjeekGhn1s/5qRRr2IiqQTGBysUsuvAVN3gtnQ8soGpgPqI8I+tbHBdnf4lB8
iduhApOetpd5WtbXXeuuX6cmjm/NDNfOSjerPrBl4mSCy4ESS+F8nDy1x6gadGotmRAyh12MuEQR
IctHZ4atwkRTB3nWRd8N76Ouj69in4NRdBLVpcEP+PGAB+LmWM1Ui73C//pLQf8gRetAojr1wC7K
q/HDSmZO6RPrF7JiwAugPCMZj/gwcUVtsoVXu8qyqy4+8AEGKHPX8Di/rBnjgBr2eK+haSsUElVQ
0LYLu1fSX7kHOe4hp/Nna6veQZVLhHrexv1YXa2Vs2Nbu874el05Bznvua/btrumc+OhYr1JaNZy
jiamQNj+HE5CUbCF3Yh2KyOjhoKBMBRJiNr4EG2cy3HextTGsQY+DKTmmKsFvJjXNB79DMhiPKe3
5WzM2zVMXajsxqpbrrZxtUlvtmVS7wQVzYIH1FqYC3HzyM+/St/DkE8OxxDFpl16gMF4DCMqomW0
XkfDbk2uyryIG5rjjCWBPemaLZ3SJHvBHSv/5sCHaKbMjKj45VJClp06UbQHJt65V0Pp9OHVdsPb
o0PllRt6l0PzziyheZ8H3e4l40zQatbLDjmENXoLn/nu5Wji4dJDFmOvXlyUsXTrEn91Z/Vf6TlB
IKXu7AiQfhYMqA/IxJO+fFvnHQKp8TD/NTaH7h7JJ8imIEGm6tI0tMiaKLtOhrSqL7Ld2Jm9l3Rc
UbuhKTpNpfu2RXfs64Ge1nW3AMyKlubIhqftyUlcb7qYPx0HGO90+tSZNL8uRjQ8amRRYKA85h/y
qQNbkrnF/kA77qLb0EweAu/BVF1CmYxWohvrYsTG5c8oKsdzf+kN/LkihpuYMejuWT3NHakYhzBO
XO8Wmgkmswd6nx20XSaYOXJoVjynXs7GRm3aDhzFAbJCBdBvSpiHzkDEHPkMX2TUDhpIApatWJ7V
907KtWBCua3/Kuv6AewER25JN/s6KB/iAyYp3DTOXRWEOM7k64TzQEEsz29Nov55M7bwy1cIXjf8
4DAzvLejmQoZ0WFfRqO5OJbVZ7fJ8tdjhxbLmgwf6GVDlE5zcy/GE2DPolHkptFVxxoZrJoJuyMa
C1V21cZ1/qLflfWbsXa/1dxRqFLh6SmWbnwGPIYal1TgikpkOh04O4qkRQGbz7RJewBrhEFTrKE3
d2B0C1ViuGkblgFWUORj0Ol2R+RoTIHPqn3Pu5wYD0RlhJdQ7EcIPsaWxDObDSt03JNddi/QRAFo
dXA/TyYqyV7xgKO7YuQdNoXXgANOGgPPWz9fjfPm9SYe77ZN/sKM0yvUAP0LrVzebNP9MZvh/MFs
va/NsYMzLYI9kUuKN4xxuD7ez12qHlkZ/jwMcTjIrWRwEk0JuG36JgYhYXpEMPyGjwVpnlvxSg4q
A+fQOYMYADR9RNJtoQ0WA2KGAR/NyAkvWJcYJTi5KH8v5VW9YcyszsQ/XWJr3bgt7y3NkJU1nIAM
1BNLA87Og/4I1RWkn7QcHUiUSzOr1bcL4YwGFeC2kJg7IxfkusfD5eCOny33H40eQplKhsywrQST
ZGqfr2pG5494FtuCbwNn3odO9GUM673iDaaU2YD+AY16syOi4rgCshRp0uQwndblfKi4dKcrXaTb
tJCsN/Nxn44bRQa49HyHCPy69bp9gJfBw34wg/IDhS0V28SvYXpIdTP6XXyb95QxmhA5O/5MkRAb
xIZbjgkl/Km3wCpatJA0wmeO/I5ZkG0OGQVUVdkZIVzy1KjGafvD2kAHQ2uhO8By3cYTdVUioann
jZmEJ/4ZoVutQeu6MM5NLHM9T5yk8GiutY+FGe12EgYf2JrxgP2ouR/ACzgUMDPyKpSW9m5SELKt
/ID5loWWt5p5jvAq9fZbnFLbCJO6vQoPBaE8shNSWvZrkzLlzd4h7rHRBYRPCcTLgCZc7uCJwH2n
exLUxbXm1/ADBGoLgUpXtfA95QSBRaw/7UKBFenjBHycYxpduhJPmjLiWnCnwbPMqbmJI3sGSAWX
xi3VZOe0S8wf1VxEz0B9GtgGcdDGI4BA8Qblth4lZRpu3KqeeKN2pKxaHvtbQtVPmOPP/oBvLFpJ
RLkRnNUptsRP+fVj7JRwCiJk7TdA0bZUpuwRGnhp7bKLgFZ5uHhOqpszqYy58N50KXRfkuAuDCpS
ZuiPrzHffPyGDTrRKbiEjxg/2OkMDIsEpfzyyq1gxQ8IFl2Xaju8iQCGoAgrKmqoXB3E+ATgiy3C
H/EFUxtfdT5t1pTNXmwhUIz7NL8Fs9oj9cXN9h0FH7wCfrnseQ03zu2YrN9MZv70Bgx7LeqPJBu+
DK6Bxw+K+IAoMe4Utzo8tDPKUuoIuGOJ3UxxU2aAo+bI5hAYvUOo9tJ2u6SVRWGd3Qg7KcgignC3
lCU1m5wMjaMBlu89yBsMsYMoG9NGRY8vMr4wSDRlrDU4WZVY7tfQ6s09zgghIqLhgF9EVyvgoU80
AjOZxFuJqtRztiIEOmfqGaCq1f0F30aAASG8kjaC8DoM0pDoIJuyh0DjlXG4nVYSD1FQN5s/uzWx
6gAassURqHcXlSyDJElMwsJEEeKiDdT2DjtOhI0TdUVbsqMladGnExlRDghbLFMGueSiov+ScVfi
uWK7VYoW+ZFOhMc0yoHEogd0s+8KySb4yVdTEmJg7+BiUcc/duv7iHH1uuf4xz0npDjgKSEB61IF
A5A/aOqxm0gR1CKfS8LaaGrhZsmVp8O5CppL77bUxPXAmEBSaygPwt143n2NKr23/pAQdFOr4Nkt
dwhrmvyFpFLjniNvDXE9SFkP3DMnbLosnXFmlqp2mZ4l36hF4Dbl2KE6Iba3OiddBz/qiVbrCGME
GKiJKFA0w0W6fKSTu9nH0mITgKNQXmJIceGGVZbEoNVtPXv5q1zieEWjvZBydA1JDLtCrHs0MS0c
HlQ3Tp4XUK96HrvJ37VXbPfFCupMvqouOR7xkWA3q9J1v1R+exu5zbLfxKm5PkhbgtHxr5Zpzz8Q
aJwGcfzS+1gXRCDRkRPtG47KyrD0oYWjzh1BwJ3U/VxuskCZmJpPk2Fge8ocYo6Q7WMk1aCK9CEn
bZqKrfNiOrKKcNPurlO4cfYOmCE+LwIbUAhyENgCcSWl96Ym8aQObiZdHZ01f1nLK8sNgDQOooZ8
RdD11W94ZxXCQS0pooB+Z1cBMZYLCpborTuQXNM+5xSKktZsGdieEoCP7oTviyuz2btHbjf1eDaH
iy1E2hv7PxIxRjtor4+YXiaqLjakeQg9ZcQelSQ/qGJPu8p95jlSf1M/MGKj1i28gk5OdISclUeF
jAgn79iYBkw76hQMhw4o3iFKcbwad1PzzMskJ9KydjbYVQvOHri8xTavB4ib/IaY2p3649Xc7K7X
bNleTy7W2OQ+ZYBiww0/sLtPu6zVFpam49TxeYhWPghb6c9A9VPkATUaWFSsJk7za1ewht1aEtUc
4ttuC0I8Js1x2yB41xHEXyE1y3sUhD0T0hYXXYFPrD0MRwfHK4EMvxAMeBWAGXEiN1WhXtLFeYnQ
9kCkEyUhjg8Xb5J1+5oPv2Ngvqpvj+B+79Y4ZKJ/7po7NyyCZx0gmDzlxtaZ81flUlmDIsIf0ZNP
WEp7b+oYeJT+vPRaYpT3GCWIfajgl8PzeIbxOMbgdhsSelt6QRIZpXDugCyNGdgB8YQVrWGJuTg5
fx2kWtPv9cId6xPi6SAdGgRgifxzgJFEUbrRisE0DMdd4MZmSoAW0ZcQzBKbY1265KObkFnUHQGI
KXU+IoUJhCg4ctQeMDH4cLxzgx1kW5MEuLAvNMWMRBufYYqb+Gp0qCOIIEukMGMPOYcFx/obcESN
NrDdDT7nwWogMu4Ux1UP6ItI1BXQ9YAC+mGJ8TcslNlipMko+XCy+fy+jV2h3fkS51xFERL1TA6n
3UTskACDZvMRmDMh6nTQIzRSLfaIklRvYnaT24EQk52Rjl3mPTTJGU+41MVr3nUjIbsz0Od1MPm7
urnpMgVnqn+Z2h9uipkTZSItX8VfhnwB0swjB78OgftSzCNICzl+U8hN9v35+NrJwvZmV/TqG7Uh
OyLD5Hsc5zpREp5iw+NSxr3a+rfEjjBHVT1ChTimYsUdL1P4MOTdX924AwpVf4Gw50OabfLr9dhz
BBecR77Qk7dajGNNxaYwgu1mw/YVaTwB8IARakvfv7bhgdmynMHqwU2W4K4qsOGyqQCe3wuqxSQ5
tcNQ1BBHXWQPkC/jYKqHU9esgeokmpG3pKiE3hSeKg5Yt6qY6HOf3cz5Wkfc1e7I2K7rHdebuh/q
N2tEuuyPqiYFY3dvQ+cavlnUHMgQLAp6xDxoNt2WO40PWikl8h0N1X5FSTaQKdwHm+KJf8e0sJ4a
h0yiS5gSLmQuS12H7q+UCP2aeKxYMeLELNRvMJE+4GVaIaAoHPLvuOPEHThBfq9jF+mupzy4O60p
r/I7Oo/UwHjCXDwkP9AKRi8jICj2KNQr+mOtQrMAumrXqLbXyjTqDnb16N2afCBwziQGHzMAT1J2
gVBMcZ36YXGhktoo1hIcVxyIFXTafCscZdaaOocPZA0OI0OQbLjVI2nzO7Eh6SpbPr5klJBYIkXK
CSlTPmvssZ4d4MpMYQZ/UBN/4M7cZ9E0YFsgrOmoC/su5sNPeDgk5EgoEyWXznZyrwnNqVNGhCe1
g1ZvnCRf+zYccAHZZ+08iwFnEpsN4Wqte7YOQJ4tsnDT4Xm9sVYFgYiOCtRE/vdsWrn0utKl5dqW
eUx82/j7zlTRM9MQKCofckOCqkk6v8Uu6p7X4GsxvKpu5vGGRsK0ZRYZW2TzlvhAKKujYGtn8aDd
6xJcGLRa95oPBd77jfXu9tZEdAOgEZhXmq/gyTpWHI6HDudYpPrFlkwhYmu0uGu7h0UpWrvOH/UM
HWasumrD9igG/c2FuMBkHaS4RNyKCrvD+hkUtS5be0y38RRnyVZQXsAye87HLiUghRiZd8G1TEHS
EJxnNfewHtObDv3c2CzvAcz710XZ9tBxcGL9BFtmMyKwwcGzZd5wH+dsZtpU91G+1oyyPjLBLjfZ
Bn4WAhSSCviZwZsyUKoT3PlEJL6HXSomEzyYTTcR2/RxVzEfDuP6dbFbamxsFZbwpVBA3GhPJWzr
ddGmcynUjIQxjsuke8PRqchIrKMiT+yZ1dx8a3c5hZIC6ygVZ2ZkYEyWUFzGea8PHDnJlwEboLxM
AoAt5g8wYr43K3a/Jabp6pZalLhxkPU6UnIinSqSgrkE+MEuS7P989g3f1i539ofWYcEx4jwrqCD
WLl6TLZvOojUYDkYuk8mpIjluJQrcs8ZLspmvJ+6lSBjq1yK6WJqoHQuAPiv/OlxNqjXLsmCz2dH
39QLzQPChbb4ZkrSBerCFFqoAMK8x65AvsvnHVnO6YM1+VHP9iNdxkm42MLJrISIoqFVxYV+zx/q
I0zHhcmMlCKUScn27CGaBgw6xSKWQcZWTl0DCpnHrTd598pflLFn+JJiVLJWUoQxqypUGQ/uiIeE
TWO6ctthvXeXNfzbdXZfu0HuTrfG7nHZBHcgsokjCh3GczpGkohnYkTJUGIi8VhlQTcFkdXI22Iz
3es6jCGAdiksTNs+vJfdiQsZxoA/ZzXgBNJURlZsA8IXWG+mzTa5M+gCX8ZbOpYzZdYVh+G738rE
/EW1dF/kBRfWrNmflBPmvwqqVgWaoKYFYR+oaKA+RjdF3l29Ocx/HNP4b8cPWJQBBymSTSpx9IbA
eO9Bmqj8wuvdomSeZq62ZIDeMhC67NrlOUOz3MJgbMFY89F9tCFwWzuGCCIcEbEVeYkthUx8iP2m
opmUl8bFrjAT4WScEX7BZU7hpfUHquX528MXcyxZun5a/qyDPgAPEUZb/kRq+ncGYAwHdv1cxNx+
voURV0mMWI7CjM+GNwOQTSYLrMRLotCKs8mncS56d3yWdj6kUeyTDqO4RYGvYFDrGpi0/1e98cuP
0zRvX08hoQ4T3KyBOFywyPFOjZWMTh1rui+jQwURWpVQ/mNS16iQAHzqsthRyOqUclvVaU2BFIND
K3arFVb8hEtglx0htLclOI1adkO/NSRp7fCtKGI+Z72RAU1hCCiI5gjJBcHsZspNLAeJx5IQSyIy
wFqpC0NUSoUaRwg7aHx12A05w0tH92232YV/mgR9DWtdNqqJHKgG+QJwFwH+AOa0WFBHbEfLLawb
/UBqOV2DmLOKblNKhusfxXrukbrBYsFYkhO96o6kA1HKUaxL9FCQT+W4Zw/xSN/SKg7WFXaDm+dy
ozPmyBe2lnvkwT+w9+O8ouDCnmOuk5sytaQ/tuzoRxhz1wmad/GWlAsO9U1xcRgO31yD5yhWioY+
kYLvFEyNVQiU+T3WzfrHgkOPH1iSF1PRLu+0vkIQKyIh4KBaW0TqqVFcB/rIrqVUwElMj1+migy8
iATeJpirS1X5KBFeqrBRJ/r8VUdPaEMUYGZyV5C/lNApCE0tKjwHdVVHObCIg0PL0Gwqm0P5cOnb
2gB2irzHEGRiEadLs8ncF9VcfRpymPdi2DhITZTLRCQSEzn8nV16F/t/TD/FVhZRqTx4X3yjyqGn
2h2T9/WyhYAMU4ly7RQyjlgTJhFS28ac6BCKWpZDYXUszrCY4MRYcQ0m+6bYMtFTgAFP/rlzsL2E
RRwklUGRsqaswW/40FgdWDbjEWUUzYEGBW91fGVD+LQuvuQi4vWIqUwwdfcKF7eQ014sjAnsyQbf
m8L5A/MwmyNEAtzsqKj4AAWBse//XYT9tG+6vrverCLrqt3jjeWUr3DsnRv7D3bIz/Ii2WTNzTn4
Vk4SRXWI3jD+MU3mF7CFKLeIvTsFIy/jdgTbOFJjqLSfdvT8NazE1qnfdO3Gu7VlhynBWpzsAPG8
nxKS+yVOzq3xHiRJpEsRgDu1ZuKUG9lm9bfd7GGdtyp7LxgPs7J3lNfYoFndpylMJjbdtn5Bh4yQ
6wjRHL1qovu7qeHg1gzlm5ACtcpDcc/t19azxsDK9IhegriuvDmhDQKqAO6RUyWqAomoabIARmHn
BbweBDJtNr2m6T0zDBK2eNehyt9NQ6GyMjejCLfF57reVdQRA/YvfMXUpJg1MQc0jpnpsVUv2KGo
Gg79q03Z1Xt3o8KDMobU1MAG+807PHz45mii/hOTseFf7q4fOnKvPvFuCInzd2IWqgOCOQWZxaii
Zq4jYw7cnFSO01Bohj9h2lBGK3rmMpfswh2wNNbnTC3Zsf//aTqzJbttZYl+ESNAEpxee1S3ZFlq
a/QLQ4MFzhNIguTX31Xoe15OHEt2994kUENWZtZEgLH5NiH5YtTE1JVyhjoKfDeHqsAbA4kUoG+M
2KzgGyW0KbhUnDHk97t2tsARM6+JwpVZZyTPEQSDG09RbHtSfs/gmlJbwXhYSDjZdfyrpjj9Chpo
fufMCF8LXLaQpF8hdyBwi9dDIJKMJwvpOviBZADyx0rP/poTS36df3WEyE8zDeI/qc1qkqhE0vEI
iW9HAs3D9s17WVAuMgfZ9TmuXNyO1DqeAKJTMIqy2d2NIyAPu13ph5W8BPEul10xY8j/UTPogWrz
8YtpwcVFZeKh2ENMSvoF4s+wdggnLokFyAzdWNRwedLYvqgqyeD285bFp4ox3XfbYdaooRreDrj9
/+4mwZ87iR2oJA+saMCSxlz6bx88Clol1kEyWkxP+7GCFNLcqmoreX9xEHaPpgkxUTHjln4wVwhS
DqOensZLruzcMfpWk2X/L0DBOCHN1BvYIIcAM8YGIe1o+Ufjcl6wbs9/0FpYIFF98XKZT9qZZ9EO
k76/FoxwgXDd5v7mFIScF9nIKM4dXG1GoAmbNIaZOi5uzL9edSCiVN7IE4YmzA0idLoXMBtlf2c/
XBnXOAsY+I3TMrI5pv91od+F/En5AzRFyXrwamiYPr06kmUx+nqOpo0A+G17/mCA82/uq1IQdnVw
mV/TBFUdHCtKG8EgVYfs19gQxLGt2ge/Ngv5gF/A2uM90oqDeSl8Gq9CqEiI0vToTApamuuWYJAN
YDZ653p5YNpGMnCpBGzbmGOyjZtY0vFzeB4MfwQtiOhOHIai9MicGzvR64i4s60J1b5MwoPhT8vO
v9vhirK7bMlaqrLXLuqIw41ld/HJ2+KI+JParpSxfnJhS6BibjG/3BAyUXrytqjA8xUL43BnOj91
ENBWxhpa9knZWopxJSboAe/ZJnwVMnkqscNRTFJ5IK+jkUFHNVrSaR5t7tYtJ+VqqRPCLbNCL2lZ
TuYJ4GfadMWz05CJNDvn7saEJC3jZr3zUVpEwNQgwq5aQGNaNJUPecgzEF2RYdM8+Ik8EeTJQHNS
r8hUQy09EzOqqo96pbQWPW7QSF2Aj4obuBwcbloB6C2sRmwCJtbk8zZisJ/H1EmAIn88hqhZ4eRy
md8yrbs3M/uYxTZZ1RFmqdFlX/TJXRYZogdvljoubkLTA8EhNDIHtZ4iDpl5mhJaIUhrCpEsXrs7
+AFV8acxUHQNPQBATJ98H6zr8OyxQBvBoVDB8TmvKETx7AEsWojEwFf6Nl6m6lkl5Q6ebS4o1iZn
AY3G1vIupy2cuV7z9YHH0n33wL4nPKiSApvWmB6+5pj4YQjXbc9ugq2M4G9T64pGOHcUCm4FaoSy
zuSG6PBsTunNTioiuAlvlwyGBCpjCX1SOChUMS1LqJnMfVMbhgNsxiCLdgPp/tTvm7n8B7R8fVbr
ebwzjcqI5+osULCw+9AEsiFtkbOPep6aRUJtzIvvt3C4m1VBFVgBrGsNTmHTNmM06+ons0kLHe7j
R+BTm9G0n1vEJrHEhM+2K4x55vS45lF8J7SjVgbesLdda75DvBjv2XIC8KSy39g+8H9y4kK7AkOp
hdNsquLCgzmNfoElod7A3eZ8pvfKyGJ6Tz/xODlrFdGmHWVUK6hwuzeZI55XrmL0PZz/wGbZH6K4
pMNTfoiEq82KsRJEnY/JPJUMa0hZ8T+zGi7FSqcpC+9yB2UiT3h67croE0kASBns72Go75PC/rOv
mePr6ye/4TtPsRJgBgKLFCzyUwGogL1REW6fVQ3kgIfgxUM9wj5+iBJSLiguFx1lv5oPZDSQMBO0
p1GSQZTco1EuLGiJmYm8fmd3kDEq8eBDHDSfmqPb3i6lzDSX2GUvQxxlRF+wv6epCQ4kmYxzY1/+
s+qIKUwj6SAs2+3Obmf/H4/metQAvrfqWvYQR1em2PzOwlGNRvn1oiPehB8DBBjswNAcf+2Kya0H
hdudTB0kXETWVRDgh/5XM2EGjBuXsaxH2g2D9kx0wXZh2uJ/TJu56GZTRf+F1h6ihyG05sN6/Jsj
oPhhN9mFbhvmPRc+m3omBo3nOr7NQkvF2YX8Gejyexvk9ZOeBHkfsQMGuya64Mh5n13j9pbdZ2/N
eaYCN6z3Sha4aPF1EOBdeAtQp+BbzqlQgjglOYvCb66G3pVY+28bMGV0LGqTofO4UuX5YRWDcWph
EdtLa4agDyQUrp24e6sAcN2hcgTaBWptW6KcMRKKV3Kxj+RRYFjTHI6GeSoQg4Cw0mfRTTGTqxkW
CsEHaoeJIALATZKKhPE3vNfbeouvRwMv43a81Hqzzk0NnNN9qqI4FSsMjkiFshCGKPSRmpKCIeRF
+T/OcPccHBVd0FBPtDT5XvylLg4MGYWdOUUOTZH/cogIzeMpgb5oLNy2PP7Tign5qOcFGaNUEfOQ
fnDgKyxS37oNtA5OBVbVuHJcrsTHi9JFDW3x3qPOUv+g8wOhWko2PqhrL19cF4oZHOCtI/a/p1IB
vqHoGMCgtfl8IsV5Sg+F4Tg8TBBjAU0NybC9BDuTVh4HPWipsrks37bwcYQveKe0pJaJZJ7Xef0W
8gmXlA1FkEvGt3mKoG6AzzkqS7dJ4/5GW4o6kPZPWPERYGAAMHevDqA45DELoBFsOfsMUkVRsRow
EbUlZGs7m98E6vUXpYqQV1G01+PPsYgoqIZKvbRFBBLc6v6D2bYFUtBicKdx8ZMtYEqOXRV/b9d8
f69rAeDpCPJRauNqOutHmGPtH50tq2LVA0xmBhvqpYpC92mYVMReJemCqMHfuGwEu9pgysneJX9y
0PdxhYOaVEADKE4pFF9gQxO1w5pML0Ohl7/aXb7Xko1flBLC/DFXmCVzlwn25PC17v/V4zV/NDFB
zc5MnVPBzQcZ6yccJxPILcMkZKTtAavgRnlTU5Lfv0yefxKC4YmsMsClpmQMS83SWh5bvsbhDyuE
bZvBWmXBxA8t69vak4fSXuKtiyReYfgBOaXUb4admtL0+0dT0Xtc0v6JH6oZAI+bAC+FivOHRhqr
7on/GXAbjAukowMQ+VL1GzPtvn2Iaclu5VGwllRoTpxtJAF0J8IQbzdOk2758jRCcAN6ErtLYJ20
lMAy3BaBlxkZeuAdQpKXkWvE1/c8MYNN/01sZRhG2L9nNF77GS0a3s/jutBUoMXCH0+6TWH/aBzW
H1WUbvDayudQpZikHD+GgYZFhbgk+lFgIdkV9ETBPCDDEgynA9t3vn3FPte9/BseVvhjTHKAzjqr
34Itkv3Byizh2BA+Ob3WNOPPFr47Y3V+ZZcexVMWOjaGNZMsveOaSqPg6T65MMkVsACniMG7Ofmu
nhDGJVEARYJgyywyIWvlfZz844dBWlEUU0A5eRJkAY/cCdPIxvw4zwkU92BMUvK/vI9tA1suJ6qO
GXW1bWhqpCGWPcUuFUaSUMpk8rivvIaG6fXNzn8i8OkNkHD0FyUb40UktfHBecsXciruDoXQyHiL
jDUUm0stueR+aeEU4E3PUGnjszQnd7qJo+6NbE5wKPUBJYSZAZYsUI9MlyjsCTHglbrMo182HJhQ
RMcInNrCRgwA+UZNivMcmowbwFa4jZVEclvEScfST7SjHHUOA9FNOHma4OIpDjD2iJT42Dy6lKaU
pwefXOAGqvTtcdRcE7PyLYdsuZv0Ov+EI8zchK6QeyGcMoZnew19Uupl7KaC9zUB4SPD3hk8mpxi
IUL4E5PXFMf0T9WNy05gLA4nLBF+DGTAB3v123eX8Ns4pgSQonC3S8CNGi3HWYPlxrxeSisYxEwO
sQ6m4j7/tCkllzq5waYTVhDLh3BFhEY2D+pbi50EHSN8WVsJMx8qu11Zm7gLtqnzg9d6UcJ4BEAW
xvoC0TMsMhqZm2zh2g9sGFnw4IIHNN3A6ONjVIJQFFl+Pl6ngpa6db+S/FI3C8u8Xnynd2Z2e6vs
xm8pCdsuOZq/xhUFBbGbD79G7fu8CgLWqkD1VNhcdxpic1jV+Z2niDowZroKjrVvI3QDQCilQB7S
BYyZCANgCbGCi9Klaq791m1RSDFQnpQhA3wXcjjvxzrQO++Y1stovBNaksxeDwIOGRWD3HPyzlc4
XTb/Ma74IV7nSwpk7mX5URrTMW5gMyR9dtfAKDJgVSbAYWucAWzbWLBwIY1iNv6bpXYsMDBYhK/w
CwlICBVgnnWPh2l6+D1A8oKbGuzMaPUlvXtL9IYFncLIlz3r7SKQ52CogcqSWrrClqQ9KGSZA65A
zEI76Xx+GRz8WR7CLTAWDr2mh8QyjvJANNCpL9WZs3HwNhLz2DLWFmojjjcWh5B4/RVSV38Z0Mt/
ajIZDzMDpIijmOkLMSNYGHi7iOUPtSTWtL0Npmt6qZehxk5yAJElAnokb8T1z3exAqyagOY5H5nF
GWmsz+TtDj+Sjov3YEdQQKFd5tBOqAiwg4v3z7aEsUVLom/qM/u6lf1Px7okVRAY2LwCS9qBVYmg
Aj9S7o1wZdzih4t4EKWVQ042X48uA2RtccWFN0QOMQlvxF18cTPyxWdSiNBJESxQLOU8fUgHVHIY
+OqL2C5TwNzxBloFbGJWIOyTIIcBnDxtrMh8uMvguYGfwGcPg/wBA3x+Y8DlG1OQHsR+EXtixGJG
fBHsxOhm1IJrhlzG13GRdItIr4RqReBWIQcUWq59xoQElhrE2zszJvA05uHhCnkqAejqzcC1frg0
yo2Mod/tYClnZwwC75SL4qdSt9X9SM92m7EASOb4zSjf4wITd8X4C6aQumtW/gg/jr88pWcM+Qq+
N4Xl8cGv89ATkYv6EcYjNYmMhpygLUJOanss4Ewkd7hsPtkCqocKeRvJVdU3S2UhYoC9amKK6FXG
jVm39JxCz6TQI/o3Ov7bOiBZDbMJrgnfwYbQNRsStU9UYnkK4CYoiOxG7T/VlyvuIjAHoqQQwRsq
hyvi5cuqQnVw+BUlwhuTA9dC22EpB42PktFkxddwecD0ADSfOOn516JcHJHt5DWDE+my/bo8Om+I
ygZPCVjZBeff0yRHChQZHLwS4ug+oebzM4t2a2+zoCMlkDV4lNn0Fbya5sJwnR2sQUhwyHHidy7r
B9q6qbll8w3pAWWjFtbnJCe2uXjNF5nEf6VWc174lvTwbfmlkalSlkFPtjWPzjnzOSh4Uf7kDYns
5uIrXdQZecdEZgbWZ/UHJdqevvhdKKLENprYJvzztmaeK5reICdImaqnRKhWui/+z8ALzYFAwTZQ
Gl1UgtG8JQ+2ODGMxfrZkzNaA+vFT5nzA2xxtSwIX9q3QcMrpaqd72KZCo/t9ees+ud0su9afGEA
j0ATfdKKi/6XOoYN3sX0NssprBcSCZwx+nxruXxyysBU/7BYYmRxKjwY03/SUYhyrPxC9wBYHAhZ
cZEKFlEDmNEJqaHi+6iAVld+N8sUGEjAt21Tvs/guPSZ4YB5VNBmdDhNxD9ywua75ip+Zx1z52zA
QqkZ99vdTOcrWubTYXBOBeXeXrzzoOPFLieMavBZYiM5XNiJuJxFUfp1B1H/IKs3zMSmcg+J9gzH
cShvhZXCnDUb+LkNZW6bgocyqaLVw6OEoAZ0OqbnH2mlKEuxSpFadxrn/5ZaWwjkAlCuBzjUelBT
Ww5+axoeGJdbZtz0PxdxsaxMfFvuJ38b0x7kEc2ysuK76+BC445OPKDBXpm0v7J34QPbQmKAAnu+
YN56zUhz/NBp9wtDuRxbOkFKBbEFjk/vxqWMUC9Lex1Qb5uFCgSqun1+nU0IFRtFH6lWqJJ+urEI
bEjLywRCisxxAXUsJPLDu2BqCj8B35tcy/cQv7ER2R0Pim9kDtyMhIGGjgzFzgS2aBY5woQTVOt0
iOL72MbQsVk6PDoChdg3tOlEXFJYS6qEmOQnBO0m2ONADqPQ5ndAk4bYKBgAHMI8lqKAeYJQAjH/
hDdEYynG+Hric0rg1hpYpC1pBkDWwKQGqhytKvhgPBLIAdxUCWl6wCyQFQ3MIIoleKtPVoORXXhW
sXxArBYDY79l7Iyil6ELVBu19Cui2nDixA5LgbrdjMUFEiz6Wjz8SG2kxTuvDMynVt3hn4yxXUnc
2A+qCqYF6m4Pgy/eLHPv4WlBHRTbS9qFBjWpb/XahQFxujWUGPMMXBJ930mmYrMEaUsUONx2HU7z
3ZLThUMpCW6WmihIGcFTCvgifLJvg2SICwQTjyYKm4bactn6+fHqadhjacVy+XI5QxreNiu285h/
HCfQlD2PyoemHCYEr5yzesX0CT99RsXUtfshUT5umRxvXX4vzlBwcCk90C085TUZD6hzh4xPaLEN
dyUby/U5HkJqJ5n72CH/7Zl6vtuX8cPV03hc1wZ7qBEOVmNM291S4hzvgEiAtwISSNBbvnDcrU+M
Y+2tT4lxwd/GAyCDnaRRQVp0E9Sg9vsMQAtdEaGCOz5j103dmSVYBksJIQi9mhT8Jzw6oSZENHEQ
tZpvUFyZy8LGMqEwz4LhurVdzKL7SCh4iqkks1yY0iymftFkzHtf0rUNp0BjPvI4DssCFYPijrkM
bW0vbSheU3xRioyM06oZO8DlnhAFM+q1F9CTAF7+5PTLUN3MhSVRHb29XVBre+qcmajcJybWaImZ
oMtIRpJnRyeaEKyvlDx+5dPHFf/VRxzEqM5FxoEfGtUJELSLGTVZ5G73LdoQAC3zr+oYAfUDVdIG
Xs+5Aa9Hx/joS6y8oJ917TS24FBt+ycPBCgXvIzq/A8uzJBjoPXxbTGr6xOHxk1TZWXW/B53Eqmf
qZGHftAViJCQPDcQEeVBADH1j22Ztyz85JpIKyDkD9US3mmXpq+q4LK+lhHzFkHI6TCaygQV4TX6
RlC2Sno1jJn4ftWS92/2KiqgWfKOXQKS4uSktrYdf6oN2F9lSF0Q9fLtisq9b7w/LpxIoAFYXwML
okQaZibBKyd+O2UNOqusGu7AeqEI5ZSQ9pAqF5zANw/8HMwO7HecXHZC0Qiz6UpJ+cFIWJHmFyKC
VCJQBAC7uNiTyDKIlPV5Dne1GmFH1xTHw/HDV+nWzTOTN+lDYIODybpvoswyjB7vTUg/oDrasLHl
YrYF/HCXCYFmAOt0BBA4ELQhMEu+Qq8itcZ8XqVoMFs2xQhCYi9gfVgdXB5QyINi2Hv2CgRklcwZ
hJmbA4K/A3qMbufMnDdL18935Kc/IAH85RbYZ9HjGRRgKGkZvngdUuyrKG64SYB1oQgXnP6ctp3h
PdMEIa/u8uYnPkgl/2QwWnQNTwImBu4DbUxeQLgw4kb9aFcykedpCJ9Vy1Lg9Wz6h+ZMGX9jYU5O
BbeIN678YglmvutisnaiUVnjd69V6Lx/z8vlP5ET4XaP4R9QiFfUKyfNx8UXoSkASBFmp9XD9UH0
WDkD2zfM5aDRG5KskEV8m+WTvlkZjbUqkfkbAUF+9YjXPX6+1PVmEw2NAvX3YzGTa9BFIjq+qgyF
0gqLyjX4Kk/AExWpHYr3MBklHscaFwHgEtXs32y34rlawr/j7hJdxbgt3nn0hjYEXajF5gJXYmhu
yN6VnZhDB1+yJnnxL6Ny0Qf6OihkvO6raP4r8ux9H4bwIkiX79TAx/OFLmNmxKluPll+Om3f7Qlb
Esc4qaohbleIodpx5i2EYC9j42KGh+TZHMWRLBbOexkbYJAHYgG6nWupbuB6lNeg/p6zIYEpKAVp
BmNLt/yHKECB7Jg4mZpv4SWJLYa+z4DfEG1p6QQbakiAb6BrtU+XjTZyEs2uHx4GuvoYtjsK4owI
wpxSVLtQReUnycFDSODvi01p7cZF0jcqXET05CLL3jlf1WiU7F5+5A0U6O45neIRCpQk/5Yc/56v
7brqXxVT8Tg8/TgbjHVnYiuEQA2FOKi4h1ygtpBpWE0VqypwZ7GYNRcbHyYCpArBb0UZTkld0FIJ
flvzFodDyid8Tn3XZi5saxf+TivGHIXgA8Jea2s6rxwzSBFq+oXa4i/gHSKQvX/RJ8+cxWxE/fLo
buMzzEHRQGCgMzNEgup0pw/mxqRJPjIM88p9EwspWhNAd9SYiLu/wDRHxLuQefAmRQ4D57iFiWyX
6UNznj+uSVwFOh6sVyd4bRq9FpWscOdeiYyhICfAm4RwSmVfg6nEgIFTQuuoRKBEnQSVGh8zKCL3
e0mNwLZzgfwkikwcDs+FQ7PhPrGb0r13PfMzqQhfOTI7+IE/8e2K2hJ13htPQJMVGzbpR9jyjAFL
Ao4KAbEhQisatPmWMZxgubTfGEhQdEj44V09QcllIMELFZGTB79hTn0WwjfY0Vo8H1Hff7+6MPpl
DqgpwX42f2kz/qImKckqEs0jdoe5jax50d94Nt4e4ygZ86JhxNJ4ylwjgou9Z9hkA74458q7Xb7W
0pOmfZ3XNMBWjQLtHNEs3S4zjxWdlnoTiMO3bPWKLwmKGuau2fijLKGuwyRd3wQl4S5jSAlzkGIX
OQ59NwOCax+2t96iAbEuIKso+4QcbSx4cSzd8EBnhuZbekuAWTtMTCAmwo0eZCwObEOTowDn0MTt
+Foy67sjidS4oVTnzdoZyIeiWmhT/mKEic38DPkzWv32QdUVrL6YMyAG+6KukRjmGS5I6X4oTduq
T/Mve9V7ejd73DFs5ARH7H1tGesvE+tCsCaNHptCykWLhsJfj6VK/ynobvXBHWpELrX3O9/nDL9Q
qxG/8bamfqO5851EQcHMdAFueUR7g7mEvCeW7gkBWOqOMRGwzU+npfBUS23op6hNg5X7EAP6xHxK
dOLQVpgO09YClOJXwzdE7wWXkxxE/7jcBIqkaiL+3wkW1hJxsC7mJ1JWALIJfdHnLPxYAK8IQSN1
BL4k39p9pIxYwEhwP6M9Oyh61MK+VSvCPbWh7fJMFpOCdriO63IhOa1NnTzWs4vuvCJenExT8e3f
JD73KGFcKIl+pNJTO4n+tS4SdYSKpg92QJqh9v8NNZFI8gxSSVp2py4KuITxKX2VLr7QXIJdl9SB
jkUfuDw4CKK0UkLldmr7SGX3goEDqLZHsIV0A2x9PjHLoBca0O4CZQDwwVv1muoeDhYlI3f95Oxb
S+F2WQJtm+EbU0DiB1iA5j3xdqU6aS8eBUTnmIU4nLy4hNNf0dsgYvjddvi1Au+B7PCpN26MZQGx
YX0d9AS+jaxF9qRH0d3IyZcYy3o7qpsJQHDE2g8iN34CgGoIAyEoHHRIjNc/e9ceeFxENRbPwnzT
78YKjMKsdFQQFGjPUzpdF0kfJRNsAca9ktskkFteKdNMubhkEvhyMjQ4AYHTiSsOxX1zMzE2udmt
TR69BIj0xxcuCYR244QxoqvfU6WQexFF3hsFgK9qaD1Bzzx6qYX8tNWMsxUz4ibbOj5f/6DN8l5O
B50bc0DZBiLCbz8aY7Jc3dDkUEq4z4xSspegxZ2iYeOGJnwEixQS5JCbRupLL92+pGqbmd2EUxPe
HEvzE89lSDQtf/4aLg22RsYxSwYIof6Rc216jlwQJeVtWKfoyi8pyixXYGRZlfTYRGFQ+79EEpfP
VF6yBodVxWLQzHvzfC2PIkjTh6+CehE1pt4p664oebkCyS8J7bSNSMWeaO5OAiP4HN2U0AAU5h/3
Do0mytp6fGItDZ8P6EHT3vDJpvtqVRPArGNPorT9IT9s6XnwOiOsbt3c8YW3Ef9O1J1uQG2XmP53
M0H6cJjH24OT1So5u0jBbCCAAb3ZnVG00rqhmsnRxaLPlRl6IDCDkMUdPZbiIimKAS6STNlQzL9h
1Zu5PaY1eMCuJbuTEkuN4lAky029yxQrLPmBvGmgNBJtRVOytOtT3rWwGryZiGA32nLCbXPJLmXL
M8hXXmJeURTVvLE2knMUGfZgCnZRpLgbFifV7FTV91HbPZf5OpJGeUF+C4ruGcmw95petoTCxbye
J4igDPMDxq/8XKAotxBOEbAr3HQUv9bWMoabeBB5Bjbv57tQbmAeqBgW7ix5DqUxOlsQDtp2JFzb
+BYPZ4sUib9UXQYCzVdH5IgupuNtymrL+CB3IqBf3sHj4MruAHRxxjfMpCy+Yv6DPeLBLxsJrJ3l
Mgg0JKaWKONGTOSZzUKJR1rD/W9n9FGWzQYd3Fwv1xBuqUsN1jtCGcliJiYX0wNaWdiJklvOY76Z
tqV4aecJ7Y6KKMyQweewtkBpdRpC9kN/+04pTAmaIU9uqyplcCXAijVR+lMXPD01E4NNwK3Uq8Rg
GYZa2KmQpuGZtBpuUSwUmnpbf0HOGN861Hg3LQq/3wyiOWqaY6Mj5kvtwLmSwMeDfPFBywSQPDxv
XW91+4v8r/+o9WoSqrQwAeS2gNV9bzgQDAX9KHIXJj+twy8qtY+DycH3k6F+bML899lt5X1bzwm7
CthnKbPBa+NXxsU2vxlgO90tp3BkOimXxoFFoFN9PgscOR/Z/PdcH8lXP1LxZloVHMQx4x4NkRru
swLf0ZF89wwuAN4wk2tdyMPnw73xixcYn1IJJryz1mn4eQA6xAXg1ZoH5t8l/otSmORiJA0kYeqU
DqbP3vqZUc7KMCFZo1AhmG5wzmOF1Iptacu3g0VRn21Ga+E1fJ6rcknoNppJyIRTjLpIHtKrXQUM
aT8hl1IBHRppn+4eSekf70kgqnmGAKNQc6T2FlOKscGIywVSDUlsQIYLXCtPz6Mt40oO1BB3me4P
HxpNqmpyirUmYo/YSsAe+B1tZgDu9w7aOHZWNF1ThbCJTgI2Ad8+kKeir+shd3BG8pPA4xWgTLnA
+1Cn4x/LiScORmjnQLjblX667YTzXI8MqJ2oHTIpKhKYHVhqYBQA+iVJSrAGZ6Vru8S2+3QFzlyI
sxzxFg0rZXtOSIC8yEkz4uNP+6pSIYmIRw+kr19mpr3XEPA/qp2b2Y6wE8ahijm7i9sfPdbsWc1w
r0p6fn4xy97oEC6ux4jiHW0hz4hOxDIApVeQf9Ilk23MzvAP6CgD8gGpfQ6im0L15UC0kC5wTpD0
iy0YVWQ634X7Nv2TA08/tTFPwyvBXw0mbDH99j/VssbO0tih/2wDgrkUpmNWVV+MSZldV11zUCA0
CRotN+A53Y+bJjTbgyoKhMuzPsGjSWSZ6ApPMBdmySBL4rny6kRI/oDfgU2xXDQMYghyYj+mYskd
9G8q7ee/2wA3LjOSfgIlEbbg3223ZWbxM/xOzZotHKCo4kwiWDuiQKHk8L4Wfs2rS08PK5f1GtQC
zE5pQgWV8voj4MCREpFKIwcvDoS8CxhgMRB6Ym7sUMeCpo2t8H1mMoUlFjBrIXCCJUGAmQmmqjDY
DGwI/yaTVh/2IDvwxln4UV69LRYReUA1DVPxx7jBOrez2t/bGI8nbAYpe4D3IW7TN0eCBXvNzcHY
uOOf7CANA6pzQGWBtqmwM9ShBCz6cj/gA7/+sy8SpWKS+3XIh3SwFIeStMPsFGzecpug7vJUFL/z
de7aiXDACN1ZiksPqLmFqJmL56XdYszdD6lALpmB0HGC0kSa5CXWDtdMoB0qbd41iFTvNxXMUG6U
faQOp12jPnu45JkEB9OWi3XHN/E8djQpyBDyWcYMJ9MgiHDAG6LC9lcNPnvxUR+SKyvBhg/qTlhy
mh6QGsB0Ww2FOnYwnqbzya6hfZG940KIoQaOIZvlF8Q6yPAQGCLyBXcG40A8UP5rExAoHOtcz6gI
WwizwFTA+Z8qN6mLb0vOebOgOnwsLrKn25HrxB0GCcnf5WWG99F52U+wNkgN+GHy3oRW4sswKGgQ
sECdzUU8dCXWS1ZkfnWC7qkBIhTbM6VWxGKi2ZLa+DshEklAUpx0qfN1/NRJi8mYlN7DK0uLoJoF
5w9RtnoR76v73eS+2R2MpeVZPpAAQVvonv39qtcsumEuV9NXsQZdmlKvxHK0QVBQ0XTtuyrupz1O
IemAGLtzthYAlqOkC0l7uDdYSDXUE0xR6vK3aF5zKvKP2nK2nHDuZST8OALuvBmhHj3M6Xy9T+uC
Yi8mXbd0uQ80CWSAk7ECMybuIxwwzj6zqIkThvA3b4OE1uxy/3nfJOEYuHKLYH02w1Me00KTpqAb
aQBmhK7kzF3mzdMCxtaFyzeY90SqBIDSydKzrZ/Gf8rk+JRfx4srwHVZjz1iQE+XI90bSe3PuCIL
9hCYmGshyEVqqi7Kac7GD2+OpQ1whXHb+aQrAobJpL8Aw3hoe86gr9/hHcIsCujY8l0CZsUMkxHG
HyF5K3YIxq8kPdYt9Axx9HQSFZYU6RKJgnHyn2DljssOVgaGgLmX5G6fBhmrvsX4tz2Iz3lG8spD
MGZeBDWzxPEyg42eUnER4LmIpeQQRtu3yq7fTMl8n4bhBwoyYFOBRfSODHFLGSfIUlVPsxgNzUKL
xcldawecE2mFgRGqLbirNPNMeTkisDUY0b7xZAGffFHRkdhKnjtjCmpI8ev0pDXbYccR+osnqVbE
WKS+71CA8gdTCMCnQMZoIhjNorwPanQ/WIYKxQQWbmuwI8L2lgWHTKpPSgyszhFVxWaA316cJX05
MAHQ9m9rAHHNATMEE8rf3OH5Ebsrgtb1PyTca9SxU43411YWWh2EcUiqgKRWwWLMyXt6kOcu4IKa
YERAQP3kiyySN7DEKbMl+gQYHMmX8eqxyBY7NtBZlh8IqRYyfwM6BkdCdRNG8OWc4sCLQxBtGPJP
IGaAgLJr/vHN1pjScuyovPQhjYUno3nl4QTkDUFA8xEFas3APV/x58DD3TRUHu7mSD8ewbIwr89j
GkAZIdGGI6X70nY9lalUX5D1cb4pvuHbShle4l7iQqDsA6nOXZNgT/gqxzoldgtupscs+ujEq9/j
6qblVyJz0/d+7ONzIHxzQslio/ej4sX6a5iHPOXcgicxmgWLI3CgVeZe04ni7KfJ9palVV91jQh9
Jy64hpoJdz1a59PSuKRkFZtUzducISbkDpFKptLk9FBGD/A1W6j5aWQmTjrnVwOCo+oRhzcUWtdb
NeH0CPWqefI0VzOBo2R4O3HWuDDd/1AkPHy/0VPR7vU8XmlRxADAT6o9iDAuRCu3EuBgcIL3rNJT
HgAZ1PpgwGyv0hxg/1q8S61jOZrcIRczbfcGfZRzhCLx1PCulLghEDGXk+Z+2aC5hLxpV3HIXnk2
A6Vdm2jkXfJIT54S5iJ4tB68J5UCWzPtZwAFxIW0huJuxFDOVbw/HcmVGiQpn3Jus+4T/hV02aoX
hBQnmJ1aWpckKLzvGFgnTO9FptuekJnQNfLnvQaKpC1lzkAloOMAPZciYFiWDj4KUQufNb6sN+fV
wfCzncS1suHfRoNInvAIuY23CdSfcIQVQfnGQA6/n9zRfVuuYf8CoYWOdTa8azgFBNZXG1IdM0Mb
mCUqDaGqIfTA5QRoEqspRCv544q98X0Mw9WVgjIugFSaw/+Yp5rpQQFMX/BC3Mo74lbSWjopeMXe
Ze6nT8zTCQUp0L9p2SmvB/GZu9r4lzgUqpVK09MSfN8vAiq/itukR/yYVOprkm5IQSoAGGgk5AV4
5vdoLAALK+FHWer2vMHzLjncf6/0hkbKe/lzkADYEnN9ojDnqpPL6ydPVUUn9tyQitZ++MuL/POQ
7AdDJCenqpgOQjgOO5EwndU34gHsfV9N2vH6IKvWzCVMaCEfqo4ZkWgDVQQODLMOKxgEiZ6DR9al
OaEVN4U4OGV18C51x29LSiNkYPwhSJGSoWskI/Zass1g4YI7mb/iePwmXzAlZYwIa3r9phO6+9bJ
wEJQSmbu6CLGHOkkWmGSgNBDeEJ6ZA36K5xnC/IGG4BwyRg4EiaU6juQmyQLVKnqEVt0eJXhRTN/
KObFPXofLhOBrHvrO1AqOKseM2eHiK/7xTDVMF0HHBDjyZ3Bacrs9gC385pHb6cmlY0vC6WQgs5E
2iilsk0v9r1JjeuNDYCxBSxmDMlwmVEgWZssB8Tn/T/xh6acxs+GsP2lXMKfecJUxloOEy9bkhPz
D8BRX0HZhOYADB+EDSyVzAk4S2qAZ0CwPuUBMOmAsyt4T3l9LtkXUjZxLy6JEIWKd0UZsyREhrqS
hSaWLsXZ7ziSRGDpY9ne7R1JnCNF7t4eoQqYem4HbOqAokvi4dnCIOoODCnQRJqN0RBoBpbKVmkw
dGkkZzV+GQsADx49t5sL9oHbjac5EGvrS/pJQ7OX8tobk6Bw+AbPjkZVEcrH3j9jDgHodXk3NEwP
9l5C/gGRRta3UbsDbjK5fmsjpAyYvdgIXRHzNJyJzmd+UnR/dRPyn4DqpHCme7dUCHlhTfKJ11rO
TZbX30ZXAnpcQGKQPsXGcSeIDcDcIDju/5VMIbiI25PrBdR1ASuL0wtg6mSIzPdd3xVptD03Gbvu
sYYT+gRy5jSk2QMBQV5dcnMwYn9HdkSGEzP9whaM6LkzdgZ7TrFcIhFoLgoiFVgutp9ukzYmIXZi
aYsREuJNiVGxVEbQAu+Z7zH22LYC32dCkGLqRrUUMD1nKR/LOpL4bxXNyRdXVGClC0pgD4EwbWDV
V0u5j1EFVvkrxCauI91cSmrJkZfcWVrad33vqoeyUyVYbWl/cC7jj7EK1Ntwb/MnYL/ivYoikV6T
zrzBlh7l883Mpzx4K/4CIJ7Hp5FWEGcFP2Dv8Dj3YngJlmND7cy2MfAHhzhnhmcTMp++hTcewNyw
6X/2iu0LLRykz0zCbF5c5rZKBtDy8tR3RtODEPJHtPumYbR+DES9ao9gOhCXzERfAUsCMdzVoNeL
I8Lp4K0y5b8Tzx89Q9HAt4ZmSki9PP/iGQlc+ujaELVPUaFjFNWYk4711T6jkRH18rqJEiV+8lQj
88ZSZ6VJa5DEUkwyUQo7rKUXQperqBZOjtpDWnSlHFaoxFQLgArQoA2qZBNzQXLLAVVgg6jRBIU3
UEwZMUtAoHWj2OdGt3wx7HmLZ30l3LVjpVY1AQZxcd+MT4uhORpL6X6ENO3ncJ6CjXhTmmrp2lO4
mn3yrs3FQkJ8hvyoqFUgSbbGEpemlvEU1rcwCyiKxBEtF2/8k3piDvCZq/MTrNTqGl8+GVoeMNIW
x+Oj5PjWaukdR0qcHDTE208WxRcbc6hFsyfihD4s1tvNYsgjs3nVC7ghzimv7PCSPgJvH9oBGRkb
B96Vt8f+0Tv1j9k0v9E1ZBEdhvwrFTgsngvqjQcDRsXp9fUYI6hPbJXtHqu1u/6PpfNajhtJougX
IQLevDatSFEUKT8vCI1GhGuYhisAX7/nFvdlYndGIruBMpnX5TUO4ZFdpjxGCel7T2VtyUIlfGFj
2JTOD2H5eZe/+nHSYuRHBmZ1SZHUkF7+3ewg9dIQ4iqH9BpU4ovFB2dDTMyoAioC/miOrPuKTI7w
rj+YTNmMRIqGGVKpokAvEtWpj0RtcB/rY3Sv8uKrc0mIFbCLcMzpSgopfM7sHvK++A0xSR5kKZHG
IPWoaYj5QU3pCp1oDjDNKVJrrRhFu3wF1tgML9yB8pr6VDgweRSZIaOeRA+ANCEqAdURuQ4C8C8l
PgxnzlpJK64vnJg/sVr9d3B5OR73KlglOmjd+WMrQcMG4gRKyq3WS57p4gPGw/5oZYXMqgyJcxW2
oDhj1+F2UmgMZTpdFHJWq/lWzgewBx0WkWbYGb5SYnkfz3EzAnNSuqBgqQm/656c5dK/OWbHbozd
kYTPK4vp27YD+zdFBGYZBqOKx6lYB/LJMYeAnpSmlOOxZT+zRdGBvVOxYcgrtKxOi9A45aaDehoT
057O564pQNkOcH/o6JeEMQdXczHnd26cPum2T6MZSzXxqRkRzohBIC9y0vboJkmAYm90ItJtSutB
i0/cG/qOiYoPCwCkGQZUAGdME50q+3aFPiWaDv2piug9JkSsQDzKVXH8Z3XBPZL4H5NPpxliOBdU
vN/RvF2oIGhW6Ey6kaNLy9tNdbqMCMdwFEX3rtHpMB7gVkSWnD8TSadSXy1VyIbIOAWLQYcDiert
Mpc3frJe/iGSCTKr5/4J1rk6RYP3t4B1JwheWhDZ9jAqRk+jG9U4q5QmoVySJpHfNleSCRlqmuvD
XrYBWy07yxIh4dmnX1hEfruSkKguZzYLnTTRDIVmXkALWS2UxTqaM9LnBsaKwwtBwYhpVS6NlLWN
Vp2WV6os5Z7aYqrppWbhhLRBIXIe0rB4t3WYL7Q9LIr3Sab8FitudGkWwDB/K+S4T8j8562ANviS
Z/Hy8LPxr1FdA9/aFhLD1xu/gsaJwtYiu8hawNzo/U+AUJCJqLBiXIsJVB0GC154CNRiw6qyfP+2
bctv/GU/MRbwag+4ECK40ttxUVhI0x//IT3jQWgJpBNHpsnoD+EQj5sCPosGnkqdsC86UPzDdyMV
PLpecvWmRvEJO5iP7SHt/IUpYKaGM7L73uvXTjSlz0mtqDEuTmy7g3ZDOdKbaQQEqftcLwsFr/U6
vx+8CkC0+VvpQXdixQUm4PH4XEoADVx96lcnAxsSCe8QqTrFqslH5NIH8ZShEa3VMnE35bOIxupH
XVytVqGMOH0rRr0kV9J6qklim2pqVcJl/7GhrGbWZj4LuJYbrmnT/7oLDZV2IBI0TD2klfiUaVNE
rlcBwqyaO3TYgpkL2JGk/fABCgEJQKsSiRBY/IGY2SFUEfTJM8IUVxRkfBRZFLMCoK4Faba4/oQ5
DkPVS1eKxR+5d8OUBDd8MSAib8nMpn4H4ZhYctrH4bWtjLkKkm289bkvBsZ5XDeoRTB7OaKZ2Knm
cv5juet0oSVwau8tufBJ5JeA8PVOlbNyv/gS3yvyArkK/yDUx3WCV0O4Gi0azKqLD8yOn82RSTWc
1SxkNHQ1jnyAsunGOpZ6EKCn0kwYvCJystOOk9AW9k2rp5af/6xndNGjPA4w6W82eoYwifKB8B5s
yRmlO0NFaJIXFGZpzaRQlD84QdMONvVggVuvqouV59qdifWh2/yVdefqfvCzhYGGYojqjDqa8Hu0
LCWPtc/zXwF7fYKJvAFnp2OI6ahKSjLXcHhOA8Y6u8uOZPSuF6ZO3a2MVxiVCkVIKu2p4bGsopUT
SJU7x0n9P82wBB/q7aAm8PlqdtXhGcluk1E0sVjwcKRlxwSFAnPvqbXLiyEwE1/kSiuTFjIaDfyv
RHZAa+IJCD+4yheS+2iFg/TUxuu+nDpFGDJ1XdPJ2hiJwOqpjTesiJQDEgAxyIibargEwbahLCO+
eXVp8pusMQ9ZPsXllTw31/CRM+WhVlri+i+hqYYKonyEIWrDWruHoMiGc4MrdiaoE+Al9G8SSqC7
Q70/TfrT5PX9LTHOLJ8ca0nd4kRxUjJTXaAPmEW2XNhAFheBC6iP0JZTc0Vs5ua0005bRB/m3B2Z
Z6ytgDqyr6BSJ3ayRn8VGZSiKNKmI/IFtReCgx3AGTtEdNrDAvNRhRo0bSk98EAycgGT5e1ymYOA
4z8K3nouHAAOCYxWHEqwzvuPJtm83+UyzNnngF3/q0E09Jlzg1Kv9Dg6V6d8wLaXfE72PfgRY7dp
SaNHoaf0K3t8kZuBoYWDrM9clpMcZHDNb06OFb8m+ebWOUOnNyHScA1NYkIxdy4epNRhMMYup4Sn
0LPgHHE7eDtvnbBkexmBVPHqGwCtfgcTckMGLM1e8DyOXEKBrzRb93gb5eSpz0iWxrZdHpMNGBTM
lX93IYUYteWfJOdxri1KdJuY54JjMx+ZadALBbdVvaYdv8kaGd2MJxqEHITNwgKHJ04xj2iqCuKv
Aj4XqazOPlpttihgS0GAG0cZz9yKZiDiqNZNaU7xvC7ky0/Zw0EkqOPwXN4jPcY5OrXzAYDsE+Tn
DWzsltecrctduJLW4VKcvvRtt39A7XGGr8dYTiXb0oBesuO1Z/zHLTZsJr7E67ewRfaE2v/GDPgV
TEx3Y2ZdZ6FXAGsFKa5jnbA7u5ueikVoOJFirmJLohSNS0YRx8eONoGxWehfAF+nvn8RtDAszO/b
sjW9HkVXNiuQK/l4b05NlXAIyZ4GKF6nxWVRTKRZOTtikeBCu8gcaMNZz+aoN/7q2IBjeR3czbnn
uOzk50XcNV9DEUtcyWmDJJr/MBF0UefpisWRypFzGdqjMclDkaX9QxO26Gj6zuPmyqMBKHpHFkpC
pdp4WI6vLiFLvCZD74bDseroYYP8N3GPU3q1JCGCxiqI5/iqM2H4e+6WGTUthRNGla4fvhJ24iHr
nOr+3xUL9/lmCxfvb7YPzl8cykd9OigObzzWxXOxcsMlxGOOkrFqStu6gCAf57b/F9TDB1xhmsFV
n+RscabGHc5VDNfzqeq4brEqUTGc6qJzcNvUh4t7t45AaQLv8FJk/c7wYz14iMl4GV+Odqs4WcnH
qH3O07GIgW87MJC/Scr3Z6b5Vn0coSU/OHivvq2XsmFgDg90JLbVjC0NxMaHxVeKJHgGEnV0AMSN
/9SRfcy7H27yMlhuyKU9P7qtdrJLa0cEVAtbABF+W2gGgQWKJjcaeHl18pDO3DFI3g+uIB7LZ7Ou
/T8F4+ofj4sGVXXnBc9J3ZGOkpJA+ZckayAfdyZ64rqvw7GHUGA1mgjpxDR1JI52jp8yvcw7+o+X
mr1Nkz1z6sZgOH3HijZ+jTgTGTmdB9R01YT1VU2IXXSiLUvxgDGphZdHt1UD6RLPWqGdx/VMrMjW
Tze7czn/2req+1XAWd5OgRd9AWzicvLc7cKITYMdiDoIQNTei5MDo0YpgjYgBtnpyL65p0cNbwJ5
ilKfeQgNRyJQznihGs7q9KOLCAxtFj2m9TaTqQYO3iP+bjL4i2kYuCnkaAK9qJ+wj8FulFv/D3oh
92exc6pMMYWTXItdBoib1zCK+4KLSY5t6lOYj1VFhV8k10r1iLYx/ExY1fg6kL5IbsUU5u3VwiA9
DhikGtfmiOHWwzZtt9MaU10zeC6v+HPw+Eggg4/MGeu/9a1OlYPbuIl6PlPHcXMEQizzoHnG+Zpw
EE04GhCtkMYEtl1TQ64DbSZ2vvSmtjnetVKI8K9iaXV/ruX5K33o8WoS/i+3F/8T2JpLX1/FDHOP
8NFF/SE8iObdMZ9tGFDiu/sJhx2VRYQ/oUBYXZGdcPh/0Aqg34MMzMqle4pqz3vYXXf9gkip/Npl
3nAaTJlqaGmbLVLHoyZs6TxsYetHnndqa5c4IoqZtBpDlzI6276IefvXNYw7o+mOz28s//0V05b3
u/Ho2qjowT3myeZMJeG9Wc/k8iYzyFC7Y4bZcj4pHsv9Cy0i2pbjmH5PRtk1VASfUo+uCqqWhr7g
fyHunr5G6MKImojT+t+pCue7cd+6U8nLZHgBct4paT8XncpFMnmbRlbOGbRtyognsJO6NNvRZjW9
6zhxEPH0KIuIGCKmTd5qdwhfDbkwTcI4HbqQCwatXCkbTht/Nh5YJF4S8Hyfv2WHYHDbECcTrt7P
jD7k3XGeIrL/TawfaooFYkpD7H5kY73c1qbe7vrBL76n2wqoGPTlS9VV9QMZ8hPHxYC3rs/mC/Kj
kqSIYjI1DvHqfLyseDcfhshH2ZOhcrehQ1noJU/HGM2vU0BZc5SogkybLtzKGfgR+es0zYxR+awk
pL9y1VlPGzHQCxEwm/vvTI7qI0AD2OBAgc6gBkR6FWdfD9f9+V2ph4Lp+p3aCTJ+cESdahELUhfy
Cw4iJDtY0UmKU08Dhprc90NeXcWJe36EG6B4tRMkK8Ch9/z3WYA9YTgb0nvsp7vzcQLG/J0aFBw4
A/L6TyNlGdAN5+w5SykPYlJ+0gGErKk5HG14bM+z+FP0eII9rM05O5Kue6PZy+hVqVlf3IINsiGE
+BjgZEKtCVykBj6MlZrFQgk9/jKWU4EqVgLd7FzGoXsur3zX9Bfqi4100bZkIxFSjzuwDa/tDDd0
LV9Dw++HxC2+AY0RReyWpUOvRtD4c5rgm4HYZkCam9JE5gU95Ujo9XUYwlgggwDVTAkBfU/SWCT0
HamuUGGUTPjzj/41yGs81mQ2c5iy5JpJVO4mMXAp5YgXdyESKBbZbqrt+8KjR4OhoCYHd0fRXron
c6nyH9OqmXwld7MZ0RE0/mX8jvoqhdEVH6kMUgL4KMWd+nKnvFgFpD2kG1XnFPElGud8eU6Lrrmc
1vMSPm15l7EqEYQD7avERsg77dQ92HMMYYdmDfi3SGbu3ItkIWez02auR9bQFPANycbavzQRuyFt
xB36BWwpwdwORVy/cdc1e1w9Ikn52riELRZBHpaMZDxz/87MX+N2uxRf/p9bJMW40ln7tYP4n4iZ
uFWAA8WZYGCTfae5RIba292NPTWEk+MmpuLcuTMJW/mTMYTiuUsQUaOK5XgcGLfVzONHJ8ccgVn+
PowkHjTSzmxiInBdkb8BwIzJQ+5aCjPX2oV0taYHBnADZUFLWkMPko2oaQYW1ixKFYz0v2CHpr2Z
o6P7VDQRCahG1K+Bn7Qmg6ZkA/KeaQE68zsCSIGuE72ggHgE5CnZITBeGhbSKdfHBlILentP3Arh
ArNz+0Ty6xebgu8eKIZmYKVYh2ov7UCRfLC+rdGhR0H6WhFHI4IAUBUVlAzeF2JmOJ+BjyJIwkTJ
kEgMwIJW3Mc2xkeWpDWmBB0FmMpMZAdt2P9nGFjG2LgZBAh9BhJFwPbke7jFH5OFL2dj/uw4DTv8
RIM4CDsiK4TYCGeVHHW9TLdgYuIGXJfiFaMFTBHifIYxixa0IeqM7bVEPicOeCixFkg6L5wrRUjw
fMMbMlTkiQVJExoSE6DxInUT1o8wSRpzIuo1SDYkI46E8/fcJoOSj28qF/SsMRiiIpU0DLFEpUzN
SSHHvxunIr0BSifRwIW7PYSIYQM/JfVe3mcpBp6jAvlcawr4w2LrLpEO6yING80ulhSksYBKUi4A
BRWeug2Su5oLLdi0aRln8wfXdX+5DExll3Nj5WeYk1BKz0T5XHHa/ZvGtCXuyhn3noncl8sjKidA
q7OuPQ4UUEOa8akGo8FCSO0Q6XvQyX/hynWGW9eZUX3nHK1QkQRAS75GuFNFjMvOrtuc9QkLXHjT
BK3sCHx1+Kr4VDo1/MvE17ZpomwwxqHC1W7fkSSx0ScyjEmIKcwTMwScm7Q9e2S1iHCN5SDsFK8i
KXazuRsbciDkziHFpNKf2GBD+VFI8n3AGIAmLgTD1gkPmuGMTXrrIG+DzWJfmvPK9mYwCzAjQFh6
sEMvTu9fx6upOWR5FOmxT8DSLKH3pKbG4xEWVI7MIKo2YKgNogPbA0I1D0F/cQaKdfeKtDOvCTz2
O2GJV/OaEgcQxJzr6C3ue1cIL+Gu3PT0X5Gq/JGJao/uoeGgGhJpaRI6BFyLUMiv2jJuWEhgcHZ/
pp3AWb4O9oT4H1Rs040guHfDGvM4fBAOZFmku3JAI7rAkIsM4JTHXoGWrGGD+JKD1kn7t5Fqe6aa
JjCUxFIENCiP5+2FYz1lQi0rloAwzjPF6XQR4Mex7r+nhEGN0CvDE5Obt3/dHBQhqJ7RlNX4m0z3
cGhyT+IqwSVTFZgQhhsKkKN0smFvRQWWMkQPsutLCIWihfCWlZuNYQA7CSbCJEowCeuKtNqeaVkR
poPDNAfovSkRtjcVgG4KykfaCYdpClYtMpujLOP9YJ51TqttxB2G464ltsdkQOxm0ooAKbTcWKXU
Tbi7+eYGHat0lDK56Ygg4CdZvRclG2vAcJxZ1+tEDuGdEIx0VOQ3bgwgQz5mQujyHTEBv6he3es9
uwQ3FQwdUDr/18RQU6ThvM8fLRO/uurcYfzTaHK7ZYcRWvQf7DRMF1T9JgzxXGJmofmp0Bm1ebvd
VGvS3Y7SsxbkByN9ZgKY03NKvUdFFKTpciIVyLSsEp19r4h++0TgRp80mGhUjFzS4uwYeBd2WAlO
7RdrWXN9Imvek8qZlg36smKdjE3/jfFuF0Q0TIahjEYKCjV4e4m84r5aIwqzhmki77yrdb4qnrlZ
86d0BY2ngM44XAFRsX1TfAuSF1sYBrxdvl4kJYL3m8BFWCn64LCxyiw6vTDgV9kR3CGJpI+EvyLZ
mFmGE1sSjXaDgnuHjbbTIGwqFyZCYHk55xDr8jdAvm7qHujFI1J3vkyAJmnS3zSJ7tsoptgFNR2x
nhcdz6KPQqBgw+ezjJkiFoVeQi9XpCuCOjnzYK7OY0wkMPIP+dYncgSBK3ksmQKYHKSdE5P/pPBK
PCIdIixj4y7UnnRijizxvvLiQifyeLW0TRQ82DxeS1SCCb7YTJO9ISthcbtPKp1PFWjwA8PFPLzm
G3++UqmcYSihswlvqjTI7mLCO8GF1uh7fQjM3tC4ai502EKV2jg5Q/FLhYDlQP56aTpDN+Zklgm9
gC6/baaRZXohERov0o6O7HhTpjztPQX9zmOxo/0oqdlkGkRB3fEQQMoop0ZFZUbfmp+BXSaOM9Xl
MM4Bqj6OOftOrGYOATFni2SSfcWkB3OOduxF8YxpdH2pe5Cs4Bj9T2MJh2tHtIMZIvM2xH/EgF5h
gzDZ4AKD9echu3HMGuB9dx4/9sDvPC7Lz7DF9m+Vv9T2AGIk0QLUc1IEfHTLatt6WVHIxYVLv3HJ
Kq9041kL24adxNobbKCYBvahmUdSJlF8gZ3ATv+CrrIX4bPlWQkG5yAQDe3/d3Hn4M4AdzFQh0di
M+n6SFBqy8omX+NRUYrsmTa6R83ef4Duzq6OwD+qk827sgZEm7OLNwT/iMsRgL3j1YyMK+zBXTm7
NPTKIxDcYnXUI2+Hg+5mzLigDqpJrNLcggjE/qv3KqKPAgvts/rrGKD17KmQmmrkHZWX7dqaqnBw
s0ZjiEYffDe9sG+niB9oowes2nJaOcPGuPNRVDI7zQrIFL7X+Jx58iyaM1M63mOIZ6h05PjswoyO
1pbRxKQjWJPkYZFHA3ErEf98icBn4YVlar6uI3D0O5O1U5BY6zdX13ga+WUnDEDgXSDNwDr0VkkJ
v4HtDshzhlN1eFpXmgVgZ7mvBmUDyDciSulI7bopmJgKqqL9dw65sWDsSG0nrlwn+Loj5nMusnv4
HGQN197XdCeuLefPF6kMckuFwx157pk1WJe0PDUiMoAU2vwzRj8b7IY8GOU8E3rsFBRy/2yUo5Vi
2KhKq5Z0I5njaGdJPkAbP4LijDUHhMbkHglFMCT7t9EPqG0i1vUh2vw9MylX2S6lvw2XhK2nbmS6
xkcOQxBwasuPaD796/YAdKqQxKBb7MM3Nmp37Vx4GJ0PX3V4vFVo7eFToi1sVQh2soTNubUBDhay
HxlhYHH3rlA5dQ5fbfSsHUZuH37CpiJRDM5RkmIpPE2STzdrSLE3SmlxRPxi9PYAB05JT8gdQdoT
FCnGtDBDCgObifglpyTU1dsnAkMjuu/u4ny3GapBwuoJa3IGrWcQHKWgT9i9h5VwYfKTSF0LNJ0X
DZGSIHDiLV759TDgwDb8z/BWcO2yucwG9mNnFr0Hpoqgo4MeP7oMEwhlFEkT1Q9rMz2c1y5/IAaB
DplBYUbRjXVMGeiniMA48i3gSCLiP07EG1OG1VhqmWgTTzUVA7F/6CA6ouSI9kCIQqHMP1ATQAwB
Ei3Rgxl0uxXMaTEz7YTlLeVV7koqieNM9SySBovZn/Div2my3jS1rNyM32rOqF7CmYgpN/EROdip
nGcWEMI6cqMBgznhwkf4fO7OQX+WvU+DIQ26CGoDdQ9afDV4dXja/PJvqkG21vpUbHIWJ/zJWhFu
YQtvDiP4J3X3b5O//lwR4DHOmT3YwbrWpbktDSda0OXt9UGIv51nS9AWVGHNQobQ4Ex0z18t9+6l
I72oAVWnFkbTCYF+F8bo5ouDLRDG/K3xYDbnyHp3dtUv2J7EZzvwuJ6y3Kg2UH2SDMFU6CDj2pkS
CMkgKp/dFtKI7GxeDqk7mu98Li/ZzUa1ieCnII2b6Rw2kgnZNS0BHq+THXSFk+yn+l9AziAGjZBM
HRqcj8jnnwY0E1b30HFxvmvtlTEThuCDaQG45wopxvsAqsOD7jnB0UjwRMJaUbQDe856acOQIv09
Ta5kYxRMh0Bii8yUp8hBuDBxnGdOjCEHJhMWg2DOT1s9oWlmobPOwdNsQUJlxOPS/EkNxg4jlW/K
Zh7B9u8DzV21tR0zhBk6O8iPNpN1QUIxhFPJqQsgXKE1YY3Z2bM4A2kRZP5RIsE0S/7rsk9sPLDN
C1UNF658K7cKHzsNkq0NlXOS6piSoMtZuTQTpcy6QIvIe9jtnADmOUET9QG9sYcUloc3avTdgVo6
ZNJz6oviwxjktuhCjCdSFVTjzs7ueQ9ViwXVLixqLRNMibznVAaVkp6PSWsOedIDdQBhtOCNGGU/
2pK4Iy2D4xNB1gYlwpzikLAzHip6o7dwj/gNMSXnuzwwkGFFws6mU9GjaCaQHtIf57b5G5JHCzjf
o+8LR3GUCVOrYNoHP2IEA9F4Soy2SpuGI/62GHSIM6bhFPnecjMt9Antngqt7X4eHUVzx5gn5wxA
mMPzJDKrSY9Etxk82PEPvc+MySniCHKXcwiRn0RI1Ytq4E+TmkKRJJIaoCCdFa4yIEhY+FzGYWxk
xCsIHDgDzf9lcVCmadn04YEgrUNR4mYLpKRuVzl3+gNMuEcwjqwaZFtJu/YgZhmvpxZBNGR9grZu
gN3x+I2Qz9Mn9zL/y28FnzCoXRX6w57G4URjg/00fLXAQT9aJQ2VvTYzIABijEzjItDZIWtoHDrk
RqJ4pWzb0KDVM3+HfgT7bd0R7ze8iqkpgDfQDHuS2cFTUnzi8wISXYkrYwwKkRCyICui3TZsGMJ/
9eH5eaKNDAOUFabHiLyAtkLgvNlSu5OyTt4N48AjNQMarqmT0kPDWdyS83pjTiwJHTbG04YhsLnh
qmVa7TRYzGXGxvsOUlwoO5YAGYkYC6Sk0AoLpyM1iEnkOBhJNtWBu+rArVW9yVMVFj+mQreMsuEC
j+1qBUjuzDg65xCp1fDz3Ez2yWrlYa1i2MBX0VHRAzTkzYKwlYwZc9J7WwKDrfPbUJYYho1yvPOM
7EMkSR/sgGdkDy234iqygS0NRmmpZSsMqiA2NAQAzwNK2IL5Fa9AgMzOqllAvBzSOrnKmirlL4jJ
M2fqJ3eNXxtMiu5FKjU1mdgGmb0EHmqp7rDSYbIAnfZs5h/WxYDmAmJL1ggbGA3TChBaK8cjIxkF
KTOh04chzYn0xzFFHmD5nh7aATtv/CHMuQR32aRJREDcQxWoyNQe5Aq2HADCzldm+NTlNZnI124O
esyGnBxUTyo0L3TqmiNpDmIx00T2joSvYytBtH+uttWzzaeGJaCm5lhHYytmQA6+QrKcQXuFe4Oo
ESJRahLGOUPQ2dNUcQp4emcNGhnLJUjC5G7QqYi8Y5s6Ye0NcggyyRNL8k7n5l5QaAX8GLNTkfUX
9kSY8q77vnyGZyNvJ0dWOdcfPEy2p8CPvpQCbkgSo31YOWerYR6vWnToV2lKr2J8qGFKHEoC6jHJ
BQjl+SrI2CYe6iLtS7U55CqgP3EuFA0wHSUpSQGrNK26zz2TUbERuZBb5/mr3A02dqJwFLSzazue
q+1fHMbLI07Os4aQUDdR2lIaAmwiOVbqEdSkHFomQmJmNlpfdzbfEvlYQ45PCgqeZMNhSa0C4HMW
jXrBoSUoXeUPFqJfaZ0TlkcUkBd9mBgZJBgKISokC0n/nKg7YJaNJXMvkJhNLRaRrtuGYTg7eyUR
nsugX7oYF4eZOVQD+lotTEPqWwCmY+PH1voYo6VFcmQtLoDqBxtzvWLCC3yKJyfnYIWMI56kDmp5
BMbTjFDs7mASK90qDwWHL/01hmALgUN297dBghfD4SR6AEInj0uN17jRL6Czow93xUuvQOCY3uD6
zlV/t8dRdErOun2lfpxS/ut0RvoOz07kQ3A0X+UMSwjwnWI8TijFf9N5QySDHyptxGtB5IG+WKmB
IdpFp0DeAc2hhZAIW3D3RNYb3Bvb011VXuYF3Ba4HmRkaJC5QtRNSuqzaorQ4zZJA+HD8ooTK/tM
/XFnG384kj9Ti48JHousmPlor89tUHJYkVPszvwIa0c1MLm8ZT7UpLFCU8xqJ8ECpc2ZExCcDyRW
M0ebEvArS5ryaoQowM15udzz1lE6KAbYxmCFMf48C2/hxXszDPa8tykAiGadx7Thktf8vCBeq7sh
NA+2eZ4WAOK+PtDheAyx07GEVIF+MCc9pQm/+Tk51Q6hQUwq5uSWFcldftdV29wDPLzimniycEa4
JFQNLjnppNFMCsVaYvy6e8rLqVaULYaygZsTQRnFWDqhmD1go4j0ZG2eBxAYB1O0YNs+YANwrE+s
bpaw5ZEZDvnL9ZlQZyOT0gWeG60EDFTPcZLGIDt23CsQHn0frDLh+eRhnRUxH+Ej6d3oJlG6G/pQ
RFIzBzdw/DPxqgkSVK7ggjvmrtmo8kj+oBHJqQhUYL5rWc+8gzjYt5sL7kmMk8jr6hx/C1eb97uL
ONwZ+fsVpJkf5NKDHUTjduCjgHccyz1KeKKu2PU+Ww3mjivC5/02Nfns76CqQ5ga1jaQASFD0Y6I
78x7xLEWI53i5euaQXC13DUO2hyrSSs0UA/bMwvFUwvBOFHrIFQwax/xuDjgzAojV4BNqcC23hF8
kuF9fQAT2GChWhFmZLFSG5KxdM14WIBXBfLbBF07eSsMuDDtjNlpnGEXOUvQnFPzK8aQyb/Q0x2H
0YIkJ53oSEzO1LZRB9m0IkjXKCwraO9Hgo+t/ruPJQK/cBeHEHeuT7pOLRw51j+q8NWmQaqUsRlI
CXfB5Kv2EpYbguIwvxkubDp6VN1lRcBpTYFg8bA+o3NGvALDk7CILPDEVRf/VRoUM+X771XiZ3fV
2m/cWBPw6A6jaUi0+OkGbHuiaRC7jxp0joeYuuDA+D3rIDRRdDP0XvJiMsHlsisYOWFCl0Y1xBuM
wASxsTJDk43FH05EBnCZWmexiZk/1zNb16Ig1kHgNsCpdnW5CkUIW2rUd5JtpniyVTOk3Ip+UM/P
JSzjEr0jWEIQkZzphQrXXkWgJX30Gs7NDzwd3D+ati4SEhkPVXHLjb7lHIEpWzE8uEYxqDYfz8yk
uY7WuThF03FcuaWuGLcsWDM76Tu5r/IBQJuMZpg0tLQ/7VINAdBuAFlwzHXwSdMG+t5PXv7seox9
nc47oi3nOP5RyvZvVi3VyECFEcYc/WQ0iQtNEetljD9n0FH1YHlVC9pAMtD8OyzqKUaQGo6Ep6Kp
D304dIsOpQ3VEu4vXMJ0Q0gm9EcV8BIunBX2BkTe053mIMFSodyn0EOZm6CrW4cwuAuYt3JvbyS3
yhGfILWCu2PlzwEwIxVjiG8MGhXZig0doFUO7+kU8u2WmO1n6/CYdObIDZP8PxarRx9hstD/ZYfF
VfIs94QZ7qt3wsKHGbXq0b/meBgJUwKxwHzg4J48VenS3F7aVi0bnDUsoYxbIt242Po6+chGA8xG
HEr/tz363vmXB6t3Wpv/p2Fpbt06he3HCM7wetW0OJyBnC8a/1WcZ3S/BcKru0DWeRMv6dO6wbSt
KQtgBEZDxAjHZyZmNvYhI4otOk0gG7VVJQNYRand7yxzJG9IRxLaQcswWzUqxug7MVGEopN7eNkg
FvdwuB7D83KVOW57m/gxkttxoONLsYVxEr9YFZwdCmWTgonIOH8G4Rx+mDWo/6SDiHzGaE2GgryR
GE74cRGMaH80LDTX5tcQr8YPXxMLxDTSlWWt63MgWhp6Lr7ZvP1iYBQ5DpZXwyxrG3c2AQg82zCH
9yPCobKTSSwFZ8JlDSim6QQMrHXwm4y/Vv6ehKpM6mIybKWAVg0QsPPVzIxX9SjBBol//jAlnHvv
eRQKCADG7j4gfg5PdTM9zuTOvhL6yJnqq9k5+PdWb3/h0Y8EohDbBM5Yk50NNsMNm6EIISsHhCYV
wwayCTlBIjzh6DdNS9lvERgNDLdjPR00NA2rzWKEzBIACFVxbBP/Up+PYzrx9LUwFWwnKUEXpOAF
x2OhpFnbjjW9eOYELYR7II4xcyuPz4JJJNsrfLDO4TM5VGBPH6xUw7Pa2AwtH+Noh0/y7t2lBASA
tB5s36JjwcCb1M9EUYJchSBhKMuvnUMq+pgvVlSFuYo6n5mpuyYUiyjgLKNWs/yg+mJz5qwQxdHX
AmFistIYhU5DfyFI+p2ZuYjV5CC+aSKqt8IdUKfvWGgtdWTLbGenqkpaMqXcASyU5wBMkpCABd0K
iq7JA5Z5tgoQBZcXhW5SYYfIcTC2BKAVhrz+MOMbTw7OLys4WGJvu6uOC0y+wFOJJO/6hbE8hnUg
9XuRQaS5Dd0ZRDJl1A78CFXzZtMvGW5i4wxCf6IXyZP5oWiB0hFroe86KBCRobj3ZTe0lFKcMKOE
CbTcWovMHOQS3Kr4eE6IxllBE7BHQ/yCn6FjJbctnOIfbko4n3AEYo8It0iW4Nlsiszz4LxllKQ3
oIgC/3fDrnxpHJVfJeVU4Vu8jtPKijTQ+/SP+mEPSb5un8rOXRi1SEnTuEf/PR0pzBrGqRUpBUbN
+F8HzRMS5pfkQtyQcWgG9Z+mDPVKk1MeY6ZfOIao84mvoPlvu/Hjiv6PA4+bzEzcsRyEePQj7t0m
Di9fNIUlzTTgb66eKXS/TuMAyZhzIs16uiVnhaLg3ocroS/GJVI9M0LwD5+FQ23mdi5gL9lLGJUw
4HIp9AMRONQdJNB8CTdGeboR5IhN+yocloQdCmw7ORI28dXM5gVs7D87HrlhAi7h74xEUSqbG+nE
UU4HJC2opox27kxBq36Sgv/FBtNNGrYlpctAqNcoL3JCT+/CZFxpLJsJOIxJMCGr5syGJMaBaJ8J
///II3JzqABs5JD7Yf5rS5qRbpdWl46aTU3ytNT+lFkawkOINfgxDkAkWVhTWh02C2UpEa3oRKz7
qSi5JKkMgucUzoq+n7J/IhX0Q801dVtGCPC4uF7IBIUomnD2N25C6N1E7rDikGKwNXcDUQsvPNda
kqkRJ8C55nZ0Lq13isqIYqRjDg7jUH4ZEO2nlIhlXKeIvPouAN3hiymWqyCShsBPu+6paFNyXz9a
eSezDGnFZhEOfMRPSAkn4DBu6LUr/unK6HPmbLsLxbPjm9nzZJWxh8dDimBR07K0Q1tytqCGW21I
wTzQiW2Xnvk2+XdamOdapJa1+ppYriRvfcGTDieH7eG+15x3xLrF9dYxqG80XfKJihfZDVYaEM+8
I3yI39TIbCONivUe28FjROmxT5HKQ8VRHhV9M99I+GmDelLsKOCMXC9pjYEFMVHwoakToD+q1qKm
YCVUA3FSrUQATRQhjgpaII2+RJFLqdni8p0OyTdbku1tkmRgFBcQql3fkCPElP80uNxPbvHDHCGw
AHL5k+UuLMhFOYBU1ONr0Mf+ZP2ALcjCZgPzbSvfb7RilN6hz8nKAFlqzh2LMa5gyY5YOWRg3/As
2QFnQFo7uKE4c2LWwgfDHce6Jrzjma84EyloySPij216JBo2V3g6cLFX8LEXekTpzWki0p/moOix
SaUAIPu9f3EdpPJ5XFGGIEzuW/7ymjjPY5v8nDLSEd2O2oWZt9GOpAPEO+3RNsWkOd22lW4h8NYd
0BCOy3+ZzCX6btlVM6JxSCM+P40oSBZrm1g9xELFoS5AES+uz4nvemUJ5q9JzKEHu6FM4nv88q9u
RnxlWuLODVct7UjhcW69fU8zOAOZCKduyIjTpbbbE+dLTLf8aFx8LhtFUBNRlDmr+0bjgcFIRzDt
hkZRIyTCSV2e9rL0IYw45ZiG+fA+0koXTBdty9XgXP5BV5bfk4xNp3tW9auENE5GxGUaI9Ev2CTZ
BG9TvA9PVKcQSDGPrumxjzmcrFdl2rdEFxEJa2duCjxW32aHBfcV27LBZf0OrjFIyrAelRPckgun
4TbhqiiBkRufIDJuGlZzEfAM7XVccNe3J0vZ0pSBXrTYkQt/P/8iA7Z/XMfKv/OclSEpGeLZKSV4
pB+n5U8fdlw+KwWvUQS59fy4A1URzRoXxB9rcOLYg4Eaua90p4Y90JKdRW4Ini+g5k+9qz6AmGeO
d5A28n0QhGl5aTSIle67Bz+T5lazbe1PsWQj4gbab1Q+dq4OOQnovxhnqvM3XCJyL3gI1M31k3Vi
UUpE10FWOVdTCDcDAw2O9svaUqhwIZ8THS0+h5XZ9GtWFXGz5EoHb5FMaBqhHfpLByopg6hgOB2x
uYKvQXML+2ETp6RSTzuYczohZpBI9336jw16U25YT8LntcL4yCjGd8/f4/uyq1GaIveAY7WhoFQ+
h8NvnQqQ2GJTxAkRzyeGNVLi5suL2SFzLAAFuUUyn2Ans4JqysyJzZF4I5x91qLG/CQ+s0xlNrWt
Rl/rLHy/KmloU5bhvauB+H5jetdPySmIV+NjuZp3klXpazdlwI4rwIoN87XqJ2YbA9Mk6rLd/IkB
l5wC+hZiGQiqByQApEl5SiSrUEVikrq3CvD3D1rqGtUAE5AaFjMQPUFniI4tZcdUkJ92PuRIoXny
2jOOU+QUgKF0YEyg4B8GtzVCMlZxgBNND42eLFHUNsEL5cMyM+0i7C/1TSJGBiD44Yh4maOmTHWt
WigN3xkcRiZH3gXhprZj6XjeNekfD/+fAclGZBZRolCqMeEMdaQQgSD9z0kG71ROSM5RPgFrUpFj
J6G4bSaE9opQbxiTcl03mLOoJEj87K7zpr1c+dy0H9aM59T57Birm8Ipg4FQIQpBhzakH4Uj418i
OJ4NmLJdsV1wk2uhZCb6OVbFRBYH1TsDiJzHTuMu9zsMGP+FJZs5uQikX2/zff5LfNJBRcYbYVIq
ZDEKrTRaKHEngP1+AOawQqmU+QGkH5FCY+s2JWLZSE3E+kw31iQUQs2Q4NvxC2eYAHBgrncNJ5+w
k1IMAqdaSCVtWXMWTcHaQ42HBPK9OzAGUVR4cPOeASL4dt3/WDqT5baxJIp+ESIeiXkriZJs2Zbk
qWRvGC67DAIg5pH4+j432YvuqHa5JRJ4Q+bNO9xNRDPcoT1q3tNr8Csc5lxIw1FayZvUAHp6nbdr
u5jKmn8J8CiD7ddRSlbsj6AWySBsoKbpzKD0Rarw9/oldrpVrFcxly0NAQKMwaGkwRfWG+LbQLaU
/HjHxAb5e/s7mwQLU+vQpeBQnsLgB954sViaBGs1U6lb/4k6wN1tubgxA9fsfOHojT2A5mCvoi/l
XqFh5AwkxMEkZLW4r4X8VtGsvRgS6yM9v4snwac0RliS4tglowIju7uEl6ZdbNUOYhUmRjvKBx4V
4L021CKbowFLHKacAEshPPcEs7hOG87NeCvzgJB30YGiAZXTCslMYu9SdsYLCOu81L+NsmKGpcy1
GPkJprJOe9khMlqIHHosU4QYSRZ2T2V3xDYWtjiYzX0P2oA7H9z4fpve4pB7dT9inhOchreiAfSY
exm4pdnzGCfB7Zxmb2VCH2d0fkyMYF22nGYJ4fGwLlneCMdxHuB9kx2J+rJSdSwFLKpYZiKRmjC9
vg0q9Pu54ha1CThV5OlrmawjMzMO0AtUPM3aW0JjGXy+bu3SfYlrGtMeNe4dStgUqS5nvG9cBay3
Dlj4UROnwWdvBFhi1E4OEnLqK1eUSC+I/nQfs5UayfYrCUBuE9SXS8fHh4WF5k8C4KyjWm+8GU1L
xOrtHTV9gazmdlbu3owLEag9MEE5R3T6K0Vceol/YDWDTnjhONiOY/RAkGiIDSgTmPkUfdiMO1FV
v2sLnh1DJItUIr4u3lY7BMouhnTLN3IRludNXms1st3HWGCthRsWe3DRbUK3HDvcAGCT5beFDNd5
jZQcPUKFZaLXxztuvEt3XnQoXP7dqBMcO819ODfRIUoHBffsCV9LUmqyocL5j4SL+A7yBYxkBTnP
F2Y92cr3M8SgmRxc1LrTHc6PIciPfOESuvmGrA2/xQR10djm39c9YYr+nlGsT799D5Hih3iPWcVu
glPA6TdvySdfTW+QAt8UO9DdPqNJPV127WE89t9iYszv2jSDtL1julOfGaPWIGaAhe7dpUDDB/km
PvQXFpU3jxz3iw+vSbMekHTmGBizvqNaIygGswLGCwByDF1hO6+YoMJrmR7ssdUtnXRNHfkFagOw
WdJl9HEnfKHhw6t8O3UEg172rxYjGYzr/jXBeRsWzPw6A+7djHBYD3D0pgev5bTrN1qU2VGuDAFA
hejlKBdBTHxm0kWgkd7MzQLcPD0UE9/YJt7uTLI51dD677bW+1sA4T3lOcHPEGSwr/LybgPZPAt/
Oor2dh6IcXYDnaLVM0EOVmZCgUVYazS+iVoEpI8bVe8uT0G19O7/JWS/YVbANOOXFl2A5pZBW3Sh
GVedFK8DUCgpNq/JhR8+HLnBHGxPGB6cgc0WEHu2oX7OU1BLjyGlE8nK1fwX2gWGlKkhV6xfv8O2
yit4YeXKqDE7VYgGC54eJHeKvfW4PBNawYWf6hmMrBLTNxgpKItgGxBZdRjmEZwpZJRGguv8iNqM
HpC5rHlFLhn/K+jZrYGr8FmGX/iVhBacmfsw/4KwCIaWTG/hnHBhaXctHYyRRaoN0gHcZ2FK/6Cs
QJTlwv13KprkbknUzy2yi9LmHPZUIkA1DAMyoM64zi/V7Xno6HbiS/KGYQJRocgx3zfHfASbKnco
yIcKp2ckMshIGCozARtEhyjj6jTeXMY5fLzEkX9odh3WwBJsYC5b/QesC8cLAGKRLu30FZmx/xzM
WI4nE+1vQHNEBa1tqgwtsf0acYCSSeqok66EjOs8cLT/lrcFNsptx3qlcGNzOQw6b41OY2wCjI08
QIbmPyjqT8skgnO7ux/y/fqCbDLEZZFXOB/b6MUQ1CHgOIQ/w8oLOVrtmqllHCd0vAkHuojjJf++
m5ftALwPTUowsbrWZSJwIvHYExhHQZVYcMTGSZxJWY5qWZrWqxJ1WTAN6IOovpv9qQepxKlxaDhm
F2R+PBGQKWwdifsSM5lZTglyoYZw5NSeLey5Bplyx2F+FLLcKEuWlBeiGaD5f4Q+GRxcDBhp43sL
010GsOCko/r0GjbkPPLJarwS3yWZ1FGbhaARJoe+IKjD7akkR8FcKZuU28trsQdaEGzH+tuxqiOA
eAJoKRseio2KPBYvYtux4cu23F4iNE7+zRFrh3fGvogLSoZ4wRaw2UDiQonnSvHEQo6shDkIXrAR
fcBeFO49CGBDCUVDxL/A+JJxsFZ/gszvUZ0O0TcMOrLJe8pG0E7M694jsKW6VQyf+US4GBIF8EJJ
AIQxEUppTrOOUm/eUwP6yt3D1RV0xug/vkYv0upNKtAqxvYu/dgribtQJWLQeC9PSxm9mHqu4bU8
KquHkSYM9qzeXrw9TbpXt4jD6KwPvc+VbwOnHtbCYY6QWNWgWrxn7N1KLJv2NBNlxs9fYkBjC4ql
i2SEhQ4yIVcFkQGnFHX+z3ljZsQknB6LqgDm4PbLwBTzhsmUNTzX+TNmeW89VnYNPOQ7n7y2+7ni
e4o37p35mZZUFJ+wkK8zmpSs57oLFGdjEQga2lKbcEYJLU+9y4ObmH8moi2kj/IGdEcKMlk4XU1x
qdfw9fyV4WEGr4mZ80X1/UV8H21HBNJ0Tph5433LxlwiCj1LOFpwzKQZZskxZt9eqjR4OgogNOtS
GNYv1X7HvvaoipfztKc+rsobMqlf63Aqn0w4V1ceiG0G/oEF4bIXZf2EM7k5MSUyyBlGVtdQ4U7a
qbOelvApgWYBnw4yuLK+oL6HTyQg0JRGAB300dhUg2Ji/IhVKx9wIRgKNESeMKBCpiswkxLASr4M
timGWhjRZmVvaSgZFKJzyY5mGzmFYlgjD5uQgrlfimd5eXB4cbwbp7TZ1yT6wu23FcgN/RYzoyWb
juMiARiGhcQvwkiXxY3k4t0MxpAQI8NoTbhYObCXfXDtW+ZD5V3tQ7eB/ZzeFzT+zOrxYNszflkW
9XOaV2Wc5u+vqJmSbOBPfVUqNS0+J2dP6xcr52hbmhApT9Lfpsf2P2Q2P41qPi/La+/xJG0jLyeY
0srprUk3BCiiBfSF/tQwYW4pGfF/YXljkoCCTL23N1e/e8RjPWmpS4dzrklxgcF0RGp2PPPcLJOp
79CFIJ2BmcvKX3pWhaEXSElFEqAvDEK+aAJDGAKWGO6e4iRWmmDLCyrPi4gOXvvoYp52RnN4G6Qs
yz0BRzcTAeOHcscwEdsGHjBDC174kYaI9gknP/i1lPxlQu2Etc4VoYNEY65cFcV0T70rGE0HFhsH
LMNR8Cw+AxP4wH83shEhthMQXkJPHrbwyfPr3z4BzIzh12++BI7+yiPauqQ4EDf7qZzQFOH2+nIO
1uAflJjgNLLtpMtisMzAxxxxXMMwzcQcxsuMQPxyqG64xWMztNegHCfTHUrUiVCXIngakqjFdDVc
b30k/rBawndByzOQjdi1gDpHu/uE/BJms/2/AxEnPGqtk0uUfDIysA78rADYtXMQX9IP7rL2b6Zr
LRzzfdf6H/qcRX5hwVQ33YwDzc28YFTLs8wCqHHNBevPMilASed+/Tk0i/+ctax+uAFM8KTRxty1
eSLJD2BevgOQJGWoyCOxBMoBA33ScoPH5qIG7iT0t6HggjhFcXTm8SYF6MQsjV+vKUxdc0dv++Dp
grvXgVRKTWAw1QBeRm0R0ur6fDoAfEaCLAAsKpj5HOJCdPeWwGJvRHfoN8f44wWWLha37Iy+G84v
nM7H8r5Q6EBQdf1Dfq7iB7ZnkD8m7C9KlbLg2sgXhpLEelP+51QVGsI3mV6AWHNZ8vFCdOzlZirL
/jtF+7NRdIYsyj+hdsq/oLXuqMDU0islMZltlsrMr+V/XQOvjnJJ7mWQ3VECuRFgmCJRkROE5Bpa
jj719Bis/Fv48+QqK9ly6QTHYsT6zCaCOusodpZYJ1WMjYvRb+CR8oR3gOxu4TK/EpElOzmPVXYT
H31cgDtu6oJQkIc4WLBp4G5eJwi02ZTc7+LdCbF1GE+39ZlNTX2fcuidwKI8cFDoW4P35Hr0fOBA
OQCMO/7ad177Pq+6HYI47nbU2hx72NbcD7DXb2qsxTg1ebM1ytobaTPBOO7jpvm8Tbzqno4MnIlK
xoIO65mDoilndzDUj6frHqdiq76AykV4DnC7X5Na9zQMZod42YGgB2PwrYz1nPcsWJuNMOxv7m1c
PZy5/ZuKUdpVVhszNGjC7JkAmz+uBS4qdwKkvPHNQl7Msww2RfRCUDFAXBhvX5ae4RPWRvdKVzD4
ZZh53bjbtZ9qHy0JNG5UZIyjIeWgLBHHxtg2GTHCzMsQVQYUdQk8yJtuzwFWHY8hgxJ6PSmGmTf9
TZIRJG1+W1Y500lO7lLCADCClIGdpldHtuEsQ4GISLvDjuzABzSioKJH6YhCyhA5CDXRxMMb2YWk
oM23EPTb4Y6rIYCQwMyxCD/MUzi8Cz1JO49l+l4TVYQtoJk9jyGTwr2m6qMdYLqwMbp+50cAf00e
8abKef2lKLelrn9BwhpRM7D+LBMqW47f+4CKWfxXM1XituLTRdquF34g8MDlHXl7rZFXY6bWNPpI
RhbFEBYnrnJo896Thzv4O+YnQBU75NGzzIjnEkgi970JBMef7vpN7opI2ULAiyFnEOuF9D927c4N
D7XuVLatMCAQAGFKxTd3PdeC5xN2qist5g3dGlfFr/rmdRuP+bt4jy8W9S9HEY4t8JFq5L9EB3AB
z4F7CTri66BU4Z108sL4riAz5X1woklrpmP+xtn9QjIgvRNsKGSVA+QUi69NRkhAzuF4FIfw7rmJ
S7Rr/BOM2/bdTJzNow+L8G6m8OpJqnqKxbFuq+byAPMmgLzKQGlZgPHs0K4dZ9t+uezhspbZoWDK
9X7zKMOzMVmezexuwMbnFkban/4M3tuuuADVWwfvct2RAzfG2zUfwYBFRQC/ml+nWTVCaZyNF9Ds
gFWLi1aW44H6LVVngy7/GWeA8T1lzIzZ4USt62GskpS8vKGBNw8Pm6fXgaAE2w5no9gF3wZ8xxnw
UdZf1WX+BHjGqT18NmWpL1KsLhxzyMxWajQUfYj9MXDdA6P4ffTf0iKwt7JPg18bnRrj5qoOyHQ8
tbgW9BOZlTdw+agLdvy+beJx+uCq7e0lG/FFqHAnufE6tiJui9+zWtsUE5VDM8IJiQuqKX/PIAAe
tv9+LoGPaNvAVOcKPMBjpvSe3B6Cg44sHkJq1u8ESS8f5yJyv0oKKQNKA89UwZKCFWlyb1aKQ8m8
bAiBQYbW776YYPG44vuH/RODF8aEXBLSaEsbjzswmRb4AIzsHdqwBpvFe3SUCGISD2uDAgeMb2eI
1AcseMkjrwbxV5fpDHUbyM38nhD3b0Bx21zJewdWfSjas5xjmw3DIrgI9TsXEn/eECaOkETyYkqW
rOLYESkCih7L2sFMDi7SbKy0W5ujGu9XwZ1BtH+dE3Wpwhbpmc8/QEtxsDsynXO+GA14D1KR8Q7i
lnlKD4WloER68I9sZDfyN+y2Hir+hsvIqkhS7ksvp+UCBcH8RoBQULPo/dBFt5XfvRCByBM5yv7J
yakP6iyYc00h2aZQC5U03MLgvTnvjuNT0hHE42oOEZpKAA8Prm1KHOB9vYX8gDpieqXMmKCFlYZS
ev44bKfm36TXkguOGUcwlkKB5HEBBdFjEDAnS0aKuWS9rD+DlnGvsYRNvwNKhAEwcT7hZe/f47C6
/IBEzqvN0o9OqKmBXA2mAgcVfjYDJhGOYg/8Eda/PHrUY9Kihy8DY+p3bqswhpLzq1IlLDjCiubr
ZLTi7ZReknziQtsAOFi3DGehQqpFWXYyXQj46aSYSNapnZtzPKbUdmi3CMYqHUDpwL36YByhci+6
M/fPTE81nI5cP1DAMlIjlAu8FHQAFZC1CzsqKNrvmzDJfum79XhFPpzCPSaA4vmQY8M1deqgTckk
x242pigPBtHhdoduXpa4RmXfcTszboToAsDZ5KBsxhWF0vIV2mL3XI8UeHGjHg6qwl3cjeHIPsRA
iY4cfn3LwKfAyrvYs3vKHeePpZkaO8p19Fs+OW5mpjh7zOKTQEtuSIKv5cgVRTPGwwPU+YeQgOXj
NRl8VG87cckOMHoOvUNnynHP+R5c0vQxlgI9JqgDmhdrs2AYcOMXHAnMlvOn5LhjvzJi9H8Eiiaq
jqDslxMlkwgqxgNduJQP8NIT6jjU1lan26+D7gaEP+Jq6ydzegih3zws7Zx8hFDqV2BKLRdUFn3e
Nr5qnoY72khv9xSU1FN0axxrkG1+1Q0RW3EV1Qm4HU0gXkHuJqqxl/bIZpdK5I/o8ZvUB6aogUbz
1wqLodDZ03SjbAotFebMXsKEgiswXEBUlVG8bd2XZJ6AKpnXHxI1uEsUkUEKcskrgRZBsBzqpRGq
s51oNCqQ2ltR4ROwL3k5QAtjjYf0J80kgGVCAu78M/ePwOGgxC4YYOhAZjYgXkiVZHU8BHUG4RW7
iKD5Dabh6aeGu5b8lgP05GyhDS4KE0z+InELYBlMrshSXlQKlD2lEOZe7h4SxXRXd2FORjhs/GyX
YwseVTTNJ7GWRNJT3D3KJ0bB4gAMJ0IGFm4m3IG4+QUeD22IsyVFV7bCkibyhvMZQYYBlqjC3Rvv
gg7dogi2C56WSVS035cWWyaOyc/k6XK8hBwvSy4lZCP+soaxM15vB9eOyYNqFROVDgEMZ/M9uZqp
I9TuHsJ96z/N6YTBfMonZMYJX2OYbj1QrC8xWxLDLYhEDmjHhXwrf3XVDeJPfACVL5yNKMNQcFNM
cvXhIcb3ltI2qXEISy4aQgALUSP4TyU11IcB30wNvxunRoQ0x8OUBf8d05GuSR0J8QmEp1XCVk4J
+HoZvDfzjKXFIqlEL46eQrtqoZAbdg5/hTLjjnIcILjZwZvkh/NTBOMsjU583IShsHKVuAa4KfTh
G9d1w2sNiDEwjjxVOFUoUBvkDDr/jlqpuayv8MmhAs3icYDRw2jlzQCn0S9FYPSmqLVgFDAVqv+O
gNJG/UjS+U+oThHg1Wwfs43CqPQ7ylOm0zVDBSXY8LW4bzYOdPMJSSL6Bs3DLRh5wIbbnflL4oFk
Pi+03/LpkPLJGLkyJDCZgmRpCAK+OsdQZxil7IMTy7pkArYk2G2Qys1CLICqA0adTDL5huYXP8Th
O1cwFTmSVyXWB5R0mF/ykLnyEAWuc4qtjFrxEQtaL/+iz5T47UtZrt8SUe+kZh9SIBGk8JzTnZw4
2EIOcF2TWHOA0zeFjV5guUfVaU8nI2oc1iCuEozFKbtQO2x2xDOodwqFyjwul2UUJ/REnaRgx0Uz
JAMFgj1T0V1a7G7bLkOuyKTFJu52NyVePT3ZfQW/iIZRCneq1WQBfFtoSKQ4xlaJcXrBO93Nx/jm
7CffK25iWY/gcHuNsE3HpbuJ9w2k1PINFiEYlDzDhpijZtlzmtgzkEjnCstH3MHDXslyIK/kf/IL
GPS8H2JOBBPiG2JjOwPZlm4f7iiGaahFPOxCjP7jOJ2hk1H64FkC3NwLDpSeGT4j4uBI7/QCLL/s
OeAsVMu0WjBa959sppLgAYCV3l9f2tIEmcpNH1DZzSE4DYXsM99FaCbrM0sm1LIzMy0znsh21GYp
xUYJnisayKDhsfHaLZvIFSAbxzOGQN3uGDHWknRPear0atuDMOsMk42HIaLsCrz0u+QwTRp8GCZk
fAv2GnIoKOsz+Ys5HiZGmZHpnDvBOM0RcSs12BpDw3+zqR1e6NFpcbncM4Z9h43JCUAWDcgm5mJc
UYeAW7UMQdm4RsbJQmOUjgSUnbgNNyNr10BbiqAIJsZkk8oWrg97WFBftWThjoNcsEBQWTlwC3JI
gEyladZfD4SPDT2hHQp2YmDH/G7RAu0JqLL8b0BUYujnTiaKnDlO1F5z3rFdLAe7q1YXeOWwnHgv
A+ZHzPhFChBlSuCfXPi1eSw22Px7quJrEsFTaXTcIAW6DyLeIRwBCqpO9KSV8ynJVeDtWCVE4YBH
n3S3kOBQ+nBxRZZYjgAe6K1Oh+Po97eRTJ54Rsm1V+ZrDMW5uOmifXnb1ckzhGm2gF6/q7VE9ySJ
AMg6H8ruzCllHrsysw8mlpBxFZSehFr8+H3Gjwer1ax4Z22ZzexpFmgR9PNA6XDrjNhAIpYbjj4k
/MSrM9/Iucog8NY0Ms3l9JykrFNSiH70nYrcEMUL+1dOnnwZ2KMQ35oIPMGl/Az9cXnR0cniq8Ww
6VPGW71oW1bp25QZR8v5E+ZYDJkq7rsCasynmZb5HcEVcInmgm5X6KrxhwqZw296nfRpX5mH0TT2
FIa1SLf9yJeM+Ty8b+qrHcMSnGuY4RbiMaNbhPIILsOUCRYJe7kMaKLNiq/up3/zovouj5EypHyT
8StElQR4PW3/MSqaGbLI+VriXm+kBJhzqtaSBobK8/QYp8u32kMCkjRwGYY5Hg9oLu/wSk9vYhlm
4isbMsJkdkIQOXGh6/ri1953a0JdilFgyL2J6M2IE5p+6VhsRsGmok4NREro8214OvTgJlTEXCBl
JL1cxppD9MLCb6C8NaypDxxlFM3UYE06vZrHj4WVZJsOoBXrT1NQN0LV6CRq+nHv+ybHnzmimrUE
M4wR86ub/LkO/8w9VWHJpc3DZmNfvWDk9YBTHJ2fVJRlBpJC8DSGgHSwySJSkDL2FEe3UaEX++YF
e3kOSw3HQOzJ5oBJVYbSSCC4LUGbYUtw/jqUjy6FomUuHDoJH/A1/HmNHpq5ZaKJnKrjMH6xdR60
s24U2A5Nx2ezrEY469QNlKw4Z+ni1fqzfyp3kGhwgL62//KHSI4TfqZQ3zDtYGkZkRM1OjUfjHlI
nkxzFwYy16Ke+Cv2N891T93E2AaNu8hMAR/qzOb/FderB72MIYUFjfriuSjbdell/sroANMTwFHO
MIz6QIX5cm+oc3Ica5luuBBzvyyuii+DjyJW1V7S7f4OGaqYuNI28CUo3GEeKOuj5cSXPF18cAv/
nBHSy8PNhvgDmpSfpiDQOoeQhFEPAD6FOe5jiJkQzbFQh55J6xnPc2u9GlIviJKjfLcOt6w5DDHF
+GAjPzvG0B1RcWldKaPLNTs8rPegP8m+fplxDg06YpJzaFtZHX9IFMJk6eQ2ILgSxub0ezIdS4Kt
Q3lagJBvDGDKnjVMhh3IU8GFsImkoUvRH3hsxHdemLcDLG/l8MnQt3LEhgjnZ/yFtJvMRszlaokv
oKoXiPgz7lS3F/yRUcjmH0UxSVrYiv2ZbZNFvGuR741zEzjs3c1bgLH31yKg613jLL73SMWCJQyy
KpSOC/V37fj2piHPVoYaQw4vU/EchbwLmWUx59kBOFLr/+MuZNgg/HlFVDncb1iAyEIV8JRpuBwx
kEn7D9dSyJ9em5GOGebqgzWIQUU6hmbjS8930K7IZnETZYmpO3eIaag3wUSIw3Hl7jn40PEyAJNv
K4lGf4OV1LqVRtT4yhdqf7csb+b+iHkxBN9Ub7BAKdPkSjcF9uIkFw891Vx3gbfMuP82zrGK0Ssd
Sn66XbApLNkbDsQXUre+BgOoA5jB+XF3KvY3dQzoOTgKuohmKb+tLqyjTUUYFik93mMlsv17xpPq
EbGjIsOPog6eZ7ny+43UO0TzHR4IFFQBDkae4G2OYXtixF/gbzrywau83e6q05KyVRL/mVhy3NFo
NlBHJ4dqLh7zKCBKcaBa1oT7ejEf4WMHSm3NdRxoZYJx8FAnGV2eJI+PNQ0FVKWnjM/4TAAzc/dT
COrbBLgYS9yhG3//MozLv26DzYbQ/fJOfvwmYU4UaBL0bHdxs7Ma0XeHiMOtlMlOWbVZzRheuRFu
1R0u5W3ChBskhRIBHv7INxK4D1nSME8FSzYjpRYvjT/u2ag+UkPRO8zI28xHNLy3CTiBN82OCyvY
I7BKODaUGMJ3/psNKyIiOv9ZP3xGjJjyRcoFWuaRUezgB5+ZgLIiWrJw8W+4MhcGKC5UP9Vvr4nA
Ulhz9FsXYuTb30nKW8GsCKBMzi+DvIivmqGee35W52eAq7cgC8AB4v+JQhybccj9UpAjcscw769X
QymKGp9P2BUf/VwH91o/wNi83kYWukBaG+uU2xOcB+p7r+mBlnxJYMy9OV+CrdHawbr1Mc89jP7y
4qZJQZkUwcH++MNunhkVTb3qcPTT78HC/DwP3mumbYo814BxJopgKiN+VZnzMRufzRDM7HSlIkF2
Y0ejIkMP5favxYlBw+yzJaMp627WYKkPZmZXHLnKtlpRLK3wLvoGQDJuFyziEZM7koohfv6F9fNc
K1C0jMELKxTPV8+4BuAqhkt4JwJ+3XH8zSlQyjyKpyvbVH9j/2Q7fl7JZNCtlCocvlss5uW8vA4b
qXHQeG/ikePQbtlAGSM2PXSYVB2M96uzq26qvzMPyxgYuDTSfEkp2HBNK9rDzI+pyt6YkgEtxQZk
qi9lJSDbIDRuk5eMMH5DI3UjWl6Gw3/EKDr+DCe0kALUI9rjpj5xrRdAfz0jr7KnjLDWGpMAyKkR
BYv1n2WlLjAjMFoMOnYTGjhRcN38DTQBLE9T9yFl3RoHOPAo1g1SdQz55ZND1NvP7ITwqVE0kljZ
1o7JzcQE6GjC8TeH8PlhRo5W6HtvsUBFSse0I35q577MNU+wJmyNs/j4PPvA3t7GH9FLLPfmdGiL
1fNVc1K8vM+GiK/attuLOwvnWNW6IOUxkuz1ZlpVm/NVcR1C3qpsp2ZlMIcgLSGnyIB6Mzsw5eAS
cCJcSWEzDfEgJS+V2quUBgOCTGphqi3sJsnikCXncIIqFXBlhLrtR7kZqTjx93xA9Ij8LjayNRg8
NXZFjptkh1pC7ttqEeGd4vnYYgGzp7iADO3fIjKiCgzA7uvs/FUygmJK8ier2IcdYg4Z1rhJs58d
GxPDPAJ8mF7hzUhfgoCmTOigs3F/fiCD92HOBniwfUgRLO+vkb991XdgJor6iiGVOBwYESAu5hoj
MBQIB89zEGOmuJbxZ9z/BFOQpWc5JbGAETEMg7T86nAhHXL49p4j6i3JKb378Qjnsw7N9o4SiH25
h+Bxs197Rvt8X/HqmxV0m5YRq1vzfGtW9aCS0Fj/boXQ4DNJ4ZoD4/DGW5hrlKnU5gGEDChAiCJA
gqS7zSAFSMFGYaFWqFmh1mR59TVgSd3LA4RE2P+K4dg+8J/1Q4AtKBdLkr1jdnwlS9cKJmy24qus
szSrtokX+itKdG6ZhWAY8kHCzyCJzOQhNJoADPDmW7lj25jZ4hXCOuIhpVtICiibKSTcgMOIf96O
U3YgP/3BzeB/J27C5iJWmJI6avlbWkyfaQJdyoG4bvHnzVv+BtES3xQUrTenNAdbnMg85Gg40Qfo
gkQkrqPqx9whEzBDC+hF2OBITLjX7TzIo+8ys4kCP7qzHKWSnRA76o74wvPyJxYcvQNQcUi9OzI3
Xyb4ckG3vuL+g0aLjivFekb3GiSNbyboSnxehYwJE8YRd4DrQB37iqoDxvrB4lYDGNSoQAroF5Li
bhexVUgtoZ0WUDEBZyo8GyEmzz7y0GhAtyPcABwFUhyTSREjTdQb1emFWX5Kc3cESrg6al3EaxJG
EtCPag/im749uYhP01xYMxg4PseAZB56Q9oxhmIgdJ4DPy1HUrR6CibCtfiaAkbQVL8hcWcFnaFy
FD0v1a+pOonwxgVSHKQ4ZuiICtX01miFqaF65sy2RmGJj4cCFAf/aP7vLCKIL4SZImll0K4oBaDw
Q0HBRGf0JwsuGd7Yx/EGdcQTCY1ghmrfjG9QYhN3wNCToXLK1Sj3rEZmK+ZRY+5u4FUod0sN//WS
3QigC0AM4TeH3ZOdxCtT55spplKTRijB4ozy7mLOmKS9wCc904uy+XjchIHibMrFh5blxXgjc8F7
K9ShNx635hIzz3MhLT0Xwokajv6tFEm9mZnpECDB28/peRhdXYd5dQFP2ntJFh7fCPxNyBTHbPhZ
9J0shMJgt3kPgBRgNdiLc+iFfGp6XoBGLh5Zym1T+tEDIb3ZiC4ESS9kMUeYMVeWDyuL1A4GlLJh
hHLBLljOzxYtTdYeZXar1nCHURaG7o/4tdNwKcrGSIhUPMTkiQTj+ZxFQYbp1yWrxgPUt/AxFtiJ
qQutvBLlshLB7gKaeSe7vFopl311IkpaEhX4hrjo4U2poXog8rWQIRimKKgmVvJSqSzgsEe6dmgm
7ksoSzz2FiXkdPyTIfwtQ/YfpPY/YjQkULEekpZSgVSl8wd5DYOE8O5FQYPpz7vTjA5oG2EW3r+Q
JhUQX1++wRX4phUu5z3H9AoChJB6KFVKgAoQljCU7QATUUk47LDLUrmp1K9ZCfK0hzEXijqfgAoM
Keik8RIZXcCbhiCbpOxeiQN1FyElfh0mFp8Ji7Pt+KOZ2NLl6j9lKAOkUfprXge0QUyyVLPAzmaW
zEIcWljXaOkJpUTOrz4JZxKZXcpkhDRh5P+Y6sJG1ISCVz9Xmq6atCMYXqnQPzP6LOlkOK+WE3Pp
pAS8hF20OD1cUeeucWHe+ssaTjttvAlkSXzhKzJWza+bjteNKgkaPLJymbksLVSIhc0Ae2RFShLq
N6u3i0ImBKQa7J9c6iudBmhCo8bM8WLcEW+7GhBsgRpyyNOe6DU5XsQlD0tC8CJjSRdkTcok2UrB
4cQN7p3w5+tb7c1O4zCfGQVJxgXg+nC/64aHmH1yvw3CuvHdAN2h8fO5AsWxFiHWABfIFHxIchcQ
J6+/QNreQHhgqcMJACZhHddMy7YAYlMf03f4DIwAmamoQg4kO6iyDu9qJ1/nhRsQAyZIsPUR3MiG
WuDvcBf5bf2ZVgJwr8lR9fgT268YEafBaaH7oBIyMgmPhooAVa3hjj2bTP4ONgMx11OD6q0TCmhv
Rdy5ICe//LWueozm+WbtY65jZbhqgpMlUEZhzR2u8bASjJUFrwYN3Hdm9QzOMn5HTCgTiYt6UDv9
1B00vWFl1Tk9vGHmKWQDwYXZXiOnhIUzhOw0ukL+ZU3A0xodcud18NgAtlVFeY5otzTZ7W/sPMac
4xWPY6I6IPTBk6QZ8TJOunPzu56jD4Wj2iel76sQp2FHP2Z0XoxJUaGUzFlk5LgA8C0pF2TRlsRf
sCUTfhP0SW6wLeYHzARnDc0Y3zdrlQNgCswgiBFLTSJsB4pA2YvGKLiZzZYHMQf6gu9tPnEu5PXN
I/cl1dlfby+TkE4U3RKxJCU55hzg4yl3Rt2z0LVUTuMU3pzd/MmX9NhzZJiXze8sRTjXk4HD2c9Z
Y6bUSyvZmi/wQwabENrKHdiTtg1sirehw6LJmpDhDNNXu3Aouo851lg8Z42NJL1hqtaytrjSjlVY
kkew8mcnBmt4DYzolPiMGGDMR9AX5/gybirST3PEMixizjFmZTT8J6aIrqaDSPz1lwwZO5dR/GYn
pifAZQKa/JQBWZBQ3BnszXRgOOA4Q9vaCMERWzPZs2Y4NllLcsdaIMdw0HM8Z5gp8J6Y2Zz2zEzP
I4eLaGvNRlWlF7mkze9rMHzPD2N1oe5hxVQUEJlHTUFhxz0YaXAhJDAgxlfpNEAAA54dXALo27IY
xEvBNDJ4SyA3uz3ArrAiXuLbMPCEQbu4CphOjryHIAg/+OHxcjeGYXyb4Z9rhq1w7BkhiMWLHR21
8YVmfkl5k/KkyEYAhZ6MCVixbAOzJN8IoNBtYN4+wwpYAkHr2bKAbEQ7lDaR0i22A7qknqZk1Bfu
awEvuGyDEjF0ocuT1pnjHG8IIEqGWfpqhvRjFfi233cV3T/rG2El3wETDSvO7J0IKrHQnuV8+smA
iGI4Z1HaRMuyd1R+G6/WvC9hdINoYOIU7xhcSDfrIpgiHgGlTK45I4YR2uucU8kS8gkh4SzwI2WF
17pYzLqZcQAKZB1F7kxz3VSgr8iHeOUBlp8KdzQejE1k5aLbFPhoz17zZzpjGAY7pl7Xt7Ur6eLO
uPHhx3ZdNdT3YsYAao88FeZvDHgGZjVu79Iv1B2ETF50T6zZP1mgGkOW2A6KAEliVM8DC0CzJBi2
KBKUlb6I9Csj0MaX7X14/NPgBW7PD3dbzAR6iCQyOuA8/OYmwdA+H2YFgFsbbNPjD8FgnRlbrpEv
tFxjQYd40TLQ1mIMKkkDOvj2ysn0Zs6LeQfTroCX939kuYRnZTD90lMdNXI/JFpNFDA0MdbwWR8v
I8ekUMbtkf+DO3OnN9k/xRG+lhWpPhrF20J0B83AYqF4VDHs3oiFgZfbq+mWr2oRjTkYcVKMoN7C
NoojH6oCvo0Sg0LeYuRnx/yatec7rIOTmyLmmtkKVo5FuHJWUAd21PMyeDY1hO57vO21PtmcZcsz
URsQt6zlZGRAxKjDyaSa54EghWxV7kyZrylTmZoDKnYMp5/ykD+r8Ygmpo+OBG4wIDmf187h4cgR
ab5qiaNWq+Fl8TyYAC6rOgM73mPWoWvhEQ0rJwUUt8wbcKcTCwJHWnRo4D2X8LN3QZQXZm54cvBj
AQyC9/DNmOjJelZaiIzSm54BcP8MYyPD8maJIdwIcSBy7Wut88bJSX44sWe8C+DKhQZLfCKK+ID2
hT2zadvCRTrxavhIgsIyWdGSjYSgWzvI6oZCABzS/69bh8Z78/gIQ89tYiexPCnNqmbBBwGa5P4v
ciOeYiJMwTqNHDRElgTwiP4alGLGTMkqyqwKpsXn4gg5RDaGNFm+x95ETirU4L+VjperFVuq8VfS
QDZSKqgNjGnYsUylX+vhS956JC0+spz/ljQ8xIaqXpCcAPoOl1lLD5fkoEUGXKGvwdaZ87Xn5EoU
WLRIrTwsLFY3AhMyy2BSPYBNo43cmMkC8/igOPr5wvc4Vx9w9OIArHUVkW8EBsdJL2kvE2PqwIGH
aBLBGE6HR5N/r7m+CdzLkXrFYl1moiCWmKXkMVtpqXy2HR8IZSMElVBHpRZn5vEv5MksDZ4IAgkt
JwId3Or1aytuUd/ngPOOVHkI8MBcAlpnhREYeQ/7GuB00ZHM6aIZ+acth86AL8Gri47AYwRlMLyQ
K1VNvZt4oHmm8cPPCfbWSP0vbG6jRVDE5kNQUaEg2KdExWgeDRDIJgrLa/Qcml8OVpyMA8Z3cCo1
UDuDSpkXA45h7P8jpmlNQsujYIEhIPxIihNYllqKxVeZmcm3d0hoAa/9QMW/Kk8cOiTPx9R6HLIY
4VK1ifdhV4t0IdnAp7cwJ8A0GhxZ/Ts5xw4rz3GB5IWSQzWQ/L2DgOiLAqPYm82p4lZ8QpNQnyUJ
PSnYBmK+Zz4GwFFxfESBj/Q5Db8FCR3TdUITsDxMUJLkCB2tTUO6AnHgRL9AhfvVgL/EYebWeMxp
bE0Ol+CzCS6uKHgNX6EfoMGIaYJMlVmfRq7ZxoxNWJVaxwAh6/01QYUC5xyV/xZ7n8EMVm/id1oG
kyg2Qyw7tCT7h8ihnxmzEKg+HAodJ3zhozI1YoJTmp7JtixzdcDXAEX1j5JO5S7AXu1hkB2KmcGq
kI2VymDPRn7cfg452iAAILgU4QjrJgl41eJBIrvAFXajGk1W1m6TsvmSSSeWbtmEbrvsacyRHAJf
zwm+0EfN/ASOUgkwH2hYdtRCTNePqhVoooyEYM6HyYnncOKbGFKrybtFMWxnXt1csRLIWvjcDMxk
GyLbMKnkSyoW4oo9iRqh+Q8m9thZjW/zok096d32GYKrsY044i99/4G0r1dkQHx8/JTLlZ5YYQI4
n+OgLm2Tm1j1BIZ+ltTt5HvwUfNt4DxnqWZ19k+A84hjVFAocxXvG9pDkD8OKr4pUdlcFdweV+hp
hIYWjPRXmO7+MYGMVt4gn5uV+g+/JS4zNF53XqOEA8qS+ML1pU+YDcLh6CmBIamasvMnILYvrNOY
n01vsMh/gZox9oFc4Sll8uf3Y9Y/G8a7uTR5fJsX4fek47QwB4W5QCPUk4p3vdrq8EN0XHxEfvEA
Gsub31OwzClhcV46vzD9ZYbAicAuhXnOJXHkBiGlDm0tI6a8fWGCxNuX6xHbO/ZOfzZy3+9iIPir
lYQsM0yYI64lf5eRt4ZB10yGXKWZ3PJGvj0px7+VJ9ozfcc7mhIXSvEdPvDIkP7H03ktt40uXfuK
UAUi81Q5WMmWbdknKI+9BQIgApGBq/+f1fzqP9m1Z+yRSOAN3atXSBNEHxGvsROzp9tRfVAusfMl
CUkwHL2MnfL7qklqzh25qwfvacOG+8YQhQkE5tJS8XwYT7gBufmveK2ul2Z/a92LkbKl7RQJpCxU
qLLOTU7g5uyLUtyX5kS5ZJvG3OJ93FYe/ILz2B+FVWDnVO+ZhyHgYiiGfohTgQoVk9rTLYLbly7f
/pBYzr2jI8tt03/zxqMz1sRMLPFlvKaXNqMwUkgttmIJKEK5wu9Fs69bgmSemYqXuIhc5pe/oUhD
ZjrWr1nIyNJghWSB/KszUr50sxIfmPzelYj7oDyy7LTlCLnlptmgLyfH1r2oDhF9KXrSK+tg7Rnr
dSUNyxNFPPd1wMEuDwA8CN/mkFs6bnjfhovHlTK3Sm4KiyWbZiZK/irkHD4aEaPkl3huUH3S6C5f
zDEH5uV3oESmMUpgqTUS0Gr2hQvIsqkZWWSxYsM2JrJzph/tKMIqAiiq0914a7rKbscu4fz80/sh
DhRrin8CQEphzBsFHFO2lfGRY2qffO2IE4Nf4PnXoLmfxWHJL/02e4VnSxvYMD/IYkW/hAqK1V3R
OEAj/kgJt0EI9UWwzkYc2YmpoAViJM7Kyr77VYLqf8Ls2HD72YUoU8BHMLsADmXwsAEtZV+0kK8K
+FRJxxEpF5JtTz3BTU4D7CFsm3lTd3mZR8/OqEcnSL5H1nRzJgoH2CfMKz9O80NUfFzNEJtuMhT0
XCGwW2DDrN+aCX26+XGUDszsBLyM4Bnr5vhL7t2ZwAsVPcMxiGDw6cO1CkSuXaxmFGhC3FU4CXyZ
oaCVeXyf8F6YgaOg8XUHZzV0SjweAJcd/jt307HesQ3rNs7IScKNLWXlWWeGWQHiz5RJLpJ0hhKW
rWeF1MIqpLRhIzANw1pQrcZ6vHTG/heK+ggudvrLqCRORAPdgeJCDcAM4Krs+X0ATp9lioOJfpuI
p50vOES+CvKQSVrO9bhh48Yei1dJKWaOlq7RT9KxI4FMCZgxt0xNGinWXpQntRc8mK+PQf4OSdFU
CaAfWaIWv4WYW1ZAs5tskgxwcjPGOJAFcb1jsl9Qeqfd7mdOnLQgtY8IufLlSLYgV0mKW8UAUU9U
zcRElEJ5N/UGDbEzZ02phUopb6pP+WtYvrKzjTSs/K6s4jiA2gTdy+SoI7PpAGAE+BfLR3Kor9y+
hXQQXvso7jAF+hX3kgM4VGvB1MARbF+NFenuhOu3xQ5uFOiSyo5ZhtIZpsKUO6r+PbAgVJTzYUJ2
bLMyA1wdHkFwOrwUcPJv65UZ78bh9cZhjKbLQS0AC476Wh05hobcWJLZ0zECJcjsAXU8WNGe4YHL
bIz2Us2xWgWCkyhDKAkkrBenkYMeG2SNQt0Rq3C3p1cWSI2pE8K0lde6td3+dajm8YYxCiGq6ANV
P7vRfAdYwYtzaQVwFOjPgwUEFX9M4uocNNOd0ACIGxOsDDYajfpxFYBfrNQQmz6hTvgIlCxxzhoY
3T9ysu0RQuICSD0hw0xLI4f5gsJqpdiZD8EHQxiKG5n4j2yM851Go2bdS9ZwNZitjWEgxhOFu9a8
zTOtILeeg9OpgYkuSnUY595TEmNFnNNjgR4ig6W5HQnAKCkEIHcZ5CNoSX/b4aqXF5RxEy1WzfoE
rOaS621HlTcdsIX1eU++vpUPZHyP1zN7BKczS4HEaxNEQ2fcDFQRuCOrww18KVmS5zLcb9TEy2l8
RGjCRJFysR9oERYqaUa2/1xmNYD/6VVc7L8c3Z7X7vNA+zb+hwF7eRkFeDURhCcDMQafVIUNxGhN
ty3iTDNXpaGgVwby86HTxxzlBw4/kobA6OX21jBFwAFbmagiW0gq0QpZlYhKMD3AN21YmwakplV0
JZRUFug070LckGFlITSgA8LZcz8UjxZbj1/gHdY4gNYTFWDBJZYBwV2X5GrQ0HX4ZwqYMDN5Oz3M
enllq9NGgjZnL01OHdlEWPSUvpav0xVPJofS+W7zhw2s99ZZJTepOV6LFPTY9EDzCuCrm7jfIwxD
WfaZjcCTpFGRreU3r/3KrMFj3WvR9Q11TQkSz6xPYvOKwWXC2jbLFzWb1kLCrvhbeQsnakCmSiFr
gCFENbsdq+FymvGdMcRLVom25WD1sHwq9jKg899m45TDqgFwTcp5qyNr8mnjTM2fx5l6XL/blFoU
ZL/HakfnUHDkte1QdW0pZAwj7ZnpzMxo+4mR8gucxc+yn+OvaJ15CvDxkvlI/+UHHKo+6s1y27hx
Z20hTV8ysfL2FGEaGgndKBwUuZb7CavkMw4RyuBVnt7FRMxwuqDF51O9WLFgSJ9qaPbV65ju/0Rz
xTJwIWEdGaIYzyFGanvvRBQye5oqUrBBKcHw+h13XBKoHXCP7xz+0evWQbqoGZUAH50gz2o2PUYj
pVjQgeuwZcmEb6nL+RJ9x8/ACpXZB8BLf2TqCy2DtSq6f8uN71Kl2M7t8YBiaMFss+BZI6Tkc9X8
WsLBf7h+cW7kHPTybvB1k9rEhzHixFAQ5BUspM85cVoHDeVepwCpGGc1VLcJ9mLMRRhBE0d4gIut
YQER3b+bStonAbp9LYKVM304J45MHlMds0nrHTcEAg5moiPKm9rDWLTrROHLuTlXwDY3glEPfA3h
oqMRNmGZZDngVvSbclhCJoAAo6LhKUn1uu394//RccqF/9en6J3muLk93y5dS/gWIZlAfsxWMVoG
m4q4pdE/A5m6+Ys1RUjseXwxdYG91VjEN7cThDGDqfDQYWMCl1OyK/DH3ZyVOUGJUTZGI7Ci6Tk8
5xc57q9UODxdn4dtt7x1DR2HlxjyuqblrCQeh8CeTmZSIoh1s9t9UB5SFaw82o54q/9i0X1UFUOv
gFmCoCQo3zf5LMOHhy0T0oplW/iAw9HvWD5r/sgluEEzubIe0aIkjfXkLMwUanKMyQIjitUlUpth
FGwIikB6YstI0VyBBheIGfmK/KWMHiZ9o10WK4sCqg/PK9wxRdVCEJJhnMU55x4LsmX+X1KTe5bF
ONhYoUhlcreFfJ45xD8HP14NJjucAq46NMhWgk8+LpuTH34zDMaAAyhLxYvb0ls2oMjoJi5lQOum
4B8Zxr1A/f0tAeaPnDojFkaS9JZZetFA08SOadyTX83dLHqcOhNR0GKGdMQ/pT/Em5OlshNT4fs9
IIT4kcdih+q1b8u7yWWCgwMPbNkCbVomKsrxPQtZ0b4ymzdWMtglP42ygf52rbfXeuWhGdhpHRS5
CECHLZ2rnYjm5DrNGN9YXZn5mgNw+mke0FENgP1xkB8Z/kLxB1NOyT9yEiqE/TDgVpjtZniciwfn
ZS4Bjee3Qrq7OIkS3PS4sCx61kK5Aoz5NEd/odr4S972+q33I4TujfuJXBnkl8ODEJWAwRpgjqI/
jT/SCUajEmbNrpy+J17stmP/xUHA9GfHwmYkU0DuQwDt54DOkyTnTYoT/czBNXD4abSwr9rky74b
qmtn4Bn7eGJfEqW0Xh+RnT/TJsBjCFF70L/SxLYYytQLnSRIJzasHXzJZKD1MxSd588woJKgJwAN
Ea6XDQki8J5h8BIWx4eC8l8GeIIW1dpGAyTJHITG5b9AcHBqHsc1XK44+vybpnaWb250On2b42VO
kR0xewpQnsAfxNir7yljxAg59wQTvCkGMzFTvLu4nHvIzvLE7k6oBacQ67lNBFVSpvUS9h0l9eS8
beCanzbciCtuJeNRFAXsXyeFzFkcIfnuuXQSPvLdrCJxLvnWFDXEU8FV2vGvGQCiPe46xBzwJQH6
4+mZLpLWS3lUOuTF4uAUcB6ZUbhfAzxqfiIiRdUTHymTtoMcBKzJOQFBC+Azy9YgZi1ZYniCZoUy
FWHMjpcRuD5BtcVJSAMeRpvcaelj77OGVsqGVMFOrFM8wPB1pVaD0fxMFYhsuzo4PHMGSBKH+L8o
zsl7yzDk74qFE3ny8GqgtLtzC47QgCh3+A0f5UphlXWl/57gJPGRBX6HyvVYH7/2OeJPFe0SILgh
dQ2AZIa9JR3etrEcmyqar4Rk4lDxQKAQTdaBZxtHOuh2Qkpn2pLO18GY4r9mRUMWsRvqI423hg+W
HRf37JxmIKJMNQISYiaS5KChg+DALidc1eLl8J61oroH9nt5U1jXA0GX1XtG0AJAIi/CTbg+EVQz
WRlaJvsM1zoVNQh0GejSGmcstivsXx7OJP8p8f7CfwVAdYWrUPjJ6gbAWPWMqef7PV+FCervZjyB
/aysaaoXILUDkIdNd4X5SmzTnOgz4oItgZEKExGuJXfkO4Ao05cnGBoAOEXXLaGKjxDH14cpPk6X
w3GZ7tycW5qsgunZdcLwG5HJuyNKHIhLGMWAKnv6eWpQKOxlHJR4/ksifrKbYMhGpF36Vp6aE9SX
YoHrFWRRzECFywoZyVeS0TSxSDk3RpeeaN0qXEZptGktr3ABA/tWjC3PCFsJcQD0SION+8oNSTnL
Uj5qRj0Gns4l66sTE2k1RTw6hyOgRoGBfh8CFgQpP6wPyJ2MISHJSfHrfndwmWJRcZwj0/ZEE0HO
ANlOILWQY/YZMEjnadIxl2h3LrsjpYY7sdTKntXfz+zCeYHSZGzOLIKgZbc4VX/+KCVgvwoDUIth
WuPa8ZarI394QQkCzbQdZsIG4489KnIQhYDX1+9+z87xnd4DqDVwvzAsZDKsVNc5Ld7Xxb9L41NA
RBBTjpH11+yV+BPh/sSTfTEHPxGuoJgN9yj1aG4r2vkJUBRNJB46sI9RmQpsgy13ojpMKUCq5n4q
uY0I+mHroi661CGT6EyfY+DgJlH416B1OlLcQag6XOwP4S9/qn7CufgTQMkk87JNbvsxxI+LN5aM
8vmMtp62mQevcCQiNmbgH+GVWp6Ika4DKujLLgJdMRpxFjAIXLg4JyBKLS6bg5Da8EakEtv+JLcm
JjNQ7flPnIn6Msloj0Gc6wRiqT4hJn407miO0Kvsn6YE7Fl2JOYjLSOMLt/9bHd5dRmgvTFi6oIY
/OowlRALj+w2V95+/ZLfiUYrkM8ujGQCIPKlmhnBFBGZ/4hFalXrm+wGMFyh8Cq6SHT9dA7UoGi5
3pNCY3d0e8xpuRADzR9i8k8B+tHAYPpipFw9bAufcEFKb3CW5ugcoHoYhTTDO4fLRv6xAbu9yct3
hqp0/CNFrb9LPsmPl8m8DmmGJrINNJ6YWC82mZClJaFnVMDieBoXXH3U2SkALNjmjCAdfCocEuYD
BSh1ENDTiU8rQtXZLBkzqgyXZxwJRNsRPS9FbzUHaHhQRQGM6OizNA8IwN/N6wA3w7+waSiWJxYR
uhGIt+a6JemJESsGOIoX+DlS84smwGSTrPmO9NJmOV6yuWWGgD4UaxngjwAXJeNJyQcXYHDPtC6A
RwufHmsxTmu+Mv0u+Q4M4bg6Jc6zLEdSsqm4f/cnAAYCmslP6wlHSSIvuDlPi2cSUkmO0BCS12Q2
FIS78cQ3BpBJRXqJBd9yDb0nLQ1gthHVIKZH7FIAxGgYcW4EL5uHV4jlK/5PKorj5O5MHoKxrs4e
Lg2oZKS42QpclDOwaxjUIvi01sZMcCjXGry5lyP1dI3dkLWM2oc1zvSXQeT+rXNqoFihlLj/gJvH
uJA4LhvdCSkPlRMRc0yeNdIh5W84kvO7ESjTOJiQalWYeH3AnYaI0PJ7gHTrgavpdfDX8RrHpfIh
a3nHGfkzSx+/tmmOFm/l0sv78dPrMNi2VHo8HjgYMBMDPyr6V2yh36eKR0+h7/2yhWdEKhra6HVe
QD5N3FtPiPe6TF2UaE2FlMUcRnSHGFNNugQNbjZEzMYPc+IkeF5SzHAassYxsiAfhqUfiMrWscYD
kOWGVgdCA9uCEAL4ZQPXJMN+HuLEC+r1+7TmdXk00jEA2tIkivdYlqAMBTaSGlJIKy2VUODD/U08
jG7VOhXKrbIvY108TFTIAL3/iOSNpd3Jyu2IUE7a0z4C7in4YnqghCXBjHJkfJPi+aT74JxcXAmZ
JQDCgQCQMLyW3avaavi/xNcNK3Kkyv3SL5gVBD4m0wHWsW+4QHHGHzRtmrz2ZwKL8q4mArVr6uWq
INDrrg+X71F0nC+4XH+eM+ZGsKZTN26XY1R0bBesBmIlc8jCAWZDBE7D0IeDbHs8hU76jcERR7e8
zjSBRfdIl6cQBcSKoEzh0XsKQv5uMpFU4fZ8gh7r7oeJp/+RpMFX1xfSwggJ4QUTkmmDymhOb+Qk
c3Iw5SgqJK1T7aR/tq7mrLO8bp+9e8I+HKepMeM9w3vA/5iKMcbzqfMmWCfGDMES56OY0XTVNR05
9i7R8JJCFwbUBWRg6HZ4bcYhGS+3Yz3cE6W5xzGmmLk/19I7A17uRAQdu5IJgsxh/GBNyFxhjXQZ
TUYXSv7vQE4AoAMxUWzW/4+V7LvYfyjhiN87ENzQxGTNfQz34I0uxPlViFWyBxjE2gq5yHTws+8Y
jzU/0DAO9wbeG1puymnYPICz8wmFBQqNOu/2F7sSP7ZsAkrHuArNMJwhDJn87T7BUvY2OLCBy1ic
CLr2tzwKAQkPa/hiXpKZKzeuCF8uw96sAUeyCvatuG6x9bJFLkMaOFo6Sz9zoKLDBLUjOaTOeu/X
sM4EwSaoTn67uwAbJKVnJROoStKq3MQhREkHxSd8dkR1UyRLO0GZrqeWZps+hijFsdR2ZOxS1FWS
/hJoljHHxydwRMESrLK/w/K8C/LtZrcmJNofYFZitfUriSG5Biqt5ATKeQ6oKmZdNoaEJpDW9X0C
QaI0E4t40bTGd1aUI6suiRLEPxs5COacRwG8TkbrDN1/golwX/R0qjE2NVdFhwLBaSBw1S7ri0nI
8Wpdx/WsoLBA2iQm5NOqZbOuNY9s1EPHr3GXThfDmlPPKcGw8Sj2eoOfYBgzj6Z6mqixk41kpqzl
OMoiTTwPnPmJi9HB/lQ9Yde8XYvEgVMJYlcJ4/DK9P6aiq8zbg/9cTB7+5tTlzwXM5VIVSzJ42mZ
j0SzxID988NQ7m/jMXMwZ+BxkYxFwcrgmJYDe1e3Ce8bydKc4IuNm5uNesXiy0kN7L5gdY25I6X6
/85RQLLqXsfiY01cjkxl6TkDKvUpopvByGG+z0gxf3BjyM4oTurklkHNuyST+JOADYj8mTQcBNmO
brk8hhF+NJk3ORjKTifnpokUuTc6/fByysaIEc8wc7eVu3amVM9Sb2FVAWlUGNthyjIG3/uwj/4j
goWkrCXMn3fe7F1342n9mxz3FcLcmqI357K+Rz4TpnD1gGq8drnZkY90lW5D5F2sfbXrYKSN3upf
tNOCQgG7IKr/JBsf55obZMfSOX6J+dsf4wl/5esoX074dUb+AQQo3e1Ra1BF3fRZrEes0Gt883gE
yIVyvOrj+YVGeM/pvjqMc7osem3H0f0NoDLg/Y3NP7YocPrxQYmb9IWxEkM5DAjI8aUyhGGHg+F+
AJKyaVKbf8/m/n/ZJGdATKKu+0XFBzoOEaj9PPpig/tuhmDZMz+l0eUUs5RQ1/G/Zntduzu6lbW5
pTcHfQXNMf91RMkz/gMBI376I9NY9EeqoFi2HhseI0kKBE8qSIXK9GC8fZ+NXTq8W7osqmlIXkYs
6OWOrocNHau8geO8e24O5HaYoAw903USTB/NCseT3y3qz5m+ehAPcKEgaU7sOvUfGllZvIs5bjQL
NDs0CDoB5B1irbqigST3SjoN4pwKHCfkpfU8QbMr7Vtkgwm+95yGnL90ON0XCjG6DyxQv0nAw/wG
x32EDRCjWvY8UsjTS8qQ4SZC0nPfpRQE2AqQ/BFD1W1knmlCriRqYPY33E0PZSiv+tDPwU2AEk31
XyLPv+83JPXBKm93j3dh/CpjxcHMOjwEGDvdpe3g3uYjseWMBA8PyNlonqMof05WFZ4DIlUodJRd
6XK8C3ZUCIxoOT2NOdeP1KUWo4RWGxeSiK8e1VX3HFV7hx4II12NpzT4LgueiAYvSB7DRzOZYdzN
fFNqlqTSHxZwPptuv3yj5ohwaeYfE6/CBRERAr2yTC/QXsxSfiHCw9lx3DCbdBNyCVyK9swnaLrX
sAXzP/Ppmf3Ne0uCgvXJ4MYldgb2HNXUHLkkJWJYyL+U8VU84O4BOZyKm0pdHNnyUM5XMJ25Hctj
fd2TaXVwn1x8RuB70Em7NZRXt1ILxuDIbHsqISwpJdIG0YgOQvz3A8dqdmKrNKDVd6D9QNoAOfgJ
ilrJkLKXfWRfCJobbdePbBbZ/Ku0Q4TEkxqpBcVNJ8PaecRhijqtFYLfeLxun9GWopbdDlJji5+i
i0rvrhxwyQ4WMtFmn8rTowDvK5aIrFOIDFIq7Wn1/jKq5iZwVLV1HLxIZGLw4GL64ha6D7388NYw
4nvMggij+Kkv6FH2M397pJlFTYIX1AGUplReEx723+eTxl0b7g8uQzLGYygqRGkHeaO4kaO2Kuci
U64AoCqqQr6M+lSfFBVQsfw5G/gc3PhUbB5eQkGG4nAJA1ZRC0AyD1QbGBDTRw0MdQZFgPinfUmL
qu/UzBIpuB7Nd5aFzJAqgMYcgxBGqj3RkqLRVXRjlaay9AJlK10XlRVrIrsLZvjAmpsYdwkCfXnT
Q3a5NjO9MinjK3eEZk6fbfrMmZLmgVIz/lrmYigqC1Pfzp5kEJKlmjNWNZJr38CDE+8aOeVZbCR7
XBsVQzcE4ZR2JuRhA/8DSrG08INm4Iy5CipPhB10u8r0nb31eW6b+3J12hfT3+DS8Q8OEyctkw4I
OdTxKQ0g/ptclIfFvfJiDA57zghc/SRfrnW6sQjmhElig/n405wutIcTi0OjDqukZHoxs1d4rESk
a06OGVvvUQFmLUJ2n62WILE0r/1sT+0ckF15Sz20+2MuoaR7UutI5qopmOuz+hoOj2uk2sCrwqOZ
6EDwOVLZmqQb2wzKfIVA42eJ35m8MOckhkxJR58gCiJpD1jTPdGeG484PE3exQBvmeHQyH8G4ycn
QFP4rsZLwcw67H0fmNxj7yVHDhIuH2CuQejWEVZukLKykMOTp1kO/FgKZNIod5Xchg50hBxLsDDK
buA8J4P2BnE3x6cokei3KIVnlo4nBs8mkdkKJlkemCsGR+pgWLbA/CJ8QJmGO+x14Ice/RsXLV1e
i08bwV/dRyOncKbGLxKuzIuUbyBcPSK9K2x7kLLAkJiC4qnXoIVRHwebKoNMAjAXYS6SByx5OUxR
QQFAbpRq02m4zzb+UhAieai5pIRrOBmrXaqloAU/NBjTYMlzdrjHzL1mY8H1ZIWwOUQ8mPZz9TS4
bQXDj2dbByoKqvtT5sQ39ZFfMAHx/a0LKoStBsbfupD/OfJBfRl/Oy18FRsazQy56LOBXHFG2t8k
PVtECZ/9Tjxdxc7JECKofO/tOLbTzyI4rG/4UNK2TrIFxuDOebS72FOLiY7VCmrGUGjipYkgz+It
CBj8U82Hu6C7r7m1wUBYFhgOniDMLv+bIj7xJmAyw7MW2xlaGhdfB0PFzQzVDJFN6GBkvS0VEpQO
mDfGMF9vSML4hHv1u4bmhUCQhYq7o0iJvLOYL+KCUN3LZsIIqsbRLXP2rdW6bo47g3FxXWCBa2KD
KW2lkTazqmZWp6OgUbs3Eo4TLgQOiByu4tUpW78lij0RddIcD6T4kYQJvHn/MOc0k7gPALFpphHI
c6SstOE6ruNNga9TyKtLUmaz+x0UJg4AmUCRsvFhUBW0Q/g5DF+NOtQi1cLkEv96nhAMmA+T9Pr8
Og07oNuCCW7cji7f+SxDpXrSv0E5y0ThyOHzf4UbMAkNB08g4jQrW/0jm1mSPIAwclw1Ut9T/g/Q
2EwocUBY8nWawb9K6TSCIcbZ6aQPR9wKdj1EASMn1TpXI6cM6IBaXnEHA1NaLvCeaAjYfcH+rffC
+/LAL9e3hAzApdFw34IEH15XXNvB0cXHmTGYcAQo7UPoOGsDwp+KZy7AOUmRNygfmxX3Ig6CSdZs
/GimL6ULhzTwGBUKKjHLvmRHnVp6oPFZT2ZcNtN401J9nJ1mYYVJX9IEAjcXChHnyKYk3nu4glKK
Ix0Sc23N8ib2RLdGEx+01V9D+pQX5jp0TcVILWggRWECj46UJBFJVVaZaM4Gs4BPn6DwkaZUXLny
zC5LSEVMc1+w4AdykhOTKQlnpHVgMfxorngqO0y14OdhFOOuWkS2CuD5uUfm0si+sh/lxt9IDkwX
TZpn2sGR9IEL2HjABHqIuLxu/+xJBSWPPjkxVqBEgMGgMC5zWvJogemNMXqbQs7ewU84VxsqIQ2z
Sjyzv4qingwL05kFZNGSY8ybnMwQyt8TEl0sS3LsUlnmfUskjclT8f8AWZXMyGhnlG97UAPie5MT
pkAeC9v6YWNL9dJ6El12N+M7ddetUQHoXKCsOGDzgGUUYBrWi58CIfsTkhUogVwd3FsikRgDEosG
alOuM7lSYO52ovzrUEaIPc2RjI8CaCyUV0YXSa5VohFhyU5IoB2ybgSp9r0yiXLCpOaYAynYsYvx
VFtwO+DY7ZFkcVfAmyMsj9oL/RbpDXA06QgIWHE9Vk/sF6eLvCluqBEgwfQRkS9y6m/Z++5JjlrE
f92WrQiKpJWARXIH9A4M4ArvQGjuDJnp0LLDgJQh5DJCpwZjl50cdAjHeko0vRWB0txGargyjrPZ
rQgiRzR1RhMYxVF5UcOnXRg/QfQ5foXtRvkI2oStE8sRaIGZLBpPMnSvrIKyzWbSb6xuaXv2eKhr
UG2GjkbKzOCevmoPn/M7GxrNmYn9pxn0cqQltxaRNAeMg8xVi15zWzhWF+gb7k5POqGwmUM0sPLz
AWCnEdLmM5IRxR6O6BPH9FzkP7LG9zC35ms1LR1F79FWWkU1bOG3Xbar7jFDJFg1Ze1y0nCypZKt
+LKiW2t6MLrlvWZdAFWqtQFiMNNa+I1s1eCqG4ic4ylx5QBJoQu/h634KRMB1aRzBbOdjGzWdgwo
NI2YEaDfyZ+ddiT1IDyMj/swSj+meNc/kv6B8diRAtXt9eCkSITajFk0YKRyPvqQvrzzmOHbyerL
11deqcwFheWCQ7tcGwgqlLiGoz3tkpLKGRv/VY3LPqXWsWAmDW/6keUoglu9PGGiJ90kB928ryou
2ILeqNLEI+InWvlsxI442EX/dS4MNXd36rAtSv5tHcdasQKOg4pSFspWo3apgABNOdRqKh/tBY3/
zEEVVr0R2LIESM4sGY0BYmzf5RS/x1v/nNSsaogz0E9dpcei2fJPuFDhFpVfGyk+yzgggg27rVmz
PLsi6mb5MmE2f9WMtKU1lDijedZYYPkeh8pQJkgxMRTIEhR7HivXOPcxcox5ROITdUXyNa8C6Pqy
wcwm3YoNh44xBl1sIm6TTKKJI3xqKf8EI8CESm7tG2x7DIidQw8UqJutxIbgTGowzb4MB8zsyvGB
tthm0L8SdS4jq/+sVzCIktOhjDWwFVOFYzCRg/JviZoYkaKW2wETGFcY0B7pdSVaABpIs5pKPA7X
HBJl4FIyMx2n0iZog4ODcx36MJTCHWeJsStjWggN9SmZYSUaNmdiaLfPxl9NAVRbOrCuyZkH3NCU
stNgP4TYklW4kzdNWDyZRxKOszSbi4a5smmy2qQkHpc4n5U2yxlQNB1D701OGwqOk907RwcFM565
csIysRK+bLSeIkKf9W4HlraGzVbvIHOnEXV5985C4eD2lOtuiMCbuh3NNAbwdwFtF0cNiSFJikQY
dTS1Bfw/7hCCJzCBYwRcEqYX0bY2GdVQt5/fDdYWo6lMpu9u63FgbIzqg5YfyFel5Ar560E+NDiT
pHQdPZ8Ku6jmRwIX4bmf4v5BgqgelQUrZePDE6r7vVzoHejN6Db6gQ/DPIMxNHoG3qxggBwT44bC
6p7U6ugblFl68tOJEUieuXjnd2140S/8xExmm8kGYSML2xW3Lr/+FmRSUw9UWedZ5wRlp8nX/9w+
X/ENB5ZA7p0w/whkfNlFN4t3xJck3r1tu/4aO/GO4eYSfuOAQUjAIIcqmR6v6GAYYdN1O1ejuAoQ
jsif+AIoRzfFloATQHfeNBR1JRyxhzIlVK8vV+7xmiIDsHu+MpNJhc1BXOB4EGoSDMvvuCGTfMfS
eCr9jGdqfgI4NXE2lJz0p/3YFRde5g0bw9b99tWKbFkmAKizSMZifDSDoTKCzdNnVA3lCYyZaRtv
RbLOPkqIvEyZF/QVQ6MkoNA2YSGOt099oaJjQApBv/DHlnkzJPm3Flz5F9a37fsZFlDotf2XMuCL
4aTeGhG934H7mDDeYK5gOUSvNtUgUoZMLR7y4TS/hk2z3FsKnX8ikbhM2G4w7yNckBgexT6Ug1pC
JDP/7XPl68UNgk2KV17LOQzH2ak1avP9s9J8IDp03vMkX6caOhfzKAQrUNKxG6hDBo91iHbF98gf
qtOJd1IXGYDW+IMchvAbdtZQVtvc/eosxCOxl4s/8xYDbsUw07XdjdM3Sfgp2R+i9u21VCJKvzCj
gjbZE2hJH81Ed3s9J1gdwH1kPDqBO/mBPhEhFkxgpIvn85i8eip19hGmcWVh7XUG2jpFdC5Dkd5P
8BruHUjgkE12zHf2wVdL1AoiRrhmU7gp3n7CghohIUetqXXnA3PO2YtBFWL/ERERbYOvFqYFGPcl
tpSoxT9KeVJAoSzH+hWrKBU6qrWqnutYenSCXKgfZPgchCiMguMC9BSpxKu1uGvu3CyR77JE8M3I
0QC57QmL0ep/fes2P8pKi8/hQpxJSb0xO1dTBptGuF7ENNr7HJAQBGj6AHU5M6GxKE7GXVgJZqJz
9uWVVAUuLeJh+ChJ5nOakFaGodQMVLrozpREQlerQZduzymahEDkxu01kWzp6+bwpNs+0aD2KaDv
2V+rq5YvM437E/A0yFZXvSWwfG7geJGkVlaBJigY4jMAojg+I8Y7hk1zzzUP/ou+kmPa39OEd1Wa
Q6OhXkwGlkbREK5R0MXOFzx3LEDj4WMb+8PbPKzZD6JVCPk5IgOwIsAU3rmbLP/Nx7bAHxc5Fcpz
EBz8Am57j6fibO7hp8GC5Z4Zt+shYd9l8VW8Y17ppPny7ofO9si8QWRUarYCa4NnPyWGyxIH4WLC
4ga/8NkMe5wA1qpt75KpDJEZ5tC7+FjlDwwOy+s6Y4s4feu5t7Uforqihn+gvkUDDG5LJUHfadQT
QqFvbV7cB1o9eH+SmICdAAbx+ACRYI7LWEA3l7flRUz5GiSuS6YOG1jW4CiX/fsMbP9pripRqabm
rVtW/97YfdMR/iUEhfXbtCWatmXFN0r5mTI9CAnXbnsSQBYgFn9/Wv6bGk7yboc9J+dXcF13eHEU
A67jtLqas4QEI/rBdypAumU2oeprJ+W0iCX4mZBbI6mFsFcO8T8TSM6YvLznm+tRArBFoPBxpsBD
7zzaaXPV6XmgtzGCuy8MnZJruYQbo9zmcYhpii/w645PsUKT/HornsRHNi5Ag4aVvZYDm5EK7D/4
x9P+wbzy4i1C51CmP84KGwmS67Vb7zc5qG0BVpbGtMBZbKGq3P87x7fTVLK469c29o4XwzCTkN3T
JjkTAhIzN67zvn0240ez+yFyxeJynYbzsANcemPqRbEtIwLzB68zDpUCPdGDQ3lyFYfEvFtkfM1h
8Obs+HNUsg4LbYi2Szqd6LJmjTKZl52pRx1nvJHtgNalWycioUYOHY2moEIRkX7YgAk9l+kRQNxV
YQyiiAOzxpUVcS9V90bEjonazLy16cHZs0k4sgg/kO9BynxuIHSpzDWEmrqAlRf1yPEdjzyrAgrS
lXOq/2nZTiWXTIxi7naCH21Zmpg1Fy/U8FDwY8EP3HXZSkoUnKd7DI8fQEBhA3Oe/cn2glRkdjN7
yIry2Mfdwx+R28g9KM5xBI2Z1THZZlk5FVbj3dwtX7ZVnwKS2y1eFOSMVbCkgobjuCnQtHTZb+Pd
YL/fvNmwCAsx0O1ixRyWBQuj5ws76XS72zVwRJjFXcO32h6ZUeOnGgoHYvoCdBEC8mzcnuqhyiEf
H7MINIzYByZWMJz6vXLD8bR/gFYBpaeAjeN67BJvi+trDzbmv4YgJOIYCD6aWcyv7rQj2oVkXWb6
AXJqOUyXVRxg20yL0Tfz/hwM5EaxHlBJ9Aew2+eMeNetVNnsVNhKpQf+xeA5yvFsZjLkYiD3mwCT
+uq4y9JrvLULHkUI8LWPGCUNMcXeIW0xRscIaQdBNNnrjiCsgqnn237IoPuHrHPz/5gxGJ+P3Dxm
AHXuKGCi3/gxW9isY2NJDSc8tifsy80QUANejaca5GA2uJQBc7IH3UmOtA/BykVkiFZUhNV9iUUT
9dgJCxBsAT7nFQDHqhEihZmOrdyJ7sgVQ/oURBt9cSq6EoE+RzASD07Jo0/IfXbI2CqYAP5C3cp/
d2IE7+Bn66llxAMhK7EVkj6rGcFzS82aa6Ggq5ycdkQWJQ2QmDuy8WnETnzgzVt+NzsRdzfMhbMA
SH3eUR8RUVHcZ5AtGGugvk1Hp/1W7U/MH2Am4nm1fpfBjzXz0PxuxUC7lKN50/UE/O3VEVAlX5md
pzvBxpxP5haxb76XNJ5Xlso8VynpagsH7Dwub2nnjhdpOkWPFVmF93ka7aH78lVPNR3ViG+ECzjy
fmpRbKctLLFgNx3pyWMu8E5pJYeNfwyOz0HdfZadXjeQG4ZsAun3PBiY24xF9dat/XM6+XcqoSiA
CkqTmUQ3Gd5HZHNzkOMc8pLms/+64sWADQdEJVid1Ov84S2RvRDSjzBR0fUBmMpxU3OCchVQSxCm
TbhQbQpvZZfPPu/bdRrmrnu3fSoB0N5nii68HylVbApJlQE/hKKRI9qbihsLIkZYR/YLUXaXwarj
AINpQgfDH6S6p3d1TInaSX3gi6fPH8IFnUDTXDwKbFPP2A1f2Vk/JSD6W4VRu3Pq6wfOeUKkd9Q6
hQvdU4wPM37xIWXeGDMPnsJboUB7BoTOYwd40C2oY7oVRVsxUVD3DMQfnDLMvrsbT3Q6Fg84k8X3
+7l/PaVLjekt3w8jm+S5WwE3upzapIcCODkcykiJ3rtRwgSEEOhJKiaO7eGl5rTANG6Kv0LaSe/8
fD38tJvAPN7qxc9+2E48pzSvHMVy1+T1rcRcgb3GdLtf/B5SVudguuAfYABwrVJ01QHqCKyKUZZ0
hBdeO7MunVqNMaZiAHcx5Dbj0gizcLapvsJ0s/7uCyCUyww3UPFi57EOdkM3GCjJvoIzYiLy7mLD
XwP1JO8qnWh8xihltXUbr9tjAQMUNz/mjQYO7wW4NQutrPyV+4JkLhDz8vRuIjwGljF+PbwktwC2
cUeyQ+YQ9NKk5EnFnF/eJ/DdqebwL4SVya/BdifBnMk9QZaQCaucy52Zm97C4We6LeMJyk3dROAi
gBt3BMN3phI7dm8/cqVUSfBfvsv/OycMtSFGoAxl6Lb/BT5nsFyVmwTBNWFDbgLl/cDvtPEPvPNs
0KcMqVU7tPrRfpguTgM0nwOnflUDZRTAa4RX/jY4wa1IxpRRBYZnHwS1cLJknCxmjGKBWYb/S64P
J7G8bOOKAplxKrIYnrpzYnElIcqkjBv5wvw6JZqVYzGzgvW7CaX1f0TpJJKW6e7iM9HDswu/ls8g
4UzFjBIzM58HcFapF/zgbWQ/NWiIrRDPZgoQ4CYaHrd+9WMaKjFy/COcxgCZJ3/G34z3ymfuKN7d
TfqMg/Ke3JGGQSx6BQ+Yi12/AnBkq6z+KwxNExtHKOHDhtnBXseBhHTBQt1LfgC4nxS+gcMb6CVQ
wV2FKYLu8wz3jRejB/QuxZLRVnCl+2j6weWHHD/drHwiruA3xU904S7gNctu/dim6cbVFxSpgOfx
aNwPYjBZC+H/Y+k8luPGkij6RYiAN1tWFa0oUhQlUdogZJrw3r+vn5PJ2Uz0tNRkFfBM5s1r7qAz
1PdZNA8XNadGx+NALOOM60oOyinhJ3Wbrtr2L8mZj1qzY0axcZgLqkOiwSn1VnPKq+IfoC0YEU1F
l3MRio0j8Bd4I0D+RUbYyJ3BXzywyNXxqSFom+MW379WNB5l/3eq0UzZO6hMV9NNi+OgyFiUTqvO
U9haAViJzBQ8gGcjTsuaAq/2XWAQ3Jl72/JdgIFKsXKIQxC0bSczzN6xUpLCQhzbsqN8jXqqcBl2
avckZlbKj56SECNsjiR9kSgY3+DLcu0GNXsVGjjIJQAtcE/lodN1nNX7Zq0z6IcI9OPFic7+GP3R
Bv1D4y9hsWoSJNWtItLaHX+orxMGbursptwOwSamnENsZQryoNl7pWwXFTJEOEJxnPPe2L8fZUbX
4g2LT+G18j2FKok0U74Uh5si/0yDfCoaTkktEMWywl9WfrS4cnwkpaQA50QtIkyI36pYpDWDqJgU
LytxUEC9A816kyS9gdPANqBp8VxQ81AVoNjueSUTk8LL1LNRq5l3zaqgEnN5Q9SmzNhLPIB3OIln
4JCs59qSbY4+/N0vEQwccftHuvJVyN0qTq8cQGWT8eZUoIqn93xrzV2HmzCgv/r2ocbrX7eCBOmM
/u1GQCE0nSwj6KycVlyIbW6nDzVmzDG9oo0FvO/LkEcWrY9mE40qyIHYmUmKiowWJzJzuOlhNJlU
hGKSQqh2BYYp503pOOGPmdH7Q976biFSi+N+TO3Gg3yCqkVLccvxul/ryEbTCRozEZij+FhD3rP+
VM1ERy8RgJpr4yccJSV8nOtxKdL/D3jHiOh3ml76bQMN7aqdcFAk0MUmHPlYzb+IaedXk6PGGoOg
+Q+/J2ZWqvo17PDWHcr1xEDDvZ7Xbv68VtCo+KZxeC6WYXv0DC1cXgzV7d5B8me3Hl9NTzIuCFbz
n5XiTWqqyqynEruaB2EcWTNbioZXrk2rsyFhZ8N0BR+3I1ObVdWScXkZMbl+CBB+kS2SrP5y7ze+
E5/XhR14KsPOPKNHzZ1LhJ3Bvec6lXu7B9nw6hh0xFdtLFHGrUViYRQPwfd15ZCwajgdVDfcw1hB
JJjVCJjh2lCl13XiIMUw3IeZhdDanmmrFPenQEMs1a/lo7pvMkSkotsr8clEhUjaFdxBTyYLGRgO
iCBtlbfb9nnMZj84td48fmKWG714O0d+5A3ucF229DReKSCESxs29nuVnMfUDX+siMwfExqiU1IX
/Z1YJ0U11CTysz+Es5GBasPIp/yNUHy5Wcc1f0W6Xnxt5TzFtJpvmYI6tE32y8K3i0IPr3KWGjDN
zOmnJZyV8h94Nsu5ROx7D68cMNHbjwBEDwPNjH+WKvDAoW3dpG6SGlGKmQh56F0kkWkkGbIyAq6X
qFjhgJh9GL945RbeqDElEjoMpSWkq26i6rvjWy2ARLW+1NkC74+GenK5N0SNqmk5m+RyZh63fimx
AqLtj3wOmTGhsDMpLyQu1pdjaY+f67i/bDv2Bx7i/ltKL3BoG8ZIRMYoLPxjNg8rd8fAVi0Mt7BF
7lgZujUz/Xye/6oY3qRU/7oV+WpddhlRpr9EWcgGGDkOyyXaT4Yy+tFq+B1jL3m3SE2E+yp0PDFI
ZwGhcuu5PMt+RsSCc5jEiEqg8LQy6LJYHlcj841n95GaqPrcmpzrY7R4dXgpVdd72iSk7drtDyKu
cFWKoJFALlq++kSXfOoSkdh4NHMlXquYDK6k51pZsT1mM9s/iiTjZOeMNqvUWu0kU+OFXPL4oDEs
epuglDS1/uokXILuhCJ9rShZVET5JRmkeIDJ8XHuDaDtQv4ohv0t25vncS0uu3DEbCjYJxW9CgeG
dKH/C2/Wjl7VIWBqxBAjB+xTsILV/GMzK6yOFi2LWJtEplreJe9DM73N4ROfJO5JIiHfBiH6CClm
SylWvJ22095lUokhrjqxl6J6HROGPRE46hBP2IwX6Q+vhzG5Y8pHQhooCaftOlPylIgYPVck7mSi
veqcXoGjDMV9HCBo1/S3yaewxbYcXTDL0PfhzIhzsl6G40R2i2hiqgaDgFpoGwHKuoCbGuiX/xfy
SHQzUoG2AJwzS1+9d0tH0nlYAj8y+ojXcpoyBJWUCuMOjKYfgzuN8lJweJmsgMzjGRSBa6mNaZty
OkBhWnBNkW+wMOtdKBar1q5vPbcqzrj092fT7N8ETm5tbkD8vOjwhMAHGImt+sK+JDQmxLIDVMnz
mBq0nV0+alE5xvw+7cc4FsonI1nb6+Jn3yJJNYFGTxWmvqukDFophexKE/rhgIydlj8FFxwhEM9H
XNHeIUd31HApezazjoh8gGtTIMqF+MZHaoonK6XJHiibPsXbmJxXkQGOsByfI2k5oNMcd5aI+svG
/5q4GRI3poGojpkEp/WBqnJ9a9HWXfW4JX3YnYmN6zrylEaG3Z8UbFSn+XUJHWBFew5PoRmaT2ta
7t9JtEiuI4uBIUk6tLaDOf5/8I8ZY+ZTSxTxuYVVdCmpjoHbxHnc9HJtUszeNUOH2M4P199lzy20
ujRsZcaYR7OFdGKjbufI6TAUypH96+U+prxwk3OkmqKZ7zjh6fMOCEgl+Im8RcYjddJ993YB0hpw
BJXvDN2S3jjV8Y9v3j0pOq8xiFEhhjz58mZmgWJ3lMRtwHlvtajv5d+vFie0VeAnt4H2nCeBunl3
zEOI5RQrfnIVtjOHzWsk9o7YgXHhp3P9DLVwYPlW1n63U04wwmJAAA0ABE0MLD/sPQM6SRl8rwcQ
tCSgjGZ587rs12hwyyeHBSM5yWOD5sAiHriyaQMpsimV79Xu0rjBizq0kNsAbuoFd0ry479kHKt0
A9hmM+WV5fFjKmb0t1NKDacgwpQv1ECkD12N3eTBXBHdYSzUU3G8ghQhBSkfTGPutTSD5PDQkYai
tuj6YEtXLqmMpadJ7loRx2K9qAOpFXBwhIaGTw2eJbA8gESrM1J/yrKUgXwN2/xCUlt9Ugvk2IPt
rNalamxTyiC6TMAXPJ8mbRUr4KhO/NcJfu8frCAgfHsTyo0DXQdjY2ZWUBnsWLJMCYZ+Jpl7/h2y
Jj5lDKCZcsJQmCJhV0wcjz58mJsooEgn7gQ6B4xTiEc0iPBBKTWgQiGr43mNEEuuozoeCaqrSzgL
Usl7Xum/Y83PxbaC3FlXe96hDJ9ZlJeka0koDDBPaMWRor3LLMP2AUhrWvLOAJgG3LDOMID/Isdn
PAZ9BM0DdzJbnoA3stDjhCVi28BT0CrqBXblYMcweCCw50xzYVL4NqzKCKdNvNoTEHzOMb/bNjjC
/ewcJ78Kmy9ZgMuDHUPO7piVvwHTATfvDLC3coby3Mf+rd1zivBfTjk0L6hegYv5RtAAFqczjvYR
xvKIinEXq/EE0H4y48nc2TnSO53jq3V3t4jZEpEiNxsJLicOVGJyWYNoDYRd1prpRUNtsoOLKDYs
0pbCTKsYz9BbSarDBIviyrhc3cYSxMeT45Z428/qTKuvw+rRe87Bnb2xvoSsqXCstCTZLIPIovlb
ljUUBKv+G+X8AzPKf4gPzppJxUN7iwM6BVFXrwWlXGmInmBadoddrM/EilE2Dg8f+0pSPFamMg8j
AqWzv7EuSg/Wjl/QZngIi6BGoaMULEj9A9p5mJ45TvvP+kXUmGLDCods8p6JAe2YLwnESuHS25n/
ILnXK0IEhSo2j1wOQrQknEhYIHkMDx/jhXtfB4xkUkoUpWsuFpI4im9uCkCellGfyOYqi5vWgnEA
urV+iRa09ejsbRwGgb9E7++vX2IC0ICI6MQUOfdHCshRXpN6VklG09aCLceQ57Yq+2GlwScEVFSl
fAafxN1TW7qwvkSDq0G7Sjov+/BOvVzssrjVjkYOQ9H4o9b4t7KANEXKgD95bbo9wR3GhaXyuBE6
a3s1ATMKD6+cC7gRIHEoWA51JgX4+Bmo8Cv0G2h+Lhq7Hda9RHCUNiJ/Xzpm/0Vd7fTWzAyK/LV+
9WHFs+5oYTOmhCKze+tqkOCM2d01/fc77A24htO8/CRklyo7KuGSOLX9ko9jbV/Nrl3/oKvlwXrV
2jrY/9HZjTunObY2ECvbFGaQgU1Ing//d+yA3stDAA9ghA8OAqq7k71iyc97xwEyc7NvZWgWXH18
ksLOVu7FFjWJ+LiMnrVBdUAdmZyhn3sHqa1WiaOeWNuXET2FYsZItMBGJaZodDnn1oZuwZu5+9La
k4lLE90oeXoqZFiMSb21Co7esPZlpsmGEFBYzb19ZszIzSAhIs04zjn3Gp4AjA5GAWXaqQ6f5cK+
x7IE4oV0NWMDTdLHXeIQgAzvxy/WQrMeGZ/es2qOH+Vqhxj/Js3y0wr8e2jF7y3abWuVy8O1vpcY
WVAJMjDt2+WnXuEiDB44t29jLrRHrii4Cb48XXujVTQg0aCGVJ2QBbanNe6YTQGSjAPsubakHlJj
K8V1PX6Bzr0tYF3EDLKMA2xBVACAGgJABeiX5wavNIMixCJEnNxmNC7kl+IwIzNgMe4hyYrBrEAM
WS2T6k0FdzRHcozoqzAgUZ7Yr9jIeMBC+GlZAn0U/4vxYLNNjpTzpJVRrzfFPToTrsUaFYTX+/cl
BhJWw0yGNgYn/ZJKBRuZR/0i5M5sV3Q66AZw2JxmkNJtYuCJRyUnHQ5PV3Yo1GVHTJmw94MjCXDt
4Nq8sePjseKQaFL4u9Bbvhqsa5miJ4/qH8WFy0HoYkvp7fIrO94lZvFRLQztovurRFj1i9A0IG+i
LUXNARmP2QXxQpzdS7bMCGl85MNJu7/STcQXhk3zhYDR6dR3Tn9JTJLdqPcYNS1vYWJqliGHafuW
YxEa0vlIwv/a0eLnDlLWC3lSrON5nJR3iBQ9R9D/HksBLKc7vEmJFeUjRinPVWFttLpv8VAXAFFo
cWqan2pPiSTBQEwgFPZ+x2XHjiYi0Kb6BAvGqRuwjFN+zaXZzjhgsgnyi9+W+S3D9+Y/c0itLfkW
USAv0O6Xc5WJZczO/O0DampxUiH6hpmchJgtMDEw8cBlzSv3+ktrovTOKzIoFBYaHRgH/KZVvAr8
3eFNcgzOEyBqAPSppvlC6vNI4niP+rF+hm/4T3UpVGD5jegqlP9SEpt8KUmE7XBTvSrX4EVahc2S
BcrFR5wCcOPKI+hKwZyF2RpLwISQmbeFGar6jUkq8JTI6Fl2O/bD5a2fZfSvrhgoHMMtOSPcYwtr
2aJuVTsKAuVQpXC0XtsMSMxeLz9JO46+Wklc+ucozQKOIRlpi/wPZ1ascvffqk0tHQ6mKhbSbMo2
kPxGSYXykviWfPMcEIh2hZkqoDiaU/HOjDEWl/XeTpTQ2cqe07o1aWr/tEQDaAUOpYgK2EnIn5Wt
7Qe8jMwH38qkYm54BBKeXhJICT8HoYKmj4lOH9US5zbeYmwUvXk3xDES3rSVfA4ALTYWfh5wTikm
Ko/obAmlwPSP48OIS0cLlg6ktV/Nk/VCh4V8nRxqUR5/+BINCB5ThE22kEozBBU3lcFD0GuT22iE
Z+gNwlPoo+yb0iFGxAnbltyi2S9OG2AXF4AktzjB9CKvLEO2yXdlr0ay08kAxDp6Pn7oKWjT250R
OpP6J+26KZgLi1qwo+tvxWqKAZl/JamzH5B0zpHme211jYFI+MRMMMJuEX/4ilcdF5ytMsH9mPAU
oft3WsiaFDq9jg028k0QFVFcI8S+gu8Bt1Q+r3yDzPAPfpP/QlT0SpEt8HR3k60Mj9FYAmeLM+W2
Uh7ZYkLOOD/aQvoeuuvLlCMW9Qk+uvJGKSmjReFyIOuFb9fuvBZqUPBJ2PKdG9/q7DBKoRDbNQcc
hCLw+8N931LBhkW7PEKQVMHoR5woQaCYRDEhjhHrn+Vt+WbDjXfEAyP0y6eFi+yzG3b/0B/BzE9n
2HvIrV8nd88+w41pvm6GAqdbEDXBEJW2DFV+iVd3FrBSbJvrLya48RwJuQLUYsPaB2XH8c3rpez1
eLpibISWXcBdPrgh2OWMX+wntazrcsHifWxlBjytMIZjUuKG/jeKmOxat6HkjX+L4ePgFCtDJ4mz
98eNonKYOUTQFSu/ueJAwH2HcbXN01QxppiJi2BcsR5JH7NxBQVFA1RsXfo4BBzYu5fZj8r1xh+6
TQkqw9oXkc65rSLm5VuENZ1sNntEDWSC7dLWMvEv+WvMR18010JirKDF8TlWYfymkF2qga/bVZv3
yd/y/QlmU8AtCCPyW5T6NGsjoduWi5e5kRbNj9i8K3wtgbbMxGq2av6fVXMGqJWm2EJFVjU8KXEZ
JffnDDBPvdjhdu6f2qlL7teZvz51MGdzAYdXegev4ORFVQv/F/tVfAIY8MlLLDURZGZLa5RsNTI8
2sbgPsqhBMlVWE1cIzt0Z9/l1lpZ25i+xuIQL4s8xlt4wxqP+1ByGHha/DZkQL3Ev+Ip9snfu+Wu
ApK/DiMDkM7bHtWsTxyXuEp+0re+m1XKuZ4DeURINErgyJpC/ZwYcUI0okSoDhkXiqYwjvl3Magp
hT+QW4Yt5WRLtkHtL1e9PfwX93y3WDrXKQOrqrY38aGVv8eDYuSjW3P7ggXNc4dxq6gkWQlPgGpv
MbTPO0aByGQ3fp9NlPsZKqjovkeZgHJ6jxMPaGw4462GrU88FG7iMV2X1DxjB0bhAAJItHhmYaih
7iRScXpYr5Te8kbHQ5exOu+RLx15zrEuWQ4yQfZKN7kKWprhKeDkzgpeiigzK2gaNzBV0a+koip0
5ILnFIwtfqVXAHtYjNLvdcHGc/8swZhTBB9CGecaFP0Rda1pk8yUsxGpntDG4nmEZTgCl8SLnPg9
BRSEs/d1GNsrx6R/7JgfE+/UOwyZEbiWWL/Yh5OBD5R2Bz2+nr5UGNTOfOQDw1MnDFwGjOGLEGo6
l21v53n5kEF5uClna/vcN2H7XXXD4vyoU9KMEjGtUWsnLlbL4/DUZcH9ykiUhwccokkXyHHgU4EC
gmBR2OQy5cbUxiL1Aho3zwIS63rrbxxNfklwqhSYF8WG9KT21rdp65lrg0jhHs4yhgbEPfWffeSI
8xy0u3JX4Mc3Ec6BIJZABpztUdPAmGaGaDbmXYTMIJHgd3kZUiJx8h2P5HHcWKxYETD6OKgNMh91
Q9PDDYipADMClW8AtOh0WKqEJlHfRVKaWfLxckOawoyOhoIe5fZ6UIBtlmxTBz8/g4rpWqYjF08c
p2Xfi8RSQ4ZKugyqXypFP+S096Nt/wMBktKUmwhr5mbJrsZhC26g2x3AihWHLeoP84C7D+QXbGV/
W30w2lRE7ApVccvpTPAfxjbiW48rFVYZPXHs4vCG5RWUR9v5l+wJtS1CD/AgvsZE+sKfCFIJ8ose
XzEBFWyxpMPuDhbewdSf0JrtbhqiFPIrN12JEu5smH+LZXJs8fclSoa0eyG3oueWKMxVlFhWXeG+
xS5J2CXxwE0rmVdlw18C1hBn7/Yvv53ebEHD/DH63zmTCQPoH9dscD9bJJNBPEMoVKEP2frok3Td
5Gvx7RzhSvP0lGaw0rplXLbQ8QiQQfVBkg8gw5ph9B6VHJhCU/8I50qpJNH7TachKP6lJn4G/epg
Zaz9Z/IRKezlQWmKM4Pb9Kw1DjUzF7m71D+1+bIDFgc3EJ5PI11iWVMoxlgCEDnMYpPmWRAgAdG0
lrEbbjY5HERi2gUmR9iffEERg4aFeDrMpNLiTk3HpoZzUaSz3kb1zUABTD1lSWSInTiwjvBSeeEL
KU1QC+bAuxklg6jF8+wrrAVuKIeGyp8WCCDgGQQRwbTeuvolcoQqwXm1IUM9G1fa1JpX3LhYBTe7
/8eaKuwLiZsgBJn1bR8grTA2Ipj2lD0tx9M1/GT+pHWWo8dknntlkljK40i6k797nC0BXce2ZD82
9BI2+WhUJwlII/U02C4O8QvnuPhsRaHDHKzEzIV5aQOq2i3Ic3t4SOGSrVeO63yD6P1TdGqxy05F
9MKUWTRlZqfmk+4O20U258IqqAwpnZFUodLgiHgIyIERK27ZEi3RZpRvS8JEkki55mRzIX/ceBrF
IYlFmycggsuvUF2NNlZeIP2vVAcMIlh2C9nuaJTaiH4rzmQZO3w92AzuZ3+XL5CYd3UFrbhaoZ3w
yPCCpT0fibhpI2v7LmaLkPiw1hmE4xiM5hweJOh4Zqt/mohkAcm4Q2EE9wbqp0oYJchV3WgZLfNW
s+xHHPMGcDv9pFcquSdcpGxvC3HOmbaT3d4eCznnLQc+klCHiXNFeXixD3oC+JlvKk0vU4wHbc7P
D6dNBmWS9F0WEwbNzgDaavhyG3geJQTPlJTqlWrcvKZH/o2OBfWLCL+mgF+hYb1iZr+5pBaLr7+C
zbKQfmyIxU56BPlGvAjwnJgkqDmkMWulUgGsZLbHk46X9W306LqwJqFjDngXyvLxEvA8/mxzKexg
L/Hc4cyClsPTrZKUaxtMGzCHaHNo1VeWzfHMaUY4Wwk2Uq1sJQ8zMMDD7RuDB7KEtGnbIalv+IYz
EIWsVfH+aKV+oQDkKgs5zPATi7GbktAmKgfNppU2lLr5vSPfvXLpd4X+gWcx99nMwUDgPUSWlrpm
nJJPYdH9a1vwQfK+qoLCdIOLyrSXU0Ud2K2kSe6PanH+BCPXd0HM0SlOgKjHZXkrRziN6quk3nJU
JpyuEG8Y0r2bnVtKzDxFTrWO/Dr9yupVIdCPHvp6Htsz69AX2DlOaBhlkUgpOgoxZm3E61AqC/2Z
HONmljIj5y/CD/1n2+GLpm52oPkkRMtRUzCzVqsdmii7kZbbSjljpBnWmLigfVvG8LeUZ/40PE2F
9yjWIl0NnAmHiQk+KzHnfeuFr9ddK46rRjDMkZVPNMkXVPUQR49met7XPGAqcFiYnUoVWfJF7Jwz
dAXd5WJl5B+SHCZQoVxBuqs1ukjxME0ahGjK5CPhXLViCnydDynxQr60Rizoco0bv7sqgoXR10LX
7Zd0L8bhLlRA18+4bxwOCcTFkI6oKLX41EcV2VzHCFUCVOXS5EgONe+YpRsgMRo3N/iKSATRhRiW
eNAq24JR98KWnUZglxFLRrGP33J8ZSda42n/IoWNluGbB0VKi2U7Zl20lJtq6dqFQmB2RdUtmQcf
hfVg/27tdHiMKL0YJXvB1yhuYLXMTvfrY7uKYHUUstxKeqTvsLqpzbGlsdpni4TAi14FtrN/I9oM
VMghnnESOYA4WCf59ov8eouBuX9vRHWpOKYMVvWUjLeVBPH0pyYsrzEfNJLYX9Fmid2PseXXivGE
3pt+g32KdrqatLDZK8mCTA7PccBQQpIXKar4YvLtROIr7bifc8wrAU1iaHSUHKfDgsEqy2UkyCRa
WIcTE0VqcHZ0HNFHSFIcEeCAIIvc1Lm4tOBGfV74iOewtPBb7xaaKqGRllQ4o1+HT9WSNudVojnB
S7tvg9MSdtdZbXTr7ewZarntoohpFnHVjQ1LM3PjBOyFvlBNHkCyhLkmK+ag5tisJbmfKE/PWXhE
zDWpYA1HxYquDd+w8KVa+KwCD33YfYuTtNoCdjkvWvsHe9tx8gVIVDSnMjTks2hRJefBlVpBAkFH
Gtec87pKg5e4aZpnv0m6z1PAzWsDEt4Amz1BixTfVzo0ZMfWIEdDzpJVVGEqqGQhx3OcgaDjS0rI
iBzxmCWdtwo0QmRpDsjIzFi0YY5UO07zYuHUQVovoluEVDG81SCgb8C1jC5GOi2wyFeUi5x6wnlQ
+qLM3yQkEqYT9YVX3OqtqVWc4lxMtijcGDR8APg2hjYrNiJk2JF3SesksVzqbKMBBQLtqr1I5XFK
xh49eFwbDID6Pf+SLfYOyjcjo4f3RypZPsOBjtpZpog5mSU32wrbC0PGwJ/pNEuag6aJQNIGzFfp
7a1jPw3LWgfnFPUcRSUq7Rgirh/+8r2ppzAbvHm+SnbXhXJBq/OTw54zecN+6RL3LvYEMZS2S7dT
BEzzFv6H/TN/jl2NsbAlYAkzbCBMDxXcl7qkJp82F5GtE8IYPMBn4Cce+FK6UhpbSCEmE5S//bBy
oX8fZv9MTixYTU+lRh5D/NjN6/S8+XKKDZ40cDUrjeOluyumLA5OOHDxNiO4z1KlYBDFzwW/Dn9t
YeMR5+LgH2/4YVUJxXSUlzjRDPrDFGIIz0KodsgupA7/mVLgIdtlbi2ISQV38r4bq54pVlY/wXgR
zJ3/iJFa+bCutXmYs+WAOcNFSVpm/oXGqqqu3MSKArEWNbT4nu3dIbJhguV38Vd/NcMLPpV4LQb8
Kj49plYZ5W1ci4x65/lWKU9uWtPga7Zz+saLgLkHt1xGWzMh0DwjkKa1zFfvwqigPISVDcaV75AK
DCCeDZZ8RyIUHB5czJYrL4SjudLtCYByU45h990YfPS2KYJN1C8BdPiwvs20IlVk3hrCpqCe64Ob
9aA+ZjHg8kGFxTtm2Fp/WldSOaK+W7EZzb3fQ+yRBdlxGUUZqsh2GcRL0vxenYm3VTM8S6+Ssmr4
kAXIfVjC/MiDNhOygDAafP8bFjoOHAmS54erMm6C73bHArN6O/s2l665X5w+fMxq+oJqBCFhEcsq
JAzLUBJNE2F9nBjYITAMtGnKW48euZBlEOCUO7lUYeiW+c/kzFDbu84S/bnj/zDGTe8AmYgcPOiS
s2PrvtgMKi52yA2Y4b3/c6LqQ9AGOhYHG3aFm0H72/VTck+hRC0A+fWOaTEt5Sj4h3imyS7JToUV
dr/Sgj/BvQ0QIJpRVZkeGgLKYQb0Ieg+LlouRMrdK39nO6ykKWwXqrGGTt9eD9hTlfGP8Spo/ODF
YIL3Ld7nABVtEnxF4qH23QV4ADVBXIfTS9XT8yLiFj5xXf3lAAc8cXvEZfIb7STqH0EtUepMBjoK
jPjz7sbWydo4sjJf7oJqfp/dgCs/wBBGDuJqDLYO40YY0AwKL7btAC7PLEsCoqNzHPI/fhtMv9W5
F4CSrVx65DvtsmFbx0JkBi6sZYT4ieFwFjF5G1i02oxNqXRCgYPnLWfqDTVfCtLBu0OhW9/UFg6B
lIr7E2Tn/jVOxFw0jdC0ljx1P+R/YPDteCYyFOK2yn/4Yn9B3iwa5ljeFg7C1N/tDDU+SJ3pETZ8
+TWuqAltRyE/3Gzw2mpmmK9ZO9lv1cgYSqc9NCXLA2GAxAwK1jINJYEaK3/pett3kgtju3xyE795
bNBCLJD0puMHgxcYG1gjY6BtyMJjlGJb2J24UBbZlKTEuG53YN8AVBWTQvx5cm3/TpI0MmZctf0m
UpTmqu0rGGR1uAZPS1RdJqCrq5Hc6+8T5KYbu5jcx/WgJsHcF8NdbPUR/tHjfMUow7vBWLx7MB3D
P5F/3lsjgFATN8568dvEsPpyy/2raPFEOsVlTY7uFwV7+GfN0iBC2FRU7skUuBCigmvufLjiGKtY
IH8cUaxe4hFFCJM50cvmxdl3Ir2ob9AnM/hMpbHlguJxFRTYwK3JZ9tvikwM9N/9GkuH1Y5PCyLC
a1IbqUgWMaxDC7+snyHKCiViAVUKHHDlttwIOrELpOuAswepHg9lTo5U5OTdn7LxJGonYBTcj144
PSQ8cP+xPYrZvh05uX5RIMM0tIgKIEgqnG4iC7qCQad+awpJfFu7wKdadMWjjeooLtCezuGOvbuE
Lx158G3ZaqRNKjtqUGKWKbd7gK/pdR0hwoRpS42ZUeC1mLFLLW9cIHVt9vD4aK4WEzGdE6SnimU+
JSbdMi7FP57mLYS/a7FInwilfSuHEcATCIg2ifYTCAiGBaIXkJ1bw7yO9pwrwpZBsmAtCq+vEWYB
IOq0+fAnkIkysJ7Q46yEerf9c+Wxxowlc3lsEq68gWVQtoxlTRKRvCq9bsnrO+tUuZLG1ZNONAEY
wIAEJL7J6E4NRW/WykchKpCgj3cAzFZKGeF+VuVnrp/kXzOXW3RaeDn/IZwYnqJ9iWC4CAKu7msy
DTWcZjdZylwLiRAFGe7p4toz4hJKlp7lkohC0yg3r45KugFf8QgDjqvhaK0AGKQwsN9pOA3uTjdR
yGMCOwqfO4smp5h9GNrSF3pogvDPw7RfJxYKe5SpvOLRAwWaRhH4i9cJUWO43whcEqVMIAhyBEEe
KOhkKo1rAowbNp1V022AevafDYaJ9dnYju1i2MddSJfGAHHi52ngGefk3SRWqFiyfipjbHxoEHVI
73I2xQkXml2v3AADvSOXJwcrhxD2nF8i48D7J13jq1ex6j3e1nWdN9X97tjWtb1TkHwokxLpmaWa
/Qi2lpPTNkie+vCl9Rz3y0aDh1CD2ZJM2BhUI6dkXQOMAaKeNHPahxNw0iQoIT/EFf0IIw7AkLp+
hWlOOTvJ+5eg26lM/3nI3lb6i1sIEBhkGyF3BbxVf6DfywxcgngnrRrW7dRsgPULEH1F1tyJ5FCm
mK3EI0BmYvoSY1/GUwV0gjfZzZj2MI3/7uBRzaKVaUhE+R1P1GPQe/pLJBGwJZGZel2PIT+N6uZR
2CxaQn+gNPA+b7rOfVf7GE2gkjxqNXEgFZFyhykK7gHbheEpRCQEN2UKJLV6PGadWZcD1DiWDDzx
iBZiC7jBfU+GYzIOthM2BAL45BNoDVdxz9eHpcWrl7z4OKXIYpJWnBxMiCQOGTJlyxqGLGufJH4Y
g9jvMlUxI423PVODIr23TyUO7WeBFKjVGAUfHW2vy4Bjy5EH2bMMXqBCMn3gqMXvTlsoTaiiZYFW
0nFrRO5cf0r2aL5ELj0f88/6Ba8q3PCF+AIjiIEhqY4n6cywO6GflDA04WwojmVh5s36ZRAj3E4R
WxsPYZ06TlI1czQ6bDQV1yh7dQz52GPEJ+MIheVYgacTe0O1g2c/HTDzCmnchNxVJqCTqyQDydyp
w1ZMuaPaYZtJfoyYVDFzRpnaMTkwtqglyFFUpcKY89o9DLsvrc2B29alR19n5iesIgQKZN9OG3sM
tY9hpo01opBNLKscTqzKbiRQiKDuuN++adSqTPCq4OgfsxB+l0LfeD4B7ohWaEwf1YUphh3HgFos
vuWzf8RUkiO8lXgX+ugbOtyCLtkBuS0LYKFmKfhlSUdKaQAN3JXYMboBcFkYevYo7JsWb/2an2Ud
QiiRQYAewRL4Mu0yyjo4e5Ts27pEnKbNXwPaDn7/d4l6vt0MpC+yP5HAwQrnwkJ6jrkJaaUMrYH+
qVRnnKIbWirhHvgt6taKXlC9bL2aN7Na4XwazNAy3aGIL+FsPGwDEyha+SebwA6QUDDHiraM1tat
fzJnIrWQAh77kP0PfgfQvzpq2Y4JBITS+sVDZ3XTFgiD4f08rUhuXsd6oMRK845pSzH4d14ydV+8
1p5+lxtcdmuEW14eiHuwTbAfuBras8UxykhIhHA4UakbbAzwjQLsJxrfA/yTEaCe0hLTobdbu1By
RX5FGL1JoQbi7YJnuHmfQty9u1BEj0xdn3FTehOHkgmQ+zwZNvwo9hai0ZdFIRS02PDwNahGELwt
y3y83dkwNsF6z5IXqXEmEu7DbYseP2JGCjkT3zA2XoT3zBf0Hg8EpgFCCkcd3IF2Xw4DdDV4Exlu
pm5iYDlJED2z2OLO2+PXcU8XeA2AVxlRFEAosDXE8QsnakwPUgYELWbmgJ5b+mSwL3lRpn2L8cI/
lSW0Iao3bxWDghr+m2+xesQlHOzQtWTVggyLIli4bhv8hAeGrRCgQ6G7QxO6qMGoJqSR9sPpAuxa
jkIQYroTSYiP6h4iINErw6/BPIfLKlvK/Wk9+LyqL5j86J963VHoTNdoJ7yzlD5kWfCFBL6vOszN
1XQMD2jnVI4cu3oPq9CCCnz/FOdMrtT81I8XVLU2HoOT+NnJdFtNJrtBjkDRWZQpn0ajLD2fRWV1
PsVeEzMrmQVRVufLkfYkY/SM3Ac3OIG4iUcJAGRRVeRY881wDZspfu/WmROQWBeNpyt5rLyGd/Vk
QuwDh0yU56PEVUdGzrgKlwWJDIlI6roeO8YleDswUB2FuRNQC1lkrZ0IX8FxROSlbR0f1xBBCgyf
WAvqRWHwvyhRTsIUkqoEMtVGUwj0JBiDDJG60n3/+BrC4doS/hDZLXDMyMNcEw5opjgcWoYT2l+A
RquZtpQhMmcctCHUG6L6whQXFHK6REjScZrh7NEMSZcnGBGVc452ZgrE+yBCUcE+fCtGJCj/JWLc
yrn4RpIaMUgBdiO2POpwGLFINrI6ME6PWrv0RArWcDusOLDohJnClPAI+GOYLs23o1k/QoTERkfV
v0xHj69CBPJ2CI6Kpo9CeIlXTA5wB8DQRhy7uF6Y28YQDkqxBo9sYkMMN+ItIJB3zgmWSS55kWKe
M+TQAfEcxL4nt4evbScDuUSMrMIVYuiAw9UomXMk7MBdL2XtV9yspds9q5URqsHs1rPwZ6b8IdBn
oeoh2xINWvjJbmTpRP/4LbzcUAo94b2vENMVTKZs5iOwZVFwsW08Pm7kutRrKeNHK4scVk7MVG9l
RP1aprHrn8aBOkFnjvCTGdUN3FWG2v8UzTzdNeU0K0tEa0owslZZSjPD3XFdcX2A63P1obggD4+K
FUuYjhctj4iMUGo5b7Gxi0dORn6MQS5+u1p4PrUhSk6YJMvNx78Dd7suR94aLMb8Hj4XLvVjQZ+T
D8nNBJ1Agob4AxoWRuFcaFsqPkKik1I2gFcgXbQOckyDnbzPokX3naFSL/kipLmsBSWu416vDh/Q
5OVenVcb1ycCsWDYp+hxPcSPH/oUwuyYYeWAGyrgjlemaTigpPer6yJMGldqMQ8zIfVkXEPmmlaJ
CQQYjsXNC9UGkN3qKLiloIaV5kHoxCIIHT0Ck4ADGNsvKGgubZaa7Pr1YjNDhWyuZmlMyqiSIH2p
HktSZaO6QeyTiFHkQBLZFPBqiAyRc2x+Gw/ePgYD2KgQQUcGC9YYrGIP+73XDRPoK4MDBadW9K8z
HLmQqRFDlNiOV+P0D8QBSIZmRxXYsHOR7XTiTBtyBsC8BfBMV4zYuamRrLxtjaSwxIV3bWOOIUD0
JIPCSurHrgVKV193emx4/VVPgg1CTqAKDrx2sdxv8QF6uxHUdrVJP+LiC4hB9JFyaFAmKy6NQy8m
JS60BvtosUQJBcSrQqZl8Np/QNEhCYR+QgUsVI3MNa3shYAGQuaYXCGbYssTW1JZEfY+HEkb3FW7
49vikmBuXFga1+m2gpe06KtExoiXiA97G0tqwhX+goSLZby0gTgo4neJfaGoDS0PKWNciXs5ljo9
he4Ii4JxJXSOrAC867H3rni/dgVUKXSD1hVafsIBYtSHl3bF4jK9wCTCsaYPcawR6wXIF780p42Q
HArx3n+zW4EGURx0MbAdnDoIJ2KYII0X0SJwjwPWvPgXQFenDsvY4N7WsrlGB5GTehBbJYx9xDdf
ZLosyk694f5H03ktR5Eta/iFuiLKm1u1vBBC0IDgpoLBlLer/NPvL1Pn3OzYMwNSd9UymX/+5ljm
NwvS3Df9buJWNEa9+7xy2uLCwJLUyUSHqUh5UJnzKCDQiH+uBNeKwbXqKxYpoG05/LGEhJ1Bj6qT
znjGaWhEOwe0uq5/eeETSdUL1RcqSJJqDCcGQzGQsIbHuziiuMm5z63U9e4KSNeckGlBoANu9VHm
UFNg5/XqJTyzBTdjLdNHNMSPBJFevINSF294b4KOy/BOTTq0zpXpmPbVlhPUd9oC6JUCgQjRAXQ4
QVeVtiI/o+y4/vhBnAYslLUHVFAxjdCU1pBJKFnxxoHFxobfH21bmo9ofMToHF4chzJNBBfgwZyW
YAfYFwCSck2CROEWDITIwAvIGH368MXLcZkZ+xFYtwut4ioNBuiCMAA03EnIOXYieqEJYlgLtUzp
TXa/f7XK4GZtOKY4Nrjdc5ojBSr006I8Ba2Vxo4+DEGFz9lT9lDyF3FU1wfBK6Ay9KWAdyja0Pqh
h5vYI/gxjhnMGToChOs4rJB/y5AwbkBIFR8W+uU6Mq0moFy5jmsY4jtKFa46GZ0X2hY4q0zzcY6g
0cpE29zwEYUcTpLsM1IsNqkYk5iegl7UZ1WGCoq4oN9Zz7/OxPve1k29EcJNEHcJa5j2BC/b9Rnw
AcsdUuP9nI3icY/7ofKlgBLGsvvc7s21bqRMUkRhRzL24afe+j6oQNfDF8MuHTBK8oxQC+f41VBH
4AzHqIK0nisEIH+qkBrKdoTJF6IGh4/OeuIcUKmVEjVkQ0vTg5iHxkEN2pADHgnYlDjGSNdG1c7Y
TwaOPuq5Z9wd+TU130+MeEyN6Y8onqOJC1/OkdgR80ZM/P3Ywt00XL7SjJEtI8EzA68q7rBHSVLy
nhAZS0ISCL6k6JBxDIMQ+eq1wWuZywjB1TiD4LY8RaGLJya5puLkce9W8EXUVOu7pkMFVlspZCRW
hhx9JTkCqsUoKHHQ6kZMDTYINhY+QjKOXdgxXbm9rgH2XKTzvXYJqwvdAQC62N3jUI+bG0VQNhEh
i1fRmnrcOQcYh52m4fcK/9h7A6wOvQzg1DiCNbXhB20fRf3bOvSF2mhbNaYSimH7C6zhGEFwVVKe
qxUMkijg2pHSlBk3Nw+W57bQFYRHT87wZbU9/H8KsTCzYuToPaNc360vOrePlXB1QKAwKcC6H4M3
M/nFrUHOI/EP1Ml4bEFGtQ++tcy+yZSD7shaijJ+j2BKgk9lEp1c5fSEupKqjsNYp7YkV7hPRZhW
j4fwK9RoVLMFxMpKOUPU5AzjBow8GRKkZwfDPQAXNluGQOy9lo6XlfRb3Po0ppkuEe6o63BhuNyh
JgTnA/yGEyNInH0wY499DiCTwYwxccUHHJ/ej6QOG5U4FdawBEdjYdPC2aI8QGvLA+3gVTDlAOef
ueztHWwjc0G57NDmykhtzJgnHtbe8v/cYkFyVve8jFzmJz6+ilznhbfcQNLh4LOQ99SyOEI0bzZt
6G0VRLyBPWUmKFMo1YJUHXPMEH2KeBRVDdSBFv6zkNPA4Kjm4GhzDH23y4FIPwQYIEHk2KQ0bLFQ
41yvda9Sa/mA3IYuZENZl5nse8TQOzg7XlxBMTYWxVCULh/9gpFKRbr4rT0yqY09v/y1dl75jISI
cqtlirQaRvqi5vFHObPFP1usUTBp+mVjTAbdI/xsL3xUO+N/IONjCY7j7L1ZIQiaiE6I7hs7OPsY
b+THrBsQMeg7OdyWGDOFPQh/gkf4p7W2nQcSr4Boaa+Ziy9MwvI9wbQG8qZZ6KziKcBkb5uJK+fO
jgEyveGL/TMeHADgjEqDBekSzZ42UHE7ZlCKc+hM0vhUxgsDZeQJw/BCJheAauTBkE3AI9fZhJ9i
d4Nvxe/3Nx/vbG7Em/d/zEY+Y8fSxNVuh/Af0sIJL4nmybnpcbl8VoZLvA5wOXo8sZlwYZaxZ9+F
zwyZ2773vYnRsihsjOsQoST0hPd4c4AVlhhXocYlmxV6h4Pf0Xj0HEVR9h2V8U6hlEFRAKpBXQY6
wrr37ey7EbfezgSohlv2Z1ZSYjALZ58AT37Rv2Mq2XZGNEaWCGJGAje7kRJztYCtxdbL3iFRkFWz
3LL3v6+zOHikoEZmSNHQNqzXINxfvYrjSKiiukOAZzAzdpjRr5xkpDCBpurzrmCXvAuN/BDwStBj
mdrDSpaj3oJCIVRHDEK2h3q0GGzHSDKE1ENh+pPMUBjXE5/fn9C6+iR5SumK9WQwh1+z8viD++6v
hYvkNsz29r+jEYvPmd7tcNA8Rz6mFQkQBLQiYRITS5D1v9W1UwsXGyK2CngyNy+/VFAU7zLuvV8a
nIQXgkRarW9KqoVA+K9qOLkRfQg6wHdUsybMR3nDJgvAcZHcNYUproYOi54VrhFNBnNmpNL5Ha94
vXLn4KesAQzMhK8nX4a8JPtgk5JLTFlbEu69oWKA1MG25pCpSl5uNdHNa7xQTFkrJTpRYExTCdNV
PVSGw88DhyvLoOG1LjYOKkWIq6fLVf1+KoiXfAX/6AlKOkW9DK87phlP/BMvsMeAP2AFGGJQ0Ytw
olohR9rh05qSwuLfj2Itjw8A1RuWizdIOu1zOEziRuHepOGe3g01JHwTSnMptov2ytDr4BNpqVyw
kCHI5ELYBXNRpKi0Fe/n565WhOpeNOHZTiUdYVxmpZS472kiuf+kjoQVPBZ+WlZc1SPJrzHPzJPc
PNbwv4VDkyElM2S8YgFnY+7UcqOR0OsnMhze40rVxrn9jzploIxwoAjm6HJGwhInWiYzwh61wX3v
F3lnfkV7k0HTYrrCb4pgYEF+r+Yn1J3JLa0QI94MSvOxY7carYJoS3GE+zGDWXUmPxyYLaCWNDho
IbmmW4o6KyW9bKGS1WkYhRVPKkTWHoDCjj0ytLzonfPmkfYlgCeijXHsnirX/6yhGCWuLu+iGWA9
qs2MS8pOJGDSJdMAcRRFmUW5I3FLAheL/iqWgZdmlyhOAibWf6TJghfk0dUR2QY6FWLKy99mg438
TnunD9OfEw/4ks80o/KocC0VngllxzoLilnbuF1DSqJ8lxDvWZq3en5TuDtmWo8mFuYABkQ8l8bM
H110XJB8YHNrRnXSHe494ubh0YJPospCKxFhQS6GXyJoUWNkaSQOh24K2SFXPhivVHbqx1HF4/7X
aqLzsiLlRBWf3Zf0Qi+I7WPWGHyUXgT3vCzGoGJZygLxHslE4+Qr0HCpwc2C+5Za+kCBF4IIHb4v
Ur2NcpDAdVo1fDXvfEdWJ7fEvQHcw1h+Gd8YsuAOkk1v6E5BdwWdksIUqUZyLsKbooraO5O5UIrE
pW+FUiM+7xIdEQ3R5xgZwHU14FgBMEoDLZlAcUVaMLechE9N+G1rVO56hMuz72Ni5iekSyNBISOh
391XZrQ/DkaxrbfBjQdFxtuCjk192Ent4UGFUiJ7bEm1logL8jGrhUPb9Lwwrl/UyUJwZ8TwJFRt
tePQ6eZE5aZIZTUxyASfpmETLWYMmRM/+ZdmI9bATybqqhjOVLlDB+qLF8XRlM8mmkMt2fBR48wQ
iCee5vA/4VgyzUb2340fencZnw54AKjkJHOzZpfIVMAkJbMV6o2HbfNJsBlDHJh4un6M4dIIc+Vh
oZLihQfDTUsaPO5c4GfYT7BHcYFi7O7iV+cZCYTn25Yr14e9wOcoQ4q11RYhl8xqul5etgzSOI4l
FJ4nyw8CnM7KC3NJuMwjpbKOEBCaMmgVJy4g7RgMRTYLlG8iv+WZGBAMZqxnshAffLyyNSaaadG/
dmAgKCit6n95SMntwrQGrSC7AuaLeYwdeuLZLclDqneX7gwMahiL52kMfpQTHUJkcwB1qbuDgjnT
2XLxbbN7Ehoqhn6MLeNnRbM17n0UD2knbwgahIp/ZWGcBRrJ7jgMfl5HTrMqOq8PxpIkYwwUGFIQ
AkFNDHGsy6P1AmMt+6q7dC7a8CaFi/dYFNt/YG9f/NDKw2vyBT2stPDiN8dI7XUQwkvYh2Ro82JF
RqvzEVJyGIGSYYrUlH6JFodMIPSoKLCw/oHXwBeYmWkiyGIYV3P6mghye5rC7y/AhzLodHdbOHif
a1P+NccOOTPd/UvYu7iGDRTVX7oZ8Na20CV1Be0Psh1EyHX3F1oTlEPpC41IiPEwZDAX42xs059/
Mg47wvZZXn4AetoOjAK6GBNX6WrUOR1WAexlGknxbDPjBhdPtr/LO+cWeovI1PEJIITSA4LVyoBQ
YhsOYZNTEeMiha/DA0MTTJm2BRUaAAt9A/MEO/Uf3s08PIjzpgGOkJOVaNqYyRL/hACO5efJvg1H
prx++VkD3SVuSaOy9Aw3PruISvXsY/sFm4IyYfM/m5wPytgrWzECiTj0dcwv3ASdd+rmhcCEfZjD
fxRFgkZrAYsZCisZzxn+I/wgTD/o7vkS2zeNrZBJg4cIH5N6WqcjJmGhRY92p+ta6XekUDE2TIQM
h1LZygHQVweWfwsLIANaiWa08TYNDMWalG94i1KOVxnz2ElgBjAeSlX+usqQa5RFITfBOsGbxH2a
xo8B/S3X1fqiKgjq0Iy2isXjpqH/lA8tQC2g5lFwa0hFKqOI1aUTLNlbI0+485iPT3CurpppoXYm
3fRWa+N33sNGiWqG7SvOCWDYcQaHU4tauwo9jlZr57RLoUePe41XWemK9In2GPrxOI8v2MK9dpH/
iMsitt5tOfwhJaz6zRXC5CHm1g/iKvmZ4CoGfr+Is31PweE38PMW0WHBRti+iQ1LGWJlaIHs3YxD
292AYdqUFQAvOnyjj5x+q82HEn+g2ZiHem4/qpzbdDxmfg5cRlEXaOdFYgnc8t7l9Eu5l2O8/ZVE
QeNKL8XTvQXAoaN3eZfKO45kLt4FOND2QjSBIgc1Qsru0ur/VIHP9SgN0E79XYXlgDxKdP42TYTB
mROxEP0MtG7NKdNytPIiiKYsFvC3Gm+gCYa16tVVdSZkViymoCuvUUTRPXPLQ5Cj8s/Ykv5AIlRX
tOuzAHP3Ns5KzC0ob7kQ6dPEzcOQQEYbTKNtu1XDKJwmesVj97oS2haifJQxJfWmmPDGsCDx8/Hh
KR4JO1GJ3DAxnlBm/8lC+N0TBXAMYv8evER1RAVTUOaLLN5eKPorCyKqican7gBBswuGx0Dsk7RR
CST4xaWJgx+M6f92bPw9Mj7h9rkkkTc24XOZPDtiaa4JXYPwtR+cXZmgPAk6H+0ME3CDCnI3oAjf
U0WcZQKbi/gnRL0Vxd4RQTdTnwx8z4b7Y2BxlMjPrjzKCRkJQYVt2DqHzUAWXF3J5v/MvsjgUGq+
kj8bDbQFo4foIy+yP0VgJdf+IMAtHs/4gIU/rZJLZZxJ1kGMvr3s2/GZOPfyrR0A8S0yDN4H+62/
Tc+IVaKzRT4zeI9QtXRudizpixW29psFsfml8+r8Z0MkhJJbyhnAZYnBTgCKX3SIUw44ZuCe7YUo
Ba2USkbBVHXx0IyLKvI/49TA7V8KWi66Nc9d8gvTlz8w9imXAi760eHH5HIwTTyWaJJSUIa1MgpS
IgytjppdLsSTv1i1RXhXWju33L1fO/sIWHx38UBBq4E4RN4IA5Tguy6Q4F/s2aKF2WsuCCn+vkcp
ux8EqkhIacmXAKfow301wC6PpSX9JipdMAgz0D9FI+/Dm4vqdxUV3e3qhTS4+n7YMOSXy3dgFoVk
hb5JfOo0mq314KKQDFNfpUyIIMQtnzOPmwhRKPVwTgQL6X7grRsl6bGS+4J+FPSMgucWdoGNLEEy
SWPqPATtJKdYXIHWyFAEOWV/7WDxf4fQ6mJ8qpwsMqAkeSACP1KdM0QHEgLeYhTWE3BO1NoPgxIw
vzYT66gqnJ2b3CLvWS8R6lb77KamJammKZ7N2LrPh9VUV1Pr/KTCAuJsxNF7AOtlDvvXLCVImA0p
6doH0FHj79HmGyjvC6IketcObggDeCJbFmC4aOTgHGs4aSw1J9/sV2NQYFaRDIiQ/2D4RP3NYcQT
t9lfyAeYERfeZBgks6wyA/4y5ohh1J4ma7kvskxGRgw42dXUiDp3jBfQHg9W852/cKm1ByrlaLYW
lrf1zxQCJYrRJScRhG3IoqBFPm6H7cYwkmyB16wA4onZTdjGXowYOo4J9F5Ctz/XxDBetbufc/qk
z7Tq3HekXt2WMYSxHXRWxNoZgxCWHVLQmeMDSRs5IGqMIcq+dxJ3K45FLc0nbo/DncwPJHlZTl4G
6r/Wit8bCZk+6fF5jFaItEc3TM6dVc/e68LbRevr5WKkVre8Sy/FVIKg3S0b79KxGvJrj2Oremob
3BA/QohZEUDh4preJEBCw8NkNUH+kUlQcBcV8QGMT+HFmp/bsL1dyH3Ozk5QNtnNFLajuYrKhYmN
VxvxVww97FNKYUl3cVj+9smD/1ilzAj9gIDcDBcgCv+SGXZEb9p5UmQHhtv2cEj4WPvquGb8V51n
J9mv0uNI4FauTCjsmW6s+YRR6atYdUPohouzY8EuutEupsrT3CwGOQyGMyLu2k24TKmQELxi/peB
SWONIipVsW5p06knjYkR/wwKonyZygfqL2kw2sjIJrLWF58BNywccaVFUPIcD2xpgWT8hpGCWORV
AE9HhIm/OCdPifVzza2GiEuO4ARFwTn3clR/C+am5SpsC/TNTyNiOiXNqYuc5wIRhWEO19ux4T9z
4vjMopex/a22o9G2fW1jPuMoIX1UPXhqi88mTivP7cBGES2lidDVin9plNMbLR6fH54wX3De8u+j
rFDYmvZHl+cuDsGoMlx8EtSfFIz/RYO5PMKElcTbpfyfBQoAg0T2qHiueyAO7xy9csPFCtuAs1aL
Ik+Uub7ODFEyjzOGFkwBxIHFZ+wowwJ154/JG70uI+AaDzQarXmHMVkO0TdKuD2IrTCfy4nz006j
P1mSEfzNXutcmFpY1/C1xBYgEN9PBkwj9pV8gksZhctH7+AIaSWRTo+QcrS8m5K9fVUOgEHRxPEN
scdHgoLfOe5GVu6av8aBm81UUUhDHvT0K8i64X/U+5jKElsyAq2IHKyt11ell4oJ6oJxZhvF9wBb
4k0LglhPffYyET53i4k3PR927ncEGOAEOPDISs0pFW6Bmm1Fx/oV2IOiTG62cRNCVpL8SUaclcjk
Ys7DzewZ/iJXIswfgiLUJ6w8pgAmV+n+HF0qx/frk/Pg3nL5deMkk6WYHnektMWxBfjEZXVVsk6J
cWQLMp8qXf7UmFM4H2j/YZ3Qq64eUDXcQ02hagdsv3wxcZGoFBmsZosIwsUtDfYbI4pe0ilFqBTl
sjglc3jB6VWT3Luu+y2zUihVsJ5lArULUu5CNVAZpXUMoOfgrYwZZdBbe/0zAkyaWEIAHggWxBss
EdYVNvAPe5+i7LazJUPoOZsdKAydIZZ/ABjCvlXzAuLduXpJpuC6aKu9uAv93HiPQBdUlpQc/Hon
q63nZHIGhGFiZT6QIo0EHpC5oeEDh4hh+gsdFnT2Vp2BIMFON21CyyW0NrpxCtSqJ2QDlAmDfevJ
LlDgYHS6EBoDlrfgAIuugROGA5Rvw9CA4kvef2Sgn40rlokHaxWrJbpk7LLim9WVg/9gnZtBGJoF
swUujNel5FGWM02uZTe/hT1aJoynVa3cZOHf1AE6MHaFZTc10DLRp8XQYBhY41CVwm3IKlhX75SX
RhJZwAMYVTBYteP4j1lpON934eCXt2ERPawRkzM/C80v1dhUhjW5FrywLsx+JvMYnQGcph8d8Znk
MiZBRSnFwAOjdOQJgM8Y25GCCJAV2fKOfD+irmkiYXlGUKHuRCRauvPxp9zt8PtIdOjNgesGxw5+
I4qNEsr0soj8AhoG8wTOP04GKQ3D/OVIAXLgBlGuFtSQzEThyic+TCl+ai40F1F1ATvwXie+aVax
beyWU9iRqgC9652NU8N1W3OQieLaMRilwf9Uv6vWY/GieYAAlvCy/JrSX8wuHIHxc+RJYbQc2GXU
a3GOVlzMjoElj7V8de0VrPAYWFGNAKD0C8IuM580/FDNKJu99m6s/P7Z2ljKpbESXm1VvlnU3/dt
wZFmBaZ9VAe9MoSHB7D0uODv/hjZ8ZLDVBNmgqF0j0Du2YhUtq0k06p+xMCVK6+I5hu+oekAAsek
BRMEKagzpvhQNDheVEDUDi0uXxTIYmmiOvsxS/5oJ2F5LHovheorjnheIpfiwTcXw1E/4zzIsEaq
+ATQgbkmUJrQaFA9lYQ/nalTQMzRf0eu7b2InsVYglF7Pb55gjhEGCZis5fc43S2M1ug/zhSPoeK
1FWh6MxB8zQ5xWM4+5TdXgWGQVs8NuyW0ukBtPT0XMAqsd789a69idj85caZpqxnEpj6j/zO+M6y
eJXqKmBbADNlzWcsfU43DMYgpkEyqabw8zLjXiZDEyULaWdWZnV/MXDZv9C3ADvQwWGHyYVRwr0g
JgfgLupZrzBOjqu+T5zrfH/D9Rtn65rnIwNsrsr9O5rL6arhbVP8rQPGoHzG1hVlBSIHs3IO6Zf2
6U5vW3E/UiNJH7L8jZI20EqztCdu4IBBcIzi58VkjccUnHWoKCsWLzDUCTt4qiqAFRnz+b28BS1u
GePzj5z6FSX5jQsZ8jHtGudJDctU+UE4JObAHoPXbGCqT8l8XO1pMF0NdNRibnesPK8Knd95rZFJ
vp/0C1JjcjaWj5JxTLrah86KoRdAgr42UH5uBOTpPG4HGWj6BsIlSVb31U5nHTMHIBcvuAE2Duly
6a5VNdjtXIVxzZ1UObC7EEvRkHSQElQEm0Xdbz9hg0Deh5ZhpDHP+I/ZOMGVdOvg3jhMqbOA15iN
OPixa7b/CCsGrBV3PgjH9CqIpbDFZSZSMb+s5+glCqsacxO8crodeqnKzsVLTIruzHA1mgkBVjVg
+WYXU/5KI8fPojJfQyqKDprR1TqJo5xL+YLcyGP+hV70Rs0jlcgfzwzkOzJu/mZY4d7EhYzfq/LF
uHQu+ieE+aR70HcQ3vPG5+BMOV6fhSjU9ZzgDmuXjL071ePzsSYOSxS5eEnjqR4OeaMWZuq7sHJj
YO9QoCziDK5KmVNaOPHGOOc3kIhWPEfOTHpnhAt8EpIdKf2En5Hl1SWLiLGbl/KXm03fTbjgnJSb
GOoK2KUij6s9v2I+zvhRrGM632BS2Aowgzj7q3jIGqynrteJGkzxRRiy+ka7aIMdTy7wrQ2WDDnf
w6oddgbTeHQ1Kp61AV4rEaZVTWge7UJK0h3chnxs7x/LAF8CaySzy1rpPGe5scEQYJJsMk1Rd/C4
xEmnyYYX5NN/YHTQALNfAOyXN6556DQNYGFXQKPDVYm4KmQruIQhUyIz0tAeQK0Kz1HEszaQl4wr
JxUEbmyDEqgjGeOtg3/FaLZ8wGEAhX4DGkU6D7ujECE3XMvHVRwxxo55x7FwrOHegrvzSi0h/Z3n
M/OrnOOXPcqjR253Jv8hpEWHFgMZQ2nUa3D4ZzfMZ2YunDLxwI82zQYZB5tCoiABuzpRjAt+ZDYK
Lghc7xSFBcbFNoL2FTHTlNYPbuNZtnV+EIYi/sYww5kSHs4/lMIQb5VigWICB5zGSshvPFgwHj9k
gGkiixpDQ7rinDqictmqnc1gH8wvuFeHA1YoSFhD5WvQcd5pwx0jP2IbiAtEiGFWnVofDidabnnD
gOw5qasjNGmoiJx06swEGQbfLtHpd1l9YcxISSj7E+5KBIDC8QHEN2Zd8K3MxfC7ATJua1AvNaxv
PQy57VQEDxbjPpm1jC0HIOau5RcMCb+iFP60GGaJUScj55z53zKxdLEu+sRp+1V1zGUm3tWJZqFg
nMr766fwL/RmxuBbtn9ZCt+/ruuqf4fPMJC8vE/7HFEttCz4roCQvlJm38c1iWf4dvLJN2YCK6rr
68EEQCKF/4JpH5/tYJ+Jqqhz/fUlHvEbsdHLHcy9mBsTVC8JKR6oL7Jd/l1RmfC2KdfhBxIAAirj
RWA8r24gyMbVdJscCHy7mSu+g0XP2Qn7PQ5psqDyndGe8ALpJjOLGsGOekYjfZNjgqEDGirygmVR
JTvzauTBx33ss8LtZP2Fuxw3GOMb5KFD/3nwGuTiYkgEXQhvoGZ2YpoOyOktCWKIDNA9Drn9WbMT
VSe04MENRFN6t/lUOz9xjoKGimXtI4o7lr2IylTN2i1cdZg6g8um2U/p2rDN5bGWfn897v0OFZuF
7k7hfrVXcYLJKce/Ws1RodGXx9S78WgVT6pDaPixIwaLaiCpniwca1AdGolhEGaYjCfiniPIzsbu
P8Vaau5P0AvQ2IDjlncg19E/gB807C23LH0CE3V8m3isdGFzmzxaNT1BLFJarwKod1unvQF9NneY
1VEz1TL6qIXaNfaf1AEmDvdftg1dy+MGU0mOeu2LjaUmt/KXKTR9+vOYuZI6KvqlKA4l7k6Qjc7j
XOnWTG6u8CqJOfOYWd0G65u3OC6iFOA+ZcHh8g7fk7CuK19cv1RnLzLGuwpnkG8K8RKm9FYaVJVi
jY6AlPTMlBheon2lJ5CCYQIS8ze4LnKuxZveE3xZjWEyAcaP5YzkaSxYLAPtxzmd1v4WCvq3tgJu
HychS0h9GnlQ0Eu876+18FHOMgq34smKaT3UwFjBhpKESByH5UPbNQYLR/McuGFzzxxKkAiWXUxN
cy3QWtnJkb4Jp0X2fWeJbLcioDvmFr9fHZ9aN6YmVYEXJMC31S44IyI0R5VUf6tlIK/hJXBG2/5D
VKl7gn1HXnXftAspocM/Yj4HXWiH8qTsVcVuJDJohCiA2IdeTv2Bko7WZrQ7TlsJdgu9gygAMJ/1
YN4PdAnlm/NsRXWHpg4AwBbrVHsGXM6joWa4Zh5iB50AD/6RcHTunZS+8H0tMD8WlzlhHHUTfkoV
vi8w9P8IuJT1oIKtfJnVwy/RkHd50+0SAqIegSkGLb3fQcIJa/ejYiTIQD9hUQiFTVJzRRPHf/st
YSmaUakTgSwAkZPMySwtLkCqyAp7DiD6Dg7nBIxFoHUxs4kX/CR8R3bfOL/5K8tG7KGPJb/XVAHm
4vVd2rfhneW4f8Hb0PsIvioiDLUfy/tPenmsG9eQbfDAXEPIR9KzWYEcSAXdZtnioNYWUGWOwRnf
QOJgQGx8IHAIpvDSHOmvVyZ9DZ1qchEKmca6kjg2lM0wpyUTpWsZimQDEyyBrSK0D16CH6HLpa4i
abvkjqRtZhJtuOSiRVg4JQXRivMzwx4kvrv4C8biOtXDHTkgVHVMAZUl3XbjS1Ot7gcdl2pzUNQx
0o/Aaf6LJwwb0ArALT+Wt7agxwNC5zaVbfVuTDjwo9bKmzgUxLxcnDwpbXHrn1ZifkZTj2QrGnTt
N8QVecAPA/D9iPCUmAeRLISl/dkT47ZlrJ+ifSshIwkZFYDpzuromXVY5CEqEp0XCVLpPaUVIwZx
d1ZDApnRyomN7RcUn1lcjoWniaoYzwFWIO5B/bOaTMcgzd99E2dcdRxuLapvBucYwByofr6hy6h/
jH2WcKYkBACMjoiiMO4jEHbBnvt5VL4b8tSI/3DdV4F7ZhJ3UWc6EXcI4ASw+VNwNCsARBcTw3Ga
6w9mMimwVQ+8JjBIAtAfUaxnRN9BfKbWQr34I54AX6IacMlv0Xrn4I5iwRAvvNQFs8xF+obY235h
eMdApODu1qStxeIowu6bjIeB3QphOTu3YxqcNeEC2dW/Y4r/iHwgLmiEBAkbR/axNKWnlvC2Gcet
9YI98Q13BlQxOz3j112dT4yZHLvZt+2SHdQ2u/1lHdyLrYa9UXkTHOZTn3k3xM4WDyerKAaLww+v
fs5XCCn8heMBAcopgog718VWXWZW7pmgHsR3OfpeONtT8OF0OG0XR6VnE5mJXzrCDIjKDycOa+y9
p6HAnzblYGqpyVoW/bhRhJyOwCL73Sm2S8kQ56oeoNhKxc6pXV67IROnZS6vgvQgoMgMLIToA+bc
OMyiNuEpMjknJBcydcjf8cUVgDw2GLmWTG/njvU/gKMrl0BKaCQHHIHNTILY3otXU3t3Gk1QUkVv
Ifk2VERJ+MEi3et00Engwekt+A1SU1n1RetA8LV/fFNcKKZ5Xy7dEjyua8AYOoCFMt+ejp04xmQK
lktGaB4S3u0/+4iR3y5gbu/2fzMW6fEhzYrMtKu69q/DPqrQbbIexoQgd6z8VXypBgBHHj686z0S
rvMM/3pijuEW1kwg5YSMJ9gqYmyJx/t0E/gYGyVs7bBEQouoeS4vJ/wwyIDPuuUCcPkL/fBbRinR
5gBFp9ax440vynchy0tYEIrSxlB1T0u8r6UXtDwDm9Uth0fUcjPEPRyWE+a5kzdsxXypYiLgNtyD
8fQ/lVEc4l1Vzjw4PgPxFVe+xRw7W25PDF+G1MDVuqx+9p2x1R1WsMfVycPUI6ytynuNfR5kRitD
US+vCghUJFGnCGsDsvm6CdcCMVSw4RVong5yJ3M+IVXNk4DG6pJV+EoEHJtiYe1HXH7qfnT0ybNn
oaqH5ohkmhub8D4+GecErHt2CRzL15N1BFOYuma6mIoJn58CeOHBBadftETWBpAtQQ5ZLlheCMmi
oEmLLejfqyN+pVhAQ0nhsM8CGNA587g4FSSi4Qupo5rtYk3TxYz7opxKL4NE/655bivzoUqGn1pw
TyYoPpUELNKDxAtG82IaaMEgymxIZ/h2PfsQx+lDGfesWBffniK7nBuwkOni98cISRlomgPERVMo
vhgYurHg4usRLfOdTCUUj+gW+qwCfeZpjJpqaH3+ekycJV05XbGESsFMv9GheORV2YNTlN3VqV2H
wguMYy5VzmWCIafwfXjtdhxa22wuGfU4ZQ/UqZX0QcmsUOFi1kCuGTlvbDhjtycwmTXYV9dcbBa4
KokA7v51A0eDzYEFzwMKhLBa/IOZI1YtqA+oCyehQvYyvk1lmFCHD0D8WB6h9tN1TX/BO6ZcEEnK
Cj9Rnxfv5JfyjEVYK84icQFwpPN3GXJJHkJMZOwHaOQe9wLHqlgkqo8ZATU2JnfOSsdNT6UMXL9E
+3EqsVqLBlwkLvCu4ez0TLSk5Vltqro4l6Z85owT1Z6OUSgA8Wr3C2b6wxreCkvHSGB6THKUDuyk
uNckAPpYYhQ2RHWaKROXXNY42b9uwYCTzrLyEwoQYdWia/iC8idVmI9u8eFEHDpTxGI1BK5wOPmU
MdTzsHV7XA8HdGknK53rgPLCXGjskZwh97Gcf+IARHUG7VOYB6fISfvSD/lD8h5EP8bc+X30Vo2s
yZMXwqIv5nS8+CDnZ07dHzJy9t16fzi1AVbbNRzdSzbIm5OsZRAt2hjWsJiF2DlcE4QfzA8ML0vJ
f0hJ28fKl2sLpxPU5O7ERxQ9uYygW68Ybl1Mp2i14PidDhdMcDGpuazljkxrYprsF9zGtKzML6Qv
qDYsiVz7H8kg1RUxIwEQGRVFN7HzVMMuoIewvMuBK0RAEXGqo/XoqClA69+1uCGiFoSjw2r9B1Hx
74HfHu9VDviRxhqGVXl1Kpc4nt2wny7dLp2jMPCgmb8YPPY4xPjDNWmgVyiYK5AmOptF1gmGu0A2
uMwRk8rpUc78LXW/x+7hjwy4pBu0QwCQaKO8tgMYaOI8cjD4Qrhtvi5o1t9xJwoqIKnBf2LehPEq
kFKVbb/MKJxKTmQ8OzmosrK84FtJRzbwkPVmPNEF1SZZWC5rHN9nG8dTKSriIX9hUvX5BLSHddtc
sw7m9Q0mvBQwjGpOI86VhR0U86suLxLKL5jx0IuI3YsCCL7HlTC6/mTDjZhf4TaRxt7z9MqG84Wf
PGbhYdoZWS/jKcyTFkpCTsto5pRXoyCxflMzKlw24jvOjX4N+zmcXivxK44D9jLf586Am+Phyt8X
C3Tw2/SPuFHZZCpgmZd9X/KZio1Vp+NOiyA0pMDl/v0UhbgM51OQvfrFDDGYrSb+tCo78RNONzGj
0hg0mnNIFlBe1hBe8BbgN0TxJlFiPtJw4NbveAYAxyWliLUKiH1LAzPLQ03IUdaUfnrV2AxGOih9
13LRIVf/sQoEZXqCtmi+WFFvfiGh6zIaQBdKZcrBljFNBEU/Lz3vTUn8WcLVfpCPlFl84yySYmgB
EMEKjBlVtzFVP9DqLgEqVYCmhgz7nkkfIaNgFjKMDom4hfktYnquSK/gnMR85N6awg+a/6syBDVD
QRf/r9yw2gjazxxX+/XJS3yvW4oj/RSn/E4OM2EpU4W1jBbusUhcziem3ThWFV36CdtnrqpZOCzM
7e2D7QgN2Rf4xJahBMAp0aCEfFy5lXWPBZbMQEEYO1ye0QL72PrjKO1h4cfxCqxLd2pDjhTdqsge
j4MvYVoKEmx7fqOHgVXFlKaUekWAEVX8UG4PV02PC6nGU/HzSZJkLHd9IOJ70PykBUnEzenwpnnw
9jH5hPwbv2XAJjyzuKvwHI/vOVeLlE8A6dwcNJKrSPS1/rQsEd3ZROEEVGMUiIOTDJ7XfyR74peP
veY9tjGcSKLuZ9rBxtv42LaYPtmBYM0td7UdMaIqZ5li45RU2l3+KkNBhd9aG08CM7ofDRIUhOz0
RGvy7QT/Yy2y2ms+dgH4FwEx3HwUcNcValC5T20ZsGfO6v5eW2o+RUilC0M4sF2lQ4PGau/wb42L
b63n7Uwog8ds637HjmyiTDSAu+xWJlzjaBo6GLe40zz7/9urjFMxBELPOkO8AGA2PMRpGP3I2/j2
CQILopJeamtoKFmj6bYq4EgRjcQs2+GFEvEEEwrloZD7AYQ49xG9GcvNm+ZjNhQva8GHKiHwSyvM
4cbTRb7vbkeWbc8KPlQeSmTNq+cZ6UadWVsyDAesAMhyGZkm8m8w2CF2kLewslZ1zLzMzfXxQE3x
D4JUdXsMlXN27OSHXaa8nYM07axwwdCEWWJLrKN6DcYrPCl/aR6xLU9vqpqf5uPJrNMLO2C8oylD
TDlok//fRkL8wK5iLNbPNnK76/UQeE+yZnZBCu0BhtrGn1BdNqGg4IIlxPZokz4mY15cc91lI5wc
I54/pqObMPgRnEUm0W3wAbBawA1t4VnsxL5fQfpMr7ah+lZt7Hk1y/Z5lOcIS3ewhTC5ESIinbmI
gjk9JLlYrQM04bIBb9V0B5wmP3K5zWj9Yehq8jxCXrwFBn4WqYuXseOpiHOBJg6MPq+0E5ysClgY
p2Nr8sRgTvRcOZzncc+Q4X18vfJwVPaX2dlPd42/DzsYFmwHpmbi1Eiyy4Ic5HCtBUW7GKsyBIpd
SMt0IWh7B6ng4fQoXk0r4oa70/XTs4ZdyIwj8+rfJ4uLYsNmwfkSr4CemAlyNbGcTwv+VH4Pg+5L
LNESmO0GT5r/aWpi4k+eu0dVn4fHF7HXR5/76YiAuU4j91WCg9TxJcYyDME7ha5U2aNNgWL53Lr+
yP2AioLL0RtLl/5pn7+sEoxmJyxg+DNoyJFGCh93H5gF5CPtDQDI/wg7jya5sWtb/xWFxom48ObF
u29Qvsgssoosss0kgyJFJOxBwgO//n3rlAa31TdaA0WoaYqZwDF7r70MI3w82aCmgVkd+rgIYhCy
8fMycr7Tu/H38UgluQzOGCD3Abz34iXRPH62MT24lz1YGyQltdgAB0vLErvLIm3W8ergZBk41nCp
EEucH8JRE8+Mk9+GpaQRnYpQXwXPBSs7x9pnuBvHeeKhKQO4YfXWyY8DISS+75xMeXQjuhgrqYD8
3V+dz6Id8Y9SqN2iLxy5LNbS4UOdymOXNN3V2M1fBvoUTinRuwPaKhuu8UaMwvmnXagV7eAKI4P8
KgoDWjqu2UPbmQXRUVocU5x+loz6baALZ0vyVl2HtpQ1R+HG0SnbOvsDh5iDEmHmT4xDoL874eNh
d3Y/BqoujymoBHRc6vXu/PGA3HghkDI+H5eGO7BAoOLrx00gG8EQB4npo/pY7+507Q0BLtclPWCL
4hUAUmy2HLTOZI9kTqW8+uxEsM25K49WWS0fQNdDH3NoHScfhmptjlYGL4maTYQjS4rZbS+BAGy5
ROkEM7RSXHKoaqXoOsyXqojHwCdobCK3j5gD7h+kVMRPyp/hFB4PpUm2OsR04DNXOVWpJtXA0EFp
7oOcaSvvbe7w2Rmbz7knZo6zrhgQIUqWQTqbAYTC5VrVHT3MaUiT7gAoyYMrxfcBw14eMlIkIEm5
h53k5oamDxAC68pN7exKUlTJembGLQKSeKOcJPb0JWZnuhrP9VfmOPjYR8iIxWVngJnfYc7ybRCX
cClpvxZRGewxJ9C5XZlAVVMMBCXPXkPVWDTmfH1ZvAtcJdBos+FMlsbcx6hP+E+IpHhF1N+XjTcE
34lZc849HfhkfYKu7DF7dTjBVUT73Po8KEWMxqft6+6HKwUgFYaQDtFYh6VMmKdO105BklC14YRk
0bg+Y/FKUKJWcjVR9snLq2/QfCjqV0a6LiflPXfY+kq0+QjDmVFf0DPb2Hv9ZwQho6TbfpTV1ZLi
UiGbFEvmbgeu8WXkBB325IdIhqiSyUGjjh91kI94apZz8ksrVQK0HtBq7l1hl7mLmZB0Zkmt0qJE
AXnAT6tHA7oUnzXpd3PWF+Riqo86Rgoxa+SJJYplqrle+2wmWurFYzARzrBd6cX3T4fAHS9LeEpO
n9wmfgxwuqBu04rEUSZv6qYePxmblck1BaNI1s28cyOio4qJdqheZTprRemmbECFVli6xbo8sAYW
zArZFzb+geL3DM7K6kCC9Dg1XnKrnldI+Wr6sLla64AJUwzp0MQJI84EwvehRW5bsXEHinBB9iH9
03wGG2WMc3uAaXtiLTrmk7ebBBLD/VAtw9MB7zS3TRuTvFDISmS53lgHzvFk3CvfqV7gQX0vgsx5
B3qKhxk0leC99RFV82jlN0vDwDDvSfnbeYESW9pbGbxzblgfKQKV1ACgIjRaAHvPassX9lG3eual
j6rf6nVOr2fIuXzpcaLbPsdoApupeamQIFRegcxEL2wDpGc3EloPT8FtYKnTaprzko/D5eiK4bMQ
ega8iQxWkhRRhO/dMzT3codqKROrPJ1p+WGwugHi5yMCc/oWN35MGAceCGLgA3TwOIzPPWMtW9ya
srcqHfj79KgWr11q3vyhrGGsTylmTlYDb/yOQ0C8f8iL2H9G1fSbe4EwYxpQs2R1isfdZWOblrQS
DDkprBiTirBEfY83dKrCal2/Xao1u25MxzTN0XqQDMwsG3AQzTzw4NiPc9V3x5Npk2vfL+erjczH
q+6MjO5E1a2n2y891hdrWx35qA95vjGj0gyTrrqKTnKhQ8U1198LU3/23YynSOU9x4HpjsPG3YxZ
KHs8ne8wzgLP14wMQzVONVYMDmDsN+r6iBD2cjNHt9XlgD5UsTXk24NVdjBelLnihiD91nZv2rr3
u9+WL+JiEfFc3OIGc772z4YlzFJD4p1jBTaV2DZhE8m1P0HGCJwLlwoPuwrVCsC2CBOQFxW1PaUM
mALzwHDH5vHgIF3FrL/BScCDPaipDSH3T2z218OMaPi8FXlzhG8fHG29O3jd81tlfxKPMuGJzAH8
alg52DPk1AP6OklOiS4nHIQUPyyZmw2PypRJIN4pyynFroYljU/yawJ3gII/KTq6nao6ipsE2cDc
W2IvR4TXQIKKEVaiDU4z2Czimq7UUnkP3rqHblg4jmmOCA0mQ+nY1Z+WjSMbDbn/YTmzPAY1rRY8
JJ2KkgF+P7IPSvMeRcptaduJDGpcWWvQe/K7J7XnhuAt5Ix8yo6bvyd+421YcuLGRIsFkTrh/EWj
l36gD6H6Zpz5lpENm/aBjo2fAOzsEMp9OntzdcwbCjGzDh+w3gb8FSZN+3mGtr7zmwMbKu8waltS
xfrFat9lggENk7ZD4cAZj5VmeSfi8tbzp/QmahBjBavkbsJP6au2uRwMj4ry6NF14AjZZTkYjnNB
GTLH4aTTuJFVoBBs2zKk5/hTsqXdL+4glLkgObCfKNdsuo0Ni0oKtqYzUVfZK8ZljORKkmly+Fis
NqgN/IFiRae6IFGFDakLpLMwIV7umubVR5LB0B2GpGnyAl7wmfzuQKnEJIVC3qlUvRjE5+xFG3Vv
+VnIDtyVDXTg2vU7bj52JlHEVEj9bTwH3yOSDq48L0lAdSavxQ+2bI5V0UUI3ilPyCoUOQV4ZKlJ
P9jPktbydjBQY18wvTg/aPaFpctHVOfs7aHFd6XX1dSG4WnOWtbVQvkKDAtpAmSAAuhS9x1xDjgq
AzuiTkS1eSFKI64Mhi/IXR5NzX3gzoSy1NLSbpTzYZ22KGVZ9nmpQMEaya8//rgMpDmnERvJzLiu
lClvBanV1zwK4t81X8Y1Jf/KWBNigAxnLddVbIR9F9sUr8eSCTjkO0t4eLMezqIj+fG/a1aFXJSf
nAXvrIUZ7E/zqO/R7xyn8+D7L0sBddTOkN5S0Sd2LdlBH/MFVvwg94WZgdLgQ0TL5y0OSZvVDIoa
kakYczAw4PjS76iUjhpx5Sb2IPww9H21zpuiwHBjJViUbYE5hlDoqkjIXAbwZfafXHRe1jSIV485
5gKCrsQLSHrAKvGLGKaAUa6XsDmmCC6xFdRXx9gBj2T1SCsU7EOA/1DpBSdeVEepO0TKGFqd4V0+
KFSVTfeIa0kMluadA8z12Xohgkdiq0Wb3dnHAxbPNzIVtrZ1NsjK7o/wwmTWZp5Zs40WsD2EsvlQ
FjVvz53XB7cLPy0Mt0CgeC5pgdvGglrtdqmZDwKpofFv+N00JQYUiwqq01EHbQ3gi63bx7fwZ1SO
MFxZfeFSf8+Zwh+rFcbCIbl0PTZ4dcvJh6lKRc4v6OKyMbg4OA6K+W7om+MAZQ5MnG8x0kVWpVyr
5MwJg0GKnxb1KyqzHzrQbJ1Hid/H7lY4nLQ7V1bKYc9lhzHdDLCfoWiwkmywmOEuhWaF6Wa8Xdfu
SF270zS1vPbqUvXXw28XsYBErrP9hy6oqqcyVAwalSRJWykDBqtOs+A0zpDwf08MHlWUI3Z6oq2g
USN5znqcBiJ34zIywNmFXwxd6ME0Gr2OevWyPYyi3xNGP1drvH3vGSKhNsFbBhtPVB/Yb2vbhTGt
FGMRbhRoxt55LDgNqRryifHMEn9CYiZzbwDBDIXfwakYQUYIQY5VDCaRRMV4v0bRd9oQnmgwlvCJ
4uchYaIYIcdzTU9lyWjLRi8zhaRKoQVwV4xXUEvb2iCXw/YCN/BmAeqEhtt9J96RiZM45jkgE7of
AX/SGltjgYUNDGKR9u8JwvvdVdKjlR+mMpC3IbWGWJ47WzZbL91026P3SEl+53wCPMTSaZnakGgK
Hq25wNpyNiACVgJ4Wbj9cz5hTWpDXO3EAjIf7o4+sNxQ458TrlA96fW+KMLL1CiOnSEbMEU49yhh
IF+jZZ6fgo0V5kT2+8zyJsXyFI0EeMopwG3XxZWFdoWR0/mXPDz9xo38tUJ/w3qEqLMjokfVi7kP
nDq8LdrvCLuQMvvkH9rGHNKkea7Wsb1FAPUzKDigyTw5HubT0p7xaPKPCwXAPWTs/ZOZ4iQB0Dr7
3xYX0jRp0KcH2SN/qFDWvy4O930eKMsMjbg7qUZhnE8Su1q/CDYo/ig9JHeaI1joEeqWozfFKS7c
p4G5IjYSuwOUVkX8P+AQaqsLHABmpQSbrPznaSdfL69LpI/+pT0D9ESnaYNAErBt2U9lzCYRGuBM
Sd87QLjHPK+BVmqo1JqiViMyOkxbtneHZPHGAk8MKuFN4xZltIU+YYwNPCIroFqCGg+Pirl3P7pj
PS8xic8AwuhfOOowtD4EwBIuG4lrT74gjK5AJ2Fhzy2VmaZpHH4sKh+wz0rjCvdbH2RPc0OjifgM
PtHKOX+AhBQxvgvQdQu5k521KxdhQ6vNNQqlxBZRVJai/7MdIHSzj0FLiWFhHzpfeaevNg9HJ+m8
mvjZSudE7Me5EeSb3Iqziyk+Jq4pK1tyuRpHQi8OYAKyRHu8gqiPaTsmDmL+1Ej53A6CDhi9Hpy+
jDkME++IXBiulxqAndcbMOywpoW5ry8SoKxz9tbTF0G35nIbXSGTRUa8gdgjK/yXsYX1CDIZ3Srj
m3qMAnf3jqR+gU81LS7VLLvrkDoxaSt8CKKjlebBCeO3XLwXD+3lMqVNm/KXZqYhlePFv7jkelAS
aXiod5SHGkRzbsPKRcbrQjghB279Bj9WVSf1p4gZh7LpgihDHHcklJQCi3kfN0QAI6ECF2B0TWDQ
whhSE57Bx6bApDgR03DBowYRROeJ4Fht7iE4IYFemLscGT3AnOIUOrKWnlsJDJ2EPStzJoX/2fEg
Ik1AsXLd8YlFZnnEWnq7XYriBxjZ98VjgUzZ9Oi36IKFgwyF3GYCMb9yJt8w6jjKFhyVpe2zBmJ2
3GwVT/0AdL66v1xgFlRVckcYVnE1DafymtKpOU71ho4LmdUt9T2dMVGurN8YUw3cJS0Sap/iYc93
lABrxN0+Iu6hs4dWRUnHkAUsL+1ZS8yR7i1BNWEIbWkYh75tKBIbsLalBf+VKqyluStZLcHi7zxn
hxElPCYxR6uSzZUQvXg5+wmo5gCvmhHHr7hbYG8VULHa6Tj/YuNu2VZQgBaAVWESEUtOJZ0O7fOh
dIJ9TPqmOjI5/FWkVKWglzPLvEq1SVPggYVO4OjWDiQ5vA0DiC2GHquFL5bBoeclz8BGpp65OGHF
XecICB5AGSaHYKeI25pGgTEkl8ibkUJZCwzsiSHF9pK/jT/1tU7jcKE0OrCZ+hCmI5XVqmYDGMU6
sh+Q5jZZZhZzNDVKXYWrORuXle3vk3FCUrmcE8w2CcLjvqxGNH1b8RAmIJoEAuEZditiD2fvu9zV
7Uza68EpCzzfsBbVpoWN4DOVN8SP0pNcmpqAyz3lyfK0woWyooow31JmYY4JfDUTF2cDJqBGEHtu
LpyBZ8QjZoMuD3f716HApS6PsTF7CwMeNqpUa4RjNlxuqBphH/gRr02GqnbysU8cXQvMuye3o/UL
ClD2c9+43xMTj6w5L8Crc+/8p9zn4YhNvazm3r4vavtfWdV6tks9oHj1/aehAsWgR2DseaeBK4j0
aR2GrfeecKLnLi/Eb4avi6UGG1WGScRpMWWUO7O1b46b0X8iJkptGFgM7AYhfCAKcl9gjtvJaZfE
w5ThhzW7tp45bsDsa0JwdvShuJJs++sh2ZlMlLXXk+LaXD5WWDvABBdZBKeoO1hI1EPqyy4ZJsMg
ab237jdluzzn+BMSUtV+dy5MdRNm3QBf+bmY0vU8PFUz5wUMtfJXa6BeTon5mkBEwNxV8zS2zdQA
5ZonQKnuCQ2ujx8kR1xYUyL3k+AZ30nvggs+Vkz7gHFSBhMi5x7aDL+yGA7xkwv1kekFIgiMkezI
iAK/jvwFTuWTnazMKQHsIVgYjQWDnmQ8NR+WTNrIJDpSJJJxhDsVd2HTTzTSlw+Q0BmocyRZeVc6
0DQfIGpfai+bR/xZeDkDLZQdSlQ+zfO8kQyAiBu+wnhrhT0y64ALFt6GGT/bYon07KhEPK6uDwYV
dIo+mQjiJ+ulvHB4CMUZCt8vivGDHUhZv+N2BQjmgweGIMilfsFZjmYa5ZLFPw58t+yCAC15cTVL
50S2t3LoswLcnu4Z48pb5yTsNkvpWlH3/GoKfmJfMOnLxyp5QS3D755xc034vNDLaIxpe8fG1GXy
kiKeVx5VlcBaM/aUrGhBjInyT2nBLbZjiF853JsQPN85tD5PbsEk2IhVV24XN0sn/uSILKeiubux
VLw9iC+5720OqZ3oPjkNlAcr3wuTTaAvCW36dPJOL9JOXc+mjW/4en6LSlBHi8lN94EbblraU2/W
V5cUGCVTaZyxcAccWr8fYWGU62vqsYryU0PbYaUeC2cgNZw8CPnIZULDq57pwAXEbZJ2sEtrDE/Q
8No53RwYyKP9tLxyKnEooLDs4kfLQdyLec5mjhJYKzCLZhQRCGw1rkRnRxVTicJ5OqVBeg4XhGOt
vEY/ViZ6v2MG/fe//df/+7/f1/+T/5NGq95Amf7WTs0zTj7j8N9/j92//w2zMf3y44///nuaJmGI
rTEzrTBwM9+PPX7/+7dPRZvzpz1YdsxULjhPPjNDYyhR3YYrMUpz9D4/GWRdDClymoBtuWPifpNP
EYJAHhWkX43jbSZV3uG5XbHk5/P38Xy56QIKNHOPkxe3zYy7JM0ATrzT3dK1mNBFtyZHDKJ1rHOb
X8vP+AWNcEdwRu9HfrqCLJfHZUsfZojLzDDe94T3Sp2srWLaiKOfRheHa8dEt/DVnstC4yi8ZHnO
bisvBI5zZtF95b60cYrjePy4+xqOMWizg+u/foxB9KfHGIdZGsZplGZukrj/9hj3lZFHh/HZlw6H
iAnWCw/MBStnWMXY7AENIpGpxUM6VLc62kVW5Yx7DuVGpzYAAvjtMOJGXkGG9gBsMw6AUGE5SAKH
i7KKzh/Nmj5US4mHHTaxO11TE3GDMUuJ12/luXhINrjclHDKifrr7+f52X/4gsEf10kLIxzMyFue
wyG67eDmOhfcj4Hw2P5Atky9yLtkebgQpAckdZqLiPCSK6FyJRkABb1b4gO+0AdgIkdNCpKIDu/X
Nh5+67bLrRaVHkWewe8buud9Rn9W3ntpwGyrw873vVm8B5dIY9dzvxWn+niqHbh+nGo6Bxgq0SJH
lAMzcPHK1C3MJTLV0MT0BiEea1qvRHxrAy6svmAIl/y6eh/CATQrgTJUdSlubLkzvyCxvQ/PXFIw
a7+pqtIINk/6Y980xz6D2kHpLHKRUH+35/cjwGN1EkKSIRffDdOMVy5tvNQd/RK+F2HL+KzqlhqR
kOV0oGlKAwz2sZAhxsIa7bfyZC9xDi/B7S/NdDThghHMw5LQqsscMmAwJiMWQ5BZQTqs8q70Mdbo
KDO6PuMHodCY05mYcF7KzHJDNo5v6IOWXjLCvaDaa2fnq3ichAo/uDzcHP2w61LSD6ATXvoAEf1+
Xui9wLLxvNX8iZ+8xRcy5zPY3vnxr5dYqhX0h5MoiiA6Rxk3GRsoirQC/3AShU0SXnxstCsisyJK
Yj65Lg8b5ay3doHDxsYC2bhVxoLUCuIui9vWYMF9uex0zCcyjqtXm6SESToEwU9tFr9bDXxuFgdC
y1eV6FpkKkrSiU1pRGJFnWl1lvJ317+knzKEPBtQJbeCEkTPiNs01WA2v0RRd3OOIT+EOK/jHZiC
Kcpv6mN6ob7Df/Vhh7pbuticUKBqdZA2CeGZvhXlyEcLTurnObgccpRZ9xMWoCLmMBwKPqVnjgAv
IKlmvtMxKapWuOMfP0VMWPEtILwAlsX7gQWAJdMDg/6vQxk80ErfmoGSgsAlG2DEufjXr8n700EQ
RR4WK6HL0Cd1Q18Xyv94TY7fxr5XTigv6u0Kh8+vwTp+di9sLnLprZx+Yv9xFVYgD+LLm2wmrQHf
RAx38d/iwnXbe9xgfy+5HHacI/76A0b+n9dR4MeRB4E0gemSxH/8gIEzhHEemPVZZHCtIcLr7pDV
fMRZ4bGCLmyLYkEEWKjdS4qEZhm3IabJLscIduvVABOGg9jKClN1him3G1Lb0/QCi+CpqjisxRJ6
s/0lrsk9c0IXbDgYSEL7gKCuoxwNWsPvTSr52U0l5HJdYN2NGQmwJUrJY8HAU3YTMAun/C4gw95o
VEc6AZwOFKbNIQlDmv3rp+TpKfzbbguiKEgwmEf2zpP641OixcYAZqNhdUv6dj9jbZ/xc6SxQAQg
vojQ8WE6P+QYg2qcQ992/7b0OGPIcdAO+w+fKfnTZ0p9N06zwMV5KorDf7tEeyfvz9hK7q/SEKvD
U31k3OgdLlRQWaXMQ1duGJaZ8FPacU7pzOIs00Mr0ZyXJMtBYnn/158r0L/7x2eVZknMuoc2m2RZ
qMv/fyz5MvPWGIttBEZgwOJHDAmTAQOlxC8eVJchG2B0yhGVFwkxTv79ebGfOeWszWPAGsgl9FkP
QDnPUuio/w96THi87YHyiNMo/6gqKF1T3Kuhb0x4I+3UhB2GeOl/fPdu+qcvlOH0FKRRFPqRB4j4
xy8UeJ47hGbynoc5ftTLFypk+RSg4NTBmDhjhobdfr5Ht1UCqpX05m408nr9MNARF7W5CaCxttH4
/pxsv+vmt175tBfgvgCg0bvU5Rwg6oEBGyJTzln17YRH3+IHco+G+jFtUTpsVPAp3ACOSp22uHW8
Mnu+z9PwOHBtDqw0vGm/qVc7d5+dYcFDO+Dz8T+idkTwBVR4TndsqaBV0gyiSn4VQG71UxJiMF6F
qorzW0PRejmJRwLz5l+XKdr956XUF2YlwelYRv4/AhCNq+zgTXjMMqYPQ8AxnfCadv/erdonPJ7h
BUfIPJj5c/22Lah50Aaw/5cvCTEg7OcEpp8sviBbHZNL9mQv0WU/tkP8BRebj4FLZWz12sjT2usy
AAZWNcu5pF8H1eTyGGK6VAF/HgfCZbn567Xt/S9LIfazxGe8wPKOgn+r6xC2Z7SI64ZMDKAXG7FB
HrKKtuyhNq/0Y8BgJIM96igfBv43ok2hEA1DzAYkEXJm7qMz8BOv6K8/HE4Tfz4Sshjr0CDlNCdb
0g//uFJ3g37JG0/7FyvGSrHnEFBmCU/uTBKHJZFX4b9CEvKGPJIwYQZ8goxaldTVK6Qya7HkbqS8
uiPwaxA6/4iymNIUwl3lwh9Q+I7xGCnA1mIX4sqeEq67xICzhnti2ezsliEmYljNJtrt/LEsoPXo
ilGJoWusWtknugTlCmDnG+WA9xc57C0WrhgZw5gPV4y0VTaTD3p6WZQPtiQM/0BzwNFgnQHb0MUo
NljvwDT57wPZRnJBJ2uDicEgoyUGGQaXoVQuDon8a5eOb8LMDhsAiIEeLb6n4CpSidKVDX4BM7cS
YLcBKLXTnyqlu00bAUCERYAKErfkgdjZXBFrnpOj2by1o0gKEaayEE+AifDthu4VTkrDIRlM04sW
a5PrcmHINjPTqDIYG3ksvkMCZF2tl/GxjBSXphym3DLR6MxzB+J3yGDxjhkP3LgTYNUQAo/k6Fuw
HAe/kU0D4llq0vTXsANpeJPJbZpHdXx6G/qryF2nnOB8YBagmqsXtwBjNyQlJvvmRBhnOSXQce+C
PoWzPpIykJCjZR9kTUtSFphMx4NIsC+1au2Uj88Vw63t9OBHs+/sN6esIkOS/Pl3JdcB7gOSL/kc
bHMAwoFiAf8hCoJdHBrr9Tun/6Lsm5DZqx27UvPA0b/wJdE0vOZoX66rtsfWzdAaZNhGWFFdzzTB
CputaMQOG8MCtHQots845LJQG8HOF4WuLNh5MKTHXoh+pmlC5y6+nHa4G9vpowXMXajZnNkgzhFQ
VG6z6s5sAf76T6ss0UmZniq8ZnAjf5ObSplsJxm4sxFNwzzVij1EJ2Hp/BSJUAm5HWXFYzkZvMxM
dQHvC8q7Ss+m0kjTKoGHS/xo2ePiisAs/2m3H+BQddMTH8TDG0OccqeeLdqw+PZCrRd2TZaLjTnb
BNkMXYorfiYVJEnR7bt8o4yMhqDAbO70Tcdym1Sv/tmrqK9vJIRvV+ZWOnuBrH72l6i66oAefzPV
/pP24YuldecrVpjSuSQtyCO2EhAWDZKMNcx+OlMORUEkOuYU1PuwEG9KTkHGFqLcq1lYeIaWSYXW
h7mygDWpPhmH0HHAEQHj1w0Senr3kwR8iaawM6VUwbqywKClY9koy6WEg9RuPzFZJ9dPdo+WXbFU
A7mUC83p+4GxLcNaTF7SxkeLPWWn6+58/onjbHU9bss3UZl0f1mKBRgzlEpSTd6nZwdzBk36w4KE
K7hpzJMmHHJdl98YVqzG8wur0lKBLN5gZNrv+us3EYxKaKTOzNarSgx0IdVj1OODRe9DCY1rYFwj
HCdEBABhRINOeaHkA6xEaR5hKL+kDSz/dGd/lPDubtCUhigCrDsRDyRMUAuN6EFWWGeeNhHM5+ud
ZCRr6pOfIU+LS2B2+nBsPUR9e2XyDdcaXTqPe0tQ4aVs/XRDvGUILrfEDFh/xEDSfyj20GSsnCLL
H1qXuQInJScNRI/boAjzrzojGdsw+pJBrMu09p0T0ICTwoaHnSRPqGvBKlB08Q2EZHce/iSDy6nD
qeKOlPTy/hS9lsgfZAQu2so32oMcvoiTGIkQ+VeNH44M2UMGzk5IIMNs+PGMk0CnXaDghdBwcCIQ
Df5pFTQBjAowgdp9KIWSKtA6nJiAtwM4WVd0BITSgu4pH1zWhXMPcrtEgtUhT/ZKYd7lX229jrJ4
+aVFFgP3g5NL/rjW9ayUdeSlfsWCjIWKxI2rROFwHEAvshezcauhj4xS7DqToHdVbzzUTBPygqsO
miCBx1JzUDFcUAdL2KJD2Rja6ERm3W8HFDMqq2HmbOWSU6WVYMpvXNYQ8jA4JoYjXbal9rS6QK3r
WejDqCl1RfmD5ze54crLyyeSlnCsPz2gMyw+z6epQx6IWWXJsrEWmRARYR7QO1gnsSwufmmXgnys
HLsFF/ext+BmJ3mSh2NI0jfqWGmroJiZM/BUOEEsGDbBSBAgDfxdpGhMrNPBM19yDltwf8pEHQ65
B1tWw3INkBgVvBiHMcSAa76lb1eeRnId1A6G2T/zmr9aEat4S3TI9N6mnEk1bsNMlZ4eNtTL6EUB
nXBgwyQqHHBoUDGQMosmq5TyZ+DTGDhIRAEocgu3sjsVrAQw/qYVpKK58GCT+owLrlWM5iHGieLL
zcqJ4Ijm/mTibtVHuOnjO1RHn7p1uzk7WKHa2tOa44YBc1yRgBmeM7FzIB3uSlJKvOlXjIbyuyrW
UBU+E15tXGUnXDZabMYe7XY3mwyHZSMhYL46L1/6wDyLrb6c+UXNh/GD4POkc3ndr+VXSbjyDFEq
w9drJdq51enHHmliAguGw68gj5MF/wQGRrxoQKdB9SXyznwBHKS4QqHOXXWmnEiVXp1ztS4Le3lR
XLw9IJaF5YY/MofJAqluCIC9LNm85JPYAM9qhKIWVuxo+8ecIpmgGPqc3R7CvBMcebA3dBfUazeB
0rJsZOW8c3/kDT9XNuu2FmI8t+ygbrCYhoUrY2EM9IXxGFtbEFGvqDxm9gxXhY/MfZneoAaFwDLi
azStX4zHoaq/bcModV8zHHifVgZbaUnQhkUVSLtBKY35GCmU8jRiEGnN2GFoW0cF7VU4ADyCjjuM
KTmbAKGt2/EHU46nx/BE2VGh3wVL5gAL+SH4TIJP+D/ncQofVrfdaRB5OtYXQHY5rtwGmW1Udwv0
RN7Swj1JZXjvLJg5AFnDLoQ4pvBOFv4PVVXtyL+Syi0E4GB8HBw4rGGUX21+gNCIECEYMvV3MVSl
5g4ynqMsVbK1+ec5jC8MJDHU1R0rhXP9nPTJCw7rL8hUyH9BcEZlIu6oTRS12j4dXTJjU4+u/rkf
iHHHPeRmmRBh4V+SyOVAHP4qlDcy+Totr+86caEX2jxy/Ty7rHFSp6wTCUoGCBDSSFnUm8mhwKEU
IJxRpShTdov05h5oEaFDOBXwksmgZ6hXy9mafTNkyY9kYGgSsPSoYn4ySPuWZAxoSx0J0kVW7ekH
qZmUbDOzNMfQehioYYDPJSJKNG9auYioSez7KjbdkCp2Gtr/vSVElQGPkid7tNKVamcGnYrauLMC
4E79dEk3oDzjXCvosndeEjvfUvwH0Gm7myzJxfTqjuVQpL7A5TTAhk3y/rD5QWQHUkx7hoF15SHj
ik0dFL3YEstmd8Hb6sTaNEgXpVPD+6t+ZSb+FfYHhQQSIhEcofNHhKysfDKXdpqETmS9eAPCohYl
LZ2pzIrlfVuf0JqCki06B5IGrLeGGigNlN2MZc2Ts261aUKjxyC9uK6d/XYHgyz1T1maTMD8AR7y
s/UotcxezNwRGvbwBRjkS4OPGXFs1juc8rbHJarofBKYRVqpQQv9C8MMEgtnKrO+oATHNC+7niq4
/fmapSTT0fJ7fEKKQK7nWv0Qsug3w3v8tW+yNP7HQoBuIgKjg3cvtmyTttv5jVVe4YcdnKgzGMWR
MLU39TPsvOfqjJIIPfpXsrR/VpivXGviuOMhfRPgbUFyBl1u0FHrFNn0YUVJjG2hqiib4ZRStwG5
skUoVKATE4CpigSXZVpchqZCJpITDvfMljFnkjp9bpDadfid+X6rHOtXzk98jgoesswMr6Kqq6+y
81o/mIFTOncVLEnnzghr/FgB69/R9nAwVLBCLB5XUzHlNQoOpca4Pa1hWkrurHOtoe+EQ6DmE9cv
4HWyvHt5oHS63DCkgzyIxTpWmt9c1J43TgFhCsoNUquAiT6FPVHLPQ/cOkkBT0QPs8TC8hWyrndp
lD2FOdelKH6y01DgtAKjIHH9TFaaiqDj4tRXDDoMuMGlMeA+J/ENNGTSvvDVQMNha7v9ah2R+vUb
uxrKLbNyHCFhMHAmzSxhemhqMEK4ub6ENLGmKgfHcCseggTEBa7MCQ6OD8MiMyq9CNfHVSmfy3/i
lRRwyHJv5Q6dC35zNxyvxDzJHXZo4Irxt3lW8GzgGOMYl2PMZgNm3ZpF9+azEfCkObv5EyN/wQXH
e8s/DLpnK6gRvW2Qi324cVUaRDqk2NnLVbTIE0dSNVPGiYIrf4me8RDtIPRA1BN4VoAAYnZ9HQWm
xgxPDlE5LPnQGbfHlMd2M+2nO8yGMVbFUiMsuDDYBOvE9aM0xUE0EKAk/OtNrIzQ2TfvEZhyGWYU
SFMzfYH48s06pM3U+yBvPGeXSlKfR6iUTU+GB8WT5NhhXvLRKrt0Z4SR0vIgpMAQpxzwqPgDsNah
k1tJydR+uCDye2PQOhyAVhqYu9tPRpWywS2tQ8zgAycObkj0w0bhaVoSRC2hlgxkDAFOvKuhYkSE
6xY2TNAd6N85u2pVU3LXSBPRXllshA7j9NJTqsFsQrY3SVPIrJH3JGsySJn3LjbxJmfdGMWCwmvn
W8WclFTUDnN3KgePctya9i6hxqccnBie8Esz+xMrWCvOcBW6Tt+Brm5I/4ErBRvSQZWXx2LL5fwQ
KNby64PSxP4WiUGc2haiyvVQUa4j27zr5eSRULvCpKdCFPzlxgA1aZXcAOCeYMutt9gKsAZHFm7Q
0uVBVgJP6qhnTxEJtkNSYkJKZYsl108Txiswy8T94YCiaq0hW+Ju8CKYGGASUHTgOyA6vXPxL7I6
W4GyQ6xlXqpFDFVLdawggdCmzcjsgcDmzOuZkAeSVAZ8nAFOti95IyItKJQt/ICCA/5R9qY5Y9zi
Qt6vUrSobHEDXEfOFbVIct/NDvO47ILjBRuVZ52e9bpjSlx7klUe/gDkAb9xpSCh3srlBfrkN5M6
v+XVyX/hfB4pD/nHrVLaLMreDdgioc8bhoGON4p+MANjsCAWSMqtb02cYMSgPf3pFpT6YDeLx4u1
2V7WcAJrM2rSFV6yw7CyQc9YQUS7oyFnGgu/9LcESwUae5YURqoyDyABFPtb9q0MIjGex9n6RIUr
/zIdbcPUvBumseKu5OUDjeyY6jNBBMLBmr+D5WUmRO/Mprh5XHXmLm9BhoHL3gfccvsv3lj3t91p
yWmuGX+7tAROAPZyPsUMuiudwwOV0oSShLQaqo+OI3YMSD5cOACSmr62ddGgVDGWNHAv2khds+wl
94YSLDT4LLgVAD6CHPYQG5K3h/IsEFwCG+ueIDPW0gZXlFtxv3/L4AhksIOsRU5OMmymO5buD3ox
H0MzmgbAsdUZRzH3Wz5CsrBRv4vHhfJm8iwysaQt4MqY9C6ML1UlDWuMmRVNOMPWd9bcWge3dVOI
5QMbwjEQ5ul2XEN4gNHsZETBWO9TBcS8vcyOZb6EbHmgWHgeldib3OYYkakgzRcKUSBnvqoUpeqi
BtzmUS+eEBfjjIOg8gpqOw4GcQa8zrj1mi0hC2Y4CTwuzNRuFiOSGU3lFTJOfLyhfty8NWUh17G8
Gyy+GDCrbvzhpchPzF5FrsBAY1A16p8/AAcQ48efqPzsaYgBk8XMIc0AgKCkfEkJXrjCMo8jgQHA
Z8vCJccJiYYsQj1wYNfZoq8QE3B/O/Ez3VDrnzli2yL2yQCyO35hgHubgqTectcBd8t2bGjUEXXo
YfIQSbjtYLRBFq5ctTnwz0j9pDb1MXRGkSuTgfFWG1A1oJ1IGKFsLOVT/CmECUyPAABt9U2VDlaA
yRvsRMpPqYLJw4KZFHZo1c+8i95ZgwrOfQyNPD1ADzzSPfN1sPT+gUHaPTQJdtLM38H7iotooOCv
GMkZUTNgEDDfUnqEm4JZLjHloWughEo4bs6Kc8MNB0XGJX5OuTdoXXg0ITaKWjim1paXFix3mu8V
+aWQVzBsGRrKIssITH1hKz3nGFyL6mZz5uUVW3JmDQgiYb2z7eEniwRDGp5MTHB9fVp6AGWNM5YG
iMNZWMkNpNaVxnnBmf6as4GaavfOr7nrn18NFnk0JlnyQCRl81TVkCiK+jVK3AK1ZbNfD4uqNFCY
vQ4vV1480suxLNJzjmbe4uctZ6C+8TKBX6AewAub059W36Ze+HoznNW2tmeoAgFKaA+jbHPiUswR
t1zbkZ81u9fP0u6x5U++wR51MWe6treHBdOXlTcQkGuhzbIElJ5267yZaClc2WdlgFcyT6EZ7Zz2
5ly4v+EvR6Ubs9HCAMjc+te7E6E4+KzcYGxFAlLKh+9UeF2EzMT4+Icpdtq6dQePP5BPm3mxsQ5W
gu5Hpw9N1VyYoSAYRLJ5VZ6r+6FAV7lk+HwiBcSTXQMn5uU5iwi/cEqMhQ8uZ6dcBHx7VYJl6m6g
kmHCkeOxf6vRdrqRgsDqAY9VWvSC0wi54pwRbo6JLy5rfNAYKsIma6CTgQm3LQyw1l9gV35NW62b
GRvjnXvdpl+ZcMS8iEswPVG3hiGGRfnO+oNKSq8CTSHcOM/DM4Gt1t03nTj9UjqXf8AHpX7xCV4p
J/f7SkjOhzyWkEyjUiwRU5z8QPup24chHt6lJ/rm3NWZPXJckAVK1hAgRBohQhp0U8FE4jM7RPRV
umPwKGbj+RIKKEQvGPhUuQOHtONLGNgO7sDEC5umsIIHlHCGa6oLvekq7KloMJPjyWD7JRlZ0EhI
gR+aBStPYf+RRDeomzHCtHx0MhDXOC59TmTqxCUNd5wNYWLnRgc6c3JE4ZwlF5pQl0gJXBMJcHKV
6si9q83Mt8KS//9TdmbNbRvbFv5DRlVjBl41D5blQXIcv6Byk2NMBEACIKZff7/VTHJjOWWdW6WS
6ZkEGt17r70GdOq67HmJqAPbd8C5FTtF6xYVHHHSZVJ+Z0TzZqjGR0tLB+JOcITFC4lPypi5oLU0
Bk9i4hckuMd2H/SUkw+vIj3zFn63oHrjZiu2Iv7vdTRod1aiXdORX4BMk5Ml3foOw0oHZAStJKu4
CHBD6LiOCBq4ypLczBFKtFCoRcOdNCMnZBLom85Zs7GB52OLGmwauw9CAbqej9mRWfm8DvjrJS6N
niUzY1wHWiFcf4aqPOT0zfZFSfVgSHO5FO1l2ftkPEGRAJFq1tts6aK3h3ReL7sFDnMds/rwE8R9
0mcXMJU46aE8lWd6JNPgdw0pKr0iLo734OqP9PxanSimldmazGI4ODThGxwOdoS2zQUqVqBielar
/K+N4P9IyAHtgRhUQKmgsyPf6hbZH9tLcddkh+LzIQsP0i08mnLhUOOMpVrD7M6S7Gv20m6HgLlr
gYDzFcsN4jVP+x4Ju78nxxWXCfJjqbmxwuVowjChk6iELvIOriGbInjWOYCCf47kCZ02GrSzjTm6
TWu3w35GeUh/kW9DhmHT4TMEi06wFUiw87mNnLuGSHB05bXh89YVuy6OSCU0MN6VCcFQre6iZdCd
0jF2MZa+zDzp/UarCq48SI/DMQ3EnC7oRY/xx7mvByKe4WFvCIYv9WkAQb9YsHbfeofPDknFTAaa
9h6yBcW6Zge1xyOndpZnB1ZQejO2dXOxW82DIbZHOKV1Desi/K0hCiunismXjLCTFSOw5HhEsj76
CZ+OYfe7wNpYwe24sYEqlMPceB7/Q/O0SxiUdxX7eMgzgcAK1tazRViDpvHf2vsEYJPQG2r/AOA1
HtdLtzvfrzzEB65ZAguV+wEEaXUvqQAwH3de6w4Y0DBRN2kVFZQWjOnEqYUkut7NWEtBzGP5WKuV
PObZ7DTtAzT8dlzCDIdGKu9ZSXsBXvz4IdfnVx1YC1AGzL8BgipSAvbnGvf2M6Bqzl1yDM+7krvG
SX3EVqV7z7iNaXQ4ehd1w06L6++3k18cU5jhSFrBjr0eUIirBZef/lG1UZEvn6klkCPx+HZpgP8O
G1e9mQlvQT6MtZyaZxbQIN0DviV0vDn7yRzOH0H8cLvhubVWNIkw0+MHNYYaVQwBUG8wAZlglvA0
TMzMkyPzApfDGSOT58nZceDysOYuoT/DUYeGDHaDcf3GcYcHhQcJPuf8NSt/ap7ZxI3SbpImo7xb
aEhPcKKnovEItscFZwwU4TnDxsAmJefBAXujS2sFS9w0O2+NTacV5M2JqiR3IbJQEvPB5UFiTbN1
KjVuTrV/ajcL1I4GEmmm84D1vTt8s4Wa7vI8Mz4G2wwOmpVklNE1qWLyMZgL3q01q9eC4yojhh3J
1z5yXfRoG8C+887vMmiDO2Y1ka/GjwmcrP/FTkJKwKbRyB3GxaEeIqiqH2BtTlQ07/ZzzATJQ2s3
GloxbITlsXwOQt7FUnQJllBrf0EYA7NR8GObzWEUTtSIJSrfEop1ZNsdzMW9xDSQkk/OgyEqO3o4
UIMjO4itmqAVY0EKI9R2/iknHcyZ3WXbKY1Uxu+Tw2LyFYOwzXrsSHAf+/4bSXbsOfYo2pIvfuxv
j1PrVXyyjNuCe3r6FrE6Ria6XOVBFQSizOshH3kULJgrLJkQld/EY83bvkDyCqnVir8TQQ485Jq5
yaKhnmvAqz1Cj0E2XhbzSHxghUD5BGJCWg6LWCHWTVRUg2GmgsIaKL1jZ4Rest/8W4bpXOQAfAFq
y0WAg90jRsOMLQoa2ZMutON/GmYdCq2oKllW/V6ThwMOnmpj31izXbe9twO3xFfXG2jKd+AAzz0Z
2SGUObc2vVSdNtrbajPZD1EaIr8cMkpr0rTZpxs2uljw29TxjhKUksmCRNfZ82YCh9mzi0J5nljq
poKIAX1qkO+RfFss0oxuAjO4kjzYYKYSc8hQJcCnoMNt5mfr4GaTwmZSuRICcu2TR0CHUoep0Sfz
m53G4nb6y0hTZ9eF0snO9/6UcIvi232RePDLk0Ag2ONAqXdl37QMBJxJNY6GNrYCAKvVqI9VEhQT
EN2e7d8GZYCNEtq3M3+k+yB4ZKvkSmoshNz5cciYtokETTUj5qigl5NIrmyeGDo9Dcs4QXYHBFFF
NVTBR/Jf72ePid5EehMlE7RzG6077MkymhE0S3lq/yrSrGE9+d3iHJHcngJgovwxWZffiOfNCHvU
tYet1mtzmI/AchvWLDXlKRsJS8AiHfmRpKB6oqosyR3t+V9tuGK/FyQ+sEvjrtj8J97AJCssgM+3
AeTQx0T8bMP4AN9WtnQ20a/I3Ug5YAEwGhDBwTR8+K5sruCpPomGLWH55nAlVDhwcgMRl0ygDqrO
5+zzNNMrbdC4yFlF+U/D23o02APnPINN9jVM5LCVZDeLc2Gf84bgcWE1IB9hbdrpOeVNBzB9L0sw
lZZADStzUOA+TCxaOnNAGT6CDfjBPRXo0fj30EF+CwrqoSETTtPJdpsbV+/ktS7PgiFmdOCM/G07
C5PtHoJxQt0a5g2EnPp3JxdppDV4ofP0BzwC9NifRbqM2KtrjH3OhlGO0j19b7XCKWug13OQk+D3
tS25mGJs4xAlZ0q4rVXGGFmd5ySDNEFWbeZ1XzdH0sUD2VHcqzx0iwvUETMlBTIXlzfjmu6X5dBu
MLvonCbiAUzFe7eqBaRbn6uBS9umTNgKNo+JJVmvE1x0Sslq4z4MxfhlZHJ91oTownQzBBqZgYvg
T8QeEdGHtwkZJnigMvQWFpKPIFCaLMRUHrglsnxi6jN/02YIB2nSaYezjn/uLJwUVegGOj/XT1WY
rkjQ2g/oEyfGfsDUs1YbhaZYzNbUKijQ8A0z+4iVwdsJDY796dXfb81jGYkAGqP1fuS0YLaYc8Uc
RSq5Xm0ud/FKXNVuSt8yiwYKOvS7AtNlGGwjjDoHuec7QNn6W1AA+CGs5mpTPUqet98v/tV4iAp8
wFlwMmDDeyDRhJJdgJxNyVVpIXZSURoubL+wd1cJ3c/EABewBANsfz2g1dIkTdtEy1tHHJ++ldNH
m7HgeyV+VSnXHvDQfCwOeXVb6ElwDDu4LCMArzSbormrOjxqSQGtzmEXkwUcOuWnnsitT3b208us
D8oNrB1RhcZ+937b0bv5im/Fn2S6sU8zhnTEN8pcJe+69NMxCx1z1jcp0cQklOLry16GwoYwKoZB
OK1MnPuErEPGw6Hq3vW29p0BcLiwBQeQ2E3Sct5aB/aySlaY2vl0XnptRmfLAAFJmgUj6OuxYwbK
0H5kNyZn1VwZHrgPH0xRuvHIdjLPoK0Oqsgzv8q/2iddI8toKaETtVd2mrut6qyP9FlVCjhV7Pas
xQX0zJJm+pJ5l+vyVvZmdS+2jo2LFF5Wlhd6jJ8DUkK4on2PcM5Q0+iUkvmKkoZtRlje4FLrY1Mi
kpM2DhnS17sRMJcyCCMsTcpkGS9Jo6LytkFyjbG4tuEf5Adx1XjW656SsWNfIW+Mh5F4+UdLW6dy
lsRokvWVjAoRIkCc8zj5AG3R3IqP6bRQynHZR6Uk8gR6h69VzXW2SbZkZHJSM3SvckkvU+EqOduk
NrN5Zc9ceG5BTXSekMPxazfw/guecTsZYvDNhZv33sO0p+DS1o11F8seWwjNtewBn0wMPWiHHrBo
Z2Cy4INj//8eZBW8HGEVCHEdj2TUKFzTycrlidXd3WKDkT3GQlxaQMkkpPQRo3yOKCPJu4HFRx/F
NALpcA1ydkbFljBxADh2gWedjBLfypn9eGzvKiklexwSScBUoWtUPfDUfGLwzjRjzzmCi4Imaszk
MCxyL7D8jS4YYiTX+zr6nA3ZR5l++sJBdcO3gvmURdvhFOhGbRGfx3JQezC9ztVOBAFHktNqBZkF
pqLoLjBEhnxaIUDW6DQhDf09IY5Unm1zuK2DtWJMo/PMpsOSLXpDz4mleUqzWVnzZ+S7ldh5W00p
t0F658pgdZ88OJ3eWjf+4a+Re4UBP8BEAbO0Im+P6owPNyw8bWST85fZi23fKa2QNYVEVM5akdvX
ht00ZlM8+WK8UbDjejZwF/Bv8S9ONJOj8HgKjUu7S/MOgNXGL9bsrlfQaYBGTknW0KO44Oq+5Qln
37+dK1tWEoLY6bxFh4BL4kgUC59aDkaaYpAHTr8HnUknOtxVoL8DOyXTni8gCr/hGs6Dxtnpk/Eg
D6KZiMgBs80zyzmJG88/P+bJR07E+gKr+ZGJ6XY4t3WQCdT7gAfZusOa5+L1jsPY+CmhCQEwwz4Q
FquNLbc0GYkxbfAFlhOP8qli4nBj55E5t/vc8pI2dQqzR7xDG2om4/Hg1RmPlDOpusm5A2iQKXkn
4NKNwFE8LcqCenC3Yy2yXCD9Vi57fizQzoYni8w2+FRlBaceYsqSloe7iVAaermKqdPoGrYWPUn2
wICAptjHFwxO1nDO5fo0zHtG5UxHRGOR7agdB22YlFl2ky505aB0pZqHQOLBwgBQwWWfnds6ojY8
bUJZa6z2cLz1/UdtVYBPA35Pqn02tMbAIqLcBj33Bw2Xc0GZE0LSSD8PR/4l2ZINqyrcRcmacqJX
NsDJAt+0iHNBs6WIRF7b0jL6+yC51UVmuic3pk7kDGGPCcACZujMz2L1DzTQ19KxmIY4ghg3UR5K
HgrnoObL50LWFaKX3g6AEiwvcLQ739CA/goJnLm1kLVNg8eqBL+bDxpeGeYUWrQo1WDBMVCxz8Cm
yYIft39UW55RnTJLcwpmbx1EznPfFxwT6i0s+KGElIp8pjZmVbpsiF1IiZlvQfKgcECb5G69qGRe
bV3IzLjfrlW/6dSISxrQmPZXQ6zN4QiWZD04ctO7hLFDEHOcgs48zBNvV3LczkEu4WE6UnN20a/9
xtiNzcwHtZ7JoVgp7A7MjVoyYa79lg2g31iItGzT+RwOKbFy9IVJALIOsE8KgINNXbUK4EDTKi65
nAxg25EK5XK/Bx/D3qoOaSrjP6ojK153ze4ZylUbnOA+llLYp0+nt5gvnZhtFRBgvYM6B9io3DB4
lPT2EwOACY9xzQE1S2WUBUBqavo2jxLcoF8lCBFKQbWiDDX8Zd/lDg4eJuiMG6uLCe8eqEOgDvny
wY7b7SPqz7zjAN/LSpiK2LxJIC6RPCrRT12qRnYOaJTwEmEh4gsTHLhkrfQR7ZShHhsZVToljkR4
asMUUMSLSVj/auSQiADxHzlwgoVDSE5kCo3t91z5HRfaktVwmWCOkvL2KL3M4Ow/xBP26s1Gg8gk
ouQpAd/PkvdDdiQ8Ojwvu/x/bGlROZw9kvwR9AO01EHGFW20R+qi+XOfsFQxWaDj0SMwJSAODipx
/jOInHDprKmfjaLJ8UI3oyYthlom6URHNjwLs4eBWJl/7ekvgp0IpU3DQ0PlB3YMqCR+nPWqt46h
08SUqN2h8G9oUTZGa0DPUPpNQIExyTKqKtMHHK161z0knHPWPQouB85AqM9EpxWwYrMmLKQTNHvO
b0ie/gCf1PYCLZAMNlF5AmDfh9uzhrN7/J42B6UTyBo42wIxQsEV8ntDvQGgsGAi4RzZSndNNz5r
MGUN0rtF+6NLPPMw2FYDvJA97DT5qGJwBK0kuCk8TF2tYiue3kEWoTyh3L83h3Vg+bHQBdwpsWs+
IC2wg0QbQAi/Fm91fErS/R7m6G57NuQeWTzPRl7A+D7xVPTfoztlq+M5qtwj9cq2/JEnWMu3Uwvr
Ktxvz8nIiFkuzUqo0QEmfVeP+O4Ka6Gc6IzjOjxr4KfwlN7lDrzZKtZkVZLeYoWjiMhaBPVDEdxj
TZWnPsaf47OZOCCwufw69DxEb/w1K7d8nxzIdUBHrVmrVSidSNx0zXnHriWSARkp25T2fbLwMYVY
DOGdtTFRzyj2XLDSsrwhFzyMdxvthIEAFbjsRRrtdzMnFIQbvhF+awNqXZYd1Qa2Zmq188Zpb418
4B1vmHbdvmRMX7MpWX03Oka6X0BKFPZvplje3/ARn+dM0zXwu/O5Y9+wVFos2dhjlmZFEZfetMpC
flOx2SVNWHBZwaH5v/jDJ/mVDOds5zoj5573vQc2mlY3TsgMrSdAIi7ZZeKKHhbXmjbCmLXmHzms
zwn+dMCKMghlTpj4aN6bC9tKwZz60g3hW0RllMuGZOU323E/VZMDs3aI2XjYfmF74GvFlvmAThyl
YcY5bYU2ArXeOKPBsykDdLE0I+u/RuAFjL6DGgqIi9jfIiPBrxpLsK2K0qEqn4ddl33wPP+T1zSf
RGKxSLCkAacZOsboOQG+Z+uYfmyOOZgEqqduSz/jFv2HhZW71gl+ERgLJWB3hZP770mzw2rPsqgE
F0POhErVsskMzJdtnSEg1o7/c2TflH2ar674N9OnVrdJzTXQMFEHOQHGtLOy1GG+d2+xqxzFCQgd
dEea24Itl/NBrg+DWEYWtfD0BxKqZc0bAAxSXClBllDFQOiC9FOqpHF4a1agl7PK6L44uIVIWR7v
NDI0dRr2MAzcZhhkbHR4mKI6i6EtqOzde+CZEQgGTmiiV5dp3Zwdlto/izW0TTK2AKVqSsw4l1Ro
/V4lMy4S4xx88nue69rlDMgzyKy2+IYQKs4mgkTxySdFPo4sr5bqgBAqikJyGqygJF/5GWU8x9mR
IzLmMJrgfNVnxEAN76eMQw3LzBJNRfSRYgftWuFh9AiZCnn7dmYHRPMBWuVG9yfrCesXa4u9PnSx
Bh3z9kJ4wnQUirCjMrHZGjV6G7JPmeSjmMHenPknJPFtIgCU6EAEBhldgG3NFOIbJyiDwZdtFNQA
M9mSWocSPGoCfecMp/AKAjBqS2EJRIxFc/ehRp9xaVY/eUekTNEjhc9LnkCWsHXh3iG0UHi7NJeV
4PWgYQuMw9Db5/gWPxP0AyOMiQxWLFpxUcSocRINocrnhy6EgI1wRMdbtWdWw8G6Ry7CI0nbxNjS
iT6aI2eCy19rqUNbCAMiMs+eCte0RD0xxn/kHcBP0EAm1nMbuD0h7DncKLTLX8yBVfhmI90iGZ3j
7tmsC1O+A5OLmU8tVvsGpN5OlPmtla7mcm9L9t42NiknD+7ZcxNeziEVqjWhFQ97Oxx+D4/pr1CZ
QQxLLn/AvIiiXmTYtUS/UE2CwdEHWDpXDX0TupaMrfvSMWW0C+rnZMGQUPY/XctWnNQc0/mS/+KT
GAWBj3a4ZkiKruNZLuceJdy+foaPsN4phSGGyXneNsPb1o9aYFscG4GKLpIxxEdr9dbKIXPkOVFw
iB4JSavf9EuDDgSw/ckaU9UDrLK85aTsU1LX8UMRH1TYLuRTvLraiGTGakldUjs1RRkhJIkL9qYK
ArwKd8Y8JUfKcEsqR6PrPeBZh30obiKKTSQ7jF7Aw0zvydYKYuUFEuUNJc+Z+hnr76er7ztUITZS
tzYlDc0k++KWJSydi+6ANre5owlPeXwg+UEidZmtilKI3TmPv4wMoPcjpXuP+XbrAOutKzGEbLD1
AjnI2gI2oEYrqNGblmzR3doU1TO5MewkMSvPmjwydvqlFnjQ9sfsUV62W4HsIOFBwuuswI06PTg7
6ITVsx2D2gE7lE/mMy2cxICHQCW5mrG+4DifZFOOuVtc+Ojieg5dzmcl3utYS5zpGaTjkYM9XZD1
Re2zBhOW5RtQVDDMsngF+WvYraHZHtc88jCRF569IA1D4EvwzIh77QFh4TNjFvXP/KPsFS0P9oWw
C5JuuoMbhrH7bHws6Es5wh2pC5MGQhjzfv44dOuEIgp7Hw56ucK00Vs9kmpZOed40jIUpYQ16byz
QIiKIgZUlD/WscUXblVDFBky7rxFKUSZs483RDBc1jCb89pdhQbYfdYTNGEQILki8Z2ZFxRRbfAg
RuLPFt2V1Adt6hVZiNXvs6U9BDhhDT0CiQJCrfAWg5tQ7TSvWGcEP5qeSCefemHiun4QxPr9f1hU
cL2L/TEPvSdZBsjJzwIHOZYeh/17afHoMO70I0SkW3FcuTlXMlSca9SaIQ4JaXojLbw+DGANlKns
zuCOhlvbI9NRPAcZJskGpMdclyjgIVJDwgMhGwb1Wr3EvjtsayKsGeIREQInUM85vbbXW1NjbgcH
oqKXkW/Nz30CQnnOfG/QgX1BauCH+mEQxt4LPwvoM9gCEiP9Vp8+D/CtgH9rTTowPcJ54WKXtw9Y
YVzKmo+xOkNIcBPcE1n4KKKgIQ7U6SWjq4QwT2RBXfw/evbZIa8hQ2DibW27OFiWGYIvPRIhWEPF
vgAtIqFLsBwTAVdOh/XPwvEv9zI5BNpJVzVfBBv2TNt8oWlE5aM3giI59cGHeMjf9z2+XcC/joPF
Sha+Yqzk/uDYkyS+0ZNiYpwXo5dro1oWsUrclggg3ILUZswO3iohRUcdn3wykgMM0Cp9SAHzwWlv
cBa7rY+0835wqRsrXRZOiY/rcfiUl1c/v33pD4tXbzAF+fQ8z42T5MXtI5lsRHObpe8STP/PsYDJ
zsbmMJO4Sm1iA9HyMmOFYlLJZm7uJfiy2dI+ul4MsDj7se/hmaaycoywVe3Zqj1lDxUralMURyUO
dCFz7OCwfOh6bBeqlSE3cUEMuaDA1hHLWcHtBP39ZsEQbWUn44SavdiKZHXJjGomBBUQTtDwXhVZ
SqfgV5+6vRoOscM7PLUZ25U+oO/oQYPoDo/Wkpap4ArtC+jQkBJKQUqTo2hLytoVHSgAU7KIidrH
JZQR5kMau7ADw6yQc6gGjKBzcBl0epARAgkLs+GLoBV/QYy3+cCgCq+JjriDovuYxwYwqqI2HFxK
J5Hy4VJ/yxwOyiHkDKn3Aukixhby87QoXN/7SpxwPmdTWH6ZyyG/2sTHBAtmtLegGPJHTbteN6b5
we2DheB6HsRdFFG+eblS/djLEEvWHWcivi3SKWFziTzgYZ6Z4dU4y8kihumrlQzsmF4yR0ZifiPh
vQ8hYAunqx6mzc8XqPtv7wsPkpQ9Bquk6KXnlZ/nhIAzTXorPIzT65md6BYs8Z6hxr0MvaSqnAO8
u8xEXwyvELJ8TFv213OjU6PHJ+rn7yv6wcQpSVND/CJD0ygOg1S//49dH0luWe52/vZWBneSycjL
0u70Km+BNzEmQu3J2ZxhhWYgDJt5hiHGRcR10lSsVGF1cwD8e8JESBPnjC6vuih8nKPkU9D9R2Hg
FmmXz5o9LlDVQJ2WrxlnCQpBkbDUOMlZxxwBZQ9g4NCPzoOo+WC95fA3miumUFP7/nj0PjU+IzBo
IuJAQDC/sZ5zsCqk4lE+hEa6XQty1KsuVTIBTnkWwpbdjrzG84L1Ly9s6w8Q7ygXnY6+Btes16/z
j/c/dVM/Dk0QQjHwubnfX+fJHABplzBnP4R6BQQqP0dVgroCIqwrmXvg/oKFXsrMyfpT8lblyqiD
z1qdcbb8/P7/aN7D+0qg7epNGd7iC2OqdjeSAVJGCRLRk4+TDA7tSY6RlzL+5MOWOwwnObEV5r40
3ke6u2u5F/kDAGrqvfNrrHtec2H7l0vmBSGnjstT4xFe8LIgier44OKi8DCT82QLkozjVQoEICUr
78GT9NqZvK+ykBh4lrMRo9Y0+uSMGJ5J1htieBRym39+0X5080rByaLITbzAA75/6TK2NSnTjx2m
5B22i/KHC1oCQil/pJaWJ6A2mhonsUEgkdxEdVSqapDqXyclfiyXsmWVps0S26W5lTdSkEMrndv3
qn0magdyihENYrGi0sDHZFLunJqv/fwjeT8YlGGaGLsmTPAfxcwpfrEOprHKPWw68gdwMdQU1D8A
BQLIGc5eGcxcZyJ0jIewgv9f5zzk/FtZXgVHqPke0gz13lgkcgJdym/VqVRIv1qJvNxHcXKKTBAk
NNvGxS31hZuTQ6S9KbIFE2U9R1t0O9en/Ur7e+6CF2KnIksaKxnouMLogJVX6PO5eoLR5Zr1ev3o
vfa+Xly/jZoy3/VT887Wj4QiyPeMId+VVauaHI1JnN5Exjs/JMCylj7dgLIEIR6h0cRMApX1gHDE
VE8QNx77EfkxK6iF7dE/JD1nuDTCurJa1VU0P/98BfzwuL28si92qD6bSBvqo9OVld8IVQKkOE6p
lVOBkzFZufuMZeVjqH06wF1S2/E2bgzXwktd2dd9Y6N/vbIh53nMlwtM9v3OiQl4jis1wbd1gOQ3
Ax2dB4Wlb2icDBTinBBocEph6SEMvpkc5uuVgcHDYWryt/VA2REY2EKWTXoinSrHI88gHCcj5K66
hB2fDDCPkApS/sTOAX05NQrw+pOtmSy5Pj9mvxrlfshMTiyHOhKdyg3fWlvg3IGlH5CLRY4g1OOU
3/MX4DknpJo03vhlYCph2515DN/aGQdDRQ45jbt04KrdJheed5FWT5MP5946k1UjY/kSkhJ8ZKo3
BWNvsTd8FLcggaePtRJl6OTXT33MgOVNjAy6QFy/e3dSQFYsRYwsXtkCf+gItFqihFDrIKFhooT4
/q70w5DyprLpSabPwbADQgdCphOUEkyokWh9dof70/St3tMJltRjW4X+p7hpISRvRX1J4sv1f3He
mn9bNhwcrpGTJzvbi+VcNXlU9eWufTevD+ZrXd/wI9/ty3/8COrNV+7ynv98MZB4ZH+FF6evBH7k
TcCVbqiSL/RrNHN4uvKTv7/zgi/KcKC904uBeOv54fQVHB/4GuanoGTMi5MS6TU3c/G7fZQYnpc4
k12/+OKxn4uL0/ckveZLG4F9wfd2d9ENDwBXvOY7Dei0PmhyaL/zU17zZ/h+eu1M+t3TV5/zu3jG
X/DCfLU/08tu93/fMTGAEfGKU+C/bpJEB/Mkexi+wcr5ftFsiXtgirydthgV5/ACP5Tueh3jdogv
P+k2SMU3uDwSU+kgVbecAwhSAnBeAn7yozpmlXzE871HB3su7ysFdcJDv46X5XnMlt93eX6p0NhX
9siXfTCrPmYC4af8ECdUAN9/ANSHPUF87EXWY89hHhJy2lDFScdgFY9DMJHmDXfFx+iVlBsGRIwo
dQbhM6miVO099K/ffCoAy4P7+Vv8AcaxbzEK8Dlk/6VwevEW22w4loxZyD7Pw7s5Lh8FWnQOSJYS
5lE93ejISSa2xaGCopL3IAtYywYAX7LKlNel+pBkwi2bUeQM1o8QjdWJzRu2hn/19TpTVZNsYNQY
T1zrrNfsV23yhum7Znc9TKKY/sbHvQvng/RBpsNToQcfMGBAYsxb+fnn/8GVVp+f8BHaQMZ4HuXj
97cI8DKuszQ9PtUxdyHFhdZAGKB5UXFQM3fR1EgOsPqAkOUfVG0JI7ZWy/gJK5jh5+/JOmD+E1wC
UTNgHnBv4iRm5by4Jz0Loos34pewIHqUmXtiAH6AEAaAETUCAVGr1rQcJ201g/Zit/OXANtPwlke
8Vq972ANySTYEPGnokvFlmyi5fHSJoBJuG4r/aArge0BXdTaCLDsO9p/NtkpSW5+/rl+aB74XBE5
PhwCLsgQ2VTfX2sG6D2ZFoiDgwVMd1/ejA3UvQ3jfUrdOU/u543IHtTzotGQSaAILOnt7LMAOFZR
Jm+GZwGr+p+/tVT/9YtLHtP+09LGiWs4qL5/a3DSgJX3O/PeGqAi4Mkx20SkSXPDPZgQb6luH/bh
vWyb5cK7M8llXBaXIPhfdB5jn8IMKaT8TiLgOWox3Tm1xxoI6wiw8CC54LTFl4MP44I5U13gaCXj
Z+6YvI8B+p/UtwYFIxoZDYtyJHM8eW4ThQNijBkyfHX9IRWBsu0Xxqgl22HM/tc5qiUrJNUocwmo
m6wzwAsaMm2HWsc1+idmC9QeLPC6xzWbfrpeWOTskdTT9yKpnSpzrI5xhkfr8XaNoLNRGXvben3s
r2TCrSgN7ceyjBykq23zI9HU4IuEXWBDrnU30iwuJjuXQXgbY7FHWyMaqj7If7Ht/nCWu24cRCEA
bcgd5an+/mb2xwnKRxQarLW5KNIuMdWbC9opDPgZIb0fiCedIRhYUR6lad227+oyRIkJHw2xCrlT
z6+DOp460JeLDKAcr6AQSmyYvFj//sZzn3DZMSI5OWAzYWQZcIDJkHheIRaA0zIu+VVdPXZ5t0N7
vNOuykT4yqT+/UQXI6f1tiCOHKOBEouKYIyunOy1J4JL9i/vlj0oxdYcEMqzj8w/oJ7quCsLwxzi
3k4tPVBmI2txaC/4XOk/1NMh8FhQAHrDhyh0vwjwJYfd2lYN4R7rrdWD7kbUgFIOJEkjipkGlTQA
y92BcTcltLK4QquLlMmGDW0Gvu9GQJ85Ai4HUs9rdghfVCENDoDScXLmwtzpkNeovEMJxcGKVQeP
jM5T8jtNi0aoim/HkNraj2GzKF4Llh5tqJ6AdGguXYfho4k4tvrnbpg+MAK6jsnRUukpi7DBFcGS
XTKjmqeR4ZSE7Ib6h4FGHhGcumO3pcEi6PZOx2ANayrALlqzwaHhmZ4kWcBIvBv4Bz3OSXz2NbRQ
v6lH8dQV8QGgejDdukly2gL2Pds+LPwje62IU6NXFcQUEJZlDYdimEVa32q9UIJcqs0T61t3qZsB
sCqA6LTi16erzTAgYw+b2xVOL+7l4at7+7+sFrDxkKcuxUPN9fX7/1gtUzruw7lc3PvpMD8VcfPc
Tf5THg+kXMBCGMq3yXa8lwJcF0CSJDjYu7PSTc/283KrGYUO+n75//eprmfdnAPDHIil8OIwjQ/x
WHlm794PCT61qXNfb0xsluWDvIEwr/oF2dqtbu1MPka9R0ZDv6Xu31YlHK4tFhUi3v38xLE+0t9v
Bh74CfBS5EU+oNrL9zXmTM6XPbUghcdfqLOWuT3E8WxhQM1FAuJhRGrDzCOQPjLIdSLYPhokEJLq
jQ5sX37fHDuqEsUX3ThOXi+W/qUw8VzPJ48wolKMXXvA/+Mmb9kcLEcvMdjkY8hkjjBF7BHJhiAj
uaTbv9+tMxSQPHxQzpsfheWZuxk0QyDmTOEw+FAL26FLh7ncdUeDplUMGf63M5Fm5I4uwrFOjdlP
4Huzt1D9xXgXX1reqpYJvNg7S4nVi1fui677y/sSenzCIGIwRBn6/ULu3XHMyYAbP8TH+tF1Jbob
yxudcjo9goCqkMNQsFaC4e2Z5K1ybNdcQDVuXRU3mg/omY3ZpGJlBcEHff1uhP/2TrE646TDTR2/
yRct65QF/kwWs0uNdDIWUoxbMByh3c1Xesz9PWxneRtqrxAAJs4IwXXd5XpYz7ImhbzIXVuwPtmA
s/dz8Lbf/OyiJtjAIh9wRKCPzVAa6pJF53OT5Gyk2Xy+J/8D7KzzTxNeG5MJYvzHLOEAE6avMzyg
gPujZ0uMweGAzNqJ/5iAlQmSd6uHoIDPhnBwOF+9jEm9mW906gY7XNGqHubYz2/tjyCE6+kwo8vn
5tKSvQADWySknUso3zs7lsQ/VtWZaulE2QDYN6upcYbil2Kl+OJt+/Fwvp8b25BZ0LKgbgHachxE
dJwEr7y/H/dQ3p8XxTQkaImD4EXd4gQFpvlohSzoL3/bTjanJmKpRdFHbMu/BfgsGcyLZp/KuOKU
AAKkkOemZvSNwtdlgidCwStvzfuhldWUDMwX7YTvodl/udiStNkNuDoB8F9gs2DuavMELqKfNRgO
kRUjSIQXp6/T6xNOAgLy9wvUqwd06/pLL0ASi5qcfvmvlyf05PR99skJEIQCHjJET2AmyW9/feNH
fVFvAqlYDOUEppy+C0nJKciveaGqOHdugveAJ/P4gI7wbyyF1+AnfPFbw69gJ6eX4CUnWGXon3jN
d3AUXgCi8OsbhY6wFb7zBZjCr5HNd/Y3vsLvvQBX2u5cCQbQZW4EpYCz/PX6T2RlfuIFX/4RY4g/
IRZe//yG2mnIi23OCwDviWPTJvdym2N+Fa0RIpx7ia3mffd7vULNSNnWVXLlR2p48Th8uqBedYw8
DZin6PCsp+xhyvpHd1iuzRJcdAcy2vZ0QeS4qKuT45FqNuQB15CPYH3hL0eak5S6AJKPYeZ91FNn
eyJ4UN2OrhUzG3w1HpOSjpXMEo2zhiW81RaqOCJRHsTBVH9k1VZ28tcxMimRCLDnigRiFmxeQXXq
kQ1afY908jXHpjsg2vUgGO95bIgmrghniyMSMybYjYD/SpdRoIIQdP0Y1zK8hKlREUNBMl7RJ2sb
UUJ0VJaMYboKR2oiMZWUgTrLpmKpaqwPT6/cph/7Us8LQwoFWngGGfYM+MeJW1XR4uL7zcp1IwR/
zCMovO3s1RCUx8xFFzrxFNpBtSB/OxAbtCZfRLaWNCdYaWHJabDkC45kA+tD/gRAzLQOgK7aou1A
mX8g4bDipLvMjzSU9GhEY5urocwY2lPv6ldcsjTTFJN83g31ximUltvLLZaVF4gOPgZcWNNeyNa9
oxfMESwNq07HBFAVVIvxnBpAIL9fg31xUc9E6BQQWYgGi2mJNcqIoRtXCYAFfPukh7uCvEmdr0oC
QnMvgEiubGFLO9LDK+pLiLd+Kvkcn6ZVF4ciksSnWBHiumZquXCEutFi/vk9+hdYg3sEh4SDOCJm
1bzADvriGPr9PK9QrlBO/5nDpybBzsCZxcJH/qKZqJaiGoS80eCZJoHGgjCAa7nnSYfxX+SZ6Eh7
8ZiTrRMQdEZpjk7kRZU5obfpu80zpCAzWsxTiJwKN6t7/10XdAyWqOBSbJOAKAyNr+Y2dmVo6Lil
86d9a36xwICU1kG/+z2buy/ZLjvSReHmW4gHjFlgveBSIKRJY3NltegeaMig0CuY5Kg02mh6pzTu
WA4aP78Dge0uvv+YPr/IXJobkASxeXGyw4ULvXUfVR+b/mN5DONzs8jqtIVlYAoyJRwlTEYMQShl
hgAyMC66+XOAEOlzsx6e2jX8daoYlZgjyku/Fr/a77Zr+TUnuwyvpli2P/kvSXhkMXu4bw7EgVlj
vlrS7wRNDVw0AqnrFXtLO1lSHuhNh0j30YzxVnLd/ZWGlkP00azj9n724PZatUlSZr/5bnnGZpL5
ZwAXsDD3zcXeqe8iv7+lq20/99N9NHjm2j3Ov5SH6OI4fpuO1VUUgDddrluAKPuY35KUzMGR43mi
yriV2982yRNjZN6Fw2b/BcLn7qPTHvvuzBn57V4lXjxX2zX06z4/cwb8qdQ+BLhpBfQSd/PoYg/h
7kp4Z1wGmffL6X6hB7mZ/HTF6vtAxEyHeyQ7PhTmCc2UdMtgxPjHJYu8CQvYsEMB2IT2nj8BETnB
TyIGXg0hNQXWAQtB9nl+RJ/G/OhbTTIC3TyS7nkFDU420WfxilE3lIiuXWdd8YEBgKGgTebHoNrt
39UJribYZwxpBq/KUK4mR9J7hxItBUkwWJC3LcpaBzeiwMEMI4MWmsd4uOKuji/UboJxONbrY5Js
wx3Q/POYztnVFjgeUoyhvZszVOfGwyKz6+VxJ+MD7hSrhQof9wfe1crVDhZ+HQtRQNtFj/s4ugM+
PdCe4HKVt0EFIxsmavchCecC6paPeYoh9IEBMJ8yoP5FfIzoSWEB1r122IbpxsQlZ23Z+AAOMXTk
MCCE4gjglrR4yNpQG2sGKZ+2uYFNayJNB3fF7ryVAiOWGxdjzG9zuOAetobzZzk8ws5jCaEl7Qwa
Jp3lQxINH2cfb08beGTTJmIXAprM8hVnCKjig+mEwXVSYgaSoC7wmA9gwpwSrkOwRlts15BTnoeZ
m2giKDXzgEPTgOcxqdb4meElifylxRck9zHyhNDNnPSA9qQLMAFJeojoQQNT/QDd5aZcgYhN5jf/
qdHuIOtsd2/HY7ldpQi+zoc0xGu3F2N+kNhEujXY5SDJCabadQMzvPNHAzE//czW4Z/vd+gdpqqp
iIaFwxaUJrnFTbk4DzL+2FDlpP9mS/gJn05OdFwfcYFjYfrYTrDnXRqGI2c4Bflvd9V21U/bXaC8
8aGC2tz1SFSYgz9ZVT5GW/iehAWuzD2fDw4IOrY+GfC0k5tbxMqcMyN/OgjauUufZn1x8uIILFp3
LKSuRnLFythf4lzSXB14Ys9xf48vlNGaO3vUQFpVILUQAyGsnltvLYyv9ufZ0Prn5eGIfWQKPy9w
+fQxOly9O2tbVkf8s8gzCHiRBdMRR6s5wfooR6JIw5Mf76Hsk/+0wz+O60HYeS7DmAXtQ45n+GWf
dfunrvlfys5syW0kS9Ovkpb3qIZjx1hXmTUAkkEGyVi13sAkZQj7vuPp53MosysVKpNmzKoiFYpF
IOFwP+c//8LfSZg6Gplkl8gx2PtombNOUgeBmTBNVbtTbWoE5UyaONmCZ08fYDJUBBPS5aG6BWlH
xYIj+GYMYNuxLfO67UddUPRtCaWpfJWbF8gmOeLkWp42LXGZopoklbrb2Qa2zqttoe0NMQmUwd64
Y8BuHAU2RNv7Al6BQmkEgUgrgjfYCmgGOgkyNhiapoLNJWKLV9FlbhIDNLSRlN9Mu7ltcWxgrW8u
MV2D2H2VRtipzodR9mIZ9o04repo5aSrkGR/R4WUBRFp3epyi2uZ29stOByKKxxtw/HSkoG+T2ce
PxmagTM9bwoThRvHQOM3udIaXJ6c6iphFhnX5dR8oYpt57gp+WSv3BnSTdlkzY69VB7MQifUCa/T
aOXXQWG/bxvuOqI1GJzSbZznixx1TEiWdka0Kc1BMRJGeorsO7L09LLRAmRy9UToNg8l3sJGa7Eu
igaqqdzlN/NUA2FH0IGWwJhkP1ScCa8InQew5b4GesQ0WAazlAu/ew2Z2awcr60L+xXmIhOJ1txI
tbbLM0KOA9xQDRn9ZnwJf7v02xZBoHREkRmWgCco8TUoTuE6SDcIyA4rGP5qcBC0Gg/XqnNSjHhY
vVEWNl/M55FlpGbdLauSZI9dz7tM/vV71gU+QgVv669KkB8KLZ15naEzRIQbx274PWy0ooKuC3NU
7yWNlSAp4sDpgGZZdzD9AYWG8SoLbqZa0uh3pq2ZrMet7mKIIoMKu6K+lwnNWxZHTiYoSaqbUeTM
Ycy0VPLfnQr/PKbDk4LLGAOdvyhAxohECjZiC87GJYIDUvkraNCgN3bE66xghfL9K2HnpQRLye/5
+RuwTchel2AMKxm6cM+gW70CCGwNEknaqt2DrLQl+Cy7Dqkzk0HTKvzmrbmgO6kWycCilZSqYynN
7lY6T8wspDfzIapZh2R7y1evOgXqX+PRwZxv0xjLQWALcVgS4WWIiYNekC2ayRiwvYER9AirSw5v
JPddqs4kq2xjjFD1p79Mpv0PoIipC1XVXCpPSTp8ddMVvemMrM+nJwnES3ZZlmMcX3/ZdKAdilT8
uv6Q+A1OsAc55Cy09pJk5Qdm0TcSDMcGcDNYlaC4pADoefVlzvJ7ORWQIwfZD22IDrCjHDjbAsY0
KMfP793Gcv7+3m2EKah8um0z7HmNeRIjBeM3ru9k1yh7f7k2JesU8vxbqy8+Yi4A2zuskAHSFco8
JpouGduZQX+V02fZI0iRipExTR5xbiTWypEcWRr2O5L1AqlNk7oYeV+l3bVD5Lgc2NAnbWNC6Xwm
p1/qYtzhJfjOsBFYoeiS5hSArjuZ57N5riQ43TGhrKidgs0BrpPEZzxnuNVshCQa3dONYK7FE+XI
ap3HyiCg0VGaj4a1FJynlO82KSWSJ7ytKLKTWoGknO5e+mfI7YpO4Z4S+r1ETe1kfiMXkWKGb3/+
xus/tmcWuC2MKEdF50xh//2u0WaDnSl2ml2ZIMtIxjs5Ud2yFyYOp83iXfIyZFxwRtmIICBk7IW9
UyduHSRLnUMQG20WTjiUnYAV28SfoYFcXPpSnERMVFXL5sEmgBbmayaY/vCwyODCzQ9Mcp1H+Fct
WO5oxHc/f4EbZPn9ynJtRp6GpSIDoTF7BWkSXZmGZcFcWmp/s4Lh4EQcNlpqmeAuFxRU2J0h3Rgk
oXkDOWTgTfptwibJJF0EVYYlv1F5EpYmlgBSMLPZoJHIa6wYmtSAPnJ0E0pbuYRnxSTgsGA2wquS
zYw03pCIvGTTlLm529JD2VfTkQE0w8ifv+r/ADTDWeJRMhg4qVgYvmpHcRVq4pl8kDt5qsqb5xDA
KRWL8P3AuYlyn8g96SbzUcICUgcqZ5ITUg2unjpQxrPrHeRyh6pbglK/Xnr/YRjtuox3DR1ONFOE
H3iSip7bZh+BAcDKcQq24IzrE/yXPdtgVcg9W445ZKqdPHskk0f6UTJw9Dc8XyAZJT9aMvNSjKXH
grsoB1C/HkZvo4xXy+jvF/t6o0WqkgwoW8WDVJ7LYbGRd7cdTLC/aMdTAyuDJSYP1sjg8IM9Kw9V
ucQ6ZkjglLeGtO2U6NSmPK9Ybqx31WJ/YQlJd1Zs+46lmh7dKH9wpA3WRliCnLQCrDVTeefM4Q6v
tGCbeOO494tlI4/IH14l2wD7AQewbb3ahpWZ8i0uQ+hifx2hhDtvswnoAXIoU8HbkT5u0g9yGzhJ
EAlyZAqLpDVkbfkr4H/jSnx3TZKtiVbKNQ2IUtrruiZtAK+02pqeJTHG6UBrQYE3c3cztDzXrJ42
bdImRwBJlTRvogHoMVnPyBHkMFWzyl3r2HuZS2VPsmxmQP/zt86R+8h3l0myNEAp12c5iBF/oHEl
Ycnowq7u5OKQT5zkmVY5mdCINLuBEgzKjlGxqlFETu039LJCs+KMVOsjtTKypOMEYmjgUifRajVT
vL7H8I0Fg0klrS6PQoKN9QRfQU7ypV2gpCBkcBgcAzp2tNAhQw+QU3ywUTkdk0ejhK0lryabiOos
EphxLi1j+iyNX/FOpax3IAe7+mMz1AfOVJoVyB+YPEqOgkSrqwLnRPkHyejeqh0I32WR3KVsmTIT
W8785OEhRXYyE1wOKyOcxaTMIEuH99JXDf7v1RbFiqUKpzIOWmBgY3KHXPny7W+kr6wcHK287p/f
HO0HEFveHHhfaFkMbNo3nuffQOy2sBOMBtRvN0f2WGQRA0bODB1GSYDRyH/WISFlZDDmwNOsI+m+
vml1IL/I8wuO/+OmZicYG7OgZxvOSSlFuCkUvVaakP/8mu0fr5mT2eFcNlk3cIKd709mRVPNyVXz
mVaeKyNuw+/0mmBR5MbffIEJEwIQlTnFKszySp2r2ygibFMt6A7xcfmojjU40Thwt6V4DSsWjIY2
89ESRGxLMOiYMwcCP+THvs9CGD+JCU0VGESCWBsvXNqT0ckb+0qn3rGjafHdqMzuN6B8S7ApU/Ot
I00GMiGhLtzWNofuyGKMU2nSDi6c2ZsxVNwWogB/q1bZVoq0Dwalv1cb+rGSLhEnxm0yS6cpg+74
GVJJ02Q94IICdOVwDKigwJvWisaPBh8vUTn3lyKbFBPSNK3UYOuJN9h9HJQPtduER1iwZ4yDM78d
pYMZ8dI/v1k/IvAO4Db8J5WJPYSK18SqtO3FpIq4ujMWzloKCLn1SwIC0MaeM2svn8kJq58Mh1BZ
qkpw6i9yml3w+pUK4gSChXXkxP3F1f0wOmXGZnB9cNEEH5xX1cAaYyVao+e/k8VkONrPiQL9DLv8
LrEfM5M3UlbRlSYBIDW6i5Y/J1mQ0Vo5yWcE1vZktKPVLQr1UtXdx59f4XbW/333dAUEL0HTAYWH
dka8ukLUwWplhHiiVy7eDVvmzJax7Si450S2HELj13ioCKUDowIWILiYtAh2S14GEtnNGSEHt9k8
NBRw3UCzunynNavJrot38jRJJLnFxE2REiemM05fDN+mUE4ns7MXbkuvZH9sEWyYjuLzrQPKfUsB
mfGtyfABJtcK8/SslT6ZEnBDhdkfq04aLstUtG4CNIhKsAe4loB3uTz0wZowKuB7K36g5ZggTw4L
lFQC9XblOsHcFhqEzNZ+3J6CElEzgDDfLPWprQCVzkyYZEX/XporOxpqqwbF7GZynbmEiBQ4LXV4
B5N5B+ljS2Pok49NOn9tLSQ99gxqqYBMdTkzA0lyVioulmChDz+/jz/UnRCwIOqhSkf0hPzFfHUf
Ff79GJ/d4fmvurPjhpDABMGD/F3Zu2XS+dEY6Mdkk4C3u2ONb2RvxVzlEpEvB4kA6hNQgRQQ/ppe
88Oj6mL4TzI3D4RhwcxyX11iaTX53LdW+RytHJM1DYGGm6sMr1KBkaVNAAMzOVbsNC4KMcjW52PA
Sf42uBIIwWa5AL4xVv/f3B+XNpiGXpd7iERzXk3yUCRNCiYr/Z0c7MrqYYqg/CBcxW3rxhXr283Z
XTJqJNfPIClEFsIhwRLD7F4LY97Bj3sTm+t72XjIcePIXJsl94uG/RU304XHotItUpvybsrR3qt3
McXu3tWHUQUEZt5ZkdgGKxkW4EnyEY0BWRvqoUjpfWYJh66RrHX+D077rTGiU87ZUJop2Bbgf32Z
/0/0IrWbS1SV3b/+m8+/YCTfJlHcv/r0X/8zdH37KU8+lb95Q/vyafit+vrbU/+pTzBi/tL9t/xl
//vD//r+U37Xn/9W8Kn/9N0nu7JP+uVheGmXx5duyPvtKrgq+Z3/r1/87WX7Lc9L/fLP379UQ9nL
3xbhOvP7n186/vHP3+UG/V9///V/fu36qeDH9u2n8svL6+9/+dT1//zd/QfVsgs5Btmua3EgUTVM
L/IrivkPOJEOUsmtorAYbv/+W1kxXPvn76b4h+qoqokqCvXqN7uErhrklwzxDx2KBvcZjiAAI3rs
vy7su7vx77vzWzkUOHGVfffP37cq+N/7PNx25Fc0pHCMDETcHJbfFzWwCMM2ZKTr5cW0MLybrV3I
dM9rRy0+T0kfn3Oz1ffVYI9PZAnNU/lRTyclYX5o4nu6rst1XurpXK119KtTUjY3310bTQ+8UVPT
bIgOrvuKQKoWSt2TYYuHclGTBDcMZWCG/X0TL+pDlRc0xovWeOmkpwfGuvbZbUblpsQv3HcXZwhG
tXeCfjCzc5Tq4tu6/m5Z//2NM7XXF4c+hvdfIH4BHrNfP2/JYNlp3DL4WUZTqWC0DMirogqsD95T
pbXGvradoFGdPkiWuLoWOTkZoylmPzezaT/ni/CaXKuu6doUwdrpfTDPw3JbZov5FCfFZ7e17nJj
vjfapD3i5WNf8N25ZxItHl09ZihTLLcxc0NA7Ki7m5hP+a6ZBykgox9rZXTu0jW71kmqv0HbdFpr
G//Yoddohtf2LOaIAVYuPjd4wnX4L931SbPD1jjZhxznQe2a6aObgUuQdtt6daqBPQ3Fsz6s6y8Q
IfkIvL7PWMbASACz5n9b4f23ZoABY1KFajZ4bg34aXS6iW58bK9h6Zi75cPUq/E1ZaDPeQ/QBc3Q
eEJMgZPsm7Eeq+vQfqrzmZmBU4gzfU5oWvqbKkyqwBZNc9SbVA/CrouOc90yiJ9ibCXzyeG2qN0h
NyLfVibrpM9xe8Cf9Tiu2IdbQBeqJ2r3rIspvts+uHju7RNd1T2Fx+YX6+nV/s2jh9QcVr2qmTRE
0P1eAcd6NVhhH+mt9+2fViP1qFfBTH73u9iu7Gs7JV6eG8+aG+lvnFTciqJxjuqUr8ft1RQdOvc+
dFu4p2G8N2Px+Lc97c+t47sV/8NtsljqLHgMQGiqdV0+EX+7TcZM2UaYfeXFcfvHCLXhUQ72dl1C
LuO6iNNSm/chFi/3BCfpMNar6K7Ouq8qpnN3g9Xd5BkOJF7hwrcPW/exxnrpUljuR37WOgzL0sJ7
jj/TiXQXzGH13To2LbllGUNPx1AuVRUF/35qJp2V7JLeusubOX6atb7eW+1wNgzlLg+nsx4n5n3U
7vLVrK7mzKDNCZ/LUW8+rPaC+3EH8QKTekS9tdbvHadJ9hnzZxz8Hm2rfRjHubxrcRHE6dT1LBwV
r3FX/uGCV+TQF06ROUS/0HhhL/L9nmITtaTDqFRtC5WyqavWK2i0AFBwZ9PKPME8OMAVWPegPl3n
WXsgnhezdrF2XrGY2qFyuiDUYnenrNcw0wsMxs6YxakEO1v6eanFR6dwfTMci0ttfmltI7mEcYHB
amXb3jKt+Pq69iUncNYbhKIFYy0+t7DtfHNejMCKta+xXH0rlubzlO9sG6o+WhXFi83skJUT9jbq
0gVl7bZnq9E8PV4XP0zrxuO7zpXeardDPjzHisaEU1X8tYJKlhLnk6qelikfsSG2bmocBCm10zfY
cDHlaU76wHTeindgBzpG8cV1qHcm1NI2TnUvidtHvP8vCXkKgTBs6Cgadlm6txrdYwx4Wrtr7i9r
A7rU5QHZZju8Xj/nacoty5+yOHqnhHMAqSZWcvgNrsAWIRJvuqx9ssXTWsOxQHga+rkQXrwy8jC1
9KGwxk/V8kipfxhW9oouE/NdEX8dp8R4KwyMAgtB42wwu3QFZGYFrFBNXL8eSzwVk5WWuDL7S0uW
wD7O9Yxkga58KMsLBjTpo5ndzY4C8yccHTsoqOVrrxiteidKLoLNWgSKkth+azlkZ5qLthPRVN1r
anSoHeUTnA7cINvlLiMvGApj+ecHOk8iCE37rqqpUu2xWN9rbn2yaeuD2ZDzmjXKAzcyIsyJ0mk3
uAx67CVKDzpuZ2dRwRrG/eIeGqL0OzOTgznU4T3ceMUXdt69E/H6Nc4dKORu6ot8bxaWdu2wdL3b
Prh9aBzmhXcZOpWvizE8j0UYQWQqDWvHLyj8og4j3mZ5Mlbx5NVzZrwY2bsah9TY04oafGyJ/qjD
/EPqDtXHxOwmjzRr421YJLNPCTw94bQUaCWGWYNRdldVzf25FMVz1+JTHdWudrbDk8gN+zlWxw/G
UM9XMWIBV5iOl6/6re3O432v9MNzMmY7zWqMd/Bb9wmJf/sm0ZtDo0TdG8XGqHuZ7AMG3oTQNnF8
v3JIuW5vPrRmT1JR73o9wNW1GUrD703dDSwm/GyfztEdV8cvHHPx86SafcKB4/2w1NpT2y+xH7OG
IC9Fn2abvJGw0R6qRaT3um7KEOWRWOFyEODu7dftsy4FjP72habwwnIyTsz9FOYDKAeRM8sPmnJt
9KiI2TtMg/xJnvEmqZNTbpcPQ5Xca1lRQqodmnNjqKPXlLH7zg2v+Zy5O7XuQ3xj1hNObP1d3+H+
hyk+/jlzuex1GG4sbNpWPxmn1rcN1Tl/+2Bajh/rfpP6w1jZft8M/eXfHzotzOjL4s5zG27O2IWH
SCOMNuxU6wbHkMFPylg7KWMTnjMj1ve4o463tibIgI3Vh1TlBWpRPRy1fAiPtmu8TcSDkvQvNtl6
ewyNH8ppae/sorFuzcxQyJQVZ9EI7RNk3mqOx89J44Se1q8myXM8AIdWV7MzJlkMnNLO2z4rY0g1
tbHM94Nu7pV07JgqJOKMq/QFo872oW/gO+MheEwyFYdTGH37zFyboB0q7Ua46VcMHDV5Kle+05jv
qiR+qhd1hodiLO/rVRW+Fi6mn4cWVQXuZ92haPv+RPBofxLOuNyoRRGUSpcWnrlOjwAZThD1hnqY
h0Ah3vsDOO+LaLvPiTZ1d7FOUSkgQOzBJPNTA9vLD+tCe2D2f6rntn/MEqs5WO3BnbXuMVMYDuJ4
m0f1I7hhs0NL3N+PkdrftwumqFqohTepW7qnBA8Xop5RsRqpOAlpzbkueApyCJ/nNNSO2gQkWZ0I
+ygq3x1GLx+T5L1pwttRrMmfDbsIoQ5G8XtSYJaP+1bvy2cT+9fdqlfKrpefkrtD6b469qO7JC/j
wN0r1vUgijk6OrHxBEi63G4fBsgFBwG78K3eu2tQFkN1nnHN8duh7RD1uxhsuAv2rrNOYTEZY++n
SQwV2Qk/IeitMInvKcgtSHIgZcbOAguC/UzlS97E+KjZS3VqjR4f+bUYmRZHBWqw/N1oWsNjpQzD
o11QbyZwb8jhUPAlNeLmiOOaebtkZeQ1qfSApEdA8DrOhyXmuHaHMr1NFGx1PUX+cft8+xM8w8Fz
MKyaIavf59Cjg+2lhZBFz63xroVX/0mkXb9zHCAPbukUtdrZrA1on0k27wuKlyB0hHajN7QFPB3u
Ic4EvBgxK/saX7/9zGG0L9Kw80JEV2dCCttDZC3mtxZhzSP8hbXF4zneEbagXah02sM6FORRlvaD
Mq/2g5s7pjzp/thepxrVxyGFc2FzkPh216q+m9jtw0p6Eg528UFofblrplp/E1c1TWQ57PQw7+7c
6aQJs9njDDZ5je2U53Hp2fTX8aQ0RXXWgPMOzYKQhqjm8jlsmtUXyZj6eOuFexJWIETFUeUx52ie
SMpd0KA9YsTkBMuuYG/30q5NeLTjZ3JIzxxp42O6rv2hcFxc11PnoZ5D7I9R5h/jpqTTgg10ILT0
2tZq/dA70W1nDcM5Kazdmkb1h2LMTua407XxzVLWzsmYnXbfOyaRWhiAelBQ8ytOpKZXK3W5j/vl
yaWru/A0Ym9XvvS1sN5l+OEF2jzn9y2ZhBhtqt0T3i1JUM4RgPjU7rdvL1otYRYjq49u+jyINTk3
jdY8JZn4yFBzPLt90j4NRbRHE2QGdKHVfnCqB5WSNBim9MVZ1cofjLs0Xee7pre8xKJF5lSpl6L7
sqbaHzpOnDgjTOMuNghca9CiE9R2bce28WyBjQpaj+pMHgSQY3TOo7jZR5P9IUn73qu1KfP6crzH
wda9XWtVeGtVHnK9fSR1cjxRokxXrSOmsx+zM6b5wjOd1IvrRPNwjPa15Ck1/DQ2Phr4sh4nzeHf
JLTPq9c+2Y/OnT4NLqw2OuK5dIO0KJKL6lKakoAzxWn2ZunHSzdWD51QeFggR7NZ6Ps5VCtkJdnb
VERwF2gJvT7JIs/stCcr1d/qrPpb3rtxzffWTGoA1NvbBvD/VJMbn+7tsVYP+Ilf9LSvdo4pCm9e
x88uvyeKxp1bON4QxUhzCqXYzYOy76Egjvgt1qFyWSxlh4Rs9u2hGM+WpAck/bzs1nq5szA1wlhT
CRgTW9gqGPuBPB1p8OJlUxPuZ5gNOpFSbA3ufB0iyOiCKE+IqoEoFco0TbmtdWc+VNWdmqsw+rro
IbeLyTcbs6PeayFHPpH0VLG2vsqMmf2Yn0I1PgtdQNKjuAsWwG93bTgFMjBugjA/qpmaPurFQSEO
16ge6Vztk4bRja9VXMrAMLNZuz2RufVtn9X7Xgudk5XImk09uPFgezGzbVoRTsNWm4P2tknUcZeY
xHvlBkHHY+knc/hklfgM4Eq7j+qqDyx3+GgyDPfNIn8ZluhqWFVynSnM2nko95oRNZ5bBkndEurQ
q+vNnP+xunWg4OKPFfP6HEOKumkqFK3zyB7WzzNM3/w8gLd35Jh4WMdDXI/B4cN0ehZDV+1M9wO+
+OBVSa35Mcqmm1BU79I8nnySTMD5Y8qYrLWh2X5sdYibiRmmnIcfAEDYJbHoJDK42K/58uIu2cxU
QvULVbw1C3vyU9xabmOlvgyq86BNqhJoeljf5GlxgZB2CVvxxu71iEBXMzw0XXqXCtvcJZr1dWAT
2cXaCBW+pVpbxIdS10iS6NL3CPzxCq/MYb/U60l3lFCGguZBaaynxuon2ZuO5yWf7rvsy2S118TN
i7sl+6wQ3XigrpufilL9qL4ZWPc37jTnfrxKYmino0ElILZu1vMlHLVgDhsnGOwuIbreuhvImTs7
S80oL10/I7u96awm3ImmcwIrgVI0i3K31Nj25DktVNb7eW0Sjhg38y7u9Uex0KBlkNOXXJf1Oywd
XtIRQ1KmHHVr+3Zeqtc0cy6dqJ9Nd2z2VqNfzXpoTjmA4TCynPUWFmY9Lru8FCCN5cKEtJ/PhHrg
tN14mjHBD1uWlzTJDlpkzkejN8i5qLGjt90WxL/RvYZiMtWV6gjK9yYpjPtlrtf9OOiwQyv3JSWP
fFgac692RXQon20t1/241z5GlVp7TRNbQZiynTKbX4euw6hLOKd6Wf1sHO0bFZmQp1kR9GtazHyt
n6OMVwuBmCzLzjm7RUZekUjbYDTTjlL/VBTjcCjq9E2phO6TOyaelaq4a6Eu8Berd3Fq+EwSEAE6
EU7lVgzWNC+Zh8f9cJQ9Uao0sMdVm5uf8pCgIQMUVvaTE2feClXVd9mOPF0ghxUc3lYUMohJ1lur
aULPrOebdmT/jwccFW1X+YQJK+x+e4WI0RS3eadHQC7T6oOefk3AFohqM6vbflZ8O3POlZKvnAb6
bRgZ4UNZWw8UVaqmVMgynIeZDk6r8ndrZT+kEH7wI8Pn1bTb8kDKIJl5ekkyoVGiwwSILbq8QVdA
M7WaEK8bBwSrF+d4bPDTnDgaaahYk4snhgHFY9jCcsbfzE+QVV8s4ix2lEF65cIfLoaaYjmfb+J+
/tIg42dDIP3LjrpgrQsj6JyrmUra+Vj+gYHPY7RUpleulNiWHhmBUxXgQly5b6Ihp/wOZr1ZfFZI
5/cub2scar6oqnPVrWwRZZZCWS6OkIWdILTiNoDB6SVEmgck+UzeXDYXkYbqDVlHt9mYGcdl4p6Z
7SJudNVsPPAKBv9RedJ78wOgQOVp60d8IrJDruTDvo+UY67Zhd+YLhZ9YUHQ6zrsyrW4qc0weywr
a1cP7zIrivxiqlDOrCacccpkQsEXf9ZKM3C0kP7WTGiVG6QjoTD9bIoGb4m7xQO0yz1tFpjaQ7/y
i64A+BZJutOY3uUVeylDwNHP7WRXKvAFYPXfiDHJD3FBi077HKBmbP0BZ/tduyTvW9WLx7H+3Icl
z62i7a1RNL4eV+6+pkKf57U4Knp3hG/4YVQwIzVflqRofHPwSVf2LCc/Vq1R+aH1ZK8xLcyUzr4Y
xdHQC7ICLWffYLB8HMx3uZYlvlkVvBqnO6Qq9esQrwROJQh8FjfcW6lx0AAWHu16eYD6QAmbiSwo
LLYExuMmqZzsZVOyiwcULEYz+3EWIoCZwIXNhqOImJIdaTGr3yOl8KOOs9tSyLWVydh1ZXCOGWrH
wh6yQNTWTi1bx7eWML7RQvMoQAEtKwaBZNyQOE14SsfIq804fzMJ6Evd2vpOrtcHNW4ylMLVEKy9
J9SpvrTdQROi209QXXZz4QY0BR1OOq51Ab1vRzbSRNOqvZkB2htqfeqdmJgLMb9bXA74uuS9kzne
ukOLllRJsNR2EjjEF3iThv+VkTKx1Yd+15JEGmSDtuxMytpJ8FQ4tbMXeWuyn1akaSbjGJAnXwG/
FDPEpPGjVozEj+TEoXY9aSYKV2BC1csb48K0OCjIpvUd66lfkONAiBl44Px2Rc+hdesuNuWGxmzD
0DocWJzRb4u+89N3lhl/VhV7CHBbfC4W+6kfmrdxOYRER6EsoUkKzIU7bK62uIkqX1G0iKNBOgYr
yZ6UkRunn2wU3SMnpllWjCbVz/BwwqBpRYSeVZZ1KtOIyMie+jHcU5xCHbNc5YK+N6VXzVT0C47u
1Q4ai6lffTNxRm9OFohPvHG4k9JrzTPQqYOQwRZR0M9l6xVlc3ZS7Y0Sh7aX1yggs8kuLyim/GUo
tUCQ4cUBZCsk6rDHOYbgGVqG226OM9+Kco0XaCt+qHOmFkm0cwh/RVsn1D2atdOojG902FWnOOK5
Mlexm0QHPaCg1UVLTT1LwA4/T5QLtXw2kb+rpSNk7y7yVspqhJrVtZNTeteEDp3o/OsrFiU7c153
hRpdqfSBAw229skOQQ2rxC/Y+KaVk7A3b2pco/d1Pdfguh3/Qm/RysYon5cPjTPdqzXoCoG/E0iM
+UAW3V3sZKfEVAeaHa3ZUW8uoXLItdj26gxPn3C4ZUhgsqVlHRy4uvNMtNuexThlL6zVuALjo3Bp
nl3hrOBpnCUspaZRDkyA2qCxQUno97qTolc0F21as/1E1qnMrcrvUcASROKUt6Jey1vTDmcKczbA
dkKDjnT1Zhp68hLSIRChTSumhfMurRwnwMDT3ecRFmdtmkOwaj403J/LrA/HzIyPITmfh0SJtcuc
rf64FOmp7WpEVs2HfoaJImCaeLUFo1WoBaJHcaKNXN7qrWEGdi1036S9DAc24G6MlHvay+QmM6sY
6mjueKO9s5VIXLUyO1bugkLeWgePkd/9bN1n62x6zMi/RtY8eL0VX00tCgZz+qyY7ZXmIFDrHWXv
FTYOGatj9alTxQBBUr9SaHjzUu3d/hIPxvuuqT/ZWbx4896aQpMoyl0a21/mhb/S8wKS4XKE4HQc
FnZqq3oeGvML1RgZCHQczWHMrZewu4mZDHyoWeAdJm9ONL7tUFx6Js7aTdH0VAq8yGYunxnxCKIt
bc+alsaf1VVwKNsf0iWzvVbQH5vpy1Ckj0ujnUXqW2F5rfEcG5ccWBkfVFtAIKuBJa0v9WR87kbB
rC1KK0+EcIzV8nH5Ys88T0U+vxNkw/qUDM99R9tiLkdtyYVPF7/AGyqClLrMswpeZuaKP2JjBk8U
z0BgrDv28bFodgRbE56mxMUutrhI/HlwH+cQ6pHGLstAbIhNeC2gSUNcRl/N4PuqfDBgR9yPCOpO
YVh13ogjKfE6+XNv93dK8UAuAJXt1LZe76bmHtcz8xg26hNxv29zGz1iPtfXNgs7YoqSldKPtmJQ
WsSQZM4EUdh/yZr+LdGFwL/FKA8/g31lfArLrL2ggbuJxWDhKiIVp/nIDEXo3X5Qcs0fzeo0dXFE
iye+uoklJOCCeNkO7IkMegZqXYuOLW8yhpqGPYB+wxydxmjXu5bpJbPxmVpn3rfxZ8ZJOOU4xp39
pTMl0mL1xjEGlg+WBE4s4xdp4midFFuer+l1oIo9phMzuJLTxZvdkN0+pzTP3Tm8JkX10q/h0Zq7
i6LO+3Qy3/bg51xP3Xq5PiGpy0KHrTps/djs/RkD3msYaxV0Rn18qJvQDOL7Ra2GS47K4dDws/2i
7Xm1xbmsRKAmzccpVIJlcjqcC7XIm438ZVKBE9TsU0h7SnE+v6/pTz2I16AYDJd3YWcUNxNYeeAm
hZ/2yXxpwcL9yKIpr3TclBdtuS26UHkX6tne1jtqsPD/MnVeS3IiW9u+IiLw5hQob9ob6YRQS2q8
SSAh4eq/B038sf+THmmPZqu7qshc67Vafnbc+cOep0vgLaiySD7YZyUQsLDG58XMu71mjCm1VjIP
R5hyksneuMuxlLb+fsTE7Y1f45C/ucou6QJmv0L0+S6GeT6sJrmKhf6gZwvi1qnnkhx4TaqMjLZ5
IeHeQwXCKSHfM8H6mkzLA2h2flizXxjs2AT7sowWzJcWLITXCHaiZM5jeH0+ZOYgrhhJ4tqpd/60
c/Nx/tILM7KAQMKK3Mq46bOXhH63cOiKKeT19l88r/qDB2a3imr9LKrk4parD2J78duzCaxIspF3
VWbxqZAc5mP/MlaOHpsGnWe50B7tNad9SDKG03VHepqcLrQWP7cmBEAw+LieadjlKY2WqZ7PmVIH
2xhZ/wcLiKBt6z1Gk4VBfWYTLOUZ9UgRC4cPFk7+OuKlPwduDepnzPfJ08+ufPNa0hOMcnXwsvgc
nmkAsuAzLE1jPNKAGXJiFXsBpOJLpAJQxrHg+LWT7tfGMyb2p5USQEJOfBIu6bDHuf0hPJWQL4U3
25/NGN3ONwlq7bFetDez8e4VYYEXtBFzSJUfwvbKeui1myXlWRBOlU54kDuF2rD3dl3i75u6CTs4
v9D1WD1qL31NZPJZedk2MSffKbDMbHLPT+Mc4oSsXh0mVd14qifns7VX7qLSVhEKqljDYMAAUDCp
A58lgbNfjB6lzVPSBuauMDiEeHOflxbwmTn2h+sx+/MdB4QENLwQz21pVSGKnk97ALd0b0Zuj6Er
SrAyCxRrbY6+IACK4moHSGLem6P/gfzvdyX699LvUH0Mw2EAOoqUbw40z3SP1A7FivDsOE8KNouJ
6UTN5WWailc3GZ6ZSSPa4cZQ6E6yH+Hr9lO3a7b9ySrdbG+aE1OcBdM3z+auKZqGccSvw6BHpWJa
3hTTRQbnacsWWV/VhM5oO7B3iIlkac0PadeAjhV4582lhUADk2k4dNValCSyFXdsByhRFy9S3mSF
SnUihuwNS6DVMFFdG7WhPSdk1HpTta90ES/BR5Z5Tx7tKccWSAJYgswEk36sWBCJHuLux/llviCA
SM+1BlNpV+lrwDIWO46LZmDpdwFejRi1s0k1aXHKK4tYUNQjPL92NOnD5lUm5Idk8elmAOxpGTBu
OYA0zn6rHrtmOKQqeV69jhdJ1PuiK5F2AFcHRr5+aPt6QBAE5mcMmUeXlv88aN5P1xy/ORo82hZx
709AWmFQG58VuHLkjPgpi+JiePDKysBxYwIl6a+LZxwyDSjAXexy71fyR7VOV6cSycO8hHWxBFeA
0IaraqXGk+vKLsM8SdZz/mV2lXHonPbbncyCC01PdkKlT5IjcajgVwOPiLaRGMUYn9cp85leYURD
xGz+wS1zzk2MZtp6rJz8O7W4hfUcCC4xZlJKOZ1yVjGVje5x7WiaMxUPv6inKrLWTrJ1wKUkhGEk
X1MPX+a1wGiNiySgSlf8PcP8s9CbnZxh+3xHjOdqLS/DUtU7l4/DWUl1blfbPBd2ntBmXhJQ5h48
L2VIWbAFZ+YvqUkeNL16T9zEICwCqqWN3Wk40dtXR8v4GwXcBC6BdSPQ5VvGk+EYTHmeuZg306qu
WdyWzs8KZvo9q8WjGGqKsQ3dPhQAlztkvkEsrQn1iu4eSuJ4DOLaYqf0zHvaGtts/MOxaPucHpOx
LA4LGFeIBPaViR+P3kyYfzu4feTaiIA6AgogmBT/Z41G/G/wgPR4ICDm6rFL7tI6QCeUfbcwS4MZ
ABkQIzv0o/3S2OLieTjHtn8q6r0ZG4ii6vsPDcFt7NjdGI7QR9pUj2dn6d1D0FQvTlY8lWXtMTLB
jsKy7Ga/M3ZGMGr79bICyfu1DynWFmgtCqh0iSynD8qBPah1ozHJy/NQfzBBNRc5T+fa1lXsQqLy
8Bb7ddZOrVh/Oe00h6nO0L6GkDj0kdr1ZznAA5fmnY1eYMGpWB4NN/2ddYTBZZraJS7yg5x7L5a9
ke9hsRN02z6Ctc7mE1kzqNh/WbnjwQDBBwpptSfhfhap4aIbROUxytV5UGl1cG1edCyjeyp1Ac3c
l6wGEHK9rkX0jYxubIajLrnJF+Qgg6+9jklCsgYdjLvFn4mFYJ+Nu6r/21UCKE3IME9hFQMQaf74
pzH67c4gVOcg/UnbdS0iiGILrofvPfWvXZl1N7MLsAb3fVxJA/tF6XCY/JqIOvSVPUfNNLNs9ezy
9EExgxPeHzg8KYT7o9ZolHtwMnFDvqddZ/9TEG5xNcse7CNJK1K65EM1o+MI3D/10Hhnrx9+pcFL
1g40nnKNnqve1W+OXr+vPZ/LnKpX9BnZdKdV9inrQTgGXeqfhVm/a455rDrcocEI44ttlrmLqtl5
DZmW/1DFlAn3Y9CQpNAwZVG6cTY7SqdKp7hK9vRMfqVOyiC3ebnzjF8NSf4H8X8R9EQCum7HYj5d
uH+uVePS91hyVudDHzmL/d1nfnbKqjXdwXpEAr+N5uTTvXGcoxJtRSTV/NjrCVmGbr0iqdeMY9An
l07O/cnGaR6QqYpH5qEZF+3XUgKR0eiIcr920icVHHKf4x6CmNy6Pp/OWZ8mO0upnRy9i+kF51oa
YTuZCCPs4cNtwI7Xdoy0dbwjgtt3dWvtG5lbOM6FDibduOR+gQgbJMXsddz3IFp682Qg0QkNtyGL
yp1HECdt32usHWVlZXiCgtvocZRbWrrGeV2Hw+CJUDZafmr8HwKK8TIu3slyWK86c4srLtqdu2rf
VZE/Gkt2mPlgk7k8HIsVnq2dBc8GSRzAZ1Y4Yh0M0e2LE3x9tGIs50X0UcRRFzb2l65UPzmu/Giq
zKcmENwDJZEQVeuQRCJ88zYM5Z2WCr7VcS+d4jg7GIV6lzHA0oF73YSrvWCmHcYqixZVXovaVHuQ
hCQe3pbCfV2C6msx0iF0pXOzQPKwupAwrYMRR9OGymrlsALuh8rzx1PmLG96u196qDkcGuDifhAm
/m5okBxWhfbVGEUWdZkLE8tKl4mAqWAhOyWDuihzFBGV1/Ggq6cMCxO8sXkwRfErX/2HANgJiIYc
JJJ6rqZsn9stAlCWeWzpAvFJBXLq6l9KFY9Lq1EBwsaHsJh1ULe6MCuWPE50eVtt5lB6uO8kEZHY
LM9eZkNfBWZ9xY57Ryn1bGXpoS1dxi53/ZS80W2m62Hw6W27bL+TQpOhrVnejfCrPEa00cfGtqqO
Q/k+jutdVILiLjApc+7ftBXVfvbOMTEQj2HuRijEczPkJWMSPnalc1jl0o/mHkN8cK4UtC3pJVxj
y200uh+5Zl3zLa0Fwu91nYoGo35/kUsRnKhG+iPsAj2cwaBbg5WHU+3pEQKRAWWY/HDNhU1VcP8W
uZ8RTqSQ5CXoa1JrwhILLJ6X2hxmbnBAWokmVrOfHedaeUkaLmsC+NvJYzvUR73sOJOQbR3Zf6ME
rVmYKYvIGxdpj77UfQhLIgjdaR8dvTr6ffCL4QwvkdsFsCQ1YiOGLhJmuAcIju32te1B62l7zdbd
uG8oYZG2+bdyc+2Y9+gLe6plxaY925BTlN/NzmZ7kojyGnQwXEYNjHQtuac87bF3jYOrkEFma8Dc
yD2GhOBsASMBN2qXwe4/UuLQ+EZw7NTkrJDmBHyCDiZ3lgopEF62dI6bFJZtSZnP6L3N0Fo6Rwxc
foVUsRbabxJayG4yu4Mq8J3qRsImwI0mUNWTGNY+GMCeSd4EkWydbo8/vrzkfv7Om9+AfunZztwS
Phw3NBpFfFJt2JGD9IH1I04STt6irYrQUFV2gBxNYsjwqFAigD7PeUjt+lLPN0ciB3DXv3Vu3DiP
l1ggzuQZ+EnBzcforFHip9Ypk+yWI5EA6SAEU3vNBJi9+HbaxX5HZELtPOa4ruJpgHQSC0Kk0roL
rXiaxrXbB3MO7WiDQlb4xA5APLWufRM85D6CyBrCO9TQpZXGID2CCBtTCzsVEXLn3H29dsKasOO+
5uYYs7EOtSLpD0szMCCihzKTiQfeM6+FMxfx6KZ7NrhXo/Z/rbL6CwVThCMpZihIqhixPTZXxnFc
aSS/pc0f0buvnurgkC0+gJCehyz7FdhIEXKpw+RX/sgxlMpj4Vo73wCWW+vuARh8Whxx6KsabY+V
IHQt1bj7Ky0TE95gH0bXgK3wpR1Jsn9DExQR7gcwIiDmh47lZldsj6stBG8bkJqbYGJL0QLOxAyM
Ht+znQ9vbjr3NFxzegvYdW1OngpSl0/mNpza/ldvqWu2rasBCuqdJ9djq/eEVlffubC8/TCP+3W8
UL13zzok00hc/jSyPcBn/mAwQ6I0k7yHiZkJcgBNE0+qKL7SDSvgOqrCBUVTnPQC5iW4mzl7K7If
eJ9yrXd0cRYg/90HZeG/cXI3e6ffAgJTuZMEvUXNaKNRMNv6aE8fSZ8nO/TaLQEsM3dQ0Bwrq72o
nLG0hkAaPX2Kk1SMYS1Nog/n51b35K4b+yVspfixBNBR3aKp0ArGq4bgn9CsW6ZZDD6T+y4gyaHI
Psvs2xwV7TczV/qUfS3D2kalhyPA8pLfPIjOgUJtAMKq10KivZBiLeW36Dwtzlr3UNvTQ+sTPjWu
F7I96r1y5DNXBgddub1dthG7nfV78TJULT4P9IQCXWHkWruTNm3cs1zf6jGTYSbmLHSy7HOxidfq
+pGpzCDYxn8azeyvzLTLiocFJYr33Xih0/NBkKNEYGy3aBVM1nnF5RBD+xJAtIHIOi3SzVP/Xtt/
ETO99bN+dWcwDtWQV+/56S8oPWJR0dEW8icl9oyqqkJqL8i+dPtgiKe5hNEokhDbbonv1kVTW16A
oHZpQqja2Du/goxRk2aaY7G4eCm1/FZvgPjYFMZ+HmXPu6S+y4lQCjspP/0qdY97b+UbdlQfsCj5
xOyILwKpfgx9qh2IVWK86IJdoZCsta77VUIe7Sd3/VgFOgEFyqXVKGB7VbRMSMYvqcaHBCmi0Xv9
yelQXQEDdaBg2XtCgYSB8inWeD6HBPpFLupdTtBo+CGG3TMS508SBIOwcrxyLxTaPWLAV7At+wwW
n9/zQns2VR47PNBY2mXy8Y8PH7TlxRjVz0rWXmgUHpltGNVg/9951ap4RH8TuQzQ/DsiVRy9TbA1
1EYUqffOCh6CwrhnXuntmwD4riEToqVCFFKQD6BF/B2pkCy0ULxdzLF71lJILuZWk2GmhQ7QOdjW
KTuZZfHelHwiyNye4ty3ZagzmRwGvh+GwyyqFvczqLQyUpx+7aS/Nn37Z+ICj9PUf+pN1nQZzO/b
URsuN98qNzLC4VaE27G88cMkPHVn+Bi4SZ/z22dzBF+TdfODmhAkw5P8s/YsXSspYwfBUXNrRXtZ
V0+jjNdWcWcR8ZutZpi0mLIneS/89NtN+y/QwudZUpCdbtri3lqTUKst7Sg2A+EGDSdlvDiugvAt
dp5CllSOOtdIa385xuvcutzc3vAEoyWjWs7PuX/AC5pefd/dJ+zkSLFZ78gIDJO5efM89WgOTnbw
R6JY+vwySxTXTZnxqOhVXHnrrtQ+6qZ58VvDA3Ve2XsWnv5EXIp1QSNj7WyPn0DUHKtCXBtShhBb
Vriqh/FIsu8l6BmKO8s8mh2OR/zFLI2BCMLAbCKkBI/6grQG+vms89qT+n+mBj7dBw1hM8oA87WE
eBt66wsVGEdrFnD39w38aw1r5MJFJAHnWl7UMVQQ0KlmqlANrRbVubhOqOXGKZcnLZg3iggKpjee
VFlmUUCr+kFnDzGKXB5Sxv9Ipu5z1ihwi4QdonW9R5IUv23bLGJSOraEW/EGAA9muvJYT+6XGAX7
hOqR5QnjFacAU0ZBUVdZPOMjes75FDG/96CI62tiWrupc1IuWNATzGS3GQ45nBLmi7UFahBl+ino
i9zPar3nXfHeljv40eqEn+ewwrpdet88U7NYhS4+BWYVLlfXF5d6LOJFW+uwUEax+dxIZZRrF5te
1V8wlLZgStNDh6x/j2ic4087kysHXa8vrybvi+4pxLxKGFGbNul900O3HsrXXgQ0BGoMMdyDExvU
kiHo59oebEuGRgkdZLJQBo38MghAOsx+2URqQRY/MYVytVc6uuslJX3P9n+KVOZRoTXA3mXrRJqH
HKAw5MkHZzoTunqz0xjAGu5eBJS7FdmXayFv6bbFqjfHx9Fg6fKhJ8NkNZu4HmCtxu7qWeqH6an5
KDFnTem4nBpHfApSXNwqSHerbJib9wx73mLcOnuSe18rcL8VBmXQVRkhFVGYVPqf3SbqR+MbySy1
Q9cZun1byCjzZVwFC5U79XJem3cbg/J+KnihsRo8ur07HUpvGmKr+TPg7sG+VL85/voyzAIBIIGM
ctX7qGOJQ9DonaZlPrJBv462+bKufRqtJYNOO44f4xIcVN4/5AI/B1fCLpmN98yZPiYhoO2ooFJE
Tp6EC780TWlMTuO7Z9bfmb3+ACPPorwc71U7PxDPGnFS1HssRAkRDByyRNuw1KN8dwwjShjaIn1m
kBX9Oenlh+M50w1VRBCtI7iH702RYbfHtl6tHdlrM8qoIY+yISf/jznV95adX+nMqXhEfUaIcLFl
7HLShx3TASOZ+mCSwjDGRdal3KaTjni7wN94aNSCTNL4hnjjmMpLhFr2hzJ6/PlWgUhqfiYggwxb
8mSutUVoRHDXejguV2KS1L+yqnlySzsFZwZlnERJTVm/RBqU4S5pKeLoK+2DvFOxt732izAFVFR+
cct8cRKtZV8DwJSjo6D+VzsLFZcxEFJQR54IGPLt25wgsx97WpqS2o3IZGPScPkAdUyxXmGE08Cq
Kh0eMNzvOTipa4Bk4eAckRIxrq7dsUFIQCoS7BMakwgZzG9r9O+F5CPt2hvKeAFaJL94+w9mpKex
JxiUW9JqDtV2a2P+LCNEoWAQRJBV2owEwirB3Nch2MTHj7A3RBWD3RE5GuwDzTTDyajBXuVvhfFy
32jdl1VPXPLfRIIRCz0YWUSGuo3jM9d2hZdJcH1Gp218rjV2JU3BZMiCgOEugAerFnBf+zc2Fu1W
D+q2sL8f0eu/QdxALHk7wlIQJ1aP2Tzcs9FhCtSjrlZ3zCnVU7nmT0tTUNTQFS+TdleBevbk0rIB
5RdiiOt4aZIDO4N36tr8c0bcclJlv6v78raUKx/TPtP36C08sryL5LDYA2GDm6RHsz5KM2sOjJuH
rhl3GAyvC5xyNbDyds69Qti4c8rsbXLLgHMVTMZ5d3CFHaqK8zrI08inTAPnnHrIkXZyGHVfEwrN
MeVxdNe4TxBWOm5xzFNjim1sikRV0mzo5/VznTlwwSTNEML8s6iso020LUAQcq/FX29qtqZIKvXl
dYfE9acLDRzU+RF4xWf/2c7T/AkkiOfPp2nvmrvyUHlFv08CABtZvKs1H3b+HBam7W8ZzFdLIa6q
/PY0TchsIC13WTbJq18PB22LzvVwsiE09SJ/yPmFUaUvKXryxV1iPclo7UQosmZZfV7at3yVGlSf
G/tNJq4LIkBDZlas9f8M2w9dYpCl4PCzjvoFfU+zc11Sb+h+3+VDwgRKoOtOdfUps5sjf4YlspjI
IfEscJpNXSyUsPeVwWVf+P5NMK1vshj73G20QDfJpzJDMQuZurGlIsw5A8imxShhDVG+4MVBXGEy
uxpWKGXys0H/E9ma+wPTS4BoXAXfnlNb7yP0mlV4sZgX51BJ5AP5SnumzB9rnRaJjgz6kMfwQUkn
VFZdRJM/6vvAS1/qiuI6q2O+aa1fZU4x32Do2t6wbYHkKD/VeEV3hdiZamzjQ4/NYDfTBcVzJ0Wo
sWOU+r5Oi7M25o/VGuTcjsXGV/KG+S4vNHYw4952v/TZ+VNZeMsLIFJS2KoL3xPaSsdsji4IPks+
hhQfIEDptCl00wXlyYGQ2d9i66tTvbVLCQreEMzfOCeeRyY88jgsYDsGbEeTvzovJk8cbr33BmTN
yqCPlZSJSjEgG2Ak4VK/wqPh09+4TLH0X33dIgYN0JZYgunEqqvdmBddZCxfvsnSleONCgWqBNiE
5YfT9f+F0gLgledEdghNHP3ocGm3I86OFhB8NzhBHxGhTDRey3jmVHlyqZk08ZEjAc60uDVGNrAA
BBYxoXVoZmNP4EAaBkOHdNCw9b3Wrvt14GboRoFdaagmaDOXcF2Pv8xipDLRm5p6+4u/zU4L5pK1
ZJlVR3LNcegsM9sif1toWPkNb8sW/RqZpflHow4pGpJzw6HDZ2096NZjC9oHviTzGA3FvO9k9iZ7
9zsrxSMCDF0Rl0sgUH9fMyzvnArajMA0UBcxs0MQyT2RfpkN0BpuVurwOuNNH8wf3cSHR+ePrYW8
Gom8LprZP1SaThK8yyhWjv2n0frWrg/yG5Cyh25KLtzpKBvVq8GsFyHnJ/jIF88mdMMhIXETT4f9
ijvvb2HZ2cnGN8UubB4WE3AdMBX34Tz7D0VpXUj6os1BJD80pGPIiXyzuJfAIJG/GGKnlxmRlgaU
rSqzR0Mjq/yoNVhb+s01uto+yXEuqEpJi/JD43LVlGlwcKaW9zUom6d5wisyTvrXxKIJeJSdUZsQ
CS4TBLy2eJoT32d6Kp9ae7wlahGXLhmHjgtmeZW20GD3wUegas9cseKoJRqeEnRCizFeqiprz0Gj
wSCl5trg0BuDlIWVDMxmLP7WW0K7E6xq2yjLo+UgLyDI/5mtp0cWMDcRrnnCfUpqrlbqsB5czOn3
crR+2tDiJJPzWa5Oftn/RheYnhZHXZ0k0B7hML46V2Gp2X43OVO0OGZwactOvw15kO6JpDwnECvH
EUO7UDOiSadDmtUD42QIbncgICgUy2LZkbvVnOkyGkyUnGl1RBIf7GExlsgoRXu3ti//fjUZenru
qWv53//ea3Z9wIhfHYsbW9bwIlwsPisK/kgifDEQ4TzbCiVRqavDMNlo+UczPYAnD0QBBMmpGvvs
IAKmB1ToWFTJMYhrygceERT6WF/5cziPYFzK4hfZ7OaOkd8gEzJDwEakOy7FnGb4kZlb+epEkEXM
81x/ofrnrEMAV2qN+7rUK3p5a9u/B895NZvgZ5/n2/xjru9WBWGgG2V+t5tufW843ea8Hp/z2XPf
TP/wT8oHvZk/WWRJ/PtPWt/wKRIICNs3iYQh0+Bgdk5z9hxUiEbfWG//32+59u6a8N57aU5PdX+y
yGZ/drYvCDraE2KfL3oRY2uR9j3R/fZiLfNhShUyNSO4SM1N78Tye/fJskhyUMm+QYV5SZrAPpWm
/lqXq+WGWe2f56xBi7961S0YbcLaDedirIlz4YnnhVWcu3nleZf/fVFT6V+mwkfU5eXrDs8EGKVv
jydMefZzQxj83fDcYyBqM2rqfj7mblO9dbjbtwT3ZzXr1RuBKnd6Lq2HwK+yu2tO72LhjXd1aWzZ
yurZIYnlqUk+qDJQz8PiVETxq2G/mIV308wWSy9mjmHynzunphkG+PmPwdPr21V9tomXOdER5ISe
8Kv96nrjjkik5OhsUiYP3chuZDo5FlUpfnQFF6Hf1x8YzM7tFDiHEqNHXGe58SPHLE6/es0phc00
XAIjQF83wF3lw1Nl+b//RZ1staTYfN9yUubbMyEF9Injg46WAMllaTrNUWRGcZSjrV//faFPy/jv
V/9+a0ABhHneHQ3AsKM2BwFSKJTIQT29BUuW3vwAtstB+hBLe3CQ7+nlHmuEjpjGnd9N0edooqU4
ufa4y2QnL7XliNv/vngJH+pGbD9vczLIDUcj8v++pJs8lYzBG2lm2qn5Z5FHGTuwGpFm4NpWFmGk
WlgFsFhW8zhe0SztJNISukrl9uN2FzeFcgz1FiMRJXF5jDSqyq5uPRyxpFNFYFHnQKGZ4e/+/XLK
m6jGT0tpAoERxtyWRFaaXBAOGSJDNzwtFfK7piM4eN7CRTQ3+SJFqDsYNk1R/rwal0L7NDuSE3bB
NCdvXOykZK7L+MTCho6l2MKCkFR1V2e5LElD47kGOKsrU49apylJagY7W+EcDG6bf0yCyMdzjVuZ
poHuirBe/jUt5+bVtvvU6utnS69LBKSjP/ucb8jT/V2tVu1gOndS86t3fjiJJUPNVwcsty7sD6OU
Op7VCruEJtEdC5BTvwl+qTnLLw62cciFBaowMfd0Ny2nCQsBY0PGGlN37eZiOZFPg9xOGfZD1zX+
0ayZxGtsfZHX1Ojvttfh35dUR4IjhdoPts74sZmFJ9O9oag3T/bmAU8TMNo8x55H8OMQVfhV9uX4
47/DosI9sKqSC76o3mFgwAm2sB6BoiDW162rYXvn9XWQ1FXkLm+hhcAfK5G4wF31w9HsjfcSZxLk
l1U/QjTau4ZHkonIFTGRo3jEy+ZWaEW281WmLjq+m2jeENcBehapSXBB65tcDBPX61o0aivJwiJc
ymcE5BkiMyd9RjF3UirlAg/W+tZmmhEFmpdfNFQVs/Ry+n8OnXt3e6N/+u/L3HYPudciH6YEaEjE
4wwG8lj0qw6endOhtq4/3M61jqNDHL7J6AdS5j3Wg4ekV5cziuG1u65zQeaaUKeis6p33qjsnJpa
tscTUB8rYZxny9LfY7senQtlzSvdBElxVS2FBvZi/yD0DoDQpfiFHIjX3k2nt87ri9hdmStH2/ow
8h6vIFcqKakTqX2ifaHe9HVjFvJRk+8eManWPNVoXqr601KWGw9DV52csXjPrZUIiMV86Y05v1d8
iFLyXr7Wyn4sgGtPqQG745dz+UFiYLbTlqHZI5Mj9HOtaDf3KxZRH1svCTsozfmtL3xxXOeRxoCt
VmYZTvPKDoTcnVO7xSMjmwkT1WLGJSmTj62g9meZhx7wVvQHiRL8XiHyvGMi4XuR+h9yl9YdNgSE
LqwIMZR5fe2zDl2SN5jhvwwhCqDTR2A9HKUAXYfVWZzXPldu5PvYtuqlLq9CoyOyzz1GpVpdbAK4
djyOkFrFuFC28455cb41uqNF1YxMtC4148pTSMD1+6i32o1BdHq1NMlS3T1Ni2/uAIyYTdzMwdSz
zOVREesc/fvYG9UqIdfGX442Oi928WeWDL8OwHSH6IJ0H7xyJkJIzgnSeoO6YNFti5vYAh7woZqX
/w6fkvgFucUVARy+AroCJSbzgBpnSwc1UJ23lh6iAFt+ukg+TCugyWRbJZQkzmtltDvz0awS/og0
4GPmU1aX+mOjjX+MCllWl1rGtc9bnYmxd15MUd4ynNcIs4htsLGuesLB7RGo8kxsQPO4Flm101DY
oPTHaOAY47fXWWix+Clvi97UN0lixLGvrefJxHY09A1+IUpsLtlsnXK3+mdDBsibCDNxfZ10mNZh
jG8CTLRuvptzrP8tGpMQC5kZ/3tjE396tvQZH7yo10vi0uyCebJmSvOsHQc2BZ+S2qYpk9o1s5Zm
OxyAQfVhuSqbCaxwEyQTQ/d7MLnkU5aAfyeU5CzcMwF/m0YexFnhE1eyengNRj85kVutRTiOVobi
GQPEMmDEzvIfKQkXL20KgM3w55089pNInywqsLcvWl1slDAndPE8IUp68IeAhYujTwusCqe44cRG
VelnVYGQd0SBqYzgCgNI8N/hv2TkkzoDz4FfIbVIA2lc/n1R5sL+HdQNIEzAmEynNDx9rzmHzJ4/
0XBgDuszzpDAIR0pG9Ey+7TTZFCJu8VV63XevqjRH84jUKdDuyaedcdbzsUG6ZVWcXfB7lyNmSiF
GXrgoh9Cpbv9uSvqz4oouRvukubcoPUJB8vVeUizGqxOTFyyKCgc3H6HahjW+9JuY/ScPhL2Exza
1LD/230GYsveKOpi0V71d8INnNtkuMNTsx57l+nv35GjsuHsyFHsGqN6SJZkPDnWDDCY9equzwV6
Yo6iwzj6/kFD96qHG3oMHAYVk9RlLMv/o+68liNXsiz7Q+PVcDjkSz+E1oIyyRdYCia01vj6Xoic
6Vu32qzG5nHM0mCMSDIzGAE4jp+z99py3LV+cSrRAzwhARfLgu/a+godekUqxBa6+yIJKD7qLmpO
7mD17MWS55SFZ4WhqX+joCk3STUFdKcsWDrdeMLsIraFV5sbDCD2EwHfMKHikj29GbLZtIKVZenh
Vk+sVeN15GV3wVPmUT/UuIvJVlxOZVid6soINmqmX/x55UPYfw7zCoh89zaZOjXmyAYHdEQAaGcu
8QTy4DLC5JZVxbDS5ktGYuTYJfNDlXTBdhRhuURq4h35okSzHq+qMovAXqBqlmbdUvHlsMtqD+1m
Q1Mw1HRkGqRJWQWib5zPMTx/K9r7ZfaeGzQqh8BRhyi1ohP/ItvfsjAump14KztpBsxA6ZuDU26H
WzBh6w8GxxlRzhfe5J8jCF6ulZy6/qOfWvtq5vQvNDqVPka96+Oas/VCriK7sc9EL2eHQNNfq0g/
9GLQ3nsEVZumNZ4x0VZXg061bllgvqhKF7y04WYlabIqy3xW8eIVSVEgy9T/TKcRhpObTDtHK7lS
uWBpCEbD6fFVHZwG68fsBZos4jpwfVk3SVl6s2JUfWV2HBJPIvP5P08jjwPMBHYtGVK28YO5juIq
PbRJFy96ZearURNbLbTUxWoYjLFTULuoc9VN1uVmZHN2pou2rcuoOEUz2hALgne0q3ZH9hwlD2yL
VdZVMRREPz4LNIIsZ3PQkPVCjodzxPRjLUP62B9jZ6+4161TN7PuDl3pbdtgFqisomBeGXqn0WzL
oz5V3Y3EonTvUMsvZOd3t8ehlOrsa+mXlkx3I7WZeVNcunK4Jd7kHbuxhkNlorRxx+IYWs0xj8zs
WEWtezetfvO4GfQTkUh/ztU2N77BNrvqgtNBNnH8Upo2H4avOyu0wMYW/me8J5fVXA0AoNA1j9CJ
KtItit486m0CWWfgqp7wPh3zQjIyd2uKP+h5yCX17CnKJ/FB95OZhWn5WyuboqWXYqYqq2h2UlX+
5XGwlPQvjW+Mhyqu9gxdtVVeVNBdoh7uZ6gGxBp6JO5cedQSsfcEIBrreYvWN7enkoEhnumoJPZT
kP62Fh1hSsp4SQDGofC2uB9CC2qYkm713KGZUpQxJXRsyGMrGflEknt1RdNpjILc2wSjsDY2i/Yi
mM9pPLCAG0BgrC3Kjsqv6sMUDslpmA9Wm3ywKAzccsL4WNh5uXGLCXM3OoyXkaqhNVtGpINTb4q+
dUkAHu8WcbPHVmcHaCC9PtR4Txfh/D+pWYRX2uVnBmjuaKo2eA5xmy9LnajurusA2SCe2iIZQpmr
2fjYaTVtbBBASF9Vcust49L5BIeYgTtuKq9ObiQRXB4gqLgb2k3YaeMxbBFtET9ib5uYmYCV1DDW
quytbMve35tm4aCr6PJl2iT5EZGYv+rcqV8K9k6LoiW0tqBzmuV6ekmJkrpjeyq2MxoG6ZB+9kLz
TounflYTvYwwSr4offuPGG8S8ZYJQDyXOys0JSFH9l56Uh5k7/6ORlWdmqC0cVwwt2K+O+0zD6VZ
WslgJUenvBm1Zm81/JmHygqAXYy+ovMulgR5pdfMM52ViHSAXZXjLB4vvaWhTZsyCVaPhxhsWNGy
gD5vg7QCAVK8MonuWrQWtiZe0xnPMe123V3lvQlNX9o5/mmFFNYSaKc9BezT9tSFZRf0QwlssUux
2UaDqG9dA1FM+Tg9isZ9UwZlRcNubyUnUtZXs6J+qXTyHCjXrJOpvHA/BOmzVeaE+Lnhbcqk/6L6
gBtQHYmtTJAM5nKqjlrQlJsgIJ6qckjT1PTwGypSwBQINC/jIL5HVi3WqWmSKmMH28eCKsBOxpKw
9UTdC9/XjpY9xScRWGek7nM/df4tQ0wnJveUlZAIQ6ZW1S8PulKZ7Ht3MC6QkowTWjA4E7bhnw09
ZLbvMi1GldqU482wYkXy0YdnCqqXql/aurB2SdhepEzpWDX8HxgIGbqwe6GlotRhrI9FGlmgI7UW
kwWpmB1T0Lmrxa5lQcdEXGTbPLuFF7Ngmt9qa5z2ZoDrmH+xY1BOzHJKQvJjo6VnFZkXIaLUyfW3
lZPMmk037XeSueVx0B1uaqzTNJPBNarpc5zAajwwUK3u3gql+cfUM4ODlVCq+8Q06H7yVbbdyjcj
dNJwT+u1mcQdA9vcvepeGJ3dEGr7vPWt9A4wgzHtahdVDsL4fNWzdTk8uG2Wsj/KqWJSiBt7DdS6
OUEcfQswQF6i+WDV1nUwquxQwhNRfr9VdmJeuQB6EENzIxMfX3ooSUpe1aX1q9ZzcAtxHzyPP1rs
HJsk4zuF1k5HabVru+MeU8DhHBsp3kpFjwzmk88cVL55TerfgCSF70tFv/lYEuW30REdbFJI4cuH
FTkbs+BM4uAyyb7b0D0aibZyWcvQuf71kEy97kCEmPuHfBZrnbstGOPi5Em8bUAkYtsUr1JHe2sK
Ma5bIC18oEa9NLTG2eouN986RpaczwVFF5c+KIII12tYvGr+dBBBhCoseZ4VqxcM/uHtcYhHCgIr
LtQRT7J4RRy0SLWbaOzgB8BWRrB+/aXHeBM7EZs7mQ+02Yxt0Pv0j2BcQRHA9rfyMryZlnDLdS46
j8+loOE+jW138L7KPu8OVdk035hQc6063+wa42mReOmz6xQnSwvYh1fZtPFi10D5XVY7U+uqe5Kt
BlvO+5RR+8hJEStrN3xyUob8dt29xHG3yyYBzK5EEkDgcn1ondLnvmOOZ7Zd/sY3wMN5VusdEIVj
xrGhGipRfav8ttt76KuuIZvjZZK40NMGYzrGofebThWacdeFtMaiyWKM/kx2gYN2qM0uYjiYvVaC
ZYEOLETCbIhqWCyEoZ8MAdMjldb3zC6nJzNUFzCrxlWi7JdQcf88SjDIKknaowad4NuUPdFCtT8y
U6OZOiT9hrRC+6OlNwR70nyln4ZN1XgHg9et89FWz2kE1VAwPicAzgcDy8yzDZMPJcZyX2HiWWWs
7xmUn2eBD2r1+CqMGBQ+vupp+eHP7ddGg0w5MkP9/jgYYYVi0EbFND/VDk5ymeeyleUwpCybI8Vi
+tSkk3YLuWO3UQ3QlDs41XI1AhzoNHRi82FyAQzQiyaHS+ZE/qXaxoiZ/8Oxy5HoYMl30AyckBjZ
i8gA0WARUr5Pg0nipGFH0PRE/pqiP+fOcJITgk5Dpxwa2j2b04gEB6oJ0pcmDB/xiwXx6AMGyTs+
Y0ExAKIilElzjkeq7575/C6BlbwxSxTsCkoKVgj7q8Ric+sopQv/F63H8P44MLY1dsH8guxMuTft
92Bj+QyF391NhScxoGN/R7XM7nKuyuJhDheTwyLyo/RnjBaWHnsdX0vMBCv2tT/73CpeOtGuUcvB
CE88F3qYZW3wNt5MlGd20rWImvPVpLlfQ51mJ2X7xfvKaCmmEKw6T1bDm1gMIB3IpShOeVze2V75
P7qOeoxAzE/0CfXWNov0tYyY3KM4kMioQ0SF4Cq0qVkPg8C0UNuOpM9oQICZTM5TwlDxXCP/SDpw
gx3KwTXkVfM0FOjPY7v8FuNuW6rgq0LNfKyoEMy6umca/t9HHdzl9QUaMhsA0boG4q2CcAzJhktz
vmNbRrZrozql9+atu0GLjuXgRqjpbYTGPat0V6RHao4jI6ENjFh3H8zdMjkF+e5x46hDJC4k4U7r
ROSHLunHb4S1kcmVuow7KC5iAam5nrSRez86vclwEZ5jLD9gwdL5/7+0ElBIP7jVi4laErJJetRl
KkCmr63S7xcJ+SaHcczli405aR01tdw8HnZ6BkOtks9guOAhOkzTTaLbfpRFdw1Vl7/1dVFta+Eg
w66a6CVwiDKtpXmpYzNd4D8zLumIuylDU0MwEZK9VZsPZPqO2plZMM6QuS9a5nV9n0Ey7Bt5Tph+
fR90KznAJgJMFtp8i9+IXZfycaaiPenuMAIWpBeaJo35XYvGH9Sn5VODqtmd6ivLXbED4JkiJS7q
a22zwIgpLLapTm+cRhSO5ZkFb9RsyIAh40Ic6Tz3k/MWCXVuJyv9WUPN8g19AxJIe6Jul0+IKZD5
ayivDZeJgg1j4F7lswyydOPvMm+3XUnRqCmmD04VT6fOsDEdzW9rag/HzgEypJDQIYdt9U2hyh/Y
QnAG5v6epcc5BIx5V/5kd88afRuCZtU7Q1wELBKLPEm8+pEWS7qecOPehuLLYQS2hBPSv1MEwKa2
7ZLE6YEPOMzzdtPqeXgGcBSeHaKI+8Vfj1UbPVc0LXaPp/56/vFVHjTMVARYJTf1+g0wGxN3kzZd
/jrYNaBt2/J+RcJvdo/nA6sbGBLIL01vYrEbaUIfB9TLx9Gq9b3XGvIJBmn32n6vdBSCOAhwalbN
eOOdZlrnaMmCVa26ehnIJLdxw28deKSVHxjxXs6Q96qpd5i+dtpAaQERxXzyPO/MzWH8Rii8R50h
gY/l7nMeIeXR1a9c4avwtdZ41SNu8GFf7ywJ+uuxX0WSb+zbwSZ/Kqq53FDN1S4tw0dTotTgfox4
Yp5KJZp77G3lG3zq9mcxym6pR3QTpJUnR6QUnA4WXMiOXt3j0GsDnA0Etrzhr7QF9m7eEiA2H0Sn
FdpqqPXfnJcG6Qg6YVB//gaH9LbuNYzg//3d4L4mcAETZUhXF7fBnn7R8ND3j0ePQwkyesftkOzw
LpcFdii0XJU1HC1Z5StD4brscP4iH6jUgbb5vY494/p46nFI8kBy8YPb+Ze/sL3mVVrltSpAbztN
EJzFpHyIK8m7M5XtodM6Y827S4pwqP/uo7H8wL1E938i06U00/RjXCXz/DI3LLm3q+JGsUpn2NaN
p1p17L4nabyhmOEME1rxGtrZ01Q5m7wtRvKS3HqNVZvBNry+PWy6zYij93nqc+7R3qg2j+o6yo6o
pJd56KtDk5ToHZtELJKx8iROUZZ0elW/DCdgB6Znzc4fkUnAkfsNx2o23lU5dBtVvWuathc+8Kxa
5s8QWeqlKngEcpShN6AmRugTlrFFVBlEDfvLUlO/B+ud1j9bU92OtkmDC5D6EmmyESkE8110ICRw
/sWqgz27jxlpuegIk3lNRaNq00aogg+2FRqWfJN2sNHaqAIUShBvlcJDwwg6VRsR/VBMgncqdADd
MRlHtLIKbEiqVoT73KXcdNDMMdzG0FEAUwTNkh81Vd+8vkHSVAfFMh/RVjdcIHnvzcRAJMGmUIux
dIcFQ2S1RC0Zw1mY7Wl06ZC9N3fLI1oznn8wA/lJiyJeu8L5mc3dT6NFlM+If9nKCm4HG8N1WVOz
BQF75N7/NdD/Nqkzl/iDmdIAKa66rLzguIJpTHvPc6+jEhFATMfZa1a8Dw2QJQxAi0Niqq0DU2Xp
VCWIkuFED7O7ppjX8sgoF2UxNRhTbR0dYRqsJ5OtdYsczZU1QEwML1ZEAcWd7Lvv0bYhladBCjFb
P43xw0P+tsg0WZzHAqmybzTdrsGOnPTYQmlAHobaSO9Tw3IRMs8tDFphswXeNaJ956Wnus1OpV/3
y4Y6nSBtBQUj5B5J/201ksfjEZNBTQ1gN/dvrVDuSSMVo3BagCodu/ywwKlNNUPHUhsWYYuNN7CR
nbf5PpLaNh9I6zCcWmxyUwPrEw4lCz6mLhMa/bJJy09NAyCRdCWgF73w1p5R8B20NoW8hHZcLAMf
DauFSnqwlPEptG7puXW0rKcIeLCs9ylKjl0e4tDs1C1gdvvqBBa+i7Gl14Z0XdmIFs3Gu6EVpvk9
E0UnT8zSK+5obII2Wty7+7LTr/Rgki3DyIUAyb/38jDcd6VYVexpVs4caEakB+VbAgRk9JyPoEqX
jaEaYpwNexcWqyD48vCNP3kQLvu2CPdTCyvAcPiVG+yBh6zBo+BHcpHMsm+8MmaDfQoI7arL7PjU
Q2Ss/IZ2KaajcmzBvfj2ALiV8fO4qPKhQj0RP0E3YHKVdr/A2H0C4RhBKKpmU5TDdSgwyWEQTWaO
pUSZtRrt4cMxAsiIMclnqJwPjhm/Itgz1hDPWIs6Ctfe/GITtdZ185eFJmLlWhMlzbAxplhuVFeT
I5Ux1rLYBC/0tjCwkqUbTXXewSsRTSYA45j0gVsEQciob6KIU+lrLBgdZ8r/wKFKqzH/IjbH2Ni9
3l4VOlLbgJY4Fc0XjnPzrWChzF21nSbvPUoxi1Yjg0oTI+ZhCPUPYWOjyy3z5ocyxTSHAVsExldo
27zTgfh0aZRusqHd2UF3L6AKUxYnG4LiguVB2m58ddkhFZN7kmz7P1XQbKMmsteStRdUFOebUX4R
lvblxUwhyQxpl51PJkYxllvQAt8DO/sxmMkMApnBSFDXlwFqrnM+XwqOpuTahCeL6KWr9sCA3ydu
yx0hE+vWfinoH1xVBIHf10EtQLHf6EFunMLQQzhdDQBUCBbiBsBSpReQbRS8rxKdtjXiiNA68vLq
nMyI3iDJoFvWVvGDBJ9LqKziBlmdnnEE4IiuBqDIKv5Vz2AfizkiXVxZrmRlI8E2940m2kPbW9cx
M06FRAbPjOjm6HDKDXcK941uhbO8e/YrU3IABUVp0J1bsqkWcYT0W+vSJ4KO8Lx7xWdXosMYS0yg
3tSVq0DX11OVGQfoh4ieo2MGenxW81wGO7u5bROuC8s/xqX8LWj9rLO+2MV9Ig7V6HgHi0uPps40
reaQSzo7FWVH3iP8blEjA17/LeZsRCtzj2XjhGjStXfOpPcyhFuIdm7jWHBQjFraXGo9IYkMOupa
VqtcR8Vn5CjShAlPpE1/wVyDVRgus9LHTC11cLtvdQFQNknb57gU7qHxrmWF0xqfSLFEVYoKyWSC
4cYgB4feviYlRJrR79HAse5s1E3U3DvoMflPFTHxtMHZh0pH3yuSDveYDHHxB9VJSzL3QkpRuPYc
whqMp9YnAQKy+nnSudZkNUZnMYjfQ9JcC9xn20IjPmLs5e8iy97pvKCL8uLfRdu9ZhXxcpN+UQFe
diw6hYH8mYpwJp0quDcum+wYknFVfgwNaJpW67+Vo2UfZI03red5jLVwbRMqxkly7QT5eLi7U84g
vtGyXWpzfdjNjgn72u5DeeTSegbowy4jqdlkjRgKIMQhnt9Go+gPEZIwJyKkEvz0ybL7i4X6/4BO
AS64Fx5SdyChwsdp0ogyO7Rh2G7SjHMpxo06jOwzvDK9xL21wcjwa/K1W9MVV+nn+tmp40NZ+Tsr
zOS7M8tDkOkkyKXDT9cNeVGhWEX83XPv+RlNK5Z1NHM6LdwFEfPRZlCedtHH11GOiEuDk2lriBNz
1mBdYVHSDfQi8NOF9oQPD+86bujdEGY/XDg+kWjttdmkS00jvR7Ta7N1dCqPUvTa0ht99GWNuW5x
N5+Ngv17Bg7KqnTkIkhGujz9okXYXboGbatBhgINrKU72/ERWa7gs94ni/iLyY7uHSYwbzhNzY+s
IEQitYxNnWrbIvE/Pa34lZkDaiawCLTe4ULI6JJpRrxjoLCIxVaIlgav8InaxH+xZdJy74T+BqUu
cvIfelR8hkP3sxhMlDVYcjY0a3vEzOO5r0DE2knxG0fe70hld9xQOBGYCeycgYqwa1zG+25YHORQ
FQdqJkbI5xL/y6JwIfyoinwBhIjmxmFW8VIM+ruELoyVO6tWdJcTD/B2FucelufpCXEtDuo428Uh
YNKgc+5RgijazV2QTMAo1rrTIwIzUZCZRrtsimGfdnRnbUk+jEch+FQZzA6kBs9yWMURtnJGV/dQ
gkNoaZ8uTdM/NlVt7HvRba3aXlqVM52qNEZdVbnW1Szo3k7XAJHsr64Xdwzg6544mteGlauaAZS6
9cJpXV9KZPZTAuXX6pxN/7vxZbPWDaAODSqSHKVw07nFvtAxqxhDcIrqnEPpb23ssRN+rbNLcbVo
4o58i8LaVGYKoFEQcOwX8lqknnYF3904wt+5MCQPMos3qKkofcbpLZggjFZG/InlRzwbsm72PmKX
xeBZ7w1ju1XsyScaCBZiNDPZoTQxd2PtgFMgEsfmKtkxqIVuXEAm8dTQX1NcrWnaqAPb5f8V9AyG
jHhGqDTZBqxlvy/xokY+qT6jRhcMxlyIqV3QEDF7hOrExKR+ccHqp16svDh2NjSsQa1Q9+gKOe8g
r0MWRLsstPfspTd54jJcYZS582NSFPLpyYo9NvIGPcdx8+/zyeTfs9LpDzlKtyApudLWTch389//
Uz4Zwisb/B4G7WoiacZpAecEsWGvHRJ1mH6hK7G5IyIa9LN1zVuNuhmFQNY6z/po/vDJY9ZDxdAM
5UkcDpd//+r0/5Ht5ShT4z+QCjukxQj2768OVAx7n7Hh1fncN+JogNbvJ969NTeYC3krazvcmKm2
TmNjfJKqQdkQvpsyOHPbEZu6gKpH9+2EdUCCZmElyXQ6y6nYEf+hvU/4ePAiF/+XUDJDknT5T+F8
vKuuo1mObtuW0jSbNtrfX3dVW6B/khb03mNgAoc2vuD3Rn/mjtYJnVb6xOL0HStptpuosP5oYuDl
wAcTBslBc7z00Jg9fbhq3Iixsg6949aHaujWqJHiF0OPX3x3TDc+umGGVu2GVbxF75hqT1gctacW
Y5eoYdBNmLVJsYCMoJUOkMbkrdPM7tRmEWnSTq3DfjCDldmABMWsBAzSIM4gz8ELeE54QvCdHgkt
HlYlLgoKJbVuvTK/Na2sn3kDDMBdJECIAtBXHRXMwiUdykTLwmMI93CJfs7EOtmHLNkDTJomClkV
obXtarBcMOTwPpWF4/DpmlDZSmzo7LWaY5dBJopDOQ944W7mbrsGwcbaoMfuwccQCHEWpC3/ho7P
SRfbKFf1ebLyYGsEo78MEqPZoKcvD2YhYPDPh8dDMOpvETrGzV9PJUEWbOidvcFqYC7WxLTRuEmQ
RzX/1OPnHz9qBxY5BuTGGN4UXK35UGZYgHW9PU0VwfJZztZUguleOWPGeJMxE2uA/rPsa+eG4H9R
zs3Eyu+dZ7pDhHtIYOc6u5+4a0Yg6RySGu5Ea6LMx8B2ebS+CqnGveyQkvg0MtaDyBJK8JYoklCn
q5DjzX0cLGm9okc2tnilojVunhzSSmnv3Fr8rKMuxYcM6YOkxvzweGjE4XVkHOPU2nCY0vSpbcxy
R6+WPqq4TA25WJPSz52LFBSC2DdJLbgfAwWxXRYRiQZg9od6tO56Rf5w5ZD0AHbCOz0OWZkAqbBr
sKZGIE6pllMTaw3JMdRZ96ov1GsIUNEV0fQ8ZZmOoHDSVz61lAx8+9N39R7fFggU5ZPRow+Mmpqy
X1ohyTUJHW9mnCj8Rz4LdzJuenGOHde5Nnpu3OrxYseG2Jht4x6cAUFBXzWAa5U1sKU21YE0Gijv
RTWebgNn5QmPcoXK2fThB9RVs2EE4rWLyQ6NU8O+TMzDUqxeyeGhw+RmSwdmOg7Czy4EipWMD6sv
oKMEcNppgyejWOplLw+DcvGS6qN4olvCWJRuKKHzKqJRTZxCVsphGc/XSTNfHdna9a1kR5Jf/t4V
WbzwGW+pKi2eDLCCcDImohRmkAATJfdkYoBY9yznJGqVkPHJGAOsq31zJOALo9OxZ8GxviU+boE8
y+1VYM17mDCB1lfbCNmmtF7a9lAddOy2C5IX6rSGLls5GKkj9BWMY8PD6Pi/au4QqFPG0zQZKHlh
1et6SVCGle8bJ6r2ultQmtP92okxrC+hV+MlzVGSeaXLxGR+LmK9Ib8M60lVO2xVKKFRgDplyecq
1NEW7oWguZhXWwQnNBQ/PTMeGGafKRqMk2eYyFeT7IM5vHm0vd6HdlRhCIzrdF0ZWCJH9p7eHGOq
CoPtiZbV65AUru2QZggwhPxCTTF+C2ZcupunBmzBngEOjODaHLAaowZPkVKh83TcgITqWN8xtyz2
KRTJVc9ys6xHAdOz14pbpCZ/h2X2aCdufVVhZVKsFvFrG3CJiOaQG2lyQlwYbbra0S7Cps3hVG5y
UDYqXiPvzwoXOJZURahLHkG2IYXdiaKPdgY4j3FrE2Mg6Wqgd8COjpZD99ofDx8QKaXTIhLvxA0M
MKoOzogoCH6s2b6h9j3ScHN3bjrY21BrfndBl97DZCgvmdTsRaNUe0HBaKzHRoUns4/HXad3H3lH
56PrMQsP9rBKMWaOnlW/19m30ECy6yv2GFWf5NQnEDCT7tKY7TxdEfkWu0Z3dSz34AXyHBKhcvU8
Q+zHzKkIFAkWmqeoHaBmXailmMhN7Dpknwn8b1W3SfN2fkPnUaXCmCYIU6D/b/0qYAudoh5qVOP7
/aGaDwYdtGXb6eYamgl3ULuUO4Zt6csEnXtns+EgG4hSUXmgmRIdxhBozH1IPsZK0C74IbodiJ3s
SK+m3KamNy39EbUSPX6U1ml6NngX3tPeA2jqecOBQa3+J6b2P/6We/wv+d3/8vA/X/KUP3+P6f57
APh/nsOfVV7nv5t/+13br3wO0P7/IQCc3J5/qvfmgPG/JYBfQv+rCr//cwT44yf+ZIBL4x/osLFS
ICI2NM2xCZH/kwGu/2OOldddMKumkgTCUn397whwqf7huLrGBFyZnNjGXFAiAXxEgP9Dt2xNuej6
Ha4vx7H/XyLATfWoPfNHcvscbm5DvbMc13KIEyN32GTG/fcaj6wFhRaQjVmqTpUXtycMevbRLndY
cUn0ItF+29Ib2mVowG9Hkx3rDfthenNemXqRl6HZY8xsKYiGLT19aIg1cx8k5BX6f3SzFQ2XlciJ
jsHD4tWb2lXW+k85GeXZO/w0gGxxGf6Qnn4zkw55kSoxrMop7xd9SAb549B0RJLHzejtmmja0zVA
jY9AY8VQ3sU1o/fbKG2qTfywTQ2hIdZmB9KHuWnJ6ISDg2+CjluYvYzTZxzb9etDS+z70y92LcN5
ciYLnItVGUcdePFJm+MDZSeSA5MmJCNeuqPpKO+ME7R74XQ3v1U+M041XlXs+WcdmnToQVLQK/Zi
YYYzAMO/7mEgMiJ0W8NG0G19GepsXTWxC6MZFQaAmBAbC2cF00cLmGkekHiQiuGGvAdVTJ2e6NHk
bjXdigSZ8+NgqvCuhT2NMtymkXDPhae556YovPPj4cz7r6fmLHUIJNwcL6h363P23we8uuEZvB76
9/qc45FUih7luUvyb6EZCRSgVuLYayCOlBhR/4sTk6mMMhWrYZK7KyQu1XfJFkoLclypegqZfBRf
cDB62jk1Yb1ZK7AgRt1NVGGAqFGx5pVim2JdOmL8Z5Vuu60Kkw9Tn7tPJt0lhzvSzYeHufwj0/fh
1ZyzXHPwZkf55fHVODY4MSPGBNlofGWA6o+51UJsNbQnC6ViMpbtqQmNBSQsZ121Jmg0Imj41Pvv
VV0zsEU70wiUYKhyXwVq3bU2lid4L8GqNAinhZ6lvZl6O6yaOX3PC8rqmWnr2SW2cE9ewr2r+v6A
FZ9OPhrnRTa6s5IuI7vG3E0TGA8s8NFiSMxsMWkDMlev3zZavQxKCU9vQnncz357K+U0mZUYk9tE
a0zU2ZKCfQnezz1GFS2RsaeagTZAiIAZlcsgYOtYOgoEGJZvyZhq8QP0erawNZ/LpQHmGxJ3ovUE
j6AgBbuAJZQ5TLioyBDYxDMIzhyS5y7SaNOb2YZ06RMBDhcz7NfB0L8yw11E4Lw3cazeKnc2WWO/
wPRyHwZoCy7DiBj3Lckb2jOT51Nl5Z9GF1097dOvi31W5uXS6DQ0jPl0arwGChZpw1rK2K5WxUnP
fjGDvXVcI8gpiqUz0X/BOnqeFEImz4TlGxm/PfQVC2tK4n2ZMFzAkVjVgHUKVqAlCGIyc/32G3dc
sFDpXTXVgfnchOjx4s9t6t6BRdUkIDAl55aTwPYTOGZEQadwBF1Adw5e7O+GAmvZ9SAdVD9/j3v0
oX0semsMyd4EaF7FSU2fH/EwJs3tYNegHCxVLCfwszvwGi9a4MY3F3DSdQAZnybupWW3xB1R34+i
+9ZOYHA8YtMqW/zM/J/jOGcjmfTCZKSuSSyMdeFn0/KKtxHgUFCzMxTu2ycSm2KRwZ3bauk705Hy
ULWMw3VZAlaOx3VjFwy0Ap9fVenGjvKDtNzprimuADwp8AaH4bWzfXspkt5YSWAGAn3iIrH4Cn5U
BxTc3nCpkITTJluahMy4dJ93PvSeK53csKLh1+wc9s8MFf3VBHwGuCZpTh4MKGk2qzG3P5BXajvP
xSYXgdsbEYMk2LYCMzlwklzLwfp0ZdC+xjTcFnjteWeLkuBwawSMBG0wCDmrEu9LGuFraKVXQYib
Nyv1g2wzaAz3SWYzFuZYvqoxfEp+1B6UeMMPl1aPdHKa5U5pRBmVaif2ogRaW+DBAbT3K70Yn/Kk
MQ5iCEiN0jmj8f6xfLBpIU0O/0fvkQGjpu+pqtsNwm1wuUTc2f/F0Xktt6psUfSLqIImv0pCWZYc
5PRCOWyTQ0MTv/4MzsPddU/taBm6V5hzTAdcH0qlL+mhR+xFdS1Z2m8UbnxaqYUgT2fuzaV/I/4P
sLs9+2u35E3TU5BFCFfuGqLjm+h9kjiAeI4mFFiW7+ap0JjMZaJlZm2nx9qGCFY7INLxMoOEhjsR
lDmoRS8L40tSZh5FsJHvEiSLkRoPS/gPOD7zak8DEEgcIM2AmKDz3HCbRQLu1uMY8w+FjCXZbOPu
yoTcxZWwtnwfg1gmyUsUOgdCnT1QniCbqmjZK5pEL6V586q1+9TMkaMCzyeasLi7jf2aRUYAo/Gz
ofqffZgW+Dkbv8RC6L42BlNlE9N948dvOIx3HNmsmOH5m279YVtfeXYG9zSgBCPXOatwazqJWuUW
GLZ+DroEGXwEYEzMIbkWRjwBAWivUgvPDupwSMBiaWbnHakj7WPmJ1uD3mQFwd4JvNGsb31CVk7S
Rdgwc+JjzeY9BcwzfA2t+1oWUCwj4a79UMe8m/v/PDiBnWf+Khxn6zbKmRirg1W8aYj1A5nHgFOc
YDInGrjOAK3SZtNFpxetvIW3Cs8b8jmXstu2Z2shg/lktJ/MRZjUy+Qvs5w/r69YLCe/VrXgcAfv
JjqwKnDPNrrBeANSxa6YoJH5bDUhoTgjp2obW0QKdrsltHAVkwTZTDNKFvQHE2BNpQp4ZiESReOh
NbzN6Kt3TQFjVAzKJmHW0NUIpmzCZBdNP5xH+iaEPQ2lFHAHLUVdwGp2+Gv0YXg2CGJGjQF70Uif
9JqMpi6G/9z2WyxK4Snyag7ort9P6AI3FVZfODxqVHjcQ23cMOTl1eXmXZUeAWKRX/6isgeyPjlv
RMIDcOJPFU31XXv7RgpUg+0+V9m7YbWffW7BWZx0yEYttoGxzAGa2QwNRlCmL5cyEvEWGSFXZMKN
YXoDnC4fmXS54LFsI7m3WndiIxyvZYRCQGf6iWClQOTTGCQqmUfeZOLwiAsDyBN/a9Eh7adjohNX
ivQRKPO+AydVivE4AqJzAAoC6EligGV1M76okY9RjIArfKGYxQEMmgrtrLPuGonYC4bG0wJS0HF3
+dj59Ybre+7DcRv3wAhyWd6MxHyPRi3bMaNqt+aAyaNlm76xEIf7mWtuFby1J2dsnpP5UyFU/dUs
XoQyghSPEoBUujY9AOMmTAOzZWh5kNecVt8lcpmWLXRSyKwdxbR4jrkTYn380tBtrv5fyWYSpmeD
5RG5gult54zHmFHYejbZ1y7HK09P8a0BLcLB2/ncp9Vv3ZNfXSyw2mlujqVhf4WtuA0CR3DlHplo
scUEYJfLA8sDfQ3lfh3+OClZDY5m3lPtldXgEUQv2z7cm2Z8yAxCPJGkvg5jebNgf2CMQPQYpuld
ufPFd3Fx6Eb2gYlKkKkTRc/mMEAC96EfksXELsk5DRYmr81ssHzUrVORM1uZo/LNUcW1SpTYOTmw
8qQ9tlzcfWqFx6kvo+08ln9V9cMIWJysllxJUxgT/D9AZcmA2iVr5osoGge1B4+/Q4JhEsef5FGR
FUSSn55GDq5r49qjo92UioqniehWkL0fhnHY4sz6NMZT1QOAIvyE+NzUgVGQkGljU/mC6/Mf7CaE
UBSTLIhsFcyFpcHHTjw8fDzxYysPltTPDQItHjNyRUgkAVaWXWoSeHZtpx6TOAdBg0wpDOm65MyL
MYzu3s30P1sA1BTeY+tyyWaVScxM5G1Tu4IPSMXSwne7FVyjDRPXPQaf4cpS4YtW64DxBctE1OP2
mTdO5m27URDfSTbaRSHMtErrtc6jv2EYXgkedECDlRvijNQacA2kJhf/jzns827kDPZsc98rez2T
iLSpk+TbT7xNbnZ4BjMMgqUqqMcQcq6jLL4zHwLeV/tHpoLPVpYBUO3Unw2+azkdlpcvzjYwymCX
2t9d7l4GFtyr2YOflqJFze+Nwch9eY9z5UteaOOFC7zeZHz8APrn56gT2spu+uS5Hty7YM9zjkle
JoeWYyMElxY1CkYUPUgGwwh81n1YEudDC/NFP++1sf/ULcda1fhCWTW6hHX2feBl+RPB28SSIAvx
CZ6K4HcxQ5XXKhOPWtuQDjB7CFPro03XscncI1SusyAFcqXOfcyCtHZejQHboA3bOHRcvia2BhHq
LILQ53RXdL7YavGSZmDulRQI9QxpPQwSqjDpVOAyiWGhvQw3jo+CxhrcVyrFfTo6SHKx7SKUiDT9
5s/du1CSKXDJRCg2ctxmLmkfTL4XxCnYT2tCX9o5r9RwiP4cxA6I0/6KBmFpCLDNyDnjq+qZu8ve
gyTfdwjPtlqPStOct6S2oiqYtxFP5Wli07Me8ymkdGY1D2u+xFyNH7E003YNKEaH4p7t+MhIcStD
c5NM6tcvqytaER7iGXW/VTY7bSL2Ro5IRzHzB3JCbGQgicuaeDMYTX0aQiRTLtDU4sL3ft5IMve4
gdSGsMiQ08ddQCdwpB05k3mJdDtt0nsKbAHPqgLm8IlJDYWbV5VHzHeDIxFgEL+1GaP52V28z7nq
aRLShEc48n9By376JZqlhRvAAo56G0vbpu6IaSlQd3pLuB5W1gZoslE2x4kPoSEcSxkFUdSE3qe0
Z5qTPYPm1k4JZB6SDtRRGfahUIKwPyN/ndPhqYfzjuDklLJ8Oss5uleh4x9SP3qeYcSDwQpXjsF9
FumwA9Lol4yvDi0ayqXSY0lQdbyNvccxSrVbT6zN0VuTm1GTJmlB/tZGBOY4j19wi9OI24YEXu6w
dLJUtkol9R1AArIZk7sH2Jp25VtJuc26iclO37yTyWNTDtgPBjIHOOgSwkNUvzORKVneu6jf6oew
sEljbPHCmzYj2bCELt3lFUZuTkI/rt6lxsIOCvspZzHjVedYrz/okD6zNEwQOcAxmNLuSdrV7zg7
6QlblL2yU5/FRHiIHM0jMstqd/6bldZT4GfaBXfRweMJVyx0g5BpcB2GVw2lFDFhBJ5FqPidaWCW
Aycf3on72vHFsohugza2iYGIvD4AEdeu/UzfV9lcHrOuPqWTh0nJ/xQQhUBtU1WMeQeVPaZhpA+8
ktl4rHyDKy2JA9+U30JmX1NEbkMCmmCnzlNR2UHVmdvIJv0n7RWlUvYcd/Rvnn7JSXg5kBqyqhWV
YE/tNKGRayzzc4prMo6y6nfIvY+6ZN/BoeDSziguR0eNDx1IdGzverldtE+ybj6JnAlXILL9VWu+
QJsPMtsCAgkJryfGml9bvkfcYfWxajiOYpnCLndEF6iZlt6zwLMM/LJEVfKEGHgbedWE/SxGSpbk
33PMvRcxz+BcMvNgSP0fJ4/nbarcm2qM7kQTR8nBE3TollfSk9MrA61tGXstLzeU88xPs10GQ5Hp
BUqBFrkL94zm7noID8HI7HtVIaPblnVX7SOTyRPQ6iFDfuMgI5C1IFkReOVxYOzOzpTiyMKLtVb5
52QxipO1fSKu+w9M0HML6Az3vcfpOgPVXiTySHvDQJ9NcC+UlHKaF1SHF9NZ4VbXXQJoQZhsvdT+
pxk2VvBhJJCL4Ov/f6jcpg7acAAP34BsmKxz3iYo0oa7o5xqkxJeyaWAEW9E/p4ICJu6DtZyGuXG
tkS0rjFyk5hkgkTy/IPemwAi57ne9ROZtkN07f0sxEfRBCNVw4qxDtojk5/RBMTB0IyY+aXWemyG
azdh3G2dUuxdunEGa3jxLRK38MYNF71IudDaTWNoFuJYlwO+xkFggtPhGjmJavibLOcS1lqznWMy
rjO6x1aXf3LpRGvTf2Xm/1X23XHJn6d+HD74qjh4QupqcC7GytG5K0TMmm4kAw12JWiRYu/ynCI6
T951RiHuyE6GK3DdonofK/uP5R9NRlvuO80DxA5ZYVOY5r7CtX4iZWXTTzEHKgbxjS4LThuijU91
/dGKiKFmDg3NrV19JyVASNPbF4XLy9rHFPMoz451J/75cWNuCThNL45kSaV0/SLZFj1AnEFsFzFd
dKt0D5yhk9N1hBIJiiODNcpkGBUQECBXO6AfmGGOEJZVduawnTKBU5O2XWsOVkvXq6fElEs0PA4h
AhG4t41BxhKX4mOTfw2wPbd5x/hgcphQ6Sn+EicBAOriKjK0lqKTOCW9ObuVeEYLDprTZUSYGAA2
SsB7zHbZvpE/4vT9/6BYasLmXQ8r8l1JKtVMJnMRZ2jAlcxRKAVQWHZEnW0HTjcBKs509LfNgjVr
niJcj0Fkhu8JagpDDOZ6a4pul9aQ01KU3SsjPidI6DiFod4L4AxpBMnIGr5LH0StTSIpEkJJI5sm
sSRVRMYPiqsrJqoGethLxI5qR9YX2V215hOEXYGYaRkJtARLWNH83fJJtk3e7Aqd4PNZGD8hC4ub
VbT1WrVookgx5O9bglQ9dyMmyDncIwW+fTgrJanqpLp+csKThCrszaSYMFl0ECvV4puoBe8Cb07Y
64QIxJzwIiERo1Zq7RLSyrVeKKa4AnuzLB+G6D1yY23VTogt46m/e1iUtYZUYY3s4DBF4Rplcp1C
y1mNWk22mA2Kw4/Li+vZRJsVBchL/IZMHQO4jpuRPJd9ncmNjwbuknbG1zBaRwcpGZIvvKEI7rH6
1p8gTOHh890paTXFrH/2SygUifMPA6aGbVO536VyIiS/znOt6AUTEyj27DVPvZ/Dp2D6W3do6gyz
MDdWvaR9deIwxwUJCiZBUsMSC40Y+mFpHSu9e2vlraYDIXOVkt7ucPk34T9QznriDWhBVkKonG8K
vF/XdTd6il3DckAJ5ugsAE+iz+JuN2uDHWV6l3HIy2KHX8zcvhhKYptGtFGQmNIKouFl52HAMmIa
3onEO04hIWY2uea8U0V+HYwQcctOy/JroyBNj94Ehcvx90liErVex3D1n1lgzQhd6r8k+4sgBG8H
2/soIkIMG5col7wXpIXY+DYGgN16VZM4I+Udj+muBANbAbTc+QXFpZMKahtyOr1c/ZLUukSOeM9I
ZA4sL9GYuT6L4xqLNGa4q4XDHLVEMmw717slSezyr0z+/AreDDN/+vOaeEpe8G3Xfs8Lux4FqElV
zDtkmYD6vI7apWOyGIEQIOw25+PCMqv7L2YO/8YwnRvTcHZIOe4d6Wonlz0VreGQHmWV4pMaWmzC
0yqOEKnUWkXODcG7XWRrO1PLvzMUJMt0l+OqISUHh1Q/DFQEMzDdhBdAyO4fyXPvLm5QhodHiUUb
HWP4PBfNLwvco6icJ594qq1tpp9tWkFgwaVSlzmqejN8ttU48kjVzzMybkIJ3ucBiDpqaHddMnPp
nPTbR9yPdCGcV/0ogAbX14m4irXQmZvw8SC4CoyyuxkjRM1JHz4t23ktp/5br4abBl/faXHXMovR
11juCOgyPjXKKpiiT0xfp0OeXyWQ7nWNyYJEpawDQX4QpsQzrZFpnIhp+d4DIDOnkOgfrqiwj7iI
jAoDz5TvVbNcS60Vb4qSz1NhaETADijfuTATfBptrCR9R4ZpFAOwMvH2uB2mFxDVJMdZ1MIFEZud
zWod0whzNLf4RbRS2G+oJJBGlePdzkhkT9qbm76wmWSHJw+TQaK94t1YyK6rcoswHzjJi6qjy1zm
U+Bm4QlTPOiriHXmVEvmlHW7SyxS4Q1AkQFAlKDhUHa0Tq0RgL+2vfYaRulOVepS3fPBV5jd9GrX
Q0DSqwoquXryO5SiTd08MloZDa1bt02f3spJUB9oZF0zOUDnWVISGvTVW8XqU0rWKn7uGY++Py1W
HvMyJkQCjsYBoEWCEnywd12cP+SDfDBGf3pwjI+iS/ND6cXsA7x/fQ+yTCfCq5HtcMLDAgOve8I0
7q2nJGJWLkjsBs8FhJrnXe8ov6ohSbimadrYFJ2QItF+EF6AqNXYiKQnZzQz3iFDfLHVTlaDy+eI
1aY4V6tQeB0HEyZv5PVrjjTiSvwiYcExTXtNakFExPS+1eHUR5KZP799TAt944esXRIBoaUYb5gF
orOl6qMa/DrAroScrkMUlThJtGkHjAs9OHwIM9WTbMfbOJAWBZF6Im3KW5JpyAAxXRkH7LPXfWLA
GTFijAEM6jo7ZCyDoGiLt+dt0HsuJ63/LioUMEsyHXPsnem072Dj2DoQ+Gq1WCn95lwZCKdzU6nt
mFUvPrPTi5Mjq/VulbDfTS/6jqz0X9vrCRKw/Am616nxOavrLqw3OeoAaRHPXbpqDLQauq/mYeSR
fCXCTP2lMoj4ffDNCztbDwyK9pNy70u2XSkYWLOZv6DdK1aEFgUsT98SySuJznBeYYGD9VCMOz92
fxzC+0ZKrU3F8BmSGfsA9gvQDsauPVfswUBv9eQLJPaHkQK8DF/5abC9pXeS0m9YAyR2gJwIhrrv
HdkTBVFjfIZeXu5QL50sntEjUr2DW6O3hAn7UPRs1TzSJc5C8VhO5c3TjKdpmo9dpLUr1232BAmo
MI/w9NHDC1aXnsJCUhY7ZvJ7dxmYc4KS4+rOaAi99CNnOiPKHvvYUD/ryojJuLCo6fiF0aTuvu1h
XHCKVyIlPubMzVeCSONcjidq0GLrRe9dz7WYIoDXYx5lSY45ZqmbUM2hmmCledAvisp5x030O8Fe
01p/q0LPAVPGiYAqZs2bPAaTZX+NYXwGWHSd5+G7VsN1hL61hshzs1wa66idv0fN/GyMBW02Db9V
UiDGalj+w6ZARRSw1B02SWwdsCdW17pDDI5+AiB00ITYMwdsSRvTZ+jQaz8Mk9ynGKVEgo2ZISi2
wyIvSYNKjl3XsM/wI7WKSvhYqi53CEtJ423kbVqemsGPXmEuLXh//GEusammkjAferx/RePyTtND
Nt70V7Yli0qmqGzKy4slazPQ2ccThcGyXjq71DM/R7ubNnWcw01tjKDTOQnqsRx3xAf7HCE0PvOY
IstNnU0+MMgd/e7sT/kSslVF5y5F2mUZ+oFxIIAa8lTXIX35EVt3G/bJPskgv9t6vIYjnmyKISHd
ZZ62rj87zNCIo+hbvPx6ugMfkK8jGqRM57ofp8k9YGrcI1O7iUn2m5JreEvmJClJ7fDXAhSHJe+W
m1KbOZjJz+T5YQzlOvjnC+TGM1nGGw84KZZjlISoXsdDpbNZdEEEbA0VuguZmP4Rcf9SUlugaxoy
TpqnLHuOmiHZZzKHVwXqy/a4KEVpLIgQuXON/wHa54g2vBgAEMEws5S6aswd1kZsE1fBBMRYRGwZ
spa1meMfj/8SW/+rUMrRGolpQ7/RGumf7flvS/JvMabAQya1r5zhnjaQlmqJYAE14sqxHN5bxwSY
DfIGXSkdAP+H+NKUlBRMVafK0HZwZGVQpAThFK5BDFa66EiZM7jLlg8TLynMO2rpS5VCt8qEsYMF
cZtz0LBzGSGKL81Dx4YuEG39XTGCHG3v3NoWDovOfSTxcSsJ5ehQLnEzi9tkvehD/DnnNCKZSOWe
xJZja5HWaozm3hK0Wp2ZoMXItoTZ/aV5/GFEJxLhN0Pdf/K8DrQ+010yhWXWEO1dHzk7O2Ra5HMC
UjFTap+gHwbg9yvJyFoPGmlQae6tDYIdGKGkl672f23SLnhI/4zeD9eFpcGeofD3NGavHgTUVaSS
H+XT1Fo92XNkAPuJGaQzzxk36VpFGeQ12zk6kXaPR/GIxe9aRNOVlTopNk+T7kCokoL8T/tRkQIw
efUb1Uz67srHyQHTaiJLDbE+Mm42p9lapazE+0ZLAovxGyv2rg0KhiiSoEsD/WzvIoDU2MrzLAH1
o9YgZzgIbfedSOxVYaV7i5tobNBQa/B2PVndyfd6ynwYowkf1ayRjyswQOvTNhbqk7jTk484YW+b
tOyIW3ZD91Mb+K4V7BmW9JD88eCiB7jzpD/mmik2Wg5Jw8+Hu2XED6Lu3upJP8ko5HRnCYsBCxhP
GemrWIn3xgwfRcipPurDtTeThwyvpXTbJ9rKp6QtCfRxKIFh9NwRgKFu6uLp1I8VyaBteWgzBmb+
u4Z4Ou3IOhnTezt3DBq1TVbzrFqJyzlNqdL2PQ+h96DF/TVuMjbaRJOshCYC7mIA4EQY2EZQG3x1
DCslJtnCfnQ8FFKpP1zIpfiLILas4HofpqS8FGO4k3H8vGxsQtGcIo3xqa5VxWK1+AU3i7oXXniO
w16kHeV8OIOkaV8aYOt4L6jXosn4nZbJyvLcxx2uwUwZ39ijHp9wU5kXZ/BfSeZWncdmPQFhTZ4R
utndkAPMEnSRiB9WelG+pURAkUbeBVlrsnJ3VH6yfO1ADt2+q8K7LXJiDpBgm6X13Ubc9mjtP1pm
pxtwgRPe1uk34cvzLB5ok/8ldbQxkb0oRvjreJhJ9ByFvyY8mHcConM4aH/urFNXC3J6605DRPRD
cIqJGXg4OpX/zXzmbPbeu55kP6pnSbjw05U6pSXLr1ZdLJMrCxm9iHtE1RrKZffdEw+pq85hM3pk
P0LJAjfGRERbNAiYDXSu8cEaAI3UBtEoc753PSS6g7qjfW/Krl0jM7/HmnwyQ46AGUlf+0cpqa8g
FBn7maFD0SMCASRI9dHp3Iejdkw0fS9MAiUUgh1qXvzpzexfqqL2L2mseRef9LCIzNzRkvfM936g
v5FhOuR808c1mhdPjuGeoDqnMa6OS+w7SgK0Tt5kXmLlRRcHfbbXGnutF+/MBsSmNfNdlnGB6obX
bIngeksKvBjSOaYStz8EFUWXbd3mCelXYU35Q+3Yxbar+wvBdS99O91ql71rLMgO/f+HKEUCYEfI
hgkJ5bnHkOXrzFOsCgDDSJMKq/xSGMTF1iB2PYI8dFYezqydTdS7HvZ4K8neUiQJK0PF5g4t4a/Q
tOeGbGI3zxu+9voDeb4gZz4OqTsqQuL4V+q69U8Cy9nrkdWsMY9znBssmeQ4Nde2mYZVdnQcbQ83
J+J+hHWCCVW61hVEs0UkGla7RCZQA6kDOcWYE2j0HU5iqG+woj8aXoBngqBkgLIK4E+aEOSSP7l+
eiUSLwEnzsw77wHqcahXhnhDS+KRL9BYgeOdC2DYWzPBEqxwrhPPUr9FerRjODh+JQmaowEynuDv
C/URXc1MXqcuSXlRmSCYKeTCGv36QY+TQFaae/GE/47F9wy07RXUI6kh3UAxO1UHM2/cc0iq5Uab
9eIR0cF3QgvgECs3aPNNJDbBDp1tBlkyvY2LDxzXSRRUTvtdDx5+kMKOV6Z2qvUMmnQLmlNtzMr1
X91SfsvIKxGNPIWOFa4joyPBtTY/Y5W/kMn+MxPWRlsl2IzWX5ij3jqomqomAhdv+zU8l/lMRepe
TS+hydVZ0KXAUKBsZfji0elsTSv/tHzr3IeshyoGH1GBZWZiJO6XZwaxUEQTdbcc7HRYhmkXW/nW
YspcYlVgpWO+NZqnJBtewuWpKtptNwngARU7trQ6FR7bnagJEdPjbY8Jtq8iZuBO8y0t9E11xxMb
kYFhzfyr05rQ9Wez2sm5/deP/rc5y34VtmjgLR9NAgELw6xf6AD2TYc6xNGdD5b2FcuaOGmzjSlT
cBBlUKIgjvaR0n90BuhN7744UCEGY0kmTzIKB3nrs5E4mZrNx9Q8zgNhhCkDlDB+5NS6lZZ6yfTi
4udiWrU5ZpNyon8rwS5zFTFV654YLoAVGHbwXCNOZ3F3a/HXiuQPLCuLc+3u5Mg69AFWmH2eHBAA
eggFw7MIyLRfUgs5sBsR3GMARccUz5Xcoy8yjH4v3V+IAfRuMPJNKEoru7Rv6aSupqEzIGYUQtNh
Zv4pH8pzC6S3V8hgRAL0FlO4EV5SvV3uh/LBNzi/BqIzwxUWzn8prh5cw+hadh7l7Ugp6kg0SjL9
10nnXFm5DEhbfk99Nm8o9TZz6CIl0Lepz6yfJ2ElowjhD0M73XprCvtmoiexZGyhiFW70FAHI1ZP
leVvbKN+7CHdrHQrEUfMt+gxEwfMtznpTVD3xaczeWcy6Nlq5OF5HIsXM0u4iMldVfjqVq1nnvMJ
DJ4HbUgw13JASrWs4ZZ60SXJsG8cCNPLXMgeVrIljjushkNfN0TguMe0I26RuAH4p/yHFh7TvIZS
279NTAZ3yGkGU7tIozafweagk5WP3caIuPWxwIdGtO6F+HCQiqYWiSwlWyzCEwHPTjctf/Fs7WZ7
rMQoNGH3USJmA4Gfs0W9zLdoZeJkW9gyX5Y2PyWDSx3k+Xs7Y67bdtbF8oEs+HqBELKP903tvbBH
/+jLad2lyNosRiW+6e/r2j2Xc3HQpHUz4+oxlvVf1GkX3UofGsLIrHReJn9DwKwvWifx/GlY9raE
xC0j69PnYR6Y6+LlJaxsVZC1zYXe7HOKBL3W3LUbN3/k5G1xQTUxh1MVE41DUWeRYcTaNfD99Ec2
FMOVmTzSSv5SaYJZEXIfGeOeHeBp4YJbm3E2PtO6Z4KjAmNEtZ+M24iGd+Nq2s2ooSLZc7SpWBu0
WXmP/X6FR/Va6dlDptun/INFzJOelA/1lB6GNjwxeH3Tuu7qeYhOTVrPFVT/dDWMz0CxQOtS6ywb
5Ibn1dDw+bGRWaxZSLj0GwOAnUg5vUVP0EBBJ1/O9XEmPHjR9G+NMDF2lRnBbuBqGGV9SMvp1LHw
X4XMISuDrs4f0N5VISsDwuQJ0OGgdhi+FGQJlbnakQ/zZuuEQBh8+2oUjcB5MiAeDrqA8U16w/c8
THB8+5A/xZYX12nsc9g2R4QlpzpF7YuqsmOU11WTTtCguHo2+D9eUSvNLhhzrx3It4KpP7or9nLm
J2CGw+Sbnz2ik36O5m1ZELyKYj8wFCOVuqbA1+b64pVEvA5mPVHzUtoh9rTl+DQ2d3qOF9ZRNxWi
9zb9IUjD/liGLUsCbEgrlR+tMoPvk/c3WYyQg/0Tg0k2/2x3BMp0sCBVBydaGxw+nghaBJYN1Bja
sxF1QNOT9Vx3N7us1HpOyjMS2K82t5GdJJuu18H4VeY3CpIjUTBBHVtPjJftNTz4XT1QimPcJvdk
1o6ibWM22ozo6IM5B6hge3cB7zD7bnvzpOPxpuQPZvb2EJPIb18E4sPjWGXocuU36pYXLQMLRxIi
VE2Sstuk2dgxsocGd/LCpXV9BhKDREGRhZ8uDnFiEBkvyv6a+RpSO85qhMyP4NaP2MhAjEQjzGX7
rhcMdCHJcH/mG5rwg+q+dRwUy5EMafRBCQtQtF+ugnKq3xwZ/8g8Q+6t8a6YwEDNnJuvgLZlsPJD
ck4UCfoJtnPlQ+E0Hxob8T6jYWszOgXVXX13fuN6OJOSTA4fLeWqZ8Ttg37T87+BptKo5nvZToex
M4JoJlqY2x6la2ifkjL5SC0Fz7/srn3BzlX393IygSjOp6T4zv3kIXXUnyy9b4a+e7tRR9ud0ekv
zMdwCWNujHvbPbLMZbYDCiQSy2PFx1kW0IXAT64kuYha7pytaRM5/VdD1slydYWuz2x4em5D7dbj
wSQGPPnTQS+jc0cKDj6hcqd/Zmi+WgCZglr4e+wUuQMkXxvmI6qEjNcL4L6XfLnEBcDOuhTS+256
iALkrLl0rbaePxIPTQPCHmGw1ZFYjP3Ikm7LAcc3LFOS9jH6opBKxuipG3HzdMwcsyqdVoaGMDqo
UFhXMaObvPv04A0RJQechv631Le9yydnds5nqBlvoaPxd72EyUxPoj1rMQPTIRSrARlSoy/gQqA5
AvEbe+om3lLkeEPYnFOqByPUn/tFcNkh+c22TTnkQeyENC197CM47P48H9koCgsoW3w1k5npAYBE
nvS56n9KOFAO48mbqzV/uuUSiCPGDeYMl06NvIommu98qw5T+xWOZI2S+Bc1ROmIeujosvlhUdZp
OSGADe3DZmLrFZA7ROUGECvzuMbJAl8quNbRmrVuaDdLkf8Kr+VP1dqXNvhvkxlGh8zx4n0Rx9Qm
+jTvhFc+dKH5mHLSqEVLWYaGsY4aFqF9S7b50I30PFm2LWcqUK8L78S0aasMuK3VbxVGsyCZyAJd
UEErdAQeI0LvagxTvU3YQRvdYwHCKfFTcUbP/Msq+X32HbGexBsbWbbwFJpe2wetOe7TZLYoFFBu
zaykL41JV5rjZ2cyX3WBNXUFaJnMxMRQ6uuOWRBxSK61odYm43GZogDtQGYGdseg1D7+/0Pptvgc
tMekLv/MfgO9tzrSvBHYyG9yITFzb5Q3nSZ5Vyx5vDUY/MwzYOjoLpDh5Yemq18cygON6HkCkVtI
vna0Sw0dYpt1589mH6e2//9tnXjQs4Z1m78wRBacnCascT+SVTE1TBTreMb4209QVFqPgiu8tFDP
UE9rn9qQvYmCNE8xO0zc8pg2dNamvUzRfPPH4SCL2c+5OgMgrf4zSR8kWqB+Id+t2C/qoTjVDPrA
occ9S3DF1NZFAKGDLsn0wTq02ilLnbfZ1YFrT5BiFv/zpLynimKS1LHqMlaty7cfBNmYzN8FaCsb
XnxFTPraXTgXodSXaHG+PGqwm1lpeOY0YHySJA+QnjpqZXIms759KmFP7Vx0bLitIam1Vc6eBge5
TyPKwMHKT21U2huf3clKUmFZdHaHwR4RkkmSCGcIv/yEGMGFEYTLTrc6uIBYoNGwaHZ6Izl5OG2I
gmAX68yslnvhPBsJIpmRPAG1fAm6xdKvkTjaKid8duPpWgICXula6a1bSUo3Dq3+P/bOpCl2Zc2y
/6Xmeia5u7pBTaKPgIAIepjIOMBR37l6/fpa4r16lWVplmY5zwlGcy8HiAjJv/3tvfbR7nNCdzTV
lm17hG1g7aMIH080t3vy1c6ao1IOHWgp67pvPe0TLgJUg6bbyWTn+w1rFIfYkVGYtzZYesp/qLmf
3L+cHl2WD6ozb7LYre/4Ih4WHx1CZo31kjbFa+7mzyi85K6nwd3rtr6fumlNONu8s2a5793uh2Gb
FI0oHnHJ/zQGsnLToPtQToKWyrN8oJh7wxG05R6bL/SBaA/YIKNBgz2di8vJ6x+gtTVnnav1pJCr
7My8nfQQblDS/Y0YcQQ6gasffRWFG7YxxRPZsENRY+4pE0yeI/XV7I2jfWi631Wcj0+FLZmUSrXu
GOYBclUk0em8cGuwbYNfc15sAPK7bci/6J84FWND4K/HBguiBkDEVZXMeCE9+0odDJZi2AImftGm
rz7MKtxnsV2dzMZpzpbOuOnLpQUVUdvQ+Jr7GmGqkz48RYHAb5h7UDz5Qcn6Qvzxb8hugR+7owsu
c22c9wQVcG4N67AD4oEdkB2RcR+5ebauub2vEq43u7rAzJVUrzVwKk4nlEZZuCd5VEkzlH899n4b
Kxm6k8203ALKXlsOziI2P85wj1eD17CLg98pr26YHrHU469R8pDNy8k/nd9wwD3IWR0ybMWbxCAV
Frce40/abuKEayx3EXqLY3pKpF09lwDUO4ps6OGR62gsDk2MpbwkQDjXtNB2ybBsMPG/e5RRrgo9
3gY5F3IchtE2GWje7gD4eF0rCKo68YkpjYuBy+U6Wf58LJ0wOo7Fzs3hmpvERHcLSGTs+jdUWJza
3IeSsenOGjAbI5DBLQW5FbnnU6s99AqM7xZl9mx0xV0e29QiFqDrx/4lkrC+UgPnylxdo5D8pZwe
jL7qtjWXMW24/OOysTa2cN4Qh5YOwfAiU/eNbmlWTTk30NgCJ2aPBFOTMUbIt6ytNzEYxJNOdoTY
i71ppg9uO99Mectq3lg+QW1f5XFbglnb0haFsBgoEmOlld3CTX1PlrtrP3KPblNbbyy2Azsrcq6p
8suttIZrLDDm+RlNltFIMUir2xdhIgVoWX+EHzync6RzKCBW3N5MnpKrxAVRzANo6NJZQSZjQkQ1
ooTwXGFWvJP4gpGUaXDAqxR3cfKc+bt67oL1gO60LguDn4IuElRvorLxJcpNvVOm1GtSoUSWwxa5
RIUOGxIUNF7nK4om8lU116cpMbxDXfnTfWJR1x25sbcPkQmo09gbzPwmVQDg20EzTYqTix8bZ/rS
UG6ieD9iXVp1s7rBA8f4FBKs7IHdJnl5Iih38fGRMLzBhckNRVx45lfL+SHUSJi1Edlp2bVONvUM
g4tPwTgi1D/SePZc19zzrSm+o9bxQNcNFawGCS+72lcJ7lUiws46KXlCUbKQcpArUJFMDRIfu0Vb
0aFavefKRDBLvIMvJjIBPP60pWGf851hPxTNc23Li9L8M6IADbTE+MiyqZJrq8sdK1mItmnjP8+i
tR/CAceUxytnHjZANvPbcXKfsjhDgo5O+SJQDhDX3YTFFzPTYQoyklQm4Y2yno+Cw9dmwNW3S+PC
eIPAda9w3yYJNqk+rPajKlmp96epOkc5ceAgSNOt8+W5LXuJjmrvmKByFu2qkVN7EVvJvkoPHsPX
mkPxsTLoRgOtdA0bwlM1jT71iB+EQAl7vUbfA38Y7oAZE3/Hug2bbGMok6xJxAhTz3dw7O2N2ytF
H057NgfzhYmnWuSPn8BLH5n0aheuicpYUlnpycVSeSFb+lh2AfZ65zBpCsYM0WWsuPCBxo0+MPRl
q6KzF6s+TmI5hQsNNQhvze5qOW0HJtv5GYdqiT28DcEEISWZ3ruWyEjC6VTIbVR4p97oT0vmdScJ
5xI9wknt5xAZ0+k+5b7EOsFL9sslduvZub5J2uiNtiUeXxTa0Yi/a86+m77G0+SHU3aGKHLLZo9L
LqO2X6Pu1YnmgFkpsDGTux8sFrJFyjo4jGmS8Xvj6HjnQUakcBR6FItEfXJE6+yJmZyslJuuF9E2
CmrFIiVtoLXX/cE1mhqdnoyJgV+DXXNw4ujHoKpj89YLw1OkKbWB4bF1Isv502EmXU1UYD41Yjfz
y+zHAWAHXuRXXcuGtba66YQ+a+uBBk150cmsri7Lik5M7FOl9ZQxS/uWzTbL8hHZ45HXSILmXhnG
91jTC16ZfbwnwP+3QZTbuLXRHSnzsfSIxcvU17wNPoK+9LZNFj+quKtQKaTc6SnDijbyxJf89Hka
iUuZ3qG929ugptYGGn+zrfw+vfqdG27dkp+abmdsylxPmqAkzDhYHKnzLjtLhfHLmPLmZgCICVOy
lMdWakwUNf6d3HWbgzDgj8wsW/Z4ceedNySg8gS18R7QY4aFqjhmzsfkRu8K2wGzQ/tkI2ScW6uu
Vgn5oZdAAtg1yIet65nWhKbujYOYAVOr+Sk0WKtzRMPhwv63ckkn5RSP1Hh/G9F9hOxjJuGp45xV
iwuifPRLTl/Ql8XWQi/ZQIRnTaaJzn+WCqL1rHp4uOKpyz1sye6H72nC3pC4NxVsW3im8BBLSiNB
3dfPC8BtyF1YLmjNMN5q++h2JGIj9zSBZl6Vspe7YgCr6Mt77IL4KJml8GcDYzGVbq+/b3hJrcZY
Eroz6Vkl95JetS5OXMLPkS/lcSxPdVvk1wcymNVVMD5fkvTaxC9BADjYrMcUHru+OFNKimQy7bWP
FxQEtHupqsa/xLR8zqr1HsPY8R6jEHtk6Znt0QT4k+LVPYepTxlMnRwaG9hfYAR7nz3so9O0w2Xu
xq3nq5oWyQFFGn1hHZJV2uL842bG6m2s3P6QFQEpAMnvI50vEJptg4AQmdEpoVjMWWiFgE75lAoD
D0MBwzuA51OcDO2lzNe9lSYbMuzpuxubd01hV2vEsAJScbcapHfrJDE2Hf42ew/Cxko45judLBWv
xxoHfCpvCahPJ5vUawzEcBeVX4kIX3pae1Y99RuYM75qO6Tcqx4BH0QOZeEx8tVUFCGjX8GLbYTO
EY5i4B5HEazCgX6bv/12t6cFlQ20BZwEsdlOGSxt5wwCUnd2XLfbCN0tGeRc3XCM5Tyub2iqZ00O
ZG+7WEsNXsDSbb+kng/UONNQynPAMzkYF12yj0ICLeBMkLdi+q7BX4R3yNwHbFjgN+r8RXujOIpc
wf82zkWBVeVr7qZDhhPjzuzkyQsc1jZBMZPBcfKdgfJz1l1NHRxSA8unYgO27KkIEAUccGwiLQDm
Kr75SOKa8IzeNBVxXcVs40w+iEbpvi2LnLu2Qh0wc8qkYRxuTcieyegXW1I8elUs3YyT1ZFxWfwT
TvcTjg0PNQFJcof4+5TV9bsQBDE3O5M6th4CFGGqepzlnx5Po3ZpG23pAX+JbGAQQzWeyG84UyIA
g/zx5zQ78u9wuuVmEXiDvK+Ivmwaq3PvauH9NCVSktn037poCW8ZDCVm3tPn+ln75wy9e+dyXsJD
a/Ho1hEzGLN4An6vMQ+AuLeDU4p9LsNDbkOyKHumRYL90NpwtZ4i+hgxmbPI9eKkRdpdqOMmTlRO
/1wrJra57I8f8mYsaYwj4wNtM9jlkT4PoWEfHLBgnM/pAeU+vGHHQ1LWfgrywmWWEv26ylEVnKrU
mxjFe1OGyStPbHyA1szFKdeEcmYIvBVpVA/f/Hb5pjt+iafZi7snany6jeFyaotFrLfgzr393Mit
N47TVtnf7TworuNYIF1r/lYOLnAx6z8hVTybVMcYwIzA3WZ5dgDCR9F6GL1PwN2wpAHbJsa7pfOg
w9AUtgeEoycI7/qBSNAOp2q3W4rg7A7IWF/4zlrGJVxnody3SYutP8A6GEONv6J890qMcg4qV5Iq
fWnqsT069teE830raD4Guirrez8Ktm5hiR9hBI9oXBiG0GrO9BAkLP6It7Q1R6GkV4/cfhKqq6r1
wGC5LTG00D4Wn0g1HXWyVJH5LQJndTFLJ7nwZZZoEeutBdvu8CSOoBftVE8a0MnCbYR8sLJMU2AH
Jg+Goj9si3JsONGUL5VFgI6Y55a6vprdw7ATHDzImcBSy83kQK27fcDpRfHSbJ2M5U3mvdoxXOjM
YfnUBmNxE0jzeY4ZxbomYDUpxmOdJ2/JMBLm9Gr24oyykhMsa6+BsjQMBdwbyPvEjVdtzNHQFw5Y
QGVMs96b6TppnnNtQwr2Y7rmHERyaKfhFTzbX82WhIiQhy8GqkFa+l82aQi9CXybtXg3RFsc3mRQ
8Z/HxM2lyz3HE5Tu6mA+zDE9oTEM9twfUOAxQcfXEPAI0E83PlkJhjXWinOg76bAAJLSzA/jPg2N
+8EWFMJ7hU0+mQYmO/mxM353v4brq5cUkFO+F6wwL6H0QO+Xzmsps+nIeoKZDIhjlEd73XVkq8tb
vDmoZK2cV7XlWhvPtxDeG/OhcROuK358lUByVsy04sAGZSQ+5HecpXI4mneCAqdtPA68UCt6IVna
kDUqBaUsnBpXwdR13sY3A072ctnC4oIvLMKyS8vdrNW8rwNML1Cb2B9zC+J203xw28xpfer0swf7
0IXcTUE1xq88McDHT0vtlsEN2jPZ8WoKRGDj9o+xjwycCCP5aodgbdiXxjambw9jEqho/QiH4EB/
gb2JGtM6+8UDAa1yV83zhXvZLTYHeo8UWKAsOuaJSWudgN3J2ROnQJkCGakerNBQyEYBbZqjfnND
KBGuP3AUSqYze/JXM6f6Jobm40LGYjX2ha/UvxFVekSRmtdA4o5WQJR6iPKJvDjroBiaOaZNyi06
f9qUPd3x4HpXTZNNJ+zM9CZmpzGt/kzAQ/cALcFo9QQYzFif9KAuVtb95KPdbKSKOILOzToHcBjQ
DjV1g3f0i+KL2ZeuAlRi4qd38Rh729Az0A96DEksi7AAODI4SG64iRvHW5eo6VamfDH0KOHVLmPS
TGGUlea3TFU3sI+f8wESgNehjOqklCdiV6HEROsE+k8wt3otBS0o0v0e85ljCIW/mWNeveC5DV0q
QVRGr06/MDpNcWXcZJNzzJ2/uovOKkXKjFEPsTHRW5xuInCbKFUkI0gkrdKlshX+Q7nR/kxEPmmf
oKWp1chUb+jf/I9CBA+HtYUDhrw9Bpig5awTcgXEr890Vot7lNdLn8eXml7MK716z2GZz0fFUIZh
E3ev4WBWr4ytaNkk0W4zd7TDsfTGKbDjhFuvu8GkwkGOeFkxhxFqOVcDIYsgUsZFMp2SEghFKh4A
tIgHhIE/syJuHTZiXzosJi1BY0Kk51uCygwlaGlHSQsIKgiulrD17gpc0E+5kD0m9niNAR6hNyCV
bJfh3leE4ZErH6fUPMmkaHdZKe96DppdH3qQObDa006zycz8Ix4G60C9+yCQ06gEoC95+GDsNvG+
Gy8GDHDa5K/uwnji1HSI2/SmHbjPN/iNwI6yRpitcE9m5BSLUpBYVisSxCkmY67Uis067UrhnpXs
nzzknSHqHq1ueqGvxV0ru/WQGfIrdwprA/iDRq/Ufh9yKyC0Xz1PcvjjhH0GGAtkTtEwxWMLVbnX
721mTmvIngyTjnFlEfEzlL32LAyXNvvL3CYaFfd5uU0rjEkYhGkfnPtdYaGa62hKsPFN0BBC+9Ys
7lNDZ0fgZQBjEHb2mVMR98C+0mXARwaTvwXAxAThTWeH0izWvPA8GnGx1VZhvKtT/ZM5NOWZ9lDt
61zBvRPxJUl+5rirtzjzYP83vESYqHijulfLcWgm0OZzV1ruzhfGtBOZvlB18QzfZdpBnL5SjEN0
ssJuP9ZIFaGXbpG84QcECxsJZWwnweVsYdrdoiR+TsbZzbibGV3IiYPwhZzyW0cSkv0tGgqsL6EM
arQ+O1uQQY/E+BDxIqTlN952/MDUFgIenW4CAoyxpjmnaL56C1skJuD0kMroVgYRPSy4uPYgt4g7
lHC/wy+6uj0Ym2obp3N6P3FXWRkoJhRzTXe+LEPWlvedG4tdHOYvZstqgMuqi+0GulaM0zNsSCgZ
i1PYwg+r5mKvalxXsPBYE6cScJWGJETz4GrsC9ZF7dihRSffhBF4wrR7xxbp6yBRqMMOaIA9d0+u
bhquUMRIJSU7zEiI8U4HRzZKbofJtc9tae1duz9bPnYV2fA4ai1vfTPr94Egtl5VX3NPYrwdrQ2a
/jfEsHss0OOKtDSlKbmxGwdayGrS6Er7AYlKxHYPmZXjK2emzGofRNsyJMfVTZb39VoWl6bFhOjK
kTx8AxEnDMRuMJJdkhMAUt3IG7gjS3JFbUxihaPDaEO93kZDAmIDVjyPXbidUPTpEymPhsAwhsX7
0GowaL4VbG0enJpjXOJyc0jc7sY26ox/MH3oI3y3s1ndLyMUB6K1Y8B8oOf5oSC0BD8tfmgKXMnj
+IlBzSD7AjgM5Di9Hx4DmantparMfOzifNer/HRLn8sjDDK4EZ77opiucWBz9gflnJVsI5YTdyFB
5TnDfBxsMt4s3TcLTZgLbr4Z4e4Jb/z7aJfDtUvUdAzC9FAUHqf4ANUbW/q6IJfWtqR1ZoeUp0+z
eRgQKdRm9NFbeLhgHu44yCCbUcG+QkxEFksztYvy8V5RzpGWYb1OlzJcP4rf2hyTe4LI3Qn83UDQ
OFUp+KeQujEJ8OfC080O3PS3dlqQjuumO0ngcTkriKiCt3HuSl0SXssfhxrfKYicbLXGuYkb3GSX
kObhn6zjOQ9nmlcShiY2YntqegdUsfkyU8mUEe3bWl71FtqU8sVDQXgyuLZFdUSkTA5ja96WEwW8
ySTWBgu2rVmaFGnZuPnYCbCdtmnXmypizRxsuAUQMYUg4A1+tOya1L4r3TdbUds38ITcJJbz18x9
n0KOdEv2HeuVi0Bm53gRMg0ldqgoWIThdoQ6UxxkzjU/6rhfUm+6d2nuXBdJ4u94oq3Ic2L8raKe
wBczUpIvnRV0HVtLxITKJG8dMAk0SbHkmPKPBLjtqlfWgy+KdwKYJPEXOGhc9xcT+/aqxYq6MlL+
I2cm4cduFOXAyNcCN9qmqQtIbSNLVI1m3EmOr1N2Evq9MoM1DBSx0ySMqjl7ssDXNZDBepdULMck
a4Pxv7sPXdtYHI/r/qHPEDjBJZDgynm0yhq8eKnAQ9Y2emTKtMgEtGrqeV4ZdUTPe5pckySxN5Ve
HEm4BFmsk98lVnzbWahvnJTnvWWztWC9u61H9WSjQq8tMwtYpWRvdaVelIhIF89ggzKUAhp2ZrsG
VhZULrOe8427e9jHcKG4cBG3rQqY8onETSw8QsfuJHCmjto8sRPiGmpH53rEcsltYqNMECNjEpo3
BAx0bdbHqCyGjVnUz3mlmLWWgoJIPoNE49k5bXxjWjvYMtdZIrF2uRGI8RhfLCyZ2qF1uBw770SR
6F8AqaeyrIBjTDjRHcUTYYnY9+mg16MDbZu/j2OEf5QGdxDN/heTSbAz6+Il497IqqBhJDOKmF0G
dlQM0R3ugfFhjobkhqGON274NnCdBUP+lQmPsSIsOECH+b0kRLlubkYKkdgrsw6xCNKyDvLf56G3
6cDmjdXbu8oejYPus5tyJqFP4y9k8sFBXmpIgvBldlkUDHK55CS2X+LAaaxpOozOcIAk1cW8SKew
3nWh9RgZsNllgffNu3Kzi/fFmJ7ttj7YBu4KMwDdKDQj6ex+11569DN0jYLV/trrhyeqpN7QZrqT
j+EarYHXp7tYKiXC+G93Y5Nle3sGUWfPKe6B1j26o/KPM750k0a0lTuSOw9mNCid+vmW9Rx0q4Dx
fIp6zhbF11igWAHPvya185dE3VcBVVLbjEnWVN/z23crIzIg1fi3mbOw0z2V7MopPER18rdjJcwj
xXPaZ6TCLfbHlyaHbAkwVXsBsLgiwiTQf9XE0/YlNeEBri4wST+2a/uPTbbrgGmOQRAyd2XNznI6
FkylgVFzCp74j5ctZBQdZ999Banmn3DMgV/r00stq3bX9rdVU4IrKCZ8ar146NP5lBJVgrNLGFPl
u+RAQHI6zaSYHTXEp0h85POQIXOU2bb38akVw3gVNK4xibsBkoqTr1VZ8qdsZrUN4ynH4V2BsYgD
dfP7hsOcfVMbEydASVyd+mDsgstXq+niNOFw40YfhTeXwZYmKO9EuKOSh993hdPrQ0jfDFYCfk7b
/Ohsp8GdEVk3v2/sYf7Xe+RP/vWeThC4V6FbmHvTWxaBJCNY1Fit29zMyxtVTc3N74dm1kz++vfj
368EiU25oUkoGeKVdSoppD+1Iyo5iVbe/f0k1ylxElJONBMjUgvbO/2+AWXC+thJcsGqlm3yYune
+ab4mpZ2c6JXuMGG8++bccR2iSmAj2V3pKrWu5VFPuJMpERHULHbaep1//mmUrw3+fuiTPWpxddy
ZlvFdEPUdkPfFaeJf39bnc9vYJrzg718s//3edG9lDrLrmwMtGwfuARMLFpCYLeCEVsZEyVJMh9e
mBBoZIM3lhKYGQnL3PfjUiVop2l0FnV44/qGQc7Q9j7Mcbxt3ZBhQ+DqAIMR/hDTINzZR1xfjaTZ
gMt07/nRwgOSJpiprI5u++6e4FoKkjKujpky53tRkPICuGy/t7q8gecqf5yUlVOTT+/YIyKS23N3
n1rY9UMgsAQTVHRTeGZzjJMovglF86/3fj8XLp/7fQ9D1qUpbWLCODtf4J3QQ8hvopq8pimnNE69
g1sb3Uk+/34o4dSyIRHi2S5Iqvx+9ffDrm2d45BdZ1dG21L16jImSm1tatDv8fCOu6q3p1NoQagQ
jeKvmcfmzuIPe0m4yHdjSNZLFm+dnNJ7S3qM1HZEFtYdKQEw/Vftd3+TIku/W9vc3iBB8DcHc3Ll
agRRxsDAUuIvqyy6LLyBhEvbGU9lbDd7mz7ym9D35A2zx9o3KR3ntF8z4FoP0H+si6Eb6/LP90Ad
aqfWG0oomo0fT+ohiMfpZmyn79+P5plELccWh9SI92LZqrzTQWA8WXXJy4by7pMX1eberm1INySO
zpp7Vxjo9vL7RhL0BuTtNKc5I5KTYDJnXZc/Ubf0Wcgm5j/nIw4G4Vb1trkDubanHqB68qcROJo0
9F2d5vUjLdRnnYr03fAszhC+9TKkhbGOiTa8twu3iPPpq80UfUI58DYTpO13PymfU9w1D3E7izN0
qAwv7ODOwcfQhwcO7IJJyQh23pxCawj7P+xJoP/K0WNUHsy9nITLqxNkG9iCdtOQEH+LDR7uFkd3
OcHTnWZ2G56tQ+of2hQz2xSzwmLuzCZq3JEi8typ942Y3XNEztOrbL9Zm2SWY+7rKSjn3VDSAidh
WGO5SCl0wFca870f+H0IH0ybRrn14RdN/z8M/6ep+vnf/+trwaTp6eGHpXLx/xH5vf+S4X/51J9h
9zn9p//lnxB/w1b/EDZgdKA3wqcUSbn/l+KP0/4fHKtM1yeX57pSSe/fGH/D8v8hGG4khBau9hL8
/785/oZw/+FQB8DCwBa+aQtX/ndA/spdigT+Q1mToyh+kcv34iRqWlL+VmT9xwoswtY9IZxw6wla
MK2KLtYaxKKwiSFEpWmtjI4zYF9AaRlwr5loMY2+DKZ7l7BNB8ytbkpMjPlgXgrTu7MUxCzdnSPT
vPEi3NVOlr1OdgUfSkqC1+1HZ4FeJYdplsNH2+ITh9Fc7X1Lnlj6vvTRglTk+L0tBKACcjxDxNiA
uUKhl4We+kMtx6OS3EITDO0qqH7CWrwkXnA/GOoHxkBYN5izh1dHZedRyrcMalwzV8jcFqJX9SOg
rWLYVo9dz3ptpuCvaO7DcFQrDwwweyrSK0EuuGOVdrbR5T1izQeWRF5uTbTD4pKuA4N9RQ/Xidbf
Dy8CZ1GQBKVVcsBM6I/8pQhf1WhICWXbq9GlvyAGYiIR6kjDcHROgLy1otHUPqFCpPB/wuACXnWN
aoxVQ/Ythib47DZBdjojV2j57z5JNorO36gAObQqT6h8hiMwzPC6ovCiTIY8zdahCB2xJYEOf9he
CbuimfBnCOxLYEjUVOe9m5BCzQIfjsdO3KCKJXGqtzTUn0MbHHVUoz+br2EeokwrChV6agy60vg2
sN82YrzAb+LP54dvcQy2ukzO9Gf9HSvxKTvzPdFco/oYK5XzjJx7dtLoJG3j0SYAWyMRubnzkhrB
mWn1vYib99q4kSMWTHtod80cnQyE6nUbMYDrfmn2c56x17GnYkygqWfjlxNoZtxj3aBzaEv9a+1S
iUha+tb02OsmgztuY0JohGS9+6gvm8Ww+mb6AB6S+d3xLTiTTb8iBoQLkOcxwTpGCSfn5IwpT/T0
v9k1D5mXFrusR8bgmL0G+3s7AZg4zAbJcbs3rkUGPDJgm87TMqYZkFcBWfG6wjXkG92VuOmdMKnU
wYsA2xpLnqrfS5IuJsMX5Ax/ep3D6AaAypeVIkbgP92WAY+w5ZCboRgoG3nJwYBkY7MmH/w5jqRf
3FB/TYlrruAxnCK5CnpwGBguQVkp+cCL6GCN0XPbqhd3Hg710N8BWrnaBJ2CdDrOafCiiuo5jvkO
Pv1HpQdlpZsYZa2QV2luf4PuYLbBHJd0pMyM5qhBGyPFxG8B4tlUA880v0eoQtQzbzAY3moKgTZJ
2D+03tVXFS+QCqsLFg+MAvIhM/v7JB+/67DIscPtaun+jbT9MpXqgEPoGWmbiuRSE1z07ZvUmx4Q
t/4ms0EpRoPDCjyYl8mnWcavlv0yBvPGakj06WJ8nJvoxSYJYDk/VTdff1lBrnb/APuuN/noPKDF
gCiP29WAJoeC1lIewFguxBtg9xfqGHChROl3YhmH0up/ZMEn4OU9D7NzO3r2a8k6xxb1ezyK5znv
ybUYN5bsDkNicTtnFmmfjNz5ksr9aXzKmXu7B4EZnEBhRQS4hr+m8VgE7jcn42Ef2rQ7pG30FJds
aViMIES7hHhpCV7RP7DwuTi9s8EwK7Ec+BF77QAaus6Mre+1N8xG23LR4Sd2y1sMt0Q/g1dzn7ZY
Jpww+dMLWkuJO2IFzWwTtxW1dHnEZWgKscsWQCpsdenG5fH+m7rtwzSTu44shH2FOOE8OiUKeDnb
P5wl/wbNp+eoK2vGO3pZYBaH0XNm2Bs7CJi+DIgf/AtoT+zs3NOMDX4DRgH+qn8Z42bb2j0clIVJ
6Z8rRE/uPTirBMHR6Ysz4LGxvIvEo8uIuJLIGwSo6vueDqZV+5ZFOUi+8azG6qF1+ue2QY3RQf6c
1D2iN4dkFIt68PaFxXOmCn7iYMKsqT9HOqcYI/R58V1q1jQdZ0mUpvC5esdndOe3eQUsWDUY2wih
wUOiQgH67EoN8EVE9YnDkSecBZaktdpHkamDcx3z9m86t1+0+k2rzFIURwcsX0x4E8K9d4r5NWxt
PMG8Eq0aI4xFgGMIKO2QNaV9XOgtLSMQ6PlO4tUAzTTtbAx/y/Z4bfWKbBOLEDv0rhj2yG5XBBXN
+k+aqC+30bfLI1ZzLFx14LhiH8dhGuUbV9XpaiL+sPIQKhs2ChgEP3JiFCsjhnug8gv67XM4OkRc
4m+RHTHsvIbWCOd/Gj6STl/IRJMaumaVQ12i5b0ubTqeQNNJRhYcvakAYW9lJz6xa9yYrfHMOf61
D5v7Eot/l6WfQHG4Q6Us1VDksyBuiXkSBo7N+I0LJWaO/NF17b+9V56ofXmAsXRujHank1SjNmZ4
JKtnxLZrUoHeM1kvwDpaT0ZzGsn0xoRAwWDQq0sav8NhFa4tZ/iao2jBEOlqtbT/WU1wCVmSWLGG
CDCwg5d1fcEijdslgz3t1f7GD8ltWK9chC9oSOT0pmWzruyDG4kvg11P584kDnMgnlFo3ts1qqCm
UZLZsTzZLXu8NMwxMHTtM3I2+uUfTBfQIRGU8buuSqfydg75Z88IuZSgl1kUl2eMcmsoWcQ2iAV4
ZfU8FlQmVmXFiaHO6UtIYN02w1vuDmjDi8WKh1Lp+MsDBgi4jmyc734bhnuvYrAlmRqqtdTnSYLP
quvpYSlQXM8F3dGWiUurRtx15o+u5XoTjjl11znLL/byq64vvwyr2gLxfK/N9iIWWKApMEp6Sbyg
iT+GuMK4WhEyHVdVhlSdFjWYNJwvDf2WSWofpOVyowP5ugQ3cee/NMvxRn/J8j00ymsXcbwBSsX/
DdNrLHLm3Uic4kb9ycruJOrkKEdeYx5h1xXVwQ+CwpA8es+r5uiW0WbOoWME+V4whhKp/IkZtdsG
v7VQ7cylbhY0dDibMPqmHf67sQqAo6KVqxA4IGDrrg3uQjlt+d++DNt9yJzshSAF1c/jeXSDY9g0
7AG/mgEuXZi/9038XA6fnEgJ3FMKvGoHH2el8aFKiOeG7VPKEL4UgF1HY3gyZX2YnekNxuKzP9UX
060fiYiPdf6ZUv5O9tXtmje3oZuPw9PZHqMTwJhkl8U9ztZyUWBuQ4G3PYjC7RB3pFI8QOj0yW5d
n86UpPBuW5gsPfioEL0o7n8W/I1Ox5saqIY5yCPlO3t2cmCK4pTXhX3qcjidaQEM1I3tvUUfZoNd
d/YXiFYiL6K6c9R0aFN9Z/gFyxxBrTzHQdwea5/aK2ISrx4tuCtzhmjojOw04GnQVPGJJ+uj7Yhx
/h+WzmO5caRdok+ECHizpfekRMpuEDIteI8qFPD0/8Hcu1FMd0+rJRGs+kzmybbR7nz3yxSZCLG8
ciAgztgEefwdDd25ACq1jNMvbIqP1qJKJUt+4zTyaSD5FiqF9xQDrBngKQg0oI7jX+ypv5LMdfNd
56xk+JRa/SXs3B0JNiznSE4IU2wBk9Uzlch+DGgX2CKaTxPJ55plxG700K72evMqPFEjRrwDAX4N
pX8rOvPRtpQajs5bbZhejJJSrirVc5hGn2wSOBFqsJlW+jJq5TeNxw/jmI0lWeDdp6I9hXF9DnhP
+z42/bi3n4fUQVAGSM/ocGwLbgbdubGAfmHVfE1sVicALCC7DdZbJPGIxtEvoNyHcmzE/Z+NHoJD
rE8Y9rJVkLVvRa3v4w5df5vJj7SXICDkFtn0Cj3zPZL9rbfM3zypkDM08KQROTViZBTRPobYN9e5
18OeRnZuJ7hVilFgXXURbUTwXkxrg0gW4Hk4qLWXBPWNUeQU5q8BYeK5TtqA3r+rjMYB83aNI8S5
UCNjKnV5iysL1pBk7eJEe4Zq7PChcy7LwiExPKQKDygzIahsxlDgmtPJpgEQdHZMusC2D2M0tXsd
R90K0gSfbYhvZtYquE74/EcuQ5MNEHVbpO9sG5kKS/4louhy0eo9UvimIBIaupDIjXxlqDRdd5fQ
tvl5BPZGN+p/QTJHJ9ijBz2M9beXVH9tGmEmjjxU3vaU4Zh2wFYFxbQpQsPlrdpcItDxqJj4kJM9
YjCiT9z8NkzqY6RTWzSCMTz5Z97KCsXCidD6eU3zioTuvQR6g0sdyaAday/eqH13rq9wgswWJiqV
eGJU3NevA+fr3ivKl2zUGFuXTLuHfg4kbep8o2ROoJStoXUROnIpj0VRjArfN3zUaXCYWFtMgydO
yK+XbZwirXZm9hHAa1KIuGoH23S2FuxJR29fktZMt6bG9n00CSuJqpFbQQ+HRes1bJQjClFerQ7d
0WzmnlYdK28WPr2xjosQyY9J5kEQttC8SP8yFdgK9F5InxcpscREo9twedTQH+KhMTaTyO81xShh
Jk/MMJ6NUv1qyO+XtYsf3yjekwhjMU41ildkW7bdio3s3VvaGqhOIZjJznY5Ba5dwDlDvMtHyprV
oHCkVjEgkteI3sSOaSTvIBZyGJzpd+UIBMaYKRmA8/FnsNsgcLmmK106Lpoeg8l0130Jo/oNAzbZ
UxuzWYcu75S8ZTpUiYHiqgmSJFk5PS5yP4nIerJ1j09UPuHPMtY4gDjidOcpV7TUUyi/64kKGZEC
QNYKSkYnkNhlYQOOIsw+TDZtDCVubj0q2v/RXscYLgASs5fe9FiAwDTkGTeOhNTBUwTa5uwgx17U
nXHPxmT26mydrPkg/gWoff2WOlwdmrtvhc3UBEU4S0fCboaBPDyXcoWt2gJa3d8Eq3tNTPxWmQng
Y1x+ZhHNUF/zF3ztpOW/hgGHLGWHnA8wTCqvd5aW1z6zKy9XIFG/S4sRRe6Xz0ZH9gMPxGiszUg7
KLe7+yNTzyqx9mlxbtCSY1PxKdoq7h9E4MiHJB6UxsD1Ed1zBXYmNL9qjv/Gzm8EOyAqFsyU1yze
HtKsf9MWkX9tmw88IJy1xqvehBGB2vZjyv2A8vG5JyIFLrrrX3VD/8PgS2hKGAFYArm4ahIDFzNb
v9WEMhnNpDw2rtQwmoI7RidmoQ50iX2cKswHlnuqK0DAFj+NxjXOpU2nMyR2ud5LoVMg1/pWBZpc
CuvitejaGF1BoraTp1qO0JUKtPCDXawnHvkNVZ+xyC3fhXISvwh/2k89tnqnSnYyozMrCX9EX9KU
S1MnD8AMgTGgcMbpfxqsiNrfHE6Q/fc24QJg3BiqtLyjwh5EtelzKciL1nU+dB5OZz/QP4Zo+BmR
27ZBic7GAPeWGJj9oxy6LsNcUG+N96ZH+jMKDzwO9RFuJSMW3YTsMkEtIU1izd5ij0IBbkzZ24u4
mH7TLvhxW28VpZhzCKBmHqDyZ9/Eed/50YZ5o8IggluutX9NzEFxfg4q0S8MH5BgUQazX2M5lpSi
aal/kZlH6pVBCdyFzUcIgXM5tig7RgnrprIJlfLErBKsfAgGNKXz90U0zj8NH4GsB6K8NXaX2vAj
yfc8eTaKr3mhhkYNzitC1eMcyiscRWdM6eKQEAESt9o1BOCwV6ZkyWyyxzrpbRyJQSmyYT8Po3gH
b66gKjTfRQFyJBsVLnuZPvc9YxjdsJ9L9JjLnrx3nMFkCvi98QGAEQGWDi0HGTYSgoUAfbNWFsOR
LhrXOkl7WqpfKh2cgU59zA8HRNnIfK+Y5AusrTAMiCOQ6Zs1OHcuNWomSMKQbwA+sPRbSvUa5iAP
Coc61RbizRMaSUFInErmqehe9N8e3iLb3blKdzGudfHwUWbeSRP+R5FA15OBPCfDDNtlu7qYLk1e
ffWgVvHBjl/O8KMH5YsTmp+Z7j8hgjhYFsaibes37x7YG49FCZv6BMZeQ53jxjCIAiv7mcWYe8he
LxkRpgHwRjQo+Z3c1HQoLAS45nc/qB6C2Y+WGR/9VNtr7Dlnh61LjBGDO0bC16cu0sCkZOYGY0+z
Rmz4i9nHleI31EEz+RbzTk3RGKUcZoyQuQJZsHBi6avYoWtu6mqlFVm4z/TuOFr5ZdJASGVW9uVn
zQ7X8acwj1LXHnnWon1yzKeyZNOYakfTtH6i/sUIAzQyPfBvp9tZZXOk/yQkYWFg21wYdmqsW3iO
tddXG/oUtcgTcif8OcAyyx7oujZULOGSlIbbJP9qGw9r3nRnvB/QbPfuaNCw4y8IEeOBhGRqyjm+
RFJDlTHDjmHzgGcdG3tf6TSnQ/QYIoIT9DTxl7UHIjstk+FEmnucSZ7dMCgQW6uDMYp2HdueQWsD
24jCAPHZir1gvhcGzR0sPUz0A8hYFFP009leV8axs7Jbr6N0kLbJ88KpkLUFb96qeMOwAm+ZVxsE
KjVO67ssz7mlOKpf69Q++L5gH0boF9jGmxBNgEOv9Zbpwwsdslf5+TZpR946g0McH+XSY6A2+12e
MeTjOxWCQbpGeWZHD8/qGIfg/1oA0zpazcBcBMAeVnYae+V+sVgHDNpqm56c0HXvclfE4w9BDuhH
iuzqdPlL4rkuVaeCm6p+khypb+j8GKV1BKhPwHcPTnrSRwhgbbgHeC0yXuAezWxW7wfX8A7deMbS
1mxSv/fXo6fzqnKV12nzw0B6DkYDAmMZ2rW6TLteWvmqr5CkGTFFQd5d9boNUY7xO9r4E1fQDc0B
haXl/pkz/DjgkIAeAxsWY/OrFcp8xZl87wUondS1N4M++qsuIwTKhAZ2DBCwIWWYVsibPavdtnb2
O6qIzaPO+0N4qbjovPdqYxI7tw22WZe/hZZlYfY2oF1OeII+ahV2xyINtgpbhk3dhvSP+VoqSGBq
eCGm2LtPynU3oiKC0qcEM4aLssJun1XmEQoPkwBkHkI9iCJ3V6qdrsghYQyE1a4yu6NWxK+m9hfF
wB0diV1J4N9dmAZFe0TAErPhgEh0Ld17WOdDLYVaIKnZ2lA1V3twngvh178oEY8o5NhXZ/ZbIYO1
P7MCRYpmH+oCLxjUJAc+z6aCF4YPVbbLpgreOoHLc0ZMifkkrxGwknKQhNjXKcI2ZqyhMowvdWiK
05TmaguWYu6/DoHP66MAV5UOBLugk9HacayXsVLMNPT+oIUfSBxwZw66vZ1c7T1uc/2QxgUYOdJj
6B+YHd0YwwWIoQLzgFk+tNVxRmz26PXDANnOUDvTyvelXGqv8Hfsy1D1G/wC9gogFHWe9J1tZeMZ
UyJc8x7A/2K511T/GmP3EdcIDAuZY3zLaEEtcS6KIlxLrUeBYF5dNw4vsGCImCDAZ1I4PWAACXdH
QAgzudpsD6XCuMU6/lIAT+MGhVOn0atuuqgmrAEFW5Z260FkUH68wV+FCVhFNXt5ZYpYq6l/gHn8
66ieAlhinBl5fJyE92knTb3scuMaiFkqasp86bGKsa3uecw6CBasFRdu252cvjzo0dSzG+PM7pIM
LbLhhyun3AESpAQ2ajwruNn9MHx4AiUU8Fjqy+AYS7RtY0dhJoP6tW/ipTExe8m8mIkwauY0K5/1
2Nh7TfDZtS2PsjtSU2vGOSZytDWjnR5HhxHA6hP/slVNoN/yykEoqtYErKwJOXw4fIdbMBR/Pl6D
WVcGaWBI0YxV4tr21YddDzRg2i5WARM24T0bgb9q++AtNLO9ORIyOq5bdmobw/exyKfNPyfMKKH7
dOtNMsas7e7h7L3g3efodFqWEiURueShEtHT4keBjr1TtbVx2/Bj6rqzWwNfDgT20rot3lPSE7Ii
H+GhqWtiObuQL46t3gVaxaIcZ4q6Cbu6xLU6MiYowGcuLRV+Sdl/1MFlqnE6MQdhihXlOxZd4Dk1
LV7rsClRfHdnLn4Wnq2YwW34KHL/DFakQntIXS2aWuxEquqDqtWvCbnFL1A5j0H9PhZfQZ28j7ZF
ZnYCK7TPhp3InNegubEN9ldV8N07pHVL7dY5SDXrdkBIFL8keQ2lCFtl56biXHf9iz6IrW4Oj7x7
ZhSbMObq3HXT6C9apf+zW+3Jl83HVATJshDtfuqmT7+2Ac4VnJ86O1lXuhBdEL2MLrtMY7Zd9CMy
S01k9a6R+qsfozwGrLrOBQpIOqIoUHMyDB65SFhfpmfbzHy7T9sDImYOKHl7OlLGZaihG/8Th+1S
2fRXYQQixuPHmzE2cAf9VTUcvT7RO5kGe0JH4uayiM4zNB31WZ/aJ9v21cpuqmsg7W+Gq08CDMBi
asgzTdV0nKxdT37azjX8z2CERt97T4gNxYGz6WCaNd4az/kJoBN7nbezFCPTAWjzOoRkpDnpKQ1c
6NRMmHqyboNSgZjNja0faKdD3pgsUWL0Qo21IOH3KXHRmSv2rLMxoOnrexDJRy6912Ciu2vcL7KJ
OcICJGLW9NFBN2dIznPYMl6gaxEMMGIZmmyOra3mkh0RBMfB071lq7qceFBGKjU5QnY1mygraiLN
rL49NXdjWfo7EMTmOr8AYN9Qf3Pu6yhu+ujiMYZKMzpw9goEhP16kvJwZGxXO/ILit1rKnXmxFV8
1brppwRbYmoAe2Kn0XgPfmkBJM00gBBsaOfCHe8opj5pikgZTq52xNNSy5+wsd81zdpRVvTS+HJN
rsneaB66Yqnpz2tFPFcLDSEP0fA2II10FWKPWTCIYzMWfA10blgQr6MxgPMy3Q+jQTzTmBwfBpVQ
6wD+SLsUeTyRDaRoJABwvXffbbnY0r2AKY0qTBK8JdIrErBkCRJ1NxUz54IBJ2v0T2vg8IvWlgUU
Z4ZP17zqQzdf/MnByaYfFd4RDz5xrEfBl1l7X64RXTunJHOuY+2RJzdLDfj+bbm1K/1vFtTWHDZQ
vlY6XBql+fFKd3NjDV79jnTzyReTOmZR8oGmqgA8AJC1OehJr63HIIdYL8SZuHrMY8EW/dXJ6cgh
kNNnIYdvdE7bUTNPEvl8PSJVg4NsUhI6BUj94UtjKaXSn7zzL/SRmjwWZJ3wZTqsVSpwnlHUzo2H
RTGeL5Gake9gO+YuZAu3ryIqPvHjEekOOAslg4VWuQvYcghhnlBHvY0RiZ5OpJ0zvT2ZZvghC/tt
9PGO9fl4NSeLAVArdi0nwVYk/bXpEBizDlpQ6yoebVmzwkxTY0t4FneTa821LjgRQslUGzyxPDyp
3Ft1oY3NxAVA0/WXiGeFRCxGDVHiHxm4fLdEK8YimxVYBbQZCFtTi5e+frjgT/2+ewRVeQepp3au
8M+eX5M7wcXY++XB0/mWoJ+sgjb7NqUFP2qCagbxB84M/IqWYZjBXFI9GodBNvkXD9Exk/fG4qEh
o1+lOueTI26g//aMTu9lkTerNiq4/tj9tRZSloGqF9ciZAiL0iN51zrNwqNS/gtF+SO1emPFDMum
3ohXfgKKO07Dj5ASzZ3taYjPQ/DeE6Z7Aym1hTxASwBRZkm3dWMQvth+qd1b95+jWFdKQUpafmt8
v1knWJ+30mFu3fMC2krJhWf753GYI6QNzpPIA7CL1YUxB/sHK4BnwFQ6woSVR0SVlLr8MJzwGBJg
3QPg0NkrOlYNZmA+wpiOoADiNG0JbPe14LMOmA3oBH7l+VRgWaY9SAmuc6OfqiSViFwG8x+QQcbg
RsVDE7pP5tiom8Z8f7FRwRAyM8r+oZ7BCuiIba3MRUW0VBmMzGFiddGk/9As/Q7+EKHyrJ9zqWcM
z1vIgLermPMpcVstajPvV7oZ7PlG843TqcPYA7EiMCpcdab3wJz/aMxx59MIMgWBaQvXrjf0bwQg
y8mFdV633P6lG8FzI77b0aoNoa6UX4395UQiXRaGqNeDY2NQGCUz8EmX/B3kC9HwSq95lFNKnlSB
CN8izFcfKrwXunfvEv0p9Nx2Y3VDfsi6SS65PF+AytLGeO/TiKmhIV0L5RKz01q/G5Z39fv2PdbL
t1ym2SlJ7YjVzHRWBcnrAKEmVN3WcZREgyiflwzs+zo0t1bI7s0yHegnQJ+WbVHvfAOYbqsjXo/y
a9mUZ7Tb+sLsUN8is133OoqcgnvbzoQ2i0ce3NHdGpEg0MTcXEdDOqzrBPS16t4wrjKrGwhLdAhc
AEm+cSW2k2AIgH9Z9hpcOgEY1LUw3LxyjeDqSqQDYTqJ/0ZelsNWGTAHRL1FW5B+EfcAyIqsMxlp
/RddCUEByk442sUuYJOYyJbkgGA3DMzL6GXIlEc+y5MoDzXz8GoSKG/SqdoVtQWaYYyDJTnlk+FK
UsWgB2RQxnJWdIOfF3u/t2/R1L1EPe+0tDDIr5gwMmKvZqaV1OuSgZXBn4QeGg8mJqHm37vR1N67
mpx1VraBFzyswfd23qbSmEmysrK3EHD9hscoQ96PzUEctbrbDGlAonq/NWEqZfwt0iGvbg4geCxg
hKQV6JkxzdYpc4A9Enf2COZbqPUtACL1qw/mBTbFFWwbQ/HAeelk+KK3yYcJ0lsU6O7sScfZmcMD
kPe6IYHEEP17YEL54I75Eu7RHic8wu1ZC7R0mTvcHtNfNIco0m8t7fzHbhnAaRg6d43CcVWWxOtq
McEJbbEx+eenSDtxyzMeTsZ3/EtnEU+Y9xsC6iH19Jn2C7Xmu7HFX1XYt6EUrxhqqpWDvW3VG+kz
kU81zuJs3eqgoNtOqqM+TOQtxlzoOWHFQeQN26Zz3jvkC23P7V+U9M+B8zw13MYERVdzWcOCerjZ
Afo0iigs0718OFVx65W9txIswslE+ZMk43cM7QSTkHoaEJ10CZncqqw+NOWToMBcz0OQRZzrDcqC
xvSKen70CBQ0kuoHFtXOn4V0iaURPOoB/rH8a1HPU4HxL5XhrJghTqyMj52HqiIeCdkL1MTGMibf
bfBSRlPEQgXMtfvWcZijuE9WVbORmeMDFXkU/2HgY9w8BFzDDcks/Js4tDAdAdslDq0NqbIKur8F
kq8dXjt5Qlu9Nq3mXiX8u2YU9qvIl/EG/DhEJlLnE939JMCJbb5t6EddB1BIGqqxDWkVNM8kY95x
fqi0wl30GWFhYCQYYazsjW1RMa8E17bPcBmtcU9yfJBCMrnOt6mxYmWe8xRxfjxngdzEtSY2UxV/
ed6ZpDNvieGV12VWmfSOd0APf2lHjG19gy0abyI6pLpdI1e7hy6lXRLZGu2NvcE+46FTqlF/GsiS
cg0YZT6fwblCdZAC9664ByOLXGEJ8xMElmY3L4N34SdDHQYprLV59/ievPuhfO+Qn2JETVlTJTx2
HGUDe7n61KrmVQNCutam8eoa1R+pZ6yK2HX28yKDSXpbWodAGMvc88ZllPdUSNmXnAL4bgbWKmYg
2G/wm238WDPIwu7+KspPuE5PAd7I2EjlGVOt7vELo7Nn2gxrram2AhRa9kvUuX8GGsgVPhE4OK54
bcnV6Cb0+S0zK64YFFQVGtgkpjQyM46OBMIEgk0+q/bV5g+mwfAOdDytkU/3q4wJdxRoYTfMuM/Y
B4sSkUkFOolziscVROyy5kDDT+qvm6ShuQuIz8jGZofRnN2AOZIw6lqHPNd3I6UhIT/+gVM32Ig8
JZrFjiE0dbB+cuq9GGmoq/B+175YC9h6YSyDE1jjZOu4h7IEqIQD+dI3dfRGsb4eJmHdyUbP78jh
N6HW9svIliwipvdU+Oklpy7o4EgyVoygoMaqfXO4Q8cueBWdzeQmsU6y0M9pFMavXag3FysCiWvd
qBcdWqznSNh88KZPmUCqJsEv27nE3bw7dfhEPiXjpiYi8rKB5KMLezwW1hwJGaftnnKYDa8ZMpa3
h/HU21dLB57dI5rIoEJHobCXvgMVsZyC9hyGLJJHB5tPB0R3FXA64AQck4PZAxdlIXdgjsmQlYC8
Fwdk3wWH7H2w9exF9Hn03KQNRr9UrUlTHzcNjrcXHEnlV+21EMIo4V5ks02bLHhonP03HpNLFrzq
wmoepjXpLwpmFJLU8ZnnjG/bvA55u9d7YMHtHPnsGIHa5XE/smFjhM8ESlTHmpi949QkTL2KfMIY
MpJ4TtT20SpsbQXCTrAItvmipxrSXxt02qqZ/x/P9erjf/8l0BpBcvBupH90R7RpAKI8TGfkH/XH
/z5olmuQSjD/mgitahlxey3bzkNhuE8yZGvMLfvjf7/x34fahuKbjtWAV7pi8Z64pji6Q/b/H/IS
V29VRin8AU0cs/lPU9Nz9yHB19OUGletcmDG81lWns/tg38pgdjTwFib/xTptXFNHFu/Ug48e/Yk
D9D7EPjk/HgJuNGv5CbpV7TlThtrl2j+P//7nchyYWlF05ZF8oGIdRz6MveynacnDG4ae7oa2mky
U+cC8me6lp3brwluDZfZ0E/XwbfGa5d4+QmE587mW+YK1dMNG+/oEtDpu6USZwuaI472zOPEC20E
I7M9sEytQ6PxBa3N2r0nddCfw6bGOzXTnCJ3XsEhBkYnbFRPuX+veqM7B1rIdDvutO7834eW9RrL
4vQb0eIJP7TcT6JlXTF/KOa/MKBm2IFk4ukZy4scTBj1UMxBTKerplPxOawcCzKqhhUyZUOYBoTD
aFFKqCEJFUsG093G5KBfKBy/q7pCoiz7kIwkvcD6bs4fGAPRMBpxuja1xl/liu5K60007VGZy7NV
kE3sIpZeK5sjxBxJL9VNSv229MS5nj/EYYyDXmFKLMz8O9UGtRXFV4K4YGHm+oebtuhPnAzHkXvz
bTktC0yzD4J7mCxO4UkyAsTFrBFE0uYmc0VDwU5KcLSC/3r29D56xnK8KdBzX/77FWNd66x8KsBi
V6fSvYnWdW+Nl7o3TMKr8dT1aXeFhB5s+5HdCC4haryoYS+vN+kzO44tO1NnRYwKTqBW2ndaPv1E
ouoXCWJqJwPCvnW7oPAL2Ko4DKZXKXTNn4kaLfX078AFU5BNXnVyImAuFoPLGEWNM0dVtr0HmcEZ
vpnk2jv6mRT8jNyJ2jhz9RqvowXeqbeUuGHtKTFZwWFMxfxS9a8JpfRzYtySGxNmn8uYrUVWDVem
DHRCs1DVl8jrIGFXWFd9og1kX35TSL+gMHWcVrsXCgkPYAoYXnHsrwaHvdSkl+9mUG+zodgRia7e
YC+SHBgr9DLU9YfY07auh72iZln1rayPRA5Ms6Mg+L8PxP3upI3D1Lf4YuWoPXABvromvwCt9y5s
D1C4Dc5ApJgnG/lu16x63VKaK1U2qBuS1PjRR0usVfw2dWx9Qv85REUCBR1aQhfCllcW5b1TXGSk
okMVK+sAUyMmm+VMvi3OAu6ghYzZNxspOeajYM1i0kqnLaX/ruammK3/DqJJXMgVARPwkXLjSXPd
58Jl8mTb6Eas5pIhJOCv+7tKIj/xbI8nsA95gLu1j51hP/g/DPD6WYUrnjIM9lZEk6W5OPDDkL6r
MPt61+tA5poy32p6eHIaut9Y21LYR0sRO3+1bNQBZmN0mYJxaxvZgN0relGxo20av3+3HWVvY8e+
Y+q7shT/YvYYHQMNSWEhdyzaYPMUrbcnsJRp6vx14CLNtrhEp2VGATVNGVzAHm6ozvvEjTjUSZiE
qUX+WycJHx0TPV0NgUbWRUuoKgsDiGcV+ByhjKdhJFhucL6agJlKB5FpRWqGhw4xwoAOLGUEOXBu
a9DC5GEW5gA2KYB/NyrTDRdFSNXROtXWqr9lbfargn1SReZFrRHYq3sASjyTBxFQ567oKQgjr9lb
VSjOji7bJ5XT7bU10w9pf7ABUttYI/8Plky4HosIxwU4IdHKal/4DbZ3B8mmle4wvGcgaQRvAQpJ
xht6DMlz/t4GPdzCJBlO+Bk3wsvhRJdwNkyJmizy21PBBHlxqaEf3kbqp2Uw2v5GtnF9S/tNGYeA
xMtZzKX+hQjAl56PT79D0jGMCBM8gwW+HcmP3JgKnHxQ6SfYaQ1hvguRUVIoYQEwGTdjH/3B138u
+QkhtzDIloicc5aP2npmve7ZJKVu+5R4hbmL0+jZrpqbgykdauC7SD/GNApWueh+YYNFa60G12jQ
jMHNRDCX5ANSNY0QlUoO2xTS9KiH1xioKaZqiJpaVBJKAcWHyzeusgDTtMl8sGJ1ToAyAqBFugfY
lhGRUaKfYilE7g8SsqUpDh54F4rfAAlx+sKcC3OAW3+75rPhVN9CcUo5hXkcXXs3NPVzposvb7CO
pTf9WV7qr+KGDkj32y0blE1bwBpAk5wg4/GIC8bzT0YpYIHsxHYvI4Oo2qXIBmxTD3YRiMQNLgOm
7cx10E94u8j/jJRi6uavmpEtQktLYerwTP4TfmAboipHJiDpxVEg7AodaT2r9FUxb81L6B5ZU3/2
k0ZkD18RvqjdZLnHFtBaOsAUctrxHZjBVk/BgIzRJgzFi+bMQmRU4k7CYs/EqSvtbdGDAWqabxxZ
79Wsce8IzlsYkQ/PNqPQz9x/SE5QomxBAclt7kETzmsZ7+nNL6FXbKsKgF1VaCfpEUTdGP13j2CD
UawfYZNfWyGHFKnmv2lokOzH8KRGtbpVaxVhdinJC/PygUARlsSyVc9JpB9ghVYLu2l/nErdurx8
hE0ybhFzSfwOonorHH9VfFkcxwAwxbeEn4u+a1aWG/1bpsqtFprdCoc22kCfDATB6LKm7zFCk+Q2
R7zXda4tK6NkXaFiRGcKJq7E0CEIV7AS7ZG4SF10d4sxCnmeXmPyteJNZ8CV1FknSDjVsSqQRrQl
nBzFTivreRklaMC6ulkO1q1uWrkFkiqAMOFT2N4b9Lisa6LbMP7r+ia5Vf2jsNK1LpyHTrqkL/1L
l0q18F31Ovq40nC48yVLFJmOx9DYC3mWKgFmuJNLX0XQSTUYWCZQYQqfT7MUPEvlj+UCGU8ma5lk
NUBqklCMVFjH0CdIqe5XwEyOIC3+9Kpzz1FljSu0gvus6Ypt4GTvmMHjNSyiT19DqCB18rRy1NeR
0ULcdOjFWynW7kRFTKIClbulf3NSH7jEh6VKEbhZuRmgnToN6fQCOtBcJTIvUbI0RCGYw8tof2Z1
DIWuql6A8R3xkr/XFlF/bVi+NoW7djv9J7p7RSi3zYgov2glE4Ym33jCt5YosIlKt8wc+bSmrVFB
bMTdNAh1YZs7qy1oSlntcYgUqANaL37hmFwVkOWPo/kSwDFADEkAamMNhM/w7K2jjOmjJHgXazxw
cQ/xBq1sAo8OsbNqHr7HzDbI9U8epHlHfzNM69Fn1a1gUJbmAS3z1OYbBpBR2mzCHOtcE0Gi8YZu
NwjGu37gp2ciuY9ZPL0yrnmy3XoWM5HmiRxxldF8IrCTn4GBhzOA1gvSAwh7/BR7bHHpLVFKYvDr
omOThcO5NqJoSSHaEuluK1oonFvNohLonbB9jUSXO1ymyZFmM+yNLzUaNU8x2vY4pYUPC9deuYMJ
wljNUd5qYsYsnwYN3xuT4OSo2fW7kcCsgf66UD3cSpBse8PHnpSN5py7Y90NzErbii+u6t/inEQi
a7xPDrw3IpvXvEobu4tcZDvMZMy6PIViQybLoqcOf6CXeTMrRppmrah7okMbVcGqKdQ7yEfgSZkH
rnMyXozCKTeuAJWsxfTCkUGCpta6q8knHAMRU71qXMzp9GQrtyfhscDKMXnTPtDHT12fHoz4LNws
sD7wU7JdIXWqzoDta8+64bzPe0Te7kRuMZVwfiBVPvUFfqmmHfda5O4sFEVYWZDx1kijphgQUJmU
2TWu1b7s/QNh41pfs85L85M12BamN5YeuXzX8xijcIukeATgGoTVQxIGsyAEwmdJTXdXIsCJfCK4
RHGuZHW3vTlwphXjrsviT1+PVjDax8W997P0MOMZVrssI79tgPMkp9oF2Rk2uOQU30PLXAlsjZEH
uzINTTK3zXUCcm2nKnQnPTz81ahOoqyIXavzPXkAEHySARm6SUhGm/P1rw3XRw3TYM/VNPUGaY23
QAVZseF1iG2//R9757HkuLJd0V9RaI4bQAIJowhNit6zHKu6J4jqrm4kvLdfrwX20+13byhk5pow
SIKeQCLznL3XJorzC0ADRo6EoR1dt8meiBpZtxAMmto7imxmgBGMqNIyT+xP+BndaqbRiLVsWk5q
OFZwVKJXFzGd3rhej102rRVxbFpFyJ1rnkrmeg+d5r3YI4E6rDCO6L9J0xYIrNyRVhiBOVUY4lS1
ZsgyCAqy5nE+FGS7B+GzHQcXewy/p316YeypaeVM9XLU3XFrdo96jTYlY/5PzAFSmUsRsnQEvVTU
qlo54y+8hLaVoTiJpLuAJ37Fp+KtJipieDJwC/o4PDuDoKVeN9Yo+LVVGVk0BZuJrJahHgCpoFPS
EheQbOZfkqjC19mhGmX5AThVK/eDxuTIj7eEk+EsFyZ5AjqUQribHsskAhBJaD1NLjPRKmfSQnLN
jgwIlHFpLaHq+/uGEHGUePTOBugwdgVdy37EzW9gPXX7zdTU23Go5Zrc9MfGdmuqcEzeh95Gn9cE
B83k4n5NlzGazaAmslfG+66cIKNjOltNg/xJHAHUSxquh5RVqFM/GkmWH4uhquCoImsxpdpG7cbT
AnKJyubm+hXyUEFqkmt4zlttz/g8Psap1kPnrQdrWss3j/ijdizynZ+jW9Q4rb61lNLBqVsRUZmZ
/dag46RbWprn3AYxZ/h5gxjgixgHuq9ZOx2Rd84rcG4Su2az6yl9k5Uav5hl9YCI9J8ec/qLdB3n
VbgviI3JT1I3XUn9EKrhnfgqnCiqfZOaKg6drRMMwTizwC6oINjcQfK4lFsSMnamcrWb09Wffe2j
v5lF3UTbsJqk+G9YW1neJbnJ3id5b5gIHgnUjMQKtJ+mYlJk5viyKYcuPQ4dlBRjvgxNkzDihDDX
iakFHaZvQPwhWft0X+KJElYlqZIgvgpERJBE1oXILGkdNS0Ol5hXGob4mWojZ70axaeUEO1ZtEVI
ysHXjs3eQpK1DESjLZln7AP0hQ/OlJsYlxgojDbVl9m8xsnH9EDYrbvoTCNd6J0uVpRgv8HjeG+9
wiX+mQAE94uhd/kBa8DjyMJzOXf9UcYVu7Gxh3VCNmfbocTymgvHpQE1fWTSSEsRchZC5HjPKgMA
OvRXECA92ANOXXHardqmPMpiNg9NETLb3vhhgQi4NODLG2qJjEX1K2xNzg/2MpfRxYSCSLXd2thF
C+QMSk4g1bRMiqCjxO2xkuJH6I3QBjuXH1SCR6pLPGqLKrpFujgPw+RidRrbpWVM+8bxfrRQvhcT
tClEawE7zaThtm01/RJgCuzLkeU66ugVNb7nPO3PuhZtpNFdo16wZHGoreRbL0wOhWS3y5KQpaYo
vmQRvD0UGPo2HtJDXbNQsX0bdnrX7RJhjgdY2OtaIptrRvczH+nGDu2SOt1M0XVv2piuQxXBfUfo
0AXGm6QfiHil7TfS0S/0G5ZT268UPSoc9pQCgsR5mQDkrKPaRTdqOO8ZQczYRQC9a6lYpdKeZv0m
bAMigYcxdJCLynabRAZIbSdstvpwLBw42gWGKfyIESWCzRQVx0S5IcrC0FyC4v0CTjAGjVM/W02q
Vg7MGRCHxXKy68+iWEfN+E0zSsB7MJXa+MhK9aoGOhCjw0S7tqqF5lNVhJhBecFuxDLAtAe/dGBh
gBVyiwCHybRXzmeF2jyKRFylo+BVs+e7ORb1QcveWH7XiHjx6E7xvkglPA1RrlTUX/opBbmaZs+t
IboVHhGs9Tn1eeJtMEXhlKrUtcgowtEt8Balby3NjNiKyPw26tOTsq19ZtjNNpzKYxoy+3GTGWyH
T2Ht19MBGsmOOqLA3TtC1Kwj+uDV/Fq8IAGAn1Phr61UmxY+7BxDlpi1wxjqAZp/lXgoob3xB5Un
oARRVzDjSQTJO3N0xdwmMcm5CrNNj4SYpTxQanOI3oaGFkreah9UBqIIi4wVnZTDHAp1BGFVXUkw
KhSMLMQFkwbRGmHr0c4RIpbDeBzmrqffeT9DzTyYWbcb8Vxt7ZU5knbSl4mzaoPpU/Nm6hbUfDs/
kME5wP5nlwT40CVtRjofGEh9IoKxb8onmZCRWg5IgMfaQWJrcbQ7DmeJzD6YSRFSknkN54YmyQfa
HudoDTabPnyvH/xWPZDoU5C5TAujK+utb7s/zU4utGKkhkDRnzJsLBbleJQZIi5zCLRViKZ9UiJe
A2XwOWfgxQsVSvQihxXWATyQ2OSTFhWd639R9RjC/tnhI2SyZnE2QDaFmLO+5TrVX5IMXiWTRvwP
dNKUPtuwOKIjV/7k1RUzQGOtDTZMEZe6Ci4tsGJ2sBmaZMZvwEEPGDz7eXUySPEddPnWzvpuyxyJ
6ZS0z7Ilb2P0EQuW1B+sIPlGSMHCTug2trYaURdwypHGeu5sLODQN6vM4CCPer6C4abTQxgSesIv
e6tQuiGVdz/a0qSfJgRLGTy5Ty5JH22ffXiJ9cmU71UlBWQkKOQDbZUHs0K52sPcDuZ8Ir2PV03N
UkI1/gqhFAYBBkKZaM1R5UaF2qqERGL7G8I1GC7LDyNysY45HaB9QyIpnW9m/vhlHDGS+8lsGqCD
GepkzJBIgHjlyHl9nbf0ApPQ8Jf2kD3ZF4s8XHiUdsnQhGlly8SEQO1gqRCRnxM1fRqsAOkATx8q
YMG7Hgugew5W8xUqlKXe40TPRmyJRke3ttKoNEgvJ96Q5T6J3pFJdcR3WKoHEA/G0vbJZZHZ3o70
8uiVzFtrjRIo7usFmlIKrpwrEAphQLdR9/noCBZKx5nokQmkXMDEhcchlxvEwhfhNqXWu4gmR61o
1yMKYmQlV3FJcVJf1IH23KZIhHKB5zrX6PVL1WwdnL1252pMu6RYyqDBdYX9yMpjh/LQj15q3zPL
nSMkc7WZC0uDzenPt9XO6yAzannU0ZtFzmOUAkEY+06LABlPTrxxz+Xcd8ycApGsS6Eqb5j/WCa6
/8j4WitVw3LLNijtPrzesQBuwSWZIGQWECxWxKmVCzC0dM7H9IfK9OfRYbqOB+YGs61ZmHLQHsw0
ZLZb4WmtYR+d4niSiIvwilnaLj1mJiFSbkkLrMTrNTlQjbF0fXgCGxeoXrUhHfWSyGLfWAy0lcvJ
e4wGE7P1RHZujhJQ0zk0RnuAmh3eagvjDwrr2pT8AcDwlu0sMEoCSSaz+Sxa8lZldCNDjGB0J8TM
YFvDJohcFv2D8+TT925Z8GQGZ8ionr4ZHsoa0xl2wqythYcQCSF68hSZcu06BZrkGHdv6eNndvRp
IYRCjUWyeu854IaF1S6yOP+ROFa/1bpvjJLijISZI38BoKFcpDo/iPow0L+2nDxgJtZAiyQCFY0e
SBd1GnRxd5X1tOIRCDxxMnyrBLaS3DV+xKTb7Gx0GD3zRxbs1bqtgpMT0+dnPnaMKBqvgPXBI4ir
02BIEoWznFKN3b4OUTY3oqxgC8v3R28ALZzqDeahfKB4XOS1dyBg0Pbm4b/RWDtG5ScNvVXHzGdp
zEFRUJvJkwdy79MYj5ArAFRi9RvAGgGOwQdkdNB8DX5D5X3Vj2JbJOU76ZsmDYsGAa1Xs8RxvtkW
ROV81w+SqVH803T19gFTi4PcTd8QLJCtrcY2FrOAqy9nFxzTEGHKfYfJkeBb32ARYQ/YtstsOQXm
ejDZhWXW9HPNmI+tl0tdBnhO6E51YY4AeaCaNAXRsxMIxAQaA25Es4fZ2DyRDpFQFVKOGzGTkMFl
iBbHaMOx4blULQPgSw+54f2g8tRTvGbOvR0bhzSE2rsGvX+ln2nhTu+WwBoQgGusuOlP17tguBo6
M31vRvYBOl34iFU5BSafDqHPUQI4roNdhrVArCxrru0FuDQ5n+m2Ex16Gw2SRaRyWhA7FlnFPjal
t7ZNFrKuv5cEl6IiJbEh6OdqQSNukpCaNflOlN5g2RAhQbV6Pn1Zg0GqGBb/TUdm3kPYeP2eIWKb
GiaqvflghfJtM2CEW6ft0lU3pRdKoVuMYK/GQB1NU/W5Cmyw+F20zIX+5BqMAAUZWK7ff3HeVNWR
CkyRAR7Ddw7FWaSQU40oOMgpWaN/798ZfKEXY6T23xtK8hDKsQMgtvspHG8/DPW5bEhBh2JwBpZG
k4owGnRoNAlGfeUYFegnmb8WkDr2YADVog/pXA9oOKbaeJL1dzfxk11hcRpKSABkdwETGETEQusa
Um6I2+hZ+L/pST9CHab/aZBPlc0KWyAySJfFk23Fkl8P6Ilf9KzpPG/h6F2xFEu7cN7bBO+x8pGw
ME0Iun0euJwaWZmbijm6a2Tbvoo/gItOOFEqJjyU7JJWQ4GPKWxh++NnVOpfDCK0FqUrfrpUEx/S
1lGLrM9eWlFSYp73XasQsKdUFm7C3i+ZNmiM76K+1lHe7ETYUGQ3xDaxgi8pg/Ah8OurI9uSI0NB
oMaNtOinhC7ZFPzwbWKUewHQVAtesw7nShcVP1GYmO/CcrAIqBCPBYqoDDeqWeubpKYnbZTDSxgj
PKSMgo8tDRZAYaZTYVFnJNKAnoV/LgLBLta37THLbBIFZce0eriWlaUfSjnhdz80ImwfTaOPLg4m
Th2H4mlsWk4vGrtcZ1XtvhiipVdkD5CP66NyqVriUX43ifTsBvOj9JeAR8yFD4sONxHjPRihihb8
k5eI4JK6Nik9nIegujj7JqNO1xMvsGWawLdZZZ1ZEpIlOKIlGaTwxFhqSb6mkUJM4neBlDN048mR
ZKHZXjUuYxt3lenQogyKLVoa/puS5o+fIFXF62BqpCghqWmsqFt7pgmrxdKjRawIR4c2FF8dnY5K
nJjAUKPwXBSPUs9IfUuGH0k3TmuKbLQPum0/8JdQESSw+aoCMkFFORwNfYBIHl41e/ikaNE9MwAn
q9Y3opU1shNAukwRqA7euTHf+tp0Dr1VfLLiD5aWqHda3kcrfKDOdbDnZJ5aMa/MRHvKcjr8Kc2T
VZNP6ZmhroeJjFSjkPYBr0mNN6ZYs6O/0DnVP6q2eOao5u8In1WOxw+UXIlJEV+COVCsqnRN7DWy
MgjNZGfzGOmaJmVhRxCOLegpFY74tIGfKdvdNWCn9yYZXw+StKWTW5TWIjB7cSDOJlbKPJY91GUn
z/YmwNN6dNeQVugbhyWzZ3cG17TRrgsJgTJI8Byb736PQjka1IdAwEa6+dp0zEfQdBTeK/ely18k
qCMfMNRDU+MLHYNpRUQNUfPdF1Tv3wX5Lg/RLN6xzNkfO6+9B/MtDpiHC3Ztq3/3Qp344Nj9btTp
mrejXgY8naO5IFDFujTRuEltagFeH9AMaDn5co48ZPIc181Ml2Zk9blnmbbqFf3p1qr7H21g7mvO
6vi4IdKOBGwYY08iHNTxB1e19YL8kKzsr6WBI1gz5FNYtoTviLefqJ1uIcLvAlFha5UomS3/lIlm
VZOR0NrWVcUeGPISLxzpfp3Qt6XhbCPbhoFFETvz1OfQOLCj4PuEPt0Z/gqAQJhOfPWVnODN/yNK
syZsxpf/AVEq7PsP9X34t+BHvvxoPv7lx/15548UtOk+rz4//so0nZ/wC1Bqen9YuoVIxbAF5AFb
sgXDYfPv/2pafyBpYczQOU1Yv7ZkOfpGNpl/wCTR2btdSzdNoZt/0kmF94fhzutHR5q2LSjk/l/g
pAbisL/ASR3hUEo36K8QOCI84dozvPSf4KRI0hUdxFn5HhesS6p0ODRF4y1rLy6/ISvA++p/5D4z
hjxtQxJNZf/IahgnzPwAS1XvDSWXF/q62c5IfMp4yrPfqwG2B9y3b5YJUMNy3QmZljdSg8VMc38m
4sytbrTjW9L16cYa627rTdAT89h4/PXSEv+GgdkTHqbvHeoewVDG8MFqqmGcC+vLSO3qISHF+aO2
PY4At3AeK9PIjqNpITLW+vRjBKZaidwA2FZ1u9abI9/mJwAwdNGuf2E5H21cnL7b2Mri97ILfz2P
OSEDMy2AveHZ4Uvu+U/t/Hp2C/aQzmR7ItIE2oOPBhkLus04Fwsi+zoMypYRfvfTwDzBNWHDr6uq
FqdGmxA51yTMe3FKNfvXU+7Pmy90xz+XMm8JIefBvzfeX6BugK5H+HHv9/96/u/H9TAK6TK6kLf+
fLn7tftz79cal5M2eLx8LXOssyZr4G0V1k9uWzqvA3vBJUv6W8GZ5xXpZnN2HfAC8zbD8sgMiPKf
922BlaUn18cicN+ox/50ZKZS/bpZy04d+xBXzH0r+tCO9e7Av2SiUIskasKpNJg09RhMmE/ltxw7
+1ofErQjpg6b1ibLtgDkgQmDrYoTPokZntrb95ut4FeDooehiq1+6n/gV9bP96e6xngIrLx4vG/T
lPUQtzA80p7sg8FDAUDbirw0RIdnRHdUajgXnAnq0dfKUOKsUvJY/UCY5yFyhnUagHUaMOqy1UdW
rQ3degZpn9OybDmVjAT0pm6NnG5UlxxKEGreIbrMy5L1kADkSQEbrVmMZZehr/M1BbnigoaBs040
Vhe/Y641WFlzocYWr9Peay+DN7dMI7+/KNz569T1xwsmYsW7UUkeWjpD6K7MS+5q+H80WO9+hJp/
aCz7kvY6HBkr9i6B6hy6h45/Abtmr/woV1e/iyVqCC28DhNi75Sp3XUwAhIlIyu9KtcxqPL1xZWR
QOdV3PI6iJHwszkAd4CbNb9bB+9EoKmgtHNNSXHjcdl0HVTYrVAWGWSXElnmowTg3ahMDUDQ5xZ2
tRqsgllLo5UrjaSea87H4t1c7erjQ1nR01ePg29kfLcGMW+IH4pfMnlUFaBuP2ryRyUhbo9Cmmet
r5qLY6huV7vJ1/stkYvmcr/WOeRb9iH1yPlRv++fOOy28by4+NuGXktJaOlmr+KfL3J/SAMgYWOT
+PH3DaR3tlQoEQLcn0F58h/vjSJAbTojglzz5333l5LRQDJUY2g4L1KDgsb82eCtVGtUaJRp55u/
L1AOEMyNO/7vG8zAN1YYMIx/2nB/J5LTSIsrKEX/fpX7BhQFakXWTIpj4j/f475B1wIL7bAkyuqv
G4yYhi5R89gb5w2/v4gf5+mShZnCvPGXDaXteoA2aXT+bUPq4iZVI26cv23IrLpFr9QS7jb/Tr9/
QJOFzCJvRLn+/b735zq1pz1wOjT+vgHrDfgPs1Wbvz0jVvjK62xU6CwgOBppuDcNw3llUFlKzRnf
UmPyt62m1JpwdLjTJSYpHVV0DXv1XKScBUPLVae+6pGvyqlYknWGxUDUXypPW6eTY3+nk1g/pMS3
coBbyyrMYcjZsb3VmYRvSD/qX1ILmJDjW99hPF08y/B2xlxlqisn2VSljtYsUuWrE3SP5mjl3yp3
EHxNVV37CGsK2t83FvbimEvvmCJIe7xfVG6bn9tcru63qE1yTEkUwsIpk0scTc2mK0FBonlKLkMY
G0QBTLgXWic93e+7X9wf3LCAIOiwtckUnMrHOrlapV5dqzwg4TlAFkEqmne5b7tfODmqgLQKLyC9
4l8Xozf156TaOoZRYsLOSTqYivFoaOFJozzxKIQbP+qRH15oAxO99J93tZjMHwO101TYXu93q4pt
pZFsGmYXv558f5BJhRppY3O4P+p+F6tp5F1Jle/uL3+/r486HNqFVW1+31dKchOMVgHknt/4/g6N
oGFddmoGh3Pf/bkCC/smMDB5/b6vL9Nmpxn4J36/HkSg8cAp9Jn1EqAkxMfaycbvU2X+m9NW5tJ0
4QnR/Btfa/JO1uW4Dkt/Ts5Lp1enp+wENmdckgE2dnUCaMAzULFg61e9TG6y0aDARHWxSTotvvUJ
hZ1ah7vR5fbXegyyW4yJdlEao7lv55ucP/E+VaF7pBeZ3ujcvqG3CBhNmfh487mRuF0SzKrg6X4r
HZ71qFCv/dR8pVbhHwNk7VaG8j2yOnREeTtdwla/EX4z3iyrtg520VOU8IkTVNAPMFPgn0yC6Q1b
XX9JQVKtTC2NNgMpCjeMQCMVcZVTtYn0W+pTqhJ9GR4VaqkytYyb1ucbTfPMJxm26WvSfSAPEbfS
kNE1GOxnolXTgxUTRKhaXxxA1YFZ8Grz1hWZtgmbKqT0qr36vdQvRRA1q6ir2dejIVwBPrM3ZlNO
CzLA4n2ACv5mTxqKsA5AxP2m0KCzAR57rIvho2due+7BD9Avee1sgFcUBdf3752k03iemvxzTMvq
pe1m1AOJskxOcqqAfM/eKIwN9Dvy66Bk3UDvwLPR4dW4hJgdRrhIi/uFGLriAEBEvxHa+R6UJiNA
UBk3swkXiSGql2aQZAxV0D0rklkLUxM3Ey/eOWyHH/fvjWmh3HtRNy7uG0vw+XajmJsmuVobnW7d
yoRwYAvZwe5+050RRXpsipNTqODRGdIL7Y6NHhf+U29rHbKFcOGZkXOrJmt2iRkstoV96/vU3XhU
CGzQUaDXKvfGP1etM3hU6yb1nZtqOIa6EsOTarVjaJX2c1dNpyiVjxZ+36dgKE+OXjsclYU6ZZTs
Dq2lYgCX9sHLYOPp6aXJpurceEG6N/X+GYIFiLDIOgWOnV4k4WBBc3LtfmfXDiCRzHq2NZK+u9jc
F5x5QqutEMaFWzRuy1lCu2P8lockG+zD/dr9IrcGuXPpCQe6JjdhW8lF5ARrTE7Et0bDplL6d18j
BGXANwgIrfQPYx8EB3cWPSA2522eu6yXR3Lk9b2TxRu6cvDxEMBcofbLhU5jekGeRHtu0DELzf7q
1c5Jt1xiw0IkQ6hZuqdIty9x4b1Tsw5fsiFPdpWKnwsvjhalovueaOpqwU5ietm0SKfDQzVNL6Tp
jahpsnVlZ9kOobWxqISqMZV7ydJsKhMV2fhYkQL50GH9zwRpLEoTX6kJM4g7+rhKMwEUD/1zPnZ0
w6bmrLwe6JWdfmEg3CE1DnXQdOid2sY7ZJ6YYSnWQrOpSJRTtWt9iulucB61fJrb/z8LP2dAaoZN
WZUbU5F6bCWYSn0/X4+vsaKvLwd7FtWX36baXmdkH3lO9kxG0keTNXJd+e7P3jS3uQ0P18MTjTR3
FVjeV+r6n3I8NY716EqrXPml89ELsgtjmuVahnqwlO5HVcZ7MQL2Dsphk5sl3d+qPGAgXCYo/ha+
mVkIgoFp4UfD4IvC40mVhCoXM7yN/ie6/nJpMNU1AnXMJP57q4+yBdV2doDSQ0RV9+giQJMHGD6I
OYd+Oh7sMuzWZUuDd4DjuRG6gt5AeUqT7Ia5Hns7T5g7ulcaDgCvWBwLvIKa7pQHmCpoxxEtena9
jDAWn4g2+ASrEZUZhmPTXuUOZ0mFhDjuxLUQ1N7nCpYAGqiSwTyA694XMa0Qn8VzWmF9lfBDmyj8
JDs1Q9NSvpbTsAxRCc9mSn6gCMUOP9OyzybSXstiA2NuLV7MnMYEEKR64ZbVebqrolalZq9JQcAV
Hm/KnDaXgYIVet0TI+02wRJPoZi+fYCxxXBIC0BX+uF11c5rmWHkde09tFZ4PiMx/0ICrMG8EqeE
SbE5CVtGcf2NQh4dMst56r3mWWKhTq3y2nnx26AiEtFJJ7LaRqNpA0lZFuKg5zkQB7mPE3StncjJ
Gs7IkkIjzYcY1qMxzdG/VbkkMBipDrSg1k7CTXHOq8yDvMDjJoZa9mLQb11AyuCQbAsdx7/lxfru
mYJYexpfnNKC9pYKSnMO0uG0AjMQZHMkR/MmgugrcuuYPM7kYnUt0Bw+4yIbEnsTFBgn+nisMXKY
GkYO0KeKJV4K1sLwg/EJ/+sS5o2+IfwFSX/xQ3U6TPxaTzlqLAL1FKqLeqDwqeCOaqP1KPxqE6Ok
2U0d0mnY28at7Ad08lVwtG3mPnTAk9VQGl9LAQyjceweiQbO+ELnILcQNMApMcyzpBb+EE1GuK4T
yYQTyQ21a/PcTJsmGPvzhLt4V8aEKmc4kVloeAxW0caO/firNDQ8HHwHs2AO6YzYbRYCS8ow5swI
bO+VlQ27IiPrY0aj2dWjR8kqsCY3Job9cUjrL1ozTJR5ihLwW/4g87ra9+5ImUh2DEemOOTOU4Zj
74Ta71ko1zwOdvnTFCI5w2xzHxqCFXftKF8kgjtKqXhJJuL4Et8TG0fN5MN6StDHzmJw2kidVdOV
J2vKFQt3FqPTNjYeto3M1M8IUU8RgFGrXfO1TZr6oU+SbK9bWwZl86SqY29o1qrK6bCnbtYdpsw8
tdY4Uo83H0tHfpmSvdIvutUbH8DBFDhYOtVSt068lp5Z8VGR/GoAl8Wbx0+l0XBfWz47oBrhD3vE
256gl17GZK2luXbzJ1dua0c7GRF1c62j0U66eHPzq5lEHFbD0ra8s5cJm979U5NM+TE3PwekinDB
Y7AqPXujDEp33/XNsem67KSl0yEGPruPQydaSVe8IkS7SiwCL/VcCjOUc+gizVwUemafZAF9uKcN
uqWesrV7uKYW0JglNJTwGCBSifX+HVRatTE9MBFd/VAX6Xctlfo2rNuKwkLVSUSm+qYN6C9yzJeb
Lu0+pr6fniKxOY9FY6+l2eeLws3Xee33K2mSfOmDQdoOPkpGLw6+lppT7JBIkSlKXHQcuop/PL+U
OKY3sojjTZeVLxlGqp1fG8tqGo1dboQ9x2jRnvzA/Kqwt1zccvL2Xj1cUBDrF4fyFyTkQfuG/E89
OdjAl2po6pNXSfcwaJaxCrxJ3AxLvPZOTAjs2NLxFEJuOF5/lC2H8hSW15Ii2YlezsLUfQeYy0zy
DTjZLRQu9I2hYFYyto2bsSmy62Spq9MN9aaoqQVgotM5poVat/xqEaFlNoLBTV9Z2sVtQy5Ag9OM
nrb8s4TKtxUSZjcJVkUKfC10kS2SVzSsw6h/CjJM4UGjrl72o4grdzXEabjC9JKsMaF9rY3hwzcL
m+RafDsoNTHJeca7X0fIAKGllRUEQ81mWEZNszByOK3SSK6IJYa5AMhq1XXZlUr9o/eQyHvaokai
6c9lOmo/HxQecr/Q0BUUEC7ClnR1ULwstrzZVhRAlcER+dJeE3o3D7BPCMSw6GlXEsFJhcInYOGd
10BAPF6LmPkILE7BjwKucvqgmb3uavvVNJpbN9r+DlnsIpuQK46qKQhBFAwO8zVmMP+4RnamRl4S
KK5fGyjMICKbH3O/iCX0S4+MY/V7wz9dFaMFraoU7frXU9yg/PW8+837+w1i0DbIud5/v+d/9Tmi
3DtW9VRTgP3L5/v9WAnFaxWQ+00aC29T2DT//vFJ/3xbgWFYBuQZ3b/An3ezWrNX/9+P+d/0Y6DW
/nf9GGIVmulHlXxkn/+cGnd/1q+mjKH/YXmGZXumS/aJ51h/NmXkHx5eJ+l5iP+JfhPzln80ZSzn
D1eXJrFwBk8SlhB/NmUs+YcL4cNzXUkZ0tNt8X9pygiII39tyuiGbdq6zsdwLFozKIX+2pSh6R2g
ZkU1MuHllQHSZrch0ENOXEvaFgDwt6apxEPj+sY+cTu8ORYC8cmnPt7p59B6CQDfnUsfv3yYMdYb
KA7ha/QnRzxF6BER0qTLShr42iwsJVCRP91ouE0OBg0rfGYV4WPz+K4mtIc02sGZNeK97phbMFfe
9BHCD1aINIEKcq0TTGBLOKNkmzPvAt5t0wRxES8babtlVjWdkImuySClAJdYzgav10aj0bQgJUQu
0kyTK1KgBlAZAu283ZPfrF2L0JfY/JHeuVilSztsDnAdN0AIQa0bMWzGWFtKYhQWedmUS4LtUNuL
dBZBdHs4eC4ywATWh1M/aCUcdqUY/Q5CxM0ijBogLUH6TdjepQ98RGJoD5fDZD0NvvhRzIUb1bZy
NVovrY14y6SnbBe6vhQD6k748j86q/ueAjvAmPZFi49Ifg2g1A6UKOw7nW2Hz72BIKjoemtpoWdy
mh6OmUiDfaHF39qyMLZu178PtgaEzx93LpLLB9LSLk0a8dnwdswOGhYj9W2Iyi8qmNUI/Oh1OQb7
nqhagpoVGtBwj13BQK7jn1nmVismM+C0m2k3SBRE6NHhgzhH6QAOANg2TuFzUCK2GGKPdpNJsFTI
wtCGGogaAUOUNjQrVdE28Nz+tYUMurCK2Q/Uk141mSgV+7h+4sAi3sKdnTLTJRbY8BH+BimmIyZ9
7mpU36wqHeFhWU+lTAZWvj7gXrH2UnMV9gZwNp3QtiAz1ygriKMwaaUbZbhN0p4/PCT6oGleqjoE
NYK+UwYgxoP3UqKjbs0avUDqrl0AA3Tu82e3Hr66KVZIb257WCLeawlri2BEQuynen3VOmA7iXHQ
BbQ1xE9y0w2oAks0Yli1vQNZ0T0ZS+PZ1NW2nNHWBWqfdTwg0ckrqvpmn1mrrn8rWtZrui/VCl7T
zC+AOujV4tkwi+xcFvoZbMma5FVY1Tb+rKBHy2uhQQmTeK7M9OFSZMiVyqp7C2F4L0LHY1FhBeda
vjsWIkNiJBFOeK8AU4dHGTjf0wlIPNTPDS4icOJzFHsj6DAgOJ+j0OO12VrTYUAigcSaWdejgJuD
ZFe/iY4SHwLeZ22E+lhk/UFNTb9IKvvcZ2OzlQ2KYX66YmFjKcvqRddDvcsw5wB6xHTsdo277XfD
1IeQ/g1kXHW4QGI/85Ty7IS8c2ugO5pDN1c0qvMVITwbPyvGxzRjsaigVfoQtJaqeoKU8mDU0JLT
gawTWwI11sFPE7A0R2VPX/z/YO9MtiNVti37L9l+3AEYYNDIjjteF3LVRYehIkRdY1Rf/yZxxnuZ
t5Mjs58dnSOFFCHHwcz23mvNpYtkp1X1ez87tACZAltddS+T9s+Ib5i9dhRnCMTV1ujS0Ie+424a
OonrZuk0W8WNO63jNYenuS3KC6GBKOtRsFIrK9MJ14Ut8DIpcxcYOyGg+FM/Wr4hcBos8iZ6lpyo
ONbMWIdWMOMxbaLYWY06XgMCG+11PWj4+lp1IPHoi2gJHxpqd/Bc5xm+yzW3QZV0xny1OZXSPisP
rU7EWpRvbA2nvU2zQR8/q2Xe4dbYc0zIfTZLVkhY7b6bEKwRuNA0HXG1VUfKZCyqrWWo1zypviJ+
5ABEYVWGdxEdOB57z905dn4367HnR0b3UYbMClh6KCjbDFh0zwJLJ9BXvG1Tg2KuZvVPxbomFWJF
nMBeV3Rd02M+ZsNRc9Eh094KNoT6tltnnMBhmDoCksTeGPmETmZZGwbeNqMDlSaV+JEGAhgE6TjC
sYIEA3GSGHmQbjLPYQbCMZHwl7F8tVRwH6YSS7xsL8bCboDBnkpeTOPBiYxdcBxxXmzpqg9QjXtI
XyiHs1HemsaIdpH3p0r4PoaNcN4lzQhdEtDhNUc3j/oNEyz4Vv34WgT7aOpyv8bu5E+xeyykjMEo
ajfZlC0SP0LXZpC0zgC5VJqwtOEZBBsG9KtI6/qdzfYYZBWa+njlcTNsppYWQtIgBZV4XQRfLu1x
XgOv8zNBGKfskuCYaaeu0NPdtNhAtCyBfKSD5QikBRck4KxewAnG6dv5npOhk26ajU3MwVrLG3un
twsmRAK7D4m4TyW6zKR2vHen/p606Tjh1MtByz0ExfDRaJIgaUE/Km5E95gCYIQ4ANJ0BmfNn/n0
O4/WHBS7YNqRLWushwC3+1jBCEza7s21xwPLYuvrAftvm2kPvTH8LM+7yeay76H0Y/eMAIHHmCr0
EHqW9cRQO9tOYXyRWjoAxiE5iG47FletPODCxqDQwvwLSvFSBtSrOizybYgGENN2Ad1fuESN+N0k
Ln3OgT6rF9wk8wHMKvicaSUQOzIBBwXlZSbVEswY92+igTQE4SCVr2aDxH5MOt7gChVlI9zrBObd
HpcX1uJJsyZVHEgpAl9R2J9zM2yR2c+7aND/pPgsgMkRKuMOfplmmyJYaEyua+70OKQARDkXm8NL
hBDgOJmUuK7Z/LFrCUUVqH8Q279J093bEiEfnyNcLPzlD0rkbb5hSXIxRpEjpkWC77FJraNQLdPB
5CtJrH1TztqS1h5cS5dcv4xOnQEBwg/H4n40EmSR0obB2XU7TL/qaVoy2PRZq7cSf70luV/VeOyq
PLiYnMhcg3CVdAidnfLyvamB72WtWTIY7QPNBurOeH6cwvG953LVLSCNpQxiJz7zL4MwHEzevKC2
1yO20p0ZcSZKoXAkdFtZe/xFX4xGTWbaMXeHZgPCBmoiIVDdEB+j1lQbwFsZ+54jAMIMSPUz4zbb
F5xry8Zen7HbAAmozIubuzdvQrtpeCfRIogdWgiGiSwDlihLbPpJ7tUcuSs84s4W1PwmZmVK8uFU
e/GnoZHHwuuNUNTvocZ+ZW4ACnZmH2bIxwlBftrFDCq/SvNl/7/Goz4eTXc6g4Ia9+5UQUmfAKKg
IbLNeN3DSwE+DQh6iBo/D+F5zMTXookfL8SjnGttP2PRXAUViGOYhPzNPes9rNdo5+YdoD+dJmwY
Vv1qxEU0U6DDy3MqAoI5Wll3My3xNodTFOPxnUzPWWHIp71IJLkju/gBvv5T32tfCrHhAXYGQuE8
gzVa0MJk0gbHELdLmzlc/Po3Ab/yICvN3aL+NP2CqZfVR9k9ZzysumJqt8wluilKLx69KIM+SlxC
dRJi+AHAcKOn+TPJuV1Po/uqgqzY6YXaptUAPbVqD+SxrYIwe2XeULzGWv9oFXTydzApGCNF2lHv
px1+Qo33s/s27HZVy/xYefY7QFxoMgkWT2Fek5jkktbFz5g7sDZIx4NAPhtnR6JZ5WlYJWbR+E4A
TFo6x7IcNoUVPuMigq/o8FPCIZQAkCkmgZgWAlulFXygq2UTNtsRsrO+wTiXETBcxyvUB4mvdUqs
B4uv9RizU2dKT66VK85t9kEPw5buJe8oFJLKtkjpsxwAIZgfVmQ9frZlRPSnoRcnxp4myGiLcCL8
PwALGARYcTmDZBucvTPjSZBIgm3PBfzDyvpQV/ZDW2XqlCuuEJYcEm4aSFRimE8dxtZ77drZ+aGq
7RRaKN0zhqa70R7uI2PysU7K04iPTutzFDRinvZpIr51Doq9LOBpa388me0YNFUsReWn0df1sWmL
u1aHUcFk+FxHxZesHbVLdO/WhIjj5rFGgOX0W8OycQWp6albZv2log+yOFuVmo91rO2L3D1iWgxv
dV2bG04l94anf8wppI+ymtiXhpqdMLkSIvnYZ3g4QGyD+jaovJhLH2eO4G5itAdvZARQqTDcs6PF
0vpZykXFYLMm2nkqhntLYvYdZ0VFYwQa4r0JLButUiXET11o2RUCHKYR82Z0s0SrBsiTSp1sJoaM
ZKUZ7zm3+UpGpb5xe02uc+RqtbFkECtebLZnyiTPod76MsTTPA387kOM+xv/20oNKeIEfV96CC8Q
LjMDMkZ4d9n83HAbhb0OwlzXX2ghZwt9CYfF0tqnaF4JN1/s9iT34DYAO7yG9Vjva7gSjd2YSG1x
P9r910R/ZqtVzI+GgrkfaEdiJ0xOBBC4VR9w24OYj9UgdjjLSJ2FEdvCSVFF8gvgRbjJSfQphBqI
khlyOnDtxRJqbG8SR4DIDinrYln70TS1u4Y8AcVJ7ji9hQmJpGM8MoWS46vSh6Oc782MZa+xfHy2
HqmMWkXdTMRVKImBgFSx2NFzR+aHQMAdxL+wZmp+s5UCVoJ9ADKs05yjSb4QRMbVbweeJOw6zJdI
Ire5L8w5eK+tsD53CoFiz0Kh6kbRPmAV76o7MerRYQwwkJrIJPXoNcaj1FG5b6tlXl2O3VF3F2Dz
Y5hFxs52R9isWXJ0XDQDveZ+jxqGjG6x4s0Fd0KV/WghAXa09AmEbTpYk9zoTebuXcs4sXMTZM4J
Ac7Wum/AqI8tzN8BYNQ65eJUbow5s7NrH2ddsylLlslaC9k8m/S7xZO9LZPDZP9huEHkcHdXEH3F
/J9WCEAhG7OP0FArcgIiGz1LTqqx7sraJoo+1t+aXD0hggTZHuFh9JTzq7ksJV5GDgOagDeNwW9T
lPrWscfjkIU3os/UqDsXB+21r2oyTXpUXQ0ZIBnOhGrAgVQbp0xk7ckr5UeaP7TeH+auUdMu823F
ihdTaZCFg1+xXDLHsvKQucLybZTBtHptl6Ifpar+7PVksrriN2dhN2dyeGnO/lrpJADAsz1HapHU
G4D4cdsi0Ti7lb7FTjpvvQaWtTZug8mBXdV5T1zuGQQCIjTDrVu/l9mFkfNIIHrS0fcV0iem7M6V
4x5P6gOgwcSzu4tZ42UmRmCyjHehuU/KnqeV0RgU/gv0p52IQ4zDbZV335NOooZZkT2xKpLO4Mmu
PjLbusFwiXcAQGrbvJWV5leRtjXb5jQREbdyNKiNsfdLJR2vui6E+x7EhJVO+YYE70eey9+udRh3
xj2EHheBaI6wa9EMrIM4/9PqzvcAzx0X3mvW8A73k7hKyowiREUG+4OzKZs1XsFuO8zBrxFM322e
fNSDIk7becIWFFCBmocULyXnxGoLoG9aNQD2TU2k63CR3M3XtuK1pg67gVLZHZq2PaGiah07LSdh
Lcr22MnOqYXXGZ8QoLxnzyWKR8YapKI8e+kjL9qMQ//jhDNJixb+Iqf9EK0YmGTX5zFXqT+FzMtb
6En0CbVNop1r5QCuHLclLUf+1HgG8vHRWO4t7Apk1ISiJNDC1mYn0e8EOKQLHhrG8zibrO+scKtt
LtTZ0p1bX+rlZSpYE0Jcl1sksX1m3dXEPE7V06hhi0Ytt3G6yTpP1UT2RUujBXe1w5JQ5ARVxpF6
wk2az8cmoyoSOKoJ79pN+MAANzEeC5vkMCDNXjhzq9mtiSrM2xVSwmKbV9ktc5asHWySzYjJCADw
erDxO3TmTIgn1EWnUSCQMfbB0FgIT3VKya1pZ45duo+sbo25AjRT3x5G1B8j8CUHY2CiZy/Kaiiy
GFTbAaP8XBhn+lE7DeevqKS3K+3ePGZef0S+jqnO1ohHCZOTtEHTdoOl4blH0S67j8hqph1uURJD
xeJLFSklsBl8zVFwU9POmiv12BBhBIvTIjwdYBg478zZp5A3sHFyUgow/c7YhDUT4msUhr+knu3j
PDvKNH6IcGHvRgsFtEt5YDXzIWLP96M0ZgXqFwmA3jzUY3Ajjh6oHOT9FRrwX8FuvUu+6ozIP9p+
sDl9PVWBnxoTsrSaQQUjcC6Sd5fP/dnL1DusGUzummTNlcbOKZ6SupuPi9RGFsUlTU5OV6SwP+DU
4Tx4m8cC5fpIYAabqVxPw/DbafIDYspDpLs0+NRjQb/Vp69jxPNrHoCLqVJSe8HM6RKKYtm5D15Q
7wjRGW5LbwjznbB9eKs7I9f7S8qEzx8QBvlaTxreCMN8MskwmnjcKht96JgRPlOM9YaFDm+5R8Cb
yMKnTCPVgxZ8eCwG/TFyXbqWnNBhfuIWi8uEYhPhp5bAiuo06z4eXiNI9sRJZFta4P36naq/XLty
yU3gvjKwI+JEaAXBuIRlZjmNgCm6QvRKzkWNTb9IcP7Q1lrDQeSmdMGTeNF4FwLEWlmdBbgwwsBG
bkG5MRIsaAbEZN8OKh3bNZ6fGcsu8ErT3PRLg9C0hk0zhKi3U5h1RB9AYsmY4dvB1huBCpQSemTQ
PsxV9GR48clkukyPBguhESIySarYD9PiZiBLZuEcqDOTZtcOKUedsAKJU3/nkfM6G8N2nIi/ayNq
9KnM94wSLrKmeW/GFg97b11K6B+NC8KD811WPyjkjEYhQVbUGGHdNnp3aKitzH6GjdpQOS6HHfeO
swp4A2FtI1K9HYNW1VyYsJaH2pczpJEwX0izkYANeE+Fe2Gwlz5JiGBDyXFn6AXbpfwdCRSBG+e+
KSN4BPQg/EwbyeTR81UZuNBh5aaqRt3XQI5WSt/OXgs24xK2jnk3j/k5LBkH230eIjmwrwFNUSTU
5b5L5G8KlEivWdAcl/Rm3dJe57DdBjauK8pULPjNWz67H1YLTHrqV31fN76u9e+18ramlyfbcXDZ
jpnqUx1KEs+cP2Vnq4WeZXOCjIZtHD/LauZ8pq6U7cxSy+hIxzNfV/aQkY/cJcinCQo06nYzsx+D
0YvyLcI2YzsMVbbGB0vHlpWnN9wRCBPCOFIAQmLRoXJkD7ir+1PYuw9pKRt/IBtxNVgBaw3if3wJ
Om9n9WiE5tGoojcD0J2orRG6x1EUp7qE+1QM7kmbxPSmA13us+Snblz5qKMOX6kCtmhD9ygNPcfn
vaX9lZhrO+6GLxpoyso2kj0jyJL63JMbCeCvoRdQJETTDvIlRgikCqgKocuSVswfydhA5JhIUK/B
86eGenGwM7HTjjEbB4+8CB2ikBM6SroGjIticb7rq0WcOOxQVLy0CSnTsWzTB8BQz23RfI2/eiS3
TZWFez1+rjwBJkCizZ+NiqFqjqxgYkE0jKS9bzwn2gI5Bc/mdSdPqdemE/ERSa3amHOyzZ1Be53i
8RSOHcC7sASbj6p7jc4ajF3Dyibsnlw9CL1yJEsF5RX9l4WkD+drfANnw6gr/oROvh+s7M/cEujD
3dHe9djxEAt85KXh0/rKz1VrbOO+QmGU27saQvYluxpUn35at/19kA/lJgsD7ZKFcBFKLkmSBoCI
BJKFhjYWIKO53veZeFkkn0RFXdo5OJDCh9hzxGmbcV8NHri/vDFA3eP+3HReHx9kAv6yA1FXD8Dk
G8jqiLo3WYRv1laZdWgL8LXFp9RH664aYlpAn2NJoLLjGl82GAOeR7iniQeUFg3qOq1ThIXNqFOS
tMhD2m1KhWXRramMZYZkTL/0brTFRHsMKMXXZkJfWNfBfMiMHnNsKGfrmBqBR059UX33mEW0+SQH
BzFF45p++YtVNt9phSZelaWAxkCDpXZBMYAWbKnxK0IMWXNHJyXwdXoUfWEfkNJZW2dgDYqDSjK1
ua+s/k5WxVPD47gCckeJWRYEEd3K+M7SAcZXpsERrDOf02zf9D106nw21jbMBgKzYfhHIsJ2TMKS
Ride6wOYBX1ebwj0tgoeppFTWkxuQatbP/HyBItEkIcgCh+U4uyrvF7yDg5okfNdnYgnMycpLx/n
VxiC6CV/U1E9RHZ9LXKMASkHmrWRyq+BAOel8QdrmLiF1Ccu6QEYCv3+4oqNeKzNs1lmD9WY/+md
dlt0JfMfFbwbpQXqQDL6FLELE3TA2CrAsmBZwjSCJI0p9tnt6J54Yf/SOvamluhb3ilAMIQitIQ+
RVeBQnkqHvra/q6dksM6AUjeePAcWG/w0rsIPHnRWN8i38QCP3cHRYHDAeyBz1hZb9zS01RyYQnq
FDYSV0Nt4r78DCAV+03pXg2ANJ7m87xfVQc7A3tFpSdXUqrVKs+H3wzEG3s7BqPi1jozC6rH8isK
SE9aaFwHArlapjNtSihH1sNKSe0GC9DyIjtXLeJFtg7Xw4a8SKsJFUFDHTJA7m1a2Ey9x0qfjmHa
vfdV7c9Jnxw7EGd/HXCKX3Sn58mBAeJhymV0sdz2XfeaRd7FSxwmj/Bm3MwdsyEq+7jcDhFkbWto
Vha5XfveCzjGtzatkQXiTr/s1DRucWrT0KLljzpIQ4xzJNEZ8EdLqrKjSQLXMGogzLMav61rje7X
YxSWn0sq/bYmpyCBAqM75GXak95uLQsVmqQtt0rNtN3p0F4ODIJOEBgvHFcRiiZC280bL+ZABFlO
QXGEdzaNqMvEvaVzNtY5ix9qT90Gp3+f3XXUgXGzo9ahzTNyAhI8GK2972dGKog0KamgxZWDDDjU
WHhE7IFBfXi1xnkzldpM9LfBpM8WmBh0Ss8mL+EYWsa5TIjPCEOpjpOGN8ptOW3RP9hX5YLHjtjm
W+cBtG3qd0aH7ApVlOkl3ZFsqmc9Co4cpvStrhVgn0e4NgHs97yXSGbDDH/5iF0dctoJ4cPEYsTz
NC3MQA6DSI1UAWhZFxgsucPTivlnEAUAHRLzWY2wAksy9DjAhpBeKSBr4Mbkw6Tn0OyXjJ2Rn2Xo
WhNBAESFhDvqaqqYUmd+TQx3T0D71cOcwfFe2wKDe4z1DOWQQ41fNUa4gcMU+LGtf4EuKzfgrvIV
Y3u556bYi0xjy9OCS6CZ4RFFLth+ss6mHGQj4gI5R9UGe3ewalX9kk3yMYq7pxnzKsap6Ct+xVLC
lFW45CKDwfBDnZo7S78sk+GQrGIyICPz3QZsPbNOBToiDJAx1RFZhPNjaL8pBjO/b6D8udMPPuNX
5gUpM6D5QxFNvpHCUaup2kUKgl0Qgb8kkcVOeyT6Y7cTamx8k1Bj7oaR8J+w/gCih1gjEzhR++Fn
yn/LOv1DAiUkkGg1W9CFu+Cz4nwxp4wandqhwFXJluNmg0WlfSCwgdvASABhF+lL7lSf9pyj7m/z
P44DN0MtFjnMmj5UmJnXw6vRRfkcmD3t64QubFy/0pahyhXhS6Pjb7HlE1EQLCGpsej8xoNsIFch
0o1AJFoSqaMMD3qisaE3oF6yML9bjPIGOP9VYIgv5cpjCknas2Zrk3bWgjOBfOkxKWTq6CoiPqyl
3T9x3dD4bnTEkiuqFqy4NgAaCE372dYZts7pNik1SkuanVBSaVH28CHl7DzZKcwfMSPExOMEfCCM
97SgNlDwmYvUOd5bDUl0kiDCZ1xe23Jlkd8BjaFL6VoFB47N7p6L/tELHlENah7tD8aiFkP4ARRc
naNVEObPwEj/mOTw3cbpV/Pqr3IJRWwUJ98+1I3LgGVoFas/GBk+ANDBjl16rh7aZqSpNWiKpf/y
pYrgnkYRgruU0MOqpVfH4L8KaKqZSq1mBSwmgwWjw3nGF72F7EiST8k3Bw6ZlwBvIWPF36HMdOaw
RUhnOVmRrpad/37g3JWd275JCU7SLVpJ4JAxQrWnpIv+mBHzm7nBoWLjz910sfow7fBgmIk4xx5Q
/Nj440FV3uoBuClbLVYW0G24I430nHZMZfWBPjpzsm4zzIxr5tQ8BB8xh+VzTQLtpgk+Oc2sJrcP
iFSxP3UF4qoOQFpYJdvcyMkkvGKdCS7x6A92+pJ0JuvHpN5rR27nnv5SP70omSsQV8NjYVrJfcsb
TvVz6xJjfhiq8hrkMYyijACsTLgPVl+y55i1ucqA3K7BXny5jq2onEmzwz9BIEs9pH49zD0YRoaY
qpBXu++JIRj4oZQWAFlw8c0M6U738GBXyOLhV7hIHpD/nkwtfUVVlBzHulWbypkZzkuKMW8mpzmx
JH2ixpt9vRExWA6Ok3Z2380oEVNH/AwKTv6Qh2rbDcQZswj32ngpJ7Vits9CV2cQbiVgjJyr1ivK
IWd6NdiKVsGcgqGb1mYsxi25lSzKnv2aypzNxNIfM6EzgeeMdahbGh92vyWhbvIz5knr3HRISjUa
lNtxuP/McJveNfmrNt7DuKQtojfQiSYy7ukjZS2jdIOzi6rRzmKerrX6ojeR2vRGlBG/ON/6IjbW
+ACoqZm5KpAcK4MIjyiK73jIs48mxaLplsG2yvT7WoCpqXAr543WH8qeXgz3KE+0PpAPosLPJG40
nKYPdS4Q6FtxS2O6LzYzNrx1gGsRTGv/Cszu1KU4Cj09BDdqjOlpqqtNONU3ytPfuiTHyYv/+gwi
WlS5RsziHL26bWfiHZ1P+agggScBueuItWSy6wrWNN6/l74m7lshssPRNn7lBCr7JCx+oIFDLT2X
z914zY2puQdFFO/IbNI5BRWfqpt0CsvpcyZ36ZwEgPMqeCXAMataU8fYBG05tjSM12Si0dsgtEr2
wwcjlXSruoKenTdfTPZU3cRNIwFbQjMCmxiAcEkqy9zGnf6iJvfP2HTW0RAYcwZfJh6vTUOTRVYj
k+jcOthNEl3acn63cpt2ALw8JOlatS+LWPP7/omw4YsF3UpDOLIOmonxVMcKkkLqcvjXw7ZkoWuY
lgW0GST9aZjwMPLiD4o0Grz2RxLG0HnIvd9q8Mn0DD1PlNy1HrVn19u/tmlctKxDZdRk51kW1GiQ
D/v4aiVZxRnEdYn2zvza6EBF9Ly/2bRXQYd2axmj/wd5rvXceYyXuhpZjmZ5PwXDTqGGR8a76Jyc
VyK2d1nZ070bQP0JfVtL8ZR4xXkOZ7rnPTf7uAxQ0+ZdQ4i++g8lkzmZsXusQgcVx5hRBlPPcptD
3OP4lwz00rERvwM59+2BoZKjxV+tnjzmbnYzobxDCOO9FHF+lNmSkECFqJiqrxJXUvWQuom9/t7U
s+6YFu96Co/z/6uF/6/Uwob8P6qFq8/43+At5vL9/+iErX8J03At7hTT491BMPxf8BbNcP8Fu2X5
oi3QEpuG8b+EwuJfUkrdlo61/EeX7n8LhU35LwfeioMozjF0YRvO/4tQ2DJdhM9VmU1hWRx+/uf/
sB0UdsIg41sapildfRFG/+/0loraIk6z/hekEoNi9l2QYhBWem6jh8L7VEM4PMY2cSpF8WyythdW
c9/GnU25EHdssON8TW1oGPQ78u8WgtlxUnlxULYxIiGLymuk63d43JOtx+hzG1mPgt7ssdYv/V8Q
KgmJ0FBHebHhSD0brPSsqeJVaQbMJTGmMLdGMgjiTP80U2fVNkPxjsdZ27Y8XGFXC5h5uFosw642
fWLjDWmIqaHRMGJ1xPsQjlb6NC32jtn6Hpt6ugUtiWchNvhcG299l7+krtse2Qm9uzoEBTjQe0Ja
ZMbEiBcPjdDT85QF6TmvmvTs6kdwUuGmxSNymxuXRosEkTAy2mYGGnTi2NFJD+z0HvfpfAlGO2Di
GAY//fL3E5Do3TGm+NaVHA7Y4iip47475fXAUXBpS3WeTA6FHDoaETqk2tLoiafpk51Fz3399+eJ
mfoJokqhDuGvrJL0BCl+3Gud6+51kVcHVXXpVcfFsQHYcUcRNF1xoZp7bwpQk07KO4TxyILPgq5I
oJAoeLxJO/79v2r5lLQqTveipT9aANX0Z419q25JM6tcfCdONWE+Ee501TvHPo0hyXutRsRQrW4p
/p4Yy+PbgNJ8l+Sz2Kmh0B8sdBAdXX0ES5O4hYFnP04xrYkRUPveBsLwmGvDeMlt75YxANy1quKe
soyw2WsMvU5/P3QJlLEpsI7ZcK8XM7C/OLVe3WTodmVLsA9w9UTLqQlc09rFlf02xO+wzM2pyb87
Y3RX//yawlPn2uXYq+mL2gmF2payJKbP4mE08UB3TEv30IwddDcxCS5hngIj12LY5MslJ2bavfvn
1bheTpqj0Ra3rpHjxqkR00BGo/qWQbD3aqXt4dsEp78fCDdbPPvLlUKcUvp1olnHZJyQKtS9ehis
Q+HAeaEsQH1AUnVhacbXaKaHEqrrXTRaDGEs7RhYDkBvnFurkJ7DHXq09k5aHuVSxj3oWvSexjiZ
jtxOiU++K+V7MRg3mobZFFk/xAb2FAYnVB3Js1Mvyqy2Ff7AVgbrO/9G5FMRMctwXEanmSHMzZNG
4Xe9Rc1iW0BMXQZQJLn+ENuGK0wwRm5aRx3/uSIo0zZ94DX3OEdp0zoo0SaRvlNxABTvocRrvftd
5JVLxPTymZUgZGe8CtespMIKnBAinQKxFxvPdHjYIKPasE8tsIhN2OPclyYdZ9AG+uMwDBhX5T+f
MJ2M/V43ECIC0T1zXHNBJDwZpf2kDDp0gKCjG0t19Y4k5mPsyGpz4+wXnzwEyuUzO6Xi15J02P/z
UjFevbSjau/+fvBA0CD3eWR4ox+LpHDug0z9eMmiQqmsAvi6bICBo8OdfXwFYi9I1rmVZO1ucGDA
UGk8WAcziNW/36mhC/BjhOm+mdbltQ8gzGYWhHLZ/XGL3yi0GR6lVnSNao5n09J9aBmmPMQFzy1l
tsCaWIFSQBLkBUz1dBTjXywtdtF/ZRFCWlkjqiodfGMmAazP4Hx+MNISU15NwDx7h35IFvw4OYl5
lTWNN0mStsk55xoDmTtNmQ4ixLOHV9UNV1S6Nyc2SjixI/yKcPglHQufoNnDZiJ7hxP4LBcUprsJ
FSBZM6w2YxGNF72iFfnP1ex6Lz4jlA7Wcmyg7KAwIDGsuMmhuXLVUKHbwYuWwF4l3gRY4WigbtLh
mGRzRA+mcR7LIHsb0xQkczRpjKRd+BkqClBxVMQnhlhZEfxCLqHE7rNhelNzR9xDnHh7OzLbu7ma
Jwyc+qnqwuaYpd2v/ndEYLusd39X74HYib01TntryPObQk/1BFqPujm9yyHx7SYF25s2XPXq9ZiK
DaG3e9NGhlYTavb3A2lssBD014KTu+VcJ5C9DBNQdgMKFzsWkIOVVe1d4s3tXcPwnGrZBszrqJFe
FQUvs2uKKzC510EVhEMCB1sPJNU8ovp6thEXHivS2ugpTRzQl98+7Gj01Azf1wAT6O9mYqgPjCru
C5eQY7cUBG0UTXTp8OsLQgnu/t58LlVMyZIMpPErZSiCoaM60pu11/NgNWdQCy2PdQTuAS2zB677
QUCbddNGsDKyNMIsL/OPJKOHbJXWr+oQXzvfuaSiG80YHEUr6bA3xhKUBwdaoO7Z1kMlnisXRMTg
UtlSXN06YbC+utX0VlrTUxAjDoH3PlyiIR7BLfXE/PHwWgDoji20nDub5itUlfB9rODHGeqKNbq9
G/tMW/LtiZ4NGJ9m5TjeY6BWmNyb8gpxurzas5ZBdJt23dyJF4BTn0Y112+0+k50TplBwd06ppU0
Tuko4JDhg/FDEiMeh0gnNXZi5ixAbv3oJl4ZpDy4cEzCT237SlzEsZ02gxTRq+2WyYkp97hGF++y
zLX92c3wR8rBA2MwFwW4+bx+H1VvnkMiDcu4yj//7X/wItPj7cyGoCuNYmzqfLMJQIlGZY4yiXU+
Wj7QEgAHai6ZwyjcHBLzEPREiixmJJfdaA6fkfPB+OQE3sF5Y2rMUchsxYOZ8J0x5JeDaHow1hJN
AgfXiAPcSE5E2tTvKB0h7SCn0cm3O9RxIp4N4AbMW6bDpFGom/gaHv5+WL6UTDgMtKq590iZ2Fqh
8wZf6FaB+olE3D+pnFKvcR12zMC7YgMFu45H91jo6Cg6rXu0shl+WU4Q9Rw38VFGNV3qqJoJBiR1
AvDig1lYnzxbnnMM0ZYcSrMw9pxPoflFNNws1ZH2zpFii5PYXGNasfwIBOjFi3vrNNjVU0iWk/93
vYsIckI1Ee7+rszGsjx3h7klBpD0pFcNccR6Rl9w75lTvOsQp7gpge6eKZ/jrj1ZWtB8BrTE6MHq
5hmf6nAOzHaDqKTdc2gi4WkW8y3WtY+5j4j70ALnp6mJRhYuNdsw5pfUxmENoQo8vaqqV9dI3nuL
B8IehAHnbarfk5FAGLeyT7BnK5+Myz+17MUrxBtkqnAvNqZTW6/GfzJ1ZsuNMmESfSIiWAoobrWv
lizb7eWGcLdtdij25ennIP8xMzeKdu+WoKj6MvOkhQ8r9/v0WNtzVojwrx6Exk2TMI7VPCewZHK1
IqLFUYvKgs7PbploCoQSPXya+tYgOpvs21g9uEls/5GFoGWO8+kChkxzc3LsbILRDmg8a69CfdfX
bv05DNBUg1nz7WcjEOyOgVjUF4VKEPi7kBp4SNP+VNHaAzprQeNI/Rj5pQ9VYOjWfXG0Ig/eBj9A
hxjPwldywxf2/Wc77XB/nLitma3jYXLWcJqwNORzs6Sq7BNGi/7Ehc8wN6+nxZDl3XmAIHDAeWtt
h4K3sJTDO47m+YkAY/6QB8Xp/qjQSNOdMjKFW9/U2Dm1TXfhsVCu6g5KkhOX5j71POy8xI92ULem
be7BKR68EgweG8wHAgPiwXWQErvezmH6GPZu9GR7buyeb76e4keXJwIdvW1BOzWPDPrV2mMT6uay
wXt7CCfncN80319GBkYLd6yaDWDzddrAcwYTK3gYePrGbnLx4NmkeBp0oI7oDhDAoK9PE0+Dr/kH
A32ub46tPVXC+kPnsbMXflpfrDgullE1m19Thp5TFycncj0HvNnx11Q3P1CIm2eHZ9tChNRZxdng
nKWpsm36vz+aP1g688Lj/ef/73cYw1FUkqY1y2hv4QzRL3KUWDZ9CoNOsS5YLCkjxHeXGDi6LEtv
MffOW2izyxceA7+Fm6OoFipUnJJoW2LLQBGmgbE4qKP6ZEN++t0nlIgsH+wzFolWYrfz4uXvtpLE
ir2K4+pFI0vyeD+FxkP+Y0zkeVYh4Ed0NW9TxlP3zFmmezb1cas7VLeIWCwbNOfT/aPMqQhY97lM
lqz7eItDWJO8NJ0Znqr55f/9XOOoXQR+KZzTMIJL8dBrFVpoWZyn+RwZCefU1cybsSEBkGEihraN
BnZ/kegOa+DXwFlKbJbz8+v3ITY/s8gywciLeYitWABBPtGuG/c+9WS1bp1LKnTO9y9DbrB1iXqt
A14FsiTYn4SQGyLf+0e9JokB/lVMOuEHPvXkuQKuwCYoiZDpGKN6gmM2KeC/uoT4QXDsUyWMQjtP
1us6nKtX/Lx7GulKuNgmxQyciNGIn7V0zG6g4za/G8f5KzcpNhh+3G2hYLFiE24wmwTRiejcibKQ
2epaYHQO1b5CmT3GeLNRy6pd0Q3FY+J3VPdIO1y2plU/JIO9/t15zZMEPAm/P3WfJtAIBeULDN6x
CegHtei6vAVB9tENzQcfXH/Smqh68i0PNoVLH7YY2uppMpzqCclwGcNhWbANKm66rgxkR+bug0f7
qhT8NxoXexfEnGfltqAJDH2VDR0UZdgwCwfA5rZMtewWAnJdjmxBl2jb6p2w13gp64m0RYC62roa
RJEcYXyIyvfMsvaIec5T52U8rO2E5kytSNM12KiAtMfUUTdiGUudzOU/PwUW4SVu85KDIV/RxxV7
3vjWldO2NT3mIhSB7aWf/ykmPTjSBsVlXTchEl2nwnVI1O1NaEBwdFIeFn5bkQNfv++gqe6igUDN
hq55zx2WgGMCQDI8IuhonzRHJ6mkfaM2pVvdxlU5GjWH5rZajS7g9Zik5qEa/Aw/I3JbbU3DJkBh
XFpxz4GvpjXlUPYlxVoW2FJk3sgJ6kcj0bqLFs/tWY5aZaQK1EjVbvfpmPEjngMSagYbVY8OE+q8
IfgbT1IrnmqsqLpJMLBhG72wf9yAdtkweA0FU844flG2/zeQ5tpySH5NNCCVHikOzOOPuqhvTOft
2kyWpsASHkq1knrC07u6QaS3cN2P607hfk0emtmMKfFi4QNeh6o81I2+HauY8RJlKpFVUWqAxSvu
JhYn+aIX9k3CLV9GbMl9v3ouusg8UhJ18l1SN1WPpuGiwBTKqxgAAfXRCVpzhiZ3ahC/y3lnjkQn
1w1G+PcU5jyA8R9OEmJVeE24rIzxr585tODWJgbayHPPU89ptoEx3jbYZKygi85p+c+IsgxNgxIT
MX64Wm+dHB0dCNhcG+J8m9SDZ4beOqc/Lx3tOZI61XStWAL50Xy0BvchckxS4qSRV6rF7sw4ChMu
5oOhv3hqrrUKnHgFOD3fFU35QE6zxAYnxc4s8SVTj42NwKcoIUq4OnyG3CmMe9uom72b99pTLZKP
aEJ/D8fpTyBxrJqEiH1XCw4tJo2dTm1p5uuw6pRx6TT9s7YxVHjK2bRJF+zxgfGUKOL2LANtm5TB
NiFuc/J4oJxKxm2wi9QeDWqp8qqmRFhfwIZt1jiStUICFYMz7/C0I/X6YDnP9WywaLFNUhKfvwxU
1tCn9ehltfdVF5cU6d9tR+eSZ9xEdiWnE74t9BwiN1os9mnOIKXCbRUbKDCxNTymMZmRuBlWHFrB
tKD/0jR4k0YYLig+Gpct1ZqYNVpkOT+D1oii4ZX5Gm+hvUhSXMNRJx/TKC0WEsj0bszsDa0CtyJh
Tpn5VBaV1d6Gz7kyNWIN5WC+ellmPydysjeiSrE5IeehYtBFS92bd6YEilKzQ4AZ5zApy1h7w0xd
IN1K6CFnG2Llj8gnP5wxfuIZZDh5FZ5JNRL9E70kr0Cvbt9uQEapI6biI6WQpJj8tRXQ3GsZRKy9
UnESGYsHN6c1RRnrOPU50yp/y3Y4ekyTQ517+V7XWwxgjB6WIKzGRZ9YNJdggd5WqmOHc3eIGye9
4/MoM4yPkkBDMrW42QsTtzvhyMoke5+A3ltiD+uJXo3FvoNnpUv3xwqYh0WxEW9dAx3YHMI3JZsf
8wWV61pFOp1TI3FEO0MhIVNdzCbmmEGfa/1pUU7XqiqQkLv2MAAfc8iQrmuXUR9I9F1tiGPa4/yj
ezCdXWiWzy6fdYF5cm48DWhRdGXVqLfRRxGG6d6rqaGgdcV4BXy582oYckFh4lRTFz3Qr1gfv3RF
i2WZPYwjeXgr0dJFnme3LoraTauV+WEKUHMzrQ5XDN0YISPNuFbWHVy3fwjQ5BLLt/caOWzLMelX
CUL67Vq2QbL7xyOK1oTevNhD/ST7yDjmMaap0G12ufuB8sYJciqM5S2iAFUHNfSR9TXvb8JWPKxQ
WWudacXouAdEzDcm9qRnZf6uzXw5RTCHVpSNZVDbXopSsKksZuvBoZ5MoGjTm5c2L34S/czvwcpz
k9fRHH9KHZRBGbpkldPmEozUSGYyPucWGUfFYOvcBeajzdGDOYgWFdEaCIT3oFiUacXMwUtq6Z5p
LHXzNGPVnjC3k9XzUG8kjetXXA42blkVbsmuS5Rm+yKTLl72AKq3QpFYkUYBYgDBbzlMF1mbdMCE
9VOlFA4Vj6yW+VBNnBOwbC0Hw31O2uwr7gQhp7iGcshlUNVGtUpxm3PDUrM1DNTipVyabh2xXSyI
p4fmaziNOENltHJz70gXXkyII/uZWkGnFI6XcwNzAT/N1FMP207M1mjRpoyCIHdP/LXo1W669yn1
40/hBEfmgdF6dPNramkP8Qg4YBioXpewRtm4IsKaa23qMKGVUAn6Eu626asPq6Kz1eiyG2hBhrm+
KVlWOJ32klbcohzfxqxbhMKKFpY3RfvBA5SSgfvN0njcTrk4EbW9tLhoDwR8zcrlOdlSq+jWlNg2
swNYq5Iv5vXUz8ZWslGTZMtkOeoa5d0De92/5ACW7NDEovYuybyXirTUWOJPxZJo98Nm8ju1saZ8
xWMdEVZPmXcDh7OwTJxGYnaMRVwKOXtiBeiZl8597ieVrq0Ul2UbveZpXu0NtjkcDQdjrXSSTpFy
mPmzcyaKgoV1tGmQitz8L0vKZzmWW3ZdBdFBrKcaC8qykd33JMrv3uVitwqMKE0MsyNstmZtFh/I
rCdokGvT9ZLLJa0SpvlJukmTsltoQfM4zf6VrKq59OUHKhuMjUh8k66mSTgyspVy7Gsgi2E5Rua7
w0OM2U5t8kexYGuZfIXuZG1L9UKLiv1HV803nq4GUCV8S6pqLgWuVfIT6TecRQ5zPp4cw4PWl7w4
Rlkc1BRxmHFKsvNVLkkfYulwMv9Q4rO3WoVPkBJcqDp2gpWlbpb2RBmg12wo7IwXLmztlWXaX7Jk
SG6Z345t/GvNgQEEo5x1MkYvvmMdmmqaHZIgEfnY3sNCscsNkmxp9tUZ9NpzWQ4XICrNBkANRPQ2
+WBp+pIu3oXWSW51MRDkxgdGkjYPYNhXY2utjKidXuq5V045j5T7ceCBQo+Rs8Ha3s1JhWUYG8Q5
SIG3MpUHW1KyzDODCSZaNn3VxULziu4Whd+xAsAaUE3vwImJqozEoHzvQiYHamDgx7JMZFypjnuD
sEZO0mOqNH2fzxUzTQf4ujMvRgKTTFLfLHF/bJkq4IbJG4c98Nhv+F/5V+HWW6E59RaxC66Lw87O
15OX3oIJFLeHXNn5LiSwSoaOeppwiJcuwfXRscSHcCCHRYH1L6a8jcAjKKS55iUjfF3H/jpDU1wY
+pzMyDDBsfFcEqWIaSXiW1a2TuhA1tpGDYPYJIa+FS3Mg5Dcf9wy9BaYSZssv4yIVcusa6CzeEW7
RudlXmR5p/kEYReUtdS+1PZT+524EEaLsMjJhtgEMnnwOl3fL6OEGls1p7/SvTNLSZymz7EDXyRm
gImJPHvUI8yrdmUtFP1GPamLnVMzlkE9UWdQv4J7r3+fpiZdFwax40Bgn3TL4NONXZYSMvW+Uaen
ziD2YqfQdhRNq2nlMsFTU3NQsSiZynvv2MW7C5/myavKpcd6iGJmbyUmxANV0ORLiozKc8Cnoxsn
S7+4+gGIuk4vLpY9lA/CJcPhpxa3tjcu07bYBHkMSKour9GgNrAHJaMCmrIyLaZkxybRCRvh5hMR
NQM9Wbc5IzaCk8htZbskH/OogYzEpYSzNq6rBK8fqYnRtkkx2Rq/4HoYi3uGEE0/vs17pawm8K31
jeKYWF5zGRRH1xsbYjlGwbcOcYbPclsSafNMhnJKzvxXQ+xdztRVN8pdkPylIhjgcVAzsU2og4ys
B10gYWkDhRl53hE+duJ3fH/JImm4YzkiZlbgLSRnSgIUenUQ5AqGMYsPJpymhTRTWKJzInEy9Xg7
ZXBrRue10q2fFP5pUokrMWyC8378EEYaDD/mEwp6XtMZyI92+RT7bBX1FNBmpV41Nkh0w8ZitSfB
+ROOoFxMwpE7W9Iqbdr1Fzageh1lPiyoCiy3p48ndGSGNsCsjoPVDafeJByizQ/GiRaF+0s+0icS
eMGOCEuxLzTKB+dfG+JE7JOpe4k6z7oSiGs2GFU4g+TovvefK2DQKCf1F6HNhkHTG/sYec6w1MnE
j2bsntH62a9MIedWvlJ6mFCjjAFZI+p6vr9MSfuuF0Ju9cBU20LS1RvggbpljsBWXRKyun/pYmK6
ghFckQa6Tqk0Xx28QOQwOcYWOq7sQBJqSWQIhMGkNqXJI9Rn0of4hNuDLzln06rHnE5jxREx9gOi
OdlxmnqEVkJupItmhadTQ3Kacr/dKyPl+CWmCuJQbPCl3LQxHZ4GLmuCtEBdJpqv1/6saFcF1kP4
o+vfvw4cSLBOgHxS5DV0r7h9Goonl5jbgEfFMruKBGObp1lwTHsZnI2gc7HkDTym/e9sVqDDWU8T
YvogbeAuPA+UE/qfvRmgqb4z7tY49Fj9GYvtGqNb8A5p+5ZkXnckHFJw+rDjG+PNR6eqrJM7pclN
Tg3rlduL5IytcLymVftO27r95E1heTP979me4TQAc1SPE42+QxztxoZnur9xe1W+V+O4twu33Qbh
XfhpJ7Z2Vr0bRjO4sqleh4YipzVq3tEBPNopzmv3l7Cl7xtqbT3PiAIwTAfdcptlMTZvgR5kf3tB
I3Bqihe/wek4SH/2cCxgFIn979g0b+fHVR2s2Ty753h+kVqXHstAUR6s3KMJAmkhE1s8abNXo4/8
Xae11WmcFTAP135qEDWP+6ikOISr8P5XmGmgA0/nDBRwQT4Az2759OSw7Dv2dLZX4TL2bfuoyy6r
2M3InmY6HKbkxkrKgkHyHe8vSTAptWB6BUiDmAyDaUYBK8GI+jRYOCJWRpJHBI0y2C0WAnqRxPku
w2HykDfEfcbSdDhNKla+2VswzihyzWm/rEjrN7B0V01upqfU9a0HY84PRMM2s0cW8dAeOErUY4Qx
VHm4c/kb7y8aY8+V8is2WrQoUKyTe/rJ07KESyY+DuMqzkz7LBoQmRDBrXWgJAlUaVRPcYRX/vdv
bzxOrjZBpyLxjafAx9i90d1JrNh5AH5Tnk+rI/9fOEkkje7TpVQA3Lm/77guq1O9aUeaEUOhjoVe
szeffSETc0fH1QfQTJhIOOjw6Er9TT/m5UXVVNILN59H0wnft6kop7d30Tj2T2VuACPpy4vvQe2J
SWJsGoBLhHa6LFllff+PmlwIfTqoAxXU3lEMzIRbWQK6qdJ/QVupnT3Pc2npYVxMAeGGxHf12PrB
zm9y+1ynMB1+v/U0UsBFOfcfle683e8GWDkRvmXMGIHXGkcrAVRw/5EKAeO3HlhCQMzhmcD1/V8R
nKjh2e/z2WVUzqYjDjXJqeiq2+9q2ej6KRuzhP9s/99LQCluTESeNN/ELyYJW5WgAUvTBsW5rhhU
//4opl+uddP1/TO4Xy73D6LAMwGV3pkDkVTcPZYM5oC/cjk6TKa8Tk4UVkdyc78LG9ueeB4bjXmp
wuzHKZV4kPNLB0icwBjmRaDJj5rt9TuaTNoj6hjTbdN6lT2B0sFqxTmrxbep22TqLT3atXHmIugl
2pn9OnkFi8HSFDk4IWf/UF7R0WRp6VNXS2el4oLkGDPrOsUCWeOc2d4vDqZ5qPtzoejfNq2dS9ow
CGxQdHiP9FXY6M7OUOWwyeNsy0qVf4KoqzlLVmykmPUuxpTib6xtxUFq2u53cMt29NT0aDT3ZZcD
XXL4/QVZUa5AIAwKS9CsUrpGnkYBTMQrxLXmQWOjeHTdpHaY4jzuzSSlBztrTwpY5wK3jQ7zDqaM
5IKEgZs57Nq4fBV2t31nRuEe0lX+0M7yf5TTx1PbIDCaGv64iOQLtosb9ojsn6Lz6HeR6/zyrTew
xzuWPuzru0Hn92FSizI4GKUHIFOYgkdNi1ncxm1WYVH7irG5136zwytfbwjuFXt9xmg2XRiw2Zon
z+M8/B5scnlSOOEjPHBHJwhAaB+YdjT++tjuXigFDJFcSbnq6DjgPUXMuZsIFGXpANBZnlEjvwNr
0F5/b3k55HQikA8IivFDd3J0N6LQq1+VxzOJn9xdTdasaWHKviZhd9L5QOM00V7Nu4XMCfMvCNEb
wCXpzfQC7C18FfRszePOxnqD8PbiB9UmdAD3GDoov7oZzrYDxD7Nc3nEnLjCKQ/o2XEv96clNpbN
/Y+pLB62Oqwwyg6Ypt+fmP38o5IA9zLRTAAVAyhGMVjmh+e4cK+s7e+b3lvs9O5LxP2GMcC/L6RW
tguKlPCVz0+X+8sUjNmqa3lsQC4j51bqajsZofEymNktSFT3L7CLWzAwiTOnHG1MLFujoeKr8WbQ
DEvQRL08Z86QdjuS3VtfEFW/b75GomrrBuLRljfxr6hRNXSsVUYa23uwJdWf3g23UYJYOM/2zSq+
OoCGv6264lOojCfGl7/fchg4/c5sx8/ftcywAYyiX9OKxAO5Sdtm1wqkWAGM0ZcqfS+i7nEa2/4f
x+aNJdrh5e4qIrkhKedGRftH9Gh+4DI04hPpxj1LmbfvCfqhCMPWIFvyx3Y1NioZorNdjVgPO04B
0utqHsMdhegavQFUcbGB92rCBY7sRhzoHI6HUoueI6vfNhyc1wYQPwTrE3b2CTZf9aSZBna1Ueft
irq5lETk4bangISHUqyFG7exqoNmxBy5B45sLP4swHaP0SkoN8Z8eUUDVqLYpYEps/Bch5Z3aASF
NH6CI6YMJm0dWDYuSlvml6QH2VVkPn2ypa5va33PpL34e5eT2t4n+Q8BY4gKzla1D+GWcZrayS5x
nyor/ltrVfmUpCrfDJW16We/lU27ehI51skyuiczjdCI9Q7f/ximy1hodApozVvZpP0uZ3aNMvWW
QXBna9Uku3z+Mg37p5Hpy/n+f0gc5y0ZneSYS+f9LnQLem/OVjeirxeEmYUgGN7mA/Xg/uddqXPY
o686BRB8TpJfqbUCNe8wZIhKlwyr9CsKvyz0hoDGO3Chs9gJLp9bz8UJYRf2fx46OiOIRxXmTsvG
v5zELTxobbO3rJ51shrOsps6XIS6t5kAhfP5tH8dMD07DWrxviotuVYWAXRlBSxRQNmL9X1LEMl0
2IiY7p+mDGuMIapHeXr4XSxDLL59+sxEginavEst8qlGvWd9k30WbnrVkdP5y//aOIx12F3ujkdo
fDPSGNBSzMTq7MUZRj3hD2vNDYOLU4h/BpOPV2YmYl/1UuPZ7x1azbH2kan/6YW8GVMbf2lZ8KJo
8/5D4qjduBKYpG646ckyvZ0OCuK/XZAwm+qqj69+H0dvNjqRMXsCTcMkST2ae7cT8wCsF6BHuftY
TWhBdjO17ntDw0yRPtyFv/tLNL+P/PWHyod2YRTp1Wna6CAanzU/Gl/CKZs+dbw3i1bTxWLE5LBh
+JjfnLZ/riddvRsqfahjNvayZxoPaNl6GdoEzZyiBRlG0ZPwKTQLwiYA3BFNx1jSJUsAQV2r/v1+
1MD83F4JROlXGUwZ4KrQOCVGaZyIiPzr71Y7Lyu2zRjIM3Y492w2pnsuXTaScFYhibRtdxjclnLj
4ZJXnIUtH4GdnfLA1GX2RQYx2UFpXHza1d3R/wkCMHJCk+YViB2OBJJkVdGgjGC98fXMpHoDkoCg
EpvjNTNhj9LpWa5y0ejrSmvxXnbfyOyaXuYP3YzV7Hxbp/hrb5Feu9rBzTE8BrNoO4Ahr4bTTk9D
urE10AtWU68KV3MvdcrSiolm0zOwo/OiYJbB+CWOinpbjwmqDFJmL2wO2ajlWD3TaAUlKlr1vveJ
M5q8iOccMzKnOwdJVFPnPGQs0Lj70etN5lnJOaeY13aGN/Yf+iaR3pkrzaItroHYhUV4gb+O1dAp
dlRswhYOr2kUE/mXGLg4o342gQNSUZjfVDX8lEXrbSlXO9FKsKJum5yUj68I5eAv7VfbrnPdXVzD
BY9C+d6yfd2DDjiaVrfI8YsuMMuqXQ7PLwxcJpIN7IVGtTCeHXweCGeryI+eyjQ8sHu+jK556PAi
6lM0MND7rLNIHLBOb41U1lufItRFw+R5QdnVKWVrhvnvG/SkxCE/OcvSU926XPO9fUvDJNdsGNfG
Gx/cnrO/Le4kSy9aBnjlBGCEJ2Gaw57P6r2cmR6igy8kVb9vO7qmlDZDhKLXjFKckw1D28ub4IL1
WYsrwuAjQqfffmYDo/bOIUdal321r3DbM+qW8zLNFERN30FajUvdzGC65fEO7aVaVSWzaxVGmzHR
jX3qlss4s57GHQt6t8zT2t9rVv2v6uJgF1cpXQox84fOSB6KGW5nzZo+Ica+J0mE25NdATGFzeDS
P4KPiJxjGXFfw5+xuQvG3ly1nW5vBQaTjnnNsWuHz6nUScUSV2I+QKiKq3uh00lUVYZYx5IPOFaM
/VhHmTZia4553xeD3tK5aalrN1UpHw1hCPKB1MPwFoXUGppxSQ2B9+TkolzmUIg5FeFZCqePxsnO
Qw9FwcCKRJnV1mLjO7jlddS3zLGAJsEoQ2gMUryYHirGA2eOcJdlJQEo8dITflhmNf8WnSE4lS0k
Bdk45zfVcQHFSfuBacWf2w45iVQ2BBbqwnM/PPRLQ5Y+OdQIBU1kjxzT14JCq7mCnGw+tDvW+w1N
cLhmgEVjLLT/RCMRHn92KyCzNnX9lQbOCaHCx3meMKpuyv4QpdnVgy06xMFbwthtiU3+B0f0Y5Mj
HAZA0BcIt1ce8aw9OWAlu3w7QgJ9h8FJF3lE8JYc3NrMo/HY1o9QvGGPjTtV5RtAGlt4+LiIfXSj
vn3pJp22LKwYxsR655XJxMSSGHIr7O+eHROBmPRmu3aw7WeqQ5+1r40tXlpy9ctmfmwkGVbbwCl3
uEyXacnZDW7+EkQHZTgToPfIdj5lXK4Y76C2GP2C6sgSzhswWJAMPbDcBB4HDnlpQNpKxSKX45o7
INn5sCj5/FUHhjl2GWLItNoGlBmJ3NhSB6gdxsL+niggo1hJHVl0prBCo59G4ml2ZK0L3AlI5Omz
x2xwTXvMn5YLaV3iFXft1FpxRf8RtH5h3MtcfqPO/SDcLcaxh6RJ5jpKGqDdECN9pdur+1fYsemi
Q2E3ixqfVCIQMMF8una7Y6uxz8f6U9fR+vLJZzNtkWtZFKP1PNXPToCAlZdyw2QaIjMRXoqTnP1A
jQ7dMsvkbx80Zx8Tw9Fw6B/rq1vR6fmBHe4UXZGxn1Tos6cqqQDrClgPk/9Xh7cWGx4sqr7qltga
2kXfMJyspDgBUFCI79mw7h3zTzjC0Z7o9CLNhTbQAowIL+DFPpCmudgziEgVkD0vS8lfliyddQhd
cWyfogmUSWJ6V1EZ36oKko3nRVeu74Skf/EWhrj9sGodpIusAGmieO8HsExR9sO1M8JHZM4Yk56x
W2iBMJUP3K+Q9DJnM5WXIq07Ou9B8aOKTqhMlGMqQupSQ4JCyuInxWmqxoTgp+HsJZV9IoJrVXK8
WcoBamLELI++J22N4PfOt5WtUh8lp/Dyp9HXC0xw9rLuPXcNsn+A91dpRyf/g0XTXZcZt6UZBxun
pA0S0p+7zsNjx99Ttxg4AaWDwLwNKtKWlskgpzbzjfJ15tUCWLVLP9KieYhxzy4cjLFE1X3Cn5a9
g+faLTgpOsuYdRMKrJoPxdTscSO94ESI2QoFNwBqJs9IfVoVLBGOCdSlBG1ZGpO2dBmquwMGCY9x
HSawdqmofshrbZV5GPgQMh/dIP0cOv3T6itj5YuTXQbaSsdyvHc97dDoa6pWm7UmdYapBiKERnaT
LXLRUOBNdyI1UjjjxneUwYWBKXBbdzyFZbRRQ0nFuOxRSX8aGy10oMKA3ypxostw6Q/JgUMm8Bua
iV0VJJe6gEjFer0wxqg8Nh4sqxZmtBk8J3YJwi2SD7q5a3T7p+7Dng6Kfu0VU4YXzASK6BIvnjBA
cayMLXwkeQB3T3WjwmdEC2mF0iELzjtWMixdiW9EwYrVxHWiTopuMlRXeFZcLw2RBl/TFuxVLS4T
GpFMhs8LPKL1xm2Z0hjXMMkbYj5QJeFSwM3J93Xf/RMBVBwh1iIzN5YZfydyxi4zP1+y9j+4vEW5
pJ1t8LLVqGGwzaO8BwwZ7zkGAB1mUr9qbmNoPPt6/9pkpAN17uCVwK+waHp+h5gYW8TPuQUxM6O9
I2nNJ/QeY1VDOURZKxZO32IHmitIRuo1o+GL/sZm6WIOazUMW4yTSBJwSlnWfozn4jU1Ck7Is9cr
AwfJuUZus9Y/NCpxN1oEJAsFz6igD3bZocGXQelCvULV5Gb0GPYE1RStTNP4LOzsT5XjWR8xeVU0
vUt7cPdZixnZa9KlXoS0k4ObsMY93uZwM5ZnZ7B3fM4YSJR/wis8sYc1rlMt0bGibtXX+fTlE9LC
AfpCkJ9FugbAYnczRgoyDs6ihQNwaqPN/u78T+3jN4uT1wCIqfQzm8yw2DmW/aKNjJtIxX10nlrV
WvhuSPvRDS0Naplatm246tK04WaJOp7D/DekS+xRarRueJjspgDLNtunMNY/WdgrpkAvnuURDhj6
m1NwDuSqoYEkIRDYIz0C5smsGzJKMmqPxuAjJ/uPrgteEGgKbLUMdn6K4jO81E4dXKVjXdp6R+1p
+IdYzTK1TAnPBjpMiuoPbR41rC6+WvPUA19g7sovR2Xbr/IuHUnbaWfCcJIVyd6wKEVHPZhOtWlu
Ml0P1mU8fLp0XlUu2MIIrgBFKcnFG99TT1woUqEXztRhYmALBFRQfrDaoYpqfXqoEv0D5aJdFRVM
yaBkGjJG06YASFDn5UtGEFbaXXNKafdaMtkVK/yGDu8mQxmZOY9p550GNGpTF++WruQ2mCb0KyLz
NpZ7FqWwWVcegJ7IdNaqqM++xJ8BFfvTzMIjI2l4gUrK2Qi6tsiz7Ak0XkBsjodk7B57HXUVfzVb
UcYbC39eijKhlesSFV4vryo1+YcSA35c1CFd0DJjDKV5jhLOjqNB9W6hiQeVZ/2pQvHloTSFcbIa
3OJLk3zeeWpDAAsYOie1c8jgu6xxCA4ro3ZJxKviUwAq5G1DSaRZ9Dbo4T/fhzGvJ820i6CwMfrZ
K4GlbrIjPlPitoteg3pfdMWHZ5QtERVonnoJMq2eyNwKUoYi03bSDGB9CYXKP/uiJ+0h50izG0vc
n+broAYubTh21CNHHMksaBMZXTBR5KObervQ705UVr/6SUwleudu2kCwp55nPCh3V2uURxo0POwv
1kUOKt44HXz9CCihB95O8qaRk3IoyCDZtYhDY9NBdKFqlWLVxCtIodpxv/Me61JhduRPFkBU1twA
bTokSBq4mswAglSJ3BmE3P6CAxvo7PCozS89+6SGnaqd7KOvaKLBpDWg7wCrPWIXEZvRg9+JqXFa
YpvBDhj3WwfnAo0hPq4iGD8TogYBsWHVsPKVLclHgeEjakqe0PCzVLtKGc9hGtpzXqPSHsm4bkG/
DNPhf1g7s+a4le1K/xWHnxvXADKRABz2fah5YHGeXxAkJWGeZ/z6/lA83RZ1IiS7o+Pe4FFJFFUD
kLlz77W+1etORUJpy5LI7pCy4ARZ/2G40bzoHKImM8BYMinHCXrhYPJTnAU6g3zWzhhgb9oaYazS
x9fozgDHdT9wpzpjvyRG60EX5rAam/DeGvN7r5ZbWoy7pMZDCYdjyvw9fMXj0FtQafuJ5Fmm/wIl
RNh7Vz6UkKHyXydOzG1BFHPANwDyxOhSolzyntkI4mVSVDQbtOIADm05KK+7JoKPSnioEfawBXI9
b2ldJUQdOWpXPbaccRwgsYyGPG9F9i7iVWTJc+QDqxGdFsa+rcIk0r9HLcN+cxrVQhTe2pwF9MR6
Eryq3dkGPuKRkNL1oF1rnDHhEPr6QTVU1k1d+cgOuNiVQT1rvxkczxaY0tWxbQ+OyFnsI/VcuQat
R8hPPNcF05mFGN1iMwqs8JwcwOZkrIQkeO1T5UcAwZvXrGke7NSe+3t9telE9+wVzbMdqgZERDth
9fOYLr11JpDsCWbbwl6WUMNX0Wiygne4vgt6k5usg+xhz8BoT6ClNqH3DM4Pk8JhkScyPc5r8XFI
A0rM4i6YD+cNRvTS9KdrQwDv6XXiKsaWuGZErJ9fisE8IjhCVpGaJiS+N6/G28np8Zip3lp4GOnX
XZA5u3hS13g93n2hnGXiV1dVD6Io1RO1DtgB4mrYdhV9O8O5Bch0ot0a7K0G6gWZvDh0nTFejl06
nqhpCHnqICjtui4GdgwGbZVnxCbZgbfJwxTATECDMRk6ys/KoUSo0XRVdU23s/5wY7QCJe29RW12
O3T7H91cS1da8ey5hXYM7RyjKvxDVimxNK2sYV7jr7qSnifzzqVR1xCdvNFbN6ZGAVhPp85hlCs4
lZJt+hh68HVccRcR4FpH2YM9OvYihZRgx8CWp3F46Mi3X3SNPq6kldZwxJKlMWNNzCr4LrIwXdMS
6y9RK9wwqiIlNXfpk9rixOCFuKx+4p8gC6T2fACShHxn7vAOotkmURyqfV52H8xFB8fJNqQS6wTX
WPQQjByFT5jufRxLEL0nUoJCIGFERQShvoVJaK9VtovZGdZ5ja5GaHF8CqJVONLaGN3kJuwQgOly
prVU93VTOleuAO3KqZbg4W6Ns/PWYICOqGCTMtCNR9hlDvcZLQFE4+CZjpbnc21yV2D7D1EahEge
Dcl5ubiPB5hQANRbPipJ6gEpK54a/CuiL3tKuAoTbpx8b82p3uZRNO07mEKqkRduEd5VxRCuyEa7
D6B9N/2NFl0yLC8pVMtbN04eovq6wEx5XZCJwqyTJRMM3bOl0VqSNtV1ihODUG0AkH6FKDAhvNhj
bWHrNpieQ26WY/9Eisq0sdKEzwDbExOeCaF6RjRZYPmbYFQ/rOCuCU+6ln6XJohPpGL4KByLvl71
MPmAX7hL2YIjwn0oBjdU2w1JpsBuEwANWJgoQADxG311iPQt2LUaJ6jRojTK3sQEzdQY3fZUmPm2
RuwD0BwQhje1N5xTwlJNaAr4MZlB+edZ2Y8pwcEdhc6F2eXPoC8QoPoaKkG+eaIZ6rZy5zY5rrne
Nx4LDq5g3y2CaiRJfan3Cn6NGzSmd5nRO/fuuj4zD71g9E0qlEUW7hAEaqlK1ku3vfU8b9pWFoAt
IyoJptEQ+QXfya2cKgMjtsZzAupB5DbQ0GWH174Phnzd7pPDWKjrsEgebWGVu9jNXhMCFBaawO8Z
+2G7tlvA7DQR9JmpSXv+PQyIBqwgE+QTY1ePUdyYljhdWe/WOQHjSEbib1PlIwLtce6aLfcDE9Hq
Fh8oechhRGRENj6k+YD/Th9+qFAzTrEju43mQZy3oMFS73CEG6LeXVnxZOyM2H0bmM1RmtBR1Yk1
heSF1dckbTY5eHln33QDUIMEFVDU0oFsh+9aYRyCntOVrtXtyrdfwqH9qMVrzui3C/vVkNLmZxPd
9oX70rgF5oqH3nDGw9DgO0/dq4GNcRECPl/Uj1HbM942dgPDN4P9y57GS0KJ3xIoJs0Eo6tmyOUI
sU0HPHb54F6DpyERl0wKJL8tpLpdMdEdGFNUidCOKhpCiCHfh+zOqE3vGu3h3PBF6lFkYkWyn3Wc
p9MMsYOrwnSOniV/cD2W90FOCpElOHtFYjoxVs3dfhXY1ls1o9KqZdVPAwBEkez6KFknPBtMDXCu
i74hA0IBCa1Leod6xZmSt/aRw5uB1bpalCU6YFkjjIOVhyF8kNeNiVfIFOJAtv20bwd3oSzsfk4B
qKHjB9nbstXvyf+4ZQ0uceoA/XWFrx8ZM/4YEIyaNnKBihG4ZrLWBhO9ur7W1DoSIafnzL9oJVrg
1Js39KnbdqjxS2pZo80L+uow6z0/OMhOu+DwuzWVCVWMnS8vJ7CPod+vCARttiQ6cyDRECBJapjE
BSxmDuvaM+0HvAAeIspV4OG0bvkDj7t2FoNemrjnNv51oLnu3iyU2IwJfPISxns01A4+lgWtpve6
5hTsMM9aVJ7YZWXO3pLaXBSduSkldr8Kvq01krJjYYWwkjrZ6X407myC7Mmk8kbaNXycWpk8Idnc
cnwhniVC1ypd8Jy+Bny4J+VCd2kEuqLZgt4s1tpY3ISZe0oCaok2edBHXnc33ZVRB9J+Q9IK+0I6
PJhjDgPLH7Dyg0bpAzoKneJKRLyLIad9QsU/K5fL15DRB95PW+4tVd6V2j1shmdNeo+gIXCCWKyD
eXyXlKXBkgpYOnUxC+NyhAcAUAu1z430tDfS1GuIMs6lKSBnZhGZCBm5VEucbZjZS4d9vxTbugjf
SFzZQVlFBZ1cB5m3Nsrg0mkyFLre9Grvi965KpKqxy3FzezkPk0tJbc9wRtLzXSiJf3ZbUkhBb+1
e2t9srasvMdSI/J82ZM46cfja4/ImGuU32k4itWa86P5XqWc7QfhPjMHfcElnQpq/2xSr2iE145L
C6Jit91l8aUGRxOHNMeEsPymXKgvVl7cY6Z9ZBpE64KWLRclBHCv33r1KDm3OXxyBXKJsz3UpgmV
wT7enx2jbEMzCq0dApKD7MeaVgFtQIK1dwHwZ6Ox66NfeenhE0mksQeneTAzTqlpCNxiAnf+UjGN
cLG17dgSOJ33ozqWRDo+0j4/scpHN8jiOBmgGEdLomMXhs18piyIwLUOIz4EjVPjnWVFbBdDfCks
YbFp9PqaRFjBhUb/NO8pL/xAxvumKx3Su9BrnB9KBkL0RWLtzo8I6zI1LBO1lp6MXB+OdUo+gW2Z
Pms2l1KF3nvPRJJbD1V5Kgr5mk+iXYWm0Z2YAfvbCDwukd6w8hvWcpUVtJAcz1xZOMLpvNjoLT0Z
zUOmTVa1481Qh+/I6sLrNmqqpZul9sXg6UzsnaXWVOPBAelw9Tk6lsQhedRQx1CwrURTP762ZnNZ
i4yQQte4DUhR3c7rVnkeVoM9VNu4CNHyVCPOxnn87IfdI1gmZN5TcCUCbCqsR8WatQwejD/nLlqb
Gh1fmXTjay4LuRJhxBw+BGhaTikPRfyD3l56f65N86I2gVgFDkcJq9vpYxatVDpJBIG0jVT6QWhr
nBJqGnhudipbBywybxJXd7U/A5KCgxGlEDFne3nmlaR4S9z286+0fLqwh5pmbxq+4FjtD4ycEAzH
05XneOOrh8BrpfoflkqtCwsV6h5kYbovB98+2bbE6VjTqTJLNK2TE7Em5cYch3meBFPP6islGAYZ
gRtelbMBq4s42U6al9+OHTdFhRDtLdGpB2XkjNeTf+jmSTvNcquL2pPhaEz5Zrlpa3Ap2wXi18+f
rXGapJd4ERrma9uBlnb1Th28gHyZIuMF/AR9u/5Epv1L1qYwwrOm/s9/NQl2/htJzZKkyBI+Zhq2
AgL3M0mtzCUMCuF+N1zJCjmSZUa0kdQy69hHUu1h6b9EwLoKMwAUiGRnbSGnAi5Cug3L7CzNPX9J
8cJjPRwuIofxmV2LaF/CkbzhToc9K5FkeTf4Hfq1owhyD1sgiX94IYDnfnkhynFNoSzXULrtgJj7
8kIc1bE55xNauVIBJKj0rZmWt0FDGjHIujUtrHI/y/X13L93ytafMWA/BouyeQyBvlAQcshE8JBZ
lMdeR5EPoYBtTZlXWqgdh8DXFr9/yrb89SkrWwpLd3RXojWw9V8odj12Zj8oyc2xkll6C4Iy3caA
XrdEg3qbGAvQS9WYe2fUBI7y2N9nkxGf8p78LeaWBK73tGu25O4OSCYT7+Db9Dsyy7ir7eiQzpIY
JH+oIR0TGCvq6/OXogjIrfPnLFPPO7D1dZe4BuiKkshNMCc9AdgS1SqcILE6dnwX6JO5dqWKcSCg
RJERsxfdBTXUSP2inr+cf6Ua8SqAXMDekTSdQIedaEW3y7rJhy1x1cZFRuE80Z++ZqKKK8Kx5da3
JvQL0naes7bnV1pwVdpa9TSvQUFd5HdNrR29JESvqSJMRRAz6VTU8jIO+mE3DNSyRYEeDI0td6L5
SFdbOyLYiW47ZTbXOWVQLET1h3vG/ds949iO4GKTgv9IcIdfLzUqxoCulwZThC0+zMt9U0z+3dio
6hQW4xVGi4UZaAT0mVoRLkXFEafQGbKdAXJgIqw74mfpZ8sa38lUbPuZ2tRYoMORyw7788NWFbgD
ixnmoDe3ZZvEey3QMMbQD70tQyNeRrbpbKVTsTVIo193Ln1fGKwLzhPBXV1Nd2q041MVWihbJ86v
s0QzHTArk1xTrkI3sy6UyhjeIQ46L9ejPXQrNRnJUYLAWTCpDI+WlP569Fw6vk6dHhFl7OJEtx8d
eHC7ykm4bNMOX1CQaHR1ExhIME664POxVYqLqGyZCGB7u6tUWJJC6TwNqXtz1qGevyAvvgG/hmpH
evbaSyk1vTFoH3INrbtQ+vDQVMa1B/l2pYYU1YY06cmMHnhgOLPjMsZNceFHk7UKMqt4ZZqzKjLX
+nBmlV7XwiBTHTY00nHZEnCmY5pI3NMUZu+U1PHur98jUvj0+7tb/W1BcmcSJkmK4Pv5j/zl7tYC
xYHIAFKDN9Xd1GisITKSgKBZdHmJIdF3zYRox7d12gwkUJxcEbd3YmQxGrnCxAKJG4jGrsB96yD4
s0NjZWjioWvD5qbVxuBqIkIba+RtGdGU872Q6qvi2BMZN3pNPHAoteRH0Sc/3GI6oczUjlbLUXao
mIgUU6/ti0jU6yJAY32GsUw1Ss7eIGgt7JJ17yfjlYOViDid/O78JW9bkCGon+7NgpoFpLuDilS3
lgJ02bqZ14JBVOimpijd95bxPUzC+oWEehTaefPkA/iDwQCdN4v05BEs5LiE5Cm3v3/jpfnrsuqy
/Lu6JVyXLY33/uvtKcTYWjirkoXtuLhNVFHEYIlIC7LFWk/710iPJ1h6gU4+aq4uvMIDoZHVb5WM
q8tKR9EVIbBDwJUztkFrQY/T9k+1ZV/7cTTcRpFBZlnKuVZWmD1naiCLq32Al/9yFl+fv3gtTfXQ
gJY9mriGVOeaD5CANgzg9aVet8PSgw5JIyMlPXkWm/Wyny7I7UV0ZdOPCfJLX+jp6vfvjaH/+uaA
KbWYLzhETZlSuc68J328geDzqQ6M/1VDpiPankQrZPzBVht9fQeIhnI7KHZn4hTB2CjhrR2tPpsA
V1088NnWJJQvP+uTwiBXk977XSrCHomCVR2ndvAuhN0/WcpnuAICyjieCYFto75zgDKgltYHMzXq
By3Tm8OASQnSmb+Pam9cG3EugEn06SZHykj3OHzG+RRAejLbFS3G9GT2Dv1zmaensPXoc070w93R
DfZ1kMEPzhzSTqhPHjl3uCuIQwSmxf2J4JmGM7Grbpg7oqbhHWUVNS+cktAT9P/UdR352Rb60dWZ
UEZ6BA2KxkS2nYEliguDzmdn6Mu5SCDP2r0KJ4zdcVL2G2N+eP49h7nPTitDEI/YLvwyggVrkaLd
Nu4CKax8h6+75rSazznTpPH4oCK8cjDGY6k0nHZO0B/GiGOh1Sh5X4nqMiyISZGt/YoW5UfmRQVB
95xq8hgp8BlSqmGAZ5pNG1xN1zgp41vya6NbtI/fgDOGx/MjvwCx/YerR8w728/cXS4aFjKLMssE
b2/q+terBxbolLgBMHUcjHJ7xpsSzuQd0WwSblDUDhMluz/mVstYQ+ZN9hZ38sPPg9fOsqobxj3w
2uMGwlk6uSvRoJVk4xi2VaW3x6Hp7MMEfHNXNBgOjEbe9Ao8fl6V/kVQipQJzKymbp2cqdrL+Xds
VvmjlUKjOj8cw6i60nJPf3fjdtXHUQHOvegvwsEwDg5X4laMVj3XLsxhDEzVjlIuiIZm3wZB9lH3
6lYW9iU79nQ8k4Q63WZfi1wojCDud67Xge7VIDHGRKzSGzswhCreQ0mjK6CL9ogTOl+E+nSFz8K7
kJ17/+mD0dAsfl50vYGEzgVKAIQvi8dVT4v7oGdldqcr4z1o7eB9gtoTEuPJwHB8ZlSTrUVtqB0z
vlVS20xeA70318RrZWDWCenFhAhgcagj8C4lhtUEqhljQc25/NyhiU9GU28b5ZWLUnS25fUowpYw
39vN+co/L/993dZHDkwztmW4Zk5RL6eklZvzw27GDiPUuCFW9uKs9BWz3Fdf5TACTyIrXN5BiU0t
dJsr0KwjQRRO/uhaBpM8SJ04iTnXq5qgx/nYWZdqOSbaCPYqWXXRwDtqaugO2OafIpraK3SJ3hZa
JktnG+n1lvnbtJzqfnpJkoG4tl7+gLm1NNjj/lCVG3K+iL9e5NJmb5a6a1OrKuuX8m7yByO1S9LX
aUPEsAZBrkfcUo8DIM+FZ4/+N6A1GJxbm+wHUJHM0mu82mZ5YyrjajCN6KEdrxogfldkBe2yKQBC
wpCW1rOvxDbO0Wk0sBeAQRNTyUAXcaQFnZWJxRSsCZ4wj01ELsakYw+07Q6KzByeOjKsiMzauu4s
u30o8nxRz0S+xHCtU0N41UKgDoqy+4LR7K09GJ93RBMMzfXnaaFytaUf9jimdSEPbSmCO2Ug/SQS
8WD0zcxuDyNyyV7sJghO5y9nDqfVUCVxS+l0zfAy6O4iyNriaaSnvkltriFp+8VT3Kh75WIHCyS8
vg5hxkILyTHtegbOZ5MQz4tEX6FhP5mV8ucvvW/ZlECx+Pw9nywCpPJI7yz4dQemNgmxd8I91UhW
UekQDkQXIliczQRuUqOsqjo4PBYz1xkDTHANoJassy+1cGReBD6MeezNZ3vCGLtTqr0N0hp3lh47
KPpN76oiUpg0jDKAgIEeIjeMZOuAqIRzEM3AU0SndnYXtr0Ofknk255qm1qWgUY9j7xZkKsDxbq8
BVKyQphmPpiEZFxWCgFcXH06P5HOPTvDkBw9DzaaPuovISi5y27We4ajAfU0691256QxZzPFjoWe
mtmeVW5JOJ5IZqV536FwR2N3iSBc2/1+XTchs/90xdumrkxmkkrOSztZR/ovRUHQG+MoYw9lEQ6Q
xLR2dozqIJ9uA/acAlTrrqA3THcTi+zg7A2ZR7vGvxaC6acXPAYopyN4aqORHe2+FfeEsl+6vrP+
3CoN9FZGDZ1hwGIKpgA8XkHN2dLD3asm2/z+xbhf2fC8GO5aZbE/CVdZvFnzi/2pwpmYqtJGqqOF
G2pIRtGekAXPYOxsAzELlkt/hoGFoiQzuGm3si8xtMyHJr0oETXW/YHQ3ASHASdsP3XRJJyhhvh0
w/0E3BaJ4fjU2bATkgDTtVDfcCswfY7K18/vVF2jMeDTCkCK7SYxvAoCCTloDa3o9dltMA7cOS1b
STjLncLQIO4wQRJ2tjXaqB2PlUXCtO5GF3UIgbfwUHGZIQxJn2nnPR0Ve90MsbxwhrtkZJgTZVw5
WmPdYWfpT8YZql0mP3Bt4ufqU6J7hxIHBrc6pcM4HVDR5Jdav+2CBrhtDrvC8Fe16cansUYbwHmz
WWe9Za4DSVu88b6RoMpguOi7neZa+wn093KICvHkgqJboubODn1Kbu5cn0QPPuG0u8FhsnqGpJeJ
/gF2zT1iHgqhnMbXZ6NcZdIxjyrf2p0fFvDT/nBhO19P6jYeKSEMxzEYEAt0UGKuhn+6FqxAwcZX
zbd8ZmOO0+yAN8/vTSFm0jTLy6LQfe06mulQnmOebGzWt3KO/Yu6jiJ5vv21kS7uTF3L7AEZeItR
YyBjhzBk3A0iAKbdt822pB+4iTJKCUwK3jKJqg5NvBwJ3ay767GdRapMpQyKqz3lHngdrxUHgtDk
5yWBeOy/bHhVlvhbkp3nKHVZvMxCPQK1Fmav92tusOlgkum5BOmJasYG6KrbCqGESQI0q+oFYuqM
o75YZcVQb5MhrW+iCZhyPJVwjs+GaVVcKUbL8EtLoNBhD2iHSGVSBG68cVzmniB8aO7VoNUfL0Iz
ve9xvxy0LmfmOf/K75VcqbbNbyeHLSe7MFXtgHfyIb/403EOqXNCWB+J8SOorZayLqIZj8rL9d7C
pLr//T0vCKT4soDxOTs6RakNWJkwGeeXuhTUmp1YefJtMB97YXefJxkO3wUp6FO3C5OgIjGYg0Ub
B4+2GexAPo6vRgdXoYmuPy+JPsRbEjUdteNIW0qSDpR3onwpPdoEaVLhkRnt4gVpJGz5myq1E7J/
uo9JOfGdlnTxoRgssYaRQZqPqb/7PgEwseBkxMmuWHbZSpuEfzp/ceYNFuj4798FDmB/exsc0PiG
QFhswMyzf+mB0vILORrTv+yrFNWcQeUYdSZZ0Qk0ds9/zTJ92qRR8kTKUHmBGUxubBMHLJzoYoda
ModdQOmiC1RhIbPwtzLbguI7CaeuXqyA3SlJJFDSoHguAjbkMQ3H6/MX8hKTgwwmwFzes5HmmAL5
hV5TfzfKf54fTP/nd6n2aizTT31GjFgXgLnCPVkSJ0NBEs71iZLaPcO5/BJUScqEbkK0Rb9wM/n+
ljvKYYQHBzlDTonaB5hWELUoFqEK529jisAED2R18pW7kPMYp+nC53awYowfxUdfZu2VLYiKdbP4
Ihu8524iFiTh8z3JUGu3ScPOjmm0Xpy7U2Hq5gQiim/CnICcKIzbqCnpxUf5DvutfCo9ASlP4Viq
qgrKvddaD10gAf9FUNFxmO5M9UTD4Vs12+AK0RTsIRnO6rCCqYS68NCR4TTf5GQHn/tkXSPk9nzb
y7ExdwSsF3sG/5/fZOEHP/jtbAqLsutm/AuPTLwEwiW4nTtjQDwy9N73gfCjOsGRWlXgNnBF10cx
f+F0Xh9x4Fi9Hh9pvZq7zxOK6eX2Ns3U+BCqdOVF3ebTb+tXcX979nQSdXnlDuLSC+Ps1FW+dyJF
hD5kwpD682fEg32lp1EFE/+pQOv+hF7mhFxQ2yAwLdZQNIJ3iBeFW9NkJsWpcfyMAqy9N+nXPqRB
gLW+dXaFxKvskkR4XeRqBOKWyEOhVLsnZpo5C+eXXJ+SbdYG/lKr7PssH/MbIZJmkzOf3xEQd5eO
uXZjNTZio7I5zTMq6L+xe9CEzuRmEM1lbiNJnAgaXYMilStrhM8K5SdZNVVro/0O8wPBMhSEyvZh
bGLg1SxNPxVZqT+Cp+h3VmcnHypDQn6ejHn6RwtcE0Zi3OwIYtqZwhpP3jR6l34P/1NavthmtZwO
UtcWk9/lHw3LFsaE8VFSH1/WsM12yF22mT9iPipd8ZTAMl+XdclcU0HMGDlVGMPTOHoVhEXqD9Fp
EUhCOlClqH5kJm+HlgEH8QUp61m+QV/67k/RJRjc5qK29GYb49ndEBTW72oranbdqKP7Keu9r+Lh
1IewaRojuRUQ/sBz2beVtHtSG0G0RFY6Hj5px9LRWRic/pR5+q0fhe5ftGPTSpbYSfP7nPzsNu6T
td+702NNZ592NFxDsgyxnWBvHmCGASC80zvZ3JwXwX/7GP7d/55ff57T6n/+B48/8mKsQkybvzz8
532e8v//mP/O//2er3/jn6fwo8rr/Efz/+G7tt/zy7f0e/3rj/ry7/Mc/3oNq7fm7cuD9TnO6ab9
Xo23uBiT5vxcebXzd/53//Bfvv93QqEMl53z337++X/9vfkF/Oe/nt6qOnhLkn/Z18lb9q0mEOr8
U+fQpfNf/cyHQhz7D8OWEhoPn5nhzB3W/nvd8E3K/AeiFps/UEqn6qLgyvKqCfgj4x8cXfgpcwMJ
fgNleZ23859Y/7CZWzuuqxQ5cKZl/k/CodTXks/h+GII0BGGtFxFRXA+6/xU8hkqIDiHdJ/bLtIf
TNt6dps9vQTgS+lOGZG+QDu1h2rEIPlQUHhuR7onK1RzH6lqB4QlxrRCKnV0ZfVR2vkmqLx2E47u
uvbrejsgutlEmlXi9ku6G/NlX9NKOQUe6BtynUYoJtOWxWLZ6tlNzz/p9O0lKMBdXN1DwSHr0WrH
TZgaq4rWeFTl2FlrYjNzeHXcEjG3iXxFAt+gcsLhgrQU4jsOI4lwEoeHlEulSibmtMZ8DHhkNoFu
wmgPK8JoFnQGsK5jNnTdehU3rPLYruGHFf59pfCm1ToRH2P6h46J+DrpOL/l86GRAy66CNAbv0w6
wABNQR2N8a0Q8iF9nMYZB5YdJ9/L9qUsSdmqq2+dtK9SP5+fvLvxBT7/iZHqUvTXaDtA2EQDDsTq
RkXmRerV+SkDJChaoP4dwJ5eRc5eDRNDWRLGVolRPLE/0P7yIEs2470/b5Hp9U/X/l8ryc+z8fPI
+L8aQbwu2uS67irJtWlZQvzyulLfJ9EitOXtAFQGYsJ7oxvvsfThvyAZUDm1srYbW+eDyZtpZJdT
Iy46G4a+BmQwGunzBsYfa7wvJd5fz4nPj5Mt2m957tD+dHnb8Is7yVDvti+u8VyQx7TGBc/pNrDu
Rac/AvG+KGWxdNPxWZbivu8Kcv5cWAXZ1gJnamFJcg3/YBvwoTFFv9dpdgQM9CzIvljAbr8cBywn
BET9/s20vpbon0/cUNJUVKD8z/3lKMZYPpeVU6nbsEBoHeFgim3SS/H3k8wS0njHlp73RAzbg3aR
6hEF2JS+1+WPqJlvwuAN+c23sp35mUSTAdf165YYClU9Fp52lYsBcyOWtYVtvkfZ85iOGMFa5azL
8tUcGm5s8qfJwEbsA+qG6VXLIEIfauBe3oCytnmL7QojjI/CFNg57MoRzF3bXUO9TVYmcaLIA3tC
W4wc+k1vcDJKUcMgPuuB5RMlG678Rtt0o7H1G/MZXuVCVTdaoRMBpD9qtLd//36Krz0b3k9h2qZy
uAyQGAtcw1+PtlVndp4TqQD8iUvSndk9+25Mj0Y14TG1YIcCOTWku0IlNaCXyl+UIjtTDzEZGlH2
0c01wtSN36FNfajOGViQYK7aMJRAUxy6BKuk3+RXZmzti4729qRCBF0JfICUDrqdYHOTj1VO9k8a
kpwjgXFSSHsOgSOkmsaqfRmw66DP/cNqY84Xype7EpcULTGDzo5DGWz+ctajaGJQOQwR4v4IChJZ
G1PnXlZ5f+vYyDCL2kAXH9EeNQuMuYjTrXCVTuYGaeuFJBzTadGWF/UL12C3tKeI0UGvyAsmCCEl
YRykzR8+qb8tjzxhmslSSItnbp37zT/dsvnUZWhpRXjnmlzjfWFexdbNVACZ8+/aKtgaNvFHugud
h2rdHvxjleqnGS1nudNl0feM6FNF9l+/kjYrYFdNJ3zhzcIgdAMeCuqs8rbWy70hxM6Jbzxdv66d
5NKpgH076FjqGFv771/T3+5mi5cC+JhxEO0219Dnu/2n1zQEXmQ1zLTuqjYhTSUYmQ6q9xqpghbR
Z+LsdDWp4CWy2Xa0xLeWIQxj2PFMYl3ggzauFNfNgvVkYob1O/MYcUTHUSBieoNIr92SoJamRzZk
XoQ5nGzLdy/0sHLpy/SAl6Liec5NXJbEKtdaudEczKemgl1ko3yPdkOl1HrgAAWnz+y3lZ5f+1aL
LTMz04UC5Y3ZGbKlKJvqGHfVDuyYtZ8Jw7Hlevz2xucwtTXCbNb0qUVRKfKmRX9j2pjiadKXJsI2
ufK84rN+/VK+/rzpmL9eLUixXJZHXVeMHhgY/LLpjF5fqTo1wEJa1mtnN9duRsO0H5laYkqTeCdF
v+YbUrw9gloevQNe081Q+HA4e1yb2puTDsgpYvsJYvUj4H5CLEbggIxw5tlpcfj9tWD8urLP2jGy
jAzLFfrcRp5f0U/XQhUMnmsTfAhqZLwbsPTjdo8WvhVuY3RxQ0AIxFCWK9XhWhna7BB67U2uNReN
rdEJ01dywsTmI7ev+wgfFj0k9Mbp8v/hWSINs23LsAw63r9csU6LBa0vTeM2ZwSPkDteGAa2vsQr
3ktxp5VedEE51iybsL2w6KHyDFfCHU+jKUAbjO1mUE6zSYGF4TuedfrJG6Os//HqNr+ZRBPalm5T
CqMc+fpm1kmcgc8pzFsi6A9xSUsGgWMCi9u4YLBkLRMJgw8Rw5gBWsXnnEh0xCGgsJCaE+eKwZYA
BjKlHeB3yBB1Dv96SpO3rZim2/KV/L7+D6uBmPean5fkzyftUG0rHFcY474+6Yaxa+iltnFbWYRR
ukJ9mDiMQr/g6isWidGzDTu0qSe87olx70cRmVNMjMe8w+mXbBykAYhOW7C6MayJRd7kt5lp48Rx
CBNDxM1VTy8+RnWpQ3DBEHFSnY1DlzH9nLRnSj9ZNAH2qrKoFpqCPll79Z923K/dNUfnVSKcsKkD
Hdpr1DJfX6ULFDclIEve0tmkR1RiFYqwDIkCo7cTMrdKvTstLJvNGAzBynZvrDSA8RSgQgt9npuq
uq1BhHnryTUFx7al/4sacUY5HIK2mANRj/5YfPNxCaGlAnNAUNIiLmJtUYt4Ac3D4L015GqKmm2N
DnNGzqzSJp6Wpo8LbyrVBeVe/4c7x5w/va+fLmc9KW2hK1Yl6uCvr7se207pVSBu276ks9Fs3KF9
hGQJ2CE1oIMbD1GFhz61An/bNvmeToG59MmaWprecGo1Ppv/Td15LMeOZFv2i/AawgE4Jj0IyaAI
iqC8ExiDAlo75Nf3wq1n1slgNmndsx7UrcqsTDICwt3POXuvjQk53Ro3nSUBPJjWawF2BxoCJU+X
hhf89M+w+6X3b3x/KPnY1KG6aQMU4sn8+rEFXC2DQ4t1B+h4q5vTPly1mgslFEBVgJ+ta+EhNMfO
Ld+LxH5wRrFHjnItfOO3OmIWHJ1eQI699GMl3Wkeo6+fJJJo/iTYtbvYHzBk1dtGXmaOtHEg0N8D
sw5UmVjsnj4LkpHopmkxquXoAdeRICTV3ASFZf7yzv7bXbWZj3i26TqoOf6KHP+xavst/kbfS0yk
koAhugymZrEGIfQ0EUi/aoSnYAG8QIrYpBojX520BHRbNtHqtXyoe/U0TjxqZLmoZV9Xj57Zk7/H
wW2B4o9VHzHMuuxuU7H6ZR3/vj+6tosamYvpUXWe7jaUYV3TOhO31ZJ3eqLZ+NzTzyFoIMKXgHlG
okjY/Le02JHbNxg+XCv+f/gQlDIILFmnhZCnz1bvl4M7mLl5R7LimtCMaTQWIzwdnOAxlPUWxU/c
39qBrS9kvQwwqP58FU4mtvNahF5Yn28fei6TneLrI5XVkzOMtsVg2BvIfSyCW29ONqyZ0spW9mvL
/eyyDkKMv/W0BxCzhMnR9/cS12CHTW58q1rloiMa2+Nsb8b6GdwHsWS6WKx0N1zocYIgEbapw+Bo
M7nN45TFzsaKIBGG/W9nnn95QVxeUwNBGgNoTz85QWQeEROJwaZX9WBYPG+2qaSLYzykxypVCgnt
sDfsbmcRH+lBTcNfXnC+y2toDlNPLlyR1EdTz969KMTXE9e0W+KbphKPuDI3plHj2zav/JYY+5/v
w7ejD0UTt0AKT0dU553OF/WZO5rUHNYCT18aWf0YN+Ol3Q6Xoooe0OPgc8XeDdP35197WvvZf38t
R3BbNy2DlvXXu49utckz39HvQs8/YKl+YGRwV9ZMn1qdgX3U3uEQ+6WM+ZffKXS6fTxrrBskSH79
nX6QmAgxOv2udt3n8Kaq7VvaWBewT4NF2ng7RYTGz9/SMPmRX9ZNB1PCP37lyQquuXZgeL7S77QM
GFiGW32gy5YQZ+Y2e2ZGqyrYZwFkqxILOqAg+I+/fITvJxt6kjqaCGuus222p6/fmgAfH2I7iUhm
n6zz0d+p0IE+NZ37nN+x+k7D1nC2szFvG1WCdL1u2+KiEvg86a60+zhOd6O+q2Y0qJWb28QxP1qE
khLIUForVPc+DyzJb0vTIRocfduuDkN/wTsyQNJRV5N0z41hYA6XFB8drUuybaZflrNvJTXPE/eU
x8mYt3kUy1+/ZRVVvCcwSe5UWpy36dbROdjaFUx5p/YuAVzx3/Fnn7EFOC5aO+c+VdJiqESmVdFf
GpMLct32LwaNIQ/cBaf1sLN4tCDiLSIMc/3Lg3Ha4/37eR0WP8wTBsf0k+c/R7LeQLyf7lgowSAG
92kGKCKFk+Zb8zalBY9uAxDKVQxMgJY0ZHwAbikAjtIjJTklmKq7tE63P38u81+WAyaKOkWx0EmB
0k+uo2+Zhc5qwNOSzkNYYhXIANc2iXjrNZJuvfKxgbYb6sEr/MktvtQ/wWiQOGV0FG67v3jtqioh
+RvVWQfcl1ftRg4dXU9EyCZa91F7gI2bLDV7ePeg7NnCvw8tY/zlyGecLsiOIaSBOhgFnCvoM55c
YFGO7EClNR0iqONhs6tLaNuNuAX4dCjyS1Xk5zIJL3Qj3fS5/uTExQqrtQ5pb1JnP1/Ub13Y+bPQ
4rIR81hCF6eKZSDMbMK9Gg9tla0DPbqQg36JSfRsAF8uIY1xjDIuXSO6IHiTNaA9azBb67q5K5J0
XavfRCUn+kDJkQO7Dm4ptEV0u93TtyXKsXXoGOIPnZu9jsG0BnXHdDAcL83B2qUCqwvphx5VZh50
+0hZa0thip1c+0wf7PNEEwAx4QIs+jQ+RyaOrsOy3rE2LxplXzlFtKU1eps31s6UnA0zKlRz8l7m
tcHWp0vitnBfX/ul8QQe/VhlxpPOiGJo2tchp32b4Z3J/oJxLn++E8581/+5HlPic6J2KQTmV+/7
a9eFhdf2fc6WE+4LYz7uYKPVp9jG6RnYq6B/CZLhupi9xKaZM4McKNtESpsNjyhFUAghK0ZbEfbZ
1itAqGiZ4S29hgAxwb0zkV3ODNQlXY+6afpVV9FSzcgdKjP1WMPulUN2pbWMUfwC7L5dLw3uMdZU
6GT4f/E6ucb5hIEqr+29X1JMegkQEAydcVBeun0FMe/o++O7I9N4NYUd7kgmoX79R5/DAw0/X4+2
0gE+4BTt/TbBtO0IjBiEj0wDCPNejDtR1vdDnB1+vrjzIO704s7dcXseo7B6nGrw6MdqedhO7WF6
zqz2tbDsj5G+iCz6Q1OW3aIq4XETbLfJB2jVJN1dJDH0l2RELY72mbADASUmImA3T5cDpWiW2B9l
SzCTnQdbvcYQnaghxwbLeSnweFAj/PjkgZNXNg+m0v65K40X3Y6xElf+vclxDxp8sUBf7zNj0Z+k
Gq6DHmu/TtskNZ/MVvgkv00PKRjloE3/VEl8oVJjX2awUTm8b4ZqPTXt1tWaXV/zO6qcP9pMHkHW
kGPVWTedci7tBpVURAwhZ+ZFLQLoS+yjq5iXKiyKbYBtGdybueAePjnyvE+Fs5gSnT8ClkY9v9Ii
rk/DL2Ym+TSZwZNf57el70ZLzkndojXcYxnkzgan+0I6/nhWge6F7BOv/bQ1VkRxT+tsSMAsaiue
tHerUGI9phXof0Upkx7aOD2gotpNerurRnEZmub+59svTrc0x6CxQCo8H5FcCE+erLiJmWeC2I+M
fiMUyphXJinJecx5i5zmTjHUo/nwZPikM0sZGSCgxSG2YPtMABcsGkMEdd3JKkApU55HLY++ZZXM
LNG2AkQs+u6R5F3bx4E5VlEPVck5CtZyOFxnLLrOsvcewqzNlsqld5E2PF05wY6GFdZLpZzFkHdH
UVRbp7/gb1E8K6KW2oewQ9YZTAmRfT2Kc8h5vxzA/n7vr2uOa9mMh5nCMXBmO/p6NPGSIh1QSeYH
O5W7yMZWmprLKqye2TOiraPY87P2mpQchBuNdkl1/2iqAM6N0ZKHCU8A2c6F1XtwCavSWY9ExBHA
Bjyj5+v1vb6JDf04zAFxnMGgQYI51HzkOzj7vdp5VYULa9EkNM+lWQhh7d5u0nzjTTlkUvoXUKbf
MjE8DZNaKNgUsuN06IXbxqWIQsALQNkvV1WRREs7ZpAkWLyWzt5tzafY0+TZOAafNnIV2T5A1UNO
3Gdkbg7umZ11+1DzNvb8yjQoxZdmxITXitd5QaTPJIZ35hfEq+L8A8S5yFzWqARTeBL6MBLJcNS0
ajWzXgBDxq8Dp4nJsuCrogsfgxvwWLdaq/9yABLfF7H5bmHDNcUsuzxtkVlu2M921PwwlPKDUlNL
c76neHRz89XL+vda1Wcl8lPCOK6SIblL2+ncjtQyReMKM3ubeOYzWhv+Wn8VcnjvsvYhzdTeJG5O
N5ti1c3KaDtTQD1DgJ1J/QCuQy3Saiut8IJahBg1uvndsDQM79LxmotR6gynbKpA+QQI/qHytL0v
cmdx2zYuYIKUC97XYiv78n3C0xkANEdp3v75+QX/W5GfPMi0ni1Oq0yAMCmevOBEKaO007ryELkJ
bVFi3nT/vDXng/asssbuyRfDC8AiVMiFGDqUvzTMVet56Dj3nQww6wYv5YQ0jaR2juazVKtyrsMO
mKkeNn/aybvRiQ+DXlSBb4T78/NX+NboZ43CUSeYZOnQxjiMfX0XJ/rSWjDa5cEcY0xc/m1Z9E9J
ALRWCy5iN7oCarFwSw9xTxeRLFf5twxtk0XMHoA6eG9H4bmeZcfRhrCNJaLpfzkrnrjZ56PZPBBE
A2nPrUra/V8/oU5ALdV3XBw8LeH01BzhkZFJ1EFgnsNuYVTdxrMwqRQNNlEBLgJMazTADJTzO+T3
jMKtRQO3CkjpynDB55aRSwub9IyFN3CuYcVhTpUMdxNzGSKFPUgw428N9W+9y/l7zO1Wi2M4a99p
xzBGyKlpkKwOtM0vetrcIGYwU4vJJaGsfe99A+xYR0rp1F0PMQ8NTJtgRrvkoGRXdHl+KQj+9cIi
EyDZDqEOOuq52fqPbmGqmaQnyjo/dDaZvLV172UQI5PmGjH5n/wi8c1DWSUvgee+6QnL0mihpo8f
k0QHz6Ou2xJGNay/MldoDGmOp9q2hBHJ0c07w4f1WFfS2zh6uWuD/Jc37+8W8fXNIwwap7BrW8zU
zFPlQdCXfuIWQ3Uo0/KgB+W+1KLb2as2omBf2jBZIdrzkZZl+Yf++ZOTm5+tszB8/6XvYPbZmQNW
mGW8zPqXyKj/BBEpi1THbH0WOac90VqRNB9UjJs608Uzc/OL1CbgFsnhjavARPQeFMKw7j+inpag
4WKTb0VYQ7Ux7sxcERplyOuuqYMLWgqPQeryuZpsJaOG4OtS9OsEjugwKxF7BTA21ZxLJFabVi8P
skl2cMWhH5cHIHVXtcz2ovFvc1NHSZj+cXp6x2F7rTRAZJ5D8UuEiK0Rj6X1hN3IBJuXHtKCTuhU
Qq5Z5LpPZHnoALLpsSVOHZQdnzcojJrbGufV2ZQTMgh0DBNehsacXWqVveNJJHTTc3ZOYQ/LKOq2
nm8T+JW5t1QNt67U0WQUi7wEqqQatWXwjrHOC45Gv8oc46NP0/KXh/bvW/L1xntzsYJHn/Y256u5
v/SPhxbkA74t0B2HynJWw2TdQhmCWOegOO6dcG0HiD3Iu7HWpeo4PSgMK1rskAekruPW6raW39zE
vsR61Tmk6OXtC7mRDQcJ0Mwct15sn9lborJ6VcnqQUlo0Co9y9PqPnEZGtOHtVddUdG20tZa2W1c
5T5rdaktkbLjL/UO/sDBvRATtvtYnuNPYv7P6AvB8x9s0vQq2moEB/iUthXQ8pA5kOdfuZCU6Q9F
uzYNoq0BuwO/ybhOHG3OF+OuZe6V7xS/jYH+Xq3Tq+mZxNB67GKsTCerP4LvDEOa2xwakHROsKkd
Wy1bnyvTWjP/WecEFHeUXEHwEcvmYOv8/7EF6eBOb1hVvUFLlyKLb7DcQ0sl/gQy302gUYD4Dosz
gq4QxyEI9yHJlgbJkGE1WYBIR4ppN1zZDe3oASbcIu+tg93Gv/XULR6Hky+IPpHjtzUPF2h0fn1c
Ao8wWOY0DdQJQjGBwoULkIoborvNlRLuWdFO1lqQxS0ThEBaZZbLiQcnh8icY82cinFblvI2C8Yb
IJGwpsNx5RUcx6uy3MZBsDMm5a4CG2Dszxvz37PD6SdnJGm5+B942k9FYWnSTQNRG/Uht7u7zOG8
nlRLOYGwHdLik4jPDzVHh/GpEy5rNVC38ZGGWJDqAPi/566NkbVsFJWtCdNTivATVvNvh/lvDV3H
5BTP7kxvjAEqm9vXK+zTQs6EDFnz5v7YVEQPeLyvRq/mjKo/5QmrD8zD/fCIPeE1iO8H2/vlUn0/
w/ARbMY20KENqGenFgn68gT9aqNxN3DuXCCtvEVnCUW8oA8r9che5bvJiQfiw+tNg5+mi2wM3UTe
gdcx1pE80mrEDR4aN4mEVx3DSA/a+JdRsz2/S19uKJ8SHQBaVvSsDmKQrxfKyVQLz4SBSBzqWy8c
ABDS4TBqbGMCsCKKlWU4GcWqdoz0HCDm3K3QQGA10eeYJEfe/nMv5aCYGS2HteGtMkoeVgnae+Co
W9jFuSKaDpE7fPDmPCjaq6hhaJJXj01k4j2DLBeD5GLfvBrlWM+UYxo9RQZF1y7Xvh7f5DpH0AaU
9tm+a/VgVxbbqQBA5njaxrBGIGTBmyXjh9BiI7FCnyOAQ4Ey+Lufn/2/ephvlwqhMc4XibLg9Nkn
Gwy1ZMwc0yAtPrCTh0j6z8U03NSxua2gnbouUZZpt+k7bRXW9abtmF8U0ebnz/G9gKd3g8mElw+2
giAd4eSWhZPfh06o3424ZGM1wHuLiVIAhbTkADBqRIFZG1dgZ2BrCIbupm8DuYB0ABPWfNKGuVSM
+3dQ9zT+rRul0ABXOlnmxI2cF7MrK+wjDZAFPQ+FG6Fku4JOSgTCdeMfpSTuViH2inEfW16ydLMS
TKYTE+Rm8YzaxFGBaMfTVLnR2lHa8yS5ybqf/SHY/FMUKwELL/9Vz/J918CTRdFgoZ3g7Kj/XRL+
sQe7pH60pS3KgwcsJ+To50eusVQjBjFvlDfMvfcWOMJl1I8kgyqyRjyW4KUPpB7cZbRMAadsG88l
Yc9GvqWia7ok20EbzrCp7MYGTvCgwdIKhndpdDuZAWXWa+29jzV8X170YtQQrKqUmtjFqVP8pgr5
3p6ev6CFxA/BzjyJPTkZAyEBxTd/QVdAFLGS6bNx5QJKDwS27t4gtVl2tPSDQn/RQ/2T8nJpanLT
CUzhrg4z2lKXfTBOvyx03+tNtO2zI449AXnWtwkxqTkIHEu3IFnIf/VmZ8pgNYT3TI+4Hl+KqpVL
qO6v4Tis9EiFWyvId+6g9nlMjOxARlDQCJxU3iZ3aIYm5B71BZB5JP0Vowg4GKUTb0WFiA6/KmHB
kff6yxs1t3a+vtmSq4fiFD0UjdvTaQr8BxB9KXzcgQC6nN5dBoVS+hqLbuPjTn0Elhghxoe+lwz4
pMCzB+lDCHS3HrVnDharqrPjBflgx6aWd+RX3Um73MqS/iXSr4PWjcCBs+0w1pd+4BKfaUB551Q/
pPH9iLAyzctrIJ1EMhwn/HJAm1jmIP01tw6DSMtpP8cUJj7MJxCgRfQHnMN5NNKyj5zgMVfVlozb
658vivl9+oCYlNMyKupZyfbthYqmwBQxpKWDsky4qulK1nrIRLykOQT/MxcmMqtV19N3UVeA4Pcq
IhYuigpQkKmJAQFxxYL8CWKZ8epmFT59L2E8IfkB1PyvlRvcxuZi8J03VTnBQlflakzjmBEgHmRf
clwbGG1kCWV+OPo3ehbeJ5G2H6x818XiXFTDdUkpMbTVoxjiV5EE90WfXPVK3xQ1MFGv3iuyVYM8
OIdjcTbqHcBI+BSOt588yFAhFTsx3edDqM5K4F+LKdPeqxxnA2QchqjdcUjRFU4xf2iOfTRS7zxm
FBA4szqS4BEuBpNwOz1OlB0IxV2XQB2p2tWA62WyMqytxM8up3FaT1HzPDXVJSxtbmHvvATGhz+4
2zxSN77bbprReC7qDQ/h01hG+0jMC+/ovEjjQeCIWmqhpi+9uHn3u/SMjCpSGxAIIom6LN2gAoCc
wCQ1Nv5Adk5c5itCYwCQivYz0vmF5Kxe2aJ/EIRX1Om0ADU72ccByhesyjsTjK4+6M+CY1vZVRfE
rgaQ5bU7XLxv/nBZu+l1XRHjbBg9kyZAGBi1TIAynJkzA89XRGRZffSH8NWfmk0fjZcUCiFHnTQg
u4CtusUn4IdI8BxQIYFRP8maHAPfV7jcwHkN/KebqmZVuw1RAmFIqJNTGLPJeWPXFI84Bm0wRlBK
p8ggWKF1oV/mD3GSY3gfMbQEykmWbTCiiCutJdXMeT5qKf0Vzz8Xvr2KXLKZOxgvRAL1Z37M+GcM
fAKYoxtd1OrWSp2lbRaEcXYGDs/wLbECZyuskg0iA6lrdt1n1LfHtpCrIrU2dKjOPcY07mtJPl4H
PoMW+V0qYqDk9g2Kyj2SkZcgJj1IBXfCaZe2GD9GuIokfol0qdE7WnpEASSHSNTLqMHCPzbSwug/
kMAXr8aECfLY0OYOU+YUPjhks5sIaqQmL/IjRkJEXYVzH0YtLMxMf4swMLKH9WsEslxDyfMz5jTO
fG9PN5POElFVT7np3YEELVZA82kB2+WOmHcfbXogcX3iqq9nAZYRPBrk8Blp804S5c/LijGfTr6u
tZzKBeXDzMuS9mmb3W55SVQ3dHe6qW1dq33MQl50WtSA3UP/qR1pFQQckxt39ReTVDk4T2Jo/Gb8
2THHpjjGaCoIguT9q1sOrD9/QPltIm3OJfzsMJrlGGy4X49XE4P9Vqub4Y5nDqiIFz2LwrxKDDnw
Enecdy4qU04UXdY7gAwOq76k+sywNMi0u9LC6sIrKXPKjiAevRO3VV6QTuwrKOm9tRWpSxHazyiE
Il+5+CBrrYbBLeLrLMzkJvLQtEU8tflkB4iHx3c2jW7TWhdtFDZLp+cHNaN1tKuaQW/oPkubA4Dn
AnhSdvA6IIrYVNCGkTxb50jUj/g0936IfddTRLiWBVUvGxfiBOtdwN3bqnKWNoXqXQTDVhCRs7an
YOv6DqpQJxSQrzSWDIMma87gFfDduNPtK93NQfGZmrX0oivb5wRI+hqKPUUQiy6bXcAJfVVL4H7p
mB2kH3z6nvVo+P2j1uN5CScHKHpfULp3W3y/Wx7AYhsNaKqEnT7+fEe/awy4o1A6YI8wK0B1ctKr
7cZc6tqouKPjeOfl+lI1znOmxPNoIleOSPwpbO8jHctVHpgvRapfDU1zZhFHSxJVvZly/qlfPtK3
DoDpuQhh5jkcaMdvQs14yhPNc/vurgfTp3CWRLa5yxIcdOP0wubFTQ5SwOg8gabJSEdryKLRs+dy
/GWQ8s0FQJsSmSMgO8plJiqnLgDlOLWeDV13ZwgXCY238jAZqUruWY6uNfcef1OPlaRUq1ZYRy27
z0LikzUyma3buDFuijKdwaYBTCX3ps1Yx4wooUHzKy3p+yGND0qBSmeI08i3jnsh4SymHR+0iYNL
F/pnj7I3jzZGQG0yRuV57/BQGR2tNq9OzqNQv5iMlsZEIOFWAf9JbFKK0kaFi9Gw336+odL8vqy5
HFr4hCg2KEBO6mhGT2ZFa6S/C2tzPc79z2SX0tBZYPeGNGx5WCjB3WhZfzcghhQCFFOoBpJSIu2D
1fwmnAYiG6eA2R8zmEsILBlIco7AHM5mjNwdPxGVgEheTauxFqqfHlMueh3mJFi5w5mpNd46pyxc
ZeKJKJBsKdrkzBNkd8gB82dRj6ukSeO1WVwaHK9D46WMxNZpqJFq6wx24GvOpr3QOnGhiVauRkud
aw0uuJAqZ2mYw1swJPEmassX1vVddp3zgMMCSz4BdVcocpPzLGgqlANg48v4ENklpwiHgLChAAcV
q0/DnlFmEP2X3kR2epmTROUyMg7bi8YEta6X0afppWrl5+NlDg2GL8rpAo+XsTas/Bct6N86+WQn
mr3AxP1KByHEaT2ve2GXtu3IlY1yEtbSudywxo3nW38g4n5Odv6aR+FbSSJVzFFxCQngs9fcGGr4
zhymtxQDEAYJ/cbIM2YR6twkXwhYHsfHbCBFjKgAJDkkMVfjagDb0OGsXaMtwS+e3fVxc+b4Yq8b
/BDwdU/FzHhKfTLp7cq9jJRG5ujCwJq0aJzoM/VqlC7ikh4zdj+DZAyhwo8hxbtFa1hiO7N3qhAw
LGRfMGAG/5f212HTXJmSUZMBb9D2uUvgpi6nBF5gNUxLy8KnY2vWWdMDL89oRSIPPDR+uasN6vOM
+TS47t5ZJcgef35fvr3MFm8x9mwHrSMTPnFSy2baaLn2WGYEgUATzpwP3VWvfVU/yFhBNkiCX6oZ
8W1X5xcin9UldQ5SqtM5F2X14JSukR7QssVoe9ivX0SIh8NqCD+byHNU2r3Q+hbAI8rIYXQ3HBGS
ZWDpf8zOai5DsiWE+VIbXr/0XU0RzQGx1Ixw+HjDobC6N/sBGKGzpIZkiMbrHw/yIs3KG6cJN0Va
XCiLWBpC4gc3RD6YIg3wO5fQMA0zWT+12qqR5UvnkOliFkDQR52ElxkuOk7huWNR/nWF/GX1/34a
my8LbRPmmQiMvvWSAieNZQ6D6mAW01uPFB9WH19JSQMdo2C9IZaYtkS/INaHqSXJsRptSGl8iF7t
235Yu5xi6KYiXsmw1iYa4p+fn5TvfVQ+ooM0kPaC7QGCPHlU3GEyOgBo6cF3i5smFnuE78fkdmyL
J5r9+66sXzGWhk1+rY/A0CD4A6NJHH1fFg1DbOpBfZXI/swsgt/86IwjTpd9i64pJCVm1SwimEW/
HhYR7LNWhYh2wNm8SjKYTB9lUehLCErxm0NKl+p6RZ2fkRVMt4YBLD4jxjo4asb7dAf6QhFNN5F3
+0oPVJGvWx+ToP/T1IgDWG/3YnCugGqcpSjleLFJVyIfajmZcbgieL1+iEGvrA31nFgzb28MYdK7
lOt1ASA5ULdtVT5hA7IZ9xh70463WpHzomFc5aWkQY9HsSifMlRLkL5drMcNOR/klC7qdwKNFLz8
FFrKCu1/vQBIZy9q29irSlxQVTN8dday6V8Sxb+ZWRZpEWCBFjUdRsvCbhdDHaY19FolPEGxOV7o
Pf5Nzategbg9OQRPLdrAX7aGcRxRm7JDIieo4/RxFFkCts0kW84mBk8byFArYacYZZwvGsIJpdte
ivQ67/PVKKZDpvHw4WXVz01nICgbGgwTtunQMOdNw+JpQhFDxViTeDq56zrUKKtceTul6Q1Zr7ct
XFhbf7EZxS1sSRsiC/L9oOh2kPGqiDoo3gNYksIs8k3omw+czbDXJOXe8703ZLPGktebJEqMveCC
YGc5KyfvHzj67nJjOrgMX5eh08YLl9a5bv1GpGec8G+PoYmhAUcciWCnW1k9qKKRBO4cEt87Cqve
5H39EuqIyBON7agb3oo6JzuY7+3Hw5VhyW2kiC9g4toSzDjdlRY6anJgLmdSKmwYek0k2m66gCoj
iwKCnTomi3nwaWrZS5KG3jqpnH0U0JRAU44iyhg3PajVJdkR8M0KQkQjU/7JQWitTTc8gMOIzrLG
2nITJqLyFOkyDvISdAArqdwEFCip7P1NUtpowcyImbG3M7xwJDq0gxaY6cz/TUQq4Vb50RNiKWQJ
k4N/F4MAmYoqJeQ4tCYY46jGg7a86QvrrDDF2pSQw5MQ+FjndbP78i2sPwuvfIGKni0Hkd6RQcby
sdA4PxIcwq2qo/4QsieVpv7B6GikcaCdYcJJV7W6nlK32A45J3RtLHZGyv8YY4CZA6+fmeID4fDb
TfMDlrbFAvlWQAqOuIUCSe9EyxE0evUr2qIN4RqvxDtn9NUDLGp2+dpEO7PtcnxNIw3zlMQWizTB
fP5dZKyHs2j3I2R4zjs1LMWFrnKoQ0ExbqQDtZfCGUc0SYst4gx7U0XhKhBkKQECIkAwOQM/hdzI
GdTq5wX639ZAxlxgWlimKe2tk/Jq8qMhRtIfHGzNNzc9fbREWU+ToeOGF9XrKENWjYm/ansSjgi9
X1IHftgi+AiC8qb0zes0f3bMhh1YnI96sstQ2K7sAazlBHkVmuzsYXvvpX6RpKgUO4PeKKY7wAP6
rVWa+ZnrZPQw5PHnL2bY36o0C/LMLEH62xV2Th1gMRwG3GsC87zRXvPIQSwoun0WI4uzhZoRUjo5
JHm3xmA+rTKzuQsbh0l8M96LYqZMWJKyCHz1woMb5YbS37qklXYabQOyuQ5eE4hzC1nGwo7drVHn
l1VkJucwgY0L8vGI843nODSBW68qpvCirboOG1J3IUTnLkREAw694Q4dnFxAG87WyuorwiV6ovZs
vCPOvYsGDAprDUqGUN+zyEpyomSNRfYw0JPYytZ6rGvvA58Punp6qj5RxOfZH9UllAV66MPjpg2W
Twy1TPE8tEjHB8p0NBxlxus1PpENwCPH+XjlhX+yNjg3nAauvh2dUWySrBo1ajMlpF7n/W0Wfnbd
K6y4buPpSU2ti6fU5cLp9bBI9IZQ4drQVpEl17Ya2mUd5Pba78yj5esrEzKzYnifdu66H3Gi0lol
Lt3XtzZwwFU3xinfXMO15asV+Og3yN7XDGxIqO78R70Yjj6MArgbaEPaSV7VI+AGzysywHV4fyHX
g+v0aFGbibmIQKIszOTeA0+6rMnqJH8ZrWCqPvwUt7BrAPcGCkOq85swg3CDOnXFCeA6yn1vpaPn
36Zda57VBFFb0E98LPKIQHpiLwwjXmve9IedlWy8EXNGzQN4XnU3+rGd0hAWGgbepGs/ikG7aPKB
SFdA1RcRLURRjO5KG6W9zozpvpWI3TTDYF+2XGTSw/DLi/0vh8MZvKTjzZgl+N+8h2j/O/DNIjy0
0q/hQ1bXPgZNLC3aI4hPpnxGU67cvtkhU1jJrl73mrw3ATACrc93liieYDSh8a6TTyryT7Jgf5le
/3VkfCnh/s7WHZYfGnXfmxfs9U1SSZcXNIWZEzF5JFQevT/bhtfhTxtFxQCGBZmIqICFF/km24MP
AlD3CD8kflNwFA+dK9W4z24OlI933MitdtG5V7rMj9Iqb9jMJhi5+kd57ZJyxokEr6Dz7MQcVrTp
KTEiiIblTlm0tlso//RYNcO9L+nSeWZMuBU/zoERHOfJBxFADKoHgjid/jjY03EILNjOyUUuJMdF
y6KLMh1zkeHQiqAZJR+zlhPC9lzGg5Dt0XTwQM7D1wxl1Hqgc5Da2ozjTsW61Yb3whtAXHjngeI5
0pGOrPxBvQ6EPXGc9N/I08JE7rAruYpqX011uPGr8AFh+/XUx+TDeQNRlbSozXGqcbQuapH8opP7
LjrgtpGBZLt4e/D8nK6rdJwgoGrsGDLvLmKRr4lB4Su4/VkHacONrddsqLZ2XJOgIF84xTa0PuIK
tB1MAbS4FCaxzvaY6eh3qsqih6pHNDYqjh6RuOyJcwY/VIlVp+RbMzMSQxKGiw1V5yrtxT61YFkV
foEMtvZWpipuW4uZUVYhs/DH40gTPLL1BwoH7hfR2e6yUCZiX2bgBgGI2AdILNbCtVkpouWKmkp+
jImM/0/p8z++IDpOkHInf/k//39Cvs3Hzv8z8u3idXpNwka95l9gb/O/9B/Ym3T/y6KU0pEVodhi
NECl9x/Ym3D+C9MrpkhBSwlf1owo+m/Ym23/F0KfeeaP8R5Lwzw1/2/am9D/a/77wELg98xsLfF/
g3uby8z/vdRQ9DOzkGDFTiq82jE7TgFhu2HRB6QpqrhyKNzL/P4fF+PmPz/pnziW/8PP/wuc/Yds
AaNKqEK9mzbEYxHGGUrlA8U0TWiP/4u6M1mOG0m77BMhDZMDjm3MA4MURVKktIFRIoUZcIwO+NP3
iayyKqWslOr6uxfdmzSrskyCjAAc33Dvuf+zC/wkF6l0Gg+ktuldYxx95mnJzh5jwd84Jf+61vnX
x/Nz50E+lzfOJT8dNSghnjKbaRh7swpmkoqN/a5JhN/bI3uvv/9r/jrP+ff1fio2p6FAZLIsNodW
59xz9YGp5pAeA1/NvxsQ/udv3Lte+odvhDLOyhfR2LtqHtQ2in1oneCt5m6+a4PfbQJ+9bVf//8f
LrKgOchz0mB39VK+IfUF9RyFI2+ov/+Y/jpn+/fHdK1sf/jxysPg5isYvDwa/deqLZzbVsTWmXIk
37tRl5wimUy/ucN+9Z24f70Y6tfF8/rB7Dr43yt4aM5N7zcvOlLOb8Z4v7rCdQzzw5/TIyeKA5cr
hH2kGFJ4vnJ4afhNt3ehIja/+dR+9aX89Kxr0/oBBXe9c0GRfAubIKGXrKP+d3OjX/z8P129P/wZ
MeD7oSBJfafI0EUO6BLhZUlf/ubX/8Wn9DOQ0ipJR00HWe3cogYarIb0MBVMJEfReLu/v69+dYnr
/fbjX3AVwRWuqXazGCmz+QZ4G45sVPqi/vj3l/jFifLnrOOHS4iZKt4xCCOdsbjzcPINEouadycZ
e2zLsr8Npg//sytd/8gfrtRlZKvF0TRDnRiHM/BgsRsCu33UVpITvmOgHmTX3ZyyRLb9+0v+6g74
6bHPY6tu8DPPjAXRNhJY288nsmzt31VY/Ob/4WX1J4rlh7+I770qqzrXTAQiphRDDm44hPFDztb/
9B7+6WGfUaZ0xAdrok0b9sgASkBSToX1mxvsV9/+T086kjwLGmZZ7WsnXTy18jXP4hdPVTXoucRd
vpduOoIa1BoV0QyqoE1+c4pd3yD/6bP76eEXUctYv0aKIw2pUyvEnFpfEq+bk21TZg21cGmG9jcd
zC+eoz+H3j98UZHQfP3JWOz6MISFGOG3J4E1ooTslEx/Y6f+xc32Z3/3w0UGfQXJsmTZSb+sv1gs
YuhsBSz233xiv3jJOD8dBrIkClPPDnOaMhPdZ3IfFn/luXlSHac6nt5zm4zzxZtb8ZvXwC9ujmut
9+MDa4QXeQDnix3pi5NgH+53IfTdOG0/KHQ9yaGqyBc8kRwlpwcv7yz96e8f2199XT+dFM7k0CiZ
rtwNTHvBhg/UnLumbtnhOEWX/G7n8avL/HQ6FGOQhKxAgLtHGaoJ25reOtg631G52N5vXhK/uil+
qgzmMdQKihlFWZZkyaotOwNBICfy/u8/Kgrs//wg/SzEhQvIi7QCLT+mXkh0KPR05+BnhTWC28P2
so2diker1o0fXiynGkeGGn7CXKyb634Piogc34iF17Q2LVXMfT/1Y7ONO3+QLnNW1xkuQyTT8sj0
R2NijQRbp6TUqTliypsM8caR8D8j5PS7jRXHbfMcwjbzZ7bVVdF+qWeral9r1RQLM4sqXqI35BdB
g2ohKduRUb2MmnbNHqV6i6MYE0/XJ7q5nxOIiYcharLwISisoP9QohqM9gYnknPv+qTmnMSIV3wT
ZMrdimjiDEFIx3LwK4bZJNt2Rs/+RlpLca0ueyXe8afH8UcTeql070dW5fDXiom5/LAZlMNID/ep
K77mQODkg6fmJDrHtLLu21yOSX8Ja9UuFwJhUJRCODALHFS7meaLPdX98FDLltEgWUCZ+5pPvSSE
XpdLna5YHDvsHjWuv46hSYCucqX67tIRvo1pv8snr9yZXIXK3pap8qvVrAggc1Y1YVzF18qPE/tp
IjBZvuZRKuS3JhbO/Abe18a4MDhiLNed9jt9wLyAnHBNwpaVRKxeu6y5ou6nyXkJYbOVTN10U+kt
tIDsnXG62hIH0jHBaePYfbHQv6oTxiV2sQgjvAr8lZNKgpGC3njDRMcRm+5Vtlkv7lvbEcNTJ7HF
3hMmMamLpz3BaRFl3fRomr7sRra1AATgstaqho7RT4nEkSXrhJQ41owko6ZhsxSniflFcpCpS7Lp
XMZhtSv7vOeHzSRfNIAboN+iv8UlPIVfQ0BIzVvkjp2zC6cOM0JtR8p7i9HpWqdAF2WDGk9zKxIL
FTXz2cJJ3bgo7aKSqnmWKcofE3ba/eDDaW0urJRq92my2iB4sGpXJQApsgLx9kZkRS+ydZh0VXwX
VUnYXWpHDQc/7AvWgnXKm1m1dmYeBkilNtuFMs2DahV3zCiI90pi3Loi7vJ4j/BLdsA6mz4iI434
VXTzGsy3Da7Xt9rxnch1FRbrerAMM1EEAr09kA3UDnxwYdKnRJvLcibcSJpG1TeRXzbX3MnU1xoR
vV/q8UuN7Cj8FNvtNJzCbKIKUdCHbNisbadJ7RAKaa3ft9Ezj2SefSh6D+2O4+liLndzFqYVWgRc
F8EKvZYvAVTUy3LrEZ8gH7AVTP174HVR/N1Hw0qsmA7klVdbEuvgZshOXYlyIS6IQf8qkcbkH6MF
d1mwytqlaLZjVxS4KqNeO3Kb4HZnRUU4e4bSSoUtTI4yTU12nFlLBl+zIirjp9Aiv2A32B6jAMIi
lMbAWAgVveglallDdc7YXsakJQ+KRyREzIyCY5hu0XRk6lx02kE4dQ3VI9WtDO2jz7tq2MrMl3WE
bH6x0lOL9tJ5Loh7QFGtMN88BhYhbgzwkf4iCehqXP+4eWq1tuxBp9sGvKu5qQa7Q0W0pF5HTMiS
k7ECj7dp68PQRM4pdRdYa3HW+Os6bibyXOdJM3i75hhuqjaR9d0yjQA74HIRV26nkuRlvItJtOmI
cCI+pWp4j2c6XgKwmHbZIYBo4xRXQTbrJ8n8XbLjxkYyrZ3C42HZ5qQT9ZfM8fP2qEDW8xcuvlvD
KWMVWkZQHOjrvIfBEKL1cSAEKSlWdjj5bboyHYnu2Rr4TXMf+d7gHFWAuT+YZvk17EZZHmww9rCn
e9ZJE0uV2mTv2sM6zNoig0/CPijSEO0dv7eZ8BIiz54g8WFQpEEVEoMblF5FvJyPrvPW1gT0PYnC
rZZzE1itvJmKTDp8w7KbxaYZzBDfsGHE3mr3wAg3drwgtqoq6SYNeOElaD3G3E7akDylq5775bzM
S+kpCtXcGLkG+aX1Y4Q/LpS3eYN6ujyAk5v6dA/RL7dmtnfOGD52iZeZtcKs1b/B9q+8T9pFPL8Z
SDgfuAMQZX+ps9yb0IKIgZ02qAZDAMjSz9F7nXQSx5/vlDmTilAnbf1Ywk92T8Fip69pubiN3uZR
5k27OLGqDmd/5JB/qomMTfYeuCFzrLy+s14WYMz6POdU4KzhlQhfoXnL+RwmtjVcRmCpGqn5vAxr
NnQp97pmb7uNVRjHn2Re1s7Onv3UBYOJuhlq10zkmKU7k+LaWgCm8ntHbrz3HC8n8hsFivxct5I3
IQgSH/dbGTDlORS6VU69clurZamfchjnd43u3Gq7KJgcuzArbR87kRiaS1PZ0wvgvLY4d703ByUy
iBjwRlKnwDjouucJladFRMhGz22iPpZL25rnSXrMhCGvxcVL2XBe3sghmooPix+V4S7n5Jtuc+Pn
3U3ascpdzcscIOHhwkTG1s7SzCdviIYevYQjMGVbOfGBR28BYXgmaqa1MZSG7KDKuAMMPhmc+J+6
CGe1vY7HajZHXlAmvinrwQRP5aBAw3BcO/O3bLIn+SUhWrf5EALZTdcVoV5EdekR2kU3CnLmIKa3
+r0YOR02U0G4xL0sjY7uhNe14b5JzAJ4RFht/T0Liqb72JPtF931xs6tSwYJPz5U9HLIAMbC7dun
Me0amHG1DINPg2PG7jzFdeordp3IKx/laLfqBn9577IcIPk69WDhsfU6SVZH5pvg9ezwKqgIsL9i
EhmUZ7oupxdzDa1D92A0US6rzE/Go9XoxAKQ3yEQ9mfp2rupWMzH3hurZZd0bPoPpVGJAOU0FpJU
DJP0sL4dnMCssL1YvwVjK7lOG3adPgdwU8wVppSa5NEaQbITbO/J+u16jtjLG+dtGuz7Ip3MXRIO
sXcbqbJyUuhmXdCvQbXM+d74Q8EoJuEQ8W9n7I5i486D8PdemlX5fYgVkuVr01ThtrHKIPxq2Y1b
3hcVt++7nojlpOTz8zDcx/Yoo8NSRclF92iunsbJy4No7Tud6s6zUEB3xRXuZFyfXIVk9OpqO2os
q8vGHgmgP02TspYNTlkzf0SOXelPBn9EcvbmKY7ZtcmhbrZp6S3TKc4zN3xROiaCbG54YtiEV1SD
PavNci9wFjjHNCRuAYOpwxu5cBLVPYfzApEmwX0Rg9nBQrHN5TQA+PYsmW7b2Q66h1hxX1/ChWip
RwBkOeCZCgJqs8UCRMfVDm6J8LZsdI6QRAZZeJMWovLPtGBVsiUaFj11HLntR9/wijx45VjpRzvJ
+w4htkLmyT1UNl8mTh/1PGTYs5/6YnSHJ2VNrn5RrZbu2e2HfuGnXb/iYz9llr6rk7aABjLE8nvQ
T4R35cJOsWTxKceMIGdQwKarh+VL27tm3onJNOKcKSe04Bwj0j0QpFyUx85yAzZ4CxU3LJsedPVZ
9Fx6b8ahGbaW6QQvXRv8wPEaGE+MXW756pzblucfCBNDu7KB2UjwQ9kt2fBFkVi8OJvF0df7oRnT
8TEZr2bXUTlug7qK0UyKWsYf3dspotQn+c1X7PQq3lFjtEuXsgrXsu0K+wEfkdXD0sJhP58a0Eni
S9gugblpuWO9N1X6VzeVHc1aOjepQ9E2b0mQK+dy5TVzQcx0wkj2QUPfKu/NrP3qS1VIdzrabebw
LMqqccQZj2ptHZSMekJgLJN5p0rAPHsOeSMP+VZQ4MxfsWzL7BREeV0etNdrfUh4EZptYZSYDrQI
1fKN+mAubz2iBHtiCkVX3CmnCf1dOQ1zRfRkXHTIYWfbvdeUBvF3ok5G/zwypBJ7l7at+6a18atD
hpM9KjhdfcFDptBRvcm+zaOSXHRZot7qi3iu9orBvA3ITbvi3NhjWD+5npEZmDYLEABJW3n6MtpT
R7jExLO7c6815/euwWo0HEAfE1C/ahJptYdaZ4Qe4NngWyPUDf7GLZY4ATJs9MoUUoBTzvQ+2s78
5eL6HeoJbEViPrB14oGOa6P6L0WAFOyAHU+wi0fwOfRkYnhTtrxzoChObj+kT2KU1WYFCZYQFZ1P
WuQW5tw6rsNtDX8fVIcNXvKeNLSF+AVCJyJMVDVH3b5vaxu0Z2fV840DqtKHwGSb+bZxg9xDKCzQ
7Ds8E0RzoAUHO6M8NHVzH0XjpoDJ76+aliCsjYJanu6tYXENbWNo4LbPqIVPGXbSkWYPux4uph67
2D0AKYLIOaewG8Rj53blqlhGOIQVipzgZLnNMH2ZyzrFSOePS/SwpLYZXiOX0+7ILhdX2pizSN4U
sZ3pjSXr7GoUNGby10tdS7IbB7E4RzvD7vc9HWilL24TOD6bIt6y96qEM/hZRiyl16RI1m8Zx2p7
mjMPSHQPsmYMNpw63jCvYfBNVylCXqJ8sRBaaGgOyTh1O39yfdIc/G4C+1T06BS/4d8RM0mXeRrY
/YoXLMgtP7s6zVKW3RTCdsSy/x79Za6OnipYa8XJsljHhNSTEblj2ljQC1KntUH8NJNMX5w8c9Jd
jb+2rtaBqphL3BHmCKmD1my0IZi6GbHlft2D5yxRPKanpOum4Tkjl69AChWFGZ4JWr9rBN8cNeoK
wER/nnyzJ6tGoIz6dpbZxbaYD/rcE15cv5CM7oU3QjeGmllMkyV7evlEyo1wskDe4OyrhqtVFNjN
01RHyoeSiqm7K6HNhYSYVIlt40ynqPW9taS/jYfPjYms+uQ0eZ8+dpmbZncLHBhULJaj9MFuKVFe
ARzF01H5noU9TXDWppBlWMwwYp68SX2w2LpnT5HKlvFMgoNvIdkrxVCkQDdKmw5BTHn/pQpayZuz
hXawi+jirDX3DJv4pssVCqPUmTJ16TK7Z+rfK464CFttdw6FtMTRL+n0Lg3pOvKzA0wvQqoYKN2s
M+MHxaZ2S6u06OUL4e2SULTZxmOi277BP0XeafELMND1M4TV9QJJ4zOoPW5CzAxhTPiyM9QaPRMA
230ck5h8M2IfALWr0PS+RhHZPme3bUvvGlMzNUj0VZIvywFtSyTm/dAsk/8QdZNN+5mWpijuwcAR
ioJ8IE7upmCUauu1rdM9sQEnqHkVlrDjMw7kwYMTw5g+OTgtwsNVg2yjPHtFFk8XUygn/wArzyYg
G4SYs1f4RcVKRTYWyownwr3vgP7ad16XZcXO60kavMRJbdurus3j5jyHdt9uZl7Q0RkIoiuhtzSg
qy4LaN12E0dQUs6zboWfEakC33zeW2E4UeRaqZO2FrFhZLsAf+hyG/lXFBvXfWfOIPF49Dn0TUCP
kLw/AU0hk2e0CEySDJ/IJR4d80RPATNOepbb3iYMEtVX7IklIyI6V8dGW0t1jP0yjpxHkZdx+20e
k0B8TEYdTbsk9nHxZOHcEPgBS57x5UakBHdRM4o67LZBYwcxQ5qRopr50wyyO+xVtHNl3WHAjnFh
leIkSLEPPmcpL9vPrR8uiOTG1HW6F4EfYnrMKV1aJmE8+6bcjKqP3K1bhK7fk6tQjR4RnzFJRR/J
AaiDV4ZhPHnkyceV9UjcHBMy5DlOxgSlNgB7+5OoqkB9TjzKtWTFiVy72X09tnNZnvnll24gpVAs
InxEuBWO9RPHsk4MhLChdHcKnvtEyib+1m3e2aRzZ1leAdoJSYcaQ3koYkj/4IdTSyX6ZCNKsOKH
NO8Tr30djeA0XJXLYrD5GC2D4r4sMkCPsoxG8WoNqVfu4zRKYvqi0JBAY8KrE6KaA9Ck2ibzCGma
Gsrl1l2ko3CN2MRCXwaRCdIs0yFavruAQ7zNEidx8lZWvtM+EWsE5thvR5OdloaZPGZFUSZjv45K
uGIMnWAkpacFp+L4HoRV1X+OfZ1kIPTwbNy7JVG4Z96wqfO1aanuDz7x9eitMULL4aSAO/SnDHMt
5zuJHIDDaChaJ7hreNqsIx4BkT67owKDsw0TQz4pcDYKIV5uSXcQug1Ar7G6AiMblzCQdm0suUsf
dNQkfr3xk6XCaz4mQzHat6JSynOPXjkX3fylJKQYXKfg0yaVHPftvB05XuEV6xGPYLILqlqPZ6uP
izRCmT+WsJG8nK4+Xec9cuV537ZBbh8tBe4XM4I1O3W6DzLfVM6JZNO23gRxMYU3BjGIbI/C9xEw
x3XnC+xfJeoDBo1hG+FaCdp5/ljLiGi9xl/sZEcGeUURi4R4uss4lPXH3g5V3JxMn4zt858z/f9K
kPS/EXn5/5Fmyb2ih3+tWSII6HXA/fWjYunP/+QfiiWPdEosnLjHWGQ4mIahVP5DseTZfxAOz6rC
AybK/XsFof9TsWS54g/+zSvtneQN4aPA+JdkyXKvGqgQKisWZCG80HH+G80Sm4C/7GB4w6JdpuAK
QnBaGER+Ts8KNU2JVRAD22MuWqvEMDMiQzzdhXX+XNHfnuakc3Hdzuremsd7O8DtqYpl2tJX3gah
IBDIo4T0S7uCFloxXcnlXdn56Z4+JjxIq8fgNuQ7NIhfKxgVeAfr9dC2POkQgoVl4Yoz3nm4W5IZ
f9ko4VJpzXDEsEHurfkIf8U99gC3HYe8IVCHXxrrljIQbJmp/JtYwLaJSSJjhjbvg6YWh7SEfOOE
Z2sJ6/OUWqt5nsiCmcZ7EQAk682ysxneapBDsr+bMZRipuU9EEavjOi2yITnub/UJv5kJFecqaV9
j36CmK01RFF3ExNNUTggi0aan5NPLPfKeBAy3Wbr2BpkpkawO/uvczEygfO9Ytt55XL68x/9NC4n
w+R3WzKctl29cSZyl0OChtb20iJyF8MCvi4/x4gPMMA7VyINfosWnEwNNGA/p9F4iuxuPOE4qFa9
qOVG5gCrnFQTTEEq4CorYBLTQyebpoI6PlqOtV6CZbpRRuC4CWb7sXRYjHrOPRPTrQ0+b41gd9va
+NzKbyV2wBsvi/cOpcYBDUJ4IkSXTEKst8i4eduHjlVu4z6v72hDw+1o9Yq5VFwc+965E024KQY3
PSmyvHO1mpju3aqou5EKitZyjdHInda5GYBvYl5uj5hRHmmC2z0jMqIM8MZdd0oEb17/MeviwTOT
SyHlbTgsuxUpr++l8QFi4j52bfAGcF9AO1PMGHrRvbSOjEwpWpzYv5fE0ffhtLP4SC/ewO60sh0+
TNQBeUqXL2g0WHW6cGOufE5sSfcNc0HYu+PXYGjSfVc+kC29cRrf2fasWjYCe2SsdPkZksl2qtlX
KgN2sS/pWiqEbYEaHyRfX9VQ0hjiHTMbBUkNN1+babmEjHaHrHxPo659cSb4i7mST3lUBSdRzP0n
EWcsHjQAEAgQ9vWnwt7H6MSLlsFK9TGKKrUhVAOHvviGs/SC8kneuNGS36q5w7IFyOwIk6LbulG9
H7lzKqf52JbX2z0YrI3w/AKfineL8SNeJ2l06Hy9t0jPeGQlSAuSy73OPxQFXHMP4/dn5Xao1QdS
i0CaazM/UKbBlrCHN8ee2UF1Fzp6RqhE1lUkhTWLjdkPNvVqiQQ0Yk3PIc2yMZZ9n0Qjwloq7zVS
/TPZBcy2pngzeH11bmq0Yc2Sb7Nm6JilAInWnncSJnKAm0z83vZySdoJN0EY6K1FswwOxPdeJ5zS
XjFlb7VPleXXgm6sDw/Ks19sO4wP5pqC7cXtfibH1RrFB6ydl8hqqg8lB4uyQLczLQWnFyy7VjZU
wd69weR6yeqnzmd2BTUpW01e1h3YM70vU+MR7CXckwtXBI6GBrwYzBvovqRxN98c3ArbUFhQXem/
9lXWfM8M/U8WL+EnII+zt57pG/ZZFe7cOQqeVETvH5ovJGLYa0iNj0VTsK7uw/xDks9n3xYbp8WL
64fPzTLvmXYHG6Qn7kM3QLSNdPwCKsI7K4X9KRb1Rw+H3VIK/5n9Ax2ek9BhVfY+dHIA5JZMDmnK
BrobqyO1xNVP7d5FV1uzSMpN0Mv4wJVBgxixGVKRbyZ7fGYms81gdu08npY1WvrhiPj9UbP8DZU/
3ZRRrU/VEp8dCzy4HzOBrxlI7Oiiab05cTQvBuFlhzwvBqY+Eb5zVYK5AzSJ48ffRNIrz73zHI5p
fMr7D1WzRGfGtd5x9JKDLen9khwXA6VMgAPlArwmP4G5fJikLo6BZS5OJC8JL+ENpBvusULsWY93
8Cxi/hg0JmBgJGdbKPKtSbdT0FmHaGrSne3VL5YOm+tpkdMJXkvC1sX8pYCaif6Bx+A7zvubiP77
bnGSdhcXGH1bXPLLQiIF2R1rBW1t4zjwRkyXJYc+31U7ExTOIY+zrymLR8BMtLZQJja9ytp1V52Y
IslDYsMC8ARdkDLZjVwWvZUqEyxNgYS3UOsZEh5pBqY7VvbdJg9zRSrxku6kyyoz0tU5H5ppteQ+
K8cYMJldpBtatOaeEcgLQ8N+E5TSPmhajLoinsCtQwrbXnjbgsP/Qck2XNV41npUTRVemK2fudG6
GG9rUidWU21FB6wzpk0Rs3Q5hnDfb7cJL6gti72U0VQkrW/0p2JHhL2+//MfV2h1VHQ7gSkCBjTT
FDoF6gcc5kk133i5lTDqlfdqMBQRbuKiJgjhNSWwAiAQ2UxQtvN44eFyb1zVHDhBpnsh2WwiGSqP
7Mj3JiZu0LG+K05H5PVsgovGeS2KAAmWuptwUbkh2znC8776Nq9bFXkvhcCGI+LwGjYVLxTEtAtp
GUQb/M0LPnpWCDA/KCR2Q5R0297FOa+LYo0hF6c2VRGa6ADUZpNson4kycDn3R63uKHgAHyAVUgy
Tc9mdcTNdqLz/yf09P92af1/mCZ//XX+FVT//0ZQvEQ19usCfP/6tfmLX+D6r/8zG97/gxIah54U
2EngMlL7/qP4ln8QmALBH1s2DpMrwOxfxbf7x9VNbkekGvnI3fgX/l17e3+QGO9wkEiXdHg4yP9V
PDzApati8N9KQshpfnAN4yM5yKfcZ5bxV7naYvJ80NfKdgnqMwvSjQkwl7redDsfh5nMNDM88orQ
8Ndd3DlpeSeyirSmJoCpqlLoWkXCawaaAR7cdWEt2JvN1DyMaXhUE4yoFHsoswIXr87nke0box2R
7lqvIrZkVNgSYzZoLp66g91/q3T1Eua9xuWGucnSFo/oeGo4ml9Kohiw1s5ix1Z23rU1hGVitMNz
kwtzQI3x5mBi3OZIfU7hEG3GpZsvXtnJjesT9NFQ5cejvmRFFW3LaN5FSoUb0yUIXFttbYaluauw
j+6SVMx302A/tRnryyab67NlIDvTnEN8Gh1vzWwMqlMLR670m+/KGtYc+reLLa1bxuzgQXUeHNnj
3S1RdXQ9zpDZZxDfGtPsNRzrRFQfC79/yL3BwJcuakYlONE13iGUZstBjFHxrFL1qJfsA4olcXAT
/5MnnpG6FCzC3Xk7BN56SUkzSS0Z86sNh2CQ+e2YF3uWAiAc2MXfczqQFcPgH6CMD/ApIeSp9h4H
x8P0agdsnQaP/87VHxdfXz+PbiOrEooxdOo5GrMdvdcaSY98kibg5+YtZGe32Q0MIB4JxwH0ayXJ
DdWL/3GoHnu2pUxsV6XGvRW1/fX9npcXsSSvxZJ+C0HbnH0V30aMctYyZg+RtoS06LF8TmVj33hh
sJaTiPe4a12Ge5vZB+4dpaDVsyzMsdnn0dbpgbZS/mx7UZI/Kwd8LlFLbHnQLd+aqre/DoCd0BKc
0naeOMSBAC5Wi1wnY0jNDo/V7kYPQbjGboAH1GzDLuqOY+G/Jmy2TNuHnyae1p2XpKCcp/wTt2f1
pKuM7SeWbVxuicIFDqxmIXlpt0x1th+jdOMjZFoPNohwG74VH4K7xfg1rJnwWyxMx3ecDs6p0OKu
MdWpDp10T0OxrAanb0GdJvlBuMALMrQ6VUuAMZuhmwin67r1GSU6Y7dtvYYCyMlQeZSbanSmx7LA
nuaQiCHd3DxEwjvnbbPzkdih+/HuYCZRQosvkdpyoGTMeWa5D5tpm6owvatz1IzILextzsaw87KU
sBwC1K2U/dQgaHbKEOhX2iXNY8l4/uDMNxKBAF360t8uePJnyNWPI8mh6zDzgwOTouyRlfoJwJU5
s+tFfNLRu+T2N6tz5AdVx/YH8xFxQHQWzXMQJJexH1mls5SHDT9FiFV1vW/QRlWM0PuyEjhyqYWu
fNeqIMXELG+Nyt6C5Uo28U59IDEtBo51Kk33tEwiPLEivelAWh6dvoacgKYsBTGTxcwVeo+y0Rf3
Da/Oo9WKQy3wteP9NbQrxJNMCXk7SeLiY3fNJ2MP8ZZtF5I6e9qMrsVtRzLOSWoDt38YLoBYrY0G
ojSnJrq0Kd7kIZT9rp+cPye006lrwM0Giel2VvFRU0NeliQ5ZKOPjitlN0h6Fe2Fo55ie6KIt4gO
7VX8btnVd8209UNWhp9tsL2HvLB9ZtSgb+prsG4q+xev8b0zRuSbQKoTVe57SEDNqiV6ZggGvVcu
qAKV6ntHVtV5aQqyXIAujVP5KVKdOTa9GrhPCDnNmseCgXBuuZDVUS+xf++3ChUalHfo8HhFyaES
cGEMqEYH7cdmQceVDP3F5xS8hyD6yjNbbvPEq/k4oMRMACCRvsIqTJpzqChvl4yg12R27nIwJZtG
EAAYxO8sYtcyRK5y3d3tl7l9XmSfIPNq3uoGMudi8aroB9z2adtsUV9mh3AhUM/PxP0S8jYhladS
2wws/1oURc8PhTyfVc82Ys4vZYaqDaYFJXHBHe6BGr+2wpmD9VUFu3lICDshXnpT11G8ucoH+O1v
zFAfXfR/nRlRoeYNBmoWtHMlp1OSDAdUAekdw4xbn53C3uLIpdoWoqL84h8pUDwZZtHWDUmqaK9s
RHmtzbzE9P8s0/783+xvWHQNptt0VkAPlg6fwa7mmfjOzu3eQfx37MDbQxiMviUuG2PH+YJu7m2s
0+VDChFqZUNAZH7lxlfg9inwYcCRtvM4zqDZcTVTCaP2PZpzDm5rlcDR5wVA+8h7M+c2l6+8bfmD
ODHPQU8SYxPlpyJSECwA5R9gBqrNJC0EKdyRnB/hTtYonMClfiNbz6MBwbiTev17irUUXofbo758
MHElPo8JeNreMmvCDgS5eCAG7aT4PpHCs0XHcbCsSZ6w+8xsHBEFMnx5V41ldmPRLBupLb4uFyDI
1KtrnDejPtGB/eob738RdV5LkTPNFn0iRcib21Z7RzdugBsFMCDvpZKqnv4szX8ivpsOYAxtpKqs
zL3Xfo1dDgGoDQ9uD8VAzPq447xtMNBQJ0bQFb5XkqiqwDsghiaMiDiddR0F6cpl65qBdAB+jtzj
1Kswj3n3+tb49Uf3AJd2PBfiEOlKW6FJ0g8xYOqpGsQG1Awxzp2rbeH2/Mqx6y9NL97rvj8h8jd2
jgIZNhat2JQEy0YTb7Ki41XZZykg4kVCPiHtvNomnOpqiVALfBNMFXQ1CCjNXYjCeLLVSFEUNUBu
8jmMhMr2gh5U43CTJcI4FQWkigkH03EBmWqxbe3ckf6FURrttqznceVPlUYf9N2bYdmbKA73coKH
0svKXXPjpPSk+pK6rHRCs10Od5rLFuOTfoG+CWeaP9AJavJ95Y7RTSyZY7qvX1OJLU61LRM23bkE
SwKHZIKt9GLmzyQIcbsFNcl5A1X+2kBfDP2vOXaQxw9IShUYjclAPQb1NaqHYFWZ+YXZC+GOHlxy
lNvkeLnDOdCnV6+d6wPCIALNfLlJpDaR/yzdkzGPT3nvASk22fta32UfkNPRJNuSlR53eWv9nQhc
gA4LmVWCEp/Hco/Skj5J7xu3eF6PavI46JY2kazQYmPmUCG5YuQDdTvyYTwYWV2JR6gnSB31i5s9
e6aodt0w8h8y6j7ry0NQPObQd8FOmPemGQ8gwTgGZvMNrcuzJ53FtNqMqy5Fxa73w7UU9GTYwSYQ
a8UVY0lw97O9pqyPINdr1k/jXmnWj5YTojPqnOOyjl6Ur+JTSrrryiKkrKZ8Wye1fzH8ONuhWN5q
9M0+AL+YmxmxQjTkAduCbV7gfCSbTtTZNpq40l1L7un8cremo77pm0JuecePbldN77ZKkJT7TrFu
B+hTrLbEtqLImDYgXwjL8JDhtJrphwyDz5luVC8966xd2xyVJ/s7r3855aRXPfKA5Up10Vv5gjgu
vdVRO2/1DIpCTxSK2cUHJLzBVoOFu1JGNR0cVlMate5GibK9gW7kLKv2I6KDNVpa68VAQpWnam1r
7DR+GbVPMhhfG1W3L71fbS01pBccfe0RrDE9mbQuArptdXcH9vxtqGbll0RVMRH0QtETCAk1AJRT
0PV0/COBLOTJnCz1Z+6jv+msrbNW2NvliYW1SWJWMV1yidSCfjD7pDY9gYGvQTPK0KVLt3KCKT+l
CYq5wZg3xHy1K6sovkXnqLWeHQJRZtxP3njDMfGFWPvkucwiAvBZa4DcYRs5/kPHTH3t3SxF+TQ3
9QOYWxuxgrHr6Cyv6CK+VG3Mm1Waa/BXdchU2Fs7wGQOXilCWiDDJYfgvlKBAGNkD86eqFdasXJM
0Pc0xQkIavtqaqx3Rm3YF3hEw54xcb9x/VAMDreqJdh/aaoNQz++ulrwbWbWRQjzScy8gYNBLifo
VZxDK6PX5JsOgXln8CbsYMoabwXEowhNIkuhXu8aN72iVm5Wrk+TJVXOA4s7uINC3zhWINGWNwdJ
jX2o4+irlvV7FQDMdp3yXLQ9JxtqcrwrnP8q2mQ9tzzNOVZoyjC5H63tzKY7k7kNP9pNay+0omw7
TVpxxFZHRS8apJnOK3qKR4b6FirU5BZPo79z9LZeu7l+9audj95sNbjt+4CX4RBUXXvXDPHeoRN/
Z0yiNkgbGNf4xbIsKz0kS/kl7pK7C2OSM5Ow1s7ohklcWjululezcbQrtDNwv8UGpw/cTIWAuu2y
B0Ly3P2ssRb6rao2ZRLAxByR3Bot7bZmmDeFg6Ujbs9W7RLnnXTwzSr9AuP1T2ekDA06X19NE40x
SuDZZzFyi+o9AkcDTfOSlMmrXXNYnvmg18T3gXP05bZAqMbNAOjbdyp1LSbvocndPyYi16uw9PkA
+R8YTCvP6D80xPC9vU4fC0s5qz5uP/sRnSiC2+dJDCUN+PrVGDqdQI/Gv/a59ccu0q2WVdY6b7lN
/CQZYT2ND1jA4W3iXgobe/5EKXzq2mwMXRtas8PWgROmv2S1Uodeyktiwvumbwk9kDE+NobNPGXd
UZAYmaX6du7TVwr3cWUgOTn7MYf0LLGzUOYlW0DkQovqAaHhoWemgg9xN+Yp3bPmXQsice+tk2mW
81XndpkGGV+sRvRrTyFEjwZfWdioUM0Hcz+cDJkcZtEG138/YtIITBpU4Jp5SHcylgc1DaGpAgZu
W1WqaDsYJTyTeBnvRFA9sCylu8lXlA2dKLZxCZAFEibglcE8cf5A2BKX9OOwvlRpRMbrrDWXImaT
It1B7KYAlN4QRfpJEozjj2W6IVeTwnqcjTvqsaFy1dGmWzcIqzpm+nAxHaJzy+SptErzbLfyz+yI
Z90jXVJLnXhPGGdwBx5z1qeFeFhg0TAqiTxj/oiHmeap0rtD50TFnkHZVdcog5MEGtFU+HJdzNiT
8jzLjjL3mTPhnXGgOcR19dxnMMnRHXtcHIWfO7ydJQxsx+5prBP7Zvm/dt63TFZ6pmOsC3jOOOc6
XW2jKgK+Z+TxNifAdJU55HWYP25n6Hs985CfGMPx34MholszlXcrvaNyolUelOMqEBSek0lccZvc
caUFNum18eCnD7oLuaqvqReMDkdBPgPKgeQ0n/OEpodRa+XaxBK1Q3bNopuqF5MLeQucXa3y0YxX
9s3pZf2oZSrYjKVLEGLTHssWUrtbL90iYexgyGih3dHWb1ILu5kZWWtlF5/mTGHrdsGjiPtf4lSY
ziZUqMXMc01qBTibo2OjNzL0M+2IM6IjwUv/cYP80+8EtopMFWdcUeXKCF54E9TWQAmE6EJz787s
vPaNMg42lwGfXCybU2W2gO9N1PW6TIsDzPMNIChjj4+AsCxDnnXrLlUr6PfjANPt+hGD7h6B1sos
Y3ftdNxpZaO/IEyjU26w+Gh5v04j+0QWyw/PvdqlvXtAvYKupGwOvdWKBd8/r2HrMBCKmS/AHu2M
R01Acm+F/z2I4L10JmhvIPBq2y1PTquwzwLwpjETV3snbcywEfGDWZzwvpdhqqeU2sK/QLhKwi5I
PjU7eG3m5RiIeWYzaw++rK8UZjsTHlkIsS7Y+EX5IBPjgSgUbayPdat45z3qfIWE5ZiqN56zyc41
P9mlsDdqKr6rYfpSTMFbykFgVG8e4rSd6p49H6ofEGg+iw4Mo+pcsWCMzkESUTw0nX8QU8BO23kP
ucUWQb8y3/Npb3tLy9dZ7lW7cnR3CO+WsE4SqwXHV9ogxsxH51rBeHLkH+ILihSOYC760/KsOjcN
GMAQuFOLaz31+6kzWiZX5Yuf+9nW66zg2M3zMe2mXyuP8t/Y3KHExEHpHkRE1EEnDLGKk8pk+o36
NpXpMbF8BpQd+76ehGnpXppmard5x6QQgZpG4RaWFahO1FcJcOaOSCvUmz489OjWa45zbz1rE6S1
dq70X2+Qv+yqNYxPDg9Vv6y3OXWyq16GRQoXKH2j2RjiBIc79riNkyfcvJ57QUqA5xVPjN4TP5O7
9aVs5nQfle6HHXBxUhfXscHQrPZ2mf6IlFcdxhTPI4lN2Qkt61aU0gktbzIeRDd/9sWTTlCn327A
hKrQtsoY3V+5tkR7r0vtpfKG7haTqB4WKbo4wfAxG0E+pqlznM0B5OEifDO1u2VvpoHAQnPJ9SK/
d1p5Osd5jt/CFf0GzSVJA9k2zjyGNmguaatpNNNSceq8kUmii8GnhobWEfA7EmBEx3KoNsVobrvU
fqhwodOXWNNKiHdVUvzVyNRYcY8PKzVDsrKxJGCZgQ/fAO6Wbsq8KGFqhvCVwBR8g2EdMg94UnWM
6rDjHe3nw0ys9x6plwrp0/56kTA2+nwXTk3oqei3Urr6o98ZJzXKG12AAqOD/ieeJb5KukTG1L9l
qv2JkJKDlYOPZSJSzdeztJG/WMDrs2o/69HGHjomajNM0L6KRtrKjrZxMntr4gE6Fsb4TsMAc6G1
y6FWHjCAJKFvGO9RbJzaXNthw30r7WFc1ShDw6brKGzbYp2xGRJ1AeFLL5+yWd61xHvQK35dxqet
+m4zD+4J+/mqNvB+0IlKkkHtZp0FYgQmiGQB6cwSuYI2jZRzaVsbrczDnrijDVqjz9IcSdhpPuqf
cqBbgw/tzWfDZkhwGdAAbZi3TRu1iMD14H0gK5BDcP/m2jgmQBPcY8fcV4aehb6kEdtM/m/fN+3G
zTMi14OrwCqqJAPxEQrXinP0Q6DMFw2r2GGQX3D5uX46cuIxxLzRyDmWZbzudCEOnuSFk/94zGM5
0zDLFiBo8TDJCjUI56qVpn8lk/0+ljpltP9uSrJE/CD7mEv7G7EdS1bFv2vkOdEI4SrSjaNRPgzR
iHS04/6KnvWuc7eKtpKra3LXieQCunW8+kH0ysWBmzyO7lGnv5dIn9d0RU+mK/Byod4lDnrn1MEx
L7hIRCBfU51aFoTLiTSTbeqqPQf2EFVeRkBa80j2zb6Y1CoBqT2SRV8jVVpVo3dJnfHmpOSVITBc
1ybw3aw6VHhOVqzZv5jgAdoGLtUHHjXA9C1jkc90VNhTspeFosPg69L4/FnETcSAnFYlN/YHgiy1
ijMOCrKmu22US9cqJY+Fqtvz0odoZAdNouyQZGhupuYza6I77XMQvaNa9zvP49QuHLVxNW+pIqMP
p7GQ/3dPWg0UOBFnejADlQ7N1CZ+sYv5J2Z2Qgw12z9NpEM2DDeZ+He8ZrRyLKYN0eTi5eXNMQwC
C7MEkVQ/cLCy7c9+IgeufbSw5621vHqr7e6z5RLYUCzXoF6NI2msf4i9/ZESg8NQzjedKnvjkOnI
UHrtzMWvnRVHmpfdVcWX2G1vxvKLdZtnP3X8mlZ3gJ7Hg01brDiO3+ZU7qc82+PauTAbX+doYlEq
7V2iNrZdh67eHG4p9USef1SBfywNcysrTopctzdLp9BjoD6qiL5FwRNCVyV6mg/CW6IwiVGOlThX
qXytZ3XOCkg15fCaeFLSneLsXx1KVz5hFbrbDlmTJf7vfpa/RvFjSFiKllEe3YJYcawsVzMf/uhN
u60bPrJYSxGE9RWfm9xiF5UrZA6naeQax6DNigOELrbpwKWzfSn9kvlVfW/UcKXBgXus6Bja+PaO
UwFwwnZ6StCBFAk+h6J4a+bBW7lt9eKb7G+tWRwD9NwbzyJCucUGQHm1MqYlS9Up9yQ/vfg4nCgA
8sai4TIUB2am35JQGq6hggspctepMF7RudokZdJIpWOEczQi+E5QfaY6H7aOQqA1tE1qIp+IVQG9
sHO+qp7ORJY/arEZhwPj0zBJ62Nu0esRWn6crOTRl2jWxjwOMao9uQGpLwJpb0Edg+FtQ1FG2sKr
23Q7nvWLa9OnMtsOZkb/NljjU+zhzC7GpSHJjB93bNjwct14/MLWcRoi8RUU3Vlq4qkGRAcGwFOo
v3p0YK691fWWgs0frqyvCqtTbIxnV9obt0EUknl3gN+rqaj+en/SQXuNOuMmzRxDQM6umiCOa5kl
ALM9ccmdErs6Unjoq7bEOOjW41+aSWejWNjSewIBbuXwrZqpDwUj2CotvsgCWLmed4/q4qMd7B9R
GecUci7g7YPXkMpO/EUSWmV/cHGOVxU1IyjZs23LhfcdRhOaxpJwQjlWa5DQz5U5n20UVasSDlCl
y7Belhy787/9wvws6pieX350aio6wu6fCmvcoqVuVnlKKk1cH4a+2RkTCNtZIwaSGJU3RJzfMRNC
v7gJd1pCwDgfTM25bEwyhLn5emd4Gutg7ZXVUSMieqXL4Gz2+c0aCys0O0Z9nZdgwMn9dS/EqzV6
P9h4nohzfsFdvkgskeass0GeOdRpgyDhImH3q3DyRml8rFAKVY586APjtS6mJ8uKnk2jP05IxqCx
vgxmuYe/8DYb9Z4TM4lj0j8uf7lJgx9k38+WtxhWYFtCtD9rXXQ3mmZfmiT+NfEXHZanyI/xP03F
TxPzWTMrT7mwtR5xv79PS0JZLAe/dHD2+3Ln2fsBZ3KYb+Dlso5zBTJM5miYBisPGcpqdjoTqoT7
PYryYAWU29aIhDGgYzQbYH+BGfBaIYX0k2goI9UtV8+Qem+Np9hDOn45XtiWLkGGI4dNMqU2bm1m
nPoOWuI30kfSmqF/rXJHvpLskXlY3oMUHbn1ErveH9HYh3rpYRf5S525HUbU+lBa8FPkTFinPjOv
qz5K5PhcvpybCB7Hbazf4FA/qcFYo8QPe900GbgGjMjsPfsvruCMK3VohxPjuptVlzUNviuG6VD3
+hvp09+d1lebuTIuBnTcHKSSmabryPfDeMZXZb+7GAxX3owpso3MVwxvlB3BZXSJe1uKk6nBuWMH
7TadmwPKAYIwGq3eOJjPQsnZculxuH7FiDFmpcpmto0he1ZRfkY2u9d8iF7LjAJSKzPFt0r0bxTP
wy6tI8x0XLVRs0uUdjdaK2bB5Z1vjXhL93RjNSYC15TFgMnYW/xhKVTD2tDsOTKtm5r7KyIQ0rSK
Xz0Zv+qKCZHyL/70PlXuebDkuGpxBPAm+0cbwW9AQ41z2SFx0ENwrj03WXeleXCJawd2xzfp1Cgm
x3Cox1NlWSeZVVtOoIecxRC7+INM4cxUUcy6hytoyI4gMJ6ykbTnRP546jFv6pPVC3yubSi9YAPA
7kwcN8R/hFVVCaLII1YmNI3krzZ3x6zVHhoWbLRbH7TXWCyS+KWnadmIBpuTYa8VqNhJ0uulM4J6
6yUqp5vPOHaFuxAFwzA+6UGHSSpCJrYUz8Q5RsX7lOmvYDe+PCP9VbJ/qj2mDQZiz7BnPOo1Jmhe
fUlaIv6JkFdKmXpl98Z3MDEt5E4nje3Y9dTh43Q2vGoPuvc2Tem5mn9EdMjRdc4ZxUkZv+RNu4us
+NFnDkhjk868iOgtoZRTPo2ezriOffqVlc63jP03CPeEzFXiPJv1Kq/t/mbTaN05iBgJLrYvhjv8
mKl16nT3InDaE7fB719BNAPDKeSZj+GpKPOMFuz0gfv5zNRuTZ9ilc/uH2Zxz3FxmpX2SWsXGcSk
NlUy3Ea63LVo3qplkbFcolin/KMt9Mcuoe8Vq1dT5Q+McV511jsFIZ1t2SOkLvuQOI04gB+VQFBc
19E7QChOx9F+QpWzoCYu8+x8D1NAxtt0wuxl7doOmV9bvlMlEvRmxcWqaShXNF8LQqMaFU2kbU+D
FpLhWpLUhBh1XMcWCgULZAK91oPPSxKR82nDsUDdvh8l/6OyWA/T+KztUrf720jjPjr5Q+n7n1B6
Pn2V0J4l96NmWczwB+LW7FcRVnUY+sFOpxhxca/oLWrwbsThqJv9llDsS5O6P4Q+/BbYkDUg8BCo
/I4VOn0RenApl/5BdtYVF2bdG5yshEdfyGrmvWs7f2Lni9bYK0M1ctdgKa2r8W8OYRzszYs3pw8g
zKGBSKaCKQpGJTtOQ+QlJul8w6cairIR9FrmvebSTwxG4YSLE5m9LggY0lDK+HfMrgdDsGmBSXLw
wD71guenW9MV8cMmAfm9ANTHUCPnZeWYSX10I3dblnO6o/V/RbVtXaTmUZsXGmdWAqoiGwRJQdQQ
sl2qc1Tzj4M2mTuvYl2sHboNntW0V8WiNDsp+sWCvmFfIRdTtdjVUfJFdPz8APLJ7IEVuDB7VOIf
wVYlIVJ+sSMRmR7aZzlsSprSYAxwJiNwXDVTRhOtPNKn/27GcvGSeZduckh7EtnL3KBdaYNfOmeY
JUqENYY2NSsd6z+t2X+yCUStBI5E6xIHZh48tABJKDFz4HhVdipdjfaPNewgZH1BFEpCpxXPkzve
yK0uQ5yQbGvNwNkPH9Qim2MQqIXMjDeOzB6oC8WqZLDIKlJ5xZtrOLtUIL4ins1FpdQN5Dx2wy2x
3B/cY0hMhnnV6wh3LE0gU5KrOVsu8oIt92xO1amSnJFMjeZGq9Zxmt1A6W9bI9/FQ0TNo+80jQG1
UyNbJSllR1Lu22DKYPVuPHYxPaYcD6Y62719mZzpT4EPgX4DZzN0Jxk+K270CL2PqugoMKa76y4w
IYb79uKz/RMgByaWifRda7zNfnYoOEOJmBLK0Jk7+SmJiz06YaVH59hN2eozNCX/ihqA3G+tLx6r
fHhXNdXcPLLwT71Eo0q816s1W+clRAQA3Dz7jEFpaq1Na+0nlHHUhYdK2N+aKI9OxMaZ1u2T64mb
rhnu2hz1d3OSH9Ugl3x2RnaFekgtIPaAZYIahQuv1gxIi+nNP0aqtoU5OFsxj90aB1szXufcZNpe
l8SEcbvreN+Y5O28AWt/ILXnyhoYDzofKfzXHTGoyFI4aGS4KzLtDwyHV2s54CN3f6RzHBq9tUVH
Emz/rX8gjVaFj8shGm6ElblrChTJeYtEA3tC+Q+0aTV34WjPF8dpf23KUMrj/kSziA9ADU/oWTwl
jpL2RizwZZQdVK54DGuRejiYos9GW84MTn/PpfUh0sI49Bkzn6zmFqN9S4oX9Q52moPynZ+ujR5z
C+Qr3VmfUpGUjmo/RhLlpflr4f4OOyHTNbNFNmfcvaGF6IDm1SuwC+SHZo2vJW+O+H12aaPeMVqy
wRUIWVAc6F1CWIiGayRBfVeuBqvdjZgKt2nLMWyKfU7saOVgLyWCvr/Vdtp6+XcE7FAzoZHsogzF
Sk5gHIgc/vn4NFHZ0k7c1OZA4dAsmSbtR+2oHqsmZYurxj1PcNeyqGNw8U9B5TinIDVYu2xXhKFe
lf1xSPqpYESHUvrf91DTzw7dM1lxpraD/o2K2D6ioCB+ojaT6TBxlnMw4pJqZerEa8eE5CKbXwH8
O7eEqNHpz9WxyAd1NKA4IIY8EmkYUbdFyGSWH1exbh9E+talVBaly4wi6JRxtGC0r9j0EyQcLWcG
3WdJIkwYpQpGkg2ysk/gcR5pcWWgI42FORM4JSJK1wJV1MkQ5sa8MsBBVJkodhPHp3+v6N9DJvJp
I/Lsx2hKfd8b5sZbXvJ/D7W0/v9bJIJ0hkF6kB8+6bSlHP0oON4eloArW+KqhENcH/99ZXWsSlPd
23utuzrCbiCxJO3R9ERz/O/bgp0x6bNmT/1L2PDkPzdJloekFFEn5Atap1YEcrJLNPr46vXZzrEk
fYyeWWQ0TBx6ODIfk7KkeagkiXL9/B0l9JcN2t+QXu6RolhnGjl5/m6U/dbstPaYWQz0/z38962t
69ne8FKObSMdtwkogt6PCl0lTTyfQ+qwVA7x0HxMHCw2/36WOTl1zL8/+Pelus7KY81b/j4K2Zo0
ZB7++zb1HG6faXiStfwEm3waSKHbYY0nU6TlivvfV77LgW7uENNjhKCDafzlGISMa45rJpjLg728
iIWHwoB9Nrm9rOLoo4ntUdFZsAc3svRDu6mbBTb34xDVvfjTH5wZUkhjzvWxWx7ctKmPZnIFvQDL
hHmXiXJ1TrlY/CM4NvrBNogvkDBh6iw+hPQrKvRvBVBuVc/z26BFJD85FSdz9LR1Ym4ST3FCGlg7
UsRjq9hIXmPRPeaJhZOrKL8gEZ47zAUcio7A8s5e7v0YYuyOxgAkZsqnazR52/gnqCm+BrOHXODQ
EItTPn0HOmXZuIwvCBpJW3hEmV7uSs5YN3xN6Kw75HP2AF7PTr50GiSEXDrDuiUAKykw1DUDGhBs
aSLQLTBiSBsOs+ZpWy2mue73dI2qqd2MZtSfkUqotWsTzg2sot0PNBj9Zjr4gnAi5u/9A4PLFeQE
xXBrgzJDezB9u3kHF7DtOOfhn6L5U/tTu6Ntm9/MaTzOjtySmesf4AHoRLmgeNCSeBMFQYK0VzCy
0FwwOho7CdZqbQ9L6z3qy4J2CgFjDoJBeMXEoNfyz2h15bl3qLW8NBVMMeywTmydRvUbGEv7ytY+
IjAex00Jrvcaa19ZNEOLnjhNbszB9C5to2N1C6hcrfvUJSVJMYQLc0CWB/+b+0Ja3VnYRR+WUqs2
HUs1h/Hqi+YgozHFBDepu+aULhlKILcOeRUbZ820D948l5yDQZ81uX+Ocw+ZktLJSLaomJK+LrdY
jPDPABjoLMk8oBnfDb0wOTfODxhAaWdSXrCHePfez+2rlS19BdubAPxRJ82dcwT+gYdI2Pxc652/
optpIDfMv9sYuQhO8Q9uiF07D6/W4hHCf2of2krtHWtMnhBijtiNQnuczRMCIUUK0EEzM//JmjkE
4jclWNhu9p7q2rVkbHiowWmTbM7AJSetKC779E5QIodyIjHWssvia0cWcBxQ/gjdPhO0c5jQQN4Q
rBJgLLTx4OXI7mZ35w/SpRsSpysTouEZxCDPLqcnZbhJAkDb/C563bvlE61JpWWnWjHHiVFS0TCP
AZ82aq3ZXr7rYokhEgD/yWXwuqonaDRwDfGdetXDvJhBNaZxnLvz48go7hlkMiZNCxCVobGqgD+s
r2k6DphldYJNjCg9uQWhoynvd5VltzFP3v5dE/Be/LXBYXZfJupeFcids7kun40yfyWsGZOhCyWU
vlC1srT025jT9j2t6mObl+1DXBbW0W3cIuJFmnqYmXa/jhE2bN1SuFttAljQmOmHNtlfDOywNMJ5
XPUEJfB5FHsWDsTKk0Ww9XKBiRov3PJCE9wBDFg7FNAIN9kQrBMHMHg7iwW4dWPjYdQ0ej46MruG
YX3ddc569Orq4sA8o8Swtk5iIl/I6ldtIFM+Juah7st0h9vKX4+MUs8VyCoUjPFjXsQza0gq9qYT
+aGsg2hBnALeJgEWsW9mvQx9AZt6HuUez4zx/O/JRos+Ixo3ky+wVSx3V2SynbQc1WqYSgfAvOoQ
1H7/13czqmrPry+wCm0aKHiWHUBnUEIhtg2Tdpkq+8UvXRejBN9lZe4crLS/1v2QhoPKiExKacST
YO6fvd4LVi7AsXM/i1sbWCeSrRDgGrbC2dx3hP7wKydrRC/UmnhPK2eGD8ixvU96czPmI92BoTkY
Thc8dOTuIqrgvEB3sj79ezCQTv3vP1H04zfFYmVvnOwgTPznRtmVFN5GezYiWD3CH58xmcQHGQ2b
oPWoOxlxv0K5qLe+dhHKjk8Sv93WnbATQBFChygNHPFtkW+Y/4UWRJ5HU6SfksVttrC6jwvGbPTC
DLIEPXi/f2ySt7lJU0Kv9D7M7ZAESusQRy2ywRlkb+NbZ2uS+hkHzjbxButM5Fe8kq0VXCAnR4dq
sqkll5uxV/QH2VKOc0KsZ9UXxbYrA3ctK/0GzS40B5eVjJU6ziHfEYmz6XoiZdM+2OJp6h8Z0r/2
oD5DDx7oxhfxN+NGdeYTEiFlPOQ8usAHCwjuLu1AN08GsJf/LWJBbF8SJAN/8rtnmnLLYGMkcTYD
FIJb8pB29CFn+ZPUWA5d6HdKpft+1BO6BNZ3ZhKYVZLbfUyLrgHl6RsnezCaddFlrAjGPPMGCw4d
c7L996Mk74Obr6pXKykvURok+zGlTHes2jo4U5DuevKP1zjS6yuMjsNY8Ix5YT9DJx7KzOrvMd5H
dDe8+MoRB8NkSxWNekR8l14tfVgXNUKTTAeVODW/I7p+s5M9GK3YPlhVjH3AMLivc2c7Bx6JlcQp
o8TgOGRLslE88mXI+8TqIesqWwcktAlsvO+6Y61sSKlXA4EZVJ45eBCT9R0YtjgEbRk8mELQ43XQ
ei4yKnxe67R4iGt/+O4DiT3UKtqnpC/LHTzOnwQBIQI804UC3I47sxmpQxLakM1yR4+YD9yBEWKC
9f3WFj1apigm4U3I/jJL62nGJREXuXyzepluLU0HydUPVD52/Kol2KHifLoVagmWq01SJovh7Ld1
sP/3/rtzYFHRcrqZU/cUSG74f1uvn5XQB+3Z29sDasUxcJ70oVUPlVHjbIdRtwoGfpvMHXefWksh
hHj5bg15dowsOD+2pTZJxj6G6PPqF7n33Xva32aHMy5/i4WfhM1Qes+iy+r1rPz8QSBnMiJz3k+a
224ztZyB0QxrBnMgwzDcA9cNfdgZcf/kcGTVI64Qlkdxkmg4V6MjDy7U5jsKGoQyBRb3AQE1Ld/k
aCvunKHwkrUHh+qqU66dWcDJG2/9z3/fdVrnbVM/ri6TNxxHq0k3raE8gqdM75b1es9Ol8jt5Maf
EKjNT8kXU17+74tYKwn2KzSdygWusukObzQOBlAZCNnZIatN1UackERdHP/7SrOLM5e1gDMTT3vN
q81LpEuySv3S2kQA0+knRbj8M+3/qDuP5diRLct+EcoAhzZr60FozYig5gTGKwgtHMoBfH0tMKvs
ZWZ1Z9WkBz2BXZKXZDAg/Pg5e69Nqea6wzlOMkZYEqBS6cbdzjGteEP6bL4bhieBAuEQSAYwMWTI
bZjXr4VTfrpsU+vWNp6cXuJBmzeUqtFrVMG4GKZR5Fw/1Vey1mUW3OvctmiA2/1hjsWMlZu/2B4T
gIlBVwcb620aIvTmzPI0hJl1OVr7oAi1DTlfyMOlDnsJbPxlCriHjRZDQgF1as63JHEYifJvlTIN
I4VLR2jHv0K9f4WHa2+moWq3Ng+0kxa220IqHx7YiElyXkMS7jZu35Y8PpnTGvfadNu4DqriclOg
KroEHn4XAJLxDy2qTkAQixfD6ty1ZMQD5MHd1Fk/fgBe06tWvUfwoLdNNarl5Kcf4M27F2YTd00N
zofDvsbt3NcahO0LPS1vDVD7003xPIGg8x6GrEI2ALrnpxYjTLNcSu1Ee64zWj6onvuLwB/hOGkH
kRGGLEIo50Mp+uth/gLy41zqWACtpKpOAGDCK3xxtPqBZ9xDuNY89cd117XGT1iFrCYDJRyqxrdu
ruMQMdyYDnzglCEftB6NRyRL0UoL0V6PFM3HcP5CDLhgX+ukmLqAiTaTrbOzRf2x6D292PECHyOP
rgA9BgtzWPBgwTk+BBpSEkixLtsawzxS/M/hvDLZjri3HaC+ujCeeuS2UKiyzfe9Qou1pTiLN47W
0XMHJY3zjQoDoN1rDC3jZjfmOwLD6ANMeJn0by0gLGw3HcyqMnurB8vFx2a5O6LPq4dAxGdExh9O
I5xftsmlU2f+exQO75NofsCCVQ/Mp/RdMQ3EE+q6Rh4BUwO6GdXaBuD32APlxKqQa6ySQbjVFKuH
lkhMClIDzmTRnE4L9eQyr6InXXj7LNM/CNdotlIgrx/KLl5BN0a6FCQmbRhoAjWIvJ2I6ld0SeZK
ywN0eKxhyyLGj8Dq+hjC9outZtr+sYSxehwd+9zpY/NVdeUnLUGxovk57jrbIKvOq50zuG9+I3Ji
LrFibQyN+84I4Za6auCkzSCQMHX2huLM2ZnSDv9PIFD/M6f6/0eoKMMnKuP/7lS/gqXpws/sz6io
72/5w62uOf+GoZzgCELqWOh1XMn/aVfXTOPfABaYloeNVFiujif9P1hRFoApyya6DgyBmI3p/0JF
QZjSTdhFfMW2hD9TpP73/8LeH/4ur3+Y0P+IEvzXx39On/vOavmXV912TIOXp3tCEHjrO4b+t/Qb
NAEgd1DS4g5P4n1X/RpmvS796IeGx+k6s/wnL2q0tds1F/ZcFfqEzt53ebpFDPSEIN4n+bXcO14z
bCrHHVd/ei//4/X++fVZfwVZ8foYl3o6Adezn18I42+xJaoKY1zpBgojKHWbsEuYaekQpeSx7Rh1
FAQCbCLf2/V1LmlSlgm6ccNCEBbfqqoVB3ciIw5Yy7PEeF0bKcp62TkwdCjlPVGQI8G+zi72WOOi
49TkDxJuxMUhq1nSrVkFiC72OQkk6z4c241OT3ylF7I7hDL+1CnqLoWZhXSDkxuTNfRts2m1NI3P
0JHWnjCT8EpRZ15qoBqEkd7NWOX/3Vs0vwV/OYUUwJZpcInBDrMoY/6KG5DOSESxKMdlwslGEpx6
x+8DU1vvKFWJvUoRMATGwmBDEWSvuhMyjBE0chwM/Uv8vx6alWQbhsZwjEaieA12iUdsISs/jrVb
NWhveMPHI/Lv4Ia24WHqVPYEuPUSVpq1bXAJMbavgnNUoLvHel0ukCmPJyNuV56Itm5ee6+MV/Jl
55guMaXKfaXZuJi6KD6MJj60EEATi5FZ3UcbCeg/X0TuX6Od5ovIQyZONs+cJilMmxvtz/lBEu1S
HkamWs699mHo9ildCcTBSlHjm8Glh2k4dTZdNMR25aKaIoWurHUwnTDwsjqVHH2zPbe9DYsJKAvW
8WQdpEN4Rnf1MAorPVNdZxhLxAcQfrH9/lQbp+mKmDGSGuxBvwlkdKsMMupmIkfhNswHCMDkziq9
3k0EEVND9+kN4hOk2tD5YhR/tYu+utWTflJTWB0r9ox/HGw6FH/8yyE5pWB8fwzmXkeNjXL2b8Q7
1da7dAZtfW/FoTQibQtNf0NXd5l4Zfphk3m7sTCBL3nHwCbqFTuUONr3Xtzs+/mj70/FrKOnqouT
Q+SikVApxMNibI9tJYsjDVigkyP+ktC6kAJQn4ISi/M/n77veLy/XOCOmFM+qTSF7SNQ/NsFrqV+
k3H7DkvpaQRCQ1+/RJF75W2BZUDfcBvqZbsqdfJXFCQjZncye8obfSMjvSGTeqC1RJftMVPtoWhb
7y6njCTxeLxkhZmcKqRhOHRGLtxL1vfypQJ1xfgKYXYhIo9qZ8q3aLvUubJUsv3nP877a1oS1ybI
Sp+FATkjmDrv7w847KmpY7SJIuBI/bD8SCGdiYZzAHt/H4bcUvqw6AFWPEYqeLfG4qUxjPimOcx+
kHwfcKJEt+9PTb1LirXTmdvvz30fcsdVK6g14SoY9S1Np/iFjDPiATE6rrwgTV60pqRx5cfrFAUn
Qh97uH8f3H7cA0XvL4qN+p1yyTlIMZHwPP8PRFkjPCp4BS0rwJYkY8fxm2seTvrVqQPIH75yVt8f
fh/cOnE3peuFx16OGt1wGHsB78wnIPBrSg3zLKyq3xZms6ozR6w10Arv3pi+Exgvb7rRlVfDrHZD
ALPUcrRkPdR+s+KS8fkl1TpnOvuclRkauRB8J5JlqqB55D7pU36cTNQhNavVRne7u1MI66GOzRD7
szgACCMDOJHhS4XWh9AJ+66s6tc/n2L7/3CKeQQ5gsuX8+s689f/lMeGQsKJdbJIlr0H3hUp+Q27
U/qEi29YTM1bWLj2Owp2rUFzxvPaPfxxMNt2oXvhJRU2hnmL3jRUummjDVgHWNaAJ/Xe6fsgCCM4
mZBTdjnemrj1QrnqM/HRjz5j+sS1TnlfFzBY22NcD83aiE2J69s03qLpoep8ceocJ4OS5dtH3WqD
Xeh2Lwim+7do9H7ktPF+pSgC8Y23oFnPoZ30iLdQRbCtPUQaOzKjRjCNxYg55BRgtJD/eXCls/rn
t9Mw/ktNANbSsaE+WzoRExC1/vp+IkgUY13iLmZXGDnAvpNcufAtVdSzbwrIANHGvt0jIUBeb9v3
bD7QyGyEqd8SlLyXzpO7jp98/NdBKoIJ0HZsZOsES4ei5pm4AdAZjvFK+HbCxFuN+9nwEeugoMg/
6Lc8PA99HrHgj+CzyuTq+eV0J2CCuHYz0NY1Y7OzYVWn0gJ1W6cd4WL4xJeZab36BreI5it2pYnU
TzivoW7TEkWbR/alVd+a+WCLXqEr9yu0ud5aElh1MYwx3HsT/XE/lceus/SFbgT6hneK9qBWgdMe
8hcRkTZlNM41IVLswXE7GhWg/78P0xTYx0yLPhic+dsqaLRzl5ramWStlMnuDpxscB1HK77V47Qd
2Ygzi4e8AHt652tSXN35IJvBWI7gAS9DObXQVQr7IY+Gfp34VXfTmZav/ErLLwz1YAGEDNjbrs4+
WwPcUcRurrLbDCelpY6TW2Qres7lh4qHt64a6vuA+/Uc+bpcToFVfJAa8ZSLEmJSNCa370M5jfAd
pTjkDJUIe3LpS4ymfcY8/9PTy+LnP1915n+5iV3DBS1FA48Riyv0v93E7pSJYuzcDHrLCoFcdc/7
CYhmFehoIyKXVrwojpnPcLglyW8R5V1PUZnu6bBV5HdkzS5vi6/azgedQZPf7tLYfQ0Kn6W9jn6h
RNK2kWbdivEG/clfpYiSN01lQJ4eyV5oGwELGjnt9yGXEUrKGEqEETn9c0V8fK3i6fWf/2Su/rkw
+vPKCzvWofLi6WXbwqeM+uudJv0WE7AFPFSf1/qxfPo+ZGYEZNMRdyUs4xwO3nuT2Xhy2sjBQuPl
eyOm3rQJU3qxlV6ctMBncNgP8QuBAAAjetzu319FQdXvMwvnYMNk84UtM2xSGsVTXG6gJczyzoix
Q7PuAhneez1r75qpz9Nq8ne+PwQgK5ZtFPkskrr9NTA2PA8MJMAFelciNQHgFo21pqbfFgGxAQVW
S6Mf1L6a5EvS108yCUPkivJXgiCHkhA5RXrZk3H2y0tRRWnpuIYT/hHYaQ4LBiorZBHTf2uoaJfd
b7LWvgokDdMc4DMQZwChcPwYTBY0syyX9I2TRT5hDynC8VMqdEG6WW6xYKRLpqnNcnKsLSBqAR8A
cTSZjNSdynvw9k4wffgg6enNxBdDaus2L65J3b8DNtilLvYFzEa+9IIFzbYMuEHaLnEQ8gw3wSX1
ykO1hnuP6OfPqZC3WIHRoK6Iz1pOJ3YWCke0IxZEIT4adoVw36eKsgM47slbrT05jnzsR9faJxZi
K0JVPlriN1e9o161gr2DBsM9mX0pBubDBGM43T00C1Y+PCeW1i2VQ8tfbUU/IeE3FrS4wI5HqCv8
czBWdCwI2B7CfqsbFRLyJkZaB2S3JDcIagcD1byW2qI2gm0tilfEieZKEG23NDOBetyW4y5jsIbW
u0mXSIe8JYB/CQJ/Kw1zY6Saj34EQ/xMJPLBQC36DjmxWRGtUC80zfV+AR7bE1WQbARg+I3R5sE+
vAf+DH3PtAFZR0iihw3uwSgf2PPwdMpXnpt4z6jq13Sp1501W5I6oKRZjSxNi7stTSe1qm0PKEin
azvRmwuyzbZ2r52IhIsOBS0v0ZXVQoECYj+NxM7taZmj9QncErcNblENkwJ/GYoXpmWLQCByk51Y
WEiDtviRHvTK+IL9rh97EcZYctN6qU3Fve70p0QDCtsz8/eqnQPOlsA13sueaMzKPtCzBAYyOFev
QkHH+0nqo0QEBNBhYY/CwIsCn6nui3VjIUlO50ByFkSabDz1oGg12ByTbG2x2cW8APuA0b4WFy9+
i8ms9NUK+2Jpnh1zoGXe6u12QOfxlOvuV1YHR2Vb0cNA2wBdJk9pi9MpHeccEmSEbAMPFzI3aRc/
GiYSBFkje+cR0sRgT0Pf2oHT23SdXFjCOFeDf+1EAqqsE9s2MhCOyWw5EEAAJRhbrGItCl+zkmDq
SN/hWlykT3FkNIuslT5ISfehRS06GN54aF87v+I2rPz3qXa2PqIAunz9qpoXKvMjGbqfkftuaMBE
YkUrOZTGoR9+M3ov3xkDLxQWsoVW9u4tP5AWrD/kY+wtlI6GQkhuZpLk7yL1P510Mna1knSk0YsA
ryotzD5euMo8krIIATHOvT58FSWzejIMxmc7TnZNWIY4fVkIza4ZVsgYxUGv8X8YZvqrSiProKDE
r6dcDkQ3Ou5ajfLml4hCnKbfoaD6gcSr2CZYPc2ZKxoU3XpCPL8bQqyxaNw+THJrgDhnL1PlXPND
cCB0qVzTBN+h4pxgmppija9cLTD5+zsJ7D5Of3vaWmWmJM8MX2dQQJ+1nfvoBcA1ZxUgbstxN61Q
4lmw/IBlgyd7LG95OhH2aRGH1+TBR4fEvcuCCW2mI7CM2S+UHtrZV4Z2Hlx75/Rwbln3Ce/En6MH
1iHw5BtUGdL5wvHCCf8iKgLpYkV0qRTYD0e8c63W3dSgLdpv8XFeb6ux6M+ug8U+FBUnwe9gAMYt
Pq5tJ+0aF9a2d3EeAEDQFrkbvIW60+6TEQRQFczoV50UKx1pYSzb5yZInF0qKskPc1a6Wf3u4rNv
3OPR+UrQ9wPTK8x1WHfTwsBNsDCC/FxX07QBSfraVg1lvlDGqgoU5kwHPY5bc+cCOYgxJrfmplHB
L8PMf3tenL3labBGNYtaPp7ya2Hiti+eNU3ea+EgvUkvddPd4nYjlfkE1QtrRRU/uq11Una/qZJk
YnZNn9hOs99tUyOWG2YwkTOED4GLF6trrN8kIUA5arC8+94jaOJx54nAQ4eUxffChUpg2+22E8NR
togq/QRJeja2qGTMiatyIzKGBp2JqR22ybocKIiGcQl7xXuQ1pNhkWuQ9MjoJz+7JaNu7OMEDk2a
wnoiZTdLETAi9IcLDWE8ivWt0Jg8xL+EN8l9hE0ToHac7y0pTyRJOst8KInTY8i34VaoZP/TL/lH
1mfuthpwilZe/dAG4TrhKn9isX2R+KvgH7jmuY61s60i1GF6cOuFqy5WMVMHk/R3FUX9xkewrDIy
PV3LHldJzAZMHwcs5sLe5Gb50+xCb9EmxbOpxC0wH5MAR4VTNi+2KRO0EO6qspvpDMtuzakOsI0z
5+78YqkkgAgJEMO0wS7YVkd6kA8az2Vgo1EWHxutelOKuWTR+D902e3qJB+JLAU3j7jwJ7yjU0+n
Y1HX3giGp3fXYUwDq4pzol2jYAMchqlEwrgBVr2/UgyVdlAONDEDgcZzx+55KchDRWNBYElnqWhv
D8ZZtwkdHoqnVIdCwzUWOCC+pcJnDwzwoRxwu49x8iOZHIy1mrvzRxDRuaNsJBzwLhs5Hf38k8kJ
pJQEvFmJ5KhNYRN+H4yxY2li8atyNzs5bj2h407ZgXb5SVaPdCGLY4jb61hkFoCvVrcXzuB9uXgE
yAlCm2Z7m1k2DpPU1TcOBCBwmHhPWLSaVYVwobYWnXC6bfAperKf7Z6mDYiXlquxf0uy8c3NzHrj
5W66A5D33LXqI7AIY7VwYPXlvMVttHBN5Bx2RKKVNwgMZhPKIiNNAPUvloXBe2sq2oS5eajdzDnS
JKR++BXTiFiYdjvt+mKOK7AS5vxdpUMknGzIRDdsv8m6J9KS/T0Ln8Na78btum61NaIp/P6VclF/
Tz/o9jkry+KZWY8ug/UULjwmuAIsXBCsGnB61APpq/lGeh6D88bIVsLVt9KxFJ5dAfqZbCWk94ro
c9A3fX2omi5ndo3h0S6jdyDpF0njsY5IWuir/KxnMZqu8COC3JioAGJRhNCLekjxH0ZFHUMcDdB2
1K4u4q2m+4X2aKc1iL8p+NWUPqXtMKxc33wGFobqQYXLrPPWytG+SIAKVxHCTFQeYEcN1A8u/Nk0
lnMH/lQgvYGiTnw07j1BJCrAy/ZnMHiniLoLBVH3NuhevR+nQ0vKNE9XhJkNtDFiufZ21j8jWKz8
jHiyVoLHMWGMy27ktC9oe/CSGJGsJwKcjUpba0FC/6pO1NYIyACwICHgBECQMrXWJq3Y6ruCW7KF
J+R8gXDc84RaWNYxGZL4GM2HMJc71dnufmzEMge+vpF6h12zMqC9VosqMbs1HfCMmUG1iJ7EMKdc
F70Gj6fzF7WpofcqxGx2CcA7BPFSL52YFJyJJIMav4vBtzZBn2xGbyaW4kEg94VNa3udBq7BHnsv
THoXtGVirMESvBIBdVIZVLI4uOY57ldUQuPKblC0aD7WXLg6D6kmXieJ2qurd3ZPBlnBefNUQ1oC
8JhQp1XQJf3BYZVak9K25dawlzI3Op7I8gMSRbRgds5I185DuKjWjCDdJxrhdwbC7Z0WoOQf9ehn
VJn3jLTnBaDXZtbgfrI35YGDvmglcgpaERrOAfDuZjK1hghxtgnZWP8yoxJzLa9ugf3W6dWJCell
IgplmRBxtRKots6TQzVABMYCtjobgAyNba9Ltm94YjRJGY+o0OQ+XlgGaBIVRcYqnYZbAqXpYE5E
fXih2pd6DLMv8pf16FAX2vFRjtNnbigU5mF3JnNs3fiNs/DqqF07DVnArmRvE03TwdErD3Wd9T6O
3Srv/ZOfO7ceDzitGc9hPlLjh+5iDWh43546i1S+vnmGJrHWRtwTaYiJuqoNFpG4WzWp/oGhJjto
dW5Cx5QfDRlQtKiZz+bCbxC5WA/B+O6W6QOePISNUwTpj32BY0yfma6H61qIzYTSCu90fMwSliIB
tV610aUOJQCvaQKRSvbqErzutM7hNMX1r5hooCF3fMj3KHCrwfWWMsGbA2b3Zda/W/ZDapshIJDh
2eKhQuIJEY0F3+W5dNGC2wDGLdWjO8hpG63svY+rmT4VId11UsjqNTtgN/XV3S60fe/Tak+bk2GI
TyIm0NflDqtfvzbaItkRUo0hTU272oh79rJ4wTry2IwBz3EAXEL37FutRe9U4KvKsz7wW5DRadrP
qbB2EGDslSath354xQyOFfst6FzcuODaGDGCZ5+suZ8w4quJxClNNQOzlPPc5dU1tMX0K8MvXyAs
wIotrlHLy8AmBuulxjUCV2zUzzosV95Ubdy7OI754wYk52KK61VTgFjr22DrAFbQ4qlas8y9NJX1
yR0Wrzp4S4tMx3lg63mziqboMwtLSnPEICaJCLPas0rdTdYFBI8FlJoQHgvD0MgmbHG1RG9ple0q
xQ/QEGrwCiH6lIr7wAQSHdrTrySs3kJgQFgKO8IUE4xZKIACxzBWzWQ95t1su9DV3guyp5SZWZRE
xzniAl4xxtXIFh65PNMr6aZPwxM9q3IlWJAPGrT7mHnXctJA3pD5yQnqcXZq+rshbQQFTQA/msfV
1OW/Q0rSOtvYYZBvW9X/xDlX7Es0YyHZsXFatBdx9TrYHHSQCROxLMhF+ONwYCGn0jSmEFC3thrS
+QX6VHoePRvL0L5KkDieB+PfAszpo/2DWkmMahejO+3ZYqEj5TFhYhQVubmM+9rZtT2qG008BhCe
maoBjlBuv+5o9RhAfGMGNijpIdkFjwFBJiOeREBPElnt7IpG7sxENHlIa/WrB0nJDDk9+AO6sbRn
TfHhwlBbt6xmX42nnuUgIdmQJ9r29VdUEDhKSi5GJf29KeOjlqNOhQXd0n1CTQd92Zyz75gW2vjx
BxSDKjpyvdIRmHMIRXxOAmp+Avk+zbH41KqCQUOfL32X+8w3l/3ELJphR7DxsDDjSbg6gwU0y+Yk
AWYFt5JtWhw9q9ybBGas8K538A9hWD+7JhqSOqqGdSpB7sDndKgeILzFVAxjFRNKQvbSAkc6q9aV
OpgZluXaKwmfAv8B2Woisuf/yK/r03utpWvwnBsl8ndQ064LsGAMQDGiJQdfB23HDwcYBs6zrUXa
sRvpUOul6fI1i5falZvKLx7zoCYIE6v7KubnTCXtbwdeqa5Rv9YKYR772vk6gTsUoMTjHoLSiPbg
pMmtT0IaG+wUPnbYHCsGbqCypgHjcdOvFVNmV7M3s5kzLOKD1XUD6SU69BtaBBWjqGUd518DtXTv
vGlOdkzNJZlF8aFN5YPpZW8qLVLqkfDaBjaJVbXxOxP+NZmAgRBv+qg3EaDBWSsZ5NlHo8GxzxWX
Dq06znX6EUUPrcJACraA3ZNUW0A7hFnpL6kVQoEMsZD3mXkaWgJ49JhilGBHsGq4X5YGrlFyvn8w
vQF1VETRSSKm9A37kbCV+Hqver04VF11r+LmrIkiPQ5he85+FDg8g8HnZrP3fUacd+SQ1evU5Nc5
OWmH4RM0sieNfFzgStD12CEQ4hp3xWfsk7vUtbvKAsqAJpXVr2wOFXS5RZ/nD1OKbLjA7G3a7Ga/
P0oHJsgIK88FkC5hNgSd9KxIyvCrQ2GIl4Jw+tU8OhJ5So8ujF+q2gzZuSVPoWs2ywqBCZuTfkSe
XyMZZa0uJS3vdgQvL34PJDwfVDBtVRosR4u8Hs1GYtJDFF9RJJt4eQkO3pWAarM0sxYgFQRa1QHb
Y803lZ+xoi3E65LLbDAUqi38K2DzE9v5NCMmwJXZ2QsB+TqXOApClIZtTW+DmVgPrYnpYEJlMyjx
bDn1aznQLTD8McSPktzD3KaSK/TfTe6zCFghAd2TcOkQFxs16fDGVPdcjMHMunCAm9lbvy/RVsXT
Lgw3bXOrdX081qn015DJSjRjtC565x0oXPmW6uEPOAU9PoLs2rmDy+UOADUPxE2P2q9MAFYak/At
aP11kuVXo5UKMEsqF4JcMKAezqlrml+p8SVdqOpxyEPEFC+ea8wGKjAaWs8jIkF5kRbj2tLZClUy
Xtddm9/aONoOfhzswAZ24UEfRm9v40HRexAa6QDlup/qD7CF0eqk6xY9fNTK3P81lt+Cd77BoxRZ
z0UubXypLuBzRMoXC6Eb0cgOO6GRbNMU79jW98qrxSDE1DhJtvZoxAMlZJydK8XeCyrxuuy0NaBj
Ojqe8xi05QnHKORTz39hIeUpFaUvrkpwSJgVjUCdGjugxe8O8kEbeYoVA90kmgcAzzJAdXo5HHOD
WlBHic/zmBLHUBPMsOYzUbp+VPNmMGntrTMYq5COC1QkjNZddB4mstAny7PWJJ/Zm6LGbjsoE5UA
3QnTZCuvEKgoI71oJKcu0xpMNNzrcOfG8meZNbSIG4mVd4dmkuSyeok93tjXANEamflog7Oacjbd
GSxei1L0I0+06Td5ShDrLX9HI6Ba44Op94lho9rUqp6/bfiMo36f0CjHrbRALRA+ZEJgxG95Tlrp
K3jWJYj58FG3hr0apmQfWzYybl2+Ky0Y9u2jWVvyHK0G+mVAQ4kx95QA6OCPF1TpV98QHb6s8Ldc
OT4nI9VBsLLqurNi6zdDjAX3yanj9mK5yAj1ybxm6/us+zkeUL3+5FnGL2YwP7nigP0OVHl8IP/o
MaYiGTwuIIx0hBC33IDA87VVbXSMW/xyNxU9iu4U+G0fH0XtmXs52O+AgczFxFx0Z0/a1mvqHywH
2MDQEeHl05bkFZ7qsvO3DAu/UG3+rugBrth6fRoGNXIeJzqDcgxYPJ2aFDi1T61E7ADpwSCKuYc9
9A+xd85IQNxkbf/mYjgOy+Q8+Vjvo2k/JWy8kvCM7u6F1jUtDlLiBTkO4KTcz8Fltxz7IcVqNmPC
GH8cfNqX7YilpAegtg0FqzEmbDB4jBhkZCSbNNA2ZaC7D6JtVoKwu0WmrSsGFo+B310rYC6S+PJ7
ZtySUGVXN97XLqWQG+eQI+oQMxvt4rb5nTY2711GK4s3ctt7za1NJm+R+q1g46w951pMVMTM9TY7
rNFw9MBnZmSfDOIKShXnueV+5SlaZo+0vhRrU1fPOb0O5TKjTXQ/MpoZ+N4iHOqKtSx4peDH60e9
0gV2dsbK8dMD+r7tUgA5SDq4TBtw1z5Vp6rR4LWm8aQ8aTwZSbkVVMyQhQbGSx579FCzSrQr+nh1
yWaCHx/eWT7aPdN6rgEr8gkWHLQlasQAs4kMLp4+wVgqJqzjVck2Bgw1ApL2YmJLcmVYnmLDrS+a
p6JtqthhaS9kAH+FCSuQger7xIMbol4dQNmgctu4lv/bBpAopFefEvJ04A0xm8bgc61khmd6ACuK
DWhYh2b/Q1PlsXBGzJWzx1elRn0pcsOGZdq2P5NhkZTShP5Q6NuQ2SjhUUw6aygCtIwKUgY8XZ2V
7Ijtc4uVpCq8A2PIW9ncGRSu+6lU9MAKmFxuUmI94fOF8eDUbbxvQ4fEVjtVDwSt1LuWJE0eWJ9d
3trXJKmTewxQGBp+9OY1Wnz/PiS9l20ii0276fv7yImzC4iS6s7+ANmDFfSHvgyYSMd2Qw+oKDZF
HA1bIC3jTXmVee0ythLGe4+q4RCVQXxLpyq5IZUn/RJq3m7+oiLO9wArgWlMD2m1lwlj08rSrvS6
1NruMPwNMmpXmmqaDXTABgwChxojdIZq6aKndn33S8Li+OPfiMkFlZbq5iHOBQYO92cIS/iZITlE
P5azkwGyb1WbljyhENcc1TF7CIqzwKSgT6J/zLPn0avknT01MDPdBE1AmNr2+0N9smGiW3G+Aab0
q+y48Zc6PguveELqXz/BLfpK/ULHotLUT14B1odGr7/5/mLYSp7a4fQ0msldl5H/ik+ipSEt850/
9eaTrZin9sCUA48SVE/MYduYzoBc3SoeRcgpZC/CUzlsikdXdNrSHLFP5RaXS1otnbdy8MovEZP1
h7AxJ0SxZ7AzEe7nJOEAAAhia9RE1ylMGgbo7qfZW85HzYRrKWuPzAXLuxUWQ46hd34F7KjnRcfi
pvkcsugjTPT+mWAZA22Ae0s8zSDBspXop+DBd3VTbOf+6SmyJXbtWauXSwF4KK8QyIruq67Fk6s5
+t3TjiKmf9GH6r0ac3jwhTxZJp1ySwNCk3hPEekjDEtttEMdt/VQX9yEsXLL0HXJKx63ql3TAaqf
6zaUjyk7JcM4d/GII8MgeLwPLjopsiwHuTqMWEmXhhThsaVuAvURnmKUY1BRn7yEDAa3ZINsNkD7
NPdOOnl5ATLfMDAj0CLVUnHWiJMAPRbDnIZhXSiYe7lN3Kc72VxbYQyglLGUVWprjHrBq025ddDt
Eu6+/VUlVrisklK7p0n9NCpNHMzaS2m6EejcmlV0or1yU9DlVoGO69yLB3FGbmus6gRJHGNyohFl
ViLBIsfATnCn2rXcKqnZtxGs+MM3Y1y2/mPRFeA8KvfYWz4sgCLbeDSRFv4s8hBdeMLjJ9cY2+71
+D1IEYw9CKbEmJ3bB9nx2I/sDAEp9HDd8o65z9yjEOByzViLUGlaBUrl6YPnb7DDY65BhSX70Wmd
baj5+d0Y2xKHNTPM0sHHBQjXrpBIV+1gcSfEF0SibwnlwqWsAXD4Re5tJ/b826aR/87cme3IjaRZ
+l3mngXjaiQwMxfh++6xKELSDaEtjTuN+/L089GzUJWZ3Z2NuZpBAQ55VEoKeZBGs/Of8507lL9m
r+rot6EB8f14AXe6l1Vu7CcsgpvQ/9XwtCL2x8S9kt8JuLAR1pAM4LruSOs755hnUWB09TUN/M1k
BeoIxNUlaO3tAx54wA2Gbud7XKjakHJtht7BBkAKAHQB8Xh3ssjjgWddgBfXOOsIF8xELmoPJL8/
z2OiCVDFcMt6PZ2kIdOVSbAV7X2x8hLg2BbcxwfqN3dKV/aPHNK6JiYHOVN8ZOY0nZkPYoJIxvTV
Lb21aSf+6fFSxvikDfVR93nxLHPlvBSWMoCKf1YYWQisZM4xBqO1t8rmqygltWt58tNZIDJLq8Yz
AafoqQwWYWdGqG1key4s4vJzg9WxT8HnW+IaBEgxlTbCNVGS4u4JfF3SbSO4Ogz4OWzV36yg/Rnc
zHnQoAWAwA4ZOy6I2sieXsdwVWZ4WEgvRxMVo8DbsfAV9Wue/yqgRk/pPN2s1KP6aDB+GhVedSOZ
rvHIoQLU5UHHVnTO3HSlaEO4CHi7urfd96kt3HPlN/41geBmVpO+zFH8yW6Z8A2pMp/TFuaZM8P1
MGwIaMUIXqTIdXAp+oRsbNqhRXc2AgjWXZwR+hkrzPys8CK/9P54qkvDOljLASWl+eBC/6S6SJyJ
wCg2ntVDvLBVeNaFRUlVCJDGjcQADMQTO7pLp+d5dA5QVuVVjQ2dIA2xw4Rc7uhnA/E+vj7axYIm
f3Ka1LlnJYPEoLFntHnIoDqWLFFJZ22aqYqeAH6Nn5RetPXEGc4T8aHTWFtkmzSlN3HjGHt/Cuf3
zIEZFFnxtxWpt+FihtO8jlVlgfSRCaMig5uym9LDUGbF6fGS0Zl9bIHX+s2AATbocP77yXc//NSZ
uSxWuWRcznrubLLKDl/g2QfsOBCazCDd9rkK3hqvCd7K6ovFlO3mzP7LbLLEFwuatx+1g+cZLyNN
tC50D3XlNM/ZsKri52Y/M89XGYXP6GLGxRTDtutM+2jQXc9Iv36fmXLvIpjLFxue9yaPO1SnqsjP
MIf3Efae1TTnb7kyISkhka1DKCEgt5zyFqadvhEw1zcS7nureYsoHz41aYh/VqiPgcrYKzfpc08Y
5Defg2gFmqcompGzpUvJ7L/2OeXgHpiiP54Jga+tr1S3HWl74YkY5u7aY4N11D55d8YtO/40ymw8
Emgd3K1PchD9ZjaCDvpE7kAEIb/IbGF8coQWd55DLetbMb4FI5uUWiaaRJl3lC1qI/cV1V0VPSqx
6MJdnslpUzqgUvgN9MJEDanrtpVvUOR2mBpy7DZu8q7mrfAa72iX3q8smHb5GJUvZtRaWHEpixgA
a3NGMcp1RlRrXUsvZ8iW9Zdw3Hi9/xowbCzopHi1A/QoAFPfsihDBVRFfa5CTC+duDnaVPupFq+5
6anzwAZpVX+uZexutezMt7Cg2oAjBRrsHAdHhp6rltTEU9xLlDuBlr1KQ3B/CukIV0V9llmOVhcm
CXiwtNyi5TNpMHHEBVXCXMRfsuPZrKkDHsnuzbTv7p1c9ftQA3yu4K7esb0x66/b6+OdFVawMALh
75qiSI5lHH5z3L7DfjZ6aBNRtx8iahcxB9LbaJr6pQq0fnH6n3hDi1vAvuGSRRxvmtk9K0vzwphp
NZta4ShR/d3CaHQHY9OefNu9K6d7EbI2r0GYDW9D8mZFwvr0eFPYrzowrFumrDeX/fFFuwVphWQO
vkwSNuQIlyjMqfto3Cp8btwpf/57ByQznr8aIF2bCkMbjcB3LaJahLf+aN2u0qhv+hADUYzxBfdM
I2jq9QB8ElkE061biAOEIWKT0jXRqXxdTCM3UUSQOMj9tR2KbssjBWpgVbioqvOAjIZnJbLf80Rl
iBKmXIGlxFlYagLhYxkiL9b2CUF6MWxs8d1LH7e9TNsL55PyrsfkRmapvzxegBSZ62LETvN4K5Lv
OmZQn4MjOoVqwaw2zb7sfe+EKSc61HEUnwLp2IepSChtaL66PY+rrvKwGgra0LZO0n7OyXK1iZ/f
++Ulari2Z9scV7QxsQ/mIsu2to2yCTIEv7JXfKJG3D1RkItbpuwxtobeOzAxE9QjfC645fuZLcfT
7OFf5dDc40RkP8+f43yxZUBumTYlbucTFj4TwAxF5Vlfth/FSG1cmWbFVYMmQpQrx5WRhuVLh0IM
ToVg7uPKs+O7L1vjUqnxMzWmyTsjGfIbY6aOrf0xYqx5ebz4DpsxkjXU8p3KKMuuZdhWlF5E61Ya
5atugR/+/fXzH0zD0sN17Ujp0TnrepZHIe2fLp+CCnvRL/oIxXmrsI5LhtJ0Tn7v09n40nmtS466
wJ8h+G+W1thjHrC4WYB3NnDMJn5gdB2kI1lh5oCXyNf1E4tKfJ9kXazsCFpf6tThzbCd72WXjRxN
ME5EIQY4bX4OmrKjJo3nV5M3L32WasgoJdJ0xYTcNO17RG7g8Pf/5OWG+JNj2BeWJf3AkaZJdG/J
Tv7xX6y0ZUVJzw/OsGmqQzX55eXGb7HJprYyFjXaZBTeu2BtuaTi/+bzdpbP809/O3HIwOdvJmgR
uM5fP29R+UOrqxZsU0fBF6bXcp0G09ruSwtmKTHwYsRh2Vic7eEEiLMs3LVowvjWsjG4xQLXXSlq
+jEw4+nAaz7GuDSOZQVcTbG5oYxvmbf017yjeaeaCjTNkt+nIu8a1d96EQIK1O3VpCiDLqoGD2s5
3gjZ64/IIbRO/vzDT8XRzJmjEIChWD3HPsrILDkhSMDOU/nr3/88HvmhP30k/EBsn88Ce7dt2uIv
l6BTBM0QxzSmhJPzLTPir6MHii1PgnU1J9FTStUn5B9oYhuGsLR1UkIE2KuFwNU1+7//Xv6zawOB
whIe3ajcFdafrw2WQSMpFRPn0Cp+jk3Nzj4+pH3kMmjr6NsClymduduXlfX7hfH/pmV796u8fst/
Nf/zT63a//vPb///KNk2TfK8/3V2+fDjV/at+Pmn6PLyO/4ZXTbtfzjkHSwhbLKTkv/9K7psOf8g
SElq2A38gFZti/v8n9llz/uHC7/CCmQgl3CbzxXHQtNG/+t/ePyBgmswCDwpHFMQVf2/yC5bf+7Z
dh1HSOEJM3CE6waOZ/+lZxuPD6Rnl5qMSGv/OXL8C5O5dGnUPfbUH2wCt3vROv0JJ02eQo46xCMt
sW19POdRPJ8HuHxP6PbyzDQf+HRavaIdeivkEh5PInO3f/hw77/fdH8MM5t/2U04hHMDj0/AZcLn
EyL5S4aE7jHPg9+fbtLWHo6uBiHJERlWvHg3KxRZ32Iy3QO4DJaSkdj1ENq8Ky0ZeMET19lLgPp/
/y0tP6c/rph8S5Yj8OCTQbTtQMi/RGPHWQfp0DcRUpDp0GhBj4LpH6pFQJ6LBTvefzF6ebBxCMZs
Gj8ZDD2u5uS/d42/GxP/TgzHsa3uC8nDkzbqiTm4RnmPslOTe5xcYO2v+tr+9t9838ta8Ydlje+b
XcqyNyNXj1Rv/mVjFuRGSlteY6wlcdvZq4tbN2F4Eguvyxly3GnZG9MQrD6wPXEfD9mziakJ9Eyx
8wYk+dCnZLDPujcnEPlbZ/3We8HZY4dbDAZVy3XzecL3ffr7b5vc8X/4wC2TLQEfdCB9j8/+rxct
lhCdZ9iIsfhHT9TY2Od/v6jCaTEXweD419cniqDPYnnBKwCh+/G+sudwHXlZvPr3f2iMDTqPR6uB
ZVf2OgtaJmWolyet1fT7rx5fe7xtdQIImdKCp8d/8vg/Ohx8TjzfKmKidw1k7AZb3whB6gbLy+PL
diaGjerL72MvaIwR83PTK/HcDiDfpZM/N0aND8RmP7gPHOoK6ro5YQ0KcFX3wXNAqmkVzGX8taDw
BALpjrG7+XmaVbsOrNG8ounGPHxD7GtB/xk0Lf4ev7V2AxZ/zHU9scP4X++FmTTPzsh8FLF575JL
vzYxhXLFTEFFQ4AMoYCeVKjC8jjWhj436OtPYJLx0i6y2+NrizKp48o7AurqzyG6zPnxKxa7/lyO
YX60er45AdGZqmh0PSp5OOgHJrY3CXBsJHu4Vj3nw9yzrGO6vFjlWMlNrZau7MdX+xpNnqfqR9X0
xZPOCTAgDJTwchff4ePFNYxlMEnn5txEFg4ZB+jVv1563AsnRfNBVTe3tNWKPUP+QX9HvjFEUn8V
1hJzMD63TFP2dsuQ+vFlk9lD6/fVxyRssU/sX0mbUlmNe/+dc4fYqgz34kgf3LtRhdlmxve1m5e3
gVWHgHv7pfLOM+9hbZ/BxmEqtYJqh2MefAnrO37u5KXP6/b18SWKLhIczFV3erw16Rg5DLjJzSbv
n5JpHl947o8vQ8JgyvMrH7f98rU8p+tycNaPdxg/x5ck4h9AKTi1g8tvYBCL5prM6kBz+afaybBG
L1Gwkd60Sz4Ov79rM7s92lP4wWwmosYCUMwpC2Hk62hyccN2CA38xS6AnLvAg3cxxIyN0HGvoYPr
Oe86tOblrSL4f338yjD4wyHsEtNksG5wXltJ/AOnTM0In49fqsHYWeGk9lC/GzyTsTUfU2toObiM
mEBMxZkFVaI/BctLGLLPSWumhJ3E7phHkXHsEyc81m4VHbP4K41/3kn0MUTO2lQ3RONm50zVAmmE
lgm/qCYJBf4UC6h5blocebNuU7oWgccbtLbEqnNfcjcANq2aZ9PHgQLh45gEhn3hh0IsLhjCo3aY
b2uisZfRfB/MWF7t1PGuqu7Fwc/LH63fJrs+oYdnYNr2yS0isUKYg463ECWMfQFC+QS6oGMEbtD6
53QF7QVWUDLo5pcUWmOuHKN8q/zGuuR99uIYgtOjLq8U4lScRtKUqBYu9kL25Dc6wl7OIKdDT5xg
cM1Phgt8u2sm8DZ4a7xltMyY7By6lXuuteifhMUtkNpJcq154mOtB+JQuLRQweuSJyjmtxx575xI
f5OYTnMHE2bshe2VKxVCIQu0Z90qkBxZ6hRXf+7HjYAwRJemP9AoH69AGeBqVfYLpVfmywjComyM
am0KmxFEafaXSDsUAgQvFHWV7+TxCtaAHiipyu8JK+q6GY/pfG9ALOKKjlbJgCNbJsFTOMtgFUYB
TifTo0Mab74Fne6p1Thn6KWPYtovQHT2COj9mfGOxsSTZ4t6Mu4yM/9hxw5c9Ewc7VifbXihyhqa
Wy0rB8JgxMcWekzJJ6ujQjhci5ajfkhEGTSc1BsRl+khmMcfQV6Z92rQX6CvNmh7uaRroO0PURcP
WFt0UtGZJIeTS/96ESUUgE4xalppeCjkFNBNTu68ieVl8dNwqWYrC9PU2gy68COMnKWo0X1jiv0Z
1hzOmkjchiKZ3sWUflQUT21s8M2rKVouj3SGI9mb2xER9KL7vLn48PxopJTjxnCs79UE31z7dbAP
MyIUuBi+M6Pqrp5n37k14rfHS6EsjhPY68LpbGwlmZiLpS1G2guXo5oH7NKN5XxU0zi/Yeo9+iOW
MLMZXrNxpFeUUX40UqrHlrE6hbM73vM4Jgk9GS/GXO/MwpmevWFn+Dlt98s8h5TjPuL5PjxpqLfr
JurVhRN4Cpv1gj3JvKImEgx3Rp8+aS/byACHAc3JpDSWvDUpAHSP6DvusZG5eFZe6BMhJ1MPP8Ka
gm1bpGezCL/URHO3DINM9JudbvL5/kCj9qh7VdsTsicuhVV0Lt3VTMfDDlUSVzv1y0MyErKrnx5Z
b1h7DcM26lC7RkTXZnmZdJSubMyCW8OZbiBkPFbK8TrH1LdVVIhsExu4aUkE+ymV2bQPPThumRNF
b1MMo1rVgAg6+RwEczTh7MXuRztlwiXLvKLO1sbyb4I/gAsXL+BG6Ho6Z2X7I3OtL1GGDWGC34Vb
1pg3Ydg7e0d7FA/adzvzEiCn2j2g/DDxqRsqodzu+2jpmZ2MPZ1I8lY6PrNvrU+l/yp05l2SRn4j
RspUOCHnV3IUpsCW82tedJie8gVGLbt720kDq09KMrTkb7FJK+5MgjZmNb+HIz6psdVyNw9huin6
wXwJ2Ux0bfozjcz4ArthHTvTRCMWO+YT8gdddYY8dWb77OJ6XgXMr1ZJPznncvZ/Qzdo7+EIWB1b
Xjx9jqQkJ+qDE8mSrt6q7ZSxNUdHHHm8MJ06YXHgGI7avM3FqI45S/DsFQRRiONtpqiX67zKKlJW
7Y8gVvk2qj+caL4i8QbMsjxvy3Hr7OkfUPZAzGHoIpfRqpNZ1hglLO4sXctNEKhiI0C5mS4rU24P
hKf90jm33BAQYlmCuMyCqtS4v/BWtw4TIj8zTgi7nyqnoX4pBNZfjSsLIumqMBdqRZxVMFZAPtoy
fs4mMnjRUqHj62wFFCfY+k1zG7AGHoesV1s5Lr5lepm6CIDDZCr6jHy7uQRj+JuqMB6NjexOXWR+
FF4st+7UvUCWgxbgmFcOJwVRDUyCylfhNnIpCyFDG9KPWDEk6QqDfVHhNhtbWsYTxaL2pjIrCDDV
dwweK6PXXyfVuCc7KQmDTg5mw7wkdIUbHGaRLN6CEL0dhMETkVGmfHL+TRl9eqoNJz3pkk62OO2D
NXtMm6c46BtYHzQUSSInDSr4456N/K2JTe7Q9p2A0A8Kz1xugl5RRMrl/eD2GDEQIGZSPzzQBUsv
BENBjxLceGmzYzxdLJvIrmcgw841T5JipXu8xRxr8eAH7B8111958fu2Pc7Ev1YUUvTgmEOsU4Y8
wGVOIbywrWiXl9gB/Z654hxWXbGFfUkRqhU/swv3ryPHalyDhn9TNBHQHf5tjKLv/i6vAvdGO1m3
I/ZTPWm6iY6AcpuNUynaz4Xbn3tzavZ23L1NdTXxgA3PcDHrfdmo6tR4dorcB7/6sVaaHiT+qmSt
9IfZPEk/HPHtZObGN7r88u8XTEV4fsfEWFHQeXAx1m4hW8R0tuphbWFn2bpMQp480OrbFLbWXqV5
TvICV6VhDN+aafDOUeS+2YEV723RlIdRTvfRKIznutlAFhpeiomO4cKyvN1AKr9K5v4tLHuYmCr6
6kN/X2E5Kq8jPQegz1DVR2nb90E6X+PQ31eSnIheiM1DBzDQJlUd4xWeLo8xTJxeXCT8s/DTFuNu
m8H6o18ls/ExVidnkuqtTjFhmyBVAX3/aEqqT8CF4sSfJB01TvOZaUe1ITGJxYH4gnA0/xQOpx40
hdJgMNozzH6lAH49gpx4Lp3u5Ftc+HHbNLvOqL9oDEY71gwzYwpvRkZ+IA/68XgcgaOwL2MFZbQd
K/to2y5VLHGAiYmK2rmhTalueKjEebIe8/kTzeHevXM+mI20n/55jzke7XSNk+B99uZtRbj9mjVB
vmnm4jLVc7PJiuI4t/gE8/yLNbhqF9nON1u5NFB07VHBHLrKQFEgm1Hjns6quRlSfe0mQNUigGXC
VCnkR2+DEo6GwniaRi4Zai+GvVum9dqkCXErRF6+VKb+PFnKPwnSjPBC2H06xblPyWSGWd6tInon
b+50lsMvD8TiVzcJjomlzjC+xJfQp/O8bdJmX7UYdzwGaoC3nOiOJaVYzzpvPhqv/VEaQflD+ul4
UonTnRvGoWdAOBMeT7YuQUphNtZYVV6YIFfYZOdgRODv8bEuewTZVh+GazmwkQguh2F0LL2xP9CT
/lrJeNqlvtujVmg6FQOjbTfxchAEcRedXJ94mt/o4wjOmSSs33DDDEDTbbfay7kJDrElMQIwXGq8
rRf5xjv0AU2jKQtupcOzzwdyx31CmUXZG7sy8hQFrn3Bj8TbtUwsDk7ZvnLmjdFvsjefvE9FTysL
8uJv5+y+sUpatgmYnNiMEVpJsVMySpfwYSDiFgJQTtlUEfbWxl7NLmsyPFGUiCKiN7pGQJr8zn3H
OYRXQ3p3VRceyCBKSvuw48zJNGvbZwVcUKwtq95W1mmK9DdF9uuN0gJG/aohhBaP50b44xogww6f
un3PAu4eq3L1NqHSpu+9+lC0WXnqLKI6ZeWQ61saZntcR/u4PbIsmS+NG7CnBhE4VDBLLB7tz4Mh
SbTSv3oo+wqnVEdgoRlqrsCB6HpJlt7Jm4rOwTo9219/v/SVlXsUNtKPXNhRSqddHd0WE9axUqZ9
IP3n7s30U4MladOV2W9dTcb9cS+2Gd1bEUP2ca6bI4TFl8cKWKYtLtOSonnPmjv8HTPA0LbONyry
3ynQhVxlyOYExwlftS0vcwxlpkqX9bC28MlP/lcMxsdkCO1L2Aj7YhvRsTcKdQ2KAf990x01bpIL
SG1mQ1wWlXIxLkTevW/JrFb6ZzEW/nNISGbwcIVFVFNZioLueqxJAdZK76GwUnVolN3RotiuBjaD
uz0dD5OnR6KjqECiqVL8r+wHDXLv/8YOmpQ2Y4nFrGuX9fSShH6yNqvY3+aOokC39fDIj2l7ymxP
bJM0BS6zCDngDApQP0crzd6yQlFpY3hYQxnq1munHrOLwCR/sQWYIuG/xgRF9p4y09chXJSEfCBP
W/bhqUxFuSZfRMvDDD56tAeuRyuRl7TnL6e+41TIwriohpRx7k5ZRJ6WcHHgGgsvYyre++rVMIdw
22KwOc2OpfhBacrsgjCkzU29Uj2aHXQxXzJLqee8MTFM1s28xWj3bTbbH5bhiu/mDIWYHnHYB/Zz
yexvbyqwZSblg69VBX0Gd8SKoWO+9+0iemvBjaQSVtljQxDKQPMUYFUBYaaGIrvQQ5+xxC4wg4Q8
HgsM/cSqvT0eVg6y2LEKprvVe9an0P45hpnPQX/UX3A1HOOJ2gtBftVP+vZUtxPQJe19TBjmMa/A
LapJBoUuiYOopERNy2DYhIbjbDV1ykOWM9KWYiTrnpJ0mKu3uvGqg7E4q1qbSoZIdP7x/rhbINkR
oQnJj4q03zfaYiQexbApQp+Q6bJUSln+akogilnOgSV1QKBV+ZtLt2tLbAVqMfa4x52p61OljOoS
vqUmGfEiHy+pC55dYPjYZc5oPQ9RsDMNVmK20zH2kdJ+HrWNUY9mmzITt9aNjhYts+TNS0otbY8/
mXw3SSMWGMn+wSlYRPIeZ5vVshEnotUhdfH8h6K2UC1fM0MPx5qlZnK7u4jJKVnJxTNgeFjEtXdB
JK1t1xaEIQhULMEQcZo+tZWIdz2Q4Hla2VY0nZI4C1ZOhFbSpX3I92ZwMpHNTQVesYHAF9P+avFh
BgEsRT+Mzc+pm68flRRdm1x7UWenYlLdWccmkIRAXkpqEONikscWK8cJsMs2M5P6EkciPwl8Z0gW
4ypRpXWX9fvj2d+mBHJjc3iyRLAtKgof6sz4xUa5fu7Dew1jlR0A22ZDwKAE6s+9bTQ1W3U2S1be
iitnU86z6etjc+d50bAyXGWuRsbPDJDWrTe211bWHqRUQm1KNgY5jCRaw9VmZJ8V01agN0Ncxv71
FBuh9zxo0yLGFMZXdxb71Ep/pHUX3HEInMqyG7eVCelOJtxFQhvUpi/SW1pjWMyNE9r613AxDeTC
SFfUxo97yxQ/cpuumhjtK6iZ4EJGePJLClC5+dRWD+P0JgvGEW4BuShKxC6pmqOvB/eU4uZ58ua8
fwt62nnzmNC1Lbg2ebrFbgYZNKN2rSocijqWZEGq+m0HYP2UlhHWM6O/1gJ/SxiTmMt6Ih18u6F7
SN3ubLe5RVtYWUFtjqfb48WN2+lmBx98XoI4XBmuXRNUqrUckB+nZCyjaK+dv9SHqJ6brudCI0B1
mINUbQzliZNt5BbmP4pqiEPuC1+RtozSV6AE6A5VS2FrlFqrppwDn4wmFqXKmDR4BSVWeWRNgLR9
50bKPCPvMVvHsDNKuqvDe7I85btcEW+kZ3eHMrNim2dfGVITwnP6YT8xt9JalAfWdv+gTPYHsVRg
SR6bO9/7JC2yYZiRqdWzGnUXstnGQz1cwKSfcEJVL8HiT62L+KWEUtdgTXl6rFtThJsMZ9C+4mrn
qpbqhBv53UyceIcqh3mWfX7zVGYBjrGANpnG/vj3pknEUbHWFgWZbCPYxE7Dh6jnV7uH8NlRM+PE
wXYMJZRj0+wOyu7Mp9H1ipVphgh1TlAcq7JGyeyg2iDu2GqgjwWrUpp08lTFPwrXvHOudu6EI/Eb
MnNajS2uzpLrsnZ3KsIQ6mfth0HZug+YG4g8/HM4FC4CgiPO+cDhBUsuKeZFAvbkkG/HCYKFY9Xe
OXfcZmeWEywmiBet04iXzKt/myeUMWOuCkSEPXAB0SWfOjakKF8KgZQhuedH8SuV0Ho1BIOxbjzX
PSKrbhg10LsusJyIwvHXg26yUyLqK9SJHKMRWOQ0xvXm2cziic/RlTjk1ZqLZCChF+e0ZVXZTvZu
wZOelrDOuMxOqXezRb4vRG4wB/9ZtLUg6K3aA5SHXSdIIi1NIAXd9mHzgvdUbPlTcA2RjItQScxt
anvQBJ3EPgHMEetE0uwwe9gzRYYIEmdNjTUUEITWHzoKv/N9+nvPq3Eq+qDo/dS8xgLeERPWWzLW
4r3GZnhyBzTGoGjX45AHG8cDYxzSVUHHqfqWZ6F7FEp8ncPCv1TGfIiKN2J9zTkgXC3j0DlT5kEV
XuK0a6pwG87QMHlJF1xnI2djOYZ7SwJ6e7RDKTPiIopT6nKK+2Ov0U2YcCZQbSReZgpABgK5WQmh
FhLty9DfhshJUbic4teLUn7OSdPwn4xumYPRexL79MB0EdhTz3iXs+0daG/dsIxnJzAwEJQMQCcj
B6udl/nfibjetRFvlV0JAp4cu7oQT01fmhQKu/hc0KBpblDzxMTHa060DPXrmiMisVWHRKNO2z2c
K8pjU0DRTNV3saPTtdN2JI1WRr1UKhJXFhppLbPok8qS+WbPIJVg8idHr2zRSPAKPinYfte2K2/2
5GyVWTvPphqSldcAgxH2hvyWXA8kJaPK5zJbkLFWVcQ7e6go5SZPB0mIBtgmGUlsSFNs4mnk6cuC
tO/8csEEYmuGNXDoh/adptb5pZLjWk2Zf26mb53VvY2WTSqwnrrDSJoNGFFc76McklcNAjsmqcb4
J/4MDZqqxxjME9MaipKdke6iFPXLNCafntOU0x8NvmD3d7OUxiayOG2xuXJ3v+qSyHODUrHuWXa3
UY+kOdgEOftlSxjret5ocvgr5S3925zQT8qpXyhi9w8mXXN8zOk3j3jdBjjY0g2DLAk0z7x4yDDr
Opdon0nwknqobM5AK5N2AV5kC+IE2IdDjngi1r+o+p4FIKciY/eUGC2GdDzwtyBFDSfvlm1H6CG7
hAlugk3v2U/MkybOQy3pJxcLN4GvKN3lywAMcyLeWD/LSd22zbWtmCGqBGaflwwJVyzJ+rEKIQDN
ubXrK8FZcsLIPpa/7yhpKDIJhDxN2qxPdRAfhLDmVVqb5rOu6oNRTWuk/YwoWuyeczAkgROfG069
c65GVrSlEWdSH0asxFrTeY5TGPU0Tg8uyIOst4K98Povg8kBLS3C54cXz7GpyI19HyP3e2lQd0GN
IPiwsf9pFVm9J8BZwmLogOH03XgM9KcO6xS41RRqkDfE5MWi+JY0ziu1ob+EnblHyq0PUals7jQl
tyNY+SdHmex0hnaBbQa0RpXsg+huQ0RnE/pUUQV5iL3GPJi2+1OrIT0rTOW2zJMjhY+/xGj/6svo
2dJxdiwL/6XlkLirVTufATquzc4dripYnJxtvevLSZ8Cg2Fhp517PgM+7K8kBt7p1ck5qcQDGV06
Z/hAh+MoUnEwrk7b/IxEAXWuh5QQUUrxssDV3QV4UHumuXLpktjHfriTaLkP1cHsmMEBSGaVdodT
GdfiUFtgh8ijYHrAWCjVmO3wcmB2qWtFdZ9zsAzPA3JWwQKvbYn0L/YWQzB4Xr5tbpZEfD0O3dZ2
rXFNNQ+FctmgN5U9qee6s+kJx2fwhBzWkkbj6Jm05cMseh4ddkIgdpR0IfNVcJbSsn7WqMFPDdI9
lX20tefM0Y9mJkDhCLB3vU8iLSfadjdmGVKTMfd7XUQSSToyV3W9OKXz3ra3+NO/lhJ6juqNZwJA
yORTFF45ldBP7ozECnWWXlqCh7aemlPSIsZ6ldUvOtXaVk67m8Ox3jPORLYQKHx9fyuYJB6NYZJP
Bk91wwkU0z9AfspKLfY3quKQkkqyjsfB6SQIl5beuUg5J7elH8ED5O4JDU4HezeujOILsOb8UsV4
NETO455V6CyGKb5ZVnGTtrZehjT4TbsQd6opZjYMcp81nVFbqq3+RF9DzA6uLFFBQkgTSvaXklag
sYmCM0jdj2B0yPRKlsHEZAUkL3UsSj1ekxqaZgLQUjvlr9aJmYXnEJD8rHEOj70IZbIs5Y+TRzJ6
CPEwnJNPIphuiG7mF68ejBXMS9oSqDiqi2Q48+nLjUSF2lXANxft/8PNTDaesy5JxrvVkWJAOhfc
mo0Iga+NiRCYT3l6nvKeMMUw/B+izmvJTmTttk+UEbjE3C7H8qaMStIN0ZK6MYn38PT/AO0T52IT
pd3qVqkWJJnzm3PMd/4Q0vTdRJFEQx3nzEh1Y4tiOjdgbk2HY/9iidRCIKLrCbAOyYW5qoz8Mofy
wKKprkUK7qoiue+qesH9BAgnxMKDUcBmSMjuh65LjDAcal4B77prlT8iu6j9GU1rRyeB6aetzeFW
dc1bHNx4dTnXMC3f4zgRzsaAB2DiBTtDVRdHCotgr6YJ7SqMcqFw0RUIY3k9M9UJQIYiJMw0GoYE
O00tQDxp3wDa5Z8z+FVqv7gN0JU/prJ/1U5mHmtJcIoye7Bqy64lHeWBviH7ooxJ23qG0o6xNtCT
ZDU4LUzqipf5Pc4Kj1S+c8qkGbyrrPMnRYTY+urqergrKve21Dk0j2hOHmVLe43RU3saFSyViQ2w
GSyufQK4U14DWj0Y6QATNrLq2vV0eIWx9UobSobwWXhbqk77bcihzQd5Z/JBRNdhaSSL9BT4Afth
n+mp9YjVjz6U0yapu184qZPdTOT5nBl28UPFO+B3b1Lra0JDJ1uWJUjwGKu7sA3sDyn+59j5LpHk
nltZ1vLSh+xiHGZyjGqK9ulRU5qVH+3y5+AlN4l3e7xzg1ng1Uq6m2WJaTOULgTmOU8fZgAdL4gY
p0+dO4N1SZJjSmd8QCX5q0QiJ1HxTnoOcQDP74a0YzNveiPA5l5kjzSmGhusj8NE1E32Jeb7Y91U
+iN0EeSCsj41S+cTwuRVFF+2CT+OKpCnNfXzUVNEQ6cB6nn0cwiL6WfT8row9T9GEYtDSHboBhxG
v9FJce6DnrMFYJrbgLa/8SLILmniym9e1etb0huUQdi1nyErfvaCw2YVdiPNm1nClBNLTsfHtLf6
XDsULXSDSUG8nVv8MC1ppkc2ZhRMQRWuyRpfNHu+jbLgfgoG9HmEGtBeQUSZR5Jc5hrVnNNupilj
V9bltMvK6VpXRnfXBmc3Eiu/jR7ZEndOjrMlkjcKN5ttjYfzoEotuUaNzM9NPPzXa2p460zvSN4v
P6nOgIrpeL9dHFbvYTRnuzAiGkE3gJkr70PMjBxC6cxnx+qgi2vT8BuQD4JcFZCyR4InWLUYqYRd
dPuqj5vNOl6iNbS/AFlBddQFSH+YkWFpTyerR8VRWMnhuDTZwUAD3DjUq/MegxBidRCERFgVJ2a0
wwmunrUdnCLn+6F02Vvm+m3/cuOPEl7KWXO6P1OwVGF5Duci1b8x6PMewoJHJpIyY3pjC2gyFGA4
dHPZI95BHS1qE1Byf3FTA3cKjX9yn85Os9GZUt1HTUMPMKtXwacd1LV4OLz/2FGb0Y4i1vpHrnPn
x6l2KrtRPHmNPquAOSWNemqbLJs+Fhe1GToiPYoJ0X1KAb+sDrHh1Y21dzbtTt9VTqFDGiEImegc
6uMeHG7qIjdJEzpg6nGDCHq1fVy44BARng416YAN8CD7vo50mjYXhy5miNtalBYHafXAmYJtqpup
GTTcP5GDn6XhsJ05GS/W3M78v1o4hr3/xqVjZl4uGBnVMRmK23pzzX+dS9RAEtsxr1UNA1uPGEVb
y1u4KuLljSXKH9UcmyfbyIq7OfSfkHvEwZon+wyupSa5wahgpG6ljwsOFgzOl+qB1qBTjNmjvTTe
hr3K7l6HQuHMWDnJHrpn1yHe76Q1ZCUyqFfHstJL0SD+Ok3PkAMrfiUlYgWuLAaG4lYElee7Q0yt
5Dj076ppMMOwS8kTj9ERhUMOMYfdKlvKnP+rNoFN6HW9W+UPMSR0uycl9EMjlffJw+JmFxGKDm9I
oFQDAHIchxUjxWtcWghPNLjug8LlLMBBtqHqfKsMiGJGOtg3TiGnNom1S2Ppv8y03cGL56QYFPkp
I35zjgZ4LG5nnclGJ8Q7YF+PFNsRQYa6bjXjCaqpeShnPIqjRlC1yiP7q3bC91l2BFiRVPw01tir
TtRwePJzyAU8UspuDsRt/9CszJwthFOy6snAfejkVpp2gG8qto6pQXIdzOmeUSSypVmzJUBZPd2G
bCZCRnNsWUxhaA3emZjJlb7u+VbJ4qNESEnDyrogyCzj9IyTTUfxnwpe5az3VwTxS8pichl6T11c
jZRakMv51kwq3ZAphLfqXnK8kocs6Q5DYr700f0acG58RRTpnhfYNON+m0XEjeAvJkZNemnM0MMo
JJkcLJcQ99+MXMtBtkbAkrIufTK6AFqTjpZvcfdfsCrwXRDYtJyGfUvTJSCHqmIvFYXzlle1/KzC
753NQclpJcUjWXEw7dIngXJew6xyxFzCsL846c5kbSobG0v5JcY8YU9AKXFSvWv9qN4GZzzOCKUH
jGnWPnDS8GCwHPk6A3U+hYsVDN6xnZz56FUMeGVrANVe7kWP6uKNJ3PeVMsG2w6Gcmeq2Di37eAP
Qo/+SuZMyLJ95fFz1vnDD9GI4SwX5NQN+6rbs3XvTf3ZFba6BjO776wCiYW5fMfbFjz4yDuhsm/O
8s4IA2kSXu5hGTvpxVpcdYbRd77IK+MwRXyGwjK9u63qb7i8aT9Yjp9m11FDYfEA1Tg//n5L1IXJ
Y0Vg8IEtwC2ia9H0fhI6eKx7XmHXWDX7/IhIA1dt6mNIgGFx0RIcDusWUEp0o6wDSeCBbit0/b5q
sKYe9IRBl34Zc7bBuXC3JSlGiKR8tfVMDPP7egRsLP6udq8GunttugdrRolOWH6NwfgszCh6Ts1i
AGdgyQ5OvreEmj9C5E8jSfHkDYjKo9DelBOY91jfe4tSbMHak6CZN3Zs65yUaLAyRae/Oo6QCRO+
feLS/kXx68QbNq+2YHA0HBlJ5Jsxr5+pRddVLTUjWvVfze20FWXH6LwMjUNaqCO39gSDQWI4SdSz
RMp+9FD6N/QJNoeg+8OeIryvF+Ya7l4KfkDbqgkcf8pdccMuVV3rDkizvcF9QGGQsA+ymbznUOi+
oVfQfxJsRKtNwpY0ZDd5KJ5FqIFFwZ3na4IIc7aMVBPu5wvs0HGBbrDBWrYDtoMvIyGYt5flYvfD
s2ir6DV6wJcCtrQU7mBg4z37E1kZGx+kK6cMnlVh/JENe/XWNcW2QmolJR1U9ywZ+AFZ/T9gXhEm
NFOesRIGIIaprE+ZPfnwY9eofC6DLxGZxo2dr7MZ3ep3gFf3EBpFtJu0Dl2E5X8rtRK/UlXBidB1
5hnSxFuuFu2YY4Pkx39OM0f3TSLO8RzWF3577lMu/nvtCBqXoiDCxWzlig6fpaKVUXaYazTvJHUw
PYwhIkB7SXDsKGR6GgXeZgoi1GZ8BbMVXBCaKJcQhtgq4VhHpoLavYt5GlfNyVCozkLPvUNSmf+N
ovwTojTuXSwX+6jT7Ws6JtaGeqNycby2Z3rs3huqA53NZI5/ulyH5jUEaGdTy9whcx2LEhoLCKjB
gGteLvHi9RJV+aZzxMSAD14Ik0/4laETuH1+x583AKcjPzC73XRokV1PhOjnl5PsZ492m9Cy3K/J
miIGW0Vz+J42DnlbsOR5aN+smsXBWC6daZHpdL3oI6GA99iGAWhiAzaSqfOcrxdBu8PZ1LRHWDrR
IypAjYswH46rcTFGGt1Y1uCdcI7UB7PXkD8WKEBc64hKFYOUtHfxO1NYCvZ/+Qm61rA14hoDdj7h
D7SKl+mikJXReyTZmsdij83WukubXqu2y/tdjNigi3D8RrycI2NrQsiEiraZddPzzalujwJpxC/K
AevEaJ272cngszJsH2sC9pFbfDI9Gym+kUeTIqF9mVb0urUKjK8bHEe7zI6O4B0T9pXz1U1k+9pf
oooljhxqfjyT8atW0x+rRf10S1ucy9MIPzAGJ7LnNf/ZmDg0ckYyeybQtt9bhm9g7MLSJ60XVUYU
/uajLzOR+b1hOftszKfzTJJ9o5cZwRGvYjRfDQuBOkqfSrL5VOBzgdzlyh/Rz4/QY5eFyMuvJAKQ
S7w545Gwh1uvy1cXpu/pHOonoPkGOb+48BMMcxhbomlTtIP+0AYdzhTTnNmRD1tmJjOqdjyJAgRI
XdcYwnoXRK1lhuf4p22ZEIPR8TZp9cEuU/fx8ii/izNq6Vu8DN1cOycykjPPrD7DngYA1VUDNp2a
NLKcrB8Wt+cnkm50mBSdV4EmL1EwqusMxH4/LhXlHfn+36V0nWvP6r5d5jL70un/HeLu51BJb8eY
a+Tsp8YbO4kdUVpEjg74yHLurjwR3CgBHM9pI/8pSRxuosCyf8z5HKFdVrisZPA0vAXvkv7j5Gwp
qX8SpyE2Hkw7p7d09jaUdxfHpuM9HCxIIggD/83CMd8tjEg4CSzAW5+BN7fXQg3BvjDs95YpUdIv
6lLiEr6/pSk16hT1NnDJWJ5Tgvpkev4FvsHTrO25gbwHbcATjyg7m0LZI34fO/S1WiOvjc69Z63c
tLGwP9xZVFToGDC0ozY9k6TpD0g9zsEQtcSKPv1ieDBjqBAsKyOODXAA7tFIsDgu3mSrosaDnYOx
VKKLiKC/TfSzqMG8Jq5LS+Q4xn5HdzKGEOYZvMNHoOqmhlUwmE5NOD9HwxofNvalLZZgx+fsM+7L
SlEJgJGt4r0acdwwMO/+6KrFvUnm/NF6QrziovswM2mAa3NoPKL7zC9Sv+CgDf6W9gvIRTW3KlTm
OSoRWN3gRa7rU81KJ29eZBBmUvttyFBYODN9jOwmLpFhbrIG/L4XBdrdJsm/XS04KT4qmgJz65NJ
obzkoNVjaqDv/I8zjzuASqEaoc/op1qN61NbX+TMzhtGT7z3OLHTF7F6He1muNofvVVk14hD+7Wn
25n++WTeERvQr+bYVwsCszitC79O6d64hN27CEvO6Bb32PVm3yxc4Lz9tMB0Unvn8TPcqPVGbWay
I0xnz6FtwcwNkdw1mkQOWUjWoWDeffl79nJZMlQMcJ4JJlA8JfhMR916eAM2BP6MhMOuZR/jvH8E
9eBeM101vphqqNcqHWBEAigI4R0/15NwDGoSTeWTT6i4ZK1xrC04/xiPtcPU8RbuZxISs1rEWdV5
D9sUx2wK8UQsVYhpguAONh/MmuKsRCj7tl6w7DkHu7TRiYNCHzcmhSsXTGfYbMbhXHE4gt58HPqo
euAviLZN6v2srFgATgo/8mkezmJBFgiXtWBo8aItNAh85O3WsKt/YFurfWK44oNxvHbysqUXpu13
SWotcJN23E+5LE4UCf6S46TerIbiBa/LtZ0zww0uuefO9XLJQ5eKPNAyp6wECFqF4fvf12/2WA3I
JKBrGq8We4bO4EqEXf9ukJDdOyngA71jYx0KiI1NgyF4kJoARc3hXZvDu1lrwTkH0nTBTX6KW/iD
mgjrPe4neW7TXp6nTnVHAwxY6PnW4klrcYitx8qhUNR8YUkPTTc7rl/llaIrY9DgJJcGRpmxQk/J
u/IrYDd/UKqF5L/sa+f+5NVeffXs+NukCdcXI+ojri/qEyRaSl117a1dLtSkGtDwqQAK238pGpkO
5tLb8P8voW1qF8pCY+pp4AeuOkMNMq76++X6a6wS0HrM+DWJMt1ZmBaesU6FhCLMUrpLhW5b7jjF
yWM2ND9tDeKBHv8z2LV1MUpqVZwKXcO0K07+wfBVhhU2oa5kks48uZjV5e+JTfWUjEIbqq/lyGrK
6oOtpsYVbfSOfbbz1jn3MAlRfvtm19cdEVZP0jQ+FZg0hOSsz6rl7JyhHI8unORb6MGAGKpWMSEB
TZmYOFviLv1M9SZ/polOkQIjif9lXtgmBF+T94Efxa7s4Ch7UDr0Ol2S5UISpyESOMh9nhH3zxd9
lgq14jQtZtQYEOUBM94fXSBOeDAdjYDSDI7zP0pwh5uI0eaGrgqh5eU1TtjPrK6KRR7T6PC89J5+
8Kao+2RzscvYjnwn/bRJsvrDmdCjIi3Kn1OcNdAFMLMNO6zi6l5mgfYcmlKH3KHvJLiRbePCs3Wt
MbmboZvc16+EAodkD6Z7crubYzrVKwrUdLPswFdTyKOLUuPwWeOTFfLcweiIty6Yvb3wmM+Qsbw2
QuhkPblIiJZn8uE4G1hmSkuq8+joEqQp3rAAipTgwHTnSC54gCXiU+r5zKDDrWlG9S0fms+QA9+U
jERNe2RwgSEEMKH6BSXwxnTv0IdF8+xIMF9is/tNkRdfGCXD+UB/9LODZbnXvQP3X3Tv0iq6G6Nz
Tcvwre9EfErRLN6HNIwvA3wF4F92xtsMz3uzZGKbFGNfqdnh3lxWUbNlS1dT0tu5OAKjZfdqzXZ2
zoR7Lyl+uakMffevd03LSVLZnhNueU2UvxyGF25WhseSxNw2XpYC04t+1Sb9iXGGW1/1+VuWaB22
+eaN0E90AodVQZIz8RIAGFSFfMVMyU5uwhigTIV3xHc7HgkRe8/UMtrthOGGHo/iBP2NT4/ygys2
b38xs7/HLjRHejJfuiJyvWqsbZBoZ7D2AKtyxfFB1JR0RGC413DT7EbDE3cxj8RGhnXNjFM0b20e
Zech08oNDdfNQRd9tV2PJ3rvslmw8BsgMspbWorwGpncFOw2bk4Y8n4Z2SKw6zquZh6JYLKxq4W7
jJ3si/nufBuy8N+JeAxHbqAyzJ/F/u9LTXoMeBqop1uFtvoelg8LH9DGM8wOpCKIcQ+LWUz19ZNg
8H5cEl+0gJjvTb3puonshG335rU18fGCHcGl+6lIovj60olquVSk9qxtfS0uzED0q1axwpP5OjoO
p/I+ueoT2DGGT9ZBMN4lbzLdpGsroPGmQ4lM96sEon/XvWEiar5EumKdEKblskW15PDRJA1T/wsH
hpLjPMrKGu8qXfcYhIJlDsFuBwi+8EfCjfxrnH8rJGDGQ4unpn8nVoWTOh5vc10SilThIWEqe0kw
JVx6q4TslnveNtNqmGHKNtoLVT474pT6OSSMyFC+amhqzcJL0+jETHASWFU7AW4NMGPgHR2gQJXt
zS3n9hYsl7rE3Qx+lNn5kPTQ5FqJ7ZnWgj1w7p0lC+e8XozlKwWNjhcJU6aNLOJPp7dxFneWR542
3U1Qd49RNP1bIGTCYIiZqnox38TCXiDDSC10Fn2PM+k8HSu192zyPM7WERJoEX5YjQFScVkqWwxv
e3u9VRet2c1SyGc0AkWISrs2WjZ+YWhuUvg9u6DRtQNGaHFrE8pfzNnwafEo95PufMpqyAjFau+I
0uN2opht5s4JANCznRAnKhvBhoFewYyHgc0LHf01Niw3tNrMxzZ29Y016f1Wi819UZVUAdYNcE+D
E9/iG/GC/LNNVLeX4ay90BNhW7XHNX1JNnTeKIbs22FmSMIdwG/vCvEz1QwSdMZMFIBVDVZrRYoI
TN1hjvry2c7RcW6oVY+WTaldbzU2xtussJITBUWfmmzaE9JkdSStPl3GCqcp+c03GdVvYmDGt3pN
87q1T5gfhrfaHI7CnC86IRV8iGIz4hI8/F2LIjocZPsknvC7mcvogigXbjWr9/wgInKexs2PoBQv
g/noN6U5//Dice6cOB8N5uJtXmqnPna0N/QBQOQziZeO7N6AqYlFAs57ygbuFs/kmnl/zKdMJcvm
BlERRf03jL1DJJpTBA/HxwFk0fPoAny3gjeHdU0nbkWdL8lWilF7v4fVRhK6JZ632MlW3a1NzMJ3
ZdExMJPf8zaBVyo71gtC7nuEEQKmeFiP4VDwRpfEEdfd//qpKdXXIIAoM2qTaXqbRuBDEUQgwxYp
wkX/kY6AQUWnnliRicYVY7iTRm4eA5a8LU/d/MOWLHa2Dn24J5a+3jtze9FAZyL5LjXaDAHGOv8P
z255aE1nacZEzJttoJUxTMGiny8oe79jMy2OpZzYYqsmuE+9lW+7AbuJljbxic2kzw+dNvhgbA9h
k7mvDo/3yB5zQILmsF3PG+rfo/cusklL451RC7k67uv6rRgK+kvxeLcjVqvM2Nl63n/Yk4KlyAiQ
1JndYZ/gzGh1tty0ddI+p2UF/usKwmj+myZ0TJoFILJQc9C4I+c/vWtSAKljve2HYThEBHkJuZQ/
GCzkJyruir1lqOiQQ5XzJwK/W7OzprM2qF9CABNm/Lx0lXjDsyO+6locgyzc7JtWWeJq1qT/rLxj
1R08Kl4CWBhNV2AbqzOdegy8UZQBEZFPCaFScxqBpgs2XQIY2uHBrmlaNawc+F8EEtKZeLLFSOAI
bDUb834Qx2YZs9dlIthE5NFZo+5mQ+7RRcL5UDI07kxFvit8uDBMwQrHJebBBbew0hfmkBcEHsR7
OOvdc0HprS/wuqDCQBOZRpC6JP9J22FATAJYrBrp9mqBFILO2MnwWKfnfDDyN4LPch87TXSmS5rU
vztckswdiYzghvfGOLlNT+oTGUGIOLl4dhIfx3i4uGVPeFZV9T6G7rCdGk6PKVaKreHCdWeE5jD5
pkEQWYxdaQugV0vyfrvO4NaLAUqJPOawzEf/rYbSevMmz3yjU/jTEgALJ5tRftu/GdHw0HReCHGu
1PFvqEk2imdJWB9Saq6HOaVHgg7acSeRyq3aEB9ZEDcfE3NpSM+HIbNiRudOcjDZtl2VjuW71ChY
iCd4JE2qfdPcRvqD0xM9QxW/C8dDWyvEu0vpxXlVTzVD5DthjsU21qlWTPcMxYbvArMvBD1IpfUy
MmGRoGJROIgzrWb4StcgDBPW0xt2JJwcbx62WGxH/atPBcEhHB+aHwTaP3n/GggcPXLbzh5DJm1r
0zPY5HVBoRbO2y4brLOsiiTn78msuFRWS0nfnN3WSwHJ7+9XuuRhJdJ/TdtWI1/PZ9ikOq4SfqXL
tj+MGeabxOraC5oU2jCw5nfRqPje1cUPIiK81v4YbY4p1OLfSNgymZFBCs6ejCtG4IMoyB24Ltv2
LpW4WBpHu+K1bd5KAeRWr/9MMDZvOW+nW1JiT+eAsjGaoH2TjLt2owWFhEeYDOWywJikGaeQDcsS
WNRmzXg4jPimGpWgVRRoFL1dfGW8U+eCdBBBRLb7to0TN8POf10viMD/+wqVjCARD5K16Lzr3jhm
hr41lINnmgP5CX/IpyzpZQ6m9M86qZFG+yeD2nlY57P9MqSNDRvbUML8DGHwFQHjOZkDFMdqOUrM
aUM3QaAKv1vaE+uJI6rrpL9Ku/quhNGeaX5pnzHFhnrBU3hc4vsPQ7AoWBFmnAEm7fL3Xp1g68Wt
HZ23FN/b3MKXxPwXZka2TxexSsJrZZKBQKEF0UEbB+fLSyCSWajFZtFal0ESgIAkh6GcNXF0+nsx
DeahAFyy/btsOnw7IEPC5tEMjBhDYDXtxM/ca51n06W/IwY0+1SXGInskn1ACTQEIfieBlSzNORk
2fctk9fMels9mfgR/9+K3Hsz0Uus4dIwQHe3EIGdzL52oeMcS638h2bNXVONwUsz3KvHefuQUEp0
yhzgR15DLavCEkaOjBcm8oJnkY5ieMvIpovfHPdjHnX9BxF3RtjwCail7/zaCn8HTRLtbfw/u7Ax
qveafd0+ZLAL4CHBxQYcno00s6i/f/3G6nxMRzgqIOZnjAZKdrImhMt3qEqYEHTPeZHmV+cQauHh
f+aBZZiv9SeCV59rdNG12KiE7tQd7Da3iKazt5xs2ppLGI7HvJ9Oa94WGMVxGryAECmLbzNFFzsV
r2khKYu47HA54t61U+Y9XUitJ2gPxYAghwyGBYoFJCg4ayVq2cL3nBhzDDiGdlnH3euUdpmuS8Xh
zGFKvVz6aYf3sjzHpAKwuAQvwpb91fTSG849slj4NzcVgPXDXBJXNYfM4e0XH1w9tT9mwMD0tNJq
seZlCC7pxwyP2HJkHtlg1cnioB6iW1n9Wn+Hy+Trgq90o2lIiHU90nTjspzzLZ1MBkvn3itwBtGF
NE6W85hccV8f6gJaE4hFaR6TWWe8PKazT1W3FKY6q9YIfYpQLUAqvQAR4Q6PwBz/d+FmySmUm7AK
An9wtAqsCbTbjcX2ZA+nxbuuaXKlHA1a5/JrXoDbIrY4M5YA1gn2/eizqvqmGZjLUCR8ibOSJJRl
37sFKDMslw7wv1Fnf5EVLRaF5awZ4f139joZqMvqCjG1bwDDqErHxoko8SlK+Y1vyD2y9iDH8h+4
rF85sHFh3yiI38tYdb04y1ecgvem5uZnt00X79YSvx1Yt6okNnzkOgCqy0WLTAwm5vQGuA7Be8mK
w6n7Z6AFw1eCjfMGrORwyBMCdEtkUm/SbTZp7a7GVId1gQl4PwUfLb7G6wRZ9+wQSv/7K1TNQ1Ja
yBggPT5B5RL6L3C3OjT/HXICb9ug0cybNtAtCbPybAjkgsH2/tgUDhwQV/NjYpk/GSibX4Ewqq1q
AGJhbvx3HYlWFK6B6J5OrZ6FeydPcwzajEqV/SLERoAJCcjumAqkAmSSNN0HjWTe3p4nbD+DRVMw
jAxKp7xwb+fJj6gElkcijfEz/doH3UrvI5/etQtOVk08jQYpdycqZhWSNcOnYQr4eLsUxiWBzoCB
Ys0mtsOdyPL3pMNeakTpL2dxXQdawbyVFa6xgoPiXt0wi/mINQY262pQVC23t9bSS6LEwjmzqkWI
Gd7Wf8p/T7+v49JuciGgWQWFbXE/E5XDvMuSsnOY5+370kXfY/h7GyI9O0haYWiun4dXbxYfdBxt
4P2XN2VW0d5tYkwJjWM8CnUd3F9ku4l4OvI7ObSHNuKQVL03/eyW7l3iHibOBvqoTr3igXEjs9pp
4yPFB3yzaQ7YlJqWQt2p7fPqoML4wX57keqBSDgoOGwf7JTqRQEIdieXV5Wr+ZYkcjI6Hf8cYHHs
TUTkpuBY2zP6gDUyb9N6DU5Kqt1cnclmQ6QgVxMCvBPuw8D+niLMbBqXVDXxxcXibicwHPT0IXGH
nMPGfWttJI3Ao+vcMrXuuFpUm3H6Saefd3YHwPitMo2jaHTfarLppAaqOeq8lodEIg530v1Jx/xp
aGXzbco4PATMoI9lUOIAnymQVH14cowSg/8SXcKCFh9KxWeQDQEhVSfLlqhnd50X6lbrjtGuG1UP
d4SxbdrjGfDCYuD5wT7FzA3+mqn/1qRVXxCVukMqGICKovwXTdbbORoPHW2nygf69BP9yNw4DW9N
DCfDfsZXCRxiOyQTx2tQolual4F3gwSqxnk3Ota3xvtCsWsxMzfHeigcLJGjc5mWy/pLU7HvGy1U
YpccF5B2trZ5kugvMAn6q66tbu9gp0uE1FAaQu/dQ2JhFyev3SAfThR7L2W03qvgpOcFHJM8L6WM
aRbmK3NL/Mi0YB3ieelDKzhgN5zy8VsZNdwc7iIZkpGZJuX4KdZ/gkBZetQmxMtphtfkO7mZ+l3P
pl+bTXgQS+htyvmE8mzOjyMcep6pfCFRk/rGmfc1Tgy0KjwHGzqrL07n0bFXd4dpWRvqbHbJmuC9
NDj9brQsIJpTivQaXBMQ1VgKadg5mIu3erXLtXqxyWaVnVe/fOlYGBgx/sSWHTMznvihddp1tY+P
IZvMCAS2mUQ0FC5HSUzFyRYNCc2rtd5I7KY7FQPcYqqVXLWxvhKE2dllOX3XiuRD06R5IV2z1UoM
yFgcsVZA1As85hr6mFDMRdhQNJSSeCVj784s/Slx9H0bePUrCDKWJUJ1cfvG9HVLytR7gxS0jyvC
S9FzjdeXjTYd8D/+CPHgExHggmq7LMrLtjEbNElj4CPsLO1NGOQMTKuGt6VphLAx8PhuwNhQR2kt
cXrxDh+MS44AtV2d26FNSNiZdOP+d0eDVvY96rQlFUP90Zz4bei43w0qFcelKBP8zi0N/mXEwBSI
Ejz28dFHrln0Pk2gwLFzIMO4cJlGaFtORXqIFeDSKXOAuo+aS4Y1YCJEm3bvReNDFMmplow8V6so
P9+3cI5Cv1TDvaWGb1PRt4X7j6iqJ+GjODmFvZy501skgN8XtX62+tDhaJgbL4t5eDmYFYwTmrG6
WJAIYoRykI5pHYOYFZF1Tuy7W5/K5FSG4URcMrI/RvWw54Jcn5E1n5rQ2tPIIBQP6tx8uriEzxK3
4sb2ZP2pl/lPR+OtZ5ayXu3vW9PVwYpNvLJVE10VpXkmRn1s4E29C6FK7y2C5rvRQ7iUcqj2pH51
GtCa/AhuDQwq5iKUF8aFHmS8UNOuLZXbZkP2KltyXlapYclUqcMLPH56dRj5aeox7hpbieOUyj8v
g3hVRibzV7s7cExjxthkx94r5QXwOY640bDxfkTl3agqUrSpSp6TmdMZZJiLB1n47BFQWYl/gj7a
JnqaQZu0tG1KoWultTThVEZByiel2Ikb4TnyMLxGGwwp/MhuvyoMBBjxEhoVcYAiPiYN85bGWdZD
FURbB7l1YhKBxdj+hykTYZMMf3N1LBz9QmQjP3m6QpdwY/o3cWjvxmWtWC98f+GVDStCeEmnOVrl
dWI+ai4xgZxRDAe9fbOsypmbNKTw3BLFkcYRfB+0eOedIK7HsDbMiCG0pU3lZI7QLekhGLyvgkHx
fb1EDaWoY0RIlAf5Yg6x8CGVP9Uk7Vu/mLuNhPNvFXNqNaCbISKgPmoZL7Y0LxZbgT7VT/T4e5HV
1b1ZtF83AizrenJZ4JiuzgOGP0T//g5TW7rFy9Jkd1oq4ADE/DQCVz+4Bu4G01bjNeH8dtW9BPxd
VAB0MhP9YZavMbPYSkOs/YZAtKPC7ztkMGR1MsDhxuhyvCjVwj8K4k/MIR2jkY5KwND8N5zKji1Q
VhB94QIIUSVstNbd3noxhTYe67HnwIxVacETVOtQnG6AjVs1Gbplnr3GIX3M/8fcme3GjbRp+l76
eFjgvgzQA0wuSomSJWuxbOuE8Mp933n1/VD1d1UqSkzOn3PSQMGw5XIEGYz1i/d7XqPKbxR+d//6
o9DyfqjqLD9Q/ecii5vDq7a7BF527UtsdbEDufr76oIu4RYOCqxkjD6DigA+R+j+Nqyjw+vmWZ5B
GoODgFMD12OrqAKRFO1QPVp8e2V4wGi24Vz0vbOSSy8olK+xpv30muJ3Fme3LUYUH+oBIR4i1vFL
Ag6EzEL2LFL/AclfskuwftwbIyoZqRy4bvHTfGvAqcIhIOZatpEPAZv/HbuG6E4ZsErTKu0hkTXt
gSQoZ4cPrkcoZ3DA8hELrIlzyZk5Y4i4w8nmSKlRTtWVCl790EzpsJPl2VwiJIWBDuI8ksLd32vG
uC3+/FPqPMY6OdRaSla2XM1/jAsNaTCj9vUfTJmDedFYfHj9y0Dh5ieVy29RUnogAVHPOmmAarzJ
7RkZNsxkI1zzgjxRMUZtvg2F0nWIHbg4+tdvPRvKmUNE8vWHkTemBzUsvnqxZ7tRTgqBFWSOCxOi
2ZROLB8UMogOZcpWcEQt1Fscm22ZdLSeW7WNqWFghnWYdkmsX+/7+FZCo3rb1FalctpkNyFZFbSh
SJYJ8P73X3uy8sVoQ+USW5iS64QA44Is5CyVywjoXkt4/ZkfmqO8iWd8XmqrOMUh2ttKCtAMMrcG
lLAl5p0yusyb1z+//hIlxZ0W6O1lLBffx1cgXahWhHmrS9Rp+kPLdo5QFGy/117fzyfjdv6lsu0v
ECt8ZHNNcomy/sPricQoHI4l3vSvX/48pSRK8ydH+9+iuS9B2H8M//tHXowVerLm/zzlKf+9BbO/
Asf//l8+hD+qvM5/N+L/9Qbu/j+E5g4rehnm/n8zn9BoAkj7V8b2Z7z6+Z//ofAv/gVzN9U/HFXX
TJQ4qqwo1kzM7n/VzX/+hzRj2VUHUrtDUpxhYRPwF8xdsf8wHMMwHVOR+Q1/9xfMnb9SjBnlzy8Y
tTia/W/B3Gfu9RHQmztV1UaapduoV3VZs23+/se3hzDza97jf4EekfVAL01M2ML9pJQXuSVzLxAf
HPVBZu/8zZe0g1q2qPgZbGT2IsDsHfQFaDnY2UJtQnLUvzhhwgwybaptRYDc0FSurNM7bq+2R237
Dst95qK/fVzc+xxEsexWZVOzBC8DSe5ImVU9HaHXz87+6kNXUbzb3Aag4sd/uhfQVf1f+f9zXRbO
uoas65Y+c/CPmkbKSbH12xnvG85AN9L62fKQmT/nXMpXp99L8GjgM2g4aGiKrGqa6qi2gCcHmN1r
NbTxXT7miFW9beo/xjDHOAhJ0WfC7JuQXKnTdWIjILYlXUvnNsGmExq28H5yYmV2gLp7Nw0/NQPP
zHjTZJ+G4OPpav75yajEVCw6M2juf/QwbpZwRUyxnYx01vWd1Af4GH+wuhty4lbe6PXzv+0ec10G
CfqmrGB0KGD1R5y70hKjgZ3G8ZX6Ysw98xdHyXc9ETMzhLj8qUEGEOtPak/W/HWKZjAz4ExV363q
s03mfK4f6uZ70z9hUKOnOKKX28L+jlvMRiYDs0IXNZHNwveA+TNyHsew0IxIRdsN30rve+kjeP9t
mFD0MJ1vUAuiuWx90utJJAmJ3tS/LUvfNfiSNyqrFAevAHRY13/P0mup+9SRo/KpIe+TJIwcwWzZ
PIGoIYMMhrT0Q/nVRzn5nheWqV5BujwAqbw0arx885WWFP1L6JCGxf2kpdOYzBHW3HmOOn/Zspcx
ahzLlUh9bErvsoZ7U9D7Ub1d6BKENDjHzvDNJ4FZh1ADWHLDveLKY6j/7KM8BhOnrXCO4ssKfVQK
nCLOCGntyGzCIGwbksRfAQBSgJ0hiHuwg/xHkMTXsT1fgyIwrvIvXs2JRdF/6zXo3MgentuOv7Gl
C6UMHlJCNL2TfpwUZW9FgA3Z6oX2dzSmK4/+fgsePTqz+3ELcgfKzbwzAYQlf9FOvV3OnZpFjKu+
mDkyhqp98K0HThRXpMAjoOkvyVE5PfT+Oau8bT317SNoEEZLEgdwfB2KvWPCmqm+yYW+0WGw+2F7
VUjQa+Ccnq71vQFv4GqhGkhk+XBC10k6fZIr4Ac7VO/oa3UAu2n6uZQwUB7BWfOHu9MV/nMN4zVN
ttkAmZlonLkZjvrqCGumNMKS10TgNozPMrhfKe3c07W8+1p/1WLLQlcMeoKKXljRFbtg5//Swx+5
d8eBzYxWXue9ikxIoCzviiOjNHv7OuZommOf8DqR/SnFfLgH8Bi2zs5TvleJd3H6rQRvlNdxzjpK
mIRlB38UobIGfHhCYrq+66sffSRvpvD5dAXE/HlecVI+qsIUGg55UFprMe8Tg173CwQIoA2VJiC5
CmoxuaY14qCgCC5ItQQSNl4gbd5VKL2zFFIWCnkUEDNdII+8feeZFxkK/ULT3URpXY3oVxSNjz2h
Jyw6bsgedTGy3XjJri24XoqKq5YAbJs8ca3xHe+HF+KZIfrvpyT+PWTyVQzUNb3uItIi0PFz1Dqo
PmCmUtnX7OELcASE69E7GOA1fuXeI9qwi0C1kRz5O/+b2eQALsKtkdofdEu+sur8ojXr29RT8GHx
9hww9wFWlIUaX7Zefa/aQLvB8AIZIcj34uu+S0rFBRjWSzmKyBpJt1HUorHAfpxESjmyLwqSlbQR
BXKMzqjPSP0FgJq0bj7aF+EMXS2HyzgNZhaE61EFlM67Rpt2xKt2pXLvECieagv9eQezJz2YWNoG
8nMuu3oxa71+pWikQhKGnd6+lFuO1WO5G2tePeBDkfvSkpw3aORoT8NFOr7grL3NW2IWOTnTExna
CiEa0IwoJm5mgtlkUn4qX6SzqLi4LmRIbD5kY6Xdck2/x+Jgb/f2HRIxovEVDHbzEE7x3nbkq8hA
GSHFlxmh9zzckiWzJ/EpvSttB4UVOcxkAVPdBSD7TWyVuEhA92vJYhyqTxnAI0d9MpoHJXyKO4LG
sNXlfZ/eq6gnh7t6fBxxZUv7Wwc5Z802xNrF1g+5mmPyEwFc5RL32R2JQ14PKw9Fkxx86qyvnnnZ
1be5/tgYXOLXiE+cnzEC5Fhqb4iKH1DngnzGduGlwMoIKe1ejhPXVh5LtjoFnqmgW1F86+bWkO6S
9qIpE3gMH+d6LdPb1kApjTT5gIMPYfH6XlOGK24Fv2ogtQ1SdWyn+gWv7FI125uQK3yZUUDOeSDF
v5vcfIBKAnL2Jewykm3kp3ZX6twtZ+GlSXylanD8IqJthwc4d7Vxk03OVWlwsuRg3YXjRZaZl3Wn
QgqvNh7hVVNVLjTU52WPclMhTzEfLhMawAlIz+IGSze/86nIq44+BjmdVakulOAngGSQlKSFpOTy
J8k+1kdAfhk2tCUG8cP3CKp6n7fYzjfbKLddMzAvuYf4ksRc8is4W+bOftD9vZ1WrlpWbo34pcqb
yy5ATom2hbxiGfAMcWv4SRgmWdP4ZNqIq5zHcvoyob3ISzIpYaNwtZYHDU1suzmw8ikgvxEOnl2S
1AUaVYsuktDN258kcKyt9fMU9o8pjsWH452hWo7oVynjyOUNJdB7hPMP2aTMdhk7eAhb8io33N9c
lizAzVg8lfbD6en1vQ2S+XfN4gap0yJZKeNaJ2VU3+Y1GjYD6pm0S7kIOV3Te6vscU3CfsZScyBL
4GyI6JVwyoJdGZHTbwbnLEhHLyTsWUb83o0yaHSa75s3XDv2ynr0XoPxOUzdMjSdTaVw4CWlxNQL
I2IZt+4KmUQA6D9uWK7svMz3FnEQE5qjsLByVhUWPdIB877EY3cnTyPmuBh2m9JFwjhR9OalNbpt
xL27RfJcW5PuO2W7erA2JRv/sWAmM8hYI/0Zm3AuE1qgBsGmkX50JeBa2CW9s5c8hVgm0DUS9zSA
uzUCDRWJjJqrO/RCF3AGuWL8OnYkTSHPjlpyJlAKRGjt7QTRV0ZcTCc9dcSb4MkP72XwZn04XHdW
x3G+uRh046Jir6pUN1LxueY05cffs0h1dUT/Nieferj1ofnhk4YJ+G6yHaIBCEkRSRadfFEW8Z+7
r38r+PT/E1d6E6BaimL9Dww+qQbjbDn69Bz+arJv6XHw6fVf/Bl9UmTnD50cDYP0deIY8rwV/zP4
RKDhD0XXTZ0Yk+ywZ6b//stIUNX+YO9OXEDVHbahr/vPOn81ErT/wBxDdxxdtSx8Pink34k9vd16
SqpCTMWW9Vfz36PtOnWOkM6RrFVQhIoBi/NRW7G8fDtX/V00YbPjk0ARDdA78LPHgsHiiA6KvLTj
u7DWk5XJcOnZhdlpyBpNLtW6Y/uVgACMuZAtw9X1ZOnxhSk271BwlgYnlzDncs6uuRJqicddkMPn
rExQSy8gzEtwd0LImeQTkKzmEqMDZOQcjnrgatzsvxtfE49hPXDTgYSmziVzQ1Yvuyyc/REI02gf
rbQPK9KozHaYUbhY756u8v230Zx5sj/qSk5TsR9tCnzNMSKu2Wu2kfXldNHvfwtSkd8WrbQKSceK
1boon0fAT71c3qtkbewjc1xbWpcef/750eOPRTh0bEZbl+2CdR8pSFTsRJdXdidLpQsr3QBSigz2
oXW5aeQIoX8sHfX36caZi/h73/P3p55Xv6MHV9W0SOpUa10FdtVPCdklR63KgamaIrpWext8e1RX
H6XWIW3tdJ1vgxp/1fmPECnyDKsmOcNVyb7BjrmF2Kj8ILmFPULxDSTL1VirnM+StUjOQvvZwtcJ
7YY08B57u9iyi/RALD79OIQWa/XpF3q7I/nrhRxhsvITvQnkGfVv1eajB0WkZOSjV224GrZeTtex
9KGE+aooJt+cfHqY5etAUmzEw0j2G++5A3pOYDJItig9i62DmP7b6SoXms0RJrHA6h2zkL3GVTrS
crZl1lcZAHAlWjP1XOh7wgxGzj26MYhuLkhemEINmG+lJbvp9NMvDHsx+MIdcaUyqzTkTKN7krS7
TtVI523HlY8uhAf/+urihYuZoKUYPehfbTkivSJNfte1EDAVqAljdcC/4qNWFd/qBKSMJX2ChXIF
UB0QdXxx+g0XuoQtjN0ibm0jVDOmBcv50DMvX5qRRsap/TGa+t+Vgb6SzevK6y5VJkzQ2E4AsY9l
RORyXewLMjR33ELBt0xvvJ5AfNkiDzGzlRVooevZwojqR9vra5naQjMz9nmP7s2MguDMriGMJZJD
rbiV08bFx7IEP6qYMENH/OT7xl75Nku9Txg7jdNh+hfT+6bCusf/4meZgxApFePx9LdfaiBh7KhJ
OZIqa9WuH3ojCOxM7wnDdUr883T5C1OaKUQTdd+HN0JekJvidaJmF5wXscL7NJbDSn9aqmDuZ0cL
TxOR7xBLQ+W2MsYJpHcD/7nkhHODodPV6XdYaKPXk91RFXnByU0LeQfLme6MHlRKOZ3Xg0xhNBhB
EY+eoTQuqR+IwMqPWPTSm7SVSPXSkwtblslqCEvB5XZnPis39Rs/t1bafaFjmnOVR40SOqjoFDOr
XCyh7tI8fcZ45tAZ+soytfTkwsDFhGEgObWo3CFAiwaOoTy0QRvvz/uiwsAtVNUkSkq7oILb5tx9
tFh+ni56oT9aQofvzaKsEdKxvhYZOIX+M/BN/AZxiNWIkpyuY6FxLKHPg9dGGV2wYhRp/2STHRGN
8I5Pl73wXS1hMejbPqoQpjeu082mTBNp+hL5w/7KhLxUvNDhZQfle1WwVdNHmoSd/9e+xTzWJL56
3vPPFR/1Szi086GJPZoTh/UHxGsSsvsMqwO1mVa6/lLzzz8/qqJVvGRoIh8fqeowe0eQDLE97+GF
Xm+o0cDSqFYu1ghJ/BDDk4DVu/LYSz1T6PSZYmGEA4qQFLv6kIzjlaoXu6kKnnz86c57fmG1Gog7
wOKcKjefLagTWf/aFM2h8LTPp8tfegVhtZIDRFHAmJkVWukujPIbEAaHyFSf2yr5dFYVpvAKHfFB
IL5xBfZIuwsi5aKKFMxbUocgHD6UpytZ6EHiBZhhWkmjmXxnRdNegjG/j/Lq4nTRCwNMvL7LMTIw
Y9tnscpIzMa7pjUfQmllp71UuDDxFJpt1PY8b0rTbehD6UBiQ+xjf/rRF1pF1GrYNfnMfsHX5dHJ
XESKa4/Gj/PKnnvU0Zgd+6GKWrxy3KhhD2gP5ve6CFYG1lKrzD8/KtvWfSssk6h2rVE9NCjkxyG7
nqZuZVKYZ953jtbG3FxHxZtgZAjbJTSLpT14pNb2SPohzD8G1XAwleLD6RZaegth7inwuB4Ki63I
0OYlAsZeTpRtkXdOBM3Vrm5P17L0jYVJSMKloQbpWOF1pECwHj/3ydfTJS/MDXOU9LiZHD8eiwEK
iFsX5rhxitzftGaErq27C6t4ZQAsPb4wAfl1LjcD91yulAXXspE8jl193o5HvDHqJ0ePnJTp2QyU
3/j/4cmctsVKH5oH6Dt9SBcGbg4VNYXtV7qhhKE2liv9LgL4jO/F8BJrzcrau9A6urB3SB0DI+KQ
PeHgg+5zSJzfSIX6fPr7LhUujGDW9bYmJ7ZyxyTfq/alUa2dwJdKFsYvkhwpJkOBlgfpa+C+mBj3
p59ZWSp6/vnR2C0gPrf56JW4OvfbAVshTqQf/SkONzmSlEJKt551EZLgqD0WrcZF67TXYU9A5L48
/QQLo1oXRrXcabJvDn3tkmo37NUK65yXoqUxn73WsD6drmRh6OnCoHaqEjvTiAacqmLTggFrTWUj
+9IGYMTudBVL7yGM7rSWyWd0nNKtuJkju2rbsTfq2jODPKKyE8I7oSPVLl25/NXkZM586vxfp598
oXE04UAgT2YtYwBXYl6R3pR6fKnZ0kEnt8aGqnC6ioVehgD4TS/T2wiLsNyq3KaEzNuS+L4pq2p/
XuHCoCYg0IMb5SQmO0N6hfQZVGkZdofTpS98V00Y1USDAdE4c8OT4Gx6vyLlBcTkme0yV3o0+iS1
G/ogp+mRVO91cD+NNKyMq6Umn39+VHQcWQ1aNwZ2k8FKUfJbaI4rh/alJhGGbAxBtR9gLbjcOGBh
+BV7SIRPH0+399JzC0NV6X1SSUram2y6XadVB7BlK2vMUkcXhqhqab4G2Zg1pvtUlteFXm1xLkFx
0a5UsNQwwuIrt8xYBe7LqJrAvZXKti8/jFZy3uKlCuMU3+Ikbkgod0m73lZ+fDPU7cqxaKHRRYVB
CGI7i0yNBy8z7QGAhIytcTuslL7QLKowQJV47C2UkEyNOjYVkb0fNfmpdvqV7jgX887W4VWQe9TT
LSRFk98S5ASuatnbVpbU7+OgaMVGHyznpzxVWQwwGjbMmR9CGLUVBEEy8VOGlqnsbL3+XmJRtVL2
/DHfexlx2HrlWIIPYfsJhCRrAJ4T//yUlN2T1nsvSli/aFMMQzQ8M1SjCoO5bBXS3uywdPOqcH1M
cJLVdloYb6owlOFGcZGqUzTOIwjAyGGe5GtorBe4jqzcsC11LWFIQ9FxlDZWGNLqhwacuplkGy+V
Lk7PRUulC+OZmFiL4JqzQIPf3rAxrSa9U7mK2qAwl/TzJo052+Z4ou7zCguBpi7dLgQDGDrdPfYQ
j0YMiOT0WywMbkVYfNH/yobkxHyGCd2fg5nCzko1Y3e69IU2UoTBXSlW6WmgcV1TiaHQy/aONU3Z
BGm78hEWepGozQYYOwxWwGgrnQ65XX6Fo80tAEm0i2Wy8hJLTSSMaMKtsdpNbCHKIYXE13s+nveY
lkFOP6eVVPHWn4znUePWnIU+RjDM6omQKj+A8Xg8Xf77L4B8620n8urCg/7blO6IvhI66DerQol8
uuylLzzXeTS/tuk4Az3poBwut01fb0qkimF91pNrr5eOR6XjRmeZU8QkgWnxzgyVuwZnhtMPvtRz
hPkHSnDkj2DMXUzN8Hp1yUm2CRyoirc/XcFSywizD+oNB3cfRlYtyTsCT/u+1nZVlJ9ZvDD9DJJS
qT65m25vkBmNiQz+LqTWhPtyrMNfp1/h/Y6jycLsE4VBZHjJWLjjmPhPRYZdVT3ZxpmlC1OPrXrk
0UZl6Rax+UMy6nsc3s5chWVh4hnxyFFbJWHqN53vRQi9tUrGlS6/1CpzjzrqlPiVSXlPfobbD+av
GDcWuCXFmWXPnemobLlrzVw3+apFmZopVMrQC/eqptTT/TmfVHWE8SpHCST7IudIb5uXKrB0aL7n
LbeiDo48tT5THSZ7dcguW7v4jNvuAajp53OeXJOFvUgoacmo5AxY7hVuwTK6uTmtxMUW5gJkgG9a
PdfKxA8Un0YBV2GMpEeT+Vz5mFp2a4e5hX2oLMwGgRabkldUFZBrJYZer+pyedkrGbiXSc1C+ZCA
QVV3mAFIw8pbvd9Pycx9+1Ym4r6y4aYQT7Ny3+R4tNbawznfgkybt0U30hQW8ZSVruGXPlLe6Raw
8cqOfe7q/9zkksPztuysC4EVVRN7BjnbBOZLlP1OVperpTYRZk0wUUkUWxzC6iz9QmRgr0fe8+k2
eb8TkQX99rmxB0gmSenZKwN/0uwG6FAKqb8qHyc4JafrWHh8UWyT6OmAPtCiDtX/GGb9XZbFKwF0
ZW7fd9pd1NFASK3zLmQXAspsJ6njVUt2QpMnuzIMPknh8NgrhdsVymNveJyLtTVJ1/vv9A9leesX
ON0kzEhhX/7unbzeRTCIt6cbbKkzCR9FijDm6ur5StLCGwGuDYQ4/UrTInt3uoKFr+6IixhuzJCZ
2Ful5fiMzu26qJyNbfbf864569IBrtzbjhVp6pCCqmanMlZRBF8pbK4C0y4/nn6D13P8ex9+frWj
NYdNhI4zvTOvlVDLCn2fdYGNwNLr9yC4o51J8J1sInKzzMG+RZ194URevTGx9NLq4XrCzy4NnZcq
qXF2nm4lcKwWJvLJlP1U8vpG1qav9mhdYlG4zZ0ADHR9GMfpGiTAxek3mNv6vRcQFk34Z4bVY5Xh
RmDDfQXvXczq+q+qVUPMkvZ9tLJ2LtUz9+CjhgpLVZkRlsRYZuaIp+3qTDokGejLCouXODLJtJLM
lY61VJkwe+vYzemdxmpKpJuMtpLsuELaTR1rX9NcQX793DrRyl74/SGo2sJ0XuKU0GqVXLpSGVxX
eKp0jvT19LdZGIC2MJu3IFMz36JowFi7LMUiVpE/NrV/3kIk5vwndtWZhOkL147bZydR7rHUWCl6
YWSLUhipH7W+wS3DJdH4QxVWT2mkf5Ja8t+ctcj3UhXC5DEAheq0dl4yPDnY9IFzFfUyjvTqxyZZ
C4IsfFtREVOrcaw4FUsGDjoHlN+w4MvD6W+7VLQwceRhbcO2JdRrkvEox/ktHt6Pp4te6DaWMKSH
qW5g6WG3N3YGfAUnvMN3fgfdYWUoLz36/POjoQxgEBjVxKPrxA00pd3b/tqF99KjCwNXapoA3wYG
blVWH2f2v4Ohbz78K4Fokeax9OTCWLWLUVMnjWVaa2VcXeSbCfjP6UZf6o7CWM0dXMamLsXj0LNf
OjDzQWDcgnR4ynP9+XQVS40j7L+aQe2jeN4kdfBSoWDiu1QEl8NkrfSbhVcQBZuGkYNNiivCWSxH
F0Y+NC9eDZDCzlL53o5hEZ5+j4WvYAojV/EMkoEqlpygzq76rr0lCW9l277QRKJeM9XKqen8snDz
UruxZ7yzanzSPH0lK3/pyYVB2xlDpzkTi5iJAeeugkO+iX3LuDjdLu8fc7DieTuu9GIwmy5QmdGK
9qnLy33XBPsuLHGOaWdMybiyYi01kjB+2acqWhgZhWu22eNo+3cQvGDbyytqhqXihTEctH0eoPQo
0cTEP0n3v/EHbVuTHrnSfZa6qTCIrVaNbBAAlB+21347PPRd/0x0bm+mzf70l1j6zsJgtiQ8VrM5
dC8Nwb7GrT2FdXe66Hnz/M5+S9R/RaaTjFJFzK+SqnZjdJDzDPUZGvF9RV6JkiuXfhHuGv883Zwq
isJ6r+mbmDx+Nyb2nVXtfZ7izAAetQRmvfJFFrZbhjCgs7o1as9nWo0M4zIxpcuoC18sr935/fTF
kSaTE0+4O91+C71LVIqZoQqlquXrS1l9KMzwwZGTJ0jJK8vywhg0xBEex1nnhGxcasUnodb/Aln9
aiqbD74m3St+d94YMea3O1pCfUU1TaPlnB71DtQqf2g38Zj+6K30vGAY7qtvawgTKfC6vC5cr8Jt
zTdejB5ntdPfYGF4GMIIxxYxSqYALeBU5Z2xkWQzbnaO6g9rAZ+FIW4IQ3y2ZYSUqBdurUubGO1M
1WgPuJoDWa9WVoqlPisM8T4NGpPJiQAq1Ox6Gq+U1Lpugtbf2T10TGxVbspAWYnuLTWYsHIHiWFN
HouTKyfaB70dXMvUtqe/xUJTidox9DealCQ2TRUk4UYLJldN4r1TFR+0XgtW5sOFQSdqyLxBr83G
GgrXqpK9ZUxbBQuCEXL56XdYKn4ejEejIdMjWBU64jEyxS6sNv3JWcfmKnBa2dgsNL8uDGpsJxvJ
xhPdbSGpSml6G0bp5XmPLgxkQvD4RMH3cNVQ+aL5zm816G5GU1u73lp69PnnR03jm9iAQm1mxwEH
YDtlNtixIjBXOs9S6cJAruQJL3U5qtxOGVwudD6qsvTtdMMsFS0MYZwswbSYrAl+zsovObW9rREr
rDz4Uo8RRm/iZFMXc1XvlsGwH2RvHw3eQ2cZn857eGG81gwdDXsqTlD9+EnxcHEIu+ezihY1YZWq
qhki58rlImETqxpCbXt/XtHCMhzZ3BhPOpdmMdcft1ajlRveY02u9f4HVcSwtRqYsjrUuXOVqeWO
oxlu2PpZUWtFjFpDiDHKNqdo+MEXWj1hPgUzbzWJ6/01HYzW2zGEKx6uNUbnXFWD+gUq7v1IqsIG
H5dD7cvPhhT1562LmjCPOVLhIJ3umWdU6UA2x69Gsj6f/rYLHV4Uyw1VarJxYwaOIFzXWbhVE2kf
ayuDdWER0eZaj2aZpCmnLGl8ZjFlfK6z5KMdytfckOImX6/0+6UXECYyRc7joVGZD7h8/RlrwWXf
wB5XzYvT7fN+7wSc+fYNKuQR3igRCHcwoTRD/8G3jZXeqcxT1jtbdk2YytQywqWu5twd1HH83c7B
Vjldr22UCXJjKav1FruKFt15detFnbIDFE0qejlcGC3+PKffb+mGYebDHn8ihZO4Q6Zu6WYdHum9
9M1slQfuUq+jMjrg03SZ5PILgL8Ps7psyvUvp+td6hnC2IFwoeppx2HOV3Gofcp9nGzT+05eC/i8
PzZVUXpn6Xj9Rh3rp59136ZMazB1iB9Mvb6YtOgHTnNrC+lC/xOFeI6vjHFV0P8cExeZELf6wdwO
ylo4b6l4YehbPvlJjkn/MzyA5OneK+yHXilXRv/CVxCFeEFWVwhaEWPhYr01c/ljpMUHry2vTfXM
iK0qTAG2HXilwgxG/F9ud2qraQcuzIpt0vuQ8Ec9XRmoSw0lzAO+gfW0k3GxSjDrpq77PR67sCfb
lZu4hXlAFN2FTpC0WommKQwbXBXSi9HUV7Z6S0UL04And2CaakZgiw32WOODCDDh9ChbahRhcLNP
ytRpoPcAQwfylO4y3MhjY+WwufTgwhhOVcPPoHvyaZ0w38iphCtMqJ/HLVFFlR0867wpMmYIcoJB
gKnXaNZWZt6Fbi/q6wgzJyQtcu8/lY6pv6RWN72okIi6Zz1hrzfKulatfIH35yFFvIA20P34qlpC
WQ4GbuKSX3ESffPM/E4y2i9taT2c/tDvfwpFvIOOvHbKTItqdAn+q3Fh4kV8uuSFLiSqBT1t8KB4
8JEdkHxNb105wMFizVvp/DO9/L1FUBQL4uGG0NhzCBpiwYHZ9ZVhWTep7t2MubqHz3evytou9voP
pQfrOJgeAyO81if/FrvgXRLZ96df8/0GVF8f72in4ulJo04Kd1a4ou1jo70BKbFS9FJvm6s8KpoV
tvXymjdMzXrv4OIbKKqLS98z/ie7855e2KVYDSY0RsVHsq2ZsaaN0JTD89K31dfty9Hz+/js9X2g
524hB9skM6sHgIDmZ2/sD6ef/v0xor5uTY4qIPktVZ3BKjBbyDQMg+sd9gM3npwdDHQBXMftT9cz
n1fe2W8pwnxFaCwcR4X7pdRSs00vK809jtUjHslKC6fU1swKTqwepF+qSvdWJoCFry/K9UKvQl7Y
zXK92fEmiC7ZypNtYH2w2ua824NXNu5R+zVtVvhOS9y973iZRuPLw4s1ViaAhZEhqvbysAq9uuau
MutN7Xcgyy2Cc7yNzyx+brejh1c08hItbofcqLPTT7VOAmSO+vm8gSHPs85R6YNUYJzYcdPdqVNw
zQlT2sVpWK88+0LHFcV1ihb0amVwLhuIfUtFcBUnu970oKKO5NvF512riBo74tBRbyqEjlurKT/V
hRaDYDVxATYcwIynh4byKvF/Z3DI6tuWygzNj7LQyd1q6nAkbovkeUJYscviMtr6XqjvrWSgew0k
xN4gzy32UqAb2EFbEIgRem9weIVR6zn1HqovhtGGlW5jaMDw/vGXKVNH3fcDXpeDDGZX77pfqR7E
s5u5j+2Vp21Cc2qfiQX6+zQZPBkjsmYA5D9CIg68YGfZIGcrR0qup1addiZMpt3oy7C40xAPmjHM
r6QaPZGktMNGVTG7iiosnIakczZTgvFJYwDuxokOy9gE9Ouo5+kGzpazqTh+besOcLod+j98e8Lh
PrSag1WBMbYkDFzsDouXvA3C3TS12dYfiy9V1uJSq6fVLRaJ0T7AhGpL2nqwxVEz2HAVhlWRU6j7
FHum+6zqx2vVsOpdLZX5fjCd9iJ2gueoDopthbMHH1QF1BsVj1lKzqZc69WFrFOVrrbJTvfqYcMk
nP+0bV3bYhLv7/J8zLbg8i0M1LrvcmdPDx5GqTtuisEGgSXda6X+07dtZBLY+t0OhVI/pLUefiky
pzgMfq5+KA25vswSarbkQXLLMIyvyW12DpGtP6lj99srI2vba2pzDRUv2ODtg+edRHpUIXXJtre4
YpCh7n0yNfbblYMPWiTp3iaM5GZGOuOX2AU11l9qtNJN398sKKIcTpH1EEkoAR2pPSSaszXscmNE
KzftS4ULM5Exce+aKJlzlWMNp4Q76BYbp1+R3Lw/iyoiWC6Kht7u6ty8wgwh2QLtj7YK0KqVdlkq
ff750TSnN56UYDKLBWkp1zu7BUc1BUNy1gSkiMSrsO08X3Iq80oKDVyDA89/sGC5XQYF3pun55/3
V0mIuW9fYDAsyUyswrxKpSi4wrsyhdANqSwqw2lrevp5NBEcH97W42CpqHNAN64iz9vYBhZ4nrQt
uzODAaKgOCvrQk+VKXN7UiEzrNwlXOyyMF85hL6mWLw3SQs7mLqfMosb8NjNY6l+lONQdm1NUq/0
LksY09jKpTlyR6W11K9VomrXkW+NX5Wy7b6NgVXsKiaFlS73/n2zIoI4w6Hv9J7JFavXHDfM1J1y
PHwh/wX4eI4hbqyMT1QHK9uohWCZImo6EyfPKgdP16sWe83PoL6xAnlUH+V8U36VXE3fyOdNA6Ky
E6Jo04UVFRW4/VXGXa0FW+6fV5ptYaT+I63IU0KT6IRzJUeBfZ8amfpAFNBYmWUWhpGYVJTlJGr7
JqX37beq+yKn3xqn2BThz9OjdOnhhWlG8eMq6fzCuWrCb3WdbXJ/DSO6MPeKsngv6gvH9OZLgHqP
J2cFi7rDPfz0Yy8ULuoRnayMimDqjKsqM/dq/mJ6B7tYoyEstImoSAwd2+5rpTGvphp+tfn9vzj7
1l47cWXbX4SuDZiHdHQ+APO1nslK0knnC8oTg43BgHn4158xW1tXK+xmIU1pb6kTdRtPu6pcdo0a
I5h+3zTrNSOXnxuIeeUyuAzYQ8haiHegFJcZBHN2DH3DWNYgxNDBw5ByfIawnp9qcHlXVXvfT/0H
U+047dbaXL/86lhaPFtpWjB2MW6PdNVHx8DUgMfhtgW6bver0QsVgMXdTuyST9MRmsb3DD0oXc9e
3h5+a3nWxh6hqYoIDG/a6ViNkB8FRNqg0eUmoACYsv6c/jRWbQQ0ELvwBfScYkHaGvnhzxZ8AvGU
H+NR51AY4bf1BNK1qFnnhhVVJsZuz5PJ0JrWHMnUg0EEoqaH21Zsdbj2S+VB4xJ+Rtz3g/9JFuJC
9YtV3W15SLg6/aYJ6F+mDLso76fWHJoHcVr6n96e/IatrkGKha8rasuFXRYKwuqoMuQA2v29+9XW
6NcniVe22oYOyg8GowsbTofBQtyFIJbueMLW6Nf76avRIVgHysoJpjpz9tCY6jPkmHbWfGvolQsP
0O3jfY0g0TRKf3OWYhzTqa+c/njbsq+cWAyT7mdoOF1K4FyPTJbqOCmIxL09+kbCRNeUkpZHQUm4
g3xPfG24hVfRpPTA2o5Q5InPle6SWqgfUewmQedeTCBSLZydpHZr7VYeHskRIBoXH3dp6SfzGEDH
JxLxzm/bGt39c9NjDdVhCJqxy1RUEU9qf/RBuwzI1++3125r/JU3o4k7RBd3518UpBjwOAtVJZ69
PfRGaF1jFSXUVTVpJLk0U3HAVSKZa1Dc2zDrZHmbXa3hiQu6Gyb0wxHYFVYdKensxjthbmNh1qjE
lopZKlT4LzqvPllNPuh6z2KuVv/f+T1dgxBrBZm5lo/2UpoWsRMqhq6NszpWe3Fo6wPXHXkVKQJv
bIfQRsuFj5CXitHMt9Tma19GOznF1vjXv381vqi70eqa28twLWSXqizwBR1FR6DWq50kd2v9r3//
6htKVLPrVeF8CUzwGKj60MdkZ+gNw1wDEBfeMtRD7XzBk0s6+H6qeZmiiwnCz+3OY/fW7Fdua3NH
+F0+Y/agXU6mJf4YzLeBxuiar07hwS4q8P51mVnLD1yr7sh9vGmLyYmyt113Y4O91eIvPnpXSjZA
T5CH70BskpVz9TLmt5FrQ4P2z71Ft3LMHUgKXAwB69QgD4rvidFt7O0a0BjEE+1xtk8XPDke3Mn/
VsXFyZLwKV/Ul7cXZ2Nv13DGBviQgpQxPgFJm0jOp8bcRmwCVZM/FyZ3W9S+esdcUE/Iwp5fIgZ5
RWN3rHJjW9dIRrz2mr4c+Xih82cln33fTRz27u1V2Rp7FRMaMHzOIc3NxYIxmgCcTs10tLu3u61F
X1lk5S94bwYgBiYzTS8afaunvouG264wa7I72Xj17HFiLlMXhpkbCXHwpj3m4q2pr2KBNEgPymo0
l56JIzTp74uJ7uRtW4u+Or2Dyp/LqCnGC9AXJ3SuXHgYIOj/R657s+Fpa/iVn46eLqCg1YwXXfcy
8esfqDzd1VT/9bbJbCzMGsyop1nLxQSIMqF/GqDTFU57zYkbYWBNbBfFY9TmJaxx9hvgR3mw4A3w
L9F9BIYh2ln8remvnJXNFR06Qs2lZqwF07gs0iqO5uy2xbn+slfnX60rUMeT2VxK5bzYajqWIvh+
29ArVw3BijIzUpnLaKFJ04Z3kZU7W7phMWsgHWvVaHBRMZcBd4eZFcfeoPVR7vGhbQ2/cqUekp7z
5OBc8juNuo6jz6BJ+TajPvT2ymyNv/InKqscPZutucSsBKkglIDHrFPF4e3Rt4xy5U5qkANEVGNz
caDFxj6pmJ5KATRstdfbtDH9NRzOVdKHHtOEGFy6Ywc5lnaGTZYeikgoPY3Bh7d/x4bhr8FwMwSM
SBMbc6ks6Io77yjVHlPf1tArn6qMH3Nb58MlFm2KgtiRdHuv9ltDrxwqt167uI0/XLowUH9BACi4
92ekr7etyXVLXrlrEOgQZ4gzXBZISWQk8kFEMTfLzsG9Nffr378aPeRQla0YZJZNRVMZeUcBob3b
Jr66vnrEjyZvwrJMQ3Dy4v4BZLnHt4feMseVtzZ+fdXXcPoLERA/h+6N7w2H1rAdZ91alJWzWjHm
1Jv4cAm+RuPBa24cduWlEFKs4laC6IGOTsrC6jKb/NPbC/Lv0BT6X2C3sArLAK8qFxF+sTVApP3w
XGmLp3ubQb42gYTKzo/YWPo19s3z55FwibUpBtZm+Vy2FzI69NyOt8biNWSsngPIPcmwv3QV++Tr
7nHg01eQZexdYmPY9r/ckteQMdlKDZ7sZbigG/Ssx3FMRMSymKIO7ogPBO0E6TKJkybebSA4ukaH
uf3kxSBH7C9z7V6EEU+h1x3DZk8taQOETf/hen7lxVCFrsqxqIeLjliqdAcE/segcVOCZxcaf2gJ
SeTcZUyKhBC144T/4J7+bR1XDu7MHlR6eDVcfJNnfREcZ63xFNOdezscOPMuprRJHukHleudb25Z
38rxgyHqokoO/aWIxqT1ypSAc2S5jQSMroFkDCwKbj5gm3IAUCDwfQAb1eFtB92a+Mr3p2UBj1tQ
9cBxuv6ZODKHzn09ZKFQexog15PsX7ZjjRSLHYW6LQh/QJdYeXcT8OvfVB9JjnvwqN2DV+VjkHga
1YKdk+nffxNZl3Bj8IXnkFHTF+b9LmoBjeMWFYfbmlbIumAb9EGflxVGH8OuyYYc4OYhInu1gI2A
uca8kaWZ0DvRYqtt9Bk89CKp4yHVQfVec32KnO5h9slN+DpQoP55xtagwHaiUfYX5dj2aLQJUlJV
t3GBULLKPoQzzHXQwSUgYkCg4BtNh6g0twka0jUADkieZajCqLtIKLQ4TXgBXfiRB51KKm/6WcUI
lZYC5NPmZseqNg7fNShukrQpLZiaL1HQ3Ttt9bCMe5faraFXAcuLvAi0Dg2GXqJMQvbLhUjjTf69
hr/hKRQHFOBcF2/6Qq2f5sA7Wb7HG7Q18VVCQuYIKgMkgi/QOMshyNzzPTHoraFXgWmpm6ushtWX
uimKLy6RHDw1knx/e1n+fXSyBkM0pnFANA0n1rQCVk+ei3kP+b019Mruq44XRVxI8L/X7pD5TTEf
KNjTsrcnvnGkkjUUor02zXkW4MIGeLzZQ2txCNyyn7T5KY/vJHRp9feZlkd/6W+69ZM1i2M51azM
yVwB4kVRZsqVnP6qe1s7O5nbRjGLrEES8Ks87wGvuYT6SzU4F7dw72XbnnsXiJu6/jDp6AwO9i+g
X3pkxiQGVRUvmnc8ZGu/3D+jIC9r241+GZ7HxkAGqMnN2cud+uXt/doafeUhCyhuDPTHgjPzgmQu
46Qqf9828spByFD6GtDG8dwvErricUUzdNmpnbzg33NRsu7vAFioCwtWjOfZH/AyCNICmid+8JAH
MqFBf1fK52GvB2njvF43eTRRTyEIiXWXCuw5TFdHwLLfu6z6+PZKbY2/OufkNPUu4E/jueyWj7Xr
HdspfGmduNixoK3xVx4fO5DcaHusFctNDKp38WRatDqBB+V82w+4fvhVGu1BBs6f5hiGac2YNU7/
4koIV3Ra7lyJrzP97xQNd/U/P1DnfHTkHJrzMLCn0n1Gy9O9T3WaTzsl460lWp1wXd2qflHeeHZk
m9KKZ9fiE3r0dkLI1vxXPky5Xhxg1s05BqyayAuarBIjH9pwZ/obXryGV5qO1qMfLOOZoNon++rS
kGkHLrM19MqNmQTRIm8mOFqk76miB5BTZG+bzcZFiKwxXC3KTi7nejx7tXqnWf9Ji/7Q11dvLhqd
Nr77baY1z9ormk7L20qBZI3win3g63vTjGdu52NE22dN7U443bCjNbZrrAUeEwD7hKHSR7coZMp9
9JuxbqfStRH2wpUrAzcx4mlvHM9BsBznsU3N8nVkuKE6zt0UDAdgtGFYfKdfb2Pv18RzoSJlo7kY
z1Nv0wL536DzmwrWJLx+8lXI6DsCGhiBrVeFOfDGA3WStgfdBXs9Ils7sfJoZ6yguk3kePbLyTks
VX23CBscoHbx823r3frAyqehSDOiH7wez5Y72ex8GdUPj7s7rrG18qtjmURDg6djDG6cCkzyAlgE
enh73v9+3SVrNFfe0UWHAkOT9ieI8BOLJodr44COf8T93jVxI+CtUV2d0VCwAJnQucI7R1I76jFH
Ubkj7FtHyc6ps7FGa9o5jeYr1s0KJlSR1LQ6c/myE6///ZZL1rRzFSPFSPH/c+xx9Kd1Hxp/TEfn
AWyh58JXBzve+BawVg0u/RhP9gNczLP+sSHQTpWs+NwOe6XOrY24Wu8rP1P10oMnl8NKC/epD6ak
1+9N6CE/2kNWb33huj2vvqBVE7t9c92GJcwqJPyC9UkYk6TQe8XgDVcLVr5MjFc11YTtqPH8t8ze
mQ79vZn38JNbw688ufHxnklRVD3PjkATr03G/kdA916vt0ZfuXJH49ERdYUjwT6p0UIivUtmtCS9
7c1bo6+OZ+mOjTs6jjk7QZBaz0sCNifjVO84wkawWMO5iO4WSO4iiraazal2wg9oezou1L7ndXtR
NPrx9s/Y+s7VEV8ZUVxUgaAFfkYcd9/DyHmJJ/voxvoBujIpM+1OnrRhq2ucVyiheNRIfAY8/zR6
H7pjosPHOfr19q/YGv76969+haTcBgTUQmffa5KRPUv2pRzvVLWTim3s9Zpkbih4wIYZlhTVedKX
3ZUPIS36PS/biKdrhjnSBrzrVWTO+VWkI5JLn9bCdw9vr83W5Fc+zCMRgNsRd4QiCBrA6puPoY2f
ez8ud0x1a/orL75e/sOpw/TRxXqarXOakELeNveVCwPU7c5hEOD64eq/O59ng+EzkJ97JIVba7Ny
Ys94A1r9PXNunZAci6h1H6HSp9ErSfdUHTb6/ckahhUPNgJyFY2HujfXXcitbp95G5s8ZXSU+QdZ
0So6t6Kb+CmIXI3ezMbR5MhDUvBjDq6AOauDVgx3whEhB3wunvNkENy/MWXzV8vMJM7BcZI9zkL5
w8z0hfe4A0PL8ftN27hWhhyFw/Iasqxn29Z/W997YAp9lfa2UgVZg2fGxvN56Ir+XGmJh672OxiS
HqeovM2B1gAaa2stIoDCz1UQDeDHLn4Ivzr4E9k7qDYcaM121ZCinC10087zCMlX37ct3nmLvZNk
a/RVbDSjbvpBY/GnwJ2BAVcsMZTdhsQna8IrgxoNVN8w95zxL2SYLl7nnN62mq2JX//+VVAf3dLy
0c+7s3GLzEfyAcL7214u19icGAkypQMsZnTel5WRacxQGHh72hsp7JrkikytZCVII86Mut+k+aBY
f8Grz7EQ4zEqPRQA98D+G9FrzWQ1YkPR7yzNuYp9dR9DAOsXJA6iKVG0v00XAwiIPzchH1kwKjX3
50DpQyHEgqC1K1uxscNrjGc0kqir4r4/0xgyZhNzLgILl729D1uDr+y+rAsGubqpPwtiDlOEIqIt
umhnkzeeA/zrlryyzaDwDK/zDkFd8ZNVObKOQD106HlJqyJ/iCxrwFzlP0lCbuOhJf7KHcCgQWrg
7P65sEBhomya4ZuuxG1doCD8+fMXVVXNBSWqPxfY70tZaf5QLDhzmnycdrxuw179VaJg4gn0vODr
B4ThU8mLJC7akzB7SdrGfnurs5ziiYQMhPXnSIHzdFL9j3xs95rJNtLkNZzMK6GaLVsX7AFVnbLg
r2oCP6nMwIvAm29v2+vG6qyhZMgSHGU1PpHH4V/cDX5Cveev0IeU9m3jX3/aK5Mthpa2ymJ8Os93
rDEn0MLeueY2hBNZM6sFs2gaBvanc0Gxta1xIHJTiO8KXP47PrcRWNfEanXgux2ZvP5cTqJOfFb9
cNF34bv6JKo+DVXcoME9uHE3Vt42eJPtytbvIRiDQvU19o1ORgG3fHszNox1za6WazDzhOCEPEdF
WSJx5tBvM3ovn9safeVovPMaNKdjpZRxIO9ls7rtzrdNfJUqBo1TgbEAE49LecoDBRLDYOfRc8sB
Vg5MmrkMlsH2Z3/6KtCaNowJL28sxazxZmwGsAREBf1ZomO/Vg/gEAnnnYlvLPcaYVYRLtogxNia
BOxJob0F2bm7l6tshJ41uKyKTUQ81/TnLnBEm0jZjKDTaPuHsFqqCy15/ojONX4bmoGssWYuuG+j
th/6c+9Vp6hwHz1vr8F4Y4PXoLKYtXopNXIJK+sm9YfmKY+WdzVoG3ZC3NZGXP/+VYjTXQgRxwH5
hPCH0zCOWaHc25LRf0rUr4Z2qEQbmcTQoGy/k6WX1XO9Q3KxNeuVt+YgMbCjN2LFnZg/5iQoj550
gp2Jb2Qqa4jYFcUNQleikAY5T0Whv0Aa9XNh8I46RvTObYLPvRJf6miIbvSGlRvb2o87qrU6g9mI
uImJjGBJzQKxZ6EbZrSGjTFnURWTrTq7bnWnevdL2E1HXi0f345wG/62BlrVg9vpXOj+vNQHXzsJ
IFD3dKlTfDWJxr2nz38Cz79UVtcYK171ca9prc+FAw4t+XPm3UvRQgG2HdJmiR8Lei99khH/UxF9
FFQdQIKa5dJkYft9qcVD5PhZBSDxsqvVsfXDVwlzI6gpcQOdz3gJaEXieEPlZJWwDOzXflfbtOk5
HT6yKJd7ONDoH9DXvy3DdZNf+VVVa/QGirg9K/Rp+h+h1czvolmy4QG37bz9MIXUrT72hShLLyFu
t8gqUSjbS5owFmBaCeJT3w1JDpZldfG5JNgmL2rCl5rnU3yV4DHlXb/MV7xfL8fqK3qeTXSSEfWi
A8igGFooaD1ED02v1XAUBPTtBzppon+jVgZqOeIPVQNNzDwGM1XBHDy0T+i3SBdSoPZBvaEozjnv
i+i4NIr8KLnTzHg6NV5w9qDbAY6irjaQgkZtpk6aufOKzLZ4zYW4XeM3HyDUPf62M+heknKqLHo5
SG+Wu8nvdfPTI7QYMAy/XiiMV7blPVobZHRfg+l/+WDGqWg+gCh7MWc0WkfqwSxajmkwSlwLuQZj
/LtWtHnxLrdVLw6iQZNOKopYBWntxTk5KtWjqUMK7Y/3yHJbe0J1rcQV8hqWvoJqJ/TS2MvRPDE2
hTcnzHRj9Qkaq+PfJajiyUWx2kIs0bSoZKHX1kCEI2/R892D5zxM54nZKAmGQKljAJoseZ+7EfMz
mWufJVT7YLVppAA9mF1KX6WlOztlVsmmajM8rPM6iSK8haeFzoPwImNL2lPkNZSfOI37IIuxcHnC
kUkth0rmVZ4xE9gmjXhUtmcDoFDeJiPkNou7HiDt6GiWIQcEoPUilQE9242p1svwwNjE3EQPZRsm
RUfL7wQ0soBsVKF9qBpUYrPcrV36wTUSIvH5VDYm8WMlW2BVHaDnSsNC+jmcm5D88px2LFOnUrHN
ZB9W/nFRHY8SBHaQCLLZ2jxtVINGLybC3j0wVgZuqurIg4UG05yn49jZJZ0tL3gyhAx9H52KYTy9
J0SQRUTE48fFhjxMyhlYH3S3sLgDDzvj/qENzGDPLVm0m9a1y6t3ygDFn4DlWo+nUE0TSLdFZ9RH
J9BykAlAVUSeLSWyeaZLzGcwxwGQ2/wKy7iLswGAuOVQVgGENuiMtkPwonJOE9EU5gONlAjSSDdz
mNVLEFRHsG5YkgxdsbBnxifod6UCIg72AHrRyTSJ7NQkL6rwovDogPYjulO1g77jPCYBWApUiX9e
JLpRLv0SCHIkQrWfIcX6IdD0YHMvxtWC+Po+lGPNPw0RFKHp5PPvlgyt+DK0US3bQzXMshGHqR99
+b4Mcql+o0JAgwMoKdzIJGiI84K7efBAIJWosWBcpQJ88C3IOAcyxej8rwx9aAPijycxBYw9RPUg
JGQdBQDWATbSfuqlU4/PBdgui1NZizr/7RZQX9VYDq8ufvZQVtCZxSPQnArej0Cu1RTlQAnw4niX
DwzCk+jXH9mxtt7M/7aiE/oB0TaqUp/BVD80nUAwRpGsWL44cVCUL4GAWx4Wjl6dxzqsYnGqTeeK
IxtGMYl0GDwJ9PTCeh8pPxPg8AMD2+RlZR0u+iQXWddgPKdo965bHk6JF3ZKPuDVtAAnWBQW3sGF
vEqQacvi4LFynOlboCKlL42wmYkC9xsahtoAVvfiggBxgWsrXF38hOdLYr3u2RYgQyz798LpYnuo
oBn5d4mGdZYGKgiGd7PXsJ9TQHq0Oi+WC/C+qKE6F+4C7tuM+VXqAQ/+l/BH0qUBDdxEaUgShnEJ
4tscZ14TRgK6l2XtndB4FcsLMyG0K3AofDdz+ShYqKsLN5R/q9uWlknpCwqXqBz5BfqowibLSMpn
VvU/8UnxnS4e/+G2pFXvGxEFYNayAZQ1QIJDwoNjQQJ6N5SRsSmyVrpkQ1vN4r30BGmflqK0Jh1o
QLskz6UGv3cTBcVjPTPvCEk/lZiYPILcGudmOAd2fPChx9edynbpFU/E4AzTEeo/hX5UTUexWBOO
rtRWoxCJbqj2khhEHSbhos/jVNm2JBBdRUtOooKmz1NdLMBudMYU9V3rL91y74lhbBNiQwNJVPRI
xcfJa4Q6xbV0ltRlJYtT7kQuqCWR5c93pPHo4+KJGaVRUDAE6YS0kEExi7rDQYPzBKdASQJz388F
eFBdf2owCofagO1iw5PCs0udVGHuuZe6EIiFcY5no0z3OAvTAADX6LGsHQ3TsAsWxA8q6ydB0QTd
3601uvwSLrxhCUIbq44t7Wo/i83kNllvJRWp8mLZvcjCEv1giwClNweSgy56HdFN9lARm1/1HvOo
OminaavEk2FRZsYK411KNENAHBZI3meH8JymzHfd5eS4ZZSnvFVOddJgSqVJAxA0+exHwfg3Q9xu
QTHZ6jltJkX9bGEIF+9GXjfNobSqoXcNq3N2sq5sgS2a/CnFxY/SjLtRSJNocBeZzrx16jPQW0ul
ExBhm/qRLJMZ09qMwKeOHXRhwQ06DV96FqniMfbCgD3QNooNyJKxwagsgtDw2xj2zOEZsCij974I
cP9IoB8Qe6d5tuzcG6Qsfw/S6/MEfNs1AYt9HZToG1bqNHe5Pz9BHgX0TZFqjZepiHY6HcFXNL1b
cqgdJMUQY0VZDg6s946aVfXsWRzZMLVamiXldJpkOrbdPJwakDfyuy4EGU4WDErhkK3aZc4Qvcrl
iwRe0kkJBbQrhTXVIMsuRnRxKR3I/AymYwRclKyklwENUbBL3dXdlOjIh7+F5TDlj2wMgI9AxxdQ
+x18SaYR1F2Gb6KdI/uuBltOkMFLeYdW0XpYwLlq2vYeybLjHjq3A3YAXi7/Qk8RqE+YmHpx8eMh
Nw/S95b6ncUZ7PwmQw+IBKtZdVV9kAApaw3J4YQOPipF1nFGeuf3tI+Bc+jRQYfZ2N9GeXgypmXu
ltjjMLLHoO1leaAWKk7PYQ2CuKNoYDF49aJtkZYOOKnBb+VMVVYCD82SMWfjV2AcK5JVlJThUZZj
sLygXd3zM7soMaZ0nNEqrUBkWKZlDK2sowm7UibcTr1zkKEw7H7mJdpJWO7HLBNNrONk4W5D08kY
d84mHWNHkVHVwRVG0XRH4zD/vakXb37UTdEXJ+lXypzadrCwebXkw4Hi0K4h+14SlrQFqkQnUc/S
z3IxLMUXRwxumCzNAN2I0NbkMwP+bTiWIZuaA2j2OV6tQqEVhPamobkPC3Dh+nXF7vHm2nunGPCF
4rJUqvY/uUsxZ6Nnn+cBC9K40JY1uT88TSXQBzhMbf3Tg5gPpIdU2UIxbJzdpr8fQHnuH3OEiCcv
gDB3Yql0ydnxIWl2RH1DmLtyBDMNkkUysAznlvhgezrG927gTnUSu0NMs2GpbHWY3VHTFAkAB4kv
sqf64JVzK59AjCzDUzQwVDur1m/KU7nkcvkqoSwIFkE7OOwZGo/LCLrbeC6gNDhM7kVPoeqgBFc3
wzGCiLf/7LjBBEXeflp+aTV6oFgqbXDGtaFHxJ1piCOuip2mS1zllQ8eKwgmQKh/rEcLjiFIzEY5
MNptHRwEusTzFCfNkB+G1rNlAhWDyD1OPY8QYK0f/nJ5SDn0IIecHHiLKJH0QHHUKQn5QA5sqcAv
VPex/7esO+d7rpEpJksVNk46x2D+vM8FpNOzCZn8AxJPcgIhNWzcGjEcxBCCtT/MBUAC0VBCfYNo
QpOY8nBO/I6DKrc18+zeqdyEH3kPoZjHaOYQNKeR1PFTgQRL0hPHceK85C1uXVAu1OO7wA/5FVZK
vc+lERIQJVGrZyYdf/hhbDgXSST8IMhqRGlyxju+D3okYKWRE0haHtp8hOQ4kG0IDRCIHnAqw2V4
AlSmq1MH5Uzc0molEQpHVJov1lSeTEWMvCiJkAy9VJB2d0GrLMQ3hrT5S8TFFJ9xdelkKmU7+ad8
cafH3ozdu2YSjXNCdO8hehpe7WyU4xSeijAgPJujihenqGnaCTGp0OxJFGTsn2Lmx+GRTmZZ3sdd
J/xvquD9zxk+8nsZHXA3T7BC8JQvczGlevGiNutz0ISc2g4QqwdtwkCcPEw/fmZkYU/+3HoIiqXx
XkiTT98GW87qNPahj0sYx/NBFoE5iWYKD17qKFqjiqMMZtw8mLVg3yKlE9J0iWI7XbTtIpWGZdnS
T6orLX30zAx1qAZHCwfRcsvatKgmWDjOTXXtuQzQsZ01EnR8CZlMoY6+qP0+67o6lsfQU3351BRN
LjLQBwXtIaAVzc8ESk31Yz/Q67EFIi3vvu5cb/noAVK/XAC2WOhHt9C6/8mXftGfSin68AC5g2A6
4dbgBs9IY1T8uysZZgm8PPWWpFpmGzwHrsH9f5Lcth8qItrvFMpc7tdZB4N373Adxn83y9BMSAtx
N02ZrEh8iIuG+3fhRHCyygYCcGnjkAkEyspSME05qqD+Oyd2yDfcHHFDV1qL+FD1iuh7kK8acqqA
hBLHufIDe+WhNPpMDC07iKRBEAD3d0W71EHfYgWKFxv4j1SjX+Vs3bnpn9oZF3XcIFndHhcrJoPH
hiAcIIgYGJFBj044l3ooLOQrBs4/W6v1nLVeDKS3GYCqTN2gp+1ThCjpZrnnh+xlVsRpU5wdwwQd
2FqZd6Gp9AH/AJKZ0Qtqccyjksa/cS9j00GFkumzQyJgZvQ0Uvky4z464YIw5/wyShoygeeTxRmO
Hrj64i8eAmopkr69JmpR2NVuwuXi/Wqhe9pddOO49lIjEKHP3FFxuSShX/cjtJ9VK8akEXqZflUT
BQGTN1ftywBC8G+KWg9vGnzmNumZz3+OvIrqsx8U5JOo/NhNnZHkYGWgC27BjUEcwft8aIFXwKdk
1sxkDA892Mujv9oOlI4X2TJwXpLB49EpFI6LnC0vlP9XBCFYN2lx16+yaiE8LPEIAZxnj7CiZv+r
M3DBvkdW45VgGbXBPXiwKFMZ4c7lAe8ptElmWbNlp4tyo1617gvE/ERV5g3alaA4dg7DWme6pGPa
hy4DlYbbvlONDU5R7O1JWG68JK+J8zva0obUXXueccnKwEOKbuZ5+E9V6f/9wYHT/+//4M8/mnbp
yoIPqz/+78emxv/+5/rf/P9/58//4n9Pv5qnb/Wvfv0v/fHfYNz/fDf7Nnz74w8HNZTD8t786paX
X735P8a+pElWHM32r7TlnmqEAMGiNoDj8xBz3LvB7hAJQggxS+LX93HPrFdtZW/Ri8QQ7tczIhyk
T2f6munx+eWXur/z//rif309PuXVdl///OOXmtvp/mklV+0ff7+0//3PP8hd1vDf//vz/37x/gv8
848T/2lBG/71Uf/v/V8/xumff3jBPwglge96MSpWdNzDd6G/7q/E/wCG4XoofIkbUbyKV7CVm6p/
/kHpP0gYuwTsikcDGtxJllHN95dI/I/ABaETo3O3HzEK/+q/fq7bX3jpX18F/g5/j/8Lwfs3xdtp
xAcDkQCA+m9gFRxiQBC1GscM/zc3CP/TDxv5QtRFOPFExCvAgE1JVlu5L2vnTY2nTBKKL6Gm6YBp
bDpwGp+9jsVXXe7HPoDgsUCSIOTe8oXfD0u07CfDdUZMhFl/jpEoiZoOcrngYox6sWFpngLeXyTV
ceYOBoEoZRMcsN2k6EdwtcI2VwRCL4nsAn3SQfTTpZq+xMhV98dlyLXbfXl402so5JQC6Xo3wdLu
BirXw2exiCiNvOZSoZ8wiEds0MyEPXPUk9dgGch5COdvaijc19qrAXAW6De50GKjJkF2Fq2yMnha
ohvoy5MPQPLkiflHjP3bYcQmSnUoqFFzr81x9MkujNGzJrSxzTva1GkX+1MWaB5tZpA1T2uMXBbp
sD6BRz7ATK08oFnF8uROvX5yAyJTvhp364KZAxllSYapiSVT7anPlUCjCtPf+r30mytrPXlBr7tm
Gy5kzkiIijYoynE/D+G0h1sgzGgp87J3yvc2XtysiiVJe7bUCdJ/Z8ToRk2+DGF4k77GDmGIds2w
BBcnkmPq14P7c5LuhhD1HU6M/tNHfeCy4q5cYM2xHWOxN1P7Q+jitxZuexPesiYTQEluSPFLGZiC
y5A0KRYJcqCq7q+NL9Iy8PsnMbinKXSivGXFrvVNkPEeSTVhXDsbLecAa1a9tb3sgBWV7WGK1jWR
TamzdW501hNmdgR9F4HAi13kO19BoZZX3aEUxI7yefLVtVZ83jjzUCfxUvRPWkZD3ijjILd5+FJA
Ug7oBwxDq4yiBEpsJ2mWim7gb/U3deCECdHgeXW4/AhLLF7l9whg9AlG+jYBySN3dTQjo4aLD7cZ
uo1bEbtRKqTPo+vWl0FHl/Y6BZ79iOx2btfqaoLgBaWmfJGjTNCqYTrHM9wJxsfmcPJLlnWDQ5Na
0OAksB86+cpyNPAubpEefPSnpvOGSUzJsx6bXBUdorlNtK2a2cv8OYoztGmGndWWrwbxIfuqc3ea
ygmmyoLsiCfn3Hc8spsX235gw7EZIsm+l8/inlLqzKq9rfhPkdbNFZLEskrr/tvoyTJhpplvNTYN
t0J2X06rAEu2bElMULm5LuMXZX5gb49FHerp8+hcFtegIHZRdkAnl1AveoaldNwp4hfbeHayTrrP
cy+q52isviNdrDoA2V0uDD64C6nmGjcKucyl/xttMvjzijo2q6OCXSC+R95Lt6CKwmJ4E42zhTH1
x4J14PnejeymxJcnK+e4qPjVpwZomerHAwrsJ0Qq1IcaVsrXth1k7lhiNnz0j6SQbBdRuBIeB8q8
8diii1o6y3XZQFc5XefovQqEBQMSmJvj42wQFv1ZhL0HQocQdkAn/jgUM85ciY3SaBAJPiwFP6KF
lcz0HNDUr7zxKoBwXnk1LEj/xy/mJl4leA5wJj51jfaL3FPldCTAxx/XgqK5KRqbUwi92EtboEkZ
6KXg8BgOgUCivCRBMtSMwAPhtzcnEFWiOP4UbuW/qt5zU3Sj4qBg0HAHmZz+ZSzbGNRT+zZXJUnQ
YAb2WxK04khH+To/hoW/0LMfq2wOYpnzOfo9A3nt4U6Iq5yBnV13C9dH2nnNOZrG5vw4I/fh42x0
prSOphMACYbJltmCJzWyLaajglfDAxBwQnrAPToFvd3yupD8h7L0t5rlAOAxrLdOSItjxXAY7fqC
nfV4JSXRKV+kPFHShZmxDYotOpBTP63NfvHnLp0gJX0rewWMsH5XgYlfUYxqgM1u+HP0l3yg8xsw
6mHH+1icAO/Ge8r6i4+2VplY5+C5FD2ib7uJnlwGrFJDO5WiO/xyGWDcA/etsTNcy/fHyGcKlBlj
ZfK4OZwpsjsE/E2JizkxAy4Fg+KihpdmHcpUwdexJ/BVvcS6Wo8DZTAnzS4gCXzuaGV1m+8HauMP
PfnQIJs2OnsT9vFCBejxqXhmQrrkiEXwnx4HVOND0kzG7nncwlPQukikr5hzk0OLb3WO+91MTPn0
uBZwOmfGTHZDaAnf2GLlAQi1fRlMnRio6p4fIzfg0PevXrf1PblmaAWJRWr1vINEiQlgCE/oQIYn
FnQIvpH4SE+vUT4Vk0ij4k50ak4/EV27GUEoPse4UbN+BveDLW+4s53/59QPfz8BokUan67Ea9Sw
6uQbRXUe1a1K8d5mE4Wo563XFBvR04UmxWzZxRmrYm9n9WxBXf79P/RXFaAREbAW2S5oJRQ1xNmA
s8wKn7T5Ugl2Kw2ohxDYPeIK8e36TQ0IoYVMWhjf/sD+kAzhNmZRfHscVKOKW6VuSHgqro8rXne2
kFWfwPVEp94s83bquh/aBAZFiC6WUw+acbzptY5RLFB24WTyYC30fwFhZZfYw741iTT5SZeoQnMo
LjKLHe57GQp8H/A4bh/DOS7Bxo0xPz2GjWePsQ024LniE5OYZG3dNFkEwGf7GCrcyQc2jzoBuoxd
5OwBjPGdZx+LJbavoTkUKnjl82SuDWxM77EX78q1CZ8eo8HebZth+1rDf/xWB/njaiNr5+hw++zq
+hmsdPCTK9knI6CfpxHcz4GjN2MeUCa+NQvfzLXxf/oN+EMPTNiVeN16wvQ+gwHAP+1Pbljan8vi
rlmNvrInJ0hgNy9PJXihfALDdkMXNi+rEGz26i5FnID71N/Ap38C1qy+QmCapud4UngpEw6yeMfQ
+3evG/3s63h8nZDFs1fYZSO3d11+kOZQuuvyXWl0HyiHKdzNxapPHJNCUjoGzPtgP0nUIYysAQk6
dLH5HAlm4Cgq/XPVk+mti23WrWIDZdF6AGUjT8rXbEwep48DskOg0iUOKodyTQ3kkHwTqsGHqDlY
N3+N1zv3MhmALaJw9VXBQhYCeSi/Wh8yA61UvwkLWX6uOnqagtk+IYjcIPQ/PGFb6nwMC9oQyVj4
WYUwxs86AIzkMeMd18ht3ln1ZwRftePGzq3APfgCBx/L4thZ8nqczAs1qD1WK24UXzbwJ9N8sbnD
bCfWLpU8XrYAnnCPxmPSF/F8exwgVFxu/YJuVCVwid3jGpWBv62dak0d1/9Fy2a9IoRgfsNTfe/U
Rj9Cr+CnMpJogH0fzqSxm5aO8bbxDP1Yu/WXGy7/33/EAs6xPnyyuiu+hSV5hV3Z+eV3xbGf4+ZP
1/qbivtoaGJZnSxg4+oEBUDf6DqxIGWq2AJVIt6QQztdfDFDT05Z0cxpFnYeIqz+QKDfpyqOthNz
yNbpl+BdzeZA/Fn+FN0IlcAYhJfYCn0OpyZMHy/ECwhfvx8+uvIcTDBaVhYouafL/q1GUtqp9tGy
9TFUo0B/aa0+H6NY0wEaifr0GEFaqp/F1GcShOpmAKucVZysE5SI92NYVDh28wM3F8fZKyDDE+Tv
w1/v+V9j0ppDGK94uPE+p5neahvYjUvaNzXZrtmASETLMMunDJEwwRVeh/D6OGuk+I3YUwTK8Sq8
dvcDsQFI9zUm96+vxRy92O+x1+wG3Zfvrp3LQ1D27Yaw0n6PqnaHWAjnbeEU18dCbtC4yH4Xo9hR
XuN36kNvFzDK9+vQtHnH+v6H2YXz0PxwJoRoTwGNd1ACqnchzP7xMnaCTSa8VYKqIuSprR2eDPd/
N1iJ1m9rW92YP61nEge33ine6xncEELrEILVxd0Rj739FG/ewJeXjpanCAAjFGIN34mORy+mC2A4
aibyC2bEM/Q46mN0ChR6RblZ9VDmeI6xOwiJ3aLx3ZSNc4XHkNQtfDhRdVORDwmYrob0Max1y2+P
M3dRz3EBlcFj9DgMg+vsA8G///tS5cJ5BfvVAcK1DgslCd7vHMIe+Qsq6zsVvHMC9YDSdb19vOpi
gU69vmIHbJZvaEOnzrHXdfsAyoWkoYOAh4uO0ERUBKoFrqrntjLjtZdtZlXvJi6wqN0EnTpCA1wX
lYezjGBSkfS0cXuw5VgNRocMBznxe08mkGcJ1aTa/TV2CNrScTL7qV4B1hLaYsaxoJcTIs7oRDVe
8Qu1t8eB3KVjwkGL0bEdimPTFntHR1DpzJ2pz4tg9bltSDpMcXN8XPr39ccZ7PyJLofuEt/ZTMCP
F+qrnqHvnaR7i17CHN6ra3i/cxf0v5MKbqNvGj9S7mI9OcZLuR4fZ1Ns12MN2U8SG8gn/+OFx1se
h4D05K67MRtrImETLuCyQDej96GN9NlvpTk/ziArMH8Nm7mGTHsgf73j8f6hh3AYKk3zUo7obDw6
nOza+9ADgXvEXgrdUP1Colui1Qc4XcV1jHrzgtSFWykggHG9stt1TDUfLqzhCRkHBAwttfxYoGwK
OUpTh1T2Cb2fL4930XFsjj0I3xRxhj5C7D5EjwDLquDeq7fe79eBiSdmB5Ej8ak4Q5vN03BFdc+a
ttpYMbefsGiyBBGhxWkIyPShq52+X56CNTwaGvTpYxjOxZgZXtz76rH2Ezk/yNFeRNahZN2uCCN5
HafvY73Idw6j0fO4Ihz8PiKi8q5hV74+RksUTmdg7U1iShInleVejm0Q9ljNQlLHrOi9/tgnjIve
eLAsfkwW3dQ0L6JLPQ8ImBEqbUHLFUB2i/qKXI+kDlp7C7D/uYXt8zKDdO48v/k5FFC7NeFPbqkC
WyDLs4d172JDNM8uW5T2PSBR8KU0W6caYEfRM7ppVbSpPY0b+X7wi2a8UjranSgg6ngMq24dId1R
dDOVRezvoAcqDi5yp9dgrW8wGwbPDoDyxELGsYe3MnxuS71cVt87PEYdHwiEYTXDrlqIs/Z8ce7o
8oMtwbrFkyjO/75ezc26Gdu1gAEqganIchCmNQpVu3zNTvWio6j7QX2KdlhOv776yGAuPEs3Q+Wy
LViP8lOu3sdg0W6+1bgJeyQxQPTjfIjWQz4dwsqzrmnKz1FPXkpUXRzmGdxuVfE1H2LLzmqEwpVE
HGidr9gZjxJWyvvhcfa4Zgd20F0nD4SFX31lugO+I/K8+AIxFtVkd55165MM16fH7/X4DQPsKXZM
jS+P3/7f1x9nMmrwzcuqOaFvsNkZLjiSOUuBtAE+1WlEqxcPLOABpHGqpbHPdur4RYbm6C+BeX4c
OsWajS6GdQPWx9v6cxknsS2hS2o7Fm66njnJPLrV5XFoPKg5i0o7ucTtfn4cHFoBK6/MnDakHs5N
HMzQAvpITotDl4Fd31iCHXnvx9GVERVfZ3Qg2I4NiL/18Q4Wj03qIUJyAw5gPgdnUdnuLLp4OiPp
Yz6DDoBv/3HqQZzQUpBgj3d2xMNc3k/g/YAuMNFFxz502F+Hx9CVtR5QErQ/9FrR/D/e8njzOJcL
liSsBD4Ypyv3DYflRj0/RkYy6SeP09l0ybD6Fisf3gYIAYSYB2IDoFaYgpOdDkG0rB9V2B3Z7Oln
z9PkOYQeBW2J148CnakPq4bM6jH0ap9lYK2RMSfiz4nO8pUZU+R8cfzsMVSVs5zR+/WTCyZfxf0A
HUayznP97I1050vmQDezlqnsI3fvtqR8dRxT70wZsTRaujvyGsbZghrDJlCE0vNif2L+W0+T/hVA
8vJqqjHcQz3ipl5R1O9L4/W7YagsHvBBvNtROrk7C3cDiUO5b/ng5J43JMGkSDKvtMsHxMaMhXtp
I4E60cSfDKwtmOak6+YGjFf4DX+vPmcWafzY8/bHMkROApVeCMU5yKimqLCBR0Nd7FnDPODAdqFE
ijJEmt7B51LdJFv7hJja29ejLvYCipxkDSFqw6w4WYdmk1tbtBzuhifIdGQiEBd2KPBDOlZBHLeD
fdQ/9zVKQe2GW1p77+gaxRPJOrbzaNEmfUvbTdxUKTdOfFqtg/8x9IDp7NtP1y/+DAcXFvCu+S7d
DFD0mPIyIvDGteORVhK6KEW3XQicwFs6kIco6hJazAOUKSCtxobWR3iu0LtdsO2EUNBchM0b8keb
PcPmAyRccYon+q3zAvlJArReWYt4Pev4Z7vS6i3ovno+yk/Dxx6KAA5VDfTGKTx04wGKGJ2Dgydb
RiRLOynNUQL3q8XHRFH/QnI4bIdSZFrV4bGKLtCpsQsK0T/BtWMVmvtlgyhJcxihPazF/BES/40F
lu8bYKDBPE6XSv3mkVdcqnia0mV0lxwAanPDFyxv5VS6+YpEKuzti4yFOuvGob9y7tbPcLp6qQm9
d03Q3mi6twbpnOUS06g5TIAik8Y7DO0C8SwkcZtxTvHETRdE+pi72/BCJT607/tTp/yXoPPWreTY
X3KIbDbeBM0NBGMvzji9g87ntyGgTh73DNOTD01oIesdkFyxnURxbsUKFNaEp7UbgQLOJNq6vflB
yjp4gpCxTlkH6SkeyUbGH30D8EuL5TREvX+rnfin5vrdhRob4FhhD2KKsNlwTQHMQPwJ/VlzargH
KMpT6VwzxK1JGiWImLoghLHeRFoY3PThTccdOJvii2qPI1nczYqJwrDAoN+KVuzs1IgVFCkCuRzx
0bG7JwtFurnbYIaF+Mt36VGti0m7HnJm1X/zWfhb0q47qKbeFVyYrTYzvJRAgmThQa84wppu+9dB
43bioSsvuqFPcuTy3lemTpthehd1m4Re3edeCCV3OKJ58opqY4/lIammmF4d9QUPULRDQ753oIiJ
7nyWoLeqwH58GJMlZt/kNLm3peRBtqrCZKHqmwv2KrRLKSQPW0lrcCzpHK8EORaNuC7ugYcSriuy
6myw/IgWI3PiQFGZg+RqgZhRiQqmbXfhVG2wjRwzrwmLYxlBYB3ZfBwxFSyivk5tuQCkUWMSd1y9
QeD3s9CVTZAVdATNUIIRKoYUOvbdGK/Taa1aL7E8/FZC1JnC9zigx7HeknkkG1OFINclQ69Y7WQD
hSpBRah7APqegb7sRAudb1v2yRzy6gb9RD61wZGrMdNeLNHqApLamMwJRAT9HqACOJ9S79Cxpk+g
SXgC1+fkLaqwPkZriQ6wRBr5/YEUMPbouv85LigKh3ZcX5Ve34CGi4tAssCrw5G5O6D/oudysRNE
m4tbezf/rkzsZnVqzBPA0y0d5w1aQvEnsqoqpS0INF+AeodIjhZTf46C3r1BTBdcTXxSFrRYMOHO
Aq0JvAFJnaxW59qM35w14HgUZJwbgNg8YjcZKDSa7qCwiQGYhaFzQKH5PJm929U7OU8qH4YV1ZS/
5sSEf8JAvVxdFyUV85GlHIGGWyCYSbwQDxvXKZw6BO1e8tElKGZ1WaJsgnZ0LZ3xIFEU43EfoyRY
aQ5+jG5q2ByqOVyegxpNVibJ5n0k4SmAMySCTMx/MaMw1zX2oYCEn2KvYpn16GEHDJOgSystn3z2
1lRluAFo+DpUwC1AEuaOKkjedLb8NkELGXrAJFAv/qiMgyKV9vZFQqeEfkwin6C622qOkBq6PNFC
k6RGedHVzUfMER3owFme9XBch5wt5xokKJqdDMV17r+5HB0awrWnL8Z/7X0VHIKWuNm0lORD+fVu
FbDsySVhwhNZ1GiyQ8+aN11WztZbQ5LBP2Shw+5cdPSM0QMGYsbZ8YpvKIugYO5/23rC82r5kzcM
zlFPaHOv7LCDAPhJrRIq50au+7sEdO3LAGWwK/c0Ikf8Va+u75otNKtxFjltk2NJKRA7Fud1O3xv
1vuKMY/xwYcke9uN/ZrqfIbR/6rZevUCEPbQbJwkh+6tl8Tbzu68Zr0JRYZ2WU+hGZr9HIdqI17d
Vv68xzYk04KZGa2yL3IKvq0ANOQA98BUIuv2vuaUjQtLSyd3EOk5iUBf85StnZPgznAhKBJ/+jF2
PYX2vrRe8NPFUZiWQzkkEJJ8i4txyAySBNvBcBjhyc+iAJkYKf22WB8aT/vnEk5dDnUyvCIN3blI
gDx5ZMl4UMpjEDX7yp3iTQ///24EGX4Ge6jzxRh7sz51M9OS9tUHszGMzjtIlai0/dXcoxVUUJ64
Q8SftcHixvz5KPo4zMamMnnoYBpvnDLxvPZzMH75Mc3059AUz3H1Na5BlEIu+zJ24aH3aHRrnaDf
eEUHDZNg3rt1PJF65ksLpvbaqb1Xu3hVMmpVgmDUw7asS/5OHWxVnVXpHb8Pi1kQTPfhpseyjhuh
vTYFlzfLXL6xCDHdKs2WV/TjwN+kP1QjOfYVtIctvMcZdYYEPhHxPnSkT7h9j0GeH8fKrd8DoK6g
32r3XMgh2Coo2VPI7LpL6KReE5m8BEwGinYml06UFDPsCk8Hq6ibPi7qRt0f65jv1P09pKjJJejo
3oW2/zhjtnT84KkdhzmvJnDEQpETANbogl0RYq1Uuym0cWnSOMGZl8ZiOQdMh3h+c3icFQxnHET8
xvhQLunRtDsFV5qkyts3ck7jhr9E6CJ46JmMkEMMnseb66do6mASHEDwMvgiXDEGWGmC97ujCzJj
5DWX+8YfoUqsj416AZHoId1RRdtuoe+g3vmxj7om90olExTc7Kqi6c8hEshmhEaeBF53DBHrm4Fp
RVFQ8vKE4DTn6JbzlBuy/rJeFnXRpz/3N09E7Za6xQCy0ZlT18fUWCpvPj4OAZqqHWsEu8GL1o27
uHLSonagvTt5d5+OLqGKt3FTHNoyjg9qxNdLRyOhZ2b2HA0+IvOFuKJKAPZPHX19oOSPswnAKW6y
tc2LDuqQcKRXv2uql65fL/2M1XuA7D8bWTFdFf2JbLb4KiyU4qu4U+9e9AZEzp7K5gr9nwWVjbsv
0rTaDWbvtbP3hCtjxklQb3cssvYEx8YLENkP318QjRaHh2G2BbQCrgUq0/lbCGdVOlShPsRl4SVq
iJ0sMvd0nZnMuQ3qMheUfZVQWYtS15eebY23filgnuBaR5Z6DtwjaCvP88KO22kh38cx2Apoh1M8
VWbXzKdAlvUucP0M0TgFGGr4ViBdT0LZ9y+yEUdm1RM4+WavPzvWZq3pF1Q8tE6mCsQYdySwWKz5
pnuah1gea1Je6oDeoEtrEu6h613JiswxvErd4mctghlR/wgfg4ZthL4PcWFsDieshr9qLuW5j0Be
L9VgUvhLflHtjmkBh4ko2Yu64zZFh8KUwNg2l2uEpkJUHqdmyTTUrzfL4XbxnXhfesM7rJM6lYPq
MgQ4uLkxDi75n9Kdyx1nzhPyhiFkqOoPdAI/U05PquosPES62xChzr2cX6hEq8FVOO+Wj07SViTa
BGGDfCDaHDsmnpcBM0sRA7NWVsNaxkhuQEZjSuXyIhdnx9FWLIPIP0jLqhtuwoT50rXQebrNpl7o
axAM8kKbcLvM6I0JVjSrYA3GisJ2ZduBemPmDUr84FRzhjAKNFvfamwcM9lPRx0E2M94fp1Lzb6M
p4srMRJ6gCVbAtg3fdGvV+3A5OeJZIbDJYGdpc6gJ3yzwpU3EJs3aHjC/ahQnCAUqqqSTgG5ZBI0
QxhH9m5W2YVuNOYwIU6ZKhg6OIV7LfVH7MwvbmPrrKxA9pkSinglZrYLjH3XsHs8YxL5jQ3cCfcv
PYYa9TEjHDKfoP4ZN94xgJD6OZ6f8QPoBOD6ksDohn2V6s7Y+lLg1FRiGrfHCtXEGfqzPJSVem4Q
UZAi4i/YTLY5utFWFYF9W73CbBoafDFkbCajwLYhAPGsgJqnXIbkBoH7L2KRGqUxXWekbuiluC+t
QL53ZSkA2w8c5E2UM6lxwiGVdnvGXpjnvZsFW6xV+r/Gwnf28TSKrICQQXTqUAau+3ynyCCAJCcy
9zFgpPFDEIds2hAzaGSndjuFJTzqS4xS2flQuPF4ELn5OLtHM5Eyg4JY76D1BBJEZ5a7CP86QKUe
IuYOtWFczDIFQzslaGoYJwY5kLZsmwvmZgf0GZQWdRU3SY3+M9kiFHTSGk3bFzfKo3g0rwGzP2Io
a3/N/XQ21Rfa7DjXUEVvfLk4PnjG3m/huvAqtaE+qU8sCmDCWYasgUrwzaj228j5hErdRAAPBAgg
b/i0DGQMYMzhRIg7nBlcuQmN6g8yBf1RVtUJ/VxQ5g1TKitImGFVWvYQLcsMKY38AoQ0htIlHDdT
odQniqijbOrqVTLvez+1d4cYlGxRxy4eXJsHJEi7uRMq+mprdEwuWzu+x713niDd9Zv5yUUywLMH
QHMTlOYtMAJ9MSLytY6dfmrGwE1QZri/PLpu0NKCvoY9zbxlSuEYhSyutZgKIel+wfcExKQSze9l
XbYuROanEXFsacUdkcPONuxFafq0kiXdE+ZfYT5zT2EB8Qtzpy9T85c1RqSUXotuyxfA2ByT997K
AtCzKebEON0nvMEcVriEqD761s8jQBXs+gc0W3NpdXK5OXSGxZuFl+8Ls5uQNvSI/p4IzjQ9oLFJ
I81umLMY8Z+Dxg4JU8+91f0W+zl1QOWHrX/jEHVo74epeu2bFjLx7jK0rszilr8AdmXVjkLAvUf7
VJJGjizTMVy6A9Ri6K09zP6/ToFtchSxIolc0yc9DNzPGmSP2x07oDVD6IOGdH/Xi63PKyT+sV/F
eR9sIaQ3OWXavjp2GbZuAJGZU7Gs6YjdwXgfbwpbXLHEokkWnfUWybgZVPQONDb/OkysHDLlMTcd
/TpO53CLiVttAqcsERTSR6j32uXpDuB9C9vF3DrSzOgdKgD9Sdj0il6DxGiml7LXTqoGhboMpvh0
tcy8T4ptDDJqvpMgiDdj2MY7xfv3bq7VTTvORWFTE4Cu2/vYHA0ERVHUoquBB607tvXNiaxsAVgT
ApUEsnnC9gJwJvTk8A+Ct1pC780i9XJxNqCpug0kfd5TJAKUSqiZnHIT3kO2gzlWe19hQ8HCxTxF
DrXp/1B3HsuRI9uW/SI8A+AONWwAoQVVBJmZExgzswitHfLr3wreO3h9B23Wgx70oMqMRbJIhnA/
Z5+91+G9Yfqew0g2WjngLS/bqkn89RZ973SW8+JlizwnPOUFohfLZA33eXFFyV3T5GGWVdOeVpMH
oJ3zV5Y/5q+cNHaQMwHakVIiMze73japMu8p6QhuSrzEwVDGxNyn0n7+/lddjjfMoDgdLO9Zastr
n2h9MJKSxeS+HrzSPvcWY7g0J7Wb7kfiBZiXKG7oNQOYCmdJxsLHBO9j8i0Dr8JK0qoO9GPcnXpk
AoliTtExXQojDsy8vVuDNr1UY4FNj4Zqh8l9hybUPrlt/oYRkz83w7exR+XHpsAoIUUADY1K04+Z
m/+KKr27ygYX2OP5TISYNpmu75Bdi93oQZwoDaZifZN8atnIsKdST8lSmafU0E2sgNavun5YviQZ
GyNpELXUKfa0CRvO7ywzF9osb90tTRcOE0OZKkauJ7n7JXLvOkZdglaTyLBp3C50abWStFk3iWpP
49IRbo0Nru6+SwLU8YypbPa7cpSzM7RIe9NX43ONalANxqK9rYgEG9yrYpMKV6cYi8EuVJF2jp35
1xiZbheM/yRrFpTN/CO3c3EqqDmDae5/pVgTwjbioM1pc6Xk4e+QMz2jDHn3LtjE7HeTHPe+mkuU
scbI/Wxash3M195vyviXuaZDoMnIImPfvji9qj5UK/70YwlmuJ0u8VKxZEA0r90l0x9vVrOiI2xw
8k2D6DbFL6PQ+ZmFitB6dUKjglIkWflKqYko1A1b7Ecp/0mtMTnFGVl008zvGvE8LXXDua81fzZH
+pF48DYpSREka4uug0Yd3wz3g65b+cYu4XjMAyTfSubDRR84TeEF/GauzcSz1/40qz1fadN8Y36J
YvoXBP2fzMCHvVlOJ8/ME4a37tZeG3VaRd1dtYZDpepZow5jsOKN36LZcER2/bjTKvtmPQbBWTdt
UPTvhVuaW1s07ZUccXs1tKLd1if43pavdzE7FqfZ/pGIgQHAGhvXXDD/cawxJ06O5SYxq+WJs4CB
tWUdPI0M7+yo62yX6srQSV21srv0NIPHODVZIEd4OaiMTNJV7lEsqfKTWg+oTf96LFy8OOVCuhhg
ue12YygL7hNj1n6mwnGC1G3ENbU1j4wY4CafhJ69HYb3meuzn9ch6AeDYOwU4L39nTZMzeZG+t0i
zHPBGXa1DVKvA75+/2Gxp9OI9M80b3gKzU7HQrb+Gjnh/vVRR0Tsojdvrd7IACRySgAqcFjHcFpz
Z5N/LGa6XE17lde1jeTVeXg+54EWQc+TCWSFNvmTi7OaIOsb7RQK99TxHrWm5qhFzovSbMq5cvIA
RbVoAqTDNqNyMK0ubFvVhfww6pJ1fv3cnCsOG7OoSQCOmA4Zg24JjNb4/ZKMu2D4SYDtSy+bcZcI
s/fzDvoZ9jvO5c4YNjhypo0UrAhjcN7IvNvQAsRcW82JLNduzfs76SO1x/2p3t248akX2h/E26wj
2VA3aHtGvmhj6jg0UCgG4CsvmlmIYw89WJZpjmVFEv+iKjkNbUFKqmPcSlEq+9IATMUezURLiyBV
6a9cy9s3wYnoJN2urKzxODrOfKG2qja05e69cSO2W5Fa/pqYppChktx6W48wWqhS+8vp2u4dkIcb
6oVHNh/2amaIZFPIyt3UpfmidKF2lGkDo6D52hva52IN5a/CMNGAsYtJhSWGo+8zEZSQcZUvV9Jc
Teh42XCps2wrOl3uEthOB6vP1isAE3ACpiY/tGjeK8pUyJsZQ6vBOdnuwvCy0cNcAzRTpxueWnnU
3OSvtqCEia47TF4c+2s3NqeEe+JhAJn6IJRVlN1EalahJzmAcRL3Pm/B6qQ5c3abIZxuE1fjr2pM
xF4PSW/Fgh2Wg9Ec19F9zdviGYgDui9z1Czt4kMWKczFswhxoMqXxhmMm5wItdXTUm0sqX5FNBkp
fOKrPS/7uBnkpiR+ytxFqLehOjV6bRwii4mSJX4Z7Ys+NMubpTLjJdGN0EyL+YYRZiHwjoba5NAk
IvvZRN0Rncquit1Lb2z/GUPB7tEdnWB6THksGL7b4jTAq8T8+rBTatFzU6XTS0xOsTHdBau2cyWN
ZoRtXO5afXrmtJFMGf1xsSq/YRdSJtLypPWm9kZxwqsW+1tgxXhySErSIBbxzkHN3cxjBYGGgnzR
CSSuGephkRWvMezNG04GO6nHN1wq+X5opl9L1WM6sZmIyTQ/O3a/NcbhSrS3fmbkcG704uecOi/T
48ETqXRuCuIL0QLXDYm+ODfP0aajKZ0NyxZ/LEZ/fJTgT5am4+vGmzf11m3xNHmzhuQ8F7qH4YYs
ZieXbeRNXVADlgk69qztirzeNlhL34S7eDveA1NkUr9NHKy85t5KeESnHleVz9jvZ5uZIkwM+iME
4OWOLU93xylAANX331+ObNv61ePFVrq0mgXXyZGd0Np2NXMjlNYP5oOYN3S7h4/ohXZnC4LVzt2Z
Ts2EFOI2WbSnMqwvdrTgj6ZnXaMhPi1U5DfVM8ZjyxAyi9Z0N7spm5PsKPDqFX2Zs5fWiYn8RNb6
0Mks9muWgeG/VkGsa/RYo4lUV+0t4DmHNO4vVmGdV3OhR6mdW27Sw9V4RRe5hQ2ATC+XkcXkzXpb
hqy6rk2GN5CPsEIy2xbo39HGi1L99v0vApnIS/l0XTBy957BwNCNw4K04s7ULK5YB6hFPrREZHOZ
H/KaRK1peW+Vt0wXs5rM01LkOw4huCTJsmGL4rx1KITelPYXm3v/atQdwwJHZIdlbHmHv6/d4l29
uSluKA5FyM3zBVUE7k712aPZ30woMBvZzs6WzO56S8lMsx3IoNzP63BxamtvPn6naHyP6dG2qy6P
HTO8CqaJU1HcTXpahJ6a1dua/jGnikfDadV2spr+pXdN/Zpq/UUmTyYOC6ZIqt1CA/oUbVre6OUs
ag8exDYyipsbP+zvuUwCo81xRwJwIpOM1RcEijE0TD2iBNSDvmo4QGfQIiQo9sqrzMtSjH9ju01f
LD09WOS6njVwGcqo43As5gnz8XrF3FjeRkfbG8VKunQartxvP7k7nEsC118I4T3b07rcO/XUdPyR
+HGfJlUNt5wVQDQteAoMdx1u1WxkHMIEtgiahukjP2IVNM88m6Eh6bk0qYV2xhaiyiQmWgttby0P
elcUj89Rte7LiSTvkhpvRBrmm4HTIkjq5iup6jQQeF36tuye0HaPckiYvi85pzbpE9Ppy31TDPyn
onzGmTA82Q7jeZ07hJysK0mL8Mmul/CjYHH37hIdZmuxboZgMbQZE3dwy9K62dJd9kuC64LwuR5y
zHEbG+18xvCYcaPxHVG8vhZT9bvWOkalwOUJhmXazZp7+6nn3sUQus1MV7tpca69JSRIsNjcvv+F
sX+jVY3xElv9EGZ4anaOpCZKa/cSseblXnB5MqDiaYnreWa/nlrvJnPBgHmMosRfd9//aRU9ddXM
2MpQ6w9pTu65t1ObM6s4SMUQHEd4eZd2Mob6xGlqVcQBv/8bNHK0lTr9J7GTN2LQiKOVyV3gOtzs
45Bym7tXjP/6MwCMg9nH+pt0fxKEie/fv6DNMtqcsM7r918o7eKFLU1+0uac1iX4qMwch01HZnvX
qSkNcog1R0rJ+D43hPLcdZ53axGTlo8hLehGHIVuSjp5mqm1rIFWqOunmNC3K6BmTKcqcfWbpCZD
i6cF7JYZrEQSO3tawPa06M0lftgCWaC6Vc2M+pHW3ksmWibiJim2Rppn/Oz2U2uaT+Z8XoZ8udUV
2kvNAhGPnX1vLZUmtJZ12KWR2Dhjl75m49rf+2Q4C1aI86qM1Z083L3IDXF1YqXuSYPZOvH08vL9
pUMJAnxsZ3nCt6LuNsaxIJOOOn5/NrdiGbRFjU3k8b3x4y+NXDY3fP+PWy9qN8hz3vb7swjq9VYs
NPzf3ztOdbODYpdsvv/PWeVASSRtRUCAX7FYWuLh0BSC7/9Vaij32M+Fy2JIfg2XDOJZs5OO1pQv
brkmLo5r/vnXL2U4zZNttP/6W71miJ6LyDz861cq6TpnLwm/PyJ5Od0Y0Ggk/Oegy7B0NP3t+1OK
t3CErvr6/VGCsJMklf38/QPKKHuTs1M8fX8kWvE3GhL9X48X0Yje1wZVnL+/UXb6wyKfWcfvh4Dw
LgaJppoO398aGSWaODojmGn+qjEtsk1J8n73/Vm8Q/GWQEG5/f7slDnaNhokLPDHF7fRCjWlSWE4
Ph56UzWoGZKt13hI3rGXqKfJE/G+a0sIO6KcSAs0xsOukO/mqR/f2VTNsmx3sQ74PyuUA6074hUo
GIJ3QLD6dbi7bDYPCtc9oH6bW4X9+72bKfPtdF2hZvDhTIft46dxT1GE3zPRZ2YEPCOkPuPyrGv9
eDe4Rf2hjRCJHx+K1qM+hZtzbOZls+A5fK0n7VM58ynps+z4r6MMHF84OXW8nx/vdUVZQ8DkVmU9
A6xmvNVNWTw1Gj7GSADXqnHk3aciG7YVrLFNF1faK7nQcBXoHmUt462Ucf0yF/bec7tkY6juNNV0
xgniQZisOWYDhbkwKft6p3e4aSfoMEcXaWtTKehOeWsbd4y+PYMlCO0o7Si13od43ApJwpOG5QNY
ljuaqFZL8W7ZSG1xzPKC7w/5ehlw5T70qeylQgp7yqBeji7KKUSN8t8vhok3j4FZbAfwpL/XXcrd
ohdnpSFitMYsN8a4/KPZPJyYdWlrupmJmhTOSTrjP/rMhYnnOdAhTB3NRDfvBuJBAKctP67FhFCt
yG0P+fRPpVeM6x6WV8soEUmaqjzF00IgwMmSYFWyPXkVIh2SzKfmtmRovbzfTc4AYanXD2WVEYdr
+fqx/eUCCDg5zgowS0rvtGiol0qSs0OQxs0o6y3qi3VvFSwFV86HdNIY9fAC9tNxia7DCSBnyGuy
obJzb5Ul5CYfJUft1GH6dlC1AFA6uTIO5ursS3fAlNkiJ3KpvXulbl2X1frjurO5gwtkQVxYjquM
0kva8/NLUwc/2Mj2DAhEHQCAWYFqm+ieskJltxS0NZ11weB0yRcR/0yTajM7WeGj6+mUs9j1k3pp
Ds1qmsEiMe0NFEtgWuKN83hDUTnOm7GOME0XjFn7ad/PDq5PYwaIZeE2q9izEgDn/HKrQQQAi8Rx
mHuPRWqc+bkm0ndD2kxAI664ZMy+vJGX/TraeBo0byDgLQaaaPO42CTramv64XYxtowuOi/6emv4
WQtejRc4rxM/6s4byrv25vLUz+iiBnAQsJGvDhbZQ4aLAvMYtr00Uacsd1e/GoAjUumOu/mxt4zB
3N3Gt/JieOmuqSDWzfb4VqRdeinsdmJ2OrFYYUmf4ZEu4WqzLrzEUpV41hdJk/wdNEF9IAQSMSiR
+btrt9mGHQCnXCgtbLWieLcbnbVfOQkR8XiPdAvsyIEV87ucsvRCYDT2xYwjxEWhPCSJKt+ZRA++
2X2svKIVAdq9o7TkpbTUvhkqvGNDWV9KS5923QrPZXbnv0RunVR3A81wP6NuZoj4+Ml0uZe2W+zn
7x8MSCAsM6IkCX7UXR/H5XsN8TVb8VtFuCcrx8r8pJqc/WRHPBXMu91rBw7jvS7djHBYes54mWXj
2L63vVyu+HV/29LYsCL+IyHeelElMoOVPYTr1deddXqfZhlUgAAf5pkshIs4vStprls1cK/3GBWP
q9BVMBTLuunUTL1W4e1IHwc4xjd747muzc4PvXrXUk9hecrXfVUk9bvwup/uRBaiR751p/K1XMvp
Lub5D/gq+wKeJyEQvGjXnGEkOJmjHbnjE4y16bbwCmFiYGPFfbeFw4xcRU/j42oo8WRcshYgQaq0
4T0ip8itQnuBoVMg3VjjbZ0y+YyHagcf8v8REuSS/unqvv5S/8kE+d8wIv9fgUP+T9yQ/4WTtUv/
gxwCR+QbHGI4MEBMx/RMWwjAHPb/AIcwkvV0z7aY1Hi41EF5/xscIr3/0g1Htzxh2oYDYwBc8r/B
IdL+L+G4OK2EwdWuO8Bf/m/AIcJ6YMf/BzhEN4Xu8TOEMD3L4076z4UgcapA4IH/iIB1+Treq20z
zv7KUmMETizB84wV1fow8XgraIeHmFW74G1PEWInuWt7Txi33TmtZfv4PsMl7n+JMpE72dA7FW51
dIfMdxxMug1AMyh7DcLPajFAip5i3X5VA1J3bZnvg1XcdGiBKjE77H02rnEFY3+qhi0DaHgK5BE9
kb6MsnyZV86j2DSRPtPhvMTTZ+RiMabZZcv2mP9ytQYO0dRmwcnVDYukiEE02u0oeNgfMSOYB3lX
WZywdy1SHZhNg0z/8MFJjMo6el+uSdw8s2N1UPVTJTlT7cq4ut6DlEGglY3oZBxEt1LtA9BcJEI0
A4xkP5MC9zHUJAZ54i6+A0qlMH+d5AgA84mDrds2nm37Hnt5Eek3iaPaS9/Q2+nLhYjydbbK97Jq
ox3QwR+QZHmw1A9pT+1Gw+9s2VCNcqtIfYISeFE1e5uCQwks/W2OLehVS0egFb0TKspvwx6x6nXT
2WocTl7hIoPqwxBqie6D9apD1SmGFIKtFNaEz59eO/KrCoWHE/DcjEl9wC2N2IUWCDS82hObDDPP
eSyaAGI6ulN8VmW0k0sx+brI8GOqugA4vxCGL40wFes5TTQjLNXfqliawFLal1hj0twzg7w+R2tA
CuGkw3N1dlKS1nBi3XCNqz8kie1gIZQbRtDPyBrQBWBICggXYEDWKDfFfMQeU/kj5oMDrso7S44B
pQBy9aMalEaPpucJwFOuIgw72vG6GxmG7HXX22NtDzoLzulKIlcuuPvx4NRKgsMae8aOmauFVYXL
EvbNDOwCXTXyXgmKvxLScGDA+rnt8veMXNDDCtmWuNvoWEGj2VT9C2HkMXZeXKZBW7FGR9o+ygMw
SL6jwRTENuiFS9GFWVklQS1cGi34PJEJPs0gQrPpCdZuGFH3O1CJ8H6xj+BZk1uNv97vFDBhIbtn
XczTdjLzzJc5tRgDzF8lRPVgHJRx99bsI3H6JRii1Nh4Z7lSOXgM4vxMzC2YgY6dc+A0D0uPCuiQ
XxmIERzblJ3c0GFsGPS8PHEhrnGowRuYCu8nk/4eo7okcFJrr54kELrYK4pqhxLJGyeAkJmFo2jc
sM3Ynuhi2C11bEjzChfdXYxNPLgwYawJBz4BSjQtH8Jdwjunvy02LF1TvQyD6+6MPAuVUTDFT8Uf
nJCwh2xKITvL92urb7ISAA0yhs8UBGjSpDHuw+0HYhxnOVEZMlsRagthlxPWeekzcEDHs12/gfIf
EgOpd2Yu5i0gcPhCJJij5nVeu+TD1nPCu7gHbCYTu05PX+xurHkHxhX9gB6D7OU77Pwa55KUDKb3
ZrC6neZS4yeVSwM4ih2QChPjWI5Dh2PQtkjPk6oDbOhSqLepsDZVlP9gJeonkB88TqL8W2B8CCuV
QFLPcLQMnmaGwjtCk+xxd0ZGkNndMQE8vJ1HHXxe+zq2CIY6WVh6g4h8ykcn2LLEKtpDYyZ/hZ2c
RpAbDBh4ueKE8i0L6K0TZzdTG2BecjQw+xGKmZh9NUrq+kFNofuQgCovT/dA3N8ljRi3wkMad7XW
X/LsM8pUcTShDGNxHtqpYVe8FThZpJ3qcdnyR06IN8ZTNm89MfIq03rGbx0OcE+NzY5r4aPIWQMy
5gISeNQxGJo/h8j1CNI5tBR1/NEm69FgJ1xAXuyVgRhVDY6Yc5QEkdUc86w5VRAEmbprAIa6dNuP
VRvW6Bl+guAflvFgHueow/ekAfngkIbG7NJqZM9WO5WA0RkXkxhlCKMouZLE2jtknDmBjEvkNMLv
pcPozAFZU8Nd7xR4ddTqw2ppQQqav4N/WLS4oTplXMqsEViwx/RilE+d3cIGBZQeLIa961xxdDUp
d3rUuwGRFpDKRf+e2h8WYzxZFKYv9LY6jCrfpYWntsBYzxDq05BYl9pMVRwOwnqtx/ZLb5MuZPxF
F1jo51HiwmFZtb/O2u/aAoUQ0+L0mdoZjQVixup5IXmAgIhP8coqjhgWj6aOx6Pqliet4to0rezJ
bkHjLNM+0tYr1kPrbVJnN8+Go6L+DhfTLH2LHkqpzOI1VHi4FRS/APtcI3jKvlN0y7YVYmdaWh72
hEK2nq8M9UvgtN1gJIkPXk/oAkMWLJ3B3c2R+AKZwj51zfgJS2cKyRczEGpeUmKDiMtj6IksCuKF
XIVw6OtjhUYsmNKs3NxWv7J6bfyRprIN87GDaZ5aqBUaM+0oI9mTJSXdIOBODg5KEUVBnDFnwkCW
ND+nYT7ApN0btebtSp2T4cFhcgbYKMPDpKyyBt9IfdcNWtu04lWQpOlrUlfZkTRXu7WgHQVRulNl
TBeYonzxYjU6d5OWRv9i4u0hSrvBOfgct5kKSD4Y5XCHlKBtgQPubCf5Laye2A67nNnKMLQ+8Y5y
K5lxLXE+HxdpnR3PuVNl5Vr2sTBp8yeegYQ6otFhpSSGQ2VmfQqLgJMbDZ9Orxd+5Z5nF2lultp+
ah0gAi7JK7WJ0vZzTIiWV1r97PTJmbTdx9IxsCPUyrfl7qEZFUPoWfNFXV0F6xw2qTJOFZhmTKIV
V6OKfZBjpBVlxJkkwfuPmJ+DZX6aTYbRpTLMcMzCnHOQqHsR71VRb8fJxjE5uoFKiVKIxdm1CQgm
nglzO7MHgghC2M1GsWHJmsusgDSTNjpbLiWNUskmi+S47/qHa4MLGKfJ3Xs2jXHebhDU9DNzO2jL
U/zeRdh6MWNFDLyWn9Qwmd/H0KGbLP0gFhz28QJVOaqyPet8aigSFcVj9WWO4xtwoGkLq/Su9323
mfQYNWF8BpXwgDfMPDn6hJOmdDcih5jqtY26LNOy+AVbBjeSae555QW2mGrFjeAAQLNY5iVAE58n
OejncgahIwxGhpWZnboHpd9mC0TbJQ207HKi3iicYEmqKtA0dg4UdnqN59LEm1QntL5suhg5Hmgi
tEvbAzKdMCVA8LBgmRscIbHwXiN2D8pBoiFU8Tt2s7vS3/Uyjo+zg/OyAtQ0FSDS5CORopoDk5HY
n4nKFJVtHY0+7qE9N7e6p4JvOhf/AJYbjJAGK3w4g5l77bDG6LCdvHcvnv5qc3yWGX1vYhPAmYks
JTYI+GatxCljFOETm1mvpmxwFqieNGmJH7vflruIJ+epj/qnGE0hmFvUTVzdcV8c+qH7J27cM7Zj
kOG6xHRjf5ZKR0XoozczIaJKPi6sdXBEevTA0VgfuoaOgLbwbJHXDSwAmKFYV4qNylcRay2s4oPN
E3h9GenhOpE1/pxx58WM4rx6fJIrVgRWO1ywCYkUH4K7ctSKviXHZCT9Np/JXw7wQ3wW2OIKl+my
JTVXcbkT9nZOjFK8HTx1stFxbx4LpvwurbeiJhNsUwxzILZ+nmFnMjOOR/RdjTbG4uc4HWtkYfpr
6zo9VbQKqe0wnORTJcySfdEXzS5LmCmQQehRnsLIxocJNB2UhZUFWXMcOiiNEyuFQaB2QQeLNdAV
D1oyg3CiQN7wTsmCaUx+1PrBLt1qq3p2h8mq+8osIm6pmvOD42JMgqn9hbCIIXOskd+6/GzHHH35
oHMuE/DFZRSUFSw6kctqg8Hyhz6Wkx/B0odZ8QTaiXFFtt5iyAe+B2WMwEd2VI9HwUvSI/x055TL
ehezBWbCJgVX+wYXfsEMzO/raN6HzNTvvOU2/I4tzdOefOLXo87uWvVVVFrCWSMxGNaMResEfirm
44G1NL4mzWrLzoxXVqJFe4yVlHI1j4F03812YnAd2Uf0NNaNNyMdG27VlPF/yXKdYPHEc67BeFdw
hDE7PDj1Dqe5wAzklDghyYa45Zl9a/l+TtSZh7NmpFLtoBrzKAn5iXnB3WD2Ju4Gq7yf8LaW8atw
qGdHyNJGP33CX/4CnfIIDazkI2sbuhtmGww9XLywfGi1iqAV1IOpzp2FVo8pTUPOAhHNJbH+guy0
N6RWbJbBOA6CIpx43wESZrTLGt5lXXTXeplv1JQRTYboMWQYLvWR2LjYeOPDtyTa157SJ4wVi6cT
4e5xG+1r2+EKZg+Mr/8Upc1vI5o1HJld+Ylj/TNPCz+39HjMjcnZmpODfWpaDYoem5DzkqjDWDZD
sDT6KyOr6WTR1sYAtMFBNuRVq/Uwx9nfjj06Pu6mEZkWVyK2vR+ulTwh/HOUdpKriEkdszPaIvXS
CcUOdIajeW1fYzydT6BUwsjQtaDhwAjcG6ch07GEqCkiMuVn3j2iG4jtjoWBeJzu4EqrsO9Zb8Qi
WZq3rrMZNNIV44fMT7A65cYc5r9L0tUAN80rtuv8VDZqa45MfHsq/Kd2vBkE3FKDIerEC2oj06z3
pZj/DI6L8dt47jvpW9cVNtdRaOiNRUzEyERpp1+YXoWm311V/xEda5Tw5+Bt4jiLRkDMa7rprO6t
w5/lu6X7p3bweVvFXUPBD7R+eKeMYfsH6X4Q39DGbAfruPAcFhHNzuOCdw9TxsRTW2dAB1oIKDDa
uVJ8Igj6wpz2VtLsM2lofqSX267gSS2Za2rO8jRYmhMaCLhAmIuj0Gv8cejJQR1H2Qmv67pKOqsy
YkWKpHfF33Cczao5xrJqdvOAV95wGAF0whx21G0YI5CTo75FMBAasmn+0xB2cxiapNxk6U2bpNjH
SgBcKdmaw0DLEXO5UUw2ABj2e23uGT01xiWZz85cspnukjkPQ1w1Vhu98c4pazSCqSMUkh7XhyVe
k+qlfaDL1WIzH6ZxjKFgcdDllzbtiO7znKMetQf9bwx3hRDZaTETQKautrcTLQuFwbxIWkjY1eNJ
sVPXYmUIs1Fyt1rgYimk/K7zAONekEwNHr3uJBRuRmIdrIRxPnJWawHpYdCw1MmyjQH8MtbJjA3T
4k1FxYVNmF0njYAu654fQABvoZJakGy6gVp8bG26g8w704scep6BLZm+vcs/UAFq7MsEvdN6Idsq
5K8GpweGyfg4sM0laaXuW11Kyc1955t0eEAFg7yYo7BoNYkJuvuxzmT5mhknizsGhR5jKHC3miX3
gGkvsd1/9Zq6SJ101wiBPooZ4EunvBbLeCGkSLR3vpbT49SXSPgM/umlsuhHnPIUpw/fwzjBcHf0
6oA2fSps73MohsvaL33QslB2KPiVNdp25E7fNLqP8lBHmsNZ5sIXZsNEGjcb8nTIGoxXxxLHMsb2
OPRy5D/LG0+9Ma9+VmewgrH2OVUaYxE097T392GFHpjue7fUQrmm3OOj8wKF59hzXLEZSCu3K4CA
iQIYMiaVMBEn1mqxdaJjRLptvYz0f8KfFnGZa0k3YkAwXpVLOtgrqt95zgqNJCVwlefGW8W8npdT
7WS/vEltE01/qSvX2nsSen8VuT9HYhTbgTuOdMW0oUnsSXV5wdp1xQkkImYsh+fJsz9xrU5i+EUu
dl9Vw53dasAw4vSYYYpzSgJ1a+NLr5xC4uKaP3HF54bdBOCB6Q7F35JGit4kXdUP9CJgW/qy0bP5
yK+3zXQC+KN06Yrn3+4yedwe9sZSFvooryUaLT8ibhJWIydvwm4IW3MummaxUMDKn3i9Eugn/2MP
NibKwdz1WvZj6ZOvxValP2jF3zJKPwa9HeCOWF+adI4a8tucGT9yL6eIXMkW9lr/oE96EeE1l900
XmRt5aAIpDxAv+nJbdTMPob2OiaA2B5Zma1r98muzDvHL7hgyZKlKHn5qxPP0ldrfBQwNtBNGxLf
VMfrXG1ZjsiMxxJtKGfqk8zGK6sM+To48VPl0sk1UKp9sPV9kCU6qCw3oh6X4WPlW9C4+ic76ogJ
8Z4x8ijou4Xyz7w5WgvVquYA6GQRJKqi3nLNk8oxYmqLa/sYtg7Wmp6s0XuBOMxmGG/6kz+bRVX9
wMIT2MmrQI6C+KtHYZuUbwPxDOr7/EAC8V1CzOFNKg8aRtAgdhnbenqLchHjdK/6POE6+4iN7MX2
MDdCD6q3lkU0LEFv5qIrT6MHEsmoa26tojpGlvdrWPmadfhv7s5kV3LlyrK/ktC4qCSNNDYD1cBJ
eu+3byJiQtwmgn1j7Mmvz8WozAKyBgXUtABBgPSenm5cp9OO7bP32l+66t7EGEVnza8GtD1lbF9P
O/l2nOp51NZPayD7ZQNAGcvkPCRvyr7qZsTqVAESM+XAu6uTN937MxcsqWJN/GjGBX0MW3HtKCuM
e549d/JNbLL+MGuhxUN1dZBatYzXnAOvaudSComqgj2K/K0f0bG+K9sT3+KWC69L4xcuXD78QBg1
GTMGdTP2QscyTmZuf3slX0GQGTouHFwXmCEqT5Kbm6ZLH/PzmYZ7NaysDAChtX5eN1+Qdqk7F730
04mD01i+8xgaoqfMJ4PamZ3VDH9UyTQ5CRaSqSNxvC1nfV7VwRh18t8r3e+xK/knwoubpfaSrOYt
dvJL31BW4pbe9xKb4eiOxUFNI6MinlxS98i9iU4Qqm3pO8m6cocv4YeLvAB60LmCRJ53KDqUNnl+
biANdhIXXzmooOvtgt9z9Vjm08+5Vb9sNHrtTREd1qYJHpdWHTsW+mv6QDMIBt84usui7JWwekdO
MQlMfgg08B/xAMfZcT8dtfyMZ9bcZR695vbb2EvGdz0dQ/jXV6BwjzhuVTgKfPmeV90qbd7pyLl+
7/I2Zsjj2zqJz7b5HSVUG8U9u4JS1zblBEZw8poNgLzElFPD1/4cEjH4oMlgEnbb7nrjfY9TjHRh
PDa9/q3Q6+lpMXYGkL06O/Tael1GsnxttJ8juH2WLIIRto+/2nEwG8YxrvESN1DPFfgrxg4peF7Y
+PQ4qqzNq2YVdhmUsjD5dM5ozC8FPyUtVM6+y3BXwxL6Ra8a9wfHoyKRes6pBH1keutlmaIzxylv
BmIdGABS+piMQF/a95EQ9bndgMuGSGm4sh9lnuMo2j5fKTxefsA46mLdSClFIGxnR8j2lpvakyhL
jgpeJ75EPIKxsxXZPbrPsJWHTV37cPHYTMbyS2bLpeSlg9P6IHFQeBU9Qp73POEsUav5APXl2Ahu
/0yi5mAdcqSbOiemUdsKFx7L4vj39v5ZFTZPI2whOLGY4EKK7nKSRnsRnFmG6cEgFZ+2tr5MelsG
o7EFvvu97GQcdjT47MY78B97+v4OJMfq577qlt2YxdQfx3cFGLmCmHofI3jo5Z/CXXIfPeGa9iKC
7KeKa+ryR536owvX+57s+s9o9NwwnnTh553ZHTPOD4Ga8lwJEawoawdzCTWb3zz5K2xZfe6dFu/e
toYpSDIbTnkN0wGCmcb7JT4qhN/duDNQBi4dPTSXkVl9zlYXIXN5yFj/TV6vTqRqX9dId57cynpq
ZUwpqegfFCI5dcubA6XsqkPirHceTGSEdeen0AF6tbVxaGVyq4At7QAd01PaZT+nPrSJ1PFiibH0
E6ItXT4mfXlpndF8jyge2tnjEJGfg6Q06Ed7Sp4jpZO9auW9A5RzrYV1HazhYe4Gdvli84yqPIxK
jxDQTxR/2Ak1jGtWdhh05s/EUn9qQ+jkGOYjycV3t6WgpzF/u9W4p5eVn58goL8OyV2cUeLbrNmJ
XZNxXef+p9NBJJtKMyzi+dfqRtfVwZytac29yMojmgY9VjFbu9ZqffS15egmgF8giZDhQagp5XRo
jGoM8axFm2T6Mlde8kD/DAtNTvQjojYhZSKfCLpPJCJZ1YDi08mdrPkl5tLGAtb2wiEvZdAlrQTf
GsHeeCCSwFlfUOZXeBi0F9fgqN/Wq+Zx0qHOaO2rVRCFYOVhDOVv4ifwQUwa1n1LsuI46Po07UqT
maopfmgnU2HDIecM1ccd0G9HQh2K53Vk2/X5LOiIumg5sxww6TM9mmEPdH/XNOk2G1kUVrlzQNAQ
VhDHW8Bh9DBmacHvrDZ/ZsPVGeJQJkP52JQToCzKU3eY7Fg025Mv3eTmLPYT6RliKn3MwU23Vjio
hpkPbBTr0j/VUH/AvBZHqLd+UtQe8h2FnFv9Hlcq65VSKhtpJnOho6Wmr3B87UxbfJlKG8MUzulB
o27I1x04n4busN5Ls4DKTzf0jIGJresIRRFLH9umD0jWYtndNTYb2nVS48mU+Ye3sTjK9mAY3hzO
iPLDmH6M0k7RYDBQpXX2LpDWdyARcNVHKfn80qG+Vf9aaufQZNRHdK1JjVstr0qmFU++LPcSEg9l
mOnJSnFgS0+BO+FPwlmlBVq0yQk0VLo5Zn/4/keLRT0G/71SUUo7u3uiL/HFkO47cNmr0WJtbgWY
JJS4geLJp17qdyWAtWs7T2fe+ST6RoPmB8f9qGyS97ZV3WoM5Tir+dMTaWeVHP9QPRgVwk27yNNO
lozvysVFTNe6K9dLkCsxEsigSzCiPMHtQC8vRGCIIcUH3x0nEANHymSYj/gLvoGRkmyU1X3Cj1Xz
/KdCtOdqwHhu21cv6caAriIe8F8xpRSH1GRFgNv/C+ScCF2V8mKaYtQCI33Gp9H50kt4zDYHO74L
Th6n26CutBwTcrO8+UD6g3XFu9eLFcAzkpsDyIMlGrK3Mmxo8prgslMh1sL1Lv2IbRI3ZMYkTmmC
ZW0uQjbROlk/dTQM8yq6uYPynvz2HtsElw8FByn3Cz3PSDWVoz866bMGGodkme0dZvmoSY37C8+o
aWCt1cXCwTXq76PrpkEHWXUXsz2wkhSjPiZfNuyd/cgYQheGsXdl/oPKTcRMj/FsMdc9QzX0Vk/8
YJcIcoZgtlmkT4PMBopOdOQlsdKxvugnJMblOsKR5tJKNxWdmuaDB6XeJUPXUvnB9UThe6/IwHGR
eNRRsB/SiWEvN8oFYlbO3Tb5k07rrz7CSUKE7ZeNPfNqOxrDXVx9jMMqw3UmhslKB/d2b3UnSu8C
8Ai7eFVfq+emx8IbAeQ0cseGcpcmjfnD48mAAfaWtFxEU29StFI6XRinFrR1OqQtl5W8M+gBzjDo
qjr76AqOJiVuP836NLhIFV12tt37DugI68AkDpJl2eP3+4bJTzcfeUmMklkTwl3Z8q4zcRvKY3a5
pjjokugqOLtW4NMO8didzmq6oErm4jLFeFYHAr/l7hwtuHLXdWbqIlXkbGa/jIuno+y9W/yE4Kef
CkWob8ib5zbSWG9DifX1gTBaw90zQTPbqY7wWyKoU8sMGK3qu8Tlt/PqrzYm6JAwyTLp1AGfhYHG
Cx9t9fTnzmbKhrBPMr5Gw20L0lOZgB5HI3CgS1megai0QTOzAy967ZUEirlXkx1S0EAEM4NtgD8F
kQP0YP/dlfVuGuDPJBODVaOozaLvE0Qy8Y3AjnR0I7ft2VQWpyhv7AMsmCaQB1aYvFUyygkLM31e
1LAe7Kw7cBkUR45COZah3oJ7wvJ7WeTj0JcTrMicI4eeOV/r6ddmkAMkkdAhJrxBp1QoBg/mEZFq
IYTPhtahzzdHbaq+5hmwrK0tAPushrl3iNswob5DXyrtnOtevqen10b52ZwRFspjQu0k5pbmy/vr
jrRGG20IQ9G4dOjJdE1iWdh1xtLt+233mCeBFWHDRDvh+XQZN2zuczFOhMgy3qc8gg+OH2GfznHh
Az2sAi3/3dskqg1K1djvfcJq5GCu18eaFc9u6qVxm/Pl0aMsYgedbC4ujMAYCFL7CTvhb3DoBPdj
4yz6c7VmoGcKrQ/A+wEiLBXX9SIu793K+cbQM++r6D3VNH5rg3Z2G7qEq6W39mo49W3nnnuBZGyC
aWBB5zU4aGabP1p8vwgK4YC2hEvLVDRDjmYx9jFmJCVx+rJ7dtAbaFj2m21BHjcOTD+KzEizB51a
Pr2NVgtA/kbP4XxfTPN1rbQvCnMFtlsmrwTfGKZmwa1SA2GYq4t+aiyeNC/hd7+O63nJZcVkyzuZ
3t0QfthHuvpZ3U+3iUUZtGiWs3m5fMbR/D46/Rjiez8msEDDOhu3LLQ+AIuYt746czh4vYG3u2Ow
6erH1kpm9Lv6vEorPczF5hkZMeo0GbGoseY1BfiF52g/LuSm2Q7Ffmx278TimeCijC2nCW+wvNX+
olnNs1wRgAFaoHOgL888BcR2+54tppkWGjK8/SMu2XIWTYsHYM2OJFjlGYyHjS2N/veZzik2N0Fb
ALdm41WevJi5qivsYPHS3m+mpgqVQNMGXN51z7Uiq6Jdk5WejSFbwwY/WdzcL24pD5Q1/EGzUhSj
N6jBJoN2nol9tkTfZWsJTvrpNU8alCIcH4q1yNisjC4u2/MsX/hwCIOESfJD2LKlUZ0Tn6C71BFp
ekkMmht+f1FaCf3jzSii3uc63IfuzCOeGSm26Uw7O4dq1RnHYpJ6XeoiEPfuU2e3T6YBhjF3LH/g
bA0t3DUogQ7vqb1KtGObtd7NqxEobbxVSdw8TuRI9r2B0sNNAYWlzh68SFv2Bus+P3XYCppsITWi
AaHSiLWzVy0CnWapsFnCGN9EgFrcBm2Y/uWEZlRT6pZxE7a2d9iX++OaxaFHbHHE6AdiRDyO6dSi
YBBkS5PlAvArMGp1yYf1FrcmKK+hcM4ykZSTLMWTEtIOXLV+kK9dDgnQbj0vrzSxyzs8hlZFOHwq
9Odp8KYre9QTvsoetCNE8N5EjWmz9baSNtuOOtzxvPgWjbk66qew6yHyWSAUasYHHBXbmjIbQ9eI
MJ1wvyLfylOxfYUsA0WNhiAsmUn66ZXOWzR1zU6LXOYWrYYFVjw3TfxnAWjuk0gSYWY0jh9BCOv5
YN1ITL9waX1pWvthKX7JOoUPMK1btjpm/aFj+potGrRE3OAMlL87GsWDuRYAOKLisYsqUlQ8RDnn
PUq+dXPmP7WFiMrIayDLaWxSa7Xs2yy3drOtEDgSL0GnOY9yru+jYiMjuXz4WX0slvJpGcdDTp0o
xRCfswUyc0zTF+odzi7zqs97g+CvPZ6VTN5SStAveXanjxZjLwjfoDDoWspsC9CNTu+FSI3LpI9M
bd0oQ0wOv2Q5B2xwxx0RLAjVJsJyZGOXs3PCawZqV5MCKiXscyow4pN4pO28lM9DOxydmOIKzJms
Y83JC3MDm8swtGd62GyvqYBY2Hg8uUIcEs0JO2F6Pg2+7KeMREDsm/ju2+Y50x/blE+TFTQaURM7
h8TuLkpo2N74IQldTWvAcoDTdwtrqIStLqp9vM9SC7g7w2pmL2TfOf1GCzNdBO+P54DwRTYr3iM6
/92KF1ZnhKQnFwRZ3X+Mk0EVLRp/UplHYY9xONpIe9ZU1UFpxa8VDYC2faZrrTmMU4p/CHoDHjp6
kd3VuGaVyUM7jyE9HGykgS35hSnuBqL61Atg9gQobKviLPEAY/36WnRdC/VyPuiVFZ0bhjfHhuR7
oJb1Gem2ehcGOjIuy86Nu1OXD8+YHffCjUrMTfY7T0AHZ3P99tL5wYmHbwUHcAfyMznNzqXhvXvj
cga1utDx9uOS0ZkPplsG3Q0RkVsiyO6dAYppV5bl+5TahGhXNuWuJXFfsoXu86vbNjtmgjFga0JR
M/s1SnuuncuyxR0Qx4vqGMXZZ7aOPtIo0Dj4YvskA1oIMYRZpgFf73ikYBA+Z4/zvko8nKPcM/wW
RSjoyOOGxXZZGICfkCIh0kvkKqyBE+0dFzD+XBePtEkwvizq5CzNceH7cDRA3YG/ms+9eTc2XL3x
bWxLLecjb2tmsBW/Akte7tKl/mkzKGlVEujAGekiTD8QSKdL0j5RPBbKLrH3/Zq4OxSzY2xYZqjR
sM2YEuPzszPvoAONWhK5c0r3wWnI4NKD5GcGKZtVy8JF3qJifVBFQ1DKNkystNyrsTMMYRMn5w5C
hw9N7LWgxy4cmdE4cEXe7cfNKpE6H03e8ykk43lC9z4A8JdcKsUUdA172t6ur2Kx6MtWXR4OOriz
+Sf18M9FrY0HaWD3ppwC0tE07nvO9Izb2MExrDLEXEsTbRndtjWrU3e+jV1kXRm75+04qzXivs22
jZSet5uMrA0Y/0gVj0g+SNCsHtJLBN3wrsK1dzRHDH2y+Owp0gmkPfegTqLMTxjjfDL3K0uofiWC
wxeL9TG8XuKalX7U2vGx9Jw/218oMjqM8nEAFzfnABVdcU7E9AaFGF5DGgd9lZukSTkwmhwrE99v
Kpo5NNwSqL/5GyvteqhmIAy285EZjAjo1dWJ7SMmOqvoA3tzBbmJd4c+7gM2AzpLVg6Dr/Nut75o
14Npp+MPI2u67X0T1DypUAGNa1eT7OpLaBm56nkKyq5A2TJv1IG1pssioypoHGLxuS5ds6eje0Pa
6W/pPMMZUty/4rk6mUvDTVVSrj4Kvi0pNToFUa79ZFgvROLhTcSxCVdKXFDXaxyhwkRbkHva1FPm
y+6uiUs2LZETceKf8zm7WK79HLd6WK32HanBze+lBnbawynBXHrE+8EfrhTNvqbCjcARKEz4Wrgo
i+/UoIaozU/9bO0taWGvXUnqurTauKSs8q0pg1AFCPmtN68aIZhk/YsdNbwoVHZs8CoCUx9IwUJN
2OZyXhAq8BK9uyzGII6OkudM0tpsMoDukpZseMIuavZEsW/H/hkQH1kl/P97Uy58JiQDatVmh24c
3/FgHWMucGtX8YpYWnRbI2C3aWhf4NjUSYn4rUir9jHiTyfHLtBQkYE26azyXO9DRLoIQJZzCBhl
d+4I+S4V+8kRq8W+F2ArHBiwdvJYyRzoYGLbgQSOUU+VIELFBpndwhfUxDzkLu75FH8q+s3wE+UA
PQFf5T7mEbYzHpeN3nbjfbTCOcZqrdjIfGUOxQzlr74vxEHGFZt87XHgEwywfZKbyqMl4LsubPeY
FtxsHboTPGrwwtgrLY7NCOcIaGoTD1nrnMpobO6GcmyIg2jJITZT3uVOvN+y4VzHiicOsSJs7DFc
4uYEQ+icONGun7MfrTAmTDsuRxmlAQFUdt6tmW5D5ab5KeVSgjNi4SyZ9zVbk3rARNZI8WhYcHCs
8U2w9H4f8Ew53nAzF1ao2yCN9G6/D5s9YG1PtKlcrbFzMG4IcWRfUe7aTp8otGf3MpmccDb1mCr6
1gt6eyi06TJdvEYVS+iULBgWlBVc0MAmOsFlwCHCRGA1VNKWq00wtF5gC2MfnHVsxVwgr1PDJord
nXYGlu0ggMKB0NrSb9SJe53BjzSBdPQwhA2hsbiIpkhCVVfvxSJIt+TTZTLlQ6NVISx6rhrihSYK
/j+72bhzoCDCysMfPdst+NoVzCpkvxFYX/5AzA3+bMF3yd765Wj0jntsl9S5/+qBzR0cEwcXPt+d
xqotMjX4840Sp1lQe5FHJi+qqnvWq+G9lV95kiBfxLO2r4uP3I033UIdmry7pp7XnlMS12UfLzea
CT8NPb9GdZKH3BQ+IYPw+GjDye7m/MCGSCExFaVf52g1KyBtaHI6GQyBKzw3eBWUtvg5AOmBq42P
ugZRKbNfdbKySiNpgHsPw22/LtDZXcq6qaLPbBWYKP77pofDvb4OJoESLUpapOi7qXfLPUmPu60D
eU/0+Hc2DcnBFVyjKfSF2SC8Iui1Fpgmqy8W8H1g1vB0Kvqj9CYNJIIhau4qAlkAelkKawnSObpf
TLM5shqSbffGtCQAXpoRu0TM9RzPJtQrP4JlzilXcFdPwyTGkjkYEEWGLW9kzqzKJhK+dTp+IWLJ
EHQ4xspiywu0H+y/ddz8H8XW6zdV5YmOD+AoKdLuMOSfqxZhJ9GSn3J+pA1UnBC/icVw2HKkXHjC
mnvEU4KA9g8BTyB11c+0BACXk/TcLXzHDl3OUtR4jyciWBGUxzhy96JJLD9NPbqWM/zjcPJQKbtp
vnFxSLi2pql9cyICmR5ks8Oc1mMASWyIZHlSqAwBGNRjjkmcRDpPde4AAkKnDPrVS47cz6q9x2UI
Vb3igWw2SBcDmaHThuNtueQyMtODMueB+40T++idCLBjBzLL0UAw0hu6qyYU5BXrO6mR+dBtEoe3
9lQgL6YMuJ/wVBUCY581bT5ufMCzQ78KV+EaKenTLqyNaZEirMBMxPtB/sqQen+qtOqW5ijnuWVx
V1QAT6s5D7AtIISp9TtqTYo3gQ16mqcfjL64p1mAitMUSuc6neE6rJykZH2WKCyT7mBF2/cDFNbO
nqoG+jqmB03EF5NCTuBoQ72fFkC46adIBvPQDXReuRKYn8xKmF0NcrJpVHdxVLOeyPFJDc61ns36
YmYsccdoYs+kDmPJ5T7xshzZq/VOoIP27DX5Ns1jEcqGmLKGH3EcZH6V4MKIle8oqXbu+9Z5V8Ih
hA5pZU8VLze7jgcny7K3KCYbZc8gLSekkAz3fj/QwFnMZkkDYoKaaTt+39Bq3Q3qYt4bCEz+FvyZ
SrCv7aYpWfWzq+DHy7X8ljykMM8LEq4e1777ZTGKh1gjFxAJDGXwV0SaPlANKbnPeL86rbjzvMTe
8SpgWzK8GXb7AM2oO8cOiYFYb76slFBJFjnPEXS51c6zUJ900/dWrwjnSCOmEXOqWy723EWX3zqn
9zShFCyK48XSS35j2pwj6cflzfm2JGUyPQyHghXMgXG8Jm1+4xhba284RxYmQ8AVW9YCI6+uXz3F
KpZLHMBSQReBnbfnxkvOucFVHZsoZmMvR1YfpnKn5PyT4hGyRApdNalxsfcQQY4FbOG5qjxoot+6
hm2VdmHj7ORj9fQ3mjwoxvmcrpjeGx8GOPJ0KhWKcNmvkqXrC8jItnAeSzPRgii3/UyDPRHxEQuv
ppcblxxZGLb9WB2PfTZpHF0w86K5hp09sg+svJmKh1FnmQ83SumDxgGsYE5q2Z7FKudV19dMiVVy
9KJqn+TlEUmkvxZsZ49iib7izPbxS7FUNWdIRXTHArDHmmviFrfnzd3e4qrXHXBbQI/uameVLMXG
8dbKAkBSwdbGGIlyuUq/CWO+MYC/xm360MCqhNeKWNArZ8uRJMjHQ/0AX+hm9S6uALvKcDE4B1E/
l5m+BIutXewNbhlNzFAztoa59ZIrdzQm1FjJDRXg+INeHzmklP83rPvvhI3j3/XD/8q6dn9Dsl91
s7RpnPT/x3/8ny91yb/+r3Hl/+9CzS5543//r+xw8NF//NvvqieDePdR/v7XPw7JR/XfIs3b3/6f
keZ/Cp2rtec5EJiksG3jH/82/e76f/1DM/8ppLQMJjBPStdhY/i/M82G8U/DIWTsOa5nCf4a/yuu
y33yr39Y/3Qs2+AvEZ8VGLNM6/8l0yzQ8f9bplk6tqkL6fKjGKQBtrg0f/3r4ymt4u5f/zD+R+f2
ozVqH1DY2xdoP2eqUt3r6DIJUyArL1W53HAmp6fYHuYDtZKptmBjxozC1j3i3OKCQWAgYFNunQxC
nNfCbQ6MeZwTkmybU3ga6j+TEfD+e7YD9Z3XcbEvw0nEy0Nq4Lp1k7S7IlCRP9DpunC9m90sy10m
2C450cTKajKJ13S9G4wRzSRGPh6agRMxr6oHx9s8QK66DtmxgExuaNvyOkGiLSyAcQKIb9p9/f3J
wG3Ej5M1x74rWJvYDddhEPEKVxydbzOmRaeqztOqaP5TZcduaBS+N0fg0pJFo0ayYLKO87Oqqu5k
avYnbsGKlX/P9rB2u28Oq3mfGfgFDZUWx9pb040IByRKVfne2f44hBvH0xTj/oyFASxadJLlMnyF
lL8jtbufbPrwQMaOne1sfEAXxx00/rbl0LVZH6KCyscJ75ei9nqD743PfW32Z9Mb6exA0M+pHr9j
hqHJsn0uY4VZQWrTnbmY+bxPxWqc2fkWl3n08gv5xJ/cLjV/ktGdHUkJVTV5yiG8jDsdk0S48qu6
tuRkcEdwrVmr/AdlQI+m6g5jnZT3WoR/o3SQ+TQHYiC3D2sf16FjtEcoufDTON12jNcEe4W+5cDb
N60pUX9UFZ0too73/MZ+Jml71+cuJ9ZorkdsHNihTO/O9hbaACjn2OnNgAduidP7jgAKBviS5nmW
Iz6U+JUCRlHTVeheMEvZJEzE4e+D0mRj88YwWgRb9TCflwe60IvXK8FSzrFFsubvp/XFSHGCAt8L
jbpilqKT9NY0nO5LRwGXzQLzrM3lq2YiGWleWyM/T6CLt38rEp1Ckyw5R2lLLzKGeogw47POouWs
dRqX6Fq7141VO+tOISkFii8TYfVTjCOWXrnqhZ/Bod+E6q1eedQCQOt36yEJ4RywG2yxHLDkhkho
uO96MWHmt7TuO4t2rogD2j/Fo9zs0a2m3XKiuKVhdj9sggbY04NK4AMqp4JM04a8pMphvJm5vkuW
GZm7GW7k7FAuyOYcvftyZu7HOXr4+9UnjZXQoAOdUTPZzXiEMhxDyYe865cT/TDUzdlphRXchymY
7a0MFf7v78PEunFlTe47o4U8dtEd0V0ckyqfdGs3XdMVWxb1pZeoKZNTQqnJ3/805TiZRtNyA8Pm
1GWBdSoar73G1tpea9YD3DwIXGHaH/0ynsk2mjOhbszir5YZc6uy9PMI7TO0YUdz7YaK1Gj7vx9k
QdPBpeE3arGqeZRl++YWDfYJqlle2M2zo27wh2HpOKJaVj5fCjQSCzsImm4VxOuYbosOtrdxO4v7
oQBdYwDU6pw8v9ALknFTGLIbzN0vZ8qXg2bSj4w+Gb9FY5bsyoIlwlhqhCnmrkWykLDoHO53mRWL
10vcJD+kqoubZ6HIutZ6T+GJDJSjZ4cqavKLhQT9XFYmEAn1SAMLfSDS+71tG8Y8WgNe4N9Zt5wc
ogxHJ8pv+EwJgmCepp9FV9wecO9PHeVePJ+Uy3SGFShlVn6V9+rQbQacTu/eCpW+FGP+5dkmrYI2
n/aCVbgfX8yVf7ZJFUXHBYOmSEm1btuvWJDY9oreflSdvVy02s3AG6HZppLVe6RKdlFmUV0gqsKf
7qbf3uzcgAZUnxhh+aQVGKwHRNkzugCVdCxZzoUc2mABu8wNvvSRtmaIc9Z8gKL4W0c5rSDU7WLV
NvgvcJXPDhkrF62TfXT+2aQ5/jat+Eg0qJMZbqeDrOxzpxzroZyHk1rri1bkJze7KF2x854c1vSL
bWBRRKiX+LAbds4HRj5jV7T4tLsSW0ReCph5OuM7sDxpic1iRfy4a1SgSt56C8mnUCVDMOs4qgzs
C2H6Cn/ClchQ1QZESP44ViGDmH5ktdo2nY/cf3g8uSXOFCHW8WMmjy4xar8z8Q7VGf/mUsVRkbPM
2ug54b7vJ3iAt0ff13Ct+syzryL13ouiXNhImYuPtoVTpQvkOuRh13bntR0kBtX4Yc35qcAdSKcM
7d7FH1NuDQHzcGlbcPqNSfMipW57q82f2An96LlnB4i0RC08LSzYRhj1jwom5NAPTxqQblhqzxA/
nixhP3koj3pdRDhzy1fuUwcitQMXRPdGdyPmeyBHyDyufl3SCpxWwmVW0POsIg58vflFOO9crNMP
ixAdKiQ2TB0P7t5SNCHLciWQDEqB2d/6NRT2b21eKE/I2ZGl44FqEpSPBQdsbXS+2dN95ozxsTKQ
mnou+QDqQRQ4SJirma1+VXBxbdk4kQT7ZREgZFNffZhm6+0lqGTMfpjH+mTQoffnKe0xHbwna3bR
tNz9WiRUBU6fGT6aQEzzU0fL4ZXyRGyvPBiGFMkhFehwBev0ULN4Sh0PA4w2E9fkDMVefi6rmc+2
b8pAUM9EfMRaTzmqsuaxD+FD9fYDcb6TodgZthSa3nJUiDpPIELj6TmPVBsOxsLR4rIxdwu1wFkh
zWE56CVzThhkalZ8ZVTEDdH0x52JC+rbLrKqt9IldtN+pDqytjSfItjFIZizyV1vw1h8mQXdwmva
Epwh6LlA+pLDaITdSNLbqa9dA7vAiXVsTNtqa6I5WSU8NWna4DkTb7xFoIG18SVO6kfNKfrd5B7E
b10fyMvEq+mnUf7LgaNKatg9p+Bb7J6Tl1Iyph3wAT7eegqo4hVnivsFyf/VHKqZK6rt3knX3hn6
kJzHCb0L3xuIjW6FYy0NKOt2G85F8qkr34yxDsU2hBAXp9muX1jZNAv7lqHx1RCT93fS/VIK+5wR
yiNgCsWGVFNzXsbyXBCM2wl7E2W0lGkQuFvURTcwdFBHaKqDLPWyZPWr46IblwvbBafjY++YFZhi
OIaAd2WOhne/mC9Fit3JNc0vb+tQadLxJTaY8WrBC81ULKtqGSIEB1ZM6Z2iXq6a7Cx0Sk9jizX8
KPjS0/0pbuPUfuB68ittIkRFxZKvQ3fZJWaOo6Mz6BXtPO+2tA+9GxU33gyBmlB0xTLHh7y08ZZj
rpZ1dGY79ISz0TrRWfG62uO3Mjrpt1Z8HA3SyWUD492JG0IxnIHFtP6RFV4lqVfeTmvNh8GmR8Tr
aenK84M1J+IRd6vfa+P7TMELTueXiSbwaetCnRorOgCbOM0Rq9Kow2agVYSaRu1RN2NIMSRlPYQN
mDpUf2YQEuueabgla03Ql8TinF48frMYvEq+VeRZgqnHhDTq2BJbEIF2WyAj8pV2nsfcIXucy/Jg
81JMU5rNFst6RHHfSDGSQBaPqr5a487s14fJRqjI5x8QvunU5DPYtQ1fZaUwCFLC+GIayUnI6A1t
xJ+b8YKfjvil2fxYLC0mYsNLXVmLHpDliEGoKo9mh6EbbyimTLtL9qb1yLaAK0MNtBk+x63Y24hO
cQP1ic7aKRgXtOcttZnG2cfCqwkEBAvAiWW99R/sncly5Ei6nV9Fpj2uYXZgoU3McwQZnDewJJkJ
xzw6pqfXB1ZLXd2ye2Xaa8POzMquygwC7v9wznfg2QrZVIcmLS4NoPG1/4jLhMW9nO5RT0akqgbK
pPJdBP5DcIV7hDenJ1Zq1va7yUtRkOyo9WQGKjzHU/LNwMInPF3+GmZ6fNvixReKwXI+CMKk6uij
p13h2wU1r52MF8/W6hOzK/B74n3Ksl8tlwhaVgSjQgNSD9Cb5ocBb5RkayvPzX2S+qQQet7SrlW/
tCtfXzkezKMkq94k1wWuss+uReO1siJ1DIrmEBAp4etXM5gvQMGIakKQgvzAegpjZoYZ6wItXMXS
9dk0U8tVvTjNQdU6uy2aqIqRVWN8ajo1LOu5ZT3nGtKeHN3Ru/naA4UgD+goXioreY148kcuVE7a
nqTTudRnPHfk9Zige+A+9JO9S37ntuhG9jDsjZIyv4uZSGmS6zvJfs10fU1AIz62KftAeXU3zOSO
4cuInkM6UKZtL5Syy6lK402ie6TOKAJJ625rOxNck3MxNafEbWCSjNZ32stD6ZbvinjvGyijXzKA
po9qj7Vpz71VKP562hgNp7jHkUuwzYq9Z7AsRmtrFd2wgQf4q8PfeeJcYK9EBjsXBd63ZWrA3LNe
9IEEd4liojcp6zS4OBdKyGXaOy96Cwmi14wjCxBlR/fYbTI4+YcOXgFFmnZRho3yN+yQoCZDfXJA
8TaAbSr08DvceVwMGsovN4TCA1eHUSiik4E3u6guY9lgoGnTWy5Vf1ep/suZ9QRkyq18Y0yBnXI4
BkLnG1X+KVg1sfKnj+czVBQxC7iSCSU4R73Q8R/pNQHZXX+FA0n9mcTbAAnrlsotWMaYTLlE3kod
iWEl9S0whZMv4CG2yBKx8DY7c8C2MJbiO/EyZofaCGnRTZ51137rlHEv6gS6BMSMcfS2KMzQb4mF
n8XHkJQ+2COYHGsLK0lTrty9KPjOQFaFuNlDTCArGtL5UoEFWDWu82pjiItqVEVAnkyd077PNe5N
ke90SUnZt9TcQcfmoNR4d/HYg7WdBTlae+hAmi6mtD3IKt8wvMc0CX1p403+c2T0LEYwLNBGLxOy
ESCmzbcDea7PZPVthDvvXliUdS28scz3znmqboqswBjkE6yXYlc1+h017J3P9dCCXcBPgKmATFF9
4/Jy1qZAxmm9Obr7OZLet+QNvQ1kZaG+ZbWQMSu39YgkQAyLQ++SLuDyhEXxzbJ5ETvHfh67Z6zi
BwsAMMrI7CNIug+dQL4ytECgaOpDslUfTONGvKKzi/lQFKUAq9AHCVitMwdnwSQ5WtkVt7c+trew
Dl/pwXa6Hj6Djp+H5e3HmEhy4KdD6mHNa3v7uUYV1kyNvGVJujHgCG2KhglzGTASx7qP4Ukn+s0X
Z5t4m0SmyHoU+iYywzSex0jzvyLynAxoUQvoCPc8qr7CDASEMoPnos3fncy6Tsk77p630BjDBbn0
vxn9h0TVLSevvoqCK7iUOBCQm3zY0XcZWAhlx7tUWrsuW/liyJm65WN3DsenUENtUiExsgwy7xA2
vMWmfI10B03pnJJMhsc+1dKd6sdvo3RvcWveUfc+aSzw+i6Ddz+ddIIAWF5CzvCoyQgGXVuz5M3w
nzFSIksbPY3QT55hzeJtq33nYuQPvQiBXo7ujgTqHLd5eMrDMD7p/ecA9gO4CzEmTrkkif6zqudS
aTZWSwYLHsyaGFluWuFIoIDh0WMsV8pq5bpheSDAJNhgrlw7DsWHaxigYAfOE7IwMNNnztrYucYw
Lryo2CVu8qpc/W4MGW29bSzoBs2No6OPYpvNlVZ9ovQ7jsn4mI7OCjfUNpeM/mn7N2YFfimKlOSK
rg+23nxrDUvgcCK8zioIEx5gHir4r3BWgaEzFr0mXKggeuU0Mem22VznN3Ms3X2hQSXk1VraqSfW
oR6dtHkOYwwFBk22Sgri3OjStzBTyJZphxoCjwLWGfQG88eUG2B/uEKh1YYR2/YpzR9KppzSQkar
/OgrRGUWCCQbkyifiY5buEXPCKwxH1MSrQe/yOGbK2vXgMpDaLOObJpwauyr1VPR6OhnlyopMCEO
oPetGIHsQ/4aSx5gJjRLxcelwKfH6LOZfjzomX2bXw27kiU+K5ShGnhDSCgYjlcJ0XpmD7jL7sud
jfVOn8pdjekbhRAdlfTlqych7tCzXW0eMiSyIPN5Ck5CyNfW6jL4WOg7a2XhqbVPuRgjAF3msu8F
+bJ4UCt0BlaLJ2P8UIw2mJeNyx6IjqoFTau0vrVMg/eB5aLPJO+q9icI5LrRmi2Z2NfSlhcnrrds
sJnRGBqsrzi9zm7xrEeqZnj3Ka4+C52EEcMAoWS3jK6Gp1IZcuX1EXyLPPuqS32H7exNLyAciSzf
6zk2Kuscm+ksZfRf4K0DIQLmNdTTsK0T3kwieoe1mzJUTc42SX77zik/UUk849uZYztPcPXQK0yc
15PBcDkdEQi5XXltcvS8/hCDXKdYsiGpjB2UYATL2L9QGtCjUu3OpzJqYzo41qhmHWvbTA77ygme
8C5Wi5CkFPxUHm5DkFmmNnzqqYpWeWz+1kbOkknLkSuxtbZoUDEZu3u0Efa+HGpFxQkXsGqLZ58L
03ZQgZb3zsW8qREi4ufDXVcODUiBFsp3eqQwfTRwQ87pTEGP2nw4ZIPx1vjm86jTbNqW88bk+DXX
h98F3oYp9zAUSCbWE89pPGQ7I3memgDqY4qjBDkYEcNh+Yjz2dokbnWV3POBD7VRVo+CZfGl9L5E
FG7zLjimAcatnJIYYVu+GBnnLbXBmG0GXbpBZQ8elQgirmSaLM83XwARyM0kgjtES9MtbmAdXyzd
sMkQIMgh6k9d3o07qp0lkjr7EMxfakynIDYIBS2Ak5IgmdMVdsCOxnQVuSTP6VD60VFGh5a6iFEl
EDYFmcXptK0YCxb9QxYzXpEvNezwQwrBMIw4WG1R9UsyWB4j0j/401j2xknbZZ00f3LdWAde/CAy
lKXGUB7HkLmUr7lvBKrhE7Dr72gWZcfYRIy6uXv43cBZIux1sUbCMzEYdo8AyGkvjBwTrEX7tyAu
BI67xrmbAA30Cci4teMjM3zQDw6gAzdNFcv5Fpkc1BtCqzHxbhmNnRzZLovC+8Ws/I4WGcUP7VPd
fDstHirMdeMKT6xFGGx9y9EFK+EbuzpBf2VNFxEz6wQJ7i4zpP0d/kkWGtab5dX33l6Gidmu4XUx
jRf6xk77fZ6VzzZ+Rq1xbr7AI5+1W3wUv5pi0rYAZcDHANqA00fx2FOU9LDkAspPulwDr5F614aA
BXBtbn0sQLJKL0aTilPVyOSMwWkVqpJoaEZ1a0MZD0heNl3aeGvkThsaXYItizfX8LRFWB9aCLM2
9xqi08yFsS6/BGKsbeuLYsEMhCYTch7xpJgUGNMRZJKtHEEvgS+lWiFEp6d03iGsQ1ol7ANHRl34
xdIqjQ9DcnjYDhPTZLi1aWutgS7x1EKCrQgZWLuqcJjSFh8w042tjMKXCqUjcDKsYWiQnJCRsNPK
/qgBfAnwYCElyo6oObUFHtlgmWnONgzGi9IwRaZmvtRJy0qJwRxQ7KX2hAKQo9hrpr0yGG/HCDpJ
rhPrCXhQZDZo1CUzNIDWPaNbejjQPPVHknpPFS65Ci7sQmuGD5PoBZykgMpSY130R7I4bpMFJ0ua
3dWrOIrLV9dHqNXOAv+qtZb5IOfOgIwsSP9UL2GzGVIyhbqRD9Ao62uXH2KjHg6pubM1h3Qax0Ek
wxinaKytIV1UwApApU0q1KIeEsK0FRFZ+MTMpH+kMDMPuo79sJa/KbRwjXHSeYGPJ2jGL04A2cgf
vQ61qxMkYn0ZMepJy2xZ5vfDuopdkuzI6NjlXbnqCkY5COArODWss+nmwp3hvlu+o7YDvhjBkuOo
mvy36pn6jzQPXMkYtqamH/d5TfGlt8Ufdn34uHSxL+lAFijJI1RkTwDynb3StT3onJPpZNhU4Xye
sjx4Lu283ZRRrA6K9vZQ+Bw+PXISnz8zwJr6pBfZuHUaJtgpZGZPpiTLPERL4bvaOurC36beA+lM
YId1ZVeR6+F0HEf5R2MxbxkTwEKCrR6KeBVwxIivpkeW74eo0yrhvBo8dCtsqufaLiuqRdLjC8hL
+Ti+jOH4yxiWlt4iS7V0pFux+mxm4GiVIvTIuvyJDMZv0D5yYTUFyk9kAoMtJLnNYD7r0Wlv2HVv
thGKhergsZCPuxW8+3uZlq8ZTwm6DYffDmG3Csv2UCeMXaAC4oIeaYtVzb8ZSdNb2uRo8VVaHTzH
Kw9RyKpTdwxYnnXSHywADGyxjnkwTssEHwjIUrJupgY2a+4dTKf3DlbVn5DuPZCTzX8hdc9J3PZI
PtNugR4R3HJoEl54+vnVAehYZ2E569oqPrXw7NDqLHAe9Gs2DlBpJTUeeIFY+a9dUCi2cTUwxxDK
M2Ud4JSnSA5UxRJZegk+pGt7HVJccLPzYtpY8FAWHJj1Sq/Zwbol3ledaWMFd21Rs4VdQR0P1thd
X1RZvSdgM9asr4EszF+cdEtoO7CJGrFEVByrQHttWbJvQgL/nLa55LFsSbfDW2a4+rCOHUoHGQK0
Ts1ngsotdsRo5raVU9+IObFIWTeuhZ9jYU/BhTXhKp9Qycg8qXd+hM+uYP7geYwJe0Tvy8muXiMZ
W2QcRPIQ4gGYFMd/Bh6t+pVVvkWvIH/LQj81gf7aCpcE0ja+K6dBOjigXqEWo5nL5XOXpTnOy+o9
q7N326aBLg2pQ5wAE8Xi1y9YfyFymS3Y9Yom4In1IaNeI370GWeOjBCWU2jFSLoLRKkuO7qC+7Eg
QK3op2FRwOiFsojNPGnR/zM7UqxmtgocwhIc1B+DuBNrsMqrqJ0S20R6iN0E/5eR/LIh7lqKPqU0
FJeArhEPHby2Mc02gvlnDzYbEeoQwzLEW0WWvhNHymImLN+8BDaU26H84iaCXDmcIxHLh2JwASmn
CNhT2DbJyxSCHxQ1Y1GH2txWyVttE4ZaEkXNgYHPlora3eCjGxCIP7E+aQ5j7a7L2nzPSKanaShN
NljI7UaWvqxoSpSicKj8kuK+9/9AQi83MuiYHtd5utQIN0C4NLGc17rbEAMrizqw0LLXx51tlZ/t
qEdbss+eaLLLlW9mJ7c2v+ErICWK2YwoJrDFSD+YtviobG0fuIB4XfPTdMcJzE+/lgGTcivZ9fgZ
V3MUfWSP8tIT+LrIumQ8pPk9UNo979qd4+Hp6ELuttLdQRPDxeqBwUsz4nX4iH+HKqL8IK12G5XN
RneROY4AlFMWnUvpQf2ahnOjo28eEJ1hhvQeO56qSXO+q9xAfj03kblH5iXdJuq5fVgM/jYux43m
KWjRaGizpn+PBAjuvnDPDUOCth8A3qTWpekZYxGb2i5w7iYAFkAms9xE4BDgG0ipBRXQ2YXeRcYz
Dn3Egi8qcdM9C3eayKl2LoDNN0YePLrTnD/VBR37puncUtPaER+G4XYX6VqfUUDKjVf8sjphYsSQ
r2I8lFPv7/RUeAS90Q04wzZrGcuk84igVp+Jgx5yYpm/wPqf7aKOETAqsOXgSB4uyPT6iHflGAlQ
GInm1kCcok3uRSDBIsWQOkXnF1sOQyYjeuorKvJAoJVxBU9QYU5HxaiC6J9dWlfdEb3ODsIU2Ggr
/650XERm3uLs6OSzYNB8yzoqhcJPXZb+FZVi27wSw2KsyoZVuIEbDosrkyJlHEhPX5c+gR5eN9uH
ghCxvaA8ibyZ/2QRpmwl0adhN991pJDeGzQV00BclhsF+6ntzqXu7oRCZY1EEm8HKvBBohayVPJb
ExV9s/ZSZ07woHNOIlojy6NHYRBXLWkHCe9wh1sLQRP7HXjiucfaY2Z0BF/ge5beUDNebLlwbV65
BbFAXEgRNGlYd8+G323imFGzB0xhVbKHAg5me8TpYFuetDfhgdgWzT4BX7CsU9bUkVExmik3Pqf4
smHvPZdFfHNeKg0dqhbraOMrY9h2XbS0pw6qD136svbZo7hBxHttqUtm88zYyEfT2rRYPjARHMth
xwEan4kGyNjsAQdaZ4Yh1m5l3uapuTHWeMNomJiq8O/rGyYg8Ij4jvH91dNuh/PmuzY9GHP1HKUe
WywAmLQGsJgY2j7aDe7bvkX0y2/iOe/kIe3Q+9YcF8KviKTSvwGzt8iGBSIE+mWtog2gTQeqqKHL
MTZOpX8MUh4oQ9870/6K5zFJFds9hpLE2+hG8xbjS+USKY+mKz5E18ZHPQrKha8YbVh6rC9wC+PF
duO9VgTWYSCMfME4lktN+gtM0TtnSm5RRqA6A7NHr5/VlekAD9ojnzrvSbFtsc8VGohwDF5lXv6G
xM+xXOG2hKmxGuF4jfq9t3jjXSbICzcvvqIwrbcACL46XV5JjlmmFUMmO8fVqI2CTrwx8nLT57w8
eXqM5AzuCjO41J6+Bd4l+bNiyY1Konlchj1Wh3yqtetwnc/DoCRiSDh/yctGnItGvuQ0tCGVDR7n
YxzlhDVbnbci7WenV6I913DVaVDPo+6RvwAIfFWDxZ4o2M4DfP5N2xfwSmdLuW4NixaV7lojimAq
wu7UpJpCXoyFwyUUkXyzQxgQ3BfrPlFcocCVytoGzveDqycWXADvMQVEdIwmdSNsuSNzrDkGDtMk
rinw6PljLdSIVEeYq9rJi5ekuBYn10dLxoAuWmtOe7UxAKzRkO5dPlwDvKdutssJ5d6yVDDow7L/
0mMPAK3327X7lgD60SXn/ZshfLzoXNYTeZsjcxfFLTHsrTkb7xCVYtViQNxU1yCT0bpNCAVRJYO5
5APV6bPZphBPElZ5Wqz9doI2vsUkvcVTSUQmvt7V9GdszLWdND124PwYq4g3d94HQ3Wddo5dqcdx
HjE3AIbYBAbVEeMllAMciGNqumuz1j/Y4OSzNZh+xECe5zbVpo9CncYM4mej+5xfjsGH4xenohkK
SHKU/34NuQuv7K5Dl7KKQXw5kYQhwgEORz85i2g60JaXqK3Yumf2iXcjAU5GbR628lqzRZvKWcQY
8eB1o3r1m8R5qFR94O+fbfjescwsh4cxgHBmInxkFieQAPYRyVjYUvmoIiYKfmc9DUmgdhaRz8J2
fnVeqh2botOOPz9y7I7lnG5nn56wgz1SrlJRp5njPbFTfyvqPx1ai4OpsS8Y8PfvHMX6H3dpujZ1
uOReVL45DQRGknyjbZjFWBcNpzwlgw/xtJ8uuhKsblv6lKRgG4R0emJTdCncXiwEAJB9OMMrQnv4
PQRm8ksruN59y3hkMlCjmcdHGk2ufe+a9MYRA3M0GdoDtd46nvjQZFKxVacgH4BdbXQct1ffXTGh
HLZpK9gnkBmAxY0yLyjVq9Pp9VorjBChZSJ3CPYBniSMaoo/AK7g2cXF0Y6tG4INAM8aPF2njKw3
is5xzfWk8Jfp5psU4IeHontyksZBISa+UsnytQQySONT7oORdUjlIp1CLK3IeUnm7Zg9/7luUu/U
Mo6KF21gglDZxW5oxAvpfFyC2HxNixGVtiFuhlAK1XUbM4XQ7N1/eBhiiHaDwO9EAI22sUEiccDB
CArQqVWJ/NTM4taTNdkU7gOWsGQderBwACNdaaXDoxJDeIwxny8SBLhrY8JF4iFERycQZFdpF9k1
aqfsagKsOSB2uifzz35+yZjyAAmOS2cJEFLrMN7AL62XTWkdcjpAXNMFLILkm3U007ZxFmfpigql
Gt2DhPm/sDwdXm9t50uaugN6IhQiJNVQtLi4X3yUTVYO1aw1HwjPU89xSxvX9bByggjzJYW4+9IX
4TUto/JAe6AY3CM97ZkNnF3WyAt/UNnaEZBDEPTSmCFJcorIOOOpbHdVq7FPaRpaAA6XYMbzGXYL
Wg1HWuMgxZ86UWydwLwITsvRHtItEsn4HHvtrzzpiieLQyBqS7GBLZMfCF8HNF0dZXzuC0aP6K7l
ig9/OGK+RQQUSea6GIxCPa4PZKo9aiZ/HOKCX6xqFyjO0co2wQ84uPY9hrWFOdZrvAQz+8kI9yS2
p+chNNJzA8OsQdLN6TetBg1CuRC4cZHx3ltC0YhhWlmSo4lIgMc+bqyl4KjrfBgFOKTfUycEQC73
aKoXSY/8IWEddMjLc1N6ryTTvcYxLWzB8wSPDNtGbJN3sJzEekhIOBAWhn4ULNaG5IFg2ets44Z3
ZsEY5wgXbiDt4s9k8W1DDCtSum8jmamyfXXI/QrZkVcCf9B+JcXeH2hHtKou1rU+kEvqD7/yXn2i
eCxpD+SpNsM33SdaA5l6T37o3Js7Cg5kp87a4NUbCsOUoGdWTw2iwVDiEa6ECNdRCM6MwWaYm2/D
nNtgjZG/ZsPwp0bgMqKDXehejCKnty656FHOIOENuuRsMrSh1wVZ2n1oQeOuqwohrij5e6b0azKY
krWLEYL4AIrQEGI2yhzEPsOU8bCP0bOv4+5g7XmEy7HSMboeSA0+Y8uhEHbsZJPXDfkMGbJlsXLx
DJG/Yx0hMxP2OJi3IOR5EI1dLyBd3EPJ4Yz9dnbTjlGzjcPgrEXFsApG81ZoyTUMCXrC7wb8NECp
Bk9TdeKlVekeSyyY7XoNKo61NAHR6sEvk1cPveaq5uHyHyOH+QJoYoZyqj6GdXeco25/+kqUc/eB
lZ9FbEvcW2c7V5IilPGZhWDFzXfemJNpQMhP2I+ARmvc9VnNWrPFE5zB9ioISDUq+VgVLJZ1dL4M
PVdzQnFhYqNkIrfUOhrnXL1gmHxzgOKJZz/DMR2i5j40bvopumhNab8sKoo1BeZokcdMrjQ8N07O
u6SzteD1YABd/m79gGEVkwHXwUMEJeiFpQRAA5QTsergu6jpBPfqnsb0eipoj6IiMdcDGMFRC1zE
RKnrzIvx4pUkrWYVtw5ytVqz1gnCjzWr/WqhMe+nQHEx5UEywQQX76awf+uqTm0Kh+lQDtucuBd1
9HsNpIWBYHpqt5Xa9onjX1GqcihVBnd4LCemX46HiLYH3gDIBox1e/n5IhyYPoVlvThcqH/9UqYA
dU3t5KHyLMQ5hk999Ekh+vkZaafi/PMj4GH/+JHto7FDjMxMZ2Rg75RAo51Ys8UqS/KlMj1xImXI
uqR2iJK84/l0zemSSYy7oyVZhc8//eeXqGovdmSGBxBAxIeHatxIeGQX22vYFRKyu55zws8/XzrU
7yJlpN26jL6c2hEPgTHFNwDerFCmR41D8YHbzdxNZoAD09hIrh6OpNhC0svADRpiu6IvtM9x2zEB
jF+LfqwfGvJ0HAXYs/P06uDLr2CS+Q3Z8Bp34NqJQu88+UP5LlXyVE1jeyl/PCKaa+07kZNr1DdX
17R3/99r9GMaehpLTENfhcpboJ+/w6jIsQv9/KP99//476aJ2+c/Nxvd+9/fv//P/8NfdiPTJkFR
93XdMBxKFeGL/2U3wlKkYySydR0VIv4h759uI9f/D901/xmb6Dj/YVmObXiCf43gf5z/J4vRvxqM
hK67gmrbml1ORDi67r8ZjOJSR+ScN+3KQaGyikHanoSVqs3oxRje4qDCD1M+wxvyPhox7FGLes+s
xnS23BFr9QSF12S2p1y27anp4vZU4zpuGf3x858vcL6jHWGG3mvlG79zORqPUdSYB41R5dqkOPzL
BPcvHrj/hk0WL1PeYoL6+RP/PQaSv5HNB0z1bQnTM6x/i4HMa28YQDAwOcblY4nWh+UQmfu4KMV2
tBh9suuMaYYRGpACO+IuENeuK8gosIPjP7+UnfcRl5p2rDzw5iUNEUP2dOk1kc6gXzpHIx7lWULG
eYTKiAI5DG/1hPickQjidEJbz0UbTWco+JdaTPUundSjjSl3mwYT/6EAHyx77beEuuicC84jP2dT
6iFNhiJmXUrUn5Ubex++0OaQ99ZhWF4ccNoEBNKiivBpPzEJ18ULHRaiwRw0MuR/jFAglr1eNeuE
A/61jMzzpFnNt+UPrwag6L893v+wHP794zZd3HP/ErvJUEPMVjdSQrDEGfOj+3eLGr1WKnJpZAAx
KOGKFEm7PgDHWk4dqgkQW2zD8mJ4jAbvWM0027QoNNhtJg0nXtInhf9jzWAdDihd66nA16yWA6CZ
fZipV/SEOnjtMLqXfmPv2wlUUGTr8u5p5hPhCM+ll4ijGxF+VQ+1c6cxop4O13HnW8xlJLu62iVW
GCMClQnZLonB6s5Garoz69x69hMzX8nSYP3qechajcG5A3LpyTvAiYbmTAci7G4rr46XuHUiiFyi
BuTJwY1/ah85qdjrPrD/GQl662NSjvS0PaLAQ9TUs/Nuiu94apJ9iJfw4GmxtR+c9KsjGXqf2n54
NhxoxZ7V7UwrhsRjFICJ5y/dNPnXef1RbkZKkI/CCEiSIdmHkWz4qTmZf6965k4KQCOzgJLnRke9
yYAPsWuW2m9Wk+Hmjq1nQgLNlRuXeKQA5M8EZgSKU1dtWzwIgAz5FDLLpICknQAMB52h9G3k26ge
/iD2uUtMvt1iCKryPeKK3sa186xiQaC5P9iXNPa+8bHARcVWeKHE3WSufAvAwq/NmNwGjYyJg9XO
YWVlnnbnCDXwqQyajZfdG67QV9P2i4sZMgpTqhuv+ogxDgGw+54EbC3KgeiauGAwkcm+2Vq2RVlH
1sONmbBLchEtfpox6vBntmIyPaSKpLyi8yBVgQx4LNzyrRi87IPJB0vusmuOYeLaT3XZH6v513P2
lWjTxn5DCGKgtrImmjPSDYEWflQHz+rLF4Rggh0EV/qiClk/APYd31zndXAJULMbF2WBVTWPiWSv
1WNonCuErEKo9o/X2VAMzEsGR2Qbf0wMcpYRBdFjDQCtnQgO7arp1ZHywUj5b7slEqjFAOMhztHw
wQm3TIyDhQ3/gIQvs+rs56nDIFkHWcwOrRFr28fZnljlPvK98FKB0yIZL+h/0c7C8ceYmDHeQbpH
ItaUgKMzO9cEjsRPzYmiO0GsMz8E+f/+DSq31NWBPj0JzNMkXbXbcn5zFTLjOp3W3jjmHzagXw7/
LFqyzOGVTWuZHBN4eYc29u5xnVR71yT6m8vi6jlJf+lBFwULEUbpW0pwyYoRAghcW9sWSR+sCygS
J09v2k2Tsc+3od2X5I+SeoASJwf1vq1yrz8b1nivVTkZK0TPzcEfzewWacDfm85GAIHF4qtw2/Cs
TVZ4dje8na0UMHrmV429AAwtHQPpzwkyB7YU9jjcvFkbaPveVc3vHLIjRtWcmJsiq+nh5t8hWQwO
QIdVjU5IoYkEf7jipAsuWTsEl58fqciDKQqlfGXWxv6/PmX/zQfMNe0IDw2obnjWXD+41AN/P2Td
3MTV01bDqpn76AUnaLmrfPgUNLDjxZae9jKhKM8GtlgtCVN86lrzWApGchpGiwzUfRID1sXDRZxp
V6GDwDi2Qb0Cwaucho84YRYwNLpJRJ+H5ggd7DnABYEcZ+bSzZrAmEUU0wC2EUwyxpMtWEshALdO
ltNaz5NktPvzU9Q35I6IV10x62lNcTbnL4mhwzmAF7s0DKBncB+Lx8KvqidHd8wjlzACXRjFTzV7
4gfJ2/3zs6Dr9CctE2szSasHItH0p64p0PW3tXEk+0p/Ig3dWslpQHWFrXCuRqzX3iQyRU7WdP75
afOasoD5v1x8juHMtdHfKw3MLkwifdPB8m0IiHX/+k2hmVJCkyYowZ8XQCYueOS+Bl9WcVZXENqe
0gncEVMhVLqI/8Yb454cHgv3SjCwQ+O4fQMANX8Xkz8+QRiYp9bmBJngxz1dpuU9jIYi2eAVIm1l
LhwGCHzHVvcJrZsDGRz7okWJfTGcoONYdfBg+/WDMc+7rNI+gCm1dgVrNYQRGnZLO3+u26Ylbchk
dODU7XXqX//6oxBUyaunNPZnnrinFZSYvktwpRh+tSFWu9+DoYeFBxgUUV+67iez+5RRd6t8QpGD
1j6NTlI+mq324ZUcpyJOLkbc5092wBwyTFRy6hySf6cWibYfWs/mrB+tDPPSoPFah3U/vjUsmJrA
d7edj+qDBwJKR8/vdy0lASxMp2EIq03s++2+0PN099fV1Ma6x0mgFXsyLiTxWRM+QBSA67Iq2kck
3S6IR/J80VEt6yiLHhNvNAGFg4+lkb7CKFOkIeJWZ9gpQEew0Oia9HukfDj/dXOJESJ3hhk51pPp
A/4vsLW6lOupLOyNXlfFukC68QDBjXUM+mEwruy0Cidk/C9McbDAmJgYGa+eFnxZOHte6T80SGAe
CtbSs/cs6LFsVsPup0LCkEl4U5Gt+pLvYcxdSodompfast0dDqt674pxydotIqzAju+jN3xJF9F3
407fVmV4+0w1uMI40NtFqoFI/+spMkLr7efoQ9vFUqlxUHDI+xgM/fLnsWnnZwdOGvubnws7T7i5
dLMfIdDqyas00Ztmc6ka0uIvtbgAgwbvpDv+dbz2Av1N6Plro+1mx3s9fqR1DIu8h1WJkZDddB77
1zJiJhC7WHpyw7jkBFxIUFBTvAYrzSrXkr+YKbB/suMaNnfUR7uEs3suzOopnHboR9h1VKV9ceYv
dQV5Fj0NVwsUpwjNGTXe/KL8fHE5iMDvzf+0AN0PAdZlcUm1CHOWwVlgxsYiR928C/XuVYsREeao
z9/yLB6Z5wIViru62oEeBSPbRNToWTtrW8YrSCxkHGYr313ijSRDd5al3aruwTNQAD7+9cUcs6Ui
N4vUmPmqsCp2F4O8mLAjljoEKtcu7D+hY13AopQvBEIvLIFYB+HyVgjF2LX3jj8P8fA/mTqv5bax
aNt+EaqQN/Aq5ixR2S8o2ZaR40bYwNefAajvPeeFRVJut0UirDDnmHQh5/agMbwF7daZ98gxBahc
x9jQUK6jFoWaztbxUbaqWTn2t260xVdd/5WTcC+VIfpt2P7OHE/+CqOYwOy8zTYCq39E50LUtNAI
Kk7cXv62ogGigx3v4zHPccUxLAEeRjEXQocHdug/RKnJ7IKzxApG+4Kcebxid/OheUoOlNmCE7h5
/en5zXxDXj77AZgmgq5u0+QjSMLZLViUxril+H7zk4HtyVi9ZIU1XHLhlhu87Ycy36d+Ra+FhUfg
vfGstZbH8VrVrdgT2Gy9Ngwck7H52+exAUcnmPx1hWvyQapO3vKoHfZDjCDZV9ZaaMq6UymrzShB
ExQA8vZObTIkBJn0mfXiaRLFHaPaPhLl+NanPgjYOP6tad0fKgxukjh4I9cbfmt936zRfv1udK4y
VfFLoS8/pLWP1gpWwq1wHO2Qt63drQr0kmjypEY8TTFU41OJGWkzVu2T4dnV588p5uASf2R+CaE3
y76KOoVwJD+We8ckBfnu0larn1vJwMeeCNwDzDpB8Q5697xcR5ls9etcWBFKTerH+VJp9G+TrtRB
JYH3JGNa+ZKF/7XuOAJVKt3jwFmOrHHzcwHtdBh+WoljVnNDviSNgDYV158jOSVapenPk2/F+6Sy
X5IeEypXNPsNKBPNk9gRimZeh/nC0fUv5Vh+oRQTf0elIyu3s20+EnojWTc8dBwyN2nVwx2r4aOw
S/8DT5yzjejTgRu43scYmrN7b9XkLk6SEqwJAe9iaziivvWlxb+Cu0YQOgiqImFfQAbKG+ObnI7E
Tl5QyiI5ijPGuE6nvWm6jmCRYKcJqR+MAFKEJrf59P1yAAHJhgOW3KaxTZLIbM4gc65h8rr3d+ME
z61pnDsfa3duze9O0tqPtrVzA/UnbcNho7W29V5GVEegg6BMVxoqaQBq95+PcxApaERlDvecAEtw
ry/Uwc9SFdW7lkpWPT4doogm7dIRQwLPAXj/zpvoC8ocxn8lkSvkXAC84I+XyXaF3d3igM6mfaHF
bK+4WzZQYX7prJq90HyijaIeFon7towG/bFxjnUYv/iEm7ae7ZKfN+JkTxvksaVNpRRbxAsqKy5O
6CfzN4sN+cRC7hN+g/kQ170bnLDRgzmie7RC6zaW3QdiRZJ9Yzw/Gz9CQZ/Mc0XbD3zIfe1304hf
Eq4KapEkfgwnzrv/fQa2i0gaV3zTjamLaaMfbhBQnKIo/jfUUfGiuZyeoWOwbyVcyWyt7gIjhqv8
fJCYHtTWFNHA0TRi8txeRSid51Kmj2hKWaagmiN9JQ6uzjiWD6KP6pPTtYwj0CCwf0pqE5GAa6OX
L+fOBQI+HrBE0KblxWYKcyiYhXeCvYUUW6fjLLqOYcBc1pf/v7Y32N9iqkAk/3M3DN9KEroU7UlJ
tM378myauq1qSrABfUXtEk+s+600PKVEVgCHmO9o80WzrsY0fqpQ8R+G2pg4Ku3C346J9IlY8dyN
l0bNK/EJfxUpHECduVJUgXgiv7yK1k2ggk01aO7aduRG850eArfdbGSNODn1evuaTJy8SV5jzJ3Z
PH78ZiHjeiF+r9xFqCbmNRNOxED7xmHa7mFgn23PGj9sFwhB7b6XSHMRjrvErccjLGfowF1srPPC
805R0B31sJ2uBAKDYOREXfRyunPOLIN9EytVoNbzQxk/NU7vnNIwMs5gs6zNz9VOgh3fRLVPXi+e
2HM6VjgblLpj+966oALw62JkqOFjXWkV3GMeaPc87GGoYLEC8ep3X7OvdsDqf89HAz9W7cUPvRlr
b16CFcFFz/foJgYaNpL5VrmViGtfp8McA4R7qW6au+EGj9BmJLmLryVRCNeA1gBlYUs57IWHqLby
l1Zrw33V57/BCqZsJcHIwB0SH2SCmDIxzuPE221jNydX90DfOm7xVsnb0qDiq2C04DpbVTr505Ql
RLnOReOcdcZggblTa/efXpwml5b56hrtCN11Ru/InULsK6cB/JnbRD/06U1SWl5qf1IHvPYn1YXl
ZXmovKuFZalqB/Anfe5y8tTTCsbMtnGcer/UeCIw26trayc+5ZyrH8wYZ05F0MqiOkBdSOHIzC3z
6ITVxl2QTo77uyFHd99a3ngtJz+/TrpkMMQM81KW5Lgurvy+6xErjeOfabCb89Qk5SZLmFT8VH05
NFBCc2rk1cMwPzjoD+bxQl0F58YYLhS9r25AHVhXpfNWV68Dh/GrR+TSvfPRf5NU2jRpeA3dUD4F
A9kwU3iuNW419TzgY/bBzr7XyJuCP/Nsm1F9+TnVq9To7kHmFi+4dSrRoYaVwngZ4upRb7WjVzba
Y5yikaFQMU+2hnK8DCNqY68Z9jRm8ZkEMJCjbG5use6jrLUMuqsMbKKsUbnsPMEGLMJ3fxnZhy33
PM91XiE096flla18dU7D8hhXaHuItR/hWzQz+YS//VK5xscyo8SBbhPLwG9VqugWxoJ0j0GHfrHM
A0ufGF6Hv+RnRujXb/AkkudUzr2F78q7HIBFt+QvrNyIDd5ydEVy33nVeTRlcNVJYX4GbgyZUk3D
QfPb6XloM8riKSdvIuBlhnjsoZvaaGswnsFulOX7UDu77mdYSW2LGiU6JVR26E7np9nyVLkgVAZS
gvadqw4aOmZUzllxiLC5KRZbq+Vrtqmtdn7WgGwy0eeGgl1xlUUAG7W8gO7qi4jIz4SaH6IspMxK
fLWCUIqADddQjr6xFalnzycDZRO8FPCxiOKOpovixQokncA8iOyl/eY6LXYhq3UgHSid1WO29eEJ
A1HHCabXdCgwcdXZ0Gq5lwS/P6SK7zAK/LtXejmrzLQkP4Ko5Bxf5DpqsvEegX5FWVlgD+kdddeR
hjylMdRcupd8lVYzCRPl+LwUvZYyiTejT1BqK1hCO4MV/+2iBk88AAK04d25ru38kRX6Lw8C44k4
JS6RLBmfKZBWEtnG+udzqDL+7qw1DkVBOeTSzb+XKnjV5ZAdqsF/1jWrStckG9SxdC4ZF86dEqg2
68wsr62Tftt9Mj7+FAFWbavHNCeqQrpfMuvHX2ZZcmWQTCkMG0ehVWGN8dHdkipufLbol4lRM6G7
ay4s1Ty3Ll5IsGzjcMCWaU1/FWm/Qz+6yVCrXlg55KcgBJrpMqffZDlc6w69LqEJMe0dGwIgnVG1
jlORv7g9Gw0AA1S0QxNu0RcmG4aTyd0u0a82Xl3zU17WPkHPLua6VsOu8ODEnuDCj45+yBgJkCgN
FXyCRDRhXVlJE4exHSKAdyyOr5aSRliD/W9k3MXfqN9YpwrWzDm1VcA4BlDVplIgU70pmElr9UbU
NhIxkE0hvlUF2GIoN/nShC5/ZH6ZZq39QIQtVpB5KeTOyEyLCvUQhfDPsY8eYkHuAVTJ8stDpOe1
05c25i8A8r5Chq5eRSgmmDi8l3pXvIm0SA8wSuCZC/bGal4ZmyqxL13TAz0vhLFDQPlVGwCxnJn0
tjwjhQCoPUZIElbG5mn5gNtMC7ZJ37IPR3K3CgpfPy8PpfD2QVxPR7+OjsaQZeXKHbCyOjiDXOQH
y66DjIR8P9oVgNxCt15d4k7/aygKW5VrdGGqSceL5SEdejCE9mBZVrwBdsusZuQgW2VSccVoH3U2
ho8KnxeIyzkRLZlhC0Gnrn48lfdcylcl6uRzKV7GSaiPWgLed7D6pQzezzkqGZDUugZiiyk+oOTI
RMeaFl6zL4qMsprkjvNk1vlFaaXYekAfLqKN/ntIAR8GGaqnGKu7RoTgN7dccjSC6fFnWRMo2OjD
MGyGnqw5Bd/zQXhW88aujrwVZz7J/LHFTQl9igkXh9Dy1Bzau9onFmx6KwqS30K0e2J7JXNRBS/Y
T9P1pAfg+SS2CLBX7b6aiKH/GfKHYZgyU33Cgo5yiCeJyciJku4pweNy1B0f60EdAZYWTPBO/vww
/pSBQHtNosqJLAizR5MsqpN0CGpuk847TnxxoIrS5BhIZ0nSc56dZseiAMQBfQ4QaM0Sl/CteA8m
Rz0SI7epMLBdIicdH/Uh+vvTkoSG9UbaJ0eLl1ORmV2PJImVSTsygush7ZkmN4jSMN5EMUzb5coh
zC8S/rQPlzza/fJ2GiBfHYN+CLBROv7JYgAeq6T7to38FBliQAhFMGrjlupgZ0qsas1Z6dzprpbd
2SdAdP3eYxh5yEPD2KVDXN+zhrufo9fhX0O7x563NfCz/p8Bjoo8fZPXgFyjQYgLQlyOFqkn6+Wl
MZbnhE3+g+9o1Nx9Fk2k581AKIPzL86aE/REAMoM/8vKff6ZKg4TCwPiZmFAwi8jEUHewBeikGO9
UJjBHPSIuIrg8ODSkPM7F6qsrZM1yWH9Kp6LV5TCyAgMVK6JphMrxpSRLVwGirN9dgZCvQ0RlezY
pv92eXmfIHRbFptWhG/XBQd/yTErPCzzB+kxDmpodgf5hBQp2nhO2P88a1OwPBbb1HOOcYQ25pUU
J+vuxdHOVIV6a5tCv7aB+0cFDIGZARr7ZZe8PLiT77BRdPK1Ri7XrjCh0y3jAcBxPVN748M3R+1O
cCkxrZfepLkc+6h6r/L6NZm/1oTvIwattl/uuVVrMJWf75pjfa7aJn12e++TCooSVTXdPYIIElam
8VLaxGv9n2dKEbWkk7US4Em5GHqBxj3NLXI5+JSW9zT/GKu5qSy64dGCjnlgyHkrZZndzP6qNV73
1FnQ2n/GmM4oTlPLzS/G903+PBi8IijkJhsFRl4UrXsRgi5amg8Yusa50PQ/wgfjy4Qxf6kLED3g
7c0TDAextQW8Ydu220MTsmZsCrt5ynW3XP1sFr1B2zpjbqMmVNGhDkn5gxKjPQ2hTVR25FY7axqC
J7QOCCOX6UxlpmciuoqNQWm9lnUjb8uDLsaAHCFcJ1ozz/b84tGYN3F2PlzdyAhu+TDJ1yQ2n8AU
guWZpx3zq7FLp/PPoevZzyRwEiwUMWuIqv3AmHyzXMzZDmGzdeOn5S1hGf6R+GDst/Nc28/sO+Hv
2RH1fJKDWuSK5hZc2UkkUGMQH3JHO+mOtWuxJzwuo9bUh2IY2oiHw8B3nsF9cl630SkGMHGtG8yj
P9e9pfYYG6CmymoQ6pLo+GB1rb4NoZEhBD5S8brfNhGvOLTCB76Jm5dZJB5NBtOmeXMhTTfC716k
K9Re34YW9lfXHTT0mXPsaR8an2VVflZeYZ2YuHzIsAjOhd/NonO/+Wpt49ynhXoNMwuEBxt+oifE
KnKJr4kbghIyH+FfFKxNE/dYDaQZUkGV6bvAh+FjNvtlUKunUXmZgv5m0k9u+qEtDp5LvGNgJfIM
YM3d/nz+sZy5Ex6z4wf4MNl/d8+fK2Lha+NuzIKU4C+AumGL6Z7ek9HK/BWIyC423YhOHvSL5z2A
Rfm5WSFO48CteGtqvFvuatjWcUntOOfzfR8wVBhhHKyS1InO4H1J7QPb9ua4boTk3IBHmlvpszF5
zDpi/5rNE34v1k55p9p7qfeU0zg2mo1VOpLaqAyeqnmh6arwK26Vt3PmcSFj6ujGQOfBhbVljaSv
IFpf9w5JK35CGT6atrqRbWYznmZ3Ib1qa+bl9DyFDtvepYv8OfRNtJH75cClcifuYCAB0Mblr1Nm
P5FKRgJLFIK6jfQDK+nxQw+l3HteMW4ixZ1VE1W1FjiZ8Qv1bCd9Xz2CI2+3RYmMlH5P32mJ65yn
nEwVBzMBqW44sgOjP4gYWyu+QbIQtZYSWxvVzqwS6pix/daATv7VlL/JbPUisVifXBQWkF5tVtQ5
y3o74lKMDn/X5Zp6rIfkWw8rcWi6Zs7miADZo6FaoYYez46uqnXlc5PkkvPJYlusUrc1QbD8P9FG
rpptUXn+OanMr2AwuYYVHJK46gZMZ17wxHpya08gXAubPG2egLo33sOwfA7AjV2WB0jE/z1Tn0Z9
jJMkPjallE+jl94jVwIkZlnOcVEG5sHt+kPeuM4hN/r9cvTldfI9iGbaLq/8yv9vHIYiQ0E9sgyK
++Ny6EcA/emFBuPANI1UC9kVa2gEwQmo1R+7LD6cMUQ71A7PwWw68PWSrV+hbVBpnH++9DGKzB8t
S2CRv6KFbrVFJNU+hJoSEJWQmy7fE+nA3ZZhRLAG5RJciPhKdv/7zJ6F2mlqDce6elu69+UhztGR
oYG45QY5CakHayWSxFY5lps9WwNnZhv0r045uZusbux7MrX/CkrBl9zpSVVG0O+0uvq5pgGgHH0f
eEcXa8d6HsdmQ31hmGTcNM2+YC9xV7bCALCyNe/dqVi5uJ4eHrSBt35WDrpnvsY5mLLQJanbafS3
siDdexm44ItJbkNs74mBLpgjJjMCc9a9TH3OFZCgD6J/x19czETjRp+hWeEsc+x/iel13PRy9sg5
+IcugaUUTOGlZ/e8Mg0nXruldhzMsjkmVl6TTgEgcQcAF7lSqMprMznWNgkwJXUGKFu9ZhMJqaLZ
xlkrL2KUgsqhy4+RbbmnLg47/FLmbqlOFpFRlI71GsB9uvHZqK8NtuqXyn9yYSzcax0aSynFM6bA
bu/NByVO2fLiZZO9s43BwIFrZEc3ra2NHILwGXP9qzOfgcy3awjSOLJ1f+NO43BBt50/5oYEBxSQ
Y50E2NVGpyl3agbr2UUO3Fkzmk3tgSDnLeOEopmxYu3Lbx/yJEtV3HtN3qt7IeGRByiLTnES0g8u
w4JyaL/L2MxOoYqrw/JsMur5WYtBJLI+7By2s9bHQsKyBQCdEXrWBQbMZ71ZJ76pH9tmOIc5Up22
hDG+RRYfovz7LEf7u+05N0z3LzQQVqqad+zhuv236fwZi0nMW0WQkyVaEwsKqcZ6win1AOexuoHd
KAQT4B7L/inIwRameij2NKAFQ3SPUFmvTna+8hk9kwx2ya2m3SEr/q6mtrnIGv8UkVIRjeI8EM4C
m8SCWRRXeFW9EkNh7ZYFLnMmxUCYC/wQzUqxeRNpTxCXtWHUVmnnfCwjz45oibPtKhBlVAzLLFpP
TdJQE50l6+BfXWeiSl2USMtEoXXzZo1pBcZGIa0twYzi6CcefEdDZVdNhAM5pun4AZEnoobsm4ew
806NbsfXH2cjl38jcoJjyBIVUh+VTTn8HbwufzH+e+H3cf5izlsYfmKznN8PLU3aMgWEaGFgJ0Wu
wyFwLAa2FMtNZrAmdVpeVgXD4G5Oo1k63ZRfG1JzWAzOX68Nzin97dnxclAAkKqmoZ1ewV5YlGlk
EmZwJz5Ny0TLZU1kO3uxtW0iZZ4EnPAtjuTmQHgkqIaoDy96zSDy57SuewJqobNhj2A5PxzIW8aV
P2u2WK3I448oZKmPIBd/JMG/ap52uFOW3hvg7QSpRfjSugoSaYxnXCcS9dLmvb+KyG20Qz99dQYO
KWHbYgOvAL9CHzr71mCzr1DUP9pxYj/azVDcwlaGZ7MyM7pkmV2WZ/r88ueZ3+jrKIv6bSpDxSIH
hJOd6F8EiU74m5XYSNwQO/w1xKIyTCYx0PjMBf7hpVnM3Rm9C/Hip38cJ/0sEI/xLSI6H9wOP2xg
W8SbQDNpG6Zaixqq7KvLUJfFQ6LNMT006aV6yptRoYasCQWdRuMZGYfapgqVioV1bi4RDMQeaI8m
EpBHkdyWaanpjMTRzeO3WqhjhCAAV5w1/iqk2gd4VN8zd06chGocxbjojRpXmz8AeUuTjALdMp/L
7haOTnJeDg0gqv/+q9N7D+xAUf2mca4oZ1kP4rFtniof4gP/3SbNp/xJgnp4RpmBY5ujtk+oA8qc
lXJqvY1BVnx0cJJ2kCTcdRrX+bkaEaiOtpbcVUftBx6FjOL5ZeWR7YQ6vLnQmQM6K4LuYNugmlNj
DgVmSYJnXUgmHrgdlrPcPy3NptvWlJRZUdydKpqxagC0KUTUpSA2meEdENNYc4lh6Px7DYTjFMPZ
eozZraJHLiShozAZf14yta50kbx2MBBN2TavmQlpsZjLLBWP2s6Yj6hhPraieDTWQTXi222ZNokY
1rTlWHAMwWnBHsaPlAMOItdoXq4bKygB6FKF91EBgV01hYIlHXca1wzgFG42Fo9FTAiBVvHp/Dfm
5pte7nBUx/lK7zL+V+xxYCLp2FmDZjo5hgAhwkf2kGsV+80IzqiRtSUXHQ4VL2rrdUmqz6rUMUeH
UV//CgfQR+U4Vj/Plvd+fjpQZ5aVjb0FwCCB3awPwtQwsGnG2pN06uDJ9by1As0MjkaV3fvgdOx5
MT5eC+h2W9Y/xo0lXbgtOsO4IZjHwCQ0+KHLBtck37ed78V5VTQ0o0LBSiGqTpmQlmXYv8Ssw160
KTuPwX9FQWb+7RxCvqxFKzMkZHYjTnGvjtM+R/pYv3DxJloUEWr7MIncWJeu7e9T+3URJP5Me5sq
4JwrwQzwZWZ7tzEmYoGTf6mKCYnu/BviBBxFPT1ZmPsRyU+xB3EhfV7qBleaWPyA7ykcd5nDOrqw
kY5qmbuPjczY+qh/NiUqnBc77q1dqCWYyBB63auOombUeoGUniFIPfw2LFet446wD720DhW/6ENt
9u3WcP33dhjNlXTdaRWbfKE2Ql+dA4cLdY8SJDDWLUoQ1snEJQKQKnWidDO3eiKeDpd166KXL/dj
kqNACWz22Xn5bE8+8/C4qJkp18/EWaYk6clwRco93CIIdaQET0AQDVjWbvw7wsndDhIkKdwjicr6
4uCsZqQfbLQ42Us/YqxRG3cNNhuZ57i1atI6G1oJbv7RFlcW8+lQ4jK0onEd+bm3UnF7cCp4obpZ
IddW7t6zsMoRY1ZJMDGpxB+PR+GPmcGj6yNnXUGEXplVQyoBTFVEUxPjdaJXZq8APjbQlRAl+Pwv
VgJHIZXdPwOfIpm/rMg8Z5HfYD3S6D6z+UhSI4PYkM6l7cMBkwNMSlfARuvis6PZ8mQg0tqyqmcI
PPU3t4s/uWeum6oYTjBo8JijndkMsfPlTdWXHTGICoUGZT/7G/TTdSpifQMDkaGvdsLJ8pDqIJVt
h0+k0cVhtLRgk7htd9HDb4lbLOoVXao2DKuweKfHzbciJ7a3q9HAdXY/a+OZg8TYGBD96w/Mk3e2
X6ltbqM2tC3925qatx74fjZ67lE55jdbpvyR6b+zXh60lvWRpeBzmpN/mPA0npWe3iwihTdkxv5m
XxhfvdG5NeNW9jRuUw5iRZg5zrSuPzOUHo6drVE8hgNQfYuE8bj5Mlp1rUtqDGeUhNYz+2mt9t9Q
CIsaoB9WymaSBzJOATMb7mqyN+no0zEPJpDohEptcrgexL3zS5WEYaWpu9ET1kmafFchID0ENV9W
w00l1P09okaMuGBG15IkSDK3IFDDzbaBItiG/hi1YGYAamK5SeTL6CK71Et8CeTfOa0yTirVV2MZ
E5vDDPVaRZ+gHjkMAyO7lypbY1QRbOTAeGS699bUgwboAQOqn0NHh+D+N8wncVXGBj2J3A0ytE/b
tNJeIsVXmuGjNPT+jz9sgzHHESCKnS+YlgWZYUChS198FA27A+7k4dC08hkBg3hK6MSGZN1VhblV
DhpNrldwTCs2f10SO+BO2i3/rb5lUAYojSSsukkf23Z64wgZ9zHippVpofrFlxrcOl/jT3ZmyCyY
Uz7tjfYAydTacEcDHaWLZzK+YJ6FsbVvlfYVMEflQp2oDTB4MK/galjSgj5uWsibFa7MjUwg85NY
Wx4Gl+vO0AH06SuORTHsCqhfBwggU9SZJMuLctMH6W7M9S8GgX8GG9czs0Tmhs1LqLPEVbX1SzfS
p0G1CUiQaFiZtR6uy6n2d3Ca7mOh6+sybUid1sAeOLU8lCEkOFF527rJ/uWzLbId1LHPy3Q15ABL
QHe0K86Hf0YccsMT4NN8EzZey+9kVNQbLCLyTVGlrBZHS18Lps+c8vFfr+NYyBxhECmOFjb08lU0
GWJt9j35sBGlm6bMjQxrBNg6GdtRvbE0QARkL0ALD7MUD6G4QIg0SQ9kq+hw9qwbne87zq3qIgh+
VITmshrnV3UMY4Xg2DyYxRm15ZHpR3A1xYiuqEmvYR3ssh6toud6xyIvjlqD0jjJ6NWsZk5Hw0xZ
RuwyOr/rVj3CnkUYu4kG3Na2RH6Gr/KhcQMgdqgGDGSDexBpV/SBBknHnGKuRQCn5cLTQN9hAlXE
D5uaJ82y3Efx4GWzxNx84V5APoID0s0IUjLHY301savi7rk3eoFwKAh+GW0HfRGKP5ZXZBeD3X2P
Wsx5S5Du2iMt5yEZ37OkSzZg5hDydMkO+eAWOj2Dxro4BcNnyXKd0YvCnW1A2hbnOP+tB1I7WJ3M
170rCYkacU/XU/jIpsjekEVpPjQYdRX/Uv4n5Z+0NB49iQCjrTGUeVBr96RR11Q4tSIkQlXHINx3
SXDvTJAn2AhJqok+yq5RV2knu0kY5WNWFe9aRgqBXUWvbWJ9l6TChrQza+V5V48EySNn0rqsmvxW
RroA8uu3e09Tn7qTwVGhHoBdePTLqNggUGsP+QB0zkb/L6vR2euyg/Y2dTvTwevrJBmCKTkenCSM
L2J+sGP5Ounxr9YZ+8+MUWinh7vGkfo91bMzOjFg5lnmnwgUBwIgkxJoKP2CKS33PutprLkzcWRK
4x/P1Ijwy4sI1OPmRNZq0b5nxK9eYgrpteO/iIAk3goBZmHow1P9WrXTsHFq/3Ms5Z+iCZ7MmGYa
d9yKSwZ2iBxNQTh5zkYx9UmGGpGMJPK4xeeOfd6/ZAZ+79IY+LAkoSdGEj2GyPX3xkQYBObE5z7y
gkdptuVu8tg3p02hPTaMnDYWNfFDgETIG7Jgn4pJ27a4F/HejwTe8ikxKKx2YVqgLQm4dXch+TLg
8IjFdCZyywc+dZSMRy/tr4pN8TVNa2ctoDlvYstntcUWHt9WfsrIzyCwZFfaUl/1kiJfZkO5asf0
d0EgxqMoxGVqH7FwzWA6eh+dK+q6berX0knRu0YUs2ZBeKiMEaWKyEPWH5QX/YAXvz42LUainihq
P+gYhQ3Z2bW8et8LaPNdRycyc3ZTEXPY2NiTDVY/8x3hSlb5kdoZKwLU9wc39A7W2KE3y0AkAozU
t01lcrOykBHoaJAfwRfbG7w35spxS+fqJVTqhuFFm14YyYatTbzWdCluLuNDuLsxBpUWKVVACJqt
m4+YZCmGPJp4mMFro8gIAqjJ1c25eaHmBFIciBQkrTG8Npmlb0XiJ9ti6D+6LmvO+K0B41rBaYKR
eky1XR/rgvxy1GchWdm7YrAulgJRFylBTijBMMYM6NQSXGstCKGJfx6KTl1bWRMITqIBnHUakpyc
WncxtDVxw7OilQDelWMSz2Rr00obU1hyFULoEL8jo7n6Nw3HITQ75zUqoTsrpFm7Ib+T+YGIGqDs
jpwxuIYSOzz6maNneCu6/pTFjalfe/jcxPga2toe+uxEtNusdDD6TU5g0ImyZZVahQ23IsCJTgG2
7hjerBIiCzcGFSaqtneLHcs608iykXHzT9DqBZLgumSTDYbzlmPvKBA+9WDFzSRHXZvox6ry4jXN
EhNc6e18kH+rPoFG2mWsZ/ALHoTJVtSyylNUPWt0s8dGJIdqRDbujfsyJM6Vg/DE0N08ZyYbktSN
mge/ztf0Tv0L+5C/Q6QipFWBcfdmdTaapPVkWiFTzYkrkDl+id7P9jFDs2iYgaT9u1fL6qynJMDF
AvYcLHzMY4wUNlna22snvnEDT/dh3X4PQXZDe2SvSouCNZrKDbCmz9Z04yPRL3RYwxSunNZsdpKB
1wPta3jS7DmqMyd8I2volCuXYJFOI9LXNBsGeL46gpGmWjKyfa0XT3TvhDOFmQfvJNy7MiPbS3Hl
6WtaJiXtXVCkHt9ldJvasdoKJ+FQhaThF+6pikzMWLoGuQSf/5bV9i+gHb+7+f5WiErfjdr3kDzK
uBYXAoDUQzyk7TkMCDH2EDdwzRiK8a3KQD+iZyx2yGA4w6eOwq0iGrdHjrVqpEvoKKGyRFAPxaZp
ooPg8HyIezPbwzEvNlXquWtW3OSVZ9gkDbOlt2tx7frOOe9SYrISYDzokIhXrMvkYjvOa1vm7Y1p
flc6q7AW+kFGSq0kNz4kIE11XB4Mq91OU0V0G1hzVkioloKOVk0YyG5szfIhuKlym/fds5OGnNV5
/86yB/acyf3TW6ClWsU5tTy1YCkc/xdnurxcfpCjsCOrdf7j/+d1ubxL511tvGD4/nnJeIPYhdjT
Xxiyay8pwk94d8FTNL/K6+KDczEhypJXSUZ7o+mlffTqKnyFCCu5VYZgEeefVhxqrIHhSmTW2N+z
oEZOZXZbV7JaqwC5c9SAAko8EDch/IyWuMDEi64GUpdLC0+xtNLp4JVpe5xwkMaOdy2sFwwC+ruK
JMa9srTfOpe6MpQvLhbVa2kgXO4j8i+duH2y8VVf+kSg/MbhAF8xu1k5CxMoi82m9ErnmOc0x1W7
HrwmPpBWNDPpCcFDC4M3iuHqR+OeUKsDIS3U/1B2XruxI2uWfpXGXA/PBD0JNM6F0ltJqZS9IeQ2
vbfBp++P1Jmzqwro6hlUgchkZmqnIRkR/7/Wt/oN4HqLs1RNGDzyW1d2KnwwAco3CN6Ktvmskvpk
2hGCiLBoJ5HGU8l04Vg6or0orOZMlBN12ZZH3cnO5H4H9/OmlUK7TbxvJDpyRaOSyp2ZhhsioCN0
IyqfXFeHcE8Z4lyCcTr3ReTRpjA71omhi7HQVZ41xfpwvTvf8LVH+mbqlbKKYuVPrS9ZcUaEamZj
wWK/dW8oiOUblsDi3gtkvMc3QHiHgBtKAFyzG7MC4W9P28iANL7NNMrXI+JkTsv0/NwUWr8vUuUM
51Zu+sI3TgRHu+vacFn6KQT1lfBzkL3Kk6QKsVP10SSyx3XU0/wASVPioPcuTF6e9ntjh4N2mp+m
DPS7UF/2N/O+30+Zb837vA6vVSJbdfX70fkBIUksI5Yt3jbUOfd/+QPzXbVSuV6TjfPz56Y39oeX
NqmhE8SFqvz3a3+/+XlfpoDH09WxWs9/ganTsNVIM2x9UWQ3IJhgVMGVgnNjFNZ+vg+uoTG4APOQ
R6LkHrIOxQz44D9Pn584PzCIMFgVoDkX9K7zCaJFhRZIeGJ7SN4Fpg2aE84vNe4Jhp+klnggAkpt
4yEb8Cm6bvrQSIIdb3RrCl10jiDMWBMVZleefm6mhkFsyxBDeHSbMtlEilxBVH7zmNbRQv2/m67o
M7I2XciIRn1y2tFY9q6dLUBQSkQBJWEOQwOWEkj16FHiNJ1d7mEvqFr1rDX7IkNYj4Ks/CBYB8E0
EgaGj+BRMdvvwlGTcx5Vn4lONKQX5tF9JV0N2Udd3vaapa/F0KmnOIC0WrVZdDS7ON6VuS32vWMh
pdfaYhc3oXvwEbhtDZzFp0jVnXXbR6A4KR3smqkyWTTMDQakn+5UrLQyVcc91y40Kgogb5VfTep0
t9W0GTtS1u2cZfm8z6LzfxtyKN/S4I5ujDh/5speLQMkAZxSbOACDuf5bjAoF8sZ1GVECR6Wj6zP
g5HVZ+Pft/rgs296aFQUfrukDM4hiX1Uc2oRnK2qfUkSZgCBDjkAbRys/z7fYMH3rlMJLNKo5wz4
2pXCt9dg6bGH9K19x2l7TsYCYU+hYu0asCHVjvcQkpXLmsClyMvGdFl0S03t17/31bXxqw86osG1
xkUhE705RpodShemW+xeYrN3L0pQ7PBVe6sQmx2+i1AiOWczKuQm0YFVN1ZO1KCaeiQrDGp+O29w
VRe3ZmtQ3m0eYG/Wr4aG9NH00XcpTZlemf/u5/1om8c1tT+5SZ2keZ3YglAjvUfCWqwDZkMA/BKb
rMzdTxIlnBAWYt9F6TqPmnUrw/SRM3jj20jnSllXEHcd2L0o9kK3zm4c6XqPsZZQtaN6dqOmJZY4
YLRrBSj7ySuuhZ37x942CjKPindVd6MHBx39GIhiqxOvC7S0c2EO28VNZsgoW0M1avAMK0YBjzR8
TTCtrKWnNId5o2Q0cFkZP7pFQh5UNOb3aaA3W6snMCVzG+tOhCN5VBNpoGT5LzP/s9GDLTEH+Utb
SXIrkO7sWy9x7sPKwnw6aP6njRIZQLD6hObH3wyWQrQsFJMHxHXBz99w0vFRRGHyOFDtpxfSx9sS
3u+1sYuX+R/RXedLGKVziAKBxKW3x0NROwoT1OlmrGvBOnVTUmmHdlHbhA+rYUg+QdJl97WS5Pdh
DQbdqfJbw0jGtW2Z9YVk0PqiEjdCvEl4O++iVFgcRNt/zfeUth7pmwCfhQxBIY/O9t6ipniNsX6u
1MhOMBSPHeM3wYqOSSAxo1nO4sc23wrtFcJFiHIpM2+dXFy8wFcfvGp4HxU69lnsm3eWqyvHzs9Z
uoVG/p627dkfWMxXWOaXWIdRnGqZoDoIaNslVckqk/S1ALIwdf3HjUIA+Uuokl1TR6908jpgDhXi
UM0NL1ptlVsIhf02VJp8W6k2c0XwIjeeZ4afeS0OobS/WhkrRxqjIEAUsUwC1dyGZnNoTbt9YFkP
34Al37rsnAslmfIhFDnMfYfoq/luUWrlg2cla1MDfJ3DhCYEynswPLK4XR2RD7V798HzBCvhgama
paofxmgSL4kUahs58p3WqX5WTP2rwXeyVAoBlYev9lwVU6ZBg8FDd93H6VfWW6JDY7t8aYfuKwl9
qpJ+94glhjYyjOJdgrdI5kRKKYgY78C0LMgnpo85dg896bJ35bQ+gdIcEfPN3Xmfnef5XWDljyVn
4B61SH4377JIC9zyszPMT8/4/YIBrpE1pN5hfvm8Hy0+B7TP6NY2dMdu5kf8IiA6kRbL/HqapBYT
O8LIuoltP28E3MO9nDa/7863CkSRzOX/u4fdwsNcqA3r+cnV/OT5z8yvmHfOGyO138euyQ4pClOR
hMExhHDj8RMM0bKLPHOlVLV6N29cmdS7mln6jWXFCnly5UrpSI4bCdu+oT5lgK4f5N6wGXgzZGr3
NqdYrw36LYgIOjWQ2F+rygKaKxSN0xNWpxFHDiA1w134itU+6i4BviaQ00VpwpUfBrDMRKuLeE+D
f2o4w+b7N9Xx9121HrpDjrwLc2xILFX0r03V8bPczPeHxAoOdqGWO/AIb00ekV02pPk1BVz8QMN4
vmNDHL2mBm6MNjTbY/9SDuOwHetcv+DD0m89u0Ks4GiXeeOQ9YrzOBtWo+XiubUNudYjrr2N16OW
durqztZlckokDmeZF837WCQY0/z2kTCTcjc0NvbAaT8BBGOdvcdTkE+FVHsX963xaOfmASURqUhG
trVcEuytKha3nj/lgeK4Ahmnas9+LY8UQqxPN+afdlJdgXSk2xvhhBinkdtfXAPB+vyU6Q+1sOxf
KoeOecVFmuYnlWAZd9VJgYs0+SbqF5lkZ2Yj/rfty1ul6sMX30YsFJh6dAotCFe2MNQV8e7dU+Xo
z/NTIZJum97131waz0t0QcO5tRluGT7kuhQMS23UAC3GvnnO4GAGPifrKnUw90ShHePutss7C3nV
3eBowSGnbiJdynbYenkg1ShHNEgg5mfMz/XbfgsRzN77xhvQVv2I+946IcitcKxNNyEOFSs50AKi
dgA4xwV3keliEfpIs3Pgxi11J3YGudVly/km339z7DbzbROv1JKIJWVBIXRpsT5aRrKrzrWbfFXU
xT4CWiks5rUvMy12DoAaPDw49IsgJOkhygAhCurrWf/eBvVIgGiHe7izoC026YFao3LMCWH62YzT
3Xkfy7ZNr1LS8YGkE+HW2n983s/LNPPRx4m17WVKehIdTULIOh9pToMod974JAUeuXz7x1Hq5jbX
TboLtPryeHzxxzDaDI1OmJqgcnk/P9D3jro00k7B4MbzMpM4NK70G/w6FLMqK16jUbTlOcN1L30n
5+LvFcGmWOVap99a9mPPtZxMeVW5K8JSuUvLYROZynD6vT/NJwYGX5KQkB4rGe1xY9T3mgjSe+cB
jcq4NkxBy0yr9NNYon/U7Vz9QFfDgqRq3mzTor/u9OYe4VV57/QNqbDTM+yk4DwLncdU9gbU8eEu
k4a57HHWPnaWiki6bj6iTkFl0ef9HfnG+oGiI4DH6QG5RgvhPmtJjsiUsI60U52N0Ft3kZVhtVUd
NHc9Us0nRig6RilBZy5QrCVJL+LeqLDNloq1dotQveKWSNdeGYhVPnkJB6OI9wq/LJY1HtVDXKNa
/cba/iFrCtK4O2luepIJ0JLb2QvuNdxegdueG6vSbtWihUpcDuF9wDpmTUmP7kEhyHXqOdxYfjOn
ruNq3dAa3LA0CegwquSXoz19aNH4kCozVE+phbgIA6LJorORx1SaZ13LlF9OMwVuRuWXH6TFjSgb
gk4rBxF9HsarsI36O5tJypo1DgphJVUoCKfNKST1aKspNKzoUOvMYxg7OfL2sYNNo+Z3O49hHlPe
cJqrMkxBGbCi3gF4nsJAdwmWddfIfULorEgE+iIc0aXVgERtSiWBqGosGtCUoiK9gm1NDp7X9pN0
UbxpsXqq6069klRl8Z3SNpv3t9FwwPhIzIoneghOycapLf0OIkZzRR7okI2aZHth9c3VHknvwNvR
rAxWDhQJu2HJQAUjlYnypu2M8dmhYncTEvZ8NjUvgYO3UNxEPGt1YZ5AwdcoGLxxg6kEaLJrbjzN
t9+wGo9UU0V952p0GpMSiICqx8qpTqmnoOhZZCLKPwSA/rT3xqe4a4zN2DTMXI20fWL+cJyfMEQo
bFqEzbdmUocnGluQn5n0fsQ0ttDIpUcKnWScCrtaq2PS7Ij0zLfoDpj9aO2rl1OsVv04P9h8BN0f
75tUlfdxZFvnUrjL37tw/3AcWPnt/IR5f+Sb/R4RDetCXjNv7HpQ4fsHeJwH+jUkgsbIrJQ4PiLp
u+1lEty30wb2hnmbqW+/90S55d9nwlvaSG3O837LDoNDTdzoMgn1liTIontWUbQS7G51RwTo3fOU
2lKXjXGlEW3fJTWnyLS7wYW9052qWM4vityUrAcKDLv5RTRNn9J2rO/6yioe9RrirJU7SzQ4AP4R
uZBiO61WAMXgC9U9QtKiAivEtKpBrvht2kxGK4ysa4bV4U22d+Vgme/I7jmEyejaY5yRl9T0f837
+8AkY3MUwX0Yp+GxROa0rKcXlJWyQA2tv2D9CjcesVtbhQi5Jw6ivelU5rtikx9h1rq+jwMmNSwF
zUcQSSlOrNA/kcNgPMKaJry8y8uTCdrzkcrCL7VK1Z8Hi65adBLos8QYZ7eGRgZ6HG6a6S46rqul
hvWJaR3BJKYJs84lvt6tm62fQz+xRIt/XG4VRbo3rOXfehsAW6E2CFvzgIW7mnwmMD4m/7kdpasB
yk6QRh9prxOa1tLiaigZa1hIp8vuslHlh+E19Q2RdCRtFNDjTaGjA65PYxpkByq+PouzQ+uz8MdO
Qk2vQqxFttOiNZqTrBttq9EPWxieMS4FLmKPY3Q72ma366YALaN0MVEph8Ecg/18r9NLfyn0qF96
6NfPvspGMBAsdFdGqwlqt+/IQrxMGB4tZk6hhS153Kqy6AoVvEyavTLSsp5GU3723GuRBS6nZpQf
nXR4SSUUzAKFfuMZdJTi4cEnpo2Mhg+mwqZGYnuieWdsn8VN6UXaMtH7lWvqkHGUdG3m5ZtjReO6
o9izCBX7WHGJfFZj/94PlAj0L1XyiW3xZlod5hFMY6rjZfssTved5VtLW4uUR8gVh7BPtHetxRJr
9Ya+Mz3/ZLZ+QjMovdghusTaCDZ6EmabpNaudjZcgGgujCZ4tKKByNz0gOzgGMr6qgQKOXLex2iJ
X7g68fGL8eCNhOtGlBnruDi5yL8Si6/eUUFDT91sEyHPodIEbJYw3ymEJwH9NrZ9WyDN6xBopIKf
vCGahlJ/RDu7pzLBxwW/kW7LnDZnH9FaIhzXvqkdPV+gwyQZxCeKySAtI1dQUObKGYiIu5K4O2j8
ZZAbUn/ZsEKo2hhZSI3tW3Ml1AxstKCNg4Njes6NUCjFQAN1lo4CIl4fYmrfzARhD+kbUeE1QRIy
Mlj7zY1EKrXPLXOJJdCi/VoQLp+aS7LMw0XdNgRCgBlYxrL/rtxenlgsf6YenKHG7Cbu9E3B8LcI
A0OsQrO/RgAgH+MxumYXjz7A3lMYMmwBfGFo8gw9itNtKO8908XTYKxTNIj4MOAhkw2ah3FTaVQ7
kyWJk8HWjnSQaLF+zdE83kSckAsvGEnDcwRtPn2MdiUIjpvgvc0tb69KJj2a8IjhKT/7rCVEUQ97
wqIy1C3pY+M5Foo3zgoweavKwF5nZQUaSmJm9K4/smhyFiIPJH952Lmkw+2pnwJluASZjojKNyMa
tKzN1X7M91ofXXQX5wHJzbsh85tl4dNHAsu1ZKxpu4B+ghBHEfTdEcUrjAzEf6hh9oPbXB2NUAEz
0MYNBfCHGFjXxtdbRqy40xZE6f1ispXdZFb3nU4fGaU6oP24WjJzCAZahVbgvtRl9MswFXK3oydc
pzHzTTptRais6XZayO5KZ5UkD7bq0UYT2dURZbANSmxnmpGsCrtAb0GOh1NGz3oZf1DXQWrcRZTH
VnHon+n/sVr99IvyQHToMVNjUkzEQDjGSEppT14s/FcdAjHumAyjJciC0E2fGOsaMgMsktiVficK
bycYsYJA2TRN+C1GOP5j1z+KflRuqDLKFbRcsXZtrdp33nBIWf0vxtgm10iGa6eovUUWN2c6N8tB
CR5c1cd8WuonV/HpMjfilYGdK5h2JyWZO5aBHIOw+VsrLWg1Ri2peKN3NiibG90iy7U9+gV8Dp7A
2SeWTWh8NCxVFknaPIZhtPCHeEB5QLBhTZGNC/1hbAvibX1VW2jS/1Ti4n76kDIJ3y3vBH+UVRDR
OGNfMdnWsm3eyjdVM+QGH+KxaKOCi3YUYxzMMAgS1rsyzFCDAXaM6hS1W3Uz9hZl/hDlX52B+wdB
v/CITKQu7HkQ87la7YXTP1f9+OW1I3PaIl22WPIsgtUcVQBbU6Fm+Bpc/trgJLU5uuNRfefCihJQ
M4Kd4g9km5fqQUuSapk0MAdCDP4n2zj3JrlrWz3nfcjAvTZ5T9Y7xMRKZA/NOSEK7pjTZdecpJoq
F5+lTjEotqDCdVyDWfRN04UdIKitjtoWg9QqgblFnMq7YyMmHhoD3lSWTGm76XuBgOoa6s3ZdLRn
L5f3tV2cxqSlB1SSzzGQf8uo4S9Q9HNSGfG2UHPa/13wZPRcWajtA9IP7Yslyq9BcY99IBBAJc+W
q227phY3ZDWmKlrqwMObUGQxwBcFsj/fY6G/6kAFAQ4CD0tljQzCQOiiE9M3lta3MpYk2YS0j3AK
k+PrHci2HJYYzl4VRBJaE++CWILcao8WNmgiC8KboneWGFd2FA2PCSklI+3ihv6u0bR3kqrgApTL
guoKAb1xcFP4CiY2MK0Bxu3EPw52fgri4d4ymu7COUfckSt2eZB+QbqMNhxA5JWSIxXKhwihBuJa
AnpJPWFXkPlLw9L3NpnmVK5dPOvesB4zOG9FmKzrEi6uCpSgdgmh1mqBgq36QoVBPdRFdynrYhP2
7blPzSe7ZZ2NIpiTtEcEN8keGu+d6TZxZ+RcDfwwFwhai6CSe08bVVgVuH6HDvA1es82HBJKcqSO
ZdG1bQ3kRjlrFUMpP3qtxndqBdeAuAePLK3cjXcDcUUFsB0/viuntlDRf9upcqqU8l0dL35p3JoY
Icyw36ahtlFM/66q3ketJgk0+jaL9FZ0wXuCijfp3GBdx3Co/W9E8C5uDVIvDMN7UiiRIWbe8dZ6
pL0VsOP8UKlce4FD+Buk+WG+FBKAjqIjR64la21+BzQiHUYXqQQ20DuUHK6P0Fn3kvRm1NGvJ30V
rseUdDB0GYQKu0iQzCHDKE6lIxTDiFumXY2kblN3IImiZhQkOtPYCDIK8PR/g60AzWIJSbAQCYYD
eBKhVK9dzNTeVYpfhZEs7W4cFsIR1cIly6ssEV5QV1oVpB511NR2EHOXBXOybW3TTUq4yhuO8lGP
HWo2NzvGqY9WmrJPQlZYRi34APGNiXxH+pUBaenWEllFeDYZoZ6RPgV1Vf+Ke1Iu2rx9+zGWtra8
o1UT4CkmcWuovAU/4ZbvguyKcUh3o4PYRkmhmumTg8xISWe0sPjieGWZ2UEz8h2H/tHkViFepYQe
jiJNMRz70Z9uZZoi9rOXJVX0t1DVNpZl6L/GrNlqCKDemWPdBHVOs1F46GulclCiwXrtNfRCVGAl
v2byrU2+Jb3EypmlHHtK73xkoV7B86Nk7tCOMJX+JAtN7OoaboUWZ3fzpve7haZefqzUfmG2t43l
kXJIVOOyGux6q6JYefIdgE0grd/zjnhAWjS1T6aINO2P4VfkR+mnp7i0kcHyvRWG9yJVR19GOoEi
6UTT6vz08gNI0sICpWEM6jtOu5xPBS9tdhP82IdhN2RHV8meorGXb5Fpnn6YylUnq6OpZt3GGCgW
G9Y4nMBL5uu6yh0OGyW9U6A3n9KJ9ZkSp4rCRb44XKNvEhwJYEj7yCWw3rM2VkUU11BTPVbV1voq
DBZ5bvfklDaTGZBQvzdVdz/qoGOsxM4PmQU3rpOvAd2mqbePka4YSIgPZdzT15JYJByknIqSHVoC
h5CFTDSIogHrIylZN565DttavmZMPp1EHd/9BnhrR2dyWbSjf9/QxsZE0yonQG/v7rSYHaJCf8b2
xOABoAxbaHibFlV8ZCGlrevC/ZyNtUb6NeBdVGrWe4BH5ZGWsHUd2tHiEk5IQt7X5hVBUr22s85k
VERYH9mhwdu1q3tTQ3llinQpHYJiF+DlrDvdBEkD771eM6+Dq0P89KlqhisE6PSxMseX3s/k3VCO
uETqdheSwPuEEwJKpkNhtic8TXhVcdDNXiGMW71tfAuo5QRBSIR7MjNqA40DfrVJ6HygStu1UXaJ
+TDH+UkVetIbfFHkw8KcMVJH2xeiWwu7OFcTTYjphEAYb9UbSboYnV4sPqZt39VBJO5bA274otOR
Hc7c5aFER9QZLt0IQAMjypj1AP1hK6pY4hbBM6jnFUO3QLBHtsBbnWHs/bHNgR66cboAN8/0Prpw
MDeUHaDq9VV/Alv8VItc7DOzhhXtYLyeObNer71hsW3vVLeooMOCnbBOoDjFEfwm3aeo5Z81WWWG
0rjAaTYxMFTEXXlN8DHW6samsWl6l5krVgeh/oCxj8k8Jz6FJToB1ON0rV76URfi+OUdspjJuKgE
06H3Kx+p71S8ZSNXxi9fXGRkPGVt03/Qzn9SOuMFb151Abdggegm8+Dn7MoIlId05IhtUxb9vUb5
Kqq7dkV+OlKr+RiIfQN5pYLkhizH5taj+T+b0VzvO9OL5Prjp+y+qV+gA2DtXk6gtLbk6uZnwS5p
LOXkW5M6MW0JTsVHqZL/dJk3tIGDXava3wmYftEr/YOsLQ2wctFQFgvzM0HBYPlks++kXbyOgWuh
tUxKjKgK0NXZeJvGrnIyfPMdsZx3AzREXVrNLy2XDhIKs0BEIeJV2ytHu7TNY2sTN4+Qu+RX2fYk
N1x/vgi/Tw2cTpn5QOgxyOcyCTdTjJts8I3OyHqU+K920gx3hkFB/geeVSGvhleY0hyRNsDFqAdp
hw3V3xfwjGhsyIdRpTmqszo+RA58D7vTn4mSSLfN6K5EP0iAOpAvvJLWh2a9p4VBH26ipxNqT7kt
HyGIdrDUvKi4lw0pu4rRvmSWNVyQQwQ3TF3kk06KdV1McE4rk2sMBekVSJC+x7p3hj7lXIci7CHw
OvHOQgW18kLfpbAq4B1NVIyZfNvlWGLaFpZrE2LqIa1Z2QYyV48/o4PEkOjlhJHWsd6symaAt11T
3bwhKNY4ivnmYNk9VfSyXM4nKwRLqlxvaqlA+nftReYP/jbz2+igKFsAL+5dQTLJAq9Nus6SzzEu
HRaZkTVs/JZjYASSCSfaei/q1lu4ZqWdawe9Tg9xc1X2vfWktOaly2G1BhxhbRM2F4fLJm7Zs9u5
k7kOHcD8VULOa/HeMwQLNUxoEufVQz9J2xx05kpgOPs2r9WtZFa6aDGZn8vSe/5BB/tpGl/w2EYo
UmFYyiQ2lnxwMsomRD35vdZWUzNIW/1YAFHtISWJvFmn+lbgRMoXnSPjVQ5T98e068AD04cyuFdq
aYGJcCi5tzYG0xRyhIDoSDmMXhpcM00Y9suootyrg4+eeuTCcTosVonc0VT3nzoxIPkm6HMkXRzk
moEbFZM1VSWosVBYroXKZDBIOxTWQcygz/DiU3iBBWxQX+8MDlTSVe3N5N8/o65A4v+Ck+IxctSN
Ax9zbw7EUhX0NbaADOngy7a9wl1UV0oUFWufzmeM7x+8tB8iQKrUnOMiIcvYMPR81foD/m6nBtev
eOZTpzGYQH/ADjAPso5vXPWdw3G0nYnevzfgbMyNiKz3IELZnul6sGDZEq7BB0DrdKjQ3fx9uIGh
/YWjLzTLNByk4aYzJRG5U0bR5/slzHzyfdT/rQ5lbli0CVcNyunjjOBwh6Q9ZqVzQu9OFl72mRYm
cd4aCzX2qC5BwG2pBw9+4meXUR7GySlBV1rbjFxKj05EyqhU+cgUrOrbrpYeIbTJJZu4CkFtjmsq
/VRTfUXd+g0/HX0CbwEZs18i38fJpu80uys2hsU0XDJ4RVFD7IKPREWX9Pz5OYqnnIyBOIK476fm
NgjK7uHvvxdN/Ws4k0qaIDUG3XCm/9S/Rhm5nJGx1GyFuG232EuFUpTEgzLb+gV22ANCgC+GTrwK
g1TwqpQjFg2VAmagEcNGzuKWRD77JnXJOELYo0LTR3cEgwjeQu9V705cbYRxnb/KeaOb1O0qzVJ2
URWFDxJe8bGW8vX3M0Q+5a6qlb/vSZRhWtId487VjvYU9Vx7RvE2eIJYSa24yCFSz67hrcY0Fmcl
I6KmSUZSCMzvmXvlxcSSVV4xrgAYlq+qnT5VqsSeq+vZrVYTzDxM+x3PzpYjGOd9qdR7PZqk2Zc0
TBKKQaI8cxldO53arS0xaLS3sLTZHlW5QoNLP21iY1DwSLbrMG66qVe49M3wUOQd0QRc8tYolYp9
H0+SWrqCi7JO/XdX6VY5GoovZxi/IB9Xj6ZbQL0x2/BgRSI7qxiglgKCzGus+TtQhN5X2rfP5hD0
T34IDSMe7R6rWrL2ElO7K2gJttg09piawrMvfKxPQ3lunRAcvlylhp9/Y+p/a4E1NoblboH2ogGf
2G4BuUKtzwS1qzOWHNJKv/HFmIaZY9UR49a20ebrE1an4wivp+lObtj9QQzP6NAa0aXvHgPYyvGB
sLsWJFYYX3wIL31vHY+Q7fYhI4gaGJeIDwaOrJ/NvM9yAwAEmFXP9NovPxJ+vYpQZ6n8yyTBaFYS
PqU9ImTfsMJT53rpwaY5wSWJoJYuSJhRtX7zNehXcgVvMrTDX/3Aqso1nad2ENayqLWEOn4dsMiO
1A1BDe39COtkQVWEfkaGObcFyN11kjpDN4CHcUfzebBT1Oee/IjdiGiGpE3vFcOHJTQ61tZVQyKb
yR2NW0Whi5KY28EQ3XXU7KcottqPgdOXCkVq3cuwFPuhVdArcrWZJvbVEuABh3NsqsfQo7Y+BoQR
jhChhlxXt+bQhVi/GMMhaZgXPdebhTXmBnzrUqHy4xNx0drUFeukBU5LhQ6Ux5KyRXeLn0rbFvV3
D0/4gEU5OBTTRoEowjcz3RSGzs35cRj7wUF3+19/f00x/npJESY5MmBvhGEhR7P16Vr8h2ttMES4
JxKTXM1qrRXjV6epjLSdhf4QatU6zSPl2WxoxqcuBpygsqLnlrBxrQyeEmSvqpTk3lN9pbxRyEM9
FYZZ+zZL7zh7mtq21H7cTd1kcdLzhgWCn00qacXBgV+jS0SujgjI805B0TTP/nhWFbt4ioWl3Xo6
PkupWU9+sAzgLZzEqN9KPQ8eWi15DYb6Y0y5QBeWPdy4dHYeY9v0T225+ftvaf4W/pjsIiwLw7SO
2E8Vrm2Jv8Tt1HVMv1tV6qWoJnF4KCJicTJgx3Wtn5rKZYIFz2WtBwrYzCiwd1D/7AVRWOaTbxOx
HSqIK0PLSe9Gx/MooSWcv1SF/K1Z2Bi/QhRCjfaoVVVy78cK0cj11BRsgJhrqFGBs9UPuFCztRpz
Fcywhu2Z8ir7tqrHZZcO7v8QmjePJH/+wGj1NEPVdNPgIxt/CXEbfC2yY5cjtXLIUpixdI0mu11j
MbOdub6Wiw//p44QGFR7Qe3xYFivmBFg4UcI3Bf6Y+vaBu0Gu8pwDvbGLfEzKp4nMry0rsVTBtO+
pevoMBQEbsVQYyeHYkB5ZLaJv/WE0TMefTFBUk+CMJrtKBMDN3cznNA/Kcv5Z/4/f8oKrP/5n9z/
zDHEwPpr/nL3n9c85f//nF7z7+f8+RX/3Hzn5/f0u/7bJ53CT/Bb+a/mr8/601/mX//Xu1u+N+9/
urOaIybv2++K1Mmaivr8LvzvfHrm/+uD/wqqvP59huWc0fffZ1jevVfvn9/Jf+xqAie+6j+mX86v
/AmzVFXtHwRGuppLHBWUaI1Dpv+uG2ZsqvoP1TVMx7aFbaq0T//XfzBCNgEP2f9QNWHrjuvoKhGN
UwJmnbfzQ+Y/CKEUOB0NV8VSJJz/n1xL1fjTnFLRVMM2bMd1+bf/eH1TPAI9Y6+r92aFsQfkn2EZ
n8QowqU3A2o83Z2Z2jvELThFqE7LKHgPpH+XMyghTtf/h5Aoi3DQP0RE/X4bf7nMYojXwBDKeh8V
gtQ/2h9BXiAlhNd4cIIWHxXZNl6VIjiUzdExIwe7Jd2CdGy/ykh7SiAneUjsFmqnviNsQQGuODZJ
zdihQ1qtaxyRV1SFNE4D+ZQ0AHWHEciolUcXzfbzi2qAoSWra58Af6jL8UkfQk6kiAkSGuyEpTaW
rX6bJZjY0koxV6PD8iHC+oQVBzWF4xG/mKOj9e9Qp691UlkCkVzLFHJlGrOIwAAG4Bw5VG+K11JR
PzN46q5eHCGR4vfPm12WiAdp/hdz57XetpKt21c5L4D1IRaAW5IgSIrKkmX5Bp+ckHPG059RUHcv
W71knX2u9kUH2wogUKia4Z/jLxmFHfivWc4VfLBNs1r+8e7Ku/7LIaZ1FZC/ehpgUGUKjTdn22t8
+DnW7wKn4TLA/1S4HuFNvcO9YING4wyW97ksbJRzFELMCV4BJITBHl/0akBPRS0bFQUd5uZK8Gdq
jOXBSRFNOSi0pAcqVA4zEpuqPdN5H1BvEJ0A1+j5azoOOLpLfrt4sLVC2zBMe1vX9gcmcLo8df7e
pP9eTG98xhgtU4cUEcppDsabLIsuEmsBp2Cl4D8KdTOY1KWBa9lPgSF6ZDjjsxlniTcsNNEtLJtG
QfJchffJmPmWq3/rpfJ7aYEt2GH22UD0x+JLrVMYvb4MfQgA5c+PSpcL/h+u3ZHuob88qhRk25wo
GBc3DLa7sUb8Pl4TlrDNB3exXaGSmj7ZbvY8CPWTSLuti1QqbcZdZcMSzFJWsVbX2Q4EH743rnZ2
DZze7PJuoncJ5eP05+t8k3L95x6/dTGNigpiMtiIEzPQEJEEyo52j1Mslq3agGwq/IYtwJHQ5SEz
kvulaQda/qF6MAexbcrqXDJTvmFM7fzn63nnkTty5f9y27pKGycJXQMYUdHTSomiv0WD8//7VN5k
3EhmRBKqDZYYc3Wus/rMEDsDb2IBBzHoCALtAlsblVnuhgEz3HgRw0b4D2R6fh/mLdoINUK5zMRA
28I3ybCYt5gwsrP4Wc3Se02HtpTYP/58L2QM8k9L6E0whsyzoMwD/dDSfkywSYFmunmDgWCxsayQ
MWjjg9ui/W7s9/cikIfKL3fdYjfEHq6vT1o5HhkX3Ig65xaF/qA7G4imFyP+iL0pcdPzBxHYuy/I
mwMroAhSTFlRn0Z3uTdn5yLBx2XjojUhohI/V7QF2DTlkfnzbTwnBzgo+0YVd/ijUHduIMf1cQfP
aLAA6ITqZxKoZNM2w1e3hIaVOzN+YDaQkD8/jPc2I0e+6L/cI2HNCi0qZm+7cXgmd9U3ekwLF6j+
Ih/HCwOph7JDd5+5jxH71NYx86dGBz7loOYGIR96mL12BIHjLncliIPmdiQuxin+VrOBjzNj+YQd
6q7SFI/y1eUHF/7OoeG8OTQWhyY0Naz6JAP00CqvUph+LZIU3RAPTRReL+myX9QTDQQ/wNo0K/Vt
PHSn3i42vaVcY1hwgHRBgbR+ZqZ+Uym5R8UeSFh8QIGC1ofydRPjgpjcG2GtfrAojfeW/5vdvyiU
bM4DFyh6Y3gFWdpG6XXnjACW3DRF3gqLVnjhPKHCn/p5M4wT/V3qCZS06Ur1Y+fTwmYSJYPSr9Ri
49gt+NzQ3Li5DlyG7ofEVmLR02Z+xug2FnrBozImn5jRf5xL44ur9WSlaeYzrP0CKCbyQqx1i0h9
iScoRZo9Xzi53e/GYnisuvKDD67JN+Af3nv7zdER1GmH9bbGcHmCQWBB4QUxVS7cHwOU87Lor9Lm
M8/zAlbl3my6C7UQlLGLf2UJvyUJvzpcvxfD2fKB/LLSC6drABLRv0jLDL3CgpcfuzGlLa2NbiqC
DtfEWagylmrXMOeVGua3Sqm7bdzDMbNJpnxhWhvVYVwaVRLvdP99yieKWpbWb7o2CbdmrvXhtmp4
TtEEIwHY563NZN0+RtRq52JnVM1FjlOWqUA2Mwus+YoItonr1C4gOv3sVGPqIzo6ZIGOKkFxCOOG
Esx1ShKnAEYKcxrXRsugL0dWhoBaBT+hjxQImy9WQK+vtoIbawZ/bKDoGwoy6sx+ioz0GXHi2WE0
AKfecx4ahyoKvWmkalBH5vMHr+Q7+6395pSz1ZZB2EFnFJayxAZkkWwF4ao3IM+Eq4hQINK7vdHA
xVL6zkDyAC8DLRBiIjsCgEygsu1S88WNkBXFNG72URBGOMd2p4bzE0dwAuc/X+ubAsp/zgb7zZE5
lF1YD0Y/nFQDkkx+Nw1UHosbKjYXZd5fg2GkBNSc9bxWd6aCyMVK/d5ebhjo2C0WcY1+rI3kaspB
1kfLz2a2viFivwOjdVEW7aEGH1c6KpVlSqKL4Wf4NIsgYL4VIEGe+mn5ZRbiSBN93s6Iy1JhX+hN
exMAgFf020yce6JXfqBFAVZHtovPJTgI78+fXn/vSb05gwPy8BjJIGew4pq+UVfivmbiy+s0aAOa
09jbwIkd6H1SdiIcOC5s4Mri+r1mLS+x0oQHE/DnJs4LGp9qbe+M2sk9TR/QTUPfPrTztHx0se8k
X/abY1yZkaCFnDGnBOWUvi3dOTzGIpkvYQ7Zn8KsHnfg9ujrGnR+TMZxwa6U8HC18A61ao5AHoz8
jRMnPU0qB0PcxWwu3aHAFrnA7q8cjXyvVlLv2P748/0V8vT8p73uTRQwT6i7FcstT62ldrsFQjUj
XqkAkMgw6+BSIkf/2nmN1E3PZjlSBKLnJXrgOyuIe4nv7Dq4tpblBTkOpnAWoTRumJE39Uj5BpWq
UmxS3TZyrEyzjAlWYevqBrsRchqbJhFcW4AeWvzcu+FNVyLc0UPK8wXKyYOhw6Kgi6hvs4h/qDV8
pGI6UUgs0Mk2c3JnBcSBMpCU8PJdhBB5mLNnp4lu4lHzURLllwGqvzoIrxyl8AROg1IGiyUaNfeW
+hes1GaQcb5aTH47iKeOYr2cyg+9weEJIRMcPXt0jP2f7/i7K1o+iV92d62mEExGC3BL6bhVFelF
SwmLgy4PAPd3TEiEYQ3fqcA2sFMYBdOmtvLQKo0eLUHLq0vtKZ2bT7FpfRrRoxkLOoABdMfRbCMc
zAtcJf98rdo7oYv9JnQpx6ow7aTKTmnqPEVD96XD7QFSnvrJZCAB384bxLl0r+2nXI+uoT50QDMb
tkSh4HRR4IVS6/EN004vcI3uPrio3yvKf2+Ib+ISmqgh9CQ82JNai6+1OVFlvKR394FRHHBvHBmZ
oFCqwxSjeGpquzih4Z/VygmNM8x09hSkYIwKaJdhsMQgEoLwg9fpvRsm3oQOOloFXK7hx4QRSGjV
kGOoBgO7RiaYgO31CYMBA8GruO5CMujF7VSkpJbq2RD04T1M2EX2pQo2u9epLajltmIRfnCUaO/s
T+JNYKHB13SqXhtOhQkPAiyRjjBf+oG1bf+ZIVdP8Jb3hbnH2wzxaHT7wRN7ZxmJN8dtrueqpgOQ
PAWx5mOh6DNlQk0sls6Ozi4wVb91MQqw7B3l702QBI+YKvnImuqNgQHvBne7i8XgSIu6iw8u6Z3g
dvW9/+Ut5OFbY61pEE6G4dFI8LSDhzszWzzdBEy8oT+mrmKlxY9csS8KdgojkvxXhg4SE4iE0SmJ
N2vhtzI2e5Kh5EU4ytWfr01/p5Qo/vvMUys6Q/0JXRZyRwzDvgQEyz/B5rgnHlN70EOGlBna2scx
bUZKZR2FtpTUuImpDwwaCrDBGar9TO37RDw53iLHincGo6YW86OLSJ5tG3Rhoc5eUXfXH1z4O4e1
eHP+BZli2W7n9CetHh6tznVgYcKEwutzUzX5s5Z2X8aQ88GczRO+Ny8Y0cMY6LFOt/roCguSSyjt
5cbsbYPxLtY9N0HfFhPFpdgRH72j8l38hyNPvDnyBJTgSAGzjK0riANXTS61ekq3sVp8N2ok8gYO
X607PlbZ8skxy7MGWGwDCoYLy7m62rAeFofjCqWI3RCMMV2oVGid15v4P+oRvFvb/61p8M+dhP+F
5X9d4+17v/x//xIX3f8599/il19L/+t3vZb+ccb8y7F1V3fQFhiOacvX9rX2rwjtL9V2VZoCMMpx
w1B5rP8u/pt/aZqK/6NjYk5Oe4CV8O/iv/EXT07VXN0SlqvZ9AX+3f64eV0rr30b2iH/+vOvGdub
jdWihmk4jq5zDUhdhCav4dezfdQ7YY9Jiyx8tHYqXK80+VwOd8pnd9uQzXcWeF2N4HX5KEn//Sz8
71/89s2DXYwRlPzF7rWZPCWdAITwKFDt/vJE/uETijflovU3ua5ry0/o8jZbb/byBGY3pG9+Uz/j
cGY5dwqjKokRfqqQbHZM8CgGlmatcl+RpBDp3DmiP07I6gccOyurOFPtPiqKUmFROPvplP0MRM5d
0aCwJpu0YpjCdh/iCqb87Ks9VYbW9CzgTRreSUWM2gJ+XJ7216B/fUoUZ31KTi1RZgh8cBiVT7iQ
fC5yPDun2BfDl8Gi2hPLwS7f0cOnqmD0Vk+eGxsaWDX7cJ02kGY2YTtc9TrWOEy3jV1+Hvp8544W
VYr2orSVT6nbX0y6ck5146SX1iFBu6Om+XnE4bHJI4RbkVfA/hFjewY9v2dY+iIxTORl2a1h2ecZ
JEcR99uaaGDDqPCVRUM1tAKsbJZdVyPbHcP7Fkxc1Li7JsSXE65erlubBfrmDw9fsRMRzF5zwJi0
mFMkt7QpcVCWyCFAJmO2CzTzIPB5B3Rw+5lAPMO1plV3mAEcRiyTo3bYJ3jkgSCHlhESKG3MxFOy
dl9JEUKE218VcVY4D2g+tosaQdoePAyXELZ7gyg2Wc6RMzGQCFbO3NtLfiDK80qhX5JaQYgIn0c1
PQDX6D1zGPfTmBJF388iZhIm8uq8vpY0RkgaQDLznTm6D+PinAcn5Ommvj3fM2UCdx3gKpryJRAX
CSWjLn1pQRWnRvSMxrpLq2NrNgw4Egrz6EM7va1xpEsiBWcuA1muco5D6wSxcSNM3y17bhyiKSW5
NTF3lHeqJDEvexMN0QIud2sQ+cc43ZVqf4Ex8y63rW2v98dULW8C0z3rDgatZMRZPJIVQ+IjEvCj
RNyO1eQB9fbGMPJd/WLKmCgxcGoKD9jobqepv8gycVIZXrfy6UrF+91M7EOmhN6CWXkXEO4zTwFm
75b/BYrY4b4+Xw2kR+pyVKp517qQJZmDRLVYJmKr5POV/E4zwFmPdTvXkEqMbDcBPLRK45RjTrbY
vFnz4GUQeaMJoRpuYAYnVsSboXXttVxySd28jK44tHm+Y0qVkmh7ZGD6hJr+ME33sJo9DdanISLw
VwvjlDwekHTViCcYo41RUuxwV4bhah6Yzu8WJok10J5z/DwYxRkXi+u8z7/IL+1wt+t5pHPBLXXP
qJShgEYPA4D0TOXlU+DlEhlD/uGC4zsknQeGJ0+6qnhMeBzght83mJXZ7egF4+wvsC/S/EpU2o3q
MTN5Id88q6YkaLEQspLa1K38VUXCe6S5uCE3W6Q4aMZhqGijZyzYLnIddpQdOvnhdQz0MHYJ551R
jECX0i1GD17CKDU472/rs3Vcb59ghKZXk99EKnPGIQ1UPJ6n8JS15qHGoYW23m0DIF7Rhl1WGYjy
xquSyj2T0Af5mWatPypxe92p3dEAuVv32cFKVT/BOhRswRErqWMKKcZOivPYTH4Bwql0Hkedcb/6
BnyxwA86Gq47rEoyNMFKGZDrhn6JNSdy3Wc7x3I53Ncmo4iaYbA90KgdbxWQSFOQPJOXgdQLbCJq
5akDoonZnCcsuGJsn9RMX1q7QCJqXxaNcYkm8LuthhhhhXdVbj9iTn408/ImVIInDtYNRo7M8CNj
G8E9Y4euXoQMF1h1cjZ6RtsYfuwE09z1M+px5Bn4DTIPnOa8cnjierIm1oQPKpg0iy3fGOXwrktd
Mwiin06U3IZ69DNSz0qnoW8dvjaCCcwiEEeaxifQLNTkqWoW1bPZXsFt3sXYq7aomy2T5V/hyBfU
16jXthnzutJaHFjgoQ7cM6Ts6yocMGXt8MXTT1hJnHHsvog6Qvw2cSFwGvtU+458/kngJZuHypmu
5nkR4gw+7zp2slOl8WmG2r3vkvaoJQy5URwdo/5CixcktCmU2PFrZ7eM9g17CEZ7bsb9YqcHa1TP
NdQTBQQqEBq8sZ0Gll5o0uqhjVQHnlazvdj6JfbeUlIH+GREsjj7clXG13UU34YOH0pJD0w1XvUj
ln7FD9twD2YUPRclxw/aa0GhmKL6PQTbnYH/VVwlt7Ou3Cquc99i4Lc42Z3eJLcJ+1rPlJfVzV8d
QFaNP1TtV3RzV+noPJaNGm2aH5rb34uCpcsz6bMvuJuBmbxyTDSuUXuMXPuBwhCJt3W5TDQhMbUE
9rmBWDpkEGyG7L7SJEK8w745+aKmRP9qQZOvYnpmAe6UttNV1vHsU47UNjsE0+LPdsiCWcCsBZ57
47blS5yZYCXTG8TE5xQ3goYnPauBVw7OI541ng7nEfvjiyb4IRbxnQjgu2vFR8rZeBpTU0m1Z7i9
Rd8clwZISfai4m+BfY0PaoqCKPiX1jjI2KQOzFPZ2HdSrooqMZrzTWc80O+jptLsOgcdWWZt+hCu
r2Ieejx1e6IcF9fahDm1OWVmmSntbBn2Y0y5GBIuPq9foM3tmrbGS6B66RPk6FVktJvUwbhluMow
djGvQ3zaYgKoIR+8OG536Tf5HBg1usYeZRxegpolF7kEy8TU/6O84p8zht+Siv+31OPdr/pfmH3Y
ZKnvJx9ey7D974mH/IbXvEN3/tJV13HIHxz9X8Ki17RD1/5yUDYSB5OUuKt46N9Zh+X+JeDpObaD
mtrRHY1C37+yDsv+y0K7xDdQZ0CmxD/9D7IOKXj6JZG1VRWlthQdaVI0aOJl83vWsURLoqQi1HaV
NGADAuj61dB/Xj3Z2IOW/WS6/twylZTVzg8wzY9mQzlvoSPgtsS+TIhdz4ohtrHtlnirM2AYCXq5
lNI6D6y9njvd3uSEuUGWfoz7eDgWOAoFZqvtGC5glQbl8kF59FUQ+nd6Lj8VY3amyQipYZHvvW2b
jnZXj1NPUyOZ1E9oZZislcK9VRYRVOqwtZR2ODPyezIxHImNxblWtecFeLA/AAXb1cVPUUqHLL60
VlQQZVp8nzU5InXGZLbDaFmeXo3JhknGZe/k+iUgFLhbLmYlU1Ru84p4O2Q2ZpM0mBWhDAz3tt5j
sxLBs3Eywkyz7bwiZPpn/bFWTWmvxmhkX0/6wEg6QMxyyCDa0SW3y6nF/byyvYwp9cliCE30TEpm
OXOlau76ujEoHh9ZPWDt8xBIliRjM+mOuduvMe4ZMKEjNAeq2/pWwoC8Xjf3mcEoJYBtsqO2sO/c
yjWP9WT9wEUJixd9ZkJX/m4VN45iwh6I2821zguGQT3OCaaQX1AteyEa+vh68SMd0mfkKK6Pr8l2
zhRCM8aoN5o+DdskOTsFnZe6yp/0oDsoVourVdXTyQ0pmkTMOhXWgCVKW1U77FiuygWf7zbNfw6J
Z8/Kw4LXzksxCob0W0DyjU43XOs+QeDKtukiGN2Wt21G5zTbCiVkViB6+X6jg1fevfYqS0rzmpKZ
9MKRjbg1Kuk8GO7VRfnCvo1pS2H/WB9D0vPdVVu4Po25zeRAo3FS97bhPd3gQiLZbMDs1l+YBGno
BWnptfPSHLGjuCuK4WtAYrLLMbbfr7cwCZsQFVu7U1wDJGfEpGPWyNNd25E2kNq5wzfs4CC+FPxt
qz+V8Cs2pGjqhYVebOsYyTFclm9GS8rkYhczlUG0nccFoVQNvyAZmbMw5T3s1IZFNeWPca03Ozis
zTGhXLozNePb+vwcPfkq+M9sUTF2e4jvhEbr1zF1BD20gcxac/pkOidyWOvVcTGGx9wmQ1GGEtsY
jGDYJ9xT2qe4TtXfYhE+xIS67hhgaczUPu88P4hiS+ep/Z7OfLnPKqT1aht90icHR5dRdF40wNa2
jY5hECIZLSkfRMKwnlzLdbYH5MIsFqygcOR3RtPYgryh9bW+vnEC03h9MTtxACbR+5DT+TBVbfCy
Kf2GHh1LtuC3w0fbxkZwthPn+7okutI5jlr/r+9P9MXxv5Z5hQ9gXiOb7rgpFWbHOFIx7tXze6KA
fyz7F/jaUE7EzKyevM8tLkgL/qd/f826ehOjpHmdNpzVIS/8+vCdOCjpdarwKo+p/PdKgehaGclt
npHz9R3Q3jjIbmJEEvTXXaBxPSKxJhxYKhgc0Q9dZtohwcX66NcPvv4/8gUkXk3FrHbsXq6bUSDv
wRxzleuvXj/Z+mXNOGMKMgTbUY65TmO04AGmxbdxXWxsAqNTWVt3S5+2MG90cE2N4lGVQaNTIa9c
v3z90Yit0WZkbs/vdR8WizzCRvbNQP6UBEzuhvl3JWweeqPmr+P0XsRzc2TogrtWEcVMwom36x9V
tmZklzo4pWkcfNsEusxVR4p6xSjC4oVh6FU1S9DNevx1W+droCVPM3JdbywfocgF3vpOC8Q2M5Qn
v4+A8sAYKfHey74WGQMUSi882lm0ChpBswLtAWcdDbAi9meAVMcyx2PJDNk0YuBZuWBizB1Cc8/B
tBEGrlhxVfrr0y5VmtRjRijKasysQlym4QUum+1usiFXTEwJpnLLoEB4BqZ/U8utw3CHF5qhdxmJ
ihs8CfzId6Z8m7M+fTSW+SHG9wN3iqp9ovneHPHeClg7s1/GVrFfKKKd8+qcVTA45uo6LdlRkvai
kG+iLt8wR2u183p5WtMeuzD8GQsyd0PX6KkDOjAZ6RHxI9rYgB0B5lHiYm0l73I941o+GgsSuLCu
wa0zTJlihMh2MmgtDFFAHTglqfuhB+6MkwoblzzMg6HDJmmpnwrFcXy7hGVkyzpRxutp5Vq3w5mI
hqv88ErlVwqZxfqQqmxMDgsj9esrOscgpns3cYGZl+xDvE3JEDxM8q9FDXFd0E5mdYUtByv2i2RF
8mhsTdpuRT3dVGpEi9A0Lxu54U8McPmtvtzkLYO9Ti+uColxZj6+8xhq1e8YHbs0zeWmlUdVY4Q4
+ujKYX0z1oNrBMeAUArkNAeb/L3TgnhzlBuRA0Vx08JgwH3JFmwGOm/tPhDa5bL0/PgQc64wy7ea
7ZDd1dNVVSMmYNZtMxesDXbtZf+CdrzZtRFHW5DmXxd9jreWSw6juTB7Ag44wH00XxsGqEWf3+e2
Ex8S0pWdLWrGdBUee5fR1S0FFheV2uo3kXXJ+1vzanQtDXUxHFvBMDSzWrwyCquZR1yJnPGXIreh
NwJqTVyGb6XOd43MSmiGTJ/ydsgvtVuXsbM6v6Myju1xCuastp/Uql5O6+rK6vkaTw5PrZ9mIxgP
c8/AsOIwgGnB/5/mg5FY2LExQ7VptJ/r9qSglYc5ilYLEwGNLWkgSaZX0iDMbEdpPTHAU3AxfskZ
IN0raXfbDPSwK0Z79vIZKA9jWmDgY1CwWxwqmsyXZfI4HaT1mtt+iTROFC2xxuMU44vMe8YxoSZ0
wBmc6OUh2Jo0hmqnTS5a9vwSX+GzZk8XWg78c0orbMOc/E41k7t0Ek/rjYDZNe4h0WIvysaj2BEl
1HKPrPGmqFDxzBk3ODDxnR/B7nnrnSwC3StEE+3zgP3ddVRQhaFq7Wkxf2aGb6/1UK1Va9rJD8VS
b32tQko1Sp6Jm2nbOuO5xExu4UPb9MjkWIN2y2rQCbzk97DFd94ahcs/hUw3kkvOW+zojTUKE7b9
EMsINK0pz0URyuQ1kMgNgPmNZiUbuVEP1ZcUQw1vDRHWl3D9fxHQdfYsJljXDzOOnLD6SKHLXdhq
RXPsetaHk1AoLOum2Cgj4ET4XsOuSvBzKuHRzLRYnYf1FLTBdPqxbTyG7X0sLrEedn1bhoYlOM9t
EddXUYrjadHYCCSc+TE32oF3AvO49des5+co9xpXxtxleVKz5XmwbGObh0zSdWXtt1Mw4xnDP1vp
QMDIwMSm0+/bcb4Cof21duCwBawvsCVeWFNCTs071RgWMGmi2yezdpiiidB+bI4mPiVeHsc/Y+mU
MGVQVblReoLi1Ejiy3Bhb15XBeOPw3bsxc8xdefd+lfrVmIV/VNtNHftwmk+JVjADsl0U5vfwaYZ
r5+hjowXELf7VrC1rbtVkNYdA5qEFJoMzUoCvEhu6tW30MwwbpHHA17pRCKcxD0mzZv1kFg3/UZl
5mhw2YF79sR171IsXgn8BpeNA843lRESdPlnB80TRyH+hVVJAlRTIgLYeJoX5wE3o+BEJyH5QBTw
prFjq2Rbuq0LEy8nTThM6P2eRQ41u6ZoGuc1hloXcj0595gkgp9QzKdoljaLuoqCPw9yz4HBpgqC
gySOjm4Z5jvVpEhvtuxVqvVzqfUn5gfaXQ7xAIva4oDs+7qxneaD6zZ+75LL6xY6xzJJNHg1C2eu
3687KlyzS0e6am1vXlR5gXehtkHYW+zkg98r7oJ6BYRPaFys8XwV9bdpzdvXdlSuKqDKPvMWrj9q
BBoWvl+tolzqNrE+Fk75gUwIFmFP5RshwqgM9a7Hsw8BQOan+mJu01i759Uddq77feC88eeof17D
Yopl3i8liX/ovum/t/nWz2rQyMSLwwIJoZtvlAEuuYrVRDTu1ZklFoFT9JSQnK6QC1KpRtefIkCy
lbxecoTX1NYSzKSHpnKzxjup2oFyqACeFG1lQM6WnmpNc1SII5uB4ZP1yas06YgekSM52S7EQUrk
uFP9+dMY8mp/zfB5ciw6zbJpJQpTyALJr91SURD1Lksc7NIC9IT1E4E7vj16cFhoDGzDMbzRmn7Y
qrgrsAUN8XHdOCrVOfaixZpqzq5jdXzMFcnak6HY+m5nijuCOa/3eP0+A5fdOWo+E+6FNWOT9jZp
O0rWI75dGKxytnJQdAx67mzyZHlTe3U2EZX7Q/Ttg48rX6A3HxcWLANrcsRTggd+/7jQiNJksOrY
G02AMpo97JT82pjlMZH3F2VLMaGJQWEnwVU+Y8YJgVyBqzowSiSPwzWAk1vc+ihyZ9zblIulSZMM
WJi56tmp65k/ysBgqfE8Qt1YGQ1QcReSOCNrm3WDoZAEHnRo73XwX6Oj//zz5/zvjUQzgObYVMos
1RI05H//nA7zswt2o/oulJGsJZLPS/pFU5qnxKD4YrhsCmv2s0aWa2mhcmXiL0OZNV4Jl+iHPlnn
smudT9ier8+lCGqQvIByBncMOaiTpz9f9hu1N++WxoNhNpBanYsmwHnzbo2diq2ungpK+AS0zlx3
u2jgXJ8JJrBnp1unD2TC1Pcn7TS76f2o4LU7zEXpaZny6c9XY6zSut9WC5ejUwWzaLUzmmi+6egz
+mtL7pq5c4X2HWlk5MeLQoJUydA/GJHMg4zssUmc0dTXkdia1QyIqQgF/VRxw2PJTujor5YQ4vzc
YbHVOjPj0ul0DEyzOUYm3zi0l2vGHKTxlzYhci9USIIaxan13CdhdhrmE9eobqgx/q0Xjjg/mdlu
cOybvZ7hizUlWoNUJaAAZQf9LbABjrU1nR9bX7VCPJ3RsqkQp731J6+7lkNRyMkvVCa0ADOTO4cJ
Xh38OJiYlvOSmqSvULr2YgqjbS0zd5lmJAlguTL8yfTKHWvm4jVF7zCdiu2va/hRytNR00k5msA5
tBMojRDwhDMsJPXh07qc8IsFWjJRiXElwGqcpUXsMvpBg8vOWhqFzdn4JgZQsqSw1kb0Ib4LMBcF
zghoCnY0Y4tKuUE3VmNPgcW94T5kiupNBuESpSpZowApuARciTKxV8tILhwxN1MaMK6gjUaTfKxu
209r/riWo4rBvFpkw2DMKUdN0jiRcZofyDvPnWk9M+4UI0KnxIuO/5hFrg6oJcj2iTV0aLXxsAv1
EuBP9BgKfzR5kmvkPpWal/Xm14Ly9jkHUHNu8vimCWnJFM5eF3N6N/LDNk06T1fLTIWyxMC5lxUx
HV93EyS8mg67sbFOUWZGMDAJgwL5mcJqRv4xUhFtIqztyFAGbXkIdQJX+bTIE3Bb50nvxMCRulKU
WubycRykLQowFKOAbTYoTAa0zHSapDFb+MxkDjfWzJGjCZfgDBTwiDGmVg3bRh5dWYfRexkBS9Zz
xi5VQ3xaj0AxxaiEl+T7elKk9kwpTKlfYz4t4Mf9yBuqh3ixjwwvcd63NnzAQK1vQyV+sGPoDEYO
X2tasBO27fkunGf7pFnoNgr0ykagcnRYzXGEA+OjzU14g9JNq+nuZj1cx5JEc6FUuH7YrsWpPp6S
vQ2BCIb34JzN72tsHIP6HtqaBICcVO7pDJED6ORIMCiNJhg7v5bbZdqcqUt9ZKMxgcMx3V8SGzM+
gdGhr3V1uelBqa1bp4i664psAhYjO6wls112lWELI64AUgR/1y0d3S86SMGyepQyl9vVwXDsy/re
BSiyD4xw2IbQyrxFrvnOVK6S1nS268mjYBl4rLBwn5EanEYGFhPL5qlp6Y+8xpI2CEftHCz6fnTS
+aJKah4NNQ4lJ6KwzfBSwO8uZ3ver0mv1qQGxil1sBYKVALTHToCirVsLGGJfWWPfCGiGVvFF1Te
Qi8c657ECgwVgDC+VR7V/zkS1lPjtfgccopGSfek1UwXoZ0hL5sNC5OWCmOINbHC6QzWk1ntK819
JOU+IvDmRErc26q0MG8vsJptK/d5PQb6jB0ixwusQc24t6qejnGX5OAJYhhhTYviZuLuQq3cV9YN
w8epx1DCa6EV9wRwDXaOPVTh4vbDlSmkVFtFiXj5uf7U6SmhRUbGzDDeyWDESSUnynxTKM7qAjkn
6W5Mq/i5VkdVuX57IpOQSWNC7ynyjAFZKofVKHeJuA6Kg5NYPjMIJZZd0+vqGo1Gu2j7m/brENyA
J/oay6jRGeOnKe0O66pdA9r1jQlnNh6FvG4j9Mncj1CKHEtoKEvoIplV/NlgmMLXa+trvwzZq+Lx
3XknjUn7NxGSRpvMcAltHUe4VOh+jxywlXUzdGwYydiqdi5MX8txhS1lTt2V0GnXa5TzfqaeBWcs
ZsNRp0rGHSjAlvqYF1BgzpAQ0ETG/pruQGkyFCMHaZ255QvYpJc+vhRxC5eqQ/HRwlljM5Q7d6OY
qTdH1XmNS5y0C06Lw/7oagSkLSYO+DatL1oR3QN1ZqKBvJmSX7fhpefBkO/jVNMcNSZYg8RpvPWp
2ErrYPJWMUyssdhlxdGWz1lxMl+boNat2WlhkGkj/oI+WHlaCidgxMLa1J/UdNLOa/VsmiyOzmXa
aVp5OWnjfZ63jy52JWseacD782r22tcIak0dJ6pUO2tMtqPjMLtnGlhXRvGlrcMRr7DKNpgh7zLF
10mEdo25mSuq6vKIknfDHJXPYeyMr72f//zThUapGMAIB6wLtjWIbY0xF96RrA/RtcfKcX0cMUyB
ndPATk58VcbwZOXMvlhGd/fnOEn7rxyCJWPL/QH5JqLQt2PemjsbuAGGjPWoNNjWxFzP4nubkVSZ
TK9rJ3OQAarzN6U3XcLk5IJRT5nQsUPGATUi0PTHP18Wodp/RftE+gSTFF9kfiPexm/wweY+pM1G
WykTl0HSUNlluBdoGx0obf6pjxyMNpVIbDX0CIv1LrZvRWtWyLJOYVPk9+P0KOzy0elcLM37qbtr
/i9159Ekt/Gn6e+yd2wACX/YSwHl2zfb8YKga3jv8ennyWzFzuo/E6OZ4x7EkER2sQoFZObvtaI7
6VNN+C0FN3Sm8Us8Ty40Usjm1tPvl3wvayO6N9rQaLr1Bh0Kmbs3uHzti34Z4tG9c6Uzo3VoBiym
w5hEzlNBOFZvLEffoWLOul2BIg8rT1JQrRy0jdI5pXFfHzBqPk3F7PCeo2EHnUjx+aR1gaXF27nn
iLUZhEfGNF4cshk8DzjsW23fQsMAmpMrc1poEy5Ww0AAdOuT4sqO2W2nwZ3vfUsCI/rgE7dNcXIS
RTc1Wf6BryEB11vtt2FPCPiILI7a9NrpeLpqN3PDaAo7sSLu8NrsTGLYbTqRd0HaM7GpGkZpTjR6
2JJ5MRG5nYdaroVMQReOLcdcxw2CaqsTLr7VV8zKR3TrnDafUqu7yKIEopYOOBnv8z6/HZifSNKW
seSs5mmMUJzUK88aP6lg2Vt0YJc+CEOS4IwV8Rxk+qen0ewbe7g5MA8Z4mhOaCaNmziztNAkRAgd
yTkb9CNVDgV0864vhsdKI3GtoV4vQU4DQrlLInSN9IVRVUwvNaFn4dbR5hO3uy3LTmuxXkrt11Ce
27IC+e6L715LFkZDzTWaxnc4l0PiVm/wZT62oBczx57LwLHT0/K5L0WQGQani7dlQHSZUpBuxGLf
NPYxkdGvV/E52sQDLhCzffOQLMu+9Yx01514qzudetE5bFkWK4fckOkWd7AzbgGllrLn2drdrtmt
37zPDKX4Us27iLo/GstCdznI61jEr9NQhrNTnyvWy80rd7MxfbpzA81ApJsViI3waspNOOGerDxC
kpCSI2Kh3iQYwJymn/yNXe1z+9KuQIjUVatlqmYcsuh53d0AkeOt5h31KuTGTweA3Z2faycucYIo
FLmsRyAiL2k4CCtx7IDnlXt/SaHwXf82bssbIx2v4JXQJw6R/yRo8+J1a/200Yxqo/ujQPIb1b/J
+AsK/DQrsXxT7j9sesMGLkDW7fl5sagRyxsLzmw6NyIJe3Ly3a48DMly74jhVPj2awS8p1N2wtv6
WPMRTxuRHrLvIn8oshXpsv262sm7RjPNlBFmhXd1twlxjOuJ1lqEaZiDo13ZN0EeWfvMqA454sQF
78gmBnp76OnytktSzgfD0UlSHAnBQDc22yTiltE7ndJMAREBZ8u6FwnTrp0bXIYpOdWREYwIEn3R
Pq31Ae73xi6WQ1/4iPX0c+k9IFm6n+coaPp3xAGBZddPeW0SmJh/6Kg3sya+YlzbkajuuD4bYXIn
tP6h2Zr7SKs+bNNBt03VO7W9ELjVZXFqeswJ4SuA3ev+diAOL44f0yi6q1Cy0nx7bEnBT0kN9sz7
tMgftzp5W5zoAX/cPtX10PE1AnY4+0pzURQ6Qt/Tt3TIZUwzJEtCIzV+HWsfDw+rOGn5I7l432ET
fvqpXe4sfXgiXvC6+DdawhAinFDUz7VxIHxjb0xvZvLHSF6uFdHfBDvvhQHXVlih/ow/5RF78L2Y
fvDWFzJHGhOw4IX+vagi6Nz9rC1M1IxrxE1hoQ+asYZfIu2TybW5AdMJt2LcebcDOZq+eNbNwK3v
ohXV3i+9edC7BQb6LtZ45If1DFB3aBIocpsM2rV4zCnbzGq5fsbBzKzsM96MNGCMyGLp4hZD94wI
bVeN+X27uLtYJ2ljPg7UNUY+bt5Lb9Q7QtRhfBuOASkHq3zn0XVN4M390l86HmhSB2CCOhJsNmjo
n0NsP2EjvvZWfJBi491ITD7fkOea+3lwT4nMOrAeN/PXoo2nZerQfC6EtYtg5c3NVnPVrOISS0wV
SQbi2RtPq48VJUn+yiR/s7V+SATRruyG0E+7g+d+WF1z8GKYXTFSnSMQDhDu6931ZhpOdk9ZBPUF
wj0WFbSYW+67vgr06CGJbjnDn1p8lzuR32SYCowN+qJ5GK3ybBr6oaeaoN1+To24WarubDIw4g3d
dYSfeF1+WZZja5v7OtGaYHYLD1vAcwk2wC5OTZzslTeFd+4o3GuhJzQDjTUK/TGhuROUkix9ZhZb
O7uV/iTstwzMTQMRn6eznsZhFH3W7dWXKwndBRuZfq73exHYTi+GmIPWQluZQ7ub6Q7H66mznV+j
6ZwJMr/Cve/07tVI0HHy8Yv83phBFJDYONsxWd+GdD9pVFBFWpCm+tldPm2GBzpW9kTABZHhvcn4
DNuO9uSLfSNo4mzExCUNJUpSimcQ6TxZcC0YUJm/EUNGG4a36iXW1+dOR1Tja+DINsZssnBmLARI
R3jGGLkoZSJfWMOmjeyloU9Bv6/z8WDmKDO7NNDLCq6sP5baaTSmj2GLxE64bRHQmn6N9OJeN8Uv
B7hDN5tTt1psztLWwvZixkHpXyNMyJXpZpfRemiS/NfS53iR6wEWt3JfczdKdj5p3zt62az6t6Un
1B9SJWkJPs/ovs1+/eLmWNQWRPUif95SxvkBFZZhZA/itczK0NGetmEJRWTekb9shU3aPVsGBQz6
TMmKb/2uDWLXk2hF8MTNvPX5zaS7FIdkT+N8OxpmkJB1Scr8VF2F1qLxMgLh5sGkyaGacw1uCtIl
+uqNGgbuBObeSrBzHnoGlTWvf5iTcYhW56PznBArucntqp1Enj/G0/20ZQR5UQ5CRTssxUNiWQD7
xaGGPSxN/8HgRz3cffY+Zz3z9TEg81Ebb1MzPzpc+jxqH2IdcR8QEsW0L7k33NSCEwiCuJ/t4P1s
o5HO4ZrUi366TPEKQJV4tKVw0uHUtDHk2vu1iw36QEkJiwr9Y0M4iRKIY9tUjeNjZp0M9qDZz23O
j+kadIJC2F1m/KRGBLgb4TgFoh3ngMREKxKWnaMTjA8v6IwRdUBFdIld/o2aTHdXDaQfzoNHcLE7
VwQw+sklScoVH62RwvXG7UlokfbckZe607ZxuTRtF39znHLEdOs1ofpdp9Dme29YSTVa4z7QBsFA
L9tJ5Y9GNmkwW7WgnZL/mdS1TkAmMuCvP5ytf5y0nsIJpvfQllv+zXFxdjEbFhe/jQXEkmHuORnX
N33ktRTCXLs1rl7Xyi8uPLyMZHNZvurzOJyooFvCOUImHdmDFhCd4xy6ZsBPKv9IZ9CbgYurOqoX
WJiFWSA29zQvW/nqZixovaYbF/W7pkT66xmEXf2uj5h41crAJQKNmk166t78WuzptIAGsKIaUpl8
ZsLQTpnJiSL6WMkw7XFOx5WgcEp/ber0bPbPhVM+ZekmeBy0sJJG6dFdT+BuJJFVO4pLA2tK98Zc
/MpuDKN9TDKUgpnTYLWS9d01KujevtTGcKjIqbUm89lzN3OHBBUoHVTwPUNsADKYvs39b0ZvEjiq
Z/pDW0hRVtJllgKqT5KP3RCea6YxfDta2vbHY6eV/xhdG+QN2M7sIbTXczStDc6EdZ8a66mD5oea
73izxSmZiRspOkHbEAVh3kgZ92rc9w42ink5pLUOnJnEL8R6HUbR76vOI/s2emp7TA5rtl2m+j4a
l/lIny3xsTg0MiTgwzZeVlF+T3QyujYHm5dxk1DQU+hjE3h1QEEaRz3axNwGcU6yJYidjEeflrku
q27dHeqr5DIJ3G+uE3+4CY6BuJO14X1KRDLpp6233a15RsBRd/Hn6tEsHVLzTdpvmMxh7VmjKkCZ
jcZO6O/UYrWt6+TBRiapzxNaUAw7dePcggKj1IAqGGfPwD0wZhc9eXM6j50fTA8BxfJr1AG9zdy/
Wbx7QqfIz20fan/gtsBnMuhmaPUIXzqaB5bG7ZC4L4cWiD7kCD+Ilh43WTO8en8qjgd+mzFznvuk
eMpK71a3ykDL7dcckS0drPsYA9Qs8FPYZrjOdmDg/3b14dlqHxL3d8OLxo31B3SerkXKFlL3xMD7
UlUlxhw7OpS5dlziDs9g0e5dLT0JYQbDgBYtX8uFd7K92glJ5Hr7R3QDF9vNCM7nbDd35H2u7Lem
xQNNCZFGbiGQHxsadU53cwp7Y0c43Gqzea/ZCPdIsB60NUTetKf5aj87I5G0pBrtosnPd0vHYNI/
bWt8Y2ookQh0f3HtOqC3j6BUMnWqjCzh5tUsNFqsJxwzVX2XjiLfYVegAcW/1RzWiBb5yC0k4cPY
PpoOtW32atNtj+j3hiFD4aKOcDZwgCJsG+FcDY0a0a3UPIrTh/RokDik0YVzdgW0raiK9QQ6JZgk
QyRLT4Tf1uvZH9yBpWjG95gQ4lSvt0q2tEmYR3O2tygty2vhaTjuY9Pad5U338YUzq/Y4XfFRLqq
mwv9DiWUEyRbH320yEvOpaHFV70wA5sTVUrcA8tCadrt7TySjdZ5Bb+isqXfTaPeyIRyDxNZxEMS
+jP1LvTHGU17asvuuq4t1VKTezVAoJjZoA9QpdGI0OrmVYyerC1us4MQFUUi9LTuQL9qfO1kG801
iRN2nT34k8XDrg8Pnun/yRPjOprWgpSP8/mUppQ5l2yLaW49zgbnoHEyp5PSq03FZB4JMb+qazqK
Q0aVSUNi8n608LnQ172iirOgrAgS3DXDJvasY4+1R7GlXwdfWkVFZXr9eNLoyAkYG2qkqtqPqvce
qzX6bSBzBdlF8LLF+p8trp45m1AjKC8l3QztnmDpQ+1R04Qyz1xrIQtrXpQKWeGMigBy/VBPNXiw
gcOl5YI6yz/t5c4d5YzaPnIYEIkp/qIA5pqHoXUWc08AFMd80k/CLPc/5snimLL150lKF6bR7ve/
SiVkzckK2epy+kIm9RQcIU5WJJLTFl1Suh1HKviuk08lLb0+Z71G/apTSlLT17bzEGUqKW/foXGC
VBluELf4Et4kzvvUpS3FtNo59ul4b+n/hgzwXhSXrTDLknaj3UohXKjUWSR4oyMkccivkFxQBnhi
rYa+kJ+XIq4/osrpBTWsL02b4jccbfnjZjNzIRFTecrLqb9ckVyK7lHcIF5sMhHkJ69LN/ASCCOF
DapXFpuugeROe/W+MlFp3/R4wR9lc+NJqafnwzkxXqmvBIEC8d+YDmnP8Y6poASGrKHdX4SV+iOJ
gaaXMCwoZKnu0yQrj564ZYFbAlcqVFMIRNQQoeVDDhZZU1HRV7xRPYwCvuwfpxGtkWJKamIc5iTp
Dul8Jsw8PS7Lr6Ht+pDapG9fomAdrTBLWG7YZ0USSEy6MeD8qWPc5VZu7dFfklCO90xd8xibrij7
oyKwXAwKAMw6YF0akCvNQ7jkFxelWAjv0ewyVyfmyVMKKK1byV1GCcQypWU0y8tDLQ0g4dy/K0an
H41XmnauGS7fL44n59GhpTYnTN3p35S6edueHHpObyXErT6igs1F1/j8GZ2MUGSVSgwQL+0zSISj
OMS5RFqTsfqrKxabfkcydrtXui3FoClBaozk1ST850uYpaTuSsqykqy+UoS0mL6+V+p6RcFpaDZR
owIPupCJgWYwpjW+Fnqz/Uo1NX42KSBTl1tJSSN3O8XldnY0i0g7T3eQzvgHBehrI2vggsYodOzE
P0aFWHf9pDH7jeUNCRbLzpDwvOIVBg/q7UuOrW2fTpRWAF4ahrr+SwRbdZnGuIjPoeJ4h8IlaywR
aq3Pc9taZ7lFhY0OFxLTt1pH0Mcyn55BjOaopHB3riT/5ppbiPMXgDgpsofSnANFzym3TyQ5x4p6
nkln/2w84qTUqw62+WKnHSugpDJAoiciUt2z0pYwEwemWa/3vgACkByBYgQWhiVy3D5hYtGujFSc
G8DTgbofkmbvcgOiaJwMIBztOEuTkOGIJkjiNpze+rRvwlZ2hyjU3tFrFoLySH1UtpXHzovzU9qV
ghuGJ6hjxjiq72EZYSS79JtaHBxfHutGcOqOGl2fiqc16X73AzOxlYLpif5eybq7CWZECofIqLpu
GzUtRRtfk3nFJoGQOxDYKdXXQ28D42OEnOtrE6Z2iXLV2f96/O2GM/vikkocA5/6MH9xHmu7xIjn
nd03j13DWiT6WDxt3coqwzL9xVQqli6ni2eXnJSs0l/63+NG0ZIkf2vf/6aP9jcvJT6tp781k/x+
7pJHo+ULGu8VzZ3UK0dz3UOE85pcSlgLBD2Su6xWZJN6Sfu5xYIiaY+vRVMaOGTBsTfU3T4rRs7G
RkrIGEXn2cBiqxZ5q+vaXdG7/VHd8F3Lvr8l9+rVoxTnkD3l007LnHS/TiDIIpt+x7X1MccOBcG5
f6uUp1m2PnUWcSp2X/80zO2uKZsPA9CKsPX3OkEUmAqIFtvIrlFuPptTmZx0C0NwHzehpjfNuYX4
/9KNUq/DwNsf1POtHjCdE9RZcORU95AeM9LL48xUZCNN8NvrGItbtzJhG4T1faRxCsi5hBxo5gYW
WdoKBjTiAcLVnVollZJT6TfVbZ4JzlwRbindMwhhRqaQwFeFo0vZz1C4G9ut2wZpexuVUKyDmXCI
k5uSs9xbZCQob8xUOCjcUbRRg2R7WLebJlBLXl6VFsw+CZFSco/saju1HQXEiZUcIAxy+o3bG6Xo
lYHnRzFYH408yOceZiSpnV8m43N2X9qpA2Lo7F+WNrjcCeP3zqOp23HEweKJ3lmoZECVEZ0klKvs
DLp8A8sXdWjTYWw4ZnzAYwXsWBdAbjm1ZjTGQZ3ID6Ief/UQ6hpekVzcK3paW4/IQU5+XNdfuuZy
sigTiG0d9oLQCikOyVJucWK1+mCRzo7I/EGT+rEbcjpu5HNrGtIuXh5y6Y3SJx/YnceN6/lTCfYU
daiWC7Xkqe9FIO7dm117Ud9/mce/NYPwcXVQU9y1iXm8Eh+VM2tndWocBoQCAhMAzLZ7pz6I4v3k
ZujY4tzoOoqBJP3jODasMk1p+ha9jFKF0gJ9L2Nc3/Y95Y9y7cyiBGV5BYSHrl0t/2pDIszl1MT+
RT0kibBh9pHPc7UxKMrmAr+Cs6mljm2U+zcRue1ee4RReUrr9G3U9IguxozdmiNNntvsXlR1aKn5
RVl+LVKmP+7mVSfMjdDJvVs33PAlh5oYfRl0K29O3ZyKBS4qckR0UBmqGU7qSKlUT3MVv6f2+Km2
GbXqZIP/qKNa/dp9ILgHGKycRES2qS8Zgmf8yrIYmMuSjbAOiQfMuVIznZrpe8UqqnY19Q0WC2p3
ws1/VjGQo9p79cVmkXfuOKU//ftmTLc0ZVnpdMwoYgxcAt+VZtuUVLyTf8eaErgV/spt9IHipUVP
SlLslG4xRiamfOQhfbVlB6u2buUa6fYxvsqOrHwr42flvaXVHmL0OLvkwA+RQ5I3XotjyXPcGmt1
Utcqa6YVpUt0Vg/6BIbGuolICrMGiSaJ5YYafco7scDNKXVItzC3L/EY/eVPq2kSnNfxRUkPlIaj
IEMucDr73iAk4JJLN+Wcjj7NVdhGYlqaqXJ1T/hSQ8/USP8XTyuGTrW0KWuiMpWo3aWg7yQQ90Sn
EFcppQNewxeNluq3mxGgqLslSgUU1gnJKzO+clq17YPanbduBCmmB4zOgWBwWWusUvh4g7j1kAX2
nP+1s3rC0MI0e5LXG1mpHaWvdKefjSkDXSsItKpMixIbGUmpNAaudHokps86JS8wFZjGje7OD1mf
7JW5DcXpt23itJP22VOfJy9WHS7EFx8V628SLcORIDpqaHeJjI7uW6my+7/HBQ9fhBT2Lb2/T6fi
hU8aXWzLOdv28q0n74vjAG/Tifq3lalbjFJdjoasFBr6H/z3ohXHqUMmptW/TMpfHt05ksYEVsnY
Q5dYefEdftk9QU+48EU6cBP8VrogJY5VF8SdohvAGnCm/H2bx/kkJrQtjRw1UEPdUNLK7SflT8qq
oW405e5ViiNfYPkoCePZxUsRfcQbIuSOAADLh9vqxj9KJzMm0jYVoQwkZjI5tqb+4Ligp/RAQBV0
DvlA7m0bca/Wujj2TX2Tr3q6zzIn7OXpUH5kc2gQaBNYoW7KgfaqQ9y632yc0kc3IkFNil4sf3yd
euek9jT5kCjZhzolVfE3a6tZw4xOw9P6Xd0Z6migLoI6aA9yalNP2lrbT17kOMqworYEUD2QaR/9
BIIsYSefTlO/q9+JVlB4yvAgNlrjxA4V7dWi1kmkky4HdgKdsaVbQt13Lq07POsGCT0G6cETx8mu
0snB6sZPjU6ecLWlhCYaj/NcNFh5s/4AEcAjjOhKuk++VjBpzPNG61CPxXbVdHHTjmt1UGqXqYMW
F/JilVysr4P9vHggBwO93tn6oOYAPyfre26raaeeQLWGZ26Z7tvh69jXp+Ot1kc98k+cONjZbxjw
bpysvIukvF5NkJbIXiMbSspxpK1y1CmENzCyzIbz6PnVe50PpBltR7WnQTe+t5F9jEj8oheOmmW5
Ogxj91N9c6Kcn4rFOJkGZQ3qyVKSGqm69+l0Qjxq/lHnKrXsqHNENjh+6FTDXd1DPKwQ5FJIrbRN
29rjoqYSUvmIlDjXxgRWVoyW6gZWKraBpCu/19urmmvVDa82sKqOHzziUiJbf039uQm2V/VD8ybd
kfFC+11hfS0IM3KlaKj2L+2iiV0n75+8YdwFgT3mZnmMJpNcdWoEb9Jef5sj71PtGjgRtF1pwGN4
RJeryV0J/SK9fIj86vtWIaRMh8F/gAaJzZcvIZxOmiwVbbepMzxxy9PfpH120gKoMzyq73HNHfSn
WFGm9cpJRfsa8qPJ5USNJEldO1JDSOx5dKWcaxw1XCoVEJZBdvHEdCqXpsboqPnMERUk6/sWr6wl
WItOo5k8VnLaEgX1KFmRX9VHnTXvm1lkrw49JIHewJ6pv6vOCv0y2o4edNIqtPS8jPqmp0H/7DSf
0RnMWi396n+3fszJlZ5Lpz7ZchkkES0LZVerRknmTG2FGrDspcDzlh6zTReHyAJwHOkk4FYGzLBY
OOVSob4s+S+ZnAUWqUxtSiKA4Lw6K34ul237Wi50gfoUruPLraUWlnElNNfy808AyVvUPNVZd4yL
unDqKLmOGJcjvYH8EFYg2Sr1aWNNAxNHJIo0krU3WswqQHpyo5eWQUJahoLX5vrHbNk2mgmP9TKq
KabSpueJ8QkUt8r2gz1R2j013+Kpaa+RZzx5mz7+5SVjomRuGftdnSoihqOmWsfVTa/eX2Y3McdE
BhSPIpSdl/TvUbMv/RUwvLJGJhzrT7zlH20RGU/pfIwXf/qaomynfqSz5lJ4DtI8GQgxo1JizMPv
kndWz8ZakP3JwcFBOAUtH5lBO4p0T+bZQIutLGb72IYCVYOz0YFpDfTx2YG2xBAbXvOk7KeMCvPV
LgBX1ZflaMhljL5hUueWUz7+MWMmnXzvPrfcW7XfYlhh7Fc+B1yAs1UEBHJ/a630JekFyUj2VS3j
amZ26Zyhnw5pgVo+apdKZzfZrkXGgT73+BQ4sWLYRO2hs8F5tLx5tC2+kKLS4QMa9knH4pwLxrG0
cOzsvFYQLe60qzP2GJNaOhxObvOaVIa9L430mEy8cjwC+ZTwmuo85nrTxaPt4WCj4Vg4l580s0Tg
OvVP2eA+A1NxaZhXi2iM7gcp+Wrz5uSbE+Y2CKqyrXrqHokpZy/uqQIIzQJ5kshxwVTm5pBd5wc0
4dEjYSTj0SDY5EAYqke9jk1HKTkBYzEWh65kEZ6hTE1vatDaAvIJ16Hh2u0fiqaNDhDHP7TFcg+9
AOmv3FPloasu5+xnFEWEd9rth2t3J7sS5YUGXwAQEiFyLa8OY3dF0E8K/sBy52VRCFN6H9fiZdaS
/EgJJ/RsSU1Z1u6SmECtzOTx0hxa7gxrHMN2DbaMeNDMcztibdtgbcf22iIVc6r8Ijow4GKc4KwR
kY9aHgPu4iE0vfjqreSRzTi1n7zYcc/Z1v2Z5zVCAIBtfe7TaxJ7u3ztCa4gZo2ajf2WLpBYhOmf
BXdiEFU4AQYc3QI7ewAglW55czPVMrokbx760qcBRzTePov346wPtxFZ97VNjqLX2I9odEkKlGbx
pRpEMDBghBRkXkSy3HnJkpyMc9uR5rdu2sWpuaunxHzmeYj7zyGtfiUdT8lkLNbVnK2HYWnft0jX
99OMc1f90oDA1H0jE+S1+kC9wAMIE4D1aH5uKxrDvNlCU1uIT3L1Q9kb6OxSDt2jO0JG89X2JQ4q
rkyFdWzGrB0T2bdU26FMmoz91n5wLO+5txsXy9ga7zb48WGa32jYvKlswCHhUg/YC+29cWNCWmwZ
5oevI3G98bvntz/8uG8OJHYibyo4620+JMuY40bOSG/rfUHZEbQUrBuQg4nuZK6TF38l2cRDGQLE
LB7yKtt2ppncN1a0crIk7sDVnMBbKBnJ5DwH/fQjduNHKHHUgCt64qovn5H+/8a1ExY+ntcu766d
l6R7X9dmFNBzQa1u8dou48S8kC27aLhS8wteOPrQzVTSFMMxux0W8hEy5uy9mVn5Kenkz7WpKTmS
Y5ZNw4EfLnEtaOhffbwNy1x8MGzYx23sXjVw1m3Gm9/V7xaUzgGd3gHZHUCXT73IbxcxxU2TmcgH
veXqzr3/Oooffmv+thffPCRx+jOlD/U2xaAgtii5oyV+264R5pIe6TUpLEBbpkt9ocfsTQk4IgMG
lxy6HbUR+V3Mb5sr/GPlJs8jLAA5Cm04uxNX3yDbH3WZj2d+fR2Nzt2TNwfPZ9Znq8lICMDYNnfG
tFtbY7o1cATPaLrzjAqYjGT0wreqG7ex3hcwnGs1SVyohyIhp0k2yGa//EJLCbwbvItrzvfjNrsH
egMaBCGMHHNNRbcgnb4FxtNziOWk/iS7vjhU5XgGG8uuS0urwJSuOepNDCqaXNuYNrFte7LuBa2W
nApq8jJZLjzMIzmVqaZnIue096AYYt/b42u0tPaxd0jUwEu4J8QjuvHAiKzEbc+z27wAxR1NC+mt
YyPyLyNBkL5I4uPozf1tBkav9eZ6cdxyQBMGc6+Ddlw6r9pPE3chixsai/zapzqlrtzLh9KX9Qo2
F6Lx4wZZbom3Rk5Gbmv9g1n3XwJypcnOBGxBmqRbhucSvv53hX/FPTOzyTgh9eZ+4CdkPU7WN8te
CJRQCnqJO2DTC9BTjAeYljlchBgP/7U8G7/lf3AamLrE0ywHosYjAOnv78NPYNCLjTyPTk6cZX4r
MlYEfU7e6xQ9pZw9lBsrLuFoInJZ0c7BIgHQ2DNeYdL2k2C2DVAlhEDSuqb+9LYYZ8Rgr5qH3tlK
fmtamx9WO/9e6qRXFujmjZcod/c9yi4xf1AyQErByhbcxRERSM2TM7K1oL0c49vY4WQ1uDWwq7bs
4C7uFKZjZPF1Ko3mLp5OaUZPdkwyRpp2hKOSVJWuBH+PZLIsBFwjC0vtixGtL6Ohg1dVvhtmrsZP
sMmomU0dJ7IWdGiG6lLnilR6NP35Jzn2zsGw11d6Q168mCw9Lf7yFlAXX+3qKnta6IZh0PN26o2x
7b4O7LQ7mmk/Foz0X7ZjtzrSCiAtKhL91wBhF4vQGXk+XwzC7/NEQDan61M7E7Ig8YVM0kbqiDeu
SyJNSVC8Hnu6nHdWM7dDs9UPhq7/wYl1k+bZoSLCZsYzduR/4H0zsuigTlhZhI8MD9uXb8TxTPvo
EhcMqKGOW00af7OT/qOorEfFFKmTedpMP9eawgI4NpJH/tBxo6ZQBozlTqV4oUDyWbdCBYZpkcvR
z/1KQVGoY5ycYmrZdLwGanqWtEMvWTt1UFcOXF16Qeb62jBMq6lYYYbqb8ucm8yixDTrTkAG9TCn
d8qooAKt1NvunXmfdTaDFvgXZKR1p97f6MY/7dXCrM4BU6Zu9Qyl//D4/oekOR5fl5w7IWx6Lk20
s39/bKLKTdmKJlDL2gXYkU+s6G24H6e5+sjyFxfV6Vfqjz0+rYM0bkv3Dhw+MMJgPYmRRpHEjb6p
W6/ZpqtPCPzhK2oCeMhlud3Z8nGT2Orgz+yf1UtUDnsVYEVu1T+50P8TB4klrSM4OEh5sSz7X1zo
g69Vo2OXIIEy2isv8AAmhvOgsW0d7JljR251WqjiSvrKPs4LbrLBsB7yiJ1SgfraKl56IPPwv16l
THk1/24BthwdRo11inBNvCR/v9puUVdTks9OGEf1i0Xe0CZ5H99TyWHNAe/8cjfAFDJIoMuXUFuW
EVCTyxw5vhmFWlQ1PC2G7XMZ40IoPqVBU6206uiv4EUKDx/nJDNRzYKEKTBJYQ+GjT3Byzm1E873
VS/4P0qh/G/V237755rc/59CKAma/39uAtmw+1dzriz6/T//6+FH9aP8W/q9+oG/0u9dSmw5+ZBD
6SPUN2xZ4vNX+r1n/m+dHCKiO4hTwD9nY537K/2eGErLtS2dO8lyPDzu3EZ/5VDyer58nn2eZSpw
Hc/6n+RQqgCDf79fbbz+BrEh8hdq8kyYlb/frxVx8b3lL9beopydQzmGmsFG2C+s5tL6tNLDGX5a
Wq8zhztt2FP/FbZYYWN6wpiwvXvf9TVyE50/02hm127y9kVmxwffj2bkJdZFs5sPx1zNgPCEggkN
sy1upVH60aPdGk0yyqJ+a7fhdkwIkies0QIHQCqgkcsGEX+2fnpLu+xTzax2VZlyAiP0N9w8gQmU
9ZoRNwlqi7DaKEloGjJdMpUtC0PB6gCuVvM/POGUEPztEVeXzDOEi6bINWV7wL84HhkEbD6db2Kc
qgFA/eZpTdEWV4P9MaJp8Tr7QPDTnZZme+oMnQODXJS0dRBvgJW9hkzbH+bttIgZ4L6ABwev1AO7
OmcVKcqLyUnS2IBSCLndd82lHInzXHvowsTzHloYd3IK/8S68a0GdDutpvFq1OKP8NBLS0zPeajB
ya5jSQiN1zzife93JcqhAFq5Yf4kXD1asuzYOsOv1mHiR8iHTuqwokeGtdpxiPtu2dpIzHYzHARm
ztbT3nuCtrYyqRhG/FMGqxg0k6eHRef88Y3tZ59q2ZFAwlD3bvq8/S6aibgvEtVNz2EMSk09XDPx
RpJBFqbUbXE4yt4GP8r3M+pmv94xyzACaOYl1X7ar1Uw6hIIHVC0dFTLS1vUqCPzIV6+ijUrnKf2
SZ/K9BQVCWrF9pvdZcOBuNQkWNbhj6M/ZE5yV7vnuC/2SWmTEBEnP/6NsvNajhvZsugXIQIJj9fy
jmQVPfmCIEUJHgmfAL5+Ftjz0KJ6xJi4EX3bSKoiTGaec/ZeOxW1T1/i7l+v+/mfl+XfCRJf0i3n
B4J9iM64brk+SNmvD4Rd6zlt7pQHgoPoSosdVKphdPEiVNNlUVlQOdMnJ5ruiK4/+v5lKJSH8BfM
idCwzJWKMr6GdW+1aJ8HmUI496g7hi5aqTaGigrlyi5C1CTJ2YKCfZqxV9/8DPN7/vs6wHYKlYef
xsHV82nz/Ve2DlGIOe9+A0dVQ+YJm6Rc9A7pch6FtTRJSh52cY7wm6nGuEpUeCnVuBmy6lc8WCEK
o4tdttxK4nsZf+BcM23aMkWzlsVPMJFPqmi+qwf+/MYsXJ7LEZBJDcbN2cz5r28861fSfvDa9Tim
yND1Vy2ZfjUuQDM75rXUi3ekZt2iEAUzHUkCF+wMP6rjb67c72bW+ea7nm35ujUv4JBxvmz4fRkF
XcvIBHu27iwNx3vOq/q28fDR/v0Wff5Jv98iPgm+iOfYNurhr7bZouzDwp5on1MhUqgyOENvBP+j
ql8jO76iQTuuJnuSaEer61hafBt0p8vGiPajqVg2sFalXkIsmUKASOPYWX7zDf9cGUlRZ8cwcNEa
cIK+JGkFPEBhWTIHn7n/Y/MSSZNit8QfnSILIsJCX3pNOON0a17Y6VfUFreNmB4Lc/ypxd/FRP1+
FPvnzsw3h9KV6/bHnWk0RCVBj8LBGWNK6HKvB/JtqJznqc3Z6pxgx4bUev6yTOQ/wO7/0xb/uyn+
86N9X8cY75gWto2vb1OsKaLpSNpdpyZSwxjVNf4whupmaNBk89tqPQX2HvjlN3m1X2r1+YM9UnbY
1A2PaBz2899fim6wGqjCfr32DFKVVbXtu+qRVLobV5SbIJI3ZC846tA32Y3pNPff3P955/v9CeXT
sU3rumP5Hmvi75/uOkqB1bLrNWTZm05196XyThXq9tH3zpzjP6J4umV69Cg0EluMU44HkEzLxyoR
V25ZbyZZffOVjN8Doz4viGFYPjNWYNtclC8Apxlk6PK41mvsRbe4SWDImmuTkksf6ldXb18xuO4i
wmOMGHMnnhsNE2xnXDio7+anGJtklxjYpst7M76So7FH1MFv6N7HRt0WVnaTacP7JNH2c8WLyV7S
I/tmqftzifF++xm+vFYtndM+QAe/dm3/YBT+GRfPO3d6983t+73B8r/XCmO+bpisp2wGv98+B6nv
AJy3Xvth/ejJ8dbLpgOdZKvdKVE82pWPzpzMhR5UP5QU3RwXabeA5LaUon+nNXNIQ/27J/o/vxT7
EfWKAyzua5wh/ZI2wUlfry1fCXQ/20kzr0YJfprXqzWG2yTtdllUPDOhP1u9s2yi7n5kytmW9bbC
mzXQEe7L579fq/940g2QUzMpiwYmz/vvlwrdY5Yrva/XU6LftpN87kxx1WA/qeno//2j/uud5pA5
B2Gx+kNe/LLRkVjg65Xd1es4RV0k6ua+tMnzRHeS0nUFb0PBu8uqnt4yiDxEZbRNY49T5zff48/1
1INZTy9M2Hgphf7l8fBrIZwhaRB6+cFZjOA2d+Fw7ztXmjfegtd+by33wFDh4++f+9mg+LKq8LmO
KwDvM+90v6wqFb4HIxgRuYaj/eGWxWuuVciyI/0q76pnTeY341DeQJFaJavJHbEQJq+syvjkjYDq
Agc8LT+GG8OQ/GpieyGaGiQ2Gct//57iv5YaUIZcHWtOMzO/vKadwi9foT5bByGWPqt/D0X5XMo9
WX+z07sWy0g3Pjr6FKEeMltS+kOtayGdagKG2ubHOBiYJFMQxu5ZpN173Nfad99xvkdfr6X1uR3O
HV3d//IspQgDK9Jl6vVIe6KoV6ap347CuBpFy1C9fDQsnptOk691PgJPcCGZRd8sM18Qgv8sM5bl
zaFwjk7o25f7yeqRd2ET8kbr8ketAhxCJe33oCLKvaKt0YPC8Exyk4g6PrZQmYMpv0EEf8j8nDCl
qb8UGWPbUifHpk/EphKwCayGaaYmfnkFBpA+uXAQcpYj5ffCKoMbTWIg0NItPv8tGZ0u2gXdb00Q
ty4mL36nMcl1bwfm6u/PxJ+LF/RZ3bQ5G/JzCvPLK6N7DEQmWxfrUlkPjrAHoodGsH5wnL0RewcM
re/OYPMd/P0Os/OCjOIpsXhnrC9Xt8Gx1bVJJtbQd8BblBjOCFUOTSb5BXAdPClo+yd1IacMu2ze
+BusRqcJhvHCravt339++8+ti3WLL6Q7rg2m7BOO+a9DepIEIh1SS19nUX9yZbCEWnedNhR88VMx
hhiVGio1YzH0yllwa4GUDNfpdW7RejQajk56/DyG/iXH7mb3P9HeWgy7FdL9zH6CgUkPze1OqW4C
g0UB2dTvWWXjNSogwzmRAW97mebRj7yf9l7cPkOnOjO+PxZpSRJ9Awakv21D1gbGLUiDfP8hCm8I
9WJ0VuMbHpTHZKNKH/El0iNtCW1L66sJo33ntqs+ReqWJ4/I0s9/v2xfuIa2DUMQ+TqXixWPl+Tr
pjcleOVkVNF2zRDLk+ewFIP+GHaopBEEbPCUZYuqxJTmILXNncre6Vp2KTuEvb3y/78b0D/fBsqT
q9Oo8r4OXqK8TXodsiV036lZ0ul6IycQ5ZJsoa/EyUEJ5s1TOTuHTVuuUOgNC9LRfv79oswntX8/
2PO3sAiK9HRAAXMZxH//16OUWbHIYz2f1kYwYS4vo3fXypGIgOQ25SMCLLuGdPj3z5zDLr9+qEmj
x3E5zJoUxvML/q8PHUoVebYAsiOy4oHkUB6SuiWmkC5H7j0Grdo6It6NjvuDsLdb7hkv0Q/RojfC
E038IUNKv9Tu3dC8pILW/9+/nvH1ZeeazKWWOdcZls++8/vXsxOvTVrPG9Z5Pt54abCO/RCR2p1b
B9sypaWgdA8bFFm3y1qaq9T3EOq1m0CztvAAlnrX3yTMuhZZ9e5M+Zumt+SNJcg4hQEK0GpOdWnu
//6dv+6SfGUqWJZ91yIqxnG+TBPRw2KWDutx3aQazJEUqssQWntG38+gop68GHrPgD0i8r85Rf9x
juCTPZuxIW8VmAfT/bIYIzZDYKjFBCfa4SzTKeBuGPlz+QHj9DLmrMcDKvydM4m31q/g0A+bvI3f
80I9W2C3MIGSXWYHCGkHi/rau8ZDQjts3P39Av1R539+T/DIfEePc/jnM/mvZw5cXGSjkR3WjGQv
ftPf4HeDz0SmWEcBLc2jFusHcLvM1MgYnxI6roN51ZTdKtOcPXU/wLQyqhYF++w35wfD+uN9EHMT
m/+xsc2V7e8PHB1pgkMGuPRjk/4aRl1cdwSWrlpLfxzGzDqoDllNCI3PEcEb+yF52tA5t1gP4y3L
VLIroYmoopPH2tzie+bFyqHCk8BVXiy6n8k8K0VteBOUaI1Kcv++ubjmn280h8gZqm/axEP98RR0
WWX2YQeipll3zcxsaGwg4n5RbCy3jLeGmf4CQRUsM2SlW28c9VU81VeirsR9kAUb5OjZejKJEGni
ErQXslLO4eooo26F2nRcFX2vdrYfXeIiXTc1kZU9qOCVLm4wlZj73iw/imjwCXDMnqB3uZC5czI8
Uk2sI7IpS4VTMR4E+uRsOFkks/OOYGGq6xgn5wCbMqdvrlcj49n5MiaZhP5d6edRR60hfQVnhSnY
0g19fRubBgwHWgHLwGJAC5wREYyKT1VhJNC1Zl1RiFJlCHY0Vw/ZJGAI1vatbk+kaowtyQcWSKBW
XGVAB6QW/bI1+ThBPlnYWfFh22cJG3wpjJyQpeRdiHWiI60orek+CuTFdfvnHC2DmZji1AoQG1OS
0QvvEAUptWjwGQNQ88/lkMxmOKkxIjBm3JhCv6e81RCpHFSpf+0HGtLw1iI1s4c6nfb+Oh/IXECo
tNRMYlR8VOycaPV3Ux9uByvn92ZsSbY1HDvf0PaEjBxyw7sGbIoQDYP0woAJSxrtDN7CUWOEdFkD
XQxrS4v4eikOIWm11cZoon1YkexqJ0aN09NGVqMDxe0cZvzCGN+6icsfjJY8fj49nxaMrA99FCU1
UrQI2FYv7K3fEHKACqd7/uZxnlfL3zdFHmSKDjobFjz1rxuANlaImjof8H5h3tuh9TDU7rt0y1cb
o8HgWB9NPd26ib6ilAhH7cc3H/+1nHB1zpiWD3reZFn1rS8lz1QlHjQDAmy1rIuX+WBygBvtauei
ZHbPeUKCVx3Z8ohrLV2MbSk2pbBAPcTuN/Hln32cLxfCcXFwMkwjWo3zwe8LUx5PhRc5Wb+2/THe
5uNaDwF29L0BnIeVvQl1b2XPeAcSkC5Opl7nFHVkPHsx8uvTnMdK2zPWTm97flU2P16dqpsb2cab
qmwAAtQwZoE0ESY+EIzgSXA1eE+dlYvDcA2pxUZBq/1snHkU9PkHe0N7bXQvkTUY2893VeVg3Ccz
mokYkdz6w7pLs+6kEKIWNWAKU0Xnoje7a5JtsIpWyy7st7HSh21cY76RHrEvmtPtp0E3Lz7aDqG8
YyWxdpeY0bahy/trIdj65hD/HxuSxcJuWDqzPF93nC+LPocY/LhK9etAkH1poTwtXPtaOpLH387X
ieH9ApGRAtNBvaSMXzpdjLXVOd4Jz5IH3QBXpTXsNTUAIUSk9E2j16Th/+drQJOXkxjf0iea+cvd
j0TQhkFAQwhysLkNGiW2Gl6p+RSGVxcrba05FwJxomuz3vluaBxa31HbfhwV/tl0E7edfgM7aLhx
OUxZ9ZBdDROgr0SkW6OrZn/ElB8hOywooDkicAYUQ0Uacgu+xTdJGIEbiAeJnhPKxHaDx7Xc6LOn
z/Asczfm6Vs8Tf2W5mMMzZRI1/n/BUgcozHrRZOOsEKIXCtb4a8JBWdN8VFFUtO8j9OBKmf0o+66
Ken4qKBFvaYxQkNgusu7glnZvAX3XZLjf+lIHBq9doGSD+fwOSK1tpSyuiJxGyZGlI0wb4tgE6QT
Dw1wRfzk6tpx0E9EZnR2JkstIZ1ojDEtiFYIDjbZfA9RAeFcI+ZpAvAIFJPzkfKzLVqL4LpKrV3o
mltyW72TYU6MdTPFK5+s8zpKKdeG6oooAH1ZDkcDat8y6JH7dqX3GDmcxtIR+3Ewsw3Lsm+Pdmx8
oFzVnQyabO59jCjVN/2Ur6aq4Oc1EpomP6raz+9tIyvu/J6JX4rLYkzENTFeVxh2rRu7K2NcBvKh
nPfcnPrThR0E4MsbFj5b3L6Z1c9ZmGXrEBUZAmSiSKQV5vsxIDE6xcz5+XFJTb1Z+PpHZNfaNmox
e45h/DJFLy3B1BfNsH/gLxshJOJK7sA9LCW3GVZP7K3ZXZodwzFq7hDzlDUXSbJKJrRcyZOIq3ca
dcVD1jsbPWvOkT62IO3Sc78bOAzs8ywbeBJ01IHjVGCe7gi6ljMfYhpP0fhRQi/5ULBXJlJ6vZCX
ypuMH26fWDhUQWR4ljrnxoCkXFOAYiZqXacoQL3Fch9bYXGZQSzkYCJI1LNHcbTNHNuC6czwGDKk
WU/fxvm42SjTfssMNObKTUBepKWLsTsyTqJCV5m0wbFpwjmhedXETnKYsnEdMiNdJgb3kqKJJzCK
jpPtPyqGspONxy3Sa4R1aIeXURz4j6hakQ+fnMy5TSQcjxSeaOJja+APRKPHuGKdt+2wRe0jTAsx
X2rH97nyuiO+pNukci/SHtuXYqr4PP/ac2I+R3rqlmY254tymXSOeY9S27qkMruKwoxH2cyDk4bA
6RgYIPOCKhjugZSv2iolNShygb92+UBIHmurF9rY4mvs+22egTGDro8MTif5pdI4L21T9PrgtIJz
H6fcKKcpGQOIWfk8vojJ9BZ1p027CLXHjVNpBF9OZIyPDCUTMzpV0riF62C98I4byqeZRV7VPjIR
JlG+RfvC6V9yosV3tlFA0mia7cSRJEC2v/JJoYEhStpeal+qcdiIuXLjLkUXzSsXgxtp15CEt5WW
3sUGaoDR70nIk9Mzg3sD6hkOGcu6rwbZ71WQAykjXU9Txh7EByi4nMcMY8IugupsKUHiBT/GypGj
P9dP9d7Gl/P5T6LJnxpSfg5mQ+dFEgcHt2BZuLRXfMX8rw3YH3lBEEuO2VmJbiFZjW+RBOw9AtNc
4aljQiWxCBjT73WDFQpt7meokluyqMbzCbds/Ah4/HDWpHsu8kpunTFDbmdyB8hQIJ3XWVZt2KA3
kLvPo9hI4avAGq08q/II6dBnnlAvdkaxHS2DagRIxy40o9dai2ixtAcXitFV2KCyTgOdhIBpqFdR
FVU3rpk/WEW7w0SprYlDkLs2UtUmBqi36ro3fxyNU6uPHVtxvHKpyU72/Bcrhq0Gb2AXVcI+Ah3G
uSuHWTuY7wSRD1cUoA4aVsO++uCgYevGdBW67XAdOPwlZCQAiUy/IgPXAIYnUO+zYNw5qTBPYz49
1kEenbEBrVWvZ7dh6UlS0VS3+fzHTgcPO1Z5uRncolsVaVi+1CB2Y63Zq8bvrjlPEvk2NPrGYn9D
f4lYs2mPrbpqQw5oCcfK7VRyxGiVBavfH9hW0ggCPn+ICpALdSgGEetoNuZrMv64O/hAym1aEGY7
TUC8+8ahoVZeKjd89GxAKFmdWHssUwptPmodTj64GbzExZ2DdgSIJ7FqRq1fG6X2xj62hRH4a3IA
1ymvXaKvCK6G5Og61EJe7AMGVb3cUJe/BJ5itJx0p8qgrVEOqNKrJNQXnr3VjZowoSSYjgX66Iwh
Ei3OF7st3RXeWYhnD/no1ktESxmoAI75o01auF5aK8mgEurZsKZ3n9LWKgYiz3CDQTf6IPh2/1mg
GH1/yfS5pKn9/iYX2YO0t5/lSZZUD/gdBVp9ehtlS1cy77etwxVs40gsGt25kPC29UxOa9ixrMVQ
hpTBGtKWMWo4qwssehjS6x3WQojXKYbTJjgOraZWFj3VbTNxoOmaEw239AQf9WT41W3rNmKj7AB8
ofio8vAooKstBlvbOXDU7mIbqFYPlGKbKVhcqiUmBOq5gwYnVq156/fpbuypruoysOYVemkHrtj6
McbexE6jFcOdDrCCOumR+mU0DXExubW0KhtVrGOjYnVxjTLwhsCxh++1K2OAimbLxlzmkDz9Wtuo
KoygI1G5AZ4JNpU7QnRvF4GRlVcEQT224fjmEpSwGAfpLgm+os1auPDgSh8Cjwi2ie2TBVTQ7SgD
jJ2jZwUrUKgta/J0ymqkQVru85rq8WlAJK3XMQTeXq9OtVU/ZQEEEYEMLUeeI9CqWDr9HJEHDS2A
adlpzUlLJPUA8ZGbUhobvy6j9RxJnEKeJmnDXSfWk+3lzc1nLelt4hSyA5nsqNqsCSWm9dHh/OYU
7eODgWw2ddgUnLzfcP5ggNW9RX0YHQ2Xo6Q+CBZNTJKN3YxH1w4gsbU469Gmr5o8XWUFaieEZsRc
xnA0Ohhf+ySZTn1GXoTvJreRZzzVuuuA/XWLZVVJb5drUL2VHj6HTSPOpZ0aWxE4OGXEcFRNSmxk
WrvXKniBWm/tDKrybWc+OIVZHO8K+sv3VToC4kAp35ZjzpM71TeWma78vNXWlvHeWPMqAyh3LNm+
Gw0uL/ypS8CYdoOd8qpzNXk3euI+wlG1kqnFz5Pm406O1s/GiPO9kdbwoaaUPEbVAd3ssQp+Vluu
H9M/dgx/OdSEPAkn7nELsRPlVTot9cE6RUnAzKi4ZAWvlf6obK0Ex6XkuuQ4uJC4t7c+oGkG0rtU
i6vT55sIa7xboNBLG3kcexxxau4Um8RraCpJ+AFnaUjU3EnrKYGyToMjOnz2ItyWXyNz1a5q1d0O
4XQnIyvdFCK7qSAAsfIb0KbEsvDL6eSGFYYgD9/2EDnj0asdXt6UzLcu27b9WNJpZShbeuBezNZ/
doIgpw/SJKdOc8y9kQH302snOjF+Y8LZqZtBltRLOQHYZuScjRFXZVpE4wJD2bil9+dfEXPkn6q6
vLG92DwKV/tZ1lDmohy9WR2jEygtzBgjdlXPj5odXA3CbVNSLhE0BOlNqAfmjv0XNG4y1rvCfild
YJBgLuqNinRQAMp/0VRqIBSy8rPnvFaQWBcSitx28sNDl3ZHoyKX1hmikUVPPg66FZ4mbXTJlp7Q
IXoEZbj9eBh5IZGP40PmTEgroNKCne/VL595eLxtVB1luW4My7qR0N3hoq+5djjuy8C78pv4BV5f
soyMwNkmrn0bMeHa/wOCUh3bgEajuKZJvmBFhNo2xYIWvMPGBZT78wmAx7sLxvbR0dp3EfavRQyd
y5x7fURz3pnxbdezRJACMiwh1MOECz3Yz6FtnMyZ9dcQGEg+xcbP30MzdC6jhffHpG4RZTChUE0f
zTiRx7zcRb7u35EKAO1ddTcOmo3N1Bh7MQQPVSLlypS9tfj8Sn4ZamDJjY904goWsaj2rm3uHsu4
sa8isw0AMdA1UZDLMCSVITJL9k6vyLCqEOS36qrtVGvhHl4MKUawU4/x1L1o0sQHX9DO0Iv8KdQY
nzl9kCxFM5GCHsX5Mkv6eiNrd1vGdNw4zqHbsJEIJXea4FpGoTnspF4c3LFXR1wS8Y4Y1MisD2VH
2pkf0Y7TLZxfjss6qUXGemhhao6qfM6WBBDVJ8WEZmUPSi6RsD1muUvQoudfRgXvPonE2o6LGENl
tGXTdq8SWjX4tYsrvH7jWlUVK3UTc0xH939pCmQe2QisDDrEwpcRIFZHv4R6aB88LXgeyyRdAQrC
ekX70J2Sel9JWt/9BhK9fdDK8EegUR8ZtYmzGhYoo1dw+L1fHdFsvQV5mm5bW71ZegVZs27Sjeu5
/PQ2DUkt8bZ0fs2VZ1/3dpucmrjmhRbFvWZMx3uPpJBN6YM8msAT1Hl4ZaF1ajNfbrDFv/Y10OFF
oTdbw5uPzH58R+PnHRMfIDme6bwxXh3zRrdkthe5qBZ5lyV0m9IfDurgw1Dy6BXx8JDJsV0Qd+te
GhXteQaBuAcmTdBhcG+HB7qqxqGA5QqWVCyiwvnFLLE9MKps8P/NgDnyDjQWWtewpivXJsxDa/ER
mm9Nwl1KzPGM7QgDcaxfBz5JFVPNiTPJq6VX/qwY+i2t8LlLRbL34+bWqysSeJzQBfbQnifoLapM
+oOQIHwmOh0Lp62fw9Jq1m1j+uu0eSyMMgJfwozQmi6sDQe2BrxDoQGkTpcRcCtcEJikl8N0Zxa+
AsKEQnOUOhkFI4YOXcBIa1E9eVUzbk2j24kAKXPL8H85RMbe1UA0dE78UebtmxWN0dZgbAIDt72j
cm0WprDbVYb31nD1V2/2G02dfe17PZCvCGgcLIrXDA5E6WCfF3qK0DpHVVBLbQe44tL7tnOIfQ5C
pHFfD/qg9uHwnifNXdOnYpO8xBA4wHkozvwOqKmAMIgenOFRjMRWy0ps3UQD3Cves9bjquT5LqF/
wME5eXGiimaRm5MmK4hnQBOPAYefhm0UNu54pu2qNoVFI9LHhYjKE6topY8LIwMaVlcAfs3J5ThC
xAczM4LfSq3be729lEYITJJ46A1g+ueCREIO4gQlJnr2YHjgc9qZFee8AF969mRXnJONWQIQ98Ou
27pd/daA4VmnFNTQvDp/n/bhQz6oDSD5dMkpc4I2KA5TqWNmJlM+x7u8ZmrerCbdfQ1peC6kUdFn
sWuxStr6xQ1ItjRbXVs4QZod43rYp0nz0koKnLCJd2Y5zLm8OqLIwXAXsJzBs2r12ugz1sCaUPna
K9caxDeByaqWob7sLc7jteksJZaqmAZOb+3Yc6Ha0pDcOKWxYkO8NXvRbufYacKV3ANZ3vfZ9BOt
eHxpjXQ1IGrn/ZQbxKisRQEbtYcwCM0tiRic0lcqaxyMn3aHvlyjWZH4q6Jtr9LYhFpUkKCskTM2
dfU2jqxbyuHXwplONuVf3UbX1aDv9Fkr4FC36HJbivTGrr0r6vybzPBOmRk/GH04cC6kwVYi7jcb
IpAHmngGCS2q6tVjQURyaDC2RULLW0SuoSfj8Mzg9EVrbUlqT/nqZKaxE/5WSMW8h2y7VW+zKgBg
1q32Q7MwGk+shBVnwgV1ziN8piOXMV8aiDFoQCrat/Q3gnEGLMXVWUUtkFCF2KDRkoFJlfMzsMby
WB/h5DUXmVvPWcqz1ATDASSYe8Zaxt1P0QtCG1/LwQk2Q1vB9mk5qDIxW5DKXC9ZsIMl45CTjEx9
abQOEgwISDinVyaqk6d2gALkqPuxmsSurjg1aFVAqFZPPnc+oAWSOMjOKaMdtq7ppOk+VF7a7MQD
GNdaie2/xJZqjBoH7Q42W+NgiA2HgyuCo56TrZYwbBaYc6tonxtdsJRZTQN1OtiBnDGaNXwiP14p
V++gVmsrqy8YlwjtwwqDn5Yo+lU3kb0AVO6jLPC8Jm56N/YjmJUH3Qufs4xKLWuYCopa/oLt8toE
52Fa+X3ln0I31dfm0ILbls4rrZmJ0KX0oQ2sneW39IpzguCbyuRvQHV60Bq3xpjurJpdIWr7/N4I
zR9u4x+F3RiX1qEGAS52HJ1Uf98nA/9edjcpGOcoapKdwzQZD4XaTorTjZuWjwBgmdUF8qrrBNVc
ilZBkgMK1x8HJoDBIJPqEcM3SQV+9USPy7+Jyuzn4OCP91s2I0xzLCEByVjsjN42TDsXPWhC0ivs
whtryDeUibj/aj966NNRretK/SQm2j+6rj5uIgv8yOTQP44ZgjCieUrSsl9ZZUcbXot/Bdiiu3IE
BIjzI3XlLw2X+O0EypZKq8XzutAyI1vR/YT9FNhHmnXRdUICugUD4Iky9QKoZ0Z9j4xTCjg+ldNf
2/hxcNOLUX/vTMLkmogTFMY869irDzrz8hjKpQGRUjTswL2RA6FpB57kTtsBBWsop9bgBUjsbEFS
1TWgBkaUE3kF2tazyvbgCfXyOdHWfHpQfgSsJay01eeJvKTrDoKDRTlIg2ufQvWAHVnf6I56NS0S
Cv3oKTDo3sPDJ0bIJQAm5AVcRLV98eH2N4UG1ZkbIgADr4a829pZ/z5o5T4vWPn6qqHwpRHhRNTI
ErHuwgTQs4xufXczM45AwmdcX5VDUCY3hqWqikiEn9BBM80F/xArcJR0otaI4Li1r14Z1qspNg5u
zSQCBKREqxU+wJhaFBZVqhzZpmoeGLpA6XIiSabu7pIa5zWSfiASsThH0voI6VkbyLnJujQ5R5OB
Mbigcx3mnxU/TZhWsNZH2iOB/YZHAaZPrV4Mf8c7CPgwGxGjFIPHyTnbJml4k+OhAfXG/dct4KUt
xvvIKR8shqMH8okZZXTpPbvFuU5gOvFlGTqYoJXtblijxKOSbEPGeYOz7Wv91FDetnAsvLD9VTQV
V7DOaaXH8pjaPeIZxagHGdamA3+7FvT7GLA7O44cLr0Bor880Czk0AU4dCoUWIJZZjjOjV1ayVls
UFG1r1rd6it4L9wQ2UGEYw4rzAaKenifBjDRbR+CCtaOI+DFapPNIRR6h1HFrM0IHCV9lZj0EX1b
rescYXUi02ZTNGTFsMftmglfXjSzBsDNMMbJESvyBYwQCDAdG4KPh2cC8oZ1kme3uTvMAaZJtmlY
RgRytn3jRg8O4rmtZljZsZP3TV3JK2RUbvs22oZ2Iiz+aKm+PxjWObM3fbIP67Z5qMGltl0cHeBi
kYHg15e+LtBh9hQaUJZRgXN3qG/L/WTWvGMt3b+Cw6rHutYZ2maeD696UxyHTHsVsW7vkHq+ASvM
mRQwWjejOzdO9L0J0aI1Q0JyuloHv8/vhrfQlubJi5HehMr7yFU8UlkG0dZzpf1Gqni6U1NIMJR8
rlJFxuRIY0eLMw5NhPsxGxXAJ+Cb1VP4GOTlTVoEzmbgwCvC8ogj2kP4kNRMpX1z70xnzUXbFsos
IzhJhjs7mh4Gk8kGynzylPp2H6uO/BrpJ6sUO92KHfwjUzUn0zkPhMqU3nm9HIF9RTKX67lpMJIJ
fprEc0dDfZMCbwKo1eFmJ4utge967H/pim0DDeRdLnmX/HKwFqlhGld2g4ymssIPi++d1PLo6ISJ
sINt074ygM7nJvJr/hxLTuFaSPO+9DtGJ4RXcgCAX9dBKq1dMmbj5jWFHBHazjKPFZs09souzO5E
q6plMwwAod1ub/JUQCNb1COqNa2lm1U6yYPhIIrJ8RJxvoTl+dHFg8dhFF3UiTQiUr9aeZ1F1W7U
3A8rl78GHQtYS8Wbg4LpBrByNl3qhSv3HuvwaqxUsTEjeStJyIKvPnfPg/e25nXqU5g+YQOo22GC
tPcveTJPaYjwuDKM2OAMoTOKEmjr9YIiQYPxtFZNkG/TgaM3HYiGM3CBGIl5H53DWAG56or94FAH
4BFgoxXc2AJr3aqE3Lu0sPQtS9dV+wQRI8FHqlim/ps1qeASGemmK3V/32oux9UoupE6BBAjbk16
ybSmfE9qmz4vCJG1QZu3msBTLoHI+vJagLrb8YDps5yEGBc4kWd8WQu3Mb2jowXrso+1I1KVKzsQ
614bn7KKL1AP2GrtBG8XvNtqHYGMWVadFm/7oYVc3UGYksN5QOdYwt84DKgDAN8E3TpP0v9h7rx2
JLeybfsrB/1OgW7TAKf7IbxLG2nrhUhLbzf915/BKp1WVUiZeVsXF7gPDbRUqmAEzebaa805JiJo
xdqoo67e6Hp7xw5f+o24arjbvVTjBsxpx3tlFy/dgJDgIvHqjVs35lJNwUfpqlERREyJyPqlEXfD
zI0pHOCX0MOAG2QqxYIZLTw/5FUUhmSVFUhZ8GTsC6plpyMdLGkp200N2J/WkLc5IQiJsZjjeWWt
CZMj8/iIYLewo6RfBKT7HEtBkMa0WiS6xf7Jc+K50oQb1cbv6qePUtrV0U/FQdHcbVIV/WUYoIPr
nTxH8UoqbjtUA9BLsersQGd26TMcZxREKytcpj5SCGnnK1VLn0BDSnYveBX5yU9u4SS7UDYbEXXm
RVMFSyUDaThzsWuuR4s78rtOI2nA8ozcOlkJVEwadr1Sh+iqVZ8IBCwGYdBF9Bm42v1GF1BHAuLM
6mi8C9w831K6PZlaF1Dya9tiIBKOhjOPjxqeZS0Eb7sCbaNpVT31HleJFtqXw5DeckUJABENO26d
d7QaPxZROF13InRzXSMPDA/1koyfeiEHRSWzIgHLPIVmY3sEkNUG5gWCNFL+RC1gbPXJVrG+wbrr
LwyfwJtelOJc8UOgb6zb7HGG12RI36FYzizYHBd1XzhnwtF4rGK4ag3xOt/3A5CI5vDJg72amU+O
6c+VqJGkNlH4EI7rYHRttUUmbYbp1FEWLf45cNSu3JjW+CDJfxlsnQhkqZ3jDgunJOOreuDm0IJM
mfMWXXsDP04tg3wWVeYhLnLW78i5zejKrauGssuTtP8Mzygod6hkGoswZIW8EHwElKF9Rmx4NDTL
JPZXodGgMhxUOti8lvwJeLxW4S+utApSO2yoC+KfuXuz4rzxiIlSPAtkVfyWlei0pnhdL6yu7aA9
DrXaz5icPyYyBAsFISj24AklFc1jwkjvyyK+r02xHzJHX/R6uApbkPzCGuakcsOI9kttacEiTrth
NobxDb6kknhn670vLGXWNdnOqKJb3yy/lUJSVIX3Kl1AXqD41oE+HEyLnyv9/qjlJpWNP3lbfPOp
hYNklvZZXxrkMiX7sUCfDqwsYFPGuCPS2NsVwVbtLbFiJYcnnxjHwh7FKkjlC+9pZCEQsdBAqutM
VMxOE0pD1SZRzr5OU/Fe2aEzI101jEVwQPx83rQMZhPEIjV7kqVSVBe5TWVIL1tLwg3vXXcRCEmw
U2PODTpmM0Xfdql2XfjxMet4o6qZ/Voz9s5aZJZkX7nwx5ER1IgsRg9GjjWhKBGXz3zicFFQBpuy
apaGTUo2ZdONr5nLurffSyu4Vyv+29aA4mLqRQMKsOcJ5f5WuVadJdeG5xPIJ9OLILW6mSmSZ6eQ
B1fHbBDIvarXzU5OMHYaUEy9kjNcYddho/GoAxNYW9WD0ZD6WhPVwy5eW/QxwmjLTZqVWrhkFFKb
ATzeGsziZuiCyyW2+A7IZHuhIMkB01mZcyv0EZcNaz8J50ZBiEBQRxdSd6+DMLeQ1ABfNLiWadRk
qLLbCiDjxghrol9NlClFEV2Y+J8W393z5HYRRVIa9YJBBzMLxv20vi56cRvUYoRxgCJBGOo+VJgX
JRjxSoOHVFDfmOjAxyHcuNlw0LTFlLTaJOQzWsSUwhaB9on116hQ8wTACLS23BUtVn8lp3Hl0+LW
GOcTBUMxonYpgB+N6ehZN1EI4O/NzIpV3JDMfwpaUsT40nEq4nLpNcl9U1Gnujo9Jo7HBnjhQhFc
woL1ifVDDQWp86Gj8oKUBQEtwGLht0HAcuKp0ID5laNjrRqVwa/Go04Voy0aj2/NpAFOo4EjI54P
xg29JJtWFvOfyOxUVmP3ELJhV4KCPTS9HfIOIaT5tKGDsarphhJ73LUKbZuu3mp6dl1pJuKuzCef
Blbgwg7JCsJwZJ/DSxyWSQZtKLkThsZKBz4ztt7DSrkusWog6RzoH5dEZVXJm2uQhWlc9zV8QtdJ
HhRMuTP2F0gN/PocGpQ5hzBorIZDzLZrpVT5Y0YeViCMI1w5gJrr2G+Wkuiulepiyi32GlP1IlHf
QiK1Yeqw7UHrgM87ba/D0Xqze9I8/GzTasAJLUe+WDpMq2pbsBOnS8WS2gtWjhFRkZmUdI+sCBqE
NTfBP7G1Ru3S3WLMOoqgPM8wn5EqicysHsKzyrIow4ZsN2ZEkIm4ugybHC1P2tElnjo143hpsy2H
hwo7HThxHc2R0BZRfV41xXmEAWthpWyRPLZh2hjjDg02QVqcZR4blpZL5Qy5TW5NcOaIEfIfzcio
1NhaC0wrdsZi5jzkDcqsXMRrQnDY3dDyaAp0RYwx8ososIAGZgR8JnFHzlxyFo1GT/Kl8QTF2N82
EY4HA0E+sRaRxRBMizKVxU2P54UYGAbKjZLABWZHTpJE1r7KAmgt8y1IJuEGRpKJYgBEb9KoGXlR
wbANYtzhSORcpVOwToznsaZ4C9DwRKqxZ+b1gwy+kEu4CufoI+ONAiSDh1iwNW7Co06VB/QQKEBS
4sQyQyJedYp0/IM2LdZhpgXUqhW/oYpYPZmgzqnFviWynbLl+RJOVz2kZfv0vX4oGNfmzO1KFdW2
m2DyAVw/ZXck9tqoLX0jCnY+sWaPW71mBhfaQ/dKjgSjnPgKPRqlhFG+WYpmPNgQq+cCVuwN5r5x
kdjDeFlgCTQk5UnVu9Fc2iWmqrx8zEqb1DOEu6sqrs+J67oU4XiWSbYtHiop+IZMQBVB2a93CiJg
88Wx6m+o75/Z1lfzBPyaOQQwRQZ2w3bDQ8aQs/ai5yQHa2rBKYhUwsF85jZFg66aufCGteRa7fqN
Y8mbOo4oVjVOK/g5B1iSL7m8NlPorisu6tj8lpXRpu5H4jgJFXT6ne/ZJCS44tI2c+Jc2Qmzg5cr
t1GpPgtaY+FTqDsvgcELxkVKpUoN4YJdiDnS3rXnq/V+qMBT6qTx+kW6zsyS1opnsVuA3+s09b0O
/aawiZaOJckC+goxDoPi6Fsbu1fwqu/Kvphb6oPUrJtqmv77prw2XKRR4GRiRJSEMAXoxfHwe3OZ
DweL0XIDyJJuPrqN1LrqZHVWNYDqUp9RcuE9m368tG0SU1NWzoaCrBhYRXivLcyuuo1U9opjqZ6T
jGltegagSPXR4zD63SkyQb2jN7fQ8S5LZXiQbbMiwSriPM4cpXjNTZVtnvUEavauG9yVaOHzg6dh
sFroU3YGvNYuJpiTF1ZQ9Ftk0UHtPfVpvQlbWKLFUStVRPj1t0Bqt6Hv3hWDcpaNTG0H4zBGMt44
rr9JJdYANi7s6OV5WZvNgbMFjNKIFkmiHgpVW2eGRCfY6+8lSOSl0RnEc5kpKQ195+KqoAtYg7TZ
tLXOsMkOvXRnZYS1/Pi/lPrZ7/9M2y+HxZEEM31Io1WPsmSm5xo0HQ3xWbobCNQYEy0lMgoKRGzl
b8aI3YGQvXoBQvVeD0ClmRnB54ExVabdK5Ls8rHtA/QSocLmLNi4SDeu2RmTlGmzT9fS9iKjIch8
THF2DrMWAYLMFAjGW6dKd0oLUqWlsJ9XgFD3hlsu7IIYgdEH4u9rjTuv1PzZgNXh1qxr7tAoc0m7
2ynHK9fj7UvcC3WTiVLRZifjaGLKopXtWkwuoDCIiFToBHDPILlKTZ8BvIEORgsQjWgmW6bv/46/
aAidZauo20M0LjMoVjOcGxOCu+dy1UW9RuU7JW5nF15ilTMy+0pqTyXnQtE1D+0YAWbNu78leTXv
kWLqGMHz3D0num5kQi/2kY5oQquJAtoVVWNc9v770EuanTXZ2tkQF2fJOjdhZ9atBx4ofrFTlKOC
H0D61sHLZT6Xzhgu9Ca4R89MEmIQ9gs/YgODZ3LJtjheeFaKexRB+Xza+Kggqowsp4ZAPwJjqL8p
tZ6bLgzXQCHIzIbb2EnyiY1EuzSKNx2VKSaS0SX8r2usfdgQWJG4wwr9V7kzyfKRN+Qg+4c6bRDW
BK260hFCj7VLp6QakSJXz0FlreHUBnvyPHa45B7JQGQBQ4yGHVJdFApmmAzjD2b5rZGblDwCVzUI
9zdDaN5F5U7ExQKHrheXN8ysb5suV5ZoUjDi9d41DQu2WU3+EsTVe9QPz3YL+apu4rXK0zlP3Wpc
SGeC9qGpbiXmclkH9RVGQAZ5uvnWRhatWLEni5tRgoB2TdjQeTY+WJI8YMcNH4IY30Dfi0UsmM+F
o5jFo17ilQnf2YsT1DOQEAD7XecJdHfC7BjeYjbtkMJi2koeyrDjpnSKdqNkqnOWF7zVEDDsuk6/
LFvX3cigGxbYRsjNZWazqGJ4062pvXIHOjAYJ3MFrfM1GadndLZ2+jgg8XQDhI4eoymF5MmZ3gJv
sAX0SRWkyAJm0ow5IXZt7EYIIPzdwLQHnPOK/SDDqj6y2FclzXJstflA5MNO1bbC6dtlwFxibajM
qd26T9cod+lP+GdpblkLpRLnodD0TRA6b4Oegf+VQbhIaYCbfPlI014oBTpO/ELVbXEh3LMQlv95
C1T2Is1I2KWcFkHOnUdpReI8EwsDHBRVUHJFf0awedMSfTtE5k3BgI6UoOxI/rR/1ZN97HXUqlTl
xLfI6F0vsngrmpBAc2KKd2XAea3vUAQOCyJE03kqkveE7qgYVHj6oK/ELMm5cc28WBbV8OLZxbMu
HWueaQFyAM1Bn4XqNxOoxh2JKjJxG6risucKYC4sWvEkEYyEoRgIcqSzh7NAo08xEGDSwHxGpUtm
Wvhk+Nm3pPCuyU13t4AXFTZmVXSsXFbHvtafNJuCfihNxHLmkMwjO3hDs60v0zG40lQgVw1lbyPl
ph1d0oaGumaQzyAr9KtgBRJ3JTD1oE9pD+w/FjYkJWJ5Ngy/z8oaRn2qsXiPpju36xJiJz+LjNKV
ho5sOUntDeu66KrX3OsS2skUsyEdt4rxR9/uferQeRTj6s8ZLnfCuYtbqJRVpZJGZjWHxkB1nYU0
HGsKz7DnDRsVBImrdbZW+ydG4XSlcwrLQaMZFFkvHWdZM7jYndDWjEBqZgjY0OOmQeU2wpXxg0m/
foNyNl5C2yRWTemvA7HCDclOZ1wUIMEWEXlna1vniogkj2i9Y5vppMV7xtTnYU0WE0p6HEXoYwvw
pushCLrdMGoDOHfm/7RDcPx1ibHobZWmFFrYcdoPhUInpa68RwmBes9YSQwU6pidC794sdUSGYa5
r60uWjba6OJnrs7iEcIxmQNz8L4Ky1x3ltDaXuRjgtHV4Re4/i1zvhnBNtEs54L0frnNs6lhltpv
juQ+m7SWNS90OqoxwSdaed7mOsGpZUSb3K+evCbYYaJLlmbCcWj+Um+CaFiq0l33FE3kAVQrdVTC
ZVIrF0ODeIBA82WZJoh2hLzkd+JYFPs0pgZUodNRjjf0inqTLgQD0GXc+6+qS5SLdNqFpYbvFom2
pIwebEpnjDUjAWqyYyhjuk81/TV65JgT6FeVHS4Ev2ESp1rxW+NYBUl2bjZPuhEJYXk5xIJpdeoT
J9v1F+R3vBQ5eeulm2u8yxGiREI1V1XUynkbOLOJu2wzI537sHuVJCnPnK4MV7R7k30Fk9oQfrfr
RH8Z5RhMTL86NONr4OftTM2Fzzsfcmoj4kMXD6gI0pEdh6epWOvZAmqkgk0TeM+3wRZMUVsj3dIt
uZnbdmBbTqt3XIuSz02DUFL8VO+CiNaaFLIdSuQp+Vs9KkaDTSVmBqU6Hj0et7+urBCadqq6V43E
qeuPhr/LhpwUN5CA34VqIaz9YwnSdIcAImXVCIvMPyPbEU4xk+ehwj/uAaYzQ9mukBc/RnjwV4aH
bnpIXltk5fOYDi0SjwAPZVNf6QIdSYW6pyb8e6arSPu1Vj8nIOBqVATGChMJsJe9hu2RUQ3gQtA6
NY07gM2ovJreBQtOMSmH5NmQPZnAK185SLN/1O0jOrR7unrtguyle8WcuuaWRAlG9qw92RYmjeR3
3bY5tOgt+73mAIujs0jWpMEQD7ELjEa8C4Nuxlsln9xDpQTSOkduQKJWZFx12SQXTuShJQhwwf5l
Ln1FneVSIJXhuY/id6mUG1Exdg48lBRB7780DDftMn1MNX83UrF63atrqxfdTrPSs9iqsJOW7VXv
5ocypNAJFWjsUX+N5WuPW/LOcpT7GDsOaCVftXABtPs4FSvF124qpXpbFCXGoq4cX3PelnO5B7FY
kdpa0v3r5XPPVsmM331nlDMmSP6zotEcEx0SF5RyUrlp3McwKJ9trX4Z/OpF7dWdqQVz0+i5N7Qc
fBvMgDZnvW71tdCxaX1nZaRI48aR3k8bciGtXLmN4YdmjjZDU7ZuE3XfBuTGe178YuoeYtfmDc4F
XHf8FDpDLz/Z+d14o5v1AxBURjrMj3KzWDk6KdTqZP+ljmBLNwTDQohLR7yGNIPstLhVdQLDsSUQ
1GZzYtRncCKsDUX10Ifi2qT1UI/OuAh4Fy4CDQ+QpB147tJUZ7sTWuk6MKJu1qRltLa57ekT9eNc
9O31SGbU97OvtLxYfK40rpRonuWRWGce9l/QPpAwiGeoaBfjeJui/HgdUbNsqCX8ivrcR5W4JuHj
DmbEeRmF1cawEPdZqP7Z+6Is75LoYlQbcy+q7joGGnvey2zX6ugfQnJ320p/Tas2WImuYJZm5BTq
Xa/PSsEQS6BVSsmvMnruVsexrnnx4E/KnGM5ZOkmSGhWBbW80I2G6MOqQK08yvV384YSTdDMXBxl
5lhbDFz0/qqsn8XtCEQ5BclX9/XR9I35JjKdkAYTEWRWeK15NDG/C3B6xX3TSqVdM5j2sGUhvcAr
t+xJr+N9RZNlGnVELT8R1vE616S2yWIX53mGvT1U1WB9q4WBs6knJX/Wh/zHg50sdGR+4JF9c6m4
4bNOv24uIy9iMUmiWU8ExdLM0X/3HoMPRw+vhyJoN1k+0oZUXQKBImXp0rtaFIhNFyUm+e9LTVc4
48biSZo1go1+yLZpT72oU9mF+mondIYSUSXtld0g7zKUTnIvOKtSscnZYz80lC9xm6ycKH3yFJAj
Nak0c7UflaWkrU6oPa/sxgy7rZagb+uqfm5W7sBTHtOXiX1ekAFZ5GVm6su6M24ShnYzpwlztqMg
TwulZ2aFzU23G2NtK9nSxWPI6ixvPYMeXsg0dDklcYw+0pnPLdvmnwkOE0IMeYtlW+oEgfrVKN0p
BkYeVS9JSY/IGcj0ndHlx4TX86yz/W8emQ2hsA+e5hzTNAsWqRW+9amJLbXCxUiH8JZcpXPaJqvp
fx75YrNkvC+UyjqriLOq/ZZdW+hd03LaVgF9cwTvy1aqU58yfG4qEsSQfym4T9jG1ZZvLel/WNNs
yDTDluf/Eg2FmIFOutW6KN9JJtzkRBPK1rB480li/j0S8PPT8h3O9at/XNgmvjc6tgZWK+3ktJio
tL3OmLRsraNsoHiTiO5OEX35WiJ7SAv1fRSdvxCoAdwxPafpTf2bkrPR2sl9YeXcGTmtfvLbAiue
GCFBMU+7bZCEV5Wtf+sUMskDRHf0MGF8Ib0A6AdeC123kdk57XjrPS7MF1OoKHqihP3ZqzNxDzJs
lkous71XAMhtqy/M3RPA5vR3Q1BFieCa/OzvULOfYCOGmpX+iH1h2ZjWuTaSg8U28qkhaHBlomCa
lZLv8Pm5xpH/54NCEwJhPfn1LceaGB0/HdQWo6I70wjFb67TqnhrVUyTQ3nLqk4GPd4DSAszRbbX
ladnNIb1fZJQtPRZqq/6FJMBTQEFCPHM1B2WxjQkD4h8D0EUkApEXVUXeaW/KaUFwD+LziA44Www
K48dZHugWiQRNTEuwsRfJp7drmrb6K/zYFzXI0uwWqIh9ONnPy7WwmVGTHUsV/bwgGfqUU+ZJg5U
djOVIG3uBHbUal2nNHTJDSEblFdeRfBS3Gv9QtTenZcUh95x04Nf3gI1s2elYxzhCWKmclfQrMaZ
aIOGET5BEm7izuL4EGfGVenY+wZO2by6Rx9DZJCLpmnoaXpQggTcEK9kywW4UbBd47aiIq39RdAr
3+gGRHrBgDKnN2KR5pgaezcCGUI7pV1i/rqwO+V8klqBao23ZCMJ5CSWfTj3Rtu9s6ozRgoNvhrp
r2QebdJQYweTZ4+KwJWdNaqzV8z7PpHsr2leuk5vzYOEE28OMF2G+gkBqbytqh/s+Q+Bqn9iLNsC
hivdC1djTIo78eSWcYccCGRX5rwmkNH3mXnm5/E96Sk5E76gnjk6ZrDQbhe6OVzRy4m3VMvEMWLE
G0h8sgxEHV6/iSrUOqnEX0TCxaMdGy9tmC7Hrje3FhPkOdHwyXwY+6VaBPkXHK0/kWeA5ui6qwOS
0pkvOSc/oeVPipAu91JM2xQSkc9Ls9x3BeURBu2jUEroHUH+g7f0H1H7P6Ttc/5f8mKoQj+o//V/
wfafvs2/P0j+679//3YTK/+Xf1hmNYC5q+atGq7fZJPU//rvH7fA9F/+n/7h7/T9m6GAvv+CSr2e
Pg21XvaP3/9o+/rPfyA7nyB4Py1NfyL3H4Mwzuun7L+2MnnKXv/yb//A+DNM/Y3LA4NUt02ULBPv
8wfFf/oTbk3c2zawPQdk078h/qbxG1oKSJD/C/jnL8mczMB//oM/slUd/pADjcngb9v/CcTfMH/F
7NkgL0zT5PN0UxjCUk9TJywdIa+fhePtUJTkvb+Zg76rguyKJN+XSFHvO3t8iQTyb8df8WkMH2ya
Qt5wL5Oc/3g46hE1W64tG0OcaakSskXWD61yFo7BtTe2K78m3C7rEKOGd1jICcX6vnWDsGd50Ua0
OGXbnEa2zJnEucNxqOIrt8vuVBR2Lowvlw3y8M3JxT5zpiAR2sSppQwzdzTIvpb37L8XqGfe2thn
LhjBtxa1e2NE2hHY5zK0lA1bRJIFy0qb1e2jgvMR+MlFUxsHjANbRyM/0oYP77gXHtQr5Pybktiv
hnd51bP1SunI5uzuiwRgQ9XNsJOxrYvzt6ELgKsnq6E+L90qnRVWdUP28MrMCNOljV8CsNJ3XZvU
87LCYKsd8yxk/9zHjwzDl2hor/oQwLYX8OZMu1mbWpe+1h9Nm79aaQzAhDQWKCtxynXKbYpiSg0Y
djkXJv9eEpKH4q++ViReEU2uutS+w3v8HEfmRprFVeNTU/VlucZttTJNnHMFnysrCf7JZGsuq7Ue
NXfKqO/cwXvXu/yaXUA2K3rvmHbtGWIEDxoYnTqMlkvk77h7cnWFousbxidS8HhdxrHk33pU5E1O
/6WN0iuy1gT7nRSYfnmHFyOdYRCfMHccJTdWnVLsar3e8oLjB5n2eWS0G12XcDzC3oXxzWC/U8Y1
lq+LsrRwjqCCCtgj9Om2GZ8n4wLpc1iyDVteYvI89L6Oy6LiCo+yvIv88R7X13JQlQuLnWQSeUg4
FG3TMF5XOvVF5AA8nd5kvqEzvuOKXmt4V1WM7Yq4SeriLOdlRSUrC+cyBNiRabE2lzJ780t+oeus
Ildg23bSN6y72OvM8akyEQPYIT7ifE8pl+CSKBJMqvUa8hSo+2i4dyODsYC5ixVMJo1/ycmdYeJc
J7biMnNR3ptArpN8PPomFg3iRItFgkUWochTpsOlVTLkd2XiLISnLBlzUQgTiaspG61V79ukvIs1
sRV2fpeo9ZU3Nmd0pK+1KTEILfgdLT5X6690lz6yoozHoE3XtZNc+oD9xrAGZzJEHjLIY94C3cJ+
SCPEjHZp0iyYQjEE87yNSs6MCMzplTkJq4hJKxUGOlrLbJs7qNL3ZCRetS5IEUbhNiN8jzurKau3
1ok3MfKwcBWAO9BCLh6jgitESwqylZkDCtlmaKDgQmJnVa9bu1zf1ll3CGqyshB6XhgRu0Ge/Ecl
qtd831kvhnddk2s2vxs1SjZqQfNDRo/kSH3rGgQDEMKbLrnShh78Fw3PWY6yIiurQ9mZL0Vr7GTo
r2pXoKRLv39RP0dW09lbU5BiG5g7O7G3FYSltPAfYFgcTDd4HlRxA3SPKDnzuQ2HW29qThrQAdSY
lMuChOz+qJYKEsF0g7mcQagZPKMW3qFZZJTaf8s7573NlIuuNHaqru9N46ypxxsMHluYMHQ0g3U1
pNj4ECY6ymIgSdmm2f/Ti+ryR4H+X1mTXuZhVst//kP7dRv3+4ovGJeYjI1d2Mi/ltCGqYZ0FPvx
tnEINRX4Cb2yeCClEJl9xsYE+2PXZ4fIxgrmZQevC/C7oCJL20XeWV+gFU8IUT++DaEnWO8nSLN2
yl9K3bKjO1Kpt0Qm5/OecE+wMtDuPWVWxGJTtoSB68kBx1UgvYuoSL/RDNvTMtjllXHFlPmyQ3xa
Z+mPkuv/QfHzYYn0/2FpQyHy093yp7LmMgiTsCjC7E3+XNJ8/1u/lzO69ZvFXheWI8g06+dyRpsK
HcCSdJ4AjhP+9+9yRld/c+F+u5D0gfyT6sYf/W8585tFhBFddpU4F5fy3P1Pyplf62Rlqo1Ni634
CUwOlpZXNCIdD73Vbc2uf3EgDs2h92DwYJsshsQBBa0+/3Ru/uJJ+nUD/MfRTqpxp4uQ3HrucMB0
SduCoXhm48OErHUlenb0gfXFFubkkf3jSCePqjqEgQ85rT/4NNLoJRmOeVS6UD+LVWe8dd2gPc8R
JBIUHGkPuTD0d00zB5Y+6DWM+IAcOSrZ4DPm/vSaP//1vxaOf3wnStOfd+DQAuFAVsFw6DRmYKi1
66VeJfHGsiP5RcfpoxM8HfqnTX5vAqjxIcpvTfrTrWM8mDV7qywSl4iuA2ojhkqf/5jpS//Ry/jj
x0xr5U9HgiKVx8ynWwLgy+iF1oW9UVpNR05bBOcMU7sfq8rHm9Ff+xd/HIgn4OcD2X5aAdAquoMe
B/0D+kaSpmFKzWWKHyHImYGInvDS0EnzVYEO+WnMfaTzkUXctJEM7XmXFOON57pYQXJUgHOnyZM7
XeTYzxAZoQYB2eiuTWIAbz4/NSctlz++8gkZLzdTIzWwEuJjqd1HjzjypSh89abh6xCUFau81RxH
cb/VlYddtobzNzexhbx/fnx9Os5fXZsT3K+nVSSdKHl7SIg1cpzgsjTkS64Om6lYLpISck94ZiKZ
QsQ1szFF4RsE7u0smiyHC+8glXfIiOzm5DBgszSv8A4t9QwlITDzz7/jR8/CCd6w1lz8ND6nyGyu
y343qOeVsvlbH33aXdPb1uuUYTr7GvmTh1bsa/vy84/+tRD494U9pQSjPotVXHVMzdNjkDz44unz
z/3gYTotLNysidOY3huA6wCv64XlJEtViWYNk9S/d4TTtccL2J5lfHPYG+P4KsNw3ssXcFpfPKYf
nZmThcfuU89hvWVBH445TpySAvnvffPpiD8tNGx+ZVEahb03rOEyafUjCQkFIwbzlrr3qzyJjy7A
ySLTY0axmj6gz6bQaya3Htl3vOWReAQI91U66AeLs3ayLAAZVW238TgIe3nRPjQpaoQqxMP8JpiC
fX66PnihayfP/hhpjmLjeN/HmbPykbAh5JpFzZPpNWulHBEpHD8/0EdX/OQJtoyxyVChOnu7sOrV
GENXcLAYf3G/fvDpp6lWtdtIAJl8emcz2WKGJdEwyJfPv/oHi89pUlTUGPo4Vra9F021G8zyzijK
pRlnXxQfH338Se3RdommKaFngycugQ8M2950r5Qi/wLB+tHHnzzKrmt0ejbw8VluBhu9lfHM7Lti
Pqi+df73TtDJ04wJ3EHhiPc7aSGLoxQ0SMsr5Fdk8w+eNvXkkZYy6hKSWwQDuWgSVJHK6jmQpuMS
LI1U3z//ER8d5eSZVlA9ZV0xHQWuK5Pi5sXGfKJnKjHzhb/7/CAfPNPqyTMtR9g2RsxB8jzdZ0oK
z4g9Lz5Y2I3CWGgF2ZmfH+mjJ+LkwdZAm3dOzpHqySlIaCh0KhEv/t6HnzzMbDLqoAL7ubdYa3cE
UhVzATXwi0//vvj8qSCZ9iy/ruFQkToGe3w85140iKxZzVvafkjtb3pt3d512/ALOPVfXnUOdbLF
YPDtd6nvckH0IVsj2EBEITBu0GmO1pXj/J1llsOcPOMo6PUuQ8q1hwGkLfBYPWAlvwg871oG+nHA
eToLnOqLsuMvn3gONv3Wn16BODM9WIvCwsbenUuprFulJ4vELVafX/2PztnJ4+6C3TcYk9h7v37J
LFw+yFDG4EHa3RcH+Mt7lx8w/fuffoDqdkbLGmXvXW9cWw5xGYx6vnguPjo5J485tGAkc2Fp7/tY
LvIsy/GL60sN9uf687Pz0QFOHnEdTWWVA63Zs+W56kLjlvYdjVOZfrGEfHRyTh5sG6PpoOeetUdk
i0+xKkKYCdEXkW4fffmTB3sgt8dvaC/sAR2MgpsGy5DZjl+U2n9ZbNh/SscMFDPqkM1Z+wicq960
Z4FVrfvBA4rTnheePzOHt791EU7neApkxFHJbGs/quLOq8qHvhFPo+Td9/nnf/AIOCfPM6pdvxBM
QfcQZ6wovOgalbwDn35r+cWK8cGVcKYj//QMjE1nZGPLL8gDj5mNkXmLHADToqds/puHmA790yHi
2Mkt5OrW3taqJx20+qOWl+GNpaJq/fw0/eXrjgt+8iATySoxbnCEJLqGOAkUgIGLjvUuMxd6lC8+
P8pHF+PkkW4jhPpW51r7SgIVKIq7sad1bVd4/lvlqwrzo59y8lh3gdvm2CesPUl65gKqRLT2I3KV
mmUBWKlRPOXvFFOcs5Pnu4IyO5jgFg+hMqBgtjwDSJZjrF1ACT/mzh82Sb5vIf7iBeucPOa+UddK
g/v2QGe9xDveTVQ8UMR44bLgMR+97nFQZXnGVKktl64L7gVe6tAQA+eE5Im7/VeRQ3/dfLBd++Rd
Lz1mszDj8kOVGeMSmQuOXhzA6MnK4ofBskCvYyOLRR4+VnpOTkOGxrcw3bO+VczL0gNm4NFbAphv
TpTBwGX4YjflpWp06T7vCuxVFlhSr7Ql0yjfVv6Hs/PabRyJEugXEWAOr1SwJFrOqf1C2N02cyaL
4ev3qHcXcHMsCfDLYHqmQYrFSrx17zmXJYyec1a3I/Px33PfL6Ooo9TfMotiZPNb3huBeBjG5vF0
xz4yB/zNE/tyaXLAGosUSyDno9dzzFHaL0NwboN4ZNTos1FTymDwW1QKXmZiQHwFcbGqqA+J4np1
+tcfa5jZiEH5rDWkfw9eRVXhfVOJZltT8Xhm0GuH8fBNH55/lfVWlVsiMGHm3gKmvEBHtBOX01JZ
hgss6QvhOSvjTt2qW1jv7lu5oDhu1+6L63JH9uUmX1Aneean/E1A++6nzFaDlIoxWQow2fBRS2r1
Ml4DSd8GW9xcLv1icW4XqR5p0rnSVHCwS0V9jzJHq0mcrBvVQssAWTrVYn87sedLFtqgR881RTlr
ITprOwQN1fGj7ix1o+opofLFXov0covpL+HfUmNhpmp/kUFZvlRDjQhAlpVLh/ocTx+1jExaIWVu
bZTRuan0yDZgbonLHQE+2LbryzYEzLMoQS1qrg2C/8VQNYsC8jx3+A99a4WkkGZmcXG6Q34faLUc
fTa19rlJseUQjV5HLtYvFleYBlWkW3tNbcUVibHD2pKtZFvDs7iowoRs1bIOz8zr2vcvDxPKv8ut
FpLEl5QqvWRVrcieXEhuc9HvyZhw6+XrQ0inTdfGe3GR7O1l7jVLVFsuQfiPdBV7+Yp/rpybdK+d
2cIc+coizeXf3zPBZBeTMg1eTqprCsvCfBn936XaUjykLyr1PQ1JDXZ+N9Pd6fb/fjqz7dmMY3Q5
lLdQG7wg2kvKW22u6/DP6UsfVov/jkDbns01ldR1aOpoWxHd5cWbLt1E6LPa3lgl8NS7/MPsf/Rx
Zc+X51G2w7yquJNBYUIIjWHQbilGOLNhOtZHZgvzEJTpBDtvgPZBMs8h4SI500JHGn++zsZTamaj
2tFCvAOX5CJg70hzepDNp1/BzOH3f9FuVvLZLJiw/3UqI08vKYUFV6Rda0PlapW64RhgSRo/OR0g
sVmckzDeIYgmYdsd1QO/fbqo+9+tM14kfHKQSHQ35KAHbAMo3enf9v3D44T+t6tHsRPZoo3SS0g4
YtdCw98O2Bov40wqz3zbHFsErPnwhipD6kaZkrwK3wB+e4yaIUoteWvmRhIvc8egnEzvtfZKisPu
AEaDmChoIEregmlvpaR39JLoPk8/85GuNJ9ls8nOc6j4Ax9b3UuWBVd+Eq5OX/r75rTnbxrXlG3C
wWTroF6owQMVSK5QzoQrj/3s2avqNTmMQbswKxkoy8J3sljOfDgf+9WzFxSNpV1XAyO3N22YhY+Z
9EZ27E9axLEOT/NlpxZSJSzaokwujbxTFhEVHhcTVe2rrujEmUY/tvgfzva/3iNrS0lompNfhkDi
XzEBoPlxQGV+qFaVvvK/OihkmIbCghx94dd4Q5wpvwD/B4Db4NRM16bmwyxS5VA1I4XQk9KuoZiP
hMLnFuZx6oIfNLwAJeMtbAj/JTdrfReWAsZKSNn7mYVwJuP+/4nCnjfW2IxhGaoUd3GMuVNXQN/W
8VK6g2K7Ki6zbbyJ1vHe2lYre3XuvOnYu5+1ncHRg1Mk9Ngm3EMjMZT91D+cfvXf72bseV5NNfR9
4Ot0q6C+UqlB9aurguQaob6Rj8a25ofjYrZ3aUKz82GTMi60eN0O12z7zq05h8Xlm8VzLm+3MtXv
yYgevBd18aq48fLhdZ+4T5a7f4926/fCXUfuXbj8QKPpDgvnwlxXa9n9DF3sRO6n93SbLp5Ot+X3
eRg4aGdfg/LkTGrp0JikAEov5U2/Tx4pzb5OttYu+QUY7l786Ej5oLv9dzhJWahSGX4oMdQD19ee
M+m60B7PPMeRJjVna6HWNwBQ/eEgU4uWPvXYQhDEieuFoQBRk6SNnmAgCd9IVj2zxB3mx/++RGfe
DQPDrvE+MAOl9bXWZktJfIbFjdOfO+P5fl4mm+3f5upsuZEjPUsu7QNgjU8GaomksTwThj929dm+
hyJUZ+rgqV6KmkLlwkpXpQbb4fTb+H5z6Mw7FaCkvmyVnCoEyFVaJoNrzVaNVa9qDTPHi0+pq+Oc
+7j5fqaBn/BvO+nBQCiZ5JLLAzBHTatVLoHM7dQzz3LoQN+85nnH4mTEGiWzJFxSo/26bEHK6Rso
1C7Fpadb69hGxpytwHkfDW1Le11m+mS89ZNRXQizVODLTqRcSmr1klqOf6mMChVitp5yfGFrXquM
/L3aLy7I/sxeT/+W7+dWeT4zTSGIwTyuJw8bGbT6wX6JpdFxdTPaqYnlqU2wSeTuzLr0fdNi//n3
zfWcXzRmmk5edjDpZtDhIK/5LOeYwlyyCc5Mt98PVHneQYo8M/Mpju2dFGovsV1VYFEwJSmVtVHK
8vN0wx2J8MnzfpKMaO3ycbB25pQ8Frr0YDcq6A6l2ZBI7buOb0JUNWwEZN0O1sGbpkgPbVO9nL79
98OZ9MV/mzIySsU2yfLdSaAt3NGctlKV3p6+9vcDTDYP//3LVqvLzVIze8vYdROVWhzV1eLdlMrl
6asfezuHJ/py9SSwKTgPLH0nJyOo4CFZO3IMBDYMKMgupTN3OfYMs+0I9SZdTFGtsat6wJlRH1zF
VnSZy5SrnX6MYzdQ/32MHKunOlpVgRYAzYkJc1zLlzYo659dfrYYpBGVyIat67tGp662HmN4LjYM
oRJ8yw9vMVsR6ghlSORM+s5XOCsQrJpQ/gP57vQDHHnNxmysU36Q645pEFfpyfODYwrtQK0e7APz
jXD4zem7HJlR5gVxpk+WPskjwptGKo2lcJVnRHvC90QZ2ap/nL7JkbFmzLYaujIaso2cZZcDpNCb
nTVFZzrRsSvPRnE1djqAxtbZpcNwsDGtdP1nm2bZmA1ijlyLoha9vwsBNw3kNwYGHuYVlSSuaH9H
zf3ptjkyDIzZaKZeAIZX37dedqjETKhNeZClplUR59W/f3YL7d+R1iq+nttJi8jD0Z8CmxoiFB2w
DuLxzJHssbcwG8r2EKQZwXPS8E0YScpw44/Zw+nffqx/zoZxIWxFju3B3xnTTersLBNmWf6oO68p
PI7TtziyghuzYexIkCgAkfs4Vd/rGixs9663wgXouO6Mp148nb7NkSf5K5/+Mm3rVJOMpRM4u0kD
jNMP8dUBotvCrlOraAXj8mctNne5m3rYTXWsMtg0icpiL9a7BbXYxfRhZWdCCcqRTkvd4T9LkK2C
O0wj2d4ptSMtLElS4QMl2lJDUb2cYusN5mp9SQE+ju/ABFCYEH9BKacufcmPLgDr+5tEr4rlZA7y
8nT7HnmN+mwqkFQ5DCHrZl5UVf0S97RNBn5R/m46g8wlrNPXEOfUAAfh2UTOY690NrBKrchUasEn
z1TSO1wYVFAPqf6YSOZvUzWbM/3zWGPPRlcv9z3eRNveDQNpxfDi2qT8sMS5uPSxh5iNMMUHghdE
wkL5hZ9CV/t13Sg16DFCHJKFvsTxh/XPXtFspGWg1sMJQY8XFf1OLkYUuC3Gm6oMrtQDwXmapL0s
WfrF6dsdebK/sIYvI46T18wHvW7uktJ/pUAPC4kMZsKIKP7so48kks4815E3dCje/boji6iPqYZI
KbxKT9SVn+n6uo2siMYEu3z6WXQu9d+Pqv+U5iYxNfqONRGA0jUvLCWoP+fCwsd+/WzgTAkZCOjW
0ZSFcXcVpD71A1p2gM/VxZku/P3nrawdbv3lTfQUdhqF1DVeqX8EDVxHyFCZT9ljCJQ4SBbU1UO4
ezzdVMee59CEX25mDUMYxFAAdpjGnn0jH1aFavzSRj50f3aD2bC39VhAow1rb6iDRZc+lX6DOOtn
eTuyNhvukNIA0IJd9qjZuRGVskMhvtLl8mUalDPfJ0emyr/n1V9aqDejKAgKwwEfD5UJyPFoki/C
vlhVP4WibDIo06eb6tCHvuu2sxEfUMfctkFSe06Ldxw9C7p3sG9wna0fpd5SDj/bJ0Pm1pLCDmq0
TPmqH2+LGEE1Jl79XP7lkf6kzka3ETidcKSg3inI+6RUWkvVpyzZZ1ro2NUPk9eXd1FKhY0XSyu8
DvUlyVnZ1m41jBg1O84fvYO/TIwvdyB7F6D2ABmqTREwm5gfylu05pTADovTdzhyrib/PQ/4cou+
gmnNhgz25w53NphyAhKucWltskWwyjcqwVH/Wicb4Ap20T677s5EnI813mwkNvUYDfqkVV5rQPUe
UMigWODA8/RjHVk//uYDfXmqgJUqC2UKhMtCuq3qZKcSdcmS+G2AzCUH51ImjkyO6mwBHkMRxuNU
FB73Mq6ysK08qRpfyjAvL2w+nZZa5KTrknw+PC7FubP+IwvK31f55eFaMu57tkaVd8Cfm/Gr75yZ
XI5ceF6s1IvSbidlyL06yj0Lx6UE4PX0Czkyb82LlSA4182UHV53OCwMvV6lENELeGmxJNw8HJbq
cO6U+0gihjwvYLINSF7ZaNq7sVXFpWHGklvb4bBKjFxdhhVkdh0jHRXrkoQ7Cty/XOTVmec80vGU
2YpMSqJhU1Oq7HLqLODhR8aCYHZJUBE3VYEH4aoyIRGebtQjY+jvHv9LR0iGjNOhtJG9mjGEoSUm
5AYh/mcXn63FadxqkjlppRd22SaA2ZHH6k5o5cvpyx8ZOn/jw19+e1cpnUI4ns9/Fcc19nYx9pTf
vxbW4wBcKZmAPeb9mcnmaJeYrcz+kESjTODZw+H1HFjAl0qreRuL6D3RIIHG7YMC9Bpl3EUoy/qZ
b61jr2c2Owjf8hXDdtSdbMrJFkdavvfrAxIWVPiZl/S/VQvfLNN/n/hLO+bA8azByGScboqGD7Vq
b+VRc/zrSYTWr4IUPM5xObLBHaKUwzqUOih9VmgO1NHAfofA0VJvGee5GrllnvM/zaLsAHDlcACT
ZGXa9f1UDWBi1UTy8rjodkbaJp4ZmnwCWzZ0Va1GWORMOD+S8KZ3fGNhgRiBxQRVNa3NVelAvypT
wASxkscrjq8ftGi6Qwrzq5NBAMMtuDHs7o9TG+qy6mqk2rE84UOG0jjYgPYr2XhRkVHD9TLSZUWy
MjSNndk4wjWGDC68PuVL0M77sAofQI48EV6VYOxT1gGUHoNXAorAMP8E9UC2ZkK5qaorJLRR0Ij/
HL+HREylQwuJYe4WCFe0iiThqXlib3RhFReHb8RYV+G8ttPWLxtIML74necTzjkx3lHZfajmpTqp
HwexDrXe3upJNe7tTjRoHElBN6cBBoxeBVu5x15VTzr+7vqm6Kw/HVhoN9GhhMbOZz91kMG77BUn
Gm7ZA0ImVaZ6owCrduu+EOs0Jfu40ZOD6KcbV1TLZwuQVTsF22tnCxO/eKBvqlzz8hLzmDx164kl
ytWbGDL1iCwM1xfmwQS6eNkjmyLE2vJRt8KbNyzy3t5rialBTRs/MsXR91kUe7Ip9tTw4nqZUFBT
LY+7XGREPnDI88yNwhFUik+51R1Xy6wK6AmIMmco7hNAjsT5TPiGnEVWEi8iV8XoFmz1l1pSGlCF
bTK2dULhioCRbnbpS2OUf5Spf860lsaccAbE+Knh/YDgd1uj2sZVdDeMh/wlWXwG5PCBtMWiXMbm
vSzad0dQO5/C24xt+3XU21uOCa7VgTUt9lFHFx2WIruJKS2Bz9tJ0oVeatESQcudFhifRcaZRUZe
TRLe9QJCYo88GyjuvdOLF4HJjxTGYDyoA1FCRNkTUJ/RJXl5OQYdahnzvY7iW13IG6NJsB4bcO/J
86OGJZFe4MXEriMCeRs1QQAZE4KgVo7q2sKFyPH0Yxo09dI58KBDrQFuBFglczQQcZPSguwNrlXJ
uSRvl6Lp0lrJk3JRknkFcL8usYkoj11UexVsGHcQtLdlS/dZM8o7OVKhP+caOfIq6GfkS+VCbtnP
t7G0jvIm3sJuFRec8BYPVtlIrpamhpuBK6N+BfgoaiZnwblgscoryrz4AgE/CgZ6SV0e1lE9iFe6
KQ1u7LTvejb97mskEmqR5quixXcZOb/Got3Idmu5/oHnCnjiz5AaxUo3EE5WyXNojbd57O8C4hdu
lGUQTNGQspDDEkLEEmEFiYvpLpC0S93ufyFPo27L9i+bxqwXqoivC7XZ+1oHDhkflw4WdU0akUwq
Q227XVtZyG+6YU17enky3HCCnlLlh9CpCJsnP+p7oLnIHSkE3EgyTZ01B35v368HuZJxLMrXhtC2
k4IPtDyYOOE7h64dBqprW2Ho+kaMUCW1NOoChut6CMjMHZgUzGEEbgMrNtXsPZSwZmEKRXMxZoAw
zcwnuiKpPKVFRCV3lo2jyGsglCRLRkG1GEnxIiNeV3eDrZM8m0Lcr6biSpqM+IXzIzwpA6uyzquV
A0I/uiKtoFQZK1vHElkITMM1xltq+5cZBzUPZqJswQ7ftGZzj/kD2QyATktv7QME+9kfOB7i2R5H
xb5zVGDBBRD+BbljVI0qfOcbxj7TzFclU++VNP8zSCG8DCjJQaMDz2D2iWTzvcwICjHX0eV6u9sa
sf/CuWu1QLYGyrcUQGcDpAItVQ0bx6T4rqmQpOEdRcFSN1dqWOZLPSzegSrXrtQm92gJqHtBdu42
XfxZ+Zru0tvu47QrMNKIAIGF+qRl9SPmNFD7tvVrEvpLp0Prjev62mp62e3q4TOjpn1Bot4H4nhr
nY180RDxBl4t/MmNe4osIC2TA18716odUqAEk7UZpmSVRxEHH3YO6EHCNml18do3m0utHvEiNIa+
oYaamCUGAj8KL2OleJrAgKKr7FCLjB9JM3xIunifhubekMHbK228a+34fYik8kIJiT/0vr1SpwBP
TKjdSH36JpLstTSDN0q72NbJ/QXG2lUUq3/E1F75cvCMmeJBgd4LRWzwNLlzXHnS2gWcfCCzFmgq
iUPYjqPFpRDW0xAbOGLHaGdEkgJFa8j5LJnI2M6Ll9BmrjAaphn2ylcOy9cKFEh0kcLmgoU/7DgS
QLGkwJPKo053U92kgDswH8xAvy0KPAR4Y8MleybTHSd/3Ccjq5kxxXeSVD5WqhkfwgYdewQwcIz6
XWYhjh+np6gqWS5N9TEZdKI9022vWPdDYCKXLjKUxQngWTWRG4QoARhkQTxLVGjgyd0jpRwYUzlI
ygLRN4n3/nRIBr1TI/nglFOdCwmf1kKz0z9SAnBksPlTFeSWa6Wmsh2sQOxlR0Mr0bFeRcwebsWk
gBXAlrywZ62MULFzZlSw87Dzm+qgvjmYn9zeyfGnyyyYWbiNuAyaASQPhrNuqlBdkcWWbTQxCnLM
zd8sys+akt1YkYQkEROIG0aOq+bDMxKOx7Aj5i6AKC8toUI+BzynTsmN0pe/R7nPwScX+Z7zpXHR
WR214aGmgV6n+t+KevsmS+sWmwKCpdrW5Jukjv1FZhflTkXR69ZtvWf+kuHeR1dq0N9FSfWol2Gy
A7CO+o76qJ3N0FwGWo28gi+vlYKMemGX5pNvHyywaarInkwm4E1tlQUl4/54E/WxClzswIxOu/E2
dfzmLoNB5SZymG+nXO9+J7m0yZuhuQzjQmWnUop1A/LlI7d0J3ZbKQaXryKiKvDG/lZDGetBKOq9
1DTjM8kYlUdAUbkue8m6CUTgPJuK9CSkfrrhrPOgkAe3fiEjJdtq4cjqaZZPnVXgDO3GdT4kzjoe
VPWqSFCNkGQyLtReni6dg4zOx1KyLppOBcdu9Pcdvh62kaaMBYaJwB6G22w0DuaI5mnA3Uu96TBu
KSFzlqMUKRt0e7iwLbtbxbF+cAMU0aJgXzyUrb5XckPZ9ML+INvCWNUdILmoB6nqpOzFqiZYaK3S
rQEZPZoydopEKf21ifZ8pVeyffhR5sKXenMbwiwnIQTtV34A9Pl2a6xz/GgLKarbXRFWzloiYraU
8sBY+gWhVyWY/OVoGcZF3I+sesJk9JYmvnNJipZNqNSbXCqU17JCj2equGJ0qVCBugXpZW72yqPR
HDwb4Wjj6VKMK7gZeLotOVxWqp2+ZamTtBcJcrdnpYK7h5iQlIhSOJ/5QeZT6+bIuFY+Uy1HgZT4
JQW1ZFW1WdAs2rSMcCFm8VKxdB+mc4ZlpsdZ5VvpR9hXSNdyHXWObb7rSY/LMMyqlWmMCGJyWbvW
reQ3kf8IFN+oGdRflXWxHuu6YRoU5qqKsFZmWHfZtEKGg9GebOLITwBIDq9wzvFZ1OMA89NiqdEE
ZY0jAlY9pQYeHE+1d2IqWQ6c+c3AKTS20amHwRharvBHTLk6wEmR1cpCrUZmZdmoV2phxmsqPF8M
J7otM2xDPb1rkaeCrys24uuipU+Eev9mdVK1DKbhpuZbx83a9kavGAFMUNtkqBWYe+192wUhC2qW
rdK06JZRXN0nMh8zQSEhbyj66FIziMKBnb4zI6vYBwOhpEk1fuuxBvK8tYZlbiO+blO2ImDiI1f3
pRc5q3+PDr/YFPqDEguUFHHGF99UddjPUHilgQ2SGIboMhL+RxHaGttti7+fKuO6Gdltd0pTrGSf
e4dJ84tPV2xMTfCZic5Y8yioZo10S/2xtCI0DDeSrINlmDbKbZyMeBkbNq+ZaiWeJexWXrRylB+E
TIXrIz1D0srXkK0OMUqrHslhMpp01wjd2hRHi0myq+saCvjSZhrdDzAAF4ZDJKAotHbVTpWx0W3O
GhRVr2+Yrn2KnnssaUxUjqmjSw+qJ1gOuAa7IU5WVSEDuSTxdM2Z4aUcdMmKYwztoGn9zMGr8ikZ
IoI5OA/zrn5mx1JfmE6QrQtOeq+snJnWNnR0Tm32p8yLdDP5ieYGJkwiX7T3Q9XbBHXkFvaxo79y
8DVcC0Ph43biS8DgAZ87kd5XOl75uBzKpaXgdsozINWmk4UHv8FWGv1skRvDfSyXECi1sOFcf0KV
V+o9XrdWXAQOTPYih+apiEa9CQOWpca2bgyVOdniM1UdkER2GtmecCufKse/7Sf/XovHAyU6frAs
483M+NqzhIIPNZeLu3xSuWk/Rq5Rce4RleLdSQuIffiumakKaJ6pYy3oxOZWOFp4E2uSvCsTs1ok
qBvcvpM+q656PZwGXrQQcZEEy/umrbN1ndefg9ztIzl9zzW8cZWCFinWzOYP9RxiadPibt0l2RVl
ShM5cDHvtW6LxcjufyHJcrtWqXAEjqzrC6kuUdzrlJ/nNfsHuCvKWnRlc51bFSadUX0FJF8BvM6L
FSlb+iKXg0Mnip/kxq5KNwLOSApxaLzhOo82kZrG6waYODFmPlylaZAuGlPr9+S1A4hNcUOVifLE
Uab9XCd9fIgQyjgdWhzxtj2y92sT+A1sQ1NO6ffZMJCOqLKAKaxY61KTm8fcDBQLtQllGLlSp2u/
xPMny5a/LwimvGrItms2Mo6NmKHwceuGw7ved+LRSB0sjSkJYRwcYLbph2J4qWtJXas0473S5Pky
GUSzzuUwegmaOLpM5Nq8q6TI9poaAb3sT8Zd7NfhZWoAsZywnH/WeRcB2Bk4GDYmJ9uhEItgr9lo
4RpI4agx043dOOVFpXb2aiL0fhFmRC9EkJW7LomEl/Yh5kqcndomxLuyUBpD3cVhkzsumBe2bwJQ
fOmykZhI0HLwcZyODB6JQs9LLw8vuNZUQsWiQZks6Ec/DMjJswMbjhu6vOwijuMN/TJVHUy140A9
t/F5+pcfCfjJs+BvJheckDoks9r4jst0eLFja6225wAHh8t8E+qTD7f9EupDn5jydtraa9nSMIt4
vnJf5fKK/MSLnz3ALOZbY2a37MxUdmlPgkutZ9uyTK6gyv/62fVnB36mE/Ip6yhkEfR8BSMP1gaE
ZMzGP7v87EwpUWS1AebYeXlN/FEfg5c2NGD54qM6fYNjb2AWRh5jLfIruWohcw34E6XLRO/uiae9
qlL1dvoWx3r/LGgcT6XfkotA2D029jo79dGX/py+9JGaTFmeHekWte+zmFrOrs7lzcAWF/P3nZEx
ygM61AHOW+jYC+S9YgBdCbTuzCHjt+MCLPvstTc6/OTGaawdQfd4KzkI0lWKKvlE63+UCcEtDudO
X8ZGwkRH3R0GglEv7zqz/9Vn5UYK+zNz0t/zm/+MvQNZ/t/r10McSapAjWQ5It8YWFqXWjZU60DU
+soc9PiqMIbx8HXNTr7R063qZ5guhVLhmSJ/WE+leJeKPNvnWhs9NaCuH06/1WONO5t0ytyh+ggJ
4671xbWwmxeW/8A1J/PMo397osWTz2adBFYvxDsypaa4UomvSfmWec5/NhtsNo2Vo7/AFHt/+mG+
PRXiZrMJSCWfLy3Vyd5RUKWv+zLqd9EEVbzia3GRi/HaCsp1xG7LLYY83Z6+6bdDjpvOpg07bpXe
GaLSG9jLbSMbNbY1yPEP2282Z2TsMTXJiOUduz/MOcX11OuXyVS+Kpq5n8rp4/RDHHtNs3nDqEO/
7dpC3gHWfo5SsQOo70G6WvONtx3F9Hj6NsfaajaFgItAwdJIlDGEQ/Xa2qjbuqKdxjMT7JGnACP8
zzA+BPWLXgs4MlM1ArA6G7R4vJWI09ekm5Pu9uv0YxwZNHOCD3buRMZ7h14vVV4jq7kKRe8p2Md/
NuPNCT5+mxpsbxMKJMTrwcxywRGLueET7lz6xLGGmo36NCLQDFVW2xkCk/yHadiLcnxNMBcW0bka
tmOT3pwpgNA0JSqjjJ4UBRyyWFKWP+POnt4yzUBXhUmsei8YOqNbdeQ9oYyLiTBO5LrVmI4M65qz
SfUjgfe8MqgZeba7hmBbNMn+maLb71tBmSenmSECbzlohFdEZb2QKunNCHN1oVA/FJrLoVCeTneX
73u98he68GV1aQAZJFZQt94QkLrQyll2g0xdO3NO/P2kp2iz+af31TFRpbT1rPhSjT/kQgWpfx9Q
i+hX+UKRX8buR6XqpjLPUJtkNQLbwQam5gD4NiiQRGIwV70uKu0zGRDH2mo2ETnUa/td1AqvI5Sn
PPrs8n72EuZTT12TCWVyYb3q72sRrWS1PnOM/v10oMwT0ca+Fv4Bpes17WWXkF/Vti7FM2d++LGr
z/YmsjaVvQMb2nOkJNl0h2xW1Ri6rY9V4XTTfLsvNVHU/Dttphqf/k2stR5JrE++glVskLdIbC7U
xDmTQnFkqKmzCSfUqlykU956vdMvg/izFZ99eaup8P214MyseWQgzNPdCGpz7Nsk9M6ka9yyFXdO
HG2xQW20RC4WRttYblBXN2le/ChRjJY79OIvI7tLDY5jkZp7NudldXGbS90S3SBFnA921v7wuWYD
fLIQX6STXHhEDJ6A4HiV7+PbkJkLK85gqKHT9PiPKtJzT3VkDM7z0oq2G3NO28ijLX8N8X1rPJ/u
Z8d68mwIFnbSJ0XHEJSSbleb1brws5sYDevpyx/pxv/JP/N1WTEKJkJUlzBf3RrNfTU8p/K4On2D
I+0yz0KjKEiKOjNovcp+GQmrSf7n6QsfWSoRYPzbj9jPEXjPi9ZziHwtQhXSZyI54cYqxLbuZRyP
xVM/tn8sTNF5LRGldpaaHVxHuk/wlHgTyqS6KO9O/5xjzzkbrHZgjyOBbuEJg8Pp/BAOOzPTfJ9J
ZSrznDNgtapvq1LjCb+rtjknHBfwOqZFTHT3Qpk6aa2ME2d3zD5XZNhwqh115+jbR7rf37r+r4O1
lYbQbKbA08L6VxGMm4TdqKs71cPPmm02TqUpClPI5K2XjP7bpETXujGdmT6PdW313/4hDWNk+8Cu
vMSRX4qhvGunbHTr3MlQwndncuqOtc9s6VVVlXNtLWs91b43paveeHfGM18xx3rUbOQrFVXuomHk
lFS4H5CsSvzndKMf+dFzuHYfTtLAaXvr5WqxrMbbcrAW0k8vPlt6I9MkupqGLL3lr6rfFpxz2Geq
x7+nSZjKPJpYywiE24IdfeAHwyKTyB2xI6e9zLWm2eahKRZWFQcL1Hs2WEqrvJa1TltzLF8txy4V
KxkZ2kPlYDs+3ZBHutg8+mjq+Tj6zD7eAPi8J9isR78rg0PyQSxP3+FIJ5gHIK0ROZuGa9HTWnWT
1fVeNoZzPPq/iZ//jbAocw43JkYJFxxrVs/Hwx+QkBzxJh/Nr4h6yqvkl1YsUI1F7z97ktlIb/Sq
skvBk1RkGW7CSiZFLy2tn22B5xxuU8ZkPBFTILf1xraefALNp3/2sbEyG+Bj7jhlXIWdN5EmFZfK
MgGwJ4JzXwfHetBskFvjqCrZ4LeeaRI+Ff5CqbUlqo11JXfr00/wd2P139eMavXfiVBNUhgWHfdA
6LceF/6FvAoX2UrbcEjW76nHW06Ly/6yvGqv0k1+qz4n18H6rID273b1u9vPJoSEpYrpIEy9gJeu
YZWOXDFV1OzGieiEqyEbeQhNsj7UoaISRTQO+Q5kpEhXsdlXL2SqGOZiSuLxWgmT6jIrIktbFabE
qRoxyD5c+qU07gR/JrRQcp5u9w5K0kzy/xgKmRVd3arktWXAYyPTXidma1wMKekIEWcTy8wCzJbF
lbyaEPWyJ7WbXV458lWm+DbHy1J+M1iN9anl4ejVotReRjuM19jL9JtAp77Q0MgEiwOhuSn2+FvK
PapVE9Q65FpqVTa1PkiPedl228pUwjVZNsZSstP02lTy8HMaRBu4gGExpMcGyT5jEj00WsER+SS3
Cfm5Bxu0UodbOx6IB9SN0d8kaO9QZNfWpVoJhayZLFiyELVPU4PMq7fN+E+U65JrqLl47AZQzDFF
Xm7cHDKGtN5ZkC+a3NsN5w1JLv6Hs+9Ychxnun0iRgAE7ZZWEmXKm9kwqrq6QE+Annz6e9R30x//
khTRm1lUTAskCCATmcd0ES14t8uHmSMwGk3mmWNRb+BUZaOtJbq9An0J4fOJx2Eh0+FB1krsq7I2
Tj2m7UDgdOjCW1d90Ea9iVg/E4iywmsc4oPw1pXtnAOCQpUwawuAfUoCN8yiUyMyqQTYEMXepgpw
RXAfBrSs6nrNX2C9zByYBMavSQ8TcEcC2bEBihFIml4/m+cIa57AHKzHg6Ky/EmgYZidAZRFxFr5
GmdCbITo7E9i87mMkkKDjR385QESGJVbmubq+eD6aV2v8k+QWQsIAtkgiu/ZyQrhzBiIYDwApagc
04OI2qDc8rtxf9Z6VKNkF/v20y0PiJ+vhmStCC/rDHCbDGkHaZZPyNM89bKD+BZNP4a5gUGg8nH9
7Pg5/JB1JdocOdZ0i6PDhN2A2r7J7vH6D/98rJJ11blmaRWPbcN2ml0VUQZIZee0SzYDzqmxMrw+
yPmE+ekLrUJOY3WlqvRKFw1eDr1NQAIO0ETrKq/O3OsjXHqNVY6p8wmgpLFmO5lhdxZL/tmmZ8eB
1rxxP7s0wCr8mKJcqmTBJSfDZ00fgfFxlPrh+sNfWETrimmCRzb1pMwitd9PbHEBlAPQGp6oah5m
c3kj/Fx4g7XueQZUSDfVUCNILPOLKM0ZqP082/o/pRVkXTAFrlPWXDnTTGh7TBu5Tcgtrs+FxW+d
//7X3WcUeieHqu2ipZfOrNwD2XN94v9cfn9YmGvhVKQTMKK3MfOMMui5zOWk5R7iEk6x1ODV41ls
bHFGyOnq/kAg2lQye9c1EmrEXfpa9tmGKSb/TElOW8eu5iewE8ZNX4AvQS0wU68/5oUvt9b0oEXB
jKVTJATV9rMC5OHRGr+u//SFqV1rVWeIVFm+GMtOGuWpM7sHS8n96z99YVVrqy3Z16IEXqLgO1Xj
HQRmAAua+ojEzaa2kkAU/S3NnJ9TN7IWHy5bswd9Ykp3AMRvjeQ3EKgBmutg99xqafxcnCPaKjm0
U6wOvVeSndmgIWeQxdgrUDvegf6Bm6xKzfQd6B3jGVcdnD5KniK1uj6J/18G7qcluppGRHaTlv3I
I7lMCGm9XVdzKNBY092R50m/BR1lwFLsS9upQQ4AZDyPqzdYHHZ3sGUdDryiyDglyx7OMvthXXbA
d+oLeYGqNflOWwQtYYvipeZnVJQxQSvJgTOz/aKgcYFw2pP8vrLQIZ8ozY+1qZWgY/D6HdbTUDaP
Ra2FRZtXhz5+UrQP4LMgAl/BENv20um/stRcLpadtmRb2o4+Yw3IByrQg8+dqQBRVHvV8HviMqz5
rrGpy3D7adDERUg6WALDqa4CTwv0YuBr3Tjc/mUz5uX9G5pAHj5CCPC7v1jUq5F3CZnNIc+1Ry5q
IHIzJys/h0xz5uwUZ9t4eFeX3hEmRuimAPkYPB+ycDnfScF5EbWr1ikQ0JmJsk6ztScOTo6aQsXI
YEHWWSd1fCdMiQYVzmRmsm247ZtJ89yyOTTH9NmA3WPZKDszqyLAWp1aM5EJKp69jJ/As+eHIX83
gVbWM8ALi50+m4XTF8uvpWb35jICsDRuCqHvzLS4s6X60GkA3AM878uW+qV4tWntKb3l5OkEdW0k
aQacdLTqgxS4JgKHSuMcoibHWr2XbeVI/LUTumtli19Ph1z74FMJD18wjsRmUiM1ByAs2VWF4i/s
2MyVS6a7vsycxngntnQAUXTSfHaGKYDZTY7szQonaTuWNLcL1ITyXnOL88vnAZwBvDF/rCfTixNY
IinLXppy0wyqnyEl1ujg1kYcCMJhhYkK4ZiGqQGeTpO4TV+BWJAqfjPvGvadQqTWiV+k+BDZXkzc
7cBWzGGwdVLzI3R8D/NnXzj0dYIzAQHN7sg6B0qnB7oR7GWOVB2P7CyqpbiDlrj0i47ZN236KF6e
ahJ2seKmWHG6gjvCzk73JA8TIOKkT9hrtaAz4cYvTXrUYW0eb+QpqUIq9pONO40rnoxqUz6AEdYI
4D5d/DxejwIWvtXkcUKynrhCeeySnSHDbMAKc5dHCFNN1T1oWB6YHLHp1vKIFp0c71HDPzOINOL3
8L2MSbFd7MppX8xX01Y2WPMwmfIy0wq0MOPTC1QHuJYcTQMcirce/030U3KX1hvLflHBH9/pmgdf
IhSN3UJ7nb8VPr2Rdvqv07EyCtiGlXLaMqD2HZNqQV7uKuU+zc8qbB1KpAx289hcgckNh8K1fnxM
lkN8ooZ0lor6XZ75WTGGoOBX762Bptzs0l8J2Hm52CxJEjCjdmVt+tge7bLLJVyltmX9AM6ijeor
YLIg/eJk0HpMk0OsY0Xu+mkr+SOp9osW2KYAT/gpZkf0tNLx0Sw3fX3qrBRr3gUzvi2OnfRq8IdI
WJRvU7GvAcZs0vtlgTOM6mDFZbBKX2BL79o2kL7enIZECZaNZrvJ4Eg1ZMDrzn730NcwOdujiVPs
KhpkJMgkzPimz2EIgV/NvjLhsUddg/DPhnwky6ahfvUx1ej5uI3haB/Nd4zTrfGU1DGxX6yjbX7h
2fIpmMGbUu66HnzXN64cYVpjGfeIQeijDC9g2FTDvun33eQmPMgsmMRvFeMVylkUtmSD9mAQN9YO
C3DLxgJg76ZetmPSAKJ8xxd/EDsCrgIw2iY2vqE7uoU/wCgP1uimUz0x8N+6ygGdB8dqWAPxZaZH
YMMzBnfTbm+B7gHgOFx7sDM8eKCb5Yhv5QPiBB6Ok8yvIvtPGvfx2HhAm+/MHEduW8NWOz8Jom4t
AhBkOThEtG4FigUucnP5W2meavHRmiBAxQ/FhGui+puAhdp/kYk6UwItBcpcG1WAdkhOCgMCyHwV
YxHmSKimLKLJ7xFAtdFqvEF9n9imQrm+VF9Z3Pkj4MakAVsTxKCm7DxrvNMBs7CS5w4Yfrq8F6n0
LHGoAPAs6LNpvXSa5gyV3PfawwiJ1lh7aSrwbLYdCTmKFhk0I/T62NS5C70vVJAEnqwEAvKkNQAp
A4RXLNwpJkw/oMpFNju28llwyGZ8obBA7dQlIL6iRlblwqm7xOUN8fT0qSclqB3WptZBLcGDa8o+
1rH2CDSBUjCNRxBrOs/oH8xhX5LcR2sPBuTQrSUuqh9uonduPZ0AR/Vm7EJb+TCaeJvHoAVXIeuw
TMsAQGJQfTJATR9Qk/CAxk5ty4Mil9/CuQstf7C0/AF0hDPfVpuAX+vgekDZA8sy1+rupmT0xlTD
DT8TrjEXrojDipsBDNR3i4HPvMyNQzQZtvYjqC4RHLBczXyUlg7GHYmKVg07Ptx3huHKCWqoY743
h/FQA1OvlsSzdRAedLj2AijlQL9rA60kBzSgRyOBD4yZwWEsnj2l/TYhNNWj1lNpb2l+zqFmly0g
xjDiqq0VGig3IIXBlKD1Rd4WIrdn4/tCq92a/GeBXwlX+9R6SwoeEn1E+Htgw71uf2ZCcfoZqG19
hFfQczfC723gfkcz/MMch64JQdp7gtDEyT4m5Z7VVcRKfTMZSNKbmH0TWvockO2+fSmqLcoaXmMN
QMYq97EGSvgkTkW1t1GO4TjfgIFv0PZDyoO8AIVtFzbzNY3dhnqx9QKsN2qHswami69ZcwjxNKez
oYuyTOpWy5AnWWBsvvNMg6RJ0zxk3fxIMlDObQ3WAZ2pai6W074wYx/IrzDOz5xw7d5U8ZUb8JGr
sXbyUtzr9FXBFkjAp+yb7z637no1c2klXJ4f2vEepEWwcRpY9oBvXfb/jZR73ZDs7KS5i6f6Lhfa
W2WhTN506V0KgbVO7Xy+gI4wdF95K956sPXAfj9acRE1ZPKXQv2CCP/GAKne0WMc+E1C36C/dcgq
HoKq7VVt/N1PQ+OmVrOzm1hxNGFv9GT+1Rc9Zqu6Y5IeKbjRQ5ZmOEiKyNSsLSk7uLoUVufoXBPw
xxCoeFrLu61pqCdWxjfXwSxdkOAHVoLZpejDB8Iwf+EfJuFEFD3IRNWG1jL3R2hAgUZkYwsLuUin
s6A5mRGg1WEDjboa7zZ5CueD8Zv1YEQQxZ05JZvBQtKT03hyKB3uCgbfMRvkQw2P4qVV6lUgCCGH
hVdYkTVfjTpYO6CBFD+XCAt5U9f4BsYYoJPzreH0znUNbIe23qQgc7p52QJnL8gWw/2eRq664OdD
GT4FpwsOxmeoa2d5pNY1v2xb5oE3/UJo1eLot+5hHNaDXGzDt2nByhV9XYWSlhWCWRJZQhVezYAT
ENT0LTseQmaY7IBV9FJrNfeFLKddTdnvhINW2yRJ+9yAT+DBs7v3lByJIDeK+K0cmOoMZkIgnwFG
D9D2vxjlx2lq0YbIgVXWGwPHzwQ+IroGrWcXeFYrK5EDZ32Oc6mNppJuIZiAu7kJlrqc9b0s+QlS
exvGoJRQlhK8x0ELZsyYZ/Wgq+OW8BVbi5/hYJJy8VBXjLjOcJ0uNXjjUVq5vWwDMBncshrqbUbL
+xl7flDjoIe71phNmwm8+43W22YkWgKxgEw1e3epcezl4FIE3ZLtmJnAjEMjmm+P5+gfi20uU+m2
aFl7aYPrVGwbyMFyNb8fBagIg9Sbu5xUD6yJAw7Gj5vmFlLBdu43tjIke50KrKBk1otNo+cw6l54
u9WW0nzVO1puGqW19s3UnKkF3NqCGsKjbBK4uHQGDOGxJ8zmHi4Abe/36LhGkPvTdsKykxCM8OQd
+Aj+lI8E1oaWgpBbjzmHbHw/GUFXaFrlwJ+ggIQMCCFMqYwDXOY7kJVlidOnSpRPVEHFL0WZQZuC
6/pR7wj4z2PWI3wVg5co+vgxd23lx3oKLhzN9E8h2/SQSpVsZNFO70mjFydEqOXOsss5bEAth3oo
r4/StszHAl3Qhwn8o/JjqEGcxVVjAsm0Fob6ev26e6HSsbYT4WThxARSJMKpCXZZ3ys4wXFPAxnm
RiH1QlVibSbCz5bsKKV0ZzOGk+DFNscNZZjKE6LbXdGa/1ZWXTsxwGmej6lEXXg8I5LLZfEW2UI4
5AZs7tI8rQqqdQFrdbg7AS2Uik3agi2JBH2p9BulmwtVIXNVc2B5VkLCFPGAp+KYKMouNfmNJ79Q
rDFXdVQt05Bj8glgkfmoYdeOmBqRI373L/+2hFa1mkxpJ3tWejRqEWwraG/XNroiN8ByFwpBayVz
Va+x7kdZ76YSzsUFV8S2S3US2lULe7QMV2KNV8wlQ13vYMxd3xBQvzBp1mrSYpCY7bFgadQtxmPR
sm+ttjZJg9ZGTm8s2EtDrKZtQpJbK00ldylyEcSijrr20KhPEHNWnxeTyhuw1UtLa9UDFeNkJGPL
sgjvM/t5sTDcY4Z/XbirFudYyjlPDKyuIYV8qwbVF3qj/n/p3Dj//a8aNGu7dEZbAVtCGZvAgi+6
19uN2NUFh2xDhkpwNiPX/6c1vFay14eiGIrKbmFQL6NZPnAK8TB5A47zB5f1Q0XRWL1KXIIgjtpU
EZW80Da5WbDPqh40BwU9FkCj23ymqm76JpcLc+ehNZWNKOCPcNZ2Np/gGGx/8LRWUQCAhYCA2kdm
Mxc43rFyIUFCbgH52Hnp/fSc56X615QnBmENbyoeWbCBSVC2EvNvMLSSpxi3htqp4CQQJW07BDSL
k6MC+bHU6QC5gjBQq+zg0mSGucQdAC9S/iITbMi9FhSID9MgNcBpHSo+C9SNdzpb0teuGoYPdK3F
e1EhzDlSKdODzvCZa6VWIGJiDs9t1uFmjeaq3GoNTd+uf+yfdx7auf/7mqzQeQWZjAHIz//U8iUF
ez81kbM+XP/5n3tvdN3i0ON07o0Z+jLlkoVDAikH0rS7aZD7BSpOTjVNGmiX+fv10S5BWaxV6Kgz
DRaDCwC/TQ6lVFMC9N4x+5WR4tEQADMOtflOU/bCbXMD+PUhLRO06VC6IeCvX3+Gnw9pujZka3IG
uns7IjjyOgvATJ28jg7snbO0Pnadne4k74BwTnGHAIEgVm7M9IUPufYFg3tIAjUuzHSVVmGDC65K
ySnJzE1upzcC889xn5qrrTtBv3Vhqp5HfZ8AiNbgkhJael8eRhx2N6bv0musth2dsxQmB9MQkbM5
wFhNe4h3vKBoiySzHW6Zbl0a5fyGf23uau7BSJYLYJqt+gjLqhFFPPuAS8oRZ8iNXO/SbK12Fqhp
ulGWGEPruD+3ZcBNFZDtW5TLS6+wispqVSN5UdHVniqLoNRWTNB8Enq/41mTPJa90O+vL+g/FIX/
exJScxWcLdSCRIa7eRSLGO0MvW1L15x77rbqqLuJ2VjeUHWmN4KjD0G1Km1DYHy4n3OZeYkq6Mbm
dRuptr7AvsiOfYQqHQ7LSvwkUTgBGAXCbDlRUVJQS761ksL8PTWFBaCOKKH5w+ztEuvmgRCstxaJ
yKkHZRxdoFmF3ovkKNvYv6+/68/5AV1nWE1HZmm03QgJlkeD/LYT9QZC4NIPr1KDuGsmiD3gh0v5
oPVPNmTA/u2JV3sS4m4p6j7QayTyWPJvZt0ynrqwfI3VRoyFXVRGYoGyKuC4acGSPh68hrbe9ee+
9PPnv/+1AxuFWSln6A1KAw4mqIGimehAa/7GtFzYHcZq88mxaKSWWHlUFstugFYfMpip/datoj/o
ZXLLVubSW7D/fQs1zTn6JOMQCd7cU1QiRZU8ycLwr0/SpXhmrOLZMBuzkQI5EYmRQEBQwwXfH3kl
dujqmSEtGfGafkgCbvXV0aRDdqcO5hLaMcR3oRduHQzInLxcf5hL77o6cLAhCRyh4jbSrRae3MPB
TMULqLn/dDWjxuqUKdO86yFc10V1Dku15mVa7HCiJx3druvPf2ELrr1hJPS6dYMghzbnonX7pgEu
S02Tx+u//kfZ+odTcm0KA4FH1GkGIFBafwma7bBNo3rHIgNQsMopny1PeoYz+O12OM6P0/PwrH0S
+Pf85idlG/svNz7Sedv/9BSr42BUdbhMQGcChogAIimfpYUWZgup0PRThz/H9XfVL+yuP3//a/Na
loRUjwGWgzKN8AnScjTBU0rckbGaYicz1L+HnCZQn+sq1MJqVPxBK/1MVcq3ZTImYTUJ1LwXvUCz
PLY9hZlQUK9iKHGMA7+fFn18ptmCZowxwNy7R71PRSvSGwzJtp3Z4k4wMxQHSN+c1IKyl5jDyAKi
JLT61tsuPrUQQNt09TgcysXOQfuylBTf3BReDFpwQOsUpcUEndHyNSP2aHu8Q6EPzScZsIW1eyA6
xu0Q1yi3FRUzGqciS/mSZSw5QZ0DXeOugqyaUdh+yXnhUlSk7nhK+pMVp/KWyPXPO47Yqy2hgN6h
WwZgd5p9lL1nQBbc+Kfjl6zpvlUxi2k4Y+Jwh3LhI+ZzRYE2zo1LxQWuClmzfJdOhVAYsLk7wHtS
DseSAWXkKu5iZ0lTslmqevnQGMvfkl5VPAjwoBGmyvLWxF3a6ucJ/Wt91ug6ULVD/UvV3nudOnSJ
bxwil7gH+iqwZEVjm4VuYoOxXqLRY5G3ifflca40w1NAN/c7iFV4EiRcv0jk7NVxrHgVhOoBbhmX
54lmaQixp/xGcebShl9FoDKrulnGiBBzZcRwC4RGjt02ygmOzWVgcCjhqAkkE65v/EvzugpHacOQ
aRQYjHVik+nGmx6Xy41Dhf5BTP10dq0CTImiNc21FHgJuLNHiuDxnkFa57GbuP62jHyJKpSct53O
cU9FWf2lapr20yrMNPYAnRMDuBdl0Tm2zntIklrcG+Gjs5fAxPoygewt2oR5aCKIRb2dE29sE7Tz
zIVCNpDE1n7omrl3Jt6KOyOF/lDWSfkrozNyNYUM43aKgQogSHedkSjTHu0zZV/NDQt4XvM7OjXd
/dyX5t0Z2fRfBQlLSN1BSBjG9xRChHpXz+9JbTd3nUh1v5X1+AK2GmBIc1Nbr3VGQCRfJhIuy9hI
R2mTZsNHnnEoMdulr7XqdJQJIM0JVIo+kpj0j22W2FFFZHI3I+f3xhJiSrh1ZFER8+qEioPlVHo6
4LdmaCGpTexyOUytSyqUt0Wfo30P/F1YSshUJnPzUXHR3qfVSCHObokPbZDSjzPWB6Bhp36hdmje
IjrfWaJTosmSHVrPrbbtByZgfGKhHU5oHkzdor1CD5p/2HZlAafUmB6EWTWH1BDgawf03+gYN1CV
I3Wos6T2YCo4BjxF0DCUZnxKIU/s1s1i48zX8D1H1c78UV1mPx7TxkPfU/ezWBSPRMBxBTZp6Igb
ZomBlWzbZ2jLxzUEGpFMps9JTGsfclrqnZ2aUPuNJwvuSkBWFIoQPiPDW2YPdchqVnsT8sIA9KH2
jkxltgNaPjvBB8L2LVh1eTG8oD0rQzvTGrtTN4GjQGXNvuCbWrx1eSy/BBmlL4q5Z5AO7m+lLRcq
KNrqLFNkI02w74bIQArh9KMP4Mnip6f8ljPLpQFWJxrOjRIsbATzhJAIqtphmspNKdQunAdT9zJi
wM5wupHlXSj/0TXkE4r8c6uaVh8xrYdyL0TUgTRqky2TEqph+iAC2k7E76A++tSZfRwuvVZBynNS
faZr5iamyDiKEayPhWpAp/QJNCcVXn1eP+F+DrlUXZ1wgtoyUyl4tqQHVMHM8gn9tkLqurPYPSB9
/zTK2j2tGuyE2207RrCVddDXowKtzPzr+o9fSM60VY0bLJEG0K56hNM6OstYh2N65FPiWfmNNsSF
6E7Xbmk4iWyi4xIPPQA19kW6vPd9t22wexJqbmm/+HE+ekpJd6VS3Rj0Qpxbu6fVSTOzWEFIZ3U+
HUxa5PBpSyEIawJJliP6+kATFx//NoXnqf0rf9ATaaW1liHI9zjyATmNHyEQR4NxVt4pwDj+9WEu
LLY1RplD2H+WILvDY/BcxjF3S6e/xVl54y0uTdkqnhosyRqVCWDiARpD6AgGaG/TCTLqGpRAb9gY
Xjo9VjlqC6nJCRDfIUJBqHdHyLRCTTsNdV27SxmgC5oxfghT+b4+YxcSkLU7GUtUqyG4yERz92ui
99b0cv13L+yZtRlZr3BDjSEzH7XL2ZJUHSDcIyN1mT54P9zo4Vz42mx1NaOc54C7GkM0QSURolQO
BH5dDRDC66+g/jk9fsif2GrVQqJUQjlsRkml1DYMBHC72PdqGegQ6ZTQICwrqA3vK/nOUj8ufgkA
oNJ08iGZ57BFbup4o6VICconKKPCSSVk1lOeFWE5veZp7U+WgGzya/YHyNNumBa2jb4fh8cYwrxG
7p2pQU3xkcgd4OFOE4eCQI8T4qNJF2gDv4uBgqvAvms76cS0QtUPSLjjoG1SRLUBWnrACw6gNuTA
wYnmFXwRF8EacFwD2qWaV8vvjBwFofjp+444bVkGgG8u1W5Sl82Y+6a+iRPzzhqeRv6t18u9SRdX
h9Z/zjcLsKVLOzm5vY877IPxW1gBnKmCbK4AP/uqNSitwmBizHxSFJ49I11DgVE+l+X4UgEAPpre
NL1DeQcWFqmcwXwHeRzplPArKxyL3TQDIK69kAUYn6e8lgDHv8sXuDVgjjnAHsDtsdZRGuCaDMWd
CvAbMxUXgn6jxOhhzaVnDGEJ0wsAzRegUoCa7sljoRbuHHfAkX9J5omZODIOaPnI4UAGmAsAjxWq
1/RJV/D/QLLeVMIU7cFOHuIapncmhOanDzWjASqxjiLuYTLUOMACl5mJrxYkxqbAYTA6TEXDYIJS
d5Qa2zoFehsK2VDHrb3UBAyw8w2zdqg4mCMuE0BT87sZhMMSILwGLMcGCLO+KF2p+UmCQjoQ6/Sz
1Q/ne7bCc8APcmAAda8voRjekoCj+UGzZyGeRDO4pQ4N96Tw6FK5Mk2d3kRt+V0rYY6gIOkd3Ibs
CrmXTeOU4z6e/lNq5iTVg1T9+ox3W4JpxvcpnsckMvVHNQMIuwLpkuDGjPaBAzhjg0a/Mv13xnES
YC016lpArqpshIXT6EBrHlYYhw7OFMVBfGlFWORO8sZ6p7K/hfKbpr9J5o56FMvByxJ24+z/8cQx
4Un8vyEGHt6JIXWt2pNObnqtuCvr7EOvkFyPaCTeOBLOJ/3/OREwyCq1s4SUetI39X50J68IAA33
qkDzzQCEBdfyIArtoMoRDmFzqELF4971cX/unWLc1aU0pk2sqVNb7zsPRinBJ3X6UMLVrHZ/D87r
fn9k7sfz4+gkPpaQozqPX1//pHiIoVcJHMTK0PCrs3qvjmyfVgOg7n1+T9UhuP5uP0Yg/P4qqMaT
iBmZpmyPKqz4UFOK+hZ4ujeynEurYhVN0aOM1W4o870wnmN11wDsm8j8TAG5sSR+DEKmvS6CFtis
FOWKfN8raJgXWg9dnwqQOAs62zeGuPAO60IoVK/NGvL2+X7UZ29IIcM+lX7X3I393fVPcGmAVSAd
LN0wWqvI9y0/9MBKWuCbxCp1O5iM/dsI55H/yv8IUfK6U/EKOslw4KKAhMwJdRTQFeSNWbqwjtas
ugal6NbI+mpvWfU9EC4bBXfM60//Ywca3/g85F9P33aazKiRZihoyK3QzLAskM9A5ZgCH5lBzqkW
qj8yFAuuj/fzfQADrrY7hyJhktMi22sN26NQAXF/1QUu2KN9FuaI3x2K+IoGiy89u/GOl9ax+r/v
2MX9UCHrnyO9mo+lTkD16TZVrYQ3XunHtBavtNrmtIHYQ83x+9bBPAGP6mUSTAEXKYrzKzvOnhpw
15xc5iebW8CBn0uLGHO1+ec+j4s8xZhl4dhvxXu+g8uAdQcI+S/2DXOBjrtwLeKf11/xj0TZD8Fh
fU80Z7PiHDjLqPMWL/eLAJQXf9iiBX4qvGXzq3AI1r7XfeAIdbvfVYiCvZu5sV+4t06jC57Y9vom
WZrZUKvK+TM6egBCk5f6D3cwCHTaLZAiThHeYmhfHGl1aNAU10ZVxUjSzx8M6F6AUejkbuUwl7nU
Rx/NtW6E9vNP/jSxq9Ojompj6SMmVp2UYydMVOfyIO66N8MS/ggToBv77sIe0FbrBeDv2YjtfI6Q
9580KZ6HoXkczuCk6yvkwhG1vmzlVqkyqzenKLcGp1M/WXZLlu3SL5933V8nVMyALVksY4rA24bl
0n+l9nH9kS9M/fqONYAxPWcLHpkKZYsuErJS0e6bXHyhUOsXcrw195cGWn1jmL8UUE4q7EiAjIhW
lMPiaM7hUwd6qhlvrr/NhUC3FtmUwswshcBpiOS7SYnS1gIDIRrrWwf3pc9w/vtfnyE3gcOTbYvf
j/fN8EsVt77vpQdfBYShbSt4/QxTpCE3t4TYjW0daHHq5rdygEvzvzr/4WPDWgKCaAR7Uce2f5WW
cM8EH1QHwC6rb1Qr/+gf/rCV2SoMoNhfEaPBDDUBuDdz4qr3+lZu+BF2Q5F8lp76q9AD7dQGtt99
5gfNARPOqQ7Jb/Z+fQ38keD76RHWu7zPEku02hQl2051UP7dw/fNrbzKA2UkNEGVhLfTlxXIoArL
GyDNP3KFPwy6luUs816xWkOfoBXU+mA6O/oGN0VHcX9jeR9ar/MtpO25ByNA13LJjV7WhfW4No1m
6J5rYBpNEQgNsnsfcMO+Pok/t5ZMey3TuZBE7WyJ98mdzgMXwVWct2JbOrVzevIftqnzWQTVaXLC
/fvH7FF3D1aa83F3jhDnS1KGm0oaKB56Qjee6MIO+aOS9NfWmyVNBSHnrwr+C1wamf42CXSZk1ua
rT9DR/DK56jx1wiQ9IIy6YARlpP5WN0BCnAwXeHPgb5T9+qmulH/uxRY/8hN/TWOgGGnUszqFA2B
coLpb5TeA+2wn3byTgbZLj2Z3i2L3wsB748Ez19DUXXsYXeDr2hz3dWHQAJmrWg3Ft/PMDdM2OpI
aYbKBMUJvw7Ch/uG4oEDqqRrhclXdsc3+uDMRxZNUfoMV6VTux8+tKD06sCIEj/zqT/4qqN4t9bH
pW3/Z2f+9a7qoI3wTEOIHHdiDyu04xjWofmAsR/NcEHaqbswj/WLUN/O4fVdcsGR3F7bWycabya1
xpIBK9ajex5VQe2abuOP2PDpnofCR2XPAXXU5+Ab3EiXLnzVtfYoW7oOtgHnrUAZuM5gRcHzroTv
1423urDV1tKjWQyIwZKfv+sv/gJaj3M+z/4fZ2e2GzeuhOEnEkCREkXdSr3LS+xOHNs3guMkWqmd
2p7+/J0rD4/VAowAg8kAI7bIYrHEqvp+tlF3ySHcv9YelLe2vdf7ajP+BdV78lCbeJN61W27coyb
Fwv6xJv+y4V9WEtEOoqqBFFJZUNCKwoPnTEDZAWNj1RtIFYQ8XZH6QjxU/toF+mZhU8r77408mVO
PoyMfmK7by3M7YX4Vhyro9hHBzREbrITov195rebYTPCetVRHIpttV/TfV7yuDqtlBRqMozLyIM/
79Q284wb5NB2DH+m7eQP/oQ/6bHblFgRaExucUHogc/lIa3q5fgOKP3q0J3Uu/ua3vF3dH5fVgaW
t3YmLH1u/fvvH+ZmhOITULcXuwNM6b77XqFD/Sf/5vwAqGC4gd7Rn/aXuXJl8Xl1mOP+89IfBhON
U2ShgBHaML9wT7fZ4QLfQ6vwIbwJb6CEvYEQyC2YAFiGdGtswq3YotRpp3xUKK0cOgvn6z/7/PAj
OgNyXQiQRlCkXsJuT4e1t7vEdZ8ZuBYm1agqSFtIHAZoxR1xsEaPzg41MLjx6w7VIcMSvxqvaHKO
76BX5IFMGxjf64O9uW7lS6+lRUig8bcmbzB6dmmuTIiPAomVGVs6RXVGah/3EHOuYCTWPvwLoTj0
niP86bfu3/a7CMrzGsltKdLUCZ8Wg9jYPP8zkOIoHsbn8EHe8ZPYl17s136MxvJ75673Zh9JiJcO
Lbo749R+R9S74icXZlGngKo6S0fIqo4Qtso2yHmgUO58fX2Wdhq5mM0Hu0sGGkFDGCECu7efm+/I
k9zm5yYId91T8tt5mpAPWImWl17i4gc/jEQpcU03xEhhmm164AlQQLNmCgvXakQz8h6lKcJpGJ79
2gAuknhIvPyUD+WP8OXS1+yP23o38X0Y0BtIih/YcWX2Fs4vXTtoFK2AYtmMr7QH+TgjJvmbv1g/
6EsNQTyQZlEHD8g0UBuecTRWxvz860r8HyoUCjp8TjGNTZhskqiCgiNuoaJXB+gaGbsrzXgL94ZC
lw5yB8h+ttOEc7HqcVl5R2skb4AzgFDD0ZzxmZPEh7SQBxfMvuuT+bl9CF1MKGGjEK4iiOLKVIIx
Um8Haw2S+HkcI3QYY2TMssw6rFM9vQ3jiYj3OF37HvvcBsT/ARgt2fc8woIgnQYCwj0EtTfAexzZ
5nKGZP6wGzbxXfU3OyKoeHNPxSPFhdYlPIxXgsOFgFS4lyn9sLXCMOW2OZsw/x+Tj6712+QErtUx
vDFcfCP1W2NPbuimQDyaI+vzeH29/oX2/3+yCF0hKC9tXjgpNp3y261xb27soNqNRyjO3o8Hvqlw
ZpqnCe9a3E4Hec8Pze0ac3HB90Nz879vDOXs0G5KjM33yaH/Tm7TMz+iP+UZyJV7JALWpnbJKDXH
goY19DPa2AajcFC/92Dnv67P3kLgKfQC4jytelSPwWzGe3Y/naqj60GbHLEuuYc07/vKKJ/flWMD
/XeeCAd4kV+cbrOZn5O36I6ekkOxMwPjztkatyXwp/Fjc1ecwpVPtc+Z/47Qy4sHCLQDv4sR45tx
x/f2c3Zgh+gkbpIj2dVHyJ/72b274jMWLkOEDshMAGKYkwlOo9yWfxmYLKC0gU7xozo7j+5rcdce
8aGLG2T7YTxBRNPnQbqy6Rb8sA7NjGMA3FiEPZe7aCZG/rxtgZvKvqWoQR1n4l1fwAX70zt9CmFA
l8WB/SVlnPpW1p1bI18JDRecop7mHodiSEU/jsEkGChlMp2PE4HAmKqrYeVgXhpCc0wuPqjqEeq2
AWRQf3DovBRDsrPztVzg0uxowUslDVDFo+4yO+JlbPjGDNOVA3BhefVcNUeRZQG+Cw47iHaTMfHd
8IULpMqNwberH9dXd+Ho+L+EdRu20Dh32DGtwYkazPYdhcgobhlGOAN7TWttaRG0GByJzC4clMAo
JfBIhIPCdpuPamULLjxdz1pn0FVHbOqyYySIN8p+m4T4V7Hy9IUZ0hPWEYG0/ZyEwCeO9kPj8n1K
p11YO3sI72yvL8KCAKSwLybw4fSsUZqMOiuDHYeGWvl2SltsNZt39X3EBqD8TVVE965s7Qs/E0kR
wylLoO3s4kyTUK78igV70/O0XdIIXDcmzrFpaPU851N3BEBTbXK3id7L2ez2sszXYpbPw2Vha6cn
FW3Z1y1EGUebi4MxIA/thtzadHFsgptmZUe8ef0c5o0FikWlvnga6b1JCerQ0fiWWUdOKxTaxU1e
GjuRijTzLTXSaZvzwsS1S9zlR3uMkm/gwZrmzo1U1nk9BVGGUDesNhUEiZD3hyZVBA6OFxlFDpJY
Y+/U1EZP181iwbfoRQARwBYFZE/EcUjdb1DDvid1v/LopS1zGfKDwZVtwtvcjO0jgxIJqFtQJAbJ
xzPSccWzL4VHeoqcK0IS2oAzlM4ov/VB0WpQmD2lBxUhUz1B4PvGKci0qRti7kyV8B1kqBkubc0Z
8j9ttrEEZ7+vT+TSFtbcT4kDrCkM4hxxz/cYT92zKZJd3F1weu4a6HdhsfR8eTTk3RACuHwEwvYe
vP5tSdckvhbunoWeBy9smkyx2YFt2suNG/4CYcqL5ugYo5QyGkBMQm28+deuTH+IDZ+6b2Y6+GDF
EafYz+BuTsgONrfCPdN6L9HRVaunEEi74ghZR8+y71MTzNbie5X/dEIUYzlQ056fr0/9gqHphdlD
zwoRpYZ1LEfSnTOQw3eqS4sNGr3pChNgwW9Zl1X/YMspOnaILWJYWglmW3KeHJDqqsmT0ZPdf0nE
xUHH8X8HMUWWj1LZzrES5s2FT6Y4cIlZDGySWEknLlippe1Jy7BryxCOdRS9g1r5ELIq9dRZEGJg
8wYskZVhlg4bvcciTfiUENvkRzqioxGNdTF/Zz1hnQdtqhFIEY7kQTWYu2ZW3YaxpD5XoK/EnkPR
VL8SVS7YhX692pnhPDl90wRQI5hUhRbJGwbix3WjW/jk+OeTPlgEHlT3pemawJvVD2PUXeDTaOPK
Z6S4DC43jPJ38JxXfOnCzv+/e9OSJAWKCsCxxsfB77Qs4sc8r7OV5VqyCu2gVJ3dgxAxOWCudg8N
2lTZ+Dq55k3evl2frIWV+HdF/2GyJtnbddcL59h3JHDzNLugTUFGtaK/1wdYegPN+8ZAf4WRysVx
zuYHmyOB6vD7JFS7ELosKyu+MIZejEI6i6NJSYpj5qR+ld26yrjpG1SzouD3+lssbRu9CSAWvDSs
akB4NKG3HtjBjLEtzbp9Wn1r8vcueihRFZ2q8r2us5VPgIW10QtWzIajVtYt3KPgifs88rJ95MJS
kUfxdfDn+ostjXGZ0g/rP3JmqHTk4hiZxXAKoxz32DZy7Z4V1VyszN7CHtFrVSAOGaYJRb+fXQFv
LMdnQHdX7Hdp6TW3eRFpHYjA0jud8CN0CebJfV7dJSrbX5+gpd+ufeKFnAwyz9DwIVUb5A35GSXT
3+uPXvrt2ubGpXEX1uiOClpILALbbbnP0CHIQI6q8q3Zki/hNByhF6oAWJgoUqPXB0FZwHuyq6rh
rm7WStoWgvl/hd4fTMgwU7ebRTUFSuTcY0W/m018IxXFAbQBBNmC/A6j8AUNg2s508vl1ycXf3oF
CoS8ijy0WjPoS+XcRH1YfJcsrkCAh7DQo2s6NlKIqquQKUsNw0OGtwIF2c3FNlbcWTGMhZ2jF6TE
Fj5hu7FlgXLIM6uat2ycniUpz18yDr0qxe0BN8iSgQWorPtrQrFOZWbQWuQlTsPN9SGW3kDb+1AN
yaw4dCmk8uq/JgUl1ZzUPSou19LrC3tHLzNB6y9RAsJOwcBZD3GFcfo2UrVWEbRwzuvFJWy0AEvl
vA6KXBgIKYcd8HqOTxLnVGSHrhDf57r8+bWp0rxAPwFpKCitg8h5hoKW11fBNDxdf/bSLGluwLZa
oi58kCBR8p65cl9V9op3XAiO9UKRTEWxEUHe+6aahl9hPj7mUjLUCk8vAwmPpoPP1q+9g3bKh6JV
oYotdszG6ikmAn1Ltnq8/uyFl9BrQCCgXOQmhG0ClUfwJtk+L+NN3dp7d7C3fP51fZQFZ6xXgog8
bmZaNCyo6oe4P1cg8BLnXfVr/TYLq6zXeVyaYnuVFgrP5+EJYjztNmHRWsHCwlb+dxn+wQe7vYkF
FbMZ2FH6zSTOY+uipKvhKx536cdfhv3w+M5gI0dDmgrK2T1GpXvj2sb2+rx/+su50BmDTpS2CeC2
MxIcF6oC95s0P0i25oKWHq9tXKBaGsMarTkQRsP8OWmjnSxAmQ5Js6Ze9enk4A20/dtNooX+TdgA
39WDdofUVxzurk/Op0aJR18OwA/zXs5hU1iQPQ8GSDpB/IYKeyMSBWT22vz8q2D7v7MUQ2g7t3Ps
MLZVS8FdlA9z4qTP0I5ytkmcFb5hygpIhXoqvd6skoOTQgul6Kd8p1L0j4+4GUVx4jTuu7pCEYJi
OQusOS+Rj4gAGUS3TweH4IqAQIHrTUWGdUNNaPNdn5zPS9K40E9ghTZ81wCR4gSnCWkXqNCgG8EG
j/8CPpetV2d8K3HfT9rMg0iqx4ejtFzwF+5pVZ6EIgFiBr/Kj/HFMXYrP+vzokf8rIsf+7BoLe4G
O6OS4WmY7D91ZeygAcJwpQotQy6ALR3TY1OLbdSSjTlZBwKBoi6z9hU+JjIoRFyfnAWj1EmTNRER
7nHBeiqa4gdxLhpNXb7yhgtWqdMkBweE+iIZzdOADmF7zn7XKr/vR/d+nOK1Hp6l369NYti7cmg7
UaGcM+nvmqScIV0Trt3nfHqkcKHDvJVyIMRO8dGeQFXEqhrpGRE7uRJ2BB1S4GMJ2V9fh6W50jyn
CcYVeLZ8Dmxag/AuEo9BBGrMkg2ylGtfp0uDXCbxg8VlqQVubOvO0M1Fp0rSDJDwofe14xzyOc78
62/yaZiPOdM8qaA5AKJRiVuCUpAzMkeF4ZuVhKByAg3VY0PEdIYOVjtDjWOAIidEQJqVoZeMQfOw
ERIPAGeb5NSrMPJF1fyq3XClq3LJFDQXm5UTiejMTbRpc7gO5r7Ebgm2cLhHjBfnY7iyaZbeQfOz
limhGJLmKrCgM5+Y9B1SfiuvsPBoHUxZ4QAq+yklp3JgT3XjtF5MC3Nzfdk/jbK50NuEIzVWhWwJ
KM+twvVz3j2xtHwAAXmjgLBCY/sA2Yp2TZB94bjWm4MZ6SZLThUJLLR/oXmz3k4sehkctRLIfJ6Y
wOtoptREvXJySsXJQmq1lHxfKMOXnL8UdndDQGfjqbtNcbwaRfo2DPPelt1uGH9fn8wFY9PzrXOZ
9WE4TuLk9udS/pQR39gcsTK0e+T4pctVvKJmaTM6vbJwbqxTnYHz0ErLuOWZ06EVuUtWjGLhPfSc
q9kPQwmtYn4auHuscmTvkPoekq3DcJiuBZ0LtqCnXgeuptrIbX5iY76NIvaei/zVNtK1Q2DBa+pp
V9zVWVkikvAETBCwV/BY4FsDZu/JLzUicbQe/9cvk0RQ1yyiEPKB90UlPFBj9iN6kkAu35B2LX+8
NE/aEUNrqNr1TFmnontmHC3nl71J3RXfu7TUF6fz4WzpGkWsNG/5ybEaEhBjQjljGNMXrMN4SBvI
pTngj26v74/Pi5IwY9ohU7sJYF3VVAamA2oIpHm3/dBADce1igPkH0UOKniMliqZQl9ahtyjpJXb
ZrYge9QxlAhe/x0LU6p34Ngzh6xEk+IAaIr9MINrwQv6XndrIOuFs1TPf3cdMgQKR+wJNbV09t3C
FoeBxMUma6xy71Yt2yZ9bqHH32HvqDLp9196Lz0t26dNVoBdXwacOMBWQPIJ2oB9ucZ2WJg2vUlZ
9DHU2bOWBKx3oQR0xO2YlzorhV0LD9dTrHGOQ3ou8HAzfzXnx6J9b9f26dKjL2ffBxt3kL6F0I1j
ni7wAK9FTZXLBFTnUPx/fd4XXI2eB01VTNBhDHE8dIZC3ms4WqpAn5kjn2lir4Xllx35yZecngnt
QtTuKFXAqDIjxv3LcOzmcCUVsfTsy8x9mCFiK5P1MNmT1XU3MgOiUNKVFNeCg9ETn2HEjUESm536
WJWdN2bAg+FiKnucuCz9Pu+R7aZqjSS8tNSag7Fj4QgilHsKGQTLQM3JJEF/7poyxNJCa+EF6qKp
GaNG5ESNsPYhbh/dzJFAA1jfTPusovnKRl6aNC1qLdsyytGiS9Dwi1rz6FX09T4W5xjMns4qd1+z
Wi2QAIu3UBZT7BQnIbmbI7femJADO1i9Me56Cxin6+MsrImevnOa2SliZV2kuLqzE0Y3uE3YQUF4
pQtx6fHa7rYTIFkd6AgGbvzWs7euBtEkWQm9l559WZ8P+4ImldU2lV0GsZX2Ry4TcWMyqB8a9bB2
AC9sPZ3c1YoO507flkGq6Jlf9HLH5Nv1iV+wVj0vNzPV4MLHaIKY1i9ygIyuyN1binryDQWIbGWD
L82RFkFQEYqCRIjpmQ2d8MjFd7ZCuU+6YqVLj9d2NIMWsRuLCOfCmM2vExl6ILVxzvmTqKOfX5so
bVvjkyTru1mZp6qEqDHroVYr+lMVk98lpyt1/EuLoW1pUHNtSaF+HdTN7PfFvKlxxWbXbzxrttff
YmmmtP2MXIw0KvFPJHC+hyBg6s1V963i1UopzsLz9XRPkeRFNtTFdMos9pN2+DBEbcQt6N1P13//
wqeonvBB93crnIQnQYFEDKmn3Wg4oTf2kFuda9wAWun2ovCyMlsL+05vKJ7B/0oSG52Xc2jeJCyH
nhJd2XefV43jilCzpzBqs0rMbh0IYtZ7ADnTU9nmY7qlhUxvVTSmuTdLFxJGeOW88e3Z6oNadOY2
hDqQBAA3NTLw4zLnqbI6aGxMKZ+hmdln+eABsJ0+dF1T9RtU/UdyU6kZMJMun75mqf/uYz84vS6K
BrOiUO2AYJqxTcvkeaQS+IEZkJZ4jbKzYEx61geYpVJ0pTkiBi5+VM3gN5BdD3EheN2WFnabnu6B
sK6gZsXGU2r27S4mSXeoTc620UXzNBNWvBI4Lb2GdkDYCZvJEI4t7mEh7yzInQB7frSblaD43+/9
JOjTEz9zp8KwQtBxGob0OAzOtqhtADbfTJb5+XRTMHmPTlZIqzh+NkPXG6KzI32KR8hE9Y/pUAPn
92qQtVju80YgLvTO3n4swwwyXePJUEWziaq8OQyioN8a4LQP8JlqQ4pQPblziBIaq0sKYB/puDOd
MD+GuOV7kJ3VbVlehZvBARa9MYjcOQ6kqIeO0mOBrP/zdQO4LMAnE6enRutsygQoe+MpHJgVEJnL
O8g5tgejDcGoQgPwFmjMZiUEWRiMaPvdckQahlPaB0LG++zC8YYYjoG34sb3ma4cUkuDaAdIihiz
C2UCcammuDNlW/r4dBbe3IBOws3oJKEvf33uloxaO9HLaGpZE9vjKa9ewrnyhTF5WfQltBBsSDvQ
7WyWMq8JOYVV944KqPuq/+I3pF6sZ0iU6Malg5tS2j6MYZd4fR7tiJIv1yfm865F/HZtDRzWXaJm
Sk4dFG6lMx7lMOzz1MZ9D6RKzVL5cWUGI9CZnpVBc/76sEvOTDvY685UCpKvQCpndpAN0JVrvwmr
3RnGWoPrwmGotzpzwxTlnKkkMI1oN3ciaKixchgunOpEC88piuulObr8lFNr17oucH0/M+uRIUx3
k9iLzcj/0iyRy775cGwVxHaLcQB4mpQF4DVZNKAmUXFw6kF1h5RovPJCC7uDXFbpwzjz7GSVglzB
KclkuXET2W3tqgGE1hBfU2FEgfN/h8gq0sRRi5jApo3HG7GnBIGQtSaRsfQG2v4e5r4KZQpYMOfn
MPrRhrsECZ3rq7D0bG13sxkyytDuUkHqJmRTlxEwQTm7I2HCV9b5c4OiuhKdSefBUCMyFokQaJwY
XhIOtGsSpc+T4W5GGzLO+GpeOYA/d7pUzySCjDm2akTULie5lZnhd+6Mz4/8VJe2V5gr0crSKNp6
swnbexRkDpz0h+l0AHW/s/l1hv5DE685kc8Xhuq6wGFlFiTvDIk7z/I0cYEuxtbMPWV3K1O1tC7a
yhs1ZHlEyeYgCe8qy9313eg5znfXnTYdBNwL9aXDluoSwXZR1olLJUH9dwRoiFPusxSiPE4dzFka
oGjvS9/+VNcLJpPb1BNK6U8j2oq8zAqfOsc6RTY6tq5vlaUJ09x6UWduNrYQymnABa+s6c0q8v45
HC5t5GVbbMwcWojelGdraK/PvTzVE4lmlhgzCWsSZOX8k9nl00TN3fV3WbAuXTd2SLKcWSSGZmzp
olLUKeRtX8fzecLhdfjaEJp/n23IK81OIk55qvpdk+e/+By2u8aCvMjXRtA8u1OkCpqlxhzwBtnJ
WFpP9lx9jyEJsDLAworrHbHCBoA6rLlzKlP7LSXqrijpg6wuIntM3lCn+yUrvuJTPs9BUD2xC3lZ
btWAIp5oSG0vjORd4ha3UaqATu8O0Kl9qNs+8mx0xV2fvaWX0/Z/X6CfhUOC7uQKoKXjY9a8huQQ
2a6Hy1JvIsUXTY3+93Ckk6rLucJdNbI4XopXqKo/9fRFN6mncGUSi7DMGDkl+XxLygtVcLoPjbXa
5gVPrydvXejn4YomJ0FCyQYVrjEWAFI9hk2OJYDqgKOjPOX6eixsST2Ji1xb3EdzjbvqkVkb1xQt
utcA400G3q4s+cLb6CncpqAFVKaGNsiqb5nDfOSitwTwMMjrhLb5xUG0fR+LjpSN3bXBaOFrsxse
rJLe0qg5Aib/omSz5o4/7wHhVE/nhlDvcQmL6Clu029ZGh4MBd0+65wYuW9JCNJW1WHK0a1do9vI
rr7m1vQ+UBPNzc2QhUmATuebtmA/kyEvfDfK16jlS4ukRXuQ1TJAspjGUxLfsjm8L8w99KDAcukh
wrfGsVioM6R6ZhcSxIYE8LsM6Gv3DDDDCaQOtTeDcPC6X/y7deb30TdyA0LO4Zzfxj+SX9et/HOU
MVZNcwfV7EqjszAweaiO92Xl30MY88hL/948xAg+A3nkvdcq7wTWkG/+OfOf5+x8Tvfhin0u+D09
6UqyMrPjshlPZdUHhUvfhggV9hAle+DVsGkzkW1oZ64BG5ZG04KGiqmZcoXUNSBr/jz/scRNDVJz
Hp6zofPHMF6JshesRk/HQptdMseQKiic9zZt/Immm9BOd7jm8HpjbZSFiETvfR3zruozNERCah7y
gJPro49lf90wFtyfnpM10jh124JIBCPThlcmmgaqI+HTSnS4sA56NlYURdRD2kSC6/e7LXKU/UH+
WP3i4sbozUNGo5XTbuEY11tTs8QceZxfXgN+ezfMYhNWoCyMfX4TzTjDewh/oGCj3MbwH187OfSU
bVkjFQW1Cxlwi+1VV2/Tnv4QTvc1j6e3qCIbH6k6ZFVA5urRLdh9N6enUFiP1xd+yaY0h1CAN5xE
xlgFCneSVkF3ELxcWYwlm9KufwzWKksmU4U01xyjxRryDLGRPVIyOSvbbunHa9vbGgyIEVkGNkQ5
7VjeeKCErDx64fKK6nnYfMhYUsStCvJEPbixhRw5qT23E5t8aI6SqeNkjbuMycc+HI7XF2PBfPW+
yqiE9LXb4aqhy1Az0kGajxC0P89s57TmsZGQHwmbaNPZpVwx3kuw/v8Xv1Tvqmwn7vIpg9QSXrbx
cIsC+cjwre+BkFptCfhc5IRTPWlrACZGugKGMJvAeEIpCYpkMYPiL+qm/UYZ5k1XFsPBcSZ2cmqH
HbLBrg/gUERHQqDjXLtNtx9QwIcC9sj4FStCvci1k1trUMrPlezOpKDqZ2+k6eFCTPcaJyRHSA3m
25KjQL9OIZRnx2gln4EG85ox4Y+2Q4qH68u2YOh6qm8oeOXKrCqCqGOXVsWDM/JjnLCVq4Klx2sh
yYhU6OTEpgygCbxp5vDQhPFtZdQr23RhE+mpPSNpjHoMQ+DSoTI5yHbyewKF4utTs2Bfem7PhLAl
urbdLuiL5oH23aYgaQzNp+IR1SArVxxLL6D5GTTkT5hsiP+2E9sPlQMplfHH9Z+/NPWag0FuXvZy
NodgNr5TN/ZmfKjRNU2HhYfrSb2kHY1onkaJWDY9d8S56dPh3KyChhamRa9nmAojb2w3hn5kPYuz
ZSqaI7Arw5VZXwh5mGaVFjUnXlZzDiQ+mCYdsc9RlAYhzc5GEt8Vbf8l3Ca8B/vvF6zI+FQ1Exp2
e/qtzutt26iVoGdhhvS0J0qtBIFjzQNjrtmhYcYEYS17rfpp6emXiftw852NeeEK4EGDNGoP0Kt6
sdt+zW2zf9+lnzlu7dw2mrbOAHZogiZV8twwzu+GMAXGpw6n6XGW/dB7tOnYvq1NlXlNObS7glL3
BXudnjsACqubFKCAU4fPuPvSYsnj4EKsfGNmE3uL0EJRbZQ1g/Abo1zP+veJdRjqmv4o7YwUvjAF
SNtzDVpO0YxncPenbuP2Ud14LuQRWr9qScwvSgPqkKPLL/ZcafePzJbRQ+U6hZ86F6VnFC4QqJhI
FwiRLjbRclJDrQA92TLeGVZR+Qz6xa85rrNeE1fJp76w25/oQC9/h25VPkG+2nhqZpZvmg4q3V4v
3XY3gxe/GcgwbuPIkCdmG/WNGBE2kym175y5sm6ScpDg8lN0+0MQuXfEdurswisa6nYb23aZ5beo
CMWvAXfgb22zDMWpZe4XKFa+AWu8hpRCIUE8SlxU6fWyYT9EGJPHRMXT99yh5gbKJsnBFe4zc/oa
ffhZ/6cw4+q27Cx336CS4pvM5jOaYX4ObOpPDgO3eWzcCWB71BKQiBkbGqkjcVF9r2ZkYUOcln6I
icBfc8OrG8jWNy5ju8xNcih8otNcpuVdTuzn0p4jD8HRw6WHc8vd4ZHETgwcGGl2aDFkt2Zm48LU
hYx7XVTADjXmpgJS0Y97U2zg/KUvaPjKOdBwEEi6aCACZyoykFOnVpbbOUZvmQFd9C1Ck59GAc07
gA1vYz4biOdFvuksdjdbYtoXaRJ6Ujb1JgJdCXJ+6eS1TeP4+H96j0SD2hhmNAByV6Nw2RAQH6nA
fVb2vxc0/sxdgYo+AxSbwU1OyWg5z80Y217a2h0us1GKXPQgT0IYukXjRWYndzQGwI0n4lte9902
LI1wz4WBXvfE/I2LKfmaOnF0cvMk31dyjAa/bkZxnxjmfKYtlmYsuYECF1vezYVVHorE6veERH9S
aZF91KV3Y2jdywrlPKVrPMQdpKETK8p8MlnFnkZ2g+gsyvZRjcsqVG87+7YlvScK2I2gtpv7pjug
7wmS4CiZUiTfWi6Ux4dMPrKW32I5Wr8UU3k7NxXPL4/+WZrGmWdsPEzSaL85GYHmURxZJ6NUVeND
j/s9q2W0m1wivQzJ57eejM+tEVfHKRf0RzLLFNVAyIyANeFuTVajSBKbz/JTZVYIxOrmwYC4tE+a
Tvkd9Oc3bQ9px1q58yG2QAzIXehWKtNqN5PVzcd2HG1IfPGfRZbjKzfpmTf38xMrIxv6LlP0OEkU
wjC3nk+MQ6+RRTLbN26Jdtx6NlHIlf9s+8HY0wJdxXFS5ucULsiXPcc/RNz5qPiGoNGQ/Cnr8NFw
y/ZAK5H4Cpljz0F7DyrEo9I37eppCusXntX8EDYm9MhxqeI3tKWebVfO7TSFxZFlY4S1qcdt01jJ
iXOnJvtulrXvZrbj20hG34y1aT3hkKx3vFT5phgNsIoj3ALaDQofitBxT46coGtimlAJn6JvECZK
a09WcCFZaUEGNTJYecrqPrkVKEbaciasX0MMmvdU94CpmSZqIFnZbHHcF7eKJcMbJPFmfGpl+Sl2
egbUqEXnW3OS6QMETBRFE06OBqwuMhX2PGX7ArdtG3URHzWc4W88phTwNbwzYmTpw407PrWAKULl
K3TE+8Z4n4Sbg/1RZNupAYZxaNIOxErU2mR+OiX22RqavDjYoejvEuDtIig7VtU9yF3peTQpVJal
m5V7iLuHG1bN8VOH8rJtXOYdusHg8uCNun1nYT0ZH40/bW+Ypa/mIUajaUXJdzlTsOIJZYfedoy3
lsdj56uJsu+ysSvuQW7Div0C9ZwHxs282saA0UFztzSKm7LlZGchdsHFngUNSteK+m+s41HqMYc7
kV/StMK9SjiAzTO0btH4Thqx+ziW7itxRvPX9eBvIXZlWlzpxjBQZ6RFIOj3qbohAGb2uBG257XM
8tIAWnSpuJubhsLBVNXf8/RFpnexVXqkNFeC74UAUyeDhHaLgxPMIWw8cjDQebk14XuB7mu+lr9G
p9h/Y5y4uLRXzbOEcPLsU1zgTexPHpXb6wuwcGv0f73Dpe2kuDBUQZjlE+jd8a62IVlvDS+5bb4p
FgmP9WDkXR9tYTX0Npe0IbFIDTmccmUP970zR49Y8mkzmob4EbrJlzCpnOpFav/j7EqW49Sh6BdR
hSSQ0Bbobnfj2Y7tZKPKZOZZjF//TmeV8ExT5a2TAlrDle69Z5C2SpOJnPOtSV9HSj87Zf/rUz9h
CTiLIL9IijqvAk2Hn6DWvgxVcxJok87RJ4s6S7GyaRAEJ5oDd3G7rG+GcUqfwXJRQV/xdKPitZJZ
LCFPSQOk49ymQzCEGtaBuR9F8Psh3yBv5FbW6+WhWtkb/wM/KRwnbSj6YOa/sAnhfpv5IP/7l5++
UshZIp+cMjFQFWQZKgLybrD114yF7w08fRHoLR/+1se2ht5zpjYqEGu5xiKSkA7tmKmOhiAZBjcE
mpCyL5d/ycqTl1inBGlMxQC5DwoYN0v1qo2Xzz14ETq6rHfaJpMIHdno82LYjbi9fu7Ri8wLcDxr
noA3Cob6dgaszWRbKftKjFiimcLZxNljtwOI+N+gpeFZ0309RB5w758L2UssE4UyZ9eHQx70pvXO
0atwLS5+gfL7eHloVhbm0rsilJbS8xAPQd7+UPE77dhzY0GWPpvu/kCkzcLV7edA43TpZkFToLg7
B6sS3jEuh2F3a278jJXdu4SQUgUxhKm2AQPX1zaH2yyk59n3y0O0NseLY58Is3EK1F4BL6Jl5Ypi
mio3VpVlubEA9TOvymZ/+VUrB9zSsCLuSBtTZMvBSNonnUCR3ekf23A+zEigDCJOjh1uEeL+EAP+
XzFA5e3fszo1Bp4Oc9MGVS71jV0b0w2x0Fz3eiSxr0Bhml7XPYxmXKX+1POichPpNHdhreEwZSJn
J55RhBjsNM30ISxAqxvRZqF+1Q/p9xjljrve1PCx701eRl7CZuQOvObxycrbXCDJt7e4WB8HJbK0
w4iN0orSeugDMkNOHr4DZcjvL0/JxxuELH0vMsmGNAopHh2ZAH3108EiYEFTFt8BcYCuZQpqtMTd
vKqbbGPTf7ziyNIPI2YgSDUhANHRWAEJ3bF7apkAnXB4i4X2xmVqbczOW+mvcpTTQ2umJlOPoPh7
pF9bsYHpX3vu+e9/PbcdCRt6fCrElm5FcYqSX5cnYu25i7KfJUKJilzXB+n4vep/tdOWIenag+m/
H1w34ZSMDA+ujJukTL0oKjfm8eOoBFHVf59MQxUKFJvkic/IT6yy3ZWp+DG3n9MAIEuTihicpXAM
Qx2I5jlSM6q5k9eUhX95wFdW4dKcou564OgkVmHW2911QaOdUUCAvaJJ77GZbVzuVsZoaUgRxVVt
ybnpA9lJ9UWmuQimqjWu+pjaG1H14/sjWbpQFFZkDMis+gDFwFOL2e2B3IyG721m+736lIwnJ855
GP9a97qKDNHFCBTZUPuafDXVj8vz8AcK8UGgdhY7Fc8d47JBP2PQbfyMJDe+BgKZHCtVGVcO6iqh
ywg2XOcQ+Id0BX2cSSvf2oSMqNA0YIfYdeIlqdJ3fZM0ftbasAsMVX4wocR0lc4mNATqjO9Jbcxe
lU/lcxRbBuSxh/ioo1Dsq9hpD30jtVfO9uBmEFvddTJ29tpCaSqEhYFbDCk90l7BtrzPipvYivVD
O2BeKxWFnqqtcle0Y3jLRG2faUVom6ImDVZJa+wnWnPXkRBKGOqyvqKmYz7EBRt3ZjGmqEvqLVDX
ylZfKoYVUdykdRzqU5PX2ssg1XNlmHN5vDxRK/weslQLi5kseN8gkpC8E1e9k3eHOK/T3WySc1E4
HGFFxvJhF8PyHcZQTb2vpj72bSuvjoTMqHHSqvBntN9dC/rvBfwcc8OLRgNGsYJbt5DgmDa+dWUk
lnpFpexm01Qjth0dnmM5XZekf748DGuPXsRTKOXmlQVAeZC1ar4y2UBPaaW3wP0fPl38j0NCLYHO
odmRoGHM57hM8M7ZSBM+jBN49CJpaihJYa5gkcAsY/NBdqH0Myf6ZsmBXMHJGDaiDVTJLg/SyruW
aVQ+G1KnHWqgmurIs+IC0KD+kEcNjCQ62IvwZCt6IPz8L3ic2fv/hqUujVUBB0USlBX/RqL0hqUo
y0TUijcOubVfcv77X3HPFFUstXIgYzorv9R3WRrhCpb4oY0mkZl+bm6WiVYJ0Z6QzBPYQcN4o1oU
+ijJjikfD80QPUqTC/dzE7MItjOYBInOmQny6Z1QjR+RFMXt29n+2soteuXKGl4mXYk2yowPsglK
klyXnXMVNd3Gvv4wg8B0L25JkTJzfKdtBh1ura6dGLUfaxsFP/KdJTG6gZEBe9DM+kydAa9b7HVd
xT21Ik0wWvRGmRk6Hu3r5yZicXnqczG3xQyNvprU2keRz5tVGrnlQK+qmNwbDf36uRcttj3jaVQW
M+Tu8j5k/sBosieGjL1qjKpdHSXfnKzYqpZ9PD1imXNhZUmnb7ImYJP1Xuqp3Aky3ks5HnUJB7N2
pK6OS2NjLX94txJimRaVrIaup4DuacK68goKBvNRGKgzSfU5/QW8YrH7xzbC0OXSDFQzmbepEvlR
lpva3B9eQfH0xZ1qRDXUziSCvSyqp75q0brh8YOZR0/Snn5fnv61QVps+MIZRmCdbBJY5hSETveU
5/SXjKbPpEP4CecY8Fd4DNui6qJsIGfWyG6IYNEIE7TPfflir5vJxIzGRkxMaii1oCdHhh9Fv3Wf
XRv7xdamMamTmWHxFOWNYcV+htqTmf+euvfLX/9xEISx778D03cQQxzDBhjnln4ZVXItO3uDvLE2
pYsd3U9T3kWSYko19ehUP+k0OnRxuAFeXRmZZWJU9ZGqRAtUXgzYAMHFLumuBkg9BllemleRiPON
YL72osXZXfLMlrJuIE0f1zA2QB2l9yBJLnwjHdUJdJFNG+LzpP7/liCWKVIMTIAOazDy+qHNj2Ez
9aM3ARjroSla7GwQy/fomk/vbT4Zt8nczV7RNDX6c4OO7hnvrfuJwoXXS5OoOukBauOGZVC3wh3/
ruRy6rxQjmbiajQlpde0cJlyw4nQLbXblZFaEg1JSmWGq7UO0Et0PJG3/R44ttC3swE20G0Tbqys
tfcsgkXTo0LGm9EMcjt8MEEAQwdyDN2MOD9hPbrxkpVDYsk1FCKczHlmELRPjhNgIHNbueg87aN8
RDIEsYps41K19msWAcTSqS0rdIcDsHS+aac+neF5btxO7wkW2eVtvvaORRiRPXWqcOwaHONfGzQj
wLl3yHtYbLHO1gZrEUZYUammlk4dNDP3jDmEPMVbbg1uAeU7xd6bLVG6lZiyTO+TJmwnMWMvpib3
c1sD8qCjO9YWPy6P0x994I+24GJp6awJLccq5kCJYYKqVxsL7uq0jSdftbhMuwlt3uEFmf7gIZDU
Lhpv1b6Qjbq2h6m/onMzunQw+92Yie7kVONvRzbiZhDN6LXMsNySR5YX50SjS8fj72hXpN+7SPe3
hrDHbyHHlIAhWExg53R/sFESYJgWBosuYfPomti/J65UfRQl6XaFqfjD0On8BWCk/LqmEoLNlU5f
LTM/98XR2kq7evCtLIl3fWJQ4cUyyw85yV81LeygxN1hT6uKHkY52qemy8wdNa3KA5hGHgb88D2K
4cqbZpQsilanHgMgxztXlH2r1MVjPbOEuRTKsft87sVN0Um5H4AxONpQij40wK154LeiBwZBsIc4
nZxdU84D4AJRAgvjKrKzyQOwrKiONVQib+ahjR/qKI0LF3qGNrAdY9/8vDy7K4edWJxIac+ZZZS4
zPYFmpalJF9hu7EF/lt5+JKYmoVW3vT9GRBZ39n9C4K3e/mrP07txJKWamcCJlGY1CBstZs79rGS
r6Clugn/ie21v/ySta9f3CDNcIzrqqt1YKUG3HVohUues9XeWtm1S4NWDQn0uht7VEjtnvrApyo3
rGw0LomZ7D73/Yt9m7WQHAJSlAWOCJ81KKkut7earSv+76jx/HtJyjMbMvLtWTieZvm1Ucds14D+
4UNiHBbVtB+vmoToqyqEZk3ZmsN9JHPhN3GVf7M7o35zGjKdpJRsY7JWou3SjwC6ZEkrIAwYxKl1
1YAmNo8tTowi7t0kwQ3UrsfGHeMtF98/Lf6PguLihGrh/dm2jmEGI0dVJKEd8DCkp/w7r3S3gz5o
f+gV0J1ZPU2/sjgydyGUHndm3if7ubShxMjl/HJ5otd+++Ikq6amwK0Sd6TSqE4UxptuZ+gXZzT3
DuO1N5SG6WqxJRe2si2WpcrWEGYEbSTI/sUFIKm1O81bDY+VI3lZpmSoIFvNiB03jMa3Ofw6JY4b
Q4DdoRtn2cq3L+X1e02cqbJwVg6TurXa9llY0r88CWuPPk/OX+lUGbEELshwhYI51NdU0MfsLAh3
+dkrwWIpjcEtHuVDjSA9GeK5SDlxVTK+wi13i3248oKlfndfWlXS4NAKjEKh8AoyaVL+5IJtcXDl
x7d4vlihNjFbnRA+BaUz7NrpOxLmIMu4l7KXLk52KOd7WVpvxL3V2LS4ecWx1j2LehYAeH1ddWiK
k7hUkAut02NcWr+NOrtVVvEb0mT73rF/VGMLLArVs8uyJHKJrJ8uz9vKel6ywps5BEliwIfAPOI3
pPd3KrXe6n74KbS1kcWvzNySDS6zomQNK+1g7kAfHEy3mnI3qrcoDSsH7ZIJnnDLDCOuaZCZ6qG3
5oesMH4Ukh+nujoDz7fSpJUQthT11mMz1JxaXaB7faSaHVk1wKXTeoOg5WM9qNcRuqyXJ2Vloy7p
4H3OjRgVNCuISXUdIbt0u37LIHllwpekb6D/klKH3EKbv/9tlKVvjhBI0oCOTtMGm2XtFeef9Vec
KYTqnMGI7LPt1K4Ma3esu70949q4WZ37mFEoxJL0bdJW6xlY9qACsUBnpduYh0qcB6ryrBLQsOSF
C+rCz21jTtZ+1CI+CMLLRFQGBN3mmHnOxBqvUs4TdYZ9w/Tz5Ylfe8kiLJztPiE1gK2SVNMTydB+
LFl8ZeuYIAHY8qpe2zCL+3RIaqDIZ7BdRkJitIEkqKQtajFAHvjZWL6COLJRHV5Zx0smdzXMueOM
FkV+mdyj4/qj4MYWU3jlVyz526An1E6ZpfA2y+yAqgEpTfKdT9pzGvVUl86XT83IksutBTy1bNgu
nZBjCh+WPAB313LcOU1twGZL5IfL7/lYAkKIJavbpnkFHU00tVrZVofchExrwxvzlYJEAW/mrEAS
2dBjkrHKH7gKXW1OjgcCB3u8/AVrk3UO33/t2hipIlRoULOcqOOHRfeWDACwXX72Suxc0rr5NEys
SoUZwOf0wazllZXEp0I1j4OIDzpz3idzqzm7ctosKd4GnM8aHONzoDPzDia0e6CNjkhnN0Zp5Zpg
LcJACRR+UzDUjZUTo8Zkok1UK2gHRLu0jOC3YZqFryeFioNk/ucGbxEUADwfKbACczB1RN3EWjrX
IQpOb/EYJlBiZGD78KiPCg9ioHyrM/kxwk2IpasctPyhsdk2dQBEUr9rMkHu46ab72lEohcOAN+3
FGKmu0FG+X2GS59nRlV/azpJcQUQ5ByDVCXALQKyA2r0Bg1myS0Xjl7mbUOqxudEWVdqqO1bB0zN
YxPB/cFK8EOBDiyMjRrd2lpYRLqokwPouBNiRG10vt05FFqvin9F2gcUy+XZWXnHktqeMwuimJx2
QRSiQgfD0ttExYmXxvVGRXNlXy557LyMSS+6Jg1yBgGqiNzmGchMn/v4c3D9a8+D4USbqRMGoHi/
DIy9CaNz+ik+gxD/Y6qnA/yDaAIdjxTUQxSww7zz+/zH5U9fG5ZFuOogdNkDzjsEcdj9jmMjSFql
N876tWef//7XsFSoXYWtIdWJ4NNv53aYd4apt+xd10I9Y/8+vuUsyvLWjgNbOOrgdJT6aG2aKO9C
NqCJSYxsHZStL4B2Rdcja/uDgc6FD1fz4fHy4K0cnoz++wW6zu0omqlxqrsfmms3JMYuj3O0FUKX
VN3u8ltWov6S88OGwoaTvZ0GLO1uWZL/EoO0oMRQdsBodOfDS7+a6ElvLOa11y12+zTK2Wpkp06z
/C41GIjOA+V0J7l0SRY+FO1W2Xxlyy+pQHYiSuZUeFFTsbepBd6K83tHG1uZxsotcEkEMnrbEZaF
K3qRGceEd19iGLYMueGbet64ma29YrHxaWUOVuPoNMicCXrgFvTUYzdPwFTMtvKylU20pABRZzQU
EdQKmnpk3qDz8lUlxPl1eW2tPX2x/XPSasXRHzkJqsGf7chbz/Tvy89eOeP/HIl/bf8GpjmjaqEl
APZ3BCKLip5g7BX9PCsKH8zMHB8l2N73IPk5N3M5AMB3+b0fS24LsVSPEEOVzlAYHAPatfGhJY08
QkoPJGi7jcC/1o2H3my7T2unuHZA29oDjGJA4roTbo1z+CBxrd9z22GDCx/I9oqxPN8VAGDDhKoI
t+I6lecw8UFl0VysnirhhSpblQSk44BSFlPrl45iHqJW+DAm9qMzwf8kGosvyqpLr8TVYNdmFJxe
WqmDlGS4NtuzeLRhV8kVgCqv0RQyL2LGy4hGJDJrtG+y1Ly2iom4cBrMQXSG0pFik+2HynqvE5QP
bKs5U0tLbJEsClQ0OT4qUBSlBTh1hi37HkEcBZSD/oc1hFC6T6T9xrRZ+WmtM29IGHdFYmc+vHNL
2M1piN0P1DQjt7Yo3+E/Ca/SVgGhP+f3DFUSE7EZlMXSkRW0K0jhtTO42HSSozdGctpZNSx+QHBI
3Kxs4lMWl+MBFhjvudlB7LR3on3TFmpvszb3QgGhLmpKDs4173MPJiUKEIF+HB4BtLUfR8MA/7Z3
VNG7QzqJzJuMgV3ZORS/XHuW0xe4IeWt17W4WYN2PRstsuAaiKW6N+y7RhkMnG5qt/Gu4cnwDEyh
hPA/s8XXdCpQs+zsWLyVQhMvSlL5Bmvu+hXeAPxbozUkDiTICD47V6a1bI+pkZquBerxvqRM7BVO
Wh942g5sO5O7sqpRaQV6ystzDZgm8GSgGZsOsiO/a8Pha9q1mMUEij86z63RQ0oVv7WxbYIzoXnQ
ZJFCBXzKwIgPSePP4F797MTQHIxWjleWze1DVE/RMQeA8SrJ5mbXS8BkDNsYjyjwg0UdNeKO81Ld
znEFpkFXJ7y9tlsCHQSLTdgNrDf2uTIrNxXT9NDEGQrQTjzuZdSW+95umUdb9srMKPbs3JFeZteh
L0Nc7dk4QxusU801PHdqH3K51DPGvB12ZdyjjE6YYR7suIcjcuxw8Jea3JomH9ZXSbuThIhkX1SJ
TPeEGjL3ukJl12pi83EGJKH2J1LyVzEUEUx28vIRWlTwtIWMxK6qUo65idCDz2LOfrRcFFcy4tmD
PZcl/n1m1RGS4LR3a0zWro1aKNuPRXhSqJM+8W7UDwglzm0355UHvRKIcsD6FOQ/2hfgoWtG2AtI
0taDZJpmviB2FNTYOnuRJJ5CEeAK8oCOy6G78GgrUf0kddf1Pp+E8nJt/+TFnFwLDZNb+It1gCTQ
rr9TqmkOCs4Su0hQuUtpHu0qCDa8ENGnM8IQ6NPgaCf7AWnM81il5KVBx+Wr6KfZclv0+nYRyoV6
B95ZdWQKKmCR4XTozqpsfnFy4Gms2kCfM8siyzdMuBJZE009BOwSrdnuAU7VMDcjLN9TGy5kAzAM
WA8A5IS7AQ7lL41RZFfzHMWniPDKmyIoWyRp+i1EuLQr53YczMYdoCe6M2K0KhzL0CBuD4nbUAAu
yjFqjxQ9X8+uheOhJmT7OIcqDCrUWlMRYwYM4SZTeqMGSx2gOwCvSVV8gY8MzI6UXXtRmaNa2OkD
MQ3uiz7GnTjOXjEow5fUKO0Twd71RzG9RWHJ4Bg4lG48Oq+AchXgCCXmj66szRdJgRnkZY/kqox9
PVZoMid8cEeE1P1QpPnJNmXoAkJNoD8BBew+qesH6G8370464V9FGl6LOeGIlF36dvkAW7sYLa6V
XWTntgwnK8Ct/7uZwy121va9imT3uYv50lqhm0PINuhMnSzAX+77is7+KONhv/H5K9fipf3IyMqE
5k08BmSYGRT8+QgRm4wIP8tG9mYDqeLrOR4PWdzAkMQe5sxz9MSujFmFu5pB88lVL1C8tVzUieGZ
AuWT7D2ZLOoRlU47sOyKwrWdOIIbS+N4PXCa+yzMxgOV3HxsWqaDLmy63ah2PfDlt0M4F4dIZ/pH
qgAbyqe+8M3GyI5NqueroTOg2FXUVfUWxhb52sVp8hA6tn3NU8M6NsmQIqTD9CqCk3LjZkXDD9SB
hfY44nqxg1aFec3bUQqAZHj3kJtGcexJ2APjyk31hg6F3OvEMe7mUlWbPowra2Qp1MTYDEytqCYw
huoJ4bA5zpnjZor5FbV96Ii9sK5Aq0A9jE7+xNjUuKyGQMkcsmcOh1UMa/l6eb5XLsFLyaJ8NKgx
pZM6ZeKqMq9zI/UIuaOab93nzgndB/ekJTv9bFZMnNExTvnUBkbb7vsZgl0mox4OID+J69MIFIag
/YFhr5KIow5y3xrVj8u/b2U5LxnsHUm5qcc6C+ZaBVnXES8zuysBgUibO52LUpW9sS/XRnKRMDfR
7Ixjgmr8qMyvo87vpwJ65YNdujCP2NKAWnvJIm2uDFxnhzAOA0F+M/4L4nZeQu+KLerF2sJcBC9i
9+Y0M2cIcDvod7yDd2VbwskKahtPl+dj7Q2LQp7o86IdxkGeeqw39ZCOT7P9yaW8yH0VaC4C5AR1
CjN6ylLi1cjlkv6hJo+Xv31lLS05F2Eh7VEwVIoKWj6FRvTLKPpHJV7iGPjNjm6VDFbSuv8xLkRc
AyqA11jAnNwQGc9eGZLh+fKPWHv6YgXxAnco6STyZAiCq2l2dMZ4Y3zWGlJLNH8bNhqSRygKjNTY
93V6YKq4Nkxo807zW0gjuPdlL7LEfRzn1+e2nblYUJ3D0BY3Z+Nkznet+WbV9aFPfkOHZ+NA/KMs
+EEA+x+nOkN2EqGcGUCuU92A3NEpt6/ga1nO0XxgHZ98uPWqLzOSgcxnnYkcQEuwew27PzZFP+90
wfO3Ilb5qSxx3U0cZhxKO587tzOr/Ag71+RxbMvqAAPzyNOS00/dRfgSNRZOcw/tn8E5hQgSLJN3
TMVHU6S7y0vp472MJtm/FbSmLmYHCToEATtIRVkOWiW1naPFmTj3n3mDWLJ2Um7U/RQDqwy2PASd
hl1WPvFNjeKVYLrURigs2ZdZnqE2F42wIH6sBJoXcHoZtnxEPx4gseTpSKlNq4u5cSJtc1WQESJv
pP1Z2ePGXv44IPElG6RVcUpF0lqBwahr6l9pDxDj9yJ6S/mWQMUfkuj/lz8ynX8nOWSkoAbLikCK
kd3G7VB90ZBI2+my1Eiv5yE7KTnVV8qi4XNMBmefKaPzGkVx8etKdkw7GCAYfBx2BfQb7uzUyG5C
AmipHw608k3TFKY7OsPwFRk73acV6E0QOYN3jSv0SG4NZzKeraiZrytJmlsnQulBAk4L9T0x71vN
QX8b9bi36ia9pbOanvKhTCHqBaegQyRMc2d1w6ueUvrUd3BRb22zC9CnqN9mpzYkiLyOk7hjVeD6
USIBvKZhPd4pe0h3EF82d+NoyFM7y/HHyCew3iSzyXUFv1bAYtD7Cg3rK9yg+JUE+e7V7kx+kjN8
DUWXiV0ZoeAKkrW5y1t09+QEQuzAIAIxZKUCuLTVfmRO4dVMwuJQk6E6xu1sXEHbK4GauOiqncMK
fm1xpq/QUINgFvbbtQVFpNyNyVn+kTUDxiNn9nywMkftQyulN85ki9a/vAU/Pi+4WMTXUHejaSeN
c8qV3HGrf5DJePzUo5fcn64YRUwFOjozzIg9Vdr0wdQ0vrr89I83H2SH/124dRcV1lwbaeD01Pam
ojXgJmC/p7MyPgXq4fL85r9rpDHTCgyOs0j76MOY20uq3yzZKjGuVEL5kvlDrXDWCRUYnjvk49H9
8DJ9p7AUvIm/jA/GN/rmvA3P+kHfACO3cYJ/HBG5XFwOWD6izV9mEgeGfpwMemMZ07USxWtCoo1W
3tq0LK6YZW21fclN5wQ/GQjI9VDxo6rbdV2+ERTXXrBYsH3aSjLGOPSUejXt3kvmyg/Twb28qla2
w1IyoYS0ZTrUo3NKqpG7pTUMvinrLfuTlacvmUGQH7RVVZXyNBDqhSno3qghX/7wlald6iSUHVwQ
wAxwThOihhPfnBn5DlLJOLI33rBy/eNLEhBUAoYh7AdkriKz/DiO38UAY4hG/AzL8C0rTCj6QtM6
nL52IWBwn/tdi23OQ4TBGQKJJ2fqcAhS47acIUPJorr382FoN66ZK0ftEso+VbJOdaSdE63Knyjp
uTF/ys3I4ySHHYloD5d/zdoCWISU3gx7p4bNAIR6ILyIUuz0FNlGtBFwV7bGEn0N6YJ2skPWBein
jz7qmaGb0+xXYWxxIdcW2SJ+JC2GHuf5GHQ0/Y6ie1BoYDZFDe0GVrxcHqK1H0H/jboCjq9ZP2Eh
W3AltptrI7s1h5+Xn732/YvYwVLdQGXBguAK9JABkp8qDw0BmJXmLERZtMq2rlUry2kJoQ4TM4aX
TmUFCmKuUHN4aJ3ppjzzT6bhOM3Z/vLvWRmrJZAa0ujC0RqbowQ/a3phOTok1tPnnr24GMoG/vUO
GgOn3Mm9app3yWi5df16+ekrG2GJpS7Gqa8KgzqnOs9uOk5/QDhug365Nijnyf/r2C5iXYRmmTun
9o9VCDh4QhXSzye9FWvX3nD++19v6McQ8i6MWAG0yq4oj3ZW1B+02MKwrz3+PGZ/PV5XhEWEYWzi
5JiUb0X2ezY+B/EEdvzfZ1MzHkkaJc7JtEz1CJ/C+VQLxa51C8lPJxmUf3l+V3aaWOxi5AkloFu4
BtDuLDwUo/0F7T7bRe31t4rtjbesjBQ/b7+/RiqiIrJ1h6gdUn2YZfJUltVVOw0bIN+VXbxkB6Va
Q4ma4AqTsXcDSU8PH08KsZmOf2dqix+09pLFYkpFWmfCyYFJhKi5C/3uX4NplV5M7KvEQKuxH9SX
y3OyNlqLdQWv6Lw/61MHvfjVOM9t8S3aqjr9gcx9kEYuqQuED6QpUasJ+jdU8Zuv8hX1bCN3+TWb
XOVWt+bz+O2penBCd94IUOfP/uiViyUmwCce8h6vzHUKfMd7vaVQtjYji1NiSswGKvIo36dEH6Sh
OjcvQsNFEQgGRED9lcrYAqedg+lHv2FR05y4PfMm4zCNaYEhT8FxdIczglyIChZ5RQsdOVh8wY9o
Y8OsjNmSp2CopqwpwU/jcCa9j+qKH8AryN4vL7CVgVvSFJrQaKDsE4XBVLwLJ4T6E5QWWxsWtS/o
DHwu71tyFLJ4UENioAxsQUKYRLVPcJfW1ffLP2FtgBaHR8icroyFlQQ8RNO05Pesjx4uP3ptdBYb
3ZhnnRpn25FYJ4nbFfNhRGhsWlAfmCgfZlhcX37R2m84//2vqGjwnKHHHo7B7Nj9IWns4ohGcPPr
c09fnCBz1MBYqqAYf4pubZz3t7jAJv7lh6+EqKXd3MiMrHWsKg0ieOg1BYiYzU+QHDdyibWBWWxs
VUnFUWmSp47CgqQMnR2FwNnuc5++2MoZjXtnTGUddBWAwaKGt1TrFeFGsFs5T5c0Aww6eDJgg5xy
eTvJ6z6t3Sx+KLIfn/r4JdMgAyrHwvZ1Tr36MZEKSABIzG9pM60M+5JfMPY9i2WCmySU0IGCqaAT
KFLv8oevjctiv9pynOxJmfJk9V8SVAHAY/MyfluiiP+5Fyx37VDZ2iK2OnUZ2SsBTroyIXbRtq9S
pVtamyvHwP+4A9oyIpKf00Ktei9z5hll1SgY0/ob9NGeC6O/p23zevkXrU3HYgMDomNHAwJ1QLi1
z8b8QGb+ucizZA4ks67SQhYAR9DCd86VCKSjW5DRldhgLXZv1TlzUvFWnWQHx42piNwQNu4udD0O
nxuYxQ6GcHzX2JFSJ/CQ3mABEVQj3RiYFTw0X0LoMw4vi3SSzgmQiue+Jd/NiF11o/PTMGFHQmMj
hixudXQK8n6u5Pix+GSddImtT8a+6VPHRh5Xk33oFLdA+R10l32u5sDOp91fh405dmQQDOShVPQA
30E4E32v6j/Ozqw5UlyJwr9IESAEiFegdtvltt1e+oWwp7tBLEKsEvr199Q89dTtckX4ZSbGEVNU
CS2pzJPf4dHXlt+5wN7zHJ7rGRl6pPrQ/F8nXv3LwblQud8/f+kXTuVz1yuVMbjs5B3fB2reMSp/
1S+tTxJpuo0oaHHlZ1xohgXN4b/DFAJt0buDG+0zqoqDR+fqpY1k8dQWPYDjRYGU1lQr+HhwAmWa
CFjaZiVEMC5dknwM/TeJUtkKnXLZlTztxRl5tg0sloywHGHIHfDmKHJxdHsYkEixvI3ohold1qUO
b1fd2K5GVu54l10J4C5s2efCfMRXfeSGp+NgfllUHbOMouD6Qb+m0MI9/L9DTYhSITwx7MF3p3tr
IWXKHMguaXAljruwD/3rWvjnjPdrq70GJi+ozsUu+NYtE9BchlemyoWPP1feDy26V/0Z8a1oXsB4
ifvmuWBf2/rPVfd+VQpnQJcaurpGs5NE5VsDycmV6/Klb362FbSQelE+4Zvb6OhAVFw7EXxo2JUJ
e6o6/+WqdK61D4KygEJMIndeahAciDErXbsDzHpgD4W9jW0cf9H7gfTBfnS64RoT9tKvOv39j9dN
o1ANPQuife/1uP3XaW6frTtfiV8uffrZvpBVuOvnGvWGsfou3GJrceOvomuAvwub27nYnudV1ra8
Ww7Z7JTfBLwNtiBligc2D1HiaxNuwiwwz5/vpBfW9b8Ciz8GKusy47QONhTfvhTgZPt9EHfQhgai
+eIEO1vZHErwXk+nWiV8tJIw7B4i672B6b58ce2dRQBL2digcpF5QzdPCoePxO3VujfXigwXIq9z
XaAquyIyp1qGlN1aBxD0c/LzS4N/rvPrl6KmLWlRTOQ1i4PK4Pzo1m4A99L5KpT2whs+75csXM0m
z8X4j8CzNe275u+5f8NL98rwX/r809//mEEdnYTV6DvaZ/O736DTsGvSYZQJYNFXltuFTeRcLkhI
XlUWSMoDqb4reP/21VtOH6lzXzl37nRcxLUGuAvr+t844I+fUhi6LGNvBXpCdTIbCsZWmz/YDIbJ
n7/wSw84O74pRef84FX2kMO0PRkiu1NUHCam3z///Etzlf73XdAiF2WX45Qu1Lg8VX1Ito7Kuq+V
1v8NSv4YnsqrolLjqr8fF7qtFyhnmrzb2PoasPDCheoc1SyaegCIaCwPUbdtPVD/KrRFZJuctugg
juCBab42oc41gzqERR3kYCVKbtor4xPT4lXANAMVEzKqOONVeDsPcjkQX3Yf1F/GKzeKC1v7uYpw
jLpaoR0b4VsF8DTIbbYZV5Ae7ZAWCMTT55PgwiQ7b4JaWgnwmcRDYJ0Sj24BzprY1sUXb3Tn8i/e
DzDC87lBXytdjdTCHhIGkpZtPv/2F7aTc/1XuwyGETPjzuX0Lxy9FnlRHGhXfgf/70pQcukRp9Xz
xzxGs47D9cBxe6BPbXA3SpDZsb3Ta9XvSy/gbJWj1wsOeaK0B13ArTSYzcfI89eyDFdfG6KzVV5j
bcOkDTs6rnCxmmGTfevr9wmS4M8//9K951y+acNF9yPA/odclu6+oP54V3toV5OjM975vM1v+FRF
KctL/yaqbL6HhXqU0GpabvIpA6QBZ+YqyBW7cvm4QAzzz2vkbALvuFwWCDxqdDricjnuxhI3YlI3
EvI9yW/HehhSZ9Heuo/QpuIIGJubbAZfWuD15qj8XFN7X9hjz6WndXFy1guwS831/A9Inoko+2th
698/GxzY/85MV5c5GDUBPSxANQANC0lDW+Rvn7/Wv09L/1w02FedX3issIe5Im9+MX+gx+ilWcSV
ve3Sx59dJFg9maiDkTuSJXD87CCOKl4b56rw6hQu/v9Nwj9Xjlkf1kQaIJADa3T20VKneQvQa/O9
DpqqXauWUyRAJ799dHTzXnDOV2NhwxjlzOD718bv9MP/2DZY1hdkJAbLOiJVjL4Cs2paGJETQCcf
P3/E33cmdNn/9xEVOuwrpfxwP51EATDDCeFdm9mbILxyNlx4wLl8LesYmOsjD/egsCeV2ixQy7j8
NR++tLXCQvm/P0DqAmiAgqBU5ahxF2jSpBOpIQHy0Hcx8aC4EopcWihnW2AUEMC74FC4b6h/aNzo
CWq/l8/fwb/3rL/NtLMLS9v5/WkiITsNG+stdDhN6tsQRMSe+cuRB05wU01GPmR1EayEaNQadkDj
rTK+jTV33C0PVYVG2gEtgppn/0xMLIl01dzHVYPWW7j2ljez8Z1t2EqXJD1ZMEyUDf21kPzvgRTa
qv/7FrIFneF6xFsw0ZEbLy7Ns+dEMXgm+3n4yOW1PP6FJc/P3oLsB7wFrMIDMqULHKbrBXX8BqjP
qbDp52/j0k85exliCBpJILvao106B6N0Qs0A2JxJvPVOfVL/vAxOc2XyXvo5ZxfJ0tbeXEWDPQQm
2s4G7d7ZlFLXuyJxubD2znU/OWnHeZK1PcDIt44XaAWQFzU5Glm7Qyeab58P2IWnnGshAdekLboF
+b53OpgAP0fDbzUA/2vVleiAskvjdHZKdVmz+C6HCxCNij71PYGiqHUkkMZo9/nVDwF5dKBqA1EZ
rakyQdYH3ejgeu3quVI/ImaRSxU7ayzdNH79wzYRvR1C4m0i5IqDJOPDdBBygAaI1NCtxUT7wgXT
So0wGKwH3AryzmvvgpaYmzZz8g0k6/wtciaa+m5VPVWByNdBNORrAe+dNdoN8xWPZo5O7M7N0EUv
uirulYPv4mdN0ta5ecqQgfyAfufNAjn37Bnm4Z7JM9TC51nb352MxI3phXOXVdGcMA7T0gXG3jcT
Y2qNiJjHAzXVNjd+u6m83H3rW08lwuFFmk2k3CJgUNtw6f9xm4Gvw7GiG4/aYWsc+rOyAKAiK9bG
s22r3STJjylk5tvchmbtgRr1CCLKSzZ3bJWTSv5uZZajtZ60K6+PzNFrBf67WWDQmy1gNQYTBnHI
c8Dei4W8e3WNwjX4rivRtz2ALqCB2yADlzkslrRBswsk9Q5PQDPQj1NNf0DZALwDDYdbhi7uLbqB
m5TISe5wM0YD+jKKJBTOAoZzsCSuan6CuZynxp2Aa5nDEmohW6FN+qTvcCygA7plgD34VO7rLmxR
N5EDEkzRDNlj0tglOhZLiyPCHyYnUUMZweEeVp5IWwBY1WiGRoL6nSHiSj1/YNB1athoJ8iKoooE
Hum2aLvlpcyhw/dmz98F3kRipmi3RqrcI3Eri2ZtHT96YKwhbswLNhwrgvw967vsONfGXet+mlYW
XPs7aGBfR6C6d0Yo+Uyy1l23oFY/dKPWG9UBhBETtzYflWZmiNGX7cWcsWlFqVetMlPbHyXRvz14
ad37fa5TvJrBxBA+e6sAtOKV4GCjZbY3q3nJ7JqBqx133B8KYBRMeJ93U3nnoKb02EkfeH4fdAeM
RAHOJhsA4c2qrEF/qj+/AYrjrQH+03HRDu62LfvX2iC9Pao2uwePH0wL6xX6uBC1pPmp2zsyI2bJ
XA83unTFmuRjkHAnGxLE8vz7LNAzPGdouQc4bEHThrYltCa8qd90zvWu8jXazPuJDknYmWarWsFX
Xjm8o0b2pvQkk7JB94QcoVOH1KOHHRZzN3Ba0jwh2cBWLR2KLlYTi5o0KiP3acT8kWBxmPBBCOQg
E6pprVPXzg8ljuB1kDc9qAZZk6rwUU0u2QCLXsJtvW1qKJLacI0me/UMqNVTo5xRx2OZq2olI5ge
YspCxh7kdZKDwHBftfrF0sAGKS+G/AjuADziCoItkVh0omItZZ5/w6KuSIeBNUXKqnxqki9tyOei
SawUKLo9A2HgGMYDSiej7yS+/1RGz197wOkk+CMuDXhUeUAV8D0A8HGG5pk592PPLKkkv7/2hLPI
d2GlA8ICoi1S/vChsHfZa6aOVZ5fGaILB0p4ivL++AUjupEn29r2YJkcYAQNPkJD4ZeWhSW5Ekdc
CBjPJZTRNJXwlFLBvi/D+9atnjyIJr42OmdREA5DQqSSAWQYTQYD8+U3zESfyhoXc7TKXbkCX/r+
Z3GQXbwCskYmD5X2YiNhdzxciXcvBAzn/YiRgUG1p+pgL1wJzsmL7UXqLt/EeP/58Fx4uecNiTAP
yoWq6u4AQS8HkyUL4ybyxKr0iiuB1aUnnN2aNNyXCqf0/H0YFDtJw90AYP4olisZqQsh6LleFUAh
1/f9YjnMQbeWQpVpKYN3o8WQeFH1bZT1BjyTm6+N1tlihoVu7oTDPB3KMXBwOgt1GOCWlCxZSa/8
nkvDdfr7H6vN9YkY2YgXjrZjuBb8dqJ/kFy/Eh1emKfnbPu5WhAekrY/MK+ey7jA3eemK5rq8fPh
ufAuzhtm/K4bKYPSBq6fL5U1x6BfUgtyD9gBSYeIpxncKxtGiNH4yy3wvG9GjKdQvcVVXAMKPaF0
KIrnARwl7qPu7l15yIXuHP/cgASdOQV6JfEUSP+SuvCTnAyr3qHAyjx7S7cK6/pb3r5m7bXs1YWX
f247ik02rzsHJScyZQdOx/eZNq/g6Vwp9v1bk/m/YUNz89lajHz0jNGgznaL67JtKIugilndeA+O
W9R3aP2jey+bSdKhT3lH2k4nqPHP67buDIA7jtOv4BMxv8AF137PrKFXBvqvPxtf6/SW/5jzBXwl
EWTNuGjR6KTcGA6NXm4cHJSfz0t2uiP+7Xefr1tPTnPPhnCnYOMUh2wGVSfPzA08W+v7Cirub0VT
okwMiK7YSoQwaUCxNOah0+4anTPs6IQaBJSCuFuIst1d1cgIBhe6SmXfmhtfBuZR5o2+G4s2/4Wu
F15h8ermDn0T4K9lKlC3nqJ6TSFGOcmS5j7RPGotumgrvvWzcoKNwshg9EH9cmPkrOJ5UvkRQggP
LfG0mNcuLmi7qGYIjgdIqF8/H5u/j/3/9XxSt3RMVU/efpjaJESAibbhRFVf6tpBv/vZdgburelB
86T7MrSbwHprXCk2gxx3LVhaS/AlnQQec9rw/phBlZNj1xyAQYLIKGYLj2XIY5ipfCUEwsd7//14
jf7s2mURGBliWQ3iEQsnXtSXbN8w/c/GCN7qM0djDfyUcK9Itep3yOIvMIDvcH8ADu3Kj/jrnonH
nI1Rg3skjBwarLLscczLlGW/2vKBQSYnycNXJlN4boVphzmXWVB0B98r73DH31RD+RRw85VgBb/g
LJarQuBVg7LsDiR/mHFzO1H6Z3MlafnXSAsffhbDVWMYIMdHox2MwJwNA0D3ydAe7Skz6+j3ZfHG
Kyvu0ns4S2Qp1w3KnAi6V2DrDfkTPBpAI8DKRwN7ARH456/iX1rQ/+95/0c6WIYFrtXc8p3wKlkn
Ilj8NalzQNBg54sb+qjgmSzN62RgfRa7TTb9FJ4vYrL0C4TcRXsrw4CnYK0hQdHnLSgA5Jpm4O9j
/X+EhA5Axwi8cHef5+24633txNIJ3NV8AlegFf9aqvXSc84mDGsgNglaj+6H4Z+e3tFws1ROkl+r
2fz9TQbnforjwgxr8ozuXT6uLKtjyX7MRqX99A+kCl86HIPzlGFeSTvyscWyNWItQCMRJDigS3h3
ZZ64/x6zf5kp5y3U/dRpGBwtGYCNhL4CN+hCxB+BIWvmfJOjfpKi4Niuyh7pOvCMIwPjcB87uOya
taOH5dC70XJHIjZ3iRhxmFYnPyw9oxgz+1F5j7DPWRO3GlNoKuBMFuThm1+F050/GTAsG+LcFi0H
0IVWFgVZr026iuo99QVb9yMdYsD3jpUHCS+j84K8zmI35ZIVSGdHdVJ2SC4F4YlIUeka5g3dzNxf
TVQt/0w2FKg4DiIeLSyfFzF2R9VwlUrOQw/GLHZyUozv/ASaJr0nkGs+ZQ7v0N7I0P7JMhMcx4ZP
4G6gc2iX6TDcC9Mt72PDqkQV3PmQVDgxpe28zjwT/nKorTbREtRImBiptlE45tso6N01rWmzc2SN
xpqlaBKmBkvjCQ6ldxoOR6ul1P0jH6MJZVLWJXYIWwRg/bCZAmLugtKGH+BD9klnx2ndecGw4hZw
cjgjdEgYzp7zRLDcf5KgKFdVoKvbqFT2jYV1v+NE9nk8SOHcjDTMILn3kIzBOU/bTTv1HXqWwizt
qZymNMzy7K5YRIQBdsuHpfacU9JFBDHyI+UxREXtx9A1wW3o1/2PzlN9AntEvY0iRI2Ih4YPy4v5
H1hDNhta9QWkB6Z+WqJoQeoI5t6jDbpb0wLvV4EknWD8gZ+NtPe9qHuL0HqEmYTf4IuBkpdjNkFa
6aaVosCOTWG2MuSUSy25TQZuFFwNI7UG1xHDwoXz3VvAZtWdyO4yiexH75Jg5Ycwv3ScRr6WAQyG
aU/CZ+iDaWqWSdwZ7vVtCuu6eaPZ2O+nnk0gy3tmMyuPAWsTOptlzOlhlO4CpC8Q1Hyk/Rb4Ox8g
kYCRLG06VrwDYRQlspr4qwKmG36OA9+AaYiTHATaVSfKZxk59NlI/G9cTjhZRHPPslLi48MR15aF
xGgW8W4RjKJ3ejLHuS+XlAsgZ0lf2RnM27y7UW6ff4t6mFLaMfqhGb+PqukDozAC9AzvTcwdb9tQ
j6x115Bnn47m2IYIhwAnzlCuVMV3zMDiBmUzXP9QaW4Q8wkYNqS0GapEDOEUs6DxHxV4Y3cCJMLD
kFf5gQVzsRpBOIvBqIliUFQimFr0FP3eU7GaaIMEIx7xXEK3Dt8wwG3A9ST6h+RTcwNb2Okl6yKk
rfOWI+wQ5Zpn2nsZ1RDdzZ6XITsJp9hBy24V6AmijHyK0JIQIEsatcWNA/+cNLIGcXG1AGtpXR2D
iRjC99wr65gY1Ty7RU4eQ8Jq2BVGGbrBfY8HRz2HLIZzo3kFiL2HvLH37kzvzvtlbAGtxvSCbwaA
wka67ZpNrEgmgDZSPhgYW5q5Ws+lGFb1POVwWspsk1S6FJtW++Nm6fiymhZNj3nRNL89CedWL8r8
fQ5xCbYtHJ3QoMo1rUyxKqFoOdoC4mbWFTmyyVJtAuUuK+5XfQKDM71BSaNeNVEn1o6PDa3KuLOC
c7RKJAn83RL649oaB+oNk5ON1w02DbUmKO10ULiOTv+BILtKLW2Wt2EY2zfNy+nBAdsmDYdS3kRo
R7p3dVXtBVA/q6J2X2bbjfdhNJhNRlgGUq9cnHT0cnFQAmZRzJ2zJKMjT2zv8jiD3Qb8Hfk7HKfG
OFRusS5YL+MQkKwNNeUWkHb4OfvjAaJeezSNF2xCH4D4YupMXLOWg8Y79Bsk0nuU56sF5UL5UhDp
ISkHQGVDcOXhTSZj2BiZnzmzwJCWBYBfIQ1vJvhfwvhV8eW7ZUv9TsLCSRfPAUmz60B0hTnwWgZK
oArSdzscRcOWZV0O9GmXdR06AgP+gOYi/qv1fJ3wpaDvTluRjay1RY2MsHXuWbkLpTfHAsCSDTqI
LZoGuAOdXgsYKizVyi0jqk0LULyxrTAfhVQ/gwsxCEyZV7MT+bJcT2r03yZN2UrN4/y9Qu/Ls5zd
dpcVGIayr7y1j2z5gFx7iz1HjgkwwkFq57ncusIrU6pxlqKhFD5/1rgbo90mLWpZxSUd8lQzYXEc
gk1cVfImc/B3MKWPMNeU23xGjaqb0buDnBg2Kkhy4kLm/6DfdUqhz1KrZQCAtHcicQBFFv/nBKSI
67rOPdYNLDJ9/9QLoprHfFoCrNPmpefFKyVcbNlQNhs5Fv3BxasEGJm4qCnZ+me/NHozOmgaKuvw
Z6chZON1axLlwo00Q07upujxJYsSfR+LAwo1AFzYwlszxbIQ7gNt2T8I5e9z1W0ni75g3yKF5/hI
TBSzmeOeLxQueZHYELSrpH2L2DVQKBkuLZUr2rttzHUP+pUzI3qecKFeprp/KGFNu2Y5CmdIYGjA
bAw6qF0wqZcwn1Kkg+GASp3boMeuILxhEyzKO6AM9wjxiL3rcb9elQ3KMrSqcqBX4drUkvFVN6g7
jAaVlwyVoapFoTjy+FOeNWoVce89mpvnsu03rGMf0uQCPOwAJ6+Xa4QI9hfiaVxOCX8plxG7b4EK
RzDOAdp7hnHVVGG0Njiqd14FcOtY/PRn08R6wEJzBaWrHNa6lae/wRD+kcIseMvqcAce2C13KU6h
Cl2wfYNvhHjmue0dvs3qDqWnCCMURVSiF6aGCoASLJkqr1HXpuJ7jcplR/4laHeoqKJAmVTBYJPC
zm1sOyRjZjv80OPymvXKS0YckqtgjEDQDMQxJ8ErEMFvkAO+GKpeXYBdtpk/o5TZLNgCFyvgHNk5
vwA4L9LAC57AqxrXEbbeO8VM9F4FlKxcWDuuwzm4FwB8pQXrHoIge60K+BWxvMJxRCY8DrvUOmNs
SHrtf0S+gzJuyH8u0yRi26ompsNwjCiaRmQ563gIo59IySPG6Qa0S2PvR0Cn0bAiDQpRlbucWLYo
YFRdGHMQxWNf+veiEb+gwZAxCStUfjvjpr1VdwpQ4tQj5QzxPTcAtYMnJQrR7rAiqmNBlLtxKzEl
kVv8rpfsNy/zIJaRi0Nt1jNuThb+KF74vdByyxVaW5jNXthcPwYMkSMKzN3Ox+mTUBc2gZhy72qq
szQIAUFkkftQuEOdamCIkmhACVdH06/OckDv8wWRbkuCRKiAoKAUTej40Sw1fQWBVzs/K+bolTsN
ZVIKhCykqLot9gvEwiX97YvI7tET9daY3FlXBn3fjJsWKcHsuXHgjQaOullB2/19cfDsCbkDlEtQ
W555M6ILxdHpHGRl6tJ5SuA49iOYKO5wHbqvwzK8BZx42qBFbobRD1wGUARGWk9478bL7oERGePe
mkfmhR+k537MQr9dTQ6CZACJYE0EZ5zY1O69m9Npr3pnAMo8GtH0UAaJjmA0s7SGwKPNfhDbTCtX
u2OsfNUhvBa/a+Dd0CORv7eU+Hg8zWIKfm4SYCeBheBgVmHWtKkNojIuM//N850mITAeQL7FwMl5
wA0CVUF/nbld+6sQUb4i1HdusAcDTIKDY63cMkSRlD6ikNGlYrIineiof8GSBGFCOERzmrX4gByK
6Sct+ptWKWCdm95JWx86eeAfX7iwd2Wdw7aoE9VtN3nksQmL9lGTijyiXXsA6peB7+Hyx5DR4i6s
xya17iLWxUB2NvfpTeZ538qqFWulOVjltbRQIwT1WkcjfvtEtsKiUA/N9kdXQFlQd+MjHBiCFXPL
bxYK1QSWCbd5g3Cn0wPd5eE8JNk8P4Nc7camnH+IeZlgkYGcfd1l0cEJpzLxl/4HmsnvdDuiblsd
bWk9XLtGbP9wZ5dymNIpMs2uggqQF2GAcyDo0y4vcR7ippRUA/nOqXykVYEDZ8L6A8q5XZlJ+nEA
lwL8Y/hAmFPv3NCEJzXBh1LDnWkIIsrMKdCk1Mu1GOEC5ZExTwlvH9HedTCziVIVMZkUsOZOIc5D
iNijp7Xg2YqUzg90+ZG16s1xGaoJNW8YOfkSAIWoc/P1gFAvnl2N7VaaMumZoxJ/bG77ebZrCW+z
yfOKnV9J5A78fFqxofkZWQXwKOL5pK1Kil3Rles5z2C6FmEP0T2kHmDxz4lEhSKdJTD1IcOxT6gD
KKNsVsBUm1XkWbULs+yEfZ1EWsByFxBGNO8NwnslFjM5n338AArQYighlQ06hC8NBz0NsRzuwyx7
N5m8t2OrVhk6UWFbthxLpmE2MIxLwkhNYuj8xD2dYcEsQQ7c5mOJg0n7P4ZGoJAVDEsyooKyUTO+
UDMX4b4AbXvtD02X1M3EN0tYjigqe3VKSPiWF50HU4zmdWxNFE8txXaAu+pUMH9j/A4SFiTE4QaE
C9jQtIDdMzffhNIFnLHjt5NoA+hb6jyOqggV2AKbZiW99SRUncD+ccQ/UE8bIph0sHYA4L8fjrKF
oKwWTbnxM0AGiqpt7pGzmJPMa+vHdgY03UOcF88t6VMK25iVgt4mrd1AbBYVst2MNvZNTTV8F8rM
rCa+gMu49OhpGx4b9GEkkS/fMrvc1yO38TjNiCIQc+xCZ37Vtn2ESi9a6bl37uG21+NAV5gkPYGI
FoT3lRxKsvWlmh+8ApYjaiA4JLk0SZ0h5KsY8h4MiMrN0qouDtSg3zJqHShX4JxEEc1jsTVl7Pjh
iY+rxo3nwohkyZb1CP87MPHzn3LSejWeXq/Mxuq2hJPHM2zrx53C/St2S6FWujR9GtVwLaiW8RCx
QKR+PT5D3YOGSphpfiNalVDfwn5ATc7jYnWZZgrBt1cRhZCXk1iQxWzLAlJssaDxmCscjFLYBqZr
1UdpyrfA86Z4GN3w+9zre8gwx0QZz11htT03kwt8PUUyAn4XDLYdIK4gJZ/t9OK/WK5sCgFTETuh
aNY94fTG1U4YexKiDlRMZJ5oyKTabc19AlehskaRQ4kM7c8QZOVJrriLuyZzH4UZvXvtLfamRiv5
sXT0eBsULQ5Z3GDRxJzREJPOGVtW7I1nnDmdDDHfxRyKVydYmm0pZwnzelfcOX1fxFKtxnIjiPMS
OjBDCCo53Rhee+hWDuoN93BtWSqik9qM1THKqbqRZsjWBG4aBxeti+iEbdp1aapgIzjUZVGh243n
UH8FsXWdzmXY30VROeLeVp/6N5e6REk04GuXoE45BRo7HYKINe9PBxtKQqATiSKEmqml3/ToeGlQ
DhI5AJVDXGVpeSCN9I6wMRrWvROe+rr8bAcPWyfBNfl0FpMRbmljtQ0J3GuiwOIaA9nnoVxU9ULq
KsPaF3IdFCIAe4GhFIw5nyq/LbYwulAbf5ksgPP1vGFRgcRamdcoq3I2JzSvvRQH1JRWwlEPHNQP
GI2OXD6bUArkYYS94W7N4XxWNqtczRVw4kOxRy0xeuDj4u1J3Xa43ubtC84fnUC0BLnKSZL8bmjt
otbFy2MWdXpjFir2szwVcZQegngcGrrtPAHRsg9LF7QGz92tlbX8xmTUppLy4MFFYHcjfFPFsBfy
NQI7H3BbQiFWm8pxP4OvlwLl5/4q56X9VhIkrAJ+SrYYztY+luVKOBF8OiOAA9YQBPK3TGTLBhs5
BHYVklVM8QJRmJX7xRM19FglU9DIzWOWsjYqr+Xt/16rDM6L6KGXh9GccXUIwSXJCrt3wjuCsI2X
5l7qn3m0/M75/CzL588TwBcKgOel9HmClwwJp+4QaMi0ug6Oim5dqpg1dbH5/BEX0vDndXTIDoIo
rzMUHES4lkgDQnaSYmNEFufl8ydc+hFnJbRBAPM0OJ46WPHQhfc6hyvSdKXqdKqP/S09flY38+BV
2fZTpA6ycI4F7TcNra5omi8NzFldceqK0Uw5Ptr0Rw/ShRP2uTfwAmquVL4vjctZAaQaelwzQZg8
tOqOgHDNAqSg5l9fG/SzilnYsZ6ICDPVhZ6vbKtNCF8dl1z59AvFlXPeY+nkro+qaLSrgE186buI
pIsj+OMwc0XiBskE3PbGUF7RRlwYqf/Tf8u2Rg1AdAdNXsrJpKwEsHT550sjdd45Yhcbwa29tnub
1TD2UYmeH3vdX6kQXZig5xrGOarhxtLlHdRn5SPY6bc+tVdqlZdG5TRx/6irtzMybplH1IHBYm4F
nws3VmiwOvYBcplfG5vTo/94RM5EQyMgPA4E+p0SARn+JcXPzz/80tCc/v7nh3OVLYy7Fq7B740O
EF1e4wBcGpmzpRvCmFZPTuGCATP6SQco9+lC9S1r2Ve0ZgFcx//71UNKXCDdFwuXdR37uFgTbWMR
XhNmXPr+Z4tXaF820GHTvQaTfiLPLH+H1vDKO7007Gclbp5L4Jdm6CUiVKrisPePrjTRFR3DhU3z
XLKoB6QtufTM/zi7kua4WS36i1QlNIC0VU92y/OYZKNK4kTzgCQk0K9/p7PyxzOtql65ygtoAfcC
lzMc3eAX5CO3DiwKlx4mh224kpYNY6MrF4fEGQJepvMxgL1XDeEYOnq30PjZnV+U/3ynvthRdMxi
yUVilcBLX4/Ms3cUl7onV3agyCXLBq/2HFyAZYw9abVIcX71F8yNqPfplVDLgzc9cch1X1FC6Sve
TuwX5gE8MFd2/TqqsL8D5SnZwTtuWUmMXzOuKPW1HEAm7H9uAgnC5FTc26QLh63kDBz634AvNRhw
dGz+jipIT3w+Un7vl+a0A7fdi8DzwxXNSHCAd5ON0oBCtR6Hfq//k49wgAkCt3qc83C+dbxi+O6o
Gs+aAfd+C8qW3y2nqGKcH/IAQfPViGvfMDcdCSwcSUEqbrOIVSxuiuWuEtY7xFpeiwU3vqQDNeF8
b6b1c/r/p6yDxyXCWVhMeE+EYRJ8D3+kWfmtS4OVM6Jha9RhnCBdzQ3rFnkEkfxmyoIhWvz8abEh
FUWk/WfoxpW5N32IluTSqQOHom3tYxG4MWQzn7MwhUjhmu68aVa0FDfWAtWysbCP3qz2He7O84yt
kTxzD0aa9nPirmAc/klCfTX9WrKzW1yUYbi+HLE2yw0enxhqSNzFMw5Llm2RWRSP+KOQTwrn311Y
wnE6FJP1slhDvYeWW4LbFAr9C6D222zxMrVhY4tHfG/pDyfE0xsLWnLbjpl33SJQ/1LelFc5nCdu
rTpVt3VvZVXk1tZ4P8Is8xf4PeyVQFn8Z4cXaLkpiyB8nQM2HVonD3+ni+usscUNyVJXIbSFW6We
Lb0jq38MQLEO5I8Khwg2vtvza92Q6nUlwqqAKqnI0cFoyyxKeHlVjGqFE2368VrUytFymSIO4DsA
v3fF9yG/C9iHcH+e/+mm1a3tUkoUU1P61nJ0s8neSnjg4ckIHqR4bWhXbj6GLnRx2DAQYqhlPR3b
UKgNhUgQZFLGEiUV3q9sh6YuTsH1Odk4CwfBsxfHhIU7nqR8l9TswEGXXMlmhijV1WGHiXV+CkO/
4zDm848Auv4HnwbzL7CRxKOQgIn4mRV2m6kbs2/nZ8awqPzTt376JunS2qaCi2O1+HTfN6y5J6S+
yE8DG9qp10+tNyMtwyzz7GNQNGLX4mC+y0LrSKti5fzwtSICetDzZgr5aRieqqNUxR104AZU/KIB
xLsmwRrrvZ0HXA5xllsHfo6OgHVo+NMGLfn86Bm2B13xdag7lHnw/HOclxFP82MEiWLoLbcg3hWY
pcuix9dyqk8U/GRhIHEcIYjUz9DZxl84pK2sOtMS0IITXkC1D4CCc2QEpmsWCjODu6bsZGjb0yiy
BYyI527G0RqABJhjoRjZrYFsTU1rK3ceQQWErbhz7Ev7AIfb33kFDZvz82qIdF3StEQ2mfMJbTcV
8EAKzuv0F1wvV1o3JVttzQIqBy49OL5HmyTjvoR4KvyZnOmeTLO/q2HFdulnOP8NP5mhRN9BngZm
skXUNI/C/VPla6qQpvHXVmUoGbjMwDgdFV5zUJKMxuz5stHXFmQCa4UKOwM5zkD77ayB/vSBW2AW
W9O3+ppuQv9P0HQKvLIfgP+H5x2eo5J0+AGESXpjsZmCkd6nzVPoW8N2qaA/fTqkZE8zBfri/Od9
7Z2E3rV9BEXuqrL8djoG6VDeVqqG9C9VE91DiET8nVzebkenGZ+asnO/JWAXv8Pjiu6kN5UQxGDB
lYAX5j6zQ2+HGgS05DI8uKYMblJgpLof53+lYZHq0qh5AdzRxATO8RRPinjqwE5HoOwAeZ15kwGm
/3q+ny+XEfN17f2wmoGQCaoesqKA89jqRy3W7F1NTWvLf3GqJA8pyC4zLXHqRbV5ZyfjspL7vxwg
/HBt/QesJ0kyWw0Qws8BUFxlDvSEYnhjclZ6+DILoQctDvzKb0q82PMY5XnA731/3IzWfNOqqdye
H/yvA4H5+qmJAhoBed0eL5ETqC6QowTkLsJdWOGlnm5AG8eN53xXhsnQ5fVpHwIo1DD/CHh8GVkp
GORQJFrR3DE1ftqfP50zaqko5N7mIs7Kjv0ek3Spo3C8DBiOUdJOxyg5edD3GBV0oP60048SmwLw
D+fHxTDJ+gGMil5Z3M3osRspXgGzLtxXhQsuNpF0ZZZNXZxG7dPoFKya8IJkgzMLD7vmV9XdOert
/K83Dby2leW2VWNXx+OpTe6b5bZefp9v1xBc+sFKcG5lvMELedcSvInDQru5DWceRk3ade+lAv3+
fEemsdGiGM/cVe5IJuOKpVdiTl9USwYU/+yVlWlqX4vhpePV7AQlDAfYAORVrjhczaws2aDW468s
IcNg6YesQdmWCsJexbNPn8J0fITYwhNd8qMQ/JISKfP1y61VTTVtF7+IRfIOqPwyPJHLfL+AuP3v
6lyG3GvrruFxxkBUS8Lgug7lXek2Kz/dlOO807B9Wv7wgRIDBFfauHf+wj/wKgP8nNfTNm/dCDeu
qM9P6nRs3DT++/lFdfrp/1cEwWidFsOnHtMRnrvCLdrYcpxvCQXieU4dvCuKPNg3dazatYOMaea1
yJ6giTKHbk/iscquvLJ9JBNzNlS4my6x2v35rzHEuKfFOJ+bNFm4I2PQVK8T27oqXSCGz7dt+gB9
i1ZlGSZ93mKLy9+kTK4EMF0QD3+y2susz31deR8ApqLoslMqgZMDGBHNvCnspT00NbRQEr9pt+c/
xRDp/xixnya9JX01VX5Qg6PTR4T9AEwp4vZKPjQ0rivwg3NThiJjTZykMhrbH1k2b/oLtyD9PKpS
r4AHWKjijv4W4BMl3kcAfPD5YTGsHv0c6blC+iyb6ZGU6V0TVu9ZM6yJ4RniTNfXLyqUDy0QleJa
vgKTH8npo8JlpMqfbVCPzv9+08hrsVwngIYMJWniyntzp4dWPRf962VNn4bs04rJuQjTxUPTQXgX
+q9J+nPwf17WtBazFry1fXuATMYAKQ4LSlFtKLeiWSkaGaJWF8HvOyBAVDfyeADreMu7jIKRlKTA
gTXNFqJvK4mHnLLAF3lUF8O3WUbgIBK0cdBWt3VpX5/gJcXMr6FiEgNXqgBBt5IIkNI9dF+uBh72
28ByV7o3zby2dcM6yx7mNASgh6ebEgznBa4dpF6rX3xZ7GO+LpVfkK73qo5hOwByMwIt6cpNs3dV
FkcStrswQ6GcznJ30XrQtfNB/8kFiEAqHiFKmUPFYaB/RbUm12kYKUfbwmePOVzwgWCexM+yyQ5N
4DjAgK8pdRjWm66eX5Iccgq240Ga5SUHH0AGsEQfXoZgrSJjmovTh32KxGD2JRzDyzYWvEhgz7H0
m6718xwHQT5cjai/bkRhuY91mKzJwRvyoqMFPyll5adTQo9ghc0AVXtpJL306fx0mxrXwj/JVEBI
NbQxVeBGJO78fiJynG/bkHR1pfxS5XPZUB92PwxsSn+ZqitaTNaxKVE+lDlgthXkildi0NSZdjxv
8rR3Bgah8ATwmofSG7vrwWn8/eijjgVh8vBqaMr+5bIv0wI+sJiyVQuMUDhWyJqe6j8QN2wLS8v8
LU+a6Zai25UcaogZXU4/tRfPDSvfO6b5t374S6BiBkz7+Q8xxIuupw88sg+D7qqNp/6bW930KtwU
4MHI5M/59k2/XYv3jlZNbg0QGgIjZCPJaxgEUUrXKOum1k9f9SkYEX0UjCjQsJOU3Xi1OvC2GyPp
y4/zv94QHP8kWz6376okAPm2i4GffRYev3PVsHLXMDV9+v+npjsxwMnAR5Fj8dtN1Rx7RN/5H22a
Ui2i5TyHhZVhuWQNZNmUc5M1d7M/H0WyZrVk6uG0CX/67bOaWq+rIe8UMPDrZ+Dio6YXLcq69oYW
ai3VmoZIi+gRzI0erArvWAAFPuJgvl0K+6KCNziPWgSHfhtIvGZ4xwoScFnyPQersfPez0+BYV3q
avlZIMISsprJUWG5K/hqyPmXvXpONmxBumBQsAxVsjhNckxsoPqDk1RkUjzP9XgQJ4qXA+yEC/zz
ZZ+iBTAZXUssMvQgWN4/ZtJ9FVa/c+s1LzLDUtKl8YcQJ6b8VPQgBFTdkm8HBQ7YDP3x8uWyDzjN
0afFCmXXJFF2x2KWVff14oJyXReopwM2f1kHWiTL3Odw1gLR1gdbm9TXvPaj3F8Bexh2NV28JYd1
wBAKsF2c7q2Z7/wRBLP0Kbffu+zCa4su4GIXM5mHpLXjzoUCAXXtP7C5/3Dh0rMyQKY51uJ4SEGQ
zWFAFrv9EaqlFbnj5a9+/nV++E2ta4EMC9CpTmsoGkvvo/WeXRFuluzvYl0EhWSeLjBvL42jElF2
cMnlU9QtebatikDsO3vN8cn9Ol14usz8CGFSYP15HYe+294zz8sO0CMer0tQw7Y+ZD82/lDk14nl
8pewHaFCNFRlGXXjmBzqMmBbHHqrbTDZFQHJY1BXLngpUdv37sesKjxOsTDfVV5mPzcBsd+WrB5/
UWKBPDo7dv86NWH6BOIq+ZYXZRJXYeG9D2FnH4IqIfcWuM/7Ug1Wugmzyn5JCooQlU3A1vL81zPo
hVqKUTNX5UhgX0KHp9y5ojwAzfVJNq/nF4hpdE/dfkoAFdhwDd6qaQzaGbwfPhJoQYzN0/nGv45P
7/+ktPDGbvVO78chAQ+1saIuRKnQqTeCwR3Vu+iO7ulKWp2qUvD2HBrnft1cD61b7Xt3hh97VWe7
8x/yNaIQ61w7NtRCAsLZdTI+kaiup2GSe174cMcrgyw9FGGYvXaMTeoJPMXlqSyyUGwoldLbligs
AiWMdb0lw0nLvKlA1ZsbkNh6yGG0uOcTcU3HLDwEg9v/qIMTKkHB8+M7gEqwUVxKL2lXvuPrzdHT
fS8apvyimVM/xkPGYyOAAobmgSjCOzsn91mt7i1FV3aWr88nXqCN2GTLXIqy8eME5P0mba4D4q00
bVizukw8eKmFrFykzHyC1kgBUlLws4QQ4Pm5NizaQEvI3iisNvE4LuEQIy/n7Fvu59dp0xwcB5T+
mq4ccQ1xrZMF+jRp5tYv7RiP2Az1F7Y8+lkJqlXQQ2ykrNeEXg2DpbMEGtKAnWUlNE7y6qEOsrtp
mUA6y/gKUtEwzzpRAIraZV7JmcbllG8qv4sc9XF+IgwjpJMEAr8uZpegZQVaj4DQjLor2DOHvMf5
9g0TzbTUN/oDZI4cBTJIAxmbGehJBc5zUH1b0tx9qLwe6iYQi1mrUxkGKnT+m2kzWfgCYYdkmP5c
2LGkaycIwwzrml7QUUAxe569uCpumEoje3avYCi7csYypAxdzAvc7LKBR6gXp9m0ZRCXI1BcC4f3
WfpXKLOS5O/52TAMjy7pBQInZfWUenHthtfQWPsBNP7KNmQYIJ2fFkwtPIVSfAIEBa9ADUZ5JZxu
LTC7d+d/u6kDbY9OJET3IItD4iJ4LQPwpps3aKxF5xsnppHR1mkB0abEy0YWpyOEs9ivgPzsoAWt
kudlvHOH33bw0OTvNr+XIO271jud12yv/3n6/X/h2NPVXatGlg5gRCr2pn4LLcZNP9Zv0HbatHb7
wcdyv+RDXFUTlNWG3zJY5i1oki/dlF23DIisoTyUi/sWWGIlZA0DrYNcQF/EPlpPblwkCkCRP6UA
CX9eWYGmfHDq9NNRqMVFhfUKoiR53Uc8h6hC6z47VF3X841MLhPM9dhplj/14vTezKDL4cfDIDY1
LApCyHbZa6xCSN6gnS+mTBcmh9gVYSDS+jEfSbpNlUUfEqjdHGnAIKwYeOpjrqX9PQEBuMJrBgw1
ojn3kwc4x0DDYrLcOydb6EFNqLxIZ3E2Xh8u6Wb0lDx0YB1socYwF0iUznJV5Cmu8DZEgfZ5lkEu
ic7eUVlhdstAEN9WLvjDYqnTnyBHqx0Jm+GQlwuEZucW9FcfGi/7KYRotNVZ/BmCCP4eljgSgqse
O+TTkmxnPDDuwNcd94noxPUkc3U94Dwc9VkvtvDTkHErZ3ZHoFl27RQ1BJshtXbsuayOtPfIFeYT
9MGyE9uqHtW93RfWn6oY34Aam7/LbkwPVpe4G+W3kEQCNu3oKUBt4TnJuxvISspt5k/THoVAdxek
ZNrBPkTcsVHwadMVJbsbSTc8e717ovB6+Pl13exGv8XRpJnuUvtHuNjXUM5Mtvbs+4chrCF4BZ2m
LnJ9moB7nP4VuOPfeQssSaBDMQ9bKRZ3N1I+bDzmJhCvF94zZNrax6ycc3KCLIty4zoz/TmkAZQ+
iil/4WUFvKzb01xFiQ8ZFLfOOns72R3ZgAwkt/NIrc00epDMAgrvIciqgm4Tb4E+k8WgO7iSqgwR
RLVMVdpLvuQTEm0Hb4ei/WZBXA+unT2kkxRsgM/nwxPk9YsFTrUwzbrKbsYU4kdYusmGZM3sRxJM
qh1EKpYDBg2IhCkD7xlOolEyUjWufJ0p+WiROyeeavJkdGKXQPMPaoP8NQRa5Hri0DY5/22GLnQG
XccCFHxyV8AJZ7Svl7YPHwaVubueBMv7ZV1ox9ulZJD9ZPYct8CrbyqRjxDfKXETPnmDrW0cpu/Q
yg7QQ5qgXZg5MSvkbUade7/DCWuUP85/g2FH1Pl03OXUmSHqEs8dgShI+kFyb3u+acMv14l0I1t4
QKg1x14nnqxBboe03s91/nhZ86fI+ZT9iRpDEOXtJbbzGdTObNs5P5z547LGnf82nle5V1bB6OKJ
nVXP8H4rbltcZeOs50u3sgMbjoM6WlPZbR+0Xgt9Sb87hJP/3nU2VH/gcTuW4jfEYX4ASfvrsu/R
VtFiI8kDi+7FYTNtSs/dkPbO79cob4ZFpEM2ORQEKSQQfZiNCUA0aZVHNOErcLVTxvsiSekozQmC
LG0FQ9Y44y+ZfVPM9cHGa4Dr85V1avr12kIagt6GxIoPAcOpupVyeUngHnl+2E2/XcviTiAbCyo8
Hh4wxLVgGSSOFvF8svFwfMgmne/k9Du/GqBT/H0KhI5DMrkLpIJa55iCoR2E79zOrR+z20CsB8ZQ
f2G9tbZoTYN1+v+nzlJZQD/OLUlMsXNEyvVux9Pp5/yXfE3Vg4qi+9/Ww47aWepyO4YUQgS13OEW
+IZqXz/67/wH9SDatgsHFCk35NcY02tvW9/wa2ePE8XVSQyxfWqgTwI0wXMD8cWof83nvR2tecea
JlPLCeByuRzQGyi1T88cmJ6Rsc0AEfJwTezZsB3rpBqbsJmoqibxUF0R0eCREUfGxokmcWdNr3Ut
nsvu6vxIG3Kzr+WDZkKaSfOGxF6WJVCemR56qZ7StF+7XhgGSweAFjwnFbgKTtwW9vMEX9poaiAr
WIA2AJ7gzFdyqOE7dBAowG0TpIgGHgd+s/U96DnazkHVaxaHpua11KBSyO2xssE5RZA7nyfHPA1v
g7x5Oz8LhmDSYaCp07vQwsQgDV7/nNXOE7fnlQk2JAUd70mTMRi6oeQxsdxo/GYH3xb3XiaQE/w4
/9tNE6wlgqC2GfQFT5IZdg6pnwa6Qw9t0kY2mCPne/iHO/kisekoz7RUpYt46GMo2Mt9fuccvQ3k
ALc29P82XgSl+mFr3eImsU+i43O6Te7qd7q7dAVr4Z70xQlenNgxJGf5BvexqwAyo9B9ZhDt71fI
gqYVoB0hi7ARjNohj6ew9KDyiirQnD6cHz9T21qM1xAknVOaKlBwhLPJVPLhZBi6840b1peO/uxS
mUB1xHLjyS43RQpFzJTFljVHzILk6OCtVJANKVHHgdJpbDpILHtg7HtQh58iaYmoyCBEIqFu+lCe
4PdtvfJNhmjXcaG1VXSpQwb/X2cNnA8GwaMsXCM1GiJGh4YqaDbI1ENxkVu8jnCltiOQCh7dXMG5
Vv49Py+GSf/39Pdpfx597lAbHpmxXS07Vcnrog1XytOm4dEiHkrnNXARAuUQ8FgZ+WUB8NvBKPL8
Dze1rm39jos3gSzHTGfFK+9+eR6F5uf3822bRl4L5ZrCmtSv4XO2LHcj3fXe8tJ2zhVJ1syiTKOu
hTGpIM3iB3iaD5zE/RZ0kn9f8mQN9WlqXQvkas5tOtRjExfl8E7ABOTebK+seUPbOuSzEVXbuguO
7mFAbrxxuBF+vpJ/DDOqAzzHNhFTIagXs26C2WO+Vae/+dqx3dS8tjdDvS7MFz7R2BJz1E97HyfD
tHg5v2JMw3JaSZ/CiIGEnguFa3HbZm0EhYhtMAeXhahz+qBPbaMKlXXuQLuYCwXN+RT6f2Ww9hJj
WOo6hjOgVqjKHJpfS9E/FGP9MYgAdhy+PBQNXxMFMA29FqsWNOW9omNtLN2JbPphLDYp3EU3hVBr
NHbTd2ghG3qCzYAgiBii1QpycVUYe/04Pg3wmLsZZzX+umyitcilammptUA7TqTAb5P0OoCHxmVN
a2E7JonXLzjrxmkKRb0Ayu+vE1P1+/nWDQOkgzUtCXPDoQBcBE7Cbxa0w6EfTv8uU1ZsIH69tmcZ
4kCHbeZQVybwBYLTIY6nOzhS9HsmBmflam/Y3f+9lXyKBFUpDv37SsTEQwAw2hTQRSDujhWds807
75CMKdm5oSLbsZdv5wfOVNb/55n0qdcUhaM5HDonTvwyvEvHge6oFC4q35V9PaUc7qbugOqCjQW3
Ye0EOwjbn7K1lW0IHh2zRxsIRzJomMa+k21mqN8iZsp5Jecaako6ZM8jgwMVfjTeZnJXFlArlxWs
SSDqHtibdgDpQq6VHUzfoeXfoCpTq1gC2H1ZkOYHdCBg2caaVxKwqfXTsv80SYPNW3CwcRwIyTy9
L8ATQQJ+SKAL6qcXRtCp689dZHh+SewKoV9OzxTawJFwGuisJtbRS1f5zKYIOv3/Uy91k4o67/0u
9u3mpXfplRLTypHJuJK1PAzP+qHqBtTvMzoFMfI+u0mhgP2tLnD42FooC81QX668R27ZkAmHE274
WpCQObvzoXSa6i8uaP9IMp++LezdJpvm6uRgRlK8pPhvPdRsW1hebFrlfCu4uLAjLUvjMjv3dcjm
uG7+sv77BDFhGFNHKoe0euavdHKa96++RsvXXT1Z05IFM1y8h+ptRoVkL3qYVEU2gJGXvUrobn8A
uvE8CBk0y2uabGHwm17bZCx2jVRrsqKGz7C1BYd83dmBzKY4hDaPWjY0vDqpu5+fccOuo8NEw0wO
3AVJKG6t2t9XA1l21QAjVGusy31YpWtFX0PU6FjRpZNETn04x7kEVtcPafWaWFjKK6de0xhp6ylM
h6XvKj88ZvVrz557e5ev1UUMMWFrq8iBpFfKKts6Sq+AGwp4l7gQW6S5yoPjwu2VeTAgGVwdLTok
tFXCpdbRnZpd3ZXbdqx3ePzde/nRtvxXlrynuTxOXZwzwLThglPk28BfuZZ/PX6uDiRdgoG4kHKZ
Yg7J6oGnW5/G1BP7SxaZq+M0+4EQ7NBcxTlkFzPgS/NqxzyFh3eA/g+AqFYrHf1jg/1/yLuhtsvM
A19g3532QISOM8SgIJi+I9gqUWNgMGNsmezfGOw1/lZtAks42WJTtSb2BASSg8wziH3RLMuOc0hK
wTWjxCOxlXP+l8vm9EJeun9gmYX628zbcRPO5XhfJzmejgeYwtsxvPZ8+K2FooAQO5smGJlNsGI6
P4hfy1AxV0cb5S4vBw8aR3GW5vSVwYoNSlNgL2WboAjx0FEPHh63LbWroN5xCKQXbssSUuoDzPUg
lQ/xdMcbvp3/Mab1cvr/p42CsrTp+mFKjj0NbpIJXitlfcAKalc+9uu05Oq4VdJJNXh2Ehzrenzo
SH2bFfIHFMqenIb8PP8Jpi60vRbghKBzkgXPDuQ74fceDojN8LbMa5nVsJm7OqgNt4UCLiNTcKQQ
BOgGKC6F40nCCDy2WvFD6p+OoUWc4twFrxW1gkkzzYyWCduEYl1A4x+fFfZwZoGRRoGHlj4oXs+P
m6EDHYzmh6oNGmiYxovKtrldXcOKJUYMrYTw1xuFqwPSekV64ne+jG0XlFjawxi2qqeVx3HDnOvq
6G5mzScfFRLzmv+kkpBbnK66vS9l8DuVUHU8P0Smbk7//xQdo+IgR8JiOGYsEAfkgxe3mMRNDXDM
1gklXak1f70zuToCzRmtBH5YeF4quwdb2VFZHEhoR/n0Z61kbupBO3rQwm+ho8igLOI73dFpu+ek
lWQjcprsUnt+aVcp8KYh06KxtPKyHGEDemT2W6f+hiXdjONbhjP8+SkxrVrnv1MyNZaoRYa6fJY+
0QSOKmCW4gJFV4Li64svhLP/23xp49mKNzPOH13xlPlg8s/Ii93yjc38Km9zmEJOZQFVhfHx/PeY
OtROJSIfvEzWc3DEQzqHfmmprsc0yaeotFzrarZ5eYBtkxeJkH70DUSWzndrGEYdMV3Aucd33Aw7
6ZxsJ1TUs3LZWW66cgoyrDcdMK2q3KoUCq9o3t07DjThFfzLS4dv0N8rXGHWPOoNWUbHT3thipJu
YAfHrvN2oco/2NBcVmJxdex0YcNjCFqKwVGmyaFdyF3deit1b9PPPk3Lp8SygC+Q9RCDjslgtZuc
DX/hXvl+2dRqsW5ZkoztPIZHWM6906Z+9pb2noTi+Xzzpu1QB1/mWSfGZIE8AMwjBNw61cmM1Zbb
0fLYtfB7sgm9HFatWZpcAUnWPdYI2pW6lCG76NgxQQtGUmH5R8bhY1jCWrW8yej7YK1R4UwdaPEP
X1tQa6YqOcL8j0ezHF9Y6ePcziHs4K9VaU3RocV8SArRVSchG97DqNSBw5yfSm/Ttgxymnl3UpCs
Vl6bDXGuo8gKlwQB3AgnaDE9N+qGJ/dzcX9+IZiaPlW6Pq3hvmr7iecWyPypEhEkEaosCkG9eWJe
RtcIBYahoqf/f+oE3o9jArVngLPblO0pLMj2SZ4Wz21VL8e6m8urIE/VhYOlbfe5DMCnG04KSdD2
B1Q3UljgVfFx2XhpMQ8P+TDrU7Q+Lc2GQErI9t4mfy3jmmZDi3qVoEhLiY0zxMSqgxNOYsdtbz70
zjTuL/sAbWt3uqzxQ4vxuIYdFbyXy+QRle7hZMnrr8yAIS9SbXfPXBhDz6dHr7Gc7F3FnW7TWVA5
uewDtODOmcAIuTaPuwqGxZIF0ILN2TuHI+BKD4b0oaswJjghCNqFS+z56p3M7DFoGIefuPWQt+Sy
HKhj+oZl8P18wUNyIz14WC+b1Cbbgnsbkq9R4w2cCGzU/w27bITBXZ8yDyAV4V2THv7HWdCnP5q8
zX41UyIerZ7Qo+phDSfLPthB8gZ4KFAEId+MHSJu/QS2NvawvCYcjA5OS9isz1JedjnS31gmq+xh
EOc2see+BMlT0t1LtlIINGQcXVe7agkcrlIcxvmYvkPhilzDwjvcVC3rtrmVisfSWlU0M/WlJZym
7+CGjIN47NoPSsJjrAVkQ8KPLHgHr2RlTRpiSheNtCyVVh5IDTFdrt1RRnDOuuwQqSt2c8ezWJCf
6H1C7NiEHczKt5KtEVINKU3HHLpTSoYyxd4F6+qod16n8hoH/gt/u5ZppjApOMgPIj6Jds0RzB7n
zQCBqNsFKiIrR6VTtHxRxNJhg6DO0sYWFDXlxQmBv0GVFAa7N6xPgaJ05a+8T5II9rnX59ObIfno
0EHi0rBjHbBwnXVcBAy08xe3nLbWGO7Od2CYEB06SGGfSdxT7ZcDmjiiUuU2UQhHwfOtG9apjhik
3GtFuOQ4T+TkOwgrTuQX1trru+GapQtHjijSFKElcd+BB+PGbtmwEYoN9zYIkv2WFa28tUJQLeqB
DzCGrJe1AphhzPR3Wl+UcHILIDs3OjQKgIVlMt3KJFwZNEMG0R9qU9pmirV4xJJgCxSRF8DIcLKd
eR8KL72G3L26I3bXTyvdmb5GS1gQJHWEl+P87aatggnOHN47zjjdFz6RK+nKsIp16GXGKUwi8yA4
ElzBt0M1wauFlouFj2MVUBlZSVYuqaY1cfrIT2fL3LXhNrxAyjBh4l0kPpyHGV+iZq5v0tCHdpwL
J9BAPngUD8/n17hh/HSt+HaCOGMuMrwCwwo+Y/lmCaeoqC+sV+m4TNoNOMJCQvEI+9SowoPyCOpa
TWDavrbeDCnNc/47ZuMAEWsGBEhcVs7ynU5t/gi+hw3H3x5AVmtofjqNdfLzWfga4cqUF7RTW+Yn
okgzEQDiq+5DNlwFYtydnw7TCtAuYkC0D2Tq8f4TZMsLxyvBtp27O5Hl+zQFtW0Cf0U16rl0yt/n
OzTMvw7OnKHpGzCJvbj24XReZ/5+ysm1XTRsZYEZ8oEOyyR8LJK2KZu4KX+kw6uVAKrP+ijF/Tyw
25XAMShFuDoe02YLcWouA1yMO7mdhJSbvFBykyVzvYekQHbwbPi0Fo6VPk5N1uDo4eU3KT+xIoE8
u4KJWvVNpk61gSO02Ez2IgCJ9MLIprS56eE9tavw5nuYIBm9kQrAHyhZiffzc2AaIi2HTf0CeUAf
5fwUWz4UuinKCE34PPEhgsn74XwnhpWloz0rvHn0pFMibj0b7qw2vI+rre9euWWzL2BbrCCtqMjT
+c5Mq+oUOZ8SGVcynRlX9LgAhAt3aUtCZqOjdwDT5NvzXRji3nX/20XNk7qyYfsD4+MjHX+PA3xu
Mwnb4ZceVhdWfmF8aOklAzARfCVIzDP5PLLbCW+l1vfzX2CaES2NjH4xjvBO7WMYfxXPijG6C63S
37d+GKVLIeG9y8ejLCQ7wBmerNwmTL1qGWYY2o4pPEnFA/0GO+MoaLNb373PJniCLWrbdO2uX6OS
GfrSEaOt7wawTkuXuAv7q45IuENah7qxbxpgqDg84GfV76xyrVpi2Kh1FGm10HZ0Fd6M/sfZdSzH
rSvRL2IVAgESW5KTNQqWLFnasBwZwQjGr39nvPLlEzVVqrorX5scIjQa3SewLvfDBDxLU/qD/V2w
Kxt1ZVkvlUKjXCXDOHXTqTRfpuFuSgpPiCuX6LVnL4JAbatWZt3YnxLQBg7ghpb3SojJz2HZ+f3j
Bbdybi3RpNztE/wXwwggrm4zW3ylqfX08aPXfv1iw6tapRqkcjRBpPQiIHxgSOJl5NqJuxIh/4b9
f+IJbdBPbRIL+oEmaY4xS6GUW2Jwaqsv/QIXvQ1L2/Txc9+y2PLcDYdCGy2PLHH2HS9+0Dm/zcrp
4ePH/y0dvXMJ++v2+M/HtFXnOE6GCiIYHeI1J/Bw460lHzI9JL5TRWmQonJ2J2B1CLBcFQbR7NzN
PYl8Z5xHJDai3yiZ0B3sZwXk0i3L60eGkm0vsoB2SXTHG1N973WI/wHn9I1IGu6HLkveSunah1lm
zTYVcjipsiz8lllWoBtmvLTPIj+cCcQF5oQdZZEL3ypLCV2kzN1EbdM+DCrCxTqpqqO0YviyQ+je
d6YGZ3o3xzv8DfWVWzHqBcTIfQMJnBg7xBQbO7ZbL4awS+1VTRfDAZ6Ps6fc8t7mzUOup58Qmh/e
ipCMvyo4OQ3eZKd8A8g5hZdEBdNyu20+mfOyRQikDgAGIZPiWM/S9RrLPheF1pu0Sq8lPSvbYSnS
CWUSMaS0gfRz9jLYwqvcb+10rRa2shn+4nz+WT/KSDSZCsjjUlrc8NH9omf3zWqsTavcN00rcSVz
WxGw5n/hIv+8qGOipu2MZHTkNNwmqt/qPNmVkfiWZWnrSdU/tXl3Tt3hTgzNIc/G+ziEcfHH+2Ql
Wi0Rg31vQ9JTM5hzQD8G4AM/DZsrsXbt0YuTl8PTrXQUDnXu/BwJPN6fP/7Ja9O+WFhxVKoGKdYE
AKfyEjB3KmCe4vyatOzKz17CgaemqBSD2gQQu9Mz5MW/zuKa1ezaoxflVV2MFLJ7lTyasn3CHB6F
iu8/HpS1R1+W8T+raFIMOj0X9++or0Po0ZVwYWLmykyujPhSq3NQuunmGZKpco6O3UT2shde3Nuf
W4NLDGZVu5hFTSFFDNfRO2iCjmB6hXT+8fHQrP36y5D9MzR1Fs55xm2UYtI3B5djkHa8i3rIx09f
G/hFhhwlnZBNbzvHcNL6THUyHzLgVLYfP33tt7P//nbqlNGgCawQw8r8sCoaHlsmrIB3ot587g2L
XdqyEZLWFSwphpZvVKECl6Nt30WQevzcCxbbtWminsLVZIYYnPTaYvbi2MB781ox+v3xZ0vcpeOi
JYCeMztZbm22LZcGDlVTcqXZ+X6yy5a4SplhJ5nKosi4LH9OuW9wZLuSe056ZXWu/f7Fxi01hQuM
QjRLoF83EIjL5Bm9JvL9/vWNLeGUKEPPtLZNidYdK7fRRNttCbnHI7H78dfYWTBmmJzkAMSw8+vj
2X7/MsKWspglnNnYnKQSoW2+42N6S0b9pGtwkIlrb7rK9mhfx77Ipit1w/fPabZEGk5uWDt4l32s
+QOAc35VyE1YvjXT95Jcc0Z+fxcytdjjVUxTOAFL+9iV1Rb8mJsGGG45XYPXrn3CcpOjhlvlEhSx
eiDf25z/mKDcB7Xf3ucJ+H92kVzZimtrbbHXK02HOBYXAlTa3ZVJf3Zn50q+vTbvy11eoihs2hRN
iBRauXD8IG7Q9q/wroDW0yGOzzy99hUre3IJYBziKZ2jtr2gkSevjPnWTd94ZPwyFcHHi3hlvpcY
RpB/nbQJ6+okIw2bxWFvTzWM7ccrQX0l5WNLGKNOkjEtiAIUfK6te5GDU+9BsKrcybiLdtiXxdb0
DdIDbN0d0dDQGFs33Ja9a/0sVdtd6aauDeTlz/85GJUrYlguj1CbIixo9XMX/6Ju6ofhNTfqtRdc
xvffF3DZQL3MNIjNYvSAVDjKTjxZExNQyL2GpFvZPf+n+wr9H5LlYji5ycyijTMY89S2afOsqWpv
xjFudsoUevfx0nh3C0nyfwpdI0Q0Sem2p0y0Pa6FEucZzfYfP/zd8cLDLy/9Z7xgXc7TeuLsWIcv
7vDFQfrfksck+8wexeMXYawv29nFud6eomFCF6cOT3PW3DBSPdJUHauoglCADFED/9Q+wgsXga3n
oTUJpFynWPyuTelN8Wm4Rgh+d4/i2YtYxvupq5JuxkQARt8D0x/TNzNco3O8u6jw9EU4g87FWMoy
bGD5pwOV3QEmeRG3g2H7D9sJr4SZleleIjqmdgzNWEDOP27GHS3nt0mD2ghBvJ9hflX3ZWXBLiEd
ZcmIsXsAZydhHR0Zn211zXhlZQqWkAloBirjJGF9GtnNYD1X4abq3j7eCWu/ehGaCjuGDjq4uqc4
vqfyW2F9+fi5zl/l2P+rC0myBC+AK6XnzGggffOEut5IjHoss3roAe5l9X1nAP6dmSx3+JuEevM4
Wd5kWBd6NWXRSSeGvbqk5t3ZTnsJF29SZe1eq6otPHSPCvhNQazxFxGyHj2Jcgv+CRO3JSUi94go
pmObwDcaGkJNsc/K1JxaAR1eB1xBaKuCW6Vnwx+plcDhYRjgig1zd2tXKcADhZ67g1t35BYC0fZh
0GHklXbRbicJ6ZWU8l1eN+IBorkJ1DfZ+MKJUNsJslO3jUrNUwbDhW9AnkS5X4lK5XtHR4OfSVEG
DeySXpw0G4KW0BoWo/xO2vEXlAdGH1ftL4gcud8nHOUPJ443+ExrO1YKWlDl4Hp1WE7BTJsQNAkQ
NstRF5CM1+22hiugN/X55NUxn3duxsgWLFJ7O1tCe5aw4o0utArgyeHuLafaFlN+jLs8/5K43W9o
4kNOPJpujcWRP04IuKOkF4+tAvWe9NkaRtTukqb2h8ZqdyyP35RkUE9S3beEhu4h0+HoI+fRYFrC
tJnDqsTPa/lIc3ijXOhgIi7Hm4Y5Z1FnjQ/Wf+c5nRttq5Ae+omWQc8bvYkN+eoW5A1y3INXTJ3e
obK4G5gdA1GAD0yI62w02sVeDNf6LWvrp3SMfnVV9kc15Q0T8omktNi5UEvr+uirHqadRjsd4kvI
87g9cp+55iYNhYQUU0MCM176d2m4nU1VHNM8l60Ha675CSpiWBUivCkuUmI0roNS6Y3qQbIAJ/KJ
pXKD+1CgYutgJeqXYMmDLuz+QjpuvSiJrKADa8abhesrAqvgXlQRjuJ4O4TVXkdO6McFP5opBTJG
DfdmcvVuyIvHera7W9Z3nactNfrQZ3tVaZnuXafcCT4fLZLCtTKLIFzr5NO2Q1kyj9Tb4GRnnpVg
pLX5NxzCJ1vJN8hovkY5DODqGfJrJYdZoWPaIugqiCGFLL/VI33J3PCZwK3DCLDAXN5uUhXupN0O
kIBx463Ii9nnuosCHPQycBgc10xSbxNqhYEFnSVPMlyi5JCyQPT8e3ZhjGnxKgYOx5o4+oEuxl2F
8q7Xp83ZmPIGNNAzKqmXboP0NGRaqmI89T3/0ibqNOf899jkP5gbRQde1ZWXS/PFrclNbqd3zM5/
gbPzKhS5wRgeS2VXvhPbAswdPh+6sHtUWc+9MYKpMdxbbkRVfpelc8tnGQVlUv5MB5fuHRu8d9dV
xV7zBo7jefiCQjIQtjNrPMKM42dOUaLYZb8mBTumkCr2eM5dD7ZdSLIrZ88Ssgk7YTZWxH4QLR+b
bNzFUKxtO3mLW81NmIbFT90PZCMrDRA1H342SVFtU9BpvJSQcxpZOO5i4K7YyPEuSiT6Ve6TLqwm
KJL0tcqxkMpEMG8OGx4kpq1hpegEqudvMR2eVFftwnbchql7SoiT+64r1IZ31nDI7TLZqC5LsbJN
iRIGWsiRFpvEHXzcHICGd19a2ypftFVwTzUihMON+ipmNWPnhun3DiBEP58Z2fV9ithaYnVnWZlB
fBfFdA4etY/r8wYiwYAhDrnHcGvDioBQswqj587uIm8u5O++YfegSMMhKdTRpoV8rycieTc5MDSw
Mv1S6fYMknHszSyO/GpwvorY/olrehHoUDGfR46zpaiZ+pOj7GDocxhLDAcRN/1mhh+gb0uxp3P1
ZKyy8SE4oe7huDFthojcpdPwneisCBQsOjyTVTCkmGcroKFzNLa+Qwh8dNIUEguiLT0xoEqCcI+j
Kco3mc46z4Jvh5+l03msxsorWivz+KxKL+/NN8tqnklaf8lkd1+x2fIKVTU+xIpTH9zCCCWL+kl2
tdgRh/8EQe85ci6GXxEk+lnigp1u3gBJCeDwZAdCVNRrGvfR8GbbtF1zSuL2htvdeZyiL1lR3rgK
vSfICk8BgDuvdje+FBAfDIaKH2vhdr4y9HUmLIfeMP4i7mZPU6jeinp4Cx1zsEPUbo3FACRL2GsS
WtVunIa3OaLVJhzSdjOatj9wtOinFragRe1Hc7/hsj02pAUWfCKQ+4PEr1cKeVfCOwWIqNqX8RR7
Vq3ujMbjicgO1dy4PoHlQDBxS+NozjcA4zheEhXDxh3H366qqg1DauzNZAR2zo2OcK18g6P64HVj
8gcHTgEHgwF6YKhdpKon/qhqHXluWonzVHVh0Bo7gl4zm3fQ9QLp3/UFlMMtHLY+2r53lpXJreOK
zItYt53D7I8AsKHpJh0UtbNHxSSBKKTyw6I9CU6eJPBpSDvYEQfDTdE0tqd5+W2a53gLRm/m96FT
bGQjyj2ZrNyHi5u1ASi73sW6SH3LApvVjDjDy6Yw/mxZP0xO+g0UubWvR3RJgE6s4GYzogkVm2rL
BXkoIk4CXTaOB8Xqh7C4cGlJEyAhinbo0XGsa6DjcFAnb1BzxrnVDGPAjXjMjWbeKPWI12WXhZHP
2e04mO4enHf7ZBmMPji72V0KwR4cU+0+TdvbuRljLItkfBr76QyOdOxpFFGDuWN/TBt+saMOMohJ
dSZDeVfPuvS60hwEIFQ4YGGRAK71j4LL8cAgqHDG/6dYC9zxQRWQSIimdmOFSRY0lOJsZuAEq8Fm
D+CLpndpRbMNG0joV7IsX7pG/z3AoqDuj0NZedrOg8JK9E1swWTYTDHDfvhamz9ag/JcQ0m4MDNM
8qp9L9OHrhQecVrqRQ00KoYs2sHaBIc5L9+yDhR/VWNKDQvmrH2AqcdTK3I/i0bfhOZX53Ivycbb
oqqB2B93rDHU012NXroDa+bO3CZZEpg53ogqfYqamwEpak6GHbEK6c9wCKlcvito6dcVhRR1sc9n
uoPyzz0HhBgSiZsKQJ0JIJwQTSvKhpvcNLvUNh7hoQ8l4G+2qW4ADXjLOHooZp5AqUOvlzkgjxPE
XBxXsd9Ia6ecGV5mfXRm0JKALrefW81LMaRbcDP2SFAC+GHeo9gG4Om4QSPzNRnkg3Z/AgThOTS5
zycLPdWKAG6Rnfuou5lRwgYcOfNFJx/KNENvE8cyTIBxj5Nfu46pjSAykOncH/I8CXAzPWeVCiaL
v9EUv8pKWo4s83ccpYUvCqSojJySpAK6Vh0L2gY1x+mVGvLWINfVOJpatkkqZoIOYuwskdso0Xu7
DuvARivYE3UPueXpaGUXLks4P8UQRx5AcbC74mSQXAnOH1LQ5jzhljiR0GUNLQjpZzaO3z4p93b/
IpoX1pMbu48D1KTUxuQ58dBYgyleHub1sRQUtZxawFunzrdVrZzArdlh7CqxkzVxd13b0p1qrZuu
yOI/YeTCzlby/Fj2cHxC4//cpU60FbSbt33Y7yVjCBN9vW/ysA3iubcjL+qHzA+pRTe4WLabosoh
ptBv+xQYVDShv2dqOPRtbXtJ6p5nsMoHWEN53GDkTE+PHeJ9FRHuwSDvFfYkThBq9p3npU+npAlg
eg9BL5vXCDcYMAYfmS2040vV+w0Mxg/CiZKHgUyo/XGd+7ERDg51BOGa282GtSWoL7GxvaoqkVZV
dvTqlkP7VPPJ8aWIgFhsKvO9sIrsjhDm/sC6LA+Vi09ClSw6xJ1GRTkr0hu4rJKbBGSUXaTcFiF1
rrmXxYYnfjtW0YOKkdFCz6PdihQGbV4jq4jvqXDEJo6yBvc0OH8kHi9EFR66sa2+ZxWM7jzWFult
S6di29UsF6B70+Qmy8ls7jMD3aHNQMDHvlLrWbnhLiGBE4Q0q7E0zkFB9X5DC7e9FZTrK+1AeimD
vHPNXQICI/R1Gnsy8amquj2q/14OraFJy8BwZBepc5tqtcunQx79iZi58k2rb72UU/4pYE2myVDL
QJmnQOLIZnnAZQ8JZOhpJz9GBEoHVYtrEG6Zzp1ri2sfu1KtWQo5Au+QNWWWxafRKZQFK76YhvuU
TZRgL1r1C3p0dTBoTZIgS+YmxeaU9msEJaNfUQvbNH8AdbHfJ8QajqWh1iufot5soGU33LrJOP78
uPiwVi9Z1N9gE01IeuFIpy28JugIHMgko9+OZvaVitK7/R4UNxYFNyhdOAnoQe6xj5OvQzQdxpLd
t3WXe53L9iWKBrZ2rzSFVxbwkuUwtWCb2jZKNG3zDMrBcE0wc22UFqU35xIySEnVcZj0prVaOIz+
1tVnukWSLKkM8TiKblCyPhVQMKugxiXvLfjL6Cdhf4o+jFdc5uafPTDPra1GC8aWYZvezKF5cYn1
7eMF9H7jAM9e7K/OkpnV9F19MthSG7D8Mj8O9Ff5iusvBNgDOV3BL65MwhKNP5V9ObUxU0f4UORe
hMMECoznnM9XtsJK6XOphiyEFtOQOeqY1nAo6ZMgquqAOwRX+cePx2olJiwh91xFTgb7RvuoKG6r
Mq/fZt0/lRBvGEK4XU4w2vA/ftO7Y+VAT+i/Ex5B0Z2aitYARMo/VZP9pLE5NnOhPvn8xaYGjBRG
x1nDTjEUZLze6bHlkGZuCsizXtkW7+5lfMKimG7H08jyHLLarhqmrxClSPa55Kz2Ph6htccvtvQF
SoVru+SnOlLlrdvJERG3s6+cOivjv9Q0SOwUuQCT8Eicpn1cTM7WWM4R3JHPkZHZUtWgtLjdmmpi
aF5YKNq4v3RuMs8oqrb4qNQHAvdzHbmlrIHpdcySDvJHzEp9G8XBFIWOXL5offh4Jt7dFQ5bahtk
bYiIJMqLBhF1HqxxaO7B5koO0A4IjYfGZIhaLC6Un3vbZcb+CYV1nrhT0cX8RDR9q0R9Y9BNYWaQ
fl3WP2ohsysLbG0JXBbePy+iAGWyTgh+0kN6VI772xX1L+KoK0Ita49f7PDGLupiyloYg1j8zkhn
42qQ65qcV7uPB2rtBYstXoFphEJRbJ9agvsoar4hr33SXwMY/IWC/182iGlf7O+KNbSAiSxEqH3b
d5+Hs8BkfzXePfykNpnf7NmrQQv6kWx1gNLxa/eCMtwP8gVALCdwDrmfX4lla+tvEQm6xJpHENPE
Kc7fShRtUQ7fxcVPquJtyX98ajCX2geuAJI4TR0ooQ9sD7MrVBfqFAbu6evnnr844GHwDZUy3cMA
qLhjkvtWO3mV/ZmsymFL4YOpr6gF0huEq+EGd3BQvH+SdAo/iZ1YulhFymkUhebIaYhm93mCGTrK
N7iyulOeBw3vis3HY7Qyz8s2edpSJgj8M5CRC9AdElinJeS+ZCj8WOVY+FlpXclUVs6WZc+8Lqi2
oPHNT1MqfjVEHiCtc2VXrj16se07GcEvI4SrpZ1xVNgb1DH6Orp2abk85Z09uWyO540mYQzFjJOA
jPshq8280ZkGO6Xg6R4XBXmIjOz2WarZucwrGjg8bffMrXrY0HX8a0SB1v14ttY+dBEehJuSGVW6
/jSmQzBAvj9WUfC5Ry82PGurPsldiF827nirIYIKc9jPrbFl+3zOAYlXTtoDuiyD2EFJcRp2rmP5
qfvHSX9+/PtXIvOyfe66MoM7AF5Soidjha+N/mMgLfjxw1d2ybKBLsds1oULF6teIGuJnb7cgrGf
7eqJ6rdpJNmO4fp5baO8m3M76Dr+95AEaqpiaZzYp0zBHQ05XnwAhpeh92nN+ygeQx89FFTzWtCH
yhZMJRGmz2FGUQhu+uwhFJeqbX+xdJGq8PBng1en4C2AHz4992ldHCLRkEMTll2gOm02LnfKzWQb
d1uhleEJqeHu50BGC11e1Iek9QzRT3Jo3eJ2aA0/JDV51Q55S6uJbB07vJlpggWTZWQP1uHvOapm
X6v6GY3v2oOqagQSfQheHauGYOzlNYmAlVlZEngKuyYO5BvNiTl9hVxSHwpOc7+zQqBw4ZJuFQ8f
T//KtltKw3fSDFGbQTBfuT+083UQV0Cr75dhHLA8/jvTcdrmUMtx9Ikqh28Zj+jZtI76UpUwi3Bw
b9AbNMDyzOt69KtS0rZoZoXoB0dj10RXFvfK1y31J5iuwqFvsfOLS187nQeUatUnh26J4rBKA1or
tEZOkaw6f+4r4K+trn/8eGL+ci/eic1LCYqhJEM8VDAaJTlYPHbhGiANLbf1uQXzzC4mrQ/OuPoS
SxLdm4vKa2QSKyCyMl/dsbf8NqPll49/zPvISrr81DSkJaF8gDDJTLqg6yK0GaeEbaNayVNkN0XA
k6x5cic4AHsJTEF/fea9bFlLqqQNgfwGFhp5GA5epp2NE/YHYXEc3vlN1aMyA6C78Ji2tx+/cS3W
Lo4h2HXAiiGE7KKKXAv7XqubLg+jjbCS8XOZ/FIroyxDKhp18QUZW3jiEdwTLecXzFWvTNbKol/W
l6wQ9KaWw0Aqj3tcRmfjbKuRiCsB45JhvrMsl6WlIi9i3TQzpH0Hp90NaflijDor1UNoOIaU/NT+
lkP14+PZWDkulrWmwmSpCWXSn/ou3zTluZ9I0DS/FH/53PMXx1HZxAWwSJl9gmkVcA/CZ1XhZUZt
zfxJyV22LDONcQ3TcGN3ECPNjD+I2TyUOtZfMtOzcyoVXNFFOkVnN+fOTmvH3SYyyaAy19bn2srR
Q0/Qrb9yb1hbG5c//+eSCmW5XqKYDFXRid/lWXcz9OWVs33lyFoKQCjuQgEk0fo0uwliUVT1G5tk
sCoGGHYPWV9ghx0XN7yPZ25lny7FIKbGySttSAFYLxS1US0gVoh23Hglr1uLvvYiDhigMzpIyNqn
ydR3jmV9r/PhG1rXPfqjmKsudL1M0m8OVQdACLah0o9qhMXwhQ378Reurf1F1upkDGAejR5rkbVo
YN+CyxgQtY+vzdfKCC6bPxUsNEeHjs4phJ1iW8o9hCGB5vicdRNbNn8g7FyHJnTRgLdjUHl+R/kb
qO5XxmYlCP2/CIQYW2jl41yArEPXQp+lcnw7faMU2Ad4wTnXqIlrg7QIEIVi0Dnnlo1it/HiogbE
oPcacZV4ecmG3ommS62GCed5q3I0yCed9b6iMbSAbFUGJfAJcAFyQXEbMwMIoAX3FliR9fe5dMVN
VAFHIIFY2jQUu/jKqL4fHKDZ9N/gQCGiKcFjak4mmn43dv1HFdn248W8kkAsvxOYNWa6cASbQU3x
vk7iW9kC5OfoO97JvZ7JU9g3x8TAEvLjF659yyLQIYVJoF2t1NG25+zL3ADXmUIXI/jM09lfq9J/
wmicghJX9FA8RCfzRwO/EzARnSt18JU4yheJ8wQOtEMirG03arwueaik9nqmfVcLr4VsycdfsLaw
2X/n2sqKEG4Nhp4AewK2COCKYfBy63N+NowvwmeoVCuAO5anDtiDEfuG8NirzZXc+P3JZXwRGs3Q
s0noyZysqngr+/gmk+21Hb8y/Esli1bBwHIs8MslMFGUgjAAjKO4XPbKR5I2V86XleFfClh0iJck
gY7RiRaJxu3HiO2M7rgPw4ZryPgVsVy21LAwNkyZuk5Xp7ys+19NWdpbU5l5X3XD79mq4WdgAfxW
AzhByN3QwlsDbXJg86584soksUU00aIP5znszQnQ0Dep4h/QQriyRS6PeCdqssXitfsQhEXA2WA4
AutPCv0JYM0MbCxpfOUNfyfivVcsFvBYV2MOCIc4VQF/hEKCr4/tV+eHOlWHdiPuJ9/eZJv8MXlw
X8mjOgO4cpPu84f8rXiTbGNdiTNri3Gx0BUkjqSLYsYJMm4b6uTPwLkhSa2txGdjeHAypT8XD5aq
lllJTQ8AdXdy5oHsYUPpwiE0Y9uprJ37T4WcpRwdG9xS24BjnuaI2ZscMsobpXV2D25As/vcKy7j
+E9crsxoZjkYbKvYviPptJV5jOrlNfnTv72Kd1bF0iWs6FRvaQLCjzXWt0KwfPBBmaMxpC5cftCG
WQ8mkt0f2UD2w4MldnvG9RUQsLBybnKgP3cwDk43bpdNfkRNtoNyBBDhJo3PFwT1tmpifizUFG5p
hX4rUMq4cxtm61czpzq4IGp83tTjHYmLzq87Y06aJsNujqYqsMpuzrwMnAA/Ya4MwlJXG2n64uAK
4K1MmUOWp4airQ2vwXuXxOlzljX8VAxTdJcAunRwE0kDCv+mo3H7+SsgUymgngxkgFDUnmug7eNO
TXaQcVScs9QN97mwO5+QLDuUHLkxU4l4zuoE2HdniDZ5qutip5rWAmxpGgevbLspB9BKOS921xAX
13jdpYfRuI6BQWxXu56JS+XRhDzTkX+yNbcU6dA5hALnUjagwZDfVQ5nQldPt8SQnx8vu5VQt9Tp
QK4G6CKN2xNgI4WPRrOCjRyLDx8/fSUI/L2i/LOoCwpWC5lcenI4ObaZ/CJp/BNekd+GIbrDn1/Z
nn9Pz/cW9yKqNuxirqRndhpxzoEVURn7pcTLf4/cnfd1N/PbcSr6OwG3NT+s658z404Q2S15sJLZ
DtrCsN8Av9XoRpXisYlTyN1wp3+qiCUDe0jGc0MGaNsVGfmtWOdgkSB1b0lKDl0DzKo1ObNfhuih
+obNaAG0k+i3cxRlLx+P5FpUJ4v4APsGQC5qDKWJmjLA64pLXTn+0uXt7NuslLbfGLcOEqsu71Og
/W5aOSS3rsrHs8jsGeB8CPVR1kGaKI5gK524+g3/YgDVJc19Us01sN9tCQSn61IfWHXzltnlsLXm
tNjA9qSPPXuiwu+QsGyIqYcrGdH7+QRd9hvbKYLQs0CwmMUXLQagSZ9nQDY/Hrb3lzeVi2Yj54XF
+DDWpzxnkW857QMwXldW3d89+P+rji6bjRFRUVmrGiUYR7qHNhH6GyVFeufSpD2KdJ6+0ka+TqpJ
TnU99dqjQA3eFnHcnPNMOQ/pOLH9BBMmr4Fu65Vf9f5wsr9F7X+2HJTT0PcyOKpg4nQ3E/VoXawq
4msQufcHlP3N2P55fClQAxQpZSdlYr2Vzlzv0pKoK3etlexoKR4zjKTu+zCkJ1REFEPzow6q8TUe
rzkMrj1/sRxcd2SROysMzgAZPjCZfuP8+la14heBuuRnlhxwOf89yJMqLzSNu/bUt/3PnrVnEbr7
jx+9Ek6XSi+sYFE0m2k4UZy7GxVB3k3USfkUpuPPqQS/0qusvL8Su1cW0tJ3L9VClBWHWVBTqVuI
c9le3YtnKZJr99y1yeD/Hai8hGwG7XFbHBP7rpnc29TJfmtqF2hwyStFw7WPWBwMri1RYilrehmx
5NB1gz16s1TsW8u7a45Qa7OyyLd5EUG89bJ+mJiHk0wb99hOGWwQUvTUWm1PnuxKcqVUuVI+Wtrx
pTRhE2sSnKhzI7cGcnlbSATEQT9MdGOY7p7cCB4AMyfzlXbY+0NIlwox2DIWdKgQn2N3DuLROfQg
udfUubKm3/8gupSIKdwqT0XTodgmp3vbGLpJmz7IkDB4YeL8rGmy661rjPqVWs7Sia8YRNpEGYeo
u2mI14clCCnghmgRnTNK/kfYmSxJiqtL+IlkJmbYMsSQMWRkZeS4wWpEAiEEAgn09NfjLo8ds7Nr
a+uuyowA6R/cP/+K8KzkGX04U7L/lSH1359y7z8ZMgnh4Zapx7xlFgaz62npyi6NosobYGbO8BL8
r3V4EP5/mMx/uZH+Ex8jnYkC5RRgQV7MKrF5zfsIiOxRRn73sP1tyNDtxCnubPM1c+g41Zb0X4ZM
WVXDlDDlYDHhxkei7106DgdZ72D7ityyfiNjsj3CLjg9g9gkFGITJu85cvF6dha2qobUBHlf/XYR
kBUckjXqd4Z29T1gZtlDTc/3PUIwStMMYIi7Pr3H2dDs2nRS5zpCvGQKo3EV+szmiSfSK0wc63FL
KDyL1C4KJXVfe0WLhe8F4224KVd47Xi3bTe1zXqCHymbx4KFoffEwsk+GZiPDibVoPb3o++u4Zaa
ax1IA8ta471jbDQcDSzsPxbPjmkx2gZ4JdcLA5V/Vx9G4SW3ns3LQXWireAQ9z7noFZ7WGURMRZC
6OEGnf2IViCrihr83bVAJi1pKq4BJwVAnOdtgIV9WLMH/ciOpaexQRgypo5oGdLSZv72VgML+cbw
Ue+7euY/OPxUXQ5ntV+qMBhevBBww94mpZDDK96Ev8IPm72k0/uDqHMVkTj504TiDRPJfEXmWiXg
3r1alw5lrWXBa3YcGnZcGOhLwpijXLh6Q7G4VUwtCNYOg6CAO7ouhejcLhnJL9IRUmVuGKslGu4B
wWmPWNwfLksq0Dr8nKhh3gH8+TfS0z+E2bhXgFi6A/5KB4cCpfkCu+A+bf0LWZefUS3SYlHm1Xfp
aVjDN5p1DlbFGK5xmJFB7ZGwEKuL5gH4vmKfpPpl5RsmVtg75SLDgqTrxbeCGaOoJ4DmG7piXx2o
ZN9l+mqSDEBYRfUBRin2sAQgS93oYSlAf/Q/NrlGTwZ1f6GFX0wbNWiqI1n43srzhHfJ3Rs2iDVE
9ry2NPoOEgULvRNzWXeZOI0PMB4SlcnjcwIgOBN9IU0W74WYbMGSYJbwazLTQuA9L7pcCUS/j/ob
5XEkzS7dBvZk19rbSyBxjuPD4Ro+zIQII1wPtHF+WTMgl3Q9CqR8dOOhWVX/ROUwHQOcf9Ua1igS
YaN4R2q52fJ588le68nm0xD4h7rmNUymaoCaZBj1D5zUadn3fXaKpEirYPLFpUu5uaUy+zSPxE7S
wdHqQZGy8QBc1S4o4UO7e2NXEa9DlJr3tq6wK9mu+zcAXHwPRiAekB6EAjKI/22DfCK6/k6Bl0BY
aIwmyMBl9Yhl7YJm16CaGpAU++w7eYdyYkEup9gvwyYPYUDxMyZ1Baf0gSr5hbX7RZug3Fi9F2y8
ym07McBM4zEFF6L5AQfYzzXmrzPNbh3boK2z20GxEGOGbXWVCbZDMGl2RbDIZauHnaIKxuC1WqV+
9ZIEFrnm0y5mz11SgibHsP+QT4rC1bppep5r77Cuwznk4oRgyuMSRMdJSVi5YN6bou6jaVY08n5c
1A1aI8LID9EQWHf9Y1q7H14wPydz/B746W4BNEn03gtl204m7T9ryAsP1gPhwXOYkNcBLtTCo/XF
6ORGXL2rvea2eLBX2oS1+eSxS58GT52Qh6EZdvXawNFa7ye3aTSgtcrBqpwPSYykAlX/aR94cq97
43N67Zy44fmunMX/MvhHZ/idKwxCWxxWeRxBX7BRPNx9vevNeF2E/ydK9In3CSynlu022sXAd0ys
SBJd5y2soRiTbE05d1lJN/tL0fVMwvUyyOkJIC1AL4Aqx2dwh43/op3HAXlPbivu5t71HyTEtFx2
00e8kbc+Ip+eUhdQMfDMBZBmRd+1ktc2wrATgqa/MPa9tqt3V75A3k2I5zaZ00oN0w0Sy48m2nYk
i86wodNKN94XFqVZETzsuiOJEKmTlTzbDinRJ9kAYWHkj7RP9i2EDpgLxwe4po4oya4z5TffqQ/w
zXDPU/sbG2tZmHi8Ej6fGN0+hh6mWKXWm7D6BorPS7f+ZCnujHFMb1Z6O+bDqtqKs5PRteubcwx8
Q8PwW2w97fK0id/6cLxEIn0DFf+SIvkMJvm6AKcPcNgu/Mh8xOCCQ/AngcTSJv5VYrxXDmn0Ssfl
37rG9wYnB+/jrhjS+gvogzNIpXUeh/Z5CNMfGP9AcSRfrYS9s9XRvrXjiXvLMySVb4x4t2xMdy7D
M5zWn5hinF3fPccEKiRG5ScwuX+z2N1iKy+Bk8cRNzC2crIaQ7Wj+MnYAOwKbGfPtW8Oa0PhkeCX
DCFM2Hn5RcZTkFNqHzco/72Y8dmTEiJEI84+kzgmhqV+8kAoukZBMj/FERt3IQvMSQdu3MVNTYtl
Eq/Ypr7PHAS7dXVXDyHLOL3UCbCFEwvFh8m6MR95Npc+XL4RXp9Nd7KSv5SJg5cU1pADJG/+wTap
v9NI0jqsSXKFOVHkdWzgbxftu+eQLjp383bYOtvv2xlb4T7eWtwCiSpMkLiHMxY7g3q7KMdfow01
eSDp37jHk0cfXAlk2kOwl/jPNJhflW4OHhnBhxgRcS/aLdd2ekIE6GXN2hJI9ML284eJ1VMddmHu
VERzrLg51HnRHrwu5JRN+KCJaPesdS/ErK7gdH53VD5lVjxPfXMnQfCxbe19QTe3JXMVIm98lki2
CPqvSA6YLdn+c+vHm0vIGSQXvudGXQaHOKVhZk3ZZphUzl57iZqxapcEfsx42a8hP3auEw+q9cFq
ecii9G8yRiXOdX8X+GGXt6qDXpIy2D3QRyp3hOcNXmmv6ubY7v2W0iLr1mcYQTRCOxlQA/K0eg4f
ZhT8CGVSTYT8RbHXF/U2vqmOf2aNuzeBT54XGiV4vLY5R5j6LUz6QxOM5wycj3mcUPqlbXuGNsRV
EojyJ9RduNjbt85ut8khfEP0R7vyN81TWdDGu8Z4GJrV23FrHi/p+I3N8luCbGfniYMZyZeyqkTN
gjoQPRjILWp58pLxEIx6z5Q9Ac0AjEp8AXECqJpserK+Pfledoe5/MXQHiUHZQAaLD5H/Bv4QbBa
7EDfOA0Uxt92fGrlvIG9p+pvYYn9M6Vafqmp2S2ADwA3bXTpZ+TatdleRvEOOIxTPdqPFdbs3AKb
WrgEL+ckM0R4xskhaRYOZzTtj6kClTrL7GNULgOEGqQ4MbI2uoKmBGyFtABSUOWXra+TnKRZjAIk
feq090rWyDuOMg5zYA78W9Po6eYhELNALDfSMVo88waC9JJruhaCNbSo7Uhy6/zfWIssh1VAJCQC
rC+iRbPCLfa9pmOSw1f65QNQyzMACZZ4EmUrLEKpOJkLf8C7LoA+Kb1pRgUDl3cetg5XqBJXGtYH
+qBksyHOYJIFzy3gk8rhNz82w/DlAjtVKZt+wpD9lxp/xUcGX2Iqicvn2U9zcMxx+AN2oBLkHY/J
+jIxHHWQsn1EQfe+BHhkDF6mrAEAcQnYDaMtu+v7mOHFNslZUYcnS8VfJOvvEqykAt1BBp5xfAsg
fz3VjRd8ot1RCwpFLC0MVtIgMj0BgfMGSJbLRejjNxubr0XpqlPm2ApdjOOAnZVDHhSrlJce4tSd
sz6raIfvuq1ZjlqvckqUsdZAHuldZ/GuYTYC9o2HElKXQRMUhoS5jPt/1nOymoflKTJqH2/be2Td
PvPtRxSDu5iS7Q0orHO2BLtliK8k8y5L5woc/fuMeRdkhb0lfR2VqPdOaTDNEHHgt9nEsMcKtC7t
gkMOG/YHJEpwuLXpx1wznUePAqabxcGLscAOBGIU9AQLN3PP1mlsW/D9FGMjmtyz5oPX2BAG4qdv
R5ysdqsWq7yvAWkF+TDytrS2jXcrxAilF5v4WHcm/LtqRnLHkJikRjIfNkgt94le5+NGmqScNDB/
EKHg7gUeSt5ovc1/VxoyxJfgO9qlPY13YUqbNx7rCMAAsqAzVMt0IOk8nuukn06mA1BnHuSMDixz
+4WClYMS3keCOH5phTOwsGkIIbXd2j3q5ui1TYbhCuXLstfYcQHRRbYDoQ0OWdMOwLU2/cGN87b3
HjZWJDkPcZml2XR3i2iOPSAZr9269a/N3IEzYWtbCrKQMtViAMzfpw96AXutQ6uruJYDcGAugZxQ
RK5gwvrfiWcBgZr9beciiBcp8QygT2b2j1ADTveEAlQFfSO9JAnc1QpRdni/EAChosVcuL9CL4PJ
+gXKEoaEgi64jyjvr6h01G5EFvAXuqv4GbcOWApmNPTiGe6e0sWNIOQvW2409Qu00/owAxp0Rj0r
y2iyS+6EnxaxF4KFRJYsqmbUgUcDB+nrgs8rXJv1aZH4XhtEBL5u4QI8D+T0GMOja53PY1Z3zxyY
+0Mr2+E8p7NEj5TO3s7DQ3RDWdFAKOWlW+H5jB2R4DbfsFcKjgwbPkDGhc/vhOG95+iWTujN0OAp
nVw2ygAla6CiBm0BFKG9MHVQQUPYP7Umqss17Lp9r/xHBrKyT8LGomzWqC6mOsMEQiOyMyZ+vEsV
SQ8OPdIutJt+5zWHLSsbzT0L5c9oWGyeWk5edQ+wGqxi2Q0Mm+2MitqV44AsCG3aAOyaNfwBnC97
i5pA5AQZqnuc23UewM5bNalqrjAc2Wp8pF0lBhyw1O/TH+AhLa/NMPuonwAow9JIwh208l9iCUgB
SoHae73soIvyUiSs462LbxkNfJe3jUVRkkCWnyds8ItlZbxYJGATYCQG1fpQIeBcZRIe7tmSoheI
0g3Y6r1aMUefKN36EO/AgrKAqeEzCnR/YTgntNt8vL71cxbVCHhsfo0heedYRVWZ330Dc2N38dCD
CIfQJqw53wKb7H3jFY6vBb6Vg5WxXzwAQrg0e/lMtB2LEEgcTDBCW2KvMRYIHD3IaP0JElyakzm5
JGQe97FcvOOgpgsVQUXAFcaGakpPDQEMYoYG+2c8cXxMWzoVPfCQV0kSv/Ab50pfI9Ugo2p+BC8U
00DvA89+Oqh1gbqOmgppgDPmIhOYIRYZdJipACoi28/MgF65NfZpSbefgCe81htCgrQdYGjByAWu
wFsmVwBotf4NnSwD1WeNd2ZzQOEIcWV0/eY+ujm0hkWte7wny8yL1oDENkpkhG4p+erNZmHcGAxo
HObq02YueT29QBd2gC/TK7nnd3nY189NyMqZp8cZpyxG23eUd0jNCcoG1UOBmu1NQuuTyzVwiCuu
v3XAd3LoAWMT1Wbsx7SQO126r007dEoqwuCNw0dy0JJ+xs1Q6jF+aNhLhxlsLsP6OY7dnCcBihs3
u/MSB5+B2H52yXYYHT+tY/eCTfaL2NCtK/IoxoFFDSdgFOM1vUX15PKULua+IMrxeUJfAjKNnOZT
A6tBFaRYu2fo0kmTXjCkTHcibuXVS/w/6EIARaq1LWUrurOYQldkAagfNtvoC+6/8QnrPHMcTJw8
KzEsCIBneLXxu+ZE+hnwTrV5iQWPSxz7v4237h98MxaiPIHo262s0APdtaT/ayV9iWm8B86my+Xi
UGvH7WUiwFEont2VZh/UiCtmEU+bmw5rAGbkZpYe/Bvvr6ViH658t6nuxlXqKgqkRSF4c/VC1oNY
pC8yxKNovPFIH87aIOwxbDQtzcU0Z3naAaFWL3WIVmHw9l6j8YV481mjEgHBETe0a9E4e6OId+PU
0YKPqS0xD/KLmKOEAULMc7ssUMPbVvfhBSz6BIFc47tOtixf0+QyJel3w/G+B/U05obI4cVaUF/C
jke5t3gQzSlNyyiz3+Bz8HzA4B2zp6qnLcLP1F3H6qeqm599nP2iKyaHw4RI+kapd9KPv4HSqS+z
9YcijMJDZHoNfEi6g5bqhUjymnnhkoOQBiZMU7gMwcrYF/egI474GpA1NuGEYALacjXyI93Cz0Uk
B2Ebq+A63YI/bbrZox/GMeaCHOAoNYZA0NQdzvZoDBKEgIezzkHAHM4ErdyTWWGQwdsn3yMKA8HU
9DUQdxsGlWKdPyQPTAmvoML8ZSaXYem7K64/eUhqj0J0wrsFYxRDFpxaaWsKFxNwo+xCw6ioOxQy
bcpQYyGI5jlefGSATH747kFlAFcgWnCMqlI2YGfpojuSGKGAdtqvr5HqXFhkTbj9bnuxfPXw1P5D
Tnr7k2aLnIokAxRlhLjtXne1RGwDcm5kIOJnPYoRWDwT3iMIPy+YdomLCVpSIh+rPgQGwb25mWaK
YHK0rEk+j9Td3aYWcLCNzyuPE74VsC+OzW6lHSlRtIdvqx9hiMmj7d9krSjDIFk/u2UUr4GRfV2g
lPSfge5mAGZx0p0HsoxvqDcwc0DyEJ4PRvufNBg8QOL9vvvt+KKKDZP3Y7BOI6Yhwfgcg8x9oIgj
/CvR7hdT1Gd+PkC0efQtmaDpSddvNuCEogrcMonNw6toiT6SKUjnfPRhqC1N3QCsh/VgQg/gVS5t
ySMSbVcN+0ZV0xk1xira6ZXE42FBEfaOscsIdIwe+/0W8fYu/VTTfEjR3/k6NX05TCIucRuGO/yO
tIy9iZxDQKcsUFUZyKIU9Rd+pFnU7wlWCTtPTvGVETXOAG8xUPB6Fa4v69Rt2BX59V/dIY4KOCSG
ETfqoDLygIgNhb/tUZmClBSDN1asUrUnUNswttI92hG+zghtQO3Cm10gYNrwISnZ8p4C0LnwaDxB
aBYdrFfXRaJHD0L6qTsrXFG/BiQenXw2hM8aQWjVGEl5ATvIHQjRBl/tnO4nMS+ILVuwBuqmrexw
1VXjGpgbghLjIkTM9YkmfCw6Fqd7H8LqS2jJ9tN6E9qbrpU9z9ONTDvS8+FlTLEbD21i4gJi/u7F
ZhNu2K1DstWopX8bx74uGY67XIzSH/K4judjtyQTSItSHbdlIq8o9Bys4yg4bS/dG2r89NMEnPzY
RoYqPmubtVzmPi1HRpo9dPb0aXaL3I8iWu94eLNPrSn74VqloPXCT7Dr/LVJEJmYwuzntS0y/JhH
PuFpTD6NC9aSh8pi4aR9iXPUt0tFpojdFHbXf/zRcnyATP2waZCh+VuTgmmO6o5reHuTdr0Kb5II
7LJZ+pkouPIcaBVPXjOCTqTl9Fspyg8D4pr3Sd0D8qYg25GYKOzsgPxmgT72F002GRZiGtJj7U3s
ENnGnBnzwgN4oFtBOUXRiMZ5z4J1Pa8JDP85mHn+m0cX+3PeZvmzRgGDf5ogImpjbV4X/GV708F8
KmdohnIhovQjfAQ56hQYNZ9KmB6Qa/4hOOue4H1z9w4SBy9fJj1DRNTBxFAfNUqyH0OA/RYo8i2X
eejrbCyJUe0CkGgNWRp2/t99sr2lLkAww9AFH7BF/R2xKStnRtKkCHybQeObZphyjWgRgNqw6c5G
ITkBgbhWXdRr4GGtbv5Y0vIvWq/T8+h1830DWVzkzM6//L4Zd+nQtlWkO7HTMwAmNG7TEnCzR8mY
Jd9is1gaavA4eaWlF0TPaczNDCYcGvIvNhHOgPuVGOyuvXnNRq4wVnrMRESHgd2agW+YrxMpYgw7
q7ZlabUqsgD5lknvWPvejEcWHwSmVIj3OYXiURpiM5VjKUXestSDsYBCra7HceqLwMoRj6LI0Ee1
wXOtcGIUpAYZrUJmusOFIZIlANWNr79wDG6XFH3lzmTLr9QDLrGfgqlSdLA5Yci0LqMu0cAtNgFM
s/g3OT7X7gYMYf8JbnF4pWImJ7C3gseL5j+TWqBGAdzuxnpQM3Ljoj5+7I6xhCSk+YEIblPQefIr
vF/3FZfxIar9P6ACwmTUf45Q55TcYOCXKTALJ+Htu3m4rRo7IRMcosScm8Bhks05ikX7ZVay73rU
WHV/wMmsS5cGd7cOBgOG7kpStVxAQ3X7DmMUqMHkCzCefdmZ5BOLtkpzcqL4LXIXLrxkdgFfWgzf
4ar/huGD/14DJQxJkiu3pf63ZIA9pyrZpVIlld9INPkhUKd9TFFsi6xHpx9HOHMBYpVUNpgtiAP+
dI3ANHamE0g+D7FVELmpamN7q1eW4lwwa8k8HyKFCI2qMingdzEiBBNMFBvp580SftddJHMuvSlP
dXLyMM1Fk0cwmFvpHxEbdAYIryh6l32DGJmh8ahxlCJdHqRIgwtkIHWxNR4QtCBmDyaEXZoxFMXj
u0nDJ8fgvWywFSrxbv7CNg5gpgyrjj49GL+V+ZjiZmgU0kKcW3TOkaqJw9+ynA7T7xUXKvQvCKub
cMhgCAYo9jwtCNvuABMEUOAtSwa2p2HTYTQXHvum+5HK+RI2/iUYm1/T3Mnc81AqoueHWRiEztBQ
lsdOTzvRUO+Ab7e5OcuyW9C00dGD3PQQTyM2GhsKpzGQL7phcHSi5ql8Rrp9wjChDb3wxtuk1J6g
RTOtU+n3/jnsMeWqw6bJJcefEMbZb7qC/I00B15CxrxbMjflEDQDFo4rErdrpbdsAEMV8Z400rrs
CTazUS//oE9Ha2/gKWQQ22LtgbH4hpEY+D2m1DRKc5HEfwbmP9czJNjx2mb3BlmhFSDv8COG83sy
QoAooC1oBf+9ZSTetcioPg6ae4Amgwbug890BOWyLRTBdlX2Q/o8O7Eckd325MYEWc9DM/7F/wqQ
owJ2PENvnuMXWiq94jMcw6Xded3EcWS6CDxlL9lpLyKFYltUBLNtK1zwTwh2jg+bo69L2iVVG7XZ
RcNif4Dw9blZ4je5tfOBDmtwlHL9qEdiHtvdpcQqJCrBoFcoADCP5b5nIGOntkQg/VzwTPWVt6q7
3wEfDeoksMt4gisGcmop2SAr7Y+yFIFI0TFPl8Q32Q6xlg0oqDp8wQVWhrzPoCaOyXHwmamwx8TO
Q6Vgkkfy3DqkH+Ii4bm/+DWIuLU+9hMRsO8MyML2oEtoQ5ccYtZ+KzY9bdh07FUwyLdRJewQ942P
dSkiKdRkfbg18KbN2ZoVloE0Hda2WAf5NUKDnZvAbbnLFPaVm12rZVowJlIR2gcuflM+AgTp6ZeU
8aDCmyRfM4fFYKynX/iKSK6T1MPkhn6tgD1hiAUIK7jCv2P4kQE4BXYdDPMffre8bfMAgCa2ZsXG
kqGMFZJjO7b4hagXzNJXUIKbqENgOcNrFgX4PMDWqFbUJm/oi7pTSOrhNxrVc+Tkp7PhowMNFkwD
svSmWmyn565SQUoOdRTO4J4rDH809v3YrbvS9NgN+MCZV2vqvlJF+7MDOejY+M38iyQLLp4EES44
CtsnWodo+amICzzUSKAE4R+1+FAYfwY3OYlsObT62RtqYPYkQLutYxgz4b2qHcPuHhGHez+cLzX1
eBlQQHajHgVvr7wEry79iWpouGykW24czQWSMaB8weDpvSd4wcNYz6c6tX8UZF7XQbbbHhGcUBgv
2dlMzOG/TP6ZtQmfTYMyKfDbAP0mR5e+YVs1TuARryu+aqXBoW5mM5fRDJr2SjECidBn4tx5nBBx
g2ZtoGa/QfRSuUT+6msOupRKvv0smc9z1purwGCUA61StmT5l/gKT0qMB0suE/oBfVSTuTC8aLg6
xrkSOFCwuvLluxywZO5Dj5Vubt5Ayrgs/jbAc9BgNB2Gf22MoIgQP55d5T2Yl10q+pOU0F3RGjc+
hilvPYMkfXMdybso+o2P4lcs8EanKXpvzvvfSrp93XSFF3Z/WxljLDgiRsNNOre9wU5v9f9k3lbx
WdkqMCvbd6G6Rkbg76TLjizRC8xqJ2H7vhBC8V28rn6JPGNyGoYeSxcPL3nobf+2YP7HVnceHWqo
B80ASgEVQOE3ztz7iwX8jE6dZi0SQ4fJhwCvbhDubCOvwp/gPw+RjncbxNs50k7RzjuU5CRzzZ7G
jTfsPNbiXg00FE84P4D/BK0WJVqZdM47o8IcThzUgl2MnfWdDb0782ZIDnoK2T6hFAj2LGyPXsf0
T6AszJk6i8z3SMyvW9cvT+OAKgz1Ux3AajTa5GniS6oKPabiew2W8C9ZpnkGhBx6AeJZ3ObbCJp8
FGMOphWed1yEs0TXPf+RGcJfC5OEzTfejQnJGKKvX1tM9DHnark4zGvkvmdZY91gIr0cM88fRdm3
07LPlL/lWKXOO6hofrcsSk7Wj/pSIVT8koienuNe+39SYFBeMPXSVRq3EABNQf8LG157WLZhraYu
HeEK2byDhynP0W9rBCagKiwxK4PvPRxqfMM6kFBZ1clnQ8b1gB0l+LdmaPbhMM+7ZJsdjP8q+LNO
xj3xqWXPjuhljzEFiJMzD74c7oLfAK+xf8sUYNcyW1WtlviHZU2HAycyfF0Zznaa9JjjSehb8mz0
DTRgCzLhGk83Ra8Tpso0dgTLuXo8SDgEsPSAJqDLVY+cBZYk+Mc64nwnHoM2/E5kl2QckGI4J7e8
XQfewsWQNteJZKysE653wAf7X6NUtYGZJguKbBrhnmmV+4GdsYCPGIclJmxj5O8DMk3LC8Ueqs7X
R7gPdP09LO0bhHLIogy2nHoKIPCRS5Q8YmueAulF36RONl7QiGwXaFu8ApQ29ppxbN86Hf5DIsn8
D0/pBvo7mkPRYDZSjyF9IOgx1RUWIcesxuoOsHKUIobugrRfPuO+RuxAoO1uxsjtnnWN3CVtAAUf
4+0lM2n3uqLKvqRZF36iBw8P7aQRwBIlci9sSs5bb9o95AiIJ2DIPcCFGahQs1JF21Zu0Hw9YxJF
sPqO4vBg7OC/x2OMjaSesGy6QF6QPebna49jB4ON/jHUGTcYkjnHvFPXR5OBmxlrJ6qoXc2+CVAo
waVASuvDDoSUAZYcm9pmYL9q9ZtMoa62dsFBIej4/mDcvMw+849DmC3v4WrXW5dgoJ4YhAUu9YTB
ZofBGlJgVLgHqmpAnW9YFatxxPjtkblml9gcKS52GFOC9s8CUt7JBNQ7d56n732KqIUVz2jVbgMY
tKucSr0YL8/cfNBmUKWN2x6BgBBKEiHXCkKj7RVVImSJKpnmw9RyzJW3BpBoDAeuqsMFk49JAEZ2
37ODg9RpzZsEokXQ8/Fb8d6/xdPqYwrRNLvMa8k5BdwGc0Uyt/c4ipcHHXfapyj4j6uZbcEbCI54
MNprDKfSPthqf88X4O19JOxUZuumKn7EK0+Nmr6hv/VwLWT9NQIdvkJ3InYIbPPzNDAtbh5g9iUk
Q0gLQhQJxMgOC77x/zg7j93IkS0Nv9AQIINkBLlNb+RdlbQhyqjoyaA3Tz9f9qomp1ICtLhAX3Uj
6cKcOL/Ldn48Y+4Eq+JHzEp5jS+42jDVw2NBW2PjcM07aF6nvC8PqdbANteVokbv0vpy5am4X+b9
jAlRHY1vrQirpT8OJB7T011FHnkjNgHLmyJ0+3qVhg7xrMxQyufZMVnWOGf88KoEV3ufpo6eojxc
tpwc4fXhaWaFBmurJ+puPfoRZk3ZqJdFnnBASP14PzPrrooqTB7s1nEoZMr5GCe9B7bcZmii4onE
kNG55XjTwAKo840Te+mrD8PiSIyLXPZ6psE+tDEwt3si4YMXzV2PKDWuWGmjqY7uOTkTHJDnib+S
ijiTKG3HdUKq235MunrJi+e1DkOxpbMGrydNu61ivTr6TkkqYzTqravq8i3PwR6tehquLAd+5EK1
UXwbK47ppu+2e5H64/PUhLbGKTfPr+PA7H4S1+Qu26mylkgKT4kBWM6QC0NXHJIg/eITldX0jtNE
rSEygrJ7f2X3uLc7NXM48O8N/sUQFyQn4xblWLS5KXHDMj11Ru3fcZ7BF2mNbRUk9+RHbBkiK1Zs
TgFVD180Iz9CHmrDXKdgczR7NmWo17knDwr+3xymKzvtD2EKgp1hqZW58A31IevjjU9WYDClV1Vk
VlszMdbUv+HGqyllxsS+weK82ijT6FZZTGWn8vTehzS8phTaG44NxU7Ft4KgIRfsH1jPRt5j2Dep
zu4ictQso39MI30fEE3h6vausjmpuLW+8Y26hZgUO3s3D7MVui5cUxL/JofWf1QsYuuhbrt9BnK8
DIzoha7nNo3j67Ryh2UAK862o2tkldaiNINv/dBuTNurV1iRRjtgRDLm3WvYvOE+cOCbzwCDPhQ4
UFx7J6l7YX0utVM+o6s0rwbbsA512IQbM+0tlhM/5fyYes9ZQ3xRaPX9waqMgaklohdMXqxg5fVT
9VvTuDq6WWK7V1Ghx5FeCSRgYI/Uu1MFMmwIixamwQBnug27ZQt3GdRAe7/8koT4wJ71alQoaBcu
IS4r6HlqayuVIfIOnUPuoOcUQqllTjr8NuFeVqELJombFHthDo8lsoAjM3zeAGGlN+76AE9c+hoO
WTyjvqoTOK42h5erqcoH9tjUpiGbpE+ind60SwJXdOLOwVaXzwFJOo+eK8abaoaFUJe1v48p1w99
LwkbyyM4lLS915ZFod3nLvFBwDv70FPQ2g2V/QRTP6knTy0UknmIrEEIu7fgt9E9dKZNQ6/s1sH7
Ks85Ay5ClptnJ9HeuuI8TfKGNXXbOc7wVYbCA+6K7Hc5xaLfCm1SYspRzDur6ktIlZyJFmALdX+f
BbX122fS3SexVYMny/wq7gTUE9mnP7J4VA95Kbqj7+fZkYQaAoNEGeZEZiStosTzDFJr8rpxVrIO
mX+qmA1UgraC7RKOxwlXSHAZzGLAGRbEBM4HH3use6XIttFG066DOX8RFng2uOid76UPWjWgHZ7f
z0SVupC3C6mJvoHlzBrfzSwCfXkwYvCjxThP4wOdrXQ7xXP2HFRTAU2ppFMG2381BKypWQEK1/ij
d8uehu+9FE55XcQU/41I06NX+bQv+qlbxpg/prSiLLGKyta4KeymfvfYmiH+dMHW0ZneYz+cyEUH
r2bJlIlv6swrNjCMy8XgtcFbi/g1nQO5pXnvx4uhSIZnyJnJbyHmlHypFl3ADOib2l14iAr1p46a
B+4t2cVO8Rb7JZ68ZuZfTQyQ2wpxK6/BhtuyMnjtv+JO4e4nkrvYUcMh9ztOAU1X7ubaqA7enOZ7
U3ociyJi08DXu3WYDtl6TIdxMwVRuCPEY8JtDrftRPrZfvY6YoOC1obTNUfs1rB2hQijJ9aRCjLA
VO2tMrQOfsvNckqu1vFQ6JeuaMz1YE3jISDpZ29M44vqfXeDo2S4LR2sOaBXPtGhh2HvUcFiq5Df
5OmJ6zG7wT3M7/62SsfizySgcOFsJZdDNQ+rWrneloxnYq8jFCYF1edSNjn8nCh0N4mth60dT85y
NklKAaiXjwb+ohD7XVixLgh/wzGj6xJO1aVGLJVO6U2ZWohom6Zaun3n0sx0bNoLM97doLnO7RiS
s1PiwrceEJCczrD+ryquFC3u9J2qldqhFm69H+XUXzmNholAu+URFBCOqD7Zvc1ZvjOcTi6MfggO
vptHdyqbvWUy1mrZ0yd7qSOve1C1Y+5MEl2v9S96wXIjNJPBq2l2yEjYVzWw4oPbkb/Wan10a+Da
oiHhpkkA9A07AscwyUFplcutVio9DiWUrdQi5Zxkicc2GWAD6MF6CE8FuYsLN71IZrg7Wc8wAjel
qB6MuXmNo+leFupe53I7+yMtiiw7pNClCcl6rgwI3LSHbholTTRhdrkbpWmuC8sBMTohsJwyrLVs
/IPdWHduN1h0sII/Q+Vvcl4T9kYMKGWeOpmtvWXwPWRG9MTaDlYEytenxLNEFrV919juNRkM87p1
YADKnPxje6SisZ15V3gG3Ebt7qj48hVQb7QjSfwx7McAKiOLeJAnKObV+KS0/R7mxWNvpMcQQb0p
AUpmAL7TSgd6P7f30nLlqsvGaGfBjV+BPxYn2RAoZzyiW2ayw7US9yH0bAvDVzcjf0fgzbmaZfZq
tjRqY4NmhwLWW0wxEEGYAFYJwbzpHg1AykWQtNGms0mzqqYEJKDwsGn2LHth2eEPrAk6Whj4Hg9J
ERDWcoK/mbZVh23nYHvj2rZJGIZyMyyGvqWH6/b0RKGNfe+Ktl2PsSCWLJhezaKYjlCC82Vfn3C2
Oiq2pJPqZdq4waZ3/ZCOooIeVaBpsWSoTzMZTj6b1/UQGcNONbASKsRXO04C5U4V9l1rKRjIEAt4
md41NgkngmlI6E0UxJs89GCug0su4jj9Jtq2ogFhvxhNjCtG0x0CT3xLYqgulTX9bkT7wzWrZEE1
i9YAVg9JSa3cK12wa4u8v09U/hSU8nvYxA75Nz3MUaH2jghvZmNiCyhEdNOOdbFOx8oFy+czuJHZ
LyRxIOvpVHKF2NEsZAJPsqbYOeioNRYQEf4EmcPIg6S4gto5UygkwaJtINUOaXwTIF5f5C2kLbPH
xhuk3CRWkYZpo2PSUMb6vnDCx3gIbgzDfYuwGZpTNKN9ElwJjU1SxtrNE8L/PMmHXGQOVx5ZOreU
8TfaMZalTL/PafXKmlTRS6qdTRmMzVUsiegs8gFBPaRPkQbjTtgUKxy1x1tG5GvSJetokk9NNEMc
kU927d74M+sGExQSaDod66nY46Gxh6zxKAp1BYOE22notnYpAK4Ym2SVjskrjLQdpEZ7JQa3IGKl
v0maChiASmHj+ya90njYz/Ys4BCMMNzSmnMNLVQCpCi1+YprAGPO2F69ru3xVzUGCeSIMXpjnjbb
BBMP6N+bYcChOoLJ5JvRreG4wwaWS7IQnN6IRHOeGQjPnmSYZeb4aIFLBSoCNm7kg1HOTxCNgzXI
xUp2GAllltcRq1mvBt99qc3iOmhhP2uyFReBlREo2dSMeVW8nzC8ZZWGMw8asi8Gt2SuJYthwLjC
F9EjKX6H0JLbyOpWUhjPooWvL8sNRqB7h97XUs35DxLN1sPsrDkes7ClCHPaUj1HE7T+zGPDDmDn
wNfn/1XebY48DTbNSF2R6TvyTe8IyDtMLUmpHU4c5jgsE8v97o84pfvNDjkWkKmzh/bIOmBO30sr
gGLaa9I855DsOR1c150PNXEutyUA3gE8mbKjgf2rIIEc4cc+A0TShh3vmzp+myWGKD3KHCZ+9sfs
oBv0pk0LsspeQGpvQZ2DpWnTdAyrBulNFh2Y5r9rq9+O1nja0GEms8mh+yHOsnBhN2YwUNeEToF8
V5ydtQ7ZVIW19OA3L5KS2jab7HoJk8CDKzfS3O5y4zpJNHtnysdyvFuY+C29Mfmt7mG1KQrIaxPn
8NtgcIFeUKevycs09pEn6CTkvglFpGs3BWl1qyr3/J8QY6xdHLQQrSqo+WrKD/3AO258pdcI6L9h
6kzvN+jKgz+BUaZ0cPe5pu1iTfa8aWIT1E5X79LKsS7O/Sy4NeaY+R7SumjsDDo0ZVvLlO9c47ap
6aJZydheI6p4GHLyU8mPQ+gnkxf8u8u3GixrL+ysONSB9YYYnQphDsQKJxjmFe7GSJ+piLvSgISk
gRo2Y2VWGxrn3xI73WCRzNFivp41h40KzpFQ07096nebBErHYICZc10t6Os9TYa18WA1bSdspQ70
VsyrYp7cw2xRkRY9/SIhAUZoEtrLIpiInoLmK3SzhXv1WKlyX+XT/clodNEE1HX2iHgtNrqb3LIP
BqeiNUzCd+J2OQiG4VNXOz+FQccvbZETdWqcNiJlNTGN9jWykmAlwMGXUV0JCDlxspQeys7IbX5M
ADuLNKa92gS+vcV2AiR9fKLzni4nxVoBAkQZNwJHa+huG7oLqy6ah2WeZkT7SZAl1BQhfN1QH7BM
3wMpTYgqSNfzZiG3LdjTxkDVEAfWbePGP4kxBdlUM+WaWRu0R2DW+Tqy/kR6OHW30buG/kDgZxLW
63BEJFuNHt2zjuZxCBy5dEwLsmeRGfdDzD90zTYturspG+XdgJxnkUeOuTzJs1c9LPytj7rgqXQ6
+3Dycl+XghO3K4yrEG3XREVjyEGsJtI0V7Jyp4Wqgi01903Zx7hbyfm6tMd7k/YuQSbNdw9TBEPh
1z35J9bU3oePPAbZWobJUZfET5pgVSxiBkwETz6xVj5kvvMQmaV74JsUC3wQ3jvhfp90lazoot+O
lv2S0xPZgLr8KcKZIjZnXsO4j8vykYPVXepZhHzS2S9ZEhfl1G3COqXKoSe+EEmLY+JYvyKI4xto
GFNeai1NizPkbM53SVrShNDxFUeKa5Tq06pxxB6ezh81DNdSl++ApzDxe7azKq4fI78le7GkTraG
eAfLr8V3APflrv9NB/2kBgodeizhgzJA55Uen8NTzl5SbifpXEuXEUvIpmkb17P0XlUD8mzh3yiy
xgCXh4gaGuZVYo73RU65a4ryaupG4v76AuCZfrul/EMcUR4VBrgLAUE0r1uCVk3124q71+L0BUUA
CIUeWUzOfUwS0mIgN81ikpDxajyK0rxtlfUE6eRpxGeRBvUE5bQ9nFiR+NdVx3kWVxMpi3UYH2yd
XhVjYaF5UruOHg/K9mtLnqj92cHCh2pi8a1Pecyn6FGz6umYFTmENNpGDm5VC1HFj0k7/0YV+dQ4
JfKtYrzpAvmrkf4zXkLU+STthNIslyog1zcLaZyok2jmplYiXU2nfStXKlymNkC5KMCcvM49pLMB
h7IdCij3VhK7DxV0iE0/OsPOSJS1IHazeZGp0rc6TNB2QaaC7RbCcJtUxInIzddEIXO2JWhm1UIC
fAHOaK6kTKxbGZjFH6Muu0csWPIEjfLp0qO2sqtsVumdYPf/ZeRz9WANFFvumBu/m77rN6EegPJy
BphTFnJt9AG4aFvQEG7wuO1sxMyEYqKflsjY933ldvsG8vZGxbabg7MrYzP3SXyQhHkXa1rRRYTY
d9HcjOVJX0y9QrM5fphB1k6k7HDTV9peogQcbxpTAc0mDkKt2awJDUzSyeUS0x8iEallHCs/loSK
Hv7HtnEDS/hCRypZ+kkjPb34PnSrfTn1Lx/bp1yyYjh52vzlXUO8dxj3Aq5e4rfHJNp6wEgrCTC0
dIrpS2Z0ln9malKxs5DzOlnHFLK1ZB+bO+wCnj9+gAvWvpZ/ZmcSpq1jePOsj10fu9idufnen10a
0WQt0/Ui7CAiCeBPWjfDDZC9uZVJPhzDHKKkB1YISyefPvHtsEze2r+8Js5sT8DyzLSzg5HQq/iR
VjwNORXvNMCTEO6WXN11XmenbfF3JAzxiSnNJQOP08389QlBLFo9RsZ81GwZA5o9GIvwoTb29DRC
FILev8Iy4eO3fcH4xDvdw1/XMrXpQluT8xHt0RWl3F1ptQcydR8//vl/OylZ3skQ5a+f9yTiCQd3
zqNIxaHobLx/5zFZffzjF4a6d+YWJn1Kvhjg4Gj2ISow02GJoa+PPkL7SG1MnFM/vtCFl3Ru+eqY
ZucZo0nINNJ91WYvCaf9qU8/MbP8z7bqH6PMOz3gX2+JsjfhZEY6HFIq9TaT+UnwdZiqGxAIVDrI
+IvnOUITgmz6RO9ysVjwU1bq0fgkUujCE3qnv/91ByOhzGHrFeYxbCOyPwk/Jd/cV4dIjtYnX+vS
UDj9/a9L5CJMZYu9+jEtYMEDvNToD7/0fc7T9ZqO+maQmBMR8j2UPwyBAvnpaz99thhJU0yhkSAa
p4B4gle+normqYEv8/HPXxrCZ+tLZdudgoaArDWO3tgEbrwoRxhfAMMBZn98jUvf9mw5segK+kYZ
mUe7vhcQeC201uzGX/rx82C9sChC2ZQ+vlDsAWnz1rctO+X3j3/8wkJ4Hqo3D1YpNdKgY1LGh7Ah
IDlNaOMQ3zq6Nn7botl5lfFmdOMnNlAXPoc6W1E4SYx94Zsp1mkWLeNmYyfquz33hKSI5pPF5MI8
OI/Xg9Bf4quIPZM1QNrv1TKrPrHNUpd++mwWs2RoeJRyOPpBPP22WpDWJUYlhNeGLenW4+h4r7PT
+KRqa4miogOdcpbY7UTYGYwQw+yulh5N0sjdBAHS4EkmaAERcV+HJXvrQkG8XBcK+q0/w1VLOm/M
txmkyBvHolcSmsgtqq6YduhnPbjPwrnO4sH7AQkveHWqOnjwolPoNPo/jInopYXG4O+gLRVLbdp0
X1TjQ8FrZ+j1I+wIgNSSs6FntcNL5kTGDmy7vDfSpt7ppA9WBrRukq5K/eD3LcHkrX7SuR+uUfhN
uJeXwQv66XqPgSFEH5/3rRM/uqpQwq0E7Icd2pj0t0pEt5F55h9a6cs/swfDDnCALpNXar1TRA1x
HFHJbTCX5VGno/1jVBn53pC450OGtcu0cHLVaDqlcfHJxnlpJJ6tlpAM3J4z+HicC9ILpqcT6QAz
g+XwWdDwvw3drP/ctf5ajueic9WsjfEYDDYGNvG2HdHttOWPRmKdwcU/Ge6XHuRsAW1MR0DqcjAy
92DvikqDYWm5G+vAXdvt+Ikh5KWrnK2jlmlV+JdSZ2R1lq45gtJ9qA69pmfrGCL5ZCW9dJWzlTTE
ucfstaDuTYZlmIJ7WQuYDhGL6scL3oWlWp4u/NdHwVEFU+SsCg6OedKteUu4k3gNxF9brM8T9yo3
9sIJ+dgh48iuHU7skDrw7frk7i+8nvOYvbGqikjJfjrmUx3TM2UqawRZC1gN35tefVIdX/DSk/b/
fUc4T0DSLuvTQ4zvllmtki7m+Odui6p7cjAoMeD6fPw5Ll3qbOxCDYDH0BXzcW4kYlhfjtu6GS28
xvBDfqMfMd9p1AzWQtOOeP/aNc9GsggzJ69HFiNBa22Rd8W46hvzx8TpsoVOKRP3OW+hvH18tUsD
7mxEo7sm9cG2vUNlwAPFOfDE2oQTZGL/88mkuXCJ8wi+ZKTTOY92cBCtfSVCa2c33sp15y/F4Vrn
4XtWJWF0ns67/2EKEKO85hXkf2Hm9upL78g9KwpyWFqGF7onb0iAJPi/EiDPpzv78c9f2LTdszmf
QY0tK4SwJAcrm05x3V1hnTJ+rbA/T1iL6gE36mpEkgfgNMbsUfh3aDv8ys1L1zm7eVeQ8hCJwdg7
UfoOq+I7XPLik7H5zxfDb58G1F+L4YQ+uZjTMjygGIiWrtcnv0I5yJcvvHZ+/WyDdWhwJlWchYcm
rAUwSuJcz2ZWf3Kk++dSyK+fLVLx0M5xIIS39xRS6UQkTwmnlBUkOrwKq09Wwn/OLC5ytjyZA1Rw
UxcBVK0HS16b+ql1Pxk2l+7/bBXibZgmm6exL8z8p2gLbzeWOGjFgUzfKIPUV6YWT3C2/Hh68pBs
8QR5eeNmT5l1r4bXj7/vhZdzHp8k4TONTTV5e9nHO7/5RnLcUiKj+/jX/92kku55fNLoGDPizZI7
TzPbg3vrG/c1zfIE3zlP3zVl4KD2l+pbWXhYHdVWKo8SY4Mu9fxv2NPJR4cia/vx3Vz4Wv/1Ff6a
KTqz+zka6vigsfZMUjikJqJiCbna+GSeX3ib//XH/rpCrIcEK/UZpCEZVz5cd6t/SHA1/fj+L/z6
uSM2iprebTMzOvgoZvKSOKDfmfosw+mfm7h0zdPf/7p1DwlSjNIyOjhCXhWxSYZ1W73h6fILEucd
u/lNB5r18YNcWLLO/euHAO0NrivxwRx/tPW3wfzs0HjhDdlne1CcitKeoCnvu+zb7N2L4Jqw04/v
+dJPnwbVX+8n6EfsyNGq7oORUN85WOhMLAgZ+WQVvzA2z5OlJKCjiwGp2lsB9qZJvfCtfmHiKKeN
l689wNlKnuVFO8+c9fbJYOBR2b9ltUvMh/jiQnK2lJMxG5UTQkl69BIeGySZsLffted+Mnkvvf+z
VVy1oYIhGBr4ECeIlxLAb6Bm/BQ+fjuX3v/ZSt42ttHnOETtK8DvZcCi/kDggXUowqr7rqCcffIY
l65ztpQLNbhmqDKU3iXWFVkJ3lwH4fcCrK5Kc/21deg8/cnVSVn6bRDsWwUR3rUS6hqqJs9Rb196
XefBT0EY6DbyRbAfXHBnc+5v5sKw4IbA4T7Jvr52lbPpHJZ+KpIOTZ50ZrRn9m2TmS+F12/LqN59
fIkLw0qcvtNf01r5US69kO+hMTBeFuMIVAl4gjNW+P3jK1xY7M4zkO0hzpNuBIUDeV35iQU1+rOG
+6WfPpvSfVsHgzk48aGR8bEZ8k1oxp9UZj7P//967dI9zz0WFo2asOuTQ4ppL7y22jK5QqMes9AO
nnUXT1eZaeUvLTyY+6jx8k9ai5ce6XyaYwzexQmPhPTihsUcG+/+k2Lt0qc+m+KGZ+Mslc5s/+Iu
hheGEx2mt+Xm48986dfPJrZrsacK344PCDiARGv+d8pH+VJQqHSt03f6a5ziEFz3QceWCekPR1hj
l1V3BYa0H9/8aUL942ufZ1rVljKrth7CQ1uDiPeZfXL3Da8gHqJYN3AwrIfok6XpwsCyzua0QRgY
ZiAUYShI8kcLQw93WcAuaNaBnOI7lPmjWNRFVn3zbZW/25mJc/rXnvJsrkdFnfqFqhhb/mMMDbgs
93b3IxY/69L+5EVeWN7PI5rCLM50onR86AJ9FWXF3h+qH3ZEuTbibfvxY1wYaecxTb5v2HoaKAPz
6jdGd0ur+6ms5IvvyD4bZzEh7bLiAQrothXWE0T5zQudDqC3WbI0O+uTZfHSkDub6Gk61nY3QuCQ
Xd9sHQiazyfHnKPOLPsJiRoEM1kU1sPH78z79wA/D2IJTSjfeC0yfYYuWHQYUdnwG5p8+mngZ30a
7LhMq89SKS+MgvNsFrOzPbxbGtZlp/1tzz+jHoZWxsXNz3qIF8bAeSBL6XlVLkcnOziDcwfH52oI
630XV88fv64Lq7B5Ngp014qkglJ/SDFLRErkGARktV/CIaVzniICbRc7ySKID65+tV0cgrIGvpu1
/vje//1qnP8XIsIiPEYRnzpqcCfBtvJkKGBZnxXql37+bP3SiKcCr2adL3pjZ5XzJjfdVTSFd1+7
+7M1yla+QqxMtQCzZoFr88IpX6Pi58c//u9x6ZxHgsTekObKZpmH5fwcoqO9qRGGL+w5xsitLj4j
HPx7iXf8s7KEGPCgkHMVHVwz/hbkGs8NrgxN1ziGtveAr8oqchRyLeezb37pwc7G6whtOHPaLjsU
ZlhkizJqoTpJ+XvyRusqcUXySVX073nhnHNuIs6saZ+I7OC6cbmZkzl4Ix4j//Hx57nQLXH8swpF
Y60isF2LD0HNkM3ekkxAHO+WCYzxwE7f8vZJGMipEJW20E0Rrhxl9tnu+O8l0vHPChgvjWuvEFRe
groohBSS1dYydu7K+a400drh3/TxY1640DmXps6tdrJJdDg0ttBwMJFNEE2Nn2Ndp6uW4BTa6ifU
1WS/+fiK/+YnSeecX6M9wwaRYsXRUeofIryuEQWrXq962w+x5TDdNQYxiQXo7yYn1UIF8U7Nidx/
cgO2ddrX/lFimWf7nSIiE63HbB+4hP/qN+P0YA5D/JCJQc4I7dP8l0L4UcNHdBKcoLPa2wu/7Osl
TUaNRUWBecjOqdvquWyLGo9hK5lXLHXzPSW5izssWjsMKUW6J0RPX3kj1kaL3IldFBShah7jupHG
AqJi/isXKdqUTJ1ibkKJYL/sA+zpxfwzb3V+iwaGI1xjxcXGgdfbLFtCYFDbB9GwAh0eG3xP7JfW
ZmLnxJA9D3bYM6P7aiPcxNxUDfrMoojabdPilKo8AfcswwYSCnK9mWtBAkKFsQkfpVhNrjFgrq+C
+Aqq9nz01YQ7AFrhZllPtb3U3SCwlnT7p1nnOTzhEIvTkx+jF3juIfbs4lcd6fwqrGfz7T+BRwzZ
86ELGvkeODI8Vhxi/uS97nfK68QPL4Z3PWM1sKzxpVsXOh+sparIuLGjAMdyy2+CW8HuhBcSejJ7
kaGKuq69Cj2BVGkEeD74705vCTgoxp+yMkgUbUbQeMczVtAKOaQSurGc9UkIVM0Igzyp5LfAS+xf
HWIBlLwiG+9gVvfvpaO8Q5f50762Kxy/oxF/o5bDwxZcFrt9x40QEYfDajJLKPA4n0D/HzBouQ+U
ly6FgUAjpuN8jzumfnPcsjhliqjv44CeHCf1JF2pqsh3SdCkP30vQgeQEHSJJiiFNr+yUkijaeua
a1NqsWztISepYND5vZAE5egWRYoc0qJZanSO/HHSMfRybBoWUzB3z0Y9dM9lwaio7SnbM0obCI5W
aVfQ+a153dTVdN8WSX5HVGv0O06luTdLH0W0CEr8HFFbWiunjSM8PBnT3+PphBfj9JUujcKSt1YW
jPvWKpuDh9H8jTuU6C+jrmDAqCjmm+cxEJONfAbGMwUxJg44q/9osEJA35H4OEvLhjZaNjXJLVHn
MXVlla68GEf+hQejGzOpDoX10jsZCfsiO1m018N14EduRBQG2Tbrzggwv8S2DBt08p1sSBZI6RZd
k+IWpcvuiYSF8Sdih3mN0rV+rzmQw32ueW0Lv3RDeBGlvWhdm5gsIrgQThVmH0ClJwEn7MrhGM1u
8pT7nroK06y+Q9kp0f7nRY1bbR7pH61WoM952nZ/wLzMeGF5yty4qXQOQPbu2sdW5FGYc7hPsZp5
i8Ohx5nbek2aorht+7zfpXguI9s0nLs6DCLS9QyTxJwRV2m6XnuNnfkmYlqtipamtZPa7q4vRYle
thG3cR6Z+9TAM0HkbbTNiB5a9bKQN2PvbvvBwPguyMlDic2+/u2lxbAaLTd4ROY/0S4QwVpAUd1y
nzBqArZMt8nj61xABZkLJBEOfn9+iwubXR98qvKDhXC3Xzid324DnE6PgVRFhP/j+J9TAHQ7zFj1
msj6x0qH2SILaON7sRpwkM+HFa7yjlrqQJDiUbfawOYXb0kvhp4cx907rtvuLhT6T+VLex1OTT7s
AvSia8MTNo0/mNmDKlyMzvvCu486TyDVMJw/VTCmW4AMcptqUXXLqcEPaehC/e5j/fTiTTYWblGS
H4kYwXTSrZJ1y7lv5WdTeiC1XF8ROGNdFxrnF3SOJjIMn3zG1pHitsAld2NQv+xcKb0H25lMNAc2
2dVJPvPf6Db/jssVmFjQGRs94IBghlRPEI98d0UeEwTpHqmfZ1OtJ6R6kOpDTnGn3VAsMMnIk804
1Doh7Egar2gIzGd/HNNrPMmi7ej1wTeLoYprUycOAxGmN3qa8KOoaMl3+J6tvI6jURua+ChgwXSj
DZLWq0Y5a75w/F17iQn7ye42WN5UVzO+7RjEJKNcth4ebFMn5AqhTXYFsSqGXm6y9piBZd/3RD/s
ZBpVW0NGahNj6LQ3WmSCnQV1bQrt8gfXVBUCHj+9LqLMffMxurt3nVAxbBB7rGurSp4cYibQopBd
s+ySiuQ42A2PZYKNc4QlG5pmM92QrKCWsNT8l7B38oeKZePeQIm3NfjxjZKjcT3hd3mMscJF9xPh
/5cp1X7rozmh1XxqFWGB0fwiZcM4WG7ifeM4hzVHl4TfoOUDZbkmZh7hmFzj7hIc6WmUuwHz6N1I
Y/TZx1TqBr6oPBRGWb0Hto5vkLDHr44uMQLtB8EuGlrbKXWtfTZEEEGIPtxJfH5vuiiZfhRuNW5q
mVa4NSb51jNO8WRVgoUR3psjrl2aTCkM97q3qDL01sPvs1zNYaDek1jVu9jGdgIr7uRmTAukeVpL
0uTG1r+pyxmaoy7DF9OLLGOHMa33MKIdOiIicN86p59fhpy+hRWPdDAi6b+I2HHnVWxGw7BCaJ0c
QpEl3xVMtHXgRsNG2CNx6EVOfEYfi7WJLHPfIYDeBljHRgtjdMyNL9N5NXi4h/e43NY5Pf3a86sD
/ofGr6BmuxvURGbS2MQpSvcu36gwxmYE16xVZJR4FUWaZV/jIT6QZfA4G6WNX8vY0qsMNRyXIvrm
gDYecvN/OTuT5Uh5NYg+ERGAAMG25sEuuz13b4h2D8zzzNPfU73yzzVVEd46HFAISUifMk8m9R4V
TLgaKqPYEOlTUmgQmOewiW1CEj/WKLuqu7GnLW1yKJZpmWW3yNP6ZuNXJqxwgn5WNvM0JkJfHBvc
V9ho21EBTdqyRCjgDhAoRBzPwvFdDd9/Vq27oBqOvOE8AxmuVceMRJ0Urrc13EGwZIYUMIB62XsP
vWeTndA4aDT7EowBLJ9hlzeRCqEi6n7BsETcrvnlUfcAdvalld/Wgac96CpLSFPX3Xvy1B2Eb1ZX
6b8SALlbO8yxiVZIxwa/sO6wnTc0ml3tyCKCXTQYMdOL1+4yXD1YcUET/cY0U90laszY1DvDWSsV
3lUsZs1bYdbnWcGMYEKyfIZkosZUBVVLblhwhA+y9RMABX2ZGZsCZCpemADqiIpLanT58iS9MMkM
MX3KOkMAcbe187ojNanL30BycvbhMnn5IN0ycV8NLDJNs2SCHbuaj2ZQZONvtym8E+CNbinrHGZG
Z4R8WSsbtnIcB8HJgaabr21XS7YsscqEYyHrTGpShs455gYgpCZYFjH+wNoHSBBXkb0j+MbLliAr
9GSVRK3oN27Qmd4mz1lVLcasIVNpBLANTVxGW9G3wckrLIdKoer+TghbgcemKKtEF803qEAqafLQ
3bPxX2aBGM6UNy24FfA/4eiF7dl9rfH6tBEigGJF6imgwxhLnFDZG4QJ+1FTS+dAEbR88sI6Az9r
4kgBJRys6sYo7vnR8tionZOuWCfLF1VXxmydp23wdpZPQKwCerZ2opy0FVmOd3Y85n+MRgWuHGm5
9qduWus0uG12fn6iQDQRskIvQ+OcwFZVpADEPrDgUGJzNQcKi0WrCLz8qbrFL5weJSaslc90uMI5
5B9YC9cJITxY2QBdZncWrDyg61rHuohUCI5HY3/k6C+po5s4iJ4c4RFz5mnanSIqaHjCzk3WzI3x
7Pl4FI8qAjJWgHFjrMjCSO56W8BZKdlJ+IaGHY5c0nDN5tR4rtmRFmlz8NFD7Ipacd6UxMsBqQFc
/AbUUb7F4L7wzkmxLdsYtWyWBg8SqvFRBaz0nYOwMQPfA1e8MIL+O1E+uMWDfhh/szIiL09lN/DD
AOLzvVdCQCGCrzDYESFuVOAsD0kFNsknTOeBQxeAqYkZQuS23IFf5LN2NgKLCEc7gp/iFuFJtDCC
8rLfCRM+n6iyk6Ip9slxomqrNIZLTbAiTzMEw7LyLb1+KColg4DXjq90BmPtMU42xG7Wu7EphgO7
LGISyiKF3V9Wmxy+2Lpiw3bT9KR2Gv0gX7q2Ge5jO1JBjBjtPsaFuSoBlq8UUkdIEer0gyJJPch0
ElMT1fGWJduJpZPpJOhE8bBJRlXkC+mAT/OY5J/LLvYIuxuTB85jnJXeG3jDHa9ZM/H6myIdssUY
ueNLkCf6kc7uHiOrcd7YyXvQNCxnxeqiQK8Qlt9E3FJEJjD4EDqZsVLIBEXTXYx7vxq979JXqscC
xTMwJ/xfu3pkV1zlBEI4Zqm9A9FDM606ei2XdpWVT0iIu6MAcnjHaoi4KeFjTieUvqrJiGUnSvxm
sWyHUrEx0EpWt70fEaxHLli7BVmW3BFYod0oOWjaZTgm2p3dndeLjJ8Xs/eNjVJ01a86Fd47rlV2
Aw3UwZfcDryDqoRmx/162azpFP4NwYnZXdCH6U74CrzqUnO6ZO22lNvOAD12K1pb+NukohcETtsP
K7WHFptC3ON/RfMeenn2QlRBzorNbljMpQTqhqy/Ul9Zl2zLfhPA2T8YSUqKHBwIEvUSNxMv9L/x
pZcm7nXhlD0seibigg134y4JYaqPZUvcpZ36EFAcs2H27fKt0vOPegMJl0CGMTsg2R72RQoMeUEi
vXJTDfmwGsg3IgvBzV+THB6bjvdcABFWYcqm0LxgioXZT+CZGrFwECQDyyXFT1omec019sfaasb7
2Bi1+1iFTtgkodw0pDAuqZ+15KsGZb8sSdJY8z0df7pZE2IXCo2dGtjGnapp9s+K2ZPqXdOcYrga
VCeBAm0caOrWoiSxRV/bCal5K5zURK7qXqix6EPcvIRsr7yLIOqzTQeAfE/Rgi+yTvanffZ1wm5t
nH78YcU2bM1WK9uN6VRjtCQ7xsb5bbVYv3XiaPAry2U32vG+9QqTGLQ8OnTCV7dtFkLdjgzQ635N
JKx1TknD5h4vDRTwG7sFKANhZ/glehKXFn2Wy6NXagAF+8gD3mcXm7LRnK1gEtjgVRreyPlUoNJH
FME9p9Bv4pqOFWgVuV6YRaxzOCz4NBwdFZECgJl9C8ARZFra1cfqmVqNDSWqgsu1FJUrfvr00iWr
2mxZdwZqD0NCVAYET8iQGvk3sRu3Oy0C0QlFtnkQQ9EfREc4czFCClt2Brp2FdKH3Z/Z/0kVbkQn
tZUkvWtLaV0DYKAkFVF4ZcvnKYqMR44KNHozGLXU9cp7PUUlrwZx8BKaCVluURSSZ+o1L47RwMOE
2P+WDdSfINHKddt1w4F00RhWpGkEQO+D4MbLSVNly13AC63NZQe9668jdeKHiTEJNlHj4mrRKnYZ
vedGVAhanMh5PohbA9jAtz5vxQlOKnUqPx6K7yyf2296PwIDims/WZZBG9/mMfDvJNCddcO2fe/w
cTwEderty6CKVoHdGjCLdQM6tpO9N81ZnJYA134qXFPcB1lnPMtQYrTX4P+XVeYt/QR+Y2o04x9S
EltlqRIHcZOQAr1jeaVDmFOiHaO7XyGFbo8BBKlXPwqsx9QXCWukUEiO21C+2fgxjkHd+4BApLU0
gYs9mnAK9lSn7FdrMIuTFXneQWvKADyOzH4oXqe9jqbELQDY8A91OBvCs6EALrT1cdOk57Wvr/pr
0ZhtwZ558F5kCQ82V0h88iM9eSo7I38fydPYy7aPdmPgB+siNMxjM0rtwYxHkm07u9ynxUBoL4FE
y7bJtBthmsapTC0fwFrj3xHBgMEp6Zm0nCI+2V3PuiGLvfgHQ9o9DdS2V4DjMXEXVsl23AGElIhR
Mn7iauN6PgkBDoQbaY/Nps1ZNcZm9sfK4WgrlA1PHnlJWyOSxooQseK7w156gwm6+huZfHcLKFpk
74UBm3a7OYQ4BO5ESMBG0QTNO+jU5ltMys4Rxtaw80mgixfjYFA7MR21hjiUqQ9O2th3IlaCQ6kN
EneEU/oQ2RX5Eoxn1L0crAd8O+cc7sQgj1f9ly7ajwBY/LBxHzO2VX8DP00eCN2J79ly+8suMvIX
CW15R4VSX3aJ1hItEZUbt62rbVKErrYgBMc8GEEZaew/c5ewg6zdE0/H/idox+IWNnC4lYUV7HQz
ouF623lM+yRfQfkB7Vkk7Pri1CX7xKvJ4AlN9XlsjVJjZqTItZSJsElAjNI7Ncu1Y6LCn1BV0RFK
iXTV57VshJY7O6K1ObOJTbar2sA7Hq0y3VtB35KrLC3WPL3X4m9XVMh4EDWSvAA85bPaKQs72bcd
oqzOEur3bIAdZgYFgXmxl/wuyJTJCWeJjGe7sOx1Klr2AFWd3qfD6N1ThFIjkNa5d9CrWkFjbBFl
zSITS3/fNOki1LtxpZqhtur8UL7CGclvtT5UtsiHa/hwoK8XmgcBTdcdf7jBmkU2OVUQorRsW92q
RdBu87bj41soxNLlyLvXjMRxobd29UOQZfXa9SyL+0L3friJ3zwRVOdRiVPy26bRztO7565bTLq3
uKmaR75uPjt9Ge87SjE3ks0xWWRZkWKsJlCXhVmq72ozy/dkDrFz16l6O8JxN6atsfvro/KdpCoW
Pw1BCi5xLkeli5wHV+b+o9XWJA/YwNEf0wFo7UmUebGtHU6wQBK05DlYWgZXXZIjoTCus7pIbmwt
9Q7kP6v3WF39J4XD27tcMZy9KZVggwewXScBBOoxJaUhjtMUShI0tqKyfVRVubbNnU57KCnivsCk
UgmQ1JtXYnB45QpEL+AGLTg1sAAP7HntHbWa6qZKWV9JUlKfQ3McvlGlbhapTgFnhGB+y14u2Op2
O26IBGu2ZeTq7wBMSW1sSoqug53v+6p0V+y4wocQ1AgsD5alaE1Iwoh65SXs9P4+gLC86Xnf/hZ8
sBVvHAM8r42NlSUrEjfr1iSz+hCWWmCtWeDKd8i5Tbw068b6nqhSqvdksaXgTvXUfQFoDe8iM6I3
KjADPNeUfcg25gNo4V+szTeTEIqcgdwigdYiu33T3Mh6AnyATLgmxeidiqP5k9fnPdtq6oP282N5
pztNc3bZGc+hZhgcBuS+eFGNvj3mBaoZMA/qiztCY45ya2HB63gRbQ49ugpb/xh16ngL2VzZgLHQ
99Byk79NrFrHNDLiYKUH4E+rUQCZZxyLnRPBnCIwun/M+tI70JWU17ZRk2cIecQggKoR32wr6nbW
0Ee/idkgtysf7ZE1a0XWMrV3oow80onvQeE3341Mj3ZR0Gl/TXgtS5Mkv82V867PD0qJWPuvjASE
YVIYVHwPDZEjGVFeeWn9ljYhhFFhHZuueAh0Qm/YMd8kuvUmapdOLX4bLuvewhlfL/+MGY2JOj3S
DCxK31BZDnopn6I0vItd+FnNaNzmpngEZn7FXPP5fYypwz4HwmyMNk+bGcnSkb+YI8H/FxzQQECR
zeLy08wdD0/979SS1LpPFcplnWgOPYtn8Mt6fFdmac+pm1Zv4sSO0VE5wF8ykLphmKGXLfx8N/DV
X1gkfO0u/5a5Jz6rIz7I0bAzJ1Hn++hPavwasrCLbWoMzqov+jOiHPRa6Ylhe/lmM6f79kRPkI+x
MmRDGB9UAxCLSz3YGV4pX2zB+l05k55RdUyt8d2Y2fADKX3YSRVsG0uCiaESGmwMrbeuyTVndBH2
5AjYzt3eVTtB0VcvXwlO24e5emsXA8FY0Qt9dQ+x5ZddwDi93G6fD0LDngxCFbi53ZJRd+BMELHg
+LP12ytCiLlXMhlZqL1TGxF2xDJLaBtOn86cUFnfxZmo93UEEOryI8yd3E+N87rXMHNRFT9QfqCS
7P5WNRvITiJvNBtCrpGxmDTDUxL0ILlIjb9825nuMHXUc7TMiE5s75BwdLXwuurbYLcvhUY18/IN
ZsbP1EGvF6IwhaGE5+oqVbi6qHK8YQ2ZlZBakl3UckClgc55/drtzq/xw3AllCUO9Lb1Dl6P3Kpt
KWL/rKsRAli65vztykPNtdr57x/uMlL2KGL9rHOr1EPTd9/UoPoDb+LKnDPTnf/Z+T9cni+wgmyg
YqnTZjeO5bLPJ17+cgPN/fSJgEhqdWCmVJXZ5IsS/qQHsl1aNoRYuP9vX7vHZPjHOdp/YfHdBleJ
eydRT054RTU2MxzlZKRzGp5WTsylHWhL1ficGOaWhddCUuv52o+fDHgjVCLNr2j8RM9/2tRVCQZ3
v5MjpF15AzOPYJ0nzQ9v187U0FNS6R0GoDGe5aHSbPp3VYXFVVbj6vJTzMzA1lmS9OEmsczCoRZo
nAaq5Am3edWSt4rUDe686Eg3ACNz+U5zE5d1HvkfblWaRiWpgCJDJMqEGr2DmIUz6qXGfOl7yS3V
kCc/aQiZ+375jjPDY2qKl1KXwWAz+lq7Hx+bkcUCBelR3V++/MwImZriQx+sXxeUlKrcAzGnnsFe
lVCkyxefe/nnZ/rQWLAVhiKj4HwAe7R0AoH+gxXE+F3xrkly537+ZIDnDeQNIxywt+UeIhibKvJT
A63z8u+fu/pkaAcdaUGgG8F5Ouoi0ayTXb+F7Km+dvXJ6O7OCd1IYfxDnpARnO6KmPq0erx88Zkv
kTUZ2Hoa+l1IGftQhTudWkwDytvUnl1qdYXjby/f5J+R4P/Vb8bU3W5BXNTY4ogD+P30biDYZK9n
JqeGjBEC3gJlX1E7hLg9JKuxjwWK7EF+VwskQAvtLAnRCALZ9fpAJnWmq/vOopIT9ZxZLELHt66s
42eG0NQk74QjSfGjpuyJM0NpY9dteIef8NpiZmb2mTrkx7oRyUhEyB6q+V7zVOVcQUK7j5LHEd85
89yB5drqlMEut/pMrzQnX/3K7y0IhdSAU4P6HThXzojYOIsrL3Wm55jn234YtKDWwlBzLZdUm+bR
9zwI2zhSVgBG3tWACpNbtJuvPchkepCtTf0twwemDY8Fx2ZjvPeVK4NrZuoxJxODrnEO0ya2u5ek
m3tpszGiMVormfOoJEj4vvYAk/mhVtXsnPxFwBCBNejPPGRk+rc2NqIrN/j0XUjt/55ClhXnIYIk
DvFgeW9eRHZTSMi3Aq80vWI//rSluMfkIYYU97+oA/VYWz9tg+pmv+WkH/bkV9ZHXH8yzUnbAVXt
gdpBWkA6g7fUvfeIoLvLr2Du10/mOScxFIfpAwxN3CgLeH7UViPBcX+EyMezgofLt/l0CmHonsf+
h0FxjgdJTJUXYVNhI4np0TWveS7nLj1ZvDQ2cUEpeohjmFSveixfCWn1rvSfT6cKfva5X3342Z1N
KJtbQNfgHDVbV7l931gA2t0+bq7sGOfucH4vH+6QBML2ECxqR0Ifl2lmHQsLn+1wDXczd/npZFSn
TQSSTDtKYdYkdZh/VDLFN1QNnCtNNNf8k0mI8AuNwNLSOCrGSNHOKolZIUD859f6zWQaqjKDqnHb
2IeubR/ZDT65sf+ltQ8vdzJwqfXV5JXDM8IVnyAkksVJb6/1nHPv+78vOxefjFo4aa0ejWgGLQJu
OnkjQwASnNXUt3GbLXT/ii90ZvhOERgZhz2Jp3XOAarM0pXKdtR8cuLkArb+5Tcwc4cpCaMII+wW
quocTLA4hHmTHPgg3MfCv0aw0c5N8klTTWEYrRBc3iKS0eeUpoFUNjTGsicNreJtaK6C2s0OklUQ
h9bmXMn3Fx6Um8tPNzM+pmQEkHciIPtmPHbSIIzsKWsEeuTnyxefGRpi0sEiZunaEpF7IAjmVFj5
um6+5JeXbI7+O20YTds7QSedw8Dxb0YTobn+XlB5JFbMuDKy59pm8mkghLovxwpjSJxVHivf2rw1
RUoBPScU70stNDXkW8IhIwQ/O8c04wpnEtJAEzz75Yv/A6x+0rGmbnzpW+aoRkOIG4hTTBtQ1a1H
evQiJI/hxmygSnBwJkiPhvvED7EAD+D3XfiGO679VsO/pksSCRWE4WFIShLCguQ0OJVxLFPkRrVO
xNeQNM92aQ6rUCfzrVWKdOEHnrJo0a7uTFMdlzHZTyuzMawVyS3RqSBGc5cFrvMjajwIvUGVsKa+
/MTaP7rRZ488+WARC6syXAnqHHNkfQjzm7uuHThmh7Ep06Qlis/RT51Z9qwWh/E1atv6qDSxu0Hx
JJ6z0Ui2HKwU705nkBckuhJEsdQBzxj1DToudxu2bXkD6MCPFqk3WN8ckbmLQk+rQ2YLkqQsq9l2
sk8QsOfGvpUUihZhGTi7LOraJ8xGEZkRivqNzDl9rdWq9cfQR/ek5mGy0dpzNPaImMLJMrEtIg3F
7ji0x1Qvke1UzD4CrBNJ6X6+NGzyclQXebEk54AUEg6jjj0aCTiTjXIOxnS3ou4kwXNVeHC56pbo
lX4fxtZTHWpnUbR0VswA8EA5Il0ZXm/8FH3P4iEKjXyLFct900HCH6Wvms+aG8d3fWwTPdrlw0kT
arnTGsu/GUkKiAncLsQ2I5rssRu18tSF51BlTsIIytP6V9j0xpsSOeXJ8vwYBkimpDvbH6Kl31jk
RqWYMvShME+K02QPMq45M86LenyyDWNkLVmqkMlHPd26hRgfjCEoD3qB1ybRXP0gh/hdKXIOzKF1
5SddKFhbSGJ90TGJ3FppHlO042Rz3bSVz+GkFi+0BIFZrJMfWblKuFI4rbuVmeJUbL06Z1ORh3ZO
iEuW2JGVVa/0kO7xp6/QokQkBJ4DK5TeS3Yi1HLgn2G44uiwxMLjxivFpPsILQboSpYyYtHB2dcN
eZBD4+THukYr7CSZtjTx5Z6U1FVvoIO+BK4CSR0TCVIcScwjQabFgjBx+zDIhsC/MUe9Glfiml91
5rM2BVz4qV8VTqs5B3vEkQJ1LFBJsVZPXnjlyzwz+U/5Fp5CIiHLIvvgjIQW6+U3q3SulLRmJmZ9
suTygzHNdJsPZoCXaRFYBBU4JAqmmD4uzyNzv32y6hIy1Sr0nOMR+Vu9NXNl2BSlEXylZCY1ffJZ
VEdF7UdDiqOfSG+LTJK0jRaRZRuO19YUc2938nkcXC1tDJTFR8tZ576xQD+7U5L8exeG17aWcy9h
8nU0PQ31E5loB84bV8gykA+LFwXL4JW5fOYRpmQLztrw1+h5SNJgvo9r4ykwFUJuLAvbKTGLl1/0
zCp1CrioiD8tcaQMR0lM472ld46O6twVMAbGehWSJvlSuqn5GsQdmLLL95xpuCnpwjIaFlx4M49j
2waQVpM1Hp6ENGPNv3KHuaY7//3DnooJPuWU1YcVrgYorBEb5I9YcJaa46+/9gznZ/twBzTLnjO2
gP09QxRbMwm1NSCLcaeMBIxcvsXcQ0wGedCmWsGgY5ALuVR794AA9afnD6ca/PHq8j1mxvm/E/UP
jzEQFVW3A+TzDgU6eh7t3dHklY3tTOnln+H3w7XxklWaRD7KUR7hycFbIssFklsWDXdwo7/YSJNx
Piq4HAyFvmTR8mt6UHtjmyHWEw8LVaJW7pX3/WmJUkJF+O/7bqU/oiFsgyMavxt45RG+s9VIsLMI
vulJ8Bw6irsgYfUavHKm8aZIu7Z0+gxhLNkEOvS/9FY06aYMbguEM84XUbFTsp1pxn2UpJp90LXs
3bDj28rB/pNATF9EhkDraQ3LMP0SZUhqU7adMUS2L5SIrkbuWjv0G8iN5BM+Xe7IM3PKlGPiI/qS
XqUMx8A5ufHeMx7G+P7ypWfG4RRagjc5Nq3KlpzedhwcPYqcery4xdB2+fpzP30yzr2xzJHOW/Kg
S/ueXTWJcvaKesKVHdbc5Sefcqmlro1gVh5iS/7w7O4lC+TdiAr/ygicu77+35FRN3pp4GwGASwJ
yMy86hQL/TnQzGsAxrkbTIZ4kOaKhVGCIW6Op6GMj6obv2tCv1IA+PxAko45Gdq6jU86K+0BUS0M
ziY4RonqvmWGZWDWJ+fRsXJ3axV6SaxmpK9CrzevvJrPe5Y65b04AdSFKqvYmBm/huo5JwWz1veB
+aUJWJ0CXywgAGOWM4eEoKS6+Cjix9G6G9tzku6fy3338++H6kx2m55U1bB0XZDdIjyQ9YGOovrS
iKb+899+lRCLNGq5kAeSkMJFnAfg9OrktVLzK9izudY/97cP36eU0NISobYE7Il5UfmeqSRjuzdN
dOXQbO76k3GtAZtwQ7VjCs9PI8Sr0TUo+x0lnrPLjT93g8nIFoFfRboRpscyukliaOz6a27j9Ske
v3b9ycgOaydk15baB0m2aSneBxOjk/FuFMnq8g0+Z39Idcp1yXqtDFs9SOk+/Z0X+afAA+iR53dI
P8n2VZ48ZheCK5M9cejDslGK72VTX9mffT6vqFOui05KRUNI9HDs5a+AEy1mgMG/JmmbmVXUKcyl
Uno0RNhWj1UcfVMGbV8036T9Vov4Rg89ckk3nY4h8VoRfqYvTEEuEDltR9S9fRDFt1b9jbeXuFrw
CF/bcapTJWcd4I4yolwexnoskeSTEEqOXLaiRGBcGS8z72Oq4oQqoWHiKLNjEVh3uiV+OllxUxnm
r8ud7R8x9v8rY+o0o2hsMnNwUZocSdjDAquGmBtySnF22mGVlKkTL4pC01Y9JL7T6BtdvVCbXj7K
QVNfHdXm2MdOrbP22zA2eDvxTA9w19dZrYl6K8M+/ekHA2pF2WfKInDT8Na1pbcmIjxc904lvzuk
AdxU1JG2nS2dv7mhl38oh0AlIMcFmoRof9UIrNbE+jg3vhur1AZVeWU0f76iVKdiUexnme16tnaE
z7Bva5JhR5Fsief7UdXsiQEYXJmW5t7jZFoa4oQO3nTD0cvPmZPFstLSZaG/X36Nc1efTEoqqmgn
r6zh2Ln3TXxyjLcgfbt86bkxNFlo5Ab1Z4oqLASy75rmr0qz38fDbRBeAxRq/yihn/XByVqDfA6r
UkNfHpIB7kGopdXKcqphJZJanHp1MLC6N956LDQiyxXLzY72QHRp2DTmThXpuI2kL95CogiJ/sGp
1GqRviA5FFcSynsqaq1GmaOJVmF5Fm8FJjCVGrnuogISfEeUDgyRLnXBO/XW0SjzAD2JgX2pR3Pu
yyC9qSwoK6J03KfRtdu7ZCiKHYSo+qlppPsw6BX5K6FtrmuHqNAkz5xtwB5srUKPXFqt3oEkAYtJ
LOG7K/WaqlQa7ke824uhdGxGgdatay+NjjEpg5uhrJpnJ1PGdaRXKUpWGW18XA5LrDXDC5wWHy87
jAfMOR6WuwadA6uNveXKaK94CVctUxmdQoC7r9CCvPd6tEMHZb/p/KkjLdob+Hy3bcLPr4XET487
1N8EmdFudJn0y84f4xc1HNtN0jQqljYrvWlKDUNYGalPWE29lcRLCsZVrx488uWBN2AHirsyfW0s
56+iEeSsK9TZFRiQrAzx2/rJmO4soUngUJ16NIxULCEbJ3u8HdZrgI/2Z+Gq/ou0W3PVhlCbnEG9
8+MMwU4fR5vYbPRdU4V/Cpvzg9jvkl1qOP0edAQ8HmGn95EeDLsgrYdVWQltrSL+eayHmvetDSQo
Bzgi10bCLH15VMwMuKnQmBRzqyVlNzkqI/PmEtO3shTKCAclHXPt2+Wb/CuKfjIwpsJirTsft2Tn
Yd3X4QaWgb8oJAg3qAfRC1m33l+yMP84pXVeYhJeWtixIKWTDKcskuTx5rWxG3LLObj4wk+mlwPu
N/1gFRDU+xsvfIWpNcZQZyfDvTkE5C7aLqAomyjdqo2dr61Z/x3KfFhSFq1AvWGb9kGNyCfW31od
kkOnLy430sz8NI2cgMViAjhgJ+fmSn728BfttzH0i585ybzoWko/XX7pTtPaeGingUWPqo5BVunH
tDRBQDOSrWdppdlfKcH+fOlGU7l37BUtDp16ODb5qUKLfy5C2T98++Xy5ef67rklP76Priyl1YXl
sSP23I/ce68tXyKv2Fy+/MwLkefbfrh8K9UxqluH4qmnD4tCyws09/1jHhrZui7M7MrbmHuKyUaC
EzrTSBM2WVhEFxZZ0W1AFvI1fv/5Kp+NvMnnuq6tMpdmykJVlJsCn3QfB7+/1j6Tb7UCkZxcyIoY
yLFkHLz7nljhtFo2ZrC6fIe5ZfZU4F35YczVgC+kpaxXORPHxkSAheuH+wQwUBZxj/UHBT5040rz
NxpG6isz4+fbF8ueVg4kHuTUcJ3qaDYJp74E3mUJKELwZxgXwt994GwyhykzSTZ+bGxb6YzwPZTq
K/3CktPyQRVLNJhDGlPzGr2drwTaqlB89b1rCAT9ypzDPc7nBh+6eOrUZJeEVX007RTmn1M9Vnn1
dMYatX1+5Tjo05Up95gUEeLB6ZPR6LJjGP9oBo4cOa4kb3IZ5sqCT9+V1vq0n3OXyVzggmlRbdzM
xzoJ15y07hLTebzcCz8doFx6Mg/kFaQWmH/ZsQvEC0ndwBSbtyCp15cvP/fLz3//8A5wXoiyyJ32
2PlqcOP2lrLrze5r0SByGsYcxVqSpm1JRmUp79UhSzCh458z8eBe/vn/znX+b4aheSbTQMjxO1ng
QQ20ToCy6cfmlA0mtDpwkgd97MobgiaxfMsxIeMb03zH7m8TqimSd6E3CwEX6jWyR/XY0xbbGvjS
HWfPw5Uq3OdziCWniZrViH+GKGB+X7fKqxXHwfWjlW2qm7raZP6Np13pgTPdZPq5aKKAiZvT0ANu
6EUQ68uxrhcey7rL7TwzjKY2oKQ3vK6AgHOoc38dViZCjXTrsNSJhwetjIcrr3PuKcR/e6NKojrL
TK88SOG8mEBIicEBQGFeO5I6zyyf9BY56S2Nh0MWUlxxqAdY4QtASsr9MOTK30AXeNlNDYgPG+zM
3SDBKf9ebruZh5rmbRWm5hm+qqeHqq79+4HdwEGSProvqnG4MsvN3GJa6xrswYPl2aM30L/V4rmW
b4r44vwz2VXCvjB7LODNsQcbqSr9DkbK6mrpZ2b6mVayGlWaIrBz55CU93mZrLzGXl9u9ZlXPS1a
CUz9KMCZeqT/UCQ1KSkROqNxIbw72y5XaaBfGRr/lAWfdKpp+cqoB80Ja6U+Nstqne+jB+/YPmkr
XP8bfwPXeNVtsr1zqJ6MG/tYbllcry4/4sxbnxa14kiHD4aC8ig7B2Beve1EuXYL/0qnmns359t+
+DQ0aVghDOfz3Je3if+iD78u/+y5657//uG6cQmsxg7d+lh3wUsCYcpuvStl17lLT+YPrEZJLjQg
TI2n7bWzwqlFwXj5Z3+6IMfpMpk7ctB9qqlr9TEtvtl8zaz3wt1H4kpjz73LSX2odZO6zyx+uV5u
iLSjeugtXefKDnhuLEzGcDfq8JyMviZle8hXYTVEa9/Uf4++Lm681jN/i6xK1+BpxJXV60xbTff1
umKNWmLz1cuHjRw38GA6fw0V9fKbmGmr6X5eB6sEbwnNnmONq2rYijID3P5y+eJzP32yYGx1ohE1
nQWFB6lrocTZk+Z6T3kVbbrOv6YsmOmn051FEQyZWiWa3GfkmbnlXei/fu3XT970ENdVWZtGcWja
YEmfWsSxsWTKG50rzTPT9lPHaFlBYEoyyMFxuS/G5zGBApdfm9BmmmXqFG1a3TIdRy8OVVPcQfB8
Kq3s4XLDzAyBqTN0iIni0mJ+NwCW4xlO7HZOssxaZwNXdV9E/WNt+FcO3WcWS1NTaOvngYoAuDz4
EgQw8k34rQsBjaQd6UzXAp/nGmsyPYf/4+xKmuPkufUvokpMArb0aNqzndjJhsrwBgQCJAYh+PX3
6az8Kaa51StXeYFawzkazjPkhVXPMyRc2yH/FhTlTTBmV8HPoJR+bvNDihaC0METNmZ57uxjHkG2
KSqybhu0jO0uT8jSIP2Tqt2sKPIOJ8oAcu2kDh+tyH60bXrbq3Hfdu1a3l4aJyNv26OWjQM9GUAl
hyNc4UkMmfQ1B/GlcDDStsdpmeKmHNy0kLkXE/+Stu3PiGbXlK0wD0Y4j1SXUKabgxsoP0n1k82Q
XMteLk/A36X/ybnFpIdahGUAHngA+1K3PtZyDI9ydqBt5ep2KPeTNzqQK59YuBGAdPyyoa24y/J0
vO1R2vpOIBsEv7CGW3FdFKBb+yF5krAGAN65hqY3lGWevAoKz2FpNb98iCZnKBQIoNElzFzg4thp
PIs3GQP2GJq7cRFSkAxbLto7N/CmjTvb9bG0HdBQW8hTH8eOsP88j+FFovGK9yZnxRgPNaQPYqkr
aOX5c3ScUAI5sLT15pgWU/Rql+P0K4g05IehcAUaWmjTG9r45QE+IGCcCMhPf6kyb97W9CyMB479
ywj9y8eMTBB3hTrllmZVuykDyOO7opshJy37b1lenPm6aQjXYu4Ds9124gvU/POt19lwbgAQ5OTZ
1FvJJwuLzKQSuUK1HpGzSObRP8BmoNwMwyxiXYbtytlmITuaHFx7qqTVoM6SNG5XbioG6WTqZ3dz
N32FKvW3Wc23VdGuHNIWIt9k5KZhBWVgn3QJG70uthzrgVdzGVu2vK0CqNqLaqVYuPQ4YHJx1VSS
uRZ9cFNxjetwqij7CYcl5zjSlj6JFtIlQ8CrpPCFfqqqM945BKn8lFXedKMbv4YGFepB+2Js+UGV
LTxa4aywgdDDuPITF5KTSef1qmzmXE1noTEHazaDrrEQeXi8HOJLI22kcXwXt1zhiiSa8KjmpCp8
rKAdB30kIgVUyPuKHCuPrtGGlpozUjoNzlpYKLHAFDsTO0Qmf3VqVycoR87PPQnqp1zpdm3NLrVm
5HUUDnkGgckiCeHdjtfX7yiQ4/m6y581iMsAi4FMcXkYlybJSPL9DFV4ABSqhGZwus/TQd9CEnBt
CSz1w8jxElzxaao9kciMoM7ktuxQp1PzU/Cpf68aqKSrSJCV2FvoismUbZULESEIPCYhF3DYgFHN
BiCfeeXYv5Sozunlw7HB9brSd6E5noSk3HUsu5nd4qbDxfvyPCx9/jyCHz6P17seUCS/SKpoog+6
Gd0/yofWe0CCcAWwt9TE+VbwoYkyz+eaNPCaAvmIHYLesU4gbA0HmjnB5rpenJv+0ASLprFuKeVQ
9XXgDKBHB6YzTRHeh9haVnaMpWk+//9DG1DeB+SeqiqBNl+9g25DuysCa62Ct/R1Ix7GFLJdHcT7
bgLpsA2DSOFOjE6zcuZZuICZpNMBK0j5eHpIgMiK63pP/TYePYAHVhbpwvdNyikOH7xNWwhfEh8i
wbeO6jYTlAmbceWGtPR9IwhQPR0HtAAzOQuqUnE5ze0bRaAdcDaob+Fyko+7yytpIXOY9NJOiMia
bVyX4Amb4FDzmAIs7qn2puz1wU6bNfzXQlC4555+WE1DlQ5F7+Hxd6oDcSiqydtFitl7l8GY4HJX
lpowgqIfpRuMDu8TC8c2jofretxFGcyNp6Z13i+38der85MDr2tERTcqB0hxilt3Fe41A43Slqje
QjZ8lkeIscBs5rHFcZcGX+CC8Tym854NLwMYdZd/wNJ8Gfsj4FCjq0fcqoqm5D+beuofUkhCbn2r
6Ld5JOnXsIEJwUprS+vQ2B8hmTnTOh2B/Zrg+gLFepK7T75Id3Ss95c7FGEBfDagRiIIS5WOKnRl
MkkeU9Q2RtbDfrP7XRbhox/1ODipPzLzvl5ubiHvuMZOaUNUtiIDqgN0yut7V9D8GbDt8Pny1xfG
y2QLVxplmgGpOSHt8CADKPnbTXaqGxvlojxb28MWhsxkDdtkZl1a+nXiF2m2U1Nl71q/teIRCsBQ
Vu3lvYInJFyqAqCmxr6IVnYde6l7xuapyNDbHoicCd769MPchQquQIWCPqqvHA1J1rR64bk93I8S
6PqKqeaOpXn228qHMNh0BGTjQ5Ex/tRbzfgDR3fwhFAMpmubyoLQZmDiQiAn2zGYqjaJbhz13mRw
CvBBoM5A75lhjNg7ACdQomgC94zx3iJtvSVeH+6xAuqn0IJKDYygxpVN4pys/13Z1Cwbp/UMhnWa
2skYDTfMpfdDZr26ZQ//7XQjRnqXT9ZVXCwamFzOCuYmEeRps8SXN1Ke8vatUBxU9e/XrWsj67GW
iAnvaJCpC/TOm1+Vzg/29CWzf17+/kJU/oUjftgd2j6AO+cIMWRdfvcJBP5hxXb5ywubgknllH7W
Ou6omoSxdGeJdqd82D1Uzvby55d+uJG9UCWOvDlPq0TAhuCuUIV1hCTv2vPcQrJ3jGQlCppBHlBm
CW1+Q0R+a0X8SMKDC6n0uny83IOFATJZnIK2cCEbMLU2wqTMgw1kpxi58hHQpG/WYRnQfASruh2L
PWCJMeoFyPIv1/12Ix9Jt2o7WYwkmbP5O4d9WQwR1gPMl9agAUuDc06EH9alBzlmCE8HTlK59FAV
RezP9DC0a6qGC/Nrmo57wPpYUB6Wp1ZtpjtYxzLIcENGX+2uGx8jbNM5cuBHAfVsGlQblvpQiiBQ
JWivW/wmOTOEeCyDXL08zVg6c5Nu8zC/8tPGwaMsLMsqRxytfBuQUZXBVUzN08rtYCFo/8q8fJjV
sJ4hF9nO4gTtAninCPhdrim3Lc2oEbHDrGfAeFwBvfIH4c4bK9uDN0d/eHicujynfwPz320FpJT/
XZM15NnGLkTdEC+GLXz3Sjs7atdroI8Nn1aBcZLBow86ADy3WlbeNbOjbsoxGp8nD75J234KAK3P
KwvWh0A2h3Sof3t2NsUtcJNx3VMS592Yrvzcz48MbmCcV6Eink2R0DqROvvSBflJCvGC1/R77dVP
l0fk8zF3TUAGm6FQKLUzAB7j/awm91CJvIlDu2Fxw+H5MNXpVQVW1yy59SR3LCsAR6qg8gnqCcey
d3H8TldS8efnOjcwFg+E1b3KIjI/cRjD8D5NQrd8HHEPa2T5xIAKq7P2IFP64/K4fZ7cXLMMxwFn
n1vIfoPw6v0YYWU1kpDHpO/Wbg+fH4BcsxTH9YhH4BJWqVCfuslVAfalkz2TqoOtZvmlVuSWt9Z1
Sp6uWZxTgY+6NBmmpKXWfsz5KYJJMRwT95cHa6kvxk7gDi38luQEY1Mun0dVPnil9RXdg/hMCddN
aHsS+Xy5qaV5Of//Q3pyB1QoOtnopOX+VxiOcNT/2DcIt6yVSBdi0qzMsXmiMC+xVOJUY7DJUunA
JFYlKtJfwkzr6yLfrDvBig4+WjUbE9mAE+5/cUEv5CPfOCisXB6ohcA3i0+5gn8Ky/iURK2AmmgS
4JYtRLbTwy/WpsfLjSyAaF2zrtHkAxMFacUpCn8M7EmwR5Bwzhy52CZ4v/BmVBt40thwvqE/ictW
NqmFVWBWOGpJ4U4Gx96TZes4CBJR31erqpNLHzdW8wTpCbuLap04Dag42a2w1KbmzW5lyJY+f/7/
hxUMEoM7+Jlbn3r4TO4lC8tE5qCrVRHcvNrQtf8MFtSoNvNUhCip4OKlAd2dKNlWk+O896Dy3bhu
A1HMQHrvjufB3OvyT1tYMt45vD/8MhQMZ1bMoKQ6qNzXTb9zSfPUuuKVwMUPpkK/Ljfz+QnDNVUZ
58jC3iy5PMlaP82uvKXTtLLbLSQiz5g6Bss7oe1pOEV1L+IUoPg4G/JfVaS2tWAKZm/eXVmz1+s6
YswkST2nDHsQYIWCJxuzd3nXvF3+9EIWMtkiaRaEogYN7KRd98QAHHZgYifLfA9j4ZUn7KUmjMNH
28P+qG/EcPKL6WXk9kPnOPtc8j91aH273IuFpW7WVfMmlVFUZeMp0i3s+dx62sGRlezHklwHSHP9
8yL7sGYtODw5EB1ENLUjnFrbOdta3Av3lzuwoPDsmgq0kY4CDvUOcQYvb8Ffe2w0w0lDw+nWw6UB
uoCVhv5Wu5nokIxdLjdwbQbn2d+AEAohsmwTQJoSJ80NCdyVH7VwEjIVa9O+ox7s8/CbvH4H57YN
1Kfvx7HaR/60q1X/NA1jPNOVh+OFaDX1ax0Ndtbs6vpEuHwAovYl68FIvDy8S+FqPBB4VT6Pyu6q
U4j3J2jlwyjvh+eBoRbd+n3CfLGy1JfaMc6Ok2X3HDxheQLasojzFOJscGaFfxQYJmKOs2JcOQMv
xJRZ+sibyS1yIWDMWsrmTxg04X2fsf7Ba2BHUQ3WmuzvwqSYmpvh4M7QbAjrU1SWAMXC+g/qhGvC
qgtVfdcse/SBAmcUZpMnMDlTKP23FbylSQiz5zG/DyCnF6cRtbYtyDnbqS/gXF1Y+6GU2S6izXS0
UsK3zdxUG6jYRbdlxb17L/e67eVFs5BUzGJJBqC81w3zcPoLFYC45pepgv/t+c52uYGlSTTS+iDg
+lpniHlblv4PC0Sxo88q+gfvBcXWmas1+O/CdmtWS2qALPMILxAnlFy3RIjfkFYr45yr345tDZs2
pK+XO7S0WoxMn5Es4FbVTEkA5sYm7YM95EbXeI1L0+H8bwL2YFoMnbGsObXwJeOPDLam3ax3l3/5
0seNBOHzMlLujI8T3m/d4hnuW3t5FXeOQqb2f385ncRceXBCSkabPAG+izcs8GKv+uFmrUPYcxro
AVnTbe3md1Ty/M2dSMfiKR/D65KNWelgmvaqnbB+PBH8qXMGyFc5PFp4sIxlWv13uSMLi9Q5///D
/mpnruPl0UgTlr/D17L7XjdZLPip66+715tViTZyC6e1SXfSKffh5uZ6PqQbCHHAkg6K/QSVnYNr
RaDocRcFzJ0ErG3ltLgQF2ZdIGyYZgDqgM/vogZB3SOQyT8uD9vSp8///zBsGo+Lss9dAu3g/H7u
p+cMamPXfdqIZqcDjq+o2jmBE2ECyuTR12v17qVfbcSym+awU4JxdeJXKS7ACrhRyMv328s/fCGY
HSOYeVd0totjUWLLsf3SNT6H9fVEocvru8frmjBCmky903UFcMZa1W9yto6N5Rxl7qx8fmFnMMsB
tEYmLRs/PzkDPF+H77y+L8pxI8QazXGpgfMB5sOySQv4FjoT0UnK2i3UBmLUHiCmC09XwC4vD9FC
QP/d9D80kTG/8OwBRysZvWSMwVLUitsOEGpyq3iwkreX+nH+/8dGpMtYk5fyFPGivqc6B+2immHD
neonh6NQc7kv52H597UX9HyjmQBcMyucdeINRG2nGtrCI6sB+bHt74J4qJpP742vVvLtUmtGTHtN
AKcFvxKnwrY38NecAJ5heFeGH7o772c3PNFxJSkuTZIR47VPRphZo/bR2BAtBJVtCsZnPVQPEfwz
rdZbMwj7XLyduqbMY1aWDNcJbLDDAHm/bWZBKb5v63oHjeZp24REwkCqdm9lp/KNAJ78YRB1/bvq
fb7ylLM0qkZWKAtIwivXwikod/ZQN4mb84LM841u7Jtmvp3VsJJ/lloykkPoOGOT51A8BnIHAFUS
ww53tN3HdAKWcubxOFUrMfZXyveThWmWIXCGi2DXimGlT+0tO3Yx3ey7+KbYpt/guyi37tOcBIl1
qHcveXL0i7h80ysAxIUs+48uZKracgTj75QWTCOyoYGnKw1t5tJfE19e2CZMMciZUW67AXS9y4Kh
JvKHWmuchYW8YQpBhjmoQRBTaU66/qYi697tu3gov4+TfLucMZYaMDLGwKqolzkbTlM7BIdqtMZX
ySKxs8shP7JmuEpcAu7QRq6oRsVwAZL2KeNvzvBdB/nBr51YtdfZFLnEyBBTxcvc79soyca0Pkk/
PKA+soW1NaxxNIG/U+ut5PKFsCHGoUAC7T+DZuAmgc8KILlEvhVz+Yem5NXqVGIpAJ0JhJdWTs5L
M2TkA4arel91qQuKEpRYcGIO6Y0zezunLa47QJnCD1CFlGkK9sIJN1/3rkLtYNO0fr2yS3weHI6p
6wCyMxxRcQ8+eaP76gXV08ydlVT5+a7gmHIOhWRu108dOfm1mrd45YH0eViSeJjg69h4vNy1VbDq
y3ue339zmGMidNqRh/bMZZpEzi9QRXbU7V/TqTzm1XuVBpBwig4RT+8qlz16st95hb4KT+OYWg8Q
DUCFJ9DtKWX1PmVDE7NgeEQB5pffByt3/M+zpGOKPhCuG9bqliA+qxsSZtumJ0lkk5UltvR5I/xn
ONZHWAjzCRKFsXDuBQzfFFsrHS593Yh9ATGkwXI6NxFh/jXLBn/DhvqrO2ZrO2W0MPVGyPuW13tF
GAIqBfi6Ct7T4id83GJIf4NN0gJ0aG+hKrW9nJKXVrUR8K0GTw153k2GwO3iPkg3CpJ7dcn/QC7u
YPFVDs5SQ8b+rzSv++7sNAW7hkcGzSXXLsBr1emzVGR3ljZZSWELKcDk3JMMutmjBhtKFu2hsAEw
cLLjVYNlku5lBaYErNDr08y/p5l7U5d3k4QDxPSkW76SwT5P+I5Jt8+HucgceBSg7uBs277adJAA
t5WIuQTRviBxx8OVkVpQ73BMhv2E7Z7UtiInK2dftMvZbSf5f70vdypTRyGhLi/4TTQNR8acw+Ux
/HyHcUwpSQbPitGCmVkCR6JvLfGzIwtz6Ou63R6Sn2uLYKE06piSjTMtmT/J0knSfnqQ7gj3SUXV
Vjuk2PCJ0dcMzvSx0/niZ8Zynccu7nsdJNIksde2uoUlHxqZIocQNfUL1wEmVW6rqiF7d0hfYQ5z
06fNE835eOW6NDIGnngjN/S65sSLttlyprPXMJ3de9l37KYWNnQbSl+vTODSAjUyxqzTaoZzDITB
oCu8bznPt+FE6UZEgIrh4mltCIX3VFWvnksXnsSd0MgdeMnzcD/B1svgogVhw2E3fMl2oCNuKxVn
v0MWi/vmUd/zHajgK5fAhXVqcvyzNPNzDU5DottghkIZpc5XGpQhDHcV9Auy1FsDZi2t1X8I/7wv
uTdhnVjw4ksyZedH5Q78aQpc7yEsVPviaunfiQBP4DFULINXYIjJVyhZ8sdBk3rlgPP5xhaZIVOX
HhPEjkhSwq5qM+XARlQOLIBmB142l4N/qQkjIuyskTSwZzcZUYf+lvcEtxifqpOTl+q/65owYsEq
e3jAQh8j8cb0NxTcb30h4c3Yk/3l738e1FFoLH/oZWakyebulAb+httvAKvEjgWoQP4TSO2Vcfp8
8UXmgmekSSGrjgdM7jlx2N47o4QvPbSQ36/qhLm4VSVbXyhCkr7znotQ/Z5Y8BNo1f3cRU9Qh1hZ
UQvdMBc2AA2DRYgq4L75UBfOYbJhADy0O4jp7q7ryHmWPjx1idahjihAwqzbZj/61i4ATaPpnxpA
0jrrytE6d+9DIzXnQ25DCRaGEk+h/2IJCUo0hxkHvKj6NUDswrr6R+Eq4lLWKV7TbOsHhaBCLl5s
772Bhrfk80rqXmrDOBgTC/LQdY02yuqtkrft8F8wW3HEfkcQeL08IZ+fviITVBkVdWiHs/AS5dGX
xmWH0itXSAtLv96I7KxjnDmc6mSocRLqf4sJACEqtmGnNiiarozRUgeM+HYs0hFIXeYoetFuD/it
t4U92aru/FInjK0MOECw/7uJgA4btHSXNqiAqzSCB2E6jw9dOvE/ft7Vh6DGhl3gYfU4TZV/y8dB
v05WFcERD3xWiptvHEDPfVtbyj+WWmU/RhyqdnNt2TcF6jdPHYPHtOyFdQw5VI7iri4hJDkoGIcE
fg6zhDI8lDO39zaUDrbUo9aud226dbgdPI5t6uyaUBZHEbBd79e/pjzSe5+H2SMIsBrvAhEFqAT/
LQ4wKq/ewVUmh8Lp1Ub23G7iWer05KkxeyNhB91fGdnbYeDzHkjFdBsEZNraM+wqo1TS5xoSw28O
oWBbusBTyXF0N6wv5MEmYbELmB3eCB7ijdmZO4GyhW3tYE7X31lEuHcpkEAr2WRhezJhp07ehiII
gAscvdf5bPdGHqKCXZfTTchphnf4sBlRvrAtOChzSww72A3O8VwQP6E9HX9eFYEm2lSMsuxSWbNT
k7KTNQawwVtTm1waHyMR+t1U9UwAlpsqDzrY3sHu+MYasu3lX74QG/Tc7Ic828DaLKIpSsJp7Zza
1HU3WFR+3FdhE1O8dOyrvF8jfS6EuQk07Vxq5anD2YnZ0UMbkEeymsmXPm0ccohA0TkDV/U0QA8P
okr1plZetrKKFu5sETWyYAiT1YxnEKwT+bhlRdXfNtnkbaIy2gedfTP3/J6y4U9h53JrI2GuhMbn
jxIRNdLiTPoQNKUODi+zFRzUYLfPLvw6n8SQqRMXyDWW0zjbRk3DTaujNT7h0ooz0yWIBNWcAw06
aOe5c4f3sE1PHHCQyytu4fMmTFcXUR2CsugnY5+/9kw9w3Txt6fWGAafX5UiE5+r0jKX5dBjMwwc
9RLmFDwsODU8uC3EPKWbQSwiryEZQ9w14PxfvP+/74aRic0lLSnDNEKPShUO0DrNq61SjbdvPBAg
1QgMcAcy3iEaOT+WQ8Q3/HzpBXNXfic5c58daAFvUgvvcVSnEFG3g/oBXrbBEWWM4qHXoHzjaqLv
/RKZuB8mvbGKdH5oLCpuWpCPN3OQi2Ooq+w5qlpyTIOpeQAJObz1cJECRsIPYwuu9XdRZYNnLXV5
q7Rq97MYxn3IwugL7CGqzdBFasfBNT+wrPXjupp8KC7U/aYbOd20DJ7om0wxD9AoXAiDMOyQNGzv
Bdpp47ZjeLGwaBhsPUn8re+ObO/143AqrCqNJ5ggxMqr+pso84ZNlAMemI6y/gJAePuWjnZwbGqS
bxXMi/bwcdRbJ/LafQ09mu08wGQFSnPTSlQtRbMp4dIF7VyDhOIAp5++9mgHHgOAOA6disd0uq/K
9KvVuDdDlOItRnZfLy/7hURryrIEgUA1DurEUFP1HoEhvx+7ksdDQIetILhEc3utWLVQ4oxMhKiA
WZYu8okmWsttbx28oDnrJG1U2+0ZbKMjuCI4efDIK7Xtu3JFd+a8IX0WBUYKbqcosiacE5KunIZN
OEu18YvosbObF+V0a3ynpVaMVGzNSkCIQpKTbsiOiZ9EvcxTFUdlu5LsF3YSE/2pu3pyqSfIKYcZ
9m0fseLOzS1rZbtd+vlGbmVhV3HSjM1pIvAOYOlNN4W/HV//sCv/+fJCW8ivph4LXkkCuN425CSy
H2E+xVELUXHAHq77+jntfjgvhK2uBmcEya9h4x8KK+AIlrljsHJ5Xfrt5+D58PWuCzoHj4F2IuY2
2BJSFM9hP6ZbCaHglWrxwqZqAuYLu4+6vkEZEbQaum3gQpTHPp5Gki6winHT8C8l3kcJsfH+5JXR
CqZ4qWPn/3/oWOnoHN4BNYGKqHRuqZe28Jzm0zbKHPvKsTsv6A9NgJHdVSE8wpPBye/TcHwIp3yn
dXa4PPEL+cuUHI7g6pG1hVOf7LIu9ZZZId8ORMB4PKz1o30WdsP1ZlyTYloIFBOqCCN3xQXN4FZb
tl80TL59R99AZHHbeyuhuBDoJmAxgpm5FpNnQ6pLAt6UvfocTMjLg7XwvBiZSEWccNq+w4ktgYX5
Mwz7Xp1e7yZqW0fs68WzyxR8hhrR77lSwz5irvPozkGIsxxrr1xyRqZ0xzkYCg0bde0/j/IHb/7T
5a/L3VtaC8bBdCKS1mF4fjy16/BQRbm/jVywc70eFkSU5uzVSmm08ii81JiRMqGXlCMH5Mj4g7cr
pjfKXnQF4zDvdd0beaENE8Wu885NKavspB8zElcAzW+K0n9p7e62qkqxY5L/vDx0C4nAxLELh9hu
ywOwN5pu4/P3NLA2fb0mArvUj/P/P+QAWP7QqPRBUJ9UIZ65PCNkHa/fDCob72SbNds864eXy11Z
OGmbsPQhiwhc21sH5Zs7WT3m1L4pg10P2j3HA45ahQgudcrInRM8lSyquZOo9CEa5y2rH+BeFquq
jAe+8ty4NC1G8sw9DvckDj8eL4QGZd4OxXMgwnpr1cMawm0h37jG+Wikg+1DbMRJbCi9PdDMjXag
EazxA5cGyYh2sIIcVVOHJBqlxUJEEFdNmrTbDxlkdPjT5RlfSspm3HNIyY0ldrHQ75K+rG+CDMZB
rJQ3o+v/vqoNE34dhNCMrrvRTvy2e42Aq7ecaZ+L4LZ37JXsvDATJgDbwbG4oqODcqhtNTdDWNR3
WdFXx+s6YCzXrKSKyUbZiQMrZG3/6ioNOmgZz9MafmBhsf7F4H2I8hn1VCuf7DkpenZAUMfOYMeh
Za2cgBdm2VRfCSWN0l77xWmGMKUo852NE9jsirhaqxcttWAs1mEsIf8vveIUnpUwnRLoRx1X5fD/
UKJFwvvkMmIirxmtLHiMpTAzxTWS2CIOwm4TBn/Sao06ujQJxrY0jJZfaKank8d9vnMc9gSqiRP7
09qj+EJ6NaHXUo0wmWGlj6J98CTS+sYOLI1nguzket6v2mO3KKyvHIoXOmPqsmgryKyA5eJUax+1
HNt6YUCtN5LvL8fE535pFKbs/7sxVXMPMXpB+pN3SA/sqF+apH8Y7+wjkBybYKM288bZT7d0z4/Q
034gx/owHOmO7i63v9S/80L8EDHVFBGhAxSzJfkOdceCfNdq5di99JxgQrIFxRM76VwPVqbZhg+o
6gQhlrLWwb4lcwaJWMCWACbZynq4hS7BCmZlIYn9VaT70KVOQRiJhBLSIozfioy8aYma/HXDZWxV
ZZv3tOKQjmw11CYmPE6RtzJYO6QsTYYR/aXbCQJV3vqktbWt3DyM4TPypQnSlRlZGhljl8JTwKhG
Cu7jrKSzI3CUjv0Ad8rrxsaIe5Adx9Kp4IrD82nXjdMDnDraWEEp6fL3F3KjCaQW1ozKpzXNpx7e
rs4Ar8DwoXPFToIkdLmFv3pRnyRHEzA9aapUaJdhklLxqpibxphx/86WmftfZJHybSZR+wCtsmgz
DZHcDYUFtFgko83IHZ2QGYV96TXDIwnKwI5RZJmPFif0yfNmreLeqt8sF0WEyz93aUCM1AEB48yP
OndOiOi3hfT2lfUf1EKPZZFflx1MDLZUYeZQuyaJmnm2mbSGeLxy38k8X9nAORI+xKpUE9QZqzBI
piGo96XfFUeb1gXWvG5WMvjfdPPZpJ6j4UMbhV1ZrqwYObXv7ru8n1/LZCx2ZRMP7/pH95BE37wq
JlcBVqN/sNh+aWXSZ06SdRXbg9L8mqsujFFe/dPM1q/rJt7IE5lwIVWcQc4LkkZbv8tvUBc8MrzS
zr67crdcSEXESBV2hjM5KFQkcTLg1Gy98xXbF41cmfelpWvkCh8EPyuQHUmYBwNqCWZQ3Pppv599
gH1ym9gr2N7PM15oIrCbPpznCdtrMnmApktVPAOdttKHz4coNCHYHRx77WG2MUQQhwkVRFtItgUb
eyXdfX5vCU3MdaZEZ9UQik9gBxbDUnVjF+9dITb58D101mwXP58HlMn/NzY8MlgU6to0EQ6sAfhv
YMo3xHropt+XV+rSGJ3//yH2JgdgRznMNHHq6RWGuv85MDqOM5muBPfSIBmxPbaotZRe25084t6n
pXXoGvpV9sOxFJCTz5rr1BHhwP6//SjLJovqqLCTtuj3tR/kG5Qgv3SdtTJOS/0wIhpH5rGxsixI
7N7e1O0rBUrMjYBghJJNobqVh6+lVoygbpiaSaMdoOk5+F1BH+2E8F/qNnrJdQqqXF2sMTeW5t2I
77Z1fQ3uvJdkLc1j2+ZvvtMctL6yVBWauGqV5X3j4jZ2sgaIl8UwYynHnaV3zZ6GsY9bzcrEnBfS
v5tHaIKsO4eQudXwG/N40o5bWl4X3SawOtWqt0aY2Z688o/M30f6GPavdWyPa+WgpR9uRHbvUOJV
qgEX3/Jp7AXqWzeUK+vo72Xxs1Exwtqn3QCzSQr4vMOhggbxoulnQP36a8GVf2o0HtvAFp68eTOH
v7OeyF/5XMEGTnS3niuGfVGERGyFCl9E6MjvPhPAklojrHFjf0jpdtCFtQXisDoJLrr95Vy0kOtM
yAvp6cT4COmDtmr2bV1tcvV17Jwbr3q6roFz2H1IdmCWCKlK3Z0Ui+4hdQa6RFnEkPVLZmdNXm0h
sEy7o35uG7+HZN+pFU0yDAPEwemdNXZXPdGEJuiltHOHwY7FhvsCqbb25KtfQ03CBEjubk8Lrz5c
HqqFbpglhgECfXlJOPKpFaII3mH6i4g4ce3n+UrV9fNXAmo+wvptOJd8HFWiU+w4zjuzrQ3+9Nk3
WP/AwD7aXu7KUjtGLMg0gnSNbrpE2R7ZiXB8T4fpuY8gkzVC5NZCtZfN/po36OdhTU2hEDfP6P9x
dh1LlupK8IuIAGSALXAMp70ZuyG6x2CEAAmvr3/Zs5rLa5qIWd6+E3CQKZWysjIHY7v6klFC7vrR
qlBQrtp/Siyhg/HfFTzy3A0Wyx4uXsfCEsZNTnFXzjzWzl470ftHECerg05q6C+LNFWXnLf5SRni
PjmQND7jWDLR4s4ilGQev308Ne+vMrQ0//dzGvgpOXTQPfZfee/l/U23BEc0IPz8+PHvBxR0dv73
8Z0Fs227Y8NFQFnzGcJibWxa17pdVJ+dObr3d+55G5+x3iyzPUpWVFxf6r4cTosmTZxRq4gHr/F2
9v0GM4Kvy3I5x5E9lDA4oxX9kbdpNCloc401mkTQ8pe2Q2ibdg5FL/NQSbc/lGOxJ7O4sSbWwDaD
l9NoZxrCiiV5WGAI0M5Nex6gKQQEfflOIaK9cwRsQFJ8DXArU1N/GNoRGP1ShkPKPGSJ88+3bhXL
J0f4U7DzbKwL1A1/9KT+/PFCeb+yztfiIo4qINxvQ67f7810C1ej/L5vjBdBcXa5Bh1FnWre6t+k
p/o59WiwM6kbkWmNho8qG4auh4R/YQ1t3EgBALOm96puUCMs4JxWiBiiOjuw29YqXcWOMhgrp3Ns
GAbU1hJAY58WsdRTFhNBQPb9eCS3PmkVPqZBiQJ85eECGmaiIUkcoXezD9u0ekyZ/Tqz4NH4wz8B
WnwNlS8SCZRTwsYQCl4vc27dNHCGQyfEXi18I5avVcvLfip9iOLqy2AX5yYw9wal6I/HaWMy1hC5
tYwe1cEIb+exfnC9Ci5UZf3Iin+jKvI1LN5WlV/VAj+9cx4U/xI432T1/PFP34iqa0Cc1AZE7aXH
OuIVu5s9tJm0jiV/QNu3P0Ojx9lJQTaizh/vhr+yNYjwjKTuYA1Ujn5zzJZS/FhqVtlRAK3PAy/9
+co4/bTztq0Jefv7X28jS5bmhbK9pC/tY2+cI9COE8rpO9eJDVoFX4PesOajvuhgm1UqBNJMUHMC
17GPpEFtGP6/xR3uAuwyNNQ/T+M4X3VWoNEC4+ZH5c9e/PHcbY3pKgYstjNR6cK8hi92faKTaQ42
n6dPRTmU15lO6cW2lmkvmL899f9vIfzPWPw1pvAtctAt1LJkDtRtWdZxqd0DREwiIhW6AJskQwuU
1UCepyH3mSZ+6AonXuSe4u3WnK7Si8Bkbg2cEpZAPnWPYPywE3QYROSWubNzpdh6xSrFKPoJ1ypj
VxfJIcnSaCjvAY+F03UA1uLHc7bxijWs7mXQvHDMJOGKl46hw1V5akCjDn1P7pVlt47dNa5O/X70
srH0EqLnnyidMKhETLdCFq9DVb/YszkKMT6PJvhZWnTaOSs23/q2Sv9aH1DOzXB/F/WlqMtX4O63
U8vu3KEM0VMsY6yHb02Qxu7CT16a75y5G9FrjZiPhkGA1KtLrAkG5Y28Cvs0ANTctF44k3nPEGHr
NatwQm27LgpEL+jVL+eCDK+z6j8HRD5R/W8tYEAL/jt6dl5KyHF6zaWbvVsYF/x2nDSPezgOQPZe
eBFqbMtOcNw4CP8PNB+AB0BWpL7MjnSSMVX6Qipa7wSlraevcoZZpQYemFZzmRZhbmcfmp8NydtP
H2+fraevgkCmMmgxLSOky4Lgrl3Q6KLU/ceP3prk1eZv8xymLK0Hs0ILoh7lZBg8CVJA8bx9Sf09
Xdv33wLL5//Oc9GV3Cv0BOMX5aB1zc5ElFlijMc5cMPc2d2N7w8UW8PlA4pok+W7NeikPVeQchHe
A+7NfuxMuF3adqHCRZD5EDTDfMoEmAlo/2/iduYqZiOaV5aZmWgMymGnGrr14avwACI+F6MFQ5cq
5UcCkCC356Sx7mC0tBOB3g+tbI2uj85UTfMCt57A+VWlD0Hz2aE7uen7iTBbi5a4OpXl5HX1pRIq
RXPDkB5GnIdXYpit0+JVpg+VNQeJ8Zvx5ePluPU1bxP7VzgdU4pmb5FWl3wCoug3vgg9xg5wG47/
7QWr7KHWY9MZSoENUA0Pn9H+qYlDoqXaA123vmAdCfoucCXQyEtfjVnsIf2ONJlJyPJgZ01tvWEV
DWy36wenQd7dB/pz5pGXTJYPMk33vmBrE61CQlHMuZu3JVztcl3cC9cXh6Hu3J1F9X76xtagOp9S
4VgENuEUlOywGazPoyeP1KDtvmx4OHf+TtlmY+utUfUcAiU6GLS8uEzeWbPfXWvuI7WZ5EvWz9ZO
/Hz/2s3WGLvhY1kUlScuuW2z6xQwPmSIQaj6YtuDAYPA737DOqeKVGHMEOph8Xeytq3Pe/v7XzuF
j52dTxpugIw8Kueu8BXo7A9G7DVvbqyytWqJ446zDXKYl/D2c249BMMc45Q7frwLN5bYWnjBYp03
TH7Dktp2+kOW8unUTV25s8S2hma1x5EtD/lAkAlWtQ8nhbsUbAjLb2F19fjxz98am9Uetxe3lXPv
eUmhIE7LL0Hzu97DE7f2x2p3j73rY3tn8pIZ5TwRFqRvZ/F80KqsbrgmJISp4fjp4w/Z8OiDo/t/
V5HwaV1rX8ESAnccEroNa1nUeVN28rnS6uh63qijapQtyl1shtpXA8pjEWU4136JfBIHC92355kP
Ld25K2wMwLo8wCEx1mMEgiSFg/tR8bw726osTxD3HiKSkvmYS70n7bL1stV5MzvFUuS9Ki4TtICz
XobwvQ1Zn4UUiZBV7qFkG+t9rT4hYR7DO8tXF5JZGu3c0PDsMncnBG2sxrXmxDAsY+BwMMHzojpl
QxX71p2rxA7ktrGZvLeR+yvOZL3rjZ7OwQj2q58udFtCnsufi+Wdy11rvQ36DPNWwWwEyk0dsCaS
dvTSs/BrJ86nigBLbAN2lzaDcxKeh2od+M7BbCFrY+pc2yWa7y0PhL+wgAQWFI2kM99A7YHvXLS2
Rvbt7399OycMt3vcQRIJu6Te+4XurqiBtfDHm29rUazWHvqgSrSjekGyjOKADpVEkPIfl8QqAkLx
tkSVS/tJZvOk0g46W+YbRZyd8L2RGK5Nvmo/J3XNGj9xve4BygxOhI6Tc6P6L0aZm8WCibSezdeP
h2nrZauAWBmeKSX8IPG7SQVhjdv7tVNODQxsGisGL8NNQ6LEeGmmOt9Z9BulCsZXA8iRTtkEApQQ
I/wZOCKiy4ge2TYuMnGAYRo8gIpDNRYxtexXYvS/ZXZrzzEu0jobZQDUGX3Ld4xX+p7AHiD0y2Yv
Em0FvNVNbG4715oV9RJYZcayrCI5fIOZdViyZyP2mrs2Ysa6Cu5wg+6qucLyq8gczpRdiVo/jO0Q
TW2+c8j/OaL+H5lja9WH1DcM0LkLtJNYzvViobPZc0orMvCECHPl578GdMQefTpD9qMHh1aivfE4
VK2FbNDJnjOUSHC7wGAkbt5lh46m3Z2xiBP1Fs3xn4442tZIANtiAUhPkMcOOiBfy6FOH/vU8d78
hKyE5nl7K3C7PdhB58QVzzRWqm2jeSWTx6WbYPZY1sUhHVLxpe/9N0JdEJw7pWzghSp7nsU4HPqq
8CCBFRRQxzCqDxsbduNvnLKugB6pLIT9BYV/k4f2MIHLUMq8ieiYBY9VR5Zb3lXlaRTSu1mMQhVS
2+6zVcH9Y7FlBslwaUTs5D4PIRpNaUQ7MB90PVnxZJQ6Y/zaqIaO73gsdMtJKOVQ3C/eUKuQ+MsU
j71C/YPJfPreOwEusRI+BsdmDhw3cqrKXC8eBIgKf5xvJz2KYz7bemfzbyUoay4C9FogvmZJL8kb
Bya6IGPxuGfjfAftlDThk3av2qEGM79Y8jtvnKFR2qmpHkLZ+ennQuOuF46+v8dK2YjZay0Km6Hr
v4QwKvSEgPCULYkYxGB2Mp+N42atOFFCfjDI7MJKdMESYXQ8Z8FDUAQ7QW3rt69yvYLSys65m6Jd
yH2UKH4wuzp9HKM3fvlaVYLIgARk8X10SSTwiYk62UBwYNwZl41wshaV6CuIAhhqp8Da7cjVL4Ho
Y+HeuuXzx79+6/mrFMcZJFFwX0wTOlgn1kEFn9431XQYbGdn6Lfe8Pb3vxKJkebG13RJk2bsBQj3
KeSCjLmFv82rMfmPf/uMVbYyYwLyjJVWksIwqZHYLONT232qYfT78Qv+FHreCblraQNew7J2GUya
2CmswqyJkGu3yLPI9dqyg8X4Yscwyyl/DHIyx7qS+WEBdTJRuaUezDixQwHHtJNn0XbnwNwa19Ux
LaRTu7WLT5ZjEaGhP877V1U0oVXujOkGvs/W5leqA0HfHQYLMwd8tKcgKZR5dxMEdZJPvAs7n94s
c23DMi9rQ9eovWvQ24H83liv0p6imSgv6tZKfKm/5q73CvcqBVdQiX6Kuo+t1FrCaZrbOGh3K99b
23gVIWZlMY09kCZp/1oFuOuhF8jsjOTGVP2fMIJps2DpGgwkH6dHThV8OcrCK0JQm9wYqqx70qBb
L3rLI//aa+B4OBMjJE0W/ar5rzR1Q9e5b6a9ivrGIK3tBBs0GVnNjGg0WsaOssYfn1TZ0Dt7mPfg
kfdTXrpWwUiJo6dhwj5zg5HBNsD7ZBP2MrxFi8a9dzzqhCJod+4K748XZatJN2icQwOVkyZ90yNz
UVhshkZ14ZchTcd/g6npevq7gI+pw1maVAKnRClFBJGjSxdULx/Hpve3C117SaL6aunUr7ILcfVj
If0qGl3yYC/63nbLF2RA9xmZXuC+tNeBuDFH62XgQWulnSf4swtRNiGqWM9SjDezKa+cMX+sgQv1
zR4T+f2kna5VM2pr7hWaf63Ema6E+FVoFnFSwGIBSvj9GH88ght3HkpX5wdcfOnwpgN0sWvpn3NI
ZN9C7ci6GmTWxjaDSHAQCBMRy1tiL0/bL1UTwJiQ+frw8S94P0GhaxPKRpWMF+AwXBpJX7OqhxVN
UO+scvL+tqVrBY25IVU7QPv70mjpXgK/+O1arD3WadteJmBuMUoPJ1aivWJx0Xo+DuRlaSx1gMMB
KGlTe2fZXuSQ4BF2rVOkobeKblP+WHT6GqrAh8aFg4BuE8DOFExoAlkjaMoIv/zKzAjVIW8GBEyv
VVn8knyOF6c+LSNhh8DYJvRh8xJ9PIZbS2UFTRbwgWfAV9JE0plf2ESaB2uc1DlraHaeBriBVGok
O2nN1stWZ1S7ZChwTQrrElhQbImhfbDEIi6+5esrusjhKYOP7PnjL9taHas4RRqfGuPiy9oAwLpw
rhYuHz9+9MbaWAtQ0ELkvs28NPFI+b3k6Y+JlLczTNr/7fGrE6mmdeN5GkXAsvtaSQe91t11NXtP
Hz99YxLW7omId3XpZ1mQSKhLnKVfxrzkt7ysnrpAD2HNnU8fv2gj4q3JzsIpTCGo5yepvu7aLCS1
inNky4E9R/BKj3X7bz2q9M8e/usIn7224UuNI8ltlup5ZpYfZ0TLL6kR1s7S3Tj11hxnAHsBXyiD
zCa2iWstpwn6bShHP7BuTzd5a1WR/yYinph5AyYfMp6Mf1dsWCIP2vmRbtAl9m8zstrsqDwxVrc4
g3pd3uZE/xBVf+dIcgN/o5ObTl8E2RPm2hqv1VY3NesZao24PFZTBHHyUESLo6Jm2rOZ2xqt1fau
6Ah3RLtFgiBd/SmfjPmSsQoy06VXBDtJwkYIWZOcIThsTwG84hOTuie7ZMfMCb59PBUb47PmNk+Q
l67QNpEmsz7DizEc2u9EfkGquxPXN4ZnzV+eUOM1zMEN0pufAhu6Yupn4bx+/Ns3IsiasFxMtWYN
FAqTiuTRQNA9P/1g9a9MyJC6O8Fja3zevuuvLY2OvLkUAWKg7z/lzde5H441fyJpdfj4G7am9u3v
fz1/MbwgrdvhdLDr20XmV9AV2QkVW0O/2sdlSvxWOXh0CoMrGJhFFYzTi2LZmdmtX77exHAkQ/ci
dlY9uAkbxkNR7hE4tiZ2tWkrQGaMoBMiye0eqpVDmE0l2JpzSNsGQPpeqXjrNautmw1tIaw+A27l
/s7GIaTVq2Z4UdABJ9+TY92YhTXbmNrmLeXGMEnjRnYNnPTNwxnHz8frZ+vxqzO692E953IKJGHQ
T0AuPjOFq5de5h//9vy3sftrfQ6tA31cw60kGINbZqGlphISBFmd7yyjjQ22phoHvnG4PzQpJuGX
5z26bAnL7M6dd9rxtsbn7e9//f45W5ael0F2SSdRxqMP+slstwBzHEp2EP2NjfB/9GIG7Z7GB/w5
CKaTIiVpVHvVHinAfdtP/w+o0D8I819fgPSxHI2Z4cRQLTasQFPqh7UzLEM4sEyd/dEsEQSky+t0
gdyLDLS8KbyMnR2Zd5+EPbHI4oO6NHY13MPuEyKpEPgPZ56NUcf7Gk5FxWvbp+IIp+z8apl6cfh4
6WzN7CpAtHMa9GMPhleXQqmlP2PR33YMTpAt/bcI9+dG+NfQBNnQ66IFMlxXRcIhkYkaL1rY1L91
sdM/4NpfzxeeKXsy4dxFsRYMYydv4950dujAhGFnkDbW55phnNtNjUYv5iVqWbKIGFgG+S5sS9yG
71W1tl6xChFQNGZF58zIf0HIOM1Z+zb7nJxGe9cyausVqyhReansCsj4Jl7gH7SThu48nB2oeny8
kjZ22Jo4HAQKRmEiAEbf91+LsY97uew5UG89++2T/ppjyOlrz6qCICFNfS8zhvzzH3PPNUu4bzK7
HiyEtqEOiodpEM3nauD8Rrut/egZ29vBCP5wGt4JEWuOMAGYCw5ILi/aFy10d3rf66KxrdlPXige
FVL7R2Wn2anOKuZGZQBNR0gvYsHlTuHfFJZlnUQHeWvakOZMLErPuiX6C9MlDqq21tWVb3kVyqLL
CAlnVX0XFa+u+w6s59vKF84XOuVTKCoLojB97R+D2SGJIuUSExQ5jx7+3aGom+5b23XjE+xScxM2
+YKiV8M1Q1proTmj6Mgd5X33is0G445K2zrxlrKM55zAuL6ZtIyZtua4giHd93aURAJOHJt7bxiC
49hcN0I77kVDVluc0J5bQTsJqtclyEJhv8zuSfDCgs5SA/PUAq7Kn3uExKipx/FqJNgK+Nfp1VDL
+q4VpjgNXVqX4RSgNFvyiT7qAHLqpSut54XMS2QKnSUkM0NMM75cN5YEd572w5Vda3fn8P1zCL43
sasQajjN0jbLs0tLMv7LDyb7Wge+y9HNAYTTpGBKcLYUsaLoDg9sL4gKBm8Jq6hRx5CUwaZBFFUZ
ErMMj0HejcmIbHOniPF++kSCVfrE6spyBkcEFxtKKzP3wk40kct/F1MQwjr5+PHe3wotq1yw8yuZ
pWwuL7R3x4du9L7ZKHYnoiF05w0b59Ta55JbjkRdvakuiy7iNPhqB/I85CUcq/ag941qDFnzyCVN
J7/2y+pSD8BsIkc71cmRXnpfS1PGvkMqP3JFuVwM8YpXNAgNd9ou/J3r4/tDSNbscgqFCKQLTn9l
xDhHcKGtk2bxxjhVA9shrW6thdUBYDKAgoGe7Sv0raD+64Aij+JFX3qfltb8zvz+4V9WA1mzxgVB
uZ8H0GHGGD9zO/1ESy8LM7rXN7U1VKvTwFTaqm1ZkQvE385wdG4iq09vIFf0/G+//+0U+uu0qS0z
THNlYF6XuhlCWvdonDJBPXXPj2prIsjqBWC8F4A3oUbKEC2z154WkYe62yzADbTk4d8+YxWXRsey
FYHS1RX8C6IenQgLQO+5dHfuBO+fySRY7fm80B4zNax0hyrVYeaIE3xoHz/+6Rv5NFkTuZnyG5Xl
TF9l6OTKY9Vo5yCdnvSh04sC+XDB098Nn/1fXQ7GFExU5KWepvyRAVGHl5SYpmPaIQTRAErNU0Pt
Z5SNJxXORtTfPW8Qd1mQVmW0cIuewCtpr9x59H5//PPfD1ZkzQ7XGke7Xdbkwg2Ov5x39FSBQx36
Kvi+BOOemufGPljTwwOCmgbzoThvFFr49YzeF56ATRt//BVbj3/7ur+2QaXa1vIHqDPDEiwM2NnN
69DmO7FoY/WsGeC+4KhLBHl9NXXqBTvrxbLw+I9/+Nbwr/Zv0FfZVClpQ4nfjifdhQGoxWP6BFhl
Z2jeR6vJ2opSZVWVDW/qX+0QfOtr99Q0Qw2TJogMS95HFe2OMMrcE7XdmojVRi6Ggbt5Dgecpvkt
G3FcghMa1HeixNaxt3bgg2GghAkimy7ZTHRIyvEU1OS38WSN0nZ929tA6rI2sENsyqOVWzvCZlsf
tUpMFmiAcGIy1BzB1n+ucgUdJM6KUYZ1UQ07d8+NeVpTo5ENVig8g0QPe8kIPSHR0nSHelxCA2sD
UgBC4nsQkrfBJiNrqnQuGrRlguh34c7SogHb1tb92AXpuYdL3D08QRroVnq5OM4+Ub+ryRrsBE3M
80/TtmMdQjYB9ePZHdpfZFrmr3nd9R20HBoKnYelL74ugz99fwtlMJT3hQDzD0pRpcpkDPMrEMwZ
a0aYstv0HiLC3nFpXPfsKdXC7Fq715np5/saXTD3UN8priordz+1RMzHTpDs3qN+dpxQ9EKWaltf
PWY3L2KEKx/v7TeuRrVk96hmlgd0Xvef80r2LdS2aFmFXSG6WyiTg666ePJUOHo5BHluHSlzBeyg
ivIbrjP8gCbD9Ji249zArIvXp8I1b2U8sdz5lZhPMBipfk0p2OVqdJZ7u+vLSzWA+EhUFQCOS62r
eqH0wbEG4oAcN8pLU2bd0fRqui3tyi1DMPfNEYLG8siXXtxZcLM4TBmV13wZmm9zb7UnW8r8t7t0
7jWp9OcSXL9Tly+JK7qbcREZSPmTHZeWaWPE77fG8iyLnMCRsWn828zrrnna1mFqm6/uzHgMHdWn
ph1gv6Ka4jzZM9RCfTZeHFc0R2BawOG4bY4sa64rCSsTncmzk5tkAcG8YkMiGYSvB2N+wsjsJp/V
p05XxZFwpsEDGmQMonAFxQtw0j3tPklcrENwRu1QC5qfZB7cg6UsUBAOvnIqf9gOq49111KcMy70
3Zbiwao8Ejqw+4nKrP4M6bcizGHwYQuvjGgdLDFqbgUkVBe8Bt7VYQPfq0i2yw9Htifj6l99xr6B
In3vZe0SYtYTOJqi3yUrEtelbswDe4jc0Xrpgb6jkK1MnL5VbVrDSWQc2LFZ9M1RIld3TBoaZ1Zr
37ExBYy7wFWiKdhxgU4m7pj62vYr6LSIRzXU97Vq0xi+SPjfpfsCh6Vr2PY80442j7B3e8ENUoWO
qlQ0shr6pTZUS5eaeL9tXd0RnhUhcWFXUdgaLg1Wa2GMi+CSeRTEwdyK0gUUTj6iLbMZhidlYBPS
LHWCXMk6T9XowSIt+D0vsNCmWfPo1db3hrtz1Lb9NWfZS8Cqx5m0UUf7T7mffRYD+wnnkSqEls61
U3s/ZzsrQ2brIMqLHk+zwR5eBvvEB9+EtZ+WEaPVddrkWeygkH0AIxPNatz5IZYm6ikcUJm0S7gL
qtu8XhJGxaM1ledZVF9wupeRM+hjpoIbWZl7e2m/4X5y01FrDptsvNQEk+xTcU1yMDh8YbuHABJC
MfrXSVzVTMckp7dIrl59xh5n7j63GU065t3jmtxEtU1uwKaBmhVKsiFqlskAF2ndN3durR7d3txw
oKZtCgIPio7nwvg3xJuflSJXfR0c0l7f+OXyyS1h0WajZhJKml0orx+ybj5bOQwLU3qsjPjZwxgy
Yl1zdFuF5ooOCVpv/+5K56ueO4nhECTChR/LdxQ32mv02fagKeixKQ0zCQKi0uUYDa57Z2cBGLql
udZpMBw5iGCxPZCYevwJwqwxsAIdTlhPiGnOAcQPcyht+RNIzLWb2rdYqnW4TBJWW5R+yWQaQxz3
GIhMQSy7PaU6g8+Ce+8v+iv6eiHL4MNbpmtJ7NEMioOuf1ho8xPaHi9ozDsJDeimK7K4YvMRfdv2
2WgeAt2+4vZygGlSEPb9BBHaSh5cIAf3oEylEWRgHuos53ENg77IK5dzy5ofilSvpkcXytQOeQSR
yBdwtz6VpEKfioYW2OLML6WTAoSRmfd2cGdH782v1bdTuDpmy13g5EmLSEHzkkVKGfiPpYAg0ia9
KdrgTIBYJ/Mklxuvrquwcvv7tF3uLBKA/Gfzz62FBSTrYLpXCwsXd7m37OAG/UUY9eVQp/1TT9zv
QlnkqYNJ9ousCeYH6mth55aAqSZ1pcb8xyzmx5S7pxKJUQt3w2TQ6dcBCyQsFnUzI0DiJJl/WzY6
0DL30+Q4OmJueloC+F5OnnXQnF21KX+kcpZHZwQ3xuHNp2IB2UEoY4e9quTRn5xvjrZuhsK5amDg
CYzFOXKYAV27VJiDUyBu95l3aA18FqdB3ykHHGgmsyTrAnReNN2VVFiIALUQfAecfvAN8o31bdDO
9Uj9n8bJ7mdDEwScV6FarDEYh/iD/hwMQDsoTN5pOpxyWn4KYJMOW1j3ROHbFnaACZiY7UiULCEt
rklML+cep3NYQ+nk5EGGJiSLwgQs5Nbt8it4OefoMTAvKZ2elA3yC/hZidbdfdAoN0yL7qs7KTh/
uAHAaMm/goCWIKUAajba19B3hvidPdiA4cR07MvqF+nAmubtBGFaOBWHAOJ+OZqgys6tG7TOn4Rv
rn0rhXTFggTC7up4KP2nkeUP0AV70Ay/LUuhOtjCDf1NuTcqi4pc6aoNIjP3fQwa/V2G1YKaUEbA
Q8hf2UhVaDqc8ItvTREGn4I0bB6m0qnDcai/ugUtn62FyqjJpzvobILJ1B4td0warKvZfTORWxQP
O6fAqm7hdjraoowKt/ZDadIvvcbhCiBVYqXKT26gb7OpuamAZRa6eczb6uCMsEkdQcxsC3Muc+ad
hUTrHbQkX7yCPXsQxpESUhAdLUXUwy4cNnhZGvqtc3Bk+igDfpmwgSNqFw6a95rbnlcq7rRBG5+2
p4g4HbRh2qFBvdMFbzd9s/0JWnPE4oGDyZJ9mS0K2xyYxY+BHaVe87AguWgV/cnH+bHKLTccJ6uP
BFoMMN362aCy42tsvjZvSFiNFFaUOEhy4wG09OVJMYeHjSGf29x5bSi/arvmqR6xfOqcxDPAfFdw
2NMGkClFrV0H8H4tZkaiDAavkxxNmGZwTbBFHlYp/ZV3PZLGgdxkUEsJuW6R6ohBHsa2mdFmxavb
QuEKUwCoPnSMwQNqKG7rVP1wl6AAfd1ToRfI9hcYphOL1QQLKazxtnhKS330Jg43074L66m4ZZ6H
tsrhC8n5V4V25hjtyjdjP31pB/dJcXy+baWPDpV+NNLpE5CwbyUpJkjTV3GDnu548jtMVCkhKeuC
dWSr4MXM3U0NoicqedclB8tG90g2ip5FKaoFRw51zzFMW1ZDArCu1UOdOuKKixqLw5fdKbNUe+d6
Dp+gBYJw2YsMc6SgQR72Jbd+1MSH1WOppE7RzIJxzxcg1lAWpg1Yy2NfgSetS8hGzekbQuQYGLPY
1I66obBNBIUbT0YaKf4Xf/DQ3AyJYuQHQJCa01Ia+VCxUd64lBSPQOKzG6FI85QrWGEJixWP1IGL
alhA6D6NpOXhAkuFHdxXxldfRjdrr21Sdn1IkLBAgYkM9yUNpp9cZEEb5407qChHJnYGgKkTGOxk
GDHHpPzKg+v2FLZ26t0R+PFeZRVksBLjLBN7Ip3V1lGDw/NzkeZBpIyP7qrKWKMT9hprAux3Jxdx
TTmo6j6Udn44nRluU2VmnJ8wXbk3+KVfmOqDHWB94xq/bpNzOugGwXV+BvURnlD/o+7LemPH1ST/
SqHeVS2J2jjousBoycWZaTu92y+ClzRFSqJEUQulXz+huqe7b51G9Z25bwMUCvBxOlOphfy+iPgi
cA0710ex2Vz5zfIvEc/k54kbyetBzMIzVyFx0rac4i4asgH5r/8zEPEXPe7PMzeuzdoJYbXTVb4s
9lUk3HmLPF4kcapB/JM2+i9O0s8Ca6dHw9gY1R56ehIG7Y+XzP6x8f+ZWu4voMqfJ3R7tImww6Mj
4o/Z2Yzq2Aiwem1VP8qaN1ug4P+a4zL5eUwXSweMt9hSHIQsxneF6vcetHGVKb38M/fEv7geP4fC
lzyaaCuNPLQl/zboc1sj792g+yeo0B/v89+ZIBL+BDyBuKqoy/vi0BlW3XPI52pUc26xhf8e2dUo
sDcaQcKbRXD/EtmQ9CO6hG1pWUL06/jWg/bGbsfq1tnZnVYYtFbjI3Wi6FYMvYkwoB4Nt3QsBiem
OSvGWBUeXO2dZq1C5zKMg8gXSGQth1SQUaQTK8tbNrhLFnagC32bECySZHS31YypNc4xT4eJ+PDK
MxOJgTPBKyNYAIWS1j7VQTfUCVWwpY6Cab8MXhqFVorR8vpaWA47LH7Id9FiynTgyxhXmJvdzS4z
m6HuRVYZWFpXpTbwjgmaWzEWHqJeK0z98/EVQd1855G8eclF1WwngolD4KXevjOdTOtJ1jAIJc0V
RWJ7altOFBMGvr03A7spWNVlnoo05o4JNnSTt5uBQj31Pz+zf3HD/zxLwMOIVMUim8MAa42zC7w4
G32LfMpa+1eLYFbiSKX/vkD826f5X+zSYJ5rhlO7/tu/4+fPBnGNHO7eP/34t4emxn//vv7Nf77m
z3/xt+2luX6vL/rnF/3pb/C+Pz43fe/f//RDJnvez+fh0s13Fz1U/R/vjyNcX/l/+8tfLn+8y8Pc
Xn7/9RO4Zr++G+ON/PXHr/Zfv/+K9enf/vHdf/xqPfzff/3f1ce75CDG/v5WP15/edf977+6zm92
EEEcCyW540Z01RFMl/U3Dv0NkCB1KYYF7MBfRfay6fri918997cg8GHiCF2tF3mYnf71F90gD/z3
Xwn9Df8EbQYICvzfA8PwH4f1p8vyX5fpFznUtw3CjzUO5s8rR+g6UeDYNoQXtutgT/iZl5irwUwY
NEHdXRUH1+MXW/ZHPEwnJNWi/AqPhNRok6bExwqMwWAvHkp+yZU+jjwAz6MpZF8oWNjZg69bQk0e
JWETHCl/mkjwIqvKxfSFr5LeLG//cIp/fJd/PHaH/jE6/1/rEo6e2pCaYcTDReiJ7f0ssl5KY2iX
V0Uii/rVY+QItTuLwz720HJOEqXg5KDaWmV2coRPbsdnJ7Uq4GL5BfjcauSB4hE26SksZm/UwM4w
isukPV1y9JP5HILHX9rYZjJPerh9xLhcTgJXx6dIwTqxD3NgTaxPuh49jR2lspGPVIwYlI5kmJLR
/iwseMlqhVTj2QmvZzs4eZR+eE7YJMQr87gt0VhMo+JxX/VvRVDzBDbtbdxZFo+X+66y4glWBOli
RX1Cq/IuMCjTAU9GsFiVWwAkUdKrwCTFfDtEYYsV1ESpFuJLOa6Jwfu5Wet32VJHKqlzIRLbafbC
Bro1txM/Iuz6zW6O9dwVm55JGL2HdoujqorYG4NrkHoyVSVmCHLRnCA6LrKyZX2Wh72bWB8uJtUT
tD8aJ9VKyxFfsxiHKLNYfu9VzXU1d+1dI5vT4nV3ZiZpCxM7ACCAUaCxSJlb2nGIZikVhaqxzyuS
llV3P3m82Fm+c2Q14VejC91rGYGzseFsAR3FqdKORjI6dKVNt0XlqHBdALF0qPbjbi8ZKmUaDDQW
Rm0C97XNmyoB4CQTbTWYJZ272MI+4S93vWLAYmG/i4Y1POQKlR8vMQG6/q51u51nqW0XaLR41rIr
EWqRM3LKpX1BLs5ZDH6Km3PXa/0BTiHA9/e2Wgebnrt2gtHwPB5k9ASw7KvXxsVkGpBO5sBJDQXt
TK2HqBECLdNzXqULhHxujruoySuyc2mdJ3zAJpgHmh8CYCB9+AEgjCHU3C9jv2nKJIjqFwtAsyHu
uVU2Wtplvgq8tYN8x/TNFzridcgTlf/0zim9m4AiypA+1ye/Xu+tzvrwGL2ptH5mw/woVgfmKYqd
hT/PBJh+XjyF1oodmhz3ZG8fgNtfqQa9llhDAZrxGGgIY8MJDYwSNeopaxsx58atnTtikCnCcZSx
5dwOxj+IST25bWTwsVBMW8t8bfrx2PP2LSd6TJBi/d0CPOHuzBPYaT8Uy3NAhyHWLYozUoRVbCOD
y6rf/a44zt64tr2H0akw199XO7edjghxPZZOldL5adT5dzE5+OO2AKKLt4GfwhxOcOzzs6m13uAJ
9Ga1eR+PDQKnZ+CTnEVQrQT6yUT1YWzFuXWuZW+FiTvb935VdOgnbyd2Y00SC17tH+uu+bSY0dkc
Qjs6qlNUegkxtpuMwdQmxumHrAKCMJIJRFOTH/y2PNBJ3qHsxChY3mRDHSSFO55JXUlQN/0LqBz4
JiOnOq5NVQMTOtqhDTScrrGYIxDVcdJJ6A4na0FPWeI+CPooJcH8DdcfCBwJ3ReR+953a09U4g6Z
2ie7oFslxYiOOit8k0Wzc5iUPtuTi1ugkRlDJpIY5Slyqyle+ilGLAyFaRLuTJAIJGkNZDXA1zzp
Xo0wao2ZJgAzaTmDw7mB/8yzNfeHIVTbygfZX/WAE4rB+5bzZmrYI6BEmYhJnAHUbGmLVaWf59tu
6K5GXn9oCLDysUCasfLR+HarUPwkO+tZSfd1KQkOzwMtU4olFSGG5NvCu6p7XmfFFHVYzcJDEQD0
ngssQoEQO98Zn1sSqv1s7fUSAQ2YPZX5qFdlF7xHJXsBO4C6EEyRaqkEJ2GnhYsLC2olGZByhXYp
TIZlfm/hTZrX/saH7fk0yxi96CZAI4izgzseWNHoInNb12haURvClFFv86KAq71d7WzjlQcrzHVm
EYShjST4iiBPWfzO31bULPFYsfkKcMmSVqLcV1q1d9y6E0R4ezS/iQtf8sRY2LPCIXyzJGxYa00y
4ztnQkZgr/KuFw44NGWCOGAO+nXrCoN0n711m/t9xutyTv02gQbravSacwMJuxzyIS1mdM441U1q
j3mTgLLmsQuvgHRyYZbrhojF7b6RIfIuERqCufuApNgjkTpgP1eMPtABMmbAEBm0qctB9fNXOEUo
HDB/iC3TO1qi8q/+gKOa0Nu3nM0x/FCTruAufEWKMZF6Zb4aAb0Y/G0RXUxS/5qPGS7VF5mwnMCI
2cphNi9qtfNNr9Pa8Aa2cCKJVjePXvAl1VF46IapSggBj+go997zx3sR6A0G+qHT73Nx1XdYHosC
CFmZFrZlZUtMpzLctA1DNSLHNzbeCG/j+y4GD0lL4oA3Km7gx4xhnT5GuvocowX5oEwu2QTv4Nil
Oi2WMROievVmPAGFcjUCR1tYX8mvXLVHgK0Pc8692InCuB3dcyn5DXEz41Qa6Oh0sWgg96qEK9eE
P5O2wmSQD1Rlods+YDtF3gWBhg3gzSNmyokcvgvDwcEM/WvbhJ9Isr8G4P8WavbVQn6daGfvjeID
8C/Ikw5P7tJ0rxNuyWTyN6rxrwIElY52eOPZ82kKu+uBwLKkKWXWge3P8NkQzCIDGR6SIAbQZrGg
0Sny077JbABjnmk5Qf69iPeCIDmlanCsjnFfPIHsRm4GjqXAP5V5Q6AsqzZ6wJxtEyHfCSrNnYKp
dtIo3sWLF951qOkyW3o686bo1em7W89e4U5CS+DXDtqw2s/AJ0pk3NvnQYFI6y1EjymOVYVaiHUU
2zCaYzsKmgR5bjuAjpsVWy+c5p4Qg+kYb9iMOR3Ps9DngfinYaHHuvfvirz8Gkn3NSl2znmBdVDB
WNCr76yZvHAvfHQGkcp+uqMY3E2Eze1YMYBS8CggYCGSdn29XybGtlXGhpDGrrvELQzR08YgGQ2U
g4JL4vAQevwbkrqNgulaEtBlSksYsHcvYVnjWSoKOy79IcAO5AObBAPUT/YJ/FqCXGoa14hXT7ux
OADgJbEIWpUG77jLI2T22I/QCn7XsuqTue3S1rc27tQHCNJtvmpGFLyT+ZD4qt0CmZOJi6SwVqnr
Dn4BsZzvVYvadQ51hH01T0UNGJJOHUIWJv6ogQfH/jQnQwMOJvB1m7iPoa5U7Oco7Kto2rLCPFZN
944CJyu9csjsol0SOQHJpm6bmontZGC+uwGApozG/cQWxGWtuLvXTTzOLQWFFnDbxXT1Bvw2S6Af
9VYLqi10TzVQxxbqJu1CGSyypRnmGOcOzKzX3pdO/YJUOpJ0JnBQ0VdJ6QvEudkRWHgjksXFpGNh
dSlQBQJ6xDt0NJSJbyJrA/ai6DEwDP0CnGfKIUwMWH9f0v7G7ubU4sTOEAu/KUKr3GkRxgqZhLC8
tuzE9P69ofmJBqo+Bf0r+NkV8i5BVeoXq4a10AxmskfSOuJsgpgLSybBrV9V+oCTtS+ql1qLb+6R
LwOWizV5mVbLYmGRjnYOgXDHtHC9BMd6jTyc61K6XtIi8LdFHD2Mv0+A6wtkLnJB70nD38SIstd2
P6Q7wD4hUl9eCGDXmeHSC2HDrqrhwDdEOBteNvKcp2U+fa+k15yHDx125KSEV0SKsjcNUHdmgaW3
lvZJatFSJ32+GVuGz7HuYdSjdlNEz7ZBTYUqNnWXQmVBTi+l1zxgpcuURNPh+IhmJCV0Ejl8m3Bq
DwiLwR5Bezse3RaQncmGgjzD/aSP68GLS284EIF2Y6zVRzXY+u9dJNzFr3h4rMPAnNqav7HJOEdH
jxhjpFFSOfUWNk4mK5rqYkl1O/vW92TCZ5hOBRjUgrgcidi0X5f3oYhpBQqv9R/YAqTYVQ7IQoDy
nb+8u5iMRL5M+W5snrXU+/Dcfu+V3E7mvnaSV/HsV7CCbYf+yu9ljwpovEcg3qdjhndgtbhM/T3a
iWvR6/vekyqp5s++DL7gzoULGfE+WznPYHWx7yPVp5NNU0u3e1EOj9QXWwUFEvKBOBhE67vKX72y
HwAuu885JBGuKjZGmbOXxyCPD23vH2pSOVhTgqN0HiKQNeE4XEqJ8WG+vokzRBsWhl9tnvXteCBd
mZU9wtUC7zknpM+GNvoQXkt2ugSNg+So2yV4a+CInywrJ+3LCKVdITDTs9xrLXeOtYAtCD08gB7W
H+SFJH5wkk39DtTPj5WqXqwiPExIflfQH07SGjJ8PmyhHfmKKIHYnbxPAZk3UGyOUdp+jxnbg114
+1FaJRje4VDiJvVEA/JfOOoqhJcNTO8evYpcF1XxweblVHTtbj2YyqjnKKDX7aoEMg+2RoXaEfmC
SDa4DHBIgWYL7GOkHmUZobgN6g4Fkv/FQoATw6roI85NJLovWrAO6GMI3L/Ek16dhiaEIs/Sm145
GbCWxDZM7hDrHV1VzXfDImvXaRfp6uMUK+/Jm1tEOAXyCuDiCyiCrKtxNuvCbCbdn1ADP1vVVGem
ucgcejyRXwuslvtc5SSOakCiY0i2tkZuHMwWD5jd/BpzrKyibOu0ULc9hs9gBPZsWvFpphGqerTY
Pu6DTUf9HPWE2PQWbmpddKdgEvCphZnJEN0VDrHgHJhhpZnjmcAB2CUldCf5jC+GbK04VE8FOQPn
iNK2tnGGsKnEePITibDclEz5lIbdx4hXwREsFm5wZ3rabnLLfx2cZQElB8KL1QY36Do5UdfwBNeY
smz5mC6g3G+cHsRdEFWgD5X9WPLl7HsaDzZstuHlk6M3mO/nId/iHyVCo0ZUnJQFiVfXr0GDfTXi
j5yXb9S6V1rkmVtV935rtzsU3vrkS+Vv+kHAqyz0YVSpZf6EDeIZk8LFgQdrK9mO/GjUnDKGhwdZ
CONrmQuWIlFMHWaBTRBmOYgsEK8RRSZTdR8V7UsDdZCr9TvmM14tjk4vHKMr166xBVUTaEjG78De
q75+pRw2JDB/KBKt4ag9k7hgHBbkQfNegRgQS5OjnKJH5uMxEQbKl8UWl6Aez2jJbxmCBNSChhGj
xy+yCN24wulrKwL+t370u/EAKGaICzoNSe9AHYcc0fuxApu3eNU1zNRhrg5hSmIhaheNUB/TYswK
mz1j4AMmbbnnZ7p4ZJTmIAUbPLkQeeCh3gpbPqrcJEgywYWeIIz2kbTerlJA2FecQJfidWzTdl6i
C3muvWE3t/TJhiPpwP2TwJQKrZ+jdkj7nB86Uh9HJb7A7kAlUplLVHTTXljNbpiCN8Lyq8GSHeJV
qdjAQa5qPHmsHW8HLbA4YjIaBtjoYmIDAdbGc6etiAp/D7erHodmjSdItWLHa+rY1DMUHa7z1nvT
U5EzkIO1eyFYBYEEwYKz81Iaqjym3VdXPuPVT7xE6MxidpG/vIVY46FhKTcL93aLQAkE7z9w6R7g
9mHcVa5aNnpEC9PkyLVwJGsz26DRYp5KELGpE/CdsT0fPH/oMtmgdO6gIHJy6+JV0bIlmACqXRxq
bnXdCtHLuPVbbK2WRh1oPSofzPNSzzYc1/1nhyoP2J++oU39UgQYFJYcs0N1mDkVYED6GfUBcLiV
9rcWPYGPJ6hj2L3pXbWeAsSk+OduWKB3gWMvRv8sdEcqzVnrpV0XnpBPH5NuwgVYFYo+vmxX4diG
fNrPw5zVoWQAXHmQWDbaH7aIIGm3soWlT2f3N/mkb3xeYoIFshos0nFRkQ+WQxvELba3g7MDMTdq
hIaniC/0oAQsnnvgcXTCfRqAAEkWdCvJEgZ3sCqRifLKxJ7y5qAdC+xxjqnigr3Uc4SK23GbZKgw
E9zLGrKm8QX2SziJYA9SeI528P3xFMfUUMvPMuBnDThV4ax4o3XTlf2tqODyH5ZYUMIaXraYPX2q
GLr7bkSJw/LmOCCPHoxTVgbT01jojaPIfhT9DQz2X/TC3nsXS0lFHwLkVkMu96S4eSmHacfxiWlV
i4vtepsWM/qTyw5FxC8U/vxJQ1IJRBCVImPxYMp7o7oTQQsz6GlnNM4pX9y9NfU3pvExjsUAeXnP
g7iZwXylrg03ysiGgseePgPdb2nIz5SksFEC+geMK6PGPVIv5WvMT6vrYcsh6IhbBCwo5Fvt//hs
KzQdyPquxrA8gBdSY2NvnFurxTZjBQRpCxSDk034WHrz2wD9ZTHtvMF+ABTbxIpaErIHeR1K7Em+
QognUQnrOpisw60Sge8UXwV1WLjif8t9Seq07eYHn9vXtDJPGJpC79j2D2J6tbvn2Voe5qW4IFoX
gYOmYQnEXzIy/BhRZ1NS0AKrLCpqgW+UgfRSF8AMcfmhdQxg+OUBblZRPPu9Ewvp4nnIwyKzYHYy
hXBMrcLhMIM5SAxnKhWgQ2Jbm5eq7LfgFlRaGpwr/1tI/8rLlQuXUAuArnULrzU8Np39iBpFbofa
x5B+zVOkfKAkqKqUQxGYQXNSgfQePrsO1p+umyeBLx64NEADcvxetDm6FiDsE4yTNpbxAedBRdUM
3dEaPqYouG8XXG/Pg3nThClEqBTWrIOxA4YzAWPuGRz7aO4mM7z4qZ6qje3h8YI+FMZEAPRLDiP7
APThZAC1za64xsgBO0bhsukGj0FhFt12FjTOLixnIKCy3av1MXPtJzeHYtHrjsuq6AkBliSFhf7L
YqdVLGx7/Tbi4Wmk+uhW5iWCe8OR3XC0vjo4rxmgMaPwhI8Gnbpe4W4WBkMjYV9Hhfc4sGICRN9c
AIhf5Tau3oq45FuIktN1haib4RacBtwtZdJpgqkgfWNT1cYjspuFwEeHxXhyCUFByZGcgHznWLUk
gJQivHf76zzA0xUxerYAIuD5ZUUyyeVOO/Mem/OBqFomxlsXMwkilDAvsRyE1gP7CQRqUqv6MFIC
SZoxCTNhKQ5Fe2jpeMqrx3HA8h5As23P+mbC8Kaqo1M3FGdQN/HQgbhQuKdLCNISDx8n/OtFFmeM
qIgEGiOsdwRXp59vWqCjrjV6KSb6XkYKx8MmRHRc1WxGd3yZwyDJp+amB74xFXoBbEzVpiQoniOO
EfI6CFMO1IhfBk8fC1tvBhT+eKigmekm3CrGQOKGp6ahZO+480sn2YG3IaAkdsBUBcr2YEs9gtkK
Wu2KZXmturzPyqkExi/9NwStr288cNx6MXRuL7Y0gLCnnbLwillcY/an3zJIBVlhPQinOMuu3TiQ
vE90egpaOaaNPdrYYtDi8RzEAwL+AoGhh+DUQkPkKywW+EAm1X09PiDM7WMy045UMm3nETeh/wHL
/w+nst8QIBnFnb5h8qaexEs4vgaWj/F9vfPs8A2cFktaga2KrhBQEBbnoko7pLc7ooxphAooH/Qm
DPCh653EsLxNfXXJOyzgMFYCPiCfBjwR2FOwIDnFeskrlrGSbiYXIa0hu9jhtNMo+BNZFmfd6q1j
2Lmypifi6iNIlD3ElBtriuvcAopoYfnLxfLWa/vH0SFizC6KzEQZQzG2aUM9J9YMRosWMOwvN2Pp
e0mj8StL8legqN9WEDTQNuPeDeooyMbIoPf2oSFnO4cFxZYLXGcugyvM7sZMYusV60qKLtOOa4c8
ejngSBjuF639Fkzo841ff0K6cBolLigmyt5MCbqsemzyrHPVeY7WvXb1wg3mCv27X2wbYX/mlO9s
gXd3mEDqZgPhabW8BDzIpoFUicRWgEVO9uBhb6UDPsIA/KTFpaZelBS+u7GCcUii9aYcQ9uPzczu
I9c9VRQ/jCXhqdWfaOMnVM8Xmi9v9YCTNy4eIGRnvpKcYI/D5yj/bgmWtO8NSFRtBdCXQzM/b5yA
gMghe5Krpx63o05gL/WBfetEgu56vTLjFOLN1Y0U5g7bo09eQz7u1dIdnaY41k2XlHTI2gHPkDXt
wMlmI+7fJgALI2coxZe0dfjFaZcHKvVTE+Wndgg+8hy3GtPBXW+mLptk8NH13ssIwAM37b3gxUnn
3Y21vPZ9k7kEA9Oifw46uLdhsUSG+y7McbV6bnbDMD9NDv/sR+/kD8Dzw4CdeEDKvSUAd6BRwkBI
cbDzYTrKkhk8GXIzIJomaHFSQ1Oh3sH2moztRoXEjUsSPVSkOiKTA+fcHTsMNshs3T49V/Q7IG7n
wtcfZQDNIUwcLsIxT53t3zGvz2rc0V5un0rQ0fY47QFTjPv11ARMHyOFG0ct45ONawQxZg2tCYO+
EtwS8ZsHaNcSx7IfJM9XOMJ+CBtIvKTzBuXrZrTc7cCGrMGsRmxCnLt1FRIlfwUKP2J2G2PARVRB
/RecKh8PKp+XB+NEJ7QOFz6QPe38O5CJENaKc4C1Evw2DpUSMDDdI8Ya75YQEsqiauKomp4oWC6G
FhEivo20gAfYoBTWRWCu3D31HxrfT2keAB5w91q0c9LbtUos302jur+BqfbLulAIH0WfIPODDNhD
rnaOLs4I7I3bfvjmeGedL3U2CO9u/WbVYr8txv/Qlbvt+nIT1PoG3wTtCp456o87Q7BCrW+POTBU
CGx5g4T9aHxQ7DDD8RForTaCYAJnh8LgDkkTm8J/twD7+4bDz0yc0Qw/hL51NUfAf9j0BLArndWH
7o0GR+DdEeZ/9EgsT4mDhs5eTvk4Prkz4GOufJpOzZCupalSuGnbfgv4/Y0Y87Se4UHjjIJewEaV
lGjAS4MnHvU2WPmCHXII2dMySsqlafYYgzqNLFpS22/6DSYqaCa8VHMUnWNNXwrF1HVlrqZ+gIaR
Ryy1kUTczy4UWeDroVUO9MkR2DVgRIbiS2oMMOXqJvwxk/hDcfMnScl/qnj+BaXPiX8ikLz57n+W
+vxJHfT/kR5oVdL8tSAobjT0QL+8y69fdpduubBm5PJP+qD17/8uEIIMCLHH1I8iL4SuPlon5X8I
hPzfQmITj/rYX6FvWbVb/6EQ8n9zQx/Nn+0TF+oXH6qiHwohiIf8IAowr4dBKdteB5n/XxRCjvff
NEKhD2EQ1EEutQM4nf40rhm6c2UgZBJgrizrbNffOYd3JQr4R2cCkJZL9QIeYkH6zABHsQqWBtM0
3Y3Irz7Zub/hDJxUrTU9YNwEav3GrXeshLIXpVW6DPZnXzQiFbBsPdI5iIHLLTsF8BTNFrrdalX0
0JrZNw0eoAX692LGKjqBZI05uJ8rELg3hTYY6YyapzAoPztag8zAFMrYALKa/XvgCR+qHeeEI85u
X1a3XJfjvW6Ys8mLFkNfEjUF1IdP3grD+A3Yrw6zH6k7tbeIr1gOi5AgiyOTH1sBF/8Z/v5G2ON9
AGHCxhdcZGZu0iaKBhjqBOFVN3cUqP6w9zndSPTNB+M4801N+cWUfN5G6NOOncPQhDhAovzG1zc9
8CGwOBK+6kjCpKZ491tyaUr2vLTT+FzUaJexksJ98xs7wAlW/3WKeAIACgtkvjVTCD9Q73VUw6Fj
hiSpETvbGoD2V4jVLuuuRqV/C5vipDTMfqztvW+xfl81UuwsiOvtqPFuy5VkAlGyjUYOOYQLs3KE
Icwbt4KWpMMCJ90qyITmjxCteUiJoshY1/AoinJIwp0zHBxB69p0L+ZI7UJnAdZuZoz40TJFhO9X
w/Mps8MSmyamNaJpnrKwGvPNFO0w9Y4elXGTWi4kQrCyyjHEMp8x2FckXlei0APplHEKate0dQvu
PooARdA6riOtr1wM3rokuABzyJFm8JlPBKAT4mjANw0j+GMusOSTIQ3qudzgMnYb5G54WRWYEX05
3N7CVpWPwrlz1DgdnbbLQgKPk3oMykRN9oNlAgjMWUszjCS1kI0XBrOjzZWo4G/AGrBIpnVvPJCR
SFwYEgM98CbSwYApu7IE0YrZnwbk9IaQSuyIUSueyecd477eF9RkBLrRpMHc/2YcQ2dLBYx0MWch
Adir5QbIWZXo/luaFjy6hTSSZlWLkME4mY5aeRQQbx0bjHRs5Ais1RnK6NZBMiUe7OEqCCxs/bZI
uxCpELCieUcfVqQ5z+dDkVtNqof21iPFdL1BNqq3R2bRjFpOq6yCmfvVoGrop7p6wOCK0geMG5xC
arYtJMB2zjdRw4b3Yq5SKyrd1yAcnQyiOrrkc4KJTLJF889SRQA0Qld0U0OjtthduYfVDwalFEal
+8na9JP7XLSRve+WAvBBy4J4WndrYvzHqFZ2Wmkkk0wF4nYXGCvvI2d5pmx+90b4pVgl5LrNGLxV
LZQ8tYZsLdzPqrwgXaFP66IKroBrp6NSHz7m3w5mupW9vdxiPLAzGARp17G9sB0QqgdqOOaWOGs2
i3dnkleLFZgN4ovbvW9HTwPq5Ba6oidvCEHmEg1pVOUDHtXsdmbGznILOPoEVNRtXBhGhdYZsdyv
HRn3MsyXLwyN3nlU1h+OrC6BkJhZ4+oObJPOVCCf/AJJ8BaTYVzkeu9VMgch76KwkPVbRPinV6E+
WO7b/8PeeSxHzqRZ9olQ5tCObUCEpCaTYgOjSEJr7U/fJ/4qs5nezFjve0PLSv7FDEYA8E/cey7O
umSb2ht7jP0ad+MObRq7IOKydmquhwh1IhPSCV3b6rESdpinbcq9eHkhwjI23WDTRtMvF1rgbB1P
7L/Ddc2QW8dJEnYmMUUDew9MeX8H0/wz2dUWZXbRnJxmPCl7aY7lG4BtSmPU/8yyNnRdE/b66Xed
8AL2QuNS9q7PhFyit8vbNohHxQ7+2sviUdtCJ22pl1Xxh6AqpmF8yv4ixRwV40U05U1TeeNhk/NN
3rLF3rDn7hBcvaRd9tAnNJxenN/JejpM4/a7xdsT2UOBiFV9KMr5wPQMrZ78sVamjUk8Yi5jbqw7
T7mnP7bTrVpo3WJk2akzkb80AXBLe66OPnt04seuXSwEZfi7upp1et/Y0icc6llcYynnVeqXMkE+
N4rMICd1OaT6GiRjhQF/aE6cbb7RtMHUA/SpbRFQicV4vIJ4gwawdU3JLYvbxE3f480brh5EM1QH
R21celDCA0/XP1lbULB1PNpjEZk8M/bk/g2+rJzbfCB5s5rMgzfitFEtTUpnbjwGi+jIDdpiRM1O
mmAeSYjaobT63dYbsKYTLt+OGQIPY/0Vbjn6E+xFLBv0z2GTn5npnOlskcV2IzE3ZvU99F3GYZcQ
Cw0oGTk60zDRpmxKGxbqxHP4yURs81LofdAv+Up/3d3PLcbusnfRry1f6bLGu3XV2+sG+L6lsDhb
lXW/kHMyp5K4uCFTxyRXf1OEZ6sofkw28EFeoiNQZubPFVrMyl5fW82kolVPuU1CTymrX/w4P82a
fRmlMQXSS45tjf4UafKnq7obW8ZNkK1lxqo7vrWwE+zI6a52Xtu/apZ7xI86nsp3meFaG0u2kc5N
1vAWSZ7VcLKH97xhfGnhysUK+E9J3z7MoiO6J+cCnzuhsMf2cGunjF2pxgGRGlzAjrsfbVIuxmJC
TNgMJ80h4wf3cjxweeW6gphMBpY8sNkmY9Ngo+ls34bdv02eynzpTtuxYwEhrPQ+XnGAEeL1NEiD
IsQ4NVpZHXXu1kAX43BZwrzPkZOuzuzHsfaiGHn6nu39ydQW9XiLWP9NediUOWKVejwUW1ZHsxpo
/8R1a4glJRBNfMlzU1Ar8Jqajg1k3/3hnbgjZA1rJ3vdemJso5sljYtsD7R+6c6oEGB4W4OiwTb/
rh7wMcX+3Z/q7bCK5VMX8jB7DuXTOP5CTmeBq9tPPT20iygyhEe67RBy7/SNtW5c35uixW+1XLfb
6R+JHBbzpFBPHZNCq5/QUYwx0jp2oRMm/J3ONb2LsZf5ZD7B/prbebeOxUucMnLV2nTYSxflyND/
ji39+YDscU+N5Q8Ns4rBwEYyFPu5N3zXzFpfIkTca7bAuTx6AWE/vK2Sh9JY2c4R1fQ+m7uot83X
EavKiSHMee6b/GRKdne2YR4pq/ZDucy+lyA/FEPzIWoj3FKRR53e/03zdIkc8XcxE5P55cYImJHi
qWIa065mc15U0rLAV30U1+NHef2vPTV9Y1fTogGTpqreYwqy1WDnEovOd4DiwTdkTIX7z69qkgVB
KDBxqwuK0dYVBxKiv3DWf7lpatx2VfdhKnkwvfVmjpcf0BcJECHB9vBqjV7W557bzm61r862H4ce
lUleO88yXcto0nXFSClDbyXGn3hufvKrxrHReQBi4nmxuqo/beqq4DOjHm//iKzSzhhj5Ucp11fb
zJ/iyyDq+TC4A7MZ47eQQu5Zjuq4+djTxw/SEYFqSxEQVHTr9HG/nylpVlByXZzcpAh7vF7mJ2cu
j8gpM98ybEYUTG6m1TrPdn6fm6zu6KKlk94sanIQN1bo9VwZzmpFa5b/TmOQDIjAtdRvlNMd2KNe
Sp29WKP3DPMr+75vvTuTghs16bavG0AIQk6RpamHunDuNU+LHJzWK0/RLIZH3vZAKLpc/xi2nZWx
EHDHzu/S5CHxypD5OavNkQFCFrSm913OQ1h26msB3NEJ7Sgy55YpovIXnTmpTTBpPJg/EvAalZL3
pVK8zLN9SvqK8ONk9XynSP8Ug3rQyAjE7Jv6sF4zlqpnYYz2LnO9jA3seMcQr2k4W0ACTDOCSAd9
ZiW2Bc6EesGAdlNUyPIo/gAq7s0GwXaCicqnUv/3qF3GnwkvL12GXU5tb6lZx/LON7OMlVP2jGLK
jRYvPuYetoq1jR8aT33MMW1TV3+ibyfnPkP81u/tyu531EJMGoeUD7MSHzwlH7amQ6FCJhntArVR
7NhHMcqPyR2yk4g/6txcz+VoVLt5tjmdeu/L3sw84MFN/Q7jYKOmWTuvwUnb3jCnv+J0xiBrOUoJ
ipoC/uPfUa2XcqmX/VbsF0tDxtvyJKAxeyR6qQ7zWD+5bklrKcRRK50ssI2cfQ+7zJ5wdX7xBsH2
9lmymICuoJ6s+Spr0uagwhavg2Q4bH2eBjry5bbnJy/liDNk4wBNTDTIjRP13fSykFQQyXo4kKtZ
+IxDnTB+7rfxtgWEerYcC0tYfpesnKK5Kx8Zq+8rE49G1t7WbI84KYJmqZ5Mzk2JyiQUPZcBz4nb
ZVP8Sk3NHkpijmYYcBvH7FhFiiBrMnm04Y0r9+wu/hTFcM9c/ctcU0Q/s/vcoOI6J4b30m9sr8dk
6oIubrSw1fjFR1piuIP7Ic6cnbVOK5AnUDTdrWYhAtehB+4GHoe3m8sWQy6v6N3UU8NiXRW9R5DT
7WYlDLPXjdBbRLILPhcyzhPnMJj2vlFUMOawTNwXMtvPVZ0elh5MMekOgPq8hDx0z/tbG4nFXNar
T0AJOXlueqWt+x4Ru1/GaxqiQqZ47VN8B2zCHdU/MAJDqg8/A9gSY3fd3guX+xwKEMQOvBQmk+Kd
sdm/DNHTabwdEZBHi4nOkGOGnUc5RjrPfV4ZqvL4hvjUIsib8aZacTfVUGw2kVWHlrlusNFtSbSF
af9ioTvn95ZsERKXgmXVLrEBBdBAf4CQV/PBDlJ9d/2jPVGPFuzpi/wQm8l77M5AP0gsXIFf+Lrj
/QBBwYSMVCwnaPlQ9xbaLAaD+lpp2HPWHz1LXxfw1P6Uc9bW7jVlEC4Ks3j1ZfYcQBP1sb9Y1gfW
9SpKGdvQQ9f3aGXgk/SpEUqvfdNmFtod7Rb0qbzFciMlgSYrpX/UbzMXevVqwonY2b3BOkn5XtEf
SlEw+0+BXej1b5ywxOXDi+x5o1SrwqrIOnq7GYeCtv02ZeUTOCyQBqMTRQjsmy3KK2nkH25uXs+5
9lOvM0bnzXbA03QUdsLetBpYWCX2Ue8yb9d2uDA1pYcGKv2btBrDfNxtORdm2rgfteX2fmMNzfPi
jGwrDJqSpjKYbJdNBhJWxRxRww9cvTogRoA6mFaIV40hpWiRNTTXP1kox2W9nSf6FY7YCe3y2VNl
uctZD+xIlAUMwfVSAPOYCK+NySd1OXtYNsbgd8wHvaJ77tbmjf7w4HaTiRPMm2j7EhSP5XNdFLQK
61WOE3dvbH8bSggGRKONc0VZ8e2q2h+8BXs1L3jxawSBTjZceBcQwWqXKU85n9aMc9Z9RkdsYbxx
MQ2wEYKejBOfS7KDtGRmxXdX4WSgKaZC7rfTmlcnOWuvJRglH3nMjQvbk/12eWptFogVCtYSZ7tj
lArVivk69Q9zwQ6AJ10akM3JFS65wjY05jy+33jNiPQyY6EQILR3HOOLhPFwVJvDTn3OD1z7UaNt
V0UHyxO1fq3gu27aa31ad/O5T/vDXOu+k0F8ydaiDgY3DSq5KM7IQobdaCR38/ztOMwh6pnrLVFz
5G6uEY2gfndx+uHG68g0Y1mDtHUiAx4J6ptfyyF4KKV42pki3edCe05Ktz3giSkMdVTauL+GH+9A
KQ6ha9unsVUiHHRUalX3ANlCnGPbZawlK99I6oxdbz34xItap5IhvzL1j4Z/0sfcAlIPOYDSFz3y
4qWP2pZFeuIQo7hCQrtW7G1wSVZcWDPuWD9HfItdCrIxJ+reUakdytIkgmPqORxY+jdr/SvVt5iN
NSzKoXhMvDm07O9O65b9mNMEOAIEBDroPnBzFRZz/CxBm9H8Z+9mmsLsKFTktE52zBGrGquD8BVR
PIAYQAqmG8V9TG3M+7DrYmyLA3Kl+MIgyWPUQjbqwqB0xysKloriMTE6yXAvYwtZfk7AmPkg+6PQ
aEOv7tVgSpHHN6X3uelcS0b5B5ixzXRRMYnhVea690oLRvFdHccSYLgxmRyAjKqMVPSBKIYWhVR5
KRDvuUg3dmLW/uhGjj9bt/ZYP2o8dpfFS3863Zlv6+nvtLCcbZ38yRxjsjMsI0q51cMM6mVQNnwc
I4/LOUswd9yVRVEGJasUn2qEGJfIW8BZpOnymXgwlEd6CDOTL9PAb9yzPtmlVvkmFn7jumo/h94I
dVwich7sPUxDG3Ei4iV39qurH9GutZ967uNwKh+VJ61QXdkvmhffVirNIs3lLDXUvSTXNZqd+j1L
3J8MkFmmcGei8bmWY4wsF4Xic64cOgp0B5lH97QMAkFYe942hFLxCEMMsTzKvEn65BsgBAYK3Yvl
1+EM8WiiHHhqZu7sN5ehojVj7XHldWTIP4YBuz3AMIw0rpBAmuvAeCkOzJqDlwMY0kifPGPbfpNc
PcFQbR9jZ75y3fKGVK7yW4Xo3FoZvm0wxGKgQ5M3vE0UdS7TJT/xqqCgoltrLsYGB1kujHeBdoRn
GyI6l2rORJBZmUGvklcYaxTDj3SgisudPnMAH1UDvzGpq3e1V97FHv17LjhwNw+/xIhvMKMAkkT8
BhiOEQPUac6ZOX0O8572oWUWMtHtqW4O9d5+a5L6tY6xRrQUlDJPB1hz5ruhUXxQTlv+PG/vfafd
erK7Q2YWsCvF7yFvaXHw5FyvU2/MsVsi05wFZVg7nIbG+zU12nE56lPoVtNxsTJQgA2Im2tK25aa
SZAv5WVqkzhcDPsb60+5066cqy2h3ZddgVjH/s6KZ4FJC5AeBcPK/r3FOO3HtWaEKXVIkiynf77k
TiP512cjQAWN4i77W14nMJ1R/MT9AIfFetVafnA+U8KtTH8Sl7EnUHPLnzIuGIPn4+qF04zVqGpN
ZPwuQJ/u6oFJFQ2wh29hbKLGKjiQuwUsrkscM8/6oKqNN3czn0aSFhIOvp1Tcv81k+ftUvmKmL7c
Lw7O4cWsqR7cs92Y38UIEs6MW8nDsT13nOc7omOfM3d5ijcGPpVVEWWRnIQFBBybUBV2csIF0P+K
HIH+dAX8z9S2zdhxblFLIBr7Xnt0kLjcgyTHRZfL+qtDHu7Hk12gxrnDx9wFSANxyAzefTrnT5mG
cZpuHyV6cW8WCYm+QDl4RTuAfAPGGi5G36xiQDwolwJvRE9oA58HBOmLecBFDYFwk1HGLgNfEn6O
xGBmPM7xSdYaBsUu63az1ETAaJ6MOeWPPQE1Ybm5VeDMAj9b6x5Gx3swGmh/XODcP7r2x/O4yxVP
M+XyYbU1pg9dZJct6S+tIl/FvQrAKhxipTv8UUggIAP+YOLofXelEhmu3CZpWj5C0ienTp9Uq5+G
pHjKXd63xdZm32r37mz9nZoJfgZ3Ng5OfmI187zebv8RV1n9/ANOIBwHatKNaF98Ftoq0IxY46fj
VGdlNK/6gAWLYc/nUlgGMRvNcZZUrsuhgDURMA7820pcnq3mAKggHtWqs4epyMMq8bI9UP0gKcYV
47CKEouoVCyr73nLb+um4vc6OrAYmO7yh8RmtGn9I+eCe7uL7X3be5+C3CWf0N5HrNRBZxfvA7VT
jUZ5Z5vVxPVLL8fSLLRMHjn1KH9WnE/328LHm8T5d6ywutKy8URf/zbNyuSyHT/jkgWfxbseJ6iS
UTBHzsCbNgCXDhMT4W43Ptvxo6CKwRzJlToyGYHoAyI3m38rMv58L4V77Tn2xUnZ9LQuB6Ftklru
8L1ky54XPT0VuG26SkXk8nHsmbjAN/RmuEzfN8/LfbeTVxlAgkftjrRXpscpT1UKymDOYG21pfyS
pTpYDmPKlnMDASIOGy1jvL0hY7ORv8aDjWY5YRMkiitPU501wQdNrfzolPE9xbjpz155Uf2HqZeW
v7oQnhZAoBlsUX9E3xoguDnrLb5UZf4INspMAWOSAtb4tEh9jK6B23x2iAos9wFewowdbND9Xtl7
GF2YPeJqC6RqnjSRf0L4v5MoxYJx45zU86HY9S6SGN3XrfqlmfiAB7v6rUz+kLZ818hpw6Ha2Qkf
xtTyoW0zhBRt/ouompti4UCF1Hrjjvnn6Nzz0Ro8hfUy1HqMUspMD0wyX1mF3//7/jGrNKD36NyE
nUFX/5QVWkF0lZk/uObLunJGzfGKpVuP8pSreh0oi4biIfd++yT7W2z4mGJMLmaXfQGoPWmT+zQl
5XtTgSCg3nLg8E1HaovpOpBAhpnsAADE3GkrilrqnjHlXfZqRhnJtUnWPiGw3k1cPn6WlTygtPLW
y5GocnJNlFfGbeY4d7jFggIaDcrQFK8os0cTRba/sgndsdZ+F632tpHzE8xYMWjWqe3KJKfQBoW5
COkrDRdt2ZxRcHg7s71e1xLit0i1m0V2F6G898zjab2xa4CLmJ1W17xdSns/lyW0BD6OUI7Qq2aN
w8dLQ7fm8Pfa7dzhXsQe+KQ6rUFxy3Kt5HPXVwFjd8gpic01sK5Xg96tR5YFpARa793CGquXs99c
G7gFwzxAthn5aY6pR68eKxsrH9YTN3Kf43Q8j8OVID+CUMMr9ylWHBLCjdMoJnmeOpE8rhby11Cg
y2dW2cJSDIgmPE0CfXbJ33ANl8r8ommmmS+wDzsb0EnCknbXP2SO/W3EHtvdgSe8vvHm1DjQyuV5
xk/0z+3K1hrOnFtPgTtUTx4rVCfF4ufYD2OKBqtwizQyBzjDdAqRErVGk7ZAN9N2tvJ0BpiswJZF
+2lK7pfValAT9leCKjc9yNO90hG+2Z67BroHcPHqhYzTpjh67zYMHD8z09dOqbChO/P7ZV7D2Csf
2knut+m+qXnKJ3HyUsWYulLnRxQwusfuXhqNoAtivdHw4rNBU2GdJmHW8PtbLi1yoSWfjomPrsnw
njWZ5qtE+8yHNnKFx1U7j2SSxKj6LMyXibT+OAIziY2lL/REixtxwMXagTCbVscX7B2iWm6vK5JX
LTsKYlSR7CJfHHNzny/ZQzx6Z8tdIqN3Ye3h0Oq1/NmdWZ7qbWjU2jeTioOa8zsYz48jRIxAmd0F
4mi1xfeDR41tOHO0Ut0GdnZnzIzkKwsR7OzdZAAq3Tm+U6081z3HYbHeDinupwwOh6wZpWiXHtPj
mTMMY5X1t/Rs/NJiXHz9vZQac9zU9qlR32Ew9X7qQVqhqlPMfsSAxcfYuIux10Ru/SjJTdjbIAL1
3kHn6o58xvTMtdHSMJaZwmEqmb3vYH5VkVfNq7+R0svo6qtnLxVYdv6kkJOjB2UkMSn3Q59DbWzv
dKMHsGmzD9VwyTK0JsjK0M1u75QysvLxfRZ/Fvr7nTa1dwqUbGAp59Ns50MN9Zk3tLxfF8NBf8+4
w3JX7k4qtdyYZKBjHdV1416vvtBiUMhxmXIfUO276gSVrPcniDE7omtQdg0bvjTaHgcegHNlk1gy
f2Jv/dYn2+CXSEoO4EEe0RFcNK25DFXFg3LYEpZAlZ9OnPrXZ64ADMx20nlu0S406UirbK8zQnbE
d33eMTqgdxy6r9WjWMFVMwauF4dVXI7hWLGLL7OaDgNXc6gcMr+MFwGwKPQaQUMuiTIY9agbNpiY
9qE0eeJ1qYlyvtcX1KWwkZPpqM3X9Wa6PuZJe2oVQ7MOIl2diI96SqnGkP0x5Ehwn1BzWo32CYeP
J+uC5JzRAurVZN3Rgx0Hz3rNcyb4ptbT0Cf8NcJGrpWXrAQ0kBllHQn6BwtOLF6TK+LGcttgmajV
jdiMNgfsF714AgMwKqpWBa4JXaSZbjfP5HasJXcAxBerKgjEvlK5qplcmWu5e8XMdshvOcO9c533
dVQxdwGuqg6by8PQhDHqLNrAZNdCLs4JUmCattv1T7ZlOi5VOAbp+J/Y4v/V3v1/WFzXvND/h/bu
b539N3TX9T//t9TO/JeEKeoRVuTpSLqdqwjv31I78S/Xtezrt6RhC/S7Fiq3/2jtdONflk5x7hkM
p2zDsP6P1s75F84HKFQCj6OjSwdt3P9Ea2faV6Le/0208ngVJj+S1CTXdnmd/z2jIq/itG/YYJh2
sp3tfI7DNWNPwY2obq2Y9bTpaIdBFOYt6xrjdiqTXU7+OKsf72i5xjOACXWs9QZMOuxwImdrb0XZ
ar04+JswWSbTue/o57WpulnFYF3QCCmVeDf/fBkWiKQOIVs4Wz1Qxmqv8YfTJpbktorV34JQ0r1S
o3uCTEappuxLYrT2RS7zG4sN2EbX//XP3+NahlokLRHaU1+c+8p+9wxdj0qUGGdr0QqW2e7bIpfb
ReGnHFR+8qgUuN3jwQBX5QyhMNaXVDH4kbkF76nBUMdYwaUz7G8yu08CchVVMLOMOedIEsNmJpKk
z2QDD75sz9PoHSn8kkO65tnZnZnE996wjysjv0lF25xS2MXo5fIbEPsFI/2raWJQVgheCd1zyx4b
DpUWVNBL0QmpB+XCv5H5VAKLhTQ0Fp9UDdnJrNxTCw/mBOt3jLLKY72eLeslN8RJ26zHsTYY8lVT
DYHn0pvtiOWtuLevkI2xTb2T8NzXhgUH9n/wyq4Wx8/dgGXTIaRps/uBt4zlEwqSnewjvaxiVjD5
XzseiVesA4K23D0IRDJoaWgkEwkwaQ4g8gXqdOt9jZ4BwpiqaTebuBm6/LfdksM13zGqHHREG47W
jE8DOxSd0TzczeBveajmIUjEn6JzflkVPmw1x11Rf2e2yMO8M1j4EDhGcZbV4SSTOZBr0fl6lww7
sgV3crW8I5vDo6MKnCJKwtIfq71umNW5m5rlNKMTH65RamkM+Cvd2umkpem7MLZndGas45qhPGZd
dbS6+Cduy3uwYMBJWPKzYuwPzVrcpG2a7W35kJlUE4TJMZvQn9wtYWufOactbc09FfrNVQdtO7DP
jHG/djET/1RadzM0mEkgvEn00F7GMWoAmp0xjZ47e9UOxmxHLBPsm3++aJ73bmxUVn0yimCrGSGN
1E+4c6qkupswhfDT5Xb0vG9rKPSItdCbkS45Tni+gN95HJp5imwqBUDzLIhXe7B39swKE/bYH8fK
4gjPy4/dX9PcqgrS104fGJwvBR+iQFJ6AvqAtXiy0rBtWnYk6QlPxy+0IQlFwWQoaxKgB0+avE17
VwGSIX4p2fxYu4qDtkAhnDc7+6XOc47a1opAPr4AQFyCoRPd0eS3yhNxtgVWstyG6tyvoCs0O71Z
6ysHQIhTDbr5wkweooP5z/IXUJY58saaCvkN5KBlb9vOj4pbNxQ2k7IsYXdR7UFPcjMZ6eT3rfWn
WMs3XjXOvATnW79az9hDQXEUTA0zV+FKK+1AjEZ80fU4ZHFaM9VhNFmrxg6monwAzuuEoEfoZTG/
jzrBwj3D78DClI0RvGJiAko/W6EnMXFKL+qZvF1/ETlWOm2a7qyp1wNXWwpfgvWw3at3vn6ujR6V
IxQk8gp9w34XWX2aErXXJ9HuAfAfxNBnviDglGdOg0YBP//sIpxUDH8wdfNJChaLrHLXey1jCaXH
dbmPDSgJlv5oEiuFGaP5GHOUoxo2V5GDSTSqa8etjdgR4OX7quRR0IJJGkbaYLlR/OS5F8mVgmeA
F7gX6USlWblXQUh9UEN2bIZWhGl93Y2OSYuC1WCmtZEegE43FGUZHwrd+UXA4AWOxb+IhfQNHoy9
l1uacc3COE34JUwLuTBCTyJbNTtqWj2qbTSr4L8gpk2OCLPN8C1wzkFZGBc+ouKw6t3RteKHdKlv
9GwCkCTbt0pqcygYPlSLfj8Dug7qeB8X1xQBcLHo1q4olCr5chwkU5NFhYw4mrXs2qklxJb6BI6N
b9yYKe45vHdPSvd4OeK2TIaY4bWD8I/li8jIYsbqj6x59rhJUmz7BpOJoicXo0JwhrvnrUBZwRaB
hBwb41dWrXiMSysilDoN3A0B30pS7a5joR6xnvXnovhIehZpKfga/Ej8QWcCq8bqi2w5JqLsJBrq
Q99AVzfm1nZ0eCqyFGfCNJXq3HKNZtWCo490kGUUgsvTVsfGNJ/kFkMRQDCw2siLyhHSSLxeUvAG
Vm/wqLyu1Hc5x1HMcD9vUv1pwDDoSgsXyzquBHxh4ee91iI5fcme9MorUruxWkTuTvK4FfwQ3AWY
UjO2oS1GSRak2AMfq4xDijAiAonQwPQw9JwUdA95HWFaJmTMNIfEdJiUYZrL2Lr4KK042doXs9Np
ima5sPJiwwUaq89jK8CW7FwVx8spg459mjW26jhkmcbNgWOuTYDQrOPNvW8XOCxcIej99fqIkuPR
zBNYLrFZ+BO+5YtFLwxDadgvMOKOA+SdbemotsF5Mjnu7nK3+2mgfwKtaAFUfRPCYTK1Y1NQZ/bF
ndDa8K7wqW3rjY1Ua0GWfpObxaVb28cizfHolWt9qEEZBHO7DeHoLM+W1GeGwe4YOjnBI+yi9+XA
hDGtfgQm/3CbgfR6OUMZ25o98nDBUDk2Xsou42qELbYHmXFtjsgQtdYIYxGz+NY8jkJ39/qYcK8k
1Z/ZhXaWV3etsSZkvYnbROOqVx4zcVCixV1eWiGxPnjDvqtmpI0QQKHcUrIfXiqgXkN+SUiEOyii
+vjMvrt5auEHE1w6d9u58hImoNKPPZnBF2CPKdPtsVquxdg3aRJmlAnrO0tah0To9rlvmouruZ9s
8xhT1k59dtrbNpU0JgnSWmPBmIhm0GYVwCCR9QvywzL0FisyRqo3JDrMtYz8gTD0LRrd7mXCp08b
oyIjl25EFMtL6/LJzgXG54GjwYBGxsV4hTtkE1KB/C/O8HvafBhh9tLuK866oC/6vx57j0inQxXe
LG8xDrHoUyU+VZWHPOvEztAJHfDK5LvdJseHkVHuyzkbdzIV5XHY7qh+7Itli3tz8PIHlCOIUhRD
iU3KfQ79AA5p1TBnjonOyZgoMAN/c5XjL9NQIgiCHWMb9TNyTe7WfNlLWQfFFQmhA05xMh7lW6++
PNW/rBXBwtzM70wUishaOj2wtAZmjylv8hpNW2qLP021PFWxSPZVbH01lZ7s7WXdYSfB4MDAjvQE
vPQowo/KLU79KpO9NRUY11s4m3QeIaL1M1f0QevRbPSye+hS/QEJ7qtVMPPT4o924PwnuxZuqh06
naUTntN+FGsfYKLQQipsuVtYvFeNedsb1DOqECckK0/rhGXRaZJ9HE8eCvhFYz6ccUAw5COENn1O
WZp1V8q2JXA6qDZXR6+Bfpb16mIY9UodmlQ+KjRjDwbuOPTTl656amN9ZN2eIKTOkwdYY/w/lnK5
cU3H1yGK4c6k877qQXi4R/xul0ZNGfpsioYhSnJedKNKN3QFZ4853wBHUUcn2V4yHr4PU5Xdw5a4
59lj3MVoeBoC8EKInaAGOpIeNtvDPwBkXMuthxjGPWIYk/QGw9q1+fjcYT5ADodFjyrKeTA7XA+a
5AwZJ8SF17wG6XTX6iKwC/k4TOlN1WEgbFLnaEeDrhkPC34aRPlb1BKeQ939pzZLHesT0454fJAT
2SIGe6p47f1tm75Sdlg7I8Xj2JgwvtvmXCUsjeuue2F8cjaK6qLRNoVm71ps4EhEKIBxyVn2YeFm
WWghu0gBxh76lB2VnPlmKjWOgzUj2XqtbutN7ZGBUlPU9TdpnhIjLmuvGm+KGnzLAp1eU1UG3Oh/
hwWZdQv/oeVg8/qWARMvZo8a/KvSxhJEYwgfajt5LDfZsTAbmQjOskZ0eoIgi8DpAbTgALk14jVn
LuUeUVsp9mLFcSJI6ryu33Kq092StTRxEC2oCl4zqW40Qwdg09Mc1Nr4NrhknqDisSiNHtemcPzC
dZCAzoOLbNluwyo9zi4T0xWN2ZW5c2Gwek/QWYMk9jEbhH6TDgRxVDwNp7ntn7xavYy2tv0kzv3E
UVsYWv6dw2Ngy0uxMDQCswQ7IQN5BXBSQTBezkTGlcTcIn1iDGfAJ0umHsUwCvvNqIcP9jkEydT6
TZaCXJ2FpvY9TevtRnt18VJYQ2v52w7VfKAEcG7T2UWE/8+XEfxVGbPRr8ztfZJmefvPlw0/gG/8
F3tntpww1mXpV6kHaFVoHm6PJiRmDGa4IYwHkBBISGh8+v6Uf3T3f9HRFXXf6UynbUA6OuMe1l6L
tJuPs9sjdzWogf64qkJ3B1lSibTCEiVlMMxCDzixG3XDQBO2VywUYa7WgAXzbOM+fc2eZot60y0s
irefkxQRzftRLDvjVObnNMDDHSYP0j2k788rUIb4xun9r6O2llr79gLG/xpcgXCWyjZN7Fl2f031
+uzCyUvV/Y1wePl6L67pk+CUoTqw+oP5tArrQGS5mIDUclVdn2bFYE7tMzgNFmFww0Z4ZdkQVo30
Qp/lO22SAwbGvM4IsKJrsk3ujQQp2PkOSB5Nc3K/78JYJypmTAmY0DHuasTz38/OHSZkYr7ISVBj
0Q89ZbPoAagdkFuFOqXcipQcOKjVxIDL511vwnarSpFZNhAZkUybwB5FcTOJ4AiGcdkGqEcvNwIe
5pmt953HgimgcnbvigI/z8OZqPBTuM7jlU+qWke2pV9aZjopdLmNDLXcte8RVya/RzWxTyI+6gYZ
dXLwWRXb4OvVFyxt6BnDIvfuqGN+vf0RX/dk/9ojS9sJ5PFedWDb4NwcaF/sd/VdcFxP38N58CXN
AtV7tJ8sH9mgLEcyqgMwaDOZmxXJ9mcdPOyRa8gGutG05H1B8BY348GzEniF7lW824opTrQY/FEy
rQ2yTU+tOpX35b1vvbqGXxe5n7tXSfozsEcEbe90oFhTsIDZPbghmIJvYIdXJ3fwa4yGztXvXveU
Zukde1iCmwNIAQnY4sqRAb5aCmUTcqBGkS9PI1dmKFg8wcCS1GtfbRmizlL6Zt2mUWPKP/2zfwRd
TnFVD/OqQF4TsYT2p1IMa+2cbU/S21A3GyAsLx0B826BLBMGrAQJcl8h4EwEwqH+Djv+xsppZK+6
dmb0bqxFrTiP6FwOmV9lSguD6HVh32FhzuoiKC3IcYZmQ4qnXXfWs8Xbxdc6oyzktj1FoQ+diy/q
Vx7bmKGPnKjEDTICO909XxxyALeonRwAeJR0SA1Wu8/lY1bk74iMGmSXFa7NjYIqWgQg1gEze3My
YtODNbUq6wQ7KJJxOeYuRUiOVsWt8wWvDix7BRuuXZAxbmAPByMqC4AJY8UmTA0K42vcT6nSkm3O
u9i+gcIE1fOXKrfTYHNm55cqGU0LpWy99FKkzUixY7HlZuedcjZn9zTfZkp/NJTzjNqcjfqgDlZq
QWwUcMqnNgnnHuKpeprdm+h65/IKYpwIYsATMhjJzdfOqUQE3kH072zP2vMLCW39NQG7gbDiDYGw
xuk8MuHgrYz7HJUAM5Ic0nc2eLFQomdnD304PjuAjrp8xWkcBkhhjcZCYStZmY95raWQcJUYdkgg
8lI/0p46VAsMFRqIJhAEioE/Cw3AjPTC+k4hdspf4EN7rY7bUrcECId001baFMP04SfI5mhYJ+IK
XcLrLu+YIZL6lfe6TBT/vXuWMsluU1k090mW6GiBDen62duUQpK/g97m+dGfUQF8l8Ch9A9HNwkE
ulk60uOlaBPWOoL1imYbVF7FQJdndZmuu/w1G2fnOX98spp+YQigeGlkvh7ZUkGCyjUrR0ub6diE
pnl/kxsuC9IIZ13pQhXWKG/kr6B3/qA+XKZXmxLcftODYcia6/5lEI55wQTaPLP59Z7/pbdk7IGS
BNXrI7tDEt71K0cyxE3TimkOHuxqGeAoWnC+bddNE/y4l60sMD8Q8iPOpzaQY79+tUKD8e9cQrD8
ln+phXWz2mrJphBCbV7DHSpmSg/7VAtwGhRhyNX8/apioBkhdBST9Pndl8YnR0KoV9Z50mrlpu1Q
H+w6eV+08ArrI0uMXpVLCF7LEYFkLvJyTVCxnbwhJzGU61rurRVBijkwwhE8JL2oBbYqr0yU1TXP
s+BxZbRzQGMejvfhfNPfC6t/oAJQwKpiGg3giVHeEkXQRZ9IewpFMGTkWg7MF8KAeQuVBZyQhMyy
/cBFxVUDZv24PaEOutfzplV3ZxMeKOpbDfjlexCjxJrl972fZJwqzvVYqxXhiBfoPOfvTipfSXN9
1iffmfzSliByQuKxX8NTTiZWeYb3Av9YTeLyli0q8B/kBlmTyrRMMWqcEjSRrDUb53Wm1LXMUYNt
Nh3hXOleYOGMsSGnNSNHl8bCm7/7uZ7IuuR1hXJSC7ZVwDdboAkAlat9owFaoFAFQ5FgBEi9qYE5
e34rG+WtnpLzA1RBf6cE18CF7GJVXphJPaX0cPC1J6jDQrM/6gFTGbUL18iJx4Atm7WWbU6c8n18
2NFLN6B6Gd6bRwpw7d5TFN52trhThsx0mJBi6IPr9TnvtRtIUjBYFXWuIDgxGspinqmw3PQUjYGu
nygNgfcqe2+s/EwwQ+qmKkvixUwbK06Bc9vGR90DcG+lAd6OldXWkMjqnDzN9NHB6dv+Xu9NXJ0f
C0U/1vUdVKfC5965uslhTkbboy7eH1fiVQrKLWAVFJguH5TdQ5sORiJ5hvjnYGE2kB6rOBnDErSJ
QuQmf7l6z3NaClSOPWWwSZHu7m/tG0DvZOiSsQ4UPGAVQ6H7QUAWrnkS9KoiUwvYn54vdfeQO+Cb
MKnfepITlW54Wq82fqfOcdpBO3eoEeYWmMD29WMrO/xiTF3zKy37sJLH7dD8OMsoOGoQmFt1bpDm
V1V8gEB1cKsKGHzIjoYWfNOSoyOVAqCufYSppX3oQ3sZ0R92dklg7aBoXZ6aRje34tQ+aPdP/WW/
RWneNsPZIcGS5XPgYBg/7JDifH+8SPv3FxkNhgL1kZEjlQyMcsVZSXU4PhmOWQUkljpmwvVZs0BU
2b2+IVSAoGhTyecVzJKj7KYEGEzZgXK4tOWuptp1elaJeudp7rewaVlAj96682Mn9qG3R87idnd+
UVF3u0+aUav1xUn3PkN9maJ7/35y4vRI09406aM89yfpUdbMKs2/1V18H+oNoGkVL+oJRw1hWI3Y
tULBp2jMbPMEwvGAKCoE7gD9rEQxhPWewacYQxI10uCoZjjIj6mZgoAbbhgT5XlZvq7wClCba2ds
DX1yXzTUGd2H6qeUnVWTUlTZgaCrrrNUctY9NMqeRWWQeOvqliL9a0NYJJHsPHC6bjXAing3LOgu
BvgEOiqSbT23OA40Ei7qCXYh6DzvN0p0cvZKiUl0X6qUI+OXydDdmc+LDT32QF5DACsH9KnmCZd5
rwH/wc/mfMA/CUDDnA4oCbsDXtcjMQEfG90ueeu+/AIBnsCAP1YqKDF0vFFTSbHWXKO2NJ8+CMN7
QGUwie9HhduFGCTBoxECSI0u3q+J0HCmevqrBHr7tj4yCdbAwaQ6U8+h9kEVoR51duv6Oi07eZKO
IFIDyIhqUd/pnJ9gg2BUJaC1GW4KDM+gK7Xx9Icowmsa+QNl6Z9XCp6lqHoPwu3DU4dShw5T3Suc
Fy6gPigLMwXgFUVY3QN6hafWeGArIJE2K5jmnieoZX08aEmY3bB8AOD0i+vtNLJwUV6ElDhQmzh3
uomCyIWilWEuvQGhmva3OioeJxK+xU2HqhbUsNzf4Zeq9m09BtpvJiylsONULd59qrsEBwGwqW72
phB0KEgYGN3wM5iQAlteXUheTSkyNBUKBQvqjjjku4XqBzTzezU45C4qKC114Bmg0Edl3EcGZ6ep
ENjraglytMe0TToo7q5K5Dzl91o+g2zXvqHFfEem0uXkwliacHTAPIZC6JOotHWeAg9B/1VN/tQ2
kQOF8mwbmAq0ms+vAVSr3+BowseQRnrPSaje9HJzU86HJwqW+/YGDghKlTalAeVVaTGKH6cy0/RJ
9nw+wzYDOQnQbWCNZsfMaYEKFncoeUk/TKkkK5oSVcKV4iS61/QIPupot3qZAoDHJjEgVA05kXeF
XLcpE0euNfIn7UO3RQFPnGikdVubIJdfzx0cDumsvt7huawNbFW9mnVDOtMsDC0g6NS0S+TgZEQ4
4aiiioDi2oDLxQw3JVkvJ12cQU/6T6xvAu4aGE5SDCNwhBIYGS+fUvu/tL5uzL6dUI+ur94S8TWL
8m6vPpPNsZ45hE6Qf4RwXQV1ZXQXI6EWqL6XpMwNiUWMEhC+tB2i5QFkLbkuyZ3TEJ0Y5+OhglRx
nnNYsifkKQvfaIiKIYM65ZifKs2gUoj3Ir5uA2ssmjcizmmvBzfwPU1l13sqSR9xBYge+ubbrqSQ
TDyK7DzHNrj6Q9rCumt26WGo7nPZzrAEB5h0FIkNsdJhRuxhK1YgrcS5ISkOU4jt6e2P0p/LhUqh
uXi1XLlWX920ep8jakzz2ftJJNhQsQ5tiVYq2aFSH2lQOVbvk2T7uakO0qTGO5SHKg2Byq96uGTI
j/KNGk3c6xQ41zVD2OvWXDFEiP2rmW3EVnbLQt2xUOK2i/hm5w1q2z11H+bQzSsYFwCrNbI/2IAN
tayJbZU0HEBVyUXWxbOsGw6glipBTsaYUm2JISuewQvKMEj7HdE/79pHUShQ2TpDFUCSDKb6Nlbf
CINA/82+Q27bJ9MXZW7soSRjOPFPdvEwPLhUHJiwyU6eJaB0xpOSinaA0xDVCJ8gfEbsAiKZvluZ
eok0DJgxKh+zbSfdHP/evZHgguCwyPqF9ryWHh6FwayAR6sC8TsbZPvSGqDMnMc5GJ7G4KOTZYNL
omqYoJLjNl2+r4vXpc+Ynl0DJF8zUMMqKFmhYLxEDOV+5+hqtXZiXG0C51g8UBdXs4JCP4JQPTFh
uRZt+So+rx2gzHvRfqH8qpfZLczGndcqDIu4qwE9HQXKar1ts+6jbyQStcZa6fC7IdKh5tgCBpZC
ZnHLVCl4vc0LnGOQWLbaCyX6fKMPPVMmeVGVnTC/qeqyyzu56tKq/AfQAvbn8v6OCwX0w9OyMLHf
BAOhjqM4SZtpitLGziir3Jm54avyfapXVFxTzwIOEqhFmOf6MuuTdPoyrfXLlNtgGG5FQMXZhwEe
Iy7u/ctXdbwW495Xk1chk5EnfXpLKsNTdr0EFX0NQCWCwPX6PpNSuj+7mAzt/ny+nQkN95dyqMpZ
nm2r+iqR2+j8WrJHBuxmqtTaEUQsplPxCA0wr0GhXimWzKj+flwXtxbuikFSrzAMpZBtJ+RfHI30
pPWXVOroWic3nlUPSsfsY2rfAbJAYvl+gltPbqlPRSoKIBayHOfczGOCq0iunNFEFOcMOSLpLmuT
hn0f2H3mIZcLx1/6YhEQWqD+GZTnLTfKGJew9fGcLldgsfE/38okUyeKIrslvDkUcZGjS1TlNn20
EnEhaNjpX2hqzQc8qtf74n2r7PifbyqCWbAAVV6vVIfiSbTzbZBtuT4fQdPJ6VTvynRqJQWxgn9+
f9STF9I58RsRnZGIQw/f2CMiTXRjqrSANNIR091aHcS68hOAjMaxUbLcxFXvsJ2Tl+11ahaWkGhP
tBrVa5uUlonZDy/v411LHliQiuKpbkX99S4zlFdQZPkxOc9VaX6HcpJ4k5oFvXKHqYj2Qusjd9Dx
NC8jfsndJM+vegjXXxNr47dc1et/fYMbAAsgquSmp4BWGaCtnXV584xl1Ieo2tOJHso9lCWE30Oi
p7i3JsGAWCL7EevMGJ86f6oEXmdnAr4kpDr37umJ+SmVykfWmzNYxLhfSpzRBJMHHHyEFCCerhEb
Lbo6Xb8KZWbWjukj2U7pdXL2uoe8KlAOuRs4IQBaHrMb2Si57FelngQDNOrPN5gDYLsIg9/KdUGw
SABL3LY6mJXBNj8tEwpP5ZbQ+a8RzWSRzO/zGBL/m3gIMDikVExqBEuMcbmw8I07znnntaKu/jK8
ATu2archGzNRpP4DOCpW3bmfDhpRr7Rrnng7yaYo7XDoXuh69+aX/OZ44/yxwaJnsGnn5g5+l4DN
9JeQikbO/1oSIft1JDx6UlmgH0HHnxX1x85J46ASsZLzdKUYONA3jfARGYf+kS9rcjtsCr24PqTv
KoGwHSYEkavO8Uw+gVx18g6uvTxHefTHlkgoGfJ9R7Xo3iHvb0uXtsqwphxK8XKqNa4dKQ8pVqT7
V6blEZSISWAl6Z+G1fu4O2usxh2iJODc4PLxsvqfEM05yq3i8wzrvYd4EofsAx4FZ1hJSrGEtgci
8Vu9yZ7Ui9rkEY2xlDTpQX6qqA7A1nTVyAmja+Jl5/MkaZVl5wwHrF25sr67O+iZkmT+CDQoXcQ5
vbofVpp2Bz6T7R7F5Pa4rzWsJKFV5qeMXiuqQswQVAzgOipjm7IxaHOaKcTGE6tuD2/F/Gwd+cNI
EjJfjve+/eXPYlKycgjBRc8aTI3jzN9P5+sKK65nSPaUQoDM+ETtIn7k0OsYmKy+6uC93KzD40XB
cqLlJvqE98tiKIrp/Q5Wy0RCVs05lPp8qTm45GmPAs71BqMkzyy5WTOyXzySZvJK/GeGh/Y0oBtH
zsorOsRWens0iTNgWl0WpbX2aSW3kDy2RoElWjptPZYCzBO7pd7qQ270v7S7Rn3BKrPBbYDjgTv5
RkbipRPzJAR0OtvUSKvSWQ/P/QqaqtpV7Os2bcAllvltYyQPwy8daWrpWqSR+aHbLdQvGBzF1HiW
lCWmyb2XvQi85G1FrRdL/x9s6P/H0P4XGFpFNhXFcpT/F5J2Wz8v/xFVGTSW1b9r2/6fz/4LVmsY
/6mBjXVsTf7fZJT/gtXyCkFT8n5gZ2GSHrko/xeqVjX/U7VVzXRMRTN1Szd5qcr/0bgdX9J0U5Zl
0+LjpvXfQtUqhg1A999RtZplUFKqqbJuWIjImw5Ku8X31wZFDzRxlf9R6VnzTM9QDUwVDwYjEWwP
gZh7y9OpEhsYCgTWYvjyf8ghe9egddeWp6zI0wVUtrnEe3mHJajR8VW3+mQvIfVkniYQqghwo4Hh
/VHf4/buJ4e9vzXDw8HwWt8Mb5E0yScYrB7wFQ9fJvgknynSbeGVQeZevR/yU2z+b48IQVBPzj4e
sQfgjsteg8/DS2wxNUQiLkguCthoxdVbf64t2h8sa0ENjtDEOnU/dtOay5zu4vOv8+OFUMXnYtGL
A0UTLoqUHleCntPV3flSdWGlFqe3R4WLh+w2l639ec2dTV8KLOFMMperfRpiXdOMqeMdgL+JNPQq
cVof+PHuTQ9zh4fhMnOQX+52ufxVxPeR1opOhJsoil7iYsfGQTuY6+Gb0jfAYVMluroup6lgyxET
4A/iMN9GJ0usP7z1Ye71wl2Ij4c4fAILoaU393BwhLdkZxcHOshbTlG+4qXgTcNPy1V0csSS4YMt
ma/TJaDIZnzvHPgMf5Bd4gD+c3YVK9mXxIVrqO6c4CQPHBwkIYktSVnBxw8XyHz4RHAVG0dw1S54
iOVlfgiWy+lyC6CNr8kyiLYnhuSUi/kSlJB4Rnm4BJEheu57hecAPKckHqhIgaLWhLNVIml6m8lr
2vsth+apPBiwm7vyUiY6uuQggVEH5a7VWLJ8RKynmbynnGxh4lP9zWiBfhM8fnQCSSZqd3qYvmj1
zd1exe9mENuL7EN1AOrGbf0meE2Nrb/wbbHPXG7i0i4/96FElEx/8Ehhlm6FF137Ugcd3+Suia+f
2v28PYOM4QeXc9Qj+QcyrILZzlE2IXgnrmEVyD/QYnjY7cuUgR37xhHb8LvxtXAQb78IhhDlBt58
d/3fq0Cs2INki35efcMD6HaCHqwYqRXCwmKxwgYVTzde7LcvN2rczi0WbYB0yyQJoVGI7JXj37yr
DyRI2DPTk48Uhz0DyHMC6j0F/JgC24irJnPHl3zHdfzt+IdtGIH+DFEpnkDpxPt/cxejwdtSxig2
KdOXSRE+IscFQePh6Cylz3OgrkjBHkkMUXFX7baJKKJKbE03ukLGLzJRuVEhbOEiUife7BXuw91s
3uI39eA8FL9X/+zx1kEwQJaYHxKxiZZhI9g4WOifAPtc73TZLseFAUWtGJtIWyFFEDfvt/L2jYh0
l1syzCldnLjfhA6YivNxys2XTEgWVSi5+1kiTmOXUGTob0z3G2UN8R2u6O/tpnIRaab/X+FyOmda
bzakQ8SczU0S40+6t4H5TBzffuOufmFeHW+++eWXFe2hl2zv+/vuXv0VCSaxgf1DrJ5iT9rMf09B
azAaqQfi1luNvf+vR+/EphHhF5WbLhl8d7b/3ozz5fnPJzd8RDzc/dXdAZ0XK5QVWfc2XwtKaMSM
xIsw/BCJMDcJj3iY7hchwujlQW4qsMjeZD2pJQTD1xBudqltc+mG5QGAs6BPOrHk39bz4bvgugvK
x4Xjvon+imZ6++j2qk9/XmAQYienD1jThyW9B1DUbT1TrO67fD5MsmUyIZ7KrjCuZnaEiq12nHgM
bOXBb8tQP9xzyBYFrY7L9M3ErxXuoXERmGwurFI+LGRip4W8wH/7UoSJu12ZvIGsr9gv6GKbeZTQ
M0fJ+/ub9YHmHvd7avrG3XLswnEMmByu4kJnKKikCwqRB8CpPEp5XcuLU+599Ge/7E6oKgrx8Tf9
cVnlZ7F/0qILVbJiP7izN3eUPFQS2dHgdnI/IO8X3ySQWXW20Nzv4yz85dFW/thSn2SA++lOP1zh
tmKxD8XX1Z2s9vuYfJWviy8uL46AAHlAwD/+zZ8AqHV/Kv9nWgbeafqDwiwn4w9o5uAm/qZYgPwB
z4yth5OIjDWTnyCWuEVqqIef/Wfv6/F5zpYYguWenN2/z2yX4WdMPgpxXOx68bP4fovaq72v+O9v
Ou7KhEnYSX5+WvExWbfeXg5KV+PgfPmeFI2PmtBTPzd2lOPHmkCIyEIsTi+jubti9wyfvnJ1u5Pm
g7FjtttiVwpgyYwOJEoeSnDiZ2AS8rAUlPkcbYi9C3cmFotp7M/Er+9P3P3i7X5xImr/PNNHG2hx
rMWEyujAvy+38X/AptCCSc2hDX1msG+9xQSnzK0mII/Erp7qQnHHRn6uiVXSQ6X3B1+bB0MIC+OP
ncIS0/nf013/TT/X0/k0OJxO6zgWvrueFO7P8i7mP/T9GtCTOBw+zxygf6r4i+PMh+IUC+WKfLGP
wNCO/OK3fMp0TyWQ+QsqsAEMu37GDSu5WJZTJ4RddYlq+hdxurkxIeQG19EQdvCiBFA0qLNX8FgO
RyJEf+o8PXW/7fJ+7A/9kbi8cdIP3ZyKT3gUUv/ns6Y5PzWDhOoIdtMEd51D7E5VgyhO5dr6hchr
3oX2BApHGKDFohA7irLFL94yX+M8J3zngrJyBxeCRuFSDzzOvC+MMObPDyNbeBgGizuDV/h3tuHd
5BMBIP488Z7uvhXTv1rMr947BEIk4v1s5g/iuxGzeO2GGz/+mN3EdOIdXd8PWSEzdxUvJt6UdrM9
/6xxqJi2BKQnTsQkw6Zi2Iijs+4ACHqnxrPYh+n60Rik+lHkPqtmbNuU0Zr8/Jt1vfpXmdd/POvH
Kk+ebyxPTVbk/4ulalkKJrFtYvzqGMX/bqme7Sy71cYV+1GeKxCHbBQQNdIiMz/z294qME3SDew3
AXUNfsZZgkXkPT1tpp5wzlO0yT17PUztCDQXfDKQeHM0jzvvuAUA7xTBOeyYrRgrTHU4xLzjeHAD
bp8rOKTCmjY/5Ca9OtZE61Ou8t0ti4Bz5JOfJ+cAOLZog8Zlr0/8avfIfIAww8xBbpXzWeUckv27
30TJpNguu2A8NQA79iKZjDZB7V9Go2bcYnHspmT8VtpBjfuwmcFD4lETGnUevR+2vuF1AYgbT/7r
vFPuG9NTyTKZX8VhS4QOe2s0tTkM2EY5y34TgUU2H4/45e/yEixPEfWg7Obb7WhCEeZnU8KYW56C
YDoP5vP5MlrOcxGM3+actuw0/sANpwHnJ0P+iGX3xtMsl5flyeSjmDDYiViYlQiFWM6Dl+C1qwii
5WjcoDvqbi/BAdl23nfp/eVpudwetpzHwTZcch9uGmz4xsEYRZvLhWMsFx7nUjWPlqdhsj1tA7Zy
aVoReZ70G2JPs/PXkznp2vTG6J4g8+GfqMRwnwEWYngOoI5fEwX6RPWvkd2CwyziAOPrd79acssN
N4nmc/yFCFs2CraR+BY+9sdMLIMZTx8cvGAZReNhtOH/foQpj+EzvhEb8x9DZalhbL9nn4f54cD0
xzRR5w1GBczAITX59Vo5nSdDhE0YMEm88OZhzah+cWw3isegVJy+n93qw3sAW8AQu8wvJwDsX9CP
mlgtsG2XYHZZV2f34+PvFXSrdh1wekMeHpG0ZTGm7msizaSfM8Ihbja/rZMlvDppbO+JfIY38dWL
3ZETJE5c59OsPIqoJp+1WOOU/ZVsK/5u4cf+ZhHn7OCayDavCJVEF2rB8A82QnwzAw/sGcFn4van
QiMCK4qj/Vke79NhawXqDkjzLJmwKQeViwo3/UwEXGRetAywwtuQHg+yIEriKPFfLLI0WG66CcYk
5sON2YpNlQYd9gQHMhUOGFSh5CPFiSHikvoIxiX4O5rPFFlooRqNf8Xulr6kr7f4tlzLN/xvcEdy
xEjz1uh3s32wiJZM3sNyGVwizEBcE0SGaRk2sns6AYFg9lciONGZG/yz7ej4YgmxCHAipwGn61Jh
OJmT0SWYL7GgFTFnDXzivJ0um3D7crnsfHuZPsQPrlqAqxWxplhoeFHcektv+J9MWp4PqzLciF9c
JJy/uN/d/crd0ojGo5EnVs+8YtEyCxMxGg+Tw2nOocZSGX2uzfhMmyX3DoKAo3A6TkpsajzO5Yar
jobP5uZeWOUX3NxDcDgELPZouxHxxF9FQbC9nJaf3uiYbZfb0yeLfs4K5O+4CXyxTQQY9RfNw3N2
WOCn5Ti/N1g94YKnCui8l8vIhMstyWZv7Er4GP8xn0+6q+E8BFH0Ow8CDzcah5ImvXjsceF3E25z
Y8kEoy9cicsGZ2MThYxRdDnxMfYdlthxwyQhJCw0b8vvlLgyQGwaEX2D+z8OG8fijCdlyxSnJ37/
+O5oeztqHnpwwco+Oj76pe4+4b3ja7i3Lh7ypSXTxiIdL5jwH8QZnsLkuwW/oA8wRYn3zd9R7U/R
whrHHD/IVab5uImD5PK+w7N3825Beijh94ZRFObQNyEH/L98Dufsi622plBQPE7JSUsCwpXJqTJd
TXFhI4cARNnXcBDBDmEsrrwlvbtGCgYaKTeKtsRjh1l+/jF/2pX0xVbBgQTwYYNW40cd1LilIAAL
11jXhyroNuXU2EC3KA7RZXth2MbRG582nF3dM6bbMYyYEdtx610Rafi+xqt9+BTHr3D0M799zv9C
xL7YhPR8xHvCVTgrxIyVsNls9vv99zGczUJ+xqAfPbJN9LsKU298b7TahDhXq9k3P+CnBNgLmA0S
rqXgGt8rJsjoXG1ozrhaWb/hh78YMDRCwcU2WwaYzd1yI7r2l8G0XCbYPly4H/i7Ie7u9jcaHUE+
OVvM+AevDMpEEbo08SiiMIzCaHST/DBhevKHzWbmh+Fxgf0fzmL3a3aMZ1sasJqF4e/Mp1/8/e7j
w5/tj34824jjjB8Xx3h11Fxd0B38RXJDOkVw8GPi+hvugcN287FIicO4X9i7G+bJzF9Mpt6CH/7c
2WKBwTSbbZ4i/vMXuB/HXcbZ8RQ+JqnnrY+8wd3v/cnx6H/F7uzLFqHgx8XOdxe8h/145Ye+4P5S
mKwW+kFa7/czHLbFDJ8nXIiFf/xy96E/W1Ga5PuDf5zF/uIoxMKdKHSH4u4Gfz8LVz7wGCFmC0C2
GWC1FQEO+sfm0l+LRefjovAv344o5WG3d+4Kn3r8zB7PBTCXML+frPIVbhu4BhHWs9H8wc3kmuPH
xnllj0/Gp8/fVCst9p1v8qD+cQwAYCxt8JtWL1xWH+8hPnLFgJeOcRvwqT37M+OPb2LS5hV/n3G/
Y8ivDKvpkQJw8a0bphrOVzhav7OnEHzcn4WjpcoZ8M3UfbgsWda8Hy6+f3kEwiTiuyM6Aq4C7xAh
Qoy12mPC/BJ8IE7AOuL2s138dP8wUKfryXoxPtEX7gfNgOKfrszE6sh8LogJ4Wl+Mbir71/uFo02
2JaQDiv/e6MzdAsDD9R/+4wk0C/xFePE0g11ANLf3a/aYHy0DXWsWI5yBPBJ4Ld+S2xMKYdgx2GR
euMudAv2q9XK8Nml/I94vfN5EHr8yPU1l99YdjHtxY50MENmuKLH3bhJ7X08+Y+PSeyv9kLgKR+Z
+6vVuNsOrLW7/wr3M2ZoEsT+x9ldAy8TdOZsDEzRp7fg23d3zNWQJTianf74Ip6uIqJFioHgx6so
Wm6jDdPGZwT87w1HwFUs6YpNwOLyVxumyVFhstPiY0kXMAR0IrNtR9+G8XG3uHsxc/NjfwxmqmDf
2Y9vRPiaBZXjxfBpBp/+x/XfZ9MNiz3afx3px3Dv7x/u7+/dtdzZN6SLruRf5z6Gj+f6rOHjbhZj
wxyPanDmfmcR73JPwTViomO7B21UOO4AK+oDHKOQoQUFsHhkR6RvmW41Jg0tL8TX8S18/r/4KnAw
4W/43DB8DD4z9izoaVCCLg0nTsOZGoYhZ164u/JQX7GDizYOHhOEGudxehCh4BimR8kgT8YpfHfZ
IrlGGO7jRT+dfPxP6s6juW1sz9tf5dbs0YUcFrMhwZxFUaK1QUmWhZwzPv37APLctt1z3XMXb9VM
dRcNgBQDgHPOPz4/MlrzV22+FWf9Opl83K1CtICKDNJLij7TkEyxTdbSGKDNutOXNP4LH7T20GN0
1IiMUNcBIm9WP1YPJt7gsKCAlTuBn9C9KvNX5jOif/wHdXS2qO2OjKU/O1MPOxvPDRw8+1aeEyaW
+mQuqeN+xB3eCx/eunoNH5OnZJftkh2paFu1kx3jkHE08OqbYAt4gR6RyHb0phlE8hp2z5xwy+sX
/hMY0r3N1wBGxQvGuTI9ufZ6/HrGyuRSETBkBO65z/ndl362defb1y/jeyCYyyE8sDle+xN5AWNm
v7OQnqRb86LyVsXW8Lf1KbnsZ19R3Jy9rgpu1tWKqWaM1tT29WLvbN6yYZbcflzUA+EVNOjHYP/F
Y9L+CG1vdoebMd9Rycs/1p6I9eihLN+wZXCN+EwDxxX79kIGQpndQRzhuc6xjD8MQicZHzn/wjw4
hjWSjXMRtyQ4tg2RyzvlnbNq+TIsCWC2o+9b2CRFzPn7k9XO3SvoMH9ZEQW7BVtxF8y8hUcU8COb
Ry/ZSrAX7D4dz0cmpsq2Bbtf76g26GfNrViVp2DrMf5XIsVn1rK4Ffr4Tb7FeKgrkSDJNi9WlD0W
7gb5+KjjAHfY8sMjzjFGELhwLa9cp6fQDq80VSyyizwL+MQP2jpX42u9hbuUzkRbDmtxzUf6p+JA
b7JNZ821eKHaEMd3jBpex+tecOPvMQGXBJ+Qal/fc6I4LXG38axkXAG8UdxMEphzlBo402tj877+
QFdwdqVaePb+9LG+MSFcMlvjonMumJb4bNJB93qG17IXdgEOXLIS+chgdiUsfuQT+E/ZlOuWhM7H
1bdBRcyqlbyuDv3apeZ6Y9k5c0TA1ngXYR7ZZHXx/MbYa7MGfrEUHswzwc4T9he9+vlFJRDQvpYL
CFqb/KCdmjvJcmVeLa3NlUDAeGL4MHq87HU13wLz4ETQyv5QHKvjGHp5otvlKXsMqKHHH6rH+wYI
Ny7YEwXD/CRyLydM8/f7zuBvtwx4DPhh2RH4Hl00pnRjhvdDeArDXJi9YKefBG5Ebv2PHbfWQdza
4oPxaF/JeKzM+b2dXd7p+ViM8aMxCdYyZN4b++mJT5+V6w+CjRSlbjMbJbEZvQm3YO5KUHvn+IF7
klUmw4yzxzcvuL1TclaczvHNru+79/cP3qznZ32Q3pq978i/cfcentCNXl0+LJtxOb6Y4s0x2jPG
9mDi8CU+vwwXfOHu1MPwhTZDlOWlL+bCsI0T+i57Un/eRnrvwK89lqkdv7nP1j5AK4cJb57ctStt
HR419XOqSuOeM1S+Qm/RHuMnFS13XHvxwXps7k2Kz0mlDL0SVxX/EyMY2LG7oM60cO2YJAwZgmAX
lztrnS4RGFgytEgR1jvfJiy2N+x+F63WJBJth7uDe3Eu2JwsbkzlrNkATXb12lvBmlmVZCLllXus
mSMN9MT6jeB+Rad9il39W3n0/5nI42Ma8/+vOpDjB31NoX2A0asQmPz+wfZr9frTziKp/Kq/1N+K
/uFbWUfVf/GWxlf+T5/8x7fpXf4mRa78Njl+fG1ey/L1e378x/T4+HefiXHB0P4gi63pJJ41gIGK
BFXqMzM+PSUbFsloXVQ0CRjVP1PjkglwSkbe0TBFEw0QEwrU99Q4TyG1A/UPmJM+Aaz+6/d/jy9+
anO639L/Jt4oSWM48TMOuXn/z//QNI28vCRSyqcqpsIXGXFUPybGqQcF9wNqBQrirKzeMn2dZkcr
vSTYj9reK6mTJKmCBhwdwv1iaABKhgwSMbIb3aV54IjqjC6trRDqH/Rg6ppa4MDI8CQXSoBoBXiv
2qNXFjP+UnSSuSBQEmi8CsGFHgZYyYewfDHUbcNiHoId2cL8K5Q1PbfxIfdfKurzqDF0D5QOKhIx
Q2Ul1rBGngwlno3HquMAFtHQSKp1OxNBdtZofd12O0G6tyRbW1o0i5uunkpto9AKGV+aiuwr0x9F
MaY/N4oXCO2uuUXHrtQJ/SA/rSO8dlBYmuRdSzGh+9LGh5JwS/dNSd7K+mhI60a8K9lt0M+5SuDL
LgH0aOdcXusWuEk6ymDY+EuA4wN19Rm88fDt/9dg+5dD8n/heDMJhv9rrNvy2/u34rX69v6Pa8U/
5T/Sj39Mvy75VvqvP46/8X0+xx9lQn9QkkJpCpUk1KGY3P+fw4+ykj9EECKUoKC8CtSdOz9Ji8r7
z/+Y5FhFgM6mrpo6ODKe+j76EF3VZUmDH0fZl6QohvXv4N60n4P9JmAQdB9NCQ1GS5ItNI9+Hn1h
7aXlSCw+lJqCAJ7b5PNWaMu1mqgCdI3wVrj00GWBBplK3Ptd4aysXg33SiofU7V8yfxAuWlduNYl
79CI+bETin5PL9peLjV3Z0QK+kFCfnTTUqHwzqVnWdHLWVpBti9CeTsY3nOKptRlWNNvsEYvfGXq
qXd3DVl8qwqvX8mFeLG61lo1TqrtIOC/VZnbHpsit1bF4NMHVowtRzyxlgYL4oETlsdOdZ+j4bUK
jWwnptKw/OGy/3ezlvHTpGWKMhAJUiPMglyHUTL359MWZHlR1HlenagmDtapk/W252bku5RatBu3
S49BAQJVdbQU/FRd2IkH7YK+nZ1sucoNSVFxLUYhopleRe4hJz5lBhS1//5rjrP+D3Pr9DUNHe1e
TeOLKpL6y9UVBiOGkpIXpyFHt17VynOhxBQC+taqF8Nnw9Dclduh+2D60cf4VJ8b2DlA7eY5Ghme
6CVnyYXSbo2Ad7QKCUcEkjlr1TabC4qPak0OUtRHOJHCbl3YPUsQiHaWpGMXS065Lqli3OUdVXtF
oaerUPfyh9//xnH5+stvtBSqtySNa6Kbv6wflpUWbdQjX1tEUUZ/ZndXk7g7VEP+OkStaTP4iKLK
nUPnkb7ThUq79r7e0Aztrn7/Vf5yU5gmp1zSJO4IWZSt8Zv+sJJZavD9pgjSHBUorcb0jKruHIw0
GktInmjZev/9R2ojjPHP1dMUNYXVGV4jZ1RU+PBfPlMSarWriqQ5d0kIK97RtF2T0sKltZQa1cD6
aBV50tALRBxdKJctdIpnLSjBlsjEAdQ2egrTdPFoFFJxCWrt2VBVl3ptkh6BYZ70slxULdADMe2l
ddzfYeMvKKBr3yjHqBrxTRfjr3SPEc9WrWERKNC8qfZpoF5u5NRchwMV3ENU3YaqHjtqinCvms1X
offaY+VwC/mJcKanfh/QWblVw4AW1k7dGy0dCLSkFHsza7Vd3ww3sRARANOfE+rzbaFR4aMI4p5S
z2GrIeKCQoT6N2Nc+fXG0gyD6Zlzq4/mDzP3z5dToIhZMTzDv2TAHM5W5NerQXeh3xq2EIjaVZEw
GdQm6M9+VdWce+MaNFZ2amJQaoqZHSBiRk/6kKJci6TtdpqxRM1xSEIVF69HB6tp83w3aPo+dopH
sGjdc+86T6I+2GPvfWIq6bFqVIH4c+M996EvAjHQ69l0D/1bZvP/IdXzyYL812v0JnlP/7IcT3/z
fT1WpT8YJ1xRDciqKcn/5K9aLK2iihSDYqgixZ8KF/z7eqz9QUeuApkVmxc7lfn0n+uxIIl/gJtW
RYv3smRuGP3fWZCnz/9hRBvjFDLa5FApTAPkymh4/ziLJE0lZXVVdcvUzZ2VCFZlJZqBeUg7Ify+
hR4qFGBh2AVymKCa3Anbqh0epj3IXhivxUD2Bt4e8zP9hIIa9mePDpizgGTnDhTE0dIEhF8G6TUP
ZM125b5/wBZAAsKRijtuBHj0ToAeTmFSaVKhIbiW3bll/l5b9Qd2sPYsOeFbmYiXMOmbCzIZwlKo
i27XAPDZoWtjLctY6S40xFCNE2T6nSrwJ6r04bLoqVMsZEdEdU8HSFEopbSjAly6VmGDpGzbv4Qq
jQquIEm7odXFq+hVD1oP3sGpTLS6syx6TpQWkdUqcJea2ND2D+/4Mh3LUvnDUjxxZ/Xe0VNF79or
qXd1JYRyMgWajZ2EnrcQAgz5JFS9w7QlqIX/ufXnsc8tF3ZfDnBlDpy0X4L7ozEb5o8qW3dt6NL1
dBgi/X5IAguR55J0X4j1LqSCuHLHrV5Qvm9Nx/qI3nDLr619pJ2toEFkVanjx8KRiG42ububdstY
LJZ03aYLdOnmfeU2Twna8bNWSt2XaUtodeHLD1th92RUX1DPAoswPqDYU56qnKYZ0UiMxXQsMtP9
7xcgyfi5sBnrFHNUN1n0+Eez/lIuUtDlF2MpQedQ6PwSWftiW6wyHWCXaMyRwaSm3tK8vVYl6tGH
dL8UUAWgHb5Tj1EbhkeZUKyStWeXViotQiZMkYIOHygNgJJF5dFQ4CgZ5eAstEC0rgnA1FnUlw6K
laataa76kRLQGBeK3ADUOyjtYQiT5Dw9iCIqWmpePbkKemto2bRf4+zshQ7JQEXuIA/65RwtN2eD
Eq51aioaCYLslCmydZqOuFbnr+M2pXQ6M865OyCE0PZ3V0RRxM8S92SYmUIjUSDSkaYqM9lpg5U3
XoBgfBBGooMqK7ugt6J72qb9rHSa71uZqS0lzN6zRC8XshxVuVVCPzpFGpRExzo5Aa2hCu0oJ1Um
8KNSk1gPN4T3qksFRuhiuulTr3cSoti5NIN8gxZSadCiUelStGI0GgcdPushLcp+ETpSODyVccEK
BbRon/jBPtFYiUKzp49EVUcpGX3vpI13LWpZPRmxRleMsxP17pBjB9+sKrSOQ9M/TXtomm8cg46I
MCnrJ7rKd15teG8dfd7zILOGo9/U0OrArmlhE+5pyQv3goegAq147GtV/mj1ZlTMBFXKUZehdTGR
kVLqrcc+z9W1SLf8Ig+L/ItnlW+1KnkXXRT8s1uxHtLjSYGu77uLqJG8pZbTmZbJQrgrk9hFpkJ1
H1ItyOaVZ7grL8I3QD+VxsuGyy5IHzTMOI+G2D7CEyKaRwcgEg5i+eyEyXJoq/JVLYXWxj8bdobU
ZQ+a2n1TBad4heAI60umLVsZ3K/+EB/Eymr2nZu0KLsiauHI7loc2nYPFMStZ1Gm8ji9pi5XhqaU
X3Lf2Sa9n96MQoVjGXITOypt/jQIgAT8m9FpjkbKn/bhuJoYY0OEphpYMIRXfnFUxMIvKsN02yV9
1dzHUrHsUFj/MqpILgqlI7uWuQpkhOwWiiV0xy4uL2JaRPAewGkWtVDu2lwudzTblbtsoICbec6Y
T0+YidpTyhz0tlibTTBvyvgNfcbinj3GqsoY6bJ8JSIDuEK5XTgkllLbzF/SF3AB6zwqWjTjXOfi
9205Ky1kBJxazhapaj3A4wBU6NTKFgDV963pWDceC8ZjLvTUmRIyJvQ894+pmWu0DobFcx9Xz60W
Oi+Cke83deeEX+HNhnZduO2hq+P+4ERygNiCHn99+OVpEcDZoka8ZVZkGZWJjlmiOuu7R+bRfIGs
XwvzSB0QQMYNzVNl5VX+WaBT/UttaKtusNRXPYDSZeqK9RCLYYN6B62LCCotJDgfD0Lo16heetCc
xt3pgTa9VRn028/rH+qSudeGSr75yHQg3GgHbuNssjhoaJj2LVs13iqjVcNDyKIOlU3NHp3gRYFL
vRN8Tz4rwVealtpvvip9q5Mwfu46nTXW9OJzFgbayi0Y1a1ciusSIbJ5MC63g1R5oJGa7JKAIFto
yAJHtWqcTNX8gGvV39GAcJfcXsgAwf1r06bZ9DICEUmrNBtBLdmSiTPJWkVmHMG3K1GoO7q2/psY
w5/wBt86d7rarOEroFDaWQeXjuuTPz7gMJQnlLcRQuT4tDcdT7NNMjChG02GpeKGrIxS2T26oxnD
GlOdBMEbO2GDtUH39GL6nijYUK3BmFgIGnA6J8ovlZMrz7KaxRvFTGjVG3dNl/KvJk9WBZgAylPh
CS3Emqa0urbAO43fKkAEaFEBSp4HlRED40P8AfSDJlFW0hfx1yRz7awPxcfCcnqoVqaHpIujz1x1
KPbTQ5RZxV7r8MN+P6bVn91MhrQk4V2aChEjSVFZWn82ECva3SWpEbplG0vCOnbMcBvHrIt92e6Q
fPkwBai2Tqy/O4kPKDMRb60rUNLdtv0Wf24yhyTJWneImaJqhYUUlfnHAPzVmYV6cilU3bs6mRNf
TItCTaX2rgrQAhp59aPiE3aFBT8GSlk6sDbkczq6R7JfyGcDRaNzBazKjKU9TdHpIu0T2LKKOtC/
lFjiPqrrHc282H9VLadHdwwwGO+Zqgunz+3IUv7Gj5v0Cn6aAnUTORARS1oVNb7CL0EQoy6t3EU5
G5YcC74qZ88hCPS3sK4/N8YjYltTiZrn3fGfzxd++dwVejcLDLjjs6oeIyBjZGFo05CsnNMZdqCU
qO1F7beqzeOvjRTd5EAsb73XPRUtGpMPUj/KnDdYtHqB0I5Wqn8Tc7DG8MZPv46gIg1lo9OiEOvR
fukrK9LOK+AKBqs4qUMwc4p3tdApXEZi1M0yeWiDOaJML26i0C8wDvbCyr7WzWPW9sWldazikiPs
Nw+VRlkqVYgBqaoHtfTaraP6eK7wwezSkTUWwpQ0JwGdi1lK1Qa5olkrZqrdtUP6jChDaYugtDce
yMJn7OWXtsjQXqGJHcRUrS59XwxgU9HmGyZuBe2Z3emhrxBcgLN0BqkEiBUTE8rqQLx9fOgZ9ocV
6qg7E43SI62hiEtJOXJZnqNBpkEuE8mTeGUYOfmlzohuRVU+OR1KNYJsxKfcH6ABgH1daVjlz3JU
UHSvpuVRl+P0OAXqckU8F0kqbaa96XigIESVVFGNaKiln3XTXeRdoV2x39UrfesvfpLGa2w5ZMEg
lM8h7g8PYa6/il2QHGm7Vm7Qz15RZts5nqvdxTc48OqrVbT1AssFUF5udJiswt8s93+dGnQMcORD
aKxEBVKbSrt/iEBVBv30YIFRvq4MOjHKuj64ZT/qUQ/+V3ehjDNXliSw6rtwOJSlWh8cqMnzHr+Q
NlwZkslhWny8Kn1Xew91nwxdOOJ9o+5EYlIknfcEIVwle5i2EqIYD0LLxDptgZp5/XTvjKJGrVBO
4AEPDRh2JfjmyXFni0w/FyXqt3i5wNy1Nt4USRjcYz3bKUnjPESqIZxTWbnBcfDvSAlZK39U+6lF
2b/7LfnMKDSDxe/nVP3nMBpzKmFwmXVBJVJq4qz8YiYFYDI1Qyr8lSTXAiHnhKB2k2CUiS0ivpIO
lnlaplKpsMUAxN60K6CdYCNR0C3SSsnOWfmI/uU4oOpu8zn01A6MRlGzoDTdsIrzjplVMHa1mTvg
u0XxhrKu3Y9LbIWYQlAgvKRmTnuyUqW1O78vnyIQt0Aiu/5dlKkrKb0SiqHrbuXNNBkVCQrI00PQ
6vdkAOsXB3Vt57WR262p90erbvsjeliZPEtF8SDESbHtU+htog4Rrus0DF25opBs6AHQiXRsz2oF
dWnUNeCjDV/9pLU+pLA997ISv6ay2wIV0PynNMt8fOmsvaiaGi+VoGxIWbnW2ggrf/3762OOs9jP
s5woWaQ7dFlG5UY2xjXxxxtbgPEhSSHDeLKSiaZjaHB/36SM8g8rh/iuafXNSrMrIzU+FbVvjfEA
Fn0oFnIk1otKa9uDp4eEhsetAgLRrGDAAlm+96JaPCKBqtxM9y64CDDFAZXe7pDqc8NFAVms0PId
hnQTD1p6ZMaJ9orcHhrHscvP6b1XFhvPgASvaJVyw7fUsVzKa+fk6PEF3q5mTsUb1PRN0NQdUMM0
R6BToK4gV4evJSU5tPZHIwkYJRPon5/v2wz6KQM2AcOhorg2cUgIQp6+pLI3r7TSf9RDzX/Mjfxr
zTIwx5fUyqXWozSFLVavhMwVFpPJk8FHRPOhlfdNCkpmQA5hY1glfGfZD+AtE/71I0leACxk6gN/
tzVyLLopFiF0ZvEQNNhxoRE/eq5U/s0SbY7D6+fLK2sEEli9CHjJsvTLIiYBeG3p5A9XvlTm+zjp
u72hGxA+x60khmjQa6r956FMToBowtmZh65LbQ3akPPpOgyq+xGZin7SnfcpewEi0123sk/9yGhr
WEHdbAq1edUhpx2cxNUPpCas3jhU48N0dDCTYiW7SKy0lVGesKMsPTypYzhlcuk1/SL4mbYp3aza
9iTX6cgYN+NslAcigGYTqN9HQ6e8po4xMiysdyfEMO2jqH8koKwAx02abW4liAdDQZvXgqC/+K66
qOTAeh+8/t2Qc2OW1GBeJrGijht1VSbRQwxvGU4qD4UaFui4Z2o7z8jhLWCF9WvyBRKC7azszbiy
mwWosumYWJ29TCxfkwwdnLQ1vbtPmmwOfAypxCHPFlJiuSc/rVQmKb/YeQkZ8aGH0/v7gWz89Uor
TLVIW9JcbyFE9stAZhEWZAf/f4XGB6t4XpSnNJBSWA/GazC4nOLxYToeUEnUPaHc+yBUqvJco7a2
6UwEBevRhk+5jWa5RcnAOP58ZFdyXRGeLRe/zRW7cCkZ7ufxITOPvhWGW8MrpGNO+OhohCAr4TBT
vh66xXJ6Yjo2PQtPRj5AxipQj9sYYvZYui4ULDVhRtWi7GjI3egEpFutlZ0H+PDviWR6b/RT0QzZ
tdKlDqTHNukTJOyIzUT991jUFJACDrxGoEZ+DPvGWiXWYC4nA1GTdi1EfruFzb8SR+9QNTRhbiaC
s5x2A1XrN2IPfQsTa1ND8njL6ga1FQGbIy/l7FiEZTUHU9T/zUVTfg7xjasjxSNI1omkEgly/7o6
yi48evC10UoZjhGe+gsyi5SIBUV7DKaoUiR27FtDehbSHEFfRCIPqhB5O2TRAbymoGRLqwP8q5f0
QeZSZxeGThgvFpOzKIAwUC33IKeW385KX05BzDNdEid0y6M/hrjhckH2EbNuXkq6v6/MoJ2pQ0TL
9yArz5VR0TqOAbPtgkx57qtg51tffn/jymABf5qkCHQClzAph5HIXpHL1365dcsmrRuwanTHI3oT
LsI0Q08XQeZL1cTVNvV9bwmqNkDxNVJWbhwjHq0b71MkBN1ICkMGV15Nu3EkHpnQQ6pcWnFh9XJ8
nryf1giyhTumizOxe4vVrAU5wmDOJAOYYukhidKmZDRrp0FSsPL2OmH+T0tW8i9IoceH0MSDGxRh
3kkdZV21FV+LclG6HsnBOG82jQgotWrAA+nlw7QDtEIhkOLL21JpsWUVr9pWqolH7aR0/5kacRCA
OLbvyvVerFDgtsSCvl6P4LeLPNzIwG10ZI8zCC8ld7DgEC1PjJQaNfjBCHx72jUT4/zaor3TRIVd
SzVh+CCV/LkSdPFjyGK5gKKvLsrWih9lbO4d8jC0pJqevEylWKWJQ/OAkZbqqymqd3kI5HVrdv0d
lblVViX9Q0OYXlKGYSNLLVybOnHH+G9gi8R97147POWKqz84gneXcrPYTw+OEZWfW8xJJVhvk8ua
tgHzcBdQbCoYJHBzVTdsBiEt0BXjzyjS4xCic2O5/hhMyZJFpjofTiJxl+YSaLwsjjd9JMRn3c+g
k4/KbXhvMAGMNt+UcnQYhCoFG9cXtS3lAmIBuZ+Bwh2t5MLPGyQv7rUcREQVKrqp8poQCrHnUFqg
U2adVK9GyzYLL9Penw9otxKbk5Q8PaGuvAtqyQJ+JyGMVanqo4b2A9F28yDpjv8woN38IEvCdgq3
lzLuglad0CCjfxsvcj0FvqcQeJIjJGMqLHNqgKDM6E02AWgu2IwPVuhEmPKDdEWQdCVbkfpsETJe
EiU0bNlsgPZMQf7QUIFBZQx6pKi5DZOkAkBOGAf+vorE3hQ7xAETTwJ3x8zXjOZaRWK5Ktti2FBy
hT1GERYaKtdEYA1PHFoaEnUfoIZ5jjNMEq37WmsCcPzpxjJNIo5imVFUmuQvVSzLt0QdPvfysVxl
ei5Sb5KyTwQqIQWSAXog7+QqMe8uK5cdG6JHJD2Wjr7kwKnM+ntiFebacFya+Yv6OHkIPRxR9DEa
ZTHtOiCgP3c7X7ljhWsPgikcZCM1blyWch3lImSjKvHura5RQ3+c0hCOVn8zoia8BW0N0MSUkCvv
VZgSTascE+jetmpGyguIGsZIJS6yqHRXPVrZF11dColAl3sPiRJeaHeeHiqlAI0/eN58KDCM646y
fQlcGENu1GWyxjjM9DBFZGIzLplHZimA4Mpznl1FUnaeQSkd601y0Cshmk2TEwD7qOuaUySVyRmO
k2NjbNAKH0b5Is7AP8fobZ2MpL/1dXB2k754kwiiJzDEvpVJ+ZhD0n12oubcp0J7yIwi3laNDlTE
8CSbkAJO1DjXiXpfnj9joSi1k5FobUmrviA/oeRvJVStyIVrT27+gHZRt6JoJj8g0tMRJMDYQr0n
s0VHbcdgQH7488VCE4QrS/rh9X++QNPTNx3Lqtp0tS3EQMiEzMpPVRwal9Iyn9IxCVFU4KmGxDPW
TT008yo1rK0CQGyKBqqBgEKraQpnV9GaLWlJzG4vF/Zym8MyaKn/EImIH0EmOofIrfr5tH4jzLKW
B7jBYRajKFiVdzfUnG+94c/rooq+ssabs9iJvUVops1qmnz8Lnvv0zJe9+7McIbqG3VStTOE746X
UHSjeOW1D0tvnncO9Y1l8CUuqYQi7qMUyOQWbhqt697bak1WL6GCMX2LoreKxdw7Tue/CqCKN07U
oUshfzWKRtn8uUDlgWQ7Ij540AniSQ7TYFPkZbkOxFw6WxTNzqsa/6VVVM9WwnysgoouWMj9pkxj
1vucHOqeqPfMASCG4g22d1eXJ9TXFm6o77sOQipqmwHDSNXOqUghqKwHyym7O+V5NSMH7FdhBawK
FEMy9Xl6A1WVW23Wx6W8iWX9OZLDxecFNfuWdnoH4HAkNDvAnxgOskAmOfEbfQWQD6yoG5BJrv3+
7kSmNye2Lu9DSdKeIm+EoCrBNRkzEqLi2L5EvnvaSuJBvPRZOBeiWt4WIbRqUgbopYoNMuif+0jJ
o12D4trnu390qdbenSKFiD45sZ5VF3MnIRw/GYBNY+3DSpXw5lWGQRm1W7yldzdq0YfBw71y76Ba
pTVALfqoOH4uV62rQyRpfTxT07BsLwr7e9jm4+KhXnoXDdPlEAv01Q/AYhRBvFYELpedaaU7gTKc
gyBF5QIo3ouZR/7FBWja4ATBRRO7B1TSd76ntzdhMsdav2mYI+n2zi3l2eBa7gMltqCx5upzBay3
0I1iBw6dc5zIqG9mLSoC6HntVbdM9g4FF4t4UK1HN6J0FnXCDJFLv1wMkYhAvRKF224MhOQmDMMM
70tQ4wzsaPyMqnL1hrTEM2U3pOaUtSIJHyF367WHJU3mDk+3spLbUBAizPOeLuosjCkxtwjGQey1
pUr176SkKT1I2kd3EPqT5Xsf0+E+kRBp74yO6CevkqBe12PYvx1wdVVgu16nEdqtzRVCq83dg5+/
6FO53npl5l28IfjQSBeZRshEpWbJCa3H4qTAsAevbdZn0y86sKOhsza9BI7CdEUixbDj0lQXVqCO
iM8CCRBTSgjaZmI9j0Xds8FpOrtKr7JrMDSPalZ3z7robCtZPk0VhEUeY+HgcIjTzK4KRooQu+4V
8zZ2UcDTpVtcG90BsVbqfz1lsFW90hfyOCjVPqGFSGuapdtKi8G1PmIszLNu+ela8PRk46tWfTIj
AgOBPxi2ZTTG1lUG5iJJDQ5FL6dPHWe5oxVcaICdrZSuICdfVs3ZlGDO+kgjrJG6NE5611lQZVVU
CVM5xgYCM4kS/T2Ximqti8jVoEgqrGEOhnNFrHvcwtixp1847QZA1G305wnMaPNiDOaWkqcvo9Hs
LyDrwn9UwdurMPfJOW/bVPkq9r15yQhrHBD1budTzDuG0qzng7hDsauIoYUjp/45fkSHecAxahDn
IxoxtrIvVUTVqVA4w1JxMvFsEGbYZ4DGH3oxEGbo40jrySGbjpUgWJ30YTqQhvAQDR8ZA2HQrYOQ
lCy5o/vCfJScTQHxyKSqoEIkxEZzxNr2leMU26AyEUSfakDCPHuAaPy5JyDY+vkl9Z607WjPUwTY
LGMtF+xwjIQXfgtctUcJsEgBB0hVfRJd5LWMVLeWGhVt+z7l55nIExNM1KNXZuGZTyRyPvidcAIm
Suk4iNJHuRDNhQTaeZ+U3NqDiT2AiunKdX39MG15Yfl9K5CoZC2SGJh26iFUI/RH/lq+VVH8xW0U
YQdQeO2imDIPYte5dhRuzFNzsK7TMbfTEOVLqJqdiw2Uy4aiEahINSBat0W/gwcABVnQ3wOfzGFX
dpmtByR4XXmpKIRJhAKJ9UHNCBkYYnwrLe9UNubwqmsdKmSWgchj0+Us9aOB6cfF/yPsvJYcR5Is
+kUwgwioV2qdslLUS1hJaK3x9XsQ7Jnq6V3beYEBYIlMEoxwv34FIS1dZG6LQGpvYNnrcRDza82u
9dzl+pGfUHtz9Km/yCY18eSOmp3ZGOyuAEsklljp41RNyZlRNyIsoqI/LZx5FY7+jz8Ba6zaghiH
DLy/RikiqykyvreMJtdhZLhXdWjhZ67VC45trwbHz74SK6hv4cYap64DS7UKYhXSoiPjdGmSBPak
OC3PDTV7IjFjJk9pwQZawmyuxJyEqxJHWWrm0Nmrp0w9b/waxTaAxT3E5EtFVdIcBzK1HqaIWYAE
HvxIyU3pqvgbtMnxxdAi3Gy00ngtu27aGvOcXxsWwVOX1iOjxLdUuynKR99CnakMjw1bXqssBCTR
EiwbIFi7GDFEfkoeSeaeQ3/ARNzCn7sC37qKnMBYs/cw7vYZL99rUQt+5U63R2zjrWSGKco3OtWG
t8wlvrPno15BcDK3UZe1W2bW1mPeNO02Ws6C5Z46U/eCeh4ecPjfTFnXrtoF+FLolz/3yVHdU4VN
WA18cqbMD2GElbxWTf2jD9/qREKbtbO1Vv/SwV1IjDb+2ZXp42ALfIix1T4rUL+FSBUndENRjV9y
Y9mgDcJ7BtKc36ir8107ufrJYuz3YI8twcKidn8Q79gZ7jrzJMmCCw5EQEdLip7rgsBCUQri9zD1
5RfceJjSJfPXRC+CHdMkeZAyiqGv6O6OEQwcEp8Ui4vx0BKle4H3M1zkcnBj4tRXcWuIdUig785N
IpykS/lM3+s91Zl/q9yegIl4ZsUhMXztVmOzdYbO+PQT/TkB7HkOhsy5ioEFvewD41PLFyqH29VX
MkLwmk6MfqPVlvZ2VcfaMIpHKwXgWqjEzdCJ05RO3bpMXWc/+CI7eHiIxzSdv4mT2DV1Yf+eOUmX
O8tLiRc469afh0scsWeGDgUCodjGYwVJm0cJJC3Lx6dMe7EGF86P7Lxn0gHPidPEHzBT0iMur/aG
4MvoY+5mxMiuF1x8QWhSS3j3qgYNXc1dXrz6hoGnD47MZ438uIsJd22ra49TGUUXTzOspzoYvsxj
8ELTZezauiquDTXnVZ39OdSdlx/TnqlolB3vpRsUg+zNNt0HUs21X42QzBjD+hujB9zQywfXJX7O
xOYWXm9WXMMkcje6MIxHkrNPhqCH0LURnuBQUn6XMjyUI4iC24faV2ZLa6DR+Gfvt+gskyV5QITi
4FLo7efM7W9aSdMEM+VDK4jvq5b5j+04ztkMZwhVLtkeVdE+q4PVwiKeYV3vJU/gTdPD3Zx6+mVy
oFyrgzfGrJqyQmjcdM/ZbMoHpl0GE/wR0IXEPjJHPew6kiq/DQMVG5WNtiUkwIGB5r2JyK4+m6Uz
0pfOiB7TfolIKpwtct6TpHkzpC2OcdsBQS0wbTUEf7tvxOmvIXVedSdjCHUfq5soy9O4vJZF9QvH
c/JayTPdd6b78Wco7EX6yi786h14awMXK3nPoVwfkblY5F/oOGcBo+w0RUJoU6gHrdX/gjCHotg1
zthjv0W9bz1q+fTXYWQinoXdA4N0cb8dDDZ+nJZJQEbXomxfSBCNTMQ2zWSxhaiS4h+1hASO0zMI
UfgSLyF56kWtzbtNECBTxlsb0CrApnhPvhgf8DJzLt3YuEqHBGcve2QLSq5jhp3VcuWmGkyfcH5T
AgY13tPGJrwm7lbdUWM+dXuh3RsJkaqaMCHUZVOWXPLElfvKmB/H0Ep2hYbZUSNdJNJ2jG9TK/SL
E/W8GRPaOTmb57ro5blcDupMHawgLM5I00L5EiwUySkvkeuK1H+mELP2SYVm/t6bUzGZWxsgcq3p
jfyK9mNvDqH8FfnVLSm8fi9T6jSpoE03rdd0b/MuW6ADyvUHJ/W0w0gK3cGGxnXss254GJw62lTF
RKK3zswXNu2DOvgUNzvhWt16Trq/7tVO2Z7vNe88aT/DsHqbFuiXh3XREdEwq8sW3gnRKxN+46F2
GfGlB77u5kOpdbI90qXyvwbGa+Jn/vcxt+4n/b9OlpdCmz4ktZ2v//efC6NSfhotM2E9voEEET5f
209jU3bvouowOMyT5qKlun9pOonfhZPlH0aX3oaQL5UYo+Shb7FCxQK7OGW66D/S9JAu3zrDT7xD
lu0kVeMmFF3xHmd9uWkbpz22XVm+D0n2WWq+DWamQ6ap3XI/iDczS6z3aCChWvTk2avLmLJuRWoO
pTWEpD4J+rNjIKDngv5mOfjpfsiDZHxCwRQ/FzgchGSSED9NjufC8lGHziyDk2zxTqiW/pTUEO+c
Q+dctZFLucWA+qV3R1z38G2H0HPoPUKPROM9qqF3TorNjgH2I4XXhBW8Xp8lqUe3doYQ13SDeCZQ
Ye849UAHTi55RVLUOVnIiCO8pRP8F57DpLc+/Z608NKAZ9pD/SMENr/4XVUc28QDsdMZcqrirLWM
HUF2w2WqCm0jwuA1Wtq42vV+47Dv7bwhIUhSl+l5nsgOb/vOXXV2ocPMDIO1n8yMmnQ/ewYtLKjs
HkAnfJiJ/3EWtoG834vVGZDnpjTm5sCX7ayeP0E+0pE8EkqT5ek0gvjQToQMVX75jf9iT6Yz2BjS
0MhJXPY255B3CObz0A4OcTLwKdcdpguD51/n1ijeLaYsMHyC17x7KZyS5HEbKG0eU5t8AgKXAw82
DC5IQTlc44m+cpWls0QL5MkzVFvt3IbYXzrIBcKF45aIYK+3YXmJFQ+vaKdNlvvxdk7q4lj4Xr2a
moAP5M91bJOmKDTR7Y35pe2j6lF9RqGhl/t7a9uM5tqT/Slw7OHXctJE9qhOhsCVl8rEidlEm3Gu
s5w9azlTh3n2gQPK4KLuJ0wqmCU0V7WNJdJ2tilKqE2U6O0zkSwpc+pF/6uRcQbxoPslG4xAR7P5
kUGZXkd66T71U6Dthc3GYJUkcQ15g1NHQkD2wLR5Ry7R7xlJ1ddmdH8PZfbXSZRbPIn1I5N/UuAK
5joK/HXyX4Pdyrc+nudLG+TxWt32G4kxRe7+HL002IipE7c2k+De6tQbHwJfJ765ogxNZXKpLR39
U9WyYoea6Dcx4/ltHsKepLaTK8UbSv99KZEWkggmtwr2sydvPuezTqqKQaYiMVs41nRzTSYmYTkL
5cDQguZFXYW6+YV4UlY4EaTj09CbOXw+n5yp3Bgf9dKqjiXo/lZE5JjMAr3eclBnreh5amJjGo6p
Qtk8v//dut3TTIDLxYwzHgdzn1jBJozn7EfkVNFaJFHw6ObjmdQ8IztH0M3WQ9807LZWvusVHqRF
GA/UtjSOJclp5Gr63tX3xXxDqgE2ujBFzaw991lJXRIUp2rZlxgg5psCRBcnr1C7/4DqBcThdiUp
1BahpaJtDWWFiVUQ4wPi+Km+jy3n3KAeRcMf69jiaCTMIerci0QY5z+HmTcO27VliO73M3psydeF
dkue1Zk6GKaID+R+3WpjJLUyyfutElkofYVSVZht9yUv6Tzvbxnyln6FsM3egsHjVQ7365ouA07C
X8p1ZOpBd0xr6yXPE3ub1Yi9uyapX0maeum8dv5G04Vr7WRYN2n6zU1zTIIDe5i1bV+JW4OS29G6
+HkOXI+wQWda9x6jKGZ3w0ZfdkhRxmdPlN55Wq7CZSNtrcA9ZaHzZERBtZlCPy8eKhO/8FZpBRn/
bo24zVaA3H6zKz/uDw6SGUGnz2of+32yrSsdmuwyeFD3Gvg420Lv2GvVPTCGVqvFsR2T/tyZbX9u
loM6U/dG1+RehCl7H2SHym0fulqKk5pZjMukYvbDYaVpZnNQgwveQapFYWKWPvNmUtV0G/U/G17Z
Xtlw9qpGh2WNd/ksp3sF/6duV7W87/oJrPbmbErnaDFVvt43GdOO93gEdGGY/9BL+XNGJ8uKZrzf
l7F2bp3vloEh9Wz5P7rBQfjfRdYr6MO0bZM5PSzkIjLe6WA6B5GOnm8n8tBepeOkB8Of/X2AecKr
Ta6o+qYw8v0mmkmC2af6pauWakrTrXU0QZNd13p8qAHGHsJoEPvYEPnWl/LFZ97zRXZltx99aRyi
FBTY8AlslWaXfKV52E0IFtS/32aBt2rsanwsddA6X8bWViut6HP5E/o0/8whiDzzNvmbwpi6kxlG
zRdrGk9WmFhbp2wI5qN+M3a50YSrKBheyiJA8in0/MNhV/XDbP5KgE6+48t/7KDF7Sa67GfLjZDV
xPbw8BeozZh6RQNyUD9VmGTYcY0tinAILSA+gOOEIm+1wi8xkkw3cVwfUHmjisCqYVMxnTg5FTA5
6dodvtvJWGnf52r41Tdp+DZFxE41JFhdu5mkWZvsvKPqzePRxClv0qc1DBtvG8cR65BI4OoJXa/2
VSXx8HKC5snsmvpcEbi6Qz6Wr1NztN6JRK+2DOtoXKFkvGvpZgRuUyxpRY72+O6uvcB+0zRJOCnF
3Stb67dG89untNM/7KWqb+z0uxb2zQHRv7+GFFedy8z/VizFEBEi+24KxvfBa1b9QtCFMjIe59K1
VrOfOgeLEvdeoTdLmW730842JeFqQxDuERUP+36S6aoeSusLmnNsduzhSf23Vevlt2BYvhiGnuwr
MdSvUefc0Mc+dK4frEMttag53PEDctKebjW9kZ4erUu7Jf1gge1QUiVXdUnyGKnesH/W7BDB1pZ6
BSXf1Neo6svP0CzifRtY5mbIYrnOXC2/OenlryI8TOqrTSbaQyV87yGPimpv5dhiCDEY7spK8anU
Eb76oSTLsapIB3MbQIN8tnYIBO0XttrmyaoBJt3cfvHjODjd/+VR6P2mCPyvJMiTtcxJ07X3E32w
4w8nLU5OUuxMNMdf5i7LnpcrxWGNa5zAizB8lGzd0OwaojiXxUyVs+pe3fXlLl7yihcW/NAW8jGC
WOdNmtzfewQgcfdW9K/OPLk3bEf8B9WESKOpD8mYE0VgSeMhHdq5+yVgN+9FP3nFptD6eps56KId
AxeSOSggPPt/8cv+MM0MUouJp/WMdbsQoUhNtA6ZPaWY9WB659ss8obmo9NpjI07p8mzuodmjvyn
pEMDQ97SI7jLc2b1zrqSOnCCW86ECIpkTXjPuE0S0T0MPnz91ov6+1m9nCXEQ6+dthdvYz3eyOey
vrC0dYepnOJ9jJb87f7+My/45s64lC20bscuIc11GLMo0nc2TtoepGVJWDOTk5y0YE20vHdjvrEa
iUFBFRCLR3UWz9pzmM/Mh5b71iyKgztmZvVdn6DCYntCe28+qyF/LMpzU/X5VtegBinanjYz97fJ
1rvWBowXxyCakJrTX6cUIHvXsUFE0xw/KWHrELKoGqp8+JH3AkVVbdi7mkpvXaXduMkHCcE1ZfPg
73fnIE7ETTJL2vl4RfBbllRv7/fPwEK6t/+DOrBSu5tpaou1r7/G+Fas4jAH8jK0nqqjnHGorpkW
LWBknBTmNkzj/FGdoSfKH0evPcRDTFrFQkhgrDHtrVKka49USGePVM4g6xihasrMovUj4wLV66hA
AoUNtG4ER8E2jihQ5z2mRJRTyzMjhLBPRqz9cBvTIepq1dR2/ZPyHrUrWsy11JJ4G5Tw1i2D4ZDn
9O4BzBIPBBurnPsvCpTCcCWf96aeeRetn11vVcBJXLmVP9F7Fe2rtSTyLctIbeqb+5NByiV0mVpY
NcHxcr43m2R6lTsPvQ9oNGtrHhLim2ModVfeDhpTHGlDwQ0WHq4lvIH8qGVyNRr8MzrLxtXza5Tv
CwqYOBhQY0zxwUgKSeUQHeomIgdgIattGihhRzuq3v1k0NeOhIOtJsGNiPn6R3ji/IFMGtcIoL2i
5Gipmuu0weVPaTj80LtNdWgfoyksbl0b1cdRK7Z+Zn5UgH0IprTpOWjkrdCb/srKG9C7LLwWvlqr
nO7xqgguTmvJLftrTrRWPu1JoCMBcYGhTZtZEWwmA7zYo1eMR+tBnQ1aOh1NXcDx9KvfvejNL8TF
mle6o98MS6PL/f1qqldAp/4QM3N5miCOL1M7++fWa9rf9/dNLz5no3N+CnKqW3ZlYAwgGZ+gty2+
INlBsefoRrLD6ELgVZeI0Hb3EbresYAtDHT10doUuUvAeEPSXbucLZq+YZ5w/zA7ipTG19Z6M/9O
Kh12n5PXl4Hef1105fSVVefdH113k9Rxt0myCLdGobsn3tP2uUiq8aFISUSoWvN2nxg6udjy5GPh
EIQG8/bKuBQ90d1x+T2W9nMurR6vB7pfLSi6T0COBfMEveqYLYKL25V/EmHE3FQiKT7BGdmXeTPa
q4zv5X28NEq0W02FQtsqmos6C8qpwVCKe/NyLwimf72akKl7n7gYswOjbfmd/ITk0D5mVDohNRSF
KA8dUsvbwMhym5aVyz4lsG5tNOcztcZXQczyb9N/bctUe0mZoq9bjeFpZ6bvVhaw/ij1eRiMF0M9
ROhQeqQjDn2D9Kybp09yH0Z6shKLUtouMnEBs1x3vgO5pEoblhTVO5zyOGwu0WTVWL7966zoTf3Y
yWGfl8/Kk2cOHcRyxnOzLDfN2KoL9YrXDyb5gQWW5nme7YXF5R/ZXVggFr0PlW0xJE9OquX7cKoI
5Kj07q3qtWRrG6G1j7uwf4v0ql+Hrs84dXm19RHelMHcXOc8795i0d7GNPQeZVuTb+r55tpm4r+O
NcoFLfVG1HnJbz2I7CWakKcNffCOhHl6vb6ft/qQ+W9l1b3mS2Kizl6+E+nOM1vIeJwMeq9heUcq
XIUu0olb/2BQYj0PJjCt21YP6qoZdFJZA7J2x+z7HyKJRhTXKarD7+kCMpVlAgNFN0sQy+idrK7m
naRvsXEMO7rVsqxPyAsH+FTymxn3DVYJEnadbnnfy2hY1+Mgf4WJvx9NqAsL9S8zEqZdc1ZdLKtP
d1YgfhZYAW2toO4JkweHHBO6L82qrG0Zz8YRfeJP9TfH5a9PZvPtzl+JpgJOXll4xk5LCUgKHMo/
bbaCqzp4bRhepypOsb2RMQ4jkflo2sYOGIqBnJfND84QiptWOV+oFxDdLGybkrCGupc3tV5GWeVs
bNnpaytDXNBlvLdeYosXJbVKoeumM4hYl4jsoRgJFfcHmoSgsjK008l0chkbrlq/gsVJLKg2Jo+O
JKbUM512l9QJys3KgP4jMjdYdQ7LhSnL4f7A3x9sY5vos3GbWORXMR1RcvWSjFyIvEWo4cJdjZCz
fhHdjL835KafMCRWXh4El0GrMEQsq3nTJxkDmmW/aRLtsYra/slvsYfAaqtYtgsyifug3QxBwQRi
ch+yrE5e1f10uZ9pU3/MA8Pdpn40U/n34dE2WvFqQY5vhjH6jrIew3HhnluDtO+lao5kwQy1gE6+
XGW59jKqpvreBBV8cS4EbHTI0fM3D7ng+c8h7du/X6oXpsJKVnYGTzJHMLZpoyT70ZAoFcIknsoZ
VuQddXcG04eAGYP1QRs8TLkfrSPYkeyMBUCoySO9UA3uy/xIJAPh4ye1uKpldnhxMcthKwwJDEaP
sut1+ZcAd6FOHkCa8lVoht4hjSWabNkDK+VRCMXH7K9q8fhzqV6Fp/rXq+aUE9Xeh8x3jRaUIwre
O1lmt7oUMc7sffAeyTg59mXWbNSrfZqXW20439nUWtEZh7bqFNmWUFbXmvhR/ICvbmtf7MJuHoyy
+D1bEGa6WBM7AGwoBEtF/gfmsNksVlZjDgevcuwdIJC/hnaiP3XG0pTDIlFXA1fmApKpK+C8g8/g
woi7i68lxY26Bv/SOiM5K5mss+n36UZtCMIGXw208UXdZ9SWbspCd8+mPZlgWHn1RPf/YImofI+a
cToN4aSv7eUybhjyxy6JTq0D1yk3dXc1FCM/Oz/wbMn2xjeI2UaAcqs3ZLBPfSyVFpgbpm8Df4mV
pKqK+tEThr4aU6GtvFqrnXY7IB5jVaCaSqyEBOaqy1YVxJyBFoINpMxfwrDpj6NLWkZQ1eFLNnWE
xgGm8jWXr1E5yQvrW/hixLZO0mj+LIQfnjwY4id1RrZ07pTTA+RoBs0LkVBLC7GSrIA3w43dh7bE
/CjlF3sVTnXOl6/h2HqfTZHGj6WZebCocEnl+TyXYdauu9itL5aROZiVesV7VI3eLioo2tSUQysQ
cgRZzxTTzI1DHkfN3gstfjvoBsjue+xtl14N6nHPFK1ixC3YWRRU2XlRS44z4J1pl/LsLKi3ulQH
RDwr9y0BG7fta/Lvb4lNEuyunig06Ju/FaWmU7OX4uQXbCxaOxLHqHYmmXjpLffs6pzklc03E+Zi
RnFs+9FVj9qTY4sf2bKVWE0fEdfblBsRjx/Nogum0f9ma2B090f9rxKmBjCUS1+j2LXCrfKDloR4
Y3f2j/9fu/B/KBd8sVjAIZ6zbFqgxSbu7+q5QtPA7cBWmvwl0qJi/2dEHDXLNuTGjwpaF1o77wTc
4bXUa0AYGlo1N1AThH/MEiw/n3d3bXQdetSWQjJeG5rwkNbF77LTi5tim6n7d97ZGF9qhjenEl2d
u5lnvG5GCjmSgcVtSZCws+S1qHm6MjdFJGtFMN+mwtuWLotzl/WolqNgOtnEaK/Uq21bPWojlp22
M1wrcx5PtFl71WF4ueUxds3DGTZiVGubEdYhBofsAY1gbFAinWHCYBxin8W9NiMqXKsYv+RTu3Mb
r9nfpZGQfW+j7Ae5q+QMD19SMlZ24awAJ2FgL7o5N+iH/6K4Efo/xSa+zj1huJZBVqgtlKj9bx+Z
XheJgzFZfdLASPbwDRFHyFicpV/M12ioDKBQkroxh4guQaVDxpt946hUyl4GQldPebHOnFPVGE/V
AhyJPsIptey+q6s+F8lN84bvZJK+wnAsPhv9OPcRazUnSVVPP4rOfW/ioXwMYG2cI6o6hvykx0MQ
j3ZOXC+R796LDdXnNFfjNw1lOIZMgX6qQgvHiBF8WzN3EKC83dgn4zEKamLn+/h5Qv500a1hr1bk
xnBpVZvGPugeyclTRkICzmyrxsNDTpHe2rb2D7lfVmtZWu5ptG0AjlkuhIHiyYiHnDhfjTBFJ9CP
wozzVyOxcVk3rfap15xgW/dlT7UKazlBDnHF8hbhp4MGPGs9/dUo5o0tvkmcaZ8Zw6AOiFHYDJNB
DDaakqCD98NaRzPXhz9Qk5Yv8KV1mJBu/QLl3tzVaE3PpefHB2cWxqW3pXPKDfPFyKr8sZks6zoL
sfZYv65S8Y9FXhAkPzAIU9ta7cY+vg0hnMWZcdAwyktsOvWFqcoClDbaCSdQcx0Zdvao2F0Ys1D2
ouAGUwqjNUSRpWEJiyv1A8uY708fmZ34qxnlzTW10bfRKJm7Tps1/D38HX5K49GETLyNetepadwZ
rnR9x8DFseR5cGRCc8u7gMFGds3NgZQldaYvxMHchK/ux0Vy8FHf7TPhkzbQJtO1zryvft7UV31O
McFy4MFe79dE2p8zE0uZ5ZY6mPc/Ml61shYXNcWso3E/Vv14irPp9zLQItSr0J8crEXVx5IXnb0r
HFyXgmHA+ye0zJdChyI3evb3O9KTRT4tdIOLeDf24aoIAHo6of2SZfwWepXA9SbRsCoPwqPD8OKK
7cmbC8X3p1bCnOpgD69MrMQ7ZyQAE0uQ1HT6X9Jk0/emCnJPgzAAw673GkPTdY58+pBU3tcpiaMz
looR8xbOzChnyCHdw7yQbKxhgm6zcG68wsWTX2EmREj3ezN1Pu3ImQ9hMpXE63S22FODAlznNiSY
XlSkBhZjtmW+hSwuMOyRZrzF3IjF8YCebNio2lNdit7pNz3OWLfIFp+i8sGYO29aDdbkH3U9G7b4
1wXbsSDSLeriq0LM1MHMJX4LeuQz/s6+xEGc/ZjaU1mP6Xd3pi6y4jO9dvhSoqo7jWjJV41aKs1G
/+qmjrWZpW6fdXzdVmWefdqW3jLdAOOe6lZsjB67cNuq4XZFP9TItMHOZefgDqVrVfHYBMl6GjWf
NcbOLu0UUOiWcJ96t/oiHVnv7Hj2Tp0bVwd4TuQSg2tCV8PHR8/K/TiYM3Sr2F9rddCclAIpa7pj
IYP4ZagpuUy/DrujZxZHaLExTNv6VQn3DeehDyHrKhMMdci08LOOPLKIk/6RAgTWcdtC9l/Ogi7A
NUJr3VvotM/CsYYHY3EIkF7/PBR6j8wJOn2Gmm4PFu+fwnS0LkCw3pb/OXxF7DnzeUJuu8NtWjLW
lwY0PC+n9HtUs+IBL2OXX8CaMGby9hzQAjlBUVEld4uY/H45DLG5uffmwTSTybG0fyAGEO7TmWkC
SNs6aFAyDUCOBzGW6cXrhmOOGheSHg9hmWvz5YYlmH7B6A1DEiVEMIN03qjpglNQvBjtVN0Nv1xG
7atOpFD8snzrIDZe/Cx+pYuNgd402t67d+1Ts7yVqQmRZbHA46Ht0sK/JbJiGoGwokS9tx9t3NGa
2bbPXjN8Fd66wXXjZ5l05I2OHczfNBOHmLXnXh9Z7ZB+UpSE62lhaPCxIB1bRi3qAGsQXAbfLvhZ
Azb6Rao/tHGbPDDiQ+yhplYT5Firzx/DZeUsmcudgqD6DPSuPYaa9x3yHZjfclBVf+cbgNCW2exi
ibePHeT+Ps4YvWoiQq+mATXkAUzg/780M/T/7WyAABvjCVSlnsCf6x/Sd5eByDR0YbUPoWBu+4Xl
PVq5cxGZ81Vtf3Et0fXkBoQhiIRoaFpdX8nBnA6KWdNNEx+eNw87EzCq8lIgb90Tw8F28BNWS2tT
L14GGKtAXg/nzRxhp1gU+QwnnLN5uafctPJ2ys5ood3bQM9XLe+d5RX1Q5X601ZVTlb1w27CD2Vq
gL3kVc7wFpJIEnexCCNFjKfH0utAavyXgwtfDXSNbTWu9UIjg2OZJVkWxL6mxNAd9ir5AbNt3UAe
AFYBqp+oZm5I4aDO2cgKMBuJQ+Zk/tVziPKaoTqt4N9Nu9KtvFu+HJCp5Yn5La6qnVs15SWNK/18
R9vGqEOovwDlWYcRIUHvwU5vmFnbRmoQdgB/oDKnzb1tt2hC1/izooGNsbwsGHPh4mxugBYEKnW5
nj304Ss/I35CUTfDQRg3mFobI/Re4maaXgN23k2F4cdNxrV7mrNFQyFwHzDnItooWrIiI0NWz/6L
hwm63P8QKC8ybQ/nYeBk00QNiJPCf5b5sQlYMTDMYG8Ju51kwL+rR5d3sJ/KZ3Wo2/m3BpSyzvHO
W7Wa/lPzJCr5IO/uAo2Y9PqnmaFtEIQn7LsxbrupUr5Hzr1Va73Z9O2uadtvcxWWtyTtjhX00Ivy
R2B4l64Kra0OgKAedotVTq5nO/W7cUDmIVycW7pFt9vBpP7Lnai28rWqlZSGVp2ZxZivhRcJxhDR
pah6VCNDYH2qs3jqrM+wok8Z6/5iL0vCaEzQCevoQ/kzhH4rrlXjHc18qO8LWdaWZP54kDGU8mAe
Q7kDjfhQO2hSNRGUaCZoyy1jwIoxhxy7SxnxX4c8ZFphOI+eS/RXbgb5jUo62kicsLYKrLMAUS+j
FN5KgvOtR7fpX2urzW/SrV7VlTrowL5aNb4EKfbneWbIvcbAcZPTJ7/kA0D8fRBkoTBjkewXmpZ/
jTLpIn/0kveqGPGc7LwTIi65Rb7x4Heu9wHjNtsU01g8TB5edb0JvQM7nu+RV2dXXP10zHM4U0Xc
UBwi0EjKKewTvFB/1WfLe3QhZ7NZN7siQnGNB0dxs+YhukRWsoBEgBcy19G1BjjLqEs0WAeUo1ck
ae73RpNYzBbJf3EVXYIn/mYIgtbeRQpg24a7LI0UY//Q2ht945b8HvnJkUNxKStMTtCgrzyrbR7N
Dp7tqvczwEWs490zutXwShW8VLtdhiklut40qLaTsjTrUtQ2jga9YFJstiwsJ0DNFmFIAe0l892L
s9B7x8Tij4R49o0ZRoUmS9a+bg18oepxWt9FV8tlu1yGgmGartn1Vq88qrd6ip7VWWBk0XMT5c3a
MMLHsgzSvYJXPMhDj/ocbonXnbb3jpLxs1h3UdlcBi8Qt8JBGmgmto/aCMFoOjc/paX5L6lbdqz1
GfP7gU4iwAUMTbcZ3sKiG1ft8nViQEbIUTMN/2VNsf9hIM/nYGEvhnWaiYfkAh/855Li2MzCLGhY
pxhNKUUM5vFmIX4L84RlKpCu4xVXnJmSbyDovMseO77nutm26bFSkzYQTiFJhooqLKhKb6O++1mQ
zys8+73rFPsZTi3FRpGavTH5mqdZiFgRTrswtPSI9AH3KbO2tePEatAaXfGBvk0/BF1f7FzTHr8u
9yVqhxWbFFSHGkLl0sVJN7euXRL+VvOPf19pMvkfws5ruW1s26JfhCqkjfBKMAeRkizJ0gvKctvI
OePr78Cmz3Ef36ruFxZASjZFAjusNeeYtocJsDnWw+yccIigZ13QXvKhr9otA1D/r5P8/wNoOKZq
LvxN1wJBR3LK/36MZhQERTvXoAqzzl8vZe0zk/4qslv7YlB+uWjLgzySz43U4FicsQth56744r2n
w/8gd+4NIti6qOJTyo5zaALreY4zmHx1P+4A/fKXoOA5uePMtoyezLpEyWTuQwCL67l1cAUFBen1
HMUdot9VMKJrbYL/HDnZdArrPtrlGSSKkdZbzwJuYxO0wPameZyFY54KIebLkNsUpcvmOiw1ZHnU
pMFMqkn2SGu025RtJnaK1RRvoDbZZXY+e8QxL9+qFEp/G2YvfWGDlUtrNASt402+EzzkZhnimKdG
DDW+35uGRl/GyV7Uvhefy8FAF2k/+yWS+nK4NnPXP5VzUN7icv6etalyRiFKXRhx3t5KBfb8pWLp
ql+LaYje49Rg66R1UDnZEvlQn55Zk1Ey1jM0nEKs+lg4DDQL7MyNs1Oj2PluqIfGs8bSONWD/SL1
O2IyxEpoaLHlvU21cTUVkf7mz+YBw+T4EupxdQwjHTytgR3w39aMf1xOrm7YBjgWgYXKwCvkLKPn
34pDw2TNmsBedgT+F16T0uq2qVu6fE126y2ysuRSGMpL6yrIfVBRegiOpo+wZBsT1516m5JhBymz
gAmZdbfOKGoP93v43a+/Z3S6PbXVnP2URRixZrc45rX7odXtdMNCPt3QKGloN5aZnXIE7c/2HBdZ
/hb01A5RmWoHDLGXhLHt6OMWxpDjUKyy6r/ioli7Wlkeo7EtHhunYjquAmUPlWfYxeg3R4tNA1Ea
MzOa8Yx0t34aC8V+sEeDnKzFmpnAwF8DXR4OPWkL65Jy925Up9BLs/TNbMt8W83+z1yrBXcA16A6
UjrSnKrxSsex8Eko2V0DNE1TeZnT7kp1/FDOlvriTCI/YmmK7ivd5fkJHVatmN9r1jksSNu/sGw9
NEbrPjs2HyX6UtDgiaEDFWAuXg0ldhRDo4y/+JoS6mGfTo2dJVSVd9b/Gco5dTg4St94QQokva3x
SHZQAy5RCbjk3vIXYVIe7j51R63JZgzbbKuq31u568ZF91fRROP6n68o8f8uKIYmmDZCNZCLMD79
Md0GNSgNO8P5abCsbp9jRevZ4DniJJayKLyDFeURsYE/0a0pCS4yo+W8V5Z6gIHezLi7OO2NHg/O
NWmSba01zslNUpbxfdCsfT//DIuw+JKPjNla4f+gWYj4QB2/27plrvramW7tRGbz3DGMq2X/DN6U
iOFFZkwrDK969qHGSHsskaunUaX8MxrJk2L5yovVN2vZD/XbBA7lACwBW0qV7uT+uZ7gEvSJwoXJ
vTjUhruXo31opw4NZWZ9eZrStr9Wb//8ycpP7m9kM+ZN4nuwdkGvg8oojD8mUDEbpWui7zjet8pJ
LXSvQjP5Fvj9V7dY3GP0sVAZdB/3BWBSzl5QoqRw4slaHBm/jsxSPIZ+9FZKlVeVGsnaUektK+In
cS3pUYR6c+2AB65CUBab5X4qrB6ub4A+5n6EddMLQpXcRrWwkks3umSDiyLaAIxRP8Tor9qlXZGG
BXLJyqmubZ/aJ82svZZRd6VYqFy9uZgxMEIuGIWB9d40zvKBBZF59vUANLThkmkXTzDvh2XVbaVf
Misfl/5V+2SMk3oB6XCRvXl8w2tccinlIfZVGnW+0xjgR6CtVK5mZ4i8erKTR7DLzl7X83DfiLjd
FzjUqObTJ5cPZZ/+FKbTHwCBkj3OxLVPrLi5jq3tUyxSX2ulCM5hqgHspVW1VQOM70WbUEMUrXKy
k/JVpTC2ydzGeM0SZT+IvMJH4ZIOb1NGFTVXjdCAmSogj89dXYdrLOLut3++UuB0/rHmJQdtiYnC
o2wQM+Gqf3B9jUClZo1T8ahNUudlTE9Tl2y0RdlY9zE7epGf7kMqPsfXuBXNvkqytW9llDXK6D1I
mvdxKoLP5SBg/t3UqV6v5T4mbzNQlVkRrrPR0Hb0/tHJLKi1YjDHs+JC8fSz5jTyTV91DQE6PjRl
01eqjZAzEiu1c4MnPG7lvtLUed92i38xNxUv1fJNYBpsInVqgPlINabg/9oJqphvZTeoq952LPbk
NPtCobHjRzowD0iX0d/tZ1e4r4XyI17KRLMjbkUC5MuvzOAZaUt/dxM14o2lxUADZDAONTzTrTZY
eMzVKvqasCvDulyehdVr234Ku4dujD9wPo0Hw6icLbszmo5FZSMD5gKU1507fhOaKSgUzuLLiGM9
AOO1KvRToRoGFhvlKcEoj2Nb/QqRvt2rSJHd6SXWoGvwYxMcXDEom7HunpQYjY1RYuLqVKh/XUO9
8F5Vm51G2cyWP99UJfgWqMr0NRxBRbAofir0Kni1S+dR9gfH4YuKFTL2Z/UWCSt9IJsj9CQUZGLJ
TVFa89yyi64EFfznqm/yuDvFVnN22Dtc7lKoWg3nDb2peaVgT74pk3iXqI7edYq9H7Yl8+Gc70bL
GTxL2lCkLSVbYnnU6hM3izjI+ozSD5vcz5Qt3bLkIQrJ9vh9NMx96k02gQPSmDIthR+bbta/rHKW
iLP/2QIu9wHZWo5laJZNYeaPRQ5RRqDpLXek1kDsn2wgloQerFDh5rsOQdGWmi58hzR6nma3uulF
JV6tYY/lLngV+LaxjlmnvDfEazFky1fjAEReTnU9I+M0m6mMlMmhaNzubVhEhEuUBDqQB4O20bs9
2Ri+Mao94qZvd7M6ISX1UWVXi+baXsoOFINaz/ycKmFdrUy/1Qtc6r9ncuPx37Oxat77IGhvWUzP
EaBDvQkWVouhs/VPtOwnt8VwGnE+MzYZ1hnl7AxLOcxoVegVuPQaM2BFcUaMquPh07MQ6NLu0dGP
fYqsRwM6Tf+yC5e1x9+TFzxOCI2O0E1LZ1Si9/DHssAfcqvrM/TEVHN/yF22fHDyOrzII5CwW5e1
YpRbNsVr4yXwNSiUido/9Sn4hkHJ4r8yDRwtFY+PycYhF7ZWe8n7CBY4DOd1gEOYOYWkZsRcfbsa
xVTDAbKC04Dix10IbUmus0PUw+4uvTET/xWNjv0g5etg+siesGxMpy7V7oE854V8ZYaTFa4ceigD
5RYLwg+RXNpTtTzoeg84EPLKNsAumnlj9NoK0T1CmaQFWFfxHotS7TX50Hr/PMb/vyHeEY7qglE0
Vcs0LVVyUP+2cO8q+miRhdxI9Kb1cLdT1c7OyIzwZnZ6o19NbUp290JvZEQIZMb4q5zaYV2zmVPM
cZ0OCPvv5c2qjJmbpM04I8ftdAeg3VNyBFaFVadV3zWCMPayThboCmY/dB5y5K/hKx4n4jZE77rr
Qe56RKeRvAzxMonnJykBG200iLh8pn3cpuI5p8ubDHa2pZ3ebJLMKt7KEUM/BcXiGC2n2pA+2c3g
3Kyxsp7/+QOkkvn/KhKUhmybLZCjA2FyzAUw+rePcIHJWcaoqQfsttExmpPmaZzjjRUN48rI63Jb
GE14kg/6mDarO47aj3A0DF0+UT+DYCinm5zKhtfWsQ6Mt25XjmiGbWpl9Xsxkt+1WNKsLCrXNvib
M8kUyc2t2ktdpIH11dGuWWiPXKPsAipYtKPPTXE3Nko7I2+cMqzh/+VGNjAnbMgw0LPrqIzsoccs
2QMgpFVy32r+2qJbk00dniTf1vR/jFV4YOafPwwfhYZcHRfkzm1Tv7y1Mzm/g9Sdd3jNtvLcxVK4
9ZumWxlDzjQfVZo4dW1chsSaouWOCnYzCtEMDaBduuuU+OQpRvtgNyvNyOrItdb0Yyt4VuWhHP3x
i4b27zLXauI1s1q+W1nDAhCIyRktbny4X2eOX6QrVeuib6GPbm+RrtEo6TzQI0c8iYJxYRTzThZ1
MnsstkmnguFfSPryOVeikwDkQgfVpltqOMFzaAp/ZfZ1fJCa+DpU24utqI+xdEtVQvufV+sivIjc
0laJUju3whLochTL2TSxVp7wxukJKAtN22RmmB9m9Mc7yojuk0wgKZEkv97/EFByH3iVsj317+4c
MCjvi8Q0N3ONYLxMBloj+BeG1qbcscCA5YN8vkib0++n/Lw5V2Wl1JvUgcGfGxieAnxS3p1J0+Y+
KGOcGztntn/WZYoKS2OrieJwPhIM6bKbGi/3O9lsq128NPRblsSAvV13Ky9dXZmeTXNyDtE4sSSR
KzzKar8udlXDh1EW4slZGBKFndp/CfM6xSmYxJQcdHUaCTQom+LYpgkRP47WPZqD210KGHuedHrJ
F1QtCY9GZY43W1fss1sNeBZi0nWRViO1lq7h3oEhlDUqnQaqaHFnsaVSMkaq5XRMgFRFptjV8Wit
7xdDBgMa8g1kY4q8wSYafbbOphhwstsYH4Iv7JdF/xTS80HaGSTZAizGM84cHv/lBt2+LvdjqUXP
kivaosjy0Os5e3kxowAgiDMqT4Az4EeGbCVpl3bPvW0EK+FP1i5w2mB8aVJ/21tTDlfA9d8MfTpQ
o8q+hyo9+L6+lCnZZ67BiMed2ONJXxkIo17UpJg2ajkFW7TZX2XbuMa9SJmj/JBnKhTVfVwlwiuM
WtnPFdltSSji10mp2MopBdanbD6pXeIeJqhlnlCU5HGKSIFaVlHSheDnfXBR3R+l1u7vb9aoyVzx
e/5v5sX2ffHbJKSsngM68eOLro4qRGQEKvItRKpVMuqr7UFPasWzWUVvRVM2j/IFo2twBS8/DKwL
7G4/pztRTtND5eTTA/Y31LBkvCJad0e8+X1mrWntX0Bu1ccAtJSnYUO6SLaAH/XmWYpu2/q14s5j
7WVZD534URbDRXab5YNsNssjqYUgJgvGa/0Q8/dTSgj69d3PQQgFmxvK5tCJ7sIGHRPL03JWL0VQ
eaZOylqaJTSXyK/ltYGxwEMG4++oRUA3WB5wnbKQSNzWOcX+hul21VuUHTWo9fs8KBIaO7tGj8Vp
cs0PWfqvF4KHNrOcAn5QZHH7ZcYN7Y10g78UOjX3eTkal+fkq0FZ/kxQfl/7Sa+egVF40n7md1X1
rE+VJ/DwKErv3OTo1YF/BxAB1thi+bmqZEE2mGwD4y5i4JVqdfUOXS0ZCBMAo0FNsTmMSbWT9IyS
HF36+clFGqGo7XYXk56kHDrlg4K/e9VWvrKpzC46oIh9+j0WqVNanZrJ/tvwhICBMla3tD5TN2h2
wtZQN7g1yna9uX+M909QfpjTAG/I5rua7xERXFoVkUhzc23Yk57us2tLncerF9BQ7XJjIvR9bKk1
Pasi2cmnbV8r0Xv6yjk1AuWMCoaO3qyOxOeCI5JiCjtVf+gt+RNuOV/iNE4vWhn2mwak27qTnEq6
Vqnp64w+XYX1RK/Ir8WZzOhozA3CDd+gcxvBzpN5ChbAFy9DRnN26Q4ww1FkytD/bwCTpAeiwsJL
ozef0LSYvSOr+FIPgMWGWiENq6rH82SH+sYRyfx41zji/rw1bqQ8DG3QbQXcjgfM2mgucvUqhZ+R
Q95xEKIZG/Fn3opo4YUuRzQbh/uRfA4M2q9Xx84O4F6qxvr3D8ujMcocKHF9v0ZJ442OGn5tEf3u
IzScW9mIR3PmsZm0ty09oeSS4RG51uVGDgFyMDCyMbj28Fn9bq/qlXqRI8y8DDNhZl8Kqw630Jvp
z3Sqc/p9NM4QFeOin3Z2NbYbXSVxeRruv63pjbK9z5VpmCHJsc3g0oSMV3odFYDFDNOjxBHtMZL+
kJiyyB6Dx0L5Cx8Yjj2jxC/XTH2AkQJy32CSzlskyq5VgrUc+36/x4A5FJFjhbm6V/ZR2VqQWmyI
n0iH3utxvC+SKrDsrnWRUN8ObcvVsK2r7/rWTliKtZWrXAg3xS6OcSnIU/kw0vvY9PbUXIS6GmYj
/RrTvDn5jYMhh+IW9FxgAPLPS7QovBA4PR0sxkD5lOaTDCBXy8WMiiyoS2WjNrZ+pcSobEDUoqKM
fu0Ql71iVHfsNptdZoGn7GDBPjPhnKyynL6yDFO25jLDqonx3AKwx0reOa8qt/mxBAz4K3zoLhyi
BtR6chiQD5nLoKyP5fk+MvgIa4BuPKbpQHrBRNV0YrRh5gn3eal8kx9wBPdkayvNsmkQ1Bk+dZOq
RzniQLSwGXhjmakgTKdv8tujLNo+1UQBrQHOlszrXXtR4/q7/DsHPWW3MkfBtoF7vfslbTKi9CL/
JyerL2HlxEd8e0jDwInuzdi2kUUd7+xnpwl3FvCHdTSD1WSSXoXt6BIGYxievIxzP2WGsur3vtY2
Ve7nB7UCa2i2w/SaBvG1Qmu0xyINPHhZY/sAYNWqwY+GXuohV8VXKWbLiubbqKTRsdJBwuC9BIOG
YyMuWu255kxuIqMw1J4LEnMWbfkBHJDGetc2n6e4efIBclykKzmoyoVQTt8/0M0nQ27XIl8R27ve
3moxgWiCwkkcfCmzCusBqkyuJ6U53K/EyrrEqouyeIo+MnfyCuaED9anGVxhbT4pRlNs88RF2LQ8
ON2kYoFbToNUfUO5AqYdiQHj3yJHBnhHqk5JUnOf1Pp7rmXXLDeNn03aQBgcje9hGferngyHR426
+SpvZ29w2sjZza2N2iPPiITshYvxE7t7q8zp2ddq2EhlCMgBapwnliW65Iul7K/I2ALYa6O/Is84
0O32LNUzUo3FkgrVgG8O61/ZXvRoN85QR6tIxdFVQGIt1rSt601fIlDfV0r5ySJPQG1jMJASsQKC
0dohyuDYqKhMy1D7RZJlw0d9y/AvSeYj/jNMcelzEpuWWgtAieCYmcG2goRyikhrXkkYl8R1sXJ8
mORHFbNpW/pHtCIMHw4HrucljQOPzypJg8kb77oAo1MwCtvILDX1LVPyGhu3nazlFSIaQ98X0fyB
H6PzfJ22kvRMLujAjri6LwZXoxe0UeY5Y5buHEPYMPXM5H40RB3gbun/G4nz89DZsxFji3CpjebV
wJBSe1CSL8Ci73TElALCrUO3u+mGwjyZOBSurlI/3l/1+7g7OmGDFcqf5l80b/x44crEmLU1o246
9dAMToTO94tv9ybPfj//+9SZWtRlsxpsWpyPi1t6eZTgk8Ax1FOde7AmCRBsWOUg0frPi6J0/dOI
d/tOSpn6KttGPcM6iufpwam9lCbqg3xoLPRdK4qILWAZvd3dz6kmHHyQiJe2qJ6rViG3fFmXSnwj
IpRnK5iskzJl1i0p9qg9zcNUWFQclgDeMPK3JRlur/J5eHq5h0Tko3KEgs5Rmb7Qy7rUqnhC79Qc
fl/HxnJFQ6tjFUfQUl46CUjMJcuQevMeRmlGYspcs8gd2m/1gN5LRvrOeXALJ3JiNzSJoZ3ffJIX
b+4sxhtqD+w4yoEy2bwNFxNxmerMsMuRrI5aMWmR8tWOatdBLZvQ+gqAYzvqgMpnoxpOWV44zxOL
VCloafzipOJ9evBz/4wymPabonHphYlVfcqkvXpQ9/KunKSHOQsylvlVXa7Hka8cOhfiib+9lPVD
SfmNJ9V6Zros3c7rbbu4KE1Kqt2ilSgnk7JqnfvHiPHvOU3EAUqR82BWOWNdo7nQHrgJ7ySfuULG
GU3jvAmxHcbl0J+t1DbbnegOlutmFzzj9iVTxKNSx+VjxKZ2rPPqJRqQJsg7ABd0uo3HeqCy6xAB
seylfxN1fr/w+7mmsp868qYO4QJR0FwItWStHKHmdxRglv9PLHE+umMPq2mqnoK4bQlV/e+35AQq
JonkKL+z1O+nW8Rm9GzE7ZW+KNixobrKMQPhsL6zzY4Vv0T8TaG96wHJX5kAI9gGQt/X06Sh7aYF
KuuFsqw44edGLii0o3xON4Gpq26Mco1yIy1U95RM4jvF7tqzwVXRWC7gZ+aUdCNNVzfy1LFrWL5q
TsbX8ioOsfhK2Ow1TDSNtSk6lWxgr4lK4Wdv6ISgdrr/KB+QvJBYPt7C5RkqoMElisYHY3Cs2NMU
y0LgX6nbtehVyAf38bz0X2qdiMytu4QB+JYae44Wk3SwCKHSDhWn6ovqfpqUTv9YjPHq1yc0N7f7
fZFlcNTNOfjWump1T70zB/ujbKwv6DwW342f+dUrMQp4q3T1awO97P6bfdi6GwmtcrBFbIQzAxST
kOfllOm82wnsYKc57oJ9YPanEJbXRTqUjFrPz9Y4vUoLE5ktwxa2Wrf628Wvha/1NNfrsBrRyC9b
u0ro4hLl9ZVuMcpsAN33a1le1vJBUcoNjrqvmmb0e/k7VN1n4HDdT1Vxpp0+dQMBeWTedWtkqPGh
9JE0R7FbvVaMCIBxjNWvuQ8eB/FJQJeCwLehyCnvCPaBoMjnSGa0vW6Y9Q37+3IlIPge0vNvqFI0
W/ljepaYI/lsmfX543SUiKXcaDe+kUZnP3Ne5Odlaa1zLJrB9hRqu6/RmH6hEmf9Bd/pHINJfTHV
YD1jmsLpaft7Y46Mt7Yy7noQyZolwQ4uoRxdcpesUqlONZeCgTyqQqX0alwHzeg3D2aRJZ4MPIjc
aO2YHb7ovuYLXMbV3MmcTTRP5v0aC11AYjbrE8wBTbdz7ZY886XLt0z+pcimddegoaPtvygEaHcc
rSB7q3v2EsrwhqYnOwehW9xXB34NdMvPy2M/o/r43yFWDrZhg1A0b9K15ts1iSxTgTgTmHzXnOox
mt+SeiSCunAefKuFch9z+/bp2G/dwWWh38Ny8tmirMJBidj7MwsvV2MgUvQtMq00b3rl6DjjY+3b
4fn+D1BiY00buF+oGZuXsjV+mPQm9gEf0i53ZvGIE1JeSiP1170SVCaOGjKFK0xWyxMm3exVPuwV
wH8/wqDyZNtaPnQCK9B9maLkot3La1SuhIh3zNYjyJxFKajs7gVkNtz5EeVv/C89OBSXfzTh0BSD
09ARp9MDsgz9j2p74IrSiQbTOMxp7H4mT71SfADuwdZPtuO5J8N9awC+WFm0+zPiFAjq7bG5s9S/
BANNG7pkOkCKUm9jClKw56O6ZiDNrWlfuFy2iZ1mBzUoL3pf9Df5FLXAcquJ6r2ZoI8oQ+rc+l7V
aOJM7qeBUEv+q1oxBmcb1I8iio5kLxZeslFuLW3gXDU3gIs6qh4trZ6hqnEgc3XmdktifBUKmHV2
Ca6VJXRt72V6S6ulgWeXKkb4XMy3xC+/9ZWjQUwzoP0NKUppKzzEamAvi+rsVuTmXu26+CeTCgfW
uKcq7Wz45faYK8q4U5b+kSwvhYUJVdmqDnJ/i8lwZTt0Juh0J/jnDAZoI6y3FnjMFQ2/6Ytft1+w
SYafCglMq9bMLW4z7Gt6FkDbs4MlwBaZalrOGrpq0lexz0LyG5DDBvaCoFrCw/K+vE1thjVmUs75
kH0xQhzPJIw9dYo7XfEbh6Sr01GIDYJtF/HikQql+dy2bU9s7/TDmZIP+YYHpbS3SlURNFfYH5Mf
CdLAI5qW7IwN6to7ZNMAXoOQTQXuSgXh9mbIgJqTuLkRFKUWKBE8ERsIkewOgEJTotHeOVbOGFqY
3WbOwC1Kzk1Go8HL5ZWEdst6IjVhRVJUcYFz/tViB/ZQTY27BLHkeOo4tfEp7Croyyv5amr7xoPp
55tEV1KAhVgTekUbPVkDpVHobEHFzF5jDu9WxyzBDjNQN+3g2puiV817KV3bhbH+Q9orCpbKj6qI
doUVvveiNqkqU/CoxzA/idT/HiFPNvJEedCEzb+Witw4ypZ8gWNxeZsoCdX6QPjN8GbHA/kBRVE8
te1Q7/qZTm6B4hJwUNs+OQvBVF/aTileBbzn4FN0+E0rdjoYzaEGfqCq2WYUsM+aOgm2haTCrBVV
8XwKxVd1+drLwUHOlI3xdugh5rtto3r90rFIoDqf/aLfyOWWWdRMV6zR3KSa4WdBV5UaqClJdmiz
qr3VKPlWwW33JQlbcJWdod+cecq9pg9WZSzyj8BJ4m0Xp9qBesF8CwATxLQlKOUbC1+fIHfNANs/
T3N1MK2Cu6yafNDm2g8xCqZwPSKVKC8kLvI5cCu8dYVZvecIjYpB6TVyN5sEktTSDSpr3OrEbAdC
t19c0r4CxsKHJBmSfVfbB1sBzhUMdrNNiB/y5BLnvgymEgTw7Z97kMaSF/33rrhDn4Ymnoaca0H0
mH+4qYkM6Kzc6sUht8W7S6DiYpyNnrs5TKgxzSthUbeRBcaCytTajR1tzz7zqKmB9ZAWlk++sRHP
RMSl+hZa5nxBDvRzQf8AQP+Uq6x+Spzjcoaw5B5Aojjjp6KH5t60mZSQSzjn0sqVVVrl0b81Wd1F
WvHHX+gKBnvD1NVF+v3HX+iQr5ZMBAEe7kN6qVvPDik5uI214d1tgEAjYvcfrFj79V1Rb6Bhp0EW
AtxwHlWtfCx1EobxcZxjAkd3TUv2HeQP4LCIOR/6urJWOO/nR6XSnqOojd7UfKmXgmQsUdPs6JkN
mjdPaXQaGoOVaGYk18ApcYQsL2NLMSADKdoRosr0lY1xNzLI16kSPxKfSQMjbShvjY0FKKN/jyIh
1lKk1AqDukISvXQo2KYEeQe55OF8rqdTLSx0OOlbgW/z6rAbozgAiVl3q26NTrs7ikpXNl1ilBup
dh7T+ikQaNSKARBnPKKUkkfhf48K1v8AQ40nWaCT1fwmxqCRlHHlVZr+IE0Fg103+4kRRjjdXzXa
OMx86qhsoKMCalEo2CR9DSzJ/TnJDZ5bE4mCu6YhoReDSljU40WJ/TP6EXunJqJcyWYEC+L5rLrf
oKH+UBcJWW6nxlZV5qvaKdYmCGHiyiPF1/zrmIPYNRbFVtRnx345CyEJX81uSDwtcrZATMeL/A8p
vAdrKp/QroYRXwiOUT0DE15Fm2ox/UsyYFzrp/uIKLIyPaahkoMoZjmXJPbamHMK+IvzzkmCT5c3
d1OIGVtXVpqTR82thyIr4MLvXPclpr/uhfWi+dRt51NDoEBhxQ4OmH1RLqKb39yni9jMDCT0rCm5
fKPvU/xdJ7VjNVTzT1qr4kAog+31uttcKQXFaL6n9PH+FhOBmOmeW1RBHsbczkpDGWgCQKJWhjhD
Eq6DbiTe3Jso3++VuJiulI8Wb+4vQ6IICcBgCD8l9VY+G+f6t3JskhP4KdiCkblHfG6unHneSb9h
ugQJs+lamUG3k/WY3w+yUFPoCAzQwGlHsiqZWsa+WAoig/Iv45kw/zf8mqHC1V1XsxjLNBNl+Z8y
H0CbgYKWilCwye5dT1jJryqUmubdxsHlvgmmvL81zmx5cdd4csntGkG5ysK+3NHQLrezSrZfvKwJ
7p9kHVqJl4qkXRtZQcXcMrv8JM97bmaY0kv8RUBinm3g7KfmQGlXzKOnmUH0XCEX9Eg7cLysK9/6
JbNSPgjrs0yH6FE0XQP4edBOyMhHVlmJeRh1DMRU4qhW4dFblLWiugDjN85an5oUiMLoWKcBxpxl
bW/YbUFHynVekh5YoRIm4Ur0G2uh6Nmh8d1GCP9iTfoHbuz5KHnOCuG1D2Vk1nuBBcb1XW/iBr84
tsVuPIftCWsR4WzRjt/inJieJfjOJe8ut5Tc3qP3pWXruwJhe1StQmQypGsPzMNYHgBzJ8aumdFt
yB+ZNVhvYJ+6VbU0P+Mp2/ts9TyrjxE5NroBcgiDg2scHAKM3opW/QFkrf/qL/dSaeNpWX5tamv9
bCVxiXp7NHdaYkcbWC7jxRTKcCmz14lN7E1Wzx0VXtMsgFj3ZOTcHUvEyV7aqr8QPMsWDXE8ldCH
PItw4C/KtUEz3+WdwjQpPGuycNVqDUNR3zxWdftSmt14+u/Td61Toiq7Jl1VgWa+hkJYW9Wdxo0Y
iJxahrFgeQCvsnQAliWAKQr/b2VoQzQ7BdUbqeMwYJXYMHbD56+ph/4f6MpnuZRPBCjcvB72uG6s
W4xJeKyT6SE2kwRaAKtdR5niB79qmLPGHthJ1evLbY8Ti65ktB6sjiF1wRQWw2fhWzbA1dg5OjJL
Ar6ntr7fkaHPDS2tFbE7gVrHqxXSLb6gn0XwEQFKrERPewf7/NygAfGLFywqX+Q+xan08prmMUTh
tgcaxu6qLxao7aAUbFTRHmpQ//q1OprEQMUpdh4AlZ9GnS+IEqfYQniMjlmsdTvZ/qq6JsbZW4m9
CzwDUI03Qs97ypJOYd+gGp8Dux5Xn1TibvolwQMYytQp5QFwgfUrXkKo1YX2rvupudt5bshTWaqD
y79nakHzWQT9AdmQublPzllC/qRlzUiFaFo7Nj2g0IR3h+Hr7E/C/XTcrDhIFkBbhNcuhKaMxP0g
V+hyrQ63ZOs0jGrUjwCZQ3uRDW0pDcrJGV6RiFNtqzx56GZBuNeyjo2hipwKFiRpbVFgQ2S4x7oA
gljpQpa7Lrb3GQtKoTgbezn7/WOgG2h76UV/VKzYuPVucEYE7MVDH/4omnwFkW2I0CBhgmy6xJOz
jVvkzqVa6g2WXd+GMmnPOfJandLCTW6zklkhzIU9BMIpkAmgE8w6szZcL/HBDQiNo57LosFsCLnA
PrTW8vh7SZvjS00NFkXMtJFyUtmN74gzV6iunOxuXogPuGazMCi8u20RUjKaEIZfSigB9y9sfj96
QDH+gkYGcZ5mVduiGrPDEPv7GklKtiYr2NiVE5FTDbyOc6Pwrm3c/YA21fAT8vruvgXqIVbu5ftI
6cnSNB+zbW751cOy05JqEYswERsbL1G2aBXXWpPar/ffjWP/22wNA+nkZk353Ibd3lXvSem2lyb1
Eg2G9x1bmC9vLleLyFNi0b7mZvOJ3/oQ5Fn3CvDuP0/LHxgMqiJkUdx/fBir/yPsTHvbVrYs+osI
cCbrK0mNlm15tvOFcJyE81Sc+et7kb6v8/o10A1cGLKUm9gSWVXnnL3XfqpbcbHT4m47Hm9f1BLM
poTs7LZGdXBlZxE5F2M6Jh7V6WmV5YP81aeE3uXQnYAGDo9q9LGVOUpFocv6pHncFUYwdJRDWzsS
xYfuV05VHoZk5UxuE5gxJ5wrlUgHpkWvHzE+7mUlyHqoI22/sRAiGqyHzClOW3FVxa2NUtvpd61x
v2jrLCG1fmhzNzzrSsOGb4tVbYibdegAEZkmwRUYz/ZjNsrdd4tAKbkU2kTbrdFY3yDOOZ8vhp7P
vhYv1m4bKMavU9ooL2lSHJIcuxqpRDGfV4G/CNLFtSnnHpXkBBMyll2wmfaj+NeWptdRz3tkUcwX
WMc3th1Z7b5RSfsyNRTIs0ogc1QaEyGjTKusGmRCZcH+2URWm/Aq37dm7PJDxvJidWZ1g2vkKSJa
sgGpd7ONgHOAEYGaDuZvoVcGjg9iWIZ7B43YCSotUxKnnW6cZnnt1ZL0wHWw40Cn4qQQzce/AAEb
Sf3l+z34Ftbb6GU8gUY+9PAB3kQm7vMs02mBOFV0tGnJ9Bo44u1wbeExZnEiSG1mgdrmytsX0yC7
c3tuU0s4fXKX17K42d5Xp8m5vVZQgYzC+YTaFbnl1DenDYxoz4o84cBMqIUtrCZ68mGm8VGTUv5Z
HxgaZ5fJHY2blGi3g1G5LlcYElV1ASDcDw1deI5T8aFKX3JUmzSVMedpxZomrizHQmTqK9yVg5tE
9q/aqT9nujs333hBhRx02Dx2EShpXD9tj8omeq8K9ZF1fbkx8ZntIF9VP5R49C39uV4agmKlqL18
sg9qXA5Ht7K7s4YQHnDyCt1k+nNxrFjs3TDm7G+47T1GPKQcQ6jdKJpmBTUz+apzrBfGnf3tYHKs
dpa2YMC9IoAH0wV5Q9ZY9v/IpTV7FZj/eyFqqarh4HB0NJ0YSc39Dw9AX3PiLKIGgHN1X1KWvgEQ
953NqbdxiOa2Ug6c1rEXk35xavu6fjNE+BFTZd5XUEpfCzeY3aLgUEtRbgqVCeLqCC3IAQm7vH0d
LNs8/X0+7pT93MtTLG31CXkWRY5uZOdkKMdgRE98aiEn93b91K80MrKPYeWX1niJdWd4zkasi01R
NAc7h1JhR015m9BkxLLghMwIFpcmOZbJiPn9URimFsRmmh+kRZJNhWz1idlXd9VLuUctz9yvk0y8
Vgja0Nir+1a/3/5V4lcyHza1fvr+1kaLqcENmtR+enQWBo6b5FOapxhS2c0o2Ar+Rp1vyefADNpL
0ZB9waRMXGPC+fwKWM7jVE/oPJtzu7XlO9NhzDVWy3EESRDEoQU4ca0loRmjTQIV7pFTjjmwy6yg
JOKEkziRS96kZ8nFsCAZtfIBLUDsKVONvnf7zDLawYlODHISfm1iviEX17Cf2lPROl+bOmN7/b+/
S3PTBT7DLdHakX5PPgjAlzqZf4QScu2ozcl9O5KLaklBI1OgI6BRsLYXyuwwznh2lTjZi7jWPmwy
FPemVNsDYiL1Y4pBcvTR+4rGuB+5LG7siHhOBS/thwixp8atziY44zXKqNR8p26vxpp4Zg05KkLs
mcftzyYcIxJrjh5lap8Id5/PYUFs6mY9RgxwMzV18QLg6LFd8gHlfpF9tOPr5u+pBF26cKKRpSzq
9nRhlslJgEdDclEbzKJoVG9zE21gl1KxK95x8G2eQ5cDl14P/49h0flP240FJdCELaLpjnCpfw1u
yX/T1/d1p2AlZxZIPo8bSKn5VCkzzDxkr+YYhUdbI+i9mVYTAc+XKYnv2/NlFqU7VMdrjJOukR4V
GaethVrgjbmkRvz2TY7aXu3NRB7A7J4tw17eWS3p+Mjii1vM8CqifrxKtuxLfap60piTr7ZSg6LA
nzORmkrHuPnR9JRy5FAasDKnMkgsPIXrDGG7gOjX3xr/47spjMrzt3KmnNGzoCfC/qOUFahpHkXm
Uj0mU4I/jQP4I8gtDZhdD4WBRNFgOy8sC4eLVJ+tb8pe0pfiaGaMx6bWOMYLU8COUyqdFO08rQyQ
7UshJwKzhfowrE8RtzV4LXQIMJks5P93X5IP6D9XS43PDouJrWItMTX1P9p2g+IO/dzZ6aEY0inc
s4ENl2iNvcjq+RDG+fhemjrZPDONnSqXwDoFxNBNqY7W1lvt809mhKikGjLxy6rPfVuHv7mtKY0Z
3N5TCH5NykjhYIXis2ZOsBl5x2R6pPNfMWwTHQxg5pXIve6jdP65fah1ab3FRAA/9xZhtJZrke1h
uqQrD8NaXS2+BWXiGK4AVA3y4EFENLeHlY6qJC2D02K08BTisz3MxYR/Ma7L2yoP7zKX2wAnPBle
mUHIsxPNP9I4uq8Saze3bnk7r+85QB5o13Gin7dv43aCDg1qebd9O6lxB74wsr2oBAj5zdZSYnbo
cWwuoJ9+l+vCPBgx6oWlOuYx9mYWBHXXCCKK9l2spXd1AS5Sp6XrdUqp7G09zL4VGrLPLfbezkG/
5o63LAEnAAfySUnFZ6nmQBP/9aBskp8Kntk9Rjpqkq3ilkk+AdLInjJweYxSGQgtxXhlPW5etGzR
j5hVYCsm3fKO5DzQiiiDhDoz56SC2i19kpxJeBIvekjywHqvjjrMCWGJxzYGMhJakQ2SlaR6kPnt
yzAS0mHoakeE38IUz4i+hq4mW9yS0wOtZmLjZZWc2gIx6/994eLc+c9FB8qCwaRLtXUDu9j/8kW1
3TR3fa9Ep9Ym6UcDCvpchsLd97LJdqx54jlxWsSBmsUcaX0VSsd8GxXh5/YiKCT7oVm9sttr6xdq
Am/BM763NIgb2/NLVRMYbhvwz/gLHVEaHDVbcd5eJDgdz77l6oft1b//+vZqV2viZA7kp/Yue+Ay
9sKPsX485s5xnrTyafsiCeUIBqVw9tu3pNJQr0b1MVc5G29P6b2bMQx1/vm/an1eLpkM3//+HSO+
OS/ROYri9K2enIiEZ4nvwNv+yAS7T0I9u3N6+ynR6T5tih0cF4yYVAIsSoCyGPZr80mzFzvYyvWh
ULQjZDbnZoxL/YhSzcFoyHNVX7g3qjS0ozmkJ7vTQvusGSK/gvixDxAJNX8r3xGWKJBP3ZpDrkrv
v1F19A8qM3SoRBSG5F6cNgl0o4mHAW3aqV87KIKfzbOTlFnU+i26Wn/gvPZujp+WE46fbtoaQYSk
Fr+7nM9V47w2YdTe/FVDINAmFvF+69zrrPWeujIJOGsdG5tFu+Dmf6OqfdmWIdVIOV1X80/8qgAh
aJN7VRgbvsKYA6UkicdIHRlOw02GnFcL5PjreLroWrB99MAvs9B32x6z5OLcK6r1Qx360ndYAB/x
Zos9ZnRybIF97wa6QU6SugeCL5KgDWM7MJ32tbRHRrhqD7OsDP/9EYba//Xcv/05ug99W3XPc1eW
LwmH+2gsO+rwdRW37eSmtdssqDD8vOcRaFMamCPaIkvctZv6O1IBGSGKPn77BkGicilX3LETEaGe
itr5AcP1cJsvI2aZNYdVr7nZqc/eK8ctgg3M2OXuSVFphvjl3Jy+VQ+EgPihYRV+zTz+UhlN82ZE
EKzo/q2e5hScg0QfwBhQZ7tcs/k2VU7lhu+8vySprU+Ziz/D9T+1bt/5W19yjGaFmVnTcT3Qvyg5
G55KTHB+OstfFQHMOq50bKHgucMdPWLr/u8jfO6rPFUdzttQw+qVzCvU2Tg3iADDVc2krIrIqm3y
PVzh2vv7nIMVpi3Uz3Zo8QOojvholt1gIS1YjVWnTcT63bqPnA6iKtRqt2IulMzzzfbo7xcVePNJ
cbvvP/H3edvnBlEuuoz1oGut1t9cstsXdgE1QL4SBS5t9rtO1ME2k97K0XiI1SBC+4MxH6sKu49S
vsHpq++7qvraXJaiT2P0b+oUNDPhs4xDXS5qchethtbzlM7NB1QSSOXmFJ6X1u3eMp2m1vp8XSFM
mBBxbp1HNXwDVtF+tyHz6S2yCIXqo/q6dW5ThWicKqFi+nsbGkO0fD+Xdc5wVCDOI7ugPToiCMVu
2HCeXu9wRnAf3yrGFGK5B0w7O9BdzF8dkTwsWp1/wMJYd3trb0lux2UNfdvi3/oYuaFcJu/7OyYO
13quLF8R7EIbClAJgbv0Eeqi72s+s8zhwI6vPaKsAAs/Jz+zucu9OUyVhxzg0k0RkziiM5b+vpZT
autmaPqbLRCbNncwiGZ+Jv2kvWph+EZXo7+zeC4gROqwjf4Q4EsMbyi8h+1t1NXzWKbl89QSgJIp
AEporRPHXEhUFs9xhV9JSQmzopHDbwL1nNtGPW0MpyomuWa7DbY7gFr8LYN8WFk5xdvm7yWB5M6h
0DtvtELLVPZdVTu3ZYHyvgTHHmRm8s+vMpdkQHTyvDn1FMY3wWJ1IrA0UR7H3IZbkdXWfhNrR2bd
4/9sHGpcEudgW/1ZH8SJ/f1Aif95sL2E/CnQtYaksS9zEPKydWI3NlfWZw4Z2LXuhbKQO96+1F8l
irPX9oLVFSH23kJeA8c2G09WrhhvaUHTFzI4UHw9xFeNBD+ddl1ju3ebKXYm5uE8T3GE0dMBfFB1
e2lEubesHpWtgSSaEIHZJos1k+q6yVNKwSyFsyuL+eowZPYQgWE+ykbBg2xM46knkgBIQ2S7p2mg
aawWfiOtq+Zguv1eHweNgHCtUQiN5f72NAbKp1Smq3HJbC/h0n0ITV/znddXKZeUnVHYZvNTMbXq
e5WzZe4eB5P4nr8gdUxJmM0R0wSTM33Whi7udSrSe+bg+o0Nv//7u/9+XoyWCAh8lj6Sxv32jqko
QPacWeRh+5Y4h9QLw9y6I6LA3om4zA/9stuaHFk0AYzLCSTq155HVlVs52VmB9urhbvQ1tE4bFc4
sLbfbdLL/Dqt/LkpWhgedOZp0BmiAT2ofjvtDq1k+Htc0Dg2mt2+lKXxnqfSOCU0Zrcr0jaX/DR0
cDHrNZjMvjNWuen2uOwqEzYwODjVipkXE74hd5VUKB3r5YxI6pdZ5vHJWEMcbMGeMhEvcZOWXqXO
MEOi9T/p7BMwsPx4k8X15Hpws+iLNhMG6xBxsZUkO31VMJEZ2R3wfpC5NQDsSQcXJ9q/ntpGe8y5
//kf7KRfLggJ7OGx7PR8R7dKwQbayDvUXgvxGQsWZNrW3TyZQT8Sp/A9vSrU+CwrithI0ZfnolI5
dGX1rdyO/DqH5ON2dGh0Q95G4XVgBh58q/Uy3XZO9L5rRiAEE+QV4OicBq/p1vT5nNzH71axDjeD
zcnUeulobtwtMdOdGmfcPcQj8ZThvi4Qr+51V1oXpaRk1Grlh5VlOCOnuT9/l2zfjhtmr29tJU+m
NjYPW8tz/c6YoG/mRmOdpFWlt2D+sHN0lqSTl0e7f6hMQpN7sA9wm1N7N6xKHjee7CezNd/bcUp+
onYavMlWHGTu5XjSlGSXdU0O9kQVb01CpNPqLHaq4qqpQtw5ofyDS6DZa4uUp74q6ufJjUArJMlP
FOYLPRvZXyfkHwGEhvrQ4bLhjYjvijUVfJNIdKWM9vVCy7a22tP218Ow8yInVX82VbzqCJvsOjji
LSbx/JAwWPDHVeaZpYTKloi64ONjXxnbiq0+MTPPrtThlxrlfoucKPLwA57R+befYT+jyF0a/Qlu
MeIKkh48q16Ub1+6tinr1bTOgnHSc+aFjAXixLQ/nZ50+XVGvD2Plis+l3HisDEzPzWz1j0hgbcx
/ONnalhm+nZ63n617csWY5fE4nZA9nITm6HtSSZIlyTXaaKpKSFfbhNyeg5JRJPz1RQjQwRUXpCZ
ulicral5KUk8xP2OTu6cKRiYqizOHod2MgKr09JHt5XYJUmzD8xltx3K4yyt7lFckljAlo3gp4Mv
0UV4sNdDuZlocHIIlb0lFfYpG8012zHpHO8bnukm4lauEmp7VYbPHRPSana6szJp6wSyP20TgXWG
iVUxSw/bbCCea+UmrvUjQsb7LQ8cX8/OzhXlR6tpit8y1mWrTa5L02NqLkXERE/rThEit+9Hi4XU
rJF2dSAW+ud2WZciz++acPKkgmMzSUR2Lx3ULGClCwzP629cU1XcplEXPUm+s5JaucNihfUna8t9
5U41Md7/4xHzYb+wQbGuw58bO1wTBMuWHbmIBJkmta7RowJxCKgtvSXH5p6+/Ot2wak66fY9gvx9
pg/ipYrCoNIhXkXJ+Gd9UJnx9CfKZp6JotPYu3LXWBgHNAON8vb79EZ05+oIE7S4709m33aPpJrV
zB3C9vrNvST7TVBXVBNaZThpnebXtZb+SmacraFIqytgzJzVwJ0ZkuruC0Ku1xaJg4cLwR0eHURc
waBqy4Nd9s9bKgNbawxlHmuLFpn4AgnbBpPrNp5BgNOiJfNdknb/fFlGjDxp091BmyjP2/OMlf55
kYEdWenaJ5D376mKWRvdxWwHlLZRc7f1fYxuogbXjfGxzxLXAwEYnbM1IqVvV8ZJhQttOwh09MWj
lJ9pG//jHOAkuX5BUJL5fdqj+M7aT6hvxgtm8upu1vtPiqSMRohX4V86byLrsofnGTv61yDKEh9U
5QKucJaTjuAlIL1rfrcamouadMi8W1ptjw3afKGa+FaYUxWqp6Y2HnWj/9oSWbYvscTa4OTo7NZF
atSIjvi2A5tSoQPqUGyHeTXeQ/PXb5TY4r6F4OX3UZj7NYLA/QrYOQ6hEV9kTkaf0HEDqkl+t+kd
tl+zqMlCGUsIELaqoGLW++U+VaV6kykkk4Iqev3GtWFguWryqVsRbVava5CPnOGOGfu8V+u03/X6
U0fewt1Y1Nq1R5/1MON1267WommYRKfwqCZTRqDAE0bns/Erynjr5awJaCFeTQLX+6SN+k1jZSNs
7BDeRm7/W4aGwV3yEqqhEny/B2E0nHvOaMG2OGxf6lLj0N6GyGVdIj9WO5GbZ68FuhdcDkizV0yJ
b6ysuoFMYzIqQ5IpauOiF6bjk2yKg6BScRAo4jiVPbsWB1pE8va9mf0UPbNrknj1XSIeyeuuHt2R
1A2OAl1ZPSWauNB7f5icWvelvs5g2+VxwnNjD5UIZIERviI+Ar3VadTWMfRgzztjZE/qp8XTRrJs
hRLUCdawkZCaCbtK3oW9J3tDQIs2A8vIGJiAcQN0K/ZayE+cMYX29Y7b2wz7J2AyMA0N8i7n7n7R
Bflkqcz2atw+pJl+hNhp7XWR6X7Xz0R1DchXJ3ciaSDsL5gEbM8tsr1wlyd11mCKYyGdFvwboYp4
bOwtP+uUN0J2HzKyToNhypydPTLpIHrqV2Wp1r7HndLE4kjhlXqFJCg6Sgx6MDNpsGVH6RTPCM47
9yCK7gKkUt9TYpxH05hOlrRpBZNeiQE391VhPMTZWHhdhU4kZoToT6jWPG7mZ1w/I7cqepAexXn2
o9d/wA8t6zTb6+Xk16ZzgcqaBLTmUy9yUVdpJhQ6ML8KPdofEzRaxFVv6/ulctcjeReJF6v4QYhJ
9eGys29ZHJJa+hgnB6tlgFj/wZJwJ9Qe1bs1P8+OWu9ERSNVdl8NlJLA6Fc57NeqiDUXN+fYPHkY
t0pcffIc68kPV9p3bWt6KVeANhYXy1AKoMYK6UfL+EnbDFUzbee2cMh+trBC57M+sVNF4Epn50o3
4Gvsyrcqca7ohhbPZasytFxHZy6RTDjDSGdVvQqpnFGuKLf1MJ9gvkUcnjUSlAmWxmSC6nNxzmpd
/LZqbvXRQEphmz8J1H1K4pIWbq/tSbZ5VpaC+Ch3/aEMe8/YTYfTS2fZhHVWIgKZWegVDSsw0tqG
N7oJmB5fU0snAei2bdjL0oWp75QiueGgWU4C53w4dx5gCCYzphb6iisx+k0Y0lnS2oS6iRjuYHBd
Cf4uxK6Z3IbtTDVESixKr5dykIbvStxL4AgyaEL43B2qC3Ix4w9LMc0L4iWSZByP3NqCDxXXh6Ul
X+CFjjIrppuwTopdrsUkj7dPrt6SM0FAGSaB5g0U80dRjLlnSPoDMK93ZgJUn660ZIzEVp6o/Q8j
F8AraREMiRUdDTncaxYHga5LHiHslLdum76HiNbV2Z19O2mwVzdrUP1XOGBAWBKi1zEkg2rV3qfE
vGAY/s1JZjhIJ3ow7YFfxKH3hRPjq62b3OtdQ/HCqliCscaL35WEnLhzDWK3O/czzUedOFWmPqTE
OIogfOjSjRyqSET+rTVL7XMGulodKYuJ3d+5gg4fpE2iDRzkJkPaePm4/CJg5FcH+IS3Hcmi2y6n
qNE/FYyh0TR219lWkqAIY3Vf9aB61OyVhfme8PbZdxJaHRhaXNzBPvLKH6Jo21OaIyrJI7lwLedR
0GUl+XAqdjF4wf7IUQs08ltK9yKIOiJFYuuQ1vLecfIHLKYfir2ElIPJK9RsJ6gQ33okrOMPKSDf
DTNuaxLdbrIkPdi9y5GrVbDYKTZd2PIFfmJ2BPFTMUT2XE1Yh0XWr2VNbYIxzUde+quIx5RCdp8A
sxkLk96RedtLCM2hXr6DEUFqrKS+zb0xGKQ+xhlMY71uDliRD3XXZhcjeu9CZ7cw5fJBtWCvHzio
CRpNTk91RdzODZ4cNsOJqA6LQBvXmcCzl8k9Loj3XGvaQCoZpBuu/ux5NLXlxXWJk2t+G/0yHLQE
BXIWt6Q9VdNvF/1egNMxjq1P3lmAWNXrsoQXUH++Y47FTiXC1Le7J4izT3yW/dmOwTrJCAWrPRSf
nabzPmFM6eit5/HDyD/QT9oDAebaQ5jkJwjV867t4o+yVkdvUo0P01qTdsPwvYuc+lATJO0rJDUF
bZYHBubN20aScmqqrD0MfyD190To1SjPdModFH90ERTHjQIlMUZ/ZkB4QPZ+XLB2ZhX6bW1RERwh
P2Lihki5h90uxqfMvJVjig8u1F6NmvjSgpNSQKY5zMxZ2at2ku2buB/IPoE/mZXxDdkx3oh1NDCZ
SoE4utYwWXZzBHkhV1qmdcbE5Sf/YCF4IOXpQQ4DIhmc9gTuBJZt39pt/0C4Hoq1mf5oZb+HljPQ
gv3UlLLc1WNfwQhMmNSY8TqMfQZL867WMTB0GJ0tejJPSKQmaeiAJ2tgDGJN4EAwnvuB0/iMgGho
5uHi8L55Rj9+QCXbzZYacR6zsBOCKjlXYf0Uoh5yZwwY9A4BLhBfLkwkZmP+e9KjRxxk446JBIYg
dUBB1BooO+yFxByjeczGAR+AfXWpV1iA+LQgoyudpgZuV+W3gB9P1K+E27W1HoAkxcNFQLdtLY/F
ol9HFekRM7LXHpXX+Y6W6ldVGlfSIuZbzCQBHNrP0tC4dsx61+Lhx6r8moCz0mcSbSwoCzt7Ieg7
ool4m1ofEYwW2fT5zraolScdXtbQXJA8MR1x/LSklhstlU1wqvcqsRSq1uyxN82A0C3WV24i0abE
U3G/12HWelYTxYFjuR9lmjpBAfefVdF9trPwwVHpXGsVwyCDQhC/fuG30TXrmYNlCJMzSYOMfINw
N1CseetRk/3kyPEJ+XMCc0pbY+v6KcS5kP1xWjwzmDoBLZYtFBYF3GOCUyuu8NU3HwS4Y+5LMu1s
T0Qs1SC9nTwmHC6C5CajmvsUlsouSvMgTwp21lwoHjwJROj6clvUxUfRg9C36DIVrftgdRepfURh
IdHxcEhsEA8m3QhP4JaxKCcel0o+JWnGQP5wTHEZeJGacf4Y340xJZw1S5zbbGqvzdS7gdD7V5pX
Q7BMTH37MgKX3hJRjSUhv4uGyPVmSSwEPXeIbsPMWC5KPMMexY52YEYudJLv9bXdNKLFdUF++aoD
7BqlDoHwCwPLpqz2Y9jFATpO08OZy06g5T87WnJMOaYssDFiRrzBmlI/mwnuZbWzes9ejzhhWBxU
Ex/IbMTGLovRlS3CZZJsvCcobMyCS99YGvUZ0kU72zsH8TsrV3TJdJS8bW38wbGOglpa7HB0JCcm
CsGIjz+nU8lZnL68hbGwrXgLGwPv9WiEDyo42oo9mMunHU+Ep0GyuyJlaU8Dds5a4h6yiS2/n0xy
4NY3vDat9xikTODUnNX0MmE0Nc/kpi+vU9NeIidfw0252wfd/jG40Vmh635JRfKbsgae81LXiH14
50RvPiEZeRbxGhrzc0II7yO5TwNTiKtbdEQjtgTmMc8DNVGyM3d5kLj2COLFIOdtIPJNRgr68bZ/
GziN57oKYBjgsO+4v0v2w7xMUk/qVhlMJqKgpis4HsXAchQMm2NG9kpknojOIBOdeVNG6YWW2E1p
1jdB17PRathfWXbLxlcLjsS58yxNBLzEMw+eRB3LjdmmRkKUGQHAgB+vSd4Ub+jwy9TBqEQYAWR8
61gNt+vdMvDrdQMUP6x9tRK9REX1ns7ZvuJjTcFrxHpIUkjskgU71r4gkvmgdfGVmI83nL4cF1CI
+epgzXj8mzvKB/T25G0nFfXSTGg1AQ8ZadRuyoRKz9tfNDDcm974ZSlV5TlRTJh9Yt5woBr90Szv
ojSA5WQA5uXkYe1rciXHUsPnNhJAobbaYWTkNRo2ctc+W3zB4AfPLUt85KHNumlNu+VJodxFU/zL
hh+xOnoGK1EfwA15nVTqW6XosZfMI4mGfAhM4H/2jpr4xcxVGs6/wFScWm6FXBCxZpHMatj6LXO9
pzJ/ZCtgGMCxUBjwSQeG6eqazVIV+ZOxcq8GjKzSAaA2i/E1p3dRVfvePva19nNjnSg01fcEETm3
i3jW20UPGp2blbkb/Qz12ttaMLUcHLqdlTgvWHgh+tvULs4iDjo5lMiKrYD1i6txvZFVd/w1j8UR
LYc4jh0CbzvRL07P1JJ8TZ/wy9LPH2aUmYBGfrRGfHbShbQpzjw7U0TSG6O7pmrU6yCZk1slMY7Z
vJO2oNKrOvuUUaE/2lW0m4ceLyKF1VKy22Be1zx9Jm2DMvCrC42gJkz0ZqTmm7GBEbHMv70wzsia
8o1IhifRQLMxFcaG8ygL3wY/swbjLRQl3U0fK28z000vM2j7GaocOTvH8CmKylibSc4ZkFGBnSL+
sEdaULbQryLCvYLEp9512hk3e+XB+yNlNgpfhElYcNm9K23v63VdgZJKXsK8UfwBkrxXWtEPu3Yf
ERJgE6rhlAKpqveE5V06lX4ZiXa3NTgODiUcfOPSSYFaMPnsQtb/MXT3WMtu4oy0zzriGlWP2QwV
sDNw3qixMXo1mUJMLGKxkyWJ2FlIGV6UQNPyELmX2oQ7wZGrpMvK50hU1ZBZva+FYJmyyaAsZfES
FtlIede8tzGqrgR6TAANtzsO5QQGLiR3dB6md6f5xULKJluwYLVUZo47YQcGxn0Z7Ri9/9DQtoqZ
5Q5ZfhqBi7Nijs9d313hjhCNtzgfGsPufHB3Xa5es1gpOA/9ksvAXF3gIlFwlHpqwU2RFoRUd/3j
XKYkyNpsn30SVJrT+ImW0FmLX90JwjnhBAyG3T4wiw5/I6mVXjhkQJgX0imyuX3talAGKvVhVsAF
bdSdaeq73qWsZaeitnTEU4MT/0R8I5Gkhfs1ZUiMjCnuHlwY8maofEwRUgbTXKmhXXQqanWn3WbJ
PPj0zSdvwS3BlKd8y6k1vAyzd7/u48UcfqAF56JVLTVQkx5KDjwmGuOeYL1Y2AYDAqLTAxEvTCA7
zOOVbXIAzR5ExU5rZThGSTsg2Jj4IJWTha0MnoGTFGcorqoh6sWJHkx3tkztj1ZY57rvP6c+YmxK
2euXOTAIBXu9Kkssb1HMe6KW8WnlNnlunDqrLAFll/xTzuEXzAmOqpp5RRGanxkbgK4DQ5gNjbMT
4G3JFVPMA9ECwHSW+VxHDqNs0f4B0EuB6Z7isHtDwP8olbjdpSaJu/ycdjzp16RpdE+rrNJPCrhr
OdUH6GPktKSbG02X7tlsf7YM0wZZwatL4x0cZriS+Z8SKEjAMT4iW7L5Erq2c2LiJHp2orUMxsge
7exeeysS+nEWprMArdoFjMPLMjpeargPduRkHA1DjsCF8izz/mVKKscneuBdb1puCau9c5QqvxFF
Y9OnXR7KObkZLI51tZX9qWmy3thO6LnCKjgLqu25DxO0PnE07cQsJMt0XiFhUO50DUyua88/Zn0s
MNGOnqMT4YW8Zz/VqQebQt0pTYSGUUcIP9UPuRKbaCTU5wGWoudypXuWMuWMXxkXRlntwyj4TXzY
Oe9fE5GKwJ2y0O+IMcAvGvrI/cogNSih0a3wfoxIvdvG2Ds1lBs9DTp1PK9/O0b1BlPcmeU+owkF
uz8bJuLnBTuwwti+ZbO1un00DcauabofrvpnSjmYFiNUz352MwbpnFizWILt5WTd9NPvagChTCAF
nLOY5EsjduTJXukFa7c7aA0OkeiNTMK8YNu31Zq4iyUNONT8mKUWB4VlIAQxBQOO2vtF0bOvhKZp
NqSwWTv0wuwWLYFiYUEHEnrOmTLI2RUSm7KYok+wYrqv95LLeVgO0Mi9UIz33CnwukQNwMHSnruE
eqdUDrbWvujEAMKf4iYyFfMlnnFdF6n6WKbLz3hYiEUqSIpKO5ZqfYp8ILA0DIlRUgeFzx8mkoKv
wJtjJd7NCm0wQdXpqPan2YHprZ3m7IyEn5Asy84jbFTd9vQ80salDPkSQ215kyD605IunD5a6UJ8
1ZnZUYA/0N9hih1pB4Lkp6O0wWmEBhGZo90QLB5zQfIn6F4hd9XY8oqRngDTCcFwfhEwHy6U7xHI
NY35tFbdMMpeOI5wY4SjcSFW5b8IO5MlR7Ft2/7L62MGG9hA43UkocLlKrwuOpiHRwR1XfP1d4Dy
ZpyT1+ycjkySh2e6EGzWXmvOMYdjqpUu4ckEG0JeWIHyyVcj7XcyozZFhHtQkJ8ZTdj9DZyPaWO+
O+lEdDwwicLRL6VJa2yosOQJVdB7I7BcDMEjGgDQ5PZFT3tJ59D5klb7VFvlNXG8jeIxpIOvrK6N
HkL2QAkREDvidrn63Qpk9TRrC8w4HGXyIT4HxXLpBNAVnnKUbzMhCg/OplRI1cirbJVYgeJqXfdk
MdMDENvqm4RaGuWThHFSRzu7id57OaZsR8xxpqp+RXVbPRjtzqjIKCJIZI1dYe6aCIyxNjMBmaJP
SGDlqPx8LR26ZgpVYl8WF312Y9k0de/pv289u0K/NoNxldh5mPQJ41rvhSsnZh+PtjgA/zwM3Fp1
4JD0Vb47u+iwpeFlmlwFkhDaqAD9VRa+pGMRkENsrsqKosvMysz1nGHaWGsPwfm6knw70IieNY0g
ynBG+qjDA3N0Kgybqj7I2peu0BlU+H6PxtDElxHHRDfiBY8KWorwpTezPGni3umkYtqxD+7DrHkh
UHenFWV573fCogVJVMpQ/TCVsFgNgChXBEwVa4tbuGYFhptHyWdXK1/q4ECXJvdG9CWJ9mHhIYGq
sHt40c9RMcMj6ez7cob6x8kIGTH5wFS0MycZnH0iAjdacQ5xY6wI9kKr21W0ufq7Lm+TbR5F2VoX
7Fk75vRrjcp0ZWfRRpRNhiXTobbWjIfGSrhjmLjQ0z78TCrvo7QaKLlsHMJcuFb0OsZavwpjiqVx
CraF3fqXDj/+wBFRuHBdeirZ2qHaERhnSxXCKXLXtVqHL07FSW2b7CVToljWtFN2oWFsK78tN5qt
/Eqn9BoUvTiEOmufMOOD7WFcJzkm4LKvjW0x67eJ66LgyuUvzHLFvgp78g3Qsei+Omtqs30QsuaU
Vf07tS2MUvTVHXXTa41yF3ngT8YKgEjL9tOrLh4AwqMWE+zaK3ZMI2ynREmzRQWIB8W2RsJ9VrXp
JG4f41YaAmiM3kgtIeBBocwmHUpuGO6tCTgs9nqJ5rXyXTFKqoeWj9qofDDoz1Wiv9ZOdjBj+zU0
2cnUWpCurYwZf2wiJXK892zSP0oO1qpr7blP/RInWHBV/D1E4Wrmvmq0az8N52yQ3NA6U9sl5S81
DA9ZX+7NtlEePcJ+d5gi3Sn2aLdBgSCP09WTZrijCvjwx8FcY4VKXLshnaDiO8xwAK8KBUY6+vis
ll/8uUeZDzPPiIwnRzlym0DzMGI3LMJDI/zPZmrZfTn2b7WQ+wpNZ9aKn81g70XsA2nQ18Y49HcT
AkwJwWVjR0a0Fdp9AN6Rc02vOUhoKvrkuxIOJ3/LZVClrPNGMm6smHlVHEKCaERG4m/7q90UZtLt
Osv0dnauzQWTvM9Bk7V2/6Ui6do4Y3JsM+/DKzygwD0C9ikzroaGNDQw8mnlWYNb1AykaGz8CKQo
1igb2ekVxja2B7iscceKaGCnJGCcie7VazCFT4VPRCrQbQA5tK4DZB2T6p1M23/jdhwM5e8uS6xN
FtJCKLJpneRkRkd6TpfDmx7LmC5GW7dyO0iqdGGimZJOjGmde1lVdca1kt43vnsFSUhH+4SdrFYP
xaqWQUlsQmyhHmQ60utquTaomyg0g2+7T7uNH/kKq1yNTMsYv+KgaHYNH6svCFtGwGHFxQsdeUEP
bReqfbtD6Gmi9ERwPDDFXoVo1qjF78HOvVhdKtC+MDWrFFyIQjKJ7an8ei/bFscsoaPdIkoEdOw9
pwyjIJtzzrL33ZGMcmhrzuK29XL0qs0P1Sb5lRbRx2zgoNz090Ax/XVes1hOXny10Gvd01pgd9RR
fVuuLouKS87SXa/UcMqH2TaKWvaSE/ARPXhpJEUK0NodJ+18TTqOG4bdAzrUDvcJBmI5Ru8FlWWI
HuKu07TdlOcQ67P4GEfDcUQQo+6qnG253hqovvP4SUbbFFxWRbLKWuE2KCeCmgq/uZflYBymntwf
PPo72v00V4FLQEAot2SyvZqF/wJ0PsIBsTMiGG0pd7xi3HcN7DLZB0wAPIEuShMbA0maIURJSCbW
4wLhAcDKC6k1I7excF/QPSd5RxBaA5jCrLOEkwMGvWdKC4SqRltBL496KiIiaAgm1/h29IZ9R0cf
dqj7ek9gPEOVAZGj6LvyDg7KKhxZ1UVu7w27fB218VfxVgadt+/0iE1WLMBAlE6GVD3LTr5V3U2V
arnNXBKq2b1W08Gd/ARElkA0RbY6cKYSFSrb3mL03NYxUSUkQ7ttrDutGN5TuvAzDoCrz/62mrNZ
hQT62eWXMYhvZCHbHEfCaiiKHRRb6MoCnps9mK60UmKGfbkT0nvW6nHvNaqxxd8IJKc8QT5Kt6QK
Gyut8w6VKj4Vh62/bd+DKZ9oVIHyUUvzJU6rCWhW8z2g0CzCBK7A2DeH2kg3Ucyfzr6RI5OQ9hTI
3yJ0vqOWFc4QlPdxqpxJ89I3GeipsvHZVqA93oZFe5jaM0QtL0YarPrbmWTa+JeBUFooZoO9chrz
TfHH323J0IoAQzJ+ZXdvOJQzZtETpx4hwUyLl8rxiKou1c8yZ1CKHpomqRlPWCi+FFM8yTlmPVKb
gW8SWYtTP1VcSFQOgkpJT2Dytb9Me5tMdvCCN2Xd5LEPimF8M0pUlk3HGakPtCs0+p9dQN6OT/YU
yDPjJUaQElTinRnDV16VgOBCxUXoYJA9Oq2cERMaG5ZTlWQvskaX7fSGi4YaeWr4mWfh92yZoqRp
1shVJ8Qs9P+HIR83QkIewd0epA89Hnv6I3qw1Uh41/PJQIyHPgza5BHeDjuWiCFNZe+QtKdwytUd
FBDIJBVDc1pVzO5ZhgwGdg2E9zKj+eg4SexSbq7CgIvCgFpP3gsfz0kRpOvi2DU0j0XCYtwwtw5p
4dPYrIpZ4b9VlHC6OPq0YtMSHEOC1NJeTNswD37WTIlJXp2X+JCDPNFKnfn4roo4Rw+1AAaQevQF
kx1IwictKdp1SoxOk8+BZYzqlFh+pT2uJbpZUKE4nTSbkwblocXdnIInzja+EN/ARez5Vv2SzzMM
tHUwSQTBT2x3D9j5/B158gzuClr4vfNBuni2TaGoXm2SSzf5fM8BSQ+5RvkSVv5FWNHvzPjSY/qb
ogfNyObiiVzKjZLx5RVey1BcrY4Vg5xVw/hn18rqyXPU8lAqKkC2tNtX/rEtkviARog2p1KZdPDt
nF/zfs45Akpf+6dKPZMf1JK+aM3S2Y7vhwNhyrbejmnz3KgEAIVKy6XlgTaUXx5XpDvGxuMUFeWK
guZgC5Jhgtp+tqYfeWn/YFotgY99eY1BolTfPgLGSLcFqnwgAwzo01WpSohb3SXxAO2D1+b8XEWp
Ldgu6vmaDSb5prYYdwD7dpZQvbNd1NAVKQbjqYHya+Z3NJ4fSvJrUFSorxCnfhXzpLSM4bWzFQE2
g2EalxlcKEVR7iuU7tXYkL1Cm/oghupT6Hp3n1sGlOhzgBnkWFkwOkytlq5s6KuYjW9eI8PT1ypQ
vg/bCx8yRIe/8wiXeiDN8y2jomZBIvuxRUCU9j+s0t4YQa4dgkE/xLRWTz1ZtKeFOuDYXEx6GTEU
saSv0RTmDm8Tcr6JR/td+EOJ1pKd2sypbCOU2dUM28mreNhmJbgJxM7Jo1YDPpqBl8hGyeQd9dJN
LSU7z2Cstk7avSXN+rH10eM5CiXj7eUMOipSNNF9FresAIq6zwsPZk5BtuCfZ7aXfEi1RgtBPsRT
1k3+md7RWaWjPEtPUUz4TlYdtVqMpwTLLq75GcJogZ0GTOp2zXy5YLV9G4cMWzPZWLckFxtzujTt
EPnxbEUh0ntf4lihGhLipCgoGcMl/HUQ+t4YI/WUojpsiy44ZTZuQwZmBLnqWCUX02QsLzTFdPRF
FiOMuGmyXVn0xFQ4A/tOtJHwIbNtpxswYVjlNpZwBs54YlXYtxNobyAEW8Iulh8IifcvxjNwHdIR
HbxXPVuxOZ1jAuPY3Saqe/v/KFgaTmTsKm6vVfplnJD33sjrTN4EQC0U7pyyeMbC8LmcUUnzK9pc
fMD5NyMGNkpkh/vWw+no2UqyhVFRrH1nqi9J/fLX8Q2V7pA1GpdPHv5a2CGY2G6vFhH6okn3uuQ1
LCGKB0wCv7OIPIM6NT+LQHm9/Wd6Agm+Un1yhaZNP+AqgvjnFvXUIrXA7WLX90NbZ0eEhO5IFCvw
QFgaLUxwUVBqSRx2O72tT4lB3IGObiSeQ4djS8OTFvTWfSVS/YIqmj2vYntuGfkIszX/JzgI6yEb
jIgFnbjnvC3Gz/l94HbXmtQBjJoOaZvAf8yub7ZKmnkuU218/xU1cK/HH1mraRfFSOZbMJ58rtyI
+/w07s24i2fte3w/Fd3ANHl+nXoFO80F/t2Z3X1D2+7c1WN1tbwZguyEdxDtAze0i9y9EZyYQO1C
pX8oI5K4BvGpzubeyRi0tRf05rotI7KUBgwgvpOmbtFV0CpnqMtkqCn7VfFWyP6jXjj/6kAIVewE
E7kuyiylRQqqC/5LVm3cZaoW3SsdcvEsNhX3pvCvHGe6TlQSpIIyr9GZ6gndSl4qBLrIsUP1pEcp
NPGEMOrYszEW41hJ2cKAQ7RsDn25beyBPFPIuC5jVLlnrkiGVxTtgjR3a0IA6YpWOUNXRt+bSM5a
kYnSQslNLMWKrt/RPFXJmgsCdxoL89UW1FQpAY96aDgMpoPsSoB750VXEtFsG82VMvf6uRXi6h0P
kW9sFnwzzZqjqjrNUcS9s4uzfL6CB+Wak4kGuwX1J0M5fwM1kCq4yRh1q+q+GpGHDf5c6fg9nOQS
LRZFcOFGFh4KvbOyTe8MoNkyAtvNgMB2FC/1xiwne8XkBThhUfT7OA++FsafJeSwY8OBNmFOLzVx
zPdWkJ7xYP+V4JuO+i8YzOlqpN+0sUPSPNomfFWEjvMKL9NdUSVyqzlT95yrJJeZnmyfnYXL3PRB
tSvRFDLtEvobnq8AT7ZX7cL5JWr6aKUNVryL+2neqM9QZz26iFCNrpOdw4IrkdMFs0deG5NuSyaa
s76tcfrfr1HN8IlVtcWaELvL8qVJkR8kgCkGaVV5fzv0feUMR5EzbpslupFSsEthhH9q44Q7OWHm
9pKGHZMJs/f7+veyolgxImfL4SrDA00SA8Sj7S3N1UbYcmr6rr3r624bkAWAWrA19qYWccSntnn2
utcOZ8bldigIKPjNPJN5j89ajE2AZxGROZXtN/uGdeRC6G99KQw6RXqPZuf2HozLDX+ls8sHZh5p
7VQXNFu6a+UlffSBAqaBwfKN/mHNGj9+6uq7xY6/iUj2zc2GTDbj52IeksH03euifI2dMXN74DcM
mxjKLMJtfTA/RFh15+XyBtP0YQo4RY0j2Ukt+ZXSC6ODYrKOLFeoYmcPQ10kjylF9NUqcyjzr7Wv
a9cl0xs19gZponK4Lfp9H44P9NV7MKErAG65kPgXG1QGlZaexyCQa1qO6feY3MEmmEUkzXhYbE1N
Zsu7Qk5X1nL0f4FiK4dGsivEaTOB8LIQ78DEfOK82y+nmF1gA4TsadB35RRLVLRYt5gRxQZmmWjT
l14VT1Cv62f0DSY2UdN0l/fDc1QUzVeEMcFVEjEe8pFhDRyQ6mDOW3vH8Gd48FgzA9TUhD5RT7bC
mF0XWOLygCROrlod3lacaMDFDLQ2WgTzdl4L2d21j6r9oZu6+USwSXHo/DGhhH3OukH/sulIbLLG
G+5736YjTCG0X/yui5mpQrSL/m1YRYEWbCPQa58KIgkL6aJ7s1fYjaYjb4+qs0JnOTCgnvRJ903W
kHMox0LdIeiSD1lVzmQlM/mRBw6D8K596MNWX0VwHdcFd5H7xvPkK8a/VdS1w9vttmCG3Ma8JIro
tRT1rkoxWwyBSS5EnF1p32bXuuu+jUDiSFveGtlxoKhqxcVB6uLWBqjuDpu6ZmXm0xLX49U6+oEy
s+7qjtnzQL+fUMLmceEkt05038BMOy2vwJ1U9xG9oqx8ngztHipy+GME77duEXmf9aTTTq3X0cif
fxBP0a7QIemTK1YCbTTSfUiO3+v8m8s/WH4zc5CCBU2/6ochfOws5bQYT5XaUA9RyjBziWau0Ohs
OnwXCq67TcOeFq7tzJkULdLLMCS2iugB46yJEL0tNdt+CsSpnT1VOhhZardZ3zhW3Qm/u0lcuiNf
M5h4lZbc56wdj3guq8cime6XBdGqEutAxlm6sWkHwGvlbw8q5IPM0Lwz67vyBKFhbxbFyH4UgqJU
S2jggT6+OwqrmFlV/sk27FVfBtlz2TCfT9q0uq/0JntOxrp1M07cre6o6XPGETiGjAAiw/5cqJZ0
OM2ngny8fIqHh25+RdYjQhp6osbk1Cit2/x99E/qEEKCjuuYv7Uv3QAWx4emqh9ZmSQbQD39Wcmc
u8VZVBrei+gq9XVoTR1+cLv1TO8rKAvEf7PfsJ7XvBz0AMFu1RZlUXEx86TdiCwv3hzD+krp/v0u
wdGZ3W9Tz54Fs+63lH39RtWd/kQ6qjyaaqq7GkLiv5j8t+JtDOTVV9TwXNErneXo07MX2eOqtbzu
R2pWu6kO8JyNCQAfEVTfli22xGowZ4+NN6xuxnZqiomUMpaRbpAEYElFPTFjyZnvQz7QBZHHOiKB
7eIZNueXpVIq9LfpfaF08O8cOhj4RID2OUY8vaeJKdaxYTJAdyLL2MtC+ysfnKZ3HVe3F8uNBSyx
trp9DmGxOVhiBwy/i1wfgOPmTxSBakJZ7hytJxXOH454ZRO8d/e531Pi2dGIDrB1wu0t2ENXeyrS
iPsWs853MYI+m4IiOVVFkdzT+PvwIvk5/G37tuCN7/UsUNEBsOn88wNciXHNnLtoh+8SIzGqkXl1
7gcD3FjjB+5Qg2Hx5hwsPSlRmudTdPZraWwk26q3sgne4jm7s8I7ZQ5o7qEhmPSWS6jkXu4cjCpN
XltH2y0QpuV9aEiHhMARlymP+US2IVM9n/bbH2CgNODMM9OdwvxrZLVcG8ILr3GGcVIjyGOXe4kN
U3NW4E1m6+/0AqAUO8pnx2KS3au5enASo3twGvm71SVVvMRWgIIp648LRrDqFPPOnjxmd+WAcaYw
8CqMS/AIPS06h92c4LKEGDlgojb/GcPi/J+sB8MydalaUtWximMD/3fyU6UVudIWZXq4xfT0plHT
Hg/Di49bf5v9/cym9Xp7r+FCAlNdvQRUBI4feS9qEGQXBjhoGQMzfRj9VNbbPEWX1dvecWIn5RrT
AG1RxlZ1exO1pEbMr0/L2x6uSldeVaaSx5vPsUWM66ok5G3oP7UrtfCz6VXrr8OMB+qWhySeKHjR
a80AoeX9eBz1kwycT5v/85OVa/HW6FQc2HCIj5XU7W2kZekjJu/HPA5fDdPxXuzRSuHN8owpRLbu
QfCfGiSXEHX2fqmnz8tDWKPS9CsLku/8nvBUuTGN1AWZ32Ak0X1SOnlYnolAey2xfZ46tX2L1d48
d0YnXhgqvfUostEtA9ZIgQsV2mTVa1vFQmmYzUPVO+lz0zMEk/Vbjqlkq2k1JuH5wUtC4yxtlU9s
xc9tK96zvAbBZ+FJRquCAztUY0ZH1ZR4+/98etjyH3QpxzB03TYQxOiGJmw5U6T/BQyWpFVDG8Bz
mBMltlsgC7KiIf9VmVTkpVejxk4qyHWGEh8BK8pTrmoagAN7eEc9dnbmfyub+pQO7FUDJhKbMMyC
s2XhivNBGt3pOmO8uZ+hszu7RgwgFm6GJA15NfoVJJD50Pqxme7+snuGXY6bq+/EITIjditxwo9x
zOZ2qV19ZMZdMfsqqvIgWgvzuvK/CbHLM02rDOyR9rA2AD5ectIA8UMg0+iIY7v4NXBYvmo/OJIO
fr+8x/YkPdg62ZiVNVYXJA2/6HqzzdBwQU5aK1yNC/zNKVFI5xFq/bFInBXNNf3Nnn1kqq2//Ptv
ZmVq7DwYA+7EnXxH4zimz6bPwYeEgjrk5JLGx/CUIM/VYrUXZT8cUg2GsZyS+HF5L+gJ08lMurum
7I3/8rVr9j8C1y2SsU0Yv7rKCWBxj/rH917jTArLVhF07rsUqadK1qts2eiuoFc2ZwN2VkbDJHdT
ML8bo6el2YRDetUzsvHilEiyzs9Q1LYhcYClA56qKeN7C7kL08cVyycIynZoxzM1dX+Q9qjshFXn
Dw2S8Zn1qKL7Hlqqbb++NMyFLw37YvQOBaDLUeDLpW5dILVYswn/mVwzsfxTlrfXBVBXedje7bSv
jyYKAndsBYHIXQJzGfDJwao0qLXhnNBppmCvgvyBbAnxnfvxnyd5jSmszolcCSInuoPkQiXYaeZr
VDTD1kKZhnUuN19lGltr38dSO4pQvpbYO1fKyCgIFSEgkUYz72gXNFtw2unL6Nk/Ma+aK1A12EmQ
O+MVtjoKDiwdxgyBpshz7ZllcCO2zsiDZiYdiHkbW+r6F7DdfN+k5S9tiIxtlzqEqASWgiuk5xoU
lbz/8wArImQP1Cj4Nv7tB402XuqYqYQuLKIabdoeFBD9SSiOt+tHSufMRvMiJ7V5K3X7dbmvesG4
1kN6IKRuwJYy+pUuSOaJUN7MY1D1KUnrj0KxSLphePKODWNTzUiBNmOa0NcYLXLWZvLiOnn0+7Qn
RRaLInlxVMtTjTOB4dc0f0z07BBR5pe3zXttiE2aTfJSe+2vhbCexC+a2TU/24ChUtk0H+Qggdmf
N8/Lgzc/ywzELNaoKVugCyAFxyE+aKodPeZVHj8Sboezuoquy1utSUxBadaQx7xC+0oYgL12sv0t
Ey35ncg1oUHG774NPyfqpn0VELK6+HgXRy85Hyvci+OBLdI+I8EXEhV3cIYxNvOooDiYfh24FXj7
zfKBMB1pOwEjdrN8XPQ85X+hq2mG/e8LNxewTodUlSafzTJM/R/39XIwm4a4Y+vYpgSg56TOYE9A
8L0xuZFAAo/2mWzDgEB3bHDXwLQYXM0i7IwNMj4pfCYPjj78ipjY74WvgdiVmAfCUn8G2g+zlijN
eqjXHTjf7R+WQ1hqZJ/E4SehHEQ5zC2r5YcWdsbz/EvBrEWoywBJEuqf4kAyRPpc5oh8JLa2Y6O3
6XPUA4QYg3pyq1T9zjvfOvikcm1iNCWunVlY9WWCv0cfHCQHxBPNs3nripS0oMF8Xd6R1H9XbSzf
BCiouz9vRaH6NqIeW/sZntA0GmVxvl0bUPP1AgYqWPrMifPNHxbx8gwnwdZQrDx2oxHgDfariz8k
+aU6+mh/Ub9Z4sctlrk0g4+0AKQTUCTdHlCa5dtpIGKhhQ+LkIYTf4nrZlfDp6GAfqIfSKSM2kCW
rQskghV7kcYMWkQx8kGEbfweJN6vsaqUr3EIV71Btysbpt9kOOz8+cnIO5jjm3M6WiMTREHXjc13
WiMuSmYfe5wn5UY0E9BnVbaXPwV9gquUnigJJH/X+JAfH0Jd6g9dDuco9az2XAktOGe4ONbLRtQ7
G1P5mGkOHtwZDVMaIcU5RrobDYahu7e3LXjTQvu6Jae1E+N0marO7CGqHiyn5A67ALd9TYAyi6gg
WF6HqevPxLEwZJ73SLKh5v7PRY31j2tDmtKcC17VlAjxha3PSM1/KWqaqqp1RVXz3UCAy74o8+aR
RjsdJDWwGITxsk6EuZeWAhK2FC2IYTo/CFzaS5XnyR0lmLMlh+inXpWBu+AMwiJHuKvtU0fN77I6
ZhyrDPVDPTLmckaKJW7c2Ukqs/istWA6Op1b1kn5bk3SZzQYnAJbN/EbYMsPvFo8+IPlbKL5WR7W
D7LK8X6oav0VDb9wQMnPGxtbTJl8tsZ0tTQoW6PCMto2936S9s/aYNSbQad0wM9nvAXJcFYlXUQl
p+mqj96XmFN0es6kbURXcxfkIbG8WpDd+oYMQjGRZ+quUOs1ump5GwYoijpsl5fEDZTHEeP4prfE
JVQd+6Fu0odw1Kv75cFulRavOdLs5WUbqsp/WebseRXLk9HPs8PP////7PmbFEJYQrMooyhY/rHK
VQzyVA+T+e4Gpc5tf1otnIFYnZS7nC4Frg+7PvnF0O0oE5tTbof/+yzv2b69/Pn5n2fLv/QH81G3
E/HaDcxYFLqXWovnvWgT7wS5uEPQRLpCPZP1Ek9717AybBAKVve1Hx61OdKrMGh7K143nLWoU055
TsywwDOBD0d9JHfM3+rCD+61Isrvh6i1OZUUeuipnm7+JO9ovm3vQPErzQEUwQi/3ULSkUQodGEs
NF0LyKbRvoaMNn1GN/6UcLM4qAjX93bmVVcWMw+PNpAUGuPv4QxniOOoW7dTmexx0QA1XWY0wQSW
fvlxnqaHRAj/okQakAqRy71SMPWfzEJ7YLKYHXtiE9x67kcZ9MIqu18pRja+QE49ZDkThf98vZr/
B3FrGci9BbtTFTQRxsF/v17TNPGkgiFjh9cM0XCVch+ZG7t+2D7W5KveZZ1BkToN1qlRGzxQTUTs
HmG7j9JhlZdQqJ0sUg6EutBpQ7FAgFzvQ28KG/Q/PoJD/JOPeITFU67s+xkgO84P1ZC8WEUenZdX
qX8XdR3TqUq1LoFOeFdQWY/ZKJ8zWZt3md/BVplVQ1AM7zIbCsk/njGfVA9ZOvOq7Qp/5QzWmEEB
K01mOk6B9Ly0HczIC7lsstJdWroSp9YeixEjeSh2Mrt4Zlff/ecjrBv/DP8CbuY4jrBVXUoVFt8/
DnFbVnoKOEi/U3LNcPs+y4Dnv1h1EW1vKD5N/k7MaNws6CwDKg8tw4SIVj37HDVc6GEwbs0ZF1RM
dfSQU1gY46NpPVpaAGGhaZX9VI+a22WE9WixdiIy9LdVl8QtYP1H8CEhE5u6U7tAPLx3xyCUR9sn
WZATb9MCE82z8i6u4tesZtOxtMZsPcaQXjLaphWKww5L3bEjZ22JGSABoaTylc1pKtOrH7fe98CT
iACf5Ykf71okCXhrAOyEJnc1lF+I2ZfBWtxDznJiJBZ0MY312LOPiBAbbMaIqRY89MoNmN2Cbaxz
TL21dmznHaFCPCqSDfuZg0kukErWfRk65srX2u65C8pzo8p6NUpbudR2Uu4IBb8s/JTYENtUydVL
4yOoY45mr0U0ZZcaddmCch50ItVIccKDiUzzReDqXPXd1B7JbybxxwNqq+gtjILWYZnIRZC6kZ0i
VWyE9ZQblbL27yqNAmHQOpYQO80ntLtG8TF5lrr3Y6fZ5ioowuWZHyfOJseMsUp1Bxs/Y6qDVGL7
2pT2WZopNAHTug8HhtuMVlf5qL3kcR5/DgzZ2NcUNNpMNI704ZetmG7590QBgv0ioJjUYUW9i/0W
jHk8VVcvLPE/KHX9JvT6ZzOBd/S1vN73PrttiVGfJ9A1iqdeGM6aF3ZRWvA4cL3+6z9JgEzPfcMA
3es8GV2QW/1UQBSv+Wpv0DRWqWae0ZUD2RxMvJ6twHwrUDk+YQmGVxKO6rnHCXWF6o1+eTQy184d
fTvvIPdDwnW6bDjTkA2AhdEdBRgZX5UXqwQ49pLE8bBepwYS0miuDkWNrZI4EcZ3NptdTAWdm9je
eYlc0SrQODbQRW2eIi/cwznmc/LBa9ee/2sMq2tldfqb6LzioIUQAWTF8CFVVNBFc2xHqUbbhbS/
PHShQttOAdZXzmi7PCSvJmwyCvWiCp46WCJr3AV0HeaXaW6kF4K194uQBOmFW0donZZya0rGO0dT
zEdTTfxHRa3OrYYSF7TWnL2GGMJihLBmmANaylKOOKoVVPI2hJcM2Vp36LKofVzWgawLiCivJrmi
V/ZTi7hDb7TSIvBtud2w0CMqAJe+NR3ChJf+qyf69BIlrHNkPW1HGhO3nHDHy9t9pM/6yzwgRM4b
yz3HvrzHKRG4VmhuiVrQz77E8mCVsto2DAmRkTotfktSQQAjIJVuK4wLaKZTJcUsOOGgDMj0LMWc
vYfn5t4ZbeRvqq90jwihtP3QEmzJFf9zad13gcAY3XbjaTlOwS9Pl9o+YlzF0aCc7ekPAOQiM8Oh
DQ5SYPhMGI7fBSWgLonijChW+TsUlnmoa9b2aBj9TTmCk0+Bsx2hPTGH9B0dsZwUO2Jz+Nq0ieAA
p8Y1k+W/FimGIkN5ml8VwudONXY6vAdaKjOTL2jjZ9wuyis106XHFojkUBO3r1UjxGgVAYc8qXnh
P9ecD6T40qjQUkEvA4Cu8/dDMgxvGKOM+5gwHoJoo+ykdgW7Wd+wiITgDJ06xb/NRbux/lHWwrig
1/6ZDnZzUOcTuqAls8KZiabTtL9tqMB7Cqb4v/SuIdn8o/zD20Db2rRU1TLBERhzc/tfC3m9LGqY
I9OdH2K0aIP+SN7GtF5GV3oVqCTM6e9kJniu1knxkuvAsqGykZqhRMo98lZWS0FD8m5Jlx7yqTh2
CU5FR4u/qjTHnjCm35oeEKtlXG73QUOW00bWUQD+x/BPfx6aNnvVNWUfaBaxHEglKZPnhOylcw9a
KXelPqYulgmPnn7UnvIwDJ6xRRy70So+xqrlm9BIgGBsu0WQOyNsg/poR535OmewLuMxr9JyRjJE
e7MsdzCN2mkna0g5KxptGpm0TF9zhobCFOU6bYe/EvS6FC24jyHsQI5neyHH4y7XcOGrqK0f/zzz
E4dIJRxaZuF4x/8h7LyW40aWLfpFiIBH4bW9p6ckviBk4YGCN19/F6rnHs3RRMx5mA50kyOSbaoq
M/deGwZLcGY26dKyX+4XLp+35W+DkzQuQX5qNl0RlEQQgt2t1F01ue7YfB6n2HyWTLhPc2L6W50q
eU9tjZVkAMyExASThrwlM+8uNSEMRdwyZ47CHRDn/IXumPr3UmF/pRXlH9VPDEo7OfXCflfD63AI
Tz1olZPrZ/HGFUtiSTD5EKADKK++7lzUHgcHZ97PYYFNsqvFOWDtvqkvpEhJC2T3uXEpTSgo6sHS
n7DqkL77FuNs24daY2CvdIIb0TeQ5xYcN/MU8A8GpG2o9ptkSOhdLpBSnB2Euyx3yYK6kWaIMr8x
6f7ivVnbeuEcq7mST2WTkoFIRh10J31jeddREoqpTi39cjVWZkL2pWZvc8w29y8sc/Mg8Xaq2nA1
SGNFSjpHBHzQktlexSjx8DyRSN/0AB16L3UPthyKpyyfeK/WWv/dz1Y9xlsXePBDFSwkd4gIDC6T
Zwv/6VFN//JQq5lKdBqOGCbQgTN9cge9IKeN8bS6aRzsJfOSkxTSij+qHaXyYKq0psE7KnnWCw0Q
yyJ0hPjZnEvP/Q5Mpnm26tQEmDY56ywZ/W3WV8HeViVo2l9iitFVYcD7CGxfntoFBu1hYllZuTbs
u0gfH6dlWkid3cDX2Sr1GuiI8aT7zripU3eVjL37g5A/GB6Wa7/otFo43IPUJuKm3oOf1NZ6O7d7
8j/SGzLd5TTe2kO517oqWsAW1sWRpv1OkAOKruGbLIL0auOlON13cMvGpkYBkK8kdJej2nfpCnXH
+/EiGn6qM1FsW9Djp+zD8aMnsBNIZ0fpPJVmbNEXtd69Fq+8IEbv1QEarl7QaoD8xnwNE/yULd10
wXRHsjTfQ13VIU8d/GoTzHxvmgUKTXCYSR6cW2h4A7zzvjnef03DLAeOj8t22+CVx42a08detrqx
752NZWNgA7/PUKX32HsZ5islayUhXvtOTTbdIo2ck9zdectdFuADXXj/imAnOgegBzZKn1mY0U1D
9LQtST9cc8KWHLaE/FJONPPCNPhZduO0nLx53ERvjXelOs2d7W61YLIw0mX0GTAwy6qdtuoENDV1
uzVbERzjk2JJBjgJNmxd0ZppYbXJmLv/mNvU3PeK/NnHEXvcOJ/Vk0j2x1vc0JtDy9hi1JDNk6Ks
m0CA12ndziv05h/qB6lsP9AJO1hb8imvAEPNXvmgWuxFGr9qFWiyUW926rvVEa3AJ3tv/1GOEz7I
wq5iC43oAcmJeYmxyN8D1Ti2Fs8dxDPR6Nj80NcnhfR3XiYg2DgaRQReA+a/VvegDppJEi8xTrzo
OBlZdqYqYVgQI4DLMnyEhjOAnHINFt2Y2ExII6RO3n8T13Zovo1Bs2cskp9EP5W3zgFO4dZIVwyJ
+rrxuqcgquKLerdOreFfB0hAg568dn4B7W05D5pANvc5yCi14qlfwiusBEmzf6h0P8FYSTNbzKG+
S9HHnTOPEY7ddvquryUyGHq7OLpRF5v1gIqh8YdLY3b2pWCX3crRwNKJnJ8b87UEHP6tpGQuU2Jn
MO+EpzkMg2Mp9FPoLqRaC380NQSieKOPLlkyx+tsES0b4zxux4E1ozHGr/cBaJ3xxvn/btO9xxQk
3SGvqhsOe3kspuQNKn//bQyZoC+zCi/xsGxpzBPgIIeYNNk0hdo/e4q8LYAYjuqhnyH10cGVjBPV
knQJOR51UW3KXNfP4Nh+qTaJG9dUc1JMj+nw07el9s2MBItnjQC5bUl/8wgCqcPl08N8oJD1+d58
LSjSVsJyL2qDu3fmeb1ZdNRUV3g6jb+aTKIE/3ZgxRlTmc/qgKLCd0sEqWeCfLYiTuvXSsCI8Rw+
512AX9EWv2DQ5g8SNVBqeOZC3Qiv3mXwe3HhTDGe/EE/TZRBK1/gLs0c44qoykUSoZXrCDKN1GFz
oCqxoHSvC2P4pFFO7oU7EkYDngLml3MYfLzqtd16mwoolpqGulFZns16kdxUpbtOndJcdzH+uCmo
+C34VK3pP6COIUduYy8fTn1GYD9HTXFq4dbiFzeT/9EdNJw/G72+QZCb47qebTioM/0lgeZv58Mo
M0p2XFuc+gbtvoAhhL8yyb/nbv/CrgycoIB0WUtriZj1abPYZf+CY2UXhfrxoOSWQg7O2Y9pS48t
86fkxaa14eT6M2Mi8zULRuQ9+DNOph0lDxJ2SiDK4SsJcQVmhx/kJsPxmSvr0HWWQqC/ZmBu7gEu
kH71VRp338gbDS96Mbe73gbLds+TJLlx6/kEPCKWVN2uKmW47foNg35SGskCJHSgLqdmGxRmuFN3
ncoo1jXQGvXWuh/Sam1TujDPKzUCcqjfdvDcJ9gNHNK8DiWWK0fYqYJZP2LdFFNkk/mvoTSBKdq2
uF9Fy2OzNU6MOpntjiEZJaMX7lQ3svGnXzHBInCTl2Exp9IW4zHEnRTE5jWMdPoCne/uQseo6DFA
fZ+Bd9x/okkCotKkksRUIVCLyE3sBWrYOvlq6+R8Jg1EzOVqiCv3S4c57jCDo7tMjObuNxYJoIxr
OKWIzB727eR499rcSl+0Hln73jatc5HmTFa7on2yGTJvs6BpaZp4PZZ0wac8Iip0zzZHRvh/NMBO
BcajQb1534dFCBsgSt8src3fiPiCtta5gssBJ0jkg8CNbn0JbXEMgCN4GRDGYmkvkE3/hg1sBhpM
o1yG8kYuqfhCqO2wLhwPipwx15TmgXHCeHFFKbM12h6axExv/qJuIB7ruGnND/XeqKe4u04wPsNa
uOTEecEDFA7wJMtp4987g84/G4OoAGDZ+ILigyHhIhD520eI0Q8JxmOunXwR4bZAwtcwFPi+XFiB
eb9wkjr/ZHfyq7DRAkZGf6N9PB/xCdlr24iyi1PQgl58MRXL4DGJ2nFtOfpF2CYZu0vTcJKyO2As
/nk/AbFmbx29r5/qEPXHtNBd8BivHaerX8ylktPkAvWL65fa41SxRFkh2J3eBzMZv9X/fwFK+R18
DRQCLGcr9cyFS2emSedd5g3NRT2kbtRiXfG4LYvmIvwk/B9rEVPUf9SqqGc88GOWR736DyUNMDiU
rqmXnZN6/CssPmyMS53oKxXacRdEh0DAVn7nyJIj+hzvRkzfF7vyTcLC31SNN0WAZGoc6RirC+0p
8hpxrWM00QTwPFnzEDwVc2ccUBlANF4eUzehXccryPWnmqSc62y41pn5tbOtGKezttXE7I6861r5
oHqr3pS8zss9xvkoN23PpzpaZH+OSSZ2YObA0pECitaKL8laV+R8VegGufxyrxJT6ehP+aRjQyk8
5wkxYXfAe13tCXkGTjkl5zzMq9uM7xRLhJ9+EBvE12D9muZ0Uth6deNGeDyTOLGB4KAdTUNC35gx
/qUkDf1k4xHsZBRHxTofZ7llwJa+zcI/VS1MpWyudKiw5gSpRX5F4FM8ty3OhVJr35RYtGjTFNo3
unRXA9vC4GRVc9VaCVepGW5qdbV81cq9b6KM6s/Lw/dvWL7VJj1hkyRWBffeRLiVd19rj6ibIivK
J9r52t5rhyMTku6x6uu1eob7IMfPR439GFX5Lenz7sdyMUdkg2o6Rqy5L3mde4gtSpirdeWDQFcb
BLG4elbp4fSeuq1b/DJPWs2zA8i4X8d2f03ihtOA7NsDMU1HBH3dOhAME8fUOjszQChs2jXgYVqS
mMODbmMk1hnC6M85cJpNXqa/gGAfvUH7XpiMPbMQDLTjfcwdEA6r6MTKNXwIjNY2k/nXOU4TPqob
zZQcYGrz3WzcY1IZFh5RzNnhBVLA9xAt264YyFXN3WhJZ8avnAYro5/8Ex9djQ0NmZAV75AX7O1m
5F+UPqcUM97XJJ4iObNBbdcL4kcPt33Q7T2bvG3YZx08b/J5iCZkT8rTjQeEsd1JvDW85Nnb0Pov
MYODQwrnMO5JBWsSaGjkcdLop70LtIQcAcuo9i1UdRkiO8jhBWkzPy8dcJCnOqqDurh0oOY2NSfv
BDbKvspA47ACwVWeLpkf0uxvmvCZ2jrwANThsJ1OUy6fgyIPd3hQLg1ZoKsxLM2j4xwNUfsXr7Zg
1S5uRSAep0j046lLi/GE6+rVdU1jhemxpxKE4QulPQo7YCxJMQINBlqes0nDAD7KpvlccfZjbZ0v
kmximdKSrOwfs01Td9Y/bOMRTx9UjnhFgVhccq9ZJdA19lPr/SDKknd60rUHEfhrLIp4c735JfMT
GBCLkKU37GMZTiYQBBybUKe717l0TlNRcTKBtmcU2o/aMB5hsa9Az4kHPeiueFDPXgJajnz0S4Xk
itMGmDCirXj+wmkZT599LYaPWCdUTFa3R4wFjbQWB/ZdjJojmFcxopTR+NyKqrkyMHlxBsRyfv7U
FL90JLQBOX9xb36Zp9QlMwNHJMJ0n4TidcdZ7sAcMX+12qUf1EUXodefhiVaICsshqDL1SLAsmrt
YMjO26kZb5NON/pj32PE9I+pQM4uxawj/dX7l6QYTkNMX8Tq0nZLWmV5oyuX4DTnyOj1La5Cv32K
glI+tUP77hcDgosxPP1WkMykSJ4bss5SPZO3aFnjB7GAgjeaVua3os+LTTvne76yYsdlav+RW2AE
M4BbVLQeWT9GswkyPmetve6JVQl4yUaerhxhfQKnb/lv6l8oYVcReHUCY55Lz7/BjV3ju0g6vDt4
/HOiwgrWCkHyUvwhEf0bFmnh7aXx5D6SP20LKl1Cefugu4dGHEIUcz1AxlzfjeOxx6adhZ/nDtcv
clf/BUpDFn8eOoFXnYoQfJHpXwGviLTZEifZQXgy4xP5lnl9MjBjEyC8NnQNFeM7+VIoIfRPVR19
K1h4HkT6LMp0Oneoxdbo+weO5dqzL4rwHHR08gL9MRFOiEvTzc5GIXZeZ10swGujqDdzOZKuOnKe
Guz8Z4iYa+MHdvRgzB01zIc1tNUj7FrsSUdoYgNU7p45bVSg0rDT/lMdtusZxMNzHwTrSOTOPjT9
/pT2X4QDi6QTwSvBtPmWbg+yT30dNmVFeFP/1uMfvmYdENtKeGc+ffoxjvRqXy/DjWku2SR0gihA
ZB4C00nOnQETYWYZmWSTHUdXO7dFBQwVfrSoyCsOo7q8upP9AD8qeKoKiOTp93LvT1q19Rnye/bU
krydjKuMicyuyx6HqT4S6GAfMyv/mvqf2gD/rLDb72S7QvJZUpZVPwe8xL4V7MMEMSNj81EKNvIA
yxjSUTUi7kqjix54n1WbiX4qrg8Ba8RihHpynb44zKnP8c0u7W0ymMVzXkqMJ3Oj01I0fKShIUni
lp2uS2ewbhAqmAaXnnWzyOXaNTZ5R+ox9dWw08oN8z7iZwYreSVc9qL5HIx8tyB2Q5XgRNBy2G5i
e4X6ZfjU6MDpvcrYqzj7+/8KMbk7GEYFDjR02BlKiecLko/f+CgfFtKvEtfZEqcw08zgYOPSdKX0
EKDinTJ1He+p4+pXWYL0UdO1ttGmnZ8LHPVYaje8ZGhZFwXqhE92Tb0177DCNw8aIX2HIAAQXAwB
4nx3DPG0ZBCdxvgAi6+9quec4SFl4HK3TAFlA3sBUINa92oPMjjXJXwzEyP5vZfx78d2w/hTM4FQ
iNRY9H++KxyLdut/n9tNTsGuzrvs3OINvWsVhWhd+IT9sC5DLzrf53Dq7I5W+9Cw3L/Xrf5F0oPk
uQO1NkwacX8kvWE17l96vX0pZk87OI5bsYEWmBxV8xGcyhencTZd0hfvozSu93LVKn8Y0bM6vODl
YS7W1OXZH3X/XBk4KuIcVmygTcEL7JR0L6VJk7/x6Wak3YnpGDUZEZfTIbS113bkQ4Qa4msE2AUd
yiRerUSfd55GBldOggTrkogwmtGxUvUEb+UJYIv/fZjdeGlOzS+jjkEaUe/8MuQby6mqT5q3zHRz
L71GHWrtuTxGVeXdsrhvHieT1LdFY5JVCSz1XvD89MVTOno6A+HOhU3FYXQILHGzZtIXxr1X2Thq
woSgJwZfaPKKvRn61VW11eus+qoNAKzUzFiyq+x8L5gZwETV2sWgdu3CFq9sL5qnoIJ8OcUUwoUh
om9dfZVEWviZzkEKpg0w+Q+m5tGlXwp4QF7pg9e9eaPV3O5tUSsL22va1MXDCJoxazPnRTCAfM6d
/qhcnVPVQP7JR/s5y8rt3Yr3728/U/9H58XyUJQgSbAREFvC/SOVujYHi1M4Fa2UMoFwOJ3VEdyI
JRGMUuony+28R1a4VyT7iB8kEKslmLW2jIJAgcXeYGWZd+1lsxmW08roIk9KijR7LTlbIH0EvqYP
j+oqZV67njmNrQ38huRAZebGrGGCBRHuZE5S/hUFI4d5vWhevAm3kkjZihpUr8auYzNYkeLoX1Jr
2ul6Uh2YMoHW7meyNufSGjbTPH8KzHbh11hLv8X0YlqyKxpw3c1pC/s2MUy9X0EOQBRZQx0K+scW
vt9k2/qztYyHlnstTeFn1Wde7tm2sxeJsycJ3TqrulZvsUUB7Fsz0D6Lkl7Z74Y1MNpVPs/eLdXw
uyZaZ17ukwIBw2Cv5q6TM3zWCHk6EPFxH3HVZLOMKOBBDphvPE02bZv0YKI2udS2/KF+sd4eeM9y
D4UngBTVWycgM9oTKCP2Pn3iY4ix5tHreyZ/ES5ShqAdZHWTHojuJAf1r6i7KSogWvfx/F5W1bQb
jJycG685D2KkF6jX5iRXUcrhm6iRMj80unFTb2NGO+2ugUYIn4939WyZYnfvDzkta4VldogUUsyz
vGuNdzbtnZpBOIBC69lxzvfRx5jAuKkwmX7KwoLAJT36Bj+YGfo8ZLeE4uIwoGjbzdYgHsc8Web5
SDFhFH5umglLjp17a0r/XnuZfVSqXWvAEUYppLJvq9Z4gdoidoGLo9aXeOa1ZEQahzHhMfRJonRZ
DYhdZVLrHVt2sJ8JUfeSY+sHjmoLttkgH3nbfzaI3z0FQ3j3f2GbbG6Ybt+L3P6cCUT8ZR3DVAsK
cXDQ+W2LoQ+Pyh5dzsUO8tUqylvrUSnJ21zf2JRHz3cYRWYg6F8yLCzaKchVhwsR9wvKrp8+ZOl/
nhx/ep71dLiA2LLXiq+g010m+Np97IyvE9OFh7jJqwNp59VKX+7Sslji2DuctHZhdFu8q3cDnW7q
PySm6f8x1f+HppMGCd0Tci4t4bOEGH9oOnUaFJWl9d4JNBWf3pRWYRu67UZ1SZICbw7ClptVT+Gl
jZnxqYUljcK3OA7yF04eFJ3/eRzdyhsZ0fFRAsAC/u7ZYK6LRRvS5yflGGbAMR7snBFt0GQvtky/
Nlyse9Bou3tzPmUgduFDTfinDzo6m/NnSGlMxacp+UJ23kJCD6pXa2wxpnOvMdO/Hs88CS2aw+yq
jQt0pAb1eOvAyV/uFr6W781gvMW9bz1qxWQ9VmUF9jICuKoeS5cvVBolgwEpReot0oEeI+JK6j1k
sgDe05QCAAkThrPQDBE38mmwsKZC6ESYmdXeN7DsV5v+7w9hjH9czN18f8TgwrOQVk4i1jZDx59a
hG150ey2Pmgh7dt/3x7QWP/ZDHMcBwSQwwpnMpHyl6//ratY1W3UMvCsyOs1RnCpQ3vWcsPMz/oA
5sijJHzyg5ho0bJGRZGs284taI4axpsbdNuh/i6sqv216BWAHG/uzjBgQI9t2LjPgyEodxapFy+T
iuQdL9iwSBEt++lNnFT/BbfiOwxBgsWZk9DKMAEUomq9UKNGhC/5zU3vSnif28asy6dYdwn9vfeS
1XS2hLB/VIN7GyMpIQqEUpB+RtlBOKSLf+8TgkhoQYn7xWxKjgNt8m6FNaRikXoPLWkobplSGEWD
/dw0BNTIxDhMQgcBvfRDq3I3Rhi5MxssgKeZ1SEjlWzLrt6f43YWV5nGw6Zv8O1ImzLOJKXkbI7j
tFGzUEMLromL1+a+hsYEeSrZmVcN9SEsh29wGMqbt9yoxzPygO9LKF1kNRxOjRi+zzI8CoIiPdwN
WxYWRoq4NtwwPOQUUjZbryEWE4f+r2hXBFKc1chV6eT4DD41NhojyGruBY9Vv8WgrT+qq2S5IpDl
M9z56JjozfG3V8T3HNSloDuZSxB+OMTGdsS7F21t0/ll18DW8wFGobboNvw2mzswo0ayvZsvZmlM
dx8zU8Bm78eps45DIPfzEjYGZBNydOrYL1gztd04BSQ/LAckohmcbWfFCCdKN4L9zZBIunAWfUSW
UuuC9ggTET3BEgw5GHpx0LQA/3qUwk0GUCPXYgjKZy/kBdGSaLxUFr/npLu048xgBy2BoRO4u1WW
RR/AqjCQqeNikv/yUK/u70PgulgCXHvD3Q0jQ30vlxARRfcaExt0uZcagXTJ8HFDJICcGl3QIfQ0
qhjYROlHLkGmWXvyzP7w+wWOQ6fe1gEBBtkiklPq51HTK17dBRfMQ4ZLn95figP1ry0i53VV+SST
1VW8J8eigYEVEB08TCTK5OZfVw3RnpR2YLGWTr1kdHQcYeVxLPKQw8noQcOvfFQFT++SOoqX+0sw
lZch8rrHekCFRWDx5/vzoO6O0bAnweyotvbYIQfFAVlyxpUiX6p+ePX6+iVklHuItKmJyLfUv/RM
xw8Ezm8zS4QvCC3lc519KgLxog7vvcSTbIINemmaddUYAYHFQfPY64O/mmOUqnd3I1XID6NkfVSW
Lmpe7eJASCp+qOBKm8zCbSsqwlgqjw+MEfMrRum7GM13+n67VPPat+4l4+16HUNXLKQONEPLXSfv
P4tsGG/CQxrEYFc/yjAp2QlYoBZGQb3cqAohKSNz71dLB0wppn3HpWQcjGariDEp5e4uTpqzp/xP
AQjbsSqw1blGfFEOFHWDTPyYd7DuOSwaD/w56S6rk2DjzLl16Xw72biUqGoBJKOtO90PkAEmcAxs
5DWpKSIaZhfBLZbCqjSfHAT90Pnq6uDxdt8lmANRhcn2osfeAtlytOdhCeYgQrV+1ZIYEN7QDDth
QlhsIetsIteCOr6sv/1yt60cgzkaHnItRd2UZ1t0jvbZn5xoF9SDga1p2cgmGW8io54uSnTkSOcW
aQ2TApO0OnROqb7OrSbfZV03E/VhUmdF8biJqyi6UHabj0bW4UOURvStD/oF9rTSNHAoBSQudaGR
n1bovfVk5FgElPrRNegkVcl4GtBw8BRmiYa5i2OiEg/GxZRdCl2j0dWzyWfoGd9myKyZB7mN4KAk
YdyA73iVqYv/fImEOydrXhkKdK/VYBvbCCgohrYk/FRCG0/4UxAjJNkpqExtD29X3NEbRU+PSfrM
KFAgKcFBPrbuGZRibT+2mrhOHkrLaIpKXOIGPG57TCDAIdGlzs7BfolLoCH6ZAJGJUyqn4UMjRIx
Yh7WVg/EV0f7oUMiuhqMm2wGq/qWiELclJpVJoPzmBHFNBQANnM33yuFbWYirYRrydrGpA1yce48
39sI3RSaO+VX6DIBHzhojKNyM4wQqbFcEA7qzD4zB8OhYl/2FXVj04hS+6mTmfuq7IN1svwFapml
g9U8dKklt6Ie32qTNjiwqwd1w5hOMOICuvr7scRrsqtemFgLtaUREdI77wnHw2bLE6WerTuu6/dX
lKqCesc8hyUZNPDM9gVt8b+uYv0RDp57Us5YeILhtQxo+/GMNQyGX0Jm1DCF8Abfj+ItCQHqLu3H
YpMRaL0zxrx7qPp3f3bGx8DGnKiuLHQiAJUr1DFl8xb1PbRG9uJnrOmpUWIdnp16AA019sgJw5j7
QX0KtL6/qe9Ns2zY1S7Jb2NYbdTh3hXRkzRolDfu3J9/Px6h3vn9eNV6csOnc20xgwSuy0Am0Kp0
p35/e7nrw+bYqVoi0I1x2w5PAZXbHuZd+ZH8VD/KzK1iT8jNuC/zYnk0kwbTsl6zLlns69t0rJnI
oqD/9zOj5f7Z0XI8aBwY9kAMoYHRlRj4b2fGutKlBOTn7Qn7Dm/0kcgNiUPxrgbLfSadTdWnYl13
Oop6a1/qpHt3On25NeJOY4XnHyW9pTXPbZYnWP3NeHxLB107NJ4mmGxoWw5o0+faBoVYDBwCfZKU
mmW2bwML3k8D9Ghahc60IjF0aQOase4cTDsMCbogMMjCUbquUFR4m1BWB1OX3VktXmGz5HeR9UHq
tbR20udEYy3mnxFnG2cDaWw7fSq3/TSWm2xR3SbLjbr6fdMIYGq9TTTA4A6AOUPwZ6aayRbLKPZv
l6w0G9xkqJbrXj4hNU23oaNvg1b0wc6b7LU6tDVdehNpWX4epRduvQF7tu+XrGBlnKDwI3216foc
DiZGNrsIfmqR4Twn0P1OMaDZbUq/dSXnlmDXqUnKQz8GM7wywj2VgEzdpTtHu9hAAoMxrzpUC9Gp
yybkQRhVtsmCdAocmV56H9Ygwnwj2wdZNj8Ebvas9qiscacH6RfPeOSnNUAASpTcB6rqmgzoysz/
EsR482qo5eFod1ejyuGqkZ11RRzgP7JkI/mH/v6RjZCGw6Td//HFfB6mj9//1wDs0oWP+5SN9bss
UP0SdJpgVtdr5GuJeQAH4J3/fkU01TwPkC7vf0PG+RNbGaoyfh0EDjEmHVLESkBCWujYB6PL+N6k
d52LVtBZMAm4P9ptE77MdfLu3+l2evUCt5qKfUi+ogoonykG7cs8kntfF371cH8hSQdgfBFNI9P8
rNmXsRivpds0ew7Yf12VenaMyIuCA9bsIXbQzDVRC1rL1bg81ljDZQJaxsrN27EQsLfnsRrPzUg5
cxfrgOEPI0s+l9XEFeHb93NHo4f+WbM9xk5da+twtJzhENMqt0Pndepn/TkPcKhY41CcmRUTD5Yy
p0Ed4O1zWiL7S5T6w0clKnOL1Xn1mzyUeO6H7Np24VxihaHSb8r5XemrEwtgsC+ch1ya3dOiS723
2f/rXkJr6qlOvYPDlASRQvhG3785x4HQ13exEqe/tfZBTERxyJVXH0M3zbzl/rQksQ55/kKrfsfE
3f4F8H0XLWL1TCQlcbbIJREIWKi7hvlIf7Pd3l+02g51BG+88EpTWI9xtStqAmDVYyUrzpJCYKzy
dn7rHTt5iUh2uETRr44hw00tJ7VDxyxQbwE96jc+7rItE+j5I2CnrkgyfbdSTuHq8dYkG6zTtWGn
iI+6TyJrHZo3dS/sBH1tnwSmgo8GRE2RXIsBBa4ipzkkqF5R56mjQjIF/s7Nx26FDksYO7BY4ynp
xnWHxYwUY7Y5c563c8jY+c6N4h00nqYWgvikZeEp7uLp8zIzj+XQHwZ7gb6aOcR+qYUvOgE8mzkX
yU49caPvvY4K38RxjJxTymFypprqqlE1URkUD2WLa4+Zr75TvDd1Mxoa8dhtvmtcd7o0fcrZY2mn
3jddNNm3VHQPympRFYJiSA/Ftq9NG7tWJ5lUDs1KPS3KdY4l+QFERwPbxQ/Rq1U19mys8one2WRS
Ah5QXnkF24QzR162xGpGkfvWl86H0pC2mcZmMARfuuDLqP7giCf8qHZNJ0OIbpHWfRQMK6H+W7TO
5t4dsNHOb0zaNCIHKOZy8fI7914nbmODcsPZNIk0HqCZqV9J/Q7qBqPC/9hNDXOZ//yXc1qg3bNt
26P/jBn+T11XgCDIbuNa22d5HKwnQ37tmqF7CbPAP7Z4ubcDCsCPeXyZw9LeGW2SHVJ3cncm2Me9
7EPjy4i/xqMueQ/q1j7NztBsXHpHX5LF2TnFGc9/UJ/R+3dXQACkZAKKHtNx9DeMYPnI53N5mMbg
pqHXPmiuFZxJfdbOg9PNMW3zbF8wb1/Vthu9lF6VPU5CuzdHVIck7iGpj6We7getfowHncHNtKjh
5pEUd/bY/V0kbUngGm4aQtuVIxzNQVZf0vBnITLjk5D4dvPCc1da1tzXQMMpmfr3jtioLr0b6k+h
A+cijAM2sKoyHu/juiQhB5kmIIlkbRSd0ka7qnqmsyKypVLNuaGlg2pJNMELgD28Wk6cYRh10ncj
KJ7MDMt3VOJy6Rz4LU3RlA8OKIdj43TJoRxF/DTl+ccdj2BmBPswyv6snGelAStFxEW+VXeZYFZr
GXe8hFn0qWP70dO4fcsy177WV3Cu0Gyxqxfbdmmsq+76UJXd6d7Ruf8xMxrXRVQKlrZz2yNq3Y+8
T/J9pVAIOovtWN2MQTTPdaI1pxkBHYEt6WoKNe9RsRQRKrpHgvkIWYsG9/DvRz/DXmhDf3+zCs+z
dU93hCFMAp/sP6dJiaHXkAgLBoTtnJByj5z3+++KXY7wMfs0xZY7J5kAw5K+TmpXLm1SZMrBe3Hi
GRPsDEnfaI2Cpbk3Hqye+azyilH8iO2YttA25vA9RyKPXtf5VsYGL7AqsdRjfiy+eVL7ZcwLbbuS
lVZDI8o53CXlcMnzfWbDFFc3ajzKWo6z0PCesQd/tkfPuFk9CRD0PmkZl/V41SLn1dK06aAaD1lL
ZJYDB2LbFSLYGRGbZWvmgiYxEMIu1Z/KxeenxyUkRC3/DFAo2oZkLW20hlWxtmK8nSmEf4O4ha1p
G/LZ93aFQhTTZiC4qWXgHrz7miTDOQeEbBIPpTjoSqoyya443M8pnXsAeMRTGQTaN9cbalpntKBc
ICEVp6ptLzL0qb8BJ0TuscirA2YUQIWfCPVqVpms8Sb+5ybCLMJTG29dCb9lNVfaV2s0gLQuoszQ
9bRLNob3HlSs5r/kcxGH5pg6oY260z/DifEfi/5b6AnytJe9GPct9WiLwLvU8ltaNf4uom+3ih1f
Pxdhc6wXEy2f7uakN/hH5XK3BsmwIfwRRVcYxU+NGHBKL9uxMydv9y3sXtTCfXvvy74m1JOmw+/1
WG0Rjd+cw6Z5AVE+o9BgD1HfMC7fTxcLwSRzmyszqL99MRq7c9JHyUV9q9P54n+gTaw/G+vCQ8qn
W6AKbHAJjv4Ht4sEg9S1Rr09+prdr11PkgGPTsnY9ciNYSoV7Y3pxl4tbiNDzyfyB/b0b+e3+WC1
c7QPCdZ+DaOEw/3/EXYey40rWxb9IkTAmym9pwxLKmmCUDkg4b37+l5I6l1V33jRPSgEEoRUEkUA
mefsvXZu2L984rr7OpkeWy5YaNuJuW/1+VlAZfmB8kqw8oOy/s5671uamcYfNfrW+tNV5P5eXjdy
7S337H5aj57OkzDWaXJoeB79GI1L+f+8Bc6/Fcuuq2GnhAiCO9Sjy/kv5UNgRKGJ6HLYF1p/9jqQ
MrmjDYeK5cfyTuwqTAfpdBVunPnVxBqhIqltt5evIiiiYlNVNmsIMD1Io5O9NervctFkG+GOzrL3
1g0AxjrCqFH3o3/5IiC5JdmRyaB4a1nRTkr787oIBHnNRLS9xpNmvIEnXM4DVAX1j3nHKCzeY558
ZBfPWDw3vZbhRN4ZH94PC2FmqMGQwkBJlWyufAOkc2GJ6/ShSWHcqf3e0LTw0cxJPS7bcaaZzjBQ
qIjhFtlxepsqYtK6gCypcB7GnkCfB1+pnpFLBVaXRYs9iSlRTa279EkooTQsN6o9mfc9C+/T/31v
N2YLxv+6tQNCdmBPwKA0+K3+DZpz7FRHJUsQldHPqiAPUYmvmO9qKsJlC5PiWQ2LYAM7xgODrhQH
NSRXSs1wSE8opIhJ3CgmAeSS2iM3SVv/TpHc3qv2OJecba8aFH7Jarz7E/D+HrM0cX+JSdsn1VJt
iREjXZnkH3VAzlM1lJBj+rsipfmfpSC4/+9fGqzGv7iKVDI8U4XM5Xoq/7heeVv+KmYYoHSDnu7Q
mS4tovMoWqmuwPfYV8Whmzdy+LWRx1xh58QFYwiDvqygAcANedAyACZda9h/HzTJmDhgyiV0SO7+
db4cy02ZW9fW6seN/D5fxyfHyHDtYodefr0yVfV//sf7N8taOwLLnC50HWwWUOHivmkIhzkEjYF4
TR7Epccjb97IIUgERJMIiOh1ZLB/J/I6/9ljSomYtSTr7OuYPIW+Kv/719n/+uJ/DeV58tjXtwns
ttnW0LF7xS4PSjl+bgYyBwHYmwIck8gOg0V6+9RVZMjJXbhHULsSpcwO992/TmiUyNyqfrRtKdnz
Xs0nWUiGp3U8/1qT9uoV8T619ZMHOZIMA/c3HwduLp1pregkoCaHSZtcLVHNXSPyViL4IA06zNE1
0W1YI2tlZ2WJm+UWK1J/rqkOx66OWjoDgTipcfcbMfNOZJ4JpNA9pWW7Nm3/WDduuhlzhWQeq6zR
+PZwSusGHdN485my0/ivCakCnTw42akiWqgrgbqqU74ts2kdONRa4zEnOHUSbyNimji3NqSJ8kCf
aHvMWA0oncsi1chgb169OZNYgHRb66W+MiAaDQqBnG7ehZu8ik61NuIZ/IEOR2ywDqzB4f7Imuy9
QtG9iBKQi10JWMA74C14rL0OCGRAxxQ1qdoxIxuC94Ln9Hp2iXkq6ZN+12kL1U9uacY0wD6azKFX
RFpXi2rvvdpWVYLQKs913u19D2cjNUFhvcRN/tvx9INwwFByXcD+ufXkghCSciNrtMGBBvSm6wEC
5tqpwKO8GMg0irSlIpTfZpAuDS+0Vl0afsuSR50SW0g6u9Wf2vQ5NvPqACPxuQ5HHzIJ06TJ+m2X
41OeuNiHgwcTmbyjhrC7Ndy6gbMt7ajAOIBfUtUXnl9dat5WhX5fhDI/Cm1aRnW/7xMD4fys9S+D
RW12T2Y4lYt8wshKKb14awVpflQevAqqoY8gMnLA8fnVe0OlcqWmmAdaOm6VVgL096lvEJRuN1go
TK3eVaXiUHuzLnHlPXBdqnwyHRjMWb8hzlhd1X1HNEuj0WOPLvoHIPILK4KHdsC1FgwAEJPkhwnb
eWXhTE9B1ua2c0hd4BdtiNQZLfRC7cuf08w87uInPxLPbhis6Vc/gr4h0ru8+V7+y2TNa1Yfeuzt
4vioVszl/cZ+cR26NVm5b83eWSYeVORJ116cXF2lYVdvUqN4wbz9o5NprMZAqjgsfPsmZiyCUuJD
7PKN0bWCvh+6P1EjwDGQQVd1OiyjWOxFRz/GEb8hpVl8rB1/eLNB3a7LMXiurOEpygDXlfob4KgH
hRzzrFffTOIKFgbFFyBj+KD9bnyBpVMuCEGJibDIqSDoCOUdZDie+ZZnc3I4wXcjxrDEsA8pGQks
G8QlxNirp81bTiQ2Ner+FPEj4upaYJ79nSnVL3PwWnhrY01Eu0euRsZk1SkCgoH7NCsOBNDlB1hn
O2VQxi3zs/JA2bo4jMWQs+7+Z+x1rCPzrt3Ie5PcyHujvD/Jva8X5P1SDgFTanMPHdzBfEuU98VA
c7klyvugPCg38l6o2Q25n3L81y6kYjKeVGMnbG/EwMNPkR3khrI64d9m4mASJZBtgV0mO2jzI0fu
yXP+PfznlPur81Dupffv0OCLdol+X8kf/+sXyVKcqijluC/Lzf258HUQDiNef/kSOgR+C/m+fJ0q
h43ZkXI/BME6FyrvgTH/7y5So/uzQu59HZNDhx+BQvo/58iX71/9dXqbWT9MupREXbZ6fURBnR96
VvOfu/IhjMEOHB/I5CX8I31nVU1+f1oS1AUYaIk3z+f2D4SJnKYETR3zgbAjF4x7It9OjoMmfg1n
XMCAu39h1sZ+Vm2aj5o6h++mdNl13xxXUgdCOwC+Gv6YOWJXcRemtm/dcoK2S0+lDZyGqDfBnW4M
uP1VDUGuE/d0ZgLDZoLEglaXiPegUMxnv+y1J8RmpkUqhTyShanB3SSJ6adxzC7fVTevLpbwFhTr
USL5SX2VS0GicH2SafJ2nc5AytGhRczqbQ+6FQeaa7k0+EJQPzHrklUXBNMq7pPkYJgUCGS5SIBY
QHYylntZKko7lOb0PZ9ta3QOE8ko+BTAzDZHIZrhW4KE8xvBNyFGj3Lgo/wtDzRopRrrTttN/KM/
mbNcu/vcyGOeltNtnt+uEtaXpkzEAEk9jTWLagK7Nk9B/4pyzgBwlO3KIkj3aWp3z2TX+wevNZAT
FYI4VVdox3mifxkiIzmTr/XHVHRcOlHaPfJ4wCBFdOiadyn+4OnoVEH3Q3GieuVOw0gL3muvxYQC
HaUGjPjYu6VtrV6Ie3mWI1VJxXOPHkCO7hu0A32neI8qOdw3N44+cjxbp8i8qtZo3RLPxVpZU9BE
DW/dmiCl/OsrxYZwLYu85QIRZUzohByS10JObJuR1wjCjPZSigPRaB7pNQBfb1IMadhYkB2YT/K7
2W71piGrP8v/agrtX1UY0v4ew0c8+fxxi7mVJftZuSJaehBkTeWiew+G2vqYd6bEsT6GoX7PKSJ8
TOzQAx3ecPqTUGe0NN+FfS3BvF1QJxgLCUYxTZow8oV6fsFsjV2TK4fGdhBbZL6NGo+6vWxjyK4N
UqXjaKjNQx499IKKnSjC9EGfEJ72U/7awbzcj6oSrcBALNpp6K4EtRoPjjtMVGloyeq4FR/ksU4v
nIOw/Rc5arH5IM/Nb3nZXTRNKI9MN5wnhIMH1ETZkyjrnTYvtmjL64duKE+f+hwOOaAFd33IDGKA
QowEf3gVPNZXHZC1K5ZKMG5OmO/JzAkPUdaeyiSO6O+r2Gd0cwJyMJEPaGfeczp/VM3Scq78bjfP
mxo6VqFmLyaHv5rPpA3IGwtD7iZJyE9iY0txTfs+9DorvPStcbAQA58JmFPWpZaaq7Bt6LNSfXw1
67Ze1L6nbPsmcR/yLAUtHXfVx2QI5qO5GTy2jqWeyknzl/KFQhPHtEXp4JhZtquwdtGPAaQTWdZN
V9rgOEaGSj4KQ+CVfN5T+LB9bd2yxtFu40a+UqdENQPAaJew568aU9JLE9vtrfD0Zklobby3p7S7
eVHro6zDXjYOSC1TPQtWuoUbg7bj58b3PAHvnQf0fNyIp3CZZ/aj1ZETRwcDFtqspoX9T17woCJD
migV2AaQtMHh0rsvMQcXNf6MtW8nUBYUwr0FN8lh48U0igfuzWe5afvkDd6St62hJtwPyeN1lCFy
Cbp0XVUu/itUEM6a+V5FXD2W8M7u3tVJa3ZIoOCcuUqjnUX/KmWgZlPu69ptnzsvJDvDw+DSDd30
VFveTakN+y2xR29VWWPAUjocX1s8Ntw+nbdGrZstn8eIyV3zlHseZt+hKZ51V8GolmfdHjSUebhr
z4JaJDtw6ZQgaPiBYocUhk5o2FJhKs9fe4ba/n3MSnrK1k2t2VurhhZkFNi70oZYAMnz0XL/3Njx
dFUF2v0mBmET+32/yKs2XZh6Quq1KtqrSl9g86+93AQQbaSzHtwr0SfOwKA7NcgqmrNrTBuJFOoC
sEi9sA1mlOB1XL3NbsKPu3XVkAWI1Hnc8yBWd5NrKBdCYqzVyFoj7+dUSi6NG9xOot7iWNnIITpW
8jVjl05bq/HpomiwuJfUPX8c7++rFRGx7Cb2Y1Hb5aWEXnU/HuKFXaaqP55TA1SWH9bMXfk70MDU
lkhOCDsOrRPOL6BmgvZEWGOVMRVAWxZt1KNB1uN6Gtzj2Kjucw5r4xyDJaZ/S4qOHejtktZcR00+
edZHkW7oYYrvGcE6i76gmm93Y/DSsMYp1EF8N7AMH/sQ051KFsiTokwfw0ScpdbavzxfP/fZVH6f
Op0GDNlGU1wzi49q+oWdl/007brfShgO98NZY8xQWPkfeUhuJkQku7t6NqqRivGD+o+hDWs0SR7F
PDDGpj9ZKEblS57g1hh67kihh+jp2NZ/Fi7wyDwnOKOPUUKn5XM/R072vyMTrqPjJ94pivviVfOq
ld4H5c2MG5uVZX7G+5I/Galtlj9cty32AbkUtk2p0oN6gZps+Kmw0pp1BTXrwPxHo/Rz3wb2m+h/
g55BdkS/5DZaAwHxmekcx4kPbmCQIN47JcE+aQxtLyr2ZfoCxc+Oz20flqt7kgnUyBbhP2ujyMqg
V+l5fNVyPHxVd+tHSqAIrgm6JTR658jOlFehtSvK12Hod7UVscYN9V/44OMHl2i2h8p9kHz7e1jc
pCs2wbDULn/HfuzfCIimlYVU/3Hi6DFojR8trlOqaon5qpZCWVZMkg4SVlpN4cHBXB4Dszr0qk/n
fta2DsYkrpG2sNIhWTuWFUM6dcDhupO+qgHmbUNDdDfSaZFfTc1I7Z5X+6o217oImDtBPlgq7kBw
WzWtTB3kjo3CFxfcoN6iwTCQu9g1ItIxvgYZEc9Ibza2KYrXLmmbFZ+3bG/OQ8AnH36rDtc4btVL
aHtvkR4eTCOszpKI6swS8fmQo1UV/i0r2MFaMuytoXikFFAhOH1RQsKa8o5Wuh/ovzZD/2CHqfkw
YT5+MOc9vc/eaHBOh6/jJezIFZB8b0nEfK88+5n1GMa+/YuYvX1g6tObU3aos+hLsJqnZ0YsY7Uc
E9X/MeZ/mslyvs8WJQkwMAauK4Tw1koOyU/e62aY/YU4SHlKLKg8juuRTgskE9Bs1DP07dBQvJCf
67Gn8pPa6EZ4XuevKc/cUa2Sm07wxKYoaRAmaQtucRLGadTSkas5rDYBrqdb5Aja+/QwLZ1kqMwr
sht4IADQeYirbc6dqTQ8QYqh4+Mcmk2lKekrzSRYObmtPmE16Im+UzuUDlnyolQKYd+IOa1pCk7a
YNARmjVSqW6cnAlQh1Nb9BHBi+LvnUmygzYFzM0Q4RDpiTt53pvmY197tOin96/zKHFQfox2/zoh
t3sEL0MGwsjUjrWDIFdX02oVOY1zDueN3EMU6Jxz5R3avXoUHXWqUjU8VuezFIe/Mm9jkXc7Okwf
c/vnLBMICNEM1mU3QLiai+MD2d5kDLTl3op68yo33G8IUDfUvw5pFO6ucKGM+SRn4HkboIHf+im4
s06r052UmyGDbJ5mG22kBPvQU7wliYbVwUHJvhuVSr/YVQYc0i+c55IQpaXwe/ut1IZb6QXqHw/b
gqde0X3Hj13kVQ+5op3l8uWfkRTvkMNAU8OkkKDrpBEMWHgJRnHQt0fauJG9QbCW4nF+Va6K5EoJ
8s/nGfKYPCOrWZ8r1MWBTcd7uWYo1OCkswZ+kGsG3cAMMRRNAG+SFQfRqO5yUhyaEPOKIqmGaFOC
e1yzJK23WV+rHsXPqXkP7BFDUqVqTPA05aUuKntbmGaxlsM0IR7Pnn3RatG4Z6sIcZDjs0WPmb2V
KLnX/BnaU+7DL1E9xAa4Y7x3s3KXuS1clkI8rEmpGfDkNvmTl6aUmRWiL5jgaM9tr7Mgr33xy6vF
zhxFvrF8pgKQhAn5tUfjiStNWccwGM567+j7sfP1XUTF6MKxfN3SMlorIvJwR2TKmcC/axW0037U
Or3berCDVhg2FcB6vNokf9C75vwK43gp3Wy8WL7lIdXPCYFIREm9r/WGSzZ51YZrk0VIU4o9t//N
1JEeRvzD58YwAjK8SRAejk1JLKKaIqbyQhcmUH/69JvOwyxuTpMxrroy0JYg8OwlHmh00Sb45/N9
V0kuJKDQ4hHNqWpKEh8NwcNRbpjs5Od6SvoV4kV1KQhhGkNTucr2P6UtbW1NcbiWAgCjUTG6VUxi
qqkyH7tMQ9cLkjpIDfNx1LFOaB9we1dNHjtH6V2UfoYGEN2m08MnZdb3yUgs1Yye0lnfN1E2vJix
/4IW81G+LmVdA2d789kRHOGyb62brZxrU1FfTGWaLixMEyZmEwJ1lDN4Ms1X9Fo5wXLMQSY7tfqV
pnfaIZGzTb3JrklSr6VYAUMkE9zBtmAIVDReZk0oBjgE6QRxQ/f/BcTZOVd2UizIzRWrQaqk1dJ4
udsFhBLAp0JeIXF9iFxYKEbrBGd0Sb77o6YpyXMbxXvJDRZgvQ44/d+CCWyRRr0iH9/pW/IBVGNi
1+efRf4E5DEt0qRoHuxMM45O3vzWPR9Nqg3PWGqd0mL8HIbVe6wW2aOameNjUB/l18tNWfblsrLm
GBs3RWgjRV1BPhjbxoUtYYU68vBZuwqoWN2Hdf49t4Lm2nNJ8ZCaohImTTJoN7dw+keF4GNUzBo1
eAfc3HyI/CbtVgMpWVDbbKn3AzorclXZVn1NeRDmD+JXOrOQrusnRNrpGmpnerJwbJ/bPM9XxDuV
H2VGamuQRr9cUlgWLWjOXZAKfZPlrMitEXfNPe5z1ova1fhAMsxfoF0pHFe9oFtnbkldtmyu3Gni
X/9rh4JAcj/Sz5ZNNeh2hDIpNJcMsB8yErgDkK6VSHOipBMn+PJ/7PmClZsWf+LRtpuNKq9Xeawx
3PFSVMB1tFy5ao4ZrdsZU2r3GpxLyh5H36of74e6ONtrTAPqzZ35l4CAnNe3HcwY3TyG7hR/N3ky
zRmbDc32Iwt+E+irm286ICDbQYR07yeRHYeoMF5Tekptb+W3LCxBlfmKtQPYQEbnIOxlpiQQ9ieL
PEbdS9t1RN0Z/wqhma5jot0FtJG7ffBm6GNATNZMaPPKdFdYuG1lMK9KM38vh/Co80utszKYkdYo
96q101T2PVb665irGefWiB9NNz9K0twdw9BWpQerR6f1hGaWFvxCNv4rd0QyL4UAKrzsjafpP4Wu
Bu0+bodxL9NjPNuzL44ybL4CzqZM5QEaDtEysnCRxQS6HFsSG56GYvzhKlZ/H8V5k4MVwvkqBSEm
sOCDzEnPbOIB0AR1Byl6woIbHMOheBpndPFnkROtK3/NCA4H4Q9nAhxR6c8bZZbqUxt4yF0XvKjo
dncumTZo5BoQcboqa6Xdi3nFEQfB2wz2ukI0GV66GM9ZZOxInQJwNN9Zwrb8TUpUdpSjbtaeK4rY
KE+d20wflU4ERTKG3dGsougJzna4kC/kddwsjKIzHyIT5LYZNdX6C2DzxbPxJiI9c1blG8PBRN9a
1a4H/PCWwZ8KZ3vzqKhzXx0mr+iq5FIjWeBNoZFg0y0xYcnc976O9UWjQYuxcRY44ZMD7HhTTUVw
8tUmPuLrz7d1EygPaa05y5b8tEOBOGtlOsoyb4mU153IX0dtHO61yhOPYWLusHgg5Bsj58HOJ+Ws
59SXs5nIleYkbqhjtkCpmKxkBc6W8zQ1JXmgszJSI8zyZKrkq4hYOMyN0/zM0kJQPVWUNQazeENs
a3NzOySGmSW634qz4EmMUcMyarTZvnUUpfa5+RqWTtsdeHIoIylmmC3gOpcfWhz9lDtuF/y1U3rJ
LaZapDWtuPpEQ8+mLcRyA1cdaQ/3io/ReiECejydfRere1u30v392rdEFlwo0PWQivJ+DaujuDQz
QCenTk4bCbNEWiFKrVjOskZbWW7/kuhEVEmZa9EH3rpS9Pb+EMjmYYj1ZGMnZ8eifqQZ1WWgcvJ7
bILdmE7+u2sr02KismUhqiOs1s52sY4MXA/y7toqrliJOhEsyAmqDxQjQ8dHCVXuKYE5vLEkzRZy
D8FXhpLYVpf4HMUO16d6HC3ofdIRb7eFTqpvXwIhHsbvcGKroH/yutFeWyBlv4mwKBZxp2sYidX4
XPksH1UvfWq1kslp5wX4AqBX72XuaVgLiwbH9NyqZJGzfk2WoG/pZ+eC6VfkKo+BvpRnxu38gdS1
ayoKY3/HV9wvzxQKXNh20x3XSKyIeRwQmnlT5B7Vec6kNl53SqMEWpEcp43SrBOFpdUQZJ8vF4Fz
swyz2xvzeliqpDHjdlNxxYgN20vxnX0Mxpdmof0rKFH5htNEpRLkr21zcdV+Z3ybyt7bJD2LJont
d0nS2PS4rdYVqqxU8DQCkIjLzZmzaBIf2IhusmD2mP32zfQLdLJ5BcwdEiEDNg8+3/jQ1FyqU+mN
a0tph7V8CkazS1fGGGiWRXlkxma0lrmYmNd8GD4V1mBogqsKFvPgKcY7syh9WathculHFIb/bS9P
9L9fzT9Cs1UWd/rFUPbiENKTZZkCMx1mZL4apuasp4lzkYtCepjfVJC110RUXK0CHrDQ6F1ObaJf
G4GzhkJ4jac80R7yoP3hVjreDhF/cwvgTXIvw/u0LGhxn6euOWPkrx97R/D2peO0lMt+WQCQx3SF
FpT4Wc4a4RIXxFHM4CUj7bj5RLgFJ8+ut1NYTXtTD5IH6gAtonZmJc2kxOvS8SkjKUtkoBaVtcZ6
HpLB+yzg7eTjTmrGKxaCO7cpgIaBW3oszLI7310QoAp94HjiD//jsO1nl6ura8VOLQwNICNptaaw
SZitULS7xMg6EBk5qKJ7GP3+kDZqdpb/e1WNuJONgJjnucaVtLhiChKD5U8lNyFRkdz92n2pNMqp
KV171zmktPNpLr/bd9EptgLQpvFJik+pddQ7K4CMmeC43asworekU9nPpYoZsuthOrljWu3aTiWQ
IIn8E7Pe7gVH7UJtKZ356TcvJ3OR5Ctnj3813Q6haT/ThgDgYtxcEdi/JvJAWQhmPyzNHJcpGbHk
Rk76ghAhi/fRKKEHs0c8LQg2JHOoXIwZxt2BaZqfsx5fe+nwVbuWggNIq2vrfNc882ly4bymzSoB
xfSDgFoA+J721gPL2fg4BTfaCE1e+q/LJrRhAhhPRkanYyjRySm64nwnEOJA4loFhsj46Yoy+IbR
1Nm4ZazsW1vgRXL0Ytm2RAI5/SIoRnNjGBpZxebUL0Itab7LvV6vNnEzZhc51bFi4W4aKkXLcYrT
U2MjGHP4lui3ElRkNq7f3OzDI8aNJ7V1lI0wk/alVO1rYXhEUE1htjEtvMajC2RRmsDteRiWEVo0
BBeKC76c6lv11mKTnnsN1ZBaG2Uic0Me1qz/erhvH1yKRo+Zmt+6pBJPwIUbaX/DLYGCwKaoZKfm
aZiU8NHroojSmWotS6tVXsgGUtYpU8qtHBYZs66uLbujFWQz9SJ8aH0Saenv2b8SFBgx4rAPM7EI
ZPEpf3Zu2RB61xubyHHV29e5eqqtZHK2l5CeolKrPQ5zaA7OqnpDXUlfAQjO6DfS9PHSsNxOSeEu
PMEzDl1at+wap75KQGs4RoAyrOM09z/sUNSn8t4ZmUaxr7LuIieOoamTZKiF4WKqMQNy9yur9ZCS
1Uzhc7aaeiOrxt7xCrxLCkXaNsX/0bvdMRh5ZpbocA7yQVwZVc3HD73FQHaf6ij2e2yVT7niet8A
yxXbpOqdXYJ3j34a7c/BGvxVikWL8FStfaC0sZDzWrmZMLLu2whwixxaCCKpoUNTR3QJ5QoZF3FN
ETWgmEDstzAsThQkhueiRxXUOVD1nCYJ35IMl1vLAu/ghbn93XnwIis5ZARgLdVU758wnS4VW2GJ
4bHQ1eJRfQSURc9Mh7PtwQ061XMHt4tiHa0MPBonj/7I91Zu5FttgQ/0RjW83NcUAFreS0NXmD7o
hzEGAvzXUyuOiMeyQzAo9aTu6H11N4rLIFzVFGnPPBRzd1jo7h85wqC3rAZzuNSpgfJas531/aov
jbI86Gn9Hg3ptBpTNFEIcZ2Hcg719JfEfZoPc5z7fdPY1rfCscXx6xCeqmNsYVE21PhXxX19Fi5n
Uw1fDbDFuhkClksiDFdeagG/1uYroUhcukTG3NeelzoKMtRjW7cA+3mgD8nUn+UisXb9AOKL0p2l
vYfp3uerX+fJU+qk6O+nyBcC28sXsQFMzDWoy7hdO2zk3KWPhvgxQwghR3kB0OdOy6WBNmwj63XI
m4Zuel4upzGq/oiKIJWClndUEACZO5X62iSIuSZtsJ/HgXj7MCvqBzeLJLo4PydCmDs3TNPPx9jQ
qPE6n0ssq8IZz7Vld4fBIVTdwCd3og2oodDRk5Wca6bKWGwoi3PfsFK09eNSzl4Sa8ie9RhiYm0x
uZwR+U3WwE0PHX1dzEUQ6szG8j4P7pHlmmVMtu78AnFH9oFobJj+KQAqR+k/h76mNM8kMi29fw7J
L5BnfH19EGbcXj0wXV4G5okOP64Uo/wW5WnOMnY+ptttu4UlCLHQgjfHnPtbGVflW0kLf903lb5T
Eq9giYZya+hXltW0H5AHYM95uNsCHzdNY/bBLq8c4xkODGIfO7Z/Fl11rM0g/D6Mlbke4BgeFSLH
Otvtt7YOvWQi7nyhj1X6k7gUglk85XsY0AcR2FQ3towW4vHULqSwRkpDAh94btMh/u4HokHt/iB/
srKOklVQx/4h17XmVShMvuef2EMDQocy6naJ4gAsThb3ikJ0QKDVPQeGWj12jfkoo8YR7BFu3Nvz
4icDTEKi9meZoyXjJuFptJN/4mAeis7c5tRk1tbMmmly2tZx6B3kSG6MgImSUSj5Z/mCJNhugWOq
eHWscQV/0lgl+sQDGtDvOTOs3zKixIhDgz60+1vtw/FoGeMPWcr8r0VN+YoVOhe4oEve9LnZzCVu
zBtch0z8GhOc4jz6517A4mZlt1oBLIfbg9r4MXadGOVfD6ZMBMA3PQd9R8lHG1pg3X8XUbZPhz8m
0vIXoxy6g5nH01IOSyUtNq3p6hs5ZMJWLJFu4Od21XqhgGskvDE+STVPaIfMkLRoDqFuqRzGxQ16
All2k14/aXqlnR2CRBsPBRDe0EM1r+SUpNR3ce81S38M/VPg9C/MM6rH2BTjgnhYexdaOEGWYh6b
RkEQtgunMRvHI/6M6iixk3JjzjU74jv/Om7qytmwRIjAC4lGDgZoB7TyRY6kQoOuQvIfAQdJfAVa
DSnskGeI0jVXrUPnpCQVYgNJqF6idPdZKCmadrJr9fBFpGpaaOOxYf5JHOLYc63NvyExbQlzCD/3
5LEmqvfoQwvEkSV1oQElwMTvd7BNCupBneAYwtx1s12PVEClcH/q+B8caKJ/Wse4OoUyvKESxBMa
O/3a1TNi0ExluKDyQtmX6sWbXXTeUvRWddTU3nqpR29hbjy9RVtqxmmCONIW93Q7w1Wzh0C3Vl43
haukZJrIvWK8YCEodCTkBFuJfDrIY3ID2bW6+ORZKyThGhkV8ESzmY3GTPIufhOtxtAYHsIgG5du
EA4HYzR/jmAln5u4SQ50PY11AMz4A6pHxJ90IUgB3/LotLh/GBTb0olerBy3TZ9uAqU0tgULh0sa
1z4QJqR5XR5MBCIy/HpBEBi/4A/xkyDscSlzteQEVG6KFiWyzowsKQLkeKA4c38KztXQFsdCMyDr
krzdG0F76gFxyJHX8BhMohaIwPxBDEp/bwqPdqr8HCqWskdh0KwUwiGWgyB8ZPG1xJR7bptR99Jh
BclhiNC8UVL/UCGu8CdtplxTWL5Xl8klWwkoHJimlJQozVL8oP1Bo8LJXijp4R+KeizpVlZA7J2z
xpuw21UIEXn2aFT7DK8pd2mDOzTBUXzf1GmczMEc+eJeV8GhvKlD0T31NFpW/20vL/0E4dCg7Wim
FunKg0+xbcrsG4WKuc4tQrQzsPtctDzsREZDjqimPtRDQOMXR9p+NJXoKRn611BvkVrMIydDWiIm
qibzaHD0317bjRshSvME20sFtk6Hc3Sc99qpiiejCkxQi4qKnp96y32NXqYO/j6Z8eAVinOoNIz3
88yWfIk9TKsBPlWIex5c6c7RYvcVs9kylxWz+TgJmSTxqWctseDqzu96Z9j1qmhHayXr+aFNRfiz
81Ha5V6+iUCVf1SDYn++z/LdbTrfWGdq1SyDfPgTuLp+7SMr2sPhwCw3P8EN/lz3YRkRropxRd9q
VOGgX/vJVk6S5DAZYrEAL2gsi8jvvpt9RyGrYuKSzclNaGZPgY1btJ5x0iW9l4+uNX5ZjWk8WbVh
HMjkytbyCyxtXsWLbym88qSqkk3vleU+pmb4DZfStYKA/uF4Ld32wosuBW1XuPiTwtOfFrcgZeqS
9YCFU9v4Ne/gLb/vjPOR3hTnTC3MXyM7EBnIE/Dit7DVmqUGkedoSe1BHJ5RijqPk93mt2gEADr3
3Evfhx1skddAEljxqqcpldCCXof8IhEODfNbiBkd223Ln3VvJ2a4b8hZPZfa/xB2HkuOY9uS/SKY
ATiQU2oZZGgxgVUqaK3x9b1wkK/yvmzr2xMWQLIyGEGIs/d2X96QutSB47DShsBs+nuvRGWOVMqJ
95WDWRoJnPrVUJ0UKIywXinvbgG0vzLc6Rz5w3hvVfABWdp13+KqurmR7rwOSkKEWlma+wTVu6lO
9atpqjddF/mj3qnpK854LhF68u5Xof9gOXG27HbRw393NJHzh2HpP31cpivwVGo6vjv6Pqr5V9RO
QX3J2DsODr5V6rvCIz56qNxXrbP013/3ZFtQ5WA+AV/ZYupptr2NpbB0jfFlzO9dmIKkZ9F+le8s
0yhAEg+vYaFrKJ3+wyY96pqZ+S0wwM+sNZz2McJ57tjGQwjz7yUZ0oMEuXAYCmL6Wqy6goBMIC0h
nm2Owie5FYOhXraw0z36oNYO5AjssQo+WnH4XTaeZKdJzYpNpij2A9lRxcF1WTfZRfYFKLB5kIP4
0iq+0L01D5KDOu+Z8zA+Q3+1Uexx2lbAMt6g+VCLIYgZevecGCYs6CxhuS1mdao3p2+Cqnlsg644
9H2XbrTUiqhQPAR+1twlbEZ0SVWpBQcpCs0mLKkIDxSqBb/Tt/Lzdk4P7i56dWbUshdzG5XIC1OB
6IYBXT/rZRlTsGmoIPOAvp58qIdJf8MStEth81fqGK+MJDUg1KXB1ekdf3mISUVYZQ4rXNnkSAYZ
sGFtkar114jshBU5Gt9jwhuxWdHCEC1GQtHqtX7DsIr8PEze47EMXpPOMPYFijKStpnq6xKJwiLS
W+7fhuHTmkjQmdGEjQ5daNBkLENm152hPoATr17oa+9jt46e687g94865UECRGRjvh28M9BvNEdt
QyoS4pWsLtzjsuUh4hoRzQHEmnaiHcd90Pflp+4TGx1l0ytT0exS4DUmV4Lnq1hBeh2kO6Ss8arz
B+JqZn23yFnHLIdWIz8C4XP9c5CoR2/q2i8nizUcxWF3T1sC3RGgeYcm6e9wevPj2MTeDpZY+qD0
rotEp98vnuP/fkZyQf47ccbSVFUl6tvUdHL8VOOv6J4JrhGCqRglKxCSeW2MRhpm3M4lNPMsH8hZ
YPXxZ98w+k1oN/8McfJNYnyIfU4e0iH8FgaWfcNsW3ySyBnTV7S+ZcwTnzL6UhdTMBIwagM4nkyR
ckrtPOXkvTZta54N0i3o6pfPKJVH+gkOFwa+NQTe3qXNfO1GSeYsnCEReneJHkrRqkmgna+W3jZP
9yGNGypB08BOG9O/RBrzqmTWG0vnfKlssnBsN/q8u4x3rbrdoPigf5nqRxQrHKlIIV4JiE2IJzSZ
l3xLYz6jqtX6YwUWWBN69Y8JQXRtRG7yaOJiOpBNTHzNCPhp7vzKhZOhGw4nk+gW9AocmBaBsWGw
xqDGHrA9TPN4+d89+WnmPUuNtSfZRvj3NVmSZQRDZnHElW8w9ZWvaN4tH5HPTE5AWotTM/Hsx55c
AsOD/1X710n3AxwMVUAzWGYpNyTKYdqdMzmNQrc+dCQHslfXBkSliqw7tRTiGz1LUOnOzZGyTTeJ
WXX/8H9+9GCXV4zLSfSae+BZ1iUXXxl+5abnPFrQdIEMxes/7axUhR4zaR0RNbLJptJUtEhfX9Hp
t6+mGZnH3Gpwf+Z1/WhTzP3uDOhua2yspK9P4+xzlIVmiiBytXR8W0/b+pifV0sfwNcY14I9CBly
XaXCzBYR7RSHeE8dZ1yup+ULNBcm2op4N8c6PwcCgENcViw+HAYhCnEhZUq2gGM8RH1BsTVYxifS
F+0+Kl62bcXAmjdNwzc7CeA9EFSw/I8+SeB7R179JkU5olo70CMkMLP4tpzz3IJAJbpNtx86e3zV
bBR1DTDMgeX/BliHSx1kW9250jNYEz56Hs6E+Sty9jleMfDVqxwlG9YC/ps52a/aQiiX4thcjbXf
ByBpXG8PaktZULi69b78YBMhLrJtMhz8tOB+NYMarayITgnSylWVt5u60voT5qp+ZwfZLyXLoKSM
qaOtl39AZ7K0GsdkuMeFQkVaind43sNBD7twC86j2hP0hvCz8zBgciZuzPmQGL02elSichNR5a7U
hCF3bMzliTGdWJ77D5FD6b9qSu8Nn2J5zBIjvgyhv5cf0LG1bl0Zw6wPy8zniQTSo4qfQFcrRjVl
dtf+feD29pKB4oPwk1fHzlFH5nZxtZvcIHzJXC66Cu3Vx2X40nefOaTDR3DaJBZTWO/6gtb/5OUW
EAjFIhZiSN/zljYNMxWX+ln/lBpXJWj8nSl6fWVKkKoWKcEa1xQkxJnj/gfmLtnuhY61Pl33LfBN
FO+EAM7jX/ngmN25KzI6211Vnt0yUHdq42gPGUyZeNXYePEC1/8pRRYJHJCNZqcz5JNMWkXgOzG9
DAOHiupIPqjJRIh1WZ65dVbrwQubvWXguuX5Gpdp172UMHk2gLXSvdy1kdscEM2M68Ys7HXVGtle
LlnKr+VP5AysBUo1vcRJH16s3ETiZubipbQzQF5T7hwWl3ze+tVr9S6FhOlkP7tt72/x4hTvhs9t
LR4/NLrCa3n9r1iOydNBq81pVYWDtZW7BWYI6tqpj6ifZ9vTUJDwEzVtwaWrFa857PfZG7by4h7H
bRXVW4u53V7eZ4AoYA6zq/acOLmzbtJBbJ2sCog+cMQFxoGvEgTXNsV5+cXGUdzqOel+BjgFZHot
e8DCNzTsoc+35T4mfu5Ul/iS9wJd5FquseSDM6+2mlRTT92yPITnL5dm0bOXDOMPg2HByhINk3aI
K/UnDtQENURQXfLInFkE3t62kUqRz4qXJo4tUgLnCb2A7inXgIHNJIAC8mcSc9ibHJJHRJLaA4xe
g/O87d+6xvtVOn14Hf3UYhZCdIT8OxMKvjP1yX7xRz8+F+Q0DnXU7oirbw5+makfiZvR1mYqZFXN
z8WMQU47YXA+F3dpd4LY91wRAZ/4gXGzIrc7221cbJOYtWGXqCCZfHGUJBmlUN/VvKwAYd8Q0NYo
tyldPSV706rylQypep2hh/iIs/q9c2nscOHG9cYNc+0G7G+7NiUJYSIsSLXyco972H4NKab1zEPu
XVfmQ2V1KM/rz57GyiWfU+3jcPwex3PYhm7sZSyBXVA1TwoJQz0fEepgdmdwZZ3Dwv/qZsWPfCi1
SaBZxtBO8PSI3FnL19IDoJdh8UzlKy9VKoYZpsdti3ApCK7CrmLyMmPzWhMLcJQHqjJfy1vFry9D
+tjodXoNcpZG9VztllaYXn1O89VY0SNIEmGufQR90LCQ7RF7ulYSS3vvY44DoVuwB+cJvORkywe3
ib8ZbVafGp2E+MJthkUDLLU/TrEqBmZsSYWgQnYDzcwubnA3oVyzvDDnWFQ9dKbNcth1jLyJqy83
Y9KPH9gCu2OuqcbGSOaVDjCMA1NsGNeClY7bZ9kLDo7woQm1ZylixnEL1dcxxpPL7SDI2uK9svKC
ELDQXhm2X7yrnmMR6ctQJBL2BdCje/dN2pi5j19Abvk9YSluwQXWqzNtkxTUNUgWTagcJEhA6f+Z
QV2KhzZ904yaoJg0ti5x2pLelJTuTv69ragrV3bAFFXeU4F4bnytJVUQWeWjivFp+2dLrYR2WG5V
E73+FSnmL1LkIFtO8sF3qw81SqorBfGhDYLsu6Mh6m6t9h9M+/o5HwGUhVEanmxO4Yco7aaNF5bM
nTIS0gLu0BpGl3uIl+zZaImLt5At/Z5DUiZvSFnu7zJHhM4/uc0jgMhe0+6EVrpHNSuLrTz9vFTs
lYkVmq2Ibo+r03jQWfuskkkX7wNWnz1FVoDthsHnXCOcAj/NTyPmEe7xrXj0gx+uX5UvVvspi0i5
E1Zf5qT+yCmaLxKP2butdbE0Z2/RT74uq71J+8X5Dzlh1iRJRWdJHbNcectpjtjC+bO09t1GKa+B
0L6XWj18L6ebjFLphU6GxEAQ+9KN0rS6OM+ubKc0wsd0PklTm5aWrYkB5jW7bTfYh+VK1RurP7k5
cgFh9ccGShUd9rwl5QnelsMwaEjKi2JV1pNplO/yLza2gntU4BSXTuB6TJt8ed7NHJvPPHyQHz/u
5N+vVIh71a3sNc8D84a74duIFmzl2Xl9b33Mb3UEIEDV/K1Xq9q1Utv4FPbHYWDebqN6f6oQdq9Q
CA/fiTBCK4aBxwqtdDWaYX9jKZivzXR0vixyrggr2va4+F9Iu1DvIo/fqhkS5dFpRElnvHqs4qDt
svqpZp9DiMTywNSf4THIDj63Eh5kqE9FeaI0+lMx6htTH5Kr7N5njAJZ0bbGEiQVYkBce81YsUaD
CUcY8XughtreIBRjPyS+eGuL6jR0+NjUgWpcxnZTN8GEzodqY0q9QGV762psvGM7xN15IDZlxbKr
3gyIrM9A5LjONHozv8K+MSpXP23fXUJmzlxh/JU8tuXh7+tkSYxFb57kVF4XyXAW81vkq4WftHeu
oiykq1c83fW9iVCxFsN7PWTFu9VoycOYI7JMgiC9Yc/82aZ2skdWOO2ksNV2/E8vyFx65y7OrjR7
lmFQ3IP+fpcxqgQWTGEFNtVytpRn9m36dyvv1d/P/dnyg4C7c9b+fl/uxcWVPIkNuuZsbxdQaru4
DiBjU/cURAG8m1qH1zGNQVII2hpl054Uq2bw1tTZx+JNy5TiUaPraBAx+K46HIy08/TjMH7n2fYq
B3lMTN99+OB4CHIWwAm/zJoSlZjHuakeJqxxajxre7krr+pAAlG/Fq8RSWVnJy6q52FMX+QZUXoN
KWOeBX+8KIwz5gGGj3OR7Jttto6JxOKUL30UDPrE0qlBJqCmyePQoWCSW/K5YH5ump+TW5HjkyPn
aSuiAimMyLSAjUvgjNxt9BI5bCzAwPs4Z2bCtsRsM6+EzZIEgA7joT7Tgj95w4CGXk2djTMSWgq/
Esl66XIxSLg6LdfoEc0BwpDuWVrbGbF9VSqQzgAR3rNqkBNIp9dayxdHkdJHVegPlz2rK6JHox8W
MeNEMnwrjNFeT7muPzT0h89d22nbKnfJHi00bd8aE7SaSq3vaVJCCM5GgwN5NE54aeFVeUNy6+wY
abOj1y9AwSCwJ2Rrqnr4KOxeJ5IiEhtCt8NvSvJhJG74aWVkOBDf1bTxuEOXz68YkwlBQox7thL1
TTW6ba8E438kOOpBp2EEIBkFNjeteJVQ6oGtKIwFQnl9cTuOFTMJLucgSmk7XybiR4LQsP4p82Hd
z+IZhLdk+pUq3KDao0yJaowDZdNv5NVePrRmcesTj1YSkUhL3VoUvfO7gMOHRRfYDr8cbnanRAeh
vNwo0iHdEPu5keuKoGu4YthTtWml2iGa9+HVMPVwuEfJZCQ9HPn5pvMOUIpTJsaNZCCSOvmxNq18
H/zOFOXVR9Djr/RNx36NYZUkZetvBFhzEp3GAE2XsTJCs/w0KYwOUxQ6WyVXfXK/Z4SEQGxwrJT6
LiM2IpmzMXlPqmKQx6L9E+lg/2hllKvQ9f2DRD/I5xKjIi1V6NlNoH5fx0bdzJcXC23cLHCckMit
+THxJkoS80xmVffc0F7qgfu9Jf4AHzl8klxaU8uLPULAfmfGDvRtiNEns0s25oA6DMm52PUYOg8q
UqxX0peYpPPtTJIg3wjjIY+UF+ApLG24akMuyuuTNznKjZU5tyeFA7i8sigruGU2OYdQua2xi3yb
DCxejRIlV3106lvhVMpKVCakRd9kLTYp1UpVUU1xZoZP3Lpe7b4oP+l6aNu6oxekMJFd9/OSrw3G
vRa41UthNcqGqDN1A8f3Ra4X+snOb/NeY+r+qa4hr5vjwJdWNf4/Xlg/Rk6v/2rh1XAeWsGqjI2N
oo/eDxdsUJPo7Sd/Qg+Di5Xfe5UDcL4WJIHl0GsXiKY8HbmeBqmpYyK6Y8ZEDZaiSlBCys3RLgMy
byL7lTH6lh5ReGyZDey0jmovrTrlsULKhJpLRGcF98ZFIVNwl4gg3zoIjfYUPpeuCMcv27CMTRLX
YJlAQZ44zpJVpHHLzvGQf+AvZ6EiuvadqUft0TeIe1u9WKhJL3DT6LLM8ovSMK9azgKkYjILDQBh
fh1Y1F8lbTJmd+JSp8OBxJQN0XlH32z0n/97Iwjsi9fH4UZR5mpSS5urm9F7IaMhPCVm+GXxI85y
9u81XvNQZNlROGW31wWrQXCX9anQ+f0QTNQfk5UcWFok31OXlXSgcFEL/GBLJkSLgLJtr36vtmhS
2Qrm5+SWfA7oFYGA6BU3LWHZGw/1/KcFsESCB03zWioevyIGoRaBwFOc5OhZNfJlciKM5e1GE+qD
6kYgvYUz3VPzHYRPt/V1wEhOSSisCePpi0nhzXET21+VJVBrXBErCs9n0dbexkHEcnSJFoUWSdyp
FDIQ+eM80DmlhWBCLuDCThhmcq4qaIrj7E3RGVFwSYCcHHXiyRVpeJEtB75xd0u4nvOCKiVFQRwW
x0yA+8QaNNHI7P+jMqpzpCaWUXRrwcAPjGz93WiABs2ydrM1Phui4d+Cwv7ZmhpT+IycI+lX1DLc
FKVGty5JlneHXfZtQIdL5EITbzlv2qsxW5EUGwr+6LqbOLWnY5ij7JOnUeOM07GytAm5S/cCn2B8
RvIdrRSzTp8ofoE2OaD54Tr5X7r5LsRr7+vxJ/Kt+GCPARkMc8nM0wwjk8+S+LBDTgWCidMLj9aP
xQHHBO4i7OmkBNibqx4VvsC0QKdQST5dpXjoi7i91gVO7V5Vf3Wh1j9iqmQk7NOf5mKDAtyKacrO
W5Pcwka1X3oX8+CEHLsZv8Fs5lc2NOGZGTBZRJ2lHGXjFIkTMldUAic7BidkJgWNSz93d4abTUvp
6TR6gQABWpZctWpj6RyXW3ygOeKwCBXprqH3L1vWG2ScRZTYXNae3bCnGU3HO3dR72px8VMaAuum
8g5DhfZbn0eAXvRVOxVR9l4FNa10nmQOc6AzNgrspFjnYR8cfeIygB2wletWc2jMaYuzUryqAWFn
hvdC0oMzovew6Z5mVRzMOQyyvZNEzcmvYfiU+kg6kVr7u7r3wl2qEvQTWal/75vAOachFpLYK5Jv
oLq8RNG+EdzQccsEg+/WQ35ze2JjlxdUmwPSKM9B3QLDEqN/jUGTIXdr0MnMHYQoY6aXBNMJRECI
iqL98If6AL8m/5VbxV8byHkPkavMGuvUXUkUhVHBvk8dK964qorcJOW2cu0qa29l/lrTs+nazJP9
an7QPFGcqwhLv+Fkawfq5V7WHJMd9Du9I9Vd7soQJN9BYGQiIZJZuVlnIEEZLXugbU6Wi/ymRGTA
rp13qZW1k9bDZJDPRW1FIDl64Vc9C5pzaaCk7ckpGB7VUbUJN/2Sh0dhkqewcjojO9cs1ymAV9Jj
Ra4pQ0k75EsnbPQJuS99qQm+vXzwQlLq6gIdBUU//I5o2IiadEIb1cmyTOk4aE7LqSriRuCLxSdk
kxXzp8tiekO18gytPdoRk1WrR7gsex9VaPTn0GpwnMwObvpo36CA2xdlOyieC7Rf819ijmMU+A19
vzEIXrC35/tp7p7IVxlgh7ckVi62cLqbH9SPjaeRYlNP2SHHi3cfYjKJVFyMH2MWvQV+rjwQxIru
PUs+9Fp1nwkPwhIcwKtPqSO/TC0mHKEo0NoZzt6nqj+V9GEXW5jsCJXMuzdWjNPL8WwCp5y4f8fG
da65U74tgWylFiPYK/KzvBhiJj7pSZx80XbCL0hS1JGy4CaPlEJLza3Qk3E5h6VuDKQPIeymTqw3
ukWWytPBCwiJX3LhCkU86AorNS8ksivUh13Ype1Onr8dqsBVpJv22lHacTM0Db2UashmB2fx1RBq
luq+s1m+LVuKQl280DPmPeWGm/bvaGjDHAnssqAq0LkuzqmKRNitioBsVVSEj9vBQaZdOJmebQfg
r0eWKcHb/Hw31Ws9V+z3Ainx1uwaLmi6srzWMhJesygM9yYXC/6w6c4z4+GK7Y8shLqnFAyNuyV6
45fXQhQM9OjHmDQ1U2XFnuO89c3yqelVr0EfaTfpvMBVQCcxmQWnBfFUUaIgY2ZZket046Us0xis
XdiHxSve0fZSMHMge9p8VyLffVL84VXBrvgN1/vfG2V+xuq2Il3E/oluFQRTxJC6YlkWsf75oQzZ
t7zPxQc54TnjtbF5BjNRbgEJtufMUw5Zin3Kj2u4xIkCHJ/f+gqA9PeWPz8Xzq/+/T5wdwdulq8R
K6+dhznvXoQeatKyD16tjDGJCGr1M8cyGGBx/pHaGpTiIQxXXn02PWTSKxRalyhVup1JUsRhcHWK
vpKa0w6r5sDqwjwEzKXuvcck1Opd4x8i5qk5o/Ynq/CvshoJmyiQN7NW9m59lX0I2XzU++E4jW22
kbvktIKsKco13cnhqRaMhL1yiL6HZrJu5jBVRSk+5h3hJMW1mbEVpcdYtDYL66AjHX+p8zbFFkup
BPoCoYem/6MrNEGCGgl3ED+iBjU/yxxpNdKF6gk8VLFLqGoK/6XU2td2tmNOllDAXmTBTaqLpM5I
Ko5qb7x1bR6ubanspe5ffAm/hfLBd8WzCDlB5rSI08oc9gErveBsCjzm3cx6UQaDfEGIYyC4nfJx
ca51Pojj2SfKVMC9FtDg5J70hbMMvCalcm5zlExkG9evXefEFw0Q3lMOquDup6AeDJ25hB/88hiO
30QcxmupSkaptNGdWvkUAh8385vmLLz8JTFCBqtuqa7sORwt07RXtU2qF7uNymOXjd6Gls5D2XcF
xTu39yrM9LMzj2nlruhq4oNMYy3dcViH8GfMPrmo1ilrstzdjjHJJw15uqs/L8T0JZmVJh/D1PUP
St1bh9rKnY00N5PTNK59+hxnrTsWHggJs6cMsFtHucjhOXG94FqnJzoVxRmnbfqCdow8YEOEO7mb
OG19tk28CJOVXSvWB5hmvekM6Spf+3O2twDctrUy6ikzAUsgqksEHyTddE4QHc2xPVK4WWetUVHD
pcgWpbJcPiR2ZZ3lFl8/IXJZqm4VzyMdd+oE6L6u/p9NldNmZSHnGDoPWnCq4xLjjrYNQk95GYOa
T5d4ZKLn+BPb7kdP5sGb3fpPox1Mn2jOSSiMmvRJA0K9SzotupAy0CEXKbvtMHcrUpFqZ7sAZNHN
u7N4eTWWLYyn+fChk71u4kS5ySMH2TwEbI/5m2LpS15KmHKD1HPBrtnQx7ST/jxgH1n5zJ5YxzTP
Vhh5x7pvnW0ctuJL5E99yN+uEcpn7KZHObCXDxbR5etOz9y93HXN1L9VXXKsZuOJn+VP8HrVp9r1
t1LgAGZFfSpcZSO/TUX10l2VwgzBkwz9KRw/xBBU+7LvmXNZrDiyulavWagxqSZwDn0CZW0GLvdD
8ZleK30oDlrimlsQAF9CCbpf0bjHUMtp3mrpU4hU9lMfmGbBb9OOejcpWydfTKbG3L+KXevW+MNR
Sjrkg6rk/Tot/HDfVOLwe4Y5IXMhKkgcq9qfr6CDe407Vd+CpPSeTIuwN7NtzI8gLL9GiFM/QZqs
mCSMXwM9gq1WtTcuZGJpGpvCAlGuCzDMAy2nTjPRK05gM8DrU3EW+WPGl3IZI7oCUgDw7y4FlHdI
Wn1cVy4xqkGX9WhwB+U19/qrMwQrZQiiF+k5nfcQnEcvTpIdl3tbBk+so1N5zMPKJXwcl24FN5JG
v6WtCnphpC2gaHeI2Dzjkvwp/fVmDJa8AyGkQtXcAjD2t6GUT9jE3+H+StaJGMOdfK984Ms49lVU
PJgVTUWoTnRmVWe416Z2NGg2ImxjL54BWHVtVfB7wX/HcflQzVdx0gXHh6Ds74U22YQNZNEudyxx
4H76fcFcSQ1a1dLgavzW3gzx8qnlzx7tqZkLsYgCp+qvyzXVT4R2dzUN56Xt1lRc/BhfRzTmcm/d
oIkIn30Ujin3N/erM4LbH3UPumPYiQPgRURDM5E0nLtUsMcU3adbRZv+IUapgyGZMJVGBdxgW0RF
VqwMdV9knwz4aGJyu0IkccCgWV5FwfqWry2Cq131sC5JipABEmEACloHprmpKWFX8uSgtUDDUoew
LHeZRurHgtAtDf3rNmJNRueaeAA/5pdJuCffAXLo67ZGC+c69R6nTLQF2FeQ1IC5PFTVkEww7YN2
sP3bKd1PBHtKoRwjvOBEAY3rIDe6uxL1w/bP1lhH/d2Hf7YdMSe4XgFRc+42EkDwgDpJPUdJPtIt
LSdMnaaDanOeSUP3WFlGm9+pzLsHWnIdmrCSYFo7VPNdibd5n9levI1TqJOl2qZfPnADd2aBgPEn
ttrp7KcpJWuncsA/1FP93OG4PjusOtdGNwIRMqFipj6rOh/USOMoH0kvvps5i2EzBbDGRyxmbkjS
uxOHSrTKwt479JnrnzNda47jvKUY3FH8GGGn3JUvyLeMXdMcWUEF537e+vPq3NZc/oHlfe30BgHW
pU/g14+eGAAiRQF1K029tRnyVUQYbL0V9Wp7MPFeEACeMwvOC3clnVAGUUpqOPlP6Nn759+NzYGR
syt9bu3Df9xCeUopnvQqbn6Gfsk6BmuL0WFyGWrsLkGKYEjxSmMHr/BZXpDx4JqPKoS6Oih38qwP
+9w/ai4RhF2X9wcRE3Ygc3qTTn12aVdhU2joffR+/UvCBIz2bibd9ENzDcLLm+Z377UZ8/e4H+tb
PvfTOoYn72ZDSp3JFwKqyBh9+0qaLGxnAV2+T50W7QViaYhd/SqkX3uVYmk6AZQVkGWJc5z2VqsC
I59bdp3oklfdad+ayUq/B5Pzve+tEYt0jY9wbnWnXbVrmYetlxxY+aSaZVut1vor2SfZ3aUfzWmf
hleSas+EiKc//XQ4c4anP2uvOcd8aYtTDY3rprIDY8F4lFX51iltdkdwHb2VgGznzz0UwxuxwylC
Ef/pt5XfV+HleI9McfWNxXTwFBWkAOouN4hmpDMZhGa6Nd3Y/tAaRExznzjhVGOhlp7Jhi6eFfA/
EPGYsWdxglnaR4WVXePQz0DsdYAH5p+sRrSoHeZgihsOb2Jk9RxHT3RZcVepANXnnrGXUCCzNouu
vpPN6bLaUSOA8JHT/WWAJALrOKeCmuv5ogzCk9OzyJAXlhAeJRBgJn3yyg4pKeUM7vWjNXP10KOW
+wj8xubZa139PdBD60r+XbNqZsVYisF3U0Hkd40Y7CxqhufcHH7JVee8xEwbe3hFQ9PtRyY04Cp1
xNfznTdQ2ug81QiMGbdoGzMcsj2Z59VjQMaKvIfJPYv7V6tP+tX2OgUs7QjJwqTTGDvxtzkr7ZeT
EBKCtgzDkrgTb+w8gNDAtQWzdGO6LBudRg0fRM+8ORjM9LuFy6nS629EcDbLG4a0DCneGTz/32+A
lcZAezCOf71J0XYkrzb/73/lf94gP0ctUv/aOMGcLx9dejrFqxJOyudg6IAOtGCWe6vTs9Gi9pyf
jywt2aYCtDBOPuO9jbXl/XbEdKYGmLFnKNysBzyC29HWQOhPyV4ekWE41b9vfDkDlx7ZG6XjXCcO
uUXfHy/kpCq0TRFLXGK7wgc7WtrZCEOW3Z6TXGjMyq9dMbtuBUicDMz5KJhUJmYmMQJWOaS3OEEA
Vs3zjUGvHoLMFiTigSERogM46HvL4o5gpnGfFenv3TRxx33VNP+MoWevCFML0ag4/hq6SfepOu57
2AbDT0Pk69KjVbpKGerEJYupcBy+RKuIcz1b9EeTm2Sp5WQew0+nGkYXmpmp+96p5rUoTRz+rf2u
JpH76jZavUNmSJuEk/EWh0xOY6jq6wFn7KmEpLEuWyd7Ml2z32WDHV8ChIrnwKsJzvQc897G8aXK
CNGRh3NZ8be3py8Ne5LnNhe5JFhqPtvifLZJElTxV5uF0byJdiADJYJyRRVcPzQTRZYcKYlSwDt1
J/+M3jDetvMs0rFXfkki6GRoxbYj1BuiEv9Q7LaU+yERrEjtU7T8SfAmtyj1/d9bVNys/nHNV1Tv
yoSMN0DiO8lCdyKzttGN+ofeIcHFeZu9TUQ/TmPxpfY5bnMU191VBSul5FtszjiVGEZCM7oAuXDu
8qF2nY1cPziiz2+pNp38IWtW9UB3Tt5fMOkq1ETONywpGPDkqxbFgkKUhNVM19KNxXKsTLRR4VUY
7yH46VHhMKFAIkHWSZObMXTOOo7a4h+sSAtOBWt9uAKspb74IjZ24FTWqePncMBnr6Qx8JskZEeu
XcrZXVpi5pRi4cZy1aPcxQEMf7QlcDwdiucmjNPvZGMSxMiCYzPO5PcORMnJM+1quRBaVhGeplb8
3jXtEnnVjMgKVeUfJYrjR9XkAysjaVFJztKZgD8AV0NgIYjNr+FMgJpyxTth4McyO1+585oZaWyG
yw8IXP27w/hucYd75fSZ42JlzvVITK0G8H3M0EqxdirI7VuhYiUvNpvMY0GRdQwntdqpA93a5UN5
iE3igc6ovIirBGGcw/+9m+Q0GJWc1PgiCL8yH8GDEk3B763cvXIX6h51ndVD6nvdzXQj7YCBLjs2
mU6jdu6LGSgIolIJ7rFeKPQKpg93drrK9XZOZtGaMw2xMF4B0dnb/25bMP/2EbkElwlhuxpROI6q
Wn8FmMGOczQuiPVJ6OIcBynBJVagv8otBxHKwwQXh7WLZr40pcmHTRAtCy2wXpKG8h4C6bjR5l2K
6eyMZwbAQt5a5DsHSCKb9Cr/VzvCrZXHWqPfCPb2KkhqfrRXEYX0WSc+yna8Ly6XmedhzA4X+vDJ
vneZDxR9Q33uMPLxteE8ma237mHefaazB50EL/MW9ZV2r7CLr9yg0D6TkLIoVDlulvLEY3b43tMc
llp8xS5oSpZh/SzybPz/JE2Jv0OzXR0zjEFEnlAZV+h/x2v1AV2RoBjzUxGIexSMMK+xi+AHa7Ea
lCK65RPiVxuKDDxWsz78ETeL3KwRIhArIfwu2lZ2+yD5tfLh/zB2HtuRI1m2/ZVeOcdraBh6ddXA
taRyiiAnWMwQ0Frj69+GeVRGBaM7sgeFAuAeTNIdMJjde84+/Yy6IRoVc3FL8mPVm9aCnHFlE+GF
PIAZeciVYeJyCtdXxkmA33jfFgYjXimm6Y5sz34bIK9fSYrij0P5SGPen/9NLJxmf7TDuKZuG66q
a6Zjmvzvl8itwKyH1DMPihj7Pdhr85iQ6iOjFwlPzpdpiUxLKrEnhbaMwAV/PVTDUDn4Y4ExH2Jx
1NRPUtLNAUbS+il91mulPkeS5tGOS6uLPjkmCuSqMT1tIwKxofJXPhhxfiecVL3XjSq9gN/dK/EQ
P2plflB019wZeLdvVFsIgmWC/knF2clY4PWf3d5FhInjmAon5QJdTLBJIu+Yk0dD8EY7YKEJwlWf
1drFmPcGBWMt0luB2MZ+LmbLR6OWhzopstc6o2hYlwiL54RqxPPu3s1w0jakOLfzxlO9l9FTGvwE
GDjIQPHvWAgk1NpJDIC6oGhUvCrdxiF81by22qawygjFIktlxROHhMblUeZ59DPARe5hyzroBr42
8nLy+pX+HqBVWkCZ7yHr7SiG02kKwOLMGwm6i72qWFg9/mY7TdaynSG7T3Ljh/MfHDj3Wpb013/5
g46X9B4/jvRIptmI0zZoeQ6U86vzMFt2Y0KINp6GQznWvTZeAoRocQOnE3P1ZDsYfn9x3Bicfz0m
J0sTySebCHkfSOM0UN8dfWQTXdpY5zRr1IfKzB9ttzBf/UEJaQ9SMMr9Qt064TAs4znHXW4m1cs3
rWXyhP/rHAuZdqlKuUkVU6+TVYjRHbWNOffFzBZCaaUjEZMP46G3zv2g6TeyDlvbnYVHTSx6DZNr
mKKTAqQx211XOQ6OTTkU8RNNhK9yjMkqB4Mg6ay/H6x/HV1MHduYcFSV0EmL6gKm0H9LsRtJoOCs
ah7KLj1Jqye2CmVjamAo5S3S2oWyoXTy/dCPY3IMk2VvNM4xd8Wu15SOVMN/HZalgX+U3JUs1f9n
sDOlkuHcWTSNG+c8Wd23VuC2+Q7/8YwTSv/7H1Ylc9CNjRXQZJPnlCJSzr//CMyPaZM8pRxGFc02
VQgGmv7BZAcCj2BD2ysPMA9extGfo54N01xlNKSQJ8WkZ/qYdCJduafvjschAw4RqdalL9X30Lmn
deFs1HhQlxi/zBtydwdvgzk/Qg74U+cTk7q1nrCubnsbmXIdh2CRVYK5UH1/ta1oV7eB+4aU53HC
ynyWhQngwO4hdoc3eRS0b9ewcgsVgIN/bCsnHqBonZ4m4+8/GNv9GNrr6o5BAClxvQJHMGmkP18c
NiJYNxVJT+KaER4GkF3AS2+g6t/7YxR+BgwjRYCdQffZbmggUeJ19/iaLCR0rXeXo+7zhzYjCyec
uL3Yy0N1vO4Ff52Trw41BPQf76O083nC5np03Hw8DboFFHdeB7U9tZLKyvJzr6gCEIRXL0BIrJkK
KXMO6HA2lLgkNp7DLnennU1azTxRwitlMAjzIPgCI4BK+0yzaVhOE1OiVzvpYenkYcfSWWO4RFrs
LQqFBbpaRtk2nEugchPXOOLo1JMTZ8wiwhkIRzvNve3mvbKmBhrHYbWRL7gO9bXM1cmp1BFy0sHy
d8bc7BIga/ZRleOznQ9RqrxqFSWm+6yESVKK6uThXDnJPTHvVdy/61LC7IN8OOizohXChvS09g2d
AheOzlLSkzUFg8dUQFuh3hKjeWe6uNVJAMN0YXeXMkANp1eYIv1Z59n5dXOfIy+KmMwVS8/oL7YL
3WOqfSSAM41ZxrKnFLqW196YJlAeZKWZbEbTjo/BZOQ3Hl7gleMm7bbLAh1qYu2t2zIpr8ZLc3ZG
BG7y/Rx8AGeBwIyVHgXGM8CUf980AbRjj6QseT6qYEpkA3lGAYbYbYvFcO3PXohEh35Gua449DSH
XkpEg2oKSShMKNLPKPyA9HIFec2zS9dRat8S8jcBqQEebRU4ZWnZqyQoEv2DhSc6Rr14hOxqNmuU
+XM5LblVRUiQeFXWK2XON2+71jvKPZl0jk1zOqKV8K3cXFx9TQhhUXvkyXPD0ha1IYw8yaLVMrdf
C1sjBnLCi6TrubaWr05t4ZwEDDQAHnO9sYv1E5cwUOJlNE3De4AWmlAi0WARrI0Hx6u+EZtFrn2D
mHCovfvS7utPOS28FfMy5yYlUGavKz1R2mP9qU7qZCONMfDQUtb6PFmcOh62bmDU2zrHjGk1bnaj
uGr8AmWtdDrjhVS+YVG7cD/GPDTOCRE6K9OIylcUf9hSW3VDgdVc/SC5yT25UbUBvpZNKGNY4+Ro
+orbMFpJj/Zg1z4MZyfdBHWtHRDKqaskcFjs+81LFQ8eHaSp2ibaSHWUyD/BMvK9bdVpBVVVJSbF
YAVrxCuT8VKDzemAaJNutbFP05MO42UBPGLis9A8DOfgZowke47dQgUWCl/4NM6b3MtWXq1ol7Cv
7ZXKoLCTJgg9ny5jIgTTg9nPddVuoI/zDyKqM0qM7eHHDCvNUspykSvQlZnVPaZ0DeNmPazBqQX7
JNPaxY8XhjIFlYD15ZYQhQW5sfEtcbPVAupa8RqOUbpy2kIc8A30Lxq+AZkC01VgNDzhRvdmnBzU
WYE1WpW9oQJICAJhagtNI9tlXVid9aXrFY1hEMYMTlpRZfUy8Iih09PYeCloCAMJKUkJxTSRDT1R
ySIx3njmIdP37C80eU4zCq7VzZ1u+tVRIk0byS1IOsi6KsX86+q1JtvqKAwHbozTm/E5VybMA0Nr
Hx1D18mvMuxjT61p5yrrzuz0J2JTt4MeW/fSeeGNENJipJq5heiKxlWwpIBW8jGsDGYF1HJt3Hgp
9J+kdUxkwlW31rVEfa0ZqtBmDtgn6nZzTS3KGtdZtyNShgoT4qUJ0uI2KLnACoapxO+bR1oy14kz
Eo0F+c7q2a3t9dX3GvQYxmCg5gszoAgkuvEaggFaWhwNKx/xXenerV9Xgny4/CznQr6rKUdP1Z9r
bMp6JMv2zJRuoWUvUtaAZpIXF0lRNSqEkKHIL/DbKQdYbbS0pN0AQg/0mzZ462rdeDLM5lNvc4vl
ykWpDOWZlISNqvfVxS/EdGF2vW7V2H9xcYCfy9Zl1q627sXuk6WtJuLsFfkACUHn/nKIzCBablrk
WR0cK6mqE3lMgF2pQWEx1FOc+9wIoyKWPrVYUDoOTsbZG0SRtjkN40DeXXxDs6n9EpXpdQd91aZx
PQS+enInZWVhbd+oUZXcZRkiZzqFmKJbr0MgMqOqDTtG3s/ytIu9csscON0pGetyxzWHZTLZHsVB
N8AyOeanpA7IB6SkheJXnwWS+M9NY3yruek2amJNuzLjbYybzSJx9YGo4uQsl61jazdHWyHSTIrW
5Ca3HeeoielE0CEpDtMIeqmoy6W0aQRQLImDUL/m+E0Lh3vMUe4S36a0jfn5MqXjw3yxvebowJdl
5oUPStlMm6IW/slVx+jYjy+6HtJs1QfjpaxSBTaPWZzk4XyzIzaFddkZ1a2pKTnAq6Z6lXsa6oPr
njzX63hzIvWNZ1p3300aSyjbKckX4u9WHfObg4ByUSZ+tcefJNDMz6EXMz0L5RROLqPKD3SqB1BY
OS7dLHUg+yfBhTB5eMy+cG7bnu4Z2rW9V1TBpaCNcjb6ZKEb8PXOJnq524n7bt10vXbXx0277geL
KAChjCsLD/R9p3v6nUUfpxq9g2n5X/yYma6vaj1UesVZ15NjXihARciXZil/GSnGImwT0JveHHrT
dHUIgUUQ1D6vPbVo/Ownqb7sVW9aKVRlaJUih7ya3tJOPQnb0bDWQpNC3tiox6KayG76lyjFh12m
C/0A/cX5UhIyAFj0syjmpgnuQggIQgXuRdEXxN9rNyvuJyIQ6K3U23Eyml3hWyAQ598ZtXXzUPtc
oY6zj7xiWiHYSxHQBuXtMOOnrpWdYUrfAs951mdH+5Ao6XVTYyhiYCLjx75TsZmeBsIpT4nnZGul
pqGiZPVdCZJhKI307CUhAYAJ/gPNZ7pANvgmr2z35Pb9ugtHk1ue4JUZJEPr+NEqu3KnoRQJAK1C
Q8yc6U9vxH5vwba4bsA7xid5ThgDGnQ3Q+haTp89D8SuHGdt16Qv1DBj3uStcden7vp//RlVCEtg
tAg2wd97LZL7nXmqnPxBMbPxKauj9zFO9fd5x6casxy4svcSnVHnK0f3XcieVk06TIHhVzkCRUFv
PbKT6/AipJIwBiu7tm2G4rHqvdeCz+eq42pafGFZ8K0ZxZ+6AgtVrygSEGcAVNkPlI2An7CUh0kq
XP5MXuiR8QLjZMINja24IegXY0LqnuVyWx1wZzD4YDgyjXc5MewGsjp9gSxUCtNi29BWZMA4OzOy
MOOT5XKDbPhT7fUlUdHUqlvCB6SSCRi0Kr8K6t/l0S90OinBtEGzNdJuacej3PuxycpMX5E//e33
Sy9NFx9gTK4uqKQZqiFMC3mX+mHp1aDQpyTodgdEl8gceiy4SzWPtA3NjnTndT1EJTkGUC3GKJEJ
lBNmcmAegJXENKuVMWKoNqvm2dYMXIi9cbxyP5m4nRQCeY5N5rzI71R+ihioM2JS3RfP8kfwD+Ri
+pmCQbFzP8tAjKEqx7tp3tCJXtd6YkNJ7lAeh+FtXivDWumqEKSvnp/tyLYJ1mJdO1EomG/KKAPy
aCqdeuxqYZO7XalrEg/A+0JMev6+9/UqaZ3Xbxck3m9WUA8UZrjDPVSmdVRaz2ESz14HfiAgsX2b
46rX1DOJWd/UWb9ezEcDR1IjHSd+uFQDH8BooOE3YwGCjdBaRSp+KBa87qZqSmRFVLIfOk95iGrH
p1TtB3Mq6HCuM6KYt4OXZwQkYggdmawqFONleUsWukxaXoeqsx9oMpAVYw/OOhoNayP8qlyLRFWX
Vs8CzdD64YR08T5sYGXbWTntp8ChOhTooK/KujuwhCFawDBOBV2aI5aZdya95Urz+R7LutjhvqwO
3Vywde2RuB5HITdcWCliK4rbIvUKFhB0ginBcc/15a0TWxsGiOl2sjuoJ+3whqhYp0isFkc5Sjqv
tFvL7d9dtb8WaC0qKcLV0QgblFOMnwsGPYbSPhZULFAe0IEZkPielMb54gjTIb+3cVdKrJF0P44E
t7hVtZU21QBmZWXV0AjsyV911Pm2PH2KawRB6YbfD+UUbCS0ZnE1p6m+mBaD6VAnnL/8RLW1nal4
y84ZwntW7PpsDKZ13IWYzM8kauTvYE2cReLZ+m2tKALp7+wWz/3xIR0a2PCJH++hDaiPdeA/Sosd
MxZ9YbT5cDt5j0ydorWsG+ROX20zNzx7dlq+KmQwEWVC4bVKofSGhRdeS7OuUqGYljNl3Uqw5CA5
asMhvfNJT9+MHk7iqbeSnRuhKJRGYXhG5SGNm2++r5e35HUsW8tpL5Uo7GWs5ax+58NuDMdTl9pv
1yMv6y5GMD639HtnVHy+NSeSUs20QB0DQGgrg1OjSMt3FfOdpXwVdou3lDyhoqe1rNnNrKkznH1Z
DMk2qHxvV6sxOinD7k6ZgzJTdqxal5hHwIGErsg7rjF2iCvGgzT2Fz0U2MIaiHMJSp0mggKkBT6t
oCzPzG28DUN7orYyP+s0DXGihtqa6iSyQ9pnzD6RG2LLOjisYH9/aZrWx/HUYihlLmU58BVMw/pQ
5zTslMe2Y/QQiSjYZKzkg1GwVNpIQ7PqdPUuHmmUSNoElmlwnNhTTcoujstCUloqc9rcPOFFfJnU
MadKmycX0hm+7xGXhTczQ71q6e0CppS70Zwqv8nIJFn0aLGuGv2m1IOD09agFuf5VoVxfR1OkbKS
8yWWSVjc6/iil6ayU13Pv+/gLC900A5/DhG3rTNq6Ehtc+/XeGSKp99/Tro+36J5Mvoka3/5xx+C
IqCuqUDSVKHTaeHp/vMtHBValjeV4p9GM6VXS2DbqnOQGEAj7/FPMNFj1gBNjG65IrjAMHYQBTC7
D+CDNIfSVL/Ko3hI63s/KZD4F+pR3rumau9ZkmT3lS3sQ4TBatF3QNcTILKZS1yCXqLnM/P3QjmD
tcPg1o7GSUGN9N57MK3NzmkfOywWa24p5RQKjNtaYayLUg9fGzfZGP6Yfp5c8mMQ0FF3UVrn4BtU
qxnslNWoMUZac09Mtshkd2xG163DsDnYOkEIUVPyZm8IlUXV9NouMMrsRhTqXqL56AaSGxAV6tKR
4gq4MKlRBveZ3+6QEwMdtGp9obYCO8Z1/CNigE8zoWnYmk9OXr/LAMpogjGfwTVlYqtsSisqTWxu
enL06K0koeU+oKPt1ppDHSsgX3hmcSkrKbNVSG6BqGHChpzjvOcVpKFv6Seb9+WMNki52ZO0QFdA
XmRvFA+Oisua4YXn0awV32vkxL5e/UBj5Iid9CZdzUBKz8DqBJQRyXQmCIzKYk3fPKnr5pqLzmrM
2PqlTXc6IyZK2sMkNRqM/37AZ4AjYSA8aSTDxRlbfRvpmvdgw2JYNNjOwdLPIjVFz6ItUlyxFZnw
9yWyxLvRMaEn9xRHpsnV78Rw7BHjfxl6AgTlG2LxEGk89xcsKwfmQTn449B9gP+qXDnLsrfkBllM
bIDLtF9TSSxxLBKh0m4jKcWWbezNLI/f3bqOl0Hj1A8VsTrhMBVrJAzmLgms5lKgAVy00rk4s9hm
5B+8gGI5qEp132aBu8XIMu01f1JujKwqV20XEvfGTIYuzqJww/HGm+WhwUzvzUZMiZS11fP/lHcs
RPXgIsSpM6SHnaPWD3HvtfsOA9cGBdyCHgHljUxsZRXHN3zM9vEISkPrngQ8JctIHq3KPMhxWKnR
X2t9FmMTgFGTZptM9ZJDzV3+hLusIGAgQwI3l2QyixovNAwk8oG1+VF57RTVXld2pWMb+akaa1Zt
eQTkuNcUJT9HAlRJkyU2XK95HP/9+GP8Mu9l4qvSb0IYx6RXuB9mEIWw6wkBinscVKJRwDNjT7R9
42CkKgP3rJqX5xwCrlxnXydtfL2b5S3doHrbxarJOD7f5oVl0ZoVrn1wYPAdZeSNrIQMFmk1Qr+e
KRrnU+vV7cGeH1UlPll/Yp5G8VdZjwNWCIFRe1+EarOQ+YkyU3EsasL2FJ+FcmpmO+RcmmX/TW/O
/eWZxTzK0lxhG7YtVRM/D8VgfSz67RTbaCvcj1lHtZKl7z43ATppDnhmmLRPXqqYjJbEVsvzg17Y
qyIam32aZ87SbURHkBZeUFlQkaUVN0jJaqXaUilm8cmpGMcc30NkYQOVEaE13EajE260uStde8CK
5Tk/1cJNLKgxOk79lDHsjHWWXgRRqQ8zebVui+KFVqt9nNQ5RDKLAalMjW3u4jRvjlJzEEw61ItG
OWRVSkrnrFgYxDeJDZAd5irCvY+7luICbRJYsnZ0Y40hbPM4oN7EKbkxm7xYAxWcheD/OiffkoQa
AO+JmtF8Xi3g/ILfOSNC6tFfO8NbHAuC0aImvm3zhEhWbxYW9ZyaZUYeLpw4T7MXtbbGTeP7J7Wy
mHbZUX0rN+Z8UUV6iqpzUPfYZ5M9R2+xYToq0M2vXc3aijUUeaJDrIpF0Rve2ior5axAZfj9jaKL
X3QhXBuqZhmkStK8RGzz89XRhUMXV1h1Tr6XmUuJa6G8/M2ycoE5GYl9hmFynbnVi0MkzCnCsLxA
NGS+mFxIJlishR/m9UXoKgiVea8nYGGZm2TD2F11AW/7/fyPd/zYwyJbsLSgHt+iJIaadspjgGzQ
1Kivtv199deeOZnfz1F1fC8MQpqHWVM+Nb3xfZmgNvnrZE5Eskyddhakq22jec8qHyUR007oiYXe
q540R6nMjxL8+pObvk2jOYLQVVEKYK8dAg9Nm4OxVdaYKoMs46sFGhyNuDLXOs9bWX0bv6TNWOw9
u2OQkaiLHO4IfZw63wKkMs6TM+Xb3BP6OddJhKOpAn3Qe1CYPFF+n+f6sUFYX+VNm56wnXVNrfa1
HeM1GY/5zaiO5D8DE9iarRuu5bN5goKxTahify+aEu0SrKsqvrR6iARvTB1SBcYXpS+G29ISExyx
8pNsWiFJb9c+NX6M6bm2us6f/SklMyClD6Jm4YOcCyQE0niRnxAorhC4CsNMC1znQZ9M7z4fO1DH
CJZtgivX11YVhUWmRvO8wdIpxYJsUjZktRkPua4iZfDsOz6Aau37+fe9nK6NlSDrkxV3O0KQ7KsK
gWm9fhrmEVHn4bQqSiptchMO1nvM+HJMcPGvXbCjW37jcuEZqLSZxxGra+MSrFr+5DqHtdiEoXZq
kKbmK09fRkpKz0aC7DVqJDu3VqKd6eZ0JglnWEuz6MRfvxKAbjY8N7JDMLQkhMq2B7GsOMXVfu8W
ibOIw6HaBzSmDpB9g+vcW+cOQWVXiKUWl6RmWmidaCKqyz7VXuF3qhtHj7BaGG36OHXddM+yAENe
S39Xi6A7loS/F1pxVpWE7730aXOp1ntSa09SsG2zmF8aTYske16whzBpNlIXSmzfePmwl+HIh8qi
nvj877rSANLDF3Co9exdmQAnRibFaqGF2VrMi5OYoKjVJKgieJrFvEipq3E3OfqzYXgPcZNbT06R
sERNE2tXBnyYg4/OZnrNAvyMEjCTYRKiZqfkuwkB6yHKvX039vU5RJrhOs1nOSQWuvOMXLB7+F5v
RnC+I6BElhDcIUuPcVFiYs7yox9mZ81DStVa6ZM+z8Pdivw/wDzy12cKC4R6/s1Llo0bfaT7AlRD
O8lN9Nee3W/y2FZO179qsuweiQgbzLvT1nCKr3bqViDViTAeJx3Cjao0+fm66xfeIbN5BAQw51aB
zCdN8GK4arXq4gaDgqTh5/pZJ9pSuoJ8Hb2THd0rJZ5LKUQNUkIMIStETKII7kwL8fA3A7f2S5GE
ZruOpsYVJpUS8+MKC1R3T6NGDw+4cslNCPOuWHijmgPH1JdoU+vb6yDmiNs2HboFQ0b4pbDWfts6
X7qAJ9hQlvYitaqBkEpY1hY+5p01RLu8MtYgzer7am5KqpqRguxX78qkhqzlP/IBOTd6EuWYMomE
7SKUttd+vlWWKQbOybsLm3Dpz2C9QuDkvS5jFBu7xpgQppIWFdpqQ5011wReN563M+MA77bJ7Q+a
dS76jEYITKB0i5WPnfIsxXm6IBqZTCNYvzJbHiygUM9Xdl1T7qsGFvjG9qh+N3lk45bFNi6Hfstz
GqDw5AJqnfZ8FREbE17RxqvukD5rprKsQV88Oej9zwiIge8A0TgOZgd9fP4s/QrG00DYx0Y+FORG
vF0/en7mtJ7UaMMkI/w05GmyjRul3oHvsZ/AoN7wFHJWbjJsmsDqSBUaiT7AAFSdHNNxF61sfhkw
IajWVsukJYFelg6ruRxLNhFKorbJQCeqzIL8oFh9AJhqSNWwErZMo80uX8V9RcQFFpbqNGui1rSN
D0YrLo3o6Y70cemfS68UdFBmZEYyeIIW/KwIN/UEat78H0GMIdGoTq8xhurhtuT0na5UX9F5acdo
hASkGjwMXQOQiez+JYN6vjIAVNd4K+I0XPeeVZFjMoNgzdgGKmoEVKrastukYwEfAmPKnC0/x0iF
ZRWsk1kQJzfjWHpHu3C/H+IPQUdRkXEQG3Ad6kFraRaCWZO0G3kOdla7bxrnraGrvyee17z1HA2Z
+jg9AhQybxHnW2Ck2Jt0mg6xBf9RHnoeradrbKge9PBf56qt/Oinsmu2ONG314oyN9xdG1n2FnB7
Pm6ILGFQD/1+Jfs7BjLItV2QQDPN7R7II92ichqwU/NDgbTDlHwCQiSAXMZGdjL6UT2hE1BPcII0
MNt0J6OqtJl94J8eBj++U3RDQwaGtF9z4VV9b503czsOWYCq02tSpr8pcGlS/PpT4YaAZZWOiuXo
JBhYH+eDUWaYIzPU5OjXbfmkWqg3cNr4z3IvN0vlek7u+S64VhG8S8FfWwZ4rysC4eUh+oT6mE6m
uaBC9t0Lz4AP8MGnQhBR2Nv+sFW2QxMfUiO86GNr3igzH8Sc91ymD1QiQO4b8NK2iZhyxrgJfSqo
lAWm7mHtzAhfd96g3dREe8NUTRyC0QEWTbnxqRrFZx/skMj9RRaE2usQjsR1WU6A+T4YH7SiJkyb
86qvZDgrQ9Ko6RY8UaTjae+yPBmGC1Pk8r6vgwepa8FqGu3bUEM975G2URTjp9CsjIVRh5TRM0Os
r+PCddJohI9MSnf+RIsrmh8UQ98zt4yUOfYgu6kcLT9ho2ifswrjNY6fStVtnt8Q1ah9ba7cluv1
2Qur2tqx5h7KMrr5IYQdk7zeamUdr1LabEYVcDOrqTdstNg7/Ygd67LOWZWMYQu3xqPnla7xkquk
WI5Z220osCDZ8Y1+gSBqlZUBarZ5/JcClE6MLxYNt+W1DJ2ozpvj4O7MxUDcz5zsIolnIXTldMzC
ixI2d4ZCMg2qDFBBRh38qSJYzI0QJYk1E4Ir+60P3QIuMCJHesxtpLbn6/xgCFlBqGOnLVOja+4m
cII73XPcnZ4V4hZQmLa8NqJ//0g1fnEc2K5jGo4KNsGmuvvxiSqQVOJJ59JvUjF8noBQgebDS62x
ZwY937fdQ7zwjWehifgpCxKDmnjPjKAKScCWA3Cfa9apYPUjxtlukrFX1HSD5N713PxqJs/9/D6a
0mLRKcTfpFndXd2hUUH+a1x3t7//U81fJg8OVgAWGaz5IPFoH/W6gdqZdg7d5oio1dmnzrgR+hyh
ldYqcidG246V8E6WAlJEfkUsjEcrUvuTmg/KTWsJ2CwuYIK4dW+ZWbu3MeaoQ9u3l5LK4/VU6Od3
zAu4GaMuO48mlQ3dr6g5dEqPkpnSdYZrz9NQS1NQsE+wG/tT2UOoBrms0lR07kQpbnrTGz8pfMrM
9LNvo2gQ3mXh4+8/EJlK89Ow51g6PVIL04lFff/jsEfZBUPAaA7HgmwIOkFAXGUZ2HOGPYJe5aVy
xVs99G9yodOIaEcB6WGEKXgfWZV2cAr3m6znGmSP7wfcqbHp+udiDuP6sUmzKGM4bUDs245dQrIx
kHGO9J6qvqYf+5fMT5Das6V+5SzkOWDw05EKoLUfykJ/4rrsjCe5u/OzKl9Ebh6c4OnB4Jit6n47
7sM6NI5yduoV8BpNP5wOveWQ6kZaNQFBFz1Vo5fUGfp1iNf39x+nMD+W/x3k3q5OU9ixKf9/7OB5
XsXD3tCUw7W7bDaqRytZS9dZnJP6PI88WmR8AmCT3/GYTYAmVgbEK5M21giXe1VPotjgSSwutPWU
2yDOSfwai0s0b0AVMKDbLwo601NhxIe8qkySQ+D3E4PZwnabuwYeEQmJRrCyr7SI7hy9WZjzWM37
vWlQX+Is9FGrDQfpf646y1qFr4Wi0Ccs3OFTGNQPxJ9591YdfelK9EU8DixK7oN3ghdqX/eqeQ+T
ZbGzYgh6PUPhtbVcWQrfr+lou8wzJ2jQWbX2NPfZdYcEcRGofxNUxQ1NRtAhno+iHxmbY5CQEEci
f3Gyxl5DAKm26XxYmkjJbI3MD6y+2cLxxIiuHghVlRG66Sf+ZT6S7RG+Ev8GUoW9xksDW26WZmWt
Jo7XwfX3X7RmzPWhn28cW9NVTbB01g3Hsefq478p/9F7iR7kfXDkTfmegXB66EAFq05MUrfR1hsx
G4rpy1UuTpZoyl7M0EN4240vdd98LpBlpwZ5d7IoW/txunYTsjIUwfN+7Kl8y8VVqasBvHx9ji2Z
9UImcU8KFd6VzEKzLe2W8Tl9ZFKVH50ueihU75LMN6DcQLwLzl5Fa+H7WqHR862LTRFkWkQZALUe
PSk2FHjIBp4zQ1iCIOxLxnppjKAlCxe6gQuWuApMfSFv9FboJB1NNc/RKcbbU7yDbUwOVd55KCBM
BDu+vh8TIhnLwdT21zmkmvXhvUS00cm/M7y+32aD9SeQUW8disZbXtW7oWEPZwwtxOkh/G1N4661
YaUOofclUYuAdQn2lYLUontQwFfzSq7Zh+sjCFcQ/ZbMYM2b09iYDMynloFJD2GVv4kVIPZZckjm
1KsApdqSNIGbvMm7RydwoRTpKmT/wvBe8oKH3Qw1rFRiBXwdx6w+TiFd3Cw7eG5Ou+GvxAqP7Jql
a9lHlCzMHYxiq+TGVmt8hK1qAcRwvCE6TXmeUhdWREBlFyu5/6IparT1W/SvXtMGD5FbvOfTsJE6
NlZQ1aqh9jaSc/FMNQfYVm8z75ola4rrcRHNs6msErgh5i6LnxWUsjzzZZpbylPkWX/jHPvV4uFi
unIN18EUrDlMFH6+1vU0FMB2KutYDW7ySBIRkrUC93mklWcgAvrb0PCXaW0ZX3J8qnhvGHBFHWI8
GoTzXTKKtK3bEHD8ipQ0uwPNaBRQ5n60e+pYQYqgJsGqN/ODXCaybIRDhrcVlF/XExqFtzeL/UeF
du5nuZM3jx3e8AeffggJflp0Z+iBxaq60ney1mnY7SdW6tX2qqAf0cL/fiSwfxnyXU03DddmEOD/
7Y9DPnMCLAqVoxxzzd1lRfMp6/FFsGZWg43Wo9i7Hmd1ire8VdFh+qI/2W3z3KRBiwUjBEoohzOa
wkciZIzrYTW/Kg81sdVQZ7wZoQr6jxb0nQoF9TS08/NjFnlbNMvjyKxevD5TtkqEdtTv+3CnEfBn
7hSR2dQ8RL5ytci7Fh+F5Xd35h2UZ1C3tuV7X2HrEuyaZp/SPGmRGDnGDZk6FhYLC74KBP0Ofsy9
0tHVhietvCd6uSbsyfsa8w+DwiNQa9TiTaZcpKpTVIV9KgUMUymqNhouiylIq62b19dv4D8/D//l
f2UqLbvr9T//m+PPeTES1Bc0Hw7/+ZhDNEz/e/43f73n53/xz3P4Gb9e/q357bu2X/Obd0AYH9/0
00/mv/79t1u9N+8/Hawz8jjG+/ZrNT58rdukkb8Ff8f8zv/ri//xVf6Ux7H4+o8/Pudt1sw/jS5C
9sf3l2axgTarNP7z33/+9xfnP+Aff5zCr5+D5iszar67X/7d1/e6+ccf7v+zDZ3eh2Op6EQNxKJ/
/Ef/9fqK6cAqcFkOOCZKBoPLPsur/8/el2zHjSvb/spdZ3xQCyQBkBzcSSaZmeotybbsmnC5K/YN
2JNf/zZ16t1KwULyPo7f8siSDYBARAAI7Ni7jf77X8z+YylsQlWtK4AJMWzzX/8Farm/f0Vxd+bO
sjfiLs3sf/3f8b1Zx3/W9b+gMP+hjEHmgtG8vZggzggUsdKleAr9MCD53sadjg64syM5gDoFiPV2
YmpuOts6MDPeu2Xx2MP4Qfzbdoepshqf4dE65zlwSxzv9y2TeFYYkfBPTKBdfTvK3f3kOvtkyArQ
0dsuApBnI4nigXhaYn9FRf1cNuyYzj3yeiFoLoqTCySBk4fYAVh8G1rQrcoFf3BBsrfQqALxkN5C
ZBdJM4a0pztbHljUQCmUv0DJLIUuX8rB/zlepwBN72Y+3BFZ0BuQstqnkKNCrmkOsYFzdwjmFvBV
O3AW2/BIyxzcf3vnCYoZfzkBOxjG7CIV0HxgRSZxPc4CoHLJvG8DNgBjSL7LjH7kNip4UhOPrUmW
g4cN9w5QTlV7UKB4VjocHSdjD5NskDpOwcYF9p4P7jUy2BC2plBWTI0ByVIrwW2V8GHndjTEIRzy
b4gnqARAihSCJ3ExokI1J6gQGI3/bDP/34/X/NjFLVXvxx++QX+6/fbWhZf/8h8Xtu0/HGw9NjRQ
GOAIdLnd/8eFBf3DsXGjd2zUohiW6eA3f7uwZf9B4d3MdnAJBlLWhXf/7cKm9Qf+vYldhMPxBMWv
/h9c+O0bPJ7zUGaOOLJEj/PTsQHGhVTMhQBgG1lOtwtx2oqR/BXtSuLu7e77TwdKaBAig/ZHgA4M
kn8GOPm6nNnt2TT/HY7Ow4+uaYS387G3eI9NExdUshkOXjsa1sDeJLNYQXvqZkY5S6WBAQBwVwoU
s40PFXNvYkveO+a80vxSdfvP9eSfeVkSIGfXkmlyhBP1IaTVahCVBh9M3nmBnG5jaR8uT4/mA1RC
hWhImjToCPdrKm/GCrpaY/oNpIkrzWtm/xXZffYBISOSocxc+PaMp0RgeqCnwxHPtg1+QQWctY4Q
SgZmwmyCqkVNo12CT7f/5JRCrnSwNPTO/KvV0FbF7akvA+4XgbgBxd8L6EhxOcDntBYe+Y145Wz+
FvDzP+tsLqtz9iHAmgBNU2MVoBcDOhICDubhSz+3RwdhOyQmOO2gYnl50nTfpDizbQLBhDsa81vD
Na7B0YESxSg9dlnvUTPnVwyyudPK/Blv9/5/Pkxx7CaMwNowdtxvcBHtM3nC8xFNzQPeKQF7aPDM
lziHdDwA5LriMjqLU/y9RNFkk1foMRzwlCjx6JYzuRKmlFfLfz5HcfeszgoIOjXcl2Z2bBnENN3q
yAp66MCuCTaFZ0jgnDivr2qo2V1eLt33KCEAsOgxqFEj6IdG8TOBClWcyw+bmjaWpMiZ1YFd1bWM
JTS2EMbiOfOHJri53LQmrBiLoZ81PbMKGTqKCv+JoRbM7jsw1Qb1cIVa/nClC83EGIrzR1ZEEmOK
OYoiUQzd2qcSkl+XR69regnHb0Zfu/NAI1Cy2u1dlfUvVdhuM09D8fS+jyRHogtN49x45eZI3ID/
Pl2JI7qBLz8/G7iYEhlkNBhBL8KOKMg9dNbGfdRQPHkeBk7LJWwkE1CAcNeUDqfL063Z5QzFZY0A
EpQmQQKkGwzLc5yk34U2af6qKpECuZtZayQXmIV3ovlrkDqbHbwl9LRK0E+TTF/zwr0VnPnbPkHx
UlPk3RTQePJl2B0gEnLPEA120AQ42Fm7bS9Vq6DwHFZw6Jugj8Q1jyCNyxYO3r/v32+u3/+LcxJV
PLZAUYUMexRtl8H4ZCTMr/P6y+XJeV3IdyaeKq5KCnDHWdPIAFXH9kZeSJn4gfVoEfmh4J/rBszZ
8gBVTs8GssyR8TZfo4obQ7XXCru4G/1YIiGa8fs+7VeQh5r4RhU3zmfRERwoJz+tQPZXAT0UtMk9
SFp/Xp4yjSNTxZEn4BP7kg4Qp0f+BNIU/RG1I9+2ta14Mq76EXDr4+hT5sx7nszgVMvnlYlZzOW9
pVZ8uQFgtSrbfvKHWZ4mCUxNHHtu2Z2kW3+F9T7iSOBd/g5N2FDzmDkbcY9OsAa1kd93ZXePChUf
cgZPUnYrO6RumRW3xuMOq1yA9vzZnAQoh6CEY+Hi/ZKNmbPJq/HcpITsegITagVWi8FyfmScPYNk
cmWHXNzr97VA6dDbpmuIy04pcpa+KSay60fjkMBaOWOP9pgchpp+vLwQ7xvrb7RJqNyO8eIDFEMA
EjSo6T4Bxb+yxsssvPcJigujwAFyHW6FSj6G68OEEjen3VkOXrNRqN2A4yJPUNKwFmFfN7P3ulPc
Ogv4LOsQqSbTJB+7Ot3ZzdF0H0Xf7aw0urWM+R7JvZ1I6Y7x2xG4sUKEm/ZucAC8Xa0krAPBq3oC
6Vb6pRDZjQHw0bYFUjw+dNwwQ3nSCHQvyTwXuTTQwYR05bT0vh/aruLygVMBDCwwcCEcYGKMeg80
876LluqopP/z8ifobFk5eVuFCfwMdAf9OSV+XJQgTP1CoCCCqoPdCCnHy728H70AS3y7BiFJIW1r
wGMaYzpBah11WeatIeI/CQq486iF8l2WrsQWjdeob/UJsnmSWO3oZ3hlyAGN3AG5cX/5O3RtK54P
FvOoZihm8OfJRNIjcK/mOE1WfFKz3q9Y/LNjVNSbpKAS22rf2w81KopFUO7xgOwLumKvr9mHd/zQ
UdweNtQHUQ0keZ/THUrlPSTETrxo+52Yqm94GXWt7GsP5h3+hcbRDnAKoKLaPfharkvcyPJBgm7O
2i9lMiSAUA0un8u/kQO/7xA0SMSvHRfYCBPcgu0TAU95AoWpbXOvxBBpgerVafPJj4LiI8d2NEfZ
SojQ3D9RKPzWPsektFGXDQKd2CSfbIr6hlunhxIj/2yWqOc4ZIjvCEyXP0QTex0larBiFG3TZAiG
oDhGbS/klb/3gF2BChN8CtFueZJdD706q1KiSGQJh3ZmCn5+8uJSctWCNKaegaAl/evaQctwNyR3
znBN28wXpvTGaPaz7EqCFMPIVmKZznGUMIOX84oYMSY4B7O5b4t5n2VlvhJddI0r0QXHawbobzr5
XW3/BcZW6O22fbGtcVs5RwwtgEehFY+QzEIpigiLbyhRfLxsCZqB20o4iUwZgd4PawMk8UfTto+D
IE+Xm369+L7j6rZyN8DDhJVFDrh9lnWXttcG37HpFhNezLHyyxrDxsrZ2rcA6k7T5xGJ57x9BGXV
5QForNxWQk2EMiaQ5jeTD4zFp6gDI41lFQfDHR45hM8Gx/ZMSDoIY1rxKo2d20p46FGS2HLc5Xxo
nz3RgH6ELuY+Ceord6Zr+Lj3D022EiVqUMxAeAl7ZSSg+J6GdXQ9AL7sXZ4wnTEoYcGmYAxEodvo
txF1kWXDNXQiRbxtV1xeI88zGHYKCp0qkbNPADf9OsSSfpVuHp8uj1232Ip7J2I0cqfho89b6NxN
sYcHy/1QfyEW9x2wKsLyViOabqEVb28to0vGkHOfkfYwQIqaVuMTxdkC1FZr+VXNWqjs0k2dAVs1
Y7YsYHFjq7jr8jVMoa5pxeeJmSDWUzn5Rtw80Xb4nkOS4vIq6JpWXL4C2rY12hI69VF0NHh4qJvW
29a04s0CCjhdSDDq0Fzojavu07AxA/YbRiwczdCu5nLyQVBHfJbO467n5NflgS/T+k4YfMWlnB2q
IMY5ibSsZ1xgAy9ppcfF5+WqsdzYOl77VbJyNNSYpVDcFzSakdmbFvaJIfsJqeN710HNCR6UZylX
QpxufRUfhjwSr5NxRoIhRy1jMp9QbrriwLqmFQee5mSk7hxgC03aD01SvETz2v3rNTf93hIoDpsB
2i2LGYFNEEg3W9/LAHCX2r6fkrumxLlxIQ+7A9RNtAcreR5EsNwB7bk/teVPnMBA7bTykctW8M5A
uLKVW7OVTckAr57jCWxjyR0gkx6F5PllU9PMIVc8244kVIkqMvkQtjixQjw3rDpcblo3hyqzCFhW
BNSSa9OPU/BTcQhNQvJkBBKbBYM/NwAWtssUgucIR3dWJvsch8kJP09AhGdU6TKlbJ73l4ej+1Il
GvQtIQHvEQ0kCFh6FAMCT+pta1rZxqEvh7IxTiefz/0LrivXomUro9Z46CvI+ywUoBbbGVxazX4V
Wt8aWBZJyHcAQ33GUnflnKszMSUKgGVxGu1YYCMk5uOM2spiQCEoRFg/bZseJQSEc8LSlFamz6vx
Bmy1jzNKz7c1rYYA6LWiehTmC5FTqGSTAswEqJLeuK5KEEjKEKLXozn5IHu9A5PgiYTt0+WBa+b8
NwLp1olLmqNpozBRajM+N1H/sc/dlaihMXamuHUcgarE5HC9ESXUYKBO7m2ne9k2dGXH7mkDkp1p
wuNAPP3IKoh+ZPYXu29+Xm5eY/FM8VPXFXED6mIcjYLu0Up5thN4EDCM6CukRvzLfeimZ1mVM6/K
qMEKMyhN35Sm10LjPk/I4XLTyyy8E6/Z0uVZ0wIVHXMl5smnSWZ9j/tgX9QGaCRKXI8Z8q3Omlfp
LEjxWpBUZ6QBQx3o5fLPLBPeZM5Aua3l7nXfoTht0KK4f0am26fIWFSt8zzMTyAT9kx6hZqf4+XJ
0q2D4r42bUYw3GCygAt9SsdiT0r3y7amFd8NRdc7roNksRVlt5lrfMgKudK05uLwWj9wtsQJi6em
iTFqnBJ2fMq+kbzAuawBu8CtMNoTk/Opysuryx+i8YdXXpiz3mqUwDRRmsx+nFSjl2QT6P2gsnSY
DGld8SEpVnxC91WKW2eo7nRAyYpQinpJ6Azl09FioMFMxrq5q0ATsxd8cPejOfxpZCAL3PZ1ireP
kwNYeogbdyGMH07vQBgW3LmmdQQXx7dtXSjOznI+VO1yDVioyGPHPQSi8SHD+KMzgx+Xu9D4ooqJ
G5lrj8LFU7sT9qBQQL5ol+Adv0Cm4nIHS9x+J6pYirM3LWQVSsRbcBwcgMk7QEASggHHoAGqhUG0
NGlWrED3JYrbW5kZiKjAZA1ZcDv1AgSkTuO1MO5tH6J4/JChurBzI5zZs+du+jKCtWsklQelIRia
8UlWK/1oIouluD+OHE1gW+GM6izb+BBGbP4EWuhsW1JFBcqZbCiA08dytCipKqEVkEGmRuKYszL6
xefeWW4VKTdVYChqHby/uyyB2md+nbfJbWuKqwlVrd0UrwQyzWKbS/dnoaWlEJ+RA14dTNoeE8M5
LEdi0DysGK2uecW3i4hTYwaHpD+2YH6WkHuD0OLUHJrAsLbdLlWsXAf24Aw88civl+lzzdqnHjnV
3WVT1ZiQufz8bHZsO0VpPcSmIYmdgz5nIOKQF9XKE5auccWhOxqwsMrwMJBFza8yCkFb3oKYe9vI
FSdmYIUggYvLFI2Woui5+LRcHC+3rXt2UEuKm8SxJhSRAVZkl/c1ONXM9nNeXieZs6P1wywPfO6+
rSbOdDak+PFIILk9CcQjKx3B1ADKfbv8Ooh8DWyp8TQV9mYmZmY7HF/TOJBGD9K/mvwlxIM4CPl+
4jHh8pxptnAVAAcNptIIp3gGb0X6GXy810nq7mvQJUrwYm1b898QcMRFHU4KgzJlPOB50gUrjBEV
G1tXXDkZ7KnpOcIpdyQKrLvH1Fo7aOomZ1n5MzeLKqvGQRap/aSBrIlZfCY1uY9CfpS09y7Pv8aI
DMWTIamBWkCBODfQ6eQktSdKumdQxdzWvOLLA00kOKpgoyat9tLtrkGMuqPWtLLZ6CZI8WaRgREH
UHtkgEgb7Us63fG4bvZlGHotG0+Xv0HXibIvt6k1QEAEJ5i6AygX7KXhkH82UIcCCiP/cheakPca
UM4WOgSNZFYUWAUpku/LW46brnG/aRZYRcMBXurErsToiwYgo7I/jVjozCErR3DNyFU4nJFCbQHE
xnhD6ejX2CIn4HRWIFK6kStbsBD9aCeFgfMvmw8u9OErHuy7xD1smnMV9VYGTdw5U4F3M2IVO2R6
oOmerQxdNyvLJ52tJ6lLIIZjju1dglaij54hGPHp8rA1UVlFvAV5YzBqwETKFkWJtjTuItyBdmzs
Eq+apugUEsO/3JVuARTnLScCRhtUsPs5J0czsfeG058kCTc2rzivrMBQCTlpPG+ACOpe8ri/amJ2
ivt4WAnNGs9VkW9QmEoMBmA4lJnENabtU4VUNZQVHpF7fbk8R7qVVjZh3G2IjGzU5y8rgfr8m6Cs
V+bn/aZRmvTWiMYI7/yytnCxscZ259bdlduylcCpa3u5TJ0ZqJOAwKiVMNAKUI82bm5cwVcm/XVb
/f2EDpaV87bNf1fp1EBCYMmZ2g9xUO17yv1/z+kso8LEk2LQtU/h3IxsB40YlP1yiar3HfTGCUr0
oJJ9I7uwkbvOCUFFEtaky44Sj2D13uFpeF/DPPKVJ5737RtqF+cDNf5dVcixEIYJ7iPygZmgn6In
0vUrrWtOg0JlpQVbkKgB8+z9MPurFt9YlN1AvvY49e5uwiMFXuZxIoRiz6ZILFR42RRVRZVZeY/y
+O+VFI/tnH7cYuNQcXs7TwOE2yZcUyrQFba3Q8+gvbV2xtTZoeI+2ViDVtMYASEpQOUtLeTBxefL
o9asroobI31ciGBE/ptG5LNDrJ84/UFp2R6eL7evGbqjuBCUKClobUAEHdhQDGJgL9mhyG2tYE7X
+hsnMv4dR0PYpi0mRtI8P8xB6FEn3Vb7Awqwtwuag1lpYfSb/TEuwaYODm6+BvjWjPuVnvgssAD/
UsmWIrC4VlX/GEKo14Nj2JnGleiiWVUVsxHakA+3HdTi9Pl035k48HXxwY6dbYtqK1ueZJYE3e+M
KiJCoEqQg/BaAjG3Mvj39yPw1b+ddzMLqBHkcKQR9SdPbtm/OMBXoHj5kGe1u+neL5xl5s5WoLED
sNdUqFCcB9CSghYmNp+zJIeq5mW716yAiq0LJjcuGlNWPsh2/soGcOOFkxh3Lp9C73IPGhtSAXXg
0WxYymtQrMs0A50/2ZfZNrgGKvnfzs40T9DBTjH63mKHosb7aiJX8ha61VXC5NwPRjxCeQUBONtl
0AJOk59j9auqm7UIv0TFd3ZWR4mWOQljQ6YuivPxmm5OpjeSn4A2ps7z8gbvxglSq/zolGQP6Cf2
20MQufEutKiXWO41cuWLisVTjdtRaHdXPL8T0Axr27s4Mj65+F9u2u4zoz703ProdsyrQJ1YlNd4
WpWB8bNF6T+PyZ8U1fFIbEC1AmhQKFl2lR+5HzYtvYrOC8CjVGIKUVUDGVxvwNsHXr4h5nu5dd2W
rAL0ZByKNhcoF4E64dEGQho1Wi4IlsdD4ogT6islaqos0uwv96dxFRWzhzMPyA6QZAddKIRZR+cb
KtCvelb+dbl5jcGpkLwprDjkEFLui1yAKEGG9xwMdPvcKQ/ZyFesWuOMKg6P0VRObV1wP+LAtLbx
DKmStfcb3fwozmjnVlbHDaJtbELGx049kkTLU8rKcuuaVxyyjIPZTiBa5rtR/6HvWkhw9Ddmt5aJ
1s2M4o1GY9sjC1DTHrldA2Ji9xe04dbuXprGVcRaglJWw6kxdtpBTcytTsLiKwdTjdkI5eBSB0aT
WimqwRsr+S7nT6MRNUhB5/vIzh3vsmlqCpohRfA2zrJMtl3eV1AL7dNmN8efIEVyMAcb8aX/1AXj
vVGz7zb+agf7sQu+XO5Ws+Ji+eSzvS+dzRGInQQ0A+AISwv3xOPo41C4K9d63cwt3Z4130szqYYK
UEUzM+8gL7CjceMx3E/IGjBI18NiDmc9QOqopxYEF/2qFc9ZHP8FOnrPwrQht1WtnEKWdX5nF1GR
bWy2QQDdoLwT6VaOogd+BQ46v4uhWoNzvVVUdx2HVuLlFdHZseLiHDW7oQhsdBbS+wYafEm80b2F
4t4DgjnH5REmxmPjpk3tbBfOQXmgrpQ/L49etxyKi2O9QZ0ZYvRg4vpMZnolAnKazexe0jVH13Sh
gtiink8mFyb3bTv42s2mZ5egSa7AETm7j5e/QuMVKpANhXjVOAEG4c9O6lWZeaSTvMmk7V9uXrPE
KpZtmJwkgVKV8Dsb2hF9nT62mbntvUbwZdrOHCJMx6zrS0yPiJo7o657qJKuYep186K4M3j3UbXR
YeAmD72gHOd9aouHmK3ybuhmZvn52eDtOMzZDD0DSMJ0kEAp7nlebjsoqSRRbQcK0xC0+z4ZSsiH
ED+146fL66mbFsVlIwJ95xngez9ICFQxwLmxgyDcbUjrfMViNBGIK57bhhlkfBnmBcyF4M5tIUDB
P5hz45X5k1nnG81ecV6xMCYya+DIlC66WXct2Y99Va5EUc0sqSg1u6NmOvSYJWeq2COwDdnBhMLe
dQ9J6W27mYpUC4bGiTIba1yPGYqxaPYxDK1jL9uPmxYatGVvzNMxSNFDJQQ2JJ07SHRcpzOI62FL
25pXXJeiULfM8174eQdJTJNBFMc50Tld2Yx1R4xX9b4z7yIxquBRIgDvSqsrtyb1zpyC+oia7V/5
ZPw528N9BqdIqeFxQ7iobC+jlb6XGXpnC1WRbGEYddB0w+JPrD3wkWYoLEi+doX4bongHrql4YqV
Lbne9zpS8hEjMewGosFLccTnMn/ARcWA5kbUvozzVyh/G20RrfSk+yTF6yEhD6qqrEbmg0ETfm5w
FKjjtvLbUKb7mjFIXCeowLlsGppN75WW/mzpuNOC5G6xvI4M88chqAtQtMWV34TjN0rDbSBVlD6/
NXDsqiOI7EFDk+fkKbPByUnyTdWLQgW6GSOgOnBQ4Y+u9YDC2n3QVqfLk6PZNVRUWyNpiZN5J3yG
U2ZvQh7CYd62phWPp3gwhRIdFrnLZ2i4GJztq4ysmZBmVS3F4cvRbM1mjsBONkf75b4VjflTGTtH
iGSuzI2uiyUanxvO5EwBJIOF/woZsPtjjxRF3AKLJesyX7FOTWhXIWtge5dlALE6X4ThpxG1iHsH
FRT1BAnsy8ug60Dx6r60R2JWWIZCjNk+TwKC5w6Ink8xcX9s60Jx56gEW0jEwJRVtlXvzRPJ71jb
gEAR8tEbjUnZxavSGFEcj7WAXjs0AZHcfAAlHf9++QN0XqD4btD1bOgMGFPS22BRz29zXk7b5l/F
qAXTGI1Nh7bTMvjB7PlhjKPrfNhWTiFUiFoFiagyDnELNcth3A0UHP/2wPsVF9BMjIpMAxm0TesI
sTOyWAyez7Gaqz0eTsPD5YnXGKfK5SYrJjF8lKm7KGCtoE81gt/ByNnxcvO64SseLJI0xzaDucde
A8kHiBrtIfI7+5db1w1+6fUsPphmCWR2BZuUYFTbFwnrPFnL+gTx4TXuKF0XivNWBXpoDYEYWtLb
yIG4ZkCvczwyX/4C3fwojpvmoT3VfLF7K5IPbpPRT206RM/bWld8FjqKg5ulMM3ZGn6UKblyMmvb
jmgqDpuQDCeiAhyMbd2V+yyGLiSvymS3aeAqGM0eKztkFqaFg9wJm20KtWQxf73cuOaUpYLQ6jLr
27HEklpxBA2vqb3Ga97HSThXMy4+XExP8UCfkqIIVhZZY0MqIo3UhWnHBIkkaKxdlUl+7djdkVid
d/l7NDZkKBtxBq77wcrwPaDniLF5tRCl6/puZfC61pePOvOxYQzrxq2Q1RYCoHE2m4Anh8HGdV46
PWucZXOQFuGSsw1Z6Mk0/MVdss34VWq2ZBTRLEbkEoKpv4HU1VUwFSsXAt2CKl4bEd79x4I6Nz+Q
wH5yIGWcW8G2q6zKyJaNbkgCEyOv+/bOIBUDO5j8JWrozG+zGMV5ZWhVPYe8Jwq+5ys3jsadsfpM
8bozvXOJUSFonEx5Dug87pkWtLam4blkZBd09NhX8hGXjp0rnccA9OKwqcXpYqOfd0YpcAHhe9yw
7oae/oJoIHIc9KqCUDIc8Qi5ceiCgwq7gvT2DsdOe8eztvLahH2Ih2btpqIxdhXfNpoyFA5wK37D
Cr4zU7u9duu23raXq4RvjjuKuIDQi592AWi55NWIz7+8ohqLVOFtkUyRKJvRNE58xwDUmyIuj0ne
r2CddfOiBAHojAOIY2NeeEPvepG92EG1tsPq2lZiAGVVWnQ2noWsKUmhapcEew75Fv/yxGiuEFTZ
vyOQCUVggMajnJNeNU4B5LF7gun/SmJ7jQ9XN/lKOChCnnMUumF2SrvzIs5Sb3TxDgLEdriyvrpJ
UnbykYJ6wxqwABDN/RlCBdCPhyjdaJdKOBhY5JRxi8YjB0TxrXUDMbuVIPz+1ECG+G2Ar+IuDMHD
zfCGAt0TiAs7WbzLaAYSWjOI8N57eZV13Thvu5kgtBqYDboBZy8EjVkJCL6RDHuocEwrhvR+xoS/
xbkZ/y7LpJaJCTNt8/qnIMMDkzbEmViWQRV7+BWa/MO2b1G289BlMdQ4EZxp0BdPU/TDTiDXXQu2
sf1lDs/23Myu8MoB7Rnf6DI/lOJKVPIK9vX18vDft9RX1vXz5hkLSB72yMMOfQp9zWm4l6Xx7XLb
umVWnLkOjQBKMyGinEjv5sj0ZNcfI8vZtO9yFVOXWDyvRoGhu9I88GZmuy6OIHwgnRUcps6GFC+W
JeC1EzSBfEKKbF8L8cCn5sruY6/ta+4ZmbspXkO+9u0aQ+uhbYcSazwX1k0ZkA8ic9eI7TQfoSLt
qMl6gi2dYRcbbgfXvmIGPfQ0fN3rc3eNrE2z1irgbs6ambYUn1DF8iYV+TVUgyHAaK8VNenaXz7v
zA1MI4QILEO6nfRQoE3s59i1H8ep23aF4Sr6ayR1DV4OTFM/TM8gw/aQQvzrshvoVkDxYM5IJUED
hTRxdhQyBi7HuDXs+9KV1/Hw83IfGjdWcV+GwcDSMyCi2oW5YLbnAwG560q41jWu+DEEsYqwtwXz
uQvNvMl0oFwyrtHf6xpXdmMjkqMDeTicnoPokcfBnd2PL5cnRTfxiv8iFwD11Hp54QvZHkDLq4Y7
vRe68SeDRqcijVYwGzrbVNw3TXNgTADqQcLcfHELLzHaQ17PK9u95itU1BUqCqK+rkHyTEsD+cgo
yq9A3D9fBwmYIy0kscDo2aydHHWdKTtzK2VfBS2Wus1G5jWhsPcFhXJcO7lyhxpYseMdL73L66NZ
ehWBRQQtUrrMW57KpyYN74izlqbXfYeyK5OiGWQawOcsZLvnkHoTam12GaAUuWmeunXeUN03KM7t
QibHigckC7qoukMV9f0crUEWdd+wdHkW8sgIwH3qYuGFTF8W/q28qp5l1t/OBcOjGVmxL90XKN5d
sD6rjXo5qw7EA5j/ZsImtG2BFd8WpMTVFbpNfkBBZJW3tdiRqVur7dPNj+LeWRLY0LfGwEd+IjO5
CuUXFtKboP1lbzrGc1t1bEH7OVnul7TMryzQ2e76JJ5XbvXvX3W4CiKjjkVsA1kaH4XwHhTjvLz4
XJP2YQ5WsMaasKRCyRCxobBlW8yvXPEd4ttHA4+unb1GcqdrflmWM/PsjYwNNbilfVRwujsTpRmI
3um+b+KVo6muA8WHM8fqrBC6t/4Q2k940jtYEC2ds/DPy8apm3/Fc7u+F1HZmIirLoFacxX4HeXz
DpV+J6cT2zxAZUSL3L4fBfQLAINC5WbRPhSd2Oa3KlKsNeM6NCcD46cAYs/d9NCM7UrGTBMThOK4
NIpqCwpKDPLHydGNCXgsrdUXPI3fqtAw5nQptOaWuJbK+hEyfP2z6Azn3kRJ89EByf4+qBu5bW8W
iguTPjUAjcYsJbm1j8L8VADTmLtrTxrLvvh79oyrALG6D7vcAJIFJ6KkfKKok74eRRFcZZAf9KZ+
DPYBr4MHs2tWT6oaaAW07d46XuMS0FVCCs8HOLqm0y6zin1RQAviMwt/TgkIRtNvONxAoa5fOQBq
XEUFkQENOkN1usYlsaXPZpTfO0N8C6nVB8T2FUdZMgzvTaTi7DN361FaWKecy1MdNtdWE32bCtN3
Ouhq5rhHUCj+eGkLW7zs/xob54r/9xKS3HTER3XCvgcd8U1Sjiv7hsbCVfIzngUmrTsg2fs27emu
KVCX3MoWdXNRANnipDM8TKf8vu1DlA0cLyAhFwEQg2nPf4FhfPRsyB9tnCUlEswCMPk8AuZ1DBxf
WuF9MGwTY+Eq0KweQ1IwiZf8SvbmtegCujdYvvaMrFtexfFbItJ2qGrmN+AwgFwa4+CGc9so8jfN
ugoxi0Csn9KwYWDwGJydtAfoxdvlisNpBq+Cy2g0zbg6A8BCM8nuSgIWepScbSuuXhQx3+zcpTOB
WqjD1BQ9aBx6vKshyQ8qqMsTowkWKg9aY4gkjhs8UWes/m6B13VHU+eqKNNTUkTbXqK4Ci+jeKTO
3QzH7qkR3gDY1S4y4nrF5jWxSAWQ8TisnYiizqVs3KM7g9MRMs4gtkflELzrQPI6vq5IVH1nLFyr
PtOtuOLEedP0uTQl8xmg+BwoWjau+ZnmHPUqpXx2UKt6gyD5jGdlAQr0OjI+h3Fe7oJpXgnduqEr
5/A0z0IjN/H6CzFgunfq0th3tNiYfPgNJjbSsR9sSDYJO9wLCKSA03blgKyx1N9gYhKZ9DQ1gBKV
rde64S1vco9U8U5CzWrFlnR9KJt1Loc0DQdAffIEN2gWu5Dhyj+nqXlHerpWj6pZYUtx6CkU0oWq
NYyHtg993h27gh/DPFi7aWlWWMWOFVlqTyH0nn04cHHPirDza1SnrQQMXevKRmyYTWfx0UDrZluj
aqO/L2X9dDkY6dpefn5m+3MxJhX46SH6mU/jdRZY1S4w2drpXrPPq+xmkkdWYkH1whf1D7C+HGhw
y1zLww0u2vguzi1lA5YjxFmkBA7eyfpvdseRlRmj5nB5enSGo7gu7s+5nMuM+QYGfJr4ZL/Y8VTf
EjG6n7Z1oezDbkXytMaDmz8EED+wrPLOHszrKK62XVVUuFgloItaBHJxMPsE/VivW63EfoVkvHMo
VbFiQeVA25jg9jb2xW0POjOT5geIkbMdcfuXvLIOQe4e7FTssoJ9S2jxiY2QAYvI0e6To6gdv87p
tuJqrkLLWpxnUqPDCTmw+nEXxBk9WLgde04fDts88Td0Wd+EbVCnzO86N/YTIROAeTbiirnKeZbK
Ma1dB60XeeO5lB1rMJuPZekHrH3cZGwq9ZnZRuWEPyhAn4329dyRhcFT7K6lVDThxFR26bLsUlfA
B1EBRm+iyXpxq7VyS13Tip9DOnV0+ZJ5NYLgw9K07axxJOmaVrzcDd2CthLbQzu6nlMldyGrtt10
VFwZrp4CytwOkkDlfGoyFIkM1RcwZ0z1l7CS3YpdauKsii8rm7yTs2yRRZmmmyK468YrFxXIURf7
w/T5suloJkmFmYVh4wrQvOMCGtniT8678CvNxLRWkaJrXt2iy4ASMiZAFVPrJu9otouLbGXomvOq
iigjdMirNI8Wt+0e3Ck19k2AUumqsnZz41yNQ/YLOqDlEVC6wrs8W7oVUfbsIpfcAm6Fgd19+D+c
fcdy5Lq27BcxAiRogCnJslKp5N2E0RYgaAACdODX39QZ3dfv9tkRe9bRESqpSGCZXLky4482FKQr
VqMHn/M2ym656kaZD03n7v/77/tLovpTCW3sqlkNswCMw8S15TbOndTPM+hE//3z/4Lj/Mk+symF
qWmNTI4Fd/K8jnIhpTUZNKi5habCbljWJMh7uzldNH0f/Dv7v+RPwSiCYi1xdUB3qQLHYqXTD6g7
F0kXPuBh7v77d/vb0fsjsmjfcVdDY2WXpL3NJ5xsOJOyf6chn/zJfiM1VuhhcIWQGKVv2o5NEYbV
P23c/u1P/6N4oJOFoY2o6G6ws8p7iHag2ev/SefzLy/9T+obeBVBDVEuXHlCbyHYfQ15fwpadElL
iuUFOuzAUfknStBfTvCfXDVo4a8VH7++ircnGRv4evmirsLjv3rJf5LV1rWP++DL8XRsoVna6Hh9
xDhY/ANB4S8R5k++WsoTxo1yDGpXAtlp/HoRfb0NCWh9LRzps1QFQ17zIBxLSOOk9+vUMfsPEO5f
DsGfNqXE6bVqGfAtqF4ksJuKA35bhb37d6sSyZ+cs427kWRVm+2o6aLnKUnMdWXN+u+WrBPyx/VD
UyyaoMaLz1JZOMG23JmQ5f/utf+R2iMzRosQuNt4C6r0kp6NkPO//PA/bl+aBrxlHh8ecjXsSdB9
Gzf/TwjOX1w24j+5Zuj5AjsH+HSLXFWNWyG27YrG44F05CFzGGvX4ldQDeehbR9GLPHTGrM3E0BM
xY4kTwAHWFjkNTL4MfXm478/z/87JMR/uo1ifXMwEnSBnZ7s/j+bx3Y8qWog+6XzDiluPoXYWfyH
a/V/n2yIbf+/3alboGZSizbZYZPdgzLPPr82yv77N/nbZ38BEv+r81116NuGcOwY6Qr2dwJ+NnUZ
xib8hyf19Tn/f28U/6kl5RojGxLgSRFhP+equsg0Kp1h17APH//dV/j6av/rKxCHlTg/Iz6va1UX
wTrU0Nrq/wlj/dsX+KOWT0nH9eoQMadAlUyF9+E2P62mGUsbdepfvoU/Lj/kIkQcBeh51PxEaXSI
quYfwCuKUPuXV/DH5RecbUTMwOaDmK1NUbPYtHlA0xBEO0JuGgvBlnEhtgyk6E8etFEoH8X+pNbB
7KNp8Ef4VrFzG/jtpY6z5ig24qBQk233WPSWZS2yaCfSOX3Rxn14stmDc2N93fw63oiFYv+8nueb
kbL02kZcPzQKYpdKsDCPYWt/TZwE3YnHxJ+zhrWXZDbde2w7dQiZFFc9zcgfYx0VI+vWA+Z0+hJU
7XYGW9mU6arcg10b4NK9gpUDhqc327xBnwugvlpuJ/zVUDrCNgtru7XQadO/hW7r7wTcGfLGcXTp
c4a1ulygAJYFExGMTxsi33v9tVVJ066BKyeWkPM4gwwrnCCrb1U96ZsmgfNrlrng2sZ1AJXQcT4u
1QhT95Tbc6Jck9eR/R0ScEkn3/yoeowWF7UG5eoCsgObqTkYFSaFCYYfabBt7xuUuHbGOFtwudkT
TeyW83ALeCkH0xbhsFzH0HSngPfhrQpDv7cjrHKGoKnvw4i7HQdRpowW7Plamil0t8kJRhfXNYJ3
D7bNVKHnReWr0Gee9OHBs3TbE4yePuPFTAc6pDqfW6OKsQer1345/5ItJdcVbAYg6ORGYVW7jLzO
SiC395EKnpI1hhrnLL7LzHy3jdK3a9LMRdTP2yHjvt+lKxNHDCd9OfgqavOlG2FkO6HDrEjSw24z
q47DEM4Y6zaujNysdmzVIk9mb/py2Gy7b5X/HfqN30cdmlPoJG1ANHgEx21qbiEC1Vw7CBrifnbJ
yWZDVJCE4M8HQpWPzoPFyLEQRMM2KKVk9hClkyljrbe8SbDjTY3DyH2Sslw39brFcMT8HOpZX/t+
NaVc6EOY+BF8NsVgoQcX7oK268Fs27TmNhqHm23qKw+gRae51LOAVGYzlcTV7d54beHejOp9b2ZG
d31WN9iqmvXIchnU6IJAu2heUQlt4nZL0pHdNEEvxX3jG7uUVBM8NubrNMqzpRm3s8p6PpeM1X58
abZ2XLGZSGvuyq0jhNyaJKzx/kHAPhAZRaRshrGt8Iwhq180Joto2S5N3+3bcMSAQoh6+MGcGPJ1
ohDxjJahewMEoNZ9i4v9LMJRLfs5bpXdNX7pu/PSbNsnniG79NvEOiiR+UjkMHOMLk62sbqZbUjC
fI7YcO9pW70ZKMVccb0mm8cSriK585CHSMSiXuB8tfEyJlMGv9ooDcPd6Dr7ES5cvcF0sT/2yoa0
mMPJsnwz0wJ5jyWKTk0rYU8+w6jc73kcTuQoKhMhKHGtMN6B1FUCS9AwntluFtUi77GiZbNcWMto
4ddg6bDmKunXtCayB0OjPi6qKHV854FhXWEOstxj3hu6vJvSVcJwO3PmrkZ52RwmvbS2EEk1h3kA
GkUHWXVY0pScDrR5WhVXTdmoRTf7KZ6EubSx4XRfV65Bs7aZNizhz2FfIjVG3T7dknApLW6SO6Ex
EizvVs3cq7Kt3/Zi6RN+F2te6bdkc1m9A0GgdWBxQJhY5Y2F+d95ZaHvT9i1jz51lbDlOU5phGcN
hq2pntsutc1Fysbh69PGLTqHTLv7WQEiWZ6F2obsVtAAbNCWz+wFi65Vdhl4VYsi1gPsSU2bLP2V
NqaO0NnSWdw5gPDwbt4w1bqZxiW9VWxuqgnOVFTPl7Q3zLzBG86NOfRH/NbmCmvjPMjHdOrXN58R
1p+4h3MhbuCwbKsB2yvU4y2ZUj8D6xhYU6ljg5U3cxyRAYJ7Hi46XfJ0y7S4OoJE3+f4t8HIfxx6
qj+HZcYcLs8sbNkRihrvbQmNuDZ8bitJo1LUaGV3wdaFzZdJG0mgsUczivPYiqysKx2/DVk03KUy
aiCGh/HFj8g7So9bJRP7oEQ8kp2rhN2KeAgUMsw6YWduGVtzGTMW8tKHdStKB3nxNncgPwK1DAm5
0ixGVJLZYJbcun6yJatTKst2hCjYgboVQjsgR/Rr3kxh53ZhOI99TiJtoK4+t/iwtat0BgFLh0MH
FuSSnbXZbH2xZqHvi019gjedRC73CBrVsRNGhocvMWNVqkmu9oeqnZmORm1bn881/pzbVM6afFs1
Mbboq0gGGBgDe77HZW3qk8WCwvjQw1TLFXb0TVJiB4ZleZCk07tsUkvuxh6mzAcWR/zVKUIYbvBK
g7xZ1+RJDn6mR7VEGTxDJk9ufAYXyXKl2WIxDu09ygnCZVbEQZT5IsmiUZy2tp3o4zaO3ZqLbqpN
rqdqWk6p2MboSFHJ4dFo6t2lMmuPLeZNaH2Apfskc5GaNsubAFKZN0PLfbgTRnfhIzHjCnqWUC7Z
w49Ri6INVtbe+7g3zc6kjcpOyZohiQ+DX8AnUIMwJwOlv+q54pxMO9LQeHrMDJZzcsRyDukfPQ3t
M9/SlhQrAD8Gybh11h2SwNe4EeDatCBYx6zDHZKYTiWVhNuknEKT5BO8NtrrIhL2VdvNo3mgYbJ+
1wnySwn59SkpyWS3xxhT+AD5lJvmY+Ijxu4EiA8t614ul0qOMi44G9cWeGZEfUHJYmAqNWMrcr/2
nPshl00FvQ/Og99xBf0PKM4kOHS59bgX95B4IhpnLOsCd0cha9w9QGFycseBOP5epySM3hQLIIpS
NAO1yyebKOfwjQC1tLph29Z19Q5eM3a6KGWSbj8rh1EZR8yOjraBBxvEGGW4PPRfxptXmihNi0YI
sUKSzA9q32A3NPMlsklolvILL4Do4bDU4HT4obJDCSPZTBXt4pbkJ9LcUO0zZQNxRhXOu7yC4kII
VpHu1EcSa3tZqh7m3FXadex7yxdrDil2GPQjeE9y21frOETHjaWVzdOeEfvgQ4sdQ7pgJXgH2A5r
iWylZCqSwDiGRXmsQDwuYshCtCsOImdGxlVXWsF6cEfZFA9fVSKqidow/6vD9H+7oV0GYgclFtIk
iVR1fKb1HJqpsKv1I64+QTS5rtj/Tm9504qHtIvapDTYG5zyDSL+HWDYdDHlxCytL4Hi2VQEEX7g
QjJYCBy3ZMReZTyasH5K9RK+2BoV0qGBu1544IYO3V3XQ8s172wsRAFbndDB5mBOFmjauS6DrXjo
p+BA7TrCq5KqyOdMLVVajOBKgXBLGN9ALf1S+7ug1nHzR9ca526x6TBUJxUNVL5nmqUUVLFq7Mop
hi0hJGaCtT0g/JtA5P1mmcG2wgS/UDQVY//LxKNnBZ88IDK9NYHJp3AMydlXkiAPzX7Qn7FArtm3
E7wZ8etdu5SuWlhbDoOIYB6yBcugcsLX2B2jClYmexi/1CSvcHayF88lRhRp0OvqndZIhCcgW17B
Xnrx27dlw45PIWBvkxYzbuV4y9Ispnm2idrt5ykO5jNKBdR1U2PS/lTB4G/YRxUN2mMojbfFglkI
f0aZsYnvMXUKsTkJR5z/vjNygBLYwmTRdkuToaqhs/KHbHJBfZqXOZKXZAmrL5kn1LcPdT0Kf6hQ
bS/HyJrUXCEL19Bb9rXFeEQfIvojzyyBMmvSTc1Pk7WavEUjs/WLwhYsv2z9hClbgf3hbv6MrWnV
casxMYUOfkD9QTcwn/0xKtp2+3rUk36cOyig7WtUw7QIfGrdzbCaXiEcCEdRvWYuZSPkLsFJ33OR
BQn4jvDhvDiC1FiE1DfqMDPI7p+6LO2GG9zmZn3ysplIURHMWHAsegybs2TokiLkzk6lZZCe3de0
UuAoc3R8ex56SJkuxi3kS9pPyZOewoznYq4t2YkM3L1rtdktFnmbNKhUzTKv7n1KmKlylAld/bi5
mfNHnW0T35lVxCF6SbvGhdWxe0mbiE0/t4HVIVhEQ4VCrNfTdKRJzaYSOhLOnYNU+O0+6f3sCqHd
Oj11AuJoNxoSk1MRzv16S5wc7T7N+HAvNt0HOZsJX950VMv0OG6Jgci7kXT8BReXKYTvAFLGhTeA
OovIZexB1snYH1cJgm1ZrTL5GXteRWMRtjYC3AnyVNxcAj7p4BSEk5EFYqqWZRcnogercFTphYK1
xVHe127ZcQTH+X5K8J1PCbbG430CNdj2e7UtiI4lZX3sc9pvIihoFZC6hLJYT9FxNCMzuRv0ur4a
eItPp6ruomSPZUnVHQAC+OQGKW4K36BxBWXSn2bMaE0xv10E6t6QKRDX9RZ03ecWOM73HUyWdOGa
L+2WmAK857toIxC7f5tklMRg0GNXbL2JuG2i4wJWtFPfmmm27YTltznC+jYkyUla2rn3C/rdbWoK
kkImrgDLSOhdVs9RdNsyR2KeoxDqjS8cPpnthJ3nrcthcWYowetoffyOSk0MKNuGppY/O+zSBOXC
jVv3M0y+xLHvI3eaVSPTnHlkjo+Er5Z/cGkj9zjJus8ee52hi+7IiAaLm3AuM6LIIUPR0RauTxJd
oDlnR7yF7GqnoZpBd4u2e951ejmhASPhTQzzp+rCg3F4ZKjhZWGyDg6+ofMU2/YznYdr4GgIUed5
m3ZRBEJvEUMjBW52elie0rCfol3qet6W2o1znkU9zS6ykm1Vxlk39vjvIcouYV8HaS7aqHnDRWub
fGxlf+8TZO9dstoWas1D7269zEDeMWkgv0NqGzcxBt4Ggd8UQ4QCoojzh48C9448j6zXIgBfs8mC
xgcCzULyRUOpa/TK6n1KV9GUaTYEsuBLB6Ywso63d+FEZ3eYYVA15F2/ZFGXT2RJO4hQZ8LSp2GG
WlQeNFaKYlzpl1A8g+6V+mEnG6FzF8j3RdBX4YNilQFrJ4l+15FLRT5FC7CoKBmiexubbN1NKyad
uZnhGgupwqFJ8PX7xIIu2aLlkNYhJcCxFv1UNEBPd5fGNa1RfQJueuig+QgnCpEVNoqDErWvvJUB
ia5Jk845XDLit6AerYLVajygm/RLjLQw1WpX43aLnMBGArhI0iZXGqu0KxLXQ5Ug6MyI2sB4hq49
mcgZcWF7mWKTFBsairb0S9Ac0Uy3Yj+gCblFvncHLqv11+jGb0DN6mM8a7UbMmJ2jIwvfEiuo2ur
vYIk3Lmv4calWhWi5oWPSl6J2uIxpj7LiYTke4lyOLvSftwAj4HV0Z/QnFrokkuauus2RxjRBayB
yL1sqCrMUgF9WId3tAP3a0/Y6esAPott9U/h1j7J1I9otWN5n0pAYU3kOvGx4tSdgQNNrHC2rUsW
1+6R1kn3gllxF+2AfE4Ozh5J8J3YuSsm2dxVBL1312bkEDqzFd2A3eMgH0YRFp776AShF9HmGZCD
x9WHWucEUgClVmH2DcI1S4ltqOQRr8beBbpasZOr6dPUz/In5o0mtz3cz1JQEXO0hOYpnPqawrmM
fcCukeRNN3fgrkUSfrNIyaGcBwSITkEQVU6shCMc+iwu9V1LK3Q16/Qq1s6UvImrorHQXD/r0Y9v
tca+ZVnDBKMqvhrNYtmarFzHGHD+ANyLwwkmnZZdJdqnAPniOHcNzE7g4QCpL41l9HX+TVk1AE2d
z5IlD6vGfKuXBM2Sds9dr29I292QdHsXdIDDbAQXeuXqcwq0aQuiX6uYhgIH82Az8TTy9ZFk8mqr
9RwnaJZUBRX3cNZPamgvqPFe4spfRS8/qhHkCYpaoP5P1Tmh/2iX8Wlak29fPxwozQrf80dUM+0D
4t05S9AEbNHy3ibQL0W+02XqLaTdWntYoOdbaPiBDA6dXjCqknbd116iTM/AhfxNzUh2WlXMoT+T
JB+UdQBzbTKuZVCZQ6PDG4govlIpnmr4POesD14V4Sftkp+amRBMglmXjm++gD22y/s5hJUBBuTr
KG5r2gqMuFBPMr0cmxE3zUzZbe23C9rDB1Q6gFIqWcSSnvhSlWkboHqBzwut6t0Yhj8zX7+iO/xR
rzUMTdyUR0ZegIe+Vyw4byFeL/YSf48ao1RJjwElRVq3n8ARbwDCvpKQ3gQeU6PePUuBWS7yHiT5
6wdAR0iJ6bFqyG8jTQHV/aqwNrgnzssCEPqdIPy4uu0JLcMF4MR7lfLvUz1+UtK9qIS8AP6A2jd7
G2vgt8FIj03yRV5S93o2z9ytc0HTFlP8KrMwdQix+xF3u54Bd1hlXdStPixj8AnJZZpzZcJ9Gkfi
uAZzHtP6Ju4w/VIWRRS8LKGx8aW3mn65mQf7ysZdvinyoiMP/ZUBS1zmpKELjYX39H5j40438R7x
/1m3/Gbq5K7TGJRyFZwA1yKvqGMnq4OZ4IIC3GBC0A2qXDNbgOtF8zXW4X6FUlC/bA7Rw350Ek+k
TYezWuSxcsNTsnXHBAAvEgxP89VrV7jMnbdE7P2kd3M4fjOQLSbZgvABuwnYIZF1SfIZNjdxGz+F
KK8RRS4C9lcG+FY1mTfg/Z8Z1XJHR/Ktjr8yEA2Poh9e0SOl+eCnvcZnEUxoQpZBBnU7dGYqv547
ZCNvekxrgiXOhVmeYWJ3s4I3rTAdUBvMixi8mBaWHVxVq2Mi2yfrmmc43doCtP0+j9r2WwijwSkF
Oz016WENhrssqrEh6qtzLcIH56YPxugbuDXnntUvlGO08mVzFqzZIUa9L5fqVgx1k0vW3TSiK0XW
HfQi9ousf0CkapfScAcg9IbzUWHCUCP0UVMkVX/sqvURThGsAFxWSs3KyKDJS9A+L3X4WZNhyPsu
RQ8AZlWuUXzlUOhRwHkWXRLjXsJeNQjXrSztlrwjCTwmdN4DVe1yAW7aafXbVYjkJ+CbA1T2T3Jl
d9xPv7kKP2xdn9fa3cXres30tuWZRAfT9XsL/wlG5qc56fF/8hgs650S5HbK9M/VyRJCDqVAkgJG
OL81sYAkebfH6PkKe7ynIO0Pddu/mi09K7WVLYcRpc1garoEuZJIxIlNX4kej0HKb6EL8fxlzqvg
moydypsQvneEQlWI9OnvIVTHOgiOUSuOAERvdSCfu2g6c6/KNNJPG033Lca+GNrtVpc9wMz2R8ZH
3DyMvTVG7PlK6H2I3Jh7KfeinVkBE+Xfmm+nwWwPrZyjAnntsZm6u0AMd8TbY/al6T5tDej9wSmy
6GkRzB7TeN0Dk7nUKVP5EpOPJlzu0VW+V7N4irdqh07tWKvuXQ9bmQU1al1khtXEz4BVLiijxlyp
+ZfFeWdLUNTx+rRK89Z7cW6F3k9Zc2pVthPMnCPUmk00nhZGTgOnlylC9JARr4Czdvsoqssk0oet
gdFQsNyDhP2qGgdQntxGoQEtvkerrmGvjCQEQ9YphCOcGR+WoKqBiQAlBe02Liii79dbA2v5BMn0
HTq0y9ABjlTJ9D6S9cEK+m0xjcn9ugDfImcCJ6y1bg8hMPouaUBdaR8hBfCuESBXPp7mwJaxrXD/
+/tsxEHNev+YyfkmabBhQDapEH3ZsV2rG2xElYDCj73InrzIDpmrPodpuQZRN+fODrfBMF+Ebc8k
Dq985XdYaLrbvP32dWJdHxWRneWu39pDMAJkGaIzG+lLr0agLEF4arV6AkXo4hfZ5kkfwbY3JHAz
w8xvCKNTz/tXutKPkQVL3pDkXmqJ9Fu/8ky8ovS/48hK60pLFc13VSSeB7Bee6AqiXE7Ns/HBoXY
1x4XK2sUIrAd6q+JGH/WbPzEG3lCoQOh03EP46afiwZAsXTz1ZDpWNH2Yen4YZvi4wbVMeh+Fl73
t/Bn+bEOrFizGNo3uBhcxzeRF65YJpDg4cn9nCwVKQUj13nMvnVUnKysmh2YdkcsSR1lxT50ilfP
gjjPgDntNAaMaPPwtnr73Ufy4+tnfYet+tnfRFn8G2rS8DvEo4TFwL2PwmOnunud9UeomTw6ICNy
3F4HHVwm8yXzQLoT7AxzaGPS3NvalAkB/2fyz1GmfsHODBqI6W0mAJpFsXnNeHoDRfI05wHc4ARM
I9Y5uCR8fglS/+Ky/jfUle4GFnzEHPMdJIiuVd+Tvj9att411tyIbTinkd0nvXicW/3L0+XRye67
1Otz1kH3Jqnf/nPQu9octio9z2F6N87ZtVlw2MJY3C9plB4gWiyLqNteMZ8G/KDFYQDyVQILR/LD
W8Vm642DhS3O64G75m6IxClJqiofSPSJNYf9Qqo033p+Se1scw0sLuHA6RspStnoNwSAS5BE35c+
uxmD8Hvv2tNXBJtW9ckrnuQAZa5kYq9dD+WBCrPoFM+Nw3zTjeyWbknet7pIJvkoJUps/hXjp6bB
Lxp3MuWlQaZOs/BQw780C6Oc+EbnONavXK4+B5noOPr5BQIxOIUNrOebNgJIiZE/kIF80HCjaAZM
QVRgH+oVfdMCwxx0Z4+QPb3xw5AWXWp2eBgEYZF/Bk4hcrThXYjEMk4kKzHevg/67KyEn3KQvgRK
EPRa0Gq+kSiJxzT90YzJbaCS8dShq8Sa9hlTx52zmuRbHDHweEJ+YXZ7xpz49xT3N1+Pq3fJgdTN
t2CJOHzehhs3Lmy/htW3BWawRbiQbxMwjybvp7h7k4Povk96exFARvAyBhSGGYrY4BuAU/oN5Tgs
xicCDB+dd42xYFPX+1mH7qxZ1R0aA5YmQNdzN+OthTx7bgLpj3QJU1bUs+u/B7WB4f284HmMPMHo
1eh9P8Yy7133KZIkK4LA3KawWfJ4JhWLOPTxOnbwdPv4CkBp538NWYCMYdTH2PkzVYDTR5M+9TJ9
sbDILqIVxQVGABz5lL+P4BTMBhiUwluXtL94tV7iHhEL+aI2mPFnMmx3axOf6FI3X81olysyFFg5
CPY+yZYfG5hvrJgDTn5BQy/d07TvgT5CfTee+yrPPG4fpDED7GoH2RHVPY4DKMc5BpzRDmB4cFVy
nj4XtlQFhg+YJtYtcBeTgloZK3SveTRN/l1kmSrnPmP7MQK2Fia8uxANtHnzOgxz0AB9GXCQOAT4
OXBnNOzJTM0O+7tYnhqmWt/Oa694bnERyxlizS/r6jNa+q5OywTSplve8hqtdsA6xvNlU+KuWbRG
R0PUIe598OZqvexH1Mgn2mYgFADJQgsUZ2LfQNQfCjFs2PENO1rKbzDGaqn6ZJjUPqPehg3SECca
gzKJuQ4Yu3G3QHhnIEtRQ2smKZKVWFAr4njQL4Hy04ZZx8r6vBYjewR3A1r+cIXoS7jxbmf8XQZ8
kc7TYrBreuurgWIWrekC1kaTkqQYYhF9QsFZmbxd0+qzxYm7RU/lbqqOJScHDWmMN9LtVaThfG4d
BkJcKUweovHiiSUPcm5EdFFLLyC3CH8XkZvE2Q+pYtHfqm5wwa4bR3GuMcTeJQIFwzzMCCBxX92F
srZT3s3M7L9shNl771aalhlYLnXZYr+W3cXN3O2UovE96iLaFm3l01OD93yNeWx3iyPRAMksPT02
ntLzNA3pM2RY1GXFSPhSJT3qhIUH52Ro5B4nvykHTtiBwv4mzxRuhIqwfkKbJMWwvMt20SKjM/Bh
WdTcz4VIGT5gbJr9MIBNkn/N3/dAj/0etjzBh56j9GN0pH9I2lCdAdRYv68iq9HurPNVZRM7DCIZ
p9xsQHV9S8XbNgVZlofVxA/jaMyxc/EENAM8oaVbGZBMNZ5G2qmlHAAwQbYjA17ZoamCGtXz1Dpf
dIAL5e02+wSmU2u75x6t60bXNI9x4/N0UqwIGtxTLHk25zpipkjBVzkynZYAFRXgheFI7LRLhuW0
xH2xrgRADgxmUUoNumyaBFORLnpFszAU+KNE3rDwpv4fzs5ruXE0TdO3MlHHi54fHtiY7gMA9KQo
UV4nCLmE9x5Xvw/UvTPd2s6sjYyoYEkpCQTx+9d9nbTVTHuljuaNZs8y3cJ6pMTMvSmSx6zo2KAB
VNdwWuSCXLO5vCJvKXHShppyagewY1mkJJUV/1Sb73Jpfkxa07ugvZk7pO1FSoaHJrNlN7ek2B3R
y0iWOMFKbcrMPnZGFLthNJ67AUJexOMP1ZxPmV5HjqjEhva9kmRRnmo/OsbMoWPin5qC3cQkJS51
ghSvsztzrZTTzsjV5zRWSPMMNm0p1pOhHhVynOFvrgwtf4ukYjdm2tov8nNeo3IKUvNGCsej0da6
Qy55vPW11LUSQAdzljeDGqhOmKb1mhIASGIUCLSuSExOCyUHvUXJJesdm4kmX6F4STy4e3aXlZer
eeGYCUtDHqgPhT9/Lp+6H8SmrIc3QYpX2bEq00892xroQ5TVavPN3HRbqZFXgzJtQlnbk6fNXNlm
UBrI5uYKMiubf6RC3MXM0F4qyAaYqww6RLA8je+DZFXO1HQPCV0GX2Rx3SJQK7KqdRtiSkYD5khe
ipl0AQv0QAH0lol0yoPCUQLp1Pf6lTGNa1NSNmlCYSfZYoo0z2U7sfnR79A2v4jQeJlU6gMWpgBR
AWSs1PVy77Y0bvLKoNkjdZcq6pVkckqYQsCgsYhLlyTao0ona9AzWXp8KnnaG8ky87ViiT0uUcDW
rLn09nyeg/DYoK31Y07MhSYbzqAk1olmvouI46hJ13M6is1TKqTczr1PKb7Wvh74Sz21b+dAvwtU
9cq0xMXP42MVtp4WQSuiVUOBMG7A/K4lnroa5I4kYWVvrAOZRutWhK9KJl2HkU9Fv3G/fKLeJJMr
s58SrTs3lfysKtK6E/Y9Ojug4xDZTdp7RihzEhZu2iWxZ4K2aH69IdneycfxEZQrgGpGS1hqGza5
5+WJKm15bRnJtvSrKy1KPsjyR+A0e3Ld3LTGLJwO1QDh4x9E7Hq1HT1Cb2yKONoKDaFZ3wXrXMT7
JBxdzs/bzr8ZteCxWKQPQhLvpmxdtEHzRF07eVQ+LE0FGdZ5aHI8zSo9OXtXI+lKCfKDrCjXmukL
TkjyuwZFsfwgB1cdbcBWCx5AKreoLKGESjZc5uywOByRX3utP25hwFiczWpyfRQ7mWCNUBu39F+4
xZuM2CZZepDMcNcJpBMjADLV3NS3AQhOzVU3YAYQEt0872+W+8iN+oRqZlVa6ZmT0nUl6HfESyU2
NSQbHQIBrv9tIu+htWJPgdUlo8uNu+4QIEdIbMkNmuZWMi2fbVMzb8acNGBFjHu6O9RIv5bb7sxi
7tY9h3sbYBXojQ26tLGLN+pEc31QTCeLVbe286syyn6oo3KR087V7NEL4/x1KTUoTTnTLhhn2O8q
xX8vWljhsdrnyksrxdda3W0TIbbJ/KqZw4469zxH3JAohWv9SaJMitnKayFbW9/gxGZV5a1tZVvC
zKgPRj3tQE/d5Sks/SMaRm8O1Qx9qPxS5/OmHJagM5/1qsg++i69l6rs3PlLFU652HJk/fz6CGSx
rVUqIhqi47QX7Osh2UST9czkdcCy9GYFHQcHqaOjpXHntHHqWFbygcamPOjyGG/m2NiOWveEWKs7
Ro00fUhKGPR7UJmscso2QuHia2rKqGuydWfI016MfveU5TzRNGKKkW30FJDlUB09lGCdSezQIH+1
Np4PbH7ss+ir7MEaA2NnlVP06SOJ9PSml6+VnmlEmFLLMO/DAV6pWyPfsJmhJ/taU0UOho3cUzaM
kCKZ8vgoAs5JSZCcu7Sd2A9CeSYDDE1cERM0cdx3QjvxZ6ISBA9FYSuqGbVxmiFPT6j95nXeWOqu
qcPcLUfVcuSmgY+HudoMSo7/Igx1VEaxtq849D1PslG78jz3u6nz45VtRc3OisJq4DjUvepw3Vsh
6mjeFpkfXEK/v8vhIr0uSMzO0VUJxG4pNQRn3K/CBiHwlGr7Vi2MXTwnj4Ws+Nho5+IhBFWlbBzr
cew/WnV5Lwqci3mfrBXKSDqTJl+HcZc4VhpXTmUPiQuZr6EmKGSH7G/hQLkHjhlVBie5LN+mvOOR
Wp/ndgjFqm3VamOPs+oqKhrdQFc+K6q7O2oP8MFEru/yWZXofmNybeezAFgl5iroxuzU5tZdrMrH
Tkf9aRFCDyKwHpRadlTu0Bnj4tCo0merzwNYYiZtx0IqWGST/LavmnDd9Wy8kco2xpvB7s+z0vbG
UOv2ue5i20UyuOhB4YbTpvkBkvzii/yqa7MFSuptV0zao2mKF7vsoVmMDgS7LOsNQR6cupTqaYAP
RFBs3dE/zcOYtdFei/TrcRq2cp7xFAaEGMPGMvudLokHyww6J0dQeWg0kGuz6XIXWcmhifXbwMjS
7dSxdS1so2TS6lMPNpIA+4pfFVn1kYrGZOGa202V6/4lMPUn2LvOG5p0ofMkdZclxbwJmYIcw5hf
VbkH50XuMNC/ECVyTI4O2cAalyvYtUcj2I81NQnLTmb1nAF3KrBpdx5F7irpyIfm8BZM2uz0o1rg
+5jEvWakZw7P1KEVwStxuanbwcisamq7Oii/INGT5qYZx3jdBiPatqawsalanLOm9lKaesoCPmWO
aWrHeVJuoc4qh9yel0DBM74kmXLW0deRru6lMHpG4XujZMZb2OYl6nbZ1YmrADvizDlPMxg+ZVOn
vHqLQuW9NrvbPG0lKDaOJAwZw9PskiyzwXoK1eoqiabUbTWbBsiRZ035IB/JdJBcQflpanEALpvQ
bUaVda4F5LKUmpxqlhs0W8nR9NmPh0n/JHMgM5deDzl+1fv9NRvXuxi6F3Fj85RhREesMF+TbH5l
18EzscIJ6knrSV4sSTN7ByWe9nIxn5DY9k6U1HdoNxPArqVAq4CJDvIgxHU7mk+IUPJ9PAFDZJYB
Hpnu0yk6iLxfT2G1w7hxSar5RpdybKdDraHGyo1jY8ufRMbVjt+oNtlLSJ9TAELPXPZLreqDeo7b
OpyU1ahBooW+Tbt1QLPEgdKspRgzFCVmNFvOkGal4gz1PF5AosMn2ZrCUxkkVwOTZKEmgWPZXcvh
tXCZPw+JEl4VUMP4mAwdoXhw0uf20UznXZNCApdZ+q6r8Sa3eZJxwjRiDOJJm6YeubgFv2bOj34w
dl6hmfpacL50ljD4wYpVB+h2p8h4ODRpb2iqBfpXbpUWZdM4HZs63paadVTCZDML9L1zExxTPbjk
svEm99UmtTqy+cyxpnOZTOLSAzP6Kbesjc3uprGzXdNIOF21m7AZxjUlzXp6DaBBXyMurPx025oQ
fEGHcLQJbU8JzGt8P/c80hclYsIvy9nLsvLGr7pVqSP4sWWkEoPKw1oYya7fj5Jhohvq/NWSNhz4
08OcQ3ONCLyYwpTOKSL9Elim4Ayr4tOIciCkfvxEzvNGjc+rGfIxC4OI+Zf9dwO4aSngEHkMbBEY
44dpNPsJw0CcywdSfG+Rcq9J/3QTI9gsYcHtbG+7VH0zfIH6c2A7O6RsSofnYiwe7aK4sjrB/kCk
D0k5v9gtlAWcRuOY5MyUY3utjyndC8dZkQu2waZLuU5QuUtdmdsK3jKfXnsWdmYcFhDtGFMsQCNH
xp5uskqgKT9mDbp3WjqP1mP22SbaVWtStYrLF4Asw0zbjOuoZJvasQOZ7CNbuID63aQ+uQh2veW3
l2AL3Ygpuu27EXHXRAlraHz5Xxr3YC9V4FKa1Et7sNcekTmTTW3X68CIj0E2rKUObc40eCEV7fsu
3spUcRMYalRFvhEaSKR1F0xXfhIzyXObijQelptnqHi+VK+a6Yny26kyQvXSnXv9klLwYVZy4B+C
sXk2s5qvZ4KBU/0h0YYdBeuQFgQfTf3IR7bY/ctJvh6WWlFkQQ1t8xaMqVdn1lWXWPT12uUuRO67
1pIREtV7nzgBTdc4VU83Y8dxP3zhK0Vj7y43MBxwLarJ5uXKoFSyXSQrM45OKli6nCZvkNOgQPJ4
m7AJ61wUl9Y5R19xVzaGoXAsgoOHYnxuO/3S4YeIeTJ1C/4OJSQbvtPL4RaDCvMcRf2gWiJIY+Ut
Sn+ALj0ttZiTAezJxqjdwiM3oCpjq6IdrWEpsxw+dV7X+VrOkyt9nhDlsvmdMx/ndfoyiuxD75Sj
YJXkgkhdVzV9dTF9N/pTJh7m2medq12/DNfDkB2Al51lFGDQuLCSb4wGrisUrVN3dsnskTmt3rrW
PNz0gVgno4SIpAGNL7f0DaFlW8SWXqEjJoZ9TPP43CTxqdeMi+CNgGXGVN7A+x4xi3m2Ka6VXNoG
cb+Jk3Q9mzC4lHCT1ORaU+KLOQ5gkliWWfFZp2avsDrAPOR7a19KSy+WJC/XumtDSx+Riu/0uj7y
INBLL0Wl2VFVuAPMidpMrB6Nl4iN1WHinJ5kYkGcDDGG4MAGnoRg3JgONPhk5JcgHVbDYHuzXF7r
6aazm5elE0lytErAiwMVjLZ+ipYaQKHijF3/ueR9iJxAtllA7bV3NGOMwsUXR5HInkl24WjWN9SR
WzJvy+zLABgAt9hQwoBrTO3NTdQ8CNW67pv6yuhzbA/aURjKYUAbjCy6+Bp6sma92XJ7t/SAdCR2
yRh7PB3lS8kUpJB3v0RWpYp0yRuG3HRpE39jEr2hMTHjzd62JXH1fTW9anF/TvRum06Pqc0GZCCc
nY4WsVuEqMinU8Zwy3rWSdluCaEJt4Q9GhJK/2I+a+wwlLr1Ej49hxg3BV4ci2alVaEzE1kmK9ra
iloU/wVK+2k3ltm2IB6y0vHilW7IaTLzT/lwNSOECRcrG8fApSPhyrskarTjovtBys5JYt4HzbRl
1+GI1ncabI2IdvaFIQ79qJ1NQxpdzWruFvSPgHOaPlb06yT0PanvnGRqtlnHFoHywwQlAUe9tv18
zLhdAH62tP6uIUVPC+dV3izCqenOX47WrZDvvgbckuBZ68mTyZDPtBsxUpI+yNYWkxTV1r6WJgsY
VoI06VGKZ8iJbHTjOImZvLpo/IEoCNAJfVxis2cPXLbL2woob6rWyx/FbYI21j4Uk7pKRuXERyjZ
d9FwXT1tBtppoZaQclzLLUPO/vDtntNBg6p92C2bjSgGCZWBQKjJMREUoU/9mvwcFyfakz+U60rJ
9q2UbJYJXYQvVaDhGfhY2omZ8bS0CbVLXRNo3BgjzsKqR89dpo+lifVi3EbzqwyyvryvaXAiWf5E
owrBqPurJhzXNmvKWK2XGYUnnCM0S7BMF5Q/y7PkGFXtqpwo65Y/hEyzA3l5y7QdZdFV3Ib3fFyz
ETDCJLHWijtG0Tno5DVzRJY1jsBCqbNAoMaDCNWfLNtH35VxbimQwgxuY9m7wDZduzLXM3VylNFa
x7XpIXriRKZ6yIB2fJoOXZi7LJfxHN/rg4nHIGMKICjaMQr1lAKPc5rajqZxu8yvJYGTXVx9VLN8
qE3kVFCR/kUg02YOielYzKGAFZt6wpPZPCS5f05iKgl3o7c8+AIeyM6K1XIDiVZ6dHmlk11mRp3/
zfWTkc8XtYx2MYwq/7o0N4svYk5vGTk1ysRlHpvJKJrCAShGdbDNHPhNBOzANYVLcvapMJWLxiGx
jXsArfw48+RmOnmYvqMAhF5IHfYIabHHS7/mFrq09oAQOTIilp6wX6hsFe1r6rGh9qhoMuNso+N0
y9zfD6U9svcmUTaDNnSwnKgAvjUAUJ6+RunwStmCe6uxfzD3YR6TtMSN5/Yck2vq4viihqXBYNZ8
gpw6A/JJ9i3QQH1T9HFIhEoDZrf0n8R87RT/SRHGXdVi/FgeIMyNl/q92OYQaelywTDkiMsx665e
8lgREd9o6nylpMArM6c4XUtbd64mBtmivltm4OXnlNO8F33+WftD/i5ScW0WIwyP9oKDgXNCfdvL
iTeb/aUYpjMRJdeFprwbvbw3pIZeoVK2Rcq7Q9oN2GrGj6WbwN/+SPT5lXRVnm1ovfW5uOlzDexO
B9s2i1sCIou1POfUrVE5McW2dLP0RojcG6T+xz7Ln5N4fo60mp1BeSamfAWosOYh7gJpWOmZjTBY
fjYq5QqXxrG241uhJyfTaO8kqG8NXgQBmXSXFD3+4TK6kX17OpSUwVvj/9y3ZfUUxOrDkCgvgaZe
9JSNQKTbG6EQ5Zlpcugp2sCUY1c3fl9dZ4N2NRvN0WRrwHmCUORK4U36rxzf2GxXSYZ9yMoadvjp
xLFVyT7yzn9BTHfkuBI7GBhMAsf0RTEKW5ukHIyWcd8WxuioaXkejX4zm825BBigoo9ygzgPAZr9
CfJBfRYAbTJJMrfGmeJgT3qVRdQ4dTGB65TtFWIs1Qm04oWp/U4ht39Fczw15lTBMShPjaLes4G/
NnT9MljFW1BMBM2k+TqbzRUfeSUAZRXDvItD9WwU1rqxolVvsb0dlJdK6MwwzGasoGC5ZfpRo1FG
/NOonqxQHmtogYFI1Z/H9EcvEGpUjW8fiFFZbjDFAmVgxs2jdsYXClWjN9awkjk0jG28ksyqOaZj
/lryMJKmvRS4v9oB5R86zetlBJsGtM3QV25aqY8DO4Yy4VizTETLBAxp5/gZI2fQh8JVNeldLRfX
FbRjUqWvJYKCemhfIn0s3ChrXkY9egPZyVm5dQiIzmsa/T3PEaW0FiajWpM3jeHf4wp5gPlfFxrM
tmBW1cf8qRgqsjAayZGnYl/U9g1TPKalhvlWsi/tHJ/YnD0Ypf8aBBaOF2neW1aPEFm/BVs5jGn6
1KAKytN8q7bmgUwJbp1b8cHNxRTtLfHcwVuFD0lor32R3Bcpei6korFLcAjevXQXiRlX1MwGo1TC
i6wySZGGdUupL4TjLfoDLWZim/tkhRXoqW0VuML4dkrnTyvq10Y8T1sp7Ic1dinEOqgLK2e2yorS
bKzwcchRV2osf9eSls346ky8+8HZEIXYzHii122DX8mXqemr90HkImPOIPi7C8lxyTVABqpoHFgk
DOTD1gbh2eKNjS5mGiEFqz6xNvNxCHJ65I9PlW4EH2ptZvsG+QM09jyvxwopmlGKs0FA8jHxJ4Tj
k4puLNB7RxnyzkktDrl2LCf4nnE1ykUSbURsfI5qu+716q0qrYscjbsq1i9+2OmbGFB3hYg9ixwl
ZvYNDIOYzzE1CP4mI86qLLHO2kBydb2PfmCjtBEH+/npfxlGh/vX16D0bKVwg3LzXs4DWJFRO0El
HecsvMEYvBnTZFdWcIHZlaLVn7+XrPEt2UWv5rYp9Yjwjiiz9rAzHFMUe/iT0IufJGt8LzmUijYz
aHGuTmL3EqIiWDzVns36IJK3X3+Cfx9Apn2vNxRE1BnqY7ShM4JB2YBuV4yrkvG85MIsmTC/fpuf
pKhY3xJasHSqkGcjSd6j7MKPnESW/kmAx88u/S2gxcRFhP11+QQgN3iXA4V0k8b0fu/GdTJD/ik7
pdWawixSYnNTFBeORaanPPm/F1tjfctlKWZBRE+MvVxqm7tGsc4F6sffyhzSrG+pLNkMO1V1mbay
KIC7ScawdYxW/rMsJnnJXfk3qTXWtzyWGZFeHPUMuiSrYYPsWinZYfYmWQnhpFf5CtdJ/ihpmdKj
YlU47w7tPGCNNAbCpok6zjArligUfrOZvkW4VL0WFc1E+gUSAoR5ZYmRE4HDnyQzL4397z7tt2Eu
q8UU+mZCMdiqzlrQL3+6jQZlPCoIFuP1r3vaT0b79/pEbVfFoGgEV2bWbc7pAzAVa4C4U6WHX7/B
T2JuzCWr6Z+68jTFwHbhTMKctnA4z5xfwAGC8k2EH8toT4Edfv1OSwf+N8/L/Dbaq5xDDyU/yZkM
/LdyyJ7l2vqzxMSfJEuZ34Z7l5ukD4dcm0PcUFxmkGMDETQ5E1hNSq+Bcfz1h/hJo5vfRn5EQIke
I79YhVL+ouEG1atyVwf9n5RN+dkzWv79n1pDtcWkUueK6pO4BEl7JG6l734vzkwzv41+kliaMcGy
t/ra2C3PKBz0P6uE97M7/zb2p1mWMR4vLhBTekPa2npykGq/lb+nmd8GMnK9MVN1CoE01P/wSJ2t
H5syN34r5Fgzvw3kfupMuRuXFbWUwyuZFGLCSss/mSV+8ly+FyIKS7UbYM/oMP5wWAoZcDa9+XVf
/Emn/16CqBtn4UcGSfoyBcdDrYa9MzyAhgGjYKVj2Mfi8+t3+sl+wPg2dK22qEpJJj+fBTo7xXVU
QOD3CEs5MzowELgpYeuuf/1mP5nyjO9jWZcNygKE5LaRE0jtFfl5qKSdJuTIXU5yv36TnzXLt3GM
DkPYhij1VaqalWsiwe+oR/V7k8T3ukR9gElpphIumYf2g0REWB7Mp9DWd79379/GcTZGmARNqikW
0eBKUX/WcFr8+tI/md6Mb6O4N8guMC3u3JKjtUAVh3/vIsXN7234jG/juC6L2NCXctgkj44uoULB
LkwLxfv1zf+sTb+NY2uSKWTpU0k7BsZeLUCQXM3G+tcX/8kQ+F6LiOJEBgY/ktDToStKgHFf9/e1
QMLiqGWOPh+rWoJe0pDH4O+f5z/fx/8dfBbXf18bm7/9F9+/FyVq/yBsv337t7si47//Wv7mv3/n
X//ib5vP4uo1+2y+/9K//A3X/cf7eq/t6798s6IuVEup8c96unw2iEy+rs8dLr/5//vD//j8usrd
VH7+9Y/3osvb5WpBVOR//ONHu4+//qEshSb+85+v/48fLh/gr3/cB6/5x+v/8wefr0371z9U/S9C
NQSHEsuWDSHrzA/D5/ITxf6LbqoKuZIozSk5o9K9ckJxw7/+of1FkTWUP5auq5phmEsYZFN0y48k
+S+aRUEnm6uBkqhkLf7fG/uXpvmfpvqPvMO6EeVtw3tC4v3L/saisBEX0lXDAmu3bFX+NlmaM7dA
+bwLR1DCIoa+3s2zfKyL7FMqRLhqtKgkSwuVXdbZ76aK9MNQykfF6vUHY7YOalveInje6nP1rAT6
wZoMKkFZb7NQt2MX+I4sWTtEiOqiwkGfjP5e7ffRXN5XC/6cTtkrov/tpJReKmU3CvE7aYvwQjM7
tl5KhFXYesULkQIhkDsqlB/JTC0ru+4OPXpPUvXSLHoocy3zQrk3XL2VT8NS+AqH3Uff7wiLfSMy
482y0TabMZYfQyh4OtDQI0eNXJBlaLJWXIY6vDFEuGjV4bEwUvLbxUXJbLTimGoLZbzko2aSSrfW
uvataIgBCxSMuw1MY2YHN+iztSc1R6IN6JlRtlwa1XJdwmYVHbxpGEkVCSQoicdRWqf6/VDXT5XV
rkUqfVb8rVOixFCwQuA8S+MrW9VCT53FPhXkgdrE3a1irdzoNRLKBvWT3gaAvAVbRgPBGOwHnmFU
7S9KN78zkVwPPcyLQFWcjWg3Ac5uuqStvbCuqeVtU/+ob5sPRYtzJ6xsTyZZyDWS/k6K37RxyRIj
G2cdTwLLPtGGoYWpS0vPYZluIlN86rn6lGq5xa8VK1KsblPOTAKEVU7qKwwIxAGot1MEY3qsZDtc
4wzYN7aJSKL/HGR1usLUtorsoTrn5nHkg0ygrnhP5hPu7HLJGim28VhCi9jPjAtlY039SYsjBYm5
/UKy/+zqOC7B0q8MIt5WKiu7p2XBOjRZZNIcTVWd4pQjEMPeKLq9O/VTW+6jWFo0Yf6KfIpqTVG7
a0vO0EvJ051pxTxuGxppFncElIT7tpPfCwV5uY+Y2DXN7lSZ7XBMu+BWmSdjr/33i+UXwpPJFAAL
bKOVIODNFZWxUWvlMWvsXU32uRtLpWC0WOJQ2OqE6BnEqujzPQEHC/+moM4VMElVU+9jJf7nl69/
85cfRGMpVirGYoTO844MyWJTEIuCKcHfj37hZgEHcWp0fY6kLEUg3nvgw7VpTMm2mKls6DQ9sZAq
WsH911fKpK8V4mU2aWO0+yyKO1wJfPX1kldF7BLviTB+GsPDNE1IaEIzRTC4WKq1kheCz/ZSkRP0
rFRo5izgaDZDmTvPwyW0ohlu5+u1NGcFhFnc0NllYoDmo6ZObwpurAPe09kv9gI10h5lebGXer8i
3xJuLmhhA0ykPWlEKwgCN60Id+2oI8yXihO2nWhbzlSvbiZppq+rOLGzvvXwU5fYiZrHrzv9ehnN
toI8X27663vNNPFRyoPqDGMwenY2457UXnsiR/BkXTQzD70A6fveWtrIlrN8//VtojWQKYR1QMxr
CiJW81xLKBG0NtTRYiFx6Urmt2Z58YNz3N2kFiwg2pxNZsXmZmzaYt8vL19ffb2gGl8ce2jtEGu9
96aJ6C4ka0MhQn9vBvO079rkR9GGBANWQbvHUdTuv76aDd2rfSjLop7uSAXpvXLZSbdBMOylCQzJ
tJStPQSfftrNK9aeFiyZFwiidi9jU+wplRrKarP/epmWq//Pt4lQMZ4XA+EaosLgLYXNXgifbIOu
0gk/JdsgQcqBtzyevNhSczISePn66qtrj4jW9+rHnBQk1+i4WxTEVBkqbiPxb5AxZ65qaNU2pmHb
dnqNE18jrlS8+LoSrSepa/ZSVEw72bi3yEBZd9rwRKpmu6OQwbHyY+CRLpbJazCv0etZLjlIr1U8
AeHrWS55BWnkzqxTxpMoC5IprBjd/URCwNjbyUEviA6wI1LRlj781SdUKRt3jZbdluGo7jUT8d3X
V4GV5qtWl0l47WrUzUptUQj5SLRjt6kN7ZioDdh09vU65Qkm8dTnH+R8XNeS3GxpuJF76gdrHyiI
mqmhOcB6N5i6spxRHYLJIYw/5HqZH0C59H0ib41OovalRjc0UyoIxRj7RmD1RBHKToqrU48zXJRh
6rUi0F0qMqWnYXkx844gxDAoXbXPr9oWUkwxiVOkPoPsIZpoc42qWcpGDzp1R5Gf+kgvEzuVID8N
wQUJgdaubEXslSPzZ6jOrVsS54O6IF+RZsc2oCDmI0ppPKvJrXWkzIggZj3eGXx5znTjwSok6e/f
JUlkbW2ibgw4xptZVn8EeRrv55ZIBFYMCdV4LbR8Y5r+tKmFX7sF7MWauBbqi8v6VuFE8tqrQ4nW
kZyKgWeEwC6c5x3OKvS3oBoUG6FhGmi3Zx9TnkfxnXmXE3RiISw8oe4KzUHxhhlUpbTkK4nY3GJk
ZWwbavOQQ0u25rhpZPNBnZMQzZ3RUtoaOXg5sxNKgvGa5ErpMKWWCWEq3RTM4G5hSy8BIJorK1OC
FOsMyzvuUiP5AKS/VzlOeeCWlqPJNT2QHGUWIzxzSTGhYBfmOdASUokhy45tr+OTi/ZtQlYQUnmn
McdqFaXk2pH2iNFZ1x3V95RRXp2qtrLQeiGS0yM9OuM53Q6zSkhZoX8IKd0otUq66UCjzaa0lcGq
H9kh1TDFPUQsbidY3tGHHCoJsDLCQ8MStMSssQIpD30GMtx0lCVL7CJaB/1lgKFZVcFA5Fyy1apq
3BYqE5BWkYREMpNHeixq3GbcxrF5NhuzICPqSTQRabUF7rSiqT1YJ7Z9AOaRICIEXDVxCACq0OXL
2BTY3ml9s7Ws8FTrqeKRlPqu+BIivZDu2rHNkfGNt/iax6BP3BotqJP7pnowKR7tdHGPfag+RW2V
3SmSvY1VPKh9Xl0x9Y6erjXWVqTdR9kjEY/QTY4tptM4Hc+KL1Sielsmeh13ozHYxKdR20MS9JG8
Tby+7otdiK/Vjv291VXmvRgI+kXNq6HbKgm0Dgg4slR1RUni6CARNtRbeGOJCUMP53dsu3xszWrR
HbV6mNzEIiUaty12F4kQGjX39TWqtbNfGSrqaTQKGSSW24uBVW4KbHesDXk3lSoU7EwsSxhe7Mb6
JGsucctQ76FZ6/fELz6NcP4wc11dj77UHiScduy/mmCjWsjmo8zcMgOiHlWrHWFuxlavnmubMZZr
ZezlbHGQSUxn0fQo8aYOEpO6hjPiRKMoTrGk3uMQSFYj0XXP6Wjdk2pYXhS4tmCm+kaJWItILUSg
xqwdIwPt2zhr5Xb0sx9kBqJnaEgTEX560urpTOrTQxHWw47bPyaJT4amP/qOwjDUlF0k1b5X5Pkx
CdstJMsD+PqSyZ28Q9PDo1vZGhKYULihtzY9Zs3rtrNkRxkJEuHKeJ97EzOVyJ71Nj1KdvhpEutI
jszY/x/qzmM3dmXN0k/EC7pgkNMk02fK+wkhs0UT9J58+v64zy00bgE1KKAnPRG2OzpSihnxm7W+
hT8yvggkOIMWN1tpGzaGOKPeujlaxj55VJ7atWF16k2LnCIlfnDNPNXJGy+BAOdYXpreHV+aqrMp
6LJXGzOqH9kEbY0FTQhqjvb690OEkfifX/39bZh6w3GU1uX//rklC4pC9PpBhjSIHb32FQlkuEPe
/s5R1j/kYzICUdk3HQQ1M2vvKd2SIxfGG/bcp8Sb5mtYQ4cwcH06Rns3Tc7XiOzlULNoN9X69Ge9
flXrB7MqUTl5BL/GeevKE6EvHOhLVKxTzqzeNyPKOy+KJP467duFGrdxRZP6qvtmuWG9Dqr9M8wt
DEPTemvd8klXE4Icl3oOUcata7vf7NGbg5VKHJ0E4XAK2zfgCEOkr9NF8AZE7aD50obW5WmRumA7
JqPJyc/UsVsjj4+qTJBrcEhvWkd+VVb6ZRjl3siyB0wtr5OT3irHL5fKu5esn7G+YXQYJhQCki5j
5iq86yNP3eDwX3VcqYn8AdW8lSbrwxzzUi/2dPr7QZPDdKp075dbetj1yhkvIn3KSqdGtJRa4ASZ
Q7at+TTZKvGtevgZaxcjXKef+Dw87c+R3hZnz+mgAsrbWM3vqBC0g2suw6apGgRouE594BV4zddO
zIXh7aYozLXoBTcUJiAiuRH1xBIbZRrhq+qBWNGyEpOQDtc8LbqLwTsZ/NPeAVCE4fBzyZr2Rsms
PfZR9lDB0AxKLez8PtffPAKY9wv39xakU8mLFHJP6Hs9Q/epaIGG+NlrhSJ3yxuDosj+gBR810w3
PQk4a/hgJvTLCjcScg+ETYTltbcydRqIxqy+KzWKYNBdfQO58QRpBwxybU2nsrW+0zTe2qoMt5OX
hfydzc+ZWsvHG2PfpKmWUtoqBAjNcmuiF2Xw6vF4ZPoWi3p7Sly0rA0qiaWJkxtVkCo3N/ahhvfA
o/ttluB0CjpM1CIIgcGfPhsjU9SsKgNesMFnUW+dsFF5294Nd4Ypm6BV0QGq/hfyYGdb8zoiB7kA
kqKtWQsJx1VYDLvy3EDh3JRm4aJ8REGaWOJQ8+2da93Yq0zUR6N2G7yVID0QUq3a/EDvSVIfl+yy
VJFDqYLYUZs844zJm7Q3mAJxcg6nEfB6jMis1cOjCjkFqT57TDz+2CrpR16PUVlzr7a5uH5qOu4G
77GelCdeRWQgNXIIQYTfRhiYtmboWD1uL8RBvXbDUOWuQWw3iUMlEDSDczkem1GfeOvZxyry2qPs
YU61puLZIHtgU842hCtsz7pezShhFsbRi3esZfRn1FHyNvZ9b8ldU/FkmdHjWLkAG3RSjkg0RNCO
Kcm0kkNrNbgUOcGj0D6XWjVs0qKQO+ohHHBohSxTfiwidve2DaY1mzGTxnyTFIAzhD9aFQK01fwQ
5dURZYqxcTnZfZXP0VEbxGFykQAwb5MbYKrXrNE4szv9MGd3hW0i5p7w6ZelyfqzoOkmYvyAv7BG
tpJV+My7d/IV/vD9W4FZyfjiJYBUSus04Av2C5ViIdajbw/KFJbgeafZM2bZcOE0MJjH8F7PcNCX
shboiXHyaGJGlI+q1ViSN2mOiG/nirKteCCyqH8Bq8Spn/wpdE9iaaUP0pfwJpPf1VHVSMPzqRYX
YZvWphvwQVk4fUNNvnQhrBGoqiWcni3YEODE1SKDqNEDTcgPI2ETVIfaEYICJTznRQhi0p3cmGcW
63FDiqSttc+6w5daO79JgYZvGNDhOhEnnKoJU0sU9vwx1l6MQf1o/ei8ZFn0XDIbOU6UWpvQcjW/
wSf+bFYTBfh4cTWPlHYug6DBXoepc/Brsx7PpjLKAHLARquq+TeJMN+XpvrUR7YLjCbHZ2fewT3A
FiMcgU6sIgOja71r5rTDoRDOdFrafDwJ7ZVeMw76rEL/D+h5bJJwb4Tqns0COXcRFWG+murNvr+B
S9wH2NkB3ngzg4SxPSp3mM6QHKaDBSLpPHdvy6wABGmIkryBHE19nqdD78wfwkGp4gHJMcY5PlDv
4ZiIIiPoW+ouDvAcVA9V1WB6J0MWQK8iWrVowRZfjrgMzXn6BOu3bBN77PfTeFmiVpz/fohq49+/
EjXJqvWgC+aA5Yioy8VxNVeXIst/iyXuAyx+pd7AzMy6b2iQyTmJtp3Si1Mpsy0mb+P894MsOM0x
XQPCWXVdkt4E2Ia6eo6szm5K8kVUtUENUu6QMJjPBebSRXmnOGU4UiQepwWwqNuZU+6Se4sV2EU5
f03g0Br4C0wEz1bmsUobH5e5OIB7Tc8SJ+Q9XM0XZD3iLUy0dtcmNZDoKRNvDsZSiluxUUOF9qyZ
o1VZobbaEKW35NB7gzXd1lC0bsv1gyjCNxYrZEuQPxBPpKnqw7vNJgHya9KxluUHPjNRR2lO/Wzm
8nOS4QLPDcdFxfG3NToikpKl3HVIZDdq9IxtY8o4CBmC+3jmOF9VZmxnaQ7nweyGc+ugxiii6deT
2XC665yESa8LS6Q3OQBQvLrkZRTt47KYQVGn0XMFQvUGfZ7CAhFnb8Zgt7uMUcoelVQf0BuYxKv1
nxL/8F2TiPExMjFLxUP2pjs9ZTGajrb2Ugij0aGZqSyKmIN0jEW+Uar+lu1a29d4WtLuRzYORIT8
GwSOdkm4rKg5rXsQ0c7GEdiunIfC7YAUmjeVDrV8odrZL+gCux4bo9ZHv3kZEoDyWiq8ioUCFRHu
LLJcTmaRnEnKRvGbw5p0UsIZHXkvJsufyMHYFAgQfDitDcsnBKt5teshRyJC7kGE2Xhhw+S96h3e
xfSuvWo0f/SKTxr96jQOr47JAA805C4MtUMDam2XZD+uluALqPTQn0M9vRppk17rNvkhWwlncE6r
2+Y1u1n3CdrzGmmi8lcyF+/hTutvo3Iui1Nf6nEM+qrEzDQU2S0IlbuEmrhIpPicS/vejf6YsKiu
hkVmAa4tDQw3pKvN0nhAEMbqoYDnoI0O0zqQGLn2OJXJ1W0N3rzprWYU3zYsA4HjxK6QgvaeNl8G
lOEWKbro0cXd7A3dnepx4FoysDHunw1MDAQGBIPD4eytV6ONLaDzdD2Q4RT5ntccUwBoZd6TuGJ9
Y0d/FqUe7RaF71O45X1M4JMuSgKHPCA1ag7fYWQ/gRUe9oZHFdEwYSsr9HxkRR1RjsZ7Lx7XlrnA
DBUX9cm2PNe3E2d5ZqvQJ1b0MgnT2gEbRea9SBpArIBLnPR+h1DGzxrBnURCReNAn81h9R9MO5+C
ypbNEUi7eNU0jXGN694npiYe9NY+tTJ+rIQprlPqYEwTjrMVg12dqr+zzfVXf3/rueZDCM4OWDBj
3xydqhZOtyAeKk49DQsxOTolk627coTyV/KpSlNkQcy6CvdgcUjr5aVB4p2xojimentCQA2lj+3A
4LzqktYMVXHL3OLUDcZh9ViFSfhsQVg0y/yQq7VKz50bpdpyL1P5kuTvlQ43xRuW6CTi7l6CHNlW
srzOqxCTuVjOoJ6EDFsDChWRGjOFuClqbQiw8n85TKm3jC1vU9u9cxmr9ENEj7h01b4xrzCwxwcm
XI852u1kzrt9zuoMJsl4xf0ElGyo0/M4pu7DaPEwOUaZbAlce3U9aszKPUwqao8t7IPAhcWVp0a5
tUdIbiNkKTJX/DKGPUDu2HGyYHfrYikw4VVg1wnduaDSdZ+ckktcuu2W5B0tmBdMK7MdTo8D7MXI
uLH5tgPeK9IfyZzRc4KmvEWqO31nyJbpay6zvZrZp2izvxAReOAdLvxucWBgeoFTs6RtJpJ+iD2J
QkPuIqhOvsgKmKtUu1vlxBNJFbXOEIV/KRJ5toljIE2huVqrlL5SLrIykJJ462Le3k73bOSTdmQq
5Qi+InPK4INmd3A5jStn6guYnXpzr3fc0gBwGy7996yLf6yKKTooWHoFTsMdLtWhtZcLl9awGSJK
niQeXvSweteMxrinuyEmJQEXR2zq1bUhS0aOeckn8erkLDG0El4g9Ir4nMDgxJmH5zriCegZLtCw
35SUu7QHT8LK65vOI3ohjYmPculWK+gHkGb30ww3RtVqvMWYtuXp5/Vp6/vcKM66hyZJXzSx4zPL
u78fmpkiBskioZ6OHnRThb2BbeHZ0Zj7WyeZGm9Vy5WfAa5FBMhzRmbamkpoZ2e7xV2Zgubd9Lb5
aCxmdRe30c4k8oKzlOUIyT0YzrO+32cTHD0bv3L3ocmjlbaffJ2ndDH/AFC/y1vJ7sZmrmbatzjq
90XTZpfG9j7cBZFmYcT5paTU9Me0xRptRdrFW8Z+2y09w73CfCoMWOOLZ3I/kacyysFj5Slot+fw
qXKSe4Qip9qoD149Tn4W1/tqHq3TGuthWXHHNFnt265/CoVm7BfNRiar2+yPvPPUyeScquKd+Nsn
Q/EcaE4zbnmn5nSoY3R1svquHRhQtFjlwxnkax5BYS2J50DtzvArcZl0UZs2+U3lNu0B9cQmr5th
Zw2YY5SmbQu7G/eMOgPRJ+pk8KjO3k3hqCOymU8vpGFKneUQG/m9puOrQfp/wrJ9SphG+RnxDhtK
GcQYTh+e5jTKD7z3D1C/621oLucceIaftRG4oE6lbyCj8OE2w0e/xARCWBU5OVpT3WSDcU5nP6a6
OxlpKf1Sy50tqMP+NoVoSKyoPb8VfWZuPWEVh8SyuxuhJmJgZPqlOPW9OQ4IuQFvouuG35l14pfC
sSB+E+xlahRWanayx7odiLLUQv2FqDyYQ7W4rxEWvr5LLJI/TrUAJtGn/q7RLHHselvbgVoWT64l
f9IybX4AXx/bgkUYPoZ7ZUFz0kO5Hd2jbovksVBxD6kwsUBq4zjVWYEOTU4dveaXxYAnkR/YFw6q
7mJZbKBZnpWvbls9dm0d/tSwkRM7ma50Hf0mHMzPxmVtnpLeel5Gz4TU5c1Mb9mpDTF2h6rKf6Bg
JXzhlYSoEjMqvyPeTB4TV3g7aKbdkwu1ZT3gVDr0T4J4ASa/TnPJCNqBgWWgJiDpbosoq3g1GnG/
uPb802TTnU6wIIRu8BYiniFH8+SBmG+T42xBLBJJ6x6Vrrm3BGuNcPgF4KoC+siMTmDMU/lnToFm
Z274ksiG4CGhn/pLTb7YbnTs54rT0Y8MGEc67ahtaPnBICJsE4YO4l4cxF2+sD6veNt6rGIB5uBr
bfIHK7cvrbmK03rXPWB1yv25goPY2w45dwm8b4ak3FxtfWwmuGe9+8sUMZhq5rYOtte9ZTIMqMN5
wq8Xv9leTG0NUi628Wz3KYQONRxXd/mRZdnExuBnZMzMZDDx63IApIoPJMi64Q8HBICiS85PsBlX
NGGjeAYqAANav6vWT6mq1U2rjV9p6n2Wdn5TGATpsMW9RI15Jx278e3FZDjH2tyIREDMyveQaxEh
hfofxtYPutEfDI/vJgFriYVhfmnLj9axSNqUFNca6yfWI3TghdiAVidRrN8Nn3acFNyjvGDxCG7L
tg5zPr44bn6PC4ebjXpUJvSlM+WRyw8hbOGo2KF2deLkqPUTucGpBZ21sn46Q+JyyB7c3PozSetq
ieGDi2k7wXC8Vx4r5aoxPvhadqVgHTSV7aNN+sSGjDJIl+Sw+PKeJeBj51qYLxROfJKPgIUvvwNF
g5W+NRoonkjge47GfcZ8BQ3uW4v7SxMg77x7ve/Oo2h30DV2VsslFKkP5m8UG+yS9P5UAb7Z1IjN
gE/YTM26+m1xFIvJjMM/+cHGMfPuY0rVmO1LVJh3mcUXoaffLGNOs0FzmuhTG9ghdWlke2dbOcVK
giNAsPkJ06i8iwbLX+SQ7kTqfXEaXxqo2GcdKGHVl+0tMPKN7LNz0wp3x7rXTU2QTvnEvRVaj1qz
GKehwik6R1i+PP29IxI0qFL4wYNaHsYwfcuHxP0z0OsrrvJbfjIM7prVdAmAo1+i5kHLcvvQWPiz
UsPDHZbM1yJbQ9K66FlP6r2LXeaGZ+cS1i4UZkJXbqSi5p/aSJE5hDVLIrHctG760eDi9+BWD5XA
59il5e1SYYFzkvhscv/gTANHjDSEdERJqR8BuxUFcNOxDkMm07eQTLCC9mnqJ3GR7XNBA49xYWPq
ehlUI3mUWTdytRgEZ/fxl2fnNZ8ASK7yxkMKBm8jqnPcuK8AhVi/9fjHILzMS22f8/gOCBEeH42B
UzgPX2NIVBP+R7UziDCxVaq2izd/RghngiXb5gWP7xJ2IKZCnKjMBtjksX202RBvTFGFZ3YLSwAe
kUzgxklvbLBF/3xwMQEyyBzE/p+/aDPQeYiYdR+WsMbz8l//+u9fTwUECTMf+Z4nNR3kWD3PTlXM
m8o2qVOMBqxiwggVqPvvwq5wTcgiiIkNrzt7iMeRCWGuoULs83etAkGaF5LdoRkf037eayYxKF7y
6brMwTqEH9QCGO1JQ2IySCSp51DqRcFismnHHJ1fzMLg2I/bR5PBSZBDVQ083cOjpo4MJJRP7iHQ
AQzaXk92mzrZMYO6SMxYTI3vFPhIIDlAiHwVW2Jsj4JxDKFA4cpFqb/cxmbj6t1XuiKZrfXuEnrM
gJAw/AKyCwozXqCEFT/VKozqzWJXKPJK2kXel4kdMWhv18Qr1/XJS2U82LPemizWum6GUEwvrG3n
dTr0P7fZjXp/5yb92Z7X0BDwHkWXfepgPqGHAUtsmweRFI8j4o09OpKDyZ71hMyz3lUp+XllZHmw
bWGuJyOH7JS60JLyMbtg83OPUz0EeOYQQ0AQoDety11ee1jnWREGWW68TTW9qzLePaP4WSbvmoNK
2MRrKkLBb4HfsgMTKMi27QpQgbNzEwJii80XI02+LQFfeNY5IoskebQUYaRO3ad+nRUPY1elHAMr
ljPdtUto+iSQ2X5eU0kKFrFx/mm587WqqicxsKrFWmIc0PZsFif9ZJHyqy8stVhmmLexlj2YADoK
m5+ZFfKs5XqDDdPDwMvCTJUee8nYy869zH6rqSh2VYwWCWROYIsZtbAON3Xp1DnzIuaLcfG54Gkk
E94DI19iRc4dT53qDoRG5231ATh+k3MMwcPeGK0FgFZMUJy6h9RMnqUFAoIeE692praETVJaknkF
gZCbA57LAh7V/KMXy260OjQopXlm38OEKDYJZijhlJvm++DC2U/6BC6LDvO28srtsiarItM8ged8
X2xoUQ0UGmt50nGLPiiJsdLQkruirHH2iMAacd+n6Es2neSR/SsP/X+tkL0m303Zlr/df5fI/oeq
9v8nHe3qhPifdbSPf5qv5D91tOt/8I+O1rT+petSR/aKoN4wLBNbwT86WsP9F1RMY/0bKQ3EsQis
/0tH6/zL8GBaeK7Nbtc0dGxE/9bR2ua/TMshidJ1PIu/dpz/jY7W8rz/1P9LxLOG7pquYZgMlPha
/rsPoGPtA1sSdb53pUHsfLvH5+DCem3csg7IduL9QxCfmasqQMBlwQEiR6PYEyK1QBjW2FcsU8yJ
XAROPrGmpzCIZjoLKnwm0UjQNgiXNkvJMcus79WdiX4AmMzk1zUAn4N/bZIHR2l0LRfXc/a1OUzH
pDoUWE4ZsACirBtmrlrDLZZmHtO47FDk4YibFwtzizg0t4Efx2p1V5egwxAROS69VhT+ER2IBn3o
8YUw3ZEEF7vGVAZF6LK/dBfkv+sCcroJJ4X00ph/MPQ2ZCuQ5ABj+cHLub/7jpUOGX8BeRJMOgb1
lBX6snUiGxHMWFVBwVxlSkPzyPYUcpvHxbbKLRgpnm0H4VaJEby2d3Sr/YbqMtvAQgCzg5UKRQv1
ropW6dN0WHOGFcJPIIoe9n2jAXPxp6xqpHpSIjWGX7U4TbJ1ixitWZqjI3PYSvbTxEAzo8sardFX
dnTBnk2OhgMMYJy1hJCE+k+jZo1hYH9IkFbtGfk77XhixvTqTS9aYty0UcpyafxR/MNNnalPmEkR
c27nI6sLEsKwA2/WqdlSa3CmbfM3R+64sXHkTV0nNqMd3lDlG2CnPFiZMFnwbH6M2uMo3LX1aFfC
QAxEyAkPTgX1B2lgzoqk3uVW+VXP6yT8EkfUEHZNjRN7jCTsPKVxbdg9dGEUkHpNkUG8uaAuKx67
fuHiakESOUmr/Cm89qOxd7MebhTXx/AbGvoBkPVLP1D28moh5ma91aqgGCh4jLEmH1lbPnU+wxx7
5qYK1TEJh8fZHG+qPKcE5L+LMviWYnknAwMNsGG1m6Ewbsbkt02cCzzSD63TfkYrPnRRtuVRJgax
xGM/NyRPZ5r1clSCoG+FFcGv8gblVxvZ5HJcQ3arTFqgagdOBG9/7Blbydr51MrlZbY9QW0KEYEg
TFgl2o2bjBeniO4L4d5Iw30TY8zP18xvk9wG12s/oo7uAVWATpUhpNFi+GUac5wYeLjVgmBo/Zax
iz80XCulMewp0W+gUjw2hjx25m8X5V+Omm8L5N24ai7V0N5a2qfjgIyJUAJZIn514vF+nri52LCK
9kEa1XcThfuo6A59ilymggwWP9v4/3nxzvB1Hro6OfbDJQ+pevOl5pstGjNodefaJMYTJnM2z2gx
2TOBAsnMt7qJHvhR++a7dKovM0VnmNH7b6wOYoGbvEUtw1n2dARG0hHBVBzCD9dWKGa6FljPWSuS
IcB+z1a5JMewHj/Z/R+7ub9LUuPIAJ5FKKHETvOJA/9b2AN6CJ7YUAKq4kjyhHNXleaR8Adgu5FF
R3ty0OKQTNBf4ly7b0amIlLJs6mrl9Qo/MbRgApm9NZmnM+r1P49r51gipAWonez2Y6qr4ODHZgn
tXtL0uzVW9muSpmEvVVBOdiPScbQv+3hwNHCtpvxvkFmvrHMgch3zzw2a4JyzmPoxwCCG3u+GVAc
k3MXvTgziTsM/L5Ane4ywnM3XayeaifDbVymPwt4ji797tlna7Z99XJ1IwckULpwGX+gE0DzvXHQ
aPUsNei5xcFTaP5RKJ3NTj6hm3xNxjUoaRpvbUrdoDMYDlcOOi4h3Q9rQSMnW/hOhcuu29izi2l3
pBlfExtcgZmcWcUykSIkksLZQgOk7vH2HNGQQDQoIXGw89rAawcPnfMUIBXxtXpGZKJr5wjd6BYY
3YvhZl+ItLAYEQOJipiyppH3k/sVrX+Iufmt9eq30LReZyTJzCuiK64W9IKo4KRW7fv1a3CTaSs1
3rZkpvpkAN2zsD0Tfye2nKgQj6bsgQw83xmQOIjowyAWnON4I0u6cycjw3nKaSRG0tfq9nteGJPk
DCg3w0irJ5ZXWkUIVBrbCIuEBr9N69d5ISZ3aie+02ETJeZzbWsfzfLqadcsm37CyLnaytpqPQKN
xTjKuu8IZnI+EwRPgB/rvdMtb6Ur+4BF7jVH7tmt6NIyeXbV/DnasxHYsX2fcDCbkwYyc13DzKXq
NkiXX2PFrm0C6EVRjOg9WqVoT4Kh56ZMix8Vx9CXSipEWfWXcXQ5melCCNww4S4XlK2WgUyRuEMN
BA66zxEUVeoF/eK9DZ31C8aQ2Qn6ILrWecPsg/3ffd3PjAkd62UQ820XkmxdCIUiTxYIkrSXwQG1
yxaXGWDk3s0VCKouMfcYdjrQb+yek2iFhdraSnHpgjJi0wd/D0BdbEL9wvR4z7t3m5rYUunA8YL1
2SETLUlffY/ekgPCzKdnBPlHMyWPinkNxzchlTl5GohFiGuwe7ZBzQIka7pLC34sOsp3VuQI9Yf6
1DuMVd20fkvaitGzJz9Mo340huyZ7clh8abCL1cVuNucpiKr/D6l8dcZ1QCtR8c10+mH3II2/Nwt
XnJyryL3rBtjs5+sZatFqLtkAgd/0Ht9Y5DBi+JgT5Aspw83p29HEEG8hbEd9XzTakVgb5WYjN08
MNmrxm7bxa6fQ4dg+sXejjZIomDVZfU6scg0Iw/tROZcSC5/KDREAGbynbkE6dWtvpvSxdhFXW5t
PS380lHG+Hxqj0y9ZCuL0j1YCTppiMwbloYW32JtkNagB5ZqHtqopuaY+xnS9XDWV/BV7Bmf5EEi
sSXAp0JZ10XK2MTpemOGT5ggqo3ddK/kL9PplonmlykNY20ReqQXkhPHtHwrBz5K08Nt2pf+su6g
0h72HfQ/TbfeqIcgqpLVvQWieyJ6npqvIQfGXeA3wTeIWV9tuPFIGyhH7sESQovHPb7aHXgH2Fct
A1Ke2Di7UVmWUfddRAUjRBPZsDYFcxZ+2234h2v/OLnGtjc0Rk8wiXaoIW/qJT/xFG9iJzrYNF27
Jo+5c2pGPmYIlN5oGu2cNtnWrLGK6U0VSD0nW5fFEzw1HqnBu6niYd/q81cs+OGj5l//bx15VBXB
hBQEwxEl8cOcVVh5IEOJCGxCtDDVTMNzs+CHqhc2EyprHlmdhNhOmndQdTKLfxVhuNAVX6Yo/45i
gfwN95E3PYn14dKyDKeAiD+kcTcN0tppTPg4xpp7qupjVegMgifxkybetkQy3+axA+qt2KYVOPT1
JiSTLdoYiI0PueUcZ6UjxEKBgNRrlTzmNlkFEKaHwvn2YuMlJlTLq8QzTz7B9wLcmlNV97ULojIX
hI0l2Jdr0GJdln/qBUFixDQxHu9DfyhNitU1uDROhqc6Unc0UDx+dRkFyn2pJ+e7EbFHAd/ALIlo
gG1j2+Yp7t5k/Kx0vuZm7G68tmZHj9o1MJX2RFLNwzLPI9uR2QC6PNjopPPfFN5JJzNYhqKekcIz
ahqaQ0phaPTQejXVfciQ45LLF5nKjCm9MTkBugnHNelOSJwFWnicTX4zGzaWDKQXpo0HhRCw3VDE
ACjbkNjBlmF8XOlw7lKkoWOKtwEVAcwnCKSKILeMVMV9O5VMmELqF+PoND8s/1eFEAUARL2NMxtw
SCtJJB3RXId2QMLWVZkVRGVIGkHHwEEf7XTPZGdhMVndeymhTFqvyHlhq32Yo/e0IqcaTwaabo2D
owXxeWjNGS3BUO9RxDyF1PG73GihJiPeEKrNYQy5Aqkc+2ijzI7kEp8SRHF4y5L1mKVkjmFTTglP
U1StlrPiz2RIziQLyxsTHi3Wvxn41wyXsCbESj7Qg2rbML/oxDXv+tz6KaoSM4+xA952IEE+v7jS
pldUJjtjK6aHFP2vkQhKG42hC3JK36mV/eqAvW4xQjQEam0905wCSqUW1YSljtpWVMNWzPxeI1Ay
4OpPjJ6b3iavzuKFK0oCgizY9B5ZunkFX7w9qXkgaD6b3wkgsP2MZMFhJrOuqBbMaUzX50YKsN8Q
lFIbrWi1FSPgOixDB5RRoU+gGKJgNGKeRndopPpNKcW77ozulgiwR8JWPqoG3decQcScRpBSrfG0
6BgVnZa0+V6jrJNv+mihHzWbeev2CLFMIz6Z7UEm7EbMdClvonjEc/egxrR8LDt0OnguThIOHREI
lQ9D1Do2ax6TyY5XaOWdXhHmI6fup8VCR7auDGq2ikxPdXTgwBMrvMMoOEuerxTs1ZSF9D0xVorS
dS9Swm3kkcYUmE3vcK8Rq854RXNW4oyv6D6MUAP6y9lO8e3uiDfAdxQ1B3CaYKeIWE1zornKUpcn
ND23TV8+hpM8x7IskYDPj7NO+kqXWry5DW3rOD1uC0mEiF3jjMum+rOPemffDdoDY4j0Kmv616Um
akKsYRyQxOvwFx+OPJXz+BK7GYs9FkcbXfJgjkOfwBKNyj2RjiuQjs8b57DzMlAkUmNZ3Uf1Foaj
dqzt8uTwdIEjbErubWJJuQU9YYLHTiLe9xxMjplAQF2XlboQ+iZvn2MW2zFh7xQRBXM4GqX80It5
W+ujtsl5q/lDtwQ1qaMBukjemDaCaTvW7+ZBPTCb31Hjo8czdk2duHsDjQfA6EwjAgcFa9yPVy3F
qpK69PGOlZ2a0KamxNQX2pq+IVvg6hb9Ae21uVGifSpyA5496gXfNcrfubcTH7Eg4YSNtrMTlmm9
GJFoIFsquZaxog4oi5FagmSqEtFgc6VumRMgeR1slU1fn8d1t/VXs1y4JFzUssGHQfNDT8tilSB6
WqP5p1gk7wX07lbHIDobWEu4euP59YTeoHUrUjvz8i2XdJauYc7IVA0GCcNzBgMwqPOMyjOPCAZL
mcjydUmDnglt0Zlda+cLxzD9XWnZJPGOtkaAqPPWTDaLwykgRIIrPW5Qq4SGP1i8MvoSDZBK1yzS
CgekNshDwsgg9WaEsx4WTGCKG3sq7idl/Bl7XLHVPJFBkexUmBEH6LC7yiILWHnf4COy4PQehka+
sTH51WveHkQjz9vKXFNgUB8xTYIDmkIb9Zz3DDlwPotTXr843vDmDGF+brKRSAUBxrOaskM5MBjO
KkBolYYGLIs/KctKYmQ2ymTAoKrwOxUEGWXjM3kYK1zQbFl6xHfIip/+DiUQbSBcYjn5f9g7r+XG
mXTLPhFOwJtbGoCkSIqkRFHSDUIqVcF7JIDE05+Fmn9ius/EuPu56r9LpRJFk/mZvddulq3dItYv
Rf0yCYNo6RK9u3N3C6TsOf7JFRm15np0+JEE3bCF4oWwax2PWnole+q3Mx8dtdpx1KKTsJoWGt1A
4Clys0EApGXI5dWwcvPRZTzg9NDYuzcjkfraIJoGc9GBbdfvOAYsn1QKra7q7KouZkgRzzgavOhL
dY8DqTvr+oHYJuZW8u4aPgypaUQG8vknjGDw27j77ATrGcyc9ireNApDGLXS0HtXCW8yS8GGltv8
PIIGpyt3Lx95LXwIdoRqq/1SZf5NGhzKOVX9YZ26NQ2FNwVFPGca6lCNz3RL8uCmrZBscHzNHY2L
VtuQAPkux7K4ClLOKlGVH+SEBwMRoJuixAkZzuGnR9DVaOs3t8o/jcb8MLJrP5sPinQET1H7M6bt
XcvlojFL7h2mNCJVVww5fydF/+5QE64yI6WFaV5iYT/DE/vT6+r3iHLNWn4yK8BfOmpfvAxsrYxp
pev4K+dsxE9tsTzUqZTU11kaN4EQN6ko5dMy3FVQy2uAxARxLbmYjYldt3txjfShtsAM//49WZTf
ram9q5zvK8d1CfkxONEEWUWpIJAZQNZaV/BK5K65Q7gcIxXJmcbC1Nwaae2wBdsz7iTOBT8ZCzXI
j0Par9EeQLWXMxLETR0D8nQZpoTGZkaQuw4jLlbSkQksragXPfJF6s1QNW9N0gfV3ENT1wxtk/CG
pzbUSJAATipduoXB2jrVowmxbuGd4/Acr5mesftWhd/MzUuaR9845j4hwz6PuO3qTnQ082O3UTnv
FLo9KPt1FaDxXgas8qnofqlLQGo1ROAYrewXWke8+O7LPGovHulG62Gg31XcZEN6ZQNM12o3+pLI
ocJ+cFPU9SgJuu6zybhHWyRtq5hFKMjMBOs5w7USL86qs6KDbsfRRopvjCDZZtLrfms27HbwSLVM
WKKOwJ2Wq3818Ow2YwsfODojHVSZTs4jpHdP8+vl68SHfIchAe5SvNZ9vYM6EGDL8VZiUpkKQ2HE
atoxhEfToTNVsULzD6lbncVd7404LEodMnNd3OPOvGMktNYe41J0Ld07YYrcF1UXrdiHfqCG+XDk
19yP78LaCiAbG7WwqlWSxAyvmUCPsf1aqam6GVxtCTZgIqijazbg7a9MAgwyiApG1fIpj70/eVV8
oQY6RIwryJnhhop5MaQh8HYa303ckhGpcQQP+m7UUHpTVcErIq3eiwiOHQGR6z2LOastr3k5oXNN
VjmqGcZM6nMNCHzvGL2OiU6yifQOs9HRpnksyGnyP3oz8t1wQZamBoR6amWpOKxq1fq5b/uTVghj
I5xj1lsJjOABHRnW1iEzEUYY0PGz5OhyZ/m2iH/Q8b2Jjgc79K6zbrnblhY+3iOjDRlMo5fUEPWK
AVIrvneQ7pw4VdUGChipVT+ZF5LLI58hDLNGBhf1wLag6fsvJbevuRNjSg+N7TjPlKA5lhhZip+U
cKBNDXNkje4FmVWtfpqVfXcqITZF28HVQCPd6xl99lRQc7hQJ9qeCi87qaGB93Rw4epn09kIZbju
Qu21cJdSrwqv6sDLP4fiLCfUljAl0Ao8bDW6TRlzFp3U4DXPOZ8AbVU1JU6rMUsol8iqcKmh6BYC
1ULoYqIflwqGsE6JqIzOKk5XwrnSxl+kx9MMoiPX5MNOUO0lpSg3YaaAZxCFr1jcwZ1jPtfE+iDr
J+YVFvMjr7HXhuYXua4MlTiw1pTBH72WfUWG1LbTrNx7i31IbcAeD13H4LGP1HBxCq2j/KgK9Tp1
aI9sGweK6NwVdXW25+R8Y1zRuKY4zMJCEwVPBBsTNCxHHaCc9GmAdJ/qdNGW1eY3EUne2mqG2q8G
MTLfAd0AVIIQW/y6WMO9XW9bv40ozOndQILrBb0iTn18RNgR0gmOCoQGJtXNxBQkrjbSoZMpobTA
tp4Kf4iaN7VFGY1GeF6HYTOjw/xJmigo9ZK6tGcKoOOSMFxU4h5SZXb63wmbtYalVpwzP5QxzqS2
qNo1AvhiO6jyITO79fMe9rE1LmGfJasUqWxJIQcki9lZLwpI6M1HkohTNo5mEJLNSVWOcpPZzoY5
K7IBu/oJla82uyR+MxD+U5lZftRS4547RB9GLNuLEiIUERD6iiirxDdOncsIzJvDn3l2zo1CUFWc
PfqmySmBJibdHq2V0cIMH+MjXGOd9hLSp64sHkzZbDUi4leWaCbOD+0TUm8gBVPJMkF6J+rsNVW8
S6iM9xGvT9ary46tgAKSmGR02D2Nezr5FgbExCgOnCuT7Nee6WwnXfRbw6ipCJv0V4itVg0/OnYE
ahvfDQuxetEaf6aw/9ZC0sJDt8JgMZNqGnHiqy73TGxbKi4o72ja5MpOcniYlLqUDuZ1bPillOXt
bUE4WXVhT11Cc2XHBG14HaOStEfpikNHt5gRmp49IV1IfK0TV9dgkxVKJCFNU7EUJVq7iA/lRCHe
aTQQbmoR9RMeykSLsE7V2Aam8qArih8Lz9sO7S+vlh/uhJNZqR2TPSjT2BSJi2t62OGscT9UiB10
wok4mv/odaZs1PCTjKZo3enMWmcBWaqlxCHAl0sK1nvUfc31QG9RiNesiX9n84hEr/zwnAK0R0Ti
eL2kJk2usR2KIjxm4irF+FE3RbyTLfFE0zzskigiByfWIJZ7X04xE6FkDk/p6BzTKPnMsLXTtuAy
aOxeCRBws+KEkZE4fAo1h7xL1ImTT6O4rUyyLTv3oBn9URTOS5w/lRzarcqzVY69vqYqbzaIlZk2
FsYKdSwjO/nROqbk2Mw6lpse962uP5nh+JrN8W/PQ/4tE7IIapT4WA5Y4liF+52a7D26UX1wI45I
yfnhc6leirrdKfNMVLmSfoXcan4oij+EBMQrfQbCipeMdFk1StfCaJSglO3ZkfEv0dEKVwM/ZbDw
7trVtDKziBtTlztBrlZAlzxzpT/XKNyw77CJoBNmWqFLxuP6zYOwssJYZ28EBJi4+wXd6LUV3iUf
bIY8VYbRBm5zFgVDdFJUWW4Fu9xtnA+nabbfoobkrpDu3QM7up0jR2CRwJ0bGryzLArbpuvCrciU
fq3bPTNA4rE03f0M9eyBlCoBG9y+pbG6sxEOrF1c/isqjY/M0n6bFXcItRc3Mfebwwg7HwsCtLh+
6chgiMzxs3AKssh7Fx8rXZhY0hmZWQ26yoRdhQsFSIRxp7ntjRb0VJY+uXlHVqqb0dQZdbSNXLzU
aHh+Ctf9FBsVcScFS8QSezYQ8fJEWZkgwzcfPhGqdANTut6sfmtYdvAIMFhuVrlxdRwbh7kytEf6
1FUvpNim4XQTUfxdGTjkWEH4nmP+iktjH7vWyQQBbpCLriuoYcNk2TCuu6x7T1uTz5ID0qJkktXB
WAZ7kVPyq9CTJmHmvppGz3aGGxNV5xnZ7naiTNzWy8xLn2SxXZwWG9es9wkJwDf0fkHc1/OhMmvf
1lQ0+o65KdAhcYjofqObjASzaxWWzhU7qSR2plKxWM7y5thaEdCv5vPShunfFge+T6zztI4IzSbP
iE66U6hbRjvNfdH3P4lX8umxgK7I3D5ZSeOsknxwkUlNRzMBTjAoNkKvIeqDIazOUzifI5UsoSKH
IOSFFvPJv3Y2RFFkoE3jBur+x+g2mzhW4g3GJNIZnPQT27QKxwHJnhJviyllTzPkbPblKKkXudCJ
YDjYfXckxck9cjKuBmvsA1qHPVIIqBi8WJt81Ietiu2ljni57TvhahgsuuRWK7aNC5bo+hdSs+IN
nl0W/NPoRx58DAH7nYH5CYIjaUxurNXbKFcYpxAIvU4Rcm7GlCCZCEubHlrGrpxUIs8rprFCOMpT
NenXLIGP4Yl8YodHViu/1rj1eo94+4mCfsSpT0gepKVRvQwjwVG4jbHl2uJOm09ifXc0LARpVcVp
PtcANjzkejqfMHZYqPVc3dfZbG2EUX7lCt68ot/YoZlsZ0GMZGS85a69z01Ybo5CXGaKzDgZuc7c
gikw0X1QAtK3Uu/sdSRoi3BFYc7LnXEDOu+ztt3xyAWPEnQRiAjUoX3eOKesTz5tHXBKrdZrB40l
mtDmsyxS4jdVCh3LyoIc91Mbz7jR3DGF7GQ9YalCk5PbjwTtW+QYwTTHzh6DJ4uPwh63SNWJHRIa
MwhLBuB6+LdzHHq0M4E3d9QBDMQioE19MwQQaminzO4PWTXcNFUXiIQKtdeKO2gzgmKanla+L/nr
Cw4p9ngRtAnxj96AxTBa8V6X5YZk+/nFcaFwofR5w8zBManWxCWVF869d2RS3JCYYWx7rBmmgePS
rJca2Tw67+aPo6NutBZIjDp+9aXclXNDZiBh7SsiGX5b/JubkFZ7oynLotdR651q5G+FYE/Z2aBY
GkbudqM+m23zllH/boh23CmCpNxuwu6Y8HYsLUhxoOuHVcf4zS/cdte2DhYQWAxbxSKxtum5zgbn
DdJDTx6xcq9UwnoHTdFWI+rkrDtOWQv7xvXyfdgfun4yqEDC9KVwNEKWlOcm9367spB7UoqhM1jt
Owb9X6ENRD8Jc7gOuwFfCzvUII8ZtnbTeAghNcRVd6h12qZJ00qsenZQOBKcDH5WEqJYAjdNs08r
qFiTws2JHwMBZV1eh4ngPKpBEuIr/LfgVD5wdWGuRMe4kZwjfV6fKLt+rDcNpt4hNB2iVNtHb7Pb
sbjr8WZ7Z2lzGCB8pZrC4Abj/wvrPwfFqOyEh/kZtvR33Xs/mVv8SSzYZW0zv1SKARZwepDuzQqc
T5WVV6ykOW42o5r9EH21UpL5d9gl815wbG8Gc2ADaF4q1TafMmO8jBPrT9FbjFrz+ZsgN+SXDFpw
N1+aMeUeypbswJ6VtXRRtlZdyIc2hjbi8kcZ8mM/p+5aqeaMLt4ofoVNTx6gRpSj3bpPLSOIsNS+
iraf14aAKqo+UHIhTw7CCKz01PIULdtKQld3fJ6XZWZ8wElR+7t5zPy5MdgNJ5h30jG75cLYJR0c
NW7Mc6Fy8ehlHwae6g8NEY5OjGrF1bQvSiOW77NkLLGbdNKYPMlu33HijwWECBQPvhUZZaxtnZLY
qzWAMoxdrfeuYePsK52ksZSBZocGZpYbJxt2HUGXmyyCUi/YWh5nYzKYNrevTWUtSn+ShvUphcaI
ynxHvCgC8luE+W4ShB9HUDJPelVtJneBaIjzEJlIeOwXp1J3YwufbCy58HTvJ2+zHdf0bg5nBHpW
gp1RvohSQ3c77NwwfR4Mlr8wDK+k09ybJMTN2NLVJ5k4jYPW7ziYTmp65JYcGOxi4nVVk4F/nbxZ
MSE7WjZt2eWz4z+nkfiRKfo56fE3ai+cNuQp4y5VunHFeIYcIv76MKGIxYuSGjrMvjeVDJM9gWiH
1Mog0lmF9HsaxLTVoOfE2Iv15mrXDpwmPbTp46ZtOoEIHJdRrtIb6yLEdhumGUXW7BwN26BbJ65M
FXTHXhNCNmAS6+eRgvR4LsjkM2krFlVSLEV9amJOZWN6MVlUptEvIEiftSojhqZluDj49mHEIGoQ
IXzEjC5xEt1WH5LmZqXlTgVpYnhl8W0W8w3emfpjVWKPu/6j446+5tSSVM5jefSwEkUTsbtddGGP
UGHk6jhDhEMD2tX1W09suqm6b3rB21cq9uSrJI22kUy/GiW/TiUNu10Lh3a1q/xmspCVY9Pt1fnS
A6zw1OhJNA0JN1xIuWtBfWHibcv4dzJZ+0Rz2vMiLwuNzzADFVPNtFOTGL7cenqUjpZh/hndVcZp
Sg5Mpm6q3rxHtqTZWIgj3cznN6lddc+J/LCGWvG9VODKWyDrHN64huhVwi57TtjQE9qF8VO2DF7m
UGL64yMyaFsQOTqzw3zDLE98aSH9LLte15sCVTSnsoi7J8ck7ntgwQDPSSiHENzG1h5juQbPau7X
VWsMZ3coL7ltw2FxVfk0J0zsFCgRnYP3IDbDnyQ0/gi9eVtOsrTaSalqvmYQTz5G+TcSAAFuApsi
/k6n8rOmjNkEylVUdMYWKcKIv2qVePnJHRlhS7X5cio2QInqyp1LsyD1dg5AI5toncRHh/mCey8t
z/pgBq1lBYwkfpW6uq0ym5WcK3Ce0N/1JMS4DBXWsREC7wHvpA1fiJWWnS5bPIFqB190vS3wJbC+
b3kiclbGM8cVSJBzN2B5UsL22JDJwJ6r3bLV55xICV6zXb8AfrDuyuJM+KUbtHaJY2m8m2q+Q4fI
mzwyqOeo6IBUMEdv7yaXwKotcIn2JLJiH/mQFmlTA1ypCrUd9eZR1MBSqcEwyuz0mgGwV0/kqY4M
PWvUeUdh4bmXHNlx6/iu3ZJDNFDKgZU9usR2h62roO3FImrHjGEzSW51ygDXwuMbK1NymDzPb8pG
B6I545hcFgXJshFY9IERgSaayna9seggWpwkpdLemgzBi2C846pE4jmxcxVRv8sV52SO6h7t1lbt
nBMK/j23i3zqJqqgBslSiFgoyUxftwE2lNKhfJPITdIq/hnEroWJCQSjYOSoqGiBpgxvIy9zEzEZ
SRl3AKzBnGfSR0evUxZISgAUKIJ/RZFwfV3zCyGotu/NXxh9WuSiGasrGaE4YZEzirueFhdPn36W
BxnahW9jtM5r7WFgIJBu9CpRkXLhAiObr1UUv8a9dx8IzrVh1FQqd0MZv+bmH0+KnTnHNzOR90mL
34w8vBed9YJ10DGnR9S45zyZ7jlhw2H/wrhhP83ZJdTcc+q1Z5kZT3OnPTH83SsRWwmHfqK1d7HI
LgSV3yKdBzp2Ghaurza8tXV3dJks4E59ViJvF4fZu2LrIBf1rbRZ+xaQt8Znuv8D9FQupztZHt96
EfdcG+w7FAPkUMTnL2loWeOYaoZwq8rYWSnbTG+Ji4wrXCddrJwos1+NKQowXH43OSGw8S50cn5X
6l0d+SMDoD2dP5a59DqZ4mXmWloOBBaSjbZ2jMGv8+80Dz+5U/7YGZfuaIo3O4meEYiwdCC/UMmr
JzBw6yxakA18Qhp1PmCSPuGwudVZ9VQ247aRe2uxiJCaKFDI4Y6hirPb79F6UiLjXanF2Wyi7VDH
WxCr6NTmYJr6dQya2Uu6o85xHJPJtBqM8uRikqZjy0ztkpviM/XyAx7ER1XPb146Hwec6llD6qOj
fwPXO3UQXKzEeKG0buen2ph2kcp3RtWTRxSqVZm/rUWpqRCh6KZMpqfH6Co3pcJ0flJMDPlQMZXy
1GX9E+m5ufo+JOqlgcCKacn+CLP4gR32K+vPhjneEMx8FfR7WYrquM5u88c8l7/Lqn4WsT+RbZUv
HmueFD6CWzfCANjTb0TltvKiNxkhR0iHW1J7h4JsOcclHwtzabMoZyLf6cMa2W13q7QkSMJ904vT
XDsEvw++5cldpI+EQxtrhFsgjDFJd1eHIqqHXmIIaNDZfIiZZJZFGyTLWvpLrbwzN+FWJVqNkN9V
rcdfAGh4+2g25APB6E17sOK/VGHPJH1+sQx3C8Vl18jhJdX0S9cod8Vm7Mbmg68/XEs+XJowhZdx
moa7Jy+ebM4Eaz60xdHDBxCt2rPQuy1BUT4pgzfdkY8yKy+T/d++7iGWCiFLFcdJbz6sZ2FGV6ht
l1KmtyEd37osOQ9Ztdc98UI3sh51BDiug4Gye0GPd4vL+Z734VWyrujMswK0c0L4W6rirmTqQ023
pi1OhJ9d1BKBPOiZCMZJPiU3GfPg5XBGx3VO2GQZAht5q7wII77FrXdWc/djOUbcwWaZoa2WRz8J
kGXJPRnj23KSwK/ZaCSqORvXfh/rS9Rmb0DTDuC1cZZ2U3/v/sweIhO5jvhoUAfn41lWl04byN/c
ut3FKu80MacxqTYtU6fMnmYkO4wcWn9K5FHFCYzZ/TKJ9NYokmRJRH1p8lZF2iXWxLkR7kfLzMyt
u71m8pliBRlflOd89h3N2LhC3pZjbvmr7LZe2QDdjWG4N0hD8tE64R65NV1xYXFzs9XkZqMYi4bo
rW7fIRaSkczJ2CcPNsgXspPOeZ68EQd1MpsfSAjnOC4vgyMvpaH8/cW6Lr4ZinkH7WkXynl5PN7y
fA7MKanKyvGly8sD+WBvYswvY/WSh/HRSL9iCSMYUEDcJW9GGp2LjjOaH2XxG6QgUKr6PBOKF9rG
w5rEuY+Vl+UFWP59wLwnZQhsI7qhJHpCh3YfjenRJET/ctGFffpuSEAtNlpjbr3PxLY/LFBByztK
G9zT5PySdX6hab71hfmMwfbmorD3ioIqcLjR/NN8oDrizZeoBNIxpwY3czVccVNdfpawz8vXchNU
Y/vVihLtcvImk/lBXs51+aVmM7nQvnV6ExhyvrJyfE2FeEGh+/H30lGdD10fKWFZDMdvSENfEsf5
aJL4ZrVbyxAXKarvsp0Ojh6+wPcKYncg9fDDY/onSXJTleYzngXa5B+DXNLCI1gvjV+Xh1Bk+Q5q
0aCFH8sniufqrAntMQzjay4CeC9nXSPLsrl2xvAytua3k5QXKqkXdgM3a053IlRBNVeXv28bdbgv
797ImvY4ONczE1zXVJ68un9B0/M+z8MtVdQHkpqPyqJ6dYpLk5sfyDWCKbUW7BkXBAmdMrxDkbkU
fECXe3I0i2DxJ2R8Iut0vIb98Cr65GZFvweOZBPMjqlYB1fFXsS3sfj8e72WWfQq1P48tsVJq/BG
JlEwNdm3aWSf7cOd22voh2l4b4s/MhyeKXRfzEm5xmF3TkZ+uiXuLA/Pi7iPxVZXS+TZ5clxhxdV
T98FHznFtI/gTYU33JV2utHuViza4ulvGbI8rL8vo4catMOSZKAsQ1nLz+cLXvj293HaOsDz12hW
f+ImujFAoM77XH4Luy/fOYGvpn3w3OjMEv9liqJXcgXf9Vh9FLwp2slG7S3uvQgxjMxPI5IZD8Zd
dzcd/bnl3GqWBWMmvZcJ7nwR+wjcd27LdzjUWIaNaqT0Vb7sVHcziu/L5aXrS5e1Ndryu6+7XxqA
j4H+yaajYnkUvRmF5UMb3ESGcoNr7XdozSpngZdR33ZBUc0wd2zfUIgPNsXW8qJdWiZBSk3q0LGn
FmGLjvKKsGJfAA1m/XG0tNn3lByrd0FVmV2Xm731SGQjySUW9bpKnICUoDcMmjj+NfM5tIi2r4sT
UFWsFH11Gcv3MdV+BBESiKI4FmtonuW31U5vheH8hlHwXOTPE9GZdhgHqg2sxRxeUwzgeuYeawOa
YaWR4s5kKrpBBVzZpbEJbWfnNPm7kNVubqa9dMdDsthZBfXyKsR/phGt7kKXmhh5iXnnIi5CxxKE
vUmqLN+A1MmBC9CQObmRyCuTEKB7CIMWENuclxcjWkZf9hHuzCmq+qNM960jAvTZzyqLvCn34wuX
RHJmgLrLQ3HE7ENe+bDtGVT36lNC9nsIYaUbf+p0MQoOt9x68KlPnpvEN6mHO7Qprh0dydx56qMB
IfS4bdUmUHW5jxHLqIwlIZWgyHqLouSIpRxwdn9e5H8hCZ1NH74SE8xzWqCWwruYw6n4zQ6V8tLa
jBElDFpPPPmHJlEPE3qLGoVnRcb28jwvFSWyRNWLjujaDxWuGX3wOA7kwRqyc0TN4VrfqdcRPpLc
RCqvmA2QvNaBZ3GmsQgfaiIksouLCBF/GMucGVVnzCOJWCWgk1ibxLHawy/4gkc95UQSw73qhxfw
SKs87Ta11y2CZsJ1jfQa5Rw3/LjsvZBKwYuBj0tJgnqSpyEud7OJQuzZ+UjgcWVu/dQw2pps77fZ
lQeL2QSgpEAyQKswJHnej3NcCtcojVhAuwEcAEwJv1PI9Iu6sneC1DvpFtIcO973E255lpToNBgl
hFibY5/Uva2yPEr+nIzDVZoXqyYlHbWG4jJcRZGte2fasQleaz1vLx5MhE8k0++lK1ENkTmCRleh
13fIq56i0edfXdt+Nui+AcUtkQkjbPdgKCUwnfk0MLwN4ahgkprkupP6VndMH6zcRsuYzISAlVo9
3xAKDOXITeSSKwAWr3wKw+WDq6zrCXy9BT7aBEUPuaQq1GcMYgcYenuD2G1CITaaJXdjnO/7BaAl
fYF6D4XpNiPAmKplw2oIwLTf6vhyiK6mJB3VH5ceHCs9kk2Xu5ib+8dA4opSgPcpUlfP2Lry5pqn
5Rngv5Z6eXkVishk+N9CMpiB94Y3gjnflKwDcaCePMKuq+2keuTMWD5ThYSBaHIbxninGGVA1/9R
xkurFl8JjPog/AZe73aozIMj9Mf0HDrTBWX/R8jAnC6rHlR0Nr6jPll89OdKntpuekVLdnSj4jKg
LqhblRXgI2/yfZp2wfIuyFXlxHmTYhH6NdqMaiyIlLMpYcx1LKlpeZbNqL1YR+RmeX97lJxY7YkI
4HhGgxnJcBtNzr6FHBmNij+GbdDyLozbm5vVbHTS4hRp3Hyj/gx2/ey4ZFI00y9yMlgsy4PGo65w
KxoOK+aCDp2oCKwtGu2qN2Q7HB54bp+bcHxhYXLRCNg0K/Vk1SMiVXONBhfwIM4nHDtLadpEDDhm
H7fxabQsf/kyN/rGSl0otFxr2F8Kh9OUCBaJA0OOJg5CGgX+f1JoQQib3i1Hf+jNrZ3ualM50ZGs
0iPwMtCwTDni82TPATrqbVtPfig9SKCcpoOyxSe1uIRwD2/zLt8ohSQ/VtmCVtwrThjw0TyzSx84
DBbJuS2/F02FRMiILzhYLsIpya5yKC6yM49TZfmTFz+BX1XiKxOBgzSfoVLsqgoJf+eeC9PZpVr9
nKTGs+62gRp6QQpxjw2uEfkAr3DQbXsGVkoHVOV5lnSDVh0QQBLYRCARUn+tufYSwgNgnSPwZIIG
Aj5y96USBS1f6uqTzrNqO6ShAQS2EjyXQ7vBObUZEIYaabvplDYAUbI1CvtosxgfSXCsMljDSraH
2MueMT6mPAUL35mYZRtiM7a9tzrlhaPAS5DIL90cHcsm9ZwXVvqPZM4OwkQp8r28qdzGg0GrI8zY
u1NxknESmMhRUmn/TvP9SO5TNOlbAn122mT4f7tDs3+JaGWy3HhvSLLpkzhQtI8wjPfmWG5rizme
fpS8VUqaRBeHM4nlhaWcOsEGqM0hxpa7Zg8J6gIhcKub1s5QOGHE4PONxW7sMa1x7DghpNZ53DuF
FxSNu1+epv5Pes4V8rt58vSVh9fw71POzwI+twlZyjFb3IiUSkHfLA9SgrnOUy9g4rDivfIp+DMD
ftGEpZIBtR+2OpYoigD+N10Ap+Pku9VHboS+XUH1UKKrbhrPnWr6bjxcEwWcFJ5DJmRrzlY2CKaf
mCZ33F2ZUWLEkiyJaodKZiUWS55QGSXU/nIwD2LYxcmOHpLnpCG6gLNa5UX31KBguldOls9ofiti
NLQgnHg2ZErAQ1X6ox0frZp38JAEimPv+2gkKwGFUiJ8c1Cf8t6BoZ0fAPDca9Zw2VzuHV3sM1pl
TPpc1/pTHJoohr0g1BDbwOXCE+7L0jrnrMbRKh47EkXibv7pW4B+Y8FEJnks7+SsSxaPDcweUkVq
5Wp71FomQlqUK10bH+eBN12pb9ldg35kTRbVT3r3ro+sqoYuKLV6U8TfDn0d5IFcDUmHeSrr0kc/
HTBJ2iwvdOMg3UiKnbTKQ36dqUmy/DWqNZaK5rOqkGUhaKRaNwCbuMCaDrAGYLSqQQhJLQrdDWyA
p6Zpn5F2P5MzAED1QmDrPk2KQxFNL3VG01ODH0i8fWvme/Syx0JJNsQhBBkimxlfZ460QuVlmNCk
QujeSZiWFiW3Ox97We3lvJDuclRbZmP+5HpqBCiMqrRukKqo2KIubVqSDTwAvtQVdPuwDH2g4G4M
WKRmQUwi4Riiqf//+JD/mxg+h2i6/zU9xE/KnBy+f43hW77hnxQ+7T8s19Y811Vtx9ZtUvP+Oz2E
FD64HYaKBM+wkIfC7fiHHuKo/7Gkapo2JCfCfjyVL/1DD7E8mCPg81zbIZzPtbT/J3qI9u/5lY6q
6rYDGRbfNtQB1/2v0aip0DVWjiYCEkiTe5xkF9OC3s6lzEab+Vm/kI9bHAiK2txTdNxI56raxxmA
jF105TY0J+gQim38HzI7tSVB83+kHy+PjF9QNwxQCfBNVOu/hHcmdWSWg+2l2zYcix1guOOYCI9P
eGs9VctJPKoc1JMBUn3ESsuCVGFEmSRMsFik/Mvr+U944b+GFWr/HlX4z4Mx8DAa8FoMS1+SNP8l
btjFuC1QhGQI8eR0MT3Hwn5ulRcwp1uk+eGTWRbTCZXKFMbmHnWQF2DB0df/+4eh/8/PCf+yZVsq
u0HTZO367w8jBrpWpUkb0dBTYqrYy1FBNrhee2Q3aP6sp7Lq3a1DjkjULuv1eBr8MDNmsknAvHKA
AiLR4ucxTS8zwg1XvxNNsAV6WPtsr9OnDDzzU4dR+z85O68luY2s6z4RIhIJl3nb5V17Q/IGIYok
vPd4+m+h9F+om4pm/DMT00NxNBQKBWSePGfvtf+HC/cEuGCqZktq/SHqkSE7mBSTPmxQegDpCbim
MNFgttv4LigsY20Zww+p53iFpEqHqBQZ+7hxHpDbaNi7Oeyzl0aqx7TODiqZ7wycr7tuucNBTafu
MiLbvfv8ms3lAXv3APLWugAkpcW/Tcdenol/fedDz9R1FMs0TIzwaKIQ15kMfbWKWxrMpnbMvW37
WIqamrs36vIww5XiGO6SJROh3Q06S+z+cFELy+f9RUkbpySPIRpZKugPTwCFMlp1XyK4h7pyaGFw
7orlpNaLaD7lUUI2Ts54vQiV91Tl/smJ5GXWaL75ne9BOzr4sYxs29UcxfoOffrn1yeXL/Ld9UmP
r1hYjmXa0uTFeX/TiGxMwnoRpPE0HZkm0I0Mh7vMuLcbYpmuL85I5rtvta+do4tvpsu+6CPWNVh6
yMA0ODYu9tnxkpZBtC9S/5fXC/9SWHRxwOQgs8O0wwy5AQy33Hhp1Wdk71ggwn78Q7Cy9T4w+p/X
3rQ4XrPiSosBx/tP444YCmrGpBtVGkeSRjoMU2pDbfkinHJ+Q2JDv6aB6teYMHfqyg9XWZ8aT1lE
YIpvZgt4GUP48iPX1t9zZqidASLwzsTqSG1TP/qtX79qu60IYyiLe7vbZdiAtj3yU2I43JdhOucU
BWtljNV+6Bk0xbqUB2gRJRa4QJBENoebKG/znVniahkTghA//07t94n33AVXuKZl2zauaCJj7eUu
/etFiIRMJ5V3em1VlVyFPvPfNCk3bj0lj+SMUX4aATL7kjiKPuZcc/0xCPuvUUd6V04E6dWoHS/2
WOa834xnMy+X29SL9Cpv9Jvv98kJy7c8VEh0rJE224BsYZNnWARJwYkgB82cr+ym3GKpoFthN91N
7hr1PowbbIjjrTQaf8fsX68TUcibcDqi+m8uQwGmpLfj9NXmcJ7jXr9EBg3OgUvlNG2h0u+f6yHU
98rEZBsaUfSHF+K/VhGHfUy7tvLY5K/wrn/dvFQ4fE5jsdMYqKon/XfWKo7eAzhZGG8KeSEICSbd
AfksTv4Uxy6Miak5KcMlYuh/2FZdvkmAqnQjbJudbCkI/nU9QdnGFWp/RDDKiB9H6e16kUS7YKaz
JjKboEsl3c00A4mZhKf3pRRf3DmojtrKsv/vPZ6LcYAagUgTklLnw2omvBgabW26uEwbRNh1kawm
GOjbuqanO1sMdSKzwdDYt+lmmJS3b7MECX4aJocCwtMfHnTr98WLLRWBpsWTTiSo+HBvMCmM1lhU
yQZzarTzCfNEYkhPHUIiguN+QNYjJlpO8QZfsLU1s35vDPlzyZQp7evkcbK5pQZGeIDPP/J0jnaA
oPwTemi04Ok47tJykxQNkN42on3KuIgOYvuNVIe/6Li5dEk6wrK0RxNBFd4OuuPfihCWUzLHjx5Z
OCz6Yn6xfXnvxOLp87dcLmvZ+5WbCtVePjd7Ho/qh7fcgnwgWWT48OSZ3LTaH46Y/A8Cx8FTzdUB
lHGS11oNW+LOaZh5gbMfCutpJPfl2Ok6BMLlD9BQOn2rXHtJq2Q86CHUlYGKb9tK13/aDD/u0NI1
bYfyWALlswTX/f5Z7iOrilhJxcbnjV51Qd/SmEjM9aQIFDMQtbth/mMoI3lC/fOiDPnlWpRVdu+s
6P/a6z/cwo/bBdeDdcHh/VJU1Fp8qBgKISZZilZAdUvxpfN3bMjCu2HGKoNo2I6eFOvIAd9MrGd5
45keClqrC58sOmV9Zsanoh+xGXG0reNJHuSy3OISDw+ZxucHbQRgsSgO5cJDtfLvSnU2DSkQloVL
O8ol2JMWOobezz+W97HmWD6WXJZ/YTvCM+0Pu2CGkbwS6Hh5BZvj2LkovsXOLKr0dSR2Kgpo5CdT
mRXwkgzSLVzY0gl9zETLbdB2G78z9F/0FjBRk2hw6qYId5sp8VylrnVv6Pw2zyCIHLMiYTiLully
IFjNJM68BI5FU9Ch+5y505AA4aPZUwS58dhjAkRsBVQrQ5RqIJ+/KxYmtU8ob7PA16c5pD9OxDim
OMkurQpsULEOEN939dmozF9x24vvadUE59zoK9B7Arv87B5jTFHQhPVdBd3xzgudo/ST7Ch7s1sp
FJ83Isi7rRrH9OR45T4oneHUzPZXE8sURnW8Wl6CtcMdf5hpVPDh8q9RWnWbwPdxFUweXBjP57Iy
Ulpw2C9U2rrYStqj6NKc8vj5tyd/O7rw3bHvaJNd6D8WNWzwllcPuB0Se1o7Fc5kywq+z42bn8ol
M8mq6vzxWjT6DmKuzjbTTc04L6S78Za6w5MIJ+ckxljdySbYK/rZ+5msl63TIkZrRvFMsulfn180
h9gPixEXTQFpwRuAoAlD5/2bjcUtRKaY2mvkQevrsjobxd7CqRyFLfQu5dx05VweW2W7YJDcX3Yp
xtsmBtad1Vs/o1JPonH5uNHt55cm/+PSOJmzW3FZgkL8w0se+Hk1daMt11LUCT3SrLgNo/Evpnnd
vtUjHpryLeSR+26MGLMdFRtrkvr6haPWoi0Xd4HRTGT2DdSOaRp+K+LggpFyPtLpGe+/BhmQc9Ir
YWjZOiEFx19AVuWjCOzt559EfVw+BVWJMDnBwIfh4fi43WVFFY+4e0Igya7YBohoyWMqw60rSveA
lf2nm4w3k2ckrza03d2ER8JLT643J2fLVJSDHrAc7I3iDqrmm5xmdeeO8pROWXIWaiaoThrmc5Ol
X+SEwBH5tDwKM5FLJhpEcTCceyseUEMjp0cWr4hUz+aUY4xt7SyTXRA6Fy5JGcz3I0WlQglijYcA
hebeSBfAIg3aBIjlgbcr3hnWz7TpnVPfdc7JGyO2AOTnOHJhF7ZSTDyrHiFBg9/uPKBl2u6h+ZgF
FpgSk0W8CI1Mp3lol3/ObOOJlNyMkznHu9QQwN+Xg38fGJCccR2lDIF+YXM6MWYppOt8sWoquIHk
sZTng4wmWJLcp1062M6ZeCxUbGo8YY6KsKvFfORCa/oIxYwjyMA28fk3a//2zTr0lRybjhPdE0te
14R/FXlk2E/N5GNex+KNGMlCkA4PsSUUtHuciIBPwkkh8kTulo/xyNEjlBdNTuFQJw/E1V9KnYE3
8jtv1RqFt4eraOxCHsp9JAmwnE08AQzkd/NoZJuubdrj0JLtYvc5emJi0p464e0CkgXXUMdRydTe
cJCLcV0ZU0hbXlabQTpf84kqiY1nRRWeAbTIaaWTgmXvwYG9trn7q7I958Ub/nB3rN9WRJ57XA+A
VKB58d8fqk6WwC6wfRFsdE92LvysfJu05p7MoqsktF47g1GcSw0IaGqP1y/NIwVTTMThEWKOoqCY
C6Rw5sbt0VO2EtJMXdjE8YzfOskurTHTgG1Q8qHAXSnLMEfUZpSwXwbwCSUWmYG0FklUhjTLU43s
4vPv31oKn/e1HIcFYbq83iYJYNaHHbsS2EtE0MIZ8V2WGXP22rWZVfm97L8L0JUxFdCtrtDnDrru
Nyl9ZcQb67Qg3c4zmQfnBtlLgLl4TcvJW1+3yqVVdzP4mL/m2HryAGzdz+2EVKsOSawSabO9nm9V
JB+cTNCG77Nn3WfJ3YzYfJ0kcGmcKcl3A65s+vaGAOXRPn/+yX9/8mkucZCgIrTp3Czd0XfHG2P0
qjiqRLKBFsWckplI/6VVDVz0eCIgD8H8GdkslrGun59KE4FycwimFk1KQySuP6bPbj1/ie3If+SR
/jlKSQ4QySCXap55k/XPXg2oTZcfqKqKkeC+UT/lqsieZ7zzQ4ppluFVua9tX91WeYNWOoo5rRao
EnQTbCblQA8IGsYRxQSUlDVQ1ugwXLdFJ50TtFHF589vivn7AR75jMvZ07FpHiq9LBf/Wg5kP0gb
+oKzTqhK7vHQFrxswwEhk32I+vyVKd14waNSsDApuhbB3AkifMSX0OcEnvR6+haT7diVS+44Awwh
wSmbbab+dB787bl1afiaLK7U0ez9HzsNhTBi2xAYsQImH9etld2866jaUtdELZP0OP4iA5qJa3zB
RBSArzPjXSPNlZEY+qgsbNrWVOR/KIHlbwuqSw3O2XA5xruUJB82fSx8RRXVAufTciRX3oBCtkSJ
QKM1LPCd9Hy9q6YxMRAuq1jhMQIUGju+8uApROJgqPHVjBjfyM6M9y3O9jRYMjyxSxjgsJDs6W2T
M6MvCfL4w9f/23rHKZubyctAX86hcfz+63emaWL+sKhmltaZHLqIopQvNgY2eerRdprQnA6pGQ+7
yMsfhRjDrefGD59fxn8UolwGSxINbL5hy/1wGXice0zGLmIAc0BpZ2MEgn+Eey1+MsYngiysnY4r
kwxXVPIxOpjNmEMFLosO+VdnHU3IbetocRFy+/Q5Hlh7+izQz4vCrsUp+bfjZ9Efzpi/t9xp9wv+
RQ0kmUiYHyrRUfGARUnsUsSBtuV0uwR4EvY1uXO5l1nkrfsE36IZd/NLYxriNpyNL6ausssYeTjf
u2Y/x4l3Dg1sD9KpfdDeVB6tW1gr7RnZwQyDYzRA+Wvl9PaHW/7xxWeXYxMwKfxpujv2xxe/zjk4
NylD8nAJwhEqsHk+ufh/7lbNLLUq4+O122FO0Rnw7a0dhu1LVtL/6GqbRjLM6nISw51DfnhRheUZ
0QR726B22qpHVC0Po1+VRLSNqNjsgGJ3OaKmqTgDBTF3dVnBp/7zKOR63/+9xbFGcHCTUnkSyJvn
fPheCsnhcZrAS8ohWF/X9TzsAtIsz83sOCdNK8lrpPvDhkaSZi7oEKvHGWCLalVUhX9sbOer6jzg
Uhbzf1LAXz+/9+bHZsBygUrSaRPcd8eWy3fzr0XXyCVN4Jrsd2PShOVVg38IG7pG5QwnIO2C4Wa0
nOdKddUxBq2Mlwq7JHIo47lqQfn7U/mtmKJvU9PRLrWDSyKZ3n9+jdc3/983cTkBMGUjUnL5j2t9
2C3JA6U54sb0s0DgbEefhlQUky1Js57cAB2h4qb95qNk34hjXuriYWoZe8su4qSAAzsmL26Gv765
3nN2d33sbUT9DGVqojxsoCPkbrBVK3CfzJhiS/krU81wgCQ0Cb/K9F0TkCiUyadWtd8nzOF7ZYAo
TUK7QR58TAokWVS6Vy+NuxJQ1WCwwtmLdSz3+I+jXUqfaUc2y4agT+sPd+jaDn13h5hlSIsGCBYY
17vGOPz7W6xK7WTWrPy1BaBvVWdAlETUVWtOVXsc/v4pa7Eo09bAaqy2dGS+NA1rPwhEtU7Dy5AO
dwPjybWqyQ2xBxzIlRTZwS3D+xYdzbXDy8rIHMts7rIw/0nLwjl9/jVby8r67kO4BFAoxhesvR4V
74c+GdFYlXajWBJLmaZrghVYVaugOl/784Ldk+QbrAhx2xX3DhMGUCNlD8gSppjyOSkUw+jS9zcS
otjNY+nn2GTiCtCwYR1nzEGXIiwOFby9OGDs5Uxhe5SlnW2unwUyF+dKSrK16FnOx6E1d6H27v3O
adZDm0OE87zHzz/xf+01FpEYFmkYS+Nqiez499cWM+WsXeah65kOByDRbj918TnOHb2yVdzh2m7Q
zsfATBBukL07ZDs5G9ZhEuV47rBZIuKBWNBIlMZFBu4DVkMEruSQz/Ks/QZ3BPCwr//LVXN0Zjnj
x2+zArJxOtGWPVc9C0gFbor2SrtIPUcIuUFZz4fYBNRbJ8Nt0wQIk5vyTJPkcVBk5hJTDSSvJVND
B9ZL5R6bEH6kNN18lXeXKlfDBddzu/nDNX9sG7O8SZo02uZOc+j05Ps7ndPUtFuA5Gv+NoSoabWI
qIB2bLI+4+BhyNuqzR4JjS8OlhrgSjoA/XWiz5jUT21ZkT494x0keGQ5POrE2jH3Q5hdm/syQdSZ
jPHl80v+fapH21hpyaLnLaXcx6memaeTQL3vrJ3ruXNoGa3Ng12fWQj2A2cSoQzccm3yJTcWEIge
32bMTrsgzMd9a9/lLqFWiliVrwBO8ZubzXMd++Yl6gGIu8vv2zKEx9xDWaH/vUXxSTif3TjnaCQf
Inb1hh8vSVdl5wH8IwSP1tkiMBppWC6t9VElT4Ehj1gmBVOYyL3Lk8j9Q/vHWb6Z96sCcw7LYl2z
HY9j4odTQRLhBk6AC4I+1ersF3OFy0Y9XauBSq2WWcEhnsaaHd2tXgpvkt2qJBLjwDztr7DR/e76
f1SdVAxsQEhEKT0qqBELmgkvcZk10cZk/2be379aQY3PkeHDWTKKPluTqm4aiTk/ilqMhgT03RA7
k5y5k18Gr8IwatKegGl07/vxIzb/Zk+ClSJQvVZrJtc0WEtgZPOMHD6Z1xF9hmD2/wZG15ykJ5uT
n5o/AZhRfk1wl2XXM7GMVHZOF6HL50/Ufyw3kl4LL4BFPDPV8ocFFuHxZFqcstZtslA7nKC9i8d0
XlGQ+6vO1/VDXDj95jqJRCp5TnTv7F2ZkhLLPs99aPND0CTTLoR7B1ImDy8WNGsZVQjNljfXwxBq
hPMfHoHfahRBm5XzFq1hra/73PuXt+19OgUm/SyXpgwW+C85IKaTwklBFoEzfHmcVKhuSuVayJWJ
z6EDYB2HGN0NPT7jholgsRUqMW8jBN5H2GLFreLj/eHuLmqnD08qhR4r4iJ5wD3nfChTjKxLOCgT
mzuhb7fiGZcIAahJSzKEMSAZjkUyf4uRhzI1nh+DlESApTtx/VAGmdcgduqNxyp1MRwSH8xqJkOm
0dMdEDZ4y/8048yUtAOdFnsnF9ZL3PUkDOf10S3dlCA1CMFYTsq3ko7poXXpZSXTnL5eJUkMk6M8
1newwL/n+QgwxPOQb5eUJEuzB8sskXK4iKpDUFnZ8wiQGCInnaA5TG7NHmdrrVIaYBwf2JiDga6y
r4KdrwFSgoykkdrrDARaSl7IliqMEhco6zygpu0oJrYkqXsbe5wjTkIMZZLcWrSqbXsoydg7qBDH
qoqx4rpIbFpj/FqWUL8naatdiIOXFz0Tuzyvit00zG9VUkGzIUfo3Cr3fi68Q07rEEZdtJNVcrGs
NL01aKBCYVLJoUIVmpgEn6ZDu51KT6/qNjhlsznuTfB9uzKEOB6C378IJ7/A9k2pPEh+qLTDpNTz
vW3H71/bS3lKtGvm9ayUnTgDKrwzlH1b9RynVdC2u4Yxni3LN1mbr/XyTliVe/PPjaubFpHa9R5W
iqiN0J7rc7BwjsPYQlFhejsdlR2K3v5r3RrZrVEneq/zZjjk9fy9wfsBrtOxq5VNkvJdnBhkG5ca
BmzSQ/2ytd5j2fXXUeLR5gk8Z53SwhLJt3ya6x0mKyDdZVrv5YhCfHY7pL4NJgjya7Z54+enYEL7
T7vb2VxbYRYknhuwi9H3rp5fEdHcXZvLoA+qbYSp764zsMaF47ytKSZ56SJCIiIfP3vzfeBxeEOu
opEsR0t+6IhJbuiy586ZxV3EIRTGL87sSJqnsC1gvo3SwVzQQijFkqTQ216A09RHxqpH+GL2rZxT
5wAsAw32kP10h2J8bGMi9aJl4Jz6jzZd7SPu0E3diFUgcFWm2nVvnMHH95306uR2drIyR/lCFg+b
gNUNSFbkPzMQCM1vIsBEVehZn6+/avv212B7hD18vkxcT3zv9zN0UcpiVulqe6lK3i9mcB1TxYkJ
X7sJs8SYbf8E2Kw7TD2UdWJgohvQSW/SCI3T9X+cwNiKZFBfNXx4sg7Tr6bz+E9J0DiV2DuZo49T
Wa97kbaP4DH+BtGSrTNnaPZlyToikqp9vj67wYttk/tX9+BwxsRVm9RDnd+JMdoDIUi22s84/Y19
Ds/UG3GsTWm4XlRU21hkFiZXQh67eLS/z7ihyHB2nlFHYvAixp1xq1rpdhJfc+gOvjPJ1yDDwupR
TAWc4IFVmsarJWFEtba/TTNfntMOOH3pzX/qnP/XfrGooQS9MESjiOLe32J3CKTKRgIN3MEugV5y
X0hL/0UOFi9Q6SKBTsrpG/lTa7uPp3uJzG+YvPKr24qtCBpxmPHs+DcqoMCeUiWwwbaYK69N6s+f
ht8ObktdiqDhegigqnA/HL8DaSwIfEWtkPtyq6M03RUV5pq6o4nn6Jex6vWKj2MAqWzU3lHQKn3R
7687h8HU0QlM5qJzHm+NCUNSiRuMwBP5luSje5I5Uv9kvo9LP96njQS1BCuMVjhhIJ9/kN9GodcP
gjqX47npoMz4UGC3Fm98DYhifR1EJAoccRtHf1mzeL3K/wRJDENv1XcyhZdWeBmzmbB6oflC38Dd
zHFlvIaegYRMM7r4/OJ+ayBwcVwVt9qBFkeP+sM5yzUwT4S9w11e+qKB3+/aInZPZZAk+8kqHpqq
bu7Cwd5OYRftlGk86+W9xEAGZo6cz0PXdD8Wr7oau+h0PWya8PDW3jJWLccKemoTXgDY458JaU/O
cGP7oAbkqyfv0qpl3MfQt1rK0saklRIEOLjqqVhIgRoIUL8mn9d9auhw3kwtrIcO4UBFavrD4PrG
LghC+0LNo+kuoj2yx+gPZ++lv/mhelnukaTSQxjJIJ7j6PuXpkjSJqnFUrFOtotzg/N9N0zRobKC
jMzZji3WqLLiXHkKDMvyIy/cJ1EXit0Au0TSxkceLGd3/atg+a3rr4Yg/m7Nfnyck+o2Hof+qRdN
CXRz7o/MHoQZNw+RW9zanP5PTte1911TvnltNB2vv3WVMhu9+623jG6NKlEgXFgCmemD3PdLqzgk
U2JnT0te4AhnkdRog5Co8bp4Eyt9/XJrg1hZpAX17vqXpAMSctL7REJABleBKx6pI5JNB7ry1BLe
e4yr4YbQLqZvWYONw0tXxRSK82CPwYryMr6NdARtdGZIYyPk2WNtGE/F8I3duvTpC3e3Kg/c55mD
o1lBev5HnWvVZByIvpxOhjlNJ8Vk9/9dqPLVKbCzb4a2m90w0uzQQDBWRuTIQ955O2mSkvjPd4GL
uUCqOA3H0uakV/eEnsXCOUKj2RlgZW5BicZ4/qClhgm5RE5mWPf9uBDFTa99hl+71WmaEBlCshK0
guiFlX3Yl2PdAjkAUebP5cMcGMUFm9yXgKnTc+vocTukobkfzAJKfeEFO+F4P0Lbmr715oz/8vqY
gBcpNpbBmSJshuaQ2Ag+bQ/1tAiqXZOY4hGt8HcDUfomUyvk4dlzS18aPxeORdNpLYwjSfTmOO1T
ZWTOEib9yoh+Y7NjvsquJK25JADPX2BOAWrXlx7c44DTfhpt80JAjngclU8XvG861ItPkS3CJ1At
42PmrT27PREQmh1bYogvFbzZM8NUb2u0tvXmoVGl//rozS17XjI424DA4a3WAaqeyl+Deg4uPo3I
VZxl1Rb5UIgpj5VLmH6+9TwIzgabzMNUWNtwnNDZGnOuONCxCkA/arbjmGA9z9yemaRY166Z3Yk+
yPHWwUdJBx3RCLYRG0X522Je7iPzhuSB5q5102F3XXKW3t8GXapJNjo/qsHYXV+OburlzhRmuInh
VtV1kF1C76VtbXH2emT3dSgX3BGnNcBxD46wxCHHBAVbjVJ2tNxTRIjq1rOGV5WXXwdyjIWeWjDq
OWQA3q8EBI5rCrplFRSosFqiT5FwG6RKE1rQLxae2Dw3HYs3EdfTjW0O41kgnWY9hsTaqNfSb4PV
wNBse21CXv9UdZWrB5pDQQvO4pBI0nc8l4AUz6aY7t0SXyHG4K1popQBlVOMxD/hAzD3tBoCYC1D
ebTG2bsP4fBACQqgxXmFTY3kcZr28fUHYRb/4Bi1BwjypV98GNrcKFBlD6FbuPvJqGI2UjvZWrPE
oG/Coa4xNxOA0wAtJxDkJsduTdTTvA3MUN4ahTVvo+VXg4uyZvCwlKfksN84duFdbKMrcVnywodT
SFuyoSBVCdSdfOT0j9liwzzxb4Lvxks2X66taAYx7qVfDt4lI8N/zhcCFrXla2+JqvuVueAYofBF
h0gKikQYqfNtxnN+WwT1dMxoPmw0oo2NmGkPms5a6zLa224NXTsG4nhdDqjqvrgsvBymsnFjuLlz
1D75JqPX9M8Ei1ATzcyDpyXxK7XvrMn65g1NeSSl56nPLQQB0QKdy3T5dRouUxGntyHV3KXqz5JU
71ujBPqfqtu2xaw/TPXDOAT54Souuh558hjaBvF0MPmWgx8zheDYZI7/MApH8N3mbC/gAvHSDw7B
OLtS9/MPSNsSa9poPxphvJuiMiKiIGtotZQ20htaWKOvqn1JNb11w/6ZJgQV2uyfrj/wwcIia5N6
Z6sInGZJ0mLWZgxo9ZThix/ZUxmI08IM3fG5kBVgPkEVppNvaZiLn0wbftoknJIKrHvOiMu8ptU7
ZYVEaC2rB/FGxQWoLkTYa3dOsNzt5m43WLN1j9elvLm+f6XX4y5eFCz/FJ8z+/2pUmis58Z9GgRn
3iKL9tfFpcmgLngenpzarShbx3xgYWAMWygYLoZhBPtcYiJC1LFMArcDlLkDygHsqgwV8jQ9jFbW
vHXwNYhyiJs6+q6YNK7rBsIM1Nt7x+L0LgINiEy67cYtKsTrWOyP1TDBX9VYp7keQ/fGtpgB7HlG
AB208H8a5ctVCFREot+OVcRM/qqO7O18d5XM120NjHzsTE4UIPbdrCLnCuhWavLPvh7G5tRQ+zmS
K6zeCdicFlPSclv83txedYYI28msMKzn6y1KLftXEtVAx604vQBQ3E7AOE7X5ydySZ411FDflfC/
IvU8Ypnnqa4erWByngh3XGGSvL5n1rAoZ3QXHBgO7sGr+WdSP5L19c9plL+NLOifBcirDvRgImGc
LpV+E+TMcT0TyiYkkb2tQ0KtzJInNArslawxXE/+fF5S8AzMFQARgcd5PZJQyO74gUh6mADptwmx
8MHEipxuo7q70ZQmAHhvaF0i7zzm7mGwyKexD6iQ2+pS1s8oQqEKkpg40pd070LXJFnpx9zDAOuf
w/Hv8PtipOFP5GWot2QkrFExoxxeGgwM53+6D1b+lTUKGfKNoh9UJgo99CioD2q5jgRBrPb4rV8S
9rwq+MHmGN6JyWBKlbrPruwLdL9RuTWkeQ7SiY0IryhI2eB7U8VfEzX/ldDvHsCgLkw/06fUCOTE
KcPEUItHFJSzNLdVAvAKbOp8T1TqbT2KYdPDENpRFJPDlPvlYdC+t8tK9nByO4lI0cI4KkQ+nXc7
Iz9jnz+MLa2zXMdf7Ca9Bf6Z7Oqpzld+P+2cJkB5HsX1zajQadk9ZXSdkP7a+zP9F3xbgNDuqKnv
U7iPqRfAyvIneMW0Aw0/pf9KfQCzIWqmV7B1Z2ihiMzoFHE9sYvwJ8vPEwLepBRY0xKr2SD4GHbt
GIvXUWYvRmO+tmm/9eAxJU5FP9hd4ayAVh9NIyoctkG+dQh9bFC3YxkVW2KUTjGemSkK76nPloQr
VEgIWEdoVqZJFIGNSLV23PswE5uy6c1F3nMBevDLcfvzIMoDv/dLVAjV62xlxvWhlPUDxseXrJHz
eoqie5BCD1oSNOg6SDhK6GaFnn5Uc8DupId+K2um/14I2VRntxYC0LmcztacE/9RieekJSwCW1MJ
+rjN7qzBwkKc6gWe7eDEj7C6abY+g8Mlh5wt/Z6nuPCfi9h7uT4oOPNoSzYYzKMWNzPrlzpqlHmr
ktzCQFXpPgx2ZgEQSBXQboptXfin2fmlneFZj95DHXx3Ov+UmtWWvfSO3Lw7WbVrGlUbwKClAqnh
DwaOmgXZTDsaBTqiCjQWs2zGO752OzbFNksc4pQQYt4MObfFkj8QNtC2DHuTJBT9PYnm7/QjL8XU
PQ5CvnjEGb7qmjaGWZFYtVjDExOMmChANU7QaeHZQuC0iQHwvC8O6Ro3YzEBm6+U+wAm2NhVJgLO
PjbrlVkDse6lCX2jrqM3sGkbPPh61cHniIWFyvNOu3d28Sv3UC/l393EOUbgRJsw/DZWKWcMSXYy
2YNeVxIvoNAw9nu7+jlBshDTA7IYx7DPNXC4eOjR5f5qaaiRr4lh0srz0yyZRudp8uhabPSqHXZj
YzPgYcvruhLIRpveZBLGnhOJ1TxXl464XJLe1Ru6OGdTM2YKdTodUqfF7LacpNLxhMRuhoVf/CAA
c63QlVv9a/DS+AjMQMEfjIzePz1an0zjliBUkwSIDLymD/KlpC7n9byx9Rfy1/VrYE4QjIjOzZgn
n4JKk36XZcNX6dMsH4IJQQpbulH17b0VNs9xmbRfk95DxUIiPSrEJjvmNUMHDChnVN3Juquc+liS
GLvlMLukuTz6mSZdLPNeHYzzGQyarLR3Hb4UH6JMT1pGEtRgM0lh+lKJHDIHSxvRc7Xf3vSjuxk0
KyRe9WFbrTLjaVpCX4mvM00Y8W+oV5q12Uq9QfAfQ/kYQBNm50axMckwf6bwbA++V4q1X0GQHoGq
DtxEdoh8B0T0EDOZPJBWnJAd5cW8P+pIxm2/8hub4NQAMna7H2tgZzWsf/qd2dHg5uWufo1A7+tw
idRw0h/TAPcobdHioY9vYTI4MGsIEAiIk6GZAYcCADJYV8YT2PwoiNof9IK2DvnGA7E6Xj9gTiQw
2msIhH02y69iyL6F8QsO0/QxqvBWYTroBVY9z7sj4/JH7+J3qrr99zgHhRXlf/l+uw38LN5lc20/
ROa0a1JXvGhBhNYIANHUfyWkvqxB8ORZsFqalxxEbxwKAeJnYdT1oDEMK4BXK+KfVceRmxD0wnnO
k8q/dOESAMtpiVlTfxP21U1cP/HAuADvgxsP78TkbkdERIe8Lchgm0fY9CrPN+QSnpfgU45Mdv3Q
+vNedDMPW8BhMXSFt23Vi4nAyCxZboBxhWR+JpJee9tH6uwUPB0ONS0jFhIwdGcN/8fUee02rkRZ
9IsIMIdXBSpZVnD2C9HutplDsRiK/PpZ9AxwB7hXsNx22y2RVXXO2XsvYjbbtVeUAH8nM6fHX5LJ
WhL4lZthXZP3WVi1drNq4m/1OjkR45U9eGJYikDUp7/q4Xs2+JwLKqLq3FXmnenvzXYC8ZU1Guou
oZ8AW4nagIDWcQ1qrHFNTO+adBg9m9eUBevcOPo4SD3SOaqgCLOs0zhDj7AsjEKs43oh/BDTtq1J
Q6etTxA2CWG8NWzrpaaHTmYiZqk4/3LVbnGKZKqFWivvA4DvwCtuuDDp+NOGDQvDkvsAtwPCRTM/
oT5YSyZDnwZD9S2v7GL+I+5q+Xy1/Mu9JD6ndHpzahsZp9NrpYb2oEXxt3QJxdRV3mziLu5DlGjn
2GG5ZgO6t8mS0PKm/wzjj+HfUtb2WH0VGU3qCeaCA+Fn5IwOA8II+HvPOmPm5ylndU38tShfy/5v
TTgjrqWI29NJiiMV9MqSgmFmzhmQ3nblZSc4XQuqeoHlDiLMLb3eJh1ERi9qMxrf/Zb5Sf7q1Q4g
cvoj0bnQyXYpBgZhCsIhWep/wARi5qEnQGIQY+PNqJ/n6Azk9WQtDtNaXkYgXzWpY7CQCmJ5rZuj
EoRETRwODAANALD8Wr6y3pKJtteb1aAmRIKmiNVynBtHgV1FA/SkT5z6RxRHIdGCaCgoZSpL19aD
Uv/cNv/SffJC5k7tlckR0pc5g1cIK57gdiQLRz5mzP/p6dokLDUMNoLYWVHDcl4VK5J1S3WbpmHd
JSx7w0vnPYnsFTZ7Vr5bie1xIjBTwnLG/pppyauYO2jCuNmPczMObwMB64SS7AgWUo/CzcynvMFW
xz2vd5y+2PPzI9qys5+5PeVmw8HZ1803kXRXWwMxDpBnVlia4s9W0tfsguQFGGtMeb/K3dHb1Gl5
cnNEL0lFlrHnldik5nkvJRvEYlHX0/JAMrdZdl6IeGMFMKTAeBhvLBwr+gSY4AiqjSSXEVLCwpTf
uGphg7vWKWUb4vdADQOLGaTSOr6JZaTK4T6RHhqfxAhhJG4KDy1YxbwyMKtma/l6+4ICCXwZoeb/
NPcvSU/mj19bz1SFVMbm29AAXi4R6FF0rtk4R+xiE8jXQ53hEyvpXfAbDN9eGrrlNqowhh6VdXXL
Q6AdPOOps4AgGk968RODQoPxYHB0oRuxTIhPlRayuo5evh2bnaEeMwJEo+sAhNlm5zJnsmp3Gtk1
RTj1L1b9HBPRJl5JpSm0cFLbFAJZvDHYN2J9XxCsrlGBEeIDreGvNeCjB5UZtd8eSacDO49xmfz3
iaZi5fwxISf0oXJ2fr61usPonfr4PT4Re9YzwcNo5e7YBuVrhK/G33AHeu0bjQl7gaWcmhrj2NPI
klusXF7uwNAus5uAPuq2QcDir1saBycbyX4PpjnOnwkon8OeHXIbTz0uqcp/bxx1rtKGoCyvJKy0
iOW2wHHRQ+zyOt6vmoqrgrsRGyyO8pa1BllzhEMNeWBv6qw0X+1u/lfpOdWzgxhkjsuG5PgwCrT6
u+iW168o4X4wDO6SIjhw1sGUONnjRVGp7IRYBwQoYSqE1oCVVvnBVS6sXtIEuaGGVVBp65Lu5Gx+
MZbMwq7pyNFo7TAZnfShJE7iqAbH2VkqsS+zWhLRgXOOhJRC28XGmQbeOcD+txs0foWEBWfdj1F9
h8+ahbYN0Es1/okYFLHWpuZs9cZBNzkmF/HJZWjVYfuu+ojIH2bg9bCdPZPd6V0RsdigziHEiGOm
MfThnCJcJqkxItjJa58btI1R8YYtcsVvvKUvTPQu5Jxy41mHcjhH5LUBXg/7ugcfoK/4dkid7T63
m32dRaGAqsVhBV5jK7MbxgmIm6LV9x2SSsa111rti4ywBvWQIa276ygBZtYEUuYIx+USZ99rCU4Q
1N7zzuR+6RyMpvYL67qf4SZFVYSeG4+peCDMTq1JSNg6VipDvS8o2BvKdwUn8VjZqMbypqcaqEJX
OOsoE1ve+5U+5+c2kIfKmnFTIcQUtB6UvxVWVdMkYP+K9705hBbSuYWw15BVOA7OOSU6cDSf6ija
Jb29myKNVHPK2CzZ9Ozay+vMPIJMMXPjwBnTaU+hBXjol/ckaDZoQwkS1+kFx3iTIqCjBGwgvUtB
heDRqF7KkTy7u2G2KFS4A4JiO1jGtmKZ76KSgr/ame24iSyqBEWaSM/1Cd+1ggiIf22tlvB//6Gr
KSUXGooBBJFZpKpu9Gy3Zto8qJVVJ1SB3WZqxU409pGdahsDyMRERsP6zH9p+ZlOT7WJhDDp10Y1
b8ZepyPxVCKgLSXHSnRujJpgUBqAshyPIELCFv2xIS2dcJC+Z0phYAApQzMBeELAhOZi0TLoNRCV
+Olm7NEUR/jkuEsJ7av0jTO+cnZnJ7J3wGseyv6i+iI+5mnV3srlQVbeWxed0CaasJKrU9LSqAUe
KthPuk3jx3RJ/9DqCKqBlSfVmDOP+zjK5jNZgQZVGuwG3DoEyEZH3clPEsaQVk2rrEGU4pWkMVC0
8y8qMCuTcAaKsaHHrdN4IGaVGVYgx30FwMqFCGzCYy+Df7IKZyZBMxiXKqGFOwZQWEBKev5m5iCW
RN4aFnzYc40k8YeVAr8j7iex15iiATkjJa3KTU0JZ7O9dQBldUJA8knfBq61FZGN9+ySJB+yujtB
uqVyX1ceBBL3efHYZzockgRDqFkgGyapFGrHeEndK9eBd3BjOwlByGydVAPuRtx6ZQHlm5IZAEnZ
nhN+yfOy1Zccn8PeMP9qI5/RuHHWlsrhqGUsa8LTgtXklt2jqHt0Z03B2smzop8NpgyDLx+RUTk7
COOQbzB48uPGbu26AWMBb6UPH7nF8JTUv2ojnd48xG0L+Um05zLHWTDORUwVxvahPOsMJCD+Zjp1
nTxi/YAaE5DZQ9wRqlQMjkRHiBjvLVHYT2mdP3LX7xpinVMSilowdH71OFj6Q9UmR5/eWS/Th5oW
pULayMSHjvOQP0ctxUytArkphUkl5XVLeqTXXKSQL+7IFMaU7UkJe3oE7fbuGbXxPATP5BGBmNCf
2jenry4a0fTtbD96cXeKyE4NktCyyh3CuR3TXBit0UpP/lop1R7GuLn2SaBvtpUOsxYlYTVCfujc
RwRcD3T7WW+e2szdVv2waTmX0aNignOZxL84I73QvGsxKiSy0/XxhqmboztLqoqOVDFbxRUQDTd6
MdQGh1LbwszDWtLQC8fM9EfPd9SsHEcHuQl6tesXdBbkZTQ16UVG0avoUbFbFDPbQMlgJQjGInmq
OAq7efe9TB7socQgVyJINCW5wJwQbil52GWv6YRUxPXFHYzqUnqivmQ2CHXfNgBzL59rahunMADP
taOqA8EJ9hGIZfrYMCOLGZ+eVNe3Okc6SWT93HC4t9urrJnOtsRIsLUVb5gxoBF2QXOXou/3eL84
CvzzhU/SaiONbZDwfZqU7l5k7WfCwOAyMFx4NetroTz3hR9aniTx4rXP3eYOMr0E3qyv00aeMEjY
Z65hQjjmx8qfmw2hQtW1r0lYKEhbjW2zePEheq20nJzsCDJLX8mlcAaaUHZpKE0SE63ZCB1E6e+q
9l/iZJ8m7iFOzI+Blv05smEsDyay2WgsxK42T76TQHg2pXYvSlIIjRhvlB/gAUgCtFeMcd1T5Rc/
o58TC2566vT7EQpQY9fr2tW9GsTzuS17vy3MYtUPQm1Ax1AgYWPuvW3h5GT7KsemfXnp9aw5kxIc
Noz24Fs2My+BSdb22aFbJnbI3fQqpKoTef2nyiqO4KlDobc8ICkk17CHU59ZnNXyonpIoA890IJd
WBlWONVjuzU6I0G97ObrGIfsTfe0a2cVxhtu+f7Qa3uyXct7r7UaUF7CWO15zrkYS6wPfZDiqCZ5
HjErg02Qj25FjzwuSdkh7kjuyP5OGnLZtA5HNXMW6l6Vl2sPRiiGDQ5eFZ2qmXei8VG0ya1oxm6v
q+YK4IGeapIgtgWi9+71hFt2/Ivb55E69QyL+GDF/XxpYA4/zDk8+NpQZ6Ro/XpM3xqjvBGXjPgo
wesuLcpR4SdM7aXurrmfob/2qLwbg9Nj7xJpImiapBm9qszKj2w1NXlpDITs1M/f5kJch241DR9j
130Tl5g/JlkcbEQTT+eiT3TMyFr+4C+tHeXary7bMeGuDsmz3skdpz8p7SFOjXUXIrnOj64p/iEm
j46xBpjPTxUNPwLdRUfqb29adD8sKG/oIciUSkKZFu427aafMYvc7TAVp5pEVE6nC5F8NOgSpRGx
0ctH/z1YqQeNvc760OUkk0aeuNBKHBxSUzkIOQZgIOS+qYVTxgtu3AfZmpog2vSe+jL1HNlhbpck
aAIGRuNI+bDQNDS31d5ik8pd6/ZOG5DlDVDSpUN3gXsB29bAf6HQa+J9J+FYcyEX7ikQJenY+iu9
InPbDmA27CgwHofe3BH/m2xnIDZXbza7x8bj9WdKcJ3arzjxWfgwPe2J+L3XBWZcz/EZqBR6c/z9
yDUyDIsz6cm/ghHhWtmmVA3Zt/ZYrCuiNooR+rKcDP9l1JVcHwiiIv9Z7jAebjFK2A3JEaa7ItVh
3U+fNZGuGbler43mcHgKNlqxRc20kbSMXDb7TJFk1oklEtMIZZH1t1qlBDSbXnJga4zfG2YBtq/a
T9bDKTwbIiagtUgOc9A1Ny9/Z4BBMKr17BlVEFqtcM/0JmeCExGhmt2DOwxYqlwXurUdFNRvfReS
IyseUBnFq0YGM1kXfrNzg+qEFGU44in59sZ4JF47wXoqNFYTXk+/1gIG9Fay8fP81WilfZoqD6ZK
Wt5KhLr8mymuXYbwb3SQEbg3rwEthdNiZUTvuvLhSJvNvSyC8rlsoQXSWw12hdHSB5Xul535zJOK
kmqjng+pF86Dk54UuPAQFV69jecL0rulxfcyGsZnvDfM1KOZqq8JqsXMO4zuYZia+VXUcTiWAShV
41bqSf8YJ51JDBZztqQK2tfUaO4E5pAxq4qN6iRsGwR6a2Ehw1ENRUghR/reqStozHjTUzAa5uNy
7kzj8sh7eM2itPhgad310UAXMiCBMKkTqopp73OSCIcChxO9OL1oHmvh1QS+xpBbAr1dI5zNaAQu
n+SnO4dgsC6ddPZNW/ydhuSxYNhnttaCl+ebfx+kjkJCVgNHIRvZSPcw/K3a8hVcn8uUtViLaIt9
8t2u5WfjafBrs+eSpT+yypXdIy3YgmQOB29BAPrFlih7b9v0WrTCsIXYYRBvU+y/qIIkI2cURcgu
3q0SL6g3JrImTHqrwgSKmSQM7rY0KHWAclq7IckJvBrwgayIv6ci2siYfbyJnkxOgxgTd20PSXxw
LyNTNb6Vsr4zEzLq429NtHsLNwgcaEYgIKfm4tcg3Ox6Zv/kLTsO2RSzRvMP6PVCdZlbNE+WwfSS
5l1iALsnHmPc2A2kVK2nfeR4jPiCc9PPYyiDxkfT+hdV2KVsDf3F4sDRSCwJUd3eUs7jrYNYoNV3
jYYd3G2SYeUpiApK/bXdpZ7S6UILZxtBBz7kxIDYBOvjcCbxOS7XEST6Buyy0xEHzo2wqvP6hjHO
WVM91SuNPm8RoEZovOxBVYjtsjEkky5qgP7VkglXOUiOiiT952QOb+2GJkmGzXBj2HQ46tIAsALF
O5uT42R54TgwMirKxxK3GLxm85kth6FsHzGVTNsH10HcAmKRxUZWMJuAzlkx4z7UXZgsk3njkGLD
6+ztc3+ILs3QfyiqcKuwfsqqtG+BDoJzsPpNC/nU97ZiKrWw1WL7tRUtw2imJuRmDzOzd0qcGsyb
wVsQG+8RlAbl/rWZD7jWex/IPcrLrbTgz07NxrWvXv6cUMsmxVlH/kxzI8Y9D9sQ7YBH15yBuIbb
EjT50WF40Ubpd1fzvuiF9oodszx1OpyZ/BYJ2o/puCgRus++/ErVTOQk9yeEg1N2cVPE4b4RuVcW
gktQ+MVLXA3HbIQPZy5465zJz9HOvHoXCO1hmmFjYF2e6TjOOO+kSRVB+NyhJD1qhU83huxBwoM/
zs5BtBTPtYMeq22a6jBqmfbMwOxKy9obvis5f9DiWdNx5BsTKCzNyqapE/mUXRb3hX4txb1yEUs3
XxBUSU63wjjjvTf5g4ou2asLsl1P/8IoQErnrDL9PjkBNsTfSnCubCQXnzKmiZ/iro/wgMJSx1DZ
3wYGUzkyOIddAGYzer970hT0ZjQOxo2WLuNGVioibEFgZEI7QFDcmvmVuLJNz3XYF3jFaYxwI7nF
m0FR2blb0T4GhkUR9Uf61n6Av13NxEKh0CnsA2RIkICD7pG5rIJzufNsNp0gifM/LdeUH6t7qhIy
3PsSAUgddJvctZI/BEUfBtcPXkj66A9zbnAM6rxNWSfap+H3q85GL5E4OTY3VAyJDVGBHipRMeVA
pD8dnThn0HmN8jd/Nw53Tez8+BgFMOMdLnT3wuRgmF7bwnu2s8jatCXmV+HoPznra2YV9kqMm9aJ
PxD4HUT8Q34jYoZ+LTIaxsYXF6w2/ZuZVNfpaiyZ0NHrHVKCStg0yzYK66ixN2agjDWjs+6ALAB1
YgxdoiuVtp5dIe9a9FxUsrqZNH3PWtcwVc2yMD3hOQSY4EVh2etPnZ6+gEkraJFh1xnmQX7Zs73R
WotpgwIzeYVEGq2IBsggdhhEOhFATMsoVR/D5H8niI+vTSeii5kzwvr9fJrgTBiZXYeieNJGcR6W
QSiZwETg6uNHh2ZmlwkCzX+fcvMfUY3CrxxciyycCXP18mWTi4qklyz4RhM8THk8XctowJTsM5KI
AgJ1tdy65Ym6LXbnIQ0wLxIEdHNGrDu9lg2fjDjkOuuhZ8n2sQ1yhhwNI/1X6uRVy/5Ga95GL9ox
eakVaDzgnwx8wpxcHNQ+rlw5FkEH5IHpJCsRpbL24+fJ5YQWvwfTqz+9eFkEn5wFmP9bENsmlw/a
+pjbzEVHYduQO2P6l/qD450NBsXNALNjZEaTvSE+WOs+werByFmf4gC8glNzMqwRFCLPCh5aJnIa
42KDEmSAjuDgvalGskyDjWpVaCXI98Smpgfn/FvssnbP3Kyj09hMmFFpwDAki2kKaQlcjPpaxz+W
pXDAfS4d+N4fQcpDt2QcDYk6opFE4tHaG+EEfk/utDZKbV0vbRlww0lRhFBcNsBnEsjUYubu0Mii
xzHkfSHU2ogpJoR92Hh80anliNGm7KnvrJKZ8chsfyW1V4e+l89xS+KUinlBwYGu+vYJvxK/OeyR
zqRt/VNzl2Tivav/9DBaY7q/JMIYMkOH6a+ke0GgFE52uZ7ZZaKeV5KxQwM9ODJB27j/uwWWXrAy
uJ1kBEhqRoDa7SzqdtSuXHHZpmeRX+aNbBMbh8EcFelGWuTWjc8oWCrm97ns6cAjSDduGjb4rvug
s8vIuqbZduBGWOeCjrqCL0gj1hYQfJ074amr3n5zXDIjoU9wneZgimJ0JfGT5z7H+bAadToi4olX
EjpxvTKalgjiZr0gwmOfq55VUwf229if6M15C3v8DA1Bedva3yyD0yk/DlzbRn80amvtIkAYBcGV
+t22wiWgdOAfmWcBk1EJ7AFLWP4TdS6pMeDaucoQaG+84F/CP12DMlEs9xODuvGPa39a8d+i3SqS
XNVL3zFm1R794mCh8JS/x4Qfj9qav0e6xNpaSFLbK4r5ldv8ESBw/CI0UBxxGF1pOqFWHKhb/ysj
ykGR2Zc3/1roHEgyVjXyA834Js0BzYwPGuFl0AKsQO4KbyE+NI1Xk+gvwQ8hFUwmCtkJmWDBV+S+
+36z7vgpdmvhu9rOBOq7BVd8CizD/m6Nn1wxwnDKzVBALW5gVND34ZCzy8Aq1eSLUX0PGUNOeHMe
P4FfkthacCAMzBwuHqvioJFsAv8+uSPdTAZ4NQpd8Ng04RmolKivwrzKkn3lJ2XoVMFjpXfyxTTQ
k/TYfUIvjfyPqHllSmshhr8Td4IyWwwUQ+a3OQcHkCDjMy6D8XlO+40S4wEdvHoxZ9PalnQZdgaG
5bdIGZ8Rl+E17e322becbe9kX2QkxVdNRMOxVQwXe7CErW3vhznTDizG0HGC/K7nuc24Vp50ofJ7
Jkr9FgQbRM2CQBMygZj0I9xMqM3oF3igs8g+uiMmTO8IFg9mDEyF6lxsxYL9a2ZTf9T0ZGcQTn3/
fRg4gbkdM4w4l/rZlSlwB1fDY2qo4NloZ7YqNuVvDsCcMd3oqxgxFHLvcQoF1Lw3aPzsHWX618Q3
G966bvySMV8xAOFNx31b18bRqayfuSPN3oOvzbDMwS2Am+msY1bfmMxOWox1LyJV+ACn6F/nZpex
50JlSl/s4lF3z/89NHqEzDgJydkT//vp38/89wX24oUiIEit//sD9nbULjTG6Qhb9nlcHmZV7OOx
mWHC8CyTfcqVs3yoqpS+rpm//35Zjx2Jnv7faGxrBpmxDofMGSdWIv9dAbrdp6M5n3//QMxCP9dp
9SUSSMRE7pRI3zDDoeR9h5Kl71zba0PDSbT3pk+fZWP9TVWcnwyHXlfgRzSdjBFpU+tmH9qCeam9
HKQv85slqK35mFdZyW1m6imLdifFcUqGH36FD0do3lt1GdR32UTf8ZA0ZB6l9r64aNM8X41K/tie
7D66AehOEpM1RlLKh8nuP7bt3e7tr3pqoq2aRhEqX+Plneizm+JWWtF9tJHW0k+Tx0yjSYHFs7nk
Lm1PVzN2lUv7Mo8M+490JblthrYaEjrOcxaQUY2Xf4ckcHw3Ydc4VX2UNeqKbIBe3jTygqrc2wlt
Zo7Tm3c9yMWfTLe3iQ57s1PSOucaDiUzN65VHMF2If+dVmq3T2r5rWQ/3AkytNaSoJ19LOG+ooiY
H5KYjvpKqiHe4+Yzx7tWkger++gAKtNZxcKtj2Nu0jmzgrQ5DrhFdqT17w3NWrd9kzMfFruiAjm3
fGU2e1ssPMleLVypJfWC9A3NenS9LTz2L93eFI51tvtB2xtNZO+6Rvrn3wcsU3Q0TAGgFMnubzvo
90GLUrozMEfolWKlihzJmtvmzj7qSBo3l7YRnq7OX815BeKWMGv0/3SWfr/ZKeiCEBD2MINIhkq0
/F0FQNn14BkNgx++rk5mZJ9Vpu3aSnNpItheiDTMZ9VIFSEpTBvysydgfKIq5mKre5Njr3ay69a4
eQaI6pLy1uuGa41PYiPLztgy26lBuqJZMPx/quW1M4fIWMPHPkzd8FO5DMbbzsPqnd7yzCtCIpK6
bapIaPO1ZbOfq594efb7qbi7B92OnqF1N9NCPbtZ810zSn6QY4nksRRqjzEm3eAdg4OXJtZzW9Qk
uXUZzpXlKfh07dh6jHh/n6Zcl5cpME5N42AcaoiQTuioPvktKCKfPX5siTbENWs6NP/hYZcfkwG9
x6mD5Gj43cmRsr1khMSv9WZ81CpUikDNV51XojxMyZgpJ+8tLmcNY8qqGGheT71EZ6a8EH3mQqPS
vbM1mB2jRZuo8ypLt5M52vcEouiauBU24KBGLOGPw7vMbBpDfT//cWtExlU1siHF35kPDD2aaDjV
hXX2bKzyHKVwQ7VuNxz8wXyUy7PfP8WShzBi6LnygrFC50y+wub/fd/vh7/fzIV9tcVYHX4/9d/D
79+leZYGpIyA9/9+5H/fOhhBuY0lYJv/fvDvn7bmdGniItnVXbzzPfuzzlHmYmlPvO2oSTozDKNI
0QBRwovH4H4Ul0XidZmh8basXcffZ7XXL/oWU9szgzBOmdPc4iRwr3b1kHqzc6sjo9g7DW0BHPMW
zECf0byYYJB2zr0iNfBzCABFCFayVWslnGTrubwNxrjY3r/nIggeExF0yLi4/UmC/EclKY9GQUfJ
mTtJrHNOMFTwKW0oun1/dlWSkAZluYz0UWiw0KPBFcXf1uZQ7+jmzjPnx35JJTY6Gm+NIbUwyPuW
qHG6FqZpb4ylqUGTc4SdYSN8ijtUpLm1tvTor5vliyqgEw9SpOUqmJth22LVO/Ya3RdnEvHGodUT
+r1yVy48bLSUWpgk3gMa3b+kskQ7LCJgxfruxYww1lqDE68DToZW1G8QYZkH3+i6U5q0zd5sxTnK
2/aSLmms+tzOq7olImpqafEr5VyUXTfn2mz3EbKwXQyCDauQRKxuotpp6veOJTr0AoLHvGY3Mzn9
8C10jFaeJQfy86OmHR5wGsDkkyDskVWhKrEVm00q4TyWAWeJ7JrV3M39gDy/qWPiA5245bDjlOcI
hE1dRymixUWRMHbZJpEdJzgPbSsbmIb0J1GsN8SJpT51new4/Lb+X0uhD3Fcmt+MtY8IqYKCcYch
PTTwaXAqZkSjFcD2RNRfk6sJmpLauI1GWe+rAtz5QJFRFQJRavwkUEas2KV+zMp6RuhbhZXiPI9M
bFXh/0hKogY94vEyrOF74QjjKFv+QjMaHpJeLx4dXAmi483C3c/x2ILHbczyIMkdHIrO2PRWRuoZ
NhK2GX16kBU7Y6ZFhFotT10V0QZYPuq8jgP/f8+x6uqb8ckss3mT6LOz1e3hZQyQI3HSkqGc0epo
Q/ZHdOa8ZpVuVzZp2JvMrAJs8nDVi0Y7NxN2yXYc7YsJri8A1ed0uPPU5FY3RYn9aEgGR81tCBJ1
sWhPkZeonXSQAysObeaAbZ+uO+v8cyWhlicjVqssyccz9Mgv1enDrh4YFyq3xRnIIXpFznCBlE+F
hebkV11r/zQM8w+28YMkWjzkTdCdTRyEvQ8mQkR5/1DSuDigTMMqWz3Dh+OFUYy8ZIHtYOxzitq6
v8yBtbNlqRM8qL+LZb/0rOQRk/mKmJDPqGH/Uhq6g3GwgcxTEwPfoUORXgo7edKHoNiPacxstsr2
yhUrgyCbCwnIGqgutu8Cs7JGYW07eFbc8cmOt6Yb1/cmgk7OUUBD5tkDYiUorlWM4CwWqzDXo2ts
k7WUaAAxOh/Ti5ByRsLtTQ+Zy46/YiSyTwepPQZzuh+khdg46l5TTqPwmVEduGxxq5hqmuyWZSdo
T76ihmgLZ186Ax2lERI48mWNcnXsWnn6EAR+rIXGfZw1Vb7NIwLnW4PmLOj2SlPYUVq66F7n/bhR
qZ+Rx9dM3428/2aGXjIpmuNUgyBv0gecNWj2if2vHLPiyPQkTHLwP4Qrn+oeIZdfQI+bCpluzLgW
645qyI96XHAR8d9IrRCR0EtN+4dqcu+RsPxVzgFxqVNrNGXJ2hnw5aiKFAyiuI1wRnncC8PcqYHI
TZRWwbYycvRGVCUxzRndIHMuWPINhXCom+c0xLMBtKaKDwh8zoVHQlNR9hkaZVKsUwkxRAT92zCO
W0OwiifeU0luv4pY1nE+Hro/apj0s5ysOyfe6q1AQ7OqSykef59WxrtX+8MSW25QOlnbAmRJqYLu
lqSTc85dRFqz9TzUo/M6ti6dl7TWdkFlHpmy0Y3DmblJQUOYOCXXMog/EBDhrfandysL6L0ahrcx
B95xPRlD03vxm9lZLUBEQge5oU1FFHlrYyyhl9EhkmtGLmY9CzoqZv2hjEn874iPXGa4tOhT6a79
JGcfAT9eOgA+A+W/ViMFNoNWezvSKigTGIS002Ax+AeHWnBjdoo2IiEsGHpwXibucx57JU2H8WuK
qxenbwCRVH+GrGWcTnN2hYZwXaQttGWbAGY9j7l2kuifVZLMYy/T6MJ/Ii9cbrz50Dv9tEmQdaN/
j+io1NTI1aNK/f6khuAWB4DutT+CJfChahxzPRMttqpIT5sq18AIqy6utNxrZXlbP8Ngldl0QYaR
xovqDHPDwqBAF1ad/mjgQqrplnoEXKyJlT5g3b+MqVHsxjZ5Mtz5K00MxLCB38LFXGWZOe25n/dd
KtUBHdvdaP8REVbAbqBNQeI+3mebGn1cWAoqMUmOwP9YC2Mlp94HEsLogqS0mR6fMraSjsXFaP03
TPL+kR1FHaU2v2hBjAwX03GPpX52ggEv6/RoiBIPpl6hnW5J8B3nnOztT7ucrE1Pr0OvP9wq8E5J
Nj2bLU2DyaZflAqCjOum/7HNar5a4NQKAr2MvB2Pedk1od0yIyCsLdoPfc7Bwpu5dwLrbE6pd9My
FlQtOtWlWLKRIu+aZ8K/NkL9+KmIDuny7PfzM2bgErlEO4gHL8gKpNkszEVHM7LL/u+hWT5ycbcN
eEroFGf1yKKqk8v3G86XJTGayOXh93O/H7kAIw6mUTCIVuVRZrq3nkZjWpeBfNZSo98qs/gTNIV/
syhPSK8pLp2GosKS04E4mX7jD81wyg1oPBR+tNVHY08O0kLaJsGFO1vP3Mc80YuTWSIeZbDCh2VE
tKDD8BOp/OIKSQmWIJ5lwLdKKyIZmeg6iSjPQJvxQJm8yBXL79GN43ulSOIoh74+tR6dMjmSwZ5I
EPR1Z8jz70e+WPbWjkvxfwg7k+W2mS1bv0uNLyISPTCoCfueVGPJ8gRhuUHfJoAE8PT1Abon/lun
IupOGLZMSxQJZObee61veWb7HeNB8s66fyBKB691Qj8H2UC5UbWdvOncNRb3k8nw90/O6+cQEHz2
+G7a4Tx57njOE6j6I7yfgnSmIeslctv56xiOp69nCF81J0Gy5LLDoLJP746+mnSEWHRks/s/Xy79
+pHZnjz929fBn9i09SBcLP97HNwMaqKNPKYz3q1ZtJk077ge5zEn3bHlyw6G5X0AGW6XBbqz1jWI
5VR84rQ8+FqESyMQgg4snymNguVx+XIqCywBdUpPcQqi2z8P+ZQm9O7Yk3LfL8SqhwVChnLZp8dm
Ui/LEwM756OTBblhjX6ZuoZVd37jPais57zWNsuXlofErgESpijEMLdY5Jl7sH/YaCM658mAAngA
DVVp1b4sSH2zkYKgPLW+5UmlXTqH/biAvPfdUWmwHs0pPI/0qb63n7h0h6vpM6wMx9cg0OQbp0+5
07Xg00h7dUYIU66LUB/fPcsdGAP5DlhE/jo5jAtwxrq3AODIm8IuNBYjMmRlXkcPQerXszDLoa1i
xlN1D88gCJBQggkxPWkqeoURy1QjLqAaniW8evQ1ZbvuNcjMxRhk+2QK9W84UDmYc6i2qBBCzlX3
NOF856Pp/pDoSNaDk+M36gH0R064W74+0efZ+z6xJin+sQ+9bLcpA5tXt3wXuK0uXtz8vw8tscqg
IGz0HAlxSMu/6qP411Ng0Web3DQYxlMsUSrzn5dv05TF3WqxOLSoI7vWcml5pN7DDGws2W6pNinn
y0teDHscyUjFgyLaj24+Pqn5IaD/h5I+3fUOqdKB39pPvsI34jryybGZ5wvdJ4a4ePa92V009d2q
bIdym9U+vXLabRs7HSWfpkX2u3yP6y74meTDvVfZvavhykykKTwZmSRe+l06TXkey0CAANORkXqi
eqIRQr/YRrGRDBgNyL9xb8sDRUyz9zQcS1438gHPD//8a4mqWUyJwkb+r//w9acu6jdRwCL2zz+Q
lNTf/GzjkkjzzDIQPU9t9mxrrrp089/odjSPNpO07fnb8qxEsGu3yKJoufTvVopsKeu7FzsYSjo2
mCscnVgcv/NTXApVuklwMG5QJtbHyO92i4BoeaD1JfGFDsNaq1xxZK69Vu4Ohmp7h03+zavL5GrH
nJ7cpO9QWMBImHz7wm+dbwfdaPdOxvnVa2aZP10Ire+BV/dGdnAsJNx1A4E1QTtE9me96V0mP5NP
+jhMCpuhOjHfqpnyVatQNmVxwgjb798mYcwaRpKG3E2k0vZiZNy6iEnda588Bu0PhaXYo9LI1n6q
PrPW/NHQb9hpAGFJFTRgP/mFc/aRnNgJ10A7Uo8SoukXqXdSEitkjXjJG1oMwdARriEpOVmYeScr
5S6rRPGUcDBDhcmBnYHqCe36U6uBlCidgTukGeZhWIcF22KjS406PDdzRoPVcjnkim6GR/28giwQ
n3D1fpgR2BYK+r1HtAlmNvqqVfuHKX96sOJ7mvbYNijRt7XnlpuID3ftCQn6n6bcJfTfQ+WIQ8R5
wplLEvonP8m1CCFYmOEGUJ/BRWNvDTPQn/uIcUVXp79jGfavHiOjxIkazPwY5sTYGhcLb9i5wBJl
RN54KMfP2k2OhMA3p6R/qU2zPDsGFrBWdzk+Z+m6S+TOEzliKente0maX1l5tNb8RJz0JH9xqYm3
fODqQP2mdPttpshSGfe5Wntl+XeIJKP8SWeIUrfvglI39vxZiS1sYKsDsQoVCViJWVgnMF9rck+9
M1h/mhsF2Ag1WNlZD1EYdISfsQHN0wdELCeCcddqqE+utL090c+0IFXU7ouGLlmfP7M41PuwZHfX
9M7+Vlry2IX1JxCacpVVcLkCTr/MkzQOa0b6qzWdicIeG7yjELalyUsKWP5kqBgFGCskwjpMaOOI
o0FO4S5IWCgAwWWr3vV3ECd41oAYNWdBL5lN7JVFOE2ZMTX04sOYIcNqzeA8Ok5/IP+04Rg1fEe7
kTILN8Wu0hX+w3Q80PeqVtDLEEbXY7nhOEjtvSF7GuHyHlKbfS2FBbgCC0hCR2NE77gD3IxYR0j3
TkYNdBRXT7ZCJ1La5QC3Rh9k32SEP6aDkrPFOdc8LJO0wgI7+84GjIVLlpeJ08W6jYppFNq8VUt2
1i5QxWniZC5AxW+reUdLXLpxRUFKZtt1WxSJ9ZrXUh9MlV0o8bJ13wttRw7iboiheknOJnSJUhMm
ViTZkWyjKNClBk9k0tkgG+pvUzfipDImi7cVxezY0vp0r7lTiIcc088mU+W6k+hDCuSq3Gv7dMjI
R8nwnFEJHSJgwVfHccItzTGSEnwWDTelNrNdRhsabjStsonRTX21LzrONSb6QS2BG0IjC/1gm3lr
rWnHm2QinriTxoIANpLy6zCpAKFsJFE70gV/AL4t1o3Rlvsu8qjfR/2lcpgsU14EtB/pofcNIvwU
oO1gmWCBhHa1nXS4+D2lQKxwH6O8fGgEiaDw1fNVp7PyIPWBHcTEGe3G01DKX1btf5TtRHzat1xH
HG/jAFk5MCIs/zWqcP+lqe9dk6J9LwvoMG4U59fQDX+q2PhuybTcGxgnrhOLq06N9Oyq2askUawV
DUEGbZb5Z7ol+TER2aW2JZgvEe7ZGVeSM/AH0OIfuI2+UcLGV2t+KDlrAw721rpNL800QLpMNC2a
arQxRWFogpezM/KoPUJSz7d2eoINw2C/CLFnKL4jzNEDmFForSLM7xbkAdESguyHLqByZW6s0f1t
1+JPkvghs714bfvpu2bX5cNTsD2iiJTQ6X3wUBy1BhwkOvjPfnjAglmdOElS2XvEc7iIrw+ypg0m
S61E3To9mMb+0mEE0RQSl3gE9zAKvCfVFD6iEUBz50heeSfpRwRSO0b55+Be2kivb6Ej8RfDFPLV
R6/XSEwBvIakwPlNkYCsR47dlAn2h3fXGFtk1eGsKENMVYYSp2OAXNY3jV005fohb70f9jQ6p2o8
FHo5UC3O43xaupYNWjiZSUJl/Zp6KTJ5FKESWZgS56lHNNPN+hLi1NY1HBc+T7wKQqPnILleBUyZ
g0jLTe0w8wuZe60aSxLUrCqC7fuB0qU1162PLbiIGoVlmdbzzLyIM47sQcOgkvzhE45+/1SZHISF
th9opt4Cht8Wd/ytwkOlF5ehDozjaCMIKcIo2WjKMs5O/yvKzepaC0kmglTpxmIz22BfMlZe5F4j
WL6nlnSqA2FcEfL4eks0jbXxRPEeOA3S53H86JSkIxPhe+0B8eCQqtDtg3lzuxQlQhb/Rs/U7yyO
3mwQacUkfsy3guqUJlUyzHiCCGZ9u6+kQ2yxF/1tDaNF/9uUOE5wBUcaPL3Uk6t4jP/mYeLtqnD4
QWUgj3PPW+kzD9PpGE9l2lOJNWrftTie+t7v1yFQp43U46fWFj8sDH6Ix6rXDHv4Ralij07lVyyG
n/Ay9lqJ0BdMorFp8LOjsD5mo6v2Ud9XFN10K8gngq9RHmVGT1RHfb4tIt3ey4mMW80oAL8X6Pqq
gd/JR7PK2FH7qWmRedBix36vhPtS2QlellIDnNHr7dESzrTv59l2i7Jpl4decNdNF3uzBOTbjvp4
kO30BpX7oSMN7kOr3Q4qZZ1v25lBSQIb1NstHWjG/TR1N21FrG+fbOKI7BYMTE91K18cpdTxQIUN
sEERaJfpoMJcPm92hD3QqHSLtEGI/ledIf8P6WJTPL2uexlaZzeTMPv0Ldw792Zr3m8vn6xV1QJT
rGulrVPhvQU1GoC40gAVo2lWNFme+wJ2fxl9pKPqbwNuaNpz0xpXiX7mdOft0KNtHLjRNHmaV4EZ
CLbKiGtxfOh50uxclePdxibpDe9+kdSbPNUZP4EOcRn/rBpj+qnCcFwF8n1KkMU5aQrlouR96+0f
Iw6lHREQzdpSBl7/1ADoo8ztFHXPE2M6BmxOtx7lPJBVprmy/fpvgslopTvVn6pkGRAt8uLmp2ky
OUfuLncGmUC09bgME6u9aGXSr0ynQiQXR+7RbHZSNwHEO9GN6eInksRp23ISNNMuugSJdzQGcMJN
7mHl0jgILg9W6GYPPxR/KoPEy6ahYVtVb6U2/IG1oa2tMhl2njT2BqnnrB90xDtDQ1VaxofAZlk2
85hhRtJjZ7DfYiX5ZTiAoS4ud1P4J3ba7jqYGodQwSu0Uz5TJK37DK2ukffaOWOiAvWIALaJxTv7
balgX1Y6x6io+Gn1xk9OIfE2waDOaKxQ575kNtPFH7aa+ntDhUGicLizNEue/S6+wGbXEcdxoupD
RTZgeVMjGUZpY/evtDiZFIfjzrXHYFtAxHgTmY3uWHZ/jaRLN7l1LZq6v2oaanvqBbK6NDx9U3zF
tD5tUFElWBTILUEqstGz3EONYv9K2B7oj8Hw8XjvzJq2jz44h8mooNEkBQyx9hj6oBiRgo4bEZID
ptXIP7US32HR8I6ElOS4bDeBxMTj1/pz40fGliH6QdVhAM8b5oKZaNfAZXsHgsYca869ij/J5psY
yHNIdG0awEA1sUlJygSW+JXr1S/sBXAUScJlYF6+6IFFrF1CSEtaMtfnli+ppdCoUooKJqoekLkC
rI0sdcyeMtCZHfYHCkaGBzn9WIN1p3E41Eo1Et3o+O+V0be7UpsyCF/mMeowViD8AYgbfQYxoYNO
W89x1wqzWju2z8rwva079ns/J1kaZWp3rf0czTjQMLdome/PD4w1fzhGZu9VwpU60ydYvsVLWiIN
jyYWqxRMXKl5Nc+UrLWySXEd0N9Ph9xYNzbsPcwe+GYn24ay4RM87lbe3jbx6nXuc9iH4mUBo33R
vlObya0VFjuSEO29o3T0dyNdbytKfztQuveur45lyMQ3m1XNpbL0E7EEz2Nmjv83R8ulnuxrZe4s
VOWp6ax7MM+gRp34mhdYf8ZehxyB0rvzVbJxkkG7uxk7ZFqZ2VtY/xrAVL+EnoRKFACvA64Il8nk
7I5twFkVuelsYuF7T2FGI6SfeZE6de6+dZH1GUreDYJpsz7aWzPl2CkY0gx2lN+bDJgr0JE7O1hO
W7GIHqSL/YDWdwcjb58UtfksOlsIl24ryo2JeeVOSOWftvF7Nl/5UodZwb0g5cvyLDuahh36IlLs
Mf02vkY5maaAj4eKc5eW3Bfs2+hpt4VS6JjGSWcegWxTa67Lm75wz31DIuCD00X0YKlBWCICs4ho
Vs9Js15nir0fw3EJquCJNVYx6wm3RWaiYHK1c5OmMeQCBj51xUzXqepbK0PnSvN5DgHASTbnZCwg
dVo1a0uDEVHbQbmujapeg1ZDfdIhCJ9PoA7uVJvfbs3KSXk8BwM0pEErWVtnrYrvobKnk6Ty7Cry
cjQzSa5Uq+UxwCqRWF2ir8kSzbb1oImDqlzj6OgBXpNY2l/hp6ZlX6xGYxwFd3pVxsGbXlbTZUKt
tNd9771J2vEU2w7tv9QiRqNqhy9GpfJjf4+9kE4cu+5l+VMQ4f5onCp/Glp3Gxpu/8rTl4soIBMZ
1xynuOWhY6EoymRVQym6G9J7Tgtyo326D6upp5glyyjhAo4kU0m32gQaAtlWI/aUM8uTjtmIQY0j
XjCDYDfTo3xT5RSfOZ3489TqJ1egOp1wnR6nxgf6hG3KYzXFsvNc+6Z4s6bxOOCKbGfsZqzx0kIm
BCNWhNUSfQypcNyJFhVIbqB7bhHuIsCORoi/c3qClnQQHdMZsOWO+m6wsNbXfphjZGVXiQeCJEOB
lDpMfn3xPA3zKwdgCQOIU19HCju2R4GGiBwnbCSWlWzC0NPY3jl2e338gSP7rpkasjXuwev8t6FL
QgTRzHbHZAQwipyxHhr7RY7eqw93+iY5J+LitM8V5iGGzNWm62iVYI4dKBBH1E8a5g4rhxIjSK9+
oOLfcCUg38g1j14q/902k/iziomfrOydHqCUybXE/frEozjyKYTIxxLsE36SFrewCsTnEGYsIQj1
1pOKwElY/t+qxBfMkTw4a2Rtx6POhDSTiDxrHd7jGIX9biIFkI5MmW8AqXkHD7PIGyce2qQD2cmr
ojIL9K3JuNdEMe3jSr12UpwI5eR1myg3ByXCXcLs9kox0BxiUR9b2RF6oYI/oNTWgb9akq2CKISw
r1Lviohq3Bpi4BxMbvbTV8JJ39J79YjzXR6EOYK8JxJjNfiwjTIR3zizcrgew2d2EuitwWSyYfrZ
8ev1a2H2JqznmtEIZ0sEWn4YH2z4r5uoxSSLRoBPUbacy6IkOwwklxByrT/QW2c72ArNtlAjy0ij
oahr2oNTTMGTAtaU40G2J1//ybrBUGAyx/3k2X+61tS+0dQHAjS/X1CZM5rGXMOG8eLHpfuUEtYS
ZeHRIHpkhZmsRt6Nn92PrK0ZZwiNmNnfmOs/5h382IagsQiCvpuagfk80GyOr9Wf2rdwl3MZP5a3
2y17eVhud7zCDB3nVo7NTl4xH9oGBmNnpBEu/f4cLx3q0crzvk3+SzB20UZXniSWCijSV3wyHS/g
/1Jz9197W4CApVzjyn5QXUfEDyI7l4blblPSdnepjZOmYrBFbe3UB41/PiA7BlwCy2rdVaia08ne
+xm+yJWuJb+xPOc7QCybgVJ8Qk7beBm9hE5O+xxV8WsO5Pg4zvlJIHLBdQmx6TE3ocnPH2Lm0hZ6
Y5+XHeAr9XpZpLFhmSflVTvi5Y3bkhTmN/jYBtew12Ztk6BeBwezabWNFst+M2GLvvtS/8NPh7bK
+yBo8gBcCIbQ2Uxjqb8CdqCb3Jj9U1qWp1Dp7w4N0yetQxRS6urnoKLolNNZaN33L0iyNZ+tprjw
r6ol5BxDro8HGHmCQWdnB9zYfTQtIvZEy9FUagwmfUf7BmG92ijHOrDJfKaIq9+nkT421g1iZhBS
gWGdV+/GQMBJ+NW3kklJO4PwJ9ysjNQ5OuN+JnrWtEtOcnVcXtJkGn95mrbqRiNBnvwZgkG7Fx0a
v24I3UsgB9TV3cwJC+QldckTt8wQRSY8KDi30K7QONYePyj5ZpTwQvhvo9jFuEcOZcSwOaSsNjs5
PC1rJ74gpgxJAlrQ1DDyTIxjAS48inlLNuKk3RSxvV2CX4cYIFRU2Luva83ocF3nlvXDmcnMVWdC
u8lbfCgtM9DJHjGIab46DIXxo4tVsoV5QehC3p3w1HHICHFyicm0TpGJ/qMil3RlanSWkjj+zRtt
vgtLpzyr7bMOUaei53PUDLs7CFFgpk8tsPbE9ESYEwsjMJ6KghhFaTTlU38oBAksGmOJrUs5FgOf
WZlTS4/BtAuMiEI7BD2Vcqk0pC2UnZeKxBAYetwXgyX6jTLBg7h9s0bEMNwcrz7Lfp8NRnsn4yBZ
13Hsga7mpJTjl1nerWUppCEqPjPLSDb+vDIEeo4FwbG7E8Flfyw3ybfVzKWgr9Kjb52MX6EJrFVt
FnYxHztXneFHqHmH6NZ6BuSxHv/s8raluMq2rnkgeby6e4LquwvNbZFI/eAuK1VDDE/NxHpXG3hz
vJkp21cuHGQ7JD/A8w+C1EEO6J9jG8ebPNE/lp+qG7a/t/SMJjwduTdEv93VqA3CorlrK11vjgQu
ET4zer/C1no1O697dnpugziImPEiduY0Psg73tQZmtHcjH48GlXh7K3BTj9HicgxLlL8qarSt2GX
VY+xQHAUi86+dX3wocHU/BzgEqNlEGqvczGsVDPkO4D3wGXmm2egZMIYgJc0qcN1VKrsOa3I9BxR
aRW2bJ5kzwRQz51nTx+Bas6d4SbC7OoV4aVD33uDRv6pCb87VgDKaHL34rOrIJuMbkS+HsHrKdnp
dNA4eps9m7bisLgx3NmaQ1b7Y3lrGFGiwJrCazNP4kshukOKkfUcphyFktDSDrmRlNgZOHD5lAJn
zS6vUQ09dZDyXoC/BgLGiyVOZLY1XDEzbDq4jms7MetjroM8bRI49pkbmLcJdy++C2iZmcu3SHMU
LhZBgMfQgJTRFxnuWETmq1p3fwKKdF9am0XBKKJ5XgmC3ZE6Cwu0mFNdRg4GidpChVf5jLNh945+
YQFZQTq2hN4r6Uwrz6vjS5vj1jP0/M0e5fBzWQEYXlXnAcfvtqu5M0ar6jeiRwDdGiz/MhnItsSI
g8fPyW5VHvUcqVm7MtUgHzfN6QRIiTXZQLFHqs7Qo61wEClgUM9wHxdFfonbeIKxMaJkDdWjmk18
Be60je5VfAtfg9qkasKwU/xIUdkM1+Rvy2LqpB9uM3Y3Py7cdZHa+QHcPgZpttWVj3X42bLrq48g
wBxK/Wah/1oX+Hp2vET9QN96NdZqG7mUtcs73kRWibUf7/uSuoUWw9lNheBUOinnSm8Tw55Ac+jR
n9lWTVMdy2b8TdcmXJd63+yn4Td0YLSMPWkDNoifxtP8beCiu2I6X2OUKrDyh5LdIiBrCHXn97ZR
Yj8McY+nkwBJAaMLoQEXlHqeiNN7FpjOdmVvDI+vd6voCetcigGz7rDKAAlAKNRbXAcp4Nizy+IL
S/xA63/gTADtpLKKAwyF8Jx6Fkehee8VLLQbydF9u+zH+Kf4JjgrxaFDzsqtR21pI8tuf0aCJm00
H8eF3WJylRrC0crBYjkQCjpyabaZ/RLXNrqr0ea16+io5zUP4HcjbnEb9NemRlPuwwJYIgkmi9J6
InLsEAAVWYH5YfJCsWAZ5Z0Omb9pfEylGs/YmrqKwEvPlC4RXMLKje5lqw5Wqz2BeU2YfvXwSWLE
L7iGaKsCuK203HpJiOLGdNQQjBPl3XopOPsouXtRJy+hrJHpIcg6LkVqKU3Eq2H8osb7cq0XHq5d
pSq4P8lwp0vqnpcSFSg1UjCHtM85pJY7Td/QJG5IsADMr1yNDXF2ii1JUkxDra3WYk7w8dLcSxVt
2sF9NbmNnq0+tq+YAZ4boXfH3tQv9GqrdYfg7jRBgEO/qMlzZ4dvdVhsK3vE4l101sUz7I/SHbgi
5iOUSVgRxmz9DK2hOUsiPSWOs9CiGwlihMpHRPBO++FUSO9hA1MhkW0Ua+x8fFq9dgG9GF9h+9FI
QPyPXs7G7GLgIY0b3bohhu9RiabakfAWa+zsS5TV9earQ8AQzAWDdkta/S0ec6CIfSZvBfPdaxPM
ofUfXIwlW5qv3aPJwkxhTm9Gj3YdBQeIXadDbFaHLTbSR9hg2PdwJYSZsek9GAsovIKzQqGKmjyb
P9lEo1jmNybX4dGWyttim7EQYqntCLbDbjLtkRkWH4vn+Ot4sOX7srRPbfs25PmRrG39PiD0W+c6
rtJqKo+tbZvPVQdnygk49ky0cE4i1H55pXifYhF92h4j36ID1IO65hVtQN0iv3FgYd9FXX+jsBou
Vt7X+4BwB6h+tInGBIiLLnp1NKS1GiUu7DGH2Pl1wNXK+EPjHn0vam9axal0rvRAQYeO1UctMnWb
ms5Fohwhnze/ueSiX9sxjx4YFd2tkdEb6yY3fNTn/LJsH8qDlPO1+KfOFOzNeTTntTK7Ln+SHS7T
HkfmIYh666E15XsnjPi7REPqDuqeWsg3yTGGXwgwnxet8XOJYC4Hm84f/HpFtb/jGTubA+OstY3P
+AsP9IbKQwdn5zxEWnSm+iHgAZVLrx+HqYmfqQWSN7I3SW0Xb27uHGKwb6bntNPKoLsakgS1HlN9
uCh7RN4whAP6tfZVejqkFlW/YEhhjoDXFJpFqN5owWBxbtQxCQDOLNeJEWJjb4eNU6cFYQoZIPCe
7Oc0DX8tpZQVN59x8bH8JLRL+kthsSSq7iVKJsNniRuSKzrrPc0lfRPrDN5TjYFDEUIGs4p8uNI2
G65LA4HJLhAOLrZVTmbjhVjGv7XOKC402uQ2xtVS9lB4eDoEPneA9cj699IjXdpmqdbv9GHqn78W
5shZGybO4uXi0uCTZij2VY2DH32vGR71ltMDoqb8Feu0xQFXUY2O/mSsOZKE16L7xmxtFaqA2jbT
f0Qt6HN7qH47822YImLak0xgstN20QsMDMKaSZXnhAWEq2fLjurjYOPKy2v7PQsD7W30OFhEfJpo
D1L/7nIUhR9nhL+m5M0ghuf31LKEiDYtnr0xpSwll/KwLI6ChOt3wgvfnHLInqrI0Z4Ajj3JUsnv
Sc2YHQtYuNOxWnyPvQEhmSZicFKKuhER2byHo0u+JoCwxqVAmx9KACcjmo3jUgYKg/yirDDVVYtG
UE5+/ebhBVm2mSmBd21ZXaOt0pIYgq+4D88ShFRWsF6CdutnMfqxMSt3tmQoRAG5XUIvsraxT+Ug
X4xw8T8IHY8Xhru+qs//PFQ5iQWCQdcZJegdVYpBnyJKLySX6fvUKVicR4CzQEQ3XsDgctkYm5FM
Y07jzSE3fWOdM8v7Q3wXwLKxATcuSd0LI9iJHmP1iyitmMFy1OwTn48MH4w6GWKurySq2tKPmejT
46J8ssq1OyWoIuhMu2fYYP7ebNtTH8UaJEoy3grOENtJFIytKswJsajSfWHRgyhLDv/B3FZNlF3S
nuoemecY+97nuzmo6FaGU7UP2lvlXTQdL28I4x/FBJlM69Eh0mRmvTHb56Rpro2apjuwbsC8Gb7x
GJXUiWmm9cq+E2x8E8lx59v0VTgyLKWPM7WHcM7bdMQoDw40ExoiWEXK0BkOUmH5qLK+PXeTF21m
Oyem2gHydEFeArq4z6bUunXv0CblWku/ddnJX+KLsHIC7UlcKEKVhdkG8mzYa9OxKlX1tcNrBVLY
1pE4RQ39z3IxSQcCXNJz/9mib56KPvmVUaJuTJpwLAjmexpEcI14a9lZN4kpou8jsKnIHL+znh0i
u0nWYSrsFzOcXjMwBCfad80LGtLgtFx8uQPWqq7IWDVsA7o6Wj1d8+19kyCzQilMHOtvJ80OMCEw
NA7XuVX4NZHAMwvnsQyjo2wsfRP0nITjdGpvJBQ/eWaZHvWwd9njvfBqeeBvAN36Nti0nsjLtYPJ
AvCGKVd5IvOrFSDpgXxzjVUZHpePodEQfNuDfmGCxlzaMzkdNAraDF27WLeCvVB5sF4i2qqYAxot
hFf4UO4eB0S0dsifZkqCpcVyxUHgC4kiUrvlxJwqLsVT6BTOb+E0t84EldLSgNtw7lxTqRkPjqHu
sSw55CbUueGQaq8VQ/pVMSCugJ16TSvvUZs9LcaYFtjSS4VxGBUPSw7Rdiz630CsZoxmSwxThCMK
GZVCbk00W571T6qkagf+lyIzE8a3IAuSHb8kaSTz9/DEWpnBVga9+Y0a5Hea00VGAj+B26AwF7FG
Z9fvwstSz311FuofJYluz41FVtBsY9dy47w0XU0OwHPz01X27PUp/tLY7FChm/51VOQHLBfZcipa
VkfNCsGbGWi3lq+lbk3HJXOeptp9H+ZOvpWF9dFLsUuCAN5RDLwxjPZ4E033RhsOPEYDJXz5qxF7
RM/kQsxMxI8UHuF7R1GKm3I8Id07Y8AtHg7RMQ+dzX75eZMHkjdOrHoTFEI9HGHHSJMINABsTuh9
RwqPk4zxc1xUD8eIMBXmPp+WnFW5Qm6EE7fbcOzLPeoLtSI04jtSedxMI/v8ckfbtX2tTbLDtOmm
653zOwjyJ8zXHZt+7dFDPFdub74T9/6MBRjWrXJ7ZiTgwJK0RceeFPXRHpPPtC3zow5P5tYGaJzY
PY74TkHbCrofxAtuQrv9K+jIPXu4DVcyNXUSauhELR/h8rPsnsiCgOriErmivyx/shxcdV8dTwc9
N3YZeSciGX2WQfu3LvRX2CrBteRox7rEyGF5ho0EL83gZnghlX9M/huiK5yicTsR0YseHWh5fAu5
cfckAKCYmhc0J0t/TuiwljipifiFWqZk9yER/u6iW5ozPaghjUIelpecMwA6KOckrHjafd2e4czB
b+CvVnmfrpflHUVTRQ56WJ+zJQAVCaZ1ics/jRt5HwIP8a5CKG8QKQNaKN2pxEhOfT685HJ4szhS
LmVMkY3TrddQlje7sKupQcVgXqK+nChj+HNuMC9N3zOwzFdEQZ/KRHP6dUypfLJtDT9Wj0Jwvzht
8T01kLI7MXWjlsAmXI6vmHp9jgRuv2uzF1MjnKKeMV7LHVdQDuOLp00/Nk89A4HzaI2/YkzbD2xM
7iPPpvgoLR3ucTr8rER2BbXCXEEnToNLVafDyYONk/xWdgN1r78yesf4Nnni8bXbW55xMWHJ9BS7
N1lYzZPDlbI2PKI0lqa5laEdV2yUce6dOw45dG5gexDe6tz/97BTU/xbkKdwTMs1DWEbDk1Dof9b
EitqqSnsIFtuLL3+K4faPHGUzqDAcTLodOeiknnkrjFCMZXdAy6O6y2jpe95nb84dkDUMmp5XVji
DLR8Q2YE17oDoXhI0jdtguTLHFw/AyzDFQAK3NZ6AaaXE6lMQavEWnKJA6s8LvWtnRj2/yeq1Pyf
MeumA7fAosPuYqdffv9fP1kfQvmf/6H/n7Esi479H/Vj3Pn7ZZ9E5RpuRlIqLkxdX0jdXqN7GF7J
2z4t1b3PwOyGlmi1FGGBk70EhS/w94gIEBp+LN0Rxmuv8q0H5+27K8KTiJyeobHdXZZDhJd4yS3S
m/BmWUROSfI50sjfLdl9kcQaEvgGoxsY2mdwuaQhMO3U9SzY/u8frjunQ//39Gh+eTSmpmHqFrvc
v+UFF1lB60na/PLz0YZWYv9fjJ3JbuRAlmV/pZB7ZnGmsVCZC58nuUuuyaUNoZGj0ThPX9+Hgezu
zESj0JtACIqQ3J2kmb337j13beBeisi+G6D64eRZBFoYbVTkK0pcGpihhTG1MkJ9qzvFMytP2yww
B2L4n3ceGj1ig3gWpZGhM3ZAiLZ2jOAtMpm9qzHpTqLUSMX58+g76GaTOcR+k8o5WosBAF0HcyeN
4fHP4dhmUIadqIPClJcIEPrxDWrbUQUzr1mNap8XxVsyqwJIfdVXwNKSzUxxPKNJu/zpYCpPg4uQ
BTeioNDPFASFBjrBEERtViuKY32F5cg+6+PwKTv7os+TxKABnEd0b9kfhZ0K9nSa9oNfxktXuPrJ
zBvxEhWITw3r5EAYOUxhhcbGFtMqrOBSmX13+J8v0/8jgdoSts8TbPMKUFhYXMZ/ukdnucRoFJO3
KvJR7DUwe3v8SfuUNPUlYwmsj8IktjyKq4Pb4kEZHfdeQVOq0sJb+DqIh4VKVLIZfRg7kmHhbeCU
9E8J1P/5NfxX+APOKhtDldd//2++/lIFGB9Qmv/25d/v4i/SqdRv89/zf/s//+xf/9Pftz/q/CF/
6v/xHz1BpFDy3//Jv/xYfvs/Xt3qo/n4ly/WeQPN9qH9qcbrT91mzZ+XwPuY/+X/7zf/4+fPT3ka
i5+//eVLtfQG+GlhrPK//ONb+++//cXmyfrPf/7x//je/Bb/9pdl9PH97//656Nu/vYX0/6rTgyD
I4RtEdpkzD+n/5m/Y1h/Zd3laps8liy8Ds9mrqom4j/xLXJVXSGEYdKvEqxptWrnb3l/tW1Dd0Hv
mDj6LJ1v/e9X9S8X7/9ezP/IW3kPEqdhuXN1e86y/qcVwkJFxrrguPxU4Vgo4//11lOTi5PPcA+G
0Rz9IWTCn7QHaWpPfS9eOnsEpO386BAJmTOtqxrsge6J7cy0btqKiNMA415qXghH5UiJNfaWAlHY
RmyF7CLBqVSviEhb+I2H1pvc5aCTM1il+R3HL8hWeQGP01BMRDOGofQtyNe6QyAwQ6PjchlDCOfH
djct99eF632N1XgZaeWtJkEEk5EhI0QDyImXpcZmPFCl6oSD2T1GdnBvNx1ZmRRhrext3MX9rk59
RvoyIXEgQPZYy3UVNohHwfGyRJchOSNu66Mo9xWtCoMjUjzVhAfSRUN3f62p/HZJWODkM7ZNZ3mo
noyOpWQ6GGVy9sNIX1ead5MReX6CGGBGrH2zagFDTOnICY3U4kFO/IUmwFanMb+PtewXEiVrDm4N
RhFO9O0pBnOWgQ4l7Y/Qk74H8NSLtCy+g+KzI7x6UckU2A8qFTlOn3DjcJ88iCz5qo2EHojFx4zJ
52KqwcCSnF6zgFg8Iw3XA/0WJtwY/JD5B7LYCyd7JxvsMVKo8Jhu3ucTPS07/kEftxd+fExBDsdV
RKybMyfMOulTYjLiFXzcQ1IdpIX0AtxLvfCSZtukjOAVIudQ06CLM6fxzGPr05wQLqmqooqucU2U
zdDt/FHbWEb86wRAKjAMwU4ujYdqnMoF3nFv4w0Ikdx0E3rNhe4XCiAt+1RMLNfsGQcBL2poYMZ1
swUmNhLQhSPCJsRoK+HKQ2AZR+b3KKFGAsDCFjKZEPkqHuvbYAwvTT++TH34qtdA85OhfbX6eWYq
8x97jJ+dWMEYaPpjRJgwjxV1JJUEqW7O2UaXrsF6WfQ0PtdZbe2xNHKY5bE7m6hegzR9nuNGIW6E
Z7SG2wDLwaLLhr1nS2fTCw9V1yCqHZo+xgQ0hWrg8cDc9izc5aYkFMXAu9oo4sY8BsCIrDZ1BENV
uMULW+8qVTqpxTX7d+XDAyc/XPkoYEqTqJEoZDo28Wot97mykl+ZYT8gLAAgQVy+cxmY56KfhgV2
GyliAUDcSnoPAH60l9pRLtpnyOJ1pHEh695f2YP7jWfnXJQuHs7JuRqmuIiMpkNhmqe8fnfaiazf
1psx5zAaMdhHBa1EJ9cP8MwsgjDkMy7KT3dAOqEnyIPV2av859aWl5BuDXBvE+WJ+0lOOMFRUAYo
qXjiqovtkcxWy58wc/plFB5Nxh7J2N5r0fAY9pCOUXeS7Etpmcfn2DKZ2hwJD+u2OM7eC8zli6aR
921DuJzoSG1Ql6oLzwpDzcHysOc3KaAOH1wxz2MjCYhMhghhA+50J63xOyZ7f2A6mXXuGza/EoH3
ji48enWYruaAxTHS1hb4fizTUwL8g6N6qNiaWXeXk5lcPcbNC5Nu9p8vckF7FLCCEbvr+Vc3dBUY
3VfOIhvdL5qGCUp1vOmghC0lmcu15U3z1IXrH/omfqloT59xOWjmvtaaB9cLgBQ6xWfjeBvD5l9A
IyDQA0wix2d8EeqAefjZFRSlGVEsXbzSEI9lpfkjdG56RbTO6EY7zySAgvpip6MEXEQ9k4Conn+x
flCN89Mb+j0xY4wBuu5R6uWlSLrn1oTdm448b+h/+djs9kxS+4E4nG1qGoClyeyqqjFFXqqeRgFa
h14Ekpf6M4z1EwZFazn506rpoh/Za08o5vy1Y08QCtUV+fo+mj2lnxNmMz5awhatkOdIoGCrjC+F
Kk0LAHbYc0dTpNlvbY3wGVX+nJU6eU2ozVPbe4tHTm7tuGFcvA+a8qp06wyrmz6Rmw/o7j36mfQy
xpVXXZop/PINSl0FLQzOEfHMpnuPcTLbRIaslnF3dirnzvWP5eAtpiK/M7z4PVHte5n70Wpk4oV+
wiDgOLWR9vp2iZ5aXkt9upWQzxJnOEVN/Ovr6R51TUATHtV3DiwGtNjWSLZVnV54bQE/VrsTrnWC
ps3kkjyWhTM0TF7T+LkfUzk7doli0jbSrB8mJ39OCCdewm977D1wOrqdj+TSwiguiJLRQ06PsaI/
44eHLlQH3WtfEJshYhK7ibDdmcZqdw0pdFiyhhJsi3CiW+f7PUBQ82UaiaTu+2elxzOoJQZEPZ0S
gnQYDWzkYL7k0DdqMz7GwWPCloBUFzo9jIKFZ4tdJX6MCMKPq9mrEpHewtbceKmyg+cN7kL6yK+8
zHkJBwferk4V2KfP4MOIhAjzmkAdCkO9LZ4TNRNdk7fJJpRLuDu6fhenx0pDf/55oG5a+G3+CTzg
JPo8W5qKYZQZv0ZRiG3eWRW6wUsm5KoRPzmDJvL9CKwOURaMCGf3mGB3ZmK5HEuWsecT3G1n5jvI
aG3jjbbOgts2NfcMuNawfW57qL8dyBh6QUB1VT4BVY2z8tatkpCLmZidcbFCDKjxVbfhAkEIplbo
oGAwlkOOSg997c6+/2nGAAz4YzZt31y9tkpxxWafJbMOhssVTGiqBNL0nAUPD/EjIfuslHTDPdD5
GzHZr4bWGyzx/peVg7Jwq7E/BnBwVTUZyyBjQBjY5pOjGSRTF82jJDqnQg6LZ4emM3AgkDDg2MdR
EoYBY7e1iR0yMpv8Nv2ER4A3ylFGQSgq25/QdKJ1or1Dt8nWjpaxTMFvOjpFzoRniLdTEKzdUeq7
Waq16rTxvq+I3Yxx4ne++9UWpc5sbngcn6nMY8QIsI8KC0qDbVAv6/HONMY3lwDkXaPJI9Ovifhu
i2Asi8aKhIMPTuXXAkRY+8gFTafa8S7dLczW56zRrxg5ikVW4nuvAaERa1pvrXCoV4JK1JbR1S0g
Kwd1hBatK0nyKia6VrERLKN5JlgVY7IgvcuAD2BYFPj9NXIac6e3z10BcFEJILJuUWN7rG8OVv35
pEj2o47jYeK/6phfpCudLW4JvPQ5z6jnIQbiFNlD3jEbF9VbG11bpyR6CZh7p1+rlNs2sX24u7E8
aQJB8mQiqwPNuYjmvrIrrx7xnLZ4tIsGOxqeulAVX4TjLjnynRQAIMMJ9vOVU8MHLI7Xik+dixyz
J5d7wgtZWfxqF3o9ytv8wR4nwo/KQ0yKki2tc+nxIJDkx6AVqnsYGQRO2o91L0pOAe9FaP3oqGuM
AQdsv65BCS0KVJ8JfTCuarCxgWkjf1tqhnU0yerpMhNrXf450vDsI6SqvFYdeKTyw/u4zB7ckTHx
iAI17txr2Wjv7Vg5pya+jmbz7UubdxX1zxUdpWVZtZ8TrN/GewrArLAeq6P09Ycmm7Iduqa3vAJL
nATeidbCms7EAZEysvtC7P5cgMYuj00xfoxFtI2dhiZs+qP5xJ9KNEc5ZvoF2CwC17HLRpUNxwsz
6AKVFFzUaS5VHD1Yi1x7dioccQaZx7wvfY1Z+iTr/lerI2MXIhca/PFX62F6ePLVDxDEaF6HO8XI
r4Zxnzjh9+DvOzf/DfqIUALyMH1i07uoPbbtcDGyWYrdbUhDwg1gE4aa2LBHveSeyfpNM8KTHk5n
TtP5LgoxJNvJp2WHaq0E/jbMbluJ0wEIMfl7QTMGK44dqRN5p8JSJjfl9NQ5xv1oYmYvnO5ge1W/
ybqfDrjq3mpgeIDM2CE9WlBmsaY7ZLK4enbBaXPnVPFxDNxN2iTr0k737lAbh073XwG2rRqw7pzl
6scSPbBGy52Hk80g6hHFT373FINkZYkj7i8H8eM5r+VEycWznaCojA5pxYygKc8x0uX03KUThVVM
vkyEmjFRWyuLMXvNWZsRTAOzfrL8/ntOBREkDgxz0Ce7Di9qftLmGhDAsJ9Oz0NonAyApRrS+KoP
fwzx4nZaBr6wOpos95ws8X8GLMMVWfDEsQRJ8h0aIdHv0gNRl2aHpvCvXWV9w+l8QpeOaG9Si2ET
FukLJs/PMcaFMzs2KUE/O9BiJNpOciXC5Jjw9GiI6+hsclDxE/NDi80lN9nNLAPQMHQRJ3ZwWWPy
KbvxLY9YIkLd+AUyFm1njS6g6T2meJcbmBLWqFCrFyBmjOJsy+mpSPMfaxJqZ/j+RseUWg09UYae
sx+6J1MS0FCmMfpx+KEBQ16EFjDBqtPYypPlIa1u6kPLFGE5dNYhpL+A6zCNVqZonhKfRF3bZ0vy
OdngjCTo1h43Nra0IJqddO5bqiV7bWCpgM/alfq8W7e/OufscRi9ldtXF7cxEqx+R0B8r71KinWs
MQ1mMrEwpwlAbfST6uouJLZV9qkHkMVFNkoSbCvJhbC9/vG7idBMpV5VoMe+pjQmgJCzAwZFr1a2
eekqvQSGAKdtgmUX++PVanQGLLCuNPGst+fJ1neeb79nefyTDA7grRrpcC2tbpGFzQ1KHgVJax2d
Ebmag1cpcXH61+Ou8v0XLAuQZ3GYB159qBvr1Uk546CJKIMHPUloQ+jp1WqtDxUy3J04VoshgidP
ftw67efVjECtAZPAMFMMPVl9N3X+9NAbxs8ANwz54MJJenXkBHOsJytcY09mKuoGwHsMloUUWJAb
MfDOclrlEfPzKumfOk5aO6imJ3Ap1pp9J11omX7tKy/DSZM8RgMpLDKaKEIYLY2GA6w9c94QdZzT
yXsysHWzspWb3E0fxYwxx7OCec59sEX+NdUAI4mDUksVDBfiuOQmEs6dzJDJ0Z06aVX5pssj9fWA
nS5YFCJrVqZNmySaymXeUdX5OrSj0hqugwmGjORlpXpyUVCDI2wGUZ+3w3nqrNs4Bqcav8dCmfmj
47K9+QP0EcvEiNqS/RgE74xP4y1HJg6hEyN/WhaZY4yHABbHwjAYMOX9gOm6R2+hEMGS2kDa7r09
UcmV8esIqYogQsHz5v/SZ/nWQOmznUOhz74h8770+KuUX2xKzCwbxu/QVQlZzgedZAmqNZhB4yoZ
iW5gXd2TK2SUP2buMecTVMccDBPcCtO9O5kXz7cQKHnMMgAT4ycuiT5oWWOHHrVSYJmMfclGpG0d
b8rmJDkvn3JBHaC65ls3bULnDasERGohiiJjBb+ZsbK9stuYifGI8WNYtZ77axEfh0r4EAW7inPG
xukcks+QwKmcDorMnowaim3Om3KYopmGfygHzAjQxUGXsZ1ULQVbWG1D3MS7qiJIt9HKA+0GEGPp
OnG7N9sUryQX96Qe1Gs9d0AQ9jT2/HYMtrg6KU0rwq8rLaJ6qWuL1SX0n2I2/jh4w1I07Lq8XCUk
ume9MUM3JPzo4ibHBN6mZc1HjugD1dQKtAtEWgyNmg13gMWAjxhLv+nUbwoJJioUfdO7iIK09Hf0
wm6nl/rNzl+oeSgoQ2+mhVLvVe0hkw2rYfYcDQ3c1IAtmYZIWI6LzECzCmAWnfLk3boE8heum2df
kljbwXjIs/o91fwzuuBnScpVX06vqnrJ0/w1ZvlIKekpzPFwSkv7cVqbhDpA1Qs9B4FjWy052jX0
u3rEvVwlDjidOFhbCcHIGLeOsRxORs7tNQ3iA28OXFCrW9XOcAW6qIOQIMACpCwr4WPSB0/+nDOq
Weq9fikKAodS2CILPL+EFBhgV8JZbJr0K6tu2F8nsuDt3P5Mw/w2NoyeHAf0VjCP0xsPOx8b7Jx/
GxC6TqxJ34P8S7L+KmBBblTfOeAM29e+DvaNlzwA1uoW7lT+okV4JhyBfW3gyoVgrha6fqdb8mTO
KQ92+u3rV49+CUhYcEOkFSQ9WfYs3S56PrOpiBKWmGR9DFwjUo8e09KCs9ZhHOK3fsQZ6eLCIXTv
lFnOq28jwDXhD1aW/0N/6g1LMoeRDCbDZE7Eatj1nZbylCU6A1k0O1SIQXGwOD6NRfIjkpsXA9Do
FZunVfaUMelFYXeSjVJLrL77VGJUiyLzZoYF5Gf/GY3gkvUUs454KSEfRSnpqnH5WJjifRLIs4x3
Cohf36oYncc+bgr3UrUIcLvyov8Gdp0dYjN0Fk4K7VkPf/0I02vu1nPfU4LzSD/JInyvi+E+5d51
e7uGiZBtG1Mbt8kw3mxWa8RR48NYcX4vHZptQfyrDEzgvWdbe4W3tsbAARhcrOIh+DKLYa0FYLVD
NNqEST2Isd0zl4xO2p8IQ+OMPh5LmdBfUNSfFafq0K+65eBLHTDVNdZItUCrcKPUsbdGXR2GCl/x
KB/0sdubvnaOPU62MWHzofk2BgmNB8CIpHgQXoI6n7NXs6ymxl3WwidOzBXHBtoQkcEQVZ3S/DY6
NS6Q+eeXJOON4zWc0pLrU02fvkamKXF8NZJnQKUJ744dgj5lsPDieqf108PYvieh3IGzrjb0yd8l
4vRyfG81WEetHXzUE9Hlse29wK4Axuh21wLPztIb4lczicEK193Js/2GrgBhN9hN0ZSjMlef3L64
GhoOuuwL3dZsyGTBx3zv2/dtcJRh95xb9edggaSg3xITmgWcbtiGZvgR5/ZTnxDfEU7DqsZSj/7g
4oXhl+1BeKgomdwue840HpkQs8LSojkFPuQ0CjLolKW+c5B2y77ILwavtymrA8sDHNyOmJygLn6m
TpiYywv0f9y31HhHXbDMWhwFCHK4t0x0zS4PHUr6tU9ykV0E+w5VDQ0Mzq5KQAkdeVtNdMz8g+th
A3YT2SzrcHwOfoh9AngU29uhY8cLu27dtBmqBo4QWXwUGTLEgtjLovO+9ALTq2XbijJ9RjzVtHZb
Qac9CJdd213rWD2YEGCqBGyJCJsUUD8cq6K770SyyQZEhiOl5BLU2Zxv0l4696fV37kh9EdlJYcB
j9R6LMnpA8G1EB2wkC7gWNWLM1PipfIkK/tkmLsQVlcUOC+g+gAv9fGyKU32UZscQJeGU+RPW0bW
kmiFAZuCeBmJc6VUCO6Eoc6pqwOFphPV+i5dEp9WLJ+ZFcpv9LjkudSHVKCGb+3wDuIHoY7R6/xN
QqoWUYFwsfegvievVmzdQyYwVok3HQFlPXL0/pi76A4IKZC4kcULLp5K96aHwZeVGt3OnIzfP2lO
hBTTi5MnndLRkuY3dmS6AHaNMNsTMz6Z2JaJyje3zm5N968cuiWsiF02URYN2PhWRuLc9YMHXKF3
M7ob/oHhrnUwB2UviZza14FHqM+MGa4ToGCeNq4IsEAw5Dx0nC2WYTZuTd/+GrnMpfdWkrqwwhIh
0eaFFxw7tu4/QrxamWbygXSQiXoSn8EiuVsQkZ+BIVZ2p3V0JfABWi4RYDQ5xihF+j8QMR2r5ruc
nGKlCY5nhf1ZTEJsAid8pTcB2GlIzqUR3EHA74k2Ft/Bdb5KZGTQxgsCEEu6/wXXgMxDHIi6DL4K
t66WDiA8cmh+HQSZOB3HX7tFG47e/W5Kmk3iB4+Z5b5qPgZgJts6OYDLUWbsxko9J32GBde1wJso
5z6eP48KavNKN99Rr7wVlXWLMkrBNMcoa8YT9gpturKj6NkA31ba4G+zbk1zWq1yL6Gs8l6wd2nc
JpQnTSaThWbDJ2pjfNDEA0X6zoRynbZMNWummn0md0FfPA06F0mvNqOrA3MCkLiwRJxvG1munRZW
RaUA4DjqV5PDMcYtKfy2XGd2TVgO+Wgt0bpeaO1Nk1qmcCpOBfC4TUyOKBHdDbhxmi5lfabsH0DE
jtfAtNlNY+/LkUR5kAeeAzG0QKrCX5kb2v2GunJveggQVRray7xEw1fF+6rK6ZDQ6gcrzzAwKM0t
lEXsvepgTeq3HXSgQqNCAqN9hJXl7sCAXmtwCi0Ur9a99YQZQJ6EGF8b4l4yOz1I21wJp8RMUPgP
egZ7YtJ9QqXpOy5cD1XbRD89fAVvR4CYyr4iSnXiEagJWiO19wbBQVpFmSASdgxr0t9MjYbkEFez
01TtQ/1OTeGhLBrONAFLHLQmnfOiXKVwQmYJdD7jZ7HE1em9jaiEIcO74OC39VxwMx2fSatxbm0t
hwKrnqtyAt505UZLVWT3VsyIKQTYKKF+OEXUrsfQYBrm//aEj2ytnulKOrn7xoKh284PPwBQWP3S
f8Q9qy3rSiJ/CrRzg1G+H+UREPhdmABFFxNRpT5wf2DHg+6Gh5AqOio9LnYJoLWnAiCkiaEY1mJd
W2NPifZxQde7r9t6YxGNjuoPvQ+OObfh1msCkiwVMhYnoPpnAcZpgdg36ZyrFeiQE6zwhJ+CfiZH
bRrv3HB09ha1nSdn3LWC4GabdIDGz7Ze5t8CH2MD+W5ogfVykWLm4vxRxGAGwi+Q2FDvc8wxFucV
ZIYy3+tmwlE2SuKNpydnRj3r2MZSNtUPZtv7SOAc8QAVQ24t0p/qquBlS/VbESh71ekyHvq+PvZq
ePALZ9vBuscC1ODyUMj7lfZKj/KWRL2AION9QMu0DsX8R+63NgRCiu0MW7oxyc2YVqi/DdbPTNyn
4K+CkIjGqdbu9JIE0Sw3fMhDZnNUg2r5hfytzzyxqtPmg8NDKFsTFiLhQtAUqJtGul0o02q09oek
jaN+kdk5An6rv9eKfRXUHoJzdh6RDRc9HTmNWub7mKrovu3bEiKLyFh4SIXUaXEnKn0OZErapYaX
MiDS0THXuChor6GxIqnOfK0ayFtwKpuDhZaSkyILa8AktZVTcqdlrrXj2c3x6xuPEAfXPk7YdTcw
qRTJq4Tcw6x7lLcufRtGuepBq+Cjib076im4eKRhF412r3nVTiAg2+ZJR7ZI6D32bs/2RsG19ox+
utgBKygG0jkLTzrnvM2NdSC7ZvnnS5G4xVqMaMYlG97FYdK4j3QEA/NXntU2lz9/y/J83KMrfqNp
T/YHelTKT0opxbGA576++kk9x9Ykl5ZEGjlD0ogMpIBr6YVaxbQMBFliOR8ioiOgzmHAORvH7jay
W6DrgX8ICRzTjfCR+TZ+BzNDtJrSVJRsenA5Vkyhv0rXxHqbeYTomMT5hb03e9RkvUbiC2i/IRZA
d4Z1FoprUTMes0gl2GIZ+BAT+bl5HMTgroO1D3fwLh1tQk7xekN2Gu8SjZm45Vc0ASlGm9JGG6Xb
W0VPmq6M6lZN1rLyI+XfOC0qwMTuP/IskYdBNIiriChNdE/b9vV0tuKQzR07/cLpNjnWZapk8cjd
THicz5QgMKhRjBqFuJhvJwLfv7uiL49FVUdLjrSPgvG0HVvan4+1oqZfujgfuZwPelXApnQs0ImB
1q4aji657Kt92nKebOJ8gUGwWGoumAoRNT30WdN7qNlQ8LKeERYdYpI+Hgpe98XFrj7OXW3mhRdH
QDJvPHbDtiq3kKo4ehF003bmK3am/FoZa8+sjLOjl6fApQCkYmx2cdxGT1D3026qn0unVYy1hwvU
QoT9/q2uxzvB9OIJfdgHyjQI2FGlMfzz0tc2BLhVGDM4t0jfgyBpjzIqSSUnI0CLsletAN/PWoDO
SJD8EGPns6Tr7SuybUC7K5ITsyq8N5x2r9VJcfrzlZaYWMZMnbmSoZUbaFX24c8fmahDYL4ItKM+
GpbZzEubhCY5EtrphlFvsm6RY6/HVq/XGWjsrY21Yh1R7Uvm3UgmOw7+mnViJSTfdDo3RQyjN6xI
Ly7Ic2xlaaw7nFAcdZ3y5PdQOBAUFE2Ngyohp5FTR1D1W8Zq3V2orJea5I61XvYHZJzJdizKJ6y8
v31cWmvTVd9dL+4qehkvpWo/GVZrh0QxMewq/1TSlonCukaOmHwGRRqtcU0RoaIRcBDJ9BjjhSE0
0Xmmyd8vSdosCo6wilySHv/p6LzHeUZOm/lc1QIPvUK5/6esrOUp1SlXM1kvh7HxV24U1TuCwuXS
R4XLZk3uLoeLyZHxsqs4N+HtmlGhNLvJqj+ZdnMVcWwCMMLq3Zj2cy5I9Q70B/xhzNayEUGAqdag
zr/KF63Q38LGezdrgczLKe/58GgvuCanDHvRmVSgavT49HUIkTmKI/Q4ZK8AjlyYftPC8yP9YShy
klLKs5mSWGkGZX+ioY2wU+day+wAKKm6+YRph2I8IGtCQuHF6SUl/FcDp6/YwBPYVi6Br34f71oq
jLqOI3ypEjBI5g/b2ndpuqYIOXiIadg26JMLhOaQ4bwQV1huroqUnKwoKs+if+pd+oGtwQ5MPPay
Zrnd8IzzWJa0hrV0WgLkvthRcw2x2Q5O7i6MI+s0jKUmZmhtP8foVvtQDAdsVEcN8/reZqIcayCE
w0nukfGQHFN26Yr96Dky1S7Ox10EaetCr/pxktZ1yINoY07WYwNIbDUVawIenxVKO8PDmOJ2OJud
9KHGMhpH5luYmnf04pd6OUcxyljukbClZI60FYyU5FV14mHg3Te1ZeztangwmvppCoSGXlt7kxXB
GEh8byRFfOSteuyb/sbQ9zkM9/QStK1o1NUa8LUElo082igPjM7ardek9rIPb7peV9dG1q8twlKW
AOZWlvXKGKSPe23dW0Wwihikk/PANbWtYWNXjgcurWIyNSAebqeh2gGRTdbjEFBVGfqwQjsz3Le6
/5kGbEqa7lSnsEMbMhSofiRBkWsBJ0iW3t63NIagKLnXsiOVt+ACJ+DBD66R/qLX+CIPaz2aDEY6
rAC1E5RP3ahQng3RlV+Uow4kPTyv1W2eZedtNxw7k4eJqEaaS0Z0g7l38yBKhwvvq1UTUMKsOirS
w7b4GoqNAR6tNHJxq3Wr3CYKRKLmOW/4CuihG8rbiVw+YiloT5XLgbRgCrsJOxPEgdbgl4HZu9by
9NuZZi42gnpmaM1ysNuIsz4t4TwoyDyCt2z3+JcCe7BveIGZjwHGufL7OY9HxLKyv5lu1C0tTr34
pMa1W7ukvXNgcx1VbvtWyFWgR3dt2W/Hrj5O/YBTXA2gb8pxCx2bZqFykAq46T12EYajZlg9egay
Q02RZDhBmw2dGsg4y3EkHXRLpr6xc806YiOzFuC0tFXpD7vBaPE8axuo5T7B0xxShRftu6C9WtpU
HUjoOU1VFJ4ASzSLzplvbL3dZ+xDSZLV2KrmzAr7q7Mhv5LltJQtz30LiYIFnsOVyEHElPmqnIjQ
K0v2XhQy9GMJX/Y6Y4NV9KVHLkUfJXVwmk0ndwIA2Bn1JmKEWaXkOlgioekaDc7dnz80zlHQl5Ex
BSw8uzG4j9I+fpBaH18jdAbHIh1vqWPV56LNX03qP6+KXjAPMjjp83NaJjYhWOR3235W3JVN+BTr
yKXw3Ia7tIKRjLbjx5NpflQ6PT7ddvJN7WnvDkfsmrxSwa1xFLRQ+yzU9oiG+6Xl1vYe9j+Yo7cp
nMQm0YEEQXHw5JuWS1CE1BaEsaZUFYWVLRqk/J0b1ofcmA5ZmJ4bp99Hbn1D4xSsNT6Jti3ppYZO
vvZ0ALMzkt0CH7m1ZNGs6U0zdibtvcQRB52ASVNdEqfO7ggEgz1I5UcpRbluqoB9sXgRg/c7S422
ue8emsRtNm3n3o0BUN4OXPM20tpNKCF8Y55OGohQlXgpOM2h7uMUKdTe0a1jXynvUkM1xjLtTj1L
nPYGJG8fdCNhNDQQ/Ult6kxxm+o1WXDJtQ0nJANSvOU2DFm8cS+pQ5yaUxSPPs4A023lsnSomzzf
Rd5A+yYePXtpSKJyJWNFTVCqmrED/JY6ctsDI2MOr383mF8guVD2E/KztUh/WdZt+yQHCnaRUNWj
XmHLwaS/Yt8EGxcld1jPzC1de8pz1KurOk6qFRB1uYBKilF5KCg/84XlZIK7GcJmT12qB7vWzMUp
DRzwW3qwRbmf9DwcbkN+fDTsLaS4IqydpQ3vhnOyhHhB25oHZMmkI0AprYDTiv9F1Hk1tc5EWfQX
qaoVW3p1zhgwJryo4HKvcm7FXz9L/qZmXihMxpa6T5+z99r6l2dPKZNhWjNxzaruA14jT7EbVuid
C53XVu7hQOEXJZ2op8hnOkmWqYMCocrp3HsWGiJE67uB9I91ToQDne1jCemhSQWAT9khsXGynAFJ
Zu37LtuPgZmsOkP+cnapAdTMZQSAXKjnSHdr1k2Ymcxby64/RBb64azvjriifElStE3fUJYgU6aB
QJXAmG6MOFdtSXRuFiKtHRszJioi/YCMRW4CtqJEB1UZDZDVUQeuuwZQ3hTJ6inqzTcLPPxuQrd4
irPvXhsYD6BggkBF+IqWkOWE5DjUpMbayy2ZWPoxKbwanI7eAF8ZMph26AUQWuy5GoKVdB3/Lg39
ZJKWt057NECBcF/zGASnX9j60zjF+pMckAhCilgJdJRAjfSZKdBER58SaZeP3Qabn9ylnvkcFE17
JrnoSaVE/Q6xc2sKHdyoHKdlT0zmQbL1hL5VbpTq7sjHefUKT60nBskXthLifQqLlSIl+IHo22cR
YYfvGJqlNArOusgVVOFsKwhGXlRw41YVruI2owMwCg2TnV+9PRpRUZLd9EGxOFC3twcMiNW24zqn
lpyV8fpQHNLWifc1DB38cOOhSNR0eLxn18n/vhfyDW5PYnWOGsemXWuLGu9tbF3T2u5utS9Y+Mta
W7KBcSkqDTNlRYubuWp0pmnQ3Uvlc+6U41USpnbn3EAKz8IPtP4mfbcDfBce6JavmpihUhPNy2Oj
O2f6/3/yKevfvD57SZrU2nr9dCRC67NIw+JeUHLvgpjeG83N/I7xwNlIuNDr2DODnZfDxm7U0G06
7IRrnGFw+YFPHRDjJJvWMqaNKaf+jl4eFm7SzwQbFon5Q43OguVwgsgGyu/Rj85IMd6lpa9FaP7U
jTVekq6r7kmKPgHaUJm58bmp9fLuXQadyLw5NjrKe7krpA2Xkci4lRZP9ZIpgQqC7B5llcvRHvQs
kZb4xsb0jm7WuVo1ZnUtTe9aTYBGYLjfbjRTn+Pj6A6/zYRagPkt8ZdtVuCfzEseqp2rtPCZNFJ/
J/j3zPp91DEZRJid75iOsr01jMEK8j04+rRwz10BLrcZZ47Z/IunBCwqmlfujfk3pyZwOqabRINU
jMt9K7k70vQpKGzWa0Q898izWfVtvLYMRuhBjvgtx+jq9f0ucwjtyqI6Ogej071W0CXxYm5lQ0qV
RV/wbUxgmnH22hIgZS0TcMkLwR/KtoLkN2K3cccg29tkELzYXCFqUBw8xqcKvfYFv0T5VgWHqbDi
5wo5zCSmmzK5L7waQTvpMx8T9NGciFdmXe0GyQRNiI75pd+ByIq6+B8cS5dzDXnsKZ3We65V5RGd
JpuRgp/i5a25rMb4X+FA80d4D3xep8kH9sbe67T4g4xllNP2pjGJe3DNrIdvUwXrtCWodrLIQJsM
xulEPe9TTm0rrdYZikh6J/SC1+loBp+k4JwdNMVTOm1jgI3btip9/N+1DencU/u2tKpTbiC5g4gm
qBK4+EYuswnF7MJzB3q9k/2HC8q+8IJa965ihXNb78lk/A9oVN97oNS5jBdJX+cowCyxKWyTnIzS
vXUZpHimBqvuGHejf+n8HEViT++qcq1hXytjwS5tv0kcmZtY5/fPLd5JAy2Fd807usAcFh5T2GNf
fQ3VqLPuE57gcspBz9QuPC9pkARWZMaY6befy+EuZmleKuOQczpfX5R5dnT0bK5/sY0QbY9BIun/
6sztFkBk0ks2Qsc3LFEtiZw13vSOSzoWBJ/rsKNt2f0tLVMewXV7B1vm1RLmN6r8bvxb64O1bjW9
XMPXPJV1RAdpbmIYatS2Wh9in5gf+lOf7XsXmXiSJpuiLsanhJm58kZ8mKFnLZ35pggD2hqOEyJ5
mh/qbsdTM+FcjsKU+8ad2ltteO+CQF20lyH1U0uboXL0t9mlsvXcDlg8QoWDXjdAFLKm2AK6Tdcc
xtQ+ihywEYXpY6Kqjz7GmPWYOjsbtd9zXsAeEaaq4UCnqybItZdiIlp9SON2U4659abRxV7Toe43
ZZmlT3XZ3Yq4mdZdfGtbNHjjmGdvgyyCXaNz2Vdpm3IMjeNDKwf2du174n994Y5a63acHywahoSU
Nd1bV/lkwdk8nY+HbROgUuUpWwDzJ0ySKdRB1ZV7HMnwAvppBnfm9SCFB/JBHw9DUxqbjAxdr9No
KzRT+6Yls+nCIx5HhVp9iJlGo60d7T3lg02eHVuDzVhi64ZA9Zz5hmqqzEdoyQKOgUQ9ibK528zZ
l6aCVczcUr3pJRmDtPSinZYH6k1r51l6LAkLnh/Kos42JMMEm8fLnZskd1H6MHydP1vM+YWanhHQ
OF8MM4cdzrEzLB8/2cxi+2DXwls8fnLQqfTE+KhZPL5Yg855tirz9/HIHmT6lPsk4cw/KApz50oc
2OG/P0mk40trNKvHIysrm1sTX4IsBnqKuEl4fn97fArfz6omfe/l8SgDU+aXrX99/EipVy+pLomC
n3+B6xp/6toxz49HgUTm6el6cXp8oxooL2Md//LjYZ6W/RID1ERJxLdOFGirBNsBWyJPQVdl4bpH
ZbF9fNYaubqadiQZeX5y07LwNrVHpM3jR2murW2JTALtOH+WmPB0D2iepXv+yfgt1Jw0FC0fP7mv
BuvYZS5jkcdz4onsHCF3pTHM95I3YJKf4b89frClDaR1he3p8aVuB3kp9k0UQyhA6lYngCiKutcS
V1WZB8Pb1CbjzRxml86T1pnOEwpa4yRZy4CUkx0TFd5zW7KvMzvnXBqOz5Moz2AJgIiipt0146Av
JcEDLCGs+UXoitvM4NdBS4DL7IMdNkXrbZj/U8Qa2U7XCQsjznZeleA1edMw0NQjjcdHqfuWTiOR
jIrhdtPqEeaXrl0LPDgI52GmZjlqLyd9JiVBu5GbGJNGNq3Ya4I3Mi+DN9v9NJtAvEbRsI+rQlzz
3L2QHBbBFwbbhxHPo9MZEo/ghK9jEf1N2eXPYr6vaWyCeusVEQuc8lePj9l4mOZRACmVs8XImLc4
NX3IAZCXMMkF6jI1vU3ltMWWrbamRZ7U40OUwQzG1NDDPYFQ+PgD44gKwbW0z0Qnni+0m3aFBl1/
9nALqRDTzuNNZF2CMNFeH/+hSw6Bgj2BbNghezTWbnJeKUtqmFXW5z9awPjIHu2bZ2FWiRiYn6oc
VqAUIZniIRlU0nLHnZdl9s1EN7rBS6fW4/wdChfTvlM26s6GOndeymjPWSedszuCeyd9k/bQolXJ
ro9PmrLJ5ohSZAxjQrhCmBIibx9UleEqc5jakvXA/lz+M3xaCoE0h9sUAdjqi4ZUehTRsNCuDgyx
ZV6Y2q7gFpaxPtGyIFyADGXIBZ6+clJGdnN8mMB+xRS4e8ZqyTh+3hXcQgtAYxFKOqi8vTV+FjxV
tcXF8iT7aXyzTNO7cmkf6OfLc2P3n8Lp24uRTqdeYoVIu+zG+fbSp7wsrc4AMAjyHSsjmkSomaEz
h/Gl3W/r5cZ5aG1zR/vbIQF10hYFJNO90dIKigMnOEf4cHRTbYxq1jwkVoiChAFFTZjILYg7bxPT
EVhZpKXfomH8HmLuHEaWoL3Dp1hrzoBbxWWwS1A+lYL+wPlmKaI/PkXZ64DpfOXmkIqHHK16M2yF
gH9rBMZG6+5gIjkdy8LeKTJ4ZlLXMk4sUGrzHM3GS7UxPUKpVOMR15p/Z4XL6W9q/2kmLU6ii9Kb
qCn4Au+OdwPnkBnvjYLjBSGxzUur/SLNka916yAztMMRGUVCPcWJPe+NY+GN/dm0vVdyhwm6SNCz
py2OSX3+m0zNbugOcuR2SjdYza/mK4IL6cPmEVX1ih1VEF3JGw0yn4oIxCK64jH+E2XMKhTT6Jn/
iWDORHXnJ1GDl+hVMcit8sZk4maWrVp6rXlymNencjLxZbCctDBL2Grf6Dg72DfkzvRoJAZBoPZY
3fau6FzgaA3FugYUYcw94raBEtx8TOTsbr3Hll/WtzwgRpqrrge717/rkV6c3Up6uxTqEp2cIxrr
t8rtzEsIOMxUeoO7hUF/0Hx0pSZWtouVKRxTecha2keyyMqjFWYEd0eV9qpELnYJRtNllm6iEgUS
vXZvAc3WXLnkX7klFpjMjEDUzl9u57OISIg7wUpTWxPhWgT966ARMkgBDZqspfImEwbDyDBuYjNh
gy69J93W8BRP1m3yNOs2l01oYW/cxuKJwfBBjPEH3JH1kJjE9Lq+czOE4a5Ct0+26MrkjZsyX3uB
/Qzh/5OwvhPQ1+LKsf5C2wYhuh2fhpSWMLLfBSOML6+Csum4sn1tjRNNiOZGmZ+85MRqOLOMwLUM
9AgYeGrXuHjCJiZECn51pV0b8V4w0EJ7qui7OmN3Id62uzzey3M09G5Rv5cGjVYaNyinWTVaplAJ
Xjk8UYK2axNdHm9ibqP12LXXrKzfYymzSzIO2SX8v/cKzrwlx9N9M4DCKloENo+vyOYvazvs1cQu
vCS9WteU0FTJfDg3bYtZaURfPDaEtgos9KF2ZR2gTh5HDGXLoaV/NNARvFTkwtGF9o4JuqtNmQZU
6yTTzGQuFWGVBtXtr5RvsnCa8cmMDi46sTNtKoaqtFq2YRSBSs4I7mmtGcQ9f8JDD/rfl/TzQ422
nz9MCcMyPq4UuzYknCXT8o9USziUpXMu3/+99/gYUuNsa4zBmfzH/vB4k2GKAEPqf4V28EFMRLVx
PV1haEloYhiPt3Ly1eHxUbJ2UL48HndIwZzkm3ov2GiKqsUZ073062fV6m9O1WZfXVko0keCiL5K
Xrx1odiPZZc8mwXWyS4bN5pnjFvPRvikaJ6shhGsVKt6Y4E6jihStFlre0jhA2DJ+enr9G9LlNTO
bwFrSsvX911FT9eKp+KTF2vlkg/6Q2Foo8zHpltQn20UjQZUhdRnBgcjLA918xy65c4JFKK9yD3m
TlzvR0IgB0Cf4Efr3Ug7r3JG/bV05ZFGCTbXWveem4GgCQeq4VWL0+AUK1JLhHT7n+RJ07roq6Lb
l6cOApFY04+MGLorBNp/45SvGVTt9FRdRWA6dz1kPpNPxfDi0VxvJTh8NPacFweQ3lzy07K+YEcz
92WPeJMDCTqoJkz2WRD8kOVZQFM5tYxpb1XHGEu5dbwTDdgjjznsbiIbwmC7/K7gcGWwmwJXWne9
dui6fEyqav/UaaOWaeIWT4RUxWsZW1gG6jLZJWNpnWKosljEUfzpwrcPsg9eQvT2e4BqQBSzzvgx
/bs5MtJ2I+BDtcHEKaX/jemk3GjV8CnK+dUb6yMrtHNDHvVNwAQzDWPQrq5pOidHMXDoWh+fSGU8
mQOArIBn3gxTWks8K08G9qeGQQtmCr39ZDr+TvfV/6sh0hntjjWcyfW6N6zug8tT6/2Yno83rj2t
6j5aLgW0IR0529ikbraptuP8lakDnqUtsxlegJ68yidw3QQCLM24wlvkRsV5qAzr7mjfY2qXH3XS
RceamR1Z9e1iyvFLtjkt4DSpPS5+NSCcsbRXyWqOmLL4DNzYJq5LQTInbI4oSJ0yAhWXS2Jz7/Ja
WrmN/NlgkyN6CNn4e+jl3TauxvY0+TEyJ6Wt0zJMz05Sp/Qfhp/JR1vF6LiCNoEmpx9dVG3IuwvX
emnqgGI1qU13O+VjtCBM6xSlRU8UXY7sGylK2hbxVibThby8H1b3FD+mQYqnQVhjKklkQ1imaCfT
Kp84I9LzrZ/NwIvJ/giDRQ2n/EJRDIDYR3DhkOiQhqVxILgWZanhMYBwBhc1FBO42hgkQs1/UWLa
J85Azunx3hAG//q6DYCVkjiyIBN22dn2LNECwdfLHquqbhMDydTZCqdT0op17NoY+DLd3DSgmTj4
4+ej/wZQJSd2PFymgSyPYUeeh181pKT31ItyjE+PN2RSWuvaIjkyd6NybfdwOt2+MjGCueLNNisE
K0I/6rrz5pJ/tzUC3znlSBROLc0qdCeo3ZrKr1A/w7l3Mc3V6AJ5ok9acHPRqy07hJDL3orDI9Ln
8Ph4T5RptSld/xcFqbV1ZPs55g1D9tLER4yJ6xgZengMdT882r2YhXW4sA3mC0cxv2Fklx1HPfMO
Gic6M8j/+8j/f66KCNYdkI+NJl9kIjc5TKL73/fs4tXBswmgVOvxy/Nm1BHwxQA0MV6b1k7Aql12
qd7897NRv8mdjEnRmn+T79lkehD4bLXGn6zXs0NJz6eSpreXTV+Q2IUeQ0bnOqK7neccJDjIsRZq
XlIcXU0Vx0rhT21iBqcpnPbeGeq9hEB+9OY3QjrdkWBJ4n6bNIMvvyiLyT+Ungmz2Ojzs11WnI+G
MKXJxf4z5ub341E3Vunx8d7/v3l8LHXSC4Gq4VYYS8Ae4lgVZMDZNqvpWKBBC+uE4awyTf72Ea+Q
Y2c3TOBqGbU7D4nr8fFGR/oK+BAqilVMh0nT6PRR7GPYUIu8bgzyDYx+b/eg6bCyAmwxV94EsDuz
G8ykcXx8PHmPVyiOAnVIaARYkOevnRYG64D+6osWl4iU+oGat/ARrdoY2dOxKN8tXTFBbIX87KT3
xyXI6IeX7Yn2mn5Fc4tRAN6mB4wEKFB1zz24Mu5ovLZNYR5H1R6kMdl/89zaRa7T/DMFqhesJYco
N6+MummAI7KlFa5rHxMk1kXQQKiqsKxv2qjolpXW5re4jGEfzloxknxeejOK13T22mvcgT7pajzL
Di6VrWn20bk0wcRwmX8Zed2TaO/o+8qWAV4UlRyZD+m7Uq+M02QiGxUMeg+iLE4G5lwoGVN+ZYqZ
rnVgjy80afNVmaJOjOG1UCcyFEzVn7QHMpki6xlC13oDpVgkjNdpxZGaabHOh9F06CAb/lb1s8bu
2WObe54wJxgWSH2b81dPlDQy8CQmaISFcmhq7TUoUx1KfcFzImZ4voo5OxT2ORZZsQOVkbCElMPB
sEluTHWK+HaWilfKQDTe+WpXC6Id8WthLahThm0aTEZfZ0RJ6tFu4jmPFF29uu72neVvipQBsSxS
a5/HA/0DiCTrzuC/p79or3MLOxZ5QslOl96PP4FbCh3Pf9ZDSLI+078s08/WaIz7wjGfIJzWK7QG
LgDosPnvPVKIx0VT+sdSjc4pxT2OOVCtdDGKS2EMZ1vioAj9CraH/8TZt2GIxgQ5dL33uVliERxK
2Y7Az7R78oIZ21yNEv/eAP0nsgeiJMiqyUgbxDm3KQj6W6aFfSRueensYoljzIlJE6KyuNkW813i
ZH5TUkaTwt1z95ccbRIPuXOl0b3urUs3+R9dkD5H2ZcyK3sTtla7bShlWR7AAMdROJfDFfxQAiEb
0SfLivbrk23J26AK8ZJCh5MzKMkronQjQW1+eyOMx/7LcZ0j52VtMeievjSG8rUcAd+5bNF2MIcZ
ZxiuGvURxJi3Rk11W8XAgavJk99UG6wRIu5plgzbqSdIoSl3jDPNtWVmf1ND/6r1fZwLQWZSJw8l
Zd8YGCuvlMzuq3qbSvQvnt8OmJAs1vlwEu80awkKaJDvGK5+081bn4XHjHbCjsl1s424jAVuezS2
mbTC61DhiYxjbU3Fn5jwuErHG/ZlkhCb1BEe09WOhP2pfbE7Iat40SwZvqDvWJG8B0mk57hk+uZe
+PlLFhH3qhLjaAS6js8DKUw4qU+/0bkcovRJVnpxC/FDMbuWf8rY/tP3pKDMT17RS3RkImPN0i94
5+JFIEW5gQWxNHMGm0FWGcvYwNFkq/EXqRIhnrNzDd3OIokjExFyOp1LlslOVmrbEKduM0FWNnTc
bt2lKbUaB52qAoDV0ZSrc/+3J0M9Q6eqB9XLhM51y3RnR18UT/xgaMzZZLnLM6M8OAQjgMqYGena
bEEfEZl4tQnYS08Pmj9u5BStwlnKEXlq3NHl+tu4v07svbik7mxUA2QLhrnaWK4d7Po8N8GrnLqp
aM8AuOpljhF9/kZuTwAv3M0iwAYgouwnK7Fi9qkJnsKq26cQ/RToMLDVuJb1YMgXUcNT5TdIUEbE
hotqrL2Nn4WkzkdkYScj5PWo4hiPiRz1kINf3VLjaZyUDtB62LQ5xH/4CzkJsygr8RYZaNOiH/TD
3DiAiQWxsMumy96LUn70najWwJMsmrxqyy4RbRS+CASc1VtREoLUhfvUCmr8JBTlpaxczraVe25p
K1WBe5HpxUO3c8EkJs8wv8ZoTHZuhF5YKJp6FhWI03DxqtY3ScDKHboUdk7SMESC10omFjQnJ16G
nc7EonavuQMG3DPNXYwF8PJ4IxYKbHs4TtaxDnqLNOqoW8OFwSZRJulWaHCpfZlAD3fIAG6s+Jjh
HmPCp8vL401CKaIPjTo42bNXcc7BMMmy+9O6XymXHnt2UiwhwDwL1ZFt1CR7fHSeA8Qhq1/KwM3X
dHt+DCr/exkwi69WhWASzvU0ZDYvQe/We3yFPzF2w3VfA6eOo/FdtLa51iPqTkBcVzsCbF2O7/zd
rM2CPwRME5CqWp7AsjH7cKCc24O7KBvnLpuI7rf3URaaPE/ckr1XXgafYXOTYKug/xqj54U+Bnjc
A66Aa6jP41UYIXWXZDNDst/CRSzfkWwOGwOAS5pG48Z2webU1tpvMhfhhPE+hiOtfm0ZaRxZ3TyK
zo4XExb14hNu9fCSsesVKPjxJ736g/hjR7r6KYgAQJjmAjwlBiusIhRQwu2hETWQ06X1ZGoJgVIW
fAMvX9qOtosPzL/7BcPk+qnXaQmnUCbIZUPODY1pYqez/mqhD2MsLLbREPror3k9e6v8dNK05oAs
fnRNe/W08Feo0GTBw3VvRoSQEy5tZNkZH6t2aoVC6YH4J42PtuuJTUIM0QEmPtwJ5HgG6pLNFDmX
KWv/0Vqo8TfFf4PS9rYsThxuwl/+NX2dKmbMGY3Pw+QZv/AW0Q/Z4qUgVXUV8vIu8OvgR8P8oAR0
E+E0nwOYCi7klegibR+Jgpt6zNo3ogg8iDTBU56gR+ZLhCC/wKKrMLo9S/ZIHt0UqB8U47vGq9ie
5xgh2gH5JnNSJJxReB90ERzDyRoXXRP9jEL8aHQ24N1QKZgAa+D3eoxmCLLO4rUifdjLErxTSl8y
IMeoaUanrpDLwPaf44D7huWitjDa1NACyLtDpV4gdgnjygUCS0aeO2rzwBA7eThuYSksndq8whFA
cWYcWUJWWmAiFcC6OcZ6u5F+p6NXZHMsQk5rEc2SUllvvRZcJTmophWT1FR2kvallqCzKl5bLXgD
kM1UPpsYwNkgi6pJY9AIKN2p3kPipOvR+BeWHNcw6S/Tyfs2Z/572iZfFkiCRE/qWwujLxTFCwSe
G0A2fdHr1jfeTBvOMq2pUmMPoSVuVr+hxmwt7H2oHvmw4pDw3HrgS8Zs48v6hJzB2OOP5c8ez6Kh
Y9hHkUtONLnPSrPQDYPm6jlyBCl8MReApUm2+9IhI82a9oyns4XRwOUyHfWtGWwXYIMmtiKbVCCH
qsJjBC7yve5WGPq4bxI06Bu/Ks9MUcJ94mevElHF/LOqfN8asdy8JuCpKFMN6knvK2gx/KW1SJee
dG7SGWl/ubzAdO//oPnBsaBG2lD10bIRwjlltHBCThda4q8cMzmEQUSPLpPtMvf6U2N/J0Z4cFo7
RvEQvKdF/TGQhkCid43Kvm+u3DprBEkEltfRT2NgUwIO3YH1/20CXPTN6O3KsKAPy6ten4s2ppXj
509TaILWp51LPDyOELQwmH+APDY4r5M+OLpDCwNMUhqmib+LUW3ssijK2PQqdlmjx3Y8fLPmWBur
czGAq03TTBScaecvYxMfVEGjKLH1kwGJwRxYD9HY5vkroisHTqB3ZwI4R6Kb1a5yii9dx/k828Wc
sD3HIzq3JnYAO3LKYi2h6HDr66hzcTeO+kyoiHMnb57o6N28xL80JvMtNAQrIyKiuqUBtRjyzlpM
k34HojFbu/snK0XIUmoENtX/qAttBpUHvtJcxFWT43AOVl6gtvbk/uq24o+3yq+aaKd8JEq+0vKn
VpZ0UDR67IhPEeyprNrlstiUZ2jVf7RI5qfQIFeFHkNjcz7AW3YdBLlhIeMyGplHrWggxpT/ggoG
WJdg/m6mt97/VAisEaSwL9musJkNAGyetOtoRzjHnZoyKntv6ASVltZymUv6hsg3eUHBohWryJuW
OFAQ1zVIk4Xmv7pp/yagtS9wQZKKVXs1F4hslq5tEU5U7VtBgJfe6QihvAHIWG+QINtQokTr0Jl+
URq+JfP976fZcyn0bClDEpAbbmwFkl1rjTOviGTZIQWxRifUG+k3qIEP092HOCgFI52mEZwpXJsG
Y8B2GfsEhJYIDBoaH1ZqrUUU4PpqMAnT+GmKdG0hBl0wGSaqKbSIHemnjdDCGn2ss6kC4jPc9MkO
tI+BND3Li784s4SYAF6ictpzbvjH3cOTXOFEzlkpXIdtss2tr8CBmTe68CbrYx1qJGX7/xynehHk
4G5xxsW5d81C96Mnh3tq0YymBHkgRL0Fufo35KSQQNSv8YfBGWg4hxwmI/oZqA8bHwMg3mEa4Ooa
qEsLXh4Lg0UTVf8y2/SrB7ZETKiYV6p1GeFwoulsbSpOCsLMsYQUtb2qGySYodDBAg201zUETdOd
Z/pjTPi9c8BA5GRXw8uQiwE4QeRhv1dYUytkVY3NxK5KtWrdjfYLgs4/3l9by1nkQ0TyMZ73vrEx
NCQblKXGvvSIQGdnCVzzC+urt4WUVa29TMI4NNqFrJ12OVQeugLrpffaZw1wxXJIwEFZHFf84dV3
BCjazEzgWAc/Mb5wF8VAyMrb14qWc9D8eGHC0KSkboiCrlm1qf+K9gkEHA5hzFPLpkl4gXwwhTmr
N5MfsoCdDVeKxMGgmGEnnP9yQInYnLBho8bThlsg/uYBh1DtO8T5zmgJMkap/iUyfwnCtoE3QaBZ
RrNCacBpxL7W1Etk2Cc7KN6ssHthUTLCcGPis6FSS4D13CiMMeyQ1jXcvXg8GJlqKRHHK6vsCTo+
llUW0D4mACCUVzMbD2HGNmHUFbqwhnveJJvafg7qHIBCuApkzijluRUa5t8UNnJDGh9nDTFO9JSY
4/sze57ozUWNx6kcMpiH+btLVie2gvbAYkK16PxBhHMRU/Ok0FH0zPuMIPunUM+u4RvdLA/hP0KO
H6ut/zi9+awCbsm4XAWOIB1m4rpzFIxRGIR4U19y9nucDz+2M30InxsiMDWsoPWq6AeKTqNckDJw
ok/JRg5fxoctTFgWDP7B+qJRAECaNU7hj52DvsmC4l84lD4TdUcc7LBCRKUQVUebXO+2Yfdk2tEe
IMsO6P9r+lWGtEZ9u9fXedhfVaxhJPPAwZR6tpv0/LM1fJK/jdBfTyY/3jQcF24z1StBLO3GJtxy
Wbc48zl3pxTg11QWW0TMmGvcfE+rqQLiAivDAxGVIsXaRe1r5Ocfcd1xGquKYycIjZlKnhteGGGV
MN2yXNu0jIeq0LsHbW1vKV24maAMNaVT7FtvM3jtR0VOy46NNkVvf2znxJVaghGx9Y+u7Xayh5Ra
YnheJ0Z+cNB+rvJCceIjqGbFCjcsjbq/jxEBXI9+QJSIXeArBogJMnwCm9aemVxnwjBYDZwhMRHh
ePjUUYbkGEUOzpAexYmf7VODfMOoxzShPmXdbTM8IrukzxTI7clZWNKodiPpYng7xB8JwXzNUrdJ
ExhUEEYLttP9OLhA7YAMEYpeHnMXUug05L9uNBca6AGXigWe2LTs3htoTkJh1kvZ7cvZpdSQMl82
HigRZnLZECZMAzgp98gqa1CA9IJpMjm3fmihgic95nHIHcgFpvWgcZwZKdrXWhRnaBWtS+VrH75L
wLiuoXfSmE1RhyAACIOd3ggOYeHOccCD2MyUtviISB1G4IbA5Nm6jHB9TlIrDr2XsuqYPiJ+5WER
6WtUj5rSN7WTixVS8o0aq21FStiuNQnFIoKmX5U2cpi4RWnYhjsE70e/NGFPKfaZUCRXE/1uXQA6
QsjNpH/GtoZoJZzKXuE0jM6iJ7w+wGO1QBrzZQw1EEEKItRMZGlpPgOpQGM2wpC/KD58GslQuD1K
dOtZ9ECfMoU6VxrDu2nBbkQpoj3CjtZSekxsovjcFli6Z0q3PXl0+jWlaKWota5RpwaNt5IplE+S
Pu8mdfQguvYVLXpplSuL3QWiBVlskkqMZBr8MYJwkDiHWAPcBoSsbTDiNES2SU2Yp34wXogVOKak
se2y8RoDod4H6CG5PIAQJcV7hrIcKbJNgHVZO4AJ0ePqtKqeK+ZwtdbZJNZW6cYaOuyydvg52ZRa
HjCLNqeJiLeLuwDbPXvVJ9qJrTeVZ92OzJXNrGVVGKac+Rc9tQk3mhsnm87WnQ1CTx0PdJ6vk8EN
djjnqJu0P73vNDtLKESP+rpmljwWlnj3PH9VNuALXfRujPM+3amCeDcbLwXIcW2APBDBa41HELZR
hoCC3sNXw/x3Ht3QpaoBik3WNZt0m3BN+cX97CXkUmj/w9x5LEeuZFv2V9p6jjI4HHAA09CKIaiS
zAmMmUlCa42vfwtxy+rdm9V9y571pCewCKYwhoD78XP2Xht/k+x1ohkXjiGTbYTvg+3Ig0Bnm9/0
Hj9VavApO3znwa6XDuk7bGPI/uPaBgBH+9Vp+xfPpzYFHhU7wl/6Y0YoUupnjAI5NKnGJm+J7RRH
V7dsh6RdwTvajwFDLB2fHO/dWnNGYkbbFENcWD00pj+uLX8CV5gjOKo8TLA2qA3UF0dluJ+ZOQbb
rIh/kap+ssOqZVfRnUVP8wxcVrmZcv1XX/KKyejmXWfrAHweLqwWIiPEkG4vE8wtmTOw9gARhNIE
nq2/JWFmrIuoMheKd9EskWZBL4UHb3mvFu6RUztWZ4NMgrPQiFoP5KqiH3Wyg6znTGvITRjblIfS
3xhW/BT2vr3oITkuQRg936kAY1OsfS0ct2oyNtYAqr1hGLTWEbwv05wQk4j3cQmtcM5Zam+Kd9Bq
X6DPnKuhkSCSBEiywomQGsQHq9y4JufGxhnm0vdT+FhOZSliSL+EH6Ea9VdMkNq5aMFPa9K+Wqea
VrIRpZJGCL6yMWeQV7nFN3zLUCe0ah0VmAMdGkiEGk03j+nEHq7AjfRYzmQj6rOBCRNw/R4GrQdr
IIz0YyqiM5aQ6tUbtHYb9x33BcPjVTpmx0Kj8Mz9H1ro/YRpRgJgPrzG4zcf9QxGRuYU7kgdnqQA
Tvx4QurlBkwy0QUyj3FiQpmjhzGNbgyLraemZYQgJ9fezElrVtMdwnHahH0abYg6/dVAw6qrvH22
XejFiuA9NdfTXSyfQkNHB95dzQklI8omzjETyIQC91Rpab8oCo6Ti1kwo/qB+Rz521YrHx0DYpyh
VT8JvD10kU1qQuaRUWfaiyIwxqWcxnUZlu06t+b8ArzGqYzgioK2b8aQHrJfvrPPPEigsau6b85a
m26cINWAfrJX54DG1qoxBiwJg760AmY6nBK9VavZ302pzJXvEiOVNSwCkw3htJT9jmrvu+u2sKEw
y8Ifsi7IvxrSadyQajU1l5VpI3lGQ2ZV2S/zONHOW3Ic67aIcE96AqIoQs2RJvp0DF0wZJQn+5AG
90qfSnOHgAIsIA0isJo4KCejIzjJCx6TJF11ZF7e2noFsYIbs7YqmBPPSe5Cnfb0el+SG562PS2e
vNqGZa62Mfd0qyx0Df0uC/09CgS1pcXqLR2O+iJ7C/2TUTb13mzTL9QEP5jWPCn+kSsgggN1ZDo7
qteOeemsMRiXRdk8R2RNLAK/vHiW3u3SeU7SY9eQbnmzM19bV3r00nG38zGmT/1wmpyhmA9wu2yY
5XMVwvRQ9g8h+a2bEVmKYyqTmQp7JB2+cmO35hvbwZJek/fe58ELbF+5sWJoO8YIXW8K04MdIIco
NH1Ljt4NYie+OzDRDsjzRNvWvRYAC0U+iT8Yc56G8wWKdHupSByocV0onLK3YaoNGgs1txisKrzh
DQSWHJJ2m650twwPgjuEoHeOchEzrdBDydtg5NItm/MjkZK6j2ikIzepQvHeBvmvQq/WpZDfbDds
WcQILA2p0/MOe0pMomWF+GZuda7dEgqWSc88lAV2iZ6tMBvekhj8EgU/MQOrTst3pix+pew5wGZY
xWd2cHEZIF7t8yTZM7NfW15yqfvw7NGpXkQp7XdNZy/ME/HQT+opQpi4GCbID2kOy8avaX4WLTMu
xSbMUUdfYw6euwI2pw+QxV2DZj+bXIcWYH0JDc3exEUNPfQ6FeV3w6xpbGNCX2QlAblxvw5ZXBZa
hFQiE+ig5C5Hrjc7JaDV0/0SdXYdHONH4UPTEYIZ3QTzw/Yy5FOy2EcptxRwngyuJeSHDhy6ZtD6
t1sADXqGBFC3eC0dOn7X+0zpuCOpUDgZXDoSiWnbW5F6Z1dDuu+kU7qOy/CN3hiNvGja2BVas9D/
ylvQt1rUHXvbSjeWNb0lffiDSE4Q7yUBL3qkM/Ed2TNTViFiqVf6nHGI2IZF0Im3sNnz80ASNAOE
5Io7h6GxvjANmElBQf/TE0xxipkF0NfVR2mkOG26do9oN9jENo3dcrpYcemdlaFzCaR1CIv2JjrW
MVmrXZyH8c4QYg9QF8ytTgs7T3PKYz3/6CPBlLCv+L8hW/G6JY3NNEG1H0aoBaqwexkn9zhqbKjE
2yzL0jY4OTTJcRoVCVClCZYcMPXBYyu+WQXCcN9HQQ/8LJ8YQDIkwcym/ajryloHoLCXeWlcEy37
TOCOnOuqWsfm3M4My++6kTdU1/TvzZc2k+IWWaFxa8MmfYCwfEJIke3jSVOLzI/tF3/0d56gdVjI
JbKeaVc6w7AXJA76DoJXRXpYyMyazWxg/hwNL5pDk9vB42IUsgUik6t1jKLroue2fWjJhnXlKm4D
Zubc9uup169F1n3QxlzGLtsqh+AXoDpEhc9SmbB4a+K4gdXF3m6639WA4oQX/Km7m0Af422nQ/20
Yk9sjBhPvjHamLm6XWXF10FVwRFnvBF/mEOGfrkoaGM08YY17oCZHD6hy8hz8n/VbbmpzPqAuPmH
1YUIBLruiPCGCRBujW2fwfQOLOYYOTKrzEu+ay3DzswvP8ZQvjkE06PeQYHs2kH3JCz7SojlBPIT
LykD7ENYA+KYxQHHoGpomkw3wgTrsUMKxZma/3V4FiVT4DI1iQAzPpgo6cwViFkx1BRtOZ1cKvzQ
XSAGBD02GGcaa1Oiw9WyKmufBNOT22Lq8fQPVpTv4U/XjqEamGzfnkk48ZzCEujGBrWRuRCtHe5q
tjryjqnEXIAq/3sOxvofBYj9n1O//pIl9v+WMfb/YYCYYRKs+H9PEHvJwubz1//CgOD/ytM/Z4nd
/+EfYWLiH1CtLXLEDCbttDxdcuL+CBPTnH8QBiaRjCnbkEoy4/9XmpjS/+GYDp1zYQqlC6DL/0oT
M91/uMKwlSuFrQzlWvJ/kiYm7L9kiVmmZaHPsC1H8LuhmlZz1OTPj39FLeqdDJUqgp54EwbxgUTI
PjT4PuO1wQSIBOiT8XSP7btfBj0qdjRp0TEbDTk/XdAfiiK3XrUoRNaJD+hPb+g/w8/+HHZmWH+N
gpx/PyLVJG+bbQtDSvlb1GWMliXJvBy5dtE1e9V1c9iEfu5tKa8A2AH6SHBx96f3C0fJOWFCeyt7
qvcwrLRrJUCllAXu16KkLWtUmXzBT6ov3IYO0DBTIe6Rh6kbg2SC2U9BfuJzS5+rMSuWQeJm+6az
L741/PR7bJO5qq0D3U19H6QSGnCT6hTdWgxT2uq3LffyD3q/gtlrnW9oZf/IIaZeGJD2naGdDR/0
b2pgFWmgB+59kyllPeH7NVztqtCPLWB8C7W1x3EACY5DZ4G2dtwXYIXyqcd3wCiJUjiIL2UoJ1hH
4ntMQPmPqCAIIUN+R/A8vzdy+9d7MmvqJCtNmN0xVGBl6YfFr6k70EtD4LEqGl2gqKSKyu0+PJEi
lT73I0u31Upd/PO1VQp+itVDqoqS9vvsN7kq9TaGoX+g2ThuKVvcm9v5SMdwV1CbaT80FPoWERGf
phJfutm0L44oaOf1zT6gx4ziEUyu7RYcafB4ULenz6nux8+ocDvop4iCTAyp1ImdysP9pDAI+iiJ
8zLr+RCQFM8yDAEXZAeo8TkBqnwrIcgxAPeTk4FlFcRy5sAOatYdIW+IavXh2qTacCWSkjqiRLws
LUmCdyieCZNNDoQRMXedn8bKTy9zH+lidGTAqqj0LqoCUjE/o4c7ngKdEnf0D9FYoHcac7gf/tBq
2xKWpbD4ZMOCNrWR7ac4Xilnml5we1Zbk8xM+qtHF40fDHi/vtwv2dT1y14LH4baB2tRsJIciiYv
din2zweS5NBYJP34lkyNsdIKRApMElDQC/vZHPr6dk+DjiNthGKPfIKWGMHcSX0ZGVgt8lCz9ppf
fDYgjrtFk2RwuQn3hMnohb9EkZK4pDtv7KIk64EKZRhoPwnDpDFmxpeC86OsTqNe1kRdwBaYC0mN
hldaFuDu0c9lNg/COcEdjXaHGpWPDGXcEV/Cc+tE066ySevc9KW6EQ0x/kTee9OifnrXRoSjXegv
0ppomMpkKQlNq1vXxZjCPB5yjIG2Xm8GQHu3oltzWi1vodnYN5VGyUNhZQ9+qTVXw5tiFHBwlxcd
ImXhG48WZ4fj/dNK/OiXCl+QZngnbOXGS8YPItjYe7etz06BTktm6qFuTP3Uzhc3G0iBwUy9kiLV
jozLp22YkYFOrQOXlA7xR9QB8uiq8hlZ7TFyfJgQmq6/DM1Ao0eLoo88L69+kgY//sNi+O9rIfAT
tgwpSH3EJ/nbWu3FHPVGcKLLRpA/DX4kP/kBwBBN2mAXsESH0cUjPOLF7x61SmqvpVN8K0IQQuLW
TpN7KU3XufimS+cmzZjooTIFDDglP0G7P5HkZr04kLy22DZIz3aCdcks4GEehv/9C6E++n3XUbrr
Cgt/GduYYdu/reoimfWXmGKWVaVP6wh5MjQvLuUM5vjvp/dH5GRky46uurkLXPBhjTWsora1ztUc
wlwL39xU0LSXaURzJwgbfa0I3DgbZVXTkeCQIwbrScpfzPSqx/uTzsHlZHpevbs/VaOqIDBwTGbP
yPclBKVgxSdw9MNq2Hl1IsjQI+aiMgrnMiklTjAyzzYwu1PahETbgSFFTOK8dw7+5rvJMAsab6tB
61gFrGGPQ1w66hDj2l8UBHslWo/PaVjodQCOF6LuCzNP+41kgWkpjXC8SQ1Db08fe12Qn7BJC7eC
q+0vCVmRh24Ub0DlgA5BFtjdo6cbaH+tPx6RxAGwcs2PgU3l0fcy7RbiXNejR1kyqhOS4bDonfrR
7NMfYxmNM/hsnVYc2TocUMf7hWkAEFHPGG5zaMEpZdKH5R4ffC1buCSGf+4He6sZoenukFgRVVJU
xdKa4Spa4hI6HDXjmZZJolaNqrcaQKc/7maHqW1gsALqxHXo2zRgTJ5NRGRbrGsv6YzJ9fXWXd7v
024gsLuyChdq97wG66CJFEJOAw7ZRjN17Ub+8ZzKVNZvSGtgxtv9jrKdtyUKwvFAx616uF/6vvE2
Qwo5pcaKiJg2UKi7PKwOAnzWcUrMnzLvp3QJwrdbZpFqiZD0aaaSko6iLVB8i1JsQs6wT60xCciD
KIZTapGflZKgXbmjjccAaCLN2G5FCyPeuUntsJ9KZwV5qWSYq9WPTBDXHgORCzI29R9uKGn92/2k
5oIQpTrDAUHf669V3MS3srX1NF3Wk2Ud8WkwZ2u1lVW6wZNVJFzcWzU4a5OswHjdsT0eOVzlZ5AE
8WEa6voS+VH60+yU3LAQa6sK/9iqKws4XY2TnYUljhOWLGeYnMeuVK9x547fixzOSTDU+SnR9S2B
CcljrnsbAzTamJg0MYQJ11UIYxPmU3gUnTX+h6RwY14o/jsKl/JQKVtIc15CgFVzkP3rC/eA1xBJ
jmMljhq4U3UmuFZIwgli/HQRcD67zJov+dQedZzTq0wHcCeI4IlTlX8boyw74hj63jnRcC0zTP2t
T7hYypnTDY1iC8XAfggISX+gMfP196ug/fuHhkPaYBU0bdPUDVc4c8zvn0rvcBAGqFIWY6Mcs2se
FATU03arkiZkoPkSgst9APRSsZOR7Z7Fb1C206MzOuohS9FdpsLd9bnj3eTUezecZmo3tkpCO+Fn
9PG3vlWdc69rNr4Fouf+KKezhkingqbB/d5zli85e7bjMTF7aC4AHVftwDA3mQwggD2lqaF11z9K
h8RjYsbtWpcGobY5MWNUqAmnegyUgd3YD9F8GVE7PdhObONonK1TPLv/3GOGt7Ui5vmaBbTadqJo
H5qi/UYPaJXDAjuatWa0y8aHiXMv5dPm7Ji1fRFhZF6nDPZ6Hk6zotXVT/HgKZD6BXN94vBQ6jTv
hkLgw8hsfFapWDV9KsEuwhBtULn8/Scnfktgnk8ljmvZJqc3R9imIX7bv5Abxm0PF3BWzqQMX6PD
ILVxJ0ORzYFzckuuxHSqrEhcZWSpTW9j1yw73X/AiIZJOqAJHKguevELellmHBnroIYhgVXhAQcF
s9SmEWvhIhHqmyTaR43r7KouR+Ebi3bV49d4vD8SESD1yF01reYCPTeMl4AjJaxeX2yw8Sw1xxu/
Z/NGa+jhU41RQawqBLKcIOxKVLf7RddIy8Te5DJ1TsMHAG3urdfGn2mWGG8VZwFdj0jECsW7KGos
ykWh7Umfjd6G8KNiRL4kHqi/dDE9bzdAttXmcNylaMxFkNCPmzgHLJ1qal/7QnD0wWdBSyr50UVO
erUzPeV7j0LPFK+VTfiwoYCwwe9d6XzVH8KWDFBdwxDIQWBppECjo3l02ePKnNWMh9BBB9z5w3xM
chBmIOTr13yboUF1LY54L96wsHs7sn175nBU9g6dw6owzD0TF+PUpKQDuARx3SYcKytSj91lZ2PW
MvV2PBASLpihw0QizZjiI+jWODPLrDVIG2OoBsKEJI6csNZR+ODYkL9d+/mRxiGFM6ufPJRmR7Kk
w/wyj6L6UvakDNH3oQZTWnwN2pT+UebYG9pkxRmEFo9QF8rS3XUpeiqM7/VFJgVnheSiw2Z5bWx3
P6K8fwSFFWEns9nzwtTEQCvFcyQDh9mB3++ICBTPReK5G0OzNCi++VHzbPOKxKtA2o50b4qcPzpF
f0ma//N5nVjz31c1iJHKFOhw8dzO5d1vt4YuBlWDdwmQYPnfQ5ugy5LMnFs9XxyCFPe9PtC0M5hY
ydqNCJAO4xMuhMv9b9x/VHQDMMvIVYDsEuwaMqJ3ODCndzKRXR02hL3b2z/vz0bBlDtL063begWc
pUqeS/OpRcTZjPIqq7f7ali5lEKjmzsH62JVl2LKHljrcGIByDkCyPrno/vTwu7CJUxOVIu6Uz2T
oL2CdsqYTUNQ3HZHux3jVzJxUr7JgpDOeJh2cojHldOQYUC7/lfU29VX5NGa9QgUiWYzOjSqTZ3E
6jUysUV2LYoou6p3hsrk1sqBEybtFXg1Giw5fRBCJK98DyWg/5L6jLJyn5VTwwkGOxXQhWIGYzk3
ny+MaUTscaKlK4q2fD8JdH8Fh/KVP9nlVQs754bpAjiYnT5nndKO/GGMztvvlnxK3r5CvUUzQn6L
Y+jHRvSFyP/qA5P5mcH1zyhm/thZfTyiaR17j1LPJX5rfa0ldbCh4ivePYUyJMhaXIoVjeLZnz5N
QbPWXOVuTatGJOR244+C6U7O3f0WOUzYs45sgLjyn42KBdpsi3CdxpYJXD9g3Ftwk8gWxSKNsHfL
iftrPzYXdBrxumqqEzyX+sLxPuWriGhBVzTVJ/EU6Pan3pk3jq5Luj547+fon9A1jeVA+bJjkl3s
m8KK96Vm0TQqySlrYU5NanK/MRWglO/QXnSd1RxEA5w7Cjy4vIOfPtLygVWaD8WhS1SOrqoGR6zZ
7YtR1NBoEidaNiq4UWwM+77G/NybevyC8J75XYp6vZ2fOt5nYwi4ZIZA+6IGrz80SvzzIvUWBThq
Jz3Osiv6AZ2jMwrZ+9Nx/plnRLTXUxjsSARXHEGri69JgUwvQQKtWeapK3rz5IeQB5ECuJyP4HE0
1dkZw/qPR5kOYUAEcQdaiT+15wsKmWzTtKxSpa4eYs8034jPGggAl/HZH6XYae4YHkG6wPTUU/MW
akqh9gli4gPQxBtRYb1Owr06WofA0TLgdret9+B1kH3j+tWO2hOezeKHssm3I9OJnJo2UieUgOmq
SYf8B8dvWB+evfdBxyNLDqYjxwty0QPELVmBxn2ofuE5WkO49Z99LYgfa9M5Gn1fESTEqWks3PBM
b+yxLcqtqhKyUTyJ6ii3SXWK81PTVfZzVXrRsyoc0MExUR9Qk6LdUNG/uT/14KA9igjAwoQxadcm
/qoAgtM6sXi6X6IqeaUzUzzcn0ELmzYocaxVCIOEnMnkoPvpgCxVlGuzKXpcLlr3x2Ussw61mQHK
sTBtIocxCKSRWT53A0GvnI+yAiXICtZye/rjYWuwWtscDu2gKPZ5qe0jCcSL9eZFryx9X3aVwY3Q
f3HsGlYxHO+j2Tg68uhJPxZDNhIHpFlcvci1VqQNsmNOWA2LWjsj6gYvV+Lzo7PiPNwv3nAeojIh
CTr5wD6NuC0qv2TUXvWs9N89NBFLqccEVQw7zTbIuCt6IigwM5zBP09nQqKxJm9EY+DgKoPs2URg
BvcJsbHHeAMBZrLpyHp9MueuqurVPOk0QTolbnhyA6x1VWLMhw64zHeGicRHywLTcnDjNAnDZbLW
kal3G1nYX+Vkf5hlzRelxa6bNX0FndRnw+aWNALu0FgLXsbxWkqhXQUeTzH5+6aMo3eY/G5Ejyv1
4kvb2+1hmMH/OnbeHLIqUTMkwhkTE8QcRaox6w1FPmBpK1Ej6gWlnR0WKxlgfgj55FzHIx8Yvln9
ynZmr+pWHoD49OtssGxWumoH6v4J8NlPHZpJ1DjAvKQaUYMR91HPcQVanraLWpLEF6/LykZzwNAT
eT46wGnP+PZDTiGJMpFPs0+aCLlQgxUPWSInavvhwxqFQYMhU3s6mXTrJ8/cZlYlcfFOpDsRH5vg
iQcRRR+5yz+TaCaikFQKT6D85hI8v27r4ILB9APHCyCE2D92LZ5+MgO/EvrlPNAehyp5Iegv2cI+
umX8X8A1tWvXhXz9y/xXMwz6QbdQmGWxBJfS2v6mIdSTXHWX/pxLS1WW4dZ9gCQJfShGyEqjEreN
1opVIRiqyUcaz2yRtZctBOfrtaeRl10A3DgDawPB66L+VYC+dJfCGNjLtOl1JVYG2Z6CBE4fNeOC
6o42w3AczO4jLSkSlW19UyNWRDrfN+Z+n9yDTAJ3rXnppbphCkarhmyOwTFCX6CPi97DAMKRYpnS
knLNLFmNvhmvh5gyutBgt0rHOwTNhIy5jB5ysNE4De3XUKOBkRn4b9gQV7XVYaIj6Y+mUnciURQ5
wrKTFsjYrF4LrOpFRQekLpgKmz2qM22wrDUqoEZ5T6D5nH03sT+On6oejjGZJR46um2DHUH4PfFL
ZXUibNlbeRwFmQc668Kb08ddxgsB3LWuka99gxRcN9sbbzxbm2hQSuEx073+SL+cwbNN58MgxdNl
zr2CrAaqZHabDmQamo2cVrIP/FXcRd+bGvW4m08cRDzSLIKLF3oRKMGX3iC2JVFkvLQWWT+5OfHa
cGD0iH4J0AJO6Hvud7f54kxK0DmhqJmD6ieJ1EfTklytS8w2LPeyiA5diLoTiSQH9pCMRQduxE3m
n2EJXZxAIub+yFxxRVosP4i7iGxk4AxShQpC1z6HqHjO/eyDrNBV0cZflSsxnnlXp7VArIbZDn8T
EUuxvaeD9Cb9zlxGhJRZFAasFzTnc9nsGiXPbfAYzUo8s2j5602/GLvuB6cnZMLci63VjltaK+A2
SqbsTeWDgUf0MqO/OHPiUqkQoZ6SWnb7PHtznDFfET9If8sa+6d4iDExtEj3PVyvG08RHUZqW12Q
gJY6G9k1l86Lv7AD9ouOeTLYzHCvRvr8WPoorVqwRCM95TwxdlRAfMvasV8bRsYvV7oEussHxw6S
lanD/q1Iis5ru4cEgH8dU3ISoBFqo7UaiMdubOctMIYIh659KOGcwSPF2NQX3Qb03DYd8xGTmutB
gvRwKsXlHo0R7W5Ph4RVfGd2nREpsxZGyXJvPMWu8WW1ZouDvngr9LnSE6S7J0jeSAehdilILAGm
t4mxKq8Rbr0YKQhrtqpVKOmRJf2hHJPy0IH0WeOzdxYcfVqPrFtmADR9wIN5izi2qa3b/OxzAmS0
FRA8Sr1r61+RBsHVLEhNg1A5ASubda/DYNLOyMdvDviqJXaFjZkX/s4ojWrtxW81CZIkS7Fee+Tk
ZKLf5nZhIWiYMDC7iD46OVvHqnONZ3OpSZhzYTJVxx77YKBrT3g7G479nrcYopEY+XiolgBlO6j0
ysVnX355duluMXiB0B+dX0PZdw+iVPsyCkCGiyefqKIFcqev2I9OWe5tQ5yyelYNcGTJ++q9nW86
r32NwtEMGCwRtoTle0L82/gJAp1JrcCeIFQ0yg8osYTRhX25RA8B1wWlflrTBiwS02MtwscP52hT
G/VrKAL1zcLoN/Sz1n+M/W0yJHOzNL+RK0BGm7P1QQFTh4WfE5kei6EijytKfdI2tP7iBsUXHqRL
VNdoy9oNksR4k7jGK7ioCR9TRh8ip6bQUEjHvceakoIDQO1ILlwbI99yD9RuuN9ROoZj8kBv4Ybg
Exu/eaWGeLab+dDcWy+Yq/ZtQ96Jqv1Dn00DC4r/zcvcDzFBAXHlm/Bxs2n+rnO8b0XNa+xD+0XL
/Z+5ZOMRzOK5JSGFCUv9RF48UwiCX2HZrHEVtnujgblf1gl+Bu+QKesJMx1zG8igy9Y3WGZZBhGw
8ZE+qlw+GULTT4EXneiLeDHdifyevGmioUL+Uze31m62Uf9Vh7jPTUDBrPfWoyL+dAG9Bd8TBAFV
ko+TS2s52OE3naCJ0Y8YQBWkwwdIx+oIQop37GmtiGZLqWZATFjh6OqXZTIy5iPNGMrD94AB8cIb
1qGud9isSBEQwE+X8L0alLili2aK0ZUeflJfWmtmCBeDQriZ+LUb88u2qU7bti6vYweYYHTEkfQ3
vmzW+INAs0Ubt8NOkc4F+qCECVB1chNwFOSPwalsQHaNOxasbUl8Yzk55lKrbXcV5dYm92KSwPJA
7oTJHZCl9pbtmoqLnccYOHwSTqCMV3JK3m0SuRH8ZvCbdAbnUf2eOhQcVotJQkAMADMNuaBvjxHp
6W49SfIDAzZqAhpBF+yKwR0ge2D6oeB/t81OOzDKoZcIjQeL/we50ujxfODbBR4/T2Ftb1NvbYz1
zNWgx4RU+qtr4kc4OiP5tssOzOOaNZpoSeHFVILZuBkSdaYalSff9E8cPVdlVhOYjg53dNxk2fcc
PBRLWpvht+09ti9pGbtS0OgfQkRzBEH98b4ELeusHAjsYBL2NeX+d27ZgBSTyiLtFfk8E/qFSUju
AgEEgHd6QObOC1VJs44VP87GEbgR3L5PaZHcDolEOdXBbSlZfW+SkEHVui1aiIReFhx6WX6jW94u
IsU/DowuW7eTi5ltpI2Ch3Ol50QAVsPC5hi2sLunUCMUh07n0dC7z4pQBsfw0e8xMe68aO2XsEXM
0npzJ8oa7OffJk8jhsGwQ5AT6AerVH+y6CZ2RIAuI4/sXY0w8JBkilVQgi0XeSfXjLiXd46/3xek
PtiagM1Jt51/gnnbWENgpe1cg0SkA0AA7ZRO9iYixsOn10nXFGz9qIp9VqP/G7T8p2cr7J18RwWk
BeSBU4MzV+wmjG6caql7grj5ajVyHnCOb5F7EPjsPMPS9S8swbDX1Pd5Ji5pFK6xAdCbipPmqdHx
hDk0GBf3pzBk8MVjvsa7m4d6cEvR5zwPCsOn06vL3/eSbUQ+f5lgKNfWDcNmfOmYwv23CYZWdW7i
EaTNHW0CW+sKBxuLQVVBQMlhnOd4SVfFj226trQ8WBd1E53iiMQh6MK8OgaWVajCQ5U5/YNmq5VG
3C92KXPDGpg/QWqD+6yhvPDgM6OstupDJXnhhuvLl/vTEsd4RLgurWb35OEAOYZY6oAUuOeA/IRF
7iKpt4zJJ0kd7S16WFtwbyzyopxQyBirRDr+k0X4z6LRC8zJ6CSfiGu75VNFZnaiR3utaBSAZG3l
tGmxJfMe3tOQ1rczMg8dTDbahrEy36t7ezoqijlpOjD3QxNZWzOujB1GnfdStMO5bYv3oLSsU2n2
b3bR5Q/MZ/95sbPxAbOw2v39J2T+/glZFuojOQ+rBWN353eJVFsqrZA123xDmUxKLs7OUXNIwumq
fRtOCK97k/lskTiYHZy9rnOUNZ0a+0gNsyTK5uTwTo/hIlrvypqJMl71rsLY/BZxxopaUMmmNw6Q
ZWAWU1KI0IDTZA1Ak+YAMBd0JpPGJ6uLqy2edbXRSKKLcD/8gDVLs3dsMC0Hwc0w/OnkS0BJbqfe
vUJdrM7B11T44eHv3xI5j6b+OnbT2UeRIFjYLh3eGv78T6OrQVelBEfDWSlpZuJu8J715WYsev00
TR4kh8bQWVLpREWYLUDEy6PO6rlqy0lROmTRSW/LckOszM4ODWff0xI8xlYCnYaG302bWTUK3NBP
1CrbMgCbh+CkPCVzwkmUk30yWNVDGA/d2uuI1XM4Hqxg2eknI0M6YzXe0Xe1FpYYaegkTohFXGiA
HQLlnP7+nUBw9+9vhWRfs2h7mMz+nd/eiq5zLSCLWb5EtKLJ5liS4/dcpkGxRorVbfo8ts5tlb/D
+Z89+zVNfEfCy3bH64D/ZXWXo2UdPNj7U4dh4JHMwQGnuRAsOFmB5S5vOIf7DwYUExjFQiPiMgGo
kGuo7OenjOw3pmm8qpEmYJ+HUPGmAh43CIcGAAQe/yGEDpKjn92UCZvC5D/cL74efKSNzvcNyCxR
Zy1Nt9R89GPNPDNUk0S2ZAtwURvkjTR6xfjZCtXR3Ldx01USl8eEOH9o/eA0jlhC9cYzz462veuP
mkr7JVtv3N2nTARo+puhdzkZdd5nWTB75tBYhHtNSe94v2TaMG06BFp4GcBROlmvNnGQ599iZ214
wVOa+ubX3IgaVS1+/Rdl59UbudVl0V9EgOFehtfKqqCSSqFb/UK0OjDnePnrZ5HyjOeTB26MDROk
ShakKvKGc/ZeuyztRxJbtnEep28ju/lV0SnjPIVzHpabJ8Qmkr5KpQLELu63FaHg2S0TEcEJg3eb
jOOijCgZR7ftwFZ4EU3EcUetSmMKDSCwnPqKGQfJF+k6y/Csgi44U+MnU2IIxWuqkIqkzpg+Zsh8
dyJz8nVJz3aHseBhUYIop+mfO6x/kcqaKx69Q0CA9CEl4nnrtHq/r31RbyJ6eFczCnUiaRlyl0tj
nLYJ3npk1oQhtLU9p6OSamirO8fRgsex/V3gR9h+DM1ZCGjo43d0MqLkS7cvHwoXy6LqpP6mQmqt
wWDGJz0zXBwHw8+EBs0F8Y9//mgh2WjXiOheDozBP/yw7VbYaFumxqy/N5AeIZtzqYzjlCS6E1s8
VKyvVqJedRnXr+QqXLMyDt5kot33sj9rbXmtq7Z4jiQfAWXYAHN180OTcsDWUj3qQWo/dXnzzQid
fCtD4DHtcnMt133jXhmLoY8sU48rR21rzDehUYobyVd4o+rCeXQUbhsqX6doPixn9Pf6dTZR0mk8
TBKu61R3XsKuWnXDVrOb4oscEzJJ60BdZF8Eu3TEdAcaA4cfO9PD0tPQSkJ8Ar/BdpDUX7ARQGUJ
fsUTZozKB/NT6iBbneRaF8zC3chucOnDddzHd2o2cPQBdLhixKGpMdRTX4jweKazuEzJnNupmMjT
C9iLirZNDlFSaHt2zODxzGsGAHtXeIX+8PHJJIChVtB1k1McYKxKy5p1b4vhXTMGa62ZVfkQmpp+
mKLoFcfnTStQEcKsHF7zpsIYxc1lHw20o6eafI9HrEzuNlc+O7P50kab9NgnXbXWcEWu2fBEG6OI
tSMyfePcAOoAlATvTY8Uw61MxovRjgzP2ovx5veTw549pygSr/99ZP3ntGvrs/SZ/joyZ6l7nxqJ
QRBCag3Dcj31xnjTGD1hW7j3E2uoDXKk91haOjkQhUdZio6Yiep0a1hltnUaNGBJ4yMqrERxEz6p
m9Rnf0pa6Sujzu5JkqouaANoLsnmBm+H9B/gLW9St++IRekek0EeFtlRVPn5odXaap1GNlipaLZq
k4K4ckj6Ji+BpfXRnvvoMbnZmG2MdLtIRoCko4TwjeRPb8o/JIC8KQZ6BIN1iOM4n4U+sAla36yp
gzQlO2OjdUgDnA8R3rwj6+ZlwYgbrb8zPBROLAaSdePRVzQw5T6mzXgkuk881fq46qBHPQq7P8pc
t16W13kPD3jIj3SS3b2d9MlZMRs7snkYkgo4fdZin98nGkoOhBkUThun1u67TdKSS9f4VvhQ67p/
KadiW1FwB2mPqCjy7QcZ69mrZbjhJrase7IPyhO+j+xkliGxRjouxn+/eaz/Y1Z2WJtAFGSRYsrP
XWiDmALTmt+n0DH1dzXjDFRHTwxBbXRL9b5ZA5l7HbxRgOU2SubeDpHtkI4PJehXTyMV1DOy4rTk
2SBVtFeDhF1SzTmECAuvfW/8Ht3YPqQMNNuBbLwdE3FAqGIZn1Kts+/xxtLEFjyqgZuFB1xDg5UR
7DGvu8ESuCwR5ozbaYcYpH9KMTgzfdE8pGT2B7mKicXg82rNcS2Tdjx3Da6BT+qwPpdxYjg0uuSs
7yrasTj7rWISTQ0+YA6WkJupq7QvvVv+1F0f9a7lUkQzKPl/iKlcbw+iAvhMYG+9jjwLOsTUmmzZ
XgIruoRD6d8NxL6ee434p3//MMU/1aKegcgLdRvYPf75JPIaCALSyob9+TBO35VoNcJdBpgm+q5F
unIMFUScMQrdTZL4/mNOfvqqDYf8IKIU6WvU+EhysMjQUW13ThuGF9VUz4tSjn2rRO03zBysOZV5
PjOxTu9DL53T6WYJ9Kh6dfXs9CYaRWm6pvk/ODlcFgpqbpCxtARx0njlq6ImGC8yNPzLK7yipPv1
g4I+4WW/zWbKrrgIFW6LLTdtAwW2bWDccma2ybD79/fM+udAgQ7QsLj3DZNx6/Po2YshspUJ3Z2F
c5Aco9CfjhYu+UQLmgNITntD5o7/uJwFniUJYTH9nQF71HcG+WoxBd07bEuxFwy/XWN4y9vRv8/Q
mtyrsjWJpmLMTdtUPqUaWaJNYz/bVh0TEIzeTMswGRpWvSPTLP6JD7ZYlVYodiaWY3aZXf1g2Fl9
KYt8N9BlBBrmW8mfVub/vOvR1Hm6ICbA9GxpfL5rgtIJ5GzzLpi+qNMCiOrpG+A1AIRQoMCYcuIN
xk5aFwriYo6LSwmBYkb2xtg7A+6BDo7spg8dcWnJjF2FQ9LtIS7df1KMLFISTfmv//4ZmmLeO/zH
NssxQJEyegk+Q2l+FnyjIcMgX2sIDzK3Q6QkkvMyKtuvtT+kX3r6Rt1YHbQ2C/fZ6FH/ApCT9+AY
B7/BWeZ79ePgxE8sWleLYiQlLe6BRRiMwUbmuJsjm8Zs1N7KXJDBmEoUtbPGxk+NcQNl3l7rBGc/
KjIGy8TKL3Z8sKosR8YLFIx3ifJP20dEFiUN3CbkwRZli4dRmLt5vFekWcNdrve4XK+gceyLiXbr
Mpo9SX9Z65/J12sujsFQRMz0So7KPvkG0SY1WfWALe9jKxjPUPZsbIgT5Ow8HC95lZ2HiFiiLLeT
xy7wd32jkTozHzx4OVUU40aq3ylQN4+NnYJCreEPugWTD013c7dMkTIU9L9doktSFTFW6+ENFWW6
z6Sp5nbcFOv90zgf5Nw/ySymkmlwpkNoDohl50NuzuTAUVzIf5WIIpkVVGZpoJR8uJMWzBtGj339
sw9sCAxFTvwpaYqPUV8d/EJLLgxooBSGvHjOhgI7X4drxmXmjAeq8VNbnTW/944+6+yPQ5lm2kFT
2ZmGb7FpK1E/lCVUVkdE9Bl9XUcZpMrrpKwUElTp3YX9dBCVSK9RHLy2BOWdWcVKaj9NnsRfVVKY
YKxoXIYJkOKhiDdVEOZv+qjSA6bLYCe9Ln+jQHqL3OlKDyTaQH+EDFy7vxbpXoFhua8JcRXwqw5T
pyhkTnR6ELnJIiYJ2xtLUmFN+xXKU73WS1XcD7vFg9Pmyt6nIJIpVEIcWVZf5APQsyMmMMVLehqm
YjP2VYIfG4YwNlX5hZCVVx03zGqsnIqMB9waLADQXfkJol9PC4ChTNK6D0Rsk1YCMd6bGUcRhB+g
wOza3E1e2feLGvsvSTZV/P46BK64Sc/uyZMHyEjC01da5UAMm5RCtG08F6lLLiB4OXY9HUA3FG5r
KE7qWzFvfgOXvJggiYAL1EF7J2T7nvRNcS0yMPj4lXIq0g2AnPkGAYbig0deUcvKd9FcKNOCaHi0
6M+CFyNIrimTbSsK+GGIIhpLxc8amW4rhFvf+soKnzoEu5cApYrk3QCh5jrWNnKjfCP1vmZHFVTH
sqAnN18hlGOXo484h43UOMlZIDJ5Tb1yw0AcGdNpZoUes5OnvhbUyv999LL/USNydN2aC0QCV4nn
fZ61Y5faQyaGdA3vDzl2Hblfx5Dm7mjIN9eAgDboiBRphN2avC9ucakDPBvbh7qPi1shwL0XWdQc
LJKjbTIJzm6j23vJ3TBrSpIbRi17Y6se8KmnawcVpsV6uSeGpEz2seHTvc2MM+0Z0lLpCMbSi5+I
MvguESmNdClv4Wg1BJmH+4ZUyM0wNAZhSHZDMLf+3MAksWkfm17jvNkuTR2/a+pr1rd4AUV5G00U
71E2UatfxOYNm5IPAAcdS5JkKsLqlqVAO9k/KEwl5+XgpLRwYIzz0RmmdljWIGp+TKIx/6rF3UB7
FQY0pkxjreabdkrGPy0NjH+sjflgXEtnWqTaqDOv/GfxDhJrwsheZjCvfHdL7Uy8JFZwN6rhR48r
GeyZXVMatn44w/ht0MNol0a4pNFFWvTh0A364aYoZQD1i5WriivrIB2cHmbU/kHeL/9RenV0wZKV
qhvGJ+l8nsMhh05ljq6Y4j5rhoGPeCmXBZNRHpdL4XrFfujwRDVRZJyF4/2UDQ5pvS/VaTkAlqVT
kDsv5Euxpy2j6jQllbFn69dcJzBXqqewvgaWHD8MpLmwkUcF5OTaBYK8g6I0+b1cuZoxRwwq2NCh
2VyZAbx7x0qNxyEw7hitSLrCMw6v+yrjQVztouhYddn0moc5IHZU0Toxhn5dz28jz6gGvRf+/XI5
2OIlkrZ+0d22vdM0c/vvz6L5j9Wgo0tDYNhEr86/n1eDOZ2DDBRyuv4wNw2tdqpz5D9TiKcU/986
yVOy2DGH3JFKBb5sGtQ33pg1eEf4w9G2tkIfGypEV2vU5ZssCHDQQeNKpwu3y1Y5lLuO/vRfDzvu
LOFPX5pJvP3//xThkplgsgXWhfn5TzEbdBemJoCILRYTkuXnXmkJr1+GELPMDKq33a97VkircRjL
W+z42GH0Es9S3jwXnQ9bZm6WQNk6NJnQ7pZCWCxPYhmnJnhIlumIWzygUPlrPR+gm86LKiEsSll/
6C+Y8/P2aZWn20LMFXVL9yh6/OfzGNaT50cA04kXit/ESOU47Xv3FNio8nSZOWsvCWhu5/u+H8xN
laCeC7yOfKASytsKuMjdMJ5MuI+veWDVG0cVDlGLdrcxNZRf2pCeiWXJ+byM+E/P57xz/M9ffd5g
s9NwqHyTS/xpZ5l7JjtlA4xt0MuBPlM+bPrJjs7F0P4KQhDSVL9NTIqcBQHauboCjjPYaOa1dvLe
2hqWLh1idMrQvqtpyvaTXyvQxxh3Osl0VxC4IqLubi4TnQM61xfaZXtaJniXZmOSWYHgNVCgboSh
wMgOEywFDSimZ8/aIqt+s7oCLR+Nzw0mipkSrYiedgn8wyH11Aet/Apf1F1DJAUa5havwlijRVbf
RG0ke2k/fDwxAK3HHWh+Vlo90szlLJ3PiOz4w8Rp/nPQ47am6WTMD6rhfK5d0FvBvqQXDHoTlYPN
UvTUfV2e/Bnw1dnivXJ07xzOnum81r5YUhGWCd2+WLk1/GqZcgPpPNi67VLWHK2L6BDYKdUXD8uW
Pq9QLaGzNP/QyzQ+a//Zrgh+HXplNiQ047OtUwVtjW6XNJeSskDpk4kRe9A7dOC2QyvdPZ5dJj2r
vtdMLd0MgWzmrRcOtAkI2wSqBLGSfWDF+4e9oPF5L8hUx/BOZ9v0HOoHn6e8hJvBS9GEIVIkyqVj
9MrRlH+RDtnrva6KYzD6FDJtyPgij/Yfg1gMUUf2OmpPchDLP3zKxuennl/JpSSDXhHfHmiDT9tT
v7JsJ6TQiBWCBaFQHdEXeVtvc5+GmTMNz/rQ/NANh3iYGlCPYV0sPbLWUzr8ybQhTP3zWs0ReHSF
RwNLGLYjzPn1/9XP630/DNRYIbfQsNLp9Xjf8zkMXQHin2V2V0/9sQ6C+6DXm5OqE3EKjNTeeWko
Ht0U07lO2z/FbrzJIt3fRp3XXAgSPzRjx1SZ2c2dKYxvsh3YmigHNFIhm+vyoiUoUHKXJzOssohw
3TZ+b704E6qi5TLVjFfXGWCB+ZTqaQ/SEIFUBN+shFVv2V/+MjLyzEubeoU1O9+rvsKNmhcsu6np
rNwkwHrg0m3R05Bb0+i1beMwzs/fi+JuQLZECnMzQDysNfqtIvPWQeeE72DEZi6ZxcCUetmugJ67
jWU3L+IytS0rEW4qxXL8gwGBndi9qIRkb30+ZF0C6Dyj3yCrR5lpj2acUZlvfd7Xj2c7MN0nG4HK
jKSgUxLjENgWdanoRS2uHjOhREQ1mIiLNDzoTXQhkBTHA00VOVktG2jDeCZk4CYYru6VKoxnREJM
8wqjoK/cDXUpn8ALV4edxW408z2ivgaptprewkdCNId6U40PYGvYOo+1fIrwWbdpLa6ZTmpKUL8Y
BZ0lZIfeOU5iAnv0GuCj1ebPjtQusErDa43fYfchX5hcK9wNqeY8hJ63ce3IgqksCP1Az5M77S/w
oOLONw33AVpKdGSpzT2HLAVSkIJOQDSftsIE2VymANhEG+Tnxi3zs1VPf52F51YLCQwC8bCayM8g
LCEIzr5dTpdxRnVGVoTDp5N3PD7U/gMjv+2WI+uE4uYlwBAGglJXbR4PByccs33ptd8UVd+r6JW2
IQ5UHPG+S6C7YUWzx7oTAXcWiGC2Y/LQQw1iRPMk8sfIXC29HY1IQAIPc/fOUjBVCUxI95oaIEJG
MtjGpkuXT3fNl7qdAqwtVbZnA5CkSfU2xB1RFOl0s6sC0GlFh3xexn48dPOZJtSjqvTisHzJ0Fom
Tmd4hTP2dSoLsSu9HmJCoReXFtr9xWup91OMYwaIcA7JCh6zIqKalSt+6HUUTtR/lWwfqvkwZO7x
gzVCfCpFpiEZLqObtY9wPl+j6kkmKkCkBe6UaMTSpD5uKYjWDlC9zIS2WnonumPGjYWRcVMaSTOF
XSX40IROv4ZDJ9gUZ4N6WK50iU7KrxC9hrAs5koihin/fjlj5rDvCl9/cuc84sL3npO4jMCUAp2b
pP1mUs9/ieon1aCUw57nbHU90856UlmnIbfTE+02/6JZjVibTmG84wgnTLhXw7ooQOqS7tzeGgvE
rxjFdHWbrlv1KYZz/4IvpznRBpxJk4QmYeqGNCnwQd5hcNlXcyPHdG3chJlCrF6gDN2IqqW+GRO8
QNad2RA0LccHafY6HBfmO7z5wdXvvznBpI6RpHaG9BZt1HKN/7hYDar7uRTeM6/UYd8l8lKTZwk3
rZd4Xi1a3ylaSdup4eAL/QEQgTouEBnCXppFJSNJYsMbmLY3JVFE1uljbomXj9coRnwLlhJVNk4b
uzYVUNoZwmtGcjcIJPXz/1ePInsc1UM694Ed9Ji7iHI+vwOXicrDCwugdFODMtwmmd5eUnwCdH2M
576W6VOV/1IyY2CaDUEtnFw/UsDMC7JGGxCtfo5cVPXelZy0/h7UQrXzRwAa8exDq6NRna1S/DLc
DnMIj7zmg/p1qodiUPVj4aTlVXO5c9Xt769qrhleSobi6h2hLfzRnIZ43Bh35NOivkmAy/oiLPcl
PviDVYzemh3Am8cn/5Xy9sph2/Ktq59CnLtPicyiDSij8aarMdoSf9LtfEJstzWYUyazefPYtMXW
zDNtnwuAjSn8wtXUjS5Ntn4A3ep73cdz549oTKxyRKU/P4EFwTxbLAneKsg8kCQt+rkj680zFFfW
rJVLpcEvcrRlbEHEoFhiuBqmkjwbLxhAx2JvSN7IUXXfcggEH27nxfLszL7n5cwTFnk5TQ9tJiBR
Ok49YJw4xFYSBSzF1LamjDVGiXlWJfHIZnAYtfgh4/k+k/abnBMTs7vplru4Jk3OYyZ/LuEVX212
HeCB2OKjFbFjHHg4aX5De1gTN+Q+KM3+7bWQR/ygGM54JbttaplwvOfL5YXGb59dKhuH1MHZsepD
Izm7SGPqUGkXFvz1OsxY4sgF1jIMbrjXqBiSe8hNUIbdS+O7zbo0rOb6Mf/RidEP//uPqhKYbH0O
Z4ocQ+MyMuio1XJqdq9ID8klji0QnjJ4jQrvp9sH1t2Htq2lawHzX3sJutJ4n0/0xEqvvi+LTe6y
tw3s7qWtu+nayhK0qUJAC1ZlqGQ3rSz8AmttsFmZ5cGE0TijPKSXxTtYAxbduo5KPY7r8lr8rsXP
cBiAmka9cYhrHp5+8lCuooXb0uO+9GTyPZPmJVBbx2WyE2AwLzQqza3ekjMEt44+rl4j8J0XXmEX
j5sxbpCYO4gECCH7YkJyhi8q3VMmOvcmCvXim9UGGCvEcZ5ydgh/nyoP7XilO18/9orLtpHUAXkM
fD9npG6a7iCX0azRicecGteDvivrvbJNd9VFY/awlHobzVJXUX6v4sx4xdk03amWGX08NYHWPEgD
kQjqtHibSoEk1CjMgaFbn6HnEKCpouPwTO9nSb4d7hqBicWY10eLzCWhiLbrKZ9uU1uBHtQl4gJA
kXjXyzp8QgAJ/z20vLO9LMVZyBunDN6KXXr+ySSSwi2D4ZjO6o9wGE3GxIrVJBiIDyXL35qW1nnz
3S+qT9yTCFycATpD+XKZ2i2a3kTQIZhSQ4Oh3KR728dolKeGs4lTmR8DI/m14FHYjaoPUAqJGuOJ
TPXXpDeNs+Gg0hQeSql5MdcoK7nZXDXeeFUK479j9xBVms6/KxvMVstlVDvjo2dM/YH0h5UBQfZr
Zei/o5G2zMftgcIbHatMR4lFDj+h4d7TjH7CUOT4pyohG3BioW5EtTzWJdLx3tUuPrlH2z4o1Lc2
1ZhwCbvTwsHdLZKIIm1AG2Vh8nE5iKE+RCZcQWcKyidV9O/eWLtfiBtFWJ5qx+WQzGcq6r90dWhd
UB7GD54fgMq31NeACZS7uDP3sizVVycC/qJHJtZbvgupynthXsK4iC5gl7cfAJWe/sM3dg2oJ3wm
LgSm4s6j67jTgWSAp2xfwgmTBSUn3LY2HNu4Gu4KqpXoDbPktXEyOOgwClq66wf4u9O+LMLo2Ufo
yGBgn2vqzveB4YVUysPHKk3Luxp+aSZi41LarXFJabddlss457MY0uq7SZ35mkddDlStZLVs0cxd
LpcXtObxQ7Cm3P6gBttfW4HKfkzgao3MfJ/G8VcNBmVhJNRF9OqydbrF2Vjds0CzVlgJY2BWs8YW
j361rRqyGiFB1IfSFsWKXEYdlWNj8ZuraVslg4VFGFko0A4ybHas4nDw1XC4cgfGyVSYRx7Uj/0T
qwJQrEIZa19LivtCGGLvOyar/Kbo74KhAIMcBAOhPmW7LwJ9uLCuavehNoKPNcYfE0/ZhWXxtE5a
s/5eeOHV4Il66SOSqmZK/NYikq0C3fUclpAloVBjd1+UgRngji7XuZwXZ8ursm2mA6w2ohSo3m0p
tffzyh6yl/SNV1jWP3Psp/eGX5uvmMo2IqvHpxow7YG4ZHs1C19O7rzDGXDvalqTHJer5esO6fIV
Mii+Bf3Wf5+6OJ2DzfJdrf49sD39aKvW3VDZAZKcOsFpOTjzWRHTM1wvp5EuP//85WdUXvNLGwZE
p3N1aakzlYnmb8aCAONxBgFVCSAiMFknfxL+SWEEaAiWvGZO4j4YKBwXi2s74Z/R2mDrRk79CNS1
Zv83pw6z38+yorrFYYxdpQnf/UKSUdFZWwVwaKfPWp4gK/86LJcsHYd1W5gjZQHfuod3/9hmunYn
bA2efFtqJ2QawVYaFbmI896Zxl7ADrbYApfJLizLivtY2MM6Rv+4zaeKFIO4k1s04qTNCkt9Sxz7
jmdHvcisPFAXBj7PJIwxJitpDvr2TxeAc+O07ReJxiogofkwChcS8kzWknr2kuiVd8IF8ogFLzwv
XC6egj1+Nu59w1D3dRxM93lRq3uRtfh7Ku9h/o+s8wc7scZjEfjaa2c0r4LghKsLbupSB9l3H8wA
RlD7pxDx7zpJwpcksGkhkiN7tPqd5zjjiwOyXBCKlyP2vQ/76Jm3dqv7lfOrbNguzIStyTWvtkz0
nV9S93MkEUAAqBq0xoP3LLt02GZpgrc4T7xny/DSgzLGOTljxHDCjjisSjZMAe6EpMwgmcwWwMEs
vwqoift27nqnTYOaMwnd7VK5nGA0ndSA/QfrGj3xjPiMICfjCwoV5qJRZj9aYNkxeqiXVpM/SEP5
EqYJmyJa/GwkIfHKNKueAqTkNyaEZI+JjCRw142+wZFZ2EvLl+k8wl3yUJ75sn+xkuDrMA7aFROG
ePlgbhnUme4wgok7t4huObq0q6ftaVMAHIqZqVO/eXCgKBxR50OuCWjo4Cbwb3boFa/jEPXMtYI9
VZSHbzwWxK1NTsF43noru8D/Uw9jAv2pJBnQS5rvsJoPRGbrr3pLqcBk+bEOStKspKZfEefimpzP
UBcHu4mO9ZXNNl8rdXbhCaJ2BHOMrOhVvjeaB3EvdX5iYYIO4VUmbo6kPcSFdjGsIrxa8YiT3CHA
y1bNuvc6Fpj0a49Jxw9zM4I3aqcimEVqjHgtYtOaETkNrHBPRXs4dNIggrbGwyvnbk5rbLpexOc2
TdO9KMrv3KsQ9oywp9SQ7uKxPc5ds9ckSyAuj1NPcOoYvhLsRBy8hap8ebVs9fehkPk5wPnkzst1
fz4Eo1HioMEFl3jsjzyS3PYJP5qqQmRsFzKHpm6Y4aInRXl6E9tFdpft0xmxlRMOug8tUhtIA+BN
zlt/q0pFbLMru0NuGObLSLXOYMv3jskAeGSusquuq8sIuGQHFWO6Kwoo00HJoq1wzV2uHKLLJ1Fe
SmcU25Gp8Mn3QiIqJfk/SVjeu/P9kM73gzbfD+GsT0ObvhohmHmuYCc4QxjNxNEeWuQZKmpj9nDN
CPiT/8f2ssPfq7tliZeb5alfyJBNAgqjitG6IX2HCG12ZE60JBicor4XN9PX7DOQ/GfHNWC0Ad/f
wxFlr53mhQkrUBaHamy/141XP0P4Tw+CMW3PLv8Q4iO7dl7GesjIy18hH1nc/aq1pF+ZmR/sCajK
d+McZmhrcfozkxs3g0ITiex7A6Fg43ledp4A7d0Tocwn4yXZl78mbN29AAnRruQ3srmvKvb7UWI/
5YRWPwWe8Qxs37p0gdZfigKmt+uekZiNX7S8zs62jcq08mv9lQ486ubudQF5krI8bOwcF56VGU8q
bG9dI91nJ+7PUeakr+TwMgI0xi2sukc5Q9zSbASwbhGmgFrnuSf5z/V6cozY38KZqVEzFa2GCDo3
01Mg/HyvyVheDDskuzzR29tiIdA171DUw37A/VRRKqLOBSKolZFCX5OXu+XSWmBB/SA274VdjhfP
JNmXCcqGK1IUcJwKl3t18rZoz6rLWJGLxdjKijjFasBnMuy1mtDTKacSJsHg7pb+RZ8kPxwsMDLG
PBAriycTp8pKB+/johz54JVmqfUzc/ue4tmkn0uj7e+mqH4eu/u4hEixCuQ9RdzmLhj16shFuHx1
6u6DpLRfKAgQRFUC0w48EV4AdJavE8OvljJu2GUXoaYPMDaqRn4xyFli0er2m8Ad9yjyJzKHMn3T
mYmxSUXi7XL8wRKfXQ8xd2ahWVmLoCp3CNu1a0ykPX+tMQCWic3oJ6AAMCDJJegoei0HngIduYwg
FbJT/c27h/TgPxgx5PR5SujtMn9sCJzBPK1tIsFMThxTQr6Lw08fquZHrUBANrXdHmgRja+j0d81
8CW/6xG9s95CCsHKEHsIa6XlUPTE5rXw37bLJTKq49jAfOysAUHTomYazeAhS81dR9P2yZD0/x2t
fGt0/Kf+LFEv9Li+p8WQ5lDophouiSIMa7OoriICMI/tQpCVQ59c4AbOGVuhf1d5EtQkAbjHj18L
p7fgES9gJ7oEw4Riqs8lt+XGrUvasguoix1bQmlzfrIzlSXnBjyXPsAxmGjEszQdMKR1yeXjVGhJ
ckkNJJKkK5XouzCaBlFGjuvMxGGo7TalKl1x92hQ1wuJHKmpp5i1tm1n/RuNve6C0u+um+G/y8GL
DW0r+eXXf3+ttT11SctwV+uUUCmu0wTocTNsZDSKjZmpeieZVzcM6C0Lm7g6ZaNZb6iUv5etFZ4X
0nIvmvJI1wHw9KztyY1uQCEWVvvCxaQ+75as2MJbHMXVxrLC/Fx7HluCeac/WjVcURH+pg/is6rw
QZ5Nhv8smhmKlyiQ1MvfO5mk9tF0LDbLZWtMyQHmsE8opl/vrG7oUUx1MIzrsj7iqWZcB0v/WA6x
fyyA6YN9C/p3dtXbKTHtr6XvNLt2boPlIdEKCwpw4EY8/X1ozP4hM/DDTo3+I22F/0uPfwzReGuY
oY5dnWxKBuVTZLCCwZtADotALWMQsLWbRsX8PBbRARlK+NhE3Ydk1AX09NQ2dNpT0C7IBzHAJ5qO
DdrG6U4xdTlg9nnUm1kHlJI2SXw21ZGZX2cnInpYFpmd/CpTJ31oZd1eB0yTzH7Eks5rfccm4/jj
+q/TEntSgkHqErjFpZmUft8VRrdKVOMdo47Inqgj+Xc9kj606diSQfeZIVMVueeIP48oXKnVzVvc
SukQEQYtIWZWfwpr5fFgn2kzN1dUFqDAp178pv0AQyLvwvPYVdE5qf13N6/ZkXaN2taOIVbJAfiy
+avy3CdH06cXZEX7Qu9+LR9fw/KIcB3evbniOt/Xj17JKBturDGGgFBq9snxmvbdwB64IsU1/YKc
3+RGcZLjAJR6E8MBX7oOCVTlBzMzT31jsjmAGLH2eoX81SUdCMELLXeysKAxFEAgqf0CgqYRo/HX
phCqzk2ON1UmAZFe3qyErCxx8rHvPLUe+0s7aB710g/PWR98Mfg7Xlmu09QV6eNypU/rcSyy19TX
O3i6WBDc9AcpaPFPP8WtpxLtS2TF01aMdgsTRlb3NcA/u4meFx/dUIn3yBkVcDyIAAmqo9NUYRlw
jda/z3233wol+xu5PRLo3dS/xjoVzTbP6WakVrqFZ1GdHJI+lnXgMp/V8qVqjeHF0PUfWubNq4YI
m1t/Kd1HQOHqJ65Tok+HynyCfUQlvhryPYGJ+7pFFSzSlj6Y480kbSAJ634aYOrMX1xeDgzSuAtK
HysxtUDO/8dnt5wVeNkdtwM7TKJS+hOBQqaV2nEwmbDZUczH3FPUXOav2kPo7qame01Mv7rkQq8u
amRSsesGW/h8ubygdLMij8+ucLRU0jsWBPQur/79LcRN2Yd61F4GmMcPCu/HnZaDU8mjSsNhxNdc
a+wufIx71FEw6HU0lrEelHunnLrzMGOplrOsfaP708K89mgUFK77X4SdR3PrSppEfxEiABTslt6J
orzZIK57Be+BAvDr5wB8M6+7Z9EbBkkp7pUoslCVX+bJ7tLQWbHTRlp8LF1lQA6gl0iG8W8pIc9j
EyLDl4P2m/kKnIuodDEkUrOd20541nwzu/xzQ2cNnUil+3sRHGWmz1ktwqOVOo+FMM/KdcTaHp0u
+TBD0T0qtg2b1iO2uKwmdtHgsSugQ+lDd+ybqFmnkjdJGMa/07QAI0aSiRYnEpeWTv5itLt6v1yH
us5OLio1IdJ0D0AE060juvAFjeyYk0O9LHmPcGypGxGmAh3CquATp28+2nDwDr15aq2MxhIW9a9B
s27FkE/8Eh+sKSc6AxnLcl55oYI3OagRbX3Qux+ysFvaZQLz6Hb9Udmmu645OZyaBEJz6DOi0Mc2
pYOmrb88mWJ91Z3N5MzGRm0qn7wOh/fM2UoHHGWxIlDoDvGDMvz6B2Y2PguVIR9irr03m05FMCsi
OAraCLaL82ni9LMSDhOMv7VfzvDbTjDniyJC8ljHJyKilOfFPkmqLlDEaRvSPKVQj8YIZMp3QWEu
185FADeVB5dOFL+0XvPPpeOdu5gBGwqqfWa6/DNtqpGJyUwmtiRMBmlVQF0piKmH25j4/rrR45M+
y6b1GJRbcIiMDTuGAgZhqp9awa9YqeIP6vZfHQbcN9bGeFfZoToj/3cPmrWlGmgVmXCb7uDPyUHk
xQ3A7me+jo5tyDw4/FWOFDTVx3vMtdELUh+gikWqrmpWMpY0gwJd0AlMn9LOu00PJ+1Saxw+jNEa
6HWJ3oZBdfv7sLtL++hciFOX1c47dWZAPuDBUjBhnnE82XSGFszAUcfOrGyo6xm5u8Yksjv/b0HB
BXrMELCTOUWxPBfbv7hODpiRsvDa4EtZq7GHDl5QYgVVZlvzz+5kbNuvs9p8JCSP/Xh+GI1B8mDH
7PlEsxtbTA9rxeSfIxuEDxRP61mZGNLnr3puKumYY4/C7N14KXBX+60fffqgJo/xAAeCEYR5igIY
LjZW3cRxkzdfqWxvVVl5ZDjpPFEkMK3yQAbvjrQOmPGMddorb0tNppZshdc/ql6zt6oTH9qskvnz
zXKv9wRVdrGZXBjivWPdmJ4a10lulS0kVe6B/NJyCsDy1L4ECEcPuRGQLCO99OUHlr9WkGDPbe9H
bzqhdyMIjNNicxAx9QkoNuZ44LIm2LrF460PtRvTHu3drMevIUuCtzqg5iqW3cp04FH6Dh8eEMJ/
H/QiH+7nPxvqRXOkK3nYQ457a7xx7hdoNEWr+PBEZsCrqV9m3KuIkEg2FPPwb7nXO9V35zG4WuS6
yTXk1dHPg6NdF5s7k5VVPIUTTY+RfSmT4QgFrd4srSFh75HWNvKn1tCNYzvPntGHSRJO+VvnwIfD
JvCtKto46sCY/gWuHFHOjuKQNztz0GGEWvFAF24NzRkS8K0z6okPAeul1KoCl76cqkuU62evCqCP
2PDMD3Xssy6XdUK7MW/qsjUPTp8Fp4aDeDX7l5evZViWLmXVXMugFh3noWBiRdBxSGFqOXkNeevW
68J9qllQclX+6hkBaeMFmx55YlpjTZ5nZW5rwkfP5FbzekqHDVZE76c2ps9Q+Qh1CvtIQwXM1YaU
eWbKPyIaOZJVPuWH5The9arFjhAnZQwPR1rHpZFkJIjba1l48vMEc3DBbrTWDPOY6Biql9Op601q
f3+r3JPShMwjtAWOO2M6NDsxCblpY9qALWZDjElNPqEdg3PIbrsFmCEBvT7PjwRQ/dv99+rQL+ih
1J+agbC2HdJQsJyTEOGH/ZKDV46kW8PUw82SHhHoepdA1O7GImuxDoK5iYyV6BL6HY7beW4SlK9a
MeYfid80mByijMtDKbbhJLVj0MWvqeJtbTdqJ1tDnJehuieRYWQWTceyTF7ztP4eyTU8GmmMBFLq
xU1jXMjRsaGdGuX+7JQO+KdaPGm5GX42jsbRntPClDJUnIlbiw0rqOlMLNsWPFxY/SxN5FOLk+Ar
86OX1AiLo8+eai+yAFcU4ihFta35pqe04SwfyPZQzgP9ciL/w8+xgVHZfapIPd+/PBEiSikX2+al
q9Fa6TZHEkF3MEHrau+ArYJ9CBrIkvnRaUznNyhCnDpH6QfpviKRjroIUJNQZwVlmtpCzW39dzUA
YKDTw2tN0FJGcyv0izUbeKjhnRdS/M33/gRsCf79PO4oO9xXvBKbCSbtJk50eTDy5D0NI+2K3GOv
tWIKtpoFuYfyTvTfeJ4fAL3qTWxYHmanKzrGu5422a30tJuXq/GEqINZRJXVl0kadLXchEXnbu8x
dz+6jshid9MDnizoH+x9VuFMUhkrm9a5OZ6sfCZEAbNJQB5UnwK5LowHS9tzBaAFzjGPNgLgcUk+
MPutqTTfa0FnwWTUT8v0YcmCMF5NpM9HeR5r9Fk/AAn2xn2CMWMbtVW1qYcB4HGBI0hE4VbJAKoG
A/W7FFNhITqGtXttMf98Bu6Ybsuw/xuJQJgrjq0QUmcpPsICRbbUPLgNJKleiOHurXoCvZHC2ltG
ETroraiQOHQV4qWW2R9Ky+LfYYoTpaeNxi2ZEy5x4wC76a7lPQ8fiagkfOPm3NilvZEVuwi7cdrL
chPq+rfJSIQtucMZL56S9hgJrHdRAPSowOmNU5cFMKMLaLFP6rEzGpu4ZukzOKBUnV5c7bHcMX2j
LC/JrEff129cO52n5aMVNBZXxlw9Ujzq2kTF3C6YT2bzG/KP18Xqt8wJmdqGpoh3eRPAMRzO9/eY
1LV4lQlgWlw9Bc32SBKSFvNDk8JGqliuVy3InvMkSnGIar/ZEnKFf8OZ7EjfQfOkhbhXlodGCWpy
oZyEMjQutPs9BYRPVk2tnHe8AUfEeFTgatwskZKGc8hWYzz4hH5lrpfXpqz5nRJqtHlpmtp/dClp
PN9dianTP3eV7//LQ/4A2n75t1RWpIhE7HVVCpO+6B3aYOvqr+UdWmC9YqqhkMbor4WNJxXQBU88
aMVTVXvM9JVog2MMqD+dvToQB+sLmldHEcEzFwDqeViHmVgLhD7K+46eCdbAH0L/Ruz3F6LMXkl8
La4fuue47H6aTtDs7rs1yfUrTYnjUtZTXOI+lc8MV3daJX63NrS32BL/a1xLEov2QQaaeW0yak5J
G/JTUzoTVQLqYBzBh6cGmIqjmrrdvk9fyxxBFvqPfRwcCgMz+oA/+iHbMnJMXsMmT19AkBOdwP0Q
IvPdrVNx0snz/fKSzYSkTkEoF95c/j3XI/y9QS3QG6pUE0ehqPAy5i6O2iAvJsshRqtPXxS18D81
OZOSejHj/TyqfIUNQngy392azVnu+5RZuWIgwcJ295+bxc6wPMyV9abNDQWGrCAER+UMtPXka0eS
mf5ZWohzq3N2ocll1o2BdS/k8cksVk0DKH9BkPstnpDaY8WASgMfP83N61iDH1Z4EFsUhkPcFdGu
NwkrzUuSH2b2Oo/icBtCHoIYVpeUqQBAx/dZVhv4+rS9OvNQmbXiXCZBsW+INn4l1WsdFMWuKIaU
YUv0YriF9kcAA284aa+M3MJYgdEKLX92YGiBiDUmkDEmAgsmmdZLD2Cr4FMzazQh7SdeaXDZKCFZ
S8I6hyhv872ZWtobzJ6nuLUMvBN5wQE/pFO1aCTBIDe39hwjHiHHYPvuLUIvUEMm4CR9sfed0Hqt
gq+y6fU/hDp/D/zRrxrWYXauTbXOaYR7W+7RhlejZmC4PtpmpVZLxL9zWINqa3xKM6d/cVuWCDtN
brxVNQyRDGnl4HzWpW8e2jneEJrZEyaH8Xj3kVW4LPjEyzOIe5tYoTl+TwkWU33QfNhmnXvtnNxG
BVybhAK5HoT6EU6NtkmK+Cuk0aFcB1716bm1d3HBAdbOCMnWKcmbsh/ZLaKT5U7uQenkox3JB9Ii
kLvDwF7ewCTgt+bc4MKdXoelke7y2aUlQbrIPm63i2dLI2a4W+5J4aY7xfB0Lavpu3e64aHy0mgf
hAn08ThkJNrXL0GJ32xsDNZyLXVPgHDM/ZgKctY5gwpStMZTkcXGU2KC22exE0Fr7htwsOuGq8Ux
8unHWxagaHB/dLVDPJP5/nPmWw/uVPzS6UR4jKGjYPhN+LjkmL4Tyw0ObWe9tNSin9OQ6mbl8Q/q
qV98Qhr7VViMu6HArMPEDZ8jgIJ7BvRwKlz9AEiEct8pupmp3dNGl/5e4qa9Y/3Q48Y+DBxjMQFS
J6GxL4b+n2S/kt47QKhLPoOgw3Iz1MWppHVw1di2ZPqDMNDa049ODyI8d/G4SYaBkFsVWiszAWe3
LL6jB7skj+ubgbTWW735lmpJvGmE5h4ZnmdUGFFqPYBkpx6kKxmFYwDZTMK3D05Xjy8o0LskwVVl
FgWwHzttb1EJglGHFrHFmSLetIjqwiz8BItHmZ0qr8vZngWeQ5R6oXJWzW6izJh/NDdDp+1cJGWh
7cnRvMi0SV4hc/HBnGFz96XP6cy3RRKv0hhwS4CjYpHEKeyjcl7tDb3qjhTUeu9OMm5xiI/fjsRi
iblNO2qdgBKUe0yAdevmSK/emCDWzmyiwleLF4LejpsuzeQjS6P3MouHr6mtY3jm8fRieWmz7Slv
Dvru5Pa2RY5TfNs4UxCh2/DKihleu8BoOcA6xT7XqbDHxt9dNRLnryFF0JICiM+hw/Slc7Hb6P50
5TrxXA0VUgLps6dMeriDXbffd8KOXlIY25wcHkyqu9ajTwmUzLWvxVZ/1wnGstSBc/ZYg7uMevNx
uCIoZjsc4FTndR5xgrih0GwaqvXgt+7NIQW2TkcIC1UGjjTD/f8gtNp6Suvp9/K3KP7vecWoDnhk
xARA0v+4IFc4Y52jWFUfvaEuwgl+WG1uXdPAE1fdhMCnG03FqQwTY+70KHy8OzbsOvG10k3VI+/i
VyG9J5gVRnh0P2OaHtdxBk/QckgoDHADtlZofmihwQgnqp3wAnveG8ZPG6pR3xfq0LdtvC9NE2YE
vrNrhxIUl9m1GqJ2qyzgBON8sRAZUim+bNrOItM8Dr35g6pjUp4VH0+cgfkniIGJZO6HYbcWKXo6
apTd5u/Sn8CPIF+R3MmLZwP78ipJzeHUFznOsTJvLnGQPcVBU9/GBnSc22XNRsOIu9Gq1Nsm/mCf
BAfv9RAFBOcQz/e1a7nb0m/wNzjOh1F59QWxpLkMZpnumM5Tm+j/WZIrYo6vZEMTrXj7BGeQfgE4
zD0ws5SiezHeqli844Etn/QUdJNp+r9sOk4PgcR3uOgg/8givantSl27THaJPjmIfWpUBnokgpHW
5/0jYN95jpHiVHdl+eGDcogRuoDmiDdOre4h8SxOa6OLOa7IpsMiycsY023cvxeS40A07xbToraO
YzCotVc4w66YepbROZIOk6Nbm15BaidKb1rohl9Ud1gqoRROa/6+k+Rb3Ujke6y13WMILxN6Zsfp
D9MbPY4rAwHpKR7bL9+b5S0fy6YMYu9y35Xjdp2pLG6xiipLrGvdVjuHMcZuCIv0pWGX6gt5Leca
WeLk5YW6dnO1PDRA1Rwmptsb90ghSJUTz5uRHENgYoikw7DbE5CuX5njM/zMrOKP0J5HLvbrex7n
vhZZEetcLAL90qdZtilhO7yKoHh1E0YNWEu+XS9kU5eg0tAxbmNGLV+WlwYL3BZD3pG1s3nq0eQA
5aTvTO/E2yRmqHHf8YbTotlH03Z7Fis8z4BoXhv+OltXc7wduW5IuKSDLxH9r5aP72aJTHAkCQ7J
BDg3ERHe4jjvka9y+0VrqX9u+uERtJv94gCBYv6sY5JuqB9oCS/citzCY4M6rDPPP45ZNN7Y1rub
trd9okot7Qxc7/au6zHpdyBf16obn+6jswCC7UYWFIu1KeIXrod6z97D2bHvHrdLyIJihb8fdu3U
vU23hWVlpDjn4on5Qzi3ocWSNi7mY2SFMnwQZNhU80jd7cVzrOy8iB6SYnnASKZaZ4uvF2tTtfai
iM3orPRithKriKDdORagoymzvJMjGuTAq1rST7qp+L0DkIWB6eLGSRmANdIlrGzF38ILgbeN4jcX
3QdAPxvLLcRloYoGFdjFevKuoiZzmOcjeHEjO4xQ83a0IHnPms7xrbRZHTt5zO6naonzyBOOzX9Y
nCwVxk86+RsM9nq/zTML4xPDp/f7vRj70rK8G2adrEpZYJ5Ma+c5YcN/BzEsP0dKMnyDxjVBIMT1
Yij7zGytPrayei0KfavwqlL/6EwbVrvodzn18HirXp1cmj0RPX0WjL74NAvf22Ytg91FpWYHubm/
Pp1nUa84X3mMWGIb4mpyGoxgVxtV8z5hBD0SB23YhtvmOlLUB8VmtXVsGfypK/O51N1XWY7Vq+Wn
v5Ftkh9Eon6rodolylBfmpOduLpZH/EIqJNRIzP5IYzXwCQ3MMrTp16EiNijT0inHfR9Xjj2S+fB
2ppxBkEypI89bkC4tJDc6ZYvduAY/lJzmZUf1tbBb3xaLuLsZg4TRn5O2HfVTJd5x5s9slauHvQf
ktM49sjnOxrW626l8NJV6EzpO8dpXrk8rx+7yqgPZtzSRtDVG42N90vlB/VJ0m26qmYL3/Kc7P+4
Be1/je2+61VqQeyK3yWRMxJ5lfjwTQpsdVOLL0Y310hWSYYNNILyH2Hb29jzUMjRvfFwX1toJYsf
FnaOx/l7T4r5LAtvWM0X619KfQWdZGM3TiS215xQJiDhJd6XzOxRao3EfBlc1PskpYM5aRHhI6p0
QK6QMdBncg0nG4yL82tJKc+jh1fl3JdNuNULZX73sbvqurTYcxrGaT9jcVyHpoUhEP1BLJcJ4mSi
kOJ5zAp9LYI+Ocr6BeK0eAsk1NmEGfWGCJK7r2XMqT4ak4vl8bsauds9WbVihmSVD1Oaa5ugBB2w
Mrx0PN3vBgyLt8h17RqPj1VH9W/caBR9VPm+DVMLOjOz2nnN1M2xIzZydbtSv1aM8vcK5sHl/gIq
F1O/G2O8LPAJ35NBNjXDtSOsbTnfLIwVRdODLg4+SszxPwz4iann27vPcQrHa6Yl2OZ9AD7/zJJa
Jh7UZjLJmSNPWTcAUmWTitmfwV3XPGci5uRUet0qBf10vv9kPubjYLYgLWmbJpxy4P56v/EW8TrV
6bgAFnxQYequJPnqi2Wl8pAwy7zfWw5CpF0adsRl8xR6oXE22VwS9+7AS8zJTj/HohWG4yxblqeF
NhToFLlISd9MbGS4LaoeKdeh12YKA/kB3jJbcWKyfwYY+Xyupm99qT4pniJQn0t3u8h8y7rTB2az
qQb352QTFentzn4WRZquvaTgWmeJaxTr+lp3mCAVgtCCgU2oIYXRrv2pfBaZIGlvzBD3YNQo1PbF
b4qO21Mmk3YTZ020T0XdoB8mzSWFh8o5m0rWyDSCNf+4dm2IBrO35pSPuHDWCif7M9/JAU79GZP2
zDUpX5759y9pqr5/z/LNyF+MfamtKww63uMpd24yTFE0mYpvsXE2LA+xvReFNlzItmDNQoT64i1F
7Je6okffi91HNLGSmYarfdEby2bsH1T0cs8twUfH7tYrHj2NztMYmfHRnj1ROPWbizC8/A03YAgp
sQ8fyEoF5zYvvgPOy+flJo5MGHH4gSA9Wsc+LAlvVYF1JAmDFtmyc6+xLLwlLmUrrcNar4GVe1ge
Jq7+GQxwxLa1w/YNnmj+ZcUB/izsk6OuBcd0to2Q0OxWY0wFkqWUuJQmZo+4ttQ+7SiN8GfHf5P1
72mX+c+1iupNpjfewe27j3gqh1NieDFyia4/02lFEyuiuTlsF2AlCmx64g2Z0G5UgyGy8V8g1G67
FnjSoia7Lq2UHZlx3o/UhzlYlsC/Cd7A5RrKG8N4s7cy9OjgexQ93bJ4lsW6QtzY93X5l09C7nvU
FJFtIKz3mGnnGJJhL4IabjV3Q81J9YXv6q8g5WdRqXrW6zJdh4qQBzHMdF0QH6ui7G2YH2g9Ty/f
IJUd3+/986162Q2PosmHDXGr6oMw8SaeISZ+azrbtB7SY1emNfKd2kgDHZekgKKrgAZp4BZo4A6E
/CzvWaH/3+POKrcvTWaab13yqHV+t3FFK261O8IsCKdfxaizXpSafnOTojlpdJfsYgOTTsBg+DDo
Kl3BDopYgDuoPgaydFc+pHo4zehQuS06NrnU9sUfeuVWKwAn40NUZfFHGIGJFYyCPLOt8MYWp8qX
yUdJrTPVQFQtLN8VVPnPLvDyfanoNLF8yrKN+QKy3LSBfC1555xl0v/9VCnaZ+iIwTn1J06ZoSWf
SGIkl+X7E5fxwD0b1oa8HWnK7V7Anq7x1QAVM+k0zRN1dRy7x6jT99fMYyrJvifZWPNzbAi/VZ0C
/a8HqrmI9jIfR7ZLEH0YceI7VFWt1r1D6ojOkP6laPDwmHbDR2Wod4v1Y7lp525QT5AYjLNk3OXd
j/vEUYU9leVl6/2ms8VCSf5Txfi8eKnUa4UHd6V0MzpoA/4Sf77RlABtaUvkGJJTSc6WoRyNxygT
7tFEk4T7iJdDdb37nUzApigReK/NYUDQ7Y1tRhr7pFcBoZuomz1ybuzi+3OcMwxdVKNW+evlIdE9
uFrZaFI44te7Ik6n85AiCuI+LhhiOM2XVnYTf4Z4wx74qfBidfPjnCl3hBJDWQvQZFai2swJZQIl
WraXjWWG2ziEgWe1pros98LlocOlweyzJ9Rz+9kADmbJdN/6z02lCw4x3PSinM5OdfIY9qwrUXC2
EXOvOYnpp4S8674OpcL6VRhfY38zJ8f7ju2JyYvz1FL98eAy3SdAQ/Bnpeok3C1PamEd7kcNU29S
VgCfMZ1XdTytdD/Nd6ZIBzAfTXHKrJFIcupz2rceorI3Nvj3mepYYq7gmJNiFA9/hM3KxAT2lWie
eyjAe6+j0kmAEHbWtO2J8lcWS2abZc5zATd5F9aVODVBMD44Zk1aMBbTOz08P0xL0/40Fn8jF+HX
buJfJiroWOREi0ncf/gFwAmV+Y9D58wlsfMwW/qwPwb32BLXXRlzwfgAhvBYziiEuLWZtjJJGeuS
0zJj/qsG/g+NNwqupksjuVBxcxpd6uiQisa107fpKWpcfWbtbBOEihdhNflelr6z5rT204gS8ggd
AlubjeI0lVZzuytDpems+mkCFUHnBPE3OFbt/BDiqb9x00LsWwmI2jT76ky6mVevxQNPhFQ/UOWn
75rCgD8eoVUHjpXfKC2MaIiA5WYlff0jyu2jrcj7dUyw9gU1wPtRyeGIN8u56WMTrXvDqX5TIWzX
Oc4yP/UvtKTQADZExZHsnrfX89E+G+3zHJD/UY96sJnwDJwHHTPVaE7HBnzNWU8Yz4HPirqSsIU7
tC+mlI8iF8MXV6mx9vA1z4dmjIX1iSwhWXpP+o+VMPnF53uta/3K+n2eTs5lDgK+m0V4DrvQo5PX
tN+QqGRBYokkWY0mF5jrVMEuzbs+30nDiR4SwxyPJlyOFXHYcW90fbFaRtH4o8RFYaRZmfMfGRLk
Tg2yeByA8EXh80J8Z07G7jvoN5odVYQOevm63OgYZkleviwPXJJwZHgMayerebqY0bTkFr2xk4k5
rqwl0Iz0zUgBF+n2X9O2Jue1jkP1qo7Fl1NH4qMujeKgMdfmSsxDgQi/TmxfP8dVcDGn0sVZi3WW
ayMtGtVRaiOyjPVzuSjTlKlfKn3MV6M2dneDYdfPkULiyitnzsQuUdhxrIJzzhKg+15+ogDxPal8
63Hop+rQuy1QcukG62V6ryWufXZjHCnLS2Y6SXS2mnDjW8PzYlskpV5d6vFxweWT3xEPxVCdl0cc
jKgyXMj4932tK2oLohj1AiNYZQJ9SbFbgutOjykXztlXppnfy1QynL2jqUb4gn5DgpKlsPZd3qHG
zlfllFihk2YvNR0/zaRDyKOwdBdk/rUbLf8y9nF8GD2vOeaGVm0qs2dUjYpUVaX86B2oUZFFoRcY
N++ZcvrtkniKhNx1fVs+NGl006bBPcSaDoo5aNqNtVDmQ8PhIuAUf90fwniZB+4qoKfLv1KJhr21
E9gyw87e37c0hdG/LEI3jWLeOvab/i50T5PDLzJFqOyoOkqAHWcStKf+96kkJ8O5mF8SmRB2cH6J
cXhdNPpz0G/nux767yWYb5ise3uRNu+9HzC5cGOSw74l6SOCV94YinNnnjy2ZsNZI63lGZmNPJaY
tA10hnXqgTcb5mNGlkI+LeCToiahaXuUkz5ST14dxlbr9o1b0BmZ5LeotfJV6Y7WgeDQm+PNg2mt
DV8Dmn5jAyNyTRgtjxjPjl1aWivRQpTAHTBPqLsp2EAyKmumXlnjfdzNYGMUptuwGpyVVJLCd2zx
RourkOQWBiJjKoztvVlbWQ/zEUAr9PJX5GnP0mmDH0bwzkHmAVtP/Ns22x/kg+O31I3knsFStLlf
0vyJut2+YZvVcFD9xYfqFpLSfOffPbWTKtZ95dZv6ajgNOi188ciMemSp5uYb25yroVkuNqxPi83
vXL/vgc27gWJcdoXnBPsB4/a1otf2AjnfuRvCaeQAClV/97xBjksx107KS36KihC5GX5i8yBcbOK
Lib75bnn0REfsSnti2WCHLAmk/qTSQVPSzV1DGchd9mC3l8WXA7I+TPafrnB6BPsCQuqVTYEfz+3
fGF0U0KzGDPWXai+WXnwr7tVfk7yQV6Xw27h4mA1bEK2dJsvs6PBTOynKCVwPCNpqlS9N6Fh4aP2
kRV9R5yXe3pnv45wWOptWIAaSApa3snVGh9mGv5pKVv7w+l1TaJkk9vTQHqRaFJs42jEua+oPpyj
zkFkJ+vl/xQd5WpNCgaI/33b9YxP8jxy8RbQ73mXdroxpLUqzb6LORXLWYB4Td6Y5yobYFuEGaCR
KTuTL4IlvdxlJWPypZ9ofhQPPawYtJjmstjDKi8fORdZwxbAJZVxbuJQNhaOc7ukS7irGbYDRxmL
9iQVPi43jRmeG7L8ZwaMQED3bZvviAGhD3ZC4y+Vgugm8jhm7k7pen91w6490diKrl7113F+Kpz7
fiWr5qadBBzlGpCIVl+qqB8vzXzTd+l8Y9MpAZptO9hjzdWOAUNu2T8sQytWhc7VVkY0nemhZGLS
TFx0ND5USeYUH5GO4Zdj3c3MrP7MCI5Z7yzoREkXrPUab1aCnPECM2cVzasIgTB5wSbxQ4b4cZZH
/zyvGQPUPcNdYdEhDVd683FrFFROlomH35ehg4Zu/muIhxuEc/dXz50w5hkS5TaXsoxOsFtrZtmz
5sqnxRhUU8YDeZWdDN6E7MXI60+9foqQjX8NgErWHir5Vc8noDZ82kVvFeYKi1+5HXyJDWf+q7Xx
6K9immhBuGT2I32sDE3nkaiJS3Ld9AUNTAs2N6ZWB9gPRZiwi3PFibICjxu6YsSxYXwUeIRWpVMS
8iX/RSNvRVWqgb1Adhw4nAk1pmJed1Y+x0DfyDdDJooHQ3nNc2ww2OT9f0S2natZDcb/s62t8Fnr
gqjEZdax4EF80a652z8wRgjeB86+MK+DAct+tFs84t5YP8sUkWUxGDoqP+YULJf+8NnYTrAx7OK3
9LTqlCyhiypB0htz4FUesGHf0LIHR9MuJQOKl8oNf1SG4d0fGTqGDI9oOiIZX0zCaHjA2vW+PFpu
eixy9gSEdHnkZgbVmvlcqBTB1UrT4akcqr8MpOs4pkoHGeRjEW11ip/nIqKHUMMQVrHj/2Y/vC7n
IvVMU9zEcYgdQTNWVYAXfQ2WH8hkjm5pJQGDX6rkLYjvp8i1u50J7cyc9uzKUt7XtnWu3C8lCMNs
4rlhurWVgy4589di5g8sWEz2shxHl24/TZOnHy3L/yBamhKPoy+brad6aL3sE9+6dyJ/le0E89bV
MPRy78zlADQq1LepHepb1+v/DW24oNb/nXTp+v7sWnJ9iLn6f+L6So1WW1Fi10xyRLxytoz1wV6w
V7l2gqRHR0dgybHDjOFFzeSYEMsqewdQjqu8aftD49tfhK3EkbI+Bv1+g6eRYfdu2ZkMWfZfSh8M
4/+1Jix8VMN1dVRpB+rivzP96lZQ8NfAfC1613rzTbChFjGgp+WeKSn3wSx6bataR1xUOsXy0XTW
krK5Ni4n3jpmH9iUorlW880osOwOrWuunxlMMVk0ZPaM4eUADfDKX4N6HY/G03H2DFR6ynHXLE9S
T+nrYynJjdpGVYJ1hfU7v9lDluMg4bmpNXoUF8/bWCNHsShsx7Vqk1d+hPpyX4rDudqmDLfVoII/
rVMR+ySqMzfzenKYnglInzQrbHkP13LDrCQ/lbMyISPAU6aoqS/J4HPPj5bne1fE+9StiUqnBH0Y
a3qnJbXv9uog9IrG3Ki36cYpIubndb1WbOq2XVmF+2FuKSttq2IzVKQbxl/FGiSofwvMMt7cUbGR
fBbMasiqckq26Inb+FmqLs3gPA6S9iCqRSgnnEXGlIH7ys/iG/U29kuDQrdpB+CTy2fRvC6AqEQz
bIxx8NsWTxCfyeSqTh5aNqXmMxzUdujEdhAZrnebkNOpejeCxTnofTxP7JDA3Dz9RLCe2+liiomy
mcAWSUbLNppeQjfVsx4V4XMaj/+tJu4/SaYOHG9mZobOZ5XUn/8fjEsCuTn4t4FpQNo9aj1YJEma
fDVMnKRd87005HCqQXwdksSB8yrtm1n27PIdh8EfEN43l4jBGDfe0TEpCF5SqnptOkwYT5gIdv/D
3fktx40kV/9VOnRlX3QP/gPt2JkIkaIoiqJGEqlZ795MgCSmG2KzQaIbpEiHI/wavvaVL3znN5g3
8ZP4lwVAg0JT5KgL3invF475giK3Gp2oyso8efKkSurmi9nFB/lpEUKevVle/eX+unwZSOP/xcUY
6J6i0J4fXUjMRivb43LECJxyjLqOge/oowGDIrAXBVGc9KQznXhx9zMnh8bB4opWMJ8KKbqms51w
fcnXurk85XTSoac6F8fVcu/27rLuXC3unURmvsxnu6U3p98/ZDhn3XPu3N7MX91SYGIWMpUpFCcY
i+aQjcXV/tJNYlSfxnD1Pr0MpTf88vrz/DhcgSNRfCn3BdMNK7SgX8wXTF4vGedZa5XcB+Htq4AY
7udPoKyVS1pTulfOCeWOVzc00nDCGMkZXN8iUnITHkbx7NXd/HZ9oC4o2jlpsAjc9SulCuV+quYv
fUXyvuIUeff31dFl5VEJFlnDMKioDV0VK0CTIs3nzhIKHn92TZPX22gdn5KX52/zKCrfgtecr1fV
j3fF5e2HC7LfPUa1hK9pdLj/cV1xt9NJmIzvj1HruaAxmp6nArMBFUAbu0fREhJGfhxWN4AWc3/9
Csz+JK7y6x/nNCvCX4jgyAZT+kxBFPwdP0drCh1i+Broab3MaUf/5ysIp5+KMkkXLq1ssxX0kemL
z27xc3ZTjMmbyuVfk7vrjz8HH32hHjATYcet5nxlARRyNEIPnCvpTCE2rBuqL6vrDwT1e7eJdMTf
wb56Qs076at5y5aLGL/IbJCYbef2BNzhYiVVETPH73a6OKnC4i/XNOscrD6jteozC3Y3ufFzLDh7
OWVm4S/Lz59fO7SvH06v3QIlZMjs1XK9+rG4mS1f38w+Jy/j1cXqJLycHaG6c3Dvuld/LkqgK5yN
+368orizIIBk4iZDY27iOI0+XyKX9clZ7rtBPn9XUi9+MaeoSpZYwMoor0kJvXX+Ci2iy1eUZg/p
0bg7VLtofHXLJACaHF/TYbt7celentD0QGFyyZjwpArpc2cwROm5vyyumfCmGvfu4ege3EP1eXG7
dsc/BZ8/HzGMGNd5TwPYFSHJh9sSZnuycO/TS6diz91efCzD3Nm5h1HHHJrqrkT54ho+MuoAB24I
LsF02Z/fE2b+/L4qSUYd131brnIY6rDIP0JUynem5WcaLqX+yn9Wr5kUxX/cIgKQvLk5WZCwvfv8
zrn/OTwsk4BxuPMrxMTkx08/B3dPTLPaUAjnhTPJAsk1RO0if0MGf1rezkDWnYvdT+NyfXTt5Ss0
C5xPexef18H7qlqdryMqqEq/ZkpfPgJZ4wM/uGer3kP5o2/x1nlRUI04mPk8IST5v17eLy72FRH7
frxM4S3E7xD6vtilpWq5r1zkd2ef/2mWFe9qX7j64U/8fFZc3ZXQida9H384KS75vz/J/+bL3+j/
ix+O8rOyWBW/rB/9q/2seJteZqv+H2kr8+nN071I16n2wx7dS+u790h/3H3IVtVi/fhv6+/B15SF
3hVQhE+KjSV+1x+pb/vVhUaZeq6Tu6vs+2dnBedPng9BjeWz5lcH598/82T+wXcbK6lv89gKi5Qv
XZ2ztD8JUZ1Gm8n3Q89HY5wFF8Vy1vw6CCdTKEXTKImR9uaTOmb82rffeJwHLPT43zz26LVd5Mu7
Mh3J6MuH0YRT5Dhx7DnTIPYi/ct7wQRCNIraKFKhOOdEuFXLTDA1NYE3nfiM0oihPARhFAbopHde
f5RMEpdhLbGbeJHLf4llLLOAQ4hptAmCCQlcHNPdH0O5ZOQ237FjgnGYTJANix2fLRJwVMQX22UD
Nq+hDcYeXxIoLyB4iFGngkKhGcELJyCS3DRTj7kKwAn27YOYnWu0D9x4AgMuoY82cSKyYzntnX0w
nYijCAmyAnxBGIpivl3bYGp6ElxvQjbjstFjP3EZN9E7CZE7iaiwRzGlJx8dX7/+QIuuBOMbARPE
LiICgCdhwlFPuPU6m4C8dUKIHUYBJ0GOAcfErk3gygVudg68Cdm5E0dTl5kjIUdBM8HYlVuRFEPG
zbauwjIbOMa+AHdIrTn0ksRJwqkvwU9nG4xjb8KVGUGh9JmSwXAC65xB7E2ZHWRqh3HC5ZgwMjRw
PObFcuJ1p+hyMUwDGUojACiwh3V2CIydYjjx6RlzANF9P8YOeoTkJpMoYiC8TOQEZ7EuSDbdAb4/
4XvD6cMXOsQGMtCpcxKiaOJ4oU/53FHnwD4DGMcFvGD2NQkQeVDCPBz9UvSn8uuAKYO+z73BNCHb
bgSyOsMbwccbJlMHN5gwNC5mgKO2B/xwEhAOEDlOma/thhamSTIN3OhS5BiQCrL9+1cBX54ZrcQJ
EQkiIJxMuLLsNpxGEsgZff2AyA9BPnJEZh43fq7jBTx3Qposw8SJHCnNRNYdAleOrZEJxuQH4Pk+
3tCNHHIB2VMdG7ARMA/pQZj4JAqJ3JR2bQSvyVxrmO4LfvUtYBFpIK4Q2NubBrIPeo4gmYTEAA44
SuyBR9sXDYBlGG8DABP2OdPR2OYBe0G/EINogpypBIfMU20iR8u2QVCfzu23gXgDN/KIjqdTN8Ih
6EFh5E84IwGuMokizwU2se0k8PCG28BzcAbU/dnkjFB1erDZ2HUmpA84QmaWEToRNdpmAi82zRNx
hyAEccDoVWBjqGG6OxQLCJZEyOy6nu9YFxnLaGGjG4GQwCEHlm3ghNRhgn6S6AOacRsy7MYDPLPw
HASmxyCecMCTIIijJGReI75A2wSJQ1zgNdg6caF1e0BVSo02Af6e4gAGoPmLgaL98BCwhPSZ3j9+
7fmxhcdAhs0aWSB0JlHA7iYgQmRcgFNtDwTkx2DrpAYcBDFS7XcsAg0RnzU0wdj1J6SAAIIBp8D3
oVJoNvBiYBS+PRvEgYxGqmTddSCwhtE24CAkDniQI7lwVCdCnfA4mTD+FwAhAkNC5QiY2TYTuLJx
jUxQH3YfR8eNL/mS7g3RuJswcngqqQPVBeucoW8cF04Cck2AR1jhEvP4emhMbYHrgmJiiBdwIXja
lyUaO0NwAqIBKupEBu2d3zkFgT/hbCRhIu4gAjWzzhlylxmegjEZEAc9jKiaOqTBhMGaMyQzmHgU
l2InJEL0otA6GwB1GtoAxIz2Ly4CSLZgJuo9d7ZB7E6AS4ASInwE94Z9hTQvMHWGY59S2pQiWsjX
o57oJfqdSP84RkA2E2QxdLypjcip6TYAGw4BQxC/By9xiQ70DMEjT5bKyjT6jXzBBWRTaGQKl4Tw
i8AMfS4GxI42DgK0A0eGzMPcrbME+66EBsvcHi3xxR0GIVIgMAvk3tM3gdyKmIYhgMTJCi6xLTDi
4Q3dIVV1QchJDqIQ8gBAunYjjIGPqbhPiQ0jgY9tJFp5ptcihUIwUTaBQzrkS5lEt0EcT4TCC6UA
AoYgh7XzscgZGGOnIdAosTGF6SCaenIlaCYQ7gVeku4ADgs8HDkodrlD6agxyhA87rwQev8UUIxj
pVp0OnEBqTQlRFe6I3xYKCqAtssCnmuaJxIZAZCHIMdEwDSD9DbB2MUZJDBPcBjUE4V4ad0uCE19
geTKXImEBnSOEWoJf6+zDfAPE/IHOGaRxMnTqL6FLXIF5t4wnrikiSCjeASuhUB3BeME4gmMQ1A1
yCch7rA2uUUmAMsydAaBMwEG8UKAQUiFbAK+Y3cXgBpRtiSPhHoDGcs+xKS5orYPjcZUikDQ5bZz
uPlDoiDNBJCTyQ44IyQSEjzalyqC6RnuAneSBELAngr7mtPQy5Zp5yMwCAMwA5/YQOHLdl0JuGhD
E0gVgQqCFAocGLj4RW0XjKWyzn3gwLgEOZEg0rYrAYKcoQ3GHuRbEAHOOdWEELxcj5GFfYCBuDHD
WIEm1kHIxiaYwrOXKgKXArhA7OgGGCcBVwYhE/GxpZzLxDQ8HBP/TYkMkOBR/Ov66u/eCRIceY78
O4pq+MXa+9h0LQpj2ihGHnv+hCoKVDsH8EjacnobgYYMSk0CI3MgBDyz7ihQDTM0QiB3Pz5Puo9w
jP3OJJduBJfKKzm1oEoWmiA0PQuutJz49GNQOIRlrTxs5yTILqHIwD4hgAJZgIVi26XguqYRIv4A
TwhyJtBRRFIIqUS7GgU8orZKngTHj/0iFRe7ogP4P4ZHga9I3ZRdDkKMXyA91kwg/QgBlwX0dB+y
DXrw1gEnxvRLyss03zFJAQIqEMmGCcIpERK4SYBAMoi6hduAYpfhNuC8T2Hb8d3Qu+H/E0JR1x9Q
XJ4w/ooCI2x18Yj2BYkS0RhdjQSBBAecc0JgwgDl9rs2iEDQ4F7CxAZCJYawj4BpTDOQbQDRyAng
W8tZ7zWkTOHl4QgT6i0klnW7gl0OkejWcBcIy1ZcIdHRgycB1hWCF7Aw2AacCBuZyMZdOcFUKqjS
p9YQKvRLwXcJEYmRQVGnUo63j3QEP9hwG0A4R30KkS9YyBAu2A6aQ5RrkdoiVUdCJ2g3sXWhAdeV
oQnYBXCNEu5Dbn4FoWkmAGynzDAFOGKbTOtr0zJnYF5mByMDGvLhWYKXbpJuqLByW1BZo+BAPgU/
R9ncqozRdBuMp4RH5Eh4Q5qzPZDzHpocSwgJIZ9eRnrZQNHsCxGNY0SoRSRJ0peu2pb79UXp7ab6
SGkBWj6drXWCatM2cIwTBYc+NHAzdHGAyzfYFkLKR8GB2qN0qrkQ1207CTSRGjpEQgMK6JILQcmF
XtYrMmMAAmQcAS4hSaBc1CfPol0g7aVGIfLYmySIeaAwR4EVvLSvaCKwAWg6rCtouKSNTYu0RSYw
xc8oKwGQ4uq58KRnU8+TAJYADoVsQnzYFJ3suhObXvrtq0oBrg4OSUwHPyoFQrXVogJxlODoxIRs
EO4K+/ACNFYMT4Hw0Qn9KK3SfiGUGg56J1Gklx0KZkx9XQEqFnamSAnIzA+4EUoekA/5+g+iyBFk
5JBs2aWmplJlCwMj0+uAS5/mHMBToiPUKhSRoLMNxgkYqy9FFTrYpPRoX/c+lCnTjYCsTwwXF1wM
GqoK//SzENPgHwOlwEyytJpgfBhIhz3KisBnXIsi1KB7RJ+jQlcvtHwq8YDt9sFGzcY0uBPIFJHs
ITai96Jp0++cBIoNtKxC0ZSiEzIO9pXVmvR9ewtAJJCyGieBVj28ArbQzwFSHoSEIGvkkhDTmqq+
RYFRU/bf3gRQMEWyiXEYMG03+5bHMQkEfZykiYprYiGCHJnmSGMYiFQKiJDByyHeqwpy5yDgKRBm
ltIqNZdIVA+V+7VoF1APNLwRBBKBbcW9F4MPwTPUvWEihQaJC+pKio2MmwG2geDkPu5gKk0qMK/1
uiKcoxC1Rzwh0oh29ugY6z7iDyEXBCBHMNJFrkE3AdmTxNC/aXxZh5h4IuBvGCSj+sjLR/11Shc/
B0K7EoAWAY8psIOiU4AGXLLOGZjr31I1pFpGe77sdoJgfReEIIdEBZIhwFa1sWEvNs4ViX3g26Nx
Rg8GUmdTHTCglQ0CClkSPUpWZgiNEOf2YcGYTJALEa41HepKxqy3B9C3YoOAqiF0IP2KdVpm0Z1o
6ge4EYVWSA0FKEB9Rd0PIPsZKra+9C7bCB4bqzvRp4ZyfgJcIi06oKQ9CioGEqET4kYf8FQoFra5
Qoq9hrcBuBkW+KJzBzqk7QI4Z9wEdPV+EYO0zQQNPXx7T8CVj4unBRr52xg2rvT+dYLjMVABETGY
seLj29jDb9yqBxZAIMBEAWQ9wUf7El/SmoIIMiGjTztnLf1kF3zsmx4DqolAQWCmkLFRfgc203cB
UQDechpKy4Iqu1uXIjX9QtufA5ccEWIpFCKa0EBNevVUCmmU2CgkQkGCfkHJ1TZPYMw2oyUVsXeQ
Mu47NC9lXNaGKyBWUlLoNjZlGFcSpVrKCFt5wxDuIV+6elg45sYkZAYzI3CQdoXG5BZFRcZyh8x/
oP+KAhH9GKppVwcK5DqAYEVDJ5I3YOiQDm07B02Zf3tPAMmIrwh/RlKETXkr5E5AB5yQeqrkkRY2
LUvzgFGOTExAZEiliFoyHj/o9eVMuS8JitD8bMRMrPOFLRvYYBPQeUOvBS05obRl07yt+UIISEr1
FY5VLfJgoQlq8GZ7EyBqQw+GqHvVw0L6bDsfnTfFraGwzj6BdGabK2ATG54E2MW/NV/1aAXETIjc
IHwGaghX38JmVbI2w+9PSw7MGbo6aDtB9bOfIlI/IYlGA5kuDTtvAwBdQxPgCLgIuPGpGkMphEyk
eYJxCKZKhyISd6g3NFqAdqUH5qcgEPo17JGGfq6HRZRXPGj3GIe/kfyp3nQWRUUQXww3wRgGDVCZ
tKXj8VUjgrYLUPaaMFCM5IkKE66w0dWzyQbGmCFz0QiKKB55kEyatuwOUgD5JEDwijSZ/jQhIVl3
HTQ84O1vRJHvoj2POho1ZbCxno4HKtm4CFiIhI71UVC7zqJN0Myw2t4CjH6Q+hHeHkqtBAY6TkBD
N2cDITw71R7NmefkBvShfEX4dozGHXelKrPbOBeFq9rQDUozFiNv2N3SagJq3oOMhY+NaAGKTiJ5
lFBEsu0EUPg0tIEI30bQpvia9Ww8ue86fpChCR5Aigj+NBwz6+5DY9icdnRpMIJNqsbC0W+lmYAJ
SYyIxzkwKaBWy7duGxjfBVJKpzFRqDNkygwU1cEyOMewjogUaNlTQ9OsQ0yJZ01PgsIJ6LTqVor1
kyDuEmFUamx2QiVgvYZG4EWTIXnUTuhGUq2H+lFIwI0BzGSEILQbC+V8GsrX9jEB2rZoNtGIQxkd
OmHfGXBnSJGR9kxCJ0oM9g3KoQhsuAnGFAqpoaLalYCIKq1vfRcg6sRt2Q7ZtI5TopBuI8iQ5lMw
YcrIonhJHiAUjY4rkBqaCBySP7FNRBTethvBWAM6ROCY9osEKiWltJpRrFlAKCdUlqgxMXXYRqVH
4/tARcfIFFCXh3G7wbkeR5JBwrAMlDSslV3axj2JRIcQbgUpASkgSOwr+VBJ5SogQ4R5ZKd8CbC3
oTukoC7CbuTJkAaiGgroHgU/lqY88qRG8dO62AhSmKEJyIQRvGUnkCrh7fotaTFYAYbh+7faZrb5
QxBNQxPAqwYlElo5xTTp1dcjZCkvKAVAKqq1Eeq2F4vgEgY6GNoAQED4RbBGCH6Qeuxdi+jFg5Tg
DhtWtoWzEYz1f32K6rgCoEEox8Iv0vFzqSIJzRbR+C+tSnbB56bdWIyOc7kL6Mirw98eXsBYNSmz
iqYD0TPkdNs8gXHzgYyRBC34TeG534aDDjisIqaL04ijhIxsMwHVL0NHAHBKiRRGKTlQOzO3cyWO
pyLuQkWd+XJ06dOTZV2AjA8ztEE8ASuhPgTBTune9lrySKGZn8dGgW9oI88Q3o+hAUTrEhAAsqEI
viL9S4Cgp0kUVBWqpISurEsT4YubWwBWERVjaJT8n5qTqFkghmIlrWjcE6pP3T6hS+NjAHIIUkKT
kZoKwXhlvSlxjJ4XYgZtMdm+jrzmlWwPGI3BhwHDwAQi1XvR13SjhkhHHnugbc2tE1OLAkN6RgwP
QgC7niyRYhEVCfpQeqyCSAotQj7iTlQsuzols8kEIstpBBnhDNnmUMsppACNESfrmBFZIiEzv5Xg
SV0J6gMtsoHxnBzpTOUdQxvhXoB1K5B8JyoQLfiYrkzqjfUf2GaAdlLF9r4ghGCFrJ903jJKsVYm
6VgAXJW3P6V8gFwBeZJ9dFOe2fAciJgZ0YB8T8IfKa9qmwDCrUyLokMZcoWN+kVNi+T2e4BDIPpc
wKNEyJtT5kmQAlFoYGqW4KY2hsbG2o6QyGiw4R4ALFMTZXuOAPYRX5+aKjGjlcExkjOGx4DubCik
cgyIEPkPSk3aOZARi3x3OnAYJwUn2UbyvWlUQGjIjBWYNeTB9F8oKYKuN3RkiCKldaZF2ZohmCbK
nHaCIegzbTeWniEJBYtJogCr0G45LPYR7WDHGZ4EGRZKq1koVDqlZ6YnCFiIBiRhXlB4bqYO24WY
UQ03NQE5EBkAPdi/NVl0DgJDdGjNlhuTJmWUK7g31AfaFBua+kN8AcKN6FTI4FwZL41NuyaIpOQK
uE7LVtOTZZsJiOsMtwHFNHjl4GGQK2pO4YYNgFAIDOt2LdWhYNdRELTbKEvCBDHSlhTLmB9IhCgl
gu42YGqYYOrSph2ghKrYF5aZwNACiDsibQ7vkMkPbHh6zjQL4C0JHWVQAnoFQrGxrozUTKjYPkBm
KhpIAX5AsgQVHmoWADDCU5Aokkwr4kF9AVnkDI0PgYKOQUqI/CQFEgXT7iHAF0pMQIUBd2DlbBhw
HNNjIKRKoKJYsUdEzFazAY2b6HyJzhWVRmGfWLcJmPFqagI6lCNaj7+QiPSKMpLX3IbcOhRRRAfY
PugUnqChCWhIo4pIfgDlFABVebvOSRAF0ECalHxKVg3zwq7bgAYhQxPQhS18is7YE+0goIYsxGtk
vqSeSldS0xdukTuEE2xoA3ptOOXghSEtuPRqS2NHZxug5wCoTuuqNPSTVEM/VR9okQ1CU2cgU3OF
gc5eoDsPbKg3FoWOLdAk0DQwI5G9sxA6bDT5tw8MUHeEbEoVjbiQ89DXsRLWJeJWnABKKVJ5tW4X
MAnY8CTIcBx5/9SNY/TsenJuomVGmih9/LTv1e7SLn+IKKWhBVB1hlkC1/DhvrwxmwR8VUB0KGeQ
U6VnyzIbiP4aj7T9QSBAppyMTI00nYiEJ/dsxx9KRZHQiJ2AbgF/1+itW+QO28aA7U0gfUkQrOjJ
g4UuIGKfayayfnAYULYREr6FNuDCMtwGBMEiao0vIBKWaWB6nkCqSIBICsWtIYPo7fOHZLiGJpAp
mmicOnzPL8OTOyeBYhM1BgBWvGU9Xtk6Z2CcLkM/hlRBXIQ7QAKChEh3BqTTFFuZM9rYqL6CLHIG
0ktm5A4DiiUeeRKQkYoK+nXlCVARzSoo/HAvSmXVtk0gvCgjCyhGIS2IXPqUSkgEegEyxFzCQtG6
QvyRumpz7izaBDyaoQ1ARRh5Ip0GTRcmWUfXFUA5nMq0XfR92s41u+KCxJR6y5VIBiQBAeN0uRt7
TZqiD4++DYgBkbOPQ7SvjGB6DsbMw5DKcgwmIu8aiFTbBFBzKS5IiyLAEQG0fR3b9NsbngPoZoIL
4+agXKoRmZoJaNxig0hvVqwaNO2DjaiAmJoAAFXuRBmaSKmeyEAzASkCjUpcGE6j3mAfeGh8EOjI
kaqyNGs7VFT6A0HII+nVjggKaVAUGZsaorHoQmic0/YZgojd0pAOeQJpQ1Fw0TeBHBMqitARkYIN
ORFqz1lkgCZMMTAAzg4nSOCHv2NknEjUdC5ExodCMJGsgWQSZ9GMpLLJArHpjQjfDpjIoZqIOIMv
uIhmAqjJVNnoZCcsAjVr+4JtMoHxdCRYlSiYoGYWiqgv4Z9eWBflBkkaiBqZmEZV1Tpf2OJ42x8E
ygQyO5XviMNr5sF1DoIMQSA7gGTD1Bwrh8gat2Iw+IdqmSgS4BFlCIK+CSBY6Rwc6zIkIF/DmICW
JHrOSBDJgqRdt2eCsaRQdCSRIlBzVsGRbReCZ6xdIbLOODl2AIMABEAFfukchDEplIxVlxxRZslZ
OC2umcxg4AuonYu2OR37D0lXEDSEbACmJjqIeITqwrArS2ROh+FJoBmDqIA0+IuEibYLIKETLaH3
xOtXqm/23QjGlSScAYRLmpWJkOHYIvWpmSCUcdPkR0ikNwNGbfMFTYVz+3NAZV1EPimjUUl8gGMi
qscSNBEY1xSTGqn9XaHR7/ijVVv+2J3ni/O95Tpf59nqfZWVdx+yVbVYP/kHX19glMlydwfn3z+T
+scz7S9P7q6yeu36r+TnH86KarmWT57lxfJP8vidX0qdpvOj9rerjT9uvrv6Ws1ndf9pr/tNtQdr
f9P+46s8K9PybH6nfnHXfKm36WX2/bPnyzW/Wudn6bPOl0W8uv1RPvn7Z9qjdnewZvQf1HeYZYX2
r51X0T7Rt/++83DUY/8eX8RilpW59hYInX7bLQ+9g/rMPv56Z8VCW5S0xXTRnWK9uk2X2rJSETJe
N1vmy3YZOXMiE2q8aFVWy/O8XUiWFZ9vuuzuPD1vV5E1JdkxXfNDdlWdLvKzUfHLaD3PRrvFcla0
y6oP4b42/RC16OgfXnzY/cd2MbX0AJttF49SFoX2CkVI2/yRL4uyWLULyeMKCcZ4WRYo08Xo+S8l
7m85as3frqw+h7vK+HPSq2z0U1aeZ+1aamXyJtOVX3zKT4tqrW1uCWtN192b3V2t22XkYaVf03jR
6ypdF7i4xWi/ypeZ5j5EtcH4A8p8XerLSiXfeNn1PC+udM8cD3AQTzjh++nlqb6yVG5Mn3g/PdUP
oUx0N1503vP4Umk0XnRjI7hC9zVddvfX/15no/P/+bd/P7gp8lI7d9S0zD/gMFveafsX0qT5qm/y
034IoAiPpuZ4k62K9Vy7SQDsB3nenhWk3GL6tEfpeTpLV2dp2a4lHohKbPvj1yLSp6Oho/SuWK/1
7SBNEeaPvEhv83Yd9bgyXm6AZXuLDnCOj7hKz870zSBYtvnDVvjfdKm7M3eI6+iouBc/eV3pb07m
OJo+9ducqLtdRr24IVy7WrVnCOl2N33a+t4c7+SrVVq1y6mnng6w3T4Q059rXk0NDTZ96GMilHkT
ZHWfGWmz9sftT/Rxtsxm6aJdSGxB42f7o8G6pMxlOnqTFUtt08F4GWDx4jJd6NsDlHSAdavzVAu+
Vb3D9P2dFHoS4klbgOmix7/+RzE6KS5//c8Rm270rvz1v5Zn+ZVua+mMN/2gk2qZr3q2Flqb8brp
8r7v7GjDN1/442zjFIqYounz7lTlRb5MRy/Tleb7kdQ1XxwoKe/FsYz5MF93D5hhnS+1S5AJcuYL
/3Uj7qYffIBl88vT9PRW38WikW369moferxxvqWqbbr2Tl6OTghfNCcaSrH48ZUfwiL/NgAgDe4M
YtCwRPH0D2CxQKRLvsUGtKrjsMVZlv6/wGoVUNG+F7nrBArtvabmK3cKO4/jgw/BvwrrNlu373Mf
SJC+7Un3qrLQ7weZLriR33/bom+LUmITYKseAC5jbA3XbuKezbV9RE03Tte3PTfGSHsWprtXpgvR
qyL6yFQcH709V38who/QeWKO4nddUOMBuv+0h1G/1II0d9H+pv3Hx47ITrbI73WXPoBH3y1W63T0
obftBrk0F6PjdHGTnhdaYiP01ccd+tP58z4IXkbsqiUJIutouvCrYnkuW7pdSeU0T9egnn7itxi4
TGeV9sSMWWs/aPsM4R1w2KW+rIy2ftwSD+3Ov82dSfH577J8+csMXDLnLGmJzwCx3PP7rDxN80/6
wgMEy8/LS+pc2s4ZANbZSZezRXqerebtHlS58ACGOLpLl5c6GCfEv8c3+tMnc2de9V/aAG51h2Jf
puULov5j+qwUtk6Lc/2dDZGUHZf56E26vNA2w2ZIV/3GKPidYR31db08O0SWh5OejQ7lP8fPP7RG
rT31AG/uYHkO1tILalCuaT9oe0/NyvqrU0MqTPfE6/RKdw1q+ofpqod35ezuvu/OlACI6dJ1rHtY
9EpkdHeYm7iOdR9Ye4CNcZjepxfzTZMMcK7fpHpVmSkL5rY4Ss/SYuOICCXe9A0eCR+gBxxCwBxg
4XRxnt9kevglkuXGT0yseNc/00MUk99mVzrqS9u2+eO+I1Y8yxajg9UCEE43h3S+m5rjXXqxEaqg
uDLAwlDf8qsrwA7toUkJzdc+zpez9Aq30S6lAgvh+5qa42Se5mLodiW18BCxxUn6Kd+0NH3N7Sdt
f5mcpDllknadOsYawBOdAM9KWNh3c94QHunj/Wn2gDmkY9H0Ff6UZ2vyoHYhZY8hXN3BGtrWVXMQ
u6szd9IZ4LkPq2W6moN81kdd+wSaOgcIm4+vynS9uHvIlyBFOERcc5Sfny+y0V66WnefX/TsHjv2
eIgvDeKP4R7H8/yiIER/wERQYenzGSDvP5L7IR0dUjpewNZYXchPH/LzmeZswIpovduAzKpvDotP
cohkY+gQOgeAFl8aNYZ45xmx/EXVvvPvXuRpcUeak4/ew0FMtcLLlH5KOkfbN7e9R3pRXJwXo+/A
8C/I/nIdk0D2jna8Ad7UYVrlZX7RPq4cdLjuDr0dA8Qf79LxIh+fzfN0vFpVD3zGAO/+mAT5gZUH
8CVv0qv1vBeN1KZ58r754/Cg2ku0+OeuUOdlCz5QQ+kcs406Svf5m/9595/2hgFg03mZ6sRgkUk2
vbp2767KCmdYryMbeohzsk+2Mjpel/lVd2VUeNsftz/oB6UeeLhDcAYOVmWaaaU/lA4GedbrdhXl
K0S/0fSNvS7KHsEBzSLzZQ+r2zTXrlCmb5ov+yY7TZc6D5PCj/m6P172tsEQBeb3KXXA9tnUC5Om
RtMXdpxW5/noeZn2yQGiV2W8+B1c4nYZeWRPlAdMV/24zNfZuXrm0d5lTgzXS6lEd8/0Q/5MBDIC
sdWuU0/GgZiu/JeMLKJdRhlFZgOZrrpPD8ly9CrLZ/O15jFpgB3CaULSOW2DpvZp1Saky5ruuQG+
wfPTanRUrbT9QvQiqw+waf7lw97x3oef9l7860hebVYuR8f93ckUcyRVGVSCzJ6IBPD/2q/6tSvh
oav0b1MtqkvrptGBzrI463bG/VHdbgt8su41BvD0z4GuYQu2r1N27pOR39MFkufVijBCW1V0PEzP
MuXsWV7pGfsAB2ynWGFYReZ7lZX32ay46ZUgpOV8gIdPe0HbEMT7nWoxS3u2FtEY08d9kUnlTPPy
Q7jjgzLrw2ZDcKH3VuuidzigWRkbYfc+k8yuXUhOxxBc6Jf5sm+Epz3q06fuZVoW2UN30SYdqPpm
/OElEfxZ1rWE6KqZ7rL9/JQ2tl78NgSqvE8P9XKV3bWPKK9uiOtyPyuJYfVlh7BDmWW6dUWsy9S6
u2UBB1Xbvq5oIpqu+6oCVi81IzC9y3zdAwoYPUxdKSWbPu/BOl3oTys6V6arvs7K3gZzvQEwsdeE
qzT76KGwO8QN9CZd3/R2wxBMgDf5el71QxMlxmxq4eNFcUPZSd/AIvxhuvCbHL++zpbEuz1wZgiy
wZvqcwbpoipn7ZOqhGCImsVRsTjHJtq64QBZAOXZtN9YNcARASNf6w87RHnibUaHeSmeQkvoELVq
7fK1rOTpOxSmwW2q+4ohruZ3koWet4+ntsMQqeE7OMBVr4dIaUSZHpAPtPn04ik1zMZ0XTnRfQYZ
9L7WMNu/NyByvGaZL7VCBYqHAyx91UNw1aQ7Y0vcpCR0pbYnUKAZ4HFvs3P98lADaIyf9zZfQyvs
b2NviCvv44WA5Fpw6W3S46tvjlkbQOwQFsB5oaeNQzDVfiK4EvGFXWR22vcmR5upde2P229oPDIX
VDYr9Q09RFZzDDtUv1TV+ErTHUI5OhP5j6Mexouy0jCOmXYHCEoZXDv96V2Gxw5wWR0Wq+JGs7YI
gkZPawX8cVhX3erx94d17UJQ19t5h6g+7JNkbSTeoqhouvOPss95L3qSQcWmyx7jFNejd9LOmyl0
6kj6yFEqbJdWzmaIVoPGUR6vN0oGwQAX6C6GUGI1m/1EdS/N1y1FgPe7CB+7XP2np7TCdU2DHgea
16Ia+tU3Ua//xx3gL49oeoa7X0EuHYrh3X/aG6Sa/bysTvVw/hHT/s43h4hbTo+L2t87aXlKn2i7
qNre7Q/b36TPl7MqX+iNP0NQAOVp6VRiC9XbS0X1A9xDIq6zk87TS72naIgK4dv0JkV/4QFa1BBM
6t30jqzhIQByiNR3t7f3hlApeVFc0qKt6wcOkaG26z4szDUEO5m7rH9FDpFQvmTZs/mYZrlzLppK
b1rd7PysvjkkfwVdIddOzBDktdcclt5rdIcodjfmILGUVv6+iMsQQm4S5q9Er2OtGWWIevo7IPB1
ASVRD02YH99+1PY+9Xg9OszX65Vy22+zm1zzgoPQXOvo5011pgf7zHEzf/wTgIL8PD1Xj39SnKY9
mZAh0FahRdf22WVvFquH/KI3RAWQd/FTTm2GWBGMSakv1t5hg1I/hMTVDkpJ+WrOR5az/EFnTyO3
+Rv6ePzoJwywhXeAPHv6at4Qjca7NAPTRdOaQAUxQ3Blj1M99vLiAULz+pDtUa4Hy9AZhd4Qlc56
fSIlENtFdqnBJOEwYkds+6OUD9AxLyTsh+jV4WzVzr/7Opmz+HTS9VD0/UhMXss9a1mAFrM/9ftO
DFprNGhLNRnBI6SWDXrsI3/7RxFgypkE2npz6KPtAr8zBdmhMa1XGBsCsdop03tdmWYI9SmhO2tI
6RDNBbvFouireQ7RCrN3RiCpazkMAYzUYZlIsfZ0PYeoAL1MFxeCcj90X8fT1g9sHzrtVzSlazku
zQjmyx7Th0I3k7Y1mGRjvrA0FpKga67bTcIBFs7Kql2lzp2fZBU+Xb/7WFb9h/WGOCE/gcXfA75p
L46Jsu0X+Np++OOugYdEdUwvhe63ae6U7j9pN5b2We1v2n98rHlrPysILTVDD9HA+qFa9bp51bBN
uVLWd197fU9vOAnzdZoRoPz/0a74qq2/DIuQvzhbZGn5w/8CAAD//w==</cx:binary>
              </cx:geoCache>
            </cx:geography>
          </cx:layoutPr>
          <cx:valueColors>
            <cx:minColor>
              <a:srgbClr val="FCD5B4"/>
            </cx:minColor>
            <cx:maxColor>
              <a:srgbClr val="E06C25"/>
            </cx:maxColor>
          </cx:valueColors>
          <cx:valueColorPositions>
            <cx:minPosition>
              <cx:number val="0"/>
            </cx:minPosition>
            <cx:maxPosition>
              <cx:number val="6"/>
            </cx:maxPosition>
          </cx:valueColorPositions>
        </cx:series>
      </cx:plotAreaRegion>
    </cx:plotArea>
    <cx:legend pos="b"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Underlying Vulnerability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Underlying Vulnerability</a:t>
          </a:r>
        </a:p>
      </cx:txPr>
    </cx:title>
    <cx:plotArea>
      <cx:plotAreaRegion>
        <cx:series layoutId="regionMap" uniqueId="{5BCCD378-4683-7E42-A266-3B98F92A5CB9}">
          <cx:dataPt idx="99"/>
          <cx:dataId val="0"/>
          <cx:layoutPr>
            <cx:geography viewedRegionType="world" cultureLanguage="en-US" cultureRegion="US" attribution="Powered by Bing">
              <cx:geoCache provider="{E9337A44-BEBE-4D9F-B70C-5C5E7DAFC167}">
                <cx:binary>7J3bciPXcqZfhdE3MxMxoOp8cFiOaICHpngQRbBbW7phoEk0UCSAAgsASdAxEX4NX/vKF77zG+hN
/CTzLRQKqEosCtWb5UFNhLwd2ltrYRGJzHXI45//ePvyD7eDbifZexkORpN/uH358UN/Oh3/ww8/
TG773WFnsj+MbpN4En+b7t/Gwx/ib9+i2+4Pd0nnORr1frAM0/nhtt9Jpt2XD//0j/y1Xjc+i287
0yge/TLrJvOr7mQ2mE7+ZE47tXcbz0ZTtbzHX/rxw1knnnzY646m0XR+PR93f/xQ+MCHvR/kn9n4
yr0BVE1nd6w1g30ndBzDDG3T9ywvdD/sDeJRL5s27H3fC23bCgLXdywzzL76ojNk+TZiFqR07u6S
7mSyt/zvbFWB7GwwmsSt9Pe2YkXf2cfFD/qhyM9/+kcxwE8UIzmWS35sm5Icb3XG3b0v3eSum/34
Cvju7huB7QSmHwSe7VquU+B7w7L3PctxzMByA8/zwtDKvjtlfDma9OzPrxVCyE9JUbS+7F4UF3Ey
7e+dxkm3k/Hj/bJwjH3TMWG0ZYe+4xlhURam5e+bXuD5gRXYXshHs69ORVGSJr0sCouFMApzUhqn
l7uXRjOZjbpRxo0KBMFd5JlWGAYhm9+wbCEI0+FQhIHvmoFtGq7jZ1+dCmI7OXoZZOsE+7Nhyfnm
xe45/3kUTbt3e+1pZ9qt8DWww33XsF3XdGCw61ghHM69Bo0w3DfgvWGFpu8EhuOJ56A0WXpBiOVC
HmJWiuVze/diue539447w69RhbeTae87vBNmaPJOmLYZFA9Fw3T3HYv/BLzdtm+7Ni94qh2kp6Ic
TXqB5NcKaeSnpCiOz3cvitYf/znt7t3917/868lTHCUVPt0+l5DvBZZlhOh8QWh5xUPi7ruuawWG
ZQRu4HuOJwTyPZTpxbL5F4RwNj8gRdQ62b2IzuPBXfxU4VFx/H3LsCzTN2G+a/gBL3Xu+rLQdT3X
MOzQ863ANV0Elz8pJejRy2O1UIhhNS65f36we+63//i3eO86Hv7x73ud0d3eZfLHf4xuo3GFB8XY
R6EyXTvkUTf4h+UUT4q373GADMcMDcOzHd8T8vh7KNQL6O2/JCT29gelCNvXuxch1tfe5cFVtovf
r4D9ZQ1umu3SGmxP906j6RRzllNz0X2KKtS/TH/fdgzP5aRgjRi2idWXu8AanoU17mGH+4ZShDFI
Mtmnb/330fbGWdH8PnlKNB+R5+O0Blryl6g7HXWGGY8qOB/oYpYZ4CfhmbHtICjqx6YR7Fuu74e+
hT3JnYeqln9gStCjl8lqoRDEalxy/0sNuP9TZ9iJbit83rmdLNsz+D/eE3Rh9X7nT4fP6fF4bQLH
tNG9QlucjhIE6dm/WijYvxqX7P+pDgrwa/e2X6Uh4oT7vh1adsA/DdNGhyqwHzvExjoxsAqNAOPR
Lu791nZy9MxfLRTMX41L5rd+3/3L3I5n1fupbG/fsbE7As/wTd/3pXsEP1WAo9Y3sN5tToG4fUrS
pJdCYbGQRGFOSuMU9QSPtPDObgz8tzpwr2aTSZUnwTP3eYUN2zEdrHJ8s8WToLwkeKnQbX0/M0Py
z8B2cvQyyNYJ9mfDkvNXn3fP+fZzNH3tJgN0pew6eP8r7Hj7gYG/1nB4a72Ni0i9EhiAvof+RGxj
w19bkia9DAqLhSAKc1IarU+7l8aneHQ3SzpVKqzOPheS7XoW/lqeZheHYP5JDrx9N/Sx73gyPEs4
QsqQo5fCeqUQwXpC8v9TDTQiHPrPnXl1BwFzgN1tLwJzeMULrA+Vce3ZNk9FEGpOwXZa9KzP1gnG
Z8OS7Rc/737bf5xNpkmV9z9+Jjx7Bg8t7qTAD8Kin4kwBW4NzDPbCQkX4U7PRJ5aaSXo0fN+tVAw
fzUuuf+xBk6K9iB+6o4qZb+3jzscfxHqpo2aL3Y+7FfOWcNh2rJ92xDXThmC9PxfrxQCWE9ICbRr
4GddBk4+Jp2ve4fDKKk2ZkSkOjS4goiNwuvQLZrEroNVEIbKHAsDYhOm8PF9L216wej/ihCS/kNS
YB8Pd39hXUS9bqUXFmG9wPKUJzbEQPBMG+Ms90wH6KsOlrOPx9z2LUPEVUuQoxfLaqGQxGpcMv/i
ePfMP+zNx9Pswn6/smqhARnkd3h49bDO0EkLrLfCfWJEJtw30w9k35w+FVuJ0TN+uUywfTkqmX5Y
A6af3HartRE8Zz8M2NGB5ROjc+Qb0cCX5PJwh0ZoE80LF5HuvI1WgiA961cLBfNX45L9J+3d7/mF
L2XvqjuefR1Et9kWfP/m/8tltMj5W+wUmQ4o4wonScVHwLX38RLhLMJbbRjhIryWu/QbAVoqWX0e
VoJhOSHpNpng07unBEFvHIHsl8gjkI1vHIEavLmpF2W0d9S966IhkWqZceP9x+AvfxGJr6UOwVHS
Gd12q+M8riIPG4DcGGuR3Cpf332sM9cNCCign/r4i7KvTo/AdnL0JyBbJw5ANiz3/1ENfKSHk2lc
qZXmBvseNgFRf2UCbyZjuDirVajM9JZO1CLrS9Cj5/1qoWD+alxy/7AGt8/Cgu8MqrSSG5a7T5oL
kTLPJoXblcFk03ZItySdD9OMFGQ+WRRAKZL0IsgtFULIzUgxfPy8ez3oPB5Nu6NuL4kzXrz/8neI
2QceSj4JxA7/EDmVZkjImCCC75LwujAQsq9Or6ByJOnlkF8rBJGfkpI4r8GBaHeikSbLIFXR3y+U
vxItCkUpi+0jFdS0XkU7JXXXs+jrvJPt2/dLh0Am3juyW0LPIc2CWGbBZsZ2I7zDq27g5/Pxaoib
ays1+tOyXCYOynJUnpGz32pwW3UGnXmlgU2KTjAF0IcMleZNir1bZDyuVZzevBoeVoNKcMlkvryr
ShCk5/35aqVg/3pCSuC8BhL4/JBwT3UzLrx/52MwGyaua8IHadSs6C2yzX2SV0OcRWboGkq9yr46
FUAJevT8Xy0U7F+NS+5//rj7/d+KB3G1ufbKle0RU8ahTSgzQHEt7P+Gb6uqLTQmMyTPYjPBqwxF
egGsVwoJrCekCFo1CK21Ol/jv0rjPtShNO7TbNTrJPPsQqjgLlJlbzitSWTBjWpZKj075z9CcVVJ
jjiQvCB0UvMi70EtQY/+KKwWipOwGpcH4dPn3d9FV/GwU6n57Cj7GKed77gepW5eUNSBLOXfZsol
C0xnvZWgR8/91ULB/dW45P5VDa6h9uyuU6G/zvRQMLnoLfxCSIBAQWHnE7MJ0ZGCEA0V34VlCv1z
KzV6zi+XCb4vRyXX2we73/OpjfYlwmOHrabS4aeq/i3pjjp3aEWT6q4iauAwkqk4JK8LfZ9UooJA
GjhYyXIxqZe2HddSAZ/su1O9iLz4v4/MNyT1539OSvDPPy0l+6W1e8k24wmX2UKkn7rJa7cXP0Wj
TsbTCp4WMmS8QEVF1UHa8A1inau4haEyaJS65YmA9PeTp5fjW39HCPCtj0nJNWugE3P6ulU60KkI
dnyOFccO95UpvVeWpTILFkb4Zn7fdlr0YsnWCTFkw5LtxzXwnp9Mkk53UN0BsQ18twZGBoaGaXMA
ihcerluMEFVmSs7NItc7++r0vttOjp7z2TrB+WxYcv7kbPdX1XE3TnpV+s3x11LFgJ/Wtkw8UPKt
cWzyOTy8IwQ24P5CN8irvSXo0fN+tVAwfzUuuX98uHvut7tzwHEGgyof+wYoDz5hIQxw1zSWoDM5
w8Ol4N2jAILHwfHJalLKQF4C5WjSCyG/VsghPyVF0a7Bm70ARVnlcOzF3zKuvP+5/qvwZBPHabF/
egLiSfrF292kUiwIx6G2gbIHEosX9YWqwi13MixeDcCccFtRBr8sjCiejG3kvHUq0nUbJyIdlqfh
qr37iykFb9k76CTU/uBcrrAIVIVN/0Kp0SGcye3fnAEQdBdVdxE1bCo8yWki6RvEANslFFE8AGRT
UmziktHnOqaxgfBQgiD9CVgtFEdgNS7PQPNk92dgmfCcggTxIOx9HJJWXGVF7l94QUVcuu9FlsOk
wVdSoWFtoryqkiDCRzZFuKFZfCCUo4SoEfgnbmgA6rfIRs6/ECUI0h+Q1UJxQFbj8oAc18GBNSZ6
V93tBI6cqozG/0QyGTBy4nXm8nIpiyYHH+2VtGNK2LPvXnqptpGjZ307XSYYvxyVbD+swdt8GVeb
6+2y6cG/ohTIw0O44a4lUKGYDgKNSvBTkYoi27eTo+d7tk4wPhuWnL+sgbGsQLuanT7ADJOMB++3
DghFgI6IIewrw5hdXfRVNHzSNUBdcj3KdQmcbvC/JFF6IRQWC0kU5qQ4mjU4CH+JYoHxWgdR/Ez4
rsIjYezjljBJEQidAD+Rgs3N2Wku8aXAB+UyoDp34WPKvjp9CLYRoz8K6SpxBtJBufl/rgE+STOe
Tp47VUYVGnijFc95Acg3tuF78SaiUpGUDkJ62AXE7hbTeeWnDEV61q9XCvavJ6QImr/u3kD4CDTD
1050X+XWV0oQb0HmoBC1uVROey66J3mwYCSlULt5EZSjSC+E/FohhvyUFMTHOsDFRN0k6eyddeMq
k8kocfPIzKAGnQRjkxiOMAZMkzAbDzJYiCoPH4TR4jXULkmVXhzF1UIgxUkpknYdVKVZ8tCdZwx5
v5ZkByRsqHJD0lbdTSXVxqmNQQayGzWLCtpKOLWvt5Kjl0K2TvA/G5acv77a/a10FgFcRRr+ZNqt
1DojnYmEpQwcSVaEUiLNQeDRJqLmYiLLFILSVOnlIJYLcYhZKZWzGjiT2p1hXKGjokFKh0eleUDl
uU5Fapi+Be6xur+ABwWJWkJNb6VHL4flMsH/5ajk+681sBFOO6+dh/5kWukbTeln4DkmxVmg86QR
tJx66ikcvRDoKkA0FvaauIvKkaTnf36tEEJ+SkritAaPdDPpvEYVxvgbJuEaF6QSG3ieRd6SyDam
gBckPYLRrg/YVVrAm1eWthOkl0G2TvA/G5a8b9bgTbgkhDOr7jH2CeGQWAGOXqr3qJYOuQOgSuNI
rcRrtEB3o0Qu++rUPttKjZ7vy2WC7ctRyfXLGtgHFF/cRU+VxvaNfVxEvuPDfv6fvjMC4lZl2IdE
bkh5WSRXqOn8ni9Dkp7765VCAOsJKYPzL7vXhtIky7PZbZU5Ljy+OB8orlJ7nDfYIsEut/8bnrGP
k9pRCIdIwl004shLoSRRekEUFgtZFOakOM5auxfHWXcST/sVloc2yCZG37R9lXEMy2XTE0DrMZQJ
FhBYMDCrPWGklSBIL4bVQiGC1fgG+2ugDbXmYwL62ZVQgVVGGyZXgdDb5HNvQonZ5B2DnuEG4Tqi
kz8H28nR8z5bJ1ifDUvOt37b/cZvzgaUl1R5CanCaDcAfWSZsi3CZZSvAyxJGdY6kplnfRl69Mxf
rxTsX09IATSPayCATl8VG1a390GmIihDGQOvMEWfpll8BFx82HiuTYoRKTfcfAMIXmyj5w3+Zwsl
+7PxDe5/2j33qZfvxZXiMygUW/K4KKvC0Fr4QgtvMIG0fbJQQc4gEZK8a2n/liFIz//1SiGA9YSU
wPnF7iXQ6keDbnW7v4HHzcSm0mNINnxzn72/aLxHSEEE6reSomf8cpng+nJUsrxVAx9oe5ZQ9jGs
kOvUffDSYs/aeHXAppWFPOT2hlw2RGeoPfc8MIUziS9TJEpQpGf++rcI/q8npAjaNTB8Pw6+VlxX
SKkUSj9hgbSyRoQmSSHlwkEw1LYZ9Hmzi/wvQY6e/auFgvurccn8jzXY/8czoFKHuB4yJrxf4aRL
AjVPoUEClqUQ/IXS0wgX4bNs80vE7FIE6QWQWypEkJuRQji+3v29D7I0rRTOO7fdu2oBqhxy4UhL
ISfLVM4gCaBtER2j3tABJZIam80itO+gSy+RjT8g5LIxL6Vzfrp76Vz3O1G12VycELocEkEmVc4A
uE1hsuV8E/iGFj0oCeKnHZLE21yGIL081iuFINYTUgLXNdBMvwBY9ToDO7K6S4pIGQUEJr45x6Gv
tSj8b3jgbwP4TAEOZYGahK5SFOllkFsqhJCbkVL4crj7c3DQHQ07yUN1MlA5QlS/4gyl0wU4nSJ4
T04jGhQxHFwX5iKZJfvqVFEqQY9eAquFgv+rccn9gxrcQofTfhSPq3ROAF6okLJXsG3F1Any3plW
7UdoebTsk5t3TpShR8/+9UrB//WEFMBhDR7pawyF6K5ztygZv46/dnoVukiJk+GIICnC8bh0AHTm
ys+9CCqp3QK/nGJAgvfkAEtz7TuJ0wtG+0eEjLSfkeK6roO4ZqOoWuAwDDvTAkUbX6nqzK28FTkR
4eJe6FCqCygAYqA4FG+r6+30vCGVbKGURDa+wf0aeDLaCrcqHu2dTJTmVKE3u8G1RDeeANwEWhCq
w1B06RHw5OUmA5viKaD1NB3CShOmF8fGLxNi2ZiX4mk3a/CUx0Mus9vOaFVMm23WCsy/QAXeCH+S
hrpwLnEQcuek4XPVgTtGXHpRvSbtv4PvIk0vI93fEGLSfURK6qAGsD/H3YS07QqT9FxsC9UhA/5z
jpQGUBAPDxHeKwtYBkLXCpZJ2B4l6NHLZLVQCGI1vsH9Gqi8n0fRtHtHM9xR7y6usL6WtBfV0wff
YEhmzAZucQPIEVRfU4kBWHtVxpadz1T1LU+XXhhyvZCJnJaiOa7BFXYUjao1ymmnAdMBvSBlgJxh
dS/lri0iSZZCa81MEeVTzKvDJcjRi2K1UMhgNS6Zf3RSn/cj40EFr4ZKDqbWGdWW/krELIrPulKA
iZSiH2Ou+AqXDJdJnv/ZfZ6N6ijSC2C9UkhgPSFFcFCD2hLVF3mP2+DPfrDqSlqs3qUHaXFgb0Aj
iOnsrvvjBzJm/ur8XLaLw8kIV223UgOjgea6MB4UMrGHb9C2iiYGZc/7PAeqn4A2ZakUTfpDkFsq
TkFuRh6Dk4Pd30SHt7POXZxUdwoaJjnZZCmRs0qAjnbnHjdN7iFQtZ40G0jvoEWGff4aKkGOXgCr
hYL9q3HJ/MPW7pl/0Z320863FVp4lDpboBMDAc0+XzQ5L/Cf4BLngEwy2yHABBKiUFBL0qSXQmGx
kERhTkrjogahvIsOWCQVHgSSYyibopQNU8ADhwT4yYIksO7QYh0Q6lGKpBm3lZg3BJD+Bsn6dHSD
6Ve7PwLncRLf3lboCQT/nF5uyjQmZ2/pwMhfP+ihaEgePiiSCPwUsjh/A5UgSM/61ULB/NW4ZP/5
x92z//dOtejoqmYHn7fKGKOpD7iDBrmoOfbTtgHuM6EKPDUxie306JmfrRO8z4Yl63+vgQJ6Ht0m
VatA5IuB+KwQUdnfy6BDjvvEQ4vgYMIIWDY2w2JfAwKVI1MvlW1/T0hr28elFI9qIMXTedKbv1Zc
e4UK5dGPEil6oToqRQ3Kx9BW9XCBpfcAliNJL7H8WiGd/JSUxGkNkl8PB3vtzuCpWm2W6wyUAA8/
LO3h6IyrehPnDlQjwFkL8qrqkLjqYJZ/TUoSpRdGYbGQRmFOiqNdg6KUFrgNVcJW0che5QTi8nOJ
ItFYnbSzvCRCmugqjRc8q9QjKPTa7fTohZCtE/zPhiXrWzV41I9n80pBM+joQzYavUxISVtAPBdd
3g1eFfpCI5GsUFd4W7fTo2d9tk6wPhuWrD/+bff61DHNTirMv8eloZIwafUTLKDa0hzv3LZf4DNw
GlTHH1AzaHmVGTCpo3srPW9wPv0ZkvHp6Abfa7DlL8n8jsbjilsKkGmskM2531UlKNu7cOWA4qYc
flQhesCZ8L+Yzt/9JWnSS6CwWMihMCelcVmDfLPfo+HXztfnbsYPnTP5+3yrDRDa6DhGH9aAaI9D
NXRRJ1r0SLfAdlskhEtjugw9ejGsVwoZrCekAH7/dffX0HVn9FptTngDuxneYtSlb8Gif0buIlJw
89SjUKOIsuRSr47dlz8MZSjSi2C9UohgPSFFcF0DKIAT2hRnLHj//reV9kOtD/7UhV0nkmdcZ9+m
JRx4YQE9TjzyMbOvTp+BbcToOZ+uElxPByXHT+rgSsLLFU2jKms/G9Q60HEVTBjsMCqxQKMqPAGu
j1hMJRIUJHxJruD7eRmS9MzPLRUSyM1IMZx/3v3dc95JJv3OYFB97hItP331zgK2sMB1FthtgLbt
k44BLgn+bcyE4hH4HrLekoj8YRuCkR/YkE8NHucWiWVJXGHAoYESqnp4k5FB2ZaDew/9P/c00A4D
ceHzIxuG2PQGoHAJgvQCWS0UcliNS/af1sBhdEmtyqzXqRAkRmUa02BHNRuhLgscJBH69wFqCFBe
yQywyUwCO6x4MspQpBfAeqWQwHpCiuDyevc31MfRNOrN0t5VzU7ylc5wGUfe/1LTmIpbCouBBEr6
82z4KUjEULCelExnjorsu9On+juJ0wtG+0eEjLSfkeL6WAPH3qcOr3rGpAoEhLeCzABic1o8hwag
YsqPtLLqJLLPVnL0IlkuE0JYjkq2f6rBKWl2Rr1B56476VfHe+BVMd08g9TWZZZY4aWgspGCCoq2
yH3FoUQ+U/bV6dkoR5Ke//m1Qgj5KSmJ5sHu76sWhlTSGex9/KZaM/x35BzjO6VqAjR6A2xuh38U
1Vy04EUHUYPHnUd8kbqfN+7+HgL1Unr7LwmZvf1BKcHW0e4l+Hc3l/w+LwnRir96YBbz80jY+6E4
sq0Bx1V3UjaJrd2Z3UV7H5NOpR2cAMs30eZUJi0Yr5j0xUgHDZ4I/9m8YUrVxugRbseyROkPYHG1
OHTFSXnQ2jXwAx/PcAF3Gs2Ijk6z7PGoQGew9lHYgDwIqWVdoE4U3q0GiYVUA4DTzrNlewAWiYer
NFl6oYjlQipiVorluAb+SJxGj9VJA8gtELmweXCIgeVO1KkgDexN8p8DV2VCk2Olc4b9KTF6GaQ/
QbA+HZQcP/ll9y/Ocb/SEKCyIR0fw8W1YTtqgggBUl6Jca+SPlWJpU1H8kzcyzjUNnL0TF/+CsH1
5ahk+3EdnCv9Spsg01WR/EF71SNCdHhXAFCEZHFM0vFPIVSIwCu4QX/ePEHP9eUywfXlqOR6qwbV
kh+TYZdm1NmWe/99T4cCbBCbTFkaNS0Ajos3DNc954ACSjpJkOMp3e0l6NFzfrVQ8H41Lrn/sQYe
revZU2dQ4WPbAHoXBwoIRHRqyloX5/yJAH9goZMySyGr8q9I/Nft9OiZn60TvM+GJeuva5BkAy7t
tMJtD94ZAST86z6gQ4vq38K2R8tBCQIGJwRuwgcZWWg5W6nR8325TLB9OSq5fn69+7f1Ais86eBB
rO7CoSmfQrMhgQM1UiEUFA3wRgAIKSAeGdD9Bn5BKZL07M8tFSLIzUgxXJzsXgzXEYGMBli00251
gmgEyj1rscENLLBFZn7xDIA5SsMm8kGY89KGKXlXSEmi9KIoLBbCKMxJcVzXoHziOq4S0IPGNCBq
kQJrqSYEaZvW3BsA+DSZgAqCyPGCQPnZsy2Q6pvbiHmD/4ufIBm/GNzgeA0c400QnSqFOqasWiGd
qUD3AoJDZLuCM40H0KHmHYaTGaUgwfN7vwQ9er6vFgrWr8Yl95u/7f76OY9fVfHE46zK24foERve
BjZLeck3HLE80Iv+oIAik++hqqyLEihHk14I+bVCDvkpKYrzGuTafO4BklLla0yNEMBOWFSUUlBU
7ZuFN4BkHHDnaBPqG5hcm+r/dnL0EsjWCe5nw5Lzn2twBaW+p2wTvt/wUjhOANP4xBiWmdwFzqt+
KDQDsimPoIrL9B3cEPkbaDs5es5n6wTns2HJ+eMa2LzteAbmZRoSypjwfv43uOOpocaLA4MzT2bu
3UX7oQUBubCYAOaihjf77vTdLUuVXgzF1UIYxUkpkt8/7v5F+JzMMArmGUcqkAY3DU5MSrpQ/sG4
t4LiRdRQCIDcUpTb4RAF7USlfuTPQwmK9JJYLRRCWI1L/n+uwYvcBuay0swaDF6qrygnUa4ekgBN
wX5lEPs8w7ZFctMioF1kfwmC9OxfLRTsX41L9rdrcCNd4nEedjIOvH/3YwKAvk6dm0PWt2fZBj7l
3FXUCMChJh2cZBuf3b+pDG2nR8/8bJ3gfTYsWX9Zg5vnovu893sXFOrRXXX8bxBIweHPrYMrTmVl
iJIr7n/SAmg6Bqif0lQlEHtJovRCKCwWkijMSXFc1EAfVUll1CFWmGNJZJ9IL7YuSTFUpGzcRK7q
Tem5puMjqzDtEJR/CMpQpBfEeqWQwnpCiqDZ3P1bfN59iaqEFVCZS9hktF7SX0bgVe4rTPwVIBmX
VV4A2+nRsz9bJ5ifDUvWn/9t96xvx8NOpW1Q8EoQ7OWqoRaafj9uSJZ97iFw8MjRLFqD6lqCEj3X
VwsF21fjku/tGkAdXnYeomoL0amqUlc/aLouqSiuU0xE8ah9phQLcyCwVMd0mShZhh49+9crBf/X
E1IAlzWAmG6pBkB7//PgqvW/ssP/fi0ILMOA2luQlIBaXyR4F6XAxYRk6D5GAp9SRtUjnb94ShKl
F0RhsZBFYQ6gNJFmtTHw35uJ9dy961ZYb0W1Ob1P8DT4lPaTEyk8oaa3T4iM654kLIdULVnt1t5K
jp7f2TrB6mxYbvr24e5v+8s0FFal1cuWxtoKHBqP0YMm9TPn7ntVb076GzGwJRCA9IKWIUnP//VK
IYH1hJTBZQ0M39Yf/znt7t39j5OnOEoqdEf7YEWrNj94+wFTUjBWhYe3obzR5NGrtpRkW3mOJ5Se
JV3/9S//up0yvUA2/4IQzOYHpIBaJ7s/JM3+bFplOSgwSkTFSHBTHYiB6hYYe+TR4yP1ubmwBxRE
MX6L/JuwnRy9NLJ1QgbZsOR8swax+l86006S/fr3v8aq4yQOf0rQAXRb1CgUTgTg0CYAJGmVlUn2
rjgQW6nR8325TLB9OSq5/ksN/BHXs+RBpWRVq45S6GaSY6hyPnXhSWxgitMJ3HBjkYq74Y8oS5Re
BsXVQhTFSSmR6xokaX1UvSkrdM41yFjB6Ynzjf1OEyzy4AongUAmnjleBEpCbZ/0ROGZ3k6PXgzZ
OiGAbFiy/mMN7LLDR3rExfTFHexlAaX0Mn7/dWRiGXu8y/QDwEeNbVxMy1XRNMBJVB0iQbWQTqLZ
TZhGa76LMr08NH9CiEbzCSml4192/0TDkajSMo6GZalOliBhkDPhu/hJOQI5NVaF+tGsyDFdwFDy
WBSFU4IgvUhWC4UgVuOS/Rc1eDFSUINqMUsUeANIuC4aEFEyQ7gvVCyZOlBCCyT6YsSR8FUUQDmS
9DLIrxViyE9JSZxf7f4gXHYrRcFVjzLF6ao5oupkTOZK4RQ0QDME5hBbGpwrG1h61e0yr6tuI0fP
/3SV4Hw6KHl+WQMjuk2DjM44rtJ2U3j/NMc1cI2ChW6hMxX4rkoHqH9GT8pAJotsL0WRnve5pUIA
uRkphXYNklk+Jj218/68ZOL7KjLTFtLELolRUpJEVgWXTO4RaHi0sqQamqQWl6qazSBmKZr0csgt
FXLIzUg5fKzBDXRwH30luyXKdmQFehKgC6pKBhHo0MMcha5EmQ1vgGr3Grhh9tW8mXR2KEOQXgbr
lUIE6wkpgYOfdv8GXOPJrtJYACnPJKeLO36NT5U/BUxi2nFIyKhTIEvyEdhKj577y2WC9ctRyffr
GpgKJLxGrxU68NAxaclD0aoVeuSVAodevH2AryWJS3W4J+Nd7XtR0bGdHj3js3WC89mwZH2zBjH7
nzrjKj10VO4pLB56s4JHtYwQ5HY8JZIqg50kRxv9n6iyYPxWavR8Xy4TbF+OSq7/dLn7i+Ys+trF
Ms6u2/ff9J7qPuKRLufapObS4ULseNUUl1JVQjt4T+kRoJAu8upmCYL0rF8tFMxfjUv2n9XgpT1F
5ezsHVxCSlUuCUonTRJUSBfC5UAIRxRnm7iu8VxTuK0ADrCNUUvz/E87mi/oyiZ0m0Ivg8JiIYfC
nJTFaQ2OwlF0X6HG0+Dqh8FkqS8vGPWk5i8gf1HSHVrARqYt9DJ2pyrPNmr0AkhXCc6ng5LlRzVQ
c9pJtHfWGT1UeP+okBmhS4IvgUsQ0wu5X3JsJ2fRN1Q8jagmaJEyPlCKID3rc0sF/3MzUghndcia
QMVO4ipRs2lxxJOr4PpBKqLXrWzRSVI14WWy5TC5VCtiEaRplSBIL4P1SiGC9YSUQKsGsYHW7GuF
JwBdn3o9LFo7ICnI5qovnADV/4trH3P4DaDObdS8wfrFb5BsXwxusPzz7vWe09kzqHbZlat74b7P
z6AytZRiQ6YWcBAbKRPOIhpDJwvasQFXS0ll9tXpbb+dHD3Xs3WC79mw5Pzpr7vn/LYmM1XpQX+1
4olH/49zwBYVUW3QPCtMBCNIowKcDoUGJJ7Sq61wmdkqhKAKpXyHKy8tUchrs+1yJOkPV2GxOGGF
OXnM2u3dHzPgGzrPleqzJIWRd6HKoQL+S/qzwZ+n1xgpwkzz5Gwko26nRy+EbJ3gfzYsWX9egxvu
pzip9AjQUQ+oOewI8oloOy9d2Hg6yLkgQZUjEgYq26j4tmwnR8/5bJ3gfDYsOf9TDdx39Hqt0pdB
AJnMU3o1U5JPHdqiWWrOlvB58xVMYNbIUILPb6VGz/flMsH25ajk+kkN6s4+fuuBLlZ1rhHhMeKR
xIVVfmMKRZvjPa07DSCKUHTVgeCBEDZESZr0EigsFnIozElpfKwB1GkrJulr7wqInOwaeL92G+Ir
pXO88mNT7UqSe+ERbgQAZiooTDDmF314ZCFCOZL0ssivFaLIT0lJtGrg3GuSgFehJgTKvEsLGCoN
gEZbYJcXpKDSwRRoDimpq2KRvCq0lRo9/5fLBOuXo5LrzRr4lK6eq8WioJ82FX2kwrP/0UGp8yiy
nbOhnK1sf3K0lZKaHbvUsttOjp7v2TrB+GxYcv6qBnrP4eS5Q/S+SqXTUk0FyWM0Ke8jkWjRXi33
CqAZAQ6i6hB4ngniq6ZU+T1fhiI9+9crhQDWE1IE7RoE0b50RuQ6zjIuvP/mb5gkXKtwApF7C7cq
3rzC9lc9tIF/ws9N8xENGHIJgvQCWC0U/F+NS/Z/qYFXKS3JOtgazRGlWhUiYl92xjTWUAXaVae6
0oDMQxGjIy5JAuQtkUpQ3AngYtN1g8xwFfnbbMX0PZTpt8TmXxB7Y/MDcpNcHu/eMv+tS2Z+dSeU
A7poYo8i7LuIJ+AOzF2RyvOID5h21ATDMWVkoHsrNXpZLJcJASxHJdd/O9w9148rbrSu+qw7QHXS
7Q0b0SbkVGC7ujdp1kfRtBfSs9V2baEXXPe7e9tp0jM/v1ZIID8lxXBcg1DHRdTrJhVuflWHhRiU
5yntPFmQQrhPAiYAzQTC0Q1cV6Fm5/WDrdTo+b9cJli/HJVcv6jB5l+8S9lPr0Ap+P+2JLrYiWJv
gL46nd2RYUij34DTCo4KoGa0r1OdugpbSelBqvUmTyARHGfhiM5vpavuePZ1EN3uxd/2ppztrSzX
b603/ozYam98Sm69Vg1eu7PO9KlKnxyIW4HqkEPhUxrEL5bE0rsjJNWXlHd1Nas2hNm2T82x7eTo
5ZKtE4LIhiXnz77s/sVrJTHbu0IvEDgfcBR/HKjrgEJJdyg1+aS5m6T5gkeh6v9EjLMEPXrerxYK
5q/GJfc/oYDvGhDhNEqir/A/237vv3VNbigFBkILKNVkkIqOwgWFxuHjrnaoBF+UcUiPaBmC9Pxf
rxQCWE9ICZye7F4CF91xlV0eAWbEzFX9Z5aoo8X3IVD4RB5t1VL0p8XhyL8PW6nR8365TDB+OSq5
flGDLLr2IH4CB6fKa0flSPs0P8H0TGs0CvuexuRcRsCgEQMgSrxRa1+GID3v1ysF+9cTUgLteuRz
fY0rjYNRaowHDmRqygTQkijAL0rA4NFlijo+0hmVjZldeumbS/LVVoL0ElivFBJYT0gJnH7a/c1z
3bmPqoaCskFjxAtHcpEB9AEGT1HvofUyoTCqXd/o8VuOJL0U8muFHPJTUhLXNQgGnEw7g3m2G9//
BAPIiBCUHbk4BQBMFA8CBcfULyEHW3VzlFVMW4nRs3+5THB+OSqZfnK9++3/+fVrt+rt75DUCPof
PugQj0vaaSnn5fJocU1hGTop6BNW2pEs//qWI0nP//xaIYT8lJTE5xqEA1r9zl11ux8T2PYBlDAN
IvMkXFlFIDSTrkAopRaQXJqA/DZS9LxPVwmup4OS39cHu9/51Ff1otmwOpa7xj65oqA/LVGGFMRr
bts7cNykxNgn9Uf5IG2m89u+BD16vq8WCtavxiX3mzXwcjUBvaF4eO+oM4kzPrz/zkf5QeFRRdwE
Il2cC8X4L+FhHEYmAWKAnmxaWkuPQ1mq3hBE4TdJaRQmN0RytPsDcR4P7rAH9nIOq+okQ2iD/jN4
5QgOpwDUhcOBwabgbzg63qJHnEzPWtL2Z/ToZbJaKMSxGpeSOK/B1XTeuev0OhMaZ/3ZD/6+pPcG
thcvLmV8PLvgMS7aruavJ0KGqpM4IRIA6tL8ufz1VI6mN4SQ+z1SDrmpDVHUwSUaTfuzapFWXJ5m
kqBJEApSODp8bzlBKPBkOgfZAEIp5/ZG2dNZGYr0csgtFWLIzUgpnNVASyWDuErnHL43upHRIo7r
BkR2r/hQN5ThQCJjqFqb8Y8NOK5t1OiZn64SfE8HJcvPa9ChrD2vtNSYZkz0iEMBgqVA2yxSznOb
XlnM9IczkIVvLVAYs5svdUtspUbP8+UywfTlqOR6+7fdv8HtTrx3HQ+7e+TF7V0m0eg2GnczVrxf
PwLjicRQ1S0USfAPGsIV7h6VNsKdQ1szw1B9bdTJyD8C7T/+bUHfH/++JPCP/9hK4RuSefMvSWG9
+cEN+dXgojrrfu2MqizPpH23UmPtjQgOBwqsQKXtIjBwExSkYF5UJSjRS2a1UAhiNS75ftbc/blp
xoOo0tBlQ6FWq37GdKvR4ip72HMuB8REMqRXbbiyS1Ck5/9qoeD/alzyv1mDYo6z2UsXx/Es6WW7
8P2XlRPu+wpQ2WR308eDeI64q2gox22mLiz8TIsuH4UDUIokvQzyP0eIIT8lJXH2efcn4eOApJ0q
QzqYZgp0ERFkhfgFMVj7FO8D+a5Sqg0gAqUjtQQ9ehmsFgoBrMYl9w9q4MQ7TKIpKCHVHQLlx6Pw
HmsBxwUevbAYzkFvQknlDqKOAIhrJvNHoAQ1et6vFgrer8Yl7w+vdr/zT7ujeYWcN8BrBznZx2UH
a0Gb84p2GqBEJGgyizaVGmpF5m8lR8/65TLB+OWoZPvp4e7Zfj7vjIZVeioW+Gekx3oGHiGlhRad
eCFlBkQV6Om6TF0Wik8JevScXy0UvF+NS+6fV5Kj+XZ+OU1A0hy4A3DZDwFbnM5z2ed/PvvG0uX1
oH2c05vj5O7HD9z2eLG5c1QthxKAEgFJOmtqCtfMP18dtg+vvhwe/J+9X1WD8WS0V7DX3vyT3c5k
+uMHNFmAvfg+MO3SLuIf9p75O4sZH7wvBdrMMSSbgyDGKE6mfaZI6SWpjAjTooHXIoVjogrImVKQ
JTi4UApUNQoJBx8y0i/jwbwXj1asW/773mg2vIyj0XTy4wfLcD7sjdPPvUn4+LZzBQopHzf/dzKd
2clgmJit3vDGbSau+6lnev3Dh8g1fnkO7F/H4U3UCq3hZ3fQ+OXeefpyM/MOZj3zZOI69z8Zdv+h
mcxGx4PEvZg9PTR9++FgFk4uHh4ng9+D4OWm9dRw7pvDuXfTtKyedfz04v3asyKz+RCPx25zZN68
HN1Hr9/mL3bUfIyekvbrxHhqNgY3z83Ry7xlDIZXz2N/3Bw+9G9+mU3nDy3/KXZOHszk4uVlemF7
g0/zQfxl/jw6eA7D/k0zCaNZv/kUJ49XidX3mv0X86kZzaKX4/nz8Lk58M2Xljm6P4pf/MNkNDuf
DAPnKHwa/fpw3x9fOpE9b7nBNGo2Zk+Hk+TFbvaT6OLxcd4yx96x0fefmq6RtOzHoN9ixUVs+xev
cfRlGka/3DfMM7o1n/cj6zhx56+Hw4fJ7Mx9CpLWk2s/HwT349eWa93PDhI/PL658YYH/Unca9rj
4Tfj5v6mlfTuzZbzYp0NZ69n81fj5cB2+ObhUzBrPhtGd9IfdCZBIznoBY0Gc42HVvCSuEfD4U3U
xCvXbw7G7uzQ9Oe9s9HYfTk0n+at/uTh9Nl8DFtR8txujL2vM6v3ejycxi/dZPL4bT4zm0Fyk7TG
c7bBY290+vI8vwrG/u3D0Bk3ybI7fL7xfx5Fg2+zefLa7N94n6Lk5r7pjYZxs28+35y+PEafvNf4
qDcbGE7z/n7gH9h943nYmvSmk5Phgzdp3nvGS9ONjNnxiIYBrfilf385ewlej+OJ6befza+e17u5
fr0ZOPNmMBryvf7D9NAYvLzeNydRDw7OvJvDsSo8bE6T5+fLSexaB144NI975ig+H475Ff7gdmr1
/KPew/D16MH3+78ljy+jU/v1+fUn0xk1/Ve3f/Tkun2n9TCdHE3tX+J7ozm2Bp9Cf/hz4CZXk6B3
NPKfD+cv/aNXwzhwI6/1MkyOR42+0zT64dXw/uHUmARs5m+NZ7t5b48OgqR3PH19vRhY3sn90+R8
HEZHnn1/nvQnp7MX69Cx581n6/FiHAx/fgkGx6PZ4NQbPR4/zILmwBs358Y9W992H5sPD/P2zI+j
5sCaH90Yk6YT9wp5PoUr4DZGYlGvP01vhNW//tN5dJvEk/jbdNGpaT1e/FdWLW9vdUMX/mXjus6u
IO1d/sZkuduaJIc/u53VlbzXBLgrU0/UrbZYs7p+6TqgCoWV+1+5GlbXr7MfUDxE/rQCyVEIXOvr
FxBYV+UPgUpHqB9n0oe97PoFTJn2rsAbEOMHQRbYruznFXjf68aa65fSzI3rlz+PKkauAL5welYw
n7t+X3rBYxL2g6eWd3//+HU6891Ps+nMcprj18Q/jiZO1DuMgt70uPfSf23HXvRwMjH6jY4feY1P
M+PBP3gae8nZ7HHunpvPD42z+Pl1dDydNHrnYwoV3Z9mj7P5z6PxwAoOBze+PThIvMmr2/Qee4nR
HD4+HPRZ9fKTOTMGcXM0Mvqtl9fn24ebedd9MkYHr/Pha2uYJFGTyp7PQzeym2YcJgcNe9AJSb6b
P8263nz0W2PQO234L4eTuXkaPgbnD553lAT3V5NRfGk7L+2Hh6hrvQZNb9D79DIbN+8fR2cP4+DT
7KZxev88+/wyvr82BrNRs993z57ns4PpyG7deLODx9fxeRz3voDgdfI0Nc6f5r2LeBI+NeNx43cO
/bDZ75m/m2Z85vEOtaZJcB4w2rp/Nn8NAufwOQhPbH/ydOA50+P5bPqz6XLVWffjzth5/jxzvGMr
mB6Fz8GR2/cPLdd5aN7c+1fD0fjMfH26atxbn+aN6GdrEJ35xvxvUf/lahRMTz0rPnqZPB5ZT5PD
m+fR18FsfDgY3h81ZvOz1+j+033vadB8iOwTa2jFzVkwHTeNG2vO22WcRJ7TfXidHs8GD7848+mx
gxfS7gTe3/r9xsHTQ3AysBsH3vPsE3rM8etz7+Th2Tiw7PtPr0OzPXMeDozYa7Prm/aze/3yND02
7h9+ebkJj15HPDZRcmL0o4vheGLx1hmjFs/s13ngnfnJ9DC6vznlkX1suU/TVjR3DyKHr3hyDt3Z
09GNEx3H9/bnl5f+2chuvDQ9+4FL8PUT9+3Bgz8/mT34n6Jo+LfgfnDVD8Lr6H52Mhm+fh3PJ+zK
+5/+L3Pn0a08sqzp/9Jz1sKbSQ8y5SUkJGE1YcHGgxDe/fr7BF/dc786p7qqe9bbbyGlCfPGG5Ep
0dme7Hr75T73b6+xPxjVY2m23ZfH501uTLfV+LVt6MO97j5abXPb2rnX+n24vU+N2ie398U7auUl
6z0928/G2r2vC1jA9XpS1XslYGe/d88/hLd9p6PWu/3OOD1Ld7t82HmbW3lQBsMVyx0fdSu2azW9
bSebU9m5t2t28zKND9XrTrVuFa/R3nin53SqTq/GT6nSTsqPh7cpfTrqWVrHrc52r0rVhvNplCa8
k0n/8nr66+LcLZUId+XXtaOaj/dN7W/HvWof1uNG+WA9TmX/3W7M78V7o8vNwjofSslxU3cqPGNX
P6jjfKaNMH+0kuun2X028sn7Vndu20t/dz6v1f1QTCrHlnU/HyK2tHuvSivL26+62jw6k3vz5a4P
05i1/pvaVItgvb541/vVXl8Kd1rsV699vrhU3kiqvt/oZmudXVr38NW+NNS7eXwaHx5npBvFLr7n
h97mcjRbreKgto1NW+fP2qI2LezO6zqrFm+/Mt3Gree5oZ6dV3+//rzVa31r6mnnFPBOp717vXZV
1+LhHz/tgzq2q3vVaJwHn+M53H+O7qV1cD6nI35x6NXe1ZPe1d8788LbZVuf/X7aPZWnG6ON68XN
2ucadzaVo1t9NPfxfXrfxScg3LtUOkd9qR8P0fTxeQf78sVvnI5tp/yqHONrbf3Qx+L1MTutY241
X5tbOG3Uz876dDzUVHPXzMPzq9GKrtd1YVQ256QonnuwqhntpphFcWzeg2dzO1t/at7pUt6ZzXu7
pOunz1Gt60TcxuNcMTabaU2fbrm9zu+Frlyqu2jXvt7U89zZG7u8fVLF5RLzdlDnbrHOf2pFJerA
AdU2v/x8Ws+j4iF4RwXWr/XlWJus343RupRf1K12nO+qn41xaD3Avu16tq/sShYJul89lOfA2F69
SrdZ53hcq3ZpfTfzUvumuNUsvrdee12uP12ecNit3ncNwKSFcjr52ysepYpZrqxn5c45K151+3Kr
+Yfm2yodavN9vk4fndzZtNfJa9dJYa7xtnYb7z+lXNVhm2rXuuPjn91Fvzrlp1Grve66OL0O+lwH
fOGrR69au53VawN5/+yODeexvSV5/nF2hzwgWwnru/qw+Xo5zw1xo3bp7PWmuvkBh3eMslzoTu2z
V7fKuldqQs+KU76x80/po5+QVNX+PCa39Xpv5tePDw+rfNT5eaqMnrVroYr6yWk/ayXzvCm11GeT
793mu4hqp+pLvQ8NncN/zc3pvA3v68vZPE/rVunT7LeK0rl7OTznPAv7oQj9J2fb3F+Cxr3xmD92
5XP3+pw2jc6xKJvnd7Gxb+XS8HgAPDrt/Ta7Tj/psz1931UDq1HbdqWtd49DbjdrxVs/19Wnfemc
9sb7Xl586qfCePOMkrCdfy7+o9bCXo+PpnvkAUlWXq6d1X17PurzibThfd5HHfKl3b1A7tNCb2/F
3Wpc3k6zvl2VSgfzua5Mnq1SuL2XTwYPrAwb5VLS2jf27uFT9RrTIry0th/1LOCKr83+51x8Xqrz
uBwUD5VeG5XiFTb301WtOOa9/PWwbtVm/H4e3Grn4+zp1dq1HxsTqQXTao2crdgPTo28WFzvx7i9
rlT9R74pBsV7nc/2nXPh1zuNstluPGv6kh/aB+Pc3BZWddo4Lmq7yrt/uBDWDjiHPf1U397udX6v
bud33lDn1rZ4gRStuzEtdgSBfF8xp9Nza/ipFkc1beHSv9d9/kSr/sVV/68pLVn9vy763yw+8vVn
mvuL2P7rnP8/WC/v8fp3rDedkc5DeykWLA/L/P07+f1e+ov8lnjvUjbF8E6w3CT/34/2/VV8kJd4
DxaILPcOf7dJcg/PH9UHnhfMbaplHp7235so/0V/5VHCcGkKtdz3Jtsrq/8v9BfK/Cf6y3PmuR2c
G1lg0izJshgF0f6d/j5r69PmeJtWjXGhom6W9fuJ6gV25Cb9lmqpqzoYV/1R7lpFhZonbhZ9VPJR
3a1yzYnd70dbldt20Et6Baf1k5dKerbHr62Sf5e8NllOjZZ5cm7e09qFL7OqLvZT7a2TXXIP9jba
mCddVs7WeKqGsUi9YRyMAi8dDp00zVWuYme403F6V8YYWFCZHFvkavgyCrXqLpw0dpx06Me/jPpX
kekvUgMKOn8vmzoW8btsavnt+D4+NjXDL9RZ+eOH8dYFneeMoqXK3njsL7rjhTHuZpGfVfVVub0k
G0fWWs2t5KCCUHvh5KZKesv5P0v3ZnSTXuJuVTTuxrExdu2XipL+sndUk/CoRi2duP2z6iv756yy
sZ+ruUrKejysKf+j1uay11RNdTMfyu712sZN9Xq9ZeLOo8Q+qJe2g0FZeXyksQzRj82mGp2Nn7Ve
rXx/vDqpcNJWs4qeqrUeeP5Gpelir/whoo0XYbhRG/VUcdu8M8Xh2lJOfEEpCz/+lQL/n0Urq8en
/yl6/WF27ILhLSjkrVZkL+vvoq1TWClVjp2q0S1UR2VZtjAYRZzq1cLf6WGuunz7qHWnN1tVtcfZ
8K7Lupt9jK1aq2RsjMd7dVcn92k21Ersw1nlWMheMXesI+t20FlDOUZHYbKiAPIKPYxXB+13oyPN
9NdKUZdSGHFJ9Zcbq6R7quf2kySxl1hwR9s5mkuSrQ69pkp+XqrXNOpq69aNlz6qQt/UVr/01Vj3
H+ZLv62Lmbtl45C8TPituqjBwIvj1dpwFijTfyp0HAQcnqrZPxnr9+FCfyFS3siAdUvZ3CWe/lsi
2yp9qtRhEGnVLjPstZUrpiqWWqia9VBV3eGvcSs4q7J+GS01jFz3rOqY9Md4GNm8b/ci6+J2cHpk
5vvZXo3PCHGPY0d1ba/5G12dlbvXyTyK+rkHFiRrdXEQZdZQQEgXlIgHT5XGcYQh085WzTv6Fa8V
ho32hn440G+1KFB6VY99I8sAnuSjPzpwaWuZ4N9DHxfq1tQ4W6ur9VPonfECTqAnOrqqtzmPmvos
k9kasDG0XNZlc75W5kV9dK+kW7qtwgCYqjBgmWyyRFH8V8WGjrjhjesaelHj5YpVsTr8fmEoH+tp
PoyrCbPm1GTrzeEJapxjOh3jrd4KVq1QZoGIKkyINr8jfhnDk17EGfg4Ho63tDkWFWRPs2njXwZV
Kn3QV3O1YbRnFT0ZxkOGoBa41+Si0lU8fNL+k0kVym+bBVfUFB35bxXfFaLaqsVBt/Xw6olvDweL
tVXWi+G4qqNsEXsXNa7aN+OsdsbO+OC/W+PtPNWVlm5GxxhsVE2dzZtV9jIElTPhfr+krnqt9ig2
qmEmDSbZNqXfnEFYNwOWqg9Ivrc8WDVn70VlXWLCE9IQTCbKmUpVk14Ej+BjlM1t2IpeVj7b9MoH
deoXIb7Tb9BUVW/08qqedlMfDVHm2n44bZcqLw1Bt41pUHapWhobkXZLJgzgancumijbi/jFjJbu
vIQFrM2XuqHlip7Z/flZTr+bJa7tl8y2Mbp0T3q0s/oHo28f/XLv2TupCXRTBzf1s9Xmxjqot1W2
HnrUjG5qBJSgj6U9ZZqjRDwBaGAgxt4+mQ+zrpYl3ReBjhjow/np6EJb8ySwt7j/1Ogtc/1QSV0F
uXYlMto39Ta88KGocjIJ+cysJAgA55KeXdTM+8n1zFyrbXwwllddc6bGw9/bP3u9PH/lHolNjad6
aq78GFvaRCX9cDZG7+hMXRn+4KgXU313ptojsnDpz926GhQxrRaaHC3XIiWVVNTGjnf4/Nv8MLmb
ulv2/KmHixZuqF5qQ/g4cxmS7ZHYqTt/O3FqHlVd9Ui4aO3EQXtjJAWTfik3mORf/Rc66QkuRP2m
mkTRGZTsJVdNIs54rAhUhYyrqUFVPdkYxKoO8+0XemO1jYeWI3suye0CkYxyWs5VW9fDNkB+x+xZ
INAXqwR8Yf7jyE56vZ+s23+ojtk0goca3UBmZtkw7jrHbG/GU98F6AgaSXK1lqDTC2C3z0YfXEIU
iW33Qi/0gtCcvHTbQB8PvQ3I0rqCFJvwZr4tbxo+1ayprsbP1cqDVvewakdNY8/4Crwk6wJJdh+j
vxnzXt24mZSOVTh4W83ooRuIzTzQl0wnejB1ZoVlHL6fRxVlySdsdetq7c4ooWgZsx+ftB5djZa2
H9/rknnWxjWmzsmccNaUMGy2iDFrbLfqXq0tQ3/gLXavrYDQDeEyXRs7vSeMexN79LFHTfUTHBVs
4ojCHzpY7dUiXS3uCPauFiddM59Gx65BxKZq9NHhyGNRSA1Oyq0QCCVkhScVSPBatuEIa93bGEHu
XnghpZWdBq9O9s6bdewdYJiG9LjxZwdzo476roaLFOyPd0poxkqv8FWRxEMtR3YqeiUGGqwMIfSn
0bLbaqpuem8c9VqiP4jFKS1gZ8jXW/mEi7e+gMcNem5rISctY2ss3rrbB1BtPIDk1shOxvhqgo5i
Ak99du6IZOeKZZzcfXhzbwGhjMUs5hMcVAO7/pg7RS6G/RDj/CHYWwNGnkrEKXFGdE6sWawNPFHw
dtw9aDyHgAEhGlaJmRUr8ocstxmLJ8hOddMTdNw7QPXbHN/Nh/UwXsbRPbin4OmxwOIVTgGyt4wy
Qc2JN8ppqTFKhOUd9HiewISGw5gW+XzTgZ9CayB+d5VW1d5IVzfDbyPk7nhtoXfkLKLaIbvF0DRD
D8d5Kp/5lCz/NL5ZRx1s9UG1zCD01gYRPk5HA+/A+T6GEzOAjd3WLWQmDOEbTkW+IicQBgPTA6B4
Ygbewj9olHS0PXu0Uf5ia+RR3W/6+t67uyV723sbZQurI7dUFZAZjk+5AoRVJojUC9vY00yMC37n
TSYBaABdwhM5PnmYk5peMZsY1uCVLYEx4adv9/Q18rK6aC720p2a5Ua6UWG6Otpr66nKamAS1/HC
2U75/tDB6ohzq5NuaBoOfg5kMhhuTLfhVJl7Tv0ReGM0NBP07DCsWjVdtShx0uPdYCRTFT4DPKNC
E1eXhrFsE1p9MNPBIGzTLQZMyoEMn7wmI//6Vqy3iOigO27sj31vsFgRpHWYYjbxUU9mSB2jxgnb
eM3gpFdTs9rtpBgu1OtgO85Oww5mkMW7/l//s1j+V3lMi0TyP5mh7EenXE2V/rsE8hszPBZF5fnh
8cXG2B93x7C0zE2ijD99qH0cL3xnMcT6xhzKWqoL7ELzvkyOl40hjG8OqrvLJHHB3aTvkuIFIzUT
YLWTZYKT95QdAK9B8mXPcpzET5JGl5TS6i8FgkdhECT2KJCskWa4QKNOTDFNV2XIDxQ+XQFlAmz8
cLyZpHYruNEqjqc6duDS8d/LhocC/INsJFH5TTb7DZW6axvZDMdZN0Y2/S7jiIf+ONsqa5zGC8YX
kz2Nx1nED8gqLJfMT0zAJ1i7876IqiuSjP3U51R/HHvhgOSFJrM+UnAzrs8wgG4O3PiEzmgV+10E
K+JKEEZG4hf1MzoYiya62RgtZFwu9Bg3hI3DhftJj/DiozGfxkh/ydgZsXSBbuxkPI76/T4RE82g
iV+pjCtdvJT9Zdd2YCd2X3rsJf25i1oIhj2+gyX98hW5drCkBV4Iw9Ac9aOsH82zrr/IMmlc+uon
pJ/RckJbzP87fvrjGjL/IMAIaDYwJ6E5M8PQG9COHoh74ytpTILHJON04JnhLNThJPT4a+BhCjEq
BsJif+hPsKYwjQeUE5JAvD/lMDJ2uAZT6mFGAedMuDpNx/4qntHNTq0AzTRNnZ2iU2+wQnerIdEE
dEBgkruDj8OJDIsTwsC2J6aJqWLPAEY4CUwuHmaxl/qQ57+3NVYX/jLrZTNdmYpPjTRN1iJ/M7bi
2WmyHF6tGr7kgySqGYqkuNCNUDXWxfzFULCZBVQsjodiD7/U0sUWmIKPvsUwxIRQCL+yOb/9MdlH
P8K8/DRFbrQ5jjEeTK9P02J136hKc/IS6ZIWw5KEkBczMhzGQ+7MoPx4GC+wf4yVM/kl19CuCI6a
AsLk0J4f/Bpi8UMuFMFmnJ5luE4WxZ6mBOFnHSAF5oZ8kyTLUF4sbUWMvFALZ5aiYQdHi+TSiLM5
FyPmw8XehgJJGfAxXiEV5sKl/jCDb6p5H2eR0WFGvCQ+ia/yEn6I34oj+4acyDniuRlCiqTfhESW
GY/xUoQckUtmXc7qclKXeAhFHGjETstcwnCxeIt+Ga5VKIAQh+5n5LEiRGZBi4wEQdF+t4/3xl18
mDS3H3H+F2mZPP2cGV1/jvswfzQvKozx3gzHkgFEkSiZXJnWaZbBcMG8OyeDjOZ0Q5PMf55FXVpK
vhPjOi4RK6Ha4zn89FLM2pTKz9ckxFlpi+5om1bdObUqGTEv4O79jNZxWpvuEAnDkkpeP/KNWOTu
8k/0/RYTYZq/vjAnVA46ieWBBZxEBSESOFkG9kQF9ghfikiE5lS4MBq0S5hZK3AfRJBEc8xkXFBD
AAbD+ElcGRPYF3WXySAJ38oJPECpBzJ+IYvTRvh5YJow04BeTHox+Rkko59R0FYmYR8oMEeTWUDh
MJiEdJP0RWvA8xLXnsAGuJrxCagE9nwu2IhzRHO+mT4TBmZoEYqfEJtefDIniVIAnghs4g0Ycdj/
DjvphXYE3I1AQJqkUc8cgYlBuFfwm0kvCNSIMydi3mGARxIX5cRJODOBrEBMTX5A1L2UqDkSDEV2
B+p6YBKz7IlwRjYh9ajszLWZIEAHEHpSGgWYacDzZKpYGD8YacJUl8whYYrAOReTBQjKCc4xRjkP
f4wShDeivz8Kb4iCi+mNGC1j8szZJHGxGcYREgp6wcSMF4RhbwY3CskPGDYZSxIwNNTioZZQDiGj
iQ3onxRWuAp7JgOmPYnvnicDpRuqJSoBsyUaxCsnnIwYlE3lM5DLgiUBjnGDxZMJHY9QNTJDGvRB
9VJEMwkHBJgXeRX4H6YepecAPZgzlIBr4NJoTSTCmauUAaEOrEeUBOansThvSqVz5k1mHB7g8p43
mw28FWEfAwonMy92KKdQfI4dxD4KBiiQzgcr0IEMfiahioQHl1tBU8LZBb5JOZVGiWIg4oA6axAi
Aj4GZhL03SWiRBAwv5VD4Als7CrCvgEcLxhwCInRXzpE7DTkCCvifGIRNEF820NnmJ8DQ5Ie5GNF
qAI/ZVLoJqUpQDeNDX/sjKEteL0lWIfDMeGVMR76WeqZAGmchh4oKcE2DSc0Bw8EJ7nYkYDkEUF8
wBoQF3Ader8iMuFH0JbhyMjicRSn9AT4SmjlIJVbDva7dDckqsG5w1DO/6cYWpf9OP9ROWYdnveG
rvH0++a/LVh0SnnneeWZc0wU6FnFBAYhQxLdkd4XR8cUhQRnouq3SvjlUMQiIhsR9ovcyO9LtCQK
iIdLyAULmQ3wh4/Id9YXcmVlfhYFpkTRX8d/ETMBbGBTQFj6/PacSbd8/wG6YH1ZyxGi669ThckB
h1Bsqb+N3zr7hgIJz13+MyQME+XGxGBnhaZRWeZ3Y4fBImHU7r1V6sBNRD+cxWH4ggx1HK9EXXDM
lU49rvUlloLQwHuGPhkgoWqM+mLQFlLaR38p+vuGkTPjg1/IDzS34mKLeCpCkXOJPPhVRBT+Ckvw
kuHKOIdkkoRk/oaqCG1wVliWzJa2MAR+Yx2QVUwNfyFKOSuCs0iNSSJsFm2+oRe+tRBmQZu+GBJi
oWnhCwz4G+Jg/l93IFBlkQAWyyxf7kxkkrDmdg3MUrifBMQBpkgERiuYvxBiOC+DyZEeuOMIJfiy
EV6jEfnqDmOHoC//Mr+vsX9jFxPvJ9Gcl1w5HrF202ddi1oQNMX+IZUlQiMm6BvZk2QAUDtExtzp
8CvYvj0RAkQk6fdBJ3TGYgxjBqP6Q2lewDdYCheHNAt5BshtELZnuyMTQiUyMHvSBPFB5hKEEHQ4
rEkW9gd7p+pDoAvtyQggJWRSpUXYDgAG7HkmcCPBGvojo5DBYw7Ed6IeYktlma4XeCFpoSgn6w4h
MklPzhT/AFfFm1x35PV/Td3zSDfoROLWN1RS+pyAxhhJKr+BNOLDRAemjJZolYo9r9KBZuhcQw4J
kXJdLpJAmDoT242o0TlMNSaikDwgsIj+bbARwwFchUMwnu4YcQOehGI0AoWBTHy1sZSY/2VXvM4R
Yo1NcAwnXhwSU4B2hhGGExso/horlk4UnQi3WRInJIQ49sgD7lMiHTBHecHtQza+MxgQA2ABkiRI
HLI/zpLgR4YzWUKGyMKEQEwICKtBiLbgERwRhkucQ38jYphJosPlsggE4Asxky/KZWQ4EizkVdPt
uz0CS7BMRiOhzWRATGbERVAdUfjKX1DX9WNCF0PiMmFH0sJbhZiDKWwHpYvUPLIlYtLMY+Fp0qMM
54pG5/MvMxLdwlUlud9oERjckkSeUiU8Vzi9HGMa80IjYFH2WUk5VSoBkvUT6z10JESCWaAFYU2w
opmJclgfhov0RqwL92zzJuFaxGOu0kVMoXSEvalv+Qd5YKvmAPvDctMBwYlQDKB41JEI/2hBvpgE
0oAp0IZJkWcyEX9KpICEaUAamfIED2F+JOQRPipGAf+ZpIAm5oeRzcKZ5wwmiGoGNZiFaSocbUVi
tHBo8suoZoR3WmLQNrSBRtEfRU2sMqUUlrJwFftlKk80h6FAHgaSgg7QJthDJ6LQcY18fQI9meiZ
t5N6/WqVHilmLTAOQagV9YwFzrCi7jL+hwjJQ97+MkDWeSO8hrzjeePfKhqsuD7LJ55dbLDMCZDN
XXhkKDU3vJhQSY0AnBMcQEsSQgAvyQvwAo4KGAohJHZAkftAMFhMDACdyG+kvCETBA4RNQ1SQCKO
shcAQ4FBil+ASjaFB8KnoLnkk2AirIJ/xmPr2wNJHfhH3BUsC4Qast0AZk9xX9rAkaB1MmrqP4SG
OARnODWxTaErxAVQhQO8shhCa22QTrrHet0AhgVfpK6AQvFNqpfiVCGYIjSKTmYm/gkhtwUgYWe4
jaCANC0ZOckX0RRSiCnGYooQM+mTvCdmtnAdCWhDYkkGk9Jyhe+zB8HzYt8ZOv+gTW6J+QdtcovK
7yWDzfa5uV+vaHNMToOkEGk6lFjNej6pGBEM30QakBVJo4QVUCaDHkD4RNm4sYRwdD4nUEfRErIj
12AaAq9U9BC1+OY3P6EmmnxrShLAudZgqjQ59uEsRABkkAHcfwQvru5/Qwrmgy1gEEtqhFJmynWy
BA76jGUMfeq7hMxsTAEat4H5eyFl7gzKAqmh1vD96I7nLiGq72Zz6yyL8q4gPXMjJf7yjy8ayQoO
RSmbV0lAmfYvMsAUJISZonSYBCqDl6N+AW72W9g9LLrvBia/KE+R3oiVfy1KLP0L52QWQCcNAbGQ
bRCVP8VAKRITsyT0yBdw1qNe9jXXbxUJSCbCwTqCFFymKiy0hbqwx0KIT+2SQMjQCFJmqFcTnB/G
RB1rAZMT9o8OWXMT5CKxxRMQ3q9PqdFRxiOBBVShMJxKS/gJZIKgxNaSMLVDSJWO/RVDlviRroB9
Qwsz7w4h9CvAazweeIyEzEJshiUaqBvFFaE/ECsqBuREDrVwBXPr3iVBJCJAAxcYNXLENUIWIvmQ
kWMCmTVehWmH/RmkMt8PEkPxDL5hgOzWoTopMuB0yQiiyBBSwEi+qcs/bHvgPtT/8I8m7zXT4MFP
He7U5rasP/vHe1ff3nmnGtBOuPpYnNXHV7Butw83xlSJoUkfNgv0ZEgQpxlTZsIUqroLBx1TleE4
HoFh8wr2ShEKjpGQb4aJjQPBKqRCRxNRIjVuEDII5F9qO+IENseTZMT+hWVPiuN0IMZF+LMZA4CC
e1JixFKonEqdIIgBKbwO0a88DDKEuxFwyIJJ87C8HtUNbJe+xAol6cXqJ6ZQE/AQRkRiyEyxNki1
1Kt++b3vSSfQAsCI8A/VFcURSyWhDEI/BQf9WC++rNpfISfxcVjrOA7JM1Lvq68YMQhu+77jr9hZ
EOCizGJMjknAEwte/X1Sx3Ml/kqJ3NFR43nWPLuu82+7gRqPy6k9vT8BOSCHkEIWic8LjeZHCdpN
nYy84tcnvJzioMAc0CT1ZHEhSYwky+HrVxoxFCCUFTEyh9U3jf5iOIAkJTX+XqRinLTC9LmO7zF8
shuxwjsckzyQqoF6nGNIhsf8BU8lGPqCW57zrY9KEbX7ZkORnCFw61P5h3aFjo+LfANrn7bGXag4
66HMYTyWwl83Y0wC0sxAKpZUGn4pbTWM2drE65QTvynnXKBVIrNYsNiOifkIDxID+masohs0RiDq
sibp2st+tz+XiyRIEsbBUi4HtsUtv+wDh1wwE8K2hP1ojqzlDODNhKDDtUKuo1NMjyKU4BsoNsf6
JfcijSBvkPYlY5ZS7q8UkZTxyy4hFrRJpZNpUvngatwFTptQAZUhyYFvrCZcfMFcjBzsw8i/H7Qv
iRatU7SRWIUgJOMThIenw9iQb2BCnpgNlCChetJboyxhFHIaxOGL3xL9bTbYcS3eSZ+QbrlUOpsI
v4MafOtClI8oIskiCFya8eF2lPJMqflw5uxbz/tRVJmoikv9A7yGVwg7BHWZwoi8RWpxhKpvYXKC
/k1KXJgCXIOT8BxzRMUOD14wAqGqO4IgkqbYw0/OcISPQjqkHMUoWTzCZYF4j1j+995Wb/01ZrZr
7PvkiW0V7mH9M2Z+GofN/njA3dg4ZZ/1mtVuFpNVXNV+x22oUloaJ5eo5WysnZGHspJe6b/N3eQx
2oeP9Nq9m9e4rs8HxRZutjKsWaUndG/s4/hjVNSLMMGmHpV7JTYflcMS9d+dUbHe9k47mWVtu1mj
F3NrhfOyuJEBDd4HTV1h+xW3frBtpMMqe4Wl86u9d2rWls09ubksdNW8GB9GvPN8yjrdJm1+rFP/
HR65yZHdVOxoG1WsXVDpX7uF9za33COhD2bTLPuHwY4xH4ySbGZlxfzibs2quTbv9s7a+i2LUU8V
e5amuflq21Vuwn2ODlVVrCrReaM/k7dqsElh8GAnMBsLdKUXPvTNPJrTpGE8R4X/Mp62bF+YVFk/
PztlVe9WvZpqsx2tbuVsc/iY++jILteNTebAd5Nl8vTsX9SbFX2HjSTJK8vZCZEW1iFmT4RdZjvL
nR0K7H5cFs4haLYUt814zflBn+zOpGXnBrsxzP2GTRibkJHc1GVQKtHlOimrFx2zh+asWi472qhB
cVeHMUVTZaT48j9btWUDksfv3OE2FaeF0m/u0Sop/6iztdO4qXmdnQJF1AGsDjdWi+KDt7VYPXOu
2c05hw2kVjNyb68jtig9hx/VHL67r2Bvrp13+HJPtFZs2UqxN1tR8TYvP8+14v7NQ3x3bmzxKDAP
g/s+jXTtsnnA2Vsdt61X9fg6KrPrLCucp9dx2K3fZeNGNz+rK43nDjedtbgPbsjtxOVuzbkNm9bH
nBrP5D1ke1l3+jLKw82J3flmXe96jWDPTo3qzMrNHAJas5OaUQsqVcU2/BObkS+qfFGNm9066Ffd
3HWiy8U9nroYTvFW94baI20Eap39Q/Zko5n1MipRqV86cZurOsafk/VZ1vTbf5k3e2shJdxos8yN
l1131vowYwdDXC2rdcSNXezbaOgOa/vlZO1DOs8f9jixExHJb+xa1E5Qxnn1Mupeza2cVGlxfLHv
oO6f3SabsC4odqe2k9NgyxpA0auPudfAOrDVPzraRVoybnaeNvTFnob1DBMxDoPHYG3dr3oX3+5G
yS3767Saq5Jb6j8w2Z1ZH5WDcnDUuVFsVLetD96R7TPPkln1muin45zEzU5BXde9y7hitbEgHAWQ
v1jPA7uXqmaTVakte3LiWsRN4maro25WCZ+8q4txD6dG1sapb+yT8x9GDceN9uZ4bbCR8btRCpdl
I3PNF7v7sFelYUTcGkLr2dase7kfNd29xw0c7L2ppJsq223uq/Ow6V31nj2Y9tp7+Gct/W4MfF2t
7Sd7y6a4eIntRiWzqdmB078ZHxcOdzQq/dzk5hl1YKvny811Hd//+ahp7ByAlSe713K77O3Nu2af
Gds2G+xlm9f8mtVG/h3bxm3Yk0NH+moX+mM1NXN1gbv+S0cPZ+sejZ37Nv3FWe+DtXlJG+oABkRs
NgS/qENsdXSnz6ld6Z+zk3UOd5O1ySFutdaXILeKEfsO88GcvU17dYKxt4wD23iv6hTc1R6kpeMP
QLU2O3rqyTbAh3ew2ju2RnPTjAf6WlHL4DZKPI57P4zcvCpyjMrknpzcOyPPvVyfRvmge/X9Q3Tx
j0g21+9h5Yftr6PaVt1zY131qm/VitZnvenvuFssfl3NetHbcCt0DNx/uDuJnZ3sZP24t4rxOBvn
3Gxmb6IDW8t4seq9c3PKzj6zJptiHraDxTggFerbmleHHbZsNOJOK9mQyF38zr5tbEDxqlFi95bx
ij4/51m5+zIwlf2w0b+ala3qfHoV7tRaGyejdeTWHa+GWd3s2sVs9Rs77rszjnVup/ov6s5sOXL0
yNKv0i8AGYBAYLnFHvvCYHC5gTGZJHYgsC9PPx9KrVZWqbo0PTYXMyZTlZTJYAD/4n7c/fhx0xgs
jmOc0pkEjytyitSjiW99H/BFsiuKPEXrBU9YHfOpdSdTtut7snQRwMuWnCU/g+jCfaubT719LzaT
T58YL1ETFYG3ngbrscG0LwxdyX4FXAc/vuENv9wXv9I541mysMPWZMfu5PDL6k3uirvXhSmLcXlO
4AuKy697lr1V5Eglx3T21NfV4ZBjMmBJZ+Z1cAZIf0ptPlxOwX7xhmDQ2RRCaLNkWt1byAUo9tOx
PFZW561e1n4OUW1cvA7MSsVeHgY7KXBGT5p1UkYr3QpmYTeZM264sfqX+NyeZ3+2E5dmsXEvf5VH
yfwS3avAm/1MzrEvHgby26/FJvYlX7cPrS1/iM+fFSZAdNpTaamQpQprZRUnzW0gPFaeYD5OdPyC
XBNXvGc0U1/g763czFIPEq5KtE6x17krL7igcZFYsdv5OEjvqjicK8m8vKrbBSUE1utt7fqp+WP3
ntnpXcDSJHDSxW27Dw60P73sJr56N9Da60j2AD+Yc2hfR8stbtM29NPrDC19dHBIVn5suF+lGWzn
W+KudwY05MDT4U8LULWqzVZyHt5OxBzpW8WSPaiyB9n6+b1jvyAIN7hpuOFw+pzQzm3OEeYr8O4/
sIRmZElsEcVx/n0r4RUkNwn2a3m8g0EgZmd2sIUWp/uFeWt/Jq7mcHuh4aO74EkQ5SDlmp/hYSCD
/R4fA6/canBmW/iJtgy5NvRvKfe9seYNxuOanfNt5YmuG50FulBkek+oXhfumc5wKNVY/D1d4z4c
34+UF86giUr829i/ltYPrNl+wCFW5jcbyGmBkO0M/ujtcqLedvP64Py8a6fN18Ov99fUel+Zw/YH
aQhPspcugvj02DSW9Hqa97Gz2m5keHQnTqzhXvXPyC6PrZ2dN1BqB3tyT7JuyfeVLW8WOuTsltvW
vKXHxK3AZJeZk30+AoL8LwFmseYV5+4uOlfggCX5052NLC1ohK5iDQWsYSNkpW5eBW1Tw4odzvFz
dpKsdCND9oZ/H+7fhn0pmh/x2bC0izFb8dmTHHk3QzBMLcX8aL2k4evizWAXXn83arf/iI7prdnQ
z8tBzi19cpMPtbOEh5Wj+/DdfRYfKziyj3vOVT9CA39p8SefAqTlCVRYmMY5cRg2YW6NwQE7uLHd
Pakxuzp/FM6w28qGuaZfj0aKt0l0i8BS3lYghtht0s+6gBpvQOi8BvfkHBw4SPvAW5GMoMnZhC+a
NuyuArFV/9a98kr76Fv9pt7lO90Lz7HfYwIfpvaSXgpbkDDsOGLdWdnlJd4arblrsCu5X9KNIZhf
yQnT9BW8FfeEu9KY6UH+GTrh12iJpxCnKdPabY41rORYhpHbbpOjciquouqtoDJiTE+yPx/UXXxS
rgmHhQ5vt3C6vSKb+U30+aGP5J6eC48G2zuY2OrvEma08PKb034La0igoZO/88jvg61IpiJ43bhd
qdtR2MXAJ0iWtffAoZ84/77mFt12HZvBZMk4m434cLFY4oqOVVPJQBXGAo0G/yNwxlN5D97Ll9pu
9xJ2Mt1Oh/WPpjKLwA5ughWurHKvcbMDWzl9BMf0NfhRHFE9WdduYBzW76vjuJsUs9+tHRppP+nH
t5KrrHupbAefvTXurgHbPN7X9+aGFApnSHGPqWd4gz/c8GxXg/DCqW653X7oncliCvf6pd8NMLvf
5HP+WtHunlhCYlWTl0VmeZhKS/uhfk2ORByzslabyhEUZ/UJc5iuB41rPGLJ5K9gi28IDQsvEK/d
lh/e617uF40dXw0cV12awmd+RADCfO3g0KfOQ4RofwMpn4SjQZ8dHPun2Em9yKWvLLPDXewYx4gm
AljQgtM6z3sAvnhormvdrM/vgcX6LkGQqpisYHcQnXovO8ni1vxdjtsVL5wl0BVWVLWSJ/ksXObt
yhJ9xW2h/LJUnZntnz5EgEfkQqb1keZ40s7h5+rD4DwcZSA+PRH9TnxbeRrWVY+QELB1W8KXRHZB
xKLhH0t3Huw4MHU3+xA4lT+To1SbwrO6j5YvxoXsK+skgMJiR90nx+Cp3OPurY4w86xhEJ/S3XRn
EZ0eS0VTE5Fj9RVsAPQePHsv5BIfix9y76eYSSDIU37tn7p7ZA2HNV67sNNj7iSUw3p7Lsx+I/G1
k6XgTCuuFdCHIuVsadsXIbJXwEn1tSGwzdzkzGXEXTyuD3O9pxPGxLO/0enyprk/8o28tOztbrE/
3iS3sr50c2WZMfZegc1P38sxk73eqT+KxvRmmhuO8p5mj5NMSLBJuHU0NUT2Z31EjoSmhenzcZc3
miduRHf9PfiT/SUsRbhN7WTH0j5fq/1adZXYmfDvoK0V8hjuUJi6aGv3btMfWqu9DoFZto5AdEvn
zafwXH/Ux3wjAfxGO9NtbUtreWcVq0vOW87H8S58Z1ct33IbVGfqtvrnKtkIF+U0ZVZfm2ltc+vT
yF5HHFx/DRP/VfgIPfHcJU7fuVpjtsnTAyP4Ixi9unebYVNa/cNPEpyi7Gm2PpmNk23qfeU0qhkc
hm2Hg5CI17OTYd2QKQB4R5gkToxu7/FZQPbKu3b7FZ06qE74/X005dC5qsQ/Bk2p1xIP0E7mF8ik
zkzhokvmx1J9eDEsCbObmbxb6HV2c5bt+Xu2VI7t5Co/y4Pk0xa1V80C+JPS6HAMgC6iK9o6XDeq
eKI/rB18gboTLo/vXDZXIAuAiJnjZmKvuBtwo1rrjbXD9+jmGr8W4fAfqllftcrMaKVDU6A11+HW
+Gm8KTRrHOqrSl9UZSkrSyMUqzeTZK+krfjZhbb4MNXzANm9MPND6qR+u8QbmYmYih8+G5a5WXqy
Pj+2jT1fBzfyRdj91FOziuXKvpXOKXYPrIBkPh5ODlwevWBliomn43lGb134Zkj7Eb63MNeNNXDc
UWV4WEZjdaOpp07zHtZmNaMfZQYER7ZEX0N2fm3BhMJrjf0CEz2swdGBgr29m2jZ6A7Fz37fOA8a
vTrvanB7Uuf6eIqeKuv8SrxypbvoRJcmblp6aawgM6ttRsKh/u02VZYQgwibI1G3yV8vTbRcdra6
4a4BWQmB6CTBrGR2yxrnNCDFWL7WWdN41rENSNiY2wBUxFl3Fbq/xNfOLfgl4U3vrPlYfI+XhDal
wY/fNZA9rRc/NGVT0ZrwslY2HHbyDkgNPK9FU65ALkngDofHA3Q2b9QZHAUMjT+4u2/GJnSxVC6R
vHU5ZPYriQqM4kxskR+RujKBhcgIXWMfHL/R3PqWHmhjWjqx6EDcrQ+k4ciycYs7/iBbbBHsLVAh
xs4pt7gOs3wf4Vou2HJx7dcGL6C5NCgZB3qtWFn6g0hrNR5pkR0F9+UjJ/lnbIHFCYB6E+4JPaBu
an8HoNCwpFhPBGK9ZeZHCehytpydbmNYJavO1Yjsiphjn4ANglPKq67M+EulES1iw/qdi9PZSOYn
W0dc8kMz3NyPL0vYAjp0l87ACKw80C4AmsSpvK93OQZTBi0Bx+zrbQKIps+lRdSaOpsVBg7xD/67
uMNwS+h7Ah66DaA8BUHyuR+K9W39/HGPtpnX8Horesq5pfynuy6rIvkA63qDsI5Dmw/g3b6FPvks
kR6ax7JQjSc4k3V5HWkgC2nWSbyGpQT3caWWQ6VvQifwE97vkvH7CMFNyTfAmjRlOfHWKT1eCkiO
LJnb+NFl8l5jJ/akXf1jddwCqB30MKz36DStzDVheu3pfoNNKK3P/BB6hL9RZT6BKXsi0ILmF2w9
Kjv2R7wPzzFb0HCOqUYXmJ21R2SwvvCn+xm/s409wjP6llZeZm2NJeSibptgCB/W18BORUu7+RJV
h/vJ/pSsmGZk0iCH0Bq37W7czpa3giShHCLDWn9FO3pHafeT/cQXbHSX7tJ34xpevpkvEl/ZYnQU
U7sMZ5rj7tlkYuZP2QKHJwLRz0C0O8RD8n2kvEt0D13pkmZpChauJNeibvEqdkqN2ud4nziGV80P
L+HE/kQniQ7OPaCHLUxNxZFegEirl92SINtMCVBF5bojisJ9Np4nu7bUz+2XxGIWx9aa72srfBvQ
DzDecrJiETxN1RS2HVHgRCxo2I8truua3R+A03wTe58ZzfKfoY1FzTKzA5gvy8a7sWYAk2UrAtCF
YRnXhlPw6r7TOLcYmyX5BK58X+KSJdAjYWpeqS9/ll80zYKlM/PWb6LTKxzjw4lNaHcEK0vklei0
zWqOQJREk6KPN9npm2rLPb50x25h1RC0mkRSpLZu+eGgvL1yB8ybeibf8eNMRT11xKULjazh++xP
TnbqrHbXcaEfPwoiuA2aQMsiuT2t3JAgRxNgx+t7JK5mu2LxyaM5+WUgNcU34eQ4yniH7cu8pSON
pH7nnhac5q1dAYuxj2yRZuGH9SY474nNhxIMQ+IeQFSLjWAr1P3DRSUqN1eXZzDYZ8/vu1pP+8/Q
6S2Jteh9GXMQgQf5i9h5uJ83mVVUOeaYFPJM5Ue2F/m8eSKQTs3Zp9gguCeCfMxp7hjcuMUErlzu
AcsdOUQytO3z2ZH8AQErJQZnJ1/npY+q8bg7rzrt54Z5WzrDR7pD+U1k/5z3kmCt8uhcNlf07ZZe
7CkY0dQqdvG2oFRBBzGLQFrAOoDarBMpF8h27CIpPQ6nTGLyFNj75HJU+M3Gkr27PTa9rx0KSyCb
l9JFrVrC80m5YLtNcUPAwYOSDmGhwe3Wg5Q0keVOpRs7ohP8SPLOincNfu4Ka6zjSqfk93vM9SvG
Gxd40u3Gzogla/gOaDBiq1ZHECt1Bh2PcKy9lx4oMm9TT75JXgdRpneWht3eqkgIy7cRE6iTzt0r
NlTsaYGLWK1N84YEDM/1PZlvq/dxiyoHb6fw1gARFuiJCKkle2231sOqbpwUWkzLzXNnh8hLdPtm
/zRvwzNZHBKOnBfgIf+DblBHsVdeI5vfstnt+UsrunAbL0C0feFFXyjLcWl4vYAEzEBBiQPJfdsR
2CK/QIhkfmhkgmX48hGJF4WSjCecSb1dKoc1PRn7goTcQSP94tf2MeKuBOaFFPLsk96OtomX8vIr
c4vYAmhP2Xbb/IUaxltxWFaRxnJ7wAUSkH81mwm0LaBewEqQx3ZWtHUfQVSk1CXa/eXQHHapS4Ju
G1r50/g1f6Vv014Yrc7w05WdkF6JrQT3zpeprzmNjSQ4aKtnr1pTOzx2M4S+jt+H0BF5wsgOqSoV
HMTGvr7Xi1v2iHbql2OInZEA/YiJspCG9YKcABUadji3vrZ7bDpLtB/9hrP4VrBPk03gYn0+7XUi
pNDG1/AfHNxErzINlhfVkeEEUk1yQTuWNuEW4s36qrCHgWvYH9nBkd4ne9Mvjm3T4CsSjvAVl+6N
lmCPbGLDJuEr6BIn88Hhjy38/Np7fjO4JhMHvaT7VeMvApdOSJqeSSLDfctB1gEqG6wt9tP0S2d0
H5vdkxibIvlP45ZgObYt+i50ZHJLLoafkaDPrMNE7o0f2YSWsglAjdSbdHqSeRqb2qNyRQKxp2RA
5q5bvnf7KVqh/5RtaHO1vj+eKJ65K+4DVRnRk9yNYo2fhl3RVtxaGWgNT0Aiwy2OEdmzaPP0OJJm
XNGaSchOay+Ner7k3klNplzkify/gTGtSpu4qXgmgiaJ6i3rG7qPvWFTGWjNXPFLt7j0FK+c0Rk/
uCg+J/VTokuVqg8pxLW1E60d8M+evLU9cSxaIEi5ScyGW6AsJ++lMOtjtNX9jOLFaPVOawkbQj66
mmWTa6ZTNYltlnhL6ypL2x8FD7xg7jPrecmBFp7AgSdR8i1Z1HqoJaVP0imzjmtPO79+PCWesUkO
sgc0PC91pm1uC4mJgXojAjSeJFfb5C/xk+A3fu/q3vhWeJO1mwtL5bqAK76pEt6+dQw+sCiathP6
qWQTN18tuAKYLpEMOo64EODJOzkG3tzgAk+7Fpz0ftFZ2tglaDGD9yUSYBesgGhgZ0j4Espedub3
hzAyfwqU+xJyOJWzzZ+o7VmpmxH5x1bFlSef5FBx3JFNtp7rQ/TMLfc6P3ImWroBEhRLvOhC93bF
nsLtcC4Fe3bx0QJe2qca81J4yUEyqXK0LiQlfCU+49SxDz+JMM1g1zsfOvZDPRYbkKG/ciau5oEy
aufH2E1ShK9cTVM99ti0+oARomiK+bQuoyv6P0WEBtArAnM0G+Vl8mrvlfZfdqT/Eu2ShyUpYlb0
/CIfcig3lCyeeUP7Pvmv1Bes3bSryB7CCRWtJ4E89OQMl9m9aPsQMEONjgcO/eCMgCc28xRtFMDt
iwjvTLaG3bDV6d1eowsAOAVv6ljPJW8ImDsIFOs0RFEy1Ft2yb6ZaBgXLX8pc4wujzhRqs/Z3NaW
wErnxrxXuwQ9kEU5YVFdWr/lvVvy0gqnOOSOc2wmamNNTyqNmsXwJKNVistEvIA0fM+ZKG8QWklT
xvaOlNUm8c/HwqOCt0tt9ThhjZEWOiaL+XiYByBK6cuUOjmVOZeeNnN/tJ4WdaHEG6jdwDGInyon
OM6ao2hmqpvF4RmhxxExovXGeLjZVh9dRbCG1pFPJGmRaNlVdo+AxhIeKeabIxl7iq328lKJU9Ye
8pp2/c4ltXs2KjuoXhRa3Gz+ybWmwutnz5NInlUGoZAp+CIkL+63/Wq8YCkxQsNg1VQqptJ8EHhV
98SVq4N0rTOisPJOCkk7KfJu36qH9AOxwjXF5JIyzD2mHpohC813ALwTu10sq0r4nDqJelXBlU5K
sCVhpxWroCvdJiNFXbS4kiqmTZ7NEtzhNbqSN6HEuxHRfxC2lJd4GFKpx/oofXVPNKFNfpvaGUol
v4UU8SnZKo2lespLDQ7Zdi+Zk9r6b/akvrSX/PSTEp/LdkTbYgv/R6Mcn2LkOBjPrQeLTCRqDzjB
IpebHn6oB1SOFLS6cvdl8NdkLLflrbUQhYJuFaMZExzQIAC7I0QTOYh5+ZiF/bZ5iba+EG7jU+Yp
u9gNLfHHEbRyuN9nN2FzsGukcLLtAJST3GJPrXOjUaXMNmh6/BghSlQI56D05CBr6XKyfRbcVC/h
XYUsgDTKw6l2DYLpkalfh3ITYaFXHwhHqp+jY5xn3Fi1odrkwC8Qcarh60BHMMXB5hQWZvNDsJ8l
ND8GyuK1G5OE9jBkz5LTnfKTNphUDbtd4ySlS4YmC635K0eQhkq3nXhwLk7Djn8+6dccyzJj9ZLn
9nkBMjggGn72oYtNe1YOoh+YBQIg2wi1ApX6/eA/p66GPSRV6DwoRA+INAn77LkTzWIbbZVddpEu
pJWw7iK3tKAuH+257qb0PdfkSDuKXy2xZwIeyg5LdQznUd9r7BtJZk9/iX8q+/xULdIfs2Nm/mJ0
Vu5imRehipRLF58lR4Kauj7p2+5qLEwGsndA59HhT0XMiuqt3+qviP36qi8D5Ucg2du0m997Krm3
mRybXe3ne4nPri/GmXDZbhCaWFyecMZKUL/0njGe+0tu/4TdAFItdgLeX91pZIImzkDxvHBwZpyS
yM9vAqqFnc/O4PuulFFluzgilyH8FPzQ7j/BAwKIZ4lCzO3DbnbR4v3hFqiAgp+Udbet/RRYgq9f
AkewKcp3X7tu94xBB+DjcB2K6h3BhnAqcdQZ2RjQnF2J/6a/W//X7m6oqDqifBqke8ioC1X1l+7u
UGrqSYlbpAQkWqNfe5eUF96jAFM8bBgtbAaBo7faFWQksx2givikwgoYuCkILr5xVJB56chUP0gN
x9b6SgJ/wRG5S9AUu5SmNRTzAMJUV7lumNGFs2hwLjPrJTPRlDBs4kfU1H760OTA2n/NHWOCOe/w
++6737/jH5iak6qnipLxjlAriFLyEPuGKtBR+hGcax0XvJCMRIfC5Ut3GGDBLIkd4rLqqjwv/SGz
HxNuSUgsYb5J3VPC409TClhLFYSUm7eAWA+2LAw9Dx4uDHdUj1qyeBpr9kXKhJZe3TxPCYF7586W
4AlbUu36ebAbLFDrNU+5DZxnmxeDib6/w3V1i8PgB8cAj75/gewFVBkgJiCChsH+jpwOZCRfowOS
MgLLaUBqe0Yvhg9zezY5gERxZVdxRZM6JwlnFWswkbrBvi48rdxeW884Z5sUz1TaJcqxp/yHfv1t
+f9T4/3893X+g67mH/7vf68cj/jef0lo/v8js8ld+eUILuL1vxv9YXX1x+fHf01w/k1afvnEP9Q1
GTO+MuhyUf4+CF6iGfQf6prG3yT179Lxvw3v+Ieypvy3ZXz2okfPkFQ+CPfxP4XlJQnRTfiQ6HHK
mrKM/fifKGsibf2Hq6IyA1pmwAymgEGIorooj/xiDopRHRM10GTbiNrXLKUqp85XIRJKq4NI1IZU
tILrKiSHHBbajSlxGmrwXtr3B8pGU+zVj/ZVHnTCsxGvDc/9OiJDs6Kw2M1kIZWVuh/HubaG9GEj
Mfzx6IL6wBw/lHSzpDODjBx3qyKXl05whpSht7SiJyugU45MJsTFJxVwqqvnUddvYqIeW3X5mTH9
KTfDu67ZDXiwE7/L+kVZj/cxoSQ2irAxpIfhMmXk4bQvfbPLJEFxY7WJ/Zi6QmIYLjNHnrN6SEw0
R0dnWnW12dfzLp8RE84p/8Rj/bATKXtY3Zy+z1H5lCYdAeekEldIKt6/CnI3HrcI8fpJ14/H8QED
bNL60JoKQu/EaN24CSkDGiXhl7plMsbDEXtUTKl6PZq3MGIl87R6fVQCueg8i80+0ys3WIcjScBH
ZKKlLZtpAcKUduV67D1Z7AqEt2cVCeTkex1HG2FsG0eehMSuhoiqlPZ4fwjJU9i2kdlqSWOPYtXu
ylC+reWPWjrUbd1vmIFMcatElzhLyLHkSmkn/fA+KZKV1R08qCL4nOeZdZ4QtkpK5KaE6GGlkXhX
E6ptNWBYG2vdS2R8wAz+UItjIyezuxqoiwvK+pA3EckYtTsow3xv5JQi7JpNHzNq6+HpoZabLkh+
Vpri6/rj6dEH2zzIQUpTTbZzOXWyvmWUDM62mLZ9sn4v02y/auDLxYCk1do9UJVPOCjGSCtvMFpZ
FDFZIB4sXb4ISrHPegbSNGvpXItQEOOqee27WEPZvqBIkpXnbnCNVr4Za6g9a+WBWCbzFKxwjZai
Fu71uPhmdGhKBmIoNAG5eOGmSfIx6FehLbeBXxjFu2g4gWR8DGy8ORQ1R0npDpOGMnapfeZSuHv0
9WvViLFfF2tIsoqy7AkHrdXQ4Yq7H0kT3MaUXy9HUAc46feyLs+VSGoi6l4fjXpLigJpJ3l91Nvs
x6w0hEOZRo3kwSiGMvexHq4Ui3e56g9To7nIl1MxbS+rRijMVarfcgNeWy+AtRrFr4f0pyZAbYpk
bpeuSZTjCo7RpG7CdbZPalI486GNDUCOlO/jcr4YI/hvCuOb0c71pmvj9ziQRztQ5q0R6ptakB7O
uq2o/bcVGZNR+ChjEG6cEsMZXJm6aaw2CXdJk7/PyuoS69HTFMs9PJMVuo/4JSZTVOYwal+CWr5X
kkqC6CF/llHmBvK8iwdlH6X9pYfpOlOGLYrAnVLtda0Yvt5FTvlI36dHIdo51eS44jSX1ezVUUU+
Tad626mviVA9rQaOrxZXT3GbU2hBcV4pkBd/mbJU+jcAS/oj+FgsqoKsDtBKVRV6fn5vUVe9ogxo
8gI+KgJtKdzOkw4xO4HQQhwfa8GtkVKm7pTOOpDG/4OxLX+uXv07z/vfTnb53/upBQv8lxv/f0MJ
W9YAuv/9dC7SqB9x/fWrAPZvn/ini8aj0tnDmC8GA6Mx/U8XrS8zthCz1pjLzITZxXv/4qYlWWV6
NtOElqld//TSMoOel0NAqxcucf0/kr/+TXDpVzi7nCjEvZDAVphu+Bsa+NVHj6PcVeMMobRs5buq
tj8nod/KTInIsB9Z3XynRgrXaZ1/ylL2o5hHay31T7lMs0DWUH8XDKWBr5S5j6y2CmO+tg+RKUU1
FTAd2/jLuv4n+vt1VJi0/pMLoCy6Uaoq8tRMwPn9BeiGMFittVyydS31gzomTSQFmtX1Bn4vig9h
/mIULaZ7mPellFjBGqZBvooIlKRSMVdZ5Ihpo5vtWqD+sZ48PWhIoIsdNVljPtVyhZvNSaoqD8EJ
suRUyQeEmteWjsa8rRZBZUlwh6pSh7w+J4aVM07LTOX0o2lCO4tGby1N+6yB9qit3kVl1k2pa14q
0lLSfK+Y52VWa53ikZx1rlBb1YBccZcqJUNJvmQDsm+9YuKJykJGbR6anKmMjPTk6O36XWP0mNkM
8ktkrG7zoGVOWKZnhpRQg5Y1P62VyKqTZrSnqHZHoVozuIPafzRqfsPPpKvWzdKYgiIooy3Jovai
KbQDtNZSecrFqLIekF+CyHCUqd7PYx7bsdaj+JiRtKvm6FsVk7MoiZ+CzJCyLgENIBlZCf6gjg/o
0yp1sFEJrWZlG+L82TFINc/hMOQDlc6atEJNrWFiY03hkQymUcfkeFPCcPGtqJLOSWFS68bTNIeX
x/ochq1k9YN4i0GWzqNpPuVYjPGKFK8ZGLF/1L0/BKGbVatPcV0yXGLOHT0Nv9KchGrdkbEVKxrm
BCm0jHTz24QrJiTc+im69rP2PAwrIvXhOyvwy3Kfzu5I4k7oqJU0KewaJTtGj942moncQNRTGpJF
igyJmQ1hZKVaBX1Af0CFjYjy/udhzv81S+vBX/7Iv5r/D0YOyBizvzC0z0//cY/rMC7+Y9NkzG9v
fmdyl8/+w+Qqf1vjHlcML9ER9Ge61j9N7vpvor5WmHK1IjBh+BY5in+YXKyxxLzjZRyBvpax1f+0
udrfVA1TzfDdfwzq+h+M3PqXiQPMHGCq6W8TZVc8zR+8uMDA2SEsZBq90t6V48mb9MD5ZWH+xFL+
Sz/pH77iD6EXBl8yVgNfMUbKQS9hD4Z2jEnrKQnG0fBvOur+RULyt29TmRTJDDND/s3J/BLotUKf
hq0oBnY9IXBdnEol35flZEOHC8vkJpTd5q9fT/qzb5SW6FWVREJVZQk9f/lGY13WlThPga33MFjN
Usx2JWNvUkm0q2DyKpLK8arfMUvEU6J0G+fTsZ0UfwpX/rLYU09D2INql6A+/fWT/emDoUDPXJxl
aLNBqP7rg0mJImWMRQnoKhKuj1XmYx2cVOp24bLXtf4cZuPxr79S4qD/PiXF8ku/fOcfdO8VmcBR
FIeA9e6dea1C9vvQQgZbTvajmL1HG1tjAZexW+i4MDJGY//XT/BnB/rXB/hD3q/VU3WNrGNgPzKy
22K0jZTU/+uvkJaF+xWo6LwkQ2llro6mr5iI9/uFTbSpLxlCx44H5XkWi/dCV3yB70qTo9FPGzVX
Dr1K2rpF8rstz6FkzVrh/ZunWN7kj0+hiWs0ZEFsIlDj909RK+tOTtMaekP/3g6QfMbJntvcnprM
Twtj/6gIm3FyYbxN1gYHoLO76V7l+nPUtH8fMw/+/fPJfavllf/lYRSVNlbCQ0Dkci5+vQTBpIer
PoeWMuyKAL7HSOMLDiot4capFFcrtKphBUui/lw8ZnsZSyZ2VPwnZcsIK7OtkJUPx6Mux1s9yuxO
IjtYdQSq7CJ3VkyyffdodylB29TPS/Gpf5A5T2IYrZP9b5b2zw4RV1mX18w7/3te6te3qepHoSpR
GditMttYb6ttkLgWQkeRkTmveu8RlXaaQmkIOodxLgeZ2zUZb1Gztv76URbj8cd11UUJ+RhG1ihA
zd+vax5oXOABIr1W2eI4ufEweUadnx9l76yS3F7JMQTTv/5O5c8uMXPI5ZUGuMcN/eFkrUJdCuoW
NmYq3pgkZoMSnXmItxVhdzUPLskjul1fpSqxxGS9TXplW4WUAZi3uFi0pIwcYxL28mTsuzi3444K
Ppd/nqmIx+jfa+FFTQcnME7lfKw7kmor9Wk1TZ44jZ4OvUMoGUH6qE6PECL8PFH5z225gqVjZPZ6
Bp2Jt2kd/ZsLtdL/7EYxz4c5WEsUJP7xXs+RrqdCqxm2GqS+pMC2N7Zzlvv66l0e+12Wt5t+PqtN
YGdMzerWFIDawAknwSmmjhwZfG7KthM5hZYiZEN7YE7X7Ioybhm/LRmGTGFm65oy/XiqONijAD9p
6l0lWFtzZew1iebUZHC0mhYDjYRfvcJmq/48J9epTv2edoM5FRwtpTz3CK26Y+YDk+ZG+X+Rd17L
dSPZmn6V8wI4AZcwt9ze0ohSlXiDkFQlJLxL2KefL9k9pyWSTUbPxcRETEcrKkolcWMDicy1freG
zeTgR+ziXcnMKf289A03k3TVpVh1FEq9Dm2NgQbKz270cEK/GzdTI/atEoxV3VaBsZfheHWkcfVu
AC6q5naIx6sZTHvva/zYyvo028bW81G6K9Sy0ti4wBDT7BxFyOaT2hfP6U/ZANYfF+fQHzYRb0OV
8DWceTcF8UZfGjDsis5pN4a8zzMx3+WZQ/yYKixTvG5e/rWZ1clpFzC37sDEs23XTbsmQfov0+My
2UcjwpLENLhxvjMde6/vvJrHm8rJ13M8bm03OU5tvMnFzJDIYdso92jwo9iUbkK7ZaDkRVj2JUAB
OXhyFyiMXiE6qw5NTBE/zm31jQNsM4FImuBsN3U7Xe2RL+YGXworeWAM763fxQ/RNa7cx6ZmPIEH
VrzIY1cP2yVFe1Xmd3Hm3/idXIVuvDFiGI1Y3QaBcfDYr7wp2zf+XaDpyIqBvzEe3HpgTTN+wgjX
of1ZOO6eYVRfUn1CCq57Djce9dN846HgFzvhXDL4nYE9Uu+XlfdT8nT1IaSfOJMTAdnXDo7l5mkW
tM6y3dfwnElJ68kSkZk8TrG7dzwuru23Vs5+vEywsoWHqT/hDTYfTQZE6434JkRoqIsGYxxPeWJs
29I464+rhmUXLx0T/+TRlxCjbb52Q5Q/wacsBlv2yzv9YT6N7ZIPm9wDJuZODDF3isMgA7ZkIOmq
6bE2hnoZnz2hDpOxHORwsdr+oGLkwJWJdiZZ1eG0K+3wnJbevp6wNvkTU12pIRJzl0Xi1IKH5nJn
842aVOzjjHa1R3raIU8ti71pxEwOhc/+WXTYL4zsXqYbO1V0cBRijNlkGtw2Gxhr/En/jhh43jyS
qesPThhtg4DbIrzPHS37pFqaLcM/FSOW35zYeUrZFDWu7TPchUuqgfAKRiYXVnfoGm9lchqWLM5p
SVZ0uIxIXfZdtvIEl1ocrRi3BH/LqZBudhDqPAsGpq7yATB3ntd+HW44F1ZitEDw+f7pao5J9Eel
V/f5Wt/RgDVWufPambEXNQg6RmqteNgEOcelgymRX7XHLuPNu5IpolmGlMKONqNJeoLdbysTUaDB
xfGr7ziO+XmSL5bA76cc3blYdsagDqM7bqwm25sxOhTGNU4DBW2M8FX6cI1hvLFs1pa5m0z/2MY/
6YaO2YzovuOjJrnTi1l5yVGwGY1FAV5tb3usF1xJLjll7fiTJ8kKACQxXda//RhYuJit9CiscRPz
dHUNkcUZgyiTrx01g8v48gSw3Y1OEZvCUBT7kWQDlc07m59sAJW04uv7Z+NbR0To2YHwIJP88GXR
tbSNlwfKDtdOQChHoFZxOe16YX9wBDsvwSVdYhLB44LDASlY3osyNo3cvG6CEDldIY5FKneSb9h6
+EDB9PXeVtkcvoNgai1SfnteW220qaJs3bAqKrUOKD0jXr+lW3bhFG0Gkwcnoj+cIXuKrUdlIS6p
29uIjSVQf4DlnyNTrFJKyPfvl4YNXxUwId+FSpmxrMJ50YQoJ5VlEQVwuEn6NRpvRSM3nRArawof
qSMumUuAgXD3qe0cJ/5pZPE2Lr9aXv99cewLZNeuTGFPLMXo2fSD6sp6q9BjJqX9XERb3nMl9EvZ
aot8zJ3cC9fzyG5hqENXqRWY+fdJLTuFF3wJ+41ji5UfYPUem2+Jr1aazSldY/P+nXpzZf1yKS9u
1DQURtExanAtnOnqNzH6w6r+lnb+4/ufA3P66on4CCJ0vJNvscJeVHdD3iSGrZxwvYz5VxBSaEqy
YVp3H1nlegwy7jUN2hAxHHde9+xNBVEDmT2c5vbWDbHVsMmGUXswzGHbhuE5rm6rZtgWPVuE7D9o
5603bgu1GPCz7/Eq2M+92C9PyIvnNveZhbvuK17pedjIFq0D006Lzzy5mxmuicn3N3r5M5l07fes
lSW715tiQb3x/r3Tt+ZFNQ5VbYF0g4Qz7vzFrTNS35HNZIbrwnqaOmgZsz/pLiah4s3Lj5CFN/p3
3wwcHajmUo47Lz+tdn3YwAZtZ3ooemfjpfY6jbCZ2PPOqSlr1NP7X88x36j8+cgwpApmb2No9u/t
Ru61U6ESPrJ2qUg4FHte1aCNtwnZMaG9SnP3MkZUoI2x0X9EgxrJQriJXZzjWhyjMdvrJdNl+ao4
uo04zs64maFhi8XeizmnrsnPYyjXaUa0kFQHaF9OjGizJKiWK3PXF8OmGQewXKI9nNXEX2d+64aS
a9fG8SXwivPghbvle9xwzBXGpylDU9J0t9acroYgPCeZcwmkOEIAr5JYHLMuOXYF1Wqb3hdAvf4g
9jbzbs0oY0xzf+rJ2giUfGD/MfPm3MJqhv06azYBy0tN1POp3KgaJxdnY1AJCDeQZj5U4xf6QNfv
hK7Ae36v7PqT3uHqnFahjC+Gg/epXlm9unVnVqhmGRf3aJnLLqCT029eH3IMd+2tQU1l1EytJgki
zN29rnk59zoSHqiZzSU/x66xNir6YoU8XmY/B95VBxjH7acH4zvI4m1DmTRwA0Wy7LJ02Ho1TUPS
HSxrgJJIj1YzriJzqwZkYEO+jyjiJXN1QarhCuKdGuOjMUYb5dtH11YnL9qLOj3p42Zu3WNkPyVN
9JC7aL6wIRqnjjHQucntrsJzpzhChuDspPEhny5Tl6/zhbm7Kbb9njlaFBc5kFANImZ29ITd4+yn
e+C01cwppivFaFErXUPL4ZuRffLyYRvTozS0S36FVEuF59lH993K4+iolX4Sg2puzSJ+COdpFUP7
1HQL/IBkwVlYnDTO5ISfRA9EMDmXsXtyRL4XNJ6FH+/CglYik7uJxyGH7+lYb4vgsR04WROxckO6
CiD2hLrHztD++0z683545RP/Tym0xIJZtaxvFALUVs0Mr89R8+Ybwz901FSuOll4zRP2K5ISGQEt
KeCdS2cw2DD2P0d0x1FII1GSz8Rlhpy9bkYRlLKMeH4x2UrhQgHapivhTVdR3EKSO30FeU2L1z15
loCvKe40jhpEFL5i3Fk1o8SK4VDP8ujMGDDALmSS3S9zgsMQWAbIpRJEFQDDaLRXqCON5YWZqpvW
FHuj5THwo/pmwUhpRMmNO2dfqftdXILGvNZgoV633jQzbx0/9zhs9TunC5AixNnhZ+eZasM1i33j
jcAi6uBxgqiI1ydwb2x6uiSgxiCxqIWs8Qrw2dg/mR1yyIrbbPC4Eh4Q7ZHVUmiPj7O8Lqa6e3+T
e43eeaaAaQyJWwuJrPdfQCqhZaY994dOKzY+6a6lcKe17fanhUZALzVdbyRZ/Mn3uWJ33nVICVon
fHj/OrQ477ezhMsA84c8FEwODkxdmvxysFVmY7amM4WkwbC66XWi2IUGBEcifOz9j0L0+PrD/MBD
DanHGAfs7r9/GJNIjbI0YjTOIj0aS0gOwKzINOjkQzHf5EDlvd1804ha52b3hpCbhkNGOvNVGn+N
NJ69ULdNIx/mKnjMBnYuxz6i35h6Nhg5bhv4VWMav3suYE7YH6THmHcrGE/T0qxSPq7oPztV+jQP
A4kJnnFOs+Q4zt1BINSuZhSFASyu7sR8gIO65uVKxN6aaQiTClH4uBsJBdFo8eJBWY7BvPPnZTeO
LnbiAvo16k8hDUflO5cqA5IAiuh8RFpD/NDxeiLluYbesrNLkPZqnNZSjTd2Zz6FGer37BNKsH2V
xwyiJYakK/xl1cv4jzRYsBfguC+t+ToqNuikGE41Uq8su5oi/GQvgC8le/tSnN0W6fmYP3ZiWzrJ
vZFVd6otcPpTfQtl/fAcRD4p74uRbbviqDqWfAmsYUcPk03yFx3cVD+ZGUb3kWCIieGClXFc4rVG
N3I608QKPqmherILyY6NbyJd9h4b+mzme9dV341W/j1PnoNeH9ho/qSM8Bh4YFJsIAYQXRcbD0J1
3wpKuXos9sZAZINHJe40ZGY0xrnI4j+UM2ySECAh26eyQ+/TRH9FDbM3s+U4fhlruuckPUZBeadE
hPWFE17DCXZZ3Y1gXw7XoYG7Lo4fGmVuOYOcjDJBBWfDDj9lXAaY9b0VMfuUE60x6RHbZjvP+NpB
i3Ij3Oi3sEOc5pTufrLogFlpM6CX41GZJvZ6ir8yvX6rajL40nGbtfGDPkH82v9sjeWNr3rSBMqz
DKeVyqwV5Pn6+aPCdB8XhA2WhOkBOfoKbKXJ9/osCWWxzgR0M54br8vxedCg6yJgJqcADMTzwy/R
SFOe8fW7/OyPf5nSPGQpGq2U89JYHoox+G7w8ubl8L2PjS83ITq1m9H1HisjP5dYGuLgZ4SPuAzH
XRi5+65mbbkR2ImPeDX5rJwY0326dYJ5rVvkVjzmgfspNc+Wim+Ttr86eX7/jB2FxVFiu6f1Tzme
dMMn2va2NtV3F+BCjv1n18ONUSZ/egl1j+yIYQ2Lbwk6ds+ud/Wc3yvlf2kcZF9Tsu/s4MEVOHlV
uknG6Ots2wygVf6jFxR3rsrXpTduh+Cq8SWNDYws4qgL/pp8MAMNH3Gc2xOCc4/0kwhzBVrHvhLA
fCQQ1GyvFfhozbno+bvKco5h/+Ql4UZ3V3N12xrqe1Kn925GlhjhDbqU1n8KxvCou3pwz3PX2fiD
vfYS/9BlStK03wKrvW1740tAeIKwrKMs7pwgBRbARGfbO2O2cKOAj8dl+W2x221aOORrCqpXF8MF
zVu6jB80cG/ssQFT4OFzaQzMVzygAsAu5s7E20QSUTWLlS6PNCbaIdPTcNL7m/orARaiEyhHOkKt
w4KLesE7moknJ0eV4XpAYBrb2UYXnJIHZHq6sDK2+r31qv1s2B+cJ9brs8uFjwiQ5wYeNIn3ggBD
GQFB5o7+uiYpZJmbVQ7QA/qw1yhOtpg7UNJVYmVPjvlNivRMV3lOJKEEXc9dIfSItft8N/6vqbF/
VXr9e1n3/4uCMK1LekcQ1iaKU/xdsQI/4F9iBZsG93+0Cg4t6f+WcLv/HQjTFj6eCmb9WII18S+x
AmSZA01lwTK7iDH/JVYI/ttBZcbqdFiodMz/kULMeotlDJ5/EKyrS9n0exnjeoMyKk1MzTTgXV79
PY3+IfPcY5o4qDKtH05lX6ay5GyrvyRd80HJ9uoNB5QDxYLk5DvaqAt+//gwEqER9hkxVln8OSo8
Sn3nWAbIY9vgMFbRB6Tqs4LstxJRg4AkcNso4pzgFfYhladSf9SQUO4+dNaxT3GZtOGx7NoH2wTp
dcu/mxbjNJExaWGdu7KjLIoAQMRlGZyTadlnmYfX2o4ekwD36OCs48U+hXW7GT3rklfyoP6YM++A
pOvatueuxZ3voTFq3LWf+4egKNdLlKBVwDlUhsfYas8xvlkogtE29j2HQ0LSWXY7+cuPKCfyFiOt
iO+7s3DS42inFBGYZPjjKKM56cxtXahdONJc2/lRlMduSPfAxoc0V7vebB586zyq+FBZHFGLcStS
eok6ol9vN9HAIQ3jYfdqBwJ3hIDsMhxmhnnSP7Tz7ZO7uFdzDn6iOftgs33ryYcuB58XaAzzJfBj
BaLvSukCxZTXmnZh0Gb07hwZzo3XWh9sr29/GOgcWkusFMGLVW4MZVZ5Aw1KNmP3CttdBRCStqck
a9aIx9e/7Ad3/1hOvwoZX8kun6FmD0ybxW1b9ES/r2o/TYToRxC21PR3SzAc+P6r0as+19HRcEIQ
iyLaDvZmiS/QnvvCN0+KPs2Ilj9iNWE586yzCOcfTLW9zG6xGsLwZ29+9DK8OnL0u+B7IoQDxysS
6v/+S7skI1mJEiKMmiHYFiyXvPUfSyGvYik+wPhRnPLDXr14gQl/KLRQ9iX67jrKjfycD8u94k43
vHUn9uEIsQMUqvGABj4l5pgv0+SYQZP25s7JuluHl3Kex52mk0xFkjVlsSP56/W48cb02HXnpgvW
wiVslSYqQjAU82swnbVb/Z018XaC5g2BNnSDX03TKsTUpeuJfuGPdUAeUMBlgEYCPkQLExyyg5Z+
WdsFWgkL1IAOPkDzP5c0+8BoIkKDDsOouSVJFHOjNOcHpgfLruzmxsz+7GEPxEjFNU/btkmOGqww
p2+N+1UTuDUdQmZMu5ofprE6Z5GINmCSLCJ8LbrVkkLHBuwZgTjq8RRoXtsu9i13KIfD1mD5kiFU
qMH6EG9IoA4/puOlqY6TP0Ljnq5HMzypeoooC7R0SoN90dWrqSHguTSelmq4xcYV0U3bjOQSaFRj
WdZBTyhD0t70TvRgl3IXVRHp3P0hteEAKdj114nbhFoTDUEN3uCEWGDi7dgwNZvUE+vU23LfqfjP
eA4fNDkrIbbmJUWEiU9QN0k9P4l7lU7GBv4AswFSCNCdBGQjG7/ZvcWw5FzaV8vtm32S2uO188Zz
ZKcQu6oBpMFB3yj/MPn53TLbpBmOjbyxZhOPssBxWxjyVFd+u5qKYtgZmPdxQz3msKN1053sQqxM
SYgoHUvN/TAGNChTup8QROhGqQCr0k8g5fcRj94E+HCYwUGXA9Xb96ehksewLc+WMV7zDHkN9Xie
Vqsw6NYh0hwGhNvxUUOHKo/OGuGMKRpFjZs+dG9iIBy9x/cVCxDqTjc3Lc/N6/EHBgQWcbvpmzZ9
tNVKjWoIPtdKHWrZrzTfpBVu/cL9C36Gcb7XnKQkrzhA5av7iB60oY8BKfvp2sSnKAFrAt2cXKAt
mrWOZ5ct3qelHK9FUt7Bt9kWUG7tfxpHvjUPoUO7MCeEVvfxc6cR5CbUwAQLGu38iAQRpA9yvvoI
NKQp91ZyV6GK0KAwdPM6rQG1uB9J7xzbxN3rptTldZJAbO9vseLldqIrdVqDAAca5ZEW0P+6d1XG
5DbFkodrEFSNhTsTlh07/4AzFK+oNv0xCPFR0QcWZMmLhsAK+3Q0aK3WGu41fFJb4dN6STwOLC7f
6kEUyVHxuQLitBvjbdWQYwSHuRjl3TxBTXNXwhKHfWqux96lZQVnRbwnRuDB2PscyxK9yk+/JyiA
av65BU/kztWJ0PKrm37p3ejLDJBflfSdE+Hb2G2mLNpIsO54dI9AFeeZzg0U80HjnF0C682H1oIY
NPijKulXmgzQfzYHpG2QteklrhfnVFV3Ghc0SAU1jOY/PXP1vdMuFv7HCR+8AMhsv/b8zuDemfVw
agGCGhvAPRMrBy2Mfh/eXxGWVgT/fsR4Wl7Fp9k+AkJLa39/XROjNNJCdAW8VjucNJ2ihVVmnR5x
/tjNvFWJe5kXsndGUCvEEZK9USO7dqFu0yn47BBDkBb3Xa1uw5wJDeSetlRIGsfUkITeFIQkZ2vC
f9vwbvo+qRGIbtnstfZF/96E7T1utrpXe/627Lp5BhLYAbQgK9FKGg0utH20ccX33CXsrmluESsf
8/oZsbuJIL+Bzs4FOcOhBvBgCeyMpGGbrrPftll92BhAZnoDEUQFdNlFE6vSlSAZw6rI2kMOttf2
uON5hzXtUefjLqhJGZmgZmCSBPZCFz2Tp2JSxpedRhY0JiNRJ0hwm5B8WppQEy0aVDIoNrqyyD5W
ABGm6A5TAFyDrCp22h3QVoiaqpsAXehTDdu99BL9R8m/T/laH97PyABvzhICZEeEB4FGaAGD/tHl
DKjN0Uzxv11KZ58b/nqxye/KL8JP7xPug4blkkw+hNW0jYHkJW6ISeyFDz1Ihwydt09LfvFTrVlc
DHYaV6awBSQZozPCorpXNliIE/5Rxe03CYaIxYV0Ggdgxx++ViUh0PoSiumaQr8CrcAIDNc49z56
H17VW/qFwDnvQkm7LFBdpP5Sby2Bz6lmGrCNwvyRdvaPsG2/9WN+r0VWGiX1OQS0jGQxm1uNOniA
sz4MvcbupkwcS4Pj1gV1bb5VFs7XshFYAykOrH4j/H6jlYDDbB9lkH11qZ1qC0EQZ3pk/kygF4IM
UziwWLVcDCQ5rdkdDNgDhaNHk29aG+p0BZw10gGKg8EH/C1Oek/XKHYMwjYZ5WoayCYon5QgrUdO
p8n4KWFMtNxBi2o0zqwJ/5ytJ4N6y9QdOD2qYVSzUuxl1pJK+kzOROPwXTNFUWD9MANAX1BpvWb0
Dmqh3Ht/d7Df2By4+ZTiFhQ9BgDn95svu1nmaK2CZzi6TjkYpwV7/7aK1OfQ5+hHSWnXSKCM/M7C
R+IEOaGGPlpLDcRTO65bLJQJWHfmmDdtS/4FzMzkxA/vX+hbJ45v+fpIs30L7e7v11llcTzNKfI5
DRNb1Ck2kFsQe3v9eNAc3eS0DykKj/c/9jm84bf6nMVpo0vFNfGWCmdwZ2+xYgVN3ZAsvaDQnItz
ZqdEWTP5g6jnsUjw3wA21fya0JGthpTAXqoiLVHTukB8Sxd97HTpfMVX9hTJ4uyjP+rTZLsM16bo
D74ar1rv4bMZolfcV4V8ZlaH3NnY9aGCOPNiFnQKRWRBieCRMrE0q2y5Zgg9bZNTFz5c4/N6zbx/
D54d66/ugTBNF2UN3u2XymBbjeZYljXwnyRozHkWeIYI1SpAcd9UmFNZDRF8g0k1lnEShESfsMVn
DhZdWhldLg4+AtBBy1j/1EdQZnLWxeIyzWK/+JTK6FN74H4c4ath4EfP/BNCV6GDm/N+45d/J5a1
jrSdoP+HRqZinEI9jRsDlm8cjG0NrRHHGYFOVOOUjl25rNVnGxuwQVOhrHxt2mpVkomb8NZp9Vtj
YNxtCXlwTiNZiHhny6TfxjPdP2o+DcOP7bSzkQ64sTpobUBOufL+zX2DL2OBIbP0PV/rv+0XpVTu
R6nZ+FWI+LC8q9FSdckIYQpFbpGHjBMrIA7IXNZhU+xJ4bjXZFQ64TTB14CK5YIIEj/YjQBJj/sa
1RZrUd/8AEa7jxHAsX/AJOstRH/v96/+rXLT0UEMAi2+h3bk97eyXiqZiCAFrEgQwTSI7APSSNVH
BKaGIV4uQN5BAEFactAD/d9/OSHaJl6mzqKqtSYqglzsozD9QJDyBtBsu64ZIEaBK/XD8AXQbIRN
m01lhuCmlQ8py1ArOZvZAYmghYZDrDhVAur7lneTBICDrjwDraRAnOG67kVhF3z/7r5CZ9h7fr0k
vXf/8rXLmovtIy6pj/qDJs7HGBOI5501GRhA2r//cW/Q1XyeY1vMkAVVx0v2++cJr4kjZcbheqzk
gzvAeCGBHBQ7VRZv9GHa1OWdQ5VkDgOZ/R44BZKt2f2gIPg314FaQfsQHCa+/34dIFUW0hLkRyEw
wmAwJgUBlC4AkoajBxVrzrHogjagdc2wSoQj6gjj8P7dsPWnvFx0RIK4AtKcKI+XPpPKaAcZD5w4
mj/Vik8ZTVctoQ4Rr+vFMCOnMFF+zrQLrsVpkPbY49OVPpG0+QvxRIf8RRcIevN22+yDG/XWmfjr
Fb44u9uurgMr4QoZYJa62e2MTLbq/pxrZkVpaXBOfCQ99vv35bXvilUJbMSWBTgPhv9iw5JzY/g4
X2kxHYSKDEnQeI3bnHrdKqPM0E8kYtePFME/DfiDuLx/BfazkvPlo/Hx/oCLm9BfL3WFo7AHFxdD
sH4GaQRgjYXUE6uB7tpmt1/JNH7Q72+vWWRBHDvRCBXZjLGz6eW+UXKNVTvbLJV9p4vMsCi+alW/
h6TP84tzG/LEWXe9E9yMdbKOEW09V9UBx8x4UjHKmCD/ahnyaAziEswHdzYPOftfACccd6QF8kuD
Z7rAM6gDVaYOMas5o2rU0kLdK+NbOzRMwwgZENNqGTvWDBM1Cos9BTcbC6pWCsxp2Id2tU1dyi1d
NdDEafzMBRjVkiddhmkBuK5JHFZhjcodH7NDIxPRgrRqgsCmCOF0iZTxeRLZkxb6PuOHCAJ0ua+b
dYPqQ7ssdGNOkzMiDtCUrzZPafiT3gHVyLC7ttJdFV3BsXKN+ie9EVRMjEjIYcb8ZfP5uMNtkW6F
YR0H9GCxx5AiTmmNk2lpd4slRXbMH+HLQrlrbCWbeXdIrRi7ja7aM9pQPFjrskfkc4iY6kLmkxYh
6tLde5SEo2ixmTcG54D9x4aCtAwMjgONX0+lhZpkoBQNWoZIAVOpx5oNu5cTKBBAW8vIQWO4kYLG
tZl2sY8+jZIgC7l6gEsv+yufmOdjoKRYll0nh23K+tIMcg+yB4SxbQbyxJ2fpmes9d/y2IeXiqlP
LrNxyHGHN9B6At05xBhsBmxbsZvi2td+BvKIUdsTLgOtNG7aeKEdxjODgp6iQ/Px+lDRfhyhjfKm
/xi0xj1Cm31mbbUAsk1GkkrcvVbctUTW6TY2gtjQjykG7myUsYaw0OKmfgkf+77+GreftEHQTmgM
SSyZKueSIiXUErjS+kpGDrYnvhwLbQ4Rq2AESO7ymfhGCgbBGSAHmiWuLjcvfsmwm4Xk16LbfvBK
v1VIQGgLi5gDEg5eOlutyImdIvTZbAcMSdD/A6Kc3CITHk1LmpRr6bIgKSmxrmjtYNM5R2+ERuom
5spQ+crub6rP6FtiDX/rt0jS34VmvNM7r4biNPD0/jXr2ubVJoQwH5AUkbPzXFD8cjp3QWMoBN90
TvbTMqGgFI/NzMoCf9TIoPaUvP+BzltlEMp2/DjChR16ue11VtWEMmbbazsihxHsTZJga5k/uWDq
2gGaB85Fr/LedI8EDuw7DkqNxWap8cXRRmEg/9zJ9hVvAUp50o7pRGg5kLvvqw55j1prnap2zDlm
Q5txn/uMDClWTsOwhUgSr/B3jCXw+Xv9R4T6/5e+f13r/3s+/bFvs+6/MPz/1+pb8qPq3rT/6x/x
T0bdt/D4WwFqcVTc/4xV+Sej7tv/7QY2bb4OPXFMVws4/smo26SfIXeH/PUFrnJO9P9h1PlPVkBQ
W6ipeA0b/gfm/1fieqEjXaitIfxBIcEjf6/pJrNN86GbSTQTNjHwfbmLcxR8ttN86j3OnZlzCQPq
F8+dDguZvnF8ckTM7Cs7up0i5z5D1vPL3bz7x5v6Kxv5EnbSV4TMQBdQNPivEAU/MGdlky22DROx
8xQRaYExfPFn7D6NM35Qs7wyuv7j00SAi5tGhnvw+/dvQmNo1Wjx/WNLbdK+JZ40xvhXhgwq69Zl
VztIwLEIymB5cKtkLWP3PhnoXoNx+kL+kUd6i/u5kfJxNsJDgjN0ad2fGGEnqCqSjKe5+Ll0DM4B
0W3m6Ai1VhvOH51I0cgajD4wW6ZdQkDe+BxJQdn+MHpCgIWD93QOpl2OXNMexh+CqZ1TchvLFg2+
U32wab5901EauI6PE0ZHVPza0thDPiRDg4y/wtvMhk5Sl2OmP1t1G4GOvf+AX7ZPz7ecCBhhcrAA
LL5Yco2MVDNMLLmo3KiuJbx8dhj6IZlvo7qGKMjpx/sf+Iyk/3ok8Ik4NqFxTchcatMX7XCb5b0j
TD7RTOpL2OFzperqhplgWHKFzEKuMPPDBgXk7hgCKeUynxKZ39aFm2i+7yLt7lKYzV0qklOfjQ9N
e5FxtZ3iaR+QyrxPDLdZ6Xfj/Qt/ZU56eeHsD78+lrEL5yHT7grRi6sMxi8E2PyVLj3DvyIdl6aS
UxTbh2p09mmDB08ONeM0ion5Vo3YWogN/08uSG9KgWU+5x/8fkFRU1Tm0ObxdoirRzaK8WYZiJwz
jqos/ipLagNMYDftPH2xpwlCh+T+PtzljfGAVO/x/Yt55uBfPlbqkoDKhC1DBC8eazVPSez2gumy
Tf3Zt41bY5HnsLQuc5MzANcd/pgSl0o8wslbyyTc9WqbZeTEqVT9WXnjpfejh0idXWur+qZdDUX+
HbTtT0XIo6148aO82ah8HLGAFp8qnyRR30uJm1tZYfozbeYvcO/M8IyIl+tLXuOFqKUb0f41dd4V
FeN3ayTJ0VB/Wjamy6jInjCUbOI+uPZ+9jOP2t1Yqoeqt5+MkomC+HMN85orq1xFkP5bEcJyzwyc
iPHWOikBjs1c/lFDMzKsTf7s/eGL14qdkuLPoPc2ArZmZUX5R+qQl/WUXoOO9QzwIvHCMvb7I2+i
PlnMHEgfmf9Tb3TuWqXLF9sWmGBtlhuZLvfKNOYPdolX4sbnz0Vu45paS2m+VBj6fe+AzPK5RDum
S/u574PphoLv3kn8/Rh6RzDglUSeNHNn3l9ZWq72Ww3JZ/vsgzpix3dZ6i9ApyFZ6qZ0E7mdJ5Gf
OjL++jSgvWgGhLbE3ZdZf6EVyA+W6Pd+9+h7QXWOpm9zz4SuyLWyrV0RUr6k1bnu8IfUbUZMn1tf
C23gYtK7M93mIHLLQpp7yhmSp5SBRlcQP5yZtwnCtRtpka3eL6c07rINUv1qTbDIF8ggfhf/zwdf
2XJelvoiRO4CFWmhrHnW2fz+nGXXjjacYbwllojRXx0TJWHH3IGR6YwNqB3/4Kn2T9/iLHRquAUE
Pt8HY9cEOtVxEQcXlsXwCA5N2vYTivJPjv+9jtpw2081Q04y/L6u2DVm/jRnqHqNhGHh/Bsz0dJ1
6bd7x4m/N5l/LUY1HZzA3ynFCFUZpkj2NeE1JntZeddQZRM0mr2dW+NouOYXoysZ3EaL6DMqcbFx
W+F4Mczm2IzJXy0YdpZHEQ6dFp6Z8SuwWL7aZAoRjmN4AT2rT4Bj8lVIJqYMfs7wNf9n7oqIXpuA
11BkmA08FBojD3RIYwIPTJ8Y/9x5GJRzzWO+SzIQLZDX7mO3zBizxXSgbINSRfTNBPsFtMH45kDt
YanYDuEckQWDxE7O/NXCdva2sQTgdvJoWmSHCwIri+HO7/KnvoiOZhzd2QjJYaIvaW8fmWsR1eSr
K0VPxoDV8kF2TgaTm4fbaeJQkOE6Ccrwpp14X1rPf2zJDctnZ7qxJAeckQBKEWorG8TbwnD3vjth
oB5g9FHsrQv2cAgQZMvQ+o7n/VAZQxxFzCmXmd8zMgiyOpCr2CweCpV9Z9/AT+WeMqh8SjXSvb3/
xd6Z9UZupOn6rwzmnga34AKcORe5SymllNpVN0SqJHELrsH9189DVRtdpbJd7TMYoC8O0G5bZSsX
khHxfe/3LtbxrxfjfMb9uMtT5CL+ZCFaOBl9pn3Zuh1IaViI3hwysFUIAuJUmFxaRfrCFvEkg/cg
GcBqqFf+7juz7dBJ6gy4BHrZT6cvRjfctJHZrwDkxkXgaLXtRV3xHCh3WKEPPWtde2v0nBR//cY/
YZwCnBvXFSFmXy48zD+NXvnTvsGywmeIIvKFqen6qmuD9zQpDy72eBtBYGLfkyao9BaBdHVsG0Ld
MmxlYYR3S4z+8KZV92Zhr8tmIhWmuu7T8NU0p4e//qT2ZzSWT2pZDEiwNRMQfD9rmAJrMDqWjbtW
BRuTnxYXqgzk0nBqgrBwCQgEfuuZY63dchVGOka7IYatQasdpBB3VGtESnmU9oHu7NzOOZMqv53P
WNfgqdQzdj0HOkrjaW9mXx0bK1ia0XCp47iK0coltQiR6224xPIJleG09BTcXI2vrvph4Y4V0cmZ
f64lFrw9PpGfyV/MJ34uZr8xgS36FQZFn/snxRNQ6YFw1zjr3k5lsVAJ54TJlKo/02z5i7Hwz2uB
58KZezXDpt4xP5XpZRwitOwmf10P5gsb2d4txFbG+W2tpeta2EeHImQgTPSv7/LPR8OPbzv/++8g
FcQzORcaC5LID7RvTptWJK9RYHS/eif9Dy4oVIPZ+O7DlO5zuWEYzaBq1N7rEGiwr5tnTdyIkbzf
fNzUrXcWawTM4o87RBOpbV3y7Kct5MVhM5nkYkYGW1xQkf9bYcw9oGHEnsF4jmW2gTf5GEXEPoz1
7SQJuJdd6CMI4fR1ap4WiEqdOctN8M7eWqHxELZptogs8TxpioCvciiXoe+iSU50AtLq6cqs4mkJ
UnmZOMVI7KpxC/Y9UDEKMqNC0MBt0TdECpjRe1jaxzBqL6fQ27itdTZEhYRYh0EKCaPOWB1x4MSC
RuswjIndrdu+p7jmkQjEB/LtbSJUSxHkP+uVr6PGMcyFh21wPZeM6XUwpqTWKvBP3+VMFD2p5hH2
Dp2dvTbJCyaG2FeZbo8eYyBv0FhaYq1H9rYMfVQ9NklXyNWwYaF0FH1+pY+VB8EGUaYuam0ZTMpZ
5XF1JvV+HzcyX6ftqC/mrgSH8Uh1d8PsCF3X+RfstYnJssgkDfNHmY4P+cBdqMISCCwcjy1LJA10
8uT65KWL0lfbWWuNQ9AHwqNFfCltv9xGJq3UxKwg1Tj9fLrdIhkJGJEjeeAhFtZVbeOs6fc3XRRc
jwFHZlfigD6JuXFVNq8+lfuaOOG2z6+dPig5ThFVabtyGgbck8MXFY7YiNgJ6QDavhslF6aN31Nv
rcfyKW6digtC5qaToN/ztXOB4JD1bF9GDV+tlpwFahh3gdSxdPH0c19Z1zLNL7yyv+zN7AtO1Csv
VrdV68DUncwrMl794kYL0COgdQxFcJ309sor/bso48qVTsAtUHqK6RX+pFCVMMHFdrxvCKiR1XXu
l/aZnb2ovhi3foSVqOV9MTWiHuOBG6GwP43tDLhk2PrNwNhNmLdpod2EZXnt8bKr3m9fWiwb3DTd
NnBYll3UqKVLXJhko9QJVRwKtbIHrox1SBvfOSgfWrs2CCo7uwVz9qudBlVpnRttu+im7KqJOAX9
3j1UMwmUcgJJBiEjokW+letXiiFNbrjnthH2OPdQiLRue+8o/l6zr8cN7KEoYvfwKkJ/szI9K9Po
shyMo5JojyMj+5Jo9oMU/nmQUnJ1TvUEeHNHXXxpIlVl/Z53mk9J03h3oaDqGXILFnKevoZO/F66
ib8ts/E87DH+9uyjHxkhNTQcJDuhdHW6t9wYvoZRAxXW28Wz9/0gACHqiNghczZuaoi5UdQbNr61
zAXwlomcjVd667H39IWAgZhns8HtpAFdhFjQSKxBnOYy6qunZC7f24m6WOuR+xejdmM20MaFzYWI
8FVbivYZFfqi70xjkU4acZFJcInv12WgJa/KwjfbK7HtS14KSNxdNJJC0stxnUl976bV1TB4qyQU
r40Kmh0d26GTiOsHPKR4R967b52BJ/Y1kSmlXakD5UFOQWUore6htMsnheqaJoe0dHwaWRcLpbD7
ITRho1eKqFT6Y3NqLlv/2rGm26zFBd8Q166D47+jOdnSvkpy4AZbkNdkWDXAoVmXm8gNr6PRpgAf
GE7d6UI8ocOMFm7UnMdBfqaJ/FbDzQT+2kPjFpeWKUHa3MuJiFOlq7XmcIPCinBCzZkWiW8d82KK
t+kkkKDPIE1lL2kXuyWtymXmCfK2on4tu7xcyqRfMWG7zjQ09146WXB8IfJ6V03Sv9PtwHOOzYfG
DE6Bm19YEh/j+ARiwofW4cOD0F5bEvt9qe2q1HsuUFzSa97DoPE3fdhgQdXEt6Iiy7Jl6YgpObgl
s0u78qvzthKssRx3vtJ/KLPwsnP7x6whpbFhTXgNIGCWYU6tBJs5m+yLPcm1MQXhKoTuvlKmICKu
Q7tnH8cJrl/rSGeRulkMCeZKhKSF1mW4ygVTLttbmB4bhTPGt4Mf7JyIV+kHeRgLPsIo90Phnpx2
4nbF0d7Tqgo/f3lUmBzgXciXoIkCURHL2UR+tPDGx3LmpCS5pG6ydHAEhYzKsrQNViEjdJq7EeE7
svSBSMX0FkZguvHtr45mTTssv7xF2hhbVfrLqpx2RYHvcTGhMJ+7pBhIgMX+BcPnTYlgtczKg14O
2gKz62XY4ysdiuppMPJbFTo5xJ/2GbvA27a33/1Se4ulYj0lEYeV2pppcd4KI4BLGb/kdf8SkmCg
pnbXDdOrL+NXaGK0csKkE9TqM0TYfDO8GLDupuUO7kTEM4KDGJu6T/ZUc19Bi1/MuLafJDd+ZJ5a
NIsMJeWLKDsLe7w8pcjGuiP3QEFHo1oE2vSLWsexfupsfFSbtLKI6uBTfDZGygNrYhxb++seP6+w
9DZDrt/IVH8oUpqwSZ6afim+SjNucMl1t45xSsdgOMtc9xHIOTPlO733OGOX8WKCsPxRdCced1NG
3gks9CGqItKA5mXVD4BUfect07TjH1T0IjMyvvTorPOup46FWVjbQqNHEPVTq6unqXLepOFy1Sii
O4fVrudsc1nZXTo2fyQsLpi0pgs7757jKPIRDM+Ff5Lf5r7DKxOM2TH1jJvDMBKs6A5fRE5K+0TS
SeDZlEbFbeTlCe3sjTuWvyjLzZ8RHJ/pAWItUA0GKJ8NLO3Cyoo2L/x1NlLgqfdioIfKLR4QCWlQ
7zk7zAGwgdphOVSSIXp97ULWWNkJm11XovDT3ack5FTRrf5hyBOw/bFc9IZ9qCfrmvSVY+BFRzOe
7EVH3gbORPr6r8vunyzAaK5M3gY6P5aUMyrzY92dTAnmhBkO6JXu4IlXXNQZm1qmETA3JdcqqZ/K
urqWjUuGqYFUpL42Q2crQ2pguibKoRSdSN6fAp2dZ2pmpmh1yxz/zIwgNjNEcCtuWYtjiakXt6Ko
bhXa6DhDOm6Rh1hS9v71N/rJC+yjXUQ8B3rswFj8DOpVcC7jADh3PY3+uHZy/bay1KEQtcI/UkdP
aGxTFT1NXorN6GCiBQpj+IHRwyiYyNcGG0uaFdayDu+SJDW2jhW/W3H9K/bfH/RZSCgskzmUC/L4
WQvg9ryJX/Ax47C8riae9AlEz4mWupmd2Lbc5VjPtHPWyl9foD96Y+44tky6R0Hz2VwOGngdxz6h
iw0F88LPU3tlZ8lD0qXnNpT/MCdDOSMEBMvu7BeA6x80Xoh6kbYy62ey+HnFTCLRki5p3HU3+Ozr
jjjWrXM2YRgsBkXOi5H/4vH+Scs7PwwMP9kDEV0I5wMF+a6tLKKksqWl3LWs2K9zn3/qunAXy0ID
7oueJ5sA6Jk4/rH9tNK/c5L/lyH3v5YR8mfO9T/oxv94Xv5vKBo3BE38nw+5L4u8UW/w+ZvvXe0/
ful3obj5m2Hbho63+DxRA//5p1Dc/A3XYBMCBoNEl/k2m/PvQnHnt9lUGNNq5t1wUz0WAFakTfRf
/2k4s6s9Ek9wpA99ufO3Bts/na6zD7VvkWQyu+szQTB/3DyVI6NyygGLuwDdWIQv4lCtyyJGrkI6
eNnM/iGbAWl1NemroH1oDG2pcTBxdsJkXOblVY6zjDQ2aB2BpmbtzaPt+2QLqaus6A82/FIly32P
SK8MMd+cHNi+L5MECnDVWZEUlx3LVZPVYZZsatI7c22SupEPxl6PHbq3JiQ8H1+lqLcqsTaGGh5H
Jc5ljYtsg1WC89zMUdWeOovN+iya8ovZ5GZ2GVeThiGPEe3mgweuUSqqhT5gQp3111ForhGmYJmz
x83khjieW2y330v3MkJDAMkpfCq1JZPMVcJ/pRFVKzD2AyKYaWAN/pIixOdvaRT+h1GZU06HWQNk
JVejDesNODQyJwxcizM0Pnpf7yP8A3O1gg62FBIQW4vOjN4iCWPfJ/jDoIfsjGJtMVnH+mefTq+Z
RpAw0oAaav4EEX82/DD0DE/Z/jAo9z7NtMe41/d5S+BsjuWJ79z6g3bXm/49yWrbcpoWse1exVxO
wjEwjMREkhE5bcuxqdkxOSTd3r+w3XcPOpcT2udOhTxHpl9EBjxkOvXCMp8smy6NZn7AUmb29NUG
/6bWkiNkrY2X1Sczz45jMeB6AptM0bSRraJ8f+t0uArVdbgos/gZi9GVUakHN9Lu7IoUjmy8ML3+
9mPx/X8qzt1Yvv3Xf36lFGvq8eYtjIv8+w1nBvv/fJPa1G/510jbtqfXN1m05dvnX/19q4KBg6U3
bZ7QZwH595lHxm84tujmLHEyTAPS6vdbFbYx7FAIzuHH4LPyz61K/EZxwMaC7QqTHAI6/s5WZX+u
VekC+FQMOIRp+JAv2Jm/h1fTqe8cPQ7UqsYRtWuqSwY8E7lhszNcfq3rNaE1WRQtNX0l0vpFYztd
pWbmIkuxrkx70nbCIik6GL6MiY1cDkzJMSK5xnyKMckI5iQKa4X/3ntSZ2d+2DIF9xb+7GZV2UWz
zkNF5J3vrUnSSc/L6iGavJIVIq660qWjyghDpZpelHF+0VfyCsR7z7zmtZYwmkcrWtoZlWJRirM2
Er+Ik7A/eMvfz3+4Oh9MKChSGG+wl/94dUiDQm3jQ4HTWr1ZY/5B9G5wLgdr70IDXwZt920GjYvm
S6qsNaNqUlozZvi5CcvXL+PHVFHu90Fz402gNYM4FrU4tjFS7OzkmAQVx3xX8Kh+r5JsOwLTbLM+
3vQSn6PQKx+9PKyXfm5fFUZ2xmjmyQwc2jAwxpIxJZrRpeyfcumhnTHzi9oCjLEwELNi59borGNU
ckdii7jBRsilxfw/sbUnZFMMHM1jlwJ+BhYwmEMuYjLOI2N0fdnXsB8vYz266qIrYUEkJbUOK8GY
BDhsm23VkjQbZMB0c3tnNuLcrbWdlmAKHGrMin0IwR9oNRJPsCls1yf4IZTLg20fUkscA0FUsm4/
F5N8D0oyhvSueFay3nadj3eWi3eZf6eVLaB//+w2xUUaqSdf0frN7IcZVROD2FotjhT4bM+nUxKB
ZhE9p7r+2Ap10U20Hd7A/TGKgQh013+MfT6sYn9G0l8ucR9VmAf1WDp0177EHjzpHuHZcD1KBkMR
GMsCFgZRgRzH8z+rbmuE9rgoVDEHdGtf4qjZyREcQu/CdwTqr1G8aAvFZxyddMXcyVgozbnPGiYG
k5Hdz2QF7OMvGsNeiyiDvCutBZQWc2n05s5J0nutKhdyqvngGCphDKhb5F9aa8ONHgo6rkXrTCme
9QdAaZrgEWQp14uYoMz468d7tjJ4LcrgIpFjuhaAGU28SEn8I6mrk6AIrCMqjdtxDF6CiIhFz0kQ
SNs52Q4pn9GONsIsnwChs1XQxBunEUdowd3g6js35ykZKgvrTcryTTEZDw4nc561HVBuwUwdqB5D
L2xy06LD8yCFo+6UCKncL4YBAi5yfF3BnbUzt+aB6sJ6lzW6sQfnv44qiOx8eR2OCzvLkGkHKK07
0ywUNrCoTmuLSYE51sEmh/2GQw4IUJcz1SBbfbAYp9v1IaWNXoasJsQWOYqcvNw4JjnuTkx+e4OT
e6xS3BHSeNM0007zk6tuSKwVVjt7vfau8nDKFjLrrjpPP9JurQYNLA6ZWVppDHyidyetbrQ6Pdcy
7SnqwSRy17x3uUQw320P9Aq3S3mWAKjVsosWFoVCMFMSpnzmReWGvajdcS9CpjiF6pZ5NHaXoTKP
QhzKjIgN5MrtypFXMsuGcz3XgfKGx7ioDQbkkKpyDPuNtobo7s/MvSh8D0LrZFfRlTMQ1yU792BP
k7esNH/Z2l9lQ8cYeCTTV1n0lojkwUrercrPNw7U79VkeHtD1xZuEr5rXm+iVtZj9MfDle3ZaLll
QF6niauXX2RnCoSwj9KDyMk4bdEXhKJ9iuFi9LiLLOss3s0U+qnrbmYGm6X3ITK6st1yPRh0Tfsy
qu5HI3qnOvVak/UyMmJAKQOwhQBmAXtqQNgvtKXKTl6KK+GUuW/T4BIUeu/Vnb4nwvHojDXkk8wC
0ydStUQNB0TJYHdClr4tg/3Qc5mzOH5nAcybjTovnbhaJW12VinFkeZY1cpSDYMlZsOHqGJWyrbr
f5i+oh97rboGvkjobaVXq0Xi8cQATK68iKSdoKwoKjF/I4dh1gk7r8FEfJyLaN4yw3zZKcYodk4s
+fjqY2jkZ+7zEEH9j7T4JeLDLJydYHK1DvBUXcxOHokx8LQy7+NCsFNhio05ycRTJVx2uTzk0LAm
+KffkmLj28kK3uYhK+PJ4zBUT5F/gQWkvYxwgyWGtIZF5h01aTCWSMEnYwO3Fp7AQcYlvv+KDRQP
5WqUNWCnli4JVmXiAMSMtweX1O2aOwXnjofFZFeM6xWhxFc0yHIp9OgXzMKfeK/zqUo5hMIRAS1V
x4wGfNd7N+XQFYLk8FVavJpOcZAd7BZfbsxyvBoz686w2l0cAceHLg35dNVk+XYibVhj2+LQqapu
1wT5bVXelzipqADbFghNCfoQlfTLKVppPeLTwXnWapv2xVjo7E+RsM9Kda3nxl0RWFdKvOlJfhnb
+l3IwSR0Jnhovq4yXX+1A+2Am8bX7+rDP+AW/5TU9fG1yaimN/QMyKefEDVjaKsUZmezopZZJNhV
KucO0caq1wMGYs7StcZNkqiNqdxVVbprl6msx1DWw0uyxMI+nfVJdY2UJF/99Uf7qGM+1zkg+M4M
vxCo+tnrG4vnmoDEhI82oMXxnd1s4iP6p7a6TutXb5KwY/MVnptwsgnf8Xs+tFyCp2HfsGuqGvLU
cIV/4iGzWlaafM7qjpmxvU6SYc//TFle0gqv0bXuGOZ2za5j5mLTf8lIvxqoEuuqODd1SjqbIOqk
YAj+4Jlqq6zxItHldR2XZ1FinXeeA8lJMTpLNkaUn4dJidBlW+njkpTljTv0K1KG12av31TwVIR3
SDliNPROe8XacFvE0ujYnWONPjmf5E3ketuK2AhPi9c9FVzOmMwrjZU9aq+t6n51oT9byPlcYUcH
dyKkCkRjhiC+f/SJS/ZVmDHxJERX4hIzLWs19rtaG1rCVcVeVi059U4AjG53z0oXDLwH/JNCPIwC
I3pqWnKBkuyLrY/xuuIgyb+6Zdug9puKtVGRTBWqZp3Zj0NjNlwhWTAo65ZOzpE8GRZcl+6Igz7S
nUmy19BYF7hiVAHlI4HgJHAY0UvBhD/pYgKcw8pfDgDqEFvu9Ao5UJET/lhSQrWWwf6h2SdLPdiZ
8azhB7GMEY0ty8XUB09uUb71OtOM0BqfKncehDeUB4G47PEe2XQOtklRTU6MWbYXOm8sZbBJNWah
ktnCwjZrqh04i3lfw9DjsSE5rvzFPvQT0+ljQaLVMWm9YK7O+e/f34wEd1Gc/EKq+05coM8hmwR2
BC4fHU5RVecR6douMnHIMXeo43P8Prbw7Vd5SN031IestVdd5uwspNY4mCyV0ez+el3+BFnzuOCD
YSM0pQWceWg/fkJTjp0hgNdXgE3HLONQKK38PdVJH+EcMc0cszwZPFb6QDJTsOCm30fjLOoJBN9m
Gl5lPy7GIdrITnJUmBdWWZw+PuPfggf+NRDzj/HJHyDMP32hf0MU0+Zm/Dk+sDyN2ekP4znn3/td
nuP/RvgHHqYYV+K24bl03/+Q53gGEZy4PaK+sfk/yID/BAf4LUABxATMMeAIm6CLv+OY/m8mWDYB
xibqMwwE3L8DDoAE8Hx9fy6AlPoOXCiAhrkR/jwl7PsumfTBszaYO+Fm1QcDnhI9DsVikwbORdVM
rzCL612l1wwuadyrVOqLsCu2lc15iu1vq497vRiCBaSHdBE2434q9Af0u1vfD26bKD/JqgkWbkpb
34M1YA3Pi0CXs0SXsg+Ux9aol4017MYiWkpqFSuqz/UE9kdXvtrlLX4XjAL7pTkq0gMgIEi/AEy9
sjnpkQtVl1ISCJ6O9GWEZ/DR64lWI6QxGYkhbpzDKMd9Gg83E1bJ+FFBPXL6bibtEhdYExNhyPGh
TGsybsbmBngN3lvJ3phM+zxXDGo7vI5f8XLGFZsr05RtSpvfXfiZtuwb7D4YZ8nl1Li7okFyCQkC
59xTGjsHdDpXvnuLyHFcqRrSR6PnpEPJcyhfa08ON61LdZyP0z5QwSIa5MmyeOd2LhEcdiXeXcl2
lfEf9KK+GIP7Mfmi0PZG+bQPEUzBe7kxrfJCGA9ZbD96xXhvws9zqulB95/Hxt9jzg2HedybKj5p
FQpLo7spuC5i0h+MiDZB9tQglULgOuw1sp2zqiV2yto5Nh1oH8WneuZYmPluvjDNiOGXjRykQKXC
9UkLcQit/qYwe4IvcvMhjfSHvtsWQ35KiI3+eJSqtlsVvLqXUyaYw751qN28s/lHB+JZODiHCA58
MYlDpbjAdlrQ+/avcTQdmMCdXHS+Id9w/oWJx2LoTir3D63tHHAmfMi19ibS2xtyuE751N84irpD
4oXYk5tmufCYUsCtwv+SxvLUtUm2hOjyxRTxWasgOKGn36ZtESxMcIexHG6sUBwmTAhTBQjOs13P
/BiY8nbqHTSIW2k+PTN0X+N4eQHk9xzpyULo8jSGw4PLhZ9v42jnB8d7F2Q5rXSRU+63krSBmzwY
vn0Nbdy7xqXuDJfzzRkZ+yaRvtf7CQuzejm/3VA6B9Em73TIAaHjGPx1Ygkn71wrywvONCbvXnLK
Ia7IljGBHb+rPj5JvqOe6ctS9djxNBsxJPzc3biac0gRuskalXeHhHiYLuebO98kbST12R54LqyX
SfMX8zvnyXXr0LKPDjgYgD6a04PUnE1L5ahP1uFjHUaCdW3rw41R87U0eRpKVqceT/gMJsmD0Z0l
dfLuxd1NWEDKoOsePB4qVdm/gPE+JqY/7mLkz6Ji5JwH4eRI/fEUjXopChlHxmb+NGmRnlDjk0Ja
ojRM3304D3EzPmAj/FBpxVnnF7u5jR0zoCltuHHq9KT1zqFMvZfZ6KrKXa5V+p75ADdKsSATL4D0
wKPpy/FJBM2i7SaiwXr/So+JKZBTuuiC6H1+88kRZ7VfY+Qk32ulP5T8BeF+1XX9jVtn7xadfOdn
ONCyU817xLB0A89BzG9AU+qK1TgUK4j+2fKDBEewy6tGZMTHpiPmrauonFsv96DCNzfzNjBvXrXU
3uouYZozOqsRMETGpzxt2Kbolud124uJdPeHpuPP5g2q0QAi8E/HHpIxU0hbhewsi62dhtbLwdXv
u4PxDxojb0ZRP98fD5Nhj+4DY4cPrdV3/aAbxWGhtErfzMcDuEWGQWR3Ezj60XPqMy/iAvZsVIVx
rkn/vvCsM290l71B2+jx5M4HSq+NL7Kl35g3fxFDj5oK7shQP1VxcJI2ViH1Y28PN8IdgWMBt+Qw
QO/iYUjiRehod/P9dzo3WyMD+NqOxbokettHgT/xOm7BOcVkHnel7B2WD9mYrKzReJvvEUanDwkv
ZPbJZtLTxyIfdlkqHub9spzSk+NHJ4AXzp8MFr3egUDwgx2KMyJqLrXmHk0d7F3+DFiUjPsJMSzk
ur3m+jDFFDV1k/bbb68Ck6KBvjiTyj/YhCYrXS/jd0/G7wF/fdzXQje3Icx1A80JzfLN3y/4/iel
3A8F358Ntv8N6z0xK7X+vOBbxPV/3J36WH4/CPr4nW/FnmX/pruYOWFXhtUxEABat2+1nmX9huzV
ofrDMwn3lFnj/7sS25ynR9gbIcM2ZwuEf5Z6KLGZG7FoPJaNwO/e+Dul3id/HRerAo9QQdg+mAsB
AXzuNJJUZvakjzyknVt6LzXusHG7MPrJBpd3GjpzfJ2eLb8aiU0dWl6wxI1EH4Cf24IhZq27deIu
0WQQKlUX8ej97zx2j3Eal2+v8en//PAI/d8ff1Tffg7fitWpOf3wwxrhagMf/G2eCapWNr8r3Of/
8l/9l//x9vEqv5gwGrOz3p8/UZensWiaHwaLH7/x7XmyBd728OhmhZBu82TwaHx7nvg3ECOsmc5g
kSX8PQVCM8zfIOjryOwg+DDxm5Ggf/QOmmHND5tlzgDV328ePmn6YFrQr9Iy+NDgAI+Rjvx46hqu
VlRFBH0dMtNGVI8CPgR0N2zd8aFsOur80h9vul4+JDaeQAHuimlFLY8Gb2k+Y6GXLehwF3jKwnJV
GwvDF5xDR8oWs5sZxR6pG5gBAHrA37ln5QGNsztHY3KknbmwVbKPvfJYuMfYaX+B5c1JBN8dWfOX
Y0lyDencSKBgFf745WAbGl4S9AhkjREs6xqhGKQ9aARxcgxya4PP/XJaJRIVP2Yjff1lDKfbSKvu
srQ8p3e/13p3N7TBKovkFqrLhYoXTXBtDObK8/qlkSbbWtz65t7VDPxnsbzMN1aEdlOXVyggr5nA
nVPArypmQG7xHhe/cuD8kQz2jy84z6yBZw38I3i6vsdGqloLaSEY24FTY9QTQ65GhInMcbT88zxG
wEES6Ifm77tH/A+KgU+gzLc3FrAnmUv7s9D7EygTdLZRqtkb1rAecCHdGk2+r1Wwh82+ojZBDoQt
N5ywYtx4k2IQR2EM7xkj623k4aPT1+emNBg0HHq7I0jv9q8/34ex4T+LlX98PgwbsOJk8f3kVjD4
jF4mhAqLAhdRoYanClvyTD/vm+hSjOPF4Fr7gcwjHUftJSpetv1LV6VbvX41O2OLH9e6GJrzpH2S
FnyzUeIp6xA13T6lTfUkwvjIt5oCDXxMD3YlXWhikT9vLxhIYibjH0zKo8lgby6bZ7PN09XYDudV
pD0aXcIMGcmq0lZRhiICP+3OdPeD2a/di8kdNvqhKK0by/DwLQ+jjaM7JzPOHussu0qEtzUCd9Nk
oG/YdftMovT4+a8vnu1ylP20bjzDRmAFDWveFn58rHQv0+BF9T5CmeogGvfoRqz7yCUMr700jWLf
2C+tzpy0i+9NP/+aRMEXf7Sfwr67MkJ0l+Vdpkf3Qt8IMZ1NxN1MEaVxar40YbQzm3i2eVzpmKzX
jv0lVcY2VjSsOCKVEwmALVPnch16YjPHWoXOuLdBVyVmS5Sdd7qxyiwNB2Ic7OpwVfrTXeR0pySN
7jsj29tipQbkglmvkM36qzDxxaKX051TJGe5ZOvStWev9TZh8eIzgagN97IgTZosybWuCbw+y8OQ
yXPlxLcpjyrWW1txoTPkcPTywrfzoy6jsyx81rBRF8pkolleB7zHjVE4r4IR2xx1Tv9FqjoGC7aL
/Y5x0Pv2rCq6Mx9DXOrFVhdXnl6gQ0iJ6OrQTXvniWO8NL3k54KidWCWqy8x192WCjS2vYqVs4vq
eIPMBR8xFRHHnkSXnaG2hI5dqkknyojphOcwAEiWXlBccLzvc83fNqG9tqdis0l8DNGMcuHI6jwy
UKDp1Wpg0JnF/q7CGNeLx6vEBFmX03nYYgDfGGdvU19eWkl9wGV/20fmwiY6edFU7aUWeyezCk5E
dOb5ZeMSZxaZF9j6P2K+tkfFriv8pqOiOB9wg9J646KovD0eXWsrSLddTsRiSI9FAJSUiqSI4iru
w3u8HFfEvg9de57ByMuSCu9EwoBsa/OWtcV1oguoby4ci+khccL3vHXRWd3YpdhQB3l3ZldcB6K+
TQabsMjyFhn1OrLsrduhV+iEfgzcdJmSdqWho5nlpBH7j+una0Zgd41jP9bG/SzFy4ROcrm3TYfo
1WnFdhyNDTXjMsdkbqrm/AHERlUlDglR3243XNBDvGpu9TRhe4XQ8G6cldYuIqrJPevU44x02AGe
AGjgZz1WgRmtP4QHU1+mBdkmT+XaMHhGtIzmDkhb7BM0cIukYaTesuJdTGwLg6KtKm4dAsXBv6Gt
HxKmkjbBcoZ2P4uuZ7GTXccvH4M3JONuLbYEMjxIxcCQy7uxWwLki2yNsSodKuJFIKQZECqq7EVz
dQAUNEwSCviHDUX0YtrVMSP3zmS2MPjxSxLomDdmax/VoJ44h8rMK3DsUxh4d6XTXlp4bYjRONaz
BtoX6hBCoWidetcRiCrSQC1LQikyr7itPevQh8H59N/knclu5EibZV/lfwEWaMZ56/R5kOThmkIb
IqSQOBtH4/T0fTwL3ei/FgXUuhJIAcpAhlzuJO0b7j3XzV+GP6PmelRjjSrA20xkYuGCQS/fPJhE
fS/Bj9s036Wsbo0aGRahth6RsIQl56o/Zdy3z7WR/xrhXxmfd5YbK0X2r8VZF+OlS7wHp21uXWm/
tt8ucarAFqRYjafYf4D0++anwTVnq4ZS5G4oRjl/N2up5r1Kk79JRXWjovwlc4gx88phH3mMahxM
ZXelDPlo6woKRxx5e9MmdRt2a5sKrFPFR5UQV89wDZtOlzNRUNUNhQ8+fWm+YtN4LgO5M4t6V3k1
RmDWiJ7NDLS+lxI2dVa2yBR+hvnjA//aJp36jFpsRJQt6dKodeTOMkwK/0SC5bDyGuATjVLkw1ks
xNmMDBjP4Vo2K3NZ8nUiNqZf3Nqu3ZO0WGIJtK9gGh9ICGeriqmrdp8nICh97Xwy2DyMuTwYvRdK
IOaYBAwGJMZRAigIGRFUYboWHVoF19lpf9xXimlyNa4Mi9HJvMq8Bc9UHlYR8WptfSvst85DwrK0
l6k2TmMFz9dzjxGpzEPav9qi3DvxcCC44a0ylsdBB2BZCXPLcWomk//G6v3HRiTQe821DcSlA9ue
XSZR/WL1BUGZcRgirTtUcTBI+K2e8Q7jFGtPhoWwaAZ0PfrpQ2tBjcQXXQ5ya4JWSlE89ff41SS9
mkQMTORcd8l+6rnHJJbNcQ7hBfxKnWG/oElwneIqh+AkbN5aocOmI9CmxJGY+vuBlOBU7qIC5WeQ
HXS97IxoepaF+xRpUhw5B/77E/ofsPp/LW9oHMQ9kce1aVX//YAuCTXMVDGg28pMiPmvPgPgaHhU
FklrcNHlxIo2M1Ei4VEbLBxmm7G/2ubniAS1S8I6pp+h5fkfrZf+N04b7P+2Nfz1XevPIv36V/Xz
rz75/he4wrj6/wcP9//9P/tE4f/HvUWxApu8LWCK90/8P/tEAcstQI9gwoaDOUPR/f/mDtZ/kMPG
uIIGkn+AtHEZ/N82ke4S4xjoI+apvuR//R9B4GyapX+vCe98ZdTywmbTBWQDaee/X3ICQ3CWJvXW
kOlIipBpXKPBpf4fO/dryl6U3fNwtWqElbXVPuvFmrbprLOtyZ7ZMhzzsbYKSoqKBiWq7g+rwdqq
/Jw1AcQKBHC8OQ9TPhgPYzb6D2ySyfN8CIJUoo8qrX0AhV8/1dlwnH2rXsXAbJ8CG6iMn3hmaJrT
T5IvQ7ik9k80AWMp/A65gp3DRC1wwJrVepCJyyuxXzqd7jNFQgMJxiNiFLVF2dZuGTHXO1ZJYOBj
dzl1gZ+/oKQ7lGBSfjeuOd5TRnc1fuTN4mFhrFPr3bOYNsYl6cd+SyFl6cI+Bl5+GKfqbz3F+qAN
9RuUcLovfXPL/ic/+x7ZJu69iCKZcQHHNN0kQalTWxw6L35OtVk8JFjJc4H8TGCoH4JGorM3zY1W
0FwaifJXVqTXtHVQbUtlECpddW+9irCs67beLXJeVjYH6Ibh9Q5AyXRMUhY6wtX3FfiQorHLPkk9
eLOMfl412h/WzhTtg7lw4LS7gF1seVv8j2TWCBQTha8WM5Vk7F4yHiAuZMHz76ViKzBhiS4xw8pC
GOSILZqF7sQmHx5sYbz2Sdb/SCSiU3Mz6iY+pG67bKs0++Sgu4vimaO2I2gw7QbkeY7Xxi1w++HS
JX2OL8ihk1VquhD2tTobhWd9liUHQzziUrAzzz7pLgwygrGieVyuRryvJIuWVnXLs0e40DpqzWjl
cHqTN7DS0Fgv5NhNL5zr69g+aJUkHKNJeYwVqWakSPDcLuP3zm12ZBH9bdV8MxRif8vdoPD7aFT8
QTLJNsbhS6rFRA3YOjXx7vU+rsuDz7FAZrY+gtyKcTmyjvKs4mwkyHCNgdGcW5ndk9AUNOaU4kLl
faUKJ1mnh7lgZCc79tjh9NSprkDDS8gJaHvzTvTt6KnSv9LiR0aDAvfb3Wk2S3Krxq8mNr56tCne
1FwjibDHHGgL1XyqZgtq1Fi9zeDXmed/28b8ZKnxPSYFEHaWWgnGFF4zH6s+OTTOeGNsmONCya9x
h4xxrHFCjMAcjLK75vPwPg/ljzH8TrriEQLka+Skv8A6vLCXODud+5o6ML37P6aZfYISehIDOQOF
WeHVr/xLLqen2Y2+GD/+CZLuGlSITrPjUrivFbpBhkxWhZSWHysX98pjo4VUNvW/h9I8lw5eUEeG
o2Gv9q52qYfbMKOQIsuaApar0mt3S9HXKGXzR29wHt3gMg7pq5NYL4Wr/rI/vrqNNa1plf2uu6Wq
15gb5dl3keSZVULqofNQRJ3G2dIeNT8zM/GrjH31XU8j72I3dceO0nYe3Ve7UHIlaQw9Z15VlZnt
AOytLL24SBglGmYoC+ZiPrWU1qwvtjYO7FUDMsE15MCiZlwoINp5yy3DXEzKvcKFtHHzJN7UPHhW
s+FUAGqQhBQJRM04A0mQStAWbf+SIv4OS0yFWE6djQIRskmG3RhjB5QRArQoLRUuVKDGo11CAFDd
W0ebyG4T3vIopqcgdngIG9Nb3JIw5sPOYkKSaq4P/8+YmZQG8E90LvYdj0etNvhWf2pzqVeBJp5Y
2eNBzMt16oflnMFk6DT4gILhDy68/muagRA4gGzRpLlRlZHd1tCT1PxxCzGrcX6qIpMbOm7i1PLn
zIUEEAz1UQ9iWTkByHp2pwsOWwq3z7KZntyMN2vWDTHhtfwby4yHGNC89jz67nRURYUzt+je7O5r
0un8IljF9mOHNE2bcrUoMMgKJ+ggm8/c8VuUUhpBchxtXGh7G9tubtwGzraWxW1ZZr3zJzp5lq62
Hj/8qn+CjvICjCjaJUQzrPq4249mjjjdRD88VFvt1/bKgMK7V672Ie6hOLcSe52SRhnyxtWnDqD6
0joTMW8zlJY7KyVNMvZ/fnNfcQ1rotA/isqmsahq/K2BeDL47GarjcNgnsTayAnpqLSYNmldtTtd
Kr0al+Gni0wmAU1lh8AJVe6IH5an7wpV8Iq2J9gtdaRvIm9/+6MO+4r4NRu6Icd2/WdOAuhUMn+x
ym7duQ621ag0dl3K02uYjnUL51Ik9ndvDT1NbvlnyabpyGI/+TVEx8Q1sG2VL8NQh9AomjV0o2sa
OB+qozkdnf6vgsQUdpFln6sAuclklFfPuyM8O/u2aCN6sucW1gL9feUlS5gpg6DCISKUCmwP2T4r
w+9vzkhoH0OREfWru52M9GlESY4wkFPUEPo6taJhfOBgp5jbhp7njvuZkK8PlX0faeBC98XRK/vx
whUIJwiVajqFZtPy16bMr1WN0dxi5VvXxzkdN6wZyTw07E8yoO8tk7usuxRqVJl4T27pvqGVnVYs
6h8MZ7in+UQPspurT2U03koonF6pYyyhGwcsjIvpoeji98k3MMNFfXHRn6Uh2M0KwgdnezMBmiu9
0QpHPDGj/62bd7P87d/ZombhLOEwdycn4crvzObgaWfe10n9NPdixdZmQBTubcbC39cS1A2l40c3
Nd0uH/hORfOGq+lkxsAtB5cwrcdA8EztEgAeqe//id3JJnyyNzd4m3fWTIBh72bGvp/Lw2JH27kj
JqxafAFtqytXS1m9BuAh1raMaYPq9LvABxJm6RAc7AAJ8pDLfZDMn51U21gFX2mg/GO7HmaNASYZ
175ljeulD3YGUZAbgu+8Vccn+mRX3lNWIH6pld1tpp2yuuS0WHV7iAHhTtyU86DrUHvLUaaKUI/s
Rn3IUlywZ4URxgfmBe9WA+fRIwPcRbZ4dLEaIIAZ9mXUH6dUNLtmFgeb1EDT8JJ1qaPmHO/9diCB
SOTB1p0QQOrS3eQeA/S+sD+s2cZxEgyPTZqSTIMfM5SRAIgz7HoNMqjxTG7zFD1ILWJ6Uz4NRocu
8y2OumYMyKEtqxu/82WsZU6Q1WKvm8RbqwEiXWOoHPk7owkn2ExzceZ8IEl+elzuYmO3jdBG+2Wx
oSDpuEwS1PnF0V9a4ykxjsjLxNYwA6xW7gLfr0wAu3VsaXCC34rsIytMGbKXYYATZwxkwBWiN2np
/HLuwabkret5QpOo61r8KYgeYc2M4Gf9nDHGSxIMRgTOU3yZKLpHdvdee/cHJFa10Txlhtk8TYvS
+wTKfQJLqs4JMpkzmHuVbIwLd3NtZ5chcz2qvWKTlbrdxLPx0SJj3gZG/AhppIeVXAG5HCOGmso5
jH7GEx+7a5/8VrPCCNplNA5zu22EvQZZSJWZmcHeaYHIamJkCGjk3FTRY0dJwBXaRKs4QP4jvQy0
h0kgQeO22N8nve91mRL8gCht7N3iZOU5qYSCmMmOpx8unSxsSpUSZOioi5NxQBWZ82ImGRARLKU2
xFUIJ/7bMtzfjh4+RO7j5WpKyKr8rQCrCB9KoWrtugkH6p1yG8lu3CvUPoSWMdEtgMov1pkuI0Ie
fheHtPWvVrrGvnTtP3YwvHOmgLEi9ygE//OdpjyAENotJx8vk6Gzh8ECJtG6mphFNiUe183FqCEQ
+YmSmymKBghdbbJOMYGcUFV/BrmXbzA4NUTeWdcldd2dRLmyUpPcDVbTX0Y0jGF9mHOPHqGroq0N
hOlU4HNq7596E2ORaGAObDwPyZuQfwXPgHWhxHkgiGHXzlzzLMcPvpbmCaTeSyt6WBAUL9nU7eKh
kLdaqOXAzyHDwZjXzPF2RhHNTJmQ2vBiUyA4mY+KiPCrRFiXGG3ZL91a5xIN9b53hl+5QTQ1GbR/
Btg1krsApqyygff0NnZHb9jJYSQ6YGZi2sfq7DWBszUDI1mJrNX0kXJrDFoebbcow9mn6+hbCBHI
5NtKpnSH8dfcgfkYs/to2kZk2Hrqx0ybiju9fiY2RVFV5tl6IoEFPaQ+Ta1xm5ZJPC5ZUO8RvOQS
hF9bq+nGdflqZ0l2cqvpWkwZ+Xy1So+GGbeHqsnz0LbnPcOw7FkaUEuTVlyWZdotZeHd/vmS+V9I
Hw+O7fp4lox6k1pmFzbD8jbH7BimAHFzXEbLeVayXmUwSue0GXDUcCAzELjV1LyPPJQ6clFZ9Pcs
bNDvAWjyzCc4dDas8J7R3717ScxDEpRY1qygeogctOONiWp60PPLmOlfhefla8etouMw0AoPLukr
Ra0uA5hJTO79bfZlfFnKsBE9DKTIexxiJ33k+u+F6FdwsV8w3I3X0Y8fnDI/2JXDiLZeLPIuqtDH
r3CMpqxGtmA0u6RXU2hDr1wXDm8zA65+V9VieoTX+lz587DjuOLIiJpLXUh5drIkWSW9jveENRWP
CTBp0G80oqXhvg6WQJa2BBeLGourgBy5jD0GQnSOLYsMOGwm7bDr5uzW8Nse//lisXCIqsE+dmn6
MNbMaXG286gQ2aFPldjgxt9aanYPohjBVuK6S2LESDD30fT1YTkwnjcAS/Xo6i7K6sG3G/3Vddtt
pf2ErZWMQsvl89RVfYj9NF73dtFxFTOOGGLMJITo6qd/voxTeStM/2Wsqu8i6GAH0uGu66zxcZm5
iCfvX8ayXHaBhhFgKX6ZWGAUXZZxPBtLP66dDEphAQL/CIF4OFoux3fmsKOe7Sw9C11qwFdoApPI
9I+gmtFF5WggUaLdgfLDIz15vSTZm3bxZinLr0kANtO3ey1mZ5mF6H8ub/IYM49pZ939Mm2DtIlB
gkbU1Bi9H6WvaeUccTrthVn3DPPTlIQ98lc5B6oDpFwCQmXW3oyISGKTFQati7kgdy9RzBpu9KEc
dyNwLVh5lP/UECv7DOpU0OZtmKST3lkW537Fw+FgtTNgX1fmJ+YCLJmH4qGBOH3tHQ4QlXaMrIsK
4lb7GhEO+25229ZO3ffC7FLCdV7TcWQS5EXRC3Yrd+d7dEn/fAuHnqRkc4HJf//Ttq/VNsrHcBDU
pjZY3BdZQn3k1y4JKB6g4s1OiaNubtf/fJtZJCpPS7nwkvCyOcP8KFRdnRvIA7Vtb/OGV2NHVLx0
ez3UU/bOQdoGL5HLMb7kI+4hUknWhTbqg0clStlOQHhioMZUjBYuEWXrWhWG2mveBwYDgr7UEv2z
78/JGkgNwulA3yZEuZyHd4jqfO2WJN0b1nfZ1SXoJrffeJ1Z7IbIfSp1bp9zPKHrOmFwZCrmUQ6T
K51k4og+iP5/TKrdTFvVDTSdYmQKZd0zWnvVUHGTRrQqKj87SN3QqneVcdCufJ0SKKumoaBbECAc
GsWiT2lk/5ns5TF1JuJfoJjdta6FdVYtPAy/XTjcnMgOOzx1G2Wz0hFzGx+6KL1Vg84/rN54ZAVQ
EGjpN+vANi5iTmwgQMzH5hjuZ9OKXWaaw0vaIWvvLeV99OVyrQPx4Pfk780lH63JJJ486MJ/Tv6x
yGQEFBURD4WgHumTy8+mpdSwwXUKZC6DGWyhx1HjWYv3aDntLziFx37xrhZWnbzIv+36aRyb4cdb
+nf3x7BmdryTDIemTcnRwsA4BLpblSx1L4YV362lyTOYAPUTe1CXTKvb+W6TH3tv/Ctcp36ei+kJ
Htq8RWUThFXRzTupTRPWSHa1nMJAoeIH+yFGluvibyeQaHjQc/4aZYY8G21rhuilVvihFI0tT8nI
tDY+WHiWNkZ9yd1FH6Ou30dlDCg4MXCdRsEh11FyKfgvVTHam86PQE4TwniKHO3tZh+TN6lpwCEV
+YxeCKMHSn7gFAey5oz1JDMeLHncXRp7jHH4Ww7W1Grfl36zl82vQoiEBNWoO0zOtB2EnE9FZB7L
qKjP9qiqfd5A9yA2WXII98OZQ9JlRokwoMphGuZclmeXsvE5hsB4cxzjkTmZeyYpZ70AocKtD+AU
VKbcJDEclsiepnMT+xv116zM6jo4BQluYtEblNgJvgTmpBXgfaExwFoKUnvpAGafH0wTykHJEO6r
dgAVLOXGLa3XuSWmVwS4bA0j+WNSp30WkvrbUt0fkqHGi2kTCBawut5OgqO/Xrp65fT+JYsrdXLt
WK5z5ThrZBZfhD1CRYwqYzcY7V8dsb7HXMePYvCFPjQ9jWlEaoSbP7WR4IbNH7uIcQXjhx9I4kyV
ZiLY+9xYJRBmAYeSJSY6+yw5CD+TzH6tl3PqTczCrNq5DnaFv5XIhUx6T5OikzMyRLKoYRlKmUfi
wEx2rhvZAvmic9XUO2vZFw816YgrKDmAT3TNRL2B7NSxvKcnKcO4HG41DUPlVl+YpAkkS8CTK8EI
aPFac+M0cAc9c9pPEyNZYGKhHZmMPfPmFKG9D5nCJXuL4eNqaUbQx4v3ZrVk+RoBTre+k/osdXdo
cwCUs4WTO/EkJnL/Tmw2Zj+shGOGZF+x6EsAbFb9hLzettfxAqJ1KONdmbvAoyEahg1cwRz7oltH
vzPuFizlVOpxccU3OZxJmSMaLCP41YsTrBGIAs6eGs54YUJgP6d68K1n3k0/eU/xIewYMEz1nJ05
WPZWTBliCY0du+OokrRMvdeyT22qVTXazVbfRZdontGZkZbCWMlzVlb3LPqI1y1TEK9LsI29drlG
fbzNBWZM7uKd1fd2yFblzWkdtQHFlo72NmhGi46d33/G1u1M3lUl/JeiiS+8xpZ+MfG29gLWT+l0
l/p98mTjjcAZLR/TewEbCeKtRPKR+5naBROQRC8vT0E2r0sYj4f6jiNeSObQGSWityg21zLZYqxh
YKeopNAMMieLTSzUPGctXbLO1+qa/OM8TuJyC7ArWxcFLUqMSXNRjvlgsX5UndmtqjRq9wmZ0H0n
qh0hYCczF9T9HbmLsmk2dtvb22iKt2zX9SkHmZEJudMqvntZ4JQ4KD7X7oDcInAHuMyRA3si7ZmB
ziTuRAAlheU8TAb16jSoi5fon2nqfpy6iUB6IIkIUAShxosgYhgX9A5Adkfz2ei58tgEMO1XO8uI
HlmotKtcktkQDHANjTvjBKKzIReUjrQwa1FCpjSF3i4JsArG2rtpSk5Vl6rjP1+aKuMWDkio9Yfi
anKK7xzyyg4Bj9u57OI16XUdCd8SHYkHLlRUe/Ab8M5bynidTk8wN3Htsifb8eKhldbxV6L0ZajS
ZieJuA4Tn2HWZWrrdC9SekWElPVKTm4c6hE6CfNqup7iLI+s1+etB2U4nB0cAl1ZvDFRava0nmma
wS7Jx6vP7qcy+3bdidZbuchKWmghG0IlAGWPlrHuFcjWcuKZTy0r+9r4yIs3GF7O2tLpS5lTucEz
fXcqii2gX4gUIDXwwalpo/LlyRzajvQS7zVXDJ0Fi4O1WxWEkSwRShofbQAOWlw6xAyvM4Qh6Ri1
K9jWbliNtOTTrE1csYu7ddI8erCd+xRjcRGC5O0XLvyYkYr1zRhjFqMMNdER27atzsAkgS5bNEve
/RyBM0HqcYWCxINPVcSvLN9c2980flCHbQJwi9AsH6YhQI28rC+OhOkEhiL2ls9G1RffV2M4cdiF
o+/9zBy3h6nQH5WKAHVzeLuRISDviqeZesUvHWM7TVG91mV/hWBVMnfJzKdRgv+1rVNpBV9LVn4m
ucBTVyS/B2q+jVRRuiIBuBs6uR2xvK4KFzMEdyjOFeQZa7NANFIg3sidsn1JE5OCT8iGbeGfyKr/
dHPCFN/Mq409Z4g/zN7aGlanwi6331rO+ovhxX+HemqOg6p+7v8uUW0chP/VsmTkDfAU6sWrLyN5
MSC3rQo+q41q/XanQGjzbZCtO6/i41heSi9z1oFX4CqqmpNRSbGzl+GhZzn5DKRjrfrbkiGJyJZm
nTqpuM9aH/yFh7FMKImodun67YPLyCTqBrzFxUy9GoOzuYtcLA7KOkpYdrjXIktQ4Ix2sil1mSPT
qXiOpfdqQZ/8zh4OVZRHIbjYS8CAJhnjZlshvd4AvH/553WBUjtk9x4wWYxz1Fksj0kvC1O/WQ75
FFWbKUUZUQfdYwZzZBGQegVv4524/Uz59tQv7a25W6yEWtUyMY9+PBD3OcDgRcEjyJPkF122I8br
lZPJk3GnxnTIIFdtKvet1K9Ikk14zonCts1Au642LWzs1Xw/JLRY3xEf+dxwS1bPLvlR5WRcnAFT
M9E1b4kTEMV9sRUz4zaon5zUnRmBJWBIJAkmi6fD4p4Vk7XM6j0SFe1greRxsNxghzjrb1Us70bg
7iqcRlttBx/6zlYmH5k6tik/CigilU2xTP7Ccx75wHtdVIodKdycn8lTCVZ9crm4J8P5lrG+jYFD
Cmwrf5ngmF0D5YvTUy1H3qEvUuR8HmRRyDIIHdlRzTYHvqmRUwXtQ2Q43nbqhl+oRCM4UnOxBU0u
QruOPixjcDlHvWIjZftgdDVb09l/7kbdAWVntOrXOyiXZ6Nf5IbWTrHrKw/g9WKWGAFu+gF4+ujN
Wyg2mJ8g1CSW8eqY/X19FLn7wp1fAWK9SDR2BbcSdtKt7pqdsOOtZzfesbrjhCy63iQrNpwAUCcQ
eq49Q/7Miv2DwaHgWJ0V5uWWhMp6PZmgNgrPWA7JXAte+w7vmMsTjFErusKc+sJVp1769cojArxk
mTimw7sWQbsxDWbDiQlw79FvU7Jql3K7VP1J8K+XiXPsxGqbFeRTKLyIY5M/VUAlJlyEAJWh/omc
cmkYl3DKRBjNC0Mburw+XdRalmWxB475Ect6YAVfHabR3mFF+Zs4I5R6UEsW/L7GcMms6tTOtMDC
+qY+A7ZvQi/JGGgyZ2UGc7KjflpPQ0LiO9PLE8qiYms3CJCDhUD4xn1p5gYn5Th76Ir8bJPuQHMa
l5KynyaxC9pi2wRJHtKE46f1X33wJif6YGTYz40Q0ZnBKAU74bd9LrhjRi4s6ZrJ1liQlXXpD2ge
LwRsnBzbJffOv+NgeXTdAcIDTtLNKNiz57KinPbcBC2hqk/8Eh8sw5/L2XrsjfJjgMe6tYuW7fFA
FUmXh7R6SdnBR19LxQ0zT3O1mvOsO9peJreW5kp3DWasNpR2nzmHk9l/0wK9GxPJJ2b2mB3MZzOh
LI5hr226xD/MgTkf3CF4NVrlHuKGxm6wI8hAAC/qeUQlRw2f6sepB8GU1m267lOGx1HsRfvBZuPS
fqZeuQewXMF2CA5F/Wr1o8Fk4g6WGbqCTYgwWQvSUWQ5nZOpsrNhvNG9XPOAm7DAuzqW22yK019O
TbKqR/tkNNN7MHTv2Rx9ZWmKn5PVc+bqA7Clk5bB92z43KrN9NB17YlaMlZWCAiqCp3BZLRmNrTg
nCtsZlmxozcjPUHcloAFThBnLKRWqOa8R3NSnJoduoE5usg2sTbYflk4WNGqnmR1aKIpgXcJOhGt
MM9zx1gvM38HlKGNLYksrKtovCg5H5Qq87CxEEAMBNcwu3IJPUuB1rL7XpPFwOCoQkMxWneWEBME
X7e/jMrCc15P3RYakaCHJdumndMb8QntWn7xlGO/1zM3UbbbPMQER5TLYn0K4t1mrJRm1PweEfEc
OEtjqgXxUZLsuNeswpBeWidHpvedA2SaIrIcZAXxuM7NFLBUSflYLIs4WNl8mHyKxWJCjVDlsb/y
cxHDc7jPlBpnDrMIDpgkjDm0JOdL7lnZpkiMkIcU6RlpPW7iYTkgA2DRkhd33tnSHmc323JZ6aPh
MmepIf6ey4xWRwn5i2kMn4FYUBKLBKkJBdZWtoR9LPkv7kCSp48FyUavtlv+EgJRa1BgErh/GG7E
4Kgu8mATNIwRNHuwo+j0Y3CvvUxVCgwpPcOxZUxP/3wpyH04mtHWZcKL8gFBDFukMKqYVU7YXIBM
c2ijGcAVfARstxaKZZgz1dmGv8zZYETDzsHx/NKl5A7XFo+Fke7Sc0t4UnbwgvKreNIdWQlsD9md
xH/pXnissfg6gHJ7FAXhzg9Q+bK3PgbnIaOXAXbQTDDBY9ID5EN/tHaWdoI/VVNLS1+99priLLaL
IPznW6nltOvNEXfo/U99sRAKFk9/FYl5G+25tGnxhKd7/LwvATj+AYnMtm28TJJIXpe8v7XRju82
RZwlPe+QeMHXZOq3mfAy1kEqOhgwFqFBvJpY7nYEizAd8KkAImzqF2mo4VXr/MQdPF9VJobXbtlG
aU1JI8S4yaexp4PP0yc1lxuvR2PBzTd48S4JEBR5rBN2ZHe+knr+q6nH57qzv+o0eU4Mskfdefzs
rfJIUpPdVM/dC3sBYPB1wBJu+RZCPPmtv4KbdhqqjDsnv48Ng/wJZNAtGorNZFFVjortcuN0j32r
tnDu7INh6rBrZb+JSnYheTfkYRw3Y6jCQM5/ouZIfLAXqkmwzeTzXeh7jJhAK8XJh6ONB8Akt3Ie
UJH170os5xZ8AkIHMYeNxkim7UNOPoLLepaqbVWAOtt3LQ9zeiNoBMEYRrUfg1Pw7rtryhSgBNB2
eUKW+fuSpfti0ip0fdROGmJOD3uO7r7cGQPc2CpvfjOf/DDy8hjcxdKLySJ+rDyasQzzmlE9Z8a3
op9hcR4QmzO3JJ7YB3+M4fgF57nyicHp498piQVCIyW2CitkWlhDP2TnJAkra+MbAOCSuJncIxSl
eTcGK93xGCXrO1gA8Wa3LhP0gN19OxNzPDM/RcSe2MQqpEZYoJyrLfs7xw2+IqYMn0FarnqZHSiS
m3CM4ShQ6ICWkv1aNtVJxv6n7MWnKfsEcYvYtLW10Ybexn77zNOGRPMNERbBJpJIDzubOr2cSIvI
inqbKfeSTWMT6lafOr/7rmeE4Jj5vjHBWKGWabaWPm9zoJdrVtfN2khihIDkecTqtVEOcKjUBN8B
r8JsPUayBsqJxqeXC4zu4Dj2b94Y+pQO3mggQOgOarnQuAVjBHwnLWH4xqzt0YwXl06Mj+NCSEw1
6XcGcn8oFtAm1JDPeix/auM6PCcKkoK4q0K4H8Jr9jG6t3agY3Bm39gGcWOfGLDCvGTkQT39YDnT
uK3LO3uxuGtW3HFrkhLMzWmFKrdY2mKA35r/h70z2Y0cSbf0u9w9EySNNJKL2wufJ42ueUMoFBLn
yTgYyae/HyOr+1Y10EDXrhcNFITMyIiSh8tp9g/fOaevu71oXXIx0JTz1kMJImBgA9lZG3uJ9iHI
dtM00xJEAcAx+8mMzKj+mOvyY7Qb8jszg8io+M6W5W034mQXG6LYdW4TPkjyJLWoFI7Kw/2kvWXf
G79GY/VUiUifMPu57V1FIIWNRd5ocIba6OgAA81v1RX22qz6Jagm3xp9eDQHeWsPvISRXTIrner3
QKWRGt0j1cQ1MMKbGbc4LNWC6UkVYtfH87H0IrFho1xuYEiakxrDx7SiCosZ89UaZj5txa6q7eGW
cUOM+yof/S7kk5tQKfSxRehCm78EXs3Q35CbhBhheAgWtQ9TATPp1MOHoh1c1Wb7GR2w0uOZoobc
4J1kowJYZcg+Zifa6lT8iiGaQIUjPvoCuy/DfXL9331ZG5u+C+We1LOr2zmX3GvSfQ7ltZbpLT38
sy3cR22S4KWgJNm2Jfy/d58EPrI0zvVj7v+2Qve2NqMLDmAEYBoletLaO5EdQ+7g3Dur/azqiNuy
NLe+QRnCZB9dkyRSpYgeDc1LygdjzSpW3mor5vk0WUqL7moFy8CYsW7KPneVGj4dIKWnNuVZW/zE
Ypm/cSYH5K3oDxpRNVoQLFp7FPFBvgkq8y0M835l9y7AQhb9oivjQXXLE2mgN4U+JIlEUyZehkrv
B1yynqOMTrS+4nAH0RE94qKRau1i3eA620gfmsWWMy0YWkW4/530QCHluyAmwmsvQZccpgx/kDTt
v4YJzhjmhVl3ab1i4aM5vdCu1uWLy/yiyNiR16YGNPXme296JKziyet1djONxSJErA8j093EmyMk
YVBy0HwaD9MGyqH64W9BtZ9W9akhQnMW5kWHts20ruTe76w3bBHH7eQuCvORIUE7bkftSja42XPe
Rc2hy4kgKena3OJuUEawbcfkWI0x2GZIBV/FJZOewcIAS70xuQjY06d3InVZQ2JxWuQJswCnYOEK
xei2DMEboBwcQK5gWICEsMN2s/c6VF2DP71JJFB9mYDEWi/MZL44/m+cakr2aT2tkip8Jk8scYgS
DNojMcyP4Y+K+NsQYvZj+v155rO76YTxZhRBcely7ykX8mYOhnPqMEeHsNssfxfLhuqlXBIRYCTN
Nqs+Ys1HCEqKrl1MoPuuAqqyOVJWqpHRRdIA5gHOMgnTBk11O/bscltYWWO+zwZ1ZlLmrCz2I4zT
qodAPBfw86tAzx5DkAuf4XzdZEwNpX7MOmQ73hyfuoGJuT8i9LTbXV2z1ufhfhXerq3Mfj/qhMW8
sb3YNduJPCrqY9cmWBFP4j70sU1P0JCuMgWpHYnIeKxDz6EJa6+p0byJsjjK3v7yIxLOAnJEtw1X
nMkoaLAc9xCH8VM/GMuE46G302xnVXjTkSgWbdrBOwucLje9SVhVQxDHIY6pV8bi5BiJ2OPqV1qg
RyQUv0FnpdtqwumoC8gNE3dZwI/GsrFfVU7NCbZ8gQWMcFs18StwmbZMfnhSfdsffRWsZOS4yMjD
eVPYGLe4g1Of/nzhDRgB3rCOBTikdEndaCN0fY5xzNPCIuLPIC6N/rU6hTVfpDUnCGermr0jKZgs
W8tdxwdrh8XzeWq76mSqvJ3Xf/4xdZdIodKcVxISZ9Oahn0i6pTSsy87FEyQhlTyVzY5jzrpmxNh
v//4Mi3/Wsy8rNpHetOlxrj3ovw2A6xZY7OEw/PUMA2DSyuPwA0bhtJb14SbsAxhnQJrZGDt04+l
/vR7DCZ7G8bLIrukP9cEZidMMztBf1v2u7SuznJ+jKZvYAOyqBN9jYL4JEgVrAsmpmPS3s/SvEsZ
s8xORThivgOTObtQIypzezxIV4X1ZZTujR83N3DZt3M7XzrJ7NWbqmMd2i+Ro1Y69bBqLaCoIChW
Qykvnn6PpbyJxgDXQPWrD5MfQ7L6JpAFx+mcXJ/qYM9xtTXeHad7A1vi8yw4SDMC0clp2ZHfxCgb
icU6H4OHwa4402l7q/BY4PS8L+hoAz6kUog3PtIwN7ximR0w6r2grXzig+cwdUqem2YxF0ujF/Cs
vWOTRq9qg28buRxJKSEEpWh2CL+x54MVC9FEYZwkTHxpJH2y0MvWyOFzsXSIBCsEDIethOwDcPCR
HzwDv5syL8ttqt0vn0Z6zOe1Y956WNXzncz7tunOnYHyRVM6riLfOYiB/E2TA0dk1Rpwk729vua5
eS+6HD/ZyjrmIXUUaooPUekDURM4Kor8CMtCOwO0NoqncoSQ7ylXGaW9OtyZaGGOXelEq094ppco
5BWnFl2y7fhf5mDulbNnIo2qnWGcWcd3RswFVygeAMvWTBdERiTRU1eM923NG8/UHDzVqFGPKIlu
jZbdYyVsB2h87Tg/sof5CrKSQ9OC1zUT7IxlXt7Chb5lKYKdlIEITuKSaIk85yfnXWx3HxcoNlTh
HZoJuiTUyzePmXU7Ov8OfATTYaauWFP+4qN5N4blIVThAwAb+0tBQ8rQi6HZU1fLb4R+L4iuMTHQ
1UqzN5mD+g2RzLKGe64KCtlMnRwRPmkGlctvLtzprhDeKkiiU1ETdh4vk1JS6/BV3whbXzy35SL3
YaiOmaieCSy92r33jdHwy5z5m3JkF0FHx0eypw2w2uyeBKJL6lZsSooSvhFv13C4thxxeW2zd6wv
06AcRHacz15+b2Tdbu79rznnhvMYCcT4ZxKbV0PO4c4M0l1XYFyZ6HdYLV+DFhwr7U6ofxsuFzw6
lf9VaoqBWQLyx1SkLTuBwh4vnon4ti83/Zg8ByBWXH3t2mnHA8PcS1ESLzUZy2S6O6o0iteyZuxA
KOG0gPc9+F7dOd9BlX+QgPZQ8mtFkv/qmdWIgET6IuSfp/seZFZQ52u2n5P6nRiGZP2XIOx0yhOm
vbDs55qcC4Se3saQWpFHCTRot/N93Bkv8nXIy98j4oEmDx4mo75IhgKV0heaZxjRNQfhbVvF0aU2
xS4rOQv81pq3OrQ432V39XN1acPhl2cn54TjBKtOgAWEMaZHU8r+z0l43HvRXwM+gUVRX5vUZ2tl
J8/M+vbT6LwwO0oSijtKXFVAzI9A+5OarqS0RmsPNy5tGQ/pkJ5ywWHY8XMc5RzQ4rG2nZL0sWgF
8nP0rxPuFbGNt1cN0x6apN2NyaIm8rEemKQX7lozlKs5/PBqlpXxQBBsSCkUVPiJCTB18pq/0i4/
YuWrwUUz6v1NQiVYQwzFCaW0JwOGxv4az0HMsTBP3aJBOMFlQh9O9TMxL94qy9+ymETWgDvCG/hb
xNACi5++byCBIUxvAtTubq2oesh9yONG3mgHP/oBBT0/NMZXUW5eGkudu9CjKEqxLW7LIzkbyPf8
YeYaUzt6sdeqGG/d3IJtKqqTS6orf+3vVlk/w8x8w9Fgk4Z4YKp+ZZZxtNFmtfa08vTwQlzKXTnO
l7k1X4xpuLDkXfUci/ueom0FpJusJFJq2tundEYogtadeS9QQoQVm2XvisA/sfz9mCYyFrr7BjdZ
t3RS4uDzAx85RovFxmPMjO39wfbKA8Zc/NBaRzOklIa7dVw9cKlxGMGUAas57f3QAJUO6patP805
ZS1QSucYhMu10ZaDm2/CJeo2/neo6ldvECd/5FFNTAvz9Kb/DLPyzQka9OfNYxazPlPe5yT5NsYk
CF9HhkPUH7trWgZsn/KNvXzjMfYfDDVwzzZH3fMLgFyIPML5u+OJNQD3O6m7o+VcVAuNIHR3DUL8
BMFcXYNX37szCRuc7Gof9TNatZYPUh0+DPVnRIom4nIwq0UQYIjsDmd6NjRxykAmXHMqQ502HCvc
ELwDRfRRWkjgGIHDr+LSzgDfuTE5kVojfU4C8+joz6RXyEb4bz7Z2szEliPHS368jDNnTPmIVM3n
RCoSvnIZVbSGFfNuSslv61qT6Aj8gTJos8E9WJZ6lA1LqzkfAaqtQ2O5u9A1zk0JatwH0wsZByYF
V3BKq3zfgODaS/SkK+W5j2DPeg8PoSh86F2OCC8IX4xs7G+NIr1pApDHsupvs2KSO8yK2d4rpN/9
o2PwThluQ3pB85BF5iUSDAWRG107X35lffFhTThgtP57V9CuRNp5D81flWRo4PjM1esgB+blkkyj
CQ4Vfh8dEseZOUBtF0Ru9uVpLII39pUezoimXrXTrzAyjSO2hc+sIu5sLLUJJcwIQkjGb5ySbxM/
pbEfmm2l/R9vskzS9ojg0FialCEZQVYUbSir3zCgZxeI4eTU54w3IuhSm9SAoL8hhsiiGWvf8q5D
MfCd1h+5TZ87B/4nSQyaCV0GXOLgfV1yKma4zzkZes5uMAz23TUu/HE37z2frsEBemV3A/lOUQv/
bFUDoY6MjGISkcbpwTOL62C102rAaN4Pc0qAFkeKgR937jC/yxL7rc4MRJAWDpfWex5wq6SI6Y9x
I/YulQsSgncL29STkzo7Rt9o5ssQk9NRdmvRwRbglr4N0vKghYh+9ERmFula0m4/pspajrRnPAy+
Td2++V35jNbNXBXCfJV8ZDHKme49ZZ3HSZqPzoBxp0tcxTw+4LdtUUxnPwJvn7UeneCgxqPR5Eh5
Kth0x3Kv5VoHDfIaQdGBN6a7GgmW2Lo1jZXkSuPEpdAfse0xew8aBFMHkKL8twdDu+8UBmlo+4zM
vosrC2d1ir4i0hIINNropr2TPXQi6Rnhtk6Gs1MYXJ8OIJSReLxrKW6F2bTu5YD8NdhKlkEM0rnD
+4Gr3skwrJinbW82xgPg1CYY1RXoAl7cDS/zMJxHh1s1KiA4ZidR96zSnpkNPQSgj9olZbpLoUcl
WLGfP7fuY+r2n0AU1l06dKRpBN0utJzkHM78tAlnmY+J+Sgrb19GlvXaZacqNcyDbYmPHunyIUvK
GwQU8ZreA7KPTdJUjvIm78Lf8bydOT82qoH8YcJubut6vO/l/OxlNAVosy6aPIKVLpfQMtRoKvsJ
k8q4KE9s27Z3H3Abu88micGl6nxU1t+hm5V8cFEJNi4u+dUtCeK4XNR0Xq1zg4lBDL6obhKIH51M
yUnhWx8vOocW/pbFIbY9M+5ZxzRZOz3FZp/9NGP3Yyy4c98Hp8yx0l0bo0tTVrMpsf5hGH9bcdQ3
Et0bdrtXk9q41ryD6Gu7/DWZzf7MbcODvwicVYvTP1Ykrw3HceaSAGeyMLVJiCkJ003jjrk1IVCc
7O7dPOKwj2rSP46LErPJhsuQYDBsl1FJ8ciMZbAht0rjKoSBMosCoABaZ4y+UW73S3jJVxVjf7+8
qiaj3I5Z28dhy1olnjdVCEGnwoJmFcdW685jo6PtkqfX8rGkKOTedIpby7zj/TU2cCLxLoW4EQqx
TVBjpm/Jm9hM2MTZ8PpWfua5vnMSDggXV/qDXaXcEw01I3uy4iw4K2yTmrAdgnfIsq8QDQ+U/6Nv
W/lVR5cADRBEmIVdTA31Jt2Q+VQW40dCfkZslPsp1N9x6JyJbMNGTVnFkn0M3GU/B1Dkizkp9Y5P
7oYODzSgj1FekvbS5Lh+tQ+DQYFoDQO0QmgeyG/czlOSHxvSfNfplNebOKzqc8gQzdz5YUPfVIoX
yEX54AYCdAu8l8f0OfA1PJJZ5xezbGrk7clnkU/fbsaPlwLiVJn1xMKTkrqaq002ygrVmqE2Zs3z
30ftTyFV8GgRYgkh/DmQ97TJW/aYACZ0xwP1wwDCJQ0/4QwlB89kYIEoiFsnxVHEQQn4SN5rb0f4
EnD9I4lQO2bKz5lFf2ANrbc3K/LO01h2hyKNxwvuREScwCytFTIEKv5yAHXwkzsf+IMRwQJZx7TE
O3/gtY4B8ztnSK1NVz1Uungwh/DeD6zu9OcLfspPrrLMg/WduJxqLRgAqE4Ml1QoGPHB2Qt4JDJ6
RlxvmjbbCtZD60z4ZL0wz3Od9iRnDIYzP1s27IRC2LekmzUnEtWeCjckgyEkwSfzH4iLTU/ZiAJq
yH2gYDwXqA5DRf5Kc9vA+R9wIldHYync22n8EFY5PdP4Hmf9x8dnuIx5EzyEiRsdZo9njWXXk2im
15xYikseXy13FBxcHWiUKBmGQrj17CXBPpgJWA+BKuSudaJkmzAyi9m0nSN4K67UftjXgxhJarLq
G0STJj08wY4OSKFMTRv0LbPPg0x/6YaVrUk7hDCbcDAXVGSfh/EyHuPJre3EWE3FHO4gHOegvZnw
OSTqWZ2n5Yus8wiLBPhW3Vr+rR6agKMsPvpj253//FLQ+bNgsJDAOCET2AzdxHwOEQzDxBETmnO4
IK9OWL93ZBxNadTvubDMVUJG7zZbdumThZpsCGYqChekqw44b+slXG0ZcXQt5jpefyHErgFO8raT
wdRuwk+ALCoW+BOBYPgYHEM5tjcEFa9cp6tYdeALjyLrHOTDpwcMRXsTtCe/au9ai7GhL/H0UFZM
o5wnO5WJ1xg56i2koMkYpXoZhq5gMp49waUNm7YvP1FJuqvkXjKQ2GjmvQd31oy5PX/t9e14RBw7
3wZCvI6Te5e1wXRL/ITi5MeNmSXtThiLW3BY1htRAXpFRfziBjJj/LQDR3nXfkusTzkEu0GvpIKo
aqwk3/ul+RoSueTHCv+8Srpr+swaR5SVws2XSwtNBUPcUxiy0zB1V5L0hsvP2Njy0JCRVuuuOauG
OdvoZNuSKCWCUFgq1fVLZ4U2um9ARLDTTQOwtI6QXgZ19OzWA7K5ijlZVjrL9ZHOyOK97B158Xst
jfoh9pjbjKp6B3F0KeL2sp5YG1Hf6qT098lo3MH3ii8pykfFPC2oS3JSbCwGQ9q+WSa7pMGVdU7F
BCqn8hERA780Twdjgn70Y5jjYowQU1eonoK6StH/1a9S6YKOImU2V7w7yvuVRJir9FN5tOx5uhHJ
vHUqoqUmSyCtCpsdnmv1qpLJbdTiPRd0IZ04w2yTc+GNG2PiYs3nvdka05s3QpB3S1iGwHKMP6Ya
82o31o2sva+6MbqXkgw2A/7hDsqGZtvBcluqbRZX3aHOlXODcpr2j3z5F7je/ByPCLEzd663rpe7
IDwNhtX09lThPO2i69dS++ZR+KW3ES7Pi1nYm6qhU+QteKZlYtlJAMwUheKQd8UdKVpMxe9blPcb
zAT9O0MwXWosckgSh7ztMTn7pMAHju7v45EdvekdlDHPLM2Sr5byg6scWX26pKYHOjt7y1IxJSjL
CmmDa0NfMwuEg/YFlVQw3pAN+MwNhyAotZ1dMkbbPIu/ufTM1za8Wj3PbIlwe1cGi4u+XeFmNqKZ
IF8gwtIC/wRlfoEyqQcaIaRYU3Bu1zbo8clhv3nT+eWumavmeQ76l6AIm6uLCwSy1QQzJ/ts0ag+
D4ATy+x0PsBim0PR3BttypCm17ChpT5GhhFSiUJB9WF4aAkAa8ViwVlnIz5wYAdZop8TLBJ8KWBt
rSG5bZ1vFTG2r3z70ApM+vyqhLiYLk0Oda/ZE6IjjcOd3iwM6G5S6oSPK4+VZ1KTdn84dHcgRgiZ
wByOCH1Zx0XtzBhDjeiUUFgZwMc7loHRdoh7+6YffP9gZQOgRW7jjdB2H27CQCxwk73VM8Jo05h0
Vg+UpuNQ9OfonCl3TQ4RIQO5pl1FzjS71kNN2Dntl/XREgVmdzi4teltP9jLj2GxRG4ZNyWjjy6D
WY8/uZrqbiZTKsVVgksP6cnRKG1kmzHSxPyR1Aj7Mi9f2g5wzreHcu+lT5ZdrUfGGxvDU8WOu91j
W7gvnbhA9RWBCWs4r6FPlikgIwFHkfozWtgUMa+2UhTSw7i3Z4+GvWdilDXit3Y9MsMKdvQBvJhq
8GsMXFtt89Z7tEemW3DO52TCOqAMrWlrFyB7zVgdQ1O/eLK7tCn1guHVSymqrFVlZzcEXgYr2wbJ
wLjDWhcdgp6yb+1j1NUnm8i5tadTAxByRZ4tH3mCBXemiUsBzrErVHI1vhAuzUAz7okstO4IO7/V
BndHJfvwHh+L7CD8Do8brfaScckmMKSz4tbGudGA4fUNsvWShoCnbiolM9ZFp2giZMFPA5g+fQ80
qvESDmBlF1bD9UXzwMdO7DGJX4+eU52KnGDLZLDODYahF4123yC/nvYOhmSoySVy5/5dD7l1xYDg
ge+qryFa9g30BkMx7uzNIlsUIXMyJNuLqwCSYtRldhiy56SAJFLZEinL6kFDLzvNGa3le6LjFjFZ
9lMqbC0cXJ0IE8ZllGX/TgplgscsaaBgx13TEz3kHFs9/aDdCdbONLF8tuSpczihk8bdOwbTXitt
GR0xB4J6XgKZJgd5iSwPQTeTPcH6U8MT7T38GDahHR81WuINxswvjlLiQPhE/9C3dQbcZIZHT1Oh
dlnFnA9bvJ0bG79lpOJtn+E4GRqDfzKqRQwY4zcZZT80MNwNrnQvusWKoouS6xQW7nvRXUPXhoAQ
GYOGsP6WLEQPSpbiLtfzl4eaB9QQXHfWeBH1vvHbY7e0CUMKzyws2L12yanpwfYdipoz8//hNHfu
Zyy8lI81nLoxDsskqoW2ZxUlq6MoSqxbx9DetF3yxLyAc8mPTlRy4drXvHuBzZtGuup47wbV7z6b
P6Ip3g1RgJsR2Is51fFxaLoHnlAAfHzEmncyOrHlhc8mK9Biyt+06mQsX5xoZsb/599Vk+HgKLzy
2s4+2dlJSQnlFghT+RJ5HTtQ14QutvGVZIgU32lTHaxhHk4+5cWp6wqSlwCckaitGM0ex+kyVxy6
VRmErINo56cuMpCH1HIXAEAzrs0E0xrwCXM7eZTBRUJuoO+mH2ALgPjodDIoTvb9BfGk2x6i6SzZ
iOfCeRDjwrVWyUEW7MfNMXNO1IFnVVIZ2XP+e/aRj8xj8zooiD9GJgTVugbdqv9dQbMPpQUcO0PJ
CmfciDCOd5FxGqHo16nhqhsdLWKcYCw3iJZzlODlZ2WEKSaAzQ2z4AvijuWTWvS0lNw0cc+QbWgn
LB+IQtEEEzLiCJyXzLB3OQ5IVgqw7lpkkhCLHtaKFzDkL3UQm5sZYyDbL4pzE+PgZfdEjstO7+F4
Nwwg2U1M/jeWRKeMZYVdOQLbTQb4PkGHbc+oMgFjX88qZYGce++D1yMuM4sfVYffiF+7dViyh6OW
e+5K5fEk1iZ7KJLRGzvcO2YX3SgX248W04gqZWGXRcNJQZqsqEVZl8cZRVg8BzfDpDcs6wyOjO7G
AxTf6sycT51tTOvMxFUFx4DdZHaswO35xTAsfLlGiMSmWGwqBzzXZjvIV4ryA/lADwz10AmQzwkd
IJRXz7pNwMxwYw5TbB5Ni0t01hArqn6Wfmuc/BYE2ulPCRQKO8zk90SuexahxSG+DFu1ZKPywt3B
0BzLtFuVpS735VICGw5YQdcS5+rKCMrhtdd9cJ4eEaSY96Gy/PsmNb/yQsUIe50tvtHzOVXOCdI8
ecLKTaLIxLNGV3gnjzF9QDu1t6jQ7JU5XrKhDA6RiqqnzCMso3UHcPPYZaXPuXZtRBJfEwfYerKR
gqSRJFfOi+9kRUJ9O/p7/AcJ2mRRnbkfjVncZ7m4q6BT12yDdmNOZqsW03WkeIvRdF5tRPdPIJAb
qdvkgnfsNnAqBVZibeo5RSYYI2UKBI58Dmcw1C03t0NuaVdzdwUT5pZ+H+/Z1Z7IQLirtLJOra2+
I47KTebE3XoE9JxHnKeYs+PX6zOI7QA4EIkl+9EfTVT9VYD0K6oPHaTaasC/fhu4dfHcDemLHcWY
i5mev5ua1nvBcA6ze+eT2YBC8gobMZhb+ksPlwwmAl1dv7o/SZ9kLJQoybtGITiNG/OEKlI3wfzL
sf3xK1RowsMYXSKu2u3OEkhC8DegXCZOu2FKvMMWatpZBWhnz323Mf1DFk8hxIBcd3jdXqo0fYWE
Y6MOcUp7QREi6vBWZq55Tqf4y5miz6ZP8xufgd0m0zW6a4bsivOgLZ6COHIekdkY51iC3o9mlD1N
ra7ANlEtZdxcbS68ZxJmUD5Xyc7up7dWRjx4da02s6N3XmeTyNSJQ2nKcddbgr5JleIprCN2Zg6m
Kwv53+OWgyMVUwsoSpxgsj0HbnqrGHmwpQhxAMe8tpdc+INNERLxJjnuq4icF2mN7mGcknsCn59k
H2SvkV1Mh3Epv0OBONnMygMHLUt+p73GbvE44kuioOUI4pbBWoie2o08njwe7gqdymMuY7WeTd+4
xRwSfwAsG5zqR9Ad0MfQQjkO7ksJWbSEANP0On8ku8JDFJFNz07Zj3dhgs1AbBd3wmqMDXcbLAeO
gxvC/XYpSCv0nr6pDePE6VuuFTGNG+j38aakHRETMgaXDmTrRv1vXY/zIR1jD1GwZ2/AbkfA3cbd
4S4Sw7AO4g2vylM6BA/ayb2bwWRBV6TZmxlg+NsZh1Gw3gn6etjWgl5ZOS4OE7Wwztb0DiVvM7PC
By2fE16Bewx1Wl2zgk8h3gqWBGV3HKg6r2aMl1UUJtaU0F/m6R2KtB4rPfp2YArAneycH/BLGW6H
CAdiv+R2Mesbc0Ae5Xm43Ni1tn6J1HygmJ+f2zFcLDrird307TYJguktlu1j1bPQJ/DIBX/FgMPQ
ZnRmE1ztlGfqZz90sX40mm1vl/MW09qIPc/wW3CJQm6Nd20kUDoHuXpMpz3mGgizWRw+TkLw48Jz
7RRaA8miStk8cp24L0LirRC/zjdRitGUUT9naaK//Qb8TxS59aJVi62SPdZ3yO6mA04BjKNbF0Fz
2Hl3aYRAjDFA9ZniKFXAeX6HevyoGIy+5AQLRwGz49Eay7uqc4Y9oQDy7FRzgV8/dvB9VQ0X4V8I
A+1PurADolT19IFy5WRliXruQIpXfq3dcys8uXe9CvlErxtSNqTY97Ht0A+34xOsQLIeWa2fyxAd
HKM2hi4OnImReuyStS2PtbxqWWBCLHWyr1VHpW0QH5xp76bNMEcD2xNcH/3w1BbEXHncR+9e1r43
c/7imQJXdad+b6m2rxbp58QPu5A5SFZsFfWfWbzisXU+1VixneDWOIXSGa9hYLwhcYif/r9T8P9V
ioxpmZIkij/vFuFK/wi1+UcEze1n8f2f/3H5rLv481+iiaz/9cf+9gn2zb9s17Yl420uGoSqRDP8
7RPsBX8FS5qMBxz6J7ron3yCzb9831vSZ4h7s6WQmAszFevi//wPYf6F2FNiD8x/sGxh/ls2wZb7
r1GUhm05nuOSt7K4B/9TOFiLRzEOdI2xty2rWYuliRn97ERZcyxrJiL1GL9rCjkD4tOZrHdLUvX4
xmNf6EszLswiOHKSfoUcXeteVO+WFZ3bYnxXDN3Xvv2ROFdBo71P+wdbeTh0WMUPcbpPhs3BMyNE
tZBVMzXdzEjdcFElfyFqkxawPL6twug4GqRpqDTeBUCIveZkwad3j8fRgNkANErN7GaEHKBMlZe5
VshvFpI9/wl4xVGVXOgtP9CRHGqHNflsPdntcvVYDMalbx4kK7guHTBEJSjPUm+sR77GznmfzOS7
D+LzhE0KsIr9mg7zoVcmfLT/K28QfoopBegdWRH0nEg+U7EGMV8dX8eGV9H6ktUMho0F5l6Opx6r
3HpibwyI4qpvACFA8ebUovs+6SjxoVPLnkt9jnb4BmB8gG3SKgIh0JgfU9UMt+aiI/ILCmQMx34n
CfZ0DU7GqB7Rf8yzsQmxXwDGXpUFJ4GLB+1qkN2DP1fBKpO3gZFZR5mJvWF68XOGHzFn5DsDOBbU
yI9yT92WiUlhU2YZWgMWRRN2g4eKKiCCKViPZvcE0U8ge2BjgUFIsdg33tzuqaPGC4VncmBBsWe8
1W+mAHOiOVLub1RXS8DKF0NEH9WIg8U9I6JoFMYhYNi7SQZkW7V5H7Tw6DX5Iii2IsW6vIHaW94b
Bq3NwWF4FpMNJ7GKrrZDSkrLv3+23SRfCqurn+5fo6z+xFN9VXhkJOzh/8dTVfC///23/EsW1v8j
4Vd/nz88zv/nBKzzZ5+oJPtnY/N/HFv8sb+PLc//y/O9JU3ecSzHlIt7+D+OLf8vx5Wm4/2J23ap
1/7b3tz+i1hlwaHJiRf8nZ31P48t6y+UngEnHX/QIaDb/7di1WwOwH8KvPnvY2v59X86tkIvBdRr
KbaZLd60cmYpZ7D0jof8Vzbk+8iWezZ/K5DXdZLgtsispJfFCa3aMfZjE/NdHPAiu7IOXm4nm5I8
F4JErRI7Ytg4ioIzWwAa/sLeIs8HZe2vKvYvHkPErDGe0J0VNxb6GgrPO22UE7m9CMwc9rz+o+3G
v0eJLsBF9+07LbVN+YWV4zEKmHJDAFUX3rhbabWXLiVnuvBVw/gxBSOKm10kvHPac77M2HFv6NzS
DeZW+IUy2I3znAAP5vdt1H4b+BIGud6HbOr9OkNfXWNIo7vXIZrvwv8i78x241aydP0qhb6nm/Nw
0TecmYOUGi37hpAsi/PMZJL59Oej7b3LVlsWqoBz0AeNwkZJspQkgxErVqz1Dwudk/QZnJBDaVf2
RBHpOnQQxvwBr8zjUAXn2nw4pfAhjTn7mEmXnaLB9jxOj1hsSmBi7npVftZy5K00zLEl8ewtdJst
JBhvi8qUOb0X4mYGu7nQb/GwsUTYoEZX11zGz1I2iVE2NpK3yKf7qsXTFQDxRte19sFYAO/MFYrA
Y9X3nyeQAZwrFhSo+97wjKxhQ9E1vXbiBDYtm5Hs5TFHZDiMyC1I58E8nKkzXhz1jl+UBiy/TjCD
gbNk3anbHs8kgwuAt7uK1s2d3lCNlBpxV55KDH1Oxyb4Xx86aEGqmsZyfjtyoOT03PzjP3FkLL4O
aVZhav7dki96/q//+PvvfzgkKOuaVyTLUjG9wGn7byc9bPA+IBIoySLepFh+qYSdH86MikEIUQxU
Kb9bNq4OcX+FEP6JvFsFtCnKmrJad//lIfjDAI0I/D1R+/H9P+pjdWgQBx/+6z+k1Wntn44cBkZ+
qHfJhCLRgLyEW8KvkUQWLZyptbK5SqqXXL1bmTY9gAjDMGDx1SBhYb+lrWOAuEohZNSAjX8aud/d
Ad4Rf7yDV6ZdKZA+AL3cAfLTlE5me6gTF4U297RfIpwHcIi+yo6fKyBaow5TWHj+fzuFf3EcfXMb
/R+4R1rk4bLxRyeQm6918Vgc/xEN5WP9PPynmz02y3F8zP5xdayfH38xBfn7437Me1n9oOmyJEI5
llQTs5e/tk7SdfZOQ1F0VV5PAuum+pcjqfbBknFvsyhtG3ggKtzdj3kvax8MFpEpyiwV3cQZ8V+Z
9xwifpl2f2+dr/1A6PerRjblyj6Psi0p6AVN7lCxW7QrbXMvb9Zv1QvzQvdgGk4+RljhspFu4ARJ
l/FVdjH5sVfvl49LGHuzX3kwdoJsIzsURDf5rngsI7xxFRpbi91GanDc5l7izr7uSH7skFu6tD43
U1R4U6g6R76eXdw53OIayTuvC+Zt6kBCDrstTuKO4E1bxU0jIQQH5EphFqKy7o0+fJFNFxRB7i6e
4Dehvmlvkg3ppVtckJMiy7KnNBm1futrfnWRXCAeTV3RHUPIP3uYCUBYzF2xh/BwIW+MSz3oLpZ9
6uqR6sIOvsiiKYSZFw4BcBMPuYGNuWmu4oNwUd4UG+ui2YPc3oxh76GhyHOiVe4hCBNg0QpNmbqL
Xe3TS6iNMTiI3C7u6McBv5yfcBWKoLZ6OR+r+IP9NfIQxvJv4eU6UgCr04M09KI7jKvfhvq321A9
KeQT3C5AQS9U7SYafI8S8m7eoOcRFB667TzZMajd1D/5XXT2lADOmisFfah/6reDiyCKo7vKptgZ
HoXBAMZScDrU4cRfna6rq9RHp/TqCO0hMv30CssUpwiqDThWHN8cUIrB4k4OjXq8H9JNvjF95UXa
FIfiWf5ifeacwH0MLpisWwcSu4sAvYP62WbYnXz9EiVRH7aoVwRtKPp0YMPjzriKL5cdbQtX9EUX
ErBNleQyv8Y14vl8j2RlM9nJ5MhrDuf0F7CLPe1CubD2Q1TctHe110Xzi+hDOI4o7vEh2SHdojIc
IsgVUdP1JA/4317da24ZxEqUInmo2tmNcTCinqtZThZQWPPPxaHeZK7m5kHmih/VkM7r9vRRiCoX
IBA3C2PrS8bXCDmF6jXAu+gYYr6AJg4mZNfSgZkYxB6G117HOhH52fNxW95Jh+yJ9cNv5ldGtOCT
aOsbNaAndlnc5Psc4S9MxvbN1rzO93Sign4HSndTb9TtsP3zBqMYb2TJMvvrz1nyCTVshP8AfwBP
oY3PKhxdOoTOEKLvYLfcQ+++vIxB5husyjJqI4jVHi0xZ3SFWyXCLt6rHtMDhzRHtFEZ808eRGin
sO/xovFp7zgwTT1kqLJQcvuIFeYXITk1ysJfkOrzmEVO6lK7dBXf8AvP5H0rzPIRz5RNFYBN43+Q
vRzTrYI5bK60rRQKnu4mQRJkQfYVxERpbDTKAV/PT6BEw3FbBMWdSWIYZsFy2YZUdKmPOtP2WnAM
R7hX3Z6fIZj5KfUpKG8RMnBit7kzPyV7OZIukmxnMpf2+iUTMkoi+fZ8rV0b3uBPG2MPAyqJpk2y
K7fnC/givnqpBUpzMPltRMsduoR7pOIciek9r+vBnxxMXPn5Czgv5/FTaX+piQr0rOzFxtHSEzej
q9jPLzl/f3JZk/wu3VQndxAXdPkkD4L+5rTLwylAkmNvXsDJ9WdX80G1Q7p3Tx4KXU7mrx250GI+
CtvkIzPObZ1H3SbPdgAX2+vNPRPDd2rAS9kL23p39if36ME19o5b61A6Gt8VF2d/9E3PvFZRdQgs
poMcyAEiSm7mFm7pIazkaHYdId26Wa9b7pen5BLqHRBZPDsdCKE+rezQiroQFbMgCUVvdmHcOGCw
L0YM5gBse717clRH2hYe7pZ25hf+ycYSwl+CI1vN4NGct4/2S8KOAGbRA+rl1hFaZQATbSvK+a0u
FK+7EDncW+NT4mKbYmcPPZ+OoF0ksANR7+DuGg/cmhtfG9HRVmw5EMKWD0k37R1cXOfPy4jj7rpe
/pkr/nPLXDO4n06bJyMrZEUxxX3nwTZmK2ucIRDs0e1CAOIC74SGiw+Y0uEJGMqjY+xS3kTNXjUz
FJYruDc4LvlHT+PLjNG472xwOV5lP9eIdhztxkbZNaALZBtuG5SbJTxucQBhyU3+umThPbmz+9kM
ONj6bM22YOd+4uFlyxxDGPpkr9Nm3ST5BxeEmjOwuU78Ndqsfh+ZG7quAehWQnnslSxh8fNxA9WJ
DxxCnTkG9eFi9inxOzjtup038L8jNPqtGRw9xaZJ9O0HxeM6n4cQtVe+F50+Kq5VPggKRWgxJUDj
BXkEwoaHXT+886QoZ7KM7vcHyUkUsK0iGKSu6SIOzKyEJROoe4BLDqpX90eeTmb66DwMU+uCQWMT
V3yiF0/O2vCp+9/y+YwrErQOcpeeGMDhYzyxmPXAmHooOLjyhs9juJlTwqG8iz2qW9zS8sJrcVqX
BfgkQpO7weUnvRu2HXNHDc4uymoODRBHjxAZcaBAEjtnv+Z1oqPnWn7KmnVVAp8ZjLzbZZ3oruhN
7sLCWRxgBtz99zFDUYWXmfhwSEKEktgYNSYyLAwCp8ZUNqKaLWidyo1n8XdYeHCRmmeo0CjYUZZz
YzeO1sdZU6XRP26XkEjA21uYLQwQvyHY69RrwnXw6uj8YO5PG5owPvYcvsm7J58I4qDdpdGAiDMT
1QXcdbm+acNdQjRGmbCml/h9ALvXucHGlGeADWHXzgsMCZvyoZ0SFZBt/zYWmp1z0yWjsg7yyM3D
sGP2UGQgo2nx72HCcjuhvB0DPaSLza5Mj8uzQmFLDNoKh1M4hAvzeL0WFrd8DNQ2N/fSbxNTYqvA
jJMXBAMTbFtUEi7ZeDyDlbdOiXpHbArLdSYTXUSmWErwiL0+QLHQJe9waKs5g3d+OD+kUePRRksD
wlVI8bhnq8sDaqfELvRJSmaeyK7cPVkRTp++zJqVgzQ4hShhfJupKCIG8mbyhbD3Q+DDWysawjRY
l8PIr0A4tNHkYjtYSENSUl1CtCOEaTR+UQnD1m6NVbhQM6QyU3p91KNNxYkRhYnBJdAQIQTqzuIx
ogFL6gpR+Sv1gpjGu65caV+563i3LBs6TyHpr8un2XBUeCMKmwk5ko/eul0HENRtBKX5nYXnR9KZ
GXDivZwuEN4ilpgsZMAO0ZGVEBOLFO5qYqNgXZBGi4G5177oLF/xaglMtpjeWdz2UQgawhoKosSD
5v7EcqxIAyAWsLngWMyU7hlvpFJsw6dmRiJB/uqQtoWxW7utb/GcCdfGgcKz3MYlmXNKBhlpkM3k
ihvlW2yDd/ZtcUtErHXnWVcrqM41DIm8alaqo5B/IgPJI8A51ZgkCA4zph1CZ7GLwoMn+WPKMJLu
rLsetzLtKMu58EBtUMDX6XNzsQ51t9G40ZJhIHry7yj8kpKbQX4bk2K3l1XQkaigH0F86oLz9qzv
60vYYF/ncE0UUGP3gCWEfUjkYKnHAQohgXVhYUG75VTiIVgdFPtkg0lC7ksh325qv9oUm2TTBOWy
A1qaXs7bbj/sh68p2fLi40BqFw5JEISqO0QXgyzkXnzBbhzVFv1Vyy11TwFCj3a251RklzbASrLu
1s9CegL8FtmIC5nGzuzK6cmK1rRL4HzSOfjVOfSebfFZcBLODJbTemve0nq8IH/ZHy/mHfAj33RH
7+xZAX4z7hy26FLx8VRAOZXEkRI71kUbKsHZ60jZC0eM2q12Ed/Ssx35Qrwx7hAcXHoPiQEObqmP
flMV4I7raAHwAU4BdsawmC4Uq9uJYBKN2zhq7hhfJorqypfI9Qb1Vj6cMEtp7exOjWQyOOWz+ow7
8iELGB5+N79JuB39U/bVugDZf6gCML2oqIBIsjGcTpzkSvAgtoVVwBZJmrnmofRNNC8JsK/kOSsy
xYQfx5yXKgd7aefoxvaXMaQnZGsBP7Cx6bEP5KaP9SOe0yO+FLtsl9BRd46+EqBl5JHmhVQN1C5E
ISWLrM8a6nP82YN8E4uuxjzhi+aWXybnW1+vsB76SMNgqzOTTcawidZzmPXtvVl84ODnj+q8FT6T
njIBhWEHHthFTuUWtKocZX10DlK/cWo3/yQxH77MvMT4y8k9+bP3iGQQQQGgCQq/qIxyzHMMD8at
DeiNw1nL3B35DpE40tCJtBsrHhYVHGouAb+qAmbHmYvjpehagexLUsBPF8SXxxf4EOBkHIQYgfIm
t/KXKsqi3ksvzuAhXha/92Iut2a38Pdmjl8dV0CZwZa5AtLE613YVpCYoXAl+7rf+ett4G4LPM9O
nsvr8mJJAtVv2NzWtI4kiLAGyMxpQw6ie8NjthPWEx/tPBfIG9cSfYnfwXk6YM/hxTF3ncfRQd3Q
4eadddHAIuW/9QXkZKFrsr1ObrzqnLuXPFjz2XW41iMI7Btuh94VWzSa1R8FYpRuTxtsx2z4ROx5
3wKKnROAcPW0cwIS2TkHAZQv+H/Atew+BbuL5eIuSCa9ZnXCFrovObXkrTpILi4dbKPm+hwMOsfQ
oPZGbhb1bG4EYzaC/JoO4iZBqpt7pt/dQnvy0ZsM5qDn9s+eEKy/yfbrzJcaD6CG1oZ5dNtFjBeb
0skb7s9+QXpNH429N/emAM8xThtspMFafxmDdA3D3jrKHAEIyqQFMOHs5gX9GF/wWy6Ueyf2FhIX
mz/ghkmk/DQSN9lFHq05tmkwoLLNCUR1Zx4GMpzXfuWozQ6zHhcFsoo/59+qvKbZv0u/1xLuT+k3
MlFZtWA0sydJJdMEllVTWGJf957JUzydghF7CNKYHAB4AQaZFXB/akFUjohpKFaSPgFyJT9b09yz
m4TlYc235oiOAhUOzJjYFWjNksVpNt2Tu3gf7/udddlHsoepdiBR4bDIWAeHGhNJ9WmjUTMa7svb
xUvCMYrJkU+OTsQWif4UakL47vvSn7Z9WPMfVLp109iPWz1aI+LRN2+m9djGHU4f54+zfTDYhKpg
uMPj7nLYI0/3dd0GpNt1f6so3uDoGkp2wxYwXBnb2f6CEyKRHp03QpVlQ45n6yfOs9uhYUd00ELk
J5G+ZuvICMFY6zm5i6TYeqhc9xX4F1uBaCi55kZ/kUh8qR+57UjQzv2awaOwRJFu3VLOHCxPpKhc
36Fy4iw+XEzOGZBqOdWsmxIanj6evFwcqShytPhq9tfsRqPQQNZsy/cQItiQ1/Kd7LX+QCBbB4K9
NBAC3W9cSC/cYUryKa9mAAtvZGAbUdmdkYLZ1MrVoLPcbRx+yLb4S4xO2DIp0+NFGBwpEA2+fsOj
EwZiG6rPvXB1ZqEp3uwpm4yjvsauPYVszMFCvFQ8FgfnrMyHc87mP5P/9P6aRyLOTIa45ticFngG
AI2ONl5aB1BVH/Orqg1Ru0u9fH9iea9BBOpx4jgVSVjrZDXZneH27jonkQNwUXUQt8s28e9yMsVj
RB+BML3Y5dWMatmmXwNIuB5tOVyzZmF+cQQkwHgYOJFUHcl/1hRP8ToRdKXdbkoP5VVnTQxnBu4Y
sbUSS1qixprSIXi0VnJI6lpltx5KwBAQUolgaxzbxV/Ki+Rwcmdi0lpygNxIpIKi9d5pWXtrtb5q
Z1RFqxVlahr7+Kt0iatyY1OGWPO9O/H6fKMDkt7D2HXXRNYkNK6ppeTXB+HyRJV5/KRF2Y12aLZU
1a7OXzB4ujy9FBeGD3uItNPcmKQk6WVM/XjNHuJDsqlvpm27lQJlc35pqG9iPeacPZkq5+JnkU5i
OO44QJPGcDSOJlJiDnF+Hy6XJbmGfui3xt15Q33PHSI2TQ/UAVMk21W7gSPm/hObI7mkK14UBLyz
59UUXeSD/GncVDt2IRJamb0s9o8UOTtKE3o4RNYVbpwnlN/sLup8oJZb6xL7lfVEw3m1pvKmXMoX
w9aIOHp76wE/D6zwW8D8l7zd32zH/NK0+f8G1aDKeFH9tG24j+PjL0isoKFP84/w6wrWGH5uSv74
y++tGUX7YFq6KoJAkHQdg3bQUN9RDfyLRnMFqShRMSTRWps2f7UklQ+KopmSBRRCAb6g80d/tSTl
DzogCVk0NABZytrQedWC/GNLUuciP210hqxjLGNZGvgJekCqIa1L66cNz1qAG0J/R3VlgotUa1mg
LwrCNb2m21D6oYnXXtbTR+9HGhPHsnSo9O4h1Mfo+qWXvTioDr47bmPId2Z1vo9nc3XNUzjOC2CH
pPSqWfTRbk/yTplYMBMp9AjKUT+eL9IjoIqaE0qtqORWOXz3QjduRsYbgSFYI2qMTLtlIKlWB4g0
XyYzLSRTRA5h3C5TuW8s6n0QrTEMlcmMkvoK3uNetOIHU+5k3zploDib8Wqcp12JkrHRiZAQrTbV
/H7QzhsBisu2UFo013V0eMvSaHYYpmCNdTbjcduecV0E2hQjmYa0KkT5+YwCltaNXq+pUNQTTUs+
tmPR3RQNui92hirNVT7rpj8m4xBViDX0SC9qsWCf1GPl63X11VDRDp1zMok4RfOkKEmFx0wZeQHn
zMma/raHAeEAUFeifjn1TpOMOGd0o7rJZZTlW7Udt7OlzJc5emtBnS2jXRyl53Ll+VntFWIwdNHE
hbSrNDCbQiPQPkJ1CVUxp0U2ZNTg1frWqBfO7glWrUD8pxpkHdyer2V2Ck9tdwPp5CGeoYyZQMkG
1BTt2UokxDuBSaMzfoNnVYWK05mjutReYqD8qcdjvndgJonBeVkw9E42epaicNPrFkfmEce8pSkC
XR8e1QS1JmjvTz2KmjbUmq1gYdM0yDIAlxN0YvmMj/HpCNPQTo5zmA4JW2WuowZRoC2s55Q+UD4L
ukSsHLwFUQA45jnEjLjdWmpVs3kbxxvomcOtlE/uarzRwiTRO0Q6Ux3PD9Qzps4kirZQmhuRAhnC
+BfquJwPvS4rSORY1MA64el/fZBUJF1i030bvXHT9o9jufzV1P45TP742x8dbEn/oBrUtUVgq5Jh
rRCv72ESXeoPlqQYKj9b0RMyKfmPMMm/gPMARyGKkgmPX6O5/SNM6h9ohYOlhdkkWqT3pvIvhck1
kXh9HDAMQGm/RscCZxBTKZQusgTDbpTbCnCXwtJahd7OCRV4xenQXZZy5U7k259G6vD943/Gi/yu
a75elKf6OSTn4hEmj9Y20Uk3A/QL3EoaD8dFAqFtuRJ+wXNePJ367PDny0kr/OR3D/mqdXfU5LLs
C1WIEn3ZnhAPaZCnnc9KkPK9jO5ArLImBsnVtPg7pOlNSMxbj/hq16nSIyLNgkXrc5m2yVnb5idi
k84yj89Q+I2taHEeKc13LrfOzd8+4qtjHTLPiSYgExppRUz4E11ZQ1bg9BAnppvKw+G0IGrRPnQg
bIXk/t8c11fZaadUAsodrQWFM38yC91FQWTTQdrlmU0FVkRGY6P5mGWd/ecrvjWqr/BFJVSso4bU
TYQl6mM80bJRtW0makGBu1hTQRxE3gHR5PdG9dcc4nuvyjAUa72Pn3OHTFJBPIlWNB+PDdWYcEBQ
f4EGg5gG6ltoIlKQxP2ClZEfSZ5N9WpOHmDJfz4q+SGZOGn0GLTF6jsL543XDHbl1xsqkY/uT+pi
RgOyloXxYLbUtuL7QTb81TVZOpmuXuNK2BaHrlHfG4Z1nfz39aNYxq9Xlafzkp5HJle3XEonBW/Z
6k5MrW1Zcgw4UkR5GToTjggCA+qgoD2gY95hYsmqvPPe33zuV2Gqrsd+VJSzGRW5FFSy6uYLgjxo
TeoIf3UaaETs0GTIV8hp+PDv3hvv9fN/9+SvIlUD9tWAiofBc6fDUUbxvR2ujuaEYNi0XcbLGR1D
k1XcsoF3g3VXoWiXyDPsEpT8FosAI70zBG9NxVcxbOpqyVJKWYtQiHDXGHY+XizEk/wUY8sUB3L3
7uv+fbhEl/3X143XtS5AijGivDIuoaBulY64dSwOcd4cGtSU1xg2nbTDucnfCyXrZ/9uoF/Fr+KM
tgmu9EaENm6wSLLb1ea2aa3HSj1u007+FlOUheI0I2uhxAkH1RZU7Z3R/XYa+N31X4UyDOBGU+cI
E5GF3ekn1UXGx2+1Z5lprpm3VUYbjmmmpv1B0JYtGlVbjan374Q1UJi/DnhfCJYoIRITSQ3lElFx
TfOwri2DBmDJ+z2lFCm07zj9N3emtx7VfBXUjBY43Xgqdaxq1G28pA9KEqxxZMSZSnVRvtrWY3Iv
i8q2mbc6fnjnEdrGn5/0rYVsvgpg+lmY07OEDqRaSsEkHkZet9YnYTYgiIjLUzscoGFtV0WI99fO
77cNxXwVv0wLk0QRwkVUyBSaT/heiTPaCjShEW9XZ1q68IAxnHwvXr4xmc1X0UpMpFNaismCtez1
iXQGOSvE6wDiJAiAzE+xCZ0kk7c9YpXnrHdGsOAq2ql/HuI3Qpb5KmRVTY0HPYKK0ZmJ1E00HxDb
s3Giu8+W9unP13hzDr2KRtlyEq3uNM/fMjgUguEf4lsdy7aWZIdSA+FAiNhVE1rv+MkDmat678+X
fiMOkvb+siVj7YuiSqvnm8m0tp0quyIihIMlMF2Wbcv3R9bQny/15lO+CkpYQE2DovX5po5ay9qU
Q4+OaRrO2RGyYeIVwn7qy4MmMWd1eXtONlb0zpXfCMErwe3nxOOszAhlJQKdObU51Ej41jQQ15CQ
trT88narnreTdlU31+9c8K0p+yoEqb05Z7pYxVFXB0QdDaGWViN94ZXaTXOdUnwbsusU/7NznoQA
uv/NMTZeRaNcVaxSBawdkV3l3YNlJU+mgMENY7yGP2QYR729Xsy9CTUcipXNUn7n2m+EBeNVLDqm
iTghyRhHUtw9rccQ5OZdtIsPpxgEV2JsG7K8sVfeCQtvzNxvwMKfkklBSuVxOCPsXiOutZ6vJI4A
S3+ZWPO3SZsW76aJb0wf41UA6tOTgk/Gkd203wxa/SVGJQbXgDvkMgJSdhwIm411ujy+e6J7xQD4
O1M2XkWdUq+gVKPuGYn5KUDNzC1jVP6xU5JgqRvtQaRZSwyCeEZTYq52dRW+M3N/f/LhGP3rUpk0
cTG70TSj9gF/ka8U26DZlHSDPvb7uGK6/ptb14p1/3lNKpaQWXWHBZBgqoHZoJSaRRpqNkmybI8i
s6YztgaHoF5YneHfvewabH6TmRivghDWx72KQfCR5Bsv6jk0V+81Aax0SobN+fn8UuUx3jYCx8vz
BnzWO+P61nVfhSAEn5A3UCwpmigUCngDxadr0wKYk9ItkKRtRmobL8ZlzGhoOYCLBYHtd6791vx9
FY2oWJUm7ppy1CziIcUv3dRuMZRbVSrv8Pxh1yERp+yHRP8728obNQJlLc/8/HYLtUs6zeyaaJk9
6/J4UV6OH/E5q+9Jed8bU/mNvflbrfqnEHBO8cmcUBiOFKxRERGPy00p39biJwYVdSc4AzNAPwRu
pgQw73IYLA1qKX0RXbCxUzvOkVgjt0XrGzWUdsxcS1Z2BMaLqtO9qxTTlHdewLpsfzPpVq70z6Mh
oBjYFbMoR8c1JyMMwqZAt5WuuPx5tTJoEDsa+s8Zpl/fDgNje6gyGRlUJA/ePfK8lSyuTYKf70I6
VVZSCoscqZZoG6PlntBBMbBxsvUpPxiN6UrwXiuO2SZfZ+KP+fe/uekjGZBJf5oE/63pQ0b2CAut
/1HQ/Lme+eNvf9QzVf2DZom0fnRRpwqiEB9+1DNV7QOlEqg6moVBoKISkX/UM1VYPBJcHcPg3w0Y
/LzRH/VMVfmg8yGSCU1HW1n68r9Sz6S988vMNSD+KNZ6YFNFKLcQh16FLwxYdFmQ8v5Om/JrpY9E
S3sYZYQo08QAqJCXX3QtfxKseXAt5ONTNUvdpTCQghaBIGEh1gRiiqkAAhVqbt0MKRmRKsA9UFBG
r+NxIy0T1i7a7JxU8+yVtWraKF/cjF199pN8etRK6zOXEd0JdMQZZ+haqDvY5R2AoAnF1rTbyUMV
0R8DFtPhXknOh6rH3DuC1EVHGlZHOlKhUGJIcZKWL1WVLAGePHdSj3KgNWCeKo2GXw51izQAzDYF
2HayJLtaP14JCSKgGNE46Axb3PNnCr2lmwzq1WLmuAtJxeP6X0t36FTD1s2VYbLbVed3wI6y0i3w
GclFNfG7ld6m7ky51kGgmmLHx1pShqAyUIQWh2o3xclin/oWgeoz7PkcrRUp766xnLmtredUqukf
N+n2PHSwU9qPkqX7GF891ucvVlJ/7gaoKUcT7ESKM9HEp7TGuQwNs3ySFgXC/adkyAM8eX0rjVc3
IZxje04XdbWzYhTj0g5TgqHyzeaMzsf5Cdls7L+7m6NFs1s0Bxs/SdE7olSoz6gBTULz2UDCyj72
Jfby46qqrT73TaEhWQ1KTm8xvh+o4inVADG4U7E9qvCFNIsXGS8m7ELODnqwbpWrE8zC5lmoOnwT
tOJJVbBohu2LPmdzkxjTfm6HDiPkkaOXnF1WKiQCKPP0j/KnGH195G0fudhTViHHc2wpI7ak1b1x
bUw6CLrCCOvhSmqK1Um1VQNxxIXxpOFoYpxiR8JYOeqBsamJ5KfZJIW4vGK4qClnuJX5S5mK91iS
pmaPzOMEyYRDxKRO9+g+PyVyjl/VefkoS3WFkg+zr5vY4TS9UnHzAtRhQfgqOuaaPh/a7rM48oOh
XD0Bzc+FnO6RVkRBrvoi9Chr9w85tblv/46ruYdcW3Ra+pt6SdBgH1tM3vnrdJSfk+l6ucfCETug
SfgiZRI+pnN/jZohE2rciyNOZ9Zghuc2fT5KAmJbdq7Bd8bYFO1X/XY1OhNQk6cTWn5GfA5thlVi
U0PU0V/kAa1GQfQGTLmWETnyfDw9a3p59mtBvc9UTLMsmr7YNmH9gdUAWr0Lbo/mhTEoOPfESGVm
A6i6vnhGU+tK7bArrjBm7NCxcZL2cDzjYj4lzQ6r5Ht5vm77CcuUIn+JVWFTLMxIlEpvBP3Ssgp4
b7pIe3l5qMTmUKwOkZX8qZSxqdJXYTqjTMOTrD7NbJau3qDSPgE97XkzErqiirSLSzkP23tpRtvz
rCkT7UsDXrwMbxV/5FkZ9rS7AaqjDIRqxYSCamtxNMK3E/XmBu6bmgyBNnATcq2AlFqQcNTUkudE
D9HAaQzxze1waj8j4ZQHen1aQrFTtrNkHT116JFjygc3Ox8fUO0J5Awtp7OlhImGk12x+K2kg+FI
LDznB3c2k9RNihZc0Vx/HmJefNMCuRHvkC+7GRigvBseajTRMnUB3pggfz95pl4B8cDv6Ih7r5PL
1RN6O9cFNP22ij8iifGsqiUwMlUh6zFArQ4m2sfyLNoYuTd1ByKPapGY4u6glzDD6mRbpcIqMndT
6adPaNBhK8DJYxnvkmy6GmuIdY12KxnSVdzguCteocqUOFrVFH6BxFCxWs+0honhJWjEoTqi8XqK
1Eq+wUBlcBtZK1FjOYZDg0m8UJ8BbNFxzvJ6V5e0z40+BkHUGxgtyRnmaX68mhwU+LcKEmKfvRaO
s4AlW1Lf9AsBVQB5k8uRMQCiXKQrzBw/JQosw+l4KU18nkqD2MzqF60l6zuzJfGUU6DKFWjSYYZA
KORPSibuVKWOFLS67LgSiHr5jJtCddpzuro0hxNy6vjECkndhCimXnbn6TrrSh2VPgrlszo71jF+
OFbcadzg4SGc8yBtcwJi7yYZP7VWP2ezq2EN9WCx80W90c8aBXerBL+rV4e5y9EbI6jO2jr/V+dd
IUd2NKlgN5VpvM/UUdrlFfYmK5Cg7Ak/DGQ3nargExGhwSmxvrIKBq/V8KWpDEJulpe459LLKSZg
VohIOvGgj261k5LiacAuOadLj4VOTRxQhkuKQX6NWV8814eCoHdKTvdnTY8U9QrHJqcV4yGIh/zz
bNGC6koz6kZD44EAVGhic3FUrmPx66LFWLAyQZ1YyF7W44wVQ4RM251kHN26PX9U5jxCdyzJL89I
0mKT8aQU/RQhy4yIKgSEvr7GMK8OChQ87PT6aOJHiYUt/BR2IFk8Y8EpnO9LbGRLg94q2exerHBN
lxG84bWJq0kNarXxjARqFqAjgS/RkOKCetpP0+mQtqhcSZXqUgmZQGtYJdaLEIzVZPHigeirdjGi
N1UFFBpAHAISVorPUz6CKSk1Svftp1of79kZoFfI/UNhJk9i0Xwubk1xWgX1xCtGKnHlAotCqYIW
3DLghU4JFldKifYHvh3kBwXnUNIBJKLLEdpBZXyiQKI7ZrZodlxY901mAgozqc+0i9Zt1Db+OAr4
PUxzBXRd7BEAVsetko2a1x3vtBL3i8LEPkiruf1i1UuWpcEtlGZ2cTfnIfHbdktDcyUcASMxu23R
4qVy2oEhDMfO2Cl6P7iLXII8LrhJqhPo/EApg1o4JbzO80brJCygFuOLKDG7Ck1DbBG3BcHEa0VX
CyDHJ/1FU4/7bynz/4WDw5uYsvVaf0vl/A+RwVlBWX86O0Qjnsrt704O3//yr5ODCWIMHr9G75TE
/J+AMQxWPpga0hb6P4Uq/jo5gCWDxY+ul6ioP+ATf50c1A8qml704RRgXmvS/6+cHCRJXg+3/zz0
8jkakhhcDNQF0jqs2V+Pne1SkaoJpX7Xa9IzGih7LddudRGbuNJgFcYZX506AE2qme5lPX9JO4qI
IvqViWjYx3KDhGTpxymmqmIDY3NONkmxQab17DcIHIK8FdxFAgL/f6g7k924lW3bfhEfWBed12DW
UmaqSsmyOoQkW6zrml//BnXOfUfmFjNxDdzGhYHd2LAZyWAUK1bMNYeQDodiOBpOJm3cTl76XKbb
XSXf6SW2wvKY1IJfCNsaj8JCS1lPNJw/+0HYxKppggyO83WaUPBRxsS2vcS1pIicEsRU521Lzzgm
Srbp3LLf8777LAxP6oAQs8Hszog4+JRBfYNjGh5kSD8xL7yOBM4DmrKKROXOyDAh71v1TszuY09C
r5mGb5qj4LaZbBRA36Zv3YJpcBedwPy1THbf3t2VgflTahTsD9V7VFugpvUyW3lSvS3ikIi1927r
NrvVYuXOjYK3GiIffjZXeMve9qZPpVLk7ZSSUkjiC5uJT6Vs4LxrZYZJN5tN4nuHFhKaU7krcaAK
AEczXU/w7EalmruPAkxjJXhOSaraRmbu5Fh49SRjp9bRR1A+43K/qp3kIRDVo48/mCxwNERHldvS
TpHLH32ReVzuK0i3Vf3KkdNDmiJiiPPwzZfMU9mr29gTj1jkP4gyv7Yr9eMYA0ouakKj0n4qSYa3
Q8jRTtrkgvaau+WLgAUqS6n/YXXeh5h4L7Hf3xjpjS+xZ3gyF+rCUHBI4fUCCWP0rhO5q6F4VRpe
otg51SCdMeth49CNDwQdPz1fec6T6MOR2eJ9MzoVDfu/95IGOaVvTQmQSa/eY+mAGSWWSJlIQQV+
7q0a/HL9kbAGrlikZ8Xcz24khm1n3VQcRhyDu+VCS26BGYh2XxFtF0EHqxq1dJWax6ARyR3XiNYU
UbQBHm9SV+FMq6NjCzL2ukDvSTiTr8+dY+03zq73BFBuiQA7MxypDWYfYDIc2rkTW9DlOscWIREk
LXmuWo7uRC8BxoxFktWpdykQ7CU54xfkecdcMcRtJlBsgfv1znJFoEsREnv85KoqXOGkBzrZ5zv2
VeotcTaF6EcQjINmg+VEWZCXEiV3IZQ4yDWyfxUXQKoNCFqOXnEnWGUYqGL1ixf/Uhc5aUTqnWUI
V25/zwVFYhv49iyE1PtIBO+jyLGz2/ooPolcRjtXrOr6DsvTz0OjK99HXbJzDSDkYMX4cl5jAlrM
MfZNbrEQo56wGt5ajc2KmeOPAr8RLZrvTT/6ILFxp60N2JC493LadEXrppXcXT8QZNVFYFHTm2IO
etU5AQpUr9vGkrZmyUIH3zQHkqa97cFXXmLCfiMiOwpgEcj9U2N6QKNT+KVGhlfgCXNCD1wZMCwX
ahtMkZBtM3EWhnePLdWya/nrEecqLOqjl7gxTsDrQfTiv+8I0WhpIA6E/kKe3CGKUUn7BV2CjhLr
Cs3/FfkGS6F+bMBa77zxUBdQjJB5+q1hvuouo+EzF5KZBcbqmXqHDKxcZJm8EwnRwzT41VDOVjl3
AQLIbVvq91zeGltB7GOWB3gYxpNM56/6QdwHarmpKkuwdSPMQDZtlCE56Xojr4o+v06CrlwZOs1k
fnrrYdxelwdf6/GTjpJbLMcGu8gkTJpbhnpe+EeD4rSsl55gM0c2hMaTkwdvYUsRQlNukvH8lQZ8
CFKPhQ1EkgMbA0aE4R4U6hNb3Z0AsMXOYT3bQe5dtyE3H21zYMdZKCGFc+Oxt+q0n06lH5zAoZKy
TXaOJUNxSlh5yoo1QANvaSUkrbDFgBJwpWLAhZ0aq3Fa1b9LHROZIqbKMjZ3opneaim/ChP826ZL
2xU5bLzGOSZ66T5Xm+cBTr3MwLWLPnveKtz720KjY7iYatu0Sh86fHPtpkqQ7wwp6ZgBvoK1JvV7
7EX5CTclCuHaBIcLpLJ6U1CvUiV7TaMFU/eoTkk5krFR+XDLyfvAvRJcWA5jrj4rQw7R5qLwU8o/
1fgRXgH1HVQWIR3hgo+kzML9UWp1f1VBcjUFHfqJ0GGZCRpENTWwClShiAd5qNn9xPrgmhGelETV
xNCnUs5uJakb0xaPMQbDiKiPJIA4FrZoc7WK2kxkhoCVe3zZU1mylQ7OTk2ZuFzBAWy0RVikt0JW
H0DPl0tFJmGWd3JDkgstc1VwooIxefR6DoppgyMAEU66VCKi7cJIg2VakiKQY6DALQfkXpWwbvP1
RSEywySOcOmToPcyfnnZsvd06oiK4dEvJUCR+F+FUMQ1tzvmEYQo5GUaduTgKbKfRWzupfaolt6q
7KqXmAwOqXbjIW8XmP5CoIoTFZsMB8NQ7r01ImatuE0lAUsHQQTRohQfoinvYoFTjlQYp7xF1ZmN
KmWx7tutCzvdyUc5W/BQyUW3yzIg2UbGisK/LqMUJIbD6boiwcmQiS0ocUZePAM/fkaz8a7LkGNq
fitJUCZtgmi6Tx4+j1PeALvCVZsbgxzSwmo6pg+pwrinhLbHVEbT15pIglPwYxNuOjajYrU2GvXB
bKh/C/WT0xAqiQPbn5EUz3mFgSdD18ucVzzYPxwNvlWqwloJpDuvSd+MrKlWHp5nHDU1cM/6Th6H
tThou6Y2Tk44uKteo/iLzBVni/BtzJtIAdtWrNI5svVauqQeZcvY6AOP9VoGctUqm8Trnxw/+BgK
76VJ+0fNeM46pyPB2z9ZTXvo4EZJAZ74Lbwmu8W+D7jmOvWiPUNtn8c8lAjzSDB7HQrcn/NPh4IT
mwDyCAERrL3n2pJLwEPmtZvFW2DqT+PpMCt16jPHTJxISnfhD8dQEk+co5xth+OP5JY3UH727MDG
ToCkaUe6XG8ckbFoktNd5iKpHzPgBFcO5Zo4GQ91H2pzLOrmVgvxjw9aaYfXIcyVMtvlGkndzoy2
atZA/hoAQlqeLZHMXWElx7qkikfLW8s9OctE79ByelR8iRybWrZP7MtNiFEEiYG2DbFYF93swYqT
FxzikMetgpyUWkr+lIMjwKPcwsgDze/CVZ3fqkwJacu+pw1ceIeRfhQdCScPo9qyido+eR1y8HwJ
RGccFahwq0iayIKwEmViq0TWHnIX+0fZtz1d+Qij8KOts51bFJtMihQ7ryt5YWkFgBif2nXk7leZ
E71kH0rLGdeVVThNmbBNATwv9TxYamRqlpIhawvdepQ8Fz3OoN6F2q9STb2NDwZvqwQQ5Mr7mjXC
bVirEoEmWqVCea+fSNE2RX2jsq93EedzGWJhiWs7weO2gjU/NMkDyL/bTgtfMkkBOTiWJSDjCDT/
ze15XDGCnshyBHn/JFQ6YVZzCLq8Xwbbrum4YFDwACLMQ2GjyuFSNN4K/RlgKfnwiAV5tL2sTOG3
mBcI/fMQ11e8MKzoRWuL5ya4w9vzzVCNkxVb747g/eLQ8wuLcbacqOX4XEbvrVxdp37Ltw08i5wk
3sGWT45kTKtEYf/Uy92mNoN1FYWLShQJcJt6WJW9YthKQgZeK8k9WrrwW0sDHLuUG+cmjuRfgihU
6zxOOK7H8QuTd9ECRchBqC7SU+u5vwSXBZeve3IE40XLvDElJFNJ0pXP2NJzXo+fq9h5kfj2g8Yg
EF2diWT0T10Y3bo0gbq4vkolMmOmHDxrZfrLDMRul5T3QujquBe71wKcRlvViveGUbLRteZWJgFh
swqCeCbtrYW/os796Dt3XVUkB4uY18PWwZHu5Ig1Ia+Cj9hzQGcV9bby6JVcF7XF7ge6sdtxXjmc
NBwd+VPrexabQyZwMzDk9jY1nLdm6DCT0QxWgpzBG/VXWZu8ieB4l81vx+LOKRKCj8/OFqJmV5ou
Be0tYWnmL5LaeMRe3dZF9Se6tQDeLVTIWGP5Aqh1gu5HeC6WT74YXA/a+Bl0wo46YFmSKAdZuHHL
0sQmkfQcFkW9yAm2ulPbJ4+f3KgCZAHZJDCetQKAQeyr2E6eIlkdtllNHkpug1UgbpsEYROUQA6d
UvCS79shbJcp0nYiHHKmZUfKiXC76+FbcNNj+0YWYmTsxdswECjFI2G6cTzIYEioHgARWeV1U2F3
zSVIJUS3BAQqERS0cqVosPgi2FaE7in00RwOYNBrQzpmCZLawjJOYDOvTe+l8rXSZq4dSOvCcI1+
RZX6ruYQD5XVkBvKhpCJ+lwxtqGsmEu3IsDW1PAOM3oKq0WIA52rvpd526/G3Z9Lme5Jg9BV9RyG
UhOETRpm+6Ih042F7XOc5M+GR2BsBk8uVBJfKwgZ8/yjx2PG5EhXO+mCoICelja1+5rJ7HGEy2gi
UuvU1uT8fZJiIsWxAW4Mgd+gwx8HsuiuqEzYj7d/Wo3WAfBk0KQvQeecegsSCPmOTRgq3P8TazcJ
1WYh2fSOeM/UKQVVBCpY8+4+l8FtAokzWVqoEks1EDVaX4QrubzzXR1fq9RQ1pqfPfVOh4hCJ3rz
GwIbAdCcHTT8Jxd1MCO2obJvBwAYVkaTxRvBeshInYLL5LoFoc2dGBhrRzeeO63FVMMIX9q0f9bA
DemJQ/U45/oGATYgSiymo+KhBduMcGTwuUqJS3YV3xv3aMV/G4zo2RWSfRSXwAUqrjM8p1sghsTz
tiL77Eo6X9jwHvDz/Yh9g+I44WdfsBBUKtbcQ/lLHiM2XXF/gXZ7qUts2Srld2GhHBZ1OFdxQeED
NrV3hst4UfxskcKwIUpV+KQHL8HL1+mIojzHPA1GRdF3Zj25Om6Lqq/sYPUVC63ZDG8EjYVfUuwr
E4BoOgr31sqqlc5Ww0VhtRyMvkROhbWa0FaMcchXkaMSWY07eeKmeBOk3qPryFexp30A+YBxIeHm
Uss5WnlYY1X/pCYKufOUgLLtiAyiGni16YJrHwR1ETf8Rbf4mbJBLjjJ4bDeuz8s2MZrKgsJ9jMQ
TFx9GTVbvAeqzi0eOA9dWb1xkiLpphrCrSoRyIV4Hvq6uvTlLmXdlBY4vj9mhttdk0jvNFjdGNlY
xEM+pjkw6RvwC/+Sk/wPpEW/L6L9mhL9v/+bMqd47J7Lm55eue1NvkotPv/Bv9Olsvx/cJTWREOh
NkwyR2ndfxWOjQan3MWrCn9fwT78/wstZMrDTAo1xj+KrsijgPTf6VIZ2AFJVl1UTJOiMtKt/510
6Z+50n/p/SjjnYoZY1GpJN2Po0N7BzOUzaJYdq/xw5deuP1XyvVrfdifGo7/PHyi++l88LA+Ac6h
i9YeR6+KKskN/DT/PWsvSMxGdeB/cr3/aWKiV1STlvvXhN8vAFgTflTNv24A5tX130nXxo4ZG/wi
8SrGgr1A4bcPpEeURYQEg5uJbmUUazhfLSDT5F+z6r/f1ESQGOW+q6IhiA4RDp9Yipd2k9jemyJt
SBhYxL9/VX4zvtSoEfzyUl3uU1zW8lIUwHSn5hZ/IIyK9JvqpbxpXsq385997ptMJDsyEhW1inmf
nntYJTkK+aWSh/F3fve1J3pCAhf8qrOE0foBq1mCo3PNRqncy+oq8hfFlUc+7/w7fKcppqemMsIO
3CpHPFpiJ6FcqT7qP+VTAfr5Vft5voVvVeljE+Os+fIxsMxnWgc04b5278l7+KF+lHfCvc/OIG3M
9+ogXWhp7l3Guf+lISFtOzj0NBQi8HgqTsK9eIPVLw5mN+dfZeaDT/V9WiqRPhrfhCtP3PTvWvHC
AjLbR5Pp7VhlqkdlGh14cHpUYPCSxE8XNQjfj/6k4u3FtegP98J7fCfrHL/IZM5TWxIPwdCEhwFC
CuKsJsWOiKnSDvfnO+o7OebYwGSmE/xojeP70UHErWDjNmkKFMwVr/RIKBd/18RkisdeqTiG6tGE
iw+k9RIb3JQ6f/nwycy28pTLNrB2B8O6CZ19GSJlKC56v88sufpkdpdiq6ulzk9P3oWI1ISNVXT0
Q37HFvl50C+8wsyGNzpnfJ0MXqAIFjRH1vX35iS9ZR/Os/WXm5E2mdGVUjURVYbRoep1bC+b7kfU
Rxc2pJk5pk0msRj5nCAqnh1Z7+FwlJ3T+fEyM+bHS9yv/aGA1RBQ0USHoIXJ3VuCZCMWRf7QxZU9
dPH6fDMzocBYAP+1GaumfMF0GTmk0KQTi7ZAgpCk6AhXvvBl55qYzF70REIstHxZrB/K9DpZg9BJ
rrPX6sIX+MQ/fbP7fJr7fFlHG7DpnjjO3lqz42P5mt0K96ViKy/Kwv1pbvGwUWP7fHfNLNnaZBZX
QpG4xudC8cG111Hfax/ZARO1zfnHz02CyTyunP96fM3jMQ980vE3P//ouXE6mcROrEJh7JjEuaS+
ZxlbdRFcGEMzQ/XTvP9L/5OY71tJo/8LNmVNOJVqtDahPqeQbv7qx6uTCSxXcSX1rhQe8rK0PVO1
S2l1/slzO9kY43+dAF7ryH1kDOHBE0IcALXY3eq5BQq4TKyV1ufYPcWDttIrZKmRGqFtTIr62q/l
+CqNqvRKSqC8XvgtMwutNHlNnSL4qGiH4GCCiz2KjwPeoflCuOseWQH+bohJk/fN2yIpvag19kmn
ruSwgHI8VD0o7XIVutWDUkTBhdeZGczSZAWzKtXPCrk39o5VbeocN+8Q070u2qBq2w5acmFgzywv
6qQZVS9TUNLj2OBeipz1s/uIa2WI9eql0Teuhd+sL+r4/7+M75pPjO2LhRsoypAyKnZ58OqBZTj/
1ed+/2R5rCO1ELKEp3cZgITutVZuHeGjNF+HDoEYauTzzXxb7EGMoyp/vkXJVZuZR0T/GY7fXOvg
EIR/OXqad+cZ19AO11bzwpefWxAmq6TheFmdCFJ8SANP2sWRD07cT5YJ12wDLv9/2XGTxTIJ2lKR
W1pRDy5mieaqJqN9K2KWnC7P99nMmqlO1ky1qpsGBHZ8qKsnj/Rr2+3PP3juYyiTaCfRW0erVZ7c
3wWyHSOD/x3jXovxXWT7mNIL6HMufPiZ0TuahH0dvRqXgQ63CARWMuR141XQryvzwnvMdNCYhfn6
7CHIhTww2Eyqlmxy/GH0V+c7aGYEKZNJbUi9h5wpxks1TtFnH+QCHgn+fM3p757/jyntDY2eR3xZ
Lnfy4arA9Zuat1K+tGbMvcDYY1/WDOoy1EL36/BQdR6ruITnYYnRbx4dtUR+Ov8S0jifvlmYlMmU
ViQWWDPww4NcFdzKh5nX36Poqu9JyqJ7SWOKVFyItKUFObpma0GbVQ2bkNusreQ27QV2x8wokCfT
JI9R86hFHBx03wwfgdU1+/Goszv/ljPjV5pMlcz3TQzQcGUbchdP47hy/GUugUEPWDDdC2vJTFyn
TFasRCjaYPDy8BCA/IHQoi071x6zJN0SATJslL96l7Gm6+uo0LhZ99ox2KjkJzffG5B71AsfYaab
lMlHGKIGv7JWCA5ujNEpmGflV1o/nP/ZMzv5VLDpUSzaD2qSHiqHdGFdSepGrZCZu4L1Uwy0aJUZ
xSVPzpn3kCfLVRWivekoHTiIEBPfEviHrAGVe6O1sXphRfy2FpWt8FOg+mVy9qZUNX3EgA1SG3+9
AHWfBbyb0kq7Fq4cDEAv+XHMjKvPQtUvLWlK0PjuQEsNBIBmU/zqykWAH7Rjd6AEf5//PHNdNv7/
L41kuehlsRwx/zxwKgq1Y91Sqy/kXubeYLKQhX5FCYc+Tm5oHBCVEN9QRluuesfmMsm78ApzrUxW
stZAUYQAJzjET5q2SrgK6peOtHSTBQkGANV/11GTWR4lFYD7pCC+do5RfVshi1UvpUBnYnd5MrUd
WZWiwK2CgzbqCMq7yH+iDEjoAfeUz645LHMlXCjphY135pNLk0/uxdDRG7SIe1XGMFmBfdaiMu4/
/qqfPg/aXwcUKHQ5MpRhL7flscklvrT8hHb1wmeYiXg/j2JfHm8ahZYVaKj3VGSFUAtRLePMrF3j
fKQPy797hcmnLsrWdbmdgPZbnqrywTfeB/fCWJ37+ZMvrat15wYCj7aqRSwCBF2Zkp3cm7BXxAs9
NLOjfi5cX3qoawxzQFXX7ZvwJcp2YXdpPZp5MFL+P5YKMe46JeW2fw+GHq+Ih6o/ne/vmXhHnCzb
NUYNsTN2ih4tRWXNzb3u2El3oT/mnj6JMwVo4+hOXGAU+SEMqa8ivwCl7O+2zqlHIyK6zrUcOsVR
7pzyxq2viuD9fLfMzNOpE6OS9EpTdXq3741yIYb9dVjG2yxuLoTJc48fP/OXcRIjI0Qu3vD4ei8Q
Y4bCT6t7/rufPlmSG6kNhSGsOyqVXkRSgnm1pfrr7549mZ1l46hpp/C7TQSeOTo+/GdcrVief/pM
uDItTTccaoU7rWP2tJSio/98qYx4I2XWjTZkayVMf5xvZy6OECcxl1Kk3iAPIoO+R25Qw1W3FV2/
cdGF6xgBN4pydPycjLMDOEwtvAvxy/fvR9L3z69uIhEdVNnr92JhING4cnx0fi5Ouc6jEMoXGplJ
jI3w6z/Gll9oepfWtOIpoY8GHN/jpteb5VAQXgxegmf6YAp7qtfDIy5n1MUbNSb0vqMuUvKYi6AO
uwvD/PNY/M+Djjk1SDSM2Ex1r+73A4VDuyGkhsLW/a57y3NTPbSJ278UZBZWHSWUK9Hwg58J+vkV
F+g+pW5ysITrm6/zCkV1Zsr9MupdXIGjgTC/GQDJoNX92eZqu5a9QLvBLGRYOmGGZl5FV6Rjz7Yb
tBZEDtHoNetnt1ZSazi4eOj9VOVc721XyOIfvqK7FPZaxt7Erce1ey2u7vs+xt3dUeN7Iw/SCxv0
91uQ+Qmf+DLvkd9Tsh+78t6VT37wVjavirmOmnDl6Bn63vsL4/v73cKUJ9O0SqweibIg7a0HAZpM
anPdCiTRKmz9eQTCuLfhzd9d7JrT+ClECxmEOErslRyRuL8xcRyVyuu4A85ZXo+Vqm0iXdhOvl82
sdj4c2grYk+9dpQNeyPVNoP4qqAkN4cLS/7Mqdy0xla/fBxh6ENRb4dhn0vdQm3xt+gf4xDICZKi
SPwp9vka23KJXoxi2a67C2vqTE7JRHfyR7t9J1eZgLk5QukbX/ZXmvoMFHphobasw7sMPKvwywyx
wusvBKGfmdzvpuVki8hERF1ZR4vcxcbH5GTesQo5e+uuWTh76UqAGBPfCCfnUow9RljftTcZj4Kp
4drm0J577J+C2/QJn6+tAkfwNbzJNucH/TgGvmtjEt05bBVW3TfgXrmMXGhqa9hur2VrNw2dVR7L
d+eb+RzX37Uz2TvyOu69us7FvfHg3geZHZzaD/Wpu8uX2tH37dwD0yrd9lfJoV1GESCk5HDprDKz
ekwNKgeqsSiKpuluX99Ha3cHBOL2UjA1symaUwdKnO0q0e0Ccd9L2VXblnfhAF1Jg8emoglEP4/h
0p0jdL/jvn0435lzLzRulF9mHBKOXLMEa9hjLSNf+9Vb0JraJsvlZql72nDtthlKobKz/m79mPpP
uklDcUtRDftKDtYUHtxQe7SPu0v+ljPL09Rh0hTrpA7KkN0OYUXSHKn2WDjKpetYdWYWmZN1QqKW
T5KQne9HlF14fQNFad9D29GO4aHZaWsqShbxrl6mEHAobrNHpFu3OOZAo6y7fA10cUSFPkBsOoJ3
YQW7Ftbnv+Pci0/Wk0SglGxQA+aeSLl+3byZgXss+/iv4nzTnCwfuuGLTlKAtDMb7Mnl+KNyymPh
ZxeilLlfP1k5CitQtaqnX9t633owc4SjSpnG+a6ZG+KT5aLszNYLPHfYp55FMS41pvlDjL7cx/1I
lG8S9ef5dmZeYmoXWVZlygYmcNKiHkCxXkq3XVnt7vzD5xa9qSOkRQVmVQ+8hbnxr5EOiYcIhnJ4
XaPGv5W20JBezXfWpUf9R3VoH+R9uT3f8syqPpVTdj2urZQ4sEKU74NULVOqEOruOfW6C0vQ3LI3
tYTsGbleKfNqJSXBtSwuDXVr4tmh6h9ufmryXeg8Bt3p/OuMkf43m8fUDTJ1KGM2qdTdN3hfILFe
N81rG1zr1g7lPlSsXxrVROebmuu5yWrhUyeeUqM27Ad8YFaJ2VWc7AN9lwVZdyWFSb88385n6uq7
d5pM/rZk2KFkH/ZOcd+m11GeL7L6VWCot6vQ2mOd6gBtp3whUq/kvS8ma091F+cb/7yq+K7xydLQ
uBoUKIuIUAeQWT8lO5idAHWzrfNgPUKehyEP8W7lHQCk7oILrc5FbMZkxWBBShPq8thHukhdU+YL
qDnA7DcKYqCStaVfN14NirDM3I3lR86PzBdBQUZZe3/hvcfO/ea9p1c3ak3NBWW30t4/Yhl9BX/+
lO3NK8pM+ROfqGPYqLZxRaC/c09Y61yPAN7zbc/NmOnFjuwWFLy2Y8QPh11c/TY2DcRDATru+QaU
mbVsKqdwCqOVrZAGuBtzj/6Tss7vIY5dJZsefDJ8ynX8Gt1K19AYn4SDfptu/Mdu0TxZV47tHV1Q
we3aPRgbTK0eLl1vzMzcqfxCjxsrLgZ+k2TCQDZu4vSDSh27qm/l8k0vnnXcf86//tzbjxP6S1Ak
MrSMrNKkvcs9lsRdvxH/LoxLhu6fNxjfjJxpBtoxtCQWA13a508GFj3H+ug85YfgJsSQbVmfwI3u
B0B20EY/yq28za7ktbupl9WjtxEv7OdzfTlZmrquLVCh8hNSFDxLrSg/zT2ehwTpmmW6m6TFXS/g
HJl1l3z0x0f/862pGPizUyMhFDsVksy+b80foZeu/Ki5cCL4HPf/fLZpTLZ43+KAmzSsQfUCUD1z
rV1luwRu+ghUTHfe64jvLBYjde/CDJk7qk7V1GUtxJBiaNLcuFtvgYEQkEIczZfKlQtb8/xAnDsm
TgXVVMHW3IazhfRX7RFjs4W2GpeXgv1eWn0Iv/y1d5VcWlPH3vqmF6fOqjgaIJ0MTILntegvhNd6
TbHSUv6hs3BfeJ+5JiYzS2+yyhIdo9+X8s82ODX6S6AhnKyuZQmsZXwXZQ9Nq14I/D6H1ncvNM7v
L/M4MRKLOjKt3xfrDvZ5sNBgFI7YRQN2ZQUpu7ThjgPnhIW5cHfUiu305Sbc4Qu5yK7YtewKoOH5
V5e/H//w3v78MbKlD0Pc6CQF9+Wq2rf35SHfjH6518Ey2VoH/Tm/DbbJKlvgDbDhMm8Jr4Nz7Pnm
Z/ti3Ma+9IXVNkhiEz5uvMI4cWX+fIeCuASMqj+BrDauA1CfLAIrc5vYtyPpW16+S4sKQGb9Fr5h
tfbr/A+ZycDqk2UgaATB6HBp2Mf165Du0kBfNNpNzUVylF+SJMwEXvokOAip/gxdT+n3OmFA9ztN
biT/kDm/z7/B3NMni02fmMA9NFJBFfanrn7qq4AT8q0wXJI6zAU3U0F3Kjmm5Ej8/jgYrro6usHC
ZxkVsWNzeF5pTXxtikhuYrl4Gnq8DwTt785hU7W3pg9e3I0TJsq4xxdiDtFNKmNbiNnD+c6b2Vqn
mu/cakzHtCQ6z9/H3p2MIXkpOxcePrOrTYXfCYXTkREJ3EaJjbPGlwdLttpU9mUhuiiUnKY7+gZG
g45GBrFp/OTC3P5+RBhTbUrsaJxfKW3d53UX231a76oyXFdZS4k5CanzPff9xNGniXzNwZs1NAZp
r19x8bMY7rpDeuGI96lG+edCqU+zupaP1CmMSgleqfuSbvSrYY2ZR7+wHlyQ7f3PcAM8/tDYEJ0a
7msB7hZ2YCOwv4bou60XQX5RzvCZIf/ut0wWbSfAekPKxt+CXdCt+9AvopvwCrDyc/za/JCfuU/D
smrhHqQFFgOjV8DSjezauNDNnyHud+1P1ulCUkPTw5xvHx+tZxxzQtQme1p8okh1EV3ne2etrbC9
wA0nXVxK/c193Mnq7EtZRNKGlw6DdiHlV35zGDJSmeZ9FlwI+eYilmm9QtFaehiCjdo7B+Eh2b0F
y9v+vYFsnqwumrN//x6mNuk8rFlDzHpoo12om2qJJRSgaoIwG23molxD6Vx7j+fnw9yONq1dEDwJ
xyyR84BGVi21vc2TtHa3NWxvGbx0uPDgCA/2b4nUGwf7lWlDrVxVy8dulW2kRbnz7Ifzv2RmyJBK
/3NvzXIspXtlPJncDPCz9Y26yG7yhbTsbHlXArRvd8Zdfpsdgkt1GzM5LW2yw0mWmEH/oEUMn+/7
D7jdW5zslrdYei3yZb0E90wY4S6LSw2OD/7nrMDq8M9X9HPHaxrK+/YWmOVT92Bsmx/Cbx1U+CGk
HPzCNcVcMmFaD2EUQucWDc0EUJjsbk8yA2B3s1OWmGOpdrQGeG4tOFXv+ltpFXWL+O38N/wUyX3z
gtM6CZNCNj3uaLmBhx5fWWt5lW7gbEFIB2SxBBuHfWq/q67VZb6vFt6h4jCm3fabFzR8F4b0zP41
LaiQsc1hEeY3DMpvv77p9L0gWyjeboxg0/TbVKgvhPozu/BU+J9aha52441h5j/qNdff7XUjDpdW
0JmxMhX9u3CEw051GCvWq1j+NoEhYqu1ModbRzvE1psUE3vjo6gpwqUmZ84Vo6//1+i2Epyolcdk
DAYvj5hpvUrb/mcKmu14qSTj82D33QCZLNFyL+XpULC0DWsLSnl4lcMbJz6yvbWzEeyTySahLvQr
tmeWHvh6ri0skmW21q/w3V5iI7t07HJJznY7jP+KZTGx8Rta+AuMd+xXhci/2kQLdt2blhkVbdja
9o7tuCxt5sraRZt6W197K66rV5fK+2Z2WyxF/+y4IQqhj45DrmDtbPb1qt7gsbIKNyIXGM7SOhRH
/1Z9LhZUwm508PH++vyEmzvaft6xfDmQUDNEkmFM57hP6Wt7P+zaj25vbPUH8T09USyyHp7qh+j3
+dZm1stpOQKGR1gWqjRGBt228vu6ShdJtnbSt1jxsLy4iIeZaWhaneALmK9ijk0oiP2hAgz0gFuP
UTwE0jpsRpugTYEqWmyovY+OvQu2Zp0qO6naido2Dy591rkE4bRyQRZFTBHH5brEVA8zqYV1nz0p
mEmtgoO/PN+n30e95rSCIYvA/ATjhDBicYutz4uPnLlMoT001vP5JmbCiWktg2R1uOGMr9HG2L08
6cJDj7tr6Vx7/aWMxMya+5kB/TIMldhJtEajiXqhraObfCOtSZqv6kd39YNj8KbbqGtxLV2V15fG
4uev/2YlUaaLVY8RrT5mb6t1ganLZlibnLbxkV8Vu3gV30dL7MjW5UpfaFtljYR0FbALsbcXr9hK
rTEmvdEO3TVXi52dLi8hxz7zqN/9rMkC18riv3cfnLHscc8rNyxbJ6zfbJFliizoUlj/8lZ/92kn
C09gyeZgFXRCaKtjms6uVpeiiNnRP4mOvNofdCkbn20dU+OIi6YTFNjV7MJet8v/x9l3LEeuM80+
ESJoAXJL2822arnRbBgazQy9NyD59H9S9y40/MRmxNlooQXRMFUoVGVlKoC03hKwJd6fyNoBWkRG
PSnTKZ9DFuqpx+mA8qgd76YT20KKrNzVyw6CTO5FPJnxfc2VrcmCFIcTIdUoe4ASXRIr90J7M+2/
MpdlB4EiR1Mb/78gSLBBJHXsXsDq7oFM81juox0aR2xIRaNdxm5eRFxiw9/i6F86JzsOduvu0I61
lyzmSg5KuDbfhfvAYRuGuvbTZhfxxU4lLnRUQiv3UXsQrafBUC4+xtiqLazl5JfdBoHfjFo9XxCA
M+H9+3SbcDsPxk3Bn8kSnUtiAp1ogssesXVjvwSWb271/K10YWvSvPVf5ibIJVITsw8qULDLzolX
mHv1wZas1H7cWr/PbpZvzPszL/llEKoFfk3npxkEP5EIjV3JFR4GK7JBG1bvuBWZzKbIB1aYMfj8
ccT+vD0HVuKAYeNAM6Pa3beXlWvjEzT55Xfog5rSSNew0vQxbc4tcBD+70iPNvzKirl8vn6/fH6a
4jwaZHx+Au2rJEF2mTxzcas3be3rC8+iDm0DoRImHol60yAyJlwr8ObcX5iVLIz26c6+/PSA5Wj2
7/Fx9SO6SWfQfjsSNmofR4Zv50+yZNAn9aRdFCN4Rj4QwWSJ59C5gh3a7alwiEu8eCMTuBaeLeHu
chRPE+mwjvwv+EhOeI3JP+IriOQmF7R6oKz0ylt9Dh/o7f7s1x7RSxg864M0Eod54z7Ij+lJBcge
NZvfsVO+90DSXMrMAifyuJcfIYDyq3q9P+wn7vMbs5hVBL7aHsC46RRpWPRL/1jc2rkI1zynF25l
++mv7gWPuduDTvdQ2AlaTVEArS7l81bibS3Tu8TPtyROGKSlseXQt8Iwp+BWOslJeRR+oH1dfLk/
yZVTK8z//3Kw1L5AXadVxCNjv0TwfybsA217G8d27eOLaKaIp2AYGT4OWIqdPEUbG/MZDX23MYtw
JB0bBXya+G7nlZ9nQRJ2UYTm/hBtOwf9BgFfVzxI4DAip+hKLOWh/mgO4c/yAZfQTMDqqKoj/Gi9
7FRfBts/gF3+/nJ+vhq++2nSv+uZ5jQAEwp+Gg7MMYyPoKUMfcA4o5fgIF2znyCXRdHf5Bfh1X9l
Xov2r/IFipw3zsFZaYBSb4KaGJh/zOg0/JVfUvB9etqvUrX4K21x2MKHLeDWmttfIvrVvuFtLMvi
Md/rP1KnR9pSMibfha6YqELSCkpA5pxZ2RFiqOUtRwhfGsFbAILOzh4Pst1UVtWi7D+iO4WZUJ+9
yNf767gWcS6bACadgL+/QRV6tKMdNScjNAUzdVTXR6b5j2w2lxnKuXXxrECooPP377aRMWq0ocRw
zIjsCO/byQkdMBs61LqWBsi/7dgAx6zXW3C3p62c6EpOiy27ASquV+1QYFjqSl67j2ykjY258jih
6hi+v78Lu8mGTB8CpnLjafa9TYJo79+Z1lJRqTzFAW2ztxyUQ1EVOulmuPL9Dc6W1QLGY4gic2TI
q9IUHajs7HGBg/H/pp/zg/4gWf2pdzOrbjdm8xka/K+9sSUsvKShIHYc2XHxQ1GMsrTIrwCd4Y+t
B57p7EPwzYnbm60p30eabAkGH3iRpc2I0WqntyAotYvhkdtd/4vYyv4jvs2Z49SVDuQJrJoblrC2
YUtnB1qRqWRYUpB5PgWB9FJ28p+KAUjUV49VmJ9V3riiFp4VXtlBOt2g52AHdXuKk/EWM2WjY3Vt
ZxeOjZK2K7qoRU5mkqGyiM4l3EugbDQo+nv/41QXIZSS8RBUPZ14VNzRbs7DQTzEjwFyZKJHndaN
QUt62CrMrZr84nEWKUWLbkYM1juFN+zqS+ZVXmwBenzuD/2htQuLX7QdBAk9EB3xAwpZG9Ocd+6b
M/s/SPGW0NgvsKNoALkU75XHn4MHZqfv2o/ppf+ZbFyTKwdnCRmfwiDnoMrFs0jiNkilraRAAF9s
YWdnh/HdLBaOZOglIlUEPK4E+C7ACkn8qOkvuuT1kC/ZWKm1KcyH8Ut00pOBZmKIMeqrjEYpQFvx
9Ax+slu+GzzpQ37XWsNXNqGDa8PN//8yHO3SVB2qAt4reFAlsEVCq1gWtyx5jnq+W7BFNEQnqSc0
nA2ZnDWkbvt+C82yEiAzbeEjxDoaYlXFOnGTXKBTY08WOrGcFFUmaB+6kfXGTCge2Vv5ve9TmWyJ
+S553EQVwULphnwk52gPJuCrf7u/62sfX3gBvQPxlT8TBIM2f68bT61RHbdagFfyP0xbWL2ikU5N
BXwcJMjWeIYggQG+elvC7X7/16+NsMR6KwHUCMb551c23gtG4MaOtAeWx9U21mclMQ91sX+PKQAe
TZXNu624QNof031ophb0Lk0dcQoFcglPMRTkDeFQPkNA0xJetwKW1cktjH5E6J2IojBPzn9IdrOj
jJBvGk789f7yrWz+EvANUiiAcwYR+yNKgLPzNDOA/q8McIFDBYTmzYWrmfoD4s767v6IKw8tEA//
u5wK6SdxLHoEYQ/JTX5FzcYoT5A7fpCM3/eHWPEry0Ty2OasFxqMMJsl6hcbv3zlgQrN6n9/ucQq
6Jf1+K7ovPQOJnBqnyo3vkUn9ReQLvviGO6Kfebg/qpdyAuexc2s2ApkAOrY/47dpJVUpCHigaSE
FBNEzc5xGzxDMshtofzBfRw/qJyrBInJBgWVqT76uIrur+fqMVw4ahYxzisfgBeovunFU+ECw5Or
RnkYYi88hBuJjpVtW5IiD7k8FSVEsI8yL+2y0r0C0mwlGDvuz2LVjhdLWCXSkPgSjCndI3HKH9p9
5kGSYAcRmWNtt7tyN1ogdPfS9xwPAMFlT1sZv5XnFaTG/929qgbFUTXbcfEyHZOfstVGqKCzE0QP
HkuoYuyhi0PPrRu9bVFirpnZEpafCKUWTvOe9UNl8RGSx+B7JtMsl/cgVcciuYU65M9iU56e7y/w
mi9Z+PqE6E3ABkR43ZgZYQihEJnYSXwTq9zqgSjUs3QjpFs5KUvEr8+VnmfzSETHRkIpLKU/RdT0
7s9jNudvAocl0lfK2jjpfHydkV99/xIzeePDa8eALtx5WvE00QqOY2BPjd3/YBfJS24t8NHJfnoA
rumxPTeRUb4Xzv2prMCx2ZI8eQgGFgcdRhwc4aV76c6BJ5+Rt7RUuzjGHrHkDwoQTn4TrC0u2ZUc
OkQj/z3shTpVVcLjef1O4i/1xNFdBwm3ffjgQzfd0Rz9iI7rDSzVyqFbYnlHtUclScBgUOkAjaWh
2irQKn+2cqFrZ2HhM4qYNRqJU6TUdN+JasEJ9XTjhbd2iBc+ASzKSVc0AT4tF0aqd4aevMrDw/2N
X3k5L3G3Pg0GQUuIcOw7EyIgLSIUr9i3kVlct1Z+7fcvzF33K66B/Bmd2n6JoOFlhMhmBDWZ+xOY
TeIbI1wCb0Vp6qGggtVBX82zcq1P0Olz73967TpbYmuZnkSETPO3j+zmH/vX4lg4wq/g71Zv8krK
ni2xtWIgjBABwvJPl+Hiv/d7Di7uK33mtwDdxIboQsEOFJIg0aK/7k9qbb0WUZXQJ4pQiZgT6hT8
b/rYe5DM3tIrWPv4wqKhLCIMYYKP04fuHL4gT0fe7v/sFfNdohRZEE+dIODL7X6OOp9FN9110G3b
OEUr5rsEJvqqWJRppgtHKX/05Y+02KJQXjn86sJ4Y01MQ1Lidzf28Cs9hJtPy/nV9d25X7zGKPjv
wIgYiUfhBfqbuxbRyWBDVhv8+sZmy958KL4bZGG6YzNVYQ2yIyDskMIH4B8sIf5v4Qox3cmbQATy
gVaQ5pV73KNbg67s9BJPWDS0Yw1Y944KTUor82Mr6avT1PBHuWxutd+atAc/xv1jtWaASwwhbSAB
zeZs0wxEBSmXxxywRxwi5LNbk7wJh/ahdTcpj1fsY4kWTKEoFKs5bolwr9jVMztA/GifeFJp0ArV
QXDNhYfqkvKdhjTE1tlecfFL5CD03icoWCGzTDRi0q51eog59RwyadArbVVjyJnR9k/3F3TlxCyB
hFCUrJRuRO1CKaHZ6/TNWynIRtMP1v3vf1b3vzmSS9ggSlcaR+85gkeAbcCu7klugiSv/1QeuiNq
q+Zoh07rhWe647tuR6zIgtQxUHBbihkrrkJZ3PR5FugZqIjg49ra7HvJ3CTX/2w++G5uC2dRZJBE
5Qk+LXklkNAqunwir33Kr+wAkJOnPgCbeGmAvCkM4NLQ7USdyAoBxwF65UU7NDbIO/dbNYO1eS4c
DCNyo5fpiFdQWhgaTmOibgQ0K31VbAntawlIqwo2ADJ8RDewA6aK4sYcHeDF+sCdwSifEOwga0Kv
w9/gbXiPLk1s1i/N9f4ZWrHCJeCvrDqfNQ0Xjz63UJQYdbPtbkFsoPn6/gArS7eE8nVC1apthqVL
2meINkLV7uP+h9d++fz/L4nQkVBS6wQLp9UfQLBDZPhJU3Z82uvp7v4Ia/a1ZFbNyqCdpFqFQ7SU
52kvPQuJkbn+VX6dSW5QIkLP8ghsmbKLsVFePOcv3J854pOtBPbKlblET3EfyaZ4LtXKUWYU9Nim
ryTfuo9XbpclXCoZ+6mgOT7OiGaPrHgHlRWU3SQ31zSLRvVh0sX/BsBn0mK3+kDUiDDgMV+iywDs
b9dsJ13RnkwP7fNmu+nsG77xGZ/7+OVIdLmmhu2crKC5/qBCNBhqizumD3+EOjmnYSAZSQA9uSCp
oc0+QkU+crJB/2+WtERBgektHgSOwUGxXj9CyNKH2PKvjm3Y0dpJmO3ry9wikJRJRAMDEol/yj2E
r1CQ6Tb6FtaC+yWr2ERjSc0VfJzHe9W3sufekz3RRig+IGl+35pWbsPPDNOXCZCcsUDSEVZmY2C3
EAetmOKAOW4/6MoWBmltkRZ+Os5FIROUBIHgLI6bvbEaor98K6M332rfHa9FBOjXTaVOMSoKgKDZ
EK09Zac/rYHebEvb9adwy1RWhvlMS3xZqG5IY8JAPo+iX+8wIzHKvbjL9rHjO8hz6NfUvL8haxWZ
z/9/GUjS6jaEEi8yK+AjM3HzKC8QAT1GaCGes2wQwHUnO7Sh8qq/sY23y8p18Jnl+TImqxiPGgmp
h1YOjKE9a+x2fzYrW/8Z1H75cAfOLh9EjwLULXK70X8TJAhCdcNA1n71POiXj3OpJBQKMMjlDq+E
/MjDx/s/eg0asOTbHUcB7/UcxXruDRfNS07Q+FQgYpPiWAmv+nXcWJ2VuHeJWkybSVfLuStRMOtH
6v3pvdzr3di9P421tZ/98ZflqUNKIqjDo+7eUzfLVFvTumPIt2oIq6u0MGsIIZNWp/j1AJW75RH9
Jwf53JtAkM99Jbhz70/j01V/Y+Cf7vHLPGY1e53N+IF8L9mNm3jEDmxw7L8pFgA2rhAb9UHaMzd4
TN34mV3JPtSNEY8ifX//F6z4yCVqMUtTPZokTFQS0kMbj2YzIOvZ6Y8soxtDrBVFlkBFrgjSXJ2b
AdmKBy+JSSrGEdJzwOarW4OsGMwSllhPaqKxAStJdo3hfw6Umb0H6DW4CUYrufzXvNQSggjYCXAK
83Q6NCw2ZmXOPU0gqDS37q05QvnmUCzRh/2kqOHYTjCdKLJF7TxA/FiCCAHX7Q7Izvsbv2KfwuJ2
nwj0xmUJg7SNPb8XjQkF6+haP2Sv9wdYMVFhvmy+HG21KHqSjBigSL0UCce++hNWz/e/vWafwsL+
Qz1rq1HEx6vy0GaXQgQ+jXzEyrMPiBENzlLhldJTNu4YuvSa5Mf9YddqU0tsoF4EjQDPhp2BtPdF
7AwUiBQ8nLJdvQc67oDKlN0hGNvlLwDfeu1L7SZPWwjjtQVdBAOFPIQjDxDupeWpnX7rxWjQ+On+
zL7/NmRo/92sqpaUKCowsV76q9K/HQPifdgyzXlT/vc80yWeb/SjICs5Pj499hY5FGfJjh5c0VVV
A4Bo+7/NYHEi8kjLejZXXku2UyCmnZIrtIE2jOX7dws4C/9dnhSCgTyMZi+JVofqDJM3NaTrN8Ki
702R6ouNJTqV2kzD13une1eAcpxB6sJxi2V0JeqiS2RVN4VTAZpk/HpuaaoT7UR0xhqpYECCb0AW
Q9rVsUVB8+cmVzLvybjxnF3J79El2KpI4hAvJIyc7ns0fTZuf4yfokNma5bqag50t7WP8cg24v2V
wh3VZof6xeU0U/D/gyYtMULJ4C+5oz1SC520UBKxJq812RO6gtEqsvVgX6mi0SU958CI4I8z+UH7
I3upAMoDWfQHtWTL37e2cEicLQKqFWQeXTJ1SnkrRIWEtRw+QNOR1paIYnRoSnbgKpfUIWb8gi5r
zEw/JU8JOp5wLdlbl973tytd8njmUyoM+Qw5gy6k0XJI1JdbOcW1Ty/uibhRmjqGBvtRKH7TQIJq
11aWfiXTRZeArASyg0Os4PmUH6V35Jpw9l/bD9nJBKM89tfqFD1j4WxIoV2Lo1TvoB+ceuqbdBw3
yp7f3+RUW/gNUill1GlwSj2lRjY+dUwxSfoYofGEMeu+41uBENAleCsI8ZqVIOENmBt0z5z+MD00
jmyWbuNtNft/HyXSJXprBKYmLCiG0C8hqNWao7xhsiuOdQnaIiqt+rgtlGM45WZfBOcyLc0YIEMp
D06qKh+16XZ/mVZuuCUrp5RPjRAPE74YSX9JC0CHNoIJtMw/7n9/bYnm/3/xPRAXkAKRgei4kGUH
jD2mhp6KIWyNtBU3kDfiSiRNl1ycnKsM+cEGT8609nepT0FUiZy/WwR9bukqLwFnDUPqST1edV0R
fTAtYLuq8Jtd2ga5VXesNqcBCbdUHpMzDadjqKnUruRKMDqxr4xcDHsr6LTc7iMRfXykD52mTKhR
NkluBizULWSj0RahhrqXDmFltkkEPpuUMFehaufGvGC7OpERuU5j6USJKD+AqN9/TXpf2ocwyJ9x
6E8mMBb+8zBWlcFz+MzpYSJ67Ey1DtbLaAjMrIpTK2hTkHxLgrYXBF/ZkQI6oi3PVRd8DKOR8TJG
2bxTTWGUAreMeW36YZvtuT8Ejlb09SkrUPWWpGZ8TgeeHKjCykc962UjGuriR1hOrYufOYCZpmv+
dEgU2H6sZG6NCx8w7hBwGOCF5R3R8gayBINkC4SVYMkquK2UuEsFWhDTn+rM5nEdOlKNPnUsCmiL
Ez1zhLwNdlHZZ2D910FEF0T8MKRpfyC5qhlMBYP50CaCOfkdtQst0Ay9xG9LxwLq8kTmJ2ichU6V
dPFFCKV0p7S1tKcKKex2KIddXHbDk4IitqlXcWSKE6L4FswOXptxAMzimG0cvDXbmV33l7PddumQ
qHMlXmKlGdR/Rg6q93iLAmDNcpYXwJjjaM1F2q79iANqKPku0d2ebBjmSqqRLlFdfSmLUzXM379B
BBvr7g54yOcnHHlpI4O2tkALP58oMbjGZhhEp5/T+K2tP/T4P3rIRXDYKQXrOujRHpUTWn4sgSMt
IFnJf4T+0iVIC3pboGUVcUcG76CNIXZvDqoRmM/iVgF0xcUvcVosZnUwShggri6DYgrDE5ggjZDk
Zu2fafxw3/2uxNBLzJbod71fD4jDSgmaBI2pVpdaKc2kfEtl0ZDZIW/7jcfA2oFaorUCTSibHI74
OESdIZK3cdxPzVWqz6UamQJpnCHQLCb9p0wgXeK0fJ5FdZMO4Eniia37R1ncJIFZsbwlKisS5Kga
EtAgk4PvSX/zJxT+PGaOTnqud+JD8ZQnxmP8fH+HVuI8ujDzKSNUawPMg5ZIX+OQtUD73//0ivkt
KRJ5TXRNT5rpmFJQZnWKlQcPWfrj/sdXcg10CdIiEauSVgURpIBMoGiRm7jLwUXTv1T7EFVuspHs
X5vEwtCDPE1FucYwWnvL+GUsAjNFp/nGJFbsYwnUGqmsF2kzT+KBevGb5iKfeBL3opV4/SG9ZCc8
FwiIv7LfymEr+l3Z8SWAqxcbdUxRTjwqrShYPGOyVcfok7o/pZX1WoK3NFkX8nTEeYoC7WnMcK9r
ghVlysZ2rP34ZTzHknZiModuiyz3ZxVaHc7gc3/jZbz24xcXhs+Rd2WJXpySSe4N3kgHVW5/E6Hb
SL6tPX2W3HUJhBfKRq+g2lPUym95qCO7xPGy2n4WVqz13omUpnUhGKYZeCVJHgtl0fPBtbMPe8Dg
KoHWhoIqtyk2mWhoUwIiOpknTpQ1aPssJslAY2hrRypN7bDW8pvCBwFirBp6ZzcO7Yp7WqLOdBDN
hAVJ5WMmc24G4Yz2aIP6hGiE7Ipe2WqXXHmlLeFnSgbFH8GvZCQTS/KTaiM30yEOnCCv28cmJZlb
ZvrW7bG289K/sVSnjb04Ra18pFWV7TJwLBlCojADipSVe98y1tZt4Uk6UYpjISf5iXa021GwtLlx
xIkpRaNil5qwJZW14lOWWLG6lelEGVOPSgzpcKawao8XSvZDaCGn2YeFlhtVI6q3IQkAC2rT+Pf9
+a2NO0caX8LRPM/5yDoGdFhQ0kdWJ81ljJQYEp4hTR76Rg+eo0pvjpo+jqhmtu1moXQ2z28ymUsE
WaWEwpjKkngQBI4ee0GW6tMIHa/AiNQivIocymFQB9eRhFZr8JMYoaxUf7QJUHuzEnEBmvdXYKVF
mi5RZQKZwIECwb9Di+GNtiweSwq5gqKRf+t1v+9mVCn2pGhyr6jBV9dloChLgt9RljoZHoJdoWeI
vxBM5tMLr4QPORSyXaw3WyCj+Vb/bqXm4/9lj3gINxGElXxAUY74VjfpQm83dcBaA9SpdEclJWZ2
o4aChn9QqFmmidyi7UGo2yOVFeEZlW/+wCFAsA8LbKehMEXedyRp37NE9zWI2gYASlNG2jclGscE
0gUp1FuLnsZ23mnNFkfuijUtIW9DraVSMpXjsZsy2hlDEo+2pA7lox9G5NLJ9Va66pMH7Ls1W0RI
fZkA+QoxOcCRw+PFyjx/lgkwflkvzS5pDcEFZ7pgvBITiLDfrDY8bjx24MmL3MgM3L+B+YGQ4YRi
0RYIbS30WZLdJUE+ZUzn4FU2BPPX9DqAd29mhn/gBugOrPuHWV2xqiVgK9SI1BAWyMdiKgna9DJ6
UKImgeyMntyKiUALa8ARSirZRM0HjhNBcKZbRVcdp0K1Al39SYRYttJwhCJdq4EqIJ6ZjGnCrLio
nkV5LtC3eKmLtepBpw+sBUKBHinaANkdS49+3j+orG8haxeBsCgJD0mf/NCzGELtsiUHozt0gV36
3d8sZZFR62MFz9YnlhrxyAiyGt3lbbYjdFQNuQ9icyr1kwyiHlJN8amc6N/Qr5hZ5dIWNkdUP8kD
vjstixCi0ZRAa1sJnN1Q9jAntO/sdTXuBYNNlf4rV2uaGwEyBhZN+hjlvTDQalOOpfg2hZC/zLsB
2u3TmF3LRNeMCtUNBamYWO29vpWGyR2j3AdElXU0s7sQrFrIUITIquf60JtR3OmtIcsJmipFqcEs
/VzvS7ujnH+QrIJE7ei3TtYE4CNmuOjGMITgBMmHa1fF0mAlEvIqBiODJCE/gwvk5qcj2en41Bu0
+WYpzVD/0SeT4BaTKrloUISXRTxQ/1HToIJOkCR8BLUO3HWJA4DoAMTRVi7DKzpk4qVg16k43MIE
EpFQMkE7ZgzW9GFMdOZGYdO9AiWoSHYMkfRdi99CzFLOuz+4Oklil1MQQUkTVbBXCBb0x1aBYHel
KvXVb8TDQAqctUjUDU1vkl0xSOoum/LUUME8BlQgV3KwLWtNaVUQej8LImMPQQ1JR5Ljh8O+pYdQ
IHVmTGJRHGspT91SVAQXNNggkKtTdNYX6gBVz7yCP8x0yIkAZOQEdZ7dyiLobiNeTp2hcr87KyQF
3gsUS0jdcTUPz7WuIGkl50NnxFCqeKvSdDh0sRjYZKw4FDyHzuIx0w46xHnfZNlHC/TEKKjLfRV9
4yWQNxxnSIGWmYnD9Cb4wJ3zQq+Q9gOnuTLW16hWLnozQLxeSxVjTJTaDBT52CvQa5/yFmSNKQXo
mMW5SaikGTLXT2nhc1OOevVIEy6BOD9OtI+ZNQJ0YUSoD10vgBaKkkx5YzoJwPYJWc+bXrPfilr+
jKQMnUl5rRs+yUdz8BPdyPLqnTS07tGQAwGsiKPKo5fFVdGb8TDQMLfAIBIavZQBa1Tp+b5DEmI3
QA+lMlgfDY7CYs2M4+Z3khPdi6iqQ/8MZNJyEMquiDvGrtCeYwxdk7kCdvLN7xLlKhABDFlikhmB
D9RfKJ95ywDS4Y9N1aUmUfVTydPfjcrOUjyM17ApoXeWZIrXd8Jbnk+SqcwVDjWKh93Yqr9HOUDw
x6qLKPRQqoCym0HUWLzVVSiafdzPbpD8lKla7qtRYFZN9Qcxgtk1GUvMbox/pUl5DaJKsMZWFvYF
B6g8p2njKKlYOsqMM5dpcy4raIWDGRK93Y34UVVxZ/sF7stUH0+FoP8QqmLA3hfKvu/EByiZ/M5j
2YtSuLoynP6qGgd9nJztBpVNhlD6+Y6U9AUwAnk/tBV4aNJWMKYAPRBtHYLdnLHETrFkqEPJL82E
noW+CSOrD7pr4BdnkUQl3CT8SVz67xWvRkMWstrRY6E0w9iv8Iaf3vJ6KC2dlLtA7B/klmkOEs3A
CldK27uyzs+lXz+SsH9RZGUwNZ5cfZqCZ6+L43ewt6E/VU+ujIovI/MfExI90ngsTe7LoZ1iN82x
l0c3iZTwVKpZZhO11/ZpMXiIS2SjBGBsP0oiOGql2tOnVnFSX1X2Ix6dO5oUxJ7kgJuZBobNOhi6
DwbI6WUkCYiWRBG9qxnuztdc7AXTl4L31K+qAxvl8NQl2nsaoVO8C2UPwurJuUiYesqjhphJwBJH
lYXQKSX1xmgQPfZ+CE9eJr6VRNohDLtfoZ++pJP/Q4dilSW24ZUpjX8e9LA6KLyH1ifW51DF8/kQ
qt6tOlWAfGAdXKYhYK+lHx7qke/yED5dicj4DIErpJlFgndPTZ5oWr5J/ogytB/95JrwGmXF9CKK
U/Kry6JhJ9blsSVNCcmPUYOJKS0OW1qXsh3TCO32Wnor9EAwiqln3uAL6DCdOK7jCAqvhix1oTFO
mtPWkL/KEI5GMm+vGteSfUxyKLR30mtA6uIwjaL6HuUBI0YNgQojigHaFFh2SDqZ4XIHOYgEebpw
tKoJRJsFfQ/6tDcrBo77eHzs1HZXNwL4TxPTr4A2TnxTHsTRyVExMVRfhxtg8fQoxn5nNZ0+2oKg
BU5WDY8zNNXMe8VTpv4QK70jcTk2OS9KO2U4p0rzDI6U1s1ZU5ulnuMo5sweYpA+MH4KlGBXpIKl
VlPg0bqhH1rKBwCDJfjsOobill+ZWVR0pVHkLW6nlriUZzVmOfzN1aKGhttU2vWoXhhLHwSqxbhi
RysOqcX7ymoa1PXyxsyj0ZSb9hJNGko8dAL7Iio4nlIDRUsnU0niSxoWx6AdjhEshIl4mjCF/4g6
5BEHUu0SDnWCKFDQ9skr9IrU5Y+ajD7kQCMUgwZQz5e1UaTSGYD05qXv2cwaFLS7xvfl10QjJ6kc
wX4oU7sDS+80oicpBooQGuFOWDA7yQaDD7BK3MBJGJ8w5UOdylD9kbkRpcEZJ+OtGAQQ8/nlDn7h
KSFgBouhA5FQ8VBU+YEEjddX8Jha/jIHcykNHF9XBjvkQu5mgo8OqEhEaMh8ux5YgdJL4lRILRZ1
79ZyC8PSFHqNBz7ZiI8OWBfZTePaiUhpS6nukT7dQU/TBibV1rroihqOV+DgRE1uj1T11AAszlNw
rnN+HiNQxwaCJQyRbAdht4tr9NiD/dOoI5FbsiCdSpkP4CUOqVG0ZDB61giG38QJaBv86lwOPhif
ID1nIo+0TzXgXXXxIiGvYZBgcvsqAqUOhXJ7uMsasGWXNTQTmr1fagbYid2mqj+rT47W6+dRT1or
Zr6TaXBBPI2mnRIOl4AHjS132VWh07WCHMlkFHJSGuOgvqDVVzWrrvk1TlV+TnqOJqeOloERCyQw
deDIe0NTtKPQxZWJKCJEbQqNUFGa1kbXieNBTVrgNSSC8ow2PuZNUf8fdd+1JDeSZfkrbfW8qHEB
uTbVZgMdERkyIyPFCywltHSH/Po9weJOk9lFcnp2H3bbyrqLncwQgMP93nOPsJNRWhjTaqp75Vk/
WJMK81tu4syvsywgU7RS0sQbzLkNplEtXULZplLyEDkEs2vkeYHLw0EAx2z52r61bmIp2CPxyGeL
4IHR6kcq2cmwIrcpKxjdaMu6NerE768y1mjoH4x2fkQzniKcsuudaky3JYyV66HwMERM73CmwE4u
wxvFnVhstRlz+FsOxzTObxelypGWPUaGzakaLjrUnuA5CJ/keFQNacGQrplRyiFFbRtpBYzIOyGf
WaFbflIhsyDFfsBiuOuziDkKzVG2ZKW4Qxz7dNcuS1BEkx8rpHhUVKUPNABLTtIS6iCUDcZAgwqC
xoDdkNdde8gpyEox016FQHQa1wNjGFZirO4j1dimShx284IvMUCzr1lZEiYGhpFYbl7ZCL+NImWd
VtUKTQwNcpNOu0jS22RMdrzSQd2vs3bVqFGEhjtTHVPp8KQYGI6gVWKd9ArB6DpTeuNNY1DD9YyL
sI+W1VCZqMnikJblYZmywS6bEvwgHNP6jNTASCbYvWdPTfRLHfG9qU+lY4E/mpvNZdZ1Z2rUV15q
r/GIiX6TzJXTU9SB3VgBBTCjzNaN5Jgly1mtCn9mmYfEJ7HSpIDEKrYGVNQof8y0elqwBvMqVoJE
E3Bu4WT0JiYmr9PH2NU4Lb16LLlbzWnmZdTA8PQeTLnXYVm2ZBh33dC7VV76hdWC+5H3ryTJ1sUc
7ZSo2SxFvaX4spagnsimU0SRFIS+4VZTrNRJZpwJS4KDtHOI1D7mmrfbWFfdKIlmd465RGIynDym
dAVfSmVFIqtYAQJVVxw6jypDALfoS+LGKKG3vC9iV9LuTZugpeyZm2WaX2cx8xSineZG8WohZ9vo
qua2NoV2UKzGjXRtlzQoDWPA9dCQIE8XIolqdAakH+PwZe0mlwKT+xHnYzw0V8TlwBflrC5JEJHR
mfvGWzrdi+bBM2eBEqtNbaaPKPtq1Z07KCyFvjY77awqMlslnX5WC3aDa1Rg4+mDvLLcZMrc0ii9
lFv+0iLZYR49WUtHytJHtzXZlI8CbEgQ7ywjRkysNtnE0h2aZ8Ei8WFxF0/AmrGBkAGl4PjSNZUR
ppir24aI+NoAUAi6BOR1JazTdqi392rdOF0qNrzMj50y3lgVl069VMFCrdeUyY9BEYGRMlvrjTU6
1g+zKt+xBSFdOGsflrqQQTIrBzoZdz0BsT0ea9+Sg4scSrfsuVPFsQN9hasJpCNairNI6vEBOcRx
8hZb0Rb8WCevcm7r/WSXwoADvVh2TdK85GUBED2bEWoMxoM2dEczl7kdc7V3IwZTmQZelXmjvtdJ
iYgwcLU6ndMN2udQ5WZpW7081aII4Q1zOxjFjialY8DhUhOdWyjZa26M6MDaLbO6J7Vv9xl6sHmB
L8cAFKEQkJiYFjbDDIpSS49S+L5Ww6ESAx4iqEV8Orfc7nhxHpb+xUQC995M9Bc+sQmsOLAodAZI
pLZOalczpC6oqjslySEny84wtS3V6XaUsPuPK91XeSW9iKLBsjS6bkAm4UrX2E2hHlgeY8iZof7E
OVmzp0Ybt8qUb0veHMehwgCOONX80mFJlJIfk+G95GBjg5fJ+ZNMX6FBOFb0WYvelWhY7Aadk0WU
FWuhRaze+8HcV0p0qbvyLSsajAByRN5l6T7WaQHi4AxfjKTGrkKQ2yrYaWjb2WVNFGF1aGh2zRwj
WFOZQVQzQuzxTlqIwunqzFW5AdOvMWmcmlkbSD6R3KcubL1UIASIReWHyVyWfQ/U5KRej/e2fMrR
NFa09dqKegshQaIA/CjIEfQadPVIeJImcu91aqPu3RnFG6DMS9qQrTlP7sTTN7aIY1oCoGmEKyfM
Ebv5ralAXa6lV6b6QcsNjFKmPMjRskUWEqlnKtcjJ2u4NoBYXuphNRB3igrXkK2PdeFMMvaAegPJ
RadH8r3a8nASbaBWBnxwZyvQ8wS9DCq7lGCX40WuBdMsRzCiscTZuF6GzM6zxV5MIZ2h64K6uhgj
OELxaVziapuZeHYJ8DUsk31K6m2S515MIp/DuMlGQK8zm+hca5iP0qm2o7YKqgZ1kHKHQjaUVMvd
hp9gowvyPc29vJ/faDSh1NK9QUuf5i56HmN0yRO8RvgSaMWbgf+pFO5oBX/EGYc2Ni6feNS/lb32
2C39Rbf4Bdx7hyvsXIGG7WZdv9Yj4FZ1e4SFzRg3jhol+zibD7WMbEXviUMlKq4kAS5fYUtpLzqO
6Zp/dGp2xxLzlpSJncnKzZrLEJ+ycvhQuwfR34mGgUB8P1oHLUvRGT7Mw1uuSXvqEM3Lzl2HxFYT
imAwMZr52MOAMr3L4sRua9Np0PPPiYWnEeRW2b8nC3+NU3M7Vs9wTlrPaKzN4Q3q3h1tOlebk63B
iuca7Rzy6oybfK52E1RfEKGbLwtkkn48jhsV92uc4Sao7vKYla6BVr4FDiS6TaobIVUZYifVl5h/
LHpYDPJc53dpxR46o8Z0AqgYa/GCzJUmXNCE5Wr4fUJO3DpeQQGt33c0d7Bvr3QJf7waSizsVuxd
0dcG1zyEjIPu1SNHrwbyTvd153MaVGTYpb1eraZlduNBcm/IwbmFq+KQxF697Or5JNh2hJVAB1U4
bkKcgGcs1whed1p4dosPJTrX7Bg1lQujFTeGy25Wb8SoruoBn7EA50ycjVR1eCm9nL3r+RLGo2Lj
9WMsvsSOOlRt2uH6LQdrq6CLn8ktwk3doTDDrvswhg5OrigvTQTEaoPqjNOwN9EM9kxuTBBok+ZZ
zdrOhkHxipn6KtZndzRkwHNETACNKZvXVuSOxrSPTtcDOJqHqcUCjd+ryK5LIonSdHIXdfTQr2oN
FDtZ4RQzPDPH/GiZw7orNZyKdAaBDAh0tkoxuCzL2mcGFrAOGxxsY2DSoaUtkBqpAU3LeCDMcSM6
cdvPwu6SCf6+kxJGTK6YYTwPwPywpfjTaOwGDcu5WGwFDVszIQETMMyoPtICpsUjeDDGQ5q+1mrk
Ea6da5j8NN0b2hE8vKMTFfpadNG9DomxXCDCBqg/KTeRQh+oRJfZXabyuTbSLUNQSTLrruR3UYNl
FOHikwSVd1rftgYieEoLxSi2z0LexC27zOn81OQ+RwRr0/qwRfSkulba+iGLWO9z9OuxjIBBa1h4
Go+csqdBGYOxGh0HCed0MpkEx25yUUDrR8NdHlN9z6fmNPQ91Peq5swxxuVluauzwnAqRcN0k+pe
NUgsiUQfbhZc0TUGCBiOTYPdzZ3bkxkGO/1aJu+sh6JZi5NLhcUTwZDbtiYJ03s+rHQ8UVm/uIkp
nGWJ7B4QIPgFOgCpocStMHq7LcBiigokNdDdWF5jmlJPHQsg6q3NBbx70tojAL9NpXUZEqjYUrsT
7m8C/aGpH3QGUiHq4aW/Okf7WmnCrcjkuP2Vr5sRwNbxqCgNBAw3QBezqvbmCF7yfQmco7drDSU7
J0GeG2EVPyNpPjCm3Ku1g1E2ThERh9D3iWdb3UqDtmpC5Efe6VWAfMXtmE4ecGdXzW80MjhRH4iY
bZUIq6STjjq8Zrp1sIp1nl4m7RktLkCEaqspHcrfpCqgCCmddBRu0iKAFTmUWqk3flbCpcrAJoiN
UKSgZ8akDViUbmu2TvK3JtpmEBssVRqHQh4Mk4K6vmoM4ZqscGh5EMk+wkMvQPGEF3LT27BhsM16
AcUN59coXq00e52q+Q6HwWMz4sYZ1gfpmtuJQCE39DaXePJz1DBm95xz2FbhcmM06FgUnbHsyB26
qdIFfwepa7zcGMAFcUfT3mW0AaofP1oqd9K6u+Sqn11RmSx5U6oUGAV4D1l7Ufp9X8FWv4s0mLBl
O1CxthMIR04i0QfGq9QqYOz3RjW0r7S9NIR6slB0O44VTyrzOlYnBF9x1PV53W2UKBfh0Lyl2bxG
foyX82qH4EInjdJjqebIzkD4alTxW/BOH5MCQ2yC6M0611wd3CZhIqJL04cty/WbphrjVdXBV20Y
VTNUKXnU1KX18rq6N8tYwSj01M/3sPD2VC332p7ogCNG5CwN1wzhGt0QBsaJk5EjNfpn0pPXqK4f
W9T6tqlV52kc1RMjFtQhh6FdDyrOl94MjHw1o99ui3UEyD66xjoAnmxD1kyOoZ/ZcrvgeSfMM6G0
VqIqiCXMoeKK2POo+1jldxQRApON2hEFk5FT4ueWYA9xqVl1aPaqwvx8WTRtNTB0sI6FaFVYx6Wp
+VE2vS5vUGsP+1YY42FOB7BUjEQr7s28TZ5TVQHiklaS20ygU4lypfHNRbJHayKHNlaUe4Mn/K4i
M5G2aaRRDXgaoHosKub9Ypr5g8H3J/IF+kPZWJgP30zduR22pDum5vHnL/0DStJn5wwil5xouuA3
sRavK7mcQVy5/Pylf8BK+RxN1Ys4KxAkCuUDgBsEK6CBWLLFcsqaVH+Oef/tdfqf8TuEEsUc15X4
+7/jz691M3dpnMhPf/z7uS7xz79ff+c//873v/H34L3ePZfv4vNf+u538Lpf39d9ls/f/cGrZCpR
eL138+ld9IX88vr4hNe/+V/94d/ev7zKeW7e//jtte4reX21GAPV377+aPX2x2+cGlcR6L99+w5f
f3z9Cn/8div/tn3uZPpXv/X+LOQfv6Hn+t0yiMENVYNVhcavErPx/c8f8d+pxjlEeTiidVW98pOq
Gkr5P36j5u+UaZRbjOuqRujV6F3U/dcfEY1xbuEANTkHeP3b//58392jf9yzv1UABms8HeKP375f
F5pm6pphqpTj38Ac0z9LUinqQiNvQeCTAHALDRbKFXbe/hdskS8r+B+z7K9vY+qEcdXQTf5ZqZY2
XHQjJRxNpeGOFbbM5RjjKKUUA6YF3Z4O5UFd2bKGcXBqOQ3OqLwMF7lqZeGoXAk6zF55f3vdwzKE
nA6vSwY6Se7nEm4zsEOta5RYsadjKtiUtTO3aExRQy+qF9MuZFzxjclwRnBpWEtCQK02UfVfsHb+
4mIiHROiZwCjxNC/kHq+4cYoHdIe55lx1wTJYeRbWNja0fT+zQr7ege/vWPsE43ky8U0qUY0i6s6
Y8Zne5AYiCIjqYaLydLSHTAWVBcyoPckQwhYLUsbuyu01ksGegFo/tL2+j5t1QrHJDT7Ec6OEwy5
78zScGBMOOnvff2RmXejFiOwDv2HOTlXSp7K71uAoA1gxiT1WY1QOIBN1ggFUhdtevmytOfBQJ2F
0ilVX5bxKHXV7y3MDXF1xx6cRIYquzMds4fiA2eChkMJGKwrFMDPuRL0abkWEdsB53VxMFwr8mEA
fqOCvTHDOLHZsrJ3rqPsuR/dhtwSwIUU7hKmXjoa1B0S+EVt6S40kEGZr/JFcyRzdCIdwmJHTT/y
FKgbQpGNBhOqsg8Fg1qjPLazxIiwgcU6ot8V6QBh8SoI8BWMyXXyTlEYVRIDdF6sl7x0kQYABB04
2wxdEZqH8njFPQWK3KRED4zfNzD9UPDTBNVkf7cIkHqUKhDWu+jyEICgUzDuZ3HstwP8AettkeCg
bTFoHLbq8o4WwE1rjLMzeeRJs4HLkUePbQLIX0SeNUSrER8WjiRuYwBnxL0ZEooenwUAHp0RHKoR
EN6UGcdGlYGpK/6I2qWymk3N3vOsd6BUw4T9ZRnMzRAvYPTB/RTQTIJIRESw0AyFSFl5+nwxXzDc
c+vWm7Mu5FmK7aAINZOsShUGcVO7TdKHK15ldE8GbjBddLcS3Fswxeg0OxHKusUDziwYgMNaQTdt
04w3S1rd8PmEIZ2vwWUwW4aVqoAXksybYWZ2oUsnQ/akPqJG7F9TLJRa9LgPT2UCdBhi7NS8z/uj
RidHw9ujXRnxFUHMcKja+YDf7X7h60lHYU/uNID9LeyZeVc9VNCfZbXui3Z2YGy85zwGaoO591wD
51g8K40Adib2mCkeAP5VGvUwLsflWKHfkqm1HQQFd2BB2QTah1OkTwODpsmcaO9ZFPSLCKranz/d
f7mFmKqlcUbg6v1P6v2yaxo6zhzD8cIR6UeDzbE2fiVI/iSk/bqFwA7exCnDYMX3iWMEZJqmVo2d
iojYY+kthiNZ6ZuwQTZV1cZ4wp6yhxQtkwSuKpVNlyaOqMHVs87Z6CX69Iud83vG5z9/nk/kWYzI
0olVOB/yeTuNIGLUH6UFAwCYE5VW0FgUGTx/7qP/t8uVbfra1aL+kJ/rle9KnP+Pihp6pef9uKTZ
Pr8+13+7/Y/Tt4XQl9/5s6ChlP+uE9QdFpDt62mOAunPeub6E5QzBpjB5FqxXP33vpYzjP0OOgUx
TFQ61DLZlW/4tZzBjyhG3SqhqISgUrLYv1LOfCI0fnkDTacqonhgYMXMLyLrb47gOJ9MWJe3w8YY
sGFbu7zmdxPfjnEq7RGpyx4bo/t+8MeNrBCKyR+/uVZ/cTh/imD/+v74jrgKqqX+04OFaF0hmaiR
FDD7S78u6C0Z610V39HEDAlG3ntNds9R0UCXj+wCYwqNeq0Qr1dPrQzhMg++jenoyzuBRUxfVJ4F
Xkut78eiAfpjwoKsDsz8sUd0WRVvehU5cNPLz7/DJzuBL98BimYUmBTfgQOt+p7iy2YEwY2J2W/o
nqyjNchAqzZI9vlWvzH38GeHhYEesntzx8//h+/8aRvIpg4E4dzqNxXyNttdd5hu66fkNg40L9t1
u/IR42mv25q7+hc67k9GBv/8nT9RdCedlok08c7KbXGIEI1Dw2TPd9qWr4HZ7qp1taWHX0WR0c+C
36/vC50r6ny0CeSza9NQjD2dqNZv+B6hMnAd4aktwA68t3bpGpDtujgDgweToLzMa7pqQx1ZXXmo
+eq68/s1/j+/c/lKrKsbCwL4AdExcg917qY6ICJOK/xCIJFtKy17oraSugsizdwWLMzRZ7mDAWWc
O1DsgRiSzw7OmbYECO4iw60uIKK0MDN+oZUzHtPJBfBoASSb3T5zMo96ur0YDjhQN7vaPxoCnsqY
3mPI62gPDfw0YsT4TjdyOF4HrK3fSAzKQyrW8c4aN5G4wVljQBLb2vPHXLkKvvYln/EHYFGAw7La
1j/0Gvg+bBLLI9nCL1HD0fvcntqdtTmLAL45oE9pYC3XzjWVSgAtKuz+oYvt+TBjiO1jkp1qTo+3
XOEN9kttY47jgQRhuo0WYJyIwDecduV19hL2EBazoC3XfftuRTh0mw/rIRev4ExJfmHVR0xWnRGa
iE95BfC9UR5zxdEwJVPdLCh1jNDCHinJ7+Ql2/JV+iFQlRdu9xq/LI8jaE2ZOyl2+TIdyPGStk5c
b6b8Ce7gMbwfOfiUIf4F1LIOMedFSJBwjFgO6WFBiA/U18trurtGw8Vhe+Ht0VK93pu4g5tkhQK6
rhwB6vf6iZzIEfkoZ/4AAMqGsAfLttjWYe90eKCk+9bBYU73czfeWwdcfTquwbmwpBO3DoaMBXOb
yLYwd1yBCOvnQRVq284DvcJZfHYcZxvzXo8jcAcEnBYJdTBb8Cff2pOP5LCJXUDkTuriRiG89WqX
bKyKBzB69xjwoNJMbcDiHLY6oFJ55srw4Ohum2t8xQa5N3CYFVj8LnnPEru5n/d0Fz+JPJDWMYb/
2nyBf5UdnyuMGWo4pxLdmasX8m5t2lPz2D1iEbT4B561WdAtbidCKPVVD8tT88DIBY/4A9LgyoMx
xEZXFHBtVibA0zM805xkT8FSrO80w8av4gV08BlGm54IpjKFz48ENDYbSijN9PmJrJRj95zttGP7
QI/z3rxB8QhbWX7DvNbJYUkl7cxd7LPugC92Uh4MX7u5XkzFSZxo/SRXFv525rdfTB0SJKoZTmM/
Uvi19Odr7lfizWHrP07O64SE+/kmf8uEnT7K5/RQ7KLb/mHAkPAKc9v6AWyi2L6+mmrT9QKJZ+Qm
Dgb2KhDTAHFOoOqiJWGTIzDFeKHSrmCaAtG/qm8GC203dEOYy5EW3FWwXWx9hhO0Pc2nJPUqgOFY
XrblX60n8LSpgErt+oFYqJ0xYBlREA4OVIAOEjRQY982Wz1yB9Au8ci6MAG7wZO4BOVNmXhNgv7o
Bq3XLj6myqV+Mnx5M8BGoXdK+IR+jC3odqsZCx+w9RAI7pPJSTksbH1meppw8if08aG6RhOFeF6E
897Tex6qnlypGhK6C7Gifr9bVv2u3enr8qJslsN4HF4ZuAddiLazA78OYPRsJ1jJV5KOnb1m8ME+
siugayu1XSVBa7pxsUrRJKPnGNzUAiS5Afg/gkg4HTUO3uFmkQcGDI04LQMvQrONwmXLIZp30+wh
EJZ647Ru7qvbfBNv5A3oXnVzYfSxMV6s/EkHTvkQL/mjIKD2IcwrJeiI4WR7jucPBU0TWC53xbGY
5FlUxYuBGYGMnRrSBcho8DnCbAv8I33B9GPSQX1EuDREhoUNYPthOA8H634omtKp2/apZgL2ob6O
flXJMVVMLdx4tEbv5bv5aJzYgRzmfblMcJOwQf+KXuVz/ChPwzF+aMdDMcqA6IPHphZkHxfd5qz1
XjXexqnTwpoW5Kn4ubsdFHfZwAY1IzaSQAaoi08VOGfy1nyXb6puQ1yXdk4+3PS7el3hVCLlWr3g
iPE1rweYDyLQGtnEK1zR6EYi+nHwUie6UYUJmrm37CTYQFt6Mfd4aN9KfJwLsdzsLcIME04MJwxc
YC1DNkMV6pnd3JoXMrzk4m2mKwWuPfJBPRIsRbTcbS3suVhDp2W9sN4Fz7TGhcOzX5fAmoBxXJbe
j/AJG5uCINfV1C+K1ZVxSLBK12Q15Q+Z+Sj6rdmHY79SGS4LZlUuFBpmD8/vFeaC2CRAfZL3qmts
NSAaIK9jZ8c+DHpeGujWqaQgqW64PLTUb/i+h1sM5AwbDAeAF+k3apjv29vIB2EsuWiYzYA0AkYp
2G8zGLkYU0EP5oFMNY+g2TuT7saxpw4bkvsVbCpUbxrulhKLEFr1RxyA+JK4lK51jF7jt0SAo4qX
barDXD7qBNBF7xdoi+fVoPoaoAsDDiPeGAeEOyqE9dhDuF2+lzBcEoFGT4t11OTGECBjo1+2s48B
IN4BGdrHGcuzCZPumfNNEd2U6osF2AsFrrYS5hq1K+3u0q5ymhLD2hGCJ4gwAfW42eRENabVG57B
POOFJqCNQUEAWQpo7k6SX8oJgp/pLY3OOFkN1DjSV/bzBdvnEWozgY1B2fB+p/W7/Kh66Sl/1vbN
A6+figf4atf36W29x1xzwTxZXjKYHq+EO53o0wHblied5i69Ih1Nq0B+UjjJhCcxrCASwQEWOxDZ
zMJF7JY5gpyE9VmN4G7c91m1iSm1yQDTyNWMgxHGpvmhwyADwbAvcX1kt5rllUPuXFksY3UGZolX
A4B0T7fk3B7gHgOG9TJ7dQJ6jgO3jek4vnLgVMjvaKDX8YZitaRO5/Q+lmb+WnvaDTAc9d44m744
FNBvBHXkRhj1Ipv8Vj6ZkZ0S0AACAD6Geu7gs686GC4BE0K2kgizECPGF6RiFXcGDvBNf1sdi3cF
rNot1jrMSWqUauASvqQf2c30mOQ2iNT6HRzQ76MdQFmF25Pm0DgErLO8tfcWyjaQRJpr7cNY2BrQ
DzgtTng8OD454TabxGHE+R/pbLZZHYE3n0YYQSvYr0jPQxCfj8qD7qh3iQmCvZ2/65lrwXSR7DKx
RWigHa072JYJcYGgSEMh5IPaCUyygu7KBVgIqFOxVeWRts/IMPTGvtwWKiI0r9P4h7HrvKn++Hln
wj9FkX8t1AHpfkHdCUDe75siw+qHEjSQYZOnqwlFivYCOIhyT53hGlo9apPfNq8V/TCm3fBK9TCJ
3WU8ENxea9pZ82EEtQeMMOURu/d8KGcIGpdwYTeU3WwlYLPy1sjvcmyYXekzvh5gFBM7FdCZaV0/
tR+5CqI46IurOhRhta2e8GUzW/WJ2/odMokjT3MbF1b1HigLLlY0rE2hYIPpqIkDEx5ibu5Ve8V+
MWyEAHkocBPYxLPZkapXR/eapeL891lxNnHk3hgX/o5nDu+53NaG2+sbDpjoY36et0DYojvYDN1F
JxTWodgmOEXzjdr4ADFRMDSHzIcmZAGhBh+ifbY6D645qCcW7Pe+5GGsO9hFYAdDQ4DHk2nnz9bi
xkE9rap+0zZ+f9elNkHbyTRQLXwTdKPWnXW8Kq4XGPMIdGjflheJrerUBeV5BK/bCglZxQtm/hHG
yAG/6R8S8Qq1Gn8wj8Z8gG9HF90pUBctK3z3XrwMIhx35dGyfORQy466VMDkO/Kzbq22N2O5U+Wl
rdb5HHItpE2oJyG4xBPMxfo9yGG0Dciw4sObXoOeptj9EIL5keOfubE1FFBQ1ViZgy2gDAnE2S+J
C+oRDzTkfi1bbVugg7NL1SvAhTmBpxhjbOHhSJEXRd3qV7HNDH7W3oJwpvMxs4CXJ8idLSbO6aPF
z0q9OWmlPTxbx8omrz3gygxbOPyWTBwmmWJTnA6omgGRnjD2iCJpN62jv9bR3nxB9NEjwOkJvYW+
UqZwvE0fJib91qL3I547Eu9EFMziLMoW+sPKzsfWjVTsRVhhyhYTdlpvSjBt5vRZxx2JnS4oNBcX
K/EmKDbA9NFx+rgJOPjwZ6lcflnwXxbOLr90Z22Vzpd+RqsLoyp9La2LGHxw3/zBEyvuwVT0zgrZ
WvMtHz5MHnKoI4eoQf5SpX86r/xLEOB/Dd/bPQ9p9VF/xgD/H5xZaj+fWP5HJZ+7V7Awn7/F9778
0ld8z8Rg++uAkl7//SuEp+jkd41qV7SYM2Dq/Oo08hXDU0zrdwv/wSySGqZBCZKi/4WZ5F/bNVDz
Oh7/BrsbQXQDPZj3wcAutQWlvXpX46Ch4NyS+RfuH98DzgrQSEM1KTU/4zwaxqFGjfegoPBnr+il
W6gfy/kWhDazD+JfmstcaQH/mHz+440+nRdqJqomHdU+4HPrGCiUh9EIR1a7FfN7YwXbLUwIT7xc
7J+fVH/NIaDmJ9Cua8DonhjeryK3mTDQWv3KSepHt+UT8SGr2dymBEKHCBVoNeym/j3G9es9nr/9
/LN/P/z4z2v12YUwmQcdZoHxEFBoeFPMfCBBZpH/8xf/wYX57EQ4drIzSIMXn+Eih5ULph77xfTi
Ry99vWLfLFgS6yLVwQQLxt5Knq18UO9FS/pfvPpf+2uBivD9qyOysc1nlgJYiypDX1VRz5At33Bj
bpgDjktHQEUc9Iac50xvF1dg747yXzjD/cCVlH5OptUKs4KAGZetTx4StiFdmFTPFtRXPYRLhy7T
3AHKNAzaGHPK7MW8jgsDUzkKueH6Y6fe6rS2lV/5qf9gDRrXlfPNlRb6MgJBxacRHShztHV644Ka
N11Wso/cny+UH73H9S5/8x4WwHQu+qbFE1RaNgYGGKmKzjxBN6E8CEUtV1L0w69MIX60dj5tRANp
STEWYws90PzA6QiifKqZv9gMfvRAfdp8MtlbatRL1CjzMoLs2u81KJU2oi6q/+ZT9Wm7MUHtB7+T
t1CvQdug9tpTtKiG9/M7gVHSX+2dn63r1DJP+gWaiaCe2+ZIIgb6eEyMM2UdPBu5MdbRf8uDjX72
sEvNllcZ5DaB0v0vzs5sN25d26JfJEAN1b1W5yo3cezETpwXId1WS1ESRYrS199h4OLiXOM4AfbL
BrKRuFxVIrm41pxjohHaN05jBgZN1Kh/91Alb7aItp8DHS71q5mkKq5g2yDw1cNwLEtb7xdG4ke/
H9xfPrd3nuDX0dx/PsGIoGsdjcN0hcqRtoPXGEzss/8hl210wYBcHAkbz67+/CW9sz29xdeV3pgE
Ue9NV5tLfyxuFbcmJK0ujFxxjOYo2yOPTJ+VFH/jgr33gm/Wp13batCS9Rn5Y1VSjZICox/LZJmL
c6jbdLh0VnBzDcYmD56iMc9XiqD/m4T+l+neO2v1Le8MwgbkDPLrAa6ScXLBRdFVnwh7zBb17xZs
8mY3yGFA9+Tz6ivpARdarKOvPm0/yw1lxb96D8mbLSHKtBrqLlnPnp3UZRz64nrNkujTn3/6e9/N
m+2gW5MpDMMpPNPpXZ+bxitC7xJviZ80lzWotTmWWWzHpy3BHu52ydzL8fznl35vs3hzTM7VHC1Z
rLinlfno7oPMLQHGRpG9WulR0n7d+KbCj39+sfeehNey8j/OCOTHVTyjbz3jl4mKQyky86GOY/Aw
/+7nv9kugnpWZav95Jwi/PtZk+DcH2U7ROovNcV7v/+bHULzZNUarSmI2bo9h2EcX4dNpP8yTX3n
2Ilf//9/fDpJw1y+L5hlKV+Wpxxa/824WkvzPM1//PkDemeLi99sAjAqqlGMurv4OgYpHszBfitV
96XyqO6W0f6ounX9WzrAG7nM/xWm8ZtluWnh2jnIhwsfWq/GnYvmfDlh7tqShzIZVUWj0xi3Rbuo
WRajd9K1U/NNFXEhkNFnq1G3NpuNlPgMq0x+WAInKqzfqAfaBItekMldU6qt/R4s6Nz/3an2Ni0y
yJdJRatdLyIbpmafxJrZmN28ZfzLY/reF/1mM9k8Vw4wv/Sl9VrYEDsPREz3W8xmjYNdMmEB+bev
9GZjCUTj52Fl3EXG9XxU0jlII818FAKF6J8fqffWxJsNRCxxF66Zdhcd50ysLA4Klcm/RWO981G9
Zeltc7dNg5pobkXY1QJBR2jsW5R8lR7/8gbee4nXTfk/lp2aU1Ph93cXXH7fYmmZaqxiPKrS0395
hXc+IvFmW/JHncdrVLuLygzj8yIPT5Amh7/s4O/9/m82pToKs7ysN3OR9TjI75g2lSx2QZvhAGod
lffDv/qi3wLfuPvFUZ3hBRJpi2tlw10HOFOUI6bZ459f4r238mbDAEoxqW1p+KCKjR6ZLWn8bbZ7
lCotHv/8Eu99F2/W3lhZ6h6OhEsyzBkGc1rX7jpTOR6zP79A8N6beLPmtt56nhoNndJUTtF4Loe0
Ln9nWN7KEQCGm9DpTQpqxI8tAZH+vRvHBM/OWA3R9qVsvFmf060Y628uxiYt73IaMdPj0M/tcO9q
522nP/+i7/ye0ZuzIEpJIclmUPlZWg1dhGo0TnI0AE1EzjQ0iVL85dR/p8R4K7jOWy+Theraiwy6
bFj2Y7pphi5rKrC8F1wa6e03kuHV33Sa77ygeLMlpWs9V/mQi4u39YNivG0nmMr5VJXjYzj0eQSA
c4CW9pfz4p2Xe+s/EbmRVTjX4UXmRWePuakx+k5xWy64UdzoPxVFGf/LIuEtFDDtK9eCECXwzBSF
a/ZYDouW+V7fJCWrETtQ8e3Pz8c7K+WtFlCCP/ewE7H12lg8iLIl/r11fwvzCv/rp/aqpP3/225Q
GyADrY4/mLYUXftz5akQ+sbGeshRlKB39LgIZYHtrsMUoN0lGkqU5PuwAyRiD1xeFMoD6XoV3yt/
jho0Oqwavz3TGHBb808TMWWcDxB6W2gKUhlve1zUPA123/lqmtKrdoo395DQqzHqI7i80q1XufHK
DsFPy5+/tAP82+RrHOsUQ8CfP9b33veb7WERHpbZmO7mThQlFRHoGJHXZgeTNRTDUYywuQIkAnj9
/pZ09F+vF3zUb9aDDmo1V5FhwFjnQe93V2Kcl5SsAudyTx6nqsUuYKjDkw9tn8FOAvMb5n8Lt30j
jPzfMtDHmPf/v2lkmL3vnF7vYP6Y+quGe4EYYPO9vIJSFkoMhmMcmSF9GAVWSya8ulZcVFO16RTA
XWh74e6WiqyL6lr73sLAR8wcbejr44piEHlfmiWj2Xcw81J1u+VRPAE489algZD35+/tv7NleRtv
6gRrRK5ePzfcqpOpl+UZNKSrikO2RWv9IoUfMY81UIT4vQjDk92rzRulL1kkSz/15Umrfuv787BY
XW+PUSvzoL4t8Vb4+qDrzK+rVzLXLH/UdRyK4NCLuPC8D4MUYgHyM+u6dP2zJs4ptn95GJEQ/9dl
ztt6U5ysKlBeP1UYPEvlm7ClYidqpoOtHxJuH3rxwNta/WEENBWytdaQcJpt2xp9JYLeAdZZYEIw
Awd0IRzgEbgfHpP/IX01fWtZxWuD2G6KluBi7ejssq9j+M7TwfqAuYKdgvRSqX2B17RDPZARBgJi
RNKlrccsJs6jKtfA7LXIwx7N5UCS+3Ral9mZH8wothEPPXNLJJipyWJMrHPBX2eC3lGVYkKBoCKC
SzfHzF9gHMFCpY3TGv0QkCmQBtfVFFSEiywynuNlz5eQzZijiUXIrqyMdfGCiDss8cfnwRK+OFNN
iHjimFyFI/Ft0q3M9lhB50G2GZeoBMAKA1ihilnW56jn2WBi7FfjClg191cnUTK6BiFkuWyMZ/ws
avJ/ILws/naCRw7mTqaEphyVl0XFsNcyiVAiRDzpa33yTR0XUCnzqmr0KQ623N0DROQOfSezia7o
3ex046/XSdwpgcNHhf54E0ZZr75ZV8XpvVqgwOAVqvK4u2gRwh3sIKb015HnUngAC9bXOLiQs2q8
B5fALpjRL9U9oo01SG23PnTLNg/BBVzaSkqZX7C37GvrzeWz6EekDFgvrLUflIZyhvBD1eX6JZSV
TNqDirxu+JSPXlZeojh1Jj7rRqyoJt1W0QXwzNws34t1KHUD/ylJnc+n27SwBlsXZNWdV4Yr0oBs
SphKe2HZIkAtJRTEYL+0XZneVvze3Q0VxVw89+soa+zZnT/XYMD8pgTYLoglE5jfQSGDLunH9KlL
nBG3EIbMkJwKM8EzIVKMInofUYe5wzJjmW730qs0P0cFEv8WQr1ikPK2qNpXfUveDomHhotG9HEb
Ox/TU6kXE9rLxMe0HScsZz3W4mDwM3zIwoQ/hO5QqpKaU5ffmmHI8s/F2Pgg0kRbe/49jiTfwjmK
0pQrYaOy4T6hB9U+CklOz30R8M0+ZvHg0u9sCsurr1r3VfHTvgIpp9M222Etib3xhoUZsxEcqC2W
cFKNHty41v56xRkJHHw3uXXqmysttUIPnIXMCrJL45s8FTd5UXnNdyPXtXdnl6tWQjL3VO4frAfN
ASJnDQzqoqupWWi2xbrUP2UdjyAXsmqs7amDqFtvEJK6zcPstQzop6VZNC5DN+ghGw8q9Or6zs3h
4INKCCZIDHsZpAP4O0robLwxbc2COnXMb5oH7v8L1XMXWZKHTmmqgUbt7Jx00TOkghShYiJZ9vMp
HoOlwhEWjIO4kvEqsWUOoF4U9L6M+3V3aHMvG4BrUVUg0E6LGqmETj3R7gF+acTGydb26yFr2bIA
ci9N38fQVLd8u5s7CFEfdBv2PKVZXizT51Z0AuBQomVXfhQSFO5pqLOFTc5vhKjBha3rCpazKYsE
m5bUhozBpPbF+uRpeG3xrii1Wa8GV0ZokqY5wTVlWar0ab3V9E9izeR6SiK3mGNj2D0xsXnm1c+f
usBmn4NVdzRu+qzFbEdymK6GU2jCPPyVVksLfyVZIyxnSOBSiyMfmhRQjH+AYpjR7kuMEylepVCB
xx2HBXjTOph41IchrIQhnthrGCNc0wKvM7pGmRW/ZgyAw0sSl6Yvd320GPT3TeS67SMdxSF91Rev
nMz7MG2C6RrccI38SZZhMc/7YNSRf47C1Ssf8ioU4308ubCrjrQSyv7X4GKQZuT/1gAAxmQwCGcL
f16nR1ZoMW1oTddkjg/VMmfxlzWvuvTDkoxyuDRgkvFbuhT/51cdwzd+CBvppfEOMKvoD2WfetND
XndTjmpXGR6ytSaOmRyHdWwRq9f++NSYpkUHk8eVi34lTd3j81PZGPbfQagVFdwOYPewYjrIyOeu
S8Lg4NedTJ9GUAjrKfbLNT9hU1ZIgJMiTxeUwPU01TnzMM6WMwddAKsmBSCSXXmRX2TfNqyukkTx
qfO973MYycKHfamyhvQySJ/4CYC8+37FV88BiuJ8DIOfess0LoDSNhqoWL2hcC2CVhlkPOs0RWeZ
Wd23uCGh/9+1JHVEX+waJz7K8czxVe20ECOICWGDpZxQnAwOurI3RevNYKihv/ClGvVb+fXKuZyt
ElDbMICFUlFd+88DfNkCGV7m0uWyKXI1cKmGcztfDSqfAh8mqcfJBj63jL/WNFgWJMuU+g9No0T+
iTI3QvkcTUWIYi4VyCYQcaZrgobL2dHSbBsiA3LcUyruz75iMX0iFrpen2agHdqi1zFpi4lymQfW
YZzMVdPs65bHNzzEYTZh7pHLmr9GBbN2URvPTdqhVbbhltZ7nvvoshnpRcdU61U/laVrUK5DMB1g
5gzxLMonzlDiixI2+cCBdACVVl4X/RYvAQDhJEyuxoaXuyZGVHnpwd+W7mEbfN5W30Gt3dF5Q0Ef
Fip0zz0wd8SEUc8l2Oe4W/s4Os6xhPe744jAd3mwYp2q9KTgDLb5jYeUruUC2RkeVtl2Ww3kWKdB
/6sOGU4+c7LMdXcMXn/6DRG1TJFBAEMr2DWRlCMG1jacDVLfdpCszTBSAYLmevOj9HFrwaCVu6WO
u/afUg26ul6FYXTiJT3l+V53eUiTTUrThi8BjzXPu5j0ZG7mYJxic3Idp/MxHTnvf7l6o8c02AxC
4K7pMN5fgtHm0OQSdHoRZG8M7TdG97X43I2xN/5e09g057kJZZ6c5OyRT5zH2oxXi8tx44Zdu5a3
hq8F8gv7tH4Zh3gsP9rNtGjQUjBWEdwx/J9Ieam61XQ3cSXWN6y2fxY9efFHAugboIYkRrfND4hq
6y0IZti+yTKB/FbzAOBFO8fzG8Re1d/UacONY78WkVTzYYUuZE5yEKBQHgpWEQ+E4TsePuRC98t2
notYI0GM/D4KEGCnUDeDfVkM0fwY+bVA7c8VVegXGZQg9yaTBYTDZFWwwsdbRd6rbh9Vsgh+hdZJ
+Dyyoj5FRdqv80Bq37JaZH5R4hEweEz8OlKQcgKd25+JC1P1G+ZxNSZXTdM2LfxR0274m0M4zl59
lMLCYL+TsQeQ4goovSixS1cxxcbAGYZtecYbt41XQaArF56nADzjeC9MtibjoSlnNfSwp5234iea
LKIFzNppdjAwjZG/LtPqJcNR6gLFCdGI7pVPLhe2Z26XpYj7BtSYr9KR45T/Rr/zzYrGXC95JggG
27zU/7xB30fiRuEb6sfG9vW8PDYB53JFz18Cjz97VRH4z5XbRnOjJMVGdzRju0TBpdBtHqhjDfCl
To5LqiT9sGWdIvdr8dsVPN8YDa6bPxli58r5LDh3m2JfBqvyt48zd7NEXLK56+LhMR/FNPKv7QBb
h/o9Cvxr4zVjiNa2k77OztKLlX+y+ex4XEHT0D3XUd1ahiZ+b6jVbBWDkJK8a2YoWzhF32C+zXBW
BLNOPHAKSSwZu6EnlvVYSISS6S7f6tE9KfIcQh+GWNfL+jSLBEY/aHbuP2TlDpXFVLA0axyVe4Nq
Ik+OWZJID4Vjumaxl+4GO+e5O4hMRjPLLlv8zLvNlk3IGFAACVAYQ3zZozmSOR7z9SQb4XlIToop
nMuLof/RI3EeFlnexE3EFOswr2uNvX0ZOH4PnWhcP8BqpWgLd20RS3/GD+91urydVLLSJVCtMNPL
iiFdwwGkvEon3rltIb7GNyt31+VcCNUl38ooK+cPWSix7+9diEUz33H7hTj0lWukiavPbG8htaFP
EKd9mCFzzslBqRSE9n3NugU9VnQhWZoXpdc2BaOwpX5sXprc2uIEOGI1z27GPXpdNX2+PCQpubzH
bCyp/HeVEEFKL6ncBhhdNWwzgIIxJ07xjaim7VVFW1RD75+CiKYIjN7KlPn2KZ/MYGEjMNboSDOA
VhqEOxlQbeDEok0b/oCtkZQ/PSro5Hvbszf5CNVjLa5HSJxbvWuEs9VHmcVVfHYDXOUnbs08Kbum
iBfSsnU8is9UMli0efdsQXsleITZq8vKxTjcmtJbrgHNglE2ukavBEJnXqPfqKRSivuaTNMZapga
w4+xqVSZfejCka/5ZrAhA6bHyYkAMNIIQE2/AuNgRsu7Ki2g3CV+kI04HczQB/VhyMlSVHfbMKfe
P4Px1xVzwDL5B3jJoR53U78tm3+12MKqB8lOZFjlQ+KP/GIlZwnS304IdMn0ZkTHfdOIkRZAUG73
0aSt+TLGacuHb7SOAWAYqrH0C1VQazhXkq0T8amAw0coT0gwMGwnN5u7pN9sdavDzO+x2fBIpP65
99iTWU+DDAhV8KLI1oclrYfxl4pzN90NwjlSuvKmXAH0+9rNxe/O5A6rjLY1Zi/05hEgT/ox0/qT
R9THLkdqDidXshbE+pnZurE7hmPWo0SjXaWyFXRGLKfrlC3Mzjg+fUpYkCyVS/DGJb3CACPBiPvn
IdiyDSL6TOvuRzmsqT6RrzvaD7QeFpJ4Ip1RfXMRojwCszEF2t1OS9UQuMvZAejpvvGjpR8/LyHN
iABLn5zG9p5zviSpg+pbJf3RBAFcsWuppt4zpyAM+fR2bWblK3rYqnWjc9Tlla1yTEc26zRWF0ke
AqSPWUT11bxkFWJibzOmaA8mNNFIRT2FhpLRTFbwBnhP9Gv2ulHx+isP5iJvn/rB94ZUACotRBTe
symVRXPHcNEJjIUN954bj4cgxExROSmzg5rXIQgPWyhd+kn5TZMc6i5X3q/NNxkbmQlVJ4+2Acb9
WXnFmtAECBdW6S42vnDdniRam5MduXqF2S9yFMvNYmy6vHhTsD3HvaB16ZUcnZjPqCLNFTkBKnpc
y34hSKLUTMVgXgW5/zKGXa1fYn+Fn+wGr4a7287Qb8J9uc7wTW9JAm6GxwqM1Hyxc5pMz2HqEVbz
UVMxzi9IHm3HtbMArjkcspQt6NgH0pfdFbxdJm/0Voe4Om8myckHUGHiCbpSQ6waQomCmWvswp3G
J96lAkgfXaslwxNjNayvbl/XiQnPvQkLcXGj6sbrckEOwpVtmpsZC+dapFDF4LSOavyYrJ5NP9VN
JhH6b/5M8Qz2sBhfYqOcWHcTLupUgHdZCLfIgM3DeCYTMChPnj/G64+oHzlK92oO5pJrK1m5IOLE
MI3uoCf2PPp4DYByKs8M18gpLWtLv2sIcZ/8zlKeOmQD0xLTMKbFmLzW07kLZHrehsDghdm2sF1+
VNzfCSK2KvCBOUaBl21cMKYi0EDN81L0BQCVpVM9lwEWDZYmvy9Yt+FMt8gHMS+WhPFZOuNWGLbJ
hBKuY5P2knwJWCcYZF1TDS9+NaTsRKy2Kf6xZCklzy73CtqF+CWnPJSkO4SNV34zQa765lLKduy2
70tTBJt8zhVpINvZr4cyspDdk4KdLknlGM0nAgGivLqaSj9rcXsEuiSBghSUEBeO8e7dGOsuuBrL
2OrnupQRyaqq67pUHfI17QXaoGVZSaFJwvi7F7aFpTaKYFADYe/tV/Jh0OS5tfKZtHXl0oUb/y4I
g2OLNGrSB24sxn3KoxaXDn1YKy0gF5FNN02/dNYcPSs3fA4qSxS8TCTlMFALuM0Jxtt5xKLtdfTy
vkYOaDQxJ2Bg1WON6LD7rQu56pfMRXn7uWvqkKhv4L9Y5jM0xNvniv5zjn23dHJ4rlpPGbkblpGa
ZM1dulGienFVtYd+KuV0mfMQEuK19Tip9XGlTs7jkxdk8zafSvCwYXClCDCX6DesK0XQPY2D7Tx1
Zt9FN3Pl8DcF7qhtY5T4PI05TLrj5PIcGH88sCGffLb19Cmkzo3a/bbN0I5HP26y+sQxF9T/qM5F
5UNBKen2UxwBxAOWl8uHsitDkDt9nQbh99X5r3E4ZDo0xS4zfU3yQtK2OkJaw02ZH2YRdK18R2s1
CHsX2SKT30QmaF9xPwiz6La3/H0crq1Z4qtSkAIB6jcNmtxcpTlCdU2je82b1xssQrudFXwJdGs5
f+x6fH3c8g+jX9TdtagDYJskXNRThRsxZ0k9GW25GBwctyGSpbaKSwENPrQtnx3RFd4d4UZBiTNx
jofyrlSm9mImHdy3YI7HAWY/k9l2QEZdUqqkx4WuIEdggNSHuPAGpQdORJB4PmbxuTCgKbnpTV9i
puDdbQEDFuBmlHS0wg4hap0w/cQT0Rc/FguUcNu3vukLstOKhD79aRWZ8i2BNv6KQRVVMX7VrisF
/pyOaxX5ACbp8quRIDKeyao3ryxBlNdddb/mUQaEVYkSgN7ajq9zm6QlXP1qWIzKLvAI++2r0jpH
ZS6rfl3v8qZPuF94rWtjaJMouS8gQXP4PvXAR4PJi8AS+8KRCS8R31AwxeKos2kjaDC3Ku+vxdq8
JhwbHyTfL7yp2oOPUCVkuJ+3jXbWfJqKYoQGb5KSXII9kxbwnSd6lSjfz/XGDQPG+CDNKCFDRUFG
BANDBzft+nGZXiNOXB5i/49aMpuKfaJdvzWXKbNjsH2M+bwV5Oh57EXwYqd6AAvNvGMI/OFcB2Z9
bQWswzyXLYbzWDxWY9TE7mqeE7/F1d9sySQvZQcUxftYp3lg28eax24SN6V1hSGUx0UQ3g8yTuLc
3uRdsKa22UdUG1GIfymZpq28JZI+XBoB1SxP8w2S/GsIEazd0Zs2tVfQ5+nOEpmTdASJ2jAEazE6
qoX2BHYmGJKvDXskKfS7uVXbNtFKlzbfwFxuoYfPmflqm12Faxin3a0dMW4MR79emInvyIaJacDS
KhkXRl1FtqXV3aoh8pMXbN2cjB+KcCEX8+vUg+CvP9cRkisABv5YRM3BJHYELZ1WGwXF0a9o8f7T
2UQWAr5wGXS/uD3zGOP7lh2GzclqRVZPYj3ySnZtWZb1fVB4CscyZPo0xj7pwmK7sRNC2PKqtFOi
79IpM6K4WT0HMRSW02tn43qNZ59stS2ijNqtXG9fC4ol60ru/KlQuO/qpfRwvRZkO+Dk3VzA6bCf
toaEgMOYp0yZD1mzEmR1cWnfgRlLpSzGhYKxFaxlZniTtbdtEYS4k21YcHvhFQJL+2YikuPVUl7R
piOEJpa597mY5jiESV0UOCIZuJTeq5iigYwRClmO2d3W+LZob4pxJnuNvrx0U7sf+n6QP5m/mOTL
LHQZTyesDliKZ6ZK7HfpvCwaK/BKYi1pGYlOcKq1G20BYIYBTQ1MNkMf95dh7TTBitzsxpi/wSYR
6A+R5/N1IkaNdPsFWWekhivOCMKf9rUY8wTvqQpIKhyqLopmmmSTjX9vXpcpdwhWohrcTgTwgofr
tvH09tkn9geLX5URPnZLDIjizroZVLfgvdFiZ2cbWeer41YHS/0px1xlgDDLqYNZbXqL11NYr0/S
63SudLH+nFv4+u1X38hqCa91VUZDcDeXHf2sR7kwDNpWnpw69NtvEyj4SX0MvWS2y11YrhQ/H+ec
+rW9xzYRaRrobp7o8WUVo1J1obdS9HRCucNZsddVQ6nGxosyjbBtzSiu+EiKaKrNb/R9E8CkrBR0
bY7cRKXiztT3CckhZTPcrZFo4/JRISb1D4iEqrp5YjsMzC03Bjpne+N6Tw3snkssqk/+ROMJY9c0
g/HYR2IwoPKXIexNuXNjKOLpyDHs/AxecOkg8TTTNOOSChkEeuNT5gsV9jcTox9syFVVoqm47dE7
LtWBNDQv+kC/jUvDgflltDkI6lW2fdW9nOqnklkBI4aSTKW8O/ecOX51vcwA4cWjx51kiG9shnJS
e0cZg70nP9uLaaEPdtwAAo0Jb/HOpMQyftrG0dWSJrmOIpgwdgaWvIVlUn+MDNnKkGYyfs/oDA+6
45Sc+pX+7ORqmkt+FcTD8mn0tjF8SYw1cB6Mqk29o9VeT0/LEnG2HlXeiBqTeZoDD0YnMlPHhjAp
iHQuxKON5rnrv/EUrq7+3be5kN7zludmYZrXMUTJRg405pAO4F4rEtNvl9SL9TYfaj35a/FAD3l6
9dJ68cojuO1L02hE1JjjqnT5XPhLppHoZLTFmYHkQeeWGkw9VfmQH5dZlrN30F3Tt0RhMX8QDMRS
1fb+dD8X4ettdTDT5i7Ok1WNkzuzPWK+rp+ifjktxjNN/hFZNqvHP1I1lXX3Ql4D3DnIA7NJmial
3hwFuH3LLGucfWiUuo0IyamqjZ7hVU1qG6OcV2dDm+3DxbVdeJLkidXd7zp2ucGeThxd1Iy3CrI/
aVUp/1JdVWr1xvaU89Ie7nUvaopq4UqK+iH5mDDSLRSog8Gb0zPD/TApngbVgrakayoG+7Ey6dLN
JzHbSOmzY7UN3MmXSqSMVCjd6shX1+WWUOjtKzmakBa+F9FvboJKC/NI2FafpXcp9MVmPEfJmLv+
MaANEzQ3Ab3DJfs5+Zxy6+fKo3kQfaiooEVOPgPCJfp5qSVRtTl1s+dLopdlE3OzkEtfeWQw+WGF
57fyrZ/+tmhzNDlEhQSMfGzSuvJChEqcLIxiGNy77wWjPH53SnkqtIUHJ285UREgXfRs8ULXmpor
ISSjW1L/QweTFyJmUtf1Fp3jVCLWeko56iZQhdUGBhoCdayiC+PtpBp5Mr2IMCRCj7Bwsgrp2PZ7
OoopfYCqZ4z8PUIq41UXyx3JhzONxqFU5xDa/dBeV8uoxHjiKt8PuCCC2TBNlG4L6o+biV6h6pme
7DQz7U76jp7dnLihXT7FKR1cdCCs+u2eXKy5fcYBNaPAGlgbzHMLquoMblIVtN5yHG0/quVbtaxV
1L+EU7WBQJ3iVbWOhiv3NLaY1z8t25e6VLSNQdaH2wz6JpZBDWVU0sGXRJRlNTKvKwIm4wYE7RQn
yvtWDgUjyqdBL2VPvKHRiUnHXUfzQq6XmnQKlDfzMnC4HCYLRfs5mkLmYQciVrwwv19LPQr2xMD0
LL6fgSkSnWZnYrqmPryNaDMydjjq1xuMoblui9pLW5Cp2zSFv7qU8VH7JKKoRl/R0iUtb/oY7fo+
QlgDU6teCfOKr4LC5syIVWT9cP08BibX8MBB5GXBborrvNhtq0W1xOgo5fC6w87BrvY4pV0m0rPG
Y/YqGCLdPr/OnSTs8LmJ1qYtIR0kOcdatVXUPLvW1VSnV4yhGJhcdJK1mAbbhAvpZ0aE85oeolKH
Cj4TKp6W5k+75LfcsNYOuqkh2L7mSGz6qD/6bLvr9czxxKBXrEHCM7aMkpM4ymWcfYn7DAMz4pAg
Dz5Q24wAcoMNwP8nnxvWUD83zm/ymwrnGgO+muic9I4xvu/FB0UxxSWQajJ3Zy802VAiatIl8hwn
Mlu5k2WCbx9Dq8o028VNjzBoF7M+Q9LUuk0U/gWtCGXrVSfZWMzO00Nvf6aCsi46tmlQjWBkZEdA
TedvkzpzPo2r3I66MEhoYTdYf4P172j9/g9n59XbuM514V9EgOrSrVtip2eSaTfClIwkiupdv/57
PMAH5Ogdx4AvDg4QYCSrkCL3XutZ/lMa1igsSH2IxZjdVPQidH09REFqyvs0aZ2w/xSybWY5sG7C
Jhb9k2WZJXYU3oy+5nwmhe7yepgLWm7QKPLBJL8kEAb5LplL8fmhbynjyiOct6kpbpDfYrxkuEoN
vZk1D6o4oAex4RvloUt3jmp+ZvX+vcBIFN0zG2QG6CjVJpkVbwjB0lb+HU2EVvI2hBzJB5ykgk6y
wptDGiDmk0P2sn9L1cnrH+bEYjb/TjPjKGyILYm8g0woY5bRt0Sj0vbXPZWo9JNGluMX/LpyEt3G
nV3DCAhUVOb0qtAuVdCX2GWMJvoPFvcHpXy/+WHmtrJ+drqupt9V7dV67452mOob0Ypa2KtkNKyI
0M8UqTmALJkE8NMMykuAUFk5sxkuqL3pz54rvOaWPpxoiEwjtPB7TNJt+rkeQSp7K4PlYQsSZRKJ
dTdQ/SivCjOUrOedZKhsqtJ8LpptmReqvI/n2oAFJAsrUF9to8TpQ66ULtRtUQUhmjJduV14bact
ieQN7u360FdkRuHjM+zO+kbGgGuLrdcNcgxWKk1KW1wR/MD9RW9edeM6R2Z49NxSfrC2BH6p7o04
3Kh6U9nIi3mV2ibdadQmIeGcqKSEk60N1vLqVWAXZC2py6J0HyqHRMUZLk1pSkKYk1plN4Y5qpwg
pT72vxploO1PzeDT7L2KqIfO5jadM8t6ZhudDP42Hvu6Rw7XsF5/1aObWs9jomfjmh6w7T8EWFEB
+6iw8cof/ZG0Mq7iICKEiLopcvICFlmGR6wkCS96DPoEJf26EnoYNnSDhPI2mAQC51jB7mW0pREB
wxjfHGs0IqJyE0JwQkXpF+VlqpPrIK2Jll+hO+vsm5SuWIAXTSV1dvC9sA52BVvi6ZZ2axs8sZaw
M4NOq4H6gT1A6RvbWMS2VPuS/kf8ZxTUt3yUfATcvsUinBMsqkdx0Vqwa7SAiilvcj4VI5W2fecQ
/laumczL/KC0lUoycaM+hilse1XQ3LpTBc0zDs2A5FvK9hkpp3aXlKG3KROGFXkeTduBzUCxN+1Z
6qj8rsn6cX7RugNhgLF0HCGk+/RyD5SrXGBUyivbY1ZrP7rBV09bVfQ8FrNltofMDqu+J0QwpQFB
PaZp75G+TEQg0athpXpc7HTkXE1EvaSeOYOFm4yWx1FmdUsKNVlek/0riul9e6Ru+G76c4ATWj6y
ehG8VwOhpClmXRFCB26Oi9ibJk6Lodk24xCQn92Vts7fMEIM/XdtsqjesBvz/GxnWwGFb76CtZlR
6jYrYobJ46XHTBs/c9AOukQRvLYYUPqdYM5uM/jxoxx3jUjqRNCIDVBKrzAARhpFBoueYVhZyM3s
B4/Of1ZvkpFtJXvCTpYp5DvVwIus2vRgzEViD4RVKMdlpRgqIR8DUdHkzCppHnFh1H6H1yCd7eAV
zX8eQgYHZk+diG4uanng2WE3PfVHdRPircqiErdiuERdsKKRQSm0ZarEfTV5iOT2RUz2oKKzTGkH
uLIxpXrgVOQTP5ADVh0/JH6d+NGmNFiv7M2Qquu4i9XY4hSmgWyQSVYnmq/2aq5pk+/y1kG9yxxk
Dfoh5ktGRGDXOzhyi5yPOS6ase4fqYxW8jfxgw23yfVJEZZAZYcyM7fMJ0Owq2jAk0XnszpNX/kX
PVBJy2UZvBIz1ZIdmymKCxYftgShnsha19loX4iRENCpM3KWnV5mi3s7pkgGKpp6YX4XCBmz+Ewz
Svberqu6afxiuBR8vFXcVhYAmTzQZAHSYfUTpBsRKS3fqXL6oLh0bifqWtoOTUfTjct2X6Q+W7Ut
Md04U1gFjfCzSpJGJ+e6sByzfTFNmk1bIXRb+Sx8G+E+89FLJoJpEFHAPmRxac93Y2Dr8CXMwrR6
JQfVbvZTy6hvV2j3qvC6PX7qiVOpOwSFu8gj/jraEAXdIJcN4DG0h+K4B+tWIe4YWGxeZeRfZECP
9FNcxYXeBSahrxZsuH5kfeZ0A8LkyUcEcB0MFKUgmpYIhRx4+PUnL1aShCpL6jyt9lXQ1faXqIxB
++VN4mn8e6gx9uj+I+2t/LRIZXTNRJlZLl0FcsLv6qQQNFrMXpkRfZY0j38aOMCdal3lntVsVe6Q
y5RPZifBnNPahCim0zTl7fTnkN44nHZF9wHcN60ydm1UwaY7VEcRaU61nvSDSdB6TcKh1VRfHL+Z
4nt/0tl07aCeBeeYTHl6b2aNa34pEuJtfhxXW/MjKfBee2OHKKjvdNdG1k9deoO8BvTRy5delOTy
sit27C9Dlw/uzzFUBRdFvzh0d/nguxPwOlX5NHqk2yjYtRXxXu4f05gcZ2e5eRA8dtYcp99FqJg2
Vi4r+Agb5qAzFKx9kA3QTUc/JqWrnp3gxYldTwWbJEynjAjohjxF5AVYol+GeUqCp2GuA/UyeZYi
rHO2POXJVW7qengbh7ZLyZmx0u5TmFXtdJ1U7LvyTWU5I3S0rKNw0ON3mAd5/EwIa1rPuSqKvZlY
cfUrmesJop/rJmbmIBBMUyRVw5yljruzilHUj0g7Aj9fuzbOZTofKKjhwk5CmOO97smazzYFi6uG
aiThdPLzrEVnPLSVY27ZfphfHEQPxatbJmwH0WWZhQ/AVZgOPaSSUEoKcj19gGyT02T7mnohwfQg
VI1ZvxV9ls+/3Nhz6U9OE/3tMc8EWA2WkID90QmPP8ouHDZF0nZXsi3bTwqJvPm1FtPYPnSD+ygH
7Y8HAonHLIdCF4q349Zm2M1WPRkbl2ZRQARmb/ZkUg+moiXlhDHfa1XahcHqwmschFIBrraVk7Ht
+F0Vsw+ZNNRIXdkMuWyYgdHV8xTumeSL3NmOvuWah7K1nOZTDr8eSzt17bnZ5HNERZlmou8+BMcm
zjdvMKhqbxBRmFGx9hvDGtt1xy3JH2srNgYCzljvAQhEYYjqBklklX2JmGQ/l51v/axjEt7ueiqR
Q30d9S1Bmo3uKNKSvGEQTrmB9q3ilzqZkhr6LWM6pAtiVf74WMuR0utO9mymnRvV1RRJNq0Tedmz
nbNo61Z0eLAHbNo5wSOxHnLUnvUaafo8/CoamqRrE+/II0pYUIBJfuX5vq5/o7JE3pU5it37Orao
yRxFVxGGceRChERd6TQJs9/+FAv52qomdr/mFG8yFPd9hmqRLm1qoBfWZV7tqcd3xTdWzLoBWhul
yNN2Vkzx9rExIiHDzz4N7mEk6C8wMTKjTzTqclcSPUIufJoYOi23bT4W1udeJnRktqE1DembNyTs
QkG+JXRUWNdQR2nXqTZCPjo5KugIJaOZucZ1G7XsZA6G6Wu3fLL1TPFtbaD10HcGLh/5wFUGM6jG
3OnlY18kzXSjPCcjE3vQgg8vWKgxQI4cpZiz7XXYgvnUD6hjXfOPsK0YzQCKzQR5bFOmnorvUtbD
Ft1BMwt79RC6qOxrUHU6yB+DWtGrXpuob+J7zAoiJdoO3UK59VOJpHQ1Un8Cwk47x1NXTjk77r1k
uEBvzZGSic9mQMnuxhFNK3/46Ug23rfInZ1w2psu40w8T52NQI00knK8czuU0c1rjzfCDz73Jk0B
TAGadhQ9ZInGb00HneXrpiPRsHsisC5TMGmpDcLCSybRkmuMkqkiRReTUJu+BUMqNQxCI4EanU2G
Fc7XJZpwu6SHxW7OepwqZ2g3rS0FMKrA6Qziw+PUmsvP7IxbgLiyrWPigucKEdbGFlOQ/S5pHTab
rB5HWa1w1tSEDnpJPn/ybNuJzLXTpkNf/UiKUNOWc3wlMtjLYSTK+4E6g763rBimM+od0DlrnIvZ
lyYGLfZtSrywvNWiDMY3thIt/N4Mw2ax8VD9x7dZhXTyV+LzdQOd7bjR8GjQ0mMouMiMQRRHXRTl
YlPXOsJUb/tmLH9PrJwtIlxxFeY177t0uI6jY4WvWBpQj6CnEoWmNdpXGJpTRLZRErhz9ilEQcEa
xw/R33/VhqiDYjU7wJbi2zlVzfBq+5yWeGo/wCyQumHqFhsX00Ja3baUrVT7K0f7YwAe71RUIdEg
Ut76Y+Y1WuVNoErHim+FF/v952ZqCYJeU4usFTrJnFZq8ktQiSUTs2zr5LeVlLmGo3mcZxGBUqB6
Qh7VyfzQ9cpwp7XT5D5TLdnJzdBcsYys9DdNRo8+omrR3pS3lTkj60R9gurxu1Wwya3uVW1Zjboa
Yh2gcWiQF1G3pj2vJ/E6GmP66qtYx8812DTrixhadmAs2NVAAN3KjqnfV0+A2SiebNC70HvHA07j
EyOAVWUQihta+0xpdum60Z+ABQz2g4FdpR3d0sQi+2YrUTBbd7bWoulumHl709qjP/Ioi1tynJ8o
XIUd6MlAi58yqJzkp1/HVXg7Osbkf09rChxy3dvc0W8ATBJzazSU8BAwxuz+GgKmTbM9Ug87MX53
nNJyNpmBBsPfhF1xHPK1a0zE8vrNXEwruwlIaBhBVZjpJoEPBlN1xsrpmlQ2u6z7ooJ6Avyb8dMK
JFd9Rn8E+IPbyusmHpyZzzkCg+IBF2Th3U3lrI0XwxiTirBapC7GmoYDe2h2RnTCcCQjdcYqE3Rx
lG6UjAS849RVAyFG1TjeV9FxZdChlUozeiCiNb5lA8mNd0UdFVR5CWMaX5knCvRuZkSb73XIjgaP
okNRdXQEJWNyQLzWQracBOPjgd8ihyMrOJjd76PNKgHivC6yVt1Kk0YyTCi0TQnanprqaUHDbywx
9udpGSRvqZuXTKoxcPCZIg477mLf+9Iamw0LhVRd2x6zHPfDiWY97XAVJWiGeAX89qqfncTZVt7I
Ltimb+NUbLNL3GN3XdtECWs+1w5QlLeFz2CmmEU792pCe2u3V0rjX1Fr3U8NDmF6v1RXh01jhGF9
FIf0Ddfqlp5SL8LXIDhN3FdKPoAD6Szv0EVZFqUw11HrmvHXgGE257sZIzW5QOgn5pGWek5T9gjf
zcqYKkxiJ8ek6Em6ztG3O2kf+Q0LJz8erpNMHLd/wD2IjoXz0uVuuMWQNiNHE7MzyzcqoypNryYX
DeZPmUImytZCUGj/LIuYvjJTD+YrFnI15UlgAxPpZSjMSZrq4yJr3koTvZ9mohnN6EXatcDug3ee
DhXthcSLCfxUeh7dldSNM2/Yko3D9ew5roC0bYysOVd8bmvI+nklVLv3wVl7W6lti++AH0V+NOzo
phWs/Mx6DIeXhKAuNj42MacvMkQ3SI+F+5kRe6Qmctgityjpyw+FC3zdMYeGERBnI6K7VZZnnmq2
OJET+rZ5OGm+LpMZUnGm5l9nDxi4qvLWqWcOf2xZJQXKsyLH/aSwf0y4TEgb+Zk2SGd3rgim5EtK
/Qm1t0VaJfI6PltWfN1WXV58iTIazn8yy3Hs6ZP09BjQVbDjhM54HKmIwq8sEHOzRhSOJq6+q3Uc
im1dW8fw5Lw3vXDVxDRX9TMiJMo/v0ejGlK1Z0PjS773JSpgWNoZNTa1MnLDGYer2ne1oAtGSz36
3aLMGw/cqG7OvyTZZBXzVdoGFHeeuaPhLLcqaH1Ky2Np5/N4h6c26A5RhLbGZDFazW7xJCi2mIeO
UBz5o8UBKq1bCsC5dQucRczAeU2H0m0dQX66totCl1ehMxfmazrRjuhXplOL+nugUZvSGMwCiXb3
WHKNyxUaw8ajeVEwPXXIgYpG7vEOEb65kiKYLRbIM9YBTNhFe5V0kzmzsZp80/wRlmnmzzdBiw1k
S8cMoZTfdzXtSpHWERGrXYKDCAtolbruuEdv6xbDamIe50GPmTdSkC4wT6X6l9YU7BGoai8OUjLY
xSi+1XTT9H05G6VmcxUZAnGIUSRZ9clyiqYuVgW+0Jx6lZrhwxTkzJGQTUKYLIP+gDvWMmC+0qif
g+shFzGaaRdvZg5BNoaos3ZmXCa7UlUdKnqbhTHjrR2z2N3EGIDqDi1wq6ZvtRm0xdckC8wgWBkT
I9GjxY9Dv3iIXdv3bnFtehbfJ3SGiMPSikoVTW7b6kYEjbgZWypREynlNIHJhG7WiKA7PupJU9WF
d4WJtWXM4HX3w6tAN3lEsEmCz/JKAXsWAWIiN271lmh63bS3Dms5hww72jXcZmhCDG8Km1kU3GhK
hSzf3Rp1wLVqdC6JO4FCN7a/irar8/Elrj2zbrZ8hMRkI3w0czwW3cA9de5bQEcq3JRFjy/nPpxZ
tOGwLn2w4AMlh8lAwE6Lol87MQr5krT0Adr/fYfezRz+2FRHsuKu7DMkFNuqLRNxzCjvBpb6O/eo
nQnRgIWNeSvDSdrdZhr6qI/EIytyq+4IZBAU8q3PaSl0MNxZnvaq8QZjp9N5a7thuxdsaAezbbwZ
AireyZoXb7aeRkuE/KZhKtNcH4Qh6zHfZRSmRXLV13VnYZ6snWoG1s7UlxEEPPklClG+hGzfH9FC
TpX9Gs3S94d8TeYuNfFuG2ND1L6/artI+eXzyLbaop+OPpYe4dHBS9kec65lxl7kYIIUsidaeRhw
HvxRA/0jVM/XuBhl7aBKTwepkm8AmiaPZD+ny+3vAYvJyMOkhLCBgOdkmCg5kKit8xtDleDhNoYz
0F5UwrdT0oEtaYp8hyjVr0t3rahzxrm3pa1LCxFGc5KHDbvluaN7fEV+YMSaYIWgXRC6ug7ZQE4v
FK3jQ4hueYgPJnNF+CgmwyNtGS8tjcS3Oqj85q2rcs0G59PHgIB/gh0Mw1oY6WPBlNnNltpXpsHW
csN/mf+YRaHdN+vY8yfrFelrakybj893it9y/B3vuEW0xXo6RHRnOPSRiNSltbnpA2m3N1ltDfIM
z+bUaY5/f3cakkebxna9bp/2sWeiRZCQw7yBcss2skMxnSERLKKkxP+jha0F+wc1zoT8pQyuM1nS
CYjjnVIGjs0Agzso/yo4tELfRTbF3e5YeZ6IsmqD6zlr2SjWG+o8T51tnuG3nkKX/Q0qe3fVdhcL
n94tYPSm+G2xeOm8ZOc6YlvK7kln4/VYZH86/KVl7lNhQOeBQAjBBq1vusJrO6JNOImvQdL++Php
/xPTwNu1wIaMpsK2YlrBdW/KV7zjeLCm8RyJ1zj1kBeEELppTovRU++1kQxtu6IegChw0zaSSFbW
VUkVEGQ4m4a6DxjF04tM2mTcKcsO1BPSqTlAkJuFzlcpaym6gxcnXlVvqob5784owBueAVAbRzzM
P8DQf4MG3j2YMQ8oYTCo0DpM85qF19eYYiNC/uJ5iqEOeDO1HHOH2PhnZBQPwqJkb/ptf2Y0nHgM
5gICkmvHOva9sv0s6+G3LEWO3s+RjX1mUJ+YRMzFJNK7JRKAqSKFKo3nawJk55s4HpJrwz2yr7s2
ODPcTl3HcvLoUMxqmAT7NLBaJOod8da2bowzSKRThz/+/d1TSg2LroapjX1Jey4B9VQa7VUVSnpJ
Hw+HEy+suZgtbJFWLV/EbD/EmTTWvGz+vOuG3KbSElaiMO4uO8+CUuQIFZtWr6q9W7hHQ7FGpLIt
kzFONk56LCh8fJpT92sx/ohrZ9nTzfW+phB+G4YxpTK2bl1+Bl5z4vjGAsETFTRyRinqvT/lRLS6
fl5hiAppUF30+/+if94976Ts2rSudL3v5DSE9yTBGu7zSANEnJmQT13AYlwMVtXWLLbqfVDn1Onj
GqYT3Tu2kpe9UH8/S++uACZEoVyG9r6xiJUxsMesdCzZoKVk+Vx2k47v8rtTWJRK0BUYxBGXsfFS
Obb+NUci2l129OOde3f0KlaRTlTc7hGsOp9VUJa/mffk88dH/8uK+se8+zc59N3hncBsj97bbt9U
UG6cylWPGZwzcqOicPqZG8yweihSqhJVRshcOB6RLGhXL7x35n+vDtjAUXnUwlJyne7Nz5VMH4UT
Jc1F4xyW4X+PX6UVpUe6hoc8IW312sFelt4WRt6sod9n3z6+iade4sU3XJoVDhOn9/ZYUQTMBkQ3
P0BVqDNvwIlvxxLzlYrKx5vf9vRwFDaDtMOnbxn6oXQpUBblOcjucc74x5uwxHml9djIsWMohk1m
Y7IJ2W90v31qMED0fcfH7NQhgtlKymxgUIpBW/eQUnqWRB/fxlM/YPENBvNjkPuZYQZ2XZwW+GCT
LL3qkXZhze0SGkTZCkmEKB/oC/jz6wRQWX5qo6wt9h//ghMPcsnMKhxnoKpENZvNt9fs86GX+fNU
RaTIXHICuUS4W9TscA+7xcFHP1gD0OmyCOkPLY4zV3CcN//1EBff/yZDVDgMcbg3wrjeeo0Rb5wA
t2JvAYkpPKSL1KbP4blP3a7FxFcKFC6aTuge+VayKgDCIPwzNx/fqn/C7QxDHk/6bmJqe9hj8dCE
eztDaBQkNUaXwvLg6TXNbRtgxLAjm4JLcC4q5MTSQy6WHnB82nLGf3iotBr9XxCLyeghG0Clj9MA
puQMDfrUTVvMeAg9OjTzdnwo69rz8SCJ6rrWw2icuW+nLmMxGeWZX6K+r+KDUeJP4Pf7V+gb1Aao
W3318aM5dQmLVQ2dQdRStiLuKcNwtNcsa+orcHe2PHOCf1+DDI4zxLtnH88CYxX9xz1mADoNQduY
T6NTkrpni0p+ueQq0KL89yTKRyrcT/24Dwl4P3Q89GfkEMVFK2UZHAfo+0tAYjDTcqvI1VLRy1zb
zps5DPLl499+6gYthrkz5FSOs3LcazO2TCrQFMFLUEYjWV2q/vnxSf793ZHB8eTvLsEMG5ohQ5Ic
5gDbcOSA3iPsuPWLn5UIHj8+x6kLWQy6gM211OmQHTIn72vyje3xE6u/oMLn56hvH5/k3+8rZOz/
Xgjl0LbRWP33Ooa98tmkv6q/0HmrxLmN9qnLWAw6zgDzwDCzQ1GE2CgBBdc/ndieflvat85cxb9B
lcd0+P9eBgRHVbAlJ9QaaQRhk5jCpP5Krx5q4K3rB7q6E1ZRlQP5mBrRF0XcJjIfFAqM8sFDWCa3
ANjH+VMNvc3YuTWOoz/1nDrt7yBH6VQTegjC/a1F9anjQ5cyeXwOsLzWxhVdMSO+aM0vg8X0gUhN
VcwZ6lCk4JTWIkI4CMFUZZcd31/MHlmHac0tZXSo1Yj/tnRKEjG9FrXLRVMsRdX/PgjDMyuaDC4v
bcX2GggdttzUex3QmK0uemP9xeyBs1BFENSyA9yYut9kpjcOWxtq7WV7FukvJpARUlvVAEQ7IByU
90MeUPsDILf9+OefmDn8xcyhUXUiIObn5/6MMwD2kzWD9Edj9SBt68xT+Fs7+d+1jlwGo4GPlDIf
xgHvcDJ7j13uKD3sojSe8ruwkMd+PJ4oIiSx5TmNu8mkyPo9xmKYyisaikOEYZ0q+x3I/lbvVY2k
4hcK3ngmxzQUntgNnul2z4YoEvcHnTwpXhjnbu0ijBon+ZAfOb9f4CiM9kOpQvoEdJ3xnN169HKe
TCk849VwSRk4s5k5MY8tU9ogVUYVtNgevSyepZ2c+sq6JhCFPMOPn9uJKpz0FzNljrw97RUjMRgq
IwzWXuLR8d34lanMF5OukvUm5qH3rQ1ieN3/6elV9I9zE3j4rzG7GvFeodrvUgS7LUa+j3/WidnV
X8yuU1nnCLB7dYC3hVujgwdZwIG4pl/SnXljT93axZxUVklAVX9Sh0iRxRvTgzRgTJy5rScOvgxy
E07XKR1X6UHm9bB3M2z8bhFXl31Cl0luGGm0lH1JABl1djxVjolGZ+uNRVjZkKq8FvDXx8/hxHUs
43hoetMfwJG+rzM72AFSMHYVyoqvHx/9xFP2FnPebJjAqEwwXpiFTP2MJGggDheZhHocqWiBX/j4
PCeuYhnhFqjKDZBi6YOXWvY670DIxwAIz7xIp67i+Pd3iyaPfbEzwcw6gMOJXhj8fkJWMj7ae9rg
/efLLuF4ae9OYoxOY+k8gqCOQOgOZXHwnYinTJ+5Q6euYbEos/DQIlGJ0wPoCqcicLLv/wjIat9D
KB/n5ppTj2Ex1cAjUHYJPPgQoNCFlu5Xhl5p/Cwvl92jxaSBCa9GaF2UB1ZNJMjpInVeTBqeZxoW
p+7RYsLA50qKhTvkhzHkf1e1NebNph6Asdxy5tHeXnQVy6A0c8aSq8qpPMg5bsUap11WHVrtyXPf
lBPXsQxHG8URVzFnzaFp3KY/xDjY7WYDNcRLgDBy67L6zFt14oEvk9Ea2F1J6xbhnkgI9bMF5Pg8
2XJ6+PhGnbqOxZCALuIgl0osDD1J/qJtrz4WLr300XCs2bhsIl+mhdVxSBQB6s+9NGf9w+1w+67H
OXfmC4+/eGeDEBEQ3v3m4LuErpeJfcQxgTq9LF1RuouX1i4GQGCAKveolwxkdghV46sgQRR12et6
DMN9PzEJU1FAjIv+gD2EpJcxKPFZxIPC7P7xYz7xEi0z5yyLOMgARfyesom68So7/u65hr6sJOAs
PkF9rMDsubbLWrCJRvYk0AXQJWD02lz28xfLbgFbHDer4P5M1dyswV6XX6RBJtWZ458YBc7x7+8+
DCH6cQcwyXBIvNz4qbESf57YEP4G9++9fXwJp06xGGiIKkc/1xYZKFVZoJ4r5GcDG+GDYbfnYvNO
PeTF90cBHBjVEE8HlOWyWuN+BHOIbql/+vgSTh1/8elRo03URD7Ph9rE78ESYGoPQLsQuXx8/FO3
aDGMMdOXI84Lb5+nSWPfehHmr5wA8LDtr1Frj86FCzJnMZ5ZFavZQH+MKC/JH8jdgVyA9SM8dyEn
btQypSuQVA/bthsPI6qsew9qwoOIvbMJIqcOv9hHx1AqcsQ742EABZms7XQmLyUQUbz/+DmcOv5i
OFtNAX23TuxDmxrmEwQ6HJSQZcCWXXb8xWhOAlyb0EWsQ+DmslxbSRzLlZ9FWJ0+PsHxh/5jh2sv
hrPESt2D3syecHnl9X2dagcCfe1OYx6vK6dPqydZU9AfrlI6XWBALjvt8X6+m0UQehh2icX0YOJL
2bp5P2yNuDFRsDXTWiurftFSZ7uPT3ZisNiLwY5PkywlBV3VaKkNABBIq7cQl99jbpfxZYs1ezHg
Wc1U8N6Vc/CwARk7D6kbmvFGteMroBPSLD6+lFPv22LcwwKBpGPH86ERmPU3mZWI4EoIJ78sXph6
+uLBmNA6dVjLQ9wOqUBqV6EnwPeq9eaiK1hGXoVoFZSUrXVILbJPDkhWgI9G0NmL68tOsBjyliW9
UntKHooZpgnmmsx4rT3CSM6MmONx/jFilmK9oE1Kr8VS/hgAC3BAXgxIkYddAO3SqlfuEeEZrtmP
x2VxjRM1AV/nC3U2GvPEy2wtZgRINWNbYHc+NFYp3mL8u8nKh4OD46fFs/PxPTx1ksWs4BKgQA6q
4R60ExUPloccdoW1pdy1yAZ/XXaOxRSQtaNw8B8VD741ee4nK6PG5WMVzOJiP+H1IpTg4xOdGDP/
Iw8M9NDa3uweIItk0TaIoGHjRyWt+bLjL4a+4XmhWbTCepxHOKsP8TSq8lACbijOzF8nFBRyqeCr
p8xPrFkHB4iLXS3X2usz8aWwXfiOqzqD8LOdSrcYd/noJ+OtLwKy3mhjphgFN+y57O5M3fvUe7GY
HeBGakBqjn1oXMS3az/Gd3plgYnxd3ig0vSyIbxU6qUFlAalTe9AnEVDqINbuc9oSPPPFz2wpRIv
KksFTVdbh2G2oHgYQ1bU0Eyq4u3j45+4S0slHrMOSniDbwFOyWZLxinalkxb49Xc4N+47K3+G473
7gvalSSRdIQtH+bZafWB/BX1tW90Gj9+fBEnRo25mALitPMrt6pZ2TSj+lT4bUDQXG4ASrjs+Ivh
H2ZsfLIi9A5oMDQW4gJy2JZee+RuLjvB4qs/jB0qI3Dnj5GAO7pplB/pbdw13plhf+opL4Z9OQ5k
9tRo42EEFC+mLTEOGabw1VpGiCLO3KYT67NllOJAj64aTCN4TDFCGUgrpnY9p/4UbsIoB282EJMB
Fzf8edlNWwxw3JwWTLEA8XldGRY8rzg19iPusMtyWuVSTtgMQxS2RAUexJiwxc4640/TWuC2WkBn
7pmbdvwW/uMTvdQU4ujuBBHRwSN8B54EYOfbagoa1pS1vJJzOl3WLfkrAX83ButS9LMFkfuxx0wE
uqIgO+NKYrJKzrzDJ57+UloIlCFOLG+KH+e+cOxXBeoK5HVFbvXwFc9ABG4qSNEuHGmbcwTI56K3
4K/W+9110Q0pWV/GKQkaR2RzivbsHjIdsNrLjr8Y+36KE9oThbrJ5wIXT+PNTv+dlSctrY9PcOoF
WIz93iBrI3Ct7itaxnJDBOJLiofs9xwqzK9RkZ8bnSfmgL9Nrnc3ynKppZEYOB9QcTW4jMJpvCLA
wQOuKj3z5bKLWaz5iYCcHIjyyc0QGhH5YzCT6+reP8K6stXUO4W/1XB62zOtsOND+NfgWUwBZMnX
c1MWzrMsZu9GYttsVjrri3NpmCfu2VIEmJE24IrCDg+Fh99+DcbN/xG3U6LWHckh557MiTdgGbkZ
5XUA+XVIbzyL6IEuHWx1N/gjcK9k0CMc8R5N9sfP58QNW0r6gAQibOzgSKqcwWmT130jzKT+etnR
jxf47hWzM2q/chIAersAm3Hnj5o6gKumcx/iU3dq8aH3q84pdevaz/gtiRCC3+zeYCdDEIklDT1k
P+R5t/n4Yk6d63gL313MUdadKUQfj1mB9zQENe9dF65jtC9gp2roPFAys+7cTu3U2RazgJkGsNBn
y3muBit+jQY3uXYsu90ncRJv4qwLLtv7S/O/VwXiIBvpLTm/h5oG7+dCWfBPVyIka/Kr3ad2e6Eq
RC5mgoQycepDuznUA+LFVWomgBBBW2fQau0GcMDHT+lYSv/HDCAXM8BQ1Qap25P3m5Z4cJXNZbhV
bV7Yq3Gw27f/4+zMmuPWsS39VyrOO6tBEgSIjnvqgcxBUmqWJdl+YdiSzHkCCHD49b3SVd1X5hWT
HYqoqIgjS4kECGyAG3utT1g59K7QfnwDrMSFbaPqVpJpH0YGlOQdv8+72WGM7VoVPH+u4YcmzBfY
HfXyW00sZg4TzJzXMuS/Uw3/o39oZ5YhKIAXRbY0zh6dFLUO9tEpxRM3IDaJ8cZz4YX3grqtKj3L
hFWwjUwS23dQuJR7MI9HZhcSUwUTqW0L8iAMhYCEHDcCEQA+m0J6au/0RxXv3lM2tJ4ghfYABCVe
408BHBzscUuJsXERCV/UBHopBwzM/qKWsLMIURXF6rMUsGNyDiJXp4B1MqS7aDI4kwFZZZPxgZae
MdeDbiz9AKtIMLBgiRCZ9LLlI08zSCBhsnIO+8+03uoS5hsalmZZqt9Oz40Psx+oaJxNQU8zmJ6g
wv0C5Yb9E0xm31r448aAu3TqZzTxF6cY1W0yttEnJ8XxaPRuUpC8HxpQAdV1BWAXFGWo9YH5IhiM
DUu/wIpicF5O9+zDaIFZcfz5u4YGbvK4NMB6lJwDJZPasF67OVoqDmpf0omCFzt1LazbV1bZh9sG
2pvFXXiYgtFAs+LQ2L39pcD8eOrg6fXrdG+WPn0WaUFlMXUkPUAckTlWG8EjDe4hdL4rNcZLozWL
rZBblmDW5+kb7N686Bw4zbzZaYj61MsArufwBXVP3Dx/rjOzADulA2MMsu4DqJTlSwP+LA/HVjU/
T3/8x/kVPIrZpKZ9ko4l6etDMsL7iQc6hgytDGBwgbetcoJgd8/hxm1tYhFlIcw3rOpHVbnUvoHx
zfCZcl58iVnUjSuopzNLtgdolmGHq+BDB75abMm1F+KlpTsLr8yHQfgkfYATLABUt4XBeRLYBD1S
FSTwW+3YTlhW597mvMrr7qwgTE8rQ7wwHef1jF2Gl2Rauda5bMdYXMGGfMJFD2THa/dUS52bhYl8
TMEFSaEBdoExDt0xOjLQgNszjQfWRwcKZc54/kVOIv3c85rXNzpdBwuQseVncDVMfjq9AVUQdkJ+
d3Z6Vi4N2Sw+YK+Hm6nx4gvsMF6/qdoORz7S9uJTyjuE8lmISPyyrJykaw9tZAb/xgNiY7hJp6qp
VkL3Ug9mMYJTHyhs25MHDT8HGMs4uMy69iMrc36cHqKPiwnRhVlgsErYXTpH2ClujMAi82EYEVa4
o4TXtW6meyuBozQc7pQHS0EXOCbRwiDfljq6EXVJwF5pQc0KTn+Zpd7O1q8C/bWJVOScxXGdoeoL
rq/1Bs4/w+5Tnz8v8QN2Dg+IJupQaiWbJ6Sdgei1I9Un4ecaOC6tdxsgXJvgGV2O3UE4Ey5OasP6
nQu4m/O5AZpX3ylA6WvTRMNZ0Y0S6rhcIpUNp7xkZUEubEnzqjtSphY8FEx3YBSiC5DdWLt3Go8+
ZEoOO+Ay12RsC0+az1amyfXU2SptD6LIbFeFbZbDDR9+3onUt597FrO12WU4Io6IKYcCWPONxplv
A7eZz6StoBuZr0srpyiYafpDG0e4PeoFGOwG6biVo8HS8MwW5WABg4l8hDnA5hHkczha9nC7gf/S
yjw67lcfHN/5bLeGz7kHC4HYeWvzroRD30jEnYM6F1gYaiy3H3B6FwCadtFQ3uCGrqTXA94s+q+n
n8yHKTkM3myZ0zaGHYtIhzPAygsn20XU9p98p3BxUcGlxqxo8FoGeGgaCSpWunycWR90eS7q8+Az
72P5RBek6Sr5rXeRnbMDIMsFObNGnEnfTnduqZ1ZCADUIpoa6doHyoV7X2cTeYQPVHefwR/j6XQT
C7NjXm6YFnBDLSc42wpcxjc/fdCVy8sitkW/Od3AUh+O4eFdGKs9mPr7cTkcwLlQ0H5AgnOWZK5t
hxQIwJXN2TlO5o+eyLH1d60gI1ePMFecDtEIcjrgcWWLY3zQGjebvqkqIc5j0jVedwVqbNs+g3hf
we4alq2qa/elRxp2EArUFpiJqs4eHhF57UIGwJf2LVyjUHFNYQeIrd+Fda8Gz2CHOzGn8wATrIHG
gqesSUHvKHNbe+cAAcbG354ev6XTMJvFHtnnTVOnRXeAPej0K06AHhu2np2N+iL1PNkHNnUrICx4
ROV5DE/wblceFfYlPNTBnJcrz3FposyiFMqy4BySuu0BhuAJwB86F+2mBPJ2LW+3NFFmccoHi0CD
2TIe7LJDGKzjVr+QAaBROCjC/emTS3cWrSiAaRNIX9PBk9I0gVf05msVeeAF5Agla31ZGqxZVCpk
BURt2yQHo0CrxWExmjrkNermUwIDCPXmLw+QsoPRHLWHCMnI6IxlrTd9lyrVamVFLTyNednlALBd
knZEHZq8YEg+JnmRjlcTgbHl1hS2Y1ausBdGal6AOVYpyVuD2X2ESMNLysph0ai7Vr6eXj5Lnz8L
P5RbDWxwchvPux6/DpNXJjCCHdTnNtd5+WVMYlH4R6A2jMfi7rysTd8cwFkibOUUuPQcjv16F9jA
eCZH/o17aLktvjAkhWElPFn6rpduurIHHMfig+DpzZY2JHkwnO5M8rM6+tpv8r7t6A384Bpvn+kM
MAWgbcq19+qlDs2WOdg4AK0M03gAiMpkQWv7ONx2sCu/R+Y51yvLfOmxz5a5stuGTqqqL3s/Tuw9
9mR0RlA7f/zctJotcAbhWOTFhhwq0eK1VoqcvZRgPa9pJRYeybwOs09bVpY8NjdDrRP7WwHCa7EZ
8AP/zU9TWj5o2PF0K/mchRMcnR0zirwY0ih1nD0MeCsXd9hO8phbQl7C6RD2ODZkM/cT8Mw3Y+JT
hOeE7U6P4sJcoLMsga9NLmHYNxymhNu3yER4U5Cn2uxTA2TrylRYauQ4xO9WkIQlIXyLY4KrJ4s8
we4TuBfm2OoClW4AR5/uycJ8m9dtRp1KQBom9DDVsklDGCtKsVEctt4rvVhqYBYHei+BnGKKQeZr
4DcO2Qwbs9ACmazdn+7BwkF6XpXJYdk5tkmK5wt3+S1MkjXIbbUP6kqEiyD4RXd3YNI4r6dbW3oo
syjQMywblRIbgoHcfUNVMIBtTDf8PtKD339yzGZBoDzChaKqbC/t3pUPMPOUXkAnDmfGz3ViFgQy
C6UTYHqqy6b0wVtRutJh01jxD86Tbnu6jeMa/CA2z+szy74jADQO3aWlvb65bMBXgTs706C6XPlj
nQzX3AM0IglHty3I1wkGxXW8MiU+dvLDHdIsMPhABKpJc7LHMfNJRQ1/Axg+CXRRwQrMsWvyMy1s
XHfXPbvMBtn4IDPk2fMwRDYLhiJ1zwl86nGAI365b5xySjesc0t3JXwsxK156WdS+oAYVahZ4pGQ
9R0lUwQzno7BSB1kH7dRbRFAFaFGEUrIVot2A6lHSuFC6mbgGK7MsoWpPK8AjRucxcrG54fJZLQC
w6tFNYAn8P4Jh2r6cHoaLDVy/Pm7IAbGVI7bCU4vwFSgOQ04BKCZG0AsDvZRkJHK+Gtb51IWz52F
Gso80JQm6l8ap3MMzK57UMn5Bq6FI1he0QAfJSew47inMHxVeNm5Fm5a4TWpaDpH3kxsnAofdJ4Y
ljc7FCpEqbuyGJZGYXZQybo+5dACm0sWawB0Q1yMEnF+tD6tAXbQoDaupGSWGpqFJ28SCW8Qoy65
Q00cYJLVPyEhSX+AtO1+cmOal5ECMaRVNbbykjPlvyhQm9Jd4trlN5DaImdlDS/sG+4sRuVAqmpb
s+mypqgjCtwBG2HuV6sFcQufP68NnRrewO3Ym96ypihxUswaCSaG4H618syXGpjFIFam1ExW1l9q
MBT8axIDBeUAlAbgIN98anHNC0ThyRQhf8X6y7Q5+qD1wHS/elHkDWB9gXm/EieWOjI7h3C8pQMA
4Ce/XA1U1o1M0yr9KW0XRuif68ZxMr+LEQwVZ7AhSPMY/JkW92WWHidzRkg6nHfToNj555o59u9d
M6jedrIC7gqQg0mYf4OzqmIwuxMb/nGwBID3ax+vPJilDWhuDpnU1pF66+ZXEQ4hpHhqbMAW2jPg
Cy2xYRq8XLNt3T4BBqzsDBxFwjj3ozc2dCP4QALUxesI7MnuV0QhydoV0kCdHdQqt2ka+r7PAb8u
43i1VGMhbvxOT70bG5gbCkUauPDHHlDdSdjhzc3mYZ5RD2gkXw8t/ZRyFA43s8PN5GrY/+QDu/Qz
CNBDrWCVcG1GFq8956X5OoscpQCjwqOtdQtSBT2TjSwTuMnkZfm56TovPfUVcFio1YhQPdPG2a0B
iyC5lfD+6kTQxxio/nPHtHn5aQz2LmqNpbxkVYQSPXvovFt46qUcPNZkzYZtYbTmtae9EzcFihjQ
CAetHtNQxv4GRAi5eqO6cNqZF5/2oxdXkSjl3TC2PiXPBqCm+iyesiYqt6CZtuYMVN+q/lH1md/u
obYG2Q1A0mbKDKgUANU3W5KDdRyURDKn3ftkBGTxEkMzpknQ4M3ISgCcl039bNGcsBy4gxE1W5cj
AzPVx+HJcuP00i5S8MI2cswE2I48t/IeoSb2dQVWcDPhUBJJNsGQ3ykcGM9VTeMzB36rpYnc0Bcd
LMdxzYRLj60DBzZeB75tA1YROLgg8C7cofWyK9Y1DF/USnPZf08F7DYvnKht+RZ1w4mFy7AIVVZJ
2AMdVV3mnXcEi/UxoSj6LI9HpYuMycEKlZ8iJuLMD8LFl7iAY5LeN9QpqN77RV0TvQcgqJRn1FHE
ArlXWOM3+BFU46VIlbqt4SWP22ueOF36qgc5dm1IImw9r4kx7XDNXFSgyJDUHcoXA1fB6A10ebiV
FI+AFUc+JhitKnVZs9RLzgAZc5IzA8YN7iHSiPn2EEYRcdmFhGdvdeWMBidXMC3gXMUm+OfIqHmB
4dOR2wHtqh5xicaUB4hmiIKktvxmlQyVc6Gm9ZABCQvzPBCl8CwtID3hOGtemEK5sgrS0ajEOycq
A3PxIcf1RLRWEG3/3uc/eD+ZF3aKVHhQPtT2ZcFgI//zaAWDUlVa+niVB9U8NhZwg17JgWZMTOMi
e0F9a4vzcTV+h07Lx+uEBAYH55E6B8BkixvDCQaXYFalgoYD5hD/7rqwJnhy4A1InzsgT/wggl+L
i0mFuQ+b1AYngxQFXBAYgHGYp2b40cqmceF+3Xe28wRZwDRc6MbLyh+AnEDkvRldL2miPXwbvCEF
QFmjtH7TgQKL9FrTcA7W3GB6WAkFbTvFQGtmihj3nEFHVn7tUpy2VSAiz5X5VgLJysatG3l5F52V
5aRSNxhspSx74+sI4tZwHFoQJEKA+uDVCHWdW/W/sIqz4UFSXRLA56NRtf2Zo2QKOBNY7ENyXShS
wdER3A5KyWYsf79eWg543HdydA19zaxmGMCHwQ0YK6/6InJg1WGQ7PDAV21heEJDC88eGZwejGkN
WZ+wQeoMAfbCH2xqQLrHH7Erpqk+78siHcYwygiqHDCiTt1/yeKOtWUISl3TiI0Pzg9IjEpB7BCd
D0BRWiBwpRI2bluwCzHFdgDUpskdjRFkqosSOJfsnrUDEZeljVQPvy7aaqBu6PYSt6ih4wHYAPb0
CPjXI4iTLO93QLua+jJKSKsf4eYksRxje/K8MHYULMuhzweNFKB3hoiOCzf0JrZ3dgK8N0zeNAdE
IZBDiivObebn0/QEXmVVDiFLCm73W4kbEt3vOryex28Uwr2ebHzZq+ZyIhOvHRBeQb/Y9c5UkbcI
zrTVg9MkHr9tBdgsmBg5g3XCWd5qSoEfBSzIeWaU2PntoIYq9zAFLUgMQ5hWJj7ZJgooI3/jdDYU
qFGXdGC3xwA3UXDHW0AGVLS1LWeiuGaC/6nwIIXzBpFsoSQv0h5fBjl+9+tnDm3+vLoNr7varYg2
t9XAjgQyBqZLUGRCvQ7a9Cs3/h/vgf7celfgGhsp3Mm+jYqmHza6lQaxKu/as890QtizA64o4YcW
Q+N5i/Qox6OR5NGJY+tyjMe1wqiFLJh97Nq7Axz0Aw4Rk2G3IDmy2wIRcMNIqR9bcFh3ke+Vr4JE
zsp4LZwW507M09hVI6JRfoBij8pdWSfcQn3b6Ns/U4GpsZImWWpm9jLrDL2b9V5OoFmKqy82kwpc
94JTG7xfoBKLl9NP5/hC9sFOYM8OpGZCCSVEKfyOdrnuvjQu+Bzb0c8Mdj3svRls76dSUH8HFEiR
y20To2ZDfvIwOTusAoUT1zboIXeC9iBFXk+u5YxlkDJznN5Zx0iyMpofT3Ix10sM7ijJWE3jXSd4
5py7Bew9JjBichtQoNMjufDA5goGgas221G9d4vqAgIGe1eQLa0d9QTS8Sfv98jsbbSnfV1yZbxb
E4nUB0+TMpReIwEP3uOQo3ZqTWOw1Jnjz9+tqNHWkT9wWtxhK7foLs1dp0BFJ6Sk5yV8nFeuERfW
7dw7OB+aEgwZ7uASoYiQK+X8FRUo9JElLd1NOKpiGJ0hX7EeWkqRzZ2DK1zzI8+fkBvhc+vCd+A3
hMBEoMCdvG+RqIGQRhKyBMtbeU0edrXdwJuyLm9gcdt81QrhdyWGLHV8trgNqv9JXLfAWlat/T0F
JnmHooVyCwPD4nasgd7yGmzNpyfm0tyfLXGNrbrA2WF8jgswhQMHNp45tvOY/Tr9+UtzZbaKC9EO
ueVG1d1RqP/FQsIZFaoxuMihdhzSfkYfAlbl8QXr3YyMwB0An4vpW1birQXsTGP/HC1tkm0q4fK0
soiPC+l/hkMY8f3ZCjZ048F6wtwyh0JI34+VOU9A2X0c/CP3OuPJpwTv6M9xarzrDy/ZEPPBGZ7J
YFHw2BnA35tjcuBTrt9oYBYrDEhMEjYK023NE55sKuC/Iatw8GayMlYfzytfzPO6OQc/TBj3tpUT
7zcZBq/bayf31KdSAP7cDxi5Bs9yvYrcUtQiPakMazdQEdWPkLo6309P3o/3P39etc5LpykAkx1v
C8HSXzifGuTGuEEBGso/LhPYVz6jxEVca7d1Vg5EC3HInxep0x7UWQKi722aemz44fJ87OLAraze
iwOUEKKgaSs8oHvO3d4gQRvAGjjTjyMnmTpQbMC0CMEMjLwHHN3k4+mBWHiaczdew7IBRb+1fWtJ
vHbbKJFwQ+EAor0yWxZW1rx4naWRCzjuON5GsAa7i02bC1CDNAzpy9ZYNyVuL9YK/Za6MltayKMA
3jpm5S1YfakbWhTpf6RDRm+tuuvjiAer2T/XrqoimU65orde5nFg+uIUWYOKZLraUlD6iv3nHsls
E4YF2QCcoEdudabVF0io2DfIZD+XYPPnlessEk0pKoRtYLId0DgnKTq4KwhX92DCgozobU534/dZ
8oOgOvfDJV2uphF2ebdTBEmT2KI4LnFgjHQ8475BmV2i5q9waWEXm8ZtcR94Bi/eIc12ZowtIDoY
KieRMXFtXKavzMbfbx8ffSfnz0eIkEhQe5hm14CIDUl+2VQj8uBD5uVmYww0Z3wL8JrkfZCm8N8F
TRI3S+MBx1VQywMoMBtz0/YAXzrb1OQ49gdU5zrRIe7hclaGKVgs9dqEXppvsx2cZsQ33lC3z8qt
XbD2ZNw8uxbzXkYrblaOJEttzHZxkbFG+UzFV00D65U4aGxXuj88C5gn0EsG21k5hS0sznkFfj/x
knrOlF4P3kjxvuyNsbP3dAyJ/OnpthBo5j67tg+iq6N1dE9q3IOeQ35JPB4gq2mpYqOroUN9H6jy
rlkpJltqbxZtHG1FdYsk5JVx8rbOAAnuvZ4DBFklfRHGnhzldyfJUQmwMncXntTcJUtlSFl2JSl/
jiIHJRWZW1eNP/Ma6+hWeeAfrzypha1xLgVoo7gwWT3Jq8JPkuIX6hkHYm+yyWXyxvdwGPaCxM+R
dYLzX+pkV4USrbVyXbU0S2ahzxlQrluDbHRPhPG/OyQdfxC3tr6eniILI8iPrb47eyFHi0SjqKd7
DR34RVHkvAs4t+tzvKnpNSXI0ryYHY/Stomo6hJyX9KW3kVVXT+wZGy2ia2T3ahGdnu6M0uPaRbJ
UAmuxjGZCDKQbjpWL8Be8+LBR+WB9y31u7G7dkrjFyLEmzZl3yltRnfl/e1j1AHx5yoCu7P8EsoB
cwVrMLv4ahntFnfAsroodqpgvt9/RzpWdV6gk5Z7RRgZv/RB7DOZj6tI/DIMyYM2E6PXhNBGV3zX
umkedYEuC8vdwW4m7XVoFzj7YYsoO5b9zKp69KdtGqdQpT+LgiEfsRI5Foq24Yv957xQseRtLBsY
qfSp9wOg2AHXHPpLBz2CpvJCt9YdisrjDWvNvYysh9MPcGE2zt3iLBfGoi2bcASEhpIaXMYmWXXT
u30Pb5fKVdPudDtLa2oW4SvjScamVsQBlEN5fQGdZmp98WntFSvzYWHKzxUWYCYaDqZr/txAcvmz
1YV3h4SpktBxWcIPITmx+PZTnZlDNsjRHdx0k3ufdL2vzvMk8n55iUv1ymAtPJS5wgI0N9kXXVI9
jERHj/6U5b+YlP1DAj7H2iFkqY3jML4LQyX4uGMSD/S+SVMkdlEq1N7X8eDc2Tlqhk6P01Ibx5+/
awMKF69GurJ5IKKd7A142XUVNEVCe/iCGfMpbiYwFbOIOuoGlZRJ7YJZXk7nIBGqZ+BDxJntN/a2
6XX2uX1hbm1PJfcmhUv0h4xauJBTTpQ0gYlYsbKZu0vjNYumcAZVVePQ8tnBbh4doO2q8UYIPryV
tKEN3FG8wVGsbPJNOfqEHIBRZoCaT7Ky0w3SWZTukc2hdgZOB0AwbthZg598E71KchYaiWPItylT
cDwPUUcb6y+pPmICd5GxLP6KRV8M3iYhRDsUd4si6XQgOQy5ZaAN6iq8YKiMcN+iEfKKaw4zFu+6
cUwXTWFGe1wdh6N0ifE3FYHCKvneDJEjm9CkUI92AT7Wa1sg7FmEK8vTE+x4zPngID0vdXRU0ZZI
/9CfEA6T/BoojmRKQhTxdVG2iaZYtl2QloPys00J+c609lax0C6bxWooT5mvZeLeE7vvvvVtO27G
IokuM79nN35ex9uoLNcSlQuhc27IrUcgsVOANu6TtB/ulRiIH5YNi9f8uBcC51wYkvVSJl2Si3vc
Nk1DYPnEvnUUxVl/rJ1+lyhRvZ5+XAs9mStEGBtrW4gx/9bXdtpt+hZlqr+8lJDpkw3MjsOtiphu
sym6dwc4BwUtAaUazHIxriRsljZpbxY1o5wIeEL33qNIa4/7e6g2cCAIGl6mLhDmmuvkTNg0L3CR
nw+Q4N0Br47lsh90qiMSOlbr9NZKLmchXMyVJBCnVSSSlnUPBzPna+XhQuPcdeG2ccOmoV45iDtL
D+3483dBXNd21CRF6z5VlLUOucUdVNnRLa68POneNnB4cboLSNthaMp1Vx8FGk0sdXfgTtV9w42O
3wyh07a4pt2M0zDyAsCi0cuaS1Cc06p54EVJEhnqSFNr3MO1lI8XHvR/sgoF41N/TRiKouIASCXW
P6Niw1GbyID0rgOudG/BQfP09Py4XMafV+SjDI44HoLH14rhO4SFkWaQYapQ/nBPBYgs9jklZT3R
Tay60X9AiKWTPOt9HJ/uTn+FpQlGZ6OdWKXn5SBS/EC9WvcyCU/uq8SiBZQBvvWdWEn1SyDGQXsW
2+MB2qfYC1QnVvMlC097XtOPWmsuc2VJDHdSsfqrZ7EkP+Na6M+Vl/pz6dBYufUA+Ba/L1QCYzKO
7cMEkzFrDqdL4Wy2iQo/5igAFOxRRlBxkbDq8qa+kLwAJHQDRBYukFCrkq/R4he2Am+2FWhfOUOB
ctl7maCgu04qZGikdP2bCny1KyjhLBW4Y0NXluPC85m7uY8wGMkGw717SoET3vm251MUtcB1fSXv
vdDAXEZkWzGpoaTx7lHOXDSbwScoQ+SlVF9Oz/Clzz++Sb4LJ6i7KTI+9t69zFP66tawnQntuNdm
ZREvPP65QMiVBG73YyS/VYgZqGdhDo9RhHWs2oHYoEFdc7OzR0iWf57uz+KKnW0JsgJBrh5p/A0p
bMvPAz6JrHpEaoLypwku/+OFKdzGz+6cuOwbaDr9HmCkpus6fgnjNm4396e/ycLIzqUX0ESyrI9Q
bRbYsLqpDix3SvE02sSV3063sDDX5+oJr49iMdh189IPecqeHSNpdoGaYQu6Xj8vYpRfkSRt3IuC
5ygi/txbxFwtQcqpdlAM278IMon6apzSqX/Lxzjd4B4CNxIrE39h4vw+lL+bmDHrBZjMZHyB06DJ
t3mDx/SmAX0iIiAWdq8DPOGQUNicHsul5o5P8V1zuG2ZAFgZ2UvstWW2h8YstuyAlDTmNwxJan5Z
oPRpevlca+6fraGwLFH2MHUvSHyS9ktqppzGG8tB0ubo6jLA1QMe5AIop5VluDRVnD8bTIqxhAxR
ylfFXWolYVKm5bHWrIduMNvCD6x3RtgflHn+w4lsi66p6pbanYVjAVyE7aWjeKncKDftvqrgoHbf
ARDmD2dlXulYhCZG749K/WFwo0/2d5bfiLpxSqZJooISlg5C7WRVu6iXhRLB9rbGxiyCd0Dedvnr
QPCz/enHutDbuZRiYCncfrSMXxsolgZrAzZGyq+pldqAAvWufxRiYcBVuYMKxsvWhP0LB8+5/baD
YgZG0sl9yQpcnZ0b2CTGOWSYajKbwcLt4prx+1JDx36/WyQjdXHCIxDKwqAO2W0KyhHdyRS1c0El
vXFNyLiQxZw7cUN8DbnIlBavE1MOapO7suK4EHcEiu/FLiYutM6XbZTmxZXrcIqypKOwabQeTz/F
hVAwN+ouOhP1yKnLt1xYTDwAoKdTFvjE98gjrrUNtq2sFJm/MlUX9onfB/13g8qV33TcH9LXbIi7
KqB8QKUT2AcggJ/uz9JTmwUbPykt6iJ1+MLTUcY7T7hOFygv6Zxd3vlWutKPpWGbhZhclcVgw7Tj
BfqRtEYlkk29+jzGkYJ9zUvUMuxT3sEId6W5pWGbRRbs7jFMP6r8bUpRRHslvMQGFKTiBW3WXJuX
Bm4WREQmrcrJ4uKNxbiHf857a0qCXCRaX7Gm7aLt6eezEDXmMoo8U60xTVa8lsKtfALTYx/U1ZAQ
QDf6zVj5xXdaFwR0EomS1zXp5VKrs4MfKWgJAS83r5mRABsErMKuLg7GHq3M2qXAN9IWRXGqi60d
GJi2/fV0bxee21xmIXtb4jKEFW84pPX9naxZraDBb8q10L90ApzLLMwwoiRXtdGLLyqZFPs6ilKI
GoGrZ/kGfipUeVcxiw2HPCJDxeZzyyfSXeLd3SPehiZWxM3K0lvq7HFmvVvb8ehUIkpV/no8CZa3
lOQwSQuijHXxyo3PUgvHn79rwbKlNTol7155w0e9T3ri9HhXdgsZk5WVtpRymFe5ItuQ8boHyjbg
SU6s6Wjn2DJy1SVjnH8dSsfxvKtUuCIbriHZwpYH9ifPLijXTFtb2aLoftwBapZ1Eq6qx9PGNhnw
UpMEpoDY6glagZJ2QQ/hB483yE5qaFEb1il7K/04rnQwNTiqDGHSj3aBKo660xnbCCgh2n0tEDH/
nVD6Xy/D/47f6tt/5yrVv/4L//1SNyOUrEk3+89/XaUvslb1r+6/jn/2/37tzz/615e6xP/mv/LH
X+CD/9Pw5kf344//2FYdCEN3+k2O929KF93vT8dXPP7m/+8//uPt96d8GZu3v/96qXXVHT8tTuvq
r//80/nr33/BhJNCHvNukR7b+M8vXP8o8bcHdNfUH/7R2w/V/f2XY/+TC+oK4TAbUmV2LJ3t337/
C/knobYLhbnH0Ao9phGqWnbJ339R958O8wnn2B/h4Alfz7/+oWr9+5/+/Xn4N9wXUuJAqPx/B+CP
Z/Tfz+wfuDO4rdOqU3//ZfPfKaH/Tjxzx/Y5c1xbeD4+kvrzd5POND4tKS1Dt/TfXMYhXIDRrR5J
86idO5NN7etU9j3K/K9o2sgL1xfjHYyIyb6HOz/2XnamCn83dCTbEcvwDWnVlfQbK8wGwHqg91R7
JaefJQLYE6eXGRb0RkfFecuve0fhorO+8oqcfS9L58rghB84KF/ZxSzRwY7RAa/WkMu0poTnE3n2
yqi4zHoRn/Np/IoB0rsOtdaw4sWvO727tQqZnAG+0AbUd7Lr3/8HPRUUcHa+V4k17gYXVythN5WP
agtNpbkcxS14CQxXDRZyRsK5IxMu6kWbJRsnsRmaTfSe+v2WZWdTARMXy44eqJ0kN7Yv4i102Khw
7cQmq785Jn+ssXQDgYNtMAmCP4JDVsv5dsRWvq0Lk+xxWNuXXZZBkuwdnNqIG8c251Mn6a4hfDr3
U08GwogtIIfNedxnMb5txK+KfjsBr9CZPj2Pu4gDGhNP8KA1xZk70behUVtbMHsPBbobRL5m28nN
v6pasi2GL+jD3IHXPe9siTFNn5B2ZGHRQ1GeFe156QiyTVkvAUKzgpHrg6WLHbwSn5RmVzloBTHj
5gzaFzuECOR6cvxLOCXw82zo4XqA6eNV3dlowyOhgKJjy5hrhQ6HWZgPkU2IpKMO+qrR2KNJhxvU
Y1mepfXWr/MQBBzId0tX7qMyY2HUyg01fhUQWqfhFOmg6esHVz04vE+hRzHlxra777QFX7pzt8yF
J0DJi7uxju5cTb/CODYJs47DjaGluPaGvUZ/AYaPF1icPlJYYW9r2kJJk9SbSCbDxk7gbVr6/4e9
71pyHcey/ZX7A+ihJ/FKK1FeSqV7QVQeQwMCdKD9+lnMqo7p7ntjoudxIu5D6ZyTqpQoCmZjL+d+
mFkzJXAA0kJAQWugLcHiTjdV3FvkfhsZ29G6CjFEw8bII81EDIKYY45TkiRFaI/k2FvVHhqufdGs
PqLqPmFC/OCFSBHLtu/r+kqqUz00l67tLtRuDjnzQnDt/H7RsOV6O2iN0rYez17nJesgU53A29y2
LrA/C6vqRdNg23ZbbZmOhdi1Xh1p2Rqi5RxWa5+4qo7H6phrJIQoypf9Cxu/uqUNM0slxpRFg/MO
jdGhtjwfFeYO7e7IdNedlpVHuCWGndJ9R69PU5ffkXN08lR70dYycWpYCVH+Zs8ysmuE5pbGT09O
MSvK42zTtCgxkaclZjWMxEW5HcKTjFkhXw3gfyIqR4b+0QSMuQFBxPM1Nj81U6R2Tc8ZNw5A5GLN
lmEDhQasgfe1WSbw5kmssTwqfCbHGPxaw/u1TTjmn7OY4PduI2ZqDR2qJYvmIYxw2VEOL8xljIpi
h1bcbvuRyGAHPWjXEfakeguiYd/s0LEP4UAdON3rwuzYc+wYb7prhiUozPwMA70j4qtu289hbXTR
SXHbkmQbRmLP+BiMJTYrEhmDGXVwpNj+FH0TV+jPwugvMRy8el78odPFbxRLCmQX1PgZVPuGCxxx
pCEi5qES1bZk+QCzKYH7DNjLvkvHaK5icmkK2ENBJGnTPZlYkhWgsRoSeT5rWM9ZPOX1Lt5uR8nW
cKjcHTWbiHP76qRodu5oIU9cw5eBtBTF/uh1jD0XcnG8WZ2d4KYcWDM82ftyX/JPuynwzeoHvtrv
21U63vhYhz7JcUT1lnZnwVrf0gpsunvS0l+2hiUtLxI6i5Np71uoXmlL03x29+bXaClwm3jqSvEG
J4RHmfdhsWRRC50IAnljis4aDNReiwlu9mTdme4cjlU8iPLo6bgiJfa1mKNZWJGLvoolnCOZx0iR
LrFw6nfXFkzCNURNEuo2pvdMv2+T0dRBv56kM0arKLD00X1WrQHoPAj1cI7tuq/wlDKLm1Ooj20o
b/fcBEg8NVfXus8L9e0pjyoZlzJutT7g+QNIZWJ6XVKW5oXrzUVa7q7rvXNTi1M+st1qXSxkh6wk
v2UpQObDUmMUIQJ1HcV1KfjNdo0LHEgTeAftstz13eWrRkWGqK9gIImzZOfMY4nWVntrJFEml1CA
XAcYOkL+ZaAcLH8kclsRscrbQccUm20WqXkBPZyc8F9QW9GYrgN2NUZPLRYLzOW+GGMBPqXjrQkr
CKRG69sym+G2EG//Hoo+sLFbEwT2YCDs66wKa8zHbLViWVcnbKjxYhzpOgcu3KLckn8/rXN0oJsJ
U187GZwklSquHZseGUA6KWEWwXeGdI595RxB/wwhSN3bpus3fWCMmg936pRoFMGd8w/PQ5+8L872
ZFxyPXs1S3GiHEdPqALufRbMDLNhInHPS38bVPnCooGCaGMMz6qmKePOkSJu1sP9sp0iGusZGBLi
hd02GU2s09xLoexqfGZ/6QT2BrMDl2/NOZow4RW42VXz1sLud1oIVIfiyur+2PfzC5isJ0dAu60d
Ri9ucdUe/yJtHjSq+SDufF3P3mC8QVmTcq+MOLtLbn2gH3mrc35VovnILJlME+qOqrj3a1H4S2/F
WOtSKwTtNSJ8Pa1Qp2vz+KrV3j3XlnCq2xDnquOqdyEawQFd7h2SBah1wt+AukYQZ0feSiJLx1eX
/yQKi6znO1CgUNFEs/YTXuZBW1uBieXW4rG2RL21hF6PGmjII/SD/MmOZ6OJoMHe25W208YuLJci
GZncQyibTqVx6dZpPzn+hBM1CG5YqD2I8UBuyOrmYHpryPMVO88UqUtvVCHBpG6QLOLbcMgRhRNz
3YRWdw0gbPXovlu8HULnTm6LhahiKSDSpBu8fa+bMWJPKDTB2RRvK3NGFpCawFPDR6o9HL6MJ24K
ZKzIVlCeLzdTFXfejYIH03iD5j/syhb5DsJ3vMqfMysoW+QbdTIC0yi2KA1m8CS2n+dOGYwq24Md
FJDlZJqJN4MRgFGg978G2fhQpyY1YdE2crwjoz+bwQq2b8G19W1qBnYv08Whv7aLqbzmUGZu6H0s
w0WzHlMud+28nHpSJPAzucuFiJBT/t595ZW4crO8IfHa8OGI8QKJeIgTpj/V6gG8+Wnk5GbJ/OiO
P2wHAnEsBrlOkwJpfNrUB7M7+NmvbXwLya8Qdl3WIX9jNkSZTTJZJBrL5eYOxZ3T/l569hekNM7I
YfWBAOmRHuB44BelSHWaHUckf6zu3mV5AnOXuNVZALI23Im0FHyTFJrmXUbbi2M6qMRFQOxfohQh
FNS6iT0eaIGjZU8IYHxpIyMEQ6/OZADu9lEur6tTYSHnUEFnkW4s+x5FybBO0ZCNDzvDHuxkR6Uv
vr1aQVfE5QVdP2G/6cV4RzptoKafJLdh3oQvXzs0qEV0e4iy0j7mtTpCO7xrj4YZVGfsslxWaW+Y
F+TNJQsueemOpF1PdWUfO85DKatrKdURszFY+jltrTn0O9sItgVilTKYxLwnyjpapUool1E3rDsP
E2g10RhtdsSpfDgYY2EujdKH6UGqtWgFL/XOA4IOCvvOlVg+F82f9OzO6sBGi641vcTk3pEbPZQR
I5Slpr/dZyBId1ld1DRepOn+ghPD62LJr6VoXhwDdRkR/lzqP2f53qr6arkYiXkjTsTuIPO2LgYp
eqxX2WtTuEkxNBCl9z96KhAlgApjKm/tyvcgFAV0XGKtzo9MyoMlpz0ApRektBwlKnyCtdQkWQKr
zGQxVOQK7IymHQ/jfALAlSCrDzwPX7VToGYJ2yVyHxceIs0l1ln2irbq5E99djVEFg5N/8Pq5JdT
RqbR3g3L+bCzHFT2p77QhyNjGGOEUBxmPu2GZ+94OwlaLpbQCk8jK6BEUTuet41Q9P2ThbOB+zet
BzDLn53Cb8zOR9s7H2auvXGLv0PQ/9JM/YN52dmGO0Rl3Fwl381aXEf7EyDEEeayd/B0f2bTS+4Y
qUMnTAX2apvZqyHkl0WtSOl6BGkxkmCG4bE9MU/DE6cP9DxRfqZZP99ZtTwlvZSTdzSK6qqV4h2t
lEcrmpNqltuEA0MvTuXonXG3nuUkrro1nK01v0tvfixIJ5DG76UmT/A81u7Wvpkm/0TYzhcofLAf
sYO5E6dRw5Th2cu2c23XuX0KQH+BTex0u6ypXlIn+zXiZEHU+NKW0w0V791G4362RLL9GnTrz+3X
+MKeCr1Gm/SnpcR3OWkJfJk/KsqvGQYRG52P3F7fzEndUTG/I5Lz4ZXsIKfV70gW1O20Z+1w7nr1
dGf1LHJ5HawVFWuBYU5uzqQeI6+utal/aYt6UHY18vkAr6xzLhO3Hl7mYn0zkNgxN9UVHmcfPQfo
W+7gDP8mGHsYKCPAU0Al/UPhBMjH+nNBxZkr17ftdygOIyQkJAiFfbj2mCLx+ota/ZVWEcwabm1n
f+Do/JA9eSIW1zCH6zYokGbxLD3vY/saiRhe1nm+gfqHU8wVbmxX23BxcfNtuwTbJc/RqE5N9we3
2E6nw2McnDNm89PwhrvD5lsxyzTXGhzthwetOHbV3u+r8Y7siavbZXdzwcBqjEtWTfe2K6+q/9EY
zmlSco98oUfuOB+CdJ9rzuAhsGSvoEu+TyMK/KI4juYM35jpOfcw2zWzu1snjLWnnPXnYiAoBL0H
XNnPxqC/ETc/ZeREDHgeGEa4XfggyKOEf5teZK/bh6ryNu30z7zJYOF6F0t57UT2WiqRTsXwyOAy
o+sHyI4e36/f0fMMrz/DePb4IrcveXVZ0HnTVcfIntcebMIfpDRP21uxFUzHTL+uRfbWzORpyeGs
07d8xLyf1NnVsLFo2b3r0UtS2V1M9qkDY6mTfw6b1mMP5fRnayY3uEfcCT7B3MfluTpnsoecrj9r
bruXLSh3zP7Y/tcsX6/EJk+NKN9RMzJc83sj8qtmIMuvn44Ljx307CtnXqPe69K5qENDlydHPmkP
SXPkeeq00Mv2wfQOy+R1K03N5aL94E33xCYxVTEMiFIk57xO7MLVe22EOWYZm0J0eh7bFzDn2bNq
g8ZVdwB+Phd2UmU43um4RphzDDq5uRV9GEMf5zmuy3TOLtatOV/eOGYkKZ1jXqHUllm4ZtrVdIbT
WkYg0b0JTNBJw2jACtrB3p/wAFYot0yuzwmVQav3D1htwU6wghEZiisMvm1EaW127mz1Wk75fZtR
g8Wu9KTL+oOZHNVg2iz+5LAH1TBhqupqjNPbdvXLApt/rUNLR79sz+er98iE/jZb9dmWV7gQPt0m
i7TeDj01vUlvfaOG5rtZdeY5fZq6dl2UenjWulOaGwlzflhIuB84xhhZ3jxTRXS2o7bAXdA5+Vy0
Zfb7NoTBa2TBEGWbpauxvC3aeC9ZFgihHYil7up3V9Hb2uTvKsp0dlXWFDa5Cs2af8FP6BNWnsm2
O5jzl66zk8RLGGi96Hwvy6zwe5xXMxgnAjs5rJ52Ja16bteUu+6HxXEURWfGc9unY7DH9hm3kT0U
6DbRJd3mqi2R2gomlOxdfM7p2S/YMmEMWtfkIT3nLA169JCOUbUHOGJdYZYAYiW/9jPUjUqcrM4M
FZpSerGNAf1tu7u5O11tKt6bengq2n0CckHTiH//G02bFaxpyDO69q3oupNerbucv69o7GDTQ/qm
w07anBjkZ1+2kY3avJA4YLvZGZzaa1FX2C+X5keH8gd+4gcXfgp+WzcXNE53zezuTDQV4X/DOgaT
fRSFygoVWObbiipdEXzPAJ4nFgR9Gh/jesmPmvFacwxr1IPboFmzPBE48/LWDLhNXywPdbWxHGz2
1qELoYazq8inGLAtZFqy/Yk4xxCqg5ALEsnR9Mccy7e77AB3RVIi+seBpdPie6a7n+s6Uka9L+xp
R9Yq3JbOOssjUl4bpwxpefDG34MQp0bC1HhdfEXso+q7Q2FdFkhTfE3JlCjsWw6OOKKgaavjsgeG
urAP6lmdHRglEOQv41tBTyQ79zyPFtiQIGg+WSu5K0YnHmV9oCXKXhAi1nE/aMYFJme77eUw/UKV
WaE1FefNrgClZ9IUIK/m2nXSZFo076ZEB8IJQYwMPdYkFtpOTvORWy+zhmN9Hmz3uW3h6JMfRFck
OtTE5oR2FkadjXbjdreQGhGqak0VlUhq645MpzF2KZ4H6yT2bJr2NWcBCKBY6AC7KyPyXPqy/SbW
qaydd3h/8B184MwwLep9pxl95NGESHKJFpOEvVYkkwE9e5bFvLIisHZ2MM1E4Xne7gmMhBMkhe2c
uvUdm0W9K1MwHrc0rZhzls60CQx+1CospiSdbfKbyfaa1dWvquBzxHWRgP0PQUk/vsG7Rz/Wovis
XGc+5e6x5GNaKoam1AAbDtiLfhkl+KmlNRyqwYLLogeHKXTii3mOBqMBiKU0H2MRjXx+EE2j+R3w
X7+jLoJhYXQOi6smKq36xWb0l77mLWyWeydExy+obPtmN2W7K0v6GJrs0bMYoo4+YD1iDlHxJHbG
h4jVdQhboilsbZ4FrWm/IHDo0vPh9wAH71BGyoP/EBeT4TcWjrlL7YXTUGnB2kw/a2PAXzTjqwCt
16iLz4U6j6wvd7UeIZrpVNVoEekKHm2OFYymftYa96ymUgZNRQZfEm8HTyXiE8k4XhU0IMv8CUHV
7wxHhGzeW1XVH+xrXhIZuCsaeT0+LogVsNEU2pu7Du/tyN8Kze4jW30ghwOmVZShuLAfJSda0OiC
xF3p+plL+E54HvqqphatHZqGkqrLhMhzyeHeDHch5psCa7TVRtbskbilrgwW5UBVC4APIW3hgujv
EKA+4A1T8w6QvYdmWQXtjNRuRNdhQaj5u73KR9FPi0+MdvGZiY5GPv+wZFP5dk4q32h5Avah5Y9I
9AgAsot4KrsW50BkVXXowAsCUzYwkPRAeOO+HXoCb6r5N1K1dx01mlCgobDmzSapwLe3chF1jvpj
gvEA96bEYj3OlziG+vrTmeomEOx7450DbsIBjtruC20gACUGHdGlheMlDLkDsIJYUC8PA2nHfg2z
Yb1ffioX9ntW2yS9XaA0M9EjFFb1E6MStrwLi1vsX4aTqcBBhkinL08CHYXffkgdHoHItzN90yPp
MA4qhCsL9We0//pJO9kjPxW2nfkeA6j6DQ/+j2DS/zcA+k+I6b+HpCa/6g2G7P8XYKnGBm/+x9+h
yv8LR339QxU//pD/JwC2+49o6vev/Ymk6sbfLFCBEcmqeZYFpjxYNH8iqdszlu0iCti2HaCZQEv/
DqTqf6Oaa8EexHUcXTc3ntd/AalU04wN/fR01/Tw1N+v7t8AUr9Vhv8Eo9rUMlzbM3Hgd0Gu3yg+
/0AqUA1M6sA0AYcHStJuuBXQrKo/cBbwXRX2cgeEx50fGmJ16O6CPu2dFhfDhMomx1HAROiwaGIz
g6EzbX2ve5Htq9m82ssTNY22nvP2iniQsExoK/1yThw0dLybU//w3HM2H112t/XH/x+o/w7oDwuX
/26gPsY/qq8/tiCWX9+vtvEEvn/lz0Fqan9Dd9szqQe7OQMNNIzFvwaphkEKth/1NMfWPXvTuvw1
Sr3tKXDhUPOYoJK5eOavQepaf8M/TQfRDOAJ4In/wRD9jsX9ryGKFwfFGBWnZ2ISgTL9r0JZbQv8
gdZ+jCe1+ivyn9LvB6DMq/C1TEgYl+XIV9J3ei+weIcLAmPPQkz1hSPjaQ9rcApBFSR6lTmAIpBV
b4bguwZtsRP8rt7zvKl3wmTaaVxwfPCrwbH3IBLcIDmcg1HOPpKUWKrDoSLNxtyMMTfBQ3SmF7ha
wwBnpDjaT4RGFeRJPrbCRvpO0ZF9Sz5dQ9RnXS7uAfBFrOk2vSFiC53uMo90kbnxCOH+C+wIU3TX
pIsAzNpSpwwN36QQo57mGTfhh48NwWQlv0Kh48JOu0Oyaj7TPUPme8ALE5ilbuzzupUHGIV1QWfY
azDm3Ewdt//roc70kMgh3wN6KQ8G08rDYFTwIIVoCx8Q/TXiqixuXdUdsAF2BwgZq1BD1zykhpfd
/2Hw/bUO/SOBw/wX7bhD4VGGoWMZFjqBuu58P/8PC4/XCRs6JgXw3puZ34PcvvdcLXIHT3/Ofqas
tIbt6jvyn+YEBqRtMFMNTYoZZHCoVtp5zJ99s06n3sO5/A67Lu1Ww6ngZnNSRIsaZeTl+oG1VvYo
qLMGjpzzFIWSEyw5O1tQc949ONvuVwkfSqenPervMUCZOF+1ORCmOX4x1cQdUJbN7TT1mnyyAtvc
kqiBDWSl1zRYMCc3Vpr5yqGu6n3WO2zfuEAyJAnQ3C6PutvVZ4T52hEnEKFNcHa8sf5SDoN15dMS
GWJg13GWRkQF4J0JKlR/hEH/1daHp+d01gWoZZI3bn5ZKe9QTVdZE4CV/9n21WWQ5XSchxIBCqNp
PAYe4azaJNKrh0izFpEYvU39CtLQo46uro88KLuPJ7caDq0GCoAzPVXuDilTptw1po7QmsEKK0u5
N72tGojAbPlos+ILSRJlAi6EHkBIqBKMezMdVi8HSDexg9H5PVHFWUGgEBcTWsNUQAO4TLOWmhIC
2p7adqg3JhC57UbnGpp5fYtC27E4Urd1D98oEvqc0wiP1GsHmVCdDcfBmya8AU4+Ag1eJBp8mB7c
ygs2lOGkLQBTgYCeT75ARHfYImspbjsHaCXtp2Td7vtcLm6QlVSEEPh/kEaf97TPRKjs3ksR8g0T
0A5CDTSEQBuBjy30gv3ZHUqCVPDciGb3pXKZeW6JoY6LsQTahtUrq3Djyh7hE7BliVtmiw9PYLE8
j6eict3DxjVEsAeiDMffqyBeMsDjzZ9mNsZsS4OxacFiHExFoinv18or86wD3tQbNFbAFfhYKRuR
uivrG8JEIix+IO1XRn1GbH0bVmTtI+4tywUeVXBhrseXqmOngudw40W827EB+qYAinDs6/esHead
MZnmVoeCdoRYAWAt7AYTJjf8flFD0/tgNKiTcF0NexhuGMAzx1uGqIDjNBXsykz9vaXmK0xpZ7Qp
M/PpGnUWMuzkTusdLK1iJ5CBwRsZAQPPtXb5fnCGSQB6QctyXlkdtWi9fhbMDajCWXBt+hcoG0XM
SD7suPTyAO7iejI2tDiPOLbEOXM7HDO7SGIUfPSKBMgnPjRzp+62mEHuQLDSOXcQdpKZ7GhM0y+H
mcAD3W5IZiR7HG0Jbk42tkXKZ9jEoadio+WdP8oymcw1v0G8qWOBZyhvRsscgqIEXcmE3vDgNcgj
5Wii2E0e1Y04ktyaj3R74HUJKJiBOkol1Y7OiJRpTGC/IfvRsoebZpL+3o24mwbgHLHCMoD1VX1y
m7E+zQwOaevsllG+5DXajhihhA7pDNRiskwH7BpL3CmZ7ms17iZuDA98JH2HREwSwhMbqHdT6bHJ
qv4iG3eOqFuoQBUHm3T2iXu5fXK3v7W7MRunwzxJ3R/nyXlAcgeP5oLXJ03t4c79m6BVZMNYH/RO
Cwq6BPcadBy0qkJjWGHuXq9GiuSaM4Dp9dBtDww2mrHVV3/krW4fPCh9sUtyHPL7mvsDzivx9w0B
nwonb3M6KDiYxf/9joGYp3/mL2PLsB0bKegaahHbpsa/Uv5MIT2YxzYsshhIdcR0T2POmigjRQOG
QCf2ExrEJbg8N7On5a102Bu2ShiLQnQWVoatnWjbLKd83xs1lt9qtSOcjquwMPnvVpZg0xgGO9s2
qNjjCuH6LPP5xNDKch2TBshWawJQtMmpyxcCWrgB3+/B0aLJUUPc9LxPByAHEywKYm8oxxSH2jmB
R7QRbYT1hFnN0TUN48SaCqNyzJ2gMT07WIbu3eu1QPHavu1zUXW7KsOMQGRc/sB84smmkACprEsJ
Z17Ka91L58rdG4wYlxJWM0eiFfALEOUQo0hwkrKVXWj+AKwmTwts6A8Y/IGjL/gKkXsXmrChD5UQ
ML5XbvaCEIL+Xkzo+dg/gJ4xrHdmccW28+xMW99PpflBFS3eZ612fY0CKuoyE62T1qoibCo8Ntyx
ejEWdDby8gL8D93RJbfifHXKa0YYKEHTb1fl+UnvZxXqsMPfu8jv9AdpNCk0eRxOnLCRt8X0SlRb
IlLbNGINjHXg6dWwg7IckEivzvDT6UEIwCuWTvaFa2A4pJfFgWTDmRt5eZBEzohOgfEBgB2f1IVx
AIP1CrjdfCKobMWPJtcHdJjH1Va0jY4p4sqAta5TLOBm0OHVKBvY5Lf2kRVwWDWMZcaWavW7mdUg
OaGmk8NUpoXA9F7B1D/ZHRqPvYThvuYWPNFSsATNl8ybdLCRBrDzuMOO4zj9HNkIl3AyXgRUsaA/
N9bVEjCcZktJDggK1NIsM08QpglInGv5dAi/tR7BbtIWX8w09zMHK8WY7ZOkmXfX3QJUgAXsL9Bx
I5dLss/mmiV5yV9MwvmJqjKAg6U6lLSNQaBc9q3osyN+zdgvDkd54OkHd1r1AwGxAOOt3a1Koyls
uWZfVxKf1taLS6aDUgr3iz70xKolLS2Fb1orP9nbw9ruS7WCx1FqWqLgw/KiwDhtwRIYkIeeAg8G
7due+qhC6X5ZmoanWGsq36seXc3mR9+AHcssMocCLL7IRvymXxEX3RtB7DNIQEjjgFXi1fCmDq2Z
ZU6zlXUxWfS3vK4ouLQlFgPwDnyrmpCFqCr7oa3NPe/KPi0riqwjb33paujZy6LLcPyc+6DIaXZB
z1Wh1qW+azXwfwKV7gV5JGLoENGllwfhAp5wAPuP6/jmAK/7HChSEipA9r6FyuvajiouWjt20cuH
vrX7CQGH3x0nV7knB9b9pwWHAb8BSrl3tLGBzwcDoKjjwCIlFwe3rsyktqV3XvTVi4iloZRCtCJE
IeW5MCS290LSHYO1fDBZLY7aemtECE3uw4zP4A+VQ/shhE0SuC71J95XPIDuDd1ZU+NH1Hv8iMSF
ToOViSnxBr1TNr7MhuIIAV5xXFvZouc4g2k7GejE2+hK+QKMjMjRPXGAwbpA1pti4QSPBYw6nGEM
NgZEJ80RbnHPmQ1GKmDnfavGdk8Xl4ByVSNcQS/7G+wL6RVGu6tCemdjdu4Xd7w3UrvmwUaUiz92
Da6zXjdCBJq6s+hvRlmc2oUBosgG8jIKVLgOxcqkQGtphxZBxGveX4joXhVMLIDHeypYNASTtxIJ
MRKWLT4DB+7JivXcj81voylr9PSoFoh56eKZSB4gURrkHMbR5keLNYOHPiB/cavZkN82yqOtN/0h
W/ddp7LAaUthIG+2AANMVNNmx2EdKcaB367Lj1L1aG42n47luCldaI2KrDQhVd2yyyZWh56z2jtn
Bf8KZvS4EZhXk3xFF1c/AqS24fDiOYGuYJWLwwrWrar/ygvNBcW7048DVp7jWKJVyevK13qYO7de
5qRalqNNXvafmdEgVmQgO3z66VQqEJkbrxiitnfV4fsBKOWMjeTKEInkKxzQE32C8/+q5+qoE/EK
1bfnF7NhnljGnZDUTPvCGuJDf5tfFP2q3WErf7SoVXpiV6Po/BZu9/H3wFJxk1t2quNbSJepcvw/
bxYMS3fMRGAVRX11WIRzKhnIhmIYxkM72hdEbbjHmo4PJXUKUGsme6AHIwXRDrZRRtptD0gdUXgr
s0YrWjZIDivUzvTkkQ3USumqWano2j6qB8uDaTMFNxud+Rx5QhXLw9lyoSwqc8y5bz2AJCXSrUYc
/uFtb1wGoUej0/0yc6F25bzwBWyxbsbAc8Dc0pF7BgbshMzrnIajNjQHHD/B1PX0EyiSkz8sjh1i
S4t4vc7HYnvo9NYfwL0+yxbMU1G6BpAkRKDAH/LU4GBxGgV9p6EOPn0yIa/lMCj06nHwwkFhAOmY
V008wxrz0MP3pSMwl6mmXD/VnntHRvkawfkMuSZEs2I+NyoAOAHvGaScLcXRm6WMDWpVhk+mftnn
lekdvh8WEM0cJ58uci4OIxgep1J6aQPfZwgO16FNwNbByZVnxr5aQIqE57/YaaUCJxLoN+oEBB+h
e+4Zx++HSVIPnJkW/rBGMA3ODJhVNBQMPqcJKuiv0IJBbg7W9QTRNBQq1KI6Ny50tpIuJFWF+7qg
77TLEOeojdV40kZd/CdX57XjOLJl0S8iQAb9q7xEmVS6Mi9EVVcXvYmg59fPIvPOXGBeAlI1WplJ
kRHn7LPNo5ymY4iLCTpkmzCQuNZ2pvIx3Jic5ia6T4ex2q3mLMNFjrT4Oj9qOJmeTc3X8ThJWvim
lb4pY+hlxsIlgUprW5V70zztGw7a1akzLXPczFJvt3XTTNsha/eyGsZba6EjN4w+3v23Cod0fMSn
D+L8XDknUzOLt7JurkqTh7Rty3vlps2prRvxGo0csbFMP4pqeCiVaYFUA1YNS8cx2eyXGSf13E9e
IKf6PndefPL6f1COdPf46GHz/UPGP/IQgijE9nGP8jP6cCYG4fkdyl35hKcnb2ZV/cg1/ZAvx5nZ
+cVbOzGjNiIiRBkczEsPFmfMHtNp+pUJDw89zzmU6RRzy2bcBsLZV4blfaKEenG8yXxBiryUskZl
jDdCh7ZxouyLU8/dVbcAZg1KhxOyv+QJYpIVPdRKEyJUPfTlW6UZ8qSDr8HdjQ56FE1n12ybwPNM
62S52clSY37TmbbcoOH8zmo5HbOxlxvMPq098T96YKrS2kvlg6NVtgZRSU5y26ZxcvCF+ubBPjis
G5yqZXLu2T593faudqU5JzvmsIpGPFioAjeITN1L6zbxJk3AF6AGaRsjVd09T5n0E2uSI3VBqjOS
OLHpsIb42jjXD6/KHKlczDlXCypBr2V44w9U6clk6Po2V9Jg3Gab9zjfFFEcPTThXIGGEBgxk0Jh
HWW31q+zG2X5HxPzm0Mr2p7as/XwAWODH7EnP/nyd6MkvV4XVbeSig4u+fLxjVPQgxeO8QK0L4Cn
zGJXt7l5yjN8+Sq95EBJ8be5hrrbBHmRYPYa92ct5cnFTOtWSne4Ql5CqwFLe1ksAnHsyJtvjLaL
ndOV6kClJ3f8t/Za1IO9U6XTHK06ee2dQQvwLIHYPmb215YmhAOZriXZIXQWDRWbwCGe9PjeQJ7p
DEt/y7Wx2zHcZSqfGr96aDnsqjbUuGXRwpLuge21NmZajdCdxAbTC/2u9bBhOvBD2O7+z9ZI5yN/
SHRTU1PtHC1EhFOZbC3Lsr7q/T7dJxV+kJYdQj7uQEhSI4lvpRsJCP/8B9tzsseibYdBPcTAPcnN
9HhGsbBKHiiUsrHhYa2Qc8hsGu+lkzz07znioO/tvFi19f4AxPEeSS5/20f6k75J32jt5O+mxPk2
mVX8FtYieWS9DUe+8ba1LhnPF3N9I+PH2Zh+dU+pyh56o8oHZWnQqPGiLHO4lXajniYq8l1L0LKN
V/eL76XGET7H7y4u+38FHeqF8ek/iSxOwsv9o9bE72U7Gi8L7UQjJgUzCC3byVBHqVZTL9LBXvKS
D1d560GaE1DMqLekrsEXkSOmxPbvqQ/poCqb/dvMeUoLaNnK7c1veTZaG5tTadMnY7e1l3LDqHPn
NmvucKjzcqItULCYUvc44PL67BWROMUgkWGMxrMjhOjEnYhuxyu0B1TaTmXtjYEBCFfF7D33B/3g
VXy+5FcRsDnISnJc4hTw/yqqDUqvOJAxk9aIa7rrOsnxXOtwy825lwehTxG07/6vNZju1Rwc+NgG
8ndCnay7WBbHrbxDxsm0CV1/n2hRdaHgoSET9RTUVQ0dNXWA9ljyMO1Poxv/lRUz3lICFxXowqYN
R7tT8cTE8Nmva+025909IYD5NIuS9LA87+DDz2GQi2+4vHFOTQkA51B95mFdBeui2b6Lg14Cr0OJ
4zxY6rouYZi9wPxXfJEkmW5NvbtmedmgK6msG+Jf88YzcdLFfNcgER0SoylvMQmtQJhiPgyaO1Pi
VfKYGtHCoTG1A9nqJiz+HomPU4XTLqrKrN7ZurYdk/Y7BunFMcST/boU/BujwzMApXH6Us16ccCx
yti4vZYQZtu04WYyJ7k31JA+9MH7O4SGfukaofa5OU/7zp28V9ytz6qe66Cc0/ESonbqavcVlUb0
BDTrQX5ym5IwTn545q/l286ywvv09e6nwzO1c6MQAkqT9camENaprEPaCcNcCLv/it4RH1OpzJuY
XzzZjPbWUMmW8BgIMnrcEirlzVvAfO9QVwjyOLgpQVMYJEma98f1m4Ij+30p/vCQHKtDXDPzETVE
ybAH5hY+0EWY2yOU1FmcR216n3RR0Wvr8RumaNfF0+rcDfJuJb5Yqrz4nBfTD3fssp9dS9Jj4h10
+CBHOqAsqOpvIT6GN2ndqrDRbtbo+8e4G7/VwjAv5bKknTIOwhLv2myFgTZ53r5M235pkWEEGdot
ibX+roMg3wzzdVR0SDRT8pp4lbyWQmUBMX6btkqdAJaF2rhm3++Jo7eDnBI/VhwrZm0l97C8Z5qd
vYSZ4pHQnIKBAW/bpnXvif+NZqy/hlE1XHOCz7YlqOumr8pj3XbZR5LH0XM82HN6i1sFUT0Zl7pu
bI8aFS2sl0xiZusNr0K1G5vtC+cE7Zzg1XJFDABqG4fmJtJb554si0YhIP05vhhKHiaoWmg56ZbG
nvAjfVSKXq+uDgC68V4QnnJNlP/EI2MIhjkaAk+rzovpzUOk/nbg1r6QYpVzlLJEUVZc5WhSyaIH
O6x/1DBoDhq5DgsO/5eRmdlRGPF0tcO64E+o5UF1lfkU1qC28+KRmBfFol1SLx4JwsCr8BbtaHhA
GHxrAXhfTJE1h1DMwy6KmVn3Qv5jtVH6kG7lnudU/xjIEH2xVTQfK6cVkI2hCyUQwo7ALt2tKvkm
7XKEL2lgPFLaQRxr+0aq5pHFMdMHNbhH+g9xAHTzDn3cmp9ahxTSji4yc8Y/Zk7wsFM4rxMWqHFk
FXSDDrr3FpKH0M/ULOOrjSD5lBvcy5xYDz2R6atL6b8xx8RnykB9lxplem5M89eMcfKH3pfhFkET
t/YkbFip/m83KeSNRJdNOYAybDRT+jCImmyLvMkzGv/oTTmiPdv615VjedX9+GCXtLmQLePvzC6X
aMFt5hj10bP9bJ9KNaGuNJtzarcHVfVhQD7cvJceN1pjp8YLSY/GS45BYF5036rWTc7cxNXbbBnh
nie431Zlah4nW76gRbSDdSk7WisnEQ6slVmR2GvB0gNZ3GMSJzezw5iqSU0ZrIOVr2U49kVYfB12
67FXOoK+UL9AvuuCslbZFeElM8BOPw2h9ltrKvMwFH20FcWo75gbJVdCtwe299FFw+gUj7HP8VWW
aXS1/PEYGeUHh7n76+wwSrt6gC3HKEa6VnXadwu93iElZQ9aOP11XdmfRjbemetlz8lRYeD7+d8e
X7ar1Z3qHPGbyS2+9WM/D0B1BfmYPRy4Srlvled118Gsu6uNz8TOEnSs2qDBr07UjtARvkaSA05s
uTjBIGP4XkRDfJmTKn61wpbpyuyog92m0QMFfIPIJdd2PWjK1ivq+TZp5smzpH9bl7wnqylxIf6h
Obz1YQSnXp9q2KbxsCMitDxqkT3ci44rFGP8xCwucwOp+dwTnvdMQ4+xeNsfeWq8p1+0ZKG0nXks
XSu6keAd3dww/5tWldhEdhlu1gsa50PxAOzsAgY2F5lSbKrKobp3c8PdjAzztw14EVJ0S3pbj9tn
0zT6jGqQ1tqg9Q0a9sgAqQqR9Nx3JCvgdptE7EyCRCZGj1jIKa/9Zk+FfvBJMA8Iax2wAmsjOFgj
OYacmcoKiHRga1z2x/WVv2ySWdLBWayNEOImtXk/KP/idTMgoh0P+17rFMEgI+O0STL+Wt4KR/2K
vLJCC0Hrqzs+sia7B6YJUf+gMU79a4Tj39WCUPz1Kk4ceZZOFiTpbmI4s9TpueVHNy7dz9a00TIo
Lz93Wj5tR6s+zpnUTsx3CZkdLGDUFBjpKtJy2HpJ499I//xXb4BCwX/8N82oHpHWZz/NagzChqNi
HB39Qa5pfmrDLrnUpZ/fSq0NiJd8jTX3GmtqDFowYAox2gY1gU0lmY57sV2/GQrjgrz03wmDduio
qDw4wJ1FqRS9OkwGm9oG4suCOstbci4TB9ixc44R8+I3/LPwMo4Ra1f270EcvGYC57e8dkekMfwH
Hq39OtItHU1gFYAOX0QVuDx2Hec8xn1rmU3NJUKXHD4p5LU5udniTM2nB/xBerC+ih2TV0b1F+lU
eTDm0A7mZUmWkZPqUwjGVXHEAci8jKljXsJ4ni7ja+W1GnbLDrLPOQLrQSjN1NcUhjxao6vTzCjr
JY2B92cfSMVwK5RDBqXFSIDfqbOoCf3BseEQJv6TGnk6ST/EOHIZL1W9/W8et/ZxfeeCuTZx6m58
LATPSZ6VJ19M84tTzlfflek58yx8J5fFd+v4ZCXxd07r5lYuS9tAevVrsMzJJdvXnux3ovfEISUH
d8/pnCIFsfUrcPebHdvsGj1XamyzH2I+ORnNTJX5zGiK/DOyneyem1T+sQ6HF6ub+/pPFOTv8Chs
B35AGEI/1cNr4ZbatSSr3nUadYmTMLxaVp0inrdeTaArhtd1NAXrYncqAViGE8xG0TTHMk1eHK2r
T/UpSscaOVomr+urNlaPOp6TE/O/+OoRGnNdX+UzHjyTI37jjq3OnWW8M4se7+vmAw7dbOJ4DA+V
yNG3qsHnOLau6zsDLAKHBzvZ5ct23+rCKSiOOD0qNKo7xWw60FMsHTft8tLKYviQy34/LfBZvlby
y+LUfhgURndD5/w5TGZ8GAyNrLBBDZzcxocgWDkwFEoUMfbqqNM37AqXXLQu6asNJrrFNZfofJDi
Fs5ZTEwunNYLymWxZxvdbkIUQaEtw6vECszQMoMBvic4m3mOtYZf0MUpBdVB1+/SNgK5XAp3Lfft
HQFpEbUvc+N1CadZv2bTb4y7vWDdN9al9ofunHXqLfY7ar1yeo5jk38aYCnEBVymtFUH380c3KJ8
/85dvmnxjTiul8D3nHpvMt3ezo7hYatTGoQ6xkoDuY+wAXcc95iKoXnYpOZesygajUOiR/re6yP/
Cz1cIUR2TNIGRcABX4MtjIhjEo8iIRzTnWvUdbAuVHvs4XUe7uM++1s1aCj/uzT92G1CB+2kzhSs
KrLhdV0grsInR2dtuIPxtFGHTlb/RFaTIO9rJHG3fv27DMdTIhNj1+S1ebB5Jt9dG7EtOOCrt2TB
I0q0YmcoEfKl/R4HIqjoZeteSPh1L65PhEQx1t91fuLds8b0a1FjcUQ381NX8U9LC9WvVjEGdaPx
A7XosBciZfZP3DQ5xp4Df2JGf19P1lO6NDxO3GvPnuMsciBzzJ2t/7ALuBJuE8VXMiv2eupMxi4q
E341U9oXWtOcfFu32NddbZ+nFSFcFphh1VVjRNbgRcAOqTO1hjTR5mopaIx+w59b7BMdukjThfX7
FFrNxYKWmbTugaG3ccnnWiwWG8bXMsh6iyt+GIR4WozsNBGBSXclmA0iumwPjcbMe8ZXIY6H4VX3
9PCQekxxUeeIYzUw7fClmzxzw0qOY6VMuCfI6ddjsAwjA/9Ir4DvoJdn4qEIVf7fw0XCsDvlSCOT
j7VQivLSeZGoRWyyNNBL2rg+LiMiq/i39KRz1KC5HqMJ0wLHaKMLn6MCK+7OYCHhvV/MBnoDhpSn
9HtSpv6DLOX0HKYiYtQSiQPJeeVxHTBVdlWc8EtjGt1L7WFQWSRL/1ckFuPQuGQoVqrwJDXVHOYU
f4JpUn+S7ndro+32cwb+JXjctoAzFZgVT3AlYbpLGGNTPyUv62i4rsNzVP4yCUd+K5wZfN1+c71c
x7tyQXdF5/2x5ezdswIBPsr56Snwntx1uv/smmG+pOS/b2CL/8VM6NY7rheoMaL+UFOpb1PK8t3X
lM9J3wynby5gxjQCoRKAgTPKkaSTl1GZ6QU5IiHOyH29cOkgeFA3LmEbcBrgkKwsp4y86K3X1jVK
G+q1dTF9MHyqJRDw2dt5sZhaNtEQtHYK35JCz5JdOMQFWcsxpjJT5J570f4mngXjsn4ZW/tactGY
eNoIlxdAEKOdpsmfqgh/O00LxDEwi6o6zIMgDwe1XEAnJtm/0l6CcpXOo2v5v8WCQxBk69w849t/
7xwu/HTRK7h1GwS3xXdQByrSMYh1mPBGPvXfusIHoHe4MXLmeUeYM68uQNrGNsOCg9AR+/LPOjm0
wiREIpBysTEWDsrCZrQRV815JFdz14qpPysnFlurbRr0/aDGuavhbwLKgwFAM7zrGHHI2UGDS0Io
ac6j/dZM1e9JT7STx8jtGGda9VUNCGNCqMnQZVfo1Q81YPNhawS8p7HbXM28aDZ1VI2PMR7v8Puy
JwLcf8Yk6y5gS9nT78jPLUqUvhkyaT7eeyXPCc1gDVlJQOzJJn3eQIeIHr5wtXuhJ/Tc8NnwGN9n
FKTYsIxlu7EK/S82QhgaSHwYGMaL6Ewc478DVg9m4kVBtwD5di6hJjlMwAGkLjoI/GV9BXUHLXak
+YT8ncPlMFqXiDooSBNIepGfPxsdv2YMcu1vQB37ec6GwKKsx//ES0m2aoeg6tw+6FHZ7tHukpWm
iRqniEjejGVB3nCIvbI8yywaAyMUQwB39tPvB4csDPb6fbictOviKFViBURVtocBHB4rT6kXvdfb
fWLVctGYv7ZWOF2KuOxOX5w9Cf33EgI2ovkZDqTBOHfH7OK3psPtSbcyeWyVXj9rDX6lkVfNSWY9
D10ZLuSkJCdh3aGDIAGedmaRspCunX8oslKDma1vM6NX6SExYAtBCb3etXW+CG0mZ96XGffF3EHm
3eIlRix7inYLUaBtk7OeD3Q1i0r9iw1KHd/smox5C+StDXv5HDhL96BCxH2+5BkBgTni6W8yAc5t
mKgQFReShoNzFxG4Sg4bWI3ukUaN/UWD+mVku5yUw1PUms1n+dmzO5Q4zj5xGGaqVWfJFz1sDpvs
mE416K2gD0va1tvnYT+9QHkyDpGEKSeweDHrqaOajMHFXHPcq55RUuwa3jYqmIXrqO/qjZ/Cvasy
jcg2qZvXVvTadgprOrosUxdR0yjtvbBCU1YM1teNls5MjpsQU7JUsMWKpUiSQyIY/MSvnWt3u852
uze4kPVrh9aWoJrLtBB50gjgtok872ayTT9MSFF5gamXP9Y/0srTrtKYLx0hXm+lKObdmOMBkZdd
+xoa7tkXghpCWfHNySy05lNNfQlV5T5xF+6M9B+/s/wXyxLOsadEwICA4rudOV5SAx4LLoNoETuk
18pOTD7IOel4D7KPJe0r6cAbKDb4lYUIzHBGa9/qnqDenHjkfTMrA2oTcK9Q+qOs7PQAz6hbWJU9
vJRleF5IJhU2yVFdZHuPvIrZ5gSn5zqCdNsk33I2mV+8QL97H6bB+B5awBeC3dFrTcKhNP8bs7r2
pUhXwa5RvQ15WKGpWMISoj8EyxRb5ej6y1ygfK1h+YhYFx+Rik6WqxvPQfbdK/PIo50Q+NDqmBHM
3tERyjh1feuBZoXOi0ICubNH6rCayJb9vDQpGWMDi2b46y+hBZd3e3naYEU+7bhvb77mmltTpiVm
SEJyC3flv7Zo/wCP4MPBeKRJXO+lgXzR2QQuRgPclKn4z6um0fC7YbaDK5/5x+yqkpMoNB7rkjl8
clH23Vbq8Z95qoz3pDad19rAy11ZxQaBsv3mCAxZ6E+8j8ShUtOVcVEtqa0QzJtvhhw5vebmo63Y
hNzZvmtmHWiyaqC5dSQhtCDTchx3mey8HQ2V+CC1Bh1a1/ycHB1RbhXXH7rhv6JDm38PvvZS6d6f
sZjYeZZfVJkdH2JUeIoKiNEz92zEF/MKMHoyfXBHmKBiT4sh9w7qvFufqYe1UDg7HU6ojMS21pjJ
YFUoditRDepSydhhUpArxEdfiviQ6Vg5uHZ7GifYgOlC5Q2N7g2aqLUzRxjtFRgDHWyJ9wg/1bCq
PT4B00+NGY8bWwm8aM7/Gk3+E22gd/ahVDkjZJ+paL9hG1eeDT/ud5IQeCB1VIv0w/gwjcJHLZrh
wpfb7k4bBvcp9Czf9Kk86B5sPemVt3wQw2vLDO3iaSP50t1h5rF5KZcfVvV7Giz3wHbRXsY2hZsa
xTE8lVE+a1H/6QGnleXEb6aLQfkQSqYbwiwCv2wpWqCknSVI7Llzih8GzN6tXWjhAYqU94RAXgR5
q/2qE8u5hAXtgz+U5btWFH9FYw7sU1Z8Kal4to6GWiLpHeviDI3/CUbwmVtZ+EgVfHs7Y0mRk7oh
c+MJOftbSAuyTV2ou4nuIP+Y4vh9NGTy1LxwN3Vu9SBF8jTmXPiNjdzwWA9euslcPdq7ouNwTRKm
35UnoEOtPQF3JYT2LgeViI3he1yidIBw3b3YsmEmJOf6NHXtm2622nHdK20HboanxWcrgw2gGziQ
yNjOf5phgplYhmWvHbkc0JClX0kAfAKV1G+N1h3+O3r2qaI3ZZ4qMCzY5OtjWAnbOeoTFDtIdAMa
SBubLXvsUZfGHg45GSihSP6UyVTsytCBspTl6YEn9Zx0Q7P7+oxae6SjjcfVQnSL4+7b8vCc7ClM
KPanv2Wrhw+ptPDBWArP+S43D+u/1QwIIW6Im6g954HcdZPCLmCckPvvLrMnitqq+GAANG8HJ3d/
pPLTk8+pe+FQmn/FZlfu9KSur/WYvWJb/NPvfAeuVSE+4SLvknbOL3mvZwFW2g/PK/H2Sofpqi9L
H2POMyXmGz8MT5wp8zok4/R+UToXR6A1dvRlQ3My1z12nL3bcXRtpPTVZlgkNOtiLzoaSXTp0VLq
WoKqUGizMOnUbviJfvoc89U41cd0uTJjUWsL9SjauDkccX9ZdH+8+PCeLiY4+yESur0BJdLvFdly
70VUFTj0GfOeKrA+DTPWC5Zu2C+9nv9gcKRf0ADZL+uSTtatzPXu5Kir0fZ9u/GAIPw2T751ZoGR
RdYlgdPV4tglIg58dyqxuItDjNunlvJ4Efd0xXhsskSdV1AnRTvebuLOPeW5chBMjfIce+3VWpik
7ZLVGE7N2V1KSbkOxTJZniw+Is99EUC0FMH6Sht0RIM5aFpaHG2lq47ZuT5d14VTE6+0HLrM2rsy
MPlPF2uO4OOR19KJ46dhBT1Fy23sy/kGnKfPETyq0HqaQCzHFaeaeybBwMBvk9+KM+ZhxbWbknOL
9BJ/tnxjSsouKurbQgXfDJ75T+63Y7AuWWr+51WxvCqlCy5q9ntXg+G3he1rdTCm8kwcOvxKXloe
tJd2CY2lj3rzMx6WlulRD5Pj6WJsdVQzGDPkkZ0mI/vKf0wf67QJsMuivtJ/WM7EIKfSLj1+Idds
4Xisy/pWr/5B0NwENbIjjBUq1V9Na3rqI+05sPkfR01D0I/uEBhdPJ7cvj7JPJq5F2igpkY0xWZ9
XxtvUAyaS+3p5OKNUZ8y18UkqiqbZgPZJLk6Y1ksAw+OEHfeRMlYZYcy8o0NDrBu0C8LLCc3SAmP
3xTzoA61KbWLKeaHn2biEcL4xGjGdnaOAyFxjgxxzH1Jd7JMxnQzM++mc2pNb2LM3ggIGg+nnqZ7
nGBmWlqfc9r6DJVFe7Lt/hOhoX1CD0tOpAXK47NNOQnWCW32vXB1XGab6leuCNOz3Kj+VvpMflvs
fq9Yr3XnZIigNttThQUCw+F1DrHOeRpLPek/zaPTSUYO8YCJNJOgSwPnpoV+EHZMLgtaZ7LwpmWc
ry/Liv4nYekepzFBnFemMEb+d1F9CIluyhOEEjpNzTJqGGzYtaGgUuaNeIMTogXTSoxzyuo7jrPh
sVxZCK2IkNTXUb7tSly+kOccUazol3WpIAVeOlHiQYYPdtKW+zwaGMJY+nVdRqvTr+1CBRUjYI6p
brL1yrtlGPFWOKkHNZO3eW1Zm3aAGOqbrUUYdWSj+eJ29Xvpnb0UnPj/YNH1FZIR6BGtle7/36Pb
wdrcMqOFRb3MMFbW0bqkU/Y3qiMLsnWevfpMyE7C5AGbB4xJc6/7NeQwBQCV3+BffUYaQHFSFtjd
KudVa7T+VPfL9yvbCfhXp0sSvkmIIgXgf+vBOJ1PdO3GeT2KMB6SuxAr2r1S1u8wtpP7SiwQmvPb
061bP/jZpSvdeaf8UuBISFHkdUy11roUy1a2AIVpqz2oepcYRbFvCxv7Yj3FSmvwzVMWuib0qDbf
mk5rHaKhhMHmhTRKIxa6lhLzGUjkCabU3rXOSQ+QEKJt2E3u3bFxDiNrSJ2OMLu6PznYcY2oAsed
ykH7qRB/cQExaun86xT+rSwdGiIWSh8iskeeERB+TuD1wElqxEjwPaJd7Jofs96J3+uLLNF3OQnt
FFkpF41Z67AbezwChUb+hVFHuJINw2hv8vEK5Iz9RRMTirlWlRYjSd300WVnDiam5RSh3XHVaXSm
C9PibN9ONtpVj30696bsixHiRSreTU2YH2ev8F7bwt0Dw1anyZ2SnZPV0fGrdceMp92sQH8ZzuWl
gvUFw6gb8MaGNrAuaCFBs0fcZpmmGNibYmg48CW1lLfoVhdejk/zm3NCaSRIxxkcOmRU9JTLj8lH
qTMtSjWMhbTh3YzVYUq3q+prlVZZLULJGii4RXe89WzMLfBFNN3gmeLhel4fnPWZKRWza0fhTedW
dRSQ6hbBuWcZZBQFUS7zQzPDgfcHFeHx7CanWfo6+q20vhmpixoPc7VLVf2zEhhHNufU4Ir1xBlm
AAXbCV75xreqATUBZp3rMkZmtCORwsfvtmwOlddXtK+Tdx+M0Hv3xuzjdpa+nb6uCz71cI3djL5c
9TtRMXMG057lxZwtTFthcq9LVCHhyFz/Xod0Gtusscpg0PX+Pv3fkht5METdTmvjf+BXFLSN/D6P
sGnmreeNOHEyWHpYVaFd/B70IgNJvWbASJhphqe4zfJtChMDrhEo1bqIuA63nQE7OScLd6PrKRBg
rI8vnTT8m6yyP+DX2KfbMnyiw9OeaKtPTylr2JnoYW5DZ5u3LLKKcwEH7bzi0cliNhPehMR5XHoZ
pHdENJsxsYijmBsPoFYifAstcSRGcVxo9ODfK3ixDCwy6WG+qcvyYCMUYbYVl/4FHwzCD9D4Lsyc
xGD762TD1dd9Y+8iAP6CHxAa0MXwd+OJhrHpsuhglOMfCjX9Tc2y3kODtO5TjR95FZb4QHvulX/X
b6oFH9PKD8k9fg47eWWYEF/TZea1LuHyNqETQl6Y9FCIbSwXK204DeWc76nrlm3A/seM7JeaAJ2N
j3vIe61Vd2kO9avrpv5mgL4Afdf0GOY5RCCAymnO5F4quqFNuqJ+mhVzLMfmqdbNX4PUbIzMDHnL
/PS6vsv4zQLdiP6WBvY8Xd6bqA9b80NmBW+xZD26JnIZRg/Fgg+v5Mo2w2Uv7g4TtEwu4jT+Huv7
xI+o1dILem+Me4yz27FXRFV8sKYKBDoZOM50dRwZDr2Tf3kpU8t9rO+kbBatjEI857j79btsYaa9
tHMP2m1MR7NEpYBTWuNusdlJLuiJoVAtteswN9OZLfQUQx8/hqr6PWckm29G9K4Hr4Y1bA7xZGwm
J2drhj8ULv82TcI7rBXGWnNUiWJUCN8cQ84x8DhnTrmLl7UzsQ3PSnMPeF7i7jJ6GNK4PrD6YEta
oMQlTRM41gLJ2HS5FT7pAhC2Tu1jNAZza1Smh7yrT/54EQLO5Tko+uRk507GJ9bEU+AFVtIzJJg/
YZ/bxfDxjch+0+zq1e3C8IcJ+4JL3W4MVJkv6wIs6yNFij46LzmpFdzHhFNqnoVQ1FL3dAE95F+t
0orTyi5bfK9Eq73CKIk3jQqLN9MnddSFQjX2CAMsheQajTw++97MZLDWzHRT9Xgo656MLsBn8W2G
3LSPq3/ntHOCqsXyb6h6osezXv1qKvfZ59mnHefWKZvm8bWknaVJWo7JhQokTKEOQ02Vm3PP2vT9
T3pp+4TL+KO1y/IUp6G/s2tz+q47xa4y/6KfcH70aB8PTt4b/8PXeS3JbbTL9okQgYLHbTfa2zEc
irpBiA7eFDzw9GcVRvvn2fuYm4qeESUNp9FA1ZeZK48p3HSrFcsLseYfVgRPjpPMAqpfz566SuEV
hTNvK8zLz/V7rpddJjYdxwqWkNzEtpmfpxbvPx2JQZ/NVZDXDWS1KmyuVeL+0pcOPZQxYY/ojaqU
D0zUOJEbFJLcDPSWWzdNGa5vY9q7sq2vnL3r67LMuCb9YdqbMWpB5UURJ/ymvRXeG4Vh7bNXbuHE
ZJZVzya76wjKbJjo2z/hOWlYyaaqeLTuuH7laZHzLbSy+RmXAMHMgcsSy2t2lq7h4aZetKORCbS/
/4juXuzB5BLDuPVFS+49ma/rrVY4YXYlnnfFdN4HSds10JS5BWf9lliNfuszUwVRCxjZM/sDtsfh
tkhmjfxGHl6wZefE2g3aF9X7Jwryh7aNmqZESTrEeDL08y/8vLdPQ0TeKhWhBF7A9LULNIdBRgbV
P6gQFTIHOzdZKLFrGW7Tu8RdJPu0aPNKtwAS+G6Ol00dDddDYqGPr2jYYq+N/hP5sYL4W/mQLMeZ
UvgVYeDNDW2QShpIlKAQt4pCoRUqWh9mh5grmIxY2x0mxotH4B04XTkI7ZekzI+Fw4NXqvi9bupF
YM3NFKxf9kMjD2PfNJs47WaydclMMjRHwoWRUaaMXTvUNhB0Pj+HIVGWYpkXhyKGGkWiyLty/HGu
IJlcg/m3WtasQ9Wh8ixG+kIzrgVaSw3bzATrS07onHBv9y40OdzmZBF7l4KMABqIdLeJluWHsu4+
ip7Ji6/h+WkWEgbDqNtsWLk9laOdVfxCqjjQUsM6kaw5FXDp+JT7X6IWclvSmdXGcZ38S4ZlHvGn
wrXKlGuH0SENBi+bL1bSzxc37satacIrmZU3JlYumTxMrHPT5t/8LNRB+XLGC8Mck1VlLRyLgTMT
zp8EVK2hLt/wjFN8UeTs1TrDeJszcwi8FIp+28tfWj9Yr4Oe6scpYTo6E3h5nXU0LsP8OxFGcgIv
f67MLjlEfv+TcJQDgI5Hi6xJPUm9k9d0hqImuCRs5SJZl8J5yeGpnD1KtssNsSARjK4GUU7t0fK+
187wcR/2OkGnKyY6pNDup2bWP6iYf+JsyU8VF9SLS1skPXJkhhWhxeNDdiqp4swiDbWp4Jn4OWYX
nOnxydF83N6N9ZGCUQBD1sgjqs5JLSxkwbeadm0GYQQm4YK91PL8o2hDjCpU+xTc857RNJymvP3o
PVRbc/QwnKrFyq3hLEnN1Qa76pDGgGDCUftMfIahjiH/4caVQnsMv2gWKeJZWRI5ubK4xqkb8vky
hvMXPMvDwU9r/I2h1l/YbpfbMiXVsWZ1BmUmLML0BxUzbxWnj8tQuleb7TUMsfpeq70lxiZu3LVG
V98Y/yjmBJGsk81FkJom7WYBJrbwNQ5TYJbkzcZWhJdY8sxz27Y6iAX7YxU7GM+JPJ0MeBq3hoxO
J3sHmDgRUMOg3wWkBnb+AigPAI++vPRjZe6mbv4dVkBUd1ZShFse+By/lyQFDGEBKAeMdU6UDyzP
UjxpVlsEhYPVp9FJNdRqKSX4s4IhNISP1sQfp0IPxIhzhCkONF1sW2dbVki9Qh8wHPv2ntiPfWbU
bZ85Z8FlrDMaWNdDk5vS8DF4v7DzGuccQ8N5fSU4IJ/mlXozOa9DazZ7xE496JpsCNB8IelPOO4X
33khNP5LNERYpRbOp8oJl23cwcGpcQXYrfk0QIRsQpg0oP+w+KwL2qjc2qke7xi1bdN8Xq5tUg8G
hj/N27qwPAJigMat2xeL211N+/sao2bHmt0GsnlnQ7OenHTwseL043puo3vopJx3zD4/ctI7plbn
voTjbJ+YIjfsMvZDLc19Wztf/J6EmCkT0G9xoxcXelYujb1tW/u7ISJY7FEhh43uzl/0okfXVj5M
AmW0uayvwn1nSvOqKwF3Vovvp0TMsIRuIX/Uzs7MpwMkXn4OflK2yTh46NFQBYb4M3CNVNxOtMH7
YE5wFB2SE1gU8cJwL9s5jv0blZWSOSXe+VBJH9KzT14dPaU29vdCPcz1mASe1eh8Qgt/hwrH7Y+O
54PbMDn/HKWbdTOdGJAWYI6mg5tX1hc4pHW1KWo7vVJo9JfruuMrVLXxtU3tc7LAdYmcizTc5DGM
kN3jGR2y4Hh1/bPETk8athmwaLmFdfmz0DbhbGSEHUfzlwIUOctAaP8aJ3J6wMV6j0YtIhmYmi+W
xyWhkcNrJ2xpjZpFDgzDz3ignlOMQRyqrfaKc5ApSIhWRwrl1q3THjXjadWitflPDVP7Cf9R+do4
Azq060y7iBTWxWRrjuJuzacej/j6w9dh1iMms6TLvOz1QvyKF59wEkLtpZpiexOqSJwgvnGVmBkY
WpDIf+2GDGN+W5Rc9UTVfEJVu1G2DVK12770nXnNOjuDCOv4x8+ttz6xF+mkvuWZtVxWKkgcI0fN
eXxG9uLprR7hdknypzIcPixJp52qAkp/pVqk1i9JHHfnRfQuN47WPlZGsjxWKoCwhlcCONqYtrfU
tD6cGZjwn6VrPXEuUiUluuVNw/6P50GMX8CVRVT0UEyhpsGV1P/CijtiePfyawIW4N6IdkAbrX8h
BXkXXFQNWp4X7gfEv28zh0Xd790zecs84PJjPpvhJKFbWX4Rf4cqwrwuTj97JyLd2ymm7xX7JRYF
bPkbOhWZvg2D/JCyvMY47/Z5UqGyW32yczC1v42cUdmkpPNfzCBpTYA7lHc44e3Wz7yNltbJfazj
LZNQqnRc55JB22GQmmOYUa/QDjfImaHL7VRoh0yFaXOt1s6imKiY6qO+oPgCXWZ1DYrKR0vL5jK+
WQ4NF16LU5B9QB/HYMIhj9URgSVdeE/b9IHCdhUBRC7vls3TMgc+6i9hHDu+e2pZX4nqvW0jwgQU
qHH/5NAw292z4uc4slmErVPCq+iNAdMaM9b1qzIzDDjhFAFVsXZ21pyyWkjj42JiY7+VWfhzJBH2
rmJh7xCPnAjnkBbH5tkEr/s+dFRXeb39kSfNU9Y9n+yyus9OEhH9spcg0am1MQ7r0DlK+uZelU+K
p8ILk6gTCkh2dEzJVKsciT5WaJqr1dJdYT0Z4wkLWaZBC9okqMovhLsTQKM15DYHg2c2pPWRc9Dd
U+njdZky+ZYNUG0Mqot2rrQAqTIcp7drov3DzBcKy4AjffVbnLResmi3f4UyJ25i7lRWv2H6jQQe
jyByoKAS/fS/VJpVvepWUd8lXHkQiowGdJ1ZVhRGx6HlOmwiPP4UeshzpyAyoUGfXFPa87FIy38c
Ouf/sZrTPNbZYTRSe8OBL+GB5PoAei2yzIzsMV/xTh8ba77ns2Yf+94E7d+6m55hxp6MBbdsp5D5
kYKDgiOu6/kblMrvw0xamr0DljI12Ul7A1wUOhkfeBxfEWYw7AZY2GfN7QDQstdV2pkU4Plmp3t6
Ekj0eqRFiaEcThjP1RA9WACzXa0vbl0zGRvKJFWPmr2QGo3Kh6eWStfNW1v8XDr8p2VV4NWrib6D
XCpeGldUF1AESlIoYhtSQUl+h3PofEcJnO5T00ZsS8gVY17gOQSHKw6kS5Lda6kfMufsazlFxgwN
OZ7pv2gouCkWE9dHclnUiS/lLqNl3nQaM/nv9NuOhHWZ/Z9CnQNMtQAbb+FiUM4GvJViI20E9jxy
J7j+l7th/FZr2JD/mBxWf8PnoLR18F13FY0fBIFg7WtQX0ihLu9Qv/gMdLZ10dTzZ10Qq2ibIw3Y
7LykY0zMaP4KDLC4JtrypYD9ejBrOBaVjWDzMDp7UAal9q1fjOTCbbrkeSO0iz3V7+V/svyrp3MZ
CCACFsTKZVGn974kTCfT4R8oBdOmKnmDczAK90K5MruFzeyQOth1C/pwRReL731X/v17cZYrNWP6
bV3SgiSZ69OaxgPyz9K0BlVnnI0yrGurNSQeOUh5MdkMwLvdtbFKcA+eL94YDOC64YouHIhGk4NH
hriImJpzMpSvvVLh1oXrNL+2TXpnm+I8bSWQarGTPSdA23k8ccekNTqHFXkv5yYUDKtdnnLUBK7i
8GRpHyb7RJhi4tGzW78PGNm91eXspiVD66j6+ZkfIGAuThGnd0shwRrNyi6OVi4VrIL8w4nYfcQq
lFppmnV1Ugc7q+vsmU6z28VbHejIzwS+q/HrWKb65zmX96c/cNE9EwMetT9XE0H36YsEwbK3xiG/
pCplh08lIbtUNiinYVLRmurtogkQPaC4f3MzIxOFEyAqyI+kBy0F4omaZCSAyrafkBhjYiph3zhN
n2bPwldnTgTNh2G+FVL7GWUpBX0OVIuanZcTlXgQYrM+AwYcrIGsMSgpPy7ulTagHeJGZ29EYeMz
O3SugAaXM3vGgoZxciKuOvgtrEbobz0K6pttQ0Iv3IjGTbkjKJfeMq0YH/wA42MhoL3vNPIf6/cm
fDCfdj4GQXj9/8OvWL3oOGjkJlI5S67+ZrOe2TIm2neOBu29WW40dxO/NHM2olk1fBOt3cPiQS2V
ZN8vIy6AaRCUoMEeiolH3sMmqw96kchbvziPyvKzd576zDSXBEkjZZu/0Et8700A9uxEor2m+j43
SV90O/YA3baRhnwbiuWnpff5hmkSVjslTtLmfSe5qL/0nM52ZSHy3eKSejcUVT/zJ+0qagKiq63R
rFM2thRyerXJe5YM2UVE+d5I8GTarou+gH+bfUkB+Wf0v44GDRM9x9LNn+Mf2CKiOykBtcEnOFfz
gN8C5AfxrqBDvkqEQUjZy0o6waJ3w53Euhlwj/K2SzJBXFzPQnIgtFZ4abTLFODQKvJ9E5NuM5kL
bnujkLtI5fXWJa/95uro4Q/YU+ZBdkl6t3MVWJUJ1tAIsKUNpMgn+P+yLnlqn9Khny5BkQET41Y1
3Fwv2uBwxgSN6njhLOldaBQFr26QvUwnrH9ybPH/qVfr4ikKFfWaSyCUmd5Ui891csyyzMWYVuZU
NdY8c21M6KfPbw7m9LkZWrdBSZRPl0GNq5SqPouYjBgkps9XCD6w/3n7HZeoT6oEzz8JjMVvrY2X
uvny4ZVI2etfQ2/77TzY4XVFxJHAArKN8+C4PrlyDyq4MYYEQ7Mp5U0xL10Zjvd1sepBP+EgeE2o
qN7OtMIiv43RdV30ieH3AG28VEodfpHo4iiZylJL4zX9OTOOkRKN/ajVz54LsmjjYh0JmB+Rf4Nm
fpk620XTBrxuorLyg1DxQhOseXVqj85Gp+HGxp2P9BFgJgI0DOJOqXQDf57ii6sW0GQk91utdeEu
Ju9mB72SZhHM2LZ6iZNHKEHZ2Dr427a5OpdjwTYgliE8V433lji6QeMGRZp//uH6yu2cYv+5jY0n
48i/1WHRIchJb0Z38duM9pOmOzDxYMw1TlZ+YaLpbqwxLAJTJQ1stYxVBptLMpK2atwSXT3duCCX
0wC35J6ZJF2KJgaHE9F96pgxbAdJENZhfvYF2cHdOliK3rQmMoKlQftfXL/ffcr+BfUdgtOlMgLE
pvUPdqRmbxBt5u/PIvqEeN8Q0fhSxj/SUUwhIWTs0CmYOwIEkuYXZZ5yoCRfu7jATLVM2ddxSDgl
qwxxyYbYToEDdGu2OKWb4fOhPiXxc1Zh8XXJCdRcY5UYl/DODtWcvCy0RgxExrS6Xy5Vmi/QqqIX
V6P6ck0zuoostb5aE47a6GRHQksUcZjO2QNh/LlYRJaJTIV4Afirmqb+74I3AZjuIt5VyPDz+bY+
5NbHnbY0W6L1zlm4CTSVtGnPFOru1q8ShVRYIgNeKxvATE1WVidPuRBKcXAW2bUcj6s7W7cd9enS
nN8TwI3jQIPQXhjMpGf2509QAANT8m5+RP4Do5jcGtBrdpZI4+tg98xobHhZZ4gem/9hiJCzySWC
sBX80UllBTTUj52/B6CHJ9+ev8brVKJh7kjhgGMdDHjIO+mAhx5d03yaSWo9IQHHSCgVE00XejQK
4KnDmsDMXSz7mrfcUmmnajKrz2VQkSe8APWFC5Y7KHvZAL7xfF2XplmW49Q1d+5bKTOtjkdg5V6K
KkEzYToTrF+Okp50nZP3hk4bSCanTPCQqPqiwe0t8+qs4QRT4M96Y6V1d8EdyicF0NLZSEFqRQCX
sJezwrX9zn5eM22cMOOYMdRkESr0VNHxyLSyjV7bpFWQtPEW0Q4LB2uu98uMwVH6MtunSMHvg9XQ
k9LGxXmwGfhjojepQuLTmXNMoexNfVq5V/eBt7Bt+TPjX1/pDYayhfq08FuR0xxdmtl04eE2XUbl
WnLsUpwIRxO/0HOe++0jBXaAzaIg5k8Y8aUlIHLAIzyhpEnFjgIv1MARJC1D/Izf13H9KnLNlymq
TWTb1Lr1SmOOa5P+CoGZX70dlTX/m0pLy/LB3baj1Mj8O4peo6QGzOwzDzxmMsa5B7csaDLPOAzt
QPrYO+O9d15lyjwwz6sfPLJlIOv076ziFx9UEg3M9Li5spHrXyn41r35DWbAcMsTuoiqIdW3JSOj
o94zO9UE9jai/PIphNuhtCwt9KqwuBXMT1ehY5U8FjU08VOCEqRejCSswE3im5ndj7JHALEWEYTd
FgsrvXaFGKsDuELrBPzpVKmZ/qKO9uoQcya6o2/9njtoEYIeV2TrXD11Qzeii3ZO5H718HRWPF+9
Zhe5nLgWQ7b7qDW6e9vBg4I9qO3LfhZXfDDxcf7adxMVfBx6H75aBJM6Qtt2Sl1L+OR5mX4tG6pg
Kg+qTp3E+9i3l8cYtg34RMQ3yMHxgwkNSw2KrDYKHbJm+6iU8buBh83DDUSEyyPq7iPsBkvRfqlt
TfDf7u1ws+QT5W/pJXdqQvQQjHd1bS3XxOrsizC+jhlaME0h1qfLYPUbTG3/O04SeaIuU+DYXQAD
dvCcYUJSAT5izHHFfiB2ixLSvbezW776cQLoM9bJZrTduU0F/Hj2ggD7PDpNXc3+1FZWgWWgdhOR
l9wwKgDcQ3WnW2l167aq4NTPaZg0XrwC29XSmWZ/nDxm6YsDD6RGvApLiw06X1Gw5Z5KzScKI0IO
WhywxcPWUDT19Es1NNY3vPS0b3JavONr7Y7dgNckyfMBndF0fvbJN+Do74tQOXR80E9XQGLLKuw+
s4pLc7lphGwwPceS4HQ6Gz/wfuqHWkbUjPmL/vAbq4KE2NIZrCZN2P6Sz5lTbkf1JqEsYh9NtAjH
Vn5eFj/BEeNwc7LIs4J9Voi41czl6naJU29519Vffv2F1MrTWQIUOs8UbC4evCArg9ZWGYLQ+8qd
A1cqL31W7zO3e3xu3ABYpHu4KEyn3QiLEpoc1liFJl0Xq585cEeU4eWhlEcbG/Me6eEF/MZ0IoUA
jC/K6xN2wr9jdPMHg1y5Y+emH4XFWKvJFvaJEE7EdkJ53646X1RJnDbSO4hO+50kuNeH0G9e7Dl2
g6HQp8CGqhs5ov8ash1ZSXa5msCtrwo1hpMuiMsaTZTT6nBcIRVG7NNdG45AktTuiA/HXiZjflkP
LusRBunTPjVG9pKPLpPIWBNscj3N3MQaA+JM58jJtKncAA8Q27pDRpmTDmPQNFgjlkcXVzxNnlEb
vRSwFZ6uw8afOavLjjK2z/Gy2GcGuRRxzgo6toRkmmGtmIU9v3Nvu3ggULacl723ObbSF60dAyAG
9LExPiD76LpbW+WnVzDSuiTutyRKUPay4SscYO8I5ZqmSe6Yw92h+LpSg/zM+iY9UgWrcB9xwqeO
oaWJ10kB3zbxrteWZJcApvuoaSS083bZpa7g71Fm4ydNDOXKuyo1yWywirXegpmN6fFxYr/uUCn9
WBerpoDHb2S6J73pBqNpcYlb0PzgLmKtHw2oGGhut/VVlUmYf6O91TXB02RxlxPRJ+hvPYVMDNNb
MtHw+A49RbFei8yld0X90HX/2aW0bzGK0j+fm01dEpCNlmXvWJ6x010iWD6TtefHOKqWlGqsz9MK
nqzN5puSPO7LKMR96OhMr8eNDZ1s66oBJDnslvsq5tUVz7Qu3tSPR85P8Ybu45+1Hjn7z+d97BTn
/z8/26EyhmLVGViU6vr4pGfbhkX8wzYERwbrvze9pCZ+33EWPrVkHIiTMsofpPTfi3CZe2LNWPtW
JPkqltKqgf8EfwmHFu/Mdlp1P8qfBSycs6/nHU+7+NXADHKfBMzM0XK4hh0c8z638FvbGve592zc
YGV97nsCeDlIdX8U2zWJODfEEVFHEI1ciNAYMavLumhA2AO3auLtWn6xtIWAtcwNVdzHMhxua0kH
6lDLHo6Gi5VF0LJtQYyataCsQBeYlf5Xq+TEBWzQ2YU9eZgWXP954z5169Q5mn6G6kzScqJebb1F
GqP8x+DUy0TNca6S/O2Zt6rbwvMKeNPzXakPxWn9QAjx2VZDJ1L0q/q/9GDY/wfTHG+Xa3K6t4Rt
ubw///1dWbzB0gwg0Tuzxqye05eH479Da2cpJU3YEU1XAUCGf78nIIPy0RmpvFZ/xG/j/qH+rTwH
VFdkNHJ3rWa/5x192s0w5ftBfdlxmzmmgyY+/6npUiMbFZT66SriRe2XfoNt/5qY6K/B6iyOwhSn
DX4l6Ojqm2uRyfpNLPP/+SbRtI1hg2Y0w4YPHGdtTNl1+7Lq8n++t95cO3WHXb9nNkND8hzpfv3D
f/7c+r31D6/fi3Wn/qyx+n/+vg0+kP/jc2D7ti9MwXTSF7pnqGql/73xyDKSnv2hGR00gL2HzAZp
tC6eZFMd21q0Wx/k6TRhmAGYFXtkgk2iOms8Sw+/Ju04vqpvxGYEX8Gj194MjQb8VYLhLmmzALfQ
8hRYhmAKA7HsdUzabi5vzkyguCziH4v6BDS4FE6jN/07mWGf+muhbn3/hx82MqfYNA4DwpZj5dQA
WHLspTiVVv6DWfT8augJbeCkDa+83zE0g+HVj8IOSKWlvcakQ6BJrmfmSAP4L43qvO4RSiVsmkkB
vCXWIRfRSn3uYUkZyPfTpq5Xu4r5V0UrGZWzPfDP3jYQpRUjDcaFH+gzA6Ux7KZ7UZ0ZwQCrmRG4
MMrQA0ctZxLF+aPpXYih4DZ37BIWpqGVBLmF0JkB115Zf3pUEj8nK7XR1aeVLW15Shxju27FgNu4
O29MqAZJjOUs1BKRgoeOZnOHoD6kPHpj1R8aHx6EUyzOOXVgpUSZ0wfEUmuYbrth0V3it6TvhOZY
D+GJ7D6wmZnidngwdKAVzsuNI//T4bEQNzx5uvi9kNA8kHnTsCwn88Pg2brmHxIIMlCr6MksJPMp
xokjJY0ZAgxudXB4eM1qmw+HX8C5lQok5paJtodnRb+14/rXfsmh5fW6fwJ/fMCKF126Lg5SNdQ0
lds8ycTBA+FymGQ47ZdyoKnTb3aGEPNdurI4lPH3UpOUiFR2+wA/km5CRgmPNr7RsrM107b/BcXw
h1nWyYb+YJC5VMw9QBMh+eL3bC0BidYU8hlSxcXB9utc6+nBU3NDIFqMIGsh/e2QGf9UFb3mzM+7
ay0h29aZKtdukB5Nq9LPVd3Zr1G1rDpxCFVRu8W8X3jCZfUATfawoUKfHLPVrj2OrmvqjzkHfLa7
8YSRPS1GKj/GGLz3iCl87lqmsBjs0UFCjig0Xi6HUTTAyTJm8G2UIG/Z/amLuvGtj5UjIXQ/0P/3
0i2jK4MYSvsSPgA+B4i1okHzrTlgjyQCXTHJmzbsD31d/VwKZojef2F6st+fj26QhuCk45niiJJ6
TQkL1OMguPEcSkfQwKfjPLXnRvGq1mW1TZBC/+YvlrN3pjy9StPnE204m1BF4MyH4L15jtzWKTb6
aGT4G7n06TTOgt5QM41w+DXEU/Lu+KRttdIzKOmMzIPHX33Dfb+AkJ1/y5S/pcAQdFiEL38w2hm3
K0ypcyjwSMhY7jAlVnSQQIPG2Zxu0N+su8PBfU+HlIZXD6m4NeV1fXKui+sM06lCzwCFFZ7/LBK8
SFxV83GdfOVuNhwEpmBD+Q6oKCEyljJw1pxvimTXc2zvckM+AC5MQZQ080EwMN2GWO63OPLj/aCG
vGEPZ9mNVcDVbimaMYoEDr1F0uUcjz/HrDJeqaKvBgzHgMWMm4jFm0VpzwbPkuTqQVkEBZkH/kj7
CWaJu1uFw+sgoNdgxbvxFGOpyKeNBT3AQqQWBRja766h3+fPImPxpdLNee8MgmDcfxZs3yb4P68k
zhTW5m7xvG+pTrD76FuaH3gGwA/yVVS0ZM1oHnVU1gWRExP65OU4l+G3fqRx2+8N3GTndVlsHgZj
yjlgqskZJ8pZk3huzAmTftEVg9lwW+EMC9tMfTkslF9ZxC0DUvllRcxoIoFazRjqEu8xS/NIVkJe
q7byNy1n7GPvhN4rKLHNnBY+vIv0wl2JebPyfCA6mxfF9Suh2Z5a+B8cQszh3KtX0sM4RH79qGOW
4BYME5u8+j1O46+F5feHQQGNLJXV71EhOY8Z38be/7AKUEt1zHgWJ2JxTRk7HsB06O99Ur+Y6byz
Z+075GC5C+f3yI/6g2p3R0BPLrY9myeD+3ejHFqaQrg78WbkOr/4gpqBNK4tphFLGAjSauCCpi7h
QZdXG5oiEuahS7JvVMGMcAX9D3hJHOJ5ObjlupmvLvcIGKHt7Q8kLNctPCmiPCxU2ofje5NYpFRa
HuuDrjUnrzHElY4QjIQZeZ5yFH/lIvwxo2RhjadvSCvNFHs6kyAt925eVszbsBuhLTRWd6kqeHw6
N/BdqdHG2cHNXJYR4Dw3XorAGlClpfvomrR7On2PEu4c8ySGtQ2DeJ+g1jwhIuONx3EVgDIckeVy
j9hgYr/0FhlSxxIXS4Km7wQx36j8hilszrbUinysSnFjjel+FY7tXn6tY3wwS1Y2145fVsCw8V8J
xugSbsIIh3X1sMZefIsq8bcs/SukN3YJBQM2P1sOpH0DiP3xaT05TnUHBzviA6tH/jNcmANCkILq
1pAm6URBDGfkJkLd1Ha936zLkHUfoenXYVBV72ueTnMdd19V4gdOLPfkFO2ByO/8kGVhXpPcYn8q
MthwI9ECLyGhP4cTxL+R7gsJfG1LcHYKXMbtWwQx58yeKglszckPY2vMIDns/GJBcPfp9HuMiQWu
HeVsHyna0SjUSFgnaNC1YMZSw0w/6YW1qpCK0vxkK6Pigqa/HdUjeuUrM++akEG9r0mJdXvNT+Wu
0W8IUFnssTrvsHA72Q6RbKApVznN01ZgR23xnGfCZ7oBpGxc8u+yI4+3sqd8JsVywoFnzrH99Eb3
Z9shQUlj/tvXzXtKMBlszXCmj4MPwpA94WqHx3KgitrIlz0jmvpYMQHfppCzX6oiXs5ZVz6KaZlO
i2FEl0ktMedOQ1/K65o11qX36viOOAgKEU/k3YI/3Mx2kD8gQhPPdYkPNBlY7Um17fWUZ7D3Dzeu
ZvAZVY2AFcSCfTV6fztONl1DNVeRRonaLgKXOKnfiRszrOa+4JoPqhy//GpmLgDRHZnnK3D7wfIB
gdT0oAM3xKPcl+wrzXTUCIHCzViPhF4O8SpLq82qaZh68rNhCrqPOlTzXpIWbOyUlj/bfqHeNg5s
INN73K3xVtOI5XlLFV09fT4U4Pi/aqaLhzqpsi9tXP6EUUkpECUfTemGhGXackf+jJm/MsfUDolJ
7FJfC+ajG6+Pzpo9jycDiZ8AAYl3tu1u4Eym/jKHQgsYIx+SNlaULvqsNh7BhMLtihctBxJURBNO
oio7rpwqTAiwEQ1jQxgxwVo+6ndL/0bwACHAqGwccvcUpIIy77Z4WYg6TJBeF+QVbTDBsSOWbutQ
oOExBj9mzDH2NtxPSvaSgbEU+gc1wdkBxoOCIqAl53X0Q8O2s23YmbNDwjuTORDELakTkaH2I089
+yMR4WtchKdWSa5JuSwNSqt588soO/pR+ReeWnOfUgh5qM3lDSII3Ps0trcT8k0umUu3Ct5TOuZ+
9jmsrJg+vfJ0helZIB8UGWQXrhsLXDJ5eXtfq7k9oh0Q91L7x4Rvg9lxPupOZl8Lp3nahW0cdTVP
HPFWn11Cd5YhhmkzaX+ZfGL3fmN/XxsN9Q4nYQLzUlN9IpnqEMDRGnHqaNONLoYcolXzsjBdunZp
keL3o8lskpN9GGb94NuTd0srEwQsc4cdfu21ta6FYzIaGSg0yo2CnHqZfih/gz/LYMO+xO6Q/NXK
/oxgluy0zBqOfatN27JYYI1Mjs4jrUwAvBtB5faCIzN+Qrul5LsWgjb64sIdzL1ZlfyFwMCRBcPB
tmhIfhSD9TstTesqh4xjujG8kVNmEMW0eSfH2vzi4ceaOR1ercLXd6nZ/0gmLdoKsGs8reBkGhVT
Q3Ji+7bSq1tk88A0NHArSeQfK8UuqvQIo/sEnNQHxoQBLtkWSFWXch4p0s778mrCjccMCSBhXQjg
BX0sLD4ECJx5RnmQYh3B5iHmM/TthiDeAvqmepgOJqPQpowQTe3QoVe8woLfD2bT7yWmlZ3mtXLX
1/yP/EXM2wJOD9p0MVxrxb9NTZzaehidqE9KQFl8IbELqouJMf8zWOQLLC6RDsux0Uv9zFB0OdOX
lQ//mFgJj6MDikxWU/qGlWv4hXZHKQW9REfiG/QVqVi+7U9fBmyub8WIj5/cWlHaf8XWO7nAJwiO
YPU3UPNHZIfCcK9GhRvK+h8bBwRu5GS5aYxCA2vwQI2Hw3Ix3B6fd2S+J6BWbnQPzcBysuHYFU6P
CBzmOwaYmEwIKBTO8GbPzKIqIGpAnvvvDUiXrdcAaxiTOH9LJckofS6H7RZVLb31aslayvLStG1x
w+vRhoeXdsz9AQzRJO3v6WLxczGkvw6t0R/WsbI7gNx2NHCglopOdKqxI07NZB96C05OvVp22WLZ
90Eh8d3JoVaDrqs954egqZ322trccdVlsupSNK2lF5wBD9P9Jgcj5nqCH2qrIBEBDAITEWnCTi0R
mbODqdvfkbSZz09Eb5eBkvtoTjJ3M1NAiIPEQDDIooynFMP7DKk78PDSQ+0sEF1SuzzrLW1VdiHl
m+UmPwy6747FMJhXux++/C/yzqvJcSW9tn9lYp4vjuASJkKjBxL0LJLl2r0gqh289/j1WolqnTaa
6dHoTXFPnEAQdMUmgUTm9+29dqKQHsRnbHmR69KFtj4OhavfR0G+rVPUvCrI2Xsf5wGZtTch3Hg7
GDRrVUGYBCN08WTMgeNFpf6gSGxV3JKA1rTmHSYU7dSGsS1z23ZdCMUjk60b5u5v+ILdbSMbszQW
Ym9uZxLcbWmJXTYhSroxrVqv4wVn6hz1mbApE4efV2gVw6O+VywmwoqTNeceQaF0gy4bokembRUG
SImkonDZBAbxWoGx5hBW+pYO0qwPt6DFYLzMPbhaBbT+UHnNVQZHmU1J6Z+rJ9kUjnuE8o5AOyrK
u8pBwNHbkbuhrERuTpTo/iGTCQFynYEXnmmxZdYvo9VK4qGiEaELAOGoyqXJcit1b/wDy5uSZxid
sRIESjKscyYGNGwx32VM6Ff4Uoxtp9OjJyiOcqQToXHL03sVSv6exR3sgZpMN7ADnytZZF1mGork
71bzfDLNsDp2mXoSUAauaecC5nf1p9nGlCXbwUtjWDNJ/YpLAw6DVI33ER5zxXCeVAcxaYWUxust
Mn/sJFYPALJRmuJNni1pqLaT94ldfgiLMTkXRh29NZ3o+AUBdnspnYrFQg3u2jGZaBlKtJ0zH+qC
aN4u15RcgS7MzMp5MGkMzk5zgmaZHOEplA9Immz8rQQ65qe+Tto7x36DvUQcwnquM07H8UbCNDkN
KS4nLnD+UdP7fD1omLy+I0/1ImnR91m30BQsDsU8vIoZkhhNmSKzwZZJJzRJ2mrLct6MfeI1aGb7
sTkeoDpelwVaW5TvkzkEFlmP3Y7QpLuWiUUmdViqXH06pP9OYCcXmJzoYElODV6BROt7JqzB88Ji
rhPEgD3cZ+K5SHkZGlYIlKXyTU1S71brEudWFCQ4WuR4ekgUUg9lE6UyF2N/xAXBl1GTQrM6gM4s
MXbQJ5vNLOuJ0Mtc/nnNeHCdZ6Iv6ceklPeXyQB4RtQkdXnXIfDBPeAUkJlr1dPdAFUuMn6Ma00u
ok2JFJhUQA7/yLCk9APMXW+Y9Z2vUE5ry4Evux1vDsjGTcgH49f6EA3jx0prJxaF2ONx07y0DQk7
HMIxqXq8trF09TI6GPwCJ1E2YdvgrYOEXCrjOyvKDmU42ofoK0Ub/yTgdULHhJMJRetT7BKi4zgU
trpB5R8ErASJxXxnu/2nyugOoVS95Jq1wtpfHuPESLeB+RXqQX0eizxXNlWmhPetmnysBwbRgSvS
ara14CIw9lTAoxLHik7mHDO2GT3o/+maG/SB8fpoAHvyiXOtBr2hivC+yaUHj0bwNkmTg+Ur5IaA
jK1KMnvbrC+81uJrq8hlrPO53rHy771ZiY/dJAigjMaPfBR9y9p045ojGShD2NypdeEQ2JztSBAt
wHW1mJzVllyKqDVX4cGS56upus2OHAumWEsxlurgMQH2hfSoIfvxFFdUKaJkgjutAsyIm6sDDo3Z
UZeeR+Y8Z7WmLBH5WcRSmNcOIeTAwaSryGq7P+WFyZJuv9g4TJbDBybP87oSEOywVvQb51WLSJvq
Drbys2iC6c7Qh3e+G1KlqWZ948h026LrHhW9Tff63EWHKvBPyyKIVObPbjEoB61WVY+eB6nlBHen
U6K8D5GAgZTnmzJRRqq83RwiKIsa6mVNizsrd8oZaWrj7EjmulV+7++qBL0obLLnRqc2gpvz6+Qo
zVtRdG+pqFIMEWLezrK06BvztUA0ctAT5gKGhPditJqPbqHhVw7p3dMSdXcR2oHLssn5BWfoHqRG
ZOswrozr2Kg6uByQVKlKR3nQpi8wbuKjklbGhXX5GmdQcQfGRtsUI6dahnhgFZRDT+mbKYVaqdtJ
kmsHBU+MS1d4XYdSW27BYRRSnpTowZ2jqOMeQHdxTkPT2AyTiT5VoqBqVAA7R3XfJEY73Clzvo90
ZlYEwBBGX/cZfAUtecgyk4ViEBJZo+JxTnHQbKm0WqykH+wGWJliTGRAjLV43JPw9xD4mCX5+olj
yqhwT+CT8bwQf2lp0iofoxXiVq6fRrsbLkvuMJ3uA95/DbFcr+5YKNB70Pmhkz57wvJHJx+bZBzn
1toOS+lIRgFRaeWBaOMnKG/Bpt5STguR7knVXn7x3Qz9WZ6Vt9Qq7hzyaKSkiPhR3YbvpGqG5yc6
K7wiHu4DJ3t2MMRv85kfdpTSzrrtXhblGTqona/SmJGhO0DTSRJS4BVT8miPOsrJtRtDRZDC/o2j
u09qH5q7CEoFJhFE+8hucST5mOcKcOcEiSPcPC4Q4XYpkRKPtVMnViACPc8EZhUJWrG2XdM014Fi
oxa1AEygRuaKNaCeWTYoYup9AvLkezlmuaVaNRFMPhr32iY2caCJtU/rmaTD+CF1VfFu4siJWV56
/fBNjwZQm5jrjEYeklLzGDsOjQfCflTCMo6uKQ4dLov1UDCNdVuYXMumiokjLXvEx4uuQXdT8mYC
m56pGjNHr5UEH1A9bNPxuFQyxKyNe4zq7Qp/9AjOp2eRa+W4DOjSLFxRxNBEQDTxbsppQTGw3o1R
1lypSoqdaWo3nIDwgR3nUhqje7GdSOEXfa864I0FJSTk+KZ5JxT9o5JgVMmzzAc3pZiPxIutcwDP
HrILvAaVBFTKhW0il7j96D8ZvTqJtZk65XZSh+DiEjOwzXMI013wiNiYiZVQ7hOBtCYL5jeSJLgz
goR/iBQKxvEzlgNoFa6SnBvm/1t38vOz4w/AGMz+PonBVPYZp8bsEh7Pr1ht06z4UEp/C0hN/7jc
GvuTusgTZIsE+tfI2I5tCPbkoWFGciU8NQWTOVcnEmz6R4ryfMs5bTqkQAM5ryRWj36E1rzD29ek
sACMVh/OA+fesYztjUAA25uuuuts3a/JvfRtOnPqu3oKs1P752bG48k5nJa4sBK8Ua+WUSNHAqFM
ikvBznhDypRxI3zVeqjjdNWgbZyNor44jV9dllutJlZdgTvahb9YIcIywxViCLH1LbOE3DEm9qZ2
KYCbYK1YyfvNjqgZn5OKBsqflsYZ+zgRrtnNBQO81wkwG3UTOgv09O5QGGRPOpqFkGiiNheFQ7Ib
o+FpwP53XDbNQOJHYo5vckAl20C6C5ZNaFG3rdIUfYq8z5Xg+5ipaRjH1LXlwLGMHppU/7oiuzg5
NWU0FQL9kxnEW9OHuI9LnYUAE7z1Io1eRNITfCZWtJhy8YsLFB+9g/rHfFSgCvINqx0lxC5LvITl
OPE2fhztF59mJQv3SNLI+TWSwoPZ+82Q27aps2OKemHCafLXwyq7C9P2pU6HBtNRJUDs5u5lctHD
dWI4tqohOKCxEqFWCdccCMN6wUwGZqFtrQFOyLLbcQTWzdwf89IhgHVZ9fRrXPbimGhns0+yY1T6
hok+hl5rG6Hs0OW07/tGGxOYRFMKPoYe1Si/835xR2q4DQeh2zvFtKeOH53Ku+kyixTpfnDb8MHE
EkITb3ZY3rUvJhkLu7Eh8RPgoO3RXoHAJ43xlKiyS92956feaEQ/X+O8rR5onn/Nm8Tc1VxHjjQM
NkXQYkMa+demJNh4sZvm4F1ah7AUFjkeTo3p6Dag8rpqgOgfKTQRlpCeWotwlqf4tpJw9EYqmhuu
Xv1RC5t0t9hIQhztTLaTw8iMiCoDHeMiUol46N3juDTO0ljhFNQaIpyc6FzIjdWVGwuS40FI4W4g
0U2dRswt03v8OtSa1dhE12VAJAqlhdIP0OUVxB+WaFsaaP93VKnXatwNp1eHWGZoVMATrqsyxoNF
Pn+76Q6jimK4yx0XS6FZkwg3zjd7iIxTpKvXxokcD3wpMXIqEOVaarRmmBgeYllnvbCSFkQIOdt0
UlI0SaGeCYfAHbs8AaBUDqM+9NletnGWFWknhwcWt1y3Q96Get9wXDZxZg1Hax4eKjBPPzTBmDi6
ayxhqHjk/EKRir/YoDKnFeG7Iatbsi10sUYFMmPlVcxL72bj1kfuvSkFIDNYh3RTOPK2QYkZqZG4
bKQWNJHlJtXt3jOxhXDalztbzgnnHMK8ZVCrW5XG8AbTrb+FoHm0tDS4OXIDpw74RjCr+3ymhJfi
f/VI0XGucWI1a3rbuDNHw7520HwNm3IB+PRwE7UoHxa7swNilq7nYn8O7GGXWNODpefmOc5mseUT
hSt7xLyZKfpDwIrs5CYDG3u06Qm/XaI+FieqAEhN0mflbgRC1j1rh1VoB/GZ8Cljl4bG4wRfvl9N
8gce5MYfEdfAYsg2JDNQMaZjtrhyNFllqQd9oF0E7h2RwDGZY+Xgp2COJRO3p/FwbSrfpaNu59vc
4Fyk+5E/IPYL93k25Gs/tN72en0Pzb4mo+Cs0y87Lc5yEtzhZ3SkWjqF/y5SHG07Vwgh7QBXOlZF
3wHwCSpPyF7qstFMPmteOLRXZvSjurRLLgCVyEBC8npJqXUyRMoK1x8jqNNupqAiPLiP8LoNs6/t
fG24Lby17zHSpjN9TmV3hYJZB/ANrLYIOA2WDYIZxq9xwJnbcaXY0FrAOZMShZ7YaM7xVJCErBgG
xgXDPQ10M08GKVP0sDdL6vJ3sWPgxJTY/Dla+4vwnjmW5fkFddyQE4QLuDWDOTDTd0CE6MgIJEOs
gaTOsoWe7SOrSvz6g8+1YVtK/xkgoYGiTLEfG4PIN0YNqmMOjkeCQpQutTa6jozSrsr2LsB2QzoH
CblWbxJN4TDUQKahCmg7RDNSVX4mMdLeZiXUjbXZIcRv4RXlJCum4acUGQvojci6DEWkv8rZwgrZ
b9JgWq4GI9hr0uigKLvIiB5Se+6vgykoSA36s86S8txbHBiFrwdXDtvn1q/e1YGpPVhCzyHmqBbo
YbzyLdqItRNExk7M+edp4mjtSdpFiV2hJZ4q6eWqg52mMDYsxum0U0nhUzlLl4lIFAbjOQgdjNOD
bnqz22HtpjW9mUvcSDO4MiS6dolBvB8hIak55SGzqOe9b0fb0kTcv2wsOUaJOn+jdSgcsiaU/8iM
p81Rs6EL554bADYHPwoPyx4/0n1sghszfIjbkS5JclRK2hnLQ5ty0qdKV940pfOvDpFPqBSRVFMu
L4leXDOBGinrYknRY+oCsngLDjXbk6R5v5BmWn0iU1stNjboikvVIZQNyhi4OJTxugdwD00xBMZC
52KW8wkT1cTJroxTQP1/vyBwDFnRHbXx9Hutpyn+m8bN0C3TMCBFqPA0NetnjRsSMD5uXaW7EjPg
QC9gbxNBtO7IWuimsrmlpvo5D+on5tk9Oc8B/44ZUJIXOimJ1VV1Qv00HZsCdn3XU1GueoBnqZpw
YuOmCBNzPYzU21nB+FtWmHylJssyP8SuwqFuaePBGJh32ZyiKwsNM2Z0UOQIkjzFgcFM7QZ/etCn
xyTeF9IukrgqfdfQItmbfN3jaLMGWIwdY9hsXHo+oBoZlv/J1+T+8jVZEA+oYAsXgJmjub+KL+NW
BVUtWJqpJBCtYIF6vZTpLZtM9N9uLbtMMydy+Y4Mq2QRym7FsrEKvWVI6u/jVtarm7C8it409xR2
GN3VCK8TPQEuEKXs9uUpPG6z5HBEdELfnnyGGFFNlUE5b8D8BDnCsUwZashSXKxpZHZ3k4pIzSWR
Y7OsEBtpADnHmhK/b5kz9cqxaeITvSrxBOcZ9y1lbg5flwIeE5R2KX0rtr/+/Tenq7+qKC3V0FQh
vzzdYjT/VU1ssr7URZz1OxM9KhLD6WLJTcli8TJbDBnYCtTt8kBh2+/dhumipdjNcdm0WtK+3lp2
zT8fSJ2Z+gY1ak/D6v2aK46qFEsF6SzLXeafeePfd5dbiM2ENxZZs152l80s36SJ9yqt8aMgL8Va
R8EYnZZNatI/AfLKJVV64kcJaP6++X6fdm107KPLQ1qcYgzQkJ4YavPAWaFcIVnYniapL8tuBIPS
RgydHjMDRONy37Jx28w5jFr5AfrOyoqpl6eNwlFPl047dw1qGOpWOB9IK6g2ihsFtBXOfgMUQdSY
hwycj0vE8HLXkjO8bOoaEridaG9/uT+E1v0aR6xrhBxC8kTP8ed9y0uXV8xxzTySCvJmQRKHKMeP
ppsiwuvQ1o9Sgr3ctzz6fRc7FrbtZf/15i+PL7vLJpshHS+3Xt+nGopDqqZr1oHxnUMGqKxu1LOn
4gdY02CkUSY3k04ByltuBrpUB6X0znv5mu/P0SWf/PsursxDLyirBrVMq5F8hI4W1xmwFz1dXwUQ
KndthruGqW+K+tDHSpsW83imFjOeNWTwa3h2pKzI+74/8H03lg+EQu9hRurpMVac8KKn9UUvci66
dXjNEQVxbU+Z3Got61Jh9rJLoFav2aSBnO4p0bwnPjM6zJLN/ZpZKm8tuywecsCFDql71mcG+eo2
UTBDx8jqMXehBiAeblCbTjH4E7mZ2pSliN+GW0CVJ5Dy5j4AgHFamlzCZdIuCYVm6Pl761KhJtz4
QWx4KfmHt0zmNJASCWFGyriX+6iF9dffjxfWrxckS3PJZBe20Gym8MLWf74gafCbNJGxeNPS+pYB
bvqqXGfAgo9McINXjQDWZp8VPye9VAwsG9icgCMz7OZkH+m+R6jct0fKvsIQRUZivKUXTk0rsfI9
C1qUCZOq3Yam1G4g+eerqj8uOzr+/LuhCDeaLG4vm0Z2sAJZqv6HuwPO4VVkcIJXydPoWOmX0EAU
iDNfCvDosoata10I6Pq2KUOUvi0swOUumOff7jeQtVH1paeTldbVksS+xVpGeUjH/EHRLWBNIU4p
VJasEGg+ZrkudquUm8xdxn9y5TP+zu9hmgiUHNs0HKYIv/wek9nGdGeE2EVMNi+Z4+j3wYBxMIGj
kqK5uV/uCoEDnXJRv/1+V1z42j4aUU4m8kWNagOeYObP1Z02ZS8VCkvX0ueIO4xzc9TzLBnJquaB
KjPHzovhXq8ak+niDw9xhW62RDGMO5EN8aYC10TvHjjlKpRZcG7tbn5/RJrSWPGjHYYj0gLdomuG
axmuo/3yDbgJFy7Vqc1dDqyzTj+rPRypZVOZaSIjE6dv+8uddhISFoE2a+WwutjSAwgRxanpMyJH
e4cuHX7cshsVygEcOrFgzKdVn2a7TCYsgohWZrZsneUOaxwwawdbuSJEVF2TXLg88MNzljt/eNzP
XB/4Xe5sWiOPdhWKtZ2ZtcP7NEswvoTGc2rq4mTf/slXJb+KX74qeGWaqaHfU3VzcRZ9ennAItT8
7a/a//PFlGhub4kdV8j4wMovfQQlQUK0mn4OwlorQGjzxXQCC2uc10gkctqT8FWY8wMA4BJnK0x4
bTiv+GlemAcyqctp0bqpgfHXKolRHgNvHAlH4NwQF0dujCkWTCriiz6y3mxGhPytKKQISj6q3YeR
M//wTPkOLonagin7NU/j5zCMrUOYDSkByty1bDRkC6vffzuOnEv/+O3YuqZSb9BtVyVVlnjVn4e2
skWn3Ac+OvA2jzffL8zLxXZifx0qFNz53YKZvHKu58tzwjDM6Db079VYIDu3MfwG0wfC41C7xHP/
RCgtZNkobs7LrkAY5plhme2W3VKrHWAYqHiXXa2c5ot8I0yK/dNyVxu8LG+GX+Tvv1kaDz++GQi5
b29GLNh8oat6v7zPSEawbNf67UGnhxs5UfMUAcvfDS6ribHqmydV7RAHVtrbpLIGxBLTpRBW/bg8
tWucZJXUFanc8qlBjJF40gMksfKNMixbiPqkXlo+avYQbqtB372+Ua67e0t389vyXKdEnRumo3ZY
dudxIjde7Xxv2dWUHoQD/qfXdzIUW3+kA748ptJz3v3+V3d/HT4YOWxbM0zVNrDSqcYvv7r8c/Y4
BhVxTDlcZAfBybKJpXi6UaL3LUsDalRojhFrJoh7SYd/KJHBXooG2wQHE3wlqy2e+9BnaV3H7xzC
xY6YX611rsx7Fy6wpQN2R7xM3vgiYlhu9VZDV5eECj1GjZf46SN6if66bGD+DFfameY611II+PIB
pp39tZabtik/RXblRbhSD5WMv6o5rC5DZR5dyn8gqLmr1IuIybcZ72x5HzFJ+V2kuBBN7OGcqHSU
TSkQ/b5bIRv0urgs15W0/7769RQswcuuJm+pzft2rnZ8YzFr0Kp8M/UCebTWlF5bzo8EthTnvqjM
C7ojVhOtX79lQVgjnqImmI5EflVm/xZR8U6i2N9T7HG2He2hXVOTZtbnyBZtmXbsyo2ThxSpnArI
cTSQkxih4VlFOqnzs5u3FAzA6hxJ9/m2ySME7svB8W8/ucya//h39j8V5QSqHynBz7v/cRd9qlHl
f23/Xb7sz6f9r571VGT8/+sb/fS+/PlvH897aV9+2tnkdPGn++5LPT18abq0XT4D9kT5zP/pg3/5
srzL01R++dtfPxVd3sp3C6Ii/+u3h6TJVNc4Tf7tx/f/9uDlJeN1jy/5X+5e6igv/tuLvrw0LdcS
/Q+BBctxTUPVDYsOzl//Mnz59oipmkLlP/rXGGyZ0LDua8O//dU0/nBdE8eAwyoexaiDoa8pEAcv
Dzkub8VSlMxM22AS8F8f7ps38/Vn+/teTfvnkZ5x3gR2KCzNMrFqGrYrvZw/XAcJMMt1i/LZymWy
j4YDLn8iDrb1cRakZdmNhiJOReWizms36UEef1GIpqMVxKBkheo2a+FK9WIHCWGlIULFUV9un+rA
uPZRtkfneM7qL3albjq3fIvR4lNlj7LNuwbevzeyCFc86j1PrV1vhKOeBS+DhSvIrQJ6mo9T45gr
HaXNmkTCc4unlABmpMYOWOVRQ6IiCKbOiTvNSOXy9IxUOsUGxznvSwkb4fr61ZauMarxe62MYGo6
fOxpmwhArISIgAXM+g+RQl76EwS0uzFov1oV7fS0UXcVEeNTQ9pod9Jri96uvsnoKXuWKO8tHzgQ
mSb/+kn290+Mn863/9l5uPtSyEO0+T9wjmmC4/sfn2N3Rf7y6afza3nB6/ll/2EKzXBcYI6CGa8r
T5XX84tHOL1YmUEqZaWGKufH88u2DEO4KjxMeYJRRft+ftk6VlpOLqaFKi/8V84vXfw80aSKxIlK
YK3gRHaZU/16go2KM8VxOfUrrGVgw3MwqQ5x1L5XW6PXPwJxmpBkk3Fe7bKBjMMLUq4V0G7QMZ29
s4K3uvpVDyC7c5DzrO6+L1+C9M6u3+HCMJvHxLrXLPC0B7VaA80Yq5Kl1zOhbuJTTpHbOejxIf3k
jqdYbOJk3Wj7ZCq98BEdxT19dpQSCNhzuKtrXaN+92zbxxhtBWtEYz7E9bZ1LgXqUtXZdHRMZG9y
U0/Bym1OnUm3n+xSsk9wlXSrZL6zSi/hldXmpOjM4r5E8G/ILbDstUYgKOW/7IOSUht5Coz36bAV
73LlGN1DhwDwp04r8RavN0QeDcp6QEIrahNQBkZF+sZzGLPO3KXvHXHCATm8FLvojCvqq/84MJ2A
UOOs8nDn1gfiCOK9+aGbzviDwy2WGo81bbEaO1x8XrF7AG2xqtc2DtfibH1FiquhSMwv2kCHbFVi
PV4FlPo2cGT3TOcficUFJPaCAOkQsJ67lid1jwHMUfYIAfpdSRLcitKvIEceNIJarhCLmWh5aTq6
dz2fBydw/Wx/tFJm/e8FrqT00fdvQ/sQ6U+mOOHoJQIS9ESLxTdZmx9J5hLKKt3ADoliJK8rjXzs
Dnsv+r0dHielX2WyFeSRzaNR/3mhsTVhn03ORKjk80X3N521NbI1kUXTMa0PyAsbHdCa18ocNDD5
RFquxWP52fwK9V/7lN0BVL0hzDj35hWhNsVdM/jiNE0u6dH3foEEJG5MgWHWeDN1x7DzxBx/dctm
2Kgiey30/0szjf8vB0GHoeMfD4KX6NNL/RJ0Lz/OMzT5mtdxUHH0P4B82SjfNQYadA+Maa8DoeLY
f1AV0U2VQqdwhBzT/mumoYk/VGYSqmvqhkPDQGcS8m0k1NQ/bNUGniyEgxicGcK/NBL+PBAK/rMc
xluD6YZLJ0eOxj/ONOyUko2ZwmlSS2tnlrXX4wIffXtd4e7sIuIPs48BRcEwc1d9Ut00bTwPDmJM
FFKEIw3vI5sgXXAwdPZO6I3I9gHOgU3lycfd8cNX+22a9BfyFW5FlLcs+H9uoiyfFeWYqZkWlQGo
CrJT8MOsqLAM4OsR3LzBLg4YGO9jsMQGXGYzwFmDemu+tbay//0f1fgVflh1y7/Kb6dxOYKt57IW
kgWuH/4qXTVnGiL8KugzN4oGPknp1oVxDvppTWYtfZpuozcfWg2fY3LUu7skNR4dPMXJGivKplWt
YqVZmFH+yedS/97n4oBS6Yq4muX88rn6uhH11PG5LM3fTl2wyQLlkkergaL+2DM6R/1BESYDi3n3
+z+9HBTfCxGvX4nu2JalcSSyNX7+SkRZ1HFOrgp67HBVlu1BhQlm9dG1cyi3T1j6Vj6q66n0N1Yx
ceVB0+1FLPTECP/UHcIvzjSKjaISZ1s3985UXeNhIFJiejTU+T3ZQaJ7ZvV5F6OaNoLoljUUnjEK
P9ELWdWTs1ZG3LGU0N0m2uSqdrJ0juAYw0bWbeAQ7FT3OdJqKofhWuqwfJ+Wx2w/O5PYteiEnR5F
qFVdQdqeDNXeZZO1K5XKawrxzMsfSB33kcA1NRRuAAifRVMeJjjTK1hk+woK6WwXvIM6nCervmpB
98CHe2O27cHCLSGI38HRP32CfUZBsqy26DnIBOrxuJYhl9H2w+9/EKA6vx4MloXk3LU5Sm2bQ0Ke
Oj8cpLGu6hpOMyAs1sOUHNLQ04KHuj+JYKNFO6VGp+MlBaYwXIygc1YNRav19Iaec+FujPZoEiYN
GAGF+LM2ezMyVyRntC5eancFZMMh3W4F41opVrW2CaI9yWhYDfXOc7k2HZNwn2b32XjA75sSKmUi
uu1xxwZVtYkp6ujldszIGb9EESCYYVNjIZmuWrTJrLUSMY2KHpPoLtXXvbiq2acG5QEt31L+RaSd
iLsbHavfAVEvep3KPpj2wXePbosu+KxT5VFROu60eq0Qp50xO9vkqBTjfVjcoEWNMfHGW0W9r6N1
GR46YpXx4ePeGzcwr13EAxUDn2f6KLZXlr3SnaeS2DBjp9dHlIu0P4DJbphsFdWx7BEYrxE+McJt
sBWCEVyVwX4yQSqvFf9Bs3d+dI+wQG/WarWroisHXQTbAHeg+1DP77LxzRg+BvRj+JZIxYo08kYi
35tL5P36WkFI0quAV6OjNtyr7jaBgVxDEqB4i6hm3XwOyzXJBv/k8FlK0D+d0PLwIbeeS5HJJUqV
V4kfDp8xCDu8f06yVRF0uG/t4ZGl3poO6YoeRGQoJOfNnEyIYKY7kcFu1EGngMHCovxALvF11pNd
XymeNTHujHS7TBrO7bPFIlUZH3OFCWelb7V2g9N+0xKXoA1vLU0HX/al6sVaN9S9290wu8FeKEDM
qRhNDNapxBdg5wU3vTE4Xsf0i4osaaK/6KYsX9tVRl7iTB4nTiY3HHYTFTBkfRAZvbTZKhDF9V1W
PwkffbhHs0rJw1Ue0EH/OBc7Vb3o+f2YPSr2zU23o4P28y5JCDBA5LNGveugDGCe16VXeKuorryQ
lh2yOuIJPD3XcYjNnuHeDPfS+zen2Rdin6X3c/WstsAk3ppI4kgFF/rAYvqtEX1qcUaObuwNdrkR
+XwssKO06gZf/j5UGlKM341UsEvywH//8xo/VxAZrlGrsKACk6dRmqAn9vOvSxgOdls7y7aVMr+M
WVOTEq/bmyg3NII7hDj5ZZUezYhWRJmpV5VhD5EvBzHcGVxg01kPgeC1GOI796PtEzqOkv+rL3SC
oY0Onrf/CX3xWehFjdYuY8VjfxqiXmZUzNA7wsbZOMZeksfJGJqCXZdrHxVH8TLU/Jff/1uZJP16
vWZOZVB84J/tIEsx9V+O5Zih2YwiqgROC+rVbTLy9hQ3hb+By7sxB0KJu8+Zjlgs6lnd2MgtSYvp
tqNt1ZLDcuzHOPPmgqG/FJ+dFosSBcOPSqjdqdRDXd/+OA4pS5VsHuH/th3ZG3hTlOQQBvZNMQcY
9pjisCYf3NgCcW7MsHtQxga+u2kSZzvp79EH2DthFe0myS+VhQih0ZVsncayn5vtq1jbiKo5W5c0
ZaqVky0F71jZ926xV+3gaW7CyHOAD/bljDHPiM21a5JYzhmVtE261XpKOWrBmK36ALGDLMOcM/F7
ZGT+Edhg2P2TmiVQsROf/FzHBzA1bvOKp7SQKcAIoH8uyiFCK/IcOfWpmJF/2CQJriAiQdEwXOVS
k+CHlOBjAWDJU5rS8TII3itXS8JH0Hf3uqKyvCkz+COuInHz2gRjXRNPUzTymTolP9n6R9L4xI3l
evwAV9wrpjo8S5gjYXf6zU+FfhM63q8A5nDlshRK877fwGNqVuiyEA3HqblqlJrLtUnMQKwIvlYx
HFpVsY4MQltrNp37GIrODZHBm04zznTNCbQQtBVTa25pQQbupjTUa2BUcHY5O+7tunlrZBjAR6O7
tNjpt2VVtA/2XCFspg27qyrYWkmcXENdfQ4wAH/0p0ac+YVWNN1xdiegFYz64Jd4ScDaNt5ya+zw
gFARD89K3DAvaaMv+Rh3W6Xw1Y9tEk+H1O+At8wi2uqJhuTTqVnM5sGXPu7idVJGiFUDK1vbcOTO
la+9cfgxtnGHbtAuwpfJmYy7KbPybdqF06YVlkKdwKzIa8Ah7mZYom1ySQHhkplVQ3iq3c9+1dsH
ty6KLYN/AzV+p/nqo5VoRzMj3DwLGyyIDRlg6a5O9Jpz3NBXYASPgdXgR55Srr74dlMTRkgW7402
fDbVafJCjYlePuUPAi86oD2QcYldu0SuEmlTiOAgMF+sNY1LQuYW92mJfLRN3Yshgo+0v9pNMMA5
iAegfVwP3Z0CV2Arp5J9mHtRysQj90dKif69OVKZ0LkORGb3tvHdQ64KLIZu/2YIHPCcigGnQVhg
uNtT6GjnIeX66Sd0TRMaYSGqfs8XV6WwyzVdSDyAs+tuuyIkLSX+YmOZB5kQV14+wDAov1RdRlqq
5OfoMuQIgIqnp9rXSe21Xdx35y6T04oUnH5TGNom5WA7RoWoj+mo3/SU2DrS1DLwskZ2Eg0y9BpE
FFf/JJDxpo4XAnvwfF0wk1ezjzW/08kN5/GYJmQkJL6SPRbFDhRZe3FxIDF7DjklzQxSajR9HrFt
H7LRRmg3K4C0IRoUs7b5T/bOZLl1JcuyX4QwRw9MCbATKYmkKKqZwNSi71vH1+fCjcyyVy8jM6zm
NXiy+3R1RRJwAMfP2XvttHMV+jhAeUrllmsjiWqguH2zN7wh4eEJ7xBCN7gjYDf2GqpHbVP2WOVG
6jECl3neMg6WYJ54ZEDT2kW6lmyyoO02sUyiFSpQavImnbZ6aqwbmBy7Mh/IPA3rF8dUgjtHNw7c
r1UU9vjgEPL4ECF5bOrXhMSBKqhfhlRQGZMYW/4YaWSu8aa84W4QuxJtMy2TnoRfT5n70LMa/YZc
1qSYnqItV6ncmGmfbOnbpHFqbedC6lxZ0Ec78L5bm69eGABlywD5kkVFyrXZUAEyRPJVZWPOXXVX
FwNI9yCjOdTHqwqeLyr/cfBJ91byNLuLAC83eIY3U1WFK4M9hZ/UNAUyYa2qWmaepfEqI+u51qt5
a7RlSf54A4K/7gTFdkfnqD3MQV75Wi0HXzjQ26WLoT1qDDIvrPbbSXjAht3VHZRsBc/Z5D5ONQoN
d1/a4c5wlTc5dCnNeEr0BnGp4PKKAQsn8Z/fQPhtj3+YvPJkxXP8uYiep2qJih0nZ01G2Qu3bTpW
UdEg78KOxtZuow2d3CmQOlakc21TCD2xTKNtOPXPlCSdJ5YeoWLQ7Aq6qvQtnX6kOfdriLamNxjw
u8bCPujoZ0ONbKF5htfbS+3sOomvQLQEAsItOXfrPbMzbmuMTYBcak9TP75mUpo721XWFVKQvZKG
a8G1wN2/2Lc6eEBA9lDvO/UaDPjnlCFibX6bMlT81kYTa2G1ZS+UY/ps3iRxMhsclxAJLuQ7fc2i
2AIXdFDGjewoFLaQ4JM57HmE046mZzLg6IDSyc4xzsUqTJH556XG5D+/T7FDAIQeNgIMCJU2qZRV
2KIv5aHhjowX8PAi1SZcBrBnjmEFJcMxboIlarp+MHEtKApgMqThg1flqbnuyTnBkbIfcqPZ6E61
LcJuyTQClB8Ng3Ufxf+c1BvQNzHvq6ZvTy1ZP6Heby2ev2w8jSS0jmpezpv+j0xFcQQcveAdPzfu
aTG6Ox3UoRb9CDVTnhKFzQPOnQA0gkKog2U/ZuZgP1qQew4yiw8J2mg8/hPhkkQRBQ0haHkyqyQB
k3VKhG506JxvVxrpMUxJGOq+LWoQ9ORlf/zzJ+rsZI6UE6wYlXXe2dz1iexzxX2AhuLOrIhTGkSF
vNaSDEKVSxAEDaZccY1SDT5E2dgPf76klKsPYT00G1VtIVtnJd4Ol2TrRutIb1q+/PnTny91Iq+T
EFzz8602WsgsRSl/LTkQz5408LoI39EOI84L362d3MNWq24QzkLYLe2dqAJnH8iE5nTzNrqT8aDF
LSqHQiLyKBGttpUmNrblcjuTuKaiic1vOhDyOQf1vNbqPN3jk1xbcVreV43tbkgwphGOmIK+OY/c
+2j5kol2q6VheYzyRlsRsjFsrXFhbFuA48XAjtQtHS8Mk+aRD/oYJO6wG8LO9ZTGxdZomPPOlgoS
tDw5k+/WrOPSdp+KLlTu7YoZoIL9T5TpR+/CVKxaLLITjakdcRExjKSCVv6YXYu0pZvs1sObE1Zn
Va/WDkSNUxkWzmF0s8UyEBorUY/vIhyacxiZ7UqtRvV+iFO4kFYbrvRKWadSJOeSmudasXb5BMV4
p/f2J3rh9L6q3WA9Kdyq3RESFHHVd3khEeEM5vdEBNnORVL/aOdE+nRaGa60lt68SLHnpHrguYRy
US3hd5zMDCV9wCZTUWhwT3aBrGYuxodZKkd2dPORnOrAj7KCSrmZ0RwbDZAJbSKLJMU/pTb4Jd2j
U9uUX6PymYt83vXwxe5xeNr3Kei2XZLojB3ezNnpYraWLBKSFjhIxqWBAHAp1AlD1/KIbPv+MTWN
5gqQgzUezJvYrHs/l9Xw1Nf6tS0Mz8qyem13dEx6EF0b9AhJHAHImWP3odCbi6xn4o1piVH2B5aH
maTFzhffdHuccGa7IJ0x7a4kg86pZ9c7Ldr1ALkO3tSbivhjZ0TvaVqH+7mJd4p8VBzajBPkH/Ks
mYum2hYkyVHL7OfQBd1RT+KD4M9jJuTLPKGI6vuVIsaT2+nuTgQSt4YarvXgMBqYtWZH3+BkAAyu
bwoDeyYuig3p40TMjIxIKD9HvIMWNKTSs8Lovg0FKIZ42SW1jJngJW7Gjnj1wMp/sKGV62INEPPc
qqcI86TfJEZGJerAMZ8RjiQttKHyKOv6DbApw6PRBOA2M1u29Zd5aCvaUXUD/DgmafrNcYdzUE34
trNCUkxWNKCk+jAhzR2JwCBuXqnWLajzVWB0v9OwgfNIaNbgbNvO+dQb+WZrr6Ek5Th0eipuLYYH
xI5TDe2fYcQDWjOvU4g10wZcQFCa/SKSu1bnR8gQOIqu3c0yGtaRM9x12fBakarUssP0tHS8Vapl
8vPdKeRYNZWMuUf1nxSoDXQOU3RvlHx3LBRnNYthyQ+3V8lLVqR33Kslo3Ltq+i7W6jJYwHVISr0
T1HBBZhMpP4hBm+rRk/l0vOaxBHBX+jxHGJTscnLRltrJCH7pPo+9djH+7F+mtWSsiENfuIWb1Y1
8gjWDbK8BqTjy0vbwH99O8eyVpFyoAD5U4vlHSUZxIW0eKNSPqrk5GGKr35nhKZqhhfQZRNL+BGs
xuOcm4y+UBVj9+9Zwa2SnS2d3Mc8ew7n6TWRxosVJjkx55hrIu6NDnAck3oqUX56fWK7kX9Q/z4Y
qvM8FvlDkmieGwTPmmnuHDy/GliodJxKwB3zVVdxfjnZVzdDhAhmAHem8hN0hAtkczh6yfyFHMxn
xvLZjMbTZFbQYYtl7tjcdDM9V7BDvNxkdpqVwEuG8dMQxbGvCuB3Qb5XKPxXSfyNv+ccqDoGvXhH
uiv4JGdmlGd8GYQOeXFKlqwVtS8xLDZUt+CFMEL+mBomV90qvZr4KTbdu6kIP0UaXNBg0PoEowT0
sjXZhCv5sLdq3sjTlKZnkjRw6CMmJMrtXLpMWW3REZaUsBunY7Gb6/kzk2Xg9eqT65bQvFadS8mS
obHcMFE/tPArIyPfO077OM+XTDHpcPF6OB8eHYdSTUOzBNyT3ZP1VebK2SxvNSgHj7SyRwgwNgsG
lFIzHrHesgI799m0YjDsxskMoys2KKa7M3Kl2SZHoZ+IPQAaSJZRkRvPfctlWBVOtGpFdMiyKV6L
UnsqeHpHORCrIhmuTRSfsXkWnm7hubHsB7XB+Fhp2a2yqo2GKSHS+PUDewri9axDheVFV1Paghnl
TWRYN+RnX4bTYQPXmLH26WMMfMKfwZMJTQlXuRg/9M7yOxn6VqSRviLmFUbWYlgD8jnj2X/9kz6Y
tJ/kXEBuwg+yki1qaagRm9RiUMDzdEtty1TVlJzHfuJj4PpMCVLCGzveubkZr4Acbd20fAJrfuWx
Vm4gMZJbrl2A7ix2GPs45NELYdw3yvlfLOf49QaIn1EXrsdx3BMg9Twx8lnFbbJJ+S9RRih9Mj2h
EmKXbxQb3EYPFr4fL2/TY97lpEY2yYctlB9Q060fKjQxhNtbXshYQoHAFyQdi7Do131EuZlEObGg
UX6MTRX4ZolcYCY5wC39cOrAtwXCs4kPZ62FOX0V7WGcQaQrE6mwUOi23BJxIWr0aQJmM1nqoNGP
tmkLmSV3bnkRNFtMB59/Dnqg1/ukrU4O8tdVn4b3rTRVhil7ds5LclwZbuLQconDbg/soQxPhFPq
y1A+CG0WnkU8MYB8HIVKlmwBoqOZwG8+m2LyzNi8KwRIwBl307qom0eJ/IJs9R/ZGh85t6bCwVyQ
KRsLZEqq2K/WKN8J0PpWBHQwV7wXRvxuDg+sepJRxJNR2gnmsPe4EE9JAQChiB9xgx+twfkwCwIv
1BSWK8MddZDbMK1rpEUOC96i5Naz7CFFY4qK4asHsWMSQeKVSXsHxe0Fy03TWvehwYKmVctmlei/
OfruNDbWcNg8xa1ufRD/JPjisepymeCfaauO9mEQ/TpF+cplCoe7/hhmPmM0Fq9a1HgiIqupMd6t
VvnVu+pkjlG/sgdQV804dxubjHi3qn9ydZNo0Z0yu++tw+nfFHFDo4hLQkfU6Yfu9DlM3YOZ06LQ
dJQH09C63lQSoVS32r1e0zNbBjBQ1Wj/CRhaUQSwKn+BiU63QOuidd2DOaXl/xxW7XdiZ8+JWpNK
05DMCxoIP1DA08aeKlaatJByKcOLMiqYFa82oRq+YbAjZv+1I3PZWc/C+rAGHmcpcJ0NDUeA6Wuy
sd7bjAZLgWiBLan+OVYRFs2MLqeLYMO06/cYdVkzadWjUYvDNObr2JwraAk1sSZDsIZlBbZ1jQD4
1sR88JQGrNaRU5ZQSI9pRU/G5LYQM6lxEv2EJv4iczaIRnztxuA4FRGhg5VFq9Elllh3cht8yj5v
221ZDZhNXca3DpVXUw8HFHZLf2/aDCY4pSBxdoHzachc9SK9N9ZtM++tfv4dneIxs5bo1WpXWHHs
zRhSfcumrqGNSGGCUxE8Azvtdn4yNPu+y0xkcZipto5tnpJYfrpVsWu0co//X64sFz1yrJiZBwv6
XrAcSOy+THL6RvzHFa6HlwCZ+jZfkqKM28JXfTTY8vgqzHEyNF7SzJK+GstnrWdEgabQM+AuW0Om
AJVW0UAnmYe056PtNWvtdhnxY6STeWZzmBQ7ou3d7gYDk0EdTz9FAjZBdPvlfjIoabzqIAZ5VoFS
Zgb6DVhwwVg91PVdq0nCVgyczkqXsb8KboSFKSvBbNyxx2uKpYLqbCStwyYZixWAmJr/gxOGnDAI
CbOphpPZdh2XO/Am2jpEhhJCXY+3sm9fbGHAJwqU0NemYkv0bcmtrTGhf8TjulTQKTbj41CJkw6S
kPzEJvTCl4oAEHCP0UtpAlRm/82MYniy5/JlOWHBQLOwLQAexso6NDfJpH7ZdrJu6FXkYXGJg1Fw
nmxaiVW6MaZldAnaRAX1ZxbJhztWv3Jwhm0imCMHQ4fjjgrexYBFMnjyFoRf8Afux7Yx/Rol5gae
YTe15boOtchjYMvIA4wXKQhGHF4Kuwm5Q+JQHBAdI9jG1FqlimfPCjlEgNp6PVrPJb2xFtjTZKe/
A+j9Vd3ouW/mQ78iuXgw0C1v89KhlyNoXE8anNk0uiZl+SnqXZzkTxYe0MZKodXWuNiTymNh8hzJ
XBpHeerFYCbhSBGGmGlI1owfpZWR55AK79mtfNYn8DojjXWbWkCxnPgMhfIb+CJwnsp9qgOKG7eS
zxiN6rTcQ8DcNSO4NtdGi666LHvB9JsZst+MVADxYWqBagTjWqbth2mGR6KlFS8pvnNdnsAkwf/C
vFP14PmHun9sGptwWas8GnZ77bP+d7YK35iSa1/pn9HQDMvhRIxm0weT1jHr9efOJGCWNOYtrHZK
OUKLgFrc6Q59vvZNEs+ro3TZRDDxyZiIqeCZB8MQ2WfjQEtb0T+VvLt3YRaTzfOhsAHxR+R3AaTb
2QXYYam/WPCGPYRpyx49IgS8aSqgYyU+pnw5Z+tmrtSVrb0FcaPfE2i8GbN4nxlduiqC8Cya2iZM
gQcDUFrTK6zu4jjOMVXFAc7p96AGbCTUd3MaEkZV1TVyGTbDzXbWCGHZPE+gWXJhfRKYdRwi88Ns
knHbBTTeRay/Ukw8J67acD80VS/U2u0Q0USHX0gcKv3ImuYpmgxn3rayOaW9fCJcbDGPxjAp0/zL
ceC7dclvTwoRw82h8d3Y2reduCfyAkuk7g5rPeTSl3TyFQ0WjwJ6jrgojkTYpiuEk+TX9hZ6wLk2
vgcjPEPxM0yMGwEcdL+kKly5U8ElT/KXLufYR555J4V9mAknWRuV5sfDPEK8wzE/g93bxCziVQwM
ZDAnkgp0MTIiHZ7GNHizKBA9V50usm2++4knsGl0LxNEFY7gHOcdCz+I4OeG942D2TBgebk6/eSx
gPqoNyY4VPboGzpTDEXnXF8TWIBSX6hb3mx/SqRA3GfnsLx0QhO0JDybzsirwGnXRrhpMb9UtOYJ
SpvyEDras9WoPBIgS0Ua90tI1e9mkDw1SYCWEuVgX5LKzq2LJ2wWbRykqcvUhzBv3jrQUFIXBn1f
hcH9nPJUsUor8KGC9zuFq2bNDVspAViYdOA3OOI5yWN0hyXrw2qqt3DGCGPbw0NXKw/cYp8LdzxP
Ed2dFJ1MnD7rcXUSJF76rhmzqRASSWZVnSI1fGmIygCdbQHImF9rgYRbKup339HvkQ4nOlDT+DAi
IzWrO8qsdV0nLt7T6glAZ7hhjINFDZJxElR3Vt9me1uL2q3ECFllYDHyEj+NUp/CWVZrO53OiZ4f
RVZBQUFD20U8gKyWB3rYZHLdGoFgbhpvxGjH93h3gEhnyZcqmg3dCue+CHkMaIy28Ff4IhLnFi87
9LmSswxgpAsFXXJq/rqTa23BKxT2Wx5HZCe75kGmiCk696PVg9ZnlLkBSf1ZSIZduRpuJrQVnZv5
NmMiCOTUCUXERajC0SNxMgm9sTEd38o+OxBhqy7Qhc/2KV8zhtsCwL+rK+qJEvCjGHWKDfsVBh9c
CQjFypoQsF9TJeEbWiN7WC3+TuPk2epDRKBAxVmn4Tnuy8RvZ4LZhgHBBI1aFiVu9QMpwBYPGa4x
MVfrKk7SLX2Lb8N0fx2yxU3GIBI2IVCNcVyFcg7XjrOTqnpPDZXteTqm66kpOEkNj9s5exAKqohA
PeX1o7TJgCojkV/M2NiWhu4jAOGyGdTLqCmvZBrMXq9FZ7cbfWmRcRWqJrc6zB+TuEcy0G7SsNZP
TdU0d1OpXMpIfiQkE6UmWBh1HpYNSwg9j7UPHz3Y9EnoAOCkZTRX6F1pCmJiZ5tCilEQLrAUrsr4
yVY7mq2TLlcJFH42i/k4kvSrov0JlY+kmWLfJs8Q/V9DtR4sxWL7XoJFWc/6dDXdTniaWer3Wuoc
bdDfPB+IscsNbBFzSx2aq65fGtMH9LRHCIkDabDQG4Ur72T5mE1WTOlKQasaH22d/MLt+lQSkPJN
3GufczK9Mr5K8yo59ZgiaB2AohvMGKtYlbypEOAReyNq6LQPiUTCIV2Kreao7oKCdmTcnFpO4NHI
9LNICjbq1FSjGD4dmyxI1wqBKEHjA6j2oYbYOqxp4sVkcGjCmmL1U5cluEQxzPDRNML6aEyYteZL
U2m95sdNpuduTEi/s23CiOJrqzhrVUetUBiE07SvZW7SrPqebftalBCTVat7ThNSRacS1GiQskmz
bETvziek5Vddr3d2hJADycS8QtKGUhz45Ra2LEm9aP3wOEXMgK6zRec3mKaNo8zPEXEIlbwsfA1l
duL1RBrxPA9bjQz3SCQK88tf2+guXRi3W0NJmFzK4MLQd4hkibhG7oxmKHd1bp/FRAAHsWN0niDv
OGH3aNNQ11W5TzOz2MQEY6wn7Our2YHGOC6MBxWBPqs2u+tMYZB93ExrbkmQpbRuOFQVPOh//jFu
ekIpsvKxSgh8WGiHq7ZNu7dK3A958B0CGHusnKHdgjX5rcjo4TS7WyBaqDiJxI5sBP4un3ThWyaF
/Z7MTbv/Y/yWLUUzGkB6xyUpQogl3FqfcA501p4Y73EbOJ227ur8l13t9NCnhl+m1bBDr6L6aUGz
IHCm9ih5hjpNpFw7HnJspMODUwS3IcMIMPZh6ulOHN51OTN9AyaEG5YjmUfuh0Oo6i6MUCu4rTiS
dZSxONMbMHLt8hznc35widhb22WGk7Drftqxzr96NXuepwq8XZVWqDNC4y4IIybAZCq9WWMuFyRx
vIHL5KCDS91ri2RFFkXzShYC7bkCMlNm5heQJ96sFZ1v9ea8xkSl+aaxG0R012EDWQOrn1eGahb7
HHb4rjb2jJwpOEaTe178m1jI/Zzs4lo+WQl3IVznQEbdarLFTtWzvRoJvO6oKsZOGpsqtuK1IbkK
LLNRd31uvnSJRkysy13BqVRSMLDknWAyUoKCYc0r43luu3jnTtdxqqe1xWN5b2cM/NuqWZAH+moa
9W+gAeSS5fjqGUqItZ4IFPkirHZD7cyU9Vl2A32PyCTvrmVSmbsJaOYVQehT2bT1tqh1505SJBQo
2p4ZCVJZl9qrYybigRv0vTPj88AmQT8fOV1QspMv6s8C2z0QKamsMYIt8sb6nUHrRc6cjoII9Kiy
X8reMggIZzTYFhVHzZofqgCeuRbTzDKqYrU0+4/JTBrcYIwHFhe9XoaLHhB+zaSAskaY6aUz3Jw4
1/ZpYzL2s/B2oPSZhp1kd3elcZagnwY/MA/uOskF5CfRRFvbSTVSr0w/RRYp1UF5h6zI9D1xkkcF
lZ2pUsUsk211dqtPBHSM5adb06b3w0wuQthpkCPnanjpFJcSv+0dP2PA68+t7l5apTuruTK89XUI
O0txwy1oT18TQnuWQ3wpHXbhQ41LpFc7FFmjRB8yjQ+4R6lq28TXIiXbRTzBrkkACpHA1ksGF2Zd
22r9XPR9s4uYJuDIQCpkcNYPhMGcwfQVm0BqUP2UWByzBFmontSerk/NozEqOfZ6/ZfwKuNWTOwi
k3Br1zpdrgh2kU065C1RCq80+/7dpkaljWpdCb7OnpUYzl1u1eojWTspIO7+SehuA7YFvTLl9mM5
GNRbZf6A+mPZ7slyM1lmsqoNiPetU5W72eYOQbMj3rERtljgXUgq+i2azPwrXewjs/4tJy19J7fu
sZWs9XnK5nNcICOdlDa+6Kzh1kT+MPM0udhT/xsoVnw3hNWxy2JzP5O1xgMhI95pmF0uTEjQcftq
RdPrWPe6D7Nj2EVBRjesmVjBQC0PSv5HTmuuARW1vtry2WTJtTrw6FqFU6QfZ7RqI50Nr26KeF+B
XhgIC3+0wF9uWt6akpeSG4tD5UwNDI69+sJWHtz9jp2zBto07/KcL7BynorJ+VIMVEeip7wcbAR0
Tt88phijDzIQCdk9c7AeDZ4YMArsB1YUejA+lDvow6kXCWkzB8JblAekAyQWEuzhN52wH4pwH8dY
y7FiBCQjLgLwGvUUedRYJQ1FIAEqvl3D+YR8PVwra4z2zMdX6WipoOOEuskitV0HCOJsk050rvXJ
szABqChQ7RiVYOHJqiZ4kiWRajNIScaHrhh9XbjZHpjK4GmYw49ZpxNNSmWoqLRLSLTcdG3XowGk
YVlEsfo2BugHUGptOV2uJ1X51jo9LZg+/NZFf2a89qi4c36PLB0knHRfiPPZmfAMMNZBTiP2/IGW
2U6LO+FHdOrYheq0GcHs9JEOjDdOLkbeJxcZlAhiVXZbf76XZwXI7CD7USqrvDPcuLpD7/Ci2mW3
tZz6OqWu8jyrdvowNuk3eRrBXFwHO2yf2C85KoDpFHDuvh5+bMmICgeJH4zGg2JhiDBkeDStYNgO
mvwpWji76DQqTyGs9lyPs3ueLaA1c0WrvEsLuXXmoPXMVHHPTo54xi2CHot3HZwzF92FbUwPGUus
LbqBpgaCMA/47D7QU0z6qYbmVw1eujYgJzYIwvs//xs+qJn1AlOwO8nYre61qXoBsbHtM0d/tRIF
TGY3Wng2dOPVJRZsCgtgTsC2TCNH9Jb0JViYYq2X+q4BqOozNoR/nTfOSzswt26CQD+IBkZ1mRdi
IwotO2fa0YXJuYlkk3lzTcTHAIU8I1zIi9Ko2S7RsCfhXEtaRJAEMnvPhuhLd2S1H9XKOApVszby
EBV8I4cJBsVC0L2pPpRiQHdyRzgGWwyRH3uVgD+yyH7dED0NyXR3hUXXs+9DKnYjp2Su+rtWne+M
5doj9WjTuyi3XE6Wrp/HerwUJgtMtWjc5FF+I2eAoVsizkZqEx2JDYS2bYduZem00M6u+xqfhUL3
TkvmXRRrSx6lyvAwk6onbXfbi/pWJo+0Uc/keYeU3nFMcMvLONFocaaUjmhK1Sr6cGfGh2i2My8J
kw4PPYIao+1PcWrcVwvvLUU6ND4G+fyIEeQaZaCJAxF+1cFzlrfUEtNTbNkftWAnV6klcS8XIcOP
MIBe2mIWqGX9gmR3Nyrmmczzl9QIclpt5W3smnXHdNnTU+cVC+tVydDij1by1Zk0vRVl2hhyBG6a
pED4IOLb9vOQM6CBmHbO9B+ZPEreS9W+07hSD4HWVZ5qdmhYyuBjBEktk7REJqgVnju03zzQvgOj
QMc2ufuQOUiGJrEg3Mmj/6CtJid9UlqXiBqSczFAreoY2mAT8sAUTusldYxUE3bPSJKWToecfcSu
nrhH0ZPwq2j4TUrlahoZUjE7gC1YY1Op9d9+EJ81EWErwWrq1OZBoSHetSSdgmZlGGwwDqdY9WrC
a5gKd3Tbkyf6exBzspvZafcztYtnCZTIcf5PSfr/dxP+G2zBQj/6n82EW8gJRfsj/+olXP7Ff1oJ
tX+oJpABUq8cnGiLM/D/WAm1f1i24dhw+fEyC8v+i5XQcBcDItYgcAaGagkV1sB/mardf+D7c13w
InSyVf76/8lKuBjO/mIiMWy83IaqQvDTdN0mY/D/thmAKSldtiXTKkLAkJA7Z2tfy8Qqdk8zs7ZC
ZQJn3dLx2OsnOKgrNzhp5ucw4El2G6J3z0mDelGeyAVY5vsWc9hG3GL51ZGY+Jfj+i+chH/zCPz9
rf6xU/3F7wIKFV5hlU2Y1t7b5tjO74OJSoBGkII0AkPA//5y2uKc/+/HZoE6LOnorib+ZtbLJDWy
zKIJSWdCwFezM2zlz58z7gKzdiyOIt8NKIoRdBjFV1Odp47iY0AEdWyzl648y/orRxkZ29xP1RVv
Ok8YFiu+hHx+G+OXcVRWrkbGD74Gfkmh3bSu8Tj2Sh2tp+kmldqT0YsdH/PxK+UnVPNrbL7oP9VK
4gcxujnu5Lwcu2mq69pbfktf3RhgzPmxzl5i3B1Ozz0JMOn0NeXI6g8ENFH/4luvuw2pIrP1BRcc
ffqX1iNOD9cWwhfrNE43brbL7yYOg0hxatUAW1fwxbtLp68Q23Xzhd7Xi8hXiUvaDPccg0y/5f1R
T48zAjW9ZUgURSQBfKk0RgS/JzMqL1aJMCJWaMaZXd4s54bqx8mUNfs05phfSnjs+R4EsZEUz4fg
1+xupXVS5iN/mdXsswGvJtUt6ie/s9h0sq+PvxxB77G62ZayIj+GJ2xW1KCGTrQsiGK4hct0KDwW
nAzdZmqEiycIj119bJguI6heqcpNaTc9TbxRZS8JQ935VInZW34ynxRE4Vg6Dhl5IvJrrIBtt+jB
2ByZhzDiibi2aWO6za3JXpZ/YTBdi3YKR0YHUkPnDHR6urZVeZgM2vBcUVI9BYo/IAJLaYbmqJZa
Yg0OBfAzFdiHdVqO2AJHrkpGOmONYiDZ6o3mTfnkm/Q/bP5DfuYgHq6cQ9N9kQ2zXIHL+2fiUJDq
xxWtuCfB2+QFa/XWTTzsSIdSkzMvb5Jat6w/U/9qjNNy+Vf8SHnm3Df91/LSERCE1LjFrP7lffFT
Y8ivrDln5AbFR949n4GVycLpKph8jOVPcaauwFQu8xm+nQYHXCWoooknWvHLk/ZKKcVx4VrgrPEd
beR/DkVMFUEyyb+5hP9movpzy3CAb6kClpul/Z3ipitIlOy2myiUyHDM6cE9QwsPtHcFcjhpG0lc
cH1xt0uOHUUrPUtwQUzt8neSoVZaE+x0keNK5C7DqiiOgfOeZu9La/J/f6N/M0n/eZ+IZC04NdoC
yuD58VcrH4j1ZOgGbm3QdFcl7dH2feouy60NwQe3OyMy/80rWuq/uvMj8TIMg2cTsI/FnfqX22nX
1fE4sppWjrhTEXMGzMWEzD1aYQFSSDPJd67GMelMVFt06/GwmHDrFOfSmReVXWQu/xwJ8gzo4aHJ
oamtq4xNune7hcJPo0wyCcf50m7jFnbhjoRM789P05EnY5Iy66KMgA+7zB8JDJ3pHulS95ffXTNS
lEAn7J5gevYpuUsrtDZXRfse60wb4ZO32dOMjImSnUxZj+AvRD2IbN4nf7IVPCJo/4JL172rbe7x
z/iBLHhH9L68LUXwOR2BnIwPaNGVZXyea+TtuAxRKMGdAV8tguQp/Fg+0nI8Qp0eKG+wWFrqT7yO
rV6a7IMss9UAwGJ506Z5NFkaCSI9tVZxd/AZxPtQqR5LbS7Z7kQ0cQXPrOnCGV6ObjP/Od8cyoSP
5XCARI9qgmwOSnVOPH8RIWsjcGX5xvK2OP70ganej6Z94a8bhQ+u+aq4xM07546Tsxwwp3ova1Aa
vB+BInB525Qim6AJ90PDmYy+2dj3zBMks9JK8sF4X2pq75fZRDwx8pMXftsw/znVhXHhLFrtdjka
lutVob9cBGnKaIWDwtvjoNZ8Fn7KtbCEQMOfcu+fV1zpmCuTBZxli4dxQQj9B3vnsRw5sqXpJ0IZ
tNgiAqE1NTcwMpkJrTWefj6PrO6blfd2lfViFmM2Zpk0kkEyAIe7n+NHfH+2CBJGocgXoR/d7yok
LdIFiK8wopgCZIaQCHgX464hXA9dyFXXHJVdce1czH2C4nSnMmncur0/IGL4i0ZixXBB4vvi67GS
vDZFKXF6L0f7MUTJQvpwCvre52/kv4iV5V8D4tQ8Z/HUaoU/NxyqkJY8PB5JXonxE3fC8xbvI6bg
QIsGvSTG/adnJksIfEHMUzEFGtKYYQzAZUCU+71mI+QzBpGnFqF7i+aDS/mdAuFNvKBwoizexdgI
90XUNsmstjgHk899Mkt4CKP5bqYw0c0bC0tMjixm7nJJiVAo4jiE5JarCWO+qU9+/I7p66t1Wa41
UkNZz88QcAyOI3NE/OH7FsdDfdGbd3HBfSMeDjUsMjWx1g1NczRI3mfaNBxFdwvNcEeWJpuRuEIu
tmWEexqx+CGVa+U74rID55ar6jLkyXLkvT8OArEyt0meT2xeYqaBGL/f59hVXkERnxT4nhKCZdFu
xBdIK64NOgTExiveq8zI/zAXu4jHyqjaYCDFihIzp6YdiYtN4ckwsJRYgBA4SAO/wOOYUmY/1lSr
gtWQQRKs3yX7PVB5YGwq4q7oo1uKIgzWusxOwXORdB81Q9oJb4k/uQUCreAEuADxN0s53Yi/RyGb
r+Kn8eTJH7nkqDcd/mdYM/yJgr5RuhwZtpzF1xu6+HEGh5UhbiIVC4UUA+YmoQtfrAJxLx1TVbyc
pUxhHiW/Q0O8KZkca/G9xb6nMvcYcklhH5xuhU6AnXy82K/84DNtqZmkt5nBFFfL5YsXavloqz/I
G95fEHaNaaTJuth25uyBq0IsBjVlMrFUJWDuxA7F5GrICEo4FTwA5pEYSkl9d6izxQZ1/AjlFqim
8Szn28imYffoBnKZwkrllrxIWHNidH2H5gUrW4qxF4+GnUhlCw7KB3Gr4nmxKhzsgngHYWmz+xQS
zxxyHyWHPF+8+0S0TFaeTGVhR2E4nR2HwUpoWzJwi1hC2BCjWjMLuLlS112b8gnb+YilS6TVHu1j
S3FR4he7YZ2yRsS7xxGlNxQMIQFrSN6gKsIyONyIGGthwPSAQgbDcGUYaOImZwxihf4zQ5vaKkQm
VhD2QswxYT9UPENeErsiyo40PVA4QGnZvIKARu8b8g2vSErBQZIBEqr3XU8MEY9AXM3EG4lN0GFb
FyMf+fTkNTcxO2zGuRCxWfr27+sn0RCyatfCfPKG98fBQAmDgJWo9Z/7sDBdP41Gh7sqjLIx8lCw
M/f9le8JUzmO2FjWrrBGYU1l41rYa7Y+flWC5zAYDLoiTKdfZsuQNcFSZvObmoPYA2VGX/xpXgjG
dz4yLy0WhFgU4vulwWv1+8QqDzQuEQ1GMMnwu4m6D8nimelj8EYFOEaWpPQu3lm4CcTDoeqypWCi
xY2IfS3pQLCzjwkbzpuJp8MDUxlusXH8vQ/2n4579p35a8tkGzWB7/nVIRpBlg+OHoxU/rSUIbMB
YxKEI8I9yljHJsFB6u5mW7hpYk5hbMWnjB93nHESnoKHWT8I8yXW831tT6kwzqyvn+bUIepG09D9
17V+fhcLV+wdVfBB0UOGUDfL1B6gDXCzbGtiFortHiELT9hbw2TVYGkhtruU7xDtfzdwZMebGBXx
zYrlxSwKWqYqg1TP6U+03l/wlb8SfbS/wv3JaemWDUAGSpxFd4sii3PzL56jGiJtIwcWpU0AisX9
Y+CYO8LotnG07uu3ji4h892Y6bITvqywomIfMjHZYv6Lz2W8vfvexACz2zoRQC1wbsKEiAUpNj3h
YjCu1qwumTR//7SVO5b4t8gHd0Ek1DINSAu/I4LUfgTMa1KgJSYWT5tLJZKf22vLuvttPPWwW4sR
xeEQdymJLcd6n9h/hduCayesPj+Gp1J+SdatC3BQ+EE8Q2Hv6HS679/CoeHswNvQdO9y+BArxGi0
++YyBw95E640ctf4GGK7H0x6iXAzSP6LySf+ix1T+H+8kTrqS5QcFsIy4UEIR0i8Iiwk80tsqTQU
3P0MtkaduSK+JezMfQ9m80yTR0vxRvlT/IUcK1hYErwXhKcmDFIjr3Kf/c28CV/0ftf8mHAm8WaY
dXyGe8MBofbEJBTmRthGYUPvI/VzcQo3RUXbg/6wBXudcHA080SzptjchcEUE1cYyTbLlsKjEHZE
GABhNwhJuW3yVSshpuidjUgcGzASEWMu/PWW+xNbmhTjDPPfsaDaZLQ+M/g0uHGoEH+Z/UU4Jr58
EDs8O43Yti2IOVyPIg4BNAJaF7FOtJuwgWL/LTE/vIyzU8Q6jaIHsYvz64hwe7J8wyqJezQYfb4p
RQ/3yjie5WAnG3FXwnLy9myc4vGLvZJf+ftp+x9CUrYMP4o5qyLg4vzGFU7IC4G9ICTFlsNexD9h
4YTF4F2F5/v3b3eXOPl9kdDAZui2Dn+Rk/Rfl7qOYLVNsfv9/cQ8C4i/MOOZauIRcKwRPmRLkbEG
vahqdtqEKCh7N0NvF+ROhRskjnqMMk9ywvwj0vYPIKX/NCaWbBokeiyZXem3awz9TtMTX6OEQL8J
Px2MqnB+hAfB42dc7mPy/8Pg/xQGJ0DwN2Hw6LP+EPqCf4mD8yt/xsGNP3g6RMJZYpahKfdg959I
PV4yTQ3ePk+QSWbJkMn+hPdqJuFzkDAy6hCAtCn8+u84uHgJXB0YPgLsJlbjfxUHR/SImfzLTCf8
rgtTxgUy2wnC/DaL/DkIYxhpPwhOhtt5Wz5mN+WVTjmnXdjUOC9N7yvZ0WS8mA/Ur1QuRId1srH2
zn76bhz6r3ZbXppT/phupXP6FX8hzbdJH+fQA6vz3Ppu9dF48iLfQlH3nI26KLcgAjxnP2/7r5Aa
aNWtFsEOP+Ba7cyP8KL/oJ7gaBzUD0f0UW4oJ1af68f20OykFaJHZwo5VvkSccNt8qxey8Pg+dd4
q62Km7pQvfQyedUVfkDRLe1H2jQ2pI6cVX4ursPTAKKLBpjrfLDX44Hg3ba6SWftm7qj6n9FDOFg
rpOTsarW/rLdJJ68o4Z1Yf6IL8WOqzxpe2vjP2c3idLxb/YPAGMBFIx+EWzoQ6WdtEIqpFnau4r6
AWRh3fpM7/UG7Mp4BsflXD67Y7TL+LPBKbwgwnienhnCA/fwQ/Wo89jObrQzF2Sx9vmZ1ki3XAH6
fFS3xZoLXDSLRw4HHmLhB3mnHcIlVTOr8GQ/+rt8BRxtoS+xlevhe+6v6s4LX41NsVNWzopgwKY7
+tc6Llxp779bm2StP+AgjVf6coRLvMKuoPhHXhNFSBk89qYLj+TmOGspexKAwx7F2wUI9tW4pxK0
HA8THWIL+619mKhZgVZhusYraNdNdC33gtDgxttqYyxpK+a+iEwwLPE23CLZtinWwZ5GvkeMySk7
2hfe4cVZ0Vkge+GWFlSbYU/W0ZoC15u2qThqfQU0Mr0ke2Ta1vaP6YiJ6V+cW+COL9q+fajPNgGm
kMJkVxdwLmpRXGkjn1B09+Rlue4Wyqr7oOJp1+aLpWN6QE3O0gPzs1/QEX0GM22tFLc48vvLaKG6
wcqED+nSZc8TWRMoesNOu9W1v9CfKsJ1JwaNkl5zOW4IIiDlrjyO/ipEvjpbIW8FBnWFak/mZp+I
Ly2rdQj9ZxEcL9nCpVrlFq8owFhZm/Rr1T4ieWk+oysXxEfSuPbuvfBEI45Hw+Wi8VRPWvQWV1G9
Z8d5T9XBmR51mucS/sRXzDSSF+ARLErWqGEJ3CQ/JMTv3LpbKeZrRzbKaX9IKn27zg/C+AYeAyqt
2mbUjq17+dasLA5GXr6plvqSgmOqUrWn/jo9GE/YcjvngL3newYpjGlRYF2+dUtKAJ5SD1HDTU2J
7EibDkcouCd7A0OHr6hJaLfkF+VDar5GmIhIeaYRhfQavAk3usivg7lJurUWbwnOkKSX32zlofPp
wlD2zkfwVvjLJlrNzVlClsLuVlSCx57MsdcdzrDRKJZAgjV6ilV6yhQOlS4dIq30PQDVAkzmPdJl
T4BvgPZ6ef0CCca4RTrFu3vHsw+U3+5Nik1W/nhBwTn/JBUQmfA9Fmnku/QakZN4g33mZt5wA0e0
DBRaOvcafO/ZIwTGgKIwZkKXU14mWDYJYQXBLSdyRh/QNz9KVzRwPXSUCYWXUXHbfqd6ybPJz7zp
QKSO+VOVbbOX7iWaDRoMXHtD9zhZnGEt0wBgLt7pwMG5aJ6TcGWaz22ycuQXOAfFhno9GdRJBOKZ
Y+VypqcUAMG6MBfJdnI+Sms5PWigGzfDw/BgPfNMFjmT49TeQDs1JZ0xbr1rr8nywdoq8E9olVoU
IL6Gr9A+BM4VYsnw0rzIV44rNMepXietSACuO2mx0YAYPUkX+9ZsvujkR7RFXlLxWh4l/cM6ylBG
u9fq3FFJQL8cFYQQHfOVdqZdaiR6zYnhqUOvO6qstWrGi6KHBPaNBq81tck0Lm6jZbrgmd5oufFM
f1pYxxhtITd85O+8povwGloiIL6CYawspXAHO4DCGOdofmYuf3YZez3UtHDLsnMDGvlMGHbEp9aV
2XsKYbfJpbjbPg6ZvmR7YHaAUZGeqUvM3gh9mxwTsmP0KuevyrkmdB5srZYJfWjofRzdqvxm1E/O
2Uj23S5zDrq8XlZe50Zng+KxcfHUe97wLWs8M6YtYEGhYuXqL8H81R8VHGfqeZcB+4yHEBD9hmtq
UVGtRqVunfDCtVtREepOPafsKJIvbPjUhnxr6M6382c90gkEZS/SMhyOebdMHvwY8B3utie6zdx4
122pq1hUn/bNPllkJJftsaIVMnfVTz60x3Q3HfyzsaBO9hO49Ja34qGWC9NLDzb1d3AVNuXWZHPW
3wFOfpassn33qV2Gjb7nQDEgGwwP61IArlhWr4NxUTbmsluCunGVARzByhrXfBLS27MhC+uHTDSk
wmGCt4syWkTUcw0bg8K3ZF0JBtDOn5ddsWmNF4g3wVe39Wu0hike9mCZsCEk4wpFi10I6ogAo9sf
kQonAt5touWHvcElV4qVaa8Gc+e3F7kAH7MAvPUl07Oqr/+vuLz/L2HyBTH4f/Zmt+1H+peKDkot
/suVVew/yNTBs7Nt5CZ028Zd/enJmn+Yyr1cQMPD1R1dyF38lwqF9YfsGDi3qERohqEL1uufBR2a
8QcZOBoWTAiwAqT/v1Kh+I18zAHI1Az40jL6XbKhUtvx1xNbYWTVTP02xYcFNPXEeJvUwgcSO1Bj
GcwUDubZoba0Rx2jjgYtwKMGjQaTvbbTX2wZgGQ3PNT6vJ6H4DsFxuE/5GR/v0CwgI7KcdJWZUc1
oUKLnO0v0aN4CKD7o1dIEr4HsI986sZCk2YTQ0La8Qn9h6pkc4IHbEiv6y4s4m9NnnYPUZVN0PmT
CvhKGCwzf9J3mT77i4A/si3K5scvj/w/1JsYPMhfjgQcRQAFwFc1DYWjC5hVcfD85UoBA8FsM6iC
B1ZVvhWB9TaH03gsoOgR7+u6bRzU16mkELFobfNlRi0QrXY6MPTBTld2UKgbquAjb+70LY8lvxpp
ClGTrsOiK8ncBcNGLd/8ZlSvnPebW6uVj0GJTrvS2b2oWW+idetMn5VGHCzt/G1DZspc+2GEqyk1
Haq0r7Jumo9jFdOKLidHS5/svd/BEKy0AHXZjOY11ZIMsKGiA6tPi10zWj+k1u4uaLpDqMyRWCT9
MQ8PUkzUrkpnajyc+tp2cef9/XiK6f/7eFIHhYYXK0cl4fDbk58ltVQoo5mwBNJ56GKbBGI5kVOg
dC+xxaYNCTCucJOnXCF0aDxOCBltYgWMgR+b0xWy3+s/XNO/P2OFk6Wm2YDCNbF0/vqMq6RWkJgG
/axV+khJizQCm5yfy3FuT0MrS8d8XAYp2bc+AbtSJdaiTvvpPStkSvwV2f37y1HFlPrXKVRMOYqx
OIQaMnh3hMN+i0FTid10fRY3ZN2gcVltGB4zMx5WgyLEsNvirR0BpmttJoNBGSh2KfWsXUdjjpqe
X5VvKpDsvZbE0BbQnikMXMphcF71GDRW3xUkPXVzD7BGQVOK1EI2Y3IVNcHgAYcDIzhZ7lA26T7X
kmj19/em/PtQU4oBO59FdSfb/jbUVG6rCegjONZIPOl2rS5LhYBoHwafBRyKUaOvAWW46Yl2Kkr6
k/2gWirS5KSfMmiMy7+/HMHP/etI2wqxCFSBbMG0sH+bjM7km8heKry/A06DuLPiqazRy5TI2UVX
4oszBvr279/z3/Y+BZ6vpVqKKlYAmkSiDuSXHWXq5zhmsykALuFFGgmbCWnKRd5Tsey2UzfzFPV2
G1L0Tp9/DsJqRn41UzXaedJXIw2oa0IX5VrpyquqhODolBmojmnr/7BLq+JKfh0erlRlQagatgk1
I+c3/HA+KeRjdABQk6G9BEnEqW9UtKOi9G9NrnASkUvwx9VQak869MsxcPybiRbLLu66N0mmajpv
dByoWX2x0VelDTdNZi+xWVFNpu26si9Oclbf7L4b2eKbXd06yXksx2dnlBtAGUECM1opXia9+idN
PiFJ89ebQzfBxA6hnqCg3Gr9dnN2iQC8iqSem5StvRjKCPl2J+AMrACRLmWkxfSQQz9l+8Ee7YLm
ZHWryl6HBZAcp3AOvaVALLMJWrMXkPaeEPiG7FCQf4/sn77X/5htIbsiFsavz0JFVoI6HSyRQ74C
YYm/zhpVz5Jah+tE21UBB5bIMCqvsCZQcUJFU8o7vVn1okPuLkpJJdDChCq7bctg2h+b0eg+JWDR
z3M3j+5AM8yizjL9NIRwqwbrVY51aTE1yEW1cu6BVFFGBaVj2vWBdQDHsgK4k8GUtXs7k6OtAVOB
5LfZLu9fpmr/5wt6MygrWWmfO3Bqu6RTsq0Z+upB7yqQtk6mn0HLcQRu1eQBwHNFnVP6WI4WxzQ0
kh/hECDETNe0TFxFo832qIgPfWtP3mhZieeY1Grn8VCdaGTpL2pGb/Gg++UDjQTvkdV9941EbMqD
taBfs7pqUwj6e7BXs9QWx399iLIYf2iSq3WPMtpNc2bKGjtHarckrtHF0LvJ+uYIjMA4dSstaRO4
9SQOGsvWnypqKa0khU3T52TFKwovDMmG2kbzF5GICIY0cu0aZZhABJzgmHNHUdA515mW4I1vNkCM
rE55LMCqriV/uihhoblSP1RvziAjjNOnaF+a2UeWILd6/yBpYYPE3kDhCTkGmTT0+l/DkzbWh11R
mmqqyHgYVXioCmvYov5LHaozvRs2Kpd00FpXM5gWWkhIpS2bRydMxovOCYoDHUduS/WLa9Eb415F
TpVyWo7jBZaFoKOpPkWqjcbYeMyyOtqXLZX0ZTdf6Hj8lgyUBXa6mp4tZwRPxL5wrIz8VJgCmBhR
QZoV4SIgYBH1sX2dR9k8kT66Fpk9evQeZUulsuuDb9GQbNXjxtAOfapL701v6Z6VJv6Sin4q0+AZ
ohfuPOdG9AoktNzK6MWuypymDwBstC3H/gjHqHrp6tE6hoPFvKGomUp8y9pKGXLKsdPkPx8XmqSO
mXt04jfnLOkmQE+TTHcVzWThUA7HxifYUogGo7CQ9Qd6qyDy1E5ysjt5Xef2cKQPECYqSivgJIqV
FsrqU26gAzDHfrcVHXUjnENIWhBfwV/5tMIQm9BpfoU1nCC4sJjpnlpL9NUAQOnWDtVSnM378cQn
CDNmxre+1DrXcN5+7pwTzbm4tw4ClgM935wuZNUtUis6x+I9ohTMt5RZR7JF3x0zHV5kGKR5kWx/
mpVkwLkrbfN1jkbcrlD5Qd2MTG6rdrbUwW0kBFSA/xGXB3/iDPskkKVNLT5rKbne0AjiC4QhvBY5
s/c9uD26OePk5NT2plOqxFOludnLRg/VV2oNgdBBO4vs/bQkFXQFHK69GG39BEd52siDYqzhCz8k
ki+9yKP/aiXSgxNm83ttaPsxSqInf4BkHUWGgWydDFbdzh8LPQZ9Rj7+jEJqfpEo7nOa+mnGyfku
2yVFmyCPKF+j6KKN7O+KKdG45R/Vwowu49g4jxJsDHKLMn2/sze0QbcapDjclSHYzagAotPFsr0x
YjqvQdNuOa5ljw2+tScZQOTUeiLSrTnKzqTRaJPYOpgc21eYdFO7BMyeLTUfeH2S9IQTSuQnm7jK
6TuDN6ukIETSrtcw9XSA1MYDRVmEBnKJ+L/emLuiJdBl6FHPMmQNpzWqGZ9pZng8h+k1gfyP6snw
HCfiHFcPo+zS4XLpQD14jYZkT2dVymbOyNr6pVhsyXRxZmO8yJLTrh3H30tR/FGOdXuD/NQc5ty4
1Qk1cQ1AB7eTRZfwPKtEXxoY/V4j8s1tXRXHhjV2vH8WqeqxQkRhp4lFo6EKcSq0bYD9WMwJJPZ2
IsTXzVZwgaFtrAo1o2NSfBlpAJHKIu+3SkIeImknjOjQPupinsgShJAgo2iGk16/rG0HQZLJri5T
yZkukadtWFt07WrG51TBuDTtxr/KTetVhkRdEDSHZUtr7bambrVHQd0FNFuhihCtDWfcyLkTn6Ku
43xVJ6+F2QbHIhgi+BedBoU1o9R58AAwli9qWEFupyORXlP7FGaRtRwNfYRiTC1LGT/FiZU93j/Y
YMSCiihf04bH3mr6xzDI6JuPsmrfqM6LpkjpdhqKZHJNTW9Bl2VLSFrgwzsccdCJXlf54fOohJXX
WgiIdBEMYMPupaWlD8QRoTxXrk/H106FcFk7DnRYQ+nXI0iRa5fOBXIlZb4qO7k4BcWD2kjlUUc/
YNDC6ZZPQbwLJaRJgBLu0kK0funhSAl4ENyU6aX2VX1XSwOEJruNzkAADoiYTCjx2ASxx2Rwk2j0
NzZQxbMSSvSM9toOFpG+RPOApW6DxDdnw1o1MMIWZV0kN0tSLK8IKkrYg4zaLGOSTr0gr1k6DmBc
huopnbv2oPuoAyQS5c12OwP0GGBWOM1bTXnGajbtH2NhJBCe5HIfGwUQ5Lgwv+hXMTB7Vgdlui0e
cUdlNwG3VUavGOF8qfh6uGsg+r/qhrrSYSdlcu3vE/G0RgCnHNonfyHLdrDsYChdqqHvFjENYNLY
QVU3MwCnkL5god6qYqTOCc4ja6I1dqK88W4eumzSvCg2uRUfYSQJLib9J7GXJxKsh6z5pEHPrF3V
lKqV1hDAH8TJWU9QGUyjagd0decIBV2sUnu2235dOYF5lNTuOc4ZmjZqisU8KOo5M+hSlkf2FgDe
2QTEnI6CUZ6QSSDEQN8f/mWVqhj4GcVafXDUZW8Mzm5Sw4f+voIH/Bm3yLpoid2t10WGguD9M1x3
0T/YGvswbPdggPUX5BJWFWIDK6vxYwQuMucYziZdtq1hVChqaNpFt6J1qQb9USVtCwyBHkjEe0+T
k7yiIKo94ZTNWysPX7Tcv5axatL9mtSoFunxNRJPwJLaZBE4xlM/tNKycoz4dv/QAFjQdFm53L9q
K5rkR1qZKzm0loVSh94wxa1JlxEN3tNgKKufX+dxQeu0SpnxULd4Ds0LxsBH9gdAzEGuCGXpvXQu
NFM63z+rKhoTgMkNy66kyNefE+QZDc14GJBVoLTGmfe12IqndG5QCZBeiz4PFvStSrBXdfRyTNBj
guoji7tVg7y4BQ5VOsLWs47SQwvE0aVKalmWg838Zl+8f7hbZHMC8FhgoRzqLsWvVH7sNeM43ZS0
yS7qlMKLKC6D5muHpFP9q+X71kWpHroceaJgJOU8id2lVhKHQo8wQ3mwmTey6LeEeVPsVIS63PsI
5oOJiFIJtDuhKVsp/O9tKlHnyGoeJ4nCvGJOTooUrKYgM5sV8hLunE7Ur5tdiR56Ly/1ZrY3Sg7J
SmsoEA/qyLhaTmtcR/pWXWt09G0eIsOd9GWwauh8zAo/XI9RVW3myNBPelaiKBY73iBX1Cp2NFJq
raHCoIhfof4113a06PI38UhlKzcetK7YwRtkF5v78g1pmfd40mgGER9g7O7jtmu8ZIamJgeBuW5U
bdE7VnUddBq4zcDQj/0LXdjls2L7y6rNh3PQpGtT62DJZh29OBNwl26enXOlO/a5ciTCnbazUBsf
Ukxr5ydDmNlEB99KeC9aBXT87u8f1LKoN5o67cx0nnbQPuiqBX4NCoHAmN86HHsQY3E7FcW96MnU
rXZn2MihmWXFNpC0OUoKvAbxyDjpFpr2XavLh1Hv5EPfWu0h/DE2VrfvxqTfm5VkAx4wPkkVmfta
MfS9AG+XaiZfeyXdBNJNpd93HSnOrlIGY3//0MTqhzHYJbulmk27ogKGInzA+9wDyNO56iSRXjZt
dpKCyUQgJvSUBq4H5/LBLSWjumV2pG6svjI8LTEXIHWm0wyO8HT/zC6pmMZv8gzRhXrfDO4fFLNT
vMZqCtoz+o/YDqvj0PXDCTrEm4Ngw0OFscK9aW80Jq2qykrOKUq/Vpn4uymIvqyxykNyGrkELRjv
ZFazzEvGbF42beFAc7Hgv6ploEBXIpGcoxA29s7gxU3QPyalFu47lRSUnH8QEtRfhWu16AjXLbQ2
grESy6TS7TheTzWNxH0+vkJSAlthlhDNUT1fh1o27Bsk73bRBHWiDzmY+bXFgVeALnwJIn1hz+ru
/mVjj/ugqcNVWoJXIPY8Ur+JXNiswsAOEmmLjFay1CqCUkGvd/sqbV/yMJ0eEWsfSU9q5doyMu2Z
kOqhlVFnjRGEOQIkVnqcCugUqyAJwu/mED+VEFCoQCaU0EZaDO4loJoeO7pvDagIVRRrT39+aQ8/
v0y6EHp/RRZJw9/Vo856c+qEfm4rgryN1s51HvpPvwW4knHWg0ua5JeyzsKV0+na4v4l1TYPkW6U
x0om1z3R/L1W8Icf+zhgVvXKTAVeXq50BLxIISN+psbRPtCTmSOmEz6UwC/WCbTZPu6ahY+E+m1M
M/2mZNYrGrz0SYlvNZQeLvtcz92oE8WM4l5qY6j2tOb9+SWtIdVeFCBODipfOuh20pDQhftZig8W
fLWnUB69IHPKN+6As1kTrguCJa4Wj4hVtq15xbiSWecrcDnJY0Nb6ji5HciideiQOtfTsjkHefTN
IXJDDIsJ2pSgCYZZhVc/761GNb8QA/CEso+k5P3NhOdDZrTx90VW7yatoLdCjjeNQyZ7nL5PSR0T
fRFOXqQMoL5wO9gXW2WtyuwL9407mDE/OZuNO1lY9rvJpG/AOODUkMwzWu0pnXsDSsgjnhbbNZqd
r1ValV4xhPpmSIfpddSH9WSU9Ymeu0ckGIOjyQGc4v5aestMGnSmburPRQ0ZEAUZUtCIdK2KgVNF
VIWZl05YjFZWo9eAqpt0kpKNMgCdw6FzDgpphIXjAHU0jf4Ak20CH93lNIJAg+jVenF3ZDrhzeB5
5+esZ1wbUtSlPbW7+15LyJFTq5G2XtcuMysjWPHfHzR6I2gm/DC6VsKAWzw8jaIURc6e6rQbDqMD
9Gc0IulqWvxR6AerEtv9FeCOYdlW0ZArbzPxqWVoWsNObhvzEUqrm1K4WjO1QtdywBjqc/lDC+tH
OTabBzVpLmYHoMLvy/AaVXq/KbNKI6sUaRdIqTekFkKvAbjzcwWkYlU0QVcddSLdnRas20rrjzOV
ahczzPRLpAThIsmRHZrCbKtjY18LxGKcudr+tKURmSq6RYpjN3AUcht6eheq1nxrR5tO6g5M26JQ
CE5ISjhu/eAlqpzkYLZVchhDZFiLogJ7babKIZvIs1ea/zpyTIZblqcXIxqK1eC35zYYi5MZpce0
bYprVprVktzSNczKdm1JVb03KonjpQg1pVMfQMHpyBxVAD7b2KT3UgHCjwulbe9hY6uja1hTCRnP
eTltLYdGBZ3alsoYne/Htpl00dVRrczYsg6yfLZgqt+kul9knYL4WFjKt7AuNgHwxON9Y54sgO9D
jvqZZnYLMg3y4e6sAk2hQmywrwQfB3dSo+yIoEL5wnjB9KdSl0SQc2EqotMMomr/M1IhN3ZyHcTu
M2KPtsUk3EjjgVxsvakHiBtTnO2DzDro+lQdObr7VzVQ8os2UPtpSXSgj+hwlBW6X5pFRpHi6GtW
lMSeo4HixTjaFl2ag+6LkY3S+6cpKburNmPRpQ7RGTPTFkQD9QvI3k3WQf+Ie0e7aKiUGug2ndTW
eM07e9hL40wI3s+ta64C6DQA8po5mQRHfL83CTwMYbm9/9T9W/FEjVISAGXGbHUIQ4ycfkdFv7XO
GX0546HRDdB8aXWqNUx+MEDhq3O9vt79p8gsThBCKKwpob+qda49DYD/qeXQpMXPQ7tFfzAIcpyx
qdNPYluEdoZo4WzN5XLOJvnFUo23OQb/ZShJfQJKCSB6rotjVmiIRQwxuR8Rbe1iqDR+gSQ6zpIC
3RzyoAZPnHTcWFXjwUDayuhlVM1zrN+CX0FxCVmqLMUr5XydHMK+DdE2id/9BjG1aQLP14aav62I
d8HRJPBitCl+ohl9m+jNvvm5ZB/IwCECXCu7sa6GYz0AMyMKvGJkP/KUgsy4SdE3FUnYtoTINEwM
jQwEZ1D0YmM4OMPkesCZ5wZt3VEW7HB7tlZvdldORz/CpHDWfsLxTlXLb3OiKOcgTD9ricCMVSrh
J4oy1yLANiah/Jzjey5y38p2eULuL09ZH4pRY04iQrxE7pzZrZDPPBLV9k0CLx9F1/ennIQCOgZI
qhiwOi3js0cjbxUnyk0fIiJ7IcjJ1jyjoxAeiBDBsvL7jeOEhH/Qls1teVx3vVqt8mCOUbcJXyn2
SNBplW16blEjXM6aHK8KTlkrIvgXBxUhgxi8ya5dog2pFoO1yTjd03tWGt4sIdl551TrWAp/cKaH
XmDOSmmcyB+UqL1nJeBBWN+Olq1HI0kBhkVEpIA+L4CBzis6mTikRR9hWRrr2TeutVnPSzWxTGp0
qGH5P0Sd15KkSNdsnwgzVCBuM0ldWbJL3mClBq0CCAie/l/UZ8fOTduInunuTMQO3+7LbaqZoia1
3xlJ1UrJmUUqL7HS7dbBg3MaqqHYDYPxxj5jTwbZPmZsLU8Es+BqjRmVO+EQ4WDYe6EBygR3qmMY
fLTMlPOk+p2kriW262YH/OjclxJNsS5/rJb5aimeJX0OkYMADBiFut7U+k6nTgNlsI9iFutF2cWA
xOlG8AKI/PgJO7Od75GbtvYyPLuT+ybn+iObocPg7oftAnYqIYA0qO8+/q3D+SHOxu/EmfALDXXH
YRLIumVV56S/88y42cel0aAAh/VpWGGfc2yEHK/Eb2pMO4/vsNM0V8nujE5S31YZNRHl2zBhjhwy
BJIko2ConwuByIofYDH0f2Bg2wt0LCh8QY6kDVB/lOZ88YzHJSdMoWD0b2tADDxnA9o8jSrf9mE5
MTjSL+Ym42Ng++PVTzkJ0tpDMY9kyTLrKuNVX8WXXoRQGoIQr3GXPa86+41XFfRysCVIkIHY3F9q
g3oiqOtcKSE6rwpxoS4ZuaZxWqqDzXWGOXDndXh6B8VTxpxs0EHtxnIKm0bCxzmowshx0geVufIw
m9+NG3zXhtRR5TArqXRlZzOHQZj0o8zgfGDSgBb77PwdzJeV4V0slt9cQLLP+8iQAETNipwy/rkq
9j8bD+Maepu9DQBkmCMD19Trn7D3BI15rrVJFl4us0KvSvt8iHKXYj4/KQ5JZq57usA/e/NxEeFF
DmFKNsovTomPi5OuouPsMcU2vBoA8rQhePvahga6oN8l1USmiz6fstS/MfWbukRv7KoFaLNA3DSW
HZrlyvvjZYy9HIsa7NO53ISU1+65bBryZGq8j8V4ClKA003l/KuUi78vhay8GFkYmTmBl8Qo6Glo
vCe4puVNmNeHwRg7Ric2MzY9hONCbgUipLm1GGWiIYlaDxC9V7TXwgb6OlBKyuRXnLpa8OjM6aXr
jCfd4qwOs1NGQKNPeDy1nWg3+FAeB/7ALDx5MtgdfHP0yKPhjndmE45npzq1i4uIzoI5x/HSDx6F
EKLdBz/UE2ETNKiMEWZFeXDHJzZ5rt5bKFOLSfV2kPb7KpmAZCBn8qRykBg9BUWNnoidYXTHIvaf
mABxEZvtd+N5RVROsj/bnry3xpfYtFKCuYQdB4PSBy/8CMxJHPAy3o+VBfmkxiCXGmxSrPJ+uW0s
zIuhT4rO6tBel+qHOrFl7waPNUU3G3dJq+M44UAeV77t1enH7jKujYGev9V12p2q2al2ouJErlyT
1HNOjnJInkgo0yKR5y+6x+esEnBN0usy4MZUTIzSf/WmzL8TfOdLR1vTKIobvvH64LU5FFJV7nwv
Cxh45j1TWUjhDkvtvKPmPe0OUzwBb8xNnt+z01yc0b/xCueJLgGkKguVooU84eXVuA1FD3l2JLrq
pKOD2eML0ee6lPR/+qk3bewEy7HJiMGLoT0agQRVQYMsQGR4qJrbdQkf0xTBzpzOOjPllVV8t0H8
vOOZZR5cviDbXqyNuUw/9iw0Z7a+gNtu/9IQSmq8wOjdGPXVFuZwQpQm25dawz5pIEx5MdDXofuK
fdoGOfug4o1A9Rr2rhuXinjwqyE1iyuNgaNpxV6kXilZeHxLVC5AuyKqPIf7DWbqxla9TVmMUoQE
/bWPGvN+TKQUBiuGbttEjU3qhQRvO9yWAzcBfC4epdSgkg9ke+DR58OrhEO9nqi+KjuUzyQ/ygBC
pooF++gCcGGjoriqukMQE1Gvssy7Akjpkv+MfpqvsWZsT3ggRd1k0/3Xsg9P42BflcvO7cKVHP9m
gt1ZpE3FSoXnXdfsszM5vDu2fec73psQyYsQYXsXBhV2MC4c5uXISvGoefODaaTvJovfDbvAL8cQ
NMgljK8u2DRqYsVDrj4VD6tINvKzskrwx9R/pAtiTZup73qy2612Zt6x47r2sJZ/GeS0bR5mOxHU
j5XGoyw9Gi1y0nITqXo39mIK56R99GT/4gMichy8dnN8R/+rBpDNTtn1SFh69bhskODxEA9Dvcvd
H0cxYDAjU+W2DBeL8oQIThlN6gKLsTOSMxgT2pZkQPgitm6bIKMvgYphjsHHSsiS1u4X/tgX1wZM
2uYcXRZEUVS7kc4ucqsSMHiX2QTFx3BrWe8et+ieEBpvaCwAdsfKhJmDOhTI+wm7U75a1ggwb8lp
OCmZwI73m+5RQqjUOVVY14if5l9Gkxa71shu5jj8HHt7vmoPNl4YynNH5QtdDN2hL5OtuwDvYIgL
PJ9ase47oJqDK/+J7X65s0qmChj39mmcTPdelkNkZ8xpFe611M29AySHj4kJ6xBwkkSX5DWKh8lR
U7wF5XzvBaBc47alLDypakzZ2tnQcspXGVfWbb6EYDC6f+2SIAoZ9W52xD3NNxdH23QB1j2FRiAF
bB189vawS+mYBc/xkw4pVzWnGAM6BJfYk1vjRxvoZDiDA6a2p85uLK+0mcRXomhBVZo5AsBL+5IQ
U0+OwcgZ90XQouc3S5RXc3Fj1Cwph3wVtunALtv2FGj/R8nm3ZxmtSMCfjTkOO1sc8FiHoz2cUJZ
JPM33CiCCxqRLw6912HkRU75yhQF4XhV+UQisDNehXqx3YbaLcd8mARoIHfNU3lcDz5DQdowQ9h+
94L1yYtkBhZXdUPOReJwTk3VtAc8+Gbxws3y5qw1s5Y70u2TluDi88dW4Sovhcmq3uHcFxtckYZE
VYVXf2voU9ZTcus25SnwYp6LzH5p1jW70Sa/4Q0BECcdHDNWpuuN4PI2rzJ6fZ0+fHCTmvddaR/Y
En+smhDdst+tH5AnhQug7ATVeGHhKvJl00/M4qZhcIyOsWkHU3eVFTmdmD6T3QwOvzQrcN2WQXJC
4teeTIiToqCHzksfXGcGd0X7U8X6eKmR/EDVI+RX/ZkTU8jcpehYaP3PuO4FYgYPU6HpeCZYW2W1
fJB28lLWXneyje+03Rkq6lRJ2GetTUmxg/ueexyUem07mR+QwRm9qLChvGnYYzkgi9LJJ1ptSxqi
sKhLXt9umNZ0Ca4XS+CdvWmdqMuwvzADGy6UsanmrZ4nHOv5pjQwyw7/btxGbj7807UyD5ZvHV3H
NPblyjSeuRxwQBzlMs+0fMNzTyn2YdlWnLzhIJbsZxDaP3aWf3A7SnJSW2GyWriXrML0jt0wnGIf
AoTOeRQ0i4cp09o1WciElF9UTY0BRaBDjh+Yd/BtPycZ6oXYhwNtiXMNcHZw7QubBITPIosqgRAl
TUIadVEeZ9xeSzz8mGn4aDae3pcNzV4U1ZycuHsb4gkhzKEzbnX00X9Ji2lcH3wKpwLDF5EVBrSI
+jcFPquNruTwNAgepk7tEDJwhg+4p8bjzA4tw+Hm+V911Yfvpo+JacjI/I9i4OxCEX1cSXFwy8Tf
2kJKxiTMrj6aWsb6JYnprKhEDGkjs+woLnMD/gdljn1tFofCuHhDHp8LJwvhrqzdSqjia6je8xb6
I4lzZLNFssakrIOqNJYDNQozFiW3UoeJr9gBfkc2KCBhQ+5oq4L+PDZZuQlk0xNlM+6hU2Z3HRmD
LHQXRrQGckp87NX8mqQu/RwV5YsVT9YUY+CuaufPsIdISuOEPGThL4NWSg+Sf4/kD2qUgpKs0YQ1
sqre54F13/NQPgRs0hGHwaAKdebjvqYFVS1ijB+CuXnNSkJleCIFsNfdgvtkE8RTik98wSDURYEF
dSIYnZ82QLvQgQsJquEsioUJcS1HTwRD3uGnpohD4pIDM7tb1soIPJOKb+VUFCbQtuwo8dAS1iqc
7eC1HG7axxEkTI8JJQkRODKL8h13crB9mFxThfxw0jCIWIjeubYVHKyu7s6uhXsD+d4OuB9V9ZV0
/Wutp3bPQQWHTY7gp5gz1z5rQ8M2d+NxqwYOqmMAUNDiL6bOnD9TEQ0WCg4QBA/OCNvvkxvjw58n
65ZvcDkq3eFTCJ8Fk98JxEo0+fGX34+nFtfsjo2x2E4mZ8g+sVn5lE3Ks5g8mhnwtwDB6svAVhBf
xo8CnRuhgCd7ezzYU20fpGdHYNQo6VlmDvuaKDciNtLvte+TCwb8YWcabn3f6ZvOMMJt79J1Yw4F
ZTFiafcJFRo3Q19D3ZXtbzPQozgUwPI5G+V+jS/UyQ9ttrw3PFv4zLyNl3sOBH2+NrvnnZGQYM/k
oyHsJco4zvEq5BlIOT3SZ3rANs15nyDvzq6KvUOX2Tg29XUAX75fzfLwpqyLXiYe6Rf8h8HRGw3C
ej4keGgCZPZmiY79WdgWsZ8BaZYHxIBq4t1myzBtB9pyLwl1aLk5PcV2EN6kmX5xFqF30niwjPRD
+86DX6sFETIFXNznwHoWPqPMqaxoce2twGhysKHjhZ37XdhiemgN7xl7n3MxFvVkguB3k1usbMDe
gdEC4FGs0I14HzCHRV2W8oodww0mrTXBWTWUT7qCR4LLwl7fzqNR3Qqa87B3dueRdoctJp10F7oO
Gln+KmXq7ph80wPF9SsJ0KFDzmUQdM30SFwCAnM67YaK06+f2JtpdudD0mbiYNl8lfRUXxL6U0Fj
9/d44jB8VZQQCbs4x6nyISfTIhf284esm6eQ3/lmynA6Kac/SQHJJn0rs0rvkmOz7fvMZi8w/DMt
dlJkJo5sKzPsfelz1mLBEO5Al61lUsSLZ7Rznd3YOvvOhk3ZdjP5Je+xQY3eddPXgiV2R5eiJmZa
X/puPE7juNzZhAdEKJiFXfnI+mfTl2AoqLHmFpNBxiU1gfNvvZ1vzMNuhnq1zyDYm1bFi8V31rkW
10Nnx+Qukyc9VM6FcHveFj5QLlKMsaRScj71M7bBsA67HVrA7ZKaVtSK5OzRsrJN6j4yvTY5Z2Bi
SmbazZR37+3Yv7iy3OvS5u6o8nEf9PLOTyg26GJ94pnaHvpsfItVah0bo/hikZuc0ZidjZNgs1QT
3Dxpk84UY/Y0+t4Zmy1pgJBOwMW/ZN37ONbDeXTVtyjz37F0uGPCkQPDDFuEop1t1v8L60bsytkt
d2Fp/paT/YjMSxWXa8+cpfy7esi/PFWN+6ojJHgoXfSkJengaRITkEm6bLsJJWNxc3UWY/Hc5ChC
Tdl0kVWg8+fSiKNsGbkFsFWZWXlooVld/E5TZENlFYOTOAKFuM9Twr+rbOVR7LK3EyF2+TwImo/w
JQEYPFju5B9SAajfZiZ03XG5mtV4dAJB52iIFh4rpCYOoKx7zDGPZOs3h3jWK7MToadrx4NUS3Oy
B/sNW92I/tOZO8v5zlRmHJ3sSfuQq/18fsHe99O68HA6gWcJrnOUDSSbPfsx8CbA1Rb5+4XqQD0s
2D91qG+1/Jd3t07PFzviZKEOj+9IZDYqtVPTazJ9zUt/O7BZA8RCp/RgMP7VmGo7n5enitfXcKmP
A8vdjbSGhxh7BONzEImcOiVE4bYW5sX0609bllRmly4mXus6KvFfn5YFrofizhu7taMDyDxqHKB3
ouFaINexibPS7GOG8drjQuRMqSTn27RH+PI5dKRFV6MGxXukt4EuBzaaIqshBpbXCQZ1nZFwnehD
VDH7NbE2qvJKeKdjI72KCsOHNZYMFNyfQc5Zb9q1IOp5cGAgG6Xxqx37RaWGvef8fbQ8GqiClgWv
ZXOScPjVsddcOUPGGIm5RrisP9JYHpOVBA5lq29OuY2413UGLVTtKsxSMqPRhoKhvDEt/TmarXke
g/oTMcbclB1qcW1p+ZDWt1jqnqn8cqCM5B+2QwcT09WXEnC60X+5C/rxZawN7yZYaanlPs/jYVfP
Y4B6vFzCfrDxnaSvKI02kSpC/3EG+k0izx+IpvyX6u5+YQ3bWXNxgVpu0adKP4RXUvJndurVoIPB
pNx8Oxmq3nku3F5ZOUT+7Ud8VhQKj8nnZE6Q/OvE3bS8X7e1NBTbPRNBG3BQV5qUn6t43xcOW0xd
flB3dWePOBI0JxdFu0cSE/XJfa7Frrbu87EuMWVSK6ud/goB+W40mm8XUz7nOKbIQOARrPTPFJsy
aiteoZqV1mvqD/ldt6lZxiS2tA+xCCn6nXMKHUWto1Govewhk0ulKMfDO4ZT5an0K703JueVjJ2G
CDfNvHa2IyUCBw46iCTj9Crp5TMoyQZq7qiN1kiAU1k9JQa3qbLma22dW0Lr0yKGvatsvHye89Mv
S0J/X/kQxLiGpJNFswyXSDl2QXAbhY7QMs/QlkOgJatxJ+uaQK+ZvSonu+iiVEdhZwx8uWHxjFvV
7kJl90EGyM3HkQQeK7nEUtwO/mjyqY2K87ws0Hy6lFU9VZMBQR86y+PPNI8VVADuXzc2svO8eI9T
kxv7iiKXvWqb2z63lkebKiBJsJsLPn8oKIsZfHS4Ub9oNbZPrefvGz2+k2RobvCUvngyGmYrvs51
fK3k/JQ0eIu8Ln5ivcHBz/7MZvT3gvCuoz67nup5HVu0Xb8py+Qwb3ONpxmnAfrQaBTR88bP6Bxu
FMHvQRV5ZK74wJTTLs9r/dvFVmTauXMz4s4Ws/ywQo123vMTq5zAPKWEP7WEuDrlfFIh4cNdIdka
UG9W3lhlXPzvBz5iUEpZskt0vBzGKvlugnyd+dIfpw7Lg5uloPNsoBkwzLE6MCNDVC5wrHOcY5U5
CXlcWpokjKI6FA5nfqyAxDe/pIN3DwaQQMXc+LF579mwJevG/sjH3xkRAEKVaV37UfMy9UFDYTb+
mh31X1Zx4AEAe5b1j04oubQmhM/S9d7ykAN3YZHIdjg+qNL5qFMHXkATn6yONZOo4UBIdNhWMwUW
+QGak3UITJhi2BvFFcvGLpvc9GhjtnAXOkSxtY7bgBIYqUBCjBTmbBJ6kVSCBJyofO+Mc48OPJnH
tmSUWqwkMnEFbCDYcSNCZHZ5z+GnMSK4UXbAuRhTdgDNwYnaZVjLZ53fgW1DaDlfM0fLzWJSfjVZ
5d2IRsq6QjHjL7BYWxOpCzMQRy4n3aJUodKTM5cS8mYwC0zo9YvjJC+uwUMt715J8tEmZqtxY6rq
OTYWXviGw2mPdmCglhaHe5ojfDP/HWiEOVPn98nJ7iVY/IySWJfyZtU/9mHQHSRCdgabfuvMFMFb
LsKQ+tSuIjbBE12U8/Ok8SjZv6kYfvjMLZoVkMPzLOk+WrzM9hzTOtr0kp5IqK9zTl+DWwMloENl
JEy1tAdWSuTr+iDZ8Rv9oImax4YIX0MeVzJbj9tYtGzjv3zGgzO0Z5I7I8+BdaXg9RJarv0etIjM
wuZcPHZ6p2YuPJNDmIkamIrR3fseMxKPytKvo6Jzr45gLHBLeIML4tCeM+5HrIdL0QwfWZ3MO9yB
SCCCls545nzNePcHTAv27H950xjnvp/0jiRiE9HIw6uD4thoMtybIqcRVXd2FtE1H7kBIonSnKzC
FIBMqMpzYM2vY5Bmu6RozuhpkHwqTBwdlZ4b39v3sfaukuXWBaknUpi1dvD9ccrB8TKn9qohuaR4
5JcUN7VP3dKh6xe5VRbPGpGWzxldF2nQQbhZpxYTYoM513dWLAhkgRpfOMRvTeZdex45rebwt0IF
abagJwpw53AyJFd93/BCMjJEgtDxEMJY5G79qbm11j54ZqJ5O9jptSDns3PUl+2E7uqgg0tRWEWU
UJeM1VFzErLSx86zD2x2473qSC4MjIyZuZZgB7TE0Vu3LeyCzb94bdOJbDY+b8fB2Gwq68Teg9zE
ko4AaJ5q6TZbEZQniow3A4MiwTuKRcTviCc+pAOY0wUp7epkVd6TnTZwhBSVBAPDBz3eIE+Var86
jvg6extMOe26QEu2uFyICY8TUzGcqgA7hzFpKruwxKUuL4CQY3oML7GNqbyLBfq8HzCXjg3K+rRY
JdlaUBm4LOAI+S6/HE8DNmnATtjLbYcqQxYYUv6PASe2XjsPKCM47Tzw6M34WmGfbERcPMqmPE5i
GHeGhE2t2+A0IwBwkKebnTYDNoOI12P50S5clXlsvyfCqc7hqg2uMoonNcmOqYMlkgcOG1LiV61t
Iug1VxBxRCJIbkYBVFQOu13kW6y5+dxPAQzeyG1Vtk1pAVC9gDZF3esop57fO3WoDU1K7AlRCIuS
eoCEF1LD/8n3+QwIkAANtMSjMVKtJHnHBvNt7SVYg0yE8gFnS5YvHuPz/F3F5XwMq7Hdug3b/N59
xXiBZ9MfiyviTb6VTsNNVnXNdmAxVw3o5JNHvWwo6u/cWbBuB+ZJTfqQu3hax4wvP1i3RjgE6is+
8qhzdMfPLmpUOzOhCQkJ3ajEwxhmr9PqT3aJldlGQwjugDvqIUzc+MErHTbZ5XL1qJTsZ2PbmKK5
eAK2Zlx3/5UhPZmCPxLTAw17FWwj6qSRhEPjMyFaceiUxwoqpGWtr5CeVbZcRBI/mjYUaotKwll3
BvO/TxVxEPNyEDQGVS3N5/Br98r0z+w1AYclzmYJC7gkmna6FA1NJgFm5qUGRFh9zd4Q7mK4DByE
zJ4cLBhgI0bXJHJSYXWnkvU8CuZkbeWSrGXBXabs4GaMW3YXPleRkP8w4FwsL/GiZZnCTa6Uf2z0
suW6AfI09j2nOtoA8+ah7VJ6+mpG7WSwPzy7RA99DEbD2DPiiD1PuY1U3u840pM6z+2yXy1wgQ6e
eR83J2JSG+l0Dmu6UF4Wngg0+9G0nYiZfq7ioLT+5ShXAsHlquV0Yhj9TI2lvlS15e06pXeu5Ayi
lOh3Fe/ggVTUmU7027Bvu32h6n9O510dJ1hu5USXaxJCikWDPFV5CrzAgMLLYAJ7Ft0jGZzHMaUS
kEVQsccZMACuvnRuqmGrVzuvdtwz2UVuhbmId8E0H101fZljhRGzbRo8TN4dkiPzJppBVMHR2bHP
Xqi5oPWoqJw9YzDeiYH73Mud4/Jc1ubHRCLoiSYzeGnFVxqW1Z3y5K0svudyukeqAF7mISGBoyAk
NUO/DBB1Mnc+N0Tc953woS8n6VsuF4yb9fvUsAYlvavZo7ToG7b3Hws1geCR3rlijg/eQAVaKK1n
Iw+vRV5dLSducXCaRoSvGUJRe83yTF7cCq0U8OqLmiBx6mLeUrD1O2Z9tccaQpkiBKylf08pNuZe
wk+t5EddsOnpeUYvHpdwVnJIDwlaJ9xLx251NXqLg2EBsXqkDd3u9L8+MAHvDiv/puYcELeQiAgx
2JXAjaPWjgoCXEkimmPlLP8oozRvdNhGumRlZVI31aJIBkR23AR5BsfefjLLLW+gjONzQoKg/HXr
0N/i5IIL3AxRvFh7URshB+LkH8lZnOUlDHSE0TYz1Y6UlwRnMYHC3SfYU4OURYPl9+ZBZAQG4uDM
4m1fruZ9zaJjSKcHq4HFBcwW40gS+meneZQxAe/hUPiY0PBefISFMjbB0rlkF82oVjjTYd+uTuD8
JmeiCjxwVvN/ZYH+a49PZiJZCHM5z53kUGU6yUNBoUay3JVGrg9IcTcmxpeNFRptlGGI3Vf9YxvU
GvUPIpMVQxqaunhPaIKKb6s+NpbYk0nxji6VwCxo3MipTAQAR+/E+u72xkrdBCan/dkzdk1OkB4q
foufcAJPpSuj2tmGX0Tp7NMNi+aF8DEt6ssX1hqQHZpdqMm1MHAeSMFNEMJcnZ2zcrhwvfH1qAUQ
29k3zP7SCfPFQmYUNbcEW8AUFoHt3pBkewk9JiMeIfswbBZkDfRmqRp6b9R1kjZ2dsaHFhEKC3B6
reI0jBJO7bndImPMd9TnZntjDZEg6MOGoqjhaCjrg4JcK6Mk3IESzsweYjgKmorCHMVhpWfKKmdD
3SZojufZbB9BmxwUSVIeeDK8zM1wb1kUtncOMFxD+e+M0x3uk5uuILPhlUVz41ltQJebxDal1a3R
juKcuC7JbG+4tmTf9n5+bxv3lkjHS2Giszl9cHSYnTZLS6HrnAQmETfsjWJuNf+PINyXVl/fN+aE
VUumyT0hX9i6DXzEASAt5WkATDRTU4orDmtSKWjXY2s+Lxr0oo17U9CP23eyv6sLxburZPeJghd2
ZPaHJvcuvuEYCDEGByDMvU7ne8fAqZJNLXx14PCEy9LHylmx7Ed0+ffnC7VqHl1WbrgHU1f4UtKQ
pjYD4B4OcRb4SHp/P43psLjgAg42f/nuVbvqTFAzOWW0zdKTqMuwPuNVe8aehEJct6ee8BSiILQH
PkUmsyzfEarKeT6Hyb9GBuvkor5mKpJdIziYzLkPvLf6BzzYNiJbyvuyAm3/90E4YkJyXbACYn1d
mCCyrsDW7I3ztchocsYgdZI4Xp/7mpjd0rqbWRgea3VilkkK3SDFyvucTrDO5sV8VKp+DOmOuLMN
OJDrL2oJUMJS9uombvKAN0dBLJPKwX8q/MTNzOA5N/3hjzrA3JxFaU/GN+U/scj/MDWznulC51U2
icTraBO5zuER/X1jXtbMZ9gZ92Ke9M2fJTVNKN5kSkyuExYIcDtOsifrWG20NSB84/O9863OvSPO
LilsQOnfEI7G6Wjhp1R2Dq2zE99FPmQprdeD+89jZF6lXCYdpnmSxYTLEEtH+gJDn6xYh6Us2P9l
fP9+qBdEnnRwDtYo7xd2KU9zeOhnls5TXhtHL6hOJrigx4Yl8BakDDtMg1iwV/vXv/9+LLEIhI7/
ImYyiwk+JMcoDz4zjkJi34Ut6SPKbkHKNTQ0tTRx/v1plVjiAwZNfhl7JnyoVf5MmFPuyrTAZPpH
FzIVQcwYJf2IrEtnSFuKKEf+OjJP/dYNM0Qd413Dk6MPiQGBJqG+7mZS5T/KmSdCrGFPwo4gTuET
8uPmcXiBgaEfZUf7rfvu9qZ5EjMmKmwg4b++Psk1Zjfm7OjW9EIFhGlXjEnMgJQAdFint7byNebp
4mqZ/Ry5hB8ubuMDw9NzvM0Gno8TfjhDNeJnLh2Sbui7o5f+0xVvpZKgcGRZ9e9SL8mlXXONBHDg
RtA5j0c0na9zCRyqb7NbXIq4T9OpOHpLWTxOLoTB3Iov5eI/WX8hyr7q7mr+rpe4cpu4Nh/wYW19
U8ivMUYjxq2QPtTW7GCz4qvLPdYtczYsb3POxFdN91Tet8+65pNt2zm5FvUbsvB0nVa4SmnXMTbY
8X6e/HfTcTnBjHNLneH/GCK9Vd20sdb3eceYLZeE0E2lL8Td+wfpMizq1W5tpd6IVa/BWUvn2d6t
MVvx6PEu1fJj8M93mrQkAV2uLiwcTz4kgChNw+bFbpoopi/63rZBISZmxQtpUD6lX/kacSeniseO
NbbbBkfDSLDMrptue03GqGnS920NJygmVw9qwOHwi53KS3MwgrkCqp7mwAV4+2YX7GryxmazsKVV
xlhLYz9Rm6qzTp0ZTFL7XFtyvXoz98SqxL2Vcbfw7vLvDQFFEDxMedG93MY14o3WKfbHPncJhk0W
kqkyUcPf5ThzfszH93JFMEw4EzeZLqZ9WfY3LTm4c+HHzm0ThuXetQICuG4qt24S5mdRMxIPPIDv
HfbFawb670PFmrBr23zhD+hj+STX8BdLlBT9YKvC0dNwAx4DPakjTtyKY/LqFHQrfdOjVaVrGDgB
YGo5/t20hnV1Gqf72CHtPPmGvTPLlIP2+pXEaU9gvUCV5+eRDWFxe2sYKRRge+Sv8siavfZakxTf
jzJmk6ync+MKaxNQIfyPwS6kg2SqH41c+vu6x5f3///rxDS/wB34d3Jk7cHhuaR0M/3Ean4qiL1n
M1XhLirkbm5o4OX42dzyD/ZF2F04pvaP3ZrSqDMEm6o+ZaZ4adJhD6epfZcuDvvy741ZVTgjhmV9
bqTQ1u2V4Uqr+PpAJFAJ+qIu914PXr9tOf7MSnFIbgI0KwKe05xERRMLUly7rlLmzd/LtsncbzGm
CpJHPt0M6w+jSQZqcoR1zPs7ViM3vKTX5/v/+6EK3n27Me/aqXmc0BKYl/hXrhd/t5Nbnv/+bnFy
CqynadyPR04E+s2JA0namg4Gv+UiENp1Ho2633WDVB/1wIyLmdC5Jk2V3eBh4F8oBA2BaY2552Ww
sCAEs34T9sVTaXiq/TGmL6XK38oRQiuAN04WkpJjsGDAlEr1reLAec/87kaZb3MXZ78QbfBxWEjU
/6MG9Y1oTmn8m5gpYQuPBAAcqhfDoN8cK8o7Gq/yO1I13ZzsLYCctovV8I8hM2AQ2Fgo647XjTf2
GmgW2nopqsq5ygy2NQ/aOA7LC6bfN1/mJu2nfng3tzG/iTq5z/tWPNpgLKbC3Skn5aU/dfUVU9mD
NbRG5DoJfzirp3jYij8mIiBnApAUG5fJsvtDJ6hkup/XkFueU6yrDT99rnX4qIM6vNWdlT2PGa0a
vp+Ly9+/dNY8nOCNPsz/x9mZLTeOZNn2V9ryuVHt7pjNuuqBFGdKoqaIkF5gCoWEeZ7x9b0ApXVl
RHVn3ttmabRQUgNBAo7j5+y9dkmpPrFwN6YWnQgJTK/zIS7oveHqn+q+2mmdGDeFJ1HU2n13bJJq
2PVRH9/VBYtxbdDRHbnTHaLRvB9qSoVV1EMA8P0Zr5LskIhkSGJoEYRldxtWWOU1id5gtu9M5HB/
3vBLp3NRtjOswuinNbyUQRe4ouX288PBL0VKoOSzJs4JAm9GZLPMEdNk7VNE0xGV26CdhgDHCtrf
+uwbU3UOiaydF2nNz4a9FtlkCMeuOGhUIauUC2VPEA1BjKM7HehTsHFoGTHacRl+B2dAJrXrnktM
g2DlKucgRFxu+t6GjoLtfOOTJA73+mOpcFLua2xf4T6pvgFJncj49Hl/z2N7vORO8aUzTJf+LatR
YGAMRPBRbvRI3hdFmN84KjLuI2avk1UUa1cYI2Wpr2jWtAfLrZjWNLqHl2G06T2O3oGTslq3rpes
QwwmVwyPjwJF1W3j5czF50NmluTcfb4ERIUwdLWu2Ou2X3wdEQfOYjuwLnVRHLWoRzCIyvVoBcYX
T/OSnQyZO6IN8PcuXCHyRK29W1fRnlssjSdgRryX8w85pbxkIFPYoud3loYRLY09hCUs//iI0VJV
6ZsBjaCp2/zRJ3QJCaBFD8jiKwr4tYYz/jHr2VtpZOFZaVGfIysrb3G9sWfgcmAtGb/h8c4/bws2
rqq209isYXff0i2Q5yK3rnolqvPCjWnN4nekT7bcAHUViZXR++k66VExM+FnfGOWdPaKW4RXxlvN
SIDLatPNJsKYiZDe6MYdsfJgC1LzgMznJkqCYr1gZGQXGReCuVG9ovRD6/4BUISrg3/0ZrDDNQ2m
ojJvl5ciabIXuw7fGsuqp22CFmMu7STUZ7UYn9uA2W1as0qXnvng9k+QDnZTEgWvfpJ3ZEpK+pOh
5W5jwTwFfs1ugRe2XZhu21i/LHhMG7w35Ed5LjFgk94UzXb537cs2GfA8SLtPNv2YB+i3EX2P6/6
ZkCtXPpwnVEi4aUMQfHMm6waheDGrCknl31b0SkF55ph/IJgQUzlA5MOYfpb7h7zQ/hBvg3yDN/b
DiklLRo/fY8LGWX7bD7rvN44RH2HH8q2kB+WzbDpCCC56hbugIySQx+zUqA5A1JtuERvS0pka/Ya
QxpgoFEO32uBqCWL1TprG6jYhA7lj5//1HCG0H+prmReml90h8RoNwrNPQoH80vnBMxdVfaS1XZ8
zkBYsRq1+arNLJ2gISe6NzEsnbywfBsMvE/OXL6PFToWMTZkCOSO/TDWjXtVVR8QVLGkqoSHQjEm
DAxWPNX2DHE6tLQY/bZOakQHzfMeTYhDtxVrTzkzsJCj8q0dfZe8Fy4BNTMT0y0o0RGDzCVbZJvG
lrj6DXItKp3eQ0m0bAkKYggPMrzRpgaJaT/IewJn6KTG5feiHDXG8HA5TAHvrOKWs6yVy6rJ6llk
rWIkfAKjlq/ZCMJp7CkEnZzGwfKqEhmcEPX6V01htnvThpXUa7oL60rthfQ/OtrG22RMGa7Om/mR
gNlgIOYSOc9udK1zWDThY9qcqeiLb42RUv9UVvgIEMT+XHcMToD5J5vZ6hFOfr11ctdYc9na28qp
s2OhEUwJZ/TBAIdSNmpV20H1hivzLAWz8hAj923vOR+YzhSNOOsji73pUlvd1yk0INUPAa0Bz/Ae
c4C8XWDtJoQsa5TR7W3eaPsBjN5+GpiEMjvC6ZmExo3y2ZClgYdUuwUlNxfwWlOjQJoXSl843C3M
5opLd7rx1cQgkZWstzm7uwDseElRNVqYns2Ajm+WWYcOgczZcIcXHzTlyTYn58QaCazbZOaVsMY+
FKxn5Lv3j7Vik+okxheWrehHmLR3Rpo6aEP8I5O18aqgq78fC2LMHU5bEnEYnQ15a18td/t5yE2b
bTwvr3lsHjJnKC6yKulNS+qCIgrqs64N0WFqxGG5mZmzfboyBJfxposJS/rn/x1L/1mDWXQdhG7P
G2I7m9Cv7nPZKz5lxz2aSX9nJGpfzlbzslB3da9hArC6Y6jwgjvTGWQJaREzvmb0xglQBBVUwvbP
nOEiEI6IqF1OYYiL97ItoiMXDLqoqaVG18Noa4quuvvnE3HimXuIsbQly+DizS2FMfE+kIuZWwzX
b7RX9W3V52Zy08jQvzZx6q7t1HGObClfO+Q2jMZZuzQ9tjdh4aH2m6uKIHOOVgh2oZf2nZ5FD/jh
GngzvjObxVhOaiu4ylpYAdT7Iw3krgJ/nxyCoc7PGKC969ZFXlQ6cXFpfEayiptGsx4KEqlwf35D
W6l/jbFsr029/JgQIBwStIHct3yHnRwQj8jJv6auxvTX87XDFGGN5P7o70yjMq6LrKPMYZqBJUFe
G4UXIJcbtiIfxr1WWsFmZrXdBlV6W5C5cg2axN22QXxKrWmPF4seUEVrEM4PSqYZigxth4yTfGJj
DeqKqUqU70VZPlnxGNGEoyOiyejIGwONosXLuvyv0WufTOg0azOVJRh1dsi1G76UXbZL0uRry4jz
RqvNl9iiL1hErPuZfEAb2D+ZHYC4vFVQ+paFhJb1TdrQFRa5aT3GkbgOA4nnMjMjYLV9evh3Sljl
9wMSTEs+ON59MDBzurHM75NDs2YdI7mD4I5htqy4+Vxi78Z1nqT2ZBPnon+pjUcUKqtKWSsb570B
6d2l5lG6dsV6mxT362Mm9+C8dRArza7J9k5z1dbkq2ovY31Xt3dzo/ffhQoym1YT8Xm1cZubuNy1
5CgFrpDC8L8MhIAVdLRLKq4BH2MIfxTxdvkBZSicwgPCmj3N7hfhzoLZytiX9QhssySPTafN0Yc9
04P6C1RY5qAB5kHE6Ze6MR7QbW5wZ3HnidRDP7jfC2Vtshyu0JQX2jr2zUtdNGcFSIQePq/CiPYJ
XlE/70Dj2Wa6YnL5hkLpqR45SLcBY+dk5kG3oxm0Y6DXjXty2Ij5EtzyI696YFMJ+4ipMe7oxs0f
axwX4Mhi/CMNTZdxo2HVRu7cezGu9kBHplWdpcNks9SZYE3TyjdSufElonaUm5ouBGNrPj54v/us
+gvqsT7HKP8R3gogy3YNKV3TIS1P2b+wZtGfGF0T5RUSGgZbpBtQSlMJD3l30m2rOyF/ukeHqjNQ
9bunAeJTMoGZaWMyqeMMV4ZNX2ZV2jrQMjZP6JmY7XONDge3Mdydo5k4DBEtHOn6/OgZ/DxQeFkH
rfPCbVAL87mywes4lbYCmIDbiYjjv+J6/+shwj8lu1oYrqmUdH5Bzvcs0UMaO3yg8/59GgxBFooG
oRqzMSqDPGvWy55ds+sS6SVaY1N40em3fwL6L5/v6B9TCeWvdHHpugamJ8sx+TM2It6fKbkBY2zW
H4a5QQUyoGXdY15IzNGCHv0kNy21EOYrtdJA5BOggj/bZC4ZkNn+Y8J7BUgwzP4C4Psv3Ov5hVkW
laChu4D3l+f/AH2GQ6e0jOUNZW0KOSyV53zuv+COJUvJDx9ymby1kpmAloXYYKuIXhWq+Vl5gLrW
xhz65++UZcwU8T+ek0oow+LqcvDh8Knpv56TQZ5Ztccyhg7TIRN0t4BsYyBZY1NcMQ/qYU619c6n
v/rcOMWbcO3uocaGfUAalm0ZaKe5T4dOcBNsVJIctaDGPuhSdU0D2lITzAa9FXntlh0pH2ZbIdBG
CzcJ90uQJdCBmR75Wj1dgKm+h7UVH8vBeVhK9Sall7+w9K2XZeeyVPef/XFTY2mi2YSFRlo3EbGD
++XKWBo9cBTrFYPaeeodEPoxU6o/CaohLZZdGGrVnd24z7y390kD3z2XXn/raicnaziUMDQecRrf
LvwQ5rTJnXK+EUG13PKBxxBgohXy0e/pFyRN3x+EB+9/kOZ32rfMYObeZZgREFJM9cHLQKF4ToeS
pNyKuVZT80OuxnotFrq/0QX6AS0mGed1hGFxaCDhVwN856rGc9SG+DZRGg5vRvZR63bz3kNZWIG1
ZPjupuEJj19z22GlW1ls+sEs5ocxMtOvvOkGTr0wFs39cihwQBlqeOpoKdYLaRIbFAb4WkLdLE5O
4zJP6zwikepmy5g4P2Qa9wZILuW9SIgVqTvTgpZrA8MyJFPMIXouJ614b8jlxmvLcHDEWGdEKt8M
Tp9eV251byXl+GqM9DPjsHW/egPDdL9Kh8ce4Q1dx6y5I1NXHzx9r5MDsNH9avzmjyzwjEvirZiQ
ebHFz+5G/Fws1/r4Ip2MDrz5w9ench/Ewnyoub4VTeCtNrYMHeaipLWRkOV2f9ZHt7k2audELGF5
sv37NtWGi90kw9y/aj5puk1DuiyXHPwoma/duee50COhj36eNgxDt3LmrcxA/XNpoTcR1oAmOnBf
4jw81qZ8cwtZcLnOnLe8T1cTnIMjXiJuu3x4B4PWTTaXOcIa+4NRRTeZWVd3IaPAykV8pY+mcYVe
nFMl0LeuaqhwcqdSeMartxLDzlPHnOHmv79qUgx0Ew01qJ6ue0F3oBNMM9hfnLrlwiBhk6Ejhcn8
R8QsLI36vOFEHe/iWvSbPsnfLTQjcItCUqoG/X7Zd/elHx7Z+1VnC948AkYGypVIDAT59KDUlF2F
DBV3nt4hughEfwjKCWhsa05sCFFGfi6uE32njS2oHXUsRqNDCBE0qjPyaOrYoE+4AJlEc32i1jMn
kzrQ676aBbiP2KguXsTssI/Uj1QJ5yHAO7gvGoM9u+/ulmZw2nncvVz5o4zMR2+G3fgRDyIPv0IF
BE2DRWGUo7j3tA6IlWzBk8jKRzxShOcpTq6ZDwyXqgewgIgFfrtkpuPoTX2ys2YEYWGr+hR685wx
no4LtG8y7N8RzHZptzfofNx1HpQOR0IorIqd01LCEthV6YV5zt2+PQhNXDeRk14AXqeECWAZk8Cg
tvQyfVh9U71uRdLcB37drTULSdNk9HdD6+fXy0M9k3f9hgt4chN1EFYaPljZOk2t7mEYI2L4DNRz
0oY1r6Xo33R6qzsGQB9pa2N0phQ9SGdrykgySteMB2eCbrXclpEbiUM/ODurY5QntKjeLq8+nQQ+
hzzdL19lzk3sueuIV0+5cYgQLuwAOg9fHOUdwUEQSzT31KfeA9JYwa2aPE8/dnafAHJNCP20bhJ9
oL+nCbmtTIgOSxGfAohoWodqbq5jMCajAIAgdAkappR4tHefewHH0XYunzajfMRhukh34DxO4YI/
DRziuCLjaBm42Cq3ifbFiE5UI8kEeszEsgUtItOra2S/FSZIHP4DKR1X7miNO26O4CSN+MbAurjW
ffMVkqp6ivBO34yT/TrhSDlVAoPCqCL7WnGNXOsSPokSMDTGEbpDwhjzZFZQEKOBnnDiFbTTjSrb
N2Zco3fAs69qvzgHsUl6XNaO+yQZQFhj+EfyQJuC8zq6z3IbtI2TgJFc9udp0H8JE127RI0+4Ryj
fips1rSpanEADkNGU93fxebAlVA2GAcxm26gS+kPQupHELjlrrTNDOuhfhrbfHwhmRlCwNDSxBzE
Bi88qOkufqWf4mzYk2u7pIi/mL2nNk7swjZEtrwrffSy2aSpE3tUEEU0jJiuy32oSrWvsfsaGHLP
MHNIS+Qeu/WLwrnT2QATB9u/6XRVwCfJZgNbDnl1grbMA65wp2Q/bbskLc8uJJLP6TWalvjKZcYF
6Tl508YKP3M+0Iqd/2gN3+IKt5U4u0X7TVk9SAsTxEsT6d3XTnzDoXTz2YLHXOlwFr0nw+PYdY8o
V5tXLZpukCxmxSTWosyqzULEoolBko4RZvVzM44UI7Nso7LrnZnR0zALEraTabDWOmrXb1ar34/7
qBy8e1WkxbrwAT3ux9K6XV5Vy3HTxSeOzU/ibeVr1ZniNj8hb+GQe/FmG4lzrPXePdFvvMrx7m+d
tmtPXQie0u6Y6Hqk8NVWNVvOiJzmHjCBQPUf0X/jIE3vjFHvdjndtLXjerMoNcB31+1bMwy/p2OP
nb9Wd+OyEUZ0jcZpHkmqpGt2adm36GGevdgMvwq9PoxobYm1l/KkGfQyewIx8H4wvEwjozvKHOCS
KPvXiaUQFgGeQYUdKVlP4OPqEV1aKRFSzGNqIwsOiQO+igHgXizgQ528qHVTgdWSbnmVxr3xkXTx
daMm7vPklsxqSLwz+IHWsAyR38yt2RqYySFUgi0ol0P6CRPHseiy2edQOnyYV6GP0AOZKRNOQVs8
aLMnjWIVvtMQ3I6JU2FdMxgizzP6CXMwo8tzz4U5W11xuVpjjG3X/TokcfdMmy+gv2MHj2rmo+n5
8GSKHlfKTLDMcQreldZO0z58KRCdZxSkpK7YzBr19jiJvN/LJiw+589R8gWOI3qImWUIUBIIbiaz
Y7MQ09M0vyrNMbggZUBJV836fNa7QzfTaDN56kFJrKf5nUzzAW9HmwB7mxeTdn5prdvsLJl81XDr
HVsTBElAK6iytfxRmUS9zskQKTi/ZewhdXqb1mQBaCM4AZVk1wPnnYfhse3ruxiUxNYQ8fMsTthS
pTEAq0B1LfDyouXMEm35F4HUSIp/2UxIXQrTspVhGuwCpfFLSlbYq3CIGbWvkip2DyRs7vpGry4A
C4GYhh6cgNF+9FKVPdRa7p8RRuKlyIp3JErqbn5uYEb0gCVHgwSaB1e+jhecJQ65etWUF4qXq8/t
SY4+leX5bHeTfRVIb9qmCMK0sHPuWrNyNq6Wf/PcPNtrVvQCXqd+7Bx7N8XDyUvE8OQKhIfRuRoc
NKj26O6NlhuopbAmea4wj6VtZw8po3xvTOx97SmyHRSrZmfGxHuL8nn5CGLLHzjjr7XUo5vm+xye
EctD12YQnczr5YpJ0Fl3Qg+uAXKLz954NadKZBNonFqiCClqRo0YD7nYihzVl0JVvTS+6YI8OlqG
vEygT3bnnqEQJb1OjD1LNU8/cbqNvII2jqVwwEQulp0SQuDMhLfVeDZibsOMwsV2Gmt740dDtY/M
gU50H/jXPhMGZlRMywV//KAM2DvA4FulaBn0jn9dqHtXNvp1KwiXwjJbbFmOaL3rngFGg/ZdaxnR
TdeFkApCQji6WWsyzA/mxNnvxPVjo+xuNXkWItAFOi0NrTg2lab2hgbyagKscCpG9U0D/HNSaaCd
MBSJbQnEGAVI5d4uD+U0sCP2gEss5ODIHa4GVCHvuQmZj31A7L/kqoGJ6QqH5qFXrVCR9cDu4PB1
pZN9UVXLGMwXB0eRpqRMpV8HnkdMQNGQRGC8552OmdZBFpRNjX/O0UZHItdOfpEgWZ3/lbNZi7M2
v2ui57p308dazYPBbg5rQlUZrN3Qru6y0SbgN6/pOJmwOhgbfvMdBqZWVk13DYIuPvISV1KRqWMT
ujpgQtVv7QZbrIZCdpkUO4xFiTNBk0agTJIbKdvSak9pdVBT2T0bBglwugs6whd1eYrarjiX4fh9
oaamWblJYu16uRAc0/Hva38f5HkM7jiZdgOnMHoC5+r3bacNsUrzbUg7Wm8yBJBP2C3IKcAUh/DE
AYMVwfPxvcvERwjTPw7741LzxT0JbQ7axE0NAmpRDFqZQ3NdoLGF8hsfVOVUewA/05rgPxKi5v3x
8qNL1ac5bPeAqlqHMrKtk2YVX0K3i85tYVrbvPRg6ojpmx9U07ECw7dDSEXbW4T+cSrNdqO7PtES
pf1cYIE9WZhK5kEMjDHmOIEeb4cqss7wuuC2GObD8rdFY1nnVHV0gCvgaVpSE5GawxFBVDttvXh4
Xyrj2PGtNWqIZl07WfWEroZwWbPGwzH/1CIgivTcOvZu887IsL+i653jJ0NklueaQKraePtlIwUC
CiXaZBsPHRV8Sv2zM0wrRlmAwKtSABIMRM9rmYasKLKGOVoFx0Zv08cYX8jDEN76CIdI++zM03IE
ftuSldRul9yZVKOrHlrCvszNQWwH+LoydkLEJchho6v2LeJuh2i2qndLFE9RTqc2M6vzpHABtQYN
Ht9PnINnjEhyJGQHLbjTbRIzkKN/93PT+OoW4zO7wYNRV+OlpTFxZq/fXXXcgRATBZsyn/qjE0w3
rieSmynP6J16EHvCUET3fjNs49bN97XWT3s9HbyT27CR8958JkiHIizs28ki3LQArgfK5AXDAuRE
iXer66PhljEbzlEIO94wOFvb74Mzk3Z2uINJJ8GX/fPyr3oums2x+ybDQyLs6XqRTxnIoH7ft6Pg
tPaE18hNYCM4hgfXPdq+CzRLj58KEXb3XH3PtjmO21I1M1ZO+tvIhr5pmA7TBTOwkLR33qmaH2yZ
j/SWKas908Lf0YCAgll0EfrwnRHDjFBgoxUM3sboDPfAZWOiBZHmSS+APTdLGyr2j+zptKNtqmw3
gindaEkbr4tocK/1EMVCDV9yhxoGLGZBZymMP6ALFkc/whcGQyFknwuoO/ab+1jrvghh00KPenX0
Y0yJ4Mr9ezohPvAIvfoCL+e7V7OUNxVAAZPAkE5HwhtAcka6XwUPUrM3YhiOiLK6R2uora15rCbT
PIGJlOwwabeE2u3Q9jde3l4q9NpnNsfBzqaxi0V5Gk45A9PPWVjAzO287PFcyycK2KfKDO3+UifG
hl1ofaMEwwO/Q1/XNQ4EpDZ+jlPtZh60G5Ge3QryF3eFpt8s07OAO+qVPdrIDJPRPRuMrgXIloJY
pSvX65C9zhsFrx8Y/Ul9uHJTlxjfIxdEewnppl0mixIPRsue2CCXygpBXomO/ViEjEQbxzv6Nv6R
ws21q8SHWTNGeb9rHQJrmmIf2GAJYkTnywOasNlOwUQixyq+g1g/7HW3CM5SL+K1HeWnyRmi6wR7
LqzW0N2gj+ivjzjZEAbOD6awUVfZw7BdJG+0MjDzNXsmhalWBVc1/XzCxVFAprp3Gy0CYBctRGxg
xGNT5T/Bd5/cHpVGNq44Dd3bPqq7W14gISxNMT3AALittG7fzVKJXLnfe4qn9bKBqweLyccsAApm
7nTFzszXg+lUEtRyb+IJDoGCPJg92KqJacoBxQoS2B5TWuGk171JlEDMHf0RyyG6iyrBSj/PZMM5
pkEEVnSIhTos6ktROtW58s23IKtSJpnaatJb46Huc2Sps1pi0vynMrPrdeGmKIIau9/EqYz3qZXN
hqyW9LoR+C/2S0DzsdmsIj3OT2r+tRbuhXUESWTXDzXmTJOfKFKPuJ0Bk0HNKrse2FOdlpEkF/TW
Aj9474XiEW1Pelt5hcTFW8+rTeTfpaHOeYA4wYl7uWG2NjDXvpuE/dD66CyXyWGX4MVXPh4mwD39
pa/5E1QxRDUXNCrboZy+pFLtopDUTeyXHeHWDtVUbh+pbSh4fexXaVagCZsPXc/8+2Wfj1SM24Dj
Uf6U1g1UhezWmzro7124CdCmQDF264vSb/08oaGpgH5bNfc7c0wRpzUhdlb8VsE4nMEE9VuSQ70V
4RXN/VR7GtcfkMTImL45UfnDsdkFqMql+93lTbTDqGSQ54nWvCRbjiSvYLfI/lHe1zAdwqdhaL/p
g3u/qD4XLVAdsHttVs4cYFKJwD+ho2FYILCemoanDq3Px/XnQwn1L0Mki0agMGxXd2zTsuQvIYeu
RRasLjHmyzA8islRu7QdmnsSM4OrRBte9HooaSs5x7IMENo4dfyZ4bZEX/iJvWmAizEPrb4vb3gQ
Kv1YQkc9KER+UTL9RXDsv0RIWrZBhq0tLV2xav+aDawgNSVAZqCGDMn46dFQUwgaK7Xr6zz0bgxM
hDexQ7smN8bh8hfv1q9ZqkqYbLsklktDWlL+GlubVWXhNkNU4pXJr3p2njfj/BA7l7hGRFgaY4El
jgdbFjxY9u9fLv/Pb9itCRdzfQVd6xpPyFH3S9DpWpYwiNEFQEPT1O8+Hwo0c3mPmHI5hP/4Kdiy
/sd/8vVbXoxViAXhly//8b8Fhv/xZ/7xmKf895/zL/7vX/Tzr/3HdfiGGTD/aP5v3/XTr+Y1/n4M
V6/N609fbDKuqPGufa/G+/e6TZrlZfjv+fyd/69P/tv78lsex+L977+95W1GvXD/7od5RsD48tTh
x99/m2eo/3s8+fa1yt//7VAnr9mP+tcfe3+tm7//pll/U6ZpMbyez1BGQAanUP++PGX/zSLtglkk
sa6Ospct++855Zb6GzF2Nk8q1tbPrNE6b5vg779Zcn7KYb4KtEDw+P+VU279fAabyMgNLhsmtuD7
dWzBv0ThWp0RW5aBdaYuJ0GDp6FwtlwUA81XLTfNtVBUwm2IjNRu7lSI7QLhCPxImhp5oUAQegaO
VtLMuAkhsE4hPTsZKFhYNgKeDgkJl4IqftUGw2s0ELim/GLjG4LmMvggm6RZxhttBPOOnbLl33ge
hKb2fTSKu7GOPwJindCPYQpy02s0Ani3qPkIAyF7hB1EU7mPTOvEisTkcRUO3YH14IXIpGMqjK/U
wAelSGiW+q50sB3bJvQAJ5q2gx08NwIjvednL4TivcgR9PH828LxTa+r6z+cFv/DUBw020/dmeVt
tpTr2I7JasFH+mvochXqCbZDnfsOx4Dy56w7PeCmQsAntTCouR4Bl/bIiD4wrLU9SeSM2YeB8Z61
3sVlE39ELm9uSAm4ortyFKX6msEkJvfOGlFqbShuHnELbfTKvG5GZPy+O/LGFP5TnabnYP65Npzm
iVe8ntKARAK9DBka3VYlUsM+4ONn17ryUo+px/wqCy15S6avlmc/dmXwEXXeYxvaT9LZjbP4QdIl
nvLmm2r8J6+kdKsmFN3oXTaxmT3F5qUVNHrhYycEEhUYucFLZSPaTRe9njQpMOXEEpcGjKN0zN3b
zINaW7BFa311Lc2XKk8vhMRC8nOcVxdjpR8HLsBkDsRIIVoMbXoiL3bcKXR1hrEPBudLXKAe0Fzn
sWr5YCfUU/M/jAz9cF/2V9jB4oM+WP2+dtKvbdsi6caGt6osKOGx2e4kTBWS0ZIX5QhO7n46emV+
38xoLDdunnvTeWlzMoRUfksdfzF5b0AIvOuZg2gUQciAEKbnfOSMYP6dawnDWV5Rn/L+OHayMXRE
NXxzraE8mEBnD7zx2y6n/YY0UwtC5tYcnwzSl9IJdpE2vPl0yqUVfYgSOWKBzNGCcNS66Fd9lePT
D1E7G/6HhXN05aIiXWVEQDlac9bdAdURZ9l8XmcVJiDyL9ey4YK2EHsn/XcTVDRZChA0awfEgZF/
WDXDl1j4H2OW77GhP1Xz0bQxK4E7rkOn+oqsEp6Mb++sAr1o7N2ndfxCu8W5cqo56A/lh0YA41rL
w2+jifSg5q3Fs/pRyvjcmuTBxeF9J4JvpI/WFhGVUSo+5gOAvg7uOurFCgDPR1eJdW9ExYYNuFiN
tf9RFhP2xaZ9SHzF3iQBl81gdItm/ISEWG1G4qwoaNcFRrRVrGlwJLr+uiSgcTn3kRqzeJR4KIZ8
O+rM3AP5uhzdYMYvf369Oz9XUfPlbiLPBJCH5MRUrv5LFQUlpqnDNqc2RrZn9zhKMz97hURNma/p
T0POVi60LsxOtqMQe9UTJRsNjA7CzLlgvfZX4RS92rqLIxDJEOSRDDcxAl5Ujicx5vfmvVCcJ0Uc
H0ClcXWLc2UCDYg6dlVhstFJorKlfG8w1rEQO5f5u2IbDWGmz8gtOSuun03Xe0tpJ/QVmtK+wBRL
jO/tUEGVsnYtjkuEH2cylWgOpa8BGDFkWtZV5GhHK05fsxjrGN0b4iefpkQ9kuB5ZYbIUcaGjVCD
DoSQR/KkJInLnHUrG4ZOiW99ol8BSzti6OFcMDVhpoWKM/8Z1c+wsvoH8RfZqrLluJbW8MNxSii6
9Xz0Vtd+1j8/lT8/6ZXEzyqcz89Kt3XpQsWX3Ovm5/+gC+JtA2qFNIVJrXpyOa75bWo0ZP9eHmxs
56kPkn2by5fEoPNXROkWJIxaxfl4LYrhcf5ud+JDGvQ4W7lJACgFE0ylXsKeWUViq6epZIGS4h1f
+KuFIFZqxqufzeia0FCrIZ63jZXYsN++q+PyVc+NJzXjf2MW9rDMvg9ag8BbYy3PXxGOlJzd7Bnt
5NW2GM9IO31tdPsgKvs5sTiH3JJ3b2BZYqLDron+bY7zslbc7myPN5BCw2MWd+gz3lLlMQSWSj3V
KGtyu7sQcndRDke6PAMR5c7M6sukq/OMH9w00TJRgrJoVS6IOY7Zj0e6bPAHfM7CLJeXgXXNd51N
aRLZM0cGawHf1vbWRY3jgSw40k2ZCNQx4NH5CERkj2svsq8sv463QflU+wkxUyRerERcAOzmRMhM
9d3uOeUjpvfbUsSYN1wv3k+oNE2jbTdxET9XSXzz51eyPY9N/qnR+jw7yNR1pdRdB87dL2eHaDWG
YSU0dBp0AADDc2k6l7R36MvyHllt/t3ROb8FdqHGhybRkTKwXHTE/h18brkFLXGAgk8JC0Aei/Py
pAy5CjF6tysrf2oAM9GjOIs4f52/s82QnxAY8qol/AldcI4oY0efCel2m7yix3gKR/LAe/eiV/YF
LhFN3qC+RHKOG4x5s1qNz3p+AfkonzolzuRzaSu75gIeMiJJcl3bYv6aSVi8jO4pxg+3YlTPBYuq
OVVf+LlxXUghrgij3Wcg5kQTHmxweqvchbwQjNGh7+1DpjrIRVwNjeSh83jI6nYDg2+7LAKaDn4C
7ypi6YvFgjey+MlGPv35h+T+Tx8SLQg5ax91W6pZk/iHS3jMCA2QqFfx5nYO0wqgYLqkB5JdOriO
tZ2/wusBfjPCECJwdy0NzsdQnVIA9Cs+Py5rPXmdV+b5++VE16URjE/LpNz9F3tnstw4tqTpV7lW
e1zDPGw5SKRESZRIKZTcwEIhEfM84+n7c0R2V2ZkVaaVWS960ZtrNxWUSAI457j//g9GyvEYDe6H
jzHZrFCxWCobbc4vBOV8CCLlTg2+NYX24vmk0suyhC3C4y73AC/K34pqfJF7JRs+qigWpPVS+taR
UKKD3Tc7P7du5OoWEb9V2MNrQl4r3DQMqjXz2Pr5jEktM8/bqWofIrve0b6zBcmZ0iU7JpMbnQ0j
HNgwCnk0+LN5xT+Sauiym2kWqxxx6QarbR0bYvbsqRm+8gaKcZaa1coa1hXWaGtf4e7mUX9RTE9b
KUFP6nQTblHOFZuIaSYjZ/yqMLrh/jW5fZQNG5PnYm1i8ty56iuBivuxYDsvUn6l1ftD6lqvpEwU
6+eq5wH8+7tuOn8tqi3L9VijMDtNRiq/EF65gMHgYYOFU21xnNviolbZpZnLo5kVRxqX1zrEMLRX
Cqo5ZNa9srXLVwtvGIDYg9+VSHbLIxLRhzjeWCpVw1gveQbtqx/tdS+9lnqGpjxCo9W1J2qWbJ1n
ATQWqIdBeFeoWNVW+UGx0yPnPBWY9xKr2LUG18L2mlVKGVURD7t2i/ia18HVHGOqaCzuxp5N08QI
FmK3T8RKEUckzEK/SlzXwdsJJEsJEQanWV5Ak4GL3hXnKQ4kgiPaqa4/rn/WZXr5luAyoDflk+Kk
z21gJjwaT0ZLN2TiaRir21xz3eUkAaEBXMsZe5Jgi5tzib/m1F10qzhEkJG5zNTVHlehHOp+he3p
1rZaF0Nph6FDS/BRSHnfUlSgVD2DsRQov9ASJ8ErooMfnfJttK1dqFg7sy6w5LY5s6aO8JTCxhWU
yAgHX8QU7WI+HnK/s+8mbyB+0oFHM0q56OQHW1VeQ6xkrfxIncFWX0XnILEPS0VNpFW/NnKAkXL8
QWw7o11MBSZs6MyRrwJxr143dXDrOzHx88SOrkyKZo6ykrIvXII9KZCrgr+NSEed/bOjUZkWbnjF
Zb/cLn1FmRFk1mMmP3HSTAr/Y6TFSYFpoM4weAhslcdGniSy+nhedJ45nj23zC/2SI2M+7m2ao1x
51vJFVcMJqmJRgoIM/DAuYu74EFT4l2ilIcsojmb4vvCTS6EcV20LLu2o3QhqXZXJ+E3NP8MkIPm
PQM86ySCaIp+KG228kxaIk9S0CAZHnC/vkQ9byRtyNJpz4nLZ59o+Wzndrp6k8KAKanxWCL+ZzVt
o2b6DeLDfjDDp7jOrnbkpLTf2p2exy/0YSk+H7Tyaqg9JC1PymwgCTEUG82ffKQitM5j82HH5G4N
SC82cc030XEQXlGKc7cZkQ72Jc2yS207Z2bNO6nufe6vGDpMkfKQR58w3Y42V00x00MawpLgksb4
Ray97kqgwbWQy6Nq73GbfSP4BYct3hql141VYgvXdZgGBfMRw/YLyQiwe5kr4d/Dah6yN7RUxtoK
E/JrveG+bXHjSRUWcmSRnRpccu44jBV73WXWC7TXb8xn6NDkZrcIy9JJe5eWZnnepPUe4+I0TslH
LS+T3m0yKjzfSBdwC2hm0SVt3DNn71lPuTLWTafnLwRwI1t0t65gExZOVEiIwhdgpzUx2yr1Lldz
URC05ZujEikwZHCPVPujb7SrQZAhfAFJtqJ/ld3FaXm99N+hiRgWaDsQknzkEawT2fdGQ+RE3t4g
UHpDTXyGOXmoafmXLWJ2kplg6PwyyhccbQB1x6bg51Abje4UOQzHAi+45gEOw+kUHeAmSX/Id02i
5NSCSXFfvTMOfhc346fk0zIaLZhZTz/KpnnTcJdQIPgpg/OtAKLOm3d5u9ScjwiRISPP/Zq2+Rzk
xIIFmMplCgul5h4P/Omgw+eg0Gd96znjLvbpWBVY6goQzsoNoG2MKqQ8a3iyYVbgv82PU9YwC+Pq
Tsq5hjGr1Yq4ifikgsQuB7hyEgyoou2v3IrpxvS6fH2Pp9wZOYtUI7snhIItkJkeoYwopBAHV3J3
6zm8CiKUqCAtXfTkQbpa29NLQmj3ClVjuZGg5Ip90JzyC3yZY1dXR2u6M5vs2CBeTbELJRT12PTA
ThXkbp5YeSyVGmVblF6VksUIurdzUuy3m5J34m/wFCdzcNSc9FVAnJZ50irM1W99ZSUbTcGlHhzo
GOrp97FE6gkXAr/OXrla9vSUykdF18Nd7JtPckvk0yH+hboWOTu8LLg5rb79HM2IPh5HjY2buo9Y
i1EtKHTf+EGS7+pApafiYwYDTFGTF+cYD0Oj6lsMQjyybHvf23iwLO/bwVrbpaAG3FJfFqU8HBgt
AvQ9xDjNLnsHMQ2XoUOk1JfmztO5vF3kneWZnDgj5Ilp8mbAc7h0VwNwTXLRP6yhjBcgY7nJujZj
DWkH/yAD0v+rZs+zqBItUE+d/vzPlWJulLU/qy0jf8/nDIcFmVQYaiTJNiFWlrHizXJ0T0ACaKIv
BFQxsMOlwRpmd7Msyq5wbiu/e6uZ+ZIJ1kbbkqQwOTwtg0RXhce0nbGODKrbKQRq/PuiR1f/PPFY
GhIULFS6jms4umH9IhqZLR2Ttpp2VdXng03866pp8htI5q9mS52LrHYFw4LEnvpcjc+zRo9hzfSC
weCS3IJUFLtJfibVaGGr24q8EqlE/cw7+ur3uGO2PONNsWLqk2wZMp+loEztWF33UC4xoOKrQQ9c
seA2S904k/4JD945GrCaffjZ6vSAXTlxncPgrU1YlnwgGpmcelHwmcpqn60KWKLMTeayBVeSnluj
Sl06YemnIyi8K5+oC2xuK4wpWPWjbrwmrfYGXQSNQEYuQEnFHlGJWzHFq4suuehNXP3a6qS64QlZ
T7jVMTm3RucSEu65TsT90n3EeWkPBAUKSH2O0nTfp+o1KLUTfpCtEhA2ZnRXDCXGDtWvDV48KfX7
1NMwWLYerx0H2wBDPv7QknAP+G2q7jF0CJ8ZFfNV4AEiRU+K8Saoy4LZaBZOzFr3ycrkW9m87dJy
uO54M1sOqm2pvouWn4+F+wjBgCpPLzauU9x5ORzUBqvbbVHFr7n1oLcvxOLey0Vy2nZrZfaxx6Pe
Yo6tG9nn0rFApcCBcu8zRFmPcedCiKAsJYYoYm8C8Q2snbSZLZjOpGU30kPK06CMCGcC7TXqHoIp
fw0K/7fKfWqocdZlKa2BVm5wEANShsO+HrThIR3HM17H3XawlU87OTPU/m7pxfeoTW4bh7xq7rhi
BPuC/IqmKm7kv6G+P0IJwMICTCdlzrh0DH3yWFrfisz6tsibqQyL9Zxb5KvWp5CgpqrngjdxekiK
+nnBLXB54GKSfkCZzb2pSvWVafEhoY+n2pXG2sCgRfCVpTUd+zPxJGSo2FxrZt3E1eF2OGCKlOfF
0aRpK5YOUdrYyNK2U2/ewlu/H3jsUmTZYc+hs6yL2LT2ZjWs/35dL1qvX3AGW2U+4JjMXh3t1zmM
agwB8DkuZALWLkVmOuGSSPjKgh2DB33WWCzo1LTLXKY3hwe3t9GSq0/EGfyskYchSzaIGcuGml+P
0sOylwpBl7Nu7py7hESIWGpbxqJr+KJXkxcZqP/XGQxJOTVkg87a8VCQBrNGl4HW3bzIAfoP39eV
icevX1iH0OnZmBwjfxMI9Q89e2H0GQaBtthIUf4l8WcfOjdwOPu1xWHqyHG/gP916J97PnYzmTuY
PBdC2q9SXcvRKk3VDCFp5W0H/dS7FP1S2FcczHKhJs2/Qyu5r9PqSFdwrAIYEMDlMg/xInJilY3u
pJtAu8W2ZZ1Pd1KJLkMgKTQtqP7dgxdQb6aZfzZiSj7y2HBz5G1gO77BWv8RWOlBuknDkiseupvY
q15SOzui4domuPWOc32LlrDcTq5/RltjQFXFzg2ktQCe13vzIW6tJ3uKhw2tFKpTmsai5P/EH4Gp
0IXm/c+pWmpb932sX5Z/VFwmGWVOJ8fZOqmpmCDcyNfi0CChqGZUbAPNVFbPET5y6LPHPIaofZcS
x4yIq6wx8+2CEfllwz5moUEKpEeoy2YDly3MKRB1In9R8t7Kcb4U5EHH2zUpO7AjhMFi76pg9v5M
H5t7hDmRQLX0ahld+9oMm+0w4d2Iw/+1AaxbhTo+VA5ur43eU93Ozm2ZekA11NQMkTzkJkzDkDCA
KZXlCcLOQ2xS1nUaxbpCNJOlhHfIc/eBODri4kHetK7dy2KR2ljaBi+8CafyQafCCMIe4u+HnOTS
f1v6eER+vxo9CoulkckCjhX5bHPLn5MxUczgYaXhPvuMAMvmKCfxIqrTPTbtu1RKwCBhHKfJrS4c
8h7sDAQ0N++r2brG9jP8EMyqZdzj6TyrdDQ6Y5xllGabfFg1bn/LzOwAAkG7RqM8efEzwNMOjH7Y
zJW8gZT9UgNilkSc97ge/PCHL0Mdu8cC0lfw8VTOS5e+NKDeS4l6EHOknTwALvkYGKu/kvlNn6bH
Vx76x7iBBhpfG0Ky5ekNe97G14fXrN/959/RMvNg2/VvvuvuYOj97HMMXKtl2TiO9YW7jd5huVj2
Z2vEKss5G6zLnx0yt8+hleMpeQf1mGWctAyx+qo85kF6lPsr3Sk214yVrHWOkMMwKsTBkpAJOQiF
Jf7L9mDtSxt2UcD+JLViC5LTpeFTkecP6RxemE8dcXX9OemSsjMkKOhmqUbRfCN6cgvzJvWMxzRl
ZKQa44OeOz/ilrzAGJNptDSrbiL8wyqqW6LowMHkki9dEirpm9lwP6UdlbeWgMZVJJeqS6oQ/HZU
tjImJgtqXYwG5yrbpOwUpc0Lm7A/wg4hioivjsfLO655qJr57YwNaumalg5CuQGP2ugVCGSPAerP
WfCyHdtjPeOIwhefpy5aVwl5bYLbCLgQU8ObVfvoR9om6+KP3vnwwOrdAGYyTXXOffYF7ngG+uU3
0vwg87uEplSu0YBcBTTjIj14W9C6FeyhGBo+aXMKZ451YkTXhA0rn/KPvMxOha6pq0Z9qSNCURkc
RLtlNi49FYLWA0eiTCOWxknL9N/MjnJK2jLsRe7nNHyQQaO0Q4pbfHcgPy2XskNYubVgEy/fFlUV
xbSsU2M4UQh8mT6plfJd1bk5eflLFdHULIBKTlTDrKcFti7BQ95atAhOeYP9LatBKWuEbKtGIIvl
VlohvWYcq/f95B+ll0MDvMN9Z12yNfz9+bVAyn86vkzLUWF1MOdD6U7R/efjq6vlp5iprtWc+bFs
vbYzvWD3eSv4wjwY7L6m9kriV2TjAV0/BwMqW0yoXSVg7sNHXiAD2fbkNtVZ/OQH82p0tmSmPIRF
cvWy9B8OXeu/OnPRZrqe9A2MA385czOGGWqQTdo6zFjnYXrUZvbXSOMbWJrCoLD64XTKOsd/KKqv
tpcdxrOwOGqHUCQBSO0FwfTPtTIHq7RriYOoaEU53TiDFoxGztdlM5efBK6yxzX8sVT5vqba3dtp
Rya2s7Or7CC70nJ+tV58UHT6K1jdM7YUEbo97UmWG5kmm9qpnlKdaS6epGfZApbm3JFPk1XOrZIZ
+6X7WpZZbDh3UEaeSYT9Iv4o/SfI+c/mBkvz5UDaMSGd2Rpt5C/ToMhMh7lrWOqtbr5a9daBxrzq
ChoVGQn5fvruZb+5lk1DFFOTAYjbMnGzdRx9Q7JGZBorHI0yaG9U6bIm/TTZyqkP5lelZhiTDSpN
T5cB5cv4QMamMmmwmYstPZOMF2RORAGKm+mnzA0iMs/I1COohVCdXYXR+apN9FcmkIiYk8RcYcm+
Rr/cQSSk+P37dWD8pR2FOW8bsJDEWYO5tzxyfyjj5qGrIwfz6LWPXmdvWLfRTAYRXQCaPLZGRhhr
jqWzn0ywXfruVDojjj/cPF+gMW3KRY1ykCOC3quDOR4CNKC2c21EbpyDU8TW4qIJmaGQVNGB4eYj
h9HCExhIMiMG+FS3/eMcWeGqkwowxO9nPWDtXSGjkyE5trhMOTCj+Puvrv0FS5AtgG/M5/F0hv2/
bAGRWltw0j0M34f4Q1OqMzNQgJ1ik3amucopinqH0YuFQLwbb9M+fEkCzgQr9CM838MbKMD/cDc0
7y/EAz4TOTfU1SqsMqDDP98OOLpgKtgEiQ/rxcNyeyk/BFF3DdjMDV2yIKtCQMo4Spcyb8GpRzt4
8oKXvmzfC7y/HYFZi8k+E/xwjHBKJxDvIIiIgJ2zbj8V5Pa6bB65ARhUYVSsY420/Vktp9FV61GQ
4Rsdz+FeHRfKy3LD5dcnF3Kf/bEUYUsVsxCbegVdDlbMfqmcpXZq6Tk8ARxl85EfuMQwMJQmgy5u
2LCW8s2Gy5QWnNDEh53bFmBRc5sHT3EeswEoa0zAPbP8MHY3GNTSx0pflMbDdyYXQBbs0fKVpN5a
dqgo6vYtc0IT7HKBXJcypstlqzEafbu85TJPkSqMdOhAI+BESkjyey5INpnmgJz3gkorRDA4rvp9
oQ6lSnucC+83GTYEM92CjFlqK36mRHrKZVakEbISw2ZJqMCY1hEBqXDMDfYu1sP3rlb2JcTj3Bt3
qJw5Xt2tEflbactsuVELeJlTWgqVJZ7SYxiq+4CcKFtgtGngRO9G42Ijx6CL0lrbIcoOtyhpsnQo
f51vAiXLRINxokC8CIMpCYohvRpBcbVwWQvpAdBGE3vWr1uYX8tDE8rgAb/Ztyls7gXOTxJwlCZ5
CNTsmuvDC0rqjSxjXXBWU01v87R6LMGoZdyzVDiTkXyZkfkTrB5SNPa+l6/sNuNCmSTWh9fFWlFR
4+8/nWeX2lbOk8r3H0I8kXgSKtLkQLeWBjab9UunAuTP0htpwharphRC4r4Pf6fBOfQDoUwMqrnd
wUb7h3G0qf5Zi8kxwUhSxWxIN2zCHDXtF4wOpDQ1TUDxteyDcWz9bOp5e6nSpTmRNkBmLxbaZwWf
VYYkOpJbSzHOaZgfpjQ5hjwnY57DEcoPMsnq2u9V4D1bAM+ktkF/ZMussH8dscOoZXAkQwuBk2Wt
yGBKmuRSJWB+JeNQmTHBYcbsn7TUEWMaAiyeyQPEx5c/1GLcUX7JkzMwp+rmkwC3thFeZXAqn8Bt
9DOMTtlOl3Wbs1BZ2/Lnrj/7bjv86GpUfCH0csGrm1UYMx3ySe1FQEyZlmfZFmLv9yQ2mS0wHvIl
9ckj+KNs5x3PRG4xHBfOYg+Qs/yfYHpStOC3KaovJhjAuhwFGcgv8hRnJgS9gCZWm5q7pXWWXgUd
FuMh8gzkJeXSA1OQoMhdeX71srjSLHdel6rNLk8eI+oVqRbu5u0LBJjyXeYE0u/LEncN7LXYO6cU
itUUkx3MbxFUd5HNKQiLGwve5bJJyV3rcoDQyNka1UNVdWfNjnbpnD73zqRvpVtSeACXJwIR7w6/
0JNGQh59w1kd8L2Q2drSWi5b4oTmOXYxVCy89IJ3MbVRfEoa2bHkhdgt3PU5YhJAK5frx/MM69wj
IKB2H2OWqhTTy2aMLHpn4A+aSQkFckbnkuyxyt95J8Z1TFqYTEiPrGfxd5dwDumVPYZayygRbVqz
csL0pNecYw4jC5kLyZcnltdc1cChfBXfwV9neb2tmk+mwS4mbbvjBhdYz/zTfaM0Twopi2CIbG9J
BbrCwsgDyKQkb8u1ixUZSLCtcZ3k2Flox9qkPUUFI8/fOZF88WW8II1kHCtfWm8B8VYrv5J5IM+F
PMq96r/UHhm/mJLy4TAQOjo57xoSVA4o/OYynpElYkBJtEcVN0sNB2m+m5AHWoZ05YS1YXBaCMMJ
oitC9LCvSnF2XqXyvVReOxT3P1tcHeigClLlRT40rryvhGMA7Vi/ma56mThm4Q1xQFoR47bCfBGU
QR1WYab++M8iyHG7jesrP35iIFbgrLwH+fipJ4+8kKetdKvBsrhZui4YYQfxSMsm6wzVeqFZJ3P8
0Jq4di4TQ+YpMm9J3PTZrHskkkRbqxlFO7WV2B1Db51d5b4a73MBW5YnSmOYPtN5yGBWJlitnHrL
5LJt4pWmxvuyooGRMbA0ycKO8DuSXktkr0JOXno622ififisnTtpouVAkDGRvF4tqQmo6GfO2yE+
175EwEIIjUHF9NFcL8PQ5UCQh1nGiy43L8/97QKmDSBcTFhLu7wIKrH07EEbX+SozQWbn6LbOX5M
SBKYo7DkUKOhlZXT5Ccz6x6mfn6lWtrGWfuk1YxKW+jC/FHp2+QPxzVv2hariL1azi6ZXNv4I8GK
H4khZtXLhfPlEV46zWU+2hn6naHzWwuLe9TLd7s6ueYnKNL3vEhuAsymPy2rIoVNhnT5bOx6B514
RqyPJkz6ISarY+QPtybcCNb2mNvnkj9YTCzAkvmSbQOU8WxgwcynjHINhSYCaVCMdev5+bod2GIF
i4idkLXjPmcLI1xGtGUffo7xCv+j83KyNxRHci1l9WWJedYUd7cUxP8jKcn/NZXIf6dJ+X9QJKKr
ND3/vUrk9D3K238do6+6/voXSpF/PUQIGNI/C02Wv/G7ZMSy/626pmm4YnbimIDj/0cywj+Zqu3a
Kj74jJvoSH4XjJjOvzXxfcDlEKGJiizkP/71u2DEtP/tQB804RSo0FtVW/+P/y2Y+V268FMPhIDm
9//+I19Wt39pexBPe5al2ipNBpUNWMKfWwxT6YwwyjEmjosc2kwxPDpD9I33hXkEYBi1JAoZs9S3
woAPISmH3QO543gs9JHYa+JIiBIE8mwz35h2em9r03lWmJ4rJc7I1sCLOswWzNyFnhpl93OkP+JU
C3pXpJdMsL0Ccto4DpwGxiYYJTBUpSKKxvizi/X94JlvbgjWbZhkiursrj66fVhJT144v3kaIUiF
OZ20aYPkPtngEUNw3hh8tGV564Wqt7Xmz1RlZGqbrghtnQ/e/StLPGUbzOmjH4+YC8Nd9S2dAUIS
KbRTHRu09sylecR165KMxG7onzW0bBCd4iH2MdtorIiaCJbSMLk/RqM5pflcQJsgk3hUEx/kb553
MfrEekS1b+s+8y2nPUZwvLLus3BhCZLLjaGxsQqs6j0tafDGPVHI65w5R9tRcQ2xT5ybc6OFyrjN
WiLS7PTTd4Jnyw++8NSAa5UEqEcZR7Jr2bxo7sarY2A2/IVV0Drt8xIyWvDqoTsuDTiubrLt3eIy
TPbjgCo3DJRr00afQsmpDCakNkMl8qI3s8pXppNhLDro6EPyLbotvL0pgzd9WmGkxsmpmGxkGCHQ
kjvdptSsw2g6qMypGgv4NRgOAh1h0OHbdKA4FjHtCj4c03p2ewJBMRaLxLZzysKPYXb2sxuX68on
sDopU6zRiL4eGDT49mMzZ1vQj63Rtj4AfXpUvPnbPDQYK1o8Fk6JbzPj3K57loaYDnmbqFWzjie+
vT+Qg5w1w2PfYWDERf4qR8adRdUizu2tTYuy4kbJMXudsSCogwew2nyL+fbE50jCTU0EpzNIylkK
9d0ooo/WD8MtGMy4cpW03M7Gc6k75LCE3ritm+oSFsATTY3PEU8lsbhfBLTe1Cr9TKQpxh1P4qvR
5p9tCj0U6n396Nv93owN3B5GQ19TXuuYJ6f+9NCiJN84TW1uktAeCYXBICMf4aBn8UmD0T/NeB0k
OR+1i+qjZfBPeu1tOtwnNlnVjZvcx4Rl4hrnldFsD0GCGLGe0heQwOfGNsFo73PTv0uD5EPX020w
mrdhXD8WY3nTw3xfxWl5ota/iRTv2SONq1YheLRwTMnAA6mZlbtyZFcISuqLLyP29hrPAfnEl7mE
xppjQGHgbwYoQflOGnNcHxecD+/Zt3FybvQq+QdE9BdA1KBMtVUI1FiWwv3/C3pl5yoGTJ0T3Lop
D4VTWLdTbO+sKMHBm6rlD9v+f7F1agK+/AEz/vluhmtboIdAx94vWFnfaRrJLX5w67jIelXvKPQy
g8tqIkbuoh/z0D80avIUO8VzlDT/IJX9VYP28+09R7VhygJYW79s3HmmGUVh6cEtqOBHXjs4F7UH
f7TWgKgTW8JyL7JmTeLDwc0ZgszOzd9fgV/64uUTQBpHA8e5gW3iL/gzrBwzqywNJ7W+f2Akdlhs
SCoyWc0Uv/XkHy74rzIceT9HRxesajpV+V9A+txQm7pn/7s1Zg4VQspv6+QJ3gNOgQO292pewxOc
92ZSIbSxhjen0Z5zo9tUenjXuRg7m7cWJv7FW4dzjOtal6y7r+L+zS1caH7JzigrknxMSLDERFVp
u3EmMk0EU887A0ca2o4Zlnxlxh+NFt0F5aWYgw/Lgeam4ceAd7K7ReB6GVNoYciuD1NV1Otomh+Z
xLwKSMfcBPZtOHyvDO+84E8N/sork1u4pYQkbwkL8kxn3IGYsqrfMZLN2UOM5rbstGdahE1dpw+m
Nq5SQmRv0wC3uGKa3/QKRp6rvyVidCR5PtZ5Ymy+IiLxUbdchDeJs2/wdlI4wtKupg9lPGAa6U/E
8v/XjP8gLHaMP6wc0S3/Ljp+/J6hR962YVSU0fc/aorlN34WiNR6wN+ogykCl5KOfeanpNjQ/y16
Yh521dN1JlDsML8XiJr5byY/FIgmYh6DWpGy7vcC0aCm1MHvXVVIcYTD/I8UxdZSuv5hn3Moqzys
RrBZRr1jw2j5ZZmPtQVaHGBJG3bpfGO4r1UdHq2oqtY1We70aiXxD/Dj9L5q95YdP5rwZI9IBN6T
rqI4hL5zy6n7zm4lQC4wA6Hhr5b1aYx68kPDv8QOC+VamchTwE14H/Pa2WT4rcw7dLRuzJT/VR0w
VSCxzV8rnMvPAX6Yq1gnBJrekKMzHbXzDMl9r5U2XMk50c7RWCkPuld+W/6rLY3+kbyPfUDj7XW5
99G54CV+lt+EGaNqx3/Fkgyzjh5b0bllzTqj9Vsb9+5rSl1nMxy4zwdSsNIIVupQpA+KDkxhyn8a
NaGIBh6IK/md5Ze9LrHv1QJy8PIKGODUAqbj32BIeF9dg6HqNnmR+ftMT527UYdQhxmAtqqG3DuG
Uf+MUex6cLv2Vs+yzUBew4Oaaltf09unou+cBwsBdZTq2stYVNqLE+Xf+si/5lXD4YeH00k1kWIr
TUE2dU05RdWH6iDL7vqiBQVk1DdY1bjOmpq6tbVL1E7RlQxhvDYspzvZVdfu4jmHv6EY41MRtbta
fp7lX1VUByho5UV0FBs9j7Qbh3B2x8d0lpBtosSN4VbtvSe/tulb9d7YJt78ZcwoI+bAAxr1ePvS
Utb4Rxi36RC7j1FqHvrav3gxidrRgGVT6urkw2jTTYbQaMtJG69iB/2D4eYljPSdExrjHWro6Bb7
9hPF58PQi/uLg++i0+gpIVvtVleyl8JNIzQ2FhnYpfIjI+v+Dq/pfTzsqNcReEWPGTzpe8SP78RM
NVvm87CfY8wr8UXd5J5Hbz7gnhTn/V0gbpQ4RK9gVZ/8igq0j++1cY7uvNl9ctwh3ZPmYFvw1bAU
RlrsPKRJlq/zL5cc4JURv5lOk97XHjgP8QbNetQ9rJPJVZ1n8wkHFuUWuwsG42O5S3r9eYy6YR3Y
0YtlgFmRhrHKUuU7/M6Z+Xz+GUzhvlXsjKoQ8/DpaCq42/X5lkU5JrjpJSGyfb89JlGLwiQom22H
Ew5hAeE37PPfWena1ugmCusYobdHpGjYdjeNxfQee8gS21lUCQMccyBBYp7hgK9obxEONNkab4pt
63QaUA9sDGVQrjq+sYicCabUn4hkOuazp94VzdU2Izw07QZacfraWMNpDIo70vwQkFbVNsvUeRPR
EWFosNNi56j3/amayf5wW045ZJL4rSXQBE64uxwQK1/nkDwjza7vYhKBjUxR1v7c3gUZd98xlBPR
Hl5e340uWTdmSY7gmDJcqEqo6Ia7pxaE44gbTu1ZfBvfuMFijAz55pJkBaGEhKzBQnLP8pv5rBLn
maJ2zXdQqhL7XBQD7aSufwVVsUk6mheDFkJx0KkDrv1wLHenWT/w4nHXKkEiN1Wt8BBkGX1Nlm/d
3jtB2NRsMOqkgnmOnG6VuwxJQN2QmmXqa6NW760CYadN1TeboFRykt116saEgGdKJ+3vCgeuS9Dj
aV/UcDJrq13nfYE6uFSfcKA9hp6zz9I6uskt8hgmoktqp99iunLQ6IbXtUK8cRz7GyfCRJll6m1J
oS9XRdxuFTV46BER4V3Yvw/EkKy0OXmqe4y+MY0dvAHk3Hlo6cvL2ID5QOuLeWlHVHlZu1/VbJ70
tLyfkvZey6tbd/I+AvXBbju4HQQ4pjnAoxYl63hwf0DEfqnz6LV1ppOu9PekhP7oM4ZtcO6ycc7l
2dvOJe/cQimL0IIPIcy74KMZ5w878I69DVcEhs5HpCBnbP3XUhk3RZlemU29DU0P69aYYPyGyY0y
VDfk0t8rTLJKHIkTbCFVd9hOOLbWhWPf5gS/wZi0L6F1LWfrHJPwdJrGAQ7UvsgqguVVM7jNCXsy
s7BDsN+iwagC/0kv5WUnHrUtdTI66yKq1gGuFGvF1Wsm5XN747nTBZdQ1ohejl/u8DoOysZJWX/e
mG5nB3Nhos6AoJV4G8PS3PRWC/0ealfrDWsMLqN1iuFVZLHHxgTokLs+r0uzRfwzTKzmwffbTWsb
+X1q1uVdWb3P6pzdd3OV3bsZeh/sXnd5GfLHDTrTqScFMU4N5hp2MmLGwa6MuaO7CY21XanWrR37
7+VcN4cCRanVtny0OfZZwAQDxz2+vYVureo8YxIYu3eN1lQb30xxiLSr99j1QqBNHae/qPtmhFyx
vo2+BSVlKiiT/tIOlY7TczNuCdIimtd9KcMXpeGHql8Fm1ptMZcIOQvNBNG/Gp1Ge3zsih+VWyg3
/Uj86ljh7I59G2utvNNTlTA6srS2bVLpXIqt7xNvFedDQxZKtreCEnDftijCI7XBl6dUth0aGBRc
WJwMWjlufJC9XTBhpe+Usf+YF/kjEt9oq8dZhXskgEkzRDWfDFNRrZvTrVdTdARWqO0Fwnei7NPL
hhbPclJV3Wgi6x0uZ6t7rwO+tU2ROitDQbsE35Ce4sVuFLqBzq7vwyS9Tfycfa4GoTLeE/z/kA/z
ep/5S9/oM28VI0xPsDLV0/pWJ8jOL+YrfroA37Nx5wJUb6aoKrZqaMV3SgvJAgeLemMDRlumQ2Ql
zK29aqr7pKHj0Q2j/laWpMQRbuPsa8tt7vGnxpm4mD9dPw0fU6XwXvEO+6aHkfJYGk1zyKWs0XsI
gq5pPzJKL18LUf2702gflv90/eE5K51Hzy4zqOPRD82q3GdMg0HrUG/uTB1podEbTwzly+cZecwe
MAGnbozGo6bMHlk0yjFtNAWWbfBFu4tlb5QkR969w9ztKVOIzGuHFAG8Z6BLW35oq9gpj5bwur3c
fSrNrWHq/qNu1t0TOZqHqetZEVHhoOAZ9O5p0ImHSpX/xdh5LTeuRFf0i1CFHF5JMItJWfOC0oxG
CI0cGg18vRd0q3xtl6vsF96hxEtJJNh9+py914aqt9wjmjg5KTE9BIoBdo3hpemJIc4KsgZ90rhQ
NnHz86+fm5rUPh4vkhNbYQYfT1sAr2ZyGhKNm6xPgPJy14FDgiWL3mFbEAvzz0OW7/487t+7pTah
2P6f/9/P99vlef595D/P+O/9n38ZvYdPsu/r//IUP0/2z68DbkrrKTgxXPlXAYh7A6IvIx+hDMI5
LvvHvorqEN2T9dS3pr2uCzN7oQ6t1i3M+dfcVwyWBzd+l6nVUxRk6kMGKKNK5iqfVZX8qoVp/i6l
di/yuP9SUX+qcN59K5h8ObTnmEy+fE26qgFelzQyr8VkoRLKWKfiH8z9UNQMGOT0akOEnfEdu9Zh
9JroKw0YEZLr8ke25Rt4Q/0zNZvvNAoopgRbM0K78X3UyPDSzSx+Wy6TdcKf+kI1O691bcyfa6XY
GsfCfawnzwwLJ1c0HP2GhoRW3VQtmZdkaXYtbdfaun4cnUvVjDs7yL2HRpuavdvWSLPrvjjkwnWO
tuSz1bWOe8gnKz01QkR7eyyzh44++V6U6C47/ohdkQbVhatjBOmXDle/i91NIVz9FnWmAIgog3vk
sODoZlQ8jYPQGK230/NgQQikOtVextjF1kMm3duYz9CPSIB9B6uH/yee5a9YzH9S5aS/2bGf80BZ
VBv2GZPx8Fd3SkjvNt732eCkgrmDQXL/OyMdJ1sFqJaWl9/V3ppu4RVKV1vnwll83crd+Z0N712U
Z06a/p9qzp994lFpchq/aUPrvyj6GMADf/nI6k7BmpDTm1lNYPJUl722kAZALacWw8kZDKpuNU/J
KGUY6dkijwrSTT/gei873wL346jrpFNhTo3oLpo9FkTCmtV5cnIsab2EGW923t6bVH7y3N4+iEwW
x2ABcsLpqw5ZYJgnBfprn+FzfGBjnXaOpCKB2OJsvbHXLoY7kM80+/kNznG3SUYyUbRqskOr8MzH
yo3y0IHe/8zH31gHTTK8NEuKiqYR9pGwRq0M7IrvsJjZy8fU/wDjCWWDROZPf0zYsFndspI4eLIx
vjqQyQaEgu+uMQjUyGsEaxNs/TwhiSoniePndU/FASkUnOkU3XJqooCB2pHT+we8FmjBkdGQ+hqS
mlq/9n9nWv4ROEALHMOCKd9K44NPEeqoLs3ffViyK2w0xmsi2Vk1YOkvFoTstc3A+8nRqEnttFbI
bXMvNAbyVe3YkhsiezEjoivaNg0OE3vIgwXjYZ65YswdkRAzTBhv3EeZo06QpPoDPJnpaJRjc/Ta
Sj9QY9YnJ4UzrHtBg+138MEIt/2ZyIZsN0ca5764xWnVe+Z17GKDZT0KbqlGOChJhAX22bgP44DS
X8OdtDYkXaq2Jo22jZvmVZfEnvQ1mFyyJCRckbL+SBQF8TyX3i+gBSAyKsk8IX+K8iH7Ktr+gcrK
/Zt15U5hmuTMI3EB+QJHVJ8+CsKs6Ip9WrODxgN5NrAyDY79zCEuQVj2vXQcQAcXfwmtuThxNP4R
nvYSj8QDQs39ysa2/sVFfYzNgtL5KaGP7Y6q2I5jStSE9MztrDXJ0mcP9lh0OKXIANCTTUBfAGen
wWtA+Yt4wb+bM+pVNjmKJZo1m5+7EtTX0W+73520MTf53a41CXvNhE5nJDI7LFCZ3x0yZbok3Yn+
HJCn5Qn7o+eIofoS4dpEpDgYWLKTcg2rH6keKHMdqZtXkOHlzpdwBnqnie74GnZG5BH1J9S7Y/eg
wjLXIDGQE6ojzmNrOtdO/Na1KLn32uAfMo8sg75p0nsCAoUZlrdDm8koaokepgtcbEwZS+L2/nIa
RTuvNxcpKueO8yfYjraMVpKTFotkD0wChUZdARklHztytIPwdQL00HSnRZFeodZX9ylhRhLQOtl2
FF/gyomUAIIVsCFrCsQEjnRmMLb46wTNXqVt9DCoZWKCKr7rhUZYHjde27Ncjua47/1hOrFfvSKb
BQpQTn2Ycz6lYrBDzRDpntEuNZhh1I9woleG3XymLrlSnjYAo5KtelDAoPnp9in1K+MeLzd+O25Q
J1mXqc7cg4jaPxoiHFEXwTmbRxYfV52VdK9eQwyAg94IUReE4NqPLgkxwxe9i4hvaMdt3RNpggcr
YxKEVrim8xHSPFjHduBemmJs7sJTQ0hWKO8C0BWnvkM2aZj2jVjmHN6An7uVGutrQznqzTLfjNnM
BHB5bALgHLjOQJ7FUnWRCUV28LiAY/Tu3vgoOJU5kSUr6/Q4VRhhMSx3dy3W1Nps+nHnWYa7pla+
D/7oroOfl6SlFj3qtvoibM282F4TEvXThlq3fAh6fdzBAhXrzoLcOxLwscuHQdx1K20PSb3IIvI8
v2sctOkx+mfDjAXmBU6/kjh3PbmXgkQkN6oJhWx4682nOamwcfUoBXXl2/efG7fjXcx6lWxbmvHE
e916WZd3wzJlOGp0MH7u5pbVnTxlveDnZCi3vGLO4F4VnuAHn2pjq0eYeHU0IuUITMMd3UVVgh2c
R2T3xLKye9kSJtzX6ldD7bpx/vPja6JKXWmuudZMMEexbcobAJPoPPpBqGI6VOWyGhia8O+TZzxH
ml8eCQfwu2hXWeptqNpzV7lIONiWLGIYq3pXwGEgeF3eOQTIuxFL/2B642OV6yHtST6uLWvkUUUU
1fa5xezaQx+7ZTBaV41Tu5eqlPtcup9OWrXvScrpXWULwVFcqsSFLxLfq7yp+e+4SYuUQBmrdx9y
VqaV545nhwywrcuOdegUvSxJWfPe0UFb9XE0vyY1XihahTQzrTl50HyNZKnRS54HMaAjjcI+Ue9a
kdaXfmDM3ZVp9UqaTcOIIUherILActsjKa3x/CdemCKMnHK+qQn3uCQdi4Ak6hXaJaL9JONC7npS
I3jZLULi4zYKG0nw00CDyb351WA9ETcpGfXU5j4hoGI3gaGJfO2JLZVB+URSh2IEdkwG+8Pz66+s
reerZ2uQUYJtatram1GYAIATxDh9xBlJ3hiMiqeiNY1Na9lGyAlh0UFmx1k0bAbExYHbwkI/RIcu
wDzNEbK7JNG4U7zGy+XBYcYA5ItqwEMtYJjbIMs3bpp9liPBttOgfQsv0HcW8uE6N+h1i0nfJJjU
L1NXm2EfFP56yqmP65nQItY7++wuNz//KvWU05zghD3EMGQmP2g3FdqRNZfqZ13YFeF1c3dOjGKn
m2SlFoMwXnuPHCjCj6ZTpqrsnKYNhi+sgiiFF6QfSNuQaDHWNbJnqsL/6hqEFONEMjX24KLo9naP
+IKa9q/ASY3TFsCAnii5M0d8bLl4svQ/eFydRxHVzmMag0JZ8sONoVnpit/t58vJNGd7bdbI6Igj
+1FbHl9byZu9/K4B+XYrUisx4cGOZ5m+x1lHOK5v0sSbi6Oi4PTthyIbxp1b9vElPg6ewmHQdOlj
nPZM7u1Ge0uVxWEjzXdSlc2+VSgzZutLkNvFLHmoVwVfPg29gHwgrfrCIhWv7DSIDmJETRHEbv/4
c9O706HFULfWCDwPdWturxrNzXCMCYsmgQSNA6FEe/gw5iMduV1dFxjb7BTj+UR4dlv3VzevaRkN
c8RY3nxIZHSNm/YwdaW1kwRFuIzWSByacsA5FzPqWL+J2QO2gqCEC/E+lHWoEw1F66RpMeDD4Xen
Pbar1M31XUsqh89leGhTyH5TROzFjEUcIliAEMEpig9NT4MwjnJnn3t/ilbEz6NOpTq2Ub6ehoa+
DIcWglBTmDR6vGvH2aE5JrM912Czy4kOPDgtfaSqonpCkIa0HBvcg0mvsUcvMHDaIWTe39AdG5Fh
OP2JNQrPXG8PV5kjDc7NE9dq+SF+GB9R+W1lkXaMoM6dOXr26zh1GErQLORswcsfEX1CgEUksElC
0iqPVUK+GMYJpS3qE+ezn6zXbCmDukTc5OBY5xoXAk3VOtSc+qKKzib6Y57psfRI4HlrN3FRc86T
TDv1IjrnjTB3dUGE+aTRX0vZW6Oa4APf+019SXbG5MRhhgjR8Z1T1mXxIcriW1r8TjM32WEzQP3R
MHIaJnqtskd8KvPXfl5KKPAwlQmQQCzMDT0gXbfw/c1YtTTkTGr9eCoQJwnSCaWkZ1o4FRxQfxpv
iuar1RGAjeutsQP/mmjyF+bQYZdG6Z33KvTjIvpj1XR+tN4iFIfg9LXI0babtU+NeDC4wFdNTTGs
4Oftm7naZq3F6byt3kSka3Slk27LYRI8/AJ69evql0d+J+ntOm8ZEyNWvT9lQuGRLl02gkJ2Noyi
1di4KRMsqXAmMbpLpr4HUc18wZYjRu253xG/ubWSPqNi/IC5BcBAq7K1m0raAEiuyPTzaYj1u1kW
3sqlnb6uhrtFLhmxx2mzqtvt0KM+UG79UC2IdHIGxyEu9gjeElBTxbXpkcvDd+l2ZKwwNghmZz3j
piFLwAmTJPuKJkDChVXvapaIsWp0Qri9muTbh9HMwjKGXWJoyG9rWsDrwghepu1g+HKjF328HoPy
ZZCQ/svAWsmZZANOngRQ5NhIRRORtjaGfffN8cI/tt13oYL0osPpvYLtnw4ijh/BUvj7NIm2lS0f
aoOTu2j2pr/IKuJGQOx6VWNOU3FIriPzfs22OW0k6bnN/ffAAaSP8hRpMEMQz5uMkwoU5BwV0GYd
J/TGinGStOBTEUfXrKA2qVMKkZFdn1AhOUzHwIjEoSbPYtI86rFR57xk2sMRq+twdFjUZ70mqGnu
vIeictEIRe7JbzpzR18LW5pSF95pduNMG67TcgMH4EAyZLc1++kq3LTeUO2SoIJ+B4JO8eHRAeXC
SRkuRf6DrdVrnyPmbYp7/1BY8Zsg9oMUzv7gDhkbfJzHh2EYnNCCcbFxl5R2N4UPliJcJrn+1ew0
pobs8KKso3By5IpPDFLxoK5vYmy3OZZCGkE5HQTgF3Zwxi181yyUHaXzx9Kz+dmLirMreyzx7kSY
jSvVQ5voey5WG7Wxa+3qaeZ6MHQSK8oqOhXmjiXX3IIldkO3Hy9GUKMV8U029px2rW9BTAjIYWwj
entp8GSCwcdgBheDBLLRs5sj0kCP4Agv37qZR6Sr0uIwGdPhFMQmyMXR36tieqrENNxE7v51Z7o3
WV7sZ5E92uX47ZgFD0tISyrpZWxsKsCVyfRu5YKkDKvo0uuzdxUVMDrpvlGPZh90jz8cv0iZAmkO
H29SF3vyFKlfEbbMg1se64Qrafb68sBRx1hZLXkNY9wFu8z3x0cNnz1rY4NRk1PBijwuDuUsVmws
ThSVBxMzEuFA8Scaoa3PmZZeD8wqSRHApeSdpZenl1zH+zox6wsZvFSE2tahB+dN78ad0Kp5h6k+
gepF2gsf9yycKhdm0TSj6FIEpMRFUH8MTeuERp8gAwv05MN644TffARDNqNHBBTcLneTSX7Zhmff
EtbPf/7nn6+Xbu6E8PSDg5+UyQcGhmoIXsti+ADJDw+3V5efm6Ky1YVoHHXR89gNc0/SR1u++/MN
nQHCoS56Kqc0PRleZt3o5csXt9XvqF8kI2nuUfd9CJI+LjKX8gX+KEPS1hPnn7uVi9+RiyTBUOfJ
F9qaNJwTIz79fBfvUI1rorfAE/v5KgaYfWntKCOpSdNvjZH5YZCBq+EPdtYJtc+Lt5jIyTnq34FJ
4fvP3ObThOWYTMw8WxXtxSxInzUK9Gqty26SVYd6RguAztbexH5v/rVY3Rn3bjV36r5xF6wdPrY0
8oZLCsMJj8ecc7Zm9lwB5mIsKWHWBjHjCOU3r8gnou1Yt/ZmnOv2NXPtBQOkGygy+K6OMGUddJw/
HICbr4XF0DSjLfbw893UVW+kj9TXgUwEPKfTuEno3ezMzigY+8XNMzCXT9gKxZ84ad61dvaeGdP5
O0vz/x8PcDinPieu9mlN7f/6DOPyIyAZ/fsA0y4gdP/n78Bi9s/v8N+f4f98wM8vGU2i/Pev6G0i
J7vMLeji+Lh5FbmJphV38Gr0/NEyXn7u/Nx4jsReouj1/Nx1dEIaB2f85xH4J7unsaTyLNLOOv08
QstLbe9FdF/05Rn/+b/8KEy0VnI44UuGpK2Tdppc3psW+UXgkvUThz/P9vOINIV1xsgZ08byiDYi
BNgHcfDzzZ+b2QjeytpkKkPwzqqV/nDqXZhyaEBoAg2eYKDGe5dSYPlmHxFiW+VhMnnzzl3uWrOa
joOl6MfEbkQ+VhI92UPoeIs3L/bHU0zGz9oqbI7XeaXoYQzGHoYwodoIyuC9DUzKxmdPA0Zr4H7Y
aKJ5boL+yYjZNhPtty6j17GYezQTZIXZf0VBskwFV/bg3XvpfxjQ3DhuFD3YDIZ/NsBczJ9lMn/0
Maq1pIuxdvFJhMhZDzCSqPmDacNU/DZ5uKyboHmRwJSrHMUG6IXHruodzIQem35cjKcyTUKnGeuN
0GjZzUaU732D17QXzmqK6MQNmmEg9Os404pXi2jSrR8jtID8fRvmIWxNdU8RXXMslp+NdCAqmBah
mQDvhlw/pOwyImVgyRclQcsMXwhg9VuyEv28Qhao04Qm8JPdciTOyinALLD36LTr6oqDEXbPZ212
p40adCLwCOc58Em+ZJr4q9uD2khDwPtSOzlTpHIyIfCcNcLvx2TttbN1qOoRRC4N72Oee5efe17h
Nyeweni3GJhYff031gQmGyvd5JGpHTXS6yCVQJC1i378UI5BO6njfdZ+J0tl2KJuYFrDJTQT6eih
ZHno2sRkHuzi0gUnnrW8s7qOJMtbjNoeYBpyfpuV8uVnUhX63cAS7cRZ9AiDZai2pd78pZBGyZJv
8QV867N4jZzqo043hdtAxhoPCzgRiB3Zo3WKlF3r9oWSL9gzZZjZjB3oILailqQ20q8oaYqbCBew
LU4tYQQmjpwZvWvFZgn7GNkILGZzFQQAVjFDYlUUt14sqaUIM1aDtSp12N5dazLkyjEk+C0kkIgw
aYhssGTG4VK7BnWWGxxoZgJxtbxXXTCdVVxfpKqa/OUOL70Zll7wh4/NtOqQijsa/kgy6e1D3wBI
jNi/huCbAiXatB85+XCMTYbf8zKbzr0M8wH2s9Ti4eTSmpt+JvNYNDUZ6r1/coKZuNnZA3TcEwVP
1NMWld1ZYz62GhP1oY+qucssvtLkZU5bdd66Hpi1FFG7TiBGrAROJ1Q7covaoEX6mRCtmdET14qE
2MDxw6uoHiJgSUWq7UaExpuYdG+5DDIaD9s2B8YNw5MIwhYIuMTtKT8IJ5/jYUsp85zAqqwTK1SZ
SLaV7zJtKcY14iyGTG0KTQO6NBId2h72yMveXBkZ70g6RNxhZH8gfsxBoIf+3L4ga/HQTiTY1I4F
CWAP/VS895lw7pBYdNRbKWfBsUnE2pVYTqaKt3rIIZaRaw+4W9/lpImZPpnjhBem/JH6o2dlkK6r
aA1jmn7LqHPwoC3/VAeXcUZxW5UxH6zCP0YloRUGuPF1l3h3m/rBQkpztDTQrHPWwngk9dcPskfi
clgfiXtD/F+wYfNHpT2UL6FBgWj94HOQ/i+ohPGaFc3FJ2hg4vOI6lVetiFyBb++n/+eFMMdr9TE
rnScrcqYXnSZV+8byRFN9aByTC4jZXY33YB6ABx6XGkOwAeXntnQnPJ2cQE02SEjU/gup+yILdoJ
pV1jckmzaEPgULHJuBZmJw+Zmh27opnoMVA361V8a9zhnHYuogSr+RDmhEMNIK0tOZ0pO7i1mrF3
rPTsAcdm9M6Z16u4+Esr5srFFtANxVMXDSWJiwRkWaX51y7YNhIFFCng8yYdWG5O4hc7QgMO7RiT
M6BbuyEJ6OSJ1qayYX0c8t9F2nvhoM8PUYWaJU0WRU/fWCsMsVmrkEzE62bWv2mwIRbD+0LM5MD0
wyTvDdfcLBdPD8fQMO/cGwUc+WGzfJP1sfUVXQHEDST8pTMxBlgYgfXoYiIn2FvbYPJWGZ7oadh5
ZGBF5IRJ3N0ssRosvxKTUAtozk1490dJoxzQvwV1yRofsukBM+xJ69N6O1rRa4L2G6W4wFGS3HLM
gq4TfesPcmCngy3qosEsZqwiVfLoYJ4KTdM4t33E6gAkwFeOuiB5v9GfSC8Bbd7gQs9GnPwRDBf5
V7rUtU0S05H2uuV6sPw9SwTrb36NB+yEZUJZnWvNW5e3OPuJ1XPZUtM03hCmBgrJCmDm9tpDp2Vv
WgQerXYzM1ysEexBc0gI6L1Q4wfgK5Z4Qk0tT/9Nkfk+OwenLA+GEZwIgpn3Zix/RXO9SnzxNypb
f53Qhqm/yqjdRUX9O8r/TEVDg006/tq11L61FjKw6r6svN3I4VYYaYa+SAe+OCmxkgbMPd8Mic3Q
aJkX4yNtf7lvBy9dl1GHbcg1RoLRJt88BLEnHzUUWzfWtvU0CzzXi/wZ7yyy1n/u62L+VWu0dX4e
bAKwPLu+D5V6eSplmhXuIXyzP9/9+XFTg44jFoKxJc+urFGCFZ7/jMuv8vOlYLSJPHD7GI/N8hMN
HfmbKozbz0O8Gp0zKlGU9D8/ovOKaOVM9JZ+nt1KjekOL5Ztwz9PS+CNExfgQRCUTH6MaDpzv0pP
ftVR8JRCBshQ0wSkMdfTV+ePM4M7D5CuxsczBn8TMKUm7hKDSaXbwc5LA0I6CpPxXRzjNPXKx7gU
b1GZfsRuW4ICcC0mnWuBMTdzvQfD4B2vC+034F8IVYRqo4gWQBz67IRRbhXRTr32hCU5Zf7BDP89
jdUjZ4wwcg9MQAh510FsZSJI11KRBqCHvYd+Q2dS81oTf2bPgfZia0j74MrcfWur99WXhU66rJ0+
rPTinTDle5r1j3WaPgfCfxmmQg+tOP5QXQ3CLD8uAUnxHBjbOmuJkJwe+yRHbtmOn333VsEyVPw6
rSUPcnacVWcseikNKaou3AO0q0Mwjv06KSMK5hGzWUr0uZsN66nsi83yD68X2TbQmRG6GoOHppN7
j+EBBIyPGDktHT1eN6sD8xb1PchvYnuxcTLjSpF5zdsqrRCU1/4jzfhfZme++UgE1pLOb6dAI9Bt
/WMP7QP8ri8t5rTvlO2vOVo8cqVPd3gkZYkH7wKaz26OYtJ0X10yMxtdrbs5u3UzubYeE4iwG0zO
94S9VCptdkMpX2rH/605lIn8X2SLujWhhk577fFraRq4wS5oMauO0Q7dYUTrDiArtFPSKzhVOPET
SQTaoS2NX1nu8KmT1IuRX1urqiOnxnYnGnYgRT0rlejKs1Br5o9aaV/EgFLk6rrF4upDOFiEXMCv
mcxrfATJrkHvndgfaAihc/GZrkDkYTx0qbMyAE5WA2WOYVTuGNe2KLPN0h1NYpSQXkGTgG2ZRg40
ZVWv9MJJNxPMwDXyoTwcCgJW1CzGE4mwlClMGNadbVxml6xcIIHj1tJrUvgihZRWh/k7pVcuZm/F
M+AZPVm0BTcpa1BaLL3e8ZcfcHIWiXgejHZG1ls+2+AUUcKzL+ehm2e0x9u2DAs9esvajjQuzXkD
7nSnIwT2l20KZ4dzcs5OXz86XX0wiwFFUZbeaVaeZmJvS3PX1Wgma5D4lpHvZpWf9Q6jz2B2n9gT
mps2jtvBcsrzggMrPHAvkZzqx8U067jpzeerBKu3N5lCyaDufaC1S7Ks5l09pyyeEHnkXPz9jtxW
Rdiw/Z1xnrp7NIR0kV/LUvBZ5Kck3rDXxuqv79p9OI0z8bVDIZ59VvnOXevAzqNV82SW2XyKZywN
HDQCN9XWXoy60Mq4/IySCV0Mga/08SYEk/9E4mGiI32OiSu306Lb5BxNDnZ7F73Stgr2H43P4HWs
ofLV2Z+MFK2T42P96EYwEXhXIFPgG7nZhgzWgVvJrcTJjnueGOLC9JszO+qh6sR7NZcYAmJtWxCr
e0onedfw0T8YTr7E8YiL40NjYiDNJuJ6wU6lBH/IprF3ojsbIn/J2qmFmNiERXeOUj+491YZ3TNf
lafWij6X8CbihD0j1EyGGKyE7FWoHCHQImnKXcPaV5F6Gko/3fZAZliDrKVnPYXwb9ywxo28Zp6K
KjduGMTE/rXCEIDtruk5EkTVpRCfLbB7zBtWtq+dyLwZk/PpYPFk9FEO+3qECE5PugsQ4fR5pmjG
Z+nWax2bU0bRXgQLRCVZZ1pb1/ZjmXfPKcRlEleRhE5lvo4oPMF9wJ9G4ePuazGdAM/bCJdSOxyd
V+anNAYy8VETBHH85wav0dYYurtH22jd5hh6nbbVw0K1xZqfFWaIxzBXc6LtGyPeF5NM1xjSae9b
zNvciVMo0b9L7rBCj4yjsIntldOSgqWUJtZVKjiGOQ0bW/UYpAy0EGgrmpYXPc1PJjEnSBBWqWRo
4Cu2DotonDmnQSnZM1Y4hjnOuj6XEyhqRZgJExpx6GF3bpqAwBcv4aFonb4pgzmBOOjoRknvNwnu
M/iNdZkxPkEJTF2aiZPbqHNhtsXBxRaO3BjmIIHjGzPmcDOawRGue3WG+c1hS5bZdgI4yOzI7VDr
TDUfD7tFORuc5zQTa6x5/tqS88lUlru2I6J3hSN2GARnzBTkpgZectExtBTu+DC07VtaeMBlx+Gt
T63zHI/HPDAWm7QLZ6pjDgJ24xp03kvDChSWhRa8K+xKhM7HiEA6CYUerKvZJMEbFLzT2Oj6eogi
c68c9GGqoJzjwMZ1m1bmjnRHqIJkUB5j/S2mvQw3yU4eqqD6tQwu7oqi5Zr32K4MUV8IjS8eXUf5
G1laqJ/y6drJoHtuXOsU1R8S7cpblTMDYI4MQasdvVAQTIR0E6++02ptmMw2QvkoJosnCCDeedVX
JPn8lLZzFTN+R/vZ0toKgUzBOLWNsfm7/VZMUr1HI+EAaTu/cph1H+YNp3qLF8TyXjpR5js7oCZP
x/SWWqR/pNbA2k8EC93MtjthbaXZ8TRpxOJgEoMWJqZzlLOszA5us7aNKa7xvgOvLzmJk5MVMk56
FYlvXsssZwhqFK/G2KMp8tzfMePOfiS4aqzpOMh08XjM1XtqBLT8QBeohA+v8nUdibmHpFYi/EFb
aGuM+QIRb41AklbYeDrnS09sAhw7u7Eb/9CiuEXCUI9UygQql1G2b3rQAhnaf6dpol3iMOYyHXdZ
NaLjGL9kMlebzor4q+LlIi6NicOaBx6UrGpp6d/dKLrQteZu5/riy00GTPr19NbFfIKO5P8ITpnN
EhI2vHlisoAEe+7RVP64ZqNXoSg17VjN2bNRqpS6zHjQi4wmkB3t/HTQjpZoE86adrfrjZwJ98jC
H6F9WutT0jzY5XwvNKG/EgXHVLFz4HwXnGD6/ns0k9ByIGmXCm/OQPv8HNnBi721aTm+zRSWh27w
8K0AvjSbet9qIwNqFzaVRU9cq6fkFRkiLcjI+c0DqfuRaxVK12Cs2fZG652t8Jg8d+ju2jE601yj
H2NpzU4boLQ4HLagKnfRNaD+O3qFu+q94qrTC1kbik0L3xjGgCiCxzrqxSNp9LsEptlxzPMDVcZL
QgAhbayE9NASuGHQ/nbVfA962kUOIb/NfU78+eALfVhHbftI1ASFuqadCm2uz73DkMpLpxdnkA4z
viqiVuVjmRS2h1ReI3Ro+NubvMVVidYroXnTDBkiJvSX4GnH3TxrMvT8zqeQXBh+nhd62hvM4Pge
Vemu4hQiKMkciwu9AJph8oNCS5M1yYaIy2aDABSv1W4GMdxuTqhJRqAa0A6Y6/RwgzgASxbdezUU
e6OI5rDsipAt9Lsoyj9D67Uvra2+p9F0z5ZuRQChT1aU2e+AjbClQDjsW2nfsqR5mcginJXvrWGv
wfKCGibsxNz4c9avx6Z/bkyypLzecZ9laTz5EI1/TiuFM9dhLKZu6+Zx9pa0+cV3uwQ5603jXVh1
akrOQhn8eTlJ3F2RHq2m+kB87tzI4bi0Jg59hwg2gMrGWhSSxGlnvuUW7SYGTO4mNoin6YbEfABz
ATdhHC9+nb5CPLauVmfPr2bhrzoSndAVBebTgifKBwzelV9+o95Ij0XJ/IpmwamN9UusB+772p2m
h9TtD34byJ01Bc6Jc12IYai465BAYDtBGTZ8puBLXTpY/c2K62/brc9tMVGe1n5zkIyZAhshTG2X
FKTJ+N4ZzbmakUD3EeNWYLPmmr273kBX2Wp1ViOywvfgN+U6d5glOd7k7EqXQPN8pvOJly7dYha6
KmQJCAbVo27/BJaZAsZCTxij37fVXq+W6BnXT6gUCeGt/oO9M1luHGmz7Lv0Hr9hdACL3pAEZ4qa
pw1MIUVgnhzumJ6+DzO7Lf9uK6u22tdGFpkRoaBIwOF+v3vPHa1w5bXJ0cnA+RXS2DsSRBpPlHyH
PZZjop3/ZEurotwI7uEBMMwxRRoVxeRALaqGU2YOGuoKCcxkMo9UfDxaII1PylQ8Cq3LoJGrbc8/
lkGZ3+FL01sIG+6qkou16ruZsUVv6FNuox5bPtupD83bt+Oj5dzcD9mxH+s31x/xXTs0Di+6o4dk
ptQC0mdWjcbO6ixYHbeN8RJUya4yeQbOCZZa38FDzvIRbJAjMeck8s5NLHVOYp7shUqNHendp8Vz
hrPHBf5Y0ToSe2JNz1N1QSHqoywdl41L6mVVGiLbqcfeqcqzq+L2TKihPfvhkpDhY49U10F1+vsL
IHUSmoKquZvO1kVdVxLraMr679/Hgtlvl7l8i1uskiMDwLUd2MvJt9RycijdoBdo8NcpmwH8db57
4rxLwypmh+PQoQu6WM03ZhAka8B1dHIR4uG7CLkZ7Co5D/1SrKvEYSmZBkkDKiet44hcQIdOxwEG
DZRdNMbqEwAWCs1mrqppaHQkJTIaN4F3BHthb5YQ092o9XDEYTsc//o2TqH6zSwnf1UtU8ds198t
M/HBhHtkkoMASM7RooJkwZ2d949KZnv8+R/KSY2oXmY8vrDIdXfxpqH+mBcSbd2FDXV16tL0I6+d
Zx60ITsUQGQjXsV1zxNtDfvq0LvfQWZTe9fWz3llfZK53PVZOMPOMr+duHNvpBpWopOd8li2muxz
okC4nouHaoAk6FLSgaTMJ2xOIpooB0y0G2mHRiwgouy6vXqdrANRvXJ82euOV+g334ngB7FU+DV3
+qHg8yexOc4ATutj3ICwb4i7uFmM7Qdaxei4f+bGiNdZat/loQPkl2BEkcmH2tMHwyKIyI58ravy
O/dH5vAUj+FL6hHlUsI2hCxUs8DpIds0QYdFJxDbMWyQr6oHmxftyUeMAc+t89xmAenaFDRYmHkP
Yx78IlD8UDc2+kWF/hjWinQfLGY/wHY+Dzt2Pd+hG2L/CxnFLKKUm+qWEvXhgS6d9RTrMRJWbNFu
Yl5d0N8tza3o9shG9sg8LXBQtpP7Rsq7ycnULpdNFvkmOOLQufZUGmKpK7aFh49aEkYUJhahIXet
vWP3D+WQHInM+px/oBGKB13S61r0aFaOxwyly7nJA4sUjPoka8FKZDe/KcgWq1VCGp/P9zY9sm/+
D51vx2Tat8QoIwPjkouHa4V60mwc+WrrdTP4xXbEt73Ke/F4cxatcfwXO6y2pyCuURAoh1DmEADj
Hl8xnO4ogX2d2exFbngdiqXbFzp7qZkr4E670ub13Hc627Ctv8i5fTA1A73GwcTo8MJqv+RSt/VT
4lqcjt2lWQ2A882St6IuUyfCEP1usDcOMFTQEwLWxPoOFnvXJcYDuektKEBgIPFL4Ide1AcDPRyx
uMe2lB3TzlBrIwH6XyPMt81L4c7nPjfUBV3c2k3WV74sz3Dq903jfycuW61CFzvP69yNqPzvxswp
JXPTgxPb3cas2OewPdwX5fhV5mz0WIfZgAV3SVHie9Er9g742blGVzm0qc51WZyN7Kn02G4MOups
90BpM/o8Hwab+oWJF9Oqph4PWc9HwWrUhBWzDLpoUKYJlAxPM1sgdhgshHHtNGuIPa8xabnCcNz1
jBNOavT+xaMN01dPgiB0YJcv0gDuP3qPgbeI21Mu50KhJaNMOYJ67L4m6V7LlhvDdnGr6+HmCLVf
jTI8ZCbWb5aNbdMH76NXmBu3gsfg2MD3Mfs8YdE+BpZ46yAXe2FK/kCfNMBs7AvxNlXGqzEj1IiS
IHVnHsSMgiyr+1xkH4ZrBtvc718YWq7x2b+CcqrXuQL6NIeFxXSA/g63lb/AzlBVhoE95HDKNAV/
pPNt5LpjNz+0qIrjK6gIajMZ7dISIIvTAJ6qpZ4pJjBs6DtdJGChTBLz0vBhndvLUz60Flku6upG
5kEGp03Dws+p9YhpRxFLkX29Ka26voXg2U61JsGmnpmf8dvGxt9P8fH2HrPlGhl+YqgbjTgiRc0B
3M/vBjOL4pAIXwwXmQzFNp2Sl2XR2QnL9roQnF39iYMyYjm4ZOujykkieTi8SRerZy84a2c8SVMQ
2zDuhoHddUahA2W8JOnFnezyp35mvh3QGYnV/V4E2I8gIW2Sxlqlt5Ft2s2/0EDGa1F1zpapgBXZ
brnPZqO6lL2zg7T9xvOedllWNabMK7PjE7ZeCLV+NAnl7ZAV13HbQErzWRKpymsWDt/4XF0XF6Fh
+N8qmPkApocmY/bUJvU+yLs/YZz+2CZFXrFBbVfCDIhO5HYJnzvTuobSgwPSP3vecD8axquWONZx
aGxgKy7vszSR1NjXc6uUPzzhccgjZNlnG2uyU6sDHAdvb0qDvB2+Sz+4JBjDuEQvpJ4Zw8wkdOLA
ucTwWTX1h2WTvwDf/xW7/QkH8asOg2NTXLhkxFothPZDJgEU0hEHTbOO0SyQWa/URyubDlrdyoCJ
K4GnxzRLai9riEsEEyF9gyz/SIYVZ4hlc61ndK+konh0ikgvvMuYyjKDfZnsSRgN7PtuR4AOSSOL
LxyVPsOW4/iwqKs5Z4/ZjGVjCILLYs/r1C4+gWX8qqjCUhAbWuG8g6MgWeWc5SAv5BfRSHV5NQ3s
b15rw4YNUCyxCFHg52xCZb4MeJjqNrwQXbvr63hlJdB+83wfy+Esp+bg3oYq6UDZsLEXhXUf2v1n
pT5Jue1VKl+8LnnMbPGbTrzXOUxBnDUszSz2j76PAXd00PTjYH7zmHRhUZvcGForr2Oykh9jrv8U
lvHqdT4GBvvFmo18N8Sts46jsSb43Tx1HmftwL3gff8MSnUqSqYpnj4qiAIo9ldL040Sb5aUDxQy
MMJPfbQpTwK+5nK80MWdA/4erzraac00XzTdtRPTfbV8N0kO9gNUc2fP9Rq2DEM9aqBr/uhNQRtk
9jyq4r6AEbNxXF7UXNi0crETz8NmPbgVVVx9up4lHXw0u62n8WaD5Aqdx5SBVLwpVXi53cZJTiFv
PJ7yct4mJU/xKv+B+HWY9c2123EzJLm3QeLeeOzSzdR9S3DZQ4rZqh6RiOfKxUkB4402WQ4zXt4U
SBDyaj2RciT51vzIh/6UW9jXoafUjUeHspk9CtPfANc7xQ3X6ZInj36yaRFRDIjQ6OJ5RMTpz5Bd
qlt3sizs24bI+DCl7a8kMaeVvYCzC6295gkMOYUsQhv2zWZs7tPZYUSnHufFe8UETEOUPmbC5U00
poeJS27qu4OyAQkl9SPr2bjxvRRDXOJ/JP64I5HjrBEt681sGQ8inZ5K5f62Qv1ZjzUekhT5OmfY
Nhb60kln45rLI8Nmk+oyZENSMLZK77Su/oQDSXwAWyNbtjW2zLNh0v4zZbSI0axS+s4X1DYOF0m7
u9XK9LMX3/M4WRvtsA9ivVswizNWoGZw5ubpBzEQqGfvVYBQ4CFHIGFZB34H9rwh4z/HD+HQHLDC
1JvEwCezwLLZVWxY2R65a4w26D3kWErN5V3ekj/h3h8VHqoZB2Ni7Wa9bIahL7fhUuP1x/Dq/w54
Cll2IY5tc2tOLxx3+0Kiur4Yt+1oWPw0RcsQsPTgedzPSLC5x9w0C++aCrwHlsNsi2S4MRKsgiwX
NjYtySN3KzIm8wE+m37EE4jgdl7U8OkAMrjtlayezoEZ+JiUGgw794P2gj8O3+3mX4Rz3DGWzxuM
IviLIs+Jp/NQFOa6FclOLNQNplP4XlwDOqNWxFN/lAFBDTMxF+2+TKmzZuz6PtP8HImJ+9+z3qas
uMO78ZOEVh7ZNinSmhtlJugJA7JFl51RLJ2vKvZHcvvmfpHABly7wynGfGpdtWYUTAFU0Z9RuQiU
XnNwppLHwH1Q9H8WAzSMz0rk9eFmJPsx0m+x8hxC8yB5ujyDG1ERd4PBuq5mYC2K5PNmMprnaWDa
bgfsIMZ8ZsfHdUZX8GmwA1jiLTCMcBOn/u84tZ5s2lhRE5mU1tcsrP40Mn2RcXJHyI5oIUJ6hylt
N7tLsk7ot8H4vhor0zuaJL/NPlmODcvJWvcE4Ly5Hh9c2142vttYEaOTYmPMxhy1cckoDIeJO5pR
C2s8GEJxaLqxjNyh4sDeZSevbEhtd/I6DLwBmqsPXWTVZKTR+uFqwOxaDeHyrrCOchoqEQ8DZkLz
e9yMW+I719wM37VVHJfeXDDi597Oaf/ksXdF1pOHmEMIwth2TM2XUjPELl4D239MUUF5klHtO82n
MXMjVYdfLiQTqspOScaOW7v+1esIA9kZ3qcmeZmlfRuRnav0PBuIoWhH55mFoewnIPrttVXjhqDc
m06GTdvgLQZQ6md/pJW/6sLxorJAO3VvkZnwD4/prZOxMnROu6zy3DKgh+VfzNR/AR3hwjTMU8Wg
vR1miPY8z5laX3RoML7AZlioeB8zyJduEJlKWqeyZRWh3wrjTNAh+RtCbpuY+H4dzKt4Amvgw0ed
fNKQjV2FkSSrRSuqvbaLGGE7mwJaHGKS2qhLTkblmhC/UwCclC5GQ/OIctf9aTwyz8t8GUbLILxi
8rPT6B5U/oWtKg4sP4TACdOiqn8s04adQX4E2WseTJ5SKXpLYj8bedYf4zkpo9au4e0EzD2SVPeb
IQWoU/VP4zAy9fMANbjaerLCeuNbhwUKNiY+/V7nbALzEbgE8G0yy90RJ+Vr2Z0H6iULRWOnNJlI
4u0sNvQI8/liD2qA5YOPi6M0JOIu8+HJ0+anwwBwjQYStqe6metNgdfaUzOM2S9RcrqjNO8e92K7
KxEAERDL7cg/x7FQcY6GYxRgPOMITZFOnb6a5J6pyZnwbNkg+b0XR7IqB5yQ1rldrauieU8Es4kR
JY3pqHdWljhwkmk5SruP49gv/NvsMssy/g7hZqqw8B/aNW9McGhuknQmz+Oy7CwXtZYAzpej7WdR
OFcrc6jFa/0Hf0LZFaBvkqpB1Yz11m67bTNU+wHbySHpa7Xz3PqXQ+UexS3fFn4+JyT4pU1tcKvi
WewJ9gNCzyCuGc5TcuubuTFNzIRyVSBNJgkbMe6oWr7V/qxMySqXLvmwS/DXWbkL8UCGF3apW3SJ
T4dIieiWkyrF2fJp08o9Nk+TqX5PWJQXv/6Rqj0IK92oqknvhta753R1McJh22oVRjrpNvWwnBNp
bayRNYzB+8Eejb0RBz7EDh9r6DvFE9fUZfvovNaZeF8ya9kNSdLvuuDGOv21iJt5Ls1x0LactNVT
mDgvNfruOq6WT98uD7ZpwdmPs/6j8NjmOmGpsEiJLAr6utjxhmLDMuVHQmnArhJFTFiXP+snyWGe
cvs5gM5MG5VxG9454r2jXaE2eH6bzLzjxfA2NIZ8lNkxG2mf58d4L4fOvWvT5q6ftf6ER8/QftTO
UTj8XUCH6clLzM8cazzIK1sex6mTa7Nxw3OAM+TARfqY9mqbSn4wpe3sIWjETxjAWqrdbVe91LXx
mCY0HGip1lkZ+7dx+QoEyXFy1NsStKBOOnPvJi40vaIlGxymO5gBrJuTzdy3ld6p8zOYWO7NKDFU
T8qmvzLtW2fjyWIv8/s6sMUmNbCMxoHYmNhRZ7u5E5kcb4AhFiysst407ow5tqKSMkVjwZeWeDFJ
0QRaNTn9Xs67WHIcbhvnaTEFXt7a79adCvytNsWjCMtHmaensVR7fBX11s3dX9if+k2aG0ghI8s4
NjN0UMN/cHrEcvd2CTXXoI17ov/kg4yJytzKqiOSQ4+DsJkR4yKABEWzg52BCqe6gCBpxfMw45nk
Pts9C4+dmBQFq+G9WB7rVGJY80xowU+AUh7AqHK6Isu2jo0wYqd8yVpT7EcAVSKe2FJNvxDLq006
mVeRXKoeeWJga1CySQeVm20d5Ebg4k0U6oEzqjO4ayWNTQ8KWZbLkxQNMJGcjSGLHwTdFnn2sKga
e17+oqz62+vEIcw5i1RmOEbFsqH6mIFJfe2q9NFnJ3dK48d48Ku93SZ7u5JXpxSv04DTIpssnwQe
S1Lf7A16avGZBAN9EkiLJq0wA3exHOkQ7Q0W8KWfb7k0pvpQ2VQg+w0Jyltjr732HKwOwrIx3X7E
1JlvZV1+huUoQCkka0rKkGvM7piZkA1RY/R6XyUcWyuG+gkVCusJe22v0GwWm46WunAOfaGxHzCl
iaTrUPOJllpVzkNOWJZAPPmTtBu5PgrnhfY2DghWU8B9yO9wtdlHqzLfsaCLKGNiCmxakYCUGQ2z
tajeK4/2X+xpKMd1tylt1lfHiUFHsDIeB0N0xwr2AHcOjagsUc5xVgYlS2nLeCMPbeAv8xKZOnee
xrAnt4O51bA/80leQOvQSqe6Fz3SXCP85ItTUfHOANtdw/QhU3+K8/R7bttPcCY1hhRShKYqy72w
UCBqbGoTbF1jwJ8toAsRlTV+eynJaxKoj1jxS5ZL71Zrzc2Fd+U9T5tkncKJeDGhuRJB/G2yD3hA
MocukUEbKOd7WYXvdGNQlsFyKQy/P2Kg4QDHpGreKFxMzJFDKlBsRfssXwTHuLA8ldM7tLHuRKNl
51a4H2/mCoaBlLsTNfJRCeW06blxQX6xB7Sc/jgbmi9doo5//ec/XwDG/kgiG9E//8u8/bG//ixD
4H3f2ybJg9rDADt6p79+hSO22Kc2h5YK2Pm6HJM0Yn74jey7HCtT9RWbaX8+Jp1ajhCUlmM9yjc+
m3z7139lCyAboClsNSlZSXL7IZxJyDjMmLZBxx5Z51580cN8MChv3SPFopRk7n0WlwwCspyZazb8
pPZpVHDJPREenVtVj68fSq9/nNSQEAy1uBmLeT+4+h1fLiSY3+wQ472y42KbuYI3HIxeW0qOOI34
MpoX0qYOB1k2tuTv4jfGMBjeuibc0RyJ/JZjjONEQtNNeJjYF7GADEczpLkPlEi+TRyaO2XiuDhX
L2Y1+C/ATqMc78NnZrj8ioT5odaBfjPJjvCswXCAaaCU+9q1RNRXMEXlUCOi+e2dkYfGU49gc55v
buG4KtLPnEcyKvM43we1LbZzTs7D8IhYhXJOP2MnLtY+NjwhIBgQ7Y5avtnBRZRFNPUPoT/tDROL
cJeUv2H6QX8sulfbNwAt9ajrnUuAq4hR+BrLeXe7dD7Y9fDTeOSAZcIwsexkGWl7inxtUoxNR9Mm
TkzI/7RFr3Q22p9xiQsvyRN973EX3BVjj2XfAOsBH6PbTbdDcyGC8gE1crhUM0/Jv/6a4aQ/fu1g
sZoBwntibiK8Z9bfv6lE+z6kDfmYUMD+yuBzitZu78pFww34Qj/CiFmCTgUKtfNTsg79krJDxvM5
FKW5TdPbUAKCBMuD2rqp7rbUVD2V7bkIGRuQiHfBxQ7X3J7SNzG6bElvrYh1LMgmxjm5bD++elVA
06IeKV0Cr5lJWHEKOMdKoZLbCY+YaYLXTWDxt987V33j/zcT2ot/HnCanEQGR8YdOXOaSn+lSORp
36TAEs2oZNeAdeomoxIujJl6+nk7nP761T9f7Ea/kPdot17r+ZQdDmfT846pKaN8dE5dgH7c8p6e
HWlcZQ5p3MSPQWDQd5h4pjKqZ6yHbkDJQyI3ahGsL4xlFvc2zLFjmrsqVonMB/XKYWPDOZZA8Jix
7XZIbJC7kHQgbLNp2qCZ7eA0ttcxb57mdPgpbBZ6SyMHLynCA1090M83ccxMIuEEw+LM1lrhWBmt
s1iq4cgcH3hVPWAqN609yysL1Q1V2A36mQcnTFSwKVmSxNhZu2NgDzOfqjDfPGNPETid8AwtLX1k
KyY3ZdCHDEra8eiECbwGmAo0xAXxpakYZOkqe6RZHDzOzGGp+eEptSmySe+dLrSexn5yj7Pnq1Wd
yK2J++1g6rI7JMYbg42dF9r3aSEkW1fAfQkHcszWEQFPHbk6/O4qlJ2F0QgXFLhME9zLcotykF27
1Y9svPzTdMIfo11AwdfHQKeXwLD9ozUTeDJn77eM5bXP9E7QGYJYvqeyy1rlqVFtlynzDgQycYfV
QzSG6XNe+9NFjMv8sjSoLbmzscX4lGRTuZMaQbhETqtLujJxf5m7Kps+s3iJT8gt3T4ssGTNo3ek
R11v1M3iMcys5D2zS1u0J4u2j9GDcV3pqOjmSMb0M6TeR5OaH2OJcS7H49f0cbyN69wk2cIXiDcu
lA4drHuLh84i13OcHxAyk43LmOPowDpYmcZSbAe/u186FmZDk+PCdVOvAVkPq3opGIZWxLacbN6m
XsOLWNpv/9bXhzQHPOLyFyD9v0Hy/x+QvG0H/xlJ/vkrz4qsV1/1v7Pk//pLf8Pkfe9flgep3bKY
hd3KgeDC/w2TF/6/HNdiZPm/efEOmPn/0zZk/ctENnJ9n3oFCwstRQ895u/0f/4PR/xL+Lbl+Tjb
EHaFJ/4rbUP/d2GEYVuu7/K6HNj3/94qayRZCilyFoSFnC/VWZyfq2NiTUejib8L6X7823vyHzRz
2Lfv908zxz//zv9TiUFy2WFLN4U7KiToSMRMe/IZH70wXRmSs2G74r1UaiIaPSxpcabhhelWZXbp
uUvGYJvGJo31c+xZL6SNkp3luNOzQ0hqO3py+srbjkSgdPUlzTVT4CKbr3wUrb2KS07v//nPwPe6
vdr/6Ke49Y78WwevpM0Zk4hl7Swr+e22gYmrRgGLjpDG6kNXjik5e1gK85aYnnPs8NW/9cjQLOee
f98x1YfOUHb6TTpJ7Uahm+X5d1XlBiSNIC/GVZxKoIeZz3bozq9nQAAzBdBM3ZG+SNWJPLDPoW2m
d8uQhu3t/Bf2+6mxAN8KVdTbqvJvjeXgfa5jMzDtrOzMvMfunq5Nyhd/t6acH11XtR4nIMHbryo/
gj4p7G0feC5OrTEsr4YHE+Lg+X1iUAIUzJ+66qplhdXRnyNq5418n4q+u9gNdjZsPMtfyTT3NKHB
J1vVLtOTkmP2OrNZWMvAQloymWS8VgziK8T+4AbP9Uv9Ci5ifMoVkuM6ZTNOCsKYZbkOQUdCfIbw
5oo+/KgtVxGWhtrwbMncvYScy8/4+QUBXh+v+VIh8t8e5cYmTCXIYao58CguCQ53AJt4HBwI9ti6
sLIwRpYTA3pBPquvFwZ1tp3cNT3M/sU2mmIVF6RMzWq0T14jsy+rLnrIqV54ncuxO/P98eVkU5j8
cpR58+WbyliueaWI+jn4Fz7Kik2wcob4DL0DFLlpJocAofxUI8ZdElb2V8U4649IFPG3xkYNcmov
+x6ZQMMbmpf5vmkbO2HWm/S4ebsRf6Jp5J+dmMiccAU+oD3CPTREcxV10KAAuTxEYmF6TDDIPZKV
t+SlbboWs4bnYCGG3nhmdwP7uhXqUiam+5lhtsQVk+bdt41Z9kHwxuKUMXrvKJowhXlVOR+DUsWz
00tru8RkF1U5edfGU1TYaqMecDEZ07vlLdmpmg1x9oR0vr08pXcoHui+a+AtHB0Zxmul8/lXINqe
MSlX+WFqZ4RG6RGWI2733sR5xVnItLdm0KfbwGQX0Qihzsx5CDaHqbiYMZcHHWWazUi55MEjjEVx
8gmdb+RMvY0xVN69M1G4yNMy6O5bY7S+ZYJrjdRyU5/RHWYyqpz6yRvrFAqxTgP3wVpmRbhP90nw
JAfdEAbqY2WthaqN78ZK1AnEkXfGLWrTPQ1fZiynmIJSS/wqE2msVQ5hzO7NMQr4n0QUbQ95e7Jy
2hMrS16zVFYfpjnXKefqrv2WGRL0tgQC/4QQlgAAAVwDsg9UhI2V+6pdTX4iG3nzOt8iQ5BSoVmF
fE/LxPFuBcXI6IEQPoDl3GcPCdHuJ9R6vjd8n+GUOwPYXZLmBbCqtbfrgCmyl5HhBlizY1Wvrl6o
l90sa+fiw0yNrIKpJKvOgM2GTqmRgBVMo5OIoVLVhsq3Fb7kqMsLZzeFEMxa2+g+kVbEgxrdBXF7
GbKzNQrMz0vf/MxmN93NetKvCQSjnzh2x22cW/p1CorpMyFs+ImTsD1wZxhcPk18MEVgPflVUeIo
YCyfISNZuEo6rCVT0NP5mSsQfl4LNZ+53TBFeLw6irOVw0lyVpGZxXTxNG29i9UQvg+OUwB4SXCK
E2JM8v3AqTiyrIbIwjTom0PLFsU+8Of+NXRSkFQuZ4E14/KFaUKVaQZ8XrOXPlfb4uuGwxnLXZSm
qtx5rcpewEPd2M5gMp8bt6v9qOWIV+L6bpezASdYIDbOU7h2Zsr2VlU4oTsoqgIuhq+JIsVLKX4m
SD07XWGfIXbkkfCcKnRN2GzmH2RM9skje3DSLx0FRW59NmF2kO+raNDMO2otCZCTlA2Npowc1Y/P
FFyor1RXzrU1ghDjAsMxh3T38xj7SOBTCHmZJZsiggzKNIVy30zl3d9A/82dby5ehMLB/n2Qwa6u
yv5jCcxi57u62c1dPeF3cszHosbwz3uX8ACHGv4uhJ/dJ3mWHeOkx2grHRZcGaQGW9Ops06Va6k9
QFzEMrPCa9IbyWvjT85ODrN5iKtcfoJk0FzMU461owg8PoquVua+HmRxOyWDcxt7kxKBSThffuzI
p94d+/ehHh0CMd0MZqoP45Ftb+ieqUn0/xRD1Z2Q/GiM8UV7iGviCDhVbQqqjTz5uB0u1y6//Rz2
HU/KgWV2pUUZHEYFu2gNZFcx1nH9U9fAdloZ/QR+EiPZLm3N4EqusjqNpq+O3mjdDnSuGz9S7GuF
OA3qOVL+tPzhsWEboLCN9Dr4VsMjdMgbwB4ejtsyG4744tiyZ/ht41VsMmUAwQN8QZhcUkBw7pqm
qcpNU3Gy6RHoNqlNSx37xvZQCq41nwAK7EKX8WvF2ABfSVu9jXKo3m3GrSwMhrsJ6pIZ9+JiX2lq
8OCAweF5u2FKc3zDcSNdM+bAvJ05JXYr25lO0i4ha9SBP23tFDJ+Ojcp2hln8soT09kBbnlsQo4Z
NU2Jv6ZeDK8L6bONM8XzIXY5XmKUwA+11MFvuyUhMBbuTafw0nO6eP1XlfeaDvik/5X3Cxmqtp1o
ITaAR1qDox87Cbu3zF2O+E1FzRbMloHQZ+Zd/IUZBK0B5QqQZv1NYj43eUQN6lQPJi/M8TOi9F7A
P3gLkHs1P6KjvHCTme0tq+kzPmTi/K0oZ3h3vNj9BU+ziHJFs0wva5ODvugfRULzF/Ko3UeBX6OX
9C35ed6Ss2oALK3axs22GVxf8Hjaf3QaFQ26VWdpDWPE1izcJeFk7cWo67vc1Qg2Brj2uNfdQTRL
+OiKoriQVJXv9QCStPflcMxs3zyEdDIes1I0kC9aoqdeQBIwCeIUp05aT+A5bNzbNwzXCsaj9V0w
kvocsO/t6njEF2xPmmbnziHEhjTNkV2qM2SNbNeWA6WZtiNTZ0XeL7wTKtaf2u0J0uvZ2RgZGEOk
H5JZaTxPWyv2wm2BX9NdC71U80p2jMDxHgmo/dQQPgxM6xmGJBnooxKrhd0s/skdLDCAY9u5+34u
YHVyxojfXeqqz2AE3a+5pOi4Zda/s0dfHDqVLRh5KiSktKavG+sYMAFpqzfL65GHk7AqXl3fkh85
D7BHKXDDqJYtHtKIexfLeeHoTwoqpvacnnFFPY872czJ26JPv2jRKzgje0FyVALd+5Iye/QiM4H2
Bmjecq+uqqb2TyUD8cu1g/5tYfWKJrZ3FaNOz/tIhqX+KrqU6Vpc1s0uUQZ4awoC3hn4+Qx8IM8y
gdds6vV0tloPcO1ccQrvp2He4AFMnyf8sisG4/mBSQ82EWvocdLlRcTFDxYjw08nmGSyaif9Nqhj
1LZMC1QWsF3e3PgPlnKY4Adm6N8yse1AaNhtPksGbOe8yjn6u+Qa83YG+0MXyFXzkfssbsTJJtG5
70OuLEgVg17VBow2MZXwNRZCq76B+pSHC2bsDneCtDscypSYLYDCmyX+wtHuwp/GZvVtF41NzcYE
DrlalkeDG89fD2TXQJUYvbrz4ffXIEpkftebltkcyoB23a1slulFVO0tdGCTZ94SAhhfJq/CZwtX
q7xrNVopV+OQ3AFZb79LJfHGMm/vHwfX9B6b2EJ9bB1bfNzsSy/mIqeoY8j81RpQfKktkKjhsR+8
o/jW645HrYkVMqujFukZSnkaKH2wvdGlXWectnTI/i/yzqs5bmQNz//F18Ya3Y1YZftiMvMwiZRu
UFRCDo0M/Ho/0K7riCMW6XX5znVqz5ZWEnuA6fD19yaWceKYGQGgVpS/uDXO5YDiaUPsDKQzCFxh
edaKpHyo8ULeoP/yL2qooATjhsZw3mhkHuPo63vXgNiJbD+mEW7YX+lC9rdcirC78JHG90owCdWc
RfG2gin0bIp5Af0gdxpnXB7Cy3CK5YFOG2B3aXto5bvAXIl6CWyflmi59TgvIU6E6RKXo0bUUi3M
CXzSRVndBL2PEihoPUq+YQ4wpxZEGD60jsqht6UTSUE1RmbWqsQXDCORZHSDA18iIUR0Bk0ks3Xf
9muD9LEYh5O5T1ddG1j7utDtuNPkANzlujMPQjTqUcZZ+zAlKW68VLwPqGCqc1xmIcMTIFcsQtEM
mf5cWThv4G6/j0S57U3aowMGhFuJxuECtU20bUVH37XFm99NBu8yxqNyj7O4c53aETawYxeRodO0
3RXqEPfc8nK5t9U4PUemsg69E5Zk6kQ5YSxeexlXlnoadOncukbeq3XrT8G53w4YSJhcuzYKAPzg
5CBE6w4b9V1pYPNUdAHZZwp/j3vYf+4OV4KRFMYCOeYYdZcQfuiZkhf/2TUtfYYiDAsCwwU6mR1i
kgfUQgBQlnrRhV3am7kVw1WRyeBKVzYaQApp7ByixrgPZInXhIpMybtrCcLxyY350ip7yq+BPZLs
inY/jXy/cOvzIMaT3x1pG6tYIpMzceVoOdqaEZzDFGF323LJ0fhqeXraj1SBuOeYSdfB7kr8r2ET
kZHDnTR86MKkBKEJm+TGTAdqN8vsbjRdIjrHFH2IKKzqZxehvzbryHAxBIM3LzibHkHcACarBOzY
I3vsNspIvIdLgpAoqtGE9DqSz0H1lUvtoyr8/Edd9yAUZpZDbAeBNtcz9e5tolvrZxPSnlo5+CpO
XNxc6pom7K/xILrJvcTd2HatvjMnOmRjeCiduaIqP7PBGse58ywYZ3NQHrEb6m/hCzWA1b1Lf7mV
7kJba64bR0ExN3DcarQb3hDI12yEHWfX1NjOiy7r5KqbIDnindM0jzoasesxJwgL+ZCppzx0IEdB
euOKzrUUFAKxbniXZKa4FUka38JEGdl1s4bSOmkC4SzcjOCzVjV+LpE34dUBUBPT1J8tizsj9XaN
wS/k3TpHWrTmFEiJOWxCXHWwfvSea25BR5FkRrTVlmOzDwLHQf3l3X5mKQApx8hnUaIbiSRXfpY6
wVU4treORZJXboUXZUp6Woy2M8Husa8oTEIawIHydhx+FNo22DvViBq+pMYw7/IMhgAkYlyAwqqD
2efRxfmca2ORVKIJL0HZ21Ve5TgXaoxScUeM3fmRTUvd0zFqLozQ7y5mDWm98DGJYs259k5kqXHj
5bU4ZAZuBFRWw62bc/2HRhQS1ISZS3KXNKQSrOrZI2MbiZLJpROTRYx4CH79LNiq0Y9m+VWaGdbO
U5n9xMUDoyCUTNhb5aVqnhoj5hPPobsQp+owfiBoxOeEWVgRKCKTayMubG9VzkD6JUbUYoW1fkd0
YIY3/x7oqDwbsdk+qCizDkkVduxKY3ETThmxMIYXfjNtz7rhBJzI0QvUuCvZWLMzB33h3qx09FUU
/jI16L0224orJvrWVDswG9tpOqbFkF6FOFhuOwvAdgzz7s4B3tvgMQXE43tjWq2Ze3zYLrOxD88x
JWpTl4PAYK2BxqryzvHieUM5wXzD9IKjnp2QTWM+i/qi+GTjRLeZ59jdzk3UXOV10YhNXw0dZvRZ
m11NdA25x6b9LjXpsPAVB+0NwFR4B+WoOUvRaJ/bYUMNFc2uxacnKvqaaIz40FWh/2NQbddiTiNK
XLMlOxDbpvmlpX2xnZHu8pNbggJNjIQxKlKXTtO33z3cH7D9HYOkh/fv+l8ygfO129CIQLNm7A1O
zAfXgBL7RUj+B4m28NbSlj7ClxSwQ3dYsi9nQQWNQLtY/BpzWSXYyWY++hY5e3oTW10szmudByDD
mTOee1BOMHU03BmaiAVbhCoL2SKKYMETJAuKi4DatIMV0jh3y9XM3w+mGTuYz2QEOIZxB2fZ1+ol
xe7kvsUgmm4p/mF4Nik6bshTE3fbNnX0ZOF2sCWxr/LWXMDCq8RvqptyCHEgwcW692lwzlA2MlMq
qLYulOs1ywnnPHwvHuY4KNlQGnk9jyNRcNyhDtoLehAnt2WdWPZuAgXM1y5D39Tabr9MKIZvkmic
8HGI/fi5VZ29s0Q2vnD2T3uEKzM311/4DRuIo3zxaFkFFkOp+9kgWeVgFXj4xo7szroJ9xmDguAc
9S03O3NerAGz9sotXZmyqWRRtcmyvERLTBtiz5rBG1tq4GymhqFgv+TtfGk6zbJPeo5xk+fYqKWW
5SM7g6yxyrAGuZrBQjGK0uP45MRlh8nyNM0POhM4AXtd/tjYGhvVyjC2Y5MFd0No5wed+dkGJ3iY
v3ZmObsZN7YdOh0EXmVs7z2nH452EJm7sja6czN2+xEDnhEObWxqrPC5kRiorkhPXg0YRWysAi9E
mItLqt1YkOSYYm8q0eSFGI+NTI3lEBUO51Hg8roLXGGfzSAHAWsy39/UBupyLkMDwBkm4Rw0vDrj
zFJTcObTMz2fpl7t53oJkmtE8tMYzbFa525RPSXdbB5iGBfsNkWsz4IacSH7tDxvk7o6TBSyFw0G
rfBs2vi73XJsxxmk+JI0gu+WSy4BNVj2vdV1+pAhtr0nQjC5tyOZP0ZZiPNGP02wmWYssijTzhu3
Ut/DOhTPbahgZgZmiBe+G3b93jZIJlpNdjJdoq1IYCIRlgUVJiYsITPZeyed2Q/kn7kQ163iW2Sb
1aYPIb/xnFD5h8h5dAbamY0VNYdu9uiL9ggorhrXVNtsHEK9KiURhRBQ8UN1IlF/i9lsIQ0WQLtD
JJGrKgvDQ0ZCGjjKIQ22dlBnt3w8/4cRcxEilax8cIghuax8PDz8YkiY9zHERyuk5soCi8zUVBIq
k4zDOg2L+RGw1X0oB2ukz6cDTsOpbqhvardtruMwcb+Wrl9dhS7yaxxGm8fIpCksUZFeWOFQhbwR
M1xsUnxKmqi4yA27uR5iLY4FvjKbWU3y3I0XdidRCFh34QN5dMa2XssqyYF6aceuwf7lthFG/s0k
b2WPA2uzsQhIuaUAhQ+T4lCRR7WmIKPU6ypf7WPSRhHKtj2eDswoetgYzVw4Y+KQEYlt0Io5jQ08
kuJ0I2KtttqvcvRHfXAumAufsmlwvzf+6J+7mRiuYQM4e7KNzAfTl+nNmPdiZ3c+OYwUxvWzPevu
2WtR4XDiuvmZYROa0KNvxw4KdWFhZ85dkJA526XFeNnWXnqJZY191xDAt5ldPP07CWEjaKP5U97K
8tCOZFN4ojXvMDTAqwLYrcWvfR6HK2O0Qfx64QWkCwzB+EQMUBFv6YdJ9jvtPJqFMXzjkt6D2ZN1
xs9RCxtdkPiU4RnuetetXyoP5y6bNPTa6JsvY0d0FWFydbyZRxxItzaQVoDNVEyU6dTnJBdIyqq4
yvttSuDCCxUtjbiQO8OzAkwDt9I96b5FoD83KmvO51pne47okj+p1GVTRO6D9vzqEQ+u6GKGKnxM
BhNbKRqaOV5mKQy/sUIqTQyL/aRrx6qJUJ5wi5I1i2fdV2A4O5qv5l1BfQB1SXpY5//CCP9fg+T7
H+WSQ9789+UHfytJ5o3DqP2fr3/Z/P3r8Ee5xJe/+sW2aON2uu1+gNr9IL+ev8oP+udP/p/+5j+B
6B/B38L/DSb9I0j9vvt+gnwvf/5v5Ft5f3mW4yn8Qi2XCy1I9T/ItxR/eUDkwNpYXS4g9n9i1KX8
CysBFIumy5xy1IK+/4N8e3/xS+UQwG4L4Qrg73+DfFuvsFyXn+QKZUsTiFn4lnAZ53dM18qN3ITR
57Mj9Yck9XZeHtz+9ireQL15it/g4r+HsHzfdYXlW5Zpngxh43amJPxEFLv5UIAQG42xqisJitLg
B7keLAhVH6DUrwH9X2NKBjQ96AaWSY/49WN1WYRTbuN5qyTu4RuZGF7Qt0FbXoz2luSdf/2E0vWE
whMTrxm5fI+vXuJc5ZYf46e+OEUDYlOOPzVufpVo+4PneuNdMpIFkuaavnLU8nX+BsHrIZ4nhFHe
atZXc3vRxOkuBB2WFG7vP9IbL1DBqvcs34bAaNnm64FmJ6J4xR54BcxzXyj3KyfxWuKcltagFLr/
m1bz93J8Y44sc+A/lAK+L8tm9vnWYt9nWso7eYNzjZS1M5HqDZJssXHnZhHWUD5QtLnm+rbz44v3
nw+6ycmAjqmE77CIXB7TPJkgVEVwxJICviFeMoH7BJVqE384Df98LKQlLH3TsyibPXHyFkHH+BAV
0bm++9iJbuXkYOyxU1/6fXvM2kc//PH+Y/3xtXG59tg42DVQ1run895klwxwxMPcAIK3p25rHV4k
MAoXNp4wnA8myR+bh+Usz2e6vmUyS07nfSPbRg+TC0GbEsFKkFUCpbz/QMu+efpFoewU7Jtqmfin
M96LJN0827dXDsnIUVqS78R1CvrmUzaDbw8dAh6CW2ij7kHclhYgxctDFIxww/RNZpW33QSHAK/k
qSF9Int+//P9sSCXV+B5zCNoSuB+JwvSGJHKRgTDrMIaWVqHvg/+G7vaQSqxfX+oN75bR3Bzd9n3
iWIXJ/tom9Z+DIfUhniHYy7GBewUq7Qu7+g84WRi7N8f7q0vV7DJCP6PL9k7WSGEZPcsVyh3IZ4N
DWIDQTH7/hB/vjzWHjaGwlMwq315MkRldKk05gjMQYob+mmXSdw9QEA88xvzg6f5tdRe7zDLWJZL
41KZnvRPxtJZTUZ5GwPUGNO0M+zsB7eeiKQtpBZNOtDK7cfHPiYsPZLFD6ewzd37DysWetTpJ3Dp
IknbkZbF98/v/7Z3w/XgvlTRa4NI+2lu5LcQSP9M6VSc2XnygxTC8zms7zkUv0BU8bdFUmZ373+G
P/cj2qAOh71nLqtWnUyh0hJWimDThceNt46j5UU9eo9RY16nGdbf2RxsuG9/en/QP7da6Hu+Asfw
JTv86bdcx7YcIDEBqcXmoxsaP6m4r3s9VKv3x/lzfcATNH3BCnEUvi0nm60V+XbQtSxFCyoGQHSG
MTfQZy4XkXf1wWJ869ukbLMVJZivfKVO5pOIOrpxWP3SqoGv69jozYBE1xa+kqu+SX40AbFfZvKM
qfSzD+HE88Th3z8vb9RkU/B8+ccR5pDePtYjrfReZ9wz9FcpI3y4OhNrf8t5Kpq23Lw/4hvrlUkj
6a7h1kzxefKGXaGl4QgOzUBgM4TlD/FE4sXsBnxWsZN+f7C33rAHir3UBa7tUR+8Xi8FGn/QXzSI
eO9wrbc86OZxre5lQDomXWlLkB+eWJj+4RsbyYf3h39j1nq40Vg2uV8sl9MCodDAS2x/zNroa4Vf
oCru2VU+2ADfHMQWCnc6wflxuh5VaAo4SK6D+tKC9vMSUoUUEFj+/aOw6Dk24N+yEk++NkMMczuY
AV+bf5y8Czv/gVHg+0O8sb1iH8NlxuGFuUqJky8LYRptSoMCzhXppewwhXGIPSAK1LCvGiddWaIb
ERfXOx/LlvfH/nNTY2iLnCp6hJbw/JPHKyPq1LaIQUEncrYMcNT5e0dUQqS/V3O37saf74/3Z0XC
eA6SMAjLrjT9k03Um3qrafEwX6UUVoMxbXoV7HvxtcG8y4unrXbETrv67v1R31gObNlcBOE8c6Ph
TH69HACe6ELpHk6sSeAulj9ycq660FnPhocBFbyFoPwKJeA8mNMLujEfbHh/TlWGZ19Vvr3Ueqfr
IejgSRtcS6DePbZoqpvw6yLDef8h33q17OFwiC2bA/J0PWCaGtr4drp4vJ4PMtwQHkVQ5HcJWAXg
Q7hLvJbkub8/6Bvzh/GWyw5vVjmndVUGr2LAVs9dVYV3pVS7dmZ6VQTpJcN1gHoCmOKDEd9YLb7D
u+QAdhQC19Myvcky7FSXorYFvNcNph500evBv0iDbAtn+8Ziq0EPvLRrP9jDl4X4ugrxF848GyvP
6/Hgr6eRRrRmpx2CrxjOKJAUOrXcbT54wDcH8UGHfDj1vNqTueoQ89LVy+0qzvFZiOf8haTH6/e/
tj8nJLdtVAF43kuWvXkyRg7viMOZAzi2Yud8rBIYFMgKjW3QqfhflzDLWEwRBF7Cs9VyMP5euhkE
i+nlpfUDJhoFOuLbRYhyG7YxUr33n+vPMoYn4mKKgZjnMyVPnstPwkKJsMaUy45v7dm6M0PomLG/
EJ+6n1CUxg8W3a8Jfjolfh/xpDBtx6ACx8R4bsSlbJuy7+lVU7nBWYjfwbqFbkq9PGdbeAUzYW9u
/ILxZXsQGTL8SPaIBe1RnRWTaK9mHcCzjj310GMB/jDoXnx7//W8tXaQewjbptTjTDstJ8swtLEa
1tj6x+F3rw13I/LRxVP0GygTHEMYJCgKo5UTVsfAzZ7eH16eqB9YOOz6MLH4gmzmg/Vrn/5tLiDR
clUxmQ/T4n0Tr4PM9QrUq9Sj3VmexkaIVyNpoR03QqRNn03KbX/fo5yyLpwSj70b1BOlh+MuzSvr
yNlYcGB6Kup+zlotcvusAYca0MK5BtGhQnU1Fuaxs+RJuVEHFI9IcBy9cct3OjjxGoPwUKb3CUQy
KOZTQc4eAvmkx/D6C8T8bJq2XkG4xWc0BxYqOTfTqvwkRD3O1/2Aj4w+w67fzvWzjBoN0dUlcc0q
95CUaoInSoW9ogOTRvhAS2GV4fqLuXmWVsWWqyGANhrYNLF/aLedoINgsZnpXR1Vk+o3kwFDDi8U
GaNHWPWkZkz9TlSLcz/MnG6aDqhGBBpmWDCEMWOuIfD2wY5sUHDbiVqcYYSVFKM4GQF+fsbCobK+
tfGQuLeWGaUwhf0kFsS66FpO800KiqW+trIgSRyBdSmG1QRGNByrZOxJ2MSSxIH5X0epJb72g9nj
bmNA4oCAjUVZE3/v6TiN12CVSIJdM9T8hlawAjcJVydqi2CctTzDCdcnCanviSkoMG4Mxu7ebdrK
3oPBT1Cqo3zGCB6T6UbKlTEbVit2Se86801Q0poE3K6mgFzjMvDEmXKMOPs0KBvntR2sLpUBTcHF
M8gnSqvGfpIZnSTsXAhKr+5116X+fI0InaSQlVuhnvqiHOK00Ft2MkEiMIqgWfxMuPBquaqF3Y5f
4SGPOVH2CCc24CvVBMhY4pf7zRl0UD90fV3hw9K2PhOCgCMAt2uwWCfDdmhKwxxuGILUizIjRPiq
9WLifPq0y8PFxlw1V13BOybm0cyFXs8Q9WNCAsay9D/pqg7mowfzEueEUBvyphcJcX/aSsYGYDpp
kUgmgcpROimEEPgHpMYR1Sa4x1nljeXwMvFBmitnDvsQ9ze6QYcJct4qM5WbagQPQWn/UMSggUX1
dt3OPzMbL9ccOWbn7zrq4U2AdVn5gz58HDz3smuyr2Yx5/wR08IIFFshhI/jD6PLkZ5CTze9dW/j
nbudmKEVOoswgeXQlZa666D0u6osoguvFA7evQayLaJLPDHhDzhHoUXsrALU2bQqnrcawqG59k0B
k3AFfyFKYGyaNrIIo9R21E1bKNl+iEo4b+l9oHLNC2QuDThkeDbAAVGxl69gymKBo9e+9ptmunc0
4R++dWE2GLTIDfTUUEfrnEMJo0+D0Da2wxw3nepJIwWLbzsf3ueXrG/q1ANYbB2MJWxE8lhWd1gm
QrIkBRjDk7xvEeo6nj5n1w59QoOGLt450WCHu8rgjvapqr3xniCLqDnr7LSNj1ZgSJRqUD3BoNYR
IVqY2riZE2EtL3DF4RYOOV3MTzXyHO8nte2EW0mNA1ONCYfTCPHT6KUe2RNp4tlr1PUpt3ZEbTFM
Rpzi6G3buTKjBzmweo0kkcMdvjgt8TiisnwoVr7R4WicT5493PZZLMsnGoVksG1CQibjB5FhAVFe
IbJxZHCg0vPyH04CgTbaWmkU92cDHvTDXR8qu74mtkzEt5HnEDvHY2clWp6xEd0lTEqDoDA9G/1N
nhGrdN7UeuCiHSmNU8gqMfy2/7tj9f8xiPbrrP5vv4N0/4BvCwr4P/7L+Uv1GkT79ef/BtFotPzl
e5YC7PoHPOM3/6Lt4qBm4Ewm+oIa9H/LRu2/uD3AvDFtSSP811/6BzyTFopSGkRgJ1yi+Nvy34Bn
8qSl5/JTBDCTo+jvSMc1TyonMhNLLxor62Fu3A1S64MS36BLbZQdH0jOpoS7tDWs0M/8f5w8tC3+
khd9+6XMLyoP09kI2wS4xjgrw99+v1A5KSOXjwZIaANLQWUGC1t+/7cyJawxWYhCUz3UVX7Aaw7V
QHZXFVD1MasBjH5/tF/trt9qyH+G8yUIIsUZSN/r4bQy82qIavXgW1CXSR+N6cuH8TbNev/cbpEA
cb4kZ0CAWDEqGRIB6PR4qbQpRlK9kM7lNBTmOei38eThR469JkRMHov4aR9LYzlH3RlBBe2ZWfvt
BQe7tZe68EmydhYvHDHuJpjKm3TEHQJ83R7udJH5D+lIYFiDxdyFFDgtvf/U8o2XzFsGjaVWsx1I
La+fup58NIMUOg9zK2G/16bbbwzhGQf2jhizOSlwiql8zDeI5qhxSrPUkeLP3atpkFtKQ7lFbNNe
qDYh7SmcCSaBSvizIFfU2YVozMi2IaZhRH+yHdKIO34R26uyw7ks0osRU1im52WYQeDFh32QH3QY
l2vNyZdKu5iVZPGMtmOfzKHUlHjk9773MLVfkpwTHOWQNR/y1sw377/JN14kADhOBgwiIJgtl73f
ZisChlCEISPp8bNvzdVame4B6iA85ZvYyj6CUU+u/MxWrr6ASoy3DOicrFu+K22PvTQeRkn7nzU5
RQkL46ppLu3xqm3UBy/yZDzamCBkrgcIjmeKT5fk9eOlUEy6KMRqdOo2mHZT0JPezZJvcWwLPkA2
T+7ey1hARGxx9Ghox53Oyc72vWoamuJYWs25Fblng4Cf8/7XdXL3/jWGR0uWSw0AIPfU188D0623
RmqMI26x21CaxJElN15XfYAKn8yKX8P4IKSmRZ/b5Z/Xw+Rcp4ahJ2FiDF/GzF/ccUgmfgnUvA0/
aui/9dpoIQIxAq4LGgqvx5qKxoQIzGsbe4qOlmBgS43791/bm8/z2xgnz+ORw+Q6mPEdKyJLAQlu
CYVSzhVFyQaTl5v3BztZvH+/vP8M9uvs+n1J1T0UabsujpBuztFQH7kJ3vdAkysjcD/YCN98eWoB
eGiIWnSXXr+8jDwKq/T9/Fj4S3yRvpZ2+8EQp/3Pv58HFIlJjRaEls/rMeg9+KKmQD66sXe28OrH
FEB47s7xoNyTBnweYfqx8TFvHDGHkqQxvv8+33xGi74rzWax0Flej0+0ssz5cPmxFsR/ptPtXE/t
/8W6giNDWYPzg0cv8vUYupnboOcsOMaNvPF0fgaWiW+0/+n9R3lr+f4+jHw9jOzRU7lDXBybici1
6QZLgOzDtvzb7+s/z3KypZMjiS9ZwLMo8pFnvZtc44O39eYIdIAAoTmkTO9k1lmDjXO/ERbHrJlg
Se8avCzff1F/4xa/HYHLrFt2OVrRS9NUnFZ4oZYaP0KE6Fzk2itCzNSnhA712rdQ92ZBegWbsPYu
01Zf23HSIQUQGpb1/MzpjVH+rI4ubluoskKYxS3iNExzYO/I+bIof+bTwfI/z1U/rDxEHsOnWULc
dArSXIwGPnZG5J5DcoS4GCOPlFmrwm18EDiIYV9N8HSzqeKwXlmqUjtnqKZ9anPhN9A/bCAk2Xy1
RrS25fVEPtOj7MgfGaP0BQLiNZ4n/gXVaUXm/dqRqbURojLPIPGH+6houdHTsoGBA7G/NDEoEwNW
4rmZ7f0DPgslEz+DcKF7/7u8oTlSVvmdxAps39vPRaC4F5GVusFRq1mnknicqmzkitiQdI8fpTvf
EqhNtleGDUex6bGt5yiEclvvwFYwsk0BODyyGBDtOYvF7JJ5APs1vuDyhs1xKLjoT1dRF1JB0fRo
XizjKlHrqqfztOlwmgD67ZwnuBmk0DnLAW830XnsYztFr5u4jLnx95IH3OMMjIYdZe+qr1X5FHPL
RFOv0zUsJ7LaJCkwtlmikWRLIQ0HewaD+zGuJz4KiMQMVm1Wk1Qq7S8TTNpLOzXyrTmbejNXmL9C
qI4f/LoW55gh9ns9kcmcYxl1rc2Jboln4uYKX39LeTfhBQajlifIH8zcazfaLPB9IE/rbrZJ/CAG
LcPPLgk2tov6RXTmsBnpaNH3xPsOOQkvumzbG9GFWNWGjbdCS9BczoSO7cg4SjYppsr37YScxiWn
iLQmbtAVLYo1Cq2JSZVixDFH8fmQJ9bRg1K7A3CTO8cjtL4YvPI6cxYXCMPVmxDdBW3BxsKuGVHO
y1JDbUbkBCssberzKFXVVk5juBaa9jEU7HCri7o4yw0Pf8zIJw+hNEsSJdyEBDsVnYVdTseFgLeV
Kct6I0dT79ihNPenVM9Puh2mzYg6ZjtMzvQZUIVkhcAINovDw9qv425jg/sjQRm7dcLdYhuOKRk5
2iOyRNFxkUar1lEK4yGf6hA5RxZvEAVj0g+dZpUgfdp0NknIUxjqMxqsS6ysuvQqA4OFuozuO1uP
qzBGIAyXPtwPgY1tWCy+Bn5uPQq7cC7dqcJrbNYN9hUFy1NAFua2APTRIdozKhTwMcaOGyc1mzs8
Gxfrk4I4Q9giZx4xSetMIZGqZEhzjgbUuutHUnAzY9zK0Sq+d8IkH7OIki2NJIytSvwY0PNlRGB5
/bZSM8R/r6wezTJFrSLnfIt6ZCR7xcQepvLIC+2a9Arh5YCaZ4zIEMLScDa0h/iNydCHFm0pLlOb
ssZOLYLHttEjpss4e7Zk/LrRunDb9tC68Ip1B1eGy8y4z+PIOoQiGJmYXrr3SjhWwYBQjS6NdUY4
U3jnzNi+Q6r+EeH8v3EmX60ykoQPouXLKGt9TYIhMZdz2wG6pXo7m5O7tZAWbDTV4Ja+V0sPDdWm
qTIci73S3JalSTM2RXVRI9o/qJYIE9Ory7Uk3nBtE+EIQz1SN/91sRQIhlRxmOJA3f4szIf3Dwdu
+pyTrw4H2KxMB24R7lIWeCfHdUqfLMi8KDtWlpGs877yuUuw0duqM/fGaH1xc4+vhq9/S3IVkk1p
Bhty17+W0hnXaNtyVBHimJRRvwJEwx+uLYc1wdTEciSL4tTo2pVOy8/ZTNS02SnCmEfZrCZXEoFj
oajOJuMRCcw3YhjjdZMSOAgqU2F7hxmcpctxa/byMcSBYTdWHTFuFhw4gmgzbO9q/EuiEq/6Nn9M
DAm4gB3f1sp1eCmT0VuE6nhBO6R8p2jhNyEPuq6Qki7qoWmNvLHeUp4XtC4jZxW6Sb444oA/GGzr
5oi9XpYpvW7i8HlwhmLt4/HX4kpoDIiZoqoZN7OJSWPGyOveyV+8bMCdaOYnDPTlCRTxzpMMx3g0
SKSWzamBQah/lzjDMR6L50EnkN1bh0Yt6KzVz/gM9j+mAJWbW1FoGGr67vSoxyeMIuah/Z4V4nNU
ikNY0FH4BQXEVv3MrQxdMHjS2sYQGem7+TRFYbOGx33lCOfCcwL65A1UpYTyb52U+sarvCUMesQx
0xtqzpdac+qZ9xXXcISNQbSryd9azWM57Q1fEn0Z4CNVm8VD3iwElgF7BLAEYt+DQp6PGW8rFArw
GedUVCmE29TuSzJEt12QPOaZb19R+kyg4ITHUU49KOU9lgXu3ATpiLO4qK/A/JNdOif6TGEMuqmZ
+ORQj0RAjQVOR+Zj2DnzA6eST8p3fG/Z0+WiZU9GbFfsqaXAHKcrZE0PhsQGlXi6MMGsvGnw6WVX
ch45OT6LPG9uA6SAe2Gm3MrrMLsTkZ8e8sE79kmSbEcPRXdsx9jL5t/Gxj0PBuM2rjXJ18MU8dw8
hJuU2J9EiFV8v3XXQ1mLD25Y9lK6vlqStkVvBBII/6Y4Nk9qQj66E3mqL46SpNZWIotC0ZoM5O8U
u76NLtE50m46a432SrmfaEdf5VS+mEeuFPmwMvzUiWZX509gdBsBikhZaSIuo1RyvOQoOY26A/8t
kwdKWi/BNcM2EMHd8gcMdZM1hG+gWPLGatcF+YvlfirRkWAFAUq17jj1YhP/z6g48JNSSQCNOq8z
SqcnSkE3+/b+BrWIBE5eBjdZ+lM+7DrQfvvkZcBMJtgbc6gjIlMsxqAWyENIrwhp/D7U1/Ucryf0
QXV36M0dD8Z/a7pD4sWrX/8KV7b3IttPFPEbJtXebRK4tXLb420dVfYuaLAq0f5GDt4Hdy35R2lv
88nhMiPHxUGBJs3rG4rQvZPpYcyPMSWzR7FrWh0uatWm7cQm6sfzJYUw5XTIUCDb3bMxypuWdj2g
L0bqHd0wvj48zHGcxg4CAwXwMB6waMaznL/hNB99YvXHnerkEy/X8d+u2yM58PlUmPkxcu+42q+d
BtY3L455R5W6akD+JkJsl9L4Sdm3WfQ8d2BCVBYWdjszX4PLZ29NNEWSo22ZYRFfVdrdNui2sFwi
V6tGvrQLiV3gX3n61Z4f63baJtG99tQH34BY5sbrhWRDrhDwjXzoPvL04jOIeJpnb8qPDdQ0tHFr
H28e1U+HpHzOuW95LQkWt0KPGIgsRlJqJe3b9+fvG69U0tqHqupw/XLMk0kQYz5aW85MQE/gXKSj
sHe+QGBRC1xL3h/pjekGWoDeBmmNAOE/Ocj7oDV7UpDqo2zS8AycNTpkEiut90d543lQwHB2ADss
lLWT9k9A0LDAFq4+2h7JkSsdCvxgUq6HIKBu+u/oMTCqYUjQ4kTfgCcjypTX87EZywZhYVAdaxpB
1FqEu5pEFl8B6UcfzJU33p5NKebTTPU9eCsnz5UaQK9eKtqj0dnoLU2/PAv8Jvugr/mLmfRqRlJt
2ciHlARTRkx1MoyAPeHpocqOE8FJFr3hYZEFeg959Lw8YsbayvvrrHthZ45Izlu2WnpC//phAZRc
1zaBVmiLn9Z8uSJtCUqEXqo2vZ5oUeIy7x/fnyl/vlE0MPDEzYXQCIJ1snHrzrQLUiD1kU77j6ks
76YqvX9/iOVtvXqbEOGZiTZczaW1YZ0srsSKZ0WyRHVs63i/HJIh0D1bpMMmLyFT1sNXm5v0+4Oe
kneYlRYcczrHps8/cFJfz8rQ6pywjmV15LzrhxDcdjl0vPi4hLP7dwS3c4lMNu+P+utZTp6V+cKw
AH6ImU5HxW0+tAaq8KNyWyrSJwK+cLkI4ZSEm5puL27hO+Cr4/8i7bx25Ea2Nf1EBOjNbdrKssyS
SqXWDSGpS/Te8+nnC80BjpLJSUI9vYHeF2ooMoJhlvkNT3FRvBIX1KryWrc28YBIeO7EQ1nV6lY3
EN4UlGpo8uLdMR4pnrHbuKvZeUr94cmPIxUYORS2H4pxVvEgqKHzBpkFcgZVteLZHCpR7hArbX9O
ordK0fY5edrtKV9XS0UcBE/MpqMCb8qZ7SBVQ0/EiWRqYyX6jPSPBJCjxnpSPBUKhuobX8baBuMR
a2t6tf+kNAiSI9Vfrnxy8UUv197483KYg499mUwdxS7oTjyKQcY7nBqtCyc/WfvKCwNBvjMA0vNq
6PM7PLW8tMd3tnKDMPYeTBwJuQEa4/32wl5V1blW4ZHwRsiKDStmdgnpsQVnPcoqVyv8T3UBLtUf
XnDU/mRp3colsHBYDPChREHEP5TrlNkV3mqoizYY2blgXwnp7dAndysGqlZg3Iie8MrrlOou0Mvx
rZB1hM4NamK357vw+ah/AsUlDDAoR8x+A3pe5uRV9uSq3FfcFWXzMOGKQAxMP+b2UMp17G4Q7sFH
pd1D8DF/770q1XPbyWV36qixjdoxkn9ahbQdEP8o608j8VKC42gmIXaOPa/0P7Tl/ycJ8fqFMcDN
8MJY9ICE1sMsDMjqDPuJQhaSwfGjXHxQ5tvHI/rGtb8jWveQxIDkR8Ore0X86dio45stchtltdkh
jufs1ACfpY1O4K7x0szuSUvC0wC5DdmNedUQkDp47VuQItWJLkqCJOBgjvfQCtD/+Gk6p6Skkojz
6sr3ENO9/hEi/AaQLb4If/5HSBvVTj6goiy79eDvyvS+5JWYGioySf1YY5mKQBU6O6gBOd9MJ/8P
Gw9SKGEZ+A3L1mYbL/BQAJ1CvkWFAec+dkL7gdpk/KyjI78y1MLGEy8tdFrl/yLsZ5dln9iVFWLc
5TZTdmr88p8yy7/TjT93Wfrol+WWrvwddpnHrlS+EOOcDM7dyj25sPkg8hDoggbjnJHCXq62glBL
F7WS6Upqj4/MwbL5zFScZc/ZJMiihEO1D7BqkkT5NkLDYLyb+KMmHda++/Xm43vTsQbTQPRv2bOl
Nyh2JUFrmm6B8eiUd48hfpSaTKct/tY0wBrye8n4PMgwquMQW7rvxfi3jV/AFFBvgL1y9wgi6+Va
WBQrYBb16FdQ8E8iyvNIyDoTqdLXPmwfb+9z8ZddbnM+vDhkgqGrcAVdDparFdoOSKa4Vi6Xj6GB
AjCIePXZqezm2KfydK7UMD/dHvT6HeEN0Wifwx0FpzOfoZPWbS4jSOQ2PU2GvI4eZZk2EE3ON7Xr
V+AHS4NBsySktHQdCuRshlYuJeBulM6d8CWEanCEjrerkKOv5fz/cygR2f5xZwxlnVALlzuXbtE/
sj0eu847K5V+RDYoWTky128TeYAJRpODQ0f2dwr7x1jeMKC+IxeTm2b6j8hDPtWKHTcqnH9vfyvx
m+cbBHCKpdJ85pPN3+FQrdQoCqPJ1aMi2EBDe5DpHd0eY2EuQMnZfTb8Ggrs4s//mEthxajWS+rk
0nj6pJvSCU/jb1aQryRR11E/iBBCYNqalgNlcHbJhKVUh004ti5K6SjAJqOJj3MpcMaonemtdDA7
9VyO6MwgJxyvPfALJw14BVQtSC+ikz4bPY11tMaDsHWNbnxOM+/gJBI0vnzf+j7BMS1DU0KzGb5x
m4ePlh89RgWtgL464lH2HCPCAg+ixY8ser+9+teFMjh+Al8IYo6HYN7bL6Leski1Wjdo5BCjdOWV
huXW0qxdqesvVkkXDgn2le279C0cFD645mDkIoNx+cmtzgtL1YpZjbB+saweoboGxzhedaWAAl04
3+0+u6O6t3K/L9wGMAM0gdQA1sWUL8eNaLKoWZawB8zom1k61Duqf6u0ODhO/Xp7XRc+OOEy8EPF
4buD4bkcSjTW4x4NJdcJx2bLl0cPPHS6n0qiTwctbb7IWqythc3XYYspIlV4GrZYW2t225V2DX3c
khqE7NDtA6ssmW+VPDxF7fdGPgAhuS9kC3k0xHBs+e+/qc19RD7Nv0Qt6XLC+PbFht0PI5FyrX7H
dyl+0qce5wPMXt0ayPhOLvTmvvckezsG47Qy/MJ6U+bVRbgOEpMC+OXwXP+A8ktjcp3Exnu7rUHa
W9jPPWZ1bjxrgBR3iRb9fV3LtKnO2aBtQdMjmnY5ajzqsWrgp+witfcBEesHKtb7KhvXro+FD8tj
SW7HZ6Wy78zG0ZUwTqOh4R72kAjFOjD4irMstqETCrVlSd9mTPTmsyP74063O/qCVW18ChHdWDlB
S8tMWs2vIFwTLNDLCVta0akIXk3u6AFbGPRy2Ed41W1aqTtHdv7Ull21MvmFG8pGXQK/G1UA7uZX
Zwuy3Z9g2bp4RYW7KEBfXuGSsM0Pp1NBo3c/pX5NnkFZuClIxxzwmIB6uRln24m2Id5Mlja5bVOy
iEkrp6hWETMQulQ/TUCTxyzwHFwcHcrrFIf3ce7gZ0i7GhMMm9J0Zw57BxPBE9oVdOPRxlkJ3hbe
Zn6YIQyEuLivKmWT0UhxLxmKW2rFeNeGcr4rDG2Ni77wwXkvebjo9HK45++DFcCgtqdxcs0QObxE
fyqq4N3PlXcoXq8BSnV/f455nSl2Itdg0wGZRQOer43UuyfOcWALfWV1yH/ocqLtWtnydrFdV/vO
wPv69m2tLAQhPII8RxQFAfPNr48+Jz5QS1t2275/TrX61aj7j9weD1Ft0BMy1R99T8ulTlxHlv7p
S/+ltpQ7pxhfYIL+wHJnDWe6sAGhQFL94LESqflsA6YFpsq+0nKzRNavfqqHxzKa0K+cFOWuzgpl
ZQEW50/FRRHCDmQgs4S3bNJMgUgiu307Bjs4YOXBBCi887Xe3N9e66UdhWiDJauUd3ghZ3eZoYBQ
l/RacckJ77MU5HsUvfmJvDfrYl+a/pfbwy1+Wh59mRefxA6tqssrq0N9VJGMTHaxA6gfSnbUofZ1
56en+OU7RXXQAI2Gf1PfTNLRgli0wxzTf5ZAne8HdTLvI9mKHqFAyOgvN/rn2z9v6TtDeeXxoHDH
Azbb74pc5kk5JXznpP1hhNVrYUc/PHM4dm3zcXuoxYVHsYOmCDuKUuHlQuD2J2E0b8ou2hkHD+VD
p6j1zYSr3WbCr6BDCmblMF9PTqhaUT6hYcDUtNmnLmOcNgWCxy0thIlLWiR+5mN7N54qA6bt7eld
b2GLSFYovKCCQsF7/jR1XiEpU1WdTYSUJSBHofwr76Tt7VHET77MiC5HEa/VH9mKA9yqxce2Oo9J
sA1DZPCxi9ZGUFXu4H2Ksi+dspK4XL9/lyPOFjGK2j5IsY4+F4Jsi2ZtE/cboFLIwrsIJW6DNb0F
7fplsQhdKT+BLyU3mLegDaurTE/XsjMNBdXY5iNSCwqApE0UjTEuuTXAkqqzD17hYQfp4METeMBy
zCwZjqTx/dNApv0MMSR7gxNbQxUcqv4tj7OQdlzdhpB+Vckt8/i9l4n7vRQsThR5xufWzOIf0NuN
vYPf8V1fos9Yor38MQL73CphM/3wc9nZkLIWd5ot5e9S0uPJcvsTL+xadAmYOCUYpjW/C6c0D9sk
rotz2AX+vmohspRa5CZ98Z0Mf2U/La01Jh7UrLmfbBirl/upHM28wd+4OOuVoe8rq5P2GKjIu9tT
+p2oz7YtqGo49RDIkUmbxzOYrgF2iqzsHEKBBdximodcbsq7ysQcbZP2g/WsWINyn09FctD7Xjmp
UevvJLsDBxphwgy7djwYuYROb1N1oKP0H0BT9ZWln5Op6JLx7hNviG4GOjvzOnSJykCfWXF+xoym
2ZtqXW4bpLd3mW9/OElrHlGXNmG5D9VdRDnxaEye/KI2ZXO0AxOaeW0U+zb3ndPUlrFrjr51GqxG
/V56QOSSLMRfpwitlyy07BMaoDrWdXXwbCgmmvNaQJW5xbW88pv2MFZS/DlAemfb16p5JCFF3rRP
rZVm9dVmI32g9GlRa0QY66pA1ZZq1lCiNVx281OQ6V8CXT6VuCoonfK2sgmEfsLFJmAsSwib8cyj
RzVf3EIdGzxRC1CuSYn6L60AW9uVkZbvozHTvqBcK7u4DbbfcycefmCIXN21FOPfV37GVTIDcYYc
E4sFKgCgZmZPXuwY2EmgOuLaivQ5q3voDB4EYqTm5b78Cpc335dhdDeE5kEvm6+q5q3UWK/bS79/
AcV13gmVDG4W7USynocj2aDrW8xyJw1JgIB7rZ5rauxogdn+twHg86aCZ/1W8Kd3Dd4Jd7fXwbx+
j1EpZHj4k7z/0Dkvj35WGKAIbb88t3ocPwy1+Q8K1uCEx7Z5qAIzvFNQrH0acTfaRaOZ5JvE8YVq
AL2XPgyiVx8u4QHWc/zQKEN1AjdEiTwbME7A3AG7mDZ/7YmHvuOI0H4tFTl6gobTvaYKzpiYNJt4
5dICxUSs2To+ZG0vguUfN4j9d36iHfgG/EsqfHFugrt+zDtOFTBqk67/psGEZtP05b9aXbS7QG7i
L/g4Zh9BANewK2XvRe668BijcPgWSvGwlQF37zF6svZpZtlP9jjkBzXUsTFRcUhRs1J/Rt7COOWB
on61+xirIOECsbGTpjiX0gSeGlWs+6DyKVKDr/+UtYVGRwiEqUplHAUA0Pa3v9DVB+LHgemAQkq0
SmlyFjCB1wR8nluaWxvZTz3T/63HsHigKwj9sC+VvZIVa0NehxcMIyTqqP3roGVme8Lx9DS2EOE+
54Zx6KTunTvq39yUnzypey2m5kA15SEunX9uz/Q6xqDtB42XdqtGG3ne6ywxa4z7tknP8phsqyE6
lHV6UIevVV684/BzGBxzLVxbSLEZE9EszgAqY8j9Xm7/WgiwS+i3n6Xys4wd39bT1XDTpdVPRLSC
vTG9CyeRTSefMaYDcSBv6/wpNPHYjL93bfktRc18f3sZri5jum6UQoWJAWUs/v/yJ6WtX8YOhmW8
/Hq9ibRX0GgS5i2GM/68PdLV1hKZOwJalIQ1WVV/a3/+EUYGVJ6DtG27s4EMeSE7b30i7cFTCPyJ
XaorG/k6yBDBjMi4IG0jBTkLIQvHMwFnTLZbQeneOHH/a+TKvT2jxTG034VVcsirVoES12pqj8r/
jCFpyPNa47fbY1y3K3nBQM8gQYbyH/Kjsw/UGHIpp15iuMiLbFo/PACy3jRRKRQ9qEGBeIweyuA9
N2Ab6e+Tmq3EJ1cbRLzW0FkBJXAp0Ke73CCTHQYwu4ADxB4Sg3Gmanea1jfgQxFmwZGsbz7dnvHV
qooBVdEcERwsZ96AKWV7kis9Nl3URFQcGCZrp1jImN8eRfzsq8CAmEvIOVJOmr+HgqzdjpxV1yzy
LzwKpzCXP0uTt0JkvNr0TAZM128esOg3z+5T+LlJliKsQubfRTwSvA+K1Ab7yWuE4NkEeUiGB/L3
cwOuwgLSYEKEe7b3TakdIj/lEs9bcqap0b9QNROK9MXx9kCLsyOWoK8JeIXu7eXeKPWs6yXc2lzs
moTnZtxsYiv/iXxJid0CjqZcpCvnYem7MS8agRxvZMzFT/rjFikMamSpnhmuWmjPo/EMru1BU1ai
paVBWDpxSdP2IS+6HES1val1sKwCIpB+BFL2goXjs5HYn28v38LRMgXBFMQW7ZKrspDfh2k3JoNO
h8zRT8EoN3emH3b/FLVT3ZtlqP1t+VTQt4EyoWr2G2I7u0pQCNKTJNd0VzTA73QVYhc6N+ZK8r6w
eKhtWwgY0UWlAz0bJUecK0x1ZmWhEwMXwvjwpvQuC4fT7dXTF2J7tgFXEzGtgC7Pdp/RDVIHYlh3
Q6M1n0MJ8ldSo8G9KUdlhEATopiE+2p7jFAw2+QlfoMO3DNTw3s4hPU0OF2LSnecatu88MGPJ6Fs
7GluZM9a1g+IeeBaS/l13Pe11e9j8i6MCYhZay+vv8GzkR8lfthA9Oz0n2xZwo5SjeHdGFW/Df1G
/dL1kCYiLS7MTTV+GmFe/ZLRqD8Diku/lVIlQwTsfNdTcv377cVZOJngjukxi7oydezZMemSrMW+
IzIRY+of46zWNhNO19iP3klVh59ler49njgRs+sUZRbBpKc+Qko/Gw8vmNiKvdR088x4qL2J5KLq
YMBp+LkM94PivOR2SaHPWbnGFx4LEyyHQ4IP/+Oq5+gNuKgl5CzuJA3pne8V9QPm8PVK3rKYPYFK
okgOWIZJij3/x60zkGiHppzbrjpiXmLk9a9IGR8Bbb0rg/qaOthde+MRyat95oERvr22V5Eqx5Y+
o2hXk7tdETuMOsIzuZAst8mTE42Wjew9jvIHlJOdY/cbCdfN2wP+DvrmX9Om+cR8efWh4F9ON8gJ
+nU80twQOX5zo8tQodQOerM+2QP+3Y4uIZclg1bDEzB4sAYLXknW4o1kpNPJl6v2YCZDtMV9WIYd
myefQixqaWBNKDmN2HFZ5jCdtASjUSDxfrOyGRcWTBhm0NMgnbhu8HfaMKieLUkuxjnn2OIxGvvh
zdGau7xKP1St/1LXYI9vL9r1oFR18Z4QKG5Uh+bd77jD76dJRv/syVDNAnvaGF19H1vTZ0Qtttgm
H8zWWtmX11ft5ZjiN/2xLfMCKkeGxeo5T7Bp7GXMNxtkzbYeD87Knrg+aAxF+wIi628nhdmtjm4h
Xe3c8c8tvlSfsHbNXqIGeMbtRVwcBb1FxrBwEZkHu31PcbCEv4RbfZcelEaS91qkr6H6ry8r5uII
FVFCMwKl2WkOzag1sVr1XK0xsTOwx1MT+ogO9ZiF+D/9RPpV+t6RnHBlXy59LnilJNaMDex0Nq7U
5HYmF4HnBjW6jk1baXdeYdOPkDN75V5cHAomGNGfBRhsHplBfGyypMw9JKDNFIJg+bUpbfuhtexq
5RleGok2E1075Nhpl80mlSoO3khO57mSA5rGLHo4sDVl7jJY08tY2hxCnBs5HxIR9uLlbm8CiXQ5
LyQ3MUOY7ZIqYbu+unLXLydxOskO94boqMzno2ACi+EdV31rQ0EK0HVPipOF0tQmwNNdjaq1AvDS
AvKNwF9ytCAuzE6WZQXGkBtc73iGtBBx1aPiwSkNsuzf24frOtxUCJiR0OUlE0/Z7FYXORfeahWa
d1QZdlaB6+zIfVFZh3qt7rowJ6r7aKmLSJAYaDancIC9bYZleNaA4nQgphOpea31+u/3HsMAoSOo
FcLt8xnJcj92fhue82CCdTfozqYYg1fTSldi2oXL3SC+IBkgeAaXMQs1wwC5RB3S/FmyW7cMp38y
Kd2FKIKgFGDI+0geP08tqnC3P5j4+ZfPMJ1pEI8isBKZ6iyoskM5QAq2yc78B6hxBSfVRr5BKdJ+
i48XhpyQtB3TvxtbZ2W+C4eAkS2q8AoZuDbPIFueqq6mQX72pMbYJX1bAZ+y2qOXAkuojFze6R0K
lrenu1DqYL6ErEgVUKy/CloTROywIq5Y5UTDRK/ERrWp3bjP9gjiblUPzmpqPCtm+OSY0THJ8+9J
4q2s+TWXhlYx602rAN13W9ZnnzqVLGrTg5Wes7i1HrUkaTc4VSanvEjkY1TkxSNaGOOJUFTeD54s
JNJRiKlo0q38ksWvj/oRhBB+DAtyed11nhZ3KODG5zDYdh36DmgMb1ASi+oNdCRgnCurLyY2322U
d0isAb8KB4HL8exyQI0WP9Zz3yh4BUYPbVvR6pQ/jSpDalJ8iCV1XyHm203WM/CDvRl795okrQQ1
S3uPgokqsmK66POzholdE3p6EZ+VfPwKuzvdkA/7m8pOXsrYJzVLjrdnvnAvYnv1vwPqlxOX5cpP
i4gBk9xHTLVWn2qZVkPeHOp0TURw6SIRRC3xurDQ8xBAFPDjus7j8+hUp37qv6kyEhpN+aIP2ic1
rc5xXa1V8JY2EmEO64lSHNVnkUf/ESV6CDBjWehF5zpPX9JYIuCo9J9FJ/2LpsVj3cpPGHW+WLG6
/Q/rChdVPGy/692X4xqljru4E8XnoB+eZN//YmTdw1goD8GEnPJ/GItKnig6APCf55+I9oI+a1lX
ycIvsmqDl0YavM1g1cfE0063BxMb4uqkQLUThQf4G/Pa8kCjdmzyNj5neoz2edxXj5BK5C+3R1n6
bCTvoNDpUAhdqsvlM9W+l1FVjs9lDRBdz8avRZU/epO2zapi74fxQ6pMR71K1/BvC9muEFz/35HF
gfljwySqr9COzZhfPoLjq9SHrkavx5yM+xZhihrTXfo1P9G9gWeI7fJ/mDeLypSJWwHGXY6eojgi
y40an7ErNoINwMxmp00Ih4QIAp2cUkVnSGnHdy4J4ysOx/VKe3rp6wIY0AHx8AwRL12ODx5TT1tb
4t6Ny/bUdUpxGh29Xrndly4d8J3gdsV7d4W4KGtNG0PbT89Bjblrgah0WtLpNx4au1w5hwvBGBBp
Gs8UgwR+dRZGhJnuBUlYpecwkaednegoOQWixVmsRA2Lc7I56qLtQu1vtnLIr7RhaETpuUeg99XG
y+3AA9a/K7Iq7YIhWzv0Cy8FR5AwRdARqcvMdorjW1mDqAfdZM+q7qXYd47sXH3r2JCItCZ27izF
81aep99lxfnppxADFJgtSnw0CxB81TNjJM/TM6LmADOz56HFZBxpBhulqRhRMrMa8w1Z69PvN3NK
7iereQq1aH/7nCztU7pCv1EjkPGvoA2mRWuhmJKzXI9fGiV4Sid/Za5LH9S0AbaLRqkA610ehRHD
4lJThuRcqBRXQSChyh2OAJeqN8RrVvCYa4OJP//j1ukcgGwhzjPnqAjfshzVLCzRNkaDi31Qf729
dkvPMOkqWRftGZkL9nIsCwElOazi5ByDgD31tT3tVWqY96ks5T8sPSy2kW5aPyKlj1feDvE3z3YP
yR5vB3ebRXo0y4yyPvXsIMSo0Oybx7xPdsjrP2bR8OX2BOc2H0JOEtyTIDqqvPpXygXkqvhE9HJ2
7pNC36h9qW+cwc6ejDzHcLrW/OchDEEUmWX6GNdYT0+InB1aCWvzkjbzLvTHaNfhDw8FUWioeGF8
MvQAUeK4mlaaZAs7mRYtqBiSDXLgeVBURZLRtP2UnQ28tzd2XLyEdrjSN1q4K9BxgNOFoRlwoHlG
Klu9ljhBgEGkVUK7GV89TXltTSPdxHLk0sU9rHyA5QEB8dPvFnoZs2sCz+fKiPUkP8NukB+0CBKn
7pnNzomj8RiY3XDnVf17NkrKvsZwBUW/AWpUMsqbtq6nDS+ctY2Lsd44+jhuNKdRHyCGrqklLP1K
h74y5WWqRFcM90Yb1NgZ2vwcJU22hQyfbbuy8ZGAy4rdqJTZ60AItPJOLJ2BPwadm1uNVQ7DISr5
Flkxod41IUemxnc+WuK3P8Li7IQqiqayvShwXB7zXIskD9ZGfp6Sint6ktNTjF/Dxk86/VAUTf1N
1sN0jRa0OD1ONggPOjDwVy5HhTY/RoAq+PJjIL8h+dK+9npfPEh2kK40KpdODpmW6MA6VOrnsUql
ppCfCoZy+v5DD/p9Xa1dlQtrSCoMzwflECzf5jgZqP9wLko7PXtqvadufor0X2FkfyBoIdlrbK7r
lh6jUH4DskcH8UrHRke0rTYGLzvTfX2N4/YY0ijLHOWoOf+MrfZAvQLRVfDpWrpyXsXrMruXQSRS
+iNuAZc6L5gmgWxlXSWV5wTBrn3tNMHXssiFSEqtHSrTqldeu6VltbgdAHYIat68j42RgB/rRVSd
7e7NrKonL/gwxmk7oDM2lh+3j8HChkRXiw4zlGC45vOMWsLMRfItkktE5DaUNY5ejRdqbKws4cKj
CqSJv184dFFhn914ICv1GJmc4mzrXxNwTYaE4Cjq0H54n5t3yLbentXCFyMGY+kojSAbNQ9OIqOM
5Mpri7PfJ1vHOiJHR1HY2/ao2t4eaWliNAqoCtHUZnuKb/lHZCKNjVX40RCwN6o3dRrlnd9lALmr
Vy8et+CX7gE2rZksLA5KOmuASacoMw9udTqqWH2qwTkNcuNlcrKNM+XPFK1Qf/CT4lmu9fgwdWW2
sqwLm4VKI7mXoMdzBme3VxmXgaLlQ3iWtaoANAnWvNMloUNirMVCC7eXsI2DacUbYl1leuMg+G9G
FJw9pAIPQj7Q7WJI3be/3tI+0Slm8g90WtKgy69np3UwJk4WnKMmegoR8GO1q80w2vfpqmHY4owM
CjwC6ob00ezBUUy5nGQtD85V0IWHCBr8Gcj48Pn2jJYSdPhpPGvcVSKWnCVazqR4YTCwNyIDiddN
4UlOgYxtsMkcZ5/SeKWJXOziwCqeHeR4Hp2wWtNRWFpVgMQwyGjTkcfODnvVDShHK6Oo8IevaeH9
EwXTs2+aj2a0ZkyxtKgsJzgc5BNohc8WdQBzKimJQ5W/pZ3shb22dYpE/fsKkmhiAchBBhwo5OyQ
B9Jgl63XheeitWXEN42t7Ac5Zdfoa6GEd7e/4OLqicwKa1H+N6/sF03byh4rd+681tt4mpM9DCCM
U7WpTzF6NNv/v+HEXfPHBTbAGKmKHAW/svXfKrO5B0R1ChLnHa+3r7eHWvxYmGywN+gF0oW/HKo0
MCZFETikEGe+yDzZJeCFlU+1dEXxVxNa0S277ov4Up71St5FZzVRXyjBPzSS7soKVjC357J4zgCr
CogWeeJVUEB/uirKNmNP2PGjNwTHSB8OWtW6oWSdPNt/LivpxYb0voEW+mtlcLGtZxEJ3pCAopFI
UnVgipcrCQyl60Bm+mcj7v0Hr0j9k9Tb6LAXpfcUqEW7JzbB6J4/3TjNkB1VqWseEltes4wUt8nV
DyEkc/BZAgI6DzINOTRSpwmD8+DXd3mT75sp+RLVXrqxtEHY7/gvU9J/LiT9r3M2+noCxKEJeC1t
7MsV6PSmk9qCArIW5veeWSgbU/E+qW2/HyT/cyUhQn57za/f3MsBxeb+45wkQzL1XRvE53bqvc8d
uK5tk3RpDie3lMAsBxjslZX6WmFVuPJKXZ8bMTSsCFCbAt84u9JtyfQ8BV+285AMdz5Chj6Chrdn
d31sALyznQQ9UeRDs6MZqCplnIw+Bw2rcl97IeL4qmRt2Gn97vZQ1/ebwNbz1VAcRARzXuUoy6qX
8CiKznovOS+iYLZNs6bcFqPq7RPD8863x1toHTIgDSMkPWlaXoUSiRX7dadQkq+pB27Iyn7JMsS9
UvLvR3oAUlGcFL1EjwKgOcIFd/4QvkXQwm7/jKUV1sEnCDgnIKj5GwJ9OB0ktETPkxPf27gq1kn0
WbbXGBOLwwDr5VEka5fnUKNmqumFDlZ8VqUETlMtGlXFNwoLX1amo16dfBGd0QqgiGErVw3ZtA1a
FaX35GxVnv2SYMG1VauYjzlw+f3k60fbOIYw2GOBdurpC3+xKnoTFPVNrOkJ/zs5ML+ada7tPb9D
4irta+9QqehvbaIklk+yVjY7/PuaXZJbLaRD/Bj2OhIsBxMO20fQ9drDUFTpdiDNfbB63awh7sb5
z7ruQxS0Eyc9dr5Mp7gtU1Kn3gi3Em/3ppWT9pPpodGvJ/Gw6foB7YbRKfIttIDyPs7MbgP+uztS
BRwoeaAT7jd9ulEc9GdKwzdPaA14Oy2trSMdmua+CU17Ja1Y+IxA1MAtUJSi9jUvQpZ+PEQN4LBz
gafXMYv5nVOj2gc8P8q/P49sSropyA5xg89h6MiYF6gqmLTHQvM98dCiLh1WqzuSUL/f3jQiTrp8
LeibU80DOciLAfTn8g7tm0qvo1E23D6efuLN+NDo6GEGhaJtx6H+qPpqJWFZ6NiTRCtQCVFDIcCf
B1ODHEHD9XLTVWC6f4vDUr+fZLXd2lZcH9o22FWgJkKlKx64q3zXJC4+Oh579/bErzXdRHBKhApi
/PejfRWn6mNNu8h0+6GRkk2fNj8SWhHbFCVbICJ10G+cKgh2Nk61J3pL3aNSVgQxVl2fKsvJ7rIg
lLYa7rorX38hjuGXUSfiZ/FprnLJSYq7ugPb6jp5/mJJ00s1wa0zu+gkZ9ldIDtH/FUfieLbbVvq
b7fX5fotEIODOhK1MHresw2RSlOFB6pnItWZl69DmgNXxNvrPNSwf7kw18pv1+EKXEvEaRgUMAm1
pMsNKKVKIjuDymfwgJei8/yvXMmPadhQAS+zvWfYd4NlBltd+msVQzaAkHwWnGb4pvMDHeG7hUmt
bLmVWgOjUAr9uepD/9T0VvvXOgP0vdBpFEk6aH4KVpezLAGk9S02p27aYrqet21/rAtn3AYgrTZD
Aov89ldcOmW/Q8DfzHy427PdbXmeHbdSpLl2nH4zSSpjaTrHXvTLs/wPrVB3MZ2EHkgSGJX4ICnW
4fYPuA6QyABlVDKRWmLW80cv8kIKrrGvuZqaaA8BPjlPSmWrK5fJ9Z3MKPSDeMShwV+VytIkrI3a
lzRXsa3vRqx8z+Pwu1aEH7cnsxCviHEcAgU67aAjZqtZOVINwE/T3EHR661q1McuaU4Oce40GZ8R
W/kpT/WPqhxciK0Pttp/qqNMW/mmi5NF+4TyvyBezuNrvXfyIVKYbFMNH36VD6g7yAdbLf69PduF
E4lWFB0vkNEohM2jwcYyCzl2Kt1ti/5YeH6zNdq+2aRpcxiRSdgGRYKBqnTCPep0e+SlGeJUR7gr
8zSQvlyekrpOsXUQjBfVd7Kz1moJorq68lX3ZXX/H4YSiBDxTZFeET/lj9xhTLRYCXwmGcfRvTfl
h8IL7qAmr1QOlmYkSkuaECUW0meXwxB1D0WXOZo7qfWh0ar7enQ+T5n6+fZslk7bn8PMKwZmntp6
ZWpuW2dIEZDtHU25aVdO20KsYP05yuxpCNLQ8xEs0F1/AEO6sYoYMXn6Mvsgys0tsWS96wwl/Q/b
XqeySIBC6+RKDL1Avz5PR7a97WnFN6UZovciGKCFS+vQC5GizqIhBqBKxl0CXmiexA9thLpoIitA
zUfv7OtZ/StU8P7Sy7qFyVlP+64cuz220vHnFq23raNk+qH0R/u5N5xwhxPusPXVQvpqYTrxhmpY
fx9acbNNg8GMNnFCW3DMHOl9sobuoPY4qFa5kd2PuTpsG4KRYdOM4/AuhxkWHrwnGAxi8xCNRbPr
Qq/8GuvN8BJhor1tBqU8F5R2Dha29sdiqONdkOTOoWinut90udSe7V5p8WObMPOqJyU8Vv0YU3jv
speyk8cTnufOQwEl721ItHAnqdGXcYqdxzHw+q0SScrK8V7aPzSNCWupzgshvMvDYCZp0IHcU12i
9rvSTE4yZPWsx9ou9Z9gsRxvH4qFSAaVGK4SXiGg2vMnqPegwJTBpLhjpOzt3H+LUh9LJYDB27hR
wrV4cnE4yi3Ig8AWoEM7m13YNYWqoho16rJ01jEsPYTkIs84PaUHI1KTVzuy5Z2SmNlnGf2QFGGA
h0oJf/i62d/VGIrsQ7w8vqRTrj46prqmarF0R+CFZQm9LhZkDvfh9dDVxu5V18s7eQuGUD7Re1mT
s116PGBMoNdMtU+oks9WwdFK1K4HDQFLHMQSpMmCBHnHHHWckLgfexvpnzIOko1tTbvb33vpriXc
oR8Ixwxg4exKR8/fkUK/01xH6r9PUfdv23pHYxUnubSLYXej40TVFJD5bIZAACxPr3vYVY6/lStt
2IymiT6Ebn0Pe3gH6uSvNOD/D2dnttw2snTrJ0IE5uEWAMFBlETJGmzfICzZjXme8fT/V9o7zrEp
hhm9L7ppSSQLVZWVU2WudUmyqA6hPJ+MN2b5TO9mg50PICuoJ9ppfwxGQ3dg3L12OuQB0Gddqyy+
OBr1pwKNjODo/Gp1ovgA7KRKPSUT/ZSkMes1e5NpRo7n8PnvO3apJ5SSYcFlA+0zNeTiWX6zwvRn
YTSU2Dg5rWF9NQp53lnNvBwNs9I3s0IBk611hmc3uu4ZxdSAtj3N+SacwS11I6eKt9KiZR8AHftq
1PotnjTeLNgVXtPk+R7iQ2dD4J7saXcBUAhkhk020OBVGdr67ujJdKM2Tbc1lFa/b6NY9ekNcEwP
+wI7kNaTUuhl65hZlla7Jtg6Gz23lM2kLKqbwQX6XCIiXm5FshdV6fg/7DsN4dTHCjqDTzcpNDrn
3TzZxklWOpLGWvzN7JydVMtfczpir5jZC9tOsw6BmID5EV1xf25FkfadQliO15ePRuS1dO0gz025
n0Nh0xLjWvh1KQD/Y/PPnBZ1IpHMTS2b31X3fWQdtNl67EAsM6vkFeyRyC1q258o3KcVOvXLDBop
aOaUJd5IQIhemf+FEixATQQ7BTVAF8oTcwt+v9CeaO+WaVlorMh4cNK+CGq162jWs6KjDmcoJbV1
dKzXpcQCS4bbTW11M1Nl32alt+po1gKiu+2KB/8dYsTIL2iIuIZH/znxLXiXRIBO3wKO5dlelaTL
MpvsyMmUSefBKWl46uqs+zVRHN9UWnOrdprjamb0r+mEqKf9fWRhZH47sNkEHdPQcX/TVqNXt4+F
8fJ3lXBBidPQIBo6VAV4p3Oj3RljTsqhME500sCjmAHs7xg50GpZfg0P5JLEw5+AqDtUQZBv+3Mu
FunFcooH/VSsxr2WdjvOQAWodLVL0+oaLO0laWdLZHCUaFTDcpy5BxLwpYPogIeWvRnvmmFJ3tRq
kSgkrmh5r1odTKMyuV0HxTh1qkKYtTTrti+SHApZcFfmxcTzC8Nr4LUX3AJxg8GR54qO24wzWRLd
laE6j6CiZFGFkqloALuGbH5ppRmCZgZRhk9J358rLWlSEepijJKUAWD6Tk2SD729rBLshv2cBX8X
ogsm+gN0gj4cQOg/FZJ1hlJ3wHfbsAYY/8xJvWXzCy+sh3/ocH7vIa24EuZdmiAOgUPKliTEp/5N
ddJkaChk+1Ro6500Kz9ydYTYjn56s8uvGU0W6yxGIVVGD5lIIwFRdrZh66Ku7eREzqmtu1dnLh5H
k+qdvy/gBS/ujzHUPzdsCZdZgeXXOVGNsTXb6aiV1k3DxLzRqF/iWW89qQ/vHDro/z7whYWk5APn
mQJmOrvOJWWsClpu5zU8cdHe7kDdn90PXLuwnQuvJaq4IikXNKnw1lE1JKNBejtbzKmps3R1EnqL
Tf2lG8ov6goMyrS8NqoxeqUkGPSsK2H0BRWHHkA0VREHEZ/8ubgTSN9kAurwtJr61pDMG9LhD53F
Xcnf1/JSHvmPgcRi/6as89KZqMJnoIEASKlK3PD8vTSXwRXQB/laypuit7aZZm2Hqz2Jl1aW/JEo
l6B76lOCRSnNSO9lW4ippT1pRmZ+I+vUBkafZze6TEGt05Fdj82lvXI3eylbR7WB9gFMbFwo+XeM
sCcuD09zlSfP+Sg3N2Zu/lSgHPaAD8lhM0jzY4X9LuEB7/qTtkYkQ9N8OrQL7Lp/34ZL2w3OhoUv
jaXhhvXPXRj6ejUtaJpOupFUAI02L7Gi3A+V/fPv41zcbgof6Pfn/o8470yuKh2AuEWH8zU1dwKF
lReoaqr2kf5or8hkN5Iyr1SvkRle0BVYj/8/7JmU0QA0VXY82CdNzn+GbfFoRushHQpo5OQGstL+
VqAcgkqRXDlHl3QFV3FUNIFER/HbWSDmdCQJ2yy1T4j2NnGara1VJ0BhOg968s3fF/ejffNM61Jk
Z1LZQeRMydmZCVPsnjOzlsyyydq7OG3q0xqr/UtWdfH70uvKnVkN874yU2PTwa/dul3TasdyprFk
sObel3srPjRhsWxatWq9WULR1L0tHSazrnc57N5u0bexP04GdW+wE/hSqRbbtQ0jt4IR3SN4N491
vYx+V9DVkZfGtSL4z5LK9QTlaRSp0ZSHA/anpHJ7mjH/3jnJwwqeaBMqriSX5LOr5hrFziXtwJW7
4E6TiWnPb5lSs+cSlaT+qTKBg8zD6L3S5zsQpb/VRhSEhrWFhP1Kfcrn6Yk+ZW60BIkYiunsIMoy
3qTGnc9pTKBAHovk6xg564YLqPqKVbkkmdS4AmRNSIV5OTuJHAbwuYGHP4X6cqhl5bXLycM5kryn
P/mKZF4ci/sdDoFCwff5zVJaSr2qJbZ1ikdIqvtSfgxXc0ddrw6mD8jGfz8Hl9ZQ+2D+FUgVn9zz
daTLh3ouPKvMyDy9iWEcjhqSv8o6X4l+LzimMM5xA0GCHvNxLiKULzgrPVMc70bat038Orba+99n
c3Ht2CZcN2GLzzVIBZLrUK4OEtGVj1kZvWRqDKVbtOQU0bbXADE+6knOdQghLa1ZXIjhq5yJxVQY
auXkOQo6VvN8q1Da8OBkRrIDT1F5o3LJfKslZ/pVa3J3A4ZBd5PEqnU7h0J3p02+rdtwvUuMfvbn
UZNcvcj1A0UJy5WWykuhsMPlL/ejAsgQs/GnIrBBrE6cunVO/azRQGr0y32lF7I3LfXybpBn2Y2S
sdzFamm6a1o4/6iTQZzWwj7eylCyZUupPySSlLyAsCURjNLJIUeSEnmNlvf/gxlARAREpeiY/FTB
MJlcz0WLcyqX1bnJKU87KpPp/KptI/4+LJ1zBZbtM/81JUvginMTAi6H9QkHLo9sKr8knGMbfJZ9
mKQ0Ja0rqKQUbdyFWtf5QJlNvqwXxTNlTfJ+BD/f5y4Kkvg4j49Z3aYBZMajXzRVvDOGytyPoGBt
Kt0imldn05eWVNvM5A0yTcm9aVoKNx/ta4Tsly6JmQm379RAUDv+WSMmejpqEzMZx5shaVJ3WevD
oo13nRHfNU72JS6U2kPtbKg6+NHAkf73A3hJnfz+AGfpBPBcQRceZec0LpjsZIYrkTKQcBs3Q/0/
6EkBZUqfHVgFnw7fYqiFZIeOQ6oRuqNSThKffbBeS2mlL7Qx/oc6dlFZ/v+gA4Tu+c35nkiDy3ZE
P3is2MdcW1/AnncnWNIHWXr7+yp+BqoVEvnb3M7GEqiVC2D14Skv9Qh3QRmknaTE9uM4xf/ovR67
VeXMt63Z5gejUqZ7Lc6nLyTndT8Ek8WdAMw/mFpfTG4RJ+FN1WXF178/44WQHDxvaibpMxYooefO
Whp1xhJF4alNIPIbIV/aKVZoUqtpttCWpk2nuNPc6VeW5uKwRJQfMSXsKWcqt9InJeOewjmpYxQG
Q1Wkd0oV0sY5tPkx09of4QTL+9+neslwGQRW9IvTifsJu9sgoZNoIJadyiacA2qbMg+EyDb4+yiX
ZiZutugTQg0BAPKnfK2WGqKYVUaZG2/o302lgYYymKSHvLhG9XIxtPh9sLNzKsEAwN2KDspSdQqj
4mbEUlmWnw+HQnkppqeeJhulWK40XV3SDtRnkTkS+Abo+D+nSNclV7UdbWvZsr7VaXQ/zfJLpmTX
inMuLSX1ORriQVXap2pUbErdtUKhD3p9TIbwbrDhs3QGvfT0eCjczuqv2JCLmvf3Ic9O7KTRImFx
/XrKo1hzKWW8sVODJi/FM9J+v0rOg+LUP5yqfBoX50ErmmuO3CUHnFycuFUQjVLnta+FlRplO8US
NFn161qF+97o76o6wIVeXHBAfsBi9j9oYKpWhEbk5vpT1jqnOaDu01U6OWvQKB2YGJVnlel+na6V
aorVO3e0sGgC8QPn5ZOnHy+cy2EBUZAQuOe+3pBuO+de7tsrM7okoCTiuDUgq4mEnvlJlPc76mRF
0UPSm5YHI+u0scyxcmNpvdatd3ko6jOh0QZr6dwlMxNyLFObSSczpcGBQjP7YLVFvp9KXb6iWS4O
RQoOeBZqzz/hNKxpP05144Qn04rjxwFSuq2mZcmDkkzq9u9K7FLugDt6WkhFrPQpUdvGeTfaUiGd
6L/l6rTKHGnT5ynVDVVR7enHHgMmabxSHb/uRjlbr4x/aaocAeCEQJUXbd9/apgocpYOrzF6IB+1
BG2dLCIwN3YmqJBXrMIlmfxtKEv00v7mD4z6YuXzEEYPczrSrDfeaYXxU1JGtwPl9e+renEowbxG
qRo3q+cJRgMYLrNuleghl8tN3Vm3yiRt5cw8SLF5ZahLto6bU1AtuN8WuuTPWQ1RqEptLUWUmoSj
WxrR99q8hqx1aTpcHnAvKTD4ceD+HMO2pDFeNSOifyiS9vPatUFmqO1jbnfvXSlXV2Tiom4mwS5a
m4moP+WEqdRsmrCyEAo9Blqr6X92NmkbKtOIMbqyDWgZ1Lx6DN+zQR52a5KNni0Z9TWre0lFs4dY
P6YNPOrZvLMhH9RO9FvSKXFc7OrVMae3pu6/1+26aVvzpe3b/yFF4lBnIFo86b08Pw/zBBNgocfR
Q6Gl0GFCNPSomuZImapxTUg/H33S+xz5/8JcnSfUrHZRp5YK1Yd+Mg9rJXtVWX7L1uXQWLGf6PK3
ZFAmt9SuMSj8Jz773ToQ10L2hakXJBbQuJ+tK10JRaKSmr5vHUvdW0qBFzPrFY2mpXyE/6N/jtNs
8e3MGe9Ms0l9mq3sbTMO1maKQyz0Uq5e2vYDnD8KZKVDZN6s1aLcqjbkS72Thhu5rfutFs4jSHPp
+A8+tbpToGwMVrTp86jABOpWVpg+0xtcuCbQcRuniQDvMFpnm2bOdmxjqnNopNBpftXSJIFbSg/U
fMl8K5ejXZ9rNbURNhf1MXgMi6xOnk5Hh5unK+Bz7UinWd8t27VZ7WO4SNlWtadkX2ZjcayjpPQa
fVj3VReCLpYZoDH29DYzKtQoSa/nD+xNdEw6iSzSNEiOG9E+HZjFpG2awpmIBrN1Q5Atv0S9E+5S
y4i9Ia/Gw7jMyUaawvJmkZbhpuiz4lTHZnsIB71w2y5Kb2o6zGEvr3K/lMrVraZOctV56m71UG83
uhnnO2dNnhqHjhFZlrQgLyyCBS71NvGwloFOMYC7arS1aEOy+hzU5hj18MTkkUyyIge0OM3l3K/C
NYQsZqHBBZUbKJFaBokNhItDL6cPLeZwq9iRtBsULaZhRRm3K1sZ6OHSbZvBsbxJkux91purLzeZ
7SdDX7llZTjukNbSMQJcNVgKswmyybbcosokNynS0KOKxNpr4bpuC8fg9kzrVtPV5HT0lhqgxESr
4bWhJuXwd6V/rol1AityjQJGRuQkzpW+UjUkN+FCp32riJ7ksJpeR2csr0Xs58dWHB66RXCVyQLS
aCks6m9mTJSQMEhq3U9ts9OX6WSNmeFOPSAkzbo8NHL6irH/lpjFv2UU/xiZsg+FEhVgEc6dLaow
gK9H5O/nbjjEYfw6a9MXIHm6f5mT+BhHuHO4JbT6noeMWZ3EhKqZfR87rgrHCt0w13yBT7cJH2Nw
n8BG0WnxCTijXfuJ02Na92OzG/pQujWjtL4xogHZJYsG9vSUeIkSOhuw/9ApHO27virlh1zP5J1T
WMOLGQ7O25Jky9dGd0ahmdaBHql2fo0ala4VmB0OGA3rrqTydNMDHFu4jRlLLnRN1t2ojTIYmfTZ
lVEF3/wI3t/f5fHcap9PUVi33wTFDKuIp7GnUzMACx1Zcu2NQxv6s1RPPuh//zaiEuNZ1ORRyCBu
/c9Ld1uj1/sIBKn7sE82mt6+tHiLUJoHjHpf1GoAWM7WTvovhhzts/Hflq5/DM920vUu3JRz/mNr
iqIB+k7rX0iNsEvndourEnhlAD4RUFF/rugYxe2sp415n6jyaYad3FXH6cm2i1cp8vRRudaZc+4c
f0yJQ0B7FLd7in5mJ/UyKu1Zb/pTNcYKF4ijtINzUSMwjq41Y3G7JJ7+0+zgBoD1Uyftf26VSW+C
sEKh12mcJlorZBJ0XJYOyrs0TNEINKSc3A1NnfuWZEJI1NX9T6cO6wOX9tKtXA21RyJfO+YEYPRy
Ff1TtpjqTZPApaCuknqnN8n7GKWvVaiMtw5n3G31xbnV5HIsPclR3bGHP1LJ5mabpRUD9sXs93Vf
u0o3KJSx9u38News6WbQlXZD2bbq0/QrG24V6b+oUOQjhVN4EMcmm0aqlK8y0W7jh1xdPqdxkh0p
udV2lb6021GWpl0eO8sGWAj5MPJGV7MWcwOuW3OzdCk2tLGToF6k/A6Y1/5Zzpb8CCz+uA1VBaiK
PCv3gzl3VA7FhV82SbgpLan2ajOOAriblhJGyDzCB6kiH4Ok3kU1bFFz1wsQYmhMAhokE4ID48cC
AtLewp84AnpVbHOjTe+jOku8qgKud9XSaAOSbLpJmiJ142hoBIiyspEbEIWzMe29KJVlksb9dC+t
q49HvQEUVjsuNDj6GlVMbr1AM6CBarHvnYyC78HYEC6kj8XiFD7msfWLciQlHqnJQxRp+sHqGuUe
igjj0E7G6GoL2eBxDeutKRhG+znJfaO1TTcmi3GbyFNxTMNGcaNSa/0wypJgjbrlkZRpuqeAZuGB
m3nXFarpWmFkb6JpcXwKlS23bKZ1F5pr4Rl21XnlXFZPZjou28EojY22RFnuSwWFsv6qh8WPLpW8
DBVa1JPX9r6xHOsBho5sVPZKnetf0rSfAykfvipqrH7LqDDwSvI3oIQ3mtetnR2kaTHOUFWO8b6o
LRXhSZavA93kMDKQGN2GJRzSoWzkb01lQPzX9iHYP6Wl4XSsy/2Q10sQqu10mkd9CmJlMWA6pTPo
aeXS8bs8SPqzUWr1uknwMMYvcpdGuyFTdDaSw7XRjFmmjXwItce8BuKwNwC6MtNo8gDNgF8PZjG2
QW+CEua9rZkW5q4ekcsu1/XU5f4UVu1iJWEkdypgQUAVuUOZpl8LJ9NhYozINOtlIu/TaU22c6pK
Xtg53TYc66Xy9W6pnsqCXKarwN7mF7IDCrgTzq5G6emhajm5oBJ1viVH+U2bNtvSzBCe2A+n5Eg0
5KYj6CkAJsxN5faU6BW0hBdtDShfF+g1UDFg89nbeKm5Sn8oYCKcA8XJD6WE0w5tmfjDrOyxuWZs
7cfwIcvetOiFn+flpz5byInlcmUbNCW+ZjP5Y5hupOUH36Qae9KULm+12M8RsL1cJurrgzRrXI1E
IX8px7te+VnEXyPpnWteIyyDLAtKaDeshHvu5yJ7o6hqA36FJ6+6O0pVMCjPhfls0OGujN/0xvKU
Wt7Udbkx6Q3k/f1YHfIuvXUK4zja7yA6eJFO7Xwf8EyOdq9mleckz6r+oBS7VVN9gw6HNX4LB82N
FhP396V3fkxZ6jro7ILrOsCl/F6DVqcg387vB+WHNoJpTKJMd+BczimN7mgTD6LwZmqUym3ryM+5
MQnBagrrbFOmEo4yuBZRRK7kQQmBq7ECpp+kC/5Svm27+QYP0V3gxFPmwg2rxafe1q1aZbM2Of8F
hp1uslBlfTXpWHLhoJqHSe08hY+bEVwp2RAAJV26Gaj3oZpuEYKdQVjuwTT2RVF6+RSlyW0dlZUr
G8uwCXtbdUM0peuQ/XBD2ivh1LovIAaEd0B3aVGXcXza45jVd42m3Ha0h+eh81O2GrcN89Rv5q52
LUe6g7KAJv283iXqcItV2lVMWJHa56kqNvGkvAI7cUzUDmTvyXmEBHiTgc5SQ59JwJDfNdAQjIrx
hR630qX95E4aNaiJCBPDxJO14ahLjW/WMGLq3Y2zWO8QDAaKMfggWZF/hSqSNdAs6cmaCl/Vonet
1rdyuuzhuXCJRqk276P7to+O9lreyQ2aUElOJY/Auf0eZuaXzFQ8akg2i9IFja4GSxM4PK2hvWVA
yIZj9gyWmWvY7WagKNJy9s2wQ6DkuDr2dF4bwNKN0gO/YU+rvidKY4kaeZcokjuYryRSi+aRj8l1
tEm1IainOED61PV1UH6G8lErYtdoKlSoCRzbDoLCeblfjHlD8YtP2L8jBe+ibrx54RDI6d60fxjz
dFdxsGl03sRZH1TV4lrR4ivGvk1Mr28BQ8uLLeSg7morQWn+nIaXDuHS4mhbLhZ7SalM2gNbu3jR
+KwotxzF1k79op+8ctIOBrA2K5SRBbdwPJUQVugUhIym2RsdWq4QfVCmXGu0t0NNB9UgG1+F4tEm
857VIHf3Mbae1s+KtNW1xpuHxLOKJXDk8WQVFo2R0yZRHgcp8hf+ZC/Fd8mYPBrGPdRMqc0+35OB
yoCm0NRvmGGfY5yW/U7RBV7Ygzz9yuTWi7t2w/z0UfcXKFHXB/Qai8Ri9PawS1dwVvVm9Wx2tc3Q
1blSUnUOkMZCIIo1FG/xBXBmDhZ/t4KVgM4oysgFJV4mhDfn1jVaYuBW+2Y0MlhGVCvxtrFb3AY+
mohuAylGZIyj1v+s7XCHKMhGvzXLdATNPnxBsdoolF6+Gwic3Yz6IPa5TJ1vVj0JaepI4oxls+ty
TEusBm0yOS5apZJ0vyz6fYe7wY+qk/6UBuXQsVN6/Ys9w2gGqo2TQVmLn2rcRfAta15T8r8ES1oR
adtK6CphHQg9KUuLc2Ro0Gx8beke0LuSobqd3D/IcrdJRxohQWkmmgQeU91A3L0VoiekQVrexKS5
AneXwXhcV+tohdWW41LYY+4yxXCWd2sf7ajk8dgdiRcsxtB3G+R9kC2v6Bavm95ohD0Y0JLFLHM1
fCWu88o46khtfJyYUi19IxQc3cNOkLHz4bKViMaG3UTdIV8ZTjaCarihtC+MCB56TiTyJF5M60vI
zR5Pk46DUPy9FD23lbnVRth/i1fdCN2WR4DbAgQMCM9jIVNw/3izAuEUSQlNv6tlHE/zubNf6y51
81Byp+Vn1e9nXXOxMsS3yNO2ZdZreLSoiqTqbMf2TNYCJZvuxuENP4nZorwl7Z4fAOB3Lfup5UTG
qfHAV7TJi7M86PKNmX3PphtYryhhuZFSnB5R5VanfofvWTvUg9BeL2zPiNwhY9ge3jxHBIj2O5JG
DbpPZzmLIwzRWzU95ZyZxpxhtB/uhbVZkXOxKjwHa8QzsaT8e2HGfOBjScrya7z6QvfB+yasKSeQ
u45AM/aQLwUsJMd/tiTO/P0afZ2SLTXVt0P4YDU/gQJ29fWVyL9WUrFdUvl1VH7wkI6e+0Wk+7Z6
SKr5wy4yeomWzZUXOU52raP6vG+Vwt2yym5NS6zQn1UGTXD2S/gn87KxODr23LlN9Brlr7Z2Lx6M
C2k3ZZ5CHoso8cXKUn23GSHH42lpgfVBZ8yUFxTRXp3lwISKQDOmvaRSwpsFFoeag+BIaTBSZ4oQ
FOWLUIn8Mtdttx1/QdbsybF0P2Z8rRbuWLu8fOH/ItPoZL/g1EQElb1E6434u9ATFQi32QBL1jEy
Fm/Bxehn8+u6UsKr3qqp+YAPEFu48jspjVyqwh55liiTbwnm7phvlqz0YxlPQ1TtFqofioZ28mRn
GSUI9Xz/QnljUWq3FT4an6xSeIWhadEBA8LxYO1XciLYI83ehfIXBadvTp6E/6fl7Tejig/Vso+l
oNQCp4hA4yA+VCJqm2Pefiwsf1y6e2laPIRMTEXTB7FKQgcgGyGLZTbOsa/qbTVoPwYEknMizl12
x+HiH0JFdI39KORVYVdjY3Z1bb5BJMQ5BvfaKWRUXSbEcGTPhDlMVNULc0CqF+3ByW3fqeTS5e9r
lp0wobHe/0cRmI4fZz/D7JcpCTXP/NGoBW6k+UZ7xCaULMC71EAYOtQMa4wQC1+Xr5rlX3qj3dvl
zRoaT9Uabfiz8BOY6IdnawTMUzEexLMMRfaEDIFwscUNGFXN151FuJAWkKk9VPKVke7n9m2Yybhz
LJrUK/Wtsr6INRWnla+iHcnN2uxOHEeUGCTayC+w9PNmtQLhiAPj/KEQhWdZyuYx0cCWoIQ0sqnh
70VhAv//OPLaW03RBd8Zop5oywsl1bf4FNmioMm7Zyn68uFT4V2npXCy5+FlzhUhyShtquaDtSPV
LYSekwQGq8aG8JNcESzyaob5rVhLdkP8VGu5EC3wTf8Rbt9/14mXnvAF1mFXzFCEFzYGmeWL8A34
qy19uLXtXGMrOuOt1isA5YZNB/Vk31gBWFyAm1UuGweSKqTo6ZMJwTeYZ/cjnHnsEQ4idpwkNA/K
wRC7EPfD6Cpjf5rsjPTcfKOMNHFYz+DJKpxlRhe+TlPBVbkOd/xh7Ik8ku67OYcBkfp2dgYXo4zw
8n+xi00soYK76ntuNVtY/A5CaTs46yPeKKrZ7exSyLoKrpbQycgeL0KEOZ3iTLOqkSpveoq7xJaQ
qxeu6prrv3huKGsPEHW8aMkxj4a71MwecwI2zpaNJUFZs/pL+4b8clZ4P+sWjT2Abw8Z9rOpA87O
XjaEjzfi4Dd9suuSVyGBKEwNLOcyTd4so0WOCshGHqd8PfAdleS882Il6ps6F8e4N7asRWuUT2if
V/6SyAWFp8MX/jmG9qaPRk8p491/LUqSLz/WOfsQsaV4rvvmsVkKqu/oOyqFyWAFhP1AQ/aR4iPo
mA0hgcq43jidL859deJNZPKb9jtvwxaYpIIy56dSC/WL52XcCJumWy8sLtPDQkuFtuH700Q6pspj
GSo7R35f8tVd9Q6Px2aSgSrfOFR+I9EcdY5nWL2Z8lcMLAqFYy8kCRfwRhATiAXoh60wDKA369AX
8AYgRIVwhnLti6PcCP+aXy8xzXLKMz+gK4XbxO9GtDozCRf964JjW8U6PsE+cqZbszM2ApvZiX/x
XdlwECYzJMwx9ii1paCMIRMe6ojS69XIZ67sLV+J2/CfyFqY8nB542zyBUKs4mWDisJrTcbB4yVE
7VnZd6ZHA8KKaujy2J0m8fZq+latmvCh+ITdfrfXgfuXX8LgkeD/iBsZSigZ5iL8dctcRTjKMHya
IVGt0GGIPaFj1I3H56L7IhwgZtfrvmrn23HhcgvvCx+HOfZr5uWkEpbwi67YYnfFWGLV8PVQA/Kd
iYtO2msiJBdOnGP2ntAeQk7ZI5L1P4a59gi4E0Ul+4Ca5rAYN3xe6I1BLBNaVAc0nt/GWev2Q0R4
ZXoJnnivzdCqxoEQF2G/IXmOiY+tQigb5iFKtpgl69H0OERVu8UHQSKEAqWszy0JnNNJ2YxT6gqf
V0gfiyrmwNNzihf1ieUR8VnFra14NhZJuH5GfRAGr7EjsX9CPNFKeG0lSwMll/AOVvSf2FvyOcJA
cWgmsBM532ha1lMFeGqobuW48DSSDP8RCbH5Az4Eo0cO1HSY8d5Itmr21PfPEwoKZMstz8VC13IS
NITlQpAxMDxXxgqa1bpPlIagRfcKgBN5AGYvdpyP8BhyJR/4/NClHgcJlpJjH6fEDoo3LCR81w3m
/j8bl+Je8KVdFp1YeXYm1fGtPqyNcGf5NLnVLcdC07jg1d5mfTvosSemS1FQtrZC0tli3iGC5NzQ
3Nh5m43qJh8frXHcJ7P6no13aVp/WPDBwJtrFOXI/pRr/wx37uOQPtrYSfrm/akhlHtYwhyffDjY
I/XQXFiSeoqM9Du+DQdAOD30uG7FqjDvFNhDEUsaCVTw8wCKv2TdEucEYtZyQzg/B8ZkbMzEvGN6
yIq2vhIDAG1pvuKz4bAb9tOk5gELJpxEBpwNknPxl3XE1/+oCGRBZNQ/q8EiVWEBW5tzm5gSrjZ3
xygoPqRIxQZ5jsEDxn+w6toVCkx4pKyEZOLEEP7wcb5YGoil89rlYTiT+vg+z+adkDe8JvRhaIRU
mlhbbBpl4cKFFwpJEod2DsQJF+clpA1LxLpG9h34JLFM5OVdACMgYLb/0YmmQmW4FcGHcBJY4ny8
E9rd5F3iO2LEhkNgzuXPcTSDrNL2VIQ9polGVukBUeMbaWhdPbNOX4TAonjV0fEtbLyqtnjm80d2
juMvnoYximH1+965b/Uvcvg2x+lGnFSaDoKobW4jYnuR2WCJ/itiJAs9eI9codhFasO2nkWM2tp4
Bf0RxTdqneD+rcmnkeF7lEiesQAicCoTIGV0GX37IXjavU48irKDh1ZobHZyjLO9yEiKD1tD7Iqz
AZyFGH6WwjfhpFUdZecVeWwAxIYXtljg5qX9F/EyZSqFRZn5rLX3DV5VN+9rMxJ+1Kg+mNwgjrht
pe0KvRdWq8guLFOzNbhr5IuERLDNYrqzVjwShZAI+oKwsQ2zOj8LS1gvpZ9k0YYnycFiqEhByAAH
DllISsk+9FRLuANKAfTC1BUzIc6q2h+xanvDqO1EHl/I1oASY8R8bbdYWaj6flJA7FVCD1qRl4YA
QhLmKBbeHjnIJSmE9jZJURlhvgFy/SmJEtAk++TNkIx3dt4UbVVEbUidVRqo5cIVehevu4Zzt2xH
1yjNXeio5F5/dpV0E4bm05IRrJvPUqgc2QUrpD6RUshyVtC37bGaVW/EK+va5ak0n+nDctWielGQ
Ik7AWN0S2clVt+EGFpgZ6Zekh3u4W8jv9AerjH8Ir7ws0sDhBIyDfAsgpq/Eb2Jrgdk8EebuSid7
mD48vVOP2sIaCn0Vll9rVEgV/SMWQOLEiFgS3czk0ElO+pF1+z/Kzmy3bWRr21dEgDOLpyIlWZJl
eUycnBAZOZPFebj6/6n8B19HMWxs7IPeQKdDkVW1ag3vkI7pgSigvmSmxbvJIoZrcMo5fuxmFYOp
SNS5qHQueV0cXH0I1bf//yVF6gtVHC0OaQ9sg43SIzecaMvkQeVHQrODjrvPIClI1uShi7736WcG
X3hJz7RA22kTIdugz39Wxk+mW5UfLnOzmem2UZsEfjbfl6Y2bJSx8jCogENbTrO3ox1t4+RHnFX0
W9OHxZCbuHmN0aaL8vUAbB2Ci7EZCSEaHQHBX+2X9E/X+EzXSwXzgYTEs+8q4FCGWZ1Hkpx+mXY9
YWIlMVduk6vjbNUNTgDo1wjsDIh3qCqq0GMpVzltBOeno2PX9KiCUCCjapUFEW07vfAu9ANi6vxq
OeToxMKO7zdVb+5Leq4bLkOv/ZoY/n6in0psTsCM8E1jmmE1AdGbE2AgxRY8LGV33waqCwE29k9T
QYUybjCMoDdkSkGHiog0++1ojntjNL//+X3Ouh2WOIw9T6XYK5mAt+RHdXJ8ujyjn6qEUejdWdWC
RR42VXenQqOKFSqYdlGmRhejbxqB1WvU2t23qZ82ylZCXVjqbf0MO8FO8BkohUtNC2cn3vay3HDa
OZcqIGD84kXpD7VdVeCepnvF62zi3zROCcqZZR7rEa2jfN5rjXFU/1Svwt4xOCkEQHWi6Ro7eMYU
TO74piY9yt54sRFV4TmoIv1SAY1CX/T3rBYJB15Wx9WG9pQ8JarR8qdNoYseBUwwPr1AJzaZgt5J
Tl1HiQkgJRCy56JBn7Z97KvmILPu7I1W4AD2IeyqvwV7nw0TvRNbh+8SeV1oD89T3T147CtWrmKO
J8xluyZcB3lrvLh1cYoaJ6Sjt0s028CYfLg3NFvFQjdWMFGWt0StKf81F5k6a0g4kEL/4ECVPigl
/55rqGTH9JF98ci68Rk4oOrJUEOeVArrqk5D5tTHnHSI8Dz0+NHjrHqIEm9jSieEKkazE7r9Ykwb
FdGqeFAtI32gU8IGsn6rP1W4zjFPjyMnTHXAjTT6EjnuLcrfoLRqR31lggmjLXq7/U1U+rs5F78t
LieL+4VKyGLCv3jVfWWZ3KHrbgKpkfdjspE+7kZdoyBXs1BdB3UpevG3EiCAZ1Y35Vj/adOqO0EY
3mvOLVojYaHGRQUJ20gi7Ih5r8xvu/QTkyp1oO08UWVYLSOsi7hMskvuLXt1m+Zeu0nw2lLpUTUY
Z6MbgV+Bxs9/qaAjSvs0U9eoVY9MN5xySX5CCylujsno/ebX7Uzru1lkAcTZLXGxssQOLuaxL9rQ
IKaYBRGCE2DK5NYhvqgbS2lO830Iq5X+yS3WPW7YdwTDM3OEgqhpzOYFjYz72Y2P3vS1Tu/xkzwv
g7b3+Xkd7TY7vVWhddaTTdNZR3XtcwZoZACsoO5wggh7Ze4pNZPjDRGCO7L2kV0+ycR6rBNxsUS1
MTNxu44eTDIZOLUWqCRnsG3wbH5geClhIGXIXQQ44wQ+i5kz57Ky8aL77X079g/xkB8zg3NaVmEv
xO+x+sppQO11o7Hf0oZcU2fU5HFHxgUXN7MRlZlAEyCBpz4mascuc4CRxc+/S315ljTmKyYHUpv2
XHbZ0n2tk1d1ol0ijlj1vWqB2X3/HAlgglEzgEwttzmNS1yqrJ57P25DLRpCfYJ8X3d7lftUaDUL
fXkx0uYFWHuyUQYHGdlgVUeb3iqZiBdfaAVsBH0WRpr3TbJ8rxoXnMAn9d+rdbD5sBUtQqsq482y
JEFqxnuVchVZc5d59o2pD3t3JZPIreGu88iw8qJrN4XBqJIOcJTIm8li8CdIatTNhIaf5chd1iHj
p/lhnKQPA7qtoco2otS8EfbKjLR46RfD3SxyQL6h+Sy5uJOGZEsYyefMH2MFNvw+GF6Yx/oBYFY4
l9bdRJrloicxk+naZvp7ytx9QiAbKEzT/Kdo8q0uyxOif3cNS190jAMQ5lbX0gRkMEl9QIb5JWIK
PLB1DSYblYH+NhT4Q2+NYcNJCwV9SIvatyrs85pVTKfnxOZSYBQgnfWY8nnhdhyitTio5yZ5so1d
cIyteShkuzN67S6Z15tqcGgdgybcWP4XxVkTy/qEYFJNyq/fdGP/It32Z7745NMVVyFDgQx1rjIZ
Dhr2OkPpbzFI/9ZYrRd2SQuFpvGeEVkAHJK/eBlj16U8llCUWLPtiq1uIYk/Rbk+Yht0UEkO/GWu
IFwaWwu3lEI2P+PMMTc2lNpNMxmbeXI5eM54dGFZquAFDD50uNkxCuFHJoGw8crN7G/qEiwcQwvi
1b/NxPLZbId7B4UbA+U2n/GiynV6x2S0WYSsx5+tK/R+33n8R3jpgM8hOypTcVeZ2UsZdfd6J7as
rhNknc9fzuhuFn58Kuf+K7CmYC69u1U2OXGpqDaOQQItS7Y7E1Q1jm7WZiOc+jHz6pdyGC8oYAS5
962aMkzO6DrGGoeTW2IC67eZ8/XnXHQHSXLrEfYMbsvVxMyoc7iy9Z25EsWF/2cTqbPhMtuqSYWk
Wy6kjvHP2RqeLTc6gm/dxw3sMDk1IXF47wgFFOq/d+XncVg33kypQxRGKg8sUxyIPCPMiOpgtAnY
DCP73ifTXu1pQNOfHTPd2hRSXRntU6F/Sdz0KZnTu5IRh144X8wkf5Wivy1VCCAnzQ0XTIGrP6uN
p/X2Tv1BolJh5FFYjSgeRbcqM8yqT0hdB+qe8GhxlwaddULcQDqc21Qihpx2Q/IpgxJCSKdPPeKM
6KjvQiE1kDe5TOt80Z/0dr1T/x/RiP1a/fHiXZmac+yHZoCfS23OzeAveLiKlWH08kLQrybxrCK9
S63O2/7KtPkTUCS29xj4rIhKiTTlKILZ0gaa7n7U1v3UmjGe58veWbpDajKXoi/hxhoCoTXoNUDS
9dfSHrtjqhVOaOeVFaxW7N/bWnfuKFrnpP6myjhDyt/x6L/miM7FHEFV6BUCBMISnyYQTuZqhjap
n4Zqy6Jr+4kCwq/4RZhFqkJn4UKMIufYldVTq8/PWdGes6Te5+RLFbEc5AqopPrFLZxTxm+f4UwM
trPL/EygMhH/5Nce1F/KUugkzl43f3G18qyb9lZFVqeftouMn8Y1MbjTzMuC4IbGHeAPBeMBC8Hj
ZZvb823F2Fw3q1PU50c79phia7hxNEx4STT7R0BmnN4sDr0BuDBJ45HT+ghewQz6ymroPLnf/Kr4
lJb2LffmkbxoWzPRbSz7IFa575zhqEI1DM5dnDFFUJzHCM4cTdwtsEk66gPA99Xyx6DT6w1g2NNs
Ri2AdCJpbgzVzSiHYt/YPRvLHIzb2DCqUAMZz8STvGCY43LDMWcbVkN9WOZICzx7bs4cEXk0Cs37
MZSadTI8yrLVn8EGuo31dcGyag5yx81fB1m5YaeZZciIwtibiG6Gnj2NjMoGdz940xxYBk4KeY5c
nJ6M9oZFZgDtFtOpsXoR2tXa8jXwT9ZGz2e2qlLqtIL+SEkyuFZzLkEVBqa0X/y40pnRRb8yuNnr
1A1f9LYtzoUzDydRJtNDBDTmxq7K9jgDZLxFdwi2RU8nynXhEWhZNofGoDOzba0qiPMxAneBhmID
Yfh2Wj0BrDud+BeFuc2w8duOaRlv9SluGQ9SigcAseu7PO3KIpwXTuPQow5teSl5Proth0bon6Ve
gAlEs1HuTUeuQJnHKi02BmJj29qa19si4UBneTxcrDjzjs08ZccEmO+hzbs2rOao4MzZ4mT3EZnz
spTOjd+P7jeXXbVJ3CjfNmlif27npmXm5qTRi6iW8VEHgfkg3Dgnj6q0x7ROPFbEckOzdOZbI5qz
gyiqISzSJXlhF8gtmlfZJjVK7WYhO6Ov72qhG8kMBDb18mT20UPiNM2tmEf4HVXirXTM9flxELUT
7ToNFBEwJSEfXX0e6MJZyYsD/rWmKEoT5hVxeddSndYH117pS1h9ds9ayHDM+27TGZG501vhcZcu
1RHdq+YuLSiMDVxfg0TgpUN154fC0GIoho5DTxBcRFQijjh5wxB4YBA2+uxYQT7V5sEes+wRM+Ux
jKhrXzM2VAAOioGa1uT3S22Yt13q+VstWaZgXVJHAh2fPknHQ4nWKOIKfJg/0yuZZ5y74g69r8HM
zYV2nT/d5w16l4VZwGMozSzsgUOHw1CsYasnyQP9tO4+8gD3mHBMdhJ/2tt4EOJlGRPYJLJM64O/
yhJ9NDMyfk3QJnHqq+W9QWvsVCR2tdUy4zXtiubBkpGzlev0Kbd68Iheom0N+CPb2FgFGAt6UMMI
3LDtx4atIxnveHm9w7umRDUhtpcvmZGNlKQkBpaTMFH1a/o7jdvuMi9tQ3221w0Xv/NsLWZyV1TE
tIIDct9kpnEsnWQOcTQsngxOL0aFlUMqZsuwcrwZMF2kH60hZjiT0VFOhxSI7FK3cFH05Xb1G7ll
kt2ffXfIzj1Kda9glOcdigDfqx6xFBft5kAOMg9tVjCYx1nf47nSHzu9mU/6yh2w6vW47xJQmYzh
zRQl53oqz+ni90EjYOZYcozPc4cwiJNzqIg/wCIhy4XrGlvHLmG8JgFxAw0QxatAyP2la9GxjleH
uXNiU6B5+hJOce9uWk86+xaRpR13u/Y4W/gApTqeUaPRJCrX9/lzGr4YGC0HYzlSgTXFN2lbwwGP
PhTAvXEN8RHxqIe7cTcVItv39dqgaaHroRiWX4OpTWEdW+Y5sovhcchj9osFOnOcO+NHxHX+i+lF
vJN+K486ot8bgYVBaIzpi574L3nDKXZLXDcy6W69pBjOcpFyNyK7RI3UcO5ssQRjlIxgX9eGqoze
SVPFuC52FeMcpzLPyTSnYdRBZcrdwUFwkW+wmmRofcwOx42G6qMtxa3hDMW2WaU4WUXUM+HtbS6d
USHS7Ywmy+RP4aql/k2M6NeNa7OXx4WWqtPXdhBlWAH37HBGuZbLuSVSOEXdhyKiqx13Aye9d+k/
jJq2XVPKIiD4+rZefQVhiqrQaJr6t6vTjCmLrsIoEHC3XpUChGwCVrAsXbKZmmZWvmSc6jIPl7oT
J/rC+WatnJRybG1OvTkzzBKgn13Kx23ZEAxyMROMMyMOh3KOD3GnMf4XfrorCkDw8WT0YWzJ5BEm
3LrFgqdS0nSIvzqmPBTLDP67RAsKiPjgwFiplucINXhSEU5rPGe7KROf6tjtX03PzV4IRsDKdAR1
cicxg6nh0NQlG1P3x+6m6EwKnTkjO6mYWnAtzxtNAG9LaKNtsO/pEerVDVqDplVfBgiLQeRS6I/g
5I+D0y7hKr3+JvH68caDCXop+4rAIdf1RrqU++CxvmWZOT5w7sFWF63/HBWFToYe609WihwD9+68
XxY5htnKHZSKdfmcEmq/rORgwEDtOJQK0Dz5IyiXJmnv41TTH5LMZrjPtYXMjSVJMNr619i0VSiK
8Wldhb/LDPoVUe+AW8lbf6P3dYr6HqgxzCnGbTEICOntrAVLUeIHlc1W+7n2MhDytplvW8b4geZa
JsmVPxyqOk7jTZJPAHRkAkvAZiSJOQo98QUweuQ0Bhy/sXvO0Lo75Y3lPsiyk9uyjb1glIX/GBsV
tUzB2lXkkccxcQvgQsPR0orfGjIcYAXM+s7zMhnWjWcf6ngcwjki4x4mq91BQR32E4ioWxhtYEbm
anjsM1ffmiU3Tl+Y9a0eT/NT4pj0rd2FcaVmotCckmbEpp+8CMyVj40+gr2enP5LMtRZqHc9UJyk
0pmuS/egDajnVKVh3/cYc+/6fOiO1royUF0T7SZNxgVkEWyvANnj5QKAnEb+sNRB7Y3FjT4gV1o0
acqM1CoeKh/uRoyIWOBPwBlnqa8bjGycMx6U49lZx/zpfZ7TP9oYtiIe/Ye4ckV0smJ03rzKdy9r
6s4M+tqTSoulX5zdQjzXGJPYSXmMLYMw2o/hB09/kzaDxgHMN6h/9rXeulFk0SDg7lw630tI07Rs
n6fME21d/DRbOz36k1d+qtEOwEoAk/CCZgW69LBCZN6bZ61xrZf3f5L5Fk8JAg8anuTcFjJJf/OU
oL4MQ52X3gUpI5+rIEt2UCgGKtp+AkfeFXQ3IxON5NmjH4l+0qMmluIuzspka/lLu+s4yjQeaXjL
1IpClUPS8poZDVfC3S+Dl+21stS2Zirp4/Sp3FilX3xqO+EfaK18Q70K/Cjylh+Z/L7FaRMm2niQ
sT3nHxsYjzaL0DBJu+dggUgx/YLXMUCCd2LZT1mnf37/U75FtkTxQUebwLFNRH7+/pI1DllLvujD
fd4u4qu06vqglanF/L7JL+WM0RqfVWzmsZq+lGuVfEApfXMh/+/xf3b+fyh8zVgs45gN/gVmXbwp
puUEpQmQEMNUO3228o+UJP+hsHKSwMlDcqJmV0pNf7+uMQteDk/q+6Ef8tvJSihc4tb7QIjBUPvv
mmkGQ9CD/G3Yxj9OndDJ4tSKh+iS6KCC6R0VXNMyf6z8AcDs3UQXFCc6hT1kPv/+gr79hv/3aPXv
//NFK9vNl7iwhvuSISO6MuKr0Rgf6Q+9tUtxD/PQVkRYETXHvx8SD7WJbx8PIVl/1moYznn+mFva
D9hqH2ivvUERhIlH58110ZnAbvTvR+FsWPsGN9olIQdsPPlVX4b9mq4fkTuVOMbVkvEcYZtKCwEh
iCvW8Vy7ayQsZWoIIABjOQZYNn01vwtw/QWVaz5zzWebeW3uWoBe7y/aG98TkUqUq23yFkxorr6n
cKKshecX33fVvl7ImpfiIWvm55rpwf/+JAMNTh1vLELMtZQd9DGq4XyN74vFCIDenVoAIWkGJ4JG
4/uPeitKoxyFkoyDDgKCmFexpeqXWU6dGaN8LJN+49UrieNKD92UvgshH0OaCk7YVisgWLWQvLa+
JBXRI0/bWlRpQW4aHchW0b1KfRqCPscuohpK62YovepE3dRdijRrtn690ltsmTVUs5ZD0ISn3NHl
BMswQWvTnY90j9/alP95M/9KaYXMlhc3O+1/oOK+tSUsNj4CEq5yO1G38n/O8ZpPldfofQLxhvlK
Yd+2enSxtfFimc0HC/VGEOYY/9+jrkJGGUfuoNS3LsBONoU3h1FUbR1fweeALLy/KYy3Pp2l4zEC
Nd12vWtBwNpOE691Ot7L/ZmWzXbNaFj3uxXBdj2dgNUoHBmDOwNUWQmOaAHo50RA4pKPdAZspV92
feT/+1Ou3tumedWIbhUXETnFg7ukheJoakE5ZiB7YJLDr1njvWjpAcZR1YEdAAiLEiSwT19H65pW
3waFF23bjm50toHzgmaJIeT6tQGz1iS5RjspkJE5AQ1nVDI6sR94TobfqJRUfdAZT3E+xDdOlTg7
zW7Nh9aexfeoqaCjmD46tZG7hH42kTCn2P34TduEMqOv3Sy1t23Xut7VnT0FTV7DICkg872/Xm9c
J77FSqE8RU7yr6ZhidGXOVnepZVts6lA+bjNR2rlb+QgPj4M8OoZn8Cwvwq9Xeb0S40+66Wp9pOk
vpfNfpUVgJAbnc7+MpanNRbh+y/2VlL911Ovkuqso7NEM8m5mJCZD/3IBAXiZQUMHgBRo+OCID09
CxOY8ocqaigQjJKB4/u/4q2jh0GoY9tIfNGnuAqRcsD+WKIVfj/WODVp4wvD7a1Tmq/9mCV0xvXv
7z/vrcwEEwaTrNnj4v5HKrzUhjrqhJHda3YM6ry0nQTyhRT73mjnc9eiJNjCB/b6XARJOwEVxhg3
dEfETz74JW9duD4OfMpzjUhw7cSX5Hopi85xLhGQelDGUj5mE92AIWwYDjFiZJaoowRQfPDgtwIQ
NH2sQHm2Tr/pKrD61WxyBcb3ceXHTCD7aIu4TP+SZQZk4fdf8o9Wyd8hBh0FAd3wj5Yr6frfD2M0
OuXVMP+h96XlzxRKA3AN3DYg9rcH9YKoZmyJf/Sjjy4DZFvrDy3jZqghQ/QDINbgpWFfPwBZ5Rvx
B9Gh3TOYZQqjb9//sf/eOOq3eko4wXP+FV62oywu9WHO7kW9XKapOpgehZLbnFrbf3z/Uf9GFUMn
C2EPGr6JKvLV5WYbNaaaOf1p+FT9xpmE8p6tPkjpnH/jiqnkOlwqeqXbe73D9Mo32tZwo4tV52Lb
gDkI0qQvjsIbYCDFUR+ME9HVrZKBCaBYzRtUyGM6E4Bri0ZBoUvh3lXlZO/jqRGBWX/ppmcX8Bbt
L/vUS3vceQNDd3ex1m2T5y1tuNZn6ldjszKKDgEIkTGlMO0KiAN8l3YZ7GDpdLmfzNS+0fQMnI80
wnIa2kBMXXbrjd25dUT0IxHVjzoCUpXCjL2lBvdpFzb5bijHwNY+aSKGnjmAxNE1hwtTB5WWWmO2
5U7zA2mBOS69FWStboMj9/z2SxI3mKPRj3QBYMo6zCXM2/91WRFdRN+dE02GjFHd37udiToNyMRd
L7Yz24zpaMjgUffj/YeouPzXkfLwXeA2sHwTSy/+z98PKRrddztGN5e0MuQxrer6c7uA2ECZJT/3
/tjup6R1N7XM/Q9O879Xhnq0gTCQ0pikI3L1fnWk572wWnnBMofSZ0LiSSC2y+hd8aCOk76GCfOg
ua4/KIL+OS8ellEk0uAPcHiwrw3T6tYfsrqr5KW1OmZ0Mq7DFOvbDwIA9dTVt3X4drqPYSlOcNz6
1992pidRtw3Tf0zNYkCZxh506K+yNwIS3kezRTN0IFefa3Nvpd1LPtY/3XZiiIOTCpL3W8QgQi8V
GrQD1w/ccXzNHP6iRmuHsPTGo+4t7cktJXSvUYPck0Und47dTZqv50LqSIDPj/pS9tt47jBis7uv
KGpAmh91EZpVvUelL+WDxxg3K0gwJEYQTI48yXkG0xbnEVaATWhM+e+qgENlNstXf1yNXZtDkIij
HMujyS1hVmu0tVukl2SPHnYz6w34NrnVsftE24rfO4KjT9EiSawIpnkHRCXuvdDKjLvJHM7tpGw5
nWPhOd/BXxoHe4HC0vl2AvWBka2lxc/emP/UCv27P9qPlliPS0RenTpbx2tfYh9xjr4bmSEvOQT5
aYCMmVu7aa0v7OyvVdrKTVfkz53euUGsZyvksR6mQp95IUiTPXiwA2PgOyHNQ6SMzZ2lBEA1PrQm
vIs0W/eYBUO31XwIuMVJd7VvmbDB/1Y/vCa6wRD9XGnjN2aH62ayxFkXa8RIuA4Ao1yKQt6DiroD
f/BKeE03U5k/edF83+DkMi/ejUitE1Qf7EKbZ6Yqd44oHmtnDfyqukVXhMF/cYpFTIfQNfZCJyZV
Av6SeB4t62BN6ZMTLz/wW8dMTBw4a3Aq/ZdMW8eta/jpHpWelSa8CeJe3mBHdSfceT8xFy5H91kW
SOhUOi4WesaANZK3vZZ/mTykFdhgQxhlYkBIr3cZfPVIv6XLvHcmjdF8BtTa9/OwtOvzUMHWTaN2
/35o+qOP9N/YxPlBNxX7DhdhWPGPuWuBs73vJsi+2RFweONXnNH8nrSgdb9Z9Vfsa0G/+EGtrvCy
CR07VngAxYnDFV7R2we/fUBRa4PQzq4dcST3nXAGblSnIC1gd0fVfTYnQSVrvpkGPb9HuX3vAn7g
H3rV3qRaunOq6odoBeQ1i374N31dg2p5QMzkG1zeTbVaHyRU19fsn5dWvSBkqTDauI6KHHA9jT04
X5OzEwPzhl6/9XDrXTI8DrQOhJz/hb75B0/9Jxj/eSzKlWRxyMWZ1z0Tm5ll1cz5dEbDUqK955SH
ZWCszBgqOpUGHVyjqtAsMgoF0WiTV9F09e79Bb++i/gNIE5VMk17CjHLq7sIEcdqUT3Ac1v42UO3
tMk5caz0E+yC8XZcW+cW5Ed9HOK1+vT+k6+TNfVk2zHZZnhb0ie+uoqUzjqQmn4+28ihQK/E5qgM
k49U5K7Lk6unOFd9Dq9o4hn5uwl/mRp5jO6hGronOxpQmxd7159e338p9bmujw+2FYwYTKoq1vbv
qx07CKJSgWEbwIsRXNf0sS7e9U2qdg00KTx0MaHR/+nM6sjXm/GapE9ZX8x7q+2HCxI8H4n+um9c
pGQJeNwovzb+p37Gf7o30WoMqDbn89ksc/9xQYTmZCx9CgOsQA+7ba3AmGL3QPU3AoQ352EPCim+
m4SwjoAUuORSQF+Rr9EFKUwnOkwyBmc6tmZ707nWktKkkNYjYPHvrRD9k1dpEp6yMPLTCqToWavk
HFr9OP9AVzZ6taq++l5kjPiiigdtECfS8AjP1osXFcNdYyT+Nid1DRNpa7uUWTX4mQRerjcybV6H
8btmAxCJ7ak4Ls6wQMjjuopLTbSbuTLWDe1g8gPUIC+zlTQvTr92R36nfbE0bwyXKC13yVDBq+z7
7m70xXgzgpSuAB/ZOMwWLupyaO88v7+d3jqd/12Eq+2UdtWaFmY0gfBevoJpurXTXsMfxCsCKHK/
uiTPN2khPhC4fWOH/bX0V/Vljso6zWQxnuU0/aS+f3YWff4g+L15LrHOZWPRMmGO8ff2qt3K8zB2
ms6abjPuTU62VzxqK1Jz3h2oyG/vf8c3AjzK2dTodCqEoV+3xhFH7mYYYuMZmj05U0Svtd9YwFra
DYwBXAjff9wbUUAZHTJtVNrS+vV9IqXepobVrPd6A/J/widwJyMdwiVyi4f3H/XGWilzKFWL+oie
X7dfGvBiha3J8dx2hnjKtBQ5mTwzP1itN2K1r2PoRSpDc9/0rnZEbWpGHfdoAnaIcl9aAAU7UCPl
T0R1zKMv/ezX+29lWP/GUdSscafjUqZ3fN14F30P/MBN+jPjrhZsiYXkmA1GYroXmo5wkAc2J2qA
yHbfVlM7UUpuGIqcNM0J3/8l/ywlZTc9FmbXWH96/9yPACMBMuuDc1+KRD+VdiyezdTwdkhMrh85
Cv0TctWzfJh/f6Z7nIq/z0RltNS6eemeR5lcsOLAp42ZfyaBVJm1hxrf3DxXCxLio8k+ZoD9v7pJ
OexVsp8/1rIGcmNXy0znJEvpH5vnufWX+xXU604WWvbj/U9qmNeLqx6D6wvdWMulyr6Oan4Nd7dP
nfOoJRMlUPx7Wvv9CFjdpOs8mRieuMY8hnE5HXK/1MJeo0KVE5y993/JP4fH1JmVgflmXzMHvPZy
q30YKnMRJRd/ST+Naf/QCvODRTWvjg5ap5TbTP5YWcOksXD1TT2UllxawdbT0kv9ZgTn8t03uiGH
maM1ADyMsXmd9c46xM2idMhADq5OeRM59nzRpAXTxDe7+WQNeXfbOlO+L1c6FOgexLTZIADdFlLL
z6ObtpcsbqhS0j65schPfjgeFiuIwdXGQ1522v79b4dF5PUykrliSOCrA0r79zr0ANSkrou0/s6I
jKei0w5phvrfOgCH1RZoAcgg3/mm3GS6u9EcWu8a+uFNFr2mQ3difnJByAxV62rYLa5xMYYRXUvj
3oFyhc2wNMxvbQcgp5DmbV11KUDIhHwYokf/OUmQEnHyfVd7X1au7Tlrz3aJD7o73qVr9Lgsn7oE
5BRdQHMaXpKk/WF7y9Yd2W2i3k05UG/kvAdLPi5O+VSJ+rbTo60lHSXT0LnTfTakVagkzOlfOkpL
CiBmYzw4S7ZDlvrBaOPTCMkT6UO8nm+MKg5S3j13kcdEadvNnYfMdKBO8HuMGZWRn/6c7o06WdAj
p+rPk/2SRj8GHcw6CnFOb914AqmDpIeC6YMlApW4Uu6JCqKR9tNdH8YopqWdHNrIRhMS+bAhgl7x
yUSvHIIW013j82Tar3qWqoR9kwoDCSvnYQTmHKWakjmKDPyO2vYEB1hRvgoHlzLPLbcO3ODIsfau
qwCa0DW7bZdg5r18MiZ0yLQMthZIbjdKP1ci3rvpsuOjAhpytw0fOR/BpOmQeyP56K/9cSgNBGwA
GtnOTaNJ8I6fnbX5JM3iJqrNICEx6/lkOkK5M29o2JIZkP9UQWVY2stkWZAegZx561cbVsCmz4zP
ff9LatWBQmXfF9XOsX7K0ZqUDBdGobCOl89VBEG+gy5Tapsq6Z5bFGJX1wtFBp+KRUnZhsD1As3I
t5D76Ey0oY/a48aP3FNql4c4WdEji74OCST+LB/x+IJabLa7yEpu9BZyF+5zjwB6HspBHuMyOseF
EawI9lXlhQ8fDFEXmvVXHy7W2usvZl0wbKu937jyQDatvjRSKRI5G1vWZB6OeQfz995Y6YvErv0z
md2dXmVPtEPjjSsZ+9bGERrsblEIYUF/tmv3GkQ3p5svvRifV6pta54OU+QglOC8JIV7B9ro3hfr
o9Yr44VxK7wFhtrw4rT2ZWoimBPtq00fV9d79EDwY3M9OMhksLASux6eCMwSw++PIm2ejMgLZpP5
TQsAhMdOLZM/eaeTBWe90qaQp5okWmuruzrrftvyz3+RiQ7OgXkDu3fnFNrBz024NHwJHar35v9x
dl67lSPLtv0iAnRJ87q805K3L4SkKtGTyaRL8uvPYJ+X3dUXu3Eu0A2hqiQtR2ZGRsw5prL9j17F
4CerkIWQTofPFm4YDt6k5Jr73jVKimox3r2znCL8zw75eJkJvsEGA0Zdi5XfTDvXNn+58IOUjVt0
Ymtc2GW6szZF5KIVNctdsIyFZgAY1q0O4sPgNLdzUD1Fln/JjOQqrQmBLAZNMwHGOXFVxNYaXdQa
7wK+a35HS4pf690jKASS3T7JADoNbwYhJLc1PxhYcDRZsXuVrrtmWPU03Tyc+FFn/YVc4E3dxBLe
j38MpH9BxYv8UyBQ5EDYDNyEySn1221TeIfKxcmRgCxX+mr3iVg7if223PWmYxx8iz2wxxrZf4hF
Vu7djFm6F7Xj7V36iQA69KOKskNleOD4vJduAJnYNM89p26muiUy5QCehJLmxlT2u4eyNpPTtk4i
YniQaYfL2mbQ/+0ZoelGIjmXLe5fgZBb5z06V8/b50mPjzwUX3VlgVVgrO05px5Qv8Z8VtpELfTx
evbAwBv+JS5QInkFejSts6sXKvjseu11ab/JCxMEUSbN1RBZd1E3r0WF06u1xecMT8DEywOQlm6e
21LhuKH85YVts4lFjdJ5at4SH5Hisk6VbXYQdbYt4uZMoQEzA19eYB6pVADDlfLYSXVsO/SdTllR
6JfyUqrhOLOD0ilMZxbY5rOoEu7v3Pgd5+En84m3VtdfcGjuVG8+N9K77WzEx2FN+18YECMMFwP7
6DLwTubpKcbItxrENCwfOeXoKPJzaM7GOgTIeNL+OKJbqsr6PAjh7THRcsdpr2zxsUQeTB1u3k64
zpOZOWJj1lXGasmlz6LTyR3RHv3GoAPXusFjXAPoS4xgfssshYJ+Cp0gXzHyN+lMdUH5U9dNcSap
I31yU1imvcA9ZLYyRs3qS+KNTQGigAtDYcUZsmf2tX7bjULCxI6Cc0539sJDDBvbEeoiFAwlHwSC
onNu6nhvdWbz4hZNduMbxryZQfSdRhq5z17ejr9q8lOtVSry/MSZI0KFXGrO2hX2O4B8kIRrTDCF
mPtP9Er6YLiO3jlDP52TCNINKC+wqlpD2emS/GkebBIzp1gn0NXq51FhXc9bl7ZyavyY2rfpUFmG
RfCo6S1WW2960IkZnKfUCYFymv4hG2Js6YNwEbP2jTwnmkVzlHXzisZZPtTbrInMfTag4g7UXH7T
v0nx9Fn7kItxTLF66fyMj+YKk5ShVTM9Ur6COK1TgiXDcTe18qrt8G6ssjW32Ek29nmw4MeQD7qZ
bHffifaah+1vwx+RZJtYZSzL/pFB/9KGMDkrm4hI00pOynO/0H+xDVlMfnTwU2UMYthz8yoDY1sc
PUvd9wtrFwn7ulmSYwNvE1XuJ41EQpzDRyOGU4LiCssyEqS0HDB9Aj0C+n+0FUaDrngoZB1sDT/9
6hzYWEnWv7saGEtaor+dxvm2X1xgRHg8pGkCtSdXH8gn4C7XtzVJLqvaGbGgMZxc9SGc9Br5Wpek
+3kmOQRb/UseeqeCvXIaxrVW4KDQCR7LRJ8ZC24UpAZiseK7apB3vNrDiOXbsNu7eI6eLX/2zq0R
wj2f04MV1wZI6ehJ9QE2ia4oEO2YxsaSAXXa0oCvtlMld0ZPd2hsTeMSQnDvtHVpUvseS9kqZ3Fh
T9jq2AUuSwG67PO6dNeYxLZdo7Ylx+9SahBPtU/X2t1nHcweCfl1MvbtWO9mZyqQsUM1mkhdKHgt
OSb/iMg5dPxZXz87c0nTSG/jmNsV8d40hq9hfIt8PFmltOat1t8WLjSg5TfOpXpToP2wiu1N197W
U0mlI/Z+GO2Wv6ddsJQu5TQch7iDMvQum36tcndLlMUnacFYOYOlQpsXQmVPUKpfM1WPho8UxNfy
8dZBhJCnPQxBvY+H34DpzpNIjzJ9Woqxlt3I6Kt92+n9YMIF6eKbQeVgr9IV+jV+1VjdKRMPbIYX
1wj2Zk2tMwbqdfbFKrd/lzKBAw+ZySPlTtEiLXr1E43hHh31b7+Cxu0Mdzy/pa4fbWMjJFDw7tXg
O8owXdsxSGq2udpyFwY87J37gYnNUo1U/W+TYVoeok0HwIxYn1IzxNtJH8Y0G1p09Un64T1z7p1j
vFASbKqm3trCfbEn9jur/nFrfcdk724pilJjPkcjUIDuaI8fvUtyO65NmgLZSrA+Mnoik83fOfxo
oYGig3FwSuwbPuEATDlRbZXRuXEbsKfeTwXL3p/bDX6ilfRHXFuwCJL2JdPuzhoYc3jIxOuFCDXv
8rZ7wgp5DoL2q5nUextXhxbrzFg/FR2SDFxoe+xW5OwG51A5nIQuS5kvjewrNxlHYc/wgYMAOVIc
E9ihXWAKEfwPZzW3wBN9ZxuO4qBl/ygGsThOo7A8CmvcazE/2kLdGiEGOAelM2+6ZsTCMXIReG3b
9l4mlBYj7ntKR2HWG2wdnBbDejXMwaM22vM8sYP18W9ctdjSZ5uwCmy5Y5/feg0ORJbvFIuXHhOK
CZwdXXcs+jRcCVljjpH2dgzKvT/Om9QQq8LzrvHcgXSBHo8RdCmJaKPsp/zTiry9b3BpQmeW0SYJ
nJ0RAcEhEsfAoJeULDLe8OMOM9CyaGs42LoDTd3XVfdF/B7UCNi5ZggXPpuWvi5Hv5gqKqVydahV
VhlXERaQA1X7MEPGZitaTpld3N2akzpV5rQrcFEXTXdaTqGpMew1mWWYh2/DGsoUS6vklnBZh9GQ
byp7wbmn164qDsVgP9WWvk9gXK/GWd9OnvHrX47Pfz880xb4q1tHJYY1QgTOHz2QNh9FLAZHPQKr
sqp54wbqDjxO1CYrHymoxOBS4Sj+7w/6Rzt5eVDHMV3PI63Eov3yx4NGCWGB3Tiox8pIjY1To82A
nBaP5T6fjQcPgD7LtvMvTZY/e3nLowpORotIhhgfdGK8Ff8xSeiMBLGrH/31UoWHIVX0z1N0cBkt
eEdec2dwUDMxj3lHiddXyen/1sP7xxNYWjT/8QSyejaHNknbR9WInrm7BP+eP44df/jv7+8fbeZ/
PNAfvR6n9KU2Fa+0zE51vrADOXYiriyLcSX7GzNzt3X9b3roP8eI//uodNAhONhWgHDl7y+vVHZV
zKCLHnMUQPDExMqqOZMnJQuJeZmaUwVOteOvc7pt/x8veFFWYhJY2vh/vGAfjECJ1Ec9JuHeCfv1
BPiok/mlrC+11101fxS6+JeP8//5LgualIwrXS6oP15v2KdxVtT/+6AZMoSoLz6qwVjjY6sSZ+tG
6YdVtf+iIv1nG4/gTWtpXDIQ4y7645VWKoXBQ0T5E+r75GtyrOoooLUcUT16MCQb2GP/p7eW5UE4
tsPD+YQr0pNd3oX/uGhHckSdFoM05RgBcGnQfeFrzx46PXPESmql0M8Uxc5tqBB6vJH/8iYvr+dv
g8zl4yRIhHkJzho0Q39/eLtJNUwKY7jxp+TTB9sbm91voGGoh8fi2hXTvyWK/eNT9ckwRpEuMC6Q
DeX98QZ7i1yqbsb8CX/wPmfDHbrpbjBPfdvfu6bel/bPEPzLtPafj+nyoTLd5j+sWH/2f424sggP
6oJH04/WpvoOanjbNR0YgXVb48qmSTga/xLY/Kd+nM30749q//2tzaVXmR2Ht8cGtU/HetAjx6qh
/b044LD86NrQu0l+BrIAXYmJvX2wUvupGfW/fMT/XDj+eCJ/3EilT7ZxHsFizEcapTFV+smBRWO7
DwIeR1edjBD1cP/+3y/sZZP5jyuL5cqiaewFNmM4Fq0/J39zGjeZQBNOHaPpU0CFiU5DkMe/c9ca
n/77Y/3zriVxFTOay43E/fTnGAmMUELCQWg+2rED+ISk8JUOM49sjCCHhYYU678/Hp6zP7rivDwb
awBScDx9JiK7P/ZYUwydOwrPeVQkRs2+dQ07uNvFSHsnX5XkIG0azolsC/LV64tXMg8PUd6cwhaQ
rSGyXU6CwfIXMuIZxkx+saGOtc/ZMPq14K6YU5G3GO/NmM4Trv+jIX2kz9bFkN45LOuThX3bAGdW
+eOpSKCFVdiEtU7eYye8Xf7B0i4cchO0nthGmT5w9L+GIv2hZ/9X+yrxkp1srXUSgVuegvQyRuWx
AwcTzxyE/aXlDfqc2rEyvrxePqU6zSAX6+1oVunOU/ONKwEI185TibJp1U3ZvZMDtbfezfJ7Igix
GIeLmcljmprmyhfM8vxfNOZ+wJdcarIsiYi++h7qIn460XAKdfjgQQYJZX6IZAoRnTcxIGjGJZ7D
V2vb+SDR8iZxum02m6ei/FwoaJHjb6V+t5j3esCGSYEBCQjnoE7WNMuOpvVDCg4N1vBgdTOhnynq
R/exZglIUwuIvHrBvbtt5WeJGqG33EM3wPYP/J3M26fCqc4d/OlVXJa39dhsO56HPz/HufFsB/GN
BW8uL8pdSzkFj35GU1ShJV7n2Sm1a3MD4Zz2unmV3eOct2tGKZsuFvHe4GjHjacSdaNsWDOt3VzM
is+LZ2/19GmVsdLU4Tz7EMjILqyC6CwUTmCDw7uXQEgmOanrn2Isj8KC+UYrnqD2ee0U7mLcgLmV
74aQI1KI/eKvd7+awMUlcsvK0/pyRyYPk4iQ/ZSKOUqH2yyFkAEYK2gWoJnRrTmincZhOmPluJl1
dw459reBvcm194Fm/+RY38BG1+WI3MPyt4kqd2nZAyzmCA4Q3bXb7dgYVzkVZFhnJiIRJJW5ffLa
7rnT6jmddQE9lN5lVnkQbwIb3B2n6YZbYhTmpgpDgKz9nj7vDmhHDmUSABKUuTt7eljeJR9wY1+F
r0scDU+mqMEhyfjbBXm+ytvhrQNlUgXuDiKtvQ6i46Toc0Bh/jHow23GwUgPUyP9O79v2nuiLKif
ej9QN37pvI5z2xAFwFtLt3s75uGhnquTPebPgTO6d0OhmkubhSF6Lmgvo2i+FqoC0LsqP2H5jU6i
FcNr0kECUil+52GMzJchDksQ+JE55Y+O2ahzPQfRg2G4wWYkrO7VHSS6y6yHF9FOzrYnCg2lXcYU
iakGXD3TeMuLFOBPYQ/bOnWcbTKq6a5EZShXbmGYD8Rq682QoEA1vJiuVoMa9MacmHzvkXoAQsu4
eJKN0P7w5C1JM2Xm8Oiumflv1eAzM1GVhqYEKefZGwlr7VKT90A6c3g0hW5II1bOJfBrPnQi8Uz0
P8InliWcg2fl2cxmUtnm5yknsNaT7qGh9QQPInp04nY1ywGOG9WpMoGFl4oJmUBaAw8SiEdvqZMK
s0e8RKc4ia9NQz6W9LNv35b1AZf9L6Sjr65R7iuZn2xi3Zrc3ho93arY7pjgCPTjS3teK/+ht/L3
OgyvM8Hi67SzXwPtVRduei5AE7QEbqSNX9vwtYuFykk83I6Y84OIrlXsMOowV+NYrNv+yQNJpYZp
J8BaGIKA4OUGLaiOrIdMe5++Vaz5+QpVG18K4SLu1SAtIKgzwOIfi768A0lwcdUpHh8qI3yFA/Ym
5+yWcQ7TpN957+z5R9OtbrucgBKbkKnYWLm86ZyZKhqjDaolN35Rg1gZsDYWVr1I+12j3x11sgz/
1siIYERZJ92Tqf9Khkim/ruv9W+7dlLAPZ4gMca4a4oBcDUCJkZ2CUf1mJDlhXKdBM/YNWqhfxHG
/C68jqv7qSgabo5dzHm1r/T3kEkoDPbC1bE2nbxdXiISA+wGDyViDMeX34gK1xRyte7ujOY7b/w7
XhfvRm+eRjIgQMya0UNYVvvlsWdL7e1Yhxv0genySiO1qG/bdQ2wr3EfVJWexBhRAosSKPiUwMAu
G4791YlnRQWTTvI5DtqDz/Szau1s16LZQCZ3KqU9nGTss8yfLOt7altiZ7pm4TNSZwFiHooNFLid
U8wHwTXHjwRwI1d8u8iZRPJ1GYUtv4lKTZ1mwqIQ5b77ZXHkj4lVpQ98T+Sb+Tom8KqmxeYNIV0m
IKN14fOXBF+ASaGndqI7f+CHqryAvekh/O32/CrbVY80tHKj6dGInwYl9nyxu3E3Wv3Kmh6W7yXf
fXkuaNBf+Me4kUf+1Lflh+3Q5YCTJPSZN7ivkqcsSDbLIzMrX1ew1WGmrPlmObvLM01S85Yv8Rjb
G56LqbP3ZvzKKb/54rTRvqhooE6U/L0Jddhm2KWtFyMjmLKOt0arYK0FbwGtISVDOHHOrnGMrS+a
5TEI27jwxRjUF0L2oztn5p1UVtJAa5LRHajogPkfh6hA7ssuPadiRiCv7bOMhpe4tD5F74KQFuWl
rzGtpHRlI0jWFkWU1QN80bMN8lMCIRvjz6IJOxhts7Oxe7RdhZGfzEykYEMWgTy56as06r7pd2bQ
Qtu1QYqjl8/vAzvxKg5ZQS1BuzCYHxFxRDdeIyCQTtPc7nXZ3DZpjExjaHssdZwQYbMVJXezr+3t
zMFr1bCPr/04OfUubMCwmHgfGkHBZhT5frCV5zBdzY0zw7Tq5BrTMJFNklbNughcbfNpdfWmEfWU
wr5h4JVOLoCMEuvmoKNrFprqQaeG++RBrVmHqOlWKX+3zvr2Pg3g4GZucXVF+1Wm6WfFXHZt26DP
dJd/lvb0jhDNX42SUJ+xjIhxi+3nolpQXXq8RZhTfaRh/hpMht5jqJGrWgdgbuPRX8vcrsFvYsLx
BpPYWIfmKhGc/XHyU2tfhQ7Ti4FV3RJVtMvTCeluCWiPHRYsdp7oRysRuHpKhdcozsf5qVH6PUjd
J3xmIMR6yziH1EyE2GgWeTdpPtCY/DLc6mu00i/KjegjCGVHkLXjlNMWlBUx7qEyCABAvw6JjJyT
jfMX76kwXnMfG0vlzcamqJXJ9HdQb3UbvrdtEbz1EYgmz4ypKD1Gu+BsupuA1FOTZvixFkz61gXY
s7tI290ZN3d2clXygoSFhqMhn8u0tDcQwezL2IZkTZvLsMZEq+Nms/+uxtg/DxWUoL3ME+c2C+R4
5kQPhtwysV/EpnOcHKN/sUx5YWIzvuGxCD8b0ZME5WXCOwbMlw6F4SRb34a+ZDPaaO2IZcIRcCdB
EPONgwAqu87iGM6wDTFxbSXsy25vtcSmKvDtrk+bYOWKPgH/C+RvrX1Bdzm2aBEkTYVnoBvSXTWU
OV3S3kKa3MUpDZvC9pM7VmZSxGo70h/EPWogKOzS+woSws5ttb6J48LD+mFb6pLNhC6KYmZ6nA/J
S5hl8M2MlClgh0A89pV8lYEaboZmFhtsX83vvsxmTQcMSBSlVk8GFH1inzSegoovh2le3aRO1r/W
uDq9tR2q9DvJpuJgDE12Bqb+OY7Jj9UEv2qbOTbjq+Y1msugW6UtV4BNV/pXWrQUjI7XRGw9IgL+
ZQCvSmZIC2Ok90XZ+l88H1gIgwAYnS9qXxvMUQPBa+WWYHbmKjfB8M8+45IyCTg7deY98ccVA/is
64E9+mR0Jj77UCbWs5WyN2E/JSs5ZQzIydK1mRzLDuJ+zJCs8TtGdyERQwOrVBR2yBc78iAZP5+D
ZXxlTbtgETLaDeipoQSoGAbKJIzAwJ6iIMEg7mEeiFpjX5vDXi3RWI1p4GNy1yiZ9mNHoqagOLLL
1SSmJVyNqZUCDVMPB4Sia8dpSebrScOozyCRzkOt1qWad0lOtBjsVfBk/TXpnOR3CG5XwqN2GEL0
Qc6uT1aZAJdreXBbC8Hc2wZaWlb9Si7WsLwqzzCP7ovICvkm68Ors6/IWQw+3rghjPnLi0dUQMN1
bMJDVxcLoXLvB9VzJXu6OP4V3yBiDQMqslFf5yD5agBHkRaVPeoQJ5bqwq+WwKusKj+gdOz5/Skj
VncGkjtIFhtD2hp3jXtJAusNcAMTawpXBsxoBbaZwBg5z0+yFqCGo2PMnyEUrOGgrQdnfqn8Yuug
gloQlEVh3I9jfXCL4FgxGw3IV44bgYOZAbiqpUnylQ+6K2INJRRhbRcjMwOfecXQfknlBCurmzZd
A0HPZcC2vE6q+X3a5t8E/FwwuR1JAS/Wjp7Sve+0w4WPg4GlCKCyj+HVc5IIYGp3XJ5cCOe0TzQi
V2IVooPfy+mtDoYfLySW2cjd+rNkz1z5ypzA4jk7CYx+hdadfIWRiwCsvw0U0/wL70dhE9fY2fB/
tYyycrO4LWPAn56zhro5MNfyHfhrdsJ0tgKb7YzCfTSm9FV4w8OMJGQVO12NF4sp/BcvetySnLmv
5/JpsKC/F/qyuHOIVjiWABYTnDVrszWe45LT4tAMgImiAXmUH4p55eQw5LLfUxe+GmbUDqC+5CC2
xgCAtzPnPQoKxOyujYm2ZAqkhmszcvtkxGIVgba+s6lK8FDnsDPaX8uk3mH3g+p2MCEIK0OfoiK+
Gj1oW5A7bmA/m/O4rxEkObO6N33/KQ1RWyTN09Au6RPsta3/Q9byjUBPtMQ9y1BOq1n9JQ67dbz5
zhUNBV18yKERI8a45ElNoQhKr2DqJ+W1Msvn1FG/ZtExXpIzMr/pkkfjMZnLo1v7J4UFN0ygh80m
o1gGW9umC5juDpChQyDu9SZKAhKq0w8kvHozcasRrm6ZaxrBcO8aFjc9yb0MnE8n7pJNygDjdp7L
aFc0KjnaGTCnambq12TNDhIK8HvgofixkfxEwHzX84g0xSKCoo/Ln55kpn0043qb7Mre4rzOgTBA
0O6quNs6SWAcszLf5Vm+yMHGAyqNW7d0p5s2CjOWBnPnNCLaFGMKJc/m7I43dVvyjPJFnSlSnG5T
7u5a1b8xK32CwdczutLtKZZEicnK3UllE2s5PkQlJGZv7IrTaBAroOVrWrgW3NHefk4aWP7ZHFnb
sWbia5MkBFpfXZCT0nVQlTx4ZiF3qMKROhFEQhQ7B1vJWovB3xVENSY7epk7H0ZxZ7PtzEgPyRNh
Xl2seoUQpW84hDVdg44BflGJRCdzDMaIcrK22FE5HlqHxLPvaf4SAqvzS7wII2KrORJysUFJDBaY
2XDTZxsmZVcn8fbsXlglm6kj29Cvd6aPKc8zCWfVc9dslRjuWms4ZdVyXEa2sowS1xGSqWFqvlNl
vod4kpJu2T0D95L6+rGvi6NKo3ZVJu3FL1N3xQKyDphqVHB1itQ7udK7psn0yyvqNx8Sdu6M55m8
Ztkmb7Xq6f3Y5AMu98wIGXw99+LR7cROt8WLEclz0NkByc/Bt81Ag8YB715bZddwcLZDF93WVfna
ZfHzmMifPiuj56hqLKKBWQCnnkWaVRDIamPAricxjmQ+jnrOyoJ05xPqPgK+aojExLr9MTGkzi2X
JOyAVlw3nppcUaxkzj60AB3SH75xyWOg6LyEXtqsQY6WI163gboyz9EW9NdURV+qTS4YO94mxSh3
8REOMUwxnr/vx4TQZaQFwP3s2jMlwE2TLP1z8MrSAkBkp/fGXGMpl0/Lex6kJLH45CiivBM+7fZB
vNRDiIgWBGFUHYGEbUtu5ikx2D3RHqXZ41w2e7TZX3MF6Y+u4IbRN78EPKQJPdwVv0ceffmBGLMq
MrfHJnVeZi86zP5Ad1Lvyp5cyQlEL7+455nb2BfLiXeeUg73/a2Oxw971Jxeu0tuvmjPO6jkNZcW
WgysrBzyTSIuR4bqKKBR7SXppalvYuwXOqalSK4vjlv7xhq6c2KBcnETNGCT45/60H3qnepBT8aR
NvVVIrlNfRMilDoHpvWUFvO1jSk+lkuwWSog9lfEwlftufDlxbGYKJIiiEVzu1s+25IcjYBVK5hQ
LYg5Q3ZaVq+W6rc2a2iElLQkEiJN6tu4du5AGR56wwRl2aGqNO877W8nh3bf8kksnwrP7xBOwTmL
068+1Y9V2xJ/7dv7geudfN437X61HcAcPWf1dpxhXE5jevAmtES28eH2xmmuVcVUHzWA3ayn2Lqf
jRHHZgnikOQVGgsdjRECB/ze35dBTqqSjXiAs0s1U1ZrcOdMAnzovigB+6bYKZ3fpXxmfWU/Znbz
DW0O9ZqhPk1FdWkZ+dar5NWJZbHudXCHmAr1Yn3TxP97bYH7JubSGrcGgOJIRtvIn48o1vKNB3JB
VIiwwlgdYgexvkutx3wY9UWBliIoSViwag6l1kTyO6CchJ/ql/AZyn20UcyjcP6CqXYGvqe3T/5g
3fSpeW8YtHAHEQVoXeRZlf532lUGtka4sOG90jhIQj3tPZFdunI82EO+nbqcILgKRq25pnh/qtEl
ZxFSizz46sHVyJFwXjvmWpoqFJkIiiJOuNG6dKpNYkGh5raq0mbf2Pk9AeQUmzSj9Q/ZkvdxCPRG
2bTjrG/HIHqHtEmPvN0ou8ftRYgkyctBs/dYtUdMHbDRLxHvlR8UrCmd3sJ3XouG/Gljeu4scRWz
9a4Yj7VGfZ4WYu3yXGYTSwNxsw5NwCjQ79K4F1yeKVAtoBB+smaWMPbpuSjZQQcgt3tmpeVxwT1u
6KyKU2MxKoZb3W6VjTIcifI7V+gbsq55zS2o3GYzcxERFHgPdHmddyFtqKjldXjmU0isA/1o+eRy
4ZcTFHO2x5FOy6KaiUimiNDeN2RoNQaNSjKHpRoPivq5rKZ0NQ3exsBC6c7RjzCcdQO6Y+w+mqW+
jkA1z942K/k4UnXlRLaa7PJiZfk5DYJTEbdXC+5xb5S3VhFekkHvaZl9paFFP52TZWF+5gxiVhBx
L7PWl7bARg3xQ3IHjpKc9cTdtz3XEhBTRI9kN/r0mXde/isJ0dGbtcdukJ8EhkikWHnFhUEqQO9D
LS+rY44ee2lD2Y3/XmbLWUIUX3NCypgYDrEqKUCMbaTL25l23aopgDvUDJfy30Y8PEZ9/uHwHEOv
PkYpy0scHMsiPyEYeAy98RxZ3DVi0u2GbXNda5BRLnfc8ozByG5EFm7cVNzVKaFEQ7szyMwoUaVV
Tn+FmXzuOKd7CC4VSr5RJAcaSOu2IjE5CWhIhOkY7HwX772vCfCAfw1SfqgoMDOqY0vH29QOlxX3
4HQUQnF8S6Of0IIeXlc96PVkCuZF5ovFflO7ZC1UDDh65IytKXZ0fl6WCxE/MStPxKBsvMmj7CjH
6KYn4cXK0h8EfU9FNB177W56OusrT9WbVnoPomn2oWftatkcSrO8yBjmKFkXFc1NN7f2vT0fLXfe
hIV/IhsQRXHp3KQ5s6aZuIEpnB/z6qVmHJN0NCNNJKumkC8uRRcKLQPddnmqEZAPTfkQhzB9E/Eu
I5SEeUMqbJFSb3hIapn6tvlNrYqAN9v45XjZJhjsQzA6N858P7XdY5Z7p7ALdxiOfvp8fhNTdGb5
tjGnmDso3WeKzIumTbBcZlVufNaj9b28kFS4uJHG75IybG7VhRz7lZm8poFmqMw64DOqy9qjzqqD
NpoTZ5xNZsl7ag96H7XcJg1tgsxKdnRqDyVRSRQGiMx6FGLD+yzUnj2SwBU69gmLmWiM3Tx0L5g1
cC7gfolZvj1Zf1gt72WT98dcVT9S6R/V0Bcy3v2USX/ROFc9yF3ikUKs4juMaWsEqrvEYaOJ8yez
58TgyvY2aI1HPVYHNpuDOVXI2HwiOZU5bl2v+1iCqKfOwqJjsmhy7vw9IBNfIjpksBxpfQRAAc9F
j84z8bkG01HG/lF37liqljUkYqrby5EOnZFtmyze44dBcgdUpAzLl1aObPaYhqKRD5A377FvMvJn
YIi3TU2neqTRmt4xk0UYGrovQHfYku1TLzruNPE0sqlaZvqtwGatoG9A0+6i13nhKngyDlhprL/k
dGoITt1yeOmIlF5We0/nn7GyjuMMrTmIaSZ1bk4+xFJ0Z/VjEzsppaD1GnIHs3sApDUbCOyNvXZ6
eaqLGKfJbL50nrue/fQ+HnJapQHc+bAnkJDXXk7uPcQiPEGcbMBvuBczycnP87fLOrWspv5IuFeT
B2h72M/dLoMrmxAlp7Raa4fsw3EmhbLO6vwADT8m/4dJmt26R4CvzqpQtKeNgfZuxicsCqwYftpz
1uw6Y8cbT3GDJG6rl9hYpqLDGtnSCRnXc2LWpJ8vFUVOlWSDfNt0eZhu0q5pNqJt35ZVL05Qr7fk
GQ0DZbBMiAd0uV5GXIwu7vyVQQ+DUgN/TRlhEUB2T/tYdNSGHizcuFJi7QLqRabd19ROxcVX+bms
waiEwzu5jkR+1liP+sY5LNIQ2dCSNSQu1OS3IGcCsXtgbW1VUMFhBGer+mirinK2aM6tzVo/Odo5
1inbvZDOvUGgjkkOAQxSdUyq6NaINbMsOz37Houk1aS0bYi3CAL+77wX26nkqRHjRgNRC4pFFhly
vM/WQlbnQRPDWSpHsXUjBzAMo9h05f9wdl67jSvp2r4iAgzFdCqJirZlObtPiHZ7mTlnXv1+qvfB
35YNC/sHZtCzerxcZLHCF96Qvw6oINZldXIzmCQDxgML1Rksou/Ui9z5LjEL2l7ZR1aY94mDUiK4
YhTAmz+RTieWFH4nwgShVOc6LBWO+/wpmfwblK5uKMUerAFMg5hz7ljSyhmajZEVt/JCwOhl8LQq
Z9J1MWfkTJnWPeDHUj1UtgFyGqT0VO51rpwmM/fIXa30IV25itjp/fg8wrtdR0R8IK2GEOqV1fgP
oshfjXK6425GnVAjyoTNQTCQzu61EquoKpvDyBeKHtx6NCGCRbd+Ue1E1OxRTAO0M6UbJ6GL12Ob
ECbo3SAkMLIVY4EyHYaxCApuheg2FOjgC9GezcVrGw8eCJNtTErd6pisFEDXge/7B0hV173e/UlU
JKxL9UWLsxe4p9d+SWkO5me/0uwRw8gw0hdYvj8ImPCbMVFNMkGrwE4I4OOSAjjGh9SR3wy1Ne+6
HhaHkJQRdWxfUyuH8jAPKxoCvysrYp132yoIMcWZy24fJvM+zyp6HHVXrMH3Pym6z3Epi/B0l0+q
9Xe1gETgWKoxGFBvoCMi9pBnXurDdOlSIE2p77PztCTeKkaP30gaosFe2TlVAsDKHa2pwiqc51LK
U6tzGh0dSwDmLp2YVzIAg1Ec93cyEb2mt5zelL2W70PRgajWqc1TTjVoLlyJvOTy8EeOVb25HX1I
joZG38gHudx4/dxkeHKCcC9AYM3Rpk7bcTXTFHpxAxNBDT3JTmRc1hqmoNiMnUOHyxpn5782mntr
YdlF/JhHIXGzZrBDJZJuFZlWjAKmVr4y8wXu5Na0p7JJP6yG04TwLun2QQcz5Blukt5VVBChNwXV
/WzTlQhdV922TlO/dmrU4AZHWceva//RMpR6EwcKWYWfjdtRdRHMDAd1kybpeELF0/hFYYdSpduz
45GUWUVh16Ay67/1AXCVWgH+FE/trh8VlPqzuoCY6lA+cUd8wmbMFh9iFkNOS4vaNCeVje7UrKc0
iCtBYqhH85EYaTg0dpQdnN64dcpMrFTdnu8KvSmvci1+N0xmIQ+j9GS7s+o1giL6ROBLnbN/qgeF
AnRqrajAfKC+nnDI45UIaMzezWhq4talxg9+GShsIFemsaiTcdx1RovZXTSsA02kcBr06b2IW2tr
lKk09hBm5HgRe/CEcci0j1Wc0O6Rk2jbGwq0hr/O4R4tB0UjrI6pR3VcsCsLXDf3cfFBPyK7LvBI
uXdo3UI/xJAG3Gxz18yh/ZGmdQt11W7ehrkLBRzCuVwLe8bwI+NGBtfQDB3kMhU0pL60XL1NPRhT
2WEawdP3ThgdLLXGy8Mfx3cT7VoN+95QCVeJGxi7yhrdfi3c6bkzjJietTO3h1nHEClBfHUzG3WC
2giLNCAYQ4as7+2XycgtzHT07no0Bqp0kkDjYJhIX8IO8scRY66dKYYKh0m/U04t9ikLjFwQLLFb
q9+ZObJLC9Y1fhQ2IDAaFe1jhnqrJ+jz3JkBvcvY1XwEiKV5oJM09ymHq7WM63ncR6CoThmGudhc
lSZYfNOOlnHVm/d51upvs1PmcHeCbtXwZveGjyUEZcHUr9NDNZjToe/6Vzzb8S4lju6WCmprRKRT
USX3ETXckk0LgseWPEGKklhZa6LFLWtU9Ldi1pq3JAYsu8CQG8CCreaPidn/p9mhWNMuMolHEmvV
tS6khzBqQcbW6Ma8zGP9ZxYlDRNUOtdQzixYf5TpVWWgmZrNGGqiZJUVhCS9RkSRYb69GTAC2CYY
uh8xKAZ81wfjo6bT+EC9NxkPFVSYeZGqmbVtMRMrlkylfVuodID7jmO0bNtoRXEzxDaSGvVaQxn0
FCeJUFaRPxuob9vGGEW3LDRl20wCVTpRl3d+OIvpMFCUcFdlhvePlxh+8aEMOXaatkUBgyBDIx4M
OrhrOX6zTdQbLwHgFxwIC54DiSh6IuiCekiOKQKl9iTemZQovNgoxj8qkoMLmPFPZg/m02vHqG5o
HimkF07gALsYXcTwzK5HiToE85K1DdQ4vZ53XaVk66KC4xmquPUgpInnyNhi21gm2VsOFcna6Gpk
eLZWjxQfm8QrbL/c0fwmNJO+Nm7l26emAUc6NYPxhtibi4+tEgfWItFa+txcEI3YTFbmYDIK8Xgx
FLkPS2nqAYcWDwoqlE+BoXfPGVatB6vLqpOoSGAzYWVPCp1fAAmhH96rut88VMLqvUmjhDj4OiCM
mOvyjmwarL/IUWULnOSV3Uk6nyEq4pqVVNIh4RhaV1nQZvydw2/lENRAxCbirgmwVhsdnFSUxsXg
uTTeGtjupyYfK5ViSNcQZCgEs0guZn9GHGvpnWDUsBnLON0UFHeXVTxdRRZ097RsLTpGsM5TzFSg
68R4mnEBAzd4TVz3A4kPGqAJrD5sY4rrJJnFFQyRP6rT4tFhxdg8ivhElf+/TEQBzhBduKxH0juF
oxie9OxvOdz9I3gHCffAzFop1eSgKrN7gJEEZCYcUQgE2EC/kwqnrcO/j5w6W0V1CAjLb9xfgv7g
XdhKhTqwrSuuAh/HGmSPckerF7aSqwe68pTVOahAMhJhF2LuQQs5dHTbCUjdQNtzUOhXBlEbe/lg
mmAJFNh3hZI7u1hmoAZkF0CdGkZjApAjMr6TN86iwZidN43L6qNL/ceRVeSU4Vpr9fsxAupmKZ6i
g9EC6WXGybVFCaYWGs3R5oCs0xMOzROu99mJhm5Jp6LeskLtQ4zy8UJTQ9SnkxUVo2cqYasK+UJi
oeht7OKj5gOYNcfd1M/34KpkP8O5sdWxIqpR6cxa8VWSUZtCbvEKOZE7G+6V2XZPdP4fYox3qLqS
gOfWQW3jF4sEmhYMdk55foupuif/AubuTaHqf8LBuApzxzN782APAPkySbOjqBem86GN0xujNp4G
hy1UtS9dO27ZlfTIxa7vaXmKvCDErR7s2uqopOnt3sjn5q8oPaD88u8jdB1gAPyS9q1Srmsa3dWQ
YuCHMHETAUqdLLQbwp6mI6hQLf1f+HnVGMcxU64y65G44q0tuIFd2/xQuoaQN8piL2GrDxrICWHe
BzlCG1MV60QSUe6BHqI9R7dMYnGCtrizJvMPiM/FCInUmFzUNKKtSTCRAXWiWnvLovkV+xQhdX2Q
mJtlrFCUaycUvtSnGfmiVplPEKYf0a89Rehpd+Q4WtT/7kT93kXKc9CM8yZ1MZWes+VQV3sCHFyB
O/WdQ2YbjdldVirbKp7BGNrg9yH0S1R7aEZrBZ7ZQCsuGseDHEbtECyQx19Jt2hESs2TD5TMVIW7
4IUo5785LE7cqmLbjfYv+VPOrK46A4fuXsmBdhnhCU0E2rLUK5K89xBEWfa5ckI2w3MbSq+Ze5OY
+TqeKUxV/lqk/YMiRvDXOBBnJU2QrtpzfWClHYSPbdVejW59g0MQmWbjP+Ndts+hLToKmYLD6UF5
vwhweWrqZwzcrtFP2uAMdegd99fYkfk59ltD3XEhakIRB93GoCz2ujPty3x8ktW8aCAlK8mvqqnB
J6xW1xwIy6YpPKUgw6PjIEwfEdLBOOFActDq9tk1YT2GBIyJAORsYBKopfNuTtpjXU8tTpKhvrHr
8XaWtQ/dUI9a3Hr6WL3WbvYMgFAUIalwWT7hzljSaEhemkjdJlZxY3YB21s7Bka+r+QzofiJLMeh
BeRbudbaTWjySyh3g7uDLNMX1rrvEJzJcMy0C/9ZVbV7EAAvrtYpyzEwKLHBLluUvpWuqRu4160A
r9FjpTYk2JD3ufMcwNBEJK59sifkHVzUqleBUI6I7lSLWZnfQgMnWX2stwMkwrbtdykeeAaEkNl0
jkPTc0Sncb8Dyvsr7Aa0GkL9KtYtsJ5Wink1O92s7Y+gJKBuM/9FNybsIK0CKVB7VfkF+ala6gtU
Wd+xoBdbLRy2NHu3ReQ/BeDq8KmZaG9ykF+LPsw2oyjTbSLaHFqldSxa66Yw3SuAf+6A6WFV651E
JDqhcsiriJOn3Kj0Miz/Oc2M1UzJPeCA0kxnzU96JrhCF6hontcr3GCBDaFRIDeH3WDih+YK4s+c
lg78YzCOAibrwKErXUSLTl7kOm2AaMd97gES34wxkhnJPQRLtsu8nlRgs6Gxl8tboZkbYcQ85hXJ
seSFtd6UNKumpnNtm16svaKot4oLzXMgeyfCOMwczxBdpcKFtFONswFu80ymiI4D6EwHfCryyEv0
Bu8px7ppyIV1V4BBAfoOUvGJyuLEF1MccylnQq+C66bB/Vo1HlyaHuBTk11rhgdNca/yHoIucMrB
PI5J8FxD5TXddEVAiS+Lu0FV5m7ER4hHTUnYKNSPz2bsrxV8P0fzWOjG0R7Mt46XEW1BW0VHtMp/
HhzA6mpEYI9bdEvdPaBIDzVmYdKnbYdml7u4RMDltdHqZtLkq2VNxQ31FBBgSDNhOEASTIwA4Urt
y43ZPo3OSx1B/te6bZs5a8nz9Se87JPizU/9gSSrWk+UtwxwyPIX8lYJ2H2nq+nQAZCawvxW1Y29
hgHoqnDCfehkO7I1z0Vuq7OVe/i3K+pcB2RvpYL4bgzze1OPsSY+cpfgxo3pW7hqxCvP1hbX8uFF
ryBhVHsIky/k3E3RvOvLoy4N+sLiUPUa6sngwCUgq1ZepSUwJifrSri/jEZ/bLPy99SYNyA3SWz5
ciwMppWR5AqTcGmuEmOuNAKFUlk7ANO3acTygGtRLAzVh+kR3s30uSXrmPJ/ilzO8KoW/oetquuG
bmZK9XAppyTNUN/vR1xSnUyHcz/eV8r8igHLyZiyzUAqD5KBMnDdHWPgLHg4QMVFcGvZ9Mr1NAA2
sB6VzloV8YR+rXNVK6WH4dqwnTt1G3JDpXq8sUEKIJjg77TZusO2hi+EaZfEZP/FFbNNsPjdKrSI
HVySKxdwq4EvQIUxu2RYuUnzOrE6K8g8XZR4be9e+w2RBzOOIlzhGVO+ljWB/q/9/Iy1QF38Vl3c
x+l67zI2zzg6a5UKElfyiVz3rjMtjbZ4RE2tNA66LF2xh/qo3469e4pVB4bXvAIjDikczRv+TTOk
HheuNPpQVf6UkZ5oxrxHQ3+f05DBjsFTrGTtV3gripPvQp43y+oqxVlJTrZnw6geexW9LN+Jdk7F
1Sx3cQB9ZQjDddwpa5K7DQsIbzVu69E+SD5UU4dXmEesCAYPZCY3PdFL1+hwAJx1axjbFKvegd+D
mepSji2fS/7dGGi/Ctj7FLNpMBsgNrHGzeOdz/waYbIspplqZLzir00pOy/zE1tdyWnXmUw3Cmi7
wPEfy7tAtW+tvJo9Ff7GQn6DRCTHlPMOAMR1rMe7jgUV8QKKmt4FDo2phJM85jcxrRkg77nU1u2A
qokxv0hHaJuAbuBTzeF7Gc9/zaHlTLtKutfEHVXpZpHMwxFUGeQoGrigeznuJqr10Z1lVNi2+WuL
J9V0gVdz6IGZQy4p+Q+rw00OCCFJzCebCSZ7owFNCB8ie+JGO0lBkJGXHFv+XptulYrnH+IeDY3E
eilAWhGuXWWwErIMHJxOHYCCB+Fukr0bGNKn0Qi4e94SyiPMBIIr/EDrRspV+Gm+T7Ankoee7uBo
PK6VIfydDOEOmgrAiJfKdjz5w5J03/JTAV6v4PuJQINjypFk5YGUIYuQKx/4vCT0ns/O0kjK2rD1
1CS6dTWEnn1AfBC7IAOBwRCcvdHCBMsdpPjJ2NTfbqoUUL/O2Z7ZWbIo6wzwOZ9EDCEqNeGBVHFv
J22GdBnHNuZ+ik/ED7Eese7yoYzQeygL5VDP+jMKSJ7Nwa620xZQIqVCfAryqGf6YFLzMmzz9AqQ
BlYAeE4s5gpoztwNUD+Qeunm8DEx0ts+AqerUKsZTO1W4RWGKflAZ2cTx8E+bYOJbCmZdjHiEQWF
Cy+mWrKcMuOqGM17GkHbAB6iPsX5TWcWjxWqQ4t6HF5RZfdLzkHnVAFAyxBAt8r6VPU+oEq6iAFT
bPN26BohedGLXdypNO1LsTFS6c/eBSdjhl1WR54BNyyu+w0RIxJENNT6PHvx7UosQmW4S/r8ZA7B
jcnsUxlLEAjLm2fXxjG2JOxy9cHzoe0sVTOioUYst+2L5ml255cMKkiHrTdRgX7dD8Vrhe5LSWJY
6vNzFGCpWTk0b6ymmF7NuLkvbZCKsEOpOrb1obdLtHuVTTvqj9KozPCxzmMJ49nxHjoBuiIRdDYa
JcfMHA46UQroqHc3SLaWqF5EJG6I82/rlqS6CqF0JMFjMCerWDGObt7u8AnbEHB6AnkwlPC3Vp7Q
YBohTzt+dSNjlyAAr1rTBQaBTRplN82aSl19rOFr0Ht/76f0yc/T61aPjgidrjUreEiVbjdEQG8y
Hx03RdGvpbqXlLcRJTfEwKntdN267LRqjWUF5ULBFkBmXbtS2Uy0dHayiKjw67Kpu42nbtq17ZDD
pUvLVWsNGym6NySc1jE6bEgqmXS2qfMsEqWpFnGKlfIwAMFB6OrFzLnKBWXIFvbjAAypt0Be58ED
unv3ej4A1k2QPOy0Nt+QD1XLOdNQvRLOVVRS+ckr9T6F++cMqK/bFpagWdpJXIm/LNxkF5r2M+zK
Q9Bm6C9Np3Ik2TRlbt3R/afYqzlAbcDaDG19tOfxCo/Jpa20AFxd0AR6a3HO+VguFVF7naJoLf2Z
3SV9NS+q8+tSVbcNVsocM9fkP+tUVVqwUd2tIVAcpGN91WX6ban0tyXKKursUs00tllsrnTbRSSj
x/BAK9YiVHfKKHXXKGiljkc3faMguksY0es24kOyEB1npxY4tWbl15PNteNyesqlFtnpNkfZiNO0
QyqLh05Kr9TCD3tWF5X16DbFc9JoRF/9PmuTJ5HUjwVCUbST1mOSXIfReCiR/ZKGohq3Uc4nBwkL
nqt0VyQ4TzRxr6YO/kRNGKgJfTfwhXKXfpysf9qk5gVif5nbbDqrBMOccU6xDEDaL1Q3vx9i6x1p
6ZWiDtGSQv0uBDNulckmj82tayl4F+tInAnoKnoAprjRr6IYWPjPpOYvLHnifZ1KnWGr1L5s/Ywm
rgWDVfWhO93HITTCdVv9CfDCYzXcy7cKfVCAdfn/Maal2iin/q/4gXymf9QPKrosITyX4X4EuDZl
LPoACnz82kXWIQs5GyD/zN0F9va5MK1U0lANR6pKoHMMSuqMuz0OvcRez53U73C1u8p84X0paQPd
Eh9jHa75R1xmy1XnU0t++nmav3LV5eB05QRqDyaaC59f2UEOLQ0yo7sfzeBewDSJk+OQmw9dPHk/
jyT4TZ8Z+Eg5qxgOCBMDRc09GwlTEic03ba7JwRpb8kQ5kPTNhdkDr6+DpR7IVwD/XIN45ezubTc
GU9bvTcfKuqIQTs+IdgEQ59Y278wcV9f5/NI8kn+WSuFhdVKZQ3mQ9gX1Taushsl1rILVkzfvA6a
OZbOdeFoOnKqnwcJKSyaWVBCNmiGajdpym/HRP3Usjoqib2hQwf9+SN9sxjZbwY+QZRMBD4jZ1uA
esWs0jGeHqDIcDvdqbl5yNRoXZlODIhCXUZMZjItS0taOPvJM3zgC7tQfqPPC8XGZUDX2YcGPbRz
g4rAcLLBHEMKU+oatZNikSTHauYK+vlVv86t4yJ3iN8Ik2syzZ/n1hmhU1lVVT5ggQHznFYFhFDf
mIZlI7oLr/RVAsnhlYThWjg3kraczao/aRwr5E4PUO8ceLV+V21hTZEt/DLilKwsubDZvp6eckDb
QQmebqBpn+maVLT9UMMI6wc6245TAnn6BUByMQAycoIbAZ21KLY/z+fXDcGQLvub01PY7rnaPfYw
nQ9LvX7Qw/cgLp4BoQYXPtnXIXAeFMjKUDuw0bY+293VmFk0xhF/KO303ZeKjPp09399C2ycEDUC
fuDYSFadbWthzHlTi7J60EYwkyRYwaYF7fbzIF9X+OdB5HL55+xop16olZVVD+WYX81WLNa9SKGh
6Pb9zwN9N2HSaRgxeRy/QHB8HggNeQLihIGGOEyhw0UpeILh/edBvqw1NPMRV0EpB9UTqPtnG8nq
ihL8RpQ+msM9MkwEpbToKIjX6FCFzjM1IP4MkoefR/0yhy4EH1PjlHLRNcHb6/OrVW0D5srJ60e3
ajbKrO7reH6mbvXzKF8OCTy2iZNNwfFrGOLcWcXS5lTru0EDVafcK2JPgXldWNZiNi8otmtfPtXZ
SGdrooTtPer9pD1UVkk7Y6eP4BpnQbALxqDb5q2yj0CzaAVATFywgztMXhdDE338/MJymE+Hr2vy
qngLqoZG0GWfOdfkwsaeWpRIoTrP2K/c9/US+fe1DnIXtB2F15+H+2Z+Pw2nf/6KsWEFc18idlnA
5Aph1nrYhxmePqeUmVUnvnCAfF2qvB2oOQc5LXbFX5GkfzaeP1oBoKawfCwxXIum5iYAnt+3hodE
QDk/9j6XDQp9P7/j1zuVOSXTkMaZlkUyd7ZB8gYZUbut80chpUTs58j/CKqRCU0fkZdYKHjMKOWI
8s1Hbz8HNEN+Ht/+ulVMhz2KFzgkTGk19XmSC+TNJ62288cqbeATQhWHVEqhrqX0bXiapJ1oSrj0
0+iuVH1yjPdWiYqlsHt0JIRDkR1oehmUA7kMeruog651F8J72NBSQNdWs8Z3BS4GauvZohmseRdl
A/IErYAOGFAXysGjW2VKq6633xP1XRmealDokuU1qtPVoA8bHdkGIAfUbUKkZXvrRaMXaANZWWpB
QB25gHmbHyDHyXyHyLzVg49Gn+7Zm3/gQyTC2koOgxRqkRBS2X+IU6pRFCCUtNljUf7a+1DuUqg+
AY57Pr0yytSw01tfe02qDsR8Y6QbIGK/YIRQjyr/VKV/muD454l/Ybef6ZxJ12jazfAAVRcvCuN8
RSBoliOq51v3nT9tIKiil0FJYZGx4BMhLqy/s5PFMYjlLKwvXFvgD6Ofy1GZWZbNekY2WmvBe6XG
d2l6ydf+bIWdD+GenRq9YlvYBYJeg21Du5Aa8dzHu9CoLxwX349jGxzF4O9Y0Z9XMjz/IdWmLDtZ
kXrTqajFT0eUwJ9/3jBnh5J8G4FMGL427FuNuPvzKEEqRFvVUXnqBYRNE9zYW6rooAkvTdvZcfR3
ILpgxISQ7PHuOtuYcNunNjSL/ESXSgq/oI22qCb6yzhlo6O91EZUHMtLPkFnR/z/jkr0p2pknDih
nd2cWmhhsWLH+UnXX3VU4HR7B4T1OBb0ThpQymViehcmVB7j/9wqf4ckEsW0FkMPyzpfgpMChFxH
+O5EfKcR7qpwhHqtQD7Vjguc+trKvNajRHkHWNW+ACCrfgERbB9mxYrh3EtxPmcAijKk1GVtx3eO
7ghiNMWeCyQZFSIcZ/tNMcTDIo+7+Zg2Nu1kt0IIgfKpDktBt6QArL8BIJCw0ao2R4QrQslCha5w
UzXqXK/DqFf8ReNjdkELXBJUyxew2wWYsBBKyJxW2lapJDYa9gB+mZS8ETsHQAW61laxRwnhzq1R
SWflhLFx8svRdpYTjRtkyDpzW3UhrUH0dA6WGMo7QxHxLWJkOui+kJIUGr3rmJ7Sipok6Dtnsk6K
FvQfAdijFYGocuFc+Gb1mS5SloTTSCByIn1e5oVddVNZuckJ7DCgCEFHyw4mYGzOeqZ2OtnmTlbt
wPpcSNK/2cWWLOwQuNkEp+rZfagrBdpbDgByin6YRWi+D7iBb5MPWnNh5Z2rDcqV92msswCDJq4T
6E2V8kXyG5BuB3Br+8oBu9Go2pui+U+am+5QkEZkojj8vOw1+SJny96wTBu7H5PQ0RRn4bdutXHc
5TUnb6iReEUm6lNzifXQwnApYdZqXyw7mxJeN/SjR0JaXBvj0K7D2kcD8sLDnM+6rIoQnAt5F9BV
Ok+rTfINAIe6QFMqv24dytJgn0Du7lH/MgPKsAFOoWqzonewb7BTXnQjq8LSwhUdnK3aJhfCEnF+
L/FAtspJTkJMbI0F1ef1N1hRrjAD9XWWDVd5AnNj7j8as/HyIt6mTu+JXDyIocVSJ+iDRVDq2jJK
MuOmAgoXJjVWpD68h0kEG9opL4L+7O+4dJ46JbnPJ+V9CsS15vqbrFK9NM6MRVBD2mp1fKNthRNl
dGDn+X11chFvWROA/04Qqhsj81cUjUu91CFkKyO1XfrJEX0hwmG8INIQx3Mbslep/SbCyC58pu8n
5a8blkv8ff6V2qBQ8WxoRyA6b352N9Pj/XkdfDMATquEo2x8lDDP1UdhBRgF4jL99RxhzxDg6udV
vbC3P49yvtjkFWrAT+EeFarc5J+/bY1KLBWbOgfO3ugHRB6QJaeTeI1CRH9pHX3dZELoXCpEUhqr
6GwZNUPuD83oFydANVK+wMQJpqmmp//zC0m3KZ1UmlDKPFfiVfzIdQpriE+dPz4ihXR0FP1Wzdz1
z8Ocfx3mjSY5Ur8U4LDAPJ8330ioBsccV9JmE066YSz0PLlw8H83iEsdRRYEMJ89rwrMUzGCBIZK
i3zBR9AAoowm7cKLfHu5oEqK1wAQMVLozwugmhvKvRKzimn1O0YcL8RBHrIrm8IYV0XtvBh9+Yqf
8XRheZ/n0dSxOVNkJR3zesPBr/TzwPlcuBAQQv+o98ZOkCk4JliDTsqITTgRJBuUKGMpygTolimG
fBy3xwR6ys8fUj+PsuRzsPrxNNY5b78sGHQNtIIb3j2mBgj65CbpJEmB8ASL0Gxb45uRTVs9cWCI
Dlf0M7e1BUytAu5zrLNnfprn7Pw/ZAY5bWLEM/7+/dwDQ0/WZdFtI+3uwiOfOwH+fWTiXZ1TQf0a
jkbwlgP48+5xKv4A8eAxAacuRVFL9c4mHm6czF6m0oGqWncggPhjgMEp/+ie7PRPXwFfQ8dAXMiW
/qZD/96jfx+Mj0qsQNDK833+pv3oQJQuav/Y4PeCaNLGiIMVgTkD0q9cjI7LJGnLqQAQD2wiz91f
LT8pJVDR4myIqNM6kD7R8eCvI8y31avcbehtQWFCZIJ/BFbIOwZw+wvrvVQUr4eQ+PP0yoX35SWE
rslrzwSxe7YjRDm2bZtjIUVH9xDNLu5PRqLt2IwAcrIIQQv/QvfgfA/+nbZ/RpTnwD/VDhN54ooW
hX+0fLtcTAE+HiEC3vhN+XmDXbmNAP/4Owny3c9v+u24FvV7mhYcMedbEKnAATuI3j+ObXiwlPkq
gc+HZkYI16x6MPtpqzTTMbfwuf554PPETb6wTZUOFhCVQY6dzy+s9WlIazNXjo7ZVUsn6uolsqOS
GuikG2GCWPl5PP27HSPNQg2BLZrQnbOFmSLMS3KCWDdI7WTjGDlFjbD5z4cSXQoXRT0k8v9g2ezv
Wz/vANMS8Fnkq+A0oXPNgYFOZGHdizYd3hq767066OBjh5p1k2YtThq5U1+4mb/5ONzIFGpp85gq
9ajPcwTCUAsLtVOOhB+n3FeuK6BjUU0fvgBcqnXWI2kNSLru+ue5+m5cnEZ13N11k6Uh//9/FmNZ
mUGZWZFyjGrbvRVOhrSsL+KNbjfGVUmOsqqqGcB0Gg2ILqYY1f88/ncXA/e3TAdMuTzOC8Z4noHn
VkPlKPzql97Nb/1YXY2Tv5OboeccK4P4PS30Vc/RhjGf18EkyJoef8TwwoF2fgGzTmUoYWF3L7+C
drZORwtyCfBr/yiG+DVzlCslNC7cv98tTcFNqNEO5W0pz3+e73gY8QvSDP+YhNaAOq+OUCrY7JUW
JdWmcZDGRnKgWJcD9U5LSTQ0nOJoqeSa+8fJwmDbQUlclLTQwCv0KkDeHhhXp8dbffShVZS962EI
Li7sqG928N9Lk0enV/alF960fV7MhuOzg9EbrZGZgGTPZRiK9IK1wjfHsVDpfVOUlZv3HF/QwcOf
3GbmG5jGpvaDtQJ+qsEv0nUA3XXdhRf7kgv+/eaEAQJ/ZsKi8xLImNbwKCe+h1rWqFvYKyvwf1Ox
e85bvKB8Y4NQgTfn/b1ZOPsq0i9se/m5z24fQn7OKspZdCLPO8kqMgQmdRnCohiAjBh+jbAxcKSM
L6y776aVF5T/UckyzhsmMdpDWpB0wW2PCoDeOs9odV3XSvsAnvW/dlAvTOu3w1HaNAQ22yS2Z5cq
Jky1GpMd3ha5e19ChUhj69bJnF2vuP8h/3GhcvE3mTifRi4YCUrRWT3np1hXzaBk9Cm4xcGzVYrC
XBd5G2S7aGgmzx5q4LkaJnS4w8cryHEpYCO0L6mtBAcq5dZec4eOfLfH3Um30t9BBYAmDhX/WIky
3yIPCPW8naPbBoElZO7Ceu1MA4g5a0gRxY1AFCJXf0IqHN31FNC5GYzWMs1HZ4U2fLkYocYfpsZS
NkSWyHZT+9oHRaJvpizJ8M7EwT0cAmJSRHhgIczoMsNWR3RECN9TM4R/VC11jnOUFbucw/pXQMng
qjQ7G40/xUZcTU/XacwhqYwNakFO42Ju306buqEzYBHVePPgI45sdGiIt7OOE56oHhC2nJ4LO54O
HS51+0yjmmo02rQy8gotTOj5S9NNyl02CkkO4uCJxlJZ5SnsgVIggE9jAfzs0MVrNzWa9ws3g1wk
Zx+VhhBZAxkrSJjzo9I20k5z0DI8dj0Q86rdhCj7LvoORjFlEuSOvCibpXPPTqgDRqhQq8r8fiyj
/35+kG9Shk/PIQ/Hf67IKqz8UmlZzJT+/Ku2ThEcCjkZItXsVkHqSAFWS7vG1kj58/PI3xy7jCzz
Z24L/itPj39G7rA6rd1wcI6l6VcbBMpUD8YOumohBHBVUezbn8f7ZtvCsOboBd7B/ziPhRPdmRFk
giJfZj1U0hqhOpSIcNUS3aonbvp5tG+uW76rLHUDK5HN6s9vVymhGBLbUI4NJoPXUeUkeIuN6e7n
Ub45YTnzVBoGLr5RX7A6lAFR8ChH/9g7lunVSaRdGZFAJsZS4wuxzLdD0dPXwWvRjDovoNYxXD/E
f8Pbxgr2dS3pi+gCdr396+dX+iZmwyPs/42jf544twtClh7nRcEZQfpkRCdyKmC2U6vKPNqguvbz
iN9uAZslIXNnQAtn5zmmoKjB1op7DEV1O3cImWQ6quq18pLV4g4CwFUfFBfG/HY2YblyBACZISj4
/JZqmlkD8N/+NkUcyWvJXfYguQbEvNPmwi38NQqQPTiNd3OIyVyqcJ/HGtJQJZ+OU4xvOO4mfz2r
YPQzqfAOgUoUytGy+v/h7Lx6G0e6NPyLCDCHW0mWLFu2JbvtDjeEOwxzzvz1+5QH2LEoQkR/g8Vg
d3tmSlWsOnXqnDd8ybvgpjDqW8tyFo6CcnHSyQB4f9oGEzZBHoqT+emka36jIkJTpE9VHtKJyRwT
+FGvGBhmjGRzflZ73yLedPvcGY07p4wse9dGTnybFQYo4xi4qi/77XNp4HerNAM9gl7xT9d3wdSs
yCZlFehP1eYlZzp0jc5/pQV03ZT0ODh6MKWj1PjpNQZuxnDp/PApV5xd7SBtKLWvvQ2DPy5Bmsv1
HQq6O8mpvoyozV3/QZfb8t9aJtk0nfyLax8RKq0NYnd8UoxqG+XjLgqgFdTBjTmWD3EIjUctF87e
xYfiAU35yBb1Iw769FIq9CKR0tCXnwb86lI3/24iu60MwbYNg4ULcGko8eef9oTuJJ0flqn8RHms
OgSjl9+D/kNEdgxxYhoDfSH6X8RjsQf5SyYTBbkzPeSVZwTtaBYBz58EjDIG3EuPvYsjTYWFUIwm
O7Vn5Ggm+8duZNkFgB48YTec0zWsn0xVdWAkIkVyfWdc3GRiJLpnHGZDJX+YBKwiCkM/UazoSSp7
G9+eLENZAN6Vr3v73DSwkta68vn6mDPrxzXNjaYD0eGHT4NIlNiwQZv46HXqgJm2Fm35J4uFS2YK
WxGHUOCAHFCgVFQAEZ5vC2SQ6W3VVXyMzBBpRyU40Jw6aFr8FagSreJ4FznhNkc+QJG0Y1ZVuy6S
Fg7e3IcEpkMB1aZPznjnv0G3OhfhPz0+Bt2waZV3GbpE2SxE5YvTLepxnwYRf/5p/8MUQFYlYxCu
OB0ZGi/4oyjRT9SE16pN19haKg4vzWqyPYFL2KBZ1PjYmF8RO0JY1R1+Xt8jc/vy05xMUbn6NKc4
tdvSkIz4SJk0oMbZ2Qi9N7fIz6xbx1/4Shd5wscCcnfy6qOpNM1HAhIfF2B8fKxVVHY0m7JqAuhP
ohveJAi7++qDroWPY5TdXJ+lOXcUDMPkXU13BmDX5PiVXdDqrs80ixgdmDHBnSXS1PhJq3L0DbAV
wiIKro0XlcHWcWLzKW9ba4WSzD+Q2B1k3gp426XWv7iFgnFxrFGVgpRySOrCeU59SrNRhEw9NM74
axC4zQHhLRQYAXDejyluDIrXIK6oF2P8xvPE3+JPYm7QujA3aCchktOiy2T5CRE8GfynzurrNQYU
yPHq9m851tsjZhcBtM9+2PsyJRU5oAgYSZDFe0QAEJaApM0ztgBn5aQPPdBDBdEBdxA4KXmTdI4L
+62v0evnYsafIN9ojvc6DvDAVNfUN7oEoRd/JHNjhVDQYHkhvZiX3mbsNGmXOVn79foXmd13DjGd
jUAXc1r7LbWk6yJMco510uH+jGx/kur33PY7RwdqjVbd9fEu7i62Hp1M3DFlwyESTzaAISch4gt2
cIRYBv8nziXjEaWKYc9OHfeRsYjmm9txNn6nAiRMicOanF1fl5tcV73waJvlVo7VL1Y5/rk+p7n0
R7wkRHWQC+ziwQKs3u3aDtFBPtB37MCMY+X4yt7TkNhDwwlIJmZaN605hIfMjpQ/Y58lPhxmyzoU
itZsgybS96NrlXRtGnWhqzDzhWkciE6rxsmjc38eWTIJShj1mPjIY9Q/IdMy3KMSHG792ELupI8L
UH6UBa4vycyq0wxF31PRFdAq0wdjiZuThpR1eMSqXULIFMvoPnOzhbrsTFz+sOUkntB/vaiNB2Q9
lu4F0THxs1u7Hr9VZvVjkJY6QTN7lrKjQMCoAjQ9DZdZosMds+PkaLkmlZ4cmE2w74wBI5sc0Yrr
KzcTm6kCOxo1K+px2Jyefy5bakIT4k18zOryxR4B3USi7WVWX6Kge5M89WTr+YsUFwuh+QJ5Q/pA
EOBZJdIEKrmTfWJkSCsFnUuWokfOTVLm33QTUVczRKqn5Gm3GqK+36KGRdqJEJ1S2gtp5kcZ/ayu
I34Bh9S0+BEQSiZ5Uph4VqJKSXLUBvvBqYqjB2c8lizI3PYXiok/TK25Gwxvq1PyFW8/jy5ha3db
GzsXOIU3DRReJej317/I3OeHAmXrWAkTtaY1xJzMV7PVJD66YaXcSD6uCaUb5chs9NB0eYotvabE
PKfrQMdBIJ6BTF4AQHMQZ7kFx/bYqsmbhQtllSg3Dgo7hhs+uWWEoEX2pKGrT00SD/WlHG7u7AL0
IsHGsplDNdkIWIemGaIL0XF0pWodJdBlE3X0F8LS3MuWsqxM55/QTtVCxK1PGY8dxmOUFmF0VOui
uHeH0l6brRtvDRiLe6tW/XfZxdpTGf363U8ddY/+XX+PpOOwzxJ0I4Yhr99tp3A2XhvW3xW56ZY2
pEi6ph/C4jxQY6DY5siTn5h66qArrh8fdfR8kwE5GiO4TTRv0+NzqnsoxCNMurfV4n/cdTyHCDhE
UZtO3PnyNHDGMlkchgwvmRvZHFx8qVR7IymImuQeUirXd/lMqQNiHZtOtcDrAjufXJR6kuRUwd3k
iPXRFum3GztW4dwjuzzqO7VEO3tsEcXogxNW0JDJYXwt5AZzNxU1JGhXpAg8BCdTRslfV1LHS45e
1R30uHiWWlzOosz7JTvtT+QcF7oDH8nG5PvS17Pgz4FPto3payUMKwfSt+MfxzKmDs9z8YheRPkw
jLr6Akum2PGT8O7RzeJRw/HmrpETVA9dW/4Z6Vht2Mxj4fDPrAG9NAuEFMQsAUY8/+xo0LVoMvvB
EUmkGP0M2/hqJNmLJr0ZPejX699cLOh0/oBHiLckACB/JgtujnVjp4HkH9sq32Vp9NCDH4lR07s+
zExAYTpcKSYsFeY1GcbppBE6TBwehaIM9j7+xori8Ob6IHMLR1pJrY4LhDmJKP4pnKRK1kV9Qsah
IuiXR+j0QIdPXQS9o+UX6OyMPg02eYHqYRsWiF+FR1Q14YSrEOYZ5vqEZq4dIHkQQGQweWBBJzuh
zNFJg94YHEvDXDf4LYxQfXu72dNrX+j1z519ngAq5AahUEET+nzx7Np2Lb8ukCYmP1wNI6JGDY8U
Il3kGwdx5eJ8dWuDNgVpv9Zaa2GuM0nP2fhivT99PLmpAZP3VYDJ3PgQoX2XNNmeK3KTIwExyAny
Wo26QuF3oak8Py50ddJjKOTTatBgRaXdqU1wxMD6vuxpCeK1m8btXZXVmx4tEjDpBoLS7cJmnalg
6KIXQFHZBFAwrZdW2Ha4MQaRxy5HFafwdlVj36EkvK0j3D9r68kcrYX7dnaq/w2pTQoMWBaXLSaZ
wTH14w2VOHQNkLvOW+sts9S7RDbvUx5+gSV9u76NF6Y6pc6oZhaDGGeqfkhMDarTGFT3io7JsxKs
HS/GcMbeXB9ybqqCgG1BoaT4O/2qJp3PkRTbP/Z2djs0yb6pwkexi6zU3kIhvkkpQFdh8n592LkD
C7ESMB6gRljKk0OkxQP9dbQoj0pu0rctyBMxmZF3XWom6koq+mGpmCkC5zR+m6SmpAkwxiAMnR8b
8DEJ0lXE78I0H8dB/QGi/C7hwly4J+beBvgsOWLLUlG/qJrWTVcSUrmVur55d73i4AsLUOr4L1qW
3lFSfMvK4qmxlCNm2Qtfc36S/409iQ0Iw8HdzzxiU+vtDS35p0vVnx0J2PWvNzsMLRaV2oZACoik
/FMIKnLdgWrLWuZ5+qCP2bMcFBSFqoUn69xxAChD3QedeA3jq/NhYr90+CPEfeMKw2ptPAaO7qzc
PEWXzsD9HbDt+JciCx/dGe54HldkO3RxJ2N2ZNUeEuMICqNB19fpXeOpuwiZ+SiTl24SdW5L/jfW
9LhXpTx4qL4GR7msj2ApNkGIHl2UbWqEMQrEoppmeEY3+t3E2MPFjK8si4WIM3ubfZqvJn7jp0/Z
pWio1xprjBzug5op90kCddKy0Oc3IVI6UBWEOVAOBMSulK95gy3m9c00V4snBvz/kmuTTdtr/mhi
0xAckxHPBJxb/W/Ah/m7pxYrU8sEWDcuzUMOw1T47i4MP/NwIaEl+tEA43qZPlmhQINM6XU2s3gy
oJ4f3tTWiEcTSg0rLUA9hkGR/UNXdN8WQ3zqAojS13/E3IHifUcjgIDIb5kcqNQBY1kJGWv0ldYx
YmoCOLCJOgr21weai7vAtEwbJAiYgWmPVk28vs4Vmo+xlN5VtbJL8o7pRqc+1BaGmt1an8dSz7dW
nEaD70QpiUppb0rDQqbHvRcJWppVj6VX/dOBB5XBEeF6fs8NtxA9xLb5FPBprCKiQNLwETvAwU1O
cqm6IRUgFMX8yKsPjpVamyFWjYVUYW4U+Bn8DyGKvvPkywUZQu4GsJnXvA3TB3eQBjpF6T/Xv9ok
X2cqxDna6nSqEKEA6nG+kqNrIBWe1cVrYGlfS0TotNLBkQXZKP3OKLPv10ebwvvFcCoNP/5Oj1rh
wXM+XKcUpSNj8v0qmMapYd+G/TYPf+Y9ilFCmNuxNnmEkDfIJl66mMRTwF2hbtlifW4gmo5XObAN
x7UePTwhoH4h6veGJwD0wy+ozXF6UFNA7u76z56coX9/tWB/UQjk/TQ9x4XWO9hiVtkrmaq+LwdD
iH+G0S4enCUmy+QUMZRovcJ8J2BQKZ+qQqTqiNllaTovcu5hiFf/kDsLBxQ09WIkgK9Pa24sMIAQ
/aA3w2qdbjC7lNLAGRzo1GBWEx+ewHggOqx7o3i5PtTkvhXTAhCqmkBnTUUoqJ1/d1VXSjxHdeel
w1IaZzjbFbyCEm1DOTLQG47+fmpwNKmewG4iCZye0MhvPNrJtftCY+gRsvAKkfabETyYqUc/r09N
FcHmPBowkBDTgLBowhOczC2LRt+wiRUvWfGaOPoKj501XwwD7T2ukVaG1BtSzPxfMD5a5VSF37v6
Vfzv6h4H4rUqHBGzkc5VK6ghQzcsRcu5HwiDUZZp+FA9NScZsRM1mjUUqvYSOe0h0ey1HO1xv8Vz
Cy1p4ya3VJiU96b3lU7RC45GzdIPECswXSFLoZoC4Yzaw/TrKyrYpCg3tBf2B2+cWICi8lLa4Ad7
7+E571DgHJX6N7L4+IYpC8Nfnl6eH0KoC4Ud+vIXR8prtTRNNfvFhPIMHAZxQqnEKA5B/HFzfS9M
h6L9BHMJFhB3INFi2uSJq8GE74BAwThGv/i+sVwd2s7b/f0oPANAI9NUpWQmfsWnxKoqLSvJU996
cSUXFVbpyc3sdaloSzf63GwE2gn4My01IG3n4/Q0HlTKztYLoAWMzkqiMq4N0sozcMW6PqXpNSQW
jnyc8ArNB3jV5AzVkaQlg8WU4PEfMOdEaN/9UlXhP4lpHQZq/Qt7Yhr6PsaDzGHQfCdGTN+mUhk3
hTKIqdVbJI5/xd2b1rervE9+XZ/Y9M0mNCvo9nFrABCFPzLdEoYntVHZ1uZLiXnWgFd4+oB77Rbf
MNNVVxz4stWflOB0fdjL9UQwQGxAkgd4kdPGHwZmnlP5FZKlVrXx+uFBNw6ocd5gsi7p0sLHm6bZ
whEHOgb1UmqL6NRNO0aY6yQZir/qSxBFmK7l+15FG2Hb+l/4u9aeOAmR9NNo351hYZ7THOnfkdE7
IxWTKfNO8onUFcphWa++pDW6ipmC8aAcLL6mLkZRqE6LEhExZAZ5FVVtbGYCkFTo1WMbyK9Zr93a
rrfhbP5pNPW9VsIfTq4eYxdHvdDWHkfs3bPe3Q2Zu3CTThkq3J3ME7iIYMGIRuFkynpfYbM9uPkz
WCnIR+jg5ptBLlYaXZqgklfs6EL/BTgmbfaDqa7SolwZbDcZJzbZMLaei9tjk4h/ztH7Be6+GPxz
pOfHsc0VehfchtR+JufY8rKsRqsie07T+hsylCs0kF878ytivJuWro3Wuc89nhTXd/tFoKJ1ALRL
RlqQoS9Oc166+NZqSvKMHTDWgKa90Zr4pMTdwm77eLKeT48zJcTUTAEzgCZ7HhGN3ARgm0MwVyWn
/ap6WrnLw0H7RRMFz5NRxrN5VM212yIRP+ZB+dJjjLLRQ8+/G5sWB+UxHFGW1/ChJRF+JZK7N9g3
9jee45TPbWylm34I+11g5uFD76TR3pBy/z5zsR+p4Y4/O/joYBJGM9LuDW0Niia6d2XcsgMpTRC2
gp2z0J25iCQqywohEZE6AS+dkgP7ssFRWfHkk4TjdyD96XLqwV6DqFHY95seY/u//JZiPECOxEpR
CZ52n+SuTvvB6uQTj5AQzFGFcePCdpmZkkW+hooLU6KpKP780/3Z51WZKdqgnqLC/9Z15p9CVQ82
KrqabzypwdIVMDOcTYYId5VXFjjmyTU6APkluS6VE00uhEyQFazDW2zC77Tm3bS/XF++i4uNxg76
dDweeIUTIyY7VNEyOchNtTopiPpvquArqZYc+w651vb6SJdHnZfvx21NTgNtdDKtzotDJbJM3FUr
rFVoRK48/DURHMfQBLGopY82MxwURJC9aE4CWdK1849mlbKRVrARn0e9p4qVvGfOE0JYdec+1mG5
wg+Au+b6DGfCCkqenHITuoB8wYkXmgi+4rvxM0Q+swF6kWM7FYP6XdiP0wYoIV2nbiwD7xXP8Itu
I5xB0QlGb94fonUpQ99Lv1T+11T9o+Mb0rntJui3NpJhFr1HKQo3wpb4+lynDzQNEC9DAz2jTCRw
q+fLm0ksgpYG8Ysmt9irlV37QJHKwUAKBdHWkhRYUZh/dJm/lGVeZg8kKEg3wKsmxlgX4H7HHJpe
DWzsLE2aTeNqCDCoMG9wGCoG8Upskz+2sx+VYmfQCbs+bZ1pnQd0nqN09ngXWdRYpnlSmzuVW1qS
94Ihz9HySqhgS3iay10khgBFRDtUQYVzurJ1L2UjDn4vobPTx+otKvaBtUQ5uUwzFUbBupAcBXAM
+/X8+42pBGlGD93neMC8Ef8ZX39I9RRzA70zGmE95uJyBezYQTmz/hLK2fP1lbzcQKg/88wlxHEx
EufOf0DpKF3NI9h/GZI/eF3zLfH/3pTDPoieBtNeqI056uWHoxdLswW4JACZqXxJjfVkCUkOk9oc
xhDxXL+xLNhQfjjoqFN52ZNRefKuUGL9H88vpQCuoZwKnwcz+y7xWtx6OKA9jo0V/OpGVMNWeo9u
+TaKrW4rpXgblaY8ODunNwOqB5ZewjbFwMlplBb33zGGZgdjz7AH/FJH7OgVLalWnY4Xs94E3SMh
ZcA3oMi+atjXR/eU2CLrpq5Dqsy9Vpq7PC/bbS+bxpMRg3BoMzXZKSayXpVHN3tVWnr0nhWS/rtw
SqFhXQzfmAcvVi9ztrH6ag3ZTUldATn5cT2GcYtHp69Fj3RLk3XgV+ZL4ZbNW+dXpH++X7+oeAZv
jGTAIFpuqptB5QJEYb/6bUWhfycpQf41jppuy2XRr3VPKV/4nthjKlK2kmivI3iAowttQugblY2j
daGaByntrHBlqg3870rzX/Ohzl4SRx6iladJ0nawnHpvpohf5J3w11NCzfkCbdg4jSjH70cJ68nS
CNstCQjubX4SLfBBLq6Nj/uQlwmqLTyDpteG11XVUA9GdcpYeBlEN++vork1HMzhEaYDLkBD4PpJ
mFLmAQ0KLAefjpcz1bVpXa0sLAdlCrs62VplvKGjNtxLY2zj0OtS34nUcsO/Nz4VrYY6PYaeNzRJ
XHSlCvToG1N9MkbZvUnyvFvqCs0mB59+mIiGnxIf247Z6B3JgTRo0jOg67umM996rbsB4nQz5DA3
M5/vLmdrXq2HYsR10eD32WZ8Y7m49Khle2iccOEwXwavjwUDZAXbkNfNFACTSaNnWGVe0/9oFV4v
5b6UR+50uTkIy75W69NH2/SqVdy8Sv2365/rMj0TX+u/wcWifVoUJ4ae3/txfTJlrnjfvdcl3ArU
W8Q/fnnwEq+PdnHhTKY6jdORXMdZm9Qn4RGuenDDit31ES4DMTw1nRyaaCtC4yQQ67E/yFVWVs/E
nbWRnaz2m1v+VCIdv5HyVUq/Xh/uYvm4dqhTU9biiYwy3SQNTJQyQGPG757LwPqpaO2KOseTK2F4
GtOatrSFJ9jl+pFJi0IDgDFBPZ6kgYFR+UGCufOpVuTvnm8/eHa9uT6jy1MieIZkInBbBOd/MiML
5BfveF4gFDoOlYS9tWFWK+TVk7WXmD+vD3YZn+hyg81GTIFODyt5vvsCJxuwYyp5XpWFh/lYfZOp
9XvmK28ZDkK6Vx6G0N4nib6kmHaRlkDEp/rFX+BbyT4ns+xMq1PQiRxOdmR2sMeNQwOtaaXlxu/r
M7wciPNlU6ExRXUc0tf5DEdP9k2t62rxoFOMEw+6pFzIPT4qkWdpHKeK/JkGAyUv8fHOx8DeVnYG
Pa1Peh19xX9edqLHtB2f26747aTJgaeBbSbbuhfmHkMo/gYaRXuqosTZAJJf9+VPV4pvxzylMcsd
jqfzOxqWT3WfvYRtuq/99zpwD5rR3gUuscHAOTDxwCjpR7myHwdPe0pVaxuUJjbDMXyS62v4oZ8+
mSCcNYfUXPBg2ZfnEzSjwkaIoq9O8l3YJm+ur1BPQZdlhd/a97wIvtM1aldN6ddruza2uGL/TEYH
0pLrHhGU9GA6Wz/oVPyjj1K26VSoLFxdeIUiCpXA9GlCfMpxuS8K4xGjlEcLhdXVwhwm3XBxLfJQ
FDVXAJmQlSc7Di3huqgKuz55lffNqos/Rnrb+v8YrwbWpFIJyGtQwpu+LulK+MKglnIpcGPsO2PM
EwLafwrI/7UBBx1fitj/rVS5tvAUuwwvqugW/avFD/h1Ur/qAmuookGrTkPpyRs3sGFamvpCkexy
EIGrp/xAUZ1a3jR3jXPTA7eIIEVcNMZeMscUXnA53lxf74vAjEyADU2CwjrFZ+ZyvmVSLdaUgkrU
qR4GhFD5wF3m3jsIfI19cli8di6P+flwk2t0rDBJMJuxPJm1+aMuwNH11mZxlLmlQ83MFvUbOh+K
uPw+XdZd4WQdx6A8jeT+6yKWsjUyZNcXbm4mn8b46Pd9GqPU1SrEMIcxFJTRzGo0vtXlIH/vEzwA
rw91Gf0BwP03namajqqMSZprZXmKo/Qd/7U/KVKiR13ub0o1adYZdj5rXfN3rbRwjc7PEbcGBeMe
MMGTfY5FFAvcKuWpkQeIdKagHykFL5YAZM7/Msf/hlLPP5kFlbEyW5k5OpV0H3b1Phj0HcTHYGX2
w7tvWwcly76bKIkswErnToAoJFK3pBJNY+58ZC9AvMNurPKk5QKx76UtAIPBve+Blh7UxkwQiNGW
AGwX6ZdQ5/hvUGMC8MxUpTXc3C5Phhgp0LdZ27jrXK7UjYrIOxQFYQPTOu//wypTYgCFCM3s0uMj
VFUkHqLq1A7e7SCb4pEj5BlJZH1FIin76TvG7vqYM+urKgqPb8HJElWH8/UtRofSRpbnWDOPFBrx
dv/l4bnXpdW6RLjU0JfIUTPHRRX9a3DydFcvagwSDDBZLeX8BAHYGJGE5PmmVn+43cmPBMI8iJ2F
WD1zULi2GFRGd55BxZ9/CgZFruF9G6rZyXGDemXV+P2FQ3DrmUW2cE7mVhOyHpGNwi06XpPVrBsa
lb1Nwp6OxXeKhPFqtMNHO8dTTtWlX6PZ317/fJd5LgQTEicDKiid+SlsNTKgnCpVleHBXm8iS3hZ
apuWF/rKUlJv4WKd+XTgrNF/InEX2oZi9p/W0YksiwQtyE6od8ubUe4flLD4g3AY8uPsnbq9tcPq
prWWMPUzkxSUElHcFHyEaV2sr/DbbWKtO2EP9+Tj+NZH2a3cmluzdxaC+exQVL4og5GgXdQSnTYh
3ChddwoUiP9m2j6Ofbf32vrHYFXfrn+7meWECcUViOwtj6ApJarAn7XAvKI7Rb269sZT0L2Qnpq1
vfIqhAWsfdssoTjmhuSuosNGk5csbrI/oV+GGVu3O1GSTZzf1MSTtLmhzziijNmk3zDJ+PsTQUH6
vxFFMvBpzyBM7UZIb3cnXamfnRALitjU7rqhPQCOehgNiFHXV3XmCAqEkoDECT7AB8H404BSklVp
3Flslky+V4emWNUR9W7JknaGXhfYDwfH6yPO3Ba0hugpskmp3E5fYaSbhB1UWk9Onu6buPhHcYpi
JaV2tsqr4FDZzc4z/tasCTAqjyVeZEhhsL7TM5GEvAj9Rm1PdWuvE73/6QXlkmXMTNwUAVNEM1BD
F2QjvY9Vp/SU9pQB+QlCZGT97HdUJv9cX7+ZL4ZgMU3njwc79cjzLcJE2sZPVe2URcN9G2HUHWm+
vqqcSl8hKTrgIv+XbGdBCYYKKP5CdVqld3E+ZNGZYVjornay7falzwr8ewdefbISPl+f28zeAMMm
LlaUr5QL5c2orBIDqA9VWhsDqsC91auHxHsfe0y3VSxwl9DSc+OB0kNEijYUqhSTiXWW5nbu6OAY
nfDfLrKj4/9CI6C5c6SiODa1Z627lIz4+iwvwwpUsQ97iw9q77Q9UnEx6Sbl+1NnSN3OUeO3DOoE
goQxGWn1GErSbZ/60SrtjYWRL+M1bUuabpRoAQ+ASjj/kJ0FQUWVO+XU9vpDqWJ+mpreUcRQGW+R
67O8PA6070QXEe0DvufUNKKhNeHq1aid+vQUkRcR2m54UyzEr7kZCfwNOCoeRxf5kSf5auU0uXFK
s+aurpNHu7EPkRJvM1v/68uOjpmgoNBHB1Q37TPbZlDZStnrJ6XQt2OTfMlxjrRBY8txsxAj59aO
GCJIuCDeuPbOv5PRVaGPjQntetxt1lLSH4rCltZIMP6+/pEuDwBgMHBMIKHJFcjBzgeqwHFrmpuo
p6FWbuNCe9fy5i0xvXVtJXf56D+gPra7PuQUyU40EWOSEEEtFlXUySbEBTMdnCBWT3nSKLe9qiRf
EMXybzBysPZuC24TfRLJ2Qx2O+5iWQ8PshfTjAkCdeGLGmKo8xoTewaCPcgdNtCl31VSa0oXjcOp
7pxNqLyJrQr1DtFpGsDuDqHVVRk/m15BeMW9ito1YagIg5VuvxvmWxHIazXqV3GIOZSp4O1crECd
jZa0IkH3m0qEFEBH/EtS/th18TqnFtGGD6i88/8T/3l//Mk/Gqm3/HvIFZHQF85TapWrFhkexPbX
cdeuBtO7Ueo38S+b+R1KLQuHaKYbgSYqGB967iCVaQufbwOrQ29/DFF4yPDgMkkyuui3RgdLxsti
/C2mZXq5+OHXt8LM7qMPIYAAmGqS1022ed4bQQdbTT5pfblKCH92jpI11jwCsJVb0ZqluT7izMEC
HUfAF0bBzgVsqs46uQSjJZ96XHvEJ5MCbJOxfb4+zHRB/5WlE51aNjgd22mgpfkSFAiKRUcK4PIq
NqxDGNQPhX8XW5sWVrtu9C9qJ62jqlmyJhYp4qc9/TG0ANOjbUDWeqE0XhXcJbJWREfbr+8UtXmt
7HoJwDBZRjEGPjXUZcEr8ZyavqPw1IpVC1v4o183t44mIO3ZXsOV+PoyzkyFREARnQLrA45yvi1H
bmcpybUMOQobFrKel+tSct2FUSZXiJgMIuMkAKBQSEynYPagMSWzM/38aMq9vh7SzsDvvZNR2urQ
GQ0b4/X6rGYWT9DE2fEA58lIxZ9/SrmRZwImh9zQscey8mGk1/S70xMXe2CnXXjKz0wNHgJkFzI3
ei3T74QXWT44MR291De/crftawhDUpA8OFK7ZBY2yUvFMkKVRDOEhyA6y9PHklrqHZVk3ztGSnin
wEMtUjXAMd28qaP8C6IFC23FKYToY0BxdYnmB1Jh04Je7KqN1VWydOJd6P+InKE7Jr2TYXmZWtKL
LWHhsImx+HnqdXl4rDzNIao6Rfp1bHrjFdFaPeVSaZbk6+fWgWeqwcWJVjgYo/PP22P75btVGBzr
MVqPsnEk8D2mWXsf1dXWQOn4L4M36yC48yQktIFoR05rfmEWe5VcQblztXwd2vouDl/b4S611R+9
bd7SaX9qzOLeCMqFYDpzPB0agoQZcnWCwSR5sDI/D6OxxgUEWN5PKejKberrxv6vj8vZKJPj0keo
Yde5gPybtG6sBscDza3tXQhEc+G4TBLzf3fUpwmJ4/T5ZIJL9WUkVo96EtzaLeirJnhzEzycmtR+
DxyJ8tvYbwM1WXj3zN0XZ5MUN+WnkTMlKZPCVtHppQ9UdeFTjSpdUnQbW8L7BY/VJDwhGrIt8uTr
9eWd+4jkzWLDIiMKn+d8ZHw63dbOZftJLzL5NpMja42pXLjwEadJ38fSsk0Ex0uAtqatmaACmOXZ
KIYDvTl2bhmume6WOvlWde1H4fYh2/1d3xsPkVJs+lRfCPJzpxL8Mt168QLiQjmfpitHRdO7aX8c
gGmhbn5AHewFYPWT3/XBpsj7hVM5N97nKDAZLxpDmeePYT/Vba7euHr5RYc/uZYc93bU1I1fLnXY
Lgc8iwLTIrwTyICsxd7F6gb+zVrPgx3JYqiHgnHxt3sG+xQFWroJ1xcBi8nkfENLpS5OvKOcq9rt
SIPzACshXf/9KLxJAJ5TXkQKafJOcP0+0dPIxoYjKKuVH2fBRs77pQ81szOBB3FDCsoIjUNncvQq
wGM9Lov2UwzYUw2lbZAG285ttlFdfAGEdp/i7MF6PFMI3JrG+OX6LC+zgc/DcwLPN6YXB23lBqV/
DIzsEQLwQXXSYG3SHV3YkZfBTeCy6JegS2xzNU2Ws+u6Kibhtp/UJMCVA7UPdgidRPYLNlJ2IN4e
16cmwuV5JkpehWkfl5LB03ma6LhN6NJPzHsE5by7TKsOEgaRKlYinansrg81E0DJEwUWgv0I+336
Yob7WMZ6oXZHKXTTaDU4wGntiK7i6EX1n77TtV0k8dxsS8t+gexQ7uqAVGHhV8x8TOFcKvRNYR9e
5EBFbOYUxarq6CYviFJD3t2yu9ad/Y0G6zqzj20kr5toOHj6U68ND+UHoLtFnOD6D5k8rERKQNZM
emlD2sC3TeyFT9eJV+MiWQdhdbQyW31UE11/DIccqEsd0VoZ7GwTj3Dn8jhbft3PfHW83IQWpRBU
vtD1bKIEtdKxMzBeVfITUmU8WtMKfGVVABbVgZMrRvbFbyJrJSVt/BZI7VCvsqJWj0NIB3GFr4G2
7trY2NueXG9Dt6JX4428RuWGlM2Vnd9ybcTrKsdpMi6GbOPJbXjvQ8a/h//mI8SaPGeNPWzUtor3
mSUBbvETvjiyITviorMqI/5DQZNX38whhSHreuVR6Qf7vcmM+GQDyqQ4ATC91mxa7mlN+Akia6e0
Rf5gZSXVpaFUN7pfYPkcRPbGIlatpUFVnvM4abfdmDf6isCWb0y/1m8HAyC7UQXaA5ZzGHvLWFMK
1de73KzaQxsX7o8arOgGo49gTbb7o6qLcVO10e8oLip2iSTVqzQJ5HtYn+aBImH4EowU7VnK9JCG
BXsrTfRNpIaAfKKu2xNR8d8ZizelcYObxKvDA4vk3rZSVK8roHSn3jLyV15Y7l2G7w0oTMou3qjC
MJc8f+80evZTCi2M5qSqfsy7JthAiinB67rdKgTZfipVj6kEEq47EENvPCVPoEna/W4IioCGs8L3
Nl0/elH8wNzmsRwjStNQ2kwa2FgO7bYUD4SdbTTDiwe2rwHvIuGdy3/sFU88eSEBmDma8GEpZCO6
xqt4eiQ0FZvE1s+xdqgtDxupYNjXyO6jnq80C3Fv5iqGZEMVhS4qL/1pTwUaCgmqWYZHrxFF8i9D
Xz1EmYHU0i2G4rfXj/rcvCApqTxcEf24EGbolN6LqxhZ29hAdt/TfH8lOf5Dqi5ZmM28t3hbiFGo
TMJ0m/ZQOriqWjSU5lM5lDdlDXFAea9RE0ns7l5DkTByx7WALEXSDou/rBvuO/x6r892/kcQXvmW
EDfkqVhO6g+WywWG2JpFqcyVWNH+/yg7z93GkXVdXxEB5vCXVLRsS7bb7vCH6MhiMedw9edhn429
25JgYdYCZjBrYbpUxQpfeMOuHpvVnHhbLf1co4gYstcPY//Jk82dZ90ynvi7U86eNThAACwoIPGV
z6tWWqvXPKP8hKnRcj/XMeQVZcL8OX7+4mcaSGT0Nu6om/4gISGEjpmvXPCpbwOOYqsQM6l1JfP+
ZGD/dldnfDI3jsyHBE2WNaTSeAf0PVq1eekGprBsn5gZE1pdGx7zQRSPSMcQIbTIACqxam9yFN1v
5NaXsYJD0Qp7PBXrz+Uaf/9+GPWcla1JgBdGvQJKbSzNdZk1SE+So/itLuN9g97SRo+c2e8R87tx
WM8JMssDttToAIpp5JYX7qYQAnVHCQ1xsvHlLLL+Uch5ZTZiab4SsOTdF8v9nmnxKq3VIL0pvHrl
BFMQ5u1azhUR6Nn8s86axzkOcblRqdHaUW0EsZbSnqFYuUL1JdyG5k3Lj4tHmxx+wSYRKEHqvNCm
6LH3nGQmVMTlpy/zVJ/cxvkl9XaXqfqLMdh3nihuxAlX3mqQfxrlA0o2VCyWdfgnTtCHqO/iGeGw
UXWrVWEWRuD2knKe0gVjr9Q3hrvMNblBFngxggE0Ac5FRbDioLutKgjzyCzcq2Wa38d1Nqw/viOu
3YiEYKimIv4DgPfs44Vp03pGoscnvZie517ss2R6iTXzRkp7axj9/dopdoLA21jKkz14ne1j2V6+
eFovT02Vl98+ntKVhaNmTSmZjUFMd/54KZAERWVV4oTNausD9X0wUey/cbdeHnoeEBYMwWnekYvG
vFfbkCVGBLScrJBPSalFAVYfMXVXb1hHST+uHH0ag7Aah3XTRLcAv1fW8y8eAA2TRbXj/Frthsqt
cnsSJ9kVZZCIaRun1r2aRbfEQa4c7n8Hcs4yLiUVpYFbWXzqpf6YpumDmJX7yIseBE0QH0JSeyMt
uPb1FqTD/8zsXOkhbitN7Rex07qtDqLonzhnt/qg2rWvR1uZDIgOLipyy/L+c5RtK8k9Eh5x4kE8
0UlqVCdY/oac5PRdTdV7w34wsp0zxuuhg9VM4UX5lqKtyd+W3tL4jQ7Ux7v26k+iyUcHkzLBRaPP
jNk0RuhGp4b0tjCmfGV60vLHKd2nXrYZrXbbS9T8yjzdfjzylXttyTh5P4AHsu5nV4COY204j53z
FAoHGzqP68ywFPenIlzrMaG3ceMuuOIu8TfF/d8Bzy4Dki0bIhz1O6ty8ISYMMjMxkQExeD2O8vA
L6mf8tTvKj16IG8c99UssK3PKmBLTT9vHMUgCCgyx290Nw3GjowGagT4el2vMz1IoOysiiyyt2Cg
8sfETrttmg7xg6K4HWrwjVr6pVaWG+id032jVaqvV5npyygpAiNWyrXdqeOj3Y/11o606UXPYxW5
Vch3Xu9Oh1op6WryCsggbwqKLAsc8UtjFdXPsMWM0celHTMBtYsCfWyybV3PkCvd3He7GS4cwYtO
KrADCtdulS7RHzq7M15rfXpsNQyqEXff/lU6Hqzyfh6mNTpbQ+wLs83WTj80/KbMef54D1w5Ebzg
uDAthjsEMufgjlJCDqwSaz71odgPXb1BJCuTL33VY5f+p3E0fvjXJEPou/5hGRtC61VSfXImJ0js
HSGWH7tmUE43ep5XQht+FggekPb/H7bw/qAq2KSFeCapJx6Q9rkJy3GfJpmy8uxPA6znnGwVdtFj
17V/ZDyJu2TWq6PnhfWN6/7iViLcQExDW/w3wCieZynFomzuToQbWVt+N52SdFwbP9/4BstBO4uV
yU24zw1KMosq4PvJyqQooszruJUcJBSGat014W84ggddoyrDBRANYEyzpAocof6qzfyGbN21R4Wb
gB9Arxef4rPxs34uVKcRNtUW/bsYe3utopMV9KaR/vekD8wlSDoU262lnPh+poUz4KdS9LQpzOqP
45TcsuMOu4I4NDCOvXGz/kXJn68rOEiqlRZ/odD8frQyh9k6j6l1zPAp98R4SIdyZ3pfkzLxKfeO
tUZA0t6p4f0oK1/t+8dJvNla7atqu57kg608ODHOGDVFoP4nGZM+a/ex9fbx57/YYlTiaCsgB0Rd
DoWGs18ZhVIrnT6zj6nb1WspNX3l1Kp7Y+Wv5YQMg63PErsAmDkfpqbTXY1efLLT4WVWS8RIqvUs
qq9amnh+bzmPQst3cWVjm2f6ri63fdUe3Um/0T66Pt3/+x3L///PE0y+kHONSqxHbMX1uyaXBEvF
y8drenVHQy4DmU1rHNbs+0GQD01Us+elUUr1Tu/U+yppIGYbNz7dtbfb9YD68fVIR87pZZ41pUPj
hPGp6sINspKntMVEqL8bqmilpc4fx8xo5ZjJjVDpyrALgZMOEfUMvNLOzitiLrXaZ9V4MkCbH2yt
Ge8mvct+pEkbrzyhwoqKUjs8OI6M1oPo5Y374nJ8OGdglsn5uLUu7PvgLSfY9gzDqemnr/VSDhPV
uCugiWiy31L88HZTrNzP3DjBf/2uS7kI04XFf0Mnajr7rpEJfrmvx5OZYLvMq1ROO3lTl87mT3l/
b6Avg6U4QDb69fzt/SjgEvLU6+PhZETGb1uLNo2btkEX1RjpFlZyY05XR2MpFiUd2n7nFaOJUnnS
1NFwip3iqWP3YLoEQa+2kLS8lSJdngtmBqKHTbtkludjZYWTDVNi96dGqMNBR4eW8Nc2/LkYbwmH
XCYQDp3BpZBIz+jSlbDs6Twb0RydZuF+KdEw91D3DkFXjMW4bkV4Y09eixgWHgY+SuiqXZolzO1s
meGk4cidxfMLANmV0X+tbFMei7IaUG2Q6apJNcimtec9ViA+/FIButVgtbz6eJdeccpZFN1AHdMr
g+x/3vpLEdwQqWi8o9GKtT4Xml9Y4R3yDYE3u7tacx48b/CpT3VBavmwvWa/9cSx8hykugJt3lr5
LZT+lV3moh/KHQUU4VJKxh4F7dUhxk6XThYKm8OqHGiw3riZLi935r0MQE0IsZHzm8lO4MRKS3eO
2ey8apghqNK8ERpem8hih4Z0MlW3i7WVHl6hbU9POrXmjVYbfwAlr91RbqzplnTJla4n0/lnrLO3
KlPKyFTSuD1VnvyhoY6ZOHHm66V6LxKDhGJ2HirFvRuS+pdW23gdGbeu+qsLutxCAK+X1utyFf/z
WjqyA6Oc4+xsIsU/mk6Q3oSpXXH6YRUpNZF8UzehdP1+DC+SXmT3IA6gbEVBZk+7WY+flaxeVaLe
gd558EDFTJG7jXr7rqKi2oYOeEtTeey17lmRYx40XXLjEF25P9DFAqxDnQX83PkTbitG57lpaB+L
KS62NS4IQaigzqk6olq7XpeCYJqTGyXdK1+c7i8xAw86AaN7Xjk3osYKRWktDZBqvOu8afa7WeuD
0lXML/TClJ3j5j3SkGl7785mvCprfk7Z6+mNV+Hypl66+dQAucuodZ7nBBpJH0aEgNLiTn30auUO
lc3daMQ3ashXh0EJF+kELisILu+/vaORE6cZwwC2zSL5Snt7qqtbCc5SLHr/oDKZf0Y5S/yVKdS0
XvfC49h0j0LPviqx8pky4EqfkvXcGfvSVA7W4H627eHTx3fx5QFiaCB3oEzhnVyAxAc7nOymacJj
ZVEYriyXMzzcql1d3knLIID48WajYXn+rBpszs4tihB0BIaSqoacTDw2WxD2b313k4t+bTQQA5Si
QWMv0k7vv5lZpZOi6AOjVeJer5p715b7ui43tX7L7uja9kDWEG4XaAh++1kc7XSo3+VCD4/ZNKT+
lHbrTld/qKWz//grXUyJt4kKOyoQHDwEBc+uuR6UnJ2EvX4S0Ay3odKhWUAFonUJ8Uxkcz8ejZTn
yobEUgY9ehoXAFrPIrzJTCcN+1GCBQxk8D/ohi1giMyfO0/4WoHUsD0Sxk/qIYqmX7Eo07tGbaWf
Ke3vTDbfS9li2Qu5TZbhJxtnTq+x+m0/DJ+TyHqoSTbioQlp4i9uoTCcO2/TmOauhfpug6MWs/OI
o/IrSrNLeBDUTRn71dzaPn/uQUtUMv1GPje9fZSd2KWp8SJk3/i5sPa9ITfNKFaeVH/2Gs6QNf8w
hsOxb+M3I7KRuUD007XVwBlQ81Qn67djI+9cVMdes77USnNoPf3z3BeI4Cu71G2eweFuR76tAvXF
79wy9wmK6BWW92oxT/7oZm7QTNOm14e91aSvaBesndiju5U899r8NKbKPVHdTtGiRzn3zxmuuF4U
/6gxafWbKTu6Yf42Y24xae3JGCW9yCQ3V2npASqAwmDor8vw7hRtStN4adoQSW5l8kWU3le0P3pz
fOjdzKA8WZaAGdIe0SkdBrxnHwbH2qZWspYeOhZThwGsfjfF9sqs8JSZ62/57OyzWtvRKjoatVhl
McivKD2wnMjKy6UEoIzrIRZrdU5tX1WsP66V3bVF/b1TLCS8mqMLdLvorRdHm+MVju8PqZ3cua25
rScyrUri7B3idKjr5b7VUUbScwtBvup5mZsetXtPtmvPKzYtdhpq0a7zoRe4+xi2X5twGPIRCkQO
sGKd6nKnKqi39l2yt5XoM4JhkHC7H8BwNX/Se+Tsq3KSfmlOyhpCbb5CHTtaNTVnxegruR7q3N2O
rjQ3ec37HabatOpUezEQ5ukgUteRi1e+lHHarEvbUlAfV0I0QpYaJdAg9GAn/WSGvfo7nRAE8Z3M
MAItQyBMhpBN6nGeEXVMUU3LJ+gfgFJM6oRu0o3+3MTqPSIagpbsUPrUdHO/wuQ9gMg/P458ijn2
3EcUakXmG1ZkbhJrgYwAaVspXqbfR3EfTaupSpuHgtAP+cg5WyupMvo6T9cnw5LGBkD2l5zGvW7O
h0YMb3bi7FNbXfWTug2ncBuJ+c2yy12Yp8dWyx8GXey6TGz1UgmmWoN372zkwgevh2NIaaeQ412Z
tI4fetEXfVSCdNZWy2ZAJ+1UV/q9Y0Ajj8YH0brH2Ghfx8w5xjxk0TQ8IBTnJ1N1VzTy5/Jt205b
RYRpvd685Xn/XRQJPsr6Fm2Kwm+c+VfCuwCvU/hZ5hWBrJY7JDILv6ri0m8KRRLX9FvNTY5ysg/u
MCZ+a+pPMdamnUmxxBkJdU2cW33bboPME9+jUQCU8X6DONB8Q8Uj3erx9l5gBy6CfqV252oKJpja
t1yd36aw41DZ3sbCzxii0AF8/Z2MtJWem6fFALl11E/CQNIRaKQ1GcfJTF7bQnv0uoRtbcq1ChfK
b5vpq4ZFs19H5UOnUzJL3cchUnN+QXaP0uEDIuh/XG+meZHsgCD0/tjqd6Yjv4RivjfD9ifSa4lv
06mGA3UKFylJFO7Wo27fpUp70nvrENr5VnPixXRS3ON9mPrLD4wqjbK/9g3zv92Qqjsvqr8NEl2b
olgbMFY3iiMBJE2q/Yl6KngyDUHd/ocAI7VpMjuAhnLoKvubVXXAkTLEkavhVUxylUzuftkQBhVw
DJ1/JmySLm4+CU17UpPus8i1vWzxEklsiuLDYxp6b5EePXasRRaOD2jgPZfZGCMeHxZBqw6Z3wGq
MFP3YQTCFAp7COxw3jthf8hi/e+/05XDXhj2JyNNd7yMz3RIaYg0zjE0nL3OV0QtAVhUg9ZHL5QE
/cDQWbPx1rgFb+ZeOaTmfDQVsY1KAFxZB8R/ClQ73OV9GnFRRZ9dQqxl2erBgZw1zXu8oVLf4IC0
mvjSK3nOunPM+7yTPGHiqWvMyo9bSw0UMtwgBE3h52jABUa+mDsBe/74Jb4SXyDWpZJ5kLpDAzp7
99u2oH0ga/cIev1gJPk3R+nWYHRv1ByvDgMSBtFv6sFQqd5HTJqgGpE3rnMk+68MkHY+uLqPZ3IR
wSyZ4v8N4Z31Sx1V0qehxHOExRUUSnkvbHVv5u5OpbT88VB/xYbOwmlYDETsVODItM/rU8iChbIv
OjYKW/5XlWbAWxRpHdC+sYN+zGlomk2MhlIhNrqa99jzJePeSqzka1LgeKa1OVoAXc2DXBe4LlDs
n3/pRli8pGGT/MooRB0maec71aZmIzA6fGjjVNl2kygOZVzgpl718U6b9OSEsIeFx0ACag691m2Z
l9WNFOUS8UFgiGLdEqvBoDhvwWhz4uKeoc4ntdoocLhT662b7kpZIwXl+PktYMRFaLjEoYgIEexS
+8Nz8f1eacO+k7KdZrLhaFWLz84tH7qLxPZsgOUH/JPSW0maF1rOAP2QIh3s5H8ivC58x+EM5oRC
9ZjI7cc75uqcHJV3ctHauihodl2sh6nCkBEqBisXVNShtKr6xim7mNhyBIDH0ExctJHPU1bXHUvM
sOf5CMoyAT+Zh6tYJUqYvRYshEHhwnTbW6qGV6aGTbHHfyhuIVl0llqaFL4tkc32aXJKLwi7+lnN
xe+Pl+/ibCOJwBjMi/gFkvbZ9dHaaITmYBNPmap8spSHMnU+tdbBLG/s9L8/9t3Bfj/QX/z2P1sj
6i1XOFVunXI78ZPO8FNetOR3VtYbM482oYmjsVL7KY7juSb9qvReE+sNs1Mfg6NReYoMVrt4bSZe
6ipaNwmOJrdkiy8WnK9sQSFf6CnIh523qwylGcMwtuCEFKrf884hqffxcl/bRxaiYbhbL8I65xiX
KDbnsQXns9zWLf5DPmVKwo6bZmHXZrLQumG6cKuQSb8/iLYXj6rRhtHJMYb5sXdG61CUTVYEuWdu
SvpH6zwMHb+MzQRdf5AfA9rFXuH5WemEd95sEEO4ef768ewvC9nLJqDhvNSw6dWd/6wyTQoUhdlt
C3TRAA5Bf8VLFOq1YtvM+Z5PnWtvuagJCHQKrf+98IZYMy0C4D8qtJVzRZ5MS7WYolB0Kl37FLvq
1jCaOSjM+JR083qM9bePJ3zlcQaQjUAVoiMOUcDZZ6ANqelhaShH0PjGjrw82ooSQEgPnONGuPH3
rXh3wOjo/DPWOaqpMDMeSlVGpxim8XGK4vYOLcxso9Zm+Y0+cg3Mxi4DT6CxORR2s3V0lOT0SRl/
uDZW5rZbdJsadaSDcNT2RvHxxkKcI6Cc2KmSsWLhDSj0hHP6/FnP/jMQmgUA90dLlELvhXe9JlHI
SZBtPzpOCnLNTr81lbL3zGb18Ue9givh/Or2wuCluc3L8/5w4eQzRkLJsDhsBDoBYRoYjvyc1eGv
EbHrLc1UJDdl5flJ35tBIufSz0l2/KgQclXanuULOVgro7FbvzayPIh73TmA1ag2Ra3eWPkrNw4N
cZjNxiJNcyEIN6EXq1algF6E8UOpqgdNtveyNFcCRoyOP8rHi3Pl4vl3uHMWmlF6Q53UgPjS2MKs
vreiYI67m2yfpQ54vtlpvIFShLWNps8y639ek3rMwOu1zEpOiKvOOstMPSqO4p2D66+vkjPVGnJQ
YTrRxtBBBOjD9/8+00UVx9EgwV+aZMvRnY2qoOu0ZJgLyON2BftayZ6gYzFt5drCk/2sHJpVaHnr
VuQcVTXS1nblDivshjAy7uJuFRbOtO2MdniQHbbYaZq8Gpjf3Ecj+MyP53plE4FKJg6BjX9FPWlw
RrWdQ1s50rjYIPd3Z/cUg5JaXdm58qRNWXvrNruyj2jcwI6no8uJOMduVTV1k7metOOY0aGA5GJS
kaKUkXxTDfGZ5sqvOLF2zuxsLKkGaom7m9beq124WvLlj2d/9bfgwAGXjf48dvLvN5uWdHkv8lSc
TNp+vjajHdylzvbjQS5vSG9JAEB0kEUBWj4bJMZbxCznGvjQYL7IItr2QkOz/FYv+cowSFPRYaR9
y8/1zoaJcC+mEGZjO55o6qOWiHEfNYZ5F862+/vjGZlLfPr+kFLApwb9d/fqyG28X7ehS8IwySvr
OLZGtkozo4H+2oa+aXbzg6FgOBxDBaKUprfqo5qU3vdebcaDSMN872D34fcN7WUAbAm1C0/7RsSG
uiPyReFOU2l0JEQ5dCTa39LM5cNcjxi2gcfG9qUC7hhO82PjzeDYczfd6pMoV24SZ7sYIlcgoJze
d6lKoddt5QNaYAod42be2MiTraPInv8kRSphFsTy0dDL+JNWevGmJh7df7xKyyK8WyRSJkRXFhkN
sKoXCHxQc20dOsZ0quoumLPwBe3MoEA0UKO+2XruybDEC2zUG5HJxZ5ehsWVkjYgdEkCovffpuzq
stFDbaaoHAVp/4gC940jfC23/XeE5Rf8e0V7gG7rQZ9PXaV1vqMAPtZ8ZSbYrYRfz8UP/F0+XsqL
vb3MCeKExjoCrTzPZQar0iXtshnOiPBDbGO03th0t1LBKxkTgCiXXQ2MBr2Qs13d1modWs44n6aa
0l6SbdVWrBxIP3GtrT6e0LWPRLhMewrgB8TWs1euQ/upLDuGcjLXb8Puh5iG6MaDfe0zOdxti2Ef
hJ/zYKaHmijTJBxPjWfsKMBu5qjDoRsx6hou3nRsihsgh3OriAWNveBB8briMVli4/cbA/ZWphet
Mp5co/qT5m2yNr0iW9Wppx+6JFUOPLrtUQ54egyeQv1amxD+BsG+K5B73bZl7B5mkcw3IJVXFhsZ
EVRgILZDPjKW3fXPfvWI/mE6DiP16ER7KMIuOWmZ+I+Kp8AdFlou1BT6qZSLz89d3jE4ThnaUYSV
t+nSIX+Ypu4wR+4mcuNtVw3Ff6WOQBdZSoM8Xch7gTh+P69MIbyoKgwK0tLo0JULh804FqePd+rl
LcYgC24PkCci3+fNVOkUsRzUEp2ZSEjEI7eW/eBx1pu4/AYGFhmn/x7uMy8ufPJ07s6F6vx+XrMD
o2fRBIA37+m+NXkj1V9jl4TDl4/ndhH8ANPgroTKzkVtgLh8PxC+W2kedX18CmWyKhV3VbQaHBVz
K1psbefIvnEiL9eS82GQywGaI1k9x2kIc+yNpo6nU5dp31SPtqJlrDSTkkQmZvCIUZv6GrXJba3K
Hx9P9dplwJjYGS1IWpL091PNFHOY2LMcTRWuapv0m9oM17yGJ1WlhaYK+TqJ/EaccO3aBq5H3MN/
wQmera/ZFWmee8N00vrhsxDyoZtz6ctSvYUTu9QI4Ob5d6Rl+v8ccXt2awlXcDpZ7uysPHMIn0YA
uruWjO3gVbq6RWhSX8mRVrEwA73sbnFHr86Vi48MFWsIHqv3v6DpVeSlymk6jXO1tzLzYbKnwjea
8kbWd+VDIuZHykiGhCzQeb7tOVXZR6KZT9Kbcr83rNeyTJEgDr9OjWv6s1NBIkeY4OPtc2V2COkB
pqCMRnHnvEqazZk2IFc9n2KIHxhHuNVT5HjibmqdW2onVw4Jp2S5LNmvVEeXn/LPp6TV2Gt9WE4n
bxptiq/OqbPMF8OKf5rJYlGF6LItn0TfrD+e4pVX4t24S3Twz7i1KgA21N10mvP+V91ou3bZrP95
DEjF6BLSGVjutrNN0ufYZFWt45xkRZGTHrDvtVRuPh7kyg55V1w+GyQaBAEHwP1T2Zuv0nlGQ9Z3
hXLMXegv4wbvjBsDXombAGgSz5JH8Qqd18JkW4YizlHE08k84OHEq2SAc1pKhBFr++nj2V2rNNoL
kBIvCGDcMD/efydcC6fEyC3nmCfJIbM+mV72xW7ajWN0R9OE39QD9BkK7cGuokBG1qcoN25Eb1dO
g73QhxEEWWKK88jKjAY8glxwLkNNE1jM4Rd16NB47P77ODwS2NChw7eYGZ5NVW2Tid6I4RyHtBSr
ptOnbaP1rk+zcNh+vKxXpgQSTF/EeZkUNaX3q2pUsZG4bmkdzblzf+lKMjy3dWys3PimLM+VoaDr
6KT+CJMSKZ3tT03vohRXluHUxeYUxE29DSP1m9sNt4Lsy33JQVskBhG8Z3+e25+0NFmyfFDCUz1U
gTsBGA/pcpoepPsbxf/Lu4ORwLUBhEfg+KK3OZUgPcvR805T6u1qGa+14vXj73N5KzKCi50YMDP3
UqcZA/FiAl7nnUqS69Dq/TmvdkZEcaTaeMYpNzZhrvznc82Yf+N4VpCI9mz7ZXFLx6TNQ/IhXpr8
W699V2LwMzdNNZY/6H2mTKkPIhHPGRBsSpnvN1/XhWWdZ2n8pFmNs6smLB4SMD07E8vBVRR2kS9Q
Odx8vKJ/3VXORwVFh0EO+npcKGcxQzmYXV6JPnpK6Ey5SLkmPxwSWdv93jqN7xHELy574OEz3Mbn
aZMi4eCi25BEb6bTr1zpHblOP/5Rf1+Ayx9l6mShXOJspvdLMVvxrNbWGD1h5Gd4X8G9W9Y9OnwY
YACAR5KDvRtqlQ/9i39o53QdFj/UJtt0qnfPB8ryN/53NgWyIfy6sP7WFQ/FtKvKMhCxE8zQvPMU
Eih/RqRGvtYVpGGV34XILCNgi7BhM9KPqzZ/+3DZLfruoh54+bmRqaJVg+j4cq+dvxfABkFoxrVz
bGCQrIowU4O2yqftrLbRtkzMcFXLqFrNs2I8DJneBMKU5bacQCgJBD1XDQ2mfQaazC/V3tyOXf1W
5oMBTE15rETMWrkbI3I+O/YMjsu8L+y69/MUAIXTuL8Hp17pbdmtpNn+qSEM31lzk68HI2k3hqjF
jmZ6s6+n8iWH8r9WhF3588BfGopH4B3jTUf6G2S91q6Kua/QDZw8n8xvJ3n5n6eo/M7zh8sm2j1+
TQs2QK0pXbfl/DrW0fflx3WD9RzheZWnrfugJe0LkKOEz9D0gejmnVHEd2akfy2k/dD2U7fv23wG
rge+tG4Kx7d02nmdiCx6qqgnN7JN7unz7Aul/ZHWzc7IS9VHCxdQqA23i6fK9B03emlD87lyWt2X
uodyib21++7zaIvvTeWAu+g3JV5mcYcm4tD1T3PeHYccyF3rTd46apNjPHV30YJyHXX5aiX2t5DG
Q9NYG6wgV7Qe93TSVyDAAy3pH826PKLHhMozZ7jXvNdpsJxAay3QuMNQ+4Vq/ugy70iNODCU8MWc
Ket0cfVpjOWXTqWwZLbF5xKUpG8WYwwkxD4gZyJ9QEtr3RzmlTG2Lh1j+T2WifNLaBXCeO0xJHVr
DOObUOe9Gomt06PBHLvAuqYRVFA+4iJGtdCf20JFlK1JnuEOdGuZaHdTXe9zVQuDtkQgakrHV7rr
B4EqTGBnI6JP5X7spi9ORGDPHx3IuHij0P0d/sivAcmvITS2c2Ue+lq8lDkct3reJ166RfC9Dwpv
cAK7ErhLjFPtJ4P30vbJLhdZkOnIp2sEaYpzX2hAS3tzX5XRPTKmgcTkIx3EpiizY10mn4gfN7Na
7Hv9M4JziFcaa6Wo8eWQq87JNprirDJdfE7l/DjMydrTyoNaxodEzQ6L8jJBd1Aq6b4CxGhH5Cdg
5mTxgxtnhVKAVsv1Mhh6n37d5oHaG2sjH/aV0JDU2heWs1bT6CDMpabprpPO3kcyX1uD8ugk5WqK
jbWZGwRe5U9pFV+RZ1vXhdgJkZlIbQH2y2pHrmr9zxxba280tm1iruZRW9dlcY9+iD849rNW51ge
gDfxZ7s+aFm4djL7W2Eqr2hTBYY7Uii2c/AEctgBPkO7DxynKFB865XmuRriL3GEeTxlEy0IYYms
XUr7KAHvPTGPVBPqX1jC3nVm93VS0i92UvuKGb6NafFSs2260QDFbPiouAlwpxU68ACIg0qNBh/N
I9+TMphHh3ugD9yh20SoPreiFOBNp1+p+DIAqZwr7dltujc6gAxYjz9iWTfYv8H+A1W7twXW4kZV
/W5SJ8CEZC+d5mVo57sWx1+aqavRQF2APemFum9W1lOkVE+ta69Eqh47gLsTN5ia2StZGSGtmuZO
JfJEVmwDRKr3wzoGWZgHSdYiQ/5Ew/NQSHmvhdUiTGYGKBJuvb4hXq4wJsXOmGJDgMo/rnr6HBhJ
ejQk/twg9MdRfJbswdDRP08azhA0t329e1MTEaJgACK2KMN05SHnZo1TYBXw7hESH8OfQwRSdDgM
gBfhsa3bxt3XZoulBaJcTNBrf5XZsApNAJ0eqA/ZgvjwWOSafV6tde6/PCrXRuN+sYeR9dZeUKAF
XBLK1Hcm61527g5BNb/QrGddZ6MV/iSG+2Tk/nF/1rK7c9J4XTaA1MdxDnLd9tMJBLujtaDEs/tS
hIgWyLXVfcHqjYMMpFB5W/4YqwFT6HEDVjaOU+wFVskZ4k+p1gYjhSh1/hxq9C/kgxk/LbeCQQNk
UZFHARBnh6BD+6FV5a6M8lerM9Zul67UAlPc7m2pY6XYF/Rxd9fnU1BI696Q6g9y3W0/xwCyB9cv
CxXHBuI8wkwA42q80UAEe551Z/PL7PYXh2KXg/3s7HZlMnbOerZVeie17OtYd0Bn60Mr+h8Gj5Ke
mi9hZv3K7XFVKIAoWzt7CKv4XqAC4zr5IcbFu+qzVSLmYDmtsnIQao+CEophpqoPw6JUH5W+Z/UH
hMefSiSZZmAnmTWD7ijf8uillBHBaBoelBYt+TAbNtHwnOkl+/1nZVa7kIdxluMDfF8XSioAOHXp
MIYWiruWLAywZPOz5aFQkbZfprjMVroW3YeNE0ygN3wLWHpnO296ph26oVf+H0nnsRypEkTRLyIC
b7ZA007dklpeG0JmBm8KD1//Ts1baTSSaCiq0ty8edOnpSMw0dOkgPReDAb1hnZfOf1Rrdy3xnAJ
ImpUQfS9Q6PXJrrdOKCy5E738kik2bQ3e+teL9nAy1zdT012A2Ldm/Drjcx4NHSl9Ku+CPG6C3Wt
2vWzqouW9KpqXyvnRG7LrqdCK8qdis/WeXgre0yat7wpTnZsfBXZdNwGfW9MVK239ZwjPDN52vuU
e1Gy5DIQWR86jb4D+E66WTzi1F7KWUQFY6zjKvuuFHVfdI6faksoVjqMyhI8sN2tUP+RctmylJme
8F3jbt/YCoxI9TQVxr5mHLi12oHctBn7WRqTGYs/CejJtOr6Zj8MyAD2J6Ni/olbXytzDGmkopUz
FX7u1PtRUW45QWA9Pjpbvqs9hto18IvY6fLuF7O48+rxbLQ49Nzd2wYtbqMC7cNelp9ea++9Qbm4
eon8zHCmSBemaXpWQOHkeAR5z7mKMEqz3nvV9DGuDjxxz0+yNlJc7bCyhSDT76mKHxVvvM8X9bub
4mEnpyVUXbKvhUkY0xWBU0+rX2XpUbD4jJet1fjsEpNFJTxrOiXeYrtZzs6YZaHpTqetFRfglkix
2vnf8WZUF9rlle+k/aUvxU7RU8N3Yy304jWM1SzYes/x4fhq+3ahytjX24mBFUGuQW1vFv2zpW58
HCYXwUl8liUlnQ38kVJHg9H2h7RcTnE2L3flZLR3RoNQQU4ChT7KvNPpGBkQCbZ5jmZ8lF9gzz86
Shl0Q3KNKyVQ8Xiq8ifV0GDMh/KlEd47zI63JS2ea0t8YKg25NqyFPrlAo3VnNIPYbWRh8K9dFfK
NjwVAgzbHt8Xq7qtmftqkD1tZnxBnziYWXRjbKLa6++ZqPngqMwr1S1s6eaX/J2tJrvYKcPUme5k
rDWrDTw+mxioVXUlLOz23tDGZw0nUenFS4qU2uKUreZ33ETuccCt2Rn8XFl/+xFV7ST+KgnfC714
mwW9BNVC/xCrFwy2nj9naXIyDW59RrAkmHTQDQ8B0XvC0sNij6nmOzQ1GX7Tbc9qrN3pQ/rjzca9
U6qrn0A2LPSW9hOccZx9ubH7u6jqG/PKWReMc98p2c6Ie2peS7afewrFnpUFcTWaj1SxrlmfXQEP
zmW8nvQyu6OiEmhs75H2yDU20HZHBmFIMWygyVettqrQYW48NchO5C+oJpZBWmiR6SIkkKX7JUPu
p1HvpxnILdWJsaYVndjO6YEfhr2eaYzjGe28DXQAOWm6IKpD6fCK+BlniPpXV0lW0VdWqa8isY9d
M96p3vzEgKbdMC5Rv/Q7N3eUaCgtm9kj4g4ZFHLlOvRo82dnVEwvyxhtPkx/FVUEKXakQV5hrU36
p+pjZk7srzU0xncPL5YKzR+18sG0HmNdCmSRpwhaEZidctdpb3Y7BPFghiNCQ9gEq9fCpi4Pipte
vE45VqtxctAhlc5eaDbGSRwL9Ydp3p+pkZzJ/t4gRT6n8RQpilkwkI/oZONIxLQYKXFBMKVrCCqi
ErV5v6atn1y1Phhx4vcQpicmDOj2+OUmIGuOEiRDFXVxsXc4Lj1kEBhhUbakp021T3hjuXxVYdEC
tRAnjWE1JEf5FuVG0ytjQq7R2jXIrCdi+JlyRB88PZRuJ0+huaCLZ03iypyUoFaa/VzF0UKju7ot
+9rOg8TqQzVFQK+o94230R9V0Kri0DaRcX5L/ckhlPYWGy1pB6Iddip2+9DtUXbEZ8gVlVeXn2Zp
9YtI9JNjCSsQaxyU46NcS0N7A3wOWu/X0Eh4qK+1g3eUHqdX6xAp15B5lJHCOxsxh8L7LcQUrh4T
HzxCT7s9r5QXmRE2FIE2rZdUpbPEZrXiTY0ysbCc+fg0N0M0eJ9FkbyseI2utx7TDuFXrM8zS8+z
1+bR9uZQNY2DUTTXRI1vFR7PYpRUOMVG7TPp93sRNrDgeoDr/2JnNH4h27H4eWHxBqrt0LjxFX8o
VZHlevboQBXuei22LAmWJD6Jjbx4dKdzrpp4xfG2IqY5xFso9C5EaGvnEfgQOe6KxoR6Nx/0EtI8
rM6q7qNqsgMaj07yq9OTM2O4hsKgZyc5OPmwr40tMsz8LUtlb4BL8IQGFLsaTkyUre79lpk36UgT
M71u6EjM1mOZWEfpVlCNJ18GPna6/Wq033U2RWO/smIEYy4CZ7O3j2fn1nUWrNYldNlxDJj13fyZ
ySW+R+eYug6hA2Fp1paHtKneZg3vYqM9xfO3sRY1Cs2OZXnT243N2t8vrE9asIWS+n5MbbiExV5r
rL+cx8QuXvJ0vaUDIQ/wxKStfFJD2voaa/qOFCByOfJx/Ub98BGuK1V97YBoVijdy1TeVHc9Ar/e
UZAM+9g+8iuhpRhvuVLf6qXH1jChCPMwxsOXOTpfntoHglr1RlRTw65IaA7v2jXCYx3zcb5r6QLN
XP2xGy7sUs3NrnJYY22L05bqUTKZ3wViZlrcHyZ3QCCC7kF7+4gVKVobq2NAixPK1Osp0XuyZ15J
OdqRUscnbVyOTp2BbCdHIytuqgAQ0N6YXXC30SCXi/6h3phObuqNGk3VkJ6GShDPk4z2SnoVsMgS
5E3kOspFGjz6+FpLh/zEwVmZcOpl6cPsjEeg7L9lnDuBmjFG1htQL0Y8jmZ+BtrGBkLUcP23IneD
ZVlv0qDRmfO2WDGTfYlpsBloULjtXqOeEORxG+GdDqZbhm2lvRR5YUcIlZxkSrCw5CwTo9qviZ3v
JmUGhuqPa1mETdsdOC1h18b9Tl6kZHuFtLmdVkRvO0u8Tub6mXsKDd+QQnrv4MFFASkkMdfiFxfA
EudNJC/K9OR22We6LJ+dsC3OfvEwbsljiVXO+jbS6wZbZf56mbqT75mDv7bFt0qb6OzkL1K7vOI1
Y04DjHPgCLqxdCNM6PK0CVu3eTlotLpZPA/bUSlFtOZ1xPihIC5HIOdqb/VwcLUtVLXuiMg+6X9/
yTn1ovhutZqk00NQbozaTTw0bn6aYnFz1ubbQ5WmM9Da3sJ27S9rlezaNj1N4/rtFU2IZ8RZ9wlH
MznId1gZc2DYr1qu7CYM2Gx9yQOt9TNta0Zx8Jxpt7lM8OLosiA5FcMy5DzTBjQeN7MJ3K04Lv8w
v3VXENpnM3Aj0aFvdP3dkLo7004erTE9toVL0/T6YhG5M8RhJ6NVqOaBQhg8K2As6DwXZnd0Z06W
Q5dCSj+rzJ6UmmzHm07qop2kq2IBaHi9ZRuENU74zI+0hrwn4QRO0wfGUVTbPs7KaIyb62wXu8JI
aHlL32Najx1zeZEPqmbjvXyoopqvM0LkNY13/KlLwpxQMxkBbakbhZmxPNpSjLoYYDAWss9WuB/m
0q6hO4IBY92UTQn6jIRl9MJ5IKMscx5EPGix3gXe6D5u9H/2LfzLJnAGJ+oZnjXZiKsayw4SeUC/
qm+qRdQDjXV6817ozL3K3pOk2htruisS+5Q5+3QVwajEp2FY0AFcDoM5PFAnLxFAdv9aazYHcR+f
sol0zEyet754pWzyhMj4tTHLt9WoPr0x+TITa/XtVfxFZ/1Yl5lNE3D1Vxsq5Pxy4kuOjCb0yKgG
2tcV7Gg5aHdpaz9N43TvjPVZE/1tUMqLzkNW5nawldgENjUvk5l/jvQeDMZ4k95TOij2ybtde1fL
nb+NWn2tPCUN84xxZSC7D5yRq7nNX2vtHItlee1LYz9uy0e+Vod1Nq4dV5oT9yxQKAvWPLV89upd
Yug3cKxDurWHbBkvyrx+NlsVSgMlaLytB+d1y9dfjYGeflmANOpZezHQaWnW5YGYoPJrhwxz2gAF
2/utao6mJe4To2AtjBykwtID4KNjrzFVhaZKeUQnW7nWZL+FyG522+p+gb6JbzlSJJ+rmhOOylQJ
RAxBiOsiUoInyY8Vg3Dybjp0isE+RKe9gC8ZeE15t9KSrbB/BD/RnI70oe0elynrHyrCB0SkiXE0
osi+a1DC3ARtrxgZkKyTXTqvg7Xumnn41JX2IZvq9z5bQ87eb74ZH/qw7ty5OI9e/lAu2mWz1cf/
QyTlq20JtaeUKK/qj9uIesNCW4A/Ki36AuPeqtaj0pE9zKIOU1G/MCjq3vKm66wNT14yftRWfKDX
5Saq+FIO5c/IjkX1OCLl26dpSROMSF4HU7lDHvHYqGkaphbTSPNGJ8yfkksl+qtrpp/A9mFjq4cq
my+2utKDX42+DhTVu5nmt4n+O3rT4iuF/jWuwxsb+R3Kgu2nKVeb8vlPOXFmkJqGpx7331bnxKA7
zk0GjxWlHEh0T9sMgLaZ6WO1lddMo8Oz6M2DG8d7aaNzrfu7uNNzjcEVxLBCIdqpVTWyE+9tyPRo
iamBGMNNbAzCKAcoNuvFbquD0QkihcYAoNc/PKu+Kq1nEb6rF0o/p34zTwmjIsAXldRnsDu+OKfp
22B2Af6RDniVQfKDh0Rml9b7rohRKhKh0ydPVm6+W0tzp+EpkIAJVBaYjtSMJn433c1ajq0o/2pF
CSMfJ5LOthEOsb1XCxrOF4Nx1WRsowIa0jCPkkagxpke6dKt8C/xc+lRZx4H/Yh+9MkU3anMuicI
zX1gJOqzmsTPayleJkAr32G6V6AU9tmBE5I5boQW0K9eJGgEimi0zRRLGz8LcCc4d5du9Z50sSDN
oaRPec5cFKEXoalNUcIwBLecEsCALcpJQn10kp6adDy3tCSXJonbbOyWpowwNvu+50EVhnpz0vrG
3JE2H2iE8NBT6i9jUdzki+klKLB0TyUtGP5KIpm4Dr561Pfr2qMxR1hs9S/Iu5zNqkojbyuBmwaL
Qg3Kc3ruHLbF228VoVkr6lMnFNsfnVXzLVG+0Yzs0FHWtb6y6EdOGZhjXXzK+EfRhufGoCu+IXR2
SvIPfXb/2H1ikrduEULqrG1vJjtlpPTniHXdeXVaB55Zqj4qjm8Cr6VX9MqWFrThTfXJxvc5GW2s
OYFDb8IMqcPM1ptVly/z2Nwvmrd37XGXTNPBUXF5g/tAI+K7WTgf9OJfG6+L2qI5g4BflpV0xqjt
l1Yzw8weX7y2fWjMgUyAelGnzi1pilOH86hFMs6AcPikqkC3mwUegwD8yH5AKYIXkGcupsG9KL14
mhDpGsb6Qt5ByNLTAu702UXk1WVcjWPfG8jRsdA6mrW+rhHgZxh8HakBv8VrAVmiHGB4p7gyiCt2
jlUbvoKBnBrYVI74qAdtz+QSi1kdrW+OybGw032ukDts/SpCmOcg3E0cxMV8mNSMEnXreX69Wd8x
lWF/a3uXCiNYakYEL1+S8Nqdi20CkL/LEzvoO7xrXB6EY+QM7nM4e8X0MZnTHCR6DfNd+7SL8bS5
1TEFBHVVMJRseNR7kCtUMiY6J6vNu1v0QdClxPK1IoLDFVWj+74k9Wfe5gcO0F3tNfdT33+OA9q+
VflU58MrphAmBALcQM1ukCu8LbrXHjuZJyzlfTrpp05dD1rV/sodSW3uUHnJBwk28IH9BY/iwvCA
Z7haZ61MPpJJfVW6ftcjX9Ku40s7U0DiRN8NtoqeQ/6IVtyVGWFDkJvbyXSrq60MHY68JBPsu+ce
e5ZVymXs6genJ1RqxmS3kQfMeXPXj8scarbuo7CSBa3eHIfV+LvqykGhGRjtDBxR/cfVu52RkKXl
PbAcULBFQWJJI7cQfxUR9+idg/3XRXVA+z4UZbHPigrZ5eksGJS0KfpB1cWtUb2vps7Tg2taL31c
ztSUzN1S60+4+HMifapot2/d1g7xvzeWj98EoKDPI5VHGICIJhPxCKuODCbFMgSFMkXyUgrnz6IX
CCZ7x8Scj3M94x2q+rfoK8awLMzX0vn1YRkf42y9d6zmjwwcB4c8rZy1c+vMuc8grSGcDNEHRLg/
XrGFuTsdJ0d7rEdAc4VTIPL+1Gdj7a+2c9/2A4BUHKV4kswbH7RtZgxFdrZWJikp1c5WlLtqKC/0
w183Impq9ZHclxpAR1UbB23EwyVVDKCkcASqpAzhmt9kcjQ6SFQv7S978KHNtYtYyr/tpJ5zIdQd
sU0b9Bumzu4k/Fy/5Wt6lkuht8WpYgYGSKGIyNUQryGY39xgbVNKUnWo62MeKpAZ7Gz7LjoESBK7
exocSn9tzgS5OlpQUwYUfSj4PlHdc60hXU3jq+pMFxUBHTrG925enfVSFjPqF2YEHDRDC2Su3NFA
kojmdeyHn2pKn2mjOSyie+nz5Jy39Es4nh6gKPc1Jy29JYZ6VhXvb5tpd3O7dD52YAnXJL63FPgp
it48tRMRVNf+rURO6Dl/Dypvc2C2bYWbX3U8owKarqME59eWIaE++ynNrL+dZ/+kQ/XVVi2QQ6tE
wkwQEuo9K3SH+lxt5rOrqAbcwCRyHWr5Y854uYGBOnn/W3jt+5D3FwalPG4FhXT4hHvmSzypmbof
c+0ldu3vra9mZJehVzW6/u5UWfkPcS7U4ibP6Ua9IZhyiy6U9tkERUcPaaEKL36XWJazxuxH3ogo
3HOibxLjz4MRXflABl9knr9ZosNZ0J5sxqimzRzmqz4F1jwAw65MxbRfUwHlgt/+rWLVN6r2aaDg
1Tb9U1yI94SUdBDz42gCqE9gJI3SnRrRnNZ0OsFUfuSMfLZx095Jp2tmC7QIp42IWEKt1ZqwZwpU
4BrN7zx139tiXuEmnt1hCZJ8ZZBH0/rdjKvJxx9PJe0vYxcgNG7gEaRjmDKwLMEky6g5tdQZ0am0
CkVusUHGmBhrjL8LpUSYZf2D6tBPnzABWq0JeNaNyZFdd6py/WhZ2a3um8cJV6PgTRpLe84Gpl27
cQQeBdjX/9Fm5qvkefK2xYa107v8dYYHMLfpo91qz726bV9FPV00t6Pw3f/K+y4EMaHkvna0clpZ
cTLz5jTk1n1atjsJgRPIgN5bE5EjqtuQhPd1O607M5GB/lQ92Lb4ZBgqoir6wXCrfa2io6FaXQB/
avKTpDvm7swY1+pH3q3a2GfFZH7XWtxNin6SJreb2os6zH8zq0KPpy3L16Hmul78RjjO3YuI+4EH
Zfy6tUoBsaKQj1bOYBBPJB51+Vyl1Jn1V41wec5T41j19KRn+S5OXF8OSQMopferVG8IJp0ybTo3
KI/lQ72vJmZpDatytfvpU0f+FF3Dz0Ivb467gQ9oAOnu4Bs4XIVQSMUs+9JMIhEZJvXqhvpCDYym
w7t1QwQM6KFRs12toDoEAtpT+3F/heU9MBQFyLN4mkEesoLBRuT5fd0EuBEAWAOLTTl6ar6SdgOI
dPKnslQfipJSz+YR4sdGJC1JZ3DcTO+3TOwqdBOCtEyYHy6Dfv0Z00Ysstv0mGJnt+9qXn+qRKUK
gYfMQlnHdxeM2gBRCWrXNoLETX/qicXrGQOgzPrduHEE2Vc0zD8olXtfpO2ZVgkarPPcd5MqD5kv
fy8UsWPqQzQMEBe0mdSp6L9IDA5ZB4CbqR/l3MhIlogG1g8gSuG4+xmTSUsSjvdXHxHV0nYlvcLM
k6i4PdqNQ5mPjOVNrrPckxJ+ValoARKBWQIgVPvMBuqGLbWIZwmaSRMOBO9Sdyid5FAgK0eQxE4Y
XxzvQ4sRJNPWfdr3+xLmg+5+UY2bFnR7EGvig5p58j0KoNtshM04oPWVX9XU+xAT2AER2YqO5Nbc
D1l3RqaVhppxTznMwHakCBBDVLlIdEUCb3IYO5O3DVTiNBwApZcszg5lBUGkiIXwrSHSbCVkMuWx
LLFmkBa81rvr2htqbif5VIk5viZLD3iYBkk8n+L2WgnlvKzGRW41xtqwC8YpmHpqifaFrc44QAZ2
+7MOSK2ISDeYB6VJOCVcqErxiS6+Nh7Iku1/Y9ZZjtBc9LDSbmPnHFHYpwTx3uE1LIazc00ZOBQp
Q1upy1Wmfui07apv052WgS8UN68unilN3pJmavzFMXdbfYfsEx0s8sM8pqyPs80ia9RnxwACyDY4
FGYptrcOhQv4IdzLrHZhSQGVPMfQL0PdhQxfqscan6k82nl63IyNCJM8IY8PXTK0lPOqLBjgBFU6
CP+DkZmftSFCleC6Nmh2Hw8Sq8JtOw4Usi9RnRDXGUihRhwE1po5My1qUDXoRgbY1bZHfmIu6z1T
4m919iIZA8roBZUTOakWmkOU2OTjfDdX+56N0s/PmLCbXCgnM1c0tNVdm1n7yq0PK1uCldMtJpY5
kcqGk/fFndbWH0lc4aPkxnJIztfKeZrL4QoVL8hBC8Z+3rtquZ87PT/WRhE6CMzLoFJu/WEuH53W
2InN8Uv1p9Y5I8WFc+Q4S2gCRgwUY/p6DjvxnegOerL/VqHp/yIjNqWuL08H87jl0VupDUgMfgDn
N2zYnOOBW2bHEq6zVPYwPDA075d2wx0/ovT+wpfUvNcVrYCAUJG6bGw93IDhnng0WXIu2je5K3M2
LqeATx/BCWMMul7fy+PP/9AK8/9fKp+UDgq2k3odVY6BDhfpqZazvPGxtugiTHyEwFkgEwy5ANBI
5Sut4TaVcl2sPBIzvEEwoWQ71YryLH17U0MIruNzAXOkzqvQA3rmY6VPHMrbBEmFe2m8nyQ3/Sq2
d5gNllFCyOwsCpacf3itmWwL2p5ktUbyG5z+T1tZfg+iwhmW9l1+a/fruaqOiqiPhvGXTbiijKi4
z0afRzPUs8lN9qTFoGZv6fYtw9qytx/BvbkflwdMlnc+nVWVKylTvcyDWsrmZDXN7KdWvhBqCuyc
Eb78wCOUGKRQDBUoWR7asDExLFC9dXYbcwXZ4by8QhGhV2lXu43pHL/V7VGs82OS/QhP3bl2+3fq
z9nwBjt0R4PwhU7qkMfnjAhok/J//y3xcus4lNS+jhxhHMvDLAehYS9YIOEw2hxyW6skrzQQ75ir
6ZsOi8Mi12/8Av9opD2tI3bkQSLc+QbIDoFXwA1lR/K0q/JJyZdvuL40nMZqBtJP8OR0EO9o39ix
B7lRh81aU1uznBfEhUJvzs6cqH5N/uHrHV//37ScbHl/2mLvXdw6FszOi3PRpN/lts/Gl1qW3M17
c3xXvM0XTLiRX/8ZZfJrc/qQUaNlL5eRd+zWT9wab3py/+AaZNlZ1fadrkVrL3wtTSmwf1EDCTsF
/fHNPKQLApisC5wSZDRXSM2vJXKUGI2VKgGXkDdcOc2b1yYHaYYnEFyr76TtMV8lrl/Uia/Y1HBY
DzjV3jHL1j3fVIQkrKZhPdaAwHo2QsBcA8d5VeCFaMzxlEe4xwbJ8pmFNV1HJyqcSNTjThjyOLNc
k736vGK5PYoIZUDQzgjFUt/2PjgTWvZYjC9yD8o/koaKUyl9r4oGXzUAo805X9GdGt8lyUsaormH
CYrZFPmv/ANpDuQWVz5TwifWTtp0+ZxYATl3trxR//SVMjnU3o+RXzgryfSCm8Ng/P/+uFebKFwz
GL3AUV232dd5orhX/wEgLYH6qoXWaAZNzAtlvcv2rXHHvfwtlzNE7ZlXAX+VKyWz+TzFnN6RbalT
vocgxe2JJt4ZEyBgek23LZBFbdY651oIchfgHQpkT9z0/6YrNsReZnBK7sEP3Hy1yJEKendB0RPx
bJXJyV4gZpQ3PlDxIIHzEnTojLxtFtoah1Aupy41AQnUH4YNRoxKeoVJYYGwepwKzsCcI7JYndGQ
3FVAcysGVWjmaU3UY5rtGZvjm8qrriC8wX7CIZdUsQq2AKeW7ZFjpwYVxIHN3NvGheO0JOJT5vsz
VT7Wdljv5f77/6RZjwU8o3z80gjFTWWfp9+Yz3FRoqISO9Gi6l9TMYYinkLAo4+2of6vvPI8Oflb
sagnlOlhZl+zot/Juqhc3XwFFOA3xlMxFyGrEePzKyYhDLpx6ReS9/ZDWn25Y+l6xYre5ri69vQy
eASl/eAeq+TLS6IEK9eTlsmTxJ2vmwdzh52auKGYNkTxxp2lvMoBGQQHS7Xsre7LMqhptX/+X43/
n3Joh6tH6IcNkB9XzGdkFzj70BzulJTxBZa3lzZHhnky6SrsQkZHXII8kTSpkyEv8rvrwYmvwJYp
OrzW8Mtq/zug8TXPtxeMg7yGTvuFirkv7BvEiV58WNbjGN+1tRn8+4iKdJGwKWM7b/kUMpBNRkA1
5idJvFCe2cL+zXX7Dn0fGR9wPj0J1q2v7XIj1pN5xYbEAJN9z4ncqI170gXYteI+DZu341W6sDXk
UZObi/1Z4Bpl6V8eYDanquZnmhv3iv2itNeWlbW3iHDtMkLliAcXsn5G+5EczeVctvpR3vWoo2vD
6jWcffmh9XLTBzlY3iMQxGwwcvnDTVia9Gwk+h5DXWIKTKZ8sP20saAqrP4LV7TNhsUdv2v6ez42
OwvCqLymYdRPRi9QfVYfDN5fW50YAnuuoKNojXcuAThqJWGCt/1NEQsi5rJgKCeECZRaeUV276lQ
np25Y4ivfd/N9gsblbnq/pS9qhRrdS+NVlBE9qT0k7S18Jo2X7qHAfzclMk/mSM7TEYaQr3KoEha
FsIQadt4CBuF6KUXNJXTxj4qNC/QopyOftlob5SmbrN+WZg1PRG3MZs0Mup73nsMYNRX2g9bo4cr
pJaVPJvDIcejm1tMzZlkuxqvmJd/96IScZyTKfkAbQBCL97oCookaoaY4W4UsP7VaNXfjAlxI5Bi
+n7+nSDOsFjfstqAyWgeeqc6SdPXiwXzLS0PZ4MzzRhw9oYgPk4Tc1/NK1TSxoe36gybE7SshTy+
seX9nZzsXqe+Sm4CS7PVl4BJ3ZHIgUNa1FAIg1N9fpQxsANUnRjWQR3k7hws8yoKSLAi30tn4rKZ
CCu1UdzJaw3rpzW+SxOgJtY+n5CVfpIOxcKZdogyc7P6QEZPGM1fychDuo5y/PKoQrb1AcP5rc8X
tauv0Npea/AT0pqdJ+LjKOkMWvq4qsYXa8T+447wWUISBokOB0ao4ph4d9xIYvb7uH2GMCSjbj4V
V8obzr1br0YOlBmDmPIf/D0epMmc5uVxa06L+96O6T1+PmveLHqS5MW5Ygngnwn9zLVUp9nHVnLh
Fmi2rn2N1h/Cn4W42mIosIlFb5f0bq4mSkSmA24sPx6U94Kyty8T+7Vx7wqG3HI/MsrHwmjLepQm
msvz3T8Twub4ZxB5rR4DwulmydC8lqZjGH/tRaXd83t0OxJhTcWI9X6cYM3XO7RtcFoKuIUuI1wj
G37kiuQyLF+JT2IqnwvlIj6Hch0oaUJNbwjlHqNX4IkiulwwBelpvuCwS7Kq3BZfbFr57qSO6Vds
s0sH4tD/l0Ga26VvDmlSvwumI7PukgmDTcVSV00TyQdh+8PEJ7hOzHuZfRXOsEeEPQZkyKWlzfH8
ik6ESJWiLaNiYLDiD+5S5insbZVsFDNHMkBY1BTfbPSE9SCqRp8zaGv5rLz2evmkrPcwV+2B583h
OPvu2rwSDNXFN28sbgHmuuo94wl64sbqoJj6y2BWQQs90cVdxa11aGjQ4GFzfkneF3sMAuFv364v
ldtcrLreabCNl5EN7l3lozKyPMz6z872dtAH66XbLR7GCQOzAdGPanG3kpezGgxnlFjCoSVdwRIB
lvxIi8zi/gvmSjYcWPa/GzWZEaJHHh6etyk/s7eZbK4S2ZO/ymCpylXcrhvK+DoDKZRmjXpHSolY
JUeCKZvR8iQDj3/rr15rqVZbP5nj42iD/uj2sdWnP5DFE1BdsSu2eYQ9KBpIyOODq+ffagWPv6xO
GwCLtUJYHeiLScnyWqHJyWcnD90zOjQCJHGgV6mr6SPrDJdTcgUgE4gMmE0FwpX9Vtd8cHDhupkc
eruj0qCOT7riXKeF3mmjVsgFrYfcpFdia2Git5CaUqhVK4L6DacYYcWRFSREgYBoVep3XYuXrqYA
rzYudRkLRIhAhk60HrvQQsrJzHQHsfgAo/BxddtwWJs7Y+DcpU6OSFO9LuGWVe1xFd1xK9I/yEQo
O4hj5rlXKXLLUcI0Pnjf6Vw9bNkCY3CglcdJ3cespR5XQv2G3qloNHKBnKax+sk4aTrzwLt3A8yT
J/pT/tRuI3lsnrNj+NX0oAMQBjB/mBKT9X+YA9v7DQ/2H0/vsd240jTtXhHWgjdTeidKlG31BEtm
N1Dw3l39/yTf75zJ1m4ZEgSqsjIjIyJfqgx43QHGwdZ/XiUTTUFMScJV5Ifz2afjtMYbFuAI0gK+
9ybpTT4wfHVyDv0S3hblM9hwfKzRQMCMyT+ddplOWD0BPTGcpFBq6y3Wv6IO/V1eRJ9xVM60/JF/
ORPZsO7OCWQz7WaGKEeAuE8Q7gxAYNxy5uIUqBBNVR/+deYcsrDdT+sEl8u12+jO1p6Xv2VoUFpn
zbqvI/j9OgoZbS7QeXoYsRZjMl9Gk/HI3vSu1xMFTRKfYocJQEDrqOvK5rMMQeknyzkxmBRxQVQ/
DXPdn/MwqlDC0Nk7KK3zntK4ODHFPNlPkPdhxS2oKAxXEQEThFL65FMRoPcHsFer2URoqmvhR+4j
d4qq6J+bEbysEY83aYXVNt28VDn0VINx3zfpVSmNgTRLevVH/b3jcztV8GTajA2o6tJ/xEn8VoCM
XDW7eAVCPvZzcxzhbu6cfjzZuXW1aYlsfMc+GvV01dGsXYFTzW3HR1mP7ryzO2IJsIK3ASd8qjtX
svkxekEhuJyW2ZgvjQOkZ5RMAUDDj78+WxNVJ9KBVjWreSotCtEOPvocudsg9sZLbw7F2UQhuaHp
EQGy1PVZbwO6ZO3I0CHPMHZ5NARr1ddfmqp+ZCTQpjK9N2UPQCgpgdsKyl9j4exf4UgdMdl+CP+b
0YJsdOWl3crA7+crtbPyD5da7QZrIC0dm7zdD00RneecBhJSSDveFZD092bs09n1XOsalIl+VDyP
Y+h61o6NagvKnRwmZsq+aB1RRNzm58rY1CHsvN69MLHXxfB9sY5d0B7qDs84LzjooLplnl3ngsQK
GtBJN+Eu0qbZWX3fMXlW/2YO60cNadDFrl9POGycKWlZdIDAtE7Sm+nAqfXtxgGW9XeTNfcbyCiI
qLyBfewQNpIiuKQWfeiEtkOX6qRu0DO2TAZJXk3otLvayF+zdICCXBQHX0c7lkV/y7plVk2avuQp
53PYE+9Tc7b2LbuucfLPoWrFmz+FntkWazuk8K+Q3eb+/NQPHkgP5Ou4hs67OKTITv80G8mTq9nO
KgHTTMsQoJnSP4yHSxa7/xTiSpumgE1WPk/ey+JqWzyhH7BKhHsKQQRKpgMQWPZXIJSE5nxdWMgN
GySEcL7g8gEebejNP9fKfU+i7slRw8ZpCVfmeAFKJdUAq2zto58n27Rydknps01T/cGdDfjV8/SQ
TxPsgpBzlcbpUa6koSHiDeHVhlrPYlkzJ+29tHXIrMl0E9FtZNIzG50DN+sPth1wgIie+lRqay+o
v3pkACa+pEaZP5pq0ZD06LCRo4gRl+1TmjLVN7DTbVQC6lnKR8kWVvh5CeO+CI7NEh+G0jwDuT6i
gtj6S/aUuPY/ZwhEMcbI4qXInkwM/TZlmrgQzRI8iXFw1XT8Uc3ShKjPUCXP2PX0sSpKRMCUCImt
8wk1/mqOJeLmPP5Qif/S1DFiX3CYA/nvQ+p79cbyvH04ZTsm4mwN7p9dNM+zn99KQ53axHthkKvG
LwT0783yW9PzDGACw1x8jzDqtyh0aekYRrjjsNo5THSNOMMt6AQDVCtzdG+5Mj6xb/E2XuZxpsdO
sOss2B4IsaZtE6T5yrfyf/h730y93qtm0FH8uYDymruOtOpTFcbnoLvfGYM+GRez/NfSYKjGlnkO
y2ddaY9danxYDaimX3QHCCVQY3tKqtK7ZmMHBAVDMwAay7oI/a/Zo4XMdxgrwn0wvoe040gK4RHk
7iVxuy2eHh9mMm1dK/tYtIImnha9hMN89uohkoKepoA7UY/UNKitzrrO4XShrfrOwfFde8xd0OcU
oZMz/EDR3oVjzGrS3sYsgWZGFjHEVo3Eto5JWaHbqsV9NabxYljIsd2wezZi40tf6gfLTh9CbP5X
Q1VieQjGMLT+s1f4H4M2taspYlU7WTscpiXINtj2bw1H7ZlU/plM1kJTDgmQm+rNqp/sv1bZHhzV
rWEzGis7T1/Tih561xT6oZ2EO5gE8banTOhV8eWGRk65OG2svH0aHNIIO7N7COzTIZvDl2lWgAdl
665yTYYzmSPqPXr0LTxRLZBRItGz6YdPnjm/c1i/1ql3LjqKW9tZHh29pG5tkjc6WMzIZhAQeiNu
QM6WJ80pphyQJWAu9mLvDWvZtgYYNHLOTE+eGV97ciRBTCOszFC0A1S07otZBCcGzHzBa0/X1dS2
K6+iDBli/eTH2U0nwDRxtoML+zAly6X2/Z+JYRZU5dMhMrQjnJj20ozxsaumdGto0Vvfje9zaeTb
BMcc6F8jC1O3V/WQnOjB7sJZO0AyUDRKrY0n/obeVEENqUnh062MPsrQF60Qj14mx7vVeQFnYRnH
9UIWtooJ4/pMWWL2O/L2YwNxXBuqz35kFnJHodKj7W6GhQaX0e4W1/utRzJQQ0dfZHTqOa+ri9It
gMtCeygtJOnMyPYNuipdAsfGm5Nl7Zj1xkm8d5zQVkNXH2tGheE+oBAykskNvJNWGM8prSK7NxjZ
GlfrHGQEjWMIy44o11jPJm+0RePKs/bC7Yzd2SoevDek2fugmGSoEKoE9FeIgfNn2CmXym3eiRsH
JCNbWJ1PNvCxx/iR2EhO+WQyrjttKN3KU4g1A1YRtCb0alOiK4rT9lo4wXfhTd9BXUGmZ5NCLrsu
qf/WxAlACVhA5u6ryoP0V6BA8d+00lwvXf3M8EEbLgXuG0g5CgNylWYdMNJ+zgYE405Czloxg8o2
zpqDLSIUbHT7z/EMvCPxvEB/00pCKnvUY2XPGamfO+sffjr/MhTmOa5GRu8ZT45Z7WsK1Khx3o0i
Pqb+8Fxm4yVcptfW599pcLGDgeU9juUmXJoHNTUM/MJZ2y48+otqOsucNhbmT868qiIZr41nnrRs
eKnhFuGIs6lHk/SLFHiXzJhLRmFBRybfxbp/Kgr1DV6x7j3W7qBHtLaJLGTufSpuJJoQhiDIQPFj
TsEeNuoGRtmR5uePPBAT6qJvKnOF3Bll8ZRBGB//MmH80bGGHTv+EphZCIkD00hNp5PQbR2jhqIR
nenGksPTk1GWB6HIf7RQTJJK07AwzlacMvjH38dJeB1At3Wj+vH66aEgAZ8KBh2pVPvsDO8UUPsg
l0+2yxCe2jE+G6MHRBQc5YdD7zEIyYv3FaAFarPd4kQ7DyJ9EyXQhBA2lBWPzjrJojMS76mO5928
xA+5b/41kFIwiupVbhbTUICZ2YF17MKXKqajNTKQyJ62WQqsAfBgduERLnqMxir4g1nybQFHSZxx
g/Rs5afpk+uBFC/GySTN8GrnBCjwBpRPRDJga8YHvaqId87r5JjPCWRZFDqI6+j8DoLoAwlmWfNm
ZfluIIR1brYTrXlBNB0gOoDFNmm/Y7YUrUGUsyJyB2xwSEHwbtya3btX2XtlcvpiA79aDKSGFJLd
1MEBhGcHnfuQATVTjxzkZMGAcBOGcIj0EXSG2MF7ZGn616vNo0mm7nH0m0zFaJT7grhhoNaefpUX
nBif2u6mYTlg67SZmpgENz1levucwbIKhlKE+WAJRn7FawKFHehpMx5Jn8+z7251n3VXt8iXC2NP
hbuR9zUMqaHj80R1hhpyYEAaYgxXra3e2tduHa2sEg1WoA5mH790dRSiOKOvaoXHKhE9fdY3zLYa
i1WRDJB0gh2GdsBPOg0EDBWGUNu0QnqNc+pNn0l5NoKWiaEYBk9k5sl4aEuY2/xa9OURpfqbRJCa
DdZbNHO5y/UcXbx2QTecbpiQtncA7pZMvcwglBYFlOtaf52Fu6aPxXVA4B3qw76hSDT8aj2pZttW
EG6AZD0mMNlU51kBOYBlIrtlHMi2zH4fNCF7V6dJQg8XZ84VQ0s4aaPx0lY+SqmC9NoDIjF5wxau
bEqquqpD51a583Huund8Lxwbaa/Euc5ari4hVC7Ca6QXmh3xxLksZfyuOoxykuzNJ/31IQQyo3w9
eQoIp/msa44cn2loSecwQkThJQFYDThloatEMjxhocBTy7WMIcCJpVZ+1dCwGmeOAZ6/gx0I4tLh
d2oMH85KerVV38hB+EY7aCu3JWAQRBYvj9QVp9gu3BO+grBiOCnYyu8WdfhQZW+VAPQzXFaqk7jX
Pyo4RQqQXfdo/vZa/kgF+5Et3B/C8ljyQRznP2xfV3rfnDMn1IlhyZ7BQyRMw62JtAjyIbcBMnRS
N4AxMMY1ZNOx/YbQecDBpdzFzELqMYxY0B/wdPQt2p+1hISFkOUhQU+G5qEutQOadgwseEwILHCD
wpwCSwcH/Y/LI3KMS8QKbE3rXDsuBTwXbNlBBPEJB4F5vHTcSb0lq1reoiC+Degjx6y8OPSfmNrQ
Ug2GWK/4CWPXmnUEh637ZXcjVzD9ZosOLl7R+GBRW3tstU60qAdLSh3IB6Dh3USy7Tq7NjaOvtX/
nXx1TtDbioWEv9xcGCid/V/ozidvzL6tjjbmPLunye4+umw5wevDiKpy3yRMllOH8MSAmzJdzBRn
fKaaOJz6fu2cE1IgXdUbOUam6rPsjT+Mdlm5o0K8BE2z6b2txWKN4xd9Mk8O1ZFPNIF08tRRxfQC
BHY7O2pOHaPOegjTdqNeRjd/SmF9uzlEG4gPBFg+d8kcPGrqp6lCu1n2Dy4vNrofAdGx6mlhkcDK
o5NRalh0DYwId9r51CThqtVIJIbqJDBiS6UlX6l6XjxTHVRmPnXKpd9wtbrfsjQ3qgp2mJBvY6jZ
S5I+FooLt8qjYX5KGoGaXfJWFNzV28S8Qlyd1iTUtBW+FMISy30Y5scOHinPrOW2eOOwlUdTJiMN
4H7T980fCaBI8jdR+1fCp/w4xQO1xTZr5ICSgzztb0qP/lhz8y/qPmgNkDmvU5A1QzSnJHgg2rST
TOZuuqN97o2KlGh66TL1teCmvLT+ixUnLyrHl4w7neLo3gC31qiUUYRA5Bm2fIiE1ErGjU6QQ6MS
OJ24IRPjJjY87NP9lCRwZZjxSDdk0ZYbsYWWdgp9pHM/YmbZGeoqZ9uk50fUULvaqd+qxvq0fIQV
GOfo9bzFj2KTtzDIomgzj/iP+MbWxqac9uyUne3eOoRTdbDpMEdQwMI+vw1N+7SwgZN52OHWdZ45
zBuqq0iVL4HHv3NvQ1tsNyX2yV3eRuMLdG/Nl8DuYKvn26zCr825tTwWM4KNUB4LM3wP/AGtUzCt
gxDJopkHosY/u0yMDLPlQP/2NOsDJQ4Is0duOM3xyfDDi1/mxUpKUqMJTnbQDzQkP1SImxm2pIws
BphPCYfRR1pDjS+b/dLlNKzwUsGiTrZ9oawHC9mhPP3Kw7lofsyWiDOQjBuJsAb5MC3CHZnWMSXl
tDgQXE4iedi2MQN0/LY0SE1hBznnDPgj4ycWVXSMkUQE9jUtssN+kjm5Ggq3fyieln3rGPU9VuUm
h80XkS/IuEUnvnFfOEM4aMP9JDPD2FyMXxpoMMDlOchx2HKNs4jqaQiw9pSPd9DQvhqEP8WiZS3a
vHnIrL+w5xNDfxgwrrLYUCMW/8G0l0uNw3GLNlDWCQ4zFJGIuhzb32Yd2l5k9l1AMYXrXUH45DFZ
/ImlbvXSPLaJtpcwG/DiGTnfEscPzNoF+0U3A6DHx1vlwa88Nzl0C29+Ngwfzpyzk48c5HxsjNh4
8JIlBYBTMdkYdhVQ9KMVV89P5PHxJfXTA+bEhpA1+NA6bge9/d/Qi04vex14hu6CUWWvYbJGT8FE
FGyrrXLGdZ4gOzYP8mDGrOGjPLTsLPIh7F48juzjkIQbgR/lGO8J5nXAcCD3v6qZ1xwup3ruVn5t
g3O+zYF3b9MggCLYVYtaz9gC+lRgScf8KpJtiJmk6BUdjmz8yaDdRf+6gWIx/+iIbhWpv2xxqCyT
8SX1WDsonCjnbU7IaCzmy/LZ3Mp+hNsV2/Qi4gh2b7UxaVeEmD7INokBAqc+Y8hsfGUgGpwdiHrC
KWJ5sAAlf4tHmwrg254gS/CCWlDveu5QuVhrWSm2c4np5UmK00LvK0C1QyfFoUSt79lXDbGnBIJA
9rN8YOtYgmwCVSJztzccbHx0fxGVswgPPsOSip1nroEXAesZ89NQ4EHIfvdT+2A7jPANfnvgRtO5
9f5PW5b3XMrm8Bz8H044BgERtMOtDRh6900q55uRJpscCzKTbGwkc52bbzConZUw6dKwd6NFf6dK
z1qGsr+NGJsmgKKPfUf3ILfbAlrn7dqewmgI9sN8Yh1btr+3MnruTrfX2Cj5bOwlwZcU1giGY0sw
TfCnLElk2F+rjn5bEFPDsULhO3DkLNXwX4ZDhCzQooZaXR9khff4PrY8XTyp1lMiIONvNmiPi+xL
zQXqwyQRRGgkq9Q7DaJ+t+cvY854bmaQqn0TzglNW+xjqvlF05IvSTgbH7VuWZyUDeag0Y6JrFNK
EkQffNNg/6TDpNU5PliWEUINTCnWhOoCt7+oGDBiMM8SmRgsxdMuKLwpNLfVwqxbFr1kz8viQMrr
3rtR35aU0vJUC+9Az7PLZgZevVUTBlG5jtZnXHcKxL5Bxq3t6ya6+egzI5UcGUMgVmDEqTwf/thu
t3f8L6lVcjk9GU9AOrepGtrGdG2kZqjcvFl3HIB+wUCzxX0oKfo8xLQxjjQjw98QDNyjh0W3fzQR
ZHnVAYnnS0ZFIlfdkRP4Hql4vRxqUgmHCaIqCg5Ullus/j4069F0m0ur0YavrW1cVGf5M3liLjYY
evwNL/6RabUoiCmQuS+uvYgZf4TTkATZjJSpgSoofyEQTxEFO6NglhCh1Ln4Y7s243HrkFHLeUHZ
e6Xb2hNUC+QOM/Lge8T2p0dOO9mVIUy/gLQ4qd3/Glq2chA46Xzpw50sLMJA4f6is1wzqJjGGeWj
M9+Uj38BmYMV5I/yzHu7XFek7gUeg4Z9U7iISTlZihoUod9THDApRaOvKSsSs51VO6Y/eBXtU8Jo
UeXHtpz2sYnNBOET2ZZiq+ToVSVE6hHdWNaYvE8zHTmcUtfb9vmJGN9yI5aKOceoIUr3zSKdVVVK
QgONpvsVUIL9O5HLS6jG0LA0kqMLqUeiCCsv4qHS1Taid46wlcNzGNzvGACGS7u/HzlKRd4lkZOR
WHeP1d74Im2KMLehlbBiOZkOsi9MhwpKtIvclCy+vzv3AdHjVlLMIoRB3dtPAeZbclzI27Phy/5H
EuwcaTRtgfvyYY7FRj7wRAPOZSpwAMhl91dJGaLyHZkqie21ooCXs0+LkC/I3Seiy1MlrZfCtEvL
PcGFM4lvsKBMMCkySoiCA2fK/3f8SSTWEFFn2ADwwXH6XitUMq457sQjlihojv81rODUeA6z4FFS
Ol5PatiBvLKEqcRJxUWV0JJnOLRyFMg5K5ctu4VzlTNcllTJOAmOmgJJRprq+4otZRofA2GR2C0H
qyxPNoa1IDgi6uBSAyVpXOtQXGRj+tgXStSc+f6UQ/9jd4QtriYVLioQ30B/A5KsPP2WI4Z4I0V+
C2dAdlZc0rMynvMieFvo3MuZxpqWw1aSIsmEQWK2dvwp7yRrg6e7kE14pJpcHgYmayKPR10kOTI5
DMtOchRWFB/PcBnG7j/xWQUOMClP5E0invFIReWxXbhnvj3vXN1+QNT+MXhI04eeYfXaccJqwvD+
UD16K5YQdYmC/r8Y2yldrsWgvYYjcmnoNZD5VhpAJb6NMLq+ozqDWrJsSxr3rUk2niJQZT1xuIxy
egb6uuF2tSas1qj7BXMM1kGtv3lOfw64b8wC3ioObwcnQRRj6OURMiwFzz3AsLNgrF18ryOoqenC
j1uP+x+QduMxYEGd1rfTANXX+rY83oR6x6D1OZO1++6wg6hEvBwehbZrBOm+GPStbJaMJZ+Y2YcM
E5RkbRJOVnrDMfWp10uop7l2lqzQit6XQT1EbcSRPx2cxjslFsJvHqzsQElnvJADAUoARs5wLgyp
p6G2uUeTo9wuHsmoadOS3nQvZeWeZYOwRYu6v1cPUtwYDFF06npLMLL6dC/D0j1SJJaFpeKDXKlD
RjvSCw1Dez0AgQMYIZ2kW+r8Qk+UAkhCgsp/CxOWvuntJ556KZTQfN4REzCTlF3dqmTvWeXGX5wX
FpHsWZYUMpQ9LhMPUmjY3V53bk0DkYaulx6jxVHRglQMyzVHr89DWTFZim4NnJyGfY0zKB0LcuGi
MB9j+KGj1xzK2rrgHQRboYV7UMxsweYgB23uKGz7kv2s4cYMOqxaoK3Wmta6J10cFGScL77jPrcc
BFHoPYLpCDWtWvdDdynT7Klu1aPkdK5MKtctDJDca4WT7RhUn5PZPDezBrSqHql6PmP2g98aZ7fW
3lwoblIAy13wrO4rDMt9m5D51XN61SBXWdVP0HkfXYVG3h3rL7BmD5sfBrunbuNs48qINgUuMk3D
kW67LSTH/pFhxWcIjytjHMEkrUsxthcW76nAEdWw9VsCOs4MgYuXqhOH4RLiJNoDU8sakFZkAOIt
C9bEkkfqNBvwLUvUR9rXFH/aBZssHOO0Ayrnk15G9/JdEt+ZQlUyffaMosqNYh0ISSkRwG08b77G
yn8qbOdPPwevZYOSne4WJnHvzM/cSN0us877MvhpM840e8biNEzMlTs4uK76yMLDQpexkuGx8Itb
qC8/FrmjWaiNTpkoRyKCiKMxOCfJBxIwtRYsTmPBOKSkiNge8YnhlSZqQeCrpYZxgfKNEEdfZ0ut
c9LwlJEL7uL5n5GZr3yCz2zWoYQ22UtnBCdcDOx7sim3AEMFluzNCNSeOQUAJrVDfjPvvJmtwaYp
aGJKAtPTsPZzLGSmlpYQpwtqMayUeF8OF7hj8N14CpJFwH3GhmozEvIhNT8GZrHnWMmhg/XgFZPl
wwjH4hGxgTBu4z+mpAYp5PtBmgWv2nzz/u+cao3gpaSfwJaGryfVIfY5ogzAFp0MoKRO5j3lPJIc
iusQ2E9OZcwP9tDeuEDaelIdGTGO6HAVpXitjBPpAK8CqwfQguIWrqG8CBfhaTTxdJqQ/W1ERQOA
STJXgdylzy0QBW9RJL8a7ojMrwcQbje8qAR+Sa54xdJFSMJOTylBCNCkwHfBiVwcMU3zok1fymGE
Xpe2ZAGuLkcmnyGoiwuAloAU93Sa4Ihi4sFcsCiHyxhyP4WfN9C2jtEQ0lNxOpij2jsfUZoNMBv/
QoVaU5GPxOwQg44qCjFOa9ddHf6EpY9zCaSQ/Qj1k98r1VvZHRuCYTJe5GkJBMsRHyx/JIfhfAnb
5oP7zuvLB5JHTUVSJb8wvOUuQwjMZGVwTJbTuBaCAzdcheduSTnep1c5NuRRyC/z1/LwWCJ6RH8T
8wXxoaJArQx4Dr9ZcMUmE6LQvKGG38iN5xcUVfNI87kXuQgpqWG8coeI24JJdOWNldPw7pLX8Pqc
1fJfWPUD2KCU/Hn/xavwTQaQ2l5/EliKlcBTkmJFKtCRI1lOW5tr49xEmw+zG/IitxXKDp6KkmTH
nGdYo6wccCaDNFwSEBMWDz+q1du9FZLzSVkOjYDq6S61AG0hExtpc4Kk6JJp8N0BH12YxjMtDEAp
24r+mu6DotyigD4aYX9GWPRJ3pSRN42zQwbADaFIsvUzWYOQNeTAFLChlH1CFWdjiI2jyMaGFNIV
zlVuZu8vaFFCub8tthuGY25HJ3/VPEZ8sVm4DpdKN2nqvQQc7hkyHqiJGFeUb9JKViH1qQ08V7Hc
1XYy/UeYlTeJLpI3Jqx2RVhgTMxLggcJt1MSaDklURyw9p3oWITlsZkwZcfkyxDIhE9uF8VK02hE
Frd7konn43h23eXYpuFayogsmx4i3QaNqoIPbisytVPWv6E33EhXu3eDP9kQHHPfQFslcDZLiT6f
wcBssAlCFAfdExeX+pkoElkn1EH8N3eHB5QTTeyJLIg/5Tq5aAFoUAvxm8InMQv7ZHPQYC8CG95F
3diiHfSBPXcuJf40+i9hDfJBA15l2UebUN86nOgsbmkEuZP/KPUPd0GSgiouLncUDppOsVQ3EvKt
xyhfnr6yaDMxNY9b4wKEOWN9UTZObDSSwG9GtVcenAPHXWexv5YrYD2YLDm5xxpimgTSj9FLe/4N
Sq7ZRM8uqlC9xyLYf3Tta5U+80KFbQOWZbsx/Olp2uG2uXUJcJFrXkuav/GgXSaYtljW0RRmrLQK
ZVsMLt0jr/ssRyBiglmuqhM2P3/kfV366cLw1B70NNrAmkYHjX6T1iEPVCCzoAVUotvAnmCXSvHg
2ubL5GFu0zYVDh8zwxLSBev1HybdHUHaVpVNprZ8mPhIZK694ZlrBuGEzVVTMTQG0dV77nBiRV79
QthtZiwimoAponjrQqwY9GCvqm+uvDeOJnPn2Rlev9xjOUk7z94ysVzRFFENy2IyeZ6wsXx0NLQw
BJJSEcuatUAsZDLECoU8KCYZEoWN1P0t5bbgpawb5NsHgdgllreQO+QVeZyidWFza2GNH20HAE/e
f26T55SqBo8EORbgTuwH4yh/0EpnBcyeP5RgMYyAHPaNagdEypadJKt6NKWuy9CBdZp3T0H80L6q
UMLlg/LeonY+SbE0ka66gfZvCKOzJO6BNRxqAq1n/iB8SlRw0nPrG+egDXkHoLyGpkxtevQdvLyQ
BhtgRHtC8IznnrSJJXGZQR5VHB6FJ8Lo1lOVuCcLNeYARohpPFZf7s72oAWl9UoKHmnYSCNGApNA
nPWEGAw/pSkJQN5vVg9Ca36hzNkARMo2DgLrXs5FuPXL8h7FQtm8JnhgL8brYt8G3L0lQLiJ8y+H
ajx1DR1GnKURDkfgjIHzYicK0xpmdqSKHP4tYmvAPMb8CXIibQPjFYIz1PFHiLEb2UrEf+zJqGyk
HAU3kUhlaZTAsp6InH0o0hOvtzdyzo/GG4PFicnjvUyVDhS/3xMUBAzxFVrXhyRvNypEgsst44f/
CzeEOvk0M2ivIB8sWAFpOaWk+hc4Tvb8/9IdrogV17HS+T9iDL8ri7cYL1L1DU1NJgrvg7yERSHn
ixSZco/JPGJA6bT8pnjkYKwYAMo6r9mt5BqIvu6Ij4AMBAIui4ujOhmNIxYre4EseD/G0BBX2+if
dDBLLzoaFPL8Vjsd6wEj8eRZRyrQ6KGEzbh8l32kbpTUPeIcOi80HeXK2egJqwSIiyJiJXuTc5mf
CeuGdw4hBDTQQaOc4R2IgXGDSr8F0Aap4NCJB6wYvUAiptTwDrCxNQF+V83Z1/+AOhInpAvfoM2Y
fGz6OdjHfFMxAKcyqFxxpghfygi3Pm63pOzRwrkid1VqcamPk8FHNZ6c+UvZFllUyd2wccrlh7Lf
BEbn9//vC0eUgW5uNphDHDJggEXFveemgiVyxwTLkM0yZCc0j5YDOFtuqTwlPPAi1CytYW2X+fd/
a0E3PkagN44j6XbKThNVinO7RxOWkURMna3Eq7LnZTu7rHE77NYEWa64W0zZR1tuvzXKN+rxuwpK
vFverYqimx/zTVnnwvxyAf4GtKaAM1wLPyAvGn33UJftVTYd3+H7gXriUbblU0DNZlKWY7S9LtP7
Y/XSdANezsUj/wzKb4PSW1JjaSNT9ZJSkqDFIJLcE+4ihgKUNWAQGkYQLzVtgnZhfQNRkFXfm410
aeZbbv1baIsAAWARbnxMoTwiriGfEjkLBfiVTB+bT5MlmCpjD8NwJ9wqYUzwyiQuUL3AQCPYoSwT
/pzEbMKIWABI5cRbWWKSXtZ9uhnNVy5UAKOGpq3sosWQu9FPHvAZZ030zkaTvJCtKskir84X0lhS
4Wb8DrFPIrwbxoNPuruArDgK2ZO6WVB3Ip6RXJkaw50kjfR8R6l/eJCRY66Y8POcAKlF4FMSTMEl
5IMiGI3eiVGZ9j1QpsWG2nNBcnTKloeMwzKvfO/BZxyGYK6Tz8AO/lwS5Kj6lm/ldAalzEvozBnA
613cnnr33qPipYSTw11JoCdLwq5fYng28pghPfDBkGBsGHu3GrkZcj2g4DOhBP4mhBNAGll/0TsP
tcWoEPof4S0HXZelxs5k0bCCJ2YnQKBaSxTOjf/ygeYpSRyhb2lvLjoCQcfgcO+4YNQ066qP1j3g
Py/MfWVVcZnS9e3NDNX6b0oivTCGw/3NUmdjTI8zYYA9Bc7Fm0kwlx0pkRzEbWhQTyeNnB5sxZFG
o9w7tNdpgsiDnknGKgs+aJdHNKF6OqIeuYx0Qdmi2BHDGeL/Lh0B0Umbo4qwP0AKdU+j6zsmZjsD
ZLZ5nZIQC7QuqV1Ouz2CZgMjSz5qMqX/+D+BDzkn8gzHxP4d4FbifufQwc9TRldxGlOcE3ZNw4ap
TXXAAC9TcLr+Xrex5m3sN0xsX0jeHHAoQAZZurKaBILhESw9QE/jbpl5csjQYzmgwznt3RhpKzFf
SCRpZ26WiT4ond/G/ZLzr77y6AkjYf4VeJaglwQbvIqBo9zDvT8pqDmQkCx9STx6Dk8B4iWM6x2W
Qpwi3BaTZIg/vh9XUEXu64L9UQNmF556jgbsMahfWDN8kbKU3uh24pkQ+JnA9ilJAviRfDzqM2mi
QzTI3QWHNVKkBRtSUAn2meQhZPsrF9JZWOp7+ZTctzl+16oRf0XMReiEybHnZDH9j+w4xe+yqVhI
wqvM2BEFWBNbKAYnl11AN0/YbmlHlxCQr2QAR1JRxbcbyXR0gA3ukjQ8a6oNOdI5SJl+wliwO16k
J/mV2rhSbInFQx7SPN27WUjOBHuWQqwc+7NAS2wq6cOzOzRonwho8RlbRYjHsHJLF5o6C2Jc8GO+
EAPkRnEb6HJJZiWVMrsQYH4p7rVDw5khbyQ1uu7OAgrLP3mWrH2OWvk8hG3Zn6SOcpT8//nt/3re
snfGiaw2F+SFhLYhdZWy2st+PJB92fv2Alld0WsjPBW0MBNMpLzyP9Bz3kf2Jh1uPzwRr6X9LOWY
/NWkg/PCMhAMjN8jCtLdJiHwKXnIBYA1Z/I/srKM8Ql9/yLnjLwD60i6+rJ/MXUBZKwJ6OIn3G0w
Oz3E9VUKJTk9/y87uqeeZHY1LWqyBFbNnY/CmmB7udIhIHQT9e+N7bR+5oolVyK0SmDKCCxFG92b
/Nxs4tdE5SwAvMrsPa8g7QYeVqbqPUHEBQWWVSj0Ktd0D17/p2EaA807Wfk8G2s25ayU0oTTXbIi
UhZ5a81zDhwYTMuA4izEp6WqoIrlAJJwUyJ8DAY3OGq2dnSnZKew4AvDAiJMi6Fe4+w89SAUDt6B
Uxd1ADq7/ottKuQ6vjBoesecplBHgdTvl7F4ggjyaKblk+kZ1G/agwd1NPUC2i5G9hw1WF6y3pes
WhUGvClI1ZW+vMXl8BNjM5kMJj0vp/20Zwr5YImYUKE9ZXbz2EwJXPxwH+J9fU+RWkhwCSBW1VfP
ec/ZEBIgILM/QMl+kaa83P44t87KDxGlql3aRj9A43igQtRvm3oHgpRvulE9urF3Kpr6cR6aA8MP
HurKfWjaZicUqawNqayn6J0W5nsUt8/SIO+K6Tz2KGN5/9Gz3qUX0WW4UoXtq5cFX1KBMJLrzACs
sx/Ml0gcAXBOaRqiQOgIR7m3kGz23bHs8mvSmBcW+wsmwIykGiL2tkUcC7SvBPOvVdLrt/9H03ks
N640S/iJEAHfwFYiRVIkRSOvDUIazcB7j6e/X/E/d6UYIxKmu7oqKytzCCLp9W1U022nDj5bjDxi
ylHm6BG5cwT84PUhPTAzfZS6sBv8b05/qvd8LaCLTa+/ADuTXoGXLXT7MmMNeQkzHNSo8GDBd3gv
HIigrl9T0obIjiFNUwTHWr3xjZCqkU3iux5TOXV5Qf1/a5n+nnNRWLSWq5GbgCx5DSSq0Kmce59V
atrLvoD14/fvmCI9I9G+1kbm2XjOcgxHMWOGg31gnuZ8I8vWdDAW2/wnsS+yPJg7aCLAYWs7Z6en
5c5BOL3JfKwGq904JvtJ9QcX4sddjUQuEMhjtrSvveHc1e2vMCgHisdbWwXyQwsLoBcdKUHNjMQ+
WzTtBvddclxm14XZvKF4Zc75C9nYn9nG5yS0MFMsLjS431DfPFUhmqUZ51fbmqd4dOFxZo8ancQ8
mnBi8IzHCA6wZDYdATOC2+KCOyTLIq04BmHQL+AcF7hXequGiC0q95fBxGQTLSWTqOXuxvodyXls
B5EprG8IPy5PwWCQc/EaKhAAu2TpvltNpwjS25eiy6MVCOWbNETtFB148siKkcy2nm4x2oH36DvL
j0PeJJVlukwPt2ObLE4lag2SITWG9DJJTq4dBagQ7Af7bw2EnS1VhyXRJBZw735gr5k+3U1LBilg
eBtilLDBYvVJuxeskcPQ8L11Pl1T+Ayz+aLac0MQZZVIbBQOSuyWG84RicEEOUmK+qw7SA/UY65B
IBUh3kc2h2ZFrkiLkyJMcFlB67m0mJaWRaOBk9WkSMe3505+ZgDN0vciindkzcRaYVMJfkhJZiXD
VXIzghgOq3IwStnmuG9BXG1amEQSK40yPJdx+kH64OWpFNZdO97bNGASLiYsvjtZhNb4TEbFAc5n
cf3Ci6H7TP4nnWEuj9/maFFpfRB4hcAuycFMX4G9OPfxPz5Hss6oaXcSquFMRW30QghvwnJLZOUg
gTCC0IIc0oIcl0BTutn9SOrnY9TDCCTiO0wRKVtaRtT4xCO6cU8NoikKTGz2L3KvdC04UwBUpIDg
iKXGoHjgb7lW3vhcfDf6QfyfwBF4WqKm4Q50NbX5oaHv5onAPs9Uzjshw6Ay2O+kVuHuYzbcRFYg
52Eg+TUPlOzo9pKqaxaTZuZv8EGbghFIE62FIHjUe/9JkCTHR3cAw1K6FXxDPb4w568heSMQOzuP
1ydRSlhHN/ed8tNIx51Noz5PoVn3l0EUOI1jAl21oN/MW0g5+wUU46zkU00SI046UjTkGSUjIS3M
doM//WHK8E7nX7u4vLIegVBnWb19gclhdnA8xFxofjn0Ty1mswpANelXaxveqELSVepquUAQ+xGF
Jpnu4XKkvqS9jnJBQ3QUJlaGaBNjRecpzx97/ceovbsQaWSB6GugBsYn3zpa3qwMQZEkDQyiCFYJ
Y8zBkySItih9ZTRdgO/Va1p8CJAkjWnprRhADcQS2CWh90LRlPE2uWtWYu7+yoKC2Mf6q6or7CPd
hd9OnkcpIitGng444i17aVE5QlPbCEBUviWlBZVpIOGRHdlVtG+mL+mpUAxshZ4qpym/Lf0rroqP
lFPFY33PTLCSbTReuuPx860CPgmEKltxgRnigEHzaknKpEvGZYId9Ip8iQAve93kflh91CpV/Pq/
LeWR6cjRDcu5iVF3A5bugfNHUlsqY/pecHrhRYNz99Y5Vj3Srf/4CDyVkkLHFucH0sLaTau1NHBE
JYl/7BiDW9Cq1aG2QXkpTiZAmY9SJYWI1BLgTC1ZXMX8sJT34NoS1SjcuKrMvIUTqWDRpJLTgqUj
RIIsCNaS1VNE6GW5DtUrqL7HqUc5zjsKCGeMioF9SheF98RebLvqCCYjfXzBwlFm35sm80IxzCx6
3fxVZ/xSeEupC2FWroUSXZY+cKs1o1gI5M//RkXjPnEWHJepuEkmFbJgQLUSgzoK2IQ1KH0Fm6YA
b4t3Ju9fqDly+RLoWdRcEeOBbPBHS3+pQS3YAFA9JIuSDc1alxd5I16hPlTfdqk0DfnAAvxSNZAz
q6vsUmJWbY9X0n4umKcB+5W6TvAOFE8EXxOSjbK9R8yhI9RlhB8tiwgDaSFOuvNyo0bHlxLhsmI6
RANynTAQWg71BtIhGbM5GduRYKd7Kf0K6A0z2mVJ/t/dSTdjdCD6u+9c9ggxuHL+Lq3xwBvkNhM2
Mj+4TN5My5pqshG0lG3brXQXdQ1tPEpbyYCW0efDvWRqTpR/6Vm1ai1jJzhPx1w3Djrejb4UQB9h
WCN8cdCUbHCmQLEXUth0zX2kUXIF74ZJo1Glu56e7dI0z/LR8mRHv3/qamDBPur2taF/Nso7hSaz
Gx2SUD3aStLq8IFfx4yeU6/038aBJ9qCo0iPrEVka5p/9bTGC7Qp4od8cf7MdjqvxrI8xvD0uma8
hp5OpWCjKalq2r1miO570+IFExd8Xhpip9rSQzaRiG3wtCpOfjV/FDnNcVvJiUK6bRceok7DTkCc
shxQHmrZO9alb0N0xlBUwzwV4vjRVP2bQL5V4ANzhHWwCWFLGyYAazBan0tqAz/CDUVPdP5EOuXS
q+XX1sqXcnHRBtW1rUTgAQsFQXzg8zxYAZOEhZGEwJMR0nBI0/tueTArRODr4DS42a9hm4cUYZBs
Xlaj1f5B/QP1lCWFgEVgYu/bmyHG27tHOgWP6s/KTkk8E4cZDDO/yxtjDWtMKkjBS3SFqn13sYZ5
g6gQVqNS6VbwJSJ1Nesfx9nlRCPUNMvyD1F7oEPND8G0bwwiwQD1/uQVewKcnIbgFg8hzZyGvEJ4
R4xUSSQkZkmzQ4h8EhQlgASwcwnPuvQaBfhtx2pXaBnNY7rL8wVhEAwDFMfwTwCngHJ8ZuHIBxC1
5DKkhhY4kU43y1u2teRIgtRWDA8vmv//HGTBpnCWRmtT2o8CPOOpSRFDFIKPKc9DYjEXwkWOVHhl
bD7eMqT0S7I6oQOzs3le3Pgt9qoHeWtcBvFRSDYzqnkCn1eFe4Pg0hKVKKvZlwwhyA5iV05R/SmR
q9r5EtJC6K4JzOThmjAWwtE3gkbYJspQyxZem+QSeEaQ+XxOGjsQDAW2XJO/wSd55lpq+O+ENS5m
5vekxyGltQZlLMbiw5c2DOmFPJJF6x/JKpjEpJOFWt6vnOf9B83+AN00eY1u9Sjnbjulj4LTyYf5
LeMu04oDBgk1ADnuVDoVPCHC2wxL047h6eD5Br+Qv7RaG/LhB3cpMIWw3SMzYmgS3tIQ7yFxH60A
7owlqEpQT3gwV8arbTJ8SmRiUhHIrDnj6/BEAU9SIWMBXOjEuZ313UbCMF+Lw9C688gigXfdimnl
mqakiQ7LoPAi5UAwGWWbVbElOWX1jPCw5FsdsKrZqJi8aR9QfXtsyLSDNn3rCNwTAmeYY67N5jdz
4Lp2Yfcv7PlaWQqcFJIWS+7jgkqgRIQ20ZCYIteApYx9L59EgE2iEMduRoGR76EHtpf5cy6BtwNy
FVdJtebxJz46NjmsOqqlEC63jREdaUAgc1EJ3CMH6MGjftFCdMUDFaMi7GZ4VPjbnCodHg86Cam2
62BoM0RFjKZfI12dwuu2QuGgUlm1gKuUNjHelJVp/XaUHzKWKTcik6JD2G2V5+6EV5DU9B807Vlq
BJsaVbqeU1WtJH0hpZO2i4CAVPlcz0aIGRKZEDm6ly/T4+DT6YvfcsngmReMMPdfTqeYNYnWls7Q
eYkrELgeiUVNzRBk3k74CbX7zUnGKSRXIg0lReqN8+A9YA2PSOtQBmJoBSdNyLztOL7bMxIlbbaN
pDIl3GGUtok7HiE36luAOZ6WIgoMjgCpOJ+ZPW7sp2V6G1GRkezOpoyfoMSx53WMBnFQvgMDXksL
CVnzO6kkMndeS5dcShRB4Igj9MVKiERsMkalEJ46aE0te41EkRuTtm+8TeHf8oAko5CaBy02bSMg
H51Mlri0oZzM+UMzR76HRS19fCy/7gOKGp/UzIX60cOYAeF2SEn5wZ8kxhAPSyD8ZOh3bsR0Au0a
ShbBBUX2Q4hQTcrZSMoTqeI5zSvo5XWyVZxUo7/s/QHqHdy9vHDPumo/+Cmf6jsdLCdgIuWtnPTL
DGxGB36oj+8S9duyPnyfSJFEyWOAgD0Ox5RlCRM1YGpn6eojdDlRC3ZUGTPuuU1O/zje87IkVkCQ
pFw9G+g8pXAhCTK3FEyYq+zuOblwkfcpI9xa5MGgZ8QHaix0DMLpDUSfTzzcsny3p+lDOo0pWDHL
ts9urZ2BgVqF+jhI8DEJtHXrMGMIEMddjSA4IzakDjCptxAnaCTIRJPsbIkLyNwwHpkIDpugCUMB
EhbP5vQrfUzgHGXTlZ0gFpP3mZj5sOszR0osUD0H2b4UTxLGzch59rMqjyP9d3dAb47y7L/NBxFf
1GtjAzV0Z3wcmVUz0GXqfqXBnnUn/s0kfSta3CDrGAqVauUY5IWyhKrm7HhoE8pzEE5aTJN0GAbE
HiH1o7taPbpAIFpUxzx+ELH/OHsyGeJ4HlKU7rZgMSfUokTnPKqkYVaxIwVG5VuYaUeF6lX05gpU
9Yn3McP4NYZCwjsScDVcfjjpQYDkSFV9uOnwboSEYFI2pT53DpQAQ0CeRWuJ4OsDTu7fQmmWHlXK
zkFLNo7/Jh3qWeGN5CKtqaTMNlIsFHl0EuIUuSadB/oIAMsNkCextcZoD3PyL7U8jFH2RsJfiG0B
bHWmRa4G3QwZJpIgldnhUct2Mf0KoSTiE7KuoZf0DvXZtBIUh4XA3Ta4aEWo+UiZKeCZnIZyDxxf
JBc806Jk0ISNSnSjB+RgwxcGe/6+lxlp903W0C3q5QXwHmLfbwYPWk7ggCmdRL02HVpDiKbDgJH+
8MB2UDRxcY7m/eoP/I4UaxWFIBiQxadolbXhNTtpenAbjuEJshSTA2iOykkqBx1pfNLvpsJ4w+fs
XgdYjASOYB5TXeU8GOgVy8lj6PAexV6xPEEootH9LccT2IuV7UQ4R3jLDqT1vP8Dl2bkBGwNJLt7
knjHeWTy/AAx6jy12G+kDHBgfprY7j4wf9L5SyQOhegth4SJaFqrCn09GhbR7tKEzmvrlhQagPys
MbOB8ysRTOCVuQN+6UQUmxEHB47RXM0ChqJrqAiE8itsZt4sqxJS85MkGlNhneiNdRPSg+5rAbpS
zBElAQgBQZ9H0k3zWjaJsONEOqJ2IqA20Vxhw5PaBUX7yOt/QJ/jmpDm8Q0SAITOyfuR56ohpelh
W6GYO1Zlved1C89QLnRkwjBfupPHRKvNKUUk25mt9tYMw08ce3v5FJfCo4ZWLMvIna1tTvohy0Ju
shvNndbhUIVeqZxgRTshv4bCKTFbHmFRuJe2W54WihhRUgl18wDr5kk+p5valfy9BAaJ/wJ0ycEH
KBaNwymYnCtHNniCdhNv9EglW9pWUJ5k0kOyX/oU081UXp7DUnRPFTBkjWJAPB5Q0wbLIRkxUQnl
pBF9555pQDn1Q2zbRcgR3eWS04oVHzdkIAbVxACRzEiC7z7W9wtmX6QrWa49AiMzG2XcuIKTTwMN
rqNi6YdG/lovDMJWMjGZkjxLfJf3GqKKYrOjNMTc4jTaS4mZJOM/ty1XAy1/EaxeWLXuuywJagyK
I5lkFSCMtOtR8dRNLTzFNEccNIGiHpd2xjVCzOQlx2hQYO4r58XBUyQCPh0ctGzaUN16gjJtxcq8
lyNZSACmNpxMxiN6e5JsV5JHCiMaPx6DEC0cPguR9h73qxaRBvuuMv7kZg2oBLDJkPZuoWKkm9ff
u7AWwDs6nI7JQX7IbTsphTVnL1RR+mk9JARPm59q7laG8r2BNqKzqf0MB1JY5/QPbLbbwGxHbXg7
4SuBwUiPFpI8iBAErDLD8oRlN+n6AZ3Ez0FbTgaxQ2gLw5CEO98K/5IcCOgnkFCt2du0ijAy7MJ2
S2v3j4x3Ce2R96pB1WZOGO6PerVL6qY4S7V7J7eZAYBbQv9xJX030CJplTn+Z6gRJYgQQrES+BHu
6LtVRJ9RXpz7WdwYmY9hFxa5tUJFGryBI5KbxgHhLh/si0AGZDv2GPzMnL84LY37nu3Y9zSovT9R
RbxikprTXfa1pArOXB+9YbmxGWRxSucwp9YicqEV+SAnl6x1CAUp09OZGTwzFbMTZFEzTJQX8edC
Tcosc9AsRhd7DSHs8tYoSYEsZOJzIE7KySe58YT9jIVKrEmhEiFZMNnBU9y0TEKBHo8HCVNe3DyU
2bzrVAc5rTy2eF57pf6bjwaTv/QohLMrn1mh/JAmUKlhjpA/SF/Zpn0i/0Vge5d693b1zkGP8PeC
DEMtbRPEKRBuM0rgINztTlejcIDQdHtzFdAfH52VqLFBjJOqF3IciiZkXKSOLF554rdQRJFd6f77
xBFYcYJ75nAIqSKl3SuVrKsTezkJELIUwKtm2IYjirmdqN81nrFXnCKyTC3HOUvow0PlKXNKGUDW
kLsz0XeWrxJBT04vD4VwN4Zhm9Fzkx50BcuAo1OCtKB1CogPcAXvXQaHKCbSALs6GP5JR8+LT6D4
ZMGpRF8PWcFAvUn/iLGwtn8UlyE78FcA6nJA96l/FAxa7j5ir09FDcnvtQ9Qjiyj7ZjNL2bWAqhk
B2O0jrdhB4bhm0C/oMIFcFMZ67yKnhzTOLd+8+yW3qUrjaeknwk4WmKhFxC+mZ7JiBvhykR3I13a
XaZyEn9C55RUG9ClBMk9bdxoTfxaYDv1gLsH2vaBc7GC/FiV5k+SMedCbQ0E3YQkRHbm71OnyL8S
ktzctNZ9kEMZnaeNHtUfs4tY/V3sFVDEI++NPa3dcXV/Rnf6CWcyPWQXIH3qyLf2RWXt5rTq18hs
rXITZ82QG9Oi9MXu7E+Vmi8Oc7sYNfasaltt3chP0N9e/NWEmsjGCmwPDFrDDldHA93IbwZJRUo6
gPkgMvBNTU6stMak1cpLLBrEkmoavimPHV29dr63NE1ntIPFU5WkwDiiAhjnJPdwZo80ahPYbu7B
9gYKkXAksZrQbENC+FSbnN39ZIIBAx7EaXntUOdFe07fJka/1yoz+ilsDMbdrqeDA0BKgdE+LwWk
oKoJcE9tq/fGz5ALypJgBw7IQ7f68ah1xWdGOmsUcbEyluGpsvJjM3YffZntkmn+QyX/OwcJvo/w
BzYLuJ/P/LGXu2BZWX2ZUN+6czS3ZjWmMDTQFktGx3jyUnP61pEyw8rBuRgkia6ev9CWEw0CclOW
1GOp5nxtqRwyh96sx2L6cUnYUmsw7t0oQ423Cr6nhey30ykF7LFEussJ8NBFjY0Y8NlbuCbLDKlG
2sU0ZZSRfjivpdOxSUdth/iw+J/T86hV/0oDJCJXM/7qAQyvEBEJRvZesT4+dbmeHBw3v+C4nJ0c
m2GkNuL1tFZkooTrUBer/qhLsuqgEOdEuiVqYW/L2B1qH/Z2G67yxkENFLV+4l3LUVb9afWJUQiY
53FmUZLlzVbrYGGzxTzPhRKT5u8Wb5WuWva3rquvpVgOphH8wHdnErJFQ6sfLwjXfiL4ux66ElbB
ck3yEKARQcA2zzfabL07OOEWtvuFTdCLVbHeq9EKDk5dPXWgI7WbHkpGZ5zBbmDqOdk69yxUyVV8
nxv9Z5hRIBqC24vGrF3WP0M90Rnwp2ejSGEF4+s1etM78s427gn2m1Pin4p0DEZEEdNn+h6ZaQR8
2gViQQ83P8suUVq6u8Aa7Nd08HdLGRxSGhw9B3s5YupgZbG58wVRCtVgrcu2y2F1d/AcmpXe+uWu
btCc6c1x12BdiTgTUo1+++XBGdMSMqG8DKmQBa91+3w3GczRhTZeo6MUdUtnrWqdeWvNjXEf0ZI3
OZ3iWHr+6ffo+MdUd6+Nr84OiwkG7IuBo04DYVsLIDsZQ7pNuuknNYSpSfcRd9j7BIvtIlA4YTRn
l5ceTjB2lAXESUoZwU1Hzgqaja0/h5QNaNgFJ3KD6wRvQAuYWJT/NregVjbjm4lPaeDgf24Umnc3
IXa1njy8/cYJkoaRcypkaQghyyCPsoIBFgSZJVQLdg0wEA1caM+LW8N9xkODwYABy0bEdA8FLvb7
pSvBw+VXYQ7QW7Nt876A397ieyioi+rgteCXlPfRu4GtXVPTywUZ2uDxde9wdXnpwRex3E97yPxP
Ndro3i0RUi+z8xqX4SaxLHQGlmhezVaYfmFAuOfkB+9K9AUDuRlY3i1Yz26KmWQVMI1HY6BE1nEm
fiONZpwbB95jVJ+DmaiZmo9esjw5OVVEY+FeG7te8tQt81GvHHS9E3hRnjGZ96VvzpD58pPbLqc5
1ut7024VJWX0asCStKJ+hmajARvDnvXjCE7+wG7MIy6pMKhTqqIYYWkhEdWOiwYFwA6fkrG7jspk
5iA71G627hcgByRZ95i1H7U+pAZCvnmlB9BR0c+hEF/VFRa3wej2j7Q8GD/IMSRThluuVJlwHRWA
ej3j5u5oqC66CrniEHaW7kMH5fV2ADKmFmBbEtHMNrKdnpNtNeqfwSkPFIxpEV0Ou42YICifQEaG
OmWyI4IxnTE7qnBd13aG7m/lncIYtHt6ByBQ5MqkCz0oZUW3xCN6AIaE2NAs9Ikzt734frpPaIQJ
EkcZdid4jz5AJAc445xlGrPfVONyLBIoLJOOrhZuS+OEu3tEVlEDHcp6iivzIQy69zS3vyayS4FZ
O2mAJZW9ojDbajpZcVSdq6xHaqZhRnAGcWdpBbAfFr7PCG4qJCZLT+AXA/1Ww0KNqjjpRrgtm+Fk
TKkYMdzEJ3UzYjYwuRWJYGXbNIzRkflTi+G09iYtjxAxQA2pHh6VlHd97nwKYayjXp5IjKmp5cmq
gJZKY277QkPAN3uw2K3Sn5TYZjK8AqJhmzGcT1ZM6NivEyBgSwGbG5j38v4yZJkyLcUvYiQ79Gi4
9Aj7R6eUBsyAr2PV+fdh6r444n1e5j3mBfVZeAEpib50Vilg3kpjggxevtUOIBJwipTwU8jkKECt
IkWTB53yRTXmO7XKd33Q3ejaJvMhpG8Yt+Pa2x9ja34m0RSYc6pRRnb41dCqHw0kQXMgW3nSLuAk
mGJKcmIG0U7WYitUKk4aRTuCu9DyZrXQiekXfy3LLQar9xbmM6d4HcbT1i2qTRZN54yo44Q9sqvV
DiF0USnx6CU5mVoVRv2ezjWU1g42/NKF69aGOO5xijPCpteH21xAV65jitWp4oQuoo0JKncn4fMG
45A7h3m0oz/Sd0gAaNWhzxKEdaktI/WAR/Gvk5QcXpDIWkTOWsriETJYywgjCdNNC4JryhjTMvie
hpQgoqAlxxZEtxyWvUyTiSq0rIdu2vmDtZcuQfFtjGjgCvejAngWrmpuuzTlWTpjDApCEB5LlnEK
DG2uzSm9R44at17/WWa3bHTDMnT1Yqd7ystklwLpNF40SAdbMAdTqRU8JiDiY0TC2+fJpcVIOEtp
XBLKq0m/BDmUi3T5NiyZDhvX0mWV+3Z6ax0bSI4j5ZwgpGpmGWrc4UF+P65Ia+3iiXeQk963Q3eM
2AK0OTeO+5EwRBJAvNSa/iGjv9FTBbt078o6/EAa/yFT076I+1/p2POE/Nl38OQh4OgRbBbYVpCp
t3GP7xuc7BRVF3cp/9LZo3tJtZG5wBWUur2NgqIPeYOmxEiSIyOFJa9R4XsqsLbYdwpwLWsMLbBw
hS4MRAEzOYBCpFa7aySxZohZ+7JBbBxuBdpWprxzV4OJGpU+04ghXWtU+Ztk3Y+g37Bun/0Mp2zi
GxDKzirTD/KyJ8uMHkj2dqWpMbIErV/TUkQreYwRRBdPl5qfa8FWUPKDC6n5B32Ozo5OJQX2kNqo
rqpb73NReJljHYE6h1vuZ93/204RbkNpg+ZtdG7H8ktUkIJo+fgfw4FByiV+qFk8UWl8NToUpbo4
y0/WVwEoT7l8Z9bOQboz6FpcQsqCeDKFKi63AROMXgfV42M8FxuJMUXps95s6QCWtajAsJkEHhdW
DCqyV9rk2wGNEqFHCCens3QCGP9JkougTmRhIye406L4JESZkTs3bAKaDa4zWMbKcQAX1LwJMBRy
c0yOtfeybrYhIasC8YjURFsAP7wQEJo3abCIddd6pYMHq6O9n510my8IcnaWCXY09rcZlsj+TY34
NfKGR0joj058MZr41x9n7U55iHAq9Qkt3iVGCVYgQStVzlsMglRw9goLVvoFSsB/0CSoU3Wl31uc
DjfqyPDnFk5suAb2tOlQjKb39FN7BdO78dnU+jcfTR/kue9qDhzWVN91IH0XaV0RhOIxwZ3I3btJ
/Ep9LCGQx8/ulyhRMn8rsyIyhpcN3mrxYeEGNZHuJwWLrIXf1Z2E4k2/yYd+YeTL3oWLpeuvslUc
qiqzbx59TV/pln7q6uwpiPPdrIIb3zFoyUZx06VnrmE7hY9R6c1yh0ojDJqfUWb/m1vtZLVYlGV/
RGVCrn6IREsz34DjSwsaFYYj/lQYxKUrqzcJ3w/D0OKUy1ATJq6LRfej0O7Ery+qX5AQ/PbGIV1J
o81t8qOElDgMn6e0e2oAryU0BgS3ZrF+ugAVbj0+ONP0SVvhxiLj6hhMQtQdYLx4lvCgO9ODlYXH
mATBmxnsM6ob6YfBVWBxoQxy9Aqjj+dNpXffGYoueKm9ux22ERU5AoIpQJGC19U88iLGSzzpNp6u
XUoXPBcEovJdiKVtjg4DpqwBOszCDZytvyOkTxk4ifTgQdMx8ER1z43qlcrzGTp7dm/HyC1RRy3l
rR/LC+Myljxew+N+SyUvmPB/H7R1Ek07UbLzPWclhDsJ+UglMNiVslcZsKRxo7c4oqAUm/TGiVHi
mTfByNVohAe8dORps8Nibfh2o08JBrqWbIwW8V/lKxJrr3524n4DDYdBJ3W0Ous62GF2Vw5IAzv9
dWiHX1njfWndzVHw4NBN9F3UgJvsVJcR6snGpwukS+kCnXo6TU71uKQM4zsJ1VgQv/ddea00bysN
VYGUygkkzCrgqtQOw3LNTo99YjNPcgIfMae91RgbawpXy/goR0xDsBJwjdQRqBR6I6IO3vLJrjGh
v8qal0es+uw+SBKC+7tCnosHfBMADPRzpD491eHxzYA55iUuyklWFV5YynhHH1uGR+U0kvA4NVhc
FtFjrxyar6r4m+YDksesWZq28tVTcNvYUTFs5fCe0+hE5BCgw9KKTYiJ2MAQRisuhLA2u/EFUtNH
4udnczy2IYI12g8Ukm1a2xyGb0Vq/1t0Mnieot4xkpIx4Sp360QZ8gwWKoIoMZN1HySHnTTvG2vX
59Z2P1r2IkQAuv28fvEuknUn/U/XTWjNS82dMm2iM+nK3YaOtR8tHEe6cSJPF+W5nCmIpXqNDHOj
vOjQxO06Tspr2DXrEMtjiM2HNPNuUhlWHlEIlcaOrrDleeteZ37H2phYK7RhDDU33ev+xXKN/ajD
90nMeztPfuxZNEYDjICyD31yxEYP3FNM4jFI0kbQTr3kOaB3C21PyL24gepsItdLn4kVMYx2EUnW
KwNaNSWBne2Nqb9PQ4Z/RkonR/+1CUAhqFHrYi0QBxikToZ3QV39k5e/5NAV3PFMj3lyGI1y0/oy
t0jFEf00g+xC955YAWFQPshrk9MuxxZxZNCdab3kF48KJGBLrmfZtDoO1MBCcZtghqPhD928SFOc
N+WO4SGaE/2aW2qNxQZURAvRtFHtvQR9hdStuotKoFx1k4m+VdazuJLlaIX9SzZDgK/y/KfTmAup
0Ouwk+vQpJ91Me4XBVaY6kGiEKfM/tnD8G7MxjXprAN0pneUsV6LntZdpLlomA+sTidALlby0xDI
lfYNU3E05ZsXwjz4Pmu3ddGYSyiLC9d77gckSxY8BdH6Dh7ctG83OGQezLhe9p0bfEOfvrapeaSE
ld8OGGNtsrM+su4zROD9JjwPVf1hdD7OWmHyV7517kSQxg8wuV9e3d67Tp3HcFL27s+qfkgr/7td
0A/w/Pcq6k9F5ENqmUwYBVaKp2RT/ljAWgkJ0IQmknxg3pVvTlNTAifOu9sWf/Oo4fTWW1Rwq/oy
zOMfN0/ocRklIIbGiH0KJ2Gs449cVaigLYJqwfeTTGVqnOuYDm+WzpBViZsAs93zZ6u6LRNxOBYU
rg/JxGWd+qENzyl7Dm21a/R+E2hkw0H6laEbLDFkwUu4iJuN3ozHsSIHmAbGmdO/Q2Eib+BfUWvf
RfVE7yab9lXnPY9l/J1o2A2NbbCJW++immE7hBTpWRtum45WqaT6zOVw1xniYpr3pQztbFguB3L8
XExxAh5vcpgW5blEzD8gcI6+863wu1nJ78aV+963yQ+uPhfkzi96NnKY8Q+aB+NImD5lvMHABEIl
VgXDDAVkmZEzaiqsTWCFxaW71+AJ3xQe5k7t9KZ6R1cQ8bRqPETtvzj5suoEyfpPjirVyEy9eTag
Kme9s01tOkMQo0mP5ZHrxCMRLikFoZFJhBaQFRNIOm/yv5oeMktIKsF/CdX0MHLAWrW9ExtKhYCF
ZOd9ItW/voqK79t4HCyOygSK12daiIt1jMxkJZ1POc7Y7EZLHdMM+HHCG6C3RrXd6t1963S7CakB
uXlNWfeF0P8ZgpYsK+YToN1KtmxyG6YPjUSOVs6mCFGSiJhAQmUnmEpETJ/xm1Qvt5MoXziUMQvn
SByZv/QYDtWtvzRvLJyzJKelOVqCWLawGeIlfJQmy6KplcVRpoe0XWH5JlyRzZ9j/+xQk91Ku/1M
hdC2CIYxLzCQaguP1AGR8RuaKWxDiU8ytGvCIJOKOKr8NROstGbSw4jEl0malTGFOVJakjXCHKXH
tuyxcLtmQ/gstZXvRCs58JKaHLmZDmnNeFNPetpRTs+KyQ5ibll4n4PPi0zG4Yw++9UBv3Fr3F4M
BYexHp7LFBkgeVzybHx0QiDBy1YgGwt6dY7tGvF1qG81oFVuja/S76Iknb3sKaQFhgP63xudz5sP
zhD9kWSM5FYqjZakdtSLB1E0geX6zTF2sjvjK2e8CQEVhM0LivhUa0CZUdRMjLUT4YiC1AETOsJg
nwJmQ8Btkti+9qQ0MWeK0GznWFs5Jqr/IIxwctzsL+Yc9x3Va0JspLu6dRiPEYMvtL4ke7hdIHlh
oIZ/qHcc5YpMgpnnT6TKiJLya2m/bDwKSPm3uQngyTGXzZ/t6VfOX5UkVyhWa6nK5eVpBIWl++Rt
14wtyc7phmHTOmptu8d2ACzj7gd0H0OGI0IGwMgt7LQ/QKAafHpeCL3EPwGcLfk1obFYWn0/2kxZ
JMfAdOg24e/hfpctU4T02zOIhxQvhxZkTQU9toQbR+mvzTJdG76IEYUNX6BZzOi1aDGrDpsxTGVI
3hcGhvhjWxvb0iITDOgHzeqMjkDanYdgYl5gYM4C4o6FwopyoeA6gA30fH39ihv9PR0v4a3Is1jS
9KQZAJ1LeHUn+hbxD04sq8yEOtPD7YkNky46dNNmvKsActCq6YlQ1j21hWHMfyc1Me4V6+ppyWSd
sEg6P1uPeqrvxlIhlqenJykXFi7etdqHhtvtWv8YhAlWk9ZhKkSdgmRLe2GIkOFTMpPsJtFlY9RE
+7yb9Zc2yJhX6facZVg1dOYmEtiEUjii8iMf6Wp7PSoiVGcVlHwNw3dNHjwsnXkg3SYvKa3HpEWF
Rp6K7lZPCb83ZvHDwObCAwwK05+em8RfACb2Wvg69pDcz121d7PqsoT+V9GdBpmhiJw3B+7PnR/j
9Z4QZYQ7kTQY6LAv21j9wwLpkPszGhXm82B0X5XpvOXlIgbFjdU92tZ0CF2NmWTnSETWY++idfZB
orCtQV/2h9fIr0/wv7YxllvCRbWT4VGbcZqunH2nmk1j45I2FLrBfFD6Qj22jqJo6/0fZ+fVG7eS
9vmvMpjrJZZFFsniYt+9kNRqtUJLLcvxhnA6zDnz0++vNIuFmxK64Rc4M8bxsVUsssIT/qFc7iIu
2Vz4jzXnOkZO1mtK/Q1ETcWuwZ0P1I8Fd29SyKSzYjgKdbCl6b8VMe9AGZPzmR5+TmmoLj/H7kBt
sLq3wvqzotazTPHnwucWrpbug0psauikOCMhuc72VTV/gnpNy4U2uvGpFy4tKtwQ2ul3604ISR2w
5EReAZrbkn/qp2lr2yX89AcKPxT6R2e8SY20vHZRTBtHdB2d4Kru8PJpcXuw3E2ShhinWBvb6m6W
QgI+YSp55tDfl7jylNF11ca/G2f4rWs2ttOinCReyOAnQBF86kGhKuh0W6vRFdiCkgzFfC5fDBRN
9qzh7QLHKl4MBQ09x7ySqioIFst8qUCWIWGF8BAGLrG5q0y5c3vna5MpAkcKBsXww0mHAYcXpAFr
da+Pf2cYPhgt6jmNzA8A+a8SXT/qMKMJxWPrhAfJ6dDI5LZewsvUcu6UGHeh1d3lgOYm+gVT2X8O
g+lGn2IejggCrZklx99C5i8YoT2gx89SB7ZShepbYHTfS0Id4Oj5bUmB6wJLrg+FQRF6GuSu49Qa
evGhgBUYReZeH0dagEJprK8Y7mst41MNT3Vi3851PG2tJIyu6jBrtn0QtNcJbACEMu+ypE7AomWb
LHnlK+w5xEiT/e6TDKEVdIjkwzqgTQgpKPkHwArI0V5QSxb3ZubiCAZX0QPkOvvPoWt+jmZMoOIW
U5A+XZB7oFNKpNERGusTJk/9G/LOB1n63UVE7FBkJX/STG4iKi41BT/9WZPGdOABh9c5NW5vdoGt
1gCChtgE2tM+lEX4NHYUUrG0uGs8tD5bAhxRlbfwxK+i2rizBFBp/iKQ3ugnZh33WUazZspuOnt+
yNvhrousJ5rEP6wx2oYpfcJwQviAN6sPn4DrNUdL1vKtDX6jcJ6n+AabzavELqgMFEDPB2RZk866
cVOxnSjFWHbwADdZ00XVfWNFW30QCQDu9WLchSXCWO1804UKTUBxn2G82Jf1w2AN6CbHGGW27c4i
lIEFg25WYKCfrVIS9uwlRwT0IkeW08aw2xbwd4bFQwMkyrLLZchb2hP0mMICbFmYkSvBe/JvII1/
goJAgX0Y/sH3Awepwnh26/i+RoWjKxpAu3UFJ3ZUGY2b4QMyluS4Mda0pqzuahuWe9jnP5Ny/oI+
MYHekg43ZYn6Hixh5LPzoLnqbJaLJ2wqMn6N24b/rfHzj3Ec8L/sgvRlpoHsI4WdzGQVCHlNUL8M
JNwumnB6xuLV3YRq2NGTjhChsh/HJoOp178sSxVuigKEUzI5eFO2zT+chOqyd1ryxtrCfQuOJG1z
rRhb5KgiZz3SuGSqWysef+H6jhtwhJ5TPyNUuQxUQKN4XxnDjS5chcudztmRqKaEUZJ/0LanTnPl
007mv+tKHmZx3wbZHnov+h7ztSZj3Otfh8D5brRweaMvUZXl+oqKiru57b8MznKvVcb7OoLBAkmK
15mThXQsa0Lr23CoQBO3T1UPcJ9iNwNpzks2tvu6GzdZyMneTca1iylViJcidDGbSxaUDpWEwaUm
7uXXOExeEjvoijWhEpRE7ShOxG1wYy74MCN2kC5bfexTTgGsQ7hMld8lHNA8Cw2gHuvwVlc3qLDZ
YP90c2rI3UvtYUxhh+oJVR7WEKEJtXo8dnTvD8NBXYjRVwLQ9qsCNPaEhKfxY9IVL7rLuN2hi7/T
iTntvbxob2Ik6DDzQZGlu6wV1grUnZlL30PMe9bQXv5lMfJdmac3r7cUFXCHt9LQ4600WYLSgQLk
hKcNco3knckDNzn/z5102RLXzfxmD9JL/2DIjrwHnhB+oRsDvjZfBhqRA1eNLuoSiJKXN7zRmtU9
y3DLDWo7Oy/6WmEtKZKa0ud3fkI2YjKDNxg1GjhPCPZpPzvPOZSALvQfQmKMPNTAD2gayMsRxON3
TJgZ30yoTvw+vTJBhqW3OVAlrT8kje41dOKj0QypOCh0fUAfdQbyyBf8HZi3W73owIBy0nJKbNsB
sN+Uavmo3H3uCazDtvhe85ljgmizSTY6/dLdgBoWvdVqgSxm/oo2K8J7bWHCD9RpXGeOX2QDII0d
79GBbzpg3ykv9LFM610k6UdeA4DSXwaaNbwNYRKQLNXVFJM2foeyBl0GLWi0ujQWDH5ii80hHA2d
bukFyBR64mDqUDpF4wXl2T9GEF2hPYlVOTL5QQHm+SPVnaz5po/8sEM+PbrlifFbcMy7Dsw1cblO
XXUnKCdwMSNuCGikw08nrq674YW3rNMxveYoAQDU1qRi1m0NHEkzSnWZkLCNLSCMb0iIXnjYgoI8
0PGb/vkMo/u18UHnJei46m6S9VW3FxKytojKt1F+M+mGEu/DqtCRN4E4T8W8o6UHVpYRFXzhnepy
YI5WQMnIXNqGooo9ewRD8sEsrDvdlfC5gO1e/JzbYMP7GFMQPzK/arVKEPLULCP9FGn8kCKYIzD7
0zudpaHim9ecHeES7B+quL3MJIpgEMrGH5b5EaZD3tto/soNrlXwmnh7ZB3a1aZG1BB06oYap54c
mCVCddOSgFHoadN60wk+pXctssoc+NYJS67FEpRXooGWvAx9SujtQsxWAqgHGhqi2JdhHlcsWmAJ
cvpFXn8aKnSPPBgpTxlLjipYTnIIykr/dT2P3O03Yb08j5F9W5Gi9L3iWGFb683klB/1ehlR5NKN
3pJUTMeoOgUjm2Xk17iSvTcK6PvQN+lFjmxjXTnMIEG64bjLX1c6h9De9cdLZuOar9kaFQV2GBtm
kB+cML/Qv92JEBle9RwjuM6fJMbArgTjnxha6bVdfmTpADuCsrpHjWGjtyWfNAfj3NAYyYsvUO1v
R1wtgFZpreBngkevhYWB1FRc7URHOJR/ZiGT49Dw4WeyXFjobTLdUl5g0Q6VuqMGhQ4x4VMeommg
etQf4F8ERTMBUC8RRSh3nRHgb2RhjEVuJx+B7VwAvuOG/hxar4x4ndro1SoaB5nJsuX4uNZhFEME
Ir5C7jqmNp/+KjnM9PKb3Pi3pRca6Y8dW1cgrQDwocTAB9MAVlNbTVJ/47vkhrrS+87ufaI/xGjh
lIrCf+jycKOfWHB86zWb9cVNTW3FpNFkExBBRjW8CAJDtGOfeDTuLJO+BgAtnSPoahH93ge9F7vk
FfZa4O8O0IU6JIe1BRqr9v0tJ7oenF3LO5x7pLxUfOtG2lrhRVDydIHjdY2DzBTSWtm0Gyk1S92T
YZKwCfX65bUbYDVCTAKlwB2ehaXvR/+QGBTCNOqili/JgMJ5bAJtjw+z0z5GvvgkYud2UOBjPEk4
pXBENRvzsXQ9WJTFbTaGkM+i9oczdtmlZ8j4ak6x+Ji7J5z/lu/IhX+OXG8bKo+D3CEHxqikyeER
l2jM+VAZ6+VzMlcUeqkSkZ22NK2bMKOCP7ruyxyFSFVXixwex7RBAtuJhmZLhBPcDxJvrWgI1C6x
/EWD9HF8+/e//uf/+d8/p/8V/tZ1yBmU77+KPkcKpOja//q38+9/AQzVv7v79V//9pRULpBHE/Ay
+hWW63v895/fn+Mi5A+L/2Euvhdizw6OvSyeyzDYDQOei1k+3Pz1OK4pXc8B4SUtVJaOx6mSvEnd
tFge7WSGfDqNlFsySUqdPJ4eSL2dkCLINF3f9ITjOqsJUT8LVe/58nHIQgM1ElM8GhX4B9nTn0+I
Dy+7XtFtoprvnHmX7tuhfdu1pKuE5XqWsI/naGZGGBVBaD2mTsKKxGCe6Dy1NXGUMDq7d1O1fDo9
27efzzNt4bmuUrxZR6xmG9I0jPp+QFEspGBq2DWaQ+nkHpaKjXt6KP2FjleKZzmWKSxlKsuTpjie
HQA8g4qZMT7SZbLuWlWE9qUccLyVc5FtBuSXUXCPq0fZEr6MoUVcf/oBpPn2Caiw29K2pLRNst/j
J1ClW7WziCxMfFIg537YbJFARABgmAvElQZnbAj5kCFYZDTv6Kt2d4mX48qxdALlZ1Oi3LlENdQI
BC2Xnw04pNtmzCToJ2FAeOsctRmt+KOsy/wQKo49GDEOFOoWuf7O7Z/nMapJSQlVuyUXdymK6Zg6
OG2jqU2KtncA4+OydCwaE0MjHifMm1+cIO9uQz9frhdhsCxaAgdqyWaCkrQE2336JYn1inBMxzWF
soWpbM8ETHT8khJOpEbQATjwGbXyzNLtZWa9WmMmqO61A7XxETv5vT5tY6AN19k3gUbv6cd49ymk
4/nKBa9k+6utMMSTH/q27e6DEXc0yPyPUXNmCHu93Zip50jPFr7wQaKa+hn+OLoqSi4jXY/yUBCZ
21mNd7QHUIQ2X/Z9qTCI8h4nFofbLHvIpJsxJksff/iNcV9V24WruK0OwZLAOEegnYgWRB4sMfUV
qBf90Q00Rh6b4NPO0DH3AWqCEgl0pGrRek92mS3v4to9Myu9Yf/cZRzFtsBiz1LSd01O5eNJgV/N
XEo92aECAlwG8lVa4qWIrAG/o/kZV/bd6S/1eir9OaJUngShzXHpcTaL9b4G4WjG7ewNj7mZhVtL
DPld0+b9dTNKWl5dY0cHpzZRLOlCajzfJreuvlhxGGyroc1BjWXSvT39SOvFo59IulLhmetJ213f
FdJEiiFL8NULvbi9mYcajAvnwU1ei+b+9FDrNaSHcllHSKSbwoUBevy6Bdydzh3b/hFCHXc7dkwX
CFd5L3mrXUdlLzanx3PeOUX5wK7yfOFZ0pSrAVOraxsVetj8zTOcy6qIsh+VZ1UforqGLhEQ29aq
xcYk3+Wat583kH1s2w7/QWo32ngeNEOnyZp9TnfwwYmosS1d5O6ikNJMsET9rzotks1YiuWKOac9
+VwzbQGFye1i0fYNnMy+gfplm1e1F0ePoYNaYjjAVgxU6RAmTT2I1T7/ELh2ukdGwLoKw7EHHSTL
714txgc/zwJoLA0+VUVQl9dJPcIbarpRfQWzB7RomsA6zQPUBkt13xCf/mGGsrmfUcDr7rt5trS9
S/p1dLKHaMasNSQ43XJ7Ohg1Iyb9qxVy/lGMqrs68/JXe4uPzf0sHX5xHX5d7S0/XdyK68N7BJVz
NWatwOJ2ASNnFpenB3rnI/t0cVhatu9wMa8GKkVjqcR00LWKcFv37EylF2kOVNxKLYQCnKW+C7JE
HGw1oFfKO9ufHl+8DYJQB1W+6Zsmogx0a46XNQZ/Tp303EBJCdhMJVW76y22eNUPDVRNL8MpzXa9
54VK2E01SPxrcBtA5w5ax2QVzQa0GDrxw1wl4Ho6FPCWpKBB4qm7yI/Ej9OP+/Zpfa50i1CU+qlU
5uppo6FuUgMy+aMqfQF6I64o9hi5HMFwKvsLiUCaXkSmWtDToIdwevD1gYtnl22z+X3PIakRzuqm
Sh3HbzOOGyB4Fl2HKqXlFGb17zRd6quyWfJbpzbKMyec0Lfwn4cu/G4CROUpoaTpo8V//IFwzOuH
IFjsvZul1Y0/Df6TbHzzRfCEOyQJYc3lfAEpswDKO5p0bhTMW5i84p/T0xfroEpfOIT9nrAIXXn/
q3ghiDpXVkPY7PseVk4fTRjgNMOHxU7QlG2hGXm9/ZHQy74OlYHgRhJuTz/B+rTXD6CkIx3fsj2L
BOH4VTi+Z+bKkqgGl/ScQhvA5zh/HxZHnvnSwnrz0o9HkscjCWWW1E2jaW9ECfTSrpuwjwY8LCBO
UlrJrZt5QdLLWrYZ3aJD7cqI6n0441pV52cuHksPtl4BXFpCwO8wPRKV44ep+hR3DH9ATTCf/afC
Sdun2SmcO1C1+A7KGetS7EZH5wkT859O0YMEaLPuNq06+mGxGzovtRuWHzpvcm7DycvuabCjjmaG
tG8NOc0PBiVExD4AOM5hu0BFM6MN9E/3zKG6vkH1SrZZyq4g8BSmvZpH4iQ2fcgF78Ri/DzWWOIs
tndtewRdYNY2f7tWGMwmwCVnBX5srg/WOVsSb0zNvcwRxnJl+rHBAzMI4ZafHmh9KrzOyvZNNidJ
j/JWi5K+XzPjkmq+SuvE/dcsCH8OMV5KsXqJvfD69GivF8J6Mbi2dGydITPgahOakPxK1OPMvR06
GnRfRcDGzJ99N33kMHiOVXvdZ/AwS+dFYnoMZgnQ6DAGCfRitRd5hfWxvCxMj1qLh7edr/KLxZ3u
C2lcWNqNzPFQ2hMCKFEUPioxf/Oy5FYs5S/TllTv3ZmGfuCNmyWdf1SLA3RYFF8apEFQ9Ri0DBFX
fXxm479dOVyPpq24KHnJ5jp+V72L62pc4KkWi5ukQGvLBKwbpVeuQ+Xm9Bt+Z+9zvejlKUgeGXW1
ckZaZwZEpOixkzB0xxKruKFp/G2vAoXuip3oL43Osukk6t7l36E7ZA0Kd76/t8eyP7NrhLeOEche
LL60VDwSGcy6WODWZUwXl3unCsNiEwzOczM75ifA8uLCSOTwM0h7mkU6kwVj2V2JJii/O5krvqA5
NcMekfJmCeJgP5no5EOwKK/HFta667qIIqdNtZmX2nrMQ3e4AtkdTpf1PGIECJdU8xnk5yAwDejk
fUy/eU4+ZnM0fA37IqPGO/nkQvg2IfoypZNG+RsDLO16+hAgN31ZOQovVHCITyFf8GFIAfz7Y+U8
FIM9XkWCHj1OJOFdC/P7WjQlssITQLOLRRnudTTGLsSiflEbqwyAeHdpjJ58uYwEreOCECyBJbVK
U/6ykxhejjSK+7KluEjEAz7MXsrbyhEFqX3d7chWbES+zeXKkvECWYaK4+iPyRMUcNxb0hovqGxq
romRUPpKgkpbTCao8LTjpw4d40sEyf0P/SQX3epAqTgMaObWJtoM4Nh+G7BEow7ivjk9Cgv/4sC0
sD/WepTJ8rT4SO13paRn01qABZaZ12L7YN18LA7rsE/vagoQh3IY6w9ZPqrP9AqWL3altC1RjKta
bCNvIPgEmdt7/1A0SZ67rDc2TpfHtDa99qpBzO42BboWwZ2YiqdxaJB3aymduU7VbEVG1R1kJt7W
WZdcz20GhKzpEHRxWhoYJWAt3ChBr5PX3VQgEoHnddNjiOj5ZSltD5fSgTrqjEya39jljYRPDHtD
LvMBCQnzORJi+qLqLr6bszJ8UJWndl0O6h4uNE0pSiibAGTnRUG79dZRMrqrVDJe9bBlt3OdGjg6
lt0llJYO1c1aa7Gj7VE2nG84ECK7Og/WrSub5LMbpZC3kbh7LMZ8uErg7t5h42xufK/BqwuOztUI
/enSb9z8SibkpxWF0m0t6dK3pTHu0l4hd9zzVNCWQViX0kBxN2s2XbDgtufnMx34DvFcQwMR3UUA
QHWeTp8y751oBLEca8LUecbqLkRUe54HVdX7wcNkBSB+/3FKkBfvgV6fHum1sHd8YxDL+FTjSI+p
c9qrCyoVaSvo0077EUA2e+TSFx+iEO3UyrgiirmwG4jc/j6DxCcFnD6sQsr8ESqR9Or7YMFmoRnO
nGl6dutHIuGQuKkTDrjrR5KWWy9Fo+r9MvQLXSjKS8MA4R6p8dOTfy2CHI/E2embFveGJYVYFwKX
tpr7bKQvOYp5+ZKFjYHIG+VcktzlwY8yCxhllQHs7MKtmjL1i3u+vxsb0d3hQk6Do7ma8wbyipAm
Hh3bjuKRiT4SrKJqkzYjGNj8Jrdt5Fg6u7oe68n+6aoKYECd14iQVDjxhl11X9WptxELgdWcIprg
0se4HPwlf/BH4wNIXvu+SlW3TSNIqkNYhDR2w+k2nfyAnBpQTN/I4Bo9CPsyqXKYagFMp7kM8Bsa
nPlj2yTetT8jIzhXo7trG5Tv2wb5narrRpQfEH0Pwsm9WjzgtaSXNZLnRnGToK7wdegkvQcvNC8M
jt4rYcyUortUAFvUOAwQ73jt+dP8ZeYTb1pVVp/MuCTrMixjZ1V0ECVVN8zYjGqX9ShWx3ZVfWzl
Elye/pbvbRmf8pNH0Z6a8joIcI1mxvVlbveirL3nKHTlparL+a4y0mRvgvE7U8V+Z5G+lgwpvTDi
m9rSGOQWjI9x2tdBLndLhiYM3NxtFXRid3pm4m2ET2vFFhZdFRIssszjCD93ksqYfbvdp96M3++A
IeESlfRt/ZLLuKjpD7sJ3IAIDxbkG6AsZCA6MzQ2LgN/gp1sxf5NE6niTBD99pVTRHeU7xN5mYpw
8/i5nNIMZ9+C6JcE7hPiGKC5ff+l1lQ3wzmceQlvE10d4/i6EWO6rrPO7TO6wOMwG1B0av86gYrZ
1tZwkbjBD5VX91OPImQ0Jh+Liro5UL9Lu4+qM8fF20/OHG2CTOrQfIt1cB0liWW0vYhoy4obI5s/
9F4D8VX4Z5byexEdEbxFNY6ZWuucflGZEZV9FT02YQ5e2LPTB4LmAOOBMbgJkOaC8WTW6YUhmu6l
nfHyOP2u3643RndIiqRNWZz64vF35UDwCEOm9pBOsrm1awD40Mqz7387CnMjB+NVEgazcY9HoSZZ
dZXXtvuwAk+2RKrZEbyey4jWJSGKAq70KEw7wudClauSUJhPdNkNY9lTia9o13haWCm+S5bpwc2h
LKqMwtpiEeOdnp1++uOb5WhcR1dL/ugpmN7IG5zyeb8gB+YCMspuOKkxHWuvhXuug/FOFeh4tNUJ
UfkJ8DO3mPeZG4uDI2OPy+UBF3YLE0KnXO5jPxafqrp0Hp3cb25my3NBNA80q05P+73X7ZD8I/5g
KvqXqyMhALIpMidb9qMVZttKKfnJ60TxWIQa9mE6wYNZa0ycZzrnSpVvdw0ZCXVwSfVJkRGt3kHv
mq7I43Sh1GzeNtULyoxui+hOcyNmpD6qV60GPoEGGZshCSzQHn6X2F+76qEyAHegumrgEZx+JW9P
DdeleCt5LTbLfP1cLpXHzluWeV+QdcAcnGOwjuO5ds/bPet6JnUv2zFt+gLrdoDrNUknrGLah0l4
Dz7x62IbN389Ecpqnk+YaOqhVhu2oeKtktzq98ngI8noxY4ueLUA2byfp0d6bzIWhRlPX3iSJXO8
eViWyDj2bbcHTKid+LThC95MX0+P8vb64tzhUuV8oNH5JvjLK5RBDXhr+2GpclRSfmbUui9Ho34C
wHZ6qPcmhCkQktPUKDwC7eMJNc7sWS0alPvY6GvYinLDbZn+/d6jpuUjpkP5G4rj6q0lSVUbJnID
+6RQO1/SKshD8Lg9LRwg1fGms9FkUFNxpgD57twc4gAiAJpt62XRVWgdqaZu910GIgmI0HwJdaI9
8wbf+1iS7qwubuEPtI7U7ahwjUJ04z6gMnnbdRF22vaMk2Jj/uph7GxOf7A3jQ/uDV1Ao6hkCTqI
67qdvQyerL0GIe/eGn/1uE79bJu5vBZW6mBsRCpvtIH87rRRf1mU6INcpaZj7gyn7q+NqSi+4puQ
f8EBCbNysQQ7lSl6nAYREz5MMGjPXQHvnH60eoGrCN2GVNI6XmFTHAvVeu24t7z0MwK+Wk48Q+oH
0oP27WmSZTPVZ77JO4c98ADHdak7EZmtb/DF8UYjsqx6X6kRzLhVP5edccfZvOs1NTB0NT7y3EJ4
Z7kp+ixKkhkz3zfHqWvEwvQo9s3kq/aEBDxUduvvtxKDaMSBSUMbuMrx2zQLY6HMZ4/7xmy3GVpg
2nNih9aQT/O6ek4nWE4sP3Fm2HeuCr6cxbnHuqNpvRp2Qo5JJX7f7TPk6NAWbe+cCToKtdwzX+6d
l0h/xOFeErY+0FfnkeXzfcap6feZneADgTcWvML46vQeemc2Hg1x4ju6Lqa9PvSqRMK7rMNu34XN
AQOyx9Z4lvnw/N8YRXHpkcST+63bH3Zpwa/vsmFfAybmPs+KT2l45qZ4dyacBLb0iIvleiZWP0Zo
yoXtHsD2jDjOPG9kMlJsnTz3TBjz3jnnmiZTcSXgtnXDla6hrKqZ07TtBCzv0fmWhejsWSCTVays
M7HJe+uAip3DwaqoNanVlTFY1uIU0GH3vh932CAg+f1bDGV5Zph3JkV/iksJkITlqPXNRD+ig4hW
j3uDMAUm4y3qsSGSjdqZ6fRqeGdCjOQrDgfKOm8a5oEbRRDu7QHLyk9Q85Cu/Pul8HrK6j4V+1Su
3lgfx60hgTHsI7v5rEtTnlmhNOqdibXefWNsHqp/gKoBGhwfQHywJo7Aye7pnFKrHtHZC4b296Jh
5AI53NNv7b3R/rw8VpOqw5HG0aTGfeeUwW2EgINB6zDuiKNxhDxT29SPvsqMiBSAEgjmp4iKjqc2
ApSpoqRp91QXk4+qbbIXLzbyfYDI3YUYMgxJe8yeTs9QvDdFXiONG0GT/k1F1bM9eCvj0O5VWNh7
6VXpJvD78rB0yUiffMw2kf+7FjWZaIc4SwSJ7yGtluZHhsbXtdFO2rrOtDdI6hsXUdwnX04/4HvP
59lc4Y4Pno52/vFbmVCyhGRM+WqoHaA2wtuqGlugBn/e6Fy/7O0X8BxiUQ3ts4EBeNbxWEnhBarD
DHKvLcXMadgGIUhaL9iSXH0e1HAmQHx7ejIcm0Yopqec11Drj1TYzi2jqAPAc0M4IIDnhdUt/VKx
iazwXIryDgjhaKz14prmtu1kY0xY7sUfMSOgC+TYhwkJOTGE14mLtKZZoZzvibt4Ns5cRa/Z7fHS
9lzKdAKNVyJUd12jmuNwirs5h8A5CGjPY/lBuDHqhjSBr4KapimVdkzdGmDzSyFgsXUIbqkUYr97
b7nFvkHj5KKxEhx6oy2MF3j2Uf1rgJS2MXhXYey0GLtRpDXb9jHrKvzsc6yEpYfcrVF6j8i0fO3F
BK2vz5+L1tnasFvbAuPtIVdfc8e785ANjRewcJYBgzy4n4EjajCxm+VUs+pPJnrb17R2D1nnXjlz
guC3YXwZanlnFeWLN3fmJcCBDJMOBCNDol7Y+19s17jTMmpuZ300iV5oON5knQ11z5u28ZA/GGOJ
zl340TXDmzlzKVDUNhLa7YvL4pOR3HaFeacUwlSOm92StdGYppt5+SoWF2aHDCBwrtD3woiHiPI3
/NQHrWclJnl3ehu+E/dzqJM/8w+hNJin473h9F1cIBqcHbx2eJrD7qYK5t1Sw5kL3R1E6E08DvSd
IPo1c/hPWgHx7J2XYJruqyY6QK6mX95XNVz6GOua6Exi/Dbi1k9HA5rzymH7rgLEtC5yk5tv3od8
g7D68Z+qxlyqbQhTokF96PTreHsqHY+n//sfWxcuQdSC95j3vdJuUN7wjaoKjienR3l7aRO2WSbg
c5ItixTmeJTWprND7Xra+3NxafT5hWNfnx7hnSMIUKpJr4ceuUdofzwC2krN0vXWsJfUjNFu0zWY
GUjS6VHeOX18ByNgm+CN7yPW1S9MoJoKULt4cuxfyjHQjEFGc99jLwkviYr0j7EzNoN9Lm3Qa/L4
2DkedvWVRDqgk4GuxpNRpqOHeSqOdGiqONeFOaUPSzDgg1719hdFC+cJLd+zCOq3r9fnKgfzRZ0L
Ssb63EudDEK55fQPiPYC0uY0OjuE9XYpkqZQlFYUuCz3TWSXO5Nd2LXqUVv6xMl1Qb4CH01naAMU
6zl6eGX6IUhJdM35WO6IMaOxu/Kr4c5Hj0qq6Tbpkh0ytti8batkP8zg2rEntAIsBVr7xixrLeL7
d0tPAxKpPEN0oOpD2LMOGIvEixrgG9ZhUpCX1eh89aLim7CGc0Hc6mz4z0AAjxW9KBdeyupskHTA
ZJqE1iGijSglevX52HwD/ZNemHTeLovG/Ob0y5m4ZRVL/GdUPjo1V/oyBFfHO2uYVN3kc2odcEPr
Pnf5PF03GKlod84wuYKiU6IcIL0zCcW7o/o+w9KKeYu1BFKII2AfYzAA+R55plvNv7VGiP8kUFdm
0pwhQ6wW+Cuq1IT6yNHBCfUGbN0Zrju4SW4f0KzCNTzqY4SaVAPKA4Lf6UPknaFoKdpA+cB1e2/g
PNS0GuQysJRx/OYxLIOHdEHXY86SM+tydejqKZFgkvYRkilW5uqiU32b4yzPOEnd/SPy4Dukt7+f
iaCSAU6ISsMbaGrTNYmokRQ4pHL6CD3/xqrEz7p3N38/DCmsJKgHKkFB43gFxk7p9rUv3EPqQKUp
ETvc+QoJgB5x/d1fDwXaCiSbR3lQvdliiFfINot87zAb4F+SGmUhkKZLL+0zN8k76/toIH0Y/nHv
Fsrvkcz2vENUmRdybK5t5Og9XKpLH/c8uJ6n57XuMOvFwMVlKgWDQQPb9fP8MZ6R1n6dpuFy8OEu
w/RFYeQGz7QUEH6KVK2B/d4Eb2OeLpsZe2zrhsUSV59PP4W1QhDrp4D0BurFlHRw3uA+UmE5Ahnh
+cDQXgV7F/OkBtMqnCn0kLgvIBt2IeZ2mxra1unBkuhUKyQ4Xh8osfBxCqsLlv2G5z/9cO+crrA6
CFI4AUjKX6+nP95Q0IxRlYyzeRDecuO4eNTcaL0FCwdDVM7m5twx8M72PBpv9UUaR1DgEIN5SLMl
eOgiDGDswAjOLOhzo6wOActwksJBEPEAhXJLX23nG+Lr6Rf3/hDsS2lRZXpDjBmRjAZbxYtz++5q
WeQTIJhvp4fQu+GP+Od13fCD//8Qq92irLlHPJ5ZBF542zvebQQ+7aJNzR8xS+f0WOtW638GA2EO
PEty7KyPG8/t4jwaa3GouuLJa3HDIQe7yBf3Kcvn61AWuzATj36O7AogyjAvrTPn3btPoCl5DqBX
bkB/9dFcSC4GC04cPH429KZDos01/UuWJOrWJm41WuMCG3oqIX9/OekGFiUDk9uew+L4nOj63q/H
rjXJqLFddY0NDt+fgmnJzrzldxaNB6QdVAnEQyh5+pL8Y7eB6qgw7JnMQxYVkPLFS+udQ9W8XTRM
AsCQztMBDa9rulyM2ejasfOM1whEgQ5Rhm9VNF6DlTtzrq0hwywZTS/UR6yCyEh5/3g2VZijFx+r
4TkaxH3d+vdoXm60gg2EabSWgJyGmFo2ErEPRA2wLrqoVXymrvz2jR4/gz7f/nijxdSjqt35w7OI
e/9CUta7cO1zFJh1AvT/ZgokyKG4xDJZzXRIh5R7JhieW5VBtymuS9/+udj9jV0X/YXvNvew1Xd1
7Hx05uXD6Z35zgfVaBWbOpMJ10auToG2hQQxDWJ4DofmW4JtAerLFQSx5rYoUbb9bwxGUK/p7lik
rk+BxIgKs5AenxSPvas8zt3tNA7+BoN199oC23Jm4+k9fXzEkfvA8GAlEYS+6e3mLRIuzpiPz7yA
2yGb0cxBw2qe41uzLK49C2/envZb0p+59s6Nq5fVH8umwc9a1rIYn9tBabzhvfTMu9YIPnToKsWF
hNMq7mR0jsrz3mqFu2oCsldghNZ1DlYqCK8K9Ws3wVhdLJin9eVwrpX4zkmquVqS05yqA4DT1ezc
ZTH7SU3DM6rf7QfDbQOYhsu461PPfmx9VAKXrMIqKh8IPRJUxIa0dAiDunF7ejm9Dfp5EP7hRNdl
inVTs6yWEjMZu392BzO+durZ3+Uj6Pegqrwz14fegquVRHGCnhxECVsQmh9/UWtK7ArV6ua5Ue4P
swQnSsX9/3J2XrttbEsafqIGOodbNqOoSNqS7JuGZW93zrmffr7SmcGMKEHCngMce1uBK9WqtKr+
Hxy1H+MEQVGSLV+9pX6wNtuCR5hCL9416ct7OyDR7jI7bdOfsiCdSH6SjWxKEEOihoeGf72Nb4a6
WFswZK6aJVXPA20Ct6gRmsDmxmBpN/Cz/PuheJ1B21A5rJKPeLuqBczM2ovz/lQNUU57g5VZQJIE
cEcCDTF8obw/2kKyyWgbHqPF6L8dDFQNq9UoCj91IZoGjB4b5G0QRX45qWF8IYrvHV3ycBpV19hG
kckLFV6kadWbAEydmiJoQO/yAIWqtHJrwboHVIIaAXuhpA9zNVh//x9b6lHxjptPQvDyzUupHIUn
d607JW1/qyX2vrK9+1ZzvojlP7ATVOHQDUgxCRVZ+uXJIf6B2U3diZ5dKEJxA8D7z++9DnSBpfr9
+Zo+HIxdJJvs8Phxmf3RzBjY7ISTc7MGxBtt0CFqbaGRoh4OAM9/V5Ms5tem/oeB6P+SB9e3chIH
2phVOPQnqwekfLTVgiYY9RGL7/4/xP/1TlNT6dio6Lcj2elsA62htyfSiT0gyLqzghtt2kwmLGn/
egvF3WQgCe9p2Hs7lFUHyVwOQXeCRKv4oRS6dgII5dYuFvjTyyjxPx/uvcWjWgH4AofXKpLF1oW6
CiFESINuik7Tcj/BqWvFP4p5X0dPvXfXljdh6/zrQ3s74IXfUtFaZEFkFp3IUhsAaSghpURJDktj
/FXw8l6P0CSsU+ommpjm9Qv9WLVhBaxFT5NDDcjjEJNQKPQB0O0GCrjPt/HVA3prZyh55PUawiJs
Ky9ib4+tb+J0nsFJPkXTMc3TlQVyFtTK+1LNbtzmlKmPTgZ4t14BkpzsgVm/WmCV+3wS720dDjfP
cVwKKqN48nw7hwR92oGGVp7KKPgFp9S+qIYXmtJA1QabYRWqzRfC84Grj5XjHlLuQuGLfhlV4BPj
aMdGgp/WVKuu1W7AfYoAOtjVg6Ks7gunLTfA2ddPdjLRF+2AlFpVXxrCdwkdLh+K1JPKaoveHvVC
qHj+tUHfKqqHbFZ03gwb+qTSWPOLwZygE+lynq0WEw6DGNwdSFDUvWWFBQyDrgL4TtWDojsZPhfc
+eI2f5DkoZWB5JYp5fySGHx7JnVr01yYtjHOahtummVSIME1gIPUpZOkfww0c9s16U6easE9Kg/G
NA3rGFBOvwC96C4Gd/u5nZT4WrHhKG5IKRyXEFYECAvMTRDm3eZzIXp/aXhdIdFMmEjJAsgmbycs
TKdAk4zNid6zYNMVwbLWeu8+D3rvXz4+IjdSW0sTJ9kdguvL8ClRi2mK9K44dfQ6+B5VCmvNC2YI
FxMCRBgmwcSkIXI1Ub7+t5wV2KLSLCgGH7DL9LZIqumbrRnFzjYV+y4LB3pPNa95KHK6mbq6KL4K
0z/YGipOyYiTfeWh8NLetNY05vlEik4J4+gezA4Hyq5pugpTpzx8fgrv3RK6LnhUB12MQPpdANQ5
fTmrTZGdsmnblpAuQRY/3aCZqWocguiLM3+vOBhN8pACrqLRPfD2zNWqT8ZQzbOTo9V/xEHWwCkM
lXBvWvM/Uc8z1+eruwRbkpN3yatQYcZrkUqe4O2AddtDi+nhTpbIGfw+cKB5rt96d5kFQYEOCP4j
a+0cbcU/luC6HeFcDc+fz+Ldqgk9iD/wIfgPUpwXkj4GacULbZpSxlluJst50IK0WKkwYzWNznNS
vXxRCvQ+AGMgEpl4tigCdPWFgi51U3FK0FqholFry6eZqNhYU+LdlKWnXHe5E2/Krupg9BiW5RvA
ivkaWpmWVmV4sr46g3fpZ86blBMPFTxZaMblGTjTNJmmWKzWm6rv4dAZCviTRn0KHYCTaYSslmql
tkW76xpputOn2X6smib4Qg28E3XiXRxw3O/X6PRSQy6DWhih0iSnuoRRt+8ByiD8V2HjaN2dY4/O
2XCLfAdcEmCxn0vAe/tFKoMqSmJh3EcyfRciUNvOEhmJrZ1TLd6oibYLYTosveVQgew5OeMN4Geb
0ATQExKXHibEsBy+8M/fOWBMgUIhOssA/aKW7+Iq8MSipB5phTNVzGPo+F4Ob6xp7WTEUT9QMlhp
6hf3/b23IjYJN5O8lS41vxeCSAdINpZWPZ7nMTbXZDiBYzVT1bfdfNhkGb3GoTHyjA+B+q5U5vC+
AQPtqUMh7T0nGNehM3/prX10GFQzEV0SZBq8EV+YykVHyqAsr87d0qzK/oBiUPQ/OjFmrp2lozzG
IvBaswq1ehPDA/y5MMhGv/HgJIX3v8MbF1GnS5f4oLR1dYZ1/lgDQmRyRaNk/qL646Nh6NsRxDDe
B94lJFJTDWYybNV5hlZQtaM7B8SsYKm+uFXvIjFBN9RN+vNdNC1gCW81bDSAEjYFRnUOnAxA3vhb
q8N3UzVbKuS/CNc/HIo0JC0RNNC9c3E6fYbYsWirM4j4T6WqHxdX27pNB059pn/7/JAkHLk8JBsw
Q/o5QBh552aDRNhZua5WZxgHuhtQFpaVVQ3F6fNRProfryED3Y9kdjH5b3cPz8SjdsBmGGAkws7c
UIR6yMxoQ7HGXncaWFLpOGU36x6kbKOFH9fcNE3x8vk8Pl4t3Rj/PQ397TSWKBi1qXarc6JSID/S
u+PW9Rfy+N4K/qf+/n/GuFAFQ0/zahp51bkK21MI4CuUFj6dnvcDRKmB/hWQ24fDISRSysBzx6W2
Jz050qJsIizSGEenIu6vVeh7JyMhEcezvsqbLNp9vo8fn+f/jupc3O24tevcLfXqbKc0Qw7FUenV
u9GGdrfIoNAlhLxTk+KpAtE3b4AmD4JdnixQ2Fn94+dT+fBI/89MLiRLS2lMzhTW3zvD2TbI1nvq
F0ns988SXEag2kj38Md76Q3A+6zj3inPZhJ263mKbtXgXsxLPX5L3PmpdaCx1q0txW2fL+5dHCav
EfJqjDdPfRSt0m8Fdohx42wL5TbklQ9shRn8sYNbOBVWWvwQ5Qct28Cm2WzsnHIkGNrryP98Bh9o
VwqPmAQlaTyMXEIg5prb2RlwJec6yX5aZXdl9eo6nCEZ+Hyc93EdH0+Fk7zhg99E+untSnNA+XKo
42voCdIWeKMluvaCzDj2Fpmu0HBbkA6mRAgvwDdQbA2odqc6hBOwxnPedsfJiU1fARKJrgoI5amQ
pm6pt2BwSuZg25qNsXbh7fjisn8gfZ5U7NGwyjsj7sbbWWcTnXm4xB0ghaHtG0q5K0L9q1zxe3vA
My0m7LVJCni6CyGIYU92oXBp0Sj6NvXKF/BqIrhwkoe6Sr9Y0HvnkdyDzv9olKMM7NKRUeteD9sp
6TgGOJ0DpaZIKQXKtLfTaUP4CXhDZEc3ph4t688l4AOdQmUUMHQ0TvFSpV4+c2pB08OjUnRnNYa6
zAW5P7+lSKOYgI0IHw2OV+uBC+kPSvniao9DpHwh668jvDWGUpsl6HPEUyA3X9j4pkipz57K7lz2
+qmfwoclrg/AEG7m3NrZoN+HHo5SoWzSuvwVLMtRiYCr6lI/Sc191mb7sgCpQ2v+tevBtLh+JGIk
P3tZ39oUfeKULtOKF8ddxTpgWHYJnoyrHLNS/ULlvJdoHRQMSoQlXyGN728lumwVN6mJSs5F0UPe
NqjWN7q96qfPD/sDMdPog2KbKZN+H7g5TWQOTqo3Z70pZ2iE7Hm5y+D+2tlzLIQ7c3kY6LndhuDG
fHHKHw1t81RGMt3Dv7rcTScI9HIMm/acjG23zaqp39pZm96Enhv8iIcivAWLD4rjGhqzL5Tce2VK
cEz1KU6qwQPzpTY34Yfoh1rNzhrYpzAhhck+c7t079Di8MUq3+sMhkKb4m6RHuZZ8O0x5qOW9v04
Zmddg2k+ugqSYl/M2JA+Pn1+lO8dEBkBKG6Pln3in4tLM1fgSIMkD6FsteymilyD/XNp1fVYwoHi
6ofPR3t/ejIafZVIzWtd4Nt1LVkOJZbdQsjp5P7s2CeAOO9JlsKmEkJeMKyDVPmqauX9CskYASWE
zMjD0uVjBVCMUQucUXCaM+/BnLRq1ai3dDDkK69zj33jfnF2H6Q13g4od/T/vJp3qZIYih7R7mg4
/RYKhnmdLEqP9U9vgPbwCcDXfRI/ocKJqpM42ZZFaX6hj99LENV0JBPBkOfhiUzW20mY1dQBwmN5
J91LfOivf+Hw9B31ikLo/fmhvr8XDEWDJ8dK+8G72mxzmbLBisbglIT5S0QgSmvrP/DdfjHMB34c
49C3KrD/lHFfWms09ujZrRucFCBwWvObEBW63nJN283WiBacqlrIqAEnUL9ohBAT/dayyMj0y9o0
rlF8dWHC7UyrpkpEyDaKNdUkbm76UC0foh7qdu/XECXXkfIVBPuH20qWlz50fMh3VVAzCQhH7RAj
b4AJL+n7vaenD44AVH1+fu9WRyUbR4fLwHsNj2wXKqDKa9uO5sU+1c4TLILhyqoLELvzeQNu7SpR
3StoeiEQaYfmi5HfLZGRad7FT7HJ9FiXUDdj1ZLzzjL7ZNTtKeo986yFzbymeuer+P+98ACoQ8k4
r6OCw/BOeJxqhExr7I2TVsCgp2VyjCakhup8RB1UmvXPDLOVXtVfaIN3Go+8OLV6Np4RwCggtL69
h9bYqo3iFMapzqrvhluu9Sa91/vsuS7M73ORP1Xj8vL5eb5LJ/P8AwAritblmkgP9tsxQ0ch0QkV
zIOV/rQ7czUI35YLXaepHSF4MWLYIyvIzKBZzdMX1c6gpr0em5eK6t7Pp3LpjshMBMlOnnDpXLq0
LoMRuUFZAVGoG8k6ypdd0Fjnz4d4p25fx8CHJ8bTpHz5QtPZbg3gZuYWD+HwPZgfBuUhliKT7ITG
A8FzR85q5S4Pkin7YmT9Qi38Z2QWB4Qe+dJLhZRmpQU5NftcQ8jYkfzYW/2z0Ol6xc1i6b7ahXuL
fJ2ejGDYfQVf98HeotmFr8MgW61flvJ4NO3ZujTXD0G662Pzoa3qx89XyFvOJVsGVbuUJWGtNZwu
nJ/L3M9oL1kyt3BvZlG4BozUH2BIK3kah/HluvCiQ0rha17CTuR0xyYN17pGX2A1/mkW884q55e4
ya8LLd1n3p+Sv3oDYnjolxYDVy1v/1p6taviYJt3yaMZR4dWL+50IAm0KihWydRcA+tz39YG5MTe
dG8q1T9eWsNd663aCMDPZoRPKia1Vl5Tj7Mx5mLzOiESQ1psbgO3f1ri3p+LiPdnzz5x4b+Fre17
kI2we3sgK+l8B17Pz/mVQsl+hE31B+jce8OazpQvPaYLuNmOUa4bd0xv1CFzdrYQ9lIGfJ7DfDeZ
87lVve0Quc9JGnw3l3ENKso2idp13pqHYu42rt7D+NNt0irYt5XqK3V5apLsJavGjRVFma/oxQ34
nj8HvXnKtOigcymrrLqLnHnX5tpmJOGGlbiN8SiWoq7WUVbeOWn+A3LFe8g6IJk2hdy9uo2zYvS1
NLzHez966nSugvxbUQbHRu/hMY/jO6N0TjE5j2Exd0J9ZI/Nk2FHNKzF1sBOwqaYune8tGwtgX5U
smLlmNPGsrtmY+bLj05Przu6Wx0DACkgE675DuxggXM7NyOUjxBzFsM+tI1DZY/fR626jp22WxVm
s8vjDhTY4WdC1TZU7667a6GR0xMVuz3fTsuwgYvqMU1mSiE44dAiVzPl2zEG866vEAfvKYWBc90u
w0PrQb/jRQ96YD2rkXal26C8Qr4KCuGNMsAKCxGaVU5PS1cegYRLYOUy15bT7tQuBdKzP7rp/Ket
INelEiEa+kOT0F7meUczb++nAt4uivEaQOyTFnK1ytpaaBeN9mE5NMUGKTtwjkPUHxFss9M3Tgn/
eAQuXG5ngd+PDsCjpj/BIVuWkB8IQeXk9o+x0/0oMu3G8bIrx6k2GKxm5RZWAOW6sR1d0Cjn/vds
Vn9IGvy0nWJdB/rzVOd/tSLdR6PzZ+ndu5nc0opShkPSDS5EZ/Fh0M2biudRK3LWbRJ886zpPqUR
RjOm7z1IcaULw+QCR6QVIQo1bHfhrhmrQ1l2W6d1n2u2s+wo1RjG5nvaB5sppgIMtiO/J03hLh4A
4IowimUHaehVGvveg3x9TVXuPqvHH1DWO9mKeW/txE1800Xpm+5m0PLrsra/8Qh9O8QJXFkhdY3G
jmbsYT06ybiB3bSzQIwMtXOZQD2rxdHeKL2fqHNhkusGKn0yb05oCikGeAlroKije2VWh70ae7Dz
jpDY9hM0gf0PVS9vZJFNDglopfsp35NOEaoJhB06Wl5GZTpMpLIhoMzoHNShyK1v65obnjFhJ9hk
qbUBZHBdRu46oe0FtFfyc9kqwrGE8PIgbMkTdZmo+iicfVqgjob10AI/ghxUdIXp1T/z4vrdEDw0
TssQwU2d/YLTfBekt4YCoVPu0iR9K7rU4Jrrw7JRxsjXp3ozAb9dBe1RJhs6w5rn2pVlP9ZNDXXM
cOiQVpGIzg6Plvej1cy17SRCYQnFy6v8pP0D+aEdU1HResI6r876mn4dUxlWlVL9pnngunPjdWql
G6dLvqkFZQSvSAC6el8Ce1DbcLDbzimFlyMPqm3WmtsoeFZ67bmJir2W7+c62afl/JAm5qqnM6Xt
9wEDJWV601XTVm/+FBaEQfOfJYuvXFosR6PeZ+MAdAXt5ulWdlW3HiDGKUhIQR23cgJI3ubAN5Zk
nQ0TRZTk24HqLZW/ws4s28kaUwsK+Lbe2BrQP9yXsC8JiKH6dFYuXTj26K6FnJ5Dlls60LakCh8P
2QDHCL93RXeT28GxjcBf7sGw116o6cXXtHipiLYTYzThX3ACiB9Yq/C8s4vyFwiswBaj83S6W8OZ
/6OBbIhLFSrAyyLZxRghK3bEmZLpSg9G1D2NabG17PHgwH3OV4KJlFiQbwvoZRs9PScmeSAyGPxO
99Sq3cakc7VkQ5QEvmMHsj76JvXucYQ4NXROJkU6bJqcqvDHs25FydfebG/YGTxPv6NdSg2VB0sJ
bkWH1wPay6O7wHrAEm/CSNmGFu7R7MDFEWm7qtN2sketYosAC4en0f6Tw9lqqAYdV+raxpC1GUjS
lm+F5TrIfoN9zqLDa9uofJEZxZ1PdGuRk1zJcug3Xs0OlO9F0dxg29dO3TyGGii1y4sSw0E4p+bv
sQVWuaVPs23H+ySqDyakxfIhA3C53VanIYITlK6vZjaO1eQchaqeVrQF+tdWyXyeO9mX6jeXck06
oRd6Cb+DxN0Y9Wu7prYKDSi304HsQE3dq4a7mWb5wW35RYgcFwdTZ11nyvCQKcoVaAArC9kpJ8sP
l3It5NGU9W9f76YoDuWRCb1qeJYsZqkXjti5W4taETwJWm+EZ7PXvuspHWrspInXx2LKdlil/fCt
hkUZuG6/6PvVnDyEXFbOXW5ya5j7AbIIZ4qOIq20tvrYgWMVTKsaRyErULtT/k2p4fruNahWKQoK
Ot+QddRbADYPSZk8pEP2qiyLsAcXFh0qKBdLIjMDrL6kL/bkRb9HeEXtopFWIbndmtPDaRatqW0X
SWytfJ3DhFs3OlAg16LzurDfma6y1ThY2It/MxNYIu+8kVfx/pdw98pclHZeacxHtsRIjd+8n1+J
9sy9P7lW7lI3O2T2H8eGk56Pt6d679G6NPDTOXde00Lc9ORKZzZBaMEkTY4iq35r7AbZhrVIpB2M
Gy1ufklXU/hoc6nkp4rZvjbGf1rQMmwFFsy6so9a5j4w+a5uDhW4XUP4azYpY+gfTJFgKv5XdpL6
VkopRw+DGSVk3eDcdTagskic7UIi3d2oCIg6Yh7zcc3yCUohiWDQBfvHVRm7xo9nTVTS0s0HPWm2
0NoIqEd0mHPjYMTpf1xcWWrTOs+D9r0u7LUe1dcaN61Wd1oT3k1L+KKzGuaTaScRUAPa0rHaQHcM
k5Yvo1dOdi/E6KLjjAEKSBWu5q49yuZw0f1aVwCYBiSe7bC15KYxdd+c3JXS9z7g7q+yLZe2LbGh
k+7nhf2N7VHq8LBE4LzrAyj1XnwH4OwenKhviWdvzTLahKpCmizWVnFS/qMuTygWtjxfAzDq57xU
me4vuR4xFuC/+zM1gkobLWwu1krUjmPh3tCO2YExrcKZSTwmKXY6M418/C7rsTocF6P4Kz9ZufNf
S4uOgLlRs5w/9319DbTxvjYZIM1205wD2iprzjdh793U3h1R310EWfqSR0fLCO4tpw/pZujv9ch8
AtRKW2dtcDN7/bQOSgvIDO9vNZQKejF8rsrxSey40o1PvGsjGaV5lnsUA5q9GGTIDI69YlNxVrdq
ksIInoy3MzIxpN1tHmpHqmd2GkGtYjsbyq33oCsmawxcjnGeN4kb3jZKftcrsPlClQDl8eK3kgUI
+l/A+sOv0abA/9cR2FvjXeclj2M23NMvtRny+kpGd/Nks+jFfqziW6tdNiVxigFp0mo0oGadhnyD
Yx/5Lm3J+MXhn8BWbh11PtVR9Hqc6oJboTWY43EvWya2x+77l2iyfkDydTVW/GLvhd8Kb77r1OnG
cgiZFkg+Eqvf91TDYI2GB7WJ4KtX2m+UIz0ggqeioWtNXb63Yz1s4Pu6pwh1L4oOfCViBGML+D7p
zewYVtNNMwRPI9BCobf86QJzV2pwRwQZgdGSL6tRnX9AS7rBTOxbLwQzp5qPc13cqWF3gAd2V7T5
Xm5EGTjbrsjO7li9jE5+1XNf8yq6DYJ6p7XGQ5JgrYzouUVfjfTKjzWZVTZxqxjOIdW932MZ3IUE
m3McnXi9PMC9sGvN4Gc68gTkaRAsUDlhqxXUzYgUblC2gkftTh+Hc2RN/2Qh7AuGtgO2vmTqja9F
2XlIavFTcQe64VGr3GpF8eItXIIA0wC+qZg/ysQ822FNL0V6+7o7c3y04cwyUuVRsYajDkqrrwbG
rQHnQmGWz/QXbWxSFp1j7iBeGP0+t6/hz+Attd4thr0tl+VWbawrDffHU+uz2Craxf/WYX0kvbX2
lGRtRvRQmFj5RpvviLZDP0jCHyJK2axuIkRlCssrO0+OcL1DdLbq1XltQou9oG1bUkB1q/settIt
3Y3cATP9WVu5Ly4uVH30ZcxnesVRrVV10iNtDdN03v+u637F7YayXZQE8Lpre7bX6mhtROEY+LPG
vKPqmN/PtpUSrQQFrnvKMmvb0BhZEkQL/ZsCgzUFJhjPkYfkDF1TzLAoMx1RlPhSKkleSDj4UNHD
Ynq7G1ElYkvAIdxZcEmks/srMbStw8mqg30T5MqR95Rbr3d2yTjRyKL5auRsYliNAohNWgeKV1wv
+ZmZCPCV5RvLjBchxpE0modABSpeLtXufoR2HpDqftEOahXtPKXfq7TgomNWcoSyS5bzKEpZ6V4Z
YVZpF++99FYmKB+echKsIIjvbcKnIPqtTcT4Y7Kq4PRWDRik9Zexdr/huM9LAsRS9upVipXOThAb
izwoZXJm+YQH4tDU4XSjkGxhRZwCHTwbcYkWXdnUmb6TK8eXZ2Jop1JQ0HeMLhs6ERxp1Vr0cRPq
a3HcLHPw+zBaN9PBImigqZj3vRd3iFdCb8luhxX1/FPr21zbPP7OpMK6OIo9zSdhMEUoYM3EfVgg
Aac+SFwVNhsadlqVARTQED8cW8UYNmrzp6IIA3JV3qeI3l1eh2u/4sQxgqb3Qyxvzb9kA8SXYZMD
c3w1d0YYXynNz8j8KzJaBT/btpI2vSOshtiovZH+pGJ4BQfYq2vfye4UTupDMV6QB53aasfkhOGd
Le0RJZ6UfQvVLzEhdDe+jv4Q50PFyyPYEg8PlrUt7ymriZiQFTCjRQu27BDkINf1VCDCJ7kmGifI
650v+7ek2laSgGrm7SRT5TiE49WhgAVURxL09p+mOsnNTEJ1h9g3s32VKc2KtvkHrkifdGvoeQ9K
J0zecIL3pKzmvQmcvwctThY9xx34DDgvurJLMuLaKFsXcg5sm7jNctXM/llUZOZSXZRQcc/KGrW+
GQNqfURug6P8JAcp95RCmu3EM5VMfmBfZlrocipg5d8MxxKRnWZJfZKGa3Uer3AGTBwq0UlDca1U
t6yJP1tiQQMpUHT34NrJXYk/lqU6EE/fESL2zsZBlTsfaJ0/B7BlKGqwxr9C6Kty2uk19AboHYnt
UhsVpTzWgQtFRoJXYq4U444LJcIhMVfbZxsjdPfyWYLMMDQv9RDtJBTTWaFEkC3/ZvdeQ8XE2cse
ibKXf3sTvPEsPVnOodnfzIaxH2JGJCrAwZYPkTspyhaRkeGqgifmthIXsK4DP7EJaaClj7sn8VLw
NTciapxmF6n70bKO6Ej5CGtUfYPkQgqBbxc/6nq0bZboJsMvlliYOI+E8nfbGndy7myE3CqR74b1
EcJv46U8BP10ZcBNFBSPxD+QhAw8RpPaEqMFtQ0Gfss040qh79pbv8qSdZwHE7KS6MYgTo3oZRVl
o3QPTQchUJVsX/14+2TxWpDgL1Yo81x56V2SrbcGXH4tFkmcUrnIsvtlOvtu1q9l1qMdXcn3aBL2
m3j8JcqGqQep56eetkuC64W0sBy/QVg1e9nDQEdaQYQDU+gtd5gHGFxrYjWuJINn8bxFfuRO8FfC
GYle6ev0qON/iIaUn5JTlr/litbV+MoBP5LuqiAx0fdixzJ1grCsvlJphANBReZk29UW4cMZRdhZ
Xc8TdBMGPnpItFpJfAZ0Gyt6QqglzPF6z0dbDqV2y6ca6rQtMV98hZpMP0BkhiVdjxHaQnSe/Yjc
Uc+3C/rvaGnZOFbAaETdgJHqYPVVG9vJNxjPcDxxB5LkewTpHj9lY8PQnSYeFdEw14BMmT+F6E2s
iuhBpXh01WdVaW97sz9IGoFZyx201fbA84OkR3RKbOTzI8PaVy4NVhI8VVS1TKQw9T3DoH5g0hJg
FUSSi5oSerCLcvAVHKpoRxF3MV2iQPrK2CTlr4rTrit8bfLy2ETmbfDQwa+xpQpARQIPA4SbL0YF
KdTr0Bf9L58UdxEb6DyLniGM5hd0sgWp5vi9lx1fx0qBU3KemYsBuZLNhke4pzypGM5wI1Zax5jl
04lfZWCGkJG4eObQ7cIafigcR5mvyC16mpwGlEzZVhI1dUzkQrTCl1r0nUFUjPqqVH0jQX+mvFAN
JakaNdHPFfpdjP1UWA887GzS1N57mXMM3IF2qL+93RF1BOdBiW4TjHkzqrjd3cp1Ji7Q9yjO1hCW
YcIgFOBMlMjxa2chb2/4Rdfu4/EsV0Y0HAmZWW/2qFJROXB372LT8w08FhdXKDstZbmBVO1aUZVV
wmOSUkybmOgQxDpxixqjvzZQMHKRxW+sOouMQXctqB9O39+WykDVXK7c6vZ8pbrzzuT9JWExpVnd
d1EPIFeUryoYGORmycZxLL2X/JD7Jt+ncmo9U35n2Synu9G05U7ycoqNbBrbJVU3nATHA9/zhrUw
pdZkqxZyIxxM2P4U4B6r/YcbJptvd+QgW9TdfFcVGUCXr4qQTV9Cyx/a6FpcvjwId8Zckjia144S
7VLSHvR7HPSou8+ILYoi9+NAv/Gq7tUScvzsVE1Xwix+rb4f3WedhLYX3y+SyAL1rQWby85ZTva7
xIIZ0EIU04ldFx+ZjLOPURSfTzSFmDYlco8immqz7F3gh6oeNjoW5eAliWZTrGVVY/USdPXr5YcF
akSP6cGzmI/MTA9y+0jQXaV4rZGarmuyesxUpEoOP5/PVHCvhsAGKN5eZ/gYIFYcDDdaWfhfeuNd
hSYuIAPjGHI9RUi70di48b0a2/BZFGtKq9Yt+4vLWFXOFsZVDOFfVy5NOl/Jzsdm+oBuIZdn61dQ
mq+8lBgfO9rYv/6jyXHispMsQayquO1is1o8vozIlRMVD6foA3+Jix0qpgYQGmA80WRKd8/FF52f
JzhkxUCObl6x9xZZpdR0/TS4hjBvzVBgkOLMZ6u4cdeyhpKgQq7mFDcHPol60RvyCpPZP6hqL/4a
5j1EfkStN1q5ih1rJSdl6RkkR1tHMjMIir1U36CFuAZGcqNCqq52jy1+KxRmODs2j4sYBXwhL/HE
U61IH3hjsQ/YAtUgsmGxr1uvvARK8X2p0/sJzjtR6wobyxS8uj7ijwGleIOoGGnrt9O4k8/BG+Ur
ID7JOQXknLzst0RIKP2KFJK4fXMVbwt45cSl0HjTwObuxB0DyHTjEjuIimctkrknKQ08wwltROnS
RhbZmbTaj/si7TYliU9JWg6kzaNnEJS44O2NZJxl65kl55dEzwVOkjinBZEPnjXrxdWBxmQSRYvd
LpA7bie1njfi8dGE8argCLqQHhx//iTKh7rynwUsH0vj+cx+4ReoBMjHv2qn7TuXW4yII9fij0iI
lQXB+dUND4GVbd0VMWCa5zszcbcSI4mTU1Gch0evJt1rRPSqYlA1gTVueoJ3JicCJ3Bi5P724i3I
PQNtNcVZnbet/ktcB/ZbEtDiFLhddHK4knAtbU1Sz6b9CAbXwrOdSIz47Ph1UY3GtUq/ZNV1yKMB
0Pk4FqQ95XIt5gP+Vp5wMNoLh8gmiC/IdRTvSnxaPFidfS3de75N9NGWsTh/7I6p39Q4d5LhphWU
HPFD0xNDv8jyl4hnFcqpE2/eDqxKJiUelwoqhORFlRSn2eQhu/9F/5jfJDicbBMDyvVvcJFbg7Ii
NlnMqeRcE+2RS4dKi/HjQBzZYfok8GIhr9E+7gkgtUeRsyVzNman+MRUsgq1cq7kikmOeO6tXYr/
g7lEe3S1uU8CphEQXRHOy3jcPhGXFkb43j1qiXktQYTYLuKZhocB5Mkgum9f3aVQ3jXwRSVSRn4l
kLSr+CGMuhUZDtDCH83cuC3Ap5NJevMivoB4oXwml3uAsENUBiKHA5KMZMk4fiyErpi+Opo3k1Lt
e3ZcjF5vjhIeaIEmKV0008/BoHAWEZL8ry00899sID1QcV7rbjhkTqzt7WtbVdZl/F3E9dUZAAmO
fVfmhwRzkg5UB5TRt9aw7kdevl3Au2RaGhFMLd41HmKI0rYCZVcofyUalFUaXbZrU+dW3AlxXwXm
azHH7TA5G8r7fBFlCQct6mqsB94KmJWyNFB+R1ulrq4cHiPEI0eOKnF0ECTNSeRdJY3Sm7L6kRvl
lWXBZRZ4u6pWwdTCZYbYUmwOPyWFALJX5QB9aECUlRvo1eY2EuSd1y0WI1uE1qY3tAMOZFY9ZeVf
e/b8EsW9kP4RdcSlswi3TCM7LohJOoQ88s2b16gAv0LNISnn4nDp5MvOUh/ktBcyMWQiKoIExUQA
eEqU+0ESeoFdtBkNhLx3r9W8uKMbaC9uwkQxwWRb/8XSeSzHrcRQ9ItYxRy2EzhJo5yeNyxbtpkz
m+nr38HIG48lDclmB4SLC+BO5quh4zRSRauARwrwWL3/zfIsxDgFBUPSiC/Phy/bRXtHPbMjUOGc
PqNzjuJ85hOOJwHQeCLM45nbmZVTjR9K5bGRF660+KCArTBnsVwZbmL/ld0tI8ebo+XUxnLpodH/
0d1sW/XghagyI8d+Yr3/bV0LuJGtVQ4AM7ilQyh/FzMIHRwNj4yL//goIwG5uSubs1pepPgo/+OY
pMb7kD30M1DjrSwgv0XFMSD+o0Zvu/Qxe3bG+0j2bf0oApG/TOwgB6yuwaiQcxRNViiG3Q1FMp7h
QO4Yihi74Chmiofq1bcyiLrK97mDQZw9yA7lVnxvyejnenOrW+IGoidEjXMw5Ee5rSgkTja/8cTW
x4sSh51LxFJn4CgmwbW4Vd2/8MQxyTddNrGxAfYlOqQ2g5EdFOneQ40zMT5z7QD/xbPRlXgysCuw
a2U4vHyTVxfHHLYeR1KLeTkQUIyUkkjX1B1RGgUYzDChP1wNYsYrq84AEHXoNf4V0IQbcZxYWVGZ
iHCV57TOqkJZBNk0zI+BySembU5FVjEccLtkEZH02vhsV26oMwdi9MiUo8xumAzvozj3HEgMF7k9
fys9ouHBScwznd7C5GfwDkhiqXeJUhDzOwm67Vo/MHT8bpdQjPrpIPmwLrCFmSBxMiQizRh8SnSm
06XFjmBnx3BSWgS9177mzFHgZbTp/BBIRv1UdvBg2dF2rD6JoqvbjmH3i9TkZwlR3Hwo3CtMLyz7
sxgONseMDWmP/5XwAgTHWON7BsGkNKQnx/XHgB7Ln0upNl9/SS7GhJSSCfJ4efYlYJB8jGskyyVm
tBieVnxHk7qtT/dI2Rq8E9tCdqXpzUek7O255mtOQ8BmSo7cILWCo8KcFZk/KxNSrnuEJX9YwWjL
TtEkN9vR/3jLXA9mdAc8InFN0WZSDbnNtCPvIYoPSSaiPliKK2MXmwKcRS9IRwM0UDVkjac28Hb0
WG7Zkggz0VE44TM7GeEkqpkrGFFkJYc4rc6slKYdZD/K/mWVK/8RwyJef/gIdjFPBNBM1JN4ybRl
kwMjkkHgDuRJG+gbL6ZbnC4RKzad6PFlkgnR1/nApE2uh+zTbu4DlgRfEYUiZ64e2201/SXva0dr
dcyZmDGEoiticBcpUSqOV82yaeoJ6doB0KXRRaxoTiIfzAlHgNPFzjO4oUwQP8m6sIf5K7//t+Fk
t0vglB/ZlR4HzjZ6Mf/4vn1z7sUpFQup8Ow7kc+sI2OlhNRuSH9930iGw40lkMdzHVpp8n5iyGFc
y+BkC9iRFbqULrJIEkgItqDVXO99gkWm8ucWZyGDMMDOJd3mKIdGJ5rfAFGwizkrPEclCX333l3L
vfs+4owiwPTTg6c+gTCoH3UaYAfELTPIxyth1H82vNVZGzfHXhneyQbZyy4WyE02LcMUJZLfQxnk
PC3Gup1gkjTsFOZVDiSTJZaATB2TIkAXwlzsMtEymMwgIRxLcapWtBL3w7REwrXQEwz0n1lVEkIX
4wq4UXY5akJW8SZswN1G85WdyD1FpvKWCfy2cTlnc3rKPWLNFH0xmj8oMO7iNPj0bKO2NEj/u8kw
Qjj3o/thEZrDLwYiYSv+yUesh5jwfxUyRAYqNhfU10NXIy45P2sZ7Unv2Yt0ZsHENYyADrJ4OYv/
PmQX7JwDSBTnoSV6JieQtx9dcCG0CWctNZU48TH6u4HKghnGBN6q2o6mvxPdKefyplfE7pe7dkQT
tMAiZOj2/zHr4lwUWHSJ8d7isK4IDAEEOHSCbbrMPW8kRV9lkRNfP0hIQXxzEUHBwJqi26BjoWHd
N5FqsiqiBjEE6tnbjRCLbjXdIxXyuJg4VbECOOHBrXV5t5I0kWAf0xiedfKiV7251rgnqDfU40bc
Q3QNQtxGevCqGJ78ixzSjV86vfd4ukDHYs/jrJpwM0S6kay2xfvheaxXHLCWCe3lg+HRpp0xfCV+
i4CQe7H7hCajlS+irrkbe0AcRjEuGFBWTttpoFTMoI6lmW6n6kl2gF9KsWIWIMLMZjwiHyOFk8Ek
A8RJtBtzG3uZ48v0Q1uQaeeLXMWKBGYTCjogt6r7vSh/uSQggsXREzRJoE7skGKucNTKf2pdDLsb
Lq7JNpyLRzkkNyO0So9iAkHm2oi5iWFHcT6WJ33sILKBInjItO/dyyuyG2/iiEngPEXWw0otZiGs
iBPKy7suZ49JFZU1zCdSKaG1JhuGJtsOI7BpT+Qyk594c3xEVsrfBXru6BrMC7OcIoFWtWmMbGvo
w9YpXHGjRfAhR3iLi8jzyKi2bl5TkiA6SegZO4E3E1mAQSlgpId6kZhOVGPE6PfIX0VAgAlH+Fdg
BTJMtAygm6BcbJP6nxXOa9JleSs2QfsdLOIc4SoxLERDBW+Qp1D7E3bCTXzxIfeakCzCH5rd4Y5b
yNbkY6ru2Nws92S8iReifvKCmKICNcpm/afiv19cvEexT2xMHTefjoI8817IHS6SGWYPrVZ2kO99
bwfHQqUUZnjz/6d8J5qGXSIDxpwHiJMZFg0BW4JT1cDfSPUv8ekEXBAfTdzBGUyXdxIIDN0jlX1Z
cJw0gsNtChtIHVlAuYNzJ2deuYuAlFBVqnTd96gHeRsGxDQLNya70lNTbshbiRlQJfaOFxcrlHMj
XgEgA0vJKP/NncRSBDtqXP1SZZ/isQTkmhuceBGzYj2KycHVDIHL+JfHCWbDK7LgW5FVGIF8EAJT
brUTDZLwJLF+hfn4Tg2f28FhTOggR2tvyCRHFuHNvUS+L95r1plbfsHuR05woawLyrZxtoYWPMUZ
DEv33SeCXEswfKFf2lWHFRIs32eeroGHzCjkrAoyBgqycBDm7PtAMDE8LzarLb6yT511K24OKjBE
MovZyF7gK8DEuSGm4D8fQTS3x7HiTWQx5dzdwnIIdnbd9+jlTIrMYcSCH1g95qq43uzq0a63GnaO
PTZHeDI3pE60IqYfeowuhkP9G4Em0+leeVf+I6eH/MozEihyo63b/ST+3Dkn2TayYJwADgK4+5Ee
ZRKTuJF8wK64XA5+wjT1oi9HyhACxKGcfYGmMMEyISpxqCaKjJZ2FpLPcVGmheQ9WH37IIwrPV0f
b+EMb3ioBn1TwdGLrfFDVNhAFwt23reAlGGKZpEDhSNH3FFIRkteH9H8Im4EjGIS6Im0kSgYG1IQ
pAWFjH18k6rDBGXVId98OnDNoPRNg89OGIKbUVYjhBODVPwj3nPu0Ty6+RDDlTMt3rqarXdM7KDI
zjyFiUFA8a+OLw0eGw/zK6fGRZIgBuTYyCYBDt0GGfYcVnV+r5YHpluWggPN4RGbXwaMJQxsjMQS
w5aDwpdYZ/6COJaIVmuexJbjYaOpP9jIAP4rAYCA9+O/sT6fxHy3/BkzdrwXP4m3F0hNbF3GI2Je
xB5iDRtRrDV2A/+znH5nYT4yBUGW3KkI+qF5FK4ET9ed4uD59rU24/MMG0ykngAMPPEWW3Mu3zqL
4l2iQlvArjEA3UPRCbDfZXVIvGUdh1OFYhJIPCmx4lAKAbTS9bBG9WMR94d1DTYku5zEtpDjL/ix
mFMmNhJmzV7OE0sBRiurLIis8wTnBK+LCUdKZ+oku6DurJAdabcFEsgJZQj8kcAaDpFWE61KRoLd
D4INONjCawdkRHSI/VWNDUkJR8RfbgyIC1hX/xxIS01nOlTd9BvrhkxkMkX9i38vR57ZEsvx3/Ed
lffcEmdgv8mZ5bs+wirCJMEbby26z3BvUdjQjmVhVVVcAj+7ekV5jOt4swJYDB6dphA1eHe3zZeS
CqzeJqu7xBXp4+przSKqKPL9D9ll4sEAMHDWxPEVt+2fWetD+lApsTyM4YKaTWuT36nK+dPZy2dr
wliZi3PvWgfxEJhB2ZKBt/wwkVF5Z4QCFzkwDqTkngRTbOD+xPstzoEIKraHGRnIhZ7u2y4hUfy7
RfsTZfpFzjyuq7+mEG3eemIDtZ7cjI5+OUyAD9FR4NGbBR2KoyOvyQuxmCJNxKx219DK2lsIguUx
iQtIiHaguDdtdCnG/8BZ8YjrNs4fkTgOyKDoNNonbm0LE8BMN4H/iu8py0OARICNXPvFT8QyeqS7
5g5i2bGkiZ7c1ybJNN2vTB83tg4zGmIbgxejgGNIT/UQz5615AIRzjKhyDg0HDX5twKxCwR3uxkR
ZI61aO6Y7BmGIm0pOC5yyQ3MNE5i6fBlbowqw4MRod5a6rccArkQ1ZVgqou5I0qHr9bZ7wpeHAeZ
4SJAXwKMWeFcMRwCEVx/c5D4/Jbrsh9Ry3w5HzK4ZuJ8/tTW9cSMW/g6lrnPYYV4IBa3hyPIwL0y
rAnRN/C2owas+TbBIly+PV3eQ4bUTq8SAcfOZk+KdOK1O2ursJnj9IvfCZxpttNZmByCYSIhRDXD
QMJARj6wTxhYysOEFyEOggT6xRVnBwtoynobWPM3OaPbO9UH28ClsnvxNbv2O732jo31ZcHSkA2p
5fSu635O0Qvqm9gXYvzGZpO5QBmIJySypm93E1E3gfdkiwi60HrFsQfJklPiEkY1oLA3Af7el1o6
AfUwqWfjDZKbznHj7lpw86hiA0fXXgVWE1HP/NhOdidEIQZ+k+csNb/lDuQPkJVzw/0Q/KJTKGS0
nciCYAYlDDlr03aApcvdBamTXSG+BFA+d8/1W1ygojZfHUOe++IFJPTBvfliOlQnvEyeIoaMPJr4
tHiFEpNkzs3Bu+OMzOYHfTmJh32KxSZAuyAoy/Aoy0nFM/E0SZo0poPmYDuNJJyR6dacxUbnLrp3
0ruFsVrtzSLn2Q1UJWsYhdKUsMUFdxX5GBAVk3WWyZMd+W0/sjRtef4XwJL9Lx4HVwo8RZUJ8Udv
k0iulERyJYZK25WdnPc1cEXGfJ86Bk0fQF5bwLQu6siZoWip9otb5fMvIVmw82N/fLEJqgn2JlPJ
XvbSRwws1DRXy2nuXBVGwb1YBQNcHwlbYmKK1qw0oG5OHyd5sg/BUB04B+zvcYAYA6ahr+5OpC1C
lyu4nbityox+CEert4CDscMrYUl0XiU4Y7saR/xkbUl2ontpkEBgiT9jb8sluTccMhSAzIS8Mqee
YDlTzldqALC5fogIPjONDUALe0YUksB+cgHzIs6ovJGoxla/FyHLZAq3sKNEOF1xblSXW3oD0pm7
B4W2HS37juWWyFs2/yjTg5/8nrXgIIi5mlei0y88nvuUZPuJjSdqEpOSm3kAq3yQMbqhysDOd3/V
RfXoYClqwc7OqzsUGuLFZP/KLdiT/4Ykt/m+hcRsM8/Zy8nzcV+RXTWzbgr0Vt0MJtM52SYvznxU
BVg+4m+KtXumjHsC1SJeerCAgCQYBC1iRJ4h5/wmaPT7GjKLmLyyrXAGSeggTJNtxVQgEcJ48Bvj
aZmHF4s0gY2pc/LFaTPd9dMrh7uuC+4jO/pV5TGxQ/iKvioeifw/rp7BWy0amB5JcOPg/sh7Tq7V
ZC9mGn2Qn0xoeg5ne7qK4qyt4GQv6ydkp1BEXhYbREjIw6T25dUJpsOapae6yLgvpeii6cXOl4e2
XehlDcYl7ICWNij46yaGpPMy4NL6pbGVKbPt/jStXr4ZbHdXc/8yUIem938VXv7R5sUnpekP2lie
Y2P+LzKiV1Prik1ZoA4tvX+wqvWoj/r9mC/BZqa25EZBc4UVQIJBV6cwP9Z2P9VIx9xP9rCNTtis
AlRJzIwl6IfyicNkdL9nfbyzl6Egy8q59G16wCmYF8TasKiwmEsdA9zaNzDUxvE9SkVyZb/YzFwd
ZeaDqENxhov5eXANmKg+ggSnDQCJU0sK2WGmEsHa1DtxcrS80nEekiNfFzkpq04BY+qUxt5p0u3H
sUz2N2WNCyxoouA/WYTDBvSzfiA8dIT7WsLxGpxTbf5tNSpQ4R76E1lzJThyqvnPhMEmZ3rym+W/
wMb00KGtzebOq7rPlKyNzhxfiJvKug0EtHFwJvLO3DL9CbDvT85/OeWKs4qUCdCbUUFdWMiERPow
b51TewfRS0gZCe22BbYBL6uhUDmyaxuEcZa8xgk5lJztcenO8p4SFUwn4z85If2kYTv+FQe+BGOK
8589OW1lL0xs9DuSl+U6Yyk4dD8ZTcKm/UUwXAj5r1YaYHaRHYpXGJMGXFtv5TpeOH9CE4MgxV5Y
n1rSm8ViF1tCsCmRXO3sHGtJ7+Ss6dMoMEeSr6HEN8cufS6Ji9aYJRM9GKSiwmp4d6aZ/XWr/uQZ
zU8hJq+jQ3MbPd9nZNO2WF5+CQ/Kc79iYRY2LD782kgV2iuSKWeRxyR501IXXpt2FSknYaAh885Q
4MU1F0HpFtbGKrUmLGENCk9DNTCyGFzZLFeGWi3jKa9ItQCJ40chtQlmJiC9sC54cUrq6rYPTtvs
Ey1LSEQsqYk9blM2QwCeJNoSu0fWLCduIilrQpQRdxTVzEgl5i4HUNJDZDdPRESmebkUaXE/NBNW
jMOw7Je8nR91sFWB8MSsEx92JS4qukQjJQTBhIbMTSr9wglop2AvuAzCVg6CB6OFqJw+NTfCA3tO
IrIi7AjHD8ChwTqeeUEP2S5LkziXoYDVgU52sYinvv3QqVQqCJO3lr9NY4aaXFS/fPr1CP0GXsc5
Riv/C6XUdrCXcCBaCGOY+sc7WS/CJ57XvRcTKeGKCEE4UkM+G58byD2o2rCLoX2sH4QiRkhoCc0c
3HXaSbw2Gtxd5NIDOY4w3pfKTTkPbAZKJmAXwEluIRIJbJWukcCYdkrH82YnzCrZhIvkxpKjzxQx
omFsvgTCkomTT1lUalA8iB6e7JRtCiI31D/hZB77Lrng6LFjj11+C6ng2QlPwR90d+NV6SDHTPXx
m+v5Z0WuI5MR+TT36+tXJlLP80d/UH8185dKWbi5HUMoX4LBq4hTroJnZn0N0hByZlXgQ0THFXG6
4zPxhhPxY5kDnuHA1BAwqy/PgmLLM3wj+jDq6s7voj92S9H/simpaZ6fxGCRTUm5DNINouPEFkvc
o5ANuJPwd/mQn+Qp+nriQ36Smc4pI71as1hL7E2ZDlHCWCBcIavPh94Z+q4ynMPtMaW5X6bXmLZ/
kkGCp1kEHUknjTrbmb1VRkMtr1CHdkC3ODHMJR/U6qdTH5VkHgVEGpdLn9lh7ZwpFSC4tfRGSyN1
iix4NRzZyF8ucoWmk6s+uSOpmb+R/vbgHmSrRus19vpbvqVcBRZ0kFyErIQ9ly7yiuIP5Y0Og6p+
F/KRTM04Jd3ZintZpCRyjxZICCLWjJrdt+kkL+eAX8vf9YFc1RIgh6mwdaGuJ9ecprxCFYFYQ66y
GyM7ZaaZIpVilSTqi53wb8ZdQxMASObUQsE199gRYnoIO0PW1M1/LV0J8AXteqAOg5PEO/p4viDZ
QxH0LAGc0p3kygtRJWv6575tko3nTI8TVB1xHuHpMHDB4ukGvy/r9Xpz6TkTjNoYvSenb66knl0l
eik7qJibvZ33oTalBxSMiTPlqn3juB+aD8jfjKc4MsGlu/wSjdVeAiwpc9n3pwGZTs0s0eMSRJJT
SE0qcX8k+CT6zP9kOKJ4dCJVYjqib8vAQbePH447HyAx7q2Zp/XBPnbUgzgrUQN8D9zszxqstmqn
3CSURWD47KDBcU4uucDcHfKn7EncSZZZPEmGhSgV1osAffw0qlz2NJchnZkVoSNi+BIW3Cr2+Y2Z
jR00tuWNlmVHateDU/lG9iJW+oQLehMS+n3V/8V0R676rfdDTLDvZcSbsTRN8EToXCtCDhwO2huj
lwCtWab7geew3gxXr7MHBsMPUd5SO+j5O5Zg6LaOI38KWH9vDe0czvFIYr2aCB/E+7x3o42eXSXA
whbL3X7fNwRVvttrym9lDTH0mY3erW95r1PbeuISMxR59dy9+Rpptu4DguFp3YRMmu5GX6gtRpR2
y7NkTBp9cEqbct7OfQ+rryJfEGIxkKhjiL0+MUv1VB8UW7tDU6wdAerMP+Er/JMpjhP/N+sfvBez
YdNNAc+BVZB0CGD0tvkauTRqLCbWeOrbCBL4fMCZrpps3ynwQ8QTF7OGcjIljM2a4YZ9Wy6AwREO
HLBf5pY/bY6MRFJlfkW0V5IpDFqXD4ois6WIKYiyTZzu0vwTIj4bb2pq4Lu1P7cGud+CzDWkpxCl
6POXGYNJDsHa4CmZcACzwnuCq5x7yTuNvPpzUKkLasMF4eCtJGVT3EkhzgodPKXiO54vsx6QNts0
MezygBYsk/XcxM0jCpg2nJ/UIydZocE1HKtXozGhFk30YYghUKXp74biFHC8JjxCLd2TQslgnU6c
JYq2eHWDTpziBl9HK7AG0Xq17ZBZsHjPOsme4CWUxmgsOxTv3UYgaK2mHYtBS7YRdT3knI45gF9p
y2aGg/WUFN6JdX93kW5yJHQqnAwsskC1xhTcScTALgFdurE+xXZ/Vl5AHK62zrFJ2kZqfMUl77ZG
FFexHvvBCzbp4ADUxQGhmMw3ztXkXH3g9SVZ6lcab8N/S6dfcpg7Z4Y6FmfjVYYspXYcXEyS6sio
ZmNWC808zBivsowWbCmzTXcD/ScokkMaEjW4yYe33tq6whKwJqAWyO6Drp6MNN3bi6GuU5z8yagx
+xM40jnaEVTg2hp2hJHgRkTuuSNS5PTGDxctIY6zaabawZvVsDVmoJu1na/UJ30QUGsqcpzbFA0a
u8G0Dbpor+P1JC22ybxGL+uY/VXKC9O2CBHEe4P0g3nWfqug9jYeolqu8FCTa0xhltUkJlbqFC6q
nHfH7J8XvaTuAElMWyOYL3rhPUylD8FZL14tzT/hikH0AaLKkvw8ALruIj0mk2oK/mZmc3fDyTlV
/pyHeWXCSh9hvbfHifRVul5TcV7zAzyn5Kyv1UFLIyo6VNmWkPhT3Khm2yTjS0DT7U3lmCHO/KEY
RrjeZpwDly/XJKfxd2Hkb1TuPixOGdow7rLR5ixiKF/JLT3RoNnapqlHIj0xV2B7ZDIZ8gJM9C2o
i3S2RfqVnNs2HwPwcYjvRIGpToHhCnG7pUoP9oBOEhPI9g1NE8N+QVkDQosx544UyJsC764dCEjn
tiQLpNymcc0P5Jfwp+SKrqHFy7iE3mjeS3SPkKGK4nCFgiJSQiftXujjwjvzMMwF1LdX8wFZKMCY
cuPQDU7UQN5JDRFltx+0nj4LLUbDXueRWW9Q+NZFno8kuyF7crJ+yQwSaWoP60XcHdOaHwkqdFF9
twpjg25dqDRhH69uqMjiAAkzumDTr0aY1OPN8Ksc5yCBTX327rJS7VYgOeH991Nws1oFH5d4upNQ
EdcgOZAlgHyNdVzdKfxUbCC8GCbiBvW5lFTHNuOMyQeGid3818HXzOcFeAiqPc4kkOfWbuIjoNMM
O1+CVrxDFGFKUDQRvjtz6/cPvHO0JodsNI1N2ThPfXap+ZOwZYPq3e6NPRS5hoSeHkOAISBzKwe6
S98TSXR23N0O5vuORRNcqk9/pbg1goxiHWbwaNMm/pHGmOjk+vk/G/QYc4bIF79aQCnxglYSLK1v
Y4yCSCE4axiD9ILd8rQbmg0TR2X7urWumZQ7yWABfXOPhClMkDESmk/yhHUS4eoULLWBtyQ8XtlD
uA/4vH+FwiM6VXYtqanpF9hQUlQXTMwADMLlXQVG8dzxdwKhw7B13uvqeeMfzKeLOI2i7CsiWS4K
wI3mgyglFIaA1hU225qXUsuYNgt4F+Kkclrwb7W4fMy1+pwsdHoSKZKrr8hmm5C9wlhEVPJFSEv8
wAw3BiUhEg2/nmQM5DxR37aeXkb4v/1fsS7FBRYXV06Z4HuMoMimGwaA3ybx3GVdr6sL4WFZ9k1i
P/CrPKiOSaGotuS2oLpYLmrRLkEcSzbuh4NHmDvmLuisH1rRNaGv1GUpzffOVgcHnVm6lBvQ49dM
j38hlt8Fhxh6tVsm1W0ns4sBQ6w4dMji31nIt1FvP1Jz+eFwZnqYi4Gjc/r1v+gzSPPube/0At5O
hvkyIKjXdHqLhuGs4vRal+Rwy7i1vnhL8+nJ8EjUNarqPla0hxx67wID7J2zQz2ivvzPK0YqpVqh
p9LfYueNKZVio5JMo8g80FA31CIAfTN+jJ3+bzLXFG8bqV2ZIjB6L9U3k9OeHGsMJ8v3H4UA1pek
Sbsmu6mhDIRZUw/QBxUxyRfHcr3OfvRZLEa5SduZqvdWqJmUaWkMM5wtAw63Vw0DXBX9AXnuv+Vy
IPG2lrpnD/hufhgBTJ5jy3zPNGqbVemkbxI78vaDhBD89Rl3k3o+0Hj93Pjj9RT9qmMHVivjXbTM
3lRTe+dVXrmrcrbB4OfgBhrqhzY0ug8naTXvRe4u2bhrfOc8KNKcuvaFyhUfN0jQiUJrdUnKKCGm
L8urR8XrDT0V251aTQS+1HnLEGHW3dTWBxrXhhQusTeJs8wUhbHnczSV+pnOaDGAKvRWIuC2mZ1G
Uta2luOFdRMz0hq2tx5xun1Sk6qYzAu/3vtgE7VFZHtQMUWVgoPba2czN+/8oL7WffFp4h63nkvi
s5NuRsM5AXNt13x67HIfELmcYbz210TZJ/ms6gF4Ek/Xj+78er5YQxVszYkWwiI2xhmyqxmd5wDu
fmqdco5xV1HbwsXTxWIdqbLSYOW6BbFGtMYK6qEKl6Yf/tFbWmLkanxbhgW4xj86AE7kbV99P/5w
R53COV1b7q2sPURe8psY631nRKe+Gu4WGr/TW4CgV7Bfh+6cDIp5ik8WxpsG7IyB8kBHm2OfmCN8
EQ02WofQ9ZJNbi2X0qVOkWO8xL558Sj+ltC4Yt8nFK2xR7WdffoJiVSWhUwCeOV6vO6QOwsogvar
JnJld9A6lT2fkn4NZzB6jWNlEKygGdA1ot7cgAtRkh5NvIw0FWDoWlVnyyCESpp9b1MMfYzemuIO
Hmdfght4uItW9wyifG1tRRxgPKVFTSyK8i+baFBnx3SecbeNmMYlNg0erfZaE3A2dPbqOLWXWEK7
S6J+9ElLfWMSejGrbMqKUk2roUBkdDKyh1EckjY6dvG8XePhE8ZhTTlS6vQs8DXHotsAMp2DRDtq
U3HvuNlfFDtRVVJiJTBjFPqhJM1Nr5e7yKDPeDVUf7oppo4oM+WVmUAD0ZuyzXZn2mS1Wkm/jVp6
Z1Wj+pOX46NszWbOn4LGjX8IC1oCVTMx1m2eti9GkyJ0YF0O5hf1s85ZlB0o40cqp4uhivslm6iY
U+NYuuRv9bFuo+CNP6rU31qUv6WK15UA51D7rz2CM42oqDGQoUrKVt404DJmmV80fX6NtQxwnhpR
mHyGBRsHuqmYZhnVvQo0WrSklKm3dpUaiJkbmGmG2ldaA5UNi6fQrH7XxManAP+qJA8iStxxa1rF
70m3ilCeXY5GvK0sV94sT/YmrxalkOsnaAW1V5jbXsXjR9ORNWsNJeUlyv44es6d4dbwEz27C916
vlKVJoxbUKwA4wtImfpsq6UOSd70e+U6FxGvOd3uJdZ0W1ziM1T62hZTB/MEp8qJivOcd8u+S6Mk
DMAcIrs7KyrX7S1c/c1sUslnGY6r7TmXeaTsiLdEX+JL+HNh7KPeVGFtjm+xXbxpMCU2U6cBGE4s
SD3Z6B0gg2SxtvMUn0Y8U3ul5Ms8faXKf6xrOLddTqO7YK30raiUWvevsuyd7pB0H32k+fpL+rVu
xnE5pn4OB0i50zYdDbLBWnOAYBKtv6POogAlaKgyyzc59ZNXPeI7Uflh9B9ouBHsA0v9pTNpS+EQ
c/II6mvxPqVs4h+x5VzTn0+lBel/0rOLk7ahP4ynkRY9wziwgPlOsknmnqM2gWzegA/TI9CXvjV6
jbUCDrg3iwFIqu+CWd8GGsWuj743GlSU7OxWApEUOqYFVBs/eCs1VAoUkt65J6LoYBzMbthpfUjz
C4iovjGDag7mLs/Kt6Hzyx0OlmyFMNW4yeqr9JdjWtp/4JB6ty9timX6o0/yDuKrNXyoFeBwXRtR
ImYll8MeyZTgmWy7Q4Vw0nnlCZKmtyT+xl5QvBSWgo3Spq9zEgC4U/EtSa37ohufjFHbr13zSM7P
m0YzxTm2Nn47vrfKgrZq7ROn0jYahbi2NDD8E2dA5BIOL0nE+6z7v3DHqQEeDjCQiGcvRGkRAhuD
dOW0z3+6HgWEsF7zyYeCSjaAlqcSTWJ3VpJ70nsZpQWgnpkc+qy3/hoNWhqTrC4pH6GSFygx8jJF
+lZkgAKqonnJDBYyiZdkq1A5hKEq2oT05ikt26sWN7s0sc5Etx7ciLpZlGUiNTGpYR8Z0YMVfExT
fe9oA4R0iDGOdVz9+px1cOU1dxtxtOsI2AHLvmaDEpd9cgKNc0/pQoZhYQ43nX5WunTeii6VapOH
QbOtt6q34GSnc9gWFom4lPQMulonDz+k1XbIxzoRl5G5zgk8dlW9LSmTTC16n3a9hRHvqd/62pXE
P/sAPn0P2tH7REm1ZqHuw0SDp8xK9q52jboC/wUrqbNPPVU/C+slt3KkKEHDFte/oETYPL3wjXZl
V/JZaNXjbHy6q/piHDW90zhEWztVDy5TSRZP+WDQ9rTTc8qcWFs/iPZNo3atCz28xWmPrS/PeqwT
Y7s0zWPZBwdaH3asZ2Xm+JuIxtEs7hwNzwffxOwfi2Y5lAE+aPU58iRn/egXyl7x7i0FKrLeu65U
FXW7EQOIXhW2cawmE6hGkx1woFcIHRaoZKVRcDCjTONabpvueS2zoyf+x3JtAyxpjxpj4dR8ycvz
MTv3QaY/DCNmk7aSpUbNFaCpAZ+zdN4DfTpmDn3GtIrcg5JOTo4OVr7Yf5YWG7KmZBQycZnqizXO
e1V72854m5FUvdPdLcGCcEvC2B33GvmssWZQ54ZCu+Z6oWd12CTDtpoX+nwNLrWYKQNLdUHrmKen
eezOOa0cZIB9kNp7Xav3hDMfg949IJxvU8MIO+hOUie0NZDUBRxe7a1BqTvpY1ROL3TeHuqr09n7
AVPQyLVjGku21LJRAOjJhHkEboMWhJHl7oLGYAekp8m3F9xB700fNcIb2W8FZ49Whk+N0YaKEn2b
wnpeolkDAfN+0/cEmg/2nE5JN0x8r2senETbR7yvTg4W2nbTRvF2aalGZ+5tJLpJOFr2ybAuBxal
GTOS5wgtBBQHUBzAQX2kkG8bM6O07DHWFf67uwUFxOZfSWzJKfYKHVnPY2rNdsaXOYpj86P0MVqC
EggnsQ/N2L1hdP/A6yErb6VPzH0aRK9V5lHXsPoZjzGQqxSL7LbsSS0YwzUqOPMEVTLKLIN4azX1
IqitN3vI2hcfELNqUVPkDhHYYFrbPDkMAziOaz0UzVyxkfrmGGVE8AfjiYjEj3mZij1dKj8HMdO8
yrkkGol1a0QmdPw05wlJ3h7YODrLrE92Yj+VWf5f7Xn7nIJ+jjWdS1Xv+8p+XKfq0KiK9s4L1V6D
Mw0+X83K3S9dus3pJaIzox0tRb1af0kG/RA3/akwhBY5HhylrrkeP+c9dmcOEWPTjWkc5r7FJpei
FC2eKAzFGRXTg7L1VFvSdIOY0EI/3yyHMwdfw+tOq+5fSt+g1BlJboT12LYkiOPHb+ekOhXtcmdF
don3u5IqPH34iR+2bCcnh50kVXWMwNOOHfivjxvb6QkwTttfYrJUBjqKHhrD/WgWCt0MeAPBqF8H
wnb7eGq/aGpQh0bl/0/SeWzFjURh+Il0jnLYdlJnaGjiRgewUc6pVE8/X3k2w9gG0ZKqbt3wB5CW
+XWOTersPOzTGFTpWDMopR1plsDvskkGK48++MhbgvK1sdzuXdAwQ3X7a8E/qXP1DQqdb3Fb3vrY
mNcOLu61zecb2n3mOj8IO3/Z3BWj+W1mtMdgxDuTdaH1xhcK2Z8YSmznJN7p7J3V4muX0sFflZcQ
MG23cy208/LaZx6KjPShAhwntTxmIpSupVHj2WHefH9AcLSCW8yrT0X+UmrG385xj6mSRW9d45HW
MZsqCrsou2o94c0plve4NbN15CLiWlrFqi56xUr/7byvxNCh6HiLeWhBxNrVfDb9+CwjDkUxJFAm
+i7tNoh0to8ASGp6WzSjcIqOo4pczAwEAa2Y4pdRM+DuO74WmgKFBcMG4kq1BWAk25jCv9s9iJNB
708dQATPVs0S3qBtlgBaJxcGFGY6b0aez9TC6AN/+KN0nmg7Z8fB0VugC8FtaKurlXR+WFjm1bTk
l4wXdJSTDYskzW3G+3vOIRkMNFYhSPcPpaa9o3oObvJVThpU7R/mcDu+W91Ekn+bDDR848kgyqi/
kcJF02j4znlxoiD9yL/Zpoam9PhY1p1B1guYGQRV85N5T4NHv56TIrOe+Db1wzEFjQYujqBTKHqb
t5U6LbsdYw6growkUKdZ8i+1oDlOA5GrQ1pDa8jqjXBALwNa9mFCMJDrce7MY7Eb7HxfcprwY6Vo
FVQSSdGLzlwramAC1hyifAR3ZNKGeI/1NLUmfdxDqb/GHTBikrdM7Ag/nNcjepmBTz/Le9FGBpuY
+mAurEJuQ4sbPghPkRwvBYDI2AI5HWbBzpUP+v+nmThtXWpIHjGc9rXxr8F05FHwzzO5ygxSOcoY
9PkHXfDx+C2lYPGDPo/OLYM9l2kh7j5TGz2mouKEYnQkre3Cg+MSRe+tZZvR7IqzFy+y/1TUBIGm
H4RbhIPffIyjflyi7mZzNhip8dw51UNnWgcax69uqXP9aPk0GBEKl+3CyOSsfosb6zfZyEud97fA
Ll+8EXgAx5RBQb3KevOhm3iOPQmI1mY/DGzTtd9qNAD1sTokkmcUTxKWRDG8Ymelr4I22ScVgDBD
A16Bauag1drKM8S9ilIHDploNq2VwXTUSJb8SmyWlJcTzVCEePZqR3MD5yjqP1tZcrdRGsoOSQJt
YkxczopqkP9qRumfmsZqmClFvyXCarDG2Bl5rd8dC/Fko0gfoBEQsrr2SciUTEuss0Q7BlH6YQh1
1sfp3ZuLx95yv5hO7yhFeX86ECElIaTVwAqcW1ZTqwd1j3y8xTSoH5OrCnEY1H2lfXWewI661GiW
HP8WGUISUcaAGdQyzX454B7fSECGzW5MopPVmBt17qufT1MblTR0tWcZbfER3hQzI4sUcEEyRC8o
o9y6pdkGjn009W5PV2FbSw8RekiSbhmWHWiaIADYKpZN2hr7LtB+VfSNaDsMtnv1mOIgmxm2Uhx5
hhv0JT/lXCLX0wN9aZlCLPTT7fgcae62ypSWrncv42iDZOchLmmWua2H4OX44TfjrW6S08RElmKF
rmVpPrVd9KiWDFqlR6zqkDobDrQxNmobppEfNp5DSshCFukmjrW1Td5WlKCczOz1/2dZVXsz7cG7
LaSwIK1j/RzLLiym+o8KVx4gK6kn64UiQieXoG1398cZH0Q7z3bZDBXD6m9G4firRBvfI5l+ucn4
4dWAsQaXgf18HsZoxfpAjaGlsDB3WTEj0haDr42NXc+HpYwqmKq1t6xxb3iYI1ghln0lU4bBVkk0
bihMyJ5kioyENaAU7IK5dCIrdLPmI7cbpKnqCB0IcfRa48Wv9a2lE5ADgGqLedIakhJdu80lxhw8
9qch628eu9ntUUmN6l8wT5uoKS9emh6XYKDfPZ4jNkBNYqJedAdi0ZLauum5gDXSXeVFgXXqGR8B
8UojZJGmbVTVz2RboBwoNRb75BB/zBxUsaWdp7x/krO2TafokDcwVSfzT6xHTzqMEZis5ZUB/AXo
EhCn5X3J+1Dr3KMWW48pHYckaVTPT7UEIEw75dngkG4aNqgZobYEbM5cYiSU/EvBYdDZ2i0atL+a
2d5Gq7gnhvWprjJyghEUrhYyBguqrysw/EpxQOk79QmyfdOebvA+WwIqBP8FxD1wAubdK7U6lopx
qfTekwJBDbe9NQvBRh1zWjMci2U8gFoFpA6PrxL11iEbrw2mJOlwn8buNcggvFo00nTtol5Qs/gO
TbAh7JL6a6m9ZiWz6Sai+RJUxmeUDFRc8jhFzmo2sMAIcPzwk7VGJ4oMba8JOKlCQsf03yIS1b7y
WcHtfsQhI8srTsl0TrZ5sTzpFLyFNx7Lanxyus5bG1l7y3U64QTbJUIL1WRCOXRoBYBHd719XGp/
nXgmofF+Uga1a8PUWW21PP57WDb1g1rUnmPTpTVfTAw7jNl5GUr6MjV2IW2rVISYgsJ68D8nTCYC
UqR6EeHY6crxQobqWZe69mIVxbwJqvbDBZvZpODGRUp6C6qLA9nRLuQHGZOJEcgfrjExkWWh/Ops
KgUfchZrSzfeZ6oySg0HRD5V3EadWA6foJNiwylX6K9ieQiMJ7nUx5hMjqQt3nJhLog+r6p+9ALU
SnpQyQq/Nmeck0ARWGE6RVxVCrZ7cOUXrBZAlERbGVNKP7QU3pSskgVIRhCw8uvpCcPxXRplx0DG
SANiFzqif6b/ql00Bg98VMYBIFh8UDR3DvmeehfLj4IswdbSbx1AihBsuA65Aw4g/F+m4ZmDVu2h
AS+KebCu3GhZRCuO+ckiQpAOuanYUISuNGms1X5QP66/8t+U+if/JoXiZ7gvN6Cnhk5jRQ08UA+2
ubvjnOf6A4GHm+Tbmrp64At/oA+05mTWFOoK5SqSBtlXF4Ec+Di+8tlb8pie8kMluh7VEH0K64ny
fl/nv5P90DsfQj5yHb90H6QoN3yAcTCwNCkPzMn+8LgdenzqKaofRd6OrqpDOO/AW5D8BLaxGbBF
WIyDS6FrU3+oj5JO7iZrEOimwsutU04qvpDTcgk+YNIOWwvJCH/5TgAoDMZLNqLg6INHm4ztZI4H
unNrkrsSWe9uANMidpHxVRgPY0H3QP6hjFeLovmpcow6rPa5TTkI9V9RglPi80PQT9+4d1aVuvUm
/22BJvMvMC43aWOueh6K6k6Mcc688Zlv4GFOTFH54pJC8kYmiqiRaN9o1gdlxhqHrXUyoEtYwoS4
oxVAGENeQvssLQC6IxuCiXwXRoJfywsvaVVM4ysvjUU9Ecxm+689veXVK9Oq9ciLdGkE5a23rYYb
uS/fyEsQHGmuMnC5IzO38QfkpNz9Ej0T6VUKSWT99/qrdd99kJEyIcIgoAfRAqki/ulpHpN26tEZ
cO8hzdpPLTBVIsrFixYP1hoAoP0MbmGt1uC/W9YvEiKsBgCNpNMAGNKOCpY7hF6OAJLxwhDhGHs1
EsWXbHFPSTs/aQJgPZ+jsZ07jRFGgPOHNv3kpPnqEc6oBXVP/y9O3oEzskFd49hrv6UfkgsPJuxV
/8QbspMELZwAK6R0z3cK+4f/5hZUZ7VnOatU9dAD1WzcaNMhe52pTZb+a4kFvnjtCkbZVNopp21A
Rd5Uzr6vo3Og8Cis1F6sfXgkozpsk3eWS27Tq+zlG6uSz6cSJRtSnDODsqUWaM3xpGJRgJ4LavCg
H+2NKc3N2CpBUcx9+frvTbKTGvcP7w13jDpAjNSzTtEYAPmAZJLrNMv6tZy7QzvoKt6prF8FVDoz
6se5i5HTJQgOS33hXfWTdy0EJXgfbMqyufGiE7068cXWC2QhL7zAf2sWmyQtaH/aPLj5EYMnPfqa
KHM1sZx9bd66Ub5XN2ha5kYby9vMx1Rbl1KLD8FYEdQTiaQlS9okVAR20J+qWH9B/Njuv2SEpOgj
i1igEhYgS2yDXA9M2h/ULSpisIT8KlSdI+Ca7A/1f90CpHd85d8EORcLiVVRE9k6mJcqQPI3Krvj
qurDqJinIum/hiYQSLGDCLz5F7iSX3BRTJn/1Zsabb2BipZPrfYiV1e1EiRHB3aO+na13AOoin35
JhEvZ1e6TX3gsmpL8ScenZczL3EhBhkAd+JLO+SXscqhN3Qk9p70RsaE9mjpNB9n5q3MejwXPm3b
0LDMTxLxdi0KIEuZpMRx9VHMyfKQ1+Udo12IeN41ILkGSfzbxPljiuxTiIz8Wd1gU1asnrIjPDjz
RXOzjvERylN5Gwyh0ER7SFwebm+bUJgQXyDDfJyt4DbFiBDSRFhVHfraJpACPxE709D4vrhIz7KD
XVO4XNzU0x93mZWvaw0Fc1INRAT1AwvTtDL76IbhgVHKBiEYxbyDr4/Kayb0G4nIPp+qEFXuULOX
XTYs29iETzLE8rJAyS7BZ7V1u4kqgMdtxKR+PnUWGaKIaWsmR8zNOMMeWSlMp46N0F6jwqQKPY/E
uwUUWp0I8EpAZKJzU/Rh22tfg0VrH4vh0CnSzciy4K3jy73vXM4VIzpqkApnFqOl44Qmg50qfTva
AHbi0/Q7CwiiFtN+JEvaqxx8WiPducnh8NDgy+lLcPI5tLBn/a8O7LVm88bPYmS+R3AfCPIgLDbN
2DCpdxDZ/akMEP4240D716iDjRbFF6OfQsN7NRL1mxL55TPPtSf/wJ8KK9tWwIWGzA0HtqxDcUS1
HdJV3tqsxyrIzhrkm66xroYLbL+lUqYPtMS4CLAwAb9tS37jgNcOq7OntcE5WNFZBdm/KQKd+oxk
Mjrz8YvpmixuqPaJLd9GUk9qIkIPWJh/j8FJ84sHhYh0gWyGrSHJ8At8Q9GvgEg2HmndM4M/e0tK
Pj2zwszbUIM6ogWQkBd0XgBAEGZ+q8o4QAHRwcnSdR28CZIqbpaf7etH9XF7JKstzzyPsthJX3WQ
sRcJYITUjxYFQpX/JhyhxOYjq8GB85EWDWWDFy7a+E3DDW0CEwxMQMWZAhMD+xCU+ykAUFb6NGgL
dfBQ4+81BgmVdnR4NXUpQgFNpOQMKUjJOSbRYIBwwBCetGEmbAbLd5+i7J386DzqumBOGbzFmGjh
dNUSVTyGDuLf0cPyU2+K32LzboMBWfLlwu2ph8mz9edzWnO4F/E4h+MQ9ECIYxuVkQhR19FYHnEd
a9aJZedhRY92n5oJ7sJNHmbialf6Jm+qJwBU2265CDLNom82Xv5JqmEs/nrKQdvSBF32tIlaywL9
OX0H7fKbuMGWBcg9q2wJY+3jOCYXMtkbWxT8AE0zjRGeNs8HnMzIwhOglvXiAdplvXhx/4f7UWvW
sO94Xqxcu0Vvy5itVdLMaBYXF3U9ddT0ncW0MNiT6qoTv6FX7mZiqwnraElnY6MXpttNqDYV646r
eh6HRxyj4WE+Bb33DPjyqHCbXYnMlL/1qvxsKmlNb9iSh/TQ8dnLMzyzliVX9YLxaJ4zQ/HOtWO/
c/ZLcHm6UjjMP2KKAnvMjz1bwIymIwQTEj1/XXAegWnx7ip2DJRLpaVvlvqF18QFRgm8wZchZl/r
1GGWwVA26bpzQbYNgvUoF3h5Avw/t2tadHd5LerNpvqmJEBbMLbUNbsZ1TwLeWEcfNS6SzERtwDl
2p6KWh1wnRLeSzr45zKw730s/W05N+8sKN4mj05ni1ELeByUmZXeOe0DmntacJIsVZVrDnV88jwQ
EhSfHEGwywDY1ZYGVD/6EqQLjG32Y/MyNUis8VyMd87yiTxe5Q0On5N2oLkwgyHjsBDuAXF5mKzh
ai644eiWCj7ouTtoZVf8XgtxvPk36VQC5OFjoP+OURcOS7NP0iNj5bMc0nPBDhog8Bk8EopbhOLt
13po0QGdVG6oDhWPEAVIdNfh8Qbg9MOEr5m1TwUlh2Efe0NlBJ2rkqSEIqCZpre0mA9m+WNb7/yT
gLms4qiKJiqie9lwUG+R96LeBeaB/C/CKyTVpAncNkuMMO3n0ZHR15KyVUvvMEEPLPRyq4Otbrr5
ge/mUfvTiDAofiy1d68HmiYO3jIGXkk9nlnWsoFB+E/Lgn/6d2HnX0tDBQOdw4EkBDk/cSZyHlUB
ZRY+Iovuwa7f1CdLxIlNOSDM9k+JU7tOC6dZH2D0SbvAV7zr+pLV4zVNXYAi02fhUg+17QwBzYne
zdL7HsnSC6yLcv2YEHrcbv5mRJmaw2lssmZdBujO0B8B+gZsrRpUVpUwLqj76GwPQ8iqm30KUIaq
tg0TlKeWsA0DJpcCmmRgWEdsi7cykddgXmjngoLW9ZBu/g2m54YfT1o3VPcygD6w/XsOncRmgK4T
GLzhDe8zG7RUByy9rQ9LC87I8mkC5aX/tkztvR/9W9ZmG4tf7kdy50svJG6Cg4owam7Li5ta0Mh+
LBM+co8mkP6skY7TVA/nFoJdA5aRgaDNgE9lMTEOSXE2nvHhWqmwAjdgPdCa1SFbRyLnSHEf4ymn
tfxsgA1N+x9fgtxkTkYlNJKaMbM4OF6+Uw+CNC8zk2s+XRvXF2vKVSBVxiMVss5I1Y3teAvRb+PF
Xeh3n2p7s4tEZ6xVXDJZfJywcY6AgHMdEmwKcu+3bqbPjgI6rzLQUFKcKrZmQOXDQJJFWSzdk00P
KR6eW+Dzk/gL5AN0/ISxBqO57lOVIXyfRWJNSCOykphQdaUSd8GmD1XU033zmCmEYxI9k1TYZKiq
YAF5Q93hio98PLqVC6g2AjGZ48WI6yVIk2c7AjBB6aIOKkkDt+OHctoFRfWaUuXMRKymAzuh6Tov
xr3ZMGJUBLdn77fv3F3Xdn/YkTAJVbmXRMFWT4LLmILB7/QzR0oh+nBm8si/Gma8SSpcL5Jn3EXX
qhUxR9O+qjNJtlxt1etdMDZQ1X+ZTBcKG499WC2HqUcxeBZlaCmAHS9NpQdB/UolhGa+uZ9lGhoM
YFLv/zywgWEK5Ag8ZTV6PxoDVVUNTI75wnG6l6SIHIxql5KaG0t2d7W/s/EnKOy31HryGDETodR8
aeE9qExbbepYH+BxEcUxeYMuRcphQhsripJ+NSYa7ZOuhQ7jUuJBZ2lHdyAff7I850ErAlgaHUid
GjR2fqjqX9loa8+MQ7q4zPZZf1Tx3K1m9ycvx40VixBKDV5AA6aHLwFzH4QAZ0J9hHCnUf6oI8ZJ
5q1lvZMrkrRpSCZPFdqx3LSqfrVp+OAuVFKVlO+MSbe1F29691sFf/iSI3rCbqNaheh1cdOcHrwt
Vxh7Ehw4VYzZu6eeyKzZ6IWV45bNU2qUhCxEvK1WOmeb2hCx/24E+brUMvitzt0ll4sgQjiU+ewz
7iYEibflrbJLTB1MIQh7KLsPvS4eFnmGxfAc0J9RYYjtZPTOVR26dGQCLd7FvUn3X4YjAnZu/BZp
NibGaRjT1BF0UnOG/GoDsgJI1NQSVn0dbFo0fdmpMxqP2UsPl2jGDBD/BHJF0lwCvSbcUK3itvTi
rd38TTXtY0IKpyjMP5NhvViyOg6mfG6t8qWliOdRcGUJ9q0cGsBEdIgBvTMJHFED0eJnqTQzIjqz
aa4IbrCTTJwxmQ+X09MQu3JlzrhR0OsrLfmRyk9gtduR64/GdB3Tu6W2+iS/wJQ2q5lga9G98kt0
a2KiW9rpKE4yWbSWQwZRRCXbkWOuEDa9z9n8pgvnbwTukgD2zKf0yq+hHp/jOEV+oO7eVMIrnfRB
JSRLPt7V6p8LIwT4+QwYod9qgdiyKFQKOzXIA424DiCUr5IrvTbvKgyP8QOnPGKX66KF48DxSdfA
0ezrPNNh4jzsOdUrHAACHqpKq0zHfPTq+kZLcsR8lNkYXeZuHhktNgNBuvk7pfgkysc6rQ4Rfp4+
R483vsux/gQlhFI/9jseNKt+Qgq7Bg7uB9bRDyr6S+B/YmZ0slrXvg1jBDrIbAriSeme9CW9kheU
oRx04Hni0JbjUa+VSpbzHdhQaZPp4NFNIB0B7kV5XSPwsJHguQe2Z1vV5yQGe9TGbOtU3vRgfiNT
wLUMr2Nr8catX5XUASUxDpPZlUqoVHQekkxsPDS7jzXHFzP6psColYHb1jDYZF3K+A3yBvkNwHwa
jQsTHx6Gk1JHG6VxNXX5rukpv3gBfz7TjJ67+bPLUWOZHQat2dCuVXlq5+Cehp7FkAZQriihESmP
dsxDUJnGhyHopjBK6d1Es44Od6lo9nBc/bwlh3OXrV4XVJtdDApuKH/nBRNychZTQMmYxc6Qo7FJ
mvIekf0bmfie3eZFFVIN3kJTAHzfikZIpXToSRXnkHEGylIIMzjA4NrMPpmNfKk9Eww4mO0CqZAY
Q3GsGesNeLLkoqVSrFSWr+YP3eTsVfo4DzZQ1+nmOeAohM3hZ/efRiW+MUf8qc36Me6iTVrzEPMc
MY0pBttuHfNoog3qIO1YjFSGNnRzVRP2dPiZKqHdYNVgsZYlPc5tpkSaC0QtCKZDF2By57CNRKt9
tNr83HUdrYCgIg91+itm0gjZajIK7c5nfwNSQVMdspP/j8wDhZr5LaJE+bYGDj1bVb1aUhBhSdE9
eoHYDV7zNOaBv+qEHE+Wlm7aXiDZUD1LW89A6iXBY9QqTQ4J8bcyenu9lEgmaEP70jOupUlnblMr
uehxdmKJXawO3S2ZnJd0+u305TNIl5NaruBxduMcAfpKOEDm1IeCJIIHQ0S/SQSFMDY9b1XY1sYV
ExAdLO2ZhaGvgVO4DpZ6yHBYGTMUtgHO7Zy0lisUWBkCuSYgiqX66CaXCd7ib9FjAJck9c/WJcOf
Nfll6QVAChtIUTE7/sb1GWG3VfLg+dFXU+CTrmtPDgeJSU5TB5gjNF5wWUqOWw/3+WDBr9gDlwhX
MJw5GKaIyw2+DemVWXSlWydMdDY+W1HX5/OYwh6K6QUbtgy2hsY8PfbrZl87AC0SMh8m8e8q/Hiy
e65pksTaxHs1Eb0EqLkqHGBdtcEjdR9ipKqBuqPJNrPT3HnAURCoVew+qu6C33UHs8/PRqadXU5D
tafy2gO0RA0b+9mLoy8PTokyixWL9JTXbn8Cpu09ImSNWhqVrczM+Ba4DhR2EOTxvECLbnvwBJnC
bhYqEQNTSMOOQSkg2Ql1AWdcDHqRgNK6eFo3E92kiQnZKLHllH70RGVwhtyykXLEdN14ihV6cfB3
9GXedQ8Puia9x0v6ZtnFb02kXRVN3/yRWhWgze49isg2to3HLaunUqWEOhIo6wh29AyTGwhQsQls
pl4kFmCO7rY6UYvsPZjZM3hUo4U23LWpzwFM9wx+icHa4CJj0v9hGHc0Mvmda/OrQC1gv8Q6Ulk5
kgF1DRoFTFgRt0dPGWa4DLsG6r8+GxVypdjoM0m6UvvXeSGcz9JuTgXLWMMUsG6Gt0C4r4VLwe2m
jNmTotgyzbr1FRhOP0dgfvBeMwv9cfVAy7xlV2vHKoowVSiMsz6Ob/h3uVd9qcDMG9D9teZdaNOn
kzlvkd8+RTPeN0H9FZDW2CRR3VSx8XT05+bOuLb99JvYpg/XZ6r+Rd0sn945cBZyNkKv60T4VnSi
2Tl0K9desPxoeV+EqvnjAzo2MJy0/AZCQLfrXZxgSqvfJ0Fzdn2J/XobWpQodTU/QEAJERJ6WAL9
PNJZEAZJopr9FM4BE6gPQasgyOIj7IIzKJVNx/BRL8BkNJbJkTPQVi71k2si7OSPlzowj96At9zQ
fDgeVkG+OR9VtKh8BzMxIN8tTXrPB+s/ti8a8girkUsEcvjuM+mtS0wu0DQoV0xVsJubSWjmEY1Y
uH2qqw54pQTsKON02/v+3cXweVsh4wCuT6DHVsNhsomDKR7XrTFRkaNO1JeBmkmAgkR3XQcq7Az0
elLcgWTaobi45OiSqtFKMKH6q0ME8zuOozjN3ooc7wFJmqRTRa5ky6nZ9VBZOmtrjtraAJPHkOjZ
9eF5QU2l53ETSG0VcbSP4+qxyi3vGtFp/nZFdppt4zbNfgfFu5oOIFSTtQnKCOPr94xUOG+z+zIt
2R5eoXnCs7o/Fh6EpV54DypXWHRoSMUEnn6xFnDjU3PvM6YSfgWArrHq02LpJ22IjyPw/NOYiQvn
5m5gmBQLyRwiOsF0Zt5YbIu+3NqyIhJNu6UwBjgHdCipRQs7OoP5JMku1qbOhgTqTIsZDd14Ns+G
6BgNmMbHDFsYbX8ACCSe8dlylucKvuLKTdB0bIMkDYfeUcV2F80P7WSDSzFhFlQzhNQ2USMokfu3
UTXCpBBXsyR9FcnUv/VW34XJ6P86dfFRlRatAh/tBOQPkxff6EHOGDpQmJGNuXHg2ABuhlz8uzQx
ZuHjJMLFcuuLO9n9C/Bn2vgcvMsgOq4QxDtgJhmGmLr8q4FhCRMvLq/pEqUPneF3ZJm2MIatVyzy
GqVQGuCtEZ59yFKVKVE8a7RlY7Tzsp8iH0H4AWOGwMzuwkuz9TLYYOWTGGm2yIq345yM+6bwvVPJ
Gz16NMRAMuXNLajhS9kNsHG7TP+kVmb+EG3rnZvBzxddj+57a2mPVlyZO22o/E2MlTl41aI4xtU1
be1ulQIX3yQTc2oDMo9jjjT5YpjZFUSndS1isPkBIoc2oIYiYa5a5xYea62zmlrzeQzmmti1vGDm
+DLDxAP4YHyWObvQ89vD3GcHxhvuyq2r97Ee3kh39x7CHwzf+x3gqPfKydBeAAOEw7jtnrSA1VNC
tD0CYnnK7IDMNts0ATY+Hal01DWnZHJvHt1vkTRbgH33IQW6YUD5ROZq3xUt4Ap6/C7dMD1/bkZv
868sTKB/q8CjepfalGHHw0Yulv5WVhIlzkZT7aLhLhzrk1V8ciDSILrlm+a9M7vxe57FoRYYf3SJ
tWnHrK6YxYrQB7+k9xrSjg3Q9t7L74HFgN5QvYE8u9buNCMajC9K7V1R50MX0cuqYe+V9q4Xxcko
tSlYax2clwlZ0pFDB/30/uh6YwKtMaD8hrpstPUmiLyzxy9bCBCjp4/AVRHMJglI4x44IqyYHShg
7dEJJIHYtUHUAccNvWDMq+1cAnIzMgomLzNAzyZ5tJubOGHaOqMCVPbxXxYeBIfJl8fSrL2LUcKZ
1iO6giKxM9jOTTl4P2XiMSxoskJHA6tpcig3XupcZl8koK0w/XL1LAG61S3s1VxBPKzZ0U55P6U8
fBFErMZB34sUNVY5EadHf2dnPVh4+G8+lbXhIzzTZdvJS0HGF982UcpPSAEzpMJyB6J4J6Aaoh7e
M3YhYQDMzzXUH6YG0rKYnU0VMFUeEbnKpoSjpdssjMZ+aB3MTOW1cqbxIcKhVlbm2jkXxWcGttxC
EyOp05unWzcHMYJo7k5pq/UPltam+wRadC21rXCwBw5gV1oZVZZZltdqMfSV8n2I8/g4BfppboYP
D2LzQNeZpIa2c1lHiOq37sa2wGrrXn3zc48UYaBu98r0NYcFF3Dotn5waaPsr7S750i3gbeRS+iO
u5qLFv53myV7OSTfU2zcZ8IQumsOJmBufyjprtrI72ke4vtQ2KzJAX5Y9uGoD4+oFzzMQ/CaNtFT
XGMkM8twQtZombq3ZZAeWX4b0Gour/CP3jMBg6SZhnVaLMB8IRpF2Z9httbcxKZAN0Vrq1cdcRmA
sEBpAwtH5BiIz5xGX/McPxoagM0a7k02dz/t4DyMjrj6dolAT3lxLPuNhgsBpzSmY2YWL5aP6uUo
vmq0zZpMaQHnzy6dOp1OZKKF0VAi/cIv5WmQg4dFZGzV13LC5qpa9BfXBCLl40i2WMEFSCm+j9ZM
UmnmEfNAKttBn+Bdo8co7ZXeQi4b4mplJ/VzGdsh+jDbZGzCYDZ+eiurQhd37hMU270miU11Cv/W
9fdaHsHXzg/2nFlIci4gV4qANknJZJnBJuamzJR4ryKFHYMLZ45MNZpvq5riEeWpjGGF8OVaUhKa
zrhJWG0yleupa/ad2W+AlIMzQxyz18nsp1XUI4HBEWX02VeRYZATDNHKh1MbuxS1o3PrKJfTOd4C
Yg9NfChS2zzYXv5ktMs20X8NtAmqAtTPIiBlUYrwtpFjxq9n6WmkQ7H39MdOujxZPowxnxlkPpVV
8V4WlFELvCD0CYcYLhE6WEvWbssUI7CAGUVXXDRTfBcOeOXCmmC8FJLMRMhtUQNEnDV9K1oJV9rZ
0UW/m3hF14DoGO3ThumufsvhAvBZ+UKuiXi7KLMZoNnj56QZ11mkT128HGgGnYqp37vlQmoQTTC0
I2a46qJlQHtQ7casPmV6bkA7S9+XilGUiKOVydDJjzOYCQXNitZ4dvQMTe2WilTTL4x+703avDd+
AvjDP8asb6dHcjlxQqqHnXoDdmU8droDhN++2Lr5ZHGy5TL/SBK5l8J/6FAB1nyxHwN3WxTZAetH
HDIRBzDp0dXGj8THEYTnwvArtzi80w7COfIJRUpTahGPfo+Pkjf1a7Cuu2JiiUyD3M1TcrWj5M9s
RaSCDHY2uiU+ii7beOmMGIp+SmJ3k8bznhkJ2i71/Erb/iR0WW6lRNS4Q9BwTfihGVi224mm483F
DuSQONrZMiB4j841ksWjrMczRmdoKvUkVulUhLZpooxi09ZocUtvHGZ51WYAfK43894mBC9pjc6I
keIv0oPP7UdI0LA4H5wePZ//aDqvpsaVbg3/IlUph1uccMIYTJi5UcEAyrkVf/33LPY5N5vaDLZl
qXv1Cm8wAuKCW1ovWszRodsq3/Q6pHPV5x/2PF0Ny3mLfGet69FL43n/ZkffBcjpHeh9PEW19aSV
mb+Nkv3siCrP3qJSRD5QAwJekgyFb6XP1AaRXnEV0ClqjFcntdYmYGFgkTs7wcM1mTdOa60za/nu
5nhZOfYFR3ljVTX1ykzt/VT1+ywO9kWPjJnpfETBk9PFSLno+bVVNuMw0MnlH3QUviqlHbmKZcDa
vHHR/mH58v8F0PHJQF+GMdIy9WvNGBEZxs6z1u/NCawyxVyW0r+JM9xEfq9QNpkfQTj2x1tdPfqk
5k3TrpzC3mhoV1tOia3xV5RSTqN48avcNhecbOaj0gq4rUOBSEC/IWsiUfVRbPE74CZR/bN4GJFr
sj+bralpx2ZSezsznzOU+Gb/dVYYrqdvKqU1bpZf9WIcK7A5CKc0OX475k7XQPwNc7nmeyXVyHTB
BSHbHn3U0CN0X2mKGik81X5oN3yX3klxf0g7cULdRTj9IsC2LWYbRDyKqlgDBsa4MtV3zyqu63LT
FBT3DvPobLZQgdNjCGrQbeVmJhZgprRBqqd944eeUhuFapdnKbz34sEY6fmNoWLJR80qSunoJskM
E1+4q2w9dOlaeTemuEvrAturYIKgF+7E2MNb2Jh8ldpnGzKIG0NU+3Vrj+ZQRThNun3iRjs/rdXa
ipvmbCvYfcnynSzqGCHwKU9ZLdZzpbynuGjsY5zO55SxmleF6apgGflJ9eK09PVU2TxmuU/HZkoZ
JGUprWuntjFVHJ6Tyvq0wSGWnYuhe4E3Yj1O3tXGaJmhMSAGs7ERdlvWKDCtB3QHzabbMZldj3b0
1WkgQS2QL+SJQ02fuMHkLlwgtHtrO/VPkZFyTBozls5DEawTVAEchvn2ENBEUjoQ/fzgl8aTVsdM
NBkRNqq71pOzbsf4JU/a1yi1vxptIAs1TOxJwErrU/jYOfplCIOc522fhkE6uv3H4gM0oBMBQQ7q
gscRTIEwFQ6Dj2Gi3vXPKZ37OPT2KgQv1TnavYrgKWsVzQv7Ofc8ePIWaYEdDNPdNEJSdOyK3YSi
V2LRnnA1iH6BDVnPevGb+qEpyjXHdcG9rjZuwYsKwIYUhuRkrgZlqoEP53gkQKmWQLFX1qaNge8O
eIgtICfrnnIiZ+CVaPbJzMqriQtv0+rA0/HI1mzUT/x8M3dI/BVltnWQEFX4WcP9N4032srxLcra
6jUMmp9eU7fKyAFPulxGSsjoXOccR52/RbXw3HaDwXRp5EhW5WFEPRgEyztcnaMfLX8Au6EPnIxf
FBz7apmveReNK71P3+x0+a487nMQ+49tX4kqvZHesiLRwdoaTfdHs/3wFVmQmzPhs1vnz5aWP/pm
AjCs3WUI0pxSai+zdjaVzgA49ndAei5uv1CDLB1C8QzzAoRCGPR4S39tva4H5NvRfppctkPdLQAJ
/V0PrIoxOBQmZ1E/CRCWBvkU1IhyO4Y03uE5UQWbLm1+wra3dg45RB4i/Km12tpqnFVGVsLD3uW6
B7lj9OGkLPaxyNKD7kRXRZG+2O4/XxVrKwTQqSO3O4bryAM7508TM4U234L4gAbNaD1tuM9zam0g
rL4YVG4oOs+Ys5hr22iPQ1BcM6vYOiDQJetz4GymfrYLMv0suBormFa/h6cFJmmI3wwNUR8Lduyy
oFQ1ppdyad5ME0jbbCnysxAJecys5pzlwfSNeTKw2Ley7w5OHD7aKPR0QYWodKZ+Gr+/96fusXLA
Rfv0LFacrw2rMr+PffOPmH1Q/HHgjeQ8TboHsNF4z7R7icorUUuKmyum541JPTlla4F6MJY2vwC9
EPkc58RfF9qnb7wu6HYR6Uy32sSmaHmhT5JFRFnGYIOz4Zy+8Ap5f3+koskwmfoqZqh9xb4oAKAh
hRG7FtUXwv/zfpz9tc7hoLunid8ALZyJL/HibRJDQ4wF8bSHRn+Qu6ccj5v0WTsYhmNwav2+a5Nd
JRiCAhi7s/wTXyJyHvlv0e9l2/iGKC//yEVkR7sRpEpXMaYYxIePa+KtRuNaQG4rAXx8ma5/DKtP
o0A7E4Fq641fZyYajw5qps7JHaP1BHNt5AliftI70GrrS8Ldzfwan088iphT87ZcAOMm6l40x5p9
5b5Y4RemWlR3z2C9+BU3VuOgymyM2+a9y6CGAyeLf5DS51HIEJP+gjg+TBunf+fCwyjbKO3dDR8S
tzqoCeOScltNKPBkW2WCcFQ0cpEPxwqZHkYq+DfZd/zRf5825yBZuds1v5THouwzIm/Ncv79lPMw
Yi461q8yyOX6gcoAW95VZB3SCOCSOB6Y8Motk0fHlfK2cibwAyGru5x/LrvhxcloNlb/Qfb4YlOO
dL3XfGMe9ygHdjDMn8oPsfydsNp94cXyQn6I/aGsH1mSWbIqwksVLAy4vjQ6Qgr4x4A6+QSun6dA
8+jYlAFUbv0gy5GMoyGxln3tOhHTym2cQK4F0TPLg+DdbXhbLA6+6tiRfJkH3lhknVM6eZIjJQ31
HQlQGtFaRNKal8T8b+P95ykp71O+yx2QF2kDaJjpe+DQdhbySyTEYzyOUt6HRVcHzUE2Bp+1UJ3x
+RKF5IeTXEEh12j1FVQerHjDvo4MNFkjTeSzhiGyZ1ubv04rYgA5jdwbbaZlANqEX/fMVeJFgJtf
Qz4D1upXRvgo95BLjlI2V+jLDeE3ojYr35EHzf8BkJC1INbsmv3o+X+LHnFnhbyMFYpoV0A2mG3L
fi/chZxzjoSMW8azhpnMKVX8vt/IadDO7YqM98Ei+PCSgq2RYf4Rklvx5LhPdv+ep6+DZgHop3Fq
YC4SOLTYkrUX0DOX8RMhXpZCxuWnbUobxDnUznjjxUXvHPkB4/haxTp8U8xCuPRewgkcTNkQXEuH
0aEKP6rCfOq09/8ecIwNXR2TcvPyiK8k+ClZHry8t991cz6288Co6HUyMmzSied1raA78TBYUO0M
Q6zFwKRugSkB9Yjim1f6SHm3I/KLbMNZAgUzKQsNNeM89sD5+foWp7UbfDTJ4xBeM5/pzWz+023S
HUOvHhXRIRqfJsBIdW69pVBX9QoAu6vN+7nu8RTh8Q6gskrUL9EMLBDuXFnGKQlQkTQHBrrD+EeF
BkglgoX5JU+5Gb5gYHz6CBMWZkySO3oXw+z9u0wB/c7dCuwLzH067yZ6zCXFdDtVjPTj76aqnulw
0f8s5ktTM1Etm5exYxw+xWa1a6r8rZ6sv4oEsIv7i+emxwEnLIYHyO7U7d6ZzVVRF/gcRvvZb/fy
DWdjhpATGO9NQw/aNYejScrhaoA4i7J9zFzkLRJEhGQYnvndGU2FtT+Ou6rwXmTb9VZ4Nu0M0d4a
Xdhoup9SfZ+M9r8+dP4q+p0yr1+nQ3MSZXBFzEhifVx19fgaFdGTPqV/mzbf+zDeSCwTfM3yXGKq
s9JLi+7GBOo8s8ZjHBgPiW4eSLafA9O9ZYt2kcdt0Ijo/Ra/ES080I3eSwVThsNFktw6HNa0edcS
0aJUP6jGR8OoOzKMeO619MmuEYXg7xA7ekLp7ByFzX031nsvTm+R8J8KE6VB04mvouiy6OOLW+u3
bmSulZfjGQmHgyTFfki0K4vX2k0u1NqKUXR3XwTRWwm+H3iM262SPn6icWmCH6NA8632U9nxlx3T
K6Oip4nLBlIYdVT+OQvmlyZCgb8YbiF9KSNHj46R6Mc4GeSzXIyqhpPW2ZuRcUsZNXj+WBfH1t4M
c/lMkxxIBYQAh4MOjbNANOguMHNQ+2l5aubTXGePMUFS+ck5ZxKGxBGU/Eb/MJzlJ3Cah9H1wR2O
3XXm+Ms6+95kj8xz9o5Y3MpBhi1oo5Pj1Rvfaw+Lt6x8JPGqkpJ0ts5lZ79KdA0nAE81XZh2gBCR
JbSAmR4d+nR8jmt73yJkBMcJSHVif1rGeHCj+QQU5tvo81c9NIDsY9PcN/jS2aeooRyaYpqY8aJf
THo/elmeerc+uJhwwO+27+uIna+HSDyS5iVqDxDrvYz1a1jqKIW1SFxMB8oMcjxrl9fZW7jU//q6
v4SdBnV6JIqaDTggVIEHsMPcJWWj7OjQ+vNHAS48jdhIoPR/bHL8L9N6I/dEb7BWX/KzM1pvo4nt
W6PdV1N4CAYyMc7yIVreFi3YWUF4ze3moqXq2M34iCFrVShSwrxF+8TY+eFwnDif21nDk4+buFgB
bJAgopqJQ8YM8W7ho+y6fw+SBuZvsmCfHtEx7DfyHPCzovmwIi6uJ2/CzLpDuJWfemMBRBD3t+Xe
dTv0W7KIzhQ7Sm6R4WgfzHV6LAgB9joq+Vsv436q+zelB0iZeuUHQ7DTrM97STnrwji4oKgStiam
GTtk7DY22TFeGtSq3rIZS2evAtreHRiHaKjfkOG/GXa8TZzqM5i1reQGbZxvK5de4sBtsY23mWgR
BUwnJJDqSQXdLDsLYXHs56OLMCeqftqa8fLBz7pbYU/PvuM8tbb5Wk/BAT4XemdYVtYNRnBade5s
G/srbk3iDtTufXY/afAldc8+TJG3qisLv6nFAjfLsg4atUemFmklrXxx0ECZ0njv6tmjNyYvQKTu
CdE/zFBh/aA55y2U9GWyjYfySD9gF8SddmfFM/9KGe86007P4gswYeQF5MyHurPWTAs1q8LdRxaP
ibiHNAs6J+BIf6IMhYCsxVGeJro19ltZUJ6RHMSeu+j8h9y1UXpgUsMdDPk8+DzsPAeBkRAeahAS
OVIgpXZ9Gvv2EvT2D9DqnT3kZ9ufjlaktkHA46/jTU3DV55e1dJPm4Lo6lYMKRxHBHFwwOFGqzig
Go2mXSby6bmmf9rMIJHa047uZOFIX5sPepDsGjshnMcgtU3AkW07Hqje3iVtkZQ046hdOX33p1uW
C5KUoPfr9urXwTZvy0uHHrvl9Tu/1+/bacJ7Ok8mWTQPqWfDYGQzOqXauBkwmhAFwJHgg9ztvqGT
nDrFIW2658pfttC8vDvfyV+RSLiHQfHp6yFcs9ZABa3XIbFzJakX0yYvi/dS8z6nmH58bRmEleYv
AlZ70/APxphuUhMsPuk2+djGtTz0ohKE5wQoOFMbzFP6UQEZ4zouno7el0Hfl4MzbHWZuW1VgKMH
eWNSMd+LM3Q+5PQwqomhdw0wZ0JLyDD2ASpkkMkBwKYoqfNaYOggQXX1qdLkr8a26KZwFw7F1vDV
F+C6vVXTPidxhv8N/D9+sf0BpgoWbHH4PoZoNXpQy3NgGZ7Xf5dkP409oFs4qk9Y3NSXOAzJQeDZ
JqPTdCd/2Vb5a8hRUNYsfUAPj2GPIbAFdqxp6XBQfkFvssMP2izgmfRbhhK8rBgJLgvnqnjgxTba
HfQcaWDtgNs8dq3aLIN6qk2iR5tlhz5CICQFx11El2GMT+CCHuaRAiqr7wJODd8H1WujiJXRGDMS
vHGi8G/ZThiPp3uVZfcSozW7P5Zav41oCMRk9nVPWl2o9NV30mttFo+e1n00viWqosgVWevKGD+8
SP0Yg4VmvPM5xFjjwdKMfbVOCzLfoCvQl1m8+zTLd/hZYfM+fJdZeBx8QpBIMhEKgEJhAhZuNE//
zINlm/QwNhOsQytIiWnZbRYiYNdoB43udVx4f4YgfgdUiLdtiU32/NTyECPbfpw9wyVHTZ7RU9vX
Yf3OLPKFp7qZxnkzdfVhIeDD9lvWM0ZZNA2v8QzndhrIWOvgzVv8hNElGUFCKjpOCJAm2pkMYMuY
IoDFO2x81pBmoEJQevsOPcyaAsed071HNJsWVluyGP9qF+A+2TpE1PZz8RBGdNtdE8V7LCu3Y6oO
noDHGqd6siVQaLTC2BTIbD7LimS5bNuavqDuXZRW791sPlXCacvQyEIOueWNAs79frT3YaVwYtHp
c2DmclcGIy3m4l4Oid8nlNZ/lglElpssuyhtqMoHemu1QVpd8JRTMpo6T/Z+4n5oPbJ3ufrGPoBG
14IslvFa9712F/YFyDc6eN2yoSX/r9SMCmm7AWNqBBitLqQqdLynMpZ6FMZvOiOVYcTdK1rER90v
QAwaWKmUxrPRTMcl9XEqW7BGQlDen8ZX16Yr7RtYgbdeREu7A6HELCr2mn+55jyaeFdwc978FAmo
esxQFEGzIvft7Wzq2156SoVbsV2ZRcid1SwKtqzU3oHZHNywfHbE1keDsRiO2RET2PuAKKLpZPju
XOBgqJe0EUD3T84bbJInfcx/THP40iwNy231aacioVHIEsUggJc3g3G0LftvNmWbDoWx1kHgOBVj
IXZkTX2AwVMTobbufdOtea3q9Kh72i6p1KrvSKnHrniSXbKM/tPS5T9JML2GY3ejSgXYN1/Lxjzo
MwqJ9NdcGlhW6FzkImVXGbBMLdq/XVlvaVjTnCJhpiIAfr82CBR+xPXp6T+9CT4GbD5JHrDhtteR
7WxGCsqZjEQyZo4PFm8LG2uE0MtWD3CQnXFWYCXaflnf5UX5UIU4Ky7G09w2mLq4tLFhzGfl/axn
9NzCS0l3SnbAbOYHV+tR4XU5XeKnxrM3HhBgpwS1rFng31pI0umx67K3QZ+YJHW338iNG6QEhSnv
OfKLS2Bnf8ZmBheP5mBIk10XpLunWlic1I85FHAjeqD4pyTMdyab0oqTp5RBbo80uEd2U1Fr+E35
XAMkRGly5xjTXnPr82QMl4z1iQSDtyuacS2lWZaXX0XkrogStNW7o3z/bETwhmrHpDZvLOesAott
HN17ncKbZIlxicRttfBP0zL8KWzrz2Cj4AHBOkyG8+A1X3UKrzrXu3e9RbnICvry3ja1V5ssNuya
CyORL2CJL1SZuy5icIYy+gMDk2UdB/GGRXRDi+8L+aSbPJkYReHSS1+anh4KcYLgDMdx3tle/dpy
JOh989ZhJga7GvItaQ7ds+usjV/IPZ9JqrdBZhwblkeVWOeh03Edcd8qi6+jkUxXOUxzJNX98VB2
3TGc4rPLCs7M9F7v7d0cjw8jmrpRBluuBQvK7UHijPEwMOjY1L5Qmq9I2dUF6vQuaJudXY1bZ1yO
sVXuwRFfi954bydOvIZk01MO2kHFdMwZ0wG4BhDEWkWVYaMiqHmhdjK8cpcZ2SYI5hNF5L4s24N8
MNosm4G7IRrRNX6gKV0lJevWsE82IHwYfKR0kb6X9VchyialslSV8o3kxJxC/yExEucuymsM2Zyb
6sxtvvhbjuZzT4yfLONsTejduVCqcy0WYq7zL8NJLUVgR9ZAinAvuHTvYkV5i71l+LHM3s8yxvuS
gW8SuT+DMDjqAE8lPFJIe25SDS2Z9VjHaDwNJrJSSXimcdnTN5LzfLbntVicDgoN8nxMfoYxqTYS
UWtt2gRm+wWp8iY9cDmHYzYtyit3jfY8A/YrpMHGOTm4LFS3lpqLU8CE9F+radeFougWwcdOGMQz
A1Dw7ee9mI0MZOEm0PvO4jzCmUQt+DCYtHk/HfpJcTleq0R7S73pIuFk6WKUx717W4XwvruTWmDo
sS6kppdt44/CdWy3BqeDcsBfFd8Wkt90uRcuEp+5eyervmqyNN8EytsAxqelLe3WmYAlD9S1qkOW
Z7hj9H8yBE9rZZxnW12Bv+M1CAeVbjE3cKcV+t9cXy7QFimVWiimsNpn+qRl/Ft31Q08GVOjHM42
TDFXbReQrKdbJjWQ4w2kGD1kb2+/VY4H344r0esUJBfOzbjEFEt2Z0avPQAXCasCiaJFDH/sMRHi
hsScgTaYdmoGdMSFumDu5eNqGnSmepWrXDyKKJaLnAJZnDwUU7pzxxEV3SumXn6mMLdp1jYqW1W2
rCbOroZn3Y/6izRrZVtPFVhKJmgkPQcUuIgp9GmQgsImEcFouqP5RN8/XumJfqZTOI31nZWxj4jZ
Fg2Wqv8u/C8X/goq1aCB07t6MlZR+K3V12y6gbZbo7wIeHdh/NpDnIPm64QP3BU5EeSGObRPB8vE
4OaffBMbOQSiwQqQ11naASaJMb1D8Xj4DYN5jPQVvSIwfWMGRJObNrcmXwUbKxZGFGvbop1uFjmR
/F3b/OlVc3QpiOcaLf9oPjCRvJMTxIxCXKtpuYCd5xHwl52JIQ0HOanQqoProfCSzXM0TbK9ND/H
AiC2Xa6xwFx1S/ubmDlRgOcYYjlYXuX2H9k1uj+vKzrrbVgee6S7ZZVgDh5G3bFM270dIF9CakJ3
UvaWlvNahkXLM4Kkr9nyMQzWpUitlderPdI/4HURHwxgLg/JUY3RCj07+tTfslLq4k9dd2tZQG06
byo6YzLnB7N1J7eO3Sdi1Zlh8F1Rs+PaRBpZdfO93FWDJYkutBvBV8PshYkEi0rumWxrItYdKiTf
cvRKkiMzkADZF3tG6KlCF4LJEgmu6rAcCb/k0+qy/sd3kpyNnqgZDfcNN1k+PKo/JWwgjrUx2d9B
Oe5r2yQ4h+gQIMFfe2deWMztxsAXtyK3mtJzaH6VrYFTXLxmZjFGxv3Qa6jTjuSIk3qQTDUPir2i
UDVDQN60QQJ1U6zcJFe/iWyobrIVeg7LPp+AM+ASXYb7fiEDZDnyDVj3xIIY5Y52Z9LpBtxtGUzc
+xZmXovpHtWro8pbpJ77toJ4NeJg9SxPreJ2AHPcypyFJijCr4D1AfTJsiAe9ezwIh22udbx/74m
o5+VPCZpGsoa4UxdKIY8vJgTRfsTaVs2t0RDizkb9aCsAGv4iG119lvj0gGLdrB2CYsNCya2URYG
MNBIeu4xHOyA5RXFUwyCW/1pw4l8xNpkOlKoSlsD932QkOMrb8WTkfWUGdZedo+EEEZWNU+yhoKD
Fe5KAlPvDQAmPuQZthTAI2BX6MZnIgpEiFtXfMvzHknIvJKTKvxg5Mh/fZ+pPBoQ/jvrKKLXKHsU
/ox8nQgDqIZ7M1cfYlbTuIwY0nPQApdcEIFIICGR48ji1QkhctDodA2Y3YTkpzwF2aAMSOZEMcNm
js0GZabgUYHYSQdh+QvK2V3qTAAgqSsJP3mk3RnBLdUiwLAuIAEmnMxI5B5kycG3ESkVwweqWCmU
ZNNzIDUYP+XWB9psR/lAaoS1xbLAjUaWfEWdLEFrGS2JhHKIyK5wI3TndN07ELfpRt1w4oINRH+H
r+3QYJBtpurLyNlT68v9OAd7IgQsBU7gjt3Gl4yjaCdRwgIvoefjQ1PZJ2ZFv+G7Yj5G4SerMU9n
0p7uzMpNKlaAnoAbABgX0mEmVGWL/yilAutPHnfaKUhZEKU5fOXYl1tgGO+EjqgEjM+XKNAmHWMw
jei4Wh8JN78pcE6Q+MVWYtdVVDhySMX9zO6n2eghXzgwzpXIT8t+K5ZwXePD0t2yXydIcRI7ZPjH
k1M3iTayx+IBSjfrlN9KPFik7MWnTz1LtDF5rxiGAu/RkMuyfADYHQKOrmL6HER9HadwB64CsWFg
zcpCyTmAczAsUQl5TKsYG2ZYLL7DTLpkJNf2cLUL/ppnqCx77zOJExzJ/60aiX/sA5deujw/w0HI
MXyQYBKCY27j+OIMsClBHvm0GqSl4PrtHZTek044BohwcDvrTxYCoFg+2l62hZF3r8SsYvZOXH9o
AYRd4J2Vl7DwH/yx+vo9UYwaDty75rqrwEEj04H8BpHdj83zb0hwTmA87+3/gqulYpFcmNYZPnRI
Cq/o8tBaYrv500OWXSSZ4+w1otcAyBY6U0fZ6vE8vqkwPRrqleDPhSF4snFR1s7jfodH5e8Hy+6W
Y5x/ljsk+3GosntW1WLVOw+kLYIGv3GAvBOpWAMNd6S+NeCG/I0sRn5k0NokNQj0GFQ8uCja0V6a
PjK8JZDx1nEAlRDLhLnLLy128y73EovAg2yzlKZafZUtKoN6Mz4RbHgJGwjWCMK9eCcSkWDcYX1s
0Q36HvAPcIE/S745X3mthBUJyewSlmqelFe7BNzASi4JnLD1N1qB/GFU3wcBLSQ+3+EZhoO7l2pN
LsBZqhXbga4GhHAeHR2nYah2/EpuCt/QNN5DvmtNTBQTZglonv0TAFshRe8W91HOgIngQVyWFeYE
7zZMOd7rd1WrVzHrnTt1lKgeTe1Dz+FdcVw7hBQiHvVjsJEg3LIJtOBbG570vLvZeLJAwXzwWSLy
CaGurTgdJQ7JeSqfJF9RY8/r9N3yxNs12rwNg7fZQZKnNQBR3VIQRQ6lKctcfG0SH4svIrAzj79G
aQkWUDOQ/2iOHuYZEUQHUc+JsaMIgrEbCZrLQH6F87YXbGd9kBKi0Jidzlr0kMoWZuMTIGanPYi5
kHw6UnysOd+M/6Evx6QqQ5ae90r1f7xPZnOjJMJIEiKvsJVx6uz4AnQSm5WgREUGI1h6U5Tewi7d
gDrdTCxpH4JOO40gHglULDoD9kWturU12y8dSYDitOWByTp0GOb3XfEgYVQrUa+svuSw9xzKoHjZ
VdTysu6TyLsUITq+rH9QXOSd/QRmsOzIiyOG5PreyrKTlyLEyX6QUJr0zoFTQ3atnUfAKchk/EAJ
LONOYmTgYDaNZRlvKqEOhJScbrAGf5OZsbUvcsDoRbVVhPOYfFgiSmrEpC9CDTvLUpE4WJNOyNkq
4YKYJB8oMYfn85u82hkjZeCsksUSFRla3ss0KqZrmPf0asp02yCwYbntWjZSjYnJRI9TVoNE43QA
c96ulQ03OnP2stI0hnF+Yh6XHlJtVPwmRugiryJ2b8CBkem3BjqIT94B8oZ8U7JXia0FgKOKf5HH
wp6XACYfi44GXHM0CLhyCbmsCGmsTODguUF6u9xyp9oGur1tGhR9WXTSWyX0DzX7JtAPXlpjgRaA
82nIUhC2Ku1V3TM5q9pLkWjglyvUAUhu0ulvFwIgChHeZJtk4fJGhcfZtwSg6otvObHl/FnqYluT
jRseXiecmpJbEDJ+12L4PdFfEGRTST8VY1Yne/e8J7lagCinyvMfU7IzJn0HSVN8mnMx1hWe5a0b
7yqL1SbBbBasGAsNYoS6NhoaPKyO2CheeD+Bb0rqrWHEIolNRIiTBQVObCu3iY3dUZ1IVJCU0eJw
lzXImpa01GMAoubqKkugIYR5VrGTPEdOPSaUa4yoJDRQLF7/e2bD81LDvyBN4/hufJDDUI499SKx
mB0sX1KPXn8vZpyY0cIaJbpE8afqrf3vp5j9WVKXPnL2pDh5lf0pyAfdgbE7K/X/Y5PknE5s7wzl
3UswmqjYFQuux8NLHneo4RA/hWu4uThhWCKJj7qd84L2OhXboI66xh2UW9UguRk7v7et8ubtpNcA
kUMyQA5HOQeCclnLJ7Rko3xoKyTV4vs3ENJ45iyQhG5p7JcwqhCJxGEPVRecDKbwRXKUIEgO2RLc
RyYxu3XIQqLX1tL2EtBNleKDPR8pRYEzPEE52UvmLAs7muimcN6idcsu0s1NmI7XrFMiiHll+CLY
xEcvezetbiNxtdD9o2SXefMWetqP7+uI/WrDfcdHzaKk6kdHSb+kFTS1it2CehbQY+iKjAVF8+o5
aYkjrY5TT54gXuNX2m3RHKaKRX/pg+gVVasLNJBitQAVWSFICGUjguTZOlENVEKdwk79Q2mMGDJz
vvfh6Nz1GAXBhch4c7j4enlqknxBdm9GiDvMtLfA4DmN9Ywoa6Dch75dgNCXNXm1B245d1HYjkrU
3BbLKCis/U/aTzqVqk8MmyF2lVGRkUjWb6PRXos4OuWORVM/RB5XjH8KXBWQEYsLjD/TjxqXPZQj
l/YhaYvuFDtQolK/Pib+BIOhRIhr3jlw8RgvlgmfqWs8PZwKg8C8r6vF2eeyYcoJRczOCygfvG65
zoIDWzqnXempiUb+SJQ20dKnvhLDXnGVqf8WhZYDoK+2tv/DaX7PSLywjgXxZzShhg/RQYX/IIup
FWmGDr6u+VNp5XEi4FQgrTT0DFZ1ujzVGkraYwVwvflpMZcGoEUKX9MJRCBBoSjrUgDNbvVp2RBz
PG0GzGnHrrtzunwHqBqzpUbjvdJsfspbni249McgBPjbO+D38ubaRMByJGPtPew50e17xcAbaKTp
vrYGaPdm5JyoXPPHGaGg1C1eek0RuDvXmMZtsGgfaY1KszZ2CkFZNFRtKCGAkk+Lz5aL589R0Vaa
kgm7DDcF25ZUO9cHBsFkKkKjAT0Qn0F4kwM3W/Rlutd0ZHZGjZDeqVtRty99UL4suGmsEV08jSEP
2Wl1CnEVPEVCTcroqKML57xD57kZmftRVNWfcgyLtdOWHqqr9EqreVep+A1JIjxos8mgW5ZaOx/6
GXSul6Qv9pmV/p0t/yMR4dc8oDviJulwSJCJo5ZE6hs/wlvUo6wVGdpjb6KCmiWF2s4cYjBS6R6a
IPZthGPWRl3/aZbsFeWbv4wsHnD4o6Oi1x+aX7zqU2TC95muWZM/VhnDi6L7CGbkCA2dpqYTJC9j
jkZHrCdU0aYZX2OtYAxd8iSzwVZ3CsR7BFgVFczpnBX6NR84NRKj5mgckV9HTcaegpx1NqEK1qKg
1elPw0KaUFf5c1gHJ4ywkJXRiydd4WQXt3V9ME3j2tppRI4Ilmfoq/agHLwNi6a75IPxXCWQfDMz
oyBCZHvprdXi2xmpnn8ODfOx0Ir4uFhg1lKFACzqtItCytylUd/GCk9DMPdv6EwYr+FEh3bM6O3R
OPosffdoRh2eXhMqBFpt/yC/QbVlDj08GsUsM3SMQ1IyD8saBySKj9BW6q8xW2NuuVgWwRR9gpjn
58V6eFcuoKAGtOVpij+1Gp1sT5tuk+WPZHnLteqXt7nQaB3D/7tzSmqATmGJ2UT1dgjmryLwjslc
QkkJQHjHQDB8fzkFvWNAoNJpCw4ouAXxZ5Spqzm616ZfQIOKx1llNYDnEkD3i4Ex9BSnIPfKPKJx
UOiHsnaZlfV9UFxGG2c2r4LEU9ic0/j20EYbkWCumwB7IpjLz1Nc6URy3zv0c3HRgO6gFjtTlgDX
esSYvF1N6DWAFDGcNaQT/LPrxNnFC4SAsgjzbQ4UDEA36zYLdHhqjvc/ls5rO1Il26JfxBhEAAG8
Kn1KKSnlSy+MI1N4T+C+/s6ovi9dXadkSAjC7L3WXD9NR7qCJUkyCZcF9SfKyq1uo3RvN/5sGBfq
1tHgg7itwNeAm7GT+81berYdnL8h9u6FZX+Qh5iDurLQw08/sopf8aufEyeBz0vjvU1szug2me29
E57Ay4Swy6tzW/eEkfjOpY/nilI6h3pgC+BztPzsFByQDLP3Df4XMmkKpA1WQll2LVZq6WS92YDz
tl3bA7UPRY4If83OS+O5poywYqARml44rCXcGuGNIxZ9LDPr0Z9hviFPLETNYJ5t0jtt1lFWE6u+
gbKCOT3xbo2ctHRJf5zriMUet7zy2amX9kRt0ll9ltKxdBycx+Hw0fnEGMl0JAF9oLwWZiBPEu0u
15IuO9ZUZ/iysCFve51zNKxrS+xjf5zeujXU7LhsCHTp9CJbJz34LhMeRwow3ROIgMPSq6piwtDs
KInKsu8WfBZ0erHTjMFsvHd1crKsOaeZ5DvLZkmd/KHsa+In3EhFwFjwYqOcd1haiZ6bX1ZSf0C6
jjDVBNgdd201pgwECYj5A264lSFg6DvSk1MnPXtVNh+V54WIVFOEMlD4yAbYhEFMa9pd+pKKXZtl
dyHIbpgEeD+2jSs+804CZe5D79DB4qWop1eKfpZ9dnU6056Tyctg18MptW3nIJJ6hXqTeduiIn81
pTR6WhuzVc+s8E5qOUUbr694F8KSnRQVre7On7KmQQkxJbdJlBOO3pb1kUYkzbVCVrBdVR29JL7I
WNcKibGBPIZzlzstcpDW/ir9Rj01Xh9/jK5av0LHVtu1AGdVSY9TYT6mR7mMaIuaStlfqcrj/xqQ
NEeF9ZGEAauSX4C2QQxlC6BoVWAPmgmrgcLk2CQVoe11ejmAVXTJYIpW1Fb7Fnc1e6U4zB9LbwGL
MY3GnOcVzURm4OIgAa3KOo5IPQ3osMel/FtLoGNlVraPrjfx1OaItJyWIX3B6dQ+jYOL2cMNs/k6
ogdFoZSqt1lb/cdCtfihlikVf205/w0jS2vrYEwPZjQjIgY5PilUWuyExn0o+/IaLHr9rocYBFbU
R4pdqRefiO5jZ6kXzRLg0hLkhiHTg/2RHB0BV0jN1U87C1ociwPtqEAR7C4O/PVuzJ5Ej6ffgoCz
SRN04+O03pM40/8l8SoHtu1Zsd4Mk4XHbFD4rb0kmORuTqVP8mi+sOPzBIOdvCuQt1NtH6tS6B29
YrQuauTcr9A/wy9vFzTYrWbeyluLmLQowmg+jDp/WGb5Kwms3BAKmD6NjcIeMlfOL+GhM303TUl6
LoutDKS/k1P66cKwMZwwUC65YaGgl2BXbROREBSDTz1p1OwPGpSNNHCjkYxo8m+K5KB9Iie5ac2N
n2dyO7u1BUk0XO6n/s/UqXcx/OWh4BV80hPSmX4yHEkPhxzL8m3b/y4FcMQpefJ1Fz9Izl3k2XKg
JDCcGuw8E15uNEV4AskrJJsLMf8ly7wrMK3t3JXDjbRoZLPHa0T+LpQGejqHVNc++L3Yw997QQUt
dB8rFvadcO3TQM8ERnYG9ooh+FN6zy3++uOSqC0n9Xlkkuc6GS43AUt+JpeTVVh7F+mYAJ3CT6VK
AL31Ne4qWH3L2aU33XnNyR6IVxv9u2b5dZBR9FQrQkCJIy87JcoPv1vfYr3sApecByC2ZfU2sm+k
ezEaXAoRNS13z/OI7O3JMAEQEMM+oLx7M6b4z2oCdtbcaMtvSH34x+kCtVpzOMzeJAjuIEIe5IIj
9jeWSxm2pmnkYwL8k+KqBJI6pwTTcOjW8HhzxwFiSe1YtbsF1iN7+HhfZgbtXvuvWf4g4uWNh+TD
GkJEGextOe6ka59nnzRjhhqpXQdzZcJJnxMiE9z41UBguIbAIlfMzf1rDQ/Qs4hEqUENOMNfWdGe
avz/jMGHQ+lbJZYdIeh3q0o5bEcbfgQKBPoP426M1YdS3RMRRfBEnTukcRvDqhTFgHg9hWU1/XB1
M+VC/ugkOUseMxcpKBCzbtYk2fUq25k7aP7+T36NFwH6acdfHYpFdvJlfmYESaLCR+WBgO7oYlvj
e6/XvY4ocIJT0UjJOOyy3Dq7MnY+KhiWGXduHF5nB5OkAwUiXPYWBhQ3hWvBFn3ikhJIQKLEOLTa
WAfCq5W3WzKGt25Mr6PELme/FUV8GyYQjT2XuGOUmssZyCsdWWCOHFScF5cFspgWYmnYjzbtcZnS
F1l7p9ILXkp7fPHRilZF+LHElENBeJPlHHSAgfsWAHX8nEmgHm7YUJd0eX27qT3HCfytdv6W9frK
JqDYp10WbiDOHHwR7UPoE0V2hkdDjADgNT0itMNAoR8smB7jGNzhOrmAL6H6S6UU6p2r3yri4OuB
NxqYIWv/G17dI1jNLzfR98O6ENAwtiSDwIzQUbQteTzmq9P8YWJOZJa+JZh35xKuk6MNn5N410/t
jx1k0K1mtNArln+JmmXgzr2yi9kk7IRHFXwP6oWo4UdfF9fM0y+S+B1utdTuTnj5S1uXPxx4N71Y
r2y1YUULOGfwhc0jkfUhTE0DpP2q0wY1x4LoEe4gxrsyO1du80Tw58FTGH7sAF1TdZgD2kXqNHfO
t3lEGS+TpCwZoUqfbP+oHbShK2eg4UpFgfW//0DsuGHPcXFJcJH5R9eAf8wbkjkkTSR2iFNNgChp
uNwXQ441JEhG6uQPj4yMhugXRudKpWw0JdPUeeXz1VDjBHzwuP0qPWgH7MM4rdx4DSgTa6DtB7iS
a+5G5+gxckJuh/m7SXhtCDeawBUQnItbBXIMr2mo4We2OY9jQAmAynn4sp3mD964wVnuwe1/WPkC
pwfHX3SKRf/BEsGblhOTMNNpHvbgcm+5X2YGUDXwbywH/96nurrLkycK6PtBOLt4yA9cvELOzB+M
TSqEZ06j/b07iov5IPznZeh2/OF3PqGAKyMVKmODtnggQ9x69tKOsnofw8iYUHF1zitQZNiy3QPY
IpArMLIATe58DbAldIt3J/pjPrTjcAzwdWoCc4iJmCcCI/klFpvCK39Og2V+Zx95sFSp/PoZxW7+
g4vk472K7I/KaTHvS5pPogRfeouAu3lQWAB+y7j7zkgF8Yu/7jofGJld1hf4zV5zoKx8y+KXb4X9
YgymCD+ewmw9T7l1zPzmP/4V39KJfzXmqgKQqzMgGpLjlXftQiEZKDk7U7u840uM1dYlya/qoLV5
j4XjbXuWRvOapP18VljDbIY+BG6+p/JIvsvDTe4tn0nCz6Tsuop0uRvnftcvQCwIKUKSzR8jJ+1N
PdKlzar5DqhqkM8bHzyTSQs2P2vI/ngcUxlA624oh5Nk7cWmTS82uqjmK8HL6/oXxkpnl2gZ+0cf
HO02qqdHXEH36ajJQWr3Uxy+em4DEZh8x6GTMwKxzoQn2JGZujmXnuU8vSZLfu5oQ1D7fkcfE0Z8
YW4RvW3swOatXtA5dNmfsfw1kWxAZDcB/7VbIDH1r1POvFlOr3b3kXK/uSEm0mwWNugXmEZAKA1b
lrGr2pe0xdyIJoH9eubZu84h0oEv5ql3jBC75DiofwN8IwNrBC9ivuC2i+wjUG23IwB2ZCku/jIh
mocy2o151pmUm6D4y8JiLrOg9IfBeUewEuuA2OUxc312NnNLpJHeUypbWTZk2OCC/XWKrxCiW8Ti
4GX9xlxPv1DuhNDKNek424/IR6rhj1a+ca3K3t8mfEi3LQnFuKsFICEKsVZ5Vf0vQDYWSMAuLqGA
bnDvz9NnCE+O+YXe6SM3cOaCpiA/5RBxI6ffmieuxUAkLPYBPjE3DADOTeh/JCO3kEQdZBntRFOw
R0zM9Mko9TpwLt6vil+nVhG1gVqKxob4y//aqJVMPEmcWwAzz+YrQ7nCHANny3ZhLsUO7DZ+Urm+
+0C3aaaYx/XvCfO4zDvLrZrF1SzzsvjiAvzw181IDWq/p9wkoOc7voLNLz/EvGrm8ZKjxBH/X/CH
x1Ppbd7VK+vLyAJeqtcgto+BeJKSNnO1D/jEHRAgzxkuqyIegfvFdg8DA0TuD/OJo+YR+/25oOji
w0XLAfNKM9TS3gJBhQZhWY/IzG+kjanNFbSlifvCFk1Q595M9jobN2YcmkvjPo0JCQZ5vOcSUvKo
uEt8gBKiSQGa1Hxic2tHRrUCLLomdLxBc6Yem4RIHEX6+29McTtY4+k4UxVm6HKZzrrSZUK0r8kA
jIctOzxBKDqvFneGW7BGqD7DA39U6nXwrC2jnl8cmp0+lifzLSqkwD2i4gnbficYRQk7WaQRXCIP
5X8PqqDSz+o1w3vFCbbTGW3jxIhhASD60X3pvCNqT8gbrfGZOkNw5qX3yCiO7Pi0tghJA2SXrPr2
S8kMq4uXWni8k/AppElfxyfuyuSQiODOzccdirc3JifzkR2LmXO4luzO+zx98RDf4i69RZgP2zl9
tGHwT46D+pSuLXsHMz1FsiRmjupsqy7pCmaDGYUbyLIm6DOGbv1vMmgmG3McT51Jz0wD07BSmO7B
MJmyK3Eka/4Yt0RHLjX+dlZUjUc/Wy8Z062dRdZ+YSuA/VDTxMTBRCwiSSvJtnW6297qLs4IdY0w
NQO86BneQ0oLK4seDZ6du8pQs3MPk+0zJ6cH8yQ4D3m8CkjU4B5zrggGM8J5oRMfUWju30VU9s2M
HAzOdWwmlqp905b4JiMUCTbftJ8QHK9L9pgoMya+6FndgsPYULU78OqHzOwjNzYUUb0JS9A1jguu
ePpkOhnVegwj5ZiZso/i925ZuF8eQbjN8tDoNNzalbUZhX+uEtx6wOXeopGwyWZK6rehadN7vcz1
fyvkMWLC/Z6eGsQIiunR+0TxCMv0IV6T29BJnyJ3/DETwog5hDPbK6V45GPLHs/VnzD2KTd2ksJ9
OZBMNQ3k/CZnlSdMIy6tlGS8I86elWMGONe7zUXm/a8bOt0usGuSLGleUXeTlHe8YBfUA5oEH5xc
OfLQLWsBMtOin3TZRgxxfiuQixcqA9fZ+3QUfLIrEG7eyGA80bd+A5/5H+UeDklI2KhOZpQmTLBq
+e6jaLaWFLgwtIyNS3b5D3s4muM+h6WAgmcBIsiq7ijFvpsNH6qKd8dyThXNY/P9c4ZVvsbWB6Sd
ItaxowB/mh128iLWX1KEZ6Gci53IxzocSKyH6wWgVbA3yrvkgUS4aFNkIYnINo572xE3c18GoD6c
E4HrBAAzwSLhDGiAeQ8y+tEhBjTlPy2LqcrR0EL3BvB3W5nSADY2J4CSJKBNlYqMWYAgxH4E1Yuo
021RJ1d+gs2vTkPNQ8q25j4JInVHwFfDdDsF9psmo4Hngliq2AfsArEzAPaAPS5n3HzxduwWnKyp
MWJw+k4pbT21JXiuwrJe4ep8t6VAd9BXt9RysJeWKT39+UgN61BoUiCKpn3RKnlXbQaFILylbf9Z
VC3gIH1KmlGD9i9fw4L/Q53hT+VTQBJjd4l8sFl9/0iG12vrrI8ZZpRmFA+VhswAat7nCA/EBhs3
wR+BfqDY86goZ4W1m6wMqLzcttJ58Odi22mX2BrPAcO5Ks5pRLSfFlT8N2aCJ0aIRCaX4CMAHX5O
AW9AR1Sj6k1rb9ugLypGcpRmRZuXUQ8qQf/M/tAw45d/Rh1e7SFBGANg0ShtwRLryXuCeJlgasxy
F9xd3ER/MVlFd+DyXx0AJtOg6LOEZPFFV4x/59weLtPQ7Dzsc4GzAC7QpxBCWuB70a0tvRfTxWki
pvc6PjZRhmi8cZ9q7lamxxrbTf8Qdgwo1O+UPBPiDGuHUqv/X+VHH4Eq/1vs8pFS397gTtMGGxqi
MyY7O3qf9fI09EYGk+v7qGYrVLchudBKDsjXCa6R+PJboa6jTS0mXgekKW7Pmb9/sGZ8tbmwYtbH
hJ0cEKqhOomquSpOiqJvYdxUvKJVcauTab6NrPSpaP2/Kh8PZWhgA9FMpRUav51Gr6unT2nhHzJC
pmiJhWdZ2K+xM5MD7n8uYfkOfv7OH0pwH0j8reQ49ThkR9fm3JuUXJsVkJ+DlqizBDRn3Fy6PNPo
2qkuuA+JaGJ5KqYbsbqXAHf2Sqtf16DG6CRwanmLEKnRQNp7XXo0/y7G4DauiZexfIGAHk1TMVYZ
MOrlJGx92yfyCxP/b+B43ZUz4qmUKEzDTr+7pXtRgltc2ziEZqQdLYxjG+IwD1n74oCt6SFV3jnl
FU4b+HALNIYydx7SoefAQI7N/UzF497r/IZdSDDiL0b25Nji1YX9fzM7k4VwjW2m3avvPid2xA/k
dxiUjzr2yaoZBTX7Tr8lqLHgTPYH33PvfQdstden9hWFynSLRsCnuiSuAGX+65fmMSKrzwoYoh7B
KoVPj6kOLxS5Lo6/vAV1vAxUzCl9JU7wt3TdfN5RpLQ+Zyf2iQKP8uA9gWdkyXUTKXXbwp9KqZtk
bJoIZKFaxCuWj4wt6nEq9Zk90eHMyWFiLBMO8OC7Jk+GF9mr35Yh3Lnjup10KxF/Eu9jmICVu8Xp
fgi5m6UN3LhKiMkRaPAafcqCFbkqm+1BQm1sPcnVDeEz5ddX4ToEi+jww1GGxchDNkCGuK0fVykv
lND3Nb4m1yXirZCw/AK2HbewsAhA6I0aeR7Jwh7aHvNQH79WNICgc+j7uY0GImTDvADplfzkTsXR
YkF+QL/JDtL9vAwSoHoEEBLWe4qQsyM4ME5CpLALm1qiSISDhogTXWVTn3TbAFU/ZyyH+0FraLzB
JegFyJ57DCysa1+DY1NjmU2Gg10JFNTIxTah5RDR29AdId4AXgWsRKQJ8TScqsXHeRg1yyGox0ht
2jW2N2NQ5vmh6Ojqv8R9uyCnbf50lgaJ7aH809YysynIxpVw8dJqaBT5Pu6NXgXqGhWFfcFgtc4X
IuXhIFsrKtd25FDgoQhJMKPabBWt1GvbXdhktuCsD/OixFjd7BtXz+U+yrMBQW3XHyddOQcfes07
CvLmP2FaNtvUXdk1DYvYUcDYhayCSA0EcAeg+69KBFhwesdFUU3GAW8b7kQ0DLpZvine+XeJjKZ9
j/z1BDNtvYmHRF1k0v/2hfelXRpq/YIzZrSgx0CKM60oNplTjcBTifnNKTt1aUKEQPQPxu0EXw9m
aFAzaJOciMMdjqdua4O2PEVBPKEZWFP5FepQ9OA9VbhHPRM8+IGDgNUWpCYFY4SRz0/HbdmRv8Mb
TSzb2LFHQxcNk43ZMQlyTIo51rIoDCKgayq5yzi47dypLrcK4OfWRh16XcYMQEAe0zghg/ltWTRv
WJ3Jx4pWKQt+8gtanwzTaWlhwMYl6puk2nUgq+EhsB+jBAu9dkJ0PdOlt+LI265tSFJxshUlnrDB
kwk1G2KL/IBMmCVNh61nOahMp9h9aH0432lEAUEEMRW/LA3+LLNCM+BY2R2KGXThoY5Y1EaTtos2
O0oJquVswqY+SC3GXhvLLRDX9mZskl+iqem6uAFWywk4TjdV4keOZfNcG3HNTI321ootHCfolhzs
i+QHF2pgrvQJ8FMpr8YQqnDTeInz665FiLiHNRAiOl15O+xOcRsgvwNusakqmPesWZpkkUK4b1z+
yvrCjF+vWfnYRMQXkcoRvJCBFmyn1pGgqyYcZtaQ3teun1HGqZIWjYuEzezL8LPN2/GZEY3Ndc36
ow4Kn8FU+4S5+WtPadMpf5wQClRH+vENlU9EnnSZ/GS/InQwzaaxRVzvDkAak7H7kOi1Hgu3kxrM
+rA+O4uYd9V4v9pX+neUcXw3B5EwkD+0TMGnBexMgpEEYOOQ1F7w+Q6OXWInLmv5mDWKPkgNKoc6
gHoPoph3x5v7iB5D19I2GFNWJIEw4CaPf5DzcPZrkYAQHod1CWltu/W5qzeLW2TP3rrMnxKC+ndY
JLyvCYF6XqQHfHwW4Z4ynzEWzSI99WNdnLI0nY+t51Y7kU5owq2o/y9vKVB2DpKjfOJYn3Zp+hD3
dAQ7ljj4Md5wty5Jjka0zhb3Wah4gIA6w5SeTNHFbrP02bbEcFszsKFArOulSQvFZhnaUhv03xKG
jz+XDZlqY1JPWNqU8Q1RR2VPKJ86j5767PnheB+mSTIeikw11SZueljPc2fTDOEz/7VqkUbbyA9I
P5pBTu7hiYZPluiC37rPyld7GY6RXCmfrwkVejnsorKADZ9YWb2129EGfdFmGviNTeGBY/2ln5Fs
sWcywEHySnDT6i581Xg/JKrGXlKOnrQm2IJF+tsap+VTDzoCXS0kaLuc0EI6LLu6HBvEhFg4vVh4
B6at+YFULude9D7tEJKZOFVoSjnuCp1BdZ9dEk3HxVkFnrWGlmTqxbeFEDZ1JDGT+YPBa1P083iX
JBXagyU0y8K4uNGuapEpA7T3jzTAoXc3Ac+2zOneLxk2dRX7NmfBDBnF5HN2TxRa+A70jbeG821C
x+lhnjS+n64atgOwg4Pn05xzddvgEMAAq/XsPVSQH/ZjNeM98gS5rR7xV3Wuu28yPWg31wVK5JLk
n5SMK4ouhnY/htVhGiQ1G05m22lSLrtj9YNWdsCo3rnYPFoXA0v5bwsYXAsrp9eTU3IQtjvRKYlV
i/+0aW7//Q7i4VFoN1CAlRVWt3VWphwTCofKdw/zAo3d3kr4HQRVpFfHXbKfjOcCN7sam4/WK8ej
3aXj2Q/N/EkW7709pf8Nrl/TJ1R46dekfrCYSaidyZTzpp8sJ3oE6X0zrP4lFf3ylHWS+s/K0Xa3
Ur2AKtD04g3pHA3GsoKjo73pFcR0dguLdTmDa0yAS88WzVME7MoZ1wcZegl1l5L9VejQPBVkldK5
c8XFX8H4WIOjDnm2BI9hbWUXWffiIGnzbyXv14ZoJMy8KyrJOGWzo+wYTWlAzHioEYbGruxJ+kWp
xwYpon9aFtYpLxx83i2+09FCWjSv0Ob+kYOIz66pVxnZro26h/ENRcZlRc7bZiDHpaA/+48fZLZK
vsP5f3QLtRepW+5V2QCOThO/hPtKkz4E8EFDg36aUB5qkhySYCLilFw20vJCOw6OHWGG9PeW9bbX
RNTUPQIsigV6O0wUCxDuQSDq4cdnHPGOiefBJXZZWVfXJc6CHAUEQh7EjNlJILSL7tjbgrSdSP1H
KDrVvgYiQpBBtQ0k5Dh2QKCfi7EkVQ1VQxvm4751qIp3PPzbqfXnS5/HgopgsDyx8S33fjDGewLU
0bebf4iMZGpVdv2B2tE7emOHk4gXaTN5q/zglVVbW4bpyWpn+76e0n6fkOa8naQbkGCJ5MypazoV
PilySDFGpDxLVnRfSd7nL7kc4z9RT0qbF2N3DrLEYcoQ4W3Spe2b8pA3WpmE8EbJDnCMtI45zt9N
SOsXg/BCcr1lSloMz/nZHv3xdvC7AJsRk9VRiAWeFxVA2v86T3fady3o0kFdPSOwQiVU1exYm2I8
pFr9MThgpCeHmCZpSiKx0wT3yh8+FraxNysMmNrt8NK74Jfm+hpW/lEZLZ9j/Td2ippZykJTz256
H2Y62SWZ+8eO8s+6BTMjdPURCCB6CNZerBX6Uj5Q7M8KKCr2HfX8p8LL34fW/4Rjfu7d6jKI9IEU
9LeKc3LHn5Ni/fbyYSvk9MxT5ZtqUmBIEtJpees7iASjMX+spDryUc+c32nKJrSt0v6wjjaRBGFz
mN34scxYuQO3xbquX/sw48S2gBtKkug1X4is6CDEZ/H85tbJlyqCF7EOXwYjLdbkMIwOYkwfV5k+
IaF5UFP1VNEGBtAEzTF/Xe34zhRKohgeOmoz1AzXaA0/in66QOW+W9uIwTzfKN3eG7N47VZG5K73
iJHIwh3j9zzuziYpoIN9gVmXCAQobKrrnqusvY+j+i7og7slijDC9rj7yXEJa9hV6I5vpM/mwiMp
eEhOi0TUzo9Bk7UdBI0OsjajMTmmMa46dBibzKYqbC3Prdf85l79wmYCg1I431mVc5VdQ18/upi7
NMflo2C+wKusIU8Mt4rUiaVvL7Qhj5HufvqAxLMxb85pJGFW476Bo1mSXqwpeM+Zh/az0RdeyweE
S//NTERJY7OmJE9MWjHt3uQrG+tb3QS8Uy4LSLgeDfy+yORT0VsnMbgnT64o8kgNcLNnKD+HeSI4
VasJkY9+tsEQDC42dAO2JP0VdCQM7QXMQ48a0dLhQ9n4Z4JQrtFCMQZuEz53XuyEwpaQmK9JIwcV
NF/tLP72pLFJth9DE5/CbDiKAUR3HWDPq4D9dby/acPp1FPJ40BiojdED72nNlaboYYJ9l2bnOda
2NB+YVik3mtSO2C1x3fYOmRaj5fQyAO1eqgd+YxqGgYiNXJmnJzCfXENyGQxKSVexe4TdahpAjuY
MACO2hufUCp6z49Okr0N1fSZmYCwOr7OZfI5DcODo/w/WIXOXYfBsBavQ673lvTOoCzZLDYvGQG3
DYHjrHqERuqd+TBMKgdN/AECwC808ru4yw5BjB/bti4Dqvwpnq5r7eycujsEqBFnRx+jQdx3ncfZ
YaS6WILy2yxS/Znb4omh956zUYLfx6tJpoZUh5XjUtx5lyktDsGynJIxfLAjWsfx9Bip5XGqgUzx
9a4sSadBfQHf3UIp4s58SsLqIBCziPfubyCzlyUk13hKnMcCWTQrKTKBiovISK9zF0hNJkXNbt1j
W1k05lGam5vA9FJs2zp5FmhMQVM6O5OQK2xge0n5Y+Nv8nERqfqzHRP2+/pPV4u/yDT+uu3AXV4e
yBtCrFZTUyoBLEOydJ6DhmNlZUIMM5uWlHXUkvA4kmSrjmHbtu807h6GtGHtcXeymr7w1uxZSvob
buf0nPGOn9qy+lq5oXVuH9LO/3dVoygJhifFTDHk8XMh/sp9fP/Ug/3a+tQWljvSREfCdejW7xO1
HAefg7CoSNoR8rXzBdYMEN3V+pWiNbzBfbtbAhs3sD+wSIh7Oqvo//JfRuCEXNqAMBwSSvzi2TZx
lH17UGoi3pCHwXW51QwWXx1K2RHhgQ2k1uRLOK4fwE2AFTzY+FxQcDWnsYO+pRDKEHQR0I1hcGzX
fnmLslRcRTcF+BmpPxjsddE8BI5/WJp5fI2K+j2V4k1WNq4q7AgdckXR8CoBg1BLes2NgCFoUakH
RXA3VDToop7C7FTqjwDdXu/Lyjk6dVn/uGrxr2uAAoEDoSSQWLTXpLf7F2lRcNq5UaRmRBfp9FsS
wrXnV5boZ9BuJE6I9Vpx1qm6eHqp6b7APc4gf3atVHfl4Ne7qXbgTbT2uiM+siFMaBFHP1jkySeJ
iTIIHcWwQ+eZukF7bFOnPdRuIw+qi6H29J5/opYSH8mKjo8LCoRDHPkK3aBHv9fOsxPhWOU+U8qs
9lOO1rCmCYQO+y0O+ukwpGz3Z92WEGFmstB7qXY+LeDnpAv7TRjmuelKlXuZDtFhyV0kN1nbmWTv
70DRJnBzDz8UsJaDqQg+u6E17jI9ZMzF6Q/7UOx0yZi9CI8sg5sWdwAQMAfNdccO7dPuKGZZXqu3
vu+w+1Z0jFOfSDjOtiORHm5QOlsaBjGa9SqW770qIEOxThykb27cwtNqR1xzuRgtuBHWskmM2q0v
SC+Mm8k/Y0QnATGWHGTm0upuhxKuwCbvIsD1UZgU3jG1Ave4FHiaBxn05znHzTBFq9zrQBrasjWc
FzcvXuAldajwOxRO/tSJNwdKFYHjGO3o1fmUW5v8NePj2diPkmi+sfU7ccWS9bR3W5NurZ0c3+Sx
adxNtRwz+p68L+1ySSNNGTCEUk6ZuvlGibGSY0W3FMdAtQaYHqxjOET/RG9grPrsj54Qb2T0mdpT
pPIzskOE/4TnKZCr3VOXvGfWeo+NiiHyuQTzwSN+lY3mplkuCP1vTKmw9Ckl06aPn1U1by1MP50m
SRulSAK4zZIbLpi/+Q562nk31I/zgOeemHs4OqX3JkjZnqmKD+W7mxJreUtuYRZxoHPJFCS2OJvA
pxHNXH73y/Pqfk98dkXKG8ENG7gOOxuf5oRh0iI7lV+TqWNJrEPLJXCNRBpp6KUD8YPcJa2+wuTa
CsJ+LhzXcZuz7hPDTaqv1f6oFJHMv//gre8dt6fl9so1Q0v0zl0u7DeK1oQyncP2w2kTCkvf5nMv
K/Ivav/crkVAkvuXkt7y7VX5bOrDbvpIZ9v8PD5YJ8VhHtwb8yGqtLhvqXwHMtx3cQ5SwttzE/mx
CCDMJ6SzqoZH0YcnfNAnwtaR57yV9l9uWtg0QOKfUN3d1Bgm6/6O7wRQt0knteczBsQN8oHNWLAh
86N6UNaFD1FaqA/HeCu0+Ujccp5Nx8GnrUczKNL0xNcp54G7wr3kH0OjTcRFAPl9QY7Bx8YyGlNo
tQk8Wp7Nk2Z4ces8cGCWoDirD3NLEUR8MOaMsIWRabQKSf7FGWPLl5Vs9PnDJoPIdEPcptswhBgQ
oPR4NhD2Nzy2fv5dEgwNaN/Nj+DWpvlXxhZEF+yV2dVQsGFOIRcrQ474YK1co+bV4evU0VwM2zax
/lkJErUD0lkAHolXlBQuYZFkNNsEmBI0KCf0SnZ45BGbR8YEfTBPsMQyphCzhswRKxxUviGLeeUi
+O8r2G7OPQl7Dc7MXRNiruGHkAz1vzuqkuXDPGZ3gTPsg1Sw/3Kfq2RBGeixHbmPAqZna50ZmdAT
cRylvOIMEa6bT8lkZYrP2/8NXul/R0xe/BNPkxHGEDJ3l2djfikfltHFV/JuMTRyoXgMWEnVDEoF
IAjfhYtj1G+rRAaxZ5eJkBCRmX6z5vKOt+3/fxxWhptOhlSRr5gvzmbc86qI7m8W5VcHHG5fPwx5
ST2FvRy1pSXbmXlFa/dsbkcHitVrWGPaQxP8H0nntRwpskXRLyICb15V3huV7Ash08JDQuK//q6c
+zYx06NWUZAcs/fa/UmdSj7FD8GI/Jt0zF6gU296m/Zu+uY3j3pGPfxvsvG3bv/GApD27O6E1ub/
d526tOr54EPz8Uvzkz+kh/5KffDIMBAcYhsiQpCsVKOvV+r+n/VDpnmKiby2S/M3arZT2dQ3jVno
1uZcnHoCVTUtXE5GiBab5pD0vO67m2fcMk77x0ZzV8pgk2vVTp0cusD5pBIUEewYLAShhjR7tR9S
f1BP2y865TWm2BX/ceUlAfqNGYJsd8wTvNF1fe3ymGeZLWtXsUMvj6Lt3sKIypoDLWg1Mn6QkvgE
OKaR3NRC+/SS9jaJ4DXw5KEJ25XdBi+zXR/KUDtrROem8/A3cg/MZYF3rQruvuQG161223C5565b
SvJOkCozr5L9WbYjcc3dV4e4h3U/ubyN+ApL893R2Mj21Sv2nh8ZBES0Wu1S3ebGPDDwnAjIybYE
KK4aSa/PJzacFgtacYxc89pb4qxhhCDK7GTRrA1ivjZ2cM1qcyV7G5K3fhmluIX0p0/kPx6I7Fyh
UMYLxjL5vzuAZADbGvbq+pkEDFfEBNVN91LZLCvBCGygcHhq8IopJqyWSeK6T1E/F6z62eKRcsMK
HNSGRhJdTe4ds4ovP7EuUex9J778xLy2Epwf+OVOUYT+2Aat8iQL/H7M6O6xHTORFXuLzZuRp+hh
iqOZ50SCyLWO44Onk73DHFo2mmm+qQFosSPdDQmrGyeNN3psKZQLUjnpPbw2Ir2Jm8WoxJH91qVP
/b1snBW5x2zScEZZlTx0dcUYJGDPzLdfDMEaqyTmZxC7wt9YBfZWwFkZCQMMsl8Dae0Kn/VPG0Rk
L8OOCc1HGCCkqjOaEVRavDziq8gsNo6ieYQNEEg7hzjquXlFuKvDhZyeA6n9SzErLYnY5ryu1dAy
JhmaGjJJx4MYm82Uolcubf8rzEltHYbiR8M3pP7YRNIGNdgq0WqGzMVa0v+1oEeiwTxD1tm2PoK/
KddvKbUGowVt2UzaEUg9cU/WWwnBpNbsRyrRTQ8s1FhD6vjc0CbtjB6ljzO9e4Qr//fJ3X6ZCv2K
UHvTquezjo4RaaNYcPul+utDAzA5+Ks6T1+8BEnoJB9GnEL65e5IXJa9aXoJEQd3tfZLmBX5C2hb
O+vd6sN11ckd2DMMb8SU6o2LTQjXR80LDiCvhOhoOcVj8rW3sChWsa9+jWA/YdsCWhRvnLDejJKC
IORxUx8oM7WL3aZnw4s2CN/OHltOJ4Dx6ZXXOa22GKVOlu+dZ2fcORAe/c4/0j9dhV8pIM2njLW9
Ds/XIxE0pvUWkbPSWefMsdh2otzmrvVl59oLKoPfWneWLOZUL7tnS7d1s+5ku68zvLsIi0Dpsm2D
tuH07nrMk7UY8wI7WrcwLdDd1bwTXvNHubsSFItNizhVAs4WKlCCez1sqdP88qQ2M4v/vvB4APOQ
1NuKRTh4MOd7CMq92ZOOJBg9O23yMZjIjWEWMnHUlxp1du7zDu8l/mjG+N+uxnGBgtBI4fsF2Beh
NNt6z+ZsMDeOrp9BxTCsC/XDWLhskCB8x704mAHtpKeSzZAHqt/dpy4MB23RlT59CBFsQA2P4D6Z
k/QIo4xLhWLgSZfz0ranmxOgJovqAWGIl8JVqMWj0Ji8FTbZyIQ9MjSctO5a2vFWNMHZzASHC6Oz
Gl07pJMeOyOGgjhg1uiMwYUR1nZkMBmQE0KIj3ivXACiuPA2md0iV4CIGjPM7Yto5WnWtdIQ73Dn
OAniOyk3zE7B941nZ0o/RJk/EoNxpcwuTl4RAmHlpK/61n++82bR6dU2T2a28FynjoijCb2xyNHP
nvKyReNff44p+5DZQUfoBB/YwphCYibri3vU3ZrAYCIFkzydgPoX9s635S7HOVn29aIRd5lC1eSv
t7r3QjOXuRQ733+QAoyT60lyelbTdWowgaK5c/X6LOIUTazYqLuk0R3WHOkBhNxEJSGDT/VlhNDF
al0e1e2iEU3T8vhoYFp9nEBp5b7NBd+EhT3ejVe6j4/M646EamPrI1GAx61v2T0MAaLkP5lql7wa
nuVEyJf74oVirS5jRbhFN9M12C1e6AxLp+MQrhmtcrzn1ZyzaSeICL157+qXlDe1MKK97Z6KqjsL
gh1qRkJWy6xEcX4CFgJ5QxoCv6KeNm+o81ZdpUMxAJtjoHgP43xZukx/+vbENPzoieEQijPu0UPI
8tNqhqNKe6OenRDHMDb36accTa70mP1ae+KBO/ugNXMvWWkjyAMOq2SG2UUy1JNussTiZREF7dnn
iBM1PI0I3bVgcoV8ocnvRewDjCk+RYm4V1E1w/lZQTATzlhTVkfDKPYswz/Mfr7683CP0NGMQtF6
jO+CIimcnD1brQPvtUWWduhlOngZAQk5GXq5k8rGnvT8RMTuMZLmOTbxzbJCSYTGS4q3kFpgEAJm
k5gm6ue0Hd/Bcr71rf7OEAgVA9oQ7XWKSEaf0NZAnHM4UDVwXgO6Kitor31bnEP1OLADWlV5divH
u5OxCpT1kyVIQUoduA/+EzEjTLExuRTxCi87ipF/aUdPi2Vq7vzbNGKlqdXt3Bf+i+wZPGG0jFG9
ooBlHBRgsarZr6ZknTlhuIqQt9pTlSCHh6aBbFFd+Ib6hAE1xB+TWQt3WxambNy/2hggtRUDe7XP
QV+uXJKy+wGMjKY/k6C7kUKFY89U3nhKw2HfxPZrBV906m3owHfPNEHOVesuv1twAAOIKSaT+gIW
LumLD2i71wRnWWBq6yoo1yg/mISTVJp4EDBUV4Jbnq8nxDsBx/O5t0ymbglt9Bd33a5sm/hJPTYx
iIMxnc6ZgJHFSzMsX0fzDQYZbcdubskRm+YNaVKPrtXW+oh+sDBIT0RRyOdWlYZG3dXx9mwIAhj/
W8t6XwiQnsLR2kiWuDanQBGwqCtOvFOXbfPtk74BKQ6QFr56fsV4/hYFjhkeo5LSIDeDrfokuhM+
DdNrlDmbGtkPskDqFPh/brU1LUYtobXlPfIfuY+s9Lszzvu0L9B5G/seEDU1+XBSYix1nQdqGaPN
Vj23XYCg6IntNSFTBZocPEyJt875+FjcmHXyEyuTISX7ihphBQ7SkeqU+7HkM3P3gk7e/Xdx+3gj
QJ1USOwd2g1Mivoymr+LOvgEM+GjCmMRj0O1sh+JZ6zTonoXKAE6pD4mpx36EGLLSNYQ8Ftn5LL+
15TV1ImxRDfWvnFHS97DzKT36n1skp9hxsZSHTY5Z26mrLkTRb0JTcZnvGpUeLBcPaPIhHCMMsvg
sIzH6Gah7KCEGF7YHCqH75P6diySUs3hFKX2kwtUvEKjldT+1Q0xcpCanbujirYj0CDDFIvMH/Fz
wdYf1wtUFB0FeT7rP17prrEt+ECdWP+VmktMxaDMj7mKxig3dDak3lpspbWQSpYAoReTJQOj2W2s
aa/QwH/lWP6ldpmQ/+HKDfDz1TTnPFoM29OARzeAbOfvBvBZuZX/61rQln5ewO4erpbt/iNPj5ZS
99FQ1CutBL1Kn5b4/Tff0j2KIQX1Bc1tZONsG3MmZIYhmUJZ1Q5Z4Qk/8srH6gdnRUMOB5QpNhFg
DaNkqIiTI4h+oxLJRMJVAuuwy7Xi23ZhVfhOuPUkW2/69WkDUgjBengJCDdamkH1Xc941G3CKqBe
6IyT23seDJcQUvyqViun2rmTNL718uGQpaSMO1oSEhmOiiiPaHCkt8XV/OZE6THDHwSKkEGlM4kN
0/cP2H+vg97YHFt6zctk+s364aYNHnIf+SCdHUQOKGoWX94Wt+OykvpLHSJibPr8MGgZ4RfJybX1
hzpO2Sx8lF20Mmp7jdaSi9EfrCx6w9S1FyQFe1FxageAMC2bZiMhP7pqPqxGfrCp3yRptpVG5y5y
VovCbQmqoECm1ggPipPm0QbZDSVtVd5EHS7M2oRYyQa8kjRRfWudcURCGZoNyEXBYU44/PFjIV+G
6BduRVbvmHSz0zCoK5K1a2SEmfvb3o/OZul+9MrlUyGFfarhQi91x+ixZMAWyU0CAZRKL7BWvZ/B
sKPBNMPOR8rVzHAeHACrUXl2sV70YQ/Pyx/cRUNnFNfAqTq+D9uBiEg9qRXmR5LoSMrdgHW5dJ9n
KNeZ0XJsGCTNB053rGMfpk4AJNFa5JP3MHFXG4P/VxLg2gYd2YzOj+jmnTaZZwcVUmpE746Z37M8
KMGQWD95DDmn0euTFcYrh57OHvwlMPfXuJaUKGNpQ2fLf2EZyKORzd9+SJudNQFawLQmV9crD9TA
CzMoXh1fI2gV0l2eEfuIdJgmm8FXov/pOq5I9CF8iOifTg7SEHT1AqzEXbC/kgnMdDABgcstSOrM
G0mvH7Njjdu4JKMuGZxvSx/XccRckzl5v6wFAPqawpi9gFwaTeY/DdK++whGlvPosdeLDtyjINjM
G9scIMuJOOhtzSnCbPxY6kCBetH+JGbtb2Ia3NljDN+yifPgfjEyr0dtDRpmFYx1f5hdbalGCOz7
F4Nivpitcw5KuR+K+dQ107PNye4E9cUX6B56GiQkiou4QYMbQLQY9Op5iHz1WpQOJq6MCHUn+eyC
7hP+7NYGaKLxcoUVBJ+2z86dbR4c2FxMGMnPS+Snk2Fx7Mh/IASqIzLVl+2v2RLCRouV864PDG/T
Buk2wuCZJAXgJnDRbWT5S8sARzDDU/K1lxaPAkqIuNq0Skw+EvvwJMsGeIIvjyXVc4cZOajcs85c
FZXtPguTQ8p5V/lEngbh8BaSsJp37aFpir/KwYSbMmanRDYuQ8XykmpapOKlaHiqBtzugp3aVFXb
kEnzirzHlDzNEQgLD9eUTMQ6Jc21zB3M4piD3fgrE/kt4Utl4E0LZuBAcoaWvZY+vtkeKN+Ih5QX
LCUXkeeuHUH9IYZtbuLjwA7iWJms9Kz4V6OATfPsZI649WlG9Zz3G3KiPatMcoVFR6lqS8DFhiRP
wW0tNCfjszvmtxCzop1JZA8mHGd7RotOoKK6un2Z/7Z29C+23NeEkomKoeYtpRWc+kKLPToYlnJl
ezH69oE9GahchyFuephZfkkq9xS5OCUpfOvSIcbJfigG6ph6r+oTOIyyDTBiVo0zHeKewsCi5WJE
bm9I7Di4kL9o9Jd4DKj3wkPiNF+qhIncfC+AZxaoB6zCRQeXbVVxyV+N03mDt2NVdOEqFuZCNcfq
uQjVdAddYFy5W+I+VjZAZSPpFiPmQH6f/ECe2aGP/ZONyFrpfjHvaaDN+74ARIL8Qo6EGOtkp2Zs
oPw2NhaZyRk68Zi7JdxYDoK4o1+iZ5hxNOCWumuxCdudfbGM31WJbGk2tmmXV92EEj1HuoDpCfqx
+j3MAQBc66DVI0NTkBsYsHxTNb5Mz5b2WkXE7eEf3BYgrZSjwi+LUw096TBU7l2v85LmuAZeOV6o
XvxhYHaEit20flNqCyxGD+BQR+pGJ6pW4WCtobsvTNDTTmFvS8Y5Jk3snNXDb0AXPkDLmgbeL36d
bLuY4l+0K735jbsa+lfHXjnYhkmwM+xhDZwi95HPDRZGY5d2Q0id/tNe1IbYTz5I8vZNVbgU77C5
VFUVw8/LbsYQfbihtbb49yX8SytsFzMN2qDTs7ImcTV4U2UacZLh+1D9YJT7Kzvtd6Wpr8qh/ghM
jGZ0Km0wXaoOtgc/vXFKynY00nOPOsdaGIH4tROodqqPanzqMjWHSChWc1wG3O7R7+gntzb4VDWm
SXlWYzBg7g6O4g2jEX+CT0JvNdKhsom9e/hnogZdb1UfybL/478RFWBys/W1AJpsAUHROTlyF2JT
CI6FBxjkFLWX2SYrUTnLgr9I/UQOmf3Eid4zEkh1Nn0GXUvBqdOL4iz1gPuqvyDCKRaJRF2iyBmh
GbLMHksPt4f9GpB09qQphqo/AwutKO98DeevIF4LuZ6w7HU5G9tWk8cpGpZZhEme7oxeJdnOo2Br
rIzGfrwb2+TEnPOBhwjeofyvK1ctGybw80S7FAne5SLl/56ts6P3R2JFlrAgzoz7P90UXwC9YmO8
zXAvPA/UqpGt1X1djHeTW7upfPQ3+k5OI/Md52Zk4bWDMsJcSzfE0o2NTWqO2RM8pLPEPuH1/dnp
QSPEqGBj5kQDym51R7GTf9IBXQKxoDDWOcgpTjripgwwBEXAHoA9QkEB05XfTmodhe+8OmOywWi2
y03vxlyUojhx72mbnUDvvQAHWjl18doCJixiuZMAxNQ50of5Fg7eb1HJm56VzzxLvNRDYsAGbZ3q
9Q98r2/X5LngY8F3WfCiXfLfFogtViUCcwC3CB3/DYm1ktLZp2gd6Hu9FhNNywciUEVSXHTk9xAK
veeRYLjfIhCKbAbSeMPVqdIj0F13zn85pd199nmyGu6sVLcuWEcZxvEAqonMbIpNy8kQudqxiu0L
cxUqAbm1i+GjbfuPIemOvFTf1YRG4wpKW65yilvbDfaWNxzQH/zFOXe+oWWH0oEJApJ2PcvUJegz
WzQztnk+e+fjTy08518yCnSOTfETm+zAnZjE83DuAJPaZrJiP4w7rr6FvkZDD0a0TpLfrmOCFugc
UQS+oHEiW4BTsaJiyfkmZw5fPSczEgofYawrWXLrAM369qiLMBfj/yTQvrOXjVH9w6LGMwl8t5fJ
0beKI/KklHKQFRzdDn1ZOIL98OS/1KacsZW+EuQcNqao65ed4zJ8AlFbvkW6wJvL6oOxcc+35Eky
bDw/WJRSmWp6F/UQNUXs9WuDjtfnReekySYsgl3DpzI4FdyyOXgGoB/bB8wcAsji7hkk1MTSak55
kv7ELsZ8rzd/MZFsIo5Gs2P+OETf6Aa2Q2adKMoXfAUsWYiS4OjWavEuZYfYERsHlXc+9gy4w7Vr
t2sG8jt12QJUxk9laKx1w/7XlwEFgWMTvYQ30u6vLNcuasylXnsZzWfJyZvIcBXmqANcFlMJjh6d
315dB33ATNc65NzYCFmFqxgr+Tqop3sQV4dcOJi6mZVG7cbJgquhPKR+Aj3W6o6xJQENTy5lY3ka
9A6enraJrR5Vjb0ojCpcIkSl+UznhSjZJg094QxQfgE0hrrzptnNl5rSZ4lHr2sszGI8+XGe8xZJ
f5o6wZIHgYiDsgqbb7coHsTDe09zC3reHFaT4b9nDAStEMmbh06XFQN8LX73XusXbZ3+qLes1jkf
3PdLZBZPc4kvkudUrQ+s3t50nYcgpQc01CKDC2p9YakXzDgf9F57T4kG8+LsSP0I1BPcrxG7DJ+h
Bg414C4CDjcqh6MUiCipHnXGdjltzWiEe3tEEcDr1VB9ANN1vDYe/gH4bt8QtJkuM7SUrbn1JpcR
QQ+srjUHDOcU3EnpAMJmVVD72crq6j8PgQxvyTuunpX69exwQi6loe0CDL2oq3LXTcmvVqHb4jUp
6+yrt5iGGSNXxWz0d02658ifD3kjmP0hI838c83TzxSCha9l2huBBUJNOBymGzkBBk9yMD50Ov6U
QRBCngMZb6x8y9sYI1rBebGMR3C6IgYoJoFTm2TnrisfN5aR1gQGjWuZDs+Yxj7UMNESpqbeAa2t
73VNv0alt66amjID3Y5U07ohWw55sAms4W7grU/b6ctv05+g6r/Uvg2ixs2dhr3v9c9g1XYpXu4q
yDc4v0YAH2KL9lpJ0wFhBBgt/FU1Q0WLeZ0G3cFKs4Mc8jVOnwTmIb5bf9fozRvisS0Bdxg1TZJ/
rEa7lWV7TRvnrg6fgNcKT8Sht4JV3vqQynVijnL6xMwe/+hIH15hQo1jkciJqZ5Jl8PFi/SLPQhs
/yVojdx0k6U2T/u6/ZotwHrjfSAUl4tLfe2aL4PP6ZR+pRFgh3hgH6nVAaZL5BqcgIarao0BXLEO
DRVS8SRuhqeiTIYYuYU1olnEG4MP7FBr5k1dAbNtd4Mcn9VdUCvxncDaQrnvvGTB3fOiXcpxklZ/
sncfJFyuQMOxBA/C1Uy54IbpTjbF1Q7yt1ovvWXrB/dp7vdtKy4TCZC0VAPT1Ok0Js1u7E2DLiRY
WiG1KzlI0xMZ0OdGVu+G8ePL+RQP+cfMTKMEK5WxETd9kOfGu5ixQbjRvqzojELvA1cxKOmSEsy1
bNQfBqmsHWxMtYGmVgmxC7v5uMVAwm64PAH/f+mzfjt16PZYB4T1dBuEfwxFf0MlMBNcIOdh1/WB
swQv9tR0lE9egdbIqM7plJ3iCAhs823ysqibexi5yOl6/VQRsRH6ySqvjYPbhc9T42xGN6Rhkqs+
dDaDPlzpJHZcTEwi3dUyx7e6yTa9qJeRmW8F5nvHGT58Z17hSr2a+vhnTfrNxkQtZuoX24r+iIIr
kUOQxGgH53Fg29aE5GwGyyj1Dvw2A6HZqB0mbnakEX7C7BzRjGztTY/9J+IkDMrxSzfqEj179VGz
Vmz14U3q2r9s5HDr8/jYIt8RmBeeJuZZyOnPpclpw1TsRU+LY9rKiwMWAWMInDiQFb5l7HUuWikQ
jPXJOffqUzhX6yb371NsPRDbIaOYfqcqv0URhMSw3jVpQFVn/8NjD2fBpnWyS2NFrCPlrWOdgrba
oyu9Rc70klp4z6gXgw6qlSVeJxu2HM0+WiRbpiPxAkm8UoKrBu0R0U0Mf/kSLAQ5mabtS7M/OkXA
NEBG96nLVFaHLC4yc8193pGTIFGoNRSWTtU8JFrqIiR13PP+i/441SHhg6hAOjt79VMNQtk8LT0t
LhaVPx68iRy4uUC/q34AJ+uhcgtFGqiPjHQn/q96KyaEwb6DcG6f6MO2bhKSG/JwlWod1E9kA3K8
+GELKaZFHgeGszbhMmJbHrDaj8myaizlUQ9eHHP8yqLuMU/d2WuS166T18Lyr8CigydhT8dyaM6j
cnPEcMfjfDPENYxE5sVlBq1xiD/x2prMV0JOl+TNT8a7aP1/QnTLWKrxcYar2oxspqJ8q8sqQ34/
kjYg2pKVXsobJk/9z3Kc1nGOQhaItSySg53PTCHxs4n5koZEd6nId9/7tOFIWbZYU61tqhnEuKlr
Kiqh3BLTsRlZ2S70Yj5zcxE3gngLcdDI7ZbSLpVqYOza6AujrTaWB0Ob90bOBEHr5LqPUmuVT0FF
OG23oflYe6Oz4uYZnirdOsrBjI6cbu+eUWJtH+nVtOESATXWouaA+Xlp1Pq+QVuWaqohDzPKkSI6
GzNPlLpwWOIX6unCLaCAYq/St45FjJ+THz7YqKt7+dy4wcMv5dWS9j5KvBd6sehqF+kMmFCsndB9
NnAU4lI/9F30MzXtzzw4LkIL/7k0sNiZ1rc9klvhar/sRg8pgFkuT3Ka4/BQDA54UiAs6khtUTic
6xBabGLgDXdIZcNoXn+087y3pqxbzq0k7MyXZ8gwa1M3duAbxGYu3a3Bi6mbUY33wJNygDuCY76z
jj66mblKknXdTG/5mL4Mdkbm5jTv7VBbhKDDHwVTv8XcMu0H+GnAYrY3kSUDFh/AjqAK/45UyLzr
qKsQAcbW/DmV3r80h6Qc2/pvA/LCEd4l0OxLy8kWZFAXw/QDZfe9KtCkCARnoAiwIvTk9rILQ9sS
vspZngIz2ae5RdTmIK5FTYhyrbWvadLtG7RJ6kHtHOeQZM5fK2DQR04MyjLtMBM4ezkh9MfwjjsY
AnnBTWb3qmsnjitIKLiU6CrqlJjRhjPlN9rWRdZTNs5hcoONKRGmNHq3MCprWwLxMQZOHQAG27Sd
KbexZi/wvO07xk9llL96JXmGtsF6CNFZ67bHtvdUdlf3EGn1mlsVtN7pObX6WxrkRwguLSrLLMCE
Z+i7Cdgz1l3c1Bpavzx/zz133Un5CFMELG73HLVTsVWCj9HMj5Lb8qlz3X9DNP+EbXGtfGPrGO1j
4CBwQziXUl9hHH31u+HgBtpDFh75aMNROg5hM9aXn2ZoJTAdNwAEIm8j3ZYYBfdFx+WpyGNHwqLJ
KGIz06KAj8TrqHuvmuEBSy5+o7jc9vg47X5ccbgsJI/OBOGRSbD7N3Lb1G28NzKyCIG+LAvRT2hs
XSiMNgxyZF3OoqoT9EhonoqY1a4JSglVTKQU6CV9ycBxPcb6X+dGy1JzSII24XlUGuiVRIOaUItv
q+scqKzGlf0unJPcXtiDYVNJ2I/So90IBNFt2PkKOzGg6lovpRussozJCxYZNEAmNJ7yllQ2CyBO
qJjcOHcCdR8b8jrpvr0ITGuDr3A3TcqcG+o0ksByyAA9lrH3xu6BfJUUx5HVvtatu60jBrNhXKFG
9a+yGUx0pc56kg3s4EGwonCf+ylgpi57AJEdRO7yiH90XlmMYppuRI5jrEdDRzs5vk19/pjNIHjq
UYNLk/gRdTMYtbbTzPRG0fivDfL9KNJPzwDArAdY2YxLXiTHvmQy5k8XGbK5mutboXkrvxmOo+l8
gHfeNaK+WS7dS+cANsi+hlDrmPpbz6gZuBnc/tus3L/ID86IS8mcz9KDb+RLC7f0htnyTQTluSNw
lFdIeW2UjD43GdrgqeA5geGQJ6dkxCRK9URdPq29AQ2zkBF6ZdGDI/P9dYx1mIHCT4Enwresuxx6
bwldfM3NcW/qceNlaB6IqYsy4xOqxgG4rwSJWu68oLhl/vBmoPtz+3RnZcjhMGYBqJn2RlCvhVND
Vq/jeyJGPlaCYs5kUSNMynixH0z8R0rJUbUPLUMcO9Gj9C5bzDSgx/akPINEOMZBfnOKap92+S5J
yr36POrSV+h5kHX+4hI7G1n0HDbtC5HsDNzIReS3Qw23jQf/F22NgRygOuEP+PMotRKtvBAA/K1+
AFObvSGK/djJXzyAxBkw7AKqRTVt5eUtC8zNVJQXJVdlxf6CDvZRk2nBUpisWT523da09YTmsZsv
hA/RpVTX32SYIyEnTHrL5ebvUdezFh75NSNbs87NA2hDvIrGaWsjxayz/NgTMQF04pqlxR7j2SEx
3MdMm2QW7s4PxNXJs/doZPRmWL6xREkAymDsbIi3jZJM7bWZ5RgjeJ6BcA43BHZsC6ww6H9HhnCJ
h6MAJl/JDK2QnzN8IIar3zwPqw7bMzm4lD1jtonT+Sgc66D+mdfmv8ntiF0VqyyXC8xhvyjWLgGi
0D5ozllq/UU5IS6W7iUvddnLDcfaHXrdtGwj401AHPwwfOEQ+ub0yyjr3+cgUY6OC9kmuGG9UJJA
jagRaJsfavsC2ULG15sN8jRQTmGLt39zYnzU8CNJxNbLiGDGc2tpxWYUVMths8lifoFJP2U9/bKE
paVnBzOB0G32J7ssrqaVY52vNvzgddDOWMLjjd/XV003trqCreFvXLYeTlbA/UBQR9TpSXboS9bw
TmS+U9T8EfgAHQLSa+1ewDuQUjBiMUCbyrRi+rYkRTyn0ZdZMicjl8VCCpBdNMP/QPH4ZwteuhEb
nEIbFyZ3KjLX4zj4myKOP2dN2xqMFcM02vtZfhrT6hBhw2RntFZ/a4ps3XCcVScRufvlLo2msz96
p3QYv1u4BrBh05X6AYWXXYUxsO3If0xuf6tOIIkWhAyX5o2trDKGsr3VC3xB5cvY8ayFZYOaAWnS
U096zBNW9CenCdZjl9wm6R9y3geJ3SmyL8M0v/vLBkd+lEZ31Tpz1zJJxQoNKs5EEAmjg6VH7v8Y
WYlHc9prec2tF4N8s930ng1zsFZfXoEdpSMHrc8yXvmx+WwxWChi2NX1uAeCkmwGt/wnUqAqwGE7
I7+106xv3TH9HnnMGBwveP7Xc2avu6RLTporHQLKxBclLKFkLUCDxmP5ZFYABNPPMQLF46XtDu3I
Tse8zNumSu8TKg6+wWKJi3+Zeg4gKl4FiPLuQeJ8zRH9vuEZv1UzbyM0euxYGA7Owi7wwALhKlks
+DgAgUuAmkCkOJQQxVpmAE8lIj09CrZmDhGhi7R9xJodQf1wrKzqQQdobPIqJX9ZfX71cwS+9AVL
wyuDQP6OSD6C2DuOLMSJcg6a1VBD3ZGCTPNmPruYkQk9/wfNK9xoMTshZsTp2oamusgL0mVMvfrJ
RwuOc9OcmoQsvsxZtDNj3AzQCnM95GtN4oXIffqa+AhYZKGGWXhW2+IiwN9FLY/qF2oH5klEmqKY
5L4qiRvLqZ14oTbxGoEdrKqMOXTS9Oyz9T5tyDaMgPA3BeVM3abkZ0/md+iR9wARqHvuQptE9sql
t6dAlG9JViv8e8qOskH9vfR1cySMiFcrsjopihu63nxlBNY7Vl4aSW+2PqSjMzMxdVB0+tRcJVOs
jW9lA37wNFgR6cTrLExHiBh18kxaSXMo55K3mBMEazuCPea1HVL0PiKNjE5l0+vYGTtdjw60+8Ox
nLUQ+VTF7MfB/lkNTJ3hqqTbfiitQwxCkOKoMtdhbLO2KqnPmEhntn0vBq8oCLUd6kdreu0iNGBP
Z0b0WbWauWoqJi9BnZ19zAh3t4gZZJeOm+HkR2Y1OOPVG7Vuow8NuHjDy9d0c0AjpgjhxQCQcWa3
RKzTJElJ152Vm/XAILi4yB/8dMkNQcQ3S89LE5k8dBR0SH+RyZFUASyg9LOTW7vholSh0oz+rGUS
wWX+H2fn1Ry3kuX5r9Jxnwc7ABJ2Y7ofyPJFsgyt+IIgKQreJvyn319Sd3avqBvS9kR3tJqsIkza
k+f8zTyn3SbGGmmRRT6y7jpUAz8SVFZJF5xkUeCTaBgcApIhOTtZ5KI9OJY7ZNtiVAnyYTNbLYRW
I7Bum5aqdZrH9RmnPYHSCigJfYYx2wYU9MU89Mc2LbxL0grV5aQj8sC2Q7HbNKtVMrbB0RVds0qM
Kb9tjd4/21r+DemX98CkGfLCp31DWeFGDdAgRJto1ZVmDh+xRTzCjAOqgxhYoYoLhaDNB0oJfdtv
zDy29mbVhZvZT5297M3kash1H5aTk1yGXWEsckwlV+04xFexB6mwnIrooYXOu2kKF7qA04G0ruCb
WRNB7tgn3Rs53+kqsWxzSwhLFCkGZOUMi+qQNSZLZBPQsPXiYeOCbrzIpqm5zmX/ZAfkPcAAFlvK
UpzTqwKmYYGPiM7eshB6DUAYkuwWs5xkXQ9hi9ivhH9b4U/SilpHqyPMYMxJfW93gXnr23P6wKkN
6gZVPgQq9J6KSAGs35DQV8oSELUPhRhdyAZZ4S6yAdbPyAy0VJpHTdP2ZSiJA4sxObRwTC/CEs9x
HbHqhySoxX1W6nUCStJPUOhjOWXdKHaoY3Ek6SDHnuoBN55LAcDxSeqRvOQUdCHtGcw9YGrOFTVm
Z2Mh5aYfpx1MwkNUlmD8cXxKLQQZ23plAYjM8gS8gslOmlooJZOPeTSN8ZjlNdzshNSxMa8nTGG1
itJMr9s3IeplqGO6b07urrUQsBfOrCkBT281mCMWBNLYIFvYEw9xsmGbOLW1/zS32Ze6R9VhLskj
tC7oG5AWiAY2xZvfVt9iZwbqiAFy6o1QIMBvkb6ixsG2q3k4UtX6F5EFvIqNue9MAkBW/TWWRmuL
nDGntXPSTV9cSKgOq6kfNmfPKJemne36Gtq/TUN2brBqwUB5EWRQrCa9qvvWxtEpadIrfUjvEeh6
agP3CYE/mCtusEauF9qSdTIklsSDleOQOC2R6Loyq+mEdtS9ZZPNytJV49e7UXfuprHdOHn4GIH4
d816URrdQz0i+z2QCXQL/RxR7KKZI21ZGqrogyxnb5unQrqc3Ee2xIJM4gXkU3zyajh4cVJ/iSdi
HR1ko99py9yuAVigcPKOth5g/gxmr+EZmCqlMMfCLgKogY6zKUEd2RQuglo7t7Vz61flg5f5+7qA
L6nr/fNUw6UZwufeoDRpUW8fYXVj1omVaGHv5zCgrJgBMWzQDboYB5sYvK0vzbJBlFvh7f3HuO7P
Xqjdy8S4n8oeR8TkWrTN0WkRVOsqUp3oY0E+xGN0MqBJQA/FX8KnkAMepBlQ+8MCBptOfenNLyKd
t04zs7OZt1lkrhAyAb/DdpNHZLnS/Bp3LSw/gRnavrjnRd8I2O5nVYyLNLhxXnV0aDHqSMZdQeFo
iSpThrZusJs1aAiNSuDAS8aNKcMumAfiyBqbS5LdJAyd+4xMr+PikaFLDsLildOPuSlb4y7obMm6
k9wVKQrfI2TkhTWOi6kokgX5FqQ1KnGoqNzG5USej+QSVTl4ur15LqDAoNwVNNifoJo7kqXRUDzC
auxbM+UrL+B4beQm4DlunpWxfiFrJIHVEdxMPXIJ5LckYUU9jldKRUEpeqw7B0xyDmS1imBRRvdl
yrqj3BjZry5rF/tzs4DlUt5HcXlE1jO9MF3ji2OxF6FsAXO+CcVCqZ1XFeW+dGS0FXV1bL38vo8Q
Vs4caDhpiXZl4NrQJZwXQy8wYKghDOjQwpTcigvcAMjoMjbAPpPhILlxM7oah0tIoIG5HVz/kgH4
pBLj0WTd2INFNDRGexO4RRuDw83GuYfshaaPJqJqndoaIPeQFazQMSZDXH/0eBVhwYzNzZdZvnTJ
NOz1wZKPKSdKYQ9rpXamUq9EVTeDPoJDzedzFqbx5QRPbxmxFMYOROMWxdPYdGCeaqiZtWa24Kxn
kBaLnWU+yg51XJPDWzp8cTwJoywF3zc47fMsUZJNLZjFvbIGS8mVNbK7rVnJQVxy5LO4WnD2upBY
IWgg6LFGmQCogKc/G5pvgSGjMAeD7saMJopKnp0vc3AmczKioQj2ACQ2on5M0HDr9h68MjXcrSH4
Qm6CyL49gjzc5SQutmGK9rFqYcuYLgWVi0Jv9mgvHeqixeQ4Xcl2Wo6GuHKz7gtoNBaPAcZL0DjI
IH2NkHKRMWZRYnhNo45qY76nax6lFiKfTlhkAjdvPWQTZa7qBN2XIJ6+YRwXsZt6B1bLoz3pG8yO
v9UpAjctHFw8Z74WwIuLTkOiuRtn6lbgxBKOL7XmP4Za+DpF1SLSzdu0mfBF0Q7ULW7dod0l5tSR
/Y+HRWUhIELOcWHl4tInBVvW2Z0VDWfylWD/yodAkTXK7GaS4d72nFdk/RYmYDPgf/WTk+n7BP0X
L5/IIKH1NHu3aAxcS2oGbuqvEQk+dxJDcHISC7U39PDXzKwhreHmzaZuCRSDxvjS2fC9id+3xGWA
c2CbLV0FPIpm/SasmhxnZL7dJJsqquRC9RGh+QMI67MmpoVhzA8axf6xQ4dsFPYhVjhq25BXYVDc
hXN99t3oqevFnT12+8LNr3LSbN6csrRDq2G9KDA7hR66ITY+Rra3N1vtck5nKA9shzVcJGb1MmgD
XlZt3q1/VPOPRQ9ABpvkFD1R0jk3oa3Ui/0TqKRHS+C5TGIXjTJ91fagpdr+CHnrve42qaO91mw7
oV1QWGVqFGjivCDtz2f4LnmoKregnXjG7/+0PqJM5QMcyXM5T+epomo6B013WTgJkAAOf3sbpIGa
b1yhzLGg5rRcgDwW3luNaF6mY1xLAWoCYtQwlTqDUiK7N2ow0a36ZZxU+147jRnW6rwZDrxj84oJ
hguzHTPO2L5pkTdM35VjCbfwUGvlHyQy1E9iaK/USBuBabeg3XhqSKSrFHpU37yGebdQMjZWEe6t
wr/IJ9DVZ8N/ibV06U8n3rwI2PG8lz8vTjvYZHU4mJBeBLn8+mdjUJ0HO0DImJ65Bo4EWvEAM09p
Z6MQvVJzM2ofTVU7TEkRnBqiG66akv/nnxHVw6T4ykcWAmKySpaZMdzyfjMyA9AsGnJ1fM1jXecf
EsoMkBUxfjWB8e42fItuEWAnmM0JHcbv1JULEs15gbjhK49NLEoql+cOMv+axyyr6QupehQeb2b/
KFI8icxN65WgFjeqcUeEyAP9ip906b+7ARCuSkMY4uhaqL3wIvSDJg7sVJQXT8P0tS7L/x4X/MJB
BIhnLUS4CJrn0Gs5YCOp4UF2e+JGDnHYn0/JJekU6R+wOE2NB7fCHtYjREdi4nuHQhvIna98W/38
vetp+Mid1uofxjm3G6EkMWLyqb6YijPtOQ/IlyZ3ql+4fwOJ0Hjo7ORJtQtfHFmNBWUL3pSax9Lu
7+kll7wgLSV4ObXlKwJToVplLKGhspX000H9OR0c1mrMfW8pNRfoge8/ME616ob/3zn1XvW6ASGk
8W5b21zzW40EvehenK5XsOlN2h7s+V7d1naSHXcagtOAlAjf5PK8Ko+hhpuahOp37T335l40LP/L
23fOI1+ZgDrQ8xooT741kEvq3PGWb1D9SqlDNiWZ9XTljOMtLxSF/tpIBvXqMTr0Jer3/LaYna16
OS6gdv+YnC5/TaFYvRgaXmt1W5YNdZNGmhx1V2lmrvr2VKH46mOPABVIzVvVbHzYi3jhYAhLpzLw
3cRCspmOL6A/AgDL3mpWZUZQXg+P9D73YKy1wNwt7ZqnqbqvEjUQD9mSaxFfmb6SrcSNeMDvh56m
R2Mug2XapWTlsO0rN70pRurEPMBcHhA7XqRzgMi9vf54kLA/hlBFyvhZJvHOYAWNh9uwRjic8BDq
Z/A2DSvhPrhY0NG4DAIal9w290ZSH44Ufj3ug0m+MpVqUMRzs+yV1KF7H7POqB6kOXkL/pLxzPuT
BN2p/QtcHINF7aD8me+lG8GAcG2CBZYddXu1vvCHvAD/S2sNTBMxsOW3q8JOt5n/tR+vte6ea6pu
4CpG/r1vOkpqCHHQ+s1z6by0k7/pwem6DxGlFTVsVH9GnJcT4xwCzobAhIF3jCIjv1evpDX9VhVI
/3wCLbgURQoaG09AbKDs6bIM0BopbkGHjyE6icaDAyJFXZHPATkt/Cneq6+rFQk1pZHQme2OMYpm
rRq94F7SAiz8maduB7HtdGb+TLYX8lw3iIMLHkjUM/ZdCG6tCosCe0nk6MGcS284Vw1J+bFgdw+k
MC7YrDnLIvHBEBTgih3vDs/sCyzGY54V0jmgelAQSlyGQgYzgC7pMizrS0ZOs49Nyv9GvsA8byGT
DdxDVGcT8uWvrX6TlBYm0GTjmf50kPrHLDZpkK+dsblgzPCoam50+Udv+VSG5Cg/Jv33SaN2HXqe
1Y1vhdOAO523UsueWjhyHNU9whHmahpTWEUehe5Ucxn1prpCTZo8T9Zh7oXGYlSrkHtcp8OVakk6
Rw17TxyYISoQCji4838ZoFzDljtGbpT5l5a+1xPqwdPtxDGch2AuqCHFooExgJo1TBN+ZlfLCMx6
HDErAYpMHHhZn//l9AZ3U726NlOErm9iC5VMRrUlj6MCaNU3PA+/GCbxmCEjqXMWQkl77SmvRZle
2sWLbb+nFYQLBAFY+/iu2r9HkBxsz1icLibHUq9tWifXvZfDa4NCJzfUayD7+htPx0BxZ3iGxYq9
SVK64ncF3elycGWJ6zMqJwBHmXo9YEN1H/v7WhSjdAgKWrY3sXH23O6Nz7ByvggEwPNYYsy80oeZ
4An9ZmAkobHhSLppIdQIfmXpLRK+t+o1eY6ZHBYtDAOGv8rZiLTytawBv6SAJUiMYVgNMv56NLag
HsmoN/BNCGLzZpmZ4c7X1nlrbPzu7vs1YqNGaV0/ovt35SvFU+ItNcZ9RozaIcz2QU1Go4zSpXpF
S8OSrLtVl6665MWvnbuaW7KgRcOysajNDYV5w1hTj6OhF8RywMuyexgBOEccnWTGuR570bonH0Nm
R6BpONTtQ6xI2wlCg5qJSYSzpaWSolXtRveMHgtJ9G6bJaUiC0MX7x4BhEUx4AvNEjcE6U2CPuLc
y5uqd8kH4+EbNdP+ozuZMXhjsvrwAgywbiAUgQVEtWUalnShJV4ZmAQ0YL1WwszQsHnsMlRc/cOU
XIMbXKow0pYwFPNi0/ktNkMrD0eiTOI0QKSVdid04/dcR60JXHukctdJAiEGHz9yDyaX4UrEbqmP
0a1ZDYFCvvPZxBCBes2jWUQ5PJTUN5W/C7Qv0nsksmD18UsT1s09Ligf63JLAoIlTgVwagCnwTPm
WxdsTbysckTJ01e1ohlfeUq/pka2DTOmKBw54nVnRk2ZbYLpBtxbjdHWURs1TKSLsHr1bdYG80Wd
E2UWURO/ZcXmY2gGkExANzqvKg/xZ7PiFbLpG6Xti8IPIY5/UEueDVGFbNHzXKptgb9osnadEYeg
94bmDYm+D8LJDHUw2fFephkPO5f0RYxz04B+jitO8UgB0GbNGEih4B7UM9/oA+6gbo3Kln+wHfwH
mQUMi54JQzup6dNMMSy77qQ2qUKAjgc4ZtM8tH+FRh8DT21rasmjqVW39jxApaPOuw41PB+wgUH2
yu/RCGsSRHTGazVcpgLKKDiTixLQ2ijnI6075AAmuw1cVRX26Sh0WrRtpOfL2GxWqYNmftW0z72+
4iFnPvbdewjgS+gs4DsFSumUvAGqqOUCl4W72eq2pVEe5g7cqzqADOEOezB1mPoezQGYxC5BXkYh
2mDug82JgBvzRkSYdKeAUxW2j+MIsAKEBE0liCQ8h7pFFq/VsAaDjE3KlWqDBnQHQSZtYHjexdSS
6uA9WkIn1cxigkjdEpJxjmJAcX0lDqB2xBgCSfOxACLJaqB273X1NaNYxR/xaWCPqhF3I6bghFFT
6hk9A3eBlGRye4uirVqyGE00Gw9hjTgP9EBeq1TuW8zZGS3qpVUAgKgvanskoEDV8jcjyhTq1wSw
wSgvGJN819WKPYbVMJb3DDWGvDriCGDCDJEmMpcuFCMQfDFSC+zJOlpk/Dl/R3cwgphdklqnh8TD
R2aNtU71hGF+CWNryaRWCQJFm0FDhtIVcuJiSysTqkTuWc0NFZPZpxDtCGOUEK9xVftYldUdtFPT
jvc6xFCXUxGvyy/VJIyJfdTTESZ99BkDlXbmcxE+KEFSlklcAHDKcJcGRAw5bisKUnqlBDnYwtJn
iVXV3D2Y5hfRqhOZih9VqzNQVBzNCcb+fnbhsipUILr96KUWlOC8KcDS8CSszkyoHbfFdXxjj+3K
iKHgEPLV40fnmBxUAFIRGmTONjBKqK31Ho3s13ZqF5OQ+3FAbExtorGJ9IuIvDc5V9C/PcXGI4tX
JxMOmehDkRlI6nrX9ilCT1lL+b7x0RFJhk3rl3u9th6GJLmrWvHNm4fHsIWVqnqlwqNCJdE58V2l
CBd97JyRh5A0k9En3wu+GG96t/sWSnFFlVnSeexknqFTYoWEjq4pEZi5t6Zi2QYR4dVwRzYa0p8L
DTwV1Z4zY3ZhsgK1zbSuoLmC46+V6QlutBGEpVT5wy40Pb0zenOTVdYtWeVD0VP5D/ovlHG2Tae1
lx8nKIinZdTcD1XJsXFcYYx1RHCZtDlauuhlPyLiStjSbEXW7HONpwABtFXTQ40O3dU3XRLsHWsk
r0yaWG2Z5XA3EdB31q0KDDlvA8Jyj52gWqSlOfQEgZV5m9+rVEzeA+PifNMAKaYYu3F0jRoG7gFG
woEDsOa512dF6V2iyX4o7Kq/9If6CZ3ZU4Xfn69OzA1H7jykeQz3qDoAcDfZTWkunDLaSUbJ4Msr
jZIbVHpYOZi6OlNw4Yrkim37Qs+S59ZCHbYYtrJAeB1sCEuhiZVFkrMGMaR7ObhUqONLFdCgN3ce
XQctFudoqCINnLI8CL80yloWOWNFZ4k5CPQA0JGVnKbsK65GuNVUT2iQwvp0q4dBc96aEuYGJZXT
LL07f3TWaqypxzcK+PsfW/IUvsXEn5MOsp395xsiErDvnEXAzlw0SOGA0fGB7Ntd+Aj++l7Fr2UN
LhASX1I3Es1eZ99h2wD+98rSYDXaXoJwDsozY3Efz8Zd6U/HVpUufB/+hAKa9dCCwr47Yr5FzUFa
YOoDBDwqD4KtpHwXTT3b/ghJMFvq6NjgHYSlVS+uZnLSF3WGq4TeR9fY2o1HahrdunbsW3UknZWl
skgpGudzrTxlV0gzIKGScqzOD7YIj50i0bFu2qyjbeatK1QtOE2Fd5iUcEYRTFKnntf2GFWXFcmM
IbIfXT9+c8nrLglnLj2vWRckyYy0fQ20MCc5aV50sIlinMeFMFhL53AxTsw4kq6gwlhjJLGDlgT3
UFqec4kKUjoZq49zG7qORT+uXLNfqd1raId9TmDtW0j36lV/LHHM2wSzjkxjEW08d97MIn+2goje
NwdAakML1YsizLrIO29RC2qcriShkDUB2sXiSw/8GGDUZpwRKEhaazc12LyE40to+LCLfQ2J7LjG
N1ZUJ0T5v9p9+6VkDvd9ugdouyGWIgPEilR3BxRawLBgR+2E2Y2ZvCCys2vZR6RjH9Wu6OmSHEJ4
pwrlhkbWtep3BRp+F6PuX/kB4SW8TBmiyADqOVbOnehzXYRuyCacLyWpqIq1L2jlXq0FLut0g1CJ
yh7UIB8TU7v3uvSbAZHKQYwDa7lDhArbkFPT8apt5LpLnBpWkad/i0lX5oaPzlG2C0I0K3T3ORXT
OdPkc5BMpPX1V0ApZOUw+KlGLEKDfQtiCHjANzVC0lTeCb09ZIV1EgUEymq8oo5/0CXS/iaZF4CV
qZbvHciBnhlvojTkMOKtddd8MNlVMiXyaqOqCyUaQYUje9Gs1+uBqpnA0jsC+npJsffGaor30YYx
YMCsqpGVwrluqX2cRbvdKL1tRfyshqsOVwXDzP3guxuX8TmWxcd+CQz2MMzJqZPU3ByE8Ak+igYO
d83IcsF9zcQXbZEghtxu1AWTKnyTPZZcUXidKCCtXynwGdormmpDtOKrYQoup0Gn+mY86h0RTQYt
RjD8JTPMy/urPJ5XHAW3amybiXkVZ/Y58dy7gt9T0rpWGaialcypIpaN6K2I66fRq9aRHa8oUK1V
sMiRSrucLLJ8JF98Y0ayuWGf184jZArXptxboRLt5yixj0AJ5FoNYjfDYtERx3Aor4Ca7DPA9xdk
xsEdCfcEiBEkN8fP2INkGtb6QXWLTPyFZusrOxTrHlTAgHberJePJiJclkB2tyX93gQrXAAgG4Ey
zeqlCMaPamWUz+uokVvVZ2pwj+zsmTPc90N46TIXSwskeF/sXVa8BCSvisI9egcPwWXH5Jedpohf
F3kzbEccs6LC3H00jJWuVYBh1N4buiYLLYme1dpigp3OU2MJzWthOPM2jewrHz/IhFHhpWJHdv5L
xNINDMUhkWOv2jY7xmmE6GN3bbr2vnDggNnR9QBxbNJyNJERA2YUEI17znCHvRN552JlAu/q4IcG
KPYwBbauoPhuVwuXLVB9piLfbhY3ggOZ7knWY0UEa3Z4qDFH0+Bdvag+hHtUHq4Ht711wviqlPhb
csZlD3UXVTzdqUymj+loH5ZrJ7KuJokJr3oVuyKdYyckO4qdU82vReDfxGG0zabwiIPlRe+b2ypi
95vbB5H6eOIGGzXjm4kzh470MOAQCqbUgJ1dHxGujCkCICq9jMJAeEEAsccoaScgbaS6hcQRPyRh
vvLFyMZpLtQz6HFNnRQjKCNFWapfN4hBgAj50iAYnxT12gASPHbiBXOE+1ziOTiH71mvHcIJyJu0
okccBzYoSNy2qHKajpdzZOoPWR8+pYBd+ia9Q39+x3qxSTwLmg1GY3gNjHNxBw/72nDtbUlhSK2e
VZC95iJ+snP7qqqmXQI5ZWCDVLkqR8l4xZxK67mhQohORcUIKVUVsttTbAeD6i8A5B67GeOvxlxn
oqhwr3KXVoWciBqjansyw+5ojKAyWMz9hAovS1YMVDPKq2tHyWJXmCRJPnQZ5KWI3wYMLRDeXCCL
j/p0vUdTC6IHlXo8ttwaqjh6iwjKAFVq3lUtJCJ0H+NxPecKfjFeDd2gDvQRMHgvQ01TDruMDVkG
2kEto2gPkANt7Ie2CY6qFzqybU3vr0NsUT46UjATLRhrgHnOrk0VpHTNXT/4uxxxh6ZFKw6Vv5hV
usDyXq38lRuApyERlYnoSmb6W0JnlZG7Ng1qx6g95J64L6PoKSFxGFpuT9AU7SD7bYQ9vDmFe9aN
HvvtcZ95zV6w1FrsPzHvFeZiLxECMi1gOqzto22eIaTbyygLtikGA5TKghuVC41aE95+sYtYvkJL
HtTuYBe4ylsGn78gsHnvuNH6P+Q05G7HjnkbVz6r87yFao26xnT5H1GSmSmEmfm2nirqql8j6v9/
/OM///Vfb+P/Dt/LY8kkKYt/FB20h7ho5T//MPQ//kFYqH69/frPPxDjt4Rv6L7juMJm39BtPn97
OcdFqL79HwC94ODNaXWKPLDHfXDq0uoutoeFFeXMRyQbYlJhElGlJjj8+t7q0j/c2tY92wdLqJsu
eHfP/3TrXqtkNhVQ8WTfrHRMsq5ML46vpzBNVr++lfj5XgZUSc/Wdd9wPOGLH++lN8jdmAM2slZf
jZdTjLhICYQ8IucEcjlFJ2ivC1iYwpm+VWJ+g6pTkEItioOpU2LMo9S6am0jvokl/vRRGVbbcDIR
YMHT6l5z3WGjJ2Rg037WVkFnCXav7pnTNUx6ONGXEgulOw19k4NHWfwumQ3CnAqeb2Gg5SPVeaSq
jQHMJPFMjCnjb97f/dTUtmE6tmHppm8YluFYxo+vTzLOo1Q0ylMC8CeLqPd00cKK8Q7TqxNpSPc3
w+pzc3+/n2s5dLGn68an5vaDCioPliCAndK9hzfFaEOiicub33Sr83fv5dg265IJMNj5NHrtpHJj
PY2DG6uLq/wS9ybSPHPk+1dNhNhRwfCCB45qLvhhq30y48g5FyNK20Qs/YIeiKl3R/0xwiZoVceR
v5SaHmyQk/a3vpk5J1NTwj9QBJFJ8FCuHaooP8y2bd66TV9cByHJmCrPviGUNB8xyTQ3wgATJsIY
PFvjBNVD6FrWY2vPDvDDaqCQ09X2NTvgePvrtvjcFJZt2K7h0cm6YVuG+akp6gzl2UgP62MhBgox
8qwl+Y2Riwek4X7T7D/dygHOapgWE8pzTP3zxDU7s7bJpzkH9hVksytvfnbCObmTWY5AQUdc9OtX
s/6ml5myJDUZwJ7rfBq9U1YYgEhz9wbaqHhGPUVHeXpKHv7duwjTtDzHYU1kPRKfxqwz2nlSpX51
cvroKXTZJCOx/PUt1Ir21xXPNriFbRq6TfvRcp9eBH3NzvAxljqFIrFeoWJgpxpjZl0lGiyVwp3f
whp7OcPusP822+Hy17f/m3YEPUwD6iC2LevzrBySXoKWZlZK10sP0xxSIDR6b/Pru3xc5se3BGZm
EnqbFiPSsNRi9JctxUnirMkGtzk1jb0uhIWcg22c26G5VdKTgBG2oqK+rCsM0by0bUgaNf7R8+z+
ZtwY3t+0t+HQ0I7u2oyeT+1tgBR2BkQ8bqam5yzcTl6AdYLjS2SQshywXzYbA0pEY7FBn32YIG2b
IetVHV8lHOmxZyOpRc2sQhMKIEFjZzWgYb14nn3I4X4d4Avxm8Yz/+aRTZf/sGJbLNSfRqHtNl3t
DG11GlibbLHWyP2luyZpljkHqdHHGtLHdgJ/zxh5DXdc/fr+fzdCLVP4umWwYTJQPvWdn1tNXuDz
3SLzcVnNdow/2bjWZxOqV/8MC4EaIMmDItYXv76z8Xdvbgm1sOhs1e7nW2uh42EtPFQnqTfyWlop
XIDaCPcTmaKN5iFkkZvACU1hdnAboPs1mjstu6YQi1oHQ/Obx/mbsUMDGGwtPBEhuPr8L6N45PBs
QpuvTnoUpfsgtShVTVTASwbKNjV1Rkdoutd1mlu3uWMHi86UxiZ2Q3RyLX3eVQW6+yEPupPOZKJ/
3BC4I0Ky89hhpt8Mm88rMmu/QEnC9i3HEcIUnx42sGubzHDe3Ygsq+45rxdrOZO5ZwLUcOGwuv3N
DX8eJz/c0FJh5V9aZ8AZtA/BMJxCzzNWg1YhVZEXwHGKANoVfP6QslCiv/hOsv11x6gR+OPqIn7o
F/Vkf7kzvmyVcBCKPmlteRhS61iO3ouMpPZvv+EP9/lp0/Es3U1g0p9ycJ6tSb4QjSYT/fIGn9x3
PXqV5m/i4Z9icbYH4RgczQ0WLN//vAMFaYUNYehhp9i1W0rJhf0EiKQo3p3+lh8t5IvJX/y6OY2f
h47lExR7hjDI3LrOp/ZExWNEAVYPD3FPErYO+2QzWqNJQcLSARy41bZFfmU5FQM0YwlMPeqUDJ+X
lxDCZLxM9SQlLwsoqMpQz/QminG/fsSfe9wmrccjcj7xgDF/WsULjkezPuLuRQICHI+HCnz6m842
fg6QuYfJf4mRYXHqn1rBwxwBLK2TncoiImPXz9txyBADSbojKfRNPMsNjvALZetH1WepCKeThYzG
7DzozgCArV+oFGWSjQ//g5f/fw/2MWb+MtxBeYZG1KQTZOO5PNkEP8hv+PaKKZ9c//pWP4cHP7SB
8amdA3tubU7T+ak3ykXZWKdwNE//g1uoBcrwLRYQ/1No0GuumWiBlp1UJMBsqmr5b4dYvISlG7rw
oOn9NIc4L2eJTZB+kvnjjGYIolpMVEqIkcQXtdcXtvmbwPujXX5ckbilLTwVNXrC+rxxpWPb5SMa
kadyjM6ZkQEsj2t05ZKDDuMS7ABCggEYEzfE/JBSnR/Uv9usVNf88AiMTUPd3iGEFZ79qV0xEPfm
PLSMYwJDuDNAuGUgZBGCzNbuBLpHQxAkxCxGlZ8aNDd/3as/z55Pt/+0/UgCPh2uk33tCvSLsDIH
c4ra86IhknhLq2QEVZADEXFnF4wc2AAl/mbU42Uy2tpCBkF2nAzNPTYCTb9hwmehsuLq6ddP+dPw
5iEt+Iy2wURnln9qI9TjS1fPa/Pa7Ek4iWK+l4lX/Watot7/U1cI2yKvwYHF8syfDiv6GLcZBuK4
0Aj3y5CZSr8WenvTyJcwwEgCygGPAlekXMrO3WpeuymN8bFy6y1+P8ek7q+CEpyiHlYr0WMjFWlC
u+DBFwPGAuBPq43VVNfNDL+ZzFDfGayKtoNi2bjximK+wJtwWXbG0+g4NnWhfuXhbyHb9IV88Lnp
k3OUOCASLRTy8MKgrlwqZyPMPFdgqi/jbN5rrv7VyMJ1XpO+d6Cr2vQqhOTHORbPw4QCRe1Bkcii
XIFLq0d0iHdoDCy8JPRQBpBn3whA9CRQnDi3w4stN13sEVJGVOKi224EXm5lxaXH2QNf5ps5ilZF
J2+RhrxGWQXdPnzYURKUz+YA58dCc5k35PskuZ1c8blQq9MM/UlvkkcxyBhUnXOOBmY4ajWr0Aju
JguxbAfF61DGtznUOLDRjzMu5qAaxINMCaAdB5eVKYiR+9PI04xx8lU5qtqtfnRC2LqSnDDJGbfM
tjCO3tB8e+pT91Ersmg5z+06hik8ZdZ+1pONrFGfbTnyAyLZDqTcICF0iIMnlLBGTAc9K/3CmQkI
V94v43lEF1C4BTgPdFJcLd47DYaXhqOTU7WMhYU1AibY6zICIOb3JppDAmVFv6Juz8VEAZy/r+cW
0a/8qrRjwLDacFaCl6BxFqPH5QMPe5Y2sZZj17QXhQ/4J0Y4zfBxFOifzENvaPWyzWMUtQnG1zFF
DSrQLT5JcdtR9U7qcy07JFxruxw4+BTRMk5MdytQkQK+Mnlr5NobgDoFBRWnBkZqDY757sXZeHA1
FkTKz8mIk66V7Yax2AU1lVWABDMA10jHhDkDCFMClEyTb2TcryHfQEv3ku5cZsht/Hrmfw4gHIOw
2LNt0n+mCuk/nak009dsTBWH6zmM0oNvp9Wz6/rzNRmx8TfR6Y9xBCERKU3u45JIdRBHsT/FxX4Z
RlNbTC0i7UWybELPWU9NF92Ps+c/DUk6r9K6Dd8/3u8/f8jiyo+s7htQ/obyR/vpx3+t38ubl/xd
/pf6q//7rR//5l93Zc5/P3/lh7/gun/ed/HSvvzwwxI+Ygvg772Zzu84sbf/nWdW3/z//fAf7x9X
uZuq93/+gboKUqtcLYzL4o8/P1J5abJYf+lidf0/P1Tv+M8/rl5a7KF/+oP3F9n+8w/T+1+kp1yy
2Y5LuOiwQP8fts6jN26lTaN/ZfDt+YGpGBaz6ZzVypI3hGxZLOZUDMVfP4d3MMBgMBsD174OanWz
qt56nnPGv//8gvnvkF4fa7XPe8DhmPmv/yirVsn//JcI/m0GtmOG6EZC02Qk/q//6OAYL78k/s2f
wbdUMKiDM8sv/c/Xff/vJfi/vxX//7ydM8T/mbib1O9E6LNfsELP4Z+ybMj/144Ov6vSFqT9zeBy
oVj29bk1cjoy8MFhxiqQ8iKLzwYoJV3Upzl81A4sSLzMXClbreZKnCzNEVbhk6JeEGFCE2VGSL0L
jLU30EmsOvp/BEs4jBEMIJy3WMW9rdXjCO3zJa0RGt7JlC9FXXDhkltvhWc/uLFmGpR9zF1p8wRy
YmbExIcA2mpjKwVx8Kg3uzMTuHekSrRwY3nooB9iIl01WiD1K0tyPMTjckedm5T9TmY8W5NHvnhG
Cv5PPDgTFqbK8TJkHeS4kBgPrpTelNcSsmPAUmNNlbsLW+fD94xuJ/TCfjX7rWoXvz30uSr8XSaw
LYqvOXW+Y1itC2Qd6x7Xt8lOGcOr19ZHd9QEyKWDEQXTshlDfHedm+eB9Y3yv4X1OQHvIF8wL4sY
JqaKfFaXR1+xrM9e/VuWw6o3ottocx4wgJ7I+ai6fNPV774PhsHsVgYd8sznMOA6+7JFf2LpvYeP
zJmNa+VWW8ZFhAkKkGsWNTkKW9sS8axbxSQvo33ovRqNP20bHXjsx2iXdqRxBPq8aPjdxbs8Y5bt
cSeSkI+hR70PzeKN/t9beglS82/iVyhU1bmVLtehSzBTbJTUp550TGlNC0FlCyyd4A/Masf7PZjy
0Pj5IR3P/uBe3cQgBbcwtyb/PTfCo3BMpMK0kx1nrVz72BIpHVKcN3LGY028pVq637zrXFbmABo5
gX3HmyEE8j8FPVqCoFRrKAIXws1MpmbxlL2H5WtjQTzo+XvSe06uIw6Kc5wQarP5g3LPOCZZecRK
tZLltK/cj5g+PxmWWW8H7nZTmD1GUn7l/kwaT0xouMIXL2/tc+0Yu8KmFpIoQtFVa50H130dhuQE
Nzyrb0VGBqdTf8ww2Pik/XT7lZnmMZuG7/YVSfpZddNLzfixaoL0ROliY4BuWA2O2aF0SB+E2f8g
G966Gb3NZYW2vQqhbmcrOm1kQ2XwGCmBUyxG2SRjMmWlDImdmdmHnGDqtZb7q2NiszUGyJjxTM5x
wuTlslqsE5HUqBD8eqeq8tzVJLxHCJfleirLDb52s68hwgMqF8TZhi9H/CqjzRD9TroR7WaeHgfp
Qw0QVAu5dTmOIRKAoh/0Y9mE7dEsVc2usskJbEXkOaEBm5N9NTt62bknww0ik/bm58mr6RbuS0GC
8LmvbspHtxDK4VEZODnbdj3A+SW+XFtPkFkn/M0Nvz/7NVuXzqvOkgb01E+YgbOXvge5M8g/Q/Uk
zatKG0TJKPPC7JyRNqAzYwZUCNmVZtb0GncYKhkgaoAmWv00/tJOz1ceGwXZU7YfXkVY0nZhD2tB
djNqfCX2TfG99ywHrvAaKNBohVttnywM6bHeF775PAzTJme/KcRXZLa0RGxYP3/KsjqSvljVvb0y
bTj8bkTgElSrycMRecXsRfehu3o1Ofwq2QdgWDIPRF6LF694tpZUTdntB7/d5H667ezHqfzwRkAr
+S8ws7aixjA3m2h4UfOZEAT1n2oLDyuKzftcPjJix2xo5hKvX0CT99UAw2Tj2GxvjrB2Q1JAKyFt
y1aosIxzwhVh5TwA31obDnrc7lMSFJlp+PBtWicq2zT8+5LYUczTD7NFz5ULWzO4V8jHZ2stE+R6
c6FXMi46HgXlO6WTl8oz14IJ8UTytVXOBsbjroaWKDiUOtyfbFTovukUc2QZnCam8NTcE9ibUazf
CuswNFgcvJ/OhXAVsicnUNOkNQB7uU1hFHblR4V3W7c4s68BIcyUX5h2pZHuwKGR0c5vAaBRiP/7
UcdvdO/v2RQec3omzinJ/jTBVvlU4FGYwa6hyGGsIOiTuJaIWsL10KJowjuVoHYmw7ZNYI3HwHhV
BYgPaUgGbixeN8X7GCTPSpPcpO3N9P6z6L84t6xkYR898AyrAMK5OdQ0BC9x+NEQPxmSYVcU/ta0
fsXyp9H+etY/HSzkhgCoJhc5Jo+J5b8wWV6richkaD+2AzgBynGDTZKK5Uxgnud50o0FFj6igjxN
3OIH6QUrgNgbpW7WVttjmeuuEvpuYKbHpqse09HYTBJqGH5GQA9q8TTY4U8q8s9/fi6c12YT6V2f
NndvsHbujZxxskpN9u+mRl2H46haFW4AWtfBNJRVOUWDiVdKvg2zc2rD9qAp3tIyDQ7EjzlFZs8i
h1lU0Jwnwjt5vyLrM7IepoKLj/I3upbFAQqYpqUNDsK9/90lb6UK1vNIc93mSSogdYE3tZd4Xk7b
pFGKMDOp5Oeh7OFXiktrP3HPsinyNy/94BOEzYg7dTVfzXqXTEcrkseYU11vVXTSlxQEbeMQdodP
8it5A9p4qZJpOyY27IlyzyXNZRCffjGtC5OXNqGED1Q5wI8ENKUtH0h68KaXSIPIqYHjXAEAP2i/
OLWTcwLbDvKLhTQjHNntUWntCk89mNrd+JoQKVAa4zvk6Soblizxt+SRVyUQ7cF8Ta1iK6E/ClBT
rU1DATlSyGeai3muJsh+TKScYb+azYHlfd+n1V5PNeBkwNxVxpYN2G9VHwubu+5oQXu02W/4dUMz
fApFkX/2m3WFLSAGt1ORdmggQZIjXsczeT9Wz7QSK1WEP7GrD1H0nJZyUwlz4xX209UgvLCuXQ84
d/gl9fjilenvsecNLi3C/VhopGOH14IyPElzWlDlcx7wRgUPBoaghNVTFJRMjoqNJMgzNHAdyHqH
kS9EvmFbwVrPILiufQPIQxXHJ78ZQCF8k3T9zkM3RlIsXpvYvUdhs5l4BwSmPhQMBChcilM+TJee
kjh5huEpJh7PUEJq/IZxfKHLAvS5Dj6MRerGCOvQBsBGKV4ko8GbInnug3LJkuvvfOiA7vfLbo7A
XBi+2mlDpa05xKV+8mFxunn4PFkkgXA+tOG4y5L03PN0nIdbY56VY//gI/pW5bD1O6wQrT61o/Hd
Ummc62zNtJHnR8PjoGfoMQEkDD7ccWSLQzLypOabqL0tcqiSTDLiwvQPYgtC+fkO7BPc++bdy75p
9x+chquACKQclw46oBc78Af007bHR1DlpOi58ey7NRA2vjwwUcXDpH8bSQ2U8zFHcBaV9bl380tN
2Lc36ofQXWJkBUt5hBkCyLRlmmQrxWcU/lRhdanzlgZgsqXbKEx1hAyGpYf3hm/xSGzJx2ILss8j
PzV7PLLq+sBDmk8BgnX8sWFG9ovx40guoOALIFc9kUVqUhLC1bMdOofKmN589ocRzJykxGlJm6Qi
n0aNBRXRGqwNbIYh/IbmsU+x2BJZoqJhnmLzV5MyeQoZThgvNsWVqclpQOhdpfQBFD5/f7HWw8BK
nL94PDc07zlAb1XpPsvqOLs8Xa3I27D35kIWBMc8YbV9xrFMNWMGqq0DikAL5GQAsYHofcD70SbV
C3XGE79xl1feo8fHfxW5YHp9TcuOewhTcWlbf4zMFqP4Dx/Tk1EaQMuRV4zmwWAbLx3FJQv7h8g9
llYtjk1Rk/RBo5Xa2d8Ma2MaTE+FQ4oeaPwqKRi9wFRcCb2EXw1gy8awqNL87LFPyKcnHoO6auZx
mQrXPXm58TEQzwx8CQfEMu6Ndp5Tr95EkWA+ak28FfPXpSwUMbOa/6ilVzo/xExmaxzxTFJ2rkrw
WS+kAX+TRG9Oz1aUvXUlv71pXi2ZezY54USJozfXy2vHo3OtnUeBhyMesYgZ32X2qnxMWGgp5iYF
3SePZnB0efNmrF62cCU1ny+ueNhpcFWpwaXRCmuesokGirNd2K8RGeXM1VfhXogusGCcwyqAhndv
zAxiAtVkgU51rp5G6i+GH+HBYOuScXnCtMfsr7zbt1XJJwW+DMHwVZXaFI3HdbS0NzVnNoyxU/Ta
TMNuDtHmpP464IhrE4+Sc/ngd/06oRI2J+paXAP1wGLJwsI6FCUH04vPk/muvGXzexhn9ZVpbFIR
DnA9PcXCuoj6J06B0Uangd1GxaKGZGUzlD/518xnM+ELJLUyRfGBiB8ATsxiFaTBMrh1dcR0CDs0
R057OOSWOlgBH6eUYl2Mgdkz1iWblGI++aNzzu03GssHhoMWh6U8+l2E0Vplw8GqxKtp8lYdQXxU
P/jCdgmIE1nGCJmf4CN36EmDplrXzh/wZys7/CotbO4QKldJzr5/x7zIeQlMcU/pEfbp0Uwyzpv3
fnir2YPRsMrgcSSt2kbiY+DOFecB/1uGvoNXlbpx71JOBXxa4JcyyA+ol4Fts5kSieZR0RnPAn8h
mZBVXts7C3TNAIc87wA35e9zk7EoBxtGwat4+jSMnOPpg+b7k/rxbjb9vRuFO1XTB+hGTkvxrpXD
vsZu2AZXoG+/B+Liae4DUILYXx6Wfo2t4VXEa896EbqD2H9FH+RlQBesb0dgOKGz7nRct7VLE+3I
peNu9nHbh/G1tYmPKuAI1VMy9iSvt6LqT7OAhm5Ts2Igywdj7c1fPlt4KJDrbqLwzQbLL4uDTHAb
BPVaKU49XXfxoFMiNMz1JSifRGIcMqdckXbENnFvW3+DnvFmCTbVRn4LZfjZQ++coowlGcIc2w6N
3Ajg0M3WdBf5HvZVj8ax3zk5if+fFuq7Bq/jZO2+lqD/XGaoNkzifozo6FVqq6qUKkP7kFaSdnQT
bZzB+I305jE3IMZFPCVHQ2wi4SoGEQbwgyJ41nYKJ8bY4wp89wXPgoZXMMcBXsMQAiY9PrY+cRU7
De3NqIwH3Q87E39SAdeg9A14ICEgMlqUlPICA8ekMl+jXG+I1+0tTi9TX5wi56cdqxUb013n99C5
1R2iJ9egwW5Os73R6sNIsRqu5sPkXRT+y5nqXM3Dz+VaNk44340hS4txaLx+GRs8alafdiSPTIAy
xm7CvGyl/3SUgpm7ANDNO7Up0mplUFDvK7wWAlVAlgNwZ3NYkrLkFVqFE250m+RygKSax5Q4W2AH
5/kPCPbtLAro7PB9nK+J9waKlaguCVNXmziaNjUy7tZxbqZRvPNMwDR3tGXwt6q6/eg2G4Hpt0kh
vdYoHYd+XXfFWcaABxXmQFptyk4XgsAJcOkt0h/eAn4dZrEpyw9T5Zx5aCth5xncdBf7Yhs7+mUu
gqN0Wi5kqPiJlzzo936Ia238DN2/dLO0me4jjVRUiMcOKOVkpjvRE1a010NMJt6mmDg2d59pUFxm
G6sKMAr3X37obbn7o9Wp1XZ8yk3/gTYnhp5qgdaOXyOn15a6vOU3J0OJA9dukBnNYjeOYb6GzTzj
C91GxvjDPVi8yVUDyNH0hrWweqoBlnm+gkNJfwY0GPCxX7zmNfW/Td1A5GTb2dq8KoYXAS/j4Crt
uTjK0DpQktAQGbOLDJq/jvvXSQmCuGjJOGpPatpVjt4mccTpgXP/otwIM//u6XbdsEcv0vFXUhlv
IgXSQuk04+MNyo1Yv8OJf9+PxyrvThOI8gzfmzcea1AUDS2wCZMZRlqjNyG+MaP0hh8ZU21tqaHY
pwolZkyG2mQYOhb3pHGfG65NbDqJZQX6/zvNxL4VhwU4ZATRhsHMNhg+PRdmG2acMHzMu+TJ43Mw
uSzy9bSJY1yQoN5uBIL5d3DN5JkvESDNPGZLm4cBhL14E0Ync7CBi1Qnlc7fHNepWZYbcwxf2mjd
QC70aQj2F6N5J/i8iowfr+wuRfRhG3LHEfuflRII5LvRQXh1OXCa+UGUmJxcdhDit51gF84XlPjf
ZII83vnsEmmaL8q63v2ZhqtnUOa3RhTkjkWnpAfcsQxkOaL580fE6Xlgm2/ZxabsqiPHISS1T3aO
msfeLpV13g13VWfM1OT0FWbNKx3viQcXf1dg+K9t1r45affVZuPfhlslp+VkRmeTCbYDaFQUv+x5
Oxp7xoP04GJuAusdnE7w4wC4+HqxVSV0oLO5OI1Cn0tEpDYbD8aw61q07/hRrq6uz/x2muzZ28iR
EcaIPYUHD0t1qi6+ZkSNFr4Qe23ZbGiTTdNW9CiSRzd6LkRyFuyBKfHCe1qVbKcbHwhnkV/b8Q2/
mdt9U1G8De3LIksWnGkLxGUgbtfZRIZrvNocthwgKja0w1UGKm/t2cNaR0gvwloe7HigdWdlr53Z
cxgUd9lSBKDp48Jtgy37O9Qhvd9wEzbVyzDl3zUTH8OunksYz24Sb7sruqweP5nF9Aza8M6CY8Pu
y6bkiKVgGHxwf3Dx6pAwmT67ImCTB1oAhppls4H1CKJ79TpNH/GtAB4hpyI3dvNGswF8YvMyVSOf
jT+F+NVBfqjzT16Os+IGqgTp9ZoJPqkpUnP/q6hIhWUsW6m3siXtd9Pc2nK4wglbjeF05JQcjf0z
yPpNXrlgBoJ1njWIMm08F3N4CyIUbeGv1HssIEwG7Z+UoUc65zzCFRKY5q8ouMXMT5o76dEWKw8/
RtcGF0EPzOJbZFMwaXvAn+OrM+wNgjVmHm8Um5NMYFTytjllaY0KRqe/4uxt5swhxa+QMCJ5useI
elyX/i3hjaQ5FMlFQxlzIxJIyJfmNyTGo6f69giEbtqWlqD448HBLRYTFn4Hq2Rmnb3JfKJCZV/Z
o9PhJRuRxz7awIiPvVN7J5yBHHJt4vx5bizoEV4qq8utXZlhEdQQKwbLuaaBcWvi4EXO3EJwEOfT
V7gPbc5ezSiv1dD1DPMC/9IbcX1MvfDdSlV1S1KeDEn5gRLnTfXzyPOlvLv09jXkfO3rr5FGJ5fV
JxZN/dgR+kR9nrz7ygJ9DRg5p1NxLHLfYTWbYBWway6kotrHXxA0/2wnadLymGJBvRsVT+Re7hJ9
HGV3yluyr4ucJIFlxUDERPhXYotaTfGw595qHwfoCiug+iZABSZOBszeznc4gPrvTFu7dvZWhRqB
lUermJmen35om36OsrmTL3PGFe38XtNjnqQhz//8wDQ1AgxgXtIofEwcys6ufRFtmx1iZ9iEXrI3
2IzGMJitaL4isaZHIXeN8wddTcA1jSS0Uu97mYodXZKH0KtfPJ4q7YnQBJXjMvjtUdcta1gHnEPW
jo5/0oFPfkY0v/xoE+NPBjOxJtmUMcG1GYnCLKSjReOJzdP0SqrrPZA9zI6BLaC2qaHW0FJChk6q
O/SB2Jnbjq7IBEu46dmRsrA6Et7AqeWie4J8IT0eQRRLOnjWvPAXnTXbJPkouXFbmP0SuLVDuwvB
z7Zh+GzzbmnMfp8t8J6BLjrCwBzNpOCemr0rYPJE84FgxHNtyfkSEunFCsSsW3NYdjKKjBrCJpGI
eG+L4dFqUD1CZmbYzfplyCi6+FGFbU6FCNrN/NzTjlUGUPXIUkAbMtgnlvWCG2wjJg+wHJ1NQh7X
3A3aFxQAjJIypsIWal8FFVYY8XwcB4MZ9RQy4vIiPhn5COG1cJ7SuKt2dgHPUTMwnH3+AYk05S6+
TCKatiIjPSxalnrtPc0xBLLM/+NYXI7BBPBv2VE1kXsKohIHyA4fpr5A4iyaJnqo5uhz6lq4TFgW
nAb61ti6539+MCs+7kbDoc/M1ZOZmOEZEtWrm73GtZ8/m/4RdWC9EbF4dKSb7q1wE3jWFWflcJDB
8AMwPlgp0R8LK3c2pHCQIDTwR0aKasrg+9OETIw8kbNQhkN7mrsQqXvCVYXmYmNostM46GgLIX1r
mXN0yiogAb5fKKDMDsVmTPJDgEmhsWW8LyNWAZ/XAuoZL2HGu33y61chCfyEQ3PJnDi6EGrm0+u7
e2NqBHGe/q1Xvb01U7GtnQD7m29daE+mK97QfKxzTrXES0TABnz05mAbZ7j+Wj0zO0g0FywNAusZ
gtu5Kvpj7k+YJmFGVJO97asO+GiN7Tieqi+f2820KOvNMI9gcpzxQRQqOEW5kRxVhB0w5A3Z0+vY
VAPwHM3b/hzU7kdBJ/0SLkOonA2fwpK05Xg2M8TEQc1eiR4UXMV+vsN/ro6S4XkECHjrj+ZbXpGO
aQmBbyafq2kI99AbJQBeX/Kds8N9WHOr5485DdzlUwruyHP7U52CNMgdv2LiHIZ7tSgIZLhKy3k+
3505kreUfi5uX/uaxAhjpxDvcuN8D/YX34rwDdD0ciltr4O4LC9u/J3HRvhMWXhUKDP7ooXyln8M
jn31F0ZHhjBoMNx9KNPPZLB6Glxet7Fd/kFZOiheTv6hTeLck5bnrJu62SELuLkk25TsUeBx9CwY
YoSp/5YUgwEz/Dz43HN5jjUslp63vuL3RaYxrrtAJtsua88YKOaDG1kb4trfVVfgycF0xXN5ohYf
3eNQfhkWV5LhRIwmMBjMNbwLG6QfHKQl9XQuzjA73MNiHtdiIhwwVfJ1cAAUQu+7ctMS3VWIXAMp
VH5wejYAcubCLY6Lmc1keY9izKxh2HwlftD/6tpyVYuaW2o/rg/KNj4cXxlMpNlSenZ2mdL+vfSz
nd0Dosw6WPXN7D1nAWpqiV59LMFaxmT103LsIExx+d4WuMXp8hZb0ftLTpB0VKH1D5z0ncs7/5jX
pLY0TxbZOz8uV+TsRMd77AAkrzvQag39Tm4x+KYtPzjSN3nBG2a47n20Jveslllnn5R/cAr+wLmS
zjMFW7lKZHRq24Zt6ZGzgzw4cuLojhiQdZvphLIJTqiZp9dUbPA+PkLLYPmgbMCfrq6Dt+lxXQG/
cet1V5T3NAi6dZL61aXg9tWKINvmI8dYOpuFAYIhrZbqeNZ2W+X628grja050qLk68mmNDk7hXGq
piY6GF71t8OYzlCubOAQGMwfG+M0mzHvNRkZO9MjWSUz9ea0UcPMiCaImfM56wHMcNeaBXCiDBJa
G486woirbtYmynAXRGGeQFwikcdGpUduVkK+Mbx0XxnzayWGB6eKQtaTxqYhbZ6H9pwbWQnsJ4Nf
PmmYpao4DX1zAIj2iUUWTWQQg6bCsMIyouyi2MbaRRDpxF9FjTY3Cpp7JK1ia/aSC7W5RR0gKrZL
HKRthxl6ngWYiLijcgjpbKY5Ax0zemofdUCoizpYU1/ghV68Xm0HzCLL6aTTo/swVL0pMqM9tm3w
Do9/JNQYkChkJSuiPnqwSKnYjCE2GPqe47GjbVswmqvHY0xpevYdVI5hRiRj9LxdWDmUxwqQU3mb
clqcMkwiXKUffHvH65zcgkwdTambc5J0WB/aYPnsOtaL50TbNhpxEMQDuE7XfzaM8i9sQxJrvsB6
qDNekiq2eV38cFeQKH9Gk2A9CQ4w60ZxPTDaPXqsyt6HpQDW2oRHXkFjrwETgrQfbjLoXo2UPGjZ
FhorqXAOeWgXh4mnLXGdQgAu9AyczRL/UumHjyninQY4yYqRg/XSkoriHJg9NKg6tgal5I9SoCqP
pk877MShcEjqDHX1J4K48jmnxS+j+vaHSl713OiXvMkJFPZ8B8Eavqmh9V8czTM7GiTBmuU/a42U
ONe92hpu8pwUDk+YgsBul3T1YbCEwUiM67m6kx98mtp9q+sAg7dXviRNtGdTzBWa1dUnL8v40hHS
riyzae71VIM0FWTaY8dqUB8rjD+ss5XtJldJLPMqCrxGkSHxFeiyYfbCQCM0pAVQgB/wTVonHHbQ
oeVNCNTsJjnPcmUNjAUjiR+4MH8XdiUdYHvcuUCMM3TQ39x5gonoRhDUKki4KWxY5s6nGFU7OpU5
2SaNJc6pjAfAq5uM/YdfXucgbq7W8gMsQeDkqZkcopTVFmi5cfO6BPGchOnhhiAPXOI1wvtyIDq8
RC6ZXirv/japif4WqPUwBoAotbzKOpFISFculJv9KNoZLkFzJ6Hp3wTXJgCnotwmX9oyFiBMSOYW
DcGjJe19o8pvI2xamGKgOmKOmr6dwT8zAA3hgiEyg1u9R/HucrrbO032OTNei7Rd3AurI66FTOw+
19NPAe96E+c263RSlm9zXFU47EfwIlwTHGMZ9NvCJo48M+nzY3dr11MLet/9JMbMwY1A6lGxjLyB
vpVrL1XW0ZPcWONteWqNND2HiukQcLWnIBvKJy5l1/kYpuvWJUOaisl/IczP9LQXC8mlZPgIbuqI
UWNTtzYQh1SSxXXSfpcnrXPwmMLuqrpGR+l51qlx8p/ZTeU5Ra1iuuVDhyoZzNO8CNj0jrpnc2K7
9liMI4S1jtWnNmuu2qpB3oLlB29wfs2TrbeSa6muNaKHuW6MB2v5IZsqAYDJfU05GqzhKk73TprT
3U49Zk/cJJH1He///Hzgaw6vg5h3pUbeUHeZT3DWZ+ZlZi72pCwMOOKL4kpq7cz3Ynr0vGF6FEE8
nm3DfcMCH24dk0Ukq0OFQWvqrzUt3GlVFMk+9SABhgY4P89nGlJX4cXM+oVMiCvFDkSHKg51z2pg
o71rZ+HcQg8cGzsEe+eVJvf2SttvrROFzMeKQ1mn/t3Rxl+fC1NWrZyC0xR6xPTQCzpD9Uszgm76
lrNhqi9yCtUFJy7nAaaeXLIV1cHMZuRzZtffLHTC2yGP37lh6HajrY1PxWk2naFLumxlx5G+JZMX
bu7JBzRR3ANogEcydWn80reCEJEWXO/N+ZWmGv3tMWaopkW6MbBMZkFnH62abbbX1xHhO+dDIY17
qALmXHGREbCOSyxCgjuNGpSs3BCA9FGKNfMNiA6WWdeHmpGOD12d2KTKVfLg9NEmq/1uI+di/pJz
teXBHb3PsUkeJyNzyOf3NyFctmlj9ZBF3vgGyfTgsQIdqPmjdyyEf9eh8u+QjAKcD/B2G3on3B+Y
xUvsTOIZgmCVWR0SGHc+w6cJXsrUPWT2htSbeRUdJDyPgNga+AFn3z5nM1G5IHXMCYCoETQBWbQh
2xHWt5kJq+auhxGKVQQ0t5aYCHmOVSdnXCBfy6Es5Lp7Ikg5F4m+I/xi75JX436ij3UtgHF0XRej
2G2tfeu0v2TkOFeDG7otfTYG3GFavEYJlV225C9xYtRnRW5tV0egiayyRUhAhmwV9YytdRQ9JNiD
45yZydSUCYyXtDiMJYxeO6IPiFhQ9AH3vG7mfiSJvU9LZvBaIIB0a0AHpo1BodHDt9/k/kccjld8
4w8B/euVxBdEMiDJDmpaDKgZjKC8STk4YhCf9TUgGJ9N5rCTmB/bHEWRUOmumXOPPCK6TJb0VTWJ
+xjO7wVd7pUX+/V2HFB3IK5rN+3EvY0iQbFSrIs7OeoPimXJK78RsLb5UCeJ++Ba/rsdVcDizc+k
12+8QMk6jSOTcbxz0QHBkLjiaqzKx1tp1uErlYSNDEf3lx6sZclh0ZxKpuUA6cNHmsnb2TH8TV8t
iroOQ7dt1ai65wv7EbkbgoSr7WH4tKt+PrUR7o42Fy8Uyrq1UYwWV2UezrmEncFcrzLAbvvciLl4
tZDVZmykGpMsWTd6nIsYXhQ8DcyewpEaOX7UpTuvVWuSa8OGdhYiz7HSkvzKpOSs0LvjrnOq4uIO
odrX7GddrtCi2OB+RcgNZ/cWwI9TbKasHve0rI+6GG9dMIz8dJAds+g9DJV4lPEXUdq3ztfRoe6D
izar4TnswbdLVk6YbKRbTEi/47lNU+g7GRkd3IjyPtnPVVwVB0QYu8RXPkJWbsr0XKljHRQkdPvE
gbyJ2IIhorO4RBi9tC2j8phW9zZTl6DgWRFE7z7H07WJMHOnbSrcHffx29xkwl0MkOIoVgpGh+XI
Dq111nbEzFc0zdnBCLepgZOZJaJYImZXQsNPsumAfM0c1vsyH7ep9MstbcglCuK0PFi4MgjkS9tG
FdJApCtNWoitbY4kymRvknkhw1n7dBRFzttZWwkU1jh96IObwjW8dxkNr6aexjC12XBVhXN5TLiv
FDnjGkHJs56DYDvN/pl7ih3ebeeSWF+6cspbVhtfaFq6ndI+wEE69jQQdbDLZfJ7wk97KpSGMj7t
a3pHN1Ve/DEcON8trnL6RPvKLItjGA8nZ3gcJgBe9GA8nM/Haqq/Zo8UaDD9qpbYTNZYf6F5CXJH
zDDTlAykSpTN//hgZnl9NiJuEQInL9Y2d2IX6EPLhE+lWyOf2lM4tRdzgD5bmX+VadTbSHORrxhY
Tjq85dRLyYGyMBKPE9jFuWKSzD48Bjkr5eKmKmTwCgEPcrNH3GpgJJIpRf9HTc42SCxeNEsbz4ye
EJZqgPulm5MRqJbMATwO5meKHDDT3BGdFe89tt9MRlw/4WZttuDFlj2VHWTTLC7zresQd1AVgnYb
WruZYzQuPsfb/RdzZ7YcN46t6yfiDhIcQN4qM5XUYFuyJU83DLvK5jzPfPrzZZ3e1RJKTEbl1Y7o
6IhWdRGJYS0AC/9QO+1zM82/UXKZcPaypnvt9F+e0K6rygl8fPe4inC8v66SGRMa1AZR1ERkPUNN
KnfMp8Es7zkuN0dr5j4z5hXbZ1+L94shFtzcvloe4rcWzmqTnn7kzQBdmmGePzRjR50gOfF/Wq87
JAj8Yq7sYyoh3oVGdReEQQtFF7JRnbTNvrLm31amycfFrt1HDfu8a2OcwOto0/seKxgceqC78cZl
HXAxdo8UMm7ydDRuZIUjKcXNW/Mp1Bf93s76Q2n138RA4alwjauk+kUiR5jCbUHy2NOPxOVpHQ+k
P23UnPAeueJtE602dOS6r9GI2KNI3XwftxxImtg4ZDMGYM6AaFWvI4OFzh+wRK7Hkw6sAqEWKuJs
4XXVviedXwH9nW5m3tBTh/PJEvzhZmV5UyHh6RgGQhW5oe90UbeU9blvV0H02bS+6DagCTHwktY7
16KDbmBRwosd4OM9EucOCIgFMyZyBoAojTJHYyMOVowaEm0m/jrUIKlvNKjp54uNGhp4wzghBWp1
fjdaMMBqy0DatEgC6ptccIysprB70uSuRWkBFUjek7vGfZzz3B1o6LPVxq2RO59EMbnHruqY28y9
9sYIboZZ5fd13n7i+TM4zFai4XLK9c+My/vODZ4qB0VV+CDOtQsGy+EcqUWRvjMQR3vo/uita+rp
Aj7e/EjRdudKOR01bZluage3L0pKx1GA0DSxAbQAfzMap02ag3uxgKQsA5QXu8ye7rHvfh4666NI
4g6r++HOnMJ35P7vol1+xvoS35xMhacsuW9P7AQDs7nr9PTGnZYaOoccFp3gGqJffG0Vf5JmNay/
YFtkg1P5XOrvS4oKtwMHFmDPPLohekg5aQ9nAKtRMQBIBBENFie5A6yd+zjbHdoG8zZiYNjPsYNj
WPFnA7xv8Zq9mQNlsWK2d2NAELXrj33lDDd2Fn7MxobNy8ip/7ew0D1OihjVYM80l7zgx+UxXO6n
JZp+y+Fb0RvcjJO8e+eFv8LyZIDZzJz0Ih0jIQQcxwwSAupe6c7j/Hm6ZCJbO4Lrh5CJ/IRd71v3
McozXMWK6Lnp8b5Fe3Xanf41UiT+hO29N6S8j5nBr1jk9t4Zr9ndDZA5yXU1YritL8gmdkH75xhG
IDYEHmnSQm4TeK+Gd+9NnPRHt4tBKhlLszdiLdkXXWkcRslbI9RlA3nEZebQV+MuGou7xAb/cBIr
hMuws5KnGtnOnSdDD00QntNah8mfZrmAVEnk9dgOT0bNDwzlHGHmXX1vOhgPIFFsDMKnj7gnUh6q
mhROS1/u0Sz9NcB0yCiI3Fq6cYBYCxjBq5p3bfNpdFnwFLWj67y3P+iOkx1GHWyQw31wFzngL9zu
OQhApXL4Gq70AQfguqDONLJtuH8O6AiSjiK8u4Y/qlRrEY4FeMFLB3fv2DPu9SUcryYjPoFKv+Bq
iO4lSQC7VZ0bwOk+S7E4SqDgR+W1fluOYGriZX6Ky8WjlkpJGfDFiFbISdodXHxbdbuaVAx1kmJf
Xs8H01i+BIPDHFMl4P72TYvM6ggrr4Ujfa9pBsDnzEUBTR9uRDz87AynOr3y6P78UZQCEU+nHNF3
o9zrZrwu2lzAQ96e5DiUt/048FjalhwJI/27LvIOf3UTt47gse5qnCCR36MQwXR7Q4DoadLn7wO3
ux+jtEWdsf6hixZaUYVzrOgXIn8unyyNXEHZgAEaWtTjTpp19h/gED7HXtZ8Q6PvnZVLG2Mf7QYd
OS8p24epDSSmBfbPkUR1H8IaQNDgUWqh5WdhfivSAPG6eEw/RfX40MMC2Ms+co4Twn8+VbEQlk7x
M0vFUz/F82NncwYqnl2ECJ6cgFcHj7dbJN/tjzJuyvui7/eUU8qfKNXuZPIwJcbi2yGz355e0N0O
4/eAq+BusbBT45AZMSWU7bwcMoTpaDqVI8fwRZN9ToPKvTMczT6iERPtRLOAvDQYkn9PmYQKyX9U
NuQr+uS7GFXktvzdnf1/rXEv/w8SKwWE1b/1Af/Bq3w3/yjyH81LYuXpX/j/vEr0Zf7HkM5JHMgw
HaTG/iZWeoJ/gDQHlHdUaGzrpCHyH2IlZEzbku5Jn811TOl4cHP/Q6z0/sfRubyg9KOjWgBr1vk3
xMrX7H5NIDMF3R6RsNdsymUppsas+8pvHK7QS5nmXyuzsOLdi3H4D4/zpU7iawrxfz+vkDULFHJr
DpVw7kGS3mujN6KfN2ceXsCFZ3QbROXX7OH/tnJq/QUlNBKlHKpWVr4t6poGWpcDVV7aQNZbIahh
1PZiP3SxhmLX+X6tDdvp7y9aFBO8e6StSz/SvMDajdxJ76KsL5YtPYTXyhT/7ZLCucaKGnZiNpf+
lDYe5iy94bS+bS3VN23QuuDWCO3xl2mI8Enj7eQrQirU890KR/Eb3RLN58u6KV53U8sszbIsnjGG
qkeu2k5wHTwg65P3GzO3tj5O3X8xjtHQ2fh1yNI3gTJ8KkbXAOVbAywGGFdOFzaikMon3j6dyIkq
v44Lm3fqKHM/pLw7ih1awlvCVysrQigKOF3Xu5MNUMEPIHJ+cOtqfLCXQmxIsq2MkzipZrwYpzKu
uqFrtNJ3mxgo0pwvOXUhjD8hA3IfOl403afc9bIV/N8jnvaD0s+0DkR5zQuSnhXxx8u+ruSCBJE+
I5ZJ5ZcknMea+vC4j2TjNIfz3zfWBun09xeDZIBgsTBfrnwnnafxA1zZWb9ptDAwDxhY1tHNjGfC
HZeOouHpBFPTHcjByLllp4xxqc5bFIkCLBjBwix5NV11WudCDtRTJ9z4iafF8F+9mb+jWihpY47L
seTmUaFC72Ln0Jd6GwFP5MXtOkw1j7JxxPvYIYXhYt47skunA0ouYnk8P0KnkX6reSWpwFjgdJWG
te+UjXuLNLn1uLiAhysEQe60ovd+nm9nLRbE64nos6VKcWCHd1SGxcdcw6wRmlXJI+Vl31eyRoh9
VGqUHtQxO6uAAUDUfZYUPTay3to6UvJFNzr9ZFIA98em13bpYCeftKhJ/hjnOr8+34OVJgwlW/RG
2IBATmsf3GoLm5sL87XeLNQ5KJfJy8L5L3nHF/GQLY30isit/CQWMUV820T/OM1LaKGX9ULJF2y2
AEcCtgeLu217WMa8rvZ93jaYnsR68uWyVpS8IXTdmjNpV35U260Lsr833LuWpZy9n9o+iDd2idcC
RH/H5l9Z5cVo9d7cyQBxSljX4zQB67bS7pM0pkm+K2ZejnaBmIrmGjyg0B+HjCrrhWtBSQpDpNeG
WQWkrSEunmRsgKqV3YTgC+JlUbLRvdNovRH7qjCmSU2A8t9Y+iHV3JAHBTT7NeDGMgcekBkxJjyG
083fz8/ZSgb4S6zyxWAOrlaJYAJihi8ZMK+gaq3gsPRR8XzZ95UMMFUSEcxScGwFzICdRdWWf1qZ
Hrobo7X2+5UUoCVTpRV1jHKd5+E4dpLWGJ0su2wbUNXy4LCKvNGT0h8NhoQbd2hA4BWoQMjnbLEW
x09BT/BgyXHOvQO872J/E1BS2dgHVrKPrpwmCpDY6JcyO5iKeF+D3BR/jvoyATnvXG2jjZUR1JXc
4GiadGogDL7dlDg8JMto3Y6BlL/PL4CVnVRXkkKRDakuzbzGhReDuZ3Vt5Z3CLEkAVVbxhhmmW0M
nDgIXMoRPcqj32TgmH+cb3wlllTFOkAV6VxbHDT04MQGsJw2iqBnGfP0iMbYqH2SUVeWH883tjaQ
p7+/CKVKE2Egi4ylaOXLz4Qb1bPeTEuwkcNP8/FGXtDN1593aoFlzdTVWK7M2n6AEZjDey+x2dkX
dfmcgbc834+1RSdeN5RDAejn06bt2kOK1eQ09HLnlAB6rmJgoP9O9fLvNK4rmWG289qxmoHh0kFq
9rJ+7nAZwpkl21/WDyU1mFmQoGHP5Hdex/u0oxsTknzekEfHZezSn+dbeXtaXE85IADBsMu45F4+
AqMtntHSHiJe3zBe2AGxDeT1MgYmZbXC0rWNjr290FxPyQq5G4vSNDif64lRfDSTzOj3+mDCqDjf
pbcXgKuKV3pVl8gWKUW/mk9aikNqyPHgVkKHbtlOlv1wvpm1biiZIczMCiE2o/KBYbg7r0X4zuzh
opz/+lonTn9/EY1l3uQVlPYKM9rCxKO+KffVUnRPeMvHF931XO/UsRdNBE4Xp7rLdRV8Oq+UCUpz
djd+0gBHXZ/vxNoQKTEfGZZba6Kr/GpC+aORlg6JMjQ2vr42REqgD0R0PoQNE9Ca5p0gm2QZFUuz
zLZOz2u/X4nxSBO1l2usVOx66h+5rg1gGRE7+nzZ8CgRDqG45dY7cW7O5/JDaWvzofbE5klsJbRd
JbSdRTMq+H/8+nn8vQQJXIai3WfxRN28C94VWvTvhJH/NxdiEfJ6Jc1FmnmyLJjnInlYRPzVRRtF
uM1Di6FyNeS3VSR+s4mmOwmt6Oqi0XNP3X6xfIGQB9RbPCpXWEV7ifZzCdKP5z+9srKoeL76dGe1
yEagFOTz3N2DYSgRyqh4VWu0WNuI79On/rkdolv3uol+GjK8hfrSb/FoRcwRO1SzdW6E8PYVDMdv
5zuysoBdJcS7UuN9SGeM3EjHk3mCWBuXSJSe//paH5Twlt4AzK/iqF/W8V0Cank/w8PdM9k803lL
cHO+mbXZUOK8cMIBR2VmIwQAizSpNVYfam4YLSomOsTc862sDZUS69pgZ60x2xBPcW4WI4/gDqf/
C2dbifTarKCvQfbz3fBDZQAcBfJnGNVVItqNuVj5+VIJ9ggV+8FD+MrP3QYRrnwJpuGuyJ1m9M+P
jyKj/HeQSyXIefNKqhEeJ3Si5aTuIfrbptJ5L6wLHu0ykX00hYw+uG0GgqGCYtCYiOnAmJ6+nP8F
a11UAt6eZttoipKQwSaVpA8ptp8Rmzn/9ZVsKZWYN+TUD0DF0AwD9v8hTPquvUI6FgXFHnk41DO6
0vpWLRMY4vMNrnVHyQBz1HuLGek0mBo1hFlgloimd0Tr9fkGVuJGnhp+kSBtZAYW45RiPKeDPhTY
wCfjDrmNxB2P55tY64OSAaKijTHU4nkC0LC1n5vcu8IKNNwI/LUpUQK/s6uUp0sqJR5yf5/yWV4H
GAVnRt0fi7n4mTawKs73YyWTSSX4q2qS+qi1zAWSTUd7hJgTS3O870IrfJ44UBzOt3OKlTeyvlTy
QGnpkZeN6CybOLz5XQMzm7vK18I6CdB5j+D7Ox/hWfvL+eZWVoDqGZADWY2GoGIfi8ER7+bJwKkZ
xMuIrCUgh8sWwUnI9eU6WyBXDCd6oT9p4Jn0KrRuXB4bN/LOyhJzTovjxSrusO3TczT1fWJfguhC
wcPrgvSyGHGUqNebYDC9gsR8Qvbu+xPanxtRhK4Rzo+XTYIS5wJD2940SCwYERj3Du8DD2Xl6aCy
itLYn29jbZBOf38xSEJ2iWHOXua3rQmaiGvuYZJFu9ED5KveXreOEueVK5zWRAvWF5lXPA52SEtJ
n/o5hi73Anz7sbfR1PMWIJV1kaE2WiAJpE8y/jFpUJ6pbOEpu6+RGIuu0sYEcuPmpvWxxVMVIDs+
pGimdMH4NCwNLAs3hWFpJylEmqp/RsbWgYI3THdxZkHClq2And82z0MzhvbVbJkCfZOOczniV4kO
ViMIeJHNtOFdLCIbScxqkfY+D4cZNzcORLdFD1oGoFRc3YLFX25F4JYfDKuFrzPH/delkFmIe2uX
f63zyfwQjcGCCI2j/c7GOkDKqcqdR8jUNmo6FRooMNKXzwMUtM894ApxsEPhfEjHJXsOZ/t7k0z6
zzKN51vaTr7nc+R+ER3Ea721Qz8qqUvYxVTt6CCHQNsLjgB3dT9KG6Ry0lm/Qx8yheqfuTZX8rm4
NpdFfJSR5f7ZgHh5dhLh1VexNo3UqLwefBtCPaDzc6w0AVNK+QScH26/ky5ARMGwgNdsZef8DqpG
3oo8gcCaaS6ifWYSOA+jVQJUtcvoMQyiEzY4Nl2Eh816voHIeVK+w6jsV9nF0VY9YCVL/cPBp7Us
d7Gq3O94d95rJzO+vvLCg6m13cb5a+3wYitZpPBSbRlbdDrC2NQgaHVuGsN+kxnqn+Fk8DjWWa55
g+JtExwTN2hCFGy0cfKjGdNuqnyBu5gbP+Z0JHtjE3CUba1qEYeHmFf4Vbh0T10h4vcUMH8EY7Nc
JdjkhTCcob6Bwq+990FTgQo+nyVWBvofVjmUDoo4DkuYObl+lDzQXZexDhkyydqNbL3WhLLB2QWM
TyTwSn9pO7jgMhTz3uSl85vbRoD+L+qHrZx120Z3Uf5HqSpG5eMgkFj+M/Ty4m7xNPgM59tYyai2
sjFkRmprg7Ayf3F6Xew6U6LfJnu3+nbZ95VdoSuXeLBCeF+W7qZH3XJRuYwAv57/+soSs5X9YA6G
EZU9kfpeYH8JRFTuuhE9yM4NAYJnJXXsTO+v29P/zBKka8+3ujZmyi4RWFrcjW2a+ZU+hNfJMDdo
iHrOxi50CtU3wsYWr/e4flw0pzZ60Cm5XCZofkmHhkhtPEa1aR0bZ0QEqO4RON0Yw5WlbCtnQi2o
UR8XGApZE95Ju6yqBySC4xRPlB6J58+XjZkSMIYNts+iCu6nZW7fBeiEPRieW/08//XTan1jzCwl
UiIg/LbrRZ1f2aFjIoXSnBQ+UlNcpX0ii11ZJU2/Mft/WR291ZhyDixsx4Z/nWnI1p20yEzoBOhg
XC1Z9APVjOcWmakpRne157Q7Wt3j+S6uLDrVxXAx+qSNyingSpAhTx5q2rGO3WajUyuLwFLSQGq3
XhwUuEbr+tTmACFdJOIxUvYs2MlBUG40szp2ajqoEMTw4qrxLc/p78YBaY0fY2qic+/qUga346kC
fI2uT1pQwYPDcDPVS5Q89NHULBs/4jRPb8yfqSz4yilgJXVQtotGa7/Hy5KhelRHcJcXqty52dWH
1HG664S67paf4drsKYlK49yqxzxr+WFdW2CfATVn3lZsra1+83XGCMrY5DpXI6o/OXKXlgGsL9eM
Dz0P7rHmfTm/ANeWiJKX7DbucYM0Qz9diLedSRr/ltX5iDdMkFu3lzWizI3b9diV1rN3tOKSNurM
ROlpQsM/t8r9+SbWpkLNRGM+53WHycwUFMNn7Au1d8HkyY39bmUuTCUTTXkgANKnwTGQBhKYJaAj
zv3Y8e7HsqyHa5MC65bJ08qMqC6LXu0MKe6N7hHWo7PHwd6+goFhgow3h+vzg7WyGalwVsMEytBV
Y+hPemDHv+TA4/ktyCNcAjS9wOYeHx00NaaRs8llLSqZqM1x267Boh+RATd2RWtjv1O1A6gBxFDY
k3SEG1LeBx3EBs63uLIg/vLqfnGpHCY3wnUjgfeQAujZde4AHzw39dbY2GHXGjj9/UUDUTMF+pSS
sJtCd03uKl2a7vOphv9zvgdrC0FJAIlYRINnL0YeAQ4kKYo0fhj1052boOh8vom1PijRX9uiTKY5
Z5Dqsti1w2wgSSy2ABxrX1di0rZiTII9rfDdKfsyDAkbnIM4wkU/XUWSLgO8AmHNmLbqc//BnkfE
33Jvy2J85aerSNKU1x4nDSgZaDJp7gZP93CpNIyNtbmCwcTA7fXa8UJ8gfUgF8c+dPKvndSsnYDr
g24laOyo5iw442B8j7NPhGCsIe7KJfNuZYJtZufGjR9PqXttecOXJpw3lsIpEt/YP4USoWZt62ZY
uHCsl9EjONGo+9mJOHxMjdT5NYQxHPjzM7eyrsXp7y8Cx81mpJIaijCVVSMhHQbuO4mC440exMFl
j8MqgrRAdUkDRkOJB/rjFY//3X026uIpDJf292W9UKKTogxgAzIntGIKMZ10CqDAGeyd3us3pmRt
ESrRGYhRdyE8JCfa+9BfF9mEy3Uoi1BsZJi1OVf25bzp7bqaaEBvZf/ZHhzT1zgu7eBo2R8gRm6B
WtY6oiSCJF4ESSaYjl2KL9uVXYqx3uO4tMiNkVpZUipQtBRQf52oTfxhcZw/00i37vtMGlRyc2hE
F024ihOlvlXBQkMSPJgTtCB1JO/22jgjXVaWjvPjskaUxCCbUFLSC5gRo0QO30OcL94LOWPlYoau
Kffnm1mZEOO0IF6EoFUDMRH6lKDPVVkHa0SSftQxmjr/9bXZUAI8dawsLKGy+babuPfdsJRoOaTG
Y5bUztfzTax14PT3Fx0QgzelY0ETUyN+YBwQX4W19a+cav9+KlQxoFk4do6QeeIXbVs9uJMLvdAq
28tSk4r5HCeQi22DWm0Y1QgERKXVyCtkfZDd8xIDG4DLBkgJ7SS0lrpCdMB3dBRGYNS6YbgrNNPd
erJdyR1/3QVfzAAFWxklthv5QWj98FoIdFiMIe0wvR+HSWxsFSuVIBUCWsnIdWdIKfTChNE+/hoL
3J6MoN/XrvGl1YREFeWTpS1P50dtZeWqkM8qHbi8Rmbs9xCNsffpDfNOt8Luuz5DuDzfxsrSVSGf
UrdF1mi80kzI4u2WYJFHA6+Sm8u+rkT2hJzCZCBt4wsUtH2j4GbHw7O5MT5r86FEdqhJA5kHPPlw
J/KyQzk5nXUbR70FfRWI8fscxu1jPUXe9xkmfY3RkUux/rLqrK7EfJdqYzU43FoGQ0w3ohm0x24Y
4rsiTOTz+dFbKSKoME/DbAY7BVoEdKY7NK78VUwQqcO5++FZM6KtCdVsa56Ky4JUF6+zmOMUgFoo
yvi8hIwHzRj7L96cbmL111aakgPKTDN1mbECkL337uzQ5IUGz5kN3NTKJfKv17YXCWAKajusscfy
89R4aKb8wUar7CpEOSla5JeitTbaeTsmpYrxrJAms7qIOkiJkOG+7RokvwLqINOIpvT5aV9r4rQc
XnQl73GMcXWd6z2GbuWV4+XB+6jWLEgzZd+aF7ai7O0Nlp0D8mqUWjBM8OVctukh8TCK2PVz1m4c
IN6ec+T6X3cFg5JqMJ1ZO9om1idLW9+b43wZahgD+Ncflzxnx7LotSOvUFgh1PGHLLcSBOCCjfhb
+/VKiEPRH5wEhcoj2sXRHruA5qadpvp4fprXvq4c2ZusGgcj0bxjFNfxvTkt+k2tFVvA3bWvK8Gc
T2G2QN7ycAPLnWvUGh0AH02+v+y3K7GM9IfNS1GBiUxXorGbYaLmIDtz2ceV87lIBghWWqsdCyeL
jhXqfFdSH+KNm/pKdKlITrNujKIPFu/YtCYKcblE73Sv5RF32y6S+dbD5Mr4qzBOHgeXERYNtQzH
FP4wjOEBGc/+okOhVPGa2DvVJpIH3lEmSYIghhcex1wUFxVIYbK/DizDnTq8dAISUFNzKLCHBJdX
6daDQKuFbWFjntdmQonfcEHFJurIc84sf4cDWvWiMpD/07Ze7tbm4PT3F4mUmW15l41Dv0lShDe7
ER504F5GpJOuEr9xkQy1VvFY0jjG+DW1eryvbQ/XtcjsHi6KBFcJYrl0boZwfnDE6Yb69FB9aefO
uHD4lRguKxtq3MLHayN8NtzqzsqDzyj0/Dz/29dmV4nioMdgOPSy0EfGML1pwTTecQZb/GmYt7DS
K02oOE1vLrtFFiI4mv3yGM3FLc4t6CljV3O+CyvrR0Vpdkh/OGYco3qNi/l9WeV4bZkNln4Xfl/Z
gmszHKClsDsijGl/xpvQ/tjV2Epd9uuVKC4sC1uLyGF/aZbwXuZz7Uc9kOLzXz995Z8FOimV4M3d
eZynib1RKxC1BSDEo1Alp11S3RahUW5korUZUCJYFMIajbhijSJjAPK9SjBNxOpMv3AGlBgWaAuC
HmnY4YsUEag4fTfiPXp92RCJ1+knnhhtEbAFGLF5EuBqwVcFzuNARtohrbFRe1gLAiWMReUmWgI/
gUWkd9/Kysjad+h/C/fe5uqzxThbmwglmpOsMoexj4NjRrbYjXaPwUMop41pfvvwjmLK65FyvGG2
4PwwUnZn3dhFYz7WsVbs8Ko+FLmbPteGG2wc4N++VEkVYWnnlkA/D2RSlMQxQogp0n3gmG4kVfCD
YxQjckIYOCUZJkQXrQMVdTkXpEKrwwLdsp2PtslbU5eF1zryprFnbaFuVyZIBV8ypnrq5bwJChdt
wbg34n1m91vl+LWvK9FuxhzFEgsjtqGb8YlsPbk3s87cOJKtff309xf7dDkGNTLLHV9vKnkMHIhf
Q2Zm788P/9rXlRgH4NJUbs3Tm1mEiE1TUS5GHJACmWwUOVYAB8gFvf79+E9bkQxYUmYwfOtL70vn
LfXB05a7bJx9K0e/uxrF0zwnt3ow/T7frbWYUeK+HmtUNNHLP8LbKhsgqtB2brswRUY/ySN8Lmdb
ovseI7AtNjq6kmocJQl0nmZ3BQa2WKEN3YPnDaOv41jw0cibLX7KyraiwtHMLjYXSpDeETMYhELt
TuQ4uAat803QnfcYLDQb47fy6iVVqGTtBuTnhdMD3sZO9LGeMUQ6gPHP54dKr/OHQLMq46ZMi2pB
BEni790Kp56u3Bji/xH/iMw7zOgaY/7bx1a3xzA61vfgTDZRUysrV4XjBJhZjwjte8ci7BAINSZE
mJtli1C4MpsqHGeau8bmUZGLkIk/Wxfd6TGmeEN42RVFRYk2KCm6c2ixPgH+o72HaSditV35+fzy
f7v2h/fj65jzjDI0DLx50LDTD9Zi/WykxgNF8pQseYBScPDYFXP1XouHiyrl0lZSIDLO3FYsRP1b
s/iEyOJ7x6vfjzXOcec7tDLZKszQ5B09r/LOO4YePCNhLxlSl1678fWVybaVJFgDLm8xagSQgm9m
PLiP2PU+crPeKvCvfV9JgSh22eMsB+8Y1NlHDBVutKG4toN6I1jXPq8kuzHugLi7Kee0AA8gF0dK
RI4QzZ3q6jKEhrSV5OaMQzx1JT1wjfaPWLCQnGbjeLPy61XkYDeYtt73ZBotcM2DrMvAH1ANPMSz
F26sztOyf+M4bik1w3LgFh+g6Hxsxkg+2SMWDabUvAfZTHjNYmh9fpGubDrWqYcvdmoMVLK2qEAD
hXpoHHBlReuoHsqdKeLugLoqLrQhjr3nG1uJCOv09xeNuVEU1FZTUTxE/P2bMGX+s44DuXHoWJsU
JSKSoOWdTsAQsKFS7/USFXBqieVxcbKtg99aB5SgQJq0AMONs3FlYd9mBY74oFMVOp4fnrW5UGIC
fdJixGyNKV9qxDqqvvD8KcSAJ0Hteo9IM87a9Yyp4Pnm1jqjxEeuiT7NB0IwdJz52EwVGTCzysP5
r//1bv3GAlYxbfHAI/AYZuRzvWx/2Tju2jeWHk+/lpQ3g+sknB+EXh0cpMUfPKzRwhvMgmYc97xZ
REdIbX/I3kub+6QqbWzDDNzOcjy0uj22PPZT3LautfFTVxaOiohLssnuqyl3jzyTxl/GOvE+AWXF
7sFpp8I/PxxrbZzm/MXSnyatR8hVBsc8tvprz+oRUbWK4VBrm5iitSaUDTQz6zAZl4FQHuMYm43w
fTPK3yJMNo7dKxlJRbylrlUt9mxw62nCw5BF4xUFlAWXtOER57ELC9GmkiNSpIMDF5NJHDg1iTL5
VB702K430t3KmjeVHDF0MjGM3A6OlDo4S+Sh/inQZf3x/CSvBLCppgcUO2RQ9d4xxQfa1hqIR6Ej
rya5zCjfnlw7w8/nW1rrh5IqpBuacT6RtiUSpz/0OOyuRRUFny77upIZepy+NcRQ6UfofrbtavrQ
40v6dP7jK8tIBdZVg5XqucG27ETiDm/0e9MUdz28szGwtqCNK8OjwutaRys1F9+5owbP41oif/Vu
Wnr7+XwP1r6uxDIaMELoCUcvD5PoY55EGHBWgXc4//WVMFaBctMyaLZV9UBZg6H7YqI3+UMsvXZX
NxrunZe1cWr7RTbSkJl22tFzj1PWYFGUF8vVZJco5zPZG5G21o3T4L1oIsXtqigL26VWlt3aVnGw
jOybzOuNUVqbAyWQR8uwq7GrvGO2OPIuzLrsJqhSfeOgsrZGlUB2oYLUTsrhSyapdTuhiPpuRKEJ
q80ZsAuFJO942UQocTwmPKPiIkRJN2x/5GP+VdP1e8guWyDilUuVUCM5A4blGCnZtKqKcrdgqFhc
xTVC2McCaxm0xicztm+YH73BabK22qu6qKg1nO/eyiypb/hOsCCVPUXyWApOl14+a/d5hXHOJV93
1Jf7OvDMNIkseTyhMPd1qJn7RUuNjR17ZQ2omD/PCSgnNCPbqYY7S95KrikTWuu2Mz1NlBcv6QPJ
+nWYaL3TGIG2uEdqWs2PsZsXX1+GeeOestYHJVPlkzHhgkkQWlp2EyYTtmZS8z18Va5CK7oM5ilV
tN88aCK3Ul5VRFhg/OE9e3n9vgpQXc8A/l02TmrGipzBw4+Dw0fu4bRSB86x8Zpm42izsk4NJVkt
pbMY+GeQrOpw4gk8FwfMkD9f9tOVVAWBZ3Ry0cnjMOZtioV3jE1eUCLQeVmUqZC/EB/ffLB69xgN
U3CI4rY+RnnaPV3285UUVWlZMyyido/93GJ4nS7FwRmMy9RRpQrzo7o5hakE1TBGZXydxAM+DO2U
X7ZqVHzfEjRt7znM68mn++i0lTie9F03Hh5WoktF87UF6uONG7rHUroPZmZgFNB47yyZ9rvZ8b5d
NPwqnC+3Wk4bmK4e66BNvhhVhLFrX1UbSW5ll1YFHBuT2kWVOA5cem16lCJq9ho4yDuko5qNLW4l
tlSZRqH3+ljpERmudc32Ki+n6LOTx8AfLxsgJXb1lrtja5nO0R2nPjxMTROP2MlGzcb6XxsiJXxN
/GClFVImLPAv/7ZYpeXPqRveVNMSPp7vwloTynGjC7sa5/mYrYa991NvxcEB2leyj4ZqC3m6NgtK
FJfS8mLX5MIQiLK+Ssa2vQoHnH3Od+DtrzuqaOFQkNna0w5ghvLAxeG7sPV5Y37fjjKcFl7vkBb+
rVkycXMe8w67qMYT0U1sDP0Rg6ydMXmZvZEs3p4FR4W2DWGfLnpFJyhyY00vD3NVf/Ny8+dlY3Rq
9uWBOJjyrEsXrp4Ih37OCzdJrjt8+LKNvf50YvhnvQVD0Nffbxds3rSE2pQjxV7TrPvRnf7AVfAb
b9Z+5s7H2jMuPHgpIWEkYQOs1JEUDc00vzK1JsObrYh0/cKpUAJCagGMhJL7ST0ZWD9H+XE2cJML
nIuSquMp0WBNZjH2syQa/h9nZ9Ycp8514V9EFWhguAV6cDu2Yzt2knNDJU4CYhIgCZB+/bf6XJ2X
L+2u8lWqklR3g6atvddez4p8DLiHGqooGPyyj5EpUKr938EwzRS3eooReEVzn46DH2VVYq6ZY12Y
qVvFW0OhkolLLGYUu6vMxM036/OvEVrHr7z/C2tuq3VT1NTDuCL2pRF7Wns173s49Esd0hvP+lfO
ngubxlbyNjYaPhIa+SrtPDRRTWhS8wtAJ95fbv9Gn39ZD1vNW7HYsO2KBYXHJqlK2ONxeDqtYEcN
YLHBsec2DsBagWgZ+Ia2j+Eu0Y9t+DoMiTf9QXsD+VYuA6xfCxaD8QYlzBtjUxLsACntPtYnAxzN
/04T9P0uOgbh4RB7izslHYvBe1+B+L3yEi684q2jlm1Y6CZac6SJGiRXYt/y76YNOn/3/ku+NBE3
exq4VnTuHCBxYD13Lo8wfibVvA9NOkYgilw5Ai48xtaokcMUcEVLF9IV/axeCkrm751bwtePPQT9
30GIJ+R+y5JgrY7VPaYMEnZUgL6mn97//Eu/frOZKWu9cFB9fPBbG8LzI+xeFYy1rmz7lz59M4Vi
wGcCH3qhQ0VHlmRJUpcAmy4ROGIf+/mbrUyYkLQDzHYOSD8lvxEY2i9xT+eX9z/9wgzaKv7aOloc
fCWTw2DjASTg0d/NdQd5YRGHH7pih1vRXwGbHfQnVEjXFU2p0dADYXY6gg8ff2x6RpsIxRLU5BL0
7B8kHFEO0QqyQ98B0/mxN3Teo/8TN5QjUHiFgahWNkDblxSXDIBxq2vmm+cf+Zdtciv7S/yWmMgH
kDeQ7iYskiGrWnKIpvFUdarMq2F5/NhznCfwf56DVv1aAhYH8m/Fl0PnofjRMOY/KO7GD06mzUru
ltpzop1wrC/t/MJnL2hScEyBusYG4n17/zmSCy9ss5xb5SJaVUt0AKiS3yyWst9ET8rPhjnaeYlG
L/XyjM6uIl1kV+/f/9ILq3yrpwPDAVqUGF/qRyuKs3TUGfWGa+XsC4+0VdCNbATM9iw108Fr0TpY
ReljUiG1PbMdrM3zCFfbKbiq0byw5rfyudaS2iqJr2MMhId01gssRb0p6uCWGrEru/qlN7ZZNs5M
YOysaMZgsp33IlbTkQ9k+ef98fg3t/KXZROen+0/sxkU5oXNcRwepDWp4f7eLl2m2h+21elcqDQ2
7FaT4cZNYHsCyIiy1sdk6mG4WUidwzVuqaPzV9sAVQKapCBYwMRKTcUHp9tmIYVWtMMUsxB4x25A
qpD+KprkY65B4VZcJzQdJdUBO5iuHXdwxVTZNBdtikPlyv3k0nzenInDCga9huPSgfIiHct2X1B/
SCWvjzXxwd5Z7xMX54JeS0FcnA2bMxKBo56qCTlJ5K+aEMhRv5e72ohhSKnz1joTpPEK4JzrxMFs
fzpTkguHfrnQ7+TL0pAaTWeLX9gPSbXCreiuxWW/Q6c9Uo4hxH11DWNoXD2veXZeWFpbnR1HywVU
cuBsjsu0x0H32jB1JaV26aM3RynaipPZceRK23C1O5gdzZlSyzX9NjlPgL+s2q3GLPT7EQRahGLo
YQNUOLZNV36H5x8MXGK4/46pEV7wOSzF5KVFxIriBjCgaEn9avKj1APj08vA6gp4LpwiwX6qEvjT
NYJwfZqcXX/6NI5yj4SfeaFdmTpEqTJbYDEZ7t7feC7snVvR2iQgKPNEzA9yGo9BAXgqEPSpJPza
XL40ApvdRcjID5Oanb/AvAUY5hQ5kY81CIVb0VpzTtWVLuTwOVLwJ4zfOlc+J0H89v7LufTbt0dz
pKmfTLjWzzFX6NudltwDLfxKIHY+Of42eTa7CrKAJIimKTwAC6EfkBxqqnSFpWwuYbG2s12ZfGz3
3QrXuFB15HiESGlm5OeI6qOfNbTEnHz/Nf1bwvrLk2zla+gThSYWVhaHkgBxufN4b9osgKLzSwC3
lPtubS27bTvd66/eJOpy1zrS39chdq4c1BBYq3CIdCyISTb2Ml2aqU/Bi5xrzJWqi2GVipA4B1tJ
hQCM2OVag9OFEdhq4kAOL4Ga5/ygtXg9T/7z9IlK8Lirev7YfWor0V3LwjnRk+jQoDHIgfcUEpMx
4ulrbIMLk3Sr0pV0TiDcRL5aaQYjX0Q8N21F6JWj79Knb+KSpJlLQFx8fnBILcKWLulP8NutP1bQ
DbcKPgtvPxx159umX5dvgG0jp4Vcsn/N9eHC9sY2gUeEqaTnZeU4s1iULuNZP9BGSRoU/sdqQiHb
bBIwl0a/UajDQ1EhDkkXuBJ9r4ai+VApMWSbXcJGIO81SmMAunK8oRXXWRTq/ooq9NLwbgKNAUwl
f9WKo4GN6pNbdXvEgH9MexVuJXsgz7U9dMXsMASsygsvAQXd+R+8yG5ldrECk0b3mDsUdn0VnKrr
rkyJ7EV5argJ/7y/uV2YQVvvOYjgHTruUC8zZJyfWRn5TxGx4g1Gd2W/e/87LqTa6Xl/+k/wDydI
iLkbbNDTFP1AMNfCMdSX8Ap2XcMQ2VX8t0lK8c1ESzBf+c4LI79V30EMhzI7zubDklTVmHUBHMAR
Mk/s9/vPdGFv3eruvHnscddHJRDMwzFOJ6M4zZhzya8wkuyLhUjh9f1vujRCmzWOtlrclaoJSclG
6HuBiOafEErap6IJ+48twq0Qr+FhVIwDQU3QC80NR04PpbWgOXzsATZLvI8HZTuf4AGWnk9ZNS/F
PczN4n9ixPpXzuhLU2yz0NF+IkJQQzmGu47QyB6W7k8lCWMpd4ONbkpXtsXdMuGHpA7SpGso6AvT
YKvOa+OaYmJZbF8lewgHea/bKHc4FBEP1+WVSOrCXN7K84AHjBPRL8g5hUHyQDvD9kPLr8l5L336
5g6RMNZhJiOCdSaoPsWsDI6m4s2VdXghX7aV51WqW+e+D+jB9pHJDHxGTyFLgj3w2WY36aTYJ3FR
f2ypbK3sKAtr28OUHdKRobVZVQm55vAhFTDYhSzjGqroworc2tnBZczAvL6khxiL8ey78Uybts3E
Gn9sPZLNkm9ZyV1dzvQwcWFvhloMgOCwa+5slwZ8c6IXbbEGJujZwZfNsG9miMijxR/376/2S5++
We0DfPfB6m3Z4dwyOaZEzMGXFbDja408lz5/s9KbAWavXonPr+gTc1F3z1wsP5YH2GrYoIJQQVXW
CDOnOYTyiP1WZ9Dxh17MVrqGhDccgCZEOotw9W3QCIFeehle+ekX1lmwWcWzXNegn5GX9pXsXFYX
jYuhXpMOi4Exy/eRr5Ov1Uz0z/cf50LDQriVsRVFKIwLYnpojJAxdO0GzgxIsnpzes5X3RkZd8AP
ECAaVT5QAwQGXFmBC8qlMGxOGWgEakcq3JXSZCGhzeoQhuUIDCagZIvah9MTukbpKe50deXUvjB5
tp5Vnph6pDKAnkeTkN7Zwud5240fszwJtzDmqobTEnit9LBEKPSl69A3Og1lbT94ndjq7lSLMlXn
L9h4dD3lY6BY5vX9mr8/ohdeztZoj9TMk45jwriFzEc0RXaPvGs+BsfBO/7fILBd4gi+UT45wNtm
zAHn0KfeoXzStPU1s7ULQcC/vI7/xJnLgEv/KBlBGq95sIZBZEbEXTipL0UPDWHHZrIfrtbjL5wC
WykeNZAhhVFPDzDUoTeL8Ui2Fqw7xniqw/sjciG62Orx5hqVkwmO8RAfJ12Usb4ZviZ+IceM9jUM
BJkfqmuH2qXvOr/U/7w8BQsdZToaHHremjz2O575HbF3FBiEn/FM7ZVZduG1bQV6YamLei0iclDO
aZQw4Cyi0zhRFc0G3ar5Y7vtVqkHYLye1Xm6LSjxHsHeKPIK2pIrD3FhqWxFep3x0YClqH/wujjO
KhZGOcbmmnj30lBsj3+1lipECf8A/FUPQxH7qPx5yUGLQKH0mgn8pUfYrkevjRSwPgQX75W9oHtf
ZlFB5cv7M/fSp2+iABtXDeukHxzCqZ5fBtbWd83aXSPFXTjstjr5uY+b1UkVHOJkEqkbNLKMWnmF
ST1V+l/8apxnNKh7xZVWyb8/Dd8q5wUl3Nbzgu9bFkgSmOkylJn1lYL734ebb9WAC2egUNY6ODRa
tDsWstux5fuFVzaNIkhAPzIifKsLtLqM43YdgsPoleOzBdf4gavlWo7076uab8WAk4xIEnV4Btta
cbcKL771ZWC7FF1FH1P/8K3dnUPXxQqqDUHYXbKnctLt3RAS8uNj7+c89v/Z/yoTzwPiFv8ARHu7
75DryoOqucZDuPR+Nkua4tAOYMXiH1bVu32bJK1K58kWJ8BG0CTxsUfYLmkbw5ssMP5haYMiD8FP
u3Vs/hg7j29FgBGfSgV1QIBOQzZ8LT3Xv6Bd72qq9NIb2sT18SK5nGWBNcaXCWwyrvIFMDg0Adb+
lWvV3+ucYNX87xBHvMbFtl8wxN4QvUjEpNk6j2Uaest86wnaA7nmNyc1zM2Lofaa0vTCk23VgZHX
loPosBcKcDxIOo0j/5nYQFfZCnjdunt/8C/sIlt5YMWUV8L+C0eSpfYmCBax89C9sl9cOe36WZsr
Cf+/7718qxN0og5wnfD8Q9AA0Xh0HUC3aBzvTbMrTNSPO/gS1ASGwOcQ9f1Hu7D9bvHGDZzx5qHv
/YMAUROpI7h5aVNN+499+mbhuyiaY788m/+vqnyQygteW2uXK3Pu0m/fLHwjuhI+cIIcgshMu5FX
P4HldFdezKUx3yx4Po5Eof8Xa0ZGw2H1veTY9Y1DX2IU38NE6mOG8TzenOZjj04E0pXkMHUM+bPR
yrMV+rVEN+X/Wgb+/wobjzeL34t7v4OPLzmstCz/+GzhyKnG2tatgdlFq5oHMSKdcMPXZl7TdbIW
V9zRE+656FU757YqJv+BL1FCMjv13byDh+sKeR9uxEUGRxRQI2rFR/U1Qd+mn4a2ZnPue6ZOV1gr
6KryMxajl2Cpv6vJ3hZR0d0uCS0eY2rsI1hKKuunaM7kXK3pFI8NDrYhSL14WFK05JxWob4Ho7+m
fVI2WVPNYxZy+zY0HhCKE1tOoUskJPnyDnmdNU9QxsqLpjguzFSp13hjGnayAE4tIrs+AcVR2jaT
UOPOqv8que/tm2b4NdNlhdV9g55Er3wUi/vdj8UZjBe8cjv9BuXyK9f+iyZLmDXEuHT29ZIFPgsz
qZdPvSKwYQtYt/fQAM0J+LeQ+fZZWfPTLL3PYUWnvJ/DzyCu6nSqp3szBk9NwF/aAV4jnCAIbYeQ
Z1M0AsYc+ktWSvvTlet48vz1W4wWyV2UANapg/4lbpvXKmkeZvz7DrjVKV/JOh8G3SfZ2Frap401
ANV5jUypWOxrqRU5lAwnSl2au7Xgz4VYvZsKXsbI4dOUhP5jnZg2hUn3Sw8UaiZdXKKqOo55HHEv
VfPk7WVp36SBO7RgvkyNH2ooWMqTSVaRiggGcYr+rHmxwN6d/JYFe/RZx+89aU6IkAScySjEH4L+
9ok3wmOlbQ96Tm6LYT21JjmB7P3GW/fLU+xmajp6WJmOUxG2IHwXjuQrAtMUvU0SjyjnbKqaH1Md
B7mZmU3HAi514BbVN10E33Qk9vkRQJbuVK2qygMh1h2lzfdIVJ9Ur+I01AFPOQeGg5Hqz1KxJq1J
Wz6acniCOVQNDSLv0kZHYypRhE6jevwFhyab66Gdd1HrvwzRvGYYthWgzcakNpHrcVWmQIFQxTk1
bZsHuNqlutavhJvnsZgeuBdA0quRo8U6ilHLhWDCxNVzCcYjytOqybmDJ7YPc+BD6fRzAFuxVE5w
q5OVG9MhCvQnZqc7LKrf0eAfozKKs+nc4j8D25T6NCE7T/VzSnr9pWUd7k/B8GY4/4HeLaSFDJcZ
zFDhN0wwiqaMv899p3a93wS7ASmKTLBKpmxp/hlJAl6sZ5BpGV2qgk5j0fW/mcQ9Dyri+4kFj3Mb
A7g5uxtbzn2WRM0nzpI9zGKaWzeRMuMUmcli9m5t1brj5NRDo6on57EnF2LZoPDfH6SHDc8f+19B
aSgkw/20lypGbCt5xiOd7L2wMnng1S5bWqiXhqH0srB1b5rMTeqdDfMBP/msR/9FRMnjQKzedeBO
phW2p8z4EI0sCupvVWq2Dwv5S01LDc3qBG3MIDi4aWzOWricpM70ZUYsOndjYsmRDqLKpWXVXltj
swCIgZsxCCeQP62feR2778KqStswepM2fNVjge4TGHVjphiTzjCXOQQMprBJvIpnpJP4aTCeEunk
o3VkoIn/NYB69utU1KCWBkUA/5FpnMRjAuojy/igyDfB21pBLaXDO6vi6SQMrfcKUpKnacRuY3zd
zVnEkMPOIjg+V+nsheUey7+0GfVn77WegeOOSjqVGAYyHdpgZccBzrInf5T+UQFVsp9pzXDihPgV
hTPu1KxnVnwRYANdIaG4QeFdP3PbTFOWFOg1I5BIIvM2WPnJHybkGkXJBUvpAo1SCnfa5N43ffPH
VRW/1QM0G6mSkTxIACZzhq8VqQlpdcsNEcdZk8ikAa7knz3Kgu9dNatb6Pa7P0k1lo9TPPDnoIxr
BxZ2EDyWibL3PUU0m8V86B5ZXHq/mF3mL2W/RBjd2HvgTjSHBRiWEmccr2+VhYQ77Yfe3kVTo+Td
ACAXUDw87LxUE0o/JZFejoqKtd2XnqLHxGl7JEa5L3OcmBcN/PEnz6IpPgX0sQ7TrlyLfCJnlsVg
uet2E4nH3xGczk1aiXWAd76FyeBqimfv3P+KHeK+WvjbqCFB6UbVZUGb1OmghzdbjMtTM6xoCaHK
pMT3p88DWG4n+ATdodPSppSshzgkX4uWPseYQCnM/yYcXngmkNL6fDDjq0cEyWFxg5y3wvzjcf/N
Vd6bw0S6ZaV6NHUP5RRMnb80foFJEkbiBAZHkQKFQ3aDH/hpZ9EsgW38iTfRqeDkFZ2XZh93cEsW
trcnoaIhHRdeZ2oEXrcdUZNHM/eKbVdMn6GfZjmHxjXDkfdD1eKh8ZC1DqdoyCAUDm4tm4D8jEOX
US4fawmgZSdHiOB7FKvK0b/nIZE4y7FYR3Aub2TU3mtgSdHLUXxZNe8ArCY7hhR/rs3AcYDPU0ac
sClR/ZsqE7S72rDOjJ1nbOqdxvmPS0jrqUNHpchkOHopQKr3rdNlVjStl6Fk7qUuQX9aJ+mLaK3K
nI/wQpq1u5HV+AOVYQCpShQ8O0QnqaX6sIQI/MdYuUxwHmcLAGg59MpfBove8rp18A3z2x+xmIGM
lrrcDXXwChPYJq2CoIW2uGf5wpceydJkzjpv+kcXwS9YB5SpaqzNk8k7hnyIQZpv6lzXUALCl/C1
gzdSKlvy5AdUntBYAfmo5vYu7NoYJy2tLcyC+q9lpDs82hTtq5Uu+0EOzTODvjV1ej10Ze/vZ5xv
0JgUdzNUqb/XxU0pDnn/CGFCtffIEO7HqeXHoiIecvjoaUnCuGuzWA3RvvQ1mIwg6ZQ5GNuixi5v
6+FRNh7WxSgWlOg6sASaOy5pPx1j9K3vhTsvF9wLz6RzW/LPdPXHAT0DcJPMeKOiJ0yyOSdExTc0
Cc5Xd9H/mt1Y34RV745QotqdXcrphx9WQxbJ2HyOZ0ZPpBDx0Qonb8aEu2efEvagyCqfCnB665Ro
7v0shJJPa8CKe/hyhnsvGatvPXplj6BlFk+g7upcI9/xUCRV/xteB9Wuq0Z3FydU38JysYSj0Ihy
c190Q1b4ddKmE1mwQwyxe5aUwckt7rvb2c6LwrEMjPji/OTWLwv/AGOfZbfAfPnRWrHkJmkdw844
mjvMdfJNlY36Ug6Ib4a2RiRe0wWteXbAEg6r1zqY6mftWrLrZhujO5a2GUYFcV/dIys2KUlvY8/x
vW54gClr17tSDUVuaNi/zIGIT63klUhjXqGHBSf5J1mKQewdlU1e1mWc0aggGRo06xweYuUeZlAc
JW9idsQ19KZLyLATlf4xFF7x1pt1fWuXEu+ppGQXAk77MwmX5CFBRhAzwzQvGryap6lrpn2cFHLX
JH11ELoZ8vM43/VAeCGyiHoIRAvvqNZqPLajQRcbm2CzQ8PlhA7mFsGOg4QVRfJdBbxphpBnzaeh
Y6/Ud+HtjLWbx4rK+2HWYy48vaAO0QWfNZT6mTob0plmiaATDEluotB7TCIeHluNKlTq+gRbZlkU
5FUJnYxHGPKA+q5DvewA9W0FSKbR0KRJpfyvoYabUerQQHpX15F36vy6Rdfh4C8pKebyc+0W/ogK
svnFVu2/LgGnt+0aFD9WUgRfifCT4FXwUiLha1sCAoCywvsnavAy92Ngiz7zPKXJP3UStDYXa1L9
rAI5D3ciGIZhJy26BOFMDFe/TFTc+wbMa9HiflI2XwVtPPRBlEjanIKZe+1OlKYvUgTrlOW0Kc16
wjRvxxONAR/NyNRX3E8HWtR/GMQ52Mq9Bh2HbRUJewR+0mepSvhU5cqi4x5xKhnG3RIk6IBoZFVm
hpmRHEEvgE+HAdO5/00asM9v1Wzr4tgWc+ClYhbzPxF4pw9NpDl6xce5Dm9LZkO3n1YvqFOBuK9K
J8uG+XF2jJjvGrnxNYOiBHGS7JWub+JeJkG6eFGnINUkOLN6QNQAmhTnxr0xjhr0IpYlrkjgzQ9+
btdixfRrMARPHo4hONRWE+gKaItP+kOgquhXC0P1JUMzZSA/WQIdRF6wKulOzDRxf5Kejoe077xA
Z8ngRnfPioA2aP+UyScZjAgMxToZ9shaik5WUH5wZXAJ1zg1Iy38budNqkYxtvXcczL2HTgJnKKu
HVPmzF54NGD7OVzXJ7Tse/QnVKkoSRM+gocNPC+rdx3Cd7kf2Oo1j7U3oo7Sr3VR5HIKQgHU/ViP
2UzmcDrIYKDyp18b7SPCpDTA1cMJ3zzBNI/Wp2YaBMo7IxxiTrEJAoRxC4xtn23TrvFp8sqgO4xW
jRiEuhP1etMnLQtuinbQ8T3SAJEI0lYtJMmWZPFUaiiGLYWOKASo0daywvWzm35VQ2T7O8u5dvck
7IEQT51fVfYn7WldZYUXY0Pw+imIT03ZmzhNuFmhEAKpboQfDrb3HVk1bgY+bDCatPGq9jiSooQw
HWECMI9LZ7B3wXm42LXEg2oUJyFWZSlmnMPzgsrfsyup7307Y7Lp3pAAwbTf1BTXXjuwz6YwFP7I
KF+kfPHi4o5aRtq86rFvHKVyy5yiKN41mO31gkklyiTc2alWHrIdvJc3MaTI/s8CmJc73nS+Simo
wAicYq4rPNMAPyLXBond+6BCEVz6g15gertknNNwNMmC1TvAawM7/zzsVaD1HyX4/FNPcFLOF1jW
Fse6hyz8PpQeiU+EwN0vg5p/nVOEcXT9BP6XC3JPDVV/J+aOazhIxG130+uiC3ZmnWkPiNo0mNeo
tgF9IYpiD8NpvthsVmXsA6XZRuUJYnfYGzMPf+wKmJ+TT2Xly0fVJKhr4rpZqD1OZdz7KDVNfVd7
1otOBgFXDUuDBiRwLMFovkGXnPlSqDb86olyrpCpIYpns1+gGJGB4VGqPW7Sg31zc0XZPYqn1fAb
oJDA/IbpOn6eBDdtR2IvEW/Etf2PgON+mKMRStOUr9bN96OP/rGHboXaL1NhHHufgf+dVB4XwgiE
VH6PYjk6ky0OA8JwLkD9jQzTKmv0GC2qL3OLWAZbgRGV+Ax/jGb6VvowcTmJvhx+rnUixCPryQiK
IZ90t5N93+ostoW0JxfrJsBATU2LRk9haWrJQt29K4bFHuaut96pDW3zdSyFLh/nZZppasyyDDeY
O3RIrRNJlYNnwtdd4Ba5HMjYBH/oUPm/1Rzj/3UBgsQD7nYq+jRFKmhx+16wF7nOGH43zujTuDFc
S/80ULe6GzY107z3WeH1d5gxAX9CycEgd4VecZYZHi5sF5JRmLxZfNzlKZb6PyDNKvvb9yH3/VJB
1ORSpI8bdohpmMATMTJwap/bNvQhdPIV/Iubqptume5jlweBjsQuXNZBfeKhcSKjIfPim5Z0oQ9b
PBmTwxDMuAwkSN7g5uGpxe0rYP1+hapdZM4GOTGcQaZqP6HGrelJrYPGGnY4r3LjtQ3fFZGrkp3W
UpoDEnMGW33BG8x62L1WaTWole3iekrWHVo+RlwSYOrgpago+FNqWqRhbxEZsOpT2eBKkdXTMrvc
Nx5jO4gQvft5bIU4JCXaUVIpXIVKJWSIKlW9H9a3iJoHfcS1kKnDTGVl8xY7Pm5i0VqKW9Ez1+Se
WIlDtqwv/vjU85ZdWI+kz4Vs2u8tr8tXNOvKIKusJH+iCgq1tJtNrfOxiuiYV2ahj+hhGH+f/xJx
L/iS5Y5XldfkIZPltwjOskHqwpB/18xvppuVVOGQT3acsfdWrRcMGW8V/YOu/oXvZtTgJlzjC2TV
CK0QHSEvWPa3K2wKun2kTV0flOKDOMFjKcSgADdqSGYKqcVeRkkVurTGMqp2s4JRz9OZ01HdTCXc
k7DlhuX0aBLAmzIUhYLwzq0SXUWlVasH0cPqUzRQ6K6dyQkXYR7lU4Tn3SvY2SIEj7sJ9ycB5yVM
QOBRYCU9utdhrivA2nHjD1NPsJX/MzXodPxMYUW47hlsappnaFSDqESqDN4H2SS0eYpqCRkS5/Au
+tLWvJ6ObYlWqN2ctG19M41wsPwV8DIOTglMhtH4FHRN/Q2o67bbY38OkXKcegIreixIufPK2md5
vRhZPuAAAza69rxY9insVOErjwAEBf9PBWSrS2aBtcDCSOpkfOslDeXRrZFY0dginbyFieJKzzuh
rbosxPE1pTjUB5EmiDZxcNeyXh5x3ST4h6JGcWbfIZn4gIhOlvsJKSadGr1Km48h9PE3FaLF4MS8
PhpPEplVduqICI7gT6tPLaxo+xvZ9th7DKEO188RnZw72gcAC40Dpyg6SF70Rz2pJoIeWvLnxboB
cXormxAJFq6R7mjmokjrmjQ6DwPGkWpd2mn6pbnxvRxvUxSPINchVdhLxp8lWvIljhBkOXfQWZTB
HoVTjV0RvWN1Dv8xoU5LPBTfBI7T6q4B0ZbhcirGKIVDskvueSJGiL9tMJh0SOI5pyVZbsHTWLpU
y0UeR5UEv5AR9z8juR19I52VIQ7PZdytzTjDzb4d3eM5yJWprXoIlUSIrHTU6+SxGu0i02KIkDwW
rAGYlFdPCQ8pDF58+xb1cfkNx8p8W4OJ96XwAh8hrujHw+DciHiyVq7ABRo2hnUXlHviVdEuhA/W
nb/IQqfYlbB6GfZ8EMu0dzsFS+2f849NtZvaov5ZjwtyJI3V0adKwvElE8bjSB8Wq7/rCt8onLGJ
v0MDtHntAtIbXIom/toq5C6KGaLPXT3V3i7Sajo1GFcUH+LJx+QpElTsVQ0GLYxko/3I1wV3a0B6
0POkzIOlZHwpms7tOXIU/akpShi1B8Ygs8Q88i0pjev3auz+j6Pz2G0c2cLwExFgDlsmSVZw9ri9
IewOzJksFuvp76e7GQww6GlbIqvO+WMD81DMvslSIMGFTd9cdyYefz+6ilXsebDb8cExMvbiXq/e
tD6jeUQrq6esW7ST1Ewew8Dvrnm9OZSFuD6WxnnzBGdeZ97sEgYhF4b+TSvUetgEluv7kf1eVdKJ
FeT32VF9dTH5ezlrhuLVG6X1TNdI9qVP/b9u8ItIbLZcw4Bc+OO4C90KuQA38N8t4JDQPBKULS4p
OLT3WtlwxIXursR8jeKiKtP7mdyJA6cenDTI7fmnWbr5ax27/GGxi+VP4/kg8dI3F5ysbECh9Dt5
9VhSvgnSNTkz5TY16T63+JCJFM2tyPSWYY9zhU2LoXVc7XAXjqnCcTeK4rSWfuMn3ZTJ7dTTc7+l
rPO/K1W+V6U9JfjsrJvhqsaPDLxYyYCwnkmQfS31hn7RE4UF0gt530zw4X179VVef0rLauJgIYIq
90XxSmZ092+Ag/ntq8X80zWK4VU2es2V5EyxPs4NO1IjplOx6S+Lr0HyltZvk4v6ingMzrm09/+s
upwifQpmchHsNW4sa6B1qQ0iY9Oyd8sr7+239a6SaV9JDSyIo4I1EqHSQJa8xh2OTWMFAAtU7/Lj
2qlkUUuCLvsa9D2DDNz8VOqqBDwqm5T7d/nEjMT8gqb/lqvs6ElHT3RJLYGjqToU7Yo5v/HEl17n
2kXwsdWLvp0bfd+O69pNa4JjQIMpog3v710i+GMSKp7MWAqTeabTbPF7J3U1TR9Dp/O937iF3YDu
0alPOWPsZNLs9bJSnnMavT5Il3JEOdJ5dgQPyZ/OmvqhLl3twV39+QT7Zhz3liguyaRFyo50Y7Px
s3d3CNZToBsur6XDUo5J+Tcd2p0Xcveqz1qzFM1wVHPwh9Ufq+OwMjqWFw+CIwyIsA6hIBUTw6LF
imnioBcsp4s1zE+ubleneVUzBTCSt1Gr7ceOYqkGns0fDhSIybAlWbNFCNGrF0Z4J+74iZN1E0XB
1q5pT904irMf5NbnWqzruWDJimSrVeFWLyzQZtXJ38pX27Gjt+aimdpPa1TehxCZfOvm/Nm39RVT
P9RXX8qSHYguqJKf6VVvnPy0O8MY+VM7psM4Dp+g+/7T7hT9J6TPbMe+cLhXKNCM3Wlx22R0xKy/
9VXLs6SLqTn4nuUnxG8UMRLujtROx58Shik7EdpovSyNE8RYN7uHoloVM2dQhlXnGSTM3PGMbB6h
cmwZD8q0bsuQr3HbbPUNULI7FEZnxEYgv3OmgivN9cWTqoUV4zNYj8VkyqTtWG06Qwsibyx+st26
FfPIDmPUVlT3so4aiqPuodz5wTazNp6Wql5pLfdAirsMYBFMfYfZ0M2AhU7b+Bpj2y6c39uoFdeg
qc2HJXM3E9j5DvpvZpaaSIvjEkKOH63M3EisU/VncgsVutZSf2yTybkEw3SyvCX7W1TGfCbMYXgY
izsDh+PD/vB2acETCVb5yBtyMpmzzVBXeW/wdWSDboS180XvLPvTcbxhZZfEsh95Fs0TsjTfjKp/
bR2G5sgHLQLkLkdBcVQF7+JJjpdw6IibDXOLMK/QGMaVSIyG+Od9zac/VDWosymqOh5l764wfTM1
9AAvp8m3MpqrlZkWojn5+rq8aq4efBh7Pv+UFVzbyHga+0QmHTbVahj7yunar7yMuBS7c2tr3qld
q4KHZIHgqIFkXu3AavgJNXouG/7XaDymMckaF3rP7+ckN/NXcpmCdNOkvUME+t5DVwQBYIRWWYlP
/OtXbxvknlHOFTkglURUeNqNF30KPaD838rW9Nexs9yjrXEQTtsWPAh6INKFRf6sLM27AvvN136f
IZnM+khhax4R26a+QeeKRF9F9aRbzXvbGs2DrMYarnzevqaxecYnD8s1TJRlobU59J0mTkxkexXm
hnLTStnvPedCWFljdpxWDqw1EOavommN973eNALbh/rTtavm0DWGwWQMq4EAbf/OdN36p7v+34Xo
ZpiLcfTie7YCrE4Atx5Ubbp2+nxtDGdLHTqqosBprdvKCc/t1Of6sarmJkYwg92pCdzh4N+bdDq9
6s+KPLcTEpH8KwDkehalS07zuNZf0lrEoRPO/upv7vCgjEVLqq4cHoNh1uK91zEq10Fcz6VKvL5E
ZhRUn3QNZSFCjzL2NV5Ws5QAwwVztWlV3iMSQ5lmxZZfmyz48Vyre/b6O8gUmON21nLPPddrDfEH
bvNsl8OWikqA8Ze61UY9I3dS5APfrNs4ZLXanINgdCBqmK7mhGiD+Q+eKPOmBYGWrm7ZxFUgkSwz
ET8EjuFSTOCpDwN2jm2u8i8Fke0fQ+H3tPFqiUX7WdyaQXsxDdIO+Eus/Hfn+wqruPUtqqG79Vvz
3Oq7/ViZdNNMYE0X6AInmdqtONpO5nzQsRR8OWrObnsNOdmWY3/CRamuVFYXDygvjUTXuwSJifdU
MQsmmtaLg9FxO4bmhBVY76BV+jX71VLofOmF7P/0E0CLtCswl66egBJFkSi7M5Jtgv7rimVN2Yuz
Cxund5xBGFPeC+5+gKjTWGz7XzmuhCdOyjlvLTR21XGf67mNKGBc3ZPT7B2MSZmKcW/SqZ2s1Ea0
9VnOC8BT5X/Ybh0csR3JG0r6IFb1VIXjiu4GlQKsDamYfipQHDI37uIKENnfaquaj5qf12dwiiKc
12ZgjR4a3gfS1HrUzNEcCBgHV+VxS+XZr3GCGpnKvonNjAGIQAIj2nYwhYLb5eIawXtDtjcCnHm6
aBAJr7mgtDMEClwvZhFUFzmob28qNAJdsn/ebiT9ZDUvhmUoIrfgOjRTd8JWGW2K+gOUXjGHFcWc
yjKTx8kV3+MQjMB5sxnBWW0HpQb3hstCAwerRXNUva0lk3J/89JUZBHL4RLM+npk/9oYJermALps
v2rQUSec8NAHjfdZO9R8ZnjXWR2oUhQmnuNd36eT0dyJjR3aRMqtA9Nw1jBj1X9rW3MOXUbTU8Aa
G61gBz9gR9DFdCF8erVff+x3b3qhE8eS1bN2ZuXwTw4z8fMmcuM0cTCldHOiptFYNK9iCarnBrvr
pyfX8qkp6cCc7oqrLB+7E3R4cy2n8dEIBH6nUf03MggkIJx51E6Odlyy4Da7e5Ailfm9lt4W63lT
fGhMHY818WZpPcFlSq8RDxKK4FgW9mdu8Opn8ypMYmDqNob0HmLft7iHiqX5i/BqOhQOHJXmL8tx
1zauCQyNecaAi2BA/Vn7xrWIPqi8h9IPunBTVfVXDXBgRl90yWYTROaaS5Ma0JlMIlXF6c5mgN8v
P+kWCqgGIKZiiS26x821gKZzV0Sot2ZwOsuLSqMbLl3mTJeparLTLoU86MInO74r8NjhEL5gtBtC
36bF3nBNGYlcMw5sIvqT8ikQ2hzXHUIPEOFzq6CjvabTYll0/6ndrH97uiQUJxB2ftbHzQcbmZ9R
tXih22Rl7GXOX0sSpeSanjrMeSnjauGYa/yGobRb5lTpckrtLPg1+CiSpirYIo1dCyhrWB/X+28q
y+4/v+z11CcA6sVvs+A6K3eK3GWBcCuV8xDs+i+HVQlsdAZgyNqTjv85mrXyRn4kE6YxLLHVbgCj
dSaZzrrP1mecXdX0NoE5xnIDxUK8r+KsK9tvMgT7R3/Is1D5Qn5UNeH3hmWVD/Wu9afGr/+arsgZ
vN33KnDMxLOkhQbFH2NrAMmZzV5PzAElXkfszUVm61Ejffu5o4UuJpO54sriVdv0fEfCwWEiBAEz
bhFY/DqsGbCrdeQOojgGtWlwu5j1xdIkMIvBPa7rBrFlTvV3NjQROZWfvxg65yeBVWjrMumtqcJH
Fs/9BEdKzVuskCadWnQMEVCrG3ZN2z/M98SpeZDo+eBcQpDm7tRtzXroKtoj5mnAaNOR71LoxQt5
bBq6kW46S8fWL4sU+ZdpBvxRMQK3TYSJd3aepVvtZh9ri1smywqSMJ1leV65xh9yrf0aA7jdZVH4
LsqGN0vpTTyMjgsB4zfnRjN/XOn8Z7mwPTJ3jNAwUaYiOEiCIEOyhvyZu0IbyGXqDPGg25b7iHve
uwqnNq8UwhdRuejPc+WKk43KMC6DoI/3ye7Oiw5QYa+yCjGVrtTdC3COHC26Xbcm92TjhgE0GgIJ
vTuB7aIUMogYtAxW1NybRaLbqAo6mkLdrfvKKnQIaN30MEd6EuYoJEKBPSLS8L8zSLb5dS7X4FJx
CT5Wbu0cC5ltn3pPTBFsh9E/3ltgw3Vqhcvh1AJkDs6q3j29ZEPLhZmAgujTBeFd8IR4DBGGYU4E
BmbbUfF6P0Dg7U8kaRQoJ/UULcN07fLsn6iM/A0pjhN7K5ehMI3qXFC7BNFIzly+yOmlJPYxmgeS
tZdCkynYZnaBtDRC24FXKw3tJ58B/MTWs9XLvOuJJOpki1yKdFWEGD8rv+wLNNp4Kta8jJxieS4n
vrBKb9/rbbEPVYlKnqOguefqfcNfVJHrame/ZZuC/sdqb+Oqkl/lXbqxumI5FGPRRHxqDbSvYyP6
rH7ujGtE1bzFVe9++dv4Y8O13ny3ahlAhzMJrLd1Ip3JGWTY1MP7bqlnRRZZbG5IXCx/Sj1t+W/2
9PdRF2RyScaMXWlPw64wLjUdRHbQrTceKQtmwLIip3f/dtNYHiZfMyLbAginF3EJO2SRh2ourq0s
//M2ViMlhjH0bLf/q1NkeGH2pQcTHcbN8seW5RdR76ePyfWtk82io3QNWM9qjP2CO+0/Y17mgz+K
8eg0ZZDAqDhHOQV+VGuIMBBsIimPVK3KP305kJmsik2LbPjGg7YAkaopX42bvsCWTmw8/6DVh+vY
MhV0uuXWYaZtQxz8Xy5moa4qFjFRLFhPUE62GyMbM8E/nBxMdfCWr0D34YOXlfVg78SLjorwm3y7
5nvKp/tVL9zzlIO6IQDMtIe9by2Gmx1tpjBm+29A88i/Pu/p/upRBXOBueLDaDFgcMholNFr82rq
MWd9n2ZBZkPrC2IWLK2T34JKq6NPZxi5cd5+sguBTsdVs3xeBneEqN/GdLPr+pCpXI+YK5sLUKd5
reRWHvdtahmx6xlVM1UkXWpYmfsPhUN5WmqIrsodpncRlOux0jxkKB1H61QH1nPPKP8gZxye29xv
sa1a8eZu+g5Eyd8V+w6vqoaq/2Ny9uIP7CJRIFUb6ACZhMT/B2XTvVMyOXzohRMk1mpX8dpr21nX
9WEJ+61W4ZAP8x8RqGEK3UXfjdTaSyRjFMIqlcyoVAkeq8uxDfMu8454O+bftG6A2vJ11izRLGNM
EsWV1Uw7a/RAXsAkGwRr1WIi61aB+b0HRA0jV602Qpzq8jFzoRS5dQZkFgyct8JfzENLju9LPs66
FztEI4MoVeAcbLtm6Bdd84Eaaezg5r2FZXwn7u6yq14PIiCePkCuUXfbESKt/5a53nz0gb5eS5QG
LHcKaSypkqCpETQkemx3bL0taZ09gApxvPFstwtbC+SdkYf6uBSwOoUeNElRNfkSje1o7x/6xswb
BtLIvWgHtEnqvWUoLHjVlsgeagtQ16ns1DA3sbKc1P1vlK3eeI9tNlkDBm8tIn3bVgqJ8sXt47pb
ykQxBwL9NAubAkPxehzttX/KZsdLYBqtW9/CYZ0y5QVeNCBMcK+rDjDNaErIX9q7nR6E0xzUD0GX
8wBLC1YgcTsBGGZRSVgxMG/w1ryw2q8KALB9qbMC1HTq+FKiGdxHxGMzOH2MbVH46UZ56JreJ72n
2ejtIBkna3pC6B6cljn3+riTk2ojlC9aEFeGBkVsirKxGCeX8tumGMUJBwbwLtkbX26IW9SOhaBy
5+DklaXrkQWNcZUPpBmyMeN4mwLrN9LSpX4ugcf2EBmPaZ93v3fNCImZLRJa2bI2El4FvrX0S7XC
8k0t8jegX3Ur17qfjkjsGxkCqPE5ZZzjMnbd3srel96cs1fZ+Xv/q6haYbWIFLamSt0O1vATjlWu
B69kGFpont/H6tCp2vTjTHTlR5U341NPrM9b2RVeE2qg9rdJK/kpOVcZlRy/8Nq4NXpgbWuU0wc8
kVXGoJ6TOgnaRIao3Zfic64MM4tGOl7Ew7gV0x7rrfSgtoNtrn5D89r2s2d4+vBoZXrWHDZ0YETQ
z1oDf+C6SDYplbwTJZvpc5lm8i7n3pnaacsc1Lstd/1n6+vyUGijHRvmaJI+u7zUbcFvkuvVMQu6
NiZmZ3nzkIfGizE+s3DLs0vESzLZcmbgmJ+rus8Qpvu5xBjgdKlcKz3s0LrGtBuDwvKDRuDH/U1J
g4Gibnfa/igefZTOYOwhExuYM7xxAqMtfzm7eOZCrI+lKay32Xbkgy1y/3GmTAHz3oiiSWXjIR8c
jtzVWt4VEBuEtPxadQRgeY0wuSu2IvahX5FlSi0sfLM61AQ33WdEMt/qvn+Fh2LctEX9LA1tiNEj
iNT3ChXLpteumz2g1HAwY28CO6UmkZ0wTfSpXlUZpa+ezezqTeZ+W9gvHvNg2bYkGD3jF1Slzgnb
Q2OZ2TB+LtUuTgNqEIIhtXG8oJPUpqhDWW1GDOh9XK2zn2g+GwFOGA67sBmz/AuJ53Qpa7Y+FEXG
dgvsfUR4L9fpb6kDmRsoK41oDfzSwOzSYChoykki4jEk10Qwb6k1O+ZjAJsBTskDBT8rXnNnXhLR
01mDb8ZG+99Ub+Y65qfJ3dvTtA/On7o3GQrNbnjs9mK4ZGixXl1Hd89mIbg1NrOZudRYWEJD2EOR
9qU9kKhnipS2bxY2ZHSUVRPizvgPD/clPbNmrfJ7dZ6kUF/2BKQVOvseyJBgziyuoPFOXIZzwq7y
4ZhuNsaTu1JRR+fez1QjyRmGxXi1mTzZj1YvNqRDXq2HktrJdf/DA5U/mCUFdPtSvmSB9kX8SQ0l
VxcpWbq3tmf+ULvyTjahtikn48lD9hYT55glOsglW17Pl9c/elN1sUSnJ5WOgLDqNgRsermc2SSw
RRiew8Zqffdliay/N5tDL+YhrOz5KbD7NVZDVcWuWAm8Wf2r6piYxyBvHirfc6NxcfdYW2YPE89w
81fzinAoGRqrO6qlPk7FFlcewr9+mq0bOSVPXYeYmiKvj6ZobYJ6e+M/6ta+d7j+0BaDH2miQCHl
OW/wnFuiEaiZ0L3+jbDo6s7q4Kydd3K04bI47ruPsJXUJTlB9RRXnvcdDLrDSzTlZrhnxnS0wJiy
dc1j36oSZ2veVq3+mQqd6QxChLYy8NLiZDrFJZsRXOFFu8I/e2E+GvrJH3a6xjjqlhCO0IvJJbEh
ruwks8qFUU97uutQ0b3ziuFLtsbxtA5F8Va6/c1SyxpRhFtHhpVXzCf9cyYxe/V5AR/KNx9KsFbo
kblow2q0y8QekfWN3HDQWrmVzvP99HFqvbwy4Xy3dgluxq2SwN4JVGizBxLNnmbVg8ZtBfxuZ+Kh
m+zr0G/fvlEOcR7svwJUggXEKdx0bp3KQIHybZ6TdsWEgWMcwC3scox2WOETJLyVKL9ok3XBjGVt
g/cn6CC2PIn3h9he60za1fBM0cDy5uYVaJeQZUz+yxoXm72jUg2uVb8rXnY7Dz7WwPkYrIZSCZam
NUU9cxG6MbxrXnP19zaP0FgFdDW7+q/d3Yafws83prLOuEJfN9UF7wRnIZT0xesdkGGNUXHP9io1
M8T9CzaAfW7+m4NRPuH7gTxGuxBJN3cepCWMoxVY+9fG6f8GiZbH1QhuH5Tm44qrChps08PF9kZo
6dJEYDngIBqLbwZsjGD5XJQvk6YbONKQ/M+dV8ho65A1n4EUYAun9WdBs/hgY+dbhO2nWWUisJrW
5wrpBdec/87silxEQ4jelLzrHkx/7u7r0d7G+U83meo4mPkJn9vVZm85GmbR3CoEJejBflV9/a5n
w6+6z88dEqFDgKr4SjrzGoNHi9hf+/0XH55xUAzUsdYud7/OsGgPY732a6jvjnntTUyLRc1b6rU7
Aj40D8UFvziv5DJibVxsRNmeZcZ7EzjHWtucy+h7/QVmmym/WJff3qDnJ212+3/K4flwTd+9eZxI
EZYpI0V6XUS10GzwyHW4NNuq/pbeXE3EYAPnQVK6SByCrHjw7ar8Eh2ZE91KbVPbWf1nW3Egul4N
a+b8w7uQn3dPmv+g/uVDX2TNsWNbRDZJZrdFGOJxkUUdOdTE3GboSf5K3zmVGrZFjBl5E86UdV48
kbHs6GVrfwlTMXMU1L4esmX2q2uLi6WJ6CLX/7XKA22z221cX2Q9GQhHqiD4kO3svHuU95bh2A/7
tddacQxgGstDPYIHQZ/r5ZNpB90PD07enL3e8l5yL5cuSkMHI11GTtvqblg27vkp50yO7oUQMuNZ
R7nfR10rJcFEpb7FTtCNGAhc7ad3qdeVGCh29q3cqclustqnsmmLr4Wd+iiEUH9ntY2XOqirNWZj
9/8TpRr0Q1XsOyBDhSZW6N6TyUM7h1u1go8JrAnMw4b9hgIscKK+UwayNOg/ZrVidMALpvFmorJ7
qzWAF2semgs+hfkEVoN6DO/UdcxM7apq2memohwzzG5TJ1MjK9x40LV54jP3zBeGTlfSaBKUvxyU
0+fG1udT2Tn7wSTpGmXO4ltXRLzts7X6XeyPG+aGpbeu2uQZF0ZUdAklIQmoVxDHbHglsecH81vH
gBsXxh3V03V/eBrQK9bRNgg3nteliZRpQi4sJYS9s/+yTfa/WY7LR1n4Wurs1d03tfnPFZsvK44F
WbJhl0+7Rv6r3LF8bgLMu1CK2fC3MgamiRk1PdM82Ri5Pl4N0y4fnKKRD844OcQK2bjqsl5eLVNp
Kc9InTiuj0xZKSteCJz5qJqdNkfu/0eI6FfHmMsjSl6FLKecjWOt2wL3KjA8quzfut0BshSsY8pp
tsgXYHojRozQaNxXHfN+OIgRv98G+jJaZv6GsMc51bkyXwlsEck8ooA3NrFEojEgjwobfwLjEO7k
YU/Qylksa3wOE/DCXakAnDfym7GVsz9wXL8JS2/joqeEdMlRsjOb94w8bn4yoFg5NABULdM0T1QB
AyS4+xJliFWfJsORe4jQxPjDNSTTuaE9wlknQEyNJZ12bcle0TyB+fopixmZ+3BAaAc3RBeBeyln
QLexKILf9M7dUbFMXoKpEKFnZjCzNCmn5KwwpbtQ34Vab63aS8S8LsMD0T4xjT8Ve3kAwVoa2SN6
jS3imy8Oa6Ff8mp6hHCugENRYFXzzMjv+tarfSf0mrb8J1hvwk7WBJqLwuB1nMvDLlor1DGtRIuO
tAmltJHkGBD5R+beht5skUwG3m2rjfcgEF7Uo7J62vj4vtB+/LPuFpUuZ7UzSv1JOF2Reh5SP3Ah
oE82ltAYSY2ehciTCtEmC4OvgZR4+6NLImZfKTS0GDPHu1ljNjYV0pTshJPOY283YHNNJa7ME204
5RsRvNvRlUjRcgd5njEGx0nW/DGLRdR27iX10r7S5lRGg8DoaY9Eh2b2wPUxeP84CCh2amX7t3V8
cbCV+4d5eHocrZKPUwG04LZYziLH3TzV+hNVLf5x6f3xVJZZHfpDP7LumjNXPXIv30J6g92JgQgW
p9OajMfLmY1bgwbwUKHnjWq5w+Dd+8nLjRwjqYbPem3vHUuMkG1nvy2sgDwgbnXYgjKAwEGHq1iR
H2iT+yShMIi43M5A0Cu/ed7FiBPaxDNokMH+1zLwW5D4tEfdKkSP38WqeSVTyuKcLW8bX4ho1B65
mvdjOa0TG+64oGLMHQ6DDflWhzB4YVc/4N179tELnTXHb0DqG5vht2T9A3k9tZvoXiTyqjXXHbYk
zohgAZFdlW1FLl6IkPmoJJ/LQZ6Aj+7g+YXG2xvo1n+uvrcRXAdvetdL2HpsA8Ogd0BwyvsSwV4f
N5qIbgrB8otsxBprVELdXOl1KQmzdJOyqAElNDP/Kl2B16pF250Ve0RhR32TuswZ3KouNn2pyExZ
rCMJRq+rmo1Yl8E9n6B3rjaGuQhFM7ixiY+Ntb54GMv2inbq0amHJi3nPD80mfFYt+NVQ80WWQbO
OF/2XIyAM6dZR961l/7yn4k1DqKhnZGDtdVR2qUXCi/bH6usr3B9doyF2xqWKDg52XSRcGpft+4O
/qOsnSeEM11be+dFeebbUrA2NIJS36UcoIb2u2G67oG2pw5AudLWAyjVcphQZT11BEizkywirIz1
EXXxf9qm6cncZFqIFG2+WnzusWe3D71V/IfqfY50ifp6cBhHpn25Abqp19n3hstMxuNgzl/SDca0
xtwL7EaFi5xBP3ObrvjMZPrIODQchU4MX8iL5AiN9Eq+U23545Tc4m4hhxTZi0i6uhUHqymumW1b
yeo7r06+CjaP4OjWdpOoOtBTPe9zvo7x3fb47wMdxkHb/TfVqDI3x9yTCazA8TDMjdQKJBaqlKO3
1yUa27o9ZXMxv3vC+lSTqtEzwD109oL4UgR/DPqRGeWMLrI9Hrxd1fjb8ffiDm84IoJ8OA52AB5W
lq+WlNN3ZXcPrlnu3xi16nNWm/mDYVZ+jJuQHNt++h6M2mRxcybY1t16pFdC/Eyyr1PFivmraixx
7vA8pD3GxNdmwjHnTIiyc01HJWM5Jm4M+5GcACjuAOYPEj602NO4qXAL2qsRma71yG7RkrsASigo
vMabdHQz+4nYU+YdeRh08znXlpST8QFZ+Mc0Fxej4o5DO1dG84Ds2ONTR1q3JPjbf+eyq7lE2/tN
JULfqOeYe/WGNRfVqV7dTMIuWOQ4WIdMxyQrtWumRDzkSxIUAqfJqt1oLneSVcyAsouJeTI/uKpC
ides/1xuYII4PJnszJqx5L0PqYc348Cv/uCcYrFviKPFdkg+SFMbfWIse/1UlsulaX2eAJunKtf4
IPCqfo3KfOcs/HJgUtNsDfDwFZodz+6KEov1FslpW6bc4wq+s86TPA/Cah6sW2AVEIFG/o7Zgpek
WdXZr91Xa9i3Q77vzwZKOwIdelQ9Cs5R1XXDyo79fBiN7szsNt7tNU0P5JiJj3KlOGA2EREYpkK1
Lcdffjn/I04EnywSTF9bUTg0WX5RGQZQ1EkqwvyI92ek9dajC/dod66M1rzVoQIZYNoGY4qheuRN
CIVCq9dLuK35vchVBZKnbqxh99FJVFGGFj1xcE6H+mxdmiWfwqKGw3R3bYg6jBAhqPVb31tGuGTm
E0XsSE8aMMfasXHhANFFeVv8ymHfSxDtWqJVH7WoZO9K/Nr3UwTqXeS07d+sVx8qcJuUMpE74dM8
2qU5IggdkNrV6FhLBxNpkI3QuKZKDVvJx6De3ahgbPqYLLVGgyYy3q49j60Ruteb/kfdmTXHjWXX
+q84+h1lHMy44e4HADknk0mKg6gXBEmRmKeDGb/+flCX7+2SrS7bb3Y4GF2SOGUCB3uvvda3M2cL
A6U+MVnTPHL41raWBOgZ8hIhdLXTHEn7hLNgZFAWJ1sVXyCn0vjWjGNI0GzKd7rRPQ1Zfm2QE70B
UWxN4yd7TWteK0d9jOOeSOIYLz5QzpyrmlH2rK7cjPbR6Wy5sY2BqM9q1K81+uqioEgqlidnBABB
h8cWiFBhQm+qcrfgtGKlZorEbAwFNZqsF2OXFy0eYPKBrh4oM9WCN2ULN4ki8uQ2tlXexFi38ndS
l+03lKxSMnI3I8Cps30iM8QJSD5SvCec6UMgdUMWO6VvFBHM6FPVTmtUbD/RoECccaTbMbsyyzQ8
jFHcg5LNEjvGozM1vI+KLt2dafaVezHGyJxOQsjhaQy5fB8ya8BuouVhZ3mVpYf9ljl50jJxcBdu
NfRzC71ZxfSF+yP5M+b3L9BKP+/CC3tT6JpNc20pDTZx11XnN4cc1ec/50L9Atv18x68WVmmaVJN
stJiKfBHTcMZ3Y6tRHE1+//8W4gV1PSfcI9+XoUX5dpAbheXW6IaqthTVKeCqw6Ry58x8IHtqRLJ
Dr7SSl4p9ut32TWzhaYXasXNIvqi3oFrme7++Y/zC5yUvf75PyDwWO3ALY32tAurivrLbXiwmeN7
YQ0viz7/CWfvF/ywnxfoKZQUmcMYfteURkH5GIZPGmJN4uWRQTa3TjPucdHgPf/nv9SvrpL1z//h
l4rixs6woi47Ym6IF0q+BL0htS//s6/+E95LqPrIeFYuu7JvrICWx9irapX8Cd/rV5fgT3wvqgE1
0lKL12pgQIbnVCVPhNhp2+Gf8dl/9fL8hPbKpVupDsaSXSXcgt1l5FA0asI0/hMu9a+uqZ/JXqUo
CcSRVYybu1jr95lRBzPl2Kj82UbPX1xQP+/6Y4iSw+cqFvht+nsTMhMUF+VJ17ZNIqv/2UX088Y/
7Ms9PgiWQsvMQoOYTWWjMRXY//OL6Fe/wfrn/3CJTrA5zFpNF4qzddRtttVuBlSxwzExB6YUIWiR
pv4TTuCvvtlPN3mGXzIxO96QdjDZYKiSdekhIxznKEq2Tl2USFdD9Hf63b++T/8n+qiufz/K2r/9
G//9juYmkyjufvrPv90k77Jqq8/u39ZP+3//7I+f9LeHquD/f/4nf/gMvvDv3zh47V7/8B8bps/d
fNd/yPn+AwW4+/HV+RHXf/lf/ct/+fjxVR7m+uOvf4EVVnbrV+PsK//y+18dvv/1L8LgFf3Xf/z6
v//l5bXg88799FG8Mb6J/sMnfby23V//Yv1maqwEVAkV2uQTzHVDyfix/o35m63jA3L5P01nRclK
Fy4r2cX8lfqbcAzXsF3LNtGFV4prW/XrXxnub4Zh8bVc2zVcTYCZ/Pcf7g/vz/9/v/6l7ItrlWD9
4wubf7w+bFUY/AymTtHMLMshovbHi5JhXBzRFJCbbTumIDziA60DzAmmxcPyd2JFX7VPK7LdGfox
02QOb/cZVbzYpzJsN0WdoI3Ew8aQCzn80Ci3me6+K6F8jkUBDAzZcdOGsJf6NmdBixteADfQS8Bk
rxihYcJImaVreKHs9o6YSUBEqPQXMSLLokyQdnuhq9mRL/ge1dAzZIw9ujvJsdvGjW5vHTP5LFV5
IjG8d7KOap9Jsrdm2FEb3qBZkc0SSGdjeFfnRmBhDw/MaJQbPWkfoQ5hYqOgZJgx+WZYb4yegHce
XkkwX8IhXy0p2q1lMLqxk0uSYxToy12qm8jmw81UWkdMJOUtyQ0kKtL3Wjmovgijl77F4jYXox+W
m6mEvWYsKJ9FwgbEpGwb0sv3LgN+z8U5g60rQ7ZCvhiwpG5gYBLnnG2fJDQDysr+jgLDlCMS7Bxd
0BvCznhjI5nmqaHqMiqo3vqRBKijZ7rnyrH1I7O6jzITItpnzqAK1P4Djs43ovHjTnbjIdOyO9gK
oS96f2xwNfcufrvBZoGGErP9aWnx+WKp+J4DyyQox3RfHSdMUkRujWJ+NJgd5emlyViq7JbG19xy
qfbjyyABtDlRmwZG/Gnb6tvaLcUKwo+szvh0HmygettSjA/tZD2pRZQRxgEBwxaftbPK/VTjFx2h
Ym/HvjtnYvkOF/2WiM+eng7AARW+Fm0s3eYFLCCKWJbzKsUm/O721UgrGteBbT9Yk/5dqSYV5hrG
J6E6z6TnMPrQ0rh2fcVrSNgI1CEyKdd8oS3jTSkLknSNY9w7KiYc2YNow4NDdWT257DTWqwfeBMT
+uRotB9LNaeztUyvmUi4VkxUtsyQ6XHwFdaamvo4lhqPMFXhLbj2rVagqWZ3qvJNZGRQZbldOsIE
jq7sWXImAuydW2kcImKJ8AaOCWDSoDXr+34CDVhN3hr6Dmp2ZCN1DTvNRX2CNbxbQHR40dD1njQe
mwmbDgP9J53Vy1zUMcCj97Ke72xt3Cdu8wieKfdmMH85ESpf7c0nq68e1CF0/EIP8X64ZwftK4+H
J02vNs5o0KLKh7E+O2SqjezdHFvhD7gRt8t0ToQBqzFMGs/QrJuhbJ+dQffsonlyNWK18SyAvKD2
rVwN5nJEK8XwbCq8TapibAyt+dIKxhhzO9ww+uroOHHdQZjMRPtW1oRv7H7Z1qVO+I8fO3XyVxoR
bJp94SNgvGC3hSJ6btbl5GgWIWFlL82zd71YLJqhtPWE032LANTw8qA/UFhripe1HkpRyNg+YEFA
5BTHvtMHjKczEzJXvMkBqcwpQPxnBjnu8tGMWpwt4RiwTg8vavpaZX3p55P5XpKW9wqX9b9sH5Cb
2ba47xb31sjkV6mVRAuzFUE1aCcxtoeOlKZvsJrG6uav0WhCX5jgIcGps1p06GnKX1ORLN6Sxs9x
O2HDdNJ248qeoaN6JF1KqhPvUjFcI4PRqtIMe/Y4e9Zgq9teQWpy5+UMZeQImxFwgptEm0ShkTVG
40YxovhWKDLbp3Y9eA3XnzdVJwYPVgCAhWZ/MrmPc8JTVhzI6TAuFnP0qfiq4FJTMZhOQngNicMh
Hj+7EXSEOxrCc60GPNQ0B2wEJQGaHGQdHRnw3BSAHLbdNB2KIb3CrlF86UyQxUZLu8ii26NK7HTZ
Mh6v7npLHAxCnQFhbQei5efcTXswNraPOQtmCPbHZHC+tar5kkXRG8+dc2gnd9WExaYblwc8Xi0v
5syjpg1ry0t0Y0uU194wE+iRK2rGPhmMNWlkPirx4lWtfVLqavHMxkKTzcr07CsShWdjycHBh9uB
l7PULyXxz2BI6tYPKwCJUkfmji4dfgmdzCNZErKurd0CDBr8wVWvVsrmMQf2DemK8L6LOZDF8jqn
04MQaEldIpiG9ziGyjQHpzjmzI7xOJCR3XIChVsnHHZW1syb9eTyDL3eVqazkOMK5x0bu9Guk6q/
cCgre7NJzkbWt4HCGDiM06Cem4WxF5RULE0Gm1oQS6GWbJs6LzzgOp7GgNTTJpKRhNYuemE7R13H
q81au71TOIzanEr60P1Ia5YddJ4xv0X+JmZNdRIIMZ+IcWOrx06EznEj1R50gdMcex2TpgYkJogi
XHB3oZNcE3dMj3Fcv6iu9ZzGVhI0REN3LBw+aLX7yaPgosLV9NPqIWRTpYd9LfenHPyRIJbra+5r
VLa3QCCzW8IY6VOVh6de6dkdG35fUueuy7SNu/Q77Nw1DzBiY7jWeCwg3rKp5tHOsU7N9YG4BYOl
zPIihyepHaeeWesoJIZgw0K5QdAkMGD294tqkerplhOjINQL9KbJ3mGOijayLT8rrJJkwCS0w8Ql
tikTc6fZ4TtZYjNosmGFa71WPUw90cFOTONPM4q+kgII0sF6Qk1Bh9SHm9AtNprbnasZutW0dmCV
2764IXn5EljKJrXG+7zX/r7H4L9Vjv/nhfYfKvP/WsW++6jWkrf931Cz2/Tnv67ZL0n0If9Qrq//
/u/lujB/c1eEg+uogpId1t+/l+uU5JaFnQB9yaBaZpxMb/17va7pVPlMUQG44HdEQGSryu/1uhC/
WZwUNqkVpkSmir7036nXdfFHkcCmmUAish0L/B/QHPB+fyzYF0gpUQ9lBLdFUCu4Y6qon4nQOs/G
sirSssivlvZSqgZEJ2HXlw4yCfbc4sMsqvvKKc3tZGrKIY+UW5zH7XK/oE6y0zCUF+B92orlyvBY
Q12cN4Ql7hKejKPpx0mPspykB0WGy1442nKi/MY9pkMvZbiW+N1ZA0rZ8/BFUBqDLiZVSStgOe2m
y0KcjXO6QY/+tKs6uhst+Jg8p8BqSFO9ZO0jfoJKVRvCXXnqi0mR1xSkUxDH9sA8tVACURHCSxUc
8iRvGm5eOC3ZON3KIv3a2OF0wO0Y3pShAqNIR+e2y5Np87tbnLabwnmOWugnoeRDNuanJknNvQlU
b8/I/RJCENuTd9yKeG5OrdItm0YAVeurp6oCsqBl8bhJ7MJcyagaZscSZLOVw9YZ0IbhBiI6s8iD
zMFkKsoHgxUcoBwe166Q174g/1Au4QviyyFsqvQYId8zIMd8DJdUZwHFdlCtLwR30h02avwgkHWC
HNzNDSwIYlV5/DC4mf5BYnszmrG8DSnRvcYo4BTV37PJJKJYMAmfJ5otyUmdaS85KAZkBc04Nr2O
Dl04X21yAds0SmzyUoLyFwTm5BSMbxg5xoMh711tfNCBn+xZGNoTrTc30HkYr1H0bceoj1+WPL6l
MtgvJaAKBPwyqDLKRNAzb4ZKXkNpte8Oq/L8OrWNS1V/qEiKGz4dTnXu7qy5kps0jphpw8cJdDn0
D8qQPhhWbsF4HWOUwSHlGDaMoMKzjAVL9dgGYO8AaTzPqmkG89DJwC3neVMKYnm9nOybmLSMoa8X
B6HxNFXdo10RcnYLa4/McuPOdbjNc6c8hgTbmQDgkzFSBv+qI/OA25pFpcIhvCW7Q+0ms5/ksvbV
xZiOdCbTsR6maFOaNAClHu2NbNR4UqNtwXgYMDRR+R/HbI4Pcy58q1TWQq00tnN5afJXVR2Hm5LA
W6BkoLJAcHxX4/yzGZSPlmD9BchZjVJp67cArvQNm8CPTPXzQ+q8NaLTbnj1AW4du7SidB0X7alE
RvXkFAc84I033VT8yQzjT6i8D5GF3dXA0brtTIY2eD9xOMYiZgPX9AGzJtrzAO73C9lmyC6whGRa
bdQhv9Sms2lZObbFrjczBJLZJSvCrzNkn30EGY5OjcGOjFq8nGh7uCC3YSRXrG6yxRja7Mw4fbBB
cGWmzAIGAxPrjNzupiVwuU2x8WCBS+ujunoB8ya/6NayB3KOqWhnTfGlaKz7obS0g6ZWT1rEV69d
vnGSxxcXEv9lcTEkdWlTBTbbStulj3eCehuMLaRQSdsP/+A9pEJgIYVZ9slGt6OaCKINIDLCHlsY
JwG2CyewjTWSe2rJGQ3HKV12Rx3oKs2RZouQLGkLGGajvZDsBC9iRBYhEFyVrO4uMfKUULlzBdB4
FFsEMJsJDDoYUihb7+kqOiCjLF6iRU+5/m7lXbgVI0JCtMxHaQNuTuYa8XKu96yie2EXAMEQexp3
c0G40ejDc4HX2Mb+fe+MVDaKKy7kk+HEq3UajJhCgX5c6zo/YpyvKL610GEANGDqg4CzpZzDsuzE
x3Dmj7Sd2rnvMPnuJhJQ5B9ToDcD8431V6j6Uds0ALV9wxJKgM7UbOZ+2phtN14ddAgYMeGOCY7t
sfU23SspPtI8M24WqW5LR+0OEfPzFXjufJmNzvkSu+t927rX0l3sqxPXm45b1YfU7QZuKK9LQ1vp
hl14lclTkt0JxaiuI86Nu7u6K4u7sTpGPO0OY1zcNBLgUN9ndzHhV29MWL7l4BJZDNnd/fgAdan2
xAw/gicDhmBm4tjUglIfdIgxuGjTKLahsGyjjNTeqDcIPIXNyI49xxEC62PZq76dYnWqsAaR44N9
4jiSx8Rof+sXbDupCcuE7z3X+rF2Xzm8JOTebaxiurZHDU61wYQuyuQXJet49iW5eaAF86XWf4Mq
4ptWBzzT7jEST/reYpOzp4R2MBvLg1jiL5J7f1+TUvBDt+Ik1plVJ1bmPNEP07DV03QjeasfdCKT
1K0vRPZ6huwH4nJ0yVqmbm1S2966UG87L1C9hUI6MrfJllpNJ4KWuJ+XZJV+GHrDOYRz0Z40I2v3
jFDzG9o33EshqaRkaY5TllaBtUKwnR5QXOWSVIAnRufZKO11cUDAldklz2Ltqmigu6Hu3BP0X6U7
Xd/qSV+TuEy+uAMBRy74b8S/5J0qp69DdAB03R+IHy8BtMfPSh2S3dggm1QKpPQ003bE4F2vFG5I
gJtFtFndX/NUFw8dDgxmffcNuY47Yjn6lfUUnSYx+7Ezq9HbB9NNn8eRn3puShQtbTsNZvrQWTws
zFhYb1o/bCI5up882I6VTNRzHvLTQ4Y6hoM90vU5ZMBhTOyw3u7ZiUEHMCcisGMt8iaSToSl5dHU
WIeeavyvxQi5BSdyrUl50VtDORgzUIvVBDMa1ur4cXbz7NQ+ZwLZKDoJfxK4cRNND6K2OJsOHmuI
nzA6bQ2Amci/W1BRDDObPbZ5fIWMJClItGoTsidv10rZsZWKTSdJfJsva+a+zTgb2paVBuN07Ez3
mLIYWAeLKthZEC/qi5HyGJ7yFwh0Klgv60O1uv609HfQkaMzKxaAFYz0zCzpbrbcUTkNTQvnDhhL
qPW8GpUKTCE5GFWxerWzL8OUOdg8j4BMyn0zO8mGMH4RlzTG8mMMRX3MbO0pornhzUc+ngyTKPaF
ti3lmCY/sOjcLzMevX7SHsnDTxdeL3lbuipn8lxt9NB0gdouPk+JexEnJTs6lUMGxMt35T5NqIU6
pCSoecnWXaajW2H9tiYko88QuCUx5hwX+nKT19NRRM0OWW9XgugPosb6hvn6tnVBtI5pbGw1KmOC
NurBBCGKl2kYTnqmcEPg9m8kz4g8g18/JkcyulfXdB/qsC/OjM+NOWTdt801QulxTz78UV/3nihd
czPm+O5EEW8jYybMW551SagfTt4VLexxAk2NToek4iST6cVSvFWjy8utIsyk9Utb73K7+N6pUmyX
rGy3BcA2L6na/ibr1oFwioPWqHfoHy6kAFVssOPtqbIvdcO3KcORAlf/UiqHSEWHNotxDywJMHh+
1KeU0q2IVm0ZuCT78YxtqUa+wwP6FovUtU2Jq/f1hpVFDSAHPA/dYpxGAQaTShV79YgGlig3kwH8
LHStNFgh1F7olAgj8U6Zo11kJ84uEZytde3Ot1OqOPuK84QTnPwEcnHfO+Ox5QEKt75TeUuQQ3VV
B35doNa5yTUGrqXWcOVLCqZgmEMAYQte9szdxn2SPqZ9vqPBJ1zAGpyq7qvLFJZsTLCekrWHJhAI
G7ZC2kjs18lBilwjNCnhUp7LXXGvvChl9603CKBPYnjqgOgeJ6vRWOinNYGtzXep4VL8xNad6uoR
jDfYZ/0EloT0oB3Q5r2UIj8zosluo1RBfqvcLqgcnLiLOtf+oJS7qehm30I5WNTsvhMhFKlZgqNf
7bWuK8SmTCcyaOb6/gt5Wop4PXQBOWiZ/bUW0TVTnQQokvWVM00EjWKHXg3ONxxq6pr5Pop40SAs
AmWuN5HO22PZ05POQJ0Ylrl1Omg1MeLSIdSZqzfGTsr5tU7xOFs6gkUD7QxvHBfUZPixhQhM6PEr
nOn9MmQ/vEBsIyDHRYKeK09KJgx2qng6iTiyP1ZytPsOW1BfyyAhWxeTldm4BTtZCjkBuEgKbwWx
U5ehac0s36Zp0Z7UKTaC3Kn27OPkdu0pT8vkopn1I3amZouupEDnwnWZKRAkMM8jEmP5mwAhB9pi
7Ofcvu8yQGhLSRleG/o+LJedFWUH02ruyN9WgRbXO2mNt611VK360FZMSnI5PMaW0R+dUWChsatP
w6pPamlRrxVmULsLr0X9XJcj8TY2cmzrTjO8yCYlr+XxtbX0jdKZmH/NBlJ36uDOdBXTjxh/EEZR
qaWL8nPUsBrPerGXDjZVLL8d5yRasxqT+OHlQ0Te9zpOX1Xm3RqebW+yxOQ5UUc7OdTfJjVvtqQB
GvIN28Yx7/Ab977dlQ124vmckzjfxD0g0rk4AX/HHtxaI9piQ2i26dBPo745zbK+4Z7tNth2DR9H
6aGb5+lhlOF30Sc7IUrODasd9qmBJQ8c1J6zrHwwSZKTmKraL73eygAuistzX0RB54izlQL/UCLT
zyu9BX423Zc5bkrd4Rkpc6+JwpjTCpTDSJFrqAqpXCMzcUNp1bZlicyePD6bivQPBdj7lxwfsE3D
UbvGrhln9dJUCwuj29s4MuydyZRpW6T1o6rXz6k0xVOTp1hBGo3Cqc2ptFLtpOARjb3AbsNPo+AV
M5zJZ/8ZRQ47M+oOv51mQ81kADRUPKdjzQUoUNz2zRIdmK2NqyVd2P3OZTbGXhJD7Ay7PxjJuONB
MlwNC6aFAw7fb81ViCTbQIW23EZR/KCwSeyIkY/ErT7DylABuuu2EnSYa79Yve0L0jwBj5bcB3aT
sNRFV/2S/V5rvg82IiKhJXWmWaQHluauZlQTjCpQ90Y1DhZbUyZghp46tmbApofiFAvAjmC7WJFL
fMrHxIKcTOW7tAP0h6G9p/UIICHYqyV0lTlpWzmO1cOY1NcsHxAkRgsAnpp395Geqz7YQ4BBkqi3
eEt//AorYzzniUWNveyJtd2bikpObNAVEBvalWjpM8kT5UQ2KLywCzhIiqHYTAk6xKIvA1u7MzZe
EafLrbDYx5qk1cshuZgt9RWTDLZK2H6R6tOpkdWu79iXYZi55hchLDHNXdStdIrnfIlfZdWA01RD
0iaqs0tN7CgxU+MkMwwaGky2QzTvyVVUp6RaJq7SHiyodlGbqDuKpu+2rXKHnfYRHfpaFFG8U5fh
Mx1hmpqmctUZc/5oxn98yBZo0v0o6OuW+gxwBYy7VV5Lhk1k7hzk4DRh7UVdHVNscknzydcu7Hbe
/PhuPz7E6z2hpzoRjLBj0w2fpPaxGRT4h/2GhCmhkUw/6tA2uCCrfpNFcbZpdBLnc9zVN61KrAOe
DulkfdqrDuSTsWh40ePbSXueaeF8VtN9jUfnOxAq7ZwP4THSxrtY3qt0H1u9cfCEz84N5r/ai2dn
OLVCBXOEd3Cb+vPAcW334WOxrI8lVngTC2Uc1Ba2pzScsUUICK7FFkthofhdqN8Jp2RcNi+7POYg
Ty0n3k96GDEdd5/bGmxprH/qsE29RShXyd3vF+06Qkif4oxB5yTwe7NlZSrmcNPM7JyBUc8xWaLd
12N/+fGBxpaBIit1plYFf/nq2soB0MbCgBKMwfp0VTVtgqFjn/gGn2Y61tcCHLdcquFdJikqmp6R
jpUTJOK5OdquEh1Su//UBx6gEdegR9Wfb7Djbouo7w/cTqH6JcnotcdQni3aLUnlIljEsEuUyjg3
5HcH5n3FGOJal+6jrSlf3GT5WgKVd+L7ojWe08j91tsdE0zW00hZMr2UIy74TUFTF2PTNebmlrMx
xjbMqnfmOeZGg4zBnCy61wBpqdGr045Q6+oZbGg8DyBN+z3K3HHIl29Ax9ghoeZ3hFCpjnxAKI2X
N86boeisLp8upZO8SvKpxQCJNRyX4+SAnTdnlg8pe/aD2wS99afSnj9AfxA5GHPXAxfuptFnH5Gg
lKFyNcX8BSX6UjBNZzmSFwMmM6HNFtZ5jrUTaxMqr+wgTYyEL4wpQs0hHJoIm3n33SDFYxXa1A2g
PzxYdx4t9zFzxL4unbchkp+Zm1zi4q1ZlpNVmCcVkUo3J19kIxN6Xrm4TF6y0DxNgqo9Rin08ond
MS2EpWp5HBKdIWnCV+EpydSnc9fyROKbCJOzYy/P1tjeSnbAUT/CzYzZwWPJF1ZGXjLVFCw9cirf
JF0FDP4bz+3Yx99LI6E0+3oFu5tN/G678pnAMOpij+oZjeEFePKtgwOidt8sdQLyUOY0KcjLRXNw
DPNRRNMWzdn1igzQdIQ0ATO2dWhhpma4LWC9MQ0OtzJ/jWKo9+wvRKKrzeMwuBgZycPrU0ndiH/X
U8tuY2vFKys7HualWZEH0Ifv4hXysjQb3awJopYbdsgQ10nNUxPOMyghIq+6QxNNUyQsk6MJShXz
t/iUWgrethGVHOraDisaaSVX3GshV37XHI1KfxsGtfddlOIssvyiM15nACdGWXVgxfsr3mEfBs2O
+drDPPHijSFU8h7eZRQ7DueSr/UJQbvlLa1JnqWsP5QFeyez6TqywQ2h7FjZDipGN+sBOYDjrLNY
oiXhEbXiinflYZaPNLz3JEkDC3bFoJP4zpBEfE7cmwohwzN1ToslAzxlo9UsNbHgpVBvrd76pg36
Iar1bxHN+YKtYg0QQna+1VPG5hn6hpWR0dZuu2omGjwoT8q66SJ1T/Wsn0K3pc8R5nmc2ptmTFZ4
yTz5pBnf9Hligm4HYVOcq4qpZLJiM+EIHbKqf65yCEkkrjg83xBXgNuSHa/UDmwVIQOf9Xk8Y+Pk
Mjhs2wKafRIGias5PGPQpNmp2IusNeguLHrxUux0HKyZVxMQ80OWfjE42jEZuYKzB9hhFMis6qkl
dtpqJOUE3WZoqVvD/RJK5gMLNgz8TYx8bTneNnH2PMYRROrs4DjVxeEpYD6pin6CjntJyX5gifLa
tn4cMZOPJuxDjTEQWNZr3IVOkJJfiGmcqwVdgCCeyIxvEMsDNAVLO0Vy3ou43UNw0z1SnN9HPbur
5TpWdtN3vd/oFbaXNBl2dCCbNmahA6ISWtF2sLvPDMHEnxD+UtajlKxaYsBKi4jUoeeEYrB6Tta3
hUO7VlBDZ/GNPAZOIcKUG53kZ0Nhq875hUzYTdLUn7A47iJpXFMoal3knkEfUzGsEm837noK/3zU
XpraeViJbQ4rYzGQTNOGcv4mryQwi0bZzzQfLJHS7vu5f6XCISKhC/jrSDVoSstEdtOWmK7SF9HJ
o015EOYPSTNfSSrEfup6erTumLRqkETmi8t7PwzZTdxou36D9nUX9SDmXaF/qRCoVz61WtU7wjfP
WV7fZ0p4HFXnWGclJn0WYZgjW0tqeavp02FmvhjkHfiesE6YT1i3lsv4IAdCAV2DoQrMpgEcVkgs
EIKZmmtn3A2Dh8mY9CRiIdShh9RVznrsQk9uQIop1Td7sNgr3ML+7QtOfR6fiXbEZBZ6hqjv8FTT
F3X3fTYcbJi5nIaGb1ClENO4tqrxTHSCfj15ZxzPxI7R4JBopPft88gaBNBuPPeM6Gvl0Gl2XK8s
sv4wG/37SM/vcMk25c4BHJRVxpUdP5+gygZu0VC4N4ZSXRR1AQsjwpuMkzUhdN3Vzl4uEUpCyeZO
95QPCr88erOgPuVI7kqb6gKsJ/LVCX7RKqZ/QOEZ9uujCyd35WFDwxLH44lEEgdmYz+YtoU6TQyg
YksNBpHzelbbuYKxzH200pCKNv9UUvOz1mHl1mR1aMZ2olWPQzbep215yBz8BelMMZ8T1ohVDuBc
LW648h9qqgfq37uRi5nVUJtEv8tLDellXhNK4mqOrHk12oXKjhtP11yS3LMXd+r7usctO6vEjAi+
n7tkyoKkntiO9Wyq1gvYsIp6fSEEpN5QwG3HAl2oxA5lxz3puSJ6n+XwYQ+7fPoyTc3BzSDOyFS9
F+yemUOKhblntlbNGBtIhKwktzGnCMkdcq0TCF6UXXT6WcPe225dB1BWMz9M+n3fauAJM2L6MPE8
p22e3aRizR5ZW0/SLtd92QTYhM8Y077gvbuUkD76UB0pU6wzactvfdwkBHKy6phEWoXRsWb3bFSU
ZCDdW+D/gXu2Ru22rRe2VVGBVu7yLBX5uvT4SGZ2CkKfes+Xkume+W3M2TeVdn7cZgfRDVQJTXGX
gkfyWS7EziDnm/s2TwJ0A+2xZxd32tR2xxyqV8K2jsuPD3CGG78z0hMBVhfTIBqyYJMIGhQA1anM
GzLhCXHsCLmC3TPGqR84j0lyCPfy4wOp6X3FlH+nSeeaDGJe0RqpL9lr4D2MQ2ht4RiUAetXSch0
fah7utUW2K180bW0KIzcwO2TFNWST/QM+4ZwCif1SoqInMtQPABpcm4au3EukWskQWFEMhjjQ10X
/XHNG/Y6VXShzMzPym5XtxLr16A2m7q2v3ZD8SyiEnYdDkxgB4SznORtHhztlNaUB4VSsatSsOpr
tuYtAClxrjIVS0ltAGvlJpnNgfA66x+8uaS+oSpJyP9AX53z9a2dsOTHLSx3lYAemBTmAEMmoJ1W
sHe1/tZIHYSMGZNuplVvjprVe4DNawoKYCwDuxTWXz8R97Fn5tJaRD8pIf05JutBZNhB6mf40jbh
OvlU7h35EcXLR+oCM/+/TJ3ZcpzKtkW/iAh6ktei+lJJKvXyC2HLMm3SJiTw9Xegc+Oe+1JRlr21
pQIyV64155iZuZB+zVw3YHhReGF59jh9bubMwbGf0ux3IAi0QncbMkvAl095e0xjw7jIhLZSPwW0
hRp2JkjlMVwcZHbkzCTfoyBlY+4XsH9rd1xX79BgdwJX/KE8sX3+0wF+1bbHqD6V9InzzCEphN8W
ZBLJjLDjfDX/LeyeVExJazBP6AmVRIemjNz2cDPJukweiBwTFP/M1GElU/t46gBM+AtgxlcoOR9W
btq8KK3KB0awV2q1z64p6POQAEBprexL7LhfRdo+5YN3shbqWxHKbCcIykNKnBEa9xRS0GMC+R0U
BrI3Ow52Yd4bxzKXlM7cjFebJgUBtjvIynugvtmj2dwjFXvNoKqZte4PgNXGY+1ll6Z4NarGfmny
sdyIAkKLTqx3Rxgu7UoCXJGrIuPCGT0BXiVRXKLuKu4kh7Fzhept54SnpnJ/wf75zsrW2blOe6Tc
JMtlPrRq0A/5RBUj+l789sI190ZamNfLICPF9KNuIceFtYLiUrk0YAoNErt7DptstaHy4c2TuBDx
9QtJw7jUBUmFdblfKd0nTwMobUzzqUziF/Jj0weiBIqIJR0jvtm3j4QLpRfNXSMMbuuSTPcDBaa3
bzkNJJDA0/TTKJAcePNkMHftw6OXoKFDq3PywuLgKTJoUsiiysDI1tMN4xGbjpD8YJ95wr/U5AFH
aRVz5ZYH2wrDyJ+WK3f4baB221fouqlXMPamfgypNF7y21TlEb3g+F33XVQwR4hk88hk0njhUbaI
LlmuKR3pe0J9FZxN/9kqBKVgbFwK+CKgQWT4RF+O/tD6ridKZYuI4SER8XyShn01EMoyR5o24dAY
N2YeHMR18tVKUE5LDa4RqzjYJCeuHuemm3fLxF7lmAod8QiyfjGMParQ8ZSlq7itOHSE3B5javS+
tEueoBpym6YuhUAl9pOUw3FujfAc54K5Z+rAFNd0+aiep/M4q+ICObs+4uD3rvPCZ2gYAIH9xXms
7dba4nEwnvMeSDAT7nybmGl2VOQjkOsMIHfu/tTKaW9BMSJOoqGdpn+txTwTnsZeZq63cQpjaMOp
Kq49SFKsaSnbsE3R+ZV5I45MZyxeQ3Vu7YBRDX7SJzoxQBB9fvu4FeTRQKEqyphzAUz6Q9ia9h1Q
NAtCg11cWohU59jM7JNcU0EYcv1SYsYpPPvZtZ2Bkga+du4NH9GkNYrhEdAhiURwy5/Kel5ho8Vd
2wfVS6z7MSLFfoanCfjfIPhkE1p58pn9nOs8IsMgL+IkJTeH4/yhdVr1D5/0sVK5/43Tl59ici40
vJ4Xi+Bxx3lLrXZK0Vgtezg2tJliaT+2I03pdFj+LFPy15ky8ZkUVD1TaDXvRTLKaEYOsRWxGx+o
I1LUl7WJkpGAUz3AXyJ1buM4tToLJ6kulddUl9AqeNNDGPRm+r/oa5Rc0201+v4u1qfOm9alAJ0S
AExKxHo5az2t8If6H679kH5gs1x+Xnzr2AJnjAJPvihIiJt2bFwUCU3FmaYGSUBtQtfYdLnRc8e8
WMipQzPFR17d52TeXujq/P+X/36t9b3fZkO27c+/UPO0HOy6uYZoGhiUk59yxkxb0JGK+oTmE4h4
fWmk0pdqfakTvzvJxiev2GQC7lg4K1KnvgSwXi8Wuo1ms0gqysovbcB1V5zHFuB+RgM+zsTTAHhr
8jyJlsf7AoczbO02OP58eFUV7pJaiiNY0OqyQIaLGFmbkS4Szz0antejc1eHzAEskawvwPDICjOf
F0eGHFSx/P+8o5gMzz3r4R7D0G/LduTl5wr9vPv53jkz7Zl/9N+/i9dLmBshDTzTzSNyCImKA/tz
GRZwHCZnK5rno8cBe2D467m0uNPv3u/aPc182gi2lV5+3nVQhyIBbzzq1AtCqeROr0ZDdr2NVl9i
zBnDVTF4WA9wKbKn4E66VNli8IaDbfmvsWldStDLOAGcVzMIHeB8bc6p3kGRV+VYJNqCo1BCotnd
z4tcG4v5FESwVrFGZAXTC5Oeuyjqi88oXXj51XTIp/GMwNmT3bkmY2Hm6GH71SDXLA6hdQ3zNiAK
EqN3oqhvKX99UY8bzQDtQD7pvyxI/LuhoWb9eZcRMD+ONg1p4j6jLDE+4gq9llWJtSkF0+rsMwNi
YpgyyMuyrWPi66m4kJuFwJa9P6kbrTgmSmLhViMVQfHwZ8iVdHy1ZJBswTCV29JIvqAS33tqzA8E
Be5gEUpIyOAy4lHdgbunceTG4lAgymQMY/hPgVrZFy1Dld4fL2natVGFXYmqbfkzJ1ZJ06Mrr3iu
99XQJ2caEMOdYlINjTJ+X9BaS86EuyQT/5Ladk7owMlqsYiJ9fmZ0qZk2mV2B9dqvX3APvxJiNUF
RlPyQurVdJ1SOlaDxnBs1HXFX5BMmMFnc3I3u8y+bD/m4Q/Cbe8twJd4DQLlckqoelQxwrv4LZlk
UjfMtxcriBiw6g+VjJzvjPYFobN/PzQ20kfbHT8IFFkIopLFMQB3vf7Lvscw4o34QBIKNtOv4+98
SN9D3xo+FZFwkSMGNAz19AAwfzkCtSv3dCdXv7f9UIwMhQN6Sqsc9o4MeuMRBSYNyqX+3eU+Tai5
u9B3ttGnTZ+EwTV7uLj9mVApIp+ygBH+aL+78Rs0CPsPQU60vLTOTkLTtjVj7yx8ycEWFOWmpJK+
I5i1OIrcLTYV6Wk7WRDw0UP6i4A1Dl/u8mF3/hsRGe5bLhkLd/IDY37PquVROBASZ/UDPTTR5eit
xmI7GjnFmBIj8oBDhYGh79OCpgdwlVZz0CHAxDlVAMbMJSKPjCAxMbDtKSm2CFGv3WBOT0DjCEBC
lPs2sX1a1OWzWe/mxfxHOvj4SBiPdSHzQOBbQ5aU6OxX+WAFQv8pFFiFpCgTxrVL+qgmfEFlZ4U3
RE+YHATsAJjRz8sIkFavmouJT34hYsPPO+ZL4hIk5FhmAg9F0/U3BgMI3pxGR0NdaMiZSuyzLgQj
nRIMEtZS/SE2fevBufnU5NjueQKsE+KkmupPcQTuyu8Agu8ff+WHJ9MS7+YOWOGouHrzDD1ksO1m
G3sCgkZszwctZ9iajsZNhS5Jp+aJLaR+zU3SMnUDDydoB/lrGKxXEXe3zJ/LUzIYB6JduOH66rdO
38USKzQ/i/0zkmdDXP/sBAV9K+/nlZ6qOrNXtJx0kw+X7Li4ZwMq20kTAcyLbLNrmWDTlQYRTcRw
IR/+v3c/XwO49TGmi4gGNb0ySQkhudIS4DaOJrsi4359+fn6z7vRBU2Kw6LfZxnuqZLYucPPX4TE
TF7hnBWzk99x+IwKMoG2bEs9fhuRQLTZtDSduU/TaV8Di7h0Zbqb/aS/nwdBtgrtP8R95SX2Wvec
usxlbUIXGRQiunI8F1wu+mAo7ZW8L7XacbGexjFXh58vl+vfeTUBEaj+0OFB+Ds1nNt+vp4FAf/N
+i+K9V3VdO/LODwWK5rLbfrs/udlgSxOTSmKmXWbki7n3NwO2xb6T1h373UVjvceTJh7ojH/952A
Nr1trHCIRPpRtOnNDExNjeSNR4IF70ezp41DybxPUx4JZRuHYo1Y6FSZHJasNZ4rkKQwH+WOMDva
I/8Yn7in1hoeZ1KoEE1YW4yC9zRD50gHZH449nij1oofwYkfBhnTloUadslcxERqtFE9eGZ+8Kxm
3E6kyD3nRZ7fr+HLWFsfFU1Bd+zCfR4ykSaLUr8oTJkw9cybWYfTcwMTv7Z+xUylwwYS18AsGVXx
M7pbsdN5TWRuOR19vUz3sOUvdDN/JXZf7WrQVxRQmfVS6s69ebO9dYwmRmOZJyf4i+IB4AVH2/zR
6PwnMqaac0XQHgnliFinjokTqLoU2o0z7TsI0i8exvKLRTQGomF7OQSGxqIjpvxlkybjCDAKRc6m
amRzSXKiDpwOvtDC4xOmf2F/umfg7NmuNCKTiPNAgPGR8RDQDGeWOODAS4yJk5Phvjfo5bckk4K6
jk3/5Hamyzk939NVRmfbTrQcqmK+zxw0RYUN5khZ8Bcx7mIltu8Wj+dXWcbvsJru+d7DbTAd+iLS
vlF7iF2BjgxdIU18i3HXqAyxFV3bvcEMRQOWYORFqrx3RvwLhJB4efOvFURmoiwVr0WPy0cHwXSt
Km9klME00NW30ija51xlvzIjw8eWFAuyA2kdMMOKbh6/CSTs4NpMxUWOLmmWErSgQifFbN05j31b
3caGPLqauv7c9bmz7Wn5RH4ceud69lrCMZtN0QCUkV6rjuTaESxJupXXXDCn4oLCHrirjXZ69pxT
M0waj581kOTq2LeyU8MpcyikLKZAB/KF/hnt8DmLlJp1xpGZlMXeHRlNOmVtHmrsnoKE4zu7lsW9
5TDDnAkX1CroH0pfYc1mvhhJqdn4DX/C8RTcek83Z0933aZdBqaQXv48weI9yMHQRDXDB56HugcL
2bhM3WN3VWq794zB5vvynTBrTKF2ekHx0JRGtutMGHZW89zrYb5quzPvtTX6x9heAL3yp7xoHOQn
5m/p2/CG1i+NninQs8mOOR5fQz1h360NrLyZ1FHPFSq5SA1WGKkJbcyM4Hgc3txVZD0XrOEMxUJG
uAL+Uu4EQUQ58OmVILcD0Y3bGCQ4iLeZ2Q8/kJs5f520ZgY9h9hU5LEGWsVSDjsszexup3SJ7rjq
yGybFLE2Uq2wN8WDydnd9wh+auJTZlfzQxZT5nJ4Kjal08lNvSQWd/SQnKbJ/7CoS32633hTYBAZ
SHyIM2vvA6dp73HW2XtiaF6LTu/8mFFAUvsvfU802oA0YGJ4WVt99Vj3TOspjvyD6dTdfbA0ilMT
vVBsJxdidi5223A6B5OfjdO3WJgZD4X/Hmp3a+T0pFOCW+5iD19nqdFfLXQUhxpz+VAumAORm/HY
gK3rwYrvxhLt4YR+E0ZRV9578boVepIYjBWq6vqzvpv7HUCu9v2zm3zstYPdIqquwsdY6Rczo1lg
T8TUkExWbXzD48nDfr6fFP7nwSzCkxVrCsDCfBfNi8ya9g2jh98VD3llfmujnN4n0ZZHx1gsNIkG
zks9vvsCIShSYPfM4bpFGbvoUxPP57kKliejks4TNw22GW+6G0y8Dake5LmpGNSSIDdtmp7Vb1H+
gKuQld6NMfg4xuw8LkPw5nGnG0tVvSauOz+oof6Ll2t64xnkm5MsPnYBrqVCvBOYBNW9F+mVZlPN
ftG7FyeNVKvUe0hH5GpOaKrCwUxfNBZ10yGLYUHgczCSLv8wcjreAvGNNU1DZKFUfTZJQBnwnOz6
WeAb7Ghu4gMFfqxz62yZMog0NEfomXI5d8SWf9B6j4ycFm+pXXGpGRzcjxo9v2eJ8qPQ+ITEwqwg
TDn9swkL1J/mZ+463SOhsd6znmx0+2vcc9K+pi37HUnYF+GSGYAbiGN91suLkzSXPlNMAdw8J+mY
lE/TfeuA0K/XRkI9J3tKELFYEqTj1N4lIbIBivygtxR7cuPSCiMbkmGqnLq7HH7SOpe3Dv3Ujbe2
bZ7nycteZo+GkxDDkdxRA9IZlybu5HCHWuCfiLHHVOvVCrNYPjmBf5eEMOMytoO7fuz9I87YN0mS
+8b3l+IjmSuxGdeZ/SxQPrdZ+T7aLwtWoQ/C1jyEiuNlaDFqJ+Q1vPsBWzkf/4mKAfk7GRMfksA9
1yB+tU8q++CkcOJ8fz37VukHYxWLMFY6KcsSOGdXdeS6Z+azR0ALDNvZ3wnLrzgWAUlyXxcs+/zo
uUCjDNkhrIs3vy1J77LM9GM9MUCXdOXdz3dO7bMtBcpFcIvbEEj7ei3R7ga+2tkDvbggEA3Zi313
EDaPW4KASnZvhkzKm9Ob/rGUKA9xaV8txVNtMeU42SwoeOHsfUPM/S4fh/pjKBYYAUUfTQb6Amsh
oBAh62cBePzR9r4SQPYPrZt/WEyXr0RQokPpmwA6B/+wIe+dAWYD1d6Z24+maB7N1hVobdV+XJhk
O73xSzeO9dEsjd46nrfHnKQOCREnHx7D0z5QFwRd840T0bDpA7AgmIt/Jf2xwpFxW+zhu6wTTFYF
RibPCr8KbHBZKfxjVmT/JkM/BgwanoZ6/WFH+7cLYuJKXyTchAXReMFQVoe16P3g7PRadjyDCjV2
kCXjzaIh2EGp/gg9rskylNiJOxRV0sO5ZDsPxKW7T4E3XrvKVRdl57Bf+Km78ffAvr0j7ds+9MJ8
SRZzuNXzdC0CFp15ve0FVL3HaVFfftPMH6iRRzPTO88FjZZllfGRqQliazFuF8R2B+mGMzsfsXVN
7vQfaTMu2A21QXcw3gTt4vHhMX3vl/qlDjn4uYSJHyz2X8Z2/Pi5530L0jA2NJankxmwimdDq+8L
blq7NW5jMNoPVRy65EXgtq5NFgDtF/2+4yC8dalhT+yi1t716vpAT4JO+/yeiTS80PyCer+4rAI6
eXWInY9SgH93CFfkIYwBdvoMf6SvjfcuqXSkITdFi8l9bzB1ZioDnTMgJ5GgLUQjNYbRmqStOyZt
j5gdn/KpsT7gI6QHKhT0yG5gfiCPfWWxR9nCGfm45HO9Oj3fjDyZProaDHHepY801MFi+rP9Eafl
Mxjn+PazhciYTSAd67+WxKzIKA5fFEqqiM2B3Qp63Uo5YPZTOdxLXXY0NWp/CoXkMCuFSo5NlGNR
iYeGq+YtjOFNYXSn2cQISdhqyX7tbumYta+ekv414US5qWhtfwiezh2GEnZ0e8lOJaHJO/IutkGW
zVBIk/wyktG6rZSz9+mtPE/VtwtjMCID8lfvgWD4+WU2VQIBph+Eec/pszt5NQckPBA/P05hTuzH
896sUsDuGU1up//DKkZbw/2ojSA/Ib5eSGd5dCjZPucUTDFWtbxwk5vMu0evCNvLlIvPJXwmEked
vIwDUUPzYofB1jvmpvcQVJV89C31rFwbdq9ykR10xRsNGv1qjPTNIQASh4JOlSvq38JlXDZ52LyQ
Llm+0VPY2iRP/XLSdlUTVvHdvF/Zi3crImhnExT+kS/Mb6Y8PY5iSU9LLB7J+Z3Opuy+sgFgUImt
deqNb1Vg+vQI11szhM+Az6eDehMU8zRgzQndQzCeRJys4jeCkq2y/YiN+JmeWPcPYSKjJBSdIpfx
84L7ZlNMgXwtQ67J7Ov03u/t+dQ5PJxL0+DBXygjNcGO8PUwZnTGY4nBA6BAelCZG750wfgsIMb8
E8WvLgCzWC8qfB7K8jlziFopXNYiW9Ljz/0STYFVMjcrGe8yuGZSlwlERCP05FE3EZhEMnWHprlx
fl0ihUfyJkT4lrbl42AK+Y88+t3cBtUf6ABJZIawvNusz05Ow6DGZ1R6rVMRHgOOkdhSADVA3n3Q
CfFjbdud22DOX+yge7JdBxmIVz5TAyOUG+qvmgdoo6V1FYwmb9C64WXY+fwwIKxg/kMsyhIkZzr7
xVV7HDV7BX53tuxmP+V5jpBiLH7hXHzEa+HQHyV/Yl5jgTqrp7i/sQJMn5ZjIAz0p+TZ7Qx/h0Rs
uDYEbZwGA40vPXRwtkXiXol0IUmeeN+nzAX82YRsHm0sMBlqhRTK7SuGFoj4OEUbxC7TV23+0mkf
v73O/LZFK99boYj1tOzXpZX6TJxKfEBXJ8/KlfIqVxdsgFXimdkBIX1Ln57LkLSUZcI5oGzm3PzX
S9Kvv8fQPpSTkf5uLWZyxco27wPXPJll7W210Ssk50F48CbLOrceZWU6U9a1snb33VxO7E4ZkhuH
TSFYit+OB9hE2xOET5Yl0qxpKu06G1fXf/5ctbo4jJNVYxYO4yuZLgkpi8mB5Z4/zYG/bHhiga8k
ACrIsM3uCyt+JOFllN2pGpdkBTT/5SkPrz8v3EcgfrHW7gQOd46rCxNxFSKXSmfjWgUVDpwxq+lK
kJFsZbglAhVcS1fjWZ3tPKB0y4nEzd1zv0Jq1NhR1xu1vCfDGvx6hz+8LcTCmolvV1lqtVXzc//n
i7n1UtC3vQOsn+M8EAxfS/+ahmxXEMWrigMeK0tqpD0wckj2P78PU/7sfpBldh2HVwAKOAONlFxn
m07FaNJlsvrCxyGaIsRCR1DeAwDjSOOjBB07yEhJwa6FRhKFUDLV9z/vSs0HMyTqn8vQdkc6XIc4
yyju//Pt13dxj8spDs0rKhRrP9chDuWUBspo1v/7UmV84rJjA1am/Yn0LNktC+bttpGvPVdtP2Rp
e15QkhFu4AVbYykZYQ0+Uose0qfbeJTwXX7Oa4XkRFkP9UKEj+ZUdK76rPrPC57PGf8jLNqFOC4I
RebOyimhOAdyjMzQkdPGcpgNGoiUacucf14s7by5ojV22fold8bWwH2D31YoTKBOHNWNkVzsPD44
Xhcf3EG0R+Dju7x0WnMnRuMxKWsmg6mvz75XgY4N5Iks5TbBrAJSYOMBPXarlDjw9ihXi3tmtPjc
Y4RgP2J56LsdDpzJhXQVW3LYlq3PyIieHQNKpwwpYdt3RsXz2Rv9fo849qX32z0RKylDZuwvvVDQ
jyobHLD2XqWa/npiHiI3wyWZS44JCRdbg/uduXbnqWn+lj7NRdToHcbYA3IjGIo4rLG+2cec5jFL
U3sO++QtTtKEeqBNKDdMZ2PhcyzStD0RaI1XuzGKrVx0d+aTCrYNVwXA7z4xWrhvtPgkH0Zsx7h1
7GJkgZOAD3pUMqYlq/PPu3rGnYPucb3yDJndFGLP4E97oxLLPtH5DeVlexZg9/ajELdedzjUUbzj
ZfeP3O8bFnl5QtmuVvSDS/oeDdMEMp1FLBLCv4gBMEbR9fL3mUGww5QsWzBD9bnK6GgZDBdZ0efz
lGYNlqCpiOg4XEoSTfZE977+XCfdB3vSUwE0BsVj5eZAEJgKH6AFHh0H5nxhZ7+nGiPweJsDIz+r
adcE0IhNd400c5JLomJ9Bnuw8mkwE+eJjI8sHqtRMUCDoXyL9pXXZy/kAjhREOju2CtKKs+wbKjq
pntM+hXfnDGzF8LzOQ0v7jVE47aY+VnbQHR0uKK+wdSe840gLPI842bgQSrF00wXY1eIENpDO5+t
wOHgFqPQAwl+9tZO+8+71rAY6I7xIQ8U4ccq+aZLX23dduZMJTZtQi60w3fGwlcaG69GB/nz3wHo
IAl6khaMb56NMqXKt0hbm4KGZmAWn7pgQvDQ4MhAfzsmNlZxZzlVKzhsvb5Tgn4tz9RrSejc2fam
j9q1CSkvVNRIgDxKDC+ExDwXMKBYBAiS9hJF/1pOxS4ggTdUr4b0OZSZ3Zs/9ajydb3nLsEN5jBg
t4G2RSyGJNEEjopAWZSHwTFuNGfruwEI4maxmZgxD+yiIOuaG+K0SzHVJq4w6BVlCSG5SGqOKARf
lT5aKB5uiheOfG2Iat8si63dE+wSVz4gj9Z4cfLxGTe3uTMJdMyzI0UMFp2ZMqtk6+U+ITosLoJr
YiQP9jCzsaRxEjkd8AbPDuSuxFQUrTmgG60ddTRg/UUmJStLXnAxTaK9iiF58MrmWuHhOHN77/KQ
h5U8iw59VlxeG4BRG0ImYwIzWeGwJnGO6a+JWyNIUmNUjn15XBUSDmdSzl8jOk4Y0l3H4cyxorn8
5erp4CRYtoV0n9i8AI2BL4gGooKRpKQu1x+TspbeefatcKNNd2IsnbmXSV6G0VJH33JfkQPfD2SR
77DSYIHxhx2qlDGSQamfjBSlMBnx9IbN4OgE4ZcFlaYoxvZbL/plDkl2CNy2OBclwok+QxTVgsvY
eB2qLE1cMhwIWx3X/4XHOR+7OjksntskUZujNeE6fXb694TigO0ODQBkracCARQehqvNoe5AbFG3
dHDj20PsBF95Ar3EJ7mDnYKAQHp3HcIaLqJaPvNhyQ+DuXBqrcfq/N+XRbBNLX7GRCPFGpM51a3s
3YMBqO0YM1t2/e63nciahD1UMJsapkzk0PSM1MhyhCmu2Go//NmFydUI5DPiIp4v78aQGdbs6DbI
fNgTVRkGm4CAiSj3iLHkeEpYuVNrhDkbTznGmaI4PSqW1KbnT9X60lrilCddexDdA/xSbJaCXy7I
HbUVeTNyIw0UoX1+6PrwJIfMOMSZ5OLNeNnXPNlxRI86o5fDpx0cmGUlNLXtr2km3FAlRMgh2jYZ
lgh+ryEYL0jNfW9uLpTg/ooo62Ci8f3QBpfcx5A8dL6a7ipYJpx91KVcygyGZBBjxOe+kWGHOkux
+GdzBvO4d/+GNYC0tLRfrXn+UgMNLLrHnwtl757Z5W1oSWQk1tO4rElrDADBsa/fyUbMiBqxzXZo
y1/mPMVgmGb9XRlKBPGEmex1QWu3Df1b7CPfDHL1GuakglTYMTiqTf7eDvXvvqcHkHtK7/Jm8Y99
oU+BwCjsjWiPl5k6YMOBN774mKR0bmcYZIwvHdf0DLr5RVUo5QqcHxDE0lfaXExl1pekMuN9XgQv
ptPnu9hbOkqyFyGz/pzWXzG63j3CHhyXqxM7s+cZsisvLZMELgZFqCphP/nw8Wv1S0vyf/rK+6zV
+MrAqzqMoDpZWM1TlePzk6ECDG924VmjZ8kE8hpk8SRwId7OgQEEZop6mwbCaSZurnGKidy0CVHn
3J/tHisSgeL2Dtca+VeOcdeTz7OPg+TYIwodS+zEafJYFmfDmN4ETB7fbMXRMKGzlALCvp6MamO3
lNodaYmIAsMtW69/oObR54lzR2rh1eA3f0eVjDaIeWmkkdFxc5oPECjaUz1nqLtSZjmVljvuXGSc
A+djWdPcDn1cpGb9YGs5cW0pLemP/ZN2QXOmd2k/1BxuG6sXcOKn8rIEMyGUIdlcC4GGof1SBMi5
ilx46EGc7qEBFxsn5Ne01scych7KGzd9E4koKFlZpkYCKYlLJ4sgkR5SDqgXW9RNhKTqu6ZfyJRD
b5X6Um+GAiOnr8Qvf+iKi5X6fFoFZlSGvFFZ4UvOSBLjbPhl8oHu52l6htAAdygWN7/Uf22DbaQz
vI0M0uKuqpvfM9Fe52QaP7/gfuTRkDQLKCgbxmdW8b/LRrkJwstSesbBksVfjqZsu9bK9IX7CpPg
kZ7Mp7T77pgk36JVDItJLzt0kmg4FjxueW6D3BqzrRap2BgAFhHLTe1DkXrQhf1P1wdJs2Smd9SB
We2TkUZzGdsvgwyyU6ZgpuikfVjKfw70kCP60L8LERZ3s0Up3qDb3c3hP8Od68M4u+AWDW+OWAZY
xtGrhTtFBUXUZcDG0DCpKEoGKoV4QAJQn2lmGaimafE02ZUNmH4DEpYd6WvjpWhsBDpsZ5du/FUl
JavqTPil8GsU/+YQIKzCTF2SgU10ra33Tfuo3belNpb7hoDLavJhx3LltRcAwh2ZmROAyc3A05bP
vxmK/XEzPN99XYpTmSKilOJvrIJwj/sDgYxfttCWK0ykrG44CzAYSQwFu4TjKh2c1d3mF2soFbYJ
owG54cSAxKaGo9qYnYGk9w/zDNTBH+U1kYRtOqmAkzV7z47jtRzdubYqrTGEOcCYEaBAMC3tFz8Y
1YuWaBOIi+7/WKk6INpBf9F3JwXgl1JaPhaj+VWqejhW67KdZKzWg/oOaaRsmcN3Ry/fwhaIvCII
sYtJtpXY+Vul4cAs2XrjgHAd8qW45+ASmWTR0vbvXgEB9Ksfv4ZLG9vPwZqg2JEr5+Ec2c3mdI4n
iglMhcm+97q/refWB7odW2PKHdi4inA13zwkrSqphm0/GmX1lWQ2cGBMmNGSj962EGYaLVV9xUpQ
XIF40a7hh0sJsd7B7yzwaYXAPlIxw2YovzM3Jn8qcb7ceKmgtfR3WHfpwZDG2xvLZTh65LXTks83
9kBfnhFRvdCgLxLM4n3G1i74iMG40VGVZQhWGheH2b9MurFpsZEHNs7joW/RxUBo8rCEwLIgPR3D
kfswJt/kUTQPfLb8r3ECKCvvDooFzRisJx4mmkau3GOq7djQFIhpkpEgRDnbqRE3nRlfBN/xBOeY
xV1y4qM07+9XbGWkeut1VuSD2DTu0VyYyPopXlOjflbj+M8dhzMSp00bp1XkjxAq2sTajhS6XRoi
4Jid9mbI+Gqnlkt9DhUMbkZEWy7eL6XzZ85FSwHjborMdznHzodiImgzbl1nS8Y5M0pwUFsSFeuz
Yma2N3V6c0hlP7nVfWWry8h0dDM6Q7Dzwu42C8ldmWNbEEnKPDxJqiiM66ubK1TaPOxREJsg2UA2
YCHxbj0e9KPyvX+Ba2x7maFx1GEKERav5PgJRTjYIrE5YJQWh4GhC/ihLT8nYI4K84lgOHaYpf4O
xRhfndB7TVrIzElVfai6uG9mBbTBwVY1YhbMuS23QxDT4w+cDYNyJ4KKzqTfXbYcDRGwdM0J+RXR
LlYbOTXAb9nrZZ9xbOuU/4/MnLt8zFB9+/9GTIUPmQVXIyWKmhCbe618sr6gOw/L/ElRAiqvu/0P
e2e2I6fSdukr4hcEwXSa85w1ZZWrTlDZ3maGAILx6vvB++v+pZZarT7vk9ROl7drgiBivWs9C78R
YW4bs0AJ3xWhcgw3rEtrD5PyupUDzi/O1kVhaNYSHJZT3JLGYbS29RVCIgWEgIVH19oQi6iE4hlJ
BDMDSdU5RnHVUbJhDQai64HMtty55R4mEpERbiY6/JEk7bdS2uHiY9tEBWC+bcriDVIHZMUIY+sw
HAuznPHCYSqLA3L7ZcQehZ5irrYfUwoRMEgXvCmtNZEH87AgcjZ649p2U3td+TAJFawa/5w17bvT
RIcC8WkTLvnrzGzqDTO0u8+xwfeGY49Uu/JLJk/9YCzT6uci8L+yeP7yhIlJdK6A2oYptx91Uet4
Q5Msx3AJ65vdJuCZ+tWAxLBDIq7W4dRthlrf53qsyERgCaCOpIWt1xv4X9lmGQHQZgHr4cQMflmQ
6B4PSCxVlBEeSsOqTo3hMUIgObXJRQWmOnDyfaFjZ//f4hGhrh8xhBYSH2yTwbobxAwG89SUzj8x
CgzZfOIY0uxQCsT8TBzP2JhxdC9nxa1HtA4FBsyJFwfYX2ejZxdYvxbVvHHnQJ1140PaDE0wcaLj
+dIl/3idjwWO7K+UYkPBpnXyi/wfy1YHuyIsk5OM2niEt7Opa7d20+Ls9P0/uJrCGy4KFvCkT76U
bfDAO7XgG96DPPrROfm3q73j0DvTc5g9s5hyo/00x5p6YLmqCuUcsL2QhVsWhCnOwSbFSbNGa2Iz
FNTqJdppgHKDCj4DPM/vimWGzK9eOd0gX8g9/OLwFq74WHxWrWmhbvL87wgl3Snt+rbc6s1uacfA
veSTfm8o2J27ndnXxCACw7pPlXxj5PhTNcGPoIABSl6RU10YB/l51CHN7J3xMg80Nvsxh+XJibYT
yeaVkY5LgZGiznPJuAXMeU3k342bRvCyO7YhtguGmnMTCcnhbs04cglrXz3VRPuUGIUma6ys4tPK
YF0XJQKKeUQQaK+092DGonJ+Xwun+OFHmFnZ5mc2KZrEdMmFBU9xZfxh1n0IMhmslMvt3HfpU9At
p2ctvVVZ8Rcji0hXIgJrbfjH2Z/B35A+dgZ+0B6xGGgMWHxIVC2HoIDoQ9OdSdzoPZwHHkzNflJQ
lpHA7hry8Doa7Idmj6DTkEYsEwiKlWQfmDDGF2iISC0DnIcoppQ8aAVPiAZ9g055KgwXzg6Zj8rL
EU4jB9PNEFjHNgB/xbir4BSXU1+GtNHSSseudGkN7gmQ9Oy9TY4da6eKjkllN4dAdbuuY/szE6yu
s+KEKZ1O1bsWA2VmeF53Kustcrz4yuycAojClqsCL9oawwa6DrP7uEj3bWbBehwIKS1XctaS9EkU
z/lm4+Fv5yALEgVRi6+T9TPPArlF7Tv0toWFqJ65eM+18VLkQ3aMrO45Yku+6lL/MGEOJxrnfYnw
V00537b3gHDZhPhj7TFbXxZHi3DSyHxpC/LxbmXz79FU46YmIhebM7d5Uf1pYclZtBYgYG3DaMKw
5yToQoysQpIyJec7iISVPe9E7D1ZjRpXs9+fbMzhlQ7+2C6DXOc5meSLg/6x8WHHj3P509Qk471L
E/+jEyy/BRaWfdNF8VH71UsXeXzbZeviR8jKw1+uRADcwDIxVhnqCGph08V9v3ZTTx3xAvxWETE4
fpc3PHcOTr8ofYN2jS+5N+JNXbXxzcZf3UaB+DDxau+mBG91lwXOUwW+k0wit7cxtOU57MgDzNWL
PTny52z6WMtJ399zNWVnPGsBuJBBbYVNC7yTE9JpqL0PEzZvc44XrORTBnZZ30tmj1ZnmocqCjYY
9+SOoTKUG/vFhFFU6eoV2zjTyCZ/Jup9GdH1bH7DvSQ8VKUophiVqzWXuQOgDCLbq0NEMGQfYQbN
qwgRvCilw367xLcWW3XaoqdgJnPpAy6j4UFMFT+nIb7NbaLFQwYj62RPZrInD8PYfBvF2OFl/kJl
qc9pDKkkkvh1srljgzySHSe1jRRcv8+uj+LSOtwWxBU4tqFNh3RI6uUL7InF77zims/JU+r0Ht8M
1XkOgNRdNTaMF+T8Gc0tdbymEWCGpgVizjv36DvZNWMou1ZuMrHhjK2L0vU6L2R9iKb2bFrhxVOc
KTwX4kvfVzCYkxkqooqnFaVbyFwTcgNkQJSPxJcHn+DzKjIGbAASqSOC46Sj65hZn62qoUYx/vS9
B35ZznaK7GTyM7IacjUeDpg8aX5O/utgFV9e7vxBRWWb60ynhOLcXe5kX6FFxFCKXSYsnuf24rhZ
DrtDOOcbrve9TMxgVbU/Y9WdCuO1ZouJYj1OB7f1vvDmn6Mg1/zmIm64iTUO1zy+bkCusZLdlrSr
PiZSfApV3GVDgp5U3RahYlgVNccYGhQeNMleILcdfW98KTx1+uoMy8TyOoxcuiyorYWHLajbYZES
BqwWL3YUMCecqSLF2r6K7PDasDvchhlhs1Dm5TFuglurHZe8ENZfFL9460wFgRieGZE4u1x060Ap
kNERxMNaHrmj1SGUw96H0kA41XvOht9VwG4Fdx0CSNVE57GcKGFxzd88DVPUtaDZAoFq9mauxHoB
eG0KuN+XzjJ/zi5FE4ndGHv0XlhX+IpYbuwIqj15hKE0LqYns43Z8QNhABvs1eTvI4sTlxfgHzWz
FDZVMJ49O0UNoK4njsJsozuIPSmtI3V2L+z2C8Qk5DO2hueG24rqhva1ZSpDj5u9rWKnYFvU75qe
KE1LpBTiG6aVRMPFKM+JcxHhc+i0P2anrODpFMFZRp9ooUxz2TZXRRCdPd3+8nW/xVusjuNUd7t1
aPIsLzxTf4Q9sDOoZ5Uel7M3QF+rBuvgZdjqWDvmEuwo9dDiRcTyfTA1h2xEUCmaB6Wmw7EckkNd
Dfemkz/8oq4OVmU563oOD6llyU1J1+uaZJknp3GTwsbJI4h3WYMvFCWwKML2iAmAaIeTVgen6eXa
AZc+TEzNdDldYz2emIBRSu8dzQw4YmPshgQJ2w7ktNE25UWGqWGMhoSW4Cpwy4ojAUV0bo4RplbO
swU4Qzp76MAA37KemccQvgmiwbvU665sv34M46+m56Gr8py6sIF2DqZUJiiUNRYMFx+2PM84DLAx
qoNLdtyloYlosiAVn5SgBGt9G+PAYP+Qac4SYBUJXyWYGeZsfpP9PmSStcOO95PrS6yCNPtTo8iC
sg2fcsMlJ0dClZ9hmDIF/ep0oe4QcZOVVbb/1pP9/4qC/0utmBCU/P2fKwpe6VajaPHfhrKlhuzv
3/+3okCK/+KRZjIu9W1hsln5X41iNpViFk2YhJqdIHDN4L8bCmzvv2wLXInneFByhUVt2P9sKLD5
9yzT9U3bD6Qpl7Kx/4eGAiG8pa7wv1suPUHfgUPxEl+EFUg8jP9bpVjhpm1qoiCzNNzVXNvHGttQ
l9NZ3NiNedbGFF9L3FY8kNqrxN33apfec5NZVzeyXR7wSMLprIvFh7oluO2/p5acdgW0KGIv0n9n
1iPWTlfv6PzwGbKk3ruo5C80TP8WG4P3HqBmVqzqbxkWjBd3TPFbV3djbqPntlx8vEmA+CFi513O
qju6GQylv2/NgYQ94VZCYll3ZwdsvytrhgbJA/aUpa79PhXmP6lT4YdfPmjogL2mNeycBMMNXpv2
zeNzq0Ja75AK+rszVuz8G+u9MKU6w78C27a8+LVZnY1kDvYULiBY0v/63tAOTDZgINQ3pua76ahq
TRTRP9G4unJNuHs4XH4jVU34M7vpPVjmFTJ2Xgwxz49IA7S2gxsore8EQ9czHU5XCSzxXXWCsKuD
leQ/b6fs5Bkd4N0u9vbN3x2uOeu9DisiWPweqAeO393l65oleaq/33fQQEMhYmOfK8Xe1waLcB6E
/1pbWUaybBLvTvBtUXX9aAhvv6SO2rtNLt5zEHRhMCe09iwdcGIw32mrwSwhfdb25ftsDJ3uRUvs
rc30cFet9THqzKRCah6gz/vTe53jg5Ux9Oe/3/ckxfuQOPO97Oz2gF4tNn/3vf0QQsQYvnxpxY8u
eFU2OHkoANGLX0MxW97pFHSOsfB4FhiUnqLyvUpR8pWD67KbdfmO8mWfGF8QMV7eeo7/ZUYY8wYg
2SSC2vx9LDiB5U3ebrFUF++kCoIt4VaxSwYnf1+clWmGkc+JeMTM/GLqNCu28FozFXm75cz5wDg3
bYFp2RuT6EAeOtPDxkewm4RV/fs3/Hw57bnuUwB3eKsYSbMV5cQTNLLcFiiLDznZch9HDBD+vi1I
fEB+gc5RjvijlON0j7SOyZN4MCHdqQD4om3cLY2d/vvWDaqHNHHO4qMh8mUW+tGO0rtMHYJzp2f9
EHJQN5Hpz7/v5qrcG7K1LqbybtiR2kduj+K5LggB1lH7aMiWkLwW6P/OL7/Bbt+qd89sg9dCpXhH
1PSKUFI8ggaUcxHPT/++S9tvqwg1yuyG+Ev2KA260mguoCJ7eQvWk+R3ikdvSr3soUjxbAcjlttp
mLGEe8lDhxmXWgnRrGCr8sDAZh2DkCTc34/il24v2htfPWRg1+TCiFRu3z2d3maj4jLJGJME9u9/
PxSQ/m0m/LKotpzV2xe7EcbbQgy0M1vf/r5TQwSXEAAFgdycIqo42MM8qjHYc6t4Thq+UQEx7cD8
6W3S8WAPKn4NhUScE/A7niMYYVXmhhdb4ukTQeC/hVjZnxWf11Cj/1ZTnPsmrc9q4M4S87RDSHCR
55NXxfTzFi/vppQ7Im7GcekIdt90xDqkA64qts8oZ47zpvLGRe8kq6X4GCzv/A1ifHpjr/PaL+/+
/pGm9ko3Q/IMqzR7c2fgL3boZUdhiOxtSnJvm/D9peZkrCEZ9fBt5I5kh3HyWDv9mQnfustOaVeY
r2EeY6fQQcRu1B8ubtu8FnVe33q75GDJ6rpvGq/YWYmCfErPGiOr/rkp07dEhz+aEudx0oOcqFL5
mMwv5QwLQZJkahcH8pH1L7Yfzm8GCfNHyfYRc/pbp2RNKnRCG9tORsLl7ArnIQB3NOOhH8YlcVf7
u1alOAdjMo06J9DcmyYlaZb9kIqpj6qD4k/yMpalfhkNBAC24/vQzfG+BKa6/H3BDJgQ2RjSf/EA
1WKdGhdzmOdji1ZOdiIER7YddDlTOf4LBi+Z5OW/OhWJo2nRU7W882t3OGIw3niCwU5egjw28hja
bJ9dsiq5dsR0j2Ung6tAh+5UYnLmHOKLlJ/m0GyMasEilWl7lqP36AZrwBx2TJOpfC7y0FoPRiJh
kyrr/Pelqx1o2D5VLOZiTfSi+rlr2R43Mkr3IDGzRxpOX5HHmaZgdgMipb2nk1d9ZKYIt13GjzkH
wXDCaeOv4rq01cprDX12lpehQrOXk8Mf/n1fL9+a0c97h4TZNrL85ADRXH+oakxxpgzjrYqq7N4J
/Q+MzCAdso+QnpZbn8OC5IDVITObJYu5xlCUhN1Hh3U1K/q1NdU9ujt8sUUr74v80jcYfXXUQ4AM
KzUwApJQOvMYM9EwJZRU+Mm1yTroRQUNY8sfpan0ccDk06YKe3n67xe/b0xyNAjwck6aBXVksAV3
zfvogrmKDWzsJLO/ocSFBDjs5GywfL+UVfxP2ov529ZAWIqwmfYRvPdVnYJuNCpsiDxdi6vt1iDD
BybFF3O8Z74srgkPgjChCgRyGm0IYzdjvwOza5Vefq2HcBcI1XLRVBgVhJ1VR7cWD2z4Awtua+8E
xtZNHzAoB5JyzklFbWbo1D/qAWyQTM1vfzJM7Jv9eIZZ7F4C0mNOo3IgSzUZtO4l43eJr9XtHgNz
MXBsOB8QOt/g3gzMkuPhqzX1OyYykAzS+D3vfPguzDe1PKdx+wFkGkeHJGpVLlg0/A3TJ45xfMRM
US6cNbFIwx9ZK1xL92qQ86GX6SGpKKTheWQ+uUzPYK9N9RthsQzThTN8kL7u4vlX3TYQhQDf+7Ld
mkFffM8sFOuycEhsicE9JplN08UEX7qcdM/EK7F/LTdYFn33EdaiOV6gjrbDEK38iSeQ0TGy6kw/
EukPgILd1UWi8eforcF7CG4AhSBEvwWctdAUEcYxGGB7HVSybdxUL2aIfRSQhq7qUOwJI6Yoknih
04vRVArEZUUwKvmZ21O5E4NHg0IPEt0K2qWz1jmmUhMZb4cNaSlva+SQVyxMkIZmO5TnP0Q+vtC9
AA82XaWeTYdURymiWxfE4Yw/4L6hEvX5ixT2V95GAPfGx4QyqDv3w23Mcg8DBVCbV9wnEGJlkd9b
2eyoUbw47nOZwc8Dsfs6xd6vOOUvGmqK1kGfX30cYCe/LLBolEvHzOx/oOgzDcL5XFtyZzoD+IgK
w1g3N8kmBoKxT+MC43SuDhIGkOeRDkF9x27t0A8heoZBBM6AdIvnHrRhPI7Tzh8kgdwup4QPg6xo
xfcwsA9gA9Icu4II3QzZjAIejIeOL1L2GHF2M5eXv/81Bgx23VRMKxwx/HgWEzDQ8v94glukFHId
vc1olw5Jr+CBFwH5S2XDTmQCAtxMw5klZNeP4Y7Oxha2T76xJVU3GHHMTZ2m1rMchg+eBByVO7IG
MuXuiqsW6Dd4OSS15aVUH0zCOZMvgwHoBP95+fs2KjOxYhUmyrdMNIEnocLIxX4bhYfJglxE7wzK
vGMzRZrndAv9kIDzfChmHA8eqb1dNTBdnXJ/NZq/Zg95RvXlD/JSQMcav3lpOMETqFvVoqPNoXfn
k5o2XUfPg+k6lyGzjSuQx+hWF263wpwqtr4u+g1rRQFIguqCxn1uup3XyQn4xwy5z60we6qakogp
iHe9Z/LvzjxyMb7KcxYmbzYC59ErsHEp8FWI24s8yhhM2MkpQCHfjqnB+BdTGhRTPNKCYly1pHbt
/ESzihRufRUtJSdDRRmrq5f4ztgcxoompDmRv+IC4d0gpUZH0S2NnW9mp94pyIZbS2XYi5e1Z8c5
h1Y2baOatAyGFXkHPcrDRpfHKAW3G0Ix8ceYkSjPenQjzPiQV5KVO1GOHRGDsFWz0wwJeVRZ1kXC
lNtIOaUbgSMLrzEHu2Igal/NWIhydI3jIHlomZ0+ypmUEJMNNiAN0+gAVa1tsCGxFCdTII+s62Kh
a0ES0QlIGzd7In194t/l8TuXL2B2s6vVzwP7srjl8c8TAcTkLjLDgQKEEqZf7OH2xV23EvRYEhTB
7mMLgA6w0K5eb5X3ujXjHWFKFN1cnKLZKxh4gAKgt+2SRN6vzu4teiRmZ9snBn1gheCgVTQPHZjW
yaVgCfIffN+mI0fLsyk90x737rS9tbNn6p6cfMLW6kGNtZbNtM2u2iEHEBPoM+fo03Wy18RonINF
XmPFrExuTQ8rjFILMI/ExBmfB3f/ZACMNujOCQk+EEh2zp0vL1PItgCLnEI+x0qYtZ04qarZWLrT
2zDsLHA3LX6TeFoi08lhUhXk1yR0QHrjIraIcB38pKd4zOWpVJqLPa7BmIElFHrfuE78iNAQXofi
nhVzcP77Eo40MXl0C+1UxNk3RixZq4zvUqM0bhAZaOQ24tPfcENYBDPlJeqnT6TU7/rsCAqHu7ij
S9TUkXM3g/gzMcLkqEuuSREzWSotqwXK2t+SQPSHjKzb5e+LUQ+HOLPDvdEQt3aJDYCHate1ZYbr
wIitUykrY0dJwk13ghlvaWOGDpKDR2wM42mLouAzcQgifzcR/D1iQ7hxHCiPLj//q5wZQPGwL9eZ
ovfZAtWgi6x8KYzwjTYXYxuM0XgMscVLGdUg71p3XVYiPrDM1zsiLG9GTOFLClXyiYcraQEmJcNC
SrclzNvG/9nXxU35IUeXeBGNdYEPmI4u1xh3iQvW2Cu9K1vE+UnVKcVERnUh27DtAh0jqUwnP6Db
gucijsdF9676bWxLaKN9Ry4207eZDcxe1vZ05irVOR3NhgkOoO4zmoSqnTtEbCNH0W+swi05aHNH
WPByS26cPZbPrS9G51izKVoDEvwzLGumr54zSwUXJ6jgdRHcYvteX+NkZjcsoleOUenrTD38YPNY
ilsS2PaMZlNxokTHUEI/imESKwKlJrDS/DYO1B356fIlpMeaszkOI5z5fUwzsNmjSCTjxKxz0s1W
Do67857TxLXujpKvwhfume6Wr9GYM6anxK8EuQVqYKqrlbXuE4T94NIusm94sjoOvhHdyQMerhOc
vouahDrEeVMR/YVVT0923s/ZkWkZFDjFs8J/DafMXbsZO0ODZNsuTsvFA1YA+/TJxGUUrBkLp5Mf
PsMCq6RgC44JHtn4bNl4NNJUPTF3iZ5SNvzXosZBs8SleNpjiKAB+KbGlEUcy//o9OYldnama85b
unFJPWmsw2jWFxEH9i5pR5jTcR9d06Ql2O7h8WEsEdLNfNBZqQ70P5w6HTS3yMSZoqXf7QK+2nNb
3HGx08PYkQeoZPHc5IZ8go10zaGvrU2LyoQwcg8aDeGKt4bAo/jWObpemGPB9qLhj18xd7EBUfoG
FvDZpvsrddaCYcs6QvQihkZpB5mHlqlGa+YNkML+A5SjdfAs55eVdnu7xMQGL+2zGM2nsmgpkyhS
DSKpsm5eGV2LdGhu88TFLbxntvyco42ffYwQjl00eu4GJqq0ZtcWtfKjKgxUe+MbK5W/brijagok
uPRj/7XRmCsyalhWNFi556LBbOzM4CmAhC7Z9+SGe//3mEz+jcKd/7y8uPTcMKJ1M5qUC/9F4lR5
buXTaLLkoMTU28xLi5s2FXdIG6VH25dPeNUYQmOrTyO4tW4bPwyxhMKzi0Vvt6t++IA5WXaw2oMP
rlIwy9CNvyH+hfjj3ms7hOdkQGII9k1pTXSjuI8SHpcFppQFfjcCP9w4XkvOZ1arzh/8naaKXXpL
A2ronuzI93adz8h5m2ph/NDl1hjdZI/B560FQF7YJOfpoYEzjFN3Lcz2T1qJ977gq1TWAUWUmVoT
QIylarsAsnjAhrRPIrxopmeF65op/s7BN7oFkH7hOhoWAJsbYBdlSar2U/sKZsdcmx0uO7QsflMu
OyaKQh5KTMRkhugrCO3hYDCkNwzzYDsVoWBXfM2hk+IBAHo7CaadNKEZAodY2uPEjObhHOMF6esu
37ZF327zuksBclQIGtpi7bQvyq5BMwAcjdL4oTM4fUyTAe+ymG8Tm0gJD6KeSB/EnJ5KlAV15Zav
bUibaEr3xPJ1rkTh4V7usZ1x+mux8NH0M3wWUUtBdc+CCjpDyGc3GK5GOp2RRLtjALJPJI95rJGA
MwyonGLCzSDRoIir5ivlyQ2xrvJUT9JdcdH5J8NT66yz2AsY/LQHMO5qLt2PwnhhBPZOoYvHWFH/
iHD0rRu5tHuRZZ0FOL1RIKxOFaPa/tOO019MpGhXF+Z9xnUAFfGCBJyGobUzCjgVyG341Aj4R767
I7pwdgxHHEhDv9Z+jZk3GKGvqq9W4RwzSutkWMEr3VX/EJBjQqv7bC3TYCO6GaeRzyHV5/9OLPFP
6qKM28MljqHKhrkPkbOZTm7jO8clctnaNFtgtt0PZtntaEAnsZBYP8xQw1Z3MUM6cLcsrInk0Vkk
MAdMUITXREowIiWQH+mX0VtYPF+ARn53GoNA04zQ7gjIebX+lB38y0jkADIpO7arJKKmivW3ZkK4
mpr6OpmKvSnoWh78HaVlNpwPt3yOLYtKPAsJqYXRXVqHBhbOpilpjvGs6gMTbL9B8P+VESwxO8Tv
rLamdTx0O100eDVSJ4UpAZ48xpEThJzj4/xJF2SSCXmfZobXLUBy0FaxyWnaV9xHYifchqcMbMiG
MYZl+/PRlYcgH/FvRGwdcaThop23Xg8kkuZjQPMTJKOm+NinI95RNzsH+UANkFfa16aPj2ZS04Nb
sqI2Qd2tuTI/RomExL4u2iNfvpqF6I8u5Ws3VIR+BbeC9iJjyDdjHj5n0Prj+MpVnqygL3b7oihJ
6VpWx1YoWyHFp1tQlS//MpYs8hs+W80VTbyH2Mba4SYDDNKmEGursi9h3lsbDG/RNhT5XUXNN0EP
+7CcpLqaMXOu0ufO8P/RteMttY50x5BA0nkI6sivgcBMO4qu7c3kTIsdATfj5Cv8tKDa6Psh9tLy
N1tMDRtqjH0+00teuvGmyDJua4XBTsz5row0HXRIlCuzhTjsZzy7hAI8FLTf0mveR8HHtdFRTWHT
TwFca+NUuKBhy7db7sZ4HxS4LBzvu4TruuoDRWDBbj7i0H1o2iy2HuL5WmagMnJ8nH1bHXs3ClY1
zsxtcm9Ln0zzTAVBOXm3auL3OEGR8krzt5/pgJ1Uue9iok8GB3Nm4sRPvCxb51mYrTFyhqtMskbW
/NK2tNVZO37yT0aaVChRIn+KjZc4CP6ppow1QlQshNN0Meq2fU9+p+3ELVYaxcZ1O2PNSYqf6KzV
WsxueZATFK1E5IfaA54YTdXnVHVEPhrtXH2ejfhsmcEjV6EeOMQ2BCnExsT/AbBvb8JG3w+kildF
VRCl9ANEzOVe03A0lYjO/qE3/PEU5ebI6biNd1nxxuG9mmwYggP0tdBW+6gFCdaAvJj0FJyDAQMq
IFscuaNbXXKj21pV5xKicMNd96qG5hW92WRuBQg48N1ji4t2W4TmtQNLRuXM+OSLJ0ySwHOiOtj5
fgv4pytcqI7G0uLQFZCEEXEmMNkHlAXo5o3a8dDZjXM13zBlEE0efDrlrHxvBnh/8FaMGJ6BNQrS
9PhEawr99oRe2M1oDliaLOAZvM0vmsXwICMM2ZELxzhajCx598J+scHf0n41pfnklYbxyGnXvpHZ
+Kx1ZnDbeAL7me2ccG0rwxxey2pw95OxOC0pzmoN337NczmSRspxxU0f00jNLQG0YlOTxR8WPANg
+lXHJeL5wttaNlYWNOMSJeFGnnTbTVaNbM+gtVoYXZTrceFDZpUheVotRohS3LWl/5F8p4wlMTB5
wBQ0F7qQzY8Kr/+6bANgrjo+R6pgKBZO2G1CxcDMo9GYAPBaz/0lHLG4m7E8kPb0cB9u7C7/jJZ5
WZ2Ez1Aep2tpBhz/WyNfk2n/NvqYwhPKeGjBwwfvg4TJOnvnDdHVksFOJr6/6noBTRyrsR36WIYy
h9nDdGKfOW5ppYl3djH9JoqGyBEPF82mzreHK5gAbyMyyJ9hm7xEoG7XU1e/OLCfcRiOxE5S/RFX
FqSeFmAVDSEkHBlVxzXfT+upi7bJq6HJEH2gJjLP9N7phb5mGe0MWZi3XMYMkrEGMlkynyqoEpPx
u1Tys2qmC7N79Am3xAFL6x17UGr5PDz1eeN8WV76p8QGQhGjeIGMPO+cTF8cPtV6pFrgpfTC9jAs
0l4H1J8D7WeWJmxe+xwRXbRQT4mT2jpbe+2A4NQ/rBzac574RDllhSMeb5rP4aGMDmbiaB7vuE5L
SsOIodTb5T46lE51KXsXLkbinvo4OTS6Xzan2DpNhQEPXHC6wcVlU17dVhtHWQ+yzek56dF9qvmS
J3RP4NalOofi+JJH3jakUcHQFJL1jsFqhb88R4D12Xfk7mdjI2xHQOkUBkRo3nxBrGnsbfGyr/xw
o6LAPcsOH6IO40PAlnhlxx5xwRlfYetmUMM7809OccUqzERE7hRwLBlxRyZHw6d5yeE3PzdtzhQH
1oTHPcrsmAEENs4Wu8QmEBixEqeBTonBfVtEhErsvtnEPWYpiU8+AN6WsSoZDkNGwH1tJK+ZD8si
qDkNNdDAeTh5h1rUlJgjoXZAEvyoCk9bU3iaBw8Jpa6Bet+4w8HO08+GDeValGw1OEXEyB+YSe06
xJoEzmJfMm1fd1JyYLFqiDjez9GsD3KAKznNuP5iWka40gPBKJ0HbjGGb5l1lkHtPud9chvq6mWo
caLRN0inYh5tLNZY9mK4fuBDZlU+s5BUzyZDwlvdRjRrABT0F3QThnmCZtEtpntkk4MzWQez6C/5
3yqSKX9r8BG9tWG2lxYVAI6jvkBPDkC9NgFnQnRzS8O3rNCtxDpjRnsXvjGvBEdqOKzRbajs4IBD
G9gLV8N+tA3KqyPv4NWGSUnP/Fa0dQeyybuPGKI7ajU4ycO/afLo0ZGLwpSsinUDaQ217VjpNLok
8J126PVwEmZ1Vdr4ESuesERAaCTNkPIl/MRKdCD26aYrgKHvDN+gEayoNnHtfHdsBNehDt6cTHK7
z0RUKCDaTUZzGmZ5L3MiVqJQm9KKw42L4h813Pl2zw5GBzU1TuM9Qh9sYwB2Pd1UwxRld4SLVeRT
CYlgfkPFeiPoS0plyD8gQ5g7q44odlQW9FW+J3dy9tNE1I2KXnrlIe1tlb1kGJovLNXLXRKQbxlw
msMR3UaieDfDvkLHhgrRzOXJnDns1qaXbdo6fctMit/QpvR9pEtyYu9O2c+1noun7gO++RUvrnMY
O/UV51GwjaPxJQBWdZqGcBulLrEIJwZFPJHji7zCPUnG1q44jTmVmDn86p3hfth64m4W/US0DLKK
y20k4ZVFM1F0/IskKFIDHKxHE1wX+8eYWmaEZaQa43+wd17NdSPZlv4rHf08qIBLmIjb83Acjqen
JL4gKJfw3v/6+QDV3JaousXp9+nqqCiFJBLEATJz773Wt0AEIDDfDS0d0tCJPkam8dijRKH4GQb0
26NGXeWaQBiDWx0w6m3Lfks3CUy9/1kTaASMKVM8iyYciwjVagAWzokLRKqmpgLiKk6OlR0cNR9f
Ivjdufycgja69KV6Y0d9sMssZ1gZgHDOrmw5JqhRyUmCqAsXyfK+YXi31Rzlk+XahOywwBHjZm50
i6S8luZbUtnizEx/j79XRxzAOaCr+4zfUw5jKLBgl5j1Wlf9Yjv1sxSU9HjvB7KPSVHOdJpIzHo5
Ek2fGDjI46AlRG61Bj3n4mGwh9mSju5jLOoPLUkGEHYR8SmVpJVXf5Rt/FAA/yF2+DwKmpr26CJv
BA2iOw1viCW+IQr7blBIEn8Izx+OOY1t2OLt06QicZRDA+IuNs521Rpn+GvK0TJTT6K3dsFpPVUk
FTPhf0g0+TiZWbttCpMhRBk/qG7/ITBVxj9mNh2qLtK8kdAhfKMJrAdaxV3kBvMgjRU8VNyPCtUA
R8o97Wn1ezuaUFrAA6sJ/xG0wFzH+hm34cqt2gQq7z06UarPbZYi60YcjrVM58aJSmxYKE6oiFHy
TiNDQTfdQbU5FsJ5hZVgbvp4mDFP2cZ33Vdb0EqhGX/nOhfIOF9x8b0g/U1oMm4zy+ZMTigQAKPv
dYYXz47HV8fOHtK4udBW3eVp+dkcLAaOWm96wxMmtJ2RWPpWD4DOFrjgg0odvNyn+KwdgHbAWiZH
Xhsf8eZUHXwLdixHYyJA6TU7UeyeQrAXGBOL4t5EaurnVvpJuv2OTYtDfmdhtS4Mj/CpT4Wtjlul
yyW4Xf0l1Se8a0QVZpymMX+rd1XUg/TQQnBtAc3nNoq0dWll2aHvs52hh2hUp+lRJPHJb3jJiEeY
drES3BYBI8981siROfeQDnlyaMosfIwK9yPGlBsaz919GYp8N5mOunHIObKYxTAb5pGy2yvLCoFN
DYndMpLOrXCmbmtlMUS5Rj222BzOgflgplh08BOtaLTKUzeW/gmfo84K1HPEDtQvfRwNjFUBftpy
F7SVYBqpCM+O6m1m0v5V6dicln/FOGp//FczhNbBlzmVa7gPcHV5OU8ZIEDjKBT9IKrMfOCohi0G
MUJQNhf3ARFVegMe1bxQUtBU7x9qV6bU0lN1XRSa/1/K+p6UVbX/Vsra/OMUNk39j9fs6z+u33A2
/qJrnf/yD12rYul/CETSPEMamev2f8ta599wLHNWmrqmi3Z1/q0sr5rgX//U7D9MzbZ0VzcRm2Jg
dv9b18pvoYBFoOfCntQt/uM/0bXyN36RtdJSsSzb1PhCmutoGl+W3//yylxP1lzH/xo7TPmDL9VN
5+u3ktggUgppKL/k9rVAMifxIM3eXvrxa6t8Ioi3ip5sfuGa9zkWXg03HPbXjZpxOnd3tgC4TIO/
Ydxqf6phd40SyHDBcMM5F/jXpFJQmXgdbT11REk+uyeDbiMrUA0Ya1U0Yv1VpqTpho+SeW2Yfs9f
fSKknYIhWUOvilTUwv6EZaCPieRUi40KJl366g5W4GYEaayzzhpk99jqB0Fd+RDT2IIEvsKZzUk2
3bYJxOPNpF218UOHkK26V9PP1ZxqgDMsxpOCq2Dl2o/QHzeUcludrEwnll7bBFs9HkE8YmMLs41C
cvwI5omJBsrEmrYSx/sh3di+cdFhFhTctpSVgAzlFe4er3JqkiahvJElg4mTNmCff6YE8mn9h9G5
4rtT50Ghpq3RFB9bAg+cFvr+SxfcNFZ5H0OENGV3AgIE1wGtZ0fGG4orQ4bIbVkwxGvA0JmojQZt
iGyMfcImnjoQWRkLK470+hmcbuTrqqtuNHXyGrJEelKKRN2fHAzxpKZiEdOyF1Dy5LUjMfWH+ky1
uBrz/LYS7U6rT2Vb3ExDeD811Q2ufxIlgozVVN53FadA7kHetYdSZ1Tv+xebo8ZY3dTkXshR2eYt
+Rlgw/RW4EWtD5nrPsy3dAwEKbrE85nn+/liJ3J4xqE9sazucAXspeXe13b8Ml9GwWR7vvVZoHtj
/yliAwOX41GhbnzuDG34rV7S+TFo40QvWV/dtJNx1AinhMAUqfoGTup6xILH4Xzb1uaxawlbdENA
ZPEZrTkKJ3eLsdWcEFSyC8HDeokEMgFs1xxfoDAHx9BtGJXhs6ZqHJzRswOfION2V9GgKeBlCaQZ
IS4lsm3QUwyeXaZn6PieWkYk0vtEu4FxUb4zZeZAorM7OGgJ/b1jZOuoWheXHq583yhbpfo6d//U
NNj2aLVA2edqeMkmQp+n9DGeE34t1NR0rMbok8Jcgb687rzQO9whHdsaw5Oa9BuleckTKpUSA3FO
KQezYdd24sGi6Sm6T37vExvvnjCw3yu+tSbXjlPEnkbbwTSNy0BsTIockxbj9LHFvJXSSY5yg6t2
uRyfSWi8ItZurVW0ckgUgXQCpftVmB/IsiVTpiH6T56sDO4wQblpojHYewwYC1bBx1b9ppEW0ytw
JQWROk3nDfhhzPbbpMeHUujrsaSySdq1LcBUwHUFOrHJHJradNor40M10gDFZDiAQpiN9ZrzLerv
GHQa4fduerKhaBvhF2GclKFZlwU9MeZl0s7I/4BC1L746oesuCRDBIOypGf0mAeXiXbpWO1ovXup
Q+C7+mT094F+Y4SZ55rfSgDJlGVzsE/DaaAHmANgYl3n2jric+g8NQgIM48PHWeV2e7iN9lRZPEe
aMa2rDj4U6ylyV2HOdbqXlq6BzVoJn/8rHJMrFtWKvWzxXRcj+JDRM3s0jEuyLjpqumjHCb4PShi
CQx0sUQHo1cQ+Eg9se3phxVds8MAtFUDYBa63FYs2PivVz1LmklpqiWpZyuE6nV8lyK9zKfESSdz
l7W7zgoEiKQVormi4Q/ivtymHWgzZqRh+lFtsZORymNV1Chz4qRZnaU6nbowXCXis3DF5qcNFeHK
KPPsH1mb3uZh1sybjcmm+ZPl4sfeJExDx8LhMA1bLBk/7U26VHgJw4H3KUr3aLj2eaU8mWngMRq6
DRUa2n2wHXSE4Xy4WRfQ6sMSnHUnB2QP3RzIE0S3js2hQf4B7vtUuKSk4sPQTQbFldzZDnWyZV5C
EqcV5aXQy40B/y2Qz/gLNyFad0yaq2aiFjKDbYEAzWrZvFBWtnKeIzB9VhJG7BGlEGU1Ve+kchUR
qxMrCPMsT9f7bTDSmpzamxKAg1Tl/Sj7naFyFY51ibB7d7Sj28Baa5kLweUh1trTvG8UvXIuW1T4
FQzx+QKrhr7ZLhJgnFjoxjmftUP+w1rY9oAwWPigp/JHJeTi4tilHwGmX4i2cFKDzcu5ZxzFQAMn
XaLcjalyxwayS10gn/F5Xmz9VN0iqllpVbKfF7K6ZsGqWbSBYcd1eMz44vNiByiFwV78DKkLYfPK
t62jpSp3qDvuIxVN52Q/hfHg1bgRrbY5+UG679oYLTauaIeJ4sB6TtJLk63tItmrOuvD2ACSiVCb
0N+1DPRG+W2EjJzUC4+Mym3fkSDEtYIpKtlEoUAfU2NvKDPf28QUCjI8C9d2kt82RX5bs/JpqgKz
ZLhK1vP//Dx8Cb8wBcy/N/81H6O/5AW+Jhk0i7/o3796zFP+/7d/5H/8Qr983fp/L19Efss3r83r
L7/YZk3YjHftt2q8/1a3yY9r+PNP/r/+5p+GrHcOxLb20+s7X8iff+36mn771z+3jKGqb7+Yu+a/
8Ke3y/iDoA4LBYk7n1tNA5tW/61u/vVPw/qDX9GC5AysYdQSxr/PwM4fKudSy8HxBROPYNF/n4Hx
drGeWCgZdQf+omP8J2fg2Vn20zJD99m1TI2aWGOpwUv09ggM8Yy3MeBF75CkbMFAEd6BQjaw3dIr
bQNnqylSZgjxRsu6rwlatO3YACqhXEOX5DAAHdATJo7brcewCo9iqhkquV5rWf3aKlzOOWONrwRj
vJ6SHWOk+a34v55DHjA+zr9YLnVu1dsfw9KoNCzDUF1b198Y1CpVpj1BYczL/Zh0jxi6C2i2Sc8P
Zo3FuyzU/BDUGbEbQvXQe2lIl4AuJGTFaG5lgFZhaNy7Tyap0IeW6F9Ckmz74JZfyZHLtqZlw7nK
YZvwJUPvp4flLy5e+6uL51YalEOzl0/M7ruflnq3cQZXJ3ZjNYwqMpaCbPLIjV5CrdaZI54ik7Z3
ZqC7GvEK7sy+fuXmhl6XWnsE99np7y/HeGP2mx8JR7VVGgEW/6jGXDX9dDmBoVhTEKCEMEoidAck
QeQoj0foKF/Qhx8cwi0PxtASwzutrNK275IIgSGepb1W1gpxrGsZ2/XDCOiJTrBy7UUHHHoeqPqO
6e65uzqt07ajc8wPWAwhGGUV54QiWYRx8U5tfg0x5R2lnp0ZInA6s8T2739I7dfSb3nuGdBhbHRx
V7q2+ab0aygBIyOGc2KTJEHnqXspYFrBA1e+T2pPPwooOBPz6RQSW77q7OZeDIjaChKk7lXwcFU9
5AellzWJkeXndy5uflp/slsun4A7F7q2sBwNV+ivn4BNTJ8EOCBw9yUMnhWBHoJbtTwQcUiMa+xg
kKqDg+5GAMPD5r0n8i8eAVc1XdswmK2ZrjYfTn56BMpcDXy8YoBThHUOculsDBqvhQOT3SoGJuOg
HzhNknXvwH788eF2aWpvmfKt37kZOFzf3gxXaHxWQrjavFz9ei1waIqmx6C+Qg4jTgijELyWzEwK
KzuLfG85TX4gVpkMQzfZMoikKI6ifLe88iQh+bt+DN67P7+/sTaLOn5YLsfCavvm6Sk4IuhGGZIv
Zk+JB1GLiky7BpbymqpzKVsY4uSEPl4GxjK9QkdgaCgvQ8DYiLTE7p1btHy/Xx8YW3NMy6KHIXQu
6c0D4+SYkvI+nU/3QCgx3G8rkxFyaw79lQq0bna5yQUWM7+n4fC35hEsABfPccoaOqRhXuQqI2VR
cXjQlA5neJjEAcqI3gt9H5djmZACTnlcyosYOLMEca4cSBhBngnoHqh7jCN9yg9pxgqK7WZlCYrE
FDtbFzl3w1jlB1BOCanXAn5hRLUSjOI02JhsTIiNlemTE2jEFLOj+kElnsyGsZEPaAS1mt5mOTRP
y6NXTpG2RyAI4UrP+LHwzvtafW8m+SvH5W0DKSBLIxWJM0t+r4LVa5Csr/0cdzL6rGaHIyjcQOcB
ZMQiOgbVVRXfp7wUIHYs0PIOQU/jl0yrEEFnSPbqovDsPFI2WPzA5iVyq6E5O4xj+MEANeiVTGrC
IMnuq4FcZAUT81oOkJCwLn+xfG7p8toaJrACOEeWGyDHgxCAs4X6qmom+BMFnDeDVj4JxDurA+tb
NiXbUK3zkmUo+YO03OMjerFzRvWNoJWUzNPW1Hp+50H6q+faBRbHYUCojrtsDT+990hvcx3w1587
UV/V+JrQ9CLgzL0WWVygOek26G1yCVQYJml1W8eUg0xv7zqjuHnnan5fo+fGHGuzatsuE8Y3q5Bd
OgCfOilW1gBL0+idez6C71EqaEFP1COuAcbS5n0jN23+JCGWA39ft4/YJ8w8I4wNrn5PjOa779tv
SxLoMcLQOdYZqtCd+VD1021iYmDg86DpX8c25FzfRSrUIyNS1Z7IF/dF87GUuVa6VQFoiDHLD39/
Z+bl5c3rrrM+O5SFdEhJ2fj1+zeK2v04METzucqHUSIM1AOxjB60IiUaXWNugBNOXy9P6N9/8784
rrAvsDPN0AFV1fU3i1+QynCsdRabQWPyPlWIe4XlfzeBs6+LTEMmI7E6mk65ie3UxmtmP6OUVKPu
cx7p0TunFc3+fX/g3KqBT+DQwufxtlB2iU1XxpKCeDmuwPYKPRrNoRdX/mdk4QNK7nlwjc+CgNIs
vMlTgCvpankrOxP5EwMd8PJs5+C5r4o2KNtSsMksB2LZ1+dcBz6U525zraU4xLEy7Yv5GxgDiPve
V0w0jiyaLVHLiLXnrCYTVXucM+xIbJ+hHQGe61AJ3G2h0KiboJUgwwnGtT1SXHNCKj45QRx6MK2e
Qxa9LPLTW7dR02ObQg3Hp0mzxwBByVyKY3rg7ILMwFan2f0WJQtzcVwnqTM+wkXWP3WMbWyV3sSy
EFtt9J1YoAQPjJPQvcXPZtVwi2Sbj9DAOdnkhjzGtvCaToYXRBmXas6JbGzq9Ug5OWkRQIbjiuNa
cCAq5R6kNx+9XxafJEMnNVM/6Byl7nxgZQHbN4I0wxvaATwy+jn4yTyhk28xe3Xgkqhyeh5ql+1D
7g2d7SJOkKNXPGfn0JpjgdjMFf1YuRH0o3SXVh25fOrKHqIRtmCJ11d75OwZAO4hnRXK1XHs0n5j
2Vm8dci985ZlH86Peh2YE+MFCYLmiWgzAs0YcRkNWdLLF3VmOr1T9OLUwO6CpoWLYk4jJC/iKefb
5CldTWMIdkNQYKSrDC866Pcyqulc29E5b2vt6qO/zkOKGmsgUdFgtcbBcslxU5JIAKpFsulsCEId
mJuTdt4mEerWIWs3UdmC0tWjF5KJT7oqQeuzfcNAciFstBn+hBidSeOTKlFF9dOURe0l778uD3iO
I3o7Kd8KYgy93k+ybdL56jEmorsINfdYtHh5IOhTbzXts2pXRHMgAKpKXfsxHfsfiy7t91Mi0St0
rjRhmAajlHn9/mkZTAa/R1qom+hTJnUtWkJFSBHNDyiY+JyaVa5V1iayApiMxBNTGFACxFFqEEgv
tPfWZCrit2siwjjHQNhPIQuk5NeLcVvy14IpYOACtdOiL3+DIlfdy6YJN1qOAPXHezfvqXlhoQhr
29dK18V769Ff3RTHtW1qJ+qK34o5OoVOGzUU1MunVen43AIX260WYSyEnJ0O1mYq5DiXb3fLLQFw
ubYU9E3vrNN/sX2ydXI+ZUOfS/s3h0L0LUNVzqDddr7xhQu9AL/UsF6KcZoCB6PGquoPkwtgFyOj
RPECiGE8ThVOuUZUgEeo8rJRkDfyXn/z99uE7soBJ2O7KlupePPsmICx+3ZCN78cPUmiCr3lA5Jx
EK0DB9lYrxScpCreQPimy1lIJWebsJjpnUdnfjJ+3U3pyqjCFBbtGccx3jw5yOIbf8y4FBLjnM3g
huDZeihbVQewuc3ZRZeP6Z1P5/dta55i0uCxhDn3cd7s4TboDsMNGtTL5RjvFTCjF474BdGPqbEz
hXPPTOBrlNahB/X/i67HBvK6hh299K8RoNYeN/btO9f0+xPjciPoLKlUNgxu33wopRgIbTUhXOn9
y2AQ2BACZRsTdqkYW1UVuuhXQj30UA+BmqkJSuq/gq3BueVPxUaWPZ4C+BHLsvr3l/YXTQnX5Cyv
m/bc4/mtwTOU0P761DRWxlDX52jI7mv1oGlaSnPAFpveLpNtOLb6Vh3cC00oue7mV93MGOiqE63t
kIhkmUaf7TaE0TiDYrXBPBPSIdmvMQzbGXXQFPaQhEsyqbPkwWnc8KMNIDaKmhALVpausjhJ9yNm
yBV4PIZPebb++5/zLw5X/Jwu/9NYzCzLffNYBDxqlIsOGOyi+EAowVc7xdxKkwLlRJERi+pL7Fst
02HgLHCKY/FclV3goS5VadTb77wbf3nfOVXRiZzbhDQqf11W47Zrzc7oue+dc+4wje+X1STvIChO
oa+AhteeZ4DZhINrOxXTQXUFyhRsH1R4xGAkAUr72HGAEXOWYoSTYaMIUEblxgYJ/wE+v3qKQU+M
lQ2laPZxlevBVhV4kfHHJGk/Nwo5p8ub0PqCNhwIuneWyt/P03QOLfocS7MFosCvPyQZE3XqKrYB
zQ67smXbj2ZWeXaYk5JFBsRSC6bgFcgdFI9//4HPi/Cviw/NDeQRjkW/l07wm887d+3KR9RLH2qu
Rt354VzKiOV72jH4D9VimNNwcvX+/jtrb7+1QcOUBwxdBkAvg1bYrz81CEKqrsAC9as3dA4Gf90z
BtkQMPHN99nGl3JbjSls7LmUiFJSBpNSuysiYa70uTc4BrgXpD0BUVfLV6cjRKYvJvudC505ar/c
I5pQumaZ4NHoTDINe/MMamQP1b5h0m0pVcppw669ymb22feD8KZxqC9NraFsZlry47LIHVnVYRKc
/PqGuRbjGOT4VTLc+HQfbipM0YU9Nl7pqJBgUSfEGxph7x2PdDQuv124cKniVYt1nq3ubZsIvwUQ
owoJQaDr6TarL7GSODi4SQvJCFrYGYxQm7gDE/WMUjY7G5Hwhj4gscNCz89WjUBMWxdmFu20GdjD
/gBmW40ec50R6eRWoGFr8WBqFZpp0LG2miMP5IyOoxfTUmpsK7/GSYMW23QUqJPTjXAYlbviqz/w
eTdB8K0kHLd3jWKTRuNT25Heg7XlkUjZLOFMPDrDoQooD+pheEJHkGywwn+XPREoY30v9MILIqIt
q/yCSQHpGnpy3FoRFlVZ7+qaxLKuFIfKwL+h1x/GxsC23MIxsZwR41tFD2WKWMvGGqpw2zcQUml5
a8eKE+Umzwtn14kY6kVfvII1Hs/WZPYPXVdoNB8iLFK5eV/TI90TbIOMprlxIlmcxwReq1NxMs6t
2hvLMNyWLBkx7oObyAyGL8DjNxXv1hplkHnbcjye5Z73cHOq9dJfxKobTkZ+1RJUML2kzAosFLdu
dYpi5UuuYwPIgRxv7LlXU8REKWVG6cKOBPMeA1DYKkg9b7PyaTEHLeeaXOR8GVs+/OgGxYFz5yk5
LCfM9N8QeD4vb72Oin6r0Nklz3y4LH8RBRXer1J90nOcjp3twprKeU4m3boJbPVrXhrOMeUpW8FC
+N5E3VNoleOqn8c59A/ifUPwqynwMiIsD4ncCrtNTSJmlCpnZZx9WnPxmsb9MTNw302+ygrYmuDy
gCTtyYYVdpBvoQIlH+fL7O0cXNmME1EZB6+WX5ohgNQoxls/H+PqGn/clIrOa+SsDuwjcZS49q3S
eEC33jxJUZlbuOUw3gRQVTlInrmwI6ugby68x3Vidh+SwiWoqYh3DP79qzR1qEXTFxDj1ZlobnxN
GinHfqA+UP9Xh86Vu6WSHGa6qnD1vVEP2d2ygi033MJ7vzI13wIRTti2kg2npTVSNAZm+87dZhF7
bgyod73UzbHKjIoAIrC86HsPoz+cdOxIaK3PFeLITQBtarLvWKVVMiAth+kzD1EP+QhFE9pVXZvI
atCI1BmmXQlp55zP/yo1TKgOtC2P4C65rurWgX9Ykt8cNMGOOat2HnGPzbgOojF6hUAZRb9GLNPb
hp78eZD0DA263xzU7G0MxHdbaniS6kzjhDLWRkvc7WfVLRFtu5p4lkzqZDGspx6KfNC5JykJmRuM
+s7JwvSclFiV0uYGnoZ7xbL4ybLjWfvt37kuDY5QvR0MSQwFeNIQzXRIyIGXVeRnE0l9s5xGw7Gs
yOvDktkSY0T8Nn8iMhzyoA2TNYt+2Aj5WXel8aSrdOMYY4Dq0K3xIAkn3MlYqa641PKSur/WsfhB
pf8qp/msJjl55VZO/0zPTpObeoKIi7nsNrKOlGqlNreFG5N85Jg3blynu8SvImK6CWdA92Jzy+B/
uDvDyj7iogq9ZipfEz+DY2EO++U1n+zxQCtXkolbfhGOCrdoIn1Osa2NbcoWrUD2hRD2Zjupdf7j
p7GUwDkFLu1pDCk4TzB8exgDQ295ajBXrSvSnDw9E+SoKXG9z3VxySFb7Wug9EAPTVh68afUNxoP
ajVd4sLF89cmnm9at74THIBmRfedmT9jPGFxycvveoDxY1kLBhPXl8ixdenlWYmMzHM4lC6/5UoG
m5GLEqjnZdggb3i2/ao8GKC14Fn2Jf0iBaEOhDyAuFO8g/me7+iiAFCwjn1ThVfkDXIosovE8Nlr
M5Lb1wm45Loj9AuHIWymfXBj2ZV5kythAg182lXMCa92Eu3YUNMTCe0UCwqkkMA+O6N50t2wu1XE
DWD4+JyrA/R6FS4TuQopwEvmSPOvokytbwMzbDcD+rxeZOFDVJC+AcvXnNoeDzP6Hd9yCCGseJ6Y
8zISeOh1Ga5RFWHh7JN+J624X2diUlbJMBKuKhUeoQFvp/UtLN34XLnzogEx8+AQvIImJsUDWk47
v6+mg1maiVflUeKFbT6tw5bqoAS5dItQFQSTIb2OgAh6MTJFETXLAp32hb7NOs+K8KEPIcuYUYog
HMqaQ/zeeiQs6WxM9N3SMUEf7jxPgpyACLRCEHPimqK4JmHRyg/EbTTtgIbJNMEslNp1KoNjNGrO
LYkZuVgHZIBAKEcvbwI+uxjZxw46DtATllbZM6aZSkRGtY97dl7H58nDIZcUCjOicIw0gVdmRM8C
riI0kI2NBQnG2Ip3UZHvuzIX+6W4xYV0hnreb0aQEkyCQA7BVZnOhq/eahovdSL8W9OFodwldTG/
50TDFiZ4BJMFdzmskoB9IdOpJ5uCjwnJ2aWqsMVkeRLzEU936hTGG+hXtOOa+EGCjzkgue1XPe/W
aAb1g6H0EW8zI9+s/jwZTx2oLyMq2kcCKGivSjc7tDZ2fGlMMfqkwkSOxf4JN2NlC9rOQ1NoOwoo
PEK2+Las/bIKcWJUk/YgEcBm0ScmdEWDvmia94k8xNLVafH35Q2q/WDjw+tEGcAX66PT8hVMtqFe
nT4ngghXAZz2gWL+5NYqkVwKOdtRpp8D7Cq3LdH283GgKjXkt4oakHUG+8JVxEn4EdfqQECYxzoh
J1fkrPWNxgYMOmm7dECW0f9yHb1NMTWkNEERMKHEQclQwxJRtQ8+kPLT0nruOucoEhMefIJtXg4Q
O+fVshBbqgVUqPmgrWCosdbXEbFUbSZ2gcolsMpqncKnXKbKqrBGZPWquw8LxV6D7e5XSY6eiM7M
esq/AiWz79C0FKtxrD5PGobfwCf2KRpop6dWneGjDc+MFOO9FkHxWR4COfPBZYGQeLnOmHu0F0Xj
e1XUYn0HwqbB3cWHMypX3aiuYrqvKKd/TJV1k25HlpCD2kI6ImqVGLim7/dLJ345TIzx4K6T2pjd
0eMzewWDPRzyyx+YIv1g+ZzF4igntWYQ04+vKovoeWhN+8fnGbRdcOIYeq2CbtgblP/zEdWjxT8A
bWq063IOoyXD+MicMIZkGESVTWE1UD+4/cueVsQmgVvddJjybpemJoouVcsOzQQqwDLHE661aO/Q
DVk+2jqqD6oVWRuTB38zOY1yFDXJEg6Oldpqeg/SjbVJA/MV65UX45m5Eh39iFWLuMksxOQ4YE+i
AEiJhVWuc7otiL78wF5OsrOANjOZf/bR51vpk2oXmQxaXCaqNfIiYlsc5dmuho2dl18TYWqbZiB9
rDDwNU/t9DzmoG4kXCuIlV4QsmkvXfuOw/9aKcRHUxuqw5zktipdqr62MunbO+ZLVNv39dSpAIaG
1+WvxDrm6HhCsbYMo12W6MQIEReJoEaz1qXH5dRFxTitmgJnGCfgz47uM5UupOaFepzddvFEKUnB
uXxFzWnSU2bLA9ffXKDoKGjmCU4E1kVlRBLWKk2NykMkEHrLx+JEBOFEh6nn2KNm43DQAsYco6wz
lLH+ZlCeXT2E3BYYpz7oYLMbhLy4NPAr7YbCJb5E5GJS8fpnZ266LPOEoQechsEIZX4fJAhFWXzL
KZFrXRk4ZEcVSiglAHEVX+o+3g9unF0Dw24YNZReV+j9EVfWfGIg5KkJX0xCW452BM+iYzAGtoEU
6hKt5DSA3NBxBJNlU7prZ5Qf+jJ6oP0iDmaIx+/HMU9pZb+PsShOjn1eBDhBq61pMtc36pNPAefn
oHMmAWWT000LZD/hqBjpWKJ8HFdFNe91ZXLI6u6+K7r82pn1R6skfYsS6T7FI/fQFFFxTV3h+Wq7
ydgSrkvpPflDT/AtY+xKUyxyZ/FbZp19kM7QH4Xvn5c9iKICBCdi2x6E6KogOAvnTig2y5S20Kbq
pATVfsy6j0VDlrVf4oMg+6smMp4YDAuE+I8Xt8Mb5Jl+Q0qKBVIi98tdPc5z784Sm3LALw6YCksG
6oZUf8wHukR5VCYbxa67W7vhsCuGL7wkHQJV+gZKLwLom1CXeFTiAW9CWUEHZKYIbx9NCyNUOptA
dji+iJ5IMjzbHXEXUa3fdpisl7Nnkbc9LGPc1YNFtwPZw+dBiO5RFu5FDpgskyi7BVxJLhq/GmoJ
dKuM2d8VfasBmSIXBXkEuHdoijifTsKKybHXNZTE7g5VjYpQRAMgyGIMj7LHmTdfuhO0yiHoGx72
JvNBMhPBKYxeeU57fgQ9qjZtmca7GCAnx/Pk2NsKYbuje/GVOL/GsXEFMVocOQN0WlkcKwHLkzD3
Yx9K6I1d96jPIm6CAMH0usShwsyiely29oIzKYZ+Mm9mbZoDXBDCOa29+m4ZsnZ5e1fwfMnRsb1l
YZAiJ/1AV+L1UmuDObIuYUJex1yQ4zr92MPrzmON0LB5HVn2JFlx/kr7pMJ7ECPcVnh0mcjeL21P
Oit/Lkj1lN70yviF4irjMMhnNgt8eXW8gorZAk+3VpI2Xs8GjOW+cWz1cDiI3fKteLtqSvY63mld
pOxyJywAu0RHPbHOamS5QAnxnKdO8CVm5dv0deAwGy7qnV4b1napdHNSabzAaD/VqrinOaddl7tg
hPq3VuVA4zAkW8Wqj84jpbhQeRMYY+qf8qYkOkPgUbfxEBTY78JJK4EcMYWxp6zYuPhvMU0YazKe
nUsWMHTO5D3+CHXt6uQaSs6ZxIQYtxWpDxxj0wP9MKLpTUrEeT281CW5pcO0z6xaIHwwMcrPT844
yxVDneZh/GRW9dNoo0wSeYByW0/li4Dwuvc5EFd6hoA+L3HZuERyxbkGRTyWZEuXen2y405sI00Z
VkE03gIEJJR0aMN9EeP118ye5NkGPYDaRUxGkWOjF4keI7wvE4lhp6zTXqdqjG+SBseE6oyvRtdo
VFHSumZkSDWRmMhuYW3quzDapGVVP/rFa2LRoXHRwJ6RpTBU0FLjCDZlBVtDP2kcpSDAlPe53ZZE
3iTdruxrcqNmy7BPUUE5YX+KR9CYlQHPZkBYVOpBsU+1bu1YBKETIKatYzF91EOqZkeRcx4tn4Rq
cLTVZdRjm4k/lYXd3skh8UyhfwhnJVMw2SGLKwwXys19mA7QmGc1wEwHSM0dpWv54wxBuGR/hkRP
K1LjUPTjqGcNjMxL85UDWH7gw5iObd9eFWija5qI9SNHMtWF9i7rRt79H/bOZL1tZNvST4QstAHE
lAR7iaJ6yxN8siWj7wI9nr5+yOfWsXXyOuvOalATZ0qiJAokInbsvda/Ygldey5cca3rTbWXdg4m
mz7FUZf04ZV1BPUBeXsydjU4N97j6RmpJZkLLtIk9IsPuR1VDwmuMyurxzt7qqyLbtRYpcPkyvQD
vTiVbq/TAYunxxSphlLTSjVpdNc07rfeZSASVeCF0/ohSpsWS78HL2vMrhru4iqxsKsrQChRcBgU
hOYsyjiGJQ9CL7n5o9hYhyb+nsFlAOuBsdeN6UdixDdanQ0EqSOB6szn1L2a0S1cl5Z1zIVCMRYW
wcFpJ3xlRUjX1m59y+innQzDdafl37mvSKBB2MX0fzPgfue+iWl9xpLAsS71NrZKOKXMlOOTGV8Z
wzdh8Sy1diQoSp8IdJ+Gd4e/kpdFnokV/27GBd4E2xrXcKfZpgvM5gFEaAKOtfCU1I2zq/T5aY5J
2Rrq4BEWSm6q6JBl7mPFIXJVxj3nfhmBvea2B+3BQmpDhvDCfTLD6XYM+zIL5VEOWDpxz9GtMMBM
dwcMHCkrNRvTKgGYads0QLIqsrdRHnQb0wwuiWKS7HDW2VUI4NeRkOMmiQ+m6q1NkihOuyW4xaS1
mBlGBDEJm94njZAONrCzyDzUoW7I39NxOS3dzVoHv6Hy8gpl0peSV2ztpgDVPY1TZlLWX6C26rQi
4geZtMSYjeDGZjO7Hux1bYcKLHux9hDXMr4J7pVGXC8+nib0LMJq7bdE1x6mUHOPiSy8Y7T88/Eh
oRLDutRcbT1OvB9nZZ6sOdfv0MVsFuzvzcdHSUezMm0hyjUkNFn9afKuHTLuVrqCwGBxAOVI03/B
csTJ3i1KX+RY/JRWsWi2KCxw4DmtIBsHBJHPCN5eBdbCAYrZ74gh7NLmAXgfHk/AARasaiCSksqA
b3fSb2b4YqnmVrFLEhoHAaYlo50o9R04tQ6fIAjWzLL6TYoNk1bnTIR4gxl+yQUV5hO12Zumfx1z
gs/slp6BQ/hZp6AMyZZiMhZDvgXdsLUbfN5ukD4OcQeAJMu8DT7uk+fM4QZjW7M2UjrmTnLnDspG
QMm4E8LAchq86/WQAnfJQi3s6pxBulmlRZHe6MNaj4OCeNYQeiB09TFozTuD/IJVQ7b1PoF3CZgY
DKRmj9FVx7swdfrW10PrIpu22uQp2pKprQ9Y4NtTN56tNNZOuioeYnckG1UQEZdMb0OfxBsL6XEN
V3gL+emtT8JncL/PFgsN2ULgMPEWJtZcri3DZZnuxmSdEt0ETXut23hTazIr1mmvHzPTBBlBRigq
YnWw8xQr0ah7p5l4L6nn1XVM3TdKy3drhhTUd+D8dHvDWQ0dFQeGLEH5NL8OhoXixkYm7VYs9K7u
eItrZgSuH197AprcIFbAKPDaZDWF73yP1/cyB4CC6AXu8vrYBWK6Rv/9hMEF2yu5aL7DEliHhbFp
bEY2mvcl5m9cE31N6VG5DMZSuQL7+NDCt0DuY94P0vgu3UxsB4tMF+mV76ZWA0xpF3S1Zx5yS55U
nTwlTdX4WVM+mXb4FmCqpIXNkAOd4XSD/F/bRYUGGtLzdmrmRjZq2v48o9M4thiE7AVe5lg3g/AY
mwaBwnm6D5kVX5eR8d2LviEpTa+m+SSiNLowTnX3MPC7VQBIrg/17ngUU6JgUw2n2ZrVjRfWL+BQ
3INT2ryTxmAFSeUGwm1Dg7Hq9w55bp7Rk4Bcat9k0AXXteqftQeI3OF6SI0lvop5aeqNgE8yXirG
d+WN1JtrMu70nTfVW9MtGCPJV0ImN1ZZvjvOACcipuNNYBlHQnVWNGn9oWst5FbOGuc3840a9vwE
+kCbD1PmtGTGoTFUUf2Q5Rwh60RXK1Jf6NOBF4wrGBUDGXXbfJyIycJRgBv2MEnnXFaBe6K+r2+F
PdJzjZJ4PUtIF73UJj8pDOvSxQ4MAuJpouWjOKyti02FcmodSkLOuoN6GcwOCIfOCboIGs7qbO+m
4/rsUx3yXjfw9bw2tp7cRdKoHntdC/0BjtfWSjBtNRNfC7p6YM/tGenVwY8GFPBKYc2TUfdIi/rQ
aiiJU6cpfDip9pPSyccOxKhtYcFqt1WtdtzW1pHN9tYdmmwP8dBCmF1HD33TND46pOtOvFc2h74q
6cXFmDMX6tmgrofQ2318KtURebtQBdc2MUzrkTXf9zS1MScnPtlYGHv4cfloXMYl7E/Nlbk1YGpr
ET5q4kspyTvWYAsx3ZUEEnRfhbBXMm2fNPZCDAPzWYYkuIVh3t3nPTZMEXiAfwZV+hoCIxznLHUB
/7tzwwiNna9xYry2S3jzdIG+JlOW7qrgGQhUvREdbCrCpHiz6k9iNl8thGLXCfDVTaHi5gQhn4RZ
2y0PVgWCtdNbUiUr+5F9uj+6xuBnrZiv5q4ZIECCcwHkNn0La5GwVwd+njcm6HLrOfXM+VRvPXhn
x49/Mm2MDmgOfeR9aus0brcy4rq5dl3oa7Lsv+iE3TDa++Bj/vz/BPnvBqdsRZ6qFl3Jrm4I/AZD
KSiTT6Iu41UzLY7Lis5BZo6nAfFmmA2SujEN/YVw6KeD4G0iDpK0T8Alibsq07C5tpZf3feFHzc0
nwjEEnRt6wOWQ6K1r+wembPHPI4xVyYOPT042XvefX4Tzwtg0NJt+ATpNdFy9cYaYwic2V2h6X46
ix3GLAyXjxq+liKJb628M30p6kM7qDvjJgKCDAuebgGTcc5wxe2kvOdejSk8/uhL3UGUqhMiVrIU
j3fKH9zR1JbUmWU/QzZIH1ypaas++DolAYxNAGzmYCab7pRKIAs4mN3V3JH8nDpoB0I6/2YbrW2y
ZbY9DWVfn61zbaMesQUJB8OcDqc2L7TVMLIaTXkE6S53ID9TQxdiqdJz807k1Yuk3U4PitGNbBI8
sdaNSGBgB1Z9BcXW3U1QA6H7IxDSif8gyXYtIvvFjjIDziNiz0LzkJW0PDty3SnE8USt5DAuUfTa
W1DPLxLxnkBBtCm6RUSKULVoomkrF/gk/cR4VRBovept62tnReGRqce91PtLQgTUnhTVK5cIQjAI
wMX1vntNRpI7nZl9jFi1G86vG7K23E0o0EjWjveNRtujrVd0jsB3beBqHBhOmj5ZFs69PmaXyCVl
oW62g0NKWkwGr+zvaEYGSAeCh2GMtU1f1hyr7ParO4oR63/7ZgOWIwLju54R2dkxNiTPRK2ZGDyP
nvyqt8EdtrIeQgWMixZeNQxat3PyZTtk9wnAeqZDsS6zClWrkTInxKnfsE1oRYVjmwaWAKC7dUAE
jKAGN8v/yJja0NMpdKnoL94w4OA148OMi8LG24zo11ObjlMxQez9oRW9P9D0a5pnWw2vDY2UdSmn
hbPBGc80tpl01onLuS0q92YYvrQ4xHwv9R4JZQNX0d5lZXRbFukXcqtbn2Pue2plby51sRC3llYA
kpul9ghV7DTPEeM1V9BO0f1uJA0glTHeYbjE5GaDb0uOJHz6CzCLTuUXu8heQM/RY7HTmxjNMxz9
5GTIikQSyGJtG/XrMte+6UayRNCDchigNaDGQrTCGIbrJgFWa3n6HDnZnaSIQ8gxdSDPoeYW2LB2
TVG2NANqsmZM9wiHoOPQQA1FEjgy4Gp68yY/nolMzdJLGcj73O3f6kS81TnIcLtlHQ9zdJJJgEUQ
kSMlDctfON/W5jTcIQ8G7uQsLh844zTsXAsZ+YAzHCHDcMe5x7hEFSBP7F1wuG0s1GNL2TC6+XD3
8ZAoMb+j5exx6/CpAJDFuZbx6eOnf3wK0Xy/MUavBP+0/IpYD65yS7OvP74qy5yN1jC+/vwNTgFb
tuwksVMfv7GLwOnmTXX5+dNlah1IhxtW//7xxbhU0gRFQd3jGRuctO4aD1pkJAiMGJEgWdzYmUHz
oOsuJm2kcWzeamuAHGyNe69nIRop2FmIv3fcd+T77IBZv4W+LBS9FS99lwAFjRAToEdKpm7Ikw10
aUK50g5fTFf/hghyVyeIbpCrv8xxeFsMcvbTisMfsSZ+ENBbU1ryXLf41i06uJkBOzCKaWal5H0x
FCYbp/yRavVzHjkQxNs0X/dzduNGyG+AAOwrt4ngmI9fPUdoGxZId5DgHV2Avt7Zow85eXN8dqV7
cUdnPAMOblZkyqwM07g2xjbyw/YuSAB4Tv20xYs3cy2emnOts3uPs/tm5xehlZKjUwBe2QqekqBE
62gH0KuuDEGvgpQwKrEe7YAT8U6in8Bs2GKU2Bl03ck8phcV7gkU+EpMS7eL760JRYqGMbDNwFgP
ytW2KLBrPzcYJgNL8UYS+KojkSTPtZua+G7FxWGQ6089PtFCr1aZ6QK3Q7UpIsEak2TwCWf4jiJc
Bwm0CJDeDeoIUPyYt0qgpmg5YU4SI99m38oIXGyYclJqITGv5sDeaV7CreP1B0Ye+a5zoJM5ixBR
R3ltUSSuzMJ818kL2Snkb2sFA61Os4h5LNj+GXsV8o2FCEmSr23F19T4+8GWl4GQDPgL5S7lhWDg
0L5EDfdoJbrruQwvjT0Am85R3XiGCSoAKmrhreegYjtuKtZaq6Ulmk+EpsXZEeDDdOtY6cGpGcWG
lDVp270GHAiqBc1PX5AJg9FdnHmBSyQlVf1gblI7xgOmE1zpkhGJPSFbtjWOWT0cHXdKfGd0E+BA
CK0mT9tVdchea7Vcx1D72vfhtwQiH6D5ZPEEcRzXx2JVla1a2ZITTxrmd2xCG03rPHREcbtSlhMc
Q5Kk00Te6hilWcR4tTFrLbkYADdUnW5kccPG7t1nrQU7h0weLIDEygEbo4Y377QeACnvyWo1Mtgj
LmpXANmDmTI+CDHDM4BKTsUfpQxqkprzo1qP2CJ65xbo2pegwmfRXlH2EtiUCRdKbPuoS0maeL/u
6/y7TjjZJowNuPfI/Fo5rDNN8xvllLDpknUf0HDABjmsw8C7HZI02tJghWpUoVacHzRahkkF0yPq
ZLvSCgrLnI5+1JGfBwAy3MYx7BA7QyDomJss1naymI6WPusrjmQvMxe5Jh97lXYRRpKRdy57Br5t
TI/JaEKHJ2wQJJINVm4EIpMTG98l4c08jPVtH40vQa+gCQI0G2RubJkDolsZZpcqHSpp3Ho0nhjf
zYt6I4IKHFmTfcCac6p0jZWjSknSqt32W9W5q/TLHIDcCDv5Q5JSUU/wfk0ebmt8UWnRKlpIvmoM
32zXV5VzoEuN+M9xGw4wy/Q8Dp40rP28FtpBRlBMTRIlADvC7KttGncZmohsiUy3HLZIHXQ8unXG
JxoGOJQlSZJe4il79SRLC+4icxXwfpmA4XtBuUrsNTk/1h7UlyLLLscXEmdf6poZMeZBZATFLXpv
js45e67pjI+96vbYan6YFuCWPufUoAa6E8gqDGCfKn9J6/jJsLR3nFqmA0sn1+v3FhFBeksOXgDR
it5gmeu34AleicVB9+EScB64LaXP4ATr3lT7Cj8+Z09S1jTCKwgByq8Km2Z2SrKGplxAWDn4nCjU
vo3NaXIY1Tp5O7wIAuCz0Z+pQj2NzETw50M6J6SlN+9Y07BDJ5IlMVOn0BbG2QnleQT0SKI8H/X8
TpLaB+pYasYgNiH8zWayKsYdSyyCTnomm1hL35OuP3td2x6GDkFPMItpk9sAN8pSrADeFruBUnFy
8oNZDvJgAtT3VadTsmXlxlVMYuh2hvtuWR8JOzqB4r6PPPPcZvqhnB1jVcemxXDLuQN9+4oj1Waz
HW/bufObJr64RIuTYlnIrUqfcqS3HMkMA8sX7agGPy0HLXYjI8j2CQfHFXcYXaQY8BEMhlMWMgFR
JYLi0WzuigyrV8I2MGXtY2yhtc+D4YJfbN6ocFfkHA1paIQrmfJzHc76K2JEXwIPpWxdvQ4UKsVY
MaQzQNBWWvCiIfsxluEzcZx5+SNhcjiwyq11ET5bkUYbr6Z/ONwrRghjImkIYH7bptb0QJG86WId
a1VFjIboTWO/BA0sGvaKVHJATXGejScbPzfp2jC9ouDeC0Vw31rLtjGPEx6tNrgPJ3cJgS0z310+
RHaXXhLd2+l0L1dNzWBqXN5ChZ71J6vzMsaNpriaDPkMn6e5//gHqMdbHWjhlTnr6j7pRmsfxVzT
jy+abtPcA8H1GQELwkJ5RNRo/UbvC0aIy88INdVfbGDJHx/Ny6cIikqZugDi/PhcFjfWiccTRrr8
tI/PtQ4Js3qfXv/8rlGKnXBQ3X58+PGPaTySYpbd/esBeLeizlsGrAJ6lV0QjqeL15ZGyYNEHoEq
Q5HUrGb3QQvrL+ak8u/LA8qhqR+Mxsj3gLr/Lx5g2PkvP0Hm8rVffoWpeaBz/uZXoOCx9bn6uwfA
Kvr5HD6e5N/8hN8f8O8n2RXTsCG5uAaRTTB6JMbncvRqDldRd5WhS0I6aqonryHiBK+DwaCAr/La
IFkQdrrp50o99dUia/WSYPvxVQ8mpc+NHBFe71CsekPGqC87RLYqolXXnW0QWTFoQLojYmp+lAah
g5yeNbc130vicMsZJfgKwZogvJC1N69XyZzSdKEpug+nvHszhuTRSUT9mloO87xStF9EgV4pxOv/
2DmOw3zUi+4r5DnwXGGT1zbx70jHCKJzeGuKHtOZpRMu0mV9/9hGRnjqO9oQmeb2jwaq06sCY9rq
46sSxfQ1WyL21uXBdGWrc23ZL1LF/aMK5v7GUfrtx0dkGFmXMY5PZd4yP1B6e8hKGyCR247n1GXw
g3YCZ6BNbhBrM5/8+KfCNZvn3QuUf/nEkhoV0YvjVvKQC3TYhHXUL2JchhpDqS70mO0Ls/23j8/z
x2o+vrv5UC4PM591lJAvOnXhoa2hy2qZrH5+szHN6jKWFKFdDtp8jHwklPKOv3rYdBBhz1U75nsv
CGgvyEU4V5iPaU90C0qTphp9bW4RHjdFz6+Lv+Rg/e/nOlB+4qLWWo4hgUllFcbZJutZHCdnyE/J
O4kr8ZqUu/6hIDPddABCVFmZgUrGgJDzo0M0vVJP9yQiTHeji1J2gXOLuuLKIXlCAVdwN5bPoWlR
NUCX3gi8oobL5CrwQmsXquplDoP/zz99/4BG/QPuycABh9kJG9D/+uBa/Ysp9Rv06f61CH/Fnv77
e35yn1z5l607jo0BU1i650gMgD+5T673F3pEhHUe5nmb//KVf7FPLeMvTG5IzHRhUEwRrv5/uE98
SfdceDWe1A1rQZb+T7hPBqjUX001molv13Zg33xiFwwBsmLRxgFvmdTc92FL6p8i0SsNoyXFt3YQ
ykTZLqV4IvwDkHQXxmrHH0EwTphlV0lPLACtxqfWc5JNKqKv+Aagx7nlA/K55LnsTUg1GD6xvAeE
Qzv0RCmBKES9RqCV70ix43bUkXFN5a7OXLXNQrM6d/3A2DtoyFdzRusHTf6FK8GsqapTaCIuOP1v
0/CBI04AyHuevpHpHO1Uh8pygFJwrN3hYSL/DaK9Xfstget3Xg4Tf6WXSeGDI6FJPsB6alzmn6Nb
iifqoG7dphOJlu4oyXQRclvJZRZfzONBahKXA7PJlZbI9p41meMBGvWnWFISzHE0vWO7JR1Nubhh
PI747Ppi7bKfIyaS+X4AvL3X+pqRPy/EigSgCH72VP5g6o4jB171xBi7c4iITyfNRRbd9fsgavN1
K1D1k2RNhqjhxt3aVOFdZjsRx4Diepg7zv5jzRaLEizbayaBSbKdw7esrfKvWRK6d14RTLDTh/m6
sDgxjZjmroq4GbapS4qh5/Vg4AkvLIT5xaNg2Rj0M9eOzWi1ajmXy8DOEOXaJfG2Cp1Nrk3Rthvd
L8YwPkR1svMAupD1kpIlK1i123yG4k2lzhhI7Hsru+blHA8EoKML1dPrwIAdEJZQIYJ5a+NeXGkx
R4mGSTTdSM5OnWWAQiDN8j6PB3WFmSC9FUTPrLWmoX/GJPZrYzEoKqvOOqJSRxE+E36K87166t2h
uu97olKjsGPqk3rCYlq79EZmztLZMA5+MsbqqeuajtptaDa2JvK9JDDn+WMJ+B8Bo/9brt1vuLy/
B+T9P4i+MxYX8H+/DO5wJL6/ahg3mtfut/Vw+b5/YaAN6y9hLQ44uDIsrNgd/2st1AzxF4NZfH3c
XAuD2cQA+V8gaPOvBUTmfZCwoLqJfy+Ghv4X1C4b76LBGuZgCvyfLIb2YrL8twkT5prwWIgtVzd4
jo74DGDr4CYEcVHfIBrcYpx6s9JkulH0HbDmv/UjPSVZW8ER0b83medApPVV1unDrkFRxJvOjoFe
wI7viBJg6EZv2nBrJvKNIHAqFtdl1R+ZgomNSGmvOHRL1iCJEJiXnrXt8gkwVE/+9KzH8R4JiHUT
GTAC+lE/REHo7OdQ7qvcvsunja51xqWmW6S8/sbVLB8WULS2HPJ1CGjLD7+8kpefF+BXCOmnPeLj
uuBw8EyHq0OF6y0e9l8AD6lyCmJfopuG0mqLkx0RRA6R1FDNN81wdiY5jyPxWLWdl3vUdLd9QbSJ
V9h+QomzTZgKrfPYM7ZlAQtnkJPhM51KDrY3bt1qJtm60t+qGuNjNQWvZe8Q6uKa9lHzjFMGpogG
UY+jxwZaEs1WdMh3avIQBEzm5DuRC+xjmvYp6A/4KPWIe+abkEyFBRtUziu+xjxCVnU842Uz6ReX
UAC2nT1sK6+pbmTABMeSPexpnXiQiNmDK98ZBJrHRJF2prv1c1XQdPA6C8GDtvrztbV/94b+vLYM
910bsJnt/QdFx2SZmnuhnYM5LHeM3xovL8/hrO2YqRoHtsB5Ey2Tt7h+ajpSkWCsPGtCf3AbZPpE
RtxD/fWrYdR8I2MojAo13RUJxSmiMQt3nwHzxSCi2Jzafhur5NrWLbU3qnn0VchALInhl7oqLrZF
7GXbJsk51DPr9TNyNuyRqQjeoGYnuT8vAbnBpJnQfrWbJ5ubZf3ni2Eub6RPNyAzas91dWgVoAc/
vdEA0eGhsrVzNiQbtxZIm0XtARf/YbfMHO1IWStnwBfgTbfhxLx3CLYJjZY8GSe/XOKBh41ZENsW
ozRdx3H+DYxFyQk9qZjYZz/qhOyicZnWJQGMsD8/+U+W/Z+vpO1agAkoqhjHLfblX+6SfjY0WGby
nOR1cGN09VYSxBcNUwXvmUGdHtP5g87MnlavaIGfkGjJleRBRB813//8ZD6Wqk9X0gFYzCUULGbi
8y0ralofthvfmLVJqJOTI63pS8DbQtJ8m1GVFZDlN6PMSmaJ9HPGrrmps/p1TIieFCAuOfeJS+G4
uyjQCM8VJEW0yzy8mYfbjvCHuNHElXS082WFSrZ+COrpS+yZ8cbNKqTJILkggwfj0aLl3mO6bOZa
x7aESJBKgdxRzfiGrjsgFcqrDuBJsJE4nmKIya2m1YW3Herpkg8miX6Ee53pT5D9ifmBNqcb61dd
9uCgKY1gX/75yn1gLT9dOdzwgDggsTrLtvP7y5hOpdbbyj43JHht6zzc28lM1KHyHKwc1qYe4rXu
jDYiRHTGY0Ozu0jOuYbC38FKshYDqd9kUqQpUPl5ovyakwrycrdkXV0JbsBZLMO9nKGL61pHl3nv
yszicT/BRRrR5HL01zx0djpkcoHp6J4sGjRtikkRi2q9QqlT+n/+o43fqTkf712XwwbSKLZSD9jj
7380AgNseoZ+zlCj74zeUKg0MXCOpMsapOm5UVxtJ7EP3PrY3BS9Lv5hGfzEEPrXE2C8BOvWsSDV
LFvzLzdPMyK/JePvzMoCMhBalQXSUcP5OFn5baH3A7U9UQeJ/sCVOzo1KxoL9z9dB+tvFiDWHs5c
tmNQo3xmnuohyaty0M8wYndWy6m8td+DPPRu4yRiOtCpa7Op0+uhEnd6GXzJ4AcSx44+tdJDdx0U
4C1ipJr7ztULgnt5b3gkZ83Jc9IgFyUkidh3NZu0+AHGayWh9Job+vM8IdbojCUMB0u2kOFrHaCA
5Ix27iAXcWixMLi28Eb+/Lp/gqb9vOyGKV3OIdRX/0F6iSzNnLVMP9fxeBmMvmIwVhaP9GQrx5uQ
F9IZpcTwUUR7tzXpWEQTY4chCXOALqeyY63VpF0F3NAfK22ls+yNTENThHKrbsrO0uyRR2VvTdvQ
HEVaaXwgtCfte1qncldY4YSlObSPHzr+gBBXMj3pztrVrgA4tTcj+6s+2XdJHk0bQ1WXSq/FuiW4
nEg7O/cVBPVTRtzCypqYFhZk0246IZ+wrJTWfEhdDE5tfYrI70CENbR+Gs30gXRgR2YVFvB00c1y
tI1Pw5xkPmCObR9IdRu7t0NEzoDXnN0H6d2IcAqPVSDPTYvpQ+V9dfCK3QSVdJvFWD7tEcPBn1+c
peT9vBvi6reX4tfi5hNL6fDLPRG1QxLGWnduYP7uCUnsV61Rfi3cvj5CtGXbmAktzsk3R3eurzF0
+i4ee68omE9CaurqqtqWon9K4iw/BBwxB6LitrZqi11JemqmWSzjWDnWjcx+EsL/WybYJ17MzzcW
KCVHX0pqgyLt9+eeYIRCL9GeHTN6pfJQV/2sb/qejIPAJasNteODB71hwAsqm244dtOqb/hamxK7
ZER+XfLGKG3zeYnLqMc63wki5MHejDdamyTnkBAjNP3GPlEkvIYFB082JMY1aiz9JnHl3hwyztpg
O31kXst3RsPxzy8Q547/eH0k4lvqFQM0pbF8/ZfXx8aWMQWqOk8DOwGmvkPIVrmem+mVXsXdn3/X
3y1MnI4Mzr+sT8ZniFeVeQH0ueKcAs/eBlr8Q5PUOX/+Hf9RNEC94tQDPE16pgGO69MiTIiTPkjT
PJOHjHAOYzPyN27S0Y6PZopUhyANgmxLjKCR7ZctI8OU2iFtZrVzzCsNR/CNPcWb3GzDDcq+nU3q
ky4B54WDjpEfB1ZqRfahTJivkA8JMEqbA7DBnX2vKfE10PBHVFN8mZKuXCxKJKkuFruP+k3xRlvp
8qaLkfUHE5qFOecBY1M94jwIV9CfMIcp6WFllDXUNZ0S0sqvlINSq3fGuyrCoHwd9A2HCge84j9c
O5qCv70ZuHZA5zjS8o7ABPL57DhXRqjqvD6TgfmAZZ+wjwCz9mQo1FSNtmsgGfkSm866IkJjDUyP
vaGYnxiSP00iM64ypBbgefR9VZqHqOEepTWf+SRr6eijgX4zNbUqzn5zMgKNLdRWs3lt3CCWPgER
WL6F91y5ZJeYtLg2Qou1LeM92BqtdqrADGQ6klqjNXV8P9Vt2cTYMaoA0bxWC0iZRrQ1UsLKmjlL
942esMf1+ka5LfGl1I0BMZ1DWoSgnSivI18kL5yi3dNoem99FdWkVNZ3ifi/4Ogtpcev9dhyYRcE
Ne1Oj7PJ53qsbNQ8u6Y6u8DGUO2Zxt0ce6TjVHuVe8ZlEDWY+nL8uRdbDjDyIDUMgDjFba+jpsg4
TvsqyWJ40LZD5meA2hmCN+YpRggO8d8uCdu4GUDYdMm1agBcR4CD5kWkHy4CrUJk9abXq/icOP21
adXmom96bqRtHHLG9lfJ0l2M7a8RvgyUIPByzFkZ5J+4CRHPMRaWmFX6A6lM/myPre8b9j/cnsQq
+gMqnnQ6ms1AMw+677pDEHbFxMnY1l75irZcYIcQ755baZQU+QUsxi5aTP51h36zZ5MyZg1BT9tk
lyx1SIbxKL23latCv0sng9uZPycEYVMhTenaGAFB2ilfj0buPSeufYTuZ9Px4qsoKb9Py5Er9ooz
AqL44pTxXTkVknuZJPrBoLWH+PiqbN3v3lztugS15DiH+tE4RoWwjo0+fqFdg67Eereh8PgOg5fV
xNaqRDkeERURDOpdNQixSQOOHgKu8pkwGFDUOnROFqWDVYBm6Qk8WJc1bULXzsetw1SXkAtHHopS
9y2ElDdOXv2oTG1fhIV5jQNqE4auc5oaslSHEfJv1ZxF/6YsxnQflWKYduE/lM1LG/4/3pvS5rAK
dHYhUn3aoWcoeTOMlrOWJsPea1g1gyked3reyJXpBNnaGRywxSn1u6eQpGeW8xDoiGB6hdy+Yujn
48CWuypEHlzpZ5IFZqJuiG6ylrNum5ORKjN4RpORkk9abeiOvXHqdY9DzYlOc4JzlGOpMFpoiIgK
csSUV57INtjbx4OLqTHPiUk2zSra5HrW+pJj4WZY2N5T4t4Hgkxhs5svqcb5A3wFEtq+oC+SKFSs
8bto2+togcjUeQEhnICgzoDyO5Mw5kM1IGLH9kpeDYy0f15NPxGz6IZ4BGGYDoW4wXwRNdHvW2vc
aZFjKe267YxuzSwyX9d9DzB7Srw1sac7WmlkMDzqU3vtgCf/h9/++0zk5293aHi5NCMs+pHLZvzL
xq56ZDSa412PCuNZpB6FkZ0MATjEjNjpuwTmUJkIhFfNxoqEBXaelxT0WOHL+H2Q9JgmxMfdDIVr
yMjdStU/PcO/2W0W6DOCVy4Tb79P18cN0b50Ul4POA7Wo/XmpXifZIn9vuWpLKKXMCzXBKa/TB05
uXKiW2RNSLUdlp0plM427JDnnGVAetc/XD0whZ9vC1ie+gdH07QlrdxPhZFwdXT2bnntNgR2Oxi2
6mTuHxytv9H1AMd/ntAPQNF4DKJgOkTgw2daJCiB2VuUpsgZRxgyzcCvSg8FaxNeI4z1ntLxNfYq
ZgYRpoIkIdVLBbmfSVL1ZrJsIcJEDAaUeOoMOe7kQGBZNtjiCXDm4MOqF3t0lQXH9co5SkW2x4SB
45TMZf6UJdyAnuq1K0LtjEq37qIW20ZXternh4zS5V7XKKL/N2Vn1hs5kl7R/+J3DkgGV8D2Q5K5
b9qXeiFUUon7GsH11/ukZjCYhm3Afmm0uloqZSYZjLjfvedGxRAu9mLez6ofn/yG3mL/uTSq5nEx
hhs5FY3Umzz7HeonvinR/F5gWqXUMMMES5MNfYcUvi6k+PqimQ5GqXG4L/1N4qD2VguVP4VJisWY
3IOhzmxmoEn7c0mWhqTDonYm33FMNGvmKdatu5mooo7H9SC1hIp5x9n1yqFh2L+4vU/wwTv7rRbd
ybEZQ8+ii7qX7a4agQslhIIDPDgGpbBJ81LpBES7fk7O0Aial0aNT9qQnSe292+KZKI104flDymA
JSsHEVSlyXYuqJPF3/hAVu7P0DnQegxMIj6eFI8CjxE0QqKXViha2dOAFlqdS2B2pGlXWeHcVfPJ
is2H3MtTRPXlYCRdEw6CUJZZaePOmkpju9Bw9NMn3iZ4Yo3sj6hHExh2BOokyu9n5+hb8XLHo/To
MYEjVnMDAoz0o2h6dJgkrtA+24nJvDMnys5Tu1sLDZmaKdjDONlrd8mHMBPNo55y0rAz8yshZ+5D
3AvYGFAdYJtXZdEl3fQREmNqfQOLo0+vdHfa2H9nNpY15dZX1jI9iDp1X3jdg08WEp95+UpLwTNb
VfPGz+UgbDmftXAfvXH+qhd11Ra+eYRrBfdrPEyJTxxK8J7xCH7QdReZf6CGGTeyjH5Vec/6U1rr
eBk/nbFdDUMuVlg6noijIMz0V81z/dCK3FNU0A5gRO+D7RwqmppHAAwroye1q0Z6vsd+HzUAdzJV
nIFWvBJ4+c1D/TXJnFPBVr+ipDDucMWPETL6JJfHAjHejrvfU0rQY+waol+V9otpLnsjTIMXp2QY
yoUUpDOHVOrDVyBwtIPl4eAj0H2YBfH0rveoq9a6R9BZEhx0LVcm6cp14nqYCSGB7LFkQvruqrPV
lcvW1PpXbUr1FSvgss5Tb1w7pKNW9m1kosm4CXKCp7Ano50rJ/uCTc0n7QFlHYOMcE/MWiPMk315
aYavUbOHi7J5J7HueL2hEeUzQr8QYWqNYuPVS7xxaTZg1E37i1jkY525gZGI7yrxXFaVyljNUQJP
zIA0LhRYd21eGWw+wyG/Go2pn+Ax4gqPUeyoqSsbh8F3hkGetPWxJTZaa8Qocqz1axJzVXAzzPk3
Rg7a9ZHwzmqe4reh7LF5psm7iy5LSLe8VmgX0L6WgB6SGh2pX9k+e32SKidVOzeCeOOGWV0QcvVg
N+LCGtZkcjd4Ef/odgOyoaAVbJyma99NLw7t0NRsYKJG5HdZQeY4pbtyvJlvv7TWs8LE7M89UIR0
1H9rBeUOfvzqAepj4JPh0VlWS4KpV2bRcoJ4z955VgXrmH3UhPqwFVQg138z8wcqGRsEeKAjGiXd
C6Zoqtv075G8jb/40HESasFjm91vnz+nS0O3YVPA614Y8ZPIvxlxqWyQ/rxDs3yMvTmjG5DniC6K
wIzrT1+LAKk3xANwEb+y0r9GTTZu9IFLKZ6xUvnyHQPkV2ayfy+pTtXoFFqi9H6QxXLQ6qeBd1m3
8OX7wKvSPCe+SvLa1SZcxTVTBUfXSOq8OQYAoj7peAqY9a6SJq4qVxrrMp7MqwERc1X5ckMwhgS0
5vBVXY8rVznWLp32LF/aA8b13whKDE6s5HNJwU2J2k5XguhKqijBIyH+XSMR78tFbSTcC9A0w5cl
uvMEgSPwcoN7l60ths+p25Iqe7HyMjsYzrWzhuScYl9folby6nLzWVeFvVlsYtjy4+YaAvUSl9s8
7471aJSHqCvUQjXKxPw/ax8Zhfqcfm4+9bKcOMHoLU8MFmScyNCNO+wQcLfwbIJ3UcZ477e+f1sd
jvnSvqMYW4S5M7r3TOwB//wHG/D60MewNEtOGoGFVezgp3zI7scsJ4ydBQMPQXKmIF6ATyoHpRz+
fJNsvJTG1dv3//y4XE2vyJPuOrPz+vDzDwzocgmItGzAo3rbMY3AtP38iVV41UEWH11dAr/qmjd4
SDBTI2qsOYtoPu3kCak/0a+h+lmt85jM3bdy7ucefr+RP+bsh5CV+fsXMe3LgWt0LJtiXaoZK3/l
mofZs1/0vFObyTTfe1u5HAktDnWk/miNhDNrvJpTsmsXQmSitC4/77hfTuUBt9p2NPkGMGtPU8dB
1Mb9QLRzZWhjuiZiqD2at5t8Toi1dqyd4eKl1nuKF0JW3pmS3/SAX/zITmt5wEO6wKdpgwX/yQ09
3ayZSTGtROkcJsjleubqZ3YEr4WJyunTibCR5EHooLCxFnuSvUGD9NYwZnXHwboY0Yj7b34iit3t
/S19ti++6oluYFz3ALQGnphC23WeHU6dpG796tRq7ltRsuVM3OahV22JwzD61rqqema2vVwnYVzh
i3Ub9Ni7xltoL59rDObCfrNdnZ27br6UhUjuMnlyrdY/Y0oPCdDhOO8XPI6WKNdLl6Hxcqg9s9ut
8dc79Zqk48aRsHZgCoQ6IfhpNHymvs29kRcvAPqik648bV+67SYtB3Y2cFkCT4/1wI3j8diWNs0e
INpavHLMzd8dEuzgWaLkHnUtIvNr3BGuSO6bOT51i7hxYuzfbXqXxZl1Qq0sdpTBfA5dNHHN9lFY
wDHVqcXYWp/GUDyNlco3mhp3SeRSAB+7r7qzcPbD1ROO4ot6lCWMUzPbFXbm79TMjKzhRENOwH4e
Snnso2rgfHGa+5szKD/EqYsYRgcxUM1Lz2dupF5/7nqJJso1yco/XgipBARxCB/NXRR0jNTgmObH
ZCyL48+/YSQtg8VCHuYal9vM40FVL9GrVxlHW+bWuqiXCQ1j67pkLmm1/EgFyHTgKHi8h4SEzgK1
hkJgcjlVIDA2EO6rbw7j5VClurZXotxXc99sYzE9+nO1K+dabmuO/6uFkXWdNoQUIvEnS/Ti6HA/
Taw3V7e1/oihsMil+8jypCkB6KEVJhieLH18bqDArwSkxm/VWs257fODrDtW8Ll91CsILcacDW/j
kj6k9VQcjFpRE7oQxyHGDbhSp5N7ydNTDLmTAprWDD0b6DKNacwr1euI3nFIRHkmieBsSc1hD/3d
aR/9kGcXnQ5pvgb9Bc3FnfT3LO3Hc9m4DObN5oDd7GFsSbjECFAXC/Xf8QnWji6RkrFuh30PjUma
cXMVqtQHnj+z3C7K3SySqMBsTzuiTimUStPeux2vV7Nz/0G56ScT0WYzEppFTm6KkwHEYSfcMJlh
c0RF2V34FOsVyDdI4cQxBz1YHPnSJzNIWsmDLh3lDsFwCotFHMwxcy/mYF4LzgenqsKPV+psqz12
2Yxjb3gpXb/Ihv9uS0lxah+lQHhQLXRHuzpq0neazX3W3eBfbE2ukeHWa260fA/N5jcOH3A/Mb5+
wV6R3YSiJH0BUOell6KkPABrsrudbJjmWa8Ne4wh9LOkzvNgztC0HDSGnLZp2h30FVLyiYB6xqMz
faSuut8XcUvZnWIBr/GHxJL0SbWY286y3lIq8Q5wUn61fiwPbu+utXley1g6D4nWH1PHu8s8Lbqm
lntK3IR56ijyy9yyLWOZFC324op1VNmkrn1Z2Lscb0YA6dJq2/7g2VG1AnIgQ+XSYlMMt6CniV4s
etNY12DT7hx1U9eYxC6O3b6V+HynSFPHG8o7HBguBoxaFauSMW+pA0uMOn3Ox3EHXRYeTgt4J+O6
AccGhIw0Vr6lJAfOt09WaU685GjjGP55DNxTPqPf3eB5puq8DyQHUlR8PGkk+ksylAnBfO+h4WS5
E6V87Yw4vZ2GJ4CMrPfaEMXvCbkarb8HOtB9LPpdNlb9YRgIpcd9/p1DH0Vtiv1jpTVzoCftl8Gr
3+rCZMHuySFag/uZAtfMx3k6yjyejrY9Pw98lNy+5MU8I77atV5z/qh3llGbr7E6Wy1EgcHl4NVw
anJALLOTmTeQBAKzNGaSv6x7XcJ+KkUWZFm3zxZRmzVF4jtqhNQF5X+b5hybarN+m6FgX91aFqvY
qa+l22drHTbeqZ6oAzak/iv1fhmz1Z1AAaWHwp3W2uIfUOl1WKUJcUutJqcjZXMoWmTQabbgDHA0
5ogX1cdEbzfO1MdbZVePOUfcdYNMUBcAnFOoD2slu2gHA9hENBmro5LEU2xrfCpu4rCY7AHIGI/r
lJUkyCqft941FqSH+J04i36cyuxS6PWbAK+0ix33iUK8dsNVKtlzqvRi4nEJZKP5VxRuqt+riyTu
9+pJQA6CF2+i/Wyt26LAuCC19OQRkmmYAFXdR8PUccJIqkNBuk9+52z9HqeuOnrOPFAaHykOTlF2
n/n5HgzYHBrKY4JaxtCzWIpKsprHxFPONrWMO1iSy6mh56l2s6uATRfmcCgP+TQGKBg34oGklZtO
1RMLIbI55YsbX++pDCDSvEYmM7nwdS5shZ8/LwzqITNy3rlatJ2rLfMx7xFDqiJ5R5wuTr3ev8Zj
Nq7tBqTxOGj5yYOZGdgeZB2ro3xPGewfcxldeiRd10VSTfz7W9opZ8maFzPZW+PJsNv0otWQzKY8
OstI94+8l+uhShFKyY+G1uAf/IVIoaZlf8qJskF2+jQy4455MudqrTqZrnLDqY6i697cOUn3ItOG
Y02qvkvze2kX6U4v5nHTtQnR/zLbKafur3lLb5M1YyZa2O6FllVhcKsiQoeJS9BtgnSJXDlu53F6
SIflEnsxEbXB40Q/4+pFRtrhFO/oLRH3Fomf0JtsqD59urVmKF+MEx5y130dMnHEuoYEpvFHygEj
nHUOl0J8TOV8GhmErkHZ8FxJ7LvGbT44MFDLpxf6dnE1QiwwBIALb4H7NXkKZiW9Sju+FaPH9jGy
fw/gmMO4MKsgsbZ5k7DTbgi2+Znzy+c62/Yqe9X7ThyrOg1ZjJOTXb0AEvJPaDSXGCMuiB0HYgHx
uN1PYY/QFnt3e/PzGbO0q61BWgSu0MWZQSyHPvQ9FwkuRE7mYeBgIE9jubcK8fZTwljbEpujP6ZY
vcKIMGUAaLTZ6DQ5tUVkHDCyrY2+jLc9MLxfUOmk4HfXSuNcZvWTlSfxyarKL0WR6c4c3tjX+ycd
+wbhaOKLTd+AjZb5d++Y312MvRmEwcG2OzBW9US7V61vVRJ5zDv9PdTlKLQrCP96fYj7hrmn43/F
RDeZpKDYF4Xi5LyQF0NXj9ZN/jZB8N8kgGf3pLaeXSpSCC3K/Jwb8ZdRzC9YHlfY3nUuW/PJUgsN
KvCZOc124CKdbpOZrhcqc7noTfxpVG0fFgnPihj9887A5tQbjJXH5iqjwJ/N8o4Txc4ea/MJKWqV
gVs8UGZTBk0R+asUE9ZeZ1egj5N+hvwWrxHZMp5//Pc0iYuQadvJbY3+Oe+ejYZtndYeZVVZu1JP
rY09ad0WPpR7jck2wJbOoZcsdCFJ2x5W2qJZoQXZNajZvh780XyMIgM9UVowSI46T/L7jFJc4BOS
ndwRyn7B4zDxIcEoHrTpeJyJs6EdKgytCNKjcNTaUO0Quh30K5Po/iXtuxcXEAwoOc0KWHjv5xzC
wzjXJ/NU4JI8tyxKu0X15O2q4U4b5Lg34AyuGJ5OAUMSQOH9fGrMuqOWcfq9cLoKCZMDR1P6euyz
fo+l9E6WmlrLMbnlfgl+RfpoHMUB2EIdRo1sNpjnH/oebY8YLK/Xi9dytp60Ds4yd1u+6oaJBFjC
aHvgLyN8SX0cC3slPnwmVDv6355Hi1i0LkpSg8MI/G0BH9HyfEw6l/5BlSdbTVkPsAnlKhv1+eB5
EGyqnCFrVzJGgHMc5Evx0PqafPSky/koUvo1TevPrKeYoTbMZ+5uXCiH3Oz0333recCPWZ0tngye
yOa1s3ByG6I0uc4887l9jkVOdAlPfXsr5dvwHGnW6TBPFOcmtDDQ8YeEMn4tlTC5TOsUlCFr3NQY
MFYJnKIZcYiC/1gFLQ+tvHHFEYQKb4mjN7tZavtIEvAAvo5oToB6Rc0ywW6ajjEJp5doSg5YfYvA
J70ryNuvZoow9rLF0qFZHvk3BLEY6kWQSuosaeXa0N45h1YNYhTFCTOuPWYMOh18lZlz9NiI3/e2
OLcZ7XnMrJ+WArPMRIPK1MGhQFtjS+dpGx4PRmD2g7OypJWHntdinTbnO4IcaktgmRzo7OPLS0lJ
GD5vdEkJg3LY2lqxNl6NcnigIuENQC3rX/KYVZMDfhnC4c9sd9FscSgr/h7THl4TwGaDrNtjZVrH
wRtassYkIyoXpIXqbWYRyY1FAlMFQwDEUsnoT48B2BjTNu0YBs76orHDIV/fs+TDNbUJLzfDvFKp
+wweWgBQS/HTjDDVf9DsFpR33y9sECIhqM7qwVBhVCfRUerPEljuBcvtirlCT0vgkgUdI0NPMadI
R+QxCMgm9oWe24SeM/IrHRG7NDbbe9NvJRUr3cs0MvHVS/zwcRqZ6zTy2PnmGuhil3YkWUbshjhP
nvrGfJhhIKFJKu+B8sRT3hR3o2aQMjS0bB3nqlopTlJ35VC94h1ywl53zIdbWrgbYYHVpZuuajOb
t0zY/IhKXuVWIdaNZTWVjAk0z8ZgKzaR19Qnw4dGFHWnpMRvWeT3GieaEIhjPw3DptLKGX1MvWi3
qaul8k+enCVlFDeBF4a1V5KVnwCGmloV7ZgiAeMYn/EbZX+fiv2/EiH/c9bjL3GQ/1toZPunvnyU
f+S//yUn8p9//VL+/et/ZNb+8sX6J/x23//p5oc/EmDkv6bb/q9/+I8U3NPc/PmPf/us+0rdflqc
1tVf4h86JqL/PTay+0hV+t/+/3/ERVzjb44hqOHCY4UZl0rHf8ZFXOtv5NYsqrpsjFeWd3OK/yMu
YuoE5PCQejZXjuljbvxnds7w/qbTXmbr/FA8vsL+f2Xnfgpu/8WZYlPq5GMT9W7ePEtgtP7rmFgX
jDsA/LtrD1TXypjN22HIXCsNtz6Kzs7255RWECYLy9HOAEyN2ipa7OmuzJ2XGvnDJXe/JTYIkmdM
6IasGrll3gTDDTv+UvRXOWT2xhsGDADLsm6xCAagPURIxen6x4yVpaPY/8sHcPf33/9f0x4Ggttf
57e8MFQ4com0LjMAx3L21xfW5V4NXWKx1+Y8nCvKTEqHHoRpWTqYiEBIBvFg6H19XErU0Gz27xS/
OEsQtIvKeTPrBhiojpZK8A3Qrz/QKe6z5qJILbt29NcZyS9SI2ThmoiSjslt/6SpF506C01S6ANs
u1wYFFE4eyhOnM392r3PLfVVLtXKn63y3lXb2F7EvsHWx2RBQgIDbTHaA7tF3P6BlcfPhV9g+WTO
kHjWeXB/KYempLoBetSIK9iGelV5e1HIj5STaTEZl1LUf4C7UssttmZkrF2WKa/4FY36MUvcPYLb
pZaPMo03Qywf7Ng+p3P226i1ayvUgz2RcZ77i9kV955RrQa7PY6mS0kjYkoFCDR13L10ypfBaB58
Ayv9MAJcxYNa4/gap8es9Z4ahz+rxkc/ZkRkJCfrZFvprhsMdvztw5JTr6zfRzlP2tJQnwwog0nL
b2YX+74Aaxf08gsgb9BFPqnn5qXjszOW25Fnqn+rvoSl1ZeY6rBSeGPHnpa1MzYapmbLjb0f8VtR
WcO6n5v3daROtROdG8//lo16Z2T9UCDYDFnynvSHIrPPZWVyfk/3bCRPiEO7bHBfYw+XshAWrgft
MCgfyMIs45VK+jJ0RmVsru0UiFgD9qAE+MQhv+8SegXjOPqwUvvoq9mGn5v8dp3pmLbeeu4AN3uQ
2piZTReXuQSeaTBNRdyT8TCiN1Bp+c0YpGN206aD432b2ZKsvMX6jKRznhLjTLnOkxVbr1GkP6I1
vSO9nSQ2OkHUPVDUVm3nClchGOhNRO0mTbWuDgYZak/oWPW05nC3axlXBSVn4Ztrv2v1G7ZGrDF9
1IG16F9+LT+ZNq67m3G18fDMkaPfTzHRkx9HFdCOapVEDrRdsKAZRZpBm7v32kA2iZqwIIP+dPBv
mzXFkD0whbqr6HELW4NihyEqMRbG+jqpszI0jVZj0Cts2BBq3+p9s+mzZou2464gfrC1aIpn2IxQ
geNyDrvO8UOJtP2kuWQwhto6jLq0j0MSW/tB3NKrsLNwn7M6lWBNNU1MuA1u/0fDrKYU3rRLdAVy
upI7XzqPzaS5K+bmzdmy+DBSwUh1KnZmvuz4KO3dWHkggax+12T1B+iXYTuyGYLK02nM0paHQSlm
bsX0a0oBkv/kKCyD9K61NCcXqYEXj3PGX5x1CoU9/HmBXt+mQZt0/IpSEGjBIDonnIrZDh/SaH4a
RsY/CcCSrjReyNyEAoUWYEge4M3yt3kRc4Dqym3V6+9o4e06m6MqMCMwbxUmufVPtmgxhI+1HRPn
5HY7r3R/kWWlXAlGht5qgkDanzxaomPD9OBnrREdXrnRepw8cPUJPdahBjUd2OEToMTmyjAUMPNN
ly5QKfOBVqKxh+zaOFEdIqbSN+ho8ZrieABWlM+GzAHZlUo6t+2Gg7pT9E1o5gPkW+yMLWcIwVOl
tt6yqM02ZsdcRS/+zD3PmoHjWdi2VUbFSFeu2H1Lji42BOPJgk2TJslmmLnYGd9Mm8aapzvPxGwz
lubGi61PpSptXw/JpbELSUMDwLAIXw3RIsJVhK2MMll7ptecdN88dp5hH/uY7Zs5nHsqxbal5cOx
bboYCCouPseyjV0eNTzktrpqxcWak9cSjMWtce2lUla00dijZkRL7sgUEotSx7Jhxpu3RXZMDjVS
I/I+ZtKhjkMnYRZbZJnYZGVnhRpUXM1CgCmme7uBvW61+qfb1ipMkemasutP8IQYs9IAhqG023SU
StwS33ezicGG328TL7AtShwE5N9gLBlr24As18qCMTZcW926LSrxyY9vs+FtPIhPp8VWCrQfuU94
wdzf5rvo/mWZXdMeTnghqEegwE9CIetiRAK7aW41Oa+ei6WFafxzLtP3Rqni6pVTtzIn29qOHWA3
zbtD1HS4SzUWwWTc9VPcv+j972YU0Ss3oLGSFptm/Kecl5ZZex2MKF43LcEjDvyPhEzYvU7onoy3
mWOSzXqQw/7nC0eObI3N/OB72puNP37Vg7CvC786ZnRYIYtUyKdlcqyn1mU3be+pyNLuEsdWz5aT
3esxtCt9yU9dk3w4CThYtZCy9GN+Ab+PHmkkOOLMtF7SpsTCURBgeSJwzgTPgFKiicG/tiadcPCn
tnWeZaGIWyrR7Vd3FgY1xswIWFyAiso7DH2XItciCDMCPnm1AE25GzN0Abyzu6HF+6tjoaDPIfuV
JyaBtSlQVY94yCNsmChEHnplbCOMcatu7k5xF3V0c6DXTmZxTdjR3wtAW7j6PrzW2eBgglorTC8Q
FX+frfhxugcYSnSK0231zmZUwEfiAqCnDU+m3e61EjdaLnt+JDauiTK0k93WFN0m8EAinvhJDlLX
Y2QTmWm+tWI6CLSrmifJ0EQ+9Yk5bNzU/DTHAe8WoforsNJuPCG1BgjYmFyz4r036RiAoL3RjPa3
n5QvdO6apC9vqJhID/SYfkmv+il2Q0rJ6ovLJJpwh3W1hMzCmYUmhA5DaybTy9WIgYnZBDQ9WwYC
tC7OmJjymdm+W7jTEGDaNUJAj86GOHNbLgbRXzltfqRp9jTEN1af/BIuW1bbvJv7WTD2XPYm4U2M
kcRl7YYjIDEPp7C6sGll2FVUM8xu8QAxYmp2pjWvbS09TyNDfUL+jul/ju38LMfx3tObe8+rsSES
uTaaEubN4O2mFli4OdhvpCMhVjnfVQXPu7E5jQ+LPYSVfKsq3jEH/ZQ2nz7ok/EPsNPdfKsc68El
qGYoyNA99zK9nVHZ7yzteWxvAEMPmaPskgc7UX9Q/Ne/THN+mRtv3Ntz94x96GVunXstVlv4Du9j
nB+cCt8cLlB3okDacRicdrytasGqO+w1ippWvdY8eKOzc+YneM7dSmOIEGv+78KnRJD47c2d7hzq
ONvmFi4it9AeFz++anpxiG3QC51vhDezsleWsNFzxlp4+9ZVbp/62vrMixF6YBUuFibSZEoJ/Q7L
zkjM19HTQex1d0063M+jvcHQjr1tAQMBzLda1FucF9+ahQ0sLv1AV9qfIZVwa0wmuxYEZtHdd0Id
KLAsp+diaTc20x66NPEhJLUfOmIzwYheMf37ZH0Wx3h6SuN0IwoP8/yk0ehWqaBNHXpysAEG3QCP
1GzHNaOgGzw8DSuqwgJ0NSsHKGal8xTYA5dinu5cPd5xDH/UmUpFrncqoeasbKeAnONuWpHvvEV7
0bPsWTOQKw1mowk9EM4CcyJKsWmqLxP5Y8d0Zec33brBOn4xqAtYxb62b9DaWy9emFy4hKLNL6dp
btBhrgZl2O9VV3Gljj53v/K2pmWWwHbTISDgUiLm4fGKTLvY2DcXVdNxUVrM9TBY20B8FvqASkIc
F8efz6kmnyNIGxeznoH+sgGqJ2RSg4l4YDXDvujNCYa7uG+s8QB3Pkl48cLptp5qvg2bqVrvVy+9
5G0ddxT3PbdeUTHRj7IA0n40vtVIyaya6OZtC9F+hv8T09RJMTMQeH6/TV+vlWnnwTANAF9BaaYl
FhD0fx5V7XfbLOuCvSPTxPdmou2jliQO/OmjNOloSRq2+fngrQZKtehy0z/tlhgjjVEbfZbPk1Df
ZiM+cy/bSpFiRaeRYsrKtQFNHhuhC+mXsSo88L46ZV35JAeXTsqIc/DAKM/TaZDlyJTp8ZvG7V7S
9gKic/rFZgjI9A6pPjSxLWad0a3AwAMnzlHs4Ck9eiV9aa6cN6pJLtDTbmMscmpLXghY0TPRBsm4
MVWv8fDu2N4SVrcSWpLd2YqED7f47Kxsq8PN6+YcSpZrp3zuIpIP0pC/s3a0A+nDuSc4GNqioILD
f3GXs+l27/yQR4CaLxOrQ6zpxI2chESZ3waC/kO6uZ56Q3GP1vpX7wMabwkAVil4foPOCYjdK5Fw
B8HbXiFCYHMtSTCkC0/t8TS79nczlS0nA0R+ImvsqIePMQMBls+WWOmab7HVIGMKkqZF4hWty/AR
TT7Ow3bxHzuBkYlk5Wls6dhzBjIok4UQVxuvfdmXm57XsSIYh6m5peZEV2pY5ZrzGWdldTK5YjY4
X/8Y0VTQT4VqS/gPOKrA48mdRxUKqcd0OMZG9oF9JTAnzuZZrZs3rU4PyIVtEy26NSrV4GT8ednJ
zn8SHnOyQroU/vDzm8KnABoQlQ5/ms1gDOMKx2dn0ojr5RqpHd9bSYdtx1I38AlxHgdFPhHBZNK6
XjxGFwNinVkMd36Gw0vlho6bE3dA6trddo4wNTUTYw0FLrHRKLQ03OfMHKt1X9K51xZvvdU3AXr/
vIUFvR8TWk0af3mlSem3k2EUw1j4KOMWDXNSHL9Z0echdi/iduvITuL683CjVxF3YQ9q0boZJblH
zU2hKOjwG/C0tfbtFIwC6zIHqbNMyNQG5kveUmtlPwi3F1spscW6/fBYIkQfKjkGFgPR+9J36fp7
nicedm38SJ/uxC2giBpXKBTaWGzNZKTRpS5vK3wEPnbR9przHnV8gOCGHgYSPEnc8a20qTHmms7C
zcFEmsmZEwC3RRCzRWAJjRFDMqvYz+WUb4q2aoPWoQbDruC/N11+SjixlkXvHTktt6Fh24oKuA30
lS9WqPzUb6IEfUBOFlYl+0P3lg+n8E9RWpZH4TzFQo1nGEQBYk10YuZzcQ34aEtCS6FOJHYUpX1o
4xtGqLW1QBudJmS8j41kcXfEgoewJIhMWQReIISV0bRg1NP8s40d7830Necg6sSAqgbi1tHyeY8j
vcVwFNVbQ2fI68a7Opq8pzmKHoeRuymvS05Us0csLdLT0BfDoe9rbd1ETbdKLKKn46geCesXTJCw
mkTdHnL6q493Y3P7EJxuqU4l7E2749QpljkFEk3rnkDYHhfuJQzTHsK7PoCGBEfQKDgKxIajA+bb
qx3TplvM3bA2b/gN1s4Pv5i4nskVh7MNgjUzql2nuRaok3T383fYmAegRFNB43ve3hZQ/SaFo9aw
6LvCruvpLYSnwdol0nL3qcsSJrLTBCMmr5MrZw4nMGBn02K0rJe5zAkJ5JfFnaLQnCGSSloernXl
nm0vcne31De+N+yhVUU5aY73N9P0dVTl+hZ48WfHMzaciGVAU4f8mzbiXGPCIB9ifGMe5sEjsmXj
mA6tCM9xmT5Zg0gfGGOB0bhkyj7/F3Nnshs5lmbpVyn0ngFOl8OiN2akzTIzyTS4tCE0cp7Jy+Hp
+6Nnd3VEIAuJRG1q4/BEpNxdMvLefzjnO79/MiZTmpVUERCZYWbua9KH8AZpx4qphT8o6AhYVQX3
mYGQXu+ucmkBuyqu92ng8DRqjbqbU1J6qxTksK6PO9cyx20FVqe0ZvceIMJORW98LVBMrsppHLdj
LdkRxtMvqak7CyeulwxmAV0qKp4SksoZkjwUeaA8FdbAQCub7tkBO4+JHe3koG7oaOMTmIeSDXpA
Bvh8DabqoZ0clyOPpyqKeMvVyERGTk5pRMgeLV1RnBxZnGI3m0DQ8DscIzvhtKBUohwbPCs3HUJs
xC5n2zNfXeUKT45Rxn4IFOOwONpCdVq3uZUzRsrdLYvBD2hB1ikONI/YSsPrGch48UhkmuHWu7lZ
zFex1E8CLaJpw9/WzaQH3osrNqr5x8n8FOb5cijTfCTD9FhSLGDt1p+5vokcc+ra79kxE9vWvio6
SceDMtwlpcZiJQ5xE0wBVl+bWBujpXopDEk5l6cPE7tWmSSsnDWC4+b6RSu4B/UK/r3dcjrTyT0O
AcOoDqcHN3f20xv9DDaerlB1q4PZdW9t7pBSULRwYJ2NMUrzUIFSxv+PQ1sHehsoKDhdnRafjfKw
tuSob/MpaMnvMvNNrKav7JdxucfFU5brSJ2t4Sjck8BE61jJdC4kCyMeDYlWhyi6TjXCtcKwipm2
dVnyGkRgZBvOh58Bp+s6rmXjmQ44TA05JcbE7huJzxPRNXSojXGX9Nq8+/00z7AcusbYDYZ914qR
DL2SB3q0i2kr4mZdTPGpnBX1vogVbW9wJlPcUSDF+a8Q29o+G4tnQzbikBj9YjgOkdZ4ZQXGnLnj
0eEMY4DBZLwey5umd91DaaUApCFhp6MeHlSlvoxpGh27cX4Tip0SA4tEuiMqupVjsKlNK7qhzU00
297WWHdgyLE0RXrBAdeDFqmJaxLmvOMc8dLadjd9oC2RTHm+nSfJdRASW/v7jtUc5TBK5pquOSeI
27CjTFOtr6KFu8KWslk37siFtGilI9dmGNpTejIGPVWVDA79Kxu19GBqoIS1NODqy072EBiHWtfY
oeNzFn1q3dAkZb116LSCfFqO4EhL43s2zg2u8uBQ5wCuwzLpt/MCsKsY2SB9dewrATHf+KefcJLX
xJ0o7cZR4/DifAYwjlGWNu0dNrNfStbUXPg16iNDTdbqlDLgScoreoPDDNkUknxibqxcdDte46vW
JNWhbGwvTK3wEA3dIZ5oO1tUU2stc3jh+8zLEueMXMo6U3Hph1Ja4aV0Y9CCdXPS4LEzXpkarAMM
4CTdQSBUnQgh45BKaW4RJ0TYFROgxVhDuUfrI+aB6CHnexqiYDMN6OgAz5Fzo5BD5hazuxM9wxBy
JmVVOceYYPchAxoGHQMTRaQfHPoH9NvGecKbU1Mt3JdzdiFCY51Ayt2JwrB3SGpezSBrL6qVhptR
RdRh2b3LQwzVm1kmcIgeH1CcAHtXUN1hF0TXWaLiZ31r3xmZJDnaaljfD3N9DPLu14T1sbA6BOzM
BRTUvk4eXjuWdV43FSUypfgcR48peP+jepiTU18z8Qgx5Kxyd1IOuRj8qpHRobOaQ5kp4uYEE3VA
HM8bRPYP6BbDUwm8nhFFXb3i/svQgAejbw7IjyW8+iASDEHFF0/A6GcdKYpzs83cMiCeHDdGSbiM
i/WbhbjLLAzBoBXEE6ockge4OWInMnY57llVycSpdMZjMUeD18/m5FnuCNfg9187NMVOITgEZQKj
Ov75n2ZsOTd9b1COnpi4TicHS3wcDeZOCRCYdoRxqHZxTx1oncRojZsBt8t2GB7bmMyJEk3eXlV0
4CZWF1JC0AKPMsvOlhVtYjOyl9V1vBGdWVCRIgIElPaTEz69cZq8IS+2QBUTq+fGWLoFjegnui9y
ArxxPQSB5cUa3aFLRL3FXocGxwsQh3osHOCswDVa6aGBInaY8GcbCeqkvFhB80RmpxExUYgkOkiX
CJ10RCTIgZc18ifS44QVUV6tk7h+V3TivqRbbhI6nQ3eDWfVDbAxZy40dymDRua2u07vnozMmndx
ilRvCdRLGueZtWvFQN14ZNMAApNZgT+SNuER82iRa7/IbJkpaG5K+qitVK+B0JrN1L2UVbjLW6zs
hsUujC71gIKJMXaLVaZ33tIqdD2SjCAZFHKXIfX1JgePH1byZS5t22tDpP1+VLQbompSPaqYpBDG
FX4xpXI38jognhcdMDU3C56qmjlDX2ByHsNtzHxp2TgUTAXEj9mm/WFUmoOSTHBvwiFE2+E6pHaQ
hq6j7lpEBNGGymxRemA/glz6WGQfU1+Ee0UljF7pDMg9hfGLiiW719xwfhpS0hKcxeyCevoUFC4K
eAdxaUpzV1rw2+LcfRUlgcd11/lqPTknlW4/17gfezLZRxkXW2IVGAMZm8xkbifjra6C1Ubq9vyb
BNJEP2olPxGMtmA65LTLdT1a2SERJ9D4dAy0xb8wvxt/c0kvW2LMvawALNAnaIL/hnjRSyvE3WqZ
fjDV7laj9TCn3Aus7JiNcCq0uiy9NO65PROWdwPgw41suoOTKHwHRHdkDcIPXLxstrJpNRrjPW+K
S2jrrrLybGWq/dvABm5jqJhbHPVmGICFErLrvcwZX/ogwEA2bMXE7BeaF5tDnoUsZH6RkTWFCqe4
BflunOrg6Ebav0K//M3iLCz8l2TOCoFszxbiN8nuTxbx1mGMb/ME+CSB0hNM9jYbcIVnEaKcIt1F
tDgaiNH1iPOrcKKfPjjXlZBXrkC9abKNYym7LKoJCUq0jkAf+eGyO99icHsn2Sg5uyUvBPAoEnY4
llOXRB6dY92ZSXsLO+MaNM2xDgYaXzbbevCNRBNNlRNahyr/mplZfCZZdNUvDW6wc5eCVApDkjFS
EE6e0BKGIIExH+2JCmpAde5buLXAp5TFHbypg+R/nuO8f7UpJ0lXQlTWpB2KO6Fs0R7Odyjnflt1
rkGommer++H0pCox05ECL5nHjYY162SY0cZC7X0S7g+W6eu/ECr8fsL+LMCwVF49w7ZoBvR/IsAg
6tyNZcxPWK3Nj9Ytn2B6UWsbVLlh1FNvZbABooWcvskqoHw6mFjyycIPc6bDbZz8RxqSQKeJbSLV
vW9KJ/PIQk7RTh7SpRwkIQTLJQOqLb5uXJApjrFaiR/dUbICSdHFVjBXGALYtxa/BUoQSPktMTPe
pFbjKa1R8iHS94eF/T6W6acW1hiJzO6dpc6tb9XonMnhoPRLUviA7g8o6afCntwnagEuJfWvOtYB
H0imYBV3/H7gjYgQ+3op6wSrLJyHMBRv+aQPawjihgcbnrijYE62maG/5lEnto3F2qwS2jFnVUtQ
Ge63gJ06622EhciSj85oDZ5iPlIQHKhu/CJYnA8dFA32PSFAcqai6LXA1pSKdnQC8aktcjw2YPNJ
j+qPMLHMvTHNby3P71ERHR2TrfV7PW2wzRZzudVBPAH1o/NIPA0VwBPByph7iskfEtR9Vm8YayYe
DJVLvfKVhAD4tBymQ5fIQ1po/SvQEtSwwdFJK74hY77vYj06KnpxbiL8zFKzNmPfUsiqs+PX+Tj4
IaYd8pMF+crLE9uDGBn77qUb0+vvNsaJtPe+sLN/YCD/LaHXf0/F9RdB2D/XjP1F9/U/ROglNB2d
0H8t9dq32fd/lD//cff+V4HYP77u/0q+zD9AqVgOmBebi9oyTC6df9DSFfMPh+W0BgwEa5apszf8
T8mXQA2Gm5OOmgKHmYnOV7Vl30X/+3/xn3AL8ofyRaqwwNf+O4Tgv/FeTFRRAIgNAxCXjopMXa7E
P536jdErDljARVhRAO55cZB6Adpgglr9C8LH8rP7M1pm+as0FTiGvujfuF4XAsif/qpeJxqMThvF
gJIdjQE/SMYqeHKXtAPepzg/xmWybehf3DF8TmqT9CVSRsjCmbFja3a9G8Lmy63V71SbWE1OL7Op
7GqYeE2aHu0quVZKsgTRXixFefjTB/tPJGRgmf7Jv15zfzNchSqcv0vj5ion9ygj5t2pZec7inZh
rQ31c2aHHKGeZygJ8PhkXkho+sR35UH6YBocXw38fIN+rKvsRa2MEx7S85LY5LyZ/Yg+JQ73Ro9n
ROkgralOtYvseS+WbcQw7TgiTaN6gLqEM0iVfqIrEIDJjeEABJIxFUwU1emI8PZtKGo4Iguawq6i
4wAc0J5YN2bJFdbWyimstylAHVpHD1PuHtFLHSM8hKuRCCi7IsRRq+HgpIq8qxCk40FvYBwAS8gU
2LgaTlc0s1jvjW+yK5Cnq9HRjpSb22jfTPSOUzncNVNEp9KXAFrbhhlmRDuvl17j2u/4UJC5wNnn
Qbu3yHDB/D/eheW0AR10SFW2ykb4as0oe8gHZytZH6vUvgIQ3pMpvklasHfh4KsyIT6YeQ2BuXi+
gvtBKb0iIDhknOFWMTUxg2rV24DbjOTKuAs0o7JzCxI9dW4loiWWhwMHxE6jScT1MHl8zuXKhPvh
Nim5MoM/tcF7iuIbromf99CcRgPhLtrgsn2TKCP5Carfy4q3xMTYJQ9Nlm1hs2xixC2wALaEOuGS
12+5O6OTwwwmlEf2BR7d5xUUwFlTCQIjGHZG45CBzK0JyB4q650IjfsqLB/I8hOMYAoj3SZ6fK3Q
nNCrhCiPy/AhcBnwWgNRjeyvAjbERa2/BaN7SvE0D+TYhrBN2DBwww3zdFcPr4OBpi2LWUk0cAAS
IN1WyH4wApHIwJ+gtL5Rafi1l0mSfiqtJdexnz9EhC/Lsh5ScyDfPG9cuv+Mps2Jn5ypOSPUQq5X
8MDyzocbHcWf6apIrDqCtaKBGUKYYwedIVeJAOpXP7W0bEkVYIKzcxyQkoGEXpYbAeRQyaF+dJyd
e1YamyboCFGpEee14WcpvsJk/mkqHNHhcGuV2Nya80sNt4JHaUAhwU7b6pyd5kIDihMVpns6biym
++RPZX6xvKFujAy9rqHBNQyMyOM2TnpWvHTFoszT3nKJ8M0Nq3Pe6dTsbENr+ldUrgkPxCgRaXQK
BBRkCRM8v9D1ZwugbdqPLOV0VvE6cZ59mR6xZ/wqI34S6lD9ssx6p+ruY8kn3eUZhGqESqXOa45b
7NZa0XMTJB56pc9o2ipz+1o6wTWx80s/oWGIB58cBX/SRgqS6izSXVmJfagyfErF+1ilzw3eMSeK
n7H7eLKvdyIavdBpf7lGDQhjYqeLvL7sgh322PvADH4yXfmR9ew7Mjv0FaKA2XkQdnq1E/FumczE
te60wChgFpE8+g4exo9dm0Rtk+Y5/pyK7NBqzncz1LuxEu/M/im7oZDppyRPrwgzvyZ8UZWt3wcs
QbUQC3pqHzNaQuRXL3V1nwlrl8mUuQ0EOadLL6byBi3o5rjaniTWbTibm6no78ij8uxA27e8fzOT
vYVil1Wo4LDqHUsZ7vG3XtK03llBe+2nSzd0JcMfnjvWRpu6C/dlGG5ARjFkI3WDGI0Joa87KFd7
6H5xsL/33bJ/XOMa8BT+rY7WHoo0vbaEWdZzejXb6MGyGhZVyimPlRFrQ3tmQ8GoBYAr7sfKmN9o
Y31AmTuUKF5th0+Iug4O+hsYZnu2vPeKm7y0H5nBDo2akyo76O4yrT/YTYqlXHwXHWn3c0M8o9v5
EDKgjuQDkhW8i6TMu/NI8F5s3Te9M65EXJ2bujozKSHZLGQvShU7VsAnQLT8vuX+rUrvn5dnf6ng
/nvF4P/ASk+3ENv/13XeG1j194/h+8+q/t9f8o8SzzD+oA6jdLJNyzBsntj/V+Hp4g/dQIyu8q7r
ruXY/7/AI0XgD5o9BxouaFJXQ8X/nxWeoutUf4hu4e85mgWNT/93SrzFKPCX4gXGqoHB2WalRf0F
18/6W5VXuiQEBPWgckFii7dM8JANiKozGgWV5LvdVAT5cSzSyYtgBiFFQ9/MGiVhPDhBUMY7EuD1
9tGp4JnXbVYQaltfkMWXqMaM/BL0QBqKtH3pZFMTSwtRVVIbDXayIRKaA28kGyfIx3WYZC95N5or
A2ioL5IJHHeX7BMxyLU6XxiWxg+O1DSvRXx3l1XGPVxjkB99m+xDtuprRrScbihBjdbyO7IqfGNx
+0jxNQ1V8kT4LJ7Egn2ySzt6ApGC/huKwSWd85Mp8oPSRfmqsigasSDZ/qRXL0WGd2ZMm8/e0J+q
VKn2vdWzt0m0jRCLngEUGjrnXD9XWKF9nOvrcSyOc79c7z1uROJ9xjwIiXStQxgm4/hK2vqTHbzT
jjt58F4rU/KGbhYgdEz8qLYGGNE1EMeqtpUHUxS7UBsbUg37fodq4ClIgfaURWoep9H+GaywfGP3
t/yzAQqzTnJh38wOGgWMBIac+r0oXHXNyi6YxE2g1PYqqSUPJqwHv+uVct2nksT4Mms3+tjUR1Go
ftyo3Jb6EN+lLppBq1e/Iz6Ow6zl36wuKv7veb/T3Sw/9QawZhD/2lZV06e6NM1t3WFX6B2M03hZ
ig0d/HepD+q+YYjvF4OT7AOSjjEGKhgg4UzfXFgizHlzcTNm6DK1i02QFvlxsEfQRl1lP9k4wI2+
+ahxMb0QSozdlsEJcxDW5ARV+DmhZiQ5kxVNntObak4vTFFYYdUtuCh0kLJJH4mV/xW1ruqnLjIX
9isvQsX3Xmjc0S3Vph2/hvT7tymMc78KWxx15lzjYya526CHh0x5H5rNEXQNaGfeGq9EtJJTfmHw
iN/KRjVJtM6BASW2RzDqOSZslrkIo9kuSt7wJCqEs0p95TqMUOox25P7M271bCRVqS9D9rwqhdxU
nnK9glUTs151BqD8ub5ld0y8tMFHNroNAaKK+B71SSDoLcvnhGRdPJLmVzHLYjeOPW9bxsAXVFWE
WOAKmJoNHCnIrJot1Zs19HVdVzsXoC3nMo/urSprz7w/FLRld8/gH6U6Zu8+H9jUzya0AAadjUXT
N00sUnM7fUzmGTFarB74FvJzkwHJD17qQGMYYZkpHQIq7LRktJYHwoCWwQ5w1Mn0xTVPvVLskrhS
762o8aI4Snw8qQhvmwPjYGSABDvy0gXrIOBgMDFqI9oSJwS4x9DiaRTke67nqvsZlmSW7jRquXpK
ZkfcSdAwlnAJkTOaBzeO5BZrebNFQnSM9ViuaHavkxIjryxZP9h59z6G7MvMGLtc3m8mMF/g1khW
rRWufSSYLGqtgqee3sVhJIkUoliWKsmLaeWXfHRz6GVErWN3Bi+rABcOBiQ9LZ9lHKbmq2QVVmfN
NrYL89HqsnPAGTMP5HxIRpd7CzgV2drnzJQfYR18UOVo5Gu1D0BJHtU87s9DEF8SS/s0e9AnDXmv
pxrPw6g6p5nkHgwVFSKUicWBbdAJhC7pDTLWCBfuDXMdmPpLZZYgU9Jy607sE5pkY6fNA+KSx27u
MAF18wwTKWGCN02w+GkrbERsSX/kK4j2OORq+Fh2CgjEyc63okovrRsBtIyc5MpQtQUrmN2lHORr
WBleMo2HSOqftVXws2y+F312Yl8laAqkBC6LdvKlR4XE67Kvf7BEY/vgIfe0ERo6oON43SrIn5wc
YI9Sl5u4rp6UUt7Hs2txzdAI4MFmU43gBBKEafKumztNq7ZMzUADKuFNRWnp6ay3Oce3LnaTCHNp
gpBJmYs9UEk0YkPjAaUgxCskccG10wBla1CtbWLX6DkKD3Hnyq5ketSy/iZDbdgZ6MoOvRtsMOiV
l5AjyquWZDUkrEn4POMzDSWsx9EsPbXu6itzPG/oWj9QtXGTqKyio/iVtB+HlhG9Zl4NsD1Gdm9T
ZQJwQMriBIjkZNrumskmzBvBi2/XhIqX+77h7TGD9B1dLWW/sS14cMfBsdjpJPexSxwsf5IfBMGS
ZYsOrVlsrOkwvEZT+k4TZvkWfqA4LNi8uJdBVaNNqiErTqdxxdAEAQabA5bQ1smpLN2D8/Zchrwg
eaxhdAfoXbPimavhW8spLEOLVFaU+VtjwN5EWGTk//6daxAHZ+N50WL5LBUUcIBbZvTazo8smGgU
en2qOuTRHFVriGeXyEG3HgvTxQuBONEYLESEcSB9t0R0nGfVl1RYhamJwRCkV4pVHCxJtQvhig0V
tcLCXmTFFmhHHW9Umimlnw40XJXqnhtMBpvcxX+Uq3O+CQVCY4SdH4k2HgrtRkQdBuy8/Bb9src2
V5WRaL5DtB7ywgFKTPWkDtTaYcGCWVGvzpLvprXAn5u5ZyCdn2RXHO2+wwcmjV8Rkk7XxPof1IaP
uYBEZ4F50URy18sQULtbEVSgAinomUWQrbFQIIhhS9q+uVR12Xj9GGWepeqdNxmmssbsWK9TSx5x
qqveVE6XgTaU1Aj92oysD7uPOaDlH6YY+udof9u2TunkoBovOHxgc2JYioZ9DZqLlSM9E2Jt22p+
mfZWSrdhRIXrp2uTgzrI5GD2pEXEjbOP3HCty9Lr6vYsAPZsguEQxXzUE7NmN2j4r126C5IvOZW1
D0/lV1mKiOILzVdsFK8sObkR2kG5y77McXqFHwDGsdTfgwojtFaqFzOS9Ypo6OysdvZrYQN3jdVw
G8mzGAokOF10Z7uLJLQDZ9uyKF8FBi95m3ZXodRfse3hXUCs4SSDh5P7GKfUb0RGTLugQFNmD0QW
Bi75gtg3JcOmceMkKM9qN5g20xYgAajCtFx+ADRusajZmsH1x9ttYwMovvl02GWT/8T+0FfiJww8
gHh1T0VqvXYr6A4AdSDTuMo6DXTDbyKClagVPLCZ7ipRHNhZed766HaYUjlFsFc59WeV1wb20R47
WXwqblkFxyefh+nNLuQnV7FYR9UNh2ztQ8J8rzqO/wFF+5BWJ2jt8MPHeys27wkM+GJkUmyD+ru4
Kk3AejabZ4TyEtA546TQME6luNmdcD1dRUI8YC4NHfc9AZIJ/afy+7n6ckL5FTxNiUnZDaVMZWYk
lOA+Ep/VHIK21CPjLn+fMn5szKqsikjxISaXfNauOc1BAYrtWDDqRNHTbnj/yYnP4XQz5LFWU+lX
FFuezW4TAaH+qLdq72uBfSm1pLncASJmr+zq7KRjRlYI8dAB+oqDWk92i3hVKS5KYnbcVM4nqzdf
AG2pcolgzoq7Te2cMN9LlrxmuDHLZj6ofJEEz+ZKR3hq2MiVaAq0gkjKeSDijQqrxkUKwP0cbAeR
bWsLEv6IOtQPMmamEFU0egqIvglBW3BBLb3/SJVarvA/v6p8xpBKqUBjjemmjFP0s8BnRgz1VowS
1rGtlQ0n2Y+0M5256zmzaFddgaQTAuqtRkG6MVE+rWGD5qkD3U0tEj7Y+OZK5iFGNZt+CzkGA/fT
mAjAS2ber+ah7+EGXM0o7SD2DJ9zgTiZGCYmdsIicVwDTsnwJiuNa2XVd52mPiul8oqQGPC8gt+3
a9PXNqbw14KLJV7oJRabZ34h9YWkOUYb21AnBXvm7UFVwCvpGAQBm7DqdNZ3rqqfAj17E2X7hUp4
XhspuluckujarGFvp92GLHKMUkJ9CessRhmpIJ80Wh9Z9VUV5cYskucl3gnrRWXwR0Yhko4Z7XSN
0Ua0LqZj5VzY3VoRyg11Dz/KPCoZ5qQB/Mz2rAFrWxWBxV8UVhocqfkLdYyxQ591FVP+DRWSbyhr
0dGF/RkqMd1Ow2RktrIn0eBJZRYfbsGm4rCpeHh1aK9xSScwaGjv5uU2iZmkRln+DldPXdTVS6Ig
QrmxHUwwNM4u65Rpa0flQ6Xy4XU89Xtp589Drwww5fOPMRX7RPaQsRWehl4nMSIWP1HugmAQ/YIQ
7A9IGw1v4Hww3FC7ScJMwCXFaw1EJ96AAuhP+KsHorq3Y7fdw9fbgsqD3Sfa7l724XumPTWNhRcW
BE3QV3BACWw2aUVXo52ZqOp51pMOcBv93s0Vw7SNsLkf3ZhjsCoisdFVjQrOLrcWi84VFU68i4XN
+DVUTILNMvTWBExXcyDvDVawj73sXuoasF/Z8693WCbgv0A22ZNpDhgoL41hnQ02aL7UaXeWXe1Q
xnS/IokTJXf6Xyylxh3345pC61DU7HG08Xm00K/rApuoOeFSThL7HfIfClcXMUmPMV1CYkFf7ckc
eosxhq9lS0YKAWMqLsPcKyGceixe3ofe/ACM8GGMzg45FfYxNxookwdSj8xxHbkP5MNn2JNoAuFl
zkfIQM/t6BynkLKOnc2txHgy1sa0rwKgA1lIElWQGIAkuUrv5Lj4mBYkh7RQnznGkmiPyrLBz8uJ
xk/MwfGsEsNaNJTAVhBcu4JBiD6BWgrbwVjjq4uFFq8yxZKnYqgPGUEffl5KxK+RxG5e7mr86TBl
yD0LsVWats530oAmHlXq11C9ZU2zdhfZIDkwXu+aI+eXvjdN4g3RV5vHwNI/C7MmBYhcxLVpAfsk
/3bAm9YToHsIFgR7owYEvRbD3VSG0hscbHF59xT0AUsZ4m75BGaG4e0r1Z+2YwzyWjl4IjJCXrZq
g3jHaY0IE2LWAgzF0Rqi6WTfk29KLTvpJMTPsr0VkF/9lpJlM1EkXiymr9BkVMoWfB/NKD5FQAEc
G7eOZNr7BA9lRv4Ck/7+2OR4DCNnDM6FGCippXIpEhVKVMvgQCTjodKqT7iLmTYAEuWD3KqvFO3t
DklMtypk23uiNc8ufEyKOKRHmepsyfNd4ivtdW7W1zCQk98s0pDOym+JzNVN2jnaASVip7oHRmDc
c0gEIBy5hG7+/gXOsg9p4htDFFa6Ql0XXVCDOOZlsYcHmNjuysEyzHxmnP2hTQe8abCBFGGzyKrs
6OJYtVgjh9uzbDH3lpNQvLTJTVHlJ0IXd3G9fAdDcyxaFRbenFN7bIDml7u8QUYxuc+SNTCwL0jJ
80xZWpXXJuuvdpj/UNWxhWmdmK0Fh1mfPEY6Pqe8N6+9Jc9zoy2NEe4OKXtWNinJKxnXJKOLyUof
NDhyUYpug4Zx1aruKa7tFMOp6Und2s2yOug8VDnG/ZtLsxiPcCFz7NpxXgLS1mJctzG9mxK3YGQ6
0R6iOp+hBuKkhXaE+413Tivr5KRO+meb1dkGtvJjlyOsntRIrJlfZRULS7TTJlTdEgZGIxYwnypB
hdGrAhciilug/+wtjPtRiS9NM9SzsA3AykQLEWUKnKDPUdp0VeGVaZSywXjolfRANaN5glOKcddH
WaXVmltLWaktVZ6KbpALd+82XOFVJ7/w7qEno48F01fs4vqJbO/nZTa67wPsxEPFdTjTfyZlOm4z
FimcuuS/JZMBygN2URUlzpatPMsqZUbWP+jhqs0hTk5Diilvcn7cPD+rWjXt836vKI3YUCAfDXP+
cchcVdBlAQ3EUUmChehnv8ixEpG+xxRUv7hDwHapKz7aMt1UxviGJefL0nquA5chy6j9chMscM2Y
fNOKT/cT4G0/y45OmfP7ItiQp/MoqeuOiLhRTooaQVnSccbkUKErUl5bFaOcjpdpI4bwMJn4qYeJ
DmgQAsFmPX+GGXFHWmnSQ2QV+dQy7bbV8EwqYHOKLUDuTjt5BVSzyEJEVNPKeVUuEMSbrYe05quS
dXfUmAiYs98307HVAtUvEtwIA/y7w+9fihmNvhxzKPKms9Jl9Yxxqt2wT63RT/NLo5Wsk3//Vtcr
ztDl6/EwOai1vzvQGn4vgBgWSs8L3dQnRUzZ1nW17tDTkmzqiSKoze21qKwvxs5YsYb6rjWD+DkN
zHWtDtmxigkgcOvJXRVWmPoLU13MbO6VkUwNJbmKuI+2RVPhUCCyTQMjsAIwzJC7sXaY/dB6ReUN
8yLfcK8/BQ4z8ACpA4p/NOWq655LLaI3YSrTJHPDRavbK61XFB/yIXHhdc5jLcTWxLQRT462HyTZ
NoFmNtitHuc4Kz12AiYYAIAO4TBaMMp0dT/kr8Tflj5AQxTMOZccpEsHget8arQiJB2MbaTplowV
FOTzXG7HOHDfeiKWD5WtFkc9AeXflQ8CqAZS3LDBtiUG+9Qj6i2kb7nI6IPMKreELeNuF2W/6UgD
7o19x8PaiqnH3VkRWdwF+3GJt5ACUmKe7+emx+wD0T1g7rtWe/XZ1GP9LqwdsS1YN8B74WYvTV8U
4E2UqI2uNWX5RmkWc2FVUIKQOLpuqlzFjmv12+CKkyokIg/HDukyvM7tOpoZMAlmEHyyxqlqnZcM
+KZf82EyJyRhxChS7dAV5WfLZNuDgD55YQDq3URBy51rErEscWyD1hQhrowS6+ammC4jvsRnVOoo
9yUqkjVgNH3V1ERWumvb0XZ2IsXa6HqEVj1xCFaF98MY8GeaKjEauvI0F/1jUgQMixl8rqv2tLI7
EMfQXMIz+DyDDSwc8lQnSRlo2joaHOUuHxkX5OhDo6zAEUGWE6rOJUmTrYdSKSGMGnyziW28RKXm
4wWpn00TH3OFaKRM5vsUl8sudaVfKIGODlR/jscFuUcA7ZtKCgou1YuoJ+vSGRhDi1Ez1jEdx0pX
cDnP5MkiRqng8jtIJWX5SjVFvCvDS8VpfWlTLdWastP/D3tnthw3zmXdJ2IHB5Agb3MeJaUsyZJv
GLYkcx5BEiSfvhddf0RXub6/Kvq+L0rhKA9KZYIAzjl7r02Pf9VOgC4CTz0QKNKsc8h4mOmzz0wZ
b3Hmm1Bis505k8kA3TRb9535IlP9auNuQcEHeQid2sFzUgi9vIVtQe5BkVF5ZQ1m7NlRl6QrH5JB
oZbxkH1iWDrE1nQwqrLccjX7VIme6AbFL2lI30qoY7oUFX1cfC8mecuTINmiFliJ5r4uMAxF5swn
mJ5ZGgBJHbIlynjeJv74qYk5PcbocsilGBf8qMk/Vbmr53lpwno1a7+w25Nym3axS8EY5Bi144QI
E6u7S3W/6XynX+cWKvHWrFZApOZVrsHRFR9jEYMJyOI3AFOc5x49+N6ttyj7iENWLx4Jqge4T9/p
Tj/hQgcZMHWbPKnwdDSa5JvGRywi1XtXlu8RBQFwLEINZnprfS7vuTQTWt3Vxa62r6qaMSVxMdgk
AQN/PqG9a9E0TrKBsA0ySovJwrWpIFPdzQ6M3trNcEpMIZWcf/QiQ9/VZviYKex/TQ9rq8gu3YyJ
2YhNrB05u3MIauUopvCtNa+eN2evGu/fOcBfwTBBOvct9HcKQR4hGnflFkk3H6ddpLdCtNapJieF
oo3nvS6y9orA7fDrN5PlT/RELDzY8vjHH/j1/wk23UxjTgTj8gfaeEpvhqhutD3gzuKJqosUwGHi
3n59CaoXLowHC7nGawgrjFtR7z4Czmt2WB2bi4pwKbohFBaIUckNPZlAnJ+Xx9DR0zax8g9zVOqS
x/J5YC8+VNolAUzU20ElxjYP7vwwDdhEFB7cjoSzMc7ctXG1A7N4gsYd32emuKa860+xx9jFNPWd
CGl5Y6HMwPYdfR1Qf3kOurSIn5RcXEsGxTmzuv4pHjP6V/benI1+7+YBsQSV+nR/sgD1U6HKh9wl
6km3uoXmz7RwHHg8DKdPl5DT7nuTJUcciJ9Ni4gEW/gxSuE5zCP3TKx91lpjLtz7lXxf0CH3FWIX
XDP2PWl51GaDzXMnjfBa+iAxdUl/dgDddQpcx9/OWBPjMT0W8JQuTR0fSgGTVLYURjCW8YROgiXV
BM1VatmvoyoUmJydHZ1O7zRnjYHrb4LbWkkiHGMIM+3c5fvRIP+3GIidiOxNK4pi3WYMaM151gdz
l1emPMwyUs9eGdxB4gXi4eWPNLu3cUtzXkGeXPWF80o9Jq+GCH5Egpq/7C3rREIfA4gpuutsToOB
Ft975+6sNtDf7Lwi1AOtlXhlCtatvbyvgDLn/kMW5iiLK755n7XxQdCJspgeW3a89vNB3rUV2mB7
TCAGB3N8LmhsWjUkCmdKdq00m0ennJ5tEU53XIesdW9GH7nRcXK5cINNYSU01I17ci7ic2ulP8hg
1DvPGOZ9Qal+15lEqIyo2JDP6IHg+jpZUx2AZx48fmLwRzJqkMpxjUO2/YG4ieur7fdfPGPucF6a
Oc179CBMMZl78rwzqSlINO+Q68DRpuMXgD1rp23fDDQxw1avle/cz6jpZ+dm5eW4DdyQftps28eO
PA3mRfN3ii3Ey5DKA6vmCOOkiHOUQg9gkourgqsSyvbT7/kkzIG7e9RV34xKRoyeNMkeXMcZZBFc
43Aues5Qbc0su7pEPJP/J7uTF80/zV3X1keG8ltjKlkBORECdvczjYJohcytxnVaoK8Hp0MEj+GB
IVNCP1aY4IByMVJJ7Ivp1vZR1rQzw7R01r7No+Fk7QCG1HhoG8J2JN0+uzbqk8MR6jqMhYhZz3dl
U160onKJRVisBCyjTaOpmcvv/tRZB8iZOcgCHONV+MkrnBk/oB1MWTVhSS8W5R1zm9pYlyhtUhO4
N77xlSzd+DhLOoXC39az8b2S6rF0awN+Siv3GCfIZClr5k9RcMzamjoOLpI5aEi3tv0Nr5Wfedna
HKDimPYDlfZhIA/+PqqNnxSa/oobw4bIunCHMORhmuKPYDGImVZzV/jPtY9WjcxYfCUhEyO7M8F/
dcm5Nb1LhqcV1Zt4k1P/ArkQpVrx1eh8kg+q8cnW8bDubHRv4WRRBOHTslOX0q7r6LvRIl0TREzS
VvlTsuI3tBXdfRUdLW4KIX39lWs1n1GZk25JuaEqMW7TBFYLQvP7ScebnIsWMIyAloGE7656UtO1
hVLLCe50ofYaPP2uML51/QIQcC5mHJPvU9HCRq/YrYfEu3QBvgsR7AeruKCGJrlMSAL90jTY5Frl
0MepRLmCcTeJJv711ezW/dZ2JgLDCSNSRBGAsnh3O8zHIklgyZSrUFv2vqIbgywUuzSyfL8l9q4U
8xVDwbAxXWgbsep3Uv2Emj1vpWPt4bpEK0fJR0T100a1WU/Nwyy1BkLAiRYN9U+z6kekevULTaDo
KAr/0x6+4hmipKYlsko4B4OOuLtBwjpkpm/Z+iAb/egw6l7MQQDQDKg9DLSIiAgtI14PMZvaPDCX
Kktyr8yZyJiZbY2UO5N5V+FCZiDXQHODi7jC5CzFKB1x1kQPkwfXbSgJHWQcPgDroImqgkuUDOU6
od1ZJakNQYAO0mAlV+n7P5Es8ltmAukkgAmPA/BBhdaVuLLXUstHvlnC9aKDsKJw0Qm8IjMsDkw4
P6wp49Hvbz3N4F2DIliLz5Horo1PVi0fkeEe5wkImYYm0Lb7skNM6rgnl4qQsEP7amtZ7MDU3OF3
bgCAT4ysaFvCQmZ47OdqJWR8tFN719gey7R37VNr39rEvBS1/cVTliZVwX9GbMR9FrKCLXr7aDRf
zcRgPN4wSp4WXk6s6IWMjN6CDESvT/yMLaKGUabq1shNPtnnSWGJiTCplzocaySW8FFezW4Qax+z
LoG1cDdK6EVzXB9HL6IzIB5xh32De8dVdx8SG89UtwFaOcTkPVAzSB/ZQ+GBXOuNQ2WqD5Ja6Ms4
mlbo3L/kZAQCSO+D967S5c7ECbnSdppuCXrPN7UDqqvG1CwjHjIfTtHKHUqUIgKn2AB3HrKgubGG
oYCFnl+HPPgRdL7c1/XIy/PXYT/J19pjToAHa9OJSfAjP3PO2CC3Rk6+LhkONQcWTtWl5Rtp/KFt
tiPe2X7spbzkY7iuHJiQNGGxVreMk2UwAZVMnkazVA+94g1rHGIsiBloOhT2g9vNaJ/CdxmSzaKN
SNA7Gj7YxQ9Jnc0vJWrU7VhF38pSqgU36q6RNOa4Wjq5pyQhqhAhxogDOiQbY2XrCrFTnXJitN65
wJsbEZ3ISDt583KkJp2PTiKUZ2gjL5ZoJmS1/EqPUUhrKi/WeVoWmwZ/NZ+USRtrZo9us1G9GoYB
Bb8x4s0cUFo0kGVJowRh0BXLaD1S420uABrlHqdLiD0mXxpyGIjsGvMXpbkF3C3aKGKDA4fgnlEw
F5uabtiEeUPWrXtvBowTyyb29rJ3xc4usA8nlZsfC5B863DunY2d9xcCDUsiNDIGioh0srDaeki+
Vk4xfbhjdsfCxmacmk992Hwv05Ydjvq5A7bGbmRhZ4PqDDZ8HmH2O19HhxXftNTKBQEQZKOsK/K0
Q6f4AffC3zRZ9wXVK/bBlm9m0+ok9WfXm364El6dcKVs+x15syvTNwtQLfbZGWxk9K71YuVsXeAq
CK3Iq22fZjWXln48uAsS31PEDcGkWNf0XtZW5r1kUqsTa1+v+myJ+Zv5LHXvDsypSkQMDCBAfaBa
UJB8/eqnFdEvk2EPitXe6cT7ATOh3/cu6JvCG39WEzOKTgXXyDe+N5gqdkFXUUsEKUJE3jGQhBAw
v1Abobma3epOMaeenxtCo0bKTzr0qD3ab8pD9MdYl7FZUsKXIxacPp0LQKtCKTY80lVhJ+B8XpEw
cINfX22VbNPtErzY5iLfz10BsGlUcCn74S4aiUSMXDqHvZm9V1C4QEz3m7ruuSd4xaPhsKHKHjKP
CsCVpzaXciq2p0LO82lurEeDPQ078WM4gkNIMouBIJzOvrpx2HDSgQ4qrAomqyDlaZr0eWzd+Grl
pChr2+uusuIMGOeTnsd5R8LrSrZjhtkM2wRCtjqcjTNgxDhEK0HCCRaQDieY6eDWTcZ+75hVdqWO
zq50N92VbcZfA3qniL0fiMm173E83pI2haHW+jev+Rqp8pvsuLHoruWRIjWT+hp0kIQL69HQWjvi
qy5FtitpphKb0y07lEMDpVUMnsfknhSn5ATescDQaXwAlWZAlbxyWW2+5H23QwWgdpIe2nEwHv3S
uY/EDybK6Oxi81WV6L64YG16ii6q1+EObdpusuhEha39YrKLwj+4umRx7pADloijNiRefHMqZNIM
6h9kVd0CHgegP6j+7Cm/9/x473QqPHpeuyZ4e8u9gztHGLZ3KOEwX5sXM/duIs6Z7cvAgFGaeqsY
h9LOmFpj7WX4pbnhY2BYm0RW6IiBZe9JY6cz48NKOS6gvzWnCPq8Fs3XHjHtZnAsdE3d6J3YebBO
+Nuxd5uLh+Qf3mn+mXdMgoquB075q2XhHY2hfg0SJH2E4f4KkvUd+6mczGJdhCn0Xz/+oVNvWsc9
YwhidMqdC7bPs/FF+Wa8dvOHwlLJzhgaoB+NHZ4Kjo7ZZNow9j3tQfMzLRIUEU2DP8EyW2R2yQO9
KyknBlnene8FX3MnxyRSGfABPlPScWOFJSJ2vUdaVDdX+ftstnZ43xmijoAHfG6gK1cxJ6CGvU6E
otbjWUKoQ9VZgXOgT5Kq2lnHmWrWUyjvALw1jDlwdYXkNflsJnn2AzpXEpvvAijD0Wz1gjlwtjhH
XChatNUrAxjsIDG3xuPn5MTOuq4NdmfikkE/xZhZR35EAw5gnhM2Vphw+ujICoXWpHDMbD90Plrk
yAOQXBjrEaFymNLY87qVXxv0+jJnom3SDjsr+lnaxltXt9ceuMVG5fX3LlgmcqSkrFWdkNmhpu8x
DGIau9zcfMgQifkI/tu/and+q+wxI/7H2BBYxd3a47CYJkZ4IbZ27sPIsWCOVNSo04BowyrLgy8q
/YxGBjlmnrINMm90IEUPXTufA9dlVwLfxoOxHvWozxRTp6Gn7e4IFrcVYuMfwu4c+f2ODDXIRZB0
iXfQYid0e5uM0D2gxwX17w57s4vfUvJ9V5Gogm3jDO+xg5hhTK4kYy15LraDn/Zku67c+6N1TWvi
P7KEPq+X0CNqoj0ELzRR3rYtQWNn5TGBJZoV83FCxoZ4wutPNe77NaPCg2eH7zhgEeeU5Ye0Z+Sk
+MNMwwLZ4xI+lfvBXW/Z/coXSU2VXrw2ZeSuTMcgpidSG4uGsuoHvS45jLcfOmXaaJjtWxV1V3OY
pvty4TcCoZfkuqEXmnN7ITKfnRxzmjeb8amoshcX48a2d4bP1owZURbVtVbqncn6YyuctSnovZV5
SW04MdGB2W4IWxG4JdcpjEIO9/oogqcgz+iJVaB8h9QqkIvEdxMDlh0KXKTDpGwlcp/EGYOB8Ee5
BHXSanpXBK+iFb1apeTJTemXw/NI8KOx7Yw4tFN5sBz5UuQL/MzcNlFbHh1VE9XIxLan97EGgjWZ
lGW4vNJVX960y93MtssdiBUkn/bI4wVyllBQEka87GMCQYoAylkZEQxmJ4dAiRPpa94hSmSRfK3r
DrCgmwGjk+FuSBgx9nn8PVJQXbwBvcvcHJUz8LccB7sRd5FcwPSz7fQpq1S78xxEPHP03rI1ut4M
RaLKTfjmOIIYiz6aEBv2qjZJBgyN17iNXvyYG7dhivZYZvUPy5iulozo3VM5qWQQ3LXPDhYiel4E
A9dEjBcjnXzuhs+DOZpba6reyoDENcKRXJ5x81xSNB+VPb/lJvOtwG/ClQR03bZFdahS/Ry0zpEH
kANu4I4eSh0goCdxaYR2vW6m5mRF3Kk8gfyuSR2W3jQyh3YQ3FSTd4u70WGgQr00oKXZjMN0ZZvf
8j6xwHu9uNy2NI22qkFeErjyCw1iQkLs8taPodyxHZACo8dD0SRPyfAgSX08EOmbnOSoEE/o/nHQ
3AMcbRwsNjMGOAxXExU82ir7AlF89es/ONv3YKDhBi+A9OwupibYCPoLB2HHJxsyKLlgaqOs5iUz
nPCglrtlZG+BjAQvs84ejPQlm21vN3FjYnFUj6G6URuW67rJX2vHCA+UcNcgng4VOXxuQ7UKvgFI
oPUEp5S7S6IIcYvVkTn+k22VVCw6/cml/3Wu+y8EDPPpdc2z7jAetdNz5vLUlwCsgiaFCKmMQ+ID
ILLNAV1WiNag90jcWp5OrlBPMiwuXlrrZcjzmJpbG7/cSS/h0PCSEdlMXKBKi6WVoAGE+PpUSfg9
DE1+zoJGfNMITo4Ec+UUz/Uum7KdQ0l7lnJYcs6YNzd+/zHm3l07SO8s7GPq2Qyd0oiqEFnXjPK+
I0b7QE2BwXBI5w33HcZ0h1YonFgprVzBqEbXxifo+fXQFhnGTGNNsxIg3wJc0pYsLqmXLP68Yi0L
mACkHT52cL+YuZeIgCb8Mb5cibEbnqOqeBBpe5i82LzMlfohRpvPLCoeatHHR6t7k1kCHzaKX+A1
w35EA7jLXHDKucHsPpzu04DwaVFCZQqafcEsWkfE50QOGaUpMd53GMvW9dJpBim6NjNBU6nbF0P6
hra76BlOTNp+Fi2/OUb2YlQFyMfsA9tl+dnTK/Izmj1xaKitm/FuMvPbMwXc1Z7xgG6Njt700du2
dRzy6qHkSpEzBTym1rCD4iTjAUgn3S8n6s7S1S/YIUeIs1hMeyASJGEF+toZDfPescNBaPQIcdmb
Cg574uzJAAka5CuZU9nr2O1f20ggmxrSn9Bu8HS3tAbm4t2KjWrnUaM6UCBAbW28rn9OPf0I/Qvo
YOwVGy3ZNwL30rZRgPZAHLHevDcBWuCxZJScZXqHvE8jD5Y0f7NTbsQ7mYc7ppHbXpC0O/I57kCO
bDwbEWNdBhJ6zHMJbqF3imAbcJXf+XVIII/brvtouZfO9VcMGxH9+SeEaWofpukNEKQC83ixQ7ww
Se7ZK9DVaPhoSswWoUceH53T10cuWZiAk+zEz9gdRr6BTgGOm9nWNbjrwPSSqFg7SEWDh0PTpcNl
et+rKjMQG0bxYcoUNOOy3ssxgjvnwwOPLUVNHc13MsuKNYZdiilfXjxJ38I2wdPm/rwOaKxliFo6
zrDVzB5b5M1nIxPEHH7zAIggvAZflMidR2rkE/nhu6YOaJ8nXYhLgTYWS3PjOSI8BLNFCmoWMKfv
k3bv2vmFW0206pP+wRG0XEP8WdtyMBnWW/FIq+HmqKLf5x2BoKVEvhHGRoMAtCVPejJ3A0ngs0cM
kkbTE9InGs3uS9AgIBEIjZlD8J+/BYqFUsoNmGdUMxkc6hS0+MQtsiGKGPNtZqDgl/J5jNNpnc5E
9xas99QdP0Yfepbm2r0i6FADGFCchXO5RYYIYzc/oL7SDJnJtRQF7WOVfPV9nrfc504P7kfl5Evm
/noeIMWGOvsYiE1qtQ44appTLKB/wDZcUBwPttUyvHUY5PjKqraa9v7q15cMyi91DS8qyednIsQH
pp1GzBItXhBQ0N8E247OnhuNDmpiDpcKkdnKKSyBvgvuozC+2njtoHXEq6T5hVFdgnacgWoaGaNN
WosWDq0YSWVrcK8Nu+mc0jPf4Fdn/pxbLCr0GYlf30VdsvNqfbEhAG6rYf6e+DB88fd1m3R4A4y7
5wbN2F1A5SLl7OT5Lk3HJrxNph2xD+ld11fJ2QvOjgrCUzVjLVbIfpe9G4LUoQIuvIZvzPk6WXes
1y8FAIStguxkJju7on6yjAwRHIaK3Vj2RyT8HMjDeCGFA0mlZe6rwaLZGRJ6lnRGjfNpidjEqI3O
i3RdGR5qltwqKF3rGE/6Bd5fS6nKu82lHbGS4fFuq7dCdeS6dTR+My7kAx4aQ5lwFwpqrMHKix0I
S9QDjYsAS6gzUHrkr7g7egoMIUrc3Zl7Mx2a1n7a3+PEzLcIRJt1FYSwqe3w2rpw7+ej72i5DQoX
tY6kF+WTAXsaJfPFNh/PjHsvGLeGLSHCyTYW2VFE04sta7gLpm6pnUCJzhFSKZrTe6p5qn7k6KhY
mnat8vY+hl5JnvSjNtDq9qnx4QT039HHrwlsv+O2yFjJrPTG9PPrnCxpSW7briq3uxkyPIeo3fyc
cYQOip0RBXeISQAbf0fSmh3xFOBHgfBuKBZIAVgTun3JmwDvXmD8oQwXKNTIbfB7uQ7d+jKFSwd3
Go5dZ/1ow6y/8PCw92U3FdP2UCLK4B1fh8h51b0KjuhzHuICyl4U72rt4AaMkm+MW3Zak37nNSUT
LLC5WLA5rRKeNqLT8D8hsMv76TttUoBynaI20xSg0UOWy+QUjTXD9xAZFcyCx2J+LBnqRkswInjQ
ANVWtY/QAjr2cM/AfG9PBF2aXg/0svCPWeV9577TcRegUO0b+c1tvWqV53RPohobwaRy0P/LlzAh
163tjHWHMHHlbV2JNyXv8PAgPC2Rk+GmKoqD75NWgHob7Xm+MbyI8I242jUVfnXqSo7dAK2mYyKg
isN2JSq4jqOD4YMUwUMIQYGqjesv7KZNLSUzDY9V71d/0Mv+z7z9L3lsDAr+ybz99ll8/gXP8+vP
/+HcBqXjOotz2/Z9Vwrbgon2B5tH2P9lOQFENNfzCVVz5P84t63gv/Bzcx750vZ801u84+oPNI/F
36Jr5QYysFxPBOJ/heaxzL+4toHy4FaEe+HjIbcEsrIFqPMnYA5ooMmB9StX3mQsY2H0PXL2or1h
MOdBs0eZSc7GyH2bsbW79NLs7Z/eqv+AvbH+yuz54yWw45rIOHwLMtxCxfnTSwiV/n8vgSVMZonh
bejv9ttmkNmjA8kxcQxjNRczzNG8hJAPqwCIXLJxwg6kT1kaTML8Y2AOSwqkPPzzq1tc6/8DS/v7
i+OD+POLa8qqGQcSujglQO3PKspPAYSFHWBT0IcpjBNDuv2Nafb9P39j668woOU7s4ocF1O9DQo2
MBeW3p/eFg6GMRJBiuNrIDDVphtw7yVDtqeTgse+0w+ktQWrapzufskqEv+DyVnyFXoz8zY1h/+G
Vvqrv/+P1+OQ7BAEvsl1Xfz2esIGQGsxcF8hLIZ4zjp9nKKIEJglVkQYdrfVFALnOYrOWTO3UO9Q
QkH/2UyN+RO+RPM1x+KPfFSDundtbpsY4vph4dcKuN2uawJUlg6yFehQTpUipeU1PYhc/AGggB5B
aON/Wm9LwOBfP9LlmSLrkLc3cLzfQQWWrCGUTHmw4ns+aZ92GjnPw7Gdm2Jnw7Y/BBb3uwHM9xFu
or+htRgVnvgj2vL//zKIYfz7y/BMx7Ikt2fX/e3JM3gDBp+4FuCN3bkz8eEA2qOk7+Qhd9y7znFR
9Kf5EZtEQkzoDqR9tC4XGsu/LLT/8ELYZVy2Ic9xIEUsW8SfFlpOmk7hFUsQQu19UaRQX2foOZu0
jtXOYPh5pWd16XNQWCkOHKEIGNVppIB2V8GXf34t9t+3I+BdlmRf81xBIffbm9IbiFyY85MYZPPM
N+jUKp9Tsx7H5r6UuAcDPXwtk9bZlYpaUM+puSsBRGX0RNY0MriXj4wVpzYq9trjutdk/GMSxeKP
GdU3Io9/fsHu358K4dEAIEPMZiu1g+Up/tOb19ce2uQO02eXynkVsc2dhePe67lOGXjo8dI0Az2T
rj4L167PTEs6Alnmxji6QW3cojEadj1yeQJpPBLc4VpvMJUydBDDoxvTSpxiWFgaf2dCt3+fEqlI
3DFKITkjSGoidTekY01IDmlsdJDr6zgDk6oR026roJEMlbvLZHYLjZcc2FAXFqr7gdHxrD9R0smL
KqzLuOgBUtHn+9j2N6m2h1Pj2g+irZJD45IU3OjPGZ3eiTczvQc4ZoBkzxUdF+1hYWjyf3lXxd/e
VaT58AtYjL4QnHS/L4PcwkjroQKDt42VJXMuomYKzfCTS78WwyICzWmAT4q3fDAukG0uZmtLYhYj
/0LR/VwG9skUBTmgnqRpr0xjExckbdnhMN6m6a7BRL1PMDUe45pMq57WYEFMRec8hdZgbqI+ULt4
Ml5o3b/1uIjZKNKzaRdfCyMmCg7+Tzh0M53uQh1nq9gkH27rV8/uSD5wBPV548d5dBIax3KqXv55
0VnLofOXHcxyLNv3BDQ/KnCoen9ddEbc2TTrlkAL7d7HA/Ag1fFW9KVVr3ExOk9TO78HioGlVyW8
idgit5YjujPZHLeqFnLpEv1bAupvZFs2Y4vjweMEtzxg9bgs/vqqaruX7aAZzAyije/lEGyaaLE6
12VI3DCK0rFIst1cv2W4bb632J+3CI53EQF7V1Bzb76cytNgsaBdBtn+RBy3Cc6l4Zd0svWwBQ+N
ttts/YsU6UCDkCAMNZ59OLL3th7eItTl3OjRI+NSGdeK6NHFio5aPMFhPLTzrdHtc2HhHsbEEbjt
+Z8/l+VS+OfPRXBkc3s3sXWC9iVp97edlDSdSjfBkozm2JQ0dr53MpEeUg/9lDYpjjvzY8AqdIZ4
t1edkxy01l8TGZ9jcURL6Z2dVFPXJn3P80jo2EE0YnyoJju+hhjuN650rh0wqG1FsucBp++8sZzO
3rlWfQfV7j4E0nKZCQL59feYBH+zCuGfUmV+88rkoUsTnO7a+izs2drjD46PJDtwrTHVi9sHaEPs
MiDAb842CBjDU8tkjtmqOg8DIh7iZdZZL0oIVLi95zRC3CSGU85SWNWCbMQm7/uVaur+XDAMadLS
PNTQsRB55DjpB+P1n99u67e3+9eC81ATSJQBFpPF3x4DU5WodUbHZZcoPtIkqE4hWPy1k0DrSJOQ
vlcSiPvEQy9LtqXaw/HKDlho53+5I/6H55EjgL2KSxFXI2n/dklMWI4JxmBWfnw2R5Gd8Yq/Jm7Q
XyY8xcRo+PkxKUcMY01Nr9zMDl7s/JzdyX1yndY8ytj+lx30N8ivXJYiTB0bzLTDagx+X4oIm3p8
Z1UHSpko9wEDfcEBggurHZFm0nfOe2HuhZhoM8O5B5eGMk4prjut5YpzggGlrVClWq7tHAcuMCtP
05ruCApCX1Une4Pp/arFfLRvxvCGlYQGOeV7Fel49c+fsy3Est//dcMDG02RwsOFotH+dV786ZQN
3Xww2wYAwxR45c0XPpQeNR2dxJ5PIxOg9UTM2abNUS9OdR7tG/Ij90mPtHZi+LwfO80ClMOrG5NY
UeGj3zn6nMuLRKeBYbyXj5QPuwH+w31nzPKGV9K4EI+xgVaDcDvv73JmM0VKUHIdg5eM6Uq1QX+T
iYvtrsrqx8QlQ2ry+7PqQevPRhU/zynxek1QXpC+o4vI824D0428nfrDCTHJUfCj+Okrd+P76XBJ
owEWiMsZ7xKb5cXae521eJxEn/5EV0GW5IQp5R1ZfsL+0hon6RrXvonLp8mm9d6X4SkzsqtgGzmx
zIgDTiP4kmbVXmljB2sugEcjMEiLWX5eOmUsnKMw7eYQZyJcJcVEWNlQeQiCHHVt5avdQoKLGrpA
6J7vdIpctgnqeeNNQfFQCZRxri+ArVjxPX5flCwdsjWXPEXMY/egSD9xWDQb4KUcQ7jL2RpXcTQ+
dn4wvMY4cHKSEGjCxGuCPPKjqhn862pa9REk6SazvqAE3Qb2RthFe41FiRDPprXW1ghxs0rUJ6Q7
tFnS8snzKsJarScrFOmDlFV7KD0ctFFveRepwKMnxECvnGBmgjFA0HOU++ErX4F/oMndDv6POhyx
xVYbhtkoXKcifkgt5hl5kY9Hr+o2Ha899FCe1xYNlmo8VEP5TjaC2rceAOwcxEkP939XkWx2ywkw
v/kpPtMUdpBThOLgO3WF7AT9OilM7onEgWPklcUDpyVcgdHUx2po1WaebWuX6J7EA1ObVwI0Pru0
BS+KBIQefDQ8FkndP9K1Cxht5d2+QieVxMZwN1YCQAo3H5EAm+CLnF0c5X7wUQUpjbEpqI4huc7b
pMsfWktEn00ZXumcegymFMAE1z4wAqHZKeRLDwXIyZPwBYZ0compvNemhdbUkvFbbhTPhNmnT8CW
ApbPMXC0QLLMCE+bYXmRSefsasctz1nhv/mFs/xdGf/oLSSP3cUIXBqNmqhmcGHv+H+rszREu7Rs
t3NdJ5clKw1Dfoayrj06aSeOqZkRdKfp3c9egIxi5Pn02YUQL4MMJasUlqEpTuiXnqY01mcC7yXE
2hZEVVuKE8KBm0HFeY7b8eSarbdTS6hzZHrumaRW/9K0xRY9bnPGTzvsdIfQRlRwFAeKhmNa6qcO
McsdY19KbzFwmuWsjEKDQPGCOdlNIwAKkLcGPz+icV+TW+Ngt8MVkTIf4JU5cGVI4kODMHXkorTM
nZRsYszpJlInSC53ghhE4CnTKYDGtTJrXKxj77unOviwO57SHEr4SppWBiBi+UaxvwuGKDjbfY+2
rYKj0c3+Ny2gtVIayDscNuSwj5i95PIC4KgwTo2gwY6ORLOgXbH5hRUP0JaXMCFuEyHAj3FzmxPv
awq0gFCtKPkC3Lc6Wu2hbSDZem5bk13kdMSLltdw7J4RFc7v0m3ePJT4zxmgHiusHjSbs+qM8ZEr
OgPYrBj3URk516Bu+EIJa8b/zd6ZLDeuZVn2V9JyjjAAF+0gB8W+JyWqn8Bccjn6Hrhovr4W4GHh
L59FWlrNa0IT2ECkBALnnrP32rgOVcdHkAU06IxbB9YL8XyHMk5uhkq8ZNticWvAkmyqmEQ0CnL9
Mt+ohJwtlAg3j4b8C99OkRAy20AqaEdy0lxh9Ke+aC/F5ICuQs6RoaEG99jOL6JizE9/bjkijj8x
3TzERhteTPFdmBF8YBob67Qe03eMxOu4Ec6nruBvVAlFPkV2tWsgG+OahmzH91zdEzDZ7Tv9IbTb
4FQSaLlhHu8+4t/COQFJLsAM+al17c5x705Vyl+RszPIl2JmJr1t6XBRajR+r1UFN3xm7h3bgnU0
R+dUxNVn1eaC9OgtaI/q1GeFu6YtMUmpi3PiJlR4+neKIXCf08On3+4Pj+i1PvUgi06dykWv9dUf
ITkYL7VHNrAuQIrVQSlXeFiS02hqgOlwfB6jvnWXmTPcigZOo82Id+9XfYK8oc1AnRFEI1AX4EBP
8rNnDDVZZ9bPBOrwkTFTvHAD6W6GgYCj1lKTRx0bHddZfNyJoZzzwonOpM2dOxkzXlPijUl64gI1
Bj5XTC+og401Sz/zSBAWHh++jsyExUeiYotVa3qREsfd2tR7ZHOe5SxGMItHU7E2mRs5m7rQbgVt
+XU+ff0wExLS0tZfg+N/jAkYr6o71vZTnjJ8yJ17UcTaqp/OI53USO7O7w7ojRVwiZ3TeiRwhj+s
MiShN1MQVWTOA+ltwxoEv3qPx2urGog+gXVtLHhT61Z1jA2owniRdwkuegHfNSAOQTVtIImQ4BTT
SkFSIm7HcplxPaNa9lEfLTOZjVAtAs6NvUZmkxjbTa1DanMiY4dAsbJE9jMxo480AsvDQfBYT84t
PDyvwB7do2ZoX5yyvglDCKcYnnjrlOMrQHegYlkIUINxaNlXCAjaBDaboj6l3r0yI/veWqGLOYJh
V4hGMrfAUIkQX5FVxsPGmWLhcwNiRzFOCiiIKHwRqBw7gHXFJKWkuMo4KZvpr5ZpDO6K/GQ7Mt+Z
jeIuOeKQ4WmF/lQBxFFMA01g+hRWrN5lgCgsJ/plxzUGAwpjKUZrTXmNsVqvCsWzl3kLvjGXUflq
B+5HpTcVzi8bILHqO6sUdBXxxv5k8yAyORw6lBiBjR1gxJ8A19ZedjI7+A3/IEPIcK0KTHtpX2ya
HK9uWnxziJvbOhwwa9lRtdGDOl4RmL0uAzG8VRWL4z7ISiZwRHJaevWYqu7e75r0wUg7extrfH1c
C1BmEPlPUYxxNhr1ehvHWEBR90ZQZWz95turUNr+ky/Byg1J+BjGO6Pwi2supb7MAIODHgJCWNAN
fI+IiEcUW8KhKRG5T+cnpaM8qb1uajWiJItrT8VcyY2NnqzD+wyOi9AqTTFTfREbuMpsperX6MIS
VL2YqjQFEXvCgaHXAUjsltN2JX5axCcR5uH291zp+rsTBNtgxOsRRSYSzNChqKqds42eqYwZPrOS
tPVzF6f72vPtLVwqf6GZnXNQ9PQcjIY4qH1FGaQXKMOT+gySrn5wYvchxz22EjbXZt1ux0e3bz3O
NIzFmqKPzqbABz4iUN2kdLEOc5iVBvlMkdh+rBibnooq5j0RIDDUrkYwL8yNobThc4WNHo2zBvGo
ByqlN7rzMBwYRYg9eZbuyehtFvrOh+8X8t4Gg70OCAzbytF8V2BDPTaefGxHRohaMD6Elk6m9oiL
m+YJvCBo24A/Bn0/WPmzQuDzIQJNb3IeWhSMyIF22pjrc+sMpaHfJ7qpnjWy+LZWa/zUFEHy13TT
MRTYFqr9BrTME75Kiod/NNxEP/QjBQ6OoRr5pVmA0hx7EkrRPnF5L/H41UGwUUKVmHoytMIikFcI
lf+8SRtvWGmTCd+LDlpQRde/3CReu41y7HSlija1b1SAJG1Vn7NGq8/oWgfBv8VSrGdY0M5Rg+J0
HLzy4/c8kh+cgdDyrIgxZIsseFIyr9i7yrRGHF2FilFYXGyKgXSTgDOkPUG6OVpXZRUbJ8JuaiTN
D9ZANjS6SPTIpek+0FV6MbiCrscozpZ5D7IVvCXelgrKHyI6K12TLkQNMkou1XFofZRMzClqJqJB
9CabQT+VkW7uQWRtU8ylyARIO8zDny6O7Rdyyxowm9kiLof2JBNrArE6IWEoEDVUo760AsC+VJPm
sRywSTnhI398xEIOTBcOouJmTGFHbRBf5q1eNf2VLTuff5ml7cKcBUWDcMRCn45wgHOI3Dn+TnXE
j4joXOR9pJArHpGQvY7Toq3TPW5Q816POmcbB0uHBb7hmNoUJ6rPn8fU/DumLgSvffbLMc3+ENbD
8KC26drG23Fpm2J8SJQ2Ivix6GkXuuvMRWiJ9cCVTPJ9scoceW0SP70qNQa7GgzuPrBQ5yDtvla9
OiFkVOumdAoNXGCxje1mV48juLXM9qyYEREL7qAfsesf4iQPN5HfZHB/HXnC7Xgedeiklay0c1+s
KoEfqheEe+K9wMFHFpHrtqgsuZIc3YyAQrMxX1Km2xA6GwKRhppVTAQMmHpj5cb04glrbGkIhD+K
Vs0vlUG0UNaUN4q8g1mN5pVCOX/ocAjnrvtFqac+s6BaRZbp7btejQg6RE+pajQZetLCiSwH/2tX
EOgMPPy7nmENqV5FsKJ89E+aBLtUlcZ4qFDBLFI0musG19uJkwSBwyP5DRUXp43Qq/KejaYFut3M
PxWKe11r7Y3Ic3HMQw8tcC8QGNNeJ1bSfx3y71x24Qrtrn/yEMbcKNXEInTJfqNlWq0kBNyNpg7J
eoit8Q5qVLkGRrEd0l8qPrJbKTrrQc+bYQ94BKtmjB8gQa4lFUO99k6j75ySvkFp5PGDmvK00QHs
gRuj3SDVdqaP3d3jBEWqZM9lD8inN6zLvOAJaD0flBBWliU+0MDCMQ4QiuWStZ9Rio3tNuZDYsHS
KLTozVFUEAI5/Z6xRdBqVLhyrSYbz46X8hWx6nTtljgHbaXFhxWm6WNV5t5N6b8xJVpPw3TjIgn3
Nfc+b/i6/6gyXL1oWmA91TRBF3phDYd50250F0DxEG3nzVYbpuuLV6/mnVmq2R6jHA7yvKfCtpyr
4yYnhkDW0/wCwMoVY8HfG3rjXdo+Z+4xvxObwcQY1/7x99tocw2UDSKweXP+yfQjjdAwdvb7edMr
/LLLDwhGO5oHlXXihBSQZqWD6tb15eCibnOlAYaYwc2yMmgeq7r9MRBYtaI/JBYt8VlLpzilWqI8
iWJQnhowH3GAy2e+CyL/jyKW43neoo8y2byT7DBv2hMNDR9btZ03PacOtpU+0ImZ9hbCYufsIYhZ
mPbbknp25sv0a35QdVLlFg7xbn5svstVp67HiLOHF/epdWBcUuLRYEst6MkO9jD8fp92wFhEt1WM
/9OjKYzOdZf48MWnX1S6XPTrAAjZ/GgReVyiig4Z9vRoTcD5xUqH1/nDQpmJHzGHrqTWcD4yULN4
Vlnd51d6mXqLaABc5y2L9Q+VizciwWY/5DIyGRIZCubpPcRMLDch0qv1/GiXCx7A/s6XmUf1uleP
fq7Cj5leyyIou4qy/f3hzFTWuP5RxEyP/X7+0K260oke57tI8H5VGze+zI8FKsALjkp8/fPnSVy5
KrGb//4f2BUUJwUv6e/30WZJvef/J3+/D7jJhEjn+Ojn1/reiBS2w3I2/xlLT32yWXrp5KpEVi4A
COn6+c+NAgH47CGLpWptTn+7f97sRVRgFPfegmkZPD//b0+rlZHUHM9kjVJaQK7+9hxPyQA2S2s/
3z/v5c8O+h7ErlfjUP7X+3KmlfafzXrws7XD0nwJ1IG9/9nBvL9Kp5FXVCXx79Me/vKcRETVWQ7L
+f4/7ynuWgeBV4shajTQx/75TX+eY7lNuYdRgQWmRjRp9RfX1dOTknWgLb22QUQ63yQRwYvzQ4Ef
8zjSLWCEBakf/3rO/NN8Mz9lfvKfzfmnqgkuVmDSyJx2Mt/1919nzb9JiMjYV625np/zl7fwZ9d/
eYuRBdg4nFJOft/57371n/c+79IYgh96GCqbf7vv+Sl/frXM/Po4urf5nn/7Dv7yKboyYXWVslD4
y67/8rjm9C0Z3JGx1Or8J8Vad/ZUK33GToGPNKQfF3hN+pz2hrZUchVZwfRoTrWEdDuutvNmo3TV
xk9w+8xPjkdWKMCuamCVWfZsxcLbZ5N+dn6y6MzoVIIoWcyP6o0mL3mjvswvjbqJwRI2u/mxIU+I
nZfP8+vmm36kiItzeZ+3ujghU1hqt997GuW7IZvoMu+pcYElaXVkHH/vSnDdEq5U//kB0JLjYaEF
iYoqfRbCVvBetqCCpk0uweoWQpL2+wOUGopDxeOcNj8qAV+TsEC7PpXlmTC/GnA9YpYaGudD0Ass
ryMooay21Jvoq3pJ8ZV/9qzNFfqW3+agfMOkq5+7jtwfRYdVlglchWopPRiu0nr1CvEwP9Woq0PU
ifHdovew6rJJz+pnzUEbExcKQ2qCCO8hCgOF+Q7bQ96a6U9A+6h44yZ+dCnkt3hm8z3ZwPHNNYJx
iWl0+KEN1mrevya9H4Wf+C+2L411ohf+ya8j52SJgO50W6WvoeI+zbunGbkjOjn/cDs6siD9kmsi
R/9gxUCBK8VL7zkF4WLerfcVTbXaWDQPosjELk7xEtVqGufLeqivVCnGuQb4ew8T19l5DolJtDRw
K4+Zectjg75PAU4dlny4j+kFLeYnM1EI7o6XPWbaUJ5T6XWPQIKgROIfQjb6likKkHIG1zvUO3i6
lPZhMCilKk0VD3buPsx3W0btE8nU6et5s/MZ/ZZVF1x8B5yWFKR/TK/WRWsfisG3GDJkJrUwuc5P
Rv0xuoWxtwniwuaJijPWjOwLifCRuNjutfeidoMi3tm3WNgfYI3BgSYZ+gvH+MH1Xf21B9S4yazU
PyR+Pz74cOt/70MPrT2OF/cVuXS24SKDUyBEQxuqBnD6aR8J043aV8tt74Kji2vTKVYt0R6b2Kt/
2Vqi+3c4+iP1VaIxvTEJgU8VG3eSnd3MqGiOf264sDRHYNt0wOY7FZYz//yRzmG+zyeG85gmhwJ7
G2ug7uRJOKwE+5TTrVV3p4CJDK6SBuJqU13m58w3LLa70/zT/DQ9ZTIMfly8pGM0budXzQ/83tWf
7fklUWbkm4Bk5MVff9+fXTZ1VuxEKn8G6shQ3x7uauYX9yIbN/iO/FdJYvnZy3J403YUvJpki+8y
JNXrpiz81yjEdk/KAOnjug0VabBHhYbBuMzVsXjAE8C0penO5bTVdxGppOB5Wc+rlr1gQOATf+ne
kGx7VzQiv2CSxOHWze1LKBgS+Jj/oTbRIZhvwGgsLDy1j00j6fInbripDHiCg92UCRgDKLWx08lt
2sCglzbdRgClMLODER63xcAsKltzmQS1e6wgjHEp7gjnM1B4jSHdlcRS36MKG1nXZwiuEirhZCif
isGyDyEc/hXuTA9EpLswUlBqOPCSmGxUN5IeSNXklDqN9dlZ0S5PswuYsfqTNsdOMss84C3vloUs
ES32rFGRtQ+vkD02g9+q+0Llqp7k3bKp261e9U9FWwN4k8q6wDey0byjIX3U/YPRLEbT07EogHDK
2hB3p4UruoGOSW8UZ5TCMM2IqcmDaBUHL1mT5MckGGs6H/SnwWcAJcqVt45cd6wjwt9zBkN4x/p8
amQt+s6HUNBW5t7OHNDwLR2hVj3EfYEP1Vahn2SgNAcNh6Mjmd0rRvkEzlzdZbGab010cZBezorH
7sAt+rtqKL6coX3zDa96ECya1pz4vuE8UX6bQXqzwW4vm8qCtBOpLfCyZejjpxxV/GC1fIdAM6zE
AL4oJqB6rxfNdwWVLStaue/zg7SJWoO650/INSg2WZEvUf4C7K2aao2Ec8Ps0UXQ2PzsArkJZBW9
+ThNAqlBUGy7u+iL7yGXt1o3/EdfTdZjagxEEIbPrql8CzdtNungkgSmGLuKAeFSdHq5elbDXllq
DssMen/PwiRIAx3lwiLGp/XSrehzTq30swP+omCJDq6auXtbrGhehG8Ch5Nu4NZTvHXQ4LXPOhV2
J6cjIC/XKObcFA13g397TE8Wv9YTHQI4KL0AyGLzX3AEpwqVDJTyrpnkUvdpd4CnxIoSDMUySx0i
HBJ1R6fm0gGDowETHfRASzZG2J61qAFxpLOy8GkSqh5AQs250OM2l8YI/pZ+50qvo55TOXlpcc5h
FlRghajd8eo3a9PM+Tq5DlVi4dG3UjBPmRbW8XiMcJjZvwyNYSVAK6dAojzyldsR+gaG+GGoWWpr
A8PraFilAK5Phd286xjpYq4Sg6BusfmcOI1SiGfeq+6X7zFH2joaiBVUtPJ9LEgUbKT1jRWK7vm/
bpgfPgcFLo7IV4DD6zbqzOitbtMfIMui7VCYtPp0Mu1heKdL2ENbJvEWSYwj+KAWEV7IGScuYPXU
tXc3hAt8LaCkptPrLVho7Wjo65DxsXgnZKmgr4NjZ1gKS0ZYM5n0D1VHu8pHiwdPIknBe75o114x
9l5iKpTTwXoAOWqwjGV34bJQMIOjWtGWgY35uOoni5xmRstSJaHZrlVMDioROWGx1tKLCAd3l/jO
Wo8p+cLqAkEmZz6j/jRL/7F3nE9Co8S2R/25LhzrVGXOpgy7J1PRHryOtON9FFoqUwHjiQL63gQM
rsyxcIjzMrHWYvB1DfWSo8oaSc/cwd/rF23LMqAtR+inub1TNWdnStJgciChi8h6KLnaLih9SSgB
IgfGmaQHGxwINIOlZebuvh6Kt1I1vt30TZrVFkoJaThk0SiiRAYWeO8cl/WRZd+BMMhjI6iP+G5s
wtFKF6VHKK1H/wl93DbIS/9UV2Ra2tlRr/R2V9jGm5cVEgR68yuRybmngbEINNyHSRptYWF+VYKD
Er0NaFv9J8Ckeoer76cV8jT45GfTyC99CrPU8BTcfDqHPcApQOaQUHs7WsRFm+9w8TkrfPrKpsjU
76wfnvkmdnvFJnpb8zN733T06eOQ725Ygs4jqhoDppmT1Yk7C3JT90vqB7tNxEXX+VH1z3Uy7iMf
PmE72m9S5cSm9tamGOpLL+MfiNa/Ul9/D5MIqjK5FWk2RGe7jeFFQrrUnV1Yhj98Qm6B4BwSJtIU
pxCyoFE8pW64DJvU3bbMxE0F6h8n9Ke6wnCbREG5yszExsw2ilMr9J+WMLujDlTluaooy6zI+hx9
1SGbpzjGmc2hmXU6Z05mjt6nEEeUcvo5GoDpEIMB6y8oCdQWQfSkMOnw4jS8eH160XLdom89zQlb
c+Ci8MuuNyK5oBANjzq0fWUUPvVnZ2IHRcFtEa3mxAGDSbP2uGJguxIh05zQoIddgPJK8TebY4TD
k9J27MTJp4zACqmDg9Otc9GUOTNpMGpO28MprAnPbAMIS2rsvFUGQ8bcNX45XrEtk1hACzWBtJAL
grEvvw7gZzPE1+fSz+u98EmeUnJhHs30XlKQvq5FxMJULfOVVWnVQ+z2H0GOPN40QrFTIoKMdHtA
rlAr90KDXZIl5rI0aBmOuv3auR0T36a55HHS3GWb5QvdGq7S0JubMg6sRRLKdM00mVjh4srrxD3l
k1yvY0hyYUAJQjh5ycLWhd4bv1cGSvxAB7QUyTzclqmmEGhqcsaMxKnuku9Ri8SGs/EUaDAua35Y
2SH8AgRLHy18FpaIKrZstclXhoyGmwltGoKOYxycCBaNC67EK509vKPhAUC9Du+VmHID5zWz3/AY
EsRbxCzjDA9MG+BpKH5cQA61C8tx1Lqb5SBhyzrYImNPVpJfUttm6rUNESpXgQVNPfafRaD/0rvo
ydTxSJoGkUa9UVzt2MmvGMFoX4R9dc9VR26YTKyrXHpHFRPGuiy1ciX4kxNq0AIha7BlciraGqpS
EqmUfamvghLokuPHwAjRaKghcLCSm9rsg5BZtV6Gw7lyjAiVdrFOCYHZMronCywjxh2JcnIGCpX4
5MQB0b72ovUYnNfe1knSX7Z0rvR2i9c4ZXkx1mSFjQ74MPKcYoRMBf6vkZOo0Y+MrTmXuC163xEz
eUH/eNX3Oh4zZAHHMFTfi/i7xze4lvFXrfbjl2GkR1eXG0Vm2jvZqIch1k6dU2pPnVt251gimRZH
Y0ocAbqzUJLYP+aGhF8ifK7yoEZ3YtQfFfJLHlHvBDrNBg8vdp9d8SjBiOE/cizR3WTtym6YpQvn
KW8bmCop9CLD/jnKLjv5UeEjEZtKijr6gi/vXCCo3gzNWEcO6CjOB/jjZc+IpPFOlc3QoZb4VLVW
+K+xQV1ZIPfgaSPFyQjiHUYKEYNm3+4qMvW6vHdpTH5VmO6PmgRhYutgKSCIp1vshsPKdl11P2Zh
tAINXTJfTnKyWztGLYO6DwfCHA2lvvj22ajr4jG3MH4DlOYqa/ob2gj4QXLrFhTYmAcmGPvYhzyf
Jlq9rSH9Ljs3dPk9RJtotimAo/s7eO4XEfXpUzwtP4w0vHYIp9dJEwKSjCDT2BJUSJU3HSlLbXRk
qo9wTQGj3KJ62QARkzcJ1YwsGERHZn2vqFw+GFBa+DOlsaod+QTHKtg3Vf7gtt1wwRTFSQkNHwzk
aKL+WFfZN1dHa+v7gHM6LmVxFpryoqS5OIx93zPWQrwYjjBAs6655oG6yHzXPeQ6+AfHJ2/I07pu
3+sYRm3DEQeD63YYM7eMYp0xkNNXa4VgmzVgZiITpPMFhyDc+bKdGvMVTtkugt0JVLdzxoMnLXNX
C/NrLMn5aFy1fkRGiN8G3JLRMUeqLVjgsXJvVN9dm655RuSkrccBRQJ0V+0Er/LLp+xmMsrwJbUD
QgUhzNzTgmPXhwWQGe19voGMZi/h4GvuBMgr6wOuyyUJhjoxEQXYA0PfFWLrId5a1G0nMD8ENxKt
YFBY8RXlkU5LGR15axjlbb6x6nFKygZnJHhk2Q7Twlq0unVIBYnhLbFaZPiRqlxo2RJQC2FJrcbf
S4iHKGIotBiUBL8pHBDb3LHuaBjDb0iT3speqY7NdDPEKZjt2PHXVWp6D6V17XVyFxqDYJdu0Npn
zyzBlFM7rU00i1Ep/GdDNcBeA5h4rmw4ElG6HsJRe5FcCcsqIkGDkJ5tner687zpIwmkDon7pUWs
0DuV0DKtymcWHea5EYp1yyIgmViwEeoweclimT8pCj5niW2eXsVL1lX+T1i1EWQ1ojS9Y17Xb3gx
lrJx651U82PvBiwjK+3WkF1wjfxFZDJKD2mPXroBoodmd/lWicSLVJqveuzCbcPQKKTHeTDDz6YD
Rtn1SHG6BOnEQJsURMCzjWqGxaVln/veald0xaBs6VLAyB76Xd23kGBrRj6Ya7aqwoW/tkN9OyJq
Wfi+i1YAvOGlrwmX1RAOYm7ZcIB8Rkkgdr3Rkw8PMwpW4uCj1SUd2h2xP4E1BqFEhURD5W5Fjo3/
G1okaWzpCdIZ5nE/1Hd1AgBCsNi+uSGkiVLLlKXdU8E0RYVWqVf2fUzuWJjEYC1EW2xJdHePPmFD
/5tS+m+SeGTfls2KQ7dVjDMGXIH/7sHI/FJkDXqI5SxyjLPmJSXYYpMYrn/WJywBHJ6EHEM+ljMk
x0GM+RG5jnbRjbdy6uZPoL2NO7bFUXfBlTMXPM83hJmW9hieNaaNpyHsF2TVeld4ivyZJz1l5ZXu
Dh2utR0l2jCKXvuspXQFhoC2gta6zaPEMVTjoh+Kof+E8zFw3YZSFQ7kEXaAUfPMVB9QK2060r9x
cvdvrGJ68tBgwERXrCDAf7GiTVhRIqL8Kly5qvhwR93buy21YRjC8U18KNUFB/di6CEU8x+W+1n9
lEzfZyMC0JyZE5IF9wWqydFlwq4tEsMT57qsIDf9mpLlO+MN1hf6TdGGW1PEr7Qb7N9a+K4Bv8Bp
Lb+0Zf9UDUa0l9IASJDQ8LOTpr/5BTWHH6sfeS6NHzkzd80pAGP1Ua2/Fd6kOp4S36tmoTtG8V5j
4e8rI3ykgVBtuqG3Ju2XfVAAqOZ1GqIHR6iOwGvf0n8Ai0JF0JpR8wEjFMcliw0ooWKELJGmx9Li
stQ0XUbGKrJrV4Vw6FqEzTSujoax+SzMNDpkdb5t6YidEkM7xoQF50BEdzpyerJyKLjItTc3sY+R
JcD+gfLgQ6acyycrQAIPv+TrcQBMr68iRtIEj4FZwR8h6GuOt8xwP/mAxcoYyoCJuzTXpUPeXm+k
pI0J8UKR901TqToUekYcel1Y66JUv2TIidyoY3WTJx1CGmSiFHfJG1/i/hEewVaCTx9ss3urK3BQ
UUKuVBl407d2qfu8J4U3Wqz1LBmOLs1EkMbbOpcXO43Luy9dCJjo+Opb0tLJr+JqO7/jFN3+yYmi
ZcWxNLUkvAfVlNEpVMw7RAx0o8KE0SrLdGsF/c+5bi6ThuRbBW2GfO7Z22Y2SgSUzcJt1aVpjj17
0t5ztW9xsuIGyBViGYg5df3yxACFalelXVkFr1Uihw8Zcbx4/bCvess4tKoevumlMsm4TkpQtbc6
9LRzoCtrhiBPyKmCu933iOYMxIqdgmGwq5INi4TiIdkm5HYz4bPFM+fjL/UYjUQEyo7ru5hMG3FV
F+8TIOGYDW546ZHhh5l4dBSR4bgyAzo5CQkjmpscexaYsTd6Rz1RfniuIn+7Ov4/SuBpKL7/6z+/
WK821fD47TMM/2uo++Qg/Z9j4JffvOpH8h//51cVfv3I/uPxu2g/k/Dr73v4zRbQ7X8Y+Hs0x0VF
AWTX+RdbQDP+Yegqfn5KN0PHO4M3CuF7E/zXf2oabAEE+S5+PZVv5eTH/ydbQP+HrqumpqrgBUwV
PIf9/5IJzzVH/M23o2k6NiRThVSgqViR7P9+OSJ2RlqiTKZkrV0EK6fJZXiLXaqmWLc7WkzQdDDj
4ObvXhALjA9YRo6EossXXYvRJtpIvb1QThoDMW5rRSe5gayhuPP2YYfxC2n+a9L7zDtjZ58jLsNT
9QbJgB453+JlKZiJKX4j9lQ66tLqxk9Msf0l7elPkKC0NsT4s5bsaDZoBK2erkGGwuic/Bod5h0M
H0Qgzptq0BC0FHeUb0A3KD/shxJZ43Ucqme9eum7jgjfrohfP6h+pzSg+Nqo6bCXQzpOrbaffD6w
Ira1B8SV3OKQt1ZV5Dy7uOaYPW0dqsEla3/vubHIYhhr24TqKid7Opr61ChWzHcPAusAiyLIsm3d
o0vLVwnlDDpAwPFag24QJlVijQcxmOFxvlEsKpnaASeEzz1cIfu4wj7yD+gW1S2DencdZvhbJBIB
OojpFSABFkmItGnUjy8Z8zOytWNaPI+i2rLiqTaOxtnU0yZrX0CKKnKtR08lTR3EsnOqIpEvi8pu
DwS6bYjTrcBv4+tBBMMp21P3Q4hUMIhYRZqEBie2mJC5rEyEEVlgmHvBWhAQErDnfEVwF4J6P56y
hD2dBgzBB+MwYp62tX1cVMwFkAKtGyfpWFfamCdSxhpJmhurTiR4eiRDNAIj91T7H43UsPqGbrdX
m+a9FPEPAgWZUYXGZ27bBKeStk78AAidVlL2/6rMSfWlx6yIi5JFIFlOgy3qzSgs0gz65jGtMHzl
ZrtWcmJvOVghvCmof4JMXcUOHeJWoU8PlpsqNkvJG9OHfQ449ow9lCqFxFPg/B2DExPaJ0lh9RSs
G9oqBfL0z2hZM5GPYi0EU4h1UfsXL+oyBKRM4Gv3esbD5Ucoyl32YWt30xDEOUwteEF9uob6piEG
INEnm8QfXQBf236o6go+Q3/pCUy9Idz6Bid0FLQac09/yfwUI9jgfTmyfvPKnq8SNVNhWMjG/fAx
6lKOLTTFrvnCxf1xbN6SsI9OcmjAGwIaj2JbXblyTLZWF4JtdQ1lX+gvQaQQc0kUPNLt3Wh9RqG5
Jd5e2fUOZZ+VIbpLCgsQpiKvJCrgd+0OJM4DCVX9q5FPobwG8hfLUl4sEFn7uHf3uZt7a8dFcun5
4qnykwUApluUZIIOo4FwlKs5R1iY6dN4IOJjsN7cWGZVH4ZJLqpoBFdZwvsq6xFSe1DSzpLdigG+
9dCmubuplfRDl+Y11YunOk8/bK8r4IaH4Q4ImTl13wugQmVOiIWmrXJLu7LTsrVPvYqXxdA6SEdJ
8mtMg2PKIhUkn4P/DTvwQnpDvwHztCj4L59wAT616d7W4vYonRfGEXCxXehmlctlXQT5FgFKxp/w
HGz7yInwWKCbLQZ0fEphPTss7QQxYotYuskmVkLcdxKec15giMRCnx2BP1oBTfbI4PDEhXSqFaJ6
VH3MCG91IRpGjAmo/HxKK+E4PzvEFMw990j6EZTVNhbiNNnVtIEhOrV3ot+mdFkNCV03LisNAlfX
VttO7UjWK+y1LONbxPn+FE7CGcPPNhb4CDVvkPA1KCSI0rar8J2TY8+qXnHGVaMhVZOhfNN9m1V5
v4ElWGCAjPIj868JSgOjVPdNWtDulhmZRsIIFhx0wCCCvaJYqUS/Qd5cRiWyyx7gFkv8X5wzzFWK
ZoSMg2StY8vPhg46H2Llg0r07//l6LyaI0XSKPqLiMCb16K8UZVMqUt6IVotCU8CCYn59XOYl53d
iZ1pqQoyP3PvuZ1sdnNDckc1FYQv3+Sc38fceI/H0ttjQyJsMk3/EAe8H/C0rrzBm7YVaFMrAUKr
5YTcaUN1mHW/WthgyBA6k7wnn/mvWLdAq+iv/LdI1j0LsfbJNGDCm5riXa6jT0U4CY7bqdh2OtbL
QaqXgBBIVJzQpPvuzwh8nti3TK7yslfEW8jbyGT43OfHzuoHoE8+ZK/Ze0+U/SLKAKBXMbx2tv/D
qIVtLTywPivSm97Bym3II+PAdsmwi+8xg4Fd7ae/nSs+Z8Hal3ZmUbsHn1VX99socNmrzI9gLr49
LIC7TDvq1bJ5OyibNyaBB4/okCAgswJ/h8GRvRE8aYyhNzrP4pJcYifAJ+yPf2wF0T5qkqc0Kq+N
aN70nG2ck73XDIYm9PdVnrSroifbmRVGNWHUpJLRGU307w1ddcuwceWxW6M9s06YUSBgt8a8HRm9
+zMySjpAriUcjKrRj+jNV3SW7wzcX/PRviHpf9N1+nKw30h3uF+4duV1oGHJRiDwCd4ZUh0ZdQTS
MsN4xvBLevHC4z9EwjR2vprvlRfom3iIGwRdvCEjTMcI5wmJUOpgkXR0CjBIki27Lgiz4K2AZJNn
CS9jQtxLHSVM1QAPMq1nrKtWqpjWfXGCgcm0i51cVXf6PoqiZK+hnsdWrTcMJ/NrH+RvAGHyNbCl
W1TzDs+MsFYucX1b350VGnhCGAccWGlpbwu4Tutgaqq17FMEBDgCmF18jzTJm0CRKezqyANVj/ox
Ycd4HN2IgzVFLYN20+fUAJnQ/Y5Ws7WlRt6i6UoeVzPE6YCIIeWExkXWoF3OronUAiTaFsD6SFS4
UhhCF6JAtzdTp4mKaFpFKI5psxEksm3CyLfT9e6d/fgHyr+APMT52cFGg41A9ftKPYyUEKog0ggI
LzWfwVcHJdG5D7MxsRwHMWki3uYFgGYrhvEdLSyhk/e89cdbYkQcgz85KfakC4/FpjWG5SyCDRxA
euAqWOd9dx2rRr7UDpMbpEBEhA4zP0UW0PIK5quip9Ur+1BvtXZtAiRczcVbPyvjzjzjr+XBaC4n
CdadaX8dY27w2urM/9BLWYemWzoHHSbGBkDpYUgMFWbjxBCclyGGLO5m3PmV1awQZICFmw3krOZw
tTKc4J3kKyg9PK6F9w1NeySg5sgudjxiQD3bwUT0dOY8g34edoGboDvJJ0SUWLq0jlGJI+JtrVhU
8XT1SNxj3/72KTSu8dzhKLZ/suUgiDKpDir7C7zYOgMC+CG+ofAn90INSZYMtn9oxFVom2Rh1kPt
cdRWFXSM/iHpSY+JNeBhdsW1SrxmH9VPFlXDVaNGx/mdPlupkbNlXNVK9w/FTRmtuelbPSOGCgIE
ZGri4JCZSCo7nrW1KwErInn8G/9Nllg0T6VRiHBkpvjNV5XTGUdMx15YuJj1DUf2T4lRG1tFwW+R
YbMehqjdggCwKDso0GIu/r7bqWTn2L3Nbmx6X6YOhoKJzImlFhjgYoIFI2JWmbHVa/1Vk3aLUbMe
yMi0Ae7Pottn3/1MnZ+UbrEQYpiQtVMSxokyd4U0D0Va3T34VEs8EIKpitmMy0rX7J70GN0La1ni
mkfueob+Q8cMnJXRqo0zRrFtzFGqiI89+wnmyxbT6S7VrKe6ie3boD016SWNADEn+aDvU1k3q9oF
DTrBBa1TCUIQWUVoPxMrj3yupZ7Q9Quec5YzjuK5CXApaRnEzFrHmsVAeJuxVWZw37x1EGCZd72W
VRWFU+OVJGGoVVs7jMJ4fi0pku3ovOTM7AOVQE/IbEIwy59uWnyzGdD83Dae5+IvVnIThUDyDQEJ
gH7NL5gcmhRRVeIYXzUWQl6C2dnkBZ7egKDpZba3YcBVrWrMtdUEZ98diUWRJtjaTjCa6AaCieAl
5YNB9kPi8SYwrOudYFyzmzZAWNs9pEsj2dl5+mhaMrUs1Td7Buk+KhFMIBWqJDSXM0HGebJzjUyD
TYc6qN12gTXuLL9YpOouDG4kV/XYPvVzukQQlflLmbRvaI52WjDuOb9HYiSmei2rSR7Neg3o9NeQ
MXPxJduh0XM+TgmgvVAxuFjak53MCotG4OpoywIsCpB20H1oUJZxokM/LfBkkOej71kFfc9QwSeW
Bcy4iDMrMpvk2N7Kt5Fn9qv+NI0VrgTypfEZQ8qtDYQJQ7Xr+Xa2vVRvnTGKfcAkPNVNEmHz6Fmi
H1wnmUWtl77U7tyyxWqv5qQ90hoyqun20w6LINnh4KSh6g2hk03OviYmJ4LrkGM3+7S08Utk6l9s
JCQ/+jlZAjmNYcqHYsWBu23r9uANjf1kFdZXQNsEv7YCl73+H14yniCdvOjct5vA2CZNnIZBTpZi
R8BH6Kj0JzH1HdtgfeciR93A9fvMaj4XU3b6WjP6KLQ8Epc4jqhqRNrvO7f/9So2YngV510D3Ysp
mQl1fCAZA9LOVeZZsTbymdNW9++cCiSkjmmoSvLi+giYK37KcTU6bHGtusbEgNtQm13Wx6rdi8Cz
DwKUJhIWoPRctH1gYrylC5YTPqfZMrJz4tzGgqSizh/erVRvwvI0pyO+Vs/HkCD052lf+jn9pMtD
EcfNzKeV3Y2seR08/a9nl2yxWBo8B5K6PGWriNxVnF2+r6TuQFY57PIcKBf4EWiQwN85fuaDgKew
UvlvngEKiwf1iBaBfHI2SJsp4VATjjRzytKw+pyWC8Q3JKb1xNqX2Awv+WlTV+4nH8CwTmxUzE21
slI0TcMgNiIjKHAesbP5MvsijGQ4phaxgePo7M2A5gdaBJjHmEkziWdB6BM7PDXFFOJvvsWzfTNs
myKNDGsi1hbOCWsBu+FJMaMv3NHFarSWsIOUQXTdYxBvqiQBdp98t5r1nJbkvcxAJbZVFF9iHvKj
V4iD7xOrTQAeOzWHbY9hocV7Nhvi2qO5eWlOzFBPWSsHtFT2ewQHBPEi2hebR0AXPu4yrceN7ztN
6BXuGWUfr2Vsc88YzZlQx3C0BTgMQba0zGd2YLLbtPYfX2j/dOJjzOEc62WEt9sKdpPRHLPJfZ9y
mgPXHVvCiLAdR8LgkCHZRZJGurHS/BPprLkdaLdX9njXBJ+n5tZi7ayYS5FkiMsWvVWM+s949cv+
Ns5NvGGa0bCn5G9b8tPJvZqPDqWoy6iGM5qXealps3zeRw1dhZT6F+mBOoJSf91nPlx44u+iOE7O
eqT/9eVTatxnvSBtU3zlNVjCzpyvebwwchlrcP/o9EfkMaih6faudS0XJu1owJqyhJXvY+x8T5XH
Q6U7VHNtY+7GmXa+7Epnp9o1fjrCLy3/h+xi8ohw3irAaDiuyu6oiflQqr+8vk3oV8FwVkKxfym/
GrjlRmt5yO3Y48R7C/smIbf1zq30hz+jvl7M8ambWlAmtM+BQQjPQhcAkDIPFaDDdYK7dh0wrILY
0IfCSZ9gVn8aOh9SE2CoJYR6r+FxR92Gj65nW0GKFEZsjeVeSw0dy3lXBPMSCZS3a+GbYelbe18g
+SokAibnIVI4lR1ZEQRaEb06uA/hp0RW+PIHZyZqfHe4z4Yi9y79JiixWON+9TeFX8abQJIixYBm
rWfy0bMqgcmI9XNJwO67aNEmGsxVqI5515CJAzkpapiWLVkvy1XUEjGPLmdWCAnH+qhxOjVgqMJo
Y7mivDNx4sYnORViURgFBQGfEm5A0H4ozbho4/I1wuPmQizp8ksjRgdDBTkr+VUxx8d6Dj2s9DWu
SNYzma+ho6s/E8uagYoFJ0O26OYz9ykhKzisdWoE33STrRSD4lqISr4t62TyQY/e+JhMpPY54XWD
GoqtG0zvXcs/Nnok1cDA3xddstWBFI3R30ynEzfaNFj7adasdc1GXnz21Cg3dbf0Fu24ryLBv16/
V0m59SflXVDPEF9ErLbuPDsea1LVbXyX8RaMomgdDfbe5Yo4yIE7xy+AO5OREY/ApArCQEesQm7R
v6d99s8zot9qSksgD5BhDf4z5ChgWyufkXgeCwVnwM4CjoF0lQxgDsqEQVk+D9D3Sncz5+awFdAR
KuyPISvydCAYwKyMzZCfSptzxjPkDIy+A4yhkUncsqZkPPpDfmE6pKgg6HRX4zxu6bhM0OwFEcza
D05gj0a2TlaemUSbQU47HCI0CXP25WgsqPhp9Ji52DTrD5AMf81SnfpavpIaQQ1f8yfxwaDJ/IDJ
53DuRx7T2YoHpi/e/WH8lb2NPV7yZ3cTAckQ5tcdNoGNmDHDknXTr6ceKJsCDh9q1njBztkvPsUz
9xGNP4nRscdK0aGg9ZsCWahBD+15nr3uidWilQ+1kqgqoyuLNbZ9JPCi3OpCdXsGJ8z5YueCo/ve
IhkmvtLgbnYZQCtM3oQfKy50XkjDfTFyh3E1uSd7/N33kvGkSVifl/IiIFFh8r48zi2weyLfCK8w
DhDk4ew/aLwo8AgHaFOgSrFDuvrMx2fVIDE7DUPFBChrBhmRYX82/uVNphD/sp+sq+kVoQUxmK3p
IQ78q3QH6HphwJJK299lDbepHTzOrrEzypwDuya9LjXUo+P/DFTitZIjc6gRH46kdsdRfTHirgXJ
Lo9+jmEt/SbObckIOIxeKvZZfZZ6Z20sTMkvjGBwIhvAqXoRkJPQr6lFpCCNPUvxgdgA4Iikdd/6
Kv6tveyPNBHiVA5ZFRBnCE/VFGZueJEx84yyb7c8Qc6OxDQU0hsGukRVczhrhDGuFViePawD0mXM
5wG/5xomoL/Gz2d4mkeWCXGrwifTIqOCSh2LYfYc+SfRzetSw7pAL/zQ49rZA4H4Nrn++KXrwmlO
Zp9xfOWcYxpdn5svES1VEvCscdipix7lH4kr7a0VpT9pvUjdhoLgdh/rc1dfFF71nT0InUF7szG0
RAun2C63QrovugtmIx2nNiQjh4TDyiPtFeuIbS8XsmIMbfFEeLeSNjTk5//lPkBPn3ArEN+7ibPp
Q4eDsQTxlWLiA/FHyv5Ynr3MG1dGJUgz0smLUuOfbCTFl+rO2WiSsoqrgXTJ3Dq2gklSIsTVb+kY
XQxdnOZPdUBM6wx8YFV4JM9GnJMyL36VGi2YYkrb2ZJWFDMvPLxFOqxX9O6yZZhok4EKJEhsLPtl
7IhS1g3SAWiatRdleiQ8tEhsUIuEHhz/PJkxW6X6zfDv1iDoX5v+NeWN8Vpv2PETAUCYwIWJAcwx
b+BL7OHZKYE/rMfUjw8axCGSDHj645lOynKPvivic+8y8HD619owz62B44PxToj395bBH7LH4VyK
VIa2DoS/S8t+b3RHH6kxYQ647iPvIyjH4gASucCrj0TmRQwZ+5l5T9o7plh6w6gw1q4ak7UWdUfV
a6AKtPQyJojqiuKvMxevclnWVdLmnNRR7VaC2qYt6nxTkekYW8NrJvJhTYYa8LDcWTgOwZPbUQ3E
UU2LBOJwMt6g/4ZWweA2L/LkKIccoHAe/5ESoAqR66zJQcOErtcNm54Kz8yYNpKAeu6yaYtwKHQi
y1urfGLs2DYvgc3cGtxGEybS3IiCzpcY9iqxsM83Rrr1WH6ktg+cChikQhT/McUXPcFT00zo6dOM
cRb/CsxyPsyJbn6T44vtMvIlN/m90aft2McXYYGMwyWuh3Hq3+q0fGaJIEJs3nNo835jBtGeI4cH
iGyh2wzsJ2KHRE4qH5KeuZuu7fndOE620k6v4KB68c44yDJ4niNbe0/QkqC4SJ7I694ZfZ3uPQzq
vaNXB9cjYyQtDm3ALmSsdjUW5gJLES82Rylpi1xKGUwKdGex13eniLK6VYTC0RivhAwwBcaEX83+
Y5ijhzUhxNIbd4du6UuMxc2xoL2z2de3qDQoI7t2B+EG85670lv1anv5j2Dpu3b75J7EVn5njlHt
8CowR3Q/xxoLvUviygoeI2J9fKGVgRiMkwBRHK/gon3bw55ifujYTJpIK0BAvatrTvBxYQ0v6sGs
k18z0rSb3iDg7rKCZmaJhanh9eaAn/2Y7r6qN8pKf9zW1Z6DszVm9iUV+dEyKIyMmDfKHSn3xD8z
fyZZApZeyg6sMY0NToWXIjGCpy7w/43NcEv75jY3Xrt3WodsvcxYQXevNnUfrI0Cf5zpP2kVy2GP
UQX/QXQstpKsZf8YMPLcwZF7N6CROLD39K76VCMR3BasxQSfVRMDgwlK7XpKOec5sjXghbONbcx+
k/I0zNBz5oBiA9WMpPQHkyI8qCionZlWJfJtKonQgCWyjbN2FRviTsOwt8A9aqRdz/mA9hARo9Xa
Pw1i8JKpmWkRyTM1jNhSjZWAGQ7S1pZhPAvBJP0FXPkYCx0IY9SAQ+IIPU0vvQ8Nppgi7oo+NKK0
2dXwPezcOjtktq9NjfZaKnNNZ0SmEp5hQ7BWSc1jazFq71i/DMS18ltxHLg6MddTyR89FGD9FvYc
E1OL9SluIvdhsZddUfCiyR7S0KsL5Jha/EsX9Ul/xd6DuxrOUejiUiBF1Nu5hYj2RJChCibY0urz
NRIpOJO2cQbW9eoiRcYJ0B+IgXwH5ffDgBM910CIXG8cHFtj/I3fava74ZikyQc5zsau1Zl+z04Q
dgv1RC/qwxDPF0HWeJDN5ylOftOScTq9b74eLXLVDYUFqr1MCwoNHOALtDK2XuZrXIPOcPUHtKHB
nn/GwQ+ANYIfEt920mtnQdnuWXQQ8wTEw8X7sC1T7zfCU0szJw6yyv/y26ZbQyODfvnSk2AqTyaR
ITU9PhSSvlmb6APQ+jN0hxW0tVuKIl7Oez2WrJ7g34VUOSiadXIcR7IQBC6cyFE3Nukvld49UehG
cHJMucV3wBq5mG4VnquR7SVWLnYls2Kfogn1vO2TFLe/F2xRJV/SwOwumathiWA7uo7j+L1IZzow
drPzaJyTBnKGH+uvDWkpgA8Lnj958HP3h9rxqiqNQGooz3P/U0bTuQtGnohueLCUvFYMyUnWvrFS
Wxsu+/umaa6NQ52DVYbzp9ZeZ24gvV1JDSqERosVUJxkBXgT3RtCOTr/MGhzxVp7Dt6rpi/wmikN
LgzzYsLTGMX7x6W05q+boSXikE/r3nUOZb0yaFPwY4mWIppKblWzUmb+80WQCsN186mjYiIUSj5K
l5R6Ozcw+OhEPHpiW8r2M+vLW66Mo3KTeueg3/NqnG9p816r4I4G4TU3vBeVFWgOaCnSLP3UepVv
jFrfMof48OkmGCRhZlOmhYAyfQGvM+9y/R4xim+UOhUzljck5LiXMWd0RBAYPV8h5NG9mADgzMGb
oxPLbvqY0YSW4zvyWBTnYJ9sXBEtj/nKujO/a+HJ+u/Kjd4Mp/hKYppCn4HVnMpdYp8p0ztaqnSL
3+2NrQCMw5hHw7ZecWA8STJf1/GwSGDfIMDbaBDm18JgPkRe9BfBb8VyYpUw2Mjwyt9MruaoK7BI
W/e2jOgNlpW0Y1A+DcURueRLVhAp1dMEEGyLftMeb72iDY8pK9It7Nt2a+TfKT6MmHQvN536jQ2j
e4UH/5tieWe4PiFLr/+X8E7WHAzpXQJRmmwM53B57nHU7sRY/1FxbRyqjgrLGrgV8d/RyUUdyIqB
ELXoODUugRjFkkHabUGNbEeoSba7TmpJhjh6pZWhLdfhkmJ2SEtmMxhF2hgeYbdJqfh3SDeeEP6c
2gAI3RTia1y2lcxCmVF2qiS5W2fb2fr1XvPdy1ymX5Og4TMlD1h3SxKERiKf3mx5D4rpVXLTHWtW
b8b8mhUUAa0//77GrYPkskl/STN4Al/EGFs9RyaVkd4T4ua5P2hA3ktW3StKmw3DHX7LNmP7ZfLf
+uFcxTllXcH+YnbedUrRVdINJxeacxiDcvEc7blh0NB6vG5N4yB3xQvo60x7Gkfcp5adK3HtLMSs
AzGUz0ynbnE/0DPG6tRVMcLpdN6XWMzDvPhTI7MKB59hGgJSGpJA/52D5NtvCxZsYCNtG2In2P2M
/c8gQ5+M6KJoJGEIHMHgbr8HVnGeGT+lw3dpuj82/DU1tS52iDfyt46zS9FmFtkrwtlHXrB3aoJ3
yr5X8KBZCEv+c5nbMAb99hTnRHIT3tjzozZXYyYkKubbJ9qXKNb64UzMzeNHWS2PFu/oOk+bfSFw
DSaKCMUmuCBO21suLoLO5B8T21qv8DDz/mGteRep/jpPlO5YPS4pJxltEuU1W3+qgEpWF5T7fBNN
e7T6/lX1xBM74jJmhBbTxtwiMbwPQ1nv/v+ajDJ7Z7W8jAJuRX6etw5bn1VHDDix8g2aNgiLdtmC
la7lB7CzvW+EiAAYDOE/FvM5XgyM1m/j5MRrEuODx7z5E+n5PYoWAh/PxoQIwWuJvciDd2OUGGLw
D5UNM2EuhT9WWq/9oQEarc4+IlLqmfSr5Mbc6Jn2F/8LXQRTLjxLDBP4pazdUHEkZ5bzYDT8Mxmk
+6Y0ohj3gsL/l1q8RBrbOhjjn65iNbx8Q1wfOipdVWXvxbhWXkOF46LzZvl9Wt4iN8eQirMESt7e
yIML7M176pl7pwSbWrv11eJdXYMFOc3YNXDuav/yklM8Jb0uqEA1+aF0ykPQdfjFP/RZnfxWHmsv
/ranJdQYQkYQcRIthLKC8YCV5Jsu4rjQqse0iF6jkuHU9MAAOYRqNP4wqyYnO2KyR0jxVsTeT+3z
QwzfbcHUk/EvCWHtZwymYPzfvtGZj9Gl5HHnir1LdrVtfVlCN5wlXLBQt67ER96bPtpqRrNDhwju
bxJ7r+WEankhGvDObnZzI/1MJAgEqvZkuV1CIjj/nlHru3DS5NYEULHMw4OaDWnjBhd/Ar+pYPFm
0T+RgHTT2EeY2BAFSQ/Tp3gwczmaLQmmQ8kXGid3e9GY55mxsaoJ5/6SoBR0KPViximakEdTg+44
RmWo9w07TY61clKnRrVMSIA3LQBl82KpUyvjF7F1AvkvcDBeufRxCEo4a728WqN0+jtbUbxJVPAE
v5JkxHJ4zF3F0NZsL13FKsI1XoWZA4VqzzP3aeXkL5IgU4PVcFpQ2qlEvkSp9kMGCJekx+iub3nL
ItzRmYNqXAQA2a4tPqqlQvtCw5wQuISUu1pnQM4wyJ4VV0vS+QeybZadEB+TxkHnCmPjM7rh3MJY
iDcUZN0qpXhBGXpj3H2hviig1K1cemqWGQUSPAOebEX5Q3AravGi37vMFSZDex71ZmdX4zkoGQZG
GlaYyKbuNm6SHNAV397G6YsfBLjviv0Dmp/BB2anm0xkdGd+RetJJs3ScE43qy6+ERliCM2JPdYt
VFUVbhozeekcVFpW2p8ajdY6MsVeH/xL5vUPgnj/ueMmpt7aKjJhxBjfm5rLQY/ocdAbOh0TNhpU
VKZNyS3nAm4dnBfR6n8QeHxIExV6dUislpRce7RWBovC5hKL6cORxrsnnQtZsmxhhViDRSZPznoe
HMKOO3kSUbvjPHJDnfDCMhqAcEQ/AVxpPupppZowHf/Jhhhjci0fkVZQEaBbgob8wL33F/ns2dL2
iZZsWlnxEbOQMhPtZXTEdcB4nqQ6uo3+YbBAXndEKyLLex1kR/nY2ztAs0DP9BvJmwcbbR1KRm0g
e/yjaScQE9wWakzvqSxehnzkb4wnDAa4JMX0ylK/4BpmCsyQ+wTvIrEpYTCgvQawMgIxsEpJkZnV
QZCts/grXTTFDsUZkis+CaVWWTExGxdoARpudK0fL0mC+WS0O1Bxy/dh/PL8sDxCf9xoUbZp1LS3
Ym0/O9CGq9YMVpNu3uNxci7oDtEjJsiigqMjpHGOsdB7FpGgQzlfCBNnEhtIdLA6PuDUTIFmlvZJ
xEBCSvJCmAYSATDKs8lyOayzm6V0Khc/vs413+ZEYhLilanbd1kM6rnQls1PMW8yD0RmiylPG3ap
GHAsDEdNRv1R08t/rex/o4G3Lur0fxAKCIZlkAPbjeqznypmnvOjloyPslm+YG1blKFLv5wlYmV0
WnrQUm0KLYu8XrsMFiSKtfJ16t22Ha+q4xEOjMdyLVSobECfmNgPjQ/pYLvWHPMPC5NQeigVGdSA
1aVgYQTvrYtmvsaD/qxng7+j8yGZVJI1lUz5v6SAezmM5h9EEPE2U63aymz8yHojeve8C1pCSGyQ
SWrPvVY5UVWZCNTV7eXeAM35EldDT6+obWP9UZQen2PQRtAE9F0taP3YalHb1ccpYq05a2NwGTxa
fxTkG6CoNrfeW4ChY+tQiw45/AXEla9gmTmL3GI8umwEGTcFu4ag0E2KXXATTwwxqtj7qxMrahs7
1orpIXP8y1Ww1T7WTrJrPPIn+Ko3+eyIJx2FU56YznYSO2Mq/Cf51OK33wzLA4jP7l+JhX8pqf1t
lnQLK4GgoshNNrFNjEA3eet8JNpJ0bmvNNiUFvZdSJ4mN9yI+7sVHDqgGHbXFiRCxN4cQeFXEbO9
IlIcDLmvbfLgni0cTgSjDxlDkWdLgO7DBOPieRLbOwuEutXQGgQ5dz9tX1z+NUzPYSLufs8mAoVm
QPfgobfTkZag/y4+2US+DMITMIXjKDTMmM+VC1Jm59wHwQHHP18lSX+uXUvtKPNWk6sY9eWCibpX
XWGqnmfs6YyLO9KnX5k2+ajXaDf6yt0bcAmoEPJv/koeAphYjfmSG6FZlmUV5mxP1pFILoP7pFlU
JbGJ8MqKRpApvl9tEnZ4HmKfcBJAOQeNsYdm71LD29aBAVEtra9jwaYJueALiptDIPJPkKcoLmN5
zLSep0POj6InprXOOVPyYOMRrbKqGCcvgSDDuvWcf6Ys7F2cOpsSnc5KiwzivLpg2/jNdBPKQ8PX
std2GNQLtB6oR7/TXB4bSrTYJAzM8Nt7JewiTBI/NBrcngjbJpx6HL6GHXazfoCj/WyMECwANe1b
wAWcrhtz4iV7MfsPH2U2Ryt5oIqtVlQEX0ntiqPTJ3+7uBjZwQtG0qqC6uNjMG/kh+kSdj225WlA
WF5yjBao+9CL8nhNUI8sP91IBqrrQPzxyKJG40iXvlC5MfETy4EeLp70D4u5P4Wd5oTCiENS0h0Y
gD7nBOq5xJnYnjgmYk57iUYxnR8GOdXK78QhKNnrtKLTtp1DflnWs+qU3s88U/c0NtDkWN7cxGU5
xrYrtCo+mQhsTJ9VX12R4lsM1F/HxaGMavgNxUwQwieFjczKBbrvNwKAdOp6IpaIQ5jA5aw6pJ1N
HEtsHQNSfxVcaBu/Jmdt8z1IloZunlRntnREN5/4hX3gDzR9KenaYYMEkR5BQXZp5kfuLANDlIhR
enS6athWkFqZP0yoQodmZkuFzNysTtNE1ysWuB0IcM6OQotCe7p6CZKPNprBJc2gy62J/jmubNTg
zVPJPvVaNzRVPWIKDD42eTj2FeAg3QQFJKrr38HSDioHnqLsZWOTG88by0yeCHsHi4ofblUVpBaU
04AOA1lIklhhVymsjf4lzud2r8yK/PGmPnbTpG2i2xxEKIcyJg4EKOfQzlbMcrowTVGK2M69BFO3
z50R06v1GiCPDwfX/57nWr8NM+ogzR31EEVqf3CN2qe5mbesPFEuks5RVs3iAHhiYcvnm1pIFcv0
DbSavcrkh4sKiXlCCYooSp/ddvYZGkvBWDW/D5pPnLUakqM2niMXeLqa1lMnkPhST9htTbXT7tyS
jVbp5oeqjJ1VX/svIlglW0cV726APLWgkir9BGg0f8jE71gYljwiS7Y5RHie7hIVRcvQ1s3Mj6mI
73OkIX2faeCNfICflOhuiLH3F6cp1Sra26qouWuM81Srh2f4SL0M/yMoqPNmwZYhDz7IJvlssxq6
LfDAgjEh45eravB2Rgzn4BBvRNy7pwYWTcz9s8n0aCcyJme1AfHHjH7muPluKwYGaYVu2+xcZjRW
f4o3XdDFlA3ItTTaplQ420KZwXaYHRoiVP9WU9FBdcUdY4C7hvcUtopCFQzEyWkIlTR75WzTxALX
x/CuhmjCN+TSfEY9t5D2x0Sh0Wuspr156bigb7P2czsWZE3vPtkieOjBeCJeB3LXDOUIxABMPIZi
llYLzjUhz/pkP1p6NLD25EZQWU2JwegcW5CdoMtUPjHbecVqhBtJaDrQG3tAWIdLF+EdP/OAfn/m
BV0FaCVOxszeEMhxWFS6s57F5GylCSqFb/xmLng2ord+xESDHUsWhdThNw+r+XZWMWLiTG0cYzyk
BDJFDb8ERgQkWkTI2x7Glth1sAzUNdcob7pM6mOZiXrFwnYcTyR5O2fPRYlUVz9OR8WjpgBUVdMi
Hs1db1N5aIqghpgbfYhf8Y3smRE/q169ceUwL08MjCZttp/wLsBVBICb6l+4wyyiHyuEQ/Nig5f+
JuErJbLR/RnEK5yERybjfK8X8juBfkNXj/AgWuaaMmdrrskY7SjqJddAz5QhLVhct3XHJao1zUvG
P7dKmk0kULSzuvuMhoe7yI0Ve7TYq+6+j3PJEn9sjXW9X6AjcKeTGzk/diycVdzG08YMHl7HPEP0
eZgsblemlUzlSL2BAnqydGAWIJdd0dthLK+sCk62f8JGglKoCNbFVNZrVdA4s9JgMv3j6326FRnT
Fnuc1Natz6aDcBlaD8MiXCv/cXQey60jWRD9IkQABVPAlp4USUmU1wYhPUnwrmALX98HvZiJ6ejp
fhIJVF2TebJO/Y/S96GDDCz5Ha4VxVagrVLyB+IS3VLGHHJum5PZOVBLi3bdR8wUirHYlAKkiQd7
nz5+WkW/UZL8ZEJ91h5m7fivXeo328g//RRhstF/N5zAWoyI2QeGsKV+cHLTo3YBI5Qhj5zpsFZ+
ol5zsKVeyLnQO6DPYScxqTLnvW/EP66FiDnv9zJGVWbUxq+jfXebwG9rCMJV7NDDsvjGrI0uxeGJ
6MdH+mBE0a/hgNiXyaWwkZsQQ4LoKHtMaWRXhVW+AOioViZHfNXQ2Qb0GbDXvv2CbVCv7Ikfi+lW
Us3vLiEiOkCu72ThLxk1jJUBmeIFG+H0ivs4853bhGvLPRkDU4/JyfHOz6iXW/wFLQ8spZ0SnPY0
v4zrDK/YUG+ymiRTg+n6e8UiZ2uE5afnv9tTTB68BBGH8p7tKyaFlc75kAqMQ1HY7h2LaQGCJeyK
xmqILgkn9Cpuw1ui8q20yk+DVpPYs5+QvPOdLxH3NZ7LkPetHYH9zU5PqgFrraXHL2oP44kmFzHk
DOpwVa0akd4Ij9kkUfkTQkTMFw9KO01PqF759Kv2kxeJeJREbBrt3BNp8qe69FvN5rkqovdZa2K9
pleZyHdHJQ5e9bBFkMOI1zVJhm/OXWarJ1vKw2xQSSKV3wYd3XnuyEsRBQxim/6Kan5bZAIczphv
oomAKlZiW7TKYkU2BlA3WRL45r5iL+cdDUvk2AaCZPCCWztn/uGxJAT4bxCF1UZQFLoc8VO6H+1S
0r+0b/AW94OLibDBMNjOh7HBdZmVrN0mfBcKEOuatrlcFTSIKczGDpsqtik4M0HDYsFrjyGYmGZa
ngSPw2Ga240dze9pjIappaSqi6LcKU1GQxA6Fx//fa7Ge7xNKJe8pFwXyWkQ3H9cWh+ODcilb82j
hMm/Lhzvxhj22wvig+D7iP9/FZzwo1YsxFT+gxDm1mekPE/XvDEBGSyved8mTBSNMD/kGaeUVeP6
yMhRo1Q9UyHzDTgEwmh8RQwq6yS/2loxYTYhRvGoP1ktc6fQt2Dmsx1luO0H2t769UsSV+UuAZjD
ltJl9KfteKM0C/kIG2dVM19rIcU4PaEZ1JXuuigZM5GqMS9fqVehJuU6QTOvmcmstTOTNiBrsjib
Nlhj3Tg29eKtL60vGyISk20XkbmzhzFhM9xnZl8g3gr8CFIEcDfWRsEBXQTJ3FW+AVDmLCrF53Rw
jZNdy0tLuxCPxbjvYv0oDf9EVpqHVK2nxFYJdkIelsyww3Ne9LgDB/1t4pMpMCJt/Jo1N0HyxsEZ
uzd07FSM2Fl3DaFaVR2sjK45Af/FS5XWdzgcJMrc1rkvEfhBcxxPTs1WJTPPiD34+zmnTh0sjoOC
vSkLFH5rgkoNXdabUUZMARzaYiNMtpno6JZZ+wNkYHjadPY6JkR08ipJCA/7j5Fx89CGPCkg1FdG
4LWo0JzfMqmNnZH4GWIZL8ETJJ4MNAA+kO7IIY2Dw33PNuExyDjydV3YW5mylAQMSjPCTYOXiTag
Khu2pXnyHTvgX0L7XzzFp2HgDcin7DEuw5jQh34zGsYxNrt05xjxr0cqxD6SXE22EV7woP2IGh12
bKqnJIqulgrSJ9PXf3ZiA0REn7xJByzTU5jwIQbjVnOGrRqD/sJ0WGK20EHrAocRdrXZgYWGOmlq
3PHqpsw2afPJXcNX22ILWNsKpFke8oJV07F0uaiZ+D4So1FsvcyjtIYLWMHG21ajP5H5wMlH75aQ
WFSR1DvfmmEEr5b1ITJgVtmlsnegaBlUWVfZVs49ATOpTMAAZsFbOiv4S46HnKbWh1rM6tTNrF+P
Yx30P5xmXflkt6iKxiB76Zl5Et1+Yn5cV9TLVloKljCRtXXz+bGkzjgyaPf37Kh20Jb6na3H4+Dq
o0ASWmQIM8IoRSyWL5shLpw15slnp/DRLsADdAR0wFLMx37qkFmqYt20+iVvGV9glonuMeL0q09S
qr7qUff7BErLYIlPyFrM6yxOVNe16QJiXl+7nbap5zGSxBsPuxtq9LEMYH4Okv9fvnykfJkXw68I
60jQXLeBeQv64C0XEu0eiTEGaYHLaDFbz6b6q7LJuObZvKsSO93N0nwiCIv9niFBDGbfTSWbh4DU
oz5296QH73U5wqKrzXhj1dvObqbHqZ1fI3vx6iU4KfhITMX2XkcEqRndlJ8Z1LPt9B61xleNKFKl
xmcRL6eQTLytEyffEiTxGXYagBJQcZum2/QCJ6VEU7WvuBJtn5j1EKdEm2kXRXkicDSN33Kczb1l
MvU3sCCyvjolRXBW5ldY6u4OZXu0tpQR7uwu44iJPebIA+ZCgQc28EskZRyr6zIgmAj87Mq1Cj4x
tCB7w0FllTkQv+XQrQO3wQbbIN9sOoJGbXhmOjUtjLm92NHYODtzAHRnJ/Nes2NIDO9mK4q7EP1O
ONSP/ShOXS6+WWkG6K0ygfnC2UxjEazqVDzxYWesQGwU7rX1GBRVeKeld+kTa6ei4Qz4/UFEVUrs
n/3B2/lqhnYNeXtehi8LCZyesyVOBFNlkG/U5B8bvzYPstcPjVM4a/iP7j62j2VrlwB7CvGKcBDW
o88qPXbSi/WHXg/EjJz2fdOgcx2aVarbI8ibt3oCnxJBC15NMn8Bid7tcoxOsyjvp8BBEV1TBC2L
DbZXBBJ5kmkNS99xgN+S+DMC/l5Uu7xiXl1IVgMmfrYt3xUlrTuhyTGPDQOVuzrTmzH3XxWTvP1Q
cW+nbL86dAnKYcvgAwOwqlFvsGVi0ZamgIFHSe+g4grKYDcXo3eoxu7WYsjgW6xwZojY3JrWvrIK
FE4V7xbqJmRXiQrv4zn9lAM6Uc8KbwzXcSuaHDptToGHn9naGPLQmfAkjcJ8jZYwvYEPd2KhMRvv
tTA/OhuJjlK7//8x17tExHHe7JqntiUbqmJinKHH6ETz4DB5PqglIV0Y8OJiCOLNQbgyg5nZ18es
bS85Du+297pj0euXNlPLc2z5a19QzAxl8cfEkoeDyXmAYR0FFEVWbj5xyByH5tQRh/Ngz79mldxJ
1RF9aZWSz8UsNjU/hyponEF9bVQ2TTshTtFcfufIPODj87Na7WQiGdmYygdVOBr9RlmMahAqcN1A
gTpHxUGYQARTnbAuJTKK4C3vFin9Uj/TjbovLE95G5yVgGm7KfwxOPcIsOFu87+SYaJBzc3j/39l
EnU6rMBzBWd3+S9ueG5w6rRIx2gPUdV84BDuusR5pQqCNeDmMBPGHutcLj64jB/xy9e3tDkB6Cuv
CYLHpZPtH9NYvfGy90h/k+IksM69D+j0lJ+9G5Mk3KsL0ezJxlnbmfbxwrg35Ec74mmeBE7Kgwp8
eRPl+NjTmH1I8KtwicPpgBhMHHpQYqs6Ny4o5Im8bZvnOKgsOHkxsZE+++M46ifc4+13U+ufYXCe
60lYhKn19kNiVV/Ko1VPEj2tpc9aPejgnpF7T4syZYc2DSmLEUu0CKzPSPpTL9PXNHZD+MTl3mbr
e58WivclHWE0MvjsYzrtTpA+rtoUWKO17aiZT30IzVFg+Ksc9lBVXm/AOqQUKdo6N7o9Yxl6x0Ma
rNhqmvdeTPRQWN0yHdXnIRpRW+qfGo04fjNe2sw/9Wg3gT5NbNK9ZoQY0Pm7KZuZkMYjg14cGcwz
7WmiHaHijLohOqYibWlIZ+PWwVbxXXYEiPzOfjGTtR40asOKasesIbqz+uZFBA39S+e898bERUt3
uUavlNyXhhWSRgAtTAeKKDMKKxob1hvAzL6DRVcpbbTBk0flgRUNxb8MSMjI4D+3fr7xmKqR4zZf
GHqeOskdnqMIpVnG7tMHDoL8wIf2GrxTw+R7lbEuN0lWRahRptdGkN1HPPcmbDQDc03HRrDZ2QlN
0MyDe7Nbr93GTXhkdO4tWrF0VzLLY4HPjrSLaAMcaydLezu1fcsvZ0arKG9iYjgMCCsTVyd3zYa5
4mBi+bcabzNa6tniWziNnX9DCUtDKPQOl8Q5IXJxQvrWE0Xnhsa1U4XHP8pAaVZFAMgkWdNlkbYc
kqhopu5RRYz0JkrMfRMg1wOJkivZbYu4QKfZQxqf2ISo9MEvlqxFhwraxv4smEGRvsVidMFul+hf
aRlEu/fTzwqpFguC7IFGLGJjxgEOxGgxp+WYKmdzI2JuL0/n3aGCXhI1F6MSzKXT+oE9uwVATH9k
1P6gb9FqxjhJRO3bR5aW40LSZAFuJv9UziGO3uF12JKZPe+DFhMOSJ54nU3IoZNKPpJDyoDJtTa9
N2cn0/IeWpOw8Coha10AVcRA3kGG7q32RjSVd0hL46vS1U2YUwzSpPoDSw+8nmiBEG9XXE8TqiD+
SpXMLgeMwyq61FmE/agEKcTW9lhEMG9TduGRk5grMmkfGXrDPT9MrfPPwF+/fFA3v+NALcbmyiTJ
WcmOwPSw5UaLSxYQor71XUFeSUQ0vFmSXBF01BXtXgY9Oj1BNY00Y3Srv+V58/oRuDdGAcdPSiIV
O0bIYszWYmh2FrJS0ZTPcIWLQ6jKbeaNd8DGLmXvzoev2Od3n81sNxWLXBCz+raIcEJG/mu1rDax
7FUbmRlYcEdcsT3yCpgvpU/vOXTBpi1gJHQ5O38wo++ZYvtYfTYgLDZ68PTGqewHVPZQB8acPO2q
epmKHOGlgeoiCg6Ys9K12zhvg+0/DTgJ8ABd7J72WjT6D/lMtUYv4tguGKqhUmtzlP+qAVkFoTMk
pnv/HJ+HCe0QHtnKfzVuReD/mI4/7rmFLrYdX0vHMg4EUbxWnOq7yvlOfWzUXm8Csqy6n37yeNvi
zOSp3AjPottsyR5Afw0JWciNHPpvJ2q9fV9H17yrxMES6ZeU6aZ0zOAJBXgV3XtY/Q41Y8KN28gP
Yr7CUvwzMr3vkYSvR8ikRJ5uzOXzSHE3490vs60K5W5KUoCD5AnVQ2Of0FecwkDnB8fCRzI19oVv
DP/gvNjF2vEQ++2wTgq5Mwr7avIG7FWud7Hkw3XoojWTS6Sn84/vQr3Pc9r96NLPdKDC1X9p1w0H
9N//dPseWTwNy7uP1pdBgFe/6jn+YsTyhCbxLmw6i+raetDilSPhK2CyBYaVOqpJf7I5fisNLFJO
dMFKScI8Qhcfs9ryNycVvg8BrMbAEzsjdUdcR/PRlAXfQsjuuCVhgG9JG/j2yqE4BbPe1ywCNikH
L166bhXy3sK3Z9gWuq/RiLmRsBP48AV2QaZP7uhfs4G7OBimT4DGgEdcjadRki5eJqe4RnpQgBFq
fjOzvQd+jhbMYMjClCDAGZPs6qZ7GBF8tBHuSYPs8rOF0p+RwGPfD7dYM8KpY3mQc4UDWRKIzEvL
ay+RpLnOv6QmpEbmwQWnwZ2bX7lMGONGw7CFDLZebPy9rRCJ/fj28NLYMXZtycggC06pNE6q68Vq
sNyvKaIwzmRDFlp4XD6zDPvd1msu81KQUi4/zPaIOUWqrT24dx4UhThC748wUWzALKPILtt1NgJh
mNwaLWh3w9F2T1B1x3aj+GmEC16XBwBfys9o+LSvI3WTHPIXIoX4mXISydvgu2nq+05a25iicEoj
TvDSQZoafTm+mPa6xd9lGr+dHT3SLn6X0fACwTt0HuqoebA7e1qWBWy1eCmo6QibiFTxHc2oXIfh
bC7e1xY9bGB1Z5GF4QrR9lvQEjpe8/MK/JerpnNf1QwBtM/9r2JMqHKyzxDTsT0Un0rBQEsoHqee
Qnt6HFARlj2K+gpyOKZOaMwhXPU5Ma+TL3HBj9+oLoqbWXNhGOKDrNvyvg5R8lnz/KNoypfDF0dx
Ie9MZ8kkmDvqnLrFoTA3K4VAPCwTMhZ9mR6j6kPPDB08eGF2YFyXTKtUZ48dHyxf6UlZtbPv2/49
NZYVznzTQUG0c0/yLfCfh16n11zr11zOS+yEdQ1JW4v7ID5L3R/zMn+MbFS+TBdZw9CHT+G/MEh8
nBuKZ725TZI8ekeLGebKX421C73sFB2cVj/alWCKnI7vce/ofTJnezk67SYD2dM2w0MbiE8hsu9U
wh0pPABJMeKJOfpzMsIvmgDZcciY4eT/c3R1P2jjShgvWu2APB8Vr0XV/ul4/qQNDzLv00sabFUz
Lz5MHu2/4ol+9q1mHSj5YlFIR7F4p7ikVCzCI4cjALS+OllpSuRJ/zzWrIX8ZO73QfpONPOvmvMb
C8RT04+AZE2j3oPvARZnNBemATRsU4xZLmfvFublR2sHvwJtieslqO1t943Ry5m93UzeZHAlku+j
dRow2TiAkhEDXJNf+2Lx+1KDrhLVX5dYnsavxn0xy3uL0EQDBoZv3kYn++lbprxJfjabC/827Dvd
WC3sAgjD7fTSeOUfAefcADJlLhEeobS+8R+XV7kFN5D0two97iquY7Hp7fDQWQxtXAe0oDA8f+25
XneYOwtASFRiC7K+u6IxAblWSw8aDhQ0aCTYKvaVKLBA90u8G2vz7Hkui8+p56FFKfWsSutJknNX
MeixEQKvWzHc3MgmxYh9iTn5XzH4c6jb01k7MdSIZfPsSoJutYEjxin/ZoUFaJQ142/E6itIigtu
VzNSD/3fvuqwK7NcX0SAa+lkb1X4MobjW25UtykoX3BuXYu8JVYHRSaiKCqe4kXmQ3gyMve9YMjC
8kTU+CnhpAlMBIQjrZKp281W/lKQszN4LcyN8ML0H01AyirNAabmT+8zYtVDUyR/0XKw8+zWMat1
0TQfUcsiNxPzvFWMeXHr7ydWYcyM8Y0o49NosAASomGsErN+59OiUuabS1C9kWLELMmeDkkSfsSa
4NHZfxbkIW2W0RfaBCrPZkgoeCMV7lFGacpAE/iLj7F6WgLS0bEbTfdhQFfb9oDIXNEwA402Vank
gRRhqCf6ZAmv33nYKXXGTL8EuHRCEPM7e0TsVODjeUUMZ9l0Vag5aAfKqWl3SXiI1VSclD4WsYMd
s5g2doroQzbs5GL6mxzFGGYhsp8sdC+WwN46OmyhbatcgkGTs5eexxbCnZUx8LYFfmdqC1YX1oNC
xc7PUxNsFrAwCsjLkLO4bzwU5qbB7U8o+Yp9B9eA1fzGuxrP6ODG+TaEbEwVmWyx/vI8AaWF6F6v
FQkQCHPq3YTqtI7n1xnOiuE/KZfIv0AG/yYMN0VPTachf5Ek9wrg4I5V10MT7syK3VCAvHslw+Ek
rNE7hS5563Hcafj6EKi6fi1qPp1JEW6Zdf4ntFB3xXr8QBThdwACk3Y+f2qNqFw10j/bsfUelP10
HfH6uN5Q76oZhI1GYq8FOk5zgItJR5AWNAmWtzBMuCByrMYbf3Gste60NbmBgxKljHku846H1Hcv
fGtsVuPxfm5w1Q0DiyKyh/8FTBgBH1FOosNLRfKUF3h/I2xqYLifA3JmYsEsgWcKoQXW+zKeD0RH
BSu8308j/hLQLPoGISGjSVBMoNPknPZCHGy/e04Se1WUrDQ4o51FNsWRJYtd6oXTmuUv1X4wRdus
qu68dKzuAqbLiOlgTVi/N2bjz+VY/ehSLZ2Zd/Ei4psSEIfubLfbNuSetyFkRgkzUae3v0wzu3EW
A0UKHyMEFhnQmiy23ljFn8a0WFl2hJlXy1cnmg7ZcmwZMRNyvqTAZQnQ4rRydfPu2/PABtgDrdYJ
ICVl8usHzqfpmAerv6bjSzubYu1AWUsDfTNjfXJnZa9GhSXOFfd9AbnNG+lkcgtde5jfMier9/2C
kvt15fjErI9YlnTYWfPUEwgbLYmMJJf5xcX34l97nk9FwygAQ99uquhOusR8m9s7yaG7lqO6nydE
eVaZXFmo//ENUICNqcJiec2NFCit92EwBuPl2TJv0LvcRmYvkv6KlJkyiSCnQqhn2RvRZkTCt7YC
SD7I6uH6nFILB1viZufArc8OZwE6VZPeaXhQWXKz8QPT5Tyb0j22E2Mm4FwrETBLXKKhQS79RtH0
PFs15A2PrD59oiDDii7p/YlgwvoSrRUW3X3k6T+J6AKyzfgR1hYqJpO7c9S8PE1AcFL2HqUcXNP8
lXrI5dMI1aQxLN1YfNcTirQhlAitsBLfzEp4LQYqaTl+j0b82m3B6XIWjSn78eJ5VPZPXwc3Rg8n
2+C3qzrgiiwPfpDt2QKAih7mDcSshpUwxOxG3cmBjarwX/m8foh/Pk6c9mw0zqB0X6qeXpjuWrcI
+gAOAUSlE2yleHCImJNF/wP19tmMh9dUaX5bJzqCnOTbB+cWD4c+48cNVHZlC1G111SZu9KJeQgW
/5vJztMs/Tdd+lu+68d4bogECYbnIFaYqS0XD4yHO7cmv5tV0lNr+SATJxzfZvCGdNFijl9Aoc22
TQ7sLEzv4i67uIBefDeYD9rDxCYze+FKHEQH26Cfy/SYDb+2VOPOaqbTJGJMQxyxABKeK0ovbspY
npeqtiPzJ5x0iQBomeB57r70054QuAgLe/odsRcDzjCTBx/N19Ai7LxK3iFrPRBCJNdBTUBzxc50
mROg2Vh1/XQvEYK7ZvCPqOsLnkaOhTj/yy0kwOG/qXmA+HrDXYSKs6PcqcfsLRU8ren4Vym4SyzV
D73uIOsX58pjcO2yPbJwtKxkiT/cNcli75bYjRS7VO7w77FsjaLZIZHJIuIm9ZG39nSOc4izJzez
Xz22+yaJ6Hz1V8wyk50Far7AO/g+35pfVacYeHISynOh/rfGzB/xrHJYCvoxqss7qBeUHIX7jFVB
24odUI5Wzekw0rE08ozmxxWPAnXymbiFT62cm844zeB8YRdgmxdEUKwVER71v4qiGqrbHf7b7z6n
zXKStzkWdzyia3sciQkL2U2bmj9ukSjgXbRRVpoTNmSHo8H8jc0Ps3QhsrbiyaIip2GJiYmImWSW
jIvop3XIH6Wak6txqJvlY+QiXpqaQ8zwc51X9bEseV7KiOiB0Xtzki9ND4Zp8FhyezRFdm5Ywcb8
rDabX/LAu+vI2aYbtELFLaJ6B8CR8Gri1PMRm8A4OXPyoe2uFu9tq2+e4OcBgNe3ON07Qh+hW6m1
ZoWHgm3M0Df+/wX0PW+a34ntbA50TjRWhqg5XAsACWRXaqJP16PFalwJOPl+/BIEuTgU+U3YOcNq
d8NwyQB4TduPCLorAOHhCgbc2rKgRXFMl1DKHH2L8WhGCQwfZvs9rSjQhR7Ta2lTKEAf4GO59WHw
zIHm7SeuLjRTJCmN9a/ndn/h/5IxlBKGIIU9ZQC0BvWLBo7gULRDHxloRKZix3ygQ0cyuzgxkKxT
eVfTE8cdwsXS+acNpo4jfnrFpz7GQb3xnBBoERwOSXDa3krz56nFqRksQA+mZaz4xk9SSuMtwKlf
vHQMLcV8oi4Ia30WoKqZ8UFVCzBNks1ynw5AKMCByxrZRQg4o9cmtbjM1JNnQOcMJ/MZ5QWAI7vH
Kk3AQFPUIwgtWCReLP8JY0H0zs6b4SIFDCNpbwfDYXknNDnFJr1WYDrQZEnkSipuQCNKvwm7yO5E
p25W5TNJ64CF6sI1T73TEmbYJYgvM4ixBdi/DRQgWmvxOJv6MMjMAkrFT85nSbreu9OwS6kdAxh4
U8AymHGrVvGLdCQ+rmUz42tQFSAkPAMrvfhMZRByrY5rOwV4QWUIQ7TGVIWJ1I5AprAqp+HxYX0G
+B+DmQwgZ9OV4cVS0Vs/OJdgRALcTiQV9SWqXfouNdgv3Yh8hHnrfTG6oGnglhvRx6ALJgDlSxGj
93Jd+IvIkrsNG6YX02T8P7mQ1qQAQI9/eIh79FT+kYFUskbKCovcM7BexVwk/q/v+AfBBTQGsbMH
rJftvenJTOM7RQK0YLk2uyPDUe6Cdj43ITVObULPG8cXxMgPiGleZ8CW66wz3oKY0poqEROgq86a
b6VEvx0I7xBGydaS/atkKNV2xlHNgXU1dXnMGRN5MbINC37geZIsDnRrP2UpwkrTLV96q3msQbiQ
QgoKm3fU9o1nb8JoPkYofHh42fpl4kxu7EWZl34Dh/ueW7YA2jqWfJklz5OweMNr7p5gNn4TdzrX
SQ04fn4vjPSG/7JBhQfsUYxHjOu7Bn5H7cSbwVafpkw+7Sm/UFKsZHDnKVhCAzizQq0NiXk4t50H
VSKfcPAe1hbUUjcMvn11zyCQ2ayLRCdJm3afKpA56LitK/KWG2yXY2LRAbHxbCv3Aw8S0gGsABDA
XxSKBXzkyV/FvIu7ZSn1UOM21j/tc5GlPDD+svQfMhuL7HcSmndzXRwZYN0csCa5iEnmGo1nUD0/
paE3UwddYFS8nk37Xc/EDs8+N0pYPbdKowCxjGd/Wb02iHR98GBD0F5nE8NEJjjmO9FSS6XDi7Cr
e6/pmCE7DvJl/UDA4W/KUOvUhW9dWzV7GAccEklxgHPrbScvPmRRjKywDl/x8v8qcH5ijllMbDUY
ioMhjOe8OiFLBsiSmQsfdVoCWMSlXyDSbv3dFJJ7xOgetSGOs2YfSkRYlFmXBXBLconsm3dB1jlU
We5sdisePHZgGzYbgJJY3hjpqzUl96TtoF/AQTL03mUw41sYphdMKBZbnvhGq6nhsBjcTEvmWN1h
YArAHA1BsCVY5QibgzhYNBlqGrPDJHfF4H3Uw1CRuRUf86q5R3MFSUUad+BEAWVjg4Bk7G+WP9pB
k1q33HrtEF2pBu/JsLjruuCr7YqHynEmQgrVZ+wVMDcqBNPWhpr1amA0k3V1ZwwGgst4esJb/iDy
+D63T5WFm68009+R304mCpFdh0Oxlk94mi+G+nbU4o40xgicXHZvJ/KlCS9sXGCBzjMGl/ArR3w+
lbbNs0ISuIGcrRmYbCY1pJ1e/nr9XK8RHwJLOAeL8lQI/16wkbX8qNuRFnZ1J48BDzrmLja6fc/g
jult5e2KxHhVA0CwIWMEwZVsp/KdRRYJC0H9PSbNpzaZtZU52OjWTv/Az710JCYPcYTDS6SgxzEX
RwkGS3TolMgxWlYzgMdLFAZD9C5mdFUnO79lRkeFB4XSNe+aqT4yLGp2/NFH00Ud644NJ81wH2lf
HRhedsxqCnc35tPRQGa8MruF7R9dvdEdNkVAGrFNh++Z8ELJniKk1cYcnUFcG9ixu9kSeuRepQlz
KC2pKRN46/970xN4pKOXvbRh/ZviGUZ/Pb5RpUIHksmb65mv2ppekWm8Z8Szkk0AvsJW3q4vkPmK
1Lxrm/xUTuGm0z4jtYX1hZaE9qpDK5oR7TTmPWIBN8USnX6njLBwDqn7RLDVnIBmxTWrinpsSF+d
Hz3ewU0gAUDMvvHra0RrcEg9nfz5NaUG44+18KLmjmvhrkrJ9DSMr5x926pH0OWn3T5IZqxVNvoT
Cx9y4FGuDtzsCSynZzzu28b1qf2Y7mYqvouEPAKzKWZNyFkpHqIqszcCOoBZp5+hUx6LhvsL2/Po
TvxCBAtup8jcTuRvCAZ3qzIR937Y48oojZ5NYvQPRPojYEyEKt8kWL8aPmM8VZHRpZPvvKl/sA/x
gejxJ8jGu7kjeW0xiPRu/DMWxQFQiL+WgN7zPz8z3KNf+O6ezJKerpj4C7ztq5DnxUbywy1JQEQI
D5fZkfteM57euqQpJ+N0yqx+2MGhkAT8QriIWOS3Y3+Qpbxh3sqWjgNV8eRtE4Lt2ZGS9wCLQO9o
jGpWeQOK7q0ft8SMhYcxYUzS1k6wduvxMBSjcyoSIFNBmRxyx39okgx5Zk830bqrQf3fHaB3CVJD
sYDyEFHXLmi88b7LyBlcNqxT994Ag4X4yrzNrpiAlCY7OMiZHMQAadkUHCoXyL0PlQeWwqWD6MeF
jL0ng8sNVw+s2Btqt+C8eJTa0fL3Z8G8Gh8XsQ61a91LpGNEO6srKqWiNP09qMsL9Qjo3uluTO1f
5Y4PQGNeRR88k850igVO8jhhXBAYxQYDebLu1IQRQ6JGWYA9gH93GF/mlSDABScVsob/LZr/wrT5
NBCB9TmK6xhLKzSjo5mbgiCHZDsmeC8B/07roWGDyRgi9NoF+BjOp24p6qZ+/goY0WxEI0/ooJ8N
iQXT75CmD+kBf05AVX3yQZnfac9MD4i6T8mM5nHwQ4DPrnwIscw9xYpTxs7qXyWsYTf34IhHzE++
390JD+OlxQZy+QCjJXR1+uizZlP3WNyDcTGR+/3ZXLzOvs+8wNj2wiuJUvFgxCT1YxRmKyd4kQp/
cWth789kxsiMt5zHqoeAjPDiIcjqh4VftEr9JqCx95iq9c4f2KizU4019lkPXNarWVkEs3nMoSQU
Jp/eP1zGAqw66gNa62OGDLOuftFM/MudBCy3/40sVm6qWlA3J2CmbN8/1rlmk1OmD6gPDsKGL+LB
CkJ1mu+I4YEyAGcxaw/0QebdkIs7Clx6lrm5hHN6GZrxXemZQFPr3ppqcGBtTVKFLB9cQt5FhY9g
qDOkJfk9vTgmF5+FVYLzCRZKYxX5fmIv3TshgRYEvizalPBA+4ygfGVLwmV6J9P3oA2Nfadnpvbj
f+ydyY7jSJtl36XXzQJJo3FY9MY1z3LJ5w0RHh7BeTTOT1+HysL/FxroBnrfCaTSJYVn+CAZze53
77nmCrOsvc0a7xyb7iZgnOTJ7GKywhQuV2h9wHWKyXdLUeQ1U0W6GmS8kYn75jNbohHk02G5ZxKH
18mHCd7UuM5dUb0aZnEtqeO0IIOfUqMPjwVNGXxycBj06iKmeFfxA4oaDWhuRPGSAW/Zk/zwaxsM
C4Ch9zjDYcfrp5rF8mrpzE0QdsFx3RuTNy9Jn2OXQxcDZbGgV5wWy/Y26kKdRi2/WfGNfePSsNOQ
6xUtLJKgjkZSe90Qb1qCrs0K7VKbGOcMitJJGrBtt7gwjSr+mpqOfH8xbItC0oNshMhXRnDnu54Y
crcvA92wgm0Z43NmnRlMy8R0Ka1nA4g1kyojmyooShv5fiEprYXW452mkUSY6SvYopl5Ftz7Ns5e
e7RhNtpHf0y9Pbas9h7o9Ld1JbgNLlUU3glsg1oW36FKtOASuYhmAWMxpmdgjKZDN4FfZ6y/ZkRO
Zs3Qgrc2n4PTCsxFFCKz0waF1SCeMTA9Rk9/MtlTNAnlAxIqAtNfPnUt2+wDgxt+kwSMCSr/ZarL
q1X41bqqtXw7ShV+cVKDi3HlbQK/AeGgwj667DzOkZ6jG3vereiFDa55s0w2Pgygmy2H7EZAbldE
2mrOF2ybHCrg/KZRXqOvHUM21yg+cqgB/8mUJhXVB5Uy2IgqdOSkctg61is7l8dRlM0iLPmuy97e
xDj+nXStGSTfqrB/qyz73rjquREhWKZYe4/PMf3eC3M+wIRJ9uUnvOl7sOXEGQikxhxiAhOnkAtL
yXXbdTZQgmEom9w4JRY4xmW7aW6wVs5ZyfFHsTvczjv53IsOQ7BwS+QPfIomO/ICNr6kzFjTP4wB
DwCnBbXpW7qsgzl3hKp4tDLAKNj82RVx9dV0C5waIKQBhRY7CQldN1qaBVEszuk3I8IfClkXZTQI
DiS20gMuNmzKEjnIarzL/G9XMO/l2AEn2lLsoqAalorD+pAP0GsCcYHpeo0IGO9z9Kened6DKTai
vEm+oGENa386to7fXJSj/8Y+SiwTBWNvsJdFRyROHesWGjGYk6SP4dJHTHhdlmTsJuUmr2r8tRX7
b53dqqCRHSZ6t7EmAiuOARo0goTd60D1B7hcTA/SnT6pS5TPOWSDNSwiHJQ3U8QSrT/H1fCaTW7G
KQbsXf4dmkm88TEDbJIu44egwOhEjn+smJ0Hs611zuG0pfjQ9HiT/w1dlkuLEX+J/dcitULi4DnV
3XSTyeybNYMWOKKuXk4a0dL/DLoGy4ST3lBTTi3J4tYETmdE0w5R56nM3CsHdJhFQP3x8bH9bb2K
PZGkbkTkyVMtOYi7aQSRClN8hbbh+8WlMtCJeA/D9BjvWIwiXrzJIUhpehpZHku3v6oIwpiZMzm2
0Rg75sxVjOzIFvGaOaXE8wjyUMuGW5UR0JugtmpUpXGR9KuFeYKXlVPdiDZfh8UVf983llD2W7H9
S5fpe+++jG0m0a4IYFh5/0vjTU/Xdungvs9sF7sUoQGRRAzYAZ0HxrdmwWRypdIxKePpyiNn3E86
5PXK+ebo+xp0bbZGscbNhzoTRh8dAnXsfsXUUi7SILuMRrgeAzz8eiP53WNYXrbMxQkQYeDwJlBp
w0ekng2bXbmFnSCoNhyIyGsm1ldPC+uTHEDpB++ThNTBRpHoq83sEUrzTnftX4ArzB2Q0jaE0FbB
PTItZBZAtodRjz6GtninIlzsakxMGTbDTOuHs8UbiytRuFVuxWraf2g1+7fQFZu+8uNFSL0CQgZh
GFZ9AY7mQgwhQEH4NVRnJ/G/h0l+Na1aDQw9n4yAP2V78wgjbk9ROWyz0PdAW6gPx+rlKp78P2G4
JxfN6yECKOx46s0M2C4L9lD49l6dUu3TirdPWKXbMbDZNOW6timfdRlqmyyxf7fGTQ/4engHMV9K
AShP2ZeADRaLccaP/I7WlpHA8yY7oahFXBce5VmJ4ivThniOQfUnhR8WzAb30BoyyCz2wsBjj5Ub
PCtRriUiDBlov/xNIgo3NOvcgBv3SS+kWMaAVzwCRWbYYNuHktWO+aUq5cU0maGG8hJULWNxr78z
VIW4E8P/hbe3Zymne8TtgZw3WJNaN/gb2dggkDyegr7hZZSSVg0qtmwqqZ6qGRXlhgXzKLe7Don6
3fmEZKz2w7I5EPQxUql3Iu4758WHq8u3axb6h5WZNIZo/d0OvTUcvG/8id0+DLC7GON3zMmBNU6f
dvGcNrdd5lPsOD3ln3TpnIRPK1rum2s+hxUx/c1hDwM8lCIRDoxqnaULm6nMI0iR/KVPNmeVlPSt
n+FjjMvGWPud9l1E5gxQoTrWdQAntizNCS27Ia3SajVJMq5esS8BHrMlAJ4xIhTSbK4xxkiKW2ju
fIKaWvShQvtTub+hWcUcP5zQ/tvbw5HTMFltEb4q7+uxeU1n6hQOVH3QfrPYrE3bvNRNvlUGHEg9
Tm5p1N2rCa9n3JvwW7J8x7e76Di7U5h09IIMR+e8T5ZS+5N14U5mw2s+aSBnUOHyxv7LOzPciNK4
OdpfIsgwjGPjJ4PpjrPpphHWJ6MjcXua9to2e/QY8F1EWNkSa95aq3F4WvMwBteWnULdibKlwtsI
4oK0lnpD9M0Y675SIjRp4j0oYOxgECYXW5q3AiEXVv2LZmyEntbzJpIEZphV+0l0JzoLkCUtXoLR
BKlBDpc2uLFTt1acrSZc48FizAs2KSlR+ghLZTMFKxhyAXntZxPFBJhn3mwGZbtL0vdvk5H/OHBJ
Lpk7Rcuymys92gKbjYUqlDgpjcNT6S6lXh/kiBg/aeVX6thvkJRe6x4nPnQKGNibJPbeYhp8rphP
sifiVvZFpGnyXJXVtz4RxiXDVp4d5oFdz4pK472xJAr5GiRF8unFv/3xt2UJ/cx5+xh3pkGAj5PG
2IivsKTYWffzZpFP6SV14MuwJkM/9VDEmEzN5DaPGI6648LsnvNsRmokVnuyaU7e9rqBEtMQIQ41
eqYB229RwosdXmoiOgVx+UmE4wzkulmGEzEsh8ikja594Op9iId9nejVekq0+hyX1nOd4PFzXGxl
bVisTAgPC7izcr4ccHwnv/VXhKR6E7b1R2X1+0rTml+6aB02KbXJG3S0Vrk+CMo+nWDVZVQetTQ+
LotQMktkIrHRSPWtkjo7pSkXdclo0SXkiAmRlr2xW/rm2P6lB/uSmB54zcA5OWUNoBx8qUHybXz3
XNXSDBT1+9ZOrVWqC3dvlJJWI59YUJ/8rk0Nlmbc6gjnfLYqrk7/yQ7iu8KUuTW6+bpVLGTeQcrF
6YTnhhEookhXDT0r26SeUl5/gIrlH53JpvQtziSY2wNhYicN90QA8IYPASv3S1/wlpvJi0aSMAvP
TGJIiVr2TMaUyY8tyoQNICDd2kz7blQ9PUdFx2fBxem9jWg0+lTDjNQKocym417LUmrH8AV7RmpL
aip6D5NhBnbZRc7vHfKGttnhM7jUOJmeBqmT6vZIOpSWWKG37YAcQLm+mr5JXWQO3EkawSXiekm9
ubbNrfi1yrTvlPwHY3uy61ED1L0mg76G9bUdbGA6ucZ8ejSaXaFMsjotpOfasDZS5MQPR36ZkR+v
jcC/kKOKd/y1Fpl4zytpeKHUYPRh47bp2qT0ckU6jpOlglRBt9J9EKTuGYG1DlnucLZt5MCJ4aEV
QtyUIOULkK+AAiCz8juasD0Fk8X5p3ztaRKxfJSu2l1JKiMD7cC5YofT+1eSQR3xshtztqTnTeSE
Wb+MKoM+8+Rn7JwTdlZnKfx7C1thGTj1MQOc9WS2o7vKymjn0J1AqwNQVcdJd3kF0ZzrsrluB8D4
eoSjQs/Ppq85eHlJS4YulECch2XMRQr4cLhJs/Q9kRplZIswKTldUW+yMAdyLiP0FvwK2M7LJaVw
f+05N2XIz3EYwXZO7PxSExCM5byDPf9WUebi+Yk+qUNIChZQqoOWtL+IY+oFBtsvWrUp8dVGSEm9
1f3YDfKU5sbL1DLVM0yXZ5fa3Rbw6JWVAFJcAp6B49KSGoPfhq6vEzPHemV2L8UAHyNU+hrfC9zh
dKD7VZ/eHYBLhWAgbUwSulUr4KfE+lPfWwToDNbcoT88qqr/f6X3y/+90tvU6d3+P3d634u2Cf+r
0fu/93g/Pu2fIm/h0smNVO7QfoIl3DKp6+7/qIa2bvs/LCml4TqmKeeq73/1eGum+R84+gDMurpp
WvzX+leRt2bZ/0Guy5MONkFHMO4y/5+avIVLS3lZpGNQ5Luf//U/XIOstACzrQtqxg0p7Pn5379u
UR4ovsj/CTxPurIzSTMbWKHoIabbzvfvTRYFc5jpTkdzcymCRh6l99Rrw8Vyw/xl6OviMMVpi4PR
HOHHDBe7r4YtaS/9Sdda4zrpQ70PMPQ+7vVh7DN9nzeMjDq2VZn8wY/jb3oFOFdlHLuNbuYzTTTo
pITgd3md6UgEdrAfU/wy/eNpmpW41siFCgznsyugkmaZP50H36MlIueP6XUuXjXKnTStdQ9gE14i
IEz3lLJkeqwK6GtWEN1zrsUXKslWmDI/Gq1Pu3NCJQUydOjTZ1UEL0nQ+BtEMBp7R1e7t1gjsdn0
QCYUnqcexfOXOzgLWQNDg4VqT6HNySCWNHzKCHvjmLHfGvPrlOT51U2z+JiSg4nzCbBz954JhGO7
HvtDx3T3EGlmtfexuTUtri86aZNjjglu7fXkndiXlTB8sFgcJBt2pTT5UofNe9Vo4XmSo3yJIW8s
unn4UGu1/ULA52/nd9nJ0222p6h+CBj+za3zHLzSdPQrKc91/aGqWl1ECCqJxKhPmkaJNeIQnWyt
tNeR6vsbWbKVlIWzqfOZZgcplyomSa3oWNLzlxoqv2aT/WFXcb5vq4JRfGT+8mZ1mVB4dejtoCwx
PzvVIQwDubINpGXdOmUs2ffHjWsaSJflcK7Z+u3RwYmadOlV6/Hl+G0TXXoV/5TTTyhTmgX6OtqP
E33OKd/yqg6saOs31ER2oe9+tnQDel22Sh1GKl1AfezSHZmO0F/VM8IXDhNS76LFYXJxILQtMRxF
WxP55a0s9FfcMTfVrdp+7G61ZYf3pDVAhIWnQlcdTjqGNglS+wfdnuu0ZD6fBWb1FhmjR9eMDuVv
vktOFBSAYZMJrCMcDDnZM1IRzp6Zt7NXDvXDGhd2bVsaffTMAQCdt7U3fMXjOztygPGBaBamaH/1
aUTmq6jyw+OG3TJYsSzMDwgKRC8n9gzz2oCOxeWwM7SO2Wgv/EXbdxQq/Ps+sbQSe0pS72Xf3qdm
qK+PGxAHi8iBxu9WWX1NuxUOaPtUYyPHVd7fRqZyB/1fN0BIe5LOwcAwl48eT/z7sbaMwU7i7Ibx
tSPdu40Arx+S+aasCKuNjgsT2aeqZQm5ZJNCECfzITkphxlGAc3on3pqYk9dHv1qsUmeaIoAn2IV
z0VUobXMNzIdsmvt7x+PdJbvX2NlaNdRDDvOVPqKBZmhZJxUR6XEqxFaw6aawA49HnrcVCh5/9zl
VYhddqo/J5cpJC3zXrh2EuoM2mAANfp4D8oS0uha18KvaAwS1i1OvGZv4qFXVkZXe5udIXD+10cy
DcLVMMA7rFTOWezxNBPP7NxCUVnnJXCyx2Np44tVHUMhiS1Rzr4+GhK8gZaKWNOotRRdJ05WdS+Q
IiWi0DM055Df2lSt0xZskj4aGeco5vnOv56ltua/ngU85lKuXvzYJbQCRojeyYx2feQ9p5r74TGP
WIVjWKCP+uxSytTkQ0fDfqTpTLKoKjlnw/QyRZwpsOzhrUjDc2U71cpMctZ1sBv4EN1vKxgRsUPj
Ey4JScSxD174aRnrWHr2HjdccKar2FlUxlcvbFYJKkHTdci2hl6VodrYRae2yNkj5QYiXhoG8RA2
8252rQAVhhUFZ24Uzk2IfryEMQq1yCHjBh6E8SbUuLnkOtA2sElWg0OXZlTL7kV65i7QyuT6eKg0
IY0FGBr3gZNEW7AE9N5hJz+1bR6ftA5you4pMhTz3X8/gXptbMlJnH1sGhy44uhgZGyAn/7bh1kx
GQsZsHG20lJdAKZykHCddxfw4jKCMnc22uZsQw24YqZtX4Wk7X1MMJFZo+Ec7BnyCUxppU2F+sw7
b9mTs/vWZ4kTQl1z6VxM95VFIXqjyuYX2LRiXBluVMbosMZ4DJ3xmsUYFRd9Yxrb2kRBBlY3Lcle
QHaeUxJN1zjztM/y91aVGpLJAx8amrg5vc0Yi9ayk+25xikccNoVhrlHIs7G5eMxOxrMU4EpbcWq
iWQw/7nHTZKPZLnool7HPZontRaWhZpPp3CIE/AEHIFjJlZFi8s2NchULDCYvXV62twiwZa2oZ0W
Z0RqcKXSwr89rq7D41kIH/A2DJ/TWVh/ObS7vmDLnm4D3QRcT+XL4yEjgYkACnSTwvR4ely52Pqr
i1U5+VpQP7t4PAZuoeGa3jroSow8I+xp996T4wamabarRZQ9w5Ahc6VIWsOHPRlOlT5bGTp2SJJo
97j7uMmGOFm0xEE3j7vRlBGUzCBSZ/VbOaQEUZhCraOybDePu1OQnzIm+vfAJn+rBSnoIOvHNNz0
I7C4SOQ5hceYj9OPGAoxZ86wuUTYRV70LvrncSOrgn2VI2I/PstDI1pUFOIeKvrrgUMxv1R4eoa4
rN5GX8S8yjTi5XQtf1AeHWLkaIeN13jRR2N0n5PptFfomcPdSDQGv/W4D5DKlzajPgTGzDxznEz3
mO85SrikuF06lZk6ON1Pa+5xp7X7wCWhl2vKO7emvkvGkrXH6DnsFYGpbR7bqrGJvHPPs0CIwrus
QLoEAcO7iIwhp51CHLKgYADlKo7vAuegm9rpIfC4iPIlU/YSDP6LHTVX34r1X7aOnO2QgT7Xg+We
o2Qut5ufSMr2xQuA6oe5Pp0F26CVYla2qW3lvdTFdHVM8SVzXbym/FBWhhzU2uhs8zVLOm3V57Va
P/aF/75rztvExx9+PFvh1ruxToBKAYE14lG9gqL1t5XjxaBh6uCm63wLaau6H4tXaobhuBsxCpgO
07pA9v4hJrF4axHl8B8Z5a8xJXaZNHK6aH4tdvRUH5OO5j7QIvID8Ni1xRf3d2BWFtpR+q2IRy0i
N0huddhXm7Qw1D5XW8Lz/r7H20p0X/R7Eo1qL1rghsGUNQe7KfQtnRb90exJBsLfn05oahAiaII7
m4J5Gziid9+BEY3rPrrQR49RJ58kpJ74hhepgGAQuzvK4bNlTJj7mWBHSpNGbJ5gUOkM0MZ2HwVy
OEiVm/RyOItYd4u9YA5z6Eo8HtLNohs7+GQ0xTKolNo3WSPedFNnG1llH6llL4Sah6CWNX7otoGZ
Kx2Yxgb1+EFEjspl18LQj76RNeWKpUh+uuWbjP3sl974+apROxLv4rnRoQwY9Sh+mxMNZlkffFVF
oMEVGeqjk8XJORqNYMmqhQHWpHWosKf+0PoAVge4Vic2i6A2BSUIFa1keTYosCXTd0nwFlp+W7yW
M4/V0QLtjwaUqjOrr64vvgzxM8V6d+d/1N2prMLjAN1r+7g7krw4ABOYKyj4I1HqISsTresde2J4
t7Nb/oLEbOOlkKlzSojyHN00/Zvo2FqMXHXPvCK6VQLt+ZJYvEiF55RnLyvVpnVS5whGvtvmfdYd
ctOH4OkPuP1qUoVYgc+Pm2n+SE94O/FCBLJvj19C78o/gBoIgEOnQNuPVrT91D8sg39G+KHvQC/G
BdFfdZO66684SY0np6Oazu1Ye/JYomA1AWAEd3IOssWs2Pmtc6YTAdYYTK8beo6/0CNBS06QGYgx
XfBlClZEHTKVcJONJecwJOleCUT7qRXjmlYE4wcr/Xtqw45RgtWBq3W4TLxRPycyiA+iL+K1n8bl
m2fob1Achx/mQic4BwXx/j5bUXHVHTvXSE40fEiAaXr2mff9rraq4Qdo4LccWvXa6f6wDidFCCwl
F6I62tnTCVEutrriq8ee8igKPhV11z9D+P4phrD4MlPcaSxXxdHv7P5u1OI50bziqzNtHZOANPes
3PqrCvrt4/EKXwEIz/6nD1ns4sYnwehk+yIWyS/pgf7saMhj6TOqG4mwn38eVyaYdcuWZyu2MC32
MNzikQI+gmOEHkCT9k6+DZXg7OfHXxYG2jc6RKIDxFnKUTPbeKunRt80RQ1vYX52Lt5dWhpL0eNZ
ldXsmm3NPDzuhrp88Q2lUdLEp9qYcJHXwmeMX8euzRva22xxIEuW8TLNnD3VkcGeQIm2m+LQ3fOq
SHeVNK2DE1pqq+uVeWznyi1S3sapkNRgkEChXuhNTR12Mj2PDkzQ2Sx1Vc0wAKTequ7i4oaQoe/C
KiAUq/zm2Ibo/6PpcB7xW309jGAwiej87pXT/wg/2Um6Lz4L+MfkH/Ps5A8ekGiQ+Styj/mHZsQn
gKxyWVMqexy8rEN7U5wRgsY8BEEzg9rjlDf1BTXW/7KSSqwgp+Z7XrcecXXx5/E8vYLs9nEB3uzQ
YNOKDGh5GB7CWG8PYR6bB60AE647nfFcdbTeJLb0PySnad8tADqiTIbAJp/qKXq3k4kJtiCMFnay
fg7NItxA7GgPEWy5Q8EvlOBh8F5rsj5jEYs3dpD2pyxRYtPojXG0tEBtHdq68B/q4U4bRHTwasyW
vkPQOMKEvA8tMe2oks8PbpF42wQSBTWwWbFVdQz3UBBOLZImvZOltjZDoVn/3H08Bpyf7iBLXeNM
pnfXCanh9gCABb9y6fn3yMmnc+v111o0+YvwqHgxRoyUnIeuLSjWFzF52tPo4pI0/EuOd23TB7Zx
ILkKGKxPk602dfLcKtZu2tjGO6IPXqAySD4N2X0m/CT+ZMD5PafocHh1hGVr3/7JMzL7eWUwb8a0
h4Sa3fE4d6tqYmVMrN7Z5AW9nfrAmViWhdxH7lhtmTpQJ93F/spTmf3s93WwlKXHUN/gBOgw7li6
HK97+IwoxY6HO4a+RbGZStY0SEAey374nQ50SMZT2L8YoH0fD7dJIPf+LHoPXLXtJu2+Sk//lOjl
Ny0W7nHs2bjDqU2+1K0kVLGHfLEBl8HcOIxMEmW29+wNrkfkyG5fbMOaNoSJMfMofqzHx01AUrW3
62TPLzfcGjXeQr1LuksjZHsx549sE43aFgLoyPzYv59gPaWRayQ3+b89UYEOX1WNw3IMSIBte3AV
vZ7d8pH048gXtn7cfdyM5XjBsBCeQIfkN9NDNQuluVGyYEWfH0oMdlR46/iNc31Q1XBjqD7c6J8N
n2D0afvHY1im2zMNtLvHPRw74w2TVEcCZSox3vEJj5sizg4akffz456GM9k3PJoNHdc/KsiNtQf3
f/L/ucmreKyXZSq0FbmO7KCU3AKSKBbRpBOxNztGdqKBYBD/MVrbWHmJ7+61ngni0Fj1kr+02csB
1onCUsGAx2NCjUvjibUUe4GnQ37W6Mnq/JdE97I1b3Br2QX4P3Qyt8yyuDFREMn9PT5sGpgIRYpZ
dJzyfaeifG8AkltM/GSemtAhnp1ly7Az3a3nmXBy6pREAJ5SWSRksCbSGradZJtaWXisoCROZvAW
6p6BCXLQn0ET1IsIp+0TuQ7CJvYPdVI5lMkA2C4+K8+m3W+0EjYTumwXoEYQ3qIXrk6KZHq5twOJ
yEQ8zMOh+KTpPSPWmcVdrGicITFBmSWd8V2yR57DVhYWcGJzk7OXLxYsMVi3kdt0YNXF5L/VKB6n
jJYgugYL55c7A6E0wCvs2C9gXWlAY31R49qynZPVtc8NzT+7mMKQmhTioSoUWoF8hhUht1XSbRjv
gEIofQsAsCugd3XFwgKVYSICG1ir6ooLueYYOypDB/ZfHRvU3D5MHKGXIPVg9Z1I3orZjq3th+iu
8JHs4xAjJQcKwsHltxfAAcXBCH6sdbaDGhiOp/alGrwYFEHH5otigifpSNxEFTjQBFFvsgmP+EP7
jOv6+fFq4b1EwMLN4/cizsN1OoXIP25EDN3pCvqj3FDuHcW36SLDMq/Or1ql6v0/N7pX7/OuWc4a
O7ZpiFUCJPkAz383JECdTLADMph1E1XWVKzYH/PMrgKvEKU2DlCtxY4BDPop0+l5Yj4drCtPfEi9
HfeW63yj0ytq2AiepOUFnC7DK+OXIki3JjyBf0P7q/v4zAINfrzfpTubBDIVYX33LMCxi6g1j2N7
MhDHV6PVv5IGMp7C2tlpZgCLoJm6lZW6z8iQwTYE4iAH3Lx49dInQ5FwtWHQ+Alma17GLjnw58cN
/UlyLTPvN9IOGdo16t+4siyrWpXoWUjgIfVFxbJHdNpOHa1zdnyWEYPhfMAB3DgtOInmUrkVhyiI
efeashgKrBzYSIBBUHY5NqWuDrywVUsgYR+1RP8z2CK2PjzOKbYwaTaQJgavzw40Wj458QiXwInL
Z6Po6Nzwx+5StiH7QWPtpWhKkDth9464Z6opOloS2biwBrqEba6hGk1bFJEtHE6s+Egw5aEdLxI/
+tbtxNhS1BdzZIyCrWkMCQoLUPEoRWWfxgTmByN1jUYQQjDVmjF4c9HJp6VQTDyp7klCV6VbmZ8W
VE9sqHHCa9UplnqVfsgkQmu0UYBxi3FoiFcTmQrSctWwLgqfnA4XtUVji42NFEzPZoc3wXNPjjad
erdP0Jrau8jaeO9QYH0inx7GgqZDt/aw8wfbqplpmbRLHnJxzVXl793ow3dFyk5PLrkYd1tWWIzW
802Gmp/ESbNuooRjRpccfPpZcvxKE4iWdW+5cC468gEAt4+l3vd74YY9jcpz+1b1kimnYeDAxQKu
sr2uSw1FfnivQr7hgTPmUpH2rRTqg8QfvCT8TPtZb14Mo/mbu/nOKNNuSaNmSCCGNOzQsrm14xlS
Nk9XWfveHUAKrVvejB4jGdqsOJSk/ESD+t4CC7oT5cHL7Yybqcjc9xAKjk51XTwcYjUkV5Bk2Jvi
6SVkw7NAW/YS3MJ+WzmvIPfWjZIwNkFvLci2QR3DAIAb36n+erDPN1SE6EtJDHUlmpoXvXhzMRku
I2yVWJk4ThiRIEGpxJN03T/YB6nXqOmY7LDkkgl9BblandL4BpKMil47gDVCPe7K1WO1GGijCvQM
Ha88Ta1zNSraZB38NbQYbRM6+7YYLj4s6ly2hbB3dd9g4lF+9FMbc3tVbv0iTJgsHSegP6iZ4oVn
+RzhYImkmJ8Wfcl2aaicHeet+gL9ZlXmsPQwuWWH2LT9JSeDZUDqu7Wx/hbkFUmIiucU+O0yzUyX
kbz73sNWf7LQoBetHu9hN609jYCHI5pT6U2vdU2PHgbtJ9py6QYR+6RrpjOQIHDyQ/cZMxVfdzEO
HEgqba54kwTdS2X1Gw36GtdFn6AGByEBb2Rkos61H7ExNYpb09Ei5OUbj1P9CsJsuysGPEyGB9to
8G33qHMowM3wW6H3uxyVlyrPbtIFA1s5DnRjlQbz0kXcorc/LQjXVjKot4gKo31Uuq96R7VE4NXV
h4rSP7aJjMOL/TQCcaY0TB/WDrxphKCc9eUg7bLF1EegcP6/FtP4hGBso4wWK6/s00+u0U8cxMol
sB5jlaPudMO9UgykmHh+9wnu97CMDaKa0FlTkPGYCKaNiFW6IzFDr1tr0oJkJ2snZtjj+dXddptf
UxnoT1o7FcvGw3dBwTyZDESthuFXoTNe0KRTwnOGMTxYvc3aWTjrosR8qQQebGOyqkvqNoveSd40
L/5q+Wdt6MOGEzusVHQFn7cJ23HgLWDI9n3grmy4I6tOAQYcEOaT1EqfCfiddJE6RA7gyhK0uJut
UW96Xe711rX2cTScXKvGIC4C8xCF771okYBNtOdEgpooBQ4YOOZwVfD3Ej8vjUVVWRkgrnAlmQEt
k6ZHsqjST3KsPbY8cEHegvMhlT3VZ+KRNEwsYjRaM3deRfWn7XkXp2SnWFXBa1dhD6ZFiL2F/9f2
8d4Uqf4hkvAY2fz2JIamBV3pnB744bA8bM2QuEoswbXla+pXpp3Qxh2v/r1RSZh83puL/rTA1klO
N1fxogqdaGP15ZuZ+sRchwwOOXWpYb2zc8DXRYLZtS63sUFzSmBhSreEOpal88GxVW3ldhgkehWL
DGmlAeJCPa29wCWW4v/JOMFHGSjgJo3hKE39Yui8ehnX+ka1DuD0kqGzypZ1o6AE4Mx1YHnzWyMM
EJSE2inOvDmDM64m39j57HQqvQek3DLpjTWL96At7hF0+Vx4hIt8Yy0Tzd6NcJgRAdlLpWSHYvC7
Bz8s1yme7e3Q1U/Z2JkrEUPcy0GjWGxJFpjUKVbs1aqRQbB2lH5B+Y23hR4fcZ2YB6fCIF/XzU7P
i7nz28GRVhQvesWcGhGGuqv+OyEPQb6EJFYjvKWAIbIMXKLXOiQ7w2EgFEcbrwvkzuovsevJ2RcF
LSwoNokqwNmVydmPXJvCvdpdVE4N2riD4xCGclk6vnUs/5Ok89ptHNmi6BcRYA6vEpUlW7KcXwin
JotkMRfT19/FucDAwAx62t0yWXXC3msHXr2VnX0tLX0LYN1YK2OB1mZQTLqKGLysugkjOHeVfAOh
VT7kTZPu0sS+zNBoWe42/K5IVyuhyZUHArJ3vehRWDw+ykjOHZ/vBSfeswKEvMlLst/0Iw7+gl2i
AfNKxyKN89I/lS2bDruNoPa8eA5xdphDvZBeMt2JyedOdUkAGiNc0X0fXaNu2jG4Dg41Wn8DpezR
/9BkCSpAb0kvj7nSjeKDMAjzwL8wPYw3bulgPBNzxeNrfBCsRCm1dL96GlEGuGwTLDwseIFgB2XF
SbUYUH241o9pWm9j03GfOoYGK6PGk1j50EQz4QfhqNkxFhMG2Zl5FHktT/99aYsfpfGWm0QWsGHz
+cVCXgbhvtQAQGkPzlNhEs1DxCgmHZNo0bEKszzotiQvvpeGD0kXfuF+yDTxwM7c24gmfjcbTvWk
M3yC3NpkPSu3XblDah4N2zvUqpxOWLc2fpcmD1WvzrVu+FRLoENlVZ1IWP1AE6i2acpSWZXsqPA3
KvxZ3G6moniuH3pnwYFjY8AyVm+cczMzl5IM98EpTtz5OK/2qKhCTXPhpk/PJkstLVdyT7Ali7K7
Ydh6mMdDE86Y1q48INVkoWSpCxfe3hKV17onLcLz2HqZYrNgHVQdxDhF7Zkeyf8ZtW+012pTVP2T
ELEPCXzY63Pxi4/VONq9r27j5Cvec/1zlsYZjYs49eDzVNDXVL9kHJY9euJuSknUTHjPVW7dhjGF
5mdP3L9jcIqs5mLVOLyrwkeuJqafanRpz8faRjQ6/VAEjrcmaMcbes4KA0mGpLCzx1sp5aYK2nir
A2QigWGGtOMV47Z6bOIEy8js3xj8+re0JTNGJZnYoD9n80zivCCddSESr2UQRKHr+GqDpLc+Wdb8
qn1TcqS8g6ypWiCZZWjxQw25j/kc0jwLg1YAMMZS5WWVtw9GMuXgdzLPBnBMWPvyZ0KED6ZhJaqg
uxjg3VGXE0mL6gTz5B45VII9A0NrWQuUKcMz7jft4C5EI48MFTIl6r7UoODNT4JpJ0Y+vpQ1e3LJ
UIHfx13mkt6noiELu3gh5JXuF4IL/2BgKramcpmrzjvP6UiodInNgGEN1nmVdCoDzdqeC2CLRqqe
ZGSsk5HJQw6L/Oi28dWMh9s4dyycOlylavpSKbQLX6ZPro8mMhoA+fcm5AmvLo7jwInpiHnL6vWz
xqK4TRK6urTae+5wRWgVYOnnGmNIYtN6U3Yskktx0011K6i3z6xcvpO07g/CzbcyK8+eInK7TrKw
N+09AkiNYADPW095ETJkm1aNzY/ajIDhVAxiVQ2FzX1XE5DeJvceYofCLo+Dg8YFFvsINpzuhuWU
dAxRWiHbS0RE5RAOA4402acPTHnc9YxFqE+131Eb0KYS/JMS3tTlzSO8wYa7DLN0Tezgqq3yHYnF
zto1Abj4WP7xHeQYtsz+tatTbK04u5omUhsejjMUfaTDBK22qTbgOU4klTLVWDvU3mZoDhYBOokZ
UX9GAZl88CmgsefA49AvORgZs9TiCYcbWcOqWQzshKq1PKp9yxtbOxvSzhZEjdxKaU7ruNP99dDr
axIO1xrBnruCGeZaJ6F7MsmfqalF3IVxx8i5CRt/enWn0sAWt0I+quZo37go5jyoWJaBfKMjQs+K
eOqrHjkLQsAdeJs+BBh7tuYlQalg2cmKZmtqmcmshsQjQ2w7tKpFXtQbAFf3wJwfdB1AacV4nIuc
ZYNvxLuoRTA9t+9MHKMjtA008eJUuISd6Wa8q+ro5vmOsVIaCExb6A/lhP90iARerI8ym7pQAAoH
dDJ8WcSpbsiCO8dVsk1J59MCzDk5lu1cr4BMwncNI2c4ldOC2IiSZzOdGLwCRIGplB0gvc9rm+9z
7soJtZ3yV4UBvbNcZiFsZwgQt8iKLYn+GYOKePaKZt8ZTbLr9TlHdpy+xh4cdJRSSwLv/KJ7iwxe
DkTZ23zQ/33x0ehtSsFaybTlMt29FgbzdxpLWjfCvBGloUGEHqQN2a8Ox2bt1HDEx+5U9qiwYPwf
WSLvMuO1VEgjfLdioJYBfxHRTjguwl+Wh/ZcdSzOywE3IQYj9H3/BR3+FpHYI/ZHu56kIJI870VG
rgTtyXK5jkKOv/FSZEe2v+KgsRGgsg1I5LGIh3IcPaRWoe9HT9NU0IT0S4VKkATZhIme99Fo8S5O
px4P2WSH+Zs/w3v2ta7Z1y9+q/+L4CuZEHxWs7R4MBrxACfTIi6yvFpeey1VvCuYxNuNv+sXZF89
6K/AViy4OsR/eLo3723T2SlaNoZW1bRWgqttVqii0dFvLf0i0rh868i6zxG1rhmcfAC9h2/QvQ4G
FWrnEBnexP52urPnEHXpbprJeSePGvdfqUCKTWzCtcXk5DE22EzMCEL0MXy+TkDqU8RLmmefSZkD
2QlwjbvOXw7bJ4nggPDH1ncjHTN94DZ2iDg2peGGOVJzhr9Uo34DSF2PTi4+A9Bu8cEfnRbOZRqd
q8TYI6e/ASgAmEgK7G6Y3uLWEptII1Wt1ckr43mLr4t2sBYvo0OAqe/o9cl1y8+m4mkEjkT7Va/B
mJRrZWGBi4oYzu8MC5bJQV9a3tEh7svUMDsoMLTIrj4h5EkFTmyow8l+GQgGWA0Ep8FcOunAfla2
lcTboZ7Lq/ImUJIc4H5tMLCFdXbA4oFUZWIs0kOyOoPHxHKcL4k5gJTJQv8edGvYjTrTYwvd51gR
VrgEbCVxQnRb4d9ntOWFH/xGqU8uKqIjlpUTGISUk5YhIyNsM/QGhkXKjARHfXVwaoZIjSEfU+Jm
D0w/HsrZBhRVFnxIMcRhQFFwpmWQY0XB2mbR1W7S+AMH3Feuj8GW7b57hG3xHx3KMolwzWCsQqHS
A4q5PgTv9ddWihTDjkhbnxUgE1aO+iR0A1096VzDnmMQsFc+tmiO1qg8qPFcMjykA/Qh6Zp7N2TT
dlygYdlckMDXkmib+2UUzj3eX+QjpGLN44puXVuBBqOViYY2bLv3RECCd5rppVfaSZZ1f0ZxAj1K
J7ET0225ajIcgHSIVdgxqXpCRnMI8JrjZDXCxEqzHfIVQjWn9KnFIhVGnV9u9QTdp25kD3NXhTD6
bWV+wespQ6mhNZC5eldEmaXFtNcr+SOHh86wvjutxUmgq7cuNuWhFqrZjFRDfUmz7jBbPybz9Ey8
pneYMH6QJuAc+7gPbsU0PSOxPUEZPFMUmOuxUa8ooPdTTdslrGchze/C9IKjJRb6qtbsyF48wDhZ
HAxfKTfjmsueCROJUQ50q23s2YdesfYYvO69MFzOQe71TdRjerQ8fUXxJtZ9FcHTIyp62xDOzmKi
/uGjJ1Sx7ZKw9ZvnOHXth0ndwFKqrak7e4fcpbVznPlC2NMGkPd72Vw8fuZ2S4iyp5OYh/rwJ4Lf
yZQbcMGk76vlRsvnn3TsLyJTn2xidNJWS6hOE0qQTpxNxishCeFEHDFm5HR/8UsP/L+FCZtcgUvc
FrvI7NM1MiCqby5+fzoh1uVKVhe9RVtRuwHKoqx7h3/HwoUijLgpE6NcVa1haO6R8pLeRy4uXVkE
5nye3tLGvw+j/jHOBrxhXEahG4uDSc5zbHtMz0fuHguXWN8IykClQ2XLGMJXNoWTGN8nR92Q59O7
NL8gyF5bUJCqfHc1fGiVZe3zxZ/aVuXRhgRRIbNDtwH8xLKDA4JVzOx6+1bGhNfVafU5tC6mD4f1
aObpHxSSB7vBaoVE4dYZB3aZ86WwfLLfOJ1hlHNzDIyjWqQPlYPCPCjkoVMz1B6G6OtW098SC9X4
JBS5MlG5xpsZbxTCK749gsqqBj3vPFtjWR8cVvorbRB7f+4/Yifb1YAEfZddz+jDJQoS8tx77S3p
Amdf2uWPoz3OGM5JmmARpWk/PohVmtQR7YTkd4r4tQUCge3oU5qkNTqS7Cseko1W9t5OpAH0CPOx
19t73cRkox6NhcKWpcQe9DON/FSL0Kq3uo1Cr/GCBPKAd01KhmTLNj50m/kzMHmbB1xTVvnbt22/
N2YSrGPyWOtDis5ra8cWrCdyPHrXEEfAMfdgMl8yO/6xev5X3enuLRIsHkk2JlUSgWptIcynnc2m
P/nSQRysDd/+ibpNliRnKPOfg1s/s5uBRlf1v0En78pDXgCI56vgb7uqG/1VOXhrGb91xAKod8OW
O5Gbzyi3v+ZmJgmBmRMuuw8tcH6yPruiSreYg+i/Xem8F7H69rrpSZh044Otwrr36N6iRDGwWIt4
fmxa7YRMY/5qHc5AcyDvJIFwZ3cGrXUXzoPU1q2TYQEYCh+q9pbd7XvV6wiv0+IcX0flfkrLfEda
8DiKhjo9hwHbY7ByPPVY1AlAfy+++tIkydRZ7lK93+gztl+3RUDqGl95kmEN602UkwmCd7BUV6uy
FqVu2+8qDUd1DzacB8wGmFLHYSaqZ6ON9qnowQeQOSII+QO0Id+WSytbcn4E9S/AeZZEz2SK7Mmw
U9RgybO0BoGUgDXM5N7TOpegpl/EhESwhpjTWUV046y6pLhJ2E9YFwfDbxkk+ZFm47ORzq8jjGug
XIIbOnG0pumDFgaViCieKkyhds08wlDtLdV4ZabmANTEe8Bnse/9d77laRLbfnKfdaWxnhEEANF/
btOKgX4zkUJO4ARK8MACfKMnn5roufmYPPq+fmSR9D3kHcHcEmyi4QM36or4zTHZrzZO+q25w1nU
QbLWHPGRMjhQBiF6WZe9lxUVVkBes/TUmpEYPB+zadGtcBsvAzRgZtEafIyzisAhG+U/JJ2ILxKZ
X2NoNlHjbQvNxpU/6PfER6mAtBoXm109ZFAXCaJmGlESxsTmkgGSAdIhjRtjnSbpnSBOcMoIiWlp
Wf3OHpvixhyD9WwIY8XMKQLTb32mDmZh2UbP+B0oNILsomfeVzsREYTWmr9Kru90pqOHRlkP4K+u
EGGMjW5Yp+VsJfSEdEeHJG8sPipEhA8wLuO/aVVgbpA5EuZB7T/3Hsen649rhk7kVPZHoAzeIbP7
m1l9emCJuc0rlOL+9A9NFBQAntwg8SyWnPesZzETBcAYWY4WPcMFR9M3Fjw4bmqeLUJKys0IaIF9
1hkGIXZfkhJTmt3Qrj7w8+xprOr1ZI6nKe7YfNh71yZp2pdyrZEyw3WDwJjJi7ZWOcG2acPZZuPj
aA3xohBMsINNtiweCEC0zW3b3to47nce/Ptoav5grzCgB1pYWNnL7KJ54bnbmS1nLVuu7ZgIjojW
RZc3B9Y+rp89B3WS1g9A4Kx0zyNzQtVV41QdGZl7xQ5vYPOE+7jaSwlLrVHtqTMBZZj6D/Uig5kM
EjfSZJ4GIjz4Avcuz4IdAUYKZhXnIwAOM2tePN/6AKe/jhpcuaoRuyiqgedPqjqh2wrb1ErOtawR
3iwaotk9ep3DTJGXS9SA3QmuIAJGb7JTZUxvbPygwULZGZbvH0kLc74UnbVHTfKvGlG3kfxG2HiI
dJkuHt3i6ObGg4Bd8mC34wVLAzU4dyQEb4rQyh02Xeo9FF5JhEp2psE2dkOSWccmGBluCnRDTJpW
FNS08bUVapbxryiGnQnP61ZlbHFMyebLcAaWbSkZP2mxqwzJUnQUW6W7wGP+4yWTBaBXPn3b2UOK
F/p70GgLkXrixw6MjrjPYAfdd9xPZDBZRXuuu44pkDKfG2IOdoG9zOAa4mwTkLGnjESTCG5wQkfF
U83iTnBvrGqvulO83qBKeutuQs9TS2x0CfncV5PAEkNHrrt2yNDUCrbXuW3sgZQvd1pXhHOV6reh
3zlEuzDBmm/z6PvHOChRD6j2b+jSmvUm4pyxyon7oK6zajSWACteGv+9crx0a5nVW2kgN8/m3rh0
Cc1tVvzF0i0ulshKjlK+4Fli+lctW8x5PGqm7tFbElaod84uc9P2sVvyiAYLbV3ZX50+gh6W+9Ti
SfWexFmxm4Ya4kAPtBebPSYoa1w7CUhoDXHOS2Sa5m6c5uD//4qIQaA0Mha5FasD9J47mx5FTSBn
Fx3sOmHmc+rcLnqtKNq1BBfUqIYzytZ8x4vXoSXASCbQarx3E8QPamG2LMFOmyM8z7pyQyyxJ7LR
zykxTuFkuZtOi5e+E3qR9NpHM9eGB4gF0CGhq1xmeBo7kRjRWtYssXkt0YegcJhoh9d57nabaWhw
SDbtrm384hSV0O/tASrY7D6n0JaOCQk5foRFECJ73uMsCqor7VwMH0sHzJ30RwhE56EnL6yIXJws
tffXuQh2rFbXz96oXuXQLAa562yBa3Mn+mP0CAKR/D7grVqN5SvhrVQaMOtDjeKwMTzUEIF5zbED
TiN7d6hAPFUjIRecvIB4ikc7iY5jrn/FMLnxxdcfFckHjJjkO1ZquZmt5VFgqagHN7ePm9UU+4we
F/0ncXRgX4grXQqMpF1iSL1r047QHaTjrrVmsWN0lrdlJ/fJKf43xvMAohTTQCab/ji2/rMLZEgu
FHiYHWi2+b/G4FtxoyDHgdoFOHKbaoW7HU0HJEUpHqxx4PNFRVPWIE3stIxWwWBKLjgIySpLsq0S
yX7h8AYeCvWh6u7p2PHLYZlIv2n21fwtneKmJdzoRoGtTrDIFoDqhj7YxomMdiQAN/sk6OAwWpxh
vnHw4iQk43ku+/lm6rJ8slszOzomWP7o1wnGblPN/JKuXad99juYOJ74OTNV8uiomH8wMAxHg0Y6
Cdbt3BERJxpthWbjtWTtZRlAqHxv53Iu0IHwJ6+7c9/WT66b4JiUB8l83IaxviZuUWKUTdmIsssJ
04g9eBAZV4189s/Z+G47cpGL90JH7lAv/Nw+6JkYgeRw9LOF6GmB0aNLIvzKIKCpxhE5pMEDQkkI
G970NzlXvGs7ogYu8eiHeYLgmErx1yTathTZG9/+SRvVU84pVZN+FTqzfk6YuK4dSzLGT9K95QA3
19tsPyTiCd1mvCljsDUq8g+RTXRq2akDZqyWMX+KayCx6dwpFYxa49+mQwY6jy6OEHqojlxC2VYD
PWYCX1J5cm664K3t4eF5tTo7BEatqjq+cDuda214iYYEH/9kfdoOKDxkwFt0uNjp5WIikUtfDmOk
jjDPthlKQY9gsXXfnZu8fqSmRoj0RJIH+UwwJKqakewsqx+/Z6nq9u+pg3FNxs1DrOoLmbwA4FNC
yfwOWdby8brv2PKJkoSpIAaa7VKyJiBhVRISBTHms7Gdaxwb//LRIR3L/42Lig/NMO6+mT92gVts
TZYIvkV4Qtt4b3hMjdVItl0ZgNJzg++SRdKIXxxn7FBuDGYjKf1/2gZYOQtt8UtIRe6I/o+Pi/wP
NDtGYDFoZncYTIEXNnSeA+Q+QWKvm/4OIi/20vDuFAMgo4ujN1C3JCxxSTVCogFWKi6NrWHDy3Fp
wOE37OL4HyJ/yjPTRHk0apuCc4I8QKCZGc5M0VzT2roiiow38zsSyH+VMu4EhoFsLMd1gZ42RYI2
oElHy79KdJbmZQekxzFPNY4FOn7OPQe9mZVq3zGrKxYmAGFMQgNTV/ueyNnCO80Gzy9uGSuS/eSO
ZMTm5HvWrfMwF2NxjLaN3+IACFyEnclPqpMFJBPUYBHXbSPl1VfTb+3H9OdO/GQi/mjMW2ExuMBT
vR0idgKOkV+Bv0V5fPfK6pr7dbtBtAsTEF5m4/6WS4EYsRINC51Pl+L6C+UoJaeLn7G4mOTZrYrK
+y6qxwnzVDsahLIG73iDiZatTJ5U4ttKnSx5aezQ3m/V7Lzg1WUAVkShBTinEsWBcLN/E2psal20
FggW0PQkdNStt6uae+YQI1N6G1jlPjafBRWKw8v3EHAl2p+ViGILQaCDoc1Cd2yzY9+pa4mlJuyr
ipYLshaS6cpg1fSce8tNVuQzpSVlAYPiP6RlF3IezrNnfkIaIGvWCqn38Rv2LXIcEw9odAwS44xK
SBwqcBQN84kVYCJATJXR71G6M+ykAottpkUdpSCyNIWrESoGur8d+v9XkMLkt7DssKGNrCzNdwH+
3x2I6xfSSwfOS8BFpdHTpJBUOMybRiAuoz/4aILkWRswDjp4hCaMUTuA70uj6r10pvqSdvBaj1G/
IR3qZLY1h+XymoAW7QEGjDpEvhjfSOWfyz4Hu8K8G4cMND4NuY1Ts5/yfPs3qvSPFrHAmpql3ses
2zTNOtPx0Rw5VhfCEgHPhV8WWjQN2AzVzr7FNn8i5lTkf8uJ0aYx35MGlX+U/WU9H8CUx7x+ldyw
KD1Erhi21TI2jFX0ZzYvuIjvEpA/AXNvgjmCy5GpJ8Ur3mX2+fZnmk3t46Rl3A1A7MCT/AAmeCKR
Fc14BjSOAGCyLV/5/acdyj5o39t2QrFNNV+h691pqY8ju8OONNeIKAV7Wq2eNilaF1TCQqJwMI9Q
7Otwaf32NcZytGP63Y2VcZz8n7bS3izX9lBFjczNLYf5fsrgKVjac/BjadLf42p4sjFMMIpNmWbL
9FHyrDEhJQNV6EOoSUaRftUzhi3YcbqvgNUqvRk2QY4RJBDRN5dXgH2XDJbS9v/YCO/ISiTUoSYH
s6qaHWjg8uD22Npduq6i7j5GWnvTiZHeeGO0da2EH33VY/VKCTgotTf7UbrNH60r6vDG3OmRuiZu
fKtIM96KiemXSkAOM+4L4fIC5AnodozeszAfZ1uneQmq+BMqI9eT2JBn/IJWEmYM3V7Mh7FLSG+f
HZxYHflHQznuCNz+VQYzPXQv2aZVRENi2pWkW8OKHC2ggwUgSFPJg104L4q2Zp0CUy45MXsnwFad
tM81ZvQUt7ceoWSze7Qe0xhl65gnEumI/Ocl0H44YOwXQ0d03YpDVg8/dk3mW4Ai2bVReJJWCx60
G5+STqcXo5UOI5tmtLPvmsNyg2G9Wce/ZGg8UWAZ5pJtoFzWE+CmBMFa0pCkKnNdrkykRHKZisES
e87t9GO00QYt/F2gM9PJxZiM5ojIBjVkx6JTbMtIQDDhRYsEmTmb9bXNJoYRm+ltawuwPQ8O/RAR
pug0TwkK/MEi+SYbs3ffJ2N0IpQiI+GyjLTHSkdoRJ37rkMCoY6QGsOkodgyFyaIzfsZo4Lm1FuC
CQx2HogXh5Ub9X3o61xepR6fzDp711vjOZ2AkCIGqLIlGE1n0g7Og2KQYmlqedf67q5mRbz3ELz7
od3wfgD1ZcnZbGZg8GyVnieCJ4+G9J+rgRrJdow18YhdhYvKJCvwMvU6xDM+KGfs39rCLrbSAiQi
ES708Lr1mJgrm0IMIWIxETTqaGaItf5DaTMD5e5nAHm8JmcXAZxGlVIl5H61jKqbhjNa6dolUyPh
KdiFDUceZT6YxyguaU4pmqJsAfGmBfmyA6EpFt49SH7IW6TajMK5MSSChV7lh5J52zzHb9MoH5B7
orZM0Sun/AzJNCYNzqYFLiUMyqLztnY14HX0FFQyMxnXSUNvjIoGlQgCgBQXmXBCVlzuWi+GTZEv
J0kJ5Dl3MS1pNKDE/q38mTOOX6OOVif2TCpDVxoXZCQtIjIjCgPlbUY2keEwCQ+t37RLO2M/2o0V
eirrNuSTHpOWdzAdq62qElIm5CItAw8Va/fEDm74OroNElwJ6Q9WakWgKGZGKr7cddhJUAGc6IZZ
+5jOc0GiYWLyzJSihU9SLtNp6xwQxhKaDJ13RQOQ0jfji+uyse5gaOQMURLQ9JflW+WzH0qXwtnR
O8RlS0K95tNPjZC513FUu7tpCqgdrTkKVaOJEIxBWOfDz8yg7+xFZbVCpyrCtnfoYeVfsXgsJm+M
Q/ZW5CVW/IF7w9ppnszAV0EAh1lis6byFkA3Qq/coOvQiiDdOkX8NUkbPECBKEFRCsSBaHkqSZZC
qnlOy/uE6HRlWhFT85RXVg2nOmBq2GrVjZMFjWvsLUhZf2UK1OWt2zibltS3dcIogbb+nMn0vWh1
B5+IQcwKwwDny6t1HS1ozDvtPCdJ9cr7TW/VcNFKFowpeqpGTON9dCsYi9q1Z62x4W6rQ+2TfAoy
u4zplnsEGWtBgOcgR4UaWSFd0yccArYlGYRF15n9U8zYf4Xg9jHe5HnLdLA0F8K52R31mVmbZufA
TZ9c3KTsZeWfIfRviMHm1pg02BXy7kXViQnI9zz7/6LZg/LMg7xxNpZfGEdsINnaH81ghyxhCW3+
8RauOxLMt6ALxpV0erQIBMnwZFvhbI9I/ZDr+OKVPf41qY1/SdLgui4R3zMEUWw+3idRkeDckiOA
PECNI6Hqs7j407uXa961Nf6JQNUPvotBwwaeRiIU8ZdtA8y+WxIYNVvctSguHhMX9a5lzMy6FgV1
TsoPmYZhhynIt68Or/JtiILm1pBeerTT7Kl1BvS9Kdl5yuOD778qJz9Z0yPjoF0xqZ/RRNhu4aU7
1Wx2GG6nX/jOEd74GrkAvaavTZNBZWZErzoR0ZRjGBKSwvskmXyPM+kzpfDayhQHjBHV5Ok501st
B4pXlO08CN2/PriPsZbtyLb4bBstegwYk+ro6LATUbz1/De44QR+oU+NTDjNpm/8BtWvkDOo3gHp
NOnguMYAYPIoS7SLTfCaF8jNhVb/wKjbF66zHuKSZ9IcrxbtKRg7lBOm3dKIofpLECWF/dAuaVkR
+SKaTQqNd6ysZvekCbjL0iz+s/LsCzitjJWrHyIq61US7BXUpl2QA0/M9Q7htUj9EMeK6yhQNLQH
+GCTECNlCII8Jb9xzre6+W6bFuY9nd3RFMdf3mhczBTc3xQNl9RqJNZ2XIxdZzxjuYPz6PATbiT7
y9kIthU9lMEOy/NonSzSfVimMPVjsovC1/2pa/XUdRVBmDrZY167ISqRv6ve22ttDhgjuqTRdd1G
tz380aax00GR4hnxvRXOri106yP7F0a5wvmX2PO/AdbnEa71hmp5PkkzZQuWJ36YehRmheUyp/Sy
s81ODGdsY0LiZ5X97ectMxVsm2sWV2zg+qC+sS5HO6ENEZf8DJeWYQ5LUIItF7h31XXbnL5mXTUW
EcnDzOTX3MUZk0oDbg00ZVLPPDIZNojc+dhkdxaOeASj4YZj7V/0Wv+LWEA1pB4Pse2sG+ZpbDWB
XQbVfawcoJb264RDTCuIJfEGP9vSC5srez6iI/iaAvgIWfOsIqCECch3fjLRpiO1Nw14Gkv8DmjM
VEl6zhzIsPT/SyVnm+XhGkon+c/QSzwDBu9RX3OIAxVCtETj1hrds9YHD1EiQ3P2Xlnoz7tSYyjP
enU7yRShzggAm+oBuuev1fVIFvIDK4G3zvQZPrvuBjX5RaVMMzoP/RJean8Dq3kI/Ta5mCjyd3k0
fcbQpNYVpLFc58qoXexDiYVgalg6TGkwnCZGjZCZg+nzvqKrWbuSGEpwSQd9LP/GTgIe1sXB0eat
tvDLBNqxmhDVlaymt9LH6RqLKvT8AsNmX5GOWkO0LFFaO8NwgdB8gfXgrRIpnom7NgrzJcdJ+iSa
G3kDeG/wz1AbOz/ItRBvOaRq7hzCRmKScpDs7+uKnZvmqAe0v9ixs2zjY21bczKQa1u+NJ0kJB5N
mMHRzgXcUwhL3WKjKBykAu1Vwsu0+yF5KZx8H2g1u6E2tld4i7GsxGTtWjxqE1ptMHiM83q2Lp2x
YUDpn2ZcARFZLv2CBBqiW9GNBfWlOpezeQ1yckBQvP9OlvbP0RJek7lfBiv2flKCjsTy7yxp+q3y
wp4Lbj03wWdZex/KzNyVaVjmvcHMLOhu15jrxZlVXLPtVEJYBDsiQ3x0nv6GIfzks6zDu7X2ivyI
sAo0LsOyMJPluGk6ImQ6NkhptmwJOOKH2thF2fRE3b73U3ERbflgsU+YAVijZKqfe6K9cOSxU68F
uHKXn37uR3994K2V02v0nDE2Rfq6GcbK7Cjg6eDZi7Z9sxXhl8Gc71sazxBz8K/20NQ49iY+uXIy
jhVKsMMwXqIseYim1NizQWZ/KeeGYAtOlcEPVtVU4ySP9mrGwqAhWZENcm27AuU6OUO7CnRQ0UQ0
7dvSueZN8uFa/QOZJpEh2Hdw+q5stgxLgN8nwSJPmfij2kGeao6LrBPgRl04N9HYjDIt5y82IJq2
8dHHyIb8Cfq6roEVm62QIJR3QZjpyjibwBExsY+vrUWT7AP9bIOQBK/HohMXCqcXXUp27Agf47l/
KNL6ITNNvFx8JKliEJgnG8tNKKA9th2N0hARIh2fdetfmzS88szmE1BNucFYYBrNv2Fwn5eUXkCg
26FvtXU+oBUHRvqTN9kZtSsWdyYiE7ANo/V5Fp0Q5ayL8q84m73brltO99B06dCQzPGhFBiobBsW
c2DB5OHcT9uXFAF9mBRzw+KSWo0RP1GFHX2YKWtskJpOqglPwZF8sbAbY4KnLBUi3hiAFMUglxx1
yvt+2g2sszmNg42Ljm3F9PNR1QhIZRZtI7s8Lhs0r/xZ/rFGzkY/gIbMzKlGnG6MJBe0kwQsm+lv
ua2+UR5W0H06UBdU9FMEUMbD2FUY8ybviRlzMlz/6YLrihPYUk5jIzYxF3qIw4R3ira+4CfWDhCI
Y8N5yoe2PpD8dRyro0BIe50a3diwaEMzN+zzHpOCC4Bs5fEU+k76b1Y8W+TAiI1sjSdTsp8mIQbg
LO74ubKcTdT8j7DzWm5dybbsr9yo54toIJFwHX37gd6LFGW29IKQ2/Au4fH1PchTdU/V6YruF4Yo
URINkMi11pxjFhEDGc6CREMnnd9M171FXTTU1S2MQVs1MoFVP/gvIXEay/vPQtCa2E5uD7vfeD+R
24Y7HGUsbKlAD+OOpF/S8L79xSBdcS5cw5upm21IvotvX/1516mqR2FOj2iEyV7672dxf2jV7VNg
EFu/sIvdFHsPdRyMK3V7SlI1xS5J3Xx3v1v7KcGgMuN5FUfymPE/3f8CEP1+NiLUWdCBwUFep3+/
CWBAmMZN6Fv2NyO5ZvMDXWAqFqw899+9vxv3mz+f1l++98dr/nePub/KPx/97x5y/55C+Y8T9fbG
/+Ux9+fwl//8T4/+41//5ef3P/Hnv/6nh/+7//DvvsdcgedjG429rjRJUOi/PjE8xtnm/k0UFcjq
/vy5iF08Uvf79ycFolufWEb/8fv3rzJwzX9/tXhn4xoE5z8Ou3/6/T9+9S8v7X5Xv/+TP/5+P0zZ
5v77f7zM0VxCGgFNbwPS6PoNfbUHvTcIxWwo37M4eiYUo11nAkG61aB+F1HSgbo7u9rYrnEtvDA5
T6kz3U1buhoQpvcWE9VcoRhiRI2Kwvid0AGlgEd1NBH8uouprSbp1qR9TPPQiLCVT0wyUThbJpzx
vHfxjGOyZcKyd0jXAVToIFfUkcZQK25M4qzoqC28hoDIRDZyU+SMHpAqIxMYBiR0/CWiVBmeJh/9
EP02YcHQ2nd+wmZITswQXtlQnwxFoKfsQzVrADgrsoIJPkiWWdN/J0IzDk5vb4tgalCtx8Yq+K7H
xlzRrakXZlq7S4GveS09lzRn03mFPEX5r6sdVxmTqEn/9wD/e/cR3FAzqUfQoGd8Uaa2HYnTsDsW
1Vg8KE/W27DL47WH4RCLQ/HVMQ822zHcAJRkBNN11cky+hUCGGsJ8n0HaeyMo7qEB8osKnH7AM48
UtaiqT9txUnbYNolIq3tIbI0R1UCnHPVtrXRQnb5TXbRBS36d2tj1DdVRNjjCbYcuWwcHIyGhTOM
/z5Ttl2uqhg9bVfbw824j4/RYd+VKPTb/eS90lUbAW2IzyBJQZoWTBhgns08QfvdHuJ+HqTvXsmA
qhVMNhjT0BllXz038CYuyKS7FkDQFDjWlZuaP8MkyS9ziuvUpqc07H8zD4ieU+QpixFsGps/48s3
UfU3fYfbQX9R40Pg2eTFhFhBfZJPPLM8w9jGkJfQjmU8Gs/96NxCFZvHAMkP0UDQbxyFSGQYHUcO
0+QW82dnUKnmhw5i/0rXvXc8jN+V1H5ndikWQOb2ZIAiBHUGRgRmD/jaN8ihQe+YkFS4SSyxqpCH
623A0K1iO9zAH1q0dkFcJ+bLmSF0BC5D9KUzc9yVMfDbJFloDmpLy6Ih3ydMkhG0G8gwBpLNaeJx
XJ0GrewwN8pPsHHAyH2SZBkqlBIFdxh9GoUlNirWvDkJZfx62VLX03WdWlq4nnsldMld9Cgslz5d
ScuhFIxSgLjVBLoT/4oLQDy56V8rsagaSu4iVtoGli71ZeqJvZbwV5tY1XNruk1eWspELdnoffZC
AfzagMLaOv4r40xwRSgzZj45jHXppIvcB3Cia+YlCtm4yCnHezdouJNxkgFfX2chg/5igHtRNrF3
0Mrs0eubcAXBDfcOjIlAveMZGzCNteuibY0Hy46+ZW01GyyOwHJtmCYOIYCraWSgE/LmQgv6CmzW
Xqd3ngJDFswuJ4ighDzJLPdIBEsx+B0mm+qnosu0zAr14gy0ugZdvOAJ4p1XX7hgQXFE6ES0DdgA
NIQ+IViOGjfklWo78mV3E3uVeTr65HSiq9fgkL2KbXJLJxwhFC8jdGBNixCAuVK7YWIwixJO2SGQ
vw232aBKaGeYafI9Hyfvh+as/BpdQNrQRmFeETvGr1ZO9cKhal9QbxzHoJ0QXGLtSPGikQYzq4Ts
t2QaolBT2RNz6Fcu37d4VFY3hLD8bsTkN/r2aM5lCTT32CS6qNabBbmc4Xyk10MmRoQdMihp7fW0
fWWxzZAyERfFQawP+6B4E4X+3CKKIxSHtjnCZuGzBU8ibQ0U+SFpw+9OUXlbhAUtk3Y8jJ3HO0BT
XbetZ5TkS9rTFaKusJkpt32ohHqta4+h+wiIQGfyvYYZXsxjREqZ0Nfm0G0pAIejNYws5kvWCH8e
puCGPcA1/QrQrLWe2uxDa9LiQEH6bNvWY9sTJ4ENnz3fEhEMiYwDJ7wVIHFy64RLTmJdOrtEUTNs
zDBhvKLj/2A65O2RTy4VfeO1ZUkSSD/0wN9ZJe35G7DULCYYtFr0pMp+BQvEWhLEFSAcojOUptOc
1v2189IX4TeE94C4W1cJ0pWsQR2qO88dLQ4kXajh+rb7iCoRbAZDPedperDJhmotZqLT0H9I5xzb
YkIMyjxmAsdoZ1k66zQLn1VL74ig8vmQKmNptCaBOGXsLUNdIQ0gMUVjjF/rdLxzNAvkrxCglg27
CoENhzoqbUsjRUPiu8n7H8ewH1CIB6OHPj1iiM0H8VIa4JZk7MZzDnMb+TYT3XqLjZHsUyixe+qP
i+/JM8cDZDSpXRW5amSVjEE9nAipKDBaNxEpjQMmQ+j/WnbTBFMqVy5e+bpKuGxKbalprkMy6IsW
RK/AGvp16DSzfOGM8iUXRFiUitIA4Al9f3IhBtuyNr6yVnkoRzBxOMFoZC0qg0L7UQk932tBs89y
7TczLAsRF0+jcMz3t7DF02NnLfM9t5zmbienZYCFSBjJFn12dWKge2bYSKxX+daq1CVD88axZsfS
kINth8Oz53ABw9IO6yP/Ra/im69J7xm4kGaIQ6gZfZr0+EQY3jrbciTXidZ2VQiGHimEgzTXEOAw
jRB2CwWxWQSMUhlfenMXk3EXbMkqplSuEISA+kJNTvzLhQGZaZnPvfAYF8STtSW+0127JZ0OO2CK
W2JKofdHHzbVHeshTxGuEkeORGukGZzOHWHZ2zIi78ofBE8hfYSR+GWbrPN2+D0w0N/IPntGGjnM
4qkixCKqn0ZDhMtmo0bX3TtdDytXAwchfUQyMvtxwuqgRvsRa6KxCsdRsR88KEyuRzliNNbrKFkF
JroDuEmzeipLBiWzarBQwU3kVSG1sQL0LCVYYZNACo4ttlam2Fk5Dohep33xlTHVDvLxyrSFwUJk
f04RLSE10QWWpkEYpz5ekig9pPIptJHOuCTg2qY+7xmZq8hnUgFhFeOI+6EV7QMH5BU2wu0iQ5Vv
32J4zGYdDVjGtaEhiTxNt+09v7swXjEvWipiPiRrA4sPI1ZNS3at1T8gVTBnns8QeFDQ8k0bdAr9
lJxH+azuifcbahCRsYYPodQwA440Lp9dSq+u7Kg/wXmQCXTT4rIdSXSIUgQ+xlZerUauvxzQjJfq
MtoUtkQfwrw1sFqx8UT4S8iXzo5fRHNFhk0rrS/OIQmac2jw9KgM681X4YGMwTP51nSArIGt+tQu
A+8TOqGapV7U72OCa+YBWp9orN5CIum11oSXPU4h/DUEfFmxsHzESVU0rsIhJyGg1+ZT77w3QrxV
RfemT9iQbIssuSjSNky/UV9V7DA5wFdJRWNKlthw9RsmSywEISR4cxGagO220Lbgx8y115tZ1h64
CuvpCBrbIzrRUs3aEcOFZpNFVZ0CMU+Tl5RANCYbAKknBt9mG8N7SUyiDMr8aKdoikVtYZYCYh9F
BDd7l45A7zZ155MvfJIecFt1n0RBxJj/7G1Gos7OtjvaVoNbPSSwjJj7tvJpAviJ6aa2dm3ohUv0
ID+hUdvIF1y17LwIobwc8j25udgFAwbFPVu8FQf+Lqno9859egocu421U0ZQrvIWgR6yoZCFJ/Av
rfLcfUfe1ML1kvoj1eq154baS2b167KxTFQufXetGZM8sAfZlsLtrhhXo7NrRkeDy23hR2yyi65H
n6HXPyVMRqaz1VtwY6BlUGfWtUhJFzVpr91vaIHoG2AlO92W9MBjlM8EUYhnGeEJcmSjsRTE5nNR
Fn+/24ZGtwfdR7Md+yums1g/arbsXiuXA8V2X8thCI65PVD5JczoA52cM2TAJWEvHiPlztGwGHOX
Zlt5AZBUYkCJgP7cvlfebpAqCCLaYpNil7v3mwb13wLVEk3z//4eKMsRu5oxMu37x+NUVtUYAPSz
wQm36uDzXusk1tG4dJ8GHQ3MW9a4HVQ1Pkitsa6mHTkLEYUfyugMwjOrHtmc3j/cv/KG/I2PSt/+
5fttae9IWEAwSxb9BEbvBeqCXI7MPVY+GOMX1RpykaOe3Bi3n9ZR785LS6ffGDjVArcHlbFjhqcC
Ecy+vTncbveGwmF25WvPgh4gV3MqSbzuzqVMq/dSRv5bjwwdmCzxUewsg5e8b/DPaz54DKNeBWpI
NveHEf7dR6p6mxgRb7ygsjEMktbE/yIbCmjUwS8lYCa2cSMejq1nVM4xoH251MB6XFups+0il+D9
Foug6BK8AIN+IvZqnJPdY64s3yOH4HYTNZlcmhMb+BZnR9c79dXKw+Dq13/csfW8uZaIvfC/JBl2
yZuqqHDkvvf9dN8HCF/apNTPphbGizysL5YRyU3lGNVzUMkXMnvHU327FyV40ypSAA/3HwIiBnig
aJ5xDZKbJgsIRYoGBuqD7u5TNXQEUxNvX3VatXQ6aT+qFDVyVDMJBBdE5RgxTUwicXY8e3jMsa9R
3To2Hv7SpuR3UaVU07fCaVMN0+/BdvZlg9PPpPKEvlu90+kngasyK/w9OGlHoHNcAdlwTFXpXZqY
pjIGxo5GZeIgHsvRmpt2s2ElzPamXaFyMJxq62tDcpgSakUSxhjY971zwWriXIAjLKTFVbDLOeUr
5XQvBZHJZtQ6b+DQnZXjinF9v5uTAMr8Pd1lGHjQQIn6sU0YQ5BqEO/ud9G9eut27L6LUL0GaQJ8
2jQZjRQatUM6GE9pmJZUHQg8a5/pQsLxYuQ6KwhhyvTtn3Skpjzh+je+WX8/BXJcj475CDbX30eq
bRdBg82a5UoRRclNZofqNLk9rHcHl8v9B3bPtRHNDD+BRLGXIbPavhvWcErGRQJmY+kH5nDoOpN8
mGHZgFE5ZMbEtqXLLyJ1sWGWWSVB9vBl1IcPqsSVS4zCKS6q8hKG3U9hQSUFU+6ytTS1PQjJWwHm
FsB8xXNr3obDZIrhJR5Yr2jRbwsVn1Ooektqe5K0i3I8ETEYLDx8mexpvZxxVOQvq0Lmy6CNMC5w
nURsBwlllkZcvzNDDx+LrMv46Lzyk0r5Q0RGcxbmLWwzHbkqVhAk3Cwxz653yVSRPN5vBjO2tr7L
ULaOkX96Ubm73zBBKHeEBZU7l2EAbY8Vhbd9yx4KT/Vo5jSGo+7oaybFDdOxQ0yCj0Mq6HYEGXio
eUGAcd2ZDerzKNzSR0yTrSJ4XSMuOeKENdoDCw2D5bPP/J0xGPVEuOywHD8MKQEVlcmk0m6+bES+
L0ZKqBC7KcYObGt04M5rwwvMZ6vLDY5Oy0D5KikPhmZaa0UK4yoexEEO5a/knunh1e6LOyCrL3Ak
njOO7dQGMgcZBIlANLK9B6p0nDQv3NCaEvte6jotFuVvbXhye1+atzkLrqS2ntZGwDqYO8iT+SCL
TyOR6NJL/4cXf80j8NiK6bjpT+HD/QYq3RtnPFVma2sX5CzWrPMz+7t/LcdhwEmJOLMCGHMZC9wI
bPTndJqdrfSs5oinj+pIDfZVhzY4M4fEAEjXVKQ3c8Ov75tBvLpVGTyXnuutLG1EEBf22hO2z5PD
3nRG2Jv/5oXRqjT19EV5pdyFytirMf+qO42A5xwm7QKL+MBmgW1LMA0nTS/7Cwuk2CRVY2J1Dfq3
LK0uA/TyBQM2oGCRVu9dGqITFvsjRnR9BWO5302dCE6NF1/13Aie6jpdM3VvH6AO5TN2C9bLGBVb
Skx/L0KYFGLCxMV8mSLedtAOZAxpYVNru6yw1YG1oFgBP9Ee2QXhko+QX9Rd8haPZXvNIqY3aRyn
e5lHPTE0NhxYTWlPuWZYG/x5kMV0qT2VKFTSOrgaA+9zQLQgZjZEIFlw635B5rfqnfJsGDqTbu1h
mFLCZ5xUDcrbE4hESb6B0S/qqyrkcArjBr3n7UbvzfGExf6ai3zYeuU7QbSLDM1WmpVgQ6H+buqe
QExZcHqhZUGjyqH7yPtJw6Br8RIRrWRiCZmhOHRPSurZBU3bd0/G9xzHZoAvOKMEC5xdkidY7G43
BaIhV9fjy9hnoBBootaawWE2BtED/fRiX5hYXG7fut9gsIaznyUGUu3ePtxv0om1LzLsaXm/GwbK
W2XoxVFOJvou8Mvne4AUzfD8fL8xQyQafeENGwVpem/p1rS8ErTukm1Of48OQLwu0J2vSSwG0kFI
daBCNuRYaoh2sZujCV4G3klMrHSMAUmSkrN0CXNCKUKSwP0rujrseAO80L0bHIeKE9j2TJJSm5aS
0sZZtDTTxF0apj09OowjR41iUUyZ/phVZbttB2B29x+OCSoJe+gw5TLR2Qsx0ZK/fzndVqOijRso
9RLUttTtU+/IZFsPlbmxlY3pC5FfDf7UgzkcknbrxuXSgBNwTqcUBWMAZMwyy542du4Ceziwe+TU
TXxjD2TffzU6hDeQH56dLvFpuQtiwgKlrjEUgBl4iX4b+WWyH1HVz9LKyUjcYkzOxWP4NTRWuUDG
CwjR/MVCDhuyfR1ioUHhTZt5IqtTMOabuPfNY9EluNUrMlXAQchjPRV/v0lqPWNjJUaKgyk/ag1x
hzXWpW3uUw5oFBIRCpmNQnq0GPFo7dkMURe3bPCnrn72PDf+0aZx2dL8R6bOJFdSAKKaLQ5DEjmX
QVbxKjIjbOMd8a1tWIJVBZBsAhY/9xX8F1FKCQ5l7I2102HW625NC/astCRVseJyBN+N9WhEiga9
QB8pyk3JfDxPthJLJW9X6e2QyWrrHkXZKUjEhm3SZx9kFSzSii7mf0aqGQOLHCJYhvTZ+5DNLYoZ
iwow2HMcf2emgb5oijdMjz84q9QMtrtYqMand3ILdXSjtTPaahuPGOX7mjwx8H8U+tjKWrM9Tnq9
Nd1MrXpvtGd5hz6VvaSBYvJEe5eJRm4zzGjXrsGZWUz1QZHrGJvI4xmOLWrFkisDi9g5L15gHwDt
aQ4ZHS6OUNMen2uyUA/Ur185Q/iVTOVuGIti6+qjcxgFHpEc+vP6xvmtbQKs2KZeB0Mb5j0Wy3lD
8OdUk//cMEwyg9zeGVb5xYH5nhXja6JNYOWzOj4U7cJOPpNS+VfpSm9f0ISl7FUrt7/1ik2h7waa
k21cPsV4H9PIo+suUa1N5N9E3ja3GncWhu4hyLJ4yfwGNXPufYUtG7x0tL7avAXqQHxAF1dyX4ju
FJrucx2VLGH7uj9OpqPtOWHTZQfQ08RQ2Pgxvha9IfYurEjiDXepjqQFZBITcDKY2qTbJA4wfjSf
K6PyzTXZLt9JvwlH87FKQ5TEiIDnTWCDD6npaE1k7i5jxwmPjSPc1TCgh4oN83VyMgSIbQO62Ab0
EQp2v8q9iFyumwDCUJO5TCGa+Dtv+o/IO+ATBYycMNsi0HdZWfZaCTSl2GDPWLac0PmlbMNB2eax
wkhEYbSyD64V0LByKIAKScGfBBCEMiOZy7I8SXTfaxys30yHHhMbqY8Gyq5Q3tZp+ORADn0Cntn0
fflkB/WW7RAQiIS+e7DX7PbZtVx6osSXtlnzEVnukvfbhiwX4WjAVkmbCm3RpJMpSuIX1sWH/pgE
cOCQlKk5LczuXBE57EcPblUUS4q+xhyxMNu0jAfb5fCR4biN82HY5jz/Q19Mh6rWuQizaQ012iaF
xOaCXmQwkTs4DBlnXtzuAWav2HvnZ7dgYxSjA2wcYNEl7RnLyMYn6aTlUcj8M9SqQ9P37R4BBG02
LXmK+rSf5za6rjpyilkVAFLpvUlbm6128GK9XHlD1i+jJJ2OsUTaTZurXMbgMmQhjpondiAlCmg6
AZHRsDkCHQKMky+LEKxTpnk/FbGcM+DbmGRii2wkYZC5BVTVcY01IjN5HsL0s0O0PnU2xF30f6gs
VvlYBFvRBb88/RFXep+xuQgadWWVOTk5WsBG0DVIHiKjHsHda29F0Xzhm0RtHUlC2eD4V+btdwAX
2bXzjDqjmItWP8ohtiEKtLsC2z1QHVJ2190w/u6G+Nir7N1F/Lp1VfOGfihkShF9Db+ouBl+iG5a
ByZTKd/mPUrQ2NHJZsxmMHfK9E8ngphYWQmGc6W9DmhnZkENYjAL34UcnzBP0No14EDDh4vdz1KT
IEQkLauiob3rDOLaatfRT5yZ5ymu1yXK+zhELTzVhDaXwxrNUm6ITc+WqSdNa2k141lGIlqRgYEL
Ng6ejUw5TBt4l/qOPPqK8ZOhT2dHB20umxt0J+eKBtkp1KtmRUvwje1bwDnP2n4bzDgNtgGPYf6K
NL0YewpWma6Do1RjcO/8BBkXLmJNP3e+ccqs8D2+cadrggAWzLrIn2dnX4zfZT1OLLfTJSe1Le+4
bGu+jJaD95g6RbDM/AI9dakDPNfTk4hwTtnsyu5lMK0P5yMjpc1LDzKp3ybEwaSnDe9sMnYt7hhy
N5YCKmRU/uRtneBmB2rHBX3f3aBvWdC/+0ZmbOwOgEaEuswmP+2Eroaw6eJT78Zv5Mlf8Wiwzrrp
R7ga4xJgict5VIzuflCdu+/D9juOsOvRto4WVmMRoBHJWSjz355OxhSrxheCu5dGpAZGaXbHTD0d
qJxGnsy4pKGjSdp63ii1TBUWnIqZku7BDM90KthKeyVa8rfQcWQVzTnuqRubW+KGkZfvQVFc2MS/
ih5HsBmDiKj9Q6CXB3HrPhp4/6vK+gnxLkOOb4++fxpkjAa53Ew9dRzRuIsx1OslkzDE9wx0rYrx
+5h89Zn1IVw6EVqtzwkPw8EXo06vtOpXE2ln2kZHx1XUae4udGLSES5x6yH2VuKR/Yi1UUO1guW2
QzgXshVsnmovPrg0edjHG2FwDCvrafQDEqQh+MYe1hHSEHaZypCENoCN4bDzepi31NElclyOE3DV
zirjSsbxH+P1Gut+Fo4ZUrDuRE0EZSMlOtP5rYUsH5WXewt3zQq1jRwUyxEOWOT7lo0JGC1ZfuMl
HEkVeDTQOrYuUnnH4lIUDtq4jETwEai+25T9UwIbBUK/hHvU4VykV5Kbch+TfVPFIKwSRMmoOJ9l
x7C2cIqb+BnLKmDKDdPKk8tpxggUT6L+6KHQJWKm3zmZ945+qZrbPshil/E1Ezv8U31xMAGdgQiG
Ni6K77QRCSnA/iGXAW31oeVMDEkFl3F1kbX3lrbVtYpxUGcNM5cck2SXo7cFFD2b9HJTT+lHG5ms
e1GGpi6wHwI1r/3bpVZFjPsc2GeO1yInJjgvcBn+UXFaVHBrSxkcziA2dPBnqpW/sW0bS42LEhG2
y85Il4GLrd5sQKYTKTjPUflskWGXgd2hNzfYaZEHpqYQgYiTfhNhPA8dsRQ+LDrVbC0TSSsz3rUK
szdcu4g4VLVNo/e29D/SsjeXY9B9FNoYz3OhIbFLrZzQAII72mqLiwPkVeV91wX5z+wl22Z8Gu30
vbSSdqFKdIpx7O8N40VL0K1YLns+XQfZ1HCWjsCqucbIISHOsEe5MOnqR466v6gFkYmR7PBgxwea
AHs9gJqrMfXNyENkMdUKrGCEERVmthUmsEr0fDqXrm0wkYfc0wvhsqqD+1VM+AjdKZal4f4gpCwB
MAgg1AXblEaQCeOKFwIeQVIGk4Wmsls6eWYeUPklNmFFTqiWomLwlHx2puxXCdNmbHFoLoZS32pm
/FqjFfehZ2loB2567VrD4lFrxXkqTUlmwFPR4xcTRn/FZAGrG8RgGGEYiCrtKkbBCGEsfune1Ss0
cs4pfMyhxYcDu3Jl8X8ze7pGUwUIsnFBeQbpEnRFC2fEYhY40PI0DCpFXZKwQ9M8TL+6Er51SDTz
jMyH4ORXFUC5OsG78Oxm2rG0a4OBHJxTDocgSO/NR3XbbEH2D8tTyuGr/aqEMyuK3IP0vZ9yAxyk
Z0HXqb0PVbE8hjZ+Wq8Ubwq/yKIICfTT4q8IAc1Oc7WAFtnI9F3lnyNbhB6mAO/ppxdSTlvJJzuE
7gFFL5fnfgksAJE1/WutoTdYbBEVZ4TYNu26G5NjVtvFCglFPRPCfNS1sCY0BN7o1Jvf6dGuSNmw
iPGZ5xKZal9HJy4WMzvhQ27YNALk6ZZumEYbk87uHMxa9qsgQqkquwejdS9O1/3orGfMNG/7uwbz
M3Il2bQv9oAqyY+dtW5RjZUgbyIX8GkWMpFravzmUBbOThkrdomuxjRn3CjaVwsTB8YiaLtFTZj3
uTa9MxMruN30Frls6N/IQVZssckXaKZF47vDIghDLNwRnV83bi+iMIaDK0E/OIH7id/ipvpNtgV2
P3xe2cacomKhEuO1d4cLliOEPAPNpSmFDuE4h+G2cW9K2axxxyGbEtm8jsk9IJcFIEAy6Gsop3jr
JYAs8ooXluv92NRsLHHVbprkngi7PduWQx1oX37c7LFFLi0ywfyi+0bTUG6lHb0j4NF3BF5wkCTh
HANvuCU9l7Z2V20mHXu426driwkZUmE2mojLjgQ/vSLgQVJMhlc5lbOYWoaQArrQDawo5QWcshOf
MlHBKCCgZuTWarCuQZK92HgfUv1aInhYV3H2pkVUS5V0N4D9dw2Q8M1Aik2dvwYZwnHDVwQrmOAX
29DEYa5AysmxXENjronDwLKsyCfImq+cPDEKAQRFTiee6aapOVmbJGmAL21zjAAJ9NlUjcQUWPDo
a+fUGxUBI+MTDq+rYfYoNNmx0SJOA7IGX/AGOmGzc1IR7jTNeE8TZ5vWN6ahcJD0uB0ZlEwE5lEz
vYy0O7N+eqwEncNkQn5sAcnKb8TOvrmlmLr5rLUnlO7ipnBIjXhJjvmzUTEaNvTmewIXy2B/q0fN
w6gme6E7wQZs5bjHif7GcriqQdcm2jixXjEycGP36MkWi9iId7pIipXtjQwialCVouhW5mQ+FYn1
ZjccSF00UHf6nreoXG8XGKjdBx+46ECjYW6O+hwCqLEWI5OVkEyfHCJBSqgIYXcaFDXFiavVpzyA
0Gg74PimqaZuM4Ivr6IfEPo+nyssLluwg1EAAOKyp1BWDGGAsVB8678dMqgRkPnbsrN/m4mGxhiB
gJviGCjo7pG5coKD+Nr7iugSQrP0SCa8rSMuEJshaN+h3Og5+5NbnkskmiVS/n1O+s/cNl0mxlGN
LQRwweSb54q4Pv5qSJE46Q2o95anQD5Vk2FS14FWhgQVQBRxD73f7G+08tovdPiDng/EyqDn/OUY
RXhEwsyJ/jKQFkme6WdTeh7MKcSSgy8/ZMkFn4404pmb5YkP2YhPmbL8XYuOoUtatRcjYFTRYB+L
gGbjrmsXAMzshVVby8RLkdHrsc4Ena4+trahYD3odabcTusjeoUQOfZXtpYCag4DBn8p7E+LDNoV
kajBXA1ka6FbKTaILGf44fpFXLkIMKzi2Wa0ua31G5aX83oLEGOZNrMwCcu1ojjF7kVN5/GJLwOx
iIr8NTSadqNc+DZhmAKRlowIx1ff0mBZIldhLLowYY52mXfx/CQ7JOBGM8M+D4rWUE2ZZ/Vtckkw
1zLm2zLZf+yIzilrcvBM/zxqxQ0+pD7DYAp2NonPonTaQ92lZP9gme6I6VqZvERSpQpzZlhk1ub6
O3MaMG2CMM22Q0holLc9gjDrRViWVGZOxNh52o6lz5ihU48ZaRMpnEnaLShyjRBJJ3vbioQ9wbGv
hzA7Wo+EXoYXWLDsVZ376QbH5TU0PRLjUnOua/x3kXs7LYrINoAOOnfemCMQ3JGjTxTNNnBpPXE4
01mqJxyKDeAh9AY1VwQNikLUz6TmmJwjer4qc8ehBhireWXJYxlAGsfW6eL0al8ND9KbSrZdPICH
Lm9NiIIxUWvHD0rriJ43xeH+j/uMDa2yJfUpAhAGPeWWuoUzEReui+ihBCYHJIHFF5b441jG2irX
2bSYpvwQFbGULbsiFgSfaMNtaMVvtIXPoDDAMIqGCHg9UrPIERACJqinSLx4eEwb7W//8T/+9//6
Gv5n8FOcb+FgRf4feZudiyhv6v/6m7D+9h/lH9/efv/X31zDNXXdFZTRusS7JBybn399QJ0KeLTx
nygm+sRBTzFPwqraewA5TjFAUs+i9c+IdziGABV9YFzLsLMOvkbjTUwGTV2TWDVT0cz0AP5GPRrI
XsGORrprbknDe3TGzdDG6qFLXOfc2JIXqXI89uZNJtH5D/+f1+H86+uQPH3DdAxpmYZuweR3//I6
3LGPyywH9Q68ZaWXXb3B1t3NRJh1Z9i1MTBaWSwEU/hLFSevECSQGWf10ROOdqpc39sMZvlZJYN2
Ct2VpYrgkNrRNXbdcUecQQ4mQq+WGN+wnmAAdY1euzp27p+MMYeBGDbO4v/9kizv/35JwvNMYQpq
L8e05b++pJ7rAVYQL1oCNot5Y5m0Z1QYzHCifeCn+qseyHXP9pU4oNBcwP6cqLjqCwzJ9Cfqq7XR
OSwNWXKiKjAHQz78eUPqL22BKH6unPRqp413uN9MYCgOtOtrXHrp8H8YO7PdyJEs2/5KId9Z10ga
J6CrH3ye3TUPL4RCIXGeJyO/vhdV1V1ZdRsXF0g4QiGFlHKSZnbO2Xtt2V9BHtIERmn/OJdOy6oo
Lcj8wJr6ngSiIcNjphrV7IqyWdZN1t5qMQYLyQl+fprSJ2SqlFmOMx0Y5aXPpcP9QwOCaXSk9q3R
lbSa4+jS6Zyd0pCsqZ8PnZxFf7JShCBpdrUy091ngXz8+Si1umD/807/n395Cpqfp+Kz4LePgrD9
tw//87HI+O8/5n/zP1/zr//iP8/RZ100xXf7//yq7Vdx+ci+mn//on/5zvz0f/zfrT7aj3/5ADod
m+dd91WP918N05D/fprnr/z//eRfvn6+y+NYfv3tj0/A6e383QI2jD/+8an56Tek/qdbcv7+//jk
/Av87Y+npP6I8q//6198fTTt3/6Q4q8GD50hTB48rNfzykLJyWcM46/zo4iPy2VBcQC1/vGXnOS9
8G9/WMZfTfqojhDoHE3Jc/rHXxpI8HxKyr+aOFANh+9o2p7O/9t//+b/WMf+fsn+93VtXrb+uaw5
cEGwDwuP58eWnmnq83Lxp2Wt6mvUjg0noMDHxKEZn1UBbQrKbG0an396U/6XJVTHZ8f79ucfZ1iC
8YjDXF73bN0W4t8eVanrVZpaBJDYedQAh9PWBi7eOyeMPJRZQbOjbgeqzLNB1EQ6OVt2pWdvkj4h
lGMH45juVZ1L/Pnmbyul9aNBytvxMIc3f35JMf8yeer2Q+ljsJlawllS7WpEg0DVSpQJUTDGrqNy
fMZwB5eEYMHBq2kuGvI0/s+L57b485xhZ5ao6MscBSK+k30+ONOKeA2X1IGx2IZJTMqp5X+0sfZW
h3aM3qv9dia4EdNQJ1ubBu6OES0ok0E8SYeM4MEPseh2ojx3iUM/wGIgEkMJ2Ug7PVpVrz+GtWkf
fQ9lSTgO2DidSa16TW93arTSZV9UzJIbX9w77bYvUSTWsm/2Qo+bO0Jaz+QoTCeO4TB+k3jYVbJI
7oSUNx2d0RHSn1g1AfHN+TQYt8ZmLfGsERhfQkjr5KbjAdfleAh7NRwY9qWwLExtb/ppc5X4UfcG
g20ANhQ8nNqABQPC8ZMTUwkYxob2QLCIPOV65+1qK39SHaeAJLZYr2YZfj2mW30wHnOViIesRjQK
vU83tCcUI/pDt9a1tjjq2RPzUlyKcLdPNjTPfWw1zg7aIOZte9Pr1F75RNKdMxuXNCEeCTCu9mJd
dV5w0pWDAEUIc2mZEH+ptJkBZdGOyIXpVho1wjNpDDtX6c1jTHBGafdAIYhZ6RhBxgOsPLsS3XPT
5G+xZ/bHpKMK04VW0iW0d0MPyb4hwOp+iHt7pyGnaPLy0FX+uJQ8aHvhwGa3EnlqIoHTorOcS1Va
h0pMJQRTGyQPYU2PJfGVN13SX86Pg1dlV1h5zrWNR+daJuBbbWsIN3gPxTFgIwWu4uPDwQD698p9
Lt+hYNCwzsfTP/8q6k19hSZG4rhJqSKMfHwihEFbWE4ZvfITVg4t+52fJp+qiE7Mj5uLG9Q7t233
mYVOQIPCt9BDIAVR8SkTl5gMosjWtl54V6vVGar2HY8e2PBVZ5rOpbOsbtNP7rvlaGdEYuOrX2lf
GN/SXczgauUQPEHlnRVYj3L0wV7NTK6Q1qlPkzOdTs4FjbKPbfdIXyw6DS0kPNmRGUb8zlPo+g8a
uU/PUWwsfAkFit5buyIEhwxnYxzNDc8HBr7CgtRuUOyYrjfeRc043mXhtC4cRq4ogoxzXTG1DQAA
de0gDoRYJ0zDaaGGbq8Oc/CXPVTq4BPjNWeZbdwJEsloxnuw8A95OMz+APttjGCh+5wgLPRudADQ
pIccldXI5FLI5Lum7pCUwrBBk/YWeCLZhLM+oUGUHgDEUTpUmNYin8UlZQYBaxP7/irrjGMdNr/g
a0frIhkeBFBD7GWBtu3daVMk41NhR+pN1wKe+h5ukYIvcjOr5jFz4LXTd+KAkWnqYaog3dpN/JpA
VjI9Dflf0B4i3Wz+9PLzd3ENKYYtHwylJsU+F6TGipm5iSXpTjPbkVyxLj3ljj9PkqMvft87/MjJ
se+tiNJs2NhVMoESh3bekyCzKYexRhgaHOvcjPZolB5iLQwf25BWGdKOrZk0/QpVqXlD5nIiw2vb
lKgDQhbHZc5Y7eQkenMaSO4+yalA30jkHvmJxzzT7L+/mMTZNlNDarOfx2tc38bTzElQnXzhXBXv
lGe9gmmKjwn/ZC161/nI3VGtKyQdS3eYvURuWe3Lobp3mc9dHM5tjAX8YBPW6XhPIxMgfdWvQ7/H
OuMM1YMu4yvOJSYzGjFvad2dhtHxlnGjPuSUWdu8NwihqjyxJkIK+fwg61Oatc+dWwwEeID/sMyq
P7Y0QleV7bQIPskqCWMjfCr6dm+Sf/rG4JaNb5IbIlOLXUGPiNCgbjdIE+90n9doY2nHt84AR09N
Zzphd75uh3vg2dM5iBiIhB0dTdSwNw+Y6zJBcbkt5jUdvI1xmwie2GL732QEkPaT9Ul8a/9sdUN2
7BWpCrozDc9Zq4qdMQrib1Lypr0Ec00oNAzwRvoYBXW7kzw0WzMQ3ZNhFY/gt6NPN6N9i1areGDC
SZOUQrPzfXWqjBbitoyzR7wXVJCRlJ+qxciOX/U7IlawikFmJkJ91kzc2NesxxR0FdzhSd9leh49
iKDEqAdFwPNTJHuxBFFWpowtxylBPetpF3iY7Ka5Iw9l0+hYjDHKy8x4mxvvLz1jRVBmDaFzSo9f
KqZuqYXpHw5cd/TdMN/jr4o3bToWH0NHzHOmv/dMyFcwd06hwacKq+ieMgwEJJpF1frnQ1HY7naI
bZCgo7vugNbd/bwMZoG6WTgk0LkpXRGjpKHfdRXCHl4mmeCkwmK8wtQHcxJwyGicDQvCOtKVs5L4
k5AFlGeb5S3Tu+Rdp9piWQjspa2PnwgMnbNu76xZ5eN5mXX++VPUq/RsRHvBApOYPUK6sZOXaiZ+
JgWd5QEwAQFOjX7IKu69yaNXU+lAZzxSL4WTIzPH7dgo3VxHUoQP09DpZ9L7boihL6ryons7Fcne
8uoXqqHkd+lPB19P7OcspGfVaK8DAYjwOtPiDAsNsl6UiF2gsJuxTyLibsy9kvDD/aSPNqmiUerm
dg8Mo2FczcoZqaw/FEVE+JQO89SxynqVqqa8FhAD4K978CasejnybhtEn4YFYVlagjw1a/ZWZFS0
iuJmb1d2uJNqZsREKWiUvtEfGL42m7LRxdGsq/ZkDAQi1BpkQ99FAFRpYwGFLrG+ir2JhUrUQXbt
QqFuPy9MWZ97k3l0pOtM5afAO/ed4Z5bVTdETR4jn+2x1st6NmJULyls/lxm5htRWe+Fk79GsOW5
D61kww1ZEG4WxTdvfom6vF5LeHpsWQmNkbgjRcCp0jukPR16YPvz56NMJndTrPyTwq9KT1h33o1I
3ZoQR2M+WM9djk+sGDNExl7iHaxKL1Ygnw5p6XUPsqMDKcnY+JWKfO3jTfru5HDyUWVsodBbW0Ar
LnDdrHrU9BxgsBeCwHIh0leu4x48F/MqU9RoVTDAuauwji94i8xfTTlc4jimmqyraDnhaLxMQf5h
1ggVRI8qm/kj+q1GmGcnpenrmDrCyEksmsEMn1sAIwcbRAtY0mS4191kb+uiXxWWY16lmWuc3LL2
MCU26GRB9I/WIHtGKPLaNfZ55ESLDo5/GAMrXoPDxeBZmmA0KnpfDeFQ09wvi+2weGjqXzRo0mta
GcVWpdxlJu/wdX5jr6oi08glsZTDIcRVLZRgV+vxnae43E5osvdyck5pQEMmytWwHuZ9asBH4sjR
3as8VOefl/EH6IEAcR1WyY6AtIMWesNVBy96V9PuaWeUWi6t5FmO3KSYOg8BcJyNN9kajzdyOm+0
6nPJfrX287w/Cy8Mj15qABt2gnc86dAikaJfk8q6EKI8Agr05NWCw0GaRXngYkb7DL+wPh/o3dpm
7GnWe6m3v3oXEJnCPxVNlvdgtPc57OND3cDOpK157NC1f/MlGw+44C+959Z1e8OBkB6KTdjDlwyt
3kTmmjUrMqhqHo+mP3iRPsI+zJDrdt64zgJPEXRCuzZMq+ylNBpzE2R+TSs8i85m2H7LXs+vFESg
e9me3ATKWmlX+TWfXzJLXQ1Fa+iffxV6KRJfgxkT0pkDMW/0I2vm+eh3l6ZR2xxPeSlhOq410yd4
E9//kTBFJgRpGrzmNkKDNP4dALe8B9x0A20SvdIdspZtyNUhm00LDfNcxwHEUOzoIEECWqVGuSEO
D3tFz/mgrUPrHhbahgw0fN1S6g9lNUJoGavh6zVqpl912OLSrfzwkNGCXWGJq19L9PlMlyeYnbMp
ygYHu2yk4O/Act8HXLJNVFbo3Xy8tFJVzXOtyWVXmOlbgTuDAJ3W2OX1Li+j8er2prqy13iMmLx4
NxTVxKGSSOphfgBC1fT3dfnIgdbFD+2xIDbENSQd03gTdOS2a8qJTEW6wVAilBjsczmE+DdE7U/Y
J6p4bfc/qkWOAkIlj6NLiwsKjb2MjFLfM5nslv3oe3Bru1+9w/hoLp19FjLGqQdbN8RXBvlAl+nw
i0gOsbD6cqLnHzGltcJo5frIs0N8m6uyMqa7gfTbNSMwXIuJL8WucwWZLrTCro4BTLYY+wm7Yz7t
CHDsLshkgG1xDFnXjU6Alw9ZyR3veKYgykKZknHpnEw/nnZmJF/LAdJWNPIkW70eHZtY17apFx48
AsCPnYGm3Rkf0oacBjGh/0NaaB4cRLh4uOVNDE1xT1tAbrWEkVEMBNXAE0VYARgyB4FxyqjvEnU0
/xnKsUU4eOyh7Du3LsJe12Ilxcsccjb13wjAyz4m7PEsbr/ZrPiebkc2l1R7A44neeI65yrAhkkR
ldvQDYGa6BUQLqxBwPA56pRRtw2wYV7qgKQV0lWqJ+naO6rb+G7owHKWZYoQNxw1JjLh+FQNCREV
aT7tdSdLidhlwmBLfNKFMlb29DGQz7TMhfXcOPIhr221okZn8JvOyj0dPXNPTjPWTyK/ixSyVaC9
9laLEF+IpTO6BoUfDLRW0zFnfCuzxlJg06lMqCQLs1vGnQios4LfWtfdUcLIZNaGWMVFs05Z07gH
eW4TCAtRExbLwXPUsqfTSUApujMj7ugO6+eoZHyII0Nfl4Z8oTF9MGkBbWVIYVPbBoIaVmoyDL2n
0lfOMZVXwxZQTXGhtzbndzh3oOUnaFL8wW6dJzsyScXGkrkVrX7nu8NJn+D7Zwkec1Ct28LWrz5r
FQ7Tx0kHolEMJ0v3wEHGPee0cHzrLqSDPhZVes4ca5253tVLxi+Iuzi20wB1j66tAgSpYD2DYVVX
gUOg10c0I+8rIcOlaiUBZqk4mGbor30juUDkRP+OYACEy7IazWxRZqJGkgIVCuVbWGfASblUCM5g
rg9QW802ZqNP8FNp026sfzUWNmBvBsTpIxmHNvrbigz1ckqRWRCn0gQgYMyZ4OQw4WiaS5um3tHo
jKutCkUecnfCRYsOJyRxVMfHupA54+t0gHqVcrrD680FLOl5LMR8LQDulE0JaS0x4pR3GZTSz4tk
iHUoGFHsrXrtTJZaGAnZRVppZOvGKZnle0+jSFmCe+djKO171zPetI6LiVl4AyH8lEzB7OquDxms
qnVr+bdIGc9G72GsYfybIX5IfNEdoHRjDTCqHlR3tYlyRKrz9GdZrDvZ/q7b6EOMxKJMEAbiaLi6
ynn0ku5h0PGkS696UGRMLcAODsaHbY10FJ0IgAUoyXqy9kphHJKYtskUMfdxwFDSbHXG+aTJUB8t
agvngZO4rw7tlEWQfmNPzzlbwxpTD4iuNrTI9qUa7oeqep8i9wrg5C4cywcSl0nNa+VpCGKWB+2Y
EFdIWsGpQHaA4kZ7sDB5qMb5sMrhtzEZzzINFliDIAgGXzl3zAJvw8XQx3qJR3rX+cF6oEBZuhYC
ltgEm+mDXwZwLtd1XTzaBStW6Fp4ZnwRHwWOCaY25lPY29PBG5x6rQsuoJ1CvgDYOXc4DEo6dNpC
xcfANK5pGRGWwaogxhoGAlpBPupQYCExT8ZfDhIDPKdotdmLeIDHkEwryVubmdMDU6+1HZc+s1o/
X/pNPa3SHEuPrH7FriAfq3a+Cy08exWDUNd7pEeBHExDqxaSTYavvR5Ri8ZyNeXUUOaHR+Qv0ZXh
J8lj/aHLg+9B2XKZZ2GL/mwxxaCKmorgpzChQ1OnbwRlsLKE4Ysr0jtsj2TrigQkiwIjEmCfDr2P
xPe6TdM49dIktnUck28x4ZRAFgLwJXJfp8l+mKLuHGoFBs9Rvg8dVBt8Hl0JojWJ9Q/YxsVlyOWj
JqRxgvRlLFMUpxpwnFXYWOBjYywaI0pMsNUV+299g8ovuDUjE7WIfHDm2M8hInLbiAhknMcqKIHb
aG2k8q2XAE3zjDQhYHQL20F2ms/+ERvjeF02OyaW3ZkVgQB62HW1DUy5R5jYRbs0x7jWIa5watTL
Qd3d+3pzrjBuLXrcbkvLfrKGqUZQZX0lZvlVmzfSpk6JUt4OWbk1Gr9Lx8loJZDnQSzqrhsz8s5a
BrZd1d2JhhGUNdpiLZ2RRaOGM64IQ4v7acB6QjMuImNCQyol6AYS5qi128xsgJYoh4k8Uz64VePO
zoK7VKEwS8MuX8VkXdNFJlbE9QnG8f29ISrjmPWEPRgV8oNgRHpHI7TrYeJPjCcWRR5rWybvnHSp
gIxD4fXnonHQl81Ep5aMYfRk5bsnwVvraOFJAQzZ0nmjHFSz8Cs8e4Z8uHscaWZITJemgaotgXkt
5UypLlQNs+tMR4oizoI5W1SCWHHkSG4GI8jr0YFqQ09OCY22VaFcenm+CPAupZRNiBeTPpwWajRQ
ZGXPfVB5Gx9rAfpRHH14rnFfD80GwY0gMgyQV9B/inQyToS/WLc6ejGZ4+x5iAikAkeF+mo6elG4
ShuiVpXlz8kjtX8o5PDmm4ISnd96ifKGKJAMI2lLWWB2AB1U2PTXWpDv3FvgMlI6ZlvNmzZ6YOVr
EnWzdRskF+ARm9J1miWBCte+3mRxeohQwNoSBGdPTIxu1t+t0T8mrXYJHHYWTvlfYTp8uXOAAZsL
REKMch280LLG5SOcmnzmhiYAh+GNnrYZjGKQXTZPdY3JbCsbbVxMxkftt/6pGu5HT3x5rfy2XXlX
on83IoK+NNtBHWW2p9op9ZMFZRt60+ivYqVNiApqe4VB82jXGTypprtrtGhfWURGDprjXzIaX/jf
CLdrLfmh0jDfYHFcEU6kFmrKp20IgyvPaSgrW9M3THvIwcI749ZluSXo012ZoP0X4KaNJdqPLfqK
E312nRh7Vjw9ANUdABVHfGRC7QBbTQI4WXkmGU0GlNwui+GdGnGJbCUHBC8/fOhAMLPDD5/zMD7c
Ziebzju0Hq6jkuZwCIyWC0czt40NuLD9cNc7MNEHIisQWFm7WTy+gmsFiyFODFZzhTQ+D0FL+rrz
yK1o61z6IsicFUBulhxQXDiEsh03tY+fv73mfoJXx+mK+GYOgOxDiRDn738ZZGAzDSQQNR2SyeP4
YeQgNnMC2JspU1jLzGZrkNd8rSQEsjwJj5TyzHN8I1gHTnNqlU3eXZ0d9Bhxkz8Q0WAbw0sfDPqt
MkFquMlWIAl5KTPE/KNB2zLQu/pFo5C5TsSxhzZC6VENyOmndjx7o9irLijOnGEJDSCuDaFdfU1d
o1xmRvOLSY2/MvJ2Iywbrq0f/opTEidVTHKOiJ7bMScecDhgmq7fhsz8LNLM2XvzRaf9tZgaA5d3
8hB6Y7gfG0XDA77/ne3H60joz1ZcOSfJqWhtDd+6eEkMtA80ZuHQUGH35F31ygYoNW6nlq542/op
FhOBSBhpalcZFwKlpgUB3veRVaIE05tipRoLzkdPh5MuFCGM889qRqRpWnhKTL89MOVtDzJdu1aE
uNSZCRQpweSwKDi/Oxlq4IE1sc6OYWXFnM0xgBfohBYksq2oW41FZ5D76UbGFXvbGb1i9AV4COvD
OJI/lCY7kx4vmX2RmFGYbDYmSbbDNDSPzYC/echvDqA/Usa97GjlameNcthqOQFuLaXX0u6Q8nAk
Prd+CDfGCQF/xjRVNInjW0r1HIcUbalfFkeZNbANhYsaLyBYm8qIgjXx84OLHK3KwvOkV4oxm1et
u2LeE4ltsJEN8XXk/EF6vzZ0uQGFUFwmikvSYK5W+lNXTj098IF11CcOoA9NxjrEJjWMPz4cnTY1
AZLmQYwU0UYabvzM+8CSgUNwhrGHLQ6M2nR+S0K/CKPiUoLhEVfdcLaGlTUPjjc2D+bIqHCMFDFj
84eFbgaovoc3h1NTiY9pPtpzflPuHTXcxhm1j4hh5l0j5GtCMwjp/xIoSXrG1oqhzwBDx2jI17dm
b57dtMOFJwbIPpNTryj/LNHBosKgiuozNVeNyy6qGSLdWwTuloW+nhIjhws4TufBYTxG65gBBSwC
7C9tUQ17uOz1ssIevWoK1FOfU+h0lwodbevSeRWW2a5loMLnvJe4U1ztlEbZOXDL7EBWX7hwPFc/
WzRqw3RCVk/wOYiXMr8zc0KsiJqaWQNwmywMWVqMzlfmEMm8CgirSTyrYerxwZVixv8xmSR4zEko
IjIkZssoii5S9tTXfSVZANHx0HN1j6JCyR7HJV06hutbyxteO0Bw9xP82a2YnSZBEm014FfH0ogm
JE5DeXE5hTPUu8vLPD3G3TCTFaGvuQLCWU3SFPMF/J5s5+FNKRXe9KB59XoUmUYJkJdxGG5g1b85
4XgjamtiGa6dg64ZS40HYSOcW5ijI+yG5xZeJxQk4xpl6Tvo6QLPiu9crCrR9hlaf7zU/N+3l1Zj
IC14DuzPuCC/qhvq8TFsyKroYIcsNTueroOTMP0W0EBsk2IyDJbtrJxqQ9qa6mCpJl2OqM+G5upx
7c/OhIUrN0ttI2qQeEPlYQYk29YM2azK0nrwgEmvMptApKnwdyJJGdS47wR1aJ5DgAIzlIwftcQL
KZbYSxNAjvW0iZT/WKEaPiIDGvY8yayqI81YvFqHvvCvdQSGstbRM6ggATvXNqvc1Upk0k9AiBhD
QnQ7Kea998Kz9jn0ytDOinMkoCBHKh/Xqu3hTs4o4MkaN5WdxBfU3OlG5lrLiTTfe1Nxmbxxk+jO
rz7QTGZsSuLK3qiJsbU7dN9BlWdIOXp/V5g28lPlZRfTxaNRmzLappzYQF4yIU7pMwzT2B65W1cj
KrONTQW/RBI6p2N51MFN816M7Gx03ojMiIvxUoxQizj6WPQtCZosYYHNI7goTu4qrQ4uPdLwzpjs
heXuPOVTVPa/AEEf7LF/18CqZUJzL9Lxiit8mTWuXNwVAJ7aURs2oYsphxhUnA7XsnTdrWNSLmfJ
h1dyi2LigajcGJecHhC4J4qher7GOJ+SVRx7oNs6H5NLpjgT5+06XAyMOy8Bmsj1lEruLbs3D7ij
CMpy3GaTRPYLO1+86Bs2JbceIbtSGfaJ9tuKw3qZ9J61sqPkiGP5ySnLlYka/JqziNuuF2zDUZIO
ZahdNaBTcOZOYu+F6trS6mYStYymoN+0BgCrRkIlLJKXKb0WNL6RIjNYSGLtgPdTrEhN3PdsN9+B
Z2yygdliL3HTipFMmnrl4dK+yXiEcj1z5CeKhTJDSoJaQmQUuoXdcw7T7OVQccSqEeQTIjSQG5BD
CuUciQMjCW4EZfO2EpD6OEIYuDMn5jqOT++EUdJiQsJ8sQkwWMYluQ6hoI2sIRX5XdBomlKWqpHB
3QlRQ7FyrdE9xxADT+XgZ2u4svo6DhnnTyW8ftqRuDrdT78MXkNDUDOwaSERtYtVqY8Q82uGdHZl
feguyuvBkKQoKI6x1tgQwJiHK2g4HMb6/OB5FRed+jA1ot/uIFHu+OEeccQTXaVpj8NoMSpL3qRj
c+4z8rk+JaHu54V0Hx1rV90TaU1o1ZgCVgu73tgw4TtjrtM3ThV+2Tw6NH7CfOd4LelXWB3dRGHU
Go8QU4gSpT+61jx9vMUFbhvKAX9Q3XkgYgWnuLWIZ4eo28xdMiw4CJ0JM++xAWo2YIauqW2OnYiN
grDAn9yE2QLW3zYqvfbOwpMLC5kjGgZe4bHwAlyY5E3LtPcqMNuDWSJ/sHN1aD5DZTjHgMPdGqaG
uTD9yAWjkp/ykdgmvzFhaWe9jg2Vlzzw800xdu+V4zGuosBdMBjvDvHcdqCXscdnd5okEm48H9l6
9Frnxhbyc9xN9pE3R2tXfm+sZMfMp1Y4+0JCYrdMUjQgIpTZbudYS+aiSFaQ23QWO3Epb4WZf5Pc
/iizzHoF/zoOVn1ntzY1cQHzEwRGtVZG2q1FHOgL2lXJicKKM5g9GZhS64VZDD2zFPVWtuXabAoM
X1p3i3HPoBPCQEFGn4VVYDEMDVls+D5OlqXszeeWbs535CTHqpHj0fLNTUfD9tFrk9naJ6tjzV35
oL8jmx93BczR0e/GZzPXt+xKwz38k3dBGurJq8jK7hx7kxQEOMeTYW1CCE+Eo5bv8RAuJ9s2b/r8
wtCmXlo6IdujATVV48i1rsfJviQNvbAsLbZa19vrbNrmZYX5rBPvNQ0k/NMthts4ZYGdy4E8gQPY
9bArU0a7cr6KWg+0qsjEXSqI3zMh84Dxahcqt/WTXdQAN0F3kCvtBcu40vQVpwQS/pglLAudeJXG
7TOEbfqD1TNG7XnSVwOZj3hSGJ/+/KljfrrJPO0XZkL70HU7cED4o/2+YyDFwuqnkvTWVkEa4qSc
cTAyRu2XZdabMWzDucu2ajMIxtQ+0bM7+uW692D/uW2AXyW3rHuvRdCf1Thc3OnLdAAsDI6/heYb
nETF1FhqxIXX1UzinSNH3LVr0yX1Dcv8lLa77LTm3uSdRkjokRAUTUAfXjyF8DwCObPE+wulVKfD
2qEdoHSLERAk0aYSQ3wFvLOKslG7tGLEn3Lsh8J8HS0E8DqDAEzA+G/10H7Mg2BEyOMdbUqODT6U
cHafVctcYVUgGRm5RR0vnZ7GG314Fn4iELDABCncmM5CDjHo2KQKl9ztVNWPAWTiRVd5O+Fwl4hW
pCvkWCfH6NRRwhyCBiHYtmZjLjNwppbdJu0U9j4cgBu3K/Z2GC+srAiocfJxr/fh21jY2a5OSnH2
Av255xi9KZ34QdMGgKTOfE+ilFqKAp20NF4y3TAeIPEkGXyKEnZdYSb8gdiunRqcrx8ajodHo9dI
n3MGbZcXw/OIk+cA9Dlm5lVU+xoM17J1mn18TeNpuLN6UXMdEXGTs7mP0qOTNuxjkrBfv/SzFUNN
bV/z1C0Gu/jE619zT3MW483ETCbagrvPFHtga+f+06OwZhh1QLKUr82Sxkzr8uvCMO7IRRt5cxQA
H8N0ALglXrlFh8sCEJcHm5mfBTGiLw65GyS7CZRHaXgZJQPMTv2AgVRtSR1P2iq/0JhdsB5e4wii
jypBLhgqXkUjTKMOMIqQTrF2Y3AvRqhoNZgkjHXxnLwJ0/0SVcktILlyg4mB6woYWholHrUSx6cT
4GSlgbFhNv3BdnXIcobgoUfksE0WzjSC31FZ+G2V7E0WB/6wEfXFlM4XyNDkKp5slnnIxWyyOcEO
y5b5+oxsiHZxAQR/G/SRSZFPt0jZzXCaSACdoC3u9GznR5F7kjX+NiBIzhAcXJMHuSmXQVLXxwYC
uJrQJ06wr0+s0FQjUGHfRqmLR96ibT6xpAUYZU69yk4yR/Zl69kHaZrukfY3aF9NPxqCNboWQ8BQ
bQAm74NJjqb6EmPknfpanclqJEm1lzQF/E5HO8AJP2Wuvs4DSXSxMrUdVpk1ijdvA0sq7tN03aGZ
XmpJjEgXzizQ/GmlB+F9ORXWpprsW95KAs+Z+xlE8S1rXZZsGD1XBYSHp7vhuiLzj4XO7zf2jMHp
e3JJw6eOYWofMHSMFfMZO1Tpqkyde9cvqPvc4Tlt6DMxnGnuSxL61viWWZs89+y26VuEBXZtuO66
HPPkpWt5Z5suXhdpcBPGSwI+ZR9pNSd+xHOZN9xnLWrDuHACYtPFivrH2Sucw6Sh5S2Xbe5Dt83V
1QsQAD3GXBSI/YvS1UdUgP3w0R2v8UCtNJ4nqBj8QLRztUqB8HpqC7yOBq3FRqYKl+RVcfMdoQ5m
TByl7E0wK0Pz0MXxs03Uy4ppdb8Fyr7AYluQiM0MhtDr58DvXy0OsiuK34YGa4LQOUm0Zd55m368
6KhQORUCD+y16crcjhad8z00bbfw9KFaweQEIVvZ2cXt7WeCRF+0ASzbPEQr2R4A/3trS5oFqtxm
kUWTe0TM9QL8M6gCbL8J4bCtQrgV29s0k//F0XksuW5kQfSLKgLebAkCJMGmaW82iDZ68Ch49/Vz
MJuJ0JNG6iZhbt3MPBlf8xIkiJHFrHNIndRAbzQTmk5ptDgcXfyJhdBh8A8plUBGe1p6hmtIRAEz
lkT4jJcdMn7GIhWf1f//hxvVvCTS+U+fe3oqzakNW/tk7rSuza89EC1J8vLKSKTi8zHe7E72flWY
V23IqQ2BEIxhTA9xk/SnHPKggvwfyqx/jawsu8JNCYesvtaJc6RFU/OtipBehi2GM2FdmTzUuk+3
svy628p8NXw+7tL7Vl73BzdzpccMy5ODl1BK86+QdKeY/9KGgsIOsPxVk93f4LR3s9FGFmqouHGW
87jLsIYBuktx9Q4lpriZ0/mjucwLqHyY3RBW6eFp8tvcZYEVoTHnqlyhMRSJN2nskpNsZYKNy0tW
ju9gN5go04RlWpKe8Rc6Hk0y4IkeLVecgPl0PJi0r9WlzdJepkvTA5ZFRuNZ4qTjBYKTnQKQGOHy
7sqGoU3wZAjGOH42QXcFbbYKDFXTAR5SzpJNi8KUTLxZfaiFZtwcXT7JTF4jlOM4G/5A03nEOrCc
01O6tNBLcwoFVpVvBVfq18JLFi5D9J/ZtUfplPqN00ZgQAL1M7ch+KmUB7tK74remRelqNCf7c0G
kgkeYQOj79KJXdFWpHeK7mh3617phXukQwCJpOJatXmn0yGnkNFPpp1aavo5eRbd/D6nVCFXQuxP
RVSCFxRrSrknY0dWOsu9W+xw6OgNT+yy81GUqp21QIBTsqbz8l6ydQYbxL8PDJQZawwuyOy18she
OD10PQgKzhD4ZVZD9xsqa3XW/2tJ5xkxiOxY59phqTmPocSBcBQCqpRdJFRkSKAPZOgV24zDUdcB
NfWsC2KeK61VZA8VpDEPgFPE8xBCE7hsdpi4qd2YSEVEhJHNjQxR4J5WR3nUBhpx4QYixfUJj3MM
Bf6wgZbZU77iWbmZGT5/UncQU/TyU2Og9EaViCYg9BxaDz4AnzGi3isl20wzsUhdiKVkS9Cdc2VU
fF4g5zmO3ZOWKQwFkXgycIqHHM87f6JVyxv09JYYCDPOTPE9/MXioFFpgNSJvBjL7F1V+waGBWJA
v/10fXlyXP5WYSQHZy6hy1AyxJMq/nZXAtatSug8i0YgAYP8K1HivY4Q19l2pr3ScABJczF5EWjL
Bwc/l7eqg8rHH7s8XDgHtrZrXktjQebveG6DlS63MuZqVm+dhozlWg3aq7Lta91RDQpJYIOtS2KL
rw5jFrpZz3M0ST7sKL9bjvo8ClykWvSlWBT1Reqo7qcm0V/qavWYjKiJ2M74ZZqCEW/dX6Ek6oEI
Ghhr0tWa/sBHV99TpnL8aZl6yVPOz7hNFHduQwgL+rO9VsoRTBfrpi1hXMSQfe2OBfqyflj6xLTE
hirreAxWzE8dexcPS+ueEdcGHdceKMd7r1rD8dC7aEmr79p8HjHMs6fsiahp2qfVUOFgiLb0RTXV
e9OU7Hqn4ru3+pFPofoVWw9olBDPBk5IjazGSoSx2OZu2hNhuacJ3jfwrR/zwpATE1fdssGoK+2c
8J5R8eDbmZ/MNWc8tZLPmYv+0sLX15ocWNVqx3ebTtlVpZ+j6wxf5db2Srus/Zk146xSTBNp2WMa
VREnnuorR8yDPExvKSbm7Bhr1SuB4+6yAhAeCROEmOYxRPanVWx5ZiV7skAuwQXZGymKaPHVwvw/
atbE4MifYkJJHE7tvHZ6ez5lk/3GJeGw8k+iQ9PgPRiwUx0FVW87F+QeD1bt36rBjhgpnwO5z+pb
NuDHaEUHdAGsW8EEHiyz81GRdNfS4mAtEUtYVutZYXWQu2jaoQaIc/Rd9Wg9fiZzoAfdAAm0bDBu
CZMykMz4gFrMV4TBfDcbL3Ofxp61mA8aTxICGij8K+jZJsPgPdOP0JDsIIruFrTOgHq34vWe2R1e
QYXBp8Wt3gE2aTCLH4axfAOU+so4Gh9dXD5evhj/4oodeaGNWxpmv+pLfMhWwt8Uo3yvCOHBChhP
FjXArKS4LDS5XfS1NsEBqNU+SttXNtREZse6Aa6U60fIAc+zS3A7hS8eMBoBFSnW7Jok4GYU/dE0
u+o2iOm+rvJL1pCz0oJ1DEUSE1l2NnJSw5tu431kgXroz2pnPickl0LCPtohkoQUcGNC4U16k/0+
Ep40aRxXeybqJYsfkqoORhDKN/ZEMmT/96gyJqtuh914QCoveKDzjsbLuWa4h5m9QvoO+gfMSqcB
LuZRSyZxJhZIqYdJHBwDk0l/cGWdC236gKVo7l0z97N1NUNTmj9r35R7u3JeKSOcXqih2sXk0JnJ
hzP1xQp5LuM9miHmr4Z5Xe2VGVN1b4MJyYrDDzCe1IzZUdoL1LJRv8GDV6znjJIC9nrtdGha9UVl
jRqMGwSgQvJ0Wv1xpn0Z+EMsPTcVpTfpVbfdYo9GP6sPdUX1zgjypGsXDDtWKu9mQnDbZrFPxtbA
3+LVGYEOVYaMfQw4K3UvuuEG6aCQp9ny021f+jYU1bApTP2h+TBVjAJpYdtn4le/E9z2wBqoO8RJ
nQSGED+tyr+klewIclpb/N6ijMll71EhwgoYlGBR6P+Uy5vqAG9oWZFQXtAeSZYNjzXxIY5DSWAS
CQZLyMtDjCbvbyuSfEKEhFoHVConeU9JemJuVfqij8mwK4z4dWk30p8T/4Fb77Jf+jokXJTquxpg
YQz0eGsLUw/Fwx95Yn6qqklUyoH7kwxU8ORs9xaOKPmGtncTZ9eX0vVqaLTeJJEi+u7QQ3X2Smwf
D31Lt4LTxPuk4XE5NLCS5YQyYiV3V2PnkajZj2bwD0YA02AxiGs0TD8w4bYuSNtX+vjXSk37oGJ4
3a29m+yllZm79WrPNnQBcAhlzHyIz1rWG8fRjcyw2CwSgBYsJeX7AEkkMveOtjTtmMFHT9P7c7aY
jGBtE4KD7I+OrX272ezbOukdZqNS6C/TMnE2YQm2K8uVQWl+0RWqK/oqcrm8nfNgVE+4CN8bpUh2
ukVdBpHpfv+9zC37asV9weyPz5tWpooTjn/vm3o+I/QCvsMSJWq9oTEJC3bzYDZl5I9JPwVFex9R
Pjcz4B335E2ZSRtqQ/9PmQufCiynlEBgSw4k2A6mf9H4pmma4lOeK5vhS9AIuRuMNKQyjl0IAVME
IvufmkXHsZbvFjsLk/tyt+IrJh+owKqi702gl1v/5bRpDCsvLxVtPltCBK/aJ28UTrkOfCJG5kVF
PFSN7TPoPNRc8wHRtzcbHvdcTGEFE2nhw8Xdoh9bCIGeBuPD6yRkE1315xVEWjHX/opxwc9SPlXa
dkdrG5urH5IJ99rMXq2s/euSutnPGj6+CRQKhs06OhhzekBvo0SrkyfKLWnWeczt8U8bLBrv0KK0
+Atr7K1ZoCF1TcWqo+wbHLjYb8B/vCU8BXQ3Q89Ru3d7ZMNBu4NvOSmugAzT10RMkazNht0CoBpj
CeHGckp8d73mr7P9bHZSegzd9r4E8A7TlcPioIai/On1tuduEz+cblmU9/RTlLjhMR6w5NoUFN0Z
oY095Si3e0pA7rYjnrdvZE1W+7zq43P/byjbPuCgzvpiwZNLDRLHau1cZIyPZpeqh9zMzzPCGiwr
hq5q4nuKqkdbWdkrToSI8hXhLZrx8OcO94H5hCQ5+5/WOmJtb+S5jwval8ZfFuzsHBZTHsvlECdt
FJA5oIS11pAN03O0sFUxcw0KBqoLdrcwgWmIx3fcx+oCCXnl/IIa9U+3Ovo713THyvqBhTZOFBvp
BO3w4q4VN7l5Gaf4Ta4M/C5LjHl6LylpD4rY8G0DtlQ04mdQ0QyaGTVcN64OSk5s9oe+E7Ra8ELW
MxhDTTeygcuTfxz82IjgoaF9F9zC1kmuVOXz0KvGK3pKvYtOOuVPL+Qm7znKBM3SMFCzNQXn2tef
S3beMfjzhc7aimMu38s+tQGLYi1LEI11s41ASZp/ug1Wx51zfHbrZPBHFAjYmLn3Kjl4r1LTZynt
GylwCmc0rlGOmD+1zkZqcGmHbbRnAqNAqEkPDzyqjdox9kmyErbLoIUwrECvsrAA68OUnQ0Jezcb
kwsewOqIiTkoLUpw4PZNVvxcRatztBBmg0TUbGa4gJcRx0GDSYzWDemVy/zH8W86uhk72LyaTqvF
yNXoHDyKUvIM06c3XWiUa7fqcmwEt7zDHZkOsX6TZfpZDc6y05SkOHGdqBwOK/iapWSLW150kFmI
WgPAJKXnXLeo+4bqxJuiz8+9yY+L6/aLHOzJlgwA0IR9RLHooik1LLCYx7BWsuzLLAwk8wBH0GbD
v8M51BDsTA+op69sWT91ehBCyZleKTHDxZgmtM6Gq6VRytpzvTUsnAklJsbe1rW3jlYmDywNPs5q
+DeaVhq2vaMjABjmkVnISc9SEeahq6a/tIk07AvuCQAV5h6l9+3c4FJtX+C47kfDHDAD46zPcxdi
fGky29jOiX2v4emuEYfR8jgjyT1UafzprFQRrFOd3olUcr6Sp4yIzn1yRYZtBriSYsWTn8eBO+QO
5JTki2Wc54Kcvs25ftYLbaNG53xEAjdUAzmPGBm/t0h4QUUpbV28ASryfbixn1jy4GzL+zWILfHK
HAr8h+WomEecmIr4pPbHZcyKztmcXpKoyR40ab1oFi4GixUtd0d3tpSYcB6YTOw/3or75FKs6x/s
QdNWt+RRZV2K4l1r52/AHPpXEsMUKxsbKbhS1b01CCrTB8wChAKJznaXSWWtZdndgY5PseVqYMMt
djDl5MgjthB+i2a8m7P8dXHEgKvGvrpIZNdRicNFx/4uauNZdspb4vbaQUxlEypUhaBWkdPiZERA
df50iq+GT+KjiUwOP3ZLgrulALCpjVeluOWxReVCwamf4XLrXJuNm9H6oE40z54jFx6JlcDDTptd
0QMUJeif+pWtnsy+ApOkMr30kvJgU32oVhwOomgEm3Za2cTciL0zsCoE2CsPacZQxbQUahHf2Bz3
p5478wk7A9kd2HLzMDhURbFlsExA1D3WJD0m3DeyEWisqQ3yeTnGI2cCcEIfk9b96LVxVfKV/UDN
iSNZ25jXlAU60iqCzMnecHBsH97SH01Fiw+N6COIPPn0gAv1qSQYRjeiejRWPJp6QgvKFuVjuLF3
nP2UU2moP8BuZMA6n56tLU5spOpFIvkJzOY7aO47EwwmUf1DX+fmhY73l2lg+Zbm072jLu06sBxY
cwopmDV+I7SCXevatc9HCDKLPPZOm2PzWBSY87QkhmzR/PEaIo5a2MiySQpPF06IN5muhQiCfd2p
4c9ViAezsRx1hw9UIx7RutA2CXHbvq3y524kuKxx28/FOp1b82NxLBZNObd9pAAc13LNOdBnk0CI
YCMR2+9Q8f8zHCtm3KhxmZEyH+xM9zs8sGwsGTXWa1ybGudhlB2t6o7qurj7mqa7oF+bf5Swf+mT
JCOkrt9A/Jd9tF09rs0qXRvjT5YsIrSEJSBh41l1SLbvQY5X+9bh2SXs+hq17P9MWflDbRuX4asE
SRyybyYDHdcNF+VoH4iUJV5ncB5O20ieZsJTvoUkTvsBh3D+DwcWHI9FJR3fnI3Qlu67S/QzhVNZ
TglFGKU9InJNKEXLjYJP0KtEDC5uH7ts0jgIl87nmIJGNRzKeHKgeSxyWqFzMn3CJQYTEfFzcx1S
roL18JqSgshy/tPOzGo7z0kkEPfe11lyTGi5BR1kuUE52wDZlXEXN8oYzrZJCtel/BG8gd/TVrun
qa6jnB5fgG728FAbkz2KvLoqgVowGnjFTMWvzSVksuaaGEqGi1mcW53DudtGfo7rfr9BlLCToIPP
Oj2uE7oPrFHjvsbaMWq+8rkwHm2xPBVYoPd40EdSO/skN5+LKPlSepa+nQUXMZ6Y0Go1dBTjt1HX
P9dQvXV2nZ35gzPAYYsIYNUBzx5jmjxFW3ed4WzPdwDl4EaHRj8XJd60eUPRZyPmcJYAx1XHoCNd
GqRWs2asYXNIEmqvzTl622rfh7qx2FdLJ6yKf/93fhqzVl3YqP9xBdie3lBuMGXg7ZwWT6I7DN+2
Jc/Acdh74F6G356iEhiSAB1XncEZl5g+p+UsusB+PFQuPkXmjvmi58oB++urIXsLThMnJEuZ/4Q7
IUEJNaWmV3mdW+6lUeUOknm2jymTe8hDdnEzrmQYLE7dnkpttX2rEB+FaRghky4B6oY3kaKbdBVC
O0R0bwRJLPEXOZUg86MPeK7BmpvummLUHsedipHJyFUWnlaF0Doc81E5tgWNz7ox/MG9sfw5td9W
LC7mmEDFE/oTxlx2qih2+wIncgNl5VWjxaSL+2YnEYX8bmRr3xL135NNmXcTZbtEp3CDsmzi6PfS
VLnCky6jLkmK6d2yk5v7f+svXdCByVGLsFEW6Hn+RgPZC8Y87DmStlQHPd0rMyInM0B+kFIq+JbY
OUfS+WWaxlC71hzwyo4bqSWt0DrFPRMp3T7pT8WKb1/hytw3caVdcPCj0GanSGt+M3wzN5YfAwtP
Du02loFBzeedrZXyykXMrJUO+FdG1m9p00J4hhVSQkIVRtS+t3INzBS05KKq4IwXPHJaQ/MmnYYy
ULBt2EP8jf6neKtREUdZZ5Y/A4u7JMblNjvKNyqWvQeqpVDxo9BuGxuXVhLwqHsfEjXvKqcYD/bM
5Ewh0smqXtk/GA9xPSv7SWxN82V9I4oOvbvpXgms6wdLNLFPX+ELjxdjN3AA3Vf2p6MhqW4tnUdo
YfiloivWnlXO0Mk1Ji6X7KqxOpWnuTPIDS4l6LkbMSU90R1gMjNx8MOeq1eY89viVDty9unZhMmO
0M4KeKIrNokw7+hnlVjhjkhTE0zSOA+i8hFEo2MHKGRY6LTe2gZZqy577DSYtfXorUJFPk525aUj
1u5UsSkeFnkeUHMG959zAEF8igpYtukaa48SQnq1QgXIC+lb1DPtgLwRwiBqifMljFsSB3Fa/jdP
GSHdxT0uRlpdoI59AbgsD25ST6GGgLQo9fxQqNEvEFmMj/c6WuyLAncx4yV8pPjN3kM8R45YxX1U
k/U0y/oTyWhhvftvTnAjl2aBBYTcOKBr0xs7eVgorziBQF2haJyV4VFtAOC4JAsowwU5aGdRBeaX
kHQ6dhidcQyueRmsFjtgGbPZbppTF4EW5P1EmXY6GD5jPKUWxgwaaDCzM4cEVuI1J/Q3a1rVM07X
UtESFmjI2mhMtHtUuP+bPHbClpadWzNpBy7t4bQIvt+CUeg+tNNpiWbzDHt02OnVW+6o1pmBAuxx
ZR3LftEAK3UAwwdMmFT8zA8VYBQUu60bZXyEGiHCqtNFCNcGgVlGcq8PmP/aNWu49tjtRO0CEbXN
TiuFPJ4mTDeYR5g4CSvRM5vQ+0KK5TgvyeCt2todu9phZZFQ3tMtbNC245k/Ih15/aCU2PJ0DNVy
+McIvoKmR8wnZfKTq1ketCtWIjjzK+4DFlF7pW3FGb0JBdsFNQER58vqa5v+KRew8mJyMDNrb+lX
56BbcqseJerV9StgrYyMoWpE5g26evhNmB1aJKHqvuDUrat1cxhVchYK22C/LgcLj7Ax3whhkp9N
ovi3sScUFfQ2p3iZy1J/So32mGlp/L5UsfYAsBog/PaXUas6B7pgJIoDf2ly1GSiygtgy1zfTiHk
JalHc0diZTynuhUmOONoznQuQiQ4HiTnglLCmJeRvh8JFV/WSnyLRP8H/yINevOkq9Ea1JH8mDGO
0YTSfafCSPcsBnn5jtay3Ba6Gmjv00Kt5diirUMfqPUBLKzyaqN00jKlh1HHgxSjHLl++twNeS5i
s9v3Ko6sZVlGr2aAIvimUrlr08xSGhjQhlQuOAit/TjGyiMc7+qmDMkeQKE405f0kkskkN4gATXQ
j+TNA8e1XFwIedmckM7rWPRvjo2Yj9RmIYHICeNR6UblpXFHbTsuQUxcWi3sOGMvc0X/OAlWp97y
ZmYVXzWlxSjw1Tdtd1OkiHAWWq958546n0sSB6XzErOXWNmN2BUTgiSAx0HRsB7jtqQnyblQs3A0
VFrI5OcMKVoZYYgr5Zl55BBjyW2cF3oYsTyk5O0oeW5IUnXMg1DneSCBk7mjnB3KmSLAEroV5oip
c3cEo15rTADUou6tBE+IFvY8exXVfVGR+LoBasDcnOaWxJZOlGduSX+jEczvlHrshq73HCd+g5xr
jlim4pNYbZzaaagWV7Wf9j2Cq90QiyxRLOZeP3cjiQKsAiygHioybJK+tJLfSKPxw2neXTZgDQAO
jOZhg4l7nvdsl/QMv1N9ndIfpzf8RhPHpuIIiPwpQFqpy6egcKqmjnZk+p7NhTifDNgfHydlZVHY
fiZbae2S1D5IxtLSEIjRJQaOUJjnFDgqA7yLqu0eatc9c/QglvEtGuuJ755uCdsfjXdlXkMKObxi
GshPLXcEeyB2/atKw3lvxPzON/EWZxSExK+mWVF0OPvQWiPxU0PdOxI9qNJ3bfmIwfvY8cR+lGOE
4LzQoPVzptKbh7lBJpS1H/X/SqKauJzBIHhLS+tKPu+prMUdLDFr/tjOc9EAayCYA0d/hN/lildb
xb2VXwAdFBlR/OyLSmRS5rSS9XgbVsfjeB/jqcJ77DY0zMs6WFmHFA7HiyHkO/b6sebIPZ+ztt2D
pPFQIN4BB+5G7NtCaQ89AOO2uqPmkNi+Yq8NcrLxTECz8knOzTM2OxiTnus+18Qn6vKsskqDL4Ge
xOo9wfcx7agr8hv9gdDXYGL6ho9KWDeIej+Vt9IoL/P6NUwBLkTYxZjcZ8qS+RipzhFlfcpsM5zZ
hdkRozLBVBZgFwyWB5pRsXHZ3toUHt3WEasWl9fwWD0XBl8PtsASt58R0TPUfuHg8EmVBckcvdba
eBhBefXTTkQcOA0rAFq2qt8G0nPNPjRf/0uldaarAIL3BUVf0GU8IPtpI+FSupGQ0mvQVc8DCpBD
q6lRbys7D1Q3TG3N16voIYGFlkGsxYZ1yi0jqJOwTs+kzI4WhdXr/IHr/Bgz/QPPYNbRTxLLxmj9
xM1zrn735nroyyeFJW/uvmj9f52Z/ulcs1X2axJkUuoQ2JvJEc3qv2vlLKYCP1F7HPiorGcOv3tQ
GF5xmXGUSAAzELtgY8c7FEa0hVPLBadE16oBi/CQci3lFqUXanaYCLbFmS/ImGru49ANnwV9HDNL
AuTs4zItJz1964tfHN87Er4KgnBa35TyUvcjTz4CERqqfnqlzxdQCDe6+dVVLyWeFWH2kLpuRfsG
PuyI6+OqmKGCRTXaupHqg1osSC2XRoTcIF6ePxCB8EZt9soXo0ZbXyhmTqUX0ezSWSenoOHvWG2L
0Zk2nuFjk8Hj/EGgUG6Nkealiw4oyVhew3zOQbjTheHyvutYg/GzJYSlGyKW6YjF9Bsbapr2lwkL
QjkFI5L2uCqeKmh4Kg5VBb9+wDzLrq951wrhFYcSmwNE3lLl+zg62D4zHouCoPGgEVvvjlnr0vTy
u8mB/fjZ9MNbTwLJnZa9yl7UHvbkHo90kO8wb+4JdAaIm/s+WY9m9k4WuTHomGFnPg/NYQKgTdUc
4UuwHu1/KWqEy1I2dq8DNHlHAiGc8j0VjIJ4dQ1Tb857Img0Jtk7nZNzh2bB5oGVMWFQyy8mwpwY
n/Mr8JLQHm5txE1XJBe7OYFG70nTassNLg9ZBbpSmCBHisygIZlt2BcsE4Hzyl7zpJsGQ4kiHHMc
74IBiCapSh7wQTcarC3AXuR+9R8TkGehBlDiseP1jsTD990FdNafmXEgb20OG6hbEUQJgCNYFpup
f6oS+ZiC/eNN7U0pTgId+1V+G2aeJBHlNYA8XRIxMcXggk1mgrC6FMnpcV6yR9LMB4XDDRYEjPot
xLNbjbEVM8nexK8UgzmuCEJH1ucy6x7h112MWg8paScT2l05z46Rb2AzzbBma8xXBCbQG3qvTf9T
55cNPZHhy0ZcQwEJKmB6Xcv0Z/tcaTRl+jWW0kL9VSL+O9V7o1KYVQOn70iN9AR+GzRQcutZBKU8
fwTqs7N0iKY8t6rkEYYBh5L9GkdB0dGEiJ1EqTYPDPuLhZ09VUh4yzpDhZsiwGL9bdkEguEXqXcn
B7dzn6snWrb8SX1XSMms2nmMn4WdeaKtSeJbF9eh/5OuIe7zpy0cbi33tuLdoItXSBKoUrxEYKar
JCAJhm6+rDApTT8zkku7qVqbzWqYjjNeHyx7E9A9CfGc6fIIhGTHiv7QAuzKc6PcIZjExRByRqag
61ISO+BIzFd80++mvCibdJ+BaQhQMjiCm48jj/GZm3rpQkTboezIRBV7oUlcKiNzKwc0Db9Zlm4q
9LsiPjBr2UShh+rQLKeiQh8DHIv+zwbsJe6vQ/Mbdb/69J627O9e7Vl5xqwWJDHaC8f2PokojiQM
nyw/xkIFanJs3X/miJmc21SOLVGq6aW1fiYFi6Nk96E8FfyOBndq0rFPP2urfFbNezWFU8fG2SzP
nX7DM7fRqKjSurd19uhQbyhpWKZnAeIX9dj1Qx5RP4IvpEqPtal8pNZfahle70XOo9NdLQxJle3i
XgNdTf+bozVhpnLXILFsldA0c/v10Bz1ngV17gGyC2v5qvVnXJVH2PSY6lmZwdh0fo3qolbDyYa+
Qh9roA4VTKWEOYC+QvNIWUhXE0FNM4iwvR9zu8Fnv2s87pPSvkIM+0w06By5S3zlZyjYQ29U0wXT
zaVk4UwUXThJkOfLY2dooWCBY85hO58iNsO1jrcqunZGjlH7n1h1D22JTu8PrfuPgrBDzH5zTATm
jY9Cq4JZnx7vJXkqoLC2lrMI3/K+JITl1aSKYyUkuvAa755o+t4DGz/pZuzbDgsRLAA81Z0pOSzm
QdFyjj8fTcvchP2ABVt/6wz2GtQdmPN7nPOcwg+2qZPQQy4cNn3V4SFcdqXfZIQR20D2rcp7TJ5k
ZvhcT79uC44h1umsMANl+cdR/FwN8lFrUs4gbh9U0xYqcblDjHPOzWlG/xzlNWXz1GR62K4fk/VS
GH9ThElRANuBewfuTcJQtWlhq5xHOpx2syP8OBJ/9E+dyxVtVbziUX+ZWIUgrPwJgbHLLNn9YAKe
WKgBTni1CDa6xIEN1AgiWJxzeEcul1LYPYtOI7BS9aFJxAUiVOFsfV3G18ppjIkJPhHPdUt5kFIj
aThR7o33K2XEZ+4i9Jcn7c3J4vO85B+4qZhOIXYazPyG/WI8LVgWl4V5B7Qf9hGRvXFX7DWneZD4
oXSrfVyTmOVnga2bTUKk7umm2kVN9xytOWsh+QwKF1soxTglZj1NeGJK6MZZw8ZqDyQyTfOhNZOT
nJcTsZ9eJwKxCu79Bw4qh0WqRwGxkJKEpAiKYwNddanNBzimPp2b8Lto6Ugz5WazKUCiOgEfPbTG
R+9e3YQ2Td5LNqd9yYjh1oJ3IBLO6JhB0cvDwD9p5ke3x8TnNscegbKhRjCJN3W6A3AnftfNKJWx
Mx4Q5s5qHe0LPTmYy3E1O7/W2Apvg4Xo0NvlG62RHg1X66oG0VZb1Qd6eSxGHRLnjyAFXRvaS1FV
z6BOfYXDX0n/TcnlrkA1skbQZVo4GydFuvg9+VmyPD3SdUDx0M4Wg++CuNLtl2wcXyKgQNt5U4H+
2nlSoayxgXJiYFpjm7yBQIeToSU3FvkMgdN+qm6jrQe0Vu96jNV98ZFtP2p/B2eGrJxA72uAvdGj
Yw6vukK8orU55Vq3dXjaHCHq+G3Z+tnctMX4a9E5fQ7zvrYfzZWs9kJWDZ/zR0U329ItnsMGL7Uw
gXBc6i41Udsos0I9ZSBdT2t/LcA85tZ9XCDVIu274r2GlUG8JuDxQzWzK+RBc9r3DiHKIMnXAWsi
alDV5YmVux8pJiVcKOg8hxdBFfn4PM3VU0qTsMYY5axVYIDLTRq6A+wpGGIyU2yx0+irJUZil9RM
aLjnbb5r4Bt/LRRgCDn7Cax316Qh1UteNx1WOmBV4j9O+gmw8iFmv9etp2FCVjTuXffUto8b/gXC
sDDutn5dOSDhWiigsM+MyYnlZzPkuJgkEEJ/o4ibJWGsO34VcQIGyJRvwFYNIQoXtpKtb66B/2bA
klWANVZw6SqGBEmEgS6znSNPaH9mmmCMq5ik66in5B1SHFpeyu+mqadyUXcJ90DNs4FlUKBp8X7K
3qRq0pSJGT95jSghEyqEkUdO6l57yKz3kfacuLrYPVBWUvvOQ86o4taPRFin4Zv3aLZlC0g8ku2M
8aE2POX4PHvcOvHwX0uZsMKswW9LwPNPETPBLhCgnNVVFtHD7Md5ULW/JX7ncUh2al77Xf2I/fbk
6JuGiqttAomwA1q8K6AmYMyaspATI/0t9XGQt7SvgbXhgKdYlG7glL66uG3vqnJEroRKHxJrOTe8
ybq0DBhxgNJ5qDAfDPz4lVUdr1kAofRkRQ/plntVpisWA6ARTsjklW5dEkiLAAH2nfFpsRxWxFUl
sTDHkpHQvaPsIgmrEmvWWRfKeaRtr6JaUlmfYjXUIU4pKDkpixXWhEGf3BHejB1Vph1YYy0Re5vf
DPcaQnMVtNFxggYcA65c+ieOCVpjAfY6LZq1S5XFa+v8RYvvQCLyFrXlKsFERNYX2Q1sgpAuivp9
mHGAPA0yPlsoUEg9XtWcO4fo4f84Oo/l1q0tiH4RqpDDlCBBMFOkKEqaoBSukDMO0td7wYPn54Gv
LZHACb27V5Oqz1KvjslCPAOt47JO/ajRevlykKGYkpexwf6ad/kXiNjPUT+Y3OiyIvBVkj9WrftD
CNkb6bMqra+Zq15fFL7DHNYqoYihs5T7kuRUhZYGe6czr7SSrXneIiciWMOLMhXs3WdL/quk0Jdy
QKE7PDBFrnitwzGJNdc2b2F7T3OS2BXisuUxg0zyf6YEDOUnjT5LZzc05QWYCpWAIRI+AtWAyiMu
vcKiv6nsr1CRd8CFVjlQz4ymOHVdhutUEi7NOczHKO9hxp1ru7Q5dh3dekeF42QPVrAsRxyvwOCY
Z0JZiUw/YkjAaMozelq9WwXEfL+thQ3G1fnK4ul1pkdOkLmr0kCc0qI/6hJnMNNojiUQT3fQeyBK
Qr5rza/R9wlNffk+UOFGacNYbxxZ6b2+grzhDEZ7BrVAqTPkjXSRWYx9DFSCwgTnkRq6AD/LuBia
HuJMkIY7oxr8nnop/MUatfR2BFaxJS8htEReV0skK7ei9AjPCnX/3DstPsVIS7djqN/Tqo53NZHo
GAPGZkryYhWntu63kXofm3agZoy8MH6uEA0StlWih6yoeDgx8gz4OFZOUcqbNs9/4Sr0rOX5V1yX
KEMaEovGBC1hehtgV7iEdXK2teQc9qO+VQQKXd7b6JEaHp2B5rak9gWG1d3MuEmnaIXy8emZ8Que
kO3e2sVPkDcUfUrxPmUQwxB/uQuSqK6d+keU2HhiUtd6OEUnCFhvBTVhXmfX4iAliMawXemwaz1r
5tpnZbH9SFApt0JPQAGV7do0uTM4HZWXpLDG2Bx9cDJk1vu+8GOeHKN1CDc4T+YNt74A6iMr8gM5
/43CCaxQtEFA1hIlJtEuf1VMruN83eVsE2YY8b4VVvdd1QPqW1DBybce3BLEBki1VyGBbuKYqt6q
DcathY1Gl/ut2sXisqQZqowmKQFZHS6CeWMhv6VjD+y5BB4sZNbEfND/FEzpZ6DxmhnAxmftD4BF
dNY8nRnkK8kMOnYY/+H/Fnv8i5FbBJrYjvSjM3BVtBck7u8gal4606p+MhDOELZ2hlDyXZ9xtumT
iHmSEW0m9vDytwSo6w8OF9t8Sq42MK9B0dRVG3w0BsCi7VTzUzUDKne5jGvMIPRNkPGrdj3F0T/F
khhMzcRp1WimJJCGjEH6pwSkHgp+U1C52AHUfO8gv5YQEvVLYkBNnqWC22sCwacRCSKtWrhmHCbr
r0jj8DLoXM+tHsArDSezWV7zFM/tDNbip0xbx1d66R9Wb+6nTGtWVhC8V0PCngR3BuC6+S4bExsk
QS6WhhfTCFl0tBg5BjPZoMqDW1GNtWrT9l8UOcvBp2dbGadNJavSmhEP858p9lKbku9W63mEJFCS
893Gy7Y8F3Xv6P6sA6jLFafeNmbwGCRYXEaY7e3IPMShBKoaWUIx4jc84dZeJ9MrYobLcx3/WOq7
MnLkdws2Iak5KZM5brU5U2mV/9V6/JxgqYFiNulOL5Ggg+VEPALm0gzzVXeG/Dwp1imr2r3qpKx+
5HHLSkE3XDqZ+hhXDihEjLpdKrykUmby+OybY2QqSA4p/b4FwT+cCEMXfYEDZ8EaachVu/cegnig
Dd+ZVvt2zM5XqyE7u3TAe7rS0mY3Iyo6LeVjs3aS6nqrARPRKFOaxIxHGMKaiQVWu2hRjWj6kqft
mujdvowfXWLvFQrmU0yvYZ95jUUHffXdmBqkSQVTU7JRsG3BDrDoJavVfwbA2Uat9nZBrJSrW3Iu
4Mu4UQmikA3aJ3a04bzu6Qi+SXhHuiElPXkV+1qdTfjv2bbLB8ERDwM5KFwKZhiLS3JxM+JbGTvf
3I9zMCWmTKns/D3qP7Q/oKJ+Fot6wYPlJAO5mm2KT3uuiC98WfZFabCuOnsaHhhK5KuwEE8zSreQ
pMj11Gurf4bz5KstyOTgBzXtNQ1Kv46tQ6NQHLKZmtolSOTFbcBHy2QLJmiakr8ytUMcyTRbpl5P
SYDpXM2u26rqo57/UvVrxO85gKWquEQG6McBgrVSTy6B57PykVecHs6SY2805U0nNDOCe18+pgKd
pbLfWplDmTg1W4MQpLaVxVeK7gKNERmceWtKLUPau7BBrjMigxZxswA5mDSbiMVvJvwva3+gIbCj
szuNWLm4X8Rc/OIG33Ha7hX9NY0A4WCnGvi4id2R8HPoAkQ4T5kOYhIXxbiCtrnXkpVqf1ILWyQ7
09hkjhsHL1rzNtpHk4cqWrDbv4U97ypIYnTZcFlJjhlqlcTFLc43IaeGAnqjHY/XTDnO4gKSxQ2r
wq0ofZ40IPXiRdWN66A9bGcd26//q76WDysDLYYRc8Nhc/FT2MJ06c7ryakYqYajAzPpNJ7SfF7H
YeBa5t0uz2peY4qY93oH9SYtTgW4e9rKd4BjIA7chV8gMaZRDRwK452GcbpQdzXmDq5mWTAQQ2MG
x2sgJycu2lx5AMPzXiKi4CGjbyiKETkst4qk3ezgvsEGpmsWTzv2c2kHzOMylbNPPIbJU75Oda4m
HPHzn0R/Ui3CXRDMWQf/xDMHB4vEhpdJGC01lJ8JPqVMe5KW32pcMVpMyqtGkhn9aFDWgYyiL/bd
tmR6MU/kOmkghnUf5FxulOMoyhWH7E2oH8WEomErtzm1PWcQ/you8QVmpoxkwF7A7O3Rk6BwuiOz
5hSD5Hho8w8YC/OAI8neY7kgVLc49LDBu2hThETcssRQB/3TEYjfnp6R6Ky+gNUs0pG4KeJS4vYc
OuAk1LsMOLySam0zuMuzE64n2yBfEPGOhGu99OfgGsW0PSQ8yM0qaAdmRVs6V6D4IvKcS/slNumI
IIVFpcCKTysOt5yhrfGkSKgu8/3MfOBW1k+ruqnYLIFQupL20YD3ajTiTxjM7AAT9U5K2iPgeya/
bwmTOkBVG0bVEIN/ExbQsYUgHfNGYXaVvyROeJno2Cg/JfxOXcbGiX1z7EnmM8xwcLKXytlUvurs
M+cVkYMtNiNXVUuqTxS3BvJBA4s08LOfRPZRK4bncH4ZS5AiiEKJiqurBjqTceKyf+SQrAuahJxG
G8a3qyBroBHzOhkEYaBFNMlSYqHcU1vmyym5hTSHOmov86RzHXBOXWKdO+5Ls0yjb36H++exz6A7
gzCKyctVMv7WR6/2v0pdX4EFR226j63xtcmULY3gy+1i1XTBe58UrpGOZ7OKfns1elrJ0jaDvsOH
SJUjIxgNP9Fkib8RHHGc01gEliQ4WCMg3sCiuLTUlJU5tmu6g14CArbyfO1bbSMK/ROy+Uu3UDE5
0UVnOpU9S9kwOL/ZggQdFfVFq2JSIW2XrEz0+Z4iwMlJOOsMxf+jor6RyCOxDdoVZ1NyBFn3EJgb
Ab08U4w5ivrVK+V3Dxc567JzkXNDZE/NQ7Ew5pkvxftI+1SVp1mFV/NL6V4awmdB+5tJh0CLvvVW
3lPaTOTY/hik0VPnZalMP5KRsh8+GRbwj1YgNnGmtXial5gv45AeqHyQN5jf0mtBipv5LaJ/w4Wm
j2xiQuU+jOO1CDHsOIjpVeXwCJu70NG3AtinI9MN2jCR0ZdByYesZDiMp+eQpa+iLW/SYPkyb12h
fbXQKAxVcGOxD/P4pQhQPRrUqHLYxXC3C/AEpj1zYlnJq/J3OLYmnF4326i9K4Ic421FpbrNbDne
zREo6+rWEM9TGxz8IrrkTsSf6HZVBCqqPkhLdo7srZqMr3jy9k4l3Pr4OujcHbnkyL10NZWZvJzm
VvKGj0CyqA275AwMmWkRuDjQBvkaTMyIpm8Ohgr343UHcshGVIcvxwhcp1TZYcJqN2faU6lKijmw
diueIbhz0UJmrHAO8T+d9dzED6+w28ukW0L9Hy6Cgig9DjxlvkSOqwWbsD5pyV5uPzLHfpHjrTPd
sIBzno2pTW9MeLqKnwDjL48RXoKIZXYuf668b94UPegdWuMkPgjT2kr5X1co/vJS9PEzqu4GiZ0C
qFWYayz3F4yq8C2MaQPYyICieMrzS1N7DECwsVmKb6WQn2ke35k1WSc4kYK9kya9TiZqQ/+3S5TI
YiPRPJZGkKiMs0iz0lugAaB5Sd5YvEmsS0DWicIYaJc4INnFXEvecnItcAvTVXBnMGweeQQo1Zbe
1F+n9oAbbCiCkIWrcs5L7w4m0FV8xHDCRFrdYYdo/hJNfWSqAWgL0V+FO+IQhLfBkgiFuXJ1TczC
N9ntrAZQXpMzpGytly7X3Z+MSWBkyztV4ZshdLshty7XOzuqXNoDdllJmEoMiKDs9SLb5Sl2Skiv
hhKuFaQSh8EPOwpCwVD51PtlXbyOyaP7fB7KiasCntDxkeKeX+MmzRo3CFb5Vfsrvib8+JcSNyaA
EWkf76Zd+zo+CJzO6drmKFyt6w9UAQc7c+9+hO/lK6/b4ji+Orv6Cnp3RaRlIqR4w05MJlvPXkN8
CwM7Od/jJYMz0OdYiPqJ1rcM7YTMEtNEzpLUcpuj8h0HJdK51f9J/Vr7HBje1uvZdfYYBcSrflTY
hVQizxSduc4/LhwOhHYspigfDEeAkPzmVyx1hOe4+BXSE/Y5o11l2uj1ybyXBGHsLV9bl+7Hip11
1WwqIqIky3EHzKcRO/AEtH1V/E3vUAnwKZO74Bg6E4cvNo72QUu0lfrovniHwxVp3MK2Mb/x7HII
WnFW4LnnR6OJWydz8o8fhcy5mL2aEWG2p6Ouy/iZcB0SvPOCai2VdzI12APIcA703MobR/G5km6G
fq+HB8k+5NGB3a+adhyKww7d2JeqAy4hfDACvtG+hFbHFwgZnm3zvfS6EyEJNVi11i8hX+sffXA4
ZksoY4PP5AQZhfkeJLx6PiuM08NTbX03NsrpeDAFPKJ1DQ9nh9tVMc6T9mCqHGavcnvXKs+oHw17
F5fR8F59lrpv2EdhXNJyF6aXtuZHoEQ6hJkjLkHL7nF6GCFvwlNOvNzwO1wBgDE4tQX8ouZd8Hel
eqPYOIdWb2IDVn6CzJP+qs5TZWB8mzZcRTdWIgzSyGwE+DgMxi6OdVxsTFvSHwWnIhAge/PAWdDq
Dy4DHcq0deLgh+OkNViwtgZU5S3TAzs/6fjxySBDa5pd8jc6MhhWTWUbpBQickP10swjvV2rR4Mp
Z/xQgk2S+ng69W5bZ57a7qDaDDUF6DAEmaQQ5Gb0TlYP//OqDL/BZAcRDh4ee9pUvEJ7tYXbJTtL
2U73IXen+TA8VST5CGfK2ZA2g05jU48Re+18pqy1ZA3IoGmvPCJFdeDbbTv+8Cnot00Jx5JhFyut
b1anmdclDE4GDupt3ux4iHGhIYe/ZM8Id0Kya5rlV9JoQHzOVN3ZrrGtDVbV6MuQT+Z4sMpD2/qy
tLepRM32rOqK7SZrzj7T4m1cdImCNpbpzi8kR1zjzjO9WTmQfX1bhz+z5Solm0X1MltruyKdtTYn
Qi9blXqgdFeUf5m219Q9mJ0Aiul8qbuNDrLkj4+C75B9st5QxD4aa808w23h6+l24xnvb4UjKdrq
DiczcLDRFg2xUC+Deh3PrgzWoFlz/WKMKxVbZd5UzS9KtgVBrts1IWDITQIKg1UoYRSw6Ql645Q7
ceRkIBsQ6y9cje+LyUH7pPAj4RgKAgWzXsk00q36e8txxvnlOKi3jN0Yaa+B5Tr1SuY0lJKMWtUX
gofhJYOP3Z+IbzHw5gkIfvrPmf6PFAqWS2OWKFYVLj0VUhqDCwy6pOLchXGkw/JEV9n3GNUpU1M8
UG8N1yHMDEZBhRcx7Et6J1eltgf+XIDZkgP9qjHRU9a4b8yn9Bezo8w7UBEc4DcUlAf027Ajlnfe
Gn51emn6Lbp+ATc04xt8qzQv+Vwwfu8aJDlnj11P5pTSufjtcv4G+mVCNTpjiQ3gQT5dem4asrBM
rHAqvHaDueuQ8FjsaPkyatxN93HkXihz7UYVAqCvviyGkl66WRRC4B8ixwJbYGv1vtqcakxHhI9k
HMyPQt0ycovF3mYN5gXJ4BRQu0lz5bpRThNSWiyfOxYZfbrrDDONzYgkrxO68ZNy27QsH2vAB+l1
WH9o3ApXaXgI+bDe89FjIVaDXR6uMyyG4xXMGdOUWgYH8DIzlWFq1ezRE53aRR+gvtRRt6YJXxvK
QcTbfaRolvdwwoY7rq15U+ckxBAmVsNxyWzNGwXgLnVOpQydlRXbIzuXRS8RVwiAOFhs1iqOqX4b
f4yOOzmnIeaE52PlDGjp1Nc4VTrZ1SrSn+vQ8kHyVOBHKLBIPVWswlf0tfpHobruwTvGAY5PFoRi
bbOSrrXmqEWXlgcHYTu/OV/F5IoKiwxpuQudUumyHrhmg8RPu52PW01K/AhbvHPuQC4TCKxckGJ1
+EWVo0nRmbqvZJ9frYw2qb4pYREwy/83KGt+vgkGHKOazxCb5F1qzvrVID4GDoVBJTWTBnv7uvlK
Y0YTO65QmFlJ8ejvVM9wXmLPBBfU6e9F+SPX6765UTXT8480m+G3pfOG88mG14nXgq+t3fHwUEWS
fUXnGfsZkwi6/tpltYVrIg+HlK96vkKLmHREKFoIV+IopXeTX1O4DFYYx5XNLg32DDJM7hA8+oF9
0Z09UHl0226TWz4LtUFxgfREsB9znLdewgS/WnXkZVfM6sYzq8GI6CKIdd+ACzIEJdp1VLEMdHsD
spQUPCfLx4inT16r/ZtpK4iJdF/6P3J50AN+ymZtd9vJ+bKtXQuaXYfw0PhtTTHScNeKQ9QdkbES
GeUShBLWMj/FUNBYd5Q37cFyMVzYmXNyH7FfXrS30vjJre+p8QcSwW2FxM2/VID+wv4BxAUiqr0r
cXRZeO+9BjZO45vBvra3PQNuzuo4NeYTcUyGngPbQp65OvZx4hsrFTljwzvEFku8rIXGQJwJX/i8
4i5Q8q7ggDGWU6I6H8hjsaThT62Br7BEEn3lfKy66TtHanGpztbLgoHcme/avqNWKRncbMYYCaPh
Jlk88BtIYNygOJdYALyuoc35A//fOpMvHFBFj/5DJHyFVlxU/ziUxNYP0Qp2Hd58KV/TdZY6u7S6
zC3oWy4MnmXSOQVWZTMwQwy+iN66gk6OC1UXTM/ZvlKEdjrGPfZtTvSYGzvnniYPGFCRq75DgjMH
VMEDeI+G/U45EVcIEUz6dZOtjWLfYF4ohqNOlwZGDurUhu5URRdlvEkJvt+KdZ0aEVKjFmck9Zjg
SXmdscHPMHtDy+Mx41xVcoUEwlyOB6I91NjyXrDc8dJVZx4/a+Bm6YMOA1CDTwzu1TZsTpFMR+XC
k+Chsx48WftyLBgFQJNajq88VlGx5UDLCSC+mqj/77qz6vfpkeZIFg7+itzCUYaXXNUYpT2GYU+X
BgOZnUlYkOS2tdGW8SH6squR4QmhMNG3y+pzhCkK1EdJNyUDgfjHEWvwArQihb/jmd2hvs75fRpg
zspXqaIuAVsNHFout4yYZWkV08nUBOMucuRdWMV7MQs/hE47VpQqcznFG4jFFt9IvTEZq5qdfFva
PCbjH5v2kAxYFSiFEe+0hHMqs6gLf41tPFjDRRqw4WU7HdkFlURTfHdRtMF0cpWMT9BWFlAawpaE
JEoHHnIYdsKR3l2euVKuV7MuYat+bSvqMQwSwU6xli1KuyU82twQRH+F8bmur1N9mUbBPeNUlN8U
0rC847OLXhpW9rL41Jp5U0xfGfFtvJ7FZ8vKO9E/ldDyICk27hcMMsqn0XbgrCvPLvmce2UjYy8Y
dgaiWAUqIRUJX33GOQP2GvGj1GJZ4WWpzzOrv96/d1YHmUjftdRHGTWzrEE5jdlEnAXjhvESUguY
zChNGqnHxrjaGdQgHgRrRHPOrNUgKDCcjxmKDyPepkfJlgCih57QccCt9foSC2ZZv3zIXcpaPj9i
9adoaJ0IKbeuv3QILm2Vunk/oH1B4+Mcx3fXon2G11Z+aipRrO9HkV11A1gBA8afVj+h2Af9Z18Z
q85B2ruOwKay+l3WPunGwu9+m6M3TB8ehYi3DNcxxEnTH/tnptfInaEBDGSpCde57kScUEVH+dhE
l4JRzsZO1DRIGTYVCvpwE8pobhm4NQqJH1t3OO+Tpe8j4YU6FwM1YXVW7MIPHSYu0tjmzL6Ggn6z
kXOgzZrYCawsI2l22VlL6cgyQ6wP0xVN9cxaNnXN5K5BoGX2+NcWzIa6XvWtnFXJnMFccfbA5ZZK
TKfgfGg1pICaEWXthkrDMS6wkcVwv1PIPUsJ21UgcRmfGI5SoO2mxjYys3QvQURl9F8dR5NHLzzG
tniLobqEjhHgAjFegom8ghHcabgIMQJLTOdNOGs17m7TsfFXqdaz/Z/Bc5uwJEn/Al07lWbqBzbf
QSgPhBy5QsTts8RKUYqckaytwNJSrnrRETTUNsGIvNWZ/SaPq4fBqkR9EjnmnSj1D1JvPbeh3jM0
Z5dNzbkS+k8jhS80wW4cM9gqHYJBPHP7WQJW86RFG0AoRD3eyo40elB2B9kOX3MlTVz9xkFbr6Hg
zhI9vK2FMDbJzlU4+Z/ZWt89naZJoXn9lB0IY++UuvvXBQZhcq4RFaOvorDcYYqIJ6hcNdV9myUf
lRxqjF6WUsHyGPQaLpvKpsh3PKoKJIHmd2TNNKpyximUQp1Und86l76TCuG+pMUL/wb5HqcrwXWF
uF1sk7K/stsHdNcyX1hq2m6jNR0NErvr7FSM6U0OhoQBeHIAs0Hms+XQ0NEwoFYIfiDTda+3JE9I
wMMUQzfRWxFsKILGG7+chUZW50wTDRAp8uF1tHi8t03aHFLIaQVnV7L2jCHJ666xOMr4zyfqzHRa
rvp+BBLE56ior7IevWSl9UxHKIKCHAHIh4PI85smi8PiDuaQXNsKDepJSMS9OTgy44ha8ccw+sWT
DqscQCASIYS1hsobkjVHJoBnukkIW7O4gBWlHdnW+l00nAxEtpoaKiPg0y8tk6c/P0iFeVYd8c9s
eP8t6X0MbvW0nHO7q5qAFQ+R+uGcz0ayp6V+n9lYt0fB75dtDGTQIjH/xsY4dHB+JWt4aaE4r+yR
VaXoDwqNGyl24pQvTzC6LZB25/lSMRxKFG3bNtY3QEEiLBTWQOrC4VSmxGmQ9dMg+xZW8ExZdVcR
Bi5+RA+K6yvg/JMyS7w3ZrGDCMD8sNxrbegZSryrHFpaIpC0CIPhzRDYWMUfkucp0MeTmOw7OVKt
614Ap9N1IYF4C7hbqtzxeYz8jcaFjqOHbzPdlIHfasjMWrbm+jE7F2i2d1tBvm70bdOxxS7qWEy/
QYXO2N1Eta9LpppWfmoiY5v2h2bq/TRvL5pGktJwHrESnOrkXVtQkMvYX8NtTPgr72I/1l4bjRh2
h0KRc13rEcqSY4pt0oYWN3EYMykkX0puE/xngsZHuqJKjjMvfZ6jOWY4hN7H5DsdPuekhzd+LLQf
uJtwouZVy8gXypM/dBQlzehaTAjJaeFILRin56OxqTiAxC2mUU7iPXEptRopJ7LJlwRuQiCtXmwJ
bCl6/VXhHWv5XJRYWldjRGaJ6U7GmBEQGjWZ+LQS9PG5NV0hJ24gFa487RXa3OJfK/xoWmJP3JRZ
zDwJqxnUQaYyLSAT7NVK6QqW2TAtN+Pw3tifmv0J+oyq8Y0d3av0g9IDpJ6BexaOzD4/tm2M0VBf
tyI8NjELTJftMvDaYXdRl1pLHThR0G6T3PAKEGSlQKuUaTJrTIixkAFodlB6h1EwLW0Ut1KK5qlQ
rHWgPbwAXQUHZfqBybUyHq3ozqUWerHxWRS4kVsH6fcPDCadO9EWruGGqhM8nNpGDSpeNYzsoLFG
AEHtdKzGd9l2TkrGcDlzSQ4fkznYp9q8V8eeWhRB21vBrY6ZnLrXh+BLAS7NCOJYdjOz04K6sAnf
hgxiThqZUwIyjwLqlJUj45RtQo1sSJZwEAzihwEZCayh0Ix3nbMYQQIaWfSxucuswMyG10M4kaAA
O1BYGy6RCC0gUNzQaV2V825JPtBNMtRVQ17X/Gkqv6p8OveBDibHuqoM2ruOaPaADDK03DUENvRA
7Fg1r5iQ/DCNtlVRMJHgJgtq6qojbsY2/3a05akYr3F9NgDMrZxY3oaC+EcgnxvKtFmjr+pMD6Uh
HWrGH0Zu/6uxBEmzfeMAEhDcl1ULyBfYtROJaIr6Sh/DcVYFf5I5PCkjOiizejejeU8E9WjhtKTu
BKo7LS0SAHhLuRYwSNUSsrA9+qH83UanoA69IZDOxdbp2YVLH2LpizrmZyfXtuncXGYTSZuZjaM4
tylu4J/C++7NY0TYfxyB9EDyfBQEV0KsOTE2ZY2mG8BqOwuadsGld3QI+5dHbU5BvxRnMTR4kO/O
DFWiG76J+qFiKHy2RBtIFKZdtNMGG135V6DqmoPHfPisRt1OKvS1EZR/codtOA5fpy7zOJVeuON1
3EQ6CZ8+Op1pyQ/NVMC76D7/TQQp+U9u7fMUT25Xa0DUZN8AUGKAWkta9dkM1bsQ7dkY6gN9mJQE
v48pHmZVPUK7pFB9YIsUr6ZhUWcFMivCWY39q5n7dwZFHM23pnVrI82PR4n2ifQ0M4GG7AOGzrrn
DCfrPrg16LJGjmvJIn3sVO9V/9H102lO63vRz++yGp8EbUzk72Ftpj9ivHY0nIbjm8Q1LqlRkcjy
g2POT+rME5TcEz7cMeSUnsdrK6pu8MwY44Q986P2CPcKiC598l26yYCQtcoL76uHG+okSDtkvIZG
pP3YY4DkWMGLib/lrl3VceuFYfzSqQ69tDQ9GuZwyTCvM0bmMjQQe6NP+KFSxYBT8DxK2b2bnbdC
Du8GMriCUAftZ5cr1p8syJBaKaeqAogwEhJ07oqIsgwxyLnnQntVQSvBEoai0Z3bkkF/Qhcic/ky
M4Hkx6ceW3EeiB8r5pGH47pmxGNxn+C/uohCgAaM8TYuRub5Dm35NjTWm9PEz8auvSrUfpsWZ05S
lu8RlgHKyb2xaU4QLuknNp2z4TTXyVDdmBm8XOGtsuZDvQwRLPbwoPnABCHLlm8YykfU2RcuYazo
9rEpy6OlLz6LJiSE111s3euIJOeZ6awMQb4GM8kuYnxBmVdKuqAr2zfosm9sXtuMwIY+PmBAPStq
6UqRPaTjODRnu04fbaX4eTnwlOIma5SfKnOjaPTTUscM0rX3KrgFgfjlgISjsd/oy9dNizrh6RFv
W3nH2fQ96SdMidehrPeGkr6rfEhgWjESbuvlxgadyg/m4JBOPGyT/As+1pfCGH//eaB1pAbslPbM
0JL4oC4tEQZO2apXuBZE9zpTzqVQ3HQQ26EZz1Hb/ZtEcdEzySvM+n8rJdYx9NGwQ3vORo02pbUZ
cP1vrC8ILldt0RYcyqiN8UOx2kuhFCd9wrwJx2+acK6XH1TNXVSQDt6ckp2y8yPnilDVnuZcUXtl
o1lK/dYul1NHcChDcYSPBAciczvnSLuiV6JsDhILEESGMFP8BudLwzy1itMlRsSbt8Sb0s88gQuk
/pXE/aDwwMP6Fb3XSoeBU0RbPcHNA418SzOUGlJxIVaMFsMAr6ySfVO+QFk3BIhtxy64sJZzMORc
AFdD1XoN8RoZOTXHxdDGTKjstxplSiJON2k9URsYJjBLzGwdLviWDkpj+0cxLEeFL3tEg+UQNgU9
eDCYBx1OCAO0ZQVBk7gjuoQExCWdRvrFsJHJkT+AWIoo7xsJmJOt8SuYkaqCH6HEovuMUywL/HB2
+AFVkH7ZaZsnFU1GoS/636qZ1gNqeQWIrMOf1TvUztdMA5k2aY7tzlMGQZ9mSP2aXoKEU+PQHMB6
7IY25E4WwHariZgwbrYK/G36ZsYcU+OgUzA8WPTBpaW1k8oXQRQr7R9jeZGg8jQJQFvp00LVa/DH
Gq2BM4os6VISMhLZnrptwvYykfztdMzgjJWxmAUaGGIYAsQm+1HGnkop/NJbCuHKjsmacUGUize9
tVyJ4Vitdmu6KpgGjjg57Y0Zhpck6X2pRkIbuj3H3k1wFng9U5aV5Q0IYCG3cFJlgpRsI+vZzH+1
8IFOhTVvw+l8nJh/o+sm1YvV36tq3NMP4nWNzxrHvYoPoUdlXCyKFAs0RPwTem2rFnlY7TZmjakM
bkTMXMOC5an8m0jnzpRcsSTqxgt2Cc0xmZcY24oZDgGyhmMu/zeIN63exap5DPV+j69b/SDZ5unl
7/KfGRa5lFhJg4E/v4wwgVQwiAECLgXcqwgdqsCWA++w+WFLXA3tEX/jKifW3HxPGJ7kEPHY+BEF
B70+YwLyEuQ8IM/UuePWmKsT6AMIj+NuQbuq6b43f1rp2okt/6SWPCD/O/1TL3y1/0dcpFa+ycem
8YcgBpcmF/py1RbQ1w04E2uiV1b01LHD5W18oqzsFBGqIM7Z7JyQUWQtzqk9PgA4YWOpTojHqIuh
pRzoS8a1g0XhJkutD9acM+xXW/62mJPyvYUuZoinLS6zPf9/7M6yL95xXeTvExZaRb/VcQ9w3cHy
ZZFK2FjCNeeLySvp4PM0sR+gQHKYHjBQFPG0lrHsN9OzZf7EWYFh0aNcaN7ZH+h0hkKPCkgUxlpa
ZdHGuatiWYagAMmUw42CFmrUPsAU5FcFU7Z2hn+XwklTF0eUcNYCKxnpTkyVfp/hlK3eHAJ2sfEu
4don9sz4HWINW0mDJymdjxEJk5kkv4Dg1hK5biMFNAYPDZkAuC78o8Y6jGxvWVCoWd1o+Dxqedja
mEvQVwWkAU2+RIGDOsrUjwUtasiUD5bPNZwuoob76DHApNgPwb4HzS5QsEsifjM0BQHcx8ARKkUT
xy2c5uqRm48um7u2RkBA7m4B4dnj6MooTQIP3lwy9QmhWtakr7B5TqqfwYQxcef8x9F5LLeNRFH0
i7oKGY2tmDMpURLlDUoROaORvn4OZmHX2GNbFAmgX7j3XIuvlxOgVbDv6KtkL2GhSQXwAjtswGQU
VNaiCDHjYEr2xVuFLHRgSX1zYL5GIw0kLlqej4zBALUl60ljKYooV0dA4XFWh4wJkdsi51yHITCF
iLEgpgiivQp4BiOYrA5XihOjy00Ay5WsB4JXK8H/60NBbyImbd42apgaJNumITKqJ+IkQkHQ6x+j
TE+cGCuaxk2OscS38rVxYIDGmoxmZF2yjJmCaQnonRjhEj6udRbk1sKsMPHdjCO0PkA1fZjs0sTc
lHwLic1uDPESh9aNFNATKV0VWwg/hE6W9stZUxqV8QFa09r25t+bCZ5wtEpz02Ob8nrrMDt2Sb/e
tzpmxIAoiyIjN6SHgqKRnYU8FkkxTExiatm1wZPE1LKaQE7r2xyNq9K7JTnnSwttA/qILeEpeK2r
J/6QPWqrNqxgjIol7eQGfOgzZJB12KIv4qQP+2gHK3te9cbuW6N+04SdQXdzZykwz1DL+dcwY+bO
L9J7g6Wrzmb884L5H6L+cWll+N+jPwUms6/UWmi/VUL35d5HxkaAAdf5dw0jh5usJc3Azj+66gbK
8H/nEeoYB9ClZtGHU4sSQ448H5sMfGf8LyJnF/uIGdahk26bf4IeK5zugbhpE2JfTmAES4cRw1CQ
3HL5lrRXW/wEPhBTJDC2Sz7Zm8r4c8BHBLvylt3ehNvUuGXNWxTd+vBh1L9Ehqf1h9s+SvNtYmBr
snatBVFK0TsoSKl9FPTkHZqqgZVKhvy7V1dbnfRoM1BPedHXiEYbeKPl4uHYaMMl8K9gxzGQP0Xo
oR3UhsYToPf+BWGVmV419TIZjzT+dSyo4RnsPBilN0XnN9zDkHTZNUnFo/6qEybbwyZxkZ6WkB90
Nrad/KVps7JtkBVY4dqFF3MFIYyNut822POU21ok4hHHxin8iPXsx6baz3AAtyyNJLwPt7tHHRSZ
sVqbo4EAAABemm18cjlG9g0jwoJs4sjDGhaCgnETzCNmefKuA7kutgDo40GU5lIKCgcRcUIJ1i9e
Nb9eYCFcax4r24RNIpMOOmnFx+AxYjSSmzV9zQphgOFgHLivDPupjt668dE1AO1gsmR0cy4Wzrxj
0p3eM0kje5mYhemvGOakOHjF2qlWVf8XOf8YKHcNi9q5vnOZ3kiEvYhmQGYjxURdjuhwUiW6U7XI
CqqPzkb6ai9ns3WcnCfQRb2xAhApp3WiMW+nOMkIIeLI8IlU7U9ANXkxxzy4D+UXR65w3klw41L/
lwZAIJ716GcyXzQU8Vb3a5uQ4a0XPk5zumfNrSv+yhGi+EXKXSqXDeMX/3XognViYybm6G22fCPp
eFP1MZjjU0MPzAygfmYV4lGwQmu0exy+FasgfpHtZ4Y4BkBRj3mz7ROQUFQXe9e1+KBOpbMt9Teb
xX1b3HJqkpQS1FPvBfVAaC4KMaJd+ZIssR2k2AQYPTn2jduxb65EfaKjAIkTvyTASCbtrSgotVEw
4f4JetTc3rXo//U6e+zs4NUXu7hNKNpkAP+DWXiTUXIabHFxKIANCYpZyshdck0cVtUVQhvnw0Yc
XngdubTIJO0vIukXwCJa7t00ZR4Z3mXzyQvCGO74j1xsvOyzQoVWm++D9xOBoihYiYTRNxOpZRtf
rfZcz91jcVTqqtxbYO088xzGV35OwnVQ7BPrgjZ/EAhwBKBwZIUWXTqGay4eNPHubIuyShZ7VI0x
Us942GEEYsY3rRpt3FnKv0hFK9r22xitqdvjmizEeTb5Tc1ucLPX+ZdCJYcprNhxo56kE6VX3/Zh
zVN3PAFhAJJO9kT43JfcpBOWV0hLejwejUjujRhthuXsh+QYDMTOjf8cQ99UICEIxlqrnlZLN4kZ
1UlO1I8gnoH/aYQT6GDAwLQAVLd1EIqJtZG+YlNMt1NI5JnxFWr+GVD4d4AG1A+ZdLvtcxTpN3Y9
n1Zab4bZkoUfVrXOmhO2TNUuYrapMXCSCtibVxyic1NbkJeii9uTwhE2KEaHD6PWn5Hq44IY3rXA
ILNkXMP/3XbJa2QarCkhChUxA858Y/bxM1Gd+7EXe3MOFw2GQ0JZlctulcyA9ro4juncrPG4mfNi
BvlRcKg5EaY7NR5dVZGrhF2jjx+NFdxJN7115Ff32MwaB52Y4W/I+NxmjK9S41sgZOtJ44WLMM/X
9Mneun6P28rZ5wCz/DjbTIm98ylxHJiTADLQo7t7wPcilLu4bncmU0vXCLeBT4oL2MGQks8gaqRg
qA0ix2xxWAqL1VM/bWPpv9gOTjwzezWMQTwZdudifd4FLQvSvO9fp4rNZMDWnxSxW2fyJY3ceHVm
HmxYMrjzuQIQHrHvZIc7i7l4OA6rfjH2CqlIjcyWyCbqMv2nJInTNuYepXo0PZQs41aYbXeYc10z
n6lKGlQvprCOjmo3elSxhROQUcwzL3IXo5QpWBkuOg0G+1ScrKz8bLRuO4FNnx2X2bwwmvlavU07
PHpfCqLeSJTUU9AQVWw614Ra1yXjgUNgutQmhYUPr5EWHKj+EmT6EXvjrdd72FR/XdKdE5M14xBq
fx2UOkreEmymJrJ/U85FaslPQekmfhxwHhP5URWgj8EgiXi2EmFw7IcvWR2St0yKu404z0e9Vtfl
BS/TZ4ZtpMhI7yb/ilUgawGcEnajfw8epC6n40VXEYsFZhH+cK51/Wzx2uH6nHu3vzaOdg3ZE3Yx
dJHyxVDTV6XCK4aPz/LhRiO1KOv+fFZJgPR0/PYOdf848BwzM+iidNbsew6WHJ8bKPuu/drLaOu3
vwm0sFKK90aTV6tKn236QJQCK8dJD7aHxdLZ2BNz+qK7TY55gSt5dMz4OLL8a+DANoqsUG1fMeXP
o+no19Om6LJnqDwOYbgZAeeaCBjW6MNLFIcPX7I2VQqTvcHMOAfXntHKubmxwo2yKod6ZRJ74bkb
E8Z0iogmjeWpRcsbiWAzkKZL5DCQcZ/oCYjUfcFaFJcBD3YQG1etJQqUXHrFwUOmFrDw9qnU/vRk
7THfxKE9md+5D/gpZzKlWBgUeruNAwph967AjdTJV9SNuwmVTmyB5YyclVm067k3DIG+yOnVYcpq
s83lC9mjftTC8mrm+rtMpsUUvzqd2Mds1yVkqzFAjG8+LRPtZrqfMZAwMODkBkS4nNiHgukEQbF1
Mu+CiMl9KT0LZzMDcAK/MR4t7QiqiMV0AcCQk516c97HPSmYD7LhAu//+c64B7aLDlJfha3aTg0q
QktnevhpTZcB/SihRMizQxinjdffbD+6wQk9g1XZEnGpIUbqJh8NKwLoNiIOMsSSkam1FJRRFBJD
94hTD2kImX9xioEGqKdJpRWDZkfwnGcMmeChOJAW6y2ntrHNIYOG3PSlNK4xP0zHufq2vKYt6n3Q
W0YiELCzQH44bnALKHFhT+6B1v2Lyblry2iXsWFQytoaojyO0ASMGf0q8l1q0p6547TzI/dYVD8t
Ut6mtLFrpPvG8/AiYCXXnJMczKP9CK9OUJ4NfoBku5GWAL3dvMkQp0RpfFaomgtwf0Nqv02j/h5p
4l8wpNegmVYg5NxHMSZnu0k2qUIBSSqX7TCgw1ie6cE+t+t3GkkrhFm0i5B70fR3EMHcu1Gs6Ib4
Xf4DkAqAMrJmcAkhWMqvk7ub5KfPAykPNlb7TAJwYZzwnnwVJAxWx6bf6vU+igCmcTkerf4+5Ty0
tyBMo2SuinweKaAJ/Oegeo/j7xCQms2PNpun8RHyMRQu4zHcF7QInnU1sl2N1JX2NVsVzTOoqIlY
P+tbYX8s77r5N5bRU1Rf4/izHl4YvQ4PPb9M2QcrkIHi3npu3S2zN3q+snu43ibTd0rfCbkX7a4A
1VN5C9c/aeO/Hv8m61U3/2gYN8j2zTTeVQ3mkAIPn0grfsA08Tj7wXCF7PUnIfKgn1/uSOSO9ZtW
322J+OzDAPRUGD/Seta5bFGgz9ayNbL1CrlGdptiYFb3Wn1QZVvRnbRu3GUUV7gLXe0XCQLr0q5J
V9M8skA5mOBF7FPKyvKNb76LjpDoOM3QJO0tcXDzZ8fFf3lqSczLr0mFtRbTTU23VHg+Nqc/vBKr
qd7BkD8TKLcwoYQnDXcuP1BjU/ZCwWsfNrRIkV8McYSx0UxfqjnU3Yfb7wMKv4ZHBIM/wQq7P6T+
fhjPoDMqhFxsIpNTixUWT6rxNyjequnFSN9BTU9ICaOj256K9qx7AdbY6MmUv5GU+xQ3E/WvD4LH
t2w2qzPLdUGGIet50nuQpVcwUYfwGdLL/PFyeRfGLgzQk4KOTNBilRn0+yP1nYZx1fq2Jfvud73e
8cp676DqQwl42gVN8hbkP638nCATd/27xiyvzYkce1jiWCt2A1ck0fEvvQUszXY4uf0289aCHHoy
s9UuNJ8DeaagT7Fw2y6wh2+3+KfT9oGzsJqvBMKwfvWrszWtsG2WIckmPMHvRcnIu/215Z+p7mX2
TKZTWLwysNf9n9R4aamiWS9yD0gmr67/nAqWSsZnZp8C2ubaB+c3fhXWaWgvzIZTG2bLAgZpbWPK
fOWmmWLcG3ddnRoDyj2m3pl999yPSNz3/vQvtI+ZPCC8ylumquTmXBzGtvKd7iXQP2MszTV33MCA
PU8R6Fw80FfMuRjzXCz1ObKbz4ZkJTEVtCCJWJs86UOysLLfud+enxO8eCCbDCnGq1ecRp71UN2j
Djz+V9Z8RZBi5sPtLHj8+W8eKmKSg1DLRKsuO6XDOnR+huHdM35j489xXxSX18DI3ZDk12DPLsnc
jGiRv7oecFe5dGpEXuW74R8FtBlnGaHDxvEuZkU0VsbwKi3QLdvWv3TtTtXndDq4za3Vz9I5O/Vr
ll7d5j1GkOXZ5pOL9UT37k1yBfgu7IufbPiPlAejjjMj//MDsAPyIaGORNCHdUbpMJwA/5xC57dK
92S0a0hItWsirqNxB/JMi8C2esAZ98pHr2E4gX+g85EY5Vtl3K3gVGOz1tM1pq2xQRd0cnqER29h
8OeZLwxQHIyDihyj/Mtg2mRhqLSYuWnsKJkqwc39bZrrEGA/KN4yBqUcAtJ7Gb1zGf9rppMJt0Z/
T6t/8w2Gx1SbvW868FT9j4lij8FidO4Jw+4gf1LpS2DuLeNUVeupO7NpGzCZGy8RpgHpP3vFPkuu
3oiwZ1mrd6JAwIMjjDvoLDot4+BStOs73b+w+PCZ1ypcBsO5m8EFmChbhfh7mEpwKNB6Ur9wlokI
HGKc7TcS7R+BRKWMkOE6TtjqRv8R0hAERoTmkmijOXeZNpXQ6cZ9zoTzmufhl0iq7zFNVopiRx+b
X5dKc+l1jwT331NpMMOQLBcbcn8nAuRY0mvXwaE8HlTz1mU9uvtAgzgSgBmXrlwSIkKOdkboleeQ
pV3G7iojpLNqs5NulKCodEDteoAIFqA2n0glEhYIZbyEfG+h1p3Ra6L/TaoSERG8btcM7VVhNQjS
fWwUbFn+oHywDQvTGXVAbjwOJAdt/mBudZeRj7IKxrgWHozYimnlYlssufmyjdMWOwp9/5AyQUav
vhGqujqmWsa9ufx/4UncBirAumL1Ga6nDAGu24YhEw6HC22Cj4ebFbL4pNZ1p+1TYlQY7TpXTZas
o0qgM9NIb1UOm9aW4xmOq6VB7LdjBsbtiDo/FejX0Y7zZthLX4XGmojm5VBE7bpVPBCNiAaqnLzf
TG+NdQLVrDBY4sZiJ0c9AsfSLFWUQYHQHCyTVjhyDz8PnXnItJCAxrRhXi3E0aKIYlmaUQ3SpZOX
ycHAJsOlDyNfrbr4obeRuSSnpCHJUjLU7apqJvsEHwqLdzuOn4XAz1LPbFw7zweqjeIgE7SSRcAj
ZP68ofTvJOHcCJc4L/qKpHHvx2VYruUA5GzQchUAXN73aNfHQJdEw6vt2V8vXFq2oYW87A4j5wP0
ChJNxNOoY4Jha3+IKmvctrX1V0uZE/n0Y2XpTOkoxUJ1WribiD5fp32J6rtmxE5iG+DaqDbWTDpz
7c3SwXZO6BCUbRxCvXiu+rp81rnAWSuDi8Xd1dvltw3bhiif5sCWpNl3BUe8RdPZFQlsAwG6FyXr
ImxxRVROes9RBTX1Y8IQFJq2viEbkaembi5D9KWLsSmqDbFGqzF3CfXq4zXLSIngZJ76zec6GdHM
4d1cWzeO/lcaTBiUW+FHZCzAV5YNvuARo7LRiRdbeBcwLDmGRXLXci8/y6yqSMjsNn753k6IKl0J
cjTKrHynyOMaOylOEUwBXzP6fRxR+oQ4gCH7HxsTr1jqxgjJQ47aVB30ejwls/ZB63z0pmW9sQQd
vFeS8p4x8sb7wm4GIj1RUFVorPwmhoczYMoeIu5Yi+lOUaGZMGsgd/zD1AehcxwzGV+Umj5kk+br
SUYbTVjmsgVQiC/eTHde7jmbUBFMlcmAdBe0nE9jwR9xmoGaaDJBLQODs0ZqdiPLrtuI6MhV6Wv4
ot3gMWT4oIAZuahqYu3WNRNS+ul5YGq3SUuWybYSH1biXyi8/MNQ9EBYWtwjWSRYY7Q6Ez4wZ717
GV0ABFMBWsvwXJe6yt27ZGJRgwRXOGwI85viwFWtLUSUQOdPZm+1Y93Il8EbkKSnLnPYZcTYCMLu
Wc/jZWqxYrKd2FhHNSb0BCm5YWFaKX0Lw6xGrEtB+9T6T+XQt8teh4eBHndZe4y7emtSC3NwEBsb
xWdt9ulTXhAqYYka9wwqf8j5wYLEFsRGHVkcOaMwSUQuclMGvBo75ywV27iiTbI7D4oLW6MkRlHv
qBqsWuWvDcZ1SKX5GKw0Z53ARlmVDjuysBsWDWEcxCBGq7qzcVF4l0EhkW/kCCYfaRUg7W7XjTk6
2nh6RCEZXQJM+prJykucOa9caRtKtj8mzwBXJ4vxaNe/Ad83sSAUF4BXDztuWB9LRSWg//gQZuwC
XwYZPDu0VbfE5zOO47HhBgp3qSF6pkTBX2Vg4GpGtpIDEgTQU2ph0flqqr2lGRbiOOuhx3k3L4Pp
JnwsWMwteLgjUEzJlF6pyn2L2/Dom+LA3E24PKW9onx0vXUHKfSsMNE1ib/sDd0AnF+RK8qb6yjw
eY3mfaewfTeWiveFyeJLMJtALRRcmoxTRDeukdHtR1afgC1eY57ZCwcTUOCYq6JlIyDH4Gj0IcOk
EW0LIfK8ZTX2RlZpaZvcofiTRuJM39LUPkmp+Mz0754xUjw6RNdDdiBluF4Z9fA336d9N1b8ooLC
LE+NE5m7yIQooAhxKcmiW0jXvroBp7qbdoRHp/DhHeC2NSRIHB+sI3icPJkW4uAmNrVNPeVvM3Qe
wjJab00bVokgmiPojKUXzesp9GZTyGTcntiUItF4saFNe4NNuWsbPxHcZwQ+UNJndl6cWY90qtNr
ixRzsM79lO69ZPwOC2UQ18J8r/PnbWrqkbuQBfYaaiqPXsxCyeiSRLSneqeS41LkWeVzSL+aRJ2V
1pxJxR2/rr0Kfx29Yln9Zh1z2iAsnXXfHNjgouJuJBt5pI9O5d9Gw822CNldTkiyLbPV2LgtD0PW
3l1awe/Lr06lsYUkudSLYErFTnOJUPXC5jq1lg14XmvvfgsbKYT2hdxWHT1WMK2JFWTmcIJ+9nu2
j82jw3rCop1Z5wkB06Wl43LdiT6X+8vkkOkpC71663d07iTRmcs8A286IXcd4z8aMs7Ogz+x/fRN
3k1hmC+Rq4VHvV+1+NoNF1eS25IpVlp401hKQpJs8MtVV2vgfTTa1nyyB/9NTPqiM3mYqpAgQOUg
si4KPH/2yDk14qF2uY990/qQ2nQrhGXQG7fH0SgeFfkf8dChGQlx44qb9FSwBjbPW8ZWd2QPLpX7
HejeugA/uytjLUUPeu/8dG+3WJn6MJPcPJwJqHb5dPwabhh6F5E5lKWYt4IYfyrEG9b+EuMA0XTo
p7i7cvGS5cALrKb+qZoZstPV12x0+qVO2RgLB5kRVLOCrK8kszeprHuGN9BnBwz7qfuIXAPUEXYY
5LJ3b4px6zJm8JmzLhsvvkeZJGcrKh8NuvFl8z9apMZNrC+1IvsesXEFfQw6PWQL00v9VwnvrnnJ
xiioOQ2X4sByNjHPXYAu4Wej4mdL47L0PPTdyl62hooxT734opeLyn31YuCg5Lz8jm4V7MYWjBzr
8ZnP7OOLShiN2mxBeJNEfHESb07BAzQ/uIQDsAeJbRsPRpcSzOoZHjks5jHvms+uVec0fmW2+xsG
3TYS3Y70t62NqkZqL3qFYWZoe5bHdoXvWP3a8Z+XmAy+FCulAo92Mk8NPFJBlZs+Msd5RULBlcFn
EZs4HdOi4FaN8YsnwGeNjPysDthWh4cHLIO2V4JlbaKZsL3HNaYEAM2sirpw3AeUv42iIa8MPg1T
1qfBRq0SB+2rTRw8EQSMbjDWbVuKPIgyvY7vhHUAO8hdN6cQp9BUxhJKoStMpsnetzv/tbynCZgS
WvveWhajY+OiwRIrUZgtszS52D6TyzjTTP5nKxaZbZwmq0OzoxHyZyWojEoO8jimyWfdS+oNubrW
+At2CotEYEaE29BxIiPxraomxSXQN1T74JVMk+R5j92oCWGranByaOQoGhaWejm+WVb1nJYbjv2V
Vve/bgpXOzi3EyCWzkGH2XZqa+T2wZ5ICq+Sdvn/nyjmf2Yq4qsfj29uX9A1tRWHt4l3PkNyMPjg
9kGMs7XRHv3kfQYG52zFVPyJOe3k5RwVFcbcsW92yF+4YO3ulAIu1kmvkSU6h9jHRi2E8dLk2GjM
Maf+uiqB9i5oVLPQtfI1LCntotIgsTQt71UDJkjHnVMqwgcdEZPOY+CAEgn0DJfYzyzDVFa08d2h
bUWH85WNtNvhn2e7/bo2AR6GdJMN2U6zAQtWTe7sHbcaoETlck0O+K4RathbZYh1vUPVXTvMMj1k
GFF/hNCNxaDs79rEpTC1DjjYqUeabgEhcXDvFWMHdFeb1jSfE01F/+0zng9CVEsVj4JQIPeDOZzj
/FLBs+90kglqvG5kFqNlT9hMRx0iWIAarvPaJtqbN+C4ycloatzs0s/BNn6q3hueUXzbaF6UwQdp
je+Ipqlw2IsCALj2mvZtBbOCvXGOiRa+xiGzwSGoEE4XmPkh/bDj7cXapPt8GjvEOH7wYiXiXfg4
xKPAQhCnsyWuLPfbDqimEGEgRWoBaw4+7BOGFIsmDeKNxIApWvsQQH9kAIG6spae9zQmsyPHyLda
M8FOK++kLC80c/osGppRMmuY6Th7mauNHHqghYnSlwpKNAp1lKYS5Q36xhwSQCKwxUH/vusFMZzs
IlrOooc+I9KIF0OgbJCc4Ls3TcR8lImHPT4I1zEkYNRerrfqivFQNirfZ2XFQ5hnxdAcQVTCVzAi
/NhjmB3woRAAW+8sLuIxZgJRJ+BZSadSmCjscNtN6c9gUhEHDvaDMd9Haf+bE1u58CqDNOnkkpTp
i27U5jIx39BafbRReW9fswtVyUyrgb0/hsiaXBKnGFauexdptekRIEiH94wY6y8ZwgB/f/3aVgxu
U2tpNC6w6TiZGdCcAsyU4dt95Xb+ZNTueozt1xL91hSLH7dGPm2rYpMbKC0mjRO/JHIgi3hCl/2H
XjBtJfwdbEQt+m3TOsSUKARZ2khlYZG8LgWZFxnVdAefllG3YL1metUqMM5ODg22162j1QztYh/X
4Z12HfxpEIWHwLTWbhkbcIOxEQQmW5FojVEQYhbpYUwyiuraWTpOmt6WK/hrI28P6TBm9uYppuUS
soSoCLJUMkDs0i0hsD40p1Brfw5KrHEYTik1h6lelRkeOeS1AKlC57JstGqrRUgLmigdZ6GazWhG
5ZJYB7jCg9Zsow6Zmwe5vs58Y6unIRyrlsQnH8zwLI7DS4qxp901DgJXAcWkpWvpiwinjt0+T6K5
lMj6hEnoAZUbw63sJ5YdM9/q2Kngt2+1r4ysJb11sATAP4nT6a5L/Q48lpYhD7EU6Wi+7PpcdaDO
nAhjfIqjqhlgCwp7IjrWmG4qpaomopRlVOhtTa4TSmWxEwRlawMs4YR6Lq+iLxWE73RzfA9RS4fB
Odpqxa6yUMcInYDkMOHs62eaS7EOdFJOxoCv1aNoYwHBRc/IT8jhJW2rcyym6yzEa4KB10AzEKsk
3EXiUpVk5uW5vY8Dda897vdKquxIUvaikCZbbNdFMDMM2lNeIrtNk4hKwwMSaeeIGip94NskY6pK
3C0n47tH1l0rrNs0x7tKI3zBYYh1gGO9MmuHR0KOh80gFcE12obKnhuLspZkshTBx4uRhRGa/vAa
zVoDrEbJqPcLd/5KHt62uCPNz5di90taGUykrO1WvfdctTwj2soixEF7dwOOINv8JJUI13N1sIL4
kA3qi0cMjrUEUwazgy1uyC2Cum/f745F4AYLt+mufBahEu8eQeA2xmGWpJAYsU8CusnmwSElfBAP
dElBijKjuQSlsR7nWI2sfB27/NY2GEwizcS6qj/8UKP1kryYNinXVTXcXcKMmGvzdBm5WMqi+Yfh
s1qSgfmN8vJet7B7xxyLQ2QQbTYZVDmxZLKd9u5KdGWwbH/LoriaQu5sVyDeKYh9gdZ3k2htZndA
s9B8C/UcmRh96tJt9vW7FRnTvjWwCec9SAawrlAhtIgxdH9r3XRrlxXGwoqKXGWzJ3bAkk2og43i
eilM/8uzGBB5Q/AszO0YGXeUFH8EX8jV2MOrdxtyAi102CHZJk82gxMR0OL63gCdqXxVePbv0/Dt
yoCdncZoOJmDQwY2s10bPmIrwthUZhMDZkbdrT6Q30ycGNCThKlMF1w5q8BeZC50Dg35VlUa4yJX
3kc4tlRiEczbVJPrYGWSFIx4kFKiJEbFHIGh9qCwmAiTuhFDF7Di7850rCej1b/6Lq6Rk81GQUbv
lWO/6UFwY6p1IjT4kEUW5zXPGIbMyxaM0mByLNmq+qs7Y8H0+V9jZwRE8ITX2XinNayuuYdErY3S
45MmhGG3te9zwvow4ERPjux2Y4lMqGlYj+gOz2Aq1HmGuADwAGlSgp30UfwsNOFDHiQJiuA2vAV0
M2kaX0Jh9fs6ndk33WKyxy8R5w+bOZG07J2UyAUnvK8danSGpvqbEamvRHPfnChcwA8c0DxxA8oK
qE+Eppp8h25+iw3AGfCjPzVic/EWD0fkRktmqp8pMocGwVOLxdGwEmJnK49SmsplUkG+9CWPYa10
XnoxXWxCBGigQVI781lnbijkOpgmkbXO0eQ0NnEINbEDoPD3fhv/M2j8kbLqBEz1bKc8x5ArSVhY
lyFxzfwkI+Us+h2M5NVtnD/pcw/StTc5hv68eFVKYjWn+jY6wDOqhQtRpR5ZGvNPpJnAr8jnnSje
P7b7kEZ1BwOHbWz0Ms1WXmne8cPiSUAXlk8wD/BuxQZBTlFv7mM+6fXggJMMsSjKeGYVkqw4Rpjf
Whue5qyRIc3tb5hwmiF+8CbY7JqPrK30tGJNruk8eJbGytD+hky9OX72nJMsb3TGDRRxfDZ7Yk+E
C9+1GEGiJvX0bIY+855gnr7Dnw3308gRBVjWW1aZ/24N2bsfIyQdfUaAM2gvCxIomWH9qAh0Sl3g
H7idefwKr8FXQYUZx0g+piH+BPhu+urfNKU1On/2MSTDzhQyUDUmYc+XjpuSjJH3eP7cPOmT6QIZ
0dxnTd6+muxn7AIqeNcWiFhLkn8q5kgrq07GpVeyP8ktap7Shuleq6KeX+DXODrvDaEeuL4CNj84
LYi5rjeJC1LbnCY2xMmHXTEUdKV77YoSjYUIjGWobzsFuTPziuBcNbJ5ogo3toWJXiuJcdPnyJLR
TyK8Jpcs2nYEjPFRcn36ZmXumpwR5YjCGvYm+0lnlIAuLSz0yF/hIJFIPFKqivxJS2BUpcNoIm3d
dwh+GVqiXY6xKjI45a2tl50EFV50hvfkl23NxizhRI/WVcF22es8CHYGO2Ez46+bFpQK0kgGDaZH
RUQu2nhNX2OQHMJUQY8af0oEn3kxfhlzNlcvQPtNzgv3yk83OhpK3tRYpqxJM8IDt3E53gsD96Ua
UKh5Kcy53HKZgJRMILeV5F+wijxcoRGa6t9eansb4KoesDzRXaDeMdAakctx70JSco2kXftZ+/Cd
LF2lFguEXBAgP3GB1mHxAaPgURQdmCrFnIB3pRQhBawKZi/dVRJRwIQNa1RWg3KpDdzPE/uGRUao
b2DLrdeZACklwEJlP5tN6qwtl+WoAPqecoYu9BR/nXbua1Nfl5IIHocK06nrN0T8BNG0d5HgZKim
LSPkj9R1wIXhN3OHEh6czkpUz398v9+bdi4oKtmId5M6N7QIfULr2IqBXD8XBFQKUwVSBmaQaEnI
XLWIhcJA2RrzZrkjmftmKee9CpiB6QKwnT86ZADr1b7uhp1yQAHDd82Xw18WRO4CUb9PQadj2mLF
KF5FObWnhkxsrKLDpjHFlsHcVYxts6iZIWK7Jx+QyLKFJYB2m5jOuRP1leH2z65nQuny0QO7o742
o6ndmxnSyYLV1lrOoo1c4RaZLOYWdlyz05MkmYMcdhF+zQBMM23gNWGCajqSRmuvIN/SqTQm3INY
1qyPD3rLaKdAlVBV+2YkMTMdurm95e7M0H1EcU/9YGf/UXdevbEjW5b+K4V6HlYHgy5i0Pc+SOmd
vH0hdHR06L3nr5+Pqmt7gMb04wCFLKVMHilJBmPvvda3CKseIGFooqayqqALATXLMhmijN4lFRYm
eZsM8CAUj1nOZVqyiUw91WORTe7qwrfv3Ha8cgLyR90EpTS9UMJyPBS/BHeRSEo1w3wvh5fkeu66
zJJ8ZdV+sh5SPAsDIBfDkv2tg+N8im6HyZE7R5Ky6NBkpJfkip1JTDF7XY1qs3WMu9gsdwoK2oBV
/RBO+bPZZv0+dYuT6wOesQyHpB7TIqpiFGsCNAgbmRhrBZXxQSfvV5NBLVRu+cMINRipyn9SQGfo
CPBmJzVZuC2nQjROMEulB6k9+tnZ4F1C4X72niD8Gl1nOWCkQWIweT7A+i6a1k487wYKYcKa5HCd
Y0CItEBBDW/UWow+KZhbRN9YPliqV0iaDQLyUlu+UpG/l/E8gulEnz5XTHmygWjZj2bkPiFfbURw
xG3RY6NAVOP8mjhA60LnY4xP48Rt0gqHGzi+jAeCm66xYbhqgYOsDwBb9cw151dnqjxioapnApjd
a1R594Wd3g0GWTIiNN8bt7wjt4ouBW8Yt2z6scxofToOkIeABetkGXL7y9szlz8iZ7oPG6TrrZ3f
T6P94ExzT/sLFs3gmk+dk+7ZwDO37nFUViiL+Wdj/0xlDmEf3QgBKbi65ruq0w91/2KQaem684lk
EnlF6w6mBYCzTtHdbb2532UMW0OHCM/axX5SQoyU5nSg0xQwpSc3mO4i1ShZPJ1LkkhAV2wx1I0S
CMU8Ihkut/0MT09etUzbLL/njknkNlm53ThtCwBpMfJtcp85IABhagwS6bBvuChnkIxm9hYyPPLT
r0DX+7yLLxVLcfMr0dy/vY5eR89sqjYOsu9aGm8pXKm6WCUMy7fs2hq2SSg2CmMtEucuirJ3Pwte
mALC/eiZ7Wq0Tv4moKDv1cy8jC4Z8rCAf8I9+0ToFfpWG5L1E0udJdcuOs2afeqYn+biaSzxQgqY
03Xx1AyujUoZjqommsQiOtpXxJYwJm+t4j3Fu1OwB3LaAb3ieI5h7mfIlUyURwF9mARAay75vwJH
HFdXTvZRR7dp19Ogw8yKAaZjz05O6yrC8kOmHn3bT7O1dkTWh1zgyIDmDiJ0FJrXclmYKkXvEgUQ
rz8X04pmy5UAxb/0Ai3I5w1F3UBpWlNZB5F9jYnVWke0ijOtQQ0wEC6jXU6sLUxeWuVuR1lJ24oZ
FLNvmKgoCe0BUiT7QvsHCTHXPaNAQQGN2WlVFea1jdYlS66diilROYefrUMbONfbcZ67qymllUdO
Q3/NnuZ2iLF9JSSWswOENRkSIotYITUqh/wmBwCZsXjut7XW3LTdXWW8lphkm97D4hFtSkLJUsB2
SUeBXiaXJZFdI5QdBcWTSg8dPjnWthMFS8sxDs4B8oM+/xDeo0N3NF0yU1VGMFHEfQ6dtMAxYn4F
uYB3rKoX1XYW25dCb1yrwC4Kz9PvTeprH5WMDpL1kqu6hPu5uH4F4JbJQKQLDzimgQk0IKOyT/sJ
10x+oveMs7o6KecdAVrmKJdUWLSRAUtbTBCJ1eCH1wnR1Lh5lyUbnwPQB2SSU/Nqlu2b9FkWE8e7
ka31WsQaar5JZQTcpJRSXIcWrdW0jJh1G+lTZ1sb18hXbd4+tIIaxprAAtr+opzfOhLUJDbCinxc
vSrjwnmShKHJugnf7AKTqNuBRGCYa9w3GbKdMe3n0+ygFO5dt0O1ZLeHjAxRcC/weEj7poTU3IZ7
y/gI4q5/tHpAM81AjTO+cLMR3fTkznFw9/2AMnw69uzkfM94StMxvAhvwEaDtP8mUOAs+2w8MSWp
jrMJjcnL/fxUDMy6JtUnt0yP9VXjBWKrjNohdgAKx+zhXlbxs13Ww73RKmvVW5O3D/qeJM/RuURO
qVAjlSUBDxwFmjHpoSzR/nChHHD/TO/ak4pDaw0HL+iKp+XzhFUMFmJc11/8wmHy059mcWLa3+89
Yj6tWBWvdhPeG41l3xVthsWN7/7+9Jy4LkknlVpHfcf0qy0rCs843GUOgvKG9sHTgkpp8ox8SKvz
DoHgCrHcOXl17YK8pcq72LUxbZh3Fy/hnN9bpqdumXZVTwM8z+9P07Ghz1/i+skbr7q2ZKjevvv6
8ejnu6HAoDt6bNCbEYE8pnANX3XZj025s6auhmfVG3JTom56KAr44o3ltZz563AM7Z9yLGnWqlbd
RxqRST7SYWubKLjxWoDqQ2fVV0IP9amdkfvUhMU9RUPiXCucGA9ei+LAbcz3obHjC+02Qgrsyf2S
9OjaW6EdcaeSWt/ETX3rSBBp/MsvdQTsWviqPbX4tep0oFAL6uk1KufP0gmrW7p//X2VTTeaO67t
MZ6eg20DFwRy12SdZkPBGjO7+5T8q5UynNeyQvCb5Vjj5rJOtspCr2OhXqAQMpojdJmrCATFbkJU
/mCQlejBIwvNstg3sh05d+AeFUlbbmM3eFgGHDvPDvV5Crs3z2qbY4W1FR7TeADSFjoBX2mlcelY
yROai+cpSVviLcfD1KQSVVSEQygz3tN54JnLPQM2GOqZIL2pNXy5uiOKpQOecJNkgMob9r8kKwD8
/n7IPCRCc5KpLbXv2RWc8sKXw9GN+3kTzAo0PmfQ7WjLzwBY28eI5A9IoH2xYoIL6aIypPN86xLh
sRq5WulHNf3a9cuU80Tap6IskYG4YqMEQYVpXb2NPpkBcoSKPsMAnbhXhQVg3joaCQMQEn7JMG8A
YcAzNocfrrm1c3aHV3PkbWZG3Gthu+126Dmco6fBp8XbcBowQ0Xthx11XP4qmY6hCwMZPkp8PUN1
E1duWTd7C86btwzbQ1pYc1BctIlOna02MBwDSkDNrHxj2ktit2SrSs9oV+oQkVDXRx5KNnSugzAR
yMyyXrMvv2+HPDiPLlhslbIFzurpwF3DPXgJALbQa6c3VH745coI8ncjNYix+UO0sn7MS0xITQvw
11UpLUchrwd61adp4j5eDG11tOBGqsyf2RYKShVpIBArwFZwP9tXo6TgmsyjB2cNb9SN5uNeSQR2
bgJvieSmtvDUAYhE/kJzjF1A0r51YOgR6NKPBupp1OH91MF+ajqvWIfMLRkJi/Y6FibkcmS+5ZiZ
D9JCOBhwPnwKmd+kTrwyJuTStmMM5xjaCmNYxNrNZIy0sypENBQ5G142PlT2xipd90R5jwnXkN66
4nDsUzvat2poXqUFe0NgsnBYIWAIOelZLYAad7G2wy7IPerpoG/ZnzhRtaOpgszEEvHWnWK1q0ab
aW0v6vIyheCTTCBn4D5qJrvfD7gpIELNOcq7d+Y1CPuZTd9ggeKWmk4QxtoUydby0LRM1I0ZZTnK
F3WwJoDWhPidixRJZ9T1R2Zm1JFlXBPs2IuzLaK7rhzsXex1yRnWZ3sVVnWx+X5qG0lyvpptiFAW
F8nVDHBy0WnSsGjpDuaeJLbQaB6xEFa3ysH2Z6oU/xhn661nm7dEdeNf8tr62C4PokohQQm5i6rM
OShl+nskKPFPSAFYuep0updoDrZDY/1shfOZ1Fl11NptMZJoQcpOnrAnafYhO9kVMKL2kZD3YSvL
tmXIB6XbLtzg7KJUuGpcw7zR0oI3lRKG0ul4umSjBHOhNs3oqK/cRzSayMlY1xoKatD6JFfN1ryR
z6iZIprgn5IycjAa9+jKrLgMHfWsHi322gMuLoAbzqmFjRnVFDudiU4uGXP6U7ohhNgVT3pYpIEu
FOmCQvtQu1G3jsIC846BHDE3EAMawPm6Wh8LJ7CfS/Kc+pwzMPcn6DAxPo3Zp7sVSuBV3YAztqiR
NQWNuOv8RTNC2K0wNoWb0WFyYhNtHOlQoZkcW5xQx6TSmy73h2VZu8qF5zKxtpNjYPTJUfQpr5tR
9kjkPs+jQ8zOnJnFjtPpRwsL5jJKuqtuk4HYT7jxKbsgfF53+6RQ3YMuzfLWdxWFYMg+PgkOFAHh
0U0ZNBXboGzEpaQse8jKnB8lvArV4nSlBk8eW+mPR2WQJNdC9Pp+YIRAqgrdWkU7/hTQiy2BZByg
cQK4JuXLfJVj69+1nXl07Lh/WKBHXWh1KLwsf9fGx45F9lzSK2E+2OcPqiLNJI+GWxbc44x58mza
lcRtRyeHXK5Uu+5x9g1wUssDfw86lTCfVsRLW9yEYko5Fhm5iiyGb0UlrFO2PLRR/DThS9p2IvQ7
+NJ87vur8ZAB7Ir9O6q8fHG4PtJwA9oPDeDy/fD9+e+PWjm/Tx277//y+e+nllhCiGRHwLaufQa/
VRWT9MjWPksmdWkg0OJujXeFNNdjP/SwhlkBipyChuRdiQVFoqDwuXyUKm9nN8DSP/vhZcwN5Ohz
YqZrlS4JCo0ILybcwcv3R7wB+mg2DfgfFo+YLdixtrQ4MBd26KdHqPpq5lGb3jag2IX9xRC0zJxm
uXq+4U7LA2PleaMCPBJRn3fnlH5sFbDtqbsagmoe65s56fRN7qCYjrXHGimrRxsX2y7oX2rXHA5G
nQwH+uYC5FPqvPVCsQvstA/TI/bOXuq/uibv81CKFtxEeIdqjK3wcgS/P2qXp98f1ZJWDtMaUIX8
neVihyy6YC9kOYOq5iFNEnzDM369CP1F4CQVr9OKm+8HkKF4bBv7OAmxtwK/3GEcdYD8B+0B0mCZ
OtapXh7iqq63QjLacpz8l47tcd84ZQwyR/6y47I9/vOhxOW6U7FJinOterEwTpHaQR8g+IRljTKG
MXLX6E8tGnIsuKFgE/01RoF89miQcRNY5ouatFqN2TUs8W+EjeqQ5Gg8QmZlPEUztssoBHScDfXD
orDpKGRHw++O/SSc8/cD45Vobc8VVJU5yH7AK3YJS+iYYksIhzlButyXVqhKJsxkE90OZBLF7La/
UmquusEQ5Co/33ioJg6oYNSJ4e1BZdS/si5uyrq/xJgJuKZZTZMR39M0TDRpnBtUxvDYDNQVdhr6
DxMqzmvZ0h2wUvbjwnDS5fJRj4nOGQWRggi546Oiv3ofuKCIMrsBSdRxSwO2YRSEhMy4Wi/0Swj1
Eg7EU8N6nftJHes01SjgqdRwWII/811S17ygfImFVXLdsM+pIRhmSBA2jO0PrYJvP2IJNyiyVmYO
7dcD4bUiIohS0VLmXlyELsjrtRPxOCQoPHoaTf70XqGGucbXEV1cEBnHqBb3/OBL3KtpLydI+j6D
HBQp69TLID81tKVqSK1rH2bmOm9OzEYJ7Q5pepQwK7PIBaToCRwXoXlPp2Rllt7PWFfUNL22bseE
3CY/aVJCNwKHMD6Lbkto6bu4IOohG2vKKmGd6X2SAbScFJB9ciagASbSnkPmm/LTjmkoDcxw4370
d9ZYyXOeqoc4eoi+/Nk21jpvxw2YpuhZ8Gus81mQzk1e2rpsY83K4aBj8g+F81NotaTmLaa3PHwM
EvnaOznT7VQ+Fgr6VEg06mFcYoNdWRzaDnNRJsWNF1G12Tk5Iuzqwm2cUDJkMwbciZGaRMKy7psK
oIciIzLWdn1WGkF2EykBOaujGM76RyFx0YuavEQAkjkWMNohoe2aFz9L5aWSiPJm39/Ey5Ikadpp
FOGIWjEG4SGCvSTz9zS0QpxiWq16txvPaFEK9qToSedwhztArIfQKPcjCCAjspbAhHZ6TQ2xMYzK
fAj8fqFDFRQqOJIvCAvvQGJmu8LsIMN0QfQ49B5KjCraDb6i3d2n7WYwvejJMt+E28uHvC7iJzDA
xwrq8FXZknKNoHN6DCcbKXow/JotqP2o1uSBSRwSGw2+nyPPLq/zu63uwmllpbDNtC7oXUSh9ThT
TQNsYixUDkI+ZiEq0byiVe0UzNeNX0N5tkPZ3LSpgXcuXRYTdmfbKBLxvRoKGpehSLGJQIlB4T4e
wqgbt8iwYroBOniWPuwHIM/Bphm8m5Hxxj20izffNPpPKZailnrdWdoFsy9fdNPRDmUfuG6N1Nn0
aHDAxhOTqkujwLXfk+7Sj18EiPZ/3lu/b6GlgZ1uGPDepsotbpo8aUhI8I3199NsSsub7MUECbgO
iMZj52fStTRuyZbIQTk4wWtO2pCafbygnbtt7KzZlwobN94rAgrYgVBgwDCUgYovYnlAEzJtzJpS
Dwsj0F0bOkfN9PE+zgznvvDuFDI3et8jjgy7YlIiK7nTGQmFECIRoaCGRFDWFHeinp/TwRgeWbe+
xAgGpHfCYJcLK3jwjKuZsGmufDv/0uWTZ+HrGuzWOiSjwcZv2XSOC4dSX80G/C6I0satXwSoJEfc
k15ovmSFz0Q3b2+9CnZUkQtjZxQoU2pLoAfO0HCabWlue3+6i6fOOyn1GgZIl+VE9o/XJGScuiMR
KhTE9AXJ8bGmH1U8fKBD9B7mPttoWK8b07P9TdqEyQtL+pEsQ+fHWBMm4jmAKSamJehYKoRfSANf
CtfLcFETUBwM+XQfGM0e6Xi+iightzU5g49hjZIrGIZmg6OZ1XlusFoNI/VZdPWhBPBHGwbzhRYv
s9bII4QzjHAkmb3Yta6DsS4i+hUqKDoE7HkK8qnRDNiLQTZce52YXsEURZNVn/I4bEDMIbis4hgN
SwTTFiiuBGAi9adoWnuv6rFZe6mq1kYAjmQB1p91hv8ni97JGttqGxgCNiBqdNjikR2fEc6SSz3K
ceUUzwWSPbghRDhUTQNBSFnD2jN6vQtcqo55wq81uknNdQ5tyeYDmnH2689mqLJPBKAlbaKIVr8u
bgXnwF6rxVZYu/eiRK6APrPZhUYoz2MGdd8NQvsGzYhcOY6NUKWNnyh9DWBxdnU2Cq52WTsEHjVF
eBp0/JlnDPTHEhwunV8wQg0FqafSB97g4uLZTbX+/bf/+Ot//sfn+L+Dr+KWIhEXQvPX/+T5J+99
HQVh+1+e/vWxyPjv+2f+8T3//hN/PUefddEUv9r/9ru2X8XlI/tq/us3Lb/NP16Zf/1vv93qo/34
tyfrnObHdNd91dP9V9Ol7fdvwd+xfOf/6xd/+/p+lcep/PrL758kFLTLqwVRkf/+ty/tf/7ld1OJ
7zfqz/dpef2/fXH5A/7y++Wjq7v/6/u/PpqWH3XdP7SjMNMqx7OlqdTvvw1f//gKAGpHKOG4ri3c
33/LCxJR/vK7If5whHRtylpJk0S4Wujff2uK7u9fdGwTyakSwhLC0cr8/e9/+78dw38e09/yLrvF
BNg2f/nd428p/zzUy9+mlNSal6EharrS8vg/X//8uKeXxneb/8u2aNUPYQ4RjMkdKgEUzCapghZR
QKk6UGduCtJmYFmbTGGCZIAp9syW5jiOD2bWs4Qa6340ULKh2mMPxf5z5+YWOS/BloE9I1ucZoWx
R42zVQTPKAmJOTiM1P1F6m8iJS9mbd0nTybM054NXWGHN20UbCh9JFW8Cb/DN+wl5nKYIJ+KErWO
xQaQCEW7fKlNZ62C/pQWzKpI18axepstm+lWna0BTcSC/C97FEWMUCdjA6hpmu/9oPrsDPCKPiY2
vTJM7+h09uvI2PB/fsn8f3SmQyL57870x65OvqZ/PdW/f+DPU922/1CWrZXHuWwpoRzO2T9Pden8
4XqWx67Q1ZayPfefp7ot/zCF41g0gmwHSSTn8t9PdMv5QxHxIDWdO+d/coY7vPy/nOGetC2PK8jm
ekGmpkzL+vczvKyxAniWS4IoEjYgMhjfp9Y7UByw9YFdBx2/TMAPOUuadKpLb9VS6iJj9UEJ+CLY
4GPpH2wrKG8YHAFMe6JyDu25PiGuoKHtlMB5auSiB4Gt78oUyQ/GQ5Blsw71VjscKyP8WWMTRbfV
DARQZz0jwNEvHwS+I4x8Ic5HfP1e2o5EfgbTOewipGiZGW6sXo/bsHXuvr/oN3hIspmQzaL6NbAB
vIsMcHVVm+3MIoqPUyL73cSCtO5TQPNBLc46ogNjxD42cyF+5ENy/pcz4G/ryb+uH1LY/76CLO+v
cm2lhematnaFyxr3rytIAr2mzUGTkmbI7MIFEckws/EvtZT+xVJltTbJ/lkb3cAsPgA01rvyKeyH
Hy2a9hbf7oNsTRPqTxTelqrJt7IC2RDG+JCa3GRA1yRpdprl6fsH8262H6vgLOvcehrlsyozEP7M
cNaljqwXOxxJu6iru3KKmDyPWGd4s+T++2e/n2Y6h27QbBpbjXfzTDRMWozLR4LD4AuH9kB0cE1d
Iap7Htwl+iDt4p1pB9GDXSbZPmg07EunuXGACJNtPeblS2b7CYBZH1aBj9iqkWZBxgAbGt1Suckx
H59pw5LWS290Y0+d+1Rka7Ci4Sl0UnRklndxHYjxJPuyAuNeQ9HRJ+5GoMxUQR2/tnGGwcZZXrbV
0WvExE12pCU5OLf9JIZjylYl2TKZKrINw+rpWzcw0w97cSyECIMlo8P308Ifb9DLj3dWiBTLtkbC
UUoBn8yZY7Q22fze62bjLKiLNGvC3eJL3c9WQV8v337/sYxW5AXpzD5X7THovJDjyhjdaZrwkPc2
53lc9RooSrQeSGd+i+262nELdxk5BeGbIYiuD2PAnM5k0LuSPaXrYG8GZ8JWnpWbzDN509wx3zWz
MzDac/xbwfi07Gz7nCGSLa2xP1lmhlRsRgVJK8FpNsLTJjN33B6554nD96GcmausPJKSEOERyDcl
T/hu93hjxl3EaO5sGaTYjzCsJKD3res7zvH7YRY9yjmsGyvTG9mtxsm+ravirEFfn4Zu8z0tymDw
0f9NV1YJ239oU1g3CFbODM0Q2RQV+fBdE3yMBiHAoaX2YaS9c2uQUxK1I8zPMbbvbVttxsFbIrN4
ZqQ9Qju1jI/CptnaPkBzMZAtUjmYIGaSB96cbiBMucoAcaXWJTD026yKGk1k2mAM9h76yUgvvfDM
K2TijIrGT2sp/Yp0Rh8AJrPBvhoPdXXuzCajoNGkoNEHYrtO18CzO/sUhM5PphDWsXDTl3nIxNnq
OuAlcXmq7P4BXhIhcElJ/FX9U5a63UaUUdcpDY2bKajulUo+KtRUt4bil0C42L8Hnnpw4FH1TlGd
v+eM0tRqPxO4lU9f3ty8ItMOH+yZMXvMDebU9/qp93T9HDdetHGw+B7rgZZBFusHtBfhg6zLJ7Mc
7n00s37ZF2e1PASzNR3tCI/p0q0vtUGbGPfSvlF9ureodGmiFd6ti/TtdnRwaJNhwnDcHncy9OYD
s2TvLA2Jcnt2ScVpRx+uSG1ekLCUy5OI9Mt0gcfXru/ddiZDF5P9N+mYvGBcJyj+AsPb1Cwg12kY
TnuRm8Fj6fBG5xgTyFkT3WksxnclAn3bA6YgxnRUW6M21S03Gn3bFkzhpnKcV//8XJBSbjSSauj7
W6ycygGLkX3s/QoBnZVbWz3k+aPRV9Xen+EWJkQgPWqTP9UGXPz9xXRiCFTAfyNipkPsD7DvfQ7R
+H5/9OfnwDhez7MlLg7UUDqBzS8wHOB+PO/NKFrzus4ra/fniqybho59zcRzHGT3lqXFenDVsNW1
nDbA7qwnB2vSPibcamUwYr6KR+gOSeIUhFgwCmsdomCKwExWBcslNiT1QkeCADeECoQB9Swhox1L
aP6aqPbloRvyN4X79zBGuLg7Q26txrgHZ0IPJsUqYT8ZLYl0UlVP0MWgBZN0Vc6vTaHuEOOfM19f
u4uk1WwPiCqPDfKk0J62YfVcmWwbe8ieCHNmj0817nYOG5JJZ/KtBPGfhBLj28TayqArQZT93vZk
W4v0pdA5zQ1NZFbMhMOtdx1DTB0AVCdXaAIKayCPyvSHZNLW+uZmeSnJsDW3WVjwPiy0ZKcnvQfZ
rSrddULvW5Dgild0JQ3IXIEHsEJuZApgunFI1WaFL1CTcRsQAzQwGFo+lqGeGX8WofPMof63hr6r
o2TvO3rVIyMdnBuW041Vw4DCfO91JJQ59pl9zn0a2IT1AJPtAfnbm3kI6CUu4QXkhxEVYoLAlfQm
RqRyCaKwOLzuSf6xfG9dE8BDR2jndySM0ufCVwi+OUGQNJx6erDLm7i8EbNnEMOA4aTLdp0fHDsE
ldFcrBocjd5aMsDV/HnjK/0uUM3PaDcZm8CtlP418jMQUtDKzJJWD8lBMOg6Fq40U5s0MenWbGbf
WgbqJ9sg1xgbUhvb2wgy4jCTZJbyNeKxLIJdStISPQujNCrpzhhXmbbPM9g+YuX2Df0BUSXPbsCI
JC3OzYzjHtdAGxLW5+f7wMdTjLLLhGrrd4L7BnEdU/pcF+rSxxXyY4xaEwLOpseOSwInTGJtFRuI
5VferYwsIlVCGmlXM3Iw1wqPCgdJB/uqYPLJ6ZLl0UkXPi5ZlyCxmiCk7I6+4xouLWse/qRssxjC
GvyW6QCEkYG4aVbrNp23VeDdiaAB6gN/eQqIL9TqHT3KWnBuCQ/DQkVwtoc0XdJDqRj/MDa9zjDZ
gClrNOckBETL4MXZAwSeRvVdY74ejhahLlLla4yta4UhSvXqvqr3zCE3KX/YR4gjI4Z24BKQoTSg
G13+yAI21iHQ5+Xf1C0qasvbJYBZRgKrrdImr2nFCfarTZv3CAQoMAnCNuoV9/M1An433AnP+Kxw
46sc5JxEtg7eVJTl1iDYO+KvCqXawHy5jQLnmYC08/Iq0WM9x3S/OoCeFH8N7zJvpbesesFd1yBz
0A6S7XHXBjkTVQzMzLC6hJz7Hhw5OBA/MB76ErO72oV9vakq+uwZTJ0m2i7nM8Ovc962z3TXj340
36YyRqISrqqUmVwDfiE7RD7EOm6j/tBs+8LdLp/XtUcCfXGqMBNmLlKVQpxDXR/ijtYuFzTT9itb
gFlwJ/JM8H2M7WH5P2ONUzTiaPaWQuWc5Wpv2QywayC/gIEJarvubQKXOZTLMW6ci0AjUC5oEkTy
ZnNaDrIfpfs+K7kBEgCFYdBK212C96WKnO9fbpD2ClnloVwSWcvseVkLMz1dCgqL5jUEt2GxU0UI
ftV52V2SdbtOireJViPZHGQohBKWlse+1CQStttM5ueynqVH7m53NurYemYKLTPoXhg+Obs4rqB1
nEc2bdetPXCFJLdIOVfCnTejVW4Gad06Dm34BB+/Mx+sMT4C92jG11oHqGKT83IUWsO5gyGEYtzZ
0hdfYbM+a8xdaZ0zfkjZXLADHfixwr41mIFfAVT65Ea7HfLxrSFBK8dFjqr/ya+KdWYKvHoDhEw8
TRbXREbrMmy5mLlwgobhhbUxpxrmQH8DOGUf5B+WF/D+u/coB4BwW/4l9NGq9/65i43HIoH6gyIl
IgJu2Bbc9XA87dPYvq6n4FA6vFPddI7pnJewt4LRWvmFJGy94FZuz8+O6PeJSfSEHHZytnZB7rw5
vXtGacmcDOvssEJ1SURcRhMQB+dLDE2MaNDofe5sIrYROraDWg/T9KStpyZJ7nD/HUHhUeryZg6E
oXogfq8sW+1cS14UxgBnidUo3Ne4BvQ1Jt0pCsa3lvPXFeVrPmGJwx9clsbBa9RD00WnIffgXEJN
v/MD/dICK1cqhKZXnevKPaZmcQjBYk46B14FKDHMgrfMyJ+EYayiBue2qPutY5T8tP1RmMGr3dvn
pMOcDxjDXtmMQW370ZAhK2JPiEOyC7zd5OA5dycprmblPcEyJTrW3oYJ4v868LwV/XxOUgnQPFph
Z4QCFOgv9vonPx1+ard/dzpAe1NfMp8Y1o3kKjRm9KQbS/AuW/SXRju5+5KVPgEa/eHmYK4sv/yk
MjoxtNyUU7tFAnFnRxZROPl8hGwL60pwd7mTCT0oyA6EQsP6G0b/oRkvo13egZd8tLsGn715z6Q/
atzHQIVPOrQR95P/RzsXmU//6tYLnq0q72u8qBmK7tibT8GUfyGaeC/m12k2n0VJqkxf1+945khr
Ex8RBhfXHp4tj/F47BdnuGyPratgwsSbJCp3lNnMaumAO2I3FdZH4QUfFocvH4utBZqPtvp2zgHa
Es3ASXWdGdax90iZ5SSE1oFcSV5Q/zyMkX5zXWxXlYE//GdVhEfazBusstRhK11TZhfWc5Jzvdv6
Xg7xxSgujUQlNKXnVqe4SOKffTIfutr/JYj51FDiGsgLDrNDOuqHiPUQHspdA9gPIyObFPMwikdH
NBgmJkjs2Q3Rk/fw084D9BZJlhdXZzSLJ/a4K5vQUG22P62IUiozn3WZoKZpUTdYl6aULw0Kg5bN
A3m+o8mxLpw38hoCL9/LeHyJ4vKVwQJzLPHcFuWbabAfR2BTFenPeSwvNtmy9BBR9nLh59zh+xwV
vp2MN5QRu6hEdhMfpf9uTu57p91DPRc/h8Yo6RnNl8ScnOtKIctkCkgGFKZzaA/2zTKe4ngbP5Fs
0ln62TIwve4S04BnQQ8/FQSfAzj127RE/qpXNkcqBdhvINyfyvDUYvbBXHjuAmvLxnE0DwQzSVpH
+U0U6zMpp8x3tLGL8AkYw5LpaP2IPLKfZuJb3JqTtfc2BHsxnoMOD8jpMEtmjkXH7D77P4SdaW/j
zJWFfxEB7kV+lUTtkuW97S9Eu7vNnSxWcf/186gzwEySwQQIjLeDIK/bFll1zz3nOS5vWgawnRSS
LqaRfCiGAimmbNUHlBctHeXRXAlWJuRn7e7vTQRBEL4vebg3ecVklbdnlzlsFnP6qkyfcB1Xz2aJ
uiL4mB3AfTaBY0pDC0v8DA19a1y8jF2yYYlPgCI4aKg/1EQuQ39qeOsPVLtj4oZPPAE57F4T1zoP
U/tO3dyjUe/m0rlZtLhn8adIaBaIS+7Sl6odatDLDQdXA4fGVJdsgoaaoDn3Fh5/5L89SJlhN03y
hEvF5btlqyXNcqIBlNWcoK99cvmvRDvzIsjRJnh3bv2kfeZkv0NIKiyOk/+LPEVKspU6LjgH0Wjb
FCM62H6pz6qkyWjv86ClAxV6iQ/nKxmgvDsXW4pHVe+aOb8tanqc8K+hlPWfU/3sDt4Opf+hMYO9
UwFTAGWEzaH/tRTLqUkhIi4eqeb6cWJ439U09FGK/TpY+iuoeBDimsQt4QEl+lMRZJwyT/Ysj0li
XBcYN/llkA3WBn5ZROwjy8i/8eICrizqz5gokcO077bj2i0RfnhXdEZB6kw8QmjA8RqeoDw89dnw
cOdFKq1OKe2tSZ9tSctwIzAPlU2MqH8bYPBguTqHo9jJSpBRqyOGcBoK8X/ar0Qjjx1EL6/wonut
GYeQOctLVrImcKlsDpl4YvBlHdfilc3GXY7ZwXWgdVaRHiEKyq+SKCGtbhFkn1VdgKxMhx1GTehE
hB19eACs1CdwUbS5Vj9IOa2NjrHK1Nib4nonpH2vt8MlmFVA+ZY46vC8SN7tNO24DwNiDE2s1gdD
7DOkAGIQIb/CtkYQMJLtPIunu33aolkHJNcZcz7kz5a7m96N52LqoWem3mswWSsNH6cY6LNc7HJl
Spuj5glljWOWjIyRPFhxtW0D/zkxmgfE3W2edbu0Ci9iKHHTtRxB3y7nfjX/hk6zNtrlyKPbrdu6
vpqWC3GcfXw97u+d7TjFH11IXI1UUc4FEF/bdy3jrSposVj3poIRGbxNFkzDKj62jf4zwlcwB2ft
QzyBn845RheBEvYKlXib5TRT1ffpyzTOWPZBrBUHWqs2eGdeREoHBIG10L4Yk1o7qXOWMvtl4N5N
DCuqyJCBf1j7FSyjDPN7yN3UdLqj7OEylubOy7JtFpdv8lFnX/f+v+mPwNCYEpzvPIdMq9wT3CeB
BP0W2MseMwOOJIqUzOUyk8UYA5/JkBA9gFgDcX5Q4Q7H0VNmm8fatwnfeUh9o0i+/CoFGd+De9Pd
t7LipxmHzcoJ3uuh4M/ygMM8cjzrZhTsaAnt7howEDa6wxrAEXaLAIyL3k9muAvb4LuQF/9+GkGb
FRLEpPkGW4sujeBkYunORyJPkBvxPUWF8yQxINjZ/CezvKtD5RoObPTghiW3SSLUu+W+cYpLezs0
lAGJ4pXkEWGX6UbgnQGJBw7U2GLyZiQKxij0oxt+ZX12SKd4uwDkNYENDT02Mx3Q4lt84cHeKLeK
hqXdq0BEi5scS1letKUiX8RIGLy1LZlFVWO/G3a1poNqt4TynJbBQCFF84VDI+oGTBWuwrRcbuN8
3LDdBDzuE+jNk7LZlOghpUfgKDGteoPrb+1S1BBTjqd0eMozSBjUcD44g7sueWRK57O3y1/TnRzs
C6I9FMC4zZ1Au0t4l83eb8I76zSZCXrGp6UZNnRO8u73v/kt8kMmBgSi5lCr+mv0foqJonLK/4T7
O8Bmrzsq3HHhoApvK3cGGJg/azB6+CTp8SlZFcIvyhLMqx6SWYB/ECQWZK/3RoebBPDIagoRLGaH
/Oi0NhLKzRd/WzjVi+EKfH7s1JWFiOXAS+NcoW+gs3C8phntz453kTW9tIpmCix8Y+LcRv5fBeIy
TyoBUlTvikkGoz2mzda+9SHjQPkS+z9r+8h/WvxuU+LukwVKwOgNbx4NII0zbZsxPEJNqWfytFV6
mE2XJH22m3ODIl1AAq6lIZItj0DwNgqcR2Ysx6yLT6T/QN/FEXrhZzsEcKAcwM1mOK+49p7ARa4S
Y3kjOQ/JAqmRI/pIhAjyDwyTJjz2w/0qDfnDKxlsyZZzFaFiCaiPTWEFnY7ccWOCoCni6ehL0E7q
uSMrnAWYt3mGgJXxCkqP2kz2WbgA9WZJLABrDPHR9MpHt7GgE9dg3MH0YXVf17O3teo4krnTHAo4
KSqg26wJr/RMr0q1nRUp+A4+MFeb253NJyx9tYhaKtbG7M9wg35NrYiKEJpPPb1U92ubCOefbT+R
9XaeliA9IWO/jMufllHZzdMP7Lck+eMIwZUhXx+qFnW3zK01i7i97QJd8nZjC0+brIKaQIqFL0lH
eZYrf9ZjDDrVwF697Ib5y8XiSVq29I1VbyxPCtcMkX1SkTSTFX/6EbdjnEQiZx43gO9KBl3UHncI
Xtkvg+dy9hWQZWcYt/TVY4CDqGz+ybVDdtAOOJ8Ju5KfxE4OOwX4zRBEYjB+urSpEfWsN35andUQ
fmYVZe/lweqoVisp+yHF6wiWl4OLym6G7UWrB70Eh1Hxr2jJLjnBc4EcmLEpikhxrzQF5gN8A5hJ
O1Aeh3zmL+Sx58+bnR+cXPOQNqQVMQKkKAIegqZUWzIJfgYfb8pODBbkkIK1M9JUFHr7hQSn6Ank
BSDNyy68GTxaFkwulCYoUPCwfNIw6IUudvl+NG65zSW1ZnnmyYstcLk1Bh/UJjIIsQbyGbzaxgeI
NOH6FP2TqaKCSEauf4VxE2n4I2nWrQvMP6L7LOcjBux1d2ccLJcKQ4D4VTS//Z7Rg5jf+Hjv3FoI
IYQmJRYWYJEDdFsaAj4M68XMX83i58BfXfyO7fC2hOkm5CgYsF+PGZ5IaiWg1u2Cg08QhlfxYnZI
jVBeFTsp2ICm+DkutDo7IvLbgV+DixRHggvrmQ8Yut7J5DlPrWgkF8gQ6GcnHb9VOXzpWlwG7lu2
NaD9Lexo95SrZ0DjaXAf+2OAIzptSY2Cj6mWtVNTIiR+sK4kT8wNoaOSKEUo7exbUn92xrvbHsL4
lLvuVQ0LfMo/Y3UH19SUDs2CyOAhtGjaK76znBJOV/8QAX1HpzsKUXjOwaXYrio+vSHeLNK4ouba
wj+CsvxRVpS/Zuj2NHmiIFE8qOxjIPYgZg53IB0F7jBy3pXrnJnFuAFUpDFN4yuQy41OGaS3Xr3X
M2JVbABM867FkrNwN3eADnc5NK6M7BYBwO1YU61qgh4rjce0zA8BoBqcZgbKkHenttgd3jyGvIJf
/2xBqUaymy3uLnABKZpd20BoMhncJT84s8l8dsyEKOmEuNR0RzvZDjFK3Th44X7WCwip1pTbZDT4
bBfOrXGiwmqtc4oB9+xoUE6Y7tZ5b8eP6f2LQve2PVyoOHypNZPhppahOivuDFxMVVLyUZzFQ9VP
HWs8deyJBPcVdFzCD2jdrFnOkyIiYQc5yUXaCmG8+5eCxQqJDQLW7aS8Z9NKKXYqmGi1a1yhMZtn
waaEtQjWF9BdhKTG+I+GRInUSQonmfcAkN2r6aYWBF39zdpyPhnWPDOrJzMpD/6IU5CodKUltz7+
+PdLG5Kq7b13X1nqMR+96iaMN4h3X2zxvFM92ZsWq8fD3y/ZmAroxmAha0t5p94ldlsm1ntpFWDa
mPAfepyIfk9ynzKvc+ja9+avgr39nNCclOvYfLJa4v65pGo0wIn+JHHA1bRU7jOSAev6nijVCyaK
ZeGz4UFeWMl4SS7lzKHhNRReY02FMiBVecUS7D33NTEWWrg+xPA6zehzhsDj4zHjqrXf8ZqyWKxT
WMcsr/WDgddxbUyZ+gqL339jXpmegJgvRIoDSBvHv/9UI+vuErviNiXYBazG+46bwpogt6sX2dGW
W8wuzY8jlfWtiV9QSnInvfcSJD0alqrVKaNfvjan7IeRTJv/ZLP4NxML7hnfwYvmkb0IPPufTRZt
Tb9xOdAWiKX/XnKUceZ6Yfkm8s7Yui74iU5P3wks7i9EoZoI55msWnJedrgBd03ssWC0y1s1LFyK
QDpHeacttNvUfsG1Fm7/w7d7d439j6vs7gkJKQ6gN9bD9Oay7vrnb7cAjekk5miuWyep0s24UMUi
l6vREShN5iQyjbm+eWMWX4v+vtr2FV1aDqvx8u7cBhzAtA5aivc8aMBieaznMoEA7La/VTPwPwio
48acQCwfL9qKnXOU3jMmf78sefensl7//7+R9e8uotC9m/GEKfDe8Tf8579RUtsBttTUXDO1B2eN
HeBBEbTbNLTtTRbbBKcxuP+LBq2VcOTR8IRax/5Ir2iFFiF8oDIhMXJ3nm4OYbbdf/j+7i6mf/mJ
uzaIEQ9DH4b3v9////LxDUnoEVBWgHn5ZaP9AsOrHX7aTk4/OeBv9I/MQjcXrhGc0+FlMecW1BLh
hL9fkiH+h130Hy7I/8sZhHfrn78jflSm47qe5XiBZ3n/4iy0QIT24V0f9TTo5B67+Kan8w0plnh8
Lfcs9vqXnCJW5rxj4xv2AWJLsamSsuDSMspD7R6VU14Tv5guHstdkEw85WFrvnltixKRj+Lp//8p
+pb5r981ZkyBY8x2cUOKwDH/xc3UtLXm2s9Cbky96h2Bep0u1kLmk/o24r0RPm3MyVVK6ocMpbu3
nQCDtqQ3yiNMV5r2oZkc2AuwnTNNtywJR9YhWh1D1C9yYwJ1pbp5bWFtarOk7UcBy6FzXVeKLBTe
krzlcNMJ68fCW66La/1qUhgTgdXQEU0J51BZMA6xBAD51TZyXCljeVz8+rFZnL/hmjVetGbjU6O4
8nN9aSfqgrsOP89S1gnVFDmbPIic4xzSeeANH2S3+ZhYLjd9cA/T3P6msP2zTMDbFr5iW6UlWWWu
xOz2OF9DF3XJSdZ+WYKkIOhlgXegscH5oapxIuHR91sTgnznQFCVfXISKvAONvenakZ6D3MjW6t+
Pg8kgv3O+6Mrd19kfbl2+sWAS8PR2g1QeAZMTbJ2/8RW+JwZtXVEf34CBPUJw2ArgxbMgDCfXQP+
jghGjB8BYZnpj23BrcNxj2vcYsy2Cb1gKZlBzChCKHNdsUdnOK3q+WOkaK1MvbfZtmihC2hFdH3i
wMHsrIuFhqzEQcha4rfSeKKT238f+vA84f5eBRqTmzLbtTUWIXMYwkTcDPWRGRSgB9JEM4AC9mvG
1pa/+MoYaK1HK3iFgenonkJG8twiHC+27T66MNmJzFXeKNa+NX90IQuzmPljoG7LIcwOvq1HTyLy
rYcaTKAhnwdV/rHkAPa7l3I9jtxmkg7ArKGiuIph3YbUJKV5+powb3UD6997rRtrDAs2RPtStZhA
umrQkYIdHpUpmdRlPBUDfgY0CoLD1K3azHxVYaHhxB4wON/+dD00xiSx9vdHNI6ZV8cx+eT4hmEb
9q98m3BMeGRXVq9N/HjQeRb9HNSCqSIj2zUZZJ2a4uS05bnE4B+1RNgJYgHBnIlZYzKgkwythOk2
PCSiSPezMdOqF+6VjEuip/Ybl5lvGUjooD0Dee1k5nOXkSrPqxc1pflOgvFviuSDLvjSIjbOh8JO
anF0e0LNd5sEbsZtb7JN8IV+nRmxsNrMCL32qWniP23vvzqzP2/qKd5l7Y1auXjVK798A+zieFUP
sCO8ZbLbJB52s8CIfwr5gyqAg1MBQqRDQ+j0tUj8fG0JSqNQ9CIV+Delk/ygTVaQMMmrq0Jljsjd
A91ybxhLrccpqIIn755H8bpi2T/WUx0w3/JlzMh+uqwNYp1BHo+NjbuQZLVLEO5ybMQpyECjth0B
t3pIg2fodSzDWvfMbT1Yjy4QKVkZkbRSuelUsSe1/TRYE+tx+rVXOjG+MDm+pJb3aATVuYcCThFl
fB6n0LymAlJN3jUehDnzttTZhw14cmfm/c63vF9u4Ft7LFbvyuTKi+9pG8eN4IwThP28pyoBTp3F
PG9B4p0KPImi1n+0JAbH4vu7L8KMj9Vir1vT/Qkp6UM7iLdh4u8XizsVZEp7XdTLxdCtd3Pd5tFw
S3snG4RMNjEBYOMTJk4KvYlM8YILFS1bNAcWnC1hsMx7xOSdSZCGCj69VemQXFI9jVjKQ2c7EFU/
mx03DO3CEgj9Bamaeh/PPFdVseksMH1Nb41XhW1zY7Ja6SHtAcez9cVx0vTmpOomyfusrGnGT1RA
pjUoSRlBHB8Epte1YVQyAiv8EoeDee5y3r/CgB8+xyHM9VZyoXwTiUfLE/ZNnKqiOCBUYXFLaEEm
fd/MtuTzr8+N8IpjwsDnkXR5buuTuTgHzKLhGVief3M0Zr6ibU+TTUi3LFy41KXxCTlenMrBf6b2
wH4wnkcWpttmYMffCigiGnLjLie8RFdXnaPkM7xD7cBLStYFQPxmEtXVgAW46yvb5hU/vCIiRcn0
qpqUw8yzegxcY3Crc70m2VU8u372HJaBPo3U1l/mWm47oiorIMXhWVuPiWPzJknFt6xFiZlq8g6I
Y+gbjd7ZJa96hR1haKmqdyd7AFObdCcmaUhDQ7GPTfOq7wFfIL7QEWcEiAxIVtZfAX4Ea8DN5OkH
dkCCxngQ/FsR+vqSF4zsd1CrGRLcpaWKuHZ+kmaw3Hym75TgztEzEB7bqXgaOqoJgL1CFI2JeLfV
NVXBV0fHDq9X3tg2TxSeoGsmpbiBwEWFtaeXBsvjFmUVcgDcqbXjJu01NGiWnpLpUBqkKksjftEg
5J5MDEHEgpuNhW6wdhZQVN4dyUP1Ji6jurtOqk8PXh1utaKQOi9J9/suzo8JYber++Pk1y4nSyKu
C361LaYmEEW4rddEevV6GO0OnrW3CZG6dsTT9n+DQn+/pCG+cCwX18rilQNrnF14XYzXFDj6Acnj
Y+lI6XL89ru4AdwkelyTArxOPMuveCiQ7jvsCPGQY6sFnuYZtKJZsVNHlhawquY0BsfsD1BI+CXq
KQhP//3l4c4hyiW0OxubBWsattmVxv7lMw9WiEQiG0AFWDSQLz4oU5FSCZvN4VkGFHABEP2h7i5y
WELWOtVY9a2S7Uvl2EdZ5TW+mgyJJJf9qV84413fO0mQUBcHLWHs8wAKTFdtSMkTQuN6Dko9GU+1
vbh4LzwWc4I+5iyunoss/9Bg9nZd9rpIrEB+Xb7m9tBEWOTwdFlduu4KG+phY75Jep5PA1Pq0S/Y
4LXhFN+zuNZxmBb12kn3SZBdQjr1vKgyXOuUEUbLgaKdEZ03DKCczI5z7JL7tAqFajuUSfOAZ/2C
nk+peRNzkRQyiMxKI3OHKUfYqJx7t8p0DT1MM+TsOWJbsDy4VVFlVHGxLUmJEQtCHc9Hzy7LW3gv
W6Ge+w13pw3LswRY6LBYg3x5y1P2I26V6hN5xZFl6aYA7QAhc9l5Uy8Po4v9zJ5K6uEk9ZPxzOZn
dJnG3QxjVp0ZCCWLBzJQsq9LPHJAWXwTE7YPi/c0mM3cOQSGVo8V09mYzvGq0VZ9KOzyRI2H9zAW
iDu9084RxdODi6hvteqJZ/Fqkc48suj/2YdXUTT1sQsoRhlc/1dXmvG2CSGhY1SNknLBNqXoKXXN
Ql3cmpy7w0Wqkx2NtfaZoMKDlVKMNubGJUgsSp4dqtlSTP5eIdjKhS3tLBQYLIYdH8CrvWjPdE8Z
JEwcJSZJwTmkCIBw6sr3G5fydFwAPiLupSVQ7D+y8CrPWiI8Cu5RG8dCppEV9zS3TSESFA6NND54
kJ48FDbydPCXo7T7HiFQ4cvrrjWo0afZ5sbExfHHLNh7jCZVrrjAErp+DAe+kG3zzuR2sDdUfl0U
Z0XYY6oWC/7YVngux8vBKYP6OFZMTay/igb3lEgoemHTCD6gOU6amvG/X/7+kboxIp+zei9FWpz/
fiGm0K1G7rw0F1NVnWd0xFAn/e6bvfUosDxulk4YIMIqEBK8rImKM5OP22ES4ymbE+B2KsD1qs0j
KJ6N4S4adqfprHVD0X0RGsVVmFZxZzOU1yUDBMDVYYbMXLOu0aq4mvcvf/8J2aa4VnMwUciR5lFv
ouqUC0UGDWm5597AOAQlpFw6bJs+NankcQnIU7FcjaH9eO8L6ccKmZVjKTGgeDghT7+bVKeu6uA4
hNWG0E+9q+YRC1eVZxRLAphNChSmDLAWM9nDkhjvUHRp2DEktMnWGo5U612AJiS857DtzU74yxbL
c1UUDbaKxzjrz3ppGdvyh2zCHmAUD7i1x5WPH2KXZu67X/X0IU2vhU6+k8ZHsK6fvLaL15M0vr22
woa+NLtM0GzF8lUWmHqtcnoKy/JHYeC7Ntsj7v47JNsUUYkXLHO7aqdi72Diw155A+sA3MR0uwCp
3hpe9hUucDxykHE2bIPzwBavZhNi3G0KgUdCKfd3LdaeTTOyF4xxiq4HD8uQo1CtQzZFyVKDwgw1
8PglefEWsDVh8d4uqbvhcm0Ti/7WQ0tS3qcoZUjK56xxf9lUgew6uTBcwhrFMUbmI7k4aIibkFhU
CFFpLcYEo8CMMMLwvZ74btNrMcB5pcHvmhXPhPOob/DrYYtGisvIwqV9f3K0l+0V2gw2izjyGAjp
aLW5mGf4gKfCTTe5yZo4jpFx22lvYL5bJ/O4dcmWrfyOcgCIAl05H8ZRYrwuS4pXqq8WC1XkmPGO
6wEdZAs3vhFxmGfps69aahdIFm2b5LEbQACbDvapgTXV36ZMG3HXgk2HwkFOfQKYLRzA46z+TAKT
9EmENoF9ZyEP1HVsdLJpzbGkwNksPJxB+eHQOuprHGGOgQbArfk2BA4dCcq8G83nzwptZd/E3TbR
7nM2zpTZ7f2GTHLRYj8sTSxFvR6+6kwvB1pWdtk4fedNcRv7pNmZ4y8mvaexQOAUlX5NtP/w97VU
TIIQMZdhp2Fz5WYtJpSiuJUUAEZ8ZK8hJ2Ya6zrSrdXQObbUO04C/s/Mc5Pm7cropXEoQbLkFo2C
Cq+UUsapMWgmmgSwq0yfJsrpiAHQx2g345l78HHqASY5GY1ppUxVJE11TSChRmFAaTBMk577Cil0
xamo/WtXIIY7Yw+KUfc/sIzyOjZrxcguNOSyt/F+rFUcjBvX1vf+9ulJeVKdqiG7NCr7lHSeRCUl
8yKYc47GS0NuC1tg+xIHotibPu6zsqfKjr8qNIiFxFDy08YMHtUelKle6x8UGOp9JeNu5xuYMeYg
tE5J2D32edWcmsyjpZkowbqO7Shk+86Hpp/2pkXVgjuPz4aMG1x8BevVGtMuLwrYQnG1k2A77JKb
fpAmJCPs5MMLqwbKRo/JIaaqw7SCFUf1tIdRdbGABNEYkIstPPlD58kfc4bBda7bZQ3EjUJMHY/p
vqro6/Prl5riKDvoHsRQkQLwJ/CQ7fSHQqPXGoxuxGK8SuJHN4HhEITxGQ6FOMF7oacMVMfWL36M
MhhZVezMIrNe44VysCZ4heGSnQYVj+QZ5J8xwBTIOcPnU53TnjEDSe+VgMXJVK2OGlFSsNFQOiJ6
5ILGat7c+kaL2WsBrY9jtkuw7yMkVa2y1saMo5nmgzXNQGqbhQPhHv02m9rZhGisTaYmpAPQNKoZ
q31p1S9VsfxC+7/TXl33kcAbW5x1ntJmyrmONmLA7ci/ynpM9sQCNrCHln2wdI/1MOvNnLdU+Hh+
ipeKtu6O4o+YDBxhRSxotfIZsnmscEYwtqWEZObaguzoQ8AWFn0dpgQUAOQTuKbf3FpMcX//wWhr
sgSpvYOsgA9vSQDO+tlr7w/OnoD3T7CK2Rl68a+G95iXwbyb/DRdz5KxKKVr3HfBwuZ5ApKLPe1Y
trAgceklsjmD6rs2lCqBguSz45runcj4Vil1s/kwQL3tv42WHx9twQeZgjus7v7k0gFKa6f9Y+gz
YtCIVeyMkU8oS52n9qV1IZcnDvgcWsquRZsYuB6cZJdwdISZdq+tZfwOiuKA5+dYVf7PhuIp3J3Z
T/6ekItcXBmMJpFts5wrcV6MhICUUZx94I1vip2lcFmZYcYJ7eoK9gw4oVFdsN5sNfg14xUeuuS7
aj+s+32aBhCKG937ZhINsUjs/jrj2PR02R3HcrlYjfsNnSE+1ewmDSgdN9k4dDMTcNx4mn0Q4/0z
Yx5VLWN+WGh3ZSnOsrKKI65Ae1lj46fOJWCHS1GSrj7B/ee3LFt+OeBNeBR/l1brH7M7aHjul4dq
gOHJKFNtq4HeoTTwzk3cU4pdNbDFKPJ1BBR3CbYE0ubRBuWwsyvx5ObiIvmY7Mp82AuqPS6+1z1N
PF3cjicuZVYoNkg3bM38Xq3tStHNqfXZrnheeNxWzbI8mwqPugoeMbZTr4riF1TzF44yhjg/jHe0
HeDhSWlX8tJbEhRbid6wwdKNFuRR2S4xlubZ0J2MDvQLGdYIssCdAcXFP06DFwKJ/Ot5Z3kaZnNs
pdWhJy4khXMx4sp7GfNdmyfyWN0/+xnn65sVxhtXdpTL2UK9jknyQtpKyeAqWmPgPbwQdu2d3USa
EDTvwTTbBZvf8tbnBf3IHcHeccLQ0JLecO8I74wIi8iWD/Tq4jL7xan2jfEg/w4m0548w2ss7073
mRJViF10MCvQkiihP02HzT+d17VRhueCH4uFaQ0flkJ28HRy4MdBeclMKdyiLwFeg4gYdcHIQu3V
cH9TWfOwb5pJM6NxhQcAgqPcSy7N5KutW58LZVa7qjGqrV0nLVvdjVIFrti2P8A+eukc49GUJ1ET
h+jGkMG9DIpDgxBk+JtyGA9Uug+XarbBvFJj6qAgRU0Wcg/Gl0KfWE9LWv7m9GOxN3RHZ9LYfvkx
nZuZUXym/nQL3SaOQo/fzcxDZtOJQPvZssvjO0NFS7WJpYu7x37LSivY5d9pSIRk8sQBR9UJJFK2
t3LF7E4b65gsz8DvrZ7KZGMq0FyXbG1nP1RoPNKQdAmtksYOq4g0GxS3Qo8axGfnjJTXI+CsbI+m
snjGThIw9Cj8KpM94bp1HuMB9SkhDi31RPYAA6TQ2GdGCEaR9C0uN3QEcMmxMHXEw3zjFbbRcfvm
2kzFHKtfvXTGg2Mep7DVxw48Dbd/BajhmTw8ChokBmehzXJufHtbpldjwYeg8rjdZplzcXjFsvD2
KFf2f1d+W0YsJK5xPjDFY0BZd01JgaTOXPiI88F1Wxd2ZvqQVVZ1YElD10Oe2095SqeoiQhBzmai
bRT/Uod1WLQWtEHRYkZWNyps4HGRQVhBadrWbvMwGcGfJZf1kej4hyUfK/e+FzlPHmXNnS4+aQQ4
9AjJmZV5DwEFaJRijU/egktuSXlHCaJ/a8fs74lxbpzpRWfWj+muip5FrZ7IaJ5ApoqVRBq8YrRm
aqTInC7sDdmJJmoHYOZGmGG2LuXrwJVjnc25tSMq/WIOtEejd3EFix9yIoIb2nKcna2W33mmrCcz
I5AEWmuvSQgivGHz7WqL+0RSIOfxKy4CWa7GOkx2TtZCbB9hZjYYa628Mze2a/k4bWAEpRyT7WG0
3kA7HrTB3goEQL7xpxDMuci8Laa8hq1P/BEqTkaiqBs8v2NXbetScpS69vso0189fJRV0BtcyKlV
2/Tu+CZLNz2qbvrs+Piz5A0wkybN0K9SDhwae2GTYcr2wmyI2rbeN6H5HTjBRzJ0Z6fnR9GCobz3
7eQHFYf9zc5tGqgSh9vVXGACSKZwa8f0LRFhpaesyC5ZOpngwLeO7VSnZGLpE973AgmvKghRAOIG
gattcs8VALg166vXDIKaWb01Mb57PfTvgYbiRKK+8Ve0F8HbAuln9g+pzlKa4tlzKBC/HtBjxWUR
n2b5PAJDIRaMBT8lmdxSEbThsOnbOj9buPXR7cjR46I4SbpqYZpgmrKJSmxdT5I1ZK8/Im3huEBo
McGkbwZNewvtfja/MCKO3PjQe40wPkJVXBfVAFBZbodMvVPQkQO/IxuW1x6b12DeehzuCDFopdNw
s1tra00Ky10dudUv3JP7rE94KIdmLdNi1zqoak4PD7frTMzpfDBmEKSUJG416W0SwQvnF+5xVZnb
0GOoWrBNU6Z4kmG4JhWLHtumG3MWHz4f5lPDTMSm3q+p4BrwMy5/7cd0NfnpY6hldSYKYG4axqFU
EpP2PNBK8zzvKOTNNgh7iW96O31EcndXGD3GaEGeKgIwaW5X31rRUNlIt0XN+91oVWR1FBzAiFsT
BZb7Qoua2zNF5ZZPMWVdzZhazSdz6WvQVnVzhK47RL0fHOyApJacPXnUnDTEleHXL2WLitZ2u76g
uZOWE5RpzLKzk+2ZQqq1MVBwK8303U6cSLjjqS+Hw2R7L62Ub4sXC37vhb/RBfqOfDDZZa7L0Lrb
kPSGq921cSmiSlKniRLIe+uuJKobB/3Gx6uW5HF/LgcQXNzD0xI3v/BIbKUtNlgHKvfMPgrclw/b
PjRNsXWn4q00ERIaH1Tukrw3Kvw1027fUdqxIR9I73c8cM+d5yKqCxaWpULLZ9MZVsNFmcGOTLtk
59eRQJmDNz99kY6BaDB617SifNr0+Bz3dFVMGT/APGxX8ZR1UHnqb1/b1Q7i/AS9B3VEwTlkQyFv
4u6nVjxpUmIJxrGDeJwKeIsq3urgEY3oaiXIFgqdKeSqOw1gu+N7eQyssw0Lq+6/iDqP5ciNLYh+
ESLgCmbb3rLp3QYxFq7gCqYAfP076HkR2nSIkkYi2Y2qazJPbnXjo1nJudmJH1yj1Gh2FMAusG1n
Xpv3vBOvD/F8T18ClUDuCX0dtHqtCDdn8SsZG87xp1UaX5UpspOOiXDoLnroX5teYimJv+p2z5zs
Ok0VhUnOvFGMZOoWwWvf+AlKDsvi5mKyMU6+80oySM8sxvuwbfJsnEHZ+IrwjLg5eXD+BIwuY2nI
wLX8YH9y80bsVvZ8mxhinPBm6lXh50+lZRtvSYGXImNCqk0wl63Ue5+Yu4cQo8yaJJAJGaKQFLVs
+yrbO1rwX3VnNOs5UTSCYXOAlfvqZCxsSytbdzxJYD/Zow6Fl+HdwXjsyYic6zrItlbs/RXwzoJG
N+tosst9WfnNozQyj0V9+866LzqAOY9uuqx9Urka0Obxoc/8vSMjMLyin/aNOIrcaA5hqyMWetOf
sVPpqb9aAv5bMQARKCpSElHPxUJ9tZUipqxl6Q5V+7P2Wzh8rPadrzAEw+2i9uVzaaCX5PmMaO+T
FlaJKxmKpZO5qQPGKqSlrUWU3cgqQ3oQbEfkm+tFMJRFxdHQNPIj3knUm5ew458EOcZNI0veJ+mv
ItulDX2lotoELtTIcmT0WGVcsn0efyZZNd4yI8c9O9prn2ytPZwe0H9gd8GtrjnQSLZc67m7TZbo
T0NMO+MJcnrcLxIR30dEdVZCPm5AQ7MqJvfTQxPXdER60NHOnDCSzTdmSn8AeoByDjUcT+bcMtTz
uuGVSnfr22xMU0M9xZn5RIUYbTr221udl7/8yR8wltwXqPzy+baIHzkP1ckNMnbsOst4s8y/UW/J
c1ja41oM7DpHRy2QR9gOVu67Zzs1j23gNF8G0HfO7B5J4ZODfHzlaYIzfD5BoSZHtKNKxsEk37uI
M5/FBvG9yr+VkH/Waac98jrCZ2FlZIwYVAvC78grt+HFwl44ZiMjGrYeuwrNLHu1p8gVX63bvVTQ
Jvd9x1vp6z9KEKzilsBSbLt/nDDqS2ZQm2QyH0AgIizpStyRwiKTGeeQsXQpI8vZGm322imIwpkj
iBGhAU69s1Bgjm7Sbxr2PGurg+XQyf41r1y9p0QE5UN7NTpI0r0bvp1hLgHbYp/ElU7tIQl+uY1t
7hNb8dmO9YDyA6A4xrQzZ13C9D3tsYv9DXLe16TLylM1RS/2mPygR3izhS0oy62TDgzWaiHvR7Jl
02LupiH8A9x7P1XlxOitZlTn1kRg1beSvdmug7AmZ7yRMil3C5a9y4ffcwPAQiZMf+xg/D3GmP8Q
RdkpLil7ZEAFwQxCWrlqQx2CEIlvs82zWRHNDJApB0zJWmsOMGCXVDEQJhDwRn+LOf9hc5aANCFi
YFQJ/WFM52XPD2YHd6XX0zvDuS2xxwem8+Gm4XcqMbd6ZrLkHciMabBHJ8x5HQ7GT8TfBhJD5Vmr
Mk22lqmPHmsPlidbq7doRvLkKySAms+nRW5l56u9YRmAMxgRwB8gqOKrBnE1IoOZe/NDxz4jqYeS
2zIeT073WdvNEcPN7OurQ2WKmm2lxEC6r+UBTLDWKAK//dz5O2n1FVbmR1Prz7D49jvrB0us2vWZ
plgqW1dR+Dy4GUMd7zq32Krcvig2lkHNBPoj/QhTxMfgzLUjtqEjvFVR0r6UXy5qoy2RuYA4Yzyv
HsZsGRBEXSoTA49DjaiZ3KJqYQzQ7+qefHmD0zYyLrYWZ3uI6Bg1LSSaBaDS1ZX0wXIbZZRa1X5y
529fOmBbebgJfMU9YfxCjNkgFjUCMoDTnbLKR1z8D4QQLeeMgHPUWD2GH0sjrekIOYioehLiXabU
rA9c0N06mSjQY4uEYnRyY2s8Gar7W8qm2FZdD9A8zV46Jzq53skJb1XM9MZK7UuUGPnObCk+hYUP
1yMoy6HkNKWgB0NHiVJQMtI0+TzUFkuRyJv2s0/vG8I0ldYZtdUOOPmSh/mM9vnSSLqXEgv3xqtx
Ewv3d496BlMbNas7uvshT/4UQfbH1sZ3p1gKJX5Fcj1iCHPEL6XH+WcpB24/+9usimpjSjJTm/m3
nJHXuZH7G/X9IXIJ/aqcV79GR9ZW54WYkM1/ZqN9Seb3RIuP2pnITrcKVuZ/cdJV+NBRg87tH7oH
Wi+HBV1u7wOf96lILfleOemfvi2KB6wuVu06a+V7Jsaj7tVkTbKem77dBAmZcFOcsX0AsLSEJtqT
tR0yF/4HK4epdpHudb65dpX1SN+C3Q4yWJPTwHi6+K5sHx23jX6KbuamHEXpIACykN1g8CDkJ1nR
ioxOUu/jQQnsEs1jVOBMijtarDiNz3huheIbydTwOzER7pZYYImu0M9VEn82AsdR3YqfZjnAMCQG
gZ0wVAW3QoQvh99daQKDH/tPQlkhJcv2FzT3Rz1jBPa7Xm0goX92fXciPH7vTlxZsar+LCb6DfV9
5rN44SEAGfpkau+hoc/2Kj6/LQpHUpUgNRgajwK/PgS8uG9VxtORYFRGs3SGS/tUEHeAKLC79nXD
wVRmB9IAUbBF1P0FHSbOjAlHVXabdXRTVdiTj818JpvCj6qoeYPt0uDp9A55oYCOuAHPNjJikFvo
EaaV73Dj0AadGtSwnBW93iUx+nI7zEGdwOG7uUtKZGqhIRJeZO1FUH45yl7DgT5yLxegJL+jQU47
q+mJpRR8Mka7Lo5Z1pP0p1T8RU2AMwiInIfJj3ERUYgmSQosMBNfu0yFzeI4YqaIVRFcgv4VVjl+
7g4h0IymsMFBxtao+xnF9Z8yRarUiM/elBoPLLcWH+vjXAbXEp/uyjeDg81zpBDO2JZ37V3n4ITy
R9Z8OFPEsWkslxl2kqBh1xcjUikGFv+ZBBpQ2mCkfEpMy/3G6kwWJEiNJij6dcaGGQ6Voo9SmvmN
R9RKk5qPTURSQxgN+1LO8iUgPllYB+j0Z0RT0Spkdcnqr9nmhnkrZrwzPuyKLTi9RSsab7NhR+FI
WJrP9xNL45OZR9OazsbMh4EnNtvm0fgBg/obd0IXmmya+RfZ2zfbCpAWZSRbbC62VZ5MP7FQ/4qq
6DubPEC+BTJYAoyAsW0npelB0pQniHBA1pDjzZrS33aOsALlA3O0GGumTS2JBK0lwXrrL6cj+ZBf
wgp/RqP3mFWHvCH0hRoCyFfAU1Hr+ncv1jQ9a7IJhqOn5Yc98SY3Ldc8fCZUsU9MpXuiVvUjIGs2
NhWJBhPYBHcuV00Q85N0ndjwk5At7sePPvKzPp9uOmNU2DHoJdhlVeOOW3cdfXk8pBslsHIBPHjw
WnOE/usSuO1jEcKD+QzE+UfMgJdbq7Koi1yPtY+AMAkNlYs3piigwlvb0a8wTo6m6FLAP8ZvWsvf
OoCD5cbY7GPJf62PDFxBC/KsrH9FbWisWo7oVWiEP8aweyWFLQba4Kxyl7ILhpi3DUE4ZZZz1HML
/Uexa6ir4BRp+asbfSaq3SfewE+7jT5iiui3pgj/ENitMJv4N6sNP1O/xDszk46ocziwVrSb6uDq
R2raM8cnS1zXh6yKfrOd+C4beUWNvmGzMK9IQj56DIPMpi6ZaCNiTcvPAiNY6jpkn1gJf9YbT7RY
T2l/qkZ/r2txUIx0TNq2Tb78uAWZULWbuucut/YN+CUoLBO2Iv8FydQpGtbcbOyHC3MEH3eKXQW3
02IGr2LOERmipdzkqPROyd+otO3t7DZLHiDqVQjgdiSokbMb1PYLvKGYuccxAve1SruKWiGgswkE
ARgIEde+EW+iNPjVh6zFl+aMXVOx8IvC9i9JBTEwowXmBm+JuqHeBVXDmDhAeN9j0jiYE0nNUN3y
/QwR020ubE9/ZIlxHdz4R8ttvGGezrTOaz4dJdRyrn2HZLvWzvC3WVzy8cUsOT9q+acfj4VB8aEs
TE62w8QnK+TOtYgkjb35aYyBO+puWiun/zHatrqldYnANfvOKSgo2zS5w+YkjjlF9SpiXvbopovR
t9p0/W8q5EOYqx9acxVn7ylClqNbouXy3JbBR8zCYQ70JjHpxfKiJkeiSfcynt4sFKZcUZ9DGGNo
ZlS/QbC2SVnCMWUMwCclL6KLukMoGrlpxbYWJjibCN1WaTnbURBL0XaQ4c02obg2TvVk/U0xNXtW
B/Y08x6oOea14cYXP2UaPDFz76uKKNbS/SLWBKqaYa0t9F6rRAQ7VSYfpkgYjQzMFQ0BFI2MJYgG
jlzPrvzk3dklVTTtUtACjanfsmz+ks0MJF//tbBNFxqBbILfahn0uqglNrElv1jjQrWJZMP0DrqP
Pc8ERJLWbY9vwORhhJKnJF3m5ejJBdshjvCQB4gbLmJB3BPSQxBZScoJ0YrBCF+goVjlqBzpujam
iS92RMISlql8yM1ZvCxfuaQVr/gEjqe2dNUTWJCXAC3bAAsI+Z4j1bVuyxdtRN7vJIFlg3pnjYla
7+OQFJ37S2Jcqkw7xBy1+8rvrVetlbz1ZvcypGK0DjpO2tvdrhVYwIWIIjfXIfoIYHPjl2jz9z4O
qr+p+K0a/L4FH6kB6eRTyUmLjA56iIEAe+qs8JoZRUCIOgXuCoWacf3vxYMBVOcc5XZYPOAeR3vo
CvlzCMt4l1By/mwDg/LvhuGqYsaIkb9IosU43WQ/hjY4NWMyfaBzuFotujSvafutb5qYCqvaYpmS
pm9NONycOanO6FCCGwOnccuzXG0A0fHRtFDSxl2ew8utCDocHQbIebSy67RAQKMfujJnIO7Y8VNs
eiyWFwNduzjrqABJtsI/gRNEneJQySevKFj5zdAMRTn8tME8tHUYvdVY3TeMEz1M67QMwLbnAvZC
cbUS5sfLNzAbnvU6eVWEy/UtC8PpsybskCEZZ9v8nOZcwSLQ4yPh7KaJ9cs7xxmmPwJI5+M/X5QQ
sAXmaCjhYNv0yvZbGw3+s0z9P5HyU6j6A9feAJQt6wbzp/S86JkMvx5oEH5blwoMghLvnZHJR+AR
Dm2m/2fCz7jK3MK5Rnkn+JOjvZ8L7nJ05eFNpK9VW2KdHnOzYNozGm8Wrohd4dkwX0jihe4dwWFk
Nu5CSq7Hqd2XYcg4u7OM95kDajVniphPp7o6dhqA9UN+abYNsSkqHrdGPWgWTJXdcIpXvFUGbIyg
IaSvgXvFdRe9YitnLzMXrzR8VPSKTOl4dsN1khgFndTrPTcoWzCvwPL0SuripCAubu7ewvuLby5D
DMR/BCDAzKeO69cjx+bdRgdtEo+DF5/COrVeU7PhmsCFu/OmbFe2QUvuhKsupvNsk6n0okA4lqPp
AiJag0ZRL0601bQIz/cvyJmZN8ygf+d2r3Dmx+8S3TI803ct9fS5ZPq1gSXOQTLwFnt2hCuCC/7U
+vaf+9vDfo9IeeBP+WHKgmUwVhUXOX0D9rPxlnfvDrnphZmgkgqdvdMnzTPW2aah2kwQegEuING4
9kIASrFFShw001LwkRKqPLWGCeyup0AicWMM8TnSPlWZOE8tv26TlafhZTdb6exGi9Dt/33mnLGt
tpYuzoUbXpy5Dx8dt3/2wuqvnEDRA8JBqtegjf8ocvOR8c70VKY+ukUjDN6WkLNhxKk5esbD/V1N
LRitVLavg9GrS98PAbJ+hlRtk+uLmqJm1ZVHSo8f9VTOb3PHvjUvWzAGY/hZhT8pX4e3vhzPWqCS
TKBrs1dDT65AhrmhWbxOo5g39w9KYlFCThbrmaTEfNZie6pR3KjE3uI9CfcRnScBLmztBx91SFIP
PztNnIOfiI84tLeqGTNyvV17X9Ut1Y1ubxNur40YO7JYa38+DGYRotnISj73MQEpoys/wpEYrbYE
HkAr4+0GxszPmW5RfXSvge3WL409c/glAVytO0LZbBjD4RUJVpYMCdsdHGvjsC8uutRAgJV0V8dy
7Y1v9PJgS/Atjnb8s8qsHxUp3Rc14idGpgkwQY3Q9F3kqRFw4vsLe8Dk0Arjw/Lt9hw45HM6y19F
9vTQ5sjRIzjNEDNHzcxZhrAyA5b5vG6agE5fq6S5SKqngCPnoMugPgxDQQk7+YSrCWqRaXyNkbjB
QQQ8kxmmRbPNERK75tMg2YtDybveXzqBsXpwGLndM8I8lvzXRofbOUam4uikfmORXSNgUntIjhob
l3WaMngVvlfOL2OezkfFloSBhY81ImlRzjjlHw1xjJPwmTGWPAfYkFe546O3c9SPKQffUQiiVEiQ
e8Al0l4yqV6boMZZ4LXGlwxjxl7++DhM6kc2kTKSed2ShRjHiCwEA7BEzLAkqxRtalJX1xxM81rM
fnkw7IHOys99AI1KQGc1mi1pRCAYVJ09cguaT3z/73Y/WUzr+nRf0wI/0V0sjn8wvpAFwdraBhxC
4U4HGWIDkJ0UL0GaAgiUoOC8fEBHkqFTtbIWNiNVO2Ot5hCo0F47Gau8vogIFSfX8YpTLTqrRtPB
WexSdNhhXKhR8BqU8athbopzj9yFoLO5OOfMGHdR2xnVOovxbRWLM/T+kvd4/ZyehVmhcjgLy7Mg
a/JWZ8pTAXPg/m8ZZPteC8YYDbnLp9lCT2A5Rvt8f0lnOmNI3Dz2yHATAlEJSGLAyibmUDS0t331
LhTFW+wn1THzQCV5ad6cpEnlZruTuXPjnjCqCN4qRsXwaUKCUOok3RveXMMq55sb4DCdGGW9ZHUw
XYRdnsyy0U85mTN35HRUAhyxkhIyUxdynffRO3JGxMJpi0YrTY6xI62fSI3AEaXvjucfYhES/Rvl
/cEbsvEYe/1j0wUlYVTqh7UAJbweSEEdHZ1xPk1x+scI7PhYm7U+oXodSUAFY5LO/JyFH3xOA/pI
CzBAItx/L8FYPjmSpNPCTN09LeGX9hE4eegNv1oN0MAypp8z6TsrgeZQ+YPz4RQztXFV60uhwGMP
xqU13MtggiEVwCEf/OUl1sVbkgbJnv1XePKbMDzd/8rszPBEcKM8TFF/6OK+Od9jo+8v5aiAZuUy
+RuQ8vMQMPbU/sEKzW9n7Odtq6CfS4T/Z5t+Gb60d7m/qEl7FyZXt38240LO8+G/Q4US2N94ElMb
M6rBXRmGfvBhUZ3+XSYAUomglwcSYQnZDSKVnf2YHKYwnozshK7H3uLBcADtuc6ZFaZzvn8Zyyzd
s9JjNlLWF7G8YKQlG9xOkV4mBcxFNh9XkGfsjZeGD0FUcLHJAwZJOgSXDCfYkm4GF9gbySRJSmPc
a7fZmL2/k9U8csrU48Xzg/FSTqHsVz6Y6QbBICYXe9oOHNdbY0Lz64n2mYLWR1m5vX/BfKd7Toah
PTQxIQ81mYB16HeA0yk+G5O8vcxhe8Hj3PJkFyXpjtTD1cAvt+6eUyyDLyHjJz9qsw9E4RKAXTHQ
0njZRxVIAGPUyXtLsiJy2gdG9d1DHbfdw/1LI4ogCrfFre74JnOHtcj9XaOnrK7/vfz7e4Qledhv
2YaZ+4bV7rkHiXCY5/QmXd2xRl/Kppn+4MrhRvXabN1+cFlNuMJZFw6SfHOpPFDCoVYoMtbZhCoI
ruW3atS/76CIyugfgQo3+66oPSJjYDHLBUsQ+x4rhR77rAz5kVFlz0Qi7RibpoRDx1TBlWbOmhEj
HrRR+ps/Dlo1YHm3iKI3comWKBbHUd5SFxrE2W9HB0hTo9pbHkzcTG7ykIGoAx0Sm+TViZHF4HMz
oxEzIls9VsEio2yke7Pc3f2LiJOAosj4bsqKJYTZ8xlkZ/VV+fllbupd1kUFMTUETmCx4Myxgye2
icUpW8JcB2HBo+nIJ8boSsCvM4eH2gj0rrXLaEci3/hieuyNfS9LjkmM9kFk0OY0QCY/7m5g2LjD
Aomlw8lYwuRe/5p6/d4oAxs5N0sda1D1/t/JYw186sZN0CXJNY9NBPVNlx5whLtkeDNNEY0if0Bb
xtXwNYxlqX51LV0KEYXssacm3Lqk815swQqkTAXnkEm9kSfxyU31ryoi5XnKnu4VZ+VIuWeyA/fd
pn0eeefuN7bvOLDABvR0JXtKkNb8SAvE5plJ0DZocB8zFdDrQoBZ39jMAbdzE4XyaLZxfLCEOKco
vNl4yOowAv3OpG9dysW4nkk33pUap069fMm9h2Jtdt4ipc6678NDKO0AkCuJHCuEYiFhwENxxlkt
KpQP9sIWLoqtPYxw5LPIQ1gyw6FjY9yxagiR48fO+NNrF2X5NKCJXSp+p5vNY+TK33bpxDfU99yu
yxufmd2v0hQ3222Ns5km1NjexkfNz6A8uUeubfIc8ajrVfwKximAQXr/gUWHCOB+tGKq///5akfO
52BGLnhwSnw2D+I8xy1JE0EAwzrBH2bFD8TSzJd7PeBjCUFfR8Nw56kEuE62BOuEKw/L5kTGmdI7
I00fzbo/WI4H7rNdaPD0Ioik/rIAjA/I1jG3Wbm7j+Oi4N1LrOpStuN2qnpvTzzK3/9qQTRjxrXr
+veMMIhDyWTwQqLoqidLFrNaZ/e7CoHbSi3YDWIil1hFE6Me8FrgQwPy/KTO+aZiWmo6rH3Lx/k0
ukGwEW658XMYHyuA4IHoWHxnbBQSd2BhqdtoNWCz2qfwY+gx+0dL1nByCt6GZE7iq495TqQwSpMp
+dZKszMuUlg1eIjCsSILngt404/Bp1/4MM7a8cG1ePjGUnbfjtFshkCeqLGt14GJ5lNW91tGwV0U
qicWa1jYYjUfs3naEtzifREAHm8V6ZQJSohjz8zlCS0jmPOGW6lR+HI6ULASv36QsyezwtgB/6JQ
uYVpuK8W3qtgHLtCkvirZTYmUqQtqwoFC6RJmyfiTv0wKLizQvCgp1QkK8fCDMzI0zuyCzwH97EF
m1Qm1da1wE7iww3pjm6ge5TwiX12c6yEfYcjrKgbnNaMepbbn54h6d6I+b0JvI7//1NMJT7HvCwf
24Z/hucXkfG6J3Hy0CSVub5/21bAWj3uhYvNHNYEQTtXzehy/a+9g9uQHu4P/OyM8SKwP6YtJ6hw
U2/z72OPW3vjTIM45W4Y01hA7MllS/OZFcf7ndLxi9lWRBLELho7nHQ1JpNHlSLxstPhMytawYUV
hScSkOanwX5qZYDelckgrfiIoGAJRMKPRNr80vgDByHQnU0SjVcWEQQ5+UconUA4XPQySZs8+k4A
ly2SD2h0qgcLD7p7cNuwJso4Ga8ejkzgjUuJq+b8I43V27/HOdapPhI1gmCvdg9RZPtvQw2VBivX
vzu+tyqxHjNz2Bu2QXwrxJTtEPnuzmJmRi6Gak+MTS6eCKoD+ZPomJfLEevDLDVcxeGJG009pXQj
GDtYybZ1+zQV7peRhcmldMm9ZAgprhIjFJCfnpGtyzMep+ro65m9jIWHLyZe5J55FNjDC9An1gQD
H6Wgyk+a522d+5HzQEuIdDdp7VNMIvCHKBkah9OxLmVxtStcm1YPGwDd4VlwjxKoxHBr6vjDzBQY
OjNGGYixOd+bC6OILv/uJS+ipCfsZjs2Q/881Wa77Njle+uOH9OQMbDwdPCkQ4kEhnv5/hIOHgao
iQSJUPrv/5Uf9uSy/5lBTJDOaF7IV0aQjmpw++90n7GkkYFOxmnicxIlnvWZJP3w4sn88d9bZ2v8
Wnlz/q9+nV3smkiiK3URNWNTtzcv/fIfv78ogknIuieezoMjc1F9T1UHLoIlXY0Ha/l7kds6hySV
jznnMmmcApRqp+r1fRTh9AHJLQwduMEjvrnQxL/pIsrBzUuuVOFTfxi1b+7dNNU7EDU3VeLgs6uY
9GKEsS29ciCH8t30KC+ToutwRQ0U017rHxkQnaF6f5RA+k4+WKtgZThBd/QnFjbAa/U1LS/FBFrC
HeP4/K/IzpCuxRMfWSWMVwN45cmsGvnOoQ+ZbPGdG43NrkTBRYlidqzt7H5Fg1lKSFuRqda6yI9e
3rN4bbpr1rBgkJNyLkXtW9uQ1dECQntG3v+THJvupm0rgq1rFd8twDWAYS3vcj6/VgQpZSI0rq0b
fpcL3yzo6YXuA0aKRNKaosY6A5y93Dv73gBruBQ5bFX0NnW9eG+hADrMzHbWfEw5L4vcYGATU3l7
YnggQarci8pQ+G/50lxCAghpfohFPyBMIWFDpa3zMHqCRK6yDfdjVbFZcxxx7oyM7F4mJ01chdcy
sOxnz2xeahuPkxIU74x/EJ8KUz+0g/ULOsR0Icv0OU0JxE2M8Kpm0LaVOQCFiVo86sumoG1s+OoY
LRJoW/4qJeNo1TsU+WrumABtqkZDWgExQmWQtaekJlFu+RBSuZIvoIXJsQGdBWIxOw0enGT4E9eG
i18s1uwv0wD8dDhiaWcFSOgT1/ns9YDQsgUJt6DmUqpqPNuRt71/Lm0RYo/x8hMKu+igYIGtq2Kk
ZIm8swclZG+ECpFOAFGcLFBra9MAX4yJ8Fy3Cdn6uQS2VS5lUSnm+Hh/nt1JVeD0IkorKeVRZGo/
Ayc4ZVqbF0zcCuoOdVAlVH7se2w+bp3gAF6m0paP6K6yWpgGcmQV7ybfWe3IdzsGY41T0GYxD7fs
fklEAYEkE1HbpgzMS5hkiMIyGZ5YVsy7fkkKp+TziN+wiaqf/PFTUD+uS9JNNZiCrTP17oMRV7/s
Zmq4CvjVWCgW51I0e1Q3am/Rj58fche3JsMYzqP40THF9OyKhC26gkA1sKLGPZJR9t4P0VLP+dbQ
cP0ZUY+Pov2VGE556CarxxqBJVUNhjhVQBeMrpluxHLgb7hnBFomAV4IivJrNhTfNPPFc2CYX3k+
GjtR+Oo0K9oHP4muXieOiE6LVxDVOKP7F7aqz6XjNGue1HDj6KB9Jr0AikhiDNdEDfqBbfDzABFo
393/X0Vkdhs26sEexoGDgXocD1oCgCp0RGE4ZwV4+UVNNC8DnX6Z79z/ipBsShPbe4zHHMOdTBsM
9dBxEHzYEJIJ+gXQQowDbThLB+bT3Lsccb5THOD2hxuiDYZNu7RXXTb+uI9J7GmJU47OxlIQzh0/
krQvo7bxni5zKWYVenX/F4X05aMkeGQqjW9/UDwzmtFQnCFA/XeBqZoHQjdMOdwqWeKIvMpk5F/U
67Rv3jpHMLN0sflXtU0MTJPcGKKSUlOk0yPeMQcrKyFpPnPmTe0CkDcCdxMt4MQssc3t4DQC/RZd
h10R2wA/yUU8UVYQFSZEPYkZ2pd0wt6rrFd3yUkTwon2dizJ+zWuCaXMXxlUP6OOwoKCM9iP5BiV
DpbmDvLFIcK+cgxNQuYF3x6+/YqNI8PRrXZDtcf7yEFtxifLTJpzDfPgGDowTLTLU5Nx9KAvM6QP
/nZJoZvxFeEwD3MwQ454iWz4xMi4psD/HSAGpL7CGlzyEO9NP+lObMQQbccNcL3QZ4G3FBhZNBUX
p/z/L9bsIvMPaD6sbKV1HjhX6GQcxFpAB47G0L4buph/GlmhnpvKQW2xNERItcxTG+6qQSxrZJE9
OYtshOziEDI2YBRKlh/NpAFRNONxYHywK0bE5QHjmQ2VeEV8XS/eZU4xr0L6QN+tQYUwxd96EeI/
NizDPqgZOPgqWtAHWfM8pdHLMBb0AiP7iiBCJCcHWCkJbquwKQ4Ei42PMvTqhz4qhxctnL2HR/Zg
Lbce+uv+2PrilBECemGA5jzWumcRZFP1Y7vaiJQsGSt9G1QT7kvtryrlLiR2Oa0K8CFHh9uO9ax9
cQMSaKsyTW++AbO4IlpOLAMe5ePp4IKMjkH8g6MXwNTyn2qRO538FGc3ou5siYICBVh92zPoMjPn
f1xyY59S2wke27QewBX5n0x65Ztis2KIDL1UoukWCOqhdJ0BL2Pjvq9CRh8lS1Il/cHAG2qYCtzg
suTFdUyItSHODSntD5NX/LZKbzo4Q4FnfvmV4t9v2Ih7f3HY4hHiEOItAa6eqt7cJaJsr2GH44Dt
0IBpI6vPYdV+WQaT76AxR9JMPc5Th964ntNjWXvMy4R9dMpi5BGUJ5ShztEq0fJia5vf+glBP9z8
cyRc72Z5IUhPwNJG1gJm9hoQucv3VJWdh2aCDoDOw7n6OKA383K7OYrty1j5zgbBMsjVojxjIpnP
QRjXW4IWLg26bExdGH6pdj+6qv2lYy1O0iF+wgBtCShFjdcJM+zCNiS1tS/gc8JO67C12DCPSSU/
ZC7SqkTjS7rvTOPOyfddTKNot4vwnRi3ZTp2n4n5kdAHU7/k3vA89Qk4/4HR6Xn50mqfs7ly0PuO
I2qtvkcarmpgOUMrj17NtSJ0/94wzl4EJCHSWMm9bFmgtAuBMJzP9KlpqxByvhkdG4M5y9LaaBC9
12EmNNVoiHzgkbbxa3fs/AcgrII8rTi3jaNrJzD4bNZ4wAX4BzLmMOFxdxzzoTZStb5vKWqKfdgK
VXsCsf5EPVasUSFEV1JsA9zBwr1WM9hp/IUXr3Jc3FTcdGPFjILN0nlwYvssQKJt47qQh7wj27Dq
Z0hvcdXfWqqLd9vnYOtE3q69PiHUBKkv4YcAWs0geYEVzjmzg+ST/a4bbNSVGLM9tQ/2oaCVe6y2
3F1tUK5mh2PUUjMDgmTs1+SmFsQPGKchC4rHYZGplIb7C6QXLaU5fwS2IQG6RNASZQSxIhjzwxjk
z0j+kR8G/EvWYpTMuuKR9NuDzmv52fRij54zJrDK+B9p57Uct5Zl21/pOO+oC7+BiK56SG9pkk48
LwiSkuDdhsfX34HU6TpSipe80RXR1RUqUUQCubHNWnOO+YDye644jtgHyPgPzBtU0oPXiiMvhKz+
wPYBOZ/X7MYoR7INUiny1Xo/KEG38E1pzobaOIncc9ZZOq4RYSZH+GIkmCnXHhUyCmbRXaY5watw
5pmpgiWIR+Wo0yRBUv51kqesAdXHBwyZd1D91R0Aw5Ob4o5R8wcwAvkNwZvVRuhtvOizyfPlQ2ME
9zrDx9hTQNUBuqLHAADtldTB2BMrsJ3iADlpVOS0jKe3rMz7YGNPrYw67XdZ6qpsM9RhGZQW5xQL
i58b5ApO943WGu0+Mzlz11TgZM/7452qqadT5RprqKofgII5i2H6mqJI/f43V7XU643ZomOIZfmM
YxBLdCe0+aiZ1LL03uTb1411mTWc19miORhUt31Dg3notT8TBzU45eLhizUEzbJ2BAyyaVgVRaZe
oZagGsqtDqW4PyONkVrtRgtJkJOWHn2htNgbU3PUElG3Y1NM205ctTAVCHfuqMO1u7Z1goPaFs/2
GKQ71GcCuAeF0bou7WXUFNXxvLlrE72+aQDxmY7v3eUx2aY9O49VOJQmnnOWFDOGP+ILD91Eob/w
iJYlMoGm7LU7DWv/tuMMi41BceeAIsplNUKkgMUVHaTdg8/24pFKKapzR0UuzoEkmcukHUjVrSPE
o5w+KkVsmhygZa3aNzG1CaLKkZedHwD2PHEHAqeZO36/8qi/fYErMaUNC5Frm/NJz0RidHATWdM5
ZX+jd4+mB/3PTkM4171D2Zd9taIOziJFNjCvlbraeVX1FFnEdOpu9adv0ctkkiFSKTGco592zdrC
BG4p8NXkeac3BDhlKUNhiKbyS13c/tE9T0KZ7FgFp033t44PJnmj8d2dH0rXdUytMh+6XaMHt+oY
rDtVV69G4bXHKMz3P4oUY7TAcKOsi4mFC7u6eu5c/1Ed3qSMnrUensX57MBU7u3SpBk3FKeQi4yD
tTaUrx04yqs+Wqijw+Yno/bP4Ri/gVFHdFyS4rZL4L45CA7oruCfrCcFQdSP/j4Yeyq4kzBQCav4
3szGp0AhmRr9hCTIouPY3+mcb86Ta0O63Igk2CJt1CuNJxfYyDRCVcmpkXbvHl+/ivZzoyRe+oKI
D1FoSzHdzl9A+CypzIqZW5bXcoqHntQhmiB18vz9SQz+wtDJnCYse22OJzg+zI4s0BwPmUIasm8c
gFA3FSawExVAfi0muHVu4TVBFTbuO6ql63jsAOUSfLXEa2bNqiSEZz4inoUGzYZ/On6pGvt3Ss8U
NROvpBba3/k1jAl3mjQUM3ZJAkFNYAjATRjlDCoBozE5Tt0b4ae0hnLFmLW1vqMZli8H4RXbBMwP
mkBJC27aV8cOdP9oIPFAMbxsZ49vvmLg4T9XA8tygf1XuQ9gA871Fv96KdpTCuTgOgjtXU4MTzyL
XmXmdEfsYOFslGjGKPiwS0MXPfeLIV3BCcUO0ziwygr2ZNga+5sSKVmrasG9rrOjQzR0DCwgXQi4
ANInqjsrS+YXx0wBbKLaBO7n9ofKb1+LCgWGSQd/H7WRsjfUbUPo3opmlro8z6RTFVDp6+QmIK7E
D4GpmM0inGQAbcNxPA+6ZB1Omo+OrJOxifpXx8ZWODj3AzBH5O3WdejRe1JVRW6KruV7pY6waPss
WGG2w688ve+IMzaIGxNCWuOJCoTuwGqctT3CEGw6dVh5TqqhBr3Xm4TycawDs8JaGFIEcGyY0xy6
Z2c8POUfvFjnQ6zvkMtma7l7nQns551B3cpndPupS8tiUq4HOC/3naQURtWWKqjmi3Zl+fKR2Idx
o3QtoH36+QCAvX0YNOvIzHct0iFzM0kYK50x3o6je632oH2amDCgEOC75YP28TUU8S4Wm02uxFPs
MLiF6W0xi/am07p+DyO2Xal4HGeSXEE7iPpVRSk6nT/5KWYQq076W99OaqRygOOTUt3BNn3VOj+5
Di2+MoVW0TSimzIPyaOixyuL7EuOimMj8umpVZ07HVwRyPSEhwPD2AJi6+4xefgLWbV/CmaARRb3
j1k4KutBx7Gb1LA6lcwGXToN5fNC5sNVXbWcIM6LRUwVEMstxam6bMAAO8/j2PGFGKjEHhNawdOm
RW1R29JPMH5oWHInGg+GPuy1YnQfC+9JIB1byUFtFlMn81wgo7r4dC42ji45iikpDcSkEupFN6hY
UhBixm2JvcW+qxKVDi81jkH4FgET7bkplMWIm5ye1Mo+ciOyLPCXRwElaxz7+co+2+fA96qzFC+P
nw9/uhODz5Wr89FFGaY8hZJ957nsw4lFXJtCnGoBaQP68TxS5ZVA/7LFNykP+MUW/dToKDugrJlq
PHBeRMh3PgXVDEq3a/r9+euuDD1ZlIzuO+VrlFhIdrOIorRNrcEMg5VQK2+j2wrOSLKlntj6cj5z
q2hb6yTgJaFrrYVVk6qnADzoE3vh6Y27V40/DfDWVNwBFoH9y3YuSB/P1Af23RWgsjNiXgx+jGRs
qkeohJW4Ecr4gRhJCnDlukyEtyrTEKQWXQrFdTlci9A9+gbhKAOFQFoabbYnjUHOGhCU2ZC5P46p
liP0G8oZmBJ9Nt99DziLJVpBkLih8ascpYtkmfpxr8o1ivL4pgglbBY48Fvey4FkM/+O5a+cNhHh
vrbGl87Ig7sRHOXt0MMKNEgL2v4oe2SNtIFFdyUBKHm2IqGpeDSmWHEsSjN6vuHBxBn9o0ETm2Rx
KFnHl+X0gMXhChSjQ9XYMkqAe2V5V0ltarEW6LU4r2rwIK6REMHSIQPw0HrD97zLmiU4ifIEqfnB
Skf1aSQVPW4Ro4O6Zv5NvBeLjV3b2+2xAJl7DGMDtIuGAkaxtKuEHN2uvW9Qd34ZWwiGPWKt2Vn8
wjdx7/bIdDppUUfqDXYemvbgNJQcaLlh+HJR90WhBZxv6spRgbjCEoz4UKXSNq3AdPjWbhJ1112F
rasaeu+e4gEK9g5jOqeN9Fz5szR/14WN+2MzQV/RPUIURFB01/E+LDKv+PIjI+C82RD6tBU2ZH2C
fT0jwdOdR2S0z5pKsQ6a7kaLcDSseUu1fRWbwPWSQdS7vEgkaV8smSgMQZoDFNhKVYUDllOu2Nky
NJ44STUsFvGWm0bCEPrFuOnqvriyHPcxVLovCJmXqAKSWyihzt47/1SZlyaLHBucMS7vAqd78H1J
nBSvMuyLZJ5MJ9u+SWwgBlW/7XGvG21Lv5wNCOISdk89qrhNVmnonxoLJwT+/JBgy20+EgZPLUfd
OljP54T4rlFxx9dFFQXHhMAakEFL2ffDadDKAyRSf281qLeKuiP5dtoFZ5jiCqShK35VtxvzF5JR
SFEhIk8NU3BxjdPu2MMkHGC3CprpYRrVNeil1lwR9Fifqki/IkvX3pYmlS8bCzSNHla1OrFBzPhX
IS3aa8pPCKanlUL6AX2WzlhOHY3rDG/eAjkyxjble2JrCoywsbpueVPL2vZ2bYJex1DN17y0CAqr
UUwbkep/KdKGEgV5C4rlPpZmMO484DLELYB2OgsnBXvMBYfKr4mD4LOiGnyfGcr3jiYv9AL7qysO
eXJb6WP+lDekvQdV9SBd+NLxqBtPTeGg2+9rnHpE2RD4y4p03jac50fFpaE85kG6tAJHeYwrg0q+
HpBpMdU0jbxcnyHUeErgaXsTd33q7JQGmz/Xx57PehtvHBOJ3/moU2kF5qzU0ZDTc3+J7kkwmbi0
Quxm5Egts0bEi8FTmfGno5+mpy+Se9hmKIQyXk8tjocFeSTls4tednakYJOfEJUjSrLybvlj25An
ikvDoIOQo9VbKUnP9LsWcLLnrkYHFkrGzmx1HmxSilvXb9GJAfS+77QynWFrvq4BWCOqYR3Sccmu
xqk7nof21/PTsSXl5QTJzMnswCPWFpvAsz6W0g5UuKkSZE9wNmSPYnGer6uo1DnVTYXa3A1pXFi1
8YCKHRA5AYWUXLSrylfEFjleS4ER3xSevOnMgsqOPIM8pAbldO5KJS5xZusJwTt9Rk5DFWTXyIGH
pYr0ch8XN1IJrFMc0EUXtXOl6TVMQvEmp/RDODHBPJXYdzubJKrQneJIcMLqaX0b0nbYnDuxCNa2
srx1lf6mmk54MiwftT47sOMqnvWC9ENMI8i2y5STGsBdacXeA55D2vu9t6N+iBOrE82uGmDmhEMO
ux/nzgaeCQlDVvrFwzOmkixUu6hwylZgk8BLifu4GP4UBklgCKiJ8OxnEf7AdTe2YJ4iypf5RO6x
QL4bnkPXsw1WY+or80aT5k0nW/x6RUkril2Uf1vcu7oHOkVCTWptKDptOTliijsDptabMcXlIWyh
GNSl7MJEGu3OQ2FswmJvG7TmtbFPrnvKBbM+Dw9lVZl/jfduDJQdFUmoPx6AYJvD/l9LNUrPdD7y
tZZgdzD0nbcOrN8pchgDDVBBSxmqIW+FKeg8uAPV8S7qd6rfIKsOC+CeFgip8xCh+JhvA3DUddAW
cMLtL/aYxKfCtaJT4/a3Uw2d2In8kMjS29ZOwHPItLtWNdonX53VQxrceNGt4qfhdTPi6EviURxC
s96MRWEAPkROA5W6vcMhUtGAwqGWAFGYnUf5j+mNBjAKZiQzLCL3I8nB5I/32y42I3Iu5dLQuuD6
/P9CFJW1gF4ORc8EDd0Hqxo97qofa/K+RJFvO8JJFy7uI0STw+F8zshLb5PlSnmkW8aZS4U/Z6W+
uTUlfcO2aoMHDagTUSp8CFI/zjs2S1dcCGY1lYshyxeh6SVr/I6GLusvUUmQVzCYCAhapV23Ctpz
Iqph0QmIrlk3GU/SIE6fgiy/cZsgfnKyahVqqOaLMDIeiLAGO0Ga+LzS0BdhVX3CRZAuSpMOTuo6
t6FLg+dcUTJdl56tj+IIZRYHA+jThu+p24GVmd9IaHXWYvlkkwh+FZtlDiw/I9bWFGO1yUIkMXPE
pOnwIFtfh3tn3eAJUc/SfURIV4oHtlqrjFOP5GJD6zXaTIZ3QmQ0su3VcckhoIbvrzgnP6mPNbh5
JF6YKmH7gSoYTCo4jRGQCp/a7mNl+8tmsNVNJYoH23W0o5UbxoRfEWLXxf2t1iThlWzka62Q3Wg5
QX7qdcp8rguIXNJNpkLzOoQ9Fhoxns4zG86ogLBtssMHsway31EpCkIX9HxoFMe/jm1C6Luhch5d
t/OfyMPrscc7LKsV/NJhCsTS6oqjJo6qbcrkzXECAbF0ab8Bp43KTYXYa6/F2jE3oKWXZGP7Xttu
4BV8pwSn7kPcCEuJc2chpy5CxGkqFni5LN2h4Dn6BoX99p4ZU5lQq1Z7UN1CzpHRUGF3hxB4b7/l
pWNn2QdJszBTfTj8ePfOMqJNndARcJsigC2HIDPjPDinPD8eYigalCFU9dRHXrDLmuyJNIdg65XR
K3cT3CElqmdtpOn70hbFo6DevOyVHl17y15AbepkqeoRedTOYN3Z1U0y7fiK3m12ihOsrE6GJycd
YY7YX61WJfAir6pbEaRyqaThVwfH6omVn+6goSZryCSsq1lOZGYIoSBTO/o01gACo03JyxsqsYiq
ctwjL4S1MQbAYcb0zXTzVz8k8gywJ0ruQW37WV+lct+UsXmIanWvdSTLYuqTrw6t3jRIvhtxKZ5A
D3NWiuxvYlAfp47DqheAA9OwuCVcCBTdESFSy7mKB5WhNF9okpUApzWADPAbc23qCWKtiY/wj5FN
gBiiKFujTFUTw733ylTfwGYXaMNie49wC36GTJwncGIIlk0/+FNtlHTnatCB2kZLl3HbTHolE/RM
HuZH6ujRIlVp4PMeRKfelffOBFZpZaotzV5vDxKTyMo2vZOQdkr9EKpFkyr+oUu+qW3IkTjoKDP8
GMSOgH6LRgRvkN8+GHTP90aBD2IMMjzAdXkMW6+9TqoQIlmmjH9tPaSCRPTcssP3RJW0CbI1flbI
pVSatgkfc9Po6EEbVQ+/6J1DKSpJ4yOhzOMTvALKnOycOZ4v2sn90fnNwa4Li7Y51pA4pluGaOdO
FdhDcoSk946rZlBMqXfVrW8iYMnFVebjSJn+1KZpdshi3AgcTa3HHBXpwjbpMoKDCjdiRBMEdvrV
dAQRRed6ix2Yh3Ounx4i5gStqiYxB5YsvFPDxrkzfYyuAWeiTMZfFCvuj8EE99fxdBgBnWbfoM5v
NE2+SQNnXMrMU4DM8EKcj09RlfmYYHLiYFKSlHtV748tnS9ASCnKkHMRwkte4rOcsLZganRusjeb
1NjkkWz2hrNWh4aYh6n6yPxs0CsG0TRt7Ikv7WQBFKXq2d62zSY0GvXaMt3HkRYqDCiylDS8B3iY
wVYoTXMfozYikb4cn/zYBcHAz4K/4ezY+wqKzwrxjetnSDYrY0U3X3uOQ8qxTaoeBr9+HicdYmfA
J/Mtxdj1omrvcbC81Mgzl0CDMeNbjfLYd2Ln03A/tU0xR2aPvUrW+i0rPQztPKG7nlYhoK525+HC
Ypw3JA/IXF96/NLWbnpUO+k2Pm+1NTcUi1zm8UkXbnTtphLPS5R8qb5Sb+uPCYKMH3UYiKDYWtLc
OlIcgMpY58pWoyG3gJJI7CV645U7uf8CYeXwQFpWpFjqSz/w/RMLwyvbMYz8FenNRElskjg5NtQy
99ZUhYv0+Dt8V5OZp9MWfTKczo3KsQ7dqyTJn2m9dAelEzTLxyXsg3HLHtKEBd7aW3LM+y0+9H6W
jRuKBDQlCrrnsk3b9bmEDIl/2TYqncAE4Gpd9+1aJKKf53kczMM+y9+6sEBHE6SPXlN9KWjYzqxW
j28iRwmPmN/s+cTCMl99IkUylrecXiOxJaVRAvJKqsdIVjeBWqHLnf6UqBB8jT7ZmYNeLpkUExZp
AhuVXL3z+lx7QA5EeAb9PLh26Yq+uthKLfDnFC6zB5Hs4oToepKS0ccZt1OaAdpKepC+fIEKeD0o
ODKaUeUxYWcp0KVwDxgeXcvKEUhRP5AUsiIN6lVTJlBDWutkUrtZUhyZwLcwGKak2zp16jVWOPDM
6OOjAHWMd2spXbKgvSZxaDREl8jcvhpTvSU9t7nTSNvB+gEZV5HiqXShAMiMGKORQzR+XdYqAb7R
gdgCUCDeh3292J8T5/7PLzF51b/+mz+/5cUgQz+oL/74r/s85f/+e/o3//6ZX//Fv47hGyev/Hv9
4U+tv+VXL+m36vKHfvnNXP2vT7d4qV9++cMyI5hkuG2+yeH0rWqS+vwp/G/59JP/v3/5X9/Ov+V+
KL7984+3vMnq6bf5YZ798ddfbb/+8w/NtX6K5pt+/19/Od3AP/+4eUlemt9+/huSOf6pYf5D6JrB
f2OqsXV+Ufftf/6CmUkYpq25KF1tQjIzZongn384/8D3aqmuLRAF6Tr/7I//qnJgLP/8w/4H0EmT
bo0wNJV8Tdv+439u+6+Uwx/fF4/hrz//V9akNzkm1op//ccvoYeurplCUy3btHVhapY2xQv+FMMo
aVd3Ta11hzzON0bYzrGLH2G/LsO6mv30RN65lHYR+fjbtS4yQUVlI9mx9O5glSXufu0Otzoxu/kq
dbutXh7LEQy+BQ9MP9IgX4BAujGU7LOYx3fvWHfZEqsuUj+Hr+PnOzaVISpkL4YDqjM6FcVCdYwt
ca4b0oqWrq9ct+yiET9sXTPa2+Sb21pAodBa9pwTBNKA6M40pjKYXLZsTIhWB6rDRADfr0v2ilOc
lILUPKv/8eb98uL9/E1p0wf7KTHzx+MzpmGk2qaDJvXXD56NMEtqKCnYYdKDaaRL4u0mPeHa+56p
30620Lce8ry2w045RgccEURUWJD9xOrjL9J974NYhuA8xG7EttVfP4jUJm2aPQ4HFCCLaCVi0pez
YVHzkerqkQG0oSHz8SW16Xf+evMWLUheHsMxNHIuL+JMjbLyEEUiBqE/sqL/PbOh13eTwN8w15og
dlvLZnQiCKiTn9zuRTYsz/3XS18MmNJJM9LwPDrI7ZPp3wUR+CiKEtBm5rm05x/fqD69BB/d6DR8
f3ohQbYJbBk22vC4RYcb7tWMECQDJxS6AktrjnRHF2XFZq1TMJJ5S1sxNgqR54Mz0VCiq8i354lH
vEA6Lv3O38eKdRVqxXokRObjz2pcZI+en4xpYVayNL4YYV8kpjpwTBvNq4CWIwQ29GrdVtlaTvVp
94mC5oz8BraH3rXmmw+NZl+RZEc4DzuEEb2iFV81ZKZIR5mDVc051M0kcnjJ6xVOhV25Nc2MpXEk
K8wCh5Dqj7Z8wvd/NyTtG60l97P56fcXzEL78fftXESpWlGM332o0Xp1+ktvVisRPnRqvuzjdGWW
7BwR91luMatxcAWaeVcl6cYY8ajUAL/4z8dPd7ra5UBgwdBVXjPTstWLh5trCl0FOv2cb4ddqiv7
luzpiOoZWxJMEjD7/OiTwff7i80D+OmSFw+AxnlTJUhg0JhmG7gD20aKK8Xmkp0NuU6fipcwQxC8
fXyr+rsDiYw7kxXPMVxxsTLQ2AG/0HcMJJt88cZ4qUmVNwtt54WofRxMGaJFQ7Qs0wTHlj8zw3Ww
CaMXuxu3LvkCrRevGi9femiSaYdxrvj+ySec5pffvg0+nM5qICwk+L++llpLwkk6WTY0Op5NWt/Q
o7oqdPsO7HzYu29TJidFySNee3y9Gfr/8uj7w4wG2Y5cyfn0ZVXktLYihXXI+zBGIKt17YVeS0NZ
MTpJWtkff+j3Jk3DYKEQfKl4cd2LuaRtSqdGM10T9CmuEn+t4lOLmlkDNoEINaMBhoC9UyjBJ+NI
e2fK5MIO7TsBlFKzL2ZrB30QPkAuPFjKviYhG0XRTQf9LkvuQ0+nZF/BGSRhLcvVowDB6xmPiubs
LTk+xZr6BNHHge7RfzbO3llFDJKYWLdshO6qevG5cEegymu0+lCRQ4C+a4R+ns9KG7cUWQe6BvQY
RoVXImkK5dEajAdF+UIywKrl42Loo3VYragD5uzHw6r9ZD59/7HZrsl+j3UVhMWvgywAL4eWQ60P
FphvM5bQj9AOG/aa8Doa/JwpEfhbJnwUD9dLIlZE2iMeXbaOve3zAeZSuewT/ZNv87y2Xox9wxAu
+1RLRYEmLobRIHExlszDhGDjNxEPwJTW00QUZoid6WLjl72KzHHXARWJtQ0lop2pfEeiv04MsCee
O/Oip8ShoW+ILXK7+6gOT7KtbjALPGSF/mwIb980xXNRfSF7kWNguvzidghvDdA+hnVwxuL48avx
3jJrkF+umnyhGka3i31vndo+JFW9OvS2vSSFJgeqRGDZKlfEPkbU2fcB2KJvAl288BSagxj+myc1
SB9KZTGGyYrd9AOizgdH/Bn0ydrqQY6bn6xI7ywBbPbozKmGierAvdhoZaPe2wALqkPsE3IK6KxC
RYlcGY4wbNtXQ2j/4QUvnkoSt1AHUi4o9DcdUK/Ur306Kh4EnPBrliafXO7dCernG7wY8J0SUhpS
uF4Hi6rwrm1k9Bzw2/6amDNL2QACV+23j7/6/8dFjekN06Br/bZrIXetChSHoNoBvkF9bOt7mWXz
XqdqjeC3UIjUpv9a4WL/D698sb4ilwpVuyMiN2YDqyZvKiVeCLjkQvrzihJ36j+ODULc/NMrTw/y
8hU21b/veVr5f9pVyshswha15CHrwL7SDzBJ9qrapefC0m3gf6CAI7qC/1H36EbL8ZOp7Z2dBSP5
39cXFyNZc0ZjIHy6OqQh7Twdvu+d75LetWrKTWxfI/j/ZNI6L8gf3LG4GMoITNqclg2YTnAzzJuU
qb0llvs5ahtIa/UqMT0aQPHCJt/UQREl2vI//L4v53O1ciRWK+46tlIURc2iw7PdUZcfWxPaVQDY
tl6Vg7fMk+STpe7dB66bpsrspqq6c7F7tIjqUPXRRGCtgf6DMIcSflFwbo0A1zsat26+0g/95Krv
Tlg/XfVigOdRAyUrEsh1AGYNNEUIvpr3SkvTSZth1ViIovlsDnln72gwi//7Ti+GduI5hBjn3Cm7
y5lE/cJz9cJHBpkd4LMg8ENlSgm6E+kFn1z7vW3OT5e+nJ8j2WpgbbhdCHrkzJOKbT+PAUzH4lqp
nj+ePKZF9rfx/PdtuhfjGW4PB+CRqTKsvo7WdayskUAwK398lc/u6GJCptI/uF3JwzQoOTvhZlSu
dc5zGgkwefnJ09M/u5jx66Qk3LaJ7JBXtCjFinqJpG8Vo2nCfWhk16k0D1aPpwfb/DSEoMztPFiE
OHPjqqVKnS41Wa3y3l1YlY5+lKMwsQ0YrGY61ogQJH9QclSmBkrU9erj5/TuVu3nr/5iJxnXuqm0
Bl9HDVdrer+mbU6ERKzpZ1OFgMC/OaycpSNe4EETG/6qpmJFK3bmoh5HwUvU2CcfabrkRyPE+vVx
VimVYKW0cBpwXeRnlKfwRyHj7CGQ+D3PtFsQtrcwcaeCjJj13RQEQXcVTMEnH+WzwXqxY/RQHKV2
yNNx2LgYwV4bnkJy/TQ6y8CbZ1r5WkCDJcEUsEK/bxN6PIAR8h6ra7jXi8+mJX2qpP7+bAxtqnGq
wnbdaSj+tP6hBsHfk7LdKxJiEUOFhFjdYR/3EtFe68HjF4TFk91iDO4CkPQ8IYDDdyGswxAismOZ
IfkZ2/VQPtTeG9nDSygPzCmbzPoa5fah8zpkiC8TfDfLHtk54I0mm20R+XoIhuzRS/ubvFfwE8it
YUQ3GkVOXPSDeGv17Dt4aVBinnaCAVo641PdDbvITlcA2HaDW9/4Rkj3prxSipe2rHlTCMZI5xHS
yM6zVqOuvEXG2M8UW6H71qx9WK1iKA6VXbNHh4qRV8GiyUnLGsMDXQTSAYM7Ysk9FDIgC+nVyh5e
TEcanz8vwcopcp6Gzops1lu8TVc5jT8EWNuujhainNTz8ewenvku62z8cske3RGnEgF6iExmqo2p
oT/5O8s15Yyu/KMANmhGKlbatridxuPgZVggkXHoE0d5nHut8gZPcZt7pLDKNb2RYta6/VNf6c8j
TdWhVB/K5E/slmviLOizQW0boSbnpHrrDeFg6c7UTCirFWI8f0ftF7RecKBtdpUDSEv0e9jup4xT
eAsZm4rwnV6hr/DkVgtBd5j1NrViAKMA3/iOrGbYJUGysfLkKqDpMwbDc0gcc04TPGwJTB4w1Ztx
/2SH9TZow3kd1zfwmDeZm9/qDoH2JFOl0v8K3W8uKsn5utqFBsvfnUrOlg92F2iDQVR59TiU1wjz
AEVBf0dCbIJHVjaE7WElZDiY/qMxfgMrh+M8Lq5zzMYHzTuwGycvfVbBqO0VQpT32ZSuAOG3H950
Ms+bkIDpnBV+AHZfPBvFUjTmupD6rUbqee6721IYcwisaHY3aTYegsiBSyoJrMFfQ7tqmFLEXWj0
6lfELzom54Qg42AFkbvAnoPuu4EgZ1I+6Pt7McTHSfo8FIKkJNJWQzqs4VKnLla7xst0NkpJvfCk
/hbkLy3pU7TekUmwyVdmtdvM0vw51d4y/67REHr5+yolGhlNogl4MS1uIptYrOqm642rOK03KeRz
mfXY/pRNg1cyrYnEZGr5eAJ7d/dEu2bqD2jUTy5WJtuIk04d4vogNbFATw9kL1mOFm7AyajJFr1S
MeVYnxXWpxn6txn8p8teLCpJTKR7G3HZ3OT1ecZhQZfqk43xZ9e4WCVU30s4Vkb1oaHxj0sr3SHN
/A8f38X0bygAWC3brw8eo8CmLTDVyzsvWVZ4kXqk6eQZsf/833xnjmbaKq53YV7cmNaS86VQmTuk
5bgcKKqpaF9Nsgu7ZplDmfazdm6yl/j4qucG2e/f2d+XvbjXAqSIocNxOSh6NvfY5xfR2hncuTXo
uHroTzB64IcvVbIKFJpFH1/+/YH699Uv1rWYF3Ho/aw+COompntKdZwg7ZU/2DMBxMg4gQj7ZABN
/cp3Runf17zY5Ov483xH45o5QgATRmAo2J2ZC42o4lbCMQtY2tlxVeMdu1YkrbAJ0DCjKKInjpy/
J8MWqos1I34pIsITLH3smnNHvYqYvf6z5zM9v5/W/WCIlQZGZ31olVcPWnbMYBwwHmfwsrV8zSAc
8Bb/L65JL5VasU6L5NzH++mao4LsDEVjdZ48ZIWrV70eSSNvqXHgNgIeos4SSk0fX/Xdo9dPV70Y
h+Q3xgHw0Br/CLJlIswpoLETfeKVa1kk1a77ZBxMv/C3gf/TBS+GXqePlYJlnMNtny47R5vJ/pUt
1uQ1+uRKn93axYCrslSzc6hhh05+7Vk4TSdYAN6iyEzw0Qbe/ifXe3eA/3RnF4OmasjvtagVH9zG
n/vpc1SyrbE/mSO1T56fflESEQ4pg4FkkgRVRwwN5jfMMWZCfuqXxNdnySwXQFJCQqyzTXFKiGZ2
ohMGQVF9Vqd4/5NMHWVXAPEzLu7XHzWP97asD1kTLSInmNU9NYLmaVrWPx6k705X5971+UrmxT33
QC2LuK2YrnRrkxKjVJNSMM3RpeFsOcDMpMcEymzx8WXfHUC2jmYC95NuqBc32MiB3QnoVLSAbC9Z
i1RBvh9K5sxmSkgxwljmJ6cx+72yhIWs10SzihPH0H+deXxHVok+0GroHSSfaXK0OYwa7V0w9CjV
VKxi8copbgSK2yn3vDPBxUPQdj38u3pzk3bGS580N2oltzoqCDzVxSFpFDSc6XcpvHTWGi/5Wmgu
un90C+UAIZm+Lx1KjxDchL1tbU87pu20TR0T9rXCWlN9XFdZCQ1GJaaX7Ka+4LR9pwVim6rpjXJT
o3hM0fp2ivZQqEQZQJLtg2CyAdJBErDvORQZ0VOLAIuogrmVXU8ScMs3Pnl+5/rc5fRicV5zNPpt
Gs73X58fCRueizOgRkCrPdUGlAD1CffbGtEsJob2BtU5kk4psrkTOTdBYS87pd/onb3p8ByQNnqT
UG8qw9va95kP5VwxJFnNFY2F6NWBXjW24uCPNq6U4b5ujINw5ErkxVazs+eU0B25DOICP7gzJ7Fk
jImPjrydm6iL1qNaCmCP3iyU2WGeug/dKLZlnM1Vl61hX+4CclsHf10W9rzG2NtnOsp566HpazbS
CszvapvryabiCFKn8QpEFK7nPp0h8H3Ka/MhDOSNhBgBAmxfNuUxqzmDYImREvSFq0SfzEWmNU3W
vz1tXgyNJo/j2vbFG4KWWrWHMGxIRx+IQIeHEQBno6e9wZM+MzQUBHhVJAp+0a/62FwAXF/7eEF9
Jn9Uey91EXCY7K70kuaBK2Y1ylDs3rlm7k0v2Di5f68nJDtmPpmQYhMM2QMRfCE+eZsc970d5Iu+
B0qXaMtEDZZ4DnkVqi9hN86o4m7zAndN9X+pO5Mtx42uu76KXwAymgg0Ew8I9mSyyT5rgpVZmYm+
7/H03ijJtiqlv2p9yxN7oJJUHQkSiLhx7zn7cChjBq4rFyMznsuMY8K0gD6/gRS5E03wHIWtO47s
EMOQHFUCnQtvHQzWqc3arVqLk45OJE4/AJbH4KQE2uLGK9ygOnhWz2Cq2SBR2jkExSGmbZTbBotP
WT3mcQVyv3Kz6FtI5rtKcsdEqGjhvxLRug56QiFM/VqX7dlDHFAnH2X21Ge6G9gaFth+0UOSjgOx
hF2wn2zgOJAo2DyPBXdHmfqrYOrOInm0LJPB8hx9fWfiYCVMauHjB4hoKAFDWHCn2zhy9GYVTbgB
zEKuY5xk9AJGXku0Bo4zf6nBhp2P4yOxxiWxQpXWrIxOgupAhQsf2hujHSgtfPcaHswKFW6+0JNw
rZhiN0yam9fTHg1uvAgQjn4ShnuTmlDxYPGF9LhChn4TTWOUIK+DvwmFAn/H3IUlCZ42hOYMq34D
Lq8K0/VYdstOIc7V9zuwFfUqC7Idsm1wNqPr5EtN6ucsuXIqteY5uNsWykIpYjdGipnawaGW4XoO
Zh0teZNN9f3UCOZ0xsE0D5o2bFo+mnIg/ZPdf8CFF4AyTztjiXfcncxgqyD3TazqzRnFqnegqVbZ
HXynjhMxBxCFsOXIdl4wvJ8FJhEzfbRDOIsSrUo1bQNrlnx/81FiJ0m7mjT1MW+Sz6ZO3lRtpxHf
rozhBkUvIWKfPqFls1NM4H+whmblC6jcWsE518x2frowkupUA8RYhERqwi1lzKON78pYP1seYX+p
TD47xb7PfO8egxxG/OoEOY+JONlvzhPUqWWKUG1Qzlj73zxpnjwWMD0sn5vOvq9qGhqxR3pvsYX3
3YRyGU/O0TMTZhycoUPr1rCy1SiSY5wRFhPCbOLpdaa7rq0XJZFXZh5dast69dKJgXjiXLAVPgtL
v8lNMvfqu66b/fHqWuOupW+wjuP5fjdOCZE3TUX+Tzx7CimPhKksPBivLeS+RWuzIPo8JNXblBi7
wDv2urXDEH2t8jfCF9Z292Er5glc+rXSIIiHTz4W+x4XTM/xIQ6xwrYsjPmrYjKTG+vgjT7/JsLp
g63uE6HwFv6y2/cJVhGA0SrZO55arv1geIpNBbZPp3wkqb0322xl6HyRqjCIfeGthaGxiZpuGcv8
uXU8okyzI6gwYKqKqBfd2BPCzmvsYnzclmOQH2ZcYw3NQqOocIrqZ3OgkI/9t0AJ37LxRo+yTy8n
3U6Gb12lHoei3kU2zjWS53I4F2lmFaiXuIpEEe/ElPHtPldp98wg6tIaglhueZ8E/lofdOCq+gFB
P9nCExzA9KVKiU2pCEsm+eANbPPBSqd9bIh4CcYxWsz437GOP7tSXNVW3qNTe4pRYXta/WzkGJlo
dlqWdT/JpHCr2HyR4jhFwVsZh29ScVZDZ59iDbh6mwWfbC5Xp8+2LRMjrbHvZcLjPB9aqCjuARu8
9UHwyRHjszUh903VY1VPT/zmNw8mFbl+9pvTnnVgFsCVt20502P8cUmVR4OX+6SY2LdoxoP3e/vx
5kMlfw7b8FPxSxgehn62VIwASvE82QZN8/wuMuAtGLEN+SS6quQI95L1hIezc+0+fSr056G1Qtfx
HRoz4WQtFAwNafM0QUaZSnObDPZmYlnJOwv4GrdSGIJgzpCeYVfOor0DuVVcq+COohRrhHfvFG+a
brt95qx0JKq/LkL/tVMgGeRLw9B1WzW+nND6NiHzz0zbY4uPI6HlzN6gzPHRFqs9N1BPkYL9xzWd
cBngtfzNy88F5z+2eEk3y0Bs7NhfVRxU1lNteSXh7GRWVGy8aj6TJuIVhqm1Z/gw+UpXZNmulALc
ZnjTVmL36/fw40zz9T3gXtLVWcUpqYt/LupMPZCEWzb1cdKIsik+CKheaBUICS04Tob6ktjaA+bH
rdE4p67AACIit5vBXJV38AmbTI1omxXsfob6UDWUYuHnr9/hv50ULAMuv0QupVF9/vwGC1OdZh8A
c/IYN6RX71PA3xreiiz2VhOnBkf5XdPvX/UIljAwh1q6aePI+fk1S5pZylBiFbMyup8oPChtl3bN
vwlEzLpsIclHUPBmx+lvu1f/dlP8/bW/XK9u1WNQV0p1rAi39dE1yjBZikq+Ynd4iKNqL8UzopCN
rybrSFR3ivHy6w/c/NdP3NQYzUjHVGmV/Xz1UaFPMp8KZqjVru5aF6b2HTm3NWAOu/02N+LDurpB
HHPIAg4zkfM9VmnCCjg6nU/kQeR9z+L2YtogRUu/ePVC47UiejCC2dOOT6lhfc+l+pIRHC0l3f4y
/0z1ahdp8ntvAmbVtX2sqw/zSUlq5qda5/MQ6HvhYQ62UDKroL6a0d8SychRida/SiW5nAV1c7ZC
lo8vCe3pqm9ZJ2t2p67X3ZQ0FwItSPBRVwKevc8gTnK/IisHPQNTEx8vLXag4UgA9OQtTZsHM2nJ
8cxKeIvqjtvwJTPt361A/9bYAOCl25AGkG3LL49f1ZqJaCCP05eFhclmF/VL06h2sZ6v7BofDHFh
LcrLSuSu6SnbOETgBWOYDL6HQP3NCc/+571nIUyglOBZg5hgfLnviSppx3RQy6MUyrqAA2aiNoUW
0QXDtmIBmDJrV7TbWNrn+xvcM3sdsYhemBvPZ36mQVtZDCWzGk3dlx7VXh5+pj1bZ09mQKWDGtDm
wHhHb0/qGG6r4G0ogr3osbMDOMKZelPr3m1F8JE/mKeh6w5+vdUqbxXGKF7zKD60fnzDAG8/aOqh
tMaNWWM1DsPPQJFbvYlf7QA+emU/65l8rqwtc7nN1Fg77BunPLDgNNi3sZXDwmFwABEmdMFDHQvR
bHz+UNMXH6xAn+HAhprgIIrV6rZJklM/c6GHYc55Zy3IvOCWOEI0Qn17JAIGQCRBnwBDq+AMpvUU
ybtfP5A/Pvaf12hLRRpnqZohbel8fSCTkDkWb6FA7Zfsm8TezZVpkoSf5rQ1HPOSg1btOW7kWnrU
RuOatvKqR+ZmbnYPnIPnj8D35A5PJoeYfYm4e2YjRN1jRwEFevyeDSpbaJKwqUfShSD3sP9XSRkx
A5U73tY1ivKDcy+UGBNDI9w2ptj/cZV/GYUuf17PF9/Sl//9H/9fuY9MjYXzv/8vo88//Een2Tb0
325ev3+8g3x9/dmJ9OPP/ulF0o0/2Hs1w6EO0dEEaxz0/zQj6eofAhcQZ3M8RRr7H6/3lxlJ6H+g
RdXR6DgCHrlj8Et/mZGE+odtqpQTjsXcBf2m/E/MSBRTX7YDXbMdgWKJnUA4yPN+dE3/1jxvtQig
K/5/HOroWk0U1H7fMMwgamyRkiBNyewlS3o4FwS+B1lUDyPgxzhn8WwjcNlERsmc5w0WfUzYQHtu
leCb1E9KFz3IZnruLIx3vaLsLd87NYO1Ji+5GodhGVagW2PNfLYnInncsSG0W0+THrZScJCptwFs
Vq9jHvmewBynd0jJiCNn1cWcWsxp1Vojp0VnOME3QcOuBK9VWN/3uCpXqqfla13GXIte9EtlSh+b
ASCsVEmFVSKVDSNuHjzTeTUA0y1Nps4LrTW2oMyoaYsWztzgMGjV3GDUvqMcuWFp/ySo6VrAJdun
oHBz+iWVd+sZpMeIiYkK/TOCTIwGMu9ILiape0yvQzCdBIjErvXSF+m4gJtHyxX340LetcNQL5zB
ewl7PKK4iOdc6OmqA84q+nTRB8jugeX5EQEW5nAThqBGEJFwBm9ctVI4EpcAhPRHI7EaF2EOCqVk
WTXRFZktZs3KvhgSxFUOTMhqekLNppss7EiZywEfhOCXlVBZ1SLXFlFGwq9htN9g8LyqPdpIgtQD
N2/XJKfSOKC344nyPiKvpunic6J80xrnURK4BAbed8PwqeLYWYaEDQf9frCz21TJmRj02R10k1FO
NxroHcjq/rmrW8CTylEPwKdEyaco5KE3AnYhtn7yjKHgqM69LNEUTSZ59N1jaMVQvAQHIGU4qFoX
keUjAOZD6Zq/TVXUlzTRtoEQj0qWXfsmuTa9Tm1AjgRDmFfLLFtgvuZSs6l9nTnGusFJScRg+lB0
8Z1pJTshNbhp9SYd+ksIVXrO1D62BMEviqEhFiBAHxARE9caAEECGIypufB6+07Nwm3vEsDKnG3C
vE0UceL2ugC4PkSHVDV8RlHdHSmomzTUvmVGDKOt3lc5zUwjCsLl6NxpE1TpzKNJHaYE3+ByWypd
/2T02lOpi1m/d9MjSPfqdEPj/L4FeAO45hhDnLK6l5ptehGb/qsSkBOb64wTOBZmmfaQWv5KiQYT
GlN3L/2QM73a72XXbSrfXCasblRvhD/QmOIsmZ3rwCESqISsO+O6Gzj5y0C4Zg/tKqyLS+5IN/H7
hx+/KhtwcjVxTjppPq7RO8XSM4xNO6R7zLQBABX1vUW0AkbjEIQYNkQNk5XGbkHt1Vv1i2p3n7YY
30IefyPUl7FDElPfI9bRCRgwswAxfnrxO9pwoz2cJYHTKHTIdZZKwEG4WVtSR7VschGipbpDPkAG
NDbfUSZPo0NqT0cDJMJdIPursOobaQRrKOswfuEGivRVduCCHvMJaUSgAwAaxc3k+zddYO9EQv+4
7peapz2Oou2ZrxVuKrKSgFykhvoI3NX2Q2WZ+8IdW9wLvfHUxQWAFF7cFjqX723TaX66i0bFfj7j
w2k7VgnxvoNfn3UEJ2Q3zsNy8r8Jw6lGa+N4glN2lFrYjbpV6VAtTrJ/KCSEUmUiMdyDIjR11S3e
dHMB5gXODNrLhI4sPu/H2Lc7CI0q+E+iHZzpVLfUmFOUtC55k3t/LB4AMLlemHzqg6lS7/SYLkl8
Io+XifCcuxRTFRRZBstAoIaKPkXJ4R/4+RGoFRb7VCUEW41cSCIYyAgAb+rxA2Q0GXxGdTuSol2e
0s6kKz3JcZ3n0TnTmwqqZwaXAgGJWWfZpitUsKSx7ZqG/5QVxbdJ0GgGOVuDepKb2JhCPiJPcYsX
8AC8zfIl86yPIdPoctwpQwJ6o+5e/RqtPKEsYBfzsyqmU0b4HRlw+aHzpb7whuijkXMtCk8xZA8g
NIUHTAvVxyjSDhOiEtfSPHKOIqIiS6RmQ0WW4GCSNsLMPJmVPmMObFh88yLwAkhTIii5EfyETtnZ
kPzrjsMF+DEIDXQiKeEXZl9DO1eGk1rw2IcYRD0RP2Rdckf75H20wx04Qn1BSC7b5FTCV+RaSEIM
YBnUj+lkamvZiGNcDw8k7wyLehgBjYYqJPHw1inq3i3UgYTkin9mnjHuvc7hfseENYJ8cDsiERZ8
Zfe2hIXNsvCilVeVHYAWR0iorPUcpQypc1jwpQdtXY9A+VpGcYfirmTgANVfamc2v5FpmWW6jvGG
ATxbmoOwlrXpPSQl8SuiIxe4jI8G84VFbcpV2YM19uyj3aiv9JW+t1T8avhhlefGMJ6n2Lq0RGf0
NnNqIcpvmmz4VmT6ZLX9vdTjQ22+gDx8rIr0RXOYR3ZJCCWwtmnU42RRivvCI3zN8STAe8JDLL2i
wTcQYaGTuxrDL6IoZkyi0rpnA+27Ygcv+sHy9Z61nk8krIfHCFJ+V8M9yK363RxK8KK5upSGSguS
NROhK6IRcCw+R6aFbWanzuyZQGls2JaDNA462UoW9mtQTw+RMArkrs29Kbq1pzGkGYSYQxYZLhp2
4naJuOGUBXfXxE8T1cAQSblJphSZH9IpCnX7HZj1wqZLFiYHCaYkxaGNDJD2s+2ALVQTRlyS6MZF
Rbwg3ZoGjza9ujoaGAbxnh05fGtMwDJz5TLdZ5wF6JIEhJQaN51y9ifSS/NyLvi5w9CHPzqp/kGw
eeQ6dnrrB90Ny91m8B+HWt1GtXw0SEEzTbHvCSWA/chw1gVheJ9CcFhUgbZxlPrqCfEwZ0ySeV0U
qG57szIXDUAT7PR7e9CBK2D/5hEkPk+NmrOhG9zC5H5YIbXlyBgFuqxD6HN149f5k4hLfYOPmZM7
LcfBUw59DefME7syrXaONm1sLd/5+vOPooxxdVcHZH1OretleIaKdI3YEBBf9Z4a3e2gFoy1RLD2
suF7bSd3pVo8D2X8boePMuzJcYiYJQCd74ZgWGpFdW4mfObGPA2r5I2RIuDE0UtwbvIZRXzjvm3O
a77tDmVkLCFueIvW1yQ915JJenlbtjE1pKZ0qwRPB1qTYkeV91z183RW8VZtxuQOcnTF2sBe5t+F
rX/pVRK8isRZNBlJN+h0WynVRWaLF0VEZ63xP9n5FlEFA2rSizfP0e77sTjPZWIamrtemvfDnCIy
SGems+Zg52YIhYIKJGcj56zAaH3EFYVRfkyGBxUICVMsJVlUZH0tGqGtpsB8b8L0qcM8JhiggCue
Puy53W1GRJ4G9jfdWAMwBtlxq1SUuEValWy+aB3zVt7iotgpBUAsO4ER5hXRk8XGrhEA1BC+TtDG
to5HgoWm8mMA0boKzL5dQ2NM2QD9Y94bLGJTBmCI2pdBnw7zGXXcyjY8ks7ScBVWHgtZoFpbUedn
3XjXLOLToprGeTI5zN5J/dS7LTKJZtVSzVn+FCxrQEirQjKE7DJcJ35dAprf9uS3ulMDfzpJkTkK
M1moOA7HyNN3lcWsqI6LZdmPkinhMPu243t/GOyF4enLrvGgZ/qs7M5Q3I56Bea7tSp4ZoyRhrgk
cHs4mZO6ySIAQ6D/bxxK7mVmVXCFEQSYVCIrs4ke/MD7ICTW1ScfSFUR8OxqL5D7skWMdS8bWjZS
KhTUWNF2KHzHBcJ1ZxZwUzhPxsu88RX4WNtK74ad41AEHq1Y0RmvXIna6OCiTeeuF+nWbqksNI0y
xGctp8XMswa3Ni4myYqdhsST5e8QQqF2AcSvyPegjBHjesqYuzqw3yrVIisyZoSlgLshaoPyWdl3
Bpklaq4e/Lk8RdTRuAaBGN5cAKXQ36cCkuJgB6uNavT1GpA3WobOe6ijrGMRuUTQiHMLuxWD3qGy
dQiE2nvdZgao9jZ2SYze5enILKi9ErrtjcnkWvakLi0Z9Ju2li/SmFiRKp7ZhnF1IUpt4ZNIykBW
f9AndgIFtH+a3o4lA9/GMjkg5jxurXiecu+aWck1DHxjEULkEVCjgqT61oSEZ3JbUXTUd3mPt93D
qSSIsBEl34tOVpCSsqCyWVbzZfkLaHUuojamkhVxzQhYm4VPOpprSyp+W3N62iUFAmlvVNxAGYdV
aAAfryK/2ToNG4LTLcqRGWunmEeDSUTZpox9Q7Xb2qyasSZu+iQDwpMAAGshVysLHptqleiOugqT
chcT3sSoDCBPYSgPRkjuYVzxVZL1DTBRDRJzpRoQpOzWXDmdalBNmdpmLGqkguJjKjvinMm4cYMG
c1/b9eFOBYqT9vB0POsm6CMgPHIodl7nrBxIUMSMWNNObSqxNtCIG3nnnBObWBHw+YcmILg+zQNi
ORl0k9K2CrnRMgeS1DBBc4OPDMU1Cx8y87mAkbwkVPccZMQfi5DkzopDEyjq8VDaG4DKq4ASfpNm
nFKKxvPpt3fasrDVK9BqyoukZV4/XiJL6471cqjiB63Pqzm1mHs3aJF9ZhxVfK2OTj9+mCLyOC0N
rg+xCCv8IQRjNyMxLXR611naPxud5u8SoSbHInsqyZjCgMfsrVR61+0btrbUifJ1q8HwhX5wI5LY
/JbmN53OE1VYp8ZLdt3IKTvrjpi8k8fa6AH6zdEC/lCsMx/ccT2WN3ZTWgBb22iteuba7+TMGaLZ
NjnTJqrH8eq3Po1+zuMGlO5KRuW7V151MyseyAU5ReHoHK1GfgQtAQOKjt9FeYj96D5U2aDJGUJW
X2hrRL8fZVnfRyjJUH6UNAHakmyAkIeuJw22V1VITERGtQ1z6JaSrtVJuCr8J0iG6kK2oe9WZXs7
gPALO/kQJdqzYcJ/VVMmIbgGu9JHZJG+G5ie6P7fprZ1JG7rZojqa+s53TUV7Von/Xvta/md9Il2
ZumlFbZlYEC2Y865rww3stCVjW8ra/KTm7WeQceyx2s15yFbVipXPFHL2nAoEruCyOOuuPiB+WIX
I+YCEJiM0q3brAyBOjVgP6PE3GY2ZRKgRUkfhCmJB55BYRsPO1J8jMgOifNlUhmwftP6z6jxolc7
7o19dtVHpG9MCj8VmRMQrwGVrAV6G81apZLjZenjCwxy+CqN0a07qzoZ6nhDQ/0cchAsdQO+1Zw3
wEIo8xdhFezyZCOue9t/i5tdUlaTa+jO9yZOv6F9ORH2+31Uyhetm2WoWfvpKzsUMA8xZ+ZFhVi/
VzaZvolrbFZOjD1EJ59mUcyroYOYoR77D5Ic6i2HkygLz3nHym9bCzMldcGL8nunLI4AMd47jjjE
9ZBuVCFqGtTwxQftozn1souCmUyeTat5Xkw1QKoVIM4Mv6ArQyxmhlEYCy3CCKx4a6U946z7xnGQ
YrSPrTUdNFVRVuROyyCwtjVJV2njRTR5AhpIKoQ1rbkbEvUuElq0KFtCqyuidOooBJlYojrXSBn3
GgfpkIDJnkdpSX7q7GiPCIXuj9VkvwfdSkAKN5ZBQRtmzCMUdjVlkiWCziX0QV+nmBrzkNakmVuC
SATz1QMev09BOup5Klaki3LMacb3Llamg0psOiDwah/7zn0Is3xI4I1mprGk49QtUrN89c3qc9Kt
i7CBWRNaDFKVNbsWoIEDsBac/aE2pK3XLhs0oZHkJDWme87Sid2OS0U2K36qCZh05SxlnPc8GpmI
f2k5hX3BjIMzo9SuqIuMFZFk9yR7ftPqqV3kuVejNGkp/1Sxi6u7uC6L25iYgayyJ1gt6O5ih/Vn
lBWs+7Batob5bk1Oscq86rETwaqCSbeObXMj+pzgzVAqCzmk1wQG5trq9O/eSGxvJuv7MBi+dbJP
1xqhVhTjUMcHwhITwrlW/3lz//+GUfb/IH7MQCn7X3f/7/IkT/Psv+3q5DV7r//e/Z//4J+tf0ak
f9hE8ZmQxkAp/a31r0n5xyyxRLZl63/Bxv5q/SvyD2Z0OlMBhgZIolFk/u/ev6IxF4BfpsKnYX4H
Oec/6f3/LEK2bXWWes5/j4NmlhGA+HkOLIaAwisffco0j7p6MIJllY2ha3DpS7Bh5799QH/Nf/5O
05r/uv8z5frz5Rg28x/odxxD/apEZh9TaNIEFxINz/lYJqu2pTv+6xf5t2uCN6LZoFckDuUv15Sk
sENFnAQX26iRRHboIgPdAjOa29csYUD865f74Sz4elGMUtFQgPq0NPFFMxuIFkbumIRoR1NcZUrc
rP2RfqpnIZEyU3pEcAVJFUm1BDlt7N2Mo37Si3E6+XkVLrFI3qmDIGvLii6/fmuzfvTLO6MPjtIA
OTSfhf3l4/aB4GuproWXsI+yNVb4+8hSThbIz60Zj8RWSzq9lmyv5dN/+sLStJmjmjq1Lyi9L19B
bUapJjM7uNQqPX7Qng6Y1L7bO3Wy9oaWEpv0jnna86iGnnL69Yt/kXbMdxmXip4E8AGDLeZZP9/U
baqzmhNLfPHQ0q7IRzXu0rY66BrRdFIr5uYxyRzSLNY0oMBmUTv85p745wePD0UXBPWZpmXJr9J3
haFdk3lRdBlbJKxF2lXsISE9BHMgPYdQycnO3xO1SDaZ5Kd+ff3/9uKsGLoNowZwm/NFbwAmRfdq
s44uFNbh3eQl1IseROUmLtVliq22Y36wVjpJ7lZffP/Ni88f7s/3HNNMvnYcvzYAhK9Pg2bUqshk
EZHFiXrF9/Ual6pCMF2H0LDhC7jliRQrobWkAFUVg+4WKb6z09EI0FFuqgPc/uskumVS6N2B0EvO
01kkN7WSiQW8z/o+cZqrEscbr6V/NKEXX/Y+cTtY3ZAo3Y1piqBtiHT2RqhRUbYLQrpmWmFmTx3K
2rJXSKy1osPYup290tGWGkXT3PpFYK2qtPaPcelvKkYK1GDU/SHxmknthfSQ/eJAMC208KzJVxpC
0j1MxWRJg99VBYSpaeIttkRkr63GoW2kPIRZWxz8+YdBIxpd1zDjkluOUDYe4dPjpK8B9ANlB9ZA
HQsG2FRva3t8q5HPEVib2Sunik815OszDmBXJkN30WCFL/XNndpV+l2jUZtW2bLxBjTeIjjXmaQr
LDoyJ2NGC02RbM2GxmakFOohywMC6MdqpSfIcRqgp7VU36vOfvv1bfBjaflyG1BCw7eU82hb+yrp
wjgaSbjG0YXuyiFtLKJ0wKVeTEkADlpVyO4JpocpB4ZbCRT/YrLvor4uOcnZ1b5o1Ypis8Lcqhnx
UU5zS7fz7QUImds81zW8mqp3q5XeNYDkf4dyfyAMabwRffxciDB6lAMLLaJMXCbINRfUPNUurT+K
MmwPP6KuGCuKzZiPzsLmrAMDi6CJFPkJVXq9RZx3GWzmeLXRyPuRLBmvibNLzq21J+DmiL413hHW
6Kp+6bmlH59bNVrH7BH7kR4rnSIvOPZ+cBxtOyK7nUhWvt2Fp6bDA8rtxp6HWTFneK9VTt2kboWU
FzUpYavbeb3RSs7KhB3jg0K/BUf9rDEJEhkhGUpiekuMFJzxAJ7zeeQLaD5kZTr0jyMwxL+hmen/
3E1NG1UKlQYOBU1+NQ+Zo1KVUesz+Vehi3jtJLdR154SjVDTgAy9jSp8b21ij1gGsoUOXfQ3AYmf
PHBdTvOtyl21ZF5eVMaqnNHyYe+r68YZ8eJo4z4GkOyqmdVAhAm6rUhaA28yj96IWZZCWfmzSv2v
eZ7/LEG4HtZGB9XfrPv7onwzGbw7XppFl9C/FnM2HsuxzUyr5yhSjjMevXLx0O881EHMRNVN76Ub
a0J4n9skskDJfP71ozKLP76smLakEIRrMVcsYLF+3q4CJFl63KjVJR09VjKx0QsZneLS5ByhkFRj
hcUmZyh26jXOuE64VRMyruNWfdB042Qrzp0p0g3xWcNz0zq3ccbIomHi/5s9TVP/eSugOkFwgj1b
R8jy49f/phIBYW+oSpI1F82vroaBMwLV6/e2TZKDZYEN5I0u1HQ6Ka2pkcALJSHPi8tEqCxYShwQ
cZmffvxQgywHJxJVTK+a4LbmiL+p7G2pWc2mMHXUpuRP7Ekxnm7t/pqUevjQ9rQTa9+bLp60adyq
xf7HZiG8ZlxGWQHaPFP1pa8H54oFdmWYydzPrsNDMkCTQHdBiy7xpItE+a2sFIRT+L90dSx3ucpJ
LSzKbjta6FKsUreuKMiI+LKxdJjlY0aCp6uX2neyYGNkDE9NbLbIlgtvU8dJsgS9391PaU47TtRn
ShJWvEmVh6IgsyfLfY0QWR11WizKm5yQ8orb72rYle0inyYQTwIqhC67s8ejn6TNDZHbhF7UCcA8
m9y+NIyOzHwagp4Q30d+JPBgKP3B7AgHahpuSl3NYZ9k/mOetB0EDZIk1fiYph2E7Cg2CeHsr7FZ
EozZq8YatXKxmhSC3WjI3IZRharCd+ozET7f80lYJ99pDMKeHf+iQGBb/vp2F/9yF1kcbXgV6GrW
P6ozvYtGjylIc0kZVt6U0QitdIJgCmqoWVoQSchKBU1COFdxZiLoenVOElYZJeuiqn24Ej2Tqaoq
dk2q6w9qo0k6rv66jHzjIsAj0L+JhsfWjDi/aIiDQlXeVjr7u40cAN5XTXRkQwSCIJ3FslZ24xOh
5yX6WrbedzNslT2+OmVvRuqwkHalLSMDYJjVkOY6DfnZ0+lEk5bcnqy228swEzeZIu1dGbLaK5Aa
fv1xfSFqzcWsbUlTzEswki8ewJ9XB00L1ErmaXvRTMI5+l4+0xjmS1ZbV0vL7FKfqqYbETf6iquV
n4YImxttarrfFNX6zxKxH+8DtZkDvxk4Kn7DeRX728OPXkdDsuK1FzsuGfRqVwuQG3OA2cok2k+r
8ru3KEH15hs7p2nMWyw/56COv/dT7H0bjZ5Ota0uBeInNoREOQof6euExnuKHrRhHO81X3dOeU31
8iObgYjBOzK1yqNakF0UhPlvrugHce7nEgUgJdo705lF584M+/77FeUZt39hKv3FJpxkrZqkIqR1
2mCSKZEU4Ds5iMJnLNIKqi2PTLk6aIt1gT4dS43yYA0+O5dX4A2MiABN7LwzFqop+2Om9du0WEdZ
Xb6XKvMkvdaDk1KGFzUfTLTWpEDpWn4b1QlenR8ZqB7+X63Rh7U9R2pqBf10ESo6nbXwaYgnRDbE
A5w9b5rWmdUWSz3Kmfq1dv8IRM7TLZyBpdyDeoOUEhsqrpdi7HmaLBYbbTg0OemoFseFozoirdeN
yTsRR2gwkyUmvevlRYlK7z6vkdEko3MLhFsFhBNP27Bg1FUjoT+rUZtsy0NpAJhh988u7LLdb47u
zs/+Xe4y27RUtI6z6BFLtDrfhX+7y9CMt3j3I/0SEleHVyNM94MDKakcmHwVJe84LBguYvEkrm5T
hJbiWupEiJWCLoGut9wmqXKTFqzoyIvSvR19dh2g24ViOS76l8DN+BYZXLTVoravBHyXZBvG2v+k
7LyW3EbWLvsq8wKIAJCwt/S2SJZRlXSDkAUSHki4xNP/izU3rdIf0kxfKFrR5xRZJJD4zN5r89zC
Oaeq8algpH5mnaLzEVcUSVWblschQnHAz+9/LQpr40VhuEESFKz6YNJvBaNV9ju+2uYEFUBm6HGS
3UMFB64ot/4aRqRFVXH21BPz15Uxwq6aXHgnqHfoUhAXjdlwkD4BqNJwk1UeZniDanKaTPRrHIBi
PpCc3a85N5M1fvKLcvNwj2rT/TQEzS+9obTw3u4uKVyTzefuPqPEAbtwvSb40nQlOw8RPsZDQDwz
Kb7YnEgCM8f7NqNKP1W9Yx7YLqJSYCNUtvdrIVsOFKEPyHXueU3TtHXUnbKVjYTKx5J3E7T/YoN+
/OqpybDHOJy5nDN3V8bvX31f9QHwl1pd+9x4NDhh2Fd4zk74Q32OqYqXvs9iFwzyE57N/EXX8qSJ
mV5GjJLI6aGlcYmAK2XYrWzDqXbE96aLOu3UymFzdbC7ZIfEKPhHPXkvzv57iLy/a5zj9v0QudN3
f3/XRHZ642gM6mq1LQYDv/YXtgfiy4Ed+/cnwf/2SkQQYKi3LZdP6MNMhbimqUilUNe6Sd+aad8Z
TIgbA6Pz31/nY4F8/40YGjBghNLpiHet8H9uwbxXYZRxyF0JalnZdMZkZ+C2/PuLfHya3Atwil4w
PyGeJEaPv39s8ITaHCBmdy2LtMVKWrCslHpYWfPIRtRa2f6h88rwH82MJf74tnwKWFTWrmkL7w88
ACUSYy9M0lc2osPSJpbikEUm3nXvk8uddCt4ys93239i9SeWHsXKNKZfuSmbdd/N/j8+hD+e7cxH
0AwzAUZ57XKKfHi25940OE1GfEo3JvtaSUhok9FthdHdh/fJzaFOYifpGDusrcj9OL9LYIXLUqrb
37+P+0D5w3VMKUYLwgHs2HDPP3whqNB1lLvteK1aAWX3fi2P+fe66IJbEWRfZ94O+e5snYgIvsyV
9611zHnvSqQfSR09ueh6tnqG22Sz1KoH61i4yavHxu1Klk60ayfkJVEunYepad6wNDpnJ1Xts11A
nG6tf5wl7+yM3+9KktH5XLmMGX1icfr98mozOaGHVeO1FPa4UlM6rbMKSEHpSDgQ2egcGy8sNiEB
h0geC+9gZdGtkW54yUgJl1HnngeMTwAI5k1csPlrZeJdiC58rC31ZZyhAZsh5P8y1ficWo08msxW
1+ujcz+w9x+6DXWic1FhGy7bJGnuS0XSYSfhX+ag+JFQkG7fg8rcef4Sp0LuGaOcG1IWd3//Ypn3
ffhmhXX3k9iuY1NfQXT4cK5SpXmOoebhyg5gPIwIwtZKg9ZyegCpWp5iNET13J+oaeKTYeGFK0bS
dt1wTQ7CY2jkxcGDEFRVk772VBzbMR29g9HJ9kShjfveZ2yl6uRrP96kCjEJJTrdOUMptwEabvTH
ZKC1QTKDGz7YqSWuwTQRntmIcWPn0XQjZueuClE1Z7R/MYlOWqBGlLtEkKNB7nCzSUOrQ6KjfExB
lr44EpcCWzUEVax+jbx2kWz6i5Akxwcb8w7pQstSm+6O8tPbCfT2CK7xL+RORnhaNdMwB8Y1N1Dt
j1n7MzCzfmP4hKdOQ78HB3YEjG9svEZSUYdWumRqERznRsiXNKPRlh7c4Mlmh6FQuKRBvQzzwQAQ
2L0wQZBbQtmG7exO8aUe5hjVU6Ueem0QroXEft3UCME7ZZ5zp8w+hxOhiJNTEeJXhMYmZ00hJsu5
1MhDiNHqNu0IwUpKb2e2928NGt/JYGPAV8boIhLOfGTVd2zNqjjEmbuuKusYZ0X7OEAlR6UbshGu
rQtzd7wWjF92aW0hPfXjbl2b6VE084jmxqvP738YrwV8j7PnpCFBT1zkk3LjRToNCFpzJnI63aa9
JMW5jkk5tRlzVpa1nXMxrWa+N3bppAgHkR2fgjADO4vpfiqCE65esZ7cu+he1MGZHchB2A2FXcqZ
gLWLlG7D3xme9TbFSIJ85MyryRfi2o6qWiOS6dGIbMT98U6ji8VrpXtSNivFeJAD6oAQe8kU2LrE
0/M0FcMtFg++D3BGDIWxG1vvuXbS9tlx9LA0BvIuScJam93UXlWRvoxokzdEP2HuruyQQGeif5GU
8wQoHu3RsukEc7mYQgsMB7qLrQHt4djp711ddpyEMZZe7fzCtVkew2QIlgGQDiRMETi0pswuXjbA
ouqG4W4EaRgDkxPjA1YtrPBnOqTOpmjcs6N6NADWZ56Gp9ar+/2QCiaeC+2Y2c+w7HZRkT+ltpM9
jgmbbiNoLzHjrRVg/RTJqWTXLSruZ2RwpMnK4lxmHF49eg0SVMAURtUhhkRzbfKufcnt6jmbkWCo
TLgIgIxyo/OyXqUgSg+4XUuo1EN3lkwVlobRgnYBEEHoXb81WCGduZ/1EtYaz6kRp0wUgIG1MQuV
xTB8c00k8Knb01ezIVrnOQk1hVWGT9n4a7A5Byu3D95iHd2cYf4UICBA9ZUnWwJ5p2PlcPLEeXwx
BCDFvJj1s220hMJOelFWNClw1hDYYK4YjU8lK7cLaqSFAHmPLCSMHxPuh3U8YYSTcjgGGGvXVlas
lHLJfY4JC6ROT/bz1G0Ua3EmBj7yKBznQ1mEx7aP6ue4x7GftrLZv/91yJTacjYeQTfPz8a4a8ew
wAJTM/hNxl+TlakNt/J98CqHHYrLMkBBkTg3pIbJUy2KYE9piGcg0MvSS+rXtrOPxn2eEQ+GuxpN
gpCRQU15fX2/g5MSw8XgZf7Zd3iKZFcSGdCkkY14KQu3PMsaPIlC77i2O3SMXUyhb3uJeSCuF6kv
G2Vyhzz76g+pIrHGvQg9DCu2jy3mDtJcjAISZ9xb8sEwaobpZfdDw7862fMWa4PFOsReY4LlwsiD
T0PlrxNoGmdPyZ6hUcjwE2HN0R3RjHeD+lnWpIFUkbzltiOPCD3USqb2DcAJQcA/ptoYePaLbI1r
pIF94U7X2IfPksb9HgqQdzC7HBk6OB+MRJz2BULCKDL6Y0gawVGYLFtMY83N0O/6doTiJOhwtSmY
YiXVlQKzfLR75yGNsmM+QFcK5mkPb3Vr4nJRfPIJCLpvQZZ0Syn8rzIN80uShnvVj8U/JgkfGAOw
u5jL+Cwb2Wp79y3wxwluDr7EbxN9Rbc8rCILS2pbusaq6+rp8zQxoatl/Mu2vwKkGFfsJ5oDTXD8
jxrufWDx36rn/W2EVuA4bL9N66OLzyp6HWSIf65RRgKonrDUOCx+EM/jbZYHaSH9F3M7XNvQNnZO
E2AV41sfmYIcO9jlyDXDcF2N2rzpikPWJwpgkK8Ndfq+CtDcycYuNnYLeHDIm4SHWvzgOXiGUzUT
FJ6EFt13QW5hPKdb0YJy6UeQMsoJF2kY6rcW5npsCMgSw94283nlduCMzPlTj6vuMDcv0KP1Y14i
ADJKBd1V6ps3ki6FqhVFapRATu4tlOud+BGUE/AmmylfanzXkyVfPKI0c9qN/98inU/VZ+JNl+Jb
NhiFD0W69MJ5JMFTX7tiHHdRj1z7Pbq7zp+lA20y0tcEUeoytYto1eVsKvFe5Eec8ck/es2PnZkA
a3jPwqEnA1f6x3CktPxBTIQZ3sbUCtYcQyh4/WRc/b1i/ADZ5mczLSARiH2P66JX+YhhDY0m9xHE
ZTeJ/B5DVuLDnIoM5uRArRM5rAcVivWQZ1/CtmezNZFEjjcDw71j1Iee8MdNV03FPpVps1ecPY3X
O/+o8N9bo9+uddY3Np5ajxV/QCP5oe/unSZOLP65TYUZcLexAQ2RSwPvMfUJCBz+s+pBk0fLjjvj
VMtrIrPJlHnQomofmBq17ncMhsZTIzxGC7Gzdke51nVfsYmW5o+/f6Yi/KMKt7mIaEY8/qEp+XhE
TExbUquW3hWozpcs9XeFN/Sf687zNj7mo6VlNtnCdSPxGlr2Ngzy78NYaFoquXOkbRymAqBca9oo
rplHMh0voqe+wlWRwio6aT3lOztqXpJJpmfDix7enyeZjF8z4mUXOvamg18lzdYnl37lC6PYIXA1
+WFfWcGybZKtsXFKnW06EKrbOVCSjEt0Ik5SeTRLJx6W62ZKvtL/EYqT1eUiTnx1DYuhXySOumnT
HCgSi5/wTdhdTrba+8wIwzgttkFczzxGE71oZ1isMyO+c92/lEVNmjy9y7X1naMxdv3J4fPYAXzK
EVx72FXDsGRVfpUz5baXI/gcopmDoTIwx4j4RB/avXQjOCrMupgzjz364vWUBGqtYvbxMk+TLZbc
Aj3ivGEhrZdVGye7PCAQgSjy+EEUpkKMwohUCvHkVUN6k1m8jnRCxe/pbten3NBlXfAYK6G02LV9
jkPqTUSM3R7TqvvkvkLqqx/aPBWH2BH+hjukHzoUB0PN0ZjP82OXRu+1HPCbYvBfWmnvJgk/SgzK
Wo12az7kY/bNyIhhdPNsWkYOQYijE8CEKIMIN9+YLuved3AZhuE56mp7VQPNynooZbYZpI/vf8gA
vnRdnpKkH56iBMYwKmgbLWK6ZBvYPo6MfTa1l2XHoN8CTutucCKqh/cjO5kG0sjb8Zfw8OF6rd76
RdOturAmSbmINCBZQHil9HOChuxLlnjo0ps82w3mPC4mNJvId8fuWM/FF4+N1bHH89YyTb/OnYWL
BqsSsuHnshTu3QyEGViP7bEc8ytN65uJRG5ZMJBGoK2GHZE3AaYrwtV11viLPOPtOCo+40fcOlUf
rqau9JdNKwaYXc4TuzC5Qn3fL8i+mtf5IJmN8lN7SpJlIqDfVz7eOEsVrz016rP0gkvgxrxi3UZP
jWVD13brql5x33zLEUc7an6wbL0tDLNapb1TkOTVtBvHrM2VvEeS8wRcl6lhnuNePkRJ3p3rtmg2
DzOC1mMUmUe+tvFs4LmNey/bTq4d7yhVWZ8XQLhIyiZXXobNwabJovtLdpr4vuXkCL30mjw9lr76
NsnqxevzcesFJpPfxJ7WrsIf6JDafULhT5zxi98Yzk2NHSX34P3y/H6Cn26lB+CLhzLu5MHhYmmi
FbCOYZ8yKFnzMEu3eqqOEKXqXc1Afp0k3FeAvbMljr/iiAetXcjOqK747wjM0TqJVpZN8kWQu/5O
mB2crhbwRp14n7jJKBJdSHCDOTUbxsKf657q7W4Tfa9Ehww/y5g6p1xflNXuFGMTLnthHvWIYz2d
IPTFZINi9SUHNG+z4gBEslw2yu+OYTV7+8Cvwz0NSIOM+kLS4dcmI9adkW64ptH2z1XjucccQCR1
S3trzAzXpiYqWxdOs20CzOQzCpIGrcyB8i0mYxgigNOP6XGczSuPp+ygivyGJcKGBRXHK6+CZ1gj
/FxkUz+ehhxlb9DX1fGOG7NHyL45D/hN0eOXH7EzHuth0+v5yszeKTp1zHrj2ko5PfpTWB78Ye+L
sFu2ohko/6orBiONZN3U2244myLhF87r5jUEbz72kfeZUqfeJibLadYy5akSmJ3bWYaHlBZpo5lH
AomxlxPfHRc2uIS2TtUvy60eGQEVm5m2lm3ZPG0yU19gllFxWemmcsCbYHJay7q0L1oNuKBKM9na
hutdZlU9WN30qDqmY6o2vRMvo493u2bfiOSpiOZuk6C4Xpiope6FmFyafu5eUosAAKBbYI87a1ua
MBIMIT9nUTofah97huyyVVRmxibkN1oIl712QiwlwYJu+w387aWBoL9WTFK25EBaO1GnhNpP7AkL
z8MXyG31lJdG/uQwVcNDiDdbWzyTfP/w9wf0+5z+93rCZzjGs5nimT7pI39F+2OcpZ4hrnMP8b9V
9jJKYfJ0In9Bs6T2HZnB27qd0c3F447v3XuE59Gw8IsOGYncp6GxkcU3JrHcKj0m9ay2IyyuBU31
dw/v1GIKKncLeQXIfCy9taOKecFmp9/asywWc5dcy/pqRa0FR7bUDFqaJwfjo0eMfYe9iqdmcw7D
7Ihtg8JKXOL7H8Cr2o2tFKrx/FucW/5XJq3BypLOqtYawl+XTiyqzeQfLQ+Ekf/z27xY3JWuNvoO
lnWuTcn4+4TVbIbOU0npXwdTc4W+70GDDtPq3LtYpKHuRvCiTDACl0LjHGR/i7+nTKq1XbjGG0cZ
bEoiXpFnhsHBGRprMWLk2ZYNYquyih56ZmlEmdbcnW50M9PR3ps9W7v3V+pKpljDEPZfk2Z6qy1T
rjufWNwoaOQLnv21IJcmmJAXgGTPMY+dLFkPjCKZvRljZVDBOMkZyuRmEqJ8DJRVLpWJxyKsjPFS
2xGYa22eqoLcb4436I449nt74P35BVdoMMaPd8Hf6FV35lRsHTOTpU9WyYMK4GRGug4h5BFxLLz2
q+GO/d4MAvxv3I6AODtbFesGh9zJNYLX3LXU2kyj11JaQB2jeNMO2nrMtPX17xf5H8JYvjT0eIGD
BOWuzAzuK7j/rHZanVmU7cK/mh7uvzBrWKHm1rdWC7isRmw+Z7p4COd7/0UrtpnhjP+jhfljA8Nb
cAVNFC/Otu8PeWjXIf9Igzi+FXP2kvNWl6EyX4ok/4KIotjVtax4LBoBzhZ2EBSv11DF/gIF2RN9
9envHwgjpz8uY/Yd9/4dORgSuff//p9PJAnZcoC5yG5dAJhYmOOzIad+azYt9FaAqNSGpryW5QAF
uK77TRIjC51MB7uOy7M56IWzMJFpPkrhHBMNosawmn2gxPH/7vV9R6+EhU+yHcZ6aUXBOmr1wUu8
aU/N5D9HjCTHuvvqCZzPSeWfgVcHm9DKxAlHrjjVffJLFlXKHUJUSTeq9sJcbNjj9/5iGX1zqjXV
R3Bvsbu5yD43TI/JqLHE0c2V/Smg9hsG96mtve6zAY6ErUn/0vb5JyNwr3Ta/ecgQwTjCdxvk1WP
y2T0rV0dDv2NHwda1DAvsjHNa0jC1kqyt19g0LKWRreQmApPcJXNm5jCJ2YyKzOPizPbu+cGZDwl
79e+c+Id1OB664L5mXuu82aaXbjuWl7hpLCDNz5ho+xuox0cJ0zJO7yazc71srtCiaevJuAxrFK8
krg7p4yqOLtEsHKA9Q6v+FTV0uuAgDhwGd7GkbWLr2W+ff9rIlw80TRMZWv6W0/H9Fyj1+1sP4gv
aV6tnOw+lHWK8IzWttv0bsDWRj7ilfbXiFaARitTnHXEXN65G+/uigQHdcuQeg6aYoxR6FSKo28O
I6Z60N+iDHdeFHw1bHqlwW0AQKgY3PRYnls/34CokKciKdV50P10ze1bJWL9YpGltYgaSC5i+Jqh
h1raSe2snLKYzlX0o8+D7JR005sHzmDJyl+vaxcn6UyJtKxlihUvhBls+3IX6ODHPAr9EE+tOEbp
9EJa6UKKqP42R+YPRX/x0AkLko4c7JMTFtNKV21//+nVxalta1HZTyLM+wdOM2c/q+E1UHN7vv8L
Shi458YYHhWpQGH9GQ2v2ivM7SqBANsEpX1E0SMOVWqfsV+IZev2xid6eAMVIxbXrKJiLbN8ZVVl
jfMJ/EjYmpT4otOLsc3dVVEZ1jJghHbFOw3oO/JZMkxlvkqHAfptPdWLIO9tSBd8EGbvyGU+8T+u
GUJja6tWbVKle82s1J4AwqIwLda5+KoCQ57j+8YOIpxkcJXu2piAMwlOBCB0xqxSa3cRCERUUGn2
dfLTs9nMGH12boX1CYSK/IWcfMnPab6rSiK3m+EBuF0tt+iO58WcWs4+MAZ5s53me+pkt2YY10M3
z/vSdUqsnD3hpcZovBQGkoRknu9w7pYUSB/q/NAnj2ZvbgVYnLNPe7rM5qTcToki4kmyfomRZzxO
EZuhLHedTW/on0FUhYfAgV0STH4Hf7jvmO12y4DWC+yBW64QN3dbPTi3guH2MZ366ooE9QWxQvFq
qjFBKgTYgDkxQFfLwtYMXhFVjXgaxsq86rjFBtuI/hx0fvEcoKdEdlh8Z2X32lQVaayOAR7Uj4u9
V5bV2gWleGSwVKwoeSQeV5S/SCWsI3IIBvlyJnqYz00Q9Hn2a7t5nc14WZZ2/KIz1zxKWlja8QLL
KiX8+x/mHT5X1/UvbC3jJmnS6sEpx3or4zA9N0Cfd6Hy2w0i4Qn1QAgmxx9BRgGUuIAlOPMFhjAx
HGreAXKJnLtmY8RZfqwYfS6RfhPVFLvQkaECDIU6O0nwLbNVszbMYcsHLl6ZENirPoEd7tNIpwhW
NnNgpNdaQpEqHesTp9pwjDwvv3gYffApztmJOcIbg+IIV4dxZVlUPMVeXZOVLX+irDJOVvLLY9ZT
BSK4punkIhoUyD4r2GCm31YPsrSnFeeW3hWgrXDA5w+xN3zjyreParJ+ZhY2bg2oA2Khv0+p2w+m
PyZsHJmtcLJ+N9i7rUQ+N/vesK6YOgu85ZixfddCVppaHXtR/AvUsN7j+7/FrfPMOMJ6yJKy3fCZ
CAjNsluhNZl20urltilbQOXxTyNNxGPsYMKc57d6ntKv3fjsNBR0zQDn2uyLAECWO+4tpArRbK8s
0VV73Ro/y6o0n0E1iWtsfk8ZXpzr5EcNQnydTSLaTYARjs7cm8yCnDvao1RHN1SQkssJSu/UHWY7
Xrrp3F7N3hq3taEeoTt5jGLb8EG7jX0MVdEij0/DZTfbOQ850aATK6plohygRYw6zu39jxy2rcWt
3PqmT3Dl8MWCTnRoZHDSFSSJQgFwKQzZrQ2vB1fOYvgl7D9bRjx9qhJb4Z4H5ZLWsdzrqRG7cKj1
JYfOUUWugjBaSeJMq/apIM3+ENbhW9dkV9mn44/S6Z9ijMmV8TBSaezRoNi7tmEZIFKOJ+W43XmY
jWYV5/gKWKDc/NRU6xSU0mYsfB+4CRJl/34kOVBAMLbuJzhNdhn/0kP5Zvlt8Iqh4NtcjzwMy8Le
h60q32QM5xpC+HGMp+Qh9MdioeCGPeZd/yy8Ad6mTt0NzhiQVEk8nEblHcvAr7atzwAqDpIbpGj9
5rCc3wbdQzQhpjAHc9yWgT3txjBmYZ3Yt9zDYZGUDApH31g099lHrjmVrRGkJ6lUEXDtuVn1aZ9c
R6ZiO3jhe4Vk5JFgPXvVmUa2CyBpIKF0b9BlwovrIoXhpMaJ3hRJ/RmR7JJxXbTPXIeziEJ5lU7l
BTRE/lRjotvkGtn+lDpU1Fy7OnrLUxtmkpl8i5vgxTezs7qrhY3UaLeHOnTTR8erv5mRI1b94Jgc
lWEAByVWoD8d8UijsObkOExu/ISmXp5kH618GY6wj33z0Zss7N7xcKmn3LkZxaP6Nie1fFP+EB6t
zLnFrf9TC9rxv9erfy4AAsTAbHfwCQSm+9HYhlUzk10SFLdoJg0jNbz28P8gabPvipDfe+EgCABP
3nWYtuN9VIxoIiAMFUXFTXkYIZCIKrKk2nhTNmq8J4B2596YQRcZKl8b2nDWdVAayzxNCYpzVuwN
6zWqp2TleiQa92FFh6+B6QNjZw9YutNzzCnSWMDg1Zz9ozF953l/ePMhi4EAuTgrEsf8sItzkdhq
hB7slU2xRtR7aiADnlwPAlA7Ou0OJ8IERqIK1hVrmr1mTNHP9X2jDwJg7giutbNx2L4r+XT32bLr
6cgmbAUeqIFn7qGM8GAjoVCpwJOEX8ghDNksWK/Sqr4RrhqD8iqqgxPGn0IqoGUzMM4dv/cs7S+F
nT4aqmmfgrL9h84HreGf31rIt8bwglXkHSTLf/9PKyMqgmrhmqS31MwujttKnAyOtckr6GKl2mFI
mFYGQog1ooPoUCQJNE6N5VykgDMb1e48Z6LOkAb4Vzc6NZN1sWdNvaarHT/oJYNUv1Eotz87pL2F
uAbcLBpWAWFQyZ0RBbiRo8ce2QKgGfQc2ERVgbi1Q43sWGH+nCsjXhWgWGrHZJRxzBJrpy2NUMHC
2T+H8VNtgfIInRwfgMq9o3CcX740yh2uYcgQo3NAmh2vZVEUQDVwJrQJot1BtggKOK4Rkz+hX7H2
g2lsB1VNh7aJ3hxMNe8K3tTxB9z9ItoMbfAcmXj1eSxOW7ERqgs+zc4nr80yaqj52twPiL6rOXOk
OmBMQhRdD1sJ33EdDMcU5sCOEIbHcHJ+5HpG8J516tpmjDbhQR1lnpigouZ0hTIGOkvek7k2omxM
i3Za9iouF3gzip2YAB2UI/tCliKYZK9mDJXTLx8jTDgnJzvRhNtbK2+aU6qnGRoa0mO7RTEUWlxW
bOfsdV4OEFOjsN14MVWg2XQhQns5rIrJpaqlal6NsP+YMIfUV4XVH2IP6Yabs9oLNJy3KrT9rcJy
uA6QqqwZbZ+tINP4T+5HTO6mkIbIvxpJoHiQPGvyfwd2/3nlhsggUa45TuiYfyCpE1enTLCG7NZ3
YBfD0H4r7+2Qhawoqk1QMgFgR9tASoJiAFFJ5M7gBi3sfwE5t+Ewbv9+zN4hvx8OwFAw2jJZLLLZ
R0X4+61kBh0ADNQ7tzwJRsTwbBPJCQIUMzXjJjfYjbGZLFYdcpRx4HEZBtMvmWR6pczh8+wRzhoh
CVullrI3xsSySqEXfzEgevzjjf4vE53QsbnbIfgiRUPA//s7Rdni4AUsm5tVq5nkQVOvqqj6BvGE
LETDh/zKIk6N3heRVcZbEA5P1N8byrxzZTXT0SGO9VUF9QazkXWL/dQ4FsiMsJwNetWmyc8GOMtW
iPRos1471GV068I7O2kY6u3Uq6fCn+qTwXDuiP7qi0eLtMjwRT+aub0k4SJ/QZfzosP8KdRKAbzK
u10yZtE18d18kRWluwnlFO6ZKKAszIm7FiDylND3x0b4RZvqZ8DBucF50h17HTq3WnfThuEzA7UM
mmnqIevrZb7RNkNaiDhLA8Lppz5JjgSxCoD1fbcaLUILXN298juDvhkzYIXVorKYDWZeygYKN2Wr
wokeJAwu/hSl65GvezsMa8CqsJtiwJxhebYmc+mOfn1LBH1cNDcQezWJrkY7N5ssNhiGhpaC345A
X+PInbLhWBr40zyaUGymrrfDZfYlzfM3AwvMOpgLE2WivbF79zuepIV9149NedLt2pm+vkVM2TSe
fXEmV57pswLLT3Z9Fgv22b1YVSST/+Px+T7n/u3xKWxqDM/mbPVMrqf7vfqfpwizDAFlqFe3OCrn
LacUIjpdL8pRgXg30D5AL6928dAfJ/+zKKpgZfTCXrVt9UMmPGMJtet2qV19br1XNDqXbJq3IkT6
15aEUGHpTfYUhAsPvdouzgGXe6n1L8/UH7cvA0Yf3S9jOKaNJOz9/jsYRpDEZlIOAIrKct1H7GLD
md0Yg99FHVYbLEoWm1XT3f/9dvyjPOPMwNfmcHKwRQD38fvrxpiEZDCr9qaDccRjQqL2NORvf3+R
/+WXE4GLN8bjyGSc++FsEsipE1Xo/sb8cd7MGEkWPkKcrTAPcfeQhprQeE0H9/dX/SgP5zh0+M2g
Gbi257ofXf0NQr1QNfZw66wfM+GakcJbSCbxuEpr31wUc/vt7y/ohnddze9XomBewbd3l6D4wvlg
OAtq34Bt5mA0Y0J8HM3WPg29vupwopGDfsP/y9u1rMNoRnaO16KqtfpN67fZRrMSI8WY1QhhNHuE
khHTjMlZw6RQiGJhz3nK6042Xp26aqxTHQiyOqV09nLu/aWrsnRnBOAUk9r/4o+NgKSdR4/AgYEA
NvBQR1MRzJbE+sTQWl9jiSe7SsRn1WUpTtZwCzCvPkqVPTdTzITCE+MqCd1DY2tQifhYKp5ocNaz
TSlEjBKWGZgztWcZyvTRjY6SNs6cwts0BrvBB8GYjTGQJ83J2QJFmu+EtiQJWGpLi5mxa7ALPQ6G
XcrFHhzozwwzA2WNf+5RlOAn8t2N6RKWXQ2KBQ2hHPAVkB+YQ3nfuT6M0PyoJOYnaZg/Jr9IVskw
yD1ruXWatltmmjzC6j2rEuJYLPOzSkMbHoPIT75rrhl/g62G54Ffd0XjB2USit8WStg6mTwCHAIG
+y5235Ueze+6S06uZX8azXm6eJb6Mfpps+z9YDh48a9wbuNPATbEDVa7xDLyrYp0+zpLKhUjWoUt
4r12GqerrGvw6FMYIUwfBRkmryZvirUoiyHf9MSuAyLvdcJbFfSqaKNJIKK1p44fW3PDFmTjN3Kg
qxXmNi2CL9htxdKfa3/ZqcZF3wqH4n8oO4/lyJFs2/7Ks56jDcodgNmtHoRiKDIY1MkJjKkcWuuv
vwvsGiTJMvLdQaVVVmYRQRBwP37O3mvLpSjdYt3UQ7933IxhjjntQisfDm0KFLmihakp8Wym3XfD
zeOtZfr6Qs/gvnqNhl3VEd16yNuLNICHyqhoITjjL3UZgLBW0PFGLjQ6OVM6G3omA9Xl5NNkSKfH
XiQ/OKLkBMjT3VZjy1SZ73IUjAumrunQf+pL06Ew7GIEmpJYuoboviKun7RwUybAFdGfLxCgAEOT
yZznFAQbQKKEjRlJNy/QACEmYHdBWCQLx5lWqucAnLbhKm8ROUja9UUmlkJ1GDwa+w5XqHXSmxOa
PAVwWCFBDfqz0Zce0VJ2B0Mv5R/cIFlqgZCczHLr1g4sM63+5oWEtDFDOeUiBqCu9beto+f3Y1Ds
J0Iq1o2tzylwtOtdc68AJdyh5bOXOgE8MThOMHHZs+dB6a7z0V7ldrV+fcAkghGUFim7PDIjfnia
PpcUFQjF7xOD9U2benJjyX1Rg2btlPLXpW6EF0yPzU00gfBFH64OU+9Q/GtIsCrfowWc3VujPFWR
rA9aR/8tvWSzpXZh88eusMEJ1j462CAiVVo76eUlZm/ub+k85lFxcKacs1WYHEuRro2B914a7g+G
spRi6CaDyThKI6dASO3vOj75U2P99gYtX0gfD2Dt6PVSsMxBoJAw15P43GEoufCbfLwfzWRXaWb9
jHQ3ZkQKKkMPbl63X04C3xMUMjnv4oqmfMGcP2GcZ9XZJmXqkMDi2waRM9KnU8XtqPpreIgF9E3P
30yRPIxm4BH6TiMyMmhdSFXc9L+qvkAwpPdq3brdRsXOdJ9jajRQUTOwth4NjUknXt9jgZx8QXci
xS8RYRio+3jf1/Y18cch71BV7lWNm7rNov4YaDAVovhSborIxM7Zo2fPgB42TNIKszcWzpC7GybJ
9YGpMNVX0R+tqJ0uGOCtlSfGS5mzWucFRHXNJkKsAYuxGjEIBK6BKXwC41tO5qOhmHBxkkcCr2Iw
8MQzJoPHJKou6jN8XdyRgbYwy0wxlgWT33Y0Rusk/a4Vxa8on773OfPggEdnmSd3hGecMX50syor
26boP2zPd66C1LoKR6s6mnAuYcvKhWU6mM8LhcDG605R3BMyMNFPUEh+xyA8+DVK+9hzH0bNqy7N
gWo27KG/OFPAq5+4AF39FZGFKoQ0aGwGNT4GLX9EC5vpUz3GJ0AP5moe6aPJqq6HxpwIkKC3mGSc
Xpui7I+56L+HrGk6l1iih1xpDcg+raGHyJMGyyQ0UJfEGSadJlsF1G1E2ApoKQg5WkL0LryYDAHM
Ac4aZKTHq5tkaz03NyMIK44KNq1aT//dTWN+iTwWCS/6g6xvfvFuuIfOtk8Vs/IFadz+IULne06a
Z+kipPBT9SRlv0fjpi4KbB3Yehedy0odx2G4iayUH2CoXzlW8ZgRmUH3vlcXo8hvp8p0jroCIO15
yt9CebwyxNnxg4MzKnc7WMXvuHH7q7akaRjyfJRawiw9MhapSaSdsiRECLoxY1nBflRVv/fJ4fR0
rAyTCyER4WCFtmynaSY939kVNo3lLX2JUOvrfUR4CNjWCCcF3pwRlf6Tv45s2kAxJsFtr8qfiTtp
q1ZXkrQUFIP4Jqpjm4lF5HOT2v4qEBI6Y0pgroej/yKngUy/WTsGMvGfU/Cj6NGyqfeOQfoQqbQ8
2ECE1yi3+fIJ6aMGNg6LRJMtLuyrUri8joOEnZm48+xtUWm2/qhl6OLD+BiPPJra/OiNjbiFWqBO
suB44RejvzFMGJa0aHHXegR22jgcwqj7IUKmeMpg5Yl9dRxLYokj9piBltLad/0S060NFJ4FaqlV
NcQlSSSbZuL24MhTcz4iZrUqaaunBvtmMTlEVqLqqXVOCJBubPQrmPCUIG4e3N2D2/aM4vL8KW/N
2fCjr7U6G5d4CB4t5GS7ynRPGmAnYgraH0pQYURIzCemwCCrHZxiOXbkISa/27GYFFLmU4B0C6MZ
py1K03s3xhxkR7AEMBOBHocNvtVCek26FV6lRV3wmCpjAQMdxKmN4EHQ8Pbd8Mm1EaEUzKwvAo3u
pp4/thaE9KpEP6xNHPs+L3M/yIItYekIrW0UmjTv3tuHU0p5JSKtOyfWSFSsh0/E4DSaQzLJknrj
yv6pTzP0h/IrOzFh2B8K7FmJQdMF8B9HivfCdrr+Bg2mdDhXhbXM2pKNixnbDHPeKvy4PZ14Ptag
jkaTMYDI0bzZhb/oEpWfwi6iA26VbLuJqU7wDVP87DB9LPJOOY/EDxTd9t7RSaiYKHMqRRyOQGfD
0o9qKvTNcNP2aYSQQf1I7P6OLGDx4GfMRhBRW1uDM9oa2FD9whSxiUT1nMtB31h+pSOdjaYH1VkM
gPhz3x+wMYRmfiSv956mu7FLcBevohL/ijU0wSXV5GqsxSWanPCqbSNcckPRXPSaT6/XNylkLIIy
FQLivVFnjNQa3cLqJndFhh/Q6AmNRMF37YXyrDjbX+ecy+CR31ZalPGaoWvSRCovhsJuLnOEGCQO
d7wQzpWXOOqgYYzjuKRpO7/tx6vJGtZRCMckxeG+a8yKh3YG18djNj762k+Rq/CSriFCTva3vnfO
xqS2uLWitcZSf1dyG1Y8sed4KgnBZkT12EIOX4lWqksKiW5XW86tbXc6nb1Ty5t7g5O/uunSEtD6
aMXbzAits2317VWXcIAEkXttePCp9ThiRNugvoishDCwlHyiPoBbSEb23t2BPakeadg7V6NXqoXN
wnYyOb7NiTJAm+M0/o68csFb0y9qfC8XjlEUByIEGPBEyBQZ3cu9GGSy7gW5WpyTJjcJtzEwv8fM
eVYNhwiUwY/mRL5y5BJ8MKFm83z96GYtUiC19jo3Og1Vry0z0gOWhirsI4j4kANgUtOUzZZ+jHfb
KJzuGGuzfzXUHmzCfpYOxIzJgFjsT6FGkLZKVlaXNJs0GYFeGsRjREnpnZrqR+tX2jZ1xmolS68k
PZ5fIgNSa4UiB8KPc5VrDhBkcEZ6MRtV7SHellqYn+Vcb3tNunYSfVrS73wR5U8CtqODhgLXyIzy
IuXwTN85XxJVUKJ+43DCRJngDpJDlDiRCaktUtUpIPk6rqssxftIqFRkuxO9fKS+DsEwY9OruxLy
9iIA3oyabfhu+bE4Csi4mheka52H9Hu4qn2V3+gwSfYwsHKC+Npd2Ln1lSo7qFsccJ3Q2mUanr2q
7KpF7Ntb0B7dqpLGt4TMviPEqTuQehy0hfNIXKYAFWdymPGmX0hwETFm+m0oKNi0QHO3kOnjqy6/
N1qYb5gxOUwNg9pI/KIXAKmK5evQLQqNQ4s56Ri4IcmnTPsNpPYLI0SzyErz7ZVbJOuep3EUARKS
9GrIUW8vCn2OdmG0s2lgyV928y9wXcjkKrB4VDF70ys0xiOSSHbl5ZAFAzIbxo996VyqpGzXI2Nu
NrW+xaXHMosb4giC7qIUPFCDG7svE1oj4OM/UpmPWwbD6ybhEBG5fsYxiPN6nWfu1reG/hTZU70W
dhiu3SLA4Iip9EKwi90VHKBZLoGyBbGn332+V3zABbymwMFHQaXqugbi/Lf9pUkb3c7NK3E2PaBT
WDq2ZVEl69we7sgeYSbSevqy9aqtajPKK6WWeY+1mbPk5x/E+tgNks48Y0O9Y/PPe4dQW8oRZV4s
zlquhQxgeoTRRBkdsC2FQAiDANUEHP2qMzP8mgYnvGAYD04XvriIHk8I3YtNbiVImgiCByVybIXm
oa/2rtG+MDpBRmrqVX4IUvqhtKOMTaVxfsUTuKKyVJtussV1SNII53h1cOnjMmQqj0Hkjruqsq99
tOmLyTTrTRn67ZWf2vef34GP2zYyjhlgoYPJwIkwN+n+6JJOpYFMk3DJsy3S0xAR0M1u2myVKhmR
QZhZhLJ90GyXs3taPnx+7Q8kJsuiYyLt+cKOBUd3/un8cXEumyFELuSZ+X8G+sXSlzl8wJ1I4AAB
MgDu3aPfyYbfsawJNq7DbOf7ybAfNR2mfZ5eDzimLwoj0ZdyHswmGmFRMqqQsMfP0Mb61TAYPYTG
RVljL0vq9obycs5/+22kFSOw2fb1+Tf1Dzd01qSS7K1bs8ntXcsWDKPqMGA552LQKwZYLa7NlhSd
Sii5LkBjzAlO12SUIOd3jeiL7qYxvzlve40ShIsATOzYFs/zu85tFE0qrbjT57bvhgvBRpD3PWjO
6MEK9WlfZSWFQzoxRSsiyN/5JaHgZGvn4ybBFHWrg0j8ohGPt+/DZ3IEo1zGuZaFMPV9o3fMTJQJ
nhvcDBUuAkfDwS1/52HlcM6Ek26Q2bZ4LRb7tmgWbkHoJ7asfdxaz1ZeaqvOTPp1Uk/N3nD62ynP
f5JLvq7MRF5ijlIrcAHEgtm5uvbPPnCSW1B632tH2mu9YsrNrK86V129kLMWTHOZQcqJDIggvIHh
Y98VBWPfMlv3RktGBlpizFcO7UK6FSxI2Y4OzoSGIjhQ3BvrLk2LZeN31j324FUfwkviZM97oung
VzJKzkAluKqC28ihw6GZNF9BRWvX5v2QptleoGEURXhdVt70yPRF3xGNftAaut9mPHRHgh14FYz6
heOj3MiJhLvQ6HvIAv64HLjD11FRQfQbqrXXQq7o4wgAges98tcZREntmLtOvR3qIVz3Eg1bWgnz
wJuckctSFVu/F2I9EkRA/NMhKbUXOsPBqUO7tLJLJEd9DwlfKzAw5bbaQRghUq57aafOp334vZye
crq+a6S2ybJxm2iLu61eJ8qON7DanJOH8cbzOKLpsnMOYHnaZc/MfIZCZNvayeAqFswZkzkxJc1H
sh+6FjtWV9pbXn92m7Z8dCIHzobzbVJaS5fK3gdlPWwcbp5O+sINJ6KYJMyQ6bgZPo0u2W10aZ19
NU//PBWjplX0Xqb2PoqYfBou5Z0T44lp1RxOjpwsbRHsYggoN8zk1wFWmJOu4zFAs63WY6O1y2Zm
2jbO8fWXtC5hApDypmqz3vfxbLTTXHMzkAuwzP3U29mDtTRNKz2MGAcPWsVUkNA3QxDDU/SDcXSa
+qcRreuhJm2Fcd8uK3qxSbuGwDwhFa3ogQNd3CSLIuVhq7zKBgUI5ZYjqxbIo7KLB4by4al3odQN
dm/sRZU420AKiBxxfkxq8K8RE4WF8LVo16YoiZoE9KNqAnuvt1SHYQtnY7AbvFBW6zJTZWdx82Q4
EFvd7Bw3PclqGHY6TfN1t2bTTVZD4mabsnBwekdBN0ectithR9aGuQy5mZp9NLRmRdfFhZtQiJVe
66dJUIMSQlkRbrdqNLvZ2tGE1qoqD32OKVv5kbvINBbfMGifKj+o91mOnwQYkB5ZL232Uzijfen0
CeVNGf8uFe1COV7pE+GbZuL2O+He23FzTQiJ9+SLYm9oqXmUlVGdIY1dU70+DBG+myobRnTe2bix
taFiM6/yFZJPzGFJfNMhDDhoITmEcV/x1JVkz1RAMddO3fDOxjZKdEqupmDm0Bg3ut4D3XVdAsRL
JhOIku113xJwkTHCRNYNdl6TqEOaoLss0DJmrpfuevSxa1BHVzG6KzAq5DLYUdEcXn9xo8tGpeOh
NRvyZJGRMRJCdiIcwifjujDADOj2Ht/yzaBkfas3CMUqodlXJD/kuzK+42C0CJKOuY9hPVcKGS20
j9dC1Ezli6e3zQEN3W5AvLqzIkiH6N5PWNkb0rAmksRVTHu54lVWESgJaeIBQdnhncFtGEam7/s+
7Tawl19Co7Ev1fzL6795pAZ12viFf+GjVXtGnJu6xGcF6Bze9ttSAMw4gOmxCW8sPdCf3YwJU8IH
1O0ld4Q1OM0kefZiF8S85WOgAnj0HD2ngPFt20g8Brdd66Ai0yvjqlLii139ozzBYkenUqXJgH1e
vHdVNYZbp+jWw5tw+hYAG9sgqTf2ZXZSQczMXeFCMYaMnoKNg9dKquKLjf1DWcEQmE9A/MJsE7df
99g/SiVRSsvE5D3c5BqXatuasjAl1UOL/TWn5ue4Y02tfzhxO33R2PlQUXBlxvH8Irk604m3Pxmh
tazzeTne+G29G8ZiN+qwFT8vmj6aaegbIVWFlWgCuSI9/O1Fprjw0wASNgbj6trFpLohEXiC7rc2
SifbJmF6jpG6a0FxTeRgva5a+HfooG5DxTb9+Yf5WK8IG0MPkjvUy7MCzXz7YWQvQkxvg3njDOl9
g2xUS2Fid40NJMc9MYkYHqkef7gc3RUnLcUR8BDIUDE8Fgyj/PFH62UxZz7zoVEoC3NIBwg8hHYs
poicvlp84flDy8NHelP2Cd5j9D248h3GB+9HzKk7RgD6Y5vHgwuaaz9ygiUOUm8fRPRksWEYF3o0
PrxCoaXDEViUO/x1Ff2OpFxX44SywEsN6pzUWiFjRU6lTeQ2tTjEs7bW1pqFyw8ZNvQlAqbXbaPF
zPRCfyvCmG5WUp/QudfJ1N3VbdCgXU+u6fYbDLiAUqcO0CoKno1eWdPPys6fWPboytRy3ISuiC6Z
xd0z+3cZznrjiRbd0svYpJBxD3dCmpeywLTtd367B9i0FNXwrCFRwA7cXWLcAR9V/1Q9J1sM3i6S
kpxCd6pI7rPLJYeQapelEHMz5HiGOx3tirRc39B4yEb7cTJ34WCN+zDQk8PgJtfM0wLCL4xsRREj
pwNKdCx6cvBJWmjJCtfbLU7R8ns6olVPlaJpWD3FIhqZNSMvxsqhLSdbbnQse8zJGQzU+jhsJ02d
oWayloWasc29+0EnnFIbRbwtlLYPkt7YlPN2aNVduQUsTbGamNlaywumGqW/gcDurHKKo0OsqBZF
RkYWlGV726VTsjX06CoYwmMDaOjozjOWmHyyMbwcdfoWbV5/9cx9UDUISVw7Mjf+mRNh3p00RDF2
5DEH4ibvZxrSmEQ0xccXXL6EHs4V8YyzFFk24EmYbirK0OXn7+nHJZEPQP6KCakcy+t7JceQa6YJ
QUCg5e+exs59JMiKOM8hypdJQPfEdMulJq6g2IsvVoiPb5u0uDCXlxgAefXeLhCFaiIvxWtzYxXU
3A4KMh9vfjWlp0btqtB+SZFSfP7Nzpy/ty+440oOT/CTLXqR7+19iKmBClcViu3ajrde4hHf5FBC
u9YiwCv6xa0V83r79nLujGie1dkc3dgB3n6HaZT5dejgkzAccs2sqbi0tTFdWa1yVqpwoHhr+a5w
zeehLe+dUW94fsUWvT78JYILbIf2QUo4owcLxC88l54VyoEiN9UFPcDfAUlPKCgXInG0g6ytWxiz
AAfD+wT/5Lp39eClobQkxNDVln1oTGtZCXjGYVPs/Ui/AX1BUl4+x/TVdnp2i2Y8ufVvZU/VUWQA
xsmh4pqliQiNv7/2ZcOYbch+6cDKNvi/kfz41NiT0tdD7w/HV+2lkSJQ65J6P9jxCyg9pLGe80Uh
8U83Fr6qIBSJeQlDi7c31mNxoaUzWjdylDu70Islcy7g5nV16PTgKXe/3FvN+UV8/7PkFOEahiPY
W/V321kz6LSPkZbclF63B+ujvrWlt7SBQXgqr+iQVHJfEfA9t8znYC3O5aMHfRzL1nLSjm5vPQsr
VLtMQmSJU23thq48Br1JitrEkVrlLiOwuCb0BMnD7vPn/uOr5jJV4qOzp71yH9/eL2ROvkNInnWT
RpydMh/HiQtdVdm/VYUBSe/Hs2PE288v+iEIiVcMvR0CXsRiOi/6uxc88FOy6fpe3shU9BDpMv8i
zPFY+kxi8qoIzsIojnJoJ5imRE/itxdLvwMNExcjXUyBdWmICFRuMI198dH+4YYIh2JJzt1Cl0yS
tzckAumJkY9lt5xG8Ka+fpu7JuNcvbjtYqu9gZ189KNQzMFXahPa428gVlQlgQ4zI6tXum2Mtx5n
vxBASMKUoa38+umLD/n+KbcF5CWTwCSisWiXvl8+YiXtJOkd/TxYttzzcTGPutNzzdx2Ueatg8/J
+DVxLjqJcSw2JRLETTsAGkQqeNDx1d9NE90VgD/uitYphXYKmvSrD/m+srXFnCTlUdYiQkR2/G4H
szrDjWrHdc8knHqXbRlg7myKHZLLZOuSNrUi2NLe2CgKFgoj5rYcKnE7OWvfD8QCiczZkAVn5aAP
LyqdLEpm+dPqFcXS6yEJeJY89VDnKlJGzjZPjiYt+dLCGwU84e7CGARh4kOIrIyguwOOS3Y68YBr
eCrIlajmrk0EihDmHmiWfPOzot0axmQv4dcU16ZTPB/rZvjl9YV9ObNS5rmfIhagD6k1A3uXVH1z
UVWIVQrHeu4LFP/FqE8HBtKAssfoivSy+wAT/0VtSoLfyb46jSMDwXpQ6bMb6jtTQ8HnT/t8hCMO
8/GAvQDlq60hWs+mhnUgRAlXRy+e1xvfi6g9N7opN4mHgRMgjrZ//YWi+F56RXhVMeNmAMZBmtnZ
ovYNf0f88Bo5mrXoKrv6EWcY2iZt32hlS74PcrLMSON9gzh+WRZUQqiXLgaT+avR5jFm0ZjqTl4P
kZbfWPmUbaH+B1tqkn7v6maxb0QwJ0PKK+S7yQntB1Vf4LZ7PUYWgVq7OPKS30wJ7uOy7R5GXNrM
Z7WDNo6XZil/isK0ngB55KTjumZ0dGZrHdU3pP9wRHmnuyQQElseGDWKiDg8GqL1tr378zUzo+rF
TynIr3xl0kZldxHBQ1tqxj7wh5MxlsCVclXvhes8ma2LTMFvmGtmxbEqpbG0+pAwR4dQVxiliBFo
3OxVOHwPZwpS5Gf9DuTALy/ss7XTwdWxNU9tgyF/KQu3Rhf//OraRNRETGXBgAGH8l3ihu0aqn66
RBOKnC7eVb641+28QGkDJqtnxFlo48aTi59qZi8lYZx+UVpY83bz53Zkc6KigmHzg/uGtvnd2koT
wDZiRE83zK7Mzo/uXOzNhrRoP7nxN1iyRyG0/hIydLgX2XjdBTkhm0PzYrbVZcuys6WXSJCN4nWt
mNh+I33E1cNm0WUtMbK5e60jaCFjvFC7mr+I2PdmDEO1lyxKyyArbop0MnaS7LqFheEAdU9SfpUO
+GEB5JsEoDifZdEDs1q/W6UF1q08qLSbVKKRBaQ5HIv02whkYSX0yt8mml7vU6PPaKJ29/yEw59F
GYOk9zb8x3GXtPgz/NjE6RIF9TFH+r3xCBjvTP+7wPl94VDeHlriQyMomrumAN0TiRDUw2CkmzyN
hi0hR+MixmuIDjTHLTFUGwELFN0X8ZkMUjmaEcKw773sgcSlTC2mR2300VXFyIAYhDeY00g2jPd5
LsmEb5xvnmx/tz0j2M8X4o/3CmOO8FCb072eV+S398q3p1EIztBgMaS1b7zLASRMY0WbtM2Ihcm/
Kik+zEhshx2JdgqcDIen0Z73hT96KdUIy9cxm/hWnxQgiaoj3LVv7eOQORcA2oy9DMdqlyv9wqw8
71gnx2BSYt+KNl4FNvRVHxHqF/u6fF/gzx/KMEzyO2wqQ+G8q9L6NpB9Q0Labc1kf5FQmhDZFNX7
DsMMSjrvUn8d++uIkMk7I3zI2OQBkOLAFROcBUQ30ZTrS9a7/N4hBWFUHvHWEKrochs++CsPkYFR
WP4KacXMGLWqnbLA4dcMkCEHILQdyaBmVJisqDqcfYfyei8TRWBQbt2Wuc5rZiXDsnBVfnA0ZK0R
YcG0LQMDs3K1qUgQQCFD7lDtpPaV6zfrsdXDW5FEe2b2Go7XpFqYxHksGZJV19Ho7Gfc9xJxK5YY
DFmew/cr3QLPTFOt3OfBH+ZMZCQThWcR1OVZO0xgzp0oC/uq/eIH8AF9+voDAKWPSQq3BW3It09F
Vxb0+Vsrvi0b2ujxaP/UHYxj2GwrMRxZzdTG7outViKw7fBb6oX51UPwj08m8aqcqU10mDTe336G
PgzxeeN6vC08bVGNBRl/tX6lfulhrx2MTG4iWcLN9apVMhuQGGEwHBX8yzTEBD8NX9yT9yds3BHI
qTCCuAxqGdG+eyaR5Cekv2vmraNX34fWvM6dfOu6xPOl49U4VicNQ2Eeyq/CDeYZ6Z9bBNeVDASp
DVkY5q7j29sQejMcjG7gLefOEg7XNSOna1Qqt51Je6cIANJqNr0qm1ZDM4izKFr8uN2EWsWjJo9M
TAc8uX+7cea4XvUrv/7vJ6j/8z/8/kdejFWosMG//e1/Ln7lVy/pr/p/3oT8/uftb/mf/v6iq5fm
5c1v1lkTNuO5/VWNN7/qNmlevz6Xn//m/+8f/r9fr1/lbix+/fWvH2Q7NPNXU2Ge/Rndy2Lyx0I8
f/2//7/5G/jrX4df2Qh26b9favfzr3+9/v3/Zv3axr/Zv+h9GnS46HnP5ikCj5q//mVZ/+Y0BnsU
mZ1L88PhNfk761f8m0UJ+R9/RBwR9l3W1Tpvm+Cvf2n2vykfHcCh0oNCSD6D+L9k/WJ+evOE4KHh
JDu3J0xaoQgPXxWBfyzhakgHk+Y/2XzSxNzWuKC8V1MXxU9O4/cG6AmOX1Oe2S9aAaeI8OsSQ8Ag
9LR9CDwbzEbWIAKvUD3RKQrbwi+pkxUIoUXF1fHJ6GRn6gm6jDSAxA/Od+yKhUY9Gm5sBKSCLKGi
sP3l4JUo5TD20BkpBgs6YIeVYNy1fDHJgQLdYPd75BxrHT3NRyC57OhdRxharQGcpJbDS4SEIeWT
SUvJuLRtd7QAuHvh4+havUmBjXJ/z2zmxc3h97RjluKsYLQHYr7axYVJhDcAMSfdll0BQDHzEvR0
g2s0QCOFowbAP/Xkb2yrq+F8xHFR4oF1GmVAA5S9iUgz6LsKzAc6ZWShZECN8hmFY9c9ddBR2vJF
Z0xaez/qTkrydCL844BIwwZ8PN5IptPtd11YGrBsTIj4sjHQN5GzSQqW+OsecMiwQiHZEoHgIctc
q6IbqqWVOp04BIEovXXoqxSYTeJwBBrSoimvjQIJcb1Ceu8Z6xLjkNqXOCrFY0rogG1jxEvrat9S
7ZVy6aty7ncyRazQxTIIdJqdjpi9YDKfE3mFNhvyyei2GIeBUio1hwrqJmAuUzoXeW46CvNzHp5h
+FnFKau5FKPSzLTydYuS9Kftx3yV3tfNLRxLgNK1rWsnwxuDWyuWQ7augN213sIQnUNbe2A8k121
BBfk7YaAmIDsCEikg0QF7AU43AIkT9F5MDSiSo4ZB4XxqclkhzU46EYMIsxcFvQBp/7clUlgwU3P
MKmRaz3qi6AZ0O1HiZuwE8jRFsk59EWe3GKSFfjfU9+HReswvyCNznfITtBKc/L9C0vJhDiv3Mm6
yANIrtXxSdQZB8Sw93w8NXFFTI4a+7Tf23Kyx8tSFGApzcbVs2XGw+5tpMhUgtYY6Tan3ZEDUFS3
RX+qOotmdKMjxF209qDLU45M2FzKrsi7jd5Znb6Oq6w3181Qlqhm3bI16OBpMskuNJTb2TLx7M5B
zSkcbV07wqq30s7abgOTcZ73jIwYtpykY0WqkoDKUzQO76Bpjm21iWUaj/wd3q+tzlAh/Mk+3wgk
LwNNqpEUIrlN2pGvk9MHyO2F1MBOYHpHFHYxWYK43CCuRAHecF5NWMiK6bLz89g/hrTnDFphIzJU
I8zz8NKsDHgxozX2GPKGzkD5aUTMKpA/QIFXbF6/ZVnn5ZVp6iwuBoeqcWe3MsGjIXlZlyHuCxdX
PY3yYhFTVZpnK+kkbX0sl+mPrsFvhk9fg6n1orxxtAk3810THunYORc4jeGXCwNt/qLKDc0OH9AL
kkbSkm6UTm39I05Jzy0I+ku62iWmsmAQQc1Ad3xjG5GaTmEVG9VqYkCvLyovxK4SxJ2e7SGFSf8G
fgjBkasU+tKk/YoyU6TNevJZHb79sd38vZv+GaH+ruKlp4f8b/Z7e3RCKX3fKaU8PRuISwU2KkpH
J7wacH+48IClLNPQg41Om/H28yu+3TXmBqiUlsEeZVBeGR+8nwgxo84jsnIReE6tGHP1zyY6mRkN
O81BG2b7A/iUyr848r7rM/33sjQSLYdZCfX9XGb9sVl1eVcapeCy5UQaLmZt56bXdPPm82/un26n
JcD2mxw4ce/O3/wfV1F1rFnSBGbhzjYKppCkoOnjrzH3CffLCTz6/HLvajT2XYN913QdQyAdZH1/
ezkjIWtwGhGeT8i0L/yIAwSqN2fbc7r5omf+4f5xKZuEW2l6kF8/DDfpXNSga1hYm7LgVByYP50y
8r74fuby/o+a8/X7Yc6Bh22eajH3ffv9DHxuo5wBGeZ8KkerSw7IpB7FMB2gSZyN1ngogaN+fhM/
PJCwDvi6NoyT2Rv8HoOT2aSzhgU30a+GE4gREoY5Ji6qobiJFaRGjVbj7vNL/sPPjUtSWyO2YKj/
/uemnD7MQZ8EC1sE7UM6QQVnfKrh5ulG86ub+o8XkwaFJE0djlXvSC5eUqX9SKYkyTuNuhB4Wu80
GeLvrvX44vPv6x8eEmYb0rbFfDPN97Sc2I/ThJ5ZuGh7rd66EXBhXFr/54uYDDqhFtHHRB3wfskq
3RZK7hSEC8ItrYfCQt3eIxL4Yr34+FSAo7XnFwvBx/xcvH0UfewRyp6RnT4yRwsMTJsZy9oMj5i8
CIUKtLvPb93HnxLqZ2psKLjCIcHt3fpkNVozFYFHs7Tovwmr/WaK6iGrsy/W+/ciD14xrmNx46TJ
IsUr/fb7agr2Xj2YX7HS1jZdkKh2ybAkilYF/ox60QKDQpjgl5jTHbtvn7WqT/JtnCjXu/OwvUdk
bUHBWVI8dF/EMHx4fJjJGazUPKczQPX9Gq378HF0n6RlDaXNMscnBELn++f3+f3xnneccy2wK+t/
qTuvHcexrEs/EXt46HkryttQhMLlDZGuSB56b57+/8hET1VlN6YwczdAQghKikgZmn32XutbOkJr
F7nG3z+AQFXLth84RQPt/pbD3+51EPmJAyzNJ1zN8AKfCrUhxUGNV2WhviEfPlP7HdUw+n/4zlla
c2yivudl/baPwQ8pOy1kH9PHCtcnzi0olHolXQWzQA2G/v/81v/bLmZR8fF/ARhkQfn3d163sWws
rOKrmMpVHhPyjKGboybCy06lI/7hJPcf3yZ7mjWrd3iHLjEj8xH212uh1NzOZJiycjHljmADMz3/
h1OB9pv+4deXiXlgblSI/7xgmHxUTWFjeFFr62IjEJqqzmXqlhH+4gAJ6b2x7lc9PGY53KbqqXT+
QES6tgG2aIDpwQevtDbFbZwBJkLgqzvyvnzo/1f9ikee8u/v7Yn/j1sa83H5v/7aMvlbS+Py9cfX
4Gv9/Wv1t77G/Eu/+hqm+i/khS4FEicim53wV1PD0P819/zIYaAC11TEJP+7qaEI8S/wcSjT5rBN
jArzH/t3V0Mz/0VBp6r0rlUVpgg9w3+/tr91k/7sLv21Hhb8pb+WIJz0xXz24cWhL0Tu8VsjvO+E
WzVBmXgBTn4PZ52E7yONVaI5P6ewcTnvZYzzfPfnxLTmwPphhZQf1Wntkvg3lB/GUM7OAoZUVfzN
Gv7p9PVbhTlflKiasWzwOVGz/45o0gGVgbkTscdkF1JtCsleuPVWK0h7oIH8w4rqfPY3EaWk/Zga
ps7R+I6F8i0f2mNO8KFTTNgfEOf+Q+1m/ucnR91rIBLge5qrm9/qDOAWamAO6GEIoJx21ehirmjV
U6hzfA2RuncGIkDIL5k7t90D5sOw1UqI/k5JOlkj63CvBgAmEpfwj5aMZTwixBcC+0xj7S0CQkEv
/GeZiVfsVy36WLiIjXZXshDcGUWJZ5jZKSB1klxjRNaqkXzPxMV0Mes5ZgSIowDjqYOWzFWF9kBp
R15kfRMiYDREwxxEOytBIH4rIkS0jQnellGI5bm6dPcO0z/PGhg4uION0xSVnarYZznEySqs82Tt
KPol8zPgUMPEitd5ghA8/kNF8rvDlq/eVA2cJeyZrmH/R3XlKlEPU4tdk+arvp10Rd03Li6SuuMC
xZfalKNyYylOEIDhbGLN+UZEUPcg83HNktfCBWtFp2EUn67fiJXejoln9Njf+/4CheJFL2x1r3cO
bxfkr5sGkFWzO2xDDT4ZRstyUOAKqwqywMmYjsLttVVcM+5zStyRxBqY8EsA6JQJZi3HVLatZlTX
dsoOLpfyrZ4Em0B14lPljJdW7xgzg7Jmxe5PByfLTjGdw81oB7qnJsjxjBRUgUGEOTSRs6OnxEUq
5ngFfXrqu+6Bn6Tc976Tb8ucNnh36HQ03ELTM7z2ue/Zoz94k55czRryfgVObCcJCFhpaik3oFYS
z45CVCWjpa/TiaJGr8mKI+T1PKTiOZBhfs8060npE2MVh6VYwQj5lvWETSj0FHco+r1ClaSYGNZH
RkIQKd3jUdc6xI1ABs6Gkd2yKRme/nIm/S+r9d9lRMsugEtLEDaM8o0i5u/XVKb6SUnvP/FirAF4
BhWSfCxx1ctHlSWI0xUyCMFe5ygnD/koXoNYOU1BecfSWqxd0kkIeEo3A1fN9ZSbGm0pvV6bPdQZ
WsfXhLiq2umCDVSNf9h5f7eZza98nmDgxufMRQtgPnv8pRrI6gbeMbQYDwH7OQg065C5xOspWpJt
TdSjgB10TzLbOIDDKleyUwgtjt3TBM4nH4IIz88ALV62BCLxUOS64UZqnOY69DRl2RvrOA+hDU8P
FSMrIHZab43d6ys7di9xMlUeMb7/NDX9XaPEu0IoP+sfUXSxGlnwoX95V4aCnk0DSuGRfKRHZo7+
kKTSXuZou9p+DW75HKnlZzaHh0F+bMnTnMrZkdYc8Q4kHnryf7hA6L+VRLwkroZcV21KL07Cv5+G
ecFlqYEz8iwykba6YoBsnJDwQPDk4judmfZvOU3+AOBhbQaKzx6k8LpiMDmEyuQpM6dHqC3KZdkf
ywlrlaLlzTaQ/mnSjN6zMRBvfVdf1WRI7hiMJyu9BInlcBw2YQEnG5QmNNsVwUn1P0ypf5dYz0sk
VpYIrDEqqi5rs7/vRVaLUG6ChugFsOuQIpaPGCNx0oV74uFcT9V7eJUSXqjEnWRCLUwHAoZoSX8P
KYm9mJM55uuXQJkjU/SKP1MMm384Rp3fibf0YxD5GSRSsAhG1/S78CBQe6YMBJp5VmWTeUqw5oWg
Upb4jd+uKQvso83k44jm0D46SfFVATG6We5PAiSaIF7CNxA93YEwVdoBDkO3urZDpAY5mDGER06s
QWGuDHVmGDWfaWSIVVHbxTWINOMZ+fZ9ud8PsDu2s7NXzwKyGbKfDTiV9zCWnKtkz9VY1IbXj71y
CJjHb8wBRkxUBvWrA4Nl26DA3wTzplXAbaSlrCJtmKpXRgrRYTIBliyPEmTVHf3QCr1a5MW9yutd
SK8NF5CyGkPXek6TxHomYYi8hgq56HJfhW752coIsiHV4L48o5qCaQdYFtj//OBygyPlKXW77sK4
n2+9wrKN+kReRRzGmOcJVIFscZrmreWu5cFlMxlaMLKBCrhZnb7YyYS9nle/yZPe8HExN+659DWX
wOou2bgpZ1LZ+4AsW4zRq+VH1YLC6pNJZJh1sEHSqr+Kzsbj0Y10EDtL+8vmNPjoySuV2qVpSI70
h/ZgFsX4EUN5Tp20e63AFpzq1OXzRstWT5P9ybV2ZgXozirw3eli+zE8C7X/gLiytktsg1YtxLmN
IoGYnJFFqzNFy6faInA+3SsTebFB4jI1kJy5wYlW8tQQg3xStOp76DMw0CYLFR2q9kuSNTpGO3O6
UTC1m7RRJJLKPtwwwOMI7opoXHXI3ffyhx804g2Tc3nviuAibEV964ZEOc+5TSjU2IwgLB0khPA1
iXgvGLHLczYV8m4ZOWm/lVLuEs56gWcqGQDniJhqQIIEu1oETajNXNqhM/RQmAkoH1H/MuSaeYbF
+iEmrXsZ27J7iaX4sJzUPi9bTiTUXRgFiqfPz1BTA7sjtfsGAZwiVfNluQlHgl5w+umHZVMzod0M
aKTp52XmyyBjwD/NZpBwdrBDPlPJVK+Ci4qtx9VLaIjqVfGrfdjk+X15zDbksx8bxW3ZIib0p8Lc
5rJsqaO+MStVrgMN+YYdh8pluQkUzb84ZaVcmooLXQuJT46RPa1wuHC7PMeEq0DlLsvd8uw/f9md
/4zOXFT2NdGIrrjCo+hfoloikhN8PGBZd34WEBsVaforKC5cfhMFL40j0G9mqK/MJjOuPSTha6O+
h1WiXZZ7qnz6UuSush9D2752VUFqI4btdVz58zVpTJxrFuXPQzxp22pyr11mdjDZuEwfudxe1dBs
/7JZw2q9LTfkelUdaOF4So1fN13BLh72fFVD0RsEysxztOVhP5qMYo1a615botg36Me7VSUVZ1ML
SSCGULQ7uEWAX3o4HC0ZWbMajpymWtcvvzZNbcWRVd+X5zKWKa52n+2s5TelqoGcNYH/u9GpTPFM
9oX+2s4pJSKv37uaT2zJLNHZWh4z1cRaHqvnZy6PtWr767H/8nvzY/6UE1EWhhq53cV4D7VBWSPQ
IOlh3lxuypgvo8H6AoAqmH7dp3VRQAgcuNU/74NDOTP2FGyFndy6HKrPRTyGV/pv52VrudGQlq0z
lpM7Bqj9wehqItpwYN9Jybkmajidl61mvqssqp2pdvLqlAGm2DQjTtYZtJusCHr2prM7f3R90vd3
5rfKraRWXrYQlwSXrM/PxKgMN00pVo0osBxTi8f3vvtGzWmDJYCogdHWPbStmlxSUcX3kv+hMtXp
gh2n3cLWDr2pkektkUSWYsBTsgO9wi/YDtIb1hHt3MaKlyaTfxqdRDnprUmmycgu7efqNpynlyRL
Nk96NzRP6fxTcMq6unj6896JNQMJPBH57fOTlgeUrFGOeeK+LL/y5/0MvF7TCOz+cv/yVFN06rYt
kcaCgKxWVRVVRycsnZc8ii4Do8brsjUSGrAuY7Td9CjtF2KW87Pql3/kvdlXsNMA5nJhfipQ8b7U
yYD41NaIcArLr4iSncuopPq2DuMJxZ4zJ/Lw7bl2CX8r78ZXN8q1XZqb5nrZxCSBaGAMCMOdn2yQ
1lFHkXLQUz07R1GjewSe4HouGCezXrbP2LyNY8VyAxyPcwJA3p40LKe3QSO7cGVSxhWOcV3uUh30
5vrUDaDJkPW6sjcPOv/rA75Fu21ivdzYbtg/jN7Hbz+ECJDnR3NYd3c/xHMyP4hPu3toeXEyy8m8
LXctf23Ip6c0rQhkrBBtrURlhWfD78PzNP9EOBPMOpI5UWDuI6ZUtwrI+4uWEPmspiaZrmVRvzSV
adxnZsSytTzDwQTr+SwP9x1/48WcLw1CyT+WZyx3DeGApjeKzstdwahrewtBBZIOno/44ifGgYKA
E/NuteOM2QmyZ6AiNhZgZ7tsLTcxauxdUkkqWqXKnpf7yMFlt0fsvv/zPl2jeYh+7qnME5ZOpetv
8GA7WxoW9IzDrHy01nyd6iRyXbYQP5Xkk6xlxHVpuWcIZbJKgmSnAj4kQavkTcddI17ADTE/joVz
yEOhvhRkwx+ixkJ5yPaLnG8y+VVlEaO7fX+MrKo/M5Lge1Jbv9+a8PaAIw3RFb5BcbEDwlez6Lrc
4+RWcCr05kCgiX2vgD500uRiMG+ZzaQ9RfXbstH6yq4IhXJxfL9A2qsczTKBnZCmSbE2rXHYBW5Y
eLFpjqewPBqDaXwmYiSvqxqOk+ijYxzguFVN84Lr0byImtjkkuJro/adedHmm+WnigySc8Nv+jnD
7mziiKsDId5zIg4Q1H3YbvmTNDcxQPoOg3M8pPXdUEuQawGGLov3Hnp/bpPvOOwJPC08J8rsoxQE
s7dqHLwrnOW2ZOq2W+kOwXtVDKDt3Uw7Nhwzh1EDmR8XprHSaqI6075WXgy9xFkyVySWPfkvKrm+
T4UC7EUYISgF4uJIXOhw2OTNA6Bx+JyIxqM9w5YA0Vj6isPhLVPodoPY9IUyEA9TjBdocK+u0ROB
UwqN7wnfcBPOrTBz1dp6T7zPaHuwT6BVZeI51YvxkAW6REcFTVJL+7vkVVx7ZJqbVI00bdUwiKC9
nZ80qzTeFVFttPiYJGX2NKbR+ER0RHgw3GYryNDaJLz87VKkhr25zkt5CyIxwvDLkUnwHi0vdWca
/pD1k+eO6DstqbiULsXXSiNSwAeueqir2lq3cZUeg9TEY19IeTHSadqGQ5PuSa9QHr++srrp23Ne
+smqb6Lwhvb05ofzf0eX0vICLAFrpy7u80xmL/26ufh9s8pZlXgkOHTvlqrIdeY71sEOknBbhqCC
lR45utn/SDp3/MJ6tgbfmIPsiKf+iGZ4J6ei2apI29HPF7CDkgQvvlXtXK3h40aVOWwwni6X/Sot
ilc2rHSMVt3k5sflA6M5Ml1pD7ELCfORuFryTA74etnqG1089L3dI5uqG+vuz9s+tr9V5KblOdJB
oTIPV5pD1ikeC1V5Iw34kuGTfwQ6vT80HZTBeFee3CHWN4aS0VOjYr+A6ANAXCgYgdz+y2h9BK0d
fpvgdwHK9bWTaBln+FmIlZUcH4v5I6G2kz31B0stqTnjORcai51ilFxM3ehii0Dcgt66E98GEGV8
YMpsTzCY4zOpwuGOUBk+EK3TimuqZeVGjfD7lX4urzYnuriphUVmRLlucjmu7MFJH2EwmJiLo2an
pt3z8mepINaKEgQv8iglX/FqrJwrCLppS8pp9KypPYgdNwqujZW/E0JEPhAC+bSfbM8Wvb5fXrKb
p/kG+gHMzG4iZDmuomNTjMaeM7NcDRNvpvALgHXVOEvu2m1XH+qhyMGgyO6gAtV4qDVygFz0G/gm
5p5gS7kd8e/s6rYo3oO8pi1hlNM5ZKCDio3350rJSTWnxWwycbwgud4sRc+ocAWxmvHZWoqleJrU
YyaHHy6f/xm+5V0NQvEssghhGaQ8OGhsIkFrt0FdDmtJl3rUenD/c+GWQrjcx8jLvIp1U+ZRPr9a
Is12Qljvla65N6a5LgjKtN5GUY2ae95cHvAHIQ+BW38vssIkJHD28dlxp6xDsDo7wmZML1FahT1L
b4keyMVnXwH+z3XrR5rWn5nvDidgiuXKYllx5hLtrDr+5DuVitxhyFE2qR3F76g3Js+u24FKKX/V
SnPiXD8gCFMD/JumxkkOeeTNVpurWofFS6/mh4AUoiPgLHqexE49CPu0n936XW0t+TCN3H0psQW5
yqnSgz34Ynko/Wnes7hB8TdtwpFctlaBOlx2/BED/ojHSKhFHAN9TsdhdReFWmxlGWRMAbivEDOM
053pcoEZ+Eeuj+HNtGV0E3VUepPGxVdX3PhAa+i7E2b2oddOXYaEivTY4GfCGKaz6vcwafcJ8Ldz
UVXvMMX6U48s74VQYuIxFTxgvRauG8a8zEKStZojf+qj2CMApDr7dlKfl59gXEPqCwDVkqv9medG
98RAnJq68NWNa9GELLvgYRVED3CI9CuZD/qmQZF37ls0+RyRP4ORxnefxCVw6Ey4G20ikELgKlup
agIGtAkI0MmEtR0AjUY6BJNCiPasWDV5r0L0K1U3ykMibZOgT5dT0/whNcyG5z2sY62b1du4m/wj
M9BhXvoCcmvqcIsfkhO9Fa7TtC/f5Kh+i4i7IinHHzcho9RTSrkBNKc8N4r9ZdTG9NCMfXMWYJV+
1WmxNmPxzXNdaJ1HleSxWxLfohwlSkmWjXTpVbentVIbazfB36Qns59MnST260Le0L9l26pqn0r6
/itYOQRqBXG+M3UBj5FKoO5dogAr7FaTrOmxN3AtWbEEe6wGL2k2DoQs2QPLfz7KPzfdKT9rSUTi
Y0yEOCaNS55P/Y/h3z8EBfGb8z3zQwHRc1uRAIyLVGd4qlvi3FMg9Wu1CR6VZuhPo1oLyijCOXya
6mt835anFgmXOtICWIaHeb/TfZahrpk/ulBgOzQb9Zj6RkZMR27tO0FUIn2ThxO0fwRB/MxKWj3r
DTzSotQq8odduYraXK5cTSQvtVKGd1KNVhnuiW1cFTUxYOR3lx2QN1XlAI8Bqzl+N7fzmuBkBvBH
I0XjGK6MbRl/r6sEJB6t1hPVTUGbXCvfrDIM94tda7nJkfpeFJf8vEhV63WipLvG7LWzbyb502D3
+VNTpF91LTz2jqRaFPm0gcc4eYZdJjeJtvTmsthYazBvOB0pyoa1S4NI2PIvzB7adaOmRCkrwlhb
UWbALhv1y6Q4OkMdBmg0ELokarejIbdmYKPNbtT8SAP/QvxxcoxVx/bGxmiwL5TtUUMLyH5bveai
ZWpU2G33M2YHOoterfeSnRlKNZn3VVU7RyTvRC1btPBa4ZyItIjIO3CDjWyNP6pKki6Q0/Z1ypXB
WeCM4fIPVlPjyi1pMOLjfZUkJ+5D+AyHsc9tDjAV9mcZED8RlxMHqPsRFsknaZjlKdGGq9v7AtNX
/7Okx/jBSOWC3vdWdFoEOIILjV7l6r2O3fga5cPzSH6kWdfv2dB0eNcN5NPQP2oyip5DddgUcVV+
GkUrdvxuv3VSIS4pzj6vD/11CC70Y1T5C8oE/SluxvZaNuHaGFkCIDDNyBFkuV+mxgA+dLqI3qmf
0x9TWyXP6pA+hYSiX0Sj3kHFV0fC238YdgYyVcfpn7dDfrC1JPYSQ4asI11lN8SSMRmn98NYleOT
Yb8WUXpre12uJlZSJxNi+9GnMnhabrq6vASxa39B9fdBw+WbX1oV4M2eqCgmynMEdksamg9IKcrS
Y21hXOMD1N9JgYSlPqTjgWL+EMg6PvSjGT3ybNgTkDZ8KH0x7jvgNpugYpRXdMa0B61y4GvL3lF2
pLtZq70fHYO2L/k/dH8c/WrMPa5yqsjT+4Q4nx6kSGCl2D7OOZHWkxeLKLwErpN64xA86UMVnLCu
Diz+2vxh+UQnZGacvjPf5YvBZuUxxDQzPMja1DtzF9M6IaM5hE3iEQfG+KBJ/6hy/YEit5pM88R0
bEkybJzEXIWCCN7ayLrzGKesrQpSyXo4qWQvjh9uezOiytyZSUempGKlKMEnPbhUQD69vm3dde/W
BKznpDUA/c+v5Zifbc1sT3lEMBEpmQ9tvqm18J04JJqPQSw4ION208S23Pc6/BtcXtM+jYACWL0B
MKtEf9zLcN0NXQtxHNAJ4msOHDd4FPMNn/CXYeiUc9T12f5XeegaVU0AcchiGwbWDuOFe/aL1twB
JLJOtfFWJkF4KXvKKpY+6efgKCgjM/epr1y5CzS6X1rVl2RK2N/afCxOy005dsaeYNo9/sLottyU
SXwDF9Ht8xwBOUwhF49COZL2XPW7wLZvxpC6O612Va7+nbmxW+S6KoHDcGD04Cc9fZp10anXw2yN
McW9QDd7Zi3H9UU1/SciyZKVRptuHRKGfcyzssOHbHfHRBVMf1lAepkUDn1stXqRZbGjSwXBoyaV
rqt6a9PhJGGy27ToAcLPuNbibVJBHjfAFHt0wYHQ1Wa6pZfKgtCMjlWj3owcgG3utOkKaUS3LYlg
Cq2muIYWOBg1l9vQsOyVNoToNdy68yT5s6tsLDgbWtk2GWNmhyhCVzGq+QtRMMD1pyY/T6qefOTZ
KjcAqlCvAW2K9kMni1UVMqk3C+cEuTM+jzorUtFe0WToOwlJhFl1l+8KRUfUECIS4UqU7bNIRgep
KMy/ghGomNHITerGpIsGMH1Tq14bk9Ud+9RcJUSJH9tpTtCdhQYjbNIVZhd1JQcfzuNUfrXHldWS
MB6krBFHjiJH5dwR165xqvpAeBHo5FVE1WD55UXvhbKvwN2dazXJN1YTOEe/Y1arVu7erJlL5mYp
jq4SimNXjXs08eGWpbh9zCMGIU4unjHKGMex6nXGB2hKi6i6uA4HJyudY9dOz0R43u1EBOeuG52z
apk4j8Pk4prFSxhkgKLDWuyUjJiC2TnbQREKRMiOl+TxQZgi2+jFtC7tMH8D8dKvikysEqvSqBh5
HxDVG5iOdbWVwaA81zLv76lvFR6488+s1NV1Frjv/cREpovi5wDDkeZK91KWrbypGEoRCN0Cuq20
e31iZozAEaxufAiopamxRJ5/JNIONWYPmTSP7OMUGMpJNo1yG/qqOU+53IlYGFyNKuMMIg1MiD0E
exFQiSIBDzYQhIvn1qAacaq6S/gjBekWE2nJo0r9SnzVUzQmfAYKjMNMnT5Gg3zX+Ye+zBjgSsCK
WU5bZAoK9Rkz2psbtg8b8iQKbKt/SlX9tWrDcsMkaEcwVXsi8IM4FowZHG11uR2gVj+q2oDLGzTv
WTN8cnbN0aewr5WofwAjTMkpKUKNQVVAx2R08o/Et5kxSP2hNlC8FQfJfCuIllV9lZPsWJcMCUSl
rhhM47LphMo3PhkvfSnFPmgE5kP274sZO0h47LrYZKxMyGRg3VRC6PJSvVkNedOA3xywZEUjrZ+x
cbdqk1cngzOu7FT++IC5uTM67VUICRgc3tNWEtO5V0A5sjm12zbLjC0QBn3t+l4U18r32qhJJ1EI
tzZqNCFYw+WdpnHgBWNIpLxNwEtY2evB0fHOa9a1nkgfVJ0wvqjDqR/H5k2X/neUMlyWK0J60S6I
F3Iyk+MIwxTsFyGKhkz5hkvPZne8lPH4UyMegtSGBr86A7gVRNY1CAkohU1XrAvyu1ZKrVhkGENH
rLsABUA6y1yjpFjBay23RSPL9QSeyYx7SscyzvdacTBAdq5TGJCbFuqq3QiyKYACVYPA5MNFTY3w
psfVcFWd/psbEgqTd9/Yj78NZW48Kj7fXYwd+YAQtDskfRSs8zT93vus0nCi1bflprHLgJwm6xKl
RCKn9meQDQauL3suUIrxy1RvbdIp3yqFQAgu2GdDMCMjT8d9mBGDgBYOQc2q6JFiJttmCAK9trXv
WqukX6vBJdnZkPUlm2xmBh1HXBKo1iNA5+rlY97fIIfIraym/hZGn1aQmPdMsbJjQdjL6tc6f5jZ
0k5fIH0JhpfYd1fqOF+FfehFxA0/5WNrf40qGlwsF5X3SE1Tr8qr6hErRb82bSu8typ7qWo1p2UJ
WWEW9MgaiVGpxNlTo3FazzqDKoBomngbKub3qintp5T490uNI0mGIvwYonQnfKP9xqW7BDjGmL9I
wl0RlNWRq0yw50idaK2Rp5hgw3pr5uOJxPDheywK4gXj8Ah/tPgMnUEAORj41Cb/uZ8a5azK5jOk
cqN5xpwwmacwyw3hFBqQUaIyKcSqc1JZM8BkV4v+h64E7kuYuO2eI1jFOtC8JoWR7rq6kW+t+ZP3
pL8HdjOe8cDZFMT+tNICxb/0ABx59WV61dyovhio9clrHoxvonlGkl1/7XqL0bPFt66zExnuLuO1
fnSdmZ75vhE1dQlKocCZdm1QEQmJPDvV/XFf5dH3vujyq9U2oKQ7vd/7degRVo6RslbEDvsmX2Qk
aE1UGEhbclku6rvjq/09H7C+j2Zafc5tPLVxO0ba3Q8BGNizTVxgdmqdxwFQKhI7uSaJojoPyjDy
Yirj00+wNaJnrbZuO+Asde21jMEjDq+tkOZbOVkuFjjaemEm22vdY16UU8hqdfTlTkVzv3fNvjhh
tNaQBlVeobXBffKL8rm2thw69ZMucTaiUPAaMtc+I1e9kTGvEurgk2lE6KrXmW5w6p1h/MDzxzuq
2ZXGgW6ZsC95RWfBoHrVrNgnD6YX5xh4GMUgX1xt5+y3UWl9ii5m9NxU2mc4sgZIapQpSmJ+uHg+
9Un5Drct81wyKp9o0qsHuI4EcVRZ/qhninFJIb6yNBneO1+7TInpvJHkZ9Cms9oDUKv62bdIdyxj
UR+bAYiY1cFfp9xiQhgX5VtDE3cwiuJjqCPrGJomAttGLz58IMLeFE/fsAnrO6ZF4TlH4LaN9U48
NIvQj4Sx8YuINXzC/s2poGSvjEnbucXYfncUisIJLf05DMlKcKroj6p3mp8QxojraaxvqW3EM8kX
i13oUP80IRk8YbGdMqLTYJHZd6jcDXVHZ28ao893sTIMhOXFryUxgGkrq7fSYgWSzE+1Y4i2uS8p
IarYZRAfG9fQUepDVpYIUUXV/Kr8E/lDVWzjlJpjQq0zBD8MICNwwdOPLJ4oxLW1OlXuuagFSbg1
0rSijcM3sMpceDj7twmCEK5+d6tTmekR605hUd9b03zmay5A9uTPreZMd00zfmpunhxZiDA5Q87P
rCIcm7URa73nu7OqMrMbtEgfDG6bZznWcOsIzl51nfKl7XPz1cmIO/Eh30alnj5YUsizcAqscuHw
PvbaTSfW5UKbofJKOiZ7C54TbdbJgcuPsKL2s2cYuZdmDl5OlNHdSAyE9MWNCX+TNJ4EFGgG18rB
1GJ9vTQppNpj73I2C34qyiQMKiXleFw+rBTG3i1pEvOlrA6sz5xTODe8BW04T8l0eI0sn8+jrfUb
q2iSQxL36O/Cn6GZps92Bu+yzGqbdMJAfFJQSWW4mRHCXpPKkoF0AMyyye+QYd7THD3YSOLjWm3F
ZegMcTZhCD254QdHnI84wB53RTtUK7vp/GtptOladtK5+6zkPnOqtFVOdhr82TTfQmhiuOy6Ba1z
QyVeyiSuXM0Vj19IUewYDF8M6zRYgbEe50AJO6df7CRcEgqY7fs6t5+MZgpu4+DTyMwncZ5Gq9iS
pZGuU1vJrmHb7NGVoQCYh0ljM2j3JLmgEOgesjK7x+iOL1FRv0UdV6GEltRFGdCHN12pbGi+eTUd
NWZz/ZnygQsOJ9KQFdiQbNKRLNPljXXFQHigEdJRz3P9VHROeLISHfllmOxZAzbvuPjXCEjSfdKo
8lDr6RslyfRt/iGXyrj8YM736E38tvwwP4QTRz/ZhLevrQH5qpk14ROcD+PYWJGyYYxjvNujc5JT
Ir77NaxPW0BWc3HCOLU6HM0N3ajhRz3gUBJ90z/ouLsbR3L9DvPKP4u4B/mtaH84yTCsCxZRuzFK
xIvG6Sif0vZVT7P81b2GnZFvBBdAL7foq+xjsHJHCOGrUGPmjgM3PS038RjQJVCldXXLntwqc+TK
qA3VqSr/0FImbj6qg2NXzj1V97ZUj3zeYqOjx18Dso7PLGDic24Y5//h7syW29ba7fpE2IV2LeCW
BAl2ovr2BmXJNhb6vn36M6DtZOf/UyfJuUilKjcsipJtWQIXvmbOMU3ZqqtRqdov0sqiVZZwxnJx
17TKO0AsILMGLecmjTrrWpnT1lNF/EtFb7beGa9D5t2ZpSfnLeJ1NwpJn8hi+5qggML7n0RIIGVz
z4Zl3PeDxnGaet5hqczWhygvfZ1/6J7ZHJ5GrU/JF0xlxmhfu+1pc97RaIsdAMrpUDnF+K5ZT6vi
D3lbZu56pGyXxcI+MJe5+0rdPe1imwLErJVHiFX3llpjd5cOcfxkOJyNqSEPWMKyfToJZoSJXlyL
YXJOHouHveFZzZNQOiVdnA0fQhrbkJQVBoHZBLlrnd50c3JJapeVny5uBCu3r0rrf+VaVD3ZJrnl
riTM3YpnQgacpXsHa9mGVvhOsZ8epi7v9gsDkHdtAbkesewRUTxcEbnVB1HjekxZar+7JpnM7JKi
bB+n3Ye7piDomsWbTaxPFVHI53ES3dZRTuy7oxvdoNpQNwmD+ZvvD3Ul5AH5ye0c1zfj4Nk/MqLn
ohythE2eARod4HSZo852Jx/s75mPiirj0AE5OUAX+lQjbTAi1TkHjoKMn8TdSaFdT+8oYrsbHQvB
3w9ZkvLdfr9IrGXrZIEmK8VGJ+sd9uZNddRcg4mNAQo7ZLqwWHP8OQOKQh7AbSudn0ZuTxegtgH6
SvACFAgHYXXiAcZ2fVuxnNNJfyHkqLJ1v+9L8rds6iPSD/tLhuqS0W9h7YyyJkerzhpfG4vJF054
bzuAwb4fOjPJGAHOsfIr0dwoj97dNB/+mdGte4tOGjq7jcytjrpU5i0oSYit+XT6/uj7wZUMscgJ
YyLWkre61KN6kroVPc1kjvT2+JARrnUyuPBYgZvXNLbkI3TxjjLVZGyddtp7ODXFxpmj9M6zaSEi
kPBkbslpD5jYvha9/ufZuL7GYKLzEUGgOWKpd6E+d4JSunD4+CiDwUeUAu6QetDuqwpU8ly6x6iy
xe+2Zs/Rt1nMrP4uqoVxNBihsd62nJPl9s4pmtui2Pz9dH3RG4kNQKR9sNaJdN/O9UZ3kaZ9f5iN
5vuMhP3BEMaLxXKfkMI1icNy06uwbElztqZAGtE5KTNS0r+TIWM0U7At8iYANR1dLScJvo+AcD0H
UACkfpcuXyhs5n2/5HCU20bzwa5kj5qOXFiwAnzBUzsjFMy091F0H0SDbnRtNJ4qMxMHp7NrX6vb
9qWu0Eql0lD7vtSal6YeBHG8jFjNoqs3xroOHfrCuq3MfNemhv5QWFgLi1h2QW651lGRBLnPbHPY
pXVL0604qyNwtu//9iwVZvz3a3hfSJBVUNTAThu33w+1GAR4rVKnuee1peqzXTJxQNWEZgHKCItj
b5rTS4EuEM6gNVxqot9f3Ma4SdeO1qw+G2H/LISRPipRSXjbCMcNB/XtaJOuyFr+uR1CbUM+ymZG
yno3onC5Twwhr47X7r4/qlI6RmlPWyvvasTGdXtkCXgKNeo30l2QE7t02ucunvym58pRpTccCsKZ
HzSpXIgmwfcHo8zHh0aLkIrVDgyv9QsqFpPnxSrSTc9CsN1PSxZyoQx/HgppJSfVxGN5IBLrsFju
uO/apQloZpy3ZhA3RtlpD17Ztrez/OQ/kJPXa66SBBJd1gJaEDNboOaX1B87m1ErPBAOO9h42un7
2fcx+P3s+wFigSmTcNfgtjmMlV6/VVjFvpt0Dr1q/8/rNmtXZVvzx7i+brPxpTghfZ0sNG7NqY4r
TdOZNnDatWw+vYo1P3gVZtfJK5v/36Hddr90+1fSV21EYiXypVGtigj9PYFR7Dsz2tyumeTNsD58
Pwvz4s8z5ox7LieH3WsqT3XYytMkjD/P/nmttrTkVMSP0TinN2SbpDffzwYwh4wHYxuRtjj+88nv
1//5snj9U6qYm12o8BH884lCzxOS/uhBu7adLl4fMgerZu0pUnZ2Z9oLKb5N9BwNsnwizA9huSDw
a+73ZN2GLBYTkyg/4W4rK22PwJrmwBJR/kgpinehsZ2f4fiLsXX4KYr0OOhIn/idekFrzfmt1/T1
RhWsyBkzfrKb7bYT84Er6I1fXqHbAXoILBydMj4b4lZhL2cfFu3krivc5cTawNzoI2k/Fbquy/fD
5Ol/ntUd3fbfn+B/tyuaiKGSK660u9XJyqr2NvaW9tZz+ujqsDZnxtjeduVAV1yNzhn6Sh3MaUU8
J2GFG1gwUHpS9eF6y4kt/THsbOs16fLmNLPL30Y9H1peMfgmxTgQp3Irp/4z5QfFxgQDVz6Mg+8C
77kBfTjCgbJgTvZTdDXH8k1Hi/c0haQRjiFAVs9zn7KRnX5YkkTMePQMqP/PQ5RgyeGPu5gahvl1
UmZ+0Uctv8xJpwUa+8Hvl74fHG58WGH4igip/I5kDzbrvWGd+v/+4CWtlm8ShMknOVbEDpvIG1Q3
W0eG0GTDjI1VnEMMKX+eelVfELySFefvZ5TnIFYLBCQ9I+nv7eLQOB+aqNq7yqrKR5tQ2zybiku1
BkzPNeo0AhDYqGun0CY/csjG+W2a8K+MkuAerYwgngIpCmKkE1etbNcDR/23Z3Z2m5VDcWcUEVFO
ISzcdfVelo3nQzmiezey+bFKj7WDWsJW8tzO0m/qcvBn/iZfFph16bZ/FoXifW1mLPD1IbwrahJ1
By1Pfi7Qx7V8+dT0Cbgsw9kzRM6ts07p/3mYyvlL4EcNvl+KkX4XaGuetXpR5MAyWoxGyXcWOb+5
QjdYQpFqNfqb03DhWrWDObSZ+52lS8uvvJr4Ksv9jdwH92IkQP17kfWscWweMo/Qn54UjwDRkMOY
2TxHRpP9KkrjrCVu+s8TrZxP4pyA4ICXtM6UPNI36eVZ8SS6b7qDe6Fld+kt8j/PGNK7l5SJx9HS
etQbSLHq3iYlwdMvjmUv/eb76feDXF/8fqZjvTi1fN33S4DN+DrWplgWl+aaj279KMOHSbbD0/fD
4qjHPvfaK3vD4YnTwthOY0XLOK7R5PGQnuK5iO46gqe3MdTZrw4CbmHbXz0RprL+EYvUfRk1Mnkq
bZ2Yq9l9aZXZ7TPF4nlaPwQ4smCHc0j9qUKbhooflDdy1TDbZWqLzuF/A3bw/idTGh45mB1wY3Bt
4Q3+N1d1iqgqH+Uw4Q1ObhuWq88pbLMty5l7CEfepevMca8VJP/ZxjzvES7MJ01N9b5vkSFiiFTs
Np17po/tDavc6JHfbXOc+560VCsz7iWw5NUFYDgpbwqMHbtY8w4M1fVHDDVENqr6Yc3D5e5n9K+N
iFG2GEb+kkdNvNXR+Jw4tfK942COi6WAs+gVF2WvM5BaLP4COm3XTjOmsaIhU957H2b7VAz8CuwZ
JUfUQ/8nCQ7hntnjN7EI242jXkciqOdHzzqFekUIPLeixWEQblBJF6V+LZT1RAbxGPQivk/aOEES
ohm7vCbx2S3bx9P3rriV2j3e1fPizDt3nIXvkJhxIKlzPXOKRztn9Nlk+kjgOiMGIfqr2ZmUXm6G
E2BG39xlJsGUhd0GbqrOncXo1bWQQzmNPIqlCEzIRH4i6/3/FfLBTfzVlG35u/v/hY9gSkgY/zkf
4fHH578QH7+//G8yAuzxv4CeYsM08amhP1nZo3/TEb4/RafA3goY5MrX+QePYMi/cFcToIn1XjiG
JSBttOU383H9FH8hdCj4GExRsN3+F+AI9r9CcRzHRUSI+93QV5cpSPl/s/gTpFPaufLWwHim/ePn
4pp3jTU8UMqdtCID//nm5H20LQwaUUzc2qYj/E12WO+UFmQdo0RF06KNQZelBxV/2sUrndzBZck3
6g27gZo2jixuMvlOGvtchu4nw00PMXmErHSIPiYxK7UFS5U3nYIon0kDS/RbRRKxPjWfXigwK7lB
lYF2JwvD6h8g/jEwY2b6N+/gvwT2+D+7dv/Tr1r/rf8Rcvrn3/5/ySsFEPq/unifl89fadx2P/4F
cvr9h/6+hKX1l4FpWZJWxWXsmqv9+O8r2HH+okUR4MqA7xAnsebN/oGW2s5fQndIKiCdUueLVlvv
nwvYkn8ZcMrJe+Xaw0UDsvm/cAHztlgv0X8QY9ISQpIY41BTrwwS8e/RoMQSIWAHpBeoZtwYmTae
Ute9I2NS7qwh7RmKzw6bJ1lua7emiABzwNiWkZHSdBCCQ3EoGeZvowEGRVZ1DXqzlgzNyEuQq9Gv
Z7FLI2OijaHXKVlh3U/I5NHkxq9Zo+DnpxNaFJHTZRG6EBn1q3LsKVgilvoLvDifN2C1KWwgA11R
QpU2f9RDtyaIJ8O2oPsNRxPrYV4yGU3UHb5OdKDaTJwfOdxWFPI1OF0NAekOapW+zTpB2l6Yz0Ee
peEt6VKemzoXOqrZT4tD172beoN7O4m9bWa1MiioerfQl0O/IBsWK0r4y8txg82pN5+7Mqo3ZfcV
kyz4ENVpGowWfhXDUXhHnPGDFPIoiFXXn+EKROMozvbUYtQYh1Oc6PZZaKEHMtt9LbwEDir33kXX
T+weplN4AnJ4WQV91xpY/oOGGuYUuR2xT9FnYSFAqOp1+iugzOtAubZNbDGlTlN3k7tm/WE0FtLY
kIJOWhecXeELbNNNguoCYKb6tRgEIUGv+jK6+U1y8ZLKaGTXasWi0dlPg1Zu4lwPD2LqKkbEbhIk
ZaUC8ALbhMDHN3ewxxOe+cjv8cq9mSRpIW0PyzNabDQnebYuQO8F2QWP9LomohY7O1u0HQ02/x4p
bZibyY07mO2OceiCPd+sLrrNQlTL0GnkIZZausS0a9R5/BjZuu4gt3V+Nyxi1xKZSrW3RPuq4huK
Z3UXsl59otTJzn2njb6pD+dF1BXzCxH7heZ+lEZaHXLcXwzGzHrXPlS1y4+n4jvyXO2Q4r1CuzpX
D5XdNPsaobbfIs3wUWM9Ahn/bVXTp6lnxyRigF0mcXSo8N8yDTiw+UoCRsJ3TaH81nUd6vUE7WqU
PPZoErdJP5Dow8rVWVyiR9PybjHjBaGtBSghH42H7nuc5Rh7Si9cGxWLnZZMDlpkxENL3Z9jD2cU
sWcNPX600SokPhlcDhRhp4Y8MqIVEtdPlPg5Osu8a7lj3odM3qS+xkvkrc6KOmHZu4Rix0+WvNXm
vdFJfZhJB1wo09B3OCfTbMw9ZekmkrCgLJb1GzHO0dZ0FWaO/jh5lXNlWzhsZyXZIzSV8+JQbfdR
9LEURfk1z/NNnH4V4yr8ntTnMHlDgNCazNNunwzmcOiT8Gj0KEHSVP85I1htDE6QIo3hri51YM2F
8WoKbYelAn10WMbMubN0L7DGHICBbWrLOjIsXs5jHYP1ibIscHL9pezmJ1MjuSyZnac4JYcDD9qC
awRlb+RkROSRlIv0rcVr54e9V+1HKxa+CQTEUqEdSCn2c2WZJ2/AJCTD4ZKlz7njHWMLGP88FCyy
pH1nB3gK3R1RlAtyw/zZFrV3bOOm3e5TJM4XM3otRqH5Hu6Jkx46x4Zkz1S6/cdQdvXeHdOHWppf
usnoWHe5MIR7merIeVuAIfvxc5mhuNJb8RSG5G/2oxOMZZRsWwe6SiTUD2at7A66XvilQMTSDAYh
FPX8A+3ScnDtGLfQcssJQnp66ZJ260TvVqHKGxS8tJIzR3wBw7eKcIBZ+hyEGe92MmK6wMRhsndh
qE81cOBWmBvP7Ug0qUjj1YHrDkuJ8wFJydHo4nqTJ9nCkC4xdw3efwyP6i1Nce33TohL7+eKryYw
PCbOLm43uqmRJW+OG0Qpg/UxG/l9EslfjXA05gTdq+Z4c9CTb79Fgyz6UJyVI0iAijPbB6EEZ4CB
vFLS2o5FiNB9iVvf1OxHi1xXezTD3bBoR9ZkL+SPlVvbo+VeY15shU/RLIthl6T3SyQGZOdN+Jx/
dGgzNlZruYdFIenzGm0KtFj7iGJwz/TbD1Xp2njicGAtsYkgOY3kgcSUpo6NHfB/mnFOggDedLdB
s9gfsdnnvg5vY1OaRJILSNWPuEBs0YafODD0VZdKh5mhx/SdAdHuOGdPyObPMtFajOzaTeUWRLda
07FWCUe1FhI1gdnbWmS4a2UNhLAO14jY9qeeZu5G4z6yumA/2q6665T7EefpJpswl0S1UZ3HLM+v
oZkdO7Zq4erTiiwOK09latNWxZeZpsMb9zMcr0NcBYWslkdCVi8Dg1iCwkXQT4zJGF16W2PGNaZy
7VE1h8nVmy1KqWbXl8Nu9CLlJ5UGUC5D/o6O5q12MqKC15m10O6WvjuTevuUmC6b1CUfVg8r77jG
QnKis6sjCJshJW+BnlUDa5au2dktGQcqQVxq29OJRIQXzSTHuSH5eTNUpncs2SbvZIVPHD5wxf0Y
0UBSqX3jxBjh4+zUkjZ5FiS3hC6pE0YxbHqkABTbY3aajI52dDGLAFngXS/mEymTQEfa7CmNM8mf
yXXSPak6Git5VM+sEYKMm9wDAw5fZ2EDPIMEVTKnn0ZWi/vJrQHbrGieKfk9p41x1jvduA9ndrU1
732t/Ei1mCl4aP6cFKr6aSaeOh7dJ292daSn+Rf3DraYcVb7GS4XpAHFqU9wLglv2Q06O9mefzUH
CB4MGtq9HkzlWXKYh53j7mpdXArhgNhqlwJA5RTg6TXW/3oNmjn77SnJHUpiyndQ6OcpF9SYE5jM
lDe6oDi/zBXBZUNinGTDt5HkjUaJh3sgs9JTldfAtOviFHOel45eHpp2Rq/VpA9tL7eskTFj6Cb0
HDT8F/HRiM646bUhGIEKXfhu70sJQGVqM83vWR2Z/WvFL3o/lFO6lX0BNEIj9UcgUlySEpEBGtNm
vkPs6Gfk4xyRAcwQNfJ+bwL5QIpUsPDQFegjt7W2XorlO9eqt1y5MlgmbDgGwO4zAdPw7tFAdUhR
STszf7SE6ZC2Zx8LTANbM+7tnZxIFvmdZZlLVpQ57NW8HAezAhfc90/KaT6zpLnG/SD3/Fx/Wnn4
2oxVeCgAgtWIyJaq/I0D2URsRR4UgdVbTI3ebohwUXiWHTB3PcEFJxKk0+x1BmJt63IqEeIbOaAy
O/ZrEY3HNK2/3LrATxTmK1yNzBStv7BJuUHXCoJjb0ADOIyAKzcyUQdP2AiyzLrdIXiRDIrzo8KS
s+s0Fo4ZtZDXVvFuBgpnwJt4iuVdW5j5jSc5wELMjIepTHpW6TbsifXvh7ky+16cUZaTOi68ML4j
I9PPMuto6p355qplde3JdyobyagpXW9AKO0bxlG7hRwrn/3khCY8B4HgzgHQ8mrDLDQnPx0kQptZ
T/kPPI0c3x3HhhtahBw5+p5dEdY2dsSmi2q44oiZLXdN4nZRwcvcwcDSm/teQB9mloloJAGeZMuB
vHejhrMThpuZzsCXLqZQLUXoZM/GeWDpqGEc5rZWh0czW66T8blUbrPlBsHJMHJiSEhIdkwimdeS
nK4SJM1hrb0pFk3RqL30U+5PaeiPcEjODaRdf8CBa6JESW/ruvHA0FaHurZqhtn2F9vlbhvGExSp
Nk82ZHpNh7ocjaBPnbehNRSieuKyijIjYxfcw750GGHrVEN6hGkCfSIerDw7UJvP21ovxXZMRHWT
qP6AjGi46qnpE3PwILXB3EwNmjtr6B40MC0kd2WiOiwtqThsmlFTSMgicDJ8g+Od/VKy1xK4NJRe
+bWx++UcT/a+TBLj3lBjIEYmfq2rTqPlzldbGe7FqRCF6kt1L7yBnRn+oKEZDjHs2xvGD+iEibne
oXsLt5gYpT/Ds9mSWpsfuFV3T7Uhz26Hr8LUuhIyFhZuJ2W/leuI78lNN4kYvn4/dGOyN4rpjGpD
onT9itli3SS6irCajE8Ij+4Ly6hvZYrY6ftZYxgKyE1nb2YLslLeoCsqf5bwBa/AAuYAL8tLWWg0
DsRwa/yANhWVyGaZPWffh3Wy5a0C7aczNb80MoeQNvNXL7PkAslvg6jUOvP2t85LjhgwMSekH23+
XCuiiUq7qlFCcDhwAr17xG3c1k1xq9cFq4dIXrW5MoOu1JjOxnBgkGCwv9pkbhgdXXHfWotxau0R
yEQmUGR5t1MsDkk9wpOy6rNhaUd3YiZT0NKcJI1XTpp4kLpdBXY3vMenSCTxxDqEt/KrQaIh+4Xw
vqy8nxnSpx3RWhnNMiTJBLZjUbtqq4loX2SaFqi6Mrkuy3s2xA5r6/qd/Yjf9VXjw3HCfqXoOBYz
ignJlG9uJ4xbfd4gibf8hKDynYQfkPddtBMIErlZD29pHvaXULQ66//0WsHuonRPbL9wm4Cgxw5u
xY9ZhJrvFPnPpEdyU0ROQ42NBmPQ4qvhpS1vrGzX1N3gq3E5qCI39mkL16AKDT/XUmThk+wBSB46
kCMYJsIjmrjhGFJYUUNMyTbVsRqjdYzmadi0Ey2wVz1FLHCvyEYQJ0K2M3qSkJrFAJYYpheEVL/R
rUeB0M1ThqBhkzu1t+mL+VAsBvtGPWL53rVnaj7mx/FKhCSBAoMZLsomovwM5aIFNdD/+SsT0RAg
skAWw5saAUfoHJoiPA12sat7ffTdIX5ETIDC16j3HbZgX+ZxfJuvgE3m/G9JFTnnfF7tMM6EKFWn
hZnUORFiv3hpQmRQcs+95SnR+/EaRs54jQ0aAGO2ir1nvCYZyD8u/3Q/19k+xKHfjxvUS+YVYLnc
R0Pu15jBuHFCdNPs1OH8erPj+hm8mnrtm9zXcqI33d56KMha8N2lf2hiD386iUdbNrX1JmRX6BZU
anVnA/9d9SC2p/+IssUXBvV/ZVS4PQyBAbMlGSVhXimW6Wo4tblRGhWfh+BxQ5T6fLMogZFG71xm
JlUH09K8Syzd3rjFS0eo3wbCpLZ3tYaLQa8+url5dZFTOTQLolXvuXgrW1KUyqJ/yivoiDBo8EPC
8Q/jgVHNcC/Z+T/h3do4wrs2UVvcYp7o+5FvqwbKVuXxs0Z1f+j6DIlkQpU95S99xFmbjBoTHo6B
WXtvs8dSWvhEorYBJzRxA+1kdOpyVHSECnf71OsedGhB9wVm+ZoBUD0dXMgkB02/6yzGXK1AIQ4x
grpySLe9pROzEYmfzuS1fjHjaIHMw1Ula8137aV6fhuHKj2J0ji4ZXYXxfolF3189jA+bxCJ3iUA
M3rPoFAw6i+bs525lPrRMDnZRRLFFKiUzdhlFtIK/BuVPvvxNVI93uNFG/zENR9ni003+R92P0Nh
HdmCRI3EhKu2FvipgCHNXprYSwVeP3AYOb5Q831EDcoIDQbjbFLY4diM94sYRn+KPps4Q1vTECZp
dNRVqvIuNotxs8a+Y1VJUKSUI9xD/BA6L1Ik9njSqnBCeyzwXO7p226ASzFV87Eu1dFDl3+TqXnc
IMAKcOXt8mSej4xC0KVnVBi5ZzSPrkP6m2jF1nKm+p6qUO7nZfSo6jViJnNccPV87ybGVbbWcAd7
ceu4NHlWDMGU6cDtoobHuLjRZBejv9PqXU+EZWBP9rGXWEAaC2PnVJwnZ5M20sCFRotJlKVYrEct
ZXmfOjZMuUFf1mMxkAL661Bc08lN9+a8cK9laABItT33sY0TPIs4Rq8y8t7gCmrnSIcFmYbuKQEm
jmWUZyHbYmPGIC1RDO2XpvjMtF/N+mtZCmAGXRF+pthBtmbSE3Q4zS8SsSgeIdSKXZntF6YNnHni
S5DFs02JIMRTE6LytKodrSLAVSQmUdS+mJK9/EBAbWv0uo/+kN6qgf2icSMf2vlpwH6hjJjhzkCQ
SrjcGgQIgniIBNviLEix7Ywj0U4TOIgbifpv6N8y3J5kVXlMSozpSPosEsX1al8cHFvxdJ5GNTHs
dPaDDlhDqvwI2RC9z0KNquE+IjTiGd9ct2EmMW8q0273I1GTNGQKvopdVHQG42u6WPZeQt0TnQMs
tG7xn1Hnc3bq3c6YbzUdmexspVWgzyiP58I5p8PwDPQOpMmIVH5wJiIWTK86MuGczfi1cJJ247Ef
l+jjPJ2JVUe5uitdZNogOoZomnYHXT55nvpsBxi9mXDqM17SW7t5XFIStNKYu9jQlk82/tZcVR06
KpOqbvyZC3IFq1T3PVufNrgKNdxm+XxZgyknc/SNxhA7NxuWewNJ6GUR1RtqgxMVxrCfPc31QSL/
Ni0tpmpQLqnpklvYu9naUWB5GqpsqC8RC6RtZsrYLxWmBVSft7oaraAKyiWt+OUnyWlISzQrdvGp
NPlYmrQRfbwU+yVLcqohIENtgrrDoWXlvx7AdtnbXX6euvkDrzrzSKXyPdC0cVMC8sF6F289zs5i
JlFJOYvaZWHvbmpn7E+FNh5s1z6pkoUvcYjVRophwt8Tp0E1w3cl2bnk9MPe4iULw88h+g2W3Ngm
Ikr3owdVhwOIwrO2uVTrjnzPNmoDTPYXhivMQ5L+19A5rS9mkrsLndAHp2X8nCr3PQTncE51wqX6
wrmJRfzl6aGgvjBfqtSNL0soj3xtdRP/KJx2U8rBelVemJ5Dc4YgFn3BkGJs2KxUSNTwLIKHowK3
t+8T/A9RFXubWIsA/7WkRJFiUe61lsER6gVMN8h7YwBu+9jrfypz+VU7HcenVh3HkiavIBW90F13
R8THVmvb4bZR4e/KLMdNrBhFEUlPa0UQ2caqD43Wzb41K2Jv5ggREHPI9R7sJ+PRGW4cmi+yTrUJ
EWxzi2ERmFXDGFnZzm9crF8VtSa9ZH9DzTAGmAz5rkvFGyYZXjCnVYBqbySRHJQrvt1M9DdGstwj
sipwKCy7jBDWgFI2GGfJ99zyBiuEvXWVxlhnSG9K09Kvub7mAMhPz3seU8Gi0sRi3rHGjxbbL6V6
I6qrPVpl8xp301ZZq3g5OpPnguopG42j0+yiOPnk3P8BUYh3mtMzoHVhxrWWFwwjJnG8L2FicR0S
J0O71l+Uc6+78VvB6Ne2Y4pIq3k/C28ad/o0+IIL8pKaLa788Ch1CnxAXFjgiYrx51RBumHyhKyX
+G6MHCCOSK0rHNk+WXjc9om0n8MaW1qWORfXDMXWwXgLVQezaKPF/uKOT8uonu0KYg7z+8YR9T6a
xMFd9G1jLDkdrwmhMvmYp+rHUtHKJWM++WibqAlarko53au5nI5dPWIZDeOgtRvGARFZ2pH+PFXp
cMBBeTZrdKBSPDh6YV4jGvpYn5Fhm7nJzHb86EHPmdoEwiSbSa4TLQQWaB570+Py8bwew+LyK6lW
J8b4s82g/6AfHoYYSBRnpKGpZDcUXUm6DBOVRht2NVrzAPSURfcCAKDJyW3WNIn11dXIeus+Y46K
ZplvjGnvWLw7tIqb6DSlqM6AQq0bvq1J9C6ZH6kPm4R5XkdlaZrV7xiHbCC94mmpYnnMjVkFRthQ
SbY5xPOm31JM/i5i7iLA4CTqHwIQldeAKKTDwTdFpOrYfMihOdWDyTKKGe82NZvF11hlJ2F6gr/8
7Di5vcexdpnH7hRn+muol48tvzegOvus1x/zVO1VGjKx1y4hiylGzIn0SdZ9hOJBqrzecFuduI3b
3BZabAHMVqwRsUd+BAZd0DzI9qB349ajLjwalVPvrDArcFzVjW+Xce+XNNDDAUh4DLnShc0RvZcQ
AXzYsAkqrPC9yCHtxtobbzHf8u7L0rCDpDtgCZr22AgGvw91bG1Z8o50Kiwma2+uPdSQwpfuUBvP
QJKpmD68jOxBiZUsBx+4bavklY2MvskQV1ZshmjoSR5LOsfY2vyyacJ/5iDVQfwKX4tD3nlDckzt
OcY8pD1KNb4CHzngW/1YenmMzf5MM5xepqY+JV72o1/QOgJUKreCIQ8qScuHcYUbaPal3T4qlhCm
towbxnHR4DJ0nasZ56xlUL3nlJMxGdyjFqFKVDaIIK2dcObzK8S44uGQYoqYVf0K6MruimhNcRmt
PYr2+Rh70cvcYuawGneT6U4gQ684VGIEMEbsuRa31RWOI33dQINi6w23+aYATZvT3zT9s+EisZ5C
x0RROc0XVbOya39lWsXISz3oOvcVSy+srWVaZTC1w76aY/MSR7k/6OWtka1w/cag6GwTxN1xumop
Sl/re84YnFr1uvG10d1ulUdGdYN2nnu38BedYM1lKI6myN76mnAUsHrxLrIzEmDrFOM8MbPtIp5x
Ba0nUW8yREw+7fQkc/dDeu7vInNw1Hb4ogpuy2Vh3g6YDZm3HO2FbfpQiCdhzbcCRSuiKdsHIjz8
B1nntdy4smTRL0JEwQOv9J6UbUkviFarBVuwBfv1s0DN3HPizguDlCiQAkEgK3PvtdciILvCQ8Wy
TAz6TKOUmM4j8y9RZpxBuahuNcf5M8T8w7lZXRR9jaiOalammMaNkKugzViYliLh29pm4n1sdMkH
Fif1x+TI7jmjXVRKSZcK98ka/gHHT62Vp0EYN6GVmNnfOqPOlySiIwVsyBh1q0jufEaCjKVeFNzt
te1x1IiJSYal3ogw5fMxxLjMJMnPmWSCm7vymRPHA2ddCC7YOO3ODRgrGL9p+4JCE+OHyLpiowLt
lbkVFhWcksjJGFq7Owfo0AJLk76QUZMugBsdAy8Yr7ZTvrtl9csb7K2VEDzFCBfkQQN+xolresRR
qPDRGoe8vRIasTMssi0qf6rpeJb0KsaEI75N1iGBIW5VfPmqD3BIorPDgLvX6tJfaoG95JjHSAGi
z2jRxvu/upy8Q3IEkoy+MkOB9tFzab7HoBnH5grpKV0OEAbyDJd9i9/WHjib9OXFb3DdO7XYhnqT
XCKjZLfEbbPpegKpW684Fvk7+QnTWVGrlXahn/egPbq1DqgHn2iKGNgooB9Q5EjpfeY2oysXbf3G
MUAciWntui2kaCv4HHQrXdemP1NNl5mYVf/+KkLyuTRV9KTyNlyISmAoo3doQQAYTHmkRWfcmCv4
Wg0/YKrP2G6HNfGTTCpzWCTWG8byc1kZL7OkX9WkmEA520CzmdFzi7RrDjiZH7OufnHmMX/TcBUk
lDRLaX5ZYQlrqqn5hKZ6VQ4abktU+1W1ZwGb7VrCtrWBcYQbREj9LLIyqNjFupWAF8aCZjd0EDpZ
x6JAz90jc1qrpIIzZtB8Uql/Nd3qV0t56ZX2eYzw4YqqckFvWUs9UekJpxxra86Z7qjnj8w1dlnE
6NYghZ6X8XdYlNTD7ObYhuNUrjKcuBACJHM/4pDw9S3peat94Jrago3vsi5+Tqb+j0mHe4K0yoD9
XOX10ziYrDwizNkIbPJVao478SocfHCQKVCRpNC1Kib2nWFBgMQt4Ev8IzNEx5pjYXEXJVvDwZht
lv7B8KAYDMRsLKMrmS3JOhj5eqhMLpSgXU/M2zu2xvIQJvXZgQ7BSM2I132oWtaFyaMWgtkNh9Bb
RcpERWBWfOUJcluqYIp3Tg39v8WjtXPbCpl2Wx2TCtaZSgmuxZmqyXk27GkBw1A5QqzWvzkg6Qh0
XwPKCmpzBkAynMRNG7VHCOswJa3wNLGcXJFwd5zFLYgWnpUeUJUQrDGF/iYGn3KpEGTnPrNSTktJ
p7sb1t8pItvB3lT0wJVGm6hEPkWngFAsUA9yXZgoS3CxWOmqL+Ir9PtNOoIQbCcmj6aogIxWw7b1
KKWF7R6LDrupnlfMLoIL0gEWWlXzLhX2Za+IV7LBylv7/Q3r2dkPmEXIiU/ZCrgY20aFysEczy4X
jIRL86GbcRFZo0HRN4tlMiobFWp6ayoZcNIj/EUrGbX0tMSOQQPcyAqQ1ESCSKSkqa78g7eIAvfo
2s9R+dfo6k8VTSnfdkKK2/IkG1JO2xCyZNyVy6xxOQgy0AbBOKcCTRrtwWYCQx1eoyzf9cJWFA0N
LVCnex3xZaWEG63MwtJ2nZu/gQag2YQgxImID6Ue8AthnLRUa5E9NawZpdgCT9w2ffkyJHhcaaf6
i9QOPiaDZ2uiCoCtPTrmEBwrcxgX6V8KwZxROdWuAf2nKLyN1gaoTbyDnnrvCHcKdNTdubKqdFvw
43Ulu2nVuZwLDJy7jtagTwdR5aQLK8iqhZuPuOyzc46vdmETG47Pp7uZhA7sK9+BG5keaQSS01lO
AXvbBWDLGNTRnKtdi9scibqwGhAkBmf3EAHboQR9yAVhGQ158ksfJAEN9hYhFMuebsX8xzoPvkuB
a+8jn8i4LPZBnxf5w2AXtzgz9AU65GWCmoudbhfUWpMzsoMgMkwiPpp5c4xCLA5RZ9DeGI/dSAAx
hwsYtvFNA1znYX/3E+23FyPViY1KLBoP+crotN9VU3nLoZ2e827Oyutp7RUcXzSIfbRxZbjUXMye
oQ1zsPyUisXm5NDdIWdwBiBWZy0wf3W0CE5ZYzMniLiC499QNG16U0daFoIAstQ8kU87sqQQfOvT
ewZC1o4dxFcyoTyoiRR35sb7cNbpXxPfN4u1SiI9N+gAnRUScy5xTXXEDLpMcy1+G1P3psfhby3o
DqGNJh1+nODyRWe0YWbAZIbqZSSLPO+9l7yiXeT4KL86hZauAWMZWcVKlbSZnSD1VwEoK3y0lPyo
R5b4awTq1BQQx8qlV2QgENuFDnsSOIBC2bRvIBxvJ2UuQtDsFKcaWNjc+FC+vqt7UDz51dICMM+i
TXdjN7xGwyiPSSt+QXN4F2UzrY33SMbN2sz1vxxez4YFMFLEyGNmHLtH3ZKL5r3LQb4rc7ghq1r6
dsFUEYfhiiTyb71Pf0O/eLEHPoZJZ6iXsDCecVbQA7R8AevHONtFjH3HuBEVoq+b3pZAY2ZEoSUv
oye/6u479OTIVBRWU5oVF6OCP4Gtd4j8bGe3ryDxOmJmJoOlDh9exCgX4p/xFHZB/Fq3kH76WMbn
cpq40DW+om25YGMJZC1tWjtz86io2oCmEOBAvY62dkoLUxDBTXGV3lTcQr1TTLoM68NzDA7r5oSl
hiZGD2DDx8/I+Jjoh6b25KZBMjcEQYM51mBFnPlbRyZwDNtogbNObRlzbM2wXKvalvu2m/RVFzRP
eZ62W2utN7XzRC4NzwDzmIuL7U1MCAZ4xDSbjlwYdnoVepu8x93ZD3pPLfbms1ya9YJR7DjIR7Ei
hn7J0Mlr/ZvyPpKA9pUsg3QFgQDvc2iJS6N6fwV1ivMq0M5jPdD4ymq1NlB83Fyz2Su8f7l0z4FK
hott7MIy/xaZZmyycHxh9dSucatwutGwQLv2wYNqjWsKwoWJWqREK3BFHnRsYSFvhjpjlBSgUeKO
0LtqXxk+ASCT0y9oWjJHZjlw9JgkSOZLiwrg4oIvrXlg7H3rTRqzsRqt45gqsLHwslL0jhU6rgJR
O+tDfVqGGaBS/Io0CCJ7BFvwzvQt2RGDEHq5tsCdSM9eAO+A3LZSffYqa1GzKmNNwlBqWI/gapZW
8E2QzrQcquRYhiolox6Ol5E47UI6vaBBrX+Zxhz9nrHO6mO4umVxIKHdpjunH4Np/Mayj8Vogg2Q
rISY5LEXYPQNnw4VQSGsyJOz2dblAmGVWnp58GfC0xGZKyj0JhKgs9GJfbUo6wHjWRdEy97DYsaq
ljjysDcw4uOs1JkLRJ3eLUzRsTRufL5V6PDK/kIhi7IhztUu62tny4rny/LHl3acOK0jj/Jk8h5E
MVwu70V63XzmjOvPVoB/4ArPlT2+hm5Eik6NEaYrFuag+1DXxvIpGzeainwmbxHEpIZGhwJhlun0
YPAVfrjYnum3mowGi7ZbDI4k8FVVqGscK0PYM/yJS7VTnEcXWq26LeTmc63cL0cgWCp8L9nZT8CU
2mcc+ovQ9Hdh7EQ4fKtL1wHRtdyc3ksc+3yJ0msCdJEGRPbHaJm02FyJWg1wStq7/rZ3zWol2rnS
zNGujWkDCoyM9bNs4EY1GSIbVXDBwRkKwH8cFlkXfnlt+EKxM/N0EKsGXFawDZQHlJrAWb3FUFYB
8BYwj1m00wrg7SViz5aItzirx2Ng+n/qykvXjfWDzA8Teiaq8ItV243tyk7C6+SB5B1k8DRWFhFz
TPKt5FyGzB/GDKKSELOoWULRxmu24E2I2GeI2ymxMFyT+hSBFcz7QV86+dDuYvehHEtch175ipsx
3UPObxlm4nRED+fKfFUncDlF+A6koKDV6DbIepPm4GNcbFI5D5z6L0i30TJI6uyjgzQWAcuDYaHV
rLLoLUDpy3edbVfcC8LPQZhHtrDGZGGTflds/cRylq6Zaqsmf61aKTZm4v5q/HE21cE3SCFg4Isk
1H7ZdVwjhCTzKEIM4Gm8JmPmWMswr8YT6hHKRL1Et0dtvU774t3z0bo3k0euoP9qh2VItTPyNU1I
nBxgryT4AA6Ol7RrAJ4mw9624Lwhtv4YtbB7i3gZIHDbpkwPWTvQFsoUxYjdfmlDSlIgX9c9FDV/
DctAW/jJU+4U4IRi8x2h4Zk0ifRgucOqKa4lgVYfdhe8dTrq6CEik6jqoFrYEyse6xT6OQwkiyt6
PQPORDzdkqm1H5uQsz5tcbSFKM7pvhs7F1Tb0JRI9cIO5Zw/HqwsgK2kNb/0/G852f26FzSkS6c8
Svhy66kKWTMH325v34znzKRb79Z/k8AxF2VLhV1U9UsZ2ONWIwZUKV0cR74D6xb1VhLo6VGFw0OA
q2c7TmOygDWKAFzX/1QaoVhlHwdMKfNnEi/LrSTvaaViSJ9KYwKaM+1t7NeOizGbLD7oueZPESaz
jNTBF+MoYo6EYopY/PoPZU+sb8WgdprQfLhqendyiTSaQLGF3UXgU8dm15XaJ8qa3/k0PcRTmB+7
4W8St+aCNA8Qh/NkfZLRzi+kjfLsTXOyl9GivRcjAk1D89KFWOmLmIlva4iDH5beixcw3vC6essY
DkDoaG9Aaz52DceNi85tXU/tsirHpzAf13AIqq0+AhwMaSQsIY26dA9/e5l+hs5Zrfti8Da1qr7T
0dp4qLOe02mICAXi3NL2NyNgwGAM8ay2Vee00596QoapQn1WjKCvoNSBfRrMt3QgRADa1LMzIHjB
T/dCLGl3MOp2V3ZwQYBiklGXQBjzcniT3ojrqEnBMWbu+JI5ECLlX7uEUzVp6tPS0B/34/CbqWOz
niO4tr7QP1SJ/qZSM3vJv1L/ZRiWiFTwBPrpVLB5y7sFgOofvPkmcLp1XExMKyaU1l4cYMOjphrp
Lhl2JDb9ZD+HCSg8BRmf6rNeMc/X6YfRQMUkAnVF28EXBKCoaUtynLKFrqlgG9iauUhPHeXMNuhd
uVSTewG4DAoryepXg9bw1jFA+KDLQJoGqGVpDRoJqlVRbSet+Jt68ozCABGtZNYmGRFVWn4jQ7xZ
6bG9ou/2yXCzWXcNan6fIStUMQOGvxVQh1nkQDSut9QS8t88u3v1OUev8PqMJ5ET5TZKxf9oyN9G
1KICp85Y0GWbE8fULne52oiBEa/QAsiKEIoXg0CNRdGW75qg+kwYVB4zFqiD0zxoYY2/0Y6HHcRo
kslIKR1ahBdeiWFG6thmHf1kgc7HkYHOFEPI2Ua8lvLN0nNJVl4n42Md9QUAjfIG+sHGyoIrvcsR
aTEEQGkerXG+vCIrEywWYUfPxcXkxda7qY/PTscRpZpM7lMNiW5IPVPH8qiANy4UdGIEY/JRtgVh
H2WQ4e0hbHfiEbHBlxrhy0qfr2CQKSIouXQg23olaYgcy5RkeYEcycjcr16RaxkUL7CK4cm0yzKM
PlqzwRGqODdP/ifpsjHyGIG0BHz6IdTt76bRX4X/F77NyoC6uZaoORaWxtRpFPJ3O2rnKNAEvADn
Zqgi3lmlje+UGXw69zHHCILv5Gp8f6Ls2sZQQiwCRAyvD7bUDFx7rRGhBFrPxHGDjcQfu5UdqmWn
fCpkv3JNozxoSHhWoZacRck/aQMmW2ZTaS3rPH6OvTrfDB1X3JqBWQ/ylOSeJ71hHM+zi3UfJTC0
g0VtxtbCb+OURFL3W8r0QxexTsmlnCUSNOYFwLs43cb6AtwyEzW6QcTomQfPATfY6THi2Td0kyiR
dEp8t1hVXfwCC+srTlirWGbxnSi/OdgOQAs5Yo4o3/vSg9VZ9+lawp7bdzErJmVNS8D6mmVEL6kl
Ac5GiLFloJ4yCc54hF+lMVbFj8mSMDQYahJyy9+jY8HPjIE8XdPuqx6cYrIp0FbK8J1fKCVfyCBc
0ndFaFVRlOEE0xesNpnSGCjmmaMhNVEfs90hy0p49Q3/51A/ov37Y1ZjtGNAFV2RoNLsjHFEef2h
rdyddMf31tUJosmtpzL381utbCjmsOAU82QvdFa30J30Y4beBXXasM9bog98kdIr9W2g/cCCNBBE
ywYnyHIQNK1b9WuqY05UrrclPBTLQ6reA803mJvRIs80NOdp2zxmiHLRQ/juApHWYRoAsTZh/yoj
wzjWjletR2W+GWRfEnuKj9siuciZiI9hDX/LWeQxISC1hWvUyaVRatqpcRV2+otQOr4RCfD33ik/
TeZF28GxaaGn6CZMTP6JA4fehFku7ORRTzHKZA4iEauFQmwwpVWxVoGyKdoV6c+OUmojJzSxRIFU
S91mvmMiAmUa98tMwmIrGTa3uFoJzfKZZAzEfECNNJvmD2NrQqyTFD7wqWn8vzk8tvVkJFiNGOS8
Q57tVjHtxQbf+9NQ1YA8sTKlWcn4MEYfOtiTiX0CuGRTOl8VdfrSAfuzCHOMIv2XQod/K+xTinaA
jvnftI/2ngj2KS3ROVjcczGs1CQb6S3aEqso7HOaZ08oMlalRkFKYzHbmDIdiersiQOWxHhYEixE
o6iZK2DqiUBlqVf4yrS1IosiGM1b7NH3kqgaUmV5SOEOrYsdsfFCpJJTeUwH9xeOMCbWwvJn9QkH
uR89a4WPpGfAXZDF+pOdgT0eA96j7aZondsoBUg9REvEv9XBn/obCEbv7JH745t7rcs6guRC63mY
LVvQ4iu0QQdbJfkTAgy5103WqVAz5JMFF5t1n0F6nnJ+R+4YfIwMDTGD0BthHliziFpldjaeQ5Hm
q2Dwyt8lwXFaPWZfUwf+vEDlzsIz+GyVX1+ETWqHZln7WusvIya7HbO5jn0TUmnkSbxi3cyIg9BP
EBc2tYtIAWC7+fegc9U1XO0Fkad3TSwG8WbUnZx6sJZwBOVqggDadYW/p5HhLFrXbl6cDkoAI521
H/eM2gDH4PwrAXDrWczAn5DDVK/6nW7i8gBnilJ+Ihx0oB1O60N/3JOdHsT2X1IVyLcIKpqnt95v
n+Oa7I7WSt9UYYhLH3/FDbX4B5MEqmgKXYJfiiui5UaqCxRZwo2i/JhHjo9IefzlDQrVSmFsa9lR
SsJG1lvsbZREdbRvUkXOwXgKivBFdf4xO6bE+TCH45MvCrlg7XUtmzpE8uLDwm8QYspyhcL+LTfw
smbQ4jSGF1lH+1P09Buib32IH2ucQWtfSEaRdGvLiCQ9j4X3yQ2GR4Rlnh7CQ3ecz9QYvwuve2Ws
s8Zo8ruoFZyroiPFJ6atS3HtzpL7TBblSo2VdmQ3fTI7B+Rt0bEStYdZz6XUH/KvuA3qY1ZF326Z
fbLqlVuRyENp2ph9jBNfkN9ej6zPTJNwSUbZowGostX6fYe0wSvoVpdt9xgXguSVPv323BpYXNII
EGCXIOoxJnlOd9ZeyF2pzoGMfzWN4z6gSCxogWCgmQbkMYlR6TtfTUecxD0yJ5fSt4+9HYlmuNpC
40BT1ThEQYxqkMujcZiAJo1U0Nupkfohlp1OuWn+3735Z/eHJLXKTZ57r8UEFz+Ygz4rhSyIE4Xc
FGaKLisrjVPBgHew1bjF4oTKcjBLZuMWiidl0m6ZBusXyFF9IwfHObaZco+lm7hHu86dXZo3O5NG
fJ94h1rhN24q9HU22CMUmoFIjl4A4YqWEbCLPHjxSj84AtAg/Ec07R5m+doISJ6935iBTH/u3R96
k/4ca6wJwqLK0aBLRrCUUgsWGTyMFaeU+90uAPwbAdBZCssa96RSIvzSyo3q2Y1DNFlrKjka1a1R
H9MamjSxPuZk7vwZ1KfDYwqtJMZ00GLIUVZxKt0qVgsi0atNbNLI9iNhHfyR1UGQ892ab3IiWzbY
A0qWjcXejlxJkx4qEu6sEiVbfEMjnO2AaldkBbuHnDwfcsfkqsS/iP1bJSMnkVQwJg9SZ1OjrDty
1uq8aVqbbbrVpWPv+xZFQgCFHpGJCYYf+bHhogNeQAKmUgzINEHrRhrmvDfv+/V+j5huxix6j1Fu
/qTuN9FA0kqFvcJGTswgCBwC1fAaCrzOzyRiTZcAHfxPy6Fv/aMZNh9lhh1ibPcJrNtjKT1FsdGv
GrB4+yr/4+GDwD5IyYfIns52Ig4Cm8LB35ROCj7M0B+MwIMS0v6xEiRldAX+WOh/t17Vnw0I7Jgf
hFz20/DgNzTkWDKE+JBM7COwtq2A653fJg9+3Grgk2Y7GqpHvGGEThcwW3NZreH8YkeghyiKkDEd
k8y+AkSTjcGyVblc5uCyhkHFy9HQD31Aqe9nY7WJyrpfexyODz7IKL4IgbYeUloNOJqaHQLzKghi
rJIt+QWk8gEJVDuRp/3BaMCvOn3PR140NGWCmvy3cnZPeD0TbyNkSZK1uAgaPZjmb9+3C1t+jYD7
NYtYKBa6UR36Yo7HYlRjh63P2Lc6gwej2+t1w+Hn3vzQIJlF6BOIMa06mPONnP+4NqJ+aRsktHtT
oA5lPjUHqoFIpEcks6+xJcKFKaEnu7qerjEJdfESHJI987lX/cRcf2wU4oo09VHAOTq7nkrKiDmd
u6LVH1SDM8pp/Evh188ukgiQ/DZrBp+ap2N26kH4qjvruR6KcFYfuocMQA4xol4WoLtsYGdzKRRz
UB5GRY12XuEn3lOAZqwihoa+87ihU7zxnXCosDlFr0S4PVM0KwIQUvOJCDlkWEX1JSxa3iVKcU57
NKGi1jFvU55sECX+Iup7OMNy52I+pO3GNzFyUMO5aA8tPGZuaiRL7LTJCkUDR4rp1btEc7W30X+9
G4w9q8KS6AzeFqJDQHeAODvtErFef1de2O1IUEhpgYUD8R1jsstxjACy71/TTDc2cAAudPRBj4Lj
ebTT6TEP4GgF0pJP3aw+DylDtkQuhi/jML2pQB/WdVLFBy1p6KfXNLl55znjogBhiM2Jv9TyBLSl
Bb/Q5OxvuWcGsfVWyoKLE2opvJvkSqRdiquA0XvAgrnLkYBPesJ51L7aKRBLNMP2NgOOtEkfiJbR
9yLtvBUjvD3JweWyTAq55vSE6JPujDdo17mUnNya8Qo6uMeUSEfd8A5OUq1LVf7RDSvgEo3UQNS5
dWim6Za7bbPVi+ITcNBEbnJcbYKhE/SyCV9SURLuzUxzH+waMXXIO1gqjhnTDy6x+eXicWOnZ6cm
JwO9jsdiyZcQLmg1rmWIfle4CZgIOyJWKDXoxJXkojzEjR0cSf5BaNwGq5hDAuiTvx0NopqWsiLc
x8zp3ft24u4mMWgLL/Zoc+MURHW5CYqxWqF1w2Q6rg3nk76Z8eAaJuC2UDwWUOYWjtclBzsQ5tkL
jY3jdn/Y6hrnKPi51vhto+Z39bI8utQefLGjlqYK8VhpcYgZnv7cwDUnQi0avj0c50u8cieTSdGq
MttxYSqK87osmA9b0QYn26IL+ksWm92mk711+LnxIvsQGwwuYxS+Gzd5Ayxn7E20SIuwzw2K4I+A
IcVSSPztpbFTiaUfWEZ5lNO9ynYc6odcx+7NCEJj+I2STWGbpMCMbJD6RYz83oiOtDyjY+O5f7j4
c5QEpWD0x3nZsLmezvnsjAhkaq2Nzv7+uXYbEQ3ashuMZU3VcHSi2jze71n/uReFwUPkTP3Wl+k7
A0Jrkzgmbqv5RonfWp85hzqij1GIEZaoo7kMiVcAQM1TxlKEwxoEQFbiF7L7ulz6ptp47tV0Mv1Y
t+1wMvVoPN3vDU2A7Z+jcSnIHluhXmPuqlNVyzErMA4K5NxYrOmeSz1YS73DOmEwzAnC4XcxUZCV
UYp1oXScn5vOGIy9lum7OB9tVCA+eIkEMVDX9WQqRbNIYIB7ovTmnEhae4g4Se0cgbLet2HNG5Jd
FXLlh4PPmudoIwYI6Mmwcqm8HTNYZmaRd/rnpg664jRW+xyC91khd4qlm2wDs31QFSVAaXpyVpD9
m+GpyPU4WQNQGJ15pWOQ9KWOSTz6J1DgxTazx0+/nOZIP7glrT9xzlVoqlM/bw+plcHIIIJEn8Y/
+IsWvtlo7FEDHrED7G4IvFM0byrEqlvlg3foui44xnMaQhinJ8t8LIMpPKecHlHvRftoYOLlzf8h
k9P4fH8Y7FKLhgnJaG9OZrVL3KDFNqY5j4yHAZ+vZ+tsqOQJ125D02mIoHlH5UqYlX7DxKptSPSM
Z5RJe/CLqtiRL2BedKmKdZdmzhNxzExBaCZqbja+gwB89cHCf9CrPlrMtAh7JTHHRR9R1F3ySbcS
7nFhxC9igPFR1Rpp25U2Lo0oFts0iPWjRRuzJ0EIXkrgbxM5x3pYFomhWl2fSmRkC+zUnFOQASJD
/y2TAsmpT7a43n4llVojj3T/5Bpf6UorxXWomje/1tFxVXHyoDe0nTn2X+Kg2HAtl+tkGvlIe65p
9iw362xrVxtDevWUR8vMLncoruTR9GC5uh9xa4DfX3Ch0N69Nr1UmmZ/TyWnkKQTf7T5ZN3AXn2W
A3rkcJBLrrJ8NFXh0Usk7SFtQmSddUPGgIe2meuN/6zBX14gi2q/TCpVNc7Wh6gAhBd2H4BaXCYu
JVoSwZK8KTx5LfUWVSc+jc4m2dCbTDJYDaTLmm++FqiSXnm5lIsUKys3dq1XKLH1tmM/rt1Ot18F
OkOm9rm3u/8WOQYt7cAOz/e/FUFx6Mile0xHpb/I5HZ/EpCV+Gaa03M1b18PMvxCwsLyMW9Ql+GI
6stU65/nasa0gj0ndvcNOqZkodHq5un+t5NlHAsUCA9xwoFmDNv7T0cG8jemU4/3LTigKXA0Jdri
/tCtXLJkwpyPeX65eBIWJwOGzvffIoSlh0N3/HR/OXcqz1Yf1NiDa/XKROr+pKS3zBv4tdv/vgeW
whQ37s8vwy4KdyD345/3n0BZWoW0gXf3l5s6DzUPYrrTfUu9G10dOPcYWNkTP+/Pr8D7Fd7l/qhQ
E2hRy2IJNz/DGoTcJb3OKHf+LGy3StZVP2rb+0PqENjese8d769lu/atcg3jZ6eD5si8vnmNvFA9
EECNpostgDroSCNHp3N/ODiYrO+75P6Q4XixBtpq/exXw2IYH3sdtsH5b4OaaVlZND/b13LcOlX4
WsrEfIAy9/Mcg1xrMscwA9/fv5SEMWU5Uuq2aBFAuI150o3MXpUIblikpV9xjUiReXT1KBL20jS0
r/dHsDxPpaexCveAY9JRvdrN4G4KRRvGy3LjxanCW2za/lXMdE8IL/sw+kpV7F7vv4Zj+CDr2vp5
5ITiIabrCWFOGC9Moh/NbBp/ftfwb/WT1/48crvmCSpL8/NMOblPBtecn99V/fCMUUL+PErG7EXv
JCled7woCCpbDOHP74C1voIH9i+ORBclzaKcaeJbvzOHK2aEcFWR7YKBk4dkcuPerElTLoa/2hyr
mKT+A1r8Q2aWaE0mkP3K0C46sckLDDsEw9qhujJ1Vaw7ZmuZ8FAp6XJOQaira4vj/+iE2l5YM0eF
09CyrurmOonCgwOj7Q39lVaAfo2DNlsx8ApWzszuIM3AzZmUKyeId1GFKRpU2qmQ/osWMpb3ROoj
A62QjJd2Uh4Cf3q0COlbeyyOOU17e8xGw5V5PPzT3H21x9a6ZDmYvUkmn/dH95ukd4j+rFALZ8Ic
jlYxUFn4rJUsRvVhWYiDFtoHXBfiEjauuJhJF59lfpU9Ig8TkytL37UP1IoFgY9zp+efjw1kKGXp
0sV07HlIE3tL/W61j23roiP/7PXROBGDgkc9dPJtx/B1wsHLKIKrbuQrWoE0cBZ1a8XbMEmtyxSN
Djj9ChLT/JBgR/NieVemRv05SgEPpQW5dzkGJQoc7BQA2JyLAXvwUqf61kebeeyDyt9pkfNhzm/F
iVv7cr93v7HZRZJu6F5RxdI/KyAxdTi4ClQ/9/1UO11wiCgcxfw/3H8UEvm2aEStNm7Mu0tr5FiN
ZEiYDRPRC1ZsLYXnZziosbAvCgtTAazkmHBZJ9rEI9ikro0VhmXiVbq66a+pK4NNIxJ07OFjQ7fn
7M3v8n4s3O+lHq01m6Y8sef8wgj7P8ytjN2gx+6Fefip6EW7myhqfStEpovJ/GoEAl9rOx0SOy32
vSqYg5IEQrRghWsEMzsiXAo3I7gMQwTE2Z22IEgJWSLhmmoGwMFQ1t5ppNLXH2Duqr3puu9aV0Fs
mtBVRaCzrz83s/mCwiLdCHxTVDPtlvkrJLSulEhSvb+OD4mibVnsJhHGrMxH793X0UkqspniSNuR
nkVQihatDb0Aik4ixZm1LUvpU04Fu1U+2g9XwJ6h6mM9QzzQ0GWQiuDYhLW2YDH2lKnqdydJ+RmT
bOPLV+gTC9kSesjMeRuE4pDI8EBXJFvAnTq60wOWDWLmE+sS0m9hIjdcJskwBcmTx0k+kAdBNPgB
TOXIJeQ/j2F25Yd/HoZWO5B0O+V+uiiTYfj3U435739+eN9UA2sQPeS8KbRhGOA6ZSAB/nnGf233
/gf3DXDNpaz6r1//+2V/7lt5xrb+edq/X8HgCKmP/361fzZ/v0dEHl3Zf/8X95e+/+5+8/Me//v9
/PuVxX0//fMX93/z5yXvP/zXP//zOv9vP/xs7b+f/LNFAU6EZEHEQBC9aygQe/Bl4RYKw0P7P+yd
yY7dyLmtX+XC40uDXUSQA0923+be2Us5IVJSin1PBpunvx/LB7hVNuCDMz+TAqokW6nMTcYf61/r
W6jZ5z/9Y/TvsVkua+qvoYmvY20S0J/zX0jR/amxeqokiVjGVW2dmYYCLq9wmB2pTpN9k1JV5wpW
8Lmv9txrCCvlmKxUme9o/KnOevkH/eHlOa/C30ibeier5YqZGb/j5SLW5oECkGy/Byp3zyod3LNP
LNCirPWgJic7Ybhi1/AxRJwSVZvHsDHsC/daf93WxCKHsCeTuOzc8U+foRZhQs38iwemnUIDsMB+
VbF98BNMsKaVbEvfECtPWNnlj38UTlATaqAYDfT4eE6oX11PzEAbuVw3zSIizlKQCqm8+C0dW4gT
OPGvZoN1BM/Jzm4bIHqtS3cDCGZvTvbT1CfEAPmqEQJOdcWqGMw+PkUj4Kys6dCr3kkZYy8e0/Fo
eAZij/WDAnJ1Gniv3+ZkpNmFfHUq0t3smgVVy2CyEo1N3uleYCkf7bHEn5VPRJFjvIpZ9611HfM4
VVcsAM6BAOM27epnIpYpxsWzwAW6QuLL3mhwbJBK1+7s/fTmGI2yMelRVKRyIy5zVz/GPZUsX603
pRS+2e5bIfAqUDOyt237yVVesShwr3Ve5HthsPQ1aI9VrVdtU9Mg1V6rixeCFAyYO0YR7Wvkqktv
yzfCY+3J7v1fHes1poNlp0Md7FQnm6qBmOAajrcunate7vOegTWt1hd28V6CSjIUFH4iT/8Scexs
bUjUQEYGfA1JdksATG0nD2c+Khh5NrYabPyoB/Zi/Pm6f3HnMt35COULUeTa9HjOfPHTHPSwUyRL
PS5Ap44DvF7Oycwm7TZW3fWcRE50bzVWCmX55THG/jLU/uOw9G20Cnv3QHwmWLqINKYcUn3OMSOE
GFCtQUEWjRftxInXDgWh2q+pWToqEjRiR89HplLnHs4KeXlGVguMPajJ5zAsFDWefvhKipsgq7EG
vWOd8eUgYIfdd3f5T0Ne7YiUP7j5huGojGf9BlDTxxtby72JPuoMUHeIcuirFQznImvCu01cUg1R
v7eZnDwvvWOwGYHI879wDS5yDa2xSSTo2gU8RAL1o2gSllzY7Q+xGe7+/xMe5BJ9FIBxxKvyZBDE
Dd0bWnb/okou1uyUiHqx93Fgr5NWEEeKNCgx6/GnU3Jqrytk20DSCDnbebKek9jjaDcsHjUMorQC
HGeIOUcSG+TMR558and78ossDdkYOEle8qR546ot/EMashYxpon6pDH+ygsiONSYLuo++T16h/1N
asVnQ7oXGVnbuCUbnfghpZFZ+1z1JF0k3zFM9SYuTFAFi+V7TfJ+rYyezU+TfiuainCBz27b6yhh
dQCmdq77FEuv3QcyvUe1EqsWbjT4NhRFfIZiSu09DVG6R8lLgu5YuGO283CrD6qRRIEFfnq3O1qR
iG/polqTTA48+WrWTMIdoXAEOklBw0wasCNRPjST5jkoruTh8XFm1kvTlDPVyJRr4zBmCnWinaMz
Ppil+aWb5COhWAv0Fu2/3jqBGbK2oNGZJO/3nfEYDP69afHyLlk4TVB9xcDxoyv4kxqQQ8cBloe3
aAeCb9ZsTdj2LS6KkURXTykHyGDJmuUL5kFswHb4ww8DhjQ5/axjFypZbT2BCqgvY+te47DieyoT
YnUkw/aZLH8TwWke2phigEK11N4XFa/SzqaXd/mT6EynaGtpmUsTCSpGnlHIBYgmiqs9K7hFSf0t
dfDJKyF5qVTNoctdsIdKgCtBTtxqT775bfycSsL0rg0lntDgU6GiDs6VjQpJH/qQtIQ3MEpOOWiS
sPDFBZCZDch+w2vFWXtRYxHtq1ddWziAtRWsqmr+YVe/ZgqOEZ4PYiq7dZGOO92SvCOUra5+hbBW
Tx0NZbE+mQQKtgkPA7YzgiOjMigm6KW77NsvKUBJ/AkKQqFld1sqEO8NesOBtcAW6uSa1aba+3Tf
nR1qmziOPgovoyupxFqeK/vc8rFGWQ4jFF1jE4rg1c/AqEz9TD+kvyuyyjh3oHFBiRtchbO428ei
uEr3rqnH46B1zyNcZM/BoMBqWI9RffWO6NPF0yxnEl2R3nol6D90K7Z/7szeSeCfCOzjKJOINMng
c3kff5k9TmE/UAbft/d+bppNHFKJFMdI08rOuo1OeAtiDxwem4RmQx9W4QzLHMDv3o5yfYe1kONF
mKOd1/rHtAmn4yw5dRqHXvQ+VQlukIOWTONBgznDgADND3V4LmU/HFIkO7pQlKSiz7kqTcI+Hdoe
F5R5AeqaHCSvObe27MMwI9KqEiRT2RyysLyHY1Udc9HfILOw1TfNzSDpDJBB8E02/QiW0vz0U4Dq
wUhreQl+Lo3a9lB55gXiypY2EqjAI10EYcQt0a3Q2UbV8kImaeLnPzAtlms6H511n/8kk8z51bf8
Cna4MOVWE7fs9OInHRYvXjqWe087L2MBbTVMxaZWgISrOst3SftRdEN5RuWPlpK3dVQnze9QMWw5
pnnMRxyLposdJy5VdZ+47h3F3LZs2i0WpbRGYBXNsapV1G3x6PLBghNQfHXRQvt0xxGVaPzolcK2
VaPCJhSmM7ypECZqCcRu7PFoZ/wAir4CRx+bRzuFqGGm1huRhQ8QeeE+i3iK+uHUOHTAKmDoAMd7
sloZPsrGkGs/lq84vLNzSAMUQGAKNhu/52HvkcQ6W+JxBqePifARV8wSE5kJ0SfEBymH2yH61KBO
uOeAH4J76gpa96KY3ofumjiLP9ao6fbAQuAoIFYh1Xj0LF5Ju9IRamzVUFBRzno9dEK57PrCJ/yh
30yzCB87XX6aJfGI1HmtCQkgqhoQrTD6eEEarvsYw6CLvWBdD+RsHVlW+4pNxwiE76Xqk9eOHfNa
ZBXcfkWak/DssyXaGNkUXE8usmGb8x2odVbsaGDf+YnY0sOFqYks7j5lYknjGafGlKxLEMwHDD2o
45qwaFI6aufO+jMcHLqyIPWRovbzrUNiUCTxPpiqx5ge95Vy63snaeGZihGrL1pgS/PjcUQy1DlU
9NmYD51b8RLMf03NZBxsWppmSAxgNr2lToMMTJIm7AbzA3IfCldQbd3e7E+yCqs9PJhHVmZyRan5
93mZeaXzhofoabZHbOJaQY5teEN0vnyQafuhlVXinCVYJtkKToQH6GZTz+Olm8ZpG1vei2mVzT4w
tICI3h6J7VsHQawIhjuDBNHHLyq+aiLZzUM6Of2zjr0N4PldSnb1ewsH3YLOak+a9MNAwLNczJaT
n1q7qmmzi3jxRE00UaY2xd5GvUFvKMJ+2I9uaWxcBPM4k84mNtICVxw23sWo6mqCQkZnvNqDj+Ed
V8mAjh8MvMNFawPYi/O171bGDrQeukH+M9AzPjpJC1Nd/Opmir0W35ISkcH6mhMhzqNt2bHXTXN7
WM0DyVpcXZvB6sON4eESRq55GKoR+y9s4cwuvONIV+WGR71rOS5YfNoOK3QYbCOZrK3XN+nZnLqz
Y463sq1YE2bLTGDEB1GLU5BMz8sdemcmQ72ZWvJ6eQ0j2xYWE3ZVrovihgNswTD3Ka170Fmwykzu
QE4S3BLzz5xujbyctqYDJXIKeFZgWNKOZ+LXAT/MZteinKepiiVXN+1xDeTbiu7WfVqg6hWA2W3L
xGr1bXBLtY2y/NnyWaqYDEWX0i7XDmDSMeIAUYQq1jX141fH1fd6sfRHDVlft3ePfTUfLJAiW+rB
vfMgh+cRLtUKvVGeK5NNNPjL55heJWnjqjY9/WTkIR1wWbDFkT0uqHyogDKneYZrQ9fjlo16smu6
btdShLRiBaSwen9rF0X9ylsZkCtwE9fF12HK+R4UzRWeqLPByHT1EwaAplry9C4B4LjBQK6Kn3WH
iEQAn7znUN84itrG+ZRhEq+6bhLc7gjddGre4Sj73qXmkiD4CrBLHqowBPydVCu+dtyoA0dg37uX
YIjedSqMK3URbBVz39zoamrgTb3Nhc2bTUt26E6gHkpXfVRTEm9FAP+c1d5CV5rtqwqAfujX2h/x
NGkIA70cjhzYX2PNVYPWQL1GXSW+u9De/DSvjnVK06E/5pckxxsuZvtYzZzfcrkp1QQMmjYMcM5S
BmuaBItn6fwYLJWt/DkA6EG9Ek9wt4rdjk9oh/dMaZaRlfVJCNUHOObjmW7989CRnIFCnT0VgD+y
ykxOcZqMhJc8/dhhV2qDYHjGqMJnkJOHS2Lw1CX7cUjYbPZEp3L+5kgNJowje4eE1QC94T+VYX/H
YEe0rHnWaiyPbC0lffDK+ZCcF23uiTuy9pMX9PmDS4d2TQIzNKb4pcAmsHJVFBwDYHK4jG3ImsQU
vDf0LnOrJboIPov5wqT0npiwHWJnfE3bQu5cEntO4hVHiRniXKW73FMTagfddl2QZnu7yG84+rpT
NOaPukHTsJSuTgW18iTLn2yt4ZoEaX8Z0FNWsXKcLcQtdSLikh/YRh6MwKX+rS243BdquGxqaI9n
B2+aAH8UEtopA8JaoWM8dI2RkQ7ut1qH08GevV1njQdHjfVxcGD7gGIT1Ckk38ZgHLm+aLYebsf1
2D5ZiQP3gIksik9pHCBBxM01U169g/LBQo1uYI21QpcVqJ0YH3DC5XdMMQzaQYDxiGGwZndLMTyr
+0XJH7FzqoL4sILWw//fzODD8wawj3pkg0GnMLiqD7wQbSs6mNarmyfBbgR+t2rPhjd/GKZV0QOg
XlNd/hgXp1kTYM2kHOg8gGlbS697KtX8LgoSnoIvlDTRQ5mbXymkOAMS28aIQwLjE+gnc65vCJnk
uwbnBZ8TCLVFUZyzlCVlDK8YyXzjRpwZDHrBFlYiEB64rVzq3CsPh78pJxfsA6iFIEk3leWA18S7
6/PGX2HYA0pFt+alrjkLu00BSmZH1Tu943bbHesJ+zQuKxSP1sb9gevtbEfzjkeiu1qwldd2imhU
FMwoM8RAe4b8y8aeVsF6Gzfd1QBLvzFE/FV3abUFfVUS9CAAU1Q2fKUQOjV8u11piM/cqw+lGDuK
gRoX8UX7+zzA6WmNsJvbQH5LcmZG/DibaZYJSYfEObcaUwN66daseeOq7jvp4DvtGd1LVy9YFcrA
mHxijpTBeiq8gmbD/CEvvPZCDH5e5a0DPdaTt5kGUqRnOpyXSjOFNzYNP0YBlBlrakGAbYPbw1ox
LT50JtH5rFx25jl9F5Y22GEORNOGgWhLO6JDZsEX3ozywEPxmMfBK8RdZxvM80tZCY2JEaa642Ac
NBdXvaIyMaeoG7e8TDdOn53xnrfr0LA+G7s5zrM/0htLt0Rggz/o0vDMie6CxrKGDbd+qD88goOV
78Edxk3ySKQk3q0xGU0br2+DR4zqPJl9x/I8p8BaE3kJIvwlUZqfoM2ZZw7hQxyEwVbN5THpZb6Z
muDRcJzPugdwMGP0JocAJzT64uoSnE0oSuvklCazhQG5P/ZNb+xsjNKhIfQO8GmLVX6+DWOAZ75p
Fp4CnbidUtBkW/MjxLe9m5P2u19emhC7UTE7M1b9ITtixbY2jLAADzBQ7HVYvjIB4caf2g8OwOre
2Tz1kDqugt6aXcsK62BQFb1xBCpjw5nqcvDeW0y7qwaO4qbtknLdyYsPAXrbaxoJYrdkqFfyLUur
q5PI5KHip27K0TqbRE3gYnd7qBGSzczARgDyYgcAdR1J4G6NIvhYsNuhO4vW8xn8lfLTAFvwgrwI
7F0kcQ7oyMh4Wzt30tbGLhrnEl/iipICdxcskCzXhsjXTtw0JrqiV/4Y23dCJqxE8Qi5C07s0C6d
I9JOMCwFbrDRAtEltV17G2ADglOG+12XEkuAt3QcN7fA5e5T9iFkvBwSjgvRalDEysqqfk1j1kyW
qKZTbpJ0wBe8pfsyWecTSLZE2/gqFL5whFMs7W8hE+MbM9ZBe+MPICyMxNI9JHrZ5/a1d2Y3Nb+r
nNaBNB9ecEeLe+NAnPT0/M6yiqaZDEfFH7+rqvJoYwe0ftEIM72bFnZTqJhPlWVkz5llHv74H402
djeflfb6j9/Vvs8ZXSBDLWvO33l4KxVJdJ933cle/lVjMFr1QA2vsxGOb44hLp3rdJec1TxTavI2
spD2w/Q9nD3jwTbNXyYy3nul8PtEGe+RP36R1WOy7YKlcGz5VZnj52vrrr92+JlfHQrne5/zbTCQ
CnvtvwbxwOrTM57BsvivHOZZaB7h25RPdMwPrMj4aM90QqVyfs077R0DsphcUGnHCYlbbpsWniwp
DNA+ULyA/ZKGcDFJYkEwf/iD4qWSJNDGOnWL0/l1Chr7LbEwTbZJXSB+MWcwPKVrL0zhbWWcW47m
vRSbmvqgvOp2rQBi7hU9v6Xi0cs8eJCTnVY/XWqRBSfYB3KfBb50OBlsSN5Mk1iA0awAk3/GGeZN
0Q/A5JGykyhynnLT+OSE91dRDW7J6OVDKwXvBtRehqXa3lecXzuhLr1uzQ1y5TmUdbMdS9d8d3yu
PGWheCU0wCH/mIF0yuwBnp2ullTvPHovn6Eyn6i8Mo8yJ4bqTH50KDzQZW1aG+9j8lBa/RseTOPe
wjV8mlvO88D/Mpkv2TMzEfKxqElzE+IV3DneJ/HBWFZui2JQh9BLs52OS3+PEInfrMX223P7nEeu
VgzfMeeUGLHyqUrvw5hNeuFER0wH+JUWGbgyeDF2/oO/JFdlcDf9mr1DHLA6gEkY1YB2dYQ8aw/B
rSC09M0JIlgUPkKjdKBN0YRJvrFXDC7gUJsWCFhZDdGqSezx1MgF/WulUG1L4mhjPO31EGHH1drf
ucwC70HR7y17CA/uBHcrGlISGmYybg1MHO+tZ32L0dkTki6HYXLlS4sHb9eAfNumRjNuyLFhBhM4
Y/0iX9lY+/fEnqaXXsAWD+Ts0fsSESwuVEx51+gfeUyrNSwO9uv9pY5pYvU3mKc/M1cHN3i3rBp4
MR5pMHqD30DVB/d5mFZyfuw9/VkptjNF3ZwxfJoXnE8mEhm3xEbP7j4HCElyAcsVFk99qIkfJG6Y
X1ueZz7C8JAsfXBisRUc5j/n1BKrQuNIczLUTmPE9GQa07CTiCKvcZf/lpWlflUNI6Jf+B+2B9ld
eTz5hYRLk1YAVobIA+Wj5+8DbjEjM6wfWBZ2XsNp2w2L4yhyvRc7vk2xsxnIeb61rtHdE9Pl5dvB
6KXbCyhAHt/owH0NaXR7beaxuzW4T0YxfTGAhFcaqbqXjPrf/mwURn2d/A7JwqnOIh+tCzyNuqis
mw/FjaBYff/jHzql9YKAbIjRouSFY1ImbKPmDBURpMQuqelZ8kuQijej67hXQvjQurqg2LlSUXKX
0l9rAR5CxjOhRo9322GktjzNSBYH17LrfhRwk8fqG2GeDyxFMO9FVhzH9mQBWV+3HPebMIMvGZXq
KGKq59HqokWWHgPn3oieNV8i3nWIlDo2zs1seq5C3dDvelxDQ88iXbRcg1IUBmbZ+M5OMKMmzn3R
UbY88N5w0r5LTrjahqL14NRuKwaadVGVx3ocriihOIQmipwmrBQ2r2JN1IGZCzmE1u0tnfeX0Z3y
ix9xA6z5VB4wtPN31bMH5B/KWzAPArUGRJbv27+qhFFAeNBV0sC+EfrpQVMNABiH3jwtg6cV+QLt
pRivxqgp5ysfNRB0aijEeHSsXXswsXLs5QB0t8q5S/hIkzRmOVsXO7ccXgc9ZPsMHAICOcYTL3t0
C8k4x3Ai/I6HCn0m9zEk5Va7SVP1W7BluLoW31Hl4v4g0sXrfsZYxNqTizx+YE+Z2L4bcbXZUq9J
4mIxr5u15prY5Qw0ppn+COvwUDZze6/JC0YBB+CYkENOQMY53C68x9Ir21/Ko24ECk6w8dupOIax
XnGgBOx382XZQyQ4wDSz9Sf/R9xoVtYmh5qRa/cB29TbkLCJewBp5r2yvXbm8juBQOdxrsTniPLu
TUUFDahjdYA9ZufIjvvNDFbXr9acQ/FV9dq+Sn2KKiIgOlYh1sgv5ApY1BVG46EUR2wTa1cMfCjK
Z7OWEFmF8sGqOdndGvut0UKChoYVUjNVch+X/n6OKTIIYJ+ehqzKj2jHxSUfc2ufCp0/iIBHPJty
nicV7tg4MqZJfjZuIFdOb+h1k3NDMv2KO1FLr4JU6izdmYhOhyclKFx6mkHnKKVqcDxY3RW2mVXe
Bd3VTY1jntrhWqH1rfy8r7ajnn4h0UOl1jRh4Vz/PS99TbDrgm1dLI7yhDwjNNWdpF1qVWO84/aX
vDPHw18mmbnKU0gwXHI5qFK2+dW0aSwUYe4OVx50e28E4B9auz34S4VJDdZ0qYbZJR6YJn+2QW5z
6MxCb9nevVmlnwNuQOhKKhFtmF7iQ8ykk88ZaOXS+AU9tqoINLYmK1SMt7e6s0pmj7FHxBymbQDW
BpGsLm+NuziysWgDR4BK41HisM4S39tGiV6V6OKnHI074yPONUwDy2lN++aiZ7LaFvigWsrxgCOl
ndyZE3BqgNY3YnBskjg9gH5vqRTpWIT0MEVU9ZsrMzlaQe21Mrk04Bm6d3lzTItZ4qih8MiBFkKn
TwyVdgs3Zdt06ZNHET0dBTvHBKGYQp9j70C1Up0DSnRSSCvpeIuWvQVpc/tApOQ7uFLNzxwIs5sT
78A7b+z/1JF6/2e76P8p+vxegvJp//E3i27ev5SOevSNW5aFgdQSpms5Nr/+8/MpLsLld//fNlq+
aUHBbb+meWtUSKede4HZkm24WHk7eC3TutfewR3I9nLH3vEeXaQ5Mv+Npy//zZfjin//ejDtubZl
C1dYtvT++vVU0k79nD74wwyaFEjJ8gPGw72B/nHlM/UU+La4V2ZKt3xwY6HItTSpeCMscOQexr3s
jTcw+ckpGI03Mz65dckxUVi3DjbvCu8YAochDkEz/sgCNAJ2aJs2aR9VkFyhWma8Jgm96oAKN99o
Pxpk4Lr7zYfjsyuhvGYif1X9cMtHbhdWX9wKjyc+T+DEBeZT0AzjLjHoSw3675j5e5BxRnEqTPcl
E4V5zsLm3emcCdRme3YdFGSrviFp13xaEJ4VlIO1yEMArhh7r6l4NizupDHK26YJxXczf9NhaxF9
YOpyiunuFwnSYiOcrWWjCNmV+yTZ1w0Z7gJ/yCG/5cW32uhPGN0oWCDVsSWm8jSVxVYx7dTJZDK9
IFpk2T2fZ5fQ3owMsRDTW2ArihIcoDTiIS0KJN8RhmBKZJT1jHkA9rouh/jNCeZyG5N+w3FSSuav
duslPY9mxRQjZH4QS5ojNKKPAAshHY/tT4hYt0ypEb5QY+60M2wDkUGeqTle5eQ84qk/umHLJSTH
xVMJf+Pk/t2e5LvGgLnLnPBIqbJgjWOlO+4Uz0XqHl2zAxUcpB+K5RFcVdh1S1iXMA4CmoCoLWX9
G0VJk9gpNl0hHkQ5shJyh0szZhTC0k+R5iI9jsvJCFF+xVonXP/nj7f717J5RRE2Vk7Llb6wTNvk
bvXXTzcexcAqvIh3r0fsk/UfX0UzPYED249BWx37VKhjzUs4I3y4b2jdBPrS7xoVrau8+U5+90mb
/tkwSFublX5QZnjpcUaxU7S6tRoCADSwb5ig8pXLTndtobiShIQQ6IaYsllOE89DUpvmLH5IX8bQ
sjaVFnLTL8lvabgETz3F1AAplZEswR8U/KgJzPxvA/tXgQo+vUzV1z/+9hO8YccP7iuMy7/0UVvy
Pzaw3/LPf//t/6yvFv7fPQflw7c8E1yubfIm/6/6avvvJtgvn8+WT6edXDqq/6u+2pZ/dzxhS9+S
wnR8U/J6b8t/9q/Lv9M37ds+VSEuu2Lnf9a/bi4HxT/Pl+Ovf/wNO7ZQ0iWswucax6sr/uUgaVoE
PTuWAqnUMag6yYAFBd42hHJ5omYW7PdoFqi0tXto69GGVhO/erEYb4yeaB9Gbd5Mw/3FDtD5pMZ4
P6TZIRek4ecmGYltRYgJdn42wNBvbBytaVfEj0PW9DCLr6b7vTCk+aN0MU1Xsj66iRUfw256mvuk
eQxMYBeA0twdRyjpTZ/gKH/ixqzH+WwujYg+Seyy7a8zrUOiEvABreSsWw44K7W/wjIarhCiaGyk
D5Jpv1shtsafES6ovLNxjbuahQ/tKllDZhyAgnmFZ8Bc5IClrSLtrPWA4T0mdwKOnfxtmr2ohgpA
1GNsYqMHh82n0obFzo2J0L/VxgAhyj60YfIT/WGkQCi9slVOX6coI0pfZHcHvjn3n19VRl9nHfx0
pxHffLdEPiXMTccbj1GBtkjsfB3SE9F58VMygRKtnppiKHbQtR/7mF2eJ2c4aKx/wXOi4YX9uDYr
SiebznERaPr3jMCqrIebwa1yLcLCpi9nIvsMUGVFEfhGpd+nyM4vXSXoCO9gN3S/qsmyuJezX3Mq
93df0cIM2BzG7YAuZmlm3aTuudXnrEy/BRyO66TBd12c8XNQhWPp3YzcwYhRwIdVWLmcEg6TX9Qb
L4hr/F4k6qbxwsYn2YRzHd8NhTvCoHN29tP63IZQlcPE/rDtPN+Bgm8wVGOXm6wQ66lkYmernC50
YIH1ax3U6gXG6Vp2KPeqp1EkKna69rGxsJWHhp8IiqzJYuyKNN2mo3wMYYWtSNJCT2hT6+RHVC6E
elh8uD5Ftf2vZtkb8iMlLhBu/BBPRkViahO0tPNCDXtqJCqNzcYFA1X1nWCbf+MZOnSxry+YZEFm
O+6jGYw3z8wVF5HUpykQ9AkJvpM/4u4PTPtsAxu/iaB9Yd3R7vkZcH93Ggzz3iPihXNXZGDI9vo/
+rIKL45j/SQ8l636YE5WuqMIGU55DZ9LBusIeuwmC8bmAMj/4OPa5oMVE5zcTpFk3WyW14gkiUPp
CJf4XQVTA1XEgG486MNUzhDJ7ehnGSeUjXfeaaqKZZ3ueBvDMB4KvCduVsYnzd7YGYgluWRwvokg
uGZuCQTM2PU987KTld8Ho6ILumSJ2Eo7WAvB56236FkZSTuvZg+xbl5CBUkQJruiGe91u5jxxn1J
p8raWvIwnboYVemystQO/tCl7MHbBIuCR5r52qS12IcRfZqrqKO9y2Sbbz+WDYZFVlvgzyf4pGnl
VHwE2Z2N/GmYY/2jKg136Shk+8aX2vUpTv0uo7zSkdZD2V7w5+z4Ol877dw6vLkOSjmlFb610qqy
EfNjpmmPDB6OhnX60rO2XncaTGefjV+jCh6AjFnXDMsodZb+ZU6pUAJi624BlLyEpan4jW95hOBe
D8DMjbh5igf+a6Ob3wbebLsecT4a7V4CUcCWKu6+g9APAmo/+D7rrt5/G23XPM3DQ0qxAZ0HKI6Y
drz14GCLU0FxSQq4cRF4axAH7X4E0op1M9ha0ndg5yC0hAMOG0XOh9TPPHNxKWeA9WIjJyjUYfoK
UIfqKS+BqO3a5TFS4kZBFlzKvnCeUrYKcdh8LxBpRPWhwbXySYtY100dLYwdLU4WLtpjkoNlhx2S
bJOhPxq9WV3IoW3reM7OhTtgSykH4HjdA70VkvUEMch5ABWnq6G45imrcsoMV6jogJbxtam64gNi
ZZtk8pYkTeXci/xglVa4rxuPpWaGtXXmT2sEhdEij58Dyt+v6u2PZpxW2M9o8HKXY9Y+mSgem3I0
uLOOa4G2DQQTT4hX4wayuTGd2rDxztiov2qDDRZuXXU2gvhTRrf/PEva/3Zzs4XNtc22lJKs1TwG
iz/f3KBqZkTkQrGhwgmvW03ViUjd+TQiWt/kUnLRgrnDzc01pIJufh7b3/U0Dvy4yHGnCeR/g+U9
IF/cVH/8a2OXiGlPGYTql4Gkft4kRNyT/GGedHT6z1++Y/11XnBt6ZquNKXHJsS1HbX89f508QxF
lM8uhii0HZ6hGBlCFgBg8ddBhbH9R6/sviYBOEJR+NEAI88x06AYsoissx/0un+vhpvKgGCLOtFr
pwiueR6iry6IbBMkIiAijqpqXdq6Wgkn+t5F8Zljf92F2CQTehGSR/DH3X9zo/7XG+zyF+NCzQxk
OY7PgLXccP/0F2NS6x1IrVw0TetA3vQHhQLbqF1W62WE4zxLvHVLXKEUPDpOZrJ9te2tcOOcpuHp
qbdza5OpeFs7VBcK6ZmHIhuvYd2xLXbYzBoRRSPJzGIhDrpDyfrBo0e5KiNrbXRDs84CajrskriW
tEAypJB2M0NIYKvhO6+DzIB4m4zm77ixMPyNQBhQTLg8T/m+T8ZgJ2zrJZ0mVrESS5Cjtv/5B2+Z
//qTdyxXccOHAsPr1Ic/9tdvkL/El6YsHCmSi+P75PXibUwuVvip+2aKaJ88N6qz8FSZ5X6AOCiG
EIpGx8KznH7ZEcx5i5S01zXdJWxL+54jbC9MTH7kOHkoE4On4i2pvmGs31Vr/0rKLrtF2Kmx3Pe8
2XTFA5ueArxFH6L3QFHYmP+troxe8nx689LG+2TDSnaW4fpmsDvYBE4WMx5k+dYcUtZZQQ48j7jp
aRyo904A5RglUo3dWPhH8ZsMMa62GeDejvtdeoS1sku0mi9sNjErs3jcjlZPx28H4IoshSlRtnM8
/FgIM9zZBr132gxPbYJTiWtpQxTRNR/ZgWwTHvkVnDx7X7csTI22A1KPmrM19dAAdPl/jJ3ZcqNc
mrVv5Y86pxo2c0d3H2ieLVke0johnE4n87SZufr/Qf6qnFUHHR2RoUgQwghJsPf7rvWsytk2KSyI
gbCTHY4Ad0nmgyC1hr6FV3NtFla3lAZOMa6y3SrQZLfAKoX8sof8lg+Vf7bwb/A2Yr5LOHo3ZeJO
tDBFeXVr71eFmWSFB1ZdOBHOIPKHimBrekLZkdqZlWn0i9H75//+nRHC+vcvjYBZaNmO67qOobmu
/e/TCyONRxNOFCBPMraJ6j61xFjvilhCKYqRQABJ64PN1zJoTeTABGxDMKAkWYJhKfskR7mTY5hP
lf7cy3I401icKFhqIbE+Kk/jUO4LeD5nbhXW0wi/H8FN2+994kRUbQhpUtEzkkAvk15bW9Qt13kp
hhv2STGq7a4oRMgvG7srMOz8IdjKAl2SJ9PtKFWVOEEV2macx9kW2ulz6Vc1bpWUKCtENouodfWz
nhvAsyuohqTODrMss4mP4bZ7gJUVzlRfecyblPqPbzvnqpZizydzwbpBi+W+jo+J8NSzym1w1/fq
E7//pNk6cYEu2SWSMY+sfUrg3yLJJsqwp9SMkQkZKsfiQMqK3FSK5x/q1G7nozMAwC4BAIXqQExD
GgPIcHTYvXmp6geTxE+p5s3GR60Jem4e255OCipmcbUIuahnhf9ARXGhGaPYJGavIHtAgUMuHzm2
Cn2RBlVtVpaE0tV2RTJbZG3SIdqhhIgvqWI9K6YINxbc/QMDtcVg5vHuvuRKyA+OO8bb+8fUug9h
BbDbIJFiXuqq99iSjLHIZdauMh94ZpaAsCT7lSBJ16Ff25LzR5jVT1G3mJOH0HzJuX/MrDr/wJpO
swb8zwbeM2rKoHssBYOiRIPXaZHOOURWvYYUtSuwu288k+yLnmkHaLwphX5Uyq0d0boyjSZ7yhWQ
MZ7buBc3Z0SDsf3BSIrqITUEwb9Bbi5TNFGM+LAKKMoTBEl/mztls9WoUmP1nHXa4D21mXLlMp/u
wRKni7RM1FUwKM02LEgqH1H1zCLsAAfNBMvbie4FU01aTT6uLm83rXT3ZECDBCq0/oHGwHtRtyTX
VZVyRcXCFbKywyNiEA67dJGPjS53Yy2+tF22DxRyH03dMpckvKdbOFk37APuYxkJaFCBZy56LzEo
2AX5LqlKhA4Rzs/GHAH2J+ux64I9Wla+i0TuxI68usSYA6bVJdDk4AZLJeYanATbwaVhMTh8meu+
ZFchHCiiOPIX7hxyo9VkWzVjnb24IcryQm2hrwTesTdNdWc1gTcCwUzrjSy9N8mZOX6tc01yWWHj
ba0MH/fGp4W3W6g0efaKNgz7IFffyLpR0ZTsZVzYj7aeBU+e0F/1TFRHdyjRpOT0siAS54QQSUvd
WDBQ+izoj4wb++P9f1A0VNTm8VuAUzgEXkfQSi+SI+NN49Q3gFqHUEUUo1bjMZDwVw1jadYZ1nTA
3SuJMg/3T/2D7A7rQ9PqK1yGHORFQfyMVj18benU8ZY+Cubf+OYYkfpuUYylpVBg7g2HlIDd7ga5
LboFVJN1Qmbc0Ead1afVpTNr96i6iNb8xN+SB0dppFHzk5weyl5zqfWNmCTsA1t3J7S18qqliHsy
tScB1E6KjaKROzwm2CdSEOkEIFLC1RqLkfRoBIvY8iB9DiiHN7nGvYT2R79s8ayfqMZbGwrGxjbl
xkGkqchXXl35j3VHBiJxqu4rkdi/bFUWNxuzwOi3Z4LbEA9itzrbRf1btwbxQyNvbZlVDFW70dd/
IN/blrbtPyHzH0+hiyH7vlnmIWvRDL6lZspF2xuEuQ0zVIJJXyzDcejOmu52QEB4kLhm6HyG3fb+
BPKjeluV6g+kzbhS3IxnBdcTbo7SnNW6M5ysYhhOpq8j7vYt6qqJpnP1n1a209NykCOcikFdMvgC
0wP3eqFP060qHSdUEUKIcRTnJmUiF+Y6Pzp+u7v7A/54JpIlblA8QNN/72vvy1IjbZrb4Ec+UBoZ
8sTc1NSqH1CmMkENCUriGrOPoRQVfd9ujbBEjQg4jDCPFoCi33DGYCTKENhDggFFuOBnS+SvvvAx
iEn7CIVkPFZpukf7RhM2F/FKAvclRkDW2mTkq58jbN+qjoY8FIRNog+JHiZi0alK9veFpo/6vdmE
Oy0ts3NQmdgYmfAxT2MuhhGY6J/ePlJGdo5+4PzujJB5Mp/CWnQpoRV6OL5lxntfeO2D5te3WB/8
4x2ZmA0OkO28fKSDh+B8ejDLEUCgk+7goVgvGjrGmWZBjcLQU9aISnp0uKBnvY8qROZuIKhfd8SP
7TVK3yFpT66JqRd0327IS2PdBAWCGFd7oH1Q3lyPG3dje+m1LmCsGmHCILGzmEMP8eij4Bq1rTUM
LxJ2d5l3+dVDanMdhPpJ5cFGbsJS2rndVkMkPOup3x/CzLINeJt8KZrmJKcHnarNStUIGb4v3p8w
JUiWsnHWUVfZsFZ4cGnJzWiCKcdmiejBfXY6W3uq3CtYtclCgpOyon5DzIvtr0GdkoDs1Buna7nZ
hPnPGjof4BAatVgvk9DmVlgm56bJ2me+lMGS+qk8wX8ttzIidjCNo2BW2TE2GNsJdnnd9nSPFcqv
lCo2pQs2FuXaoy3hCtNFGPb3h7aJwhWJ7/YGvqDvWsYzGnSHbE56pFMPG4ui2u67EuGLXmbIQqVf
nC3P6bZuRuCNPwCX8sqmW8GdvwGuIDKKnhGXL3tuqd4lTmrrWHJnWTlwj+ZlAGndbLc99fEXR4mX
wjflzTYN2n7MYIyCeIRWJgeqkVXcMLzGFHA0zSY7wtBrKL+K5j22YWxxMKZy8tWe3DdjfG0qf65D
MqQABBQmU+WxRCJ77FsUllGnlvNwnBiffSEehkqj/K+2P7oeHXVnyIMAQo1gtwDQihyM8Nbgqo8u
cs0opKzH4POiTU7kyo0uY2gzQk4I4dBMa+nGhzDPbT52haA7ffTfRathUA0L3Jldd+ziuMEAbTQn
u9eoS+QY+AIgab6tiAOGg3Q1yoJOTqSKS8FtYJvxm+1zNJ5qHyQvw2iKnR3JFJE15SJ0QcFWcQvC
yQKt23ZC0nZrGnenmeXWywsU98I7g17x6CArYEdd3GWNxnzV8z98t9+2TlX/zJN0qngX9rPoOaM5
Sr4Vt1QN/WxMAiL11JMqO3roZuesQBIR6+ImyqI1gu59aB5j5nq6Gp67ujJWsuu453srNyAkxBrR
M1l1653oNeGdtBXM9gZ5ISOg93PN92Dj2Zm2CXDzAkHqgPaLOLupbrVLXKOfx75rPqCSejGKpPth
wGOlziPN86gDWYn9dosoPTsw6NQ3VaFW+zCW7baONEI1qj7bQUyztjhQ/H2aquE2s4gW6jy/2jhK
0y1hLaPqSTSAOWOVvZs2E+k4658NXeLYUCWCHaht75F6BqFNsHop251p9ulja1nxquy9bqGmDBLn
A1KVWUYWxM5xA2unDvRocyzHGz0erlMvg4lZ9i5wey2TwZ0m+MqyKPP6UWmmoWhRbVJNN+egDLQ3
RqBkERfJNXCT4CA8PiLu88laotK5CNclFjrY9FEuTgRQIIcq22tVKsmCyOJynet8/Bpfrt/1qAyX
Dldv0cofeaZdOEU3j0v/TeGHQASnNF6ZEGI9FAszC0ackALQkedu8PwuG9K637TJ7jQGWfvSw0We
x1OwlTnW5gYCt7vMo9TDY2d86LZLDJAyyh3lmZcqN4OHRMfn7qCjXIzczcbELH54uBN3al48p37x
U/XU7EcUIfUnmCea6XLwD2TxUh4e22ZBwHG3VbJqWBU1E1NqxD8YxzhPVoS51bTXRdQlrxVyO6b2
yPvC4Xx/8Mdu3Bld/yjH0TncHwZcdojSzaXfm93MR1R6yGxtIUzpPvg1NQK/xu3gZNzRxt3gWe5+
6OunFMnMxdKiHBOIUswreiGLoIMkE1UEp8elY+4ySTSUo9fVngrApnJwgtHfrx7QDi/qZNw0AzZ5
rxnsE9b6bBH1hg1bDziz43cojwNsNyrFUe4FqjxYvv/E50FnJIN+ViXtcMOg9BDlXU0OHdIwAAME
mlmZ2MeNFh1SYhhD6YmFGlvZgXTEaEdyitjAjSAXFW/RTI2c8kHTQ0z6jWe9SYHl0cZTTRm4qNf0
YoAv6F7xU9HHJZZ8tQ6sR+QGyjMpw2H/Jundv+Zd6+/SBv9T0dmfRgnfmNiu+EH01bitjW1fY/am
6uVeDb9Xl8jGorkvUPxWGsrjcUrnrsbwKaCwKDSTkHVUv3vFVftD0VLOt7iik1yR5uvATJ0XqwiZ
ao16skg7+KddgCAdM5X+Gk0h3YaDlHBSbIQJQdqQSeNLjjSHzhfRW13fL6uweO0zUpa8AYW0Qpbi
Ihdafa6zQq5tLo97GZnRGr8aIbGYXoPBj87NoIXnESsxeDsq7zhJo6BwV7aBKbVqe/jXaONnGNHG
jSp6qgdwiuvSGn9kHW/dDMF1+BEqh25o16bF9wO4NvDyrB6sRabE3oxK4ZOeNNpHqz4qWavv2kIN
gOsZ7i6dHiKo+KqOPlpV0gatImpsxRYZZ4Sw1qTSJ31Fl+49iWJB1XD45TBVqlUZDkio0knYWFSX
1iwuuR5F5xJqpGmHSJDj6iHSAf6kfovkyxHRCcJ/dKIHgDwJEGPrJAS8ayqtzk5EwxxNrrEVI80M
z9L7J6wzFaAl7VhIg7DFmMYVznPSJ/kNbP0I37MtyOYUEXJgVV4rbXCv5MPwfgNS8wjivgVu5qAq
F/YuUnJ14ec49qb5BvgCQilVzw52ZjkpwVG6rXUlgTVWIMAFiKW/EFCDXoTi8DoZH/0YVXce5oiW
XULM3JZ8IdMd5Dpr/W3YKtVW5jAn+5QuY8xdaynhLBP87gNJUfDLWZbZntCkEqRVZvrWGiWG+rx6
xq7eX1Py765pYb/2IerYSikSQnEMZHZl1J+tbVcV2rmZHu7/G3t80kWih388kSplsCpb5KX3TcxB
1c6531cHmIV7O+F7JJG+bzrPlZegdaKT6eqrohvkpdFpQRsGzdnWRI9p2qJ7hFNO5SjV/TUhbclL
kYhLZfflhyxMEoUJJbti1+k3NXYd30NcbcRRfjIUFNZjH2fXnHDUOfQ25UffjW9g/7tPJHYIT83s
lYE/8EeyyMsR/GSJa2zAnHsmatnfITewmKa6wTO5qB80yuUvDKa7riisH4HhBmQ7hP2B8ShRVedY
YJa18kB/6xWFyO8uifakKOcvMkqWoHTMR2oIVPsN/9T7ZvhKVEgN8gADC9ha9VQbBJO7lQJ0uQze
q0KgJojqfB3bxsPQ6SEjQ5PWYVHXHyYY1l4Nq7ek8eqlV2PmYbLg4vYQ6XMckSeH0FGnk+wmz0ZP
Fz4moZOSTZE+94E/H1CqLzKjNghmK7KXsKKc4pvlAHo8yl+YqhJOXsNYwBqAV6nAI51DDVxiBSsw
7PodCsLgGqPaXfQ249RAJt6jS6zNIxICEgqZdihri5SHeZaTXeHpH3pAC9JXQHo0QznjDG3Cur2A
nUXcalYbUgHmMU1emv7GFP1FnmJrkpRTNnKWKvqtzn9T6EVjSW3Q7Q1sEGRrxlxUxikLCBkAUQSm
8TNQ3G2zJY3lFV0Wt7Sh+zCQDi46FMxGIV9i1b+20GR64LiLBkoY5VT/LQ3IjdFFLWaGdg3a8oC0
4MHyjXrGXOsji6/+mNK2HIxlrzM/6GNtChpuGkI5M+ABWkVznvqTTbvYccHF+M9aPbwpooWpIXH0
QvOYDaX6ovniASnhj6x6SVUCtlDGksGoOOK+RRZS6uPOi4QDaoo/Rc+ZzWzoXRP7bZHN6ymrRMfb
15syxWyHR2KgfZSG9afhfuY6KEfXskCmwz6mRcTFGMdwn+JRYhIUm8PGVOMd0dwAz2J0UY618N3k
oQI5TPMQdWULLgrccjjTC3F2OD9ECjxVmcBp62ufpnDnpuesDI2/401uMr8OD2ZoxzOapJj1Unx8
aOYQYdiLpL7aEu+6+YoygR66o070THiMTNQQxBMKCVd25M4lSIujNRrqq65PfyOD20QUdMgBXBSS
S+FoR6gCkTjXojwatf6zSC9W/GJImuxdZfXrpAOEbXbINDoIgqSRPZJ6iLChTm6wPE8UFXsQtUjN
JtmgNtrHynbIvE1bB9cwtn6iK0mJMyVw+hR0qBtmN3Oyu/e3DssqbrvyWZu0ZFAWGt4aR93SkkBA
P6AkHDAFA3l50fMzuop0aWU2bvWsPiTE7S6y0MATCCA+JBNk4crZWGBHtjt9WEb+BS4tyTe6/atM
g09YsOWsQqeDlNHiZq0QQWWtqgD8e0bdG2lbPRNKwjfPGo99aGHH5PdLn56PLvBfDR2RJDTE35So
9wLsBD1mDGlq+uTVqjEv4jGec2E65oDx4pRgmAww+MLzkJAzANSlHlO79W6kPl3R7mXrXo1PhBe4
MzQXDO0Q+Ppmf8OrsCRBU3LbRiiJEOoHbJa9q4cr1SQ3D5bxCE8wXZDgbc11VT95mQ2yF3lP1iSv
dZuEs6ziy1sgyGNEmNLyNPYePMpC9Zf0ct96Fdi6dAJoKfAC85IywBSCGYkBZGYxsyRZapXWiMXU
mOlEsBvDUaOoDeElVhgyeY1O8qXWv1A8CFdwf/vW95e1gTy9PQUV9aC8RDguCYqf2SXpt4mPQoLR
z7wBUWIbCvkMBXEMtJBgc/jw0uNTr5RygWKn6/SeqMQJFSGsaGY2mONLH5Fkh6Q0gCpCZHv5ZHfj
r7KTLw7z49pHwFF7NGEM5mezeVpUoMxqf+NXIVlNkArmiNnbGVO2Z91VbgZR7DM0F/6qIzoMZM0s
wymMvxCusFkvqsmqy7WRcAnixQwj9teDRKPoNCDoGSLOLWbSMJjwsAYBI3erQIRQIYXq6BYoGEHV
+sMAvkRxr0HTbstXDM/FDN28pHnjMg/wxmYDt4rhYLaqbOOSdFtqcpzpJE1RdEEfE4OzHOMA4nzw
Gjb678be2QEZz0QPHYEhbhvbIdSDpKa5muoVqCuEVKHtrtWmxMRkJnxoNgqYXqWIBEQkIQpyVlM7
VXTotMnQLWBVws2tG+4Rmv4bIztIIu1nOKUx2/Y4LF51QzYPiqNrSysYfoz2eCVazMbNy4NRt9Eh
9gOmX1bIoJzmMoHGMOrDCMsJzssFXi/0CEjWqJpfMSiCFy2IBi1KTp8ZZMsS5HXNAR1UPRZzA3Ae
92OaGzmTLoJI5kPNTvLco0gTZ2tp87MiaRMEFq2bfjAHjDF8SMaEhBcqWPA83xQgPwunANqnmJz7
ur7lSR6sI6EjbMUBi8J3Z7bcGVuKSHPCXy+a1W+hPCMNEwj8I9O/gDh4SSvb3ThZ/w5kFlv7dDvq
W+ux833SowWzq6a9ouv/XZaQjwzloufYiCylDJfYts3YYqJEo60zs0MMnHzZEZIyBwG4QhxmoQOY
hwMcFnzj9TIX5aFiGDaGfbzKy0lonWKYGGmXLDOYK7gKYAWhx5hr0xQjRe4HzmPBePq36AtjlbbN
0QRMuoyNeGerE7Eq4gYXmNkva6PGb7JSUUmPhQs2myZBnD7CkedqzOjRKc1irvQRnn8CVktfGKvg
sWtR5Mfd2B0sgmj5esFXMgjWFb5vrodEXRMigfvHNbkeBlhYynoT202x6wMM55YkxEDKNRilDNhQ
yM887ZcM2tDj5Fz0e4desj4SG+MzP68VtZ/7qviVJCaeoTLRFv5A0kGod3SZ1HDF5KnakQpqt9gO
fS9CnSj6NQ6jdU8amOmmYk62fLls6vRNacYprFGA88EmCVTB5AOBfTFDFUGqStzBcGxC5cEA1dJo
A7cqCqoCQ8yLbyHur7seUBKyZ0CFpHzDo2VaHhxoK9JnmXpiJph4fFYUps2FD9+RQBXlM5muNz7p
xZyrboG91YFGkgBO4w7UVpRX1Mib0zIgiDd0j0QXPcW5hluWGIBZHSevo6U6BCC0ZLn9JpWQ5GXI
RZR1lpEO2ziPLl2bYtwfQwImbIYgUIwy0UbUx3OgjfWnbTrFTAXMwNAm/51SmV+WphZBgRx/YW3l
byfuT9v0Pn0n1WaNXr5AD3/FCaVTmox/a+6yjcF4dhkSv6L9LPGZlZRO560bYbMzjb1TD+e2HxZp
bgFbHPwHnXgsPlk1XKSG8tPmAoGr2H8yy45CWkEUZk7PbmbXfOnMMDwNjl1uulx7U2KtnwNvPxWB
yte4DrsTt4ZyCJdMOsp5x1xlLoLGXPVZ/5g6Mbmqde8fa98rSeAmEQRnOaALmp8PiMjk2QAqAyeD
UmgmXP+BexuSV4eKmcM2T35nHEqn897GigFJYvTkqhmK9gO/kmeuRV34tw6rEg515Fz3RV93Ee5Y
4Ws/xHjyafQtjGoUR1+bElWd/FGEWnItfVU5YDicUsE5Jl3gUuyIeHuAUp7s9UK9JJ6Dpsip3SWj
F33DXY6wzQipKQFrGHyEfgpleoR4ar+FAdlILumkWwH66c1pV7UKbIrq8wVTrbOuZS5WbldFtwbR
kWs0ybHJ8t/O1G9rVG/dUeuDYcySqbZfq8ZQNWlC0Yu7r6r+sdV96b6evvzXC79XURlc0wm1/tjX
tJVK0eh430q0XrolGg0ccYeNTI3cI3aCmi+nRuNVgM5MkC2aikwZccbykrgxUyBF3btA3fJBHek/
mi0lrLijgkxAoXbr3RFDAUjcS4/q5tKjJI7zxPljVRUk6663awDRJPp+vyf8t+vGt+2vQ7uvn1bZ
dmcfS0/FajUdZDdt8ce5YQs8J87Xi+7rLVqX91Xfu/7nCwOPX2TmEDjbYEHnBEeBteJaEp7u58Oe
TrfPVIQxNg3g+1vu0PGqds3ol/3GZesc3cBrgrnxj8WvY9Pojt6fvR/Dfd+qipJ0OqdfW1DrpfPF
4tfrp2fvi99vZtqin1qtXy/wo/Zr8XuXHi0Bz9PdY5g45Vw2qVyjKaovhe8sFaWpT/cl1Xf9LQyp
fUFqTdA1azqG1dyVoXpOi6dUBvKC+CRdMXiMFvfFeFpHJaZYdcJEPzQtJmYlYZzC6U7NAIaDGKtg
bo5FjwWdyed9m8LVyksJ/4H+Ciba+0u+dgjvezVM9JPvfTWCtApDTRjdTvu//01+E/66StXua939
CSZG+EpJJP5jXYhXfw1VHiHRdFj3v+t5MWoNB5/g99/Iu7Rfexjv/lgXlwX1axp98/vL7hsTzWyu
mcHQt5qO5f7gjAHo1x65mxxKMOOM8sKN16bu7P66+x+OFD3Fhw/+4vt1nTIxBRvD+GOd7pLw63kG
pJ3pFN031utM3cD1UGff58kUKsTMUULb/uc5dwqbhpmNDfH7tWVE58em3/LH36ilmm67aVr8x7Fo
XrktcI7/8Tei0Wq3GWzwP/6GNrbqVnOZkH19rjF6C8K+6Bx/70sHqr8VaRX9sY7q1sR8Vel8389R
3SPagBr1+/vwVbCPO7oln9974geGB75zP75XGbThd4wtf36fC8wJzq4Z9dv3Kvi75LcH9dv37otO
pvvc8l6/95XRaNk3lAW+V5GU2cN8zZ/v+7qfR8pCYq8a3vV795U3mWBT4/F792NgI2/31K+P7P5C
EQeEJbnV+Xv3fllVh1TmD9/7ynBgHyIrP+lcReYMipml4+Lgp/yEdk550jptp7jTDQ4z95MKEXoW
G+2IJIgnc2Bs8zpLqu39WY+h1hLVnba6P1tgHFjLBHDY/VnDtrQd9yuL6y2vHWs3PgWKeL0/2YK9
fNSYAjRa7bY0SCnXEGQMT4RNRdmcySLMcCFzDPRnoOtUPW7C6cmEKC0IUHq/uT8bhFSp6P75X8eQ
6VlPFzqEcze9VoLY3VOzoDM8vTbEvAQTTT3fl1xYF1cqxbOvY4iZdamNEj+K6ZVmOrxKr09O9/10
RQdJJvLEJDBkt4ApF4UL7/X+bJv4nILWlcv7sxoqj60VGO38vki9bDiMBRrV+6LO/PTcpdbXnhxh
jE+O+tch0H7fjE6qfB1f5kW/a5HFx/sfiWo9mweAp7b33ZRiCJYuM771fdHzDYmpgLbufZHcbwD2
ukHTYTpePrfx2HnK+30pCsruUpE3dn+j91V2cagRHTDSG8lCsZSQBJHcviGGerAEaN4+Zfrau8wG
2kwwm5UCUFgKa0NIC/IzMYYKP5IdHXpoOOTm7FXbsp4MPwIDBDZz3eeN9XT/H8BRbXFfvG93f8V9
se7z6kGraYxqgfVUqmr3VJJVNC3cd2a7ySG3LefhvjXeJfjFqtnsx/uuR69a1Npgru8v6Ok4Uo0U
aPOm12uFNewkdq6v3Y2hZp8UzX+870khtetKUfa+YLb1l2r9Pz76//Q/878Mx9X//BfLHzngu9AP
6n9b/J+nPOXff02v+ec2//qK/zmGHzKv8t/1/7rV+jM/vaef1b9v9C975q//dXSL9/r9XxaWd8fe
pfmcnHoVsaL3o+B9TFv+X5/8fzT+/w++PwPB6n/8uf+/Xje9gf/+2yH8+SnD97/9tXJy1JFaw+J7
Vf/33xT773y1NBX+g2qq/F4w+H1Z/xRN+7vhmojdNNO0dCbJOEr/8v45fzdNjeYq2no06XQ+eeov
75/xd920DIMGky1cnNau87d/HNq/fITfH+mfHnJhCA7gD/MfXxXVdk1E1ZpqcaE0rX/TvCdk3Iuw
HedNUYlHRIUQ/Lo02bc9aWETGRXNJxTWFhP7vFOdD8+kJ4LIECW3gIwHFgKKnQWSJW9vTWgdeUME
EJJAuw4zQWi8mzz2rZxA970KR1zS7owFhfG8OJjS/9Rd7V0T9KBJSLxa0bgLRp3kU5JZ1p1FIboo
VbrCNvaUcumccQ/hIajD5hbpBz8k+hj/BKVKBAqqHtJ/GE05a8L25punWqfvpIcls8rBfwVKd4js
9LUJ/ZUuCNQQlBpNk5DtWlIZLYwMi34hVqNHouOAP7y1jyOqFJpzt8YKKCXUwbMrmg2g8wtOhM/e
LX/aeKhStXyAvIO9Og/cWWidqPNTlR5SSrFmf6KbASWFWnmlhFvi4QMC/YYX5KlUJ50oWRA39IqW
o9vW2oduYLlKy3br1xJP8aLXk2eRac9oxuTaQZDDWJBYHE1c80JiBggEoj55M1Vbm0lNvNMdmNNm
X/TCW/qA/xa6BkPLdX2yZuzgB+R/AzdJunFkBr8SHXSuDS8AD+eFWlKaGEBZJ+kvvcrJDQ2ZJ7V1
ua8pF0Er7UjNmUpysU0amD6sRr3cayXpIWqGnKK5KfYS/103991yje5wmNtN9VD5F6MOmXyP18QF
ryNh56GFoRp9Yy5IyXumlY42Q00A5jHaoLwRS1RRK7/H1d3V7jt+Zm9qwe8nsYUOS3EOPqKYyYng
pvlltvAhSGLKLueRqe/7zpGLEu30MpP6GcZQXjxlMUPoaVeRhgYRtECSHHoTJr4UlOiimCBKl9Ja
Su1jnrUU5d0Mchjue9Xi+0KtII/BpQSTyBsL7Mz3BSVNhA+qS3q1oSm3vjbkqtQvZTVlyHoWKHdn
UdiZvxRT0btOhkUdLgsu7Ssryz9hwpoaykoiM4oATGqvo1kIBEE6RA4LiusKTrBZMUYMO90WcSJy
Akwg0ZgT2GU4lEqy7JPcoTmh7IQiTq45yBAzvwernStnF38/U3kvWaVFSvJTvFW43S1q5xnJ0k0S
pkC2VxCvQJo+HT1ywme0cI5uQhNCknbA+HbujfZ7rpKUExDr1iSfSpjBxtdSmjNZtnXC+FdvJNWy
RoiShwQYJ/4L4WQ/rGGEbhT45SwaaJt0heOSNp7eGB35swBWN9YyBa3E0vOapYC8tSqz9mq4vKBT
SP1CGzNruhjLoW8xhDf7Jbaf54S3uSohSo1i6t0uq5bsCqDfXef/SseshwDneWCGkwXwAuTA8gHL
0caSCSRDUUHHy2LSaysPetRMFb4CXbFH589gkjjE5sUdco2MFQAGTnLmJylIATZf4lpXSS0wr3zt
dypDA1uRz2Bcdt0A9LmAV2mGUYO6iLqlJK8cL0VDPvzeiVHYu6VBCLkT0P1cF169N7PsuYa1OHP6
+Nn28msQ62dHcz6ahHJGZ7kzMfqP05NtlSYEsCKtbtv9gOEn0KofQeg/IM5mUOL55MTl9VwQKwZz
uL2aVevQM5DPvp6iTKcYV8HWtgDvAU1wDoQkQgtGhKFq+sdQyrWMsPgSkJkv0rpkgoo7UiXoluro
m2tUaHz9gGIS5BjHqJfUwxnzOQRODx2qXOYOQJfwEOioAOIXKyGnAQzLcoic13HQJTbH9mZ7jpyU
a6R56u6D7aIJwxW+LocI3iLi67EdaW1A/ZedzGiNoT+ttlnSAcft0jcDkBatw+6xQdsH+tb5oXjy
WOX9Sgr7oDOgNggEAHBO0wOQ1dVTyXpi8JaJAdP0GMBNbc7ILKcOl/jspbFJLQnNsV3aSb3mPvrm
JNEl9jBziEPYaNYiTUcMzAr88aI1nkRKBnGg9/QvhmtNmCYVGnfdZ/XecduMQNwN8/pNZRqoImg0
Kp6OTGwAaI5qqjbHjyAEcET5SjrypuTaOfX0H7ZHeb7l0mYO/KpTDLrg7n8TeoHY3vZmg2mv7MFa
0S4C3U0Sy4L0jXfPLB8ijx92C2J/1TCWXAVI1GGztScDmjKC5WJtkYwx76vgnJdPMrkoZbe32oeS
uBBoQd77MLQrpMncxrrAwDhbsq06AK3w3mqc10Wm8qsJ7Dk5gBu1sWiMafgqM+M4EEYOKG3XGfoH
vaFs0fZy3dr0G6KIRmnXksEWaGcwmHzlk+bm5kL8f/bOZDlyJMuy/9J7pAAKQKHY2jzQaMaZzg2E
dLpjnqGYvr4PGNlV1bXolt63SCaFQ0TQCANUn75377m7piwfRCzYX/unnkZfbCxY+dY7lmUp2MVC
f294ek0ahb2ZK9QzLBPQduFuQe799G0vepKFJorAWKVj8e1hntwYZvEBS+aPVU9I0wb1XNoQa38u
aFMudLDkA2HF4m3mfkNEhYwCyb4q71vuc0wIAlNRT6e/6uOPeYYUkGxowFj7yENwlOD2KHLjCc00
w9g0vnecUB0SQJaOmD79Zt43QlwoM14H0DKzbBDoqp4hVuM+iW4Z/YZXy+2fUBFdxhwxCn2GebPs
N8OeEPKWxPnSxLQr+7UweOhAQpZhfpXU29tYGDVaMetPPM9/2nbKViAwF1dbsoDcRW0+zZoI58Hi
ClsFPJNiAiFkcrbz7OakK9i3MaYmy0yvfjnd6I8eCMJc1SnTa9JZ/2axYxxIeDPXZBo86hJ0Ze68
SR/yJSdYA/YMXqBx6jf29DrbY38YZHYt8uapcVnjrQKdXXWQGPY39YQQPklOxqheW0KuK4OBKIbe
76bEPpAy6dI9rOsYC+1yz8EDwKrF3hi4rAed+eoZ3NYpKk2RkrfmJ3ipXEb7BclFphZsuk7xkjow
4QdVvFhD66z8knql7NUDK8R1jADT4BhM9321DJjKuUVGBpiPBYNoH48VlUjzvtFUW4xqKsJ+N2D5
GeeSNIETcfwOQhXvPFe8QjJmXohMr7LzNQ07bKhN+e6gp19hsjtbDud26dUulaL8IvxoXmP1eqwt
lCQ1/RLo7IMs0m0guYiTSNgKmfK6ynwvZHqIJBncptLnOLSeOyN9y03M+zzvjT9dw3hwHlFJIG8Y
X82eEkLEHX8odYCYA9wB5njmTvwtEwDiwxIhRJ9l2Tc0YYxzOD5Fzvi6vEN10y1xPObBcEZvQ1bg
e1Hi7Kn8y7DESImEkAe1IL8HlnG/yR+jwTVwduv3emEZpZ0zQVdnXACwIy+yJ6Ghp+H0uGbQKccg
PYypjRAIyaMx84Qub0mpxxOix8miHgwVUle5PC4ljX2RtN8EH+1dpB2qZzUMLNPF1McNYAziD/z7
u6Byz2X3JSr3j9dTCaWzzM+CHJUCCUBq79AX4wdEuLjqJ9tiJh+9yM7+1WsNKS3U164igcZMfgU+
O5iwg5U8OiJsXhACDnZCTEDW0YmjbdFN6aZr8h9I9AEnyCkZ+zOR849Rkk0YalHNyoS8w9ZeezMk
iyQyHj2TeY4PQ547gPvFr0bGLHfuZJyqIGKqplOOEh4c0W4R4qOevePYAR3SHc59VX81sH/HPtbA
NyW4+uSsmpC2cOO9ceJZTz6ZASFllZkhg3PZSNw6ZEprWHuTztGlCi60BqFfOBhATYTqKS2TiUfK
trlMycmqqBbCJOR+mzO5AzS5DcEdGC6vDCMFcW0s/anl/w49KNJxd6uEjceN+qodR/c0W7yvRU4M
emuhjoWgRJ7RGsTEIXd4+obe/1UZ7CJd6ler2fZOaBp60l1cFxIjC6VlRFfLse4gT3UNb3onR04V
Rf5di1PhikMPTdES4o8n9FmiTtLGbdblMe1IVS5apmdUyKCnOXJYAR2c5DHWL17sv6C8YyYuu50u
xLzOKgq/CPIqKJFVNtvECo7xm9sgL8cnQKLkahT2ez9Zb3Ph7hNScZVsj+n82xooCtiT7Lo5yQBh
texzIJPl1RyWkG0CdGx5IIZVAU6s3weDIUJ3K+eQWUaff5mlPaw1guFUea9kHBMC4bCIZDMFCaew
l+UXgXZ5N/L2JUqDaVU6z5FbvQCe//pZg3tnuolJvGiwKu6MZV3H+RFlZcF0t1crt2CnqELwak3w
mkTzTaLnnH+VYw4EvwfnMNyy3L+0PL5BHVCEljPB0WX5iDATTcAS/WbMRzO8aEWVl1FC5DVxgN6p
qyrEtkzjeXidA0cfEi6i2MHyDxIkAlrI96c7N+EZHlm+NBVe+pBq7V78lLNEbLh7H4egW5V/GyM6
1i6rZhNUGrx6QzGCgz+ZbqHj/27rinyA5knhh9km41/puEQRLSEESZlQSuEP7R3xNEs9rHTx1U3h
dw0rmWaA+pOH5mVK5kM+lOZhHNE+xXW4C0ukHimpJoYXrZTRc7aaMa6ggdyPowQKqd8tkTyaNttQ
SpUWskgl41MYozMIYZ9w+prV3o1rJha8svU8mBeTumYNPfejwFtKPkRoXKqKVYSB777sqpc+ic4d
pnnIxKBMijz/bolcWM1h0a68EQ+c4dMSPDtd+5j5m+ZTVfmXW9Wn1B2fiW3dpSgh8GRMDARCZx25
7VozjMFVaj2lrhhWfihudOyeuqhfzZrktsrV7GMEkhwS68tw3VvkszYC4HLXnOgQ58WoZ2j/RbxB
4Lo+nJabBKHv3gM+HPCY5aDRVoPdBMekCsoVq+Xeq/KA8eZ8j9Ko3LgtF4Cmptrbo/M6uLDvqmF2
10wGdqPNezxh69uW9fiScVCDt5wdinqsUc3JfdaBf5uLtt8Rlrru1PjJYWPYYqO9LFTFTvxuGN72
gTLeoUzfD3F5E2pIrq3H9rHIM4kankL+6SHRCVwTAlHQkTrQG1RyEf2R/PQKQWlussJH33UaPkOV
n85xhOIzdnHX6cF90I68FFHSH8p8ZIAyIaNowuzb77vtbLdoPpeQBtlpim1HJ1BoavglGJRw1MfM
ypeXqupLYx7syL9RG6OSHQZ5tNTaqL5z3+1BuVYvZlqV4Fo21uh8hsEMo9tCZJAL9mlgVj0Ukluc
hoBHM/Ga4jGbByyA5djA17b9XdiTNkZuWASlbscvr1a9JmSQkAwa4tnJkdOHItUYN2e0srxpgz0/
v8gll9mwuq9mDlFnwqMeTfSlEawebI6bOiX5s8zLU0gSm4WeukpuoQxe7dAYN7XpXb0+eKTu8VLX
2MVuACIHyPltjCumws0rMdzGsQ6ra5uEnJdHtqockmUa0GAyJbf7QLXDlbkKQU0U1JRScbDJEVCv
jaA/B1Be9hmePIJDI0rHAV9MWgO0EDjDzyJzsDmYzOHDx6lo/iJmchGy3zmyOc2kJUTePK6ngnMS
9mYszjYDkfCzdfxnz6pe0jp+aUAWkSODcnPZz8r80Rn0Ihcv37PWfEIBQwnIcYx4H0SL0SaQPEvY
WT7DyiKdIhCPmEdQLxguAtIZ3XtnPZh1RTKgXOQgiMUPar5NmQvocOrcTWNmiIhbQkUVRKtVHHq/
cQVHG2dmUVet+z1YB9MYhz3VhYmBIe+7u7Irb7jV16HEvjEHXK5mLHZ50l0nC8HkOA/TvlY3qcbz
nFX71piJeujr36QrsQYr0i+ruT71rmifo3ik8BPzqVri63Omgyfts110hKuB1drNLeKw5WRr+8Cb
nE+CRNxjkCafCqhoyqY761c5oQ9HgLfKLT+4DLVFeBSds8hmJImy4tUuIGYaYMo0vMxNmohX+Djd
uqkBXroBqR0xnEdsIBuzVI/Sc2D5a/dxnhfqRu1e7HB47zkoV5P7pxhahAaCTdwe9nDpfovJvmV+
xSAqn5BvNK9ZL05S2fFhzt5wVYSHwjI3DW2a5a003ZZ4vQSdsKvZF/3u1HUEZyZBRZcXODM7mp3i
oy91WexwpyRQaZhlD1m/K1U5bGmqMbWOCKmAE5yhShgPKmvJ8aHLvJ1lefVk8XdM+lu1cMlnmZCt
RzYQ3RMWyXnp38zmK5Ig6M74tzFqb2Xrz2tC4L5MjV0MXgb1j4U7GAfUEb3q3in0Fyywt0yPKTRO
xKix61lvwDGU2SSciLJxR+LJusRU/LIMqElvJOtl5Hcj+mITD607KB83Uh/OGYiNjchlsu7FbXQr
UrXt8oCMFQ2wQ6sosZpTJA2996PioQwJAVJ9u65lU++66L6drezY0p9bqUEemo5QRfpim5gKACdK
jKJ7vkNsgXiLzNWjiac2yqvg4HbgfkfKCWxaGDQK4O5mmrz27iUR1s3PxnffItoiWMDpaT/ttBT3
ZhASgSrNfU2nFUJKy7NulWfyT76qAu2nG2K/ohMTYOWyiPG2IO93Tzilfw2tRWvGiVDeAK3ca5my
9/YztyaYbYSYtrOfvfqy/N8yOOUoHLQHWduLeC2CyKRvpg+Ya+iuHchz1LOvOJbFtoahbCTizRYD
mjpuhHTiyc1JYAsM/iDOKke8v9868p6t6VwkCdtf7lV7E6jrqkElYZYF71Xwi6ftRQbkFS9p8MPO
TgJvky5dlA47lJdZ/h5yDq3see9N82PSSszdfxAX2ltSi1iznJtVE04YMABcQMK7AlkjMK4Hh9S8
lXLGc5LpauOreyvgQalqUsSKGdd83y7wbyqLSyNo51kGy09CNs4mHTHI1jkyR/2AxYF4RqYTrgWC
JBG/c2M7xeNDlHvnISPOtOC9FEZJAPjs/yJejpZ+/GEndbcdsfC2TfnK02Mcp/CE40msvaZdOBsP
Rr8sk2351sn0zm1Z5oOeKj7iZm4zb0DpZUHWzo5+ZYRI111EXbV+SiMzO0OAtQ9J01x7z64Ott+z
mvnGzSsruQtB2TkFuk+d0w7S0/hlJnc93l+WTXruc52/63YmQzYt3rAmvSb91MK5/oKwhUy0FrBo
fGyVEHMjHGwmm9BqbuPXKMj/5I7lHEzR3sejJbmzsws2fmJE/EZt4g7316LtoueE6QCl+DGsSdHq
WvOizCVFx0bHKj2NpK9zOcLIdUTW0NGkHOocDY3dnMTWmjg8FML5Mjy1ihx9rWT2QoCes9HKfexs
l9tdWOwazLlW7sRu6mA3IaYnPQ8ze5/ZVCdZWUu0HOkrjYQmZSlrH/8h/u6pz0ymFy3RBBpZq5IM
wbxvD3Q557V2RxzHey/yky75E3CsR/pjouUY9ygHYuv3N2CWF7cabh2uRZYOkD94rk1Unr0uavpI
rl6TLvJh1upSa0SiZTceREspbhs5VGT5d+ix7Hj91qqwEsuE2UQqs22RvGNLgjUXTRmz+BYnSjnj
MCrVSUxGudFp9y6m+kJqElpNEo4OVoWKvQiiiynit5Ka+DQ0/INmmp1CSFU9RSSxnxxojRDYQqK/
O/04B/qPrVmOwjkLCN7MX4simI54iZKVNFDoq+yBxtdHzsK+6g2YoAPdRq2bj6Tm8DNkpbsfOn5m
eONd6GZXyyIn3iB9tSGM3HZNfzP0FAbIjUIun1zjcvpOBoQ7puyYKRnxVrC5bZg0UVABFPXcul1j
vLiHKvxtII9d+l/5CqbVFqHjpgKf0ruo5EyHI8vSAaGJMx07Xu+68zPw6qiLo5jAK6goh1iCq5/d
m93yP80Rsxsulltcp7GEFBDJS2lVh2RU9XYY9f3Yd6DRpf0bGxx8jICWbMrDhSzIW015TmU0VYR6
eMeYbuGexvzflL2HDrMx3HXYHddxoFGbdoNA1tD9UgktxxnjMHKX4doVFP5u8RSoath2a0yHyPmn
prGOTGyo7ZcgTNpQh2n6rq34IyIoYRtV3kHKEmkltgyLriaz1JG2f/lLV9MTl40VP+xBGhLNhBfl
08/daoFps3mI5G1h6OghIVqRTbwcXPQpsn/NSRfb97nI93HQXs3w4GDYpRdR/o3mC1E46s7MlcEt
VkFNHyfSuWj+5ERtrhW7YetFECeTRr6qAeBG5zrvuUwnPPM2PXmBYrY1rmZFYPIYzd8FQDIJBXbv
6yLfRE7hHaWsQVPmIUUhp5RTVMx1dp2IQ1xVzqQgsCDRcyp6Ml1D+dcE00zSafdeMSqBnbsBO3di
Yu4w7yrMBRtNOxNrIHW2ycgpyXAtmDXlWveVS7c4QQdlMynNlcsYxyJq1gRnb/ZiiTMvf/Wte8Ie
Wr+AaEELUu24AfbRYIz3lsM5u+umVxOEKaYCKCAdRi09PU2u+hNjZ9gP9SF0KHSZUxSrDCNBbNFX
jvMeXv7yyDfVmrH/a99TYWD95WFSzmqaLKBKFcycIPycOlyPMvTEZipdoCyjAFajaE1WjnnsifUe
W/+30RjJlniDp4GkHA//a6PLQ5uUp3zpm5aCPOU8tDk7xdlfUzrFtvL69yZhdlvV2UcCGCd3OLkA
HDomtKPuqE7dftmHw+meNSPfmBjTaptniYf7vZchHRsTpYn1lUVGQ4grFH4bLV/mGMyRPHvj4//e
Ts2xSDHZG5P13pfkPbkRK1l1mubQPARGaO4oG2GZsbxna2i4dAMb42Bk+tHO8RKiLNiWsmE+TniD
7/kRmR1Dtbaa7iW3u3c634cGvKZL/AR3FemgpIkH+FcvNmQF8LbVIQynpzoYPmGUYjms9L5rczqO
3DdJ6p59l3B7R3DyEIn33cTkNjvqD0/IDI6N0Pc8ty5F7zyNeYrhscUyk4bxC9INmpchxudH0tk1
JwJECaES+xRRHhF97TkE1djDYJy99Aq2hMBHG5pN/dHbH4U0n4zS+G0vmSXUQWuYX/duRZhBAbw9
F/wXRr/93aY85lhS17zHck3A6mJcC7eEeMo/dsG23CydPgttXe1xxLHbVTxG18aWlF7tSEgcOGBk
Gu+WUWSbwJ3uKLy3U9a099xnAOneUy8NtrZWinuyLhhWmq8z5GbcsCz7ign38Hcu+yeAVsNudr2T
kZ5Lz0bNZR00nsWTPW7IAgo4msTBXpesHBz3nFqtVUbImqLQisfwe/HarscwZYg4XQybVa3K4c/3
qtzFTf/IXXMu3Mkm041vhy3T3aj4jpjP8UIK+OQOANC8ufUNqYN2kHc4xlMNZx5LVizobRb1LrP7
O1vN+tkJV0XtM9Kf1HxqQnmX9x711tyy6/Ekv/ioAGaPDrdp580fxoK+ka2MtNcnQzTmNTXlg0Pu
7F0qDFJgJsfcwPYviTof1LoWcbX30QebFd51xlNUAJWZv7TzyPxbRk9NGBUvXtbThTW54hFbLX73
9JnDZvo8Bf3nzBN7J7o0fYa0Wm5rH+iIQLP9HMv6c/ItOgpp/+31ZfP086Gs5l+t6ua7n686oyVL
3WcOVjhM0ZTpvLDA9msnG9KLZTfywUq5cJrfX5WuPtR1Q5vAtfvbYBN8lqGBJ81MiVMpEGi0Hd62
dE4KGsJ1dBf4yF/8glNE5xrBKY9q6w6SzF0+oT5Lpu7XMBTdyQmQ7ySMqw8AdsDLi847cjFwJk5D
/RS2KDrMqLgxT4JORLJH47s1zh4LirNPkgio5Wmvuwi5BfO8C+iCQ2O2fLV8q1s+A25+LEMh7zRB
nP98vyIdrDY7XJReVB5SbUSPZkwKmx2ow9wQhvjzFTUPKL2YyQ7AY71zXPObAZV1MQf3iYhLn9kG
2z+IaX8fAu0mI4CsOBYgtc1mJOZtcaSMst6SmlCOwPXHq4ZSiYDG3ti1qV97Ke5K7uflKRcItwEl
nHrh5c+ZZzJxl/OHFVYtnaO8PYsZv37thPbeVtGT36XBBzZ+Z93pIN7ZnZjWSlH20CQvd95cY3ex
7rOJa9o3qTzqMm7OWcTJKaP9z/gKwGmbqwbFT5gd7TA2925gf+Yh+THYiSpuRMwKlhOx+ZvzuWOY
vg8IRd21XQf81GqPJUyxfe8jxO8HAgaTqidWNh4I+AnjbQRh5++Uy3OLL5qODGmp1FJkhFXBQIO1
uiu0GjcGZorrhNMuT2z6LFj0X+uZ6ykyK994CzzUpHp7UtlFYNn9aHPjzg/G75FwkdvU+s2NtJ9n
4raXBA/7LVLDy2RSrGVtFmOKlPW2vfYNxCahSJRyYT0Ihd416B/g1ubXIXsPkDIxAfSbS8Fs84Sq
ao2Sy+MAQDp1sxxLg8ngXel/k83T8a+dVeaflPIpFHEMdX5M376b1ZVOibcX4AV3LeSiTVh5051U
eMR8m7CuHI7UwXOJSyx1iiZnNgDf9NG4caXhHbju2a7MmDAqonymdhJrOuWc9QBg7WGx+ltIkSP8
Sea+LO/OE8N9XtgcPYYGcohEkfVCivJSUSffHM06hGDU2GH1FLJ8g/j19zSHN71kho+JmvFYWIFt
Dk3kN4PbbCwZnVETWLCoU5xlXcQsxKCdKwxxHwaNf2vtPMd+6DobH4vBzYjr4DiLCCHSmKab1CNT
pvfa/rnnLHiA6MAQQu5djH/lGJNGlJSoa0RHqF+MBivH3Sztz1En7V8dk+RNUtiqLXBlI4GL7rXO
1BqYUL7TilhVbcbzOYr8o2N/FiLE0mLO0YPULK+x66AECsKXkVRO0NLueHO1pY95A+y+lMMTb5IP
LUGGFyQb2Wrq7ieUNs++kRhPUp4i/saq9MLPKIzddcakK6ywlxcBAdeGs5h+pi7Fe0DPtMfrBgw6
PfcRz46jyEhr6T9fdZliRTQhU5B89qAyJ74DAPmObEFeA2362JtCsTBd2ZeyyTlZQUkj06rf/nkh
Dp21qC+rPaNzojxDGHkVwa8rwtQ3oKqKnY7iD1LymsW3PGLsTIjCgqJq3Xe6puMyfTHHMM48amhj
UqbwyzWICuJQYAqv5MB4F0VD9ZDQxIqReV5HTx1D5GGroPWaYy9KlhZkwAfH4mTsEp8LLPKxckoO
xpotykvnXQAEiWxmXN/JaVK/ijkxSP5bA5RdgrVIaxMZWawogb6qiRrGnpeZW/orTTin46YOzmqu
nymrx1tKSM7m5yV2FmicH7Hr/1cF/1/TQP6PquDLp27i7rP4b8Jg+Z/CYOdfSoDFNU3fsxEIo4v9
H/+hDPb+ZcIvsZSnEPuyUMn/UAYL71+Ydkzpm6YpHBorwHbbf6eCOP/ykBITqiZh7f786P9BGbz8
+v9NF2xbIBdgUyEP9nz6yP8N9Rw6Q154kfneNcCcStopD43tPHJ0vGuFR6JHqvEP1mTLOQi1PiMr
/EYjHx6AcZFbXA8Jh3DDDe5zP/JJICSXlpbEfvKCJ9YoQcvEu49mmd7UFBhsXGW6c5pjOZivscKb
oEhpTHINHS4c5kviIuhrXFGdan0qF5RWNRhkCQ+Bg4DWV5AOczaHePpE58Lpyr0Wfc60GZvy5r9I
u/+tn/6vemkHOPt/vy7S4QBkKRt4ikMLdKEd/xdGeCmMcPLy6F4S0DEK71sgh00Zkx5dQy98ErKm
bQlWDuosiMt0lTPw2buqvzL3w9Oc8O3AEmfXZug9d5m9KcPmnVrjwq4T3xeqR6vJ1IuG6+9SyWNa
qfHUiXSNcOnbkajMONzXAnqkwtSxSdoRiEFR3ougfZCB4dwi4qiRA5FuMeZzdJHFjDqoZCovq0iv
uBN7ZNhsctJjq21Gctwx5oKqMK7kpjx7rW1eonE4W8UyM4zQqHikFuRGcegk87cZHyQD2QzWGk1a
aBQtjXBOF6HbR7u50h/a9t68pqy3bEFfwSC9rQoYmjQQiYc4ZdVNPxfW3VijXg5uOkGPCTfsMsnu
FSKGs6Wk7FdTQIJVkWzNsASZOJJM6o3fs1SveVw94vl/6BXtutRp1JYBHSQCuiP8OMOrYu2CasJG
GY0nC6wkutB+lYFlF4Ql7ENBzDfDkAMR5EQhWrTxxTDck7zKQj9b47Ho2z1Z0icyICxkvTSzEX8j
0FD0nERB2uFAnhPpajGNiV785eQ/H9QUfZgAydF702NuOZOtKxXk+3QCa8y+XjS6uU5JNl4xpuQ7
Z2JcLlLYBSVhi9X8RgJ1tk0o5Q4agC3s6nqdklKxq4QkGzpwASxmp3hS/pYtuKOXM3+ldNiLOT6F
2GZQcc/mpjQnuhjSPWjiMQfi5ZuZhhFVkQ0uc8vTEK0NB5AiN8EjVcU+vCoQsJdKO8NqHO8Feu09
xEbOaz1/bzZVySGjaDcRlWFuGBCEz0xW1CMZWQeZtRWDDpqKo50z2Or3DKdgG44ekybHpsM/badF
ILG4z82xhDBd2NahtcSL6NFNx+YYrHzX/tDdFIFQKO4IrrBKWZ41BLJd3WFstdH8nXJGdvvSCe7p
QTYHFtJ1LsNdYlmvuRHTI5YKlWTE5eyDutrOnp+vnXFCxb206WXCaVb0KdPR2AcSYffBWpYpuW2L
GkRAimFGhhR0qmDecLJDDJ8TOZhSUgXRb5IU7+z0vhyE+T6BGd5qM/9rjQS40zDYJWlUHXwPJoGe
Gfybbfyh8yzahRF1eo4QFglswlmt7v74S3a4lSfelUVqL4Wt8bxTGamWAFgjhg7G7rwrG2YFtlPc
itD/hFXaf3JyRSc2GM49TF5iEtvT7EcMFiZ9yFE2bGlAnkKGh0c9WEfTQMbREoDYCEgssc9pjng2
qZOMcSbxNdrT3jEU+XRB8g6KLDHOCLjzLfTGctuXxiOY57P28YGXcGN9KydbR3fPmPoNUmBvEGAn
eid6WsGvxgjPIUpXdrKqa+91MhdhNAB94uXIiAroyYWugSwi5ffA4KekJMUxc5abOhJ735UPZey+
t6pwni36hqWj8XcHCbMTGtT8etA7BnCzuVPHHg4jczj/tW5ZkfrCvUMqG9NHS+eryMMXDPBXrKcT
ijH31BK0vMppx005ypEuHR5rlHgrmtHnukjpdJGRWPk5aDqaB1ju51NeJWh31Ko1DWvVKUiFAP/R
b8KFAasEq6H1aDLUH6ND5MkU/dUDK2YmGJeFvs0wTV5b18TnWl3HVtokJ+2oCVDv2zkvAkg7me41
kg2SdDl7dqvWad7zyB425ULJSpkrZQpjC5TVbRzR+3eGjxqyA422ZkPlCXKqIjfFQR0nQ7vbZIbI
diyX0Cr9ldn8Tmgr196UHCNUETEUhHpQ1q4iiGUf1uotMmuDE6T1QGt+nxjNJ45qa+Pz7XWfj/Nm
SN8rp4ZEk5lqX4NxjwkRZuIeMF0LvoUBe9euEAIXMUNousH9VJ9i+6P0A3ODEw2kXwD1JaPjCWNL
3vuJvfTCe+NARunvNKfL7qu/ZLbQDMTXsmJaFFZqVXqJsxqCOH2qez3te8diHwPZEQK+uHddzj21
pzZ2MjFMajNrrwKGSa3Lyle3JBSAb0+qaV0ndXPUs6lPYrzi/SdEayGaVKOeEaYk5XZUjXEmtWZb
58bJXeY10gQR1XUg8Urb6lAeNDejz4djGuu9mVTjYRRDs5kmUa+DFEHBYELbUBUQMLKP6OHCoGJa
8Ok6stiXo+kdGP2tS9atoaRxGEZTfhI5HEnblFt3Lp6pvQev9lfKG/6KeYILBl2ia5eFFBWeQkl0
mtHCnxh6zHCpQagedF3u29qWRzv+mHgk0J4QQ+ZY4Yc/jdE5GJfTogldyRiDZ3TFS7ET78o8E6ew
D4b9PxKibvoCvGlRD/Ah8Bzr3gHvMqNoW2VjMW8tIPD3ZeyruxZuScLD15r3sdFC2eu6XTmzPGDK
KVeGL8q964TZuu1FehZN9Se3CdfoKVA4qUXvoGLvauYxHrLIv2FfH7LGRaxlgzpsUVCSeGV8RxDA
Voyg7Th0LyBBkEyE3tarua4/xBAB6/++rFOHNrFvrMmISPG4NvB6OO+inOcYCnb+qJKeYd4yMeg8
gZs9dFOw24V+bWk07YTh0YoSpvercULeFMN+zpbNB1R3i1D9ZC+f5R3C3KlSWEj4VjmG4khbZipj
zTYfXWrX3vlGDWa9ZTRzmr8ziLznMVGo4TtG3PHyG38+9G1Xnmoj2Zh+r+lXgcJEZMBPx+UHKj7o
ygGhuXxhprSTnPDPYJuKtoGFSDNkgOGX8ymFFLGsCiHbuf1W6YxM4+Xv+/mv/3xmaiS+IOa2jr2f
3QdfEeTlK/gro2+/R+j5IiwEDGRrLDNph3I0FLzC5cM/L6QK2VW88bVQ7luKF4Ag3uHBjg2iNOKk
Sw7N7F4gjac92tGSK+40bnHQRXI0B/E6kq2z64yaC758GHL9kiWxjZqV3d2R8500gnHPHtCjSOdD
W9kvYSazHYmFhAgUjBHr/vTzIfCn/gRAYdxGiuSGoqhO3hxwCfuJBwHtf7xlCk+nm8juCpzaEfoa
oaYdkK0sLLcO8SZIXtG1LJfHoqs9r4dpLmAI+/Z2qiUor//11vznFfz5niCEa9M0JVgpz0WNReDv
8q6EkSyp43wkwLImKqfn1J3RpoatX+EfiyUaCE9TKk57f4wRMi7/UpdX9krkrkGOjML48nO1hYt6
fyCxZfPzJUJhtlu7PNO9oOD4+evj1H1X+Km30xD9+4JYwh63foONqwUx2WToJtGGT0jPdoY1eiel
W7xohoUEIh98cDrLO5BXDTRwjAGIDE3SM6gv2vQU0nz65wN8zfafz4SDktl1IIY3D8K0FlxeXxHN
4VSn0P4IOlIec1vRX4MKDqatPgHOrk8J8VcHIEPbn28lSDROOXmv1AM/H7MlBMfI4ztUJKuAu4/H
iEmFp0MTQ3RzB+k6OMGewCeaEi6LdHo8/XwImsqHYk5iDfewuTfyCa3jbESs4zZCvbyCgMgUFWND
7UIxWj4bl5+2liE2OdFiKzGm3TmW7S/E6uFuIlTsJHOXtClHc8aou+zwsxr8vOP/PDisC4HpBmsK
3Eu1bBlWR2OdaTwXrTz//PLid/8/KTvTHUeVbts+ERJ989cG93b2TdUfVJW5Cwj6PuDp74Cs8+XR
1jlX95ZUCLDTdjptImKtOccsZ4IEq+kdVNWLqWTOLbNEvm/ozzLcRrHfMjj7ZUjo2ERgIc1mw+pu
aMHoVSG3pwZ4yJcb143RT8bN0WBZaFg/MjglRVdQKawoJU7gnNdNGs9/96oEfZlWfJ1GPDjikZka
n4FMv8UK4CE7Ksfteoho91aHDfDD3Bhvsd2OtyxLf+J6QRFT2qyh1hs8oZtXK7t832u9qzbHOFAx
KOx1henY963Y5vAnqBmpMVrr7PEUMHfVEq44XfpJZCTA7mguH2fa/+vp2szyvdWZ6te91Mp+XYCt
D2Zc5g9Nob6t94IlMO1K2iv70tOydyMGhbirKUFfmq6pLqOnVhenC6v/driem5Yb1j1mTJ+Gbhq7
9QfW+67n//Xz6zl18j6lVmg4PMIjXZAEYYrdkWIA1tjrKKwDzbVHK9vbnfmLUBHzoqibWkUGXAlk
p7Ny1HtxEUZ0EI6bLfAhXgXjFcYUdc53KX3PLToYpAkIFRpDvVAujcB+uxQYpwX1Jk4odqSCiRfI
7C9sHfd07RhW8yTI9elxwiuGZiasT50kb1koLwZdjkBnlTqnPaHtiUIMSHMFPRRESmYfra4vgypM
tY0qiEc0E5SwZRo+Ghk9e6RR+aXQ+Bt/b+pZeRU2BmlN4GHD4nYodBloYf7oIvzbhhMQvrzCTbGR
rhux5AH1kFjAC7tPyt/Vfo7Ku2EB2bFO2eX5fS0LVhF95BuSMbsbuquuJpdpHO91uOAIn7o0CRzd
3LPI+6cjmzM3rZ99NtGiRow/YfR0B3MIhviSzWN6Ytbi6zXAikkyT/lKGZWzB7o+D8aZdX+MojUy
ZYN8daMXZKRpVl5tk558TGH+yoAVBYWqQPADqRMYA6wG+UnBgVZnRNG9KTNa48RZGwXcHdoYl2bZ
8NbHJ8cEHG17xJtCpOXyHx6q3KuPwp31PZekZ6lkVWClrIfN5eM5jwomxGEqLpHS+jHd8VPN7HKR
a0ZM2z2Yps54SEqK4SJ5x5NKNiQkoUM7zDcnNo1L2s4b5joOxEGUOkWTPMTwtA6zggqXF9zR+Izb
y7qpujK5EBiwHoAmPBBTYQbhJB+NEc6eK0QdaDOsynrigzGXVnRqZumPo/6MccLdp3HfXFrFri9z
Pgti6EP+yEjDTA90HyOH1Mznes6JPSXLbFtS6G4Vxzt+fWX6tDqr+UehKR9qHFVBUxWBmhDNotnh
0c1sTNkFr401wcmYBJqbUFIosqPtKC3jlCxPLbB7Xurl13GRy1H4crbM3yCbKU/L/7SdogOq4dvY
e+3B6seM+lFIEmvlPQ8j4uXloFne17lo/jHldUqGmmlhiLFlblEolAMLHJsMhEZ2VycDA4ynkyTB
Ob3YXY0Vmgtm8PUovU3rjlmoE2ca1RnMgBnTE8fhTy4LjZRN7+fkglNR+aJvRot8paIy4d7rVDa0
ZaOC2uhLIlys5aqUKlUbZOFCeUkKZu/wYQQ+e0+bAfDRQcFdIv4MAHyo+MHA9zC/5dr0aUXwlOjx
7SoRbWtzEGcjTtUL+YVIawXvTvIwo1Tj95VR4KYU8JiwUHQxiEHxWr+lvR8Uy/usjtNv13Z2M/oq
fLzlW9QYrAb74Y8HvrslW882xuhUa2NgieHFzbvP5ePoieLZ0oG6CJXpfRnXYmsI9Xk2KL70pe17
KenFHjNAVh1qMAN+GkDrXOSyUds4BTuWvKa29WBnGVePxQhp6rDJliuPSnCeQT/fb7uErg5ftooC
Wmwob/GyoFDq9InW0B3znUDL40/0rukmUubf4aveqXjK9YMnSxCDZVn5QiBSgLpfbGySEepRHsre
/YGP9q410aaGZpdvQam/VLKy97k7ehfWUt6lp936tRe5Mzr7xRaw3mCVrK7BB2LemD60jujd740a
FePFtee/5+ZlplwYCjmB/3U3yhtnPU7SY51T+YoS981scs9nNtBusWfIrgsM0VChxVaCKuUtL0us
icv3Km3CYKgN6iB2oW5EnOznqYdFbYpXFCssLdUMM5HVUIGaBAVI43duDhR+M6If3fZdH+L6AK7m
PGvOhJoDK3qah4+KEqWXqjGtwCN7gGpEfYpdxdibvHNDH2FSgdKKbmSxwtjJfainCzFUtwCCQi7W
MQcOdk/C6tBQ5I1sRJezRkzytLwR2jyOFweJlDLz0BIL7kYMdOI84Zu5PcJQEvJiuXl/Sos8IJHy
TOoGiGWuSUgIzY1RtU3AZcGC2Ce9BhF0Zvxsk77aNahry4F+Yz+2FsGkQLVp14MQAQve73RzUE/8
55Em5C7dEtU6xtkBUuyT6dATVoD3LzOD3G27U87L0dPa8G0V4gAaYKK+gIAWqIqdLAvkMMiTTWTd
rglNxGf22FE2LP5oaWPsbIxlF2OsqP9Zaktxp5B0Nvk4r1dnJxOqTyLGJw64fV5BOQ4ztb3kLT5E
xWbAn7iyq728M0k2DlqDlZqKbI56ruOPVQRLMk6OJITbflZpjEDeQSMMQItUk2krBqUJfH5AHKnl
D7OWMP+jYtBJF7tOigO9VlG5mM4/EcO5lnZPrc7IMlCLDWoV56YX/SQcsw7QoCN4GwlO79Qj8AXy
sRsTka0SsbsepzmzFDKS0QuK4pxDzqhJo1mapfj7lsFLYy53mlRcHpP6M3MIo+SFcdkilTwotOQX
mYl7s2HgHbV4xv3D3wO+8VOu0V3xOurk8NdmX2hDkCOyvJA4QEqJpREEb9bo37AMi1oc5dDuzJYa
lZ1gsJwn3nSSC1W/6I3kqrTAHxTBn4QiU4/DT9oExVjmtkSC1rkuVbBEKFttmVTp03TqbbAm3cA3
mX7pryEblB35kJBvqerhYuvkZf39oeSSS0hQ2aZxk58TbTBWhzE5bcxTKkfJA12Vj6zcDrlk+Gmt
8Val/Z/YQNGp2jRVa3eeLoPB1WzIFDx0kfNMuhvpqU68H8cKrHTvEENoDwcbhI0CV2tT9fwpR6V+
kgPD8qR3cdA5pAFUkXKaqGnSEuuEH845ZmfDPLM6uUfKYm3VBIebx2Ijo7ZKqETTByyT8o02hm8u
DE1GQsM3vfQRTAFQ+xr7pds9VzHRbRX003myLqlJUlGUUb0yw8/B4A0e5/CUNbAvkrb2EwQucF7Q
z7NG8mqVnO1lwOmF+h47GDXaJn2AbazSms7GbROLazZb0ZE6BszexoRiHC1ug/pjGRot+6fON4Nq
CSyEubumZr1X+GhQstbH4JiH4YteEcNR4yXKYh2AzMgoszNrhUsO2iWgQIrXbtVFgQNxufHSH07J
AnlUmJAbNZp5Sj4+3KHWF5TSfBp1fqXVth87C1giQZOhSPtUdhQVLCpSpwxpv5Tj3dTj8lRaO+jA
mNBQ0REvuGfDYsljL29jU6kMQMbvgbQBz1i6fh0dj8FLHtUpRZYhGnFFEWXs+HR9FLV4V6OJMJgs
9EfMArgn45M9OD9qSjN8s+eLnpZYC8O3OTQph/HG6S489I2EuibGhkEvwthMh2FjlYTAV0551t2J
QCZKOpg45g/TaEMWP+O0Q1bzZ/3UTqMaBl4ftRuVJ790U1MQw1dFSCa4qsTLV3YkIunSL5v1EG5M
vquYz2D+4dwAYgngcvySKEZ4qZhR7eYcM4dmKO55wvx9zhzWnA4W9uUST+OU9KeKycXXZX8Z7L7m
/+u497W73iTj/JCqUIfWnysEoXObr7FxeRxsa/RPvKw3KGVyWVhHU7JyIAgInPKOpshzKPga5OAj
xJDZoLM7iUrJ8wocbP9VjvmuZf3r3Pdafb3L963/KuD8r/dbb/he9n8/wL/OfT/8+sjr/f7/z/2/
Ptv3w38/2/907v/+Ctaf+F/fCGmTUpfr8JuiodnTFkJQyaUuUBr1tW+oKRY26to0p6eZipvRKKR9
RGVzapbKCqCvH3KsmWnSlZmGT6syHgmIQcNJbe3JLNN7pYrnH1Fu60FHjeXQzSgsC8WAX4TVsZI/
pBsNFPjx6MS1pZ5dmGcoOMNragzF49im15Q4rTOBOShxNdv5YWcSWJilGWdh0WajjniM7WmkT5KD
isESjZmj4gJZzdpuSaqNlx+icEaGUVO8iVIrTr2umL5cso4U1X0VmAMfMZ6FV0NFArqez6fRAy+W
kshtek+el7PkaGqM7TSwzbLpfkSkzB4EGKCgVh5JiXwbFbd59JDeUGpwXlNSkMmEA4xdh7b7DvK+
3WI3zi8u3sTXEJuhSphWlrb1ew/LJGiBSSR6rFJU6ZR3oEZbDbrHq058EqO9UsH84PzEL7vNE0Kd
urmcXl3q2eZyHlIO12LbhVPDNwqWdwblrHRfpEiLR6/OxttoSTykhWweUaY/zoKcFrS9GFRNiT1F
WTzSw2KQdHTibTz72LZ9guei82vPMp8ZilE/DU1zSdWMmbmWPRawPJbfTC2iCr6aiSd1OZyJ42vS
6WFCRYfLUV28QsfOEtOtnZwnqydxYYkQauKEqbyRks+ioxCrNANXbCawpcOqj/tReUnt9jGymgTa
yNTc67X7kRqW/j4JbFRN7oZ7ZSioWY/1iZ6Z8TR2oX1Ds0ByTznPVJhRJ0HM7jvesIrsuFPiTcVB
bRqxU7BQKSp9trxrDkpBHGEMUkkqWLTAPm8F+d4MfkPyg6Rgh7qdOgW97tzTs0L0pyfvwisYpAo6
KEwx9rzEn9J1mI4NRH4YZvYrduzqvpnJ/HA961j31byzU3hw2Du97ZTS7U2ckbTguUdhGWbIqpOK
Ykd5mETC6s5YYnkIHLpEFVFPWDG9dzE6WLnifDyXram+Oc7D+l7rtEKP2YxA0RGd+z7UDH4Dba7b
kFnqE+K282SlmEA7HEhStZn7UOoP6jj5odbU3cswO0H/H34YE11haSrxbSKg57iMTNvOsf+hQb4X
zCzJ9lGc9xydzWi+K53A+WBShlvPko+CZ8CCY5O0XR2QhWG8Cu+HhQT7XYvRuaqGxC24HM5LNJe0
pNwbSXNwHap5LlndVd24z66dJ3eWlaQoSDg/ulW/4wOT7jsFcxEemIWJM/wGg50Qh+bZT1aDNpG/
8vtc5DrhYnTAF93E0bOBbVqFhf6b2hXibL4OzVzYb3XSU0hRyxcjK+WdJuxPoVbDGyuqPh9J7cXO
FliU195Uh99IwIGH3cFhOj5Paju86ibr6ox1lE8EBVYTbCUb1WntS5NYJXQwLQr4eou3jn/Mpc30
2PbGAKnZeELmHbEQj7XbvGQcdcM/prMEsqcE3Hh9Xt0pwvizPlm1KDmTpbnfzlwU1EQx36hBcHWG
j3AxJmm+Ydw047B97SRRX5Dcjj3kOZbpfHHbOCTpin7VblwEtFUhkQ3a2Fyn5TAqf7lQBppkyJ/d
RGZ3jen+6fMZJ6uZWHsNhnGwHpZxJYgTMn4lGk1UtNnqW4rMoZESr/HYLdF7tQEZTv1w88Z9Q0kz
70FrJ74xUMVTE+ctcmlskFsTXW2u2G/qEFh5mL/NZRZebVfHPhwDL2Fx455FRHnXSnV7t74BQifd
ihjy4tY0Kgv+4TiVkj6XYyo+rKYle3iR92sKUaQly7vJaE/NKCDq1/prGUsDKw9FJcw/pKfFiUfH
MYn8ymzUHEGFR0ZyRSJx2cD4J+L5BO6NZohc9AlYM8M94d47gRiOmWDmUAP72l9vX++/7v1Ph9Py
aP+6S65Qd/168H/93Hrv/3YzwWvm3tYKMlCXhrhKo2Td66jIcSljM/xnD/9DDBtqOcbz2NCySC1q
4+pwryy/RqjlxSmKap6Z9erVG2jtssqn2bRsUmSoX3vrOa8GqFfqDEb20s5sqOecUFc4gAfo0sRL
IyhUVAZ6igkHQ3UQGWvM4rmCN6d1Q/Hn7x7pGO+NMTugqLjRbvk9uqUH5MhFOKxRsRuTvj65CxYw
YpK6mZbDjB4lDmi9Pn0fJm2an8Z7u7LBjbnOQ1U4+okwZlrAfW3euVhhd/oYTyc3wo1DjzihtTFP
J6OsOSc9vNNheEHriAQ5aqtALM9hzg0jTxv9Xp/x+2m/D9eXx2q8oEl+XF9/YwLvYJCss82629QJ
Bdm8zv0QRPDJWrpf35v1XDvgBe9meY9SJyfVAi/B4JpHq5V0A9cXMup4CZQ+OXz/wj0ef5ew1b2+
NtWWDQRMQj4kiVpxhF8dFwAdTg8x8r5JGSeW5qG99DvXvWzpz6qUg7j4U0uf1kbYEF+TwUMSsmgc
1g3yfTqLAskSy1y19qGHuFvQYNZGjq6a4xLH59u3YusRFn6aLCs/rXvfGyUJ8xNj72uRkLO7ftKA
WOYntOnxvNWApfgRq/1NXnflVm34pg5tsrSf2XT/2SsJdT3iQgoZOcjzWZ4s7kmrw5RHUI/o5tBf
H9pev5vfz9JrtDiNKP21fojXTTF7CrWz5UO9blwXaIoyZcdq+SSvn2kotXi2K+zP0unl3w+1MoYf
4QwiAPYyncOJzzk1/78bJS7LYwNpIY6WtmBV9CdrDruvPUcx6RLa8aWMHfXoWtB0QOGpNsvLRPm0
7aHAVaRoSAPgpGgKwV+6OLaUeWlPd1+PAzT37956jro/CsD15L/u4y5PTZAKWFKGa98zsuG0bkjD
+bu3HrotOS5SshIvBQ1yraUpXOpm/3dvPYdxdK+aLqNu2mrB12WmlfXRE3+gKACSbnPHPtF1thGP
0NEZW/2A46Vu5M7MSwpuqt6dqiw5zIuoK7QXtMnUvBVJCGbaS6oT8w5vN3n5/WSDT/3e1B6EdFWZ
aQUS63LOQzomXlsGmpVGZ6kTQG7M7UOpRSZKwbbCKQq6QpSK5uc4pLvhvG6qSofbxit5l2PpAnxU
sKIgkjnPCOm/9tZDlG1q4C6vzigh99uKOJMfRPxpBiE+Wjbr3nqjkWTXGrf4vl1QtxpAVSpl2kYZ
oiDH8iKzh9L4B4ZWvS9m1XhgTg10PfocuxGfq4q7cvTEeACP3ftzHuOaLzus9YlKym3S0oUb0PFP
kzfxUj7lYGgXOivuMRl6a58OkXJvUjvnm7I1W+awkkC1wGwevEKJfkdQlX1SH8czS7HmgQBnyvva
SFMS+etBtKhwiXdOwXy4cIfxIe7q6WyPdXNw0P34MpHNkwmeqFC15EIhbkCiput+RynqDpCfi49B
urv1cN1MVn+bu1RB7YZWpelEcwiLYbhbN1qpzDckpKioGUJnk7HGzFRft3Myb6h7btWY+Anp6VQk
mN0Q6qM5te/15Us/xSPxdsWdQUn/YGsDzpCxmiQlbFkFcU3wtVL916Y28+yiKe0HImwKqMt5yA3o
nyrc8f+5K+UYzGNRniKlqtuLslRc1722jfp9Q0m9WJpIZiufkCSPe4slHqJDNi5O4bMhmcc4MIG2
05zaQY6xfIOm0Ybk0ZHNZRZ14qsTts+vkyEqpLMO1WapWWZL9ZKaL+55WmpbxUp2CoY/aFR0FHPn
LgKJfKy9ZKs17Q8PRBxAM+2kL0UVp9XdMxlN1LkS6qA9KGdsL2DJBjRT1AGTbOBrFioZrmhNiy9N
2cYXGCSfbae5kH5RQS2diwHgQBBrQDRsDXGTKKOfZVr/sJregHq9bLKEJgfdDhTbcMASUCV+R17i
plvqPsuoeyGj8EEyFyfhnBEz9eTXpi92luaIk91TWyOatdmwdsMoM7s7iqD4IPXS2OZ9r5w0c4RB
a7unClzt10btgBRuM1DGlPmdCKVl9wMdHe8vBfQT3WPmacueW+oXFUTffp1YmI2J1JeqlL9OMaDM
Qz75z4xjPTfqFfZSo3O+ZhxK3f73acd6KPSyJ0Hd+ihWSck65fjaJaGenKs0RUHCMO71JgnM67BO
JxY1UXxfLefX8ZvU2Pq0jt/r3rqJTTD+aUOUbwHZcIOn4kdjcYn1CoKll9mNuWwkmcFOb8ldnPaJ
BlKPB8rNDocr3xSKtRpUOmbFSGWWUX0gl0gb5vxoILH1KWgil6jiZDOTNh0YGZpXrWpI90UAx+IA
f5/WyFNua+TN2eVPWaCkiZz2n8lL5AlQjGTQYq/oRto3ybxHBs2Aqi4D99duiwPiYDWmD5ITz8A6
fJejlqPwXoZeJdq5UQhKaJkyrgO5t8wg17313Fj0B9RiuNZMkfORX25d5400Z37GGbmV66QSwRkL
opAMwMUcLcmmy9TIJ+kMf8Y6EK/zSh2RPz4kyLG8NSkTN/JmmMGyWccPfRndrW7+pYPNQoHJRlve
kfXGtLZTP4wx3dcqocCpEUNnQNozLJukWOQ/66yHGYx9TOzDOt9Rl3kQ2M32tO6t59ZDLWtgPlTj
QQ/tuDkUQ/fYxuTjFE3X0eTXdZVmO7uGg2NwIPWNNgey93gZAZfzGcleX3vruTonGNNh/sxHlRvW
TdsxdNfLZj2EcUGBGo/spu7o8gWmzDokfQ7Z1wr44qi+W6cv67u5vsFYK/U0IV5e0x8LjxS2uI+r
e61SbxPdFKoAOtELrO6iSAw3ezbeR0+C2ibFMx1R87SK+9jTdN+afQtRVSeHdkMYp+qHulcAyJie
KxemoGGEPzSdorHgyjPSKju2rqRVFoFdzKo4u64bzcsvjlnjwyRvL0ii2rivqobCH0uOeBHN5YuI
bt1TPZ4OR79On7A1b2ONdstt0YHgnBE0HrC5G+a745BLSU7mcHAJ+7yirH4D0Jgd2n4uLwKIcM/6
8s1FrUFkHNF84yUUdbkb08Y9pQhLN4Y5yO0Au49++XRQEG0zj7WcG/5FkNgNU2dXW8inyZ/CHg9D
QvUZPXV8r4sloTDqvVPKYLkZSQxWodOBdNYOrqjzvaZqLUgG8PLD2KWPpZm+pBmXWARhejBk05Pm
Qgbv+tQFNWz07qVR0r8b3ch/mnYZRLTdNjIZKUKqM7X2fnpIGWVahNVvfdhzAStoa3mF/txguntv
Jvz8pe01ZFmOzVZtFcqX/RhOeOLH4Um23q8pFv1lPUqhoO27nF6bSxqnnc7OO9CXBLyCY56MOnPe
ScfTxgfdG21fVcqNJRIufZWmHvTx3m0d5MHZ9JZFofJaVL2kqx46l/UQM8JeF57zyAdNPIu88k1j
VF6JWPM9RWlolZj6vta7Yp9A+XnoPBpBQ1cdateJtoCK4m1kuu6VbD7tIY2V30ps/YzUvHvKalgL
InWGF8uK84CJj3PNets7luoj083q7svalas06ku7klce52HGc8RSLoEtMHsEq2QWWoVJO4gsFGcs
5ellKrpbFyeP2TLXTuFLAOFRJeF0KriXjEbtWCXTT6HiZC6n+TVNaWFZo6xfyQy4QA/LH7CI1a8R
aPI51uFiuMkRdEB/LSqo5EDtQiS/nX6vgYS51/tOXKZJvZZE22gmFWs7E4GlEfmepCnOkAqc5ZQ9
MyQaLwNaLGZH5A5n4Lh2lV3o53r23LPHJ2aX9jbmz+IVyne2m4fee+W1Wnqj3U+je7TqRrmumxDS
F6m79M3CbthOoAbvRsvDWV67IULWHncG/tSg4yr8OETxIyrs0J9l4y4ZCebNBFLjUjw61sMw+cgl
5XtUOPQ3q7zzw2qAZ7RkpNFMZBEEW5veWt4Oj8Tg8NvMVnnDTTMeZWZqpEHERn/Ar0deG0ua6/RM
YudzZDf101xr6U66bX62lDqnO4oiPa/KXamJ7LennxIx5x8swZFZ52pxa0fXJulcHfxO78bnJI2f
XBcRm2NSlPZk9BJp1vPgqdNtPWIIRbkERP68HnbEKfgAd0Lf6PInCu4VOrYuvOiaSWF/whNtMJcG
7rofBgvvinETul4+fn28ZtxLQdTARgSZZJ3Hbu6Y3T8MdhZtK1wYV0lUOaXCa2Z60deG1MR/7NT0
TrX4hUECnl6iJcewaiA4ZJk4Zo6yL2IUjwUJhL+1NnoD5/wYGp36Yk72k5sIeKd2q5xN6mAQzyOM
GOCnmmksfEPtp62BFAtjt8eI0up45fCnvBYhL2yYXGT3o7w5KU19GP3u++gkmg9PVkGXzqzWXqgn
varAYQJwlirekxNiXI87+aK3tERIasqYKb+URSRfBvz9Tp8/q+KuyjH1c39xKUaMa30xJXe6PRXb
PISXkrnKw7oREDlUCnL9ZN1bkza+OKntd307PtptIl+0ojjQHukf1tvyVLu0/diflWI6D1mV3EVT
GN/pkljV2iE5fj2MrPnvDbkSmxQv1Ot6nkowfo8ewxnE5vy6bhrIq4uQa/m2NEtBW8OtxGQ+FDSt
vcLOH2Xzgp6jezKXTTcz3sCUxGI1Ou0TKCwLacPwvh5RxtODSSLhBPAF2NSz+/AkQtsmOgnh19Gl
+96bBufaCddNKq/OVI5kyC7Nb9Mc5wtsPv6G3sGJ0vGsGLNkBbHslnk3ntc94peGszbqf4wCFU8c
OllF5adCFDcL2AOl+XVEH6M6r+dja4lTtNUJgnKPCGJy2+mqMy29ysZ4zUTcHVhPTdeolJ9dZ5TH
CeXGvZ10QFegUgXr4Zwn0z12cx3cRvK2nso0uwgB1PUHW8BWoPTK4fpjchj//phuA6TXSp08MBXK
ZjclMW6hrnvSVSCtGS7XUOdoPWUufkgHseR5PafxFTzyCYq2663rOdSizKXC4X6e4u5p1pkhxEVH
hWF5kIEy1n2qm8F645BEr4Q34wsxYzRiLNFzC5616TlPrcgg3TuKsiNOzjx6vVg8Lq16NmpKVutd
ykZ3nzo66LM7jA/rqQpYBQNeWB68uHafdLJv+RralKddMIPCu9J5qNEYFMglFYECMCWXl1TC8Yh9
cKABT095kMZGHZJp66UpsKZMye8lDqZdnDRY6iTGtEJ3nCMNff1lAQMomjPvDBVQVanZ7o04dvfG
mp8ldZkPgZ5jO4yc4lyGZnSSjhHfwsqPGyxKkqro0JEnamHwwDdhsP4qZK4HlTF9EuFR891JqX2f
kj+DGDa1wTj2DkKHWqeoM19ri1fhGA+WnN6hrbubYkAC32GpIU1FMEkn0nF+9DKnBQ8mHnEBmtl0
Zi6o4G5JT/NovULZENteQWBI2KDYTLyXZTw/23p2G0KUq2GOlshQEEw5aoPcy7S1c/SYi/kDiaK1
TTQiwvuTmzqvYw2mN0MJOGcehEPz08r1XZWjfVf7PnlKK3PbzvgoCj6cc+F8WAQ3HRoXRmrkyg9T
Rt4BVUrrA9ffu6M13BkzVtmxwyia0IkN0RAiFSOuRAOzqNml31Xy02XSuagsw11lYglVmNsQHp+R
C+2kOxd8GqV+fHgK63Wuuv1ZC+1FNFs2vgu5qM2rG4go+mk2yZKA48gWdz+1An5/ZhoQo4b5IdXx
M7dzHoDIgyNlg6FX+zejoDiSQ3pFkLWz7PiotACy0kHA3ZjHK721jwkuf+GB/ogUQBlu9gSa0gPd
bt1VSUwRez5QxQsR1Zkvo1GhIieyWinHj1joT4My6H4VZbSVQEz5WUHjfHLp25RIyxML20iNsDd8
swZL4N0zzrAvWKFbe6NRCfRuit9Kl1RHlE2lb2PK7nmz932qfIznOAJEywpjn1vyaHpjs7MNJYH0
ZRC1rC2aC6wX3fQH8stx6bxpY16T+ZL9ko5J71fTPmanTi5GyAyoA6KJTMMgVdy6I8cBZZajN6zn
TDhhikPan17u5Ixmr8KXHU3tn2Qou40REe4dFtY5zQFmyVlweaTbAD5xZ9u4IhPVqYJa1++ssc23
2HAKvDLPCTTZ/djXv2TiUGazbMjEiFDSsHRufZ7fCjsjjiYyH6XLSlnG8V1edK+j0ydXPI/mWToT
xv6qRnJMBJlTiQcULegt7wZ+1X2ZVb8JWt0ProYbjE/DagYZIgLaC8NjvT9tkfzuwc5fceUAjGsF
E4/KfR5pdW8KlEeH3mofKluFzwT7rdNj0nqAo42UsIV6G41sL0Vx5K8IHFZXf4c1y0ehaqUvyvFR
jPXVBhYJ+c8dTkrr+OGAUbgo+Z44Jk7tGk0Sf39d5psRRahPR/OWNdF7DjrgaEimBL3pnZVMxpSG
BgqWbb0vrRQDvhPAxs6DZBZ87Qp+A6nvwKIgIHfTN1y/7c4Lo3OvFgcDAlihGkoA75NLiLslyTF6
Sl35Qsro4sJm+q3fqS292t6y8eR0FIGkGPE7tQUokVDb4yk+jBYARE1ihqoVJMxcIG+V/meoKuMh
MnXy3YlZ3HcWDROte3WdKdnauB9J1ugh6TPBdRolom8wnSZsgn4d/UgKgq6ijqIynlZC11SJwKFz
EUpRngJbCcet2i6JkGlAfvhvhcnHppi0f6rM+RmV7oeCsI3ai3hpRqyHLRYNB65PM3d/QIwlEAua
9yIHSNwkOHLUYTqXg43XWUfJvaCD5kY1fKuB3m6Uj5nhTU8y1c4t+kWd3KtCI7xM76gVdi+1dytz
pWV2opb32ZD8YpY+uDOjZ5icTf5SlFFHuogDlySTDhVPeDflikS9yQTKAYX0yQwt3jiDnBislJmf
rpcws0EPCHCnFulBoWi9xzomNRWj+wUWwK+yte70zvgzK+ChpFI8VG7zQZ6OMapUOlDMVfaScDwB
DHXF/ObYvC6WX3GuGL6u5NlNYNv2EiXZ1z1MU9Koj2I27nMyHfreSAO9tHFOdR7g+PnqsIa1BhXg
dxJ+zh3XL1fxB0Kk3+cZ6u0orsZU7qKaMCYL0C2CmsR1Qcrb6WMlnRcXrNVmsgkwZn7ZtCaXJlUe
RyRddIZbBkT7qpfpL0hVsZ+k/4e9M1mOG9my7a88qznugwOOxgc1CUQr9r2oCYxBiej7Hl9fy0NV
ZZl5r1VazWuitJTIYBABuB8/Z++107MH+tOMnTe/AO2vLPmjbctnOJL7csnlnVzJwCgAFCO3QO5p
rR+ylBDkXPQ6kbXrhPNWUlQtY3XdhOudQx97bWpuns5CPN3lRHvvc4u9rXaHNGgGj1QgF7g1ydnz
VhW92OSGdwotju05d/lomoaWqe2jpODpjloUISldXyvJH9r0GmQYdzl5oC6IqZ0ymPmlW5EOPPPW
FXx1gvkmbmhVMDpcaeTRMUe3mHpXZTahVbKOtCPenGpmaV7kW2szCkAY+KXwBODNQqjaJfQJ+Czy
dax2ceS+WtP15LWHPBdsJguTNYm7vHPRR/d9y/QnJwRm8szqGA/he1GlIohabwrs+JjMybPtWbhn
kIgTZfGs5jbD2ix5qoV3a5khHhx6c1TcgZkOh1JBZIQYt9DdVz2q31VdvzZivl+R5nJoIQHQtApi
D8zFx8MNmaRrWNI7RIdb2kLksuG3pg+0V0sErD/i7JP5RRCpApv7HH1mI15IZBlsYvYjfTa4kVOo
dS7xFS2HJ0SXaP7yxkGMvZ7hwT1H0UAGUXlKpmh8jlo4bX4SqDq5zkjJulPg3alEjBWkk8iQtg8k
VdTZ9DN1zrIZ7zzN46bPBChzxcLRtezqqI6GyXEwmwPmT7g4gWHKq6pBWutP9heDxgqOlbseZglG
OK3qL1qy+9WfslNSoe2HX7BGP4kKv3VWC0OOREuRGZC3aPDezzbaBMOh/d4hP1AtFRI4gL2NloZi
RO5pzYIiAb+36RweFwIQPqF2phszp2HOgZNkPrTENjVbqQJUFcfZaA714BM9Ma87GBpXrdoidqGN
Gzd6Q0q7+TBZ7k+DmJFcSCh1JkuZcJdffUIuzxQ6o+aUBH7XnseZEJa5YDRdVnoY6mdXKXr3HUla
blBmZDqmmGVNlcHHLIgvgfoJYsUuX0OZ/DBjli2fjlpIxzLIEb22+MO2xCB9Lqi+MCbemUjTiL2L
7+U6vxSu/SprNyAM1Nl0vfqyrfjHmvGeI580akinPZMJ0IQaQC1UTf5DWL4uDgtaFxc3Jb4HLNLJ
7TROYNEG+a1yrDtQbMNpxK+0A7D8k+3+vmvCn0mkBGFO+HvNrjeCuKIpELl6GI46Bl6m5QdO+GHF
nOw6PDRB5o/rTgMcbGWJ/bimD40tDoZabER62UOTEe9gIV5uhFtQ2k8Qs2xUF21mv9puem5dqIAk
aPnMgpMIRWCRJv1D37LWzqPUJgx2RB3SUwz2vLf4Nhq/AMlMAlIskjzhjvrbqWp+tU155aTTJ0om
wZww3caZavYqoaytjGZhK+8Pfp9MKIH6I/rCNhhCwMi+AdWiQSp8KIqEySMgxXaJPxKJ72Nlcjrw
iNFZX2+inh8d1eXdRF/w4IjqDTHRNjSbfVEN2548OyxgjKxyNAZZeTc0o3fduPa3ph6ioMwF9kEB
OzPrEITNIP9LGb8z3oBahujYSs3rJcnmu8ZZtvMSvk/LJoZ9rVXpQSvSr3Z2aRqmKHfS8UfVPRnu
OKCWJEXMWcX8QHQ1xdYOdiwOooZiqat4DsqIfYcUA5iyLjFWPYEOqfXiO4JfBLUaJ6PoquXRIYOE
gyjctoNruN0ulOWdIbPHAmDTdzvSmF77gCosDJhUzkHhSnxrI4bYihJ7Yx0xKRVUdTVhdCOT1AHQ
rr1iz+Bs8TIDw/uWeL+Ix+IRTCu0r5KHIU9AgzOv8TcAIKBbw1C7gYIH1BpGrjD8hyaBQW4N5Zc/
EB23Th+hNz3na/RmCrgwY29/GmomTJzsi3uUA5B6pYGj0UWnMzRFv+OOKHmTWRIMcfmchCcxwlGt
upDU6ix6Wz33Wk3mBM+hByTJES/FrpG12ApI6ohc+irtfDPHXyEmgidT35e1yqu90JXPDJfBWc3i
VjjNO+PzNCjWNtxwCJxl4r5yRQMC2sUpKlGgrUtZvJCng2shCW+H2bwZS7nFU3YIV+c1pf8TYwrY
zAy6qjphFKnSBiA+CbvJclN3y12plr0/DR3JiqTyIZI9Ndw99kJPyp21NB0MeqGzA0PvZSD88sSp
vqZF4zgMfNwrZdo/YiQbte6oEwiyA3aYXiVt94M4mQASJKwE+wq3ZjciDjTtRxtM07ZeExbywt0P
Jk1SJ0/RjgPNqZBRgKwckHom2OMZPQ0zNq0ipHFd60ISb1qZuweGDSxdjrdJspBASgunhqWTlGKz
DvKI12kcn5Iq/9ZIvwrSwNQ5XkBHPvNBERnBkfKg4m7dyWmUW9NH5j8mQGfnigSdLn9O2aJQGDgE
xHbxg1Uk5i6NYFep7lF0ig8f0QNDM0+RzkFNPil0EIt/slNqKxank8GZnLDHL1mh36OC2nuTfzZn
6R2hqKSHKruLiNcIXJCm/ZRLXCgs3W23fBdjvIM1mW8vf53Mn7RCiMKIMwPU+vQRdaVB0q2Vg/6S
y0lZPDGdy4a9rGDn62/s7hMui/KMQqnmyJhtysRf9uU8yyMH5s+BXBgv7A+Z1VvbNeZzoHhMNiX8
wMDxnQPlGGFrpjqkfvjuwZ6FQJA/Tat7s0y6qQrOPx6JYuuZTEFu7ElXA+AagRBHE8Z2aORNtFMz
m6EyYL2XVXi7JuRk+ixwJ6TNWBtGg5QxBjqDYmkdpxGHlunhf89L68aXP2JzBrMLAinrOsWQ393J
hRg7iKLcYTcDsJb7OSFMMBZYxJw6/VZVzYivFt+vx3ECbccZy23/uIDJqnlHYyhrsoeJb04MBiVd
U7Z70frnOp4XTLusWUpsnMn29t2USh06yXY9TQRKumK/tr5xV2f0E213DeIktY7W0MEAX9oHGEHB
GKEVnYvofjRluTVt+8YrQdjNU8pz7N8QT+Aj6KUADPW83cqHntKqLIPFbfJjavU7Y2zeB48ZWLTa
YFaat1G4zxCwpjdE3jddue6LzJ3f0OENVyQvEZMA3WhU1vnCtPs/guPfEBwd73KdiLL/z9j4P8W6
Bx/1r//3+qv9+euPye76e/4z2N2y/uGSp+ooYJuQEqEk/je/0XIIaVc+/wTF0bE8W/43v1HAbzRd
oUyoaZZjKfuP+EbfVBKWhGNCFyQx8X8V7C40nxGzQFSVOoLewVLle7ZpSmlKSknh/4XfWOI2qFO6
rAjWZmOT42E3OFmx0vtBt4vhlw0usa65NXz3neirzrOBWEpyUWfYpJNYIGcZDxYQWhIeTQjVLhvs
0ngnPHnWxolp1Pr2D89unY3Vz+G3yu4PU1Y/ELzzimEefj5ZexuyNxjzGsj9u4SQC3IKPMixFDQb
OyGibzJam9o6w+96XSXmR0O+0N5YpjHoyvTnVF1NVkvD0GVS3ZDvFQLm0KJz6mv1DNABcvNaHhnd
IZWuqxhl5n1ieO9JWF0p2yRYr1EL5KjlKBaKWE+63yZJLEI6hs+4iH9S+UuIcBEHupF+5wp/EsZk
v0NemG4AA6UU1oMi+9B/tnPczgXvglWpKpNzNXUvFTAB8vps/LsoQnD7GwPfxxDx1IIlK6T7XJv+
aTb853hBtjT39Y3lK3hNCK6zhT9qQCKp+DDr/FDWvY2uzX8GafsxLnylGu9TRZgph2I8ogvukWk1
g0HEZ4/LacdiDGZLdhtuJgQB7XFcAYqt69DvpDO+aOtWD3rR6vjFa+h8bN94EBO6bSGbXjD4HumZ
TNCF5BMoNOW/16ms/Q/9Ey4/WH8J7xlt5fiicrG7RKt2XPjLjxWZdypr73Vuox0Ztucljc+25Sbs
087p8lOHhjd+eXdN49xefupt9bOJbMyzfN08xeuelCEY+wsXeQBDBINw2aDp4rwxR2f0+if9ZvSr
i5j34elLPbLoE3Lm35SO8cKh+JkzwLmuO+rM8Fp5umIwr5umYJtMzpNkvIoVqRQRZ+ZZQsTMXnOr
IBqTcymxSS8xiOeyT875jE9prdCI+bHaxiaffbWOoCCM5IyggDcJ1DErOOrSMX8tiD7VV8L21Un1
S7chBG0/QdHc8OAnjNf5uFth7QmrOS42Oa5t+Y7J5pkm+d/xSIXzT4+5z+BL+sIRwtaP+V9wpA4H
9XFI7K+o/nQbTlAzGTuIwBJiq/gEnU+dKN4xCiDwhHvGGrLzXCxbxx4fFs4gvx/B0g4IHSY6EoM6
sx5ewMVqTzzesefq+8Bx3Lld92bPKyw68EE/QkVabJ26eMc+ZeMn5y8qLpvI43dFKJZ+6C9vJQn5
Z/0MYal5yN3p4XI75gXXSKX+S9VTo/vcKlHMx1vhvice8GSAqtlkfISXVURyzLbM7NjO3H2XX08B
j6152qLZe6uQwP1+VDrEMJfPJecoNVneSYXdfT6tdDt5SDDTnBkJEjyWnbOw/jGe8b+OjkPAnDjq
N0hIyq1vtjwvztUiuQgGHvOdvg8vt7F+5Vq/0zRyMXbZ8Cij8+Uv9BN5+Ya15O5ckoXlUgcRX34v
SpDbKDae5d3ix78fjSzhCc5DvHr0HvRzlgnMRxh/+5YsWx1hrh8Z/ZYut3szGjv9I6B071fPPgGG
S5eTM/EU6VehhDvrFzGq5mNMe9YJ55fBnIXvAB9tArqkDOSTmexwh0yKx12/N38ST4QN4mf5IRta
3Kn+FPVNSsvxfPn6LOYz0K+iar5JIK6VibyGpfJcFcm9x0FWOe4ttsC/u6cd6MZ/3rkY83ggjGGH
WP+CsBs1NjX3Un9ZGnAd+dkxmjxv005ce/3u1k93pl8IpGpvllDwcHNt9FJLNibVNiuKaIixoHfO
R8EeZNTes+vF55LldWUDuyzZsERvR2vpfy9rNPqMD1i+pyiLEEuBNSHMDrYh92huc7EQQF51S/UY
De5tou/TxlbPeORPsplJjra9O54P3O5TeG0UMfyNkK+pi8cl8W+LFHJN0qgrIMtQpJIeduPA36Cp
Dy7XGaURyzw31x+qlX9BKhbOP19FhZrIIz9dSdvRlcsfOcV9FZkV8J+vEBkbmAqIK+BgD77+v8Sz
2HJTav+EWZBlUzWn/PXlD9kW94ajnYn6ei8TO97fvDH9g/9UmKCQdy0BkE/An3Q8DZ7+A0C5XyNy
5wbvF0f229Jyblf9rOVp+DyPhMhx10cll29NWGeWcsJyP7NRXd6bvs37jKc0yn56pX3khP+7Fv5d
4/2rq6b++bIpai9f0fQmSoh3+ud3Z0T0KFEE/ApVfBul0zcarR1SFLZaPJvn3mCFhHHH9Mrd5/BY
dH7t7yWzmTsG1NAAPXaWywp5uTPDJj1beqsfEp52tG1Hr2kfWBGwVUj7VDrcEbnv3A453+6U2ZHB
H5Qc7ok+8U+XyqVsijMPbjC2y/XQxfeqnpyrQpcMZs4QRgzGl2gbBgXDR5Pkt3li7REZwyxaeGpc
VqNR8ocXPvYD/5WSmi6EN5lC1sNkmdNL9m9J5vvQD1dXk1HHHMqrPTosUms09aNgYFuxu9PvKjBG
2NdNyZV+6FqTl8SUfLrcKUgZ2hyrz7jqz01Xd0CCzmSYASms2RpjRexHM+aHy7NFnNRZr8rORMuG
z5WYYIao+gpzGEuCUK87OaOo7WY1XKZQ8bkKWeL1LeIsM4CW2bulsf5m+8A1y4inNbUx/2YWSImc
WFn9hYZL0Jmf35AfwyhYl13Q6z6LcHi6vFZHvpJFyApZ90fRIujT31MLQkbL+m1KCXLR66L+0dEU
soZSQ3RG2W0v63s+feYNSL5L4aOm9JywOOY+MXd9dosgiHWc306v9ql+2vHbPY6ELwHVfb38bpfa
LgZUcPkBlxpQr0u1MRu7kYQeFQ2PRu1880MWtRFpWKAj3vrau7n8eJTlPMV65Jb1JgSshtpUF5eh
AUWhqj9qeLxxK3ImQXrnL+wrFaE8t1xjZxMWEvolNiROmtulnG8JrabqHnCeNgbDlmykjSGY/el7
YkyrN3uFghlG1NyZS6elLjrOr323U1Sll6pnEWfCyJ6mxHZQvVj3ua4GdP3Elkpm6sLMOOO7Vc1h
4m8WFFP9dUVRpsOswwL17hPIePn3P6woIvSWOF67T9+vnzMRbeO8vDV6Hs7Z5n6ZCPFWUfk5qDAP
Cls5hKTlIKSsH1MNENCXxkuhj0iJUhaZpSiP5DodHc87VJa3vxwEWl1aeLr9Ui1qx0qOCTebkkMG
i6lXdrtL9WTDdKzrcHFfafkgLYfHnXgRQX3QHwsn/3LM5Kv3KrpTWkBJAPUmQ0NKePFA1Vlk5McZ
FdWp876wLFQYlQ4MLGHW2S8hyS0KzwFaWR3U44z7mPWZGMrjUEgadxoanMXudoXqCtwOx65ZJ19L
a2yHIhu3dEeAsdcubEbtyMhI48hMBDSkDHr+QjO1HtqjQG2JgCb98mLaRmX3Ynt1crCr6rPIab73
cfY1kTO+RSJpVNAyKueo6vRz7RlgXl5l6bIvN4NWnk5Pk/fuh6TZO2G1HcsWIKRNegfg05AxhfU6
86WlotdlN9NBzuNjIfCYWgjk+q4B41eb9yHMHbKWcpOWWcncmOxpd+j2f3Pj6HP4n7ciJSDJeiat
Nt2Wtv+yFTH+qKvRHM4JABAvQasj9W/d+g0sWjXX707WKLzFKXrKcUHtH6Nj4BBdEHVU+YLNarQZ
HJvvRmI9EcXusSSVp2qB3VyywZykOBRMfWn/bbtyVjtW237jEP/lcNiOZEVOfCLJSw2dgHA+lNyW
mDYdxrCmrH55hXVfSDEyKb1epbszRxCOFCZqN0/qCn7+S+dab5HDQ8qnDHE8Kd/X7qom3ZmpGlj3
KvPzoE3TB+QTCcanmkehHKqr3DDweZrRbY1Ba+uSha1QRVmk9cQiN4IuXm0c7JDrQGWK07qbytjZ
zV+MSJMDlQG/i8i63bDcd/qpWNOZTC87unHAEBy6bBxh9XNaG718ByBk2kQT4o1oKV4MgySwkpPI
5X653BcEDSis3MMdE5tpzp/iIf/Sd0ff2WfTfOxausPgGAyiDHilfG4DOqeMGfQNlGPCdwnyWcxf
ZrV+2RlBgGHVvtYKwBAB7RvyT5mThg3EhsW/YVcmZraKv3y3NoIR49xMzYEBEsAdi1swtXGB3h4A
9dIOAfkq8UYqdb/oyxZnyTvkGW7ElgMj6uVH4p9RPywQs2crupl/hQY4AjJ08QB587T5m/v0n2oS
JXzPIS3TchzHdl0dSfGH9Q1jQ96ExfoZ66NySfvSJml4dNgodc172QwuR3VLjIpmt7hpaqgt6x57
boDWBm+0cf83b4k+1V+fHN9jYXelY9omPaY/vyVSJUo5pfOn0B0GJjic/Pj4F3s5jpGFoKr+0iWt
Q8lkkZtwKcL1eTShv/E/vxP5L55hxbHYsqBbuHTd9Obwh4vD5VaLaPrPSy3EGXxF7RPK2NjUyNIp
ivp3+FpIcqr3ajHb3VKxkLItBjB5EjSJpNuykr523vyZ5cuhZSAX4KPY6iUboAFt9OLBjPpHYvvU
jljbtx48/O87fxI5icbJVy7xpqy6FONoZQSJRWtr1a+eQ9hCRkPJwi1TitbdLjTvL6sdMlkf/QpZ
YFG+vnR/U8b6/3zHWMJjVYPfZJNXogNk/nhRWtedUyhS55CRz4ij45jHI8eaNiYLAinxQQD4oSUg
BrpmOc9grLJDQqbVroO1RldI2Sfo79e2gSPxcsWYo4IcguNp2OyCWG9wS4XYWhwUQocecOimjkEW
0P4ytabsPsoqto8+Zna+dgBLxttwJb1xKWFnAnv60tdtiSSWYGndTko1sEtluzF90sKTSLdlkoL1
ysx4lRjAeR/mO1HdXhYwr4E3mNT1U2vgwYLazOWm8bLJm9dwQQ9oGnxXg8pmB60eyDEjucbZe+Sk
7VOj29F+ZyFTSUIpB5Gw7t7CWbI4+L15M2txAFRiYzc1ZK7QGU0OhYuKwMqJjE3H50nO95dHvBjI
G798pjgxydZgPUDD6mwBvhJdGYEA1wvKpO+a//mGB9/0T8+ebfl8sBbLgqDJ/JfObgLe2asX/4Mw
S0oHvYW3awSdz2YWpquNPuIn63JjoNQMLu+jSZ/zeoTp3ZhcmpDvm2pz0rorQX+43liVeCBFkJks
N8M4pDDdRpZJof+4vAALJt1cA3LErPcRXTiZRvqWkdh+QO04T/WxkuoxW+dxK6LhGq54ciCB6mlx
E8RuamDjG9jTG1LY5BJnJ2aBn32PpTLsvTwQIr2zBHSMpEYTvfTmxh8G9rF8cq4Vms0Br8mJCNl9
Gw/kqwvsSShbQAGGDaFXPEqEgtl0XTL2MLs8LC5bn9MssGMtor7L5JnsynZroJzeLV2Cczb3btKc
7S9R15Bs4Z7mLNt5XbRHerwfCH9gms0kT3ueS5Iz12Me3Z8rxqsNcaz3ly9kkipwUkwfFsr1TUNX
ctstZLw5DWExcMQx0xCxcbmP44gqvZquJkgdWnmVAlIIGnPCBmFw9zYdKg2OH4dlqhTnERSc9Wgz
JDfIWbSQuFy+atT1K1O5p3ZZjilmdo511RXIdAgtA1CydryuzU6fSPktL3vsYOjfJ5rfhLNSGS58
/yg7ojykM9A05i6pQ+s1am/Mfvh2+Y5ZX7jcqK8jGb7PecItIN8AXRKBa4zXaNV9ZCe4EROMUrri
y5o23hqJ+WCky08kvsb2srpdXktv5qBnoTHFDL4Bm2AkpM4jV6A+dPFwX07LsC2z23rU1Quz+22c
fjpDC5yKZE50hNwXZd3e0I93N0nK40b2znmyJbWiIxmUr/GX7oxTfXQPl8eAGHdiqmfx7hrc3Clj
WkKH+Fzx31Q7Jm7132zMl+bqn1oZynZMR9AloE9lm3qa88dllnxTwELC/Ji/Fz0zhJX8UkTKBLyW
5GdsOqmgUGTS2yFCeLJC8z6u0LV1ivqQO+hsZVjAf7te5iHn3qdnwxyYooq7ck2dlFF8YQLtk2+X
R7rJ2azqdGSZNflgK8u6jtfhffKb9wjRMFINtrYQ7Taj84zZ7hzkTvi5MvQ81lLdlQZJPJd1N4zl
ieFIsRnj3MNcyIquC/rLFnf56C5bWCuZrw7T57pm/Hs72Vu9yuubiKQWrqxSjD4cDpHZyq1/eZVx
Z8QomyNbfPaXc0/ML5MvnR2YBicVQSFzBZ05tj+dSKy/b0EZueehgR3YtKxWJUVx2THuvZwnzIbA
W7feG4n8zhJ9k0V8yWU5/b/p599MPyW7yv//r3y47Uf/8ZfpZ/Grraryj7NP/R2/Z5/C/YdAbSUU
5ZbtwyTm3DT96vp//zf/H0xDueOFZbm+6bo6Ha2EsRb/+78J+x+m53NQ10WjZwldxf5Xct0/XIdH
VimfpiBVrqX+N6NPqtA/txg9WwjLEwRAOC5dZJ+D3Z+fSzN287lZrP3IHN6okVA1Tr7rJBoOy17Z
8/VhbN77azHspmR4DrNpX3Zyl1cW+qEZ0Vcsz8zw6bpVV66FDw/UCfN+t9jKumiCOMvxmQDURy9G
/51tprHlL9Swz4S90iNosE7nyNzcnuagbHGkMabVIY/5U+UpkGfwdCMkBIcpbr6bMvPQBJBd1UVP
haXXX1sGayHrW9tmUwsFQQdpRrJP9N6MESxqj1HXFB3jWp7qqX4kExDKhCQrJjN+DUb1zPg1O86V
tzVNRJ4hfGeKzOLbis2S0+F7NKUFpnWzOAw1XNyBTo7nE4s9s+H6MgFIXnzHikNMSIWcpKZVPDY+
2p0k3hfwVhGUlUefoFoGmFl+VGwJXu8Spa72ozy1QzYHoSPQmlYQQskmu0687wyXFhQZpBxrHA2x
7ETLNQ60jgrepwg8ECOBxBUbwCsMreUDhQfEpCAnZSJgD8NcyKAFPBC9/T5yTogD94k1IKRSwGwQ
0sNtLvj0sDV5xb3sIIoPFTTu1s2uPCw95Pndz+n6ixmdOhr4UtoXu6ngqSOCAz5TrGdVw+fIK6qk
xPtMpuV58ufHqO1fDUm1rOqVuQrxhb1Jt48oqpaEHPgm8rRAXaX6Gui65Y6zlbBR6FQf4th683LQ
GQJxDG6/ztyDCzt41vicW2VybZkmMWbjp1xsqPdawlhgLh1bFd2rON3ZSfJQSKt7iLTFp/c08m38
Ga3IzpkvbB16tYWKSP4dYc9xpbZ51XEPomhzk/eewplPxDgPMJYTAtMC+rBIson5ccofnNA6+ind
l1GjdKlcPgcwEnONuMzW8bdZzah06y/4gea5fItLamVGaH2QLg4lPhXaRGx0ITM/GIb6Fi7vjpQu
/0oAZt1XDU4H38sRwegRP5HzOwuoTmhJwm58zojR3F9bMx26tH2ei5i6ffRu1iX7SSkVgIuaeE8l
uiITdjspBjUDuqL8QPp3miLjioF2SeKf7OqTjIHsVu3Lyth+59J07932XPf9VTFUp97Oj7VtP8rW
iDeE4uj7ffR0fZGnEante6iHT30mUYpjA96FnensQiw3ERpROzN2Nfa9TdbMwLv1gBDkcWjc0Vnf
e8ucbqH+zduoE5IZ8MA16axjsoj+VBnpw+IygUaAeKS13e7TPhPgiUeOfNhzNmxv50qmL24YnVzR
Q1glHhNdsM1JinUilPfWGj12S33KPbkb4c4Hi8MB0ZYk3HnebbL0T7MXorBGitg7SOXC1CHmYYPY
3c2uOd8cxinaDKNhYitK1B7+2DfkquYh7iYFhB1Ty/hc+v2DZ/jlI+XVMS1sss2tCYG1BZm4JS+T
J8g6WcTdGpYNEa2dKNGeyUs6pG6zbgwSw6hdr2Km+5B17VNGxiHjpF+1TYLzmK707hsqrlopFlB+
R5mkgBnL8QiDxhqrOGgJdTlOhX32p3e/q+7F5N306UCzxzLMvT1ln6CG763aKSmNbP8bxl+5kwhr
v4U+Fp/1bRD6YICjE3/KlSEjTOoWnfFqvMNqMXyJZdy6PMWY6fkXpk8BuVigY4qbqE0szh7mcKhj
h9i7hA9zKqJsi1Mw2lUm/kIvXtgFotZ6Eja5fq1h9B+9nL4Bd6iuZUw+AOOLOXsWjed87zuuG5Qr
lqAhrhAngjfKaqUlAg84d9vbLkO9m834PdqraPVd8qRC2P3CS765aAlNOyYupRJQvUSb7e26qfBs
ZkfowyXrHDOR2STfzyuxtE6ZHG6qoiv3Ub6MD2X3NMfgBBRYbc5vCeGjnJSDwgOPWK35nQh5ihIQ
GBux9PaPfM1fsxGDfRFa1460zVtj+QzTzzirsne7bV6cOBVETJjZ1k+rQ+h2PNlkkyKrac6SwJkH
cO7uXQ4KkKZ1lN3nqXptDnSjC4RzsXsUk/8CkOrVNOofDIPUzjVbaFGcFMGQx/tU9sX9OCC1achW
PJaEgm99isQ7U5Q/DWN4XTrXvwgxD/ZSrxC4HlIpEdfB6+kbfed0jRu4ZvPdRjY4CKYgI/R1jPCP
wr/jyNIgjVU4GyrWGCr+m9YaNE3BKFH9dO2hVQeUn8wVmSN28jGbydSTrZeyMkKbjG+KFsUMKyjm
5lfcZeCXvF/eqvKtGxLLRaNA834irBO+oTe5tNt1s+1uPYsxATjEEHLZJkph7ssieiynfO+k4mdO
Ngbf8CVr8QgPID7otscSF49pi9EJpfNLOcYntTAV8H1GFUlN2lK7Xk88cqQ9BNrCSy6RHbSkDiA4
GEljZ01sKKa7Hl+Ya93JMtuL2fisYnCLTl68MGr52asfsQ0ymrjI7YyE14/drwxRrBsdzfZnNvvv
rZHABkXQfwK1/tgZ5tF1lp0Z4m8qfGWemqBR2m9L/hsWNRSRjneNfQ4dkmc8WgbQ0zqxTFzwxjmr
e7E3ilXCVK8ePLTU3oJBtCm5GHhk7np6XlUZEsxYRdi0oEBE+WcsR5KViOcO23zPgBheaHTrevee
X7v7LI9mTnvi1Dxm4GrDeDr3ZYusV2LBK9yzF6t9bkxPGFlZtd35u5kyTU/H+9IjstAsEU52GcSe
9Vsnh+8TbaMF36frj+ysWNzbCTtHnzWEBXHRGfTpsX1fByWa6JSVeTP60ZfdJyXMeBZTVoswyPLu
24jwGL82n5Gtpqe4QarUxc7dEFYB2M47gE13mc0taINybdTA/lF9iMohgaGlw97gQDB8gWAmrD8b
c+X0HZLBKMz+m8bwb8bKDfqWOhK1FzO90KIBICd89/xf3jFirBUyFib25b4a/TFwRHYm+6UoIe0u
T7JIznbKk9fXL341VDRg4LKP4hEHwSciAOPQPEwk6RyWHB4utEXuWsQTft19w5r4MtpderCjlCDG
7lUlIiZ6ytb5U9+yNfzly8nZkcf4HRoA6VdiOUY+wxgflQqREcgEvAbwxNDtltX5AXjrU1FnOB8V
exlgkjBi1dggiQ8D1cL+mZswxcPgAKvN8NwtWKT95hu6+fjomJJjMyyFkkFP52GwAIVKgVW9rWby
vW3Y2yM6VUy2UQ7HxQtwRM/1rZPw3Q9raUmDrTqCC7h7TIdBwxC9uTP+1aLhD+H+wDHK6LWCuipX
nD/VdsGiXc3feTQxg+c9YAUQRlNTbkXvjAfKpX6zQA4rouIuK9m44tT/Mbm3YvweaRg74xCU32ZB
X7F8yQzFvIJQHxR2kKawuTsUFUDWWFFFJM59Y3zKLEExwHrdFq6/M2tvDZqIs/LOKacPc+pLNFgF
GzFKKSd/M1L3Y0iZ4nu1ee7i6j4zW1Iaprzcu9cdEmImIaZWNnnbFp8rQSjzY+bm4aH0auAhhnHf
phBjsPaCKHbX9wGyFV7nCVrwct+yzUIGwENl51ft6FJS1OYTFvFtq+nOg9fcuUZhbaaImzpfmIWH
E9kjDaBSOyEa2sZ9JMi30KarbeuhQ28K/544Te7T8mTH5ECqFiSIQIXWRfKz5xoFarJ/zSReQv4x
MBHoRR13ryB0rZ/th2kQ30HjUwTPCXu4uE7p5PvZYbCd7zlb4BY5C3jg5ii8zLjOMZnlI/okY67h
3NAxO5glRXyzKVef5OVmfhkG86HqyUhOw/JHKmivIMwKcftxbJiLUy5IeJ0smAUJERkwcIh9MUEi
uNN0WCsKDT8f9ganXxIEp3wLZa4+MPhkV+0r4vvwoe4Z4f7KUuxoNrAxy068I5he7qHsPzg6r+XG
kSyIfhEi4M0rCYJeJOVbL4jWqFXwtoAC8PV7sA8zsRE7o1GTQJm8mSeTOpKe/t+I1/6mLZc2AM2o
Cv+1iGV6tNwhqnP6qzKvGE5d394LYd0YwaswWBQm+rX0dSrpPSjxHGYCfgH2p9v6FxlztUvlRK6i
ivNzIcR5RkvZmClrc1mIZ2JJJEL8lGppeZtHzpxmjAekIjPHgYKQNedy5o/Fv6XXLnDQ2GEHZnVZ
rPdEq8kDCOOT2ANBZrumeWWYTa4+/CuMsueKfimYTDKlgLiiXJINtHmaXulzHveqT8V26mNtU02s
dMs4RkXqFNsMhPQmT8YQdTXdMY+MzF6TIaa+L3O1uVWqZG+9YSmmUGjMrk0wPJjxv8zd/L6YfEGe
SMtIuxWuxwbujOc2x0Tvxu6FHOuuz0zv2WngAnVNwzxefsZF/+VMvo14dBmZsd57nYtWhQpAGEjH
uugPB4HrT/by2E7cMExhVM+DqfI92HO6dAIim6h9JwaLSNWzV4VCyK3fcjGQhFPu/AxAZF+ECcg9
QAqPqra7W7K+5QTKuKm3yTbw6k+c+4tMyZuPuKzZbLbaYgbhRIFC1cD54FkEnhx2cGcJFTanssXq
BB8xebeainw5iO7I062H7p8XeN3nuOTWj++S8zi5h4jzw0tRBTxkFQGJLC/qHT2FBB0bXC0xoKIT
qbQLNeOXulDlm5csq66AMxQZ+20oDt1ocLWGexTVlEgS1e6G49KNeZSn+qX3EzqxFpM4UM/jp7iK
Gb1J46R6lRbtqrGTvqAbBSFsroIpMlCv0Vh2nMG+HFu0OGBx1vKJgwpg26K57c5ynci+AnbRzZHS
hEsWzw0bTyawX51Qjc9p2j4j5sprVyhq8+Z3Y5q4FGX8OFLpj8kv39sxoSXLIW2TAQ8OtY6JbTXT
SZd2xceoNaj99Fnt1mB/TSj0SCJm3XXnQ5cUx2Lqb7OTiXMjc3IcKxK2E841QN6HO3QPrPatkWxO
JQNDEu+CPOOUb8cl/jN0KO5j/F4kxZ4jcLGjX/5eiyzBYQFEzicMEzvFF0SFWyJdnEf+Pq61J4kE
dli5GpNus+f7sbaPp3G+2R417PRustq8IKXEh0pkFKQ0BP1oPsSMJ4u9xqJnB8i+hKpgQRIgdYub
anJebp4baDj46Ks7J3Qs5WsY2rKtWz8vl8ymy7KjLbnrYaU6deg5FmSNWD8LBaQmk5E/kWvMq2gm
yhaWSavClA+I1q970KNRM/gLjsPc0tw7rq0pvDRt99/USg2mj/gJrH+9O4eqaI6T1zeHeGrZxYR5
GsVwtiCuU4PjVdH0qQKt29VAHc7SyS/Qyn5pqx/C0RnoayjZNeGr3PPSuOOxJPt4wlJLqynnwnA9
vWoG36zdvtd8H02GUc5df1k7o5OqjLr1oNyb43meFYUpFpM9b5bbMSe4Nv1RdntT3gpFwJNiWtNN
VyOsVYfIcdeHaFhj5PkdBxritLNyALr1f71CkKYb6i8MaYLr1JpsksBDADrva8WpQGbT2ajIJMe6
/T02w6lfuihvs59Gy57lmIETSfRTLvOo79a6VGoT2D+qv+ZWOjp9zU5+H6bxkJuswzFXEcPPzYg3
lf9fd/K9EUS6lf7zsDjuneCrUzzzA2la7soQ52KfMQBHUbE0b73WknILAHQ5E8cFnSkkl85iSAyk
93AETWXUnncivZTeZqt2d1azEikgzAvEwk2dsSXOE0c5H7SB4zKPS3zzZCqyzv40HU23WA71muzV
jG1CiVJNJfdbgfGOeBqZBqUVlzGV5RVXtvmgz8F4LPbbgoWUq7HcDmn7xZCFo3XX4Xay6qdSq/41
rXlPC0qREDxXbsF/ONiznQDSirkv18+9L0KjUiF5O/0hBD1AcWsjls6uh9NfcjZpPROKrsSKopHP
X4JzDBT/rQBoevAxJoVLYFnR1GnLblHd+mix/Aij/tuUNQNHPYlD9vE6RDA+FnWaH+zePZijN22z
ZniwdzonsB/xk5u38ZPRLrfCk+HkaUnEOnrszNKgybn72w7gJTXDEQfYkeygJhcySr71DY3fibIL
XCLlTi+BsbF75XsIG3wsdFJ3rajCgkh1m8wK6gBM+9amXrBC2yxV+u06y+fkcYkW+XhuBqJ8k5f+
+h08pAy7fZs426JNP4MS0g0GzeZAFPKppJFgz6QJKmjLQbIqCOLF8b+GHmNQzSSEOT/v/CHXd7CK
AFoBVpr7QsN/Si19XhLuHK2GelQQpSxBz4lHqKbFj7qFiPBdQi9CKt16GjJhHTdMnybrQJtiKDiv
ZyU0eC+D5tgt57LAGV3qQLb0pv2qXYaifUSnmxeJuL/VcPS2SoKKsdA0mEl6JyqXYDYI6FYDEaKW
+BGDqpnurbpk/aMRDV2SX1E4Pt5M8yoMhWOTkPBGy2MPO3L65MbFLTbSnQDMOjN+PfaqufkVrdPc
a6ogJtbQ/HRAUwzUowy6QJnDdKqmTzhhxzYtufVjeIjb1T3ncanZaVwiNBHvag2QfGceZdHD4wjS
AXuB8RHMLfzt4qfgLHuyxmQjDMG3X3Ab1wmfZtI7qBTshR4bLw7nKFP4ije6TU9A3NAOagNgQkqx
ZYytssx7mlZ6kKv2ZD8kSf4+G7Y2zKJbqXEhLGLO7fzXlotUWoKEpe2D+aInVrXtKa1MkvYxN2h5
flJf9bQ8WbOF0JUrPMVOwztQ4weD9vOncrqtP9hc18o28uMhOZBSo31yTL8yraujzFJXuyP8Wk/0
QCAOHHRwT9tpgpNevtDhA0EHKotfCW0HZKd94AM/s8ZtOCCOB5iit7zMFQkF+apX2rxVENY2Ctfj
7IB2XBlQSAAzMa3kpZf9N3iPX6uV/TETFwAPn3xJQ0/do+Dasa9TcQwsuJ+ucy/4l2CHunsN5Pe+
GmgugwGVczQ9wpkYw6AgZq11IBM4jJlTmEErfeDJ4n6VP2uMcpinOyDEu5sL4d5ipV1a+5DlOUEW
TTtmAaiPqtB5bjPqv7j4Ey9vLtKxxz3sbWfrnN2u+kGa4o5ge9GclzaiIp5l36C/teWOn9jdFMbB
MJIMqL7Sll9c9zhvSF6phLT4DuuWjdnW+5qCnjo0gBqIBZMOGoJa3sYy+MrLsdwEQF62YiwjPtkn
G20uHJrx6gjCoAQGcOM135WVcTCW3lfjIEl0aTvs7GWmDwaYTMCLwvk/PqmMdWxA421MrfsvMJcd
2O7nOskAJ1WS6Q+xgM00ZefO0X64G+GvXsbIGNlDgWEEUULEzOTkr4259eIl2FVdF8sLVxPwCMPr
QE+QJ4qfTJVZxGeG0mdCqy8PGZSQyPH1caNguL24ZfGwZXF1k6I4OqVWb/EpJFsw9BhAW7L802xz
cHFKd2P7DN907cNTxsQBv6UVSvyI8ZvPvzsPRXM2uckR4ZnJKtjluKeLpnsvx+JJa3r9XFg8hUB4
PqWLyadxAKhV1kzGth8fQ1oRLJyNh1/kENcWDhE+7T1kjXDY1v0Hjw4aeoftAfyDBVIh65hS595O
NGyrMRKjdoANKkLFtHvbMTjiuM6lVebTv5E+4O2U6G9yivqBvoXGp/oZTyVSsLS2c6CeDO9tZmnM
PfXwqxV7O62NtG3JBpUj5vaBgOMyrerFYkaiaue9y1APZ+oIpVl/VWbOUL3DGhkH5UtMyxSUao+y
WJNqy6Tibasb7wI4MNQ1nvFJJE+UyT2Rx0kvjhO/c50kC0ThDq4ffJ9ZZ2/ytAJYpx7I0w0/Y/bC
ofKns1kgOcbFeLQHNtSAt33Tz+uWJtFKx3a9I+k/eMbbaGzGfT1hDKXWD99WplEll/9ga072xFr/
ERE/u3yblJMjB9Y1Yo9YCiwPYqZfobsWsl+LD01sIjOT1xFSVsaLq4KOFpx2AHPCCy6x1LdWCqFq
4nDotpSZ2cMQRz6+K/QrqgNZzLAUvcUzq8OkjR6wpH48tPPYc9kulu2a58NTq/P+bWLP/nB95iNp
psA1mcC9fk2lQ2nS6KR3gxym3sHMPeRwwwFB4N6tTodr5mjbbmxRXhb7i1LTFg0P92wa/L8JItn6
ntFsdI+/LOy1bjBTcMiEq6eoymc1m2pb/1iRCbqxI3SK/wT5/NBp/2nOiD8iyZMDyW+4LbNr8Ec3
XASjPFq0IYiscTXEmpYX2hWXdt2hOgJEyzVLtH3iln+AIYXLQgGsrNgKfaITs8M/x7j3D3h8jYNZ
W0StNvKHQaXUyTw8PBO1EdOMy5XbgeLjUGELgeRjips6rFW7Gw2/Pg7BnVyqeXDn9Bx7y1OSrlHQ
3CsjPMz0uNaATyu6t9DL1rkcTFIYJSNtX552AQ9ahNUQNCEoJccbXjz45GOVfmAHLHZ2xyfiiGqn
7GEnew7n0G+qs5/J/QhpcYsidCXPSMFbIssdnbRaaNuoGr45fVTSqY8GtqSwr+1HCvXKDPxks3gF
Gi+TpATWaBZoMVXl1FdpSjK37H7rFMB5lvNpKK8Jq9ZIr8LDh0cIJvGI3fQltm6ta7Dz+tNPqud3
ieELmQWUYB1TNTGxRRaYGAlPvsxloMJxnbp3PMkHbkN7wLpRj6sR9j1SN1EVpphDoIegxcvNFHAY
8AnHwNnyL4R4nPFReAutSaN2cd1y2HvuaFDKfDB7vTuWQwLQjGiFoJmRk1J/4LY3MRLTPkeyqoKO
d7iJS0oxDACnZUGZBHJC06ji6jQBcFOl+1qR3EvAHMJPVILPGNdbkh/8qn5DzC22MkY/aiFG+yNu
WwtatTlNoK3Kd3YZj/8WuBh/QNzUp+qn9h0VJXEDo45vkT9Dsm1WWENMDC53Ar5XO/Jxd+wM9Kyl
EvqGgVp7aF3KatEWiM8Nfnnwu3Hvyj8ZtRelGY9XrTx6Cjdwk7rkrzGPZ7k855pFxKJPkl3Q4wqN
rfw+9gu4HOrDGHAmx1YZB9jO3M3KstvHxkzZH7TPRdpLWNe0w3s9YyPG56fWcrQdRkVaPAeaQ4xP
zLviMJrriXs4Q18swq6f8sMcDJ9jEMmGP9GYelQxce6kw9zZ00v2PnbFP7eE02vYjQeVllIo1Eyl
S52Vuz7nHVs12uFnNryU9eIcmrllCisqriHgM0XbHJOmZL7LuL/Q746H3mXlkkS55tQcepEPIeym
eERcf6+jzPHNJjRHmwwaGHv9UY1RHpBLN0OmYRlJFKk7xVe3euXKr9j2XmY7OdhOSg/JrTY4pVRp
1DRDaMzdaejNE0p6qPmnAoAR+jTy5qh4Jjgqlg0AWu/L7rjQBpFbnpitebWC6oZMkALObBSTT2Sf
MLG0zzw2Vllh+TQxltcQbPHHPzN3TighUG/mYn8mLk+L4CQ9CPdKTJU9ZfivVMs3HTboMab9OrTE
wC1R/k5lEQ3Un60qaz94T3bz0xJ94m6kTkHA1AWp5wN1c9sTigxql0UbpmnsNT6DyuXM7IX3nZNG
ARNY1xCDi8f6xfSsPWj/fznVPPCNHKHCHNaxZVrC5bNLaoST4I4Yvw1mCFpZxqZVeHQxznerlIBJ
s/nEG/FuGM8dLgb3HWdGy6CbcKiVJJE+XekQfHZF/ZZK71Kl6pmyPnwfdCvX/TOHPXAJA37QoHlm
2/pNFdwq2oJeYvldi2Cb6P/E/IoSQYI+AX7Xp/ZT3p6dgKAii5ihYwDZM9XKYaQPNReB5BV9Ztia
ggIJKpRYt5EnivglE/yPtsHPm8RMVkp9IPBmjhdZ0C+n5L1qzGM/Zd8OzDFu3PBpyvilnuXeKBCW
vUnLtiD4H37+MresY5oTE2RQnHkShASta9vdMLnBOof88q0UXdo7dS0TFCvhBupDrIRtsyTUX8m4
T0PyXprn/Kdm57krtHYnHZflhitnRP/hmDos+LBrTZfHLHPLuzUn2yWnZFzI4DMpl/fU0Q6JOX2l
unHqe0R2kI5OiDt3VV/wmOe5E7WpP+zMjjLCTj9ynuXbHIovfvBXPdufeC84Wcsny5N3fUbj7u3i
Cd7RGm+HCXCereE2WlDTIXBw4R5ocFa/aGuvvHwM3gas74E6Ukj4qZXanW46Q09mVmTUxvi3TzR9
24/duZ39W+Kmz0SRv/yunDkN8kYkOYnJJeHo5ee/qa0fu+I5sTl3iqH8klhHijH50/rg5ATBzMGN
DC3pQIcqABZLwkbHedpZ60AoI9qxjeFk5Q000MmdFQZvcQ5ucLrWGZMv0TgXDN8cxWzwZQCsdlRW
btZPxPY+YXn97csFBkS57DrXpNltNK/DiBWB5BmmGd5J3cCBXpQPLN4eUzmdncD8cTlzUJdIGbxF
WZ1BHpTJNQzimPEq9zHOWDsTJW+rd0G30wI2EmPUxKYf5re+SF6NGgkcojLDVUsHOMTeusiRXlJu
gllwN6i42sl5uMi6/Mhc+ltWLm25aHeO4yHeQIcVxkk2g2RpmuI/4JbewHetc9eOpar57Sx5ZK2D
O+hwkaAjvYnje+54aOMOp5FCsB1ShSNr7b/2Wnt11MmyRX/xmP7xLm3MVuJ716pbPRvGrh/6i283
X6aDyddd/J9YSFBGGgn5hhXbI4nar9rdAt6urn9h/d0IHxyNdrgNGo25+mK8z9WIp9paQ6ApEzX2
olBaLR2HefwU1OVr7Vb9rTDnY9Kz2y0GR1O/u/OVMPqgsrxHPES7n9Gd3fGa9H29TjvPFHN9Zfwc
UApMUmQVvLPpuggoL2JQqIc1ZSoDnNzUvHCXZyoScPen+0j2y3SN2UVEHH9WXs1GrPS/gZqfaIpI
wzgvOMQATTk0k3bgNEhl7DRAJVbi3PX+TLOLT2LCoMcmySJKWN09WgJNB5Q8NQP+wP5atiBpDR8L
R0Hb2KqtT+0P6uoY9mrmde3Sb3MSjLRpUCgVJAV+X+oBEN3p0vl0rPTDGzBHFWaCG+nvssyXSYfC
nYqUagOoiALsoCvZO1wLVQWI4ZZ2zrMr5+8gToFGmvp/IiCh5LuziGLPfS07nWjOQJHSEnyRIYVc
OMh+8zqamRd11bG1l2OFYuM7+Uu1pMlRa5srbp06AleI5EvVh8EtMMDxXwq3iPrKuXklEQOBbWRj
u/Kv1XPMSTw+uvVn4V3rWmyaazysFm2/R9NlMoGEOGh2xLGZdFea+jujr7nrzVcHoXhbUop8jPGx
IezEPiuFlpcPofCE9eT/mbya/zVJ/QO4ssow/VO9wutUO1vaKf62BukWtyVVrNfPI7VWhZF3r47Z
ROWQf3Up/MtyCf76vNdGMljR2Du/RQESzW0/9Fp/c0V8miqslKSSiwt+Ak5omngLsvrFrmA+ENkh
1GNncGoL61sJcWePe7O4yrDZJpLTwRj6Md86JM0hCiChsrKvpiPBpMI6D5JTRefcYYLzNrJUmlof
BjOJJs/HZZ/hAs1rLotSS/ajkzAXtmF6ruqSliiAxvGDnrdtztYigBpEhkT/WoOtQ0lza0OtDF44
FBQMV5auYd9fCjBi+nHR9W8miN/pAnl2NnRxdtLkHXK0QU/yTN0VAwWYY61x7Y3+QBbrm1T8sgfy
KbfUEB0M4P3vHho34/LV8f40+TE0l3J4y/SauiNjTLUjrwYtbXS7du2fZk6QSQd6R2ud3ZwrUlNA
nyNO9VxUScJGb/5Ua5VlKWfz1JCC3BEH/Mm0bG+79Jz7g/jXlIq0Ujn86sS7LWAFkR2YOASJj/+/
5NHFSIN3KCOnX/E1qzDxdf/KJLgMC92uwybQ9zC+i0OJcISyTDgl9e/C9DlqrX+rPSCvQz9jinFf
JfpQjYISFfbMDji35RHI5r1jwAxaAtSk3rqnpBRHj0jOYvhYD3N48x034GxsTLDV5qfr98aBkZCQ
vrguQDCuRrPokbN2pzqdcSu7Z69lJKW522DaNoroGuaeOcwC/z8mK2+G4BDmN2GaaP61KpvgOndL
cNW78tGDm9tAYmWwhZco8SftpEn9SJuy2gFchi3ctwyOC+PAA62Du+9/O3+5m/FZIFh5XfPWollv
S8JyVfc2+vnD6/viYNvzV20ACu0od0Mn6EU0qW+gyjPPDpCEuIAVmnry4plPufA+nTS4x9kQIs+f
LEtA+ZHXtLLCElsoXiXC4BCcgABSlvjJp3BpdYIHxnCyuHdzOfz2e8JOBRBidwF0HCjtd/ZdCL/Y
B9WExVAoCMI9HX1bUzLTbERouoRZbf4GU+A30I0fLR3XdE0d87A1f/KMxG7mu9+wHbFukMCWdfzm
DxS00rQtXAYcfu35vPM0uI+6PMInINALu9PkmjTSIan1e38iMoHfIUzqzInqeOd64AMG17o+6Nt4
9DjVxWDwK/hJhF+OIwWU/7ZYrRAYtaPR7V+7eHmAPGY4q9BTGo1TSTG+tmL8WTSA4NSWQOk1UeDW
koYiewG5TIIKmXnIjhriKNRS5zcN1BUKbrfxKu+RBAGFYN6T4e9tY9cF09n2OMwbGsXxKxVPdDhf
42TE1+A/dUSCh2osdiRjPAzl3N2tOMwFvDHzNed4BgUrXiWFT9z0WByPEHrgQCTzGdKotXmHNf9G
IIujYM/4tDGC58brnzPMYYOVPmHUvA0LUdjWih9Cmp+g38FsLqOxzYAVpzET2CKez3HQUXasXadA
vsUFmhoXUhMZKn6Y7vCWEDfbVXGycWWmrf6wk9K+Y9XvMUvWYIiL/tBDu5RF95WuDYDMV2cc1CJl
8cs4ZMpA8fpwgdBa+NRT/OK4/WecFsA+wBLW8WcRm7uuIR5FRVeccyMH2VlsG8wUabMQFPU2c8zc
xva42A8Y9HbwFUNzxlhnYUb2DN50rzA+2+k8csQCGfOZrvbsetmJ4WHCGg1dnRl/y1iwbI5lpm6p
X+N0MR+O0N7QpdzTVKZPuRJbS0rEBds3dw6UyLzGrcwGofXpf75i0AlqiE2Eg3xha+SnSZ1tyyr4
tclvySb4wfifXXWqKVLK4EeNUUpTsca7808Crgclrj+kVI5ZJ1r2uEEQdtqSdWJyBuhSH9QbXVhq
i7j4pWuMxq2TZcafaSV/BY4aLAPnmiA8+r516BsX5NvYnfrEbw7aTDBIF9qftH8dBvMuwe/hR6d1
l+ce5QjdVZ9ZZLi/cewonfKbluh6ByXmSG7D3WnohBtQFHc7Nw1Gu/l5nIsr6Jxkjwf4iTq6FmL2
hiznJV44w5k9xaLkelu6iOL9aBdnPa5hi5QUWkBfcDaJDs0gcK1gTywZfYxqgE3NSDzFbH+izOzN
xHoLoIG5UFwdwf59rJzdPP6adXMOK9cm4+Dov04C5ghoghxtOCx472KvB9+Mb4b+omr9rm5A9MKU
3rd7/ZMxgLqM3RMJQ+qmnPkz0LOWg5/9rZuI47VbE9+wn52xeQ7a5qMqM/usSgc69OjyUjC12iKg
B5FKqS5oPI8Htyy5jZNjCy0T1S+OIZ+MhdxYLdffsUYGYJNRuzkzq9BPnZV4J3858mFMy4clipti
ZEf37qnlHGinpURnQAhRdFBOgsdMGDLbe/GHXmIZsOCL4BuZonKh96WLCwzMAe1oqyyjS351Cn9M
f+BWCrCMxz2jQKBcjkNdeZE/aNo56RLoxpW8JIZBSVQJbdfqklerwaAEpwmGNw6y/UCpEcqlzo01
9nZyaOaQt/LLF87edeDF6lxbBVimtf+6ulZG/gEkodmOqfr1R4NOO8PdcAsndSlRhX24aPkigay0
eB+nQLwvpe4TYGjvquwRzSQOtKSqQ8IbcGQHQDylnZ4qZP+R68U27QPFgpLRAjZ6zwofYMCM36b7
DomVlDrO22QiMGogj1EfV4OSMplFFiqUpUb5nqJSVDyIP5T7xZM/o4LfKwfjS9jqW6Wmh+YhsbCQ
K5eILpYmv3HT32QjLm5h/c0HZ9pNWIC2Oi6/KdXdU1b60Wxmn2LsfkrX+vS9miZteMlYzjGbO/eZ
vhruQ/TpwCQnvU9yavkY8wZ8K9aLofM/qxQpP0u4V6v83bEdfIFN91Y5MLMDojA9Ct/J6qqXsusp
z6AGKR+SP3y+zkb3aYb8/z+YuThJBf0b9Lmuvuca7+B66hSMtEKkrENpePAN5uWk+8szd3QTzB1M
c0e/DL7ph75uPGFFLvncO1iGQXPSWv8M37bcC5c+uXzE3qf7FGqz27W+vWvw4W26ih57Ewy784ZJ
esA+9MfLUYybqY3UhYrq/pJ7Db64BkKAMrnDGUlAHrPQdklv/xcE495yC7WJYx4Lyj/5DZPgg0a3
ncyJkMvYpYxByn1nQh/LnTd7oMLCSYx8S/ItxFsrLvB3OEdT2w4x3UE/awPukGtdYxkz43C0L6Nx
mtBCm98OVnuOp+w5p3rrUovkH8aRv3VtfQ6Bi8a3IYkhriTjXyeqCiNkb5fdub1MQcWazQOycVlT
2Yg6MXj7kdq5NfFcauO3qnA4es38QQqNAAiclh3R4S2NtsR6QNGDkiGVVRTJDszJAnrE4VZtww7H
NkkLjKREKi6eO2NBqy8IiLVBADhkwNagWhoSiJs0ECWbE5gIcamrkV8W/aHjhxaYyEKQixsuXPMF
V+VWaely6PgEDdHNB+lht1eYT/BfKQox9ex5aJCw/rjAlC92yQy/1fij24751zZBJqeI2r40wgqa
28al5WmL9sdoKlidYCwEWJRQwbJC3xTS2wyegBptewQGHOlvRd6zUMpQyzN1tmbQB96Q7zDd/ct6
cTIpaT261Z+E9NqTA31gqLIngrDOPii5b3IIMI7Gr6iNK452nl9dGY9WeB16Gxnc2Esip2djtwa2
P2UkmM+ndf7Z5dldVh4CIA6Munn4tN6TtJHPS11fB1fRvqvXezR/eayY6ctrILJ9N2rvVm+9pws9
1JrwCdqOu8Zfqp3rUlo3LWm/517Q4krv7qTS4lAb/XNFj8kuwQlYPOPaBlsY+ZVW4vY1uMMjzHRE
qVJciG72OqY9e+NMBcD0VtuWjNg3Puaz45U/HlWXGyblVRjo7oiaA5wrEWnoDjRumNSsYOpLsffE
VBg4bcLLYT+77rWrm0tTEX5k6eZ+MPCwOBOFRkbdERvkp5WWT7KNOTumrRjklM1D5hIhSPR2RiiE
eFYjSjYsjpgjELh5Y/Hi3zpwT8cqKJ4zb9ixmX7pg7EZR/pP0pSRWzfE16VW93Ievy3HfXez4Qtq
aMvQfLiP/m6hr3aw0Vcnj+ClMTU3b6APWNAv1WgxTOwKxqrdHjBHeltLdzE3j/6nlU8cKqsXA+Qf
mQv/pa0KUpoqByoNucyokq8mqEVUFvazSoqTNtY/NOS8dECPsGydNC0FYVbw6s5Y0DKB5q7Js1Jq
orUTSaNGYAsq1mlSqnwt2fconNU1qK83qCZKBedfjcuFVP1xFuwgmV9lp1ENTUiv2llzJ+PoMtXf
JLZ9z0h3sjF5r7mHQajD70aX8Gaq0P4pjCDBVzshZRR4LPsUw1c12TjL/rocSwkF5GVI0BzmDRsN
rT//WsNx96bn8lR5Y2Rb2I/hAjyZTbxyy9jsBWM6yq7r4yL8F8q2OFQW8sedENKczAz9Ets1UReH
BpXylXKGvWjbN8aa425EXaSCbgkJJ1H14hEQYrkrI6oo/mhqSZmC/xqq+QUTCbn4ZfAdbz/HC1QH
6R+MES/waCTu1quzm1z27N1Mr7JbqtQCT366Ksve5ZDdtkWiEjrOvCiXWF2gNVywwzub1fCo2u6v
W/p/myTGHx1nbybvRsmzjD7LwVuufBjLfdIt1W/9xsRVweITB2yKXBrz1FQ7E0NvF/+zh5KOOYuL
3sA32Gs3he0gsLJ9HsTzE2og2U08x7sqoKVYQ9utZM4EiZl+MPtgxpgcL2UsD5rTPLueV+/WsVXY
1PaLNxKY1Bb72+ZNj+amfBo6PEvGon/NeM1D+jGYedVn7r1fFdP+ca7XEvr1CjnZp3Qw/vooUVcK
yENliYlRoUZDM4oP/pdgSG1sV/pEc3txxRiXbuRQzJDywGcmq3M5g2enmVNNGbvY+bH5aTTyzTc6
lHDG32CTPwg8wXCAvkSvAe7sng1gaaSkgoMeb4oPbuWKJapk3+yhRjQObVPCX1+AvoJ8bOHWhgC5
bdDVCYWsQDuCjQDB6CAwXPqwvNDh6IWFmum1gzneDioqnq3JvGuCwrvct4Brxe0+T+ed3atvG2cb
U18kh6SvD1mjrTd3kLeJoo9hii0IpzqnGH07qTZ5ytOE5mjaj7eOMJ+NR9ayjmAd/67iYTfIEeAp
5nLcGJhuksvor3gCJTiwD3K/TRLeoXmZ/to1xZ9G7O+U9uC6S5dbrXymndRADpQq9gVjvmIm2e2J
7KyY3OyyMaB9YxXj+7yiw7X+BHtNabYlr41PmmvhULyVQJnTvDvNOCIJYtFsR6b2JU8vSwxGZzCA
2WSzh+KAKW4b+2sLan2Z/A7GPkeSiMsG49lHUxV32+8Jd7gw2br+qce7ixmAe5aXHZNgDjat0s+L
o1SkarOj/S2ed5Yza8RUk2NMNewmSAEEqbLYObRg3iDR19khFp62bdPJ+R9757EcObJm6VcZ6z2u
weHuEIvehFYMiiAjmdzAqBJaazx9f5E107dudU+XzX42NJZlJTMYATh+cc53iA6fuzNaewJxTQLu
IBreuWEtN0Vnfc/VZB+Cnk2KbwoYdZWzY5u+xr9nbqssYBGJtRtXyqsstXt00fgshel7qzgjJEsE
42pg5oX2R1IaYO0ED8mJhcOWujvatp2Fujj+0Ztxs7ScWx4GE1o/erVJjFzOPGeYmj21mKyzkeF1
lAc94iCs+JJNH326C2FTtz97h8dS7DeHzHPe28a50ovDPbfzXxUmCTzXapmBzURroe78rv1l51V8
7OD/5ba5J8EpZfKq1FbU9aoZuUqmZADBhWllSvqH3pj1ujEMsct6TCSi6+5z25cMhOmPeZqQ1BXP
PsoYsWrB7KEzrdY17wA62XNsVth7B+6cxJo1+SLuvtfMf1sk/CuGgTewGp/lbCJYhKXNnZKhuEAo
kPcwZKKKILvebpluBAc1qVPMrq72ST7JGbqtw7TKGC3xRQ8j0fI63Dux/u7DEoUy4qoUXvwOTHd4
pLnleZKZzkLM8lokMXtsm6fKHDTcwbN9amI9rDDIX8h2+WUzSkZMmT2X8qcaqL7GypSbQLHaz6oG
uJ2gMpyyeEmeKCxukX4FU7Wpxc1T0TbeRswoqGbHydaqUs4WjRm/68xiyPS5sxPPjTGyEUjE5qVZ
JdO4MYPh2qmQV2elyb5InQiTS4MSoNUPdm9Pmz72Pg1c4SQlIowgpVujhk0/CAgGL+cUDJp8sQlb
kj2nAZmccpW5BVu18G2rWwe3WBx85/0FaP7hF9GbPMP5v5wCqRESrY9KlWu3eraczluYigaS3v4t
GaZfyN4ZwKX4rAx63LM9AdQ13ZILL0rTpRL6Z9ClX3OI+T7PxVtFqJCbxCMDYp66Ub9IWrQ6ZTzf
iUHcm+oJNH+4KtpkXgWFtZmCSK/1gQGX2FYmVRjQs3dXVh+J4QbroUaVPtuHbpD3Y4AvBYGXXqMZ
B3evb24uab/lqbPjIj8WY5UftIKTb0QNTkurXyfDTI5wJpt15yJ4ackkhYWxtosKMhZCiHiOky2i
ApKdff/ei4zDSA7o2plJEyBQ0U0MJMwl6o8frR6RGGoD3/7M3dY4J69FES1mhIl2lH3ZQfPENBg9
SsLnNjD9CMwSidUpCQAhJI51LI3kGdXrK6m0CMjqAB9/wYCwoFtZGpySXWQS7WHcxQOWYd5tGm8I
Fras+m0oWdBoR55Hi39ziMpXs+fRPqbl5vZGtRw2NN8veuyPeQDYg7+ULGyTAMNZi2pZhqBQMRA8
1x1RCaqh2MYxvXRHPByiieoVXHkKPMyaHX7rwrWGJRYPgFFm2W3H1vssvOrLEWjyKgkYSkb9Ktf+
U+4Tqm7X/nNO+MdpABDfkkIoob1WIr2iLGBeKvQ+t8b2EKMocRJhHB0ruuSgjyaeXJ3Ienpk9wh3
YMn66GBXU8JkRYGccuw739sLcGRRMAVkaBXHyqVeJFuXxiHJ38zA+yInU7PJ6jukQGippmC+wMfH
NutnLkSDTV0G+WHG97QYkrcAwnee8hRM6vjFU9nRqRDiTB1K39llHYumgsJrbDEPmpA4aEpWc53d
mbQ+I2owUZeE6aHqCl3k8aTRZ3XGzNhtejhPw3Ywym0R4xmWdjQvxzq7r5zqy8oxNUALgt3VJ9vJ
0ebOiYpmWRFKuowNrlfS7sDchjDPqnnqAK1V6XFm+96iXXQLOW+C4a6Hbcfus9wpMeod7RXJw/3O
727ZyChN9BD8sm0svY3FB0oU1zU3oY1OY42SwyevlKFhskacjUs5FJtuiI2NzxWujOnBxoSTGIzs
R/tK4YqtTF8dr1S0s8wfe3b9hCvzBlRwIStRqXNX4b+3J7kLQB0x7LY2WT7H28C0bnwy5kudz9zV
I/NpaQ17t7SvcZg+6kPnc+XklnlKnQMnCObe8hAwS7oEbY3fMsGM0Y0V4XmkaPjZifdsU1eoBMwo
Zg7Yr+mPEdsbYQjVj2F1MPVveT/vTF+lvEUIjqzkRaKSRmW2HfoBf3A0szFPJcdUZt53re2gkvZe
uHOji2ptAwXEjP8MM1IwhSWCaPGcsZ1bAsz+aARKnuwlSDCawNheDQEu0B7WWu/pDy9kApKsHGeE
a5p+oI5apKL6FUBMXzT2eBGldxga+DdoJinDoTyQEpcvx4TDNpNYqv0IS1IUoY5GDTa0wBdcLXcZ
FkaU6sPOihwGnajREdezF4uxAFiWvVT2dG396JfO1RUOzUnGhcvuey7JxLA3s6QyVEF/NNpkNYXY
iKf2nXHGcN+Us9jlFPQmv8BDSNEJBaBDGx24kGLkqnU8cyfdR9uKmUYl5q9xdHb1TD6o4RPXVcfD
Kyi5cme29SPzAlJsi+jOnsx0F0lvRTYAXZk5nVq/2Bc++R55zd68cWeQa6PY4lekBeC5sRBZ6p15
XHorg1ApEM/q3ok5CQsG/suxgMIdvgVNvyEqqN6D3wIuJ6JNnUm5UmK+d2sUnQ1cNEzYGIORYlSo
WEBm8CDoMpvl98jJyTnXYrJaKqbWu6BiOGk1oXUs9Eeu0L9Aftg4qBIOTaXIBdb1IQrW4FKs7TQm
97cRaqYbvU0mQPnItoZpKGNmEo19ZA3j8MReqAF1Q1AGwQWLMbIhUyQ/Q6ZEpSnuvDhmeIiwUimL
se5QPpSee01FT0Ef7sd5uDDEI39laA6JcXUM+UKWFCaAX5E1IuGhYM/Tap/drNuFfU/08GFEDG80
1gMf9TuBtczjgalURIszqUoR+VceqA91S9CMP6YAXHuOnIGag17PazAoisHdGOWIjLpy4iO6H/6w
Ywkpwv7dY2jXGtwCET/Am3+HWHshwnRCzbtxAB0yZutKMXRHU3lDuLn4KNuWih7kOzS46ctO3qq2
vIx4+p9AA0nG8ZAiSHrjgmX27FdTsxkGhSnVNF91nT6kNa1gTvW+MQ3Ir7OfRStl04gWoWWscXVF
a4HZZAa/nrHAX2YeoyXHGn2UcshR6vE5Dtm4z3p7u/naMVo5CTwVLEIICXazF2ynVm2SfjoE1Pvc
x5PbDthe2VAJQEBDMz8kE51mMzA2wSE9LKys4eAnuzvtgpeZ3C2wAhNO85AzL3d7VgrmbW1l9uFm
fRnkiGyYG6OV4YjoHJ6veUu0cUoqSlM1b2UQvUpGLnkiNq25u50O+Rw+dYpPJoV+B2kO3ISbf2H7
BB0R48KJNaHDiWmP7JBwbBoIpIOGAStFN5/UrvATVrhi8o866zYZpYlJ1UPtHz5lckImz+UvhuFC
GZsvqgxzZLesBTkYAG5ylsCAscLpk/jwreMSzjpbN1v8nDwHXViifK1fXeGsML6eLfg3Y5q8RPTC
YQ9+BJfrzNuKmBaQCR7rbRuqZ2fkn+lx0o+q3RCmeczLbMuD2FhNmY0bpSOmb2D9r6GIO2H05fTF
S6zsX/VofMe3sfpIAXwsTJPjsIqbUzETVpz1LSqlwkWdayKqTaY7r6OP5URD8wO0ocqNe2QCzXrQ
VwwU+zpAwtaZfAyuJMfeoxW0ceQzrQ6AXDqig18V6mvwM3emTVSVr7NXbO2GgdHcSmPl9k35EIvW
hoXqIdDyok1BhNCjLOetKK147WiO3drwT4HR3M8ipIec2cB2NPsL5LeMMOe1tqo1YiUmxkNQ7Ew6
P03PvtD2Ual3yyl/QhdFz2owvEn6beWFP7IYaZM0kzXr7ysoW0TN1IkjpHPDAWhfvcUB4UShvMZ8
CmOkaPAYRy5p/bjDq2vM4pAhBA7+jPpuCGjLh07jgRDhM7bdteh6RSndV1tHopUbJ0RHZilWSfXY
dOahM0x/Q96zWEojbKGwtx+hLzjxkA0NzAT3tmYx0KXcQIaDDMMM7+Yc+2nvwNKdAppH0XTuVkgG
i5E9xIckrbnxGNS3HK+pzLlzEhK5OkeRitrp6MGtIyQCVCA905AlBi7S2FE2r9zKdR+KRloMsvBr
OHTtTlnRM+q6AE5lLgvlvEusbd/IFzd8xMQ8xlz7UzK+u60stlYEzU1KYlz6GCP+bcvhsP/ZDnD5
D1Y2PI3CwGZVwActOqy1fj+d0rhmvoFHiA7RhnUUoR8nQT75sKboSU0V4+kO1F3LYJGDdVM1rBVj
drxecn+rqxG1fo8hAhCbx6iIsZgRx0klCkcSlZZ7kyq2L1Gg3rQRQTdID9mQ7MIpwhfXOixbJGZc
HrKg7H6arMPZz7OsUClZEz7iAYHppKN/oUxAy1+xqGIA7F9Ki6o8MwJvX/K5NIrsSs6ZzeTn/SGx
UVf4akYHdPsmHdTqthEAVDC+jLVLUmRJv4r799G8LYT4EHfOzDyqTMPuUEbj2vJS3oeSMsmOgurQ
UPQ5NmDSifL4TMztNTciCOsxhv0DZFYMKomh1mYs79s8mhfsZ3E3q4/KMT5tv+LnFfoK1wuZeoyq
DLNUJmz3LCa2U11w34RTguq3egZEwplm82t6pDYwrveJkZwm0m9TWmCbMEIVt/gii7BG/XisLWTJ
dQEQThfsXAzt/CoV7Z9b4q+f8x92b+3rKGTE4bb9Nurjh8BnpTZkuCGVlmcaWVg8aMGQlCJURnH+
WrolPaRnZOzuxxx5C9IbnvHIoeJ9NrEny4tflkOpOkmY7Vnv3plzekuML8jnHKxFXY4Pnfo0Qxo7
Z1BbNq7sjvyWpApKst5kEACxeRmwK2eMqfv43igZCKr5pPzxkrRsVcYsPrVKpetCPJREnnLJcaqa
2rwarhkBhUejNg4vXtCvRyM8j6N9mqXON6yC0KLFF3cKEVjiYYEAjbwhKhTT9o6HGTP1ZEkPEUcI
1YyawRyBxvnixRQoSfCWmEsCxN8DKAa8PTHOMo/Y0HFACQd9gEdRVnuczRBVSpAJOd6ytT/fIkEt
hDATgvxoLpMVwxiUHSzZZn/YmuY4LMiFxe80TvFCanIT+lztNG6V7Ww5536gLXAKERGwkg+HWqpH
10D21fnyzkNCe9G10itGquOqjAAHW0Nfbpr2ttp3SrbGts+MN2Fnb6jovrUbfayQSUYWIh3lQ4GT
BNo9zhIq7hzEWKnaiaoTAiYjFmZsTv7RNLOCt1S6p5jj4jEsBnAUo/HQ1ONr72LCEwa4to6TEgWB
dfTdTJymOUSe7yPWIEKApy/U5Cg3gDfaA/Bx1fssBKIm3zpTjfQWue5P3ymQNdRFg7ApsHchyRrs
mGZ8EU21F6CLspXThb+IE0+w9iDizBWwqqkUpzKK5cvUpwDUMMgz1JL7uSUpYYpyvfQjeCDp3Jxl
MZL1W8qnENbwVZjjwrIrgMbSPtiBnd0ZsfduxDg+qOVgU9auuRC2jwhuiFtQtD3+XpH9isxhZxQY
YzsyqrcepprFrGD4Rs0YxduU2eHoOOkKBYb1oidxHapUjLfERKpCYDgXSOzpnjEzk8p250lCTwOD
0bbtt+FdHNTUnEG41o5R/gwJ1DZmwhTYPaid6vuHeugSvgl/GpBCEMciczZq/5RXXrtKmqb6KCi7
KW5F65v3CirE42jb0DmGhmxmynGWDSrpNxXuDOgjBh+JKKiVbvFdvBqOZrw5tIaM5BYAdnKgzBYH
epbnx36WR2tK7F3ckuRL2MxD6Rbuk6n85hzFam3llmCxGjFjlwSelCFS4QErzUGmxXuL3OoxRwuB
w7O6RwD7ScAI/J6wpQ93reo+4vmzRELVrwCvYZOS85oZarDHiOetWgQEe907H53hBA8hQEESmHKT
PIMStV+u1lEQCgZEfLkpe6c6PjqYoJb08d6Z2Dp+rdRjQQ9HOFjDG7Tu7F66ay8bHDCnWAVH5gGX
pOmhj483UTGoMTVdbGv4RJSNzrSKrn7dGeeSALEnNQOi0b4Lph4jnG1lxdkyeYoSCObacIzanlIj
inaYLnAWFe0uJy/sTGgCWIyo/GHKNtumfqfOhpWjgW3LH6LWl7agbJJG8zQHIbQ9i/mmGwmSkdA+
/bAa+ThO7cmo4no3pkb2MNcRfJL8bIUjEUa3T6ocMBzMsetsbRdLjva/mTx8t1NivIzKhIWCUnY9
2njuU7+an9DuPVGvTS8KcBL4plAEB+l6BEnNJqeDiUyiZUV80LBxmQoxwFGNW99nzswCV0fRR1DX
92EerCQajB9xgEslmeL5qiNuHz9s4gu5m9GaiQmk6c7Um17VZ9fOhqPjkgiMBL9+M71213tz9z3p
eutoh8syT89t1vfPyGT10iYhZKfoOppg9O79YXAePQYwxlQ9/v6PTqLDg0d8X3jZM5Dr/sKB318a
iTkN3tZ+ABvjFsmErPL/fBExdUmcHoDEDyC/QrKXUeTscKWNbJIAFVk90SW86n1oct/9vvmAi29k
rtQRVbA8Gx7s4D/ulcYhH5UzAFOjDcdnih3nbjBZpRFX92AFxXgqw3mrMHIGq5aFA677FB30muRV
B8DdzUeQ6/JkAKgjcRJ1zSQzDwbbX75lhnyMi4a0CFkyWnAX7cj2hZCWn7NBTxrLkYdhTJ1MxHX3
1NVlsigufW/AtLTnfRpniES7/D5wEdRCHue6UtbKiIeHuAHLl9087c786VGXWkgrBQ3FwtF2hT6T
/XCGQt6YmfgB3PdnFgYqD58R0J9TZt1wZVckZD0aSKxhjvAQMxl8UXxkYmtG1G39DbcOyug2iGnW
/GbtIs6rdlfOtwFUAh0VsDwCUOdjQAnJlQl1hfi5AujKIgtNAHE5qAf2BZy16W7O4UdohWodHU24
Yc9Mb4ATN43tZ5amHCBJdNN1vYf6yaITP0a98dK5mNmv2Dg2PU2eabQ/nICiH6itV55ND2KLm/uK
7ujX4EfBjzxnsFnINZdGtvObEDl0e5sv1n70osab3hbdruVYzZGHKti6INsxT+U+ASvidgOb227a
/v4bboCb82ayyw+//ztVIH8LTXwhyCIaCFUXCykGf8VQTB9wPqCacgDdhIzU56RAhNJizdEJ6MWm
LThGXQacyua5ocW4+ucf/P7ujy+/9e2p/2ZDhtjPGXQ1VRTdHn6myfxBNxMlauhUh9/ficng6Ch7
rk1ctoeuYoxjoJIgM/X2LYcR08M3LP/Ruc4CIJNseAYduVt7qrdUzuW+77tfK1crWsLQlfmBSiI/
WCxPthD7t8PodLsZ4l2p2Z1EdfU2Gtj7EyqriU4Lwcmuk90ltakSR0aEvBnJ0k/KYxFkxCFZ1bY2
BoOwDkwSrHYXhmYFhm2/6rDwwL/0N+ihtvIGUEj2QdBfEgWg5/b3mE5vsxt0MS7nn8IawN+yYRob
pD6BSf8UpldIX2wYEDg7KSkSVU+qnDUR7JplaA4kiXFlUe6chjhwVptMxbKvvAsuvXC/FcqGhPxa
VotssIK4iCB3JXcskMS+ie232u4e06ZmMsiFnNPoMv4CyIKN0+jwbdGpvufpeMDLjQ3+4vNARM7b
HpVJYEA7t7+ycb4boN+zyYZ9IsjaIn8pH8tpwbWGZsRvHxKXfYNBFHwRzNfJosoLZ7WxOkrWInmy
JoJTZluhD3rNkRsP5sgKt7IpvmjvnEy//fbs2JAeSTejmyUsrKSFnMN7wTSR2GZyOYrujFK1G7t6
RTy83pjRvKmtH4x/hwUQ6Tu3EOjuzGso22+M9/dD2mywRyAQDMUbWFmOJra72unJOKguwr4ZOYPi
EKcOsfPF3glxBwi5QjaGa5e962JGcy+BDhb6JF9ruBZ9M62Rs3QLlL4Kpnb/szLGJ9abrzqscfbG
OdNrbBdU6MFd7gCAFm5UMGXkp4ZZCMsZ+ZEb763uQQvoWC4y8kWG8gWjBp3gwXXTJ/bmj7TPTKsS
/aZsfDjBxgy7jXNj42iyX4d0/sG7fudkELXgM0bkKT0VPHBR1nRl8+ooQsocgOS+AXQ6B7drgGqN
PAYABfvuIH1I4GkLhNPZRAvhx+XxdU4YcA8EEnNhTCAXSd/C6HTCAIf9Kx4BMdrfyA4ejJ7ePsr2
N7f5EnWXFrdyonj1AkRABHAgLFioCX2LdNYNq52cMHAOYbZgMJ054Ey0SwNq3kEPD6rqn8GrQi/w
y4/Rlu02tY2VncfHZgIcHXm1XOnIuPf9k5kGPkHHboYdvu9YsiKTNA02ez2dDKIpngdm5f0aypLJ
TfxSDczcoxpoc8E+DJb3l8eJVQzQYRtKx6JAxmkF5gm34uiyTYfi4bj91jfx3Bizd+CJzZLEalju
f/Vsb+/p6j+muei3SP8LUF846jl16DAtxgZldc41Klw773HYGQNAwrZ+wqIOTX8aOxoqie8n7phF
RSUtl3ApVrS804ZHoqYikSplWl9VxQGUIFlkhd0tg66jm0Bh47od5gS35hy+AOeDAVMVLJHrdO+7
j70jrjGRgFAEGHG4TH9v+eMot9W4q/uuJ1YQ3X44P7g9SWQTmZqhH25QbRoEJwOVYZ9w7xTRC/Qq
3F1f84zSKyx5AML6ugbFZ5W6P3Q/jju0Ls1Kpa7aNLcHlhGkJ6iIg+ndmXbyUqa8Ph+03iIcIQze
EtBTx/32hQdHod1UnVEukQQyR9Mw9fHrRIO39QJI6o4XMW++FVSgsJga5Dc/6z0/6SN13XdLZPcs
8x/tofuq96BVqKST+5aE9wWrFLR3JBP7+p0ijePcr/Y6mV4VB6o7d6t5ing5oOnMZPrZTpuwMuc1
BELyJ0uucluynRAGwInK/FnW/ES7qeW20sfSInJmGPVn2bh3/Q3DpPHC5HYNWTd4m/qEyUE7HEaJ
IqXO3ipiRSZSk1EB27t+EFe/z+5vR6Ax4yEtrKeR7aQTm1h6f8vWy9dMlgdc1A/2gGi1ofQZZuPd
SI6etp9Nz/0hmhKpncvQhypMTG8EReI3LbtLlyErTnAkMJGeYTA7Av1R697JiCbIbr+T1r5rsdrD
LZrRBtRx+yAKlt953p8Cu7+zO1wMmf5s8bE1tTjn6FDNrOh5mnibMra3ZFYBfJfBE/6X7dxFL7e0
ArOTIHj2GYyZITrxnj/orNxxV5yqpnkdbqyZ2DyNOeHvkfrsqPpumrRcs62kCrWWpYlwHuuHGRW0
qw40kWlqLtI1vuVAwd5ZV3/+aQb53m9zUPnmOmnJH21biAapjaGEPc2CpujBeB50b3HvcsUgfcHn
gRy86MttUzqflvae54gLMHHB5BFSmzfefRxWB/bvX0TnBcs5gANA4M2jF5psLm5cxXwWX7Fiv+Oy
DeE4keKgzCzZT0gTojBcmXFS7OvYrSmCHFyfrgzQuNnZuYmNcVswl1pbQ8qQRlrVYUT69MeX4Paf
4dQ/sce4YOC/DfvzdjUaVI1mh6GvctH6tDlk3N8F0ngrpJABcVb//lbjORvZa28SlBlOSFZVELeA
F2HDsE/yovKgbl8iH7N5L3E+BRJpYVUdB5ZE3NfYEpTgZeVmR/uAYPXw+0tqIUdp+axY61EaJpFP
0dIAkJtc/4BTEtWTQjMFiHPJN9Xh9xfTQieWNF6P0EjfZ6VxHnCUcCvF6zopXuuGbMmblaKq5BZ0
9cGz7M9yHq1da9bwAWutVnXPCBzm8sosJFpFC7BMazy2tz1X4IfPnVB02xmtYFi9uiaaQYo7IMha
fs4YZakyX2XWXjxJVUDahPHEZiZZRAmjNX/qwnXYexIYXHzTw+EpsnBsvRopx2kTIO6Fo088KkyC
H1jhmS1yGjljet8wumIGGR7idqaWsYenEgQXxSw42PJEDJeDiJxdoCtfrC4qHk0Xa3TOsz3Gi+8Z
MzNudZ1npoPxOIRLx4n2dur9RIBuWHF48vMElw4HWIBIZ4NaBjEuvA2qu1l59YonD38H8rlpZXvb
k6dxZlyt6Jk5ao/j4N7pxnv2by6sBvjFNMRUD253jH3juwkswgK+BMpi8PykjZGSGS9DLHu5B6e5
0NE2bNWdPUyfQoorA90vTXXkdAPSlEptMSxvDWNX38LWjbq7zLmkdZPxbrTCiQkT0GGouEvFtY7v
DNgbQ85wrL2NMbavE80VHzUnIQ+htUoxQ9ZjtMcKRmyohSuE36XDl5O1QbULw/zFC9kXZs3I+q/e
wlVmPzVyUfoGozlO1lXv89tM0jyVhX2G6o9IpMMMm1vpr0bkP5yCjotHCpxvrwm4wDhcyHwZR0px
uxuSO3BNz/b0pB0+EZNqoHOBE4uG8DXzquaqwYChoBiakh9FQe/kxkjLP3zaKWKjUcXop53mVLra
XfV9sTfiMDpgcciZpVMKGv1Od5pBzjAgRYYgBb2YffaqG+vL0J5iL8pe6nHcVkJeIbZia2crGN0N
OmeXyz+gkuCjm2gHgVl1ABmRpYooW/UYYni0Ixgb8rUO5jeHsROSdsRDAl1OUbrsA7GtMYdaygpV
TFv3izJKJWqF/lKkihKT7c0c1PY56Q3wfVTrGqj/hFsJbY/LSIkNLeozc23UrN+OeMJvogq0M4LR
V2Xgw6giwNTkq57KWJ1180VW6NMsTSTtafve1fQPRsWd3pPSJqR+CpR80TH/HFO8xKnwGLfq5Gnn
0uIm2bY5psG2/WIH/WwjpVpZFi8pIFO3j+XHpAJGEzbZihQ/CK8DN2EBo1i4KQjM1XvF6GiBK/xt
zOjL/PQRaO/WnvNVovkfyw4gy6DT6wwaEcu+xfKSK1FTqYUTAl8lguHcTwqaNVacdKyYzhUFoYc0
RtjuD7Nh5CunzGjWB3MvG7XxfW96noxUbFzDvyum4YIz/CkmPxFQ8ldriAQ3NgXB3POaO5iL4I2w
W3SvwDMQM3jWd9eHjBEN9pjC4hNju9VsBSFxuQyGgzEUz34U/hgHJyZyuX9gbFDvNJi1Rle4Pw0J
zGAk6IXxzFmF93VL/PFgVTwuy/wNZfUbKeAz43ZeQlmBAexuxfptlEXUj1i5FgVIPE8NFhLmmw1v
9NyVLS1nBDIu4f2RQuKcpMytWeahiDC2RUZOh6XHAWW8cY7cemXPuFtQXKmjmlxj00fEEhghD2mn
2oGhYAJbtkAktO55m918bSasg1XHVAMZglm8w0J77Wda9VoM+GdlesfBS0BBlFGxDr48AFXPR5rG
kAJEVpiiYkl3qrT66RrNHpQn8uOeZbdrWiAMwfOuYpOcJAZs90Z2HfrGY15Hq5ogCNft+AiamMwB
KwInFLFyGyrnm5RrJjhu893W3ZGKvfr/oWvfmJZaLu7y+9//7bOg6qinp+8g+tcINeGQXvt/T127
vufde9v9OXTt99/436lrjvkPS0phe1pr21Ymoa5/pK4J2/6HVoI71HHBCBAJ+p+pa4aQxK5ZJLZi
0XCklN4/Y9eIu/yHpchjcz0OGjJbxf9T7pok2+1PmcCuq1wy1/ANK9vyOAbtvyTxenBBzbp26kvV
F8mmaxjwmUWUnYSNeifuu2BHVNx05tl2htNJ2jIIvyXYwGJvCazXoYcsc8rYePox1h/hPQMl3qSx
adO/Z9gf2fksMKl6a+bA/Y71EjBoM0oOZc7WqIOMMsQExthZ9VmnAPGqWZa7wJfXP30kD3+kO/4v
fL4PLI7a5t//7b/5NYnncoSneNMUGax/ydYdI6oD1NrNpVCCFiBGjFP8qiHyIDpgMkBKLFYOn6G6
5fWbgYHRHjgsr1Age28Jy9rwcdzVQ+wjFNv6PSyzltXn1s0hG/nxuM0ZKy88o0Iv5TlPY0PSJwrn
8Fjm04+4BVkJneZott68kYG/CYR8+Z9/QT71v36OloMY0BYCpbPFh8mf/ylReawaOwbBTn8i8M7m
oh1W1MHQbsjgqpWM11ZNfynJXrqzhkugtQlVpHTW3i0YR99U0dq/E3bbvrTMCmIYkpYYbM5Yf9z9
zUu9vdf/DOC8XXK8VE85QgvheI77lyjcvkbN1zU0cBlvPRoAU7CWNm3Mx0O64/EEYoDufNbZebBq
Wp++yDbWDIpGsd2qk2B8NILpo3TXgoyBx795cf+aQnh7cdIV3JaW49iWaVl/ie2GIZ5agS7mix9I
spSTmbqQSuEU6UfsOf7eIexlhd6MZDsutCVrPHsFgn8AiHPubg93P3oQBNroyJfH3B83f/P6/uub
J10pTce0pcU66q+x4uZkTCP4LnFRQUNIHv0xkRXeIpOqPUalfkwHoFBtUtsnI1DlSnsOKFFY7Gju
GNqxZ7jLSf8VkYxPlZH8Xbiqdfvs/vWzRb9pK3mLhiQ6xyNk8s+XYWfafZ7NqXVxksradyqV4FWc
ZBWCzvTghC2GjtEs1eSWUVr+rJxuj/GKkmgZpXAjuqrEkF25kJYLfwJN+ekGjnhktcjoyZfT9n9+
N//rTcPRiv8Rz6JSRJH/5Up0wpi+3OrlpY1d84i6IVqDaDqqzo6fSMZBCzkeRpP5Twux+28ioZ1b
nuVf3ioPOYwDit02Te3eTuY/3bF5LC1DKWldvFHWG2UOTM2rbHuLRwY3in+hHNN6IedUv4bJgHXC
g8ZQCwwHMRXFnee11b5Ejsd8cW+20VGShLHtNGoFaTe4fqXHupgMnMjXV8SI5ERm9gteZdR8vcRJ
HGtE7854l4U9S9H2M2qG10A0LR6hKj30eXVFKP6Jid25mxOGlSGys2XBAvMFJf9nmrbrKG6nc6KL
aU9s15tC8PncV+nSTAvjkauUWDvQ9Lyhn0njfP4HZeexXLfSZelX6eg5/kYmgARQUVEDHm946A5F
SRMEKQPvPZ6+P/BWdYuHarJrohCvdAWfZu+1vhUgPr9tGnNL8+IhwXq2FylqlqhlB1F6stqqBu1n
FRuUsaM1Bl3UTBapQhQC2cAjCsYywj5UA5ezzA0aWB1+0Qk3yJ1niOmWxKXrFHnPZ9/bu1fEFbSo
bMu0HC7AeH2KfzylDthegLnLfvBxHq6ibOquROMQPCMx2039Fx0xptMV1QOthX1PP33nQSJ1Iqwy
kUNrviW3RtrAkGR8bth0P+i0asG7pZ+d6LuJnPWAbhumSbQx7/LliQoqSQYfv02BCkp8G21jGwFe
YW+ir4lV6UukKgsWAPQjMshYrQHO5OOPSbz79hG6k8ppcA40oYW03r7QSu90PXB076Hv8Oj0Rpat
nAwBjXBb4CTEI9pNq1boLSnwmyS3Yfz1lp+cw7vhez4HR7nScgh3lvLyo2LolFqba8xwBUrgiCWx
wxY5YF+GtmZwr0ZCVcsIs54swRhOfZ9fUX+XSzT97mJEcLYUDpoaBYvH6qySUIxg9/E5Wizs3n74
nCONXyENJXSDqebtffKYZPOx9qyHMooxkrb2sctgo46YSsAQDEQY5NgsqMdixjRvCOuxV4ZC7J8I
7ci/hzAkpU0RWio9RiVtCp/C0F0aBcAPbVPbE1ySG0q7iUvTpJ3KxrCbomRXN/ZzpDfqZOsTo8OI
qlfFBR0yPcq+p1XxYAKUUbUm9878S/xD00uMm6CocH6W1rYLxJ0WaovC/Vp4ZgQqlK3PqDtUsmUH
b88yaOlBr2n8YuMn7IsdFDWHCo0c1uNpuik7ElmMz965+Z16M4i6wmGpjKAXtQVv32VosGuSqFV7
7kOo2ucyi5rV2Ff12kRUt0RyvC4si1J8WHFDaThctUEX8JUiO5FEcR2qrNmEpe+c3FL7ZGqx3w8c
0tF52wwXv7kFSuntU8aipvDgq/jcjqypzSot7mEJrbBfBcu+1zKyaSCS1Hq5KmMix/tAjw9W4BIR
pdm/mkQRbatF5AhpIG0LNtFruwmCa4SWXygOT7eBKg5hLb9FMs5uG89QmyQYGsyXJB725I/stLjE
uzGAocNXgAQDOS7tIWrLlhq7E3Sg7gQ4jdW4Jaatb5UPMF99sNdRvR16OkN5CVLEAt5fTRaCE2Dc
mYx+yoCGeJkgmTU1oIPwl5P1qJRx6xTdfSJc+44ZamcYUPWE7kT3Kr4p9TQ5homljmFJOBBl/3WN
7QpkSKLjmcGY1hddfgrbh1gE1UmX1c2EiXDvF94DJkj61HHTHXo7f9DIvKF2h21oFbTWdCoYU6tM
c05Zg6+/DdNrMRXVJ0OKId5/r2zB2J8ZJi8ahYL5z/+YAgw9ily4Y+7DLImKs8BcBqKWuM2sU+i5
TAoSDUQtc/OWOGFSmjWoDwUrmI7lxSqW/XFEXMQzoqxDoAR6knqOPEOlq42gYJqSSDCjaZs1prSn
2JUhuzCTTnokxDkk4hKSCw8AbzKLE9+wFrrpeGuI6j09HZyZErt67+X1A4Csde1XLfaxUO2z1rA3
ZsVqytRbPAJw8GC5Z0fmW9IKNJcuu+MCeMxfzCnd+16F+E3Ydyoc451mFhHwvf1oGd+piVkbXct2
gdGcbK8q7gtqxQ70BfY6wTDKK4lQruxVTYpWAtuHRIHrAZt84Yz45dJhryrjhew/4pnzaK/in3ki
7SMzWXCycfYmGRLC0mNl40/ZNitzCMcxOAGHnGM6KLZ+z+xbgB7XvgxmWtxANIzhwiMjjrGuL1Rv
x9vclUfBVv+uiopuH07Gy+tPYcuCsWrKuTfiaoe8M+nmQEE7hfn4FWmVdp2ky5xKIPBLkDC00gt3
SDbhMPQn9JrA3pJqJSARbkafqmWl1yUO5vFhjn12ZA76p6xDRFIT7mftJnCoWtr04RCj0kWrGbTL
0iQtip/0DBNU28LToIMz5cBXWnpWeKs3ev0CH7496MPAcsmjogRW/hAb8B77Ag93l7FYjwZ6EKBP
sYtPO9Xpcu2F8W1EaB0KCCpnaKKGNZ6TqwH+ymFeiyWjccLPE26Rd4AIpUXkDmQr1YI3ttLXQGwe
PDbeSDPDfFOqNt9OaoLuXKbuzVwXLTMMOIYZhfsAnCTJW97GdUgSkf3PAVPJo+N54dx6/gKK0Dpi
8JhII5sfh1f+RHpKnrcdN5sgNOjTZJF78/oLjjo0VFVzapsmvA7SUjukVkvKW0dddER9KTMz/zWN
zQnZEO6oVUFC0ULGZU7Mzw3FRsghre9t0cqOEvenPv+CIqeSnrinOuvfkAKz84LfreMFxyRoBkC1
+i7Tk2pLOTI5+i4I9JYesRaG4hF+lktyqVxI8uEIL4G25oZEhHZ+fIOng/et71aMJxEwllJc+/GP
InRAcw225I5qcLvTwTqiqoz3ISTCiJfkzrfpi/bOSzwInD78htXeYz01PoitEFKAcLRtm6TfUr8C
Q1M79s6vgxvsGvJA+3MmjuZYK80YsuKreC6RFlHlozFsyxq8i5XUNLw9V7slOJoWeFuRSkwrdukJ
Ulg7oahBpPRWAejWN0VVNEu/MgTLTcJVPBrJjRqMXa5ZDzDmwlNj+tHJ9BMq9n0ET7NC3FZhD9xr
w1ida/JSURzaKfd5VSu7PcZjqY4q+x44kb2X0ZzG07cK8UH6iyWeuadJbN7ho+Pco9g4lJaq8fiF
jG5Q4FeFCkm31rNjaBrldefn3c73cK/luQ5wwS1o7k5GSGsJ3nCs4ccZlARHn+rRNbLpe7crnHsx
Dvb9VNffMr+hOV21M034l2PDoHaxwOMEd7zFFA7xeijtZv/xus14P6NTiTOUstmAU0263Hr7REJz
7kp7gDddlRGmVKhmaUEKObzI1TAa5t5LGCiAev+YnEAuXYclUsx37ycog4tq45tlssKP5V2xe0+W
ZVR86+3gXtTac4doEj3zE00t/FS5QKOCs8lErLXNY9aDlR6aK9GbP2jT+LtI4G9NC5SQ+EXu8nII
WGq7oMRFLRYDHuAVJj7ZHD++A+939y53AO+zwZqLvZA536E/ZsJIr6SciTlnawxWaWxyVp2HMLpi
x+ODecz4XmtAVsvCIDI21l1r1eMHXfqKHy0XtG4VVr+JSK8t5x49CR2eES2NXt0MzeT8U6/+Mfyb
/yu//WcR+Kbm95fnNRciTENQ16TjPe8V/jjbITCUGWEVOWdVJ066bpIv3lB6VMXAR6/E8NXxx23Y
I3Loc5dFq9ceSgiGK4tcmEUdjmu+Bu9QePjUUYN9r0il2KJBRRkJIusqQQETt1sza3ZOEBebJEcO
XFUIADLMczimOajjJ8YdnSnADWC6R+UXj5qP6gZsNUxQGnNaY+r3kaF9m9Rw0LLOIwAhc64/fm72
+52ZSeGTKrOpLOLa1EWdAyMl6sugD895iXGxy19aGFO3bM4xxGDza4U6evlTQRznY13Syx4juC0o
LhuiGMMvceqlD3Xxs8ZbuC063kjU7uWtXXS4Lyd0yLZ7k1szl8DP7IVHauPeVzYo58lZVrojH7ty
+k3JAYQFRjGCIxp6GKog36FMQbU09nVJ5ZSJIvRWFXi0/UiT5HUWMcrmC3k90cYR4kTtE/hwV6F0
J25IAc3Np3yvknzPEmWWxjXyEXEJq5LCVYtAaCMZY55zzgvvd1HjXIf3HN7F7mYi7fyXx8B71S8r
018WpB6QFTQ7xOiPw9JHJOPGv4JWUltQRkd9u/mk+CP0vzwSivjS1HGH2lShLuqMBNxJmYZtca4i
Oj7uKwKX+UZqg35dNVh90gQ9RElu7Zgric/T+gl1qT9GRB0cRY2tk6GwJOIJPxB9ZKQhmG3tSh2s
pPxmBSZBoaXNXpK48nq2Xbi+cRhSSIF93ED7tPlcUz6Ea7MMb7zktg4DY0fMUnHoHffe69voznfl
kynCX6+mD6vq/jm052Kd0sf2pXLNtU6J3GjG6h5iU0TbkxVu1NIvZJpil5oYUKM1eI+MXy2oAPzf
DhLvsmu8ReXALy8KPd+FKUqNeQPA4B0f7D7dWZBK7+psJIKkHPYuiywAQ7k4vG4vxqok43reGY1I
jHuyt49gNCFRtMjlC4FuYmDhKKOoW5lESsP/3gtClG57+WLSe0yQRI000DBtN836VT6epzkgNR/g
hQ1VZCD0sEuFfyjb5prVcHog+e/pVZseTnqxchszXEahIc7oH1cpXBk5ZYfJ7fXPCjru+4qORQ+I
/o/LnPO+1BtYlWjRjeRnXZyjWdZRwHzd2foA35NcJMUa4ks6mdW15j3WidA3SQEvxx6oXKgsu7Wx
FZ/NJlyUqfgeteSDGv641+0qP8UZEikf0hJ599XjANDI4h1/Igcuu45zB3eVLyDXwOaA+UPwvTGS
F54kWrZNOlhvFEdwrNMhXvbjdN1lfnWP0OAhRUMhZ3dCleA3VMShsBuAu2uOxQ0Zplt8nA1m5c5e
5W57oB2TnvXAACEIFDJ0jIeyDNWakbdoBu/UF761BaELZc+8AcSjvgZwDjNa+XDiPXZYGZjtdPoW
IHK79bR+Z81ghBRHLKyoeGF004FWtnWLZ954JPEDMxBfdaV/QyG5zEv3OesM6wsxQLOZ8qpvYp1t
xIASjRiGQxfzRgHPfokc2mdIwFjmR9U5D4rxJcMPQVLjFgXucLDmV0xCyFmOZRfSfkblnNT0TezE
pxXkj/E5jyXIwo7RBqcweEPjoeid4KuVTfdNZZEKa0ek95Hd2UXa2QxFTdZYY9PNbtxjamcdyZqx
vw5pGx0LhAgoIXFjpcNDV4zJkQQKsARafjOHDBP1vMQaA9JSDXmLxC3GkesRtsbWsV+qpteuY8Eq
skagfjXJWt6QNj3N4I14UUzNU9hVHk4ke1glGUSBlHLdrhPWxHY37u/NjC8z0laxp/qfpryDgIhy
re1/uMGv0tbTu2YY9bVqfWItYrrzDk65feHOu4q5zdeGJCcW1fNE/2rHTGld1w1La/Qkc+0jsA5Z
ZvmrCiPoOnZpqhGPg13Y1MD+R1F/lysgMlceDn9LQBobjxkCHayhEamVXfildrLkpiXzbvJEds7D
Pr8tUvmtaK3iWp/belSZcTKNkXXTkGC0Iwy4C0aW1mmUPxOsfgo0nFgi9PaVr4ubj6ff10r+2yIV
zRBB5JaFxsjVLwsIPs9gHKKhOqOQGg8C2NlDNMKqNZCBbUyz/N4qqa1dvyW2Vv3obSWe6kxgiKJc
/o3tQntw+1A/DTqZhkDerxKs7U/Co4liEierOpyhHXCIpVGSOUoqKiPYPKA2rYMmfOJZmJ6+Ykc2
nYyh8e4wngIYHyMzOyZExxzZ4pM/xjz7SMe2OnhJoe+7wQmWpCjjYfb7Ye6KQgwIoxtLt+A5gsNl
7wwKJG3ThYnfbNEOpKESP2UsQvhgm4kAmUVpDSigmwE2d92JtQqPJqvTGsklRBA+K5+gEioc3kPb
DMfBrrszy25aDC2498aPdzoV92OmVyYe5SZiYaEZeyskb0DRr971vRqP7VTeV4wOdzQ2VxigxCke
KnlX1jVu2BZ/GmD68aDp48PHj/S1jnz5SFlIKfm6EcAy9nZtGdTemOqwrM6mbmxwBcAqb0cfnh3A
n94NHmkLPlu9Wg9AMJcVdKc1IRHibEt+o/JpXVTzTqVmY99V8mCTb0UexrUToQPpqCRQCOFxfHzO
4n2t1LKQbmFzN4UO6OTinH0f3JZFhvfZKYt5yZv/yv0iPKf7LqxQj1i8OzpAkNFtMCKrvN8puGlX
oRi+YwUR+zzqU2BA8vDxabl/OS1mN501OqcFCvhicVr4OdpCSo7nmnI4u+lNUuv9ygdJtSFUFady
PW6i0aiONaTNTFTWwS27A2v0A8Gf3UZqFaHRZnVMfepjatx1TVkR4wPpnKHcOFIgRFllV/09Bg4j
r4tD2RiSbcowLWzkdWTiAlmi54utcnBdCkIrb7D1k1sd6EbVyAnzayBUyYOmmxsPQluflfVt1jUr
1VBm8GP9ux/kdwN+0KOVElgWkRG9IlPK2/b+jn3qnv3UCJI6s5a5CogRbMj19uE1ttRvUfXoyYqS
zxRU2vXkJsuO/NvjUIH37ByPogieP5Ky2+yrZhrpbcZ3sqgLNFdBOG7c0UOSZcgT/zXY1K0iS9sw
bsmiYGhDlEoCLb5Rj7rldYlp6CqQrdgiE/2lx55EBueQkVkDOMgKSwE00tQqKArnzs0n59CBwu0j
VulOjEA/hVTzxM2x2vYJBF9z8gfvk1q+cbkkpmeMhEFYxNG5OrvBi91ly8aHrKdxOFuQb0yf0HOu
6taIrEcSQyvwJ02BLCCEEwE5+RR24dYeVXhOonBX+2a6QrAAtMLyzK8WKl1at6QNC8R8P3DOtdc2
aFgocd1j74jmHPSUy7xaPdBtBQQ/EHti9Th/8lTIGybO08cvuZx7On+OF/O1GegdLJRAJv3xi25A
TsOz1dNpgPpM0GIj402qi5ZgrN8N29QvIdVQTOCLrteOlR+AQAzd65KUVlwKpbeuSIxYD535EEIl
WIXNrKA1HETA8b2u+i1jDMsbx/2k4PGqdbg4afp4NtIlW5nyXeFb+Yxitlbq56oq17XFW5ybzlMm
0xPVtJqRfjS3+pSPK+IWusH26U7MNeWUXPBhjgyxGIRz0mUGcNNLVVpYEYEsaXVDpwr850o3iSLv
A2MhAyOHqcZPviuGlXXGdIj9z7PqT/ZdxmUtn+fACpSmkW1auny3E6YJNoZicqazaMEUOiXQPlPQ
/dNWkRGpQxz0D6hidGS9FeqKEtKublW7WCdHJetJBG3GvlzKfksaNmHfLvzhVmu1TVtWL4M/3PLg
KZ5KgMt45msYpTw3bwxeJi09xk2DTb9OvychtIIkiZfWQBBHkiGFjoP2G/zkj186MQ/oF8/PpW09
b/lJBlPGRQEkxV7jJImhnxOoCAvXyk4ijbdGQkocnJB0MH95XjqQkUp2Mt90wwo1/NKM6fcgMJ4a
PTw6gXhwxSGwQ7mV4jMty7tyEg/DncF8SNotWpP2xfkZ9P8L20nE2XEe8CGFm67ugIYQstvIn44x
LDp9Budl3feOnp6TFEvW/FUZr6Pe/Fm4VnOVVT+jpjaWYR6xZA4D+JdT+kkn791cb0k1f7qORZuR
/bq67CnXWMWaNNbPIhx+iYpNap49gzQlKIqIlzxA64bmBfKrTlMbCNFAjBdEIBSshsp/orN/GYv8
GLI9Ar81W/iHpeqLbGl8i0cltp88dPNyPuV0TTR9lLMs1pvO5enaVmTEWWHI8zjBNjVjUxwcfTr5
Y1iyKSPTrzEcBH01ouPRq3aTPqWHQWr9CnDpiC3Nzvd1RqRzF0BdLCvTPGqFTXSAGQw/UJawxVuA
fWQTikxxF4o4XTW+5W+Nl1oHOmjISG3zwGs3Pv5ydlqJee37PqITCBU0brIEab2dEM6ms57P6Gx5
dXc9R1VrXlh/1Vt9HRjPkWczy7XZKcfwsBi7Zj2YSfGjKUqGIMr6QsNm5wLzKMUh9umQNlON6bzE
N1oWc/DdFRHnX3NlPg4ttG1BSis8T6fhu9W/cGEa7tbqdkDJhA6AcCvHfIgjH1g4tmzcUuM1bS7N
unFq3ACywxkdB8FBeurHwMpJmTTw+gkBRRF6L5jQcPSxOaEji+spgMBttOxf6Glt8jLMlrjXyAwG
tAj+twkt0LTaQx7a7TIXWrkDKAYRxr4rBnhlfZg0m6iFS6M1OXmEWrXLh5YIqYYJrdSrceG7P149
6akWY1t2O7lXNtJlRivtQKrxc2b69+6cAljR7yUW83s9c6gDvz/a5HOsHCs8QLzKzq/zfGgF8lw0
BgZgGk89PbpTigwJD+Dsz7WLMxAZ/97P8MlONgTa0EnvBbsmK3Hygw+te2WbhI/asU+hjx7nXTkg
Q4qneF02CfbUeQ07GALNQOaz+NGa8ZMlA+vDyyGONE7yWghBESZTrHsxr8rUEprIrPiRAtkvDy4b
XDzEUbEg6gjwXtw1FJyqOQ2qpN1einLDgr4kxStNl05nylt/qLf+YGzzMY1+z78JfG0p/bG6jSeP
8CqluOk4jRYRoTWU9m3tgJsoWpUDKkvIistA3kcS11VZsRUtmEuSfmg3dccYz/AWnSwii3ZASZeF
38dHFpFPRQzcgubwT2ZC3iYbjVbp1F8Gq023bvQt7aV9a2WVfevLfJfZ/u9AlNoTqCP8IxQnRu7H
VTb/Y6//IrxaZM4QrRLyWklmojo7WjdiRKOUzYCbTo7+iYZ6eoUoBVO+b/vL1PHdm1QnDTQXJw/w
W22M8/N3QFyrch8Hw2YogxBQZvklly91KuXjNKPhi6Y8EGz/Pe5sxYBsDLs2mAHwSVys5IxS8Wts
hiJKvE0xdovSzupTld+bcOAeqBUUQHZctQujqv8hEASvRV7BQw1hrado19iz3PWOEa67yTXWBTSS
Csri3lIWggXybz8ZKp13iwHeHZvpHckQakrmybebuEGZvW21XfkINxR8uvJibAMgwaQK6mUV5r/7
LMLzEUIn7fnDqxYOLfj/bu+FVLms/JvdJsFxqn3SmNCbpLRhHso439RJc/+69mwyeIbxBNuQ8Uyy
R31SHZ4yUICbYJielZN44Fq821zi6nCsaLgvO/c6qt19m/v1yQtH8z5y+/bKlAa7c5Yq2EXz8Q49
r7Mwa3mfpg7Z18T9HUvbsO9CmRt38S4jsvo6nQAvk0ktr3sWB4u4LYj51UrEjaBCAyIzjzRr6d53
ctgEBWFexEYKug9D8a20qvLE09jkFbpAhEI6QCXMVHXzRVbaeogKYKcUx9PYtRmcJwLGXQh8SMCJ
a07N5jjJ9qAR1/Oza8Jf9My0LQlduO1mwIxWaOaSib1Z+V3jrMo0GJaaF5ufzdrvpkHH5ZKVYyPi
NXTLuHi4HciLhGkkf4TQtQ3caFyW0zaLSNcLdAtJOpAPL2ghYmH9ZKStHyzfqKmuAWAJpi/Ec/BR
HHo8Hnt9qKC32gAX3TlJOrO3EfLqrXLRVpp431PREq9afrZ6e/d2uvTHQBHqrnrVJF9sh1Q19drY
ht1jlaXuolXtcD0kyS7t22lpDvECwKLFSZJZlJpyNcQsh2LkUNsOgL1d94KUaev3x4sL491NdW0b
qwBNGzZoJpv9t1+MlweWTSDs8KgnTBNzWLNZ4H9OKuOrgmm6M4DSL7Uhu/VQ5Bz0jDWQnimqzsy/
cy04MOLmVxR+84NtTgbfXZh5MP9lz4Z/hNFz1t1nCBzRYWLTeWLYh5Vv1bBadEhMPTovCkcQQyMd
HETXat6KIUtf+iQc1rWgaIVSdxB2eft61f/rTSex/o9/5+cfeTFWgIiaix//Y/MrPz2nv+p/n/+v
//O3/uPtj/xP//mPLp+b5zc/rF6dJnftr9lhAluweT0cjcz5b/7//uH/YCD/3K+iWEb/v+0qK38s
mj/NKvNf/8erYqh/Oa6klgXw3HUlBcv/8qpI818YWLDKoenGzKJbvBfYPppgdlr8SyFhNmifMozy
SJiB67yd/0iKf6FvnjfyRLI55DuJ//lfV/2f7dt/7vLf27lvu7n2vKid6wJ4HPioTedST2cRJ0Mv
hMgsmDe3zYEkpyUAuKfmk3Hj7Z6Jw2DIUbpC7Yk1AWfO/FX+0TQOO8tJMWHDpaLWz1LaOArIxqE+
3BV+8kjTy72vU0bDP57BX3rVnx11/u7+OKoOcinoJ47a+65zDIsSnmPX3tVqR2MClGFm/tRSxJcf
H/Xt1/z+Wi8WT6qklO/0HLUqQYhHPs0YEBnjspWt8cmh3g5m/3ko25k3UTgs3vfiw6ImMhbpVsz4
6RPR4vXrNHe8+//+FeErcR0GTZ3V+8V9tCaTIAmzjwkGSe2XQBrdBvJhiqG6bZ8/PtTfHpktabDw
UjqSF//tI3Os3rB0QOeLfqoGMN5EUSwGmQVPWdv2q8IbhiP14+S6oNT//eND/+1m2qauYx1j2/xO
5DyFccOqskLE6mEaGALH3uPR+qz8wzjwR/Xg9ZHx/qOrFbP0nT7k2wtUNqxo/nO0mMYHaP6a+pos
5N34mXPpLy+hjQeDCgDVaUaYi901btDa6DoO46EpFYep/CLLh4/v12eHuJi1Uvx2fk1BGckmKRMK
dy0KeLOqPvmIPzvMxQ0r2sIMW5crGavTCJAldUJkd59ZbC4fPgVcHKuOolLORCxetR5/DBXRWKVS
xbTs0BF+VWCFIE9/cr/m7/7/1o0QuXIIPlPcAFJ3bOb5t09+SEaR1c4IHJOqsmh9bS0SuFJOltKM
c/NPyoyXA/vr0ajKSSQqCKat+UP744JkHLdxlLFTsWjhHoMs61dp4Xu/+zQWx4ndEJuSxNyBNoyA
+rR+ePfx2/G341vKEUrYENPe3dC0qCV6BmiioCyWI2Ze4ZDilvbjM82q/C71EU/TpK2XHx/2cvyY
L5tdK0MhOiqMvhfvfaMXAvBIQ+u1SuYkCfIhkbYozXwWKKxoWUSDtQM6gd/YxH7+8cEvX9X54AyQ
2ESYSR2m+rf33Ib2BskAlFdCxG8pAuwEpb6RjveJYuxvb9I/i9i5DIkh7O1xBO1fNx54WaVdCBRh
kVHkey2vux+1LSqcBVEchOuPr+0vN9bCWcEASc0OK+TFurmJEd1HJdBbh1wke+nHnkZNDnoAnjPc
Asghy6B0rxArhmB4iDTuVh+fwOXAyc21mHtw1HJ7Z4Pj24umEUDgrFlkC4pdNUSwIGBPnDR+SkQ3
Zsb7uk0xtOd62WeLj4/8l7HBcRwuHpsLRtDLS4/IchZtyghEuKp247djvnIlFPH//lFcx5Dsu1HD
Mxa9vT4VBaZdlIS/ATMjsuI5CH5/fIC/vJ2OywiHi4chCK772wO0uhMmYHYYrxPlrkUICylRpJzZ
UNM+uWN/eUFd3Wa5h6gTF95lCVrrRVvogxbByUYe0cD2RNkRtPUzWtQBCCVa7U+WKH8/IoMqejwX
3+F88X8Md0ADPYO4QlZCeSmXgQHJGpyyOmBDZGWbVu0nn8Nf3gkWKJihmGARIFzaDGNpV4ancYVz
lQqHjrFIK/AyHz+x96/8P0I2m7fOdXhkby9K4GUxKZtGC594mgp8M0EsEh2ZgYYBhvXHB3t/RabO
jlhhWqfoh8Ll7cHA4NJnK8C8kOn2QO/jnhjnT27a+4fEIehKoNtQgn7Rxbg1VX09tNiJFs0MxiZQ
ZpDwOvXsUKWfLf3fXw1TgFRzjcK1BM/o7dWUSMLLePTBmJsTMUgyEnB3Y+T+n1zSu2GR1YJhvi7A
0QDwfb09jj7A8MjDKFjk0KNxFwj5Enu4S7wh3vUx1nB3TzlM+/Hxs7owBbKWQHJKFVjqLCnmSu3F
nYxjJvSRtHoSK2+gTQWZsc9FfBKduR0670iO9sZR3xM5fTKri3n+fLOImQ+MmsCmbWOzYrp4JQO/
aEcC9ebEim9BfZNAG5s9U57/WPon36wWcX2XaCVRzN0n68ALL/4/1+wAGaBXxKL23duDIrDpvFn8
XSyj3UQSqlyq394+3IZXN8PVL8h0V636UV3tQcN/Mja/+xC56nlo5vMw3Vmr/fYpd2idfKZ+MiZw
mjiUs9M82Rfku0py46kYbT5+vO9e3ovDXaysCyJygmoC6toW8hDIaMP265MRWjivfco/HiVGd9Ng
K2LQtHXmSeHi1e2TwBysItAo7kAtUqWcBIUgnYjSyNQ7+2bQueNXmg4yZd0M0wR6sVCA5KCKQv8k
dJqJtqobwyL5WZATtCRd3iMvWpFrf2+V2guV1X2ZtOVK2o3/Ez0cthUfMGpFnvU1hjViQ3jPoOpG
JQBi5H2NqeKD4eClwmDxM9VGcuTVSPeleGyH4SHOoSvo4puC21mYP73pnFpwIkeqXGZ2nYwahUPG
4QK6YiHv4v6oabSzXlRN0AbALgNWxKDhB5CkZoCyx5qxsSxCYy1AYHm7sitEzBGI2scSBqeVxpvZ
qRrY+aHu6m1WaXhbHgSdgN6r9iYOUUtQ0rLJAEHBly2EDpDJEHcB7cHW1NZO45Dhq1/Hmr2sZbpU
KlhB+Vrng2GixmoIvQ/6g1mqE7klW8/+0mbTcbTo2EPdKfrwpEbbWCRWqqO5gu5vWR4gOoqpDDdn
r0m3RGbQOmCtEOH1VzZubnPjT+AA6+6U1VsYbnvLOzfqR6ihOcmiR02z1S6vhx8u3EGLmd9EuZ06
A5l0JECZcmtN2GP9qjraATV7ckoiFZGxOUtYrZ0EqoTCbSG7b3Qj0bWEOI9JhneHpd0juUcg6/XG
Br/yxgVaaUcYynRv74EeHcz+aBS/I01bhW7BgjhL1qab3vUGxlJlLnR0oSbwoHJ69IJmXxI8UToR
9pvxGq3uIuzROuwgftUQqnCCEO9gEiLkPgbQRcJ7CGppv7DKa5eMP2M7IxcjkgSw3UhWomTNtcSm
RafUW8jyeQ48dHq8R0dMmmh9cveqBuikwVChjk8+qVkuQf5eVfnGA4TaEWrS+E/wzYbkFrMfPvWC
eHi7v2pFdEastsc9t9Az/cqx401god0Pn7S4e7LBSBVldUXHgdhf4KPusfLo8AJs3sxZsTS9zN3g
76f6XNFXjUh91mGgZsfJPPtaciiwqXT111y/Gyyx5L4KE0gzjmCX8K16b/IuOKQjHqG77IwoeExR
fw/W9aTdmu62Ke49yIJS3VmEcVvVrd3eA6ptS/D8BLehlCC0OgCQSdukH64NZe2l0naGfIyG35Nq
ryJiuIV4mYpd4k3LUWzQglPoJ1C0/1KAi+++duPaIuQQGMIA2LOz12Z8bdLOMh9RuNUDaqPgZph2
XrhW6JXt1TSeZzg3dtylktepv8MefuVWTzVGOo/4Vem1e6TBN8JGmtqoejfH4kbkJ3YpeqnoKh13
SfjNg1qvA6nvSFbdO81tiFq28h4H/RA4L7Z86I1nKMk5f9+haO1k5oGxmv1n7T7l7Zrj02UfnBsx
MzGqowJdCkHxyuIn/RgUFnlEuLIXXA6g6Z2VrqN2g/oV/Bt+e+uMqS0JnjsL/Md12hCkuKc4Ncck
luBX+cLxrZk0tbXul97TeSo9m9Ao1/uBjeumtMZfWUG20P/m7sx2I0eyLftFTHAeHtud9Nlds0LS
C6FQhDjTaJyM5Nffxci+3VWFvhcooF+6kYVEQRkKp9PpZsfO2Xtt3X9lzrHpdeHuSpuUvnIY0VXD
uCUG8H6mBRW1XYOPWZ8IN8UGQDAqgQB8oacWZVPe7zvsfxLpT7kUv0ZYggi/Dgg4yXkYZ0xnlbvH
/XQYCud1WGygQvHJwVu28af4IUDTXJXyzsTGR+HlPiwmUa5pcBsxRG/MjNDh9YJdWCay906qnk/W
Yl+K1H1B08enFx+62TS25mTQg0n2es8TKbRdO7afdjPFLFcnFpTj6uPLjY/BhFtdTceuDg55d2Pq
eFcOx9JfTla+M/nkxUIo853tE165oRlGgyABu6XxnTAePZ8kqotKSTvE6I3TyWojfdyVwQtpt7o6
g5ityp3zWTi79mGasmgShB8d6vjBrFimmaz1XwbSkb4AF3StCyzsEbgZv31tiXHuD8WnyPGgvBDB
ZdA7pVMxu8XWM0+M2UirAm1XEYZzsKetZObLsFededR8ccC6Sd4SGSJDWgFptzadjgwi2efVvE8Q
gvv+u5uVP5Okf3LUeEvG38iTNsyw8UDOG7OTD8aMvD2u9iqY76xeNNsW45Oj0Bp3k7PThDfTnsje
mqojM1V/6u05RJJHM6HZOPDa2LrS8WUoLmZPLByOOb+CVi+vQr1ZxWtRvMfGQwedcfrVCGjl+2A8
9KiA1sXunuCpjMVRG+9G9TLBXiMKiliMKF4TR/0fnXMgO4ZguIp2EZM4rfg1BA/2+BWv88r8uU1P
BHdjPoQ2n+EdqQl3zOBQM3siGB73trkZUHwUquXx/EZZOvvfbrFf7IgdbYNHZUeKb5384BSA+ONR
X2DF3ZgSNkSHE52ZODtMSmRslOqbSism60208j5IcFGhYFn0TccQ0bitfMvETM5071cU6aUWRhQQ
9IwKbnyuaxz7JCjDLfWKn6Ux7DpVM3hmPInMr2rMJhw4b0hpXbH0R8b4mmQEmmTdu5s8Olx9MnhX
BFTHScvQsr0TmYVFMA774sHM54OnQ6ZcwDxLvGl3CDUKjFnA0k0kDV1vbHrx5FTQomlXM/Z5iRvt
FU7hTU3Go2ucGcWhhLfs69x7BCM4B4MsENG8SDjgQ90Afp3vApWeOkkQYJ/BxA3OeVAdSTjqe9bx
J8b6fCovgdcjAfD2zQyzSPfI0zE+VNWEWb9Ec0skVOsSF+ix0rogIz4r8wCgCa7lrZ6fJnu1VN9J
oyN5uYpGgKqIJPGRr4G3UPv9sCp/jc4ULlrKc2UxbLx2yXupHzwNlcquiXdSk2E1UBVVT7a2knez
nSc/uuVmNC/Kurr1Z1yN24xAtwzEDNaMUNdYR3Jxa43s4OLDnp2fIDMihWceTlZEKdRXbzEGKGdE
INfuS3lZ/F2uPan4PWBwg3lwAxIzFMSOzyRuzrp9hzyshGaakKNiHOdCPLjzfILXtcNztE0Bc4mO
RWjBi5Jei7gJ9dHddBaCknI60KE6GU1zyFPFeg6kpCj2mU0KkO88DV28I6oaAnVthDrixBXY9dG6
iBS1SoY+GUaqMo5gmbBKUatwxwQlQmefsJjNxsnu9bBQOCBwtGfZeY6dfSqJb2hYIGYjMuyV3Fs8
gZk+W/TJMKUBPq7f3cVrCCIbL6bjPKb2qy+ftMXA3l7sDJWjVs4uOMweW5+oWNdGq/xW8hw2Z1hG
4awFF0QCuxllgkas0oBFOxm+ROYeIZBpkwp7EpOnrvvIxUOivB9lekbm/1Ry+h7mdRPoo66NhjWd
Aeitct5ADhCyg+eHOfpmcZuHqfMjwyO4c3pJx2UntO5lTqwdyp/PWv1eSjxzJfRE7OTmp2kBC5eP
gCaijHLUAexII+ZU6je7eS7RvVlDig4mAahOCMqmYhWFTUmCqkP0ZTl+QD1eNsloPM7qc2wHkFcX
PY4sdjuwYUZYOyTH6sUyUdOsSQtEKhtYaHfNSFw70eHu8wCbnaHEsqp8l3pX2ALsRkDQaILi54mu
1Agmva2vTpHoG1fPGYTHZYB1pxIno4jnfdV7Z2BSZ7B9ZrQEgYqWAgyF51ShgxI+dikrgtZ80hcd
g0HvhnaahShLoswF0MepYWe2yStuom3ul5FZ1a8FN8NL9Tvhjce67cKq0O67vrxZWIrxbrn+q58F
6gBzmBZgt9GF2tbmZTJ4QDztjseQL2JvnrwJYHhj7sEXwDSf7iWUL/LaLjAqt0lNLOOvNXsX8Dr4
4l2fvRIVWk/XfDXnEntFPnS/kPmLMd2+BlA0AJFGE3lxZi7OJDltisb+sSYC+jhpGB+ErXU/oc9Z
iI/t05fVTI98IsxqNDPNGiohHo2yfmq7T8f5TW5EXEIBn5JIR7xDBFgwe/icKgIjket5yAbLsCma
bVwBFoWlp3fsHf69r/kh+TKbBqWLlTTbfub4AWgYD8FmDg6WS3ZvwmmxMd8Ske+RBJMpgBKzKH4A
u9ulOaQQFQQPQVDflfgJJGVJkIifLdEBmO9YvyZysfYDZGsR+9w1LFG+uBt0DW0i33Lyvx216/Lr
bABNKOLtTLNXQ9nWDmCaP7BKrEiPjdDuLQ/FfNBcc+c1ZxUdRxKihIMAlA2Yk0nM+SALnoR+ipv+
UrnuodEHFEwubsnLXLDt3U1Yaaf2HkUUswiQCKgbIb5utfarVVCfQWVnJNOoPonALaPuSI42wPEq
K/Z5greFFEmAmE/aCMS+yUGajeVpyIr2c1q0n3hU7jXsxBtO3shX5F7wt0/kvrGYYyznCYjFrpyW
+9jlM3GrBc7L/J3oJJK9BPAbi7Pp3wdzttHZIx3nUucQMrpf6FR5IjmXCvLLSMpISHxPgxNIc8FS
URTtrvGuc8IZArIA2/ycPNXlo7D1A5+DKgC9DlAVQNyzTirOr0Asyzs3ebPNtwXBT3I/Jg/gpTZ5
Nu6XIfmKy2STUf5VZIEB14URvE3b6+RQK3MYluXea9CN18dk2cOsnvOS9EzzanNEIc52Ow30FzGn
OOo6iWxbJbeiPU5wzuQDZzG7OmQ9WUBigwLWn36UTr+X6cUPtkW7xUdFmVV3F8c4muWz8rZjQH74
nW3J7UyR5+Dci8eoNw55vOxLb/qsltSICJttOC12UaGZe61649QgNHiyp9Hedz4JUyh4t7K+zh6Y
D9zsAYbC9gGaV2T63KbvBl4jGeqrl5fbbUdJ42zbZN4GQNnd9JQO9xgEc+2IiBB0BNGt/LzU3V3Q
EpZ5JrlnPcGgWIOpHs8vePWiNP1FgrI0GFbc4vht0X4Z451J4kZK4txOlaTaADcUnx4LcDeR9vdL
E1svQxuEkWD50RI7xfnTo7Sdzrhaj0F68tt7Pb71+QBXkHp8fOyHHxpFMMP4sw7dj0ngI5yYTW2S
IMwKTYeHlDZwd8rVQV8M29gm1yf7rVVPimZMGcynAiP88InytZkHUkS2iKtbcnjdfBPHDHjij9nV
DrKliYo+hfnPJiWzgBAX+gAF1todNM2khI9AtkAPiyNbXmikLEuwbQrO9tq8ZURxxdpEBhH4mnKz
yOcuYd1S23UQmD4hU1uKT4fDe7JSWYtNEecka3Y7og03OSekgJO5bbDZhkmyc9RDPt8rviekzU9u
u8VE3gPcJhWbOK2U2t05TZVJg556PifDqbJuSGvOeJq4xEfh5/pm6nSKQroCBafSFxXovCr+RZ2A
UmeOHJDomq1tpPWMV9AROonUJIPWPYJgwqaSOsyQHDoSoDXm2jK7TEm7JSA7MacIkznQP3ZjBNuz
Rc6WebbFXRucEqu5msZXEV8t2QFgozAibQdNF16ecTiS7BwVdfzVaP33FBhH4nSPml6zhLQEAS3v
E6DvtsjQN9YRUyVWbpfEguym0cHX9WFbTMVqHKWBgfm15qgPGi7wj6P+WfzxSN2GFiec/NGbDwFq
WKhMYCrlLs9+g0zt2u6eco23OEfTAuWoSJ5aMiMXV+IfQxXogMHF7h4T5EwauhdNeTFtHbKRoiwm
pngwqP+DoM12WQqQiwRUYjF1y+FNZ0tUZRAINpVOLJ5d9fTGVMxEdrJi5+cQUHtF5uzOHdFCSf9Q
Ekf/7jTMRXBSZou/Ebg0nw1/RJWYmKTlxr78UCaNNI0fAnv4VKT9/Oxb9KDbeplsFgiZ6I9NrTnA
32aiQpdupTYu8aJ9AESr2q0q1n2J91zfzySwsHvDuyHmRvE0ltaoHzuCt86Zny8uG7kmOQVJGzll
5wk6dL0VepOg3QFegDjp1ijFoctMOpFum384Qb6c/cLzzujMJuyFOmx8+Mnli5ZNbn3E6dQ8VZMr
7unOIvBXddbedbE7HIijNx915G2ngXBrsRl9x4qE7NReS1ooaoM5v9pmMdPNMq0XAgrNZ6xew1eF
i/r3QHjw8JQplpNtnKCO3mtLXfz0E5Ij2rRJH5n2xaR8aW35iZU6I8csHahrkMKqnT5o3YbYJWPf
Z3yumxlnjRuOU2FEluRTDBGSMVEug1a+u17W7ZeOvqOamUF3oq/fcOjqt87hPSVrPmVs4XdpR7j1
MPzSqBUFEWRJ6xi09xxE67Xl9A8kF5ibWtOwGnhW5r7nNFEvqWvSfOwJPro5QdcGdPzw8uhzytbF
dJNgg5EQk5QOLEuTXhMNDKtRfdVwTKaNGiw0zFWf0RkfSyVes9EegejjaBIAKNrhpPtxRsUGsqSc
pbzJuZruK8sUH35sQrH3M8n6VQbW78qxkLfHvQqGK3ZqJ981C2FJW3wjXRdOJtsocp5piCpNUBmR
4zVV2yGvx9ssILptvL6H2IQZ/ToYHoBBzUbCaUKvipp2Lh5caqfTQLAgiTRWcadrhcdXf16A0ikD
71KnIJd47KKLZnYfSW/oT7qp5KffYchM29yjzy9EQL+g1NUrRJMWFJUj8NpOvr5f6GHRZrVZmiul
D88xCRiRAoL94Sk0VbkqWTFU4U+PRMP+2QSh0mlNYf+anExuAiHVFbZlsApGhM2SORCmOW0MGCQL
NKrcq8uKti2swnBoQeXdZG3KjLQ1VPCMLdCU7W0z5aA/9AbJ4nrfLPWxL8sVeIpJHuaXk0DVKYtx
KDZjm3rNUQILJ3Xca4lBWNr1Nb08AKYWN1XzXhkj9Ddn1Kr6VBDGzMmZgt18aotUWizXFYkfAhVG
c+3oSRffNegiCcsATstFOW3XXad08ac39AiBtQFTNpCfx0zSB0lV2uLZcCsLOquOgRVw55wX7mVS
/eLthnLOp3fSXjp1LFBHNhFWBo7qPZIiNOW2DaCkqs354g0xlYRcanYhPdNNKBAF1TthoPXi7mzi
kvoD0LCmvBnAwOUumWrWTLIwyFzk3OGKvdWmLj0VKGl2dV6Q8Pp3wVimCguhYdKRU4UesEtDFLgH
WAtUgwrI9oisBq1BxMfGKYg8LZxUD85QdB9ztVY3doI+ZBNXpI1Bu6FOMc9Ss6f2MMokGDc5TY83
HHFlsQmyzDM2GYopLxyGyQJRjKagZadLOQZmwq3cm+kUpTwD/huY77XjbGw6Z3DkieSchT5W31rZ
rUM+Ku6r2YtlvilGUhU/86b2sBWOSFJp6Y1zGeYmmALsx2msH+cqdto7w+6aGMCF7oLLKjsAe0Xu
TvS8prHq36pJVwxXTKcs4g+TXwamx6K0UD8SwkMfUusb9v154pjMMUCQYGZy1qCRaZF5ptZAJLcb
X9NeAOGisWV5Jt13Z2gYHBktOBUGUkjS+i8Xjop7NETcWBqDtDrJv1SRsacJs1AKaIgL3SlallS9
lJlbXxc3no5keREDTR/FB045kCJM52ue5nOr1TI1NvVIZCxMWGs+AxQ1n/J6bmbGO0VnRc66eDzl
bj2IF0AgWpnQK/a0i60Fy5udpRXnwwQRTPuQmIDhjsIk7ftLDdJtrh7hKXHoqMCjaGJjqj6HRhFf
h5JzYv4X+B2CMyIjzX7ZahU3E/2r1bnjbwVAIDuIquKgbRST4z0sYirrvenAC8HRtyyed2mIn3E+
y2kOuo/GnMDfD5Lr3JY0KPRzIqohOOJtG4LzxIm4ekuDwXBf3X4ZcWZpsEGmrUUQsTj1MsX9Zsq5
CU5SBkP25RGBmIVV4OHLIKwinuWLmEC87WO/1PRqp8NQwu+W8dxXYZW6Rrlb2IlT4ld8umnjGmI4
boe+6p2veJB0H5Z4KIZ3A84sMBWuaqVriNTOaVOymGs/asR9HKaSVnduczxCb1DQhIyTpdc2Ibja
GGQ3JNH2sO/xO8UtQmFt/CEQkTSQRZ2kPgcZNARtwxiXsLQfQy3UYPpRQu6Ri1+P0bDev/tiSJzq
q2fSn2qhMJmySc2HLTpFblYwrt0YJVleDrnuZGznmrU3qR+sSt8ZXuv8LTn8txT9z6Lif/8s4P9n
D8D/U6J/Ju//tegfINFPBrXZP+n++Y2/df+29Re6EN31Ass0APSsEv6/Myps4y+0EwzfESn9T72/
Yf7lgb6zAqSSKNyQ/fwvvb+h/4VZBaqVx6QevwAhDP+G3v9flAysKC5Eawv9joM/2LL/ZehvVG0M
69uCNaq5N2fRRZhM/B/hWpzp1c0UzuEfbsn/QYP/Lz5fVHvrK+ILRxAJj91z/0WZZYH+o6fqmvB+
8pluoDK340D0izvk30S6EAEUEACPcbNAuahrM+e0CqItGy9NHZE8UimR3tS4t26ZEHQawE+SeTcD
adjiv/7WchrU//0lr1f0j8II4NH6KvPArEHFxSHxn9Uevq4BRxeKqwm8m1XZtySwbxNX8N+/DHLU
f3khm5vDnsHnaq74kMD65xfqiiBLzdadwfKALBmMTEXufoi1l97OmYprOqfIRMFkN3Pat5eq85pI
eYNOXSlOuM72FOc0O6zyl+bSAnbS+BQEi7NdNBbEBeDRPpspqAJd3GnzOmdIBcG+1d6m/RiRF3Sp
HGZbAf3yqqIglgOZzsOD0wYO/rOKYCBr2K/1FTFifUCkxLjxNKYEgwYddc7fGQqTv2MtO1O4/Rqg
zKmbnMyA5R/RU024HyejjSiL/JqQirBJRQYTE+VxlUIA6WI2urk1ogIvfJ0CdOlc+cHWvI7sKFLt
Iu12eazTF2jFj6xl6tksgubFwgCh6dfcXdNiFnYkpsg/UabDSkUL2sKdp4lP5DmU9PhrVR9jRX6o
et5LMM4friGCO6rW6q41LwG6vTKN1f1g9Np2GJGv5FjAQUxRk7MvQAH3oeGZJI91aUAVamc6HQ6D
NoEngTwvDBvH8nXo6w8y70pmSpxQdL9TYQoZcJ9WP4M8ua+7li6e75wz0z5Uivi8vEp1xjJflZnm
EHxo7k8ay3fVwSyQhbn39Sq+1goqn4Y9n/ReMxI+KDrwVmTGVsCoY6e52Yw0BBv4ZhjI+WzT4j4z
Y41AVOs1IbAyMMpfek1Ekl3d92uOc1BozmGwaSsswr6m1OFHN/OuGpHRPiIjrdK191Rqh9xjZJKn
ZsZJn9l/ofV406GUxXhSHa3RoMhp3l2S2rSs+oLBEIViZMVMqRgOa6QdsGEafvxaOqV7xs+3bJ31
jzkarF1QzfQVy1F/SYFd4htL3kEb9Qfc8xZXzq/nZfChQ1B8wH3o3Bf18PPPj8thoDfUtdPhz2u6
yQQFEQBJa1eMyAs6Pr3OprcG5QGBWqsMwgOl/DVn/hQFyx8AmjiYrnMTVWPRo2CNkZBDekdi2E0i
S5tFmGu0Uhb3zhkrO7IXVCbSEc/NvLwSKFsx422LVrIjM90fIYHTlvXXAoukwHVZS7m9ZoDfmXOj
ENUTOb0cIDtCp6iItq2H6iAeBcMUob+a66rGHdy1dXKpLL5+sZZ9+5NzMyYg+VnKn/Mr5A5FPZLR
Ua3Uvk0gKeDJYPt2kD3TqLZC3yhI/Gp7/vp0Ia0cShpNpuI7qWpJu5U3Smwyh52wmw3rVODSgKfQ
m+CHgOSYYCDm2iUduR2dw+ySMapPu2zhLF6Ijq+4I83tn7vVN/YTadwtLTouG6T5pyDdLR24h2bd
NzsHrjRtWvtAILzjTZiiuUiBznljVN7rn3tdZO5tKCyafYo6a8q+1/dLwwmzPI3VjFuW9CkTQu/B
EiOvzXL756UBKvEtL1UXoqzfG7AzKPqDO80LShwhDnceMZplcc8GGI1/7iL6nWob9FzSn5/n/c+m
1wBPcrV//6AZaFJ2NAhJh6xjSdt4+Ja1d9OUe8sNbpoNmmUz6XQ+ivjVhigj189dLM6fDbKDdLr6
VAn25r6104XbPoadtV5oqr+WnnFnu+MLI2sQpr4d/vkwhHwBvf7Bu/mZOIMfWmu3bAU3hCjpjwvC
tANL39c0CX/9Kl9Mi0jjRPLwNg6tBVdHaKhaP2xsnlO/Gs2tHTPVa2ztk+WHZ9llH6zXRxuRfLML
cp4Jw+Wqmeydfawnkb8+8vSYWS/SnWl4H0XSfhYQbsBJki8HCGnbu6TSZnbLHVCZYLWv7unt8tim
vKjJWDzNUnIgE/GgdGa6Yi8Ux7siH0MzHvt9UTJgE3xbKK2fJ1ZC9s+SO+LQaHcL80HVJGU3/O0E
gKe5fcAqV0KLehyouLdGZqjtWLUPgH4vELTuFuaR7NuXsQ2sUCsvAtvHoeiUFxqwXzlhWu+qAp9d
+6vyz0VtpxmnoJ4vwBWDtTXRsaKXW9foeDtT+d1AwcM8wMFFGYd+KSlGymQMBQObopHOjrb7iUWg
2eFqwOaw3uK0MX+VSh1t2lXdWI37xOexq9vxPamtS57RRtL5Gm5QaxKgSM8PXw29AWvcT9MehA2M
QqWV2/jFBgmwcTr/ZzrTQClFBh4W5ZGXZtVWWgw4XNnsllI7/llIMBDy7fTHN6HFLF7p45+/5c/L
Met6zNz+0V5XgL5wbrbBdc7dJcv8YVO7mX2yFJ8/E1dQ2o7+mjLG5iDghgtqP9LgB9LuXpp63BVg
hcJlKoK9FGpPTPhCAzcn/0UGF82WR6NNf+dNU24r8pHFPPk0wesTEO0v36Bv2fXp45+fDkMW2kLX
o3nh9E+6abLTPSbTrCbIKMWEHN9O+cyTBkBLrhl/lkmR6HrYO/ODaiUhzWSCHFSpdqoZz9NkEGWu
YxUvevWRt7AluyDZmiV3HkDpgUOTtZX60OyqWncOdo57oUkSNHR8oni6oa4y+C6SNcvccfVI1z/c
QkueNLUcAXrBtc3pAInasHZTci/bW1tPO9HDsAAq24YoWv2QamSOEsUsC57spYcYEea16aNRCnac
n0xa7YyNlUVruR4g2cfe/GpOkm8WK2FoCo9ZuOvfNR2oveGDHIEfuo6JX+rZ3gSopiz+gKHbQ8g6
wWI54xIa0BSKbsnvjIKTtJ/apyr9bbuCp0KOewosk3EGIwSNAoomNpnD/roHdOMjkebtRUEcyr01
GxS8waaJi9UZzl3/s3B56/dMGOXXFNj360LMsBcc+LoMLquBKHuJQXfGghFXCmyQ7kKrSHnhz5gG
nJE/S7wBgLYbVXAgBweCgZtF48QgyKl4+2aqPQ+jiSbM17KoaTrzJBlctrZgPGHKa6V3JkPAnlHo
CoZfd4xcr9+MxS523oDsSU7vtsU+ybUj0+KySKQm5BY50J9teTaZnwXc3mAww6KijawV5mOSafHW
KzNjL4dOPfmxPV3muPr0Fls92V3m7ywjnsOEYtQ2yMVo32nJM2EhcmU7Z2VGTTnOdN4nIjQsgkYr
s/vBIn7pR+kcYSse66Tb4bNor1ZqgvvXEms7teIaLP27MYg9aiE1EnyatOn3FMsyJKX1hXQQZ89o
+yiIWt0qRvaz81zhOKQ7NL4kzozeWLlIQeJfg9mh2ZS/esI2z2U633Fo1LakTUk6K6e2stjz51Wn
lNAmZJW2Bpd/Ge156DBoyFrfJj29OGNgWN8XM1sBNSwNrlXICp7edQdILUYYFCDncheeIhDPi3x2
KH4ZGyeh56Lc0+gJMcjxEbRl195XVUQ48i1tm3fNT+gWeOwMXsCRLVZllJpIjrOBpzmw67ASZC5Z
LFzHgsOHh2BDiHl+jHXAEFiSVZXj302ySJaI5Wm+92h3il0wpeNzb+rZtvi9AIc7VyOPbpqVEbUX
syPSYTcF0DNdxm1Yl0v5RP/mjXdKQDVN3U3PMhKrlj+jznq8vJhxN0SF8tYZYFMdzLpVED4MFfnC
9R8NH+QrGv06G9MdsNJl7+fjvlZsC44Iu7oFdd2t602SGWDXvZUXV5LMtRAkIRtUvbYvyelyd+4U
fNBZVsfANeujP3DjCeEyaesMbZfTiSu5TybN1Dqd1KOaWVaXNoPUbDbGRrPK+oiEhCa0N9UnY2Zs
nmZyCkfs6QibbWdHsAGzap7RTrey9yCzf/hD9j1ZwruzlxunJiOMwXtsEpsjlYcbLbLE5G0NK9PQ
q/XfY5Y+1i5jxRJBUtdZv1VSD/dMi5+03DsASKUT1Dr9eV7cJJSdZW2qhiYXgwDvkNRKnjTvLVjL
epPu66bD6vLEgncucFluhb5Yp3LBdFHMQBENsc+W4UaRwrTGjY0dVKrJj4NzLMcpRMzSRJLASVZ1
sqJW5K1dVdMFFDQYYnvVj1TlNS+s+TmXX3kcO8j+g4dRDME12Mdt2m9ThS2WgmsXeLG4h+sKqLdi
crbkcchztI/B7QIxLl4TWB4IXsvQrQrqBml3URUjx8iSQDs4NBk2MuuPutTSU9XFr+5c+Ee9kvW9
qhuikMlLMRk0AzMFy2Xk7xpZMmcDANPWj31B6rq6sxtFVhrpUeimh7tx/Ze1IgHdabqpAkmaJzuk
OGnsnkvhhvHSeZdZJy7FDnrKqnFAzG4PJ59ByHZCfk/frthOIAkY9pXzyWBKky1BcnL9CUotEcVy
k3ijODDiPzkILs7jhCA2GGD71Vhb0Yfo+kll6E7L2FhHWm+VTK4MuRiMNf5mnIlOV0AEpXoFJl9s
IfYN4VLIgzCmsLbHS5oSuknZxFgzeSR0YD4Cmzfuyol2pOy+mU76p6771oQKsUvFO6Ry126RBHws
DJvmmllGP7LvBPXLn27I/+3m4TX7ajl7fPf/v7QY6fn81x3G//GdpJ911vWf9T82Gfmdv3uMnv2X
D1mDycvKu0ciRjvv7x6jq/+F+9ml7YixZyUB0MT6T7aI/xeZe/xDM8422Hr4T//JFgn+slZkoM4P
beZJgfnv9Bptf3WD/e9OGrZY8ud8Spt/8UsVRoss3onjCJCS/1sfatMMDanMZG+2kxG3W2YjWXZX
ST2tUFhKs8JJOZdGZeoPTucCl9ukTu8av/JuQtsU9M0wvgjDoNZiXl+1zKbMgSBnGxNyFhpzZ3e7
OMiWXA+RuJc0Jha/t/tXsPnURk48YIsZndki+8jm0HFkaFq619KmzR6Rxo4ykjl2kyLVQ657HCob
N4OT6Y6GLFCXudWz1QpiFWPHEPOum2P9XVeTHEOUqYpkgXQZjAe/cPzyeTFKJk8TY0NIFUr48wls
9lxDSPACeb90ad8SuUjEDGLHpYrPLWaj8rlJHR9QpJfMZC5Kz4C2p0lrufg4+e4111J5VNhy9WJI
PzOivMvr4sOgXfJD82cJP18YUKxqiKxBpBWLFjyO6F9TtIYdhQlMmqV7q7IGFfNc9tbwe9Gnzn4Y
aBQvW+Ux9QhxipRIMlPXmR5zwELilJM2IsPF0SDSo6CjS+s0KjVB2MnJjfIFteIlCFJHhUOduMGl
9NxKnvOuRuNv5HIhqDRwpfkjRfrlHpiG5GqHWC7gjRqFtVihjRqH6TO/7Nfob8cRY1/rSaosp86h
UurTIl8hGpK9SQVIhNbGsPBU7OSclqhPPHvydlpqKPEDE1I9HfN4Hn2GSVpZBFfiJNvsZSwWBDFe
GTjwA1sTn5PCZ9u+DqbnNm+uiW8tHDu9si58AjkpT9MCilChhMDibo3WiPNAG1wE7JYbXwmAs9Mr
rGer4tDEoPSYtl7NXFxOdf47d3SGY67RV1nEWSTjNOSaori2srHdJ9ef0xdhN77524q5RFolei93
Ag5xxbuQA7hE8K3exV9INeaYXKCEH2LZTtc0rWdyfBdmnltJ1nv6EJQ0diN8oWufN/cTBpVL2y5W
lA5QZraDPc+ILcuObmXXVm2yrXxDLLchaPz8KzE0ZHKVZ04/pp5vGRokiVa6GDJ3IlMmhYvf5G2d
vTIuwpYEm8zUT81SaLgPas/D3hXTEA9zz1R8HXvDkKhOAzLVa4QE9VLuezsjmqVHmYvrTWCi3mSm
tNI3rc+7+FiSotRdUg1gIhR22Q/Xond1OgI6MbW4AvJWcxFgWsjVUMsOMLgYsml7HIwNI085jI7a
e91EJoXvzj7w2063v+GcdtWWr0mfUuwsoudJAkh9hLbPZunGrjZtOalLQo6JI/GIhbRGis0+1ttL
pnm47kHl9fnVVU6QPKHfBjO7ODao//9g7kx6G2e6LP1Xetm9iALnYSuJmj07bac3RNrO5EwGyWBw
+PX10PkB71eNrkXtGgkYdsqyZZEMxr33nOeEiad/MaE2TrRK0KmZlPgXYvdaFTnocXqcRszHN2Tl
YZwI6gEflteRULxJl5Z86DSW6+oSNvy1pYkh4AwbuFtOhAKE8p19FnTe0rLw1MggzIPbmZ05LZhJ
IRWyBF3z18nshvTMbrjMbyrAMmXk6rH3MFDOfr1LU4lxkgJXV7S3dVLfGsomfgxkphvXaxN8Zmxv
JsjmTrUriOiYiSlDYZy7svspe9+gubv4avSnTWI3S38pJnZcxzAwZ/vZGDus+/z4cSSXrWcKemhi
xKP3ZVY4pGNqV4bHDOBsDM7NQKGtWsHKhkqV6ZIlFaGMKK2yeh/KkIRQo4Khd9KuV5ZU1rqvqoiL
i3ajyuLY2WcyTOUVghkrNEe2Ik1XWWx/Zsel9m7BH76aKKeY76aVl9/Vvm6JaWEYqk3+f7tMHbWD
nbCYtSmqwzu69VhYCl1ZQCOX0visAmELzDsBC/ogg4atHWWL3HRLhQqptXrWe6zPK6KvzAE6UrA7
PvYY7q/U/3Kuj9kSlyYL7zrKWhVpw861Peu5TmOawJLxPwRqRQ99X1RuRt/NMZz5MutEZPs6NKav
2AV6TJvNDF6TXqhX4jw6JA1t47/WUNS9P03jUU6gCEwZ0RmI47fCBVW4C2Pfqmha2tgyJJvq4g36
6gBqw3ZEot6zZHZA44xcsBGxCKaiSeXNxq8lrAauS7TtSfmC5g+9bGeBQNn4KAzyLWFt9qtjdXgW
3KJjLQ6GpkCmoHX2pstyiTl8BkqZjuhudyeknX2YhlJWQxZZmKeRnTRDeztmtAVPhhBJ/66wwgx3
xMbY7mbg7ohfUtQwiJj2i4lU0EqOP5PSRYcQJpk7HZfaxsA1TmJSN2kL/nNrElvNJRtmQXagW5qZ
59yNJRofZFrD1Q2ECU83kHGpTlMv3JxBjZ5ErTAQuHOxU1lWe/Umd+spfu4yg0GLOcLMfbRr0r0O
xtx0w4cdUt3KTcFgxtzE7ZTgqtIGPF3UoR2kvF9QGT3xqTm1gXEE2dAGXzGhTCt6O7Xm+jZekE/s
+bSXZK+4GNUqXM0GXLGEiBR2zjImz1nU6FVsMjVDhFYQZcFad5ac7woIxgH76MSotzmOg3thzKH5
gr09657Q1ohsa05Tv+xWQFZ4O7EmZpFKg/oqQd8+ynbSpr83kwmzkq1jGPte6wTzTeooBXKsVRbw
684h0vM2mIx6eC7x6I+37AnH/GglhXQP1Wiq5KJgnMMiNVOJRMvDvJZtuAbtB0yE+nVqnBxrk9Fx
To1kCLa3rhJWuGo4S4fujx1WW3+he8F7IiU3dYwM/LmNkZGZ4U8DXQ67dc0oUGZHIiVVCFk6weJ6
p9l2h3anhazA5PhEFdx3fWzP+6woLIMpENqGY0WeKs0w0Ybjz7m2uz/WBB75gjpY+L8615nTr64P
UwygsG6AT6mMrRja/gAXzRaR0mg+82eZxmPT29b4wWwADVVaqxy7Q+GK+DDZk01GTEzOhrxVhAKP
t0tK+vfOp387rk26IrDxwuUjgqCNCiSZsOj08ll8aMS8/QdJ46m8ZStmz9Ruo+ksnyjHmOEqi97H
mQ1sO6oNRjLd3w8037uDgTgU95KRiPvKG4vFuWAjmWg2x1MKP/BMFySYkjdSru35R6iKgYyQfp6r
Vn+uQru62YdlOoz7/3nl9d+BGP8LlvH/re34L+jG/z9YjWsUzH9fVG2bOmn+1//ePW7/z78XVeuT
/kVsNP9jxYaYwH5Y321vhZz+raqQaVgG8SQh54BJNPI6sf9XVeX+B3AIdBoBmgEv8FyLh/5VVQFC
oxhzKdBgNrKi8uD/pKziVfjIQf6tsAr41dZKaXH5ZyEdM/5vDMeYTyq1QCdXqsNOIx1MJX6cYV1P
e7gGK4GW/eJJqIURcmufpwwrBIEVhLdlw3aaZnPH+PwzRK67YUpknOkdw350ZjCg66jYnBvGY0Hv
bOO4mY7ekDRnV80u2llfIbkWd2U/HIZlpu0PMR0NfNHRSQnrfpc4SRF5A24YyxhxiWfxD8jW7nmo
umVXlDW5EIUhz98f5r5sz+Gc3Mlx0JuCQnhD/+8BoJVB0Fnyi1LPixpr+W3Ncxe5ydCex/UpAEJG
toKdxvdWxsemZRCumAj4jfvnO4Q8q7n+tiUevrMtRXuuaEP//ZDVTDGH2D/qGgniNKNr7/FM+lk2
IpBbLXDAVTbmhKpiQ3Z4fW5wO/SpPuuVMN+wgmyEXGMuAPE6e4d9jrO+OaHYIVIMTt9f5Bk8ru/P
0q6465fCxC1nNue2MtKdgufIxsbUJzE8qU6DUSzUHkHdhLWr+mlUTRwx+cC57dlbmBn3VuK9sHsH
ZZP8yuc14cTq2q3J3QRKFmtanjkbu4BubrOs7cIyeR177CmaChLfzCNpyDYWFXQWhXUiYa29N7C8
TLU4xROuPCbwqMuHu0DRXDVtpzkmFD9XFvD7emBAm7pUrsLarRvw+7bI4i1/itjQcKAT1IXlOVNl
xOAIFbE7WOe5V29Iakln9MnSXchL8W/Dit5zerJBbW660cA23jGgy0tL8/pQsFbmT+hD7iHEilaN
rX8AY4O13/odE7BIzCo3wuLp2PnaeZGU1CiHJrnze2KER9Sxcuq/7MJyGKuP7kFXyVsti3utJK6z
jPooFpiz4jYGMZHgA5vpWTozTleaoahZcN+FCLfNND10scGEqU2iwS+ePOQReM+UFa1Oyr5VSOEd
G7cxOdWqD+fnoiPosUpmEhMKVK0jPjLL6zEU+Q/EUin4keYvyR57OwzHZMBuM7B525cLpXEyn8JE
MpiSbwyQP+uKJJh6zRck/gjZzniiYXDULAHIknEwjHnV7GegIJWN8RS5gpdgSu+ZCezmfrgV4Ow7
z8WKoSUe9nKa0Cb2yc7FVrrNu0tGM2RZph16oReuAgT1hbfs3SlHi+Pa296eZTRtFb1dWMB2unVI
H0z9nrCi4TZfX0TSMQILZ8qxjuqa3Q6Wnt4+jmTwxH2NE7eIm0j47Lm6cD7S2Mkx2QYd2VearqXn
PuGxup05HEGTiKOh63Zf4KYjyORddtlDnvwwjdLZZey0euS+zHOXftOVFhmhrvGRxuJLoUh5I+WK
1rB2rrHUydkPBTLkMgU4wlRd+hkmUlmIm8QJsXTkNcbjkYgrgyiv0zDHRZTkL6itflhFXF/qmRHi
6Dl36E23VtYGtz2okVovzmZ2OO5hMBXXtjRj3POrzd8J71N8LSZuNdPG/MnscN6Vsns1ZoUZgekJ
VnDORCMdV7cnZz2xq04znFgbn6xADnsb+Qpakk+/6btdlvYI+Rv847lzpYgOjoNf/wjmnLBHATlw
jsVusNMWnRSU5iANb/pAkxvWOadQVPkuy5vfXUJ2DPD43SRlwWwBFVCn3Cc3hE1HVPYmIABlV9mI
ZAKJtQJijtIm8XEelBFrOpdJi4lNqGtukvLLnN67zDP1fXOufau82iTGRbbR/zEm19gwCcebY6JI
m2SyM81sYEqKF6QcIi3J7RtdLu7RTqLYxS5WMHPBuECoo0myAb4dw7+QPXUXLgmpe3nu7Zl/ES7g
HcOquqmG4DMoRkRaddqAgk+eqRwkL9iJD3GiQMN02ZZoifdC2Z8Y/hR+cibS1qvT4Ayc7foJ+WWI
KwMhLf11Dic3nwYTXWBpdUPk8Lbk8DZSp2+MWG4Qdx2wE/iH0ZxePGNNnGJCMMYG1x2RZovIHxGP
PDN3MqOkgbjWjuUOaLy7M9BfHTNpo/LNnVfuKe2R5sE+D+skam03YsbDYMrUuM7WpIlMt4RgZLwX
9c4qMeMRusiosFkAEvwems9FB+906FGB4bvYLEqdhnJ8ylCbRY58xGGFGSqMYmc1kWTxU5cRAmpI
+5N9NTWuZczAdZzsXNb9I/772EQ/OFO64X4s6q0TmO9x2b764chiocmjKUgJpTDD/ooEX1tFih2P
WOtmzpz9egesbHEowtbYja61MxKlT3nQoLMAbkMzROykd8dvDqBN1KspP9m3AUKrcBQwOLzNNGaI
TcJvhR8y89H/nGz9OZqQD3Cj7PthNc2Or+NUvMBkQVrQ31BsNHDGkavQJzvpsHMPPjB54ZnMuUuq
dLoQNHH1T1/7ZJ8nxpGuUYxJ897IOoLx3IAIEDnMZ2t8nKncL+TVZeggiISPuYFaZRncxGfwcMYh
d8zPqrXniH0UEA2vco52Sucqlz+RHfVXjj7HOESZZFYLjMc+jxDfFNgsG0w2+fBJ6+IjV0wYW+D/
REAnFgIAG9MergpyNtEfGaF6FA2dhLyswdcP5puOpWQrhMGPJT+fbDyyk9gtbfWhwbZFzdhtTTRm
9jBc9dCCJmJvE/UevoeK8MtNGMpbc5Hxljyc12GkB1Ol7dEvC/y7bXpn60ndJ3GwWXBC4cAdw70l
HC5kR+S40pc2Uphndjk5FJYEhAQt7nlWRbBNsNDvnTGmPyCec7iIGwZmiME9LKeDV6c7JtCxIZnX
tsz706DnvoGxYDvW+g9Q0agrtNjPlvsw98m8Yq01szLO+TZzDobuTM71wIm+z7J1jccankYxKBDL
uSPRe2dINAWZkTyy02xOjaw/daeCfVwsT+QQGtuGgKum4Tac5Wp1JDGB7QP/T5XVFkI6IjhlZarI
xL3bJo15bAzow1xsAYuKLxYEH3HgsA+xn4uZnVtr3bWVNV7cDjRMxqK+ySTwlgxyyM7TTLG6LPxN
B6ikeByOY93c5KJ+5nzv1s3JwYqXt6FMxj1gl61Cv2PjxvAMCjiFeWMxCrGBXoQScPYLklwaf1f1
6t5j9syUEo7LnNvNTREGrwUygHTStFXb4DT3NPdl+RhaCQk6WrGqViTuto15yRvn3XTdI0tRdayY
pwbcbxeLTFiV0TaU9JMTHdm2f6JDgKXvnHLEcElZ+cUrP7CwpX3JSRqjn4jH8G1sQ86vcol6F0/9
MvfGruzA5zneUG/hQ7+pfC09faJstLksZEPjTgU6TwHsktk1FmzWZm/XUVdHQewOR3PiIhHod8Xo
2/uiAZCTftr0vlgoNFSsNq0IsAfR9SxKqE51aEXm1DKfEQ/0xlPOO7p0naq3tg+Txct6Ur6YP9Dw
r+r5barGMGrECOv/pH0ksXYnMGNa7S4nlRDgwhCfPfxSkW+47iYe6k3VERpM46FfTHYbcEiANUVJ
113sUX8s07JfyIvfjCvhPahzcFnsBm2QUk7J1T0SgohzrSJLXnl5VOrukzOZ8KGgBVlAvHyUT/eG
XiTV0jTszQHVjfZ+4ReJEjtVe4V5aGcgRFcMsIkwefMMBGCF69y0TjVcZ9kfUs+ptwZCDTaZ8jm1
NOd+UTubLik7soanHEYcgCzffffG4aLEQ9H+MAGKnJtF0Biyhr01Bg9aFXAlNdwVuHMk1hbGJcsn
chlrtIetaZKs1JnbsOgf+2VtdSsCLYzxcwlsZFvN8DEoS2760DB/xMaNVgT2TrrwbkPmFHRFLbkX
YbHyfzr7IOPYPLa+2239TmTnvpAEkuTBRvpxfIMOrt17LW5Ce6D1hpuQqyPHPFnt7GDyT5lK39xR
m3faK81NqlDC2UtfnTLKBzbRJc79imYd5sjqAKHG3y8eQ7usLj7BlAN6J8PdzKcPFeZvKQdxr8Oe
yCsZVps6F6+pqd2HRFWnLjgy/0fAV4dUDFOcbicZZ49JpVC7k5eA0BpRTQhoxKU9To3RP4ZF+rMq
4gj/JLsa7ZCOUl38WsioZ3y0zYusuvMFUVRahM894zrOrOErsbDIIiC8qb3gNx6FFnf8IV685a7J
9O9UmJ9h0TEB63wapt6gD35rqgNfsi9NqKW0XoFUxm/HkTSk3QQBRtqRKtLVR8dh41YNen6Yy9ux
cvOnsf4YFs0hYkrDmo5+QJY0gKe84b5dFecq+w1ndMEcGvqRi5zvalorjmbCJUXhiari+z+/P9jr
w/MYaqIcggxwyuGfx/4+q59H79qkhX/VCxLfecQ2Gdoazfv3f34//M9zlJmEF894tqqcPt73d8jA
bcN9unK0nRKB3789+e8v7jwzA7bYMNVYv/P7h02mxfMznyZqm+nq75/xzyv+/uzvD2pNGgSxH/79
FmT4PO/74X+9/IDBRugPq2CcP+T7kX9e+N+Xac3dKtpYTn9fz/fDf5/t5fjfIRSjkVzfqH/ei+8v
PeQy6GMAKoS0y5+U+EmAQxzJpX+1Wx9AEaHLDo/DnOb2je8nOxsunVdzPBIWPTKziYPbsGDykxsp
Dey825Jyajz7FaVq4oDNa4WXHzPUOVsAW3coZR+GAXu038B0WH4sk23dpWFZ3yqqoKYv5UM1GO+M
jVuoBYQ6Mo8OH74/xIBf8mQK7/zGCh/oAwc3DIFP34+Rnrhq9Uesk7i1sVg4QAQ8VeH7G/PHUT66
zsK4jNE6JhgmMk34lPTGO1iAD2K05dHW5IPGdcoeh6Tiv1/OdX3MNXe9zhDqIDF1P+siH0g+PVdU
jts+19VLYhfi0HvArURsVrshpohKRI7Do0MQzEhseQQ/gdPPfhiQdm9D5sRk2k32Q96vohhiL9ux
gl8D1YIUn+aObcTFUX1wj12722HvZuBU9MaL2wbw8ZpAX21Vw4ok8OvgENUmNJpn1Q9i3wyVCQ0N
qWWxBAyfPDiNcfy6AiqZ/p8t6Yd3gSAMh6beaje1D/NErrbt8I74gPZYPNaMqACD+WQNy40hqoFu
S3zfyj57GYpsOxjp8mesDQwRMMscxxE3vigf8mm0/oSwHvFsEvWOH/S0eN4bhdUmlY35K5vMJML9
KM4DzeUzDaE/ZKgjr/Sn9lN13V0oPWcXkv25560Ot6aciUGkS79zB1KcSaHFhp39rJo+Gh0wAbPP
TseY8+5Uxbk4LJNpYvbm9uZJZyTqzDcjNzZudZbr316iDrZhvQdUdkdpIv40JHQtBwNiBcfqoe4d
eVS98FBl4RJrF4dBwEKfzRPWu9nC52hCfmiZpfplakFeGmH7gMrvUy5hdmBCzUpe21E91Vc4A9AG
RVqdLOWw+kmrebKLMqZLB9utcbKPsRLPUmXoBfOcanFgt1p36QN++VOD5GUzW3W8W7CYXWRA15FR
1rCZ2sm6FsJ5KzBm7msLwTP0sa+CsL2o6lO8+CS2UYp87wBF6c+70bBpleFf3UlUI0yuxuAWLUJw
u4Q+01+ORafKZeemgne5DJur2XtT1JsTmwpX1hdYL1Blekm7ZS7f8AEnBwJKlgsyX8KS18/C3KeV
AFOOCTYCVYe/O60t/Px0MwyfEFqGZumtMeizyX7RXHhzDPepdYz8Bnmtx9gBP09KdRxbBvpUCrpe
Gf3OZd1oVTo9qNAcHybPSAHMTS/TwlmVCkFZT/rYOTXz7qrs9LUoGSgAf8VKmppMNFKf2z0QvYXo
ImgU/b6HaES6LMHL0k2eTK/vTnbieLhY5s/ByiVUkzZ9tDuMAK1f5IeiqcZrN7b3HZaS+1xj7Rfo
SAr6VVE/5XSmnLwhO1iTjUzXe1fO7PbBIjEAznSAj8az70dkRgxpM7ZzzMEbNda3i4t+BtEBuAW9
BJGN2fU81LkVdR7SEJeZ1JWyF2mq5b5aqNbPGQCiCieceSBOUJ4nYeqjEuarFiBCxKzSs4yH8Kkc
NRSfpRFsC+r4qclos/mpS/x2Z+3ERG0nehXuO6ufb5r0dcji7CLSOkeCg57FTygOyyR/H5I224t2
bs/LDH0uL5KDrvmGokNTXdj4saywERvijpdL7QfVgczax3CR4izWD9+fpeMKUG3tIVLSF+fa+NJO
SplIwiOGuty7GbDH77g5kE1caQO7j/AOJnUtNiuX84/4CiAu98NibD0U0GC0Qou0u58+4r7IJHbt
Ji7sT9dhXFoGJfGtMspj2pCMt9rHomD9NA0yRYUYXUB0GNdZDo69sjg1apSLxly0YN6qHwQp/Ama
j7DtzZsSx487LWnUFuqL6m68JSkYJNug810+gZcbyLe6DmUJY9NcHlLpLed8/VDh8KTpFMNbpJOL
n9Hf25kuL0PulJc5HJMzx2/T1Yt1sRbYnXWqf1ao6G/WT4zOdNaN8gFOdH+17Y/ZNccbzkY0EH51
67OxikyRIvFn+nqTv6F9Ds4y7DUOlvrn0NfHsPU+AyVPIsFUish2m2VwI0BEpfex0Ux0O4YQgwbQ
ljy762zequKH6YLH9SE1xam1N0TMktzfwGVTCBj0D/RD1Clu9WzkDaR9n8aN4bbvqMvOJfXN7Fuf
i8uJNWrDIqwUt1s6uMd8bndtq2+k0Ke0RLvjhg/ob5yGRNusAggQJwNDC1hLVVD8qFZIbRwOF0kJ
ps13BE3Atj1rltvGVXchXXvKinRvS/c0Bmi7rAWUb8CABPzSya+64zI0SHSjOnT+uEiQvPwlSDX8
dT3dl8VyP9FHXoydrSltGfYTXYrABHcjUD/ClONifFt/e0FKq9fM7TbvKzw26bYuINNl2a2aw3vA
MxhvCto+/uCykMxUBECckB3S7fHxXObGfUhFQ+eJ27MXj1G3OPk27IHQZG+ejei/1caKKOlOhsIo
ZOr4ZLkx45WS3c5sMEqxMSaZMjkpWH6u7p+8vH2nTHiC/XdZgELQ/g8hmUzuybJw/th5e7KCWSHa
4n3CvtWte0oK8phRDn3+UtcPvldHBp3l29gfLs16100c5vvY0V7oLXYElTx7g3mlGzxcEftu+syG
GeM7v8eaLNmkBHRrhJQrCQMLlF0t3Uo3fKb51keY+jBpWcjqrT84dc5TJ1ic65OxoLXNpvzFRbuw
ffawRN/ptg4jXCWxN82Ps1vf2HlHHQ2JZA7oPrVecF2QZovZvilLyLw2c2m8vr0lsGIjMtqMU/Ma
GpkXOfGCFCapHoq0GY9jkNOwkwar8ogxC7WB1Y3bjhn5jusNk8J0xcMzX9EswIBS717lb8dhxPo0
Tt1jWXTHBFfapi5cLJ9efYcEDPvZyDuZQKbIBEWZGQ9RRsjGpmScZ7Ma9S3nr22zg0Osk07GZ8st
2mL5uTZ6ufJqsaAGvCrkX0gc6j0DSTpMjYtqDUUMOZQQyvBa1vow8HLObTJFXQ1CD944zV06DWVo
PQQLx3l6dTDHHk266zRqnI9WOU+rzkmkkIQ97zRSnu1cU5vbQo4IznyamlxXCLFzCLb9EH+us6io
epT2WB1i7iXSK+jWBBpHC0PfDTX6Usur2fjlzlIxTTJt/Fyc5MkIhjTy5Uid6iPXj/l52yJhIEqo
MHtv+9zlQfiawzbrUWcd4P040ULmyGvqwvrGKKNBHwe0AG3hnBaZHie+b1dM2NjLCZUrnMZ0y4KU
nJCHfIoiG+45daxTHzu/GeuF+KZRBVq0tB4Xw/4jMu5SmUHjClRlrOF5SYjuDMwy2g7sKS/KRnZm
MX3CRicveMfNbYwhYa99PeK3pugv80VtywlDBOvucoMaGKsnIdKAsJfs4I6out3uJohLziPThPnW
BtzTZaX27BYmijTT2HHLCMY5JAOz9wEV1pe+MvF9le/w6YrlZxmPX07mYFHPsKwk3U9vpKPaDZbY
VE6nYE2m2KeE5LInMHrgmOD1NH2uMhTBc9+2e01cku/J7DiUWr1qvUFPeCKFIX4YKvvFqfLkXHvt
aazS1Zu97MMEJVJI5CmHhFlyPzM8DYRUmM1aeiF+qc/KsTqmVwFnkB3i/ClVdpeMHQRpF4N4gOnu
iK/tbLNqM4rcrCiVnULsuAnae5MyfCMNEw/2gmMcP2q+r4RwsVukMRP0XRrjnPVaLqqcm9imo/OO
7D//UmnzWIrAuitaDGlL5/4xvPyX8tQmh0IL8pZ3spXyedXpmGn1q3fDN4v8+jYPaAE2OU2wuNjb
7XCD4DDfd2X96LegDDHc4aHPsidOCoZmbgHOLc8+m9R6EeXdQqRskbIxYVgV4PD01iCSKdxkNgzF
OnMX4D7hDcYf0hLsnyFNiNSw32hoY1PMGO12BFDvVbty/JlMnRW7ktydgpNVjeV15oTHaYcsl118
sXEGEZ7KQVHRrgg3m5no2RCQ3F13OJS1fGq0eszpLS5TUJ8rVf6qOhvw4wwN1MLXZwz34xh0+yFU
dHoNqoSwLKPStdJt1ZveMV0wUXoamTUK0Y4bKxvtwgwfmsKuQSDUexUrZipO/bU0zNgUQoQO6dnO
CyTs9V7ct0ZhbBe6jWHnvAjVfsBBHzZoNxnd9eKENChi7ATgceSYoQ//TN1546aribMpzrnQvBg2
1kAG+6bAptGfpok128pq8NCAYFBXDE92bTa0E7PqirCRlAeApmukW2U1UTUzWvDtNUJ8dvcUlfiz
w+xXYhuHYpgPyIVOg08Odq4T3u+g+Yk9p0N3u8y4xAhhHWFfTA3AeTqJ7KXSP3EGNm5mX0gLlaFY
FuBuherV/aC7OB1Rz3OzbSqIt0tR3I6dl99262esagJxtYtBDC2DxUXIf5IUx9leQjj4/sbvD98P
WGXfbxGALpjzFoKYZ0FCgs7xP+chO8c8fEIKMxzrGkmsgQesYvhuhPMvt0BKZdEbVmlf7KcYCLGY
9YcNPIyNtqk3VX/PEXUuApBsONk71dHxRcH9Gs4XXUw+iz70zzo2dtB8ESSPH1blztupMlxwYDTy
BwePloHElqAleCEp8j2N0JrPSGKpK+6wOAycumgQfSb80rH9pAJZuIml7K0yciAat0svuERfIIA1
d3mdJAdKRJIK9dboq3fBbnKTZXOHk7YCYbB4GlRjN9/SrtSg0uxrIQ3jdpVu1SYxB6mwj2VH+SBm
cWdnk3PIswHTe993j0jNvtMZNgzp623v2OldTlu6qubgN3y8t6obl0cVODdyQR9n9JiXE3bsI2kl
CC5gRsf2k1Nx6YY5CKJ+fq6bJISAzxYaZ247NP0da9OeIXgMUDq8enn4UTdWjmfWYYnrmnvT+yra
dbwjmVUzs764sdtEqJnY0NkzW7shveSy+qwYhVGe3vdW/zJ2AVijuAYwLwFYx+UOsOyPXrVvk8Gm
ve3K9KxsrO499ICWSi4HapRM1bvT95H0zL0TK3rjSCl6mvymB6Pr2jXNW8qQKpXTIZbQMFsR/LTy
Nz+276zc+lPZdFjjaolcj4uxKZwn8ZT1HrEzyDQ5NFYP96V/GjMGJXVc7lVgvxd5hd2ZO+SDIjNk
aed3RhB0ZNzfoqkfexN4lCQxhokLk4HJ27U6P41Oelt5ZrEPpoyRaNtvdJv9gKrLPltn+zaEFz7O
L7NjH7Nx+d0PgG8RDuII+UrtYQ/K6Qrbyd2gaD74oAxYAWgrhGwL6J8o03jxfNngzvcID0jhNov4
sSzt3znX3G5wnU8PUO6uc7YMUWIG707Hzdu6r3rvmuM7gb9c3RZ5+MtZlo9esciifp82TIH3TaMU
AoipiBCGNfu6ixr4ptfxQITk7y6wmHxioom4ALfJXEI/cL+oFNHud7I/lct4skYom+Nk7eX6Izl8
dzR63jIN081aUYeu55SHkvoK/2C7U8EfFLAjExb6AR5/zVwPeNbzZNlhkIAtN9hcfcBqjsVMKrVV
Odcs7qrHmV2sdOGIsv8bDujnd7GDxjKMvVeo9NgSJQ1DIUG8NTMOs4pW/Zj7PzCJgPZlubLOmQFi
txog5JNJ8LMBFv17BoFCkB/3qaqY74A7oNunnX9njkZwyuyarsRgZIhoKrFBASc2bpJaVwMsLzyM
5R4yzfIllf8Q66V+DYS/REQzp1HaAWdoy6K/hmYe0zf2h2e8S0hFFkZhpnpGdBzvMQj5JxJIVuPk
Um1RLcgvvfNnp/ry7bLZrvhhoMQLrkaSBESpxEU7NeElmfurkvjvZ6efbpilXlzfjb/6qXtCVtW8
5mbZR1y96qrm1L2GqGy6EWNlN+np4sVsQpNVZZ/O9pc/sls13DJ/SsozGJu104IERznBA5nswDPG
k0YL99Xr+MtZPPc57QWtki7xTrYTDPftyMGypSm/qDodY3plIPGAUh1zedGbL3O80A41KuoY0wF6
4vbJfTOnzt51hmzrNi7hnFOj92lgp7sCQuBQfZSNwVyJFfR2UlBgupkpCoCU5U2Y1PwDCuk7pi9e
NAU9oXvtNJ57Y1tRv+EFkLejDclRL7B8BG3892AA2ksy6VvVJ/6xtmlvCmu5DB0ZUCJDC5cn1TEB
bXjupnLaTvAOAYPy2jI5nJM2789dmx1No3gQaj7G8YCasRW/lj4/ZcstO7qLCt38bOE1hyL5n0Sd
R3PrxrpFfxGqEBpoYEowB4kSJR4eTVBHCTk34q9/C76DN/G1Xde2RAId9rf32sMOT5C2EX1zKWok
AOSgVe027X5s8qcGX+QQxKT6IVDyQ3HXL0L2MDvcKiNYKUCRxMvrq4nedhFyzs+hbIaNmcY8r7H5
lqbFX1oc4pNRuScvhP6vpfgle4jBbt6+KSOhEkS054w8UDkNFo7Ecgc4ePTjutrrFplaJ8QsFryN
k635o+y9i9sShtY984uwG5iUwnyDnI5JeR6YR1qhdh6TdjmfztjwOEWevTlYOou8j7Jps8UZtSuw
wj3XEIKKVoLhta+9M//AfjvOY/VvJnhi1B9dL475iJ2gwzSTtZQxIDdRsYPS45GTto2I39oTt97C
AWGj62/aRcvpUFJpD4ENkHO+hNnVDj4m6gciqoevjAxJcsKJSsaqCI01YEvEzFm+RKpwr//9wVW5
syXs0FGLVJ1EI+qX2WDEILKNG/cDnlJmabMwd9gMp2OAVzqrc3TQ0Ntk8Vg/OdYb7Ex939jJU9kz
TNY6qNsV7D5/mv9lphGdmmkMNjKHgV6M9p82dIA8UWuPOH0J4hjbYNJzpzUb48UIqr8JKjY0ak4Z
Kb6YoRU0cHXghp1qKxhCrkUFdIBAx/ek/npksTYG40n/1VEAgEoegy40jEuZXS3SDQcntVvIi6vI
tGF1x8O7PmccctLC4K2I7U0Ty+k5cofmUjqjz7RdnvAdrg2unGvXKUYyAlZAs2gz+QOgVPQNV27x
DgDENNdxiWkhKrx1Nzvob9g1oBNo+2Xs0jXuKuNAuosIRR2pRtPz7IrOHq/461Vd9vjhKwNulPYk
Lfk9BfV0mxyGYDpT3nUfqE1c12AvsY29eVN35jzNSN6wZ4Qdq6Vcjbs+maqYpp/AZrUcN/Yw3HIo
PRuXXT/VumltBFZzsF1n7xr5OxawP9IoKfVIGsxyDNG6ezhk3PocWGdULDCgAZjciXraJybp+7nQ
WNrwqJRcA7qJ4fc4s9QarHTP8Qg0Bm3pOcrEWzfk277FvNeE1EDxAFTC6o6W0z6bBZyHvNrVanGP
eOfaHfvdW48pxG9a8IcCy0favgWF9UgqCnlJ7cfrcs483+7x+g+wRJdZQZlzxUB8556BW47pMVyz
pUEYKO8mNcZgbTrWzJ+tvaj81prAJvWonfKp44NOe/tA6nMPigZ3lkUfRh5MyCUoR0dhYtAwYRob
mZX5FHgQXYf63OmXonOuMPK3XQPaao5wgKKdQnwazGOr0p8oxNRZjNWwGTjMFTmJI1jXxdpmuHf5
/z+YI5UluUBCaTTWhtEO5m2ogvDZMTq/ygs4XMb8lSgCTs08VBsBtKafh5vKowKGdyWpStmMufyF
4IBwUGDFqCuarRodWHTZ6cofYFJMAYwzmm/5qwKHpRj+BmhC/uBxZJMpqNWcQCuexWoDuuMQMuvi
+spnnzDos0b+s0VbunsJvh4/M8P5Mn5N4vRbc41m0/dwvJwgedGTnJGhTh7NCJtnSdyRkRKPGPHE
vZl8guY8QC5LX4s4UlQFReumVL7wjEvOhs6MnfcgwKza1H20q6tBW0+qNjdO3CT7vm6xKKCsNuoU
ULXnj3ECTb7wbgmS3Db3JvpLqlXuILnrpaL8I7gPrm5cnBmUDS0UlV2/LmJAi3A/zbq9tWFb+HZU
PmpOO/6o4zeB1/I3crq/Iggd8sH52p36YoNVM8QmnflkfjqkpEcyz3RlMWeTFKD4LUP+yzgEB1Ku
iq4bpind0juTYgSMY7gOtsBgNRjgAeZ68Vxhq9JIEsfzkB0EZQlnTaafuMa+9SjyKDmZyIGJ5sox
pt7YndRWnXs3WzwFOa73mCjRWiuKpV0PkHz3kvTuBb4dh0J4V6QeulUz1XepF8VzHP2kjDojHfB7
3Urvgp72Wdmxdcvb+CyWyg4OunI1hvrZCxGqrUirYKD+1Hk0+f3Q9HiSAeOMVokzDd9sU+Z/oPRA
l/f+2hT4YAorShaZ9NWuOhqJWlbRODWiRY0xtRH0rclBc0HEq5wLaRjFHteX3Bf2UiWFTIYOlR8I
ab870fBIbcSTGnuOZjerZrS1YxWj0th7I7BvpEHfGSV903wZ7y2kH0wj1Qb5HeGzLZmstC9Vnx44
HFDh7RrXLFQnOMNLuYjoGWq5x7Bc2vFAwpN8YsCSjjWWW21eWaPxiNO+ZgrBRWvAUl6Z1XvdAA1u
CNr6FRWuvB3j8+iQnapDZjIjZdDLmW8/9txwDVg57Co0cyX0RoZYw0cylnhBRwOfgLvXkmQrk8Y+
eKlgpsEnImrFxMUKItDGBDAa0ezsBON6iB18jF7ZFax1RVjRww0oa/duF7EOQw0Klxc13HrFmvPw
K5FYCjbM6lBZ9bz6qqbq1OpBsR+5uGJv3/VBi35uO092w36A0ZOhl+PhKIEChOr+j50KJ6NT/44m
+ddmpDglzXlow/iV49wOY9eNa+5dxtYmc2uaESxo26K4jKGDjGAlEJYj8NsunTmtAVziXWCRxCHx
w0F4M9svZBFwP6H0+wxalvYmjlG0HsUaPda0Nuzp/CafwdQYpya9VKaLqYph9p3KgDv5t/7VojqZ
PDQD91+eU32bmMxEMeLQwSlsblalvuoddSeXNm4ifVkAQrh+zdA+hUb+aYxooOPIaplb9YmSp2mf
m/xEphW/1I34NRjAgw13OG5lbAqm+VwOnKfiiEz+WBcPMbisGqKsVg4JDkxqJOTsCedtRozZ56Ra
rhqHsHfPLW4mOAxOKIord0ttgEQ5s66aoHCiqAXn/P4bPiVZX2Cc62kmfTBoxVMIwZFVUN7sogUh
GmrUBOTztonHpZGmbFZ2jWNDFtCVJkz7bjWAE6jY2uKCBptiMa+km4QWHD+W8yE2yGq0iXfh4IKF
u8CxEr5qgWqw+Bak8BnfE4HLyUa3dMUJ81pmJs2nWhL7TQm1KmBUU+ZXtKtkEyxDGRMII93Lfo3b
zc/4hnxZeM4qmrDBswX4kpPeCmM2FQ34qdNFeov5N4aRc5/qRm2iOnT8oCB5F8MhWE0WBgOpnOdg
NJ8obfLIgPc0x3mS/UWKnRnukyEM1m7VXOg5OEKW5KLdMsEo0I1Xlht+BMGAJ7upj01gbZzeM1ZG
53qr0q0y+HVPbc0aW5jcz7kRHmxN/1um3hc1xyO5YYMyqWbfLy9m4OlI/XX+RwLZXse2vik6c12o
/lEbst+OybDv3swAzSwxk2M9TY//frvYFj1m2RQHvcweVdFeZvbZVaqQqJQBAYAOm5nf0dLVlkyJ
s9VQ/2hos7aGNn0VztJV1RxJxY5nDyydtyu0m9UE/Gotq6EXq6OEe0NPiFfuXSaEfpPEl5qz2kUN
cOKK+dIMIKV5e1aqgKKUCEyJKE6vYZO+slryRYNU93Nl75fcgVbjOTNJxhNyyEu/ziQzmpyco5Cc
3/rkgwsGLfJyfKlaK93WgeGtrqGRoVNpxVnN5X20KDTqeWMwyu+5DUUkh+zQzxrzFQPAPx332cyU
r53EZVB4kiq7P3nZtTC9eV0G5NgSJ+bCY2qnsh93I4LASiexAZiHM785r5EGmKXDgkPaMbNkPc/9
Y/S8/DTyn2pa8xk3MxkAzZDMMcz9qImTZ6Am1mK+khdNNgKwYlEVG8ulI2blCaqQZ9N68LehB82B
Q2VWc+CK+RWtC5T9rYvFc+PlDHpaXCi+RdXjmpEJtTU4wbT43luJtwVHh1BCTGhVGS8wyXJYcV8x
AQIMumLFFP+cOdZh6KF2pWzJuDForKM9Mw5ArmlMHGadCpe8uU20sk6dWGvheBNmO2xDYvo2ZwWR
zLe2HDn5o4DPkaXtw9z6FmKmfJixPxiqc1Kih5qgpqy2EIAC6Mvz1J3s31U1uMOMsoOpqdVM2qPx
tHz/rrQTf8QuJorq2Ry7p6GbHnUxPSV1222zgIqQOM7oXQuISVlvGdcS7Gdvbhr82BXABwy/NIFW
u9mqx5VQGD9gdQhPXgyPv1F3xsnOkYtGBpMwiRsM7Gl5arhU75tMfx4mY49gQMjCc7+4ivrDDGyq
cjec0e5zMt17g2V08rC5a6TrnOgkKuBkAdBzuoKSE+kvY9uhk65I06A5ssoHrMtIJ+Y50ftDa7NS
RLr2g2vd2YG9YF37iiJ3246Y5xs4+krP1wmnpyWf9DRcGYuoPR4wTEaGTUE1B9LBvQe4mrteYQbi
hTqIfH5Ky/RV91L86gajAQDb+rZa8KDfIQ8615uIaIR+s8QERYzGChmCBxZF8BOQHl8ZOkhUx/Eo
s1quoRMNd4rWik0l8Z65InzETr+LCVJzT8FUCOhn3yKyMQOn1gRbCwshep0zrKaouvSx+eRl2rR3
fzIIJ//7AOzceo4CuWq54+w8Knb8sB8PMuT9AQewp5aFFwB3cwZdznGTKwZ+ophedEDDJdpCvwfJ
mHQDTjxfNbF5HXqCOm4XMLRsSYs25Vk+8rBfii7K46wqPtq6OmM4oWwhg7HRk25jG9xZohL7Pm/n
HSb/NuJjmT0yINM8M3CmZIOyl2pXVfl5ysejUXAkYeoc81/ycLlR78S4l0u9mRt8iooRfSpe2ioZ
NwDubznEGl5bAZsGZ4S0CxanYcBYgGF9UgXtR92jdVhXU0VyCMSb3w0YyC2VP+F+aKEUpn97GhsH
UXqHCm1Vz7x/ZTa8sNlKXy2ykcETgprwJ3URgGPH+qtb4pYIygFilPvAeAxKsiY047Ona7MPUoP+
wdw7CrIahM+4UZgK1/6U8OlRT23wtDTBCjzNK2JNsE2r+ZF3ECao1EAtZp9l8qmtNKV/QaXlTtp2
vxxIvrjUoYONx6Qc8udw3KFab1KZsKUS4N2oDIwsBawER9Wk9vNgMGqA98+i4obPAqdRnWCkrLnz
cWM8h9pvoXUeXk7clprMxSkB+hxW0jrMeUEPU+Wm5H9G5h1ud4LLuANXYpyj2oVvxoW3sPxSlfbF
afT3GccIiQ1NZwn29jXNuVNh44KV3pftVXRVWNPvlMgvr2g+snggqmz2F4iTrPAobz41RVCNVqkJ
ZshDvF3VRhEc+vGf8gRk8Bj4zGiTlLJbHNPWeItFzP+74xkOTjltQCs1I9XIZLjRVM8qBjktHXHF
VMkrgIF3uIvHKeSgHdZ/S4P10a5JVrpjQReIfh2M8m3saIjilMOAsbt1vQ5wdKYnxege7Lxcvh0/
8/LnwHNfHRF+0m2orelV3wgayoz4jEn0n2TzbxfooaZl74mcHqoGc56MX7LzzWleRQOvOlmfH6C1
GxTCZ5d7uU8sZke7yWmk1ISx4QvOxH0PX10EfBJuy4eLbCtEz/D2YtIfavNten3B0WmX5tnCAkz+
Vo3+hzDnq+IKza14K7zwu+MhDONld0acMTZNxe8rquBN2myeUWBvnYZ3z/lKZfcA9HbRzHLv8I6u
EMhOrZ0QltG1l2j0vlwc/piZMco4IcHMOf5Okuk6a2xXIZNLfbwZplVxMWOkp9IFRUTZYnkXXfYz
S33TZLTI1s18lTDtO/BNQU5CFDwHoLx6x4nuVeqDb2TEZJFKaGyi9DcxSBko0swTbRf0NXJEiop1
CBo5sHsqw2iZCZKlBZl6LHyurpXvyVZvTK1FWhwKmHbU1ynPOXS9dgmkfsZIsXdlzleGwrgswm76
2VYTNhj5zKxxjWrKuJE4fcRjRZ49A0DCWwd35EcG1etUUZAEfB1mO5YXG/HBUx9Mac5CZT5jsBvt
HJvURGVOwGkKoR4NvEyeSZjSAHg3k+7+cyF1NwarOoNMiEA2+W3Ha7+qbduGr3N+cqR+weHi29ke
ofLRBeqUazNjA95WxZmYdDHVxFV7tBSvB4LUurTA5M9Ox8Ag1De2Kxh9htH7mHOaaTBrwog/io/J
1T+Ge0AGj8VBrHnWjrYdfocDzcVMGp3QvdgdBbhtSXBGtMByO8ItHPkMqQfcnMGizQ1GoqryZaCf
a5FdE0ZLdWjfceDeIAXsYwkuk5q0HZanbWE51MDnz2DMuGYQIbEF/x5rSp7ljNvIBC85K/MxKQ79
EQ3AefORT7wePVq7L3v1rcbnKpQ/PTiArR5wiOeS7DfZ/GdiifaXA15jpu+jI04AVh5gNtBq002V
YYehz42TPpvd0JWHhRSUZcGXbFBFNXXS7MdIVlrZcOoJiQSF78Y4SLJ8ccpoX3rOhLDVGWXCylnX
TvWsQGGxubJrBRnBYe8y99puUjr4RyxsEXifsD8xvCW0HRCmGc31UCR3Q8/fSM/4y7YgQZjMWf6h
8sBBErTXQeZ+sR/Wcchrwj7DovVTZO6jJCGI4GHtxh7nNcrqgFoW9cPZSLR/pmcXm6COPykH4VBg
95z966NAzU7j+U8+J82qFcBYWNL38JzvoMV3lLVtqi4g6RB4lB/E76FZ/Kljx8HoHqGOFb+R3Z6Y
luE2ZTZPXBunDAvSvq3av/ZC2BOchuoqX/I1WBW9oeWizMj2VOvTVcPeSs7iXpssusOy6efzdI9Y
FoyJDjcvOA9dW/ui624YF45RCtCz0bOLau9jnB9cF0pFPcpnbsYXqwkLv/TGW9AZdwzCwarWi3td
bgnX41ueyh2QHZJO3oX+rn1aumD64nqfOfSwIXuzp89/1BRviL8/6kqjkjZQKHHDtU3L50ERysqe
AGVy7A6DL93or3VBl3MKWcDhG4Ivc3ftci869TCj6AZwh6I3dosmeaOdglpfKuIL0/lJhm/XDJ9G
l6umnX6LLPD8POOR8TTC5WO7RL/u3LzZTyZ2/wwZJfV1ToGpp/9SupDCjgCe4EXkDl3r3g2EY0bD
IS6rgovkQdIUiVotHa9TIF+qobQwrGznxmXPHvN31xlspnK634DUISnAQudoHfxW7wV73avdIsqG
ajhhLsAaU1r3mZQZyeV0y0P039ekVQX3cZ0vrIww6LOsgeF37oSmf2ydzUHjHN15/UtRUrJBLbGZ
ZL9Rg4r21rrzb5r1FFMO40394qIzjlE03Kz2vUinNyNTbKVxcw28f87Ehq7nMWK3S2q9oi2dgUnX
5zY+XOxqCMj+sqo5qz5GB1heIuiAT9MoFY/QJotYh00/ThnFQ0Q4MLhkUd+pRQ1ReZodSkQWXVwr
nQBh0W2bpkLtt9w/pqUdy3hcuwZffj8T6UwsllqgILeEnjwif8Uf+kR2LVE+/Pw+RCl+zlZyj6oP
ymOszWdeUI3BqHFnJN23IPaDpxa2ME/BJkZzMxGqRUnie8scjtZ0dhZNjNcxwRplxnz/FOvyjqev
bVQcs5qQBnVoqzbH3+J51rumsq3VwWKvU6wdXDhzja2GpzCag8/cGLHmmXy6HvPOWd54vHapPjKi
SMRTKaxbFvLWzRWaGLRIR0XYPuhLU915ohgxdAeW6z7/qPLkc3CCN0+69xoAgi/eW9hcdLCMR3ri
gi1eRuZu5LxzqvJIItD3WkrtLcR+FI3Qkztevw4gIS+rj+YBVGHOGGtLVk9Gd5n+3nG82jUyfgXB
tBmw9yy2RWboeAHNSt9Kkx8xSeKPHBbTkGSDnxny1TbnW5bL99h7L0r8kKI1Hx2EjV3SG8e4y6+m
LD+Uq5dbI54vgekwFnGWcXTLNjgHG0y8Twj7L3UcfyoR0NOA87PnC1IcgApObZS943dUFdsC4EL+
xN0EkzqZfbicVIESB7eCETq1zXzToPKeJ7SAAO2XMrqvSpeDPyZ4XVFrLdLZK9ciB4hryexWVerd
ZoeJ5eRgj3VU+UzujvmFwjetYbw3rUPLQhaGXDCIHayoFjtH7fhja9q5K7Svqk6eaV37aYm9O3V6
wgwMZU1ygK1JkWvYOkKYMFHSxjtheu/MZMp1YS1XjKBVF37JS9LpHoba8OInpXoBcUivQtJjSm7Y
X3MqzHQCABZ4UuQok8Yck68w19WTcLVXwPpXK5ElJoJuq+tEoU1YVg39Lz5sPuB1ufVezoZYpQNA
sQJaLK4t+yBkWa+zGDU6j/BxeFN+SiTWKER2lJou3upG9K912vJgOuktKMTvZA7mttcjNvqYWyP/
CB6eVDsPVfbtRB8oLYsoMv7ga4jV9AiX0lel35iG3wY81FMFx6utm4vZvzH7YO7upiktOfR6zyE+
uAT3Cwh7QZG5bhWET/kaZ6HjHaiNHX5SnYtJsBDrhqONgGPMBKdzdZBwA9ZdxzUF3uOPMyMJO446
TFVC8S+BkVg/W9yxV6ij6XpkWqUP6ZPMyoBMWyt3BC73og10nIDNr4hpE5XVR6aFv2iFyzBzQPWs
2q1QLhZfw3nMdjni1tmKVDhPg/GL1wNc+uIPopeRp163Blw/8MB7anxrRaDDw32ape/SweOhg/hG
oAH9RqpnHeJQN2LrXklJtzR5KY4qwSpoyo/5lfpMibmLd2/KoBAEWfewSo3fLx3W4cDBPIBywH8a
3Y/CnQxVrc2wLsXDMnL/IWdxtBpYBaQJzwLquB4Ve5K17+R7V7hg3a0DNGqU1Vud8qWj3lNrQtpx
lS4Llr7oniO205VqEerE2xDQrlE4TKhHeAS7qPKeY8frdsayeDBkw8ZufhkUJDkZs9RJbQn0322V
VbuiKF1+A0X7V0JAXWPyFpbLPuQ+mRknH0pSkIGKDdMAY+VQAazXSEVJV1+nerh2qER5ZHhPmbBe
RW2il/Ux7oEgP1jpS2h/6q7ySAd5fPBIugkOT8B+4hKcZeNoL4MV/9gFpHKXW3a8JHvSSlsDH6ck
ntaaWnL2zE3zmqr2M4ZK50+4D4kH4UuVLoMWi7lVARIFHX7Fb2WhOyPytYla5RiM6LOiyckgDOGY
VkSsCJFxdD5Qm9A/o7rYxeQk32UXvVdSd9e2TH/cXN2wTToohT5efy6F3D+iijXVWwwT4Zxgbkqo
1rUBWtAYXHJqpF/pUYZcworW+6fPcKtA7qzpf7uWmqVO1bRVuo3ylpgslR1RszSp2RQbpq1VvgPN
AxUB7xsRetOgDAqGKZIR7uhUVDQzahdlMP0lcnwXBuNYhOM0y+/MZNASlCkLZtYd8nnibGpNhng6
XLEvZHkaeIquZh/srNJ7Cck7ASDSgTU3eLvKOH/RIvdaA6H2Q7dnCG4FmC7GbdTJ+5DZ9V5REatm
Bh58WBCKzrg5uYcQQPSNyIWuap7Rxoy/LQHGGLX/vadZHugBQfq41Z4rNKUQjIOqILjoEdOZRGPm
0tSvQzr1y5lPrqEw8z1P8AFii9oHhtr8HKQMBgYCVEUYdI76roloLWzvjlzNC2DI8JiEcbMOEX3j
6m0OXINFRFSbKfXezVq4T4kkQcoevbKCoF9H1nArkXFI8KZMmdCGUp0PSdoYsHQiwbgbkpuY439Z
V53gOVy6jlNFEKijTZ3lmkI4Y63YgPQ+ofZqXw0J97bXAe3QsazlEj1mB03iq0Q8cq1FXsiIowQK
GBoSKH2EFE7LjiYX7VTNHCq9yefpSlArzHNsd7feAW+AVHyyMvuYau24yTkMyClNCXfq4YE4Y7QW
ZAfZEZLXoSc0lE0DF4EG/6zL3rNL8LkOdXdr7MjY2v17TcbjmhrDnwKhMWaqSdMHvrcZtTXkyPSa
yhRFuGzVTravYPaLzcRu7c/cq1fwHjBRk4inyVasBof9A4onWdawtSgGjH+7KNpHzjRurHppDBhb
glAN9CuHaIIDXcVo8ucWOttqiFLraM8EALx+YJFW9qafmMcmKQHuYCITjrWb0A0bUF2fpTu6e7B4
zSYDdOvTqCXm/q9B35seEX5KlR6igyw7UEcpty2vY2StW2Y4pGMUoKECpAs9TrabHJIRH3FbefWW
GPLrHIocWTnSmPoygR8oc2ecU+64K0HxzUgS8WgmVRugZMQ/sdOKrRGkf9O8vyDvDgUytEwRPE0M
lCsqsX2LOB0ORrsG0JtvrYCp8Pht0Fm077vxUWg4X3lr1rg/3FNio8fEieNtKpc20VrBvKwcPB4R
cHDJ/1ZFusZ81fUeRtMiN/dyriaMoBbOK445EQapTfNndgGFDnnXbJ0QcE783Wv9cLC7mEoI28Ih
ZxIfrmXypy/CX1wpb/YoUu6kzCgUvT8ke0iIYqfqSsjpOcDmjimkaGzvlQ4ya5NW50nGdB2Uh3wR
Pcs0/G5B75JDALPe+BQ16JeJg7Flzk9ly2+tOfqtU9a/qVCPpXTdt1Vok4Ld/e8E75T6huwtdxWD
91u3m3Vr/Wsb/B7phDig4uFmYOjn+BUQ5P5HMnw44OibV4kxfStFsB3pI2gXgBJLOw0UXrLUK1PG
3j2oZnjgGpnMwDi0A0tpvyTJbGgwg6DCezG/cgfIR57nJn3vmVXsx0E3/HISr4nJ6VoYOElheLKL
xce5Uv2e6hR9XZAF1HLr0km63SmUUHuHJXJL2OzJbiNqiydYSLDCOI4HO0dKAfOK4X9qaJyyRBf5
yC7bmMR+CIVm3aLGozxzMdJ6mvGIro1diA8ptLv1YPBCj4zgNpAt11EWdhw5ljN0BzmYbNhv02X3
aTEMN3kg11UlyAEY+V85v1QVFoeBXvpVX7WQetSpm+Q/J5seLnvLyvj1Qk6l4Ak+p4lPr2+nnWNC
TahDlubACeU6DtwfcLVvEU7ENdVsWzdCjY8GlEAyv6Uuf8Jmpk6MuwS7MW+WgTEXqx8YjfQkp8gg
d9C6qxLtDwCiILKh9f2wNVzMOK7bnU23RQImnMoPU46ceKI8AB8R1ccxetElZ8Iqx+M291JtYM2S
OpPyt7bDL0c2dyfHvxQvoylteNFIk/mOm+2boWFy2RcHWutQgPSAorYRtaGoFH2CvDEvFa2Cm2qo
1m1HZwxH1m1ST+/JTCZVI6E8lM2mmGjaNI5uj8SZQvwmPOmiNs509Xn9P5ezT1WFW9M294CTPb9r
gom6nek+9kO2zbp5U8+Mlj2UZQacEAqNUxQjdqYOLtC2ganDCIUeuop/jFjxk9nSsgxl6JQN3XzS
q4/U1YB21RZvE/DrM2B85qgDQZC+/bQDi3a4nPx7b1P2KZtxXoVTDc9Nw/HkNX8lDlLNW2q5JuYv
cUjsqWqprCrzdw03I46WkBB6Oo3VUSeeumk7XgMzWZpmlAWIssLh4P4dBzg2DvXdFvMxv8eUtpri
vjymrIs9hjDfSNpHYZksFEhMUcH1IWksfurBRoZjTVg0m9QZ3oHQNMfBbX8qNw621uA8qqDVLpGS
+ABjb2U2j6gNN6kFIc3szT2ofYZGacOpmrKBHqFux74wgYrQsOGVBG/achfZ5EtCm0t/W8z7Se92
pg4aUa/qD0xOT4ElIAYoJvxKsG7qSyB20Jme4XcdOj3bOob7wYjagg9epCvYHO9Q9B8WJo6dmMzz
EO51Z/yk5keunKL4kwzJZ4MjRdfn4axgtAH++pc4IyxQrz0min9tMIhtOJjJfg7sHxjvym/gaESa
2HlCZ2pJDN6wSdwRfQSzI9X4RMQ43U+GjnEhNCAOW88c5dU+JDSfKTAUVJvTMkgjGnb98Rm1a8Bg
lH3qekZE5d1rn4xA/6fx+p5J+e36xM1ZRNzF9qIfVat/wsRkFJGkM/iPmMsVlkEICcmuEMjkKScb
VGPd0UJ0raRmng9CE1bDNWmMGzCzZd5YHPoWcCa3OStF3Z9zcxVm72EPyAsWq7Gdp+hDb8EwdaGr
rU2X12uZGXEvalZzSmIhnZw7VuEjIydvJ5hf+BY3hEL7Jor/1Yo/XdKS3U7n16psybJQx853PfuF
UQNKEt0p1k2u9RnYHHg0gFR6XCul2+1s3Xkmo7wAYUogX7m4pw1T9kULb07aXL9aTOd2uv3Scah2
eEx0B+GIIAgFHVl5iMYiOpYBbVWca+CE8U21mvUy9dF3UxAxr7tlShUXNKNhAmTt4KZYmcEnELxk
03odlyr8eozGefA7887EG/UvvmJBJ/NfEn2BSOS7IXtgJnWsUtZUwqUR+0lyLukJ0uDfCT8tyecp
tMzYDDgNpe1iTsbpy/WLn7XWq13L+QIQRfQDWiJcUyp4ymqqwiLqex2XycYYLwO3frbPSMPqGHQq
Pw+xekASgOVpRr8IIkdI5FTK6xyqHO5UuSAs3nS6xWEYem0akP6Jy3MSch8lXcEwZcLbTqBpP0r9
n5nUtzpO3qMQk9nooFax74k11+tSfxmlWzzr8ej5xYl+XYwl7nCfMsSY2L7qlpGQmmBpQvyhYR4v
HSzZfWmW3boKcQ17UhzsnlAzTyBGZrpHk7R5MjxCCoXk1zFH3DEcYiJ0LXJADsKppbvI+ZC9VJpk
a8kjMA5S23oeCmXjDf1+AH2/c/G5bTqn+41KIvQZ2y5YcZcWMrPj6cMjvE4Xmt1sFR8yzEIc7LG+
i019R7iIS3ZCYD4V/T6uw9jnETf6mhlNEr/2dTWeci5CJfMCbnHHAHXS+nSHWjy1VXMQoedsEe9C
sgs48ymn2kQGr1yV9F9CGz85nRsfWun49WgcnWSy2WmmASZm+cpGRiWvQ9YwqYp6Y03aI0vq55oL
/Trr49eYBlqF3ZJqJ74vHXNWwBSkM/6PqPNYjhvZgugXIaJQBbtt79m0orhBkJRY8N5//TvQLN5i
OkTOjCR2A4VrMk+OxaFv+pdeNdBO1ZDvdWWeNZLLk6sdjAN5eGQ+7dKN1B0yH8DH1rpmprCacZvQ
J9NT5vpPNBjzwS7qTTWxHtAzz6Ss6EjA8P29Y4RyG9oPbZwqYquseJ/1GjkGaDoWA0m5dQMuCiSE
RNYF8Y8qN20+NSc7JC+PKOlxpwMWyrwneVi/jFaWPPUzAxnEi7cBZCqGnJRRvZc+d74a9za8mz45
uCxPUDkn4X4czJmFj0Wj64eb3lTewQK7eKjraF7ZSfTOoDfcY7LoIN1C+pOdRcwCNx6Zr4TnpgOf
3+x5GDKwlFi4ZbMGrEDljLh28glcSnRbSAariTKVHcmwaRZ8HrJpe5sO1Qydbf6qNKBLc0+3HW2V
BfvAa8I/hcTtINLP1DIfm1jA7xQ1Ya/yT9QhWSyV56wXW7rZPs3McXdZHeUXg4TGoQD0143ZNcAP
DmSrf0aVvULYUb1wkm1F4WJiieSphvy4qcMSLZTIubY8qlxRXamHXZQzbni0HpyaiASkeVh5UJKt
fZxgEc/mlV8Wgo0wLurJumjzlsbLERjLm4JdsU/spN/07cU12l2P+GXf6Pg1x+20kgM/IN/FR+yC
cQJ125CvlrZNe+tQeU1pk9MFGvEWVCda4tfQF0dL5rwNJeWs2Y6IuBMzZRiLOL//RLjXHrB2Rwhp
YwgT7kh+UjI9dwizWX+QXhK2hAwIy+7XY8s4yyKsE4jbm9+n1hkFnXSzdp/Pizo1q98RuuC0rNHS
igHd1KLNieheAUDeRra9u5it8do1EvNUkhLqMcHiuKAyY4zNufAed+UnHbQiXyIlIShkwBYX8xof
6VvOQCzIhxhXVyq3RAowwDgiV6vzOrkS1vm41J18DMJ7kMY1bubqQILCQ1rzngkMgCdY7e8upiJm
icgvNRJbTMKU03liEbim9SG0CsgxWOBnwiO7Ql1i86Pz4v7Yk3zLrOjvMCHZb0STP1iJ/DPOTJNy
ht8TG/+OEL0gqdCJqOmlJwyi7ImFrEU07DHzPFo4yPZdiJChESM4r5PVQjuvO+tP0FTHshuXRC2j
wRCIEWNGnB0I9kEFBaQbI5YOp5mytbxDyGLrhzJqXXvdUfSTs+26wDoKfwncc1a64fotIrDAilFx
OjWP0nVHJlz+Z7vg79htmG1HeE1t1Jtw4W0x+7rkQyG59GN21MO8l51b7RdvDF1y1WA4bx9KsKsk
qD/2HV75CoQi66gxBYmjW5xXfzVurrj22NW8etKCJzCMb4Yt401XVPaaqQDP0tmctp79GiYtJx0+
fiT2Bvu7aPKOc/jeVHl3MIvEY8Y+klkLvjzyqt+iqt+iMPf2UdriyhnULorFITNxyc1UeuwR40sD
PH1VKT7HVI7VNu1c4Mxd+FAHRnXQUenwL2fgqy5EixrVcZHJ6WxOpBAn9Y/b86gtaxd2NHQiNjtb
qwazAG0DGr4gedBjq4b/YiF0zn+YVgTHuovyFZlg+Yb5I8aiKLN2aAG6lFm668z9xc7mZDeZPqOc
suOJ20vWaTHBKX7yMuXJg3JFdQQmtOhweNJmZSsOHailVSZp+dMz7B37Clx81eexdWRFGzQQEbCx
abLC9W1KDCChJvFdMdYThprQ9ZHRiOFFzf0NtR5HYFGdPTK5kFkH1qbLXiEZi21pIPRhelGu3MxE
yx6GzTbwfG/lykBep+DRctH1kamsN2P73fehcYy79OffP2C1Ti6rfqTN3TWxsB8NBTeOl6kdj2b0
o04AE6by83WQ5p/hwFQA5o1jYivxtFO92st4roihsrgtHJwmpHGuBJ7JjBqbpEYgQc01gzLO/A4s
Mz6tdyoM6F+U81nofruxPFuK+T0S1jsqZ+Y2af3oNza9YTkZO9QE2yqc71UJ+9/BI0a1gthU1B+w
6NtjEdk/3G/uWrTxsK76/Aqp/qsycmxo8mlOMpgPEU/tENkCTm61cSYyTYNx8raUCh7zR8piTB9o
sD1EyGXSXwwHVxiOa+oBMyNMnCMP9Y5coyRoDfG3GMnCJmjyO1jm04XrRIwAbP8mgW5SqjBIKVCr
rR2HWNMoA2mp6G470s9QdyE0Tio1MYFW3p5VJFJxIApM6WgwCrSaCUc8AWjjXWbhSBHmh5iDJ3vt
pwmWxgFsKNlmW8z4r0kDy2NZhms3+MDcstMFrqwRHVFFCPhGjBl2ktHDKR6AwmPhteg66o03k6Iw
Wv0j8TwPCSUNq+JD4ka/IsTuCB6Q9/p+Mu2yY99SPGblTYaMfoOBnxlhNpjzAJuC7zDp3rZkUfHI
Ag4Wp2xazK65xqb/1TIh4/bFblw6aOC6uL/7PY+QvOc3F2FXHBqX9XVn7qUH6ZWxCcB91Nd+z3oq
8YuRDjt+HDzo4c7MDTHYdnb695JZ+uyySN+rusIw03e7UDu7riBkb+7YwCBTJLiA45Kwoe+mTXsq
IdZE0gge4knkex8gIzN5FrODeIH+QAg9PTCnqRc6/Y57NEfmBVB6GJsfokt+TJVeEWoFp9JTN5mI
PQbwZiPsolzHJg57wHYZXeyEK4MxxgavDt43w2k3qjb3ZPkd27jtzllnoClqGVJW+HRr4JWEWnig
tvJzQ34usjTxneMKP2Q8fpY+Bd2MLW7UvhmZH4vV0I03U6gzErcmskq69NHNYEx0acFMvhz/VA2+
TZGzy3Coi9a2HsJdb6b3jMUNnkegLIQLrzOVMoAEtO46KCy8cUlsjNmmpMZv9K4bxzWiDVrQh0K5
yS6C8HR3s3A/UPQtWgcW2CVuSvBzFxTNpNAP9iOhkD1tQ7Ei+4NNDlOvnf7djjN9VK1/1apgxUPk
bOLZA3GVxraoNOyzhVntEBE7ug5aGv1ieophWVGmO68ZxD1g6rYujLFipQqKgXDaQ+BFXJnwb2tZ
4cdIeOa4sjr4bsEVyvQJUfC+6olzPKVcQy+2NE7wbdZqbC86rNJLXoHB8hrilMvYmYD3xP2FrcFj
CFsIFxCJHtL1f7fWdJjorQWHsTREuakNIlwRRG4IurWwJ4zrNGQ53rvNtCLyWKA267x1LMm3ToM+
QK6Nr753QFh3+Ig42BdEVtA/YpiNiKZ2f7F6Q6GhIJ0mC3yaQ7ChzwEzCmuNA2257jBxER97wNzI
es+FGJmZRBQEbLxWaKxyPCPZNxlpJyPtn8GikirbFCiHK+cou1KsY7YC2GPQrcs5vlUkUzqotJgQ
410WW11CnBNOLU6NQ0CwEZfHgfY6jKV7t0kb6/BRaVXaj6GLUBJ5k46tNzOqjC/RWBcXQCW/xUIw
abHFlM1kAlR1j52V/dSBh88zecDEEB1ahwiRBRCo2Myf1RyYsNUrOpSqO7tF+QdMjYHRFgdqouU3
0y9Ch2vX3LD6yc6tcFA6lSXSoKUuE2Cb+eNwvkFdu85m+WmXDusLfzQ+6874KAcgC5PLgqnyBJnG
6RZp3Jr92fAtbHwExjjcIqootOjZNnWj/kl734ScpZuMuOSDli3ecMRA0CKK4nH+RFiz5b7CIbIs
zgZhSdRkEvUJbmP6ZWa/zuxcfOinRhJ7z043Vy9eKwaW9ejdwsq2ueF8m+0dzxFzpmIWHkpbMpVx
cHRecSGZ7BT37XT252EnraA5JqYZXszqqRxFhcujOKgMsVtpQR1jqt9cGWcRYbcECRS+nR5d08Uo
5KzJCyKfvdCc+R4kZbtz9zpagIwexDDLKC0muDPHvQivWU8hZoA3ko4zMw5rDl5cd6dMmOVVxJZ/
yia51UmXPmDryrdEy1GiZ4ueh31XUERvuau62zxWTJW4W+h5fFwHwHiYQz92jMn2BY+MfaFoOphy
wvXOekzrbfkyJt2fpoySU07s4h4QPnVRk/9AAWDzxWIp0IN5dZnzwpJgk1r7VNEN+et1CX2fnQlN
B3O77scKHrQw47/YCaHDP1o4xmNVPqUOEd+iRxBHlNquROesy4lbovEPasbuuiz1ZTLBg4CL5TuA
HKLUdl/QkxATSaYAk/R+RqwhbmWKDae2nY/JChdTW96/LiMJqpxlbZ/THuWkwJeGj+cY7EeUMV+l
wHwYSp18oO19Rpqij3ELFcPzzAXH4FiM9DqWGDWjfwtFQkx45xnMIUNrsLXjQ1XLzzrknoCZOayF
vcgrcX6viCp/G0FCHrsmi/Afi/jI05e4JZ+JJ0CDgSaZmVVCiB5a+v616JycWG9EIFnhiJMp5wSm
HmskZkVUy7rYBAoajxtYd5wa6d5izrkoIrN9Xfz1Igck5TCTGzXjCkzFMU3H7jnLiW8P2nBTFmX7
kjijswose9pAWOY6Vsm8iQGVX32JuLhkxrwzChfMZKnKIyhMf5OLekSzH7nQHAPvVVsRRBCvW2R2
7FI91ep3qEa7qjbJ3cPt5BgAS6owPZphxORxQGjSDlHz2qYtiyj4o8xp+FKZQ7ZlMRrtddk3r0RI
YCrHJEv2X76LAZq/Yrcat4XHR/vvS0GsFJ1q6uz/fYlzDu9J8BrOSXTk1LXhse7kzN+mC1BnGSgX
y9xdj5Jiy2Ho+hiZ8a2Zaborp03O81zLnXYlud8mzXLqlR3ycw2bRgzZJzb+/Vx3yQ8CO4xr9tbH
V/4Rjpj03KqdSQ5fKjeqjo2aVPXMrZZC5stQEo8YwoidQi0au82naLxDJNXJBr3zRhwlA7MRe4DH
m7IxUO4/ATC+ZccQqs/z0AWIXww2vzqPfsXtVN46agO6ExH9Us2uz5IeIjIgioXoFAxNvVta61M7
0EnZBDRukGmGF6Nq5KZOEUfmqepP5fKCTctbBTNS6WnGc2WIDgliXvd7r6sL5qcZG4HUmW//Xoq4
QnCSSbgnPlsJNPh/EwaFRAQ8N43V3f+9dDruN4CviKu1iFkvDN9YT6Uuj2h/toirgrUVyZB6Cj6a
P7ePs1/9lIEkWYLkBpkK+8yYS3gQT7Ru0VGVkKqIsNxCwHOObpbvQub7JM9ExxgCIjN+lVxEoW8Z
mdSn2qkOlSI2/t8LE6vnYOCHkTiLUMwXKba/aNpyGkI2LKikEL9cO4UnKTWcN45Udk5paqDo4ZRs
/Uwf/JwyxOwbCcKxvGrAcfsct/oerOVLXprjA8ZWah8bGw9qfBZ3tNVY96xq39V6ETQU7Ymk6HVf
zuqgChvaaZYce0/f2OsMjxhZXxuTjcSYsPLvogemiQ8Vx+ypp7WIWn2d7fp5hqn+UI7pldjDYef6
zHda3/BPoyNZUuvmSYpwegXWiZmU2gZcWnHDE4K8KbDmoz9TNVIiFuQTbUVC8aVQI1C0r6Q9YNJX
dXNm9Fk+NMp5No3+5JBkQWomWlgqOVAlo5gvKdcTJZivj/hWfkW04et4sEnVtjvvaa5hyzbfGLgd
1MHLSzXs0wmdYuc4NxaE8YvVjAd634T9IjI/ywrC0+jy6OcIhl5nRec20m/o8IZnbrICqdGT0Znl
AbOh+eCn/jOW4Y6H6UIGpYCF/ZpTx+QvwoE5ZITpT5tiw9QYU1Y85sXGaP0vLgNGXXlBOkkLIKoa
ni2y1KnkUnlSTMZspbtboyl81SDtneHL7JI0FboOu2O7M/f7sC4tzMSRtSbu0ACl5x9wXHyQGhcc
Rtk+dX1jH6QwL0WWDE9JUKmrDqebJjtvbaLN2VjZMGA7nyeyJGLmfw74jAQ9aG1MRyu3zWdV1HsH
PF0OM/iU5cGLyFtxBtVwrCacJB3i8j10lIuAxbaBWPHH8P2HSfJBTjZsqpzM4xVgmi2oqOxs9IAr
KxwieyQCmQD0Z+n26uYmzw083IY5QVA2xKM02bKODVFy/CFfZAanZzOsQ47MoN/6cM+2ulLgm43a
vo4puoq2FPzw4FBiM7x5rPtt1CfnqGURxZTpr/LoFTGrV+tiaN+7XH72cjIOEuwYAxYImgl+Y4K0
wlK9zOCKj4ShLnP1ZDiYoIBXTYALCbr7nukDHgEMaU41uChokK4Oc8RKPeXHLErnlzVhd+1A+TY8
DU+lI19bNNuMf5gHODnbj6KkJS9iB7R0AWiQLDB6tjE9h/lYr0cckU8gqQ5TnanFnIj81TCYI8aj
gPrFBtxrETXU80Mb0BtjWDC3PoknACEoNZhSBetKqk0Qcr76WfiCgSSjFDH072EzECu09pU61hhN
966TcFhbaUtMinEjxFbtBu1/5JDztjXQshgn3AuxSFc3PRWDNq6RM8C1Gev04Hd06/C32Nu3B3bd
56BleJ4RlKE4UTZFK4/uv0+dKJBFKIdjvget1TQvdlTVp4Ts3lWzCNXDCFZzRNQsP1W+6NYzBZWN
KUZA2YiLDKdbvhieQ/M32u3nxAjdY+17DCHHgZViQf2dh0z1uVuSijhWxztm0jPWnURQS++RbqOQ
pGUGq8Dz8gdDjWytp/SiwXZu4XLURp6wSU+cFZj1TWTNFkFsMlnepGudFc/cTRkrWW/Gb+OcIhc5
RlrTxlu94WL9pjPqurk8d0BqVGDuRyP1SCPCSuzr7qEukQtSknyIoMehVGhnC4rzXdq+R640wmQy
u3xRXZoQSJddaaBH5nGKYA3nyMfqfuwP1VA+TpZ0Tgo+vlVFLitD/70VJhwZVVGSLROfPE+fFXnC
vTuf5h4b6NThMWjMDbjG+giZJzxnBxw0zVYBUkXQ698XpNG9kZ7LJsgFiqoCLKWKwKMg5DKZundo
H9pwcSg635iWcGdNX6JP5MEiCrcflE9EAUAbUaK+lLpHg81jC2v5GzkMcBwKTc6TXdFHATUjF/gY
OrVxqEdJOmNm7ydzRuFTKtzMnveZTPDsPBORVPCoaHRRN5pbcuDOM26ouMfosJgc92Hvf/znU5n8
g2F5W4I9hk0VscY1qntehPNBRM3RFEQgxRlIbIvQbfQ1FM3id2a9995flmMUHiY+8oxuFzNwboY4
783hqf+agja9cm6jxW70e9Ok483V/k9so4qn1kCoaQCfVs1UfMkqgNfA9h/x183OWU5Ws/cr0P6d
5zbbc8OYN6rj9q6F+0XIFb6xZNwOZXlibc4RYZNSyv7UK5AK6QHSOW6ZFYoBxYPz2lXiRG+F6YyO
d9MmwQFb+eKIAq2Za5sA5r6vtjGIE6VMsdOYwgHohXeGzzu39Zj2doSaQhF5XmqxYOQATgaqYCmj
01BS8Y5BcyLRAXtjIoK7l8lnuLmUxEbyWGTQ9by8sy4sBA1KoPpPHPXG1qnVR2DLRyMmqoYjFplG
8upPwW42T4Pfcl7VxXgysuRzrFlfydD6W5FQtRnGU7LohyVZaXsPUs6uBgctuujVgfrCkZZ/2mBg
1iUisC2V+Bq92G+VTLjR4sDbzwYmirDJ3qlqzJ8uuUTURP8J1y27+ZE21JGY02pfsvrc6hS6EaAm
czNjRVprVrCpb96Z5jSbrLAIFbOiD8clsaf0qqc4jBdjHdFUJWzolajtcd+ixRrIYj/HxH6vLYQO
YVxAiPEr9gV1D9oYIj/SqbLYJc2xqOj1QrM6tDMmMGPkFpqH5DWpFkN8+0G1u2/mHEV/DVWXvg9/
n71TVvVsy6JHoKrxQ+juENuMKzpZfbUTqnx2TJu4E3glQYSDEBmuqTDHV8vHM1b+qr2YoB6EOid1
ghz5yelKkTfNf6o0BwVDP88ovr8HissZBV8/cyV58bolFgy+Yn2KnIknR5u8VCbMvpSohpCEk77+
KdOKcaPGJOYYKTQae3hHXaSuPiJ4o/oGMZ1zUKCCjZgADfgWL4RpPc5lf2RSC2OnZRhbm8ZfGW4b
8ZNZ86GiIB5xm64t5X0usZ6QtlhVhHXFzskYuVsWbJM53h3Bqg3rZIhxsPzFHbUU78ysgBRnx6C1
Icfbjbv18/1cRClhqxYNo1kz0m5Jr4/qVzuSJZG6+HUZUx8xJzB6dMlUTVuJM7OnJIqNaN6WS1Bm
GRHZS3/HHIf3yjYkKwXfuekMRe9YD7SO01uDL47pzLiHOkGzPDvHDBLMULQxFFTJLWVy08akiA3O
W20b26QZuaH4agVN4C/R6/hP+uni9+UpC1ApZPYNdkD75DtYChIFxCBvu73fNM9m9NutAJLUrfOY
Ofkfs7JftZ28RcWtb10m4tmDSNtyk7v1PpqLo+siYGae1gcEewHROY6GxcweHIgNwdY3L0xbf2NL
g5wEAveRmSW7bYRlGytGAy1S5y05BQU8DIqDR6+OP2cn+GabdTc75zoyMeZG5Uk3q/HehOGXCPCc
Yo9pnDcdY5et41fDjp7gt71FTQqJ+/fcZz8iad913jySg4M4FaRMyLCZUOXkET4d4DF7eC7b8Ijh
9iQRKnnYOJikmpfaxD5iiLtUDqMUf5MNBbhRRXPPJp6EgRvlAUUCUToEDB1qjQVn+Lbm8NluEJEY
fd6ulcKoY0V/xgRkjik4htOBOAgTPhKuXMYzZBevdHIWLZqUyMRZ5xjEOposQSWBgCu3EM1dD6iG
dMSy0lPpRcYIWKPa1GvmyCfWhkgi3OS4yFt5+pWrSvJHFi0TxIE2mm3Bx6SKj7JVzjbIH4EFPns6
/WOA3I29+R3lCYvVYm9MxIGm+Ko3wPRUGxR7c/DX/NRnnLwWsxJivOd89klOSR9D1X6ZaIAcDSxw
IAYhcj4KM8NgphdQlo4+BIchQEVE2/bNHzRKvmnV4I3w4ddbtUBQwqMi25Qkhe7IqOBhwH7ca6qr
s0jSYLtRzKp8S526rs2M+W1snOc0uNgBebTV5G/n4lR3SI+xSqF9yvns6dq8RTXZpOKtcadLPzrX
3OC8V8GfAdkPad4Po8IShgQbU7PLE4u9xp0s3LszzEcKaPCKGVpnVJDQkd4VtomqMp4hKH4aU/JG
/CWA3ZBDY/bwIA8YFfAARj/9JHZiMREmsBACpzqldvLqKfNGpl27ncIJsAUzf8Q1x8znpufGf8wz
L9vkTrILfBoKmiU+95qSGYUlT3LcN2kTfLY5Et6gVmAFnZn5SaKBeXCO1wJhRUZ4gBKU5cRS9eyg
1FeUk1mb9Ay2jBJIFyP9m20jLEC+74E60k9Z57/wrJWr1zBk9e8qNP76YrjNRvZsdetYvHPNsnUr
kcDA9+4dFyR7hCGaYuVUQrnY2UZKbCQmuJ44PrtCRFlEnEs8mkhLwnysKyRmscJ2q5gl9gNaryES
b0kHC8ixN8VERDmgBaa991xF9sZOWZZmdvg2jOZXl8wsn+smW2M1vTvm8k4jtXcRY7BLnCh6AOUu
wcEjLGhd8DvFCIivPlaMdbi1ZwWH0Ktr/jbMWgSZ7BTu1OtkqvAYR4rHZm3jIEuAdN+TpmoZeEkB
ld012JgpgVwIyDuFhtrILanWnEFjQMoooluqeC8iRh7JObLC5Zf/XpqhBlOzvPz/e//9KrDVKu90
yFpxyXZ36AFOTvtiKATWRggkzsbFfXJK8Hze8jIMxrDNivwvKUfh2QviZCnDcCTPkKRIk2IxYcZR
vBtHixZTCvqVFDxbhUpj1XoIIpysmdZFqaZzwS7WHiZ7C7Lto2pIzVUJXtOoIwcjHJaRrkPzT9hE
s8uUkNuUmn89Wa66cnwz7jfUa4+q9zesKWfTW1G+z7v+lntwaQfPhXqy/ApdqrWfdLwt8A3c2gSw
LSF42fdYsu530lePZOzfqqUywiP+gHMMjHSeHENV+B/sYe1zjfGgjOdPsx7pG8Is2gXK421P8vyO
FYrIeacVu39fJp712U5FDbsOhhhai5eqCS7VrMd3hDY1ri7LlCsWdQZhbd6JK5jxDpMF+p9cHMCo
MARTmDkoEt57aQa/5j76FaiUQWfGxsPlf1ahxxUrZ+aqbnMyXLJict2dU9gW1xH5JpAGcxvUjbXk
e6Gyyez6ttDIVqkRg8nVvDWqbe4maTq7UCG/zqPx3NsJGnMehbmO5bUwCHZT80kiPtvg5INkPnX8
KoIoMUlxiF2PvXuVHyYvOhAr8mMtuGL8bBgKQpJWEfSubbzKpFn40x554ZZ0nyeVt/beaMddYDWs
JeKZOBc7Dl4I6kvg+BLMNaXbpdaOZs9BSko9qae637ArWhNT+I0wbTgo+YvR3vxYYad8rurkNPBw
Aa9SuTunrfVOg/iDG79zvMRdCYr0TWa6NRrNu0sZzGiMd6jDzLOKGNueeAzroxM7eBM0WUgFRRMx
VTj3l5Rc3dXYwRu0cSX0lqttjgej9szNMAMCy/VnOTtoyWb53UO+3OQhJYFteyWgMV4YafKSww0Y
KpZTiaY1+fc9N5Wo8ElOY/qRdNauKipv26QWc1X/VmV9vKrymdRsyfzJ18D+RxhqGxC0b0Mo9b7o
QpO4EIQvzLs3VVPuJoKGUN4EkDVwd9CxfHthKTGieO4Hkvj9VMv8d89xI5Vl36KC9LUgu4ESWNlu
uNiOg5NX+f6p8JmYIn9hnBMAi/hOWCFtUOG9ZW77R020xTG92q6UeIk0C11B/fJsel1xGgknScPh
y5imu9Ttpe11vg1hDV/y0QLNVA8gGLTHztLQ1GaDARsilUdIHxfCMCBd1R5hcn1XnP992XZHTG0U
+4XzNCl70ZlxxZsLFnAa3joanX3RjsEtxb3w34vT6k80MMYWW+AqmtzyyYFkCTtYWhubkQjANjgm
uzobs7tmgkwJPW8LVfa7Jkuf8pjkihX9C4ta4U9b3XK/C5JAVmxzJviwVXbuSDXxVE611+cns2mM
hHqEr/+9pKPItsnC0Te5QyKbabyKcdPhxSpO/fLy71f/f/n3PbCCmJn7AGGnKMhAG4cYapSBsqOC
g3iCVued8JKDyI7JsM9UCG+yCd3qFMoYrZO76EktdKsGKudjTODD5Cu8reXygf57cdI+OMFrP06O
ZexjLFHHjktdN4z4Vj5Lg0siK4H8mS0F5Q+z565iMZGcQJfauMSwfcTjyLGB2AIPsl2fWnPAaKCL
+oSjENMN6mKfgLrzDM+YTOvezhFvyBsUbzhKk+zXGc7HdYgpAEUxe7amzQWcZAN1QoVSfWKldIbO
WP33Aptaol6nG+5D6wd7frtNbHeR2s4MxsdkPpnwfPZEgV9sa0yQExq/pxHf32wjzxmMdUU6Kbaz
j4GHAENSVKesydgnINJ3RMu36vw8zeZP6hPPijItBfNOFmVMZaMWIHE68TdBxwvPmYEJsrrrFIZA
m51HURnDrmp/SiBiD41tvvfod424AwgU7mb5y4xdEFcz72uNUGitvOo5mjOUNeQoJqo9pom5UyiY
GBWs20Ke4g7hvKJAsNWpqRCg5SNmhnpHcCQzfv/vNFDyzLp4HRTkipo5KEtJsLMB7Pb8XFV8NFnh
MwI4DH2HaKoO2HtS3fskCyUshKMY/Dc1+PNYWneEM/sJ1Zc75ozPJTng1ngUg/3g6+xLBuGHakjc
mQLUEcXBjXnfWp8sNsNRgFDHvVTMFqmAX0HooJ9jIJKytQjwregpZBR8znyIpaUO/hKxdfG89pRg
bu7cDjregl6c9StbOMzGw7y1hEBo2p9sNd3HfzCM8iEhTnYVdvFrFI8/ZgF+rcZ36pS2gccsONTC
+xaJjTg1+M5N7DaiGWDTaP+ge+Sp1h0V9F4jC3Id7IRW+UBG4Vynu1GWP65b7+AQB4ew5S2My5tC
4BD2FIJd6bK4IIJjnMRjFewGJ+wP8AI+BgExSUavXCeE0JNBkrj2C5wVnkqVvOcuqag8x/Z+kH/h
aGW/AEPdVuZricIUdECJKI0KDqaCXlkotUI3PqVl+ORlNSfcGOzEH0vw1tnL27y8V1HcEnDNvsXh
76zd6tcw3AzffvLpSVc8/A91FqWwC/YkC3FBm3wMgA1pG+RHA+wtctp4Z7j+33JMnqI6eNTKPXAY
8ByruCSHga5cy+IDJMF7NakPmXxQ555R+jBat7GFx5jENkNYIi0GvmqniiFJKu4YUHBfkAsUZv2n
GXFxVL3CJRH/sL94c2hTp4GrHez4i90YGqsivYCK0DcDrqg6h0WupiVvH6lrbmj/T1VqPMeGqXdO
bDAxLaszOom9yk2uNptPlQ8IlyS8PO4j/CFl+xCjHBpS42Jz6a9M074mZWyyl6fInExrpi3Fd83k
iQ6CvD16hqIlKCV7cIrg2fAFjzDRMbgMxD5QJYLnjBA6ahdXM9OIQgFAiDcoIz24a7kAbQWwIMDS
yTyTTwMj8DJ9Cm6DAG3pmzh3TOatKkSaXBEfjWUOoFmwMjr+fHYXC60Wy60A5PU8vSR51K5f0TnA
ZPUvvQGtbwR4wwH/oWT3bjTVnnxuhjetvzLB3fST94RqYFM4NoZuI/xyS2PfGOQsSnMH6uIwNdhi
KllIzKv8ZQkc3cm63CqJKTEjH8C1wrufVAcPQwD+EZjAHhmL+IrJQHef/HsFTHJNxg7DmvnRyeYf
XRlHyHKoDpHX2dIDlwYaP+mfWscKSYARFwGXSjWS4ObgUs/eZwTeYZLfRob3SlRfnGodYv7gVxWj
bRoHnPjl0umj0zjZBQvogMUdoYMrw0Z6TOYuB0DPCjqev90CEJM6euhfVzowf5OC5clLDnacRxgI
0YW0l7CWz1zvr5OV733wPmn+W9bl4YaI0yVzg1TJxuRnla9A8oAKGugvYx7AvkIhLmpJ+s10mHtc
E2HNBMaIN16H9Vn394bCnBqam9SwGBE75aIqHMOtQs3cS/7v0WVwFLjPYGRphx5IMf6WGvHgqKr4
kCUOP8RonQtoZGoQwymwxg+v4Gr5H1dn1hwnsm7RX0QEJCSQrzVAVWkoDdb4QliWzTxPCb/+LnTi
nhtxH1ohud1qu1RkfsPea2uqfQLt/MBdRjBADrLpYbqWG5CHAwu157+V+TkKioQ0SG5Ah5OYeeMQ
yLK51bX7r8Sgxwti7BbJ+Nqpqk8fr1FYc/ipxf+Td5YCI8PacXjyCcnDXAZSLscax8QSf7KX8D8l
oWRmXYLjOSr3a9oTNtsm7rHP3T/bO49IhzBh1gZqaPocsTGj67K4ejiw3dx6mPP2mvpsTCsE1WLB
lMw+Y3C26Eos1LsqZPjxZYzxQ1VsMgh/QfvMD6mvDUSRpCkA6fxyS15QB+3sIqEQd+v0OclngJfv
hk3JmXHw7WHoUXFv39F2pge010zju/jkj7h1ssEa9r7l0mJFdDk6yE624cME2+TFtATXAniDaueN
f+IeIoP4TVsDyh59FQ7jMFBqczwm0v5dQnbhgjb9It/89i3bgPXZwNYK0LPilIEnZsN8yZwc4IOL
Yrm4VndSK3YsgqFYq25TmsOMAPrFpqITa3uxxzbso5qAG+fCcuwwDjjw3FLi/QTcfOyth4Z1zb5b
BTZoq75horGhneb+wKylmR5b/9Pgrd4OaPH9XwteI0PCjCVycYPK1ZeIffBuWvBGuBNusPzJa+Mn
G9NEmo3Qu5ntFurVW1t0Xj5KGjlchRq44wEDUik9TkBEKjVBWnFfU0WOaTQ/d655HOLlDUG/fYwS
vC/Ic5uRgL4WihxzVdLEakZ/VUkkamx/ZX7yLS2HuRjJ9xmIbWPT3FFB3ipSUfGys0Qywjh3noHo
uhEnnPLAr2QehL/1eWREa2CyKJKvJgMbYOds9qQIWzZXpVvjSKnPleHcdlUJRApw8W4s9W3nlicV
845ayHzdWBAL7JFwNO9/jpUVsq60vUuW/lU+A5tqtl67ZCI3Uvz2iz4oWrg+eaxe9Wo+QsXK8k/k
7czcDHXKdPadoQcoNFIjORskA0Z/C8J15+8motBrXbdnooP9fRV/4wX6U4UdviOUwSvOEGMqCOM0
ZYDJjPmCwKBjkacFptGFR0dZQALyurq0uXjonxfkUrOk6W/1N+B+ytu2ell7BbJGAvASCjrHeauH
m5gd7jDbp141L+ksv4TRtufWjrGBrLA259J/rFzGYBJetsisj6oDJzA7E86oaYPxS/fcxO7fJCkW
zOconT1HmgzaTM1OvA1nE0+Xb3E9QwLLYKYw30FweXAzH/Y6QauXxbL+ro6lQmVNj67WbtA4CVsz
EZF1t/Bzcm3QYM1wWUfoJygFvow8vyF+w7uUqU8EI/AR8qERm9uwx50eWYPyrbvJNs6xkxlnss8e
0oguyjXj5sh/vxObgVddCwlFpE/6niEopYCy4BaP7nT26EjzKQuHSqdh469ZQIG/ITuvCBPUZU6i
Kpgm/YXpF0q4bEHXKfkyel2yH2QioHHOB4tCeDCYP2YeS3nQr8mxoSOBil4iKdNJg48EBF0gYl0e
4yQ6sKSYXtbI/OigXx3GDi99mRn7dGEdjSYSvxJ9DYJRMJIynb3boaiYEUiTcUOeihuEz9WBYj7d
9115S9heSrAp/XoLnsdosK9M7lTvKRgPvnTeWjNqmOkZCGS5rvz8mYDQHPRATJ2YFHdeAzBBx9Qx
NQCguJq+5wlVhOWC6c1AXVGSsbWZgEdrHlMussRHbFIkCGHhalrrsC9RKoNof3Km/Lk00aH2qx+k
DeDTthxe7ebH6Z/95sVH+togEqjK7qFQRISvUKVIft1XS00E6yn1rTy9dX2GDroKh0LeZknnhc2K
aGHrm/12+ocvN6c5I/fO7p+h3m72AfWXMV9yEFXF4GNymovlsbH5+bD+97OfL//fb2mLGEZox7Wc
1j7+DP7G9Xlk75/13Ohjw0I6FysARzR0Q/HUGUDCPQoGZPmgdp3jlPAiSsH+YTS1PifoqTKfZrOD
+JWHadVRmDJ9GXJhhVimjQdg2tl5w0At3gerM8UIa7iRuRP0CUPxtKkfIsM8JiwbiXLioBLKvfML
XbHMH6aDHkkG8cZwthPir9MK0eE4P9a+LbDBOkAQSRT0uNd5q2BlITcEjNOY4s5qsNHXlB2pfMUs
8RJrcZe1zp0jpmfqehjkFtlFqOyqyqJmiCFmDAAoDITnB2nW19Fon3veUR10cqdTdNS4At0+uhOM
RveRgXIYc7+5TyrWR7ijWts+mfiQcZfm36n3MHK1BvXgAXW25TOI3j8YbX8VDTCAVcx/G3OKQa6p
P1ENOmY4i1RAHtdP8ZRZZxX3LNG3D90YMQOqo49VB9j/aEyBce2Rtl99EZ+xFl4gJd8bKWCQZiAm
ASFIW3MITxgVsO9l8E6SO8uqQHSq7IKm+n5Khn/FPDuhsa2w1TVekF9qDrJjvSJUUcZ8E/vLZYTV
g0DpCQEVq0V/4KAHVo3fB3ukADbEWjIdSGmM01/mKJ+oMxCj6Oy9IPwT5s/DsiFwe3ZKBGPkJNuP
t6girrPZjw/RiqE5qvWHytkMqFWHaNRvotxk91QDbrDbk/DFue5hpq0M1TvZnq0tNGTD/jpm9T12
7q1OFzZp/TUfslc9rifRyoc6uvdx7gEjqJ8BHby6sTXx/PzLx4wVmY2AvC9N1tcdO45PaBpoItap
OcQZJcy07ezg4VoUs1HWfAGnDrA0MPYooTUL2UGTqttdotKDr9i4VVo8s7/HiRYzoCOCt7oT0kPp
hltLbvfpzOG7M6PMuDD8rg+N+vITbC6VGoHQRBO/MoBhi2qsNl1qPkWZ87tZooqAV22fgV2AyEyx
tUVZ6OZqQyajUIpM1V0MaTHW+flUpgXw2G6EChYpLywseR63UepgtNXlZ6j689nPr6nTHPsKVgs+
jVp4+kY28k74TRq64GN5XrdhU+Loe2m43zOLUmKYmUGN/x1EaaMFbbl0DJj/99dj0krCaJ5DUgmL
+Ub2S3uxMucydnkVehbcImi/feu+4+aCNyMOwrdeKKyR7iJqQqoNQrCTwG3AthyyrHqSzfJuF9Yv
QXAE5y0rOWJWc0wQu5/vLXKD/q8ivgWiHTdmmnRHLYFu13UpSS9Omw+fsHUSERrJT2ggnC72UYG3
oEdpKoFuzy5ZNIrNypbPTA2qgzrRGPBxM20Z5j20j1EfEdhzhzqksK4dE+KK77e3OBx75PRLbZyJ
eE5OOsndAzulW3KQZjNbH2w1vFid25+3LPqdO2dkKhktsHqesJMGtadzZ4NV497EG0r3FZMbj+pv
k7RhzKc18SIjTFKPzdNEo56hXmAuAogtiW9XpHWp4cPFBQHaarsJZKs5nXStT8xN7qIo9lnykwq+
4dCRsFhHYrqbSzUMA5kgKk3DwWdfS/F6+fnAN2z+85mz/T6F0W0P7R6I3vblz4f/+30/X5q9dvnh
12GDMupCZR/vWiPCwLsSZNJ6z0np4Lb+75i2JV340m8ffn7t58ufz1B/ggpd9PnnK5sL4D+/zf6Z
845gtdJSIJHKNm/O9qHFSHaptw8/X1aYton2A2ZUu7MHz00DGxvwNtV9gh+sg+41rQwsFmv+zzdx
tutRbd/J9O06iEf1PMcNm665L60Le2vzPx+82HpJ4UFvY4qtTthZlQuZgvhy+CX47DEfmdCbljdj
7v8Uq1EHkU9zuy5psGh6fEHGVgezcI0JnprX59WCz8TihRkPdncXsLkDdYbARCCGDD5/JdoOiQVC
c3hIXTFeWmomi0OX+LH1rcnqR/zLpt0Gifa9Y7KWrJ7+AbPmFxP/XRHUF7veXdunD7w2r2ZMq9zp
Y1q0d2tO/JCx8B94srxNc3MNXOevs+C1k9P6J68t/2Ct8UPBDNQZVRqOmoxJvxHhMBcbmu7y8/fw
huY81cOJvfWfodEPdgSlzxHykkVLYBiYK2P5ndm8xW17JS0M5/XBxk3P/HHh8ram/ZC864EYB6Yc
vxE8MtXzKLNaPEOUSax7C0RhnuStTfZn0BCI8hj5PG/tvVoMBe6A7IXRfrRBwXE72MMA5iD3f3dl
z10EeGOuu8dFMCfFuLDy7u0Iomh/V13/yCC/P2T8MHfJOoVQBS5Rh6ze8pN3+xW345nhwZyDSTZT
rzvG3r8RFNA9cGH/aKxC7NZEPms4rgG75VfyU/KL0eGsSVXxh9sb3fcjqMjfvjbf2hEE4yj0Z52U
Pvaw8b7TTY/dWySPSZmF+Hf+wNYH4Nq12NY7YvB8+ztxIWQQUTSGrf9orO/C66CRreu0t+vippPP
lHRApiUNr2OWXuj4HkPf3D5XJr04wdLJCSlaUMITC4HLFEcSb/bsI0g1yR0ayDXtbpv4Hwaig+UK
3hj2/FltcYxl91IrXA2YbwnFzOxT6a8fWWfcDDG++Kqm0Jx7hE6pO2IUoED8WWTHEeTGhLUm2skt
myUnLTPd8PYOyjKhtvX5cIPYhLjvNTmrZb1lOz2yogTKqTKBPYpEZYWMtsc1BeOGMslJJ3qlhvgr
jxq0QLg/KWIg2GQT/eO8DwnzpkGgT+o8vHKWEdnBcNcMPi5DDWFi6d9aw6BpK/E7NIwWFzIrUUVt
1TZcoRkr4g7WAINeC/l9XjvlQTl1WPXjt912y5nLmY0DNDMl2fHa0Nj0lKGymlUV5PCDmznAF8fa
SRVPjqeoUwzxNTAct5rk3pWndQtjr+PyI5lMM1Tu8ku3RkGoHCHmRXmaiLsOganbuwY8CjXZshwV
A7vYbAN29jxkEPMOpVcBV60jcrFhxWPkxN2UNO1xjoHrDd6J85hRTJqlJ3viYcbA25zazGf3XxG2
5fiMif2cDkU+Gg4PoLDau2rK5GFK8B34NGc7FKUp4BIyIJw0EFpidYn5Rm7/YjPPYPPArNSijA0G
Ow2KzI1v1oy41rHmEgSihBemwDxajH9bdSrybYPH3xcDhHkx6zW+2mUOwdl7aFq6Np0iyo4H8Se1
uz8TGXxAAtgipXlgCkIioUsP2DihPj2azsw7FkLyHuny2SdhAgpXcjSbsytWBokEyhFR2xaKrmdg
5pAYCdmlczSeorS2uYLTc72BgokWEXh32BUSqcCKqLQtVFNyO5RdwYztCt8dP6z8N9MOXNYYpAkk
tWviEOG0+PrO8fFSaV+r43RPRh5TGNkfvX58y3zrUzQ9b4qFYUTH1Lea5T8fJU6q1NvEQng/58yh
ZmU/ecW3rwmloiOaaGRx2enuUaYKYRLDIdsDrzNWG1d0pt9I1vgxKu7QYHQ7RlZk9EX4rpKboQfk
rEfU3ZzChJD1Joxo0wbLN3vwMt969B8k/rgBtfMjY9tgtsRzpSp82nb8WlsxC21rydnJ7RPHwjhJ
qtbOshtOJCGXo0ZWK/u3zCXCwzPeU2UUR2NevmVB9Peybl136KZLFoitvKgAJFhwaY1ZxbhA9IeF
JhpFA4Aze2943kPUFL/tDGwrCdDPcEfD0aq/Jtt7azuX2KCaaZeJaXL85TgekqreeVVl82+24Qhp
1R+00wOVY8q7I04Uzk1xQYZPrSW6p8nMr8D+niS6B+SVymTRW3rsq+rfFdEmjpZMZ8HZsKEwyLWZ
97Ik0QbwGaLJ3suCbGoPpcz/JYt8saYKj8uEvsRoVjIwLAmaYA47FLWoLHzCmMZb2/SeAXEWN04m
Hqehubq9455ma6iPnqgfqnZ6R+ZCDhEbFPzgLIYb68CClAsc/E5IRX9VlWUElY87v5thhpakaPuI
GKRgTY9pJg+odUOPjaNv2y9yJN6Ux20xEnYoiXcxR7hXfTbQ+3yS0HBhfB4dpcVyCK0E6lNJrGGz
cmg1A8+d1pv3DYbkZJHYJw1rOBSfc7qY6CmhXGbz3OzGjcu4CgCdRjU/JMuGER6nC2BOYnwkm5la
e7xJLrzhmoTGtVf23RJz5K+uxW4zblnhl+iLsosmeThiKIx31ptui2L6rOygDMqmGo6NpH12oST2
zjqey8Fi6FwdBJCc7fuQN98MAK5gSO4R2ub+3ITgcdP9OsO+KllrhmnNfIXu1mR2BHoxdow/POXG
Kbfuxzp6FaaVHmz8GTzU6CJNEqAKPaGYOzoDKWJloepjiwoI4FqYu6B9l/KzWrjVDT99nm1x6kh7
5ZrwTnOpYZ5q7GGxB8zR8dBaE/YEa7cxH4w0Ovk9poIhL/RRjONC98gmjAXBe5ZAnnTyDGEdIvCb
mjgLpG1MK5v+e6KUv+lI9DJT2lW/AA8VVeav2Jnpp9hxsG+oh8M6FTeD2HARXnav0z4+lA3bLmnU
L4oEz3M19xBca/m6cjUyVzcIvYE/CHf7GvVQcJnroyxZa5zITolTWVQHJzefgMXqZyeHiJSsw2uF
GiiQLLMHvmNkUAZnTXuw0b1DmiKUE6tdGGXtd2cPgS+tZWf58Gzg3LIF1I9tjTG+J92aWY262D17
DDvPM9a+VMXeImw2BwAWsAyQVwHMZYzav91cfUQy/7PkU8xYr/41RSq+nYsP0wf7UaO8YmCmkj09
xRSO0aYMhMo41nlosuwLGCji/9Z+cRhM4mwNBlo7Z/HJRpL+ubHK/Wiw2MMWk2CR6OoHmTBvatW3
Vt2KAIBLklifAynbVOVwn1eWk4CxvMNSJ79WM1U3eT/czvD8AjCn4lSis15nhwcqRjoXFd6tx9Sz
nOW7iygrQIK+p3udzgDGSxRy8Luw0bCkafVl9JLuSmL5TI3QLtq+hZHEUNAT7LB8OLaeH9OQ4TvC
LPCNeXU9dls2dxUxMbYYsA2WRChuEo6XIQv363/U2tcirh79mQutQkeAGZZXd+W5OXa2AMUwcgML
QWvkfXl93YTe2GHk6aPniI+78a0ouczRCsek6Fj6AuEuJnDmVqvyA5ZGHC69vmWC8Ow7y3UoiYkH
P6t5XPz7xWwkw2XzaRgcFfTURRemPpxjBcCEDtC+XzO1z0R1MzvuU+TEkhACcrPrxeaV9uKbpecP
rRqJgxBYBpA6SESQaVeStPBiGBx5jgvufjtAS/YtswnyUgmE7/lC/xrX5NL/gpsRn2ySzNlzVcgk
ioajEyxQqytsymnMS8qNDQprORWu/w0fIrsxbOacrkCrUaA+YWUk9wLZIJIrcyshqb57Fzb9tEJl
k70dNJ7z0jD6spvF2AuPnYgY5Zci/JAs7O5s9Oa+0gUbNwZ/u3nPcwFlRom7Ag1DQAHQ1WN213RN
ih8HRobD8jZwpWb7jTc9IzL4F6Fm+8r5Fsou352awBo354/R5P7ZwJc5lR+u4QCHQA02mh0Ad+Oh
L/2PrBzUs7AEdvKse5i8brqUfldfZ5+1DgNzIriKL4/ozt26xUCV7AcYeUE2NVRehunCGVFnZXsa
ESASjW0Uz66h9/MCXhNIDp9VYB+9Iv2Yl3h8AKdNRsAJoQjEmwRzWIJJppyEdxn0NiAYTEAaBvRk
c+lhu6QbbPTJx3C1oQcLXuH8rTC4FRRZ2KGQNx7CZhhwtnlqbudcYWvoZzYAiFN3qUMyJJGvVbBM
roO0a36EoWkSj5BgZ/X85VTDMWwLAeVI432L5balgRBw2OxKbpNjRHfqEtLUSD40GkIyrKn2Dajh
KmM95WAs9dx5oR+hRJe+QpNFuopjTLf9SJdp9vDQSanOdyUmbiSnT/weqgLHfSNvh2hGnH51p1kF
RVydW4MdgaHaNcXGInDgNMOl3NcYWQ/98Jc2vgFlne3LtZfkWpcYq4HGS94mYVFiZPRAXQ+JMsCr
I00Y5iGoo560hHrcK15YiEbEUkbJXeNmF+JzMTunDtkQM57KKb90rQLoCeOUPx5Ci74gccCdJsWp
UkwndsxoIfLipDtWmZIeuFpIPbNwAOyS3DBOHqhM5Zf38WSdKLjM0ChBDbVmeZlwgfkrOfVOuqf7
WM/STm4MA4oaPQAc5ig6gSC8JRX7Ee7xV+O2GflI0O6Gtrlhk7QIV557VpNlEz2iUk8Dy0RpMip+
alGPMFoX3aliNBxEqcFxqIqXvjfHvZW6DB7zmSuz3sg5Ng4n7IA4PU/m5DMtlPDjrJhMAFCE1H8d
KmD1qDHSHNJx+rJUBR3XdWwMOvmah6prXut2UEHnTXInWEwplJSeuJZOyrg07RR8+PiP6ub3njXu
BHeW6iV6HRfMA7Fr/ppM0A6j1hsIUy+hBbPDyBjiie3oJpvzdcmeCIdikcrwgYEA2js1XJnp4zMY
LDRqa/WoGaLcjNaveE1qEkdmBvLWC+iU7pBuNG/DshhhEqQOB85/jR38pMOqrxTu+b6Z4NfN0Igr
czn3hnNKm/Y1ifS3i0GhSAyA35jbF4fx5qwBF+X572m2yJQzyS62zZZUtgjacoGtIkXHQCAZZvas
9c5eL5HmFixXDLR/sfO4luyya/ZSCvYICx2OAUAdn9r+G/mgM9L4V5Y272rglahy8yrWLbuTnyI1
TPMs/ZLNJkr+nTbivwR9XeejtYjlTACQCtAqv3SVlZ8YDydQN/ygRvhwhPxxjEpUcSaQ36CG2Y+Z
4AzTYQ2wxn62Vv7ICvngpZ7c+5onzColZoraf+gm4q+I2LhtFnai2ltgZHIQ8K/1oUkNfIKotY4k
vaBcpR+CGMiR4G1IHjRFwmafXvxbOhIcbW/r2ycEjVMc1CVi/1kRgtZWVN78JbguqiMzDHtP5Nir
MTPDM7ISJBYLJD2548VhtUXuFJRwud1MaZniVMseMK2SOqijp7LNzrotqXuREXc8L/kwg/C3SrWh
kiMEqU5IrdskrHXX+ABZsAuR835V4A+PtXHr1Q52snixCPRAUFmqezsjS9tZZHroWHdwIthEpEpj
l4gyPqLyJ9Qp5pBY8jlYGJDN0sxwirHzLrtuPq0JNR/9xzryoLoQypEX36Deuxtlkh9UxQ7aRijd
CRI7CVe90/VdmxrjIa64N1wXFEDfb8v+5X40im8YdYACkKs7xmMjpk+S0I1g4j4lLqn9UeL0KZkA
E9FpfVy2h6S53USGMWfo7ENgc3P3LXfjLzUgnIpa7ze6RDjhDiu4PLHUrqd/pWtnu0c/luYrococ
Div1tDEPt2jVNrU1VvNse7N69E+NIuDAYn88AUSpt73qIvs4qCZ1R5rtcDJ0jmN3/UB7B/0HpB9z
gRgD5BgHfaTLmzjJ75BFEnJmt+NxatQ7hYp70lFKhqV4j9g4Z5SEQesQxqQ1dycBTwvKZW1CgR4l
78ClIsbNYDSXUuvoiivXoQPC/f0HGze2VgPBmOIAoleNUIdz/zn6z1oVcYC5DPRBBD+QjgTyYAlb
aJvm55V4cFSH1oVxeghC5oC9hUUUq5ddPw/xriviJ1nq7JrRFSZygcOv1/dym485E/kJFRr1je7C
c04S/Glo3Pt2me/gDFh7AyFD6nvszu0NXxChM4djxv7bOGJqpQWULJlsfJbEHMH3KiAbmMSmd7jd
8Vjl2BzLJUwwqy7lcR0Jjem3IKdaLAlh5Q1hMYw2gR75kNruNIr7XTmOUKoAnB96KLONuzFU2l/l
CmxFDMW/TnZvONvPmcu0pMsSYw9b+lhobSKEXN5mm/PLd+wz5KCvBGinShG/YW8t5Aztk0DGjLHc
Pe+6l3F0v3usUQcGkcdZAkgvrJKxji+sfTNz89Hoxyba7EzCD7RjTUdd+CnSBjhP9Lsv6P/gV8pt
xeOpg2OUxbm0P4EPP9QUO0HcRL/flSuByVRJe6txpNUbALzJ0kuBBAkFxaNo/Zc01+/JhNgR153c
dc2MhkEyV8ykfLLsmdGTsa3OmQW0NW1tzkBkb5QegqdZxuEskTiKrJUhGTG/ePAobQlaaCIEJlla
Xm37xt3iEqQxilDHK0dofrALYoM1azhYuD5Kh7EP67V4ZGiK/Qdpw49CHT0fxYcEUVFYBtW4EPGN
XrTcxzNRBKKfb81SjmcmUpFup2BJKDQ9sZ8gXB8ZLd4lOe3GzMLQSxkUdQxyT0k5IBU17A8q3/Wm
aD77Yis312o6OvljXDOJyvQjCW0+bzeJVsP8jRH5GxPyW5kybaFfR7G0pG8jcMFT7E0n4hbifeSv
7oWB426wu5OpreKeXLfA8jXtl9M8xDFt+IwZ9gAN1j2WomwO6bR4B0t6N/zTnyIx6tPa4rRUCRlZ
U/W0bMB8JzEMUJxoTBAchTFGl11ic8T38fRVVNSHAxFeZYzN0XZcuakGLr6Dcg9+Kwtk85B2RhNM
Un8L6FttwgiOVLwFmAe1/dqjpiVCLjtPxALhuDh0Dg7wwp8VzytTQIVi2sa+PLEz2s//SoOuewQv
bPN80HGpQz+XvC0NVmf9pYciwvuYQADfbF4LtpZcSJN73BgYHDmbsLFIYRR+ScTXv/wchIV0Xvqq
L0+2Kf/lJu54icdfWxgRycE7E0duxzEjnyR6JXWUHRKOczRm52zsxD4zwEtZvrWcmT+SpaTPrkOf
G0EuOXoLhPce8LLhK/dUmIplNYPKzERP5PZo34wCjV7NngjTUhRgCnhJPPNDld4fbfp3XWs/WOv8
2y1ykPrY4mgKrb+WoKiDYcCG18Hy095rD2hpM0BQMxocHw1P6JSBKWzxBQJBvvRcVYELZmJnchNU
ecF8LU+jEEjRe2I6T3EPE87UcTCxGpIjeA4rAn7EwNg/Wj0Wy+hKnCwrEAdBfG92d3HqfdogumGw
yCsZUN/42m4JtX402QUHzcJ2z5/Fzci7hHXKWu+WghnpQm/qtFj8nY6tFVZrEoXPkOHSXa2ochBb
eQ5L4FpQwVX9zPyIYlIZXXQidwmYcfS780ki8hb9FxlRe0Sztjen/ixEXpNGNja7REv+gJh1wzFu
smucWF9LyUMq6/V3YrGtjIrhbC2sdy1G6fjblwmDC5/9fCipay5IgVDRV5xiaNTNQkOEQQjp6dAw
C4zTLKMOk6eChVnNXZlemSn4od8wJrMatuPEhi37om11GBnLdWo4NUko8U5pZ35ZXEuhWUOE6Pvu
isg7I1Vb2IE3d6wKY4aB7lj6W2CYc4obF8HvxAmS1PD2uQvwZS3JFW30gyROGe0DbLzW94Nqxd8l
ta5DVKm/c9e0wxqFq8AzmYy8qsvghSy8f1sKmVDmzyQRuMCYZLt8W2MJtKayvzNdXGlBbwz0oTuv
y/QNMRbtebbLN6NbrYvpcL2gPnpBPKn2zIRhdyZdep9jfWkHkCFSL8uT8VE7dnwwzEWcdMqrd+PA
fTwMJbHF6dDcpfy8grZdy2OrSog5mK2SsrrPijCxgVyqhtbQEo5xlEqezSF9UsZI7MZmigIBQbex
1v+SjD9tVet95U75sauueMmfdOZHh0a8yXqBEBg397FCZiFtGKZTLb7LorP2iU9iuc1TZ4xKHtqB
s6MThbXLrSUk3NC3MacCuMHXwsS2beNP4TnfbBBh65SU0o2RhW3C66Y2QoBlo7wTwnoQkgzOUrik
bAx/oPWuxwX/1DwjIhBm+0TGiKaFR7K5aOMLhEfKcieDFdqK7LaRyIXg2RxZdBKCVpjGnteb4oMQ
PdZXFitsN01uwbUh6wb0vmaYsacR4MfkMofGJwmywIxP+ZDed6P33DfRhh0CS+Kz+0m7OqgG68PX
LfRcgFaYVvwdS7YyVHVCYEHMm25cWkaEZXbq20RccQCnk3SvW9ABZDr3ZNtUQnl5Xvzo1qwqybuO
x880M/AnvnOVyJmp85BTnJk/gb70Vjj1CEz3aOme+pH93fYjg8W/krhNq4RUAPxjpu8xU641w2mK
yJ4RmKOIhmOtOGQHrBisqX+yWqO3srNO+dK+Zyw9VkQzqFyLo+zggswO+33kDzsm+wyVDboNXfln
D3a0WyOMkvN8nAZzvTKu3/wVY/OCMPmzS+1zCh7/yXHsu7ar3tFKJfuIYTDiWYI4W3rio0ToJvT7
uA7+Ca8b0MEMgXKtKTdjwp6F8USUlfmwUKwoKZsAA92XLXLIgQA3LhAWnT3aInwOiXWFnfJvujft
Pj2yueTRwb4AhtJE8QbgBdgRHDVeNKwaiPl50FpJAHXnhrIUSNnYzHNlPfu2g+vdOrgKy2lkFQg2
1zwLZdd5AYBAFExVzdp+br07sen+7cmB+jZFFe+h9O8MioAGwCEsrkoXop9IB8WJjn7dNpjbsTAe
OnWqCWagczPOg5uQ0Xl1NxU6L4sY9I9cGkyOAu0hq+LSxw4XWKlvutraVHv53kpgPpj9cIK3qw9w
6EjZyEDsChsMqt+6TxMAtR558omgN7RFRKBgoqcjI1mBfDdO2DrtOBDsMdCundDw2Xu0Ud+2i5WB
NUoXujbhZbP7KdK+DFZgJAfRWvdMrNQxDeYBoxMB5uC83AaIMgpiyDW348AqNSbS74CZ4QNhOv+z
ZSRKd2Nncl77bUl8i9Y2w6MQLB64LO63k1FFFMTDcor56YYdK6Zar+GQVFFIYO0pGSOUSO7aHpA+
nLBxPDNPXWjAQJTjQMAJMNM9sNzYzQPrWZ7ZR1I3SwIGGFjMbnbt/Fzse6KQGTowDyMHVQaxY+MY
aLkHHYbzOJU+saHCpC/rzwSBJpVTMLNdZx7xz3VTSH6z+2ya418taZFrjdrKeGLWCdutSV7hsFCz
Vt77Aq/wsG5rTi9vKZWpRQK7wZG/shYNTZIoCJq+ofuqzmp2b7cIAiobFz6afzQXJS4RZu2d3dT3
1EAEquAA25tj+Vu0eNs7jyjOWcwXq5rfxB14jCkEH82SL0e67XjA45W+K3CnHYFMGLgZyDRtCgLt
EOPYoID3K+pMyn94S+taPZnSicJlb5Zuehg1xTOYE+8yr7jVSJYOMvmtwW8A18AfY0YIXNgz78t+
vng9Y28pXY/5pIm0GLcFrgTD/h/2zqQ3ciTb0n8lEetmPtI4mTVe5cKdPsldk0sKDRtCISk4zzN/
fX+MzFcZka8yugu96UUDhQIiJflAd5pdu/ec7wTxfZ6K+wk7PPHxyUFLfG4hob8lk4nQeT+202VM
VMI6jxd5oaJRlQEoMx16JCU2ia6Eg5bq4wdpLaSbMDoIKF1oN8wDLAh92KQdt2VgiFXKiVXLOaXP
Rqp5rjYgJmAxMRI8qOa2t+LLOeVuR37ORlPOnw1yQvMhAd5tDhd1wlLhCusz61uwDht94+Y+sMz8
rmK2Csu6RhRdW8AwWccnlT4N8C+9JLhUhvOmdPCAVjF5tt1fc+CvSMXh6zn3rpep4rOwyc+Tms5E
QNBsD1sYejWxgpZovEChqGPhO9e1QiwPF66gUZBEREpht+BwJu3rrufdlS1Nq6qtmcDmV4OP/4Yj
DXAegFFdTMqyU2x0Gjso+HQCKzbgPYiihULTotqogxjBsERAWUds7v2itXWo9E3t3a60CER6907B
6E0t3vCJZr0H738vLpb3maYCEk762YQZulIL/j0L0Ssn9SNKSs7WRfQmUCwZTfGGr2ELWyAgzSU8
dY1vezNoltqYT01f2wcGzvNAnhmBwmIi+B2HwqHAPGuiFtmGFVeElucd8EpjEw3wR2TQXI+a+WaC
JIbtkr4ZKcCFyMmfFqmqsizuxsam7Y+sUlgDeoG6I+jMx02hwE1uA5sGQUTWMbxzFp0w0R2v7VH9
aEb6JY+Zvgy+q7GgMpYbFCck+FOctVyFT79A//bpl//47T//4238n8FHASZ7Coq8+e0/+fdbUU51
FITtX/7522X0hvSl+Np++7N//tqPf/TbfZHxv5/+yt8+0PJy/vm4PP0fL897bV9/+Mcmb1nRbruP
ejp/QJJvv70G3sjym/+nP/zl49uj3E/lxz8+vRVd3i6PFkRF/umPHx3e//HJdL9dqN+v0/Lwf/zs
6jXjzwBO5R/RX3//47Vp//GJ0vtX01aWSbHMIB2xyqdfho/ff2L9qrsGZD7HxfGihPj0C/j8NvzH
J/tX3bIJm+YHliGkZchPvzRFt/yIv9Gx7SsckS4zXh7w03+97R8+vz8/z19y4s4LcoQaXo3z6Zfy
9495eVs8r6mbQpimaSkhTSJG+fnb6xmIzPLb/2PGdoXKZMgOufsauxhpjelL5qIfsyd130YOuhkd
9as+oYqBjz/62UaHFLiD4Ud+YPgNI3M1qfjlu+v3x+v8/nX9y5elJDIY0xbLRfjxZRGcmGS+H2WM
+PKjMvOj6WRHWxF0DZ7d+/lzLZ/Af7sGpq6gOFCHm1z5H5+samJTD8HhHlrdfwytfCNGccoKH9Ng
4npt6NxCd/CGcrzwB860pe+PXJD0lCXNG8OxZoM7t6YN9LW340dbODT7NADyjaO91/Kr6gHDEvxE
+0iYn4XJ8vjz12/wPfnr63e5VnwtHGzgwuHL8v1nCLWzmBTRezDT1RsTKPrs7fQl7TMBxNur90FR
HKRtSg/9HSSnsUT6m29+/iL+xQf2w2tQP74GzUlMQoGm9DAgQyCcSpysUd4aSUNFJOXtz5+Mm+9n
b9jVf3yyzqBPjPY8PYTh8GUsK9jA2mtIrObsvnPWePj5s9n6cgF/vEmEdEBbOnSHuV/0v7y5EvRK
ENqKvhh+5UNhdqRnUVqykbFU6/EeKROdbDx4G9C0kI7QmwGG4ARiF1AxYHqUV9mQbEIa4eshGm+o
AsIj8Nb41NhJyUOoh1wAUlIFSP8MzzDAEzyWJrUCfpzAy3myPgcmgEMOBBnI7wgdLByT4ByAvSJJ
xUYnNEKCs33LurX64cpJ4RiZHLtdk8wbE2kpoQJo16qrftTZUS11naNgXRm6fwucDA5zeRgRSlzl
Sfs8SmffFlfAZkgIAEvSNQhfpmx+JFuPpilMPjjB9JtQWVfHwiCYPJ7HC+iTjG/oJ90MM9zWLmPy
WwzEW6fk4U5Rk2zAsxwsRbyDKvEqhkG/G215KjsUlYgoX0MNGaSbkPzowzizq2HvGNm7JUW8rfzy
ZQ4tJFHMk9Air8BMD2eNDwP1Dybc9ASi/z3BnrW1nPql0PCkDyHaD5lxQhgy8ypd8gQg7IcnlTyn
IeePMWee38uAqRTZYAsPpCzD61HSrKJ5yNYt8jurJBsocgoMx7hYrSTfC4E4Jp8PGFzWbWRttInG
PLFTT9KgFcnXhNhUasCEQLptCSpk1dn2vB3dfZ8pBGOuL7bsFvAtygdZjMR2GuHlKGlEpprW7aBB
12e9xKJqVoxJWt9rna78jCSM6psYUCh0aPUzGoDeHDDJmFGmdc3Zps8pHYwWM2PBtahPeaf8Y1Uk
z/UIPhV5kCv9z/kQfa1hlJXSeWdoe5U2gBv0cY3YryI/d9KHF+RiKKZk1l/aab8dfWbjo6MjhWvP
c+vrDK+Uu+5xdq/ACK04qW7rsWZOYlouZIthU9KQizuJqcYe+Ksq7Tw3BqjpRI9h2ROHmQ8vdZc4
tJXap7igkERe9M574pBpU9VgCEGTLEYy6xPzfvjq0hPBWhoVuwztcaRQ5JGudvsNUpNZ3X3SlLey
Bo5jjfO7Exf5xhADriqr3tMzqtuLrsFqXRT93tBzWhZLCLNYbJW2K08+N8Gy51UMxhgAfMlYOsxM
nMbZfujLHIIRxrnmIUsLquUsI1gpfGKRu5IuQclESaxLExyj7sYEa6PW1HGjkF0WvVZB+hgbw5eq
BLqblvcBgn+UhhvENVQB7VHPTz3BHeukBKjVWCigrDnz8VHb1yCqpGfZEvdKzQvqOnq5qihBsQ73
CNR066b0H4coTO8qQRRE2RvYhyqBXFq8Etj0iLaMkyvjUSTahFRO/bAiaePFya2HuZ7RvYTqkTAo
ujiNhCyR3tFHw7bNhAXNSfCElGCHUIp4vvpsJt213jVgP+q0h1lI+1rF5ik16DmVzbhuG/cRIQE5
BB38hZpINoNgPi0xJ6R9Un+arHe9eQpz1342XDrsoBc2dt4wbi/88dkcLTCcGctSlN8HRn6WAVJq
ojzqqwiLjp6jCe7A5Bws2lv7oIc0PxNH7DGMA/1BZwngEIMB29hFmpG9AFm8dGrofqoznpmMXCEx
4NsaleElZxY+bj7XVWqJeUePB3GRwRkBiO6V7vhL1Pdy2BmC6qFFKm3T6uqiq8JnlB8OGMNVErtX
AQIKiINY8QBBI2/KsvNMKtcGTQ0GdcGSAbzxJiyK9gC/j6miXV2htC+A17A+G/1XZQb6UQZiGxmc
eJHb3aDQCNbKiNReyhC1aOBcBMh5OcYasIYMcsycQsenViMVaBJO6zE6nzKggRNjIF1Nmmlhj2LK
VqfNCcgZO60YODkNFRMEUyNsQ8u2tsF4EzJq5AnWtLWTVbduNo0e5mC5Sav4a2YdyEbBKGnm2dGU
2UQ+uG9Ch9QuzTjfO+RBMgM763GsX6bJ/Or4zZ0cBe2PqT+ZaHizZQEEYNd5Rutu0vRo4h66mVtn
CeNVB4k/loa8g4NQuVcGPTUBKFuz8f2Y/i1UKCggkiSjOhq9tKlGIjSWAEYr2Wul+JxrgdzpWiM9
p0coT4XM9oNsMOiv0OLYjIa1o0m4AippvOZRbt+KaDo7JDNvnWZVF4AvRxz7SRw3myo3zzDlrnsf
5WQ74gGQbg9Xw0bm37d3ekyfwGgPqiye8rK8ZttSu8oiYr3znWM8jAe8dgdwmNB/8C+bCKnHwfJv
iTPZMkNJb/RCUeIxB5V+WZ4MxqKrZmLImXJSRYctPBNm98YMXVpWi8cDIShhoNX4JP38ifAsxGRZ
ebGcI9GCh0Vp0gTFsRktCJ2UOgfUrWXRwO0qSRdmfkKYFe9JKT20JRtGQEIL/a0VUiqxaRCjrdvK
fcQ4Mosw2yC1e0Xsy1o/X/tDT0u8To7+DGAxHj5+Xi6ZxlIv/1guWVJXrmGbwnRY0Zaff3emKCv0
vQqNKHdCyNajZz27hU9UrLElK0/c2m3RoEAn7EwS4NJa8knqYbGKfHHlOuK6xYsBSqcPL7uYBkSt
kLiGrJRZlidXNsw3yzGeQTOJm8py73y+6SSUcTyRU3PqJ3V0p5r8aBGw2zYTXxUzqPauYRHJYqoC
rUuP1yuGL0QA7qzROcxRJBdTQLuw3MBKQ5rku3f5FGBCw0nKzRTNID19F4SeCXQXgNcjWVfTJuyq
d7d48omQ2IxViiLa1KNj4vQnspTjC9cIqUEq7Z7e31pWZHuOlK0gPMNHqw08CCVfJg3RXNCGBNJG
w42ZG3dZUODRsrHT1zuly4+0wVfLqsmmWzNeTZ/sHtm52WdXHcpfZ0jOkGyuFRy5g9DVqxTpZTJn
1qmKLUpAItyMhD3MaoYbrdwUln+huqUvW1n44NDQIkySbxUEjGsNm8y6Y2YZ1JftshNHRXQdZvM+
16N4380oSzV9PCx1mM2o3A7yHbbqEbcc43WJtnuAY7QCb7wmjAUBamZ9dYb6HCJD3BjGdAwKBEpG
BqJTb8o99epNEcM37StrQWVdBikFWSeSGIvHJZ3eaisnFCg+AW1DZWF+cWC+AAHYVO5e+s9a1r8s
T5OU1rFHmAQrZu+4VNlZCQTBBCCv3tguGNHZ8UtTJS8DrJek5QiUXWcds/AsoAZIfcomg3fg9fHR
7oInf9T3NhOQqgyeUDuc+obBMpBqvK3hRY4ZfA5n1D7Moo12p9XOYx5V+IQl+oFwBBvWu7cpk9lG
ZA+h4+mNz0wHE2GhU3XUln3buv1OTR1ypGz6MkwUh4nTqJVBpN9QcQFMDRttlrMaiil+mXsjobl9
tFP5gGrjC568eMvw+wsz0qsg4I7wezwZ3N44iVptZ2sSwLxPC6iigacuSo4CBX1FAAtvnErdgxO6
4GvH+QuIhnc4Dvl6DIkVs5n+ZTP2NBpwk4GVurXpPoF6+4jtRZAVsovYE8OzsV/0828JH15gGPUV
nr17bZmU6n3WemOoDk4xn/O5wPDqZu22zW4sx6lxlpuY6xusfD3tN6JS+10FukKv4vRBCx4pAAQp
aifO4fumyIaNEGARnJg8eidskWAJxD1DdENp6vAp80KHIL4KGudmyip3XYohX4nG/1wMru+ZEAd8
hUS/4V1FSGaRp6gnXXNJO87QwoYWYTz8qEaFyve2uUtlc6Zy705ohjlKuMNRLgqvrtReUp0JlS0+
8ir6CtteYkHmZirj/DkhCCVhikC1hRjSqg+6XpLY1V5iYw23XQQ3OJiicjVmgE7w9H4BuGhg/Dbh
/xxHSwGA4liCjO0eBijmCFJmvDxd6wo6TlFDSe1LDjP5hWYhYKX2LhlyL5BZf8ek8q1xhx0qenvz
beH+t5p7/zdtu++7dr/tPoqlN9b8tQP4/2BvD532dzvcf2vu3ZEX+ZFHr9+39779yR/9PedXx3Id
R9I9s3W2PZoVf/T3zF9NSU9GsQXqjm2Z/2zvWc6v0qX3pjuGpRum4/IC/qu9Z/9qCQNGCOAZi9Oe
bf5b7T3bXXoT323GujCFLgw0mLZuK1cqXsX3m7EaQQo3OQyAxDUSz2clinXD32JJwjCMhChMyTGd
eigFaGtZABpQZ3Xc1te1loykgpKxldk9EkBgFVHe3MWY6/bY+Y5Je+UOYXyygGPIujHWkbAZtyHP
ZGd9rSFLRGAr0NtyD+eamsF8aYXHQXYTdcif0zqMVmnGxLHBBe4xbM0D9BENoTxk8dkE4UYJ8+ri
JvMZ6rkdIJ/e7AYyVmB/k4lsHYm6Ycfx+W8OeyF6a+xoNrOinBDJJGfmKHPZrDvSvle6Nl47LmyF
iAzByOhL1JdQbskmo5FAnIlrmzHnVgHPH91ISXg8Gm5sRX1OyZzi5mjzV2WDDHB14zGEsu+RiMV6
3+6j0P4YyiYDXuDgiVUdx2hcuxoterRg6CgHMiMrlH5ZJKJNNcMcgooBINGhiYiMFEtmCDO9jQ+h
gDkGIhQ5SUmriPGsDEhw7vLqqen9q7lEUd/qzE+WocSq7KpLICK0QEpoBDmqJjGT8lKYDIJaZ0Vb
NWSEFJMG6rNPEMDetsj9hgTncxrODGfw8VC2QiwqSGvctGEvKWfxKDEC4qSFWtCx2a2XzYhsCKKx
ED7y96aTezqyGjMtnI0z2k9VHMJCitgBUUkYff2MPm9m+FndjxLNZZcAbQB7/SFY6LU2/8gH9AJk
ykjGTNWCvMG3wTK/BsZzXxdqOwCrX7sub9NoiROh/NrIBqOeHDGolUV/xZ4MKzUilFwTkAFIDPaC
ANgyLgpgC/h1eYvMtKqaWKAWSHqJInpbmp8NG4Fbj+oLww0veaofnRHMERso7o6KSTKVBkCWVYGB
+BDWkCikhUerg3RZ5cXOSvEvO0PzjDEe3Ixghu+EmzgCEma08tI1uH5TS0/M7zBaRf5TWw4SSvLo
wrNnNlnHNeJ+S0e9kD7mix5sqZIUpUNnaw964l+mRs9MX8yXadsovhXMylUpOUTOWLVDd5cXs33O
Ib1ts65gpoZpCawwUg6n3Gp8MsW0G2PnnIkl+9K2kg3u3qjku4g5y5hdrzJVwlWaXpgQFRfhRDKx
b34mKeW60wfIgBngzXnk1LSUHdBaIFaM4nOLUpVOWc63XcsufJMpVrzoLSONWtl8GfOKr5bMHqJq
gpjIZ9sWVKyISpCItMVeGECl2xifDhXyTuSsJAbhwzvK2nXFsW4jZP5MixMG4jzqJAX1ux6rHE41
0peYsqP1sUDbZYShanTlORwCPqC+34Lze6vBGq6FosnS0MUyZ4mx0d7p0mw8wyVFnBxybwjULdbh
HiVUz42SJfeJENUF0/6Jqm+modZrF1HEZBm9BicSZVDMFyR6Ib5d+RJ3BkGFDV1NbxR8H626jFel
G/d7bB+TnyzsjmKilqalYLwNLPK71qn3IJDR9Njcg91EvKOoIuKWuGttGNqVRte4BcWOqs3FFuDI
21LDjwCTitXN0I966DxZC7l/yumYNTgLBmhM+CurVaImHYevR9sLGO18gEjscj9zYRKS/jY9/ffQ
d0ixqWdBHi1229EVB/AnrK7xAinN0P2inVhjBwQ0bPl0jAuESzJ7R50CHYmz046UBf5D6SAnQVQM
uGoh7pAxODUTLGe+3Y27HOcLlhkS52/dIHpsi0ubdimZxs1bO2tPRRR/xs/BypNpxxRFyjnIDbnW
8nk/Z/pbrOb7IlCHb0tlGcVoDhBPKYvzG/NcUHCrRPZ39MSCTWRwiCnRoceJwuwlv3TICneW0wKe
naJ94D86NT2alFFvGXJG8jPI4kR3NPaLHW/cWJcLF4D2bRx9MfvmHXEWOntf5wCqkd1OSqaPbDbw
hJHedrNJ8QwAB3spQQ++noJQGTlWR3PEBFjfyeaYIHpcc6feu3IwyTVYVwreUXPX+lSG1jKwjZN3
xTqNS7mA2V1jzY/QjeCT3zn5Wz6DmLRFf9KIITIjleyARD+SukGvghSuRFj5AWnXM5kg/X50UOQn
dHjblD1v6MhOjUJuwBoi2r5sd5Y50Egu9fflMcSE8tI6KANXfUk7ECWLxoFIW3BaEVFxSzxh6JS3
dtbF55DqlBMPk2JIHTeuUe9ckwiJeTGfixoTVzcF91kHnDUekbqjSpIe/Ru8DaK4TzJz0+YV8Ct6
78TJJbsk03ZVgEiQTa1dV8KWXqJjKi4T67Jq5Rc9Sqwb/KtGl1yk6J24M4lfiRDlQtqoTpX/mSJh
17oqZmCgB4uiFf+XiHZz1FZoRbRb7lIMzfVVZzS3M+ZsxPPc+z4uFIM02LafX1D4l141xs+gbo5F
BpNDhPU2yItjlfTO3h5RpaZzb8OUM3HcGuDIHA2X3MJFrOVV5vTFpvNg+Ws+EmyreE3jEW0fB0hW
WAdKU1YiFIwCdKDk++RlcDWly4ACrR/AvTsGCk9IsIE+cJpHMYjrPjXXrkN6LBIIPHKpe8UkmNuP
oGFuOgcVWFLY6JwRvZk+OTUGEyNPT47tpCNiGBRQzMAhh5ylefJ5fgYVnYUyrJqmy7xM8av51CZl
f6Sfs84Xs3EssGzrk3ts5q49EoOxkqM/nboMZZjbbSwEmbs4Za2vJHnArjkPyIYXiRwhotzsqIUy
Z3hmsjV6usMUc0jpj2XBRMMlR6S5iJ6GkhCv2MmyG3pTDohLGp/FvIlLGe9JldoLxc3cROZbSAvO
GwvajoEhd70gtxRpTeE290aGgtl2KTPpeJU2DBSNrDCvtmkNDzN2SH0EeDiWwbaM63UH+MBz8YB6
woGFjt6LPs2crqUFn89MCu3ckk0WRNqSr5mqZ5rpRP0GnlnhMOP0XDkEtTID6VVrYrFFlz83aAoN
Kz1MYx1utbGpMCmR/WFD4tj4J0JzEVzQ4CFpIH4cutZ4yFOb1U+qF+x82AyXLoVhjsPWsvB+zhiP
557eR1kH1nZsUPzF1UJzCvFhS9fcjElSbUSLols5yUdpynCTZGT/+IL+hWMqnJMMBhalAw0qE90J
3iQlcobPvnVrwupDCGJgR7E4BlsB44t6T8us2+sDLHasCzJs3XXeumfAYWfbDe4n5l5XtR3BLOiE
5iUJEdLMjS0sKAdziinTZnpgFaFXpMejeZZ7t0m0fTzZ0w7gLgm4kS3WNl7OlZAk2en0X6ws5yU4
44ObdvOhjqH6WuNFpjXzpqlDSnPSuCgxqxEPOAFCCdUv+BfUU0H+RlyVhGPio3KnV88Sz8m7TRLb
E2OX0aNX2Jta7SuHmpK1+q2aIV9NwXQCKE5v2x1utZpaXJ/xFlkxNWUp5Q64bHDqRAByQLnELkOE
FF2U7zN+k9wrvEt9yHCQR6kDo/FctF8rZ3DUkvKngO7h1SILsPBmULolNGBvnsivBp8iGch1J+H0
+DV9/0saVJ4GUn6H/nP2jOIuUga+P9veUo4vyFWW8zT3lVfDVkDQRBxe8GTH1IE2VGRhoYtXPePW
kLxdfbpsy/kcuW11aWO/C6mWKuVQdOhxva0nOs6MF7QhOgP5DB4CA+l8aPBdSNHyuW24ny1FTVKi
OSyX9FaV0FguOskoEueEqJV+VXMb2BjVZqs5NP3QelWvvsJGgs0t68cKqW+sI7xT5n2jadjfIgi/
HQEE2MBRedeM3ZIW+h6tMko8tbA2pj55MYfcYT0ugdUEw2sadacA8y9jRazrrCm3thncdh0boKbh
P4pw0VZ8sEiS9E0p0J2i46egjO+tTv/cdZH0YBaeg1he14l1CFOMe2QNwU+BA7VWmGWtVOYXBY83
cy5jtNC8IPv1oNcuTJ2w2kWdvSdgrUdredRGOjCNPy12R9AZ9mM6RpvBUsNx0tADL6DcBmX4llqC
dY8EpnUPq78rwU3GAVq7oiCFDz9ieDJH9NUschkuOLWbUv/omxSJQp7nxtn5UUQMDgoSBhXZZUoJ
fuO44aarXO4nxoDrquSx0bHf1KPCADVfqkq/FD3LW0b2zoo5M4CFPO0vB7+291h1r2TjZFwq9oQJ
7shmNA3MIDMRdGFFAVOY4zuk8/Ay5DYyJ/8Nq6DcCz7hE5befcnf9iwjewgJBdVOIC4Y8GwdRSZE
VRVMf+pu2jQ93nqFU4XjnSIYsJhO2DMp72O6toA08n0dznxnR4aZNMc3CSyIU6INCBwdRtCEFJix
fdsQgefn4t40nusqqla9qVLcxP1NTyuQkMcKiT60Hpn0+TlkuHhh0AMmpPJ9ykHQZsQRdGQh7iPG
3WAuQnqhI/y6qOqf/Qp+GrG4+B9nKVZSz5FCtsFF4yREBIpiC6K4WvtVYWw0XScrXqldRtgE39xo
T9eO0a6OZm4skSAUY3xWBPAhFJzkKqyai15Fh5FRTEgeshsH6WrSxWs4JMlhbAklA3LK/pdfGmgN
1wtIJUQKGuNuWcwBCcPtNtrpBnRFN6+wgKU0MMb0ZEbWXUAk5JZRGUnIjWJtcznkCjUTzaTp92CO
DNTY7SEQSXeT9BNWHz0Mt4HiNOruJrsbLu3JpW6vDOtIDOamwExzoLpeOyMpYWJZgZv+g+mMsdPS
4TQF0a62uNextulHN6GpLznHGt3Z7rRmP0z9gzaQbp8TxQA7XB3tcc8lcC8A0xCw7QagXIlgDEDT
eENfoEqekHjTueJgl+n2pm+md7q4tZfU0WY2KeyskgykbPRf/YwQUU3PITxpr/Rnl5X0zEFoVQ+F
e2RzU7grDw5q4ZWTym2fwu6A87HqQtLlUnNw1pmG2yu35Nugv3WRVe+EGd4afaMYOJ51MxEH1Nrz
INTORm3LnIijIJJ4kA7jph0wGEwRwmYUZxglSrfbzov9vE58zh7wj48GmoOM+fbSWopxCZzyOHiI
W3YYXYgCvLtSx3YAi2rEILASyaBWo022acyxuwz8+gxnDWhPx7ZCp4MNhrktevQYV13d4ZKKObrb
1Bi1Ph5FELAo8mrGAbCBLnvM9unwFdxFuqnHxD5qIWesBpDn0vXxt0n6lAFVQ4WRg6SqLsop3Ntz
7KVExZUTsx2awluycwaiQlMsmKBN1zbSl61WX8vczy54zV6FSYej75B5oq3fMjXe1v4HMN03mXGm
rnFPdIbykfcTtUdGwmA9dXX9MNSgtXp/uPEHooTddiMX6RGp2+QkF3rv5ZWxVz5ew4B2PnzYFfOD
fGMGGmbLOnqwVb8f8vS95gTI1h4v9QiMHrMlwaxvNpPeXREEjdY6sUgnVJo322JrJKr1yIGIdkAu
1pHZ6YfFvs3oTWybVntqMhrmmN8HEjrY6Qc7rI8dR3D6hq95KJ4NPQu9sXeTnZEwG6wY55Owbd8G
ZWnjLo5eMy29GXUxb80wHRgLRMF+oCI7STPbhT4VWlZGG0uUOTX8OHHyZmVQg6I2xyuykkzWJ22O
NlAM7E1aawPbB2aqoqk3NvZEjpTeiMmaM/RN4KgKeUBHEps9eQnSkbUqJuv6MZHkigVdDDunr7az
3o5kfy03OGsWxrZ+n5XZVvFBn+rWuU6KMLqwB6xNiXHmuEpmevVFyI5RpuYf4jE4YNZcYmkf68Kz
yxBLJxuF6F6po9Q6g7rWpVZxBEiPuDy5scaKohaGcSf0oxbpn0vH3Hc5VSA2FXwijk8CDifNKH9x
YSUsdRDsgihbgZhkJqvRfppYD3DAoWZjfNn33KiDex0i6mbGSAfWps00A0in/I4v8nH8rI/xpVvI
K4wv+tooIY7NN5XGBuLHrVhrzTKyp/Bh/oOavhqZI7mgO3QxMm3B7o/wD4zS9eQSXC0fQkEY5nyY
aRkduBqELNT7xkBGGS/OjDp4QgrHCenC7eh0LBbTFVI4jGmkkxQxRpW6I1OD/JHjYpzOjWAzWlT+
5nB2avOJeMcrkZlfpSBtkJFwzhyrsaMrqwruBCBKGNi3mLVhDMnkyY1AJqJOKL0ijW70PpLX1XFW
ZKi543zjdAlVlJ8bRNwULxi/w5PNOJNDv70lXnbR8JgrWAX1RVV2r7oVeS6zIAwLvc9ezxrJdf5i
uM4RcCDlqf3eucFrCAhhD4nxrLiFdkjfOvyksbHUDjsDgvbaEqN/cA0WLtw8O+5NzrgMlPSFFmXn
7m1nzt0GWIEGTQZlVN4+hCXJcmHSbeRY6igPQRn1NZKSougWi3vxtR7dJ6mV1z2r+6UKcsLBovsi
id6GyMSL1Zcfs0CywwkPVldfZRzas50xZ9F9Sixb7eJH6mFaIlGUq2Sk25obJvRzvt/Q1LkpQyG2
ZRiB+2jjVwe4qufPD5O2MIzd6K6vGlyaFyHqXbT3NUaNhu6glYIbcIPuYqx017MkjbfZjPexeqCr
CjMop6WS+gsoteZ4aZflWgsm/I/lM3PTIz/RCLwZBi92Ozpg0Rhu6QsNXJOFhD61066s4jMGOzQD
8yw2ZoaPc+Bfrc+jj6bclCO+ocrQjF1ZxPdGvyAdupNWmaCl0lStY//atDmVlTkdRFne5FJ/LtLu
S4d3Hw6RQBG2HIZJCsAU1txzAoKzMhK9+K3NpaIQNoulAOPQkiQmCRY3yq+oMG77pn5P0xJUS0qa
lHK4GqM5vCfphbuAD9O5xOCfdkQZQcaptezGEVkBgDvgO8SdA9gGkFuTPJaG89DwsaL1BNw+JIPD
RIEIbD1dz4pTu4vYLYZAYje5ubO6YT2BljM67Z6AQcyf6mR2bnuv4g1JitqAjaRCHOjh4KXZ37Uk
Iqv+lkb7RZCz1UHsox1DzJdmwQ5wK5L1NHzA8+CSSMn80+ieYci/2Q3hrE5/57u2tkIu90iECOZP
hpurbCRrxW5oXIROytdLcF+HmnlOYe+UHKxXg1xcZpSGkUtMB6kNq0ifphXlwL2v0xfRMC3S+bdf
JiIedNk0B7AEoLlw/Xal/mQJaG/szJw8OtA5VVdfpqFJz5f7s2Zyxfe4ZtzBDpCJBDyiIciS5HxA
dBMS2rBoPHJ24ARL04Y+x4Wg8458ajI3cW096Z3Vb1OUVpuE3SQbg1da2Ex/imbvQEwEmUMPodLj
b4sr3UKNVdwprvQOBLwusGuLJsbCO6B7GHlndlBcjhbpdXbUQrKDyEADP7Brh0ihYxoTowERqPcC
Q7DuNO+qL5IT/VymyWb1CJGt+F06/v9Hvv8bO4dhYijA+PI3fo6rxYXxC4S4jx+mvt/+6o+pr6n/
ynV3CdpwgHcqHT38H1NfYf1quII2gsu43kU0/ufY18S7oSxBSq+BUv+bFeSPsa/p/uq48OH4qXB0
l///d8a+i2njz5mvxrjXRRVNiMCPs96hj6JyCMbgrE3xsG9Hae0Gv2+uvrsWN78/zt97M/589L/a
DBxfR9JSabcFuOLYlCeJkCNrGw4d6bz9+XP8KCH78zkW5f930rHG6CQT7Sw4J3r54DoMHIQ+ciLP
oy8/f4K/u0SLj+G7JzDbsq0y0fu3DTpC+tWRAQmr6H+XUvz+dfkXl+jvHv0vyjcGDKkdMYI4S0H7
TcrpMvI7Z/3zl/5312Z50u9eurJnq2w1gDOWZvibbtCKVwTCTH3kaO5//hQ/Giz+vPx/EQsMPING
Vz849/DXd4lNr3gU/4uzM9uNG9my6BcR4BgkX3MelBJTkjX4hZAsm/M88+t70fei4WYrlYCeqspw
kckYTpyIOHttfTcEhr1J/PZsgN783puogPj3Y6zcjjBtsdxzhGDWV3NgoTGHc8q7jQm8J0XNfyLd
xR6Z+vWzKcG8//c9lcsOA2i/fTZb9ta5UPGI1jlWpmp1afnyN4ftTJBSZ9BcU6GT7pr5eOLLjIee
EH8n4Ns8fd1gFz7Ems3t2EK7WMcYHIVNcyvn5BsxYhvhY4ejD1ca68LwtWYz3CBVQ5kvzDM56E8p
binILo3nr3+/Mo2hT3rCmk3tyCrzxqya9sxt6nq6EUUlQqnsXq2frPEHlLRlhFVf1Epgm4OlMO91
9qdfv3um9PrfcW1NjfrP1OH8CLatqNozzFNOG+q9lNx34QmoFpuF954juKm8oFX3rfUy7WBSoXE8
Uxxc+Sbh1vy//yhaY/o7CewrN+tXfRfupOyP5tpXml+51P6z8CFbJSbu7MvOmsRRvfZeBD91OCuu
hj4+3Sgd3uhc4GKlvAo87WDG/VLXW8gawepKO03j9bM+moWYGJy8VKpDcpa5Xanh5XCkTQ5YbxVB
04xLvr6zXtz87HobJevZoOWkSeXSxfbMzMnsU24ZxD6KNn5XXem8qSjq0x81Dah/Oi8ZwMs0sGjO
oJw+cAs5db38YpGKRkB8uBslkSrxd/QHqke8epVrkGRbigwd7u6eTNXg+lpv1nJl3TV4KOZC3KmD
dGrs4KWvvB9mJP1UGrEZQLB2sG5KfzhainSC1opbjl/tqah86O3wNxZYAFK5vAsM9EeWRWxsILIE
lEOVFoY843gr6v6BxOAgy+62aUwOhFBhoxyhsHO8rdpm64nuWDf+gQB+DNLiJJrs2faQ/ajFzm5L
HEPicyCQkRSStTEQ76UqZjxxD53ECCmk6IoN6e7BaAktGhelSu3uNCW9Z1+x6Rt0KGmdPQ2FuBLW
lEvjYeqSf5oeXShn5HVUOOEozv0IFLEqIMQ0fkJ1jZcBJ4/V5ER4TZfIAdqN1wK//3osXpoL88CN
CMcEr+Q6U7VH2SScWSXbrx99YSG1ZtE65GZZtxN0anqXvDTCoDAp2avcun/9+AuR+m9F3j+NBv40
skSuFU5RcBodG/keX+2tmkFdrP3j1++48AnmLFK3UpWEuWkUjjLtiBaFKWln6p70u7AQ8HC+95JZ
xNZSbTB17BmcoY65WsqPgyzdFXgif+/xs6BsUjNo4z5fOFIhAQiJs3tXUeBND+r+ey+YhVPJ6C0p
1LzKaW2LO18D5qBSRTK3W7K6/t4rZgET+SJbfKGUDkg7Z5S4QdLK+qaQuZf9+gUXpoE5C34NIqcU
496SwuGeYqFUDjddGV3rgktPn81v/BLCytLjymFP+iCSv5zJ31//8GmQfLKUmLP5m9j+EMhAoxw7
dP+4assV5DA6ru86rW98dJZ8ZVdy6RNmk9m0pLhusV91Ympbl8w7d5HZ7fPXH3Hh4WKWdIWalGa6
XRdO1Nu/qE8xFkM2XgkTytQSn7TQXLYdq+UAWj6onRrPjrbGQgTjqHbvtqfUrznzd9+9KMPJG8ss
t47ev/dF/29Oc58QwTN1VNvd5JUKvs/FWeZ7D5/NaE8LFOoGLZaLQun3TejjrdHq4spUmBr9s/aa
TeekRQCA9rl27IaKBEBw3DdFD0UUHlNZPMsSNZnYEdwmaWXcfe97pmHxTySvhBhGOaKxyEpvR6V6
6HRkRF8/+8IqIWYT2864l+v0unQQWX/gKrLUS/OjbBRUOvqV3Zx6YfkGFfF/fn+N95o3+UqTCZXh
S2RJxS9Yxskuo4R4HTH+ljF1XOhZuRSATOnCDDWUe9mV4puae0tCsQcHulOKZ5Egec45nFu3VIQt
o87TNgp0s7NoFXFl9FxqkVnEqKPE7HtJrp0u6za5VHD/Pt4FeXpqmBxfN/q0PH42hGbBwoVRV9p1
wugn7dtR4wmGM5V2mMA8yXq7rt2if4MpUx++ft00Tj55nTELH2PdoT6Xitr5S1Au4VIrNfVm33v4
LAUA8+OCBJAqJzbDBENxzpMra/wv8eXivnmaVJ/99FmcQD9ajHEz1I5h+bgjGVlIm5kcXkd9sPne
B8yiRYPwUre46Hc8lVI12x0AviFgu9LVlz5gFi3cQssh4VuVY9ZU2Cla+pK4GvYN+J9+/fMvDFdj
6vR/ggMF6UMSBCULTwv+3yp1+32wG3kS80anCjnC/dfvufQhs0CRUXEVaaIsnWLUHuO+3NZl7Yxm
ev7e42cxAgM+vSyTuna0iPMdyd+mds8lYtV+XHn+pXaaTevO7fHvsILSCan/2CsAcBehltq4xSra
TtdT7bX1yulugfpDbInSda3CNiZhgKuu+cVSqsdmaRiQaDzdxoSlVZIjB6nZsqAS+CYJLKheNtZh
pYFHBGz8ZKlrFWuBVAxb0ErqOs1lexv7xmPRugD4x44L9cRSARCW5m0qUwNdx/gq232nbSIT+xUv
SeSbIHdZj318ZKNcNm5QvFN21eJ2UCMfOwE7Mdeljy24nYUUXBXRucjAfatwnjZu1A2HFvXBj1KD
QhvqVrpqo9pDbqCA089NSh/rAnr01y18oYH12UivOikehj4rnCbTbnAjL0E+J+9dYK6nfc3X77iQ
zemzwS783MIeuc2dEi773k4s/Zga2vA7Zye1yL0yWnqFrl2Zupc+aDbibR3mCKDe3IE2je6lf+E4
5rYcsiPwjCttdmFS6bNRH+RjhQ0kK6Oeu/ahbnKYhJ5nHsuaHO/rJrvwCmO21rSlr1eeLHInsewK
x06L8SMV3qprqm++Qp+tL2oTx1xZwR0AUnvrI8rm2jxGeGP8+PoTLnXEbIlBMlRZFWWmjsVaj9tB
2S0BXYhlGbj+VvTmeCVRudBU+myx6akXzWVTqZwqL+5sV7+tqDsYhHtl8F56/PR5/0TqPojICykk
c4zScH/6eAE6oRmA/I2D9JtDdhbkGkgopjzUwlED2b6Bt/VmjviXSaaVrKRR77635uizMdVIDQIN
7D1wM1P3Qxrc41dCGcTwI7S/+QptNqZGUxRBm/OKxJS2/VjeN2F5kmL3lKrt8uthdaE/tNmwioau
8dBECgcfamrJKB/2yyuTbopHn6QtE7bt3642yXEHtE/CCcb2GNbhb0+zne/96tkowrBNFGUlC8c1
Q2vZSXgeNTmX410VXfnxF4KsNrXXP+O0tKXRpczccKQYMhOqSKdT5EdMrzZUVO0QO11JS6d2/qyR
ZsFc42y0QAokHBOWJrbKgNjH3+5UaozGHSmOuhps93sTQ5vF8rIvAH9XOX1NGfpptE1qzuwywEaI
OuCmQh7xvd6ZBXRZs1iZgLeQpTYGrkv9uyuXyk03qOX2e2+YTXHJtiPV0BXD6XLu76XqlKbWRlLt
318//tLInU1tL+Cn5pCsnGoAlEmV4yQpxZv166dfmHLqfFaHod55Q2M4Y4NKrjBusqJ+sDL5Sttc
OihW51Pat2WAUIJjKqz69GKi0MZUiWzMEYFIZW2L+iRxkp1713Y/6tTsnwxidTbTBQAnPzQs4fTh
TQprBjAnxWNLbMDV9JFjplWVn9JSWlrubZ/8VrX3WHuW9fGoCfx3wBvwX8UBQ/vN6F4Jzpe22+os
Qug+9dVRmJiO5aJJxtTC7v6M9uMk2qjLbCe7N9yN6M2diTNN1N6mKY5s4Bo6vVril7Toi01YTHcn
BUqZr7t9hnn834uvOYoFQ5AM9VKcORYFzp3/KEFQ9IBt+QAf0f6K0VsW+mtaQGR3Xzl92GqyvCzK
epknB93tr0zOaZR91lezgIO/JkJUGC2OaM9jQ92+hsY343pNpBTAIr5rXgwKJ7/+Zm2a8p+9bRZy
fDcSnRxYiVO3uIWVFVdlRo/996KioAcya79QC2PY90H+7rvtY2db6DD8fLirS1jQGXZE6BGyP2pc
3SceDk15XELyQTS/FLLAvDIZH/sEtr2RT472IVvuHoUZUgv/QxTo1UoJVwcZH75FHOiIfOFYLnoD
w9rcH/MrLXohWkzo0H+Xip46BqPBdtcB3/lHVX2IwBbcx69bcBqvnzXgLNLhByMKWVESBysZPNsM
jRS2yKies8ul6nVXsrJLb5kFPEpffbj8fexooLLspvktip3onsRoXRkIF9pImcc8TBc1ilUTx0v6
PTj+mxCz2ytN9LehP2mjCdD6bwcENboJdFax06h6vZ+qOx9EgSWhiZQXNHXgsUmqqF5sJcwx42Gk
DfNYuwmNpDzovRRsqd6EVc5Kfx45LMCRsVQ3VoCjWBwk47EN8Z5pq0Yn08iwwfE7rd993buXmmUW
OL14dOsmbWPHVUzEIfWCPcTqe4+euvqfBCaAva3FpRc5QOV2elo/GnX88vWjp3b9rL1nuREo3C7p
4jpyYopRtc6DKkqFs1HfU5N404anpI9ev/emqd3++Qi560H2orBnqSw//IwSRlBnG5CYJ3jxeH7k
L75UXVk3L/XFLFRhVpr6qHiBIVXwoRSvUFb4VF47MP+bOH7WaLMooYFZy0elB51jYpYDbqFH9WOc
02aPfjox5IVk9jDnfsPy2rp9Dj92XPmxAfIWLLl4snR/g7nVwrP9hdvhHqc8SCDoRv8xcvFkyZ/N
ekMuv4g09YF6+HWIh0vHfxv15j+vUKDCf90plxpqFpI6TvdDNJsIAEb5PULiXE32Ud979iwQhTSR
ihl55IhEPXZVvzH7+koIupQXzcmxCLw9IUVpRAR1EvlOV8BEYr+Lw04xOqFAVybu8uZKRL3QSH8x
tv+MXM3rQh/6V0xej2OtFwbbvNevXIVcSCDlWdRApBf5gyESxxB7jzOxYl9cK9G69LNnUSNDH6d0
omdTbkcRiqK+3uUczV3pgktPnwUODuvShH1z5GhZcUoV0FWy9+tbA0eeXvlPe+PtlkQJFD+Hyup8
pamtvRZDWqy/fvqFiCfPYoNvZJboW5WIB16DkxiceXXvqdH6kwmGMxLRrxyo4dfvutRIs0CRZ6qQ
BHoXx/Szx6BFKhP4HMJ+7+GzueuOnaV1Y586fYmxV+u/WVhGfLN3Z3M3AqiC4WMROUoIXbftWBQS
rFCvLJWfDnoI7fMMglMpTygBGLNCf07C9F034jU2jv8tw754ycIC8tmyxhumzv9nCLleHkWNSANH
VkEomB0w5L0hnjp1D+hwj0nUAgZ6BXfP7FCp12u/fv7rnjvgx+ihj9KpGE+k84BTiyKo7Ne2JeVG
XfWhRY88JB4LnJKNG5UHCUxTNdHsAAoj5x72bfc8IBeONGMZSTl4qJUgldUiGW4OYpvRIc4DGNxo
mB40+1beTKEd9Ngi55ybPxmp8Jc6ec/aUmg+24mfrTCOrgl8MNEPJSy0Zq9GOsZ1EOBydNnKhEDT
79ik37BwWG7zHij3pvBXrBcSHWdlYglOaM3akTUogHx9y08ozPrB8NBKqHuoeUejfAuTPdWBJnAT
Fz7bUGSYL2kLHqn00UqCskI6wN8BsYWycm8o/aRimNpRLtxFYD/LpbbNocjnVQXaZyPc29D9LVBk
m8oTq14r51iL44IcyFzJu9AhigM39LaL5buJipNyZw7wEwgW4IuPHHA8uxikN9EJkZcSIxgu+C8D
96kkWHuqeOY3eDb7UB+pXgnZW3kpuZ4QqfGaKd0ugwuSFClbC389ekDj65Mq8EIGicJOsKlgkcjK
uocBhKB3NzXhpHNmn9jIG5AwixE+BX0TaD+nj5Q7uFlyhWTtvgfrVWA4xN7KisSJ4wsk9DIWi9+Z
eYzc2YLgd1xf26YROlUIkkRxjZ8Q+a6s9lPk/395C8+e/vyfWRElPqZbKRuQVrefOD4faHY4T9mQ
8mkpMI6vA9OnEZbXzJYGKytFSfF0yPG52GrQfeDMLEYcootK3rZNvpFd5Uok+TTA8qrZUlHgmROl
TUWO0fj63sook9N7s7vyIZfi1GypyJveFt60v6ZI8MGfkAVNgZVXcvq6nT4v3eXXz5aHgmt5w6DM
1EmZD/DXlkqJV0698RtIpeZmypmq6NzJG0+AfNdkR6mfvn71NJo+GwmztSNGqB335JVO0eji1bWr
/DHXk47w5BaPGmXptxZ20VcWqovfOVtNSjuWFCAIgQOfVD52eDadZaW01sPYZFszQ7PohQWVGm5j
jwtctOz9WCLWSoB+YiQIti3IbOvKiLnw5fN6b8gxcVzGSerIIfxvBCPxreSN8sMQ6ejm9MFbN2F8
rcb2woSbF35bEWb34xCmjmZFH0lVPlVWsS2hwsiZf2WMXvqeWbyIa21MSop1HMUDMZ8TnhZyiEFQ
1VWyo3bscYEuZleO4qYF+pNhM6/3NntlcBGQsjuX6/dMr267CUObtHclkioYF+A5kNEnbrf5ephe
mN7WPJKYhpoYMcphDJhe0zR/S2T1iiPKhbltzSKH5peVZOlN7ORKfbQbNr6i/WmJ+sowuxADrVno
GDDWA6Cjhk6t6Ccv0acFdF/H3p1RcBg4qj9tdJDX5teFbMeaxZEsrMpazpSY25ldNh6SYu9T4Ms/
8uGkdr9kTJXi4ure69KIm8UOxbWyBopt4ISSbz7gXCdwa0nlP1JqJf06DVMYakiJA5Qtqg6fVjFw
WiecUVGQb/kt6g2GfxyXttm4abusXbmdhqtZhR3ulQ3b32upz8bpPODA7+uU3PadCcUVGSz4nrdL
I1CM6ZncZ8jH9ZSFlW+6DtKI1Mww9p6ZbsPpIB9eF9orFv9qdHA+BtWF9jKMtvwJO/VaJGugcGsv
e/ZLfT3lF1hQkUMliyS6b6qWU6mcI9IPuXlpmysrxYXBOi99Fokp50bI93CzV3O8FS6V6srg0fFA
+nxWz4ueSzsrO09UoeNbSXFS6yJaWRncRoThO6FJ5lkXHYgUEb1GWtVs8FAq15GSQGjsAPQhLb4v
ZROtO/Z62laxAC9YdY+WFyoRSW1m70MmcbYoQOE9Rapvr2up9R6zEFqGlDZkgpWSrEYfmxUzHPoN
ht7WQVfa7HYoKhAKRgSXJLMg34ACxDY1OmoY+S6K3Kh3dla9+x05m6X26SHs8OQsy1I7DqQFuFVI
4wFGo3bb4i27UcfqpQpTBLPUZx4ot5N+6FUf78YITlRs+AZoOdRLZgy0qhj9kpwC7KAk2+GqC2zu
Oep8bRmStgjbUt5QMextZDUH8qrDB4mAuhxxfQZ1hqfCEgxgRBuF5fvQyvF9htz8ZNoqJIoSgtdZ
jtXwXuCK5HlqskwToT2FYBjWmJdi/TbCE+olajIqP5bICUBg6y4MNGPszl2Ka8HIhebCxTK8TuCB
ZJp2NnyPXUPjakvDx1BQriAwVEjTD5QpmsUyArfIxacGkdH2tlFRvHG+/RHlWHWr0GTXWagqj0WG
wywYPu3G5lr/ECWxt5eTEKhrqnXtXSrH9RYbR1z5DOWhF1a18gfXvfUhkWz0RhKHyB3TYyghxeZe
u3hiDwaSHwMc8Rb6tQIBwWw3QWIHWx0rufVgebjfco+CvrxR7sKaC/4uAKNLURa3S3UNuBaJd96F
z5JVvJuyjDFOhDarCgDzwJyOvfQkmxiFQ35cBfWw9612p7bmA8KWbROEP7se56AhIih5Hvy8Pi4e
TC08NEW4G31QGJXaEh204Nlr8VPMWfnjAkqkxskbzJ7CTVcibj8qM1rjM7zsbfZNATbHibm2UHUT
W8PU2Ni1e99SEuW19q071EelryWcJscPqr/07UDShj2ip73JXFQoptEvdG2jafFmIEB6erIks3N5
ddmhNEnh5GC6ZGa7qgLEggBBA5QbpMDR+Zt5hCEkBsRy89y7YIT617rhTBHf9gRAowkHNW9fsWra
SmylFzgqrRJVP40dd2Ooscmj7ju1uIUwsBaF2BVaR30m9iha3N6rnIILXFFXQRsMe5wxI6A+3J+B
mG1uXF/ga25g4dqrO77aUooMGq5/0D18CLM3PYxfVaZ6kYs1DrHLkYouI32UK2Xl4wisu9JSGPZb
2wbLEuSWPWRr7JSm9msVejIYdtNfZUBuY28E8NasaJOKFMaL7ohMENMLvFKqbU5COgBt0st+oSjR
vghfEyXfJxjSjEZ1mryQ29IZsCSsYqwaNG2X83+PxSFl62E3nPNwwNbDXqrNh1qhNzTwy/0mh7lW
gfoT1QhI/sHwH+rq3S7VZY8ok++ok+fS8o9y8huQVY2gDaiutsnV35EXjiuO7dLK3raiukktvExx
Cp1+vlFSow0nGDem6I7eV1VzXQwnBczW9H+rDUCbMRjXXuLuGgmfGwZUL9y7OijURU8DxsVeRn+Y
CSpFpx4TKoYrLUfzWC8zrumE6AB/cqHDihyx6JDHGjE/UKzS/Nk25U2ZDvKOY/BVDgzJhbsT5i2i
08A6+TqjhZst7nPHJdcKG9w9lviv3ZkWjhs+gy1zNbgi3SpoglPvWkQgZRdGlL81BFFgfGFQTvbb
f4DNHfiduRKdSjdfA4A4hv0GQ6w9SAJ3607DkI/OqqMNEkor6jN9FGXugV2tumTC9qo9/ZEpVbf8
ww3hd7V5fu8G+RpDvxtFBsc54E+KBbMeo5urcOrCcVv3OtyPuo/ac/9wIrvqFLSh2kfR12ggzKPt
YRUaEBYYbF7D/AmkvZ+467x9GmNYImA9VnGd7+i6KUuBH7XU5eG1LvBzhmGhqAEOlnd+sJ/GTNd3
eHUaJnCF0fwt9GqrjhErfrLUvAFmIQYvPKbUz3l97kbHTGFMK90hx8mlGvaqCDYaLQZ74gdEtYUc
R+vBfQi0CItKFkwwCtPMZmxVo7dOkYC16S+vaPYd5GePUyRuvCD/KgsbEETaT0DZZjHNtbx/7RPj
2MsdDmfhfQ2WsfLlt2nAF+OP1ugfXJtjKSJsLH/weH18jtQfSL5WWYK+sJVvaf6C8TJNt+mnTC+J
CpIjCWA+aBtM2SI2071pUJpm7KrkWbPMl5p5QhfXo3jXMQVoknYfogoU0YeAgwiuEajoz6ndMViG
KxXeN/GjL8YzJcI7HEr2mWX+mLrIqs1XSRvfVCW48QwAIN0wBqvKt88g32CFyevAMiFxROBG/bjf
NSJ8kFwO1biUCrQacqafvqSdtOrk8M7EqaNUwg2VN09c9XD0b/XLUI24nPwLH9Trgz60+xpaFgVw
lXRf9AzRFM8xE3sAvzTGVesK+aS07RLYkMxHkx9aStkuIr99SsfRXlJwroO5A8HcJARaRSniRwPL
DbovXamjvZMSD/vRoFE3+NlvO6UFTy1WVmsdVb15AHP13GbV/ahJVOqWmxyEXxMyfXFycbquZ64H
7HH0HxxIvcb28KPyvUPMn8Ox6LmvLJubXFi/hmS4LT13k6TKKzrJx4CljFKHZNnqsGNyGePtHsgz
VRom9t1EaSGkAIVmfm/k1RPrZvrIieuuASXYdzbYN82EbsbqM/Qi3ESa3EGCgShP3uT90jVF3/ao
+mF350qxLLo4wRTepLZMAMKh8rhaNMWgbloBvyvQSF+4RxQYjeQsUlqJ7wnuEdmqtI12Syl6DdB7
xFW57EzsQ0rjkHdmCmguzvsNWiD9APtkT8k3w7aB26sVyqJWX4xCW9qqvy/LDsOyXnS7AgvzB4Vz
tzMGSekhtUfttZID7aRQgwM0cLCDA+UZYDhFp6QPXpl4W7mzKu7RajN5UtpUuzEkiGlZ0OrUhMSD
ia9rrFGppfvPZuwHLx2KiYORcZscJXXvLvOUM15KZ5Nb37cjd9cqKWz5XO6hyqLsZV7DN9rLWmLc
xW5ea2tJl36BYAcjCXIE3hLC1R81RW7qpq4y8cC47ne2koBcy4pAwVArQ5g8+iDGF0WZjA+DPQrI
3t34URljz0FrnA/40xq9PGzIm5H1WVaC5YCwJLYqUHWrsyZyr5nIPfWvUDIpjShKo3lq7Chx5Kjs
/uSlhIMYsxUH41bVmrPFxm2te57drYMC6n6jF5PlTFf22MiknCuHgEKZwEG5H6A5UnUBgW5TWIxF
3awo+M7S+uQC8aP025qKfwafUtZI2tr5mG7bAV7fIrPkeg00hy1TDUrUTrvmLHMJtdL6pKFIfcx+
UFGS/vBKKhUjM/tt9SlHtLiSMKDe6hr+ppSlxq/eT6N9FVfxm+dr9Q1EOhUPZ5aBQVCwrmeWvnLd
HFai2wo1ZYFPmg/Mi41NpXrqvVtnmBJooyE4Dp72EQ1yICxGxHrIIXcBk4O31XQy7HGT+vkWg2jM
+RKwZaHNJ+EMnPt8jBXYWLjpYVWLWxyNQbnyrz/rrm6eu2bsbhLK/zY4hGt3QRlE4QbBlvSASaz+
oeqld9KjYjwmpVrFUGMBVS0wKRqWKSdDSwmPlIVkx/VCCYTyxr5J/dnE+AJU4JVvEk9uVm5pWSDW
MKfDqcWgHlmnADaH3Yg3OuF7gN303orU3chaKODst/gIRZl6GErNOgIB64k72vCQYK50jzwHbbXK
0emCT4Bop7AiDrWk3boAP8+tDso1rqD7LZqgkV8UU6rXFQYSewuE/pPoXXmDrxRe26H8UwnCX3Ji
3qUKm0I+FopmhgkSAZdER2k6/ibKnBFr+GWiw2G1qpRwaxtA0aZ6bVGxhGgxrgBeZd8hJb3HmHOl
k50YHdACa3yU1Y6MKUXD4kvjKkkUxyvhzboWKx2zaLCjk61nm2Ykv45Feg4NHMB6dQsCs1pWavkQ
NvrJF5iG29ojR7DA2iuyolEg8SXt6O0d1o9LiInrsLDvPTyTSoCpVNR1ZxKYn6metUuNv7bwZXOr
qvLWN8uzpWPfYbTke4pChf5425rVNpTkbegPG3coLDhm/nTswzWPVYdLTS5hPijyby/Xf5oyUMW8
6gYH8waOTtrnmEBgR/J9awUbHS9ZXBFtlPStW0+D6D6Jx2WCWGUF28nayLXFV2sb27Kf7CImW6/W
XRIYSCHMdZsS1+ta0IQKFVPYmldjfieN2PWZ6bHOo8eqyzaRCvqobzNlJctWurX02rwdILttw1T0
d5knW5A8C+6udFeTF7joaFvVaMgWaldSDmkq5zBL2c1vkrG5i022DIOdd79aS8MDHS96kFD+bR65
tyLz75EiRUsfr9HI744th6t4WEon0Y8Dxg7BkQrTV0sLfuGmlK+NQIFamSYfRWPcDX1wiipjIwKO
91VsPTIVYhU+GucuyRE2m80un6oQa7G0iwirsJCcsnkaeGDZNr86uzXXRmaWE3eSys8Mlt7YJH8g
snmwhXv8BlxS/zTU/rSFYBCBD5WH3VSI1bTpWk+C36o88ffK8hjImOBqPqO0MLdTv1txAYfLdEmV
ctl6rHCFxKvVXGWh1lJVbL7gUT6AwQHK2tomXH1rC2xhw6n3fRin5sbN9HpNovSnohZEzUZYb0jx
bWG+2ZG1mb5aVvNzkg6vo8gOdcL49VO5vEfYFR50Mxd/TDBYO+yVw8eccL4QYOi8BsKsGKypYrN+
9Ar5xjDsg1SXOynq3uq43VptcxCADkBZt+uiYZdHTh9sajdWVo0eLHvF+4hBCS+zVNu5mURAmDDA
uABbKnUJ9UAdH/UKoBDAFzdlbB0Fyp6Va2NoUAlrUXaxtWRjs0wx7pvQXEeJ/uJatC+4osw80GXK
TSmDM/bq5BUHpn1k4Vnvj7eh6e+wn3zvE5RSOk4kcMsXlRff8k0b4MXhWmFbbIiJDuf9AnOCxa4K
tI/Sm5+xnx1lqi/XAgjuZsxTf9FYFcFUm45zdIrJoQXq6zqyDKhn/WPOXQMW2fwYsIxpdahBkRRt
fIzs8c3jfKTyIbSlmXdn1eyqjDxrceQ1z1bR3Jh2ehOXw62muHdWVpErMvp0tb9LVOWA3eakrnjr
7WCXYPmxMFv7NUTHzvrNbSmGJKs6aY7R5JPFbDoPHOz0Qlm1pYUlmn5WPeOAQzkEOMnax5L9Yo7j
Xd7JN7rX/wkV8diZKkcBUXPQJyYFQpGbJO9+ZF5xo7XGiRqxHIgGR0OxGe8DtT/rtb2Vo+KPlXH0
KXu1w3nNT2oPkTaYd1XcvIJsPU4tEWBKnpjGzsiMfUSWuegHpaXbvMfek+8gOu6CKNq1AQaAPcCZ
LfWXBsNWW5v9AP5VKx9Ead7VJPFYCCknq63ejS7qdzjyYrlb69Uu4ahqx30zhmU9dx9+UUAG8Q91
TWLcu1tGNKw4RBdphU9405GqCAkshuiNd415nAhVYixx2FrRO0swrt5NldnNPmiM9EbN9GKZ1AW2
PfgyrbHtriicGvoYHGCeOxBg04fAMvz1oIcfQ9Q+NX0Qn4wU30P4iyqWSFSg8ZWMdanX1Buc2JG3
NYrCHBnS21jrtVeQ/MNLpwTUU9pDfOCgzn4qOkUFRzzEq0rkzU8z0UPwm8IQ8gKIrv/elV201BLG
T67HnYnNkB1t+sQ1OAbT20NRsVyKogeK7Clt49CrxVtKlQBXKbIJBdkKlWJTD2l0Z5TkMVFF7hkm
qszFmQc0RUlHsBFVvWwoBF4XtZiEdRao/wa+/G0N7ObsCj2fcHi690La0D7g5ZhyktkMC5VwtdQC
6430wrwH+V4C5Rvh83SWEheLrlTdcJ+HBmzU0dDwvEX0Fh/Yp7D7jU1w0rCZWDZLQIi6yMJtoGBB
tCyayj9quZAPRTnkhxxE/f5voWVnxP7toKnKOu1UC2hyG90WCbZOSptzvx6Y5SoJR/kWpKa5lBX4
2ixe8b09JtavoJMd3x0HONBW2C8HKbCDdWTUrUZ2ppYbu5T1/+HoTJbbRpYo+kWIKKAwbklwFklr
HjYIyW4V5qEw4+vfwdt0R9stWyLBqsybN++BZ9ea8cGnYyOH3q53RM1DoDbE/AA0NzuaJvgJVUKH
09MoIMt7zb5SLl5RJx28o8r65FWz1HLADTlvmjYxjnpZCctZir+P/wwrb2bW1bCVQtNjPhAvC12L
3M2TTFbIYsSaGwgrZX66jTM+9GNhvaVybDoQKVP2aHhVRNxq0dxmPf3IZkLE4ieoHxYhVdiy+/BJ
2AKhicPYH4o6ah86p3OOE5l0N61VccN07ZzTLNdv/SDtV1119cPUJgGx3ER/OnZf7RSLs2ALuFlE
1+QhVG2JOIwLe/HBFpkjO2wIlxzQTYR66rGb51i99eaP5NHnviseyrEtd77KynBOMKS4s463CpLF
RbBtch91iYfebrudzUc4LDXVedGQipk5utmmwDmRKT1aE3eQpzgg+XNDnaf/w6JE9NPcRd2mawVN
h89uzJsB+CmHUTaTU62jcbnbRUTgaN3qzFoRIyUYrwQmNaH6Vf03VWOFvV2Tju9IOMpV0RzaTLXn
NEcWzoU97bxKDrtWzDCH9Thk37JnrU6UBmMBjatrI0m9ncJodornktSfD+F65p6ryLzr2mAe5TXr
7Bdfc8CHdwGluAT/xihOCOOMeUoYAYRQSSoiu4eZ505VjwjvZDV3DhHaZl2HbsYrWqZdv0XuWGuj
BDAWGbV0GVO1JddWYWUp9OdsQfMkgX7ibxsTQvIpAdqk9rHbLNZek/XJe6raqzd4Qwi4ObkFOWKG
IXx3J42EeFzP8eDapD4SnnThhk6MFlOR7WRDpSgZ4vyp2yrekTcw7wvQE6SnzLNibtRGOozahFfI
5Lb3WYjYd6Zp74eIzM24IT/VM2rvvbOMYdvX4AXagfxXiAr9F4nl08G054UW1+kJUKKAGrQ7bQTj
c1hfyT6eS7LOF3ZWi9z9zyjS9ixng1I0iq5jW/8qWtikLK5loZ+A+F3bxnpJGAfuiiV7hJ50poW7
9kkBS50zrWjMT5lRSecAG8OmUZQRtQ3dOE9LokWtOswgmG6qltUqXi4uPVu80Eg9A3+9tHGcsLKS
/eR+w75P3L4skcW14cfmJpqqvxn1cxVoNmmineNaR5H28Qay8IHn56+hnB3RsIfMTO5FMN/LxkE5
jYLdyBVcjPGRVH9mIviO7GF597Ex6bQ+Mhk/RQLFU691uZe86JzViCBL3thaWeud/LmmxhE5nX2y
osCIynyIlm4GsFUQnRq19FD5W1GrV6O3byqv33LH/x0beXL87D0fSTnIojVf2WVwrBeQGGU/vacl
BTXkcYQpN7v26xmMgFBvAmvWxGOVay639zz0DQwciejq1m/k30O5nX/mbPyq1PTRz5BHiH7uFmTJ
ZvaehjK9sUv2qybjyYLu5bbJvtaV+wrMCM7oxCWX+sl/jVkC4Uzq/UJVixrJxMRHqlgoC1rferXS
Aj+a8dExRmUUeCxIHzbT6C2QyUsqGb9EgXXkqWLAKutmWxMoGOLlV1eRWh+T4b3LNn23PRB7DVXv
puaeR9c/Sy0fogHlJVka9YDNrwBWV+y90vuZy27mMWiccNKanV3SPHdzg4msNNYMtZQSY24hXg10
pEXhbAfH/Wxj4yaEIIA+NvvTlA4rXjW3iCBznkYW7JkCMOPxIRPF3ZU/50Ut8b3g/NhO5BXvnNQ7
SM/+LQP0+RqYWSVuU41YENTklPvwC+LFf+3q5LXxQYw1GYjSJZm+VgdinIz3YZAHug7cJ47aBfzK
Zh1Da0XBZPXPhiK1vp/9x8SHFAhnhRK8EjVHWXm1ETXAEUoR8nk6d+WwGzOGLYZxy1PeIEaRB9+w
QrcqvxYLGRVqMLp7TeBx5dYI3AyQ7THmuG+Cs0PS5S6Y1RNZyB9LI3IE0WgV3JPxEMTcmZ3uvXCo
xHoDxy9tWZ8Cr782CeVlXVw8nnbV4LcrvV+3js/KWl6Z1pHWq/8FeMA2mRkRkZwGj3ZuPrXsSG6t
vP8CEOmBN0ge+V29TfP0XJv+d8wu25YEAgowXTzpwb67GTJ2aYlb7lcQK1UHLthir3xxPxehvJPs
AA8T9d/tnTiC5O5BbF8N+EVGFZFUFjc2+Or6QlBwwFOg3gy9vBX2lO6iiXTEuGo0Ny69UA61Ci27
y252Vrj7yTPiPbw2VkZZXdjFEcOLxoMlmWS/orA+qJvaLRuk+W5pZsK/K7AfVRx3N6JW3VB2Q7uv
RZvh2e8NwoiDv2Sq66OVyFcOJMhE89jelYk3o0oNhl3TuiTgAnnsoXu/dg7dQpzJBehK075YZv+P
DeLgIfI8UClD0u4w0clz7xllmLukQye4HW8gj+4V7xrUpEg6gL3QrlxUkUMsFYj0AhCktrR1Zrqf
AYK04FAByyr3S9YEIXdTzmNiFi/CmadNrJv/0lhxLw/RVo1Sn6ncpztXuPevm1vn2SsMDD86AiFB
4lgW6sSvL27T8GuZkR9blqp3PozGrbIQgwTjwRNdVrR1kPb/yML4bEYGSYWKs5eEzINdJTwUL8Ad
IaIHuOAor0LKc7VvJ+1dqzEHymY1/4aJ3e+iVQX9SAxAp0s5hqwx/zREPd3M3vwtx6JiNlsx6R5j
H6RVXePNaIadNQBMlll2mQfEysHh+WKiwdPN0S07ZxPLmBrFoSVLB1tDY7VRc+CwbEYYWBuHqMNt
38Ff40AvdwLA3w6JK97FscVRT3ZcshFFYewhBsBkqrxhq6BJhCY105Po5i7UjPEYbdti401yCvXi
C25GnoBs6JyYj3493kpiMA/wFxyy4KePql1ZciawxSYwaOEttGXNrBG/xnKSPIFHXw/udvAYcVLH
mQwB4+BPZGfPU57buyjt4ZLWEgqGMv2QIU1zT/gHVgHnjPUGuoVdUvXM5MNZafzZrCt2idmIMxM8
ly6lH+BTcuuSd2Rvad84RmW5BoTn41OTqbWlQd2xXZiAJSltYW2P9mbyzd+GpHWstVAN0w57zOJR
J3aLYN4NTilJym7LZfaknEFuhKx44XB+bCfXuKVSzxukOIzKhQMUIKnFvuBn5Bbv3+gyv9MRZ4Td
J8Hemq0/vpqTw9wmZ5lUb008fiuF/FiLuN4WSU2nHLQVA5EYIXJoF6iP8DpM05sOahr/mRbFQ1Ci
t4OLo6kc5C7204FpKJF2Q824VRdiunsT3XY38B6bcjQ3s+QFmY3A3qZlNNEvr+R4XY3bVqmCt45A
/MabvmUCA8aTcwseByhh1xrTzs7Faxb4zhmLRxmqol/CpuUHiDLj0W0sZAfyTKq9k/pQMEXzNyn9
4UCSBhRrGAMbRhtYuSntiOmPP6mUP1CIqJumHL1cWX9NA3U7VmualMgY3qNIbizJmdgldnnstPc+
zB1oz7Z/wCWTbrWTwfis+HHoepDQlwD3iskf015Ka04hCCVXo2qfDWe9pevxaFcxstXCKKZG5Kc3
gDqscvGW5dW8I9G/DINGXbzUEmcxG/mJnqV61IV0MV65T4FjpDvZpfmOHal7Xbl/u05SMJHPvu0s
dI/YxZAR2cTGLtVUhFU18EOYSiJHpEyD5iDfw0B0oF/m5t0SRE146SohWqncJUsOsKho1GcCYAs1
XSLq1DOsdWoWYMzvcVAXiL/AyTQ24RB5ogpL6dQXO8qR2wYT8IZn2GEFmpK0fqzx6AvTm2PrL6MQ
5mMVgc20u6h4LAab2z6y+qvpQaNzsZSGnut2h2aMcUKO/rLJcJDsx2khup+Jyj0htO9gtKX16iHd
MvgA3uPaZE0YKgg+xtT1ybDEOt+jdV41WSC7zizkqc5BRo5VvVzYdV6d+1aBipXOoaoEH9iRGlBV
/fPYJMW5G8t032ci2lpTzMNsG+0OpS1jeKeCjYJVBu6Pu7htW/uB/nC6i9jKKEObQW87Xq2XqXab
x3IU3RlUgbG1MwuEQ+Q1JxV1wYfVkUMKTdgOcxWDglmG7HXpCrHPlJ/tAfXJx0iY7k6zUngPakue
AgNtDeojcDiCwW/FwPeRdl32G2swQ9bcN1/A5OgbVFs/azRXMohqMGVkCWPjmHMG1LKHHe8Uo943
DdRsgwfiIIpVSDQM8JdB7OIOKc2XqiWjKBo7OxybaX5gDpF+e9HK9Wos4DdlOfzJMnHBE3GL4gB5
y5se4fbi5DAGXhI/QiWYy/mv6pzgPhcMsKtobk8aRZVSqM9/mIn76uy21ui/z9rMONY89NQak2F/
KqvU+dQqcC9ooxIkLjK03gjtylBUrnxUHdFuZtro0A3wwSVTpU4uTRTMoIRuafCb5tqaETlNVNNM
6CPfo4oZg5s7Wf8WkCZcM8QVB8z6wqyTpCRUwO0rnaG/mQmBwoIbWmrMJrkBkqmaRvM0kNoI7dIf
QGqUkJCk1qFv4aTxTHJf2xpn5mhM487LbH8/AxrZTnEUccJlpfOwwOc+uJ3LoR50vsJ4pqdra+HI
S0Xs/GmnpT2UKuveUh2sMhVAt2NZjcuLG6flQ02T989cRPUS0DF9sO7pP3bJEsPk7N/ykXc4s7Li
ACvQPFi5szzwUAXvc6qRLGa7OUyenkKObffkTw0+GXuG8iuyah+1Tf84JORoUEajzJdxXz+nTNye
igZcmFCQDM3elphhHPNgurb8nu3S2mMtjHfKBM/rGga9b0kYWsvg6dsBchYOpLCHqSriH78p2yNd
mxPmMq5fqyDVuxEJjqzqdHhOp2TcjbMRfwpvkHfVF+7HnLT9rQqqERsLrKGolTwkxQqdK3Lnj9cP
3qMsK/FSt7H3YxdSf0eL5z1IzAePYy3tzzkws/ucQP92C8F8olDBS1R17aftqOWAqbE6BgCAd8KJ
uz3useGlqWG5OQVTQ9K0Zh988pI8iLyFXpnbcB37qv2o2PHZ694hhTtKVw6Ok7+NQrQnGaG1stJr
3Qpmujuy7vr/7DJvQWiivURuU3wUC8NX0TewSodRPumsQyiLoW/WcrTx6FRjCBaRYzKr4wtuiYz1
JhAmsILUR+o5EefVKM0Nk0LnBp6EqQTbBBeyD7uz77lqm+TB+DIKrzrMvqv4TI+GeGP8vjywbl/e
V7MZSTAWt50yzIoIXr9lgTvC/5TanrMvyTdhzAv2c5fVXnZ0W1YExy7XzOsr4zoMDiBpyc/5aQEe
E2FUoudYaTP8LVMfwuSohxOB34xyJJFCJ+LsmhuzCNbAqJ/lO4ln8YNwqpH2URIeyRDf8LYz51Ao
43n8M49yOUW2CQlvqAC2kPDSXgeZLndRK3qErDSuyxx98PEeUAKWhQ9+HfXHZUiwB9bsWcC6BSxu
LvXw2y5sQG/B7vWvUzelJ+lUwX8+iJRQpXF86V3kL5QbJvwE+Q7X2YljAH0MHDL8/jvEFz7isREU
HLKd+Sfu7ODViah1ts5c8SKJxWe9KU1V+10W2OlGqpyr3ZTJQ1yX9SWKKo/iq+37f2NMnd9YGbTC
hVEN0D23whgYy+E9NTLxpw84XqvF9M8scdQ/tj/KH0WHuKulcp7t1PP/LXLsdk6XmmevUoSxrZ8T
UxHTiEBWlNu4HpqbR24m0o0ZHVo/yZ9yDqWvch78Q+H48n3qx/Yax3Z9nNveuog6cQlIJkm68Jfh
Sw0W0Iq2hp1US3feA7VeXgmaLENfqOURxLHz6TNTvJiLIyC8F+bkb9LAinYplpaSwVyWhy5B+eHS
oyfVSTudDZE5JHDGap/bCTNra+7uaIzQtPSCHaNagn2G9nNvSqM4OASmhUSbVXjy7PgwW1yo1SQx
mNb+f52LoaeiKr42XR38AEaERwgdNJ+FdU9kNW4MmTlbq++rG4NUEXqaAjcvjB5PC+PImhEW3YnA
tjNN2V5FjOZbq84OPrnsODR5DrK2/YlyT361DcNw8qkw2Q+uRxxCgc/CyUCQliaCMY3OTqXUTJVR
zLtgGBqm36P7mFTJ+Oi2su9pH9l8RJPollO5DN5zCvYPjjtcZUI8plABeHrtgum9SXFz0sFgBSn5
S3C2UpgVQ3WweYeQoCocqLn3FC/VW1Ik1pMhZHcxpC8PgNDiMKmg6/WTPqUI5hC8UMHoXf7JqniJ
8TgT4ZA6xjYo0akR5UiyqXzL+nJd9BPypPvxr+HTwHtRBLZ2MPODSAL3OBgeFM3eY62/L5cewxrO
ySBZKORNXw4/JKviHZjj/D7NhXU2q747lxFnEmDG1j3nS3kE3QJHWDkAmi3pbcyAgA9abmrNJmhB
TOayCBN/YlORlOLHNHL7/3hxlq/UdzDMGO6wrR2iZ8BNiRD1pNoiGg+nzG5+CB9kHDY5w/e4BMD1
0ui9n51/Ubn8DXjT6Ez8cuO4mfvUD8GZPb+XuWLF3y1+AwqdbZxF+3mxrsS4pJBFmT3CJ2yo4CW5
OrNn3Ira9p+ywmyxx2f5j+orZsPCsQ+weouOTgZgrisWsh2Jt9+OjRZbrO7wDMmipMpJrqojC8RZ
xwzVTw5XHsg4I41EbnrR59s6EMfOs07cbAYVMOZtispDNKdbq+Hoj+VbGy9cseb0H4c4tGI8VX65
/JuWJiTD5JCVwYPZAH3ivtnFWAWlF+0S/u2l+lzidyCz8jyI6Lmy+rvRujosMycOYZ/ulWL6wI7D
2UsnudUdocO+LDwSiGJ8gK3gNA3w/J2CjiVhJ/eubMKtRxm/BTc+HdpxZy98kdvTowc0/SOj88GO
4l2QCr6J0j8XRXyXnXcnY+EgIvt1ceerB+zcL4Kz3QKRiyEA1kAFYUj7i9woC/tBBXIaxRaOKfxF
i+94yq17RvR8WSXHutQn2gBsnAZu9mZfpBLVXO2sdZi5sEa8VBZ7pb2+4YGAGw+jLxrv5hSFfoAD
30rnDYBczad37JHRA3XzZ7qyStqXmDkkcsH4it2Kza7x6rnsOAy86EYLIKwQGzWvJrnKmg/enH42
wnrTHEcY7wA/81lIgTbICKKgN8wpAAabGgfhcxM1zGi9ufk0Ks7hYIovrox5ywl1f62j2Kf6jh7i
SN0XRwNQj/1HWTQMOAr3ve1qg8a7np661HV4IuHJeg4W32bZc80+ObNCyqubDd5N4ygylniTbqfN
GSfA0pzknFAqxstjqcChGu5r6rSM+5qvVM7fIFjvVtJWO9GMrGxgwbUokzdadJe6Wh56matd5XQ7
i/MKoHIemq0IZW+HHt0bOrx6dtP4LS/5TrRLE++9FkVfMOsDfZwaAzhjBNSugKnoW96ZGPl3VZUG
FWQjcKdnootDyj3xVur4muDVZkFd8zL1Cwyd+cGEnhi7lrVdLOM8Ez3l+MnPnFpP/jB8Mf/44hLd
16Z+nYhmp8kvS05SZjSFwQE36Km+AyB/6paV+5d8ZsaPTSQsr2O5+CET5l1NSY7V9QqccbOYBmz3
+L2l79SLhaDTfJbL/EeuOFAz44P229ifSz2HY6ox9c6HbGEEP0IM1o7zPdrZXyg/P1G2YiJtwMJy
n6Qk3sX1YeKt7dLlaV6qr4L3yYmQOtr5t5HEuhLdn1X5s8vXoIc/9YpTeGHunfTxwwCZ3Vmcnd85
9BQCuCvDKnJD2y5iqKTN/dION0fFSOvDuPHMhunRXH5XyBtYuvY0Kg+WJwhxcLf14m0I6Ppyivxp
HdV5vbOtMVHFegztqv9TSQw/0tm5zvKf16qEpQPaZ1rUaZZfRvnhW/3WYqec2vGp89JnlvqTKT14
AteOYW7Zat0XyXC2y3mf4uLB+Pa0LNGzgV0vS+PHfkguDWpz4U4s81r3crLY4HiZWErqPeZdTTKH
kQcxqctP3bSEFHWhA0V7Ix1YgmuUrxlNDwWORZxPU5G85Yy60yw4WjGL6ql+TD1vv75VyTwfmPNd
fJg7Ou4ptZdQwAodtNw09nDpMudU5NGpQEJNnP40O4prjdLVqL4YnV6gRe7WxyFPh53jkzJAXkwi
2FiYJ8Wo06eVKbaFXHCkPmuSJNddebwPYc3jVPFNr2+PJdvHuFShE5vv5AYoNvID/jflVDffQaar
GTPxfi1y/hlaj6HZsltfN9U2BysqbkRsw3t3m9AtuTR5BNrR+G/9HrPcPShDHWaV7kTpvXocKZkN
5ZfpWajj8Y9wi7Ms2n8sAF2soTsEfn5cv7DNB8Sq+W09btGJ95w320DVIWHwD4ypNrNFS62rQ0bg
TeCmx7Kd8dr2217U2FPzMwL+3yWyj9NYQAiyV8q4+ENg/TbnNM6m6eCklCiphf2OKIGZS3oWABSn
5gKUqODJWl9tcIa7uR9OdcJUD6N8O0RXbk7Nd69DkxlZrvRbVjuP9RTdF1LVpC0Z5NaoqfUjC+Ad
8uBL7NlPs9O9skUjOBXS/dBZb2PaHKckXdBY1lepEg9D0kMhsAXhUxCqMb9tqIkdzHz5X4xOahMl
bOnMRgO/1YBDnbUY2YUFlk2GaGWHMmaHpQyOwHZtzvqq3bqpDhcvfpTKP6ZJ9EZNdo8U02t+gB9M
BDeV5sC9k4SWKdZHpwvM7YhP6lBnVAUuBmvgu1gr0w3RtsmurRJ/ZxTOU6mHSyG6a+PIt1rCQRrH
ekci6n9z3r+WS8kr1jzkQ/Iqi/wyNPM34903XVevpsrlJlr6N9gHRw7wh6pjbcAgBX6xozN9yW9s
Rr9weV6EMT5O9H6N3d2MpTvkqbvPc+uKLInKp4fmwv7Z1TJ9i3ndchDe0pKOxL7hiO9i/bYRqXGB
DvbNNWBU1jGFRrQ+VIlmZWVSdGTzuGLTTY1TunrBWPNcO8ufJlA4uCd29JKpP6SJcWNqZhyprG4T
Bxy7cg7Tx2zpLsNUnaYcfSWAqBGQ4tXweYu1fmrGgFuORA1u5S2edjywDZ9Ew2XqbKmDLuI9RGxu
t5xljsgyC1yK/Cl+u/fH/Jz10R1p+QXf53HhehNIWyzLMJNTjTljzmCKK3qIdjycfh9gFs2Gsyum
p8bsmSQjvdJZcHtjl23KTPITyottiNuwIFSm2ngL2AfN+/wcZPqVwQ65IxVGOpMDHE3ouRH64LTW
d8OOEUeShPWbxxbrXcl3axiMXrijrBZ5kabxIcr5nPdKXIW2nqRdcg+P9j5pc7DpksOp2Ma+02+X
2YM+Hi1i02fj3iCvo1fjgnjsSr5Al9i4NNfH0n5GRXcsCuuLGYy5iwW7NuvnsIL4VUfFMatx13Se
XKVt9Zqwe0FQ6x9pN78Fs6SoVVRlVPaNOV4pwthWMYfz2DdEPnWPUZG9GUbO9kX/N+UrHae6EGsQ
Eut2HeqYmJZxps/Sxs5Ihl9tMgRz0+Bkpu3bOnRrHKPDQ56vOXD/VbGPn1Abl2JcztZsrmbp/zAN
H7K4Xs3DB6uzj6VTPiJ1Hdk2XZ87s2y3HhcijPMzw/Hnlddtc6Our3cBF0f4+Jrw7tfGs5t9BAPX
ndpXbbANeA549Sk2sU4NELehTxFA8rCGkazlJBzLvZyjx6Cwr+wonK2qfzGneOd4wN3xkuGKYXnE
A+0MxLccw5F9q2mteM/SiD4ifKY46ezi6A3ds3BuYiwJPSk+cQTsZr0yB9xrRW+KyvrBlw5GuSba
rLv7bUGsL3uI5XiOsahEbnJejTB4kaIOWTqPnmtaa/YfwyA6keiSka+SV/ptzsyT7NMvEhWOEb6m
EmdF2RUPJXpN4z1GpsN65k+XXmMHuFfJBm3LGHBqmE636pLNwZZkGZe1pGnx7yOlFCXrnvCaIJEH
z+uu/O76mFXrw8+Lz5F7HFAyi4YLH48WScoPSrY/mpqc3bjyZeCKjIfqyv+rhMX+3OoJfUAkX/c8
QstEDDRO1VCtD7TwNvg6i1Al/taYNETfoiNakme5bnH0qENQ1sMmj0o8fGW9sfkEOFzl/NGpV3wq
qNgu948d98e4n6+KDA/M1e9BLP4oe+T3EHBG74KxL/S65mX9tw0MuuBgxx8STgwidJr9Eqd/yQCm
rz8aFlrjMqGNdl5+GHxxaWwbKK4dth4m9cp4zi3ezxWZ5773qyeU/au1vXBf1r/NocYqh+rMbB4P
yBhaWt6SwT9HNVv5TiQ+67LYy37lMDtHP5oOy1SQIWwcYz5CHiWzi9VWROkzJPe3yafLJqKHuUCr
unWR7qa9x8r+LIYbphB8VtZmsd4tFV2NLDqMLjaVYRuV726HaEaXDY69kVev+2V2si0Rc/n2F7b6
0MG3OMHDMv4lBDRkAf3VZXq8WdIWHTrY6Y4GMiq3ks4rkM1pSbr/56O43W9X39dLfayjkMo4NrGO
IKlCj+OTOs8fFklw5lKeWr+7RJlJtgCnRlx32LayYFerjHNrleLkzNCbwZeb+eYD6glysffJzzq5
LysahWVy4GJY4BpmDesnyuUdnvjQdhxjkaaw7Rx5iHCfhexeVQCkcO4yf8IOCpg4gr6Y5wf+y/Jk
s8vF+DusfuaVTi/sZ5vHyg5YKqNuUHxy0fGwSDw5ROji/qPzZyBDsbadDU/uokHhMBG7HHt1hHE6
50PHptGWpMFkxrWNnT/AfXrQWTMyP6rERs8cZh5BrRs2pYguCHAeJFjTqLIOSQr1vSZujtbwrS1c
3ELsCaxHWUCMMEiJg2e5bOw4B0elb5Ml70Vp3flBJgohN67/rCk1cZ7tk944rwcQHy6HKXbbJ3vB
7AJqDZvULMzQ0fQW7b/b949KOC8k1OYQbXzrX44IjJv/rBj5Zxyt61NqqgmhRfDw0ecThTivay/j
+KTcATEOnaCqUB31f4W9OrMptxtmoOuBF914Tc3aW7au7oo18cqTGi56JnGTYToPRPed58VytMaU
Q6Hw2HZp2F4TkfqqdRcxc/f/BAVOWPFe5SRAEU12nVXDHzElH4ITG/bIhHkRj1s6SMmOY3lxlPNU
CLazXe8pk7gPAqP/9bLiyVpd3ol4h6h9ystX7X841r9sKHhYst0gw1YO6cmmTEOHFsPLgPS7M5g/
vCQLwYKesvq//owSWRgLLr+5Zn4847zNXbd9iZoyPeiRHW0r7t7MGb/cZMN3hRT4l5EWSHjspAfA
u/n30tTLa4UjlJX7eqbeUOi+7mR/uQvU8dnMum+zUc2XYbcYq6xMYCVTvUBYCYbmj2uPyAi17pm6
dFQquMCanZjn/gJaY9zMa2XCA9gzaoNMkc65Oi5854cpqxMct42f3hUj7mNXTBHduNkz7K7owhyi
biNmqzs/WCwCGhb7UyGPpodWVfLvIoclD3U5oe+mHtTG3uoe7LR3XlaXB3fQjMfFVFShi9fGWzvX
bD1K/3tIODo1PEUQCrjosKCqMgV10n/B1P3rR4qcBU1duul7RSS0W4+/wgK4uKlTVx5iA5Kg7STl
pvAClkF4YuWhqJz0lPuKQbPsScnaWApM+LYMMu+58WzzkucVN7ijsiPGPxyUcYNNdZl9wbmWVKBT
ZvPAfh7rvzgNyPofnFvi99OdexLh0Uv0Y1svznMzDQmTrJKCnRTWkx9o5ygziJbrV7QhIBx14Xfi
EANFvrfHETFgiqr4OhtOdeg5pdSUf9A3FZu2mv6QAnOeECtKNPOtk2l2Pi0+GjUC33IRunqz7eiy
br5NUX0pqYAXFBpLUwl7+E8D8176ZgyhldWawasfkTiQFXz/zZtYUR3y0/r5NEvnQzZs6RrDntW/
A+S20BH+YU3B1izpEdHRXujHj+PgAFhXF8P1P3wtdoFKDw4xoEam/riVuzHZVIkb61m73hvbN0dp
mzfZ5UfpGieXkm0ZjO/1uVslggAz88ayEOMxrumyu+cxlN5YfbGMw7ZQwMUWpHBAm5jqlLZx005e
z6WkkeuFc7WGvrtbo3WDSHNmPSI/dKrZt7m+8Iizoek0n0Ni7E2srEuvUPXi4MTiBsYiT1VhG9vP
uR+TnmchjjpEDYDPcHPj3pkpPal5L2wi0Bu8DglfOzh5dxYADU7clfQidv8vnYlDGcoXsEZPxPaS
QmM/Zilavj9d/sfYmSzHrWVZ9lfCNE5EortozPLFwOG9k96wJycwUqJw0XcX7dfXgiKqKiNrUoNH
exQlinIHcM/ZZ+91xl4959kIyZxyBmf0uffJQAE3CWy93cmsveFXwZhKODdvk93s9VsoOX5QT6JZ
ESTc/KnALOs+MjiryFkcgHJf/0gKnOy5IleRNUxl4pNf5M++Xr33ZcYbxv0e56yWSaaLt5wTY91t
i9h7CNPuvBRCTWdPgRjVOhmMcjO6+ufyr05r49maQOll4l0bs61uFy9uuzz+pLrLQ5L1ytWgPxn6
0a/LX6Gor0MdHYfEvSIKY0zJXCxkXB+TfakrjGUGsgJdP5UJAHPxPfEKZW7zKplm025e0anve9Xj
wzf37VTj6bA10hXxG69WARbGJMGrduFgrtWcPCec6JAI9jkXxwIStCD75LgK6K96gp3Wh5dOj4mX
HToVP4dx8RtXXsnjPjtkAAEnukHcbIfUpdt2s6uh8P6TRyEY6hMboTMy/epnXY/GWrT8/DKZ0XSS
ImAgeoDmGCxsd1emGGlZYuEYeG6AchwHPUOWoZP04/bOxa7ReZzInAhfldcxgR+XJBQZ8JUx8NRs
p7d+cu/wH+/7DhhhNGwsT7voSr0a3KsRHSb1OOMg7eciwTgp7BoNr5oqDs3EficVehi7urdBRQ95
CJ4A+82t0uDoWJNHw9NZe6QhTPd1+VlgP4BMk54STMzHwiyvqiKZOqYGA9yUDb25vFrMyAxXveG6
o2yuyxsv/haji9w0qZdeF3xzy7iGd1yrVtUsiVlXuGqJAxGfjLEbShrzWX4r4V2VRHyeIbs1RXFs
B+MVx/iubPJr7XxSYiwXaRqMGMrGKWaO4h4HQ/tFSu55eT9JiT5oPNuwuHX7RuDsyVP3Zjf52eOl
7xay4PJOs0lFPLRueR8346vb0IZrjjRvQuuecwsMaOGsl+dQFLPzGZ3HIJSfN967lDPpej/ZGzoG
+LppbuYQvasmPWOkecrq8s3jybV8XvEy4WG7s0BRLkD/qiuZOxTjXTj6a8Ilp3C2SQDbb6UVwyhZ
FHDG8YFXad9R6e/c1KExhmKQVyetVlwIhXGB7vJO/CDf+CW5qEY2x5j93OEsuZ1yZa+iQoOBpLUe
cYzujN+V2V+z0fzpJq1pV1XtXRWNgT+3y7r3sArC0fip246/2IBAdoR4yx3CfEvjMnneJ5ycj5yQ
noq7g1LeMTPEQ2lwU+O2XomEh7/dYoPT/PmKyr/1jSLl55d75fMC27O9a1SMH9omCE1FzFQb46rY
proEaafvK+Iky3d1quIBwXarRcguuY6j14XcUBJWACvLZNowCZDaAFWH9gGEHGZe0V1qKb/F0Fxd
eKVula5HYwgKGd4tC4sUnUbRODt9Sg59Ov+KbOfdX1r7zjrW5cDBMyZfBhV4XnD7mZKSjSNr9vsD
rj9moZiDTasIkjDee6mLhJwx8ZT+yZ3UIUKu5427FTJBqnA9ConS+215RfeRNkX/NLchfhHRkaSM
D67Z9VunjhDSyqMx1VnQmvgKS2O8xPOwGnGr7LxpTr89o70z62jLU+7byul1utq8VPjVVxj4axwM
3W4AtdCU1sPce/jPCesdC2AOj0VbujfsmoyA3emmDIJDebEsVijCz1klUZC7EXXOENJfdgbBEioj
4ZYPdtx/LT8DWJpdrLl30sBlw8T6pyQJR+U9cB01U7SO2Xg9t+bZ9FqD7Dch+VaO6ymSB8eZn1qe
F4zVa7I8eMkwrhAS8j9ioT1k+XCAeLTKS5dpp3WO+DVdGx8ayQCxEZTdsnh2k5g4Hv3OlANxUcui
EKYxkDwiifs9tjd4Vl3UVPMXsZRNFMf3fdMd2/irwk/ZloRmKzC4lq2dlyfqzOPIwmaR8tx2h26r
DH/vDDib3UK7ZWa4gyCAGmUmz7aWvROufi76nMcqwV+j2dMRXUhGHPUckclp3qCB3A+xendyBk0L
Un/nZVxXgz0Cry4+6hDbY+Jga+/e9SxUm1jW164GctghcKgoOXqRZdEFZ+4uaVN9a7YI5IljszUw
PdUu5vSh5zQNOyqScFrO0dh/DK3oucNpzESZJEMx3zeVxQI2r2JHQAOKbNa2WjG9yUm+aNKDv9Gv
x8E/YdJ/Srv5eTA9hJmZY9iyq3ofFmHHEMwMHMh1q5L1vNxii4H8ziug3emod02DpxYrXvGo9U29
7Rm8r3sBzqcT2rjrS4BZs+rZl95UoL1Cv3S2kVaz2yes5mNIwnbJjkDWwnZKXlcX4dbVc5BFWo88
NbGI3nF5bRiDZySEOd5meuqALCJBt37+chtkjx6fwQMgjPk9Uj72IVsAGR4HlwM7FMcG29t3Kazh
0++KeG07zfDS0KncwBRMe6dM22PfDChobuLOizB47FjFuZftLPbk+dADQ6agW0fk4dqQdXo0BVKB
SDssr304VPtYh0TGOhbVr0nlwAWbGFYUXUI6jk6tfk8VVSAdsk092UKUOlZkgOgZe9L6Rhxv/CHS
d14n9ZOP8YB6IO8x7DTRoUIHe2PM/Kt3+vbkzpUKylgLT0kKSKY0ED1mI4ofVdENd2NHDrvKFd67
nGE8ijG+jgEzFXXIcBfzsDnqBTo84/x3Vov7Z9ontZldV7swlbSOkRdlG6RI4+DUzVMjRhbH+Kl6
x1RQBXOJWVCn3rgQQGSBQqPfJqti6NzhJ6wZjazKATgXPzlNb+iUGy4zjPe64wWhgWomI6A39VAl
5yGzQCGXVvaqa15CJa2sr9Jwdd56r5UQHZp4M7bJb537dsVEbHyiMwKPLFHyPB+gvy7wEJTEDQJU
iBbDjERJzb2EoK4HvW0Z75hDGQWd1zGc1pnDjRUgcYklCy84ym9YWeBoDM/5xJLHrV8nwz6C4xGM
cxgfBXCPXR0P6aFY9PR49sffZjWjVuo8Jik2pLeelhRV5bMVhEwcSbuyISGltT0GhjaBqxTLud1j
WO6PpYimV2pqN9BE+GYYdrPp69Q6hJ6nyGOOQLuMxPY3tlN/CAS7Naa8ZAPBKJcr23fwtk+56xJm
hnaYNLrEnQyHw5TYCJMhJrkuYNXjqO1WdWLm+yw1H/Re2DffAOmlzXQDbny2bZ/lIEb0CQrriSaD
eHgkXtoJIQZDHx6Vyku2Np8+ZlrylKbZe2/o9j5plu3Vqn5IB/tT9HnHk5G4GfFBmHJR9WKNZgLX
Qi8eUrNgu8Yc628TS4pXXuUWXO4jbrFS2GwZtGsv+I+GjlRr7aq7mpVxk7Ox9oR1WDQcVMF9lFf3
WUzuZJbXmYiEHZLcZmpG3yzrCKh5GvxHZbWVjFKCy4Zh3S/CUD2K7w7xtfHzDw+pdVYps3Oq0mnR
X7kCyMMNmzEn/dZpTX1RCeY8sqkv6UIes9wXi0jzStlNuyaTka0jE/1cVNWzrOAnLFqR356nPIdA
WOyKuHoSfgm+E5NSlgUA3zf4fp9T1S10MDJgWEuiZJ1ivgaPoD5cyXAQJMPtD5v2P/+NMt/+47/4
/GdZoZBHUv2PT//xhGepzP9r+TP/5/f8+5/4x+67PH/C8fqfv+nf/gzf919/7/pTff7bJxyW1Ga3
7ruZHr7bLlN/vn/0XS6/8//3i3/7/vNdAJx+//XjZ9lxAPPdIsBPP/71pcOvv36YDrTa//zv3/9f
X1z+AX/9+PjMv+LP/+cPfH+26q8flvV3zgQHpr+pO8IGJPLjb8P38hXT+Du/ajme42BWMcWyARGK
m5J//dC8v4PBsYQvDNMyfQOf+I+/tVizlq8Z3t91FwSZz8ZN1yNia/343z/a9Z+s13++G7wU//r8
b0WXX0syJO1fP4T/Zyfb/4XCeobp872ErvsC55SNsgAG9b9R0LPZ9afJ6FLcTZ69guoUYBCEEkj0
pScrjhdJ3pp27g+6wfO5E41FRNPB0J1O5sHR7poEJauYIJVw1j2EKMPrmlnE1kle/bLYqYp7iCRB
tGK481uLonUiFrHKTlg8Vx+8neMYv0XqQiUrM281p+m9M3G+zzrjvN4hJV2V+cxoYtzg95B3g19/
pFpjrz2PSUSud9+e8tZz3ef3L1FG5aaB411VXvPkWvNWtY7FgNb8FKXUKdhN8+CJcDEkqxFYrbgV
1cUT4mKrAT4XHh7SRSPjSD0Og65Vd81kMGcfSc0SRDZonkEMCsKx0JOydZ25isFs2T9OoE3p+yXO
uC7cIiR++56DD8uhdWiTdGVmiJyeMqDhYvqllpyQzevBPk+lNe/Gshq2+AC/dNuTJ0JaV91y0NZx
eu/GfhY0m8kvqedG0OXVfG4G/bnAkPPgIphXPFg3OR7lljTvKc9UfNH8wcLXI9xza6Fog52LKK9M
fZJ7L3IHKn4CYB7592vcsX1dgekMyk9HBwxqElKXEFY/Ksa4cjZ/VikGE1l60VnhqHGL0GDgCI91
hjoSTYnHUElAkWX8q3TWOTAv32hegbcn4hxKNPYeq/ZZ5h7BrB2rEwemhgz0+7DOA18DTdm5sCdr
mhldz3aZNzoLAQw1D/vgWks6jTUbuXu0PJiBNkZ0LdS6gAxncx9ZobnxREka0fHMdZMK3ABzDMxt
7O6MMD1YmratiPdv3MrtjmWJzN70irCqrLX73HeWqW3OwNpxifK34FjTTL94IcMBVdU7u2yMwFKc
cwNCKHw9Jjc9nik9dr4dvMmFUXSfM8bEdUbE8S4U3BrlaDcHSSIO1be6IuMNT2A1Y9l/Z5PkoSzy
fjf7OyOuXfaoO92T9PPi1HnOPgzba+U7SBF2bpz0GCOdMWL6souTFmnDGef9i+Xr+ROsrXsO3/jS
1bJ4ci+GXQos5M2wr9xeX3lu6x8F+D+z1DYsbqsgvXrvCeC0fVX7z2kCYGNqyl+mYPjpMh0+MJG1
2QroxUQShhqnSawda8Ov76ICJElTO+KhGzA5Vn4cv1kgTKT54vtK3P58iEvc5bUF+Yi4KIr2zWr9
5NbKKblNERLjmCcohnyG3qBo1NJjHlvNtV5+6c+vu1Lbq7RrcKMsvwFP46c56sbxzxd1RTNjNGkJ
44YyvGjIvRpJbl8q167oaiL3VHcye8OwYsfyw4xmlmAb5oDjxTaCygXbgWgel7BZ9Lkbd5mNLU4R
ikTVOriV/PbN1t0XoZsHH3WEh5CHmLnJBsZCObizrIGqvDg+sRAUgTnXcIRpmZhFgbfq8+08S2fV
Z+7FqhihToPYyg40Z1cUP2O3/Qme2uO5R0Y4jylAITugH8JqILj+VIfTp9Po9T4TL2AN1Np06o1J
+GsvR7/cx3PynhF4Woe/K6T8wLaMeZU2TCRygwA0XNIgHTqMWOps4fddRwPgwKQAJN5NzT4v1HEy
lFrpjpo3X0WPUSIl6X/ANrMm9UFasOr8w6Tr3zRJ84b+iA0kiQIme5I6FJRMwTIejEsfYSsRMbng
2b/1Mv9M6bQIlLeHlIXkRSZfUtbirExPfCeIbht06P1g6h73IHQqp+kuADavWsr94QE7NceqC3C6
oDbIqQtiYlJcrs4+6Sp9lQu4juP0FlrmC2muNMAb5UKco0lI2TedtNp7PqUwZst4nXgOMDXRXWuG
UdiwS35MQ9tjWGNM5dM15F5QdCR6qrB+b+zcPi9CUF8wwzeJagBex/QN2svCuMxRoQrfucyEz1m9
uPW6UvuIgdWQ0BMvM4zoU6oNmxSuD54v4zYlygtsZXEocU/y5AIx5rwOgtzbXKSYvBcWS2aPOGTx
bG84/B6bvHO27Fwl05dH58ZQ8FxgnzZl7CD4EB3hlI3OBKfH1do37iqp2YFmSATsbnjqNflikQOE
B67jwCwBL44jByM9GOanBUbgGXvEzHo2iU+hHI3R2ohHxNEwyDI5vCQ+vKKq3vqzYHI2xdMuFAwY
aXBLu+kD0CPLlQ5rgLA3dl6v/rnAqY8dPeSGPoz2ZNkB4dvhqxEJELTYz6I5Gtczwl0z+LhvJ31X
CS06krPFG76rK+6kkj6DCVwr1g2QytU0pQ4sHkte/X4gMR5ubBxKnI8InKWZOLsSR859KsyXHLge
xoP6oKVwOBI4Y54V2ycj6xlxmOGhqJq7Rkzdru1g1ruddbBWGafAdtYY1vuZU+6ED2TGBgCgnDt7
cO+GBcJi9F4RNNtRlQ8GoYzS1YnXxRgDZOh/gAs6TXJaXA84i3oxQffhcbR1e+MO9zBOiBxqpUKi
Y9bbl5tBf59KTT8gfzibOqaMFq3HSgO00XVtPOUzimTfk2OQk4cVhCwD8fWdzZqcoxzKmTiRpoEh
NV3aohnwQUoSszDkafb9cwPYnmO4y7Z5yjAua1zz2ZnKXxAGH7vGHaH7OHswlslK7xk+lB4nl90Z
7NID94N+fnW1MdyAyQxXaF+5E0GCK03MdNh1sMqI7OSRfUkZHGPqa++hrkpkwBFcLGRoxuWAF2Pz
W3P78tpm+tUGfOsNN6GM7s1KxCvKb12D0NHoKGgeSTuhJOG0HJNjY/tiDzh2hDcdLoBLl8gD1FI7
L59LlxGarKy1G+pf/uD0x7woGdNk2r61GZyL+ORE2Bq4mIuegGrfV84O7GELmMK+WjPOdmfAxjgQ
TVeZf8wKDFrAMTH6VfNLF6bVPeWThLYUWDUPjzyKeJUjLqzYNUiG+fG71XY8yXfp2BvPHCq7xukH
nr+4VgHYRtFKgU9qYxiatZj4MLiE2zLChxYBqTr7qjARoptO4OyansWEEZVPeWj5b4zZMdHNT+gt
ZzdricKhv5a2egVAVe9dcyNrO4RKgaO0MXgOJXSrVACodPGqxzwTQF9x1kUxdqQddCSbGAryzDZZ
hUtupTqz3XWoDgQ/pruyLav7IbGDHrbWSkc/2+XJIceYTWSt/dZtC+iNOsRzg725hRPeV8VjOyJO
6GUSkZCv9rKZ7aeyX45hvdy55ANyn0hEmw4PFCXFk6Qb7jrKWRwP2la0LLlis8m14JyEKdUA42kj
/uo51x+gy3bMBI3Q6bclT+uQuIghjGTPX72FnDBdXa/38IIyqZlt7X4AElhh+3r48wHDeU49oN5n
Fk7M3pA8/vmgmRgZm2bEfBrp/QpTk7y0ywcDY9Iqmdp+p9vtzaY4OyL/I8CVPIo5GWO5HyjZ//l/
NXX/JXXd+d6l2XAK9yAVHJu2wVUT6/cVeuAapYf0dbgWMUlehcSLh2HeyrRvb7hv1F3RlJdhctqb
G7ckfBsFg74Y0SPinOcmZ5TRehjDfffiQBm8AG3tLxM5+9TBX1R7OGHi4r5vGRIhB1pME3rrXAMP
Y7LbevdZcfnzSVsQSg49dPLESmJwpkFkMRuC0dYcUK7It6yJVdMScCU8OJW1dSwPgcPGYMWAsxlV
jgsrKuhgkq9RGdoLpeEVSgk9CsIuhjCoIhBMo5doyLHe4Ow3OlceRKTpj0UKyq/M5iNLCe5zcF/n
Dgggh3HIvMSIDnb9wty+OA9G7J5ju2ZWU/BUMdARcD0vATAeXTs3j8f7CCYhq0FqZNt0YFV23YMt
WD61GvqCYm6crdQ03AqHikLtCrHom/bY2DvVNBGjtfQD9+HG5cTAk52fJhP2nXDbp8qjsSt/j6X/
3DGVJ8xXhdo2EfONA/opg7yetNmhr0kx22FS7SkA+lWSLjYW/54+sYdyFCXctCY22+XDNA7Drg97
hUd7GyNCrfWGQs0YubjaGLe9EEAObd27k7apc99weI663p8TH/MZW3ODkXxAvdTvYSa7J5Z/X+BV
eGeXWE9QsCEimCrSBC1InV2FHBpoLBJ9RFHzbyF/yeCWZ2JDvBSOPdwa4EN+xlEnLZu1d3L+0oVf
bMYq/zagMd1qocYdejH7YAbe5KGNNh6R+QeUNfxpcfMSanD8QDLJ21CX6mALA9k9hcTodJTD+Szk
Q5UX1rUvn+i9f43xHQODRWNHjsN/uLZ61Wz0oS0fcuHc9WE13Rt2VD5UuO4ZN8u7P5+xPpa/jest
XqaZy8sbSK2etoqrBK9HV1RYhnlIFXF8ZMg43KTDEmcnxijgMK/7s9skSe3oODn1nvseFJqfyZ3A
1Sri9K7COgrn5q3zqeUSBt3BPCflydL3tZfiAMsxqEzkYTdG1GzaiKGRW+vo1KWPYi3qd0DAKGtx
/oBUDFvVkIchMc8ZRwleWfCCvs3ENg5nFof12TrUu52RVkzVR01xgDgMCV3vrpZ9F4T8cwpaQsZ4
kkSijPSN6KN7h4nVFvVmwmtA8qZuxgBYCwZNEDqe+vC9/KQS+5k9WtpxnCER5bXTAU9kGa40M4CK
A6v3QvHclv1H3hqn2B/j/RD3nyGbUcjr2RHb+UCejHY00GJ9uYPg+Wd0PxFtTu7I8ddxkHfSSI55
JJgMifktAi64SyLGKukS7FD+qoU/9pDCf+uFhiTdE/phxGt6b00DlqXJfstQYsLXSaEWZgRyQaj0
YEbtyxPvjcVTMvm0h87c1EHW4y+Yx4vtR3VgRT66D8OedUWCfW1koNNG/OWcwdgadTM9Ve1B8CCW
/fRIRIfoJ4fNmopsPwDf2dRNrlZJxHRKWttxKJu35DIO0QqKYvEJj3NauXjkyV/pG7Nnm4DOfpwV
9/p9PEKT9yWDPX2ESuV067Gj4k9HEON9TUeuHJI6sBK3obsZ0faAq2dUVkZ2gYZ0cUYVr3sLQXlq
6w/bWjzGtc2ygMkR+6a2mMv0EasPzG87l0+WMYLXgZMmxEwfY1Q/hRz3U2UkWJejpzB3D44YmOAn
gP0iWVYn8sPI4+hENTFmfIMFW3dKdhqQRSqZkQbQs3kbRpLppncFHU1cvoIYQ5GBzdSTlNa0vAR5
2RIQJ+mmdfvzGA2/+qHlFbTa917Nv3N/fGiPA97yAHeNgcdreADiSZsZml4gCH7UebLsf+kQpju2
/Bbhs8jStzRT5Ec6UAGRMWxnX2+Opuu9+3ZnHyKOyl3W2y9eUz3PLk80m0l0aE8D7Bkgls38yvOg
Pgi9gKGIu5A65JTa1AoNMr/l3aUa9x1kocV5xdS+Hgu4OfJqqmgD/oZda7MpsPSRIVM2uIGwf2Y3
QESxM+wx8P7yQyPdhZa7Hfvy0epkTLCDD7zCTNSivdFWmLEk3svUj97SiLBvI0kh5MT4F3VunVLh
7rEab8gDYknWDwKLZ8CpvI8p3VaymLItFOibnTBxd0W9woWpHejf71Uf/UpLP0e+60Ps+elWVdE7
GStt21m7qcqMo29FpyRTH/VEyC2eMgh8gdaaXxYlo05Bt6ql/pZ10QW0Gdhcr1tqzJFhNP4mJ8mN
x2hBUxCBXOvJi+17+EEprLnb9ni/kKAwtBuj7R//+SFzR3yOFt6GvrhHnC2DsiT5mqfoDFKDX4uq
jBBIhXiQWN3LKU3OZcc/YGGQW874iRWHHxzuDgbYmutfmRvcll8MDF8bII+NnwwXbLJV4LaDWvvY
TsiDYQx0EgGrK3uvqLYoJmk5FY+dPkk+qc/TuTpQ7rQBiy1+qrHZoI01Z1PEv5pSbutw7rcsxH0q
PTJLFYzFvaPf6UN964TFdBEGlTbHGHn6fBeH5royiz4wBvW7Vg03qMzPdv5KN763XVLPjJs8uEzZ
E4lGKK5YZUNGPqlJ+2r3+toMl0lapFvXqFZfRSzOndl9+7r7Obb42yaWMK3gdBBt1NHLrBh3TBjl
b03YUo+m1P7ShuSCeUKfl5dVu7PYl7FLOFKRTEST9nBMtWfT9b96LVPrkYjuXhP5zWFUhZMuxaWN
Lz4p837Th4dxqFn8EDvGfWc4D23HYCYyoIQNzfSMQ8oDKho+Gb77VcUxO+dynpNyeI5svd5FZJ0X
+x7I98Z91q33IrF/82Y/TGx25CDTuCatxW+II1vo473Mi7OFCO1Dl8FzqvODSlzYTjHsrESnDtP8
te3l+bqtYlBZmkLjpOYjOX/srI6kQqEOWRdzWyc4wsNEEke+861x4uAirREaLat9W7ZjVCMUnAjg
Y7DMerbGiCAwq2brMHYj7zcVxI/CO6AbcktCg61amB7xvKX3+qTmU1ZPBcwKt95lU0q8vNkkS0yu
zAYLBieHitAfnIzqATIIkoPyP+NqfKa9K2DpNMl6Ssn1YUygbTt68+IJd5sapJx9zkrcR12lYdNX
dNmWgGAJfWBd1ONXC22WSV/T7oBMpCawjzYeQmbjL+KrwTi/bpaoc9TcJSWOlEigyQC7HgLDRg/W
q1NJkPYWF+m34xrTvfO7dsqVW9EGwAUqNlBa90AVihPG3/sOtT3INQic3sK3EM7H1C+1ALMHNqM5
l2Ek8FP51kbUcMx6O9ICklzWWtUOEG7HWxMe/221nM7F1obhxpAk69AFEX+gp5JpDq1XuIRT08HV
Tc1Lr+FlJDoDlu0yKmzQ3ihxIs/eAgHgX2ZgBSBMDUArqpKLVjssqBkHqPugAooyPSInakcHy582
nUytyrdq9H8zWdXXEfAdYDhMgfP62UfYIziuLRRrKsFquoXUdDZ1/eA1t7QsPrH+/KzRXDYDrIAc
7lAo9KfZ1fUt1+l9qHvWntABCqj0sQLN3qER9kjtxPU7WmAZrHDbldY7DsdyxWS93Bm6v4pLNg3X
mpZg57V+xawamatshjHFO+SeIvLmzJycn6Wy2DLUNpdEILUZcykPZZ3QAZo7jW0oQdxlryng5ADz
yK1wYBEYJ3MC++vIn1MKE61o9XstGt8Zy2E39RoUwnL41brcqxgs9XlGlqcjMqCXlsRzKCJ4hBh6
ZxF/8tZSR1v0KBkpHa2ERtvvYy4jGI+Q/HnIarTCif9BtvQKH0DhFUW2y/yXECzMpM9fKgQuOPjO
rc6OFvtVuAl0dhYJw4WwWiSwHWsNfgzd8IS6Y7TWzVYsk1Fe9gverH9nO6dYdQSxR/ZydN0D6DRi
2L51bjNN7igbD2RziXjEgqmQ9xY1mHwqQhk9I++gNwWNdPVVWC7mIQF9NK30W173tEbmlvBdHpBp
99e5eHT0bMS2aL+byRCRnfKejY4lX/Cz9J0L5yWF6o/YaTMsEhIhlmQq9LENAz1cQjFLGgThTadr
mvMh9gVX6oAjZ5oezLJNj7aw18lcNqeQbRZz6nxlOHUp1sYFMmVzHb8mnWMfJtZPbKs0fqrmFKiK
5n+AT3jt2ZqBkXF8xZZeE43BFpGTvwnjV5K5JbyunjWTVMXgZ6NAZMlZ2dCXIyeVpFHZEtGTACom
zp2qOehRKvfGbD5CVYGSavc3s902MQlMgNv7KqFwnYrZ2hYmtLYQKlZLC6e79q01yUg0zvSIPzO7
LknuJNPwNEkDExdU7NFckhAJwNcBhkI7OockgbGcCONLGlQQUQFupmE7eqvxCpjTuNdFvzdFHnj0
gXJWKNQ+Hazut8+j2V76aviyOy74TtG/gTRjbxRerVXhOsRqMptNdp3zivL/RGoWCrLy7lFeEPDZ
3seVFG4zt9RXqL7OYoteF4n/nCvWvSTODDa/O4rF09gaLjAN/PZEZHtzbcbp2tUhr/lxYa9r81a1
eUk1ZzOf7Np+oYGStHPat8Ybxf1cGyy26batDtNtpJQpmM5s2daCT7V97MP5JYswdWYybxGC6if2
DF44XjAduD29n/biymxTsOdnGSmmQVjiQfTH1mfnCDw+BctA7we1TQf4FbF7V7eZfbMZbgRd023g
fUH2iJHhuOBZaiNqXv5Y/6hkeqaxHgKfX9mUOdsEolQ72c78xsHhkb0lF8Nz1DGrFycdjnjvoLnV
KUtHrJGIQ/XKkrdsM/VuDIKwRmPRsAV57pOHMRCqnv84CvBRyTwEeVP9Du2Mea5VZGuCAkT/PHXh
OVBFmOilbWHs4p6JR8kezGJgM4AEsxUq5iZ9jvDtkwqFq/xoeIPz0o/tR9i3d7lRlK8FnrhpeEfK
klvBy8oevsjcTmZ2V4caAf3hWCsW1C3jMG47VqERe59I9MB4KNa61j7QApQwfu3yFpotVCX07qLm
rNA1cWGjeXwbMUcfaw6w0secasnHLCcw3SlnN0gnwDHP0zvjYS867eJIAvFhCvdE8kDfRIxgSGy9
cAyyozJkb6ZvJ1s/6loOlOq3qdjp4XX6NUGSRR1SmLBrFsA6pXaKKgfRh3Hy3Mbdus+LC+451kGQ
Iy9gI7KiYt+ktkI3txzEKiyjmfMLChiPiT2MfOdcl0T47HIK1za2dq8A5wPO5TUnBYI9WLvXi8q8
j2x1aRObLPbUPKWgJ3aOzROVt5oNWzXrzzpya4BWvU1cz494aZ7nhlZdkwWRXeJdG0OlDGsam9Vs
WO78h4aLCWGw/p3Zb0TQFWr8dZj1i8hBTvRLVCtGKNZZTIqfT9eAIzbpz/9F2Jk1x8lsWfQXEQFJ
Mr0WULPm0XohNNjMQzLDr++FOzq+vjdudL8oLFkuSxRknjxn77XbVDuMKHmCFSRZtP6e4pL61u2D
ZMszpDNFdQRPE2tucxar9SfNxU2hk3fVIhxBm7ceQdjY9yAwz/zM5Lo5ezayL9eDp1+NW47MZPQh
bptbHXOcD2H1YrfUtZOuyNRc2uKglonJWo2eqn9OCNFCyFueTDHOGJOGe4D470DzfteGyZkLSI1K
6jfLfmR8v086FvxeOgvHAkoDw05vVOb8Yq6nwjyrvZ3EHAr5V/1GuLTLhqzHMkl5rNFMAGf9eyY2
McQCTpzN0OM9dwd3TydkutQDvBF7BWAwu/s1Zm45vC4regdEa4c67l69mg4Rs97yUi/lfnGG99yc
ntO6GEEsc+PNOvxo80svar/rnGlPJAkVLc7/feyOj+YANn/1TJci5tyhk8YnsKBdp4UqO7SoYlhJ
FYssjBGbg1XPdXAROXxQ58RoE9JnxbNJmxDf13xdUvD4jvwckuXo2ZK2cMfvkpnWj+fCIxtIoHOg
T7LpQ0mMsVMWgEUvKKo9X8Jd9LEq3y8bakpXt5yeGckNBF8Z/By7RjQ/S0XUud189K1gD5DZjAq5
OZSIyoNxRKk4qZPqxLNu1HkoiBg7JoSYHaZqLkiQlPYd9wHwvuRPAvDiWIyrwldoIwsD1/6QNy8a
z2npntAKolOoYRK0I1/noYuCGpHYWKnlYBraoUfkYVjiT69VTPzBA5oraTAOXfgsK+7dxquOndJB
wrrmw7g2HkQGUEIV0LNzs2gXEdGH1zyaEUZcMRtuACtCOmq71MBsXgS9ngBjMbPuFM/zdxlXc2Da
ErsOKOMj/MksAE4ywlKLFdbWtRBqn0oW0H4lnwfnYQtaaNDhOOpm+8spdSqZHBs5rqNjpiBtkKzC
KBkv6WLcGp5FZJ+wPmdCburExvq1WKZvROJZM7K7db5qSgHTFra7B7MCcUue3JQWV7qba1vbTJFY
PQsPp21MxKWzHhaURLuuW9iE6A4UPXz+NX3OxyU6UxXHzKNW+xp5Ja+p7sfF7B/ntqlPZVK2fgF3
MVDVTMill4rDLFfoIl7mbJYMN6Qea325fgIc3Xzby1NWxhxnio0i5EoCECvkV2XeNbuYVLDdtGke
MHcwupUqxE240PgYmclGYA+qW0UuS00nadeDCZW3nYcpYc3XIC25Eq6Hm6amjUtwZXGvIe0OiMvW
EU4renIpakWTnFyis50iJIvNC+kJZHuh4zLorPpxFVR5A65Wh01yXmqACRbKQz0b8UBOBgL9MQ/o
deIrbNu9AySGeina95YTnSHLfLtDRagWub6o7x56nOqSYOC84AX1VcxHGHeQI0ANIGiu/Fx1P4Ca
Hugz5EexivvMw1xKj5YuTdF+zkzykFDpt40Sv62x91sdHstYC5tYCTwYGgkB/jBl2Puj8WiuE76o
CZZZVhhPi+JalBhLa5CRUD54SiWtZtfJvUB3ilPkdK/4V+5bD1Ua4LujRyyzJkbgYJmFYhRIsF7I
i5kudzJlPFYWkJHl3nN6kwLCPbRd6ysHGTsTaA4YnHshA/rJgJoa3ARWEPUAGXvnIc96EVhA0O4C
oe0qILZaEjCoeI2Q0fgEp0xDTZipVuKS6cTHVOn7wi6xW1dZGorMOy6FfQvJTgUtaaeBdE6tiW3A
Yi624w2zAtkv7+w0hE0qiK5g2jRE1aKnGl3BJJL0SGehmu2LlpjkKwmDTJiuK3FlbkygJH9CkGIy
h1SIicrlnMC9e6o4T2EWoVNZp/dLBa0V9V0A8jr/7oir2LH7b0/DIPyktI0dTy2oiKqzAzbsvXRw
GzGgQpeYX7xeeLw45K51LV6NCTyLTvDgRV9NVj/lDrT0U4ZhdR+kuA3DrOSBnNMWgsuS30jLxau5
RvYhId3jEKULsaxV+UnrHq1J9vj3QxUnOLEcd++aTebDpk3O09wAE0hy5xrJ3rn+/dPfD7ECVO4Q
rgNa+V/+4t8+/fvN0vw2Xdqf//zzv3/6t29tYDL6KRcJR++/vOS/fTOaqP7crl34z7fF1v/8g3++
9vdfjYrDKl01kOv/52viXO8PRj98/qdvMyfzf//qOWkplU1n6D997z9f07QoAnfKMeifr/1zAf7t
a9d5mVgR/8+fsSbq3UdSEP0/1wcrxHCatPz8z3X75/r887VKdA+eQCrQ99YVaoB1bdOxxPC2fb5E
PQL2rvnvv81z08ICzNfFzOB0PxVk83Duh5amcTrIcfv5BD0nL70NfL/vjfj499OFk5SQCFUwSCCX
GWsIEW5RXhFhhXlkRn+i9HFBKot2qnoXTJWPzmDAfZ5enG4u7gdjKuGrOBbhT/gJJyQxcs3d0O6r
5F3T231rrflXW5P7nNWWcZO4hXkLPaz2c5yLRay0Fwe0wm6mjr61MlE9ZRHCT0vwFAL1PjnL2l3o
nMBAoLeGaMp+TThDBc1CuzRvp4ZjecbwtO4ucn7Chh3/QAYP9Kq+To4gR1zSyaPzd4QKeWpE++FE
Ob9Mjtgdf25qfGk0xS8YfrGW15by8cIclG4Crhep/QpHiX4QPaGjHNnrWda2zk4xvNK1Rd+p8B/3
W7YKlMk0FY+zk5I3WDICy6ttV1T9oSr7H2ofc2NhHpEDMlQlYTKYE+09sevv1dCzsJ1Tolm1hLhI
eotAa6sT8xk0qBmj9TLV/IUhCvwvQrin8UtT7aXIwlJq4tCSwEKvEfGMTANMNTuEvhbNISKB0H1G
uJ7hzLapoOOGIWtwpowK5STN9Xc/Ci+MdP0dt1I081C3dtpxRhz2nL78ehpids4h2Sc6FoGCeVJm
ihCVEjqcZ2MTZCSIElbaG7RL0eV9ZzX3SCZ1c9/iNNdn9mAnsgZoXwtzMcQF7OkUJeNkX2Zp83KM
fpCirTsRTXHQZbS4u6l7N+2Bi9cyP1gWQH+tFaPnHQrC/5SHPcd7h6nLyLIjUBQrsFV8pabILrFd
cbhKzpaWnoTpnFJmBhgggerTdT1TlpGJQfEuLxqdpyO83KMmjA9UH/rFrYeA3hF6p9Wpg0F7gH3K
yMe2Tz377T5nUqODN1nKvr5xcEvtU2vEUdUDKndQggwLAeF4PYEo6bmG26AYdgu7ekYId8dOxybj
90U8wflZ39NCHKambw+aLJ5HZEEcFI/owQtscfbvpdn0GymytqTRyJf23HnnTW0dYmGYLt50l2sK
8IUhnquSM+vY9bQnPLkniXKaJIjrIjaO1OI7rxph9Sv8vkOHBjJPrT8O+QPcuAi1gFIXfjXrO4pc
3WcAgtaqp2Rsqu9GLvUp0ePHteH3wWxKppOQd1QQRcXOCpURzOgIi8SQYZeWRmBLcUALvfjDTFaq
YiYbpob5oPJR29M0QzA4/uk74h0o81BQKNwfnt4UZ6HxyFTg2bPC8nGC6fu0wK1aas/mFPV+3Ihi
n+qc0jBoPhuNgZyrNm67zOQY0a4qRGGTBYZGHyzLJ2+/dDwBcU0IZVf2982g3XJvV/siUUeS45mg
m/WbvjIFd73mlvCxadfaFD0bUyIcBvI7ofNegcuHklmU05DHU5nZVw+tc9QA0BN4xZCdoysxX4GK
13cto13iJNRfrt0+NhptGD3h7GjqKphiYJEHZVD+jAiqMDVnX8PQfjtlQaPI5OkmohBMRZaurDf0
vjzG9MvSdzCT3h1kGbuUOdARsxOD8Bp9/piu38PQ64fhFMWOczMUXgiQjIXBdVLfLvsO2s2jPRfL
eaBXE9Dqw+Aa33tMUn1OLOtxlPJn7PtfPY0BF+N5kJWzYKWZgwHwxGHB21qMsNzsYq7JYb3RkUef
UJ++avPwls/s9O1g7kdDe53M8ZvD4ncx2jPKp3xHbo7hC4hE7oQE3SWCKtViGslQIm1scGFt31F+
MyBcS/DXBNbkVj6eJDEr+gRAJzdH7YDWobYcUm2l7ewGQcfs711WT8sAl5zA3KXufm8/ymBXb7Jd
P4wqrjZBA21Tg7EyDLg5V49pPqXntpgIQJqR1a2N+a1SkkjIvXuKiIWhg+KGK/R8s3lMiKoKRTw8
VdrWNIWgwDOo8/9aHwP8tOJ3rE9fmo6O3gA67iNLSg2XXOqS/nDFqEvk3PNOjzZU6TIkaisG1kNe
o8rUMTaNt6XQS3RefXesYmQ+YwO2dMrQUSc9bW47ex695HG0bcSrimWythEV6N39aMwQtUoaTLpk
ApveMHpJ3klCu3Vwnzpi7G+supNMkcLIsS1fT8DaNTaBxGotnswa7kVhiLcu5cSgIbLqzW9naj86
rdxGypgGYhjwzBIaZrDxM2GpjIJySM3F4H4zX6O/ZIFZ3npT+L8bIho3mcNdvrTOJYHJ6xvm0IR+
lnMtPGu+tKUXhzBXCEsoMOcXQ6g680UnKDNY2eMCAgz9gh49n1mUGHr3R7QNmW8OnT5Zn+cF3YXn
MABA9LVjxb7mUPGOxnymCTzvutGgQza6B+U2sHUMzoSCa+lqLQ0arw5Vbz25GCuYuDTAF1ZOWpBt
9klGlDiIQqROSMbcMQmcxLspEhyNvclDOkda0GljQUsxywBtVS8G1t1jnsmrV6tD2k2tb4Ku5q77
oeuInNZthv0sHa4veQ+SU3sDp6fWkwnYHqREYG+HdelLP2/at5InPNBNzuH6ipeRhlGfSO8+s+s9
E/eIU8icX2dOZpzVVhxIjOTwSPD+wkIdbXmHvJEjfR5VFzdNXrT0tV+inOUuYV2e2q01S4a2ZqJF
Lppcu6kdRiGoxD7cIjEPtqcxT2toP8ejvJod8usOH+17HGk/taV/KWzTF8r3bteSfoOoDvQwh74g
jV/qNn0wC+tjW+PhHKm9U8faEWnWLrf629K2npiqjH5ruoglOybeaUuHI2LANudRHXodrsNJk+da
6AAHWudVmxgEEE+87DQlrnB1ha8gjKCC90kpD0YGa/h24Rj37DFkdiqCE31YSQfLjnVqjsFjINq/
VmCDArABaXuB+VD4ZOXFgJjJH81G+l+U2QPIkv6kquk2jyzWitmdObC+FeaGEVg6NKglPoJ12JYW
foixXo74NU7s7wtgcvWLWHF3p0bre9WbdzdukOTEGO6dUxkzKKlbRf7PcKwtRO1TYnxyS6Cmcx4M
u5vfqF6Y/3ooC4t4+cmY0NG285bnDKV7I800aFWvwj7RTzMHw9BKeN+FVj7R+A4hoNMVYNx3aHVG
kZUNkxLa2CXjBfwNvYTuitxp2k9aBIOUNjttEt6PuqE7W8bvej2hs86F3KmZrkLRhG4H8cUZZvYo
m8hMNDby9VQ8JXbHLbMWzOIG8VuM8h6hDWwiUYRmO1oHbHe/elr82greXLc6j76uE4OPKdG7dBku
n4M2ercIAbW4LO5V7T2k9vher6Y4jyUllt3TffaK8jx3EezsTSezaGXkK0/eXwD4mAF0IdgBwx/h
zPcksDlX3ZT10el7TOjQH9bKiqEVjBfeGO3k6gD04/aeViMSeBHaTiLDtH3Mqpy3wCiIYZ9TBmoF
UOSWDhJeIrmjv977SarvaNPAa6LUJljrs+lMmOWx/Spy+97EBJH105ZzUEdhleW/GFoAJdfafcdU
8RixG5T9eEpKy9iRbZoEsu3rc+56+ALb/M5E/3tO06Y+//2TaBL35DK83r5sajZREq65d/DTFztp
ZP3Wa6cb2CXj2WT4CbfmbBUuZ4mhTujXMvEN7TSdjuwkYS9rehNVSqUyCeeYVPTXDKEgdPBBNJo6
56sVnyksKGPLczTuzEH8qfoBYKNqAsD3W9ukBJjmWBN1YaHOktoGSMXShpVYf2sFaGx79T7ybgJe
oC8PWYp8uEhpBrsLAp/tnzS5Tmzv9oGc8mEnbKbVPbrds2E5L4Y+LXtrgHEARyYLMzMlToGfnZra
oQXVr0Qc5sjOkxhyrin6rU3DOWS7OF5Uz9BqsKBwIFn8qkurM30iRMk1C6mVZPq5cdCRp674Xkif
DqJ0oGSmtbKQXLDNGM9tPrW7YWrTU2+U9GcBZu1610qDKNJZSnM0mVmNMTxyPBL/DCYzBHFTPXhk
nQNa1FCy0RZCqfM1bwBcbxlslMYbFWPiPJdYDiNAYaF5iFjHLKqdwJRbkl6HFb2zoCQJHHa4iXeZ
zRG4QMOepMU34fLprjfsb93r7+yULIHC9IwwHscnzxjRedpLR0OQBRYh1UnMsCZIJa/cAUd60DNk
OnXGeiWchSeSNTEusmtmbuDTeCDPsP0WZvJIR+obAaJGodu+AQX2sWvq1KkzC+tIZii+wmXK3stT
D+YmHcqOiqSSe3yk4IuGH1txIJLaz8C9Fk42uslUQbJzPcJ14qwOMuAu6B2xN3l4GfB0oWcc3V3O
1J3URqbOSHYsYjEhL9T073XvZlGpginVIzGy8ODIyLyL5MgUmTvF73BwMif2diY64ymXj9NSETY5
z10AhabzC5ro9cK2Q5QJDxwP9LCWr9VkBx1st51bLzC/mDLqPUlX1lA8J7H87sRVJk7+9/ccHVwW
aytvU/jPwC8tdtuheNJc59VoVkoL6sGqE69I/Gu/MqdzPeU0z3rzyBz4NTJGbae5QiFES2/QIsWy
PuFboRuAhLBKYpaUEaGWpTMnV/x2TWuGbY2akcV02kmUhgc9QZ5vOMXecobfAwLjAIDTAUpPE65e
E4VxGXNMHNuLVgzKX/rlZjwWi5mFjtC/yWtGVBrV+WmlwqsL8RyjQ3k2aNQ2s+2btX5jW7bDUs5c
o+qmc0aKkZ82/Jq267z3BiESZvPDubXbT523z2bAWmjMaVhXRhqAE1BbhTcXj/3E7TimkqtvsFEO
2g6BC1xQWiOkZcVa2LhWi2l+vYlVd8IIwFVawN41Jc5N+woB4W0WE1Om1kKvJJmiDPQhPWSg4zbu
BHx5q2XclsbiiTNKo8awx7Bs+55Xt68ZB9VTXFxgDTrMXEj8oeRBLUTNBQRDcSMZtFvWTg5w/5x3
RM+keTXJ66i35bWGN1PPpAzk2bVz29+ojZ4cO63p7/5hQNZt4OM96/B9K4oPdPDMmVLro5FwMWJJ
BGVMOhMTOjyKOlOQfiytoHNzJKh2die8EW+muzWA3BIpSpsHMu25k1rPzzp6LFwkLAclVInVqlH4
xkddw5+bDlFH4SOOQ1JFh2ZeD53R3CUeXqfM7ZdjXEe3nLXco0YXLrDwbVTkH3qKU09WlFjomPZy
4wdmxKJj1PUvzOcdMtHeOWnzdSQPi32ssdk/uKZzzx4O9DofvNBUBhNQCnsW3BJE6YdjMr6Na+bt
0uYQbLrNT2eAtiTLgTQDYAo5yWK72oZYS0o2FPmii7ARUol2lY9wj+mBQs9XycdBGOVl8Ch1pYEc
b521KciT7ghzfr5PktxHVcRgfRkvLpq8XW9mGxsY72+Jc8rsCYhBZUULkVPC3WAn3r6hAXJqkFEN
rXfUthwdU2sOEwgXfykRonBOIr9ulsV+tihCxZT+jqeoOshRkmcxrC1dJ+XcdISqYWpn4G+3rbN3
1zw7aAapuY6H+MJpwVXYFtuaeDKYcHiti+xnXewDBftM/uS552LOGbSLEr9XjrifmqsmrK5b7pK8
9Pxukwq398Xk/aGiuxtMlgogv9IHSTSdpcjH/WBA6WN0vV+V+6KR2nPvCe0xIZGCGs3XMhvdK7mP
gQBecjTE/L45rlMSMwktJUsw5rp4HgnqbVu9W9K8yeIRbXNqnrSp+1Ds2y/0dcCY9vp6Z08TY9oe
TJPMAjSI7snSmle3mjHPKaB60zo/FTpmHF0rQp0SKsTrc+/m9XsUrcd6frNbqZ8cZk6UHBy0qU/Z
czwU+ShT9JodtK2OEe/87V+sH0ulP3rmGkxr/SfvMfmvYwHLVAdUk3L2wxW6MZtPpoSVKsd7gF93
OSnpvlbCDGL1s8LVja5FSRMR+1RdpPYRQdYRgybW0vyuVwnKvjI7joviMYhbRKs1/oIpW8sDdLdN
0Af2d2Ydr3vjl5W29b52Zejywj29vVM3OE9Y+2+Hma1Qd4kgWnWIvZGc/DFlH+IfoEfsc99Jk6uY
1qclkwckUQBJ9bcJNbI/UMT4ZO6FysoZXiuRXYmeo1RpGrq6s/YV2SgoNZtZPB2bR1qW/FSqvCRc
81CO6ntorOMwoAI1hXEvTDzIUcyG2yJ12lGOwbPs6HJ7yImHXPw0Kiaug+DodZJUGgvm1ZbKeT5g
WKaStCUiLeo2VDxRHNBmuA4zeIN2Xn88jY524s1YIse4ubXr5UaJtyVzo8AGZWC6t1mq8jCv6tlP
M/Nne8uG1GGNLThYwQfAM96nj7ZnnYSQGikFbO6pidIoLxCaI6tF2/sKkmXXqrUMoQoSFdWTtF4K
qElOqweHJW1RkBuLOHJgiYP4w55RtbXcon6BcHVJyKAvXO6kpuo97BfyxZBdu4u71TgTgfUGmRuw
RZvRycglAQxzdsnn4g6s0I8YoDTZagH7y3XL3YlH3nM5RBrT59o7B6NZ3P2A7FMio84LxN2YMz/J
TKiJmKRPZinX3SPig9wCBHnt1KYWSVChrjbtQIeAK85zSWPPe0xFkqEEXmg39gp6Udx09O0hVxmk
dfeIK41aW3FEk1QEu+drGicHRaeGAERb7kql5kPOFfUFCm8O0KzXo5e6YGbuAMCVN5Pj7V0PAygm
TpLk+eZBHYxibnYKleW+rIsqWE1EaApi+1bw//0QWcv/fLrQwERyfaLRAa24Xj+JWsM1kBhfvO3Z
XZ8a3SGdKd0X8vR2pkD3RP3IiZ8WYaE14UgOVWXw+MnZ+bS0iMCVPDoCDUQcIqGTb3w3lyMFkpt9
w4K4B0iIJ+4Qj4CROVuUnMrokNpQZtci/mupqXcjJwSayuLiDRNaAjtBkJJp9709XQ2n+qHFfOfk
JvLxSX60entTk/22m8qqCaIlgkvw2QkafHpEyK4cBsb86GHcXgvrcdmgluJRNdrbKGwPNYRGjKHd
XpeYKbYO1nGfz8PZRoqzWpkWjmyW/urGpxqhU1DgS+LevuksI3Aa0wwSC3oXs+Dfs2QQiuODROl1
+tSUcQ9hBPqQ/Dba5VfqrS+zFUd7mRXXzMW7lY5wsUbBUzfKbZeKUBNrhn2k5QVuhU1ARFkUqsS1
IRSh0xB0h9Z+OVVJk2CNxhCeohasdfApWgSmTzivq0MFBmpUuPkJ/AzRuEPaYQJRD1K3/vToKY9w
5V7Ih6c9LfLnwfus8iIFBYJQJ6fpzuTeDksOiWQBNK9wUSEqwSQLeKjOjiAnEa/MOAN5wed7Le1u
D9BQ28tvRyLFVBu3tDGfCf0jAcYlmqKT7jYtCBiyMx+rtOykd1T6dgJispvgorYJGmv6UbvJmulQ
aM1ekF0WV8PJk5yQSnghmQZVHksMCv7Ge5iRuYd9DE/QpL2eDCgP3dL0DqBOOKth5l5XzEdT9Rgl
jJ91xcgJG+uM1tPptg8EAS1OUImyoYBPbRzZKZk6rBe+JmGIt01+jluAvrREb5NOHa1N2pq09tkW
GAPqcTgKKMBHp4rf+h4H68B8bG+P01uzEXX1T3J7NR+Pmcte+5DU5L9bOZjxzQNfsKCXzccCJOzS
auQXAes6d+NkHd2U0PO5qHwDzSRlUnWTjSIPK3rFE3nnmPA3Vdhjp03DCdPFlYgb0hmdDo2A7OML
mzo8Y7OCMj4azq5dbOdMZC4Chmw4N2vxkINRP5S6fVnceOSZ1WHxlSRV6bgolRAHZS9MF3EWpUQK
MmzbtbNKzwnx6akbPZuZsg7TuOHslyU+xBXWm0JzHL+tp+aQ1QmMH7ppAlfXKbesR9PqsFY1HMiH
GS1yOk7b8XB+Zz9+ySLjoRQIHlfwuyhzqH9TXJxmc8UWYoXXWDifNfkpe7lo95X5YWllcVLES+BY
2vQMCV1lYb20FQ0ar3DTQKJs8iHOsNRSgGxPOMZAGCyuwGxuYMqYsSQFSWGj6d4EF4P9A2qXqGsJ
TFKHCWxNJhECfgQFcZeKCe5M/KWjaZoykjZjNb2VM88FqZUhM0DNN6cGtk4zncy+eUMb9YcMeiC3
0ZMRTZHfzwScRZ0WEGrQBJ5pxpt7zruJEph44gGtMrYiifFXn2mq6UNDZoq5lGEaduVy6LFCIu6s
op1O/cUMPT1MQts5nSKei2xO+ECsDKTVayHZm7zP2Cgr0zhlLg2CeDaPVtyzcy/TzdDYt4L3j1Ei
4dV1TSVEnjnzMU/x385M+qwlPecVXqVyzu66IuZE1scoSUC2zbaFaH7NA2bEJgwHmjBFJfCos8aU
GaLBSgrfijaplku5qVdFvLfm72XziE7RNgNnJpnWBHiLBuWMFic/joRygTcqwCfb+nlKrhBLTkXc
kOUbUJVUGwNkbz/m0lLHFJJNpeHVHvLlZVzE+wJtD7KozZ7ovfemGuABqOIiZXHTR3N5gemDtwKR
orEw4uyxT+2wB8Jwz49FnffHevRuMLSQccLj4sOiCnQry/HzQGk1mgMlRomXrLQpNXEYZNV4tYiP
2632IWPASN1JbVV4qLtmcowTfKYjHFe/mlZouJ73SU+S+x3Pt5rdNwSgxCmCbgHsfE2ba4+OOZhS
O+hJhw0Xdi6NsGBkprRuLJZOJcYPQF2P2SLCqq5uI4NjAn2o2xxme0SCfbJRdnFCM7TIbozcvunE
Uh2lMUPcZAwxWHiDepHcAGsSBGWZ/W6sDtDHOcpVQYmM92hWMfnFVp/xnFOfakzQNXB5aZ+00M+T
mOXY2ELlzZ3Wo02Xq05nOEPLJZZbFTEonN3WCKscm/1kXB0UbWEn7K+ubduDSRRREg3nwXjCIY+x
ZI3OncEpJk9RZGleei1VEXp5AvLcTU7p4D4uQ8+zmyb3CyZCVtUKGwUPg5xhfRQWG29BBFNGt2M7
i7ERRs0rJzfTd7usCh3vdmFuuZti/koOytiPWs3tBxqrAG9MhID9PRm/BaY7FrUd/mPoViAJQXwR
9o1sBAfDOIdM3hAGDMMc1HT3GdYRGrRNF5exvZoJcByvdu/1Ek5Lh08XbT0uSrI7gtRIH+Akf+Re
AXjLNvHCRBfdIZ0jWoZNFt2geve6cMo5GNYki4yomY80y18ag8xWsDvLaQIpUd6R6/Vj0aqkjYAQ
P0uqp76haTU0q/KzCvo5N1uo6eW7vT4BTu4Ymv9es+Sj2G5WGKoNHRJ6F2XOdDiWD63rkElYbxgF
GUwicU5LhC3dxqtkd7SLnCTi7IAeJNEzXOKwlAK1JJ+WADrRmqtHdOYhWSFxLYN7hRn0kzXqtdfk
kSjRheyPmRlEfEAyilWgx42cyILZtfuaLzQsYtIEkF5sPuk+b4MoNl5yZzoB4aouUf0MV1ld5Fo9
dL2B54AQKRjDd8JFgRuhAQrEFr+oxkemx6+RA9KxzRZO2OAu8lYCySlNvB+cHbZH6rksW9DAbfxG
CTXfdBg/ZwtW0Zx9i3ZGPVmx4kRLad6RKbCPDia7ClWh7u3B7r6auZ0fPF1R1DcLW0Y2jF8cIVQA
VWlB6A9wykCbziJbmky6cz3rGP/Wx25Ngy5ypF8CfwyBRE47xDcHvCGMd7yCQRiqXPg9y36ci/ao
dXixPOxJQtfiI83JFPlC9NBXYIOFbdHwPBm92nKOt61XZUFi91+O5hI0kl47FF9HI+2A/TFqpG1y
mYAfn7Ittmtd7iZjerSz4ryWFceZQdcPMtWPVlrcuiSlp7mmHQUVIec8uwxsnIlLi8dQtV1xjLUG
6DnYetWv3g4obQN8Bn83S0CCNN9rL4hJSbKbQBd11mGkQNzBWzmDRyGe1YnoQpg7AQisiUjYGXCH
wN5UKIWYqFQeeXAKIaTdYupc4Z5zntb8au2sPYdbn0SFBlvJ7wbuUVB0KbY4Wf/xREoeo8MTNor4
lFh0PiHSEpjVMZBxcZr44ovZ5HOka5stggGjI4mP7vjBxBqdOhWRi4hhmWFpevQgXdXo1gHFBi63
7X+/ip5Pyw4bAp3Rkuo+rqzVT+wZ/4jOdY/vKqgiJ06eqN2xvWLX39LRDApP0nNXafCwMn5Cbm0R
QG5EysCXYmO9TuVpHNentKENr+zoy5N4lgY1IC5D0dolAKplDwtIjoz4K8PtQWiA0nZM4lCQzsN5
KKgJPJg2mEkidsMYHbo+2BdgWZuk9heDA/3o2OwCTrrCTi9v6LKid9Onu9Zz74YMPo9BKvTkTPW9
WFbudPpYYM92Jav32oAtiUzqFvbp0IThGGlLEybrHUAKX22RSRg/31wmrnxGDrsOUbbxtMPcWBaG
x+SWJiT9LgU1r2mo30AXMOqjuKumCJpDSuZYbTG3+eH3IIRXw1CYe1Hiz58xJGvadBStsniQ9EKq
qhoPRJnRXtdwpPdGg4+qRkduqgaP02pzeGUa0eqQedZ5vpJZea+hGqnICl2W6FfWdeT+lJoW2MXy
UBLMqBjf42vtePiKaD9B0Dlnaf9iF+0zIz6A/zkdGba+yDfS/A3ibtHQUElILqGnb1DFKpdSL//h
CMU9oADieygnd22MlmImXARfKps8WanxbpHQLKiEm4mxj37UN1smDH5xnHNm2a1WH/p+weduwkBi
aH0YOza1SUfigj9z9RcyCEM4FZxw+wKFlzkxIlEAy3x9FMfUJUYMIMIthmr6gynnyda6lKtuXdyy
uFNx+1/Uncdy7Eiapd9l9iiDQ2MbWisyqDYwSmjp0E/fH5hVfavTpm1mbGYzi2QygsEgbxABuP/n
nO+o07FQ7+OUEi8I2jsN7A+/mJmyGDWq9cjkDzSpsc10lvU56CkhcQjVnFlVlTOxoZJPHIHVicY2
dqbL+jUK2rcijJATmB9yPDE6CVT8t2ZNbs5gej1F/+PAnP4BLMgrHXS1Jr19xRElA++iuZAwXPc7
k64Lw0P9ZNO2z9TxIG1BCRIrSr/ydo5r8W2+0rOTlmeKKsqFb9DH0FFQswSCCM2vfFJTRlFA8zrO
rfVbV2lfubhwssRU1yxi55M47H4kgWjKPNsUGPQ1GxtjTkd7pmGCUHryyq4WL0pjwEwCoZM+ZPwx
5bYr2es3rf6C7exHeBlbxIFBrw7SV5GIHLEHB7gmXVYkxNYk1mTMNSOpikUPXwBHAJ0JJZII7eqg
4kAAreJR11mH44nCGDormvTNduJo65kjnkLiDfRZdcU+Zxw6cMQHuIB4+Sg/KF3BRQU9QCQT09Q/
FXotpzbEn2gqvg6qIZmVkobPsPKhVHM5cLvHQHbY8Ka+2DJpX/Eton3SxkDpzFqHkUS8UM4ZAuHc
nIoaNcZBMcnklaUxChvFXanfQhvugjriHMgs8tT9OCwVrf9oU3sJxDxituaTW/9RQht+MvN6BIpZ
kBuMo4MCdUfZx/it5qnv6EfNnHZVmQE6n6uXkXA1NYuMfHR1E9TUoubyAqo54g9jynmdpQ/dILal
u3J1tkOlWe16P69YH3b//ExOn/25+echfx73t4f8fuF/43F/+7bfn/F7n5J7WBj/r5/m9wn+eq7/
9kf9+Uf8+XFTZB0J+n/9WvxPf+O//ag/T2NmCyMZnC1xR2aQSt4iW5sGAnPo6NnOT1ArMVIZgvZv
01qN09dVkWY7I0umqfp0W+uwK+1/721rZkbUX/AAZvEDRL/pAX899u/3EqHDWzs9lEorlTrH/7z9
11OZbVK9/LmzIJ4MLCbZ/krrnYlF4Pezylf4kb+f/v12BP9g/EuK/zWVMubl9u+nCoamf37X7+3B
mkSCvz/B7+1ikvL/PP/vw39vapHzr6f/6+n+fOmvp/tz+/fxvzf//OJ/7vvz5NmoNkvH76j6CIsd
cDiqpbzcyndRapvZxi/4VFglpuLfe2tYmf+8/W9f+r0XLTlKZkknd72ovLWl1LSHWvortuUXn/YM
7L42ZcVMjWqYi8Ew8meYPtRGDNRw+sw1nR0wERRzJ2Zv4bZE4nNiTCn1Vr7VEXwujIPiOe95x7oq
bob+2LNNrKDBRcUPniUugwgGnGJJCg8Z4/TcQ5hu8RUolvwaRp0J98QnLtOmnlSibOETZl9mSfY1
NuMD7sQ9HiMgehVaO9LIMOuCvIMxRdaUINcHQSd1NtUV+45GWii5+lBe+XF4PnQNCQ/eWVg0BJXY
tS+y2F8aNuiCUJL8S7wTiWKB+X/mBDQ7lKVB74NGGaD9BslhkdC1ea6S5I0feHH7dlgptU4RA5aP
OIhWAFvUO6MhyD8RrC510UxjeXWQrAjLOJtETapLQdXPBk87B/i5e1OYq6r3b5i5dAS38DWicWGR
Zx21k7lsFwU12KN3z4zYQhrrcIQMITlfSW7WMI/qiN2wHyPaWDx08Fz26lwXw3dqUnESx4SPLJ1B
SOQrjx3tHW0q61fPqVlppKxb/c6+B9OyNpt3FQvhWg9Zgvdfsq78PXbHYFOKcVk23nYgYkQWOP3B
YjxVynUEvFlF0vhxDAYSQJio6Vv2PMYeHkgROXagpY54qAkNsMHaQa8CaE/odVY2mOaLgUyvmaMz
Y3DPXlOXQpVK6FMLE15suycQVTUd7aOxNnMdJV9ZGChwpShLtJZXaL7pa1DezcoTD0gV/JcQeo5h
PyB4zhhlfcSNhlnaDPUFHv4RndPQP4Y+8JZ6N23cKNAJDPvktvqHUCYSWSboIdMSXLqlYS+8NPff
PNlycBMBtxSTi26KZ1ZXjZc6Jfbr2eGRMfSdkrpZ4Y6gCI3oOLQahAaZcpHesWsQe2EWL6FRzYl+
g9+Ph4tW21hiitGgtDGLt4FCOS0+M7sgZagFXnrwg4QiJlT1ABEYhw4DhI6ddWcxT4Z69hAL0S9d
PcdUliHX9+7kekpvpqH80KXTLRRgH3MWE9Q7+tp1SLwL9duywsDA/usjEwypQVH3swrQcwrT7qJS
TFNFzDFbtcOcToKxZjrPyi/tL5gGwDo92WECW1Gy3Ih6qRCkmSCN9QqTYWWRDC2bnz6rDomSXV09
SBZx1N6N6lmPw2jhsipXE5mvjAS5ODW2al7hdMKAN6E1JmeQIReRQh2yX71nJGPn1AlRU4cuMkeV
R8P36o2TQsKh9AVwkdiTuc5msR4+4pdgYq8zCPdk/FHQB2qneLsmckdcmi8KhQhIpJpgFpATOMjF
jWNan9NhFNXmRq1BhI2GtVOrApO6xl9a6QkCZ2LRt7zRJBgBk++EfpkRPsbd5dxDhyoG85gJlyWd
aLGftOF3h/YD35x9+Ji6mElILZY9W7sazUuIlN+5t1GI21Q9sbWgtJ4L2p4Q2UZOfHw/ArXW2wYl
LEYAmjYm9Tr+3pT8aWkvs8eD11AMkY+EgwzLwuE3ffr7oWLsDBDh3+7+/aaac2Iei/aQiMl3/Nd9
0zdRrbnBku/tyrTKqX01GtCaZbf9fYTFZk6yvD8MBXEhDT6D1ysvwH3wv2jNXqo6wf0YGqxoDu2Y
Xh3Izxup6UdfGlsmNpwp/UBdwOMdvczFBwesMqFj3Cb4B5kkJBV4iltnr2fEkcacESUTQxRmNwZ4
oWn8NGubFjTiksJ5w7NzxX4drpXJI6kHlb5PUhCseokpQhC1bZyEnIq7axl2L4swvmidkcxzNsMs
qqHxBLRjRMFDMaj8YTWb8etUGqSzTsdhadkcV33Pyrjzd7EfvoEt86a8+2djwbz3wfSxmcXPxBsc
hJOO48rHtCVWqsBpojFKVmwIEQP6AtsLvgCWbhZT0cUAoV96QlyoT+gBnBjXEj/uAr4D3kdwzrxr
tqVlfZvKuFEt6g3HcuyQNKqXUkvx3Vk17dhug43OxH7osld5Iv+tLfw4PfIavDWt/cjvs/J181sT
0YNrZ0ezNbplE4IxGsaXdEg2ZcQvKAx34RbJ2Ry19zo0ueQMOTycwF4O7niEGKTv2ubRKaGwWVCN
rKHFb0Xv/ZDXd1WmGCCwHQedWAoDUy/tmXo1KkTgj27DbMOsNMYBCvTSkKEg6/1apuSnAvdkM+mf
JErCQPqtK1u5VA3wgk7Di2gEydVD9ZtD8fYXdmNpJMLpWPCGfk1zpzJr9ByMpcOAJGyBNeMRZufh
6qD24h9rN+oYeHJdKUlH4e+s2aTUOm0RSuDdSh9/Tm+lh9Z8rGznw/VYpiZmsLWZjgwGhn9V51eh
egK3sH8QTbPlnfPT5dBtmi7+VDWxmqCAtSo/c6vxIec3T1FaXY1MPTiJ944rFG5VgUtO9ZwDG6M5
W2YsiNHUUNZGzPeqdtv6+bWmFWZZutoT1ql8YXnpy2BxiGgsFZfV8ChovlZteYSN/5izLmis4+AF
bzgYdhUpwFlgGyR5WmCkGDDf6jTd92ESctgKb29V/amuLZfGCvu5CxN2jaZ0WCNNUym6HcL6nZLc
uz5Q1aabP1kavSNa6uukrvaD5I8bCWtv2UBfqxcrYUCvqBBjINKmY/MEbLDdtSNX/0yVX7WySSyN
1ZjLUrirIcG3AQ6HkAJmV8tyTOVrO4an2DpvQ/yQMEmZ6S1d1RmU5s4ptrYATckk0KAXxz46Pce0
YFyxHBmPLLwsM+ZGEX33JagtYfjQeANCacRu8KBF1C8FbJIBALH2aozFGBLT8spnTle0vbdOu8BB
N/cC5z4ETrdqGuNBMcRBCW74acGVwAFBHcO6XkRbJBHscoHTs+VngjVoDhuWtJyyHacGIsiqbYyj
kRiE8MwdIE7s/s5QrafElm6Q3M6sbdwpI92JXL3y/Ifo/KyBjbsqmqs6UOijSFYVcDlbKocX5Kxj
zin4bnXqbdPOvrFzgE8njtIfAqLn2ZJ/JHQEaAxzy3F+GkHExePPnoURvVC5v1CCFna5eyhy5u55
5DGrThF/eouaL1C8FwX+YJZArRWKT7RamZZIJqaiSoXqJM1uN4yf46jTHtflYD/ARTZBTveXgA8S
hMVC0tsVstZGalxGNEDMlKy5qRpdHQNXlpY8g4OFMagEr4ahca61jEXqPhuK921SZM67s3iidw7J
uCl+9Lg6puOESmbxORbECNOembS0b/Q3IL3oYu2SIlha8seHJKSiu6BGtO0i6sURIyP8ELtYB6j/
rO7bWWPD/KrZR+hheDBqGu1zO/uUrb/kJY+XJEtOg1k0y6qjY3PYxX2KhZrZPwUJkoIWjdyu6ZOW
lMIpl1GVH1zDXTfUy6KOHQKL5bRvhDAvHc4Chn/spYqton43uNzDkKzXyMus/QElgT8td62OFgsd
cs1JA/igZECfBdlZ0bE7F14P1T69cvUuMA+W30iw7G2Jo2WYOCyWb6y5w0Uny5+2IWnjmhMYlFVB
AwRqDkgCBLmH0VsSlodLhiUo7x/HqUpUy4vnbsQkMzRP0jdeOZ2687bilOPHe4Fdjqmr5/AWoroO
HCR92cUT//xTEYHu6YfgyyFtMxF0VhkJOWUCqSu58tMkTnGu9GCTqsZlbLVPG6GCuvnPUNPexhZn
EnIyJwhazb3ap6k0wT6JJrgTZWWvU7NQ1pktb/movINwRGSceAWcXrmEg9jmlU1D6+oXkM5GHxGX
MMcybPBHhla8CA1c7pn3XXU9JXMlEpJaC4Fo+F505H0Vu2d056UMejKXPVJ24M+QrP7H1NL0/7qo
6hh+Vuycf+q/N1X9l3Kr/4/qrIRGw9N/X2e1rd7Lfy+z+n34X2VWhvMPS7jANXUAD6aKb/9fZVa6
8w+AL7ruOKolTE03jP8ss9Ltf+i2o2IYFEjwqq1SpvXPLivN/QcPtyxHd03XtVTX+D+pstJtnVqs
4k+VFbddwzQdhzCzLVShT7VZ/6XKilFwp3tMBvKatITheZdW9itltEGXOQ2KUYXYRvoYP5NnKP2x
kva16+tiiV00Ji0PR40Txd7m/HhuPTjjqh7pW9/UzAsUjnWSmOgRGv6ojnHI3CaStrVruGwDIucN
ABDhtTI0vvAusGBOvo1YDjgz2ntVY6fCp4bEbHrGdhya/gzUFDfudKWqh/ycpMNp9PzmhazOsmlB
ckphBSd/PIe6EDvfU3HPOlOLHXPkIneivVbjcgOInp7ssF2LUHe3etyg+4ATv5qSxXXpUSeoNgaD
YMCAdwDT74rtRl905R1J2Jts1bw9gExrrTp0WHgqPclcE/wbHWHGsqkRdWNXxkeZD3fid+3Ozqxq
WZWV/o4RLwb596aMMlskSXa3/Kii1MhMriQUHkQfa5OoBGGk9au55rQp+We+aFVfIhAslKrG2GnU
TWwwcPBeZwqe2KX1mrepj7kOkuvUNEX7mIFawKnZTit9W8jMOqQBKpCF/aBTdLF0ExqHs8o25wUN
oSdatwvIOHBQGJ/0lV9eghFHPyAzRPFM4Jnym5uf17gzcOXv/nyIAq3etSKud2kFFCkMIPgjMlcb
S7ElyAxy+4GMsSOrJTfLUdICQE96lDTbOHLaqwIIYa76rct8vBM7J4u/tHDsrqPhEMlHutpqYdlf
f+9DgP1RgrLeCV3VT7RMLt1B9Nc+Lx/yQAHC1mBhN3maG4Uh1ipxowR2cOyuewg6S6Q3BEVkypOv
hg/Cl9mSVrsRHiOs9sRlZM4Bt1F6WS7dtGaTmA4UNHejA9kykrzKKVLa9EGL0Woyi4VGGLF77v2w
fiwdy7up/aeD9v/YgxIYLXt4AFi3Cjpdu1JYV90dTzm5g7RQ48mA0tLsA8LD69LpyFFDFkEi623n
OES2vRtiwlhp0e0d3//nB0/6vF8GulTDpFsLQA7H1g7GrdRK7WQiBWXFc2XU2oElAyXBFGkuItk0
+4E5B6cRZc1CQCzSpocW4fXDNql4ycZCQwJC61rB+t851AZBIdPDY2B7EOBtrjxlF0jebWG1xter
LkRaLfW2T8++tqd1E/4yOIWNX47KupKEtoEOFRqZYqUdgIcXJXnbOllbtNbMKoJ+aNzPpttiXUJ1
wbVkYYrG8hn1FNUauVw1Eday3DZwaSjRvq1wCGaBu4jcMTh4aa3vq66Codx18YNfDjtFqp+tFXm3
WPLNThMBPauGnIUfenDmQGrvE/fqewP5fl9DeINfIJjuE4QhypJQru7w8rCmFQ8BdFcH1R52ZUHB
TRrtQ8v5tJLPVo36Q2fV1WGyR1EyjTxaTrodJApk2Sql3/IceJV7EUnAgFdzNk5OJ0bXMz8R+pda
Gc4sjbJFr1fpw2C0vJL5FHagHTQM0ZIbVjWzZERnKX4/rXonV+dNDVaMHEGy+LcvhTkKze9t3y2m
tF9BU8y/7vq9P55u/t7315MNjQmooLGirTWFDX8/CCdnzDWWcgZtq9hVrKV2PiTfvz7DhM5AW2rG
k4DuvCQiWaBF8rjWLkgFuOO15QCes0osd0wgy10+5QqDIUSe+3P798uaBaSWdBQP+v3K7weSW+ZS
VdyXMW2ZePrG8s/Xfh/ajK96m7dzdxiHdcuk8gEjCz4jdi4zP0n8RxxM7gN2kKRQac/W/Hnf9v6j
I7lmmDoVTLy0/iOtgMV6UP1m8XsTaCAlQeaRDNExvVFZaj+EGG8e4SnTpmME599bo+JCVtbWeZ7y
VyrAYihqTc9JEWzNHH1OLzrxIf1il9SRvh9MICgxFU1z4Sg3X0nSVQWVbAa/epMGRUXZuHcm989e
qRmdE7OxM63Wj0YTQTs0S3VZtgVDaR0AySCf1GKwN+xuv2XH1gLG8gAslQWzSEoYNvXO7N1oBu1m
xvzRAxvmAMTs8/ze21fLQr0b2m0R42gA5Yc1LKKzNA/uWOQe00i5dySHG+kmC1sql6oazxMFy2ma
ZVakR6wHU1YUfmq7iZX4xatSGjVsdqZh5h4zDckclonpqKeh6HmQn3zrdXkTmJA6xYQgzeBDi/2E
eP5TrANzFnn5wRv8HlvqOhXWozkYp3p08C8H8NjISMJm2Gf5cHVMA6duRGdZWELVaW9hT3yhuSk5
1HS4L65KlMjCy+GY6ksfiSNGvtIOz40qT2Mz55r8YqnAVrNUPbMxv4rWxr3L3Doo15CMdrKvN4qd
rUrH3icOQS7KwrDatd/WtGDJycG1zH57oXzpEWWTmPUvqmrsAefW9SMNQ0sb2b6JzDfRhv5Mq8Lv
mn88wnjNnpoI1YOls09LjCVZjwUzDKLh5jVplQ3svgs0wVsCtM/LP2SoPE5Po7vODwSge4EViE2L
voxClPdKeD6FVsXZNYpDS8DKawl4CathD74z0nYDHXxTR/QKVOIxUdJ14pS70e04E/TLfh9h7hoN
/i7UCMxsJXmGsHZtW4WdAWUzZbjp1e6W9/nVj3dZ1L972shFOW8vqfE4jpyLG2V4tEb90y+LR/r+
SH3jNOwgvvvtE31RT56hnbrU+kmsjiXNTTq0oKvdLrQtpokd2TreZR1gWuuLWHqg9su2yx8QIih7
qRKsBqZKN2B1DkN/p0aRJKnjfCCevo76cLN5VA3IeCyGR4bI57YPjkBWzuDJPTPeO+Z4GXVxCQcV
T4Hy0YXyYhGACzuQHP2b19k7m5TfyitJf0n/ZvsmEzNalzBhbUBDv0Rc+KJGbNRGpQodH3vINnGm
DwyRXAKA1Ida9EbNIfEytVD6FyQUzisg5UQCIY7o8cwiIYs97DXjFSRa8BwCV1ZaeMA9RtM+BAWg
a8nR1N3zAA21LTdNysQAJixRsLsceGt5VbKF5PdtMQAXcfoD++RFY4Q6d6e9aw8utsP6j9w/8730
lTDKc+xvDP3kKQB2fKh0WO4xfkQ2Fq0Ju5hl5b3r5AY4+RuNsz4t3H1Ky5t1Acf7lHbWE/NjB8WA
VQhtco5j05VgnJERA7riiWVmVjgvlOJalZjQ8KxRoxnu4Flk895m7+iOgAiKYYKRgqmloZOwH/OR
vhZQayT+VgZr3YMmi3MDJsZRg09GC99WFL4O/o5anbumZIyTmGsUaniLVZcjickXgKltWPFPheVD
1iAJXyk4g/cyJId0CoaQru4wxBELChZmXt7HWHvRIu21tan+9N2fvIUIrKBstFH50Zkc8ZQoLg0P
S6M76TyqguPVjt9yYdgoZi7Q/vQmaixmORT9iKLN3rSIIEp0SEYRS8Oin4kPM99NP508XpEF20cq
b3RW1fPUcm9pIHoG64mBzzI+0klz00qfCF4FLolU+yweCA9x2IlZED8KEnrSldSq1k7DFp6kMAM8
BLngPlBjZNWcOhNlsmcgmQ4JrMQ8I68tIRhbfGsZNkQL/WGVp/KzVEljKCRtDbBYnkYMtWFjNi0H
Djg8lq2pdQt2RQ/VM+01/GVovsgSC2PkQLkHM2iuI6i4nqZPC/evyPWOZBnVWYypZ144rUVAI9iH
LDvD2PgOAwZoI2TgUYmXUQSEhJCdn72qlfuihrwCQ+42Cx8uiIcBKwmbi9lygJCuZRslce86FNRM
gi/PBXjjXsRgHO0E4IjLBYLacTIFOTYo8V63LfVHmnbWFUIsU09y3RWfjT58j2DS+sw5jWFwJ7XY
0I4X34baX6fsEapKfBOyv/UDJhxi5uDI8yW9LcgEzaNRW6/62N/HsQOX78JjxWo35v4Phb/YlJvy
BEn6u1BgPOL9f8zLgrJU9d1P0EzUEPRDuA3b6IXU+r0bte820m610iycEAImOuHzIMy7hbs5Dcwb
JCBMamXxyZSpWldZtCdntPbq8uTG5mdVRd+Wal3KF3LmG6dXN3rAWtOpkrNnGYcu7eH/NOuqDl8w
fhO2AdJqVd50op8FWkQdG/QCDgGHwBLv7HHDpf8JPXrj2yzU7W/0kjfHK8kzhC9qU4Oz4c3iGjiQ
AsHLYJ/sAb93oN5DxAyHYkoFTpA1Os9xFH11ZXAj8PRFsXNn3FxRbguoQdQjFMiKVUHnDp0SmgZ7
yUOvrek5lrXc6lUGWpaB05iQiCtvyUg7IgaEL6R2okM9pelI6q6tvseABTBdAjdNvp2k8mdeJD9n
tsqVrbGta9PImxZlH4oaYEilLnYWZuE3b0Q4YtLmPTgM1gl71jE3u7fEMwnDjWBWS/OnLOoL7bHb
sXIXhHUeRFF/Yx0G4m8WH358zdgjs5vg3cbO917o1OYE0bvDr5QM2idI/Ktfv/MDT8z4j11HW5vm
bovC//Ts4jGLAXWJqX6F4SXGP6bsXFmUX4wzbdMkSJ7lNGcApDOjyYpCnCh+YT/V6sYPpQBPmM2W
WqDtx07JZ9NLrVETFUf1tU6CzeAwvm2CR1KzR0S1g+EZy1J1tlppHu3pcC6ZVZBM9fUTwu6qiuWG
a2OfbvupwEMxDqaQZz3QDlXbXqzhPva0f01PqNNdCRPBvBvizTDKtWlHl4gCGSKoG40N6pBLBr2b
tOEKEPTEgoYeZ2JX4o7Ld60BPxa8lE1Pa4Zo57dH232slW5FLvOSqi+u6H/oXfrI1eo40HqWc6nB
uuycnCkGYqVrnfOHP4bfTH5eucb5nAbRFAinHzKrOKpWsZE1+VY9BqoXuG40Lx3lFf/wyqRFRhuN
s92K78zzubRaJEcDCFXENCFc+eUeCMbGHoPnuk8v8H2R8YbhmifJXEncAmSyeq2r6jET1TlzO+Ak
NpQZLOo3c+xfKgleuUnrG9nKsHWuCXXBicNWcxDflY8CHTkqAo9F1VbteLOCGAahHCz3kQelq07u
uRQ8o3ptddKKVLu+cn0peMiyq1sqgIS+bhxCKkXuw8Qtym2tkDQOW67w4w18yr2tjEcv/90HMq3F
STfWB4rRCdFqof8shwoTYODjt406qgcqUopl+oUZe7AnB0dAi2oZr1hVB4uI696abCUHHI7SWamQ
pYD1eNRyr1gNZvMsAu0FiRvQ1br31Pag6csBE+oqi5lAw1pZ+nrEn5ux+oaum6NqRC/MJquXqtMQ
kfu3SEv0FYX0B9ufQCeD/MCKBGEK+wCtgrQBBftBdREmlPHMFGBu1uJk0GyLcdM6tzZr79JmXdKi
Bi6QB5HisvRCwiA6gmIBEWo2TyUe8ie3zQ5WYt2bOBVvmITmUrHKwzRAiZt+DocBq6OFFQWwByal
CIlrrBguCJ3rJAPQU0pZ+UItMCLlYLbpicbo6NODMKNLjbwEl8dbm9TE4srgPY8/mTdOnVy9ubGA
mpt6pzwVVjJ3poa4NqiqZdJD8HWUNyjFGQNMHEZ8jV1VBhTeEOu0V5xNFMbjHLe6LdcevpI9w4tH
LsWxp61ESYNe70HZSpJLPRDNjpiZKT6oIE4v6XJsSXEHbT8hfoZVkulXao/qOBfroquwetJ2reHa
Lq/W4BHmljQu6tM/1WS933mVnLUGcDXheTM3TuKNWpXnxCMwWtv5myisdBY2FdbXHJ5hH2IMnXpz
nVLxF2Ubv+MAmSfGl5AMtUJTr7aSoAAtHWAdLfh0ilyG0qB0tPW6pTXwYoYwCm1jhAfat8UiZ9/U
mSyDNKk/4l6Dkq0Y6ib1bRAAvbkzzSdis4ADXXMZmv4NVaMi+eAcaLOKLkMEnRIjF761aCh2Rok2
zr4S//04U81GbuVLkjCcHRvlu6WnldEZa0VPnOqsiNmb9Qe001stbISZhIJCbXo7JLghZc2EgAi9
AZPHpwikiS9SFj99Se7BthxcZ6k8aRksRVW4nwyRGDRF8iuOUFcjdgQJgAlsZtFbSQcgciobTd8g
fRp3yVGBbApJD/uvCZiWzeIwjWBupAPgSFqev7ZE+F2I9Mcgf7ho0p1bwb8d3jXyhSslklBFmvCZ
uBSQD0l3cJ+OECsrbVdWTKnICpMZCGlzS1DguyjMD46ooDgAgyoZjc+jjobnJCPs0gQte8o8xot8
wahjH5hqcOIqSFt5ELOKOJNnIEATopcjze1eOjgW8xRLPUF2skbplw8ShTr64gfT4tZQAy5lA6Vo
Xd7f6mbk0EtPOtfdo9Z43wR8qJutqM0W5hbSrcRp1H5hxHlVAQQB5K845cj8OuAvXtlFeUk9ql7c
5hLyqu4g0jfLxhavTsG++HnUHMAQmowJvNHLwvFpEnEBTl5fzLD1VzW0mjnOHRvkj/duaKxZ6nAk
t6OTnuxrnB/SrgDmdve4z9d0psbPuTbsLacldgfqj/WWSxGwPUwJG7rRys/SD2mFp+h3R7EChQuO
XFkQNDGtjQvaTICbNHgaB/1Yjuvaz25RMnzHiMyqoDu4B78gNAkJySPCFNpTfCMeZ4HCoNp003eR
wTnF6DOuTIuzQyziadTSbV3fzIgSuRZ+jOyaDS7zbqB4Nd3bLKVdlbx1F7xaDFpxyEyNdjACZrWt
lkvh6D9NgdArekCHBhwrStz5tVsrhVWOr14ou4wKmqFPT/wfeT9dlBLznci090rCEWt6qlY7FtVu
yh6hcxNIIhN7SI7aGQrbc43HYhaP47RPPTfxLkGWhUc1BzrFFtAHjxorza2yqyvmx3CExiU0LlpK
3H/rBYx9t9vkenek/Q2DzQuEqngWt3TisYUAXHZxC+fmtMOTJPyCiy7yJtdQ/lynHvU0fWMulLJ+
SbsUXcfA6ER3JDIum3Rbq6hJnrLGjpOu3F6dWCagnJ3m3tdVthaSZV4e1lerEWJRqB0+sVA9jJHG
2WRhs1TmlMzySnU49/Y4IRuEVdX5kdmNfeUxa8c1wu42c40jV4lNQtdMCh6LprBAsxeq2+51U2yd
qH3oI/uMh2jt18VWM+q7bg35rHbWTcWJoPbcnyFRGIaayatUjzAYhO28KZn3g1Dy2SlYmzj/7ce2
Phpxd4m7Y5Xrt9H71eNPYePSEselw54gcYR6Xf3oSWedFNXZpTqDfFN6Y30EUXUWpdaxL8uNa4t9
qZhP9ODsG9ZfGELZGJPJMT+UhCqsMbFPtbRghHkbemOPgcs+Di1BQ4ewAnUaNc7K0tk0un5mYX+Y
fjXb1PEZFVsz1i9GUpwEyYayMK/MNsk/qcB6Ok4h2JYaCrxmXtIbsyZJ32gIgGZ8ZY6BkCE3VmA8
ozMzSBU5aOtyPzTyUhrtXGbDSuryzsKaFcUyULpja5gUYcnP0XHXWn8tmetJ1O7OQTyZXoVRKR+d
Ib/oGBEIlm3BGLt28Tr19dgIBvCo0aOmYoiObY8wMDCkEat4kkv0sQEGGnQYB8maOTpXWOvSWfHb
YHLVdtpLZHCObe1nRkMrUGtHLLUnomyQM79Gv70ZOtdT8DUIZufpx0klOUCAuxRRv+LsBBrllnnl
jcYZhhH8gzw64vFSGEuGvSfYZnTp9W9Kr34WbT/OxtQZZm3TfjTFu5GHr2k+zgYq5JGz4HA33bST
dzE56i1hUM14JXiSzkMwhuFQBJCJlZVNA+pYvaVS3eLAXdhpvDZ68niZlx2rngGFV+AGHRSHxCpV
uv1oOqSvYGOb7jb1eC2EpM9QcCEzjZOvs3uC0gXZ6JK0EcERa9uL6BgOi5YdecrLlvja2kiLnxaH
qCGefFlvuJQ8dk9IhVtVxxLHAZWX7dZrxIXavHupNtsqN4DJLnq/B86BYyWD8aeRUzL9k/0f7J3J
cuNIlkV/pa3WjTIMjmlRG4nzLFHUtIEplBGYAcc8fH0fQF0VkdFtWdb7XiQzQIIUCYJw9/fuPbdE
1ec2j8CF1r2INgjTo2witgZnAMqffaZckPmf1DHfF5MR1ziZYffGCm7Zkh9BKfzYxpzpQfpehsMp
QKNALBp+CJSDZhDA/ypGoqea4uya3oWG9x6Ca2v0e73I3vNIPMU6S45CdNem0bZ+DePBjtoTsYMn
Spw7exxRk3CQWnGUQXbx4+6USlzpepBcuFqDQEAWSnbVwbeiaxquklE/EKDxoFtiyutpz4ExTqEL
69EoH0sH4QiyZ2oTQlvoqMPvBCAUS2D1wkgf+O1FxNEnWIozqXUPoxlfO5hRPa7etHOeVAvTNgje
p94IzmoOpQylpVEW5P4BCs40kLvdZ2AUJ40lNpf/T3coN7Frv8Vm8Zpo2iHhPQWccNJvjlkTXSoi
gg23/WYODldqLILk1rhRvxtou1VF8siE2BDjOePNlozGqJg9Z+Cy2xwTnTSfPtjwg3xyHMQ4JUpL
f+/39OkLQs30+t0jeiIkNDwoG3hHKzcI3sqEpixFaX5ai0G1n+Eq7Kf3YXFptZhDqsWecMQpCWAl
dG2nJdkP2+InZriHWnkjkeecGMWhG1+58JIy499KW3vINUJbesrUWfGdRE0GEFeDWD4+t1jma8A0
gIf2etc9+bZ/tSxO/SLUnnqvffVIJzD1t2ZKa3c9nMcZxnhAvZ980NpOYVn0yr5yA+iUchvI9CDh
nTrjWrTyKlBdrYMk/2ycfpMAy+z66tu0X2N1+17LH6hDnlyxSwtFp4WAKj0e5CaNaBU3u9HmXMmj
Z6ezX1TfuVQO1ug2PNhU+qiKOn69DDSxja1qMx3FuGv3ujSZ0uKNRAU4Tijs1Fy2yZMWK4DVg53a
GDsKnGcW1i9MlRY2dnvi4zcsixFfVom58GtWPGl9jvB3VGm/7gJ9qxtMRZxT0thPwrT2dh2uArJw
AhshYx7Ka6vElz5nWjmoW9cMjnppP+iadXWDCcyspecpsBeF9UDeXxRH3+AgXwQQXbAoYEU6ClTg
lMK8pyNYKi5usmSSQbnLJHZJHczbFcaEHz6UkftcFT/UJgqOvmPWm6R46VtoFRKkUwfl5V7LLpVq
1/eiDHcEeUY7zXHw3uGbyJCueanGasnPP2ubpOhGo0aeaVTTlIxIdbGu2pBshoY625h071lXIS2d
ZQdhdKlb4OVePrGC6xTNdVw9KLqMbxgNnHtEnc5d2fKvkYUEaj5mg3QKj150SfRmWOZEC+1lI98c
t3uuQA/SES6jtZaxLoNi5w+hvhvJrMPynB09eNrIx/EoMkrc63oO96qjYFVLXAgBiji8fAgDc/e1
G7ly25WzrNPgpcJugs7rB4QBdWE5DLgS1t2dkb9UTAgXsU1dQQUnkRYGKYgdNyaUR37J4S6Ekr6Q
Qf4ptac4BERnVBKDjGyuDk54DyApwmgyAKDKfeIOWQN3IdVn5ICkBbZUFP6CXgTLcwv5cx1jBuix
I8S2Dws3BxMRxU5w31pMeyKiNxlqBpwMPfYE/1ANFBp7tQSGAC/1vjAAxnExohnQyG2YJcMhLsb7
1jPpQHfaCyFA4wGLJxfCd40DcoCagV3B2CBjUzYGlenS7A+Nja0DXPlT5HbJGqhp4XJZVcLX3Jcj
RABBmVdWTE2ldNd2N27sSh/3mHttYX5GcOvvfWbi6xi0+YqmakLFiqaDxZwoBbkG+aJZFJJhL89W
wJTbpeYxn6aNgqo9nQp+78lIN0hASVkOQ/6B0OES6KhADPctLZUWm3v1QkAdXFBkPyyyJX2XzFrk
Dn0kxSE/tEUX2D2WHvMT2Rn0z+R4ZbFGRRwp9abT8dnoVfRcpVOQIqLXxSCY7jQecm5Zn3wSIKwS
g9sQDjAWcjAaQ9keGkAT6QCmfsgZ9iTiaSIkO5bvvnmneAAWWR/AIDBc8o2iaulDrI3diLl8Zi81
V/Ys3vGF4scmxEPEGu7Q8HWahSgiLB471fuekWS5skeAhj5wM6jRRwNLGHkNubsbgyamC1ER8JnB
jCxopFrNs1ug6WfJd0L9smZy8MOQzc6zpLFLSDNeeC6sa8MtVn5infMchXpKQ0Uyr1B74xNtOEdG
tABVoDuhrlkkvgcDQnpPKbTQnDUhNYX6gL72D4IdbObalNnGzIMjrbKwiIsDNV73UOT9c1RM4RyU
sMlEJ/oYKOpLa7pok1iRlBYFf0DUZy9XPdTo0SGLsmKTemQ/ReD9+xCigMcLnBGzS5vwwlzE1wCB
/8EsD1BMlG04jpfSp1/q2cGSpevLaI67plEwMiV5vuy1R5ZlQEfUnu6TYXYE99joVbguTG4plTpF
mm9q3ZMs7Nur441XLBsIj7S6WSLzG3ahLH84AaJbB44sIQ+bipaN7Fr1syCThkSKh8wRHkM4dmbL
RLMZKi9Sr7MlZ9X3MhXPiJlzunz4X6QdnFtV3/tGMKwgTX4o9MZpf792AU6IAtqpUEwow5ps8ZIq
LZ/2NDgEtIMCe+pyJl+e9kY2xqMpicaATaxhYNqoFSsgNyo/vPB748SPuWf/kFMwbCPUbtEN1CHI
rDsBcj91VXUw0jJceWTTEh5GKywilBsxAgqVmpiIu5AZkmO0aCgiwBQM7Wszso9Gaj96rAnXdit3
nhxamor0HIsECXacUv32mnPokCRUEM8WxOBuwbvBKBURKj0aTL0ZWLuGiHkbZRPi+k+NyPSLY0fv
vSsZLMgHJ11ewHxR1jTNY+aoaMWxdjNX3/as1O6bSl6RV470uyPyFWL8WGWjiEtpInBDhrHvG+2H
qPpjYjjVbmBSGKtlc+phh/imam9jRyNAXWW+LsP8LavIfYdCcivve+aLeqGkR3NIto6entp43CkM
2JlSwe8W1bMiAUKqGSDQYnhNYUISdusuK0E5LOvdXSXCD5n6+TJLrQ+T1bkbky+A4sCjGsdcGNUE
3Kl1UvgKf8g7BQbnNJnc2mp4Jnzn0e+RGqR9HVOMBDkGw/0hNWrmK4btQ5vTAU/l0HFLYlgcp/sB
XA3VMT2TOHlhAIjXmOuzda7ia/Ab+8Q6PsdLCtYaVQn/R0wW+XtrcvUn4PCg8tOipnd379K13/rC
WHqh/HTpiBw03fpIdcNgjZjc1NGP4T+AbsoCnWRBMnGczAKiy8g0/4MziL6rKp01pIEWDyHKyUwj
kD2E+GUy2b3v4Sks8tI62X3NeTL5E8valoyGzOCsPtgXKT8Z+H/VAkfgQ4BnZqNSUcS+5m/yxicE
qlGWjgEYK3D/GPlGNNjIaiUeTARJNEqYZzP7aoG0bdqAEEB/oAMX5MjBKcwuUuU2gBJdY5YvCQvh
8I1Bt2t0YJppy2mRKSCVHNYRgMXrm3DOXZk+I4Vl0pRT/iYAsKL9GDMhHq19Wrm3WkJcUvziUKfE
L1GPuxIc8R0FbYe6YAj3bg78dUL3xKF2y2PGQQiIdgwxCCY2CfQUTFrd3ruud4BD568y33ugikKM
MCI8L7zBWvougJHdowlFIqKUZ8ip9x4h0U+e/hk3xBiSrrKHkaAl8AxCOOoNhknG7m1NXuBKHwB8
DrpGLwrAXq8iZ2rJO+DDQMV3U9yYmfeqGgZscYnfQHMIpEyMdP3iqf3VzSfbMos0GC4Hc+iumgZr
sDd5JdyY0HQ8fUk1FllByC9uSknYB279QGlA29sKjWaIOvU6RxO6aavqNTcxZ9G1FRTLfM4q8nmx
kpHLB+OGoGKu6Wq8gVrNeoAm5SAOrYviQupkgohOXTLnfM/aEKijLPdh0j+aOqkEWVohbXQxUBXu
s6rzp3RJE4QvCnx+1byKrskWTTyF5VUW4grikQinpPLmDme4Wd8CyWK1UMtTX9nF0qa8TQkbhaMr
CwpfCpixRlJJNiWz1WKv4aw8CmneGUqg7Gst/ENxrYOZekhwfGXbgd3FPjwcROR/qh7lLtVq8pUb
ZXRy0Ix4WXNK4csvhzimUIrEVeQ4aeEykwrN8tcsAh+ioXWmK3dDM2URpWM8at1nXplcvPL4QvX4
R1nF6zysxm1btd8gBmZ3ScGvCpdbv7Dsdeh0e5HqV99EWelW9kZhck38O1GvcnAXjZ9dRpfp+JDZ
Bh9YroAPvQEx9ReRR1xT0N9XNagkzp6O7JYgR0h4pwpiw1w4XUa/BKfLrhiPGDXLAH1UABg9soFL
UQyAa9brFAV97eLjFV+ReoaLT4/euwrKMTh4yHaNsh8Ld20hcVjWQ/TNRFu2gEuLi9ztt95ryPXq
zlcoHncVTlPTgtPjhfD/PeeiqGJRp2OwSEsyFUyX1MUkILymdLj6qnz62gw3MIjHnafpuMVUKCVZ
0K6KtGPBIx4DkIIAhECdhKchWyko4u5lQ9Kog/mn72oFWeF4VxocKF0/qCZ9zTrnAPRWzwLS6NbF
oH2WTngVJu6vukXPN3g/uhyLdRg7xsIiV4Lg8GNojfW9Mym1ungTA0AJsm+9YRI8HlDmofurMYty
34dgr4Kv+4zigrZpp2dMO7uCq0RubUcg0+e2BMdTUUT5qAz0WQT2hIZjf3gl17lkB5Wke0lkhQ/F
SIqnwbfwWY2ReglVPLqsGpm7Mt2utQAhFoxaGnGIONsxGg5+jQYsw7D7Zkc9eVyBFix9PDjbVpMv
dRALQJM1iU2IuCRCOaYCVVE+D/bQvpNd0E1kUOWaOx30ZoULY9Q0lPK9KRzgcYxc56al9G/Jv90R
a2IdkiLt905C48VJtPGj0ADVC8yWvaBI06jGfqxVf9PA44D1Q5OSHnx7CkP1po9ORkTvNObgi6n2
haRxUvIjlC3E0bzNyXNvGydc46UxDoXPUrZJjw5KZVFWBzupiZPGgpQeWRxRgEirgI6EaZHGFw/r
0qVvlDkZMN3O+4McleGx95qQMSj2aCbr44dbkC6DhOHO8Dv1zDigrDrPKjbRiAagiqjNkVgqaPP8
88YtkR9jVHaIislDoN3pk9KmcqN0Q3ic70KQKe66dhhg7GiwcgKlIAhMuNC4+uggQjOk9xqt1QH0
dRenwBjkKgq95gXna7oknyTbxFrXvDQJ9X83Ut2TE3XxC42TWq+/Z34en7u860953gOua/P6BXxG
uBEm7kUO5FoWVrcVlVLvjcHEHU6rud7P29Z0p19k3Ikx2bkjlLXfpamn7FSYkUslbfKXpC/OKYyt
dcfcdovl9D0kUfOmCJMU4jjutg7sqAeShMY7uu0NdnIGZbRS+/km71xj4XUmaQmQSR58d+OVBZWJ
3LylsVUirMH5AAl3IYo3EWQTm5uJO7qEo503EDr7fNzi0js6ehIf9Nb1d5JZsYK/g144KU3TRyNO
udiPGiBOFi5fWyqxL/iZub+P7eLrX0puxjtVhSLXaelu5obM/0I8H6GNB6/Y4rNlCOKGeJhol/vF
uvaAh7vwBx7Di9bV6Y+8Ykrt6rlxgwBGsxSQrxtntN5Ly9v5OSXEMi+dZWFGDJnM96V5K0jXvWUO
fZZuy3BVsFJInafS2I0UPW92OYxPVfSIOlDc+qygaAqLa12k7w1GcezzdIuZE9xbnv3aBsGTTJkk
MTKyyo+AgjlqusqiNkCmFJpMFzB5FLm86iP5tqJH3OLpak0NbgIW2lsydYyaOaX+HLJO3qEMQI9i
NU+GwXUwNOx1YXvWUh+L+Kmk9bgNmZXcm5kXPfV+Ej5IYIyJYLYVTTd5X1+xLME3mra0GoddVbDG
EpG1TrvKfGLmg01fH5ayzly+tMF6qse8R7fe2VDW2EzqTj9Zhg+mki1a4Ku8M6OLyN5QttlPpR47
Ty5vUk/d/IHqufMUeXRM87LzDh08ppRMvQevoBwVhGa9tczIe3LdsF5avRhWBskqT0GaKeBSUeDn
fL5GmMFDk/HZNdPRSS6XylNkVvVJCezbvOUYevlI6O69wt/N0Zk8DAoK6z7/Q/fi/tqyDGV+F5wQ
pOnn+SHYGAtYCNdUY11lK014o7JfMtpC2G80O0SopTscCJeF0/RoQdk3txiKNY8JCGD/+NYzqG8a
Akv4boL4Vrpuui8L9KnzZs1hzFRi3HrJdUtNbn2gD5feanfzllW4/bWhnoyB1L1Wzg0PWnrLik9S
84J1i9WQgKuxvBE+v5JJqj8EhV/d4sY82VGkIdpM142a1jddK97Ar8vTvFVMAB9a+vaht83qZvML
uaN9qKwsLb0VkE85WVl+1UZT7+ZNMMCE4UV8Da5SNbeyJU2mUFw4HgJ5bUoa5a3uufjDaBHrebPv
yXIFYhOuE8vsbn0zoc1scVF7oZFf4g83K23zVUQE4aqP6uHmROa6yLzJWrJSlVY5+mUf8/1zUznm
1QzyYV8rSfzAAed+IGN3bZHWKHi4b95NUWG+aKPfrX/eR1xegau0s5Y/X05tAmMpTa9a/Hw9hLXl
uqWQdP/zvhxCx5aiLTXYf/2NQlb1Xu+D28+7qPqaR6klLKH++Ya9AIWl4n+9t6/3O30OCbsMRl54
/nmXqjAFRjh9GIrcP7ZmC3E82lid7E6O9OPzfBOPRERbBHASEVkQ1DTd+I57xq52B6jhv+8ymPde
yuQyPy7NxjoQ4jTFg2vJeQhj/HnNyDq+6x00ECabhl0kZ0JNOkIhrHo97wj/kLh0AyJfovjZQ52b
SzKqmWVNW/NNRtEn8TP9wHIHG7Sak5quF5csBU0WWTL/xsr6YSxVeYOY3NLfUJM11VFx3xe1u3Vk
dQbAKz7T0P7MS797ipNgXKdImjcZFJ+FQ8ljmjuNR0ktcSEagdx02pxvaGUCa+h99WszlwiuQa+Y
y5/3/bYfse5vfgqF/ZcXmZ4/v9J8X0KJmRM63P/2GgpThmNkl9ahDk+/PfvnppCJvpUKX+C/3tXP
B+f74igO1tgcKT///BzTztHgQkyoO8PmElCjvv/Xw3oxDqzGUyO5F6ENRXLec37860mYfj6QEmlW
nh0LwEYv6jDckU5W3ipHQGGystt8d8UsaOtL7FTzpsmQsmAJpWzmTemN7/TnjXNY5/K5EGfA2PWL
rFvvqDT4needBk3V1lYNcmd+VElEc4+2wt+b0851JXYSt+CjQv7SFZQlgxtvhyymcR9rvP/5SaIQ
/oq2Wrqen4TNkGUzep9joYz1i073ojTT5pYoRXOJau3rvZd11m09STlhfpI94s8ALeNv5yeVlvJG
PdAikqBOn+vscf67cZ47R3dKF5mfoxYYd5JIast5M8zMGn4PC/l5k/ImYW9m/xj0WXLNyngzv3Kh
Ff0e6ZZHDMUG8b+YSBKfFns+JJmSXOtYcCyqiS9fGukVlk74aHiPucQaNu9g6ZBh7KDFkD7dJxWp
n23FRUs2PXt6ThRGjGpKVW7mPegPd8cw8x7AvaTX+S7FkcMEKgbDPd0XFmO7T9DKoTXiReabSpd/
YEn29vMWyWbqVo6IfObNr1dKyZF0lKsoeudQ93S+aHk1EyPH/UjwLckSaJQVGAY+xcDcxN7Y3Go3
OA9W636MBI3cI0W1T2nPQbUtqO/zM11X2QaZoj0XYOVp/1sVoS6e/VK36WreodIwOaThqBySsGb1
m8A6pNnufHQIyuO+LJ6E03aY2US8ivWmedfkbX587KiK6EGW79PYdbjQUeSaH0BAR82miqJHzhc8
hUTcA47mFc36TIQJmuoJxyhg825LeiCM+tnz/Lifw2oMLFs5G6NvHyTwWMqZfPwQiFfbx9ErjC+J
Qp1OrI63ERqyvpt3YFLRIgYpg5OBGuxkOR3Mg+m4UMY7+XGg3Zy81DZu7FqrtPKV18aFW66Hw6uJ
eLKK0b4pxhAdq7jtT63NzxuNlAGHBWVoPw5vzH5pDER5tYNeR4FZ0Fub9+hK76Ey6/Hm56q9to3A
33gyq6Yv5lpMLxG4eHaswlIehkrLdjIYsWTrCUr0BnYuqp1vrD/o4cWlAbit9A5Kb3CRnv96u4mG
1P5IO9jckDxRxNgcG7Te4NSnHSwKm7Ch9RdM8MZKLWS2TcKhvupq8X1+6SALvw1d41x7pyViEBH2
Whn15EWN3d28Q4n65a6OtPpSFW2zV0QWL8n9lR9h/DTv4CuAIPjctNODkh56Q6zR/LcHDEh4cO03
LhnGEsJ7v/PDsn+wWcggquNzqYyqaCKcm2r5xtpIRbwZ9Dy+MW3+eu3UNsi6Drrs0YYisRMQQyHa
jcEbQZXQzXiJnD96HwGpIcJUMw5aKKuF6Tn6N4uk0NQGm2VpJvmJtsKCKjDPqoP7Zn7mWMUbLHio
yQtCc6CDVNOFKLmalMi/3p7rynfPcZle6/i0scbH6whvxzP/7eeXaGNIr1WuqBc/4iSnjgQl2GyV
dy34Y95BDrgRC6IIjkY0RqdKUtmfj40KoUTEQ/IO5xa/TO6LnSqS4sFQUMl8fbAhO7ecBrg2InPJ
qGvsUzNTChb6/BN7PpKvYHSNfT7fi4Y42E10i192+uWf85McOxX7+V/U2DQf+QWqFaOwACn9fLlo
es15p/nVvx6Zt79ejspaPC0jieS2dFLdp3fzv+7+9XioIbcqgnr4+gjznl9/ff5Dv7zFr7/kOo3c
RK769ZrzPr+/j6+nz6+k8auhjhlFP6rEy1Y/38f8r9wUcvf/mA1CMOrhaZDf//G3z7zBXz88fvfD
PPsTN8O2/wqzcWIR9zH8jyd8gTYMDTCGY1jUlTVbGAB1/gnaEH+3dVO4quoauqHpqqb/C7Rha3/X
eILqOqqui5mm8R9V3tTBP/5m2n93bdexbWFzSUOp5vxfQBsOH+QXzIbl2pZwDdVwHAduh8Pf+zNm
QzA+lRra5pUO4WhduSrAq1IQV9gwaVvYyPsYlON9OKSoBW0UKUemqAWLNVdaRJprkOTLivW03pAr
qU6rWBewTlfEkjZm4bIItl8tqXrH+bEsGE5gEteJqm3dcKzfq2iAxl/kcLDsBi5djQOLyKHhtbGx
rHrGuMzHkoqYhrSsA5WFTwTdrfCS6hwpFVXeylEx8HKh3eWFsK50Sw7O0AY7wroayoVNGgDH94IT
OhrAlySAAn8W5cOgstCL/ejByVTgd61Ad9cLWAp3om31XTSSHS2CSD/adiy2rqak96Y0954Wtlj2
o27deeqkftl1o/xD64S7N5z84KuIvczwZHiX2g/CjZ6re2GO1ILp8741e9XEmlqlun5LKSNAtlPg
QV0Gs64XER2Joi9N2hhBtpaQBxax6v/45bS8fNFT/iNr0kseZnX1j7/ZQF1++7ZNW9VUG9KSbTpC
5Vz8FaoSsyyvYbYyjGBlJ2UuiVWkPSlGlN5SV6CYcvKE/nnj1foCe8eH1ChhmC1FDkR/6xIFQbRI
tch+ZVyWkMHJ0LKzGl9Kpt761mgJ8lOqfSeQM8xfTxtZ2kbRXRjcTjacdIgfGzTN2Kglzg76iuFu
KMGXELF4jNEkb0ZHOZmozB6IACofCq1aKBknDMMQtQ7wEBO+U+nu/DC26QyxoFLijVB9OC9xC4cf
JPxEv5af8FfGldJb1LHDRt/hPXOnjahx6HmFklJIWh6hebsHlXbAY+fJEYELBDe7syOaZvYBwhkn
BuYmsVJVlPK2rn/qQw/mtaKzVOoelk+jSuPTX39PLJB/+6JMFb2ZSgnfnq4Ptvsb/cZGR8s0WurA
udp3a0xKY6GvdYzshqzaM+lF5UOPu+88+g4dO5Rotu2nKycIq0NQUJXurfGslplxswY6dg6gtT3y
bv1rc0x69B5ymFQBHOAKC8kqHvoEXqZ5MQrRTyuuk9BHjEKeRbU5sBz4z/mrHrM+GhFKNYA7DoFG
qCqrtPHiVESadVnRbOdnO2rool5LomejoaMlmMXHHi0v4BLVPq7VaOu0Uqyp6z1ZDuD/QSeq4OtQ
pylhJtAVqwcHaAwGBZotodGvQgwEV7Wx73UXGWVTGME1dNKpb0s1XCOkF8TBmH6WSrOGG9MQj/4h
0d0cnVKLDrkKZtWKvoXoGk5ZpDVL3ZkcRHqanxp3fIQug6k/xRApTfUqUgVXxAjUcfTRCXCjNAj7
o44zgUtPZjW3zkVmpQEjZnWS1ygxc/tYu4NNSJAp9vACBreXFIlJSqid7AQszV/6gdz0lD/vUY7q
N2H3U4kzo4Lu9ueSuNMTpiWuEPn4IxsVsHl27i2K6XtGT39v0Goh/bAMYIxkR5YgNIbaJgNVCucz
aR51BowNxklcXBU4uzpCsa/rukKaOWF0UYe6Dr6Evm18MnRyhRDhf3PCapCf/nRlQZLA+cqiVxOG
bhvqb+OIOuLNapliLlDXm8emoDXn1UGFfc6iMO9M02lAJ46Qb19fdGAlyLz0sT+aIe59EQttP9+M
Fe5FLdZpkFEF2KD/em5Kfo5JGtKBsDIqzwYRzN/7MGOyCFSMGr7uV6tIC4Oj53jWfR1Mi3oavbSu
W4Wecp/0d7WMHW+veQnt/6Kszu2nTCrt0CqWsbUDOA3Msy5U1oolRweyawnucN7Mk7rf+hCDkKnl
oDvS0tvi7GWkgADtUi3gBPFUooc8Ky3e7JR1osQEtWlcp9xIr8Td0aK6ouhVIVtqiUc2RvJBUTMA
tO2cpTb9SskxCxyZLx3EXSABY6JZ5u8+d2t9YzZlSU8opx+vS/zTNI76y1AFi6YW6qGabpSx8OFI
kx3fayyTkKM896Vir+NY2rRjy+A5t7QTTKNVgqAt5uSKUZg54FVZNCgjdnFJKNe9GCoXUYJF7lJk
ngLelW80xsZFv/SU6e7Zj6FcSjH0l68Rk2I5FGlixJ48E794Gj3ye0MoK8Nl4GnFqSlzd2OE6bId
ehNMl3r9N6fdBBz782mnkxVh24ZrEFPvot/884BGHapIJIZSUIJxvc+nLyMRrn+Mhyw4quQtLDUT
SEuCLaNGlUdQihvh8CSoF0EGaj9t76dxvg493TtYoF/WgVVl8apEG7SOqesfMLJsY5w9NC3MaFuN
gB2BUQB0FE9Jmqr7+QqquNAnoxJJuFmyHIxTH4647fFNhEgleq9A7JmPzl5XR7m3vOoldoiNj5Af
TV9+woq08DHJaq2xMrKkRfnZiEtvG8alARd7GD1zb+N5bqaTtdIikwtg469EoOPGHSxKtZQhuMCY
xp0fS7mWJFltBxsBLX5bY+MFYGB0uxi3LMCgBE2XvYrL3vxrVO0Dd0RnibriobOKB9syq8f5hgw/
7T7xXgrLiNcdrOErE8N8p1QHJ+W63IyBddPyoNtXts7110+x9uiIRm0X2OOg9spBqW3lQLgpq3OW
p+gxPF2uG6t4JG6yh0qGH5ZeCKe1TfHDSuJtqta7nsA11R7FU4ieEmxM1D92TdUv5n9ljr7663PI
MX8/hZj+wjoFdAInzVJ/nxPZTumXqZJqS/qMpIBVYeFNtpj8haRBOYjoGb+LuW0IMaLBqZQPtaMo
XOBjmDFOgPvAKLVDPf0Ix5TqsRIR6jbfZ8V0VuZjb0KqOzoBFRhNgKo2Jb9dWRbxPo8M95uu0oTj
6ooOAAX0wjXSZpMqyL2GLk0PCpxQgmcIAjKa4EpbrzpbeKeJlG8PGmo7M2yGfefEv94oE3igbiTZ
26zpt2pkwaJsg1czbzhh5oGM8/fTStPv5XQtrKcbhUR7i1TsM/LRpTqNUVEZ3339zh19NNZp3HRX
Bp07v6z3fPwQWyQasCEql04YKtM45T3YgwBgOtGiaR82+Lj9/RhnOCCakMbtmGqbsqTJQSPnHCMa
uFQj0ccx0e6tAB5a5nZ+j9y7BmuSOeu6Rjzw19+27v7Pb5tJlcq6iuqwcKfV2K8zYNe3vLEWlraE
A0tJMkQ0SnNhybhybYek3DdoLI9hn4mtqTUuKWrRj1TxjENUmu1T5uot7FmskYXvl3dDEZ1QnOV7
FZMtyyJd1scpy4BTyloCVW8eDfmRaoHyGmjDUdOZs+qc7rfBBAqRN/r7X3828ftnY5qogR1CFqLa
NOV+/2was9bc03BNSLPD30PAN+8sJH6hH+HDV5IQvvnONhrMRSTQvnrJyKgyKAd0o7goRkDQ+iQe
Sss7NXX1r3uqfFRJP96qumFdVYEiPkuJEBcIW6Y5zzzxwc7HPv2Q4+JpivJEyWNAYd7yQnD2oi2n
xabqnY4JbNfFp1wSkOBFXA2Q75tLV1Di7lRhvHSlUcJyNZvjfLHrIWpoKcUazRPNN4++XqY18Xtv
0H5j5O/W/+YI/j7tdk1IkzbUSZVTw3RcVuS/nh0B1NYGu0uNyDvKAGGV/TEbLVa+fRb0R5qF5hoE
7WdgRgjXRlHsuBiYiDARNGaILoDSykWbONrOUEVDDuxdaceLhi/sZvL7P1YTttpNOuXWM2fcx7Fj
v9UJRudID4+h00B/GsWq8/PhnYJ7DfAVZCV2Y4wlKTZ9RWJXNmPL3sZS0I4ccGGWmdMddUpv9zrn
BuuqLrk0SflHT5Zhq0OOiArvieVPfdAHPHrzZpjg5f/rI6dPC5KfuE741YYmKHMYQEU1Xejzgubz
4zHMfNah2n/akWIHcWGbX9ODjugnZrscs4E54KT88orvY/jIpxY/TJE+99J4CCLI8dMyz4qM7mA6
/cUwtpo5KI/CNMzrUCHsLOLujK6639XW+G1InP8i7Lya28bSLfqLUIVwkF6ZM0WJkmy/oCzZRs7h
APj1dwH0zO1xV3W/cCi5LY9I4uALe6+tnqoELHNV4RcufMaj//xriD9vBpQQBieDxvXDDUn78xIy
dS2LrY7grbFq1RVtLSr86cH877P5S0F4Bz5NwnY3Xi+e2FrK7dz66D7iklAbhg31MGWRmtwt/P4e
PaS7GHG974NISbhSwmJPSMi11iAqzk3Co1MYz6FkMvE4pAMCOp+7SaskmNysH9/MdaPYdSWlXF9D
FaoQ0POCLsPesx1Ao+I18w9Ibifuh/4aJJSDY2m/G16Srv7ltfrbxULJZTocOZw1KmOFPy6WcAy4
AmSKhike2W8HCY5L3381i2KAjmYom3ETRGxDC7Tf71xwO9Jqu5uVJc8VyVnxSk+Pogs3FW5wtkp6
eEwNYqNLvfo6HylzV+V2hXN0jWrVem51S6i6+LzDn4mzbae01amOmvBgQI82VBZeuT1wB4d8AjWb
uLQXvBE9S7n4JZ9qVkpUFEfRe9P6a7spxne38s5lErzMjVXvYV/oCsMUpMSmGhagtP23m8/f7z4a
s0BGL0B3dJfzbJrG/eUqyXInU+w8UyjMxOfcxVvcYbjqQZX7hWruJOXqgmIVfIoWX+fycNAqhgxN
qnZgyrLs0Xuz7HZ2/CuPymNux+OQ/NTUNWA3ZKrxOrrXjIrnPrf9JraVbEHMO9HL5q1jJPrcOF24
fbxgXNVEXBBycDNYbhGJYr5rxHScDZcceNTrxyyB2RaKmh1bmZN71oRQw3snOOWVjlt2iIgP8S0O
KYXOIAPzPjjlsGkBrz0NyvjMsecu1cG9ocul3E0r01noUysIas2iRyGUXnV947VhQXjOEuILWKKU
imhOo+9pz95oXaKptiV+9ROb7wvpfUj75vcatqRcykGs8VqPuFmmvruvISr5/S8/Cty3sbchhs9j
HMVHRul3bXUYpBkgmQ82UPuRBjvpU22lFfY3n0Q79q+/m/2kFrsq77xjMT3YUQPEyyz0nSh0FU5e
dNW0UL35bfakp7HxXuFxtunrgQKbIV3D1PENSYLpOxrBCIb9s4Ec1W6C4Dw/IPvcPTrJ6WfNP4Ic
UNypVlUC0swunVP8gCfhrpmD2hfik1QChfte26J4LbZ+Z6tnFQPNorGouvEwrB28r2TiYD8AVg4H
1sSnPMQ2qHqN6dFU07WBYmGySQ9NjPA7MxMGkjlFWqnLnrSljkxvTw+uytDlRy18myeSVIfGWs7D
UZAsEAMyVz15w6ieEsdc0UwyL52a7wROJyJ3LIZNVeZnS0zBiIi76nXeE8biR+k2iD3rhzbKD1Xq
zEa69gvyoGhhqoOOFZrdI/7yYvsYTsamf09liDSWz1DHrMAp8VTR8tjhyYtJWqlCAhFzKYbdXGLi
lMIj6JZvZmFf5yYwI0poHyry9riOpADRFMnq5Evo+F5v2xtjrIhLD6VNUW6Mh8doYv4Q+X2EaDD1
GIEhMPyBPt/ZDAoBApXdGe+GH8VYu/HyMcEJi4Lm0rYY9yiKJXcA46sNAnISsWZtNVfbmr8vz/Qf
yKliCMcGjp4G63iwgsHz3hUEomNMNdCYaG8tzdBlrhNNvoo1iPheb3rVOtOabDn3rPODKhy6V9iy
/3IrF9Mh9D+3cgbEjqE6bAacqa/+41wXmBQDgk68lZVqDdVLnm/sgZD6+SRRsvD3l/OLaut0+XBh
cgp8NrPSRitefse9WACOmr7HjY6nPblTp2CMw1OdpsOhrdVF4Rb4jTs81keYx95iVCiEmulLa4Qb
n7CbXPnWR5kl4RkMMke3TZfkD9/YsLJQr4zrUAaHoq8aUBDJa1fEzQnMOLlDNSQwvUrUjExlDJWK
neoMhVkYhsSnb1W7yi9IA7T1P98O2dz8/XVzTZtz3bDZ2Qhr+vO/HO5OYPWoiTp7FYV1vzaQb5/D
UlHXuEkCImPNEg0YdB/J2Moy9a9WFpu7NK7x99N61WHYnQpd97jq24Qr1ohWZeXwwfJyEhhkLZ2V
0jfmvivIsZqret31ftodfeEyYj7+orEf5lMotBc/JxOqwCmwG9X8quoAoFKRnmKLEHYZ0ElLQElY
pb71zHr38C6KK15cNomoAledB+ij6ekUAbiZB98ozMc7r/nM0ZWRBM9paDF9JYjwfNLHfR90OAaU
oj5S6zxHnWs8zQ9aYf8gDB1ZnC2AcgFr/jpfW0YgnxiPOec+76zto9DnjFzNv/78iswPgdNdU9AQ
4DlKQtHQon9rrS+Z2RVHzQKsNb/C2vQyK7nlH2TlHKVRErWDHdcqEqx3aWLuXFgDL2P8Lc6DJ15s
9Xl+IJm7X3pRSkpxXnKL4T6gtlVI0igIWJfOp3cmxvxQl4S1RwyDCMDzuLeJD4yR0aaLoN7kORsO
kapEVWQmEzAzf3GdpHgxBGE7pDr7x/l7GlzJA4c+rInpT1sfKw9mVsCReLmzqVkaM46+g1pEROQ4
CUP1sIQJpWjKV7rM6YhjSK/GLIlK+uZgBXUdrGtaMNR0qrUeg2SaD0DQxoi95WUuRDvojVcjdy+q
O3Z3O2Od5Gb1XkJAIl2+VJ7mkuhRVjAgGK+lTe4vfsPwqe2MbOeO+VUWxKS23Xirpo9DIOMOxpnb
P4WpJdeosJq1Yyu4BwIDJAuArsdDzOC+hLSAKYfuz4ziHhdQWt+wVqawpbhFTJ+fwIspXE0nx3jB
fQlKwPdKUc4ySt1n5v9QXZr8VKmO/lq3pr7xXTiARWsgweiJYykt1d/UOTduhDvzuqCxHdKDJDdw
WjdicKbmt/vvs/l7jd0pIKa098cfAo/pK5GtVN2DHqdLbtZR0+4VQuQW4IDEc2J+gjLJ7nhlkkPe
RZ8IjbzdCPMY9ql3KawP+OlgIYiWvAZWXhsEgkQdXGn8vmMtAb8zy2FThHoFh2a3aVItX/kyjFeF
x8yxElbwMhjvRQZpqXzLx84+z29d5PgviIVtfIncLVW2qjj3NM/8YZNPBCzD+pBTZ8Vp5mxMAgAO
KYMdfuY0anaT4DsqFgDiepw9oR6m1FXlT6ZXNIhsINqwze51QtpZQAcWJvnTvG2lPes2qWOPq6rt
ukuVxfLikcHiWhIcsmXyren7gvjWTdaiWWosae4a/HPodeuFNGv9qQGUvLd9svMKs8aJRqzKXZbF
sFcrwt5yRWb7R11VT366zKzZwnaMMVHb9+ukNhFhQ4NOPGrItgGtqOAQvgXEBa9su7t1U/1v2B1W
Ss8NNxHR6odYI0VhXt3Nz8jL0w86iZrLGhci6epW05EGEw2gI0ZFZ3PJEoVkcczLuQsbp0oT/9Xx
lVuRfxrT/sF3298PeqHjyW3KxTitoub/r2wfNH2Q0xlQ3bygDE8qUX/ErFx7UaQ/pieg8KpdkEoq
9ahqQGplXrvu8yZd9U3bsP3Nb8z+PdRRfYjfXxpLmTverXIz5dYUkG35O1Wo6icvlCOOlBKzs9IR
dBb3TAPTcODUrPRTrFj7aLTVk6/gGAlZLe9QGz8rU0U22l2wiJ2a9DU1HQ+AuSyAEPHVSxO8v3UV
MHb7z0Ng0hFZSlFt5u91sbYN0vxk9Ea9sywicNg4DF8SH2Umb0V0rdCbvOh4jUA1FhcMkZhcrZYJ
yVdp0DF3SRgfBt8s0eOW2laPNe/JdD6i8Ct1d0gUOClUj2cWrM0hTtmfo/ViiNZs3Kqp901GMM5c
Nc8PrU3rqMOXTOpsP69ZLMOol4+KeR5xz4sQc0wM2ibDejLx6kEYCwBNjERbI3haZl1WEF7nYG1y
eVcSy46fbAsTFTA3cRF5chBj6G8QGunXmAOX5U8ULABG3iLZiWfoXuqgpVw6Cg0P8qLEG9lTFy4q
xekZOTzq8tF5SCm5a9tKdiH6i5xB1T/WDliY2jaHS95ixy57sbTzjmaUWcnGNu1gJUKN6ZxX94wj
KUsASEPCMgfXfi0NQspaEgOXPpPedd1iLcqrqthXNV44HARyQ54dlcC0uE4N+dJAFonPquIbhybT
CFisxI3wxHbh+BU8WZYTB5HLe0nNd9XZMRCMPe2w3FZp1xEBn9us6KDttI72VMBk2rrSgReqFjdf
jNXJLM2z7fl3MX185wesCrfBr+E8Tt/qOha9OnTuTYVRPoikfH7sR7Fj8mP0yD7r041alqwexxCP
CALMq12KFl9vQ4WRatola/MPBgrSXFgq8IEUf3OwihOCjB7Lr8q2LUCwTudB1VLdQzMtoTXfKTa4
zMiMejQzvnlSFH+axjhHc2z016ItfwXfKcqVnYB2oC1aX4PyMckvwkJ7kbEghKCBTGeqHUeMXx6w
AWerSc52zofKXOaxW+1sjHorKCSMHKCMHUlFWbg+7IpOfiijwWxuerBV4w7LQ+yLAFvWvGgR2sg7
LFTzxNwydEP/a9hgKTGjlJaBaQFqrzi7GWH1BQsVrXUa4N0d/ZR7Waj+y8TGMP4c2ZiM5rRptCUo
71GA/FGi1gymeqcJoGWl9daaFkGmRuNrqnm08qdpJ+Ena0MELFYHILaV6G7lNGBkd+EvVZj2cD18
GEqkdt7yOA3Xsf1lbEkkzVuBuVLk44brZjjX7mW+y2NXKJ6KMEP0gdPGZ/cGbrzML3qY/SzLKN7H
JUIbs+1+b4VnKZFK6P1KlAx72SZyS9GF2BTxgOyhMp9DJFarR59mRL2+MaeOUPdGeWk0b9sOLlIk
UaZbj3CeQ2XvusoudsVksfV6FCG1JVC4TKIOiyWlKBtuDkYwkjJgjicjSXdoCaq91nRUYaxNqL38
4po1Ir2JW2j/LsBkKvMvRZEWcKi56z/2RpqfWkvGf94zaLBftSzTT1xdSwWFrF0BnyBVAci+lmwM
gRssZXXCMLarb3GY6rus19c1W8NT7zonNXNQuRbZOaqi8MXO+nidQA6bxAsDh8M6kGwA543TPPfJ
1PRmlyHZCwNb5xz/6jQEKXAwLFPh4FL6T/XYuSmDAW0wz6kgdK1L5ED7raxbIghI+YTA7jcFLB1X
RVzAPiwvXXWdQ49a5nTaGw063tpOG0mjHwKa57Xe5Q4Z3+SfUpGNvbpSU10HtsWDAUckRXR2+f9v
AZQGYg+bdtc0gfH4zxzsnRtRRirwDMtcJXX307fi/uyUQtugYwcco3bjRajg4p0ATfQ0W2yb7Fjl
hneHA13vFNNt+RHDSgnH8EVjsbsMsR/uxRSFyQsRmMO4DzTWdfh/0nvT5OYtPM+3jrkE1tHh/T4Y
KALjlaL6F1laYqLwVTemxd2qqgZwWgn7fLfXBSoy4n2pQGEnV+iEWWO0FHhyqyuxD/cRdbJjSJq5
wUuWlYyZzYT2U18k1q5Us2hXSsY7Xh7+tNO+P6sDndHYe2sta4yDN41WgH93m9pOuYP09q/Mh7Vk
9DUfgumWQ/g3hnURncLECo+j+BZMmjNv0NOnoRm+O97grGQAOWweXM0PxsBoFDXIk2bKmyqZibQN
NnuFedY2CxM6GSCzYMzTOt9yOfkfSgS8nIC7D24CC/RJw1fHlme4SNrSz0dQ7dO/Nv+784MO7beA
b759HPmyy5Q9pfeeSAMBEq1IL2NsiYuXgMdQgD5/tZKgXqk+rmK/IyHc1n1xzdk9LuLXsrHqMwN4
0Dq2PmZHAzhtwzzwi623P03+Njg7F8Rd7x1yJYG0g/zXXcZtNqyLujz4el+c0Fr7e+wIYuVa+OlC
0i2m36jz7O7Fc/3vqh+HH1XUnZWgkAde2Q8ZOPjNfBmfFHdIMDG6LikhSA7VUW83ZcKlZEptk4se
mnBqjKcsCfQVF21wGCwisNeNASE2s0kdNFKo9o86F3tGvZmrMhsZxqEh86ETIninD3dY1KeCZLH0
DrnGxDRnBlCUk2CtqdVwIJ3b2+UhwY4eBuJ96tJA75ASr22Ss1EQAnZYBdIAUUD9wFJZxYRuTB5i
tSuGY2F+kAhBAV4UG9XHxx71eXqvUkeejJHgwCKTb2S693AintNsKEEw/Of+PD+zO3cfCQEuS1W/
aKjD1gKm8CnSrWcEc8NLl7XWQkmreocMKzv+yxjlT4kiQGQHtJLNDIp3EhXs/05RGLjVegYDHJyK
oPxqLbIx4GR8+theWjssvypaoK6FqioHYSWUjhGBrFFDXYFpQgLKLJMrW6mEPBmexbFI1l4qgeRP
X87f0wDZrecCku24WM1vm4OIhHq9YgfxC5cBBuE6iM+BGQz4Gwip6oOwW/tayY56uh96jcmBPd9H
ZAgfscE0gCcXhmGV98nmUbqkdUookUHlBmYRLDeeszXVjblOCZNuKy1fBkPuL8OpUyuLPH2cV//8
chqT7uqvwzzXMOBzo8zSHUIIXPGHLsvvSLRCsALFOtLxr5stezlrSJcWVsoEdecTuUaLrgnLrQX0
DfHcf+S1YPw3XgMxo9LhFERNp37ErecfFLrNs0oO2knz8vrspbq4xDUs3zA9sFg0TmQNM+DsXOui
ZJtw6qsdtzk5uCb2Ze+N/7ZT+VMB5LKT0ylpVAZvjtCsaaP3l6mbyi13UFqkFnEZsDqZFJBVXU1Y
DZZwZIsghJO+vRl6e9iH2FdevLQC5aa2gIIG5oGphUJC61i99Bk8asfAhz14B+JdWF2ncXrDo7cq
O6+DVUpSSEo40r+oPZ0/P/KMWdk5CsNh2ApC3PpDxOQ3rq/IySxeox8EPWZ3IEw0fdeE/iechXsv
UcbOY5L0TUTSXmp9Z95GW98B61OfglgHs92rwIfL4E1gZtsLDFebzs3xMlXMalongnFM0tMWLZV8
9gPqc3q4BfZ452n+KhqcdN+p00kWAFj0JlRxLs7zM9MvgcXGbKc5JyeQ4llteoWeOvpdftUayoI4
4M7TSzECMMAvE60iu7HPXVilR1wNbKwDEKd+ccyLXn+q2/676YRyTdKcfjYcVCo+w5GuAr3RE8eH
rUTuh0k40jcWZXenHR9H0+BYy9Ftvrujjkqp+dapg7fqx1q5+Ln4xNKbQT7uCYmNh3TcO3F4kJ0e
X9tCfZt/nGkk7BPKkFrUzfdDh9VTRUL29s9X3fyh+9+rDi2EQYWNvt5gZfjHVWe7TUmsrMSZTavu
2N3B1X5kVZBgh+k6e1mqtb+m4KmRnnJ69WRdrvtQ+a2BFWZF3lLoPxlW/1Mg1ngCJwHA3Kld1pwR
enmvxcGdZSBAsvzayGHvkmK87FRhbv1CES9p3FwlSpZ9MNX0ekfu93ybki06nqot/NNje1YQnzeL
COcHvYlddmm2xmI7+joLvlCb5idNiHf4OVzUFTGCXdWj+Zge6ip3tkPW/0BSW61JXTxqbdlQ4QPE
XEPwE+A3svFCJNR4CQ0D1yVNFj6858ppHJzNDrPMpNXbczxJ5UxCYjdWi9Txn98L829XFx8hobsc
DQ4ODC60/z0g4lIx6QVqPsKiQIw3jc44vQn5gCZlBwWeZAfvDGCJqzRhMkVR9SojFedeBAaYNsxF
KRozbQb8tXJUlRI6002VQR4ysNDvDnKqEwu4HyuSxqKNy9YOhr1NwBPLoC8TzJcaZVxH7Cy2mKsR
XNqhYFDDg1ag9GUj2SEKLcpjStTTvKUbAdgxjRcvVeH2X3LPOgws/JemrfxXPttoSPxI+V76quGt
FKGus0S+aJgBH31sGVK7/fMrqWl/bjjcSd4xCS1d1hy2Zv6hSi9F4apxG3moDQZ5HKWomInZCACb
BBpi8dYpDCwbYUAuhHn2WONFUrWXnd/nl7nfZENAImjpKgumFreHECByz489hhl+M+YWnewj+xTl
GANb7xnkcbJ7bAKtOiJFTS9OoN3YbyeCiE0/iDdO1tW7ni0A923wMhNwaoqa8tSdPnBXUBNz2P7/
XkIiDV97vk4zi79lVnAakEaXKaiibWKMd6u306sxCShq2d9DO0Zab1T0ICq44dIAUz/r5uYxFWZR
bZ2hNd/gFIn2ttXGK443QldcIrpdI+ReIjxizaZxixJ3d5TFMEp1f/Lf2WxZOhhqj4Ihk72PSZP1
Sd9EQFq6wdiG05eiZ6rxuGQrq/mRTUv+sUIRNH9akulL3Mm4cskzDxKrfuWevZrL5lrzm70JUvVR
m9OvraxMhaBkdg7RAnHy5PiwH3CTYGGeDqTOMAGSTopVzW5pnJj2MrXS6OK1JN8EnXkOxuxtbipb
LyexY/pMPpwzcIuNfcc0xfUE7XONemWrecFHaCfv7Tg0h9keExnv//axtPW/VTlI3izVcUydzyVF
4x93UB2UpYxbf4JUTr6WDssS20h/OLYesXU1gCBdH8P3wIp2Kf6Fiw7LatlMH8oucYFpLB2zCTk2
S3MDj4bKEqL/IpCWspsXyZELKOqhIOfd+6o5/m7+RKeN+1GYWXQTIvWB39fFvW+bbuvlGE9rM/qp
9l6zi9s83Mg2/8w4na5eFn8auRZckJnvHCWIbmbVkTKlBh8YFEFiAuTT4/Zuc2fA2eCHLw1Igmn7
PHbBTYcwR663XryjmvQZaDYZGXyT6J1hQrOQShoQwuDb+CKTI6IGwsInSKLvtNUl777Htmq+ssqS
T4gH7q3t37QuL14L8LtEC2XNIfFsj6FOQXgIiTOzQsV0EApKZgdreuHXeazDECleOhV6FVo68lub
Z0bC4so1iuiDs93K4+IkiWt7Fon/zq24eKHqefLLlto4zFEjTyugnOiLtUMGENnF2roywMalpqaA
UYK97bFCWra5lx7xIw3fFIGs1rXZoliEkpB6EjiHTNfJhnVbh6imROCm50hQ+7xdirRBlzAJgHpb
CRCzstHMpomGzwv3hN5XWxek9m6dGGmV0dn6qiVM4a4bnrkIQzf/5lnOy6gTa2/kV0YM2lDZHxq/
2TLRkE9wby53CJHrXZ7DVXbnnmzQnSc30PCxJdkTKFPjPROU+kWFN0cS07jIi6Dw5l3iroztXRhB
9i2V1MBYY6tXstDEQsOFUk7ygiJM+5M5Wig3xWc58sHHFcsMc5qJqbwLJxA0oKub9kDkxwG5E3P8
wr6QFEHonqHWh7lYnL/kRT4mSsLee97aTv+FJD/UbpTw4Npl+ZKF9X3erdr0OKuizlC61Ha5jDQb
BkM/aDuOeG/ypjXPVQQgMEicn+6kFJ3lovND6rjfWbYcpc4xPKuP4oQLKLfpsTMtPtthY+5we4Mj
Ip79sQC0CqIUsiaw/5JjPIcZx0pwR0darzyHhWFaeLgTEJo4J1clk/KxEq88ts6zIiWLHI4lIbER
J7WFkpRFC0QlXvlGRs/24B6jWBbvIeDSNQ4e54pobSKNGJdoWlARqrgYvE6SdFyD69CtUrwrhUHM
qG1cRZ7j1JCOfzabqtsKUURMx0zlw2WTu3gMISO9ehsxlN1mNb3r9An5hJl3ihPSwriG2Ivn1nUW
PvWp8eQ2HiApHOCixABPRHS0NNqchLA4fPG4c75rvWRObZ1/DynVyr/OfhVckDQfdj7sNMh/p74N
yk2omSkAojrahZnFhEDG/a0epqjKPmQJNooXhcHNG7vy6+yOKlMjBSg+wnWcLCRAYK2LaXM3asaS
GXTkg1pri/wtVQvm7nH5NSrbYJWXSs22mB1eEITFb8lYEg/BNmTMfcL+v569DuHo/FDiyHjxGCGz
CgD/rA770THbT8SAP5jW2F+QN5HGXGBHZ1CTcocndzbpMWRgcYuf46L0j4Pb3MtJbzV/smY1ctIn
Odt2oAb02hBzviKaqX5L4ohJQYfMzXuuCJoR2dv8LB6NvWlnZJCG1bBhetQc0y7qvY0Zl8jXfdld
dNLtQIPi+GFq9q0yIo3Rt+jZD5QGpQFJTR5/KGvbPWQjnHuyf4DhV4Z6Kr3yJbJ9P1pEtWPskzg+
DtOicADOsQTw12zBlYXHxkm/5lHcHso2NhbSaHCO6c2nUbn1Ogk9f/OY6aKMYNd3ZhovTwM4Pxe/
DUR7mBp+UQPdzOQdMp4ByVMqUG5gJIkq9n8w+Ch3TeqMzA0SRAQJCpE28rVlLUy22vioNnalMcK0
ZbuOVSZCc6UKFmMvpFasjSr9JoVCcO/YRoCNm/baNyALCzslwKC272oR/uoHx9u4fVus5wVHZkVy
01k+q0qvNN7RvcJMRId0gsnNqNacJKjRpvGVV61NqHcqzDefJC6Uxzgj1SosTByNve5gJvAvEcUJ
7Dk0RuiGqzVwBP/NiYyfIo5ZAWUcXDAjmEVP2k2rL/3dPCmh5Aafxr9gkSCwsMsU4ZkBAk1BJagb
ZnSDig3bz66Pj+l+OQyffi+Lr/O0V/IWHZkEouNyG/+ikhq3cj1nb9W69cPpu/c+glHAMPNpzLro
FrbOkSOBLRVgbeUArNI/+DJ9f8xs2MehcYdhOhsLE5Jx2QHpwl80YZx+jtShKlzoBRPLl4e6S8lP
aetds3qU5250mkulu1RcyWn+50Mg5UqpAyWYxZ5sd0jh4/CJjcE/94SzzkeMDLRfmVeP+JPRzlPa
8rYXCS5qxslvntoKQOe/TGWEOzBNqpRQS9aNrIluJtDthCCWPK1UqbPpaM2QrHviKiWLZsR7mxJ7
U0BM6zLJ75nVOEcHEnY6FicVfOdG9uEnVT7RAfp40Zi57jyGZjZ2iL1GcJ0WVfZaNOyrQew6GROZ
zqc+d1XW32b9i7y1aDUq1VfQ/AtY4oRLWgQBtg5ZzmY8/hzVKWFRbFH1oVpvVH3B2JoourpdoyMd
l9BjsAn22al0E2dZa7a2HlKPYAwJHXowGGDraJxZdwKaliWJdT2ctJUPQZBZq7sIzTOr023Rymin
ujqDojpgUC99f1tqllxqPgSLuro0IWn0plD2nmWDgfTexq6UC9a2pJ/+qGIdwwgplZuenDQmhN/J
0rhmMv2ptC398Hff8p+yUN+CAdm5yH6UQlyZspZKCd9IOauF/FnYpID58RO02qNrQ9lK9y2+XoJ5
jq0V3IVDZq8cm48xRvafjhRaepPcU3i0XqYlmIKKbgF676xo6SqtDVbpDIwTlz8pEebyekO0S/yT
4gcfmYcpWzUDUm+hIrcILfPe5nYgL72GgNSu0HxViYAf+sOjg8SK6gVrfRIKOOM0fyfUTenYE6rJ
sBnskMY3V4kVMw+pV/kru/cg/wpyKjsRsENAggaDNW2Fv9YbjfhcI/8BKXrP2gm/zGh2z0ky3rSx
PBdWcKKD/KpkJBZm/jaywMgD9GE8SZZc3BB+1rRPAV5eEm/e+i6/9ugS0Ors3c5dJU2BETcvWbC0
pzAe7kYT731VO1ix/XUwoBJSfJw8z1xWA4GMFYUbGl/3J/rQJWcVodkt96bIwOVZZfyoJvkmVKKr
gpgsY3ClLAp5xbxRXwFVrgIsK2Updp3M3nt+zUFxT7Za/hjRKbnYtBampPeGy/YGMLPcCCAuYytr
QFHkMgyZzduCRkhNoME0doFSbbihEH+PjOZSQj27m9BTiWiPV0Mj2LrjlVsEdfqdheuNnnQtCKSI
En1XN/lezbOVnJyFFkbDCgIQHRu9hJNUiyJxVwUAmVPxZIB5tj2UBy23kzFw7yInDmjfmyyrHXGJ
GMCc04YIXCNJqhVXytFn0bZtdBHs5VD4q2TUvjvYSRshy1Wge+0CbyCBxprKcSvdX11rsbNv+fRJ
7dZl+g88y+9Je3DNZx0f2EI3KaMLtEq0sjC+FYMcgUxB+9AuIDYgjCzOskv1RUdHzboDIZ8O1Wyt
hRUxnX5zCsD9wmVWv3UzMsBlf56AISwzdl4QI42YS4nssqQCjhh96jDWAXbWxCYMx1hBs8ehwNgm
gJ4K2XLZt91rUZMEb+rWRxSp6KQIRNDQEkeWccjVpZzSKUbvYkQgS+2UIJnSKq62aHn/ByZ4RcO4
0muefQK38cGSoxKZZ/gxHh8FTOg1kAyvvdQJahhceOFGjSEjWj1lttcf4S9VB0HQGEE2BEtqcmQY
0clXJNDqsm3CKel4q1XWQiu8PTEYcLHJgwZJQBIpv6Q1Zf3UJnJCP7Ya3gdsZewi4OsRQRVwdy31
tVpHp4Dh0fRZgB/t2MElHcgqiLdFpdL3lvGHXUbvXZFuNFb/S8IWk3WSR+DYh2DXWsWdWG7UE/2L
xq8LXzqzSHFRkOSg5lbUKUo0wMhvKruqjH6ZgfuFtA4cKRV6MkIzXUgQq0RM6dTsbnMcOZlwfzXm
qC/9atTwGjPSdaPihf8dSdHIYX7F8j6ivkvAsoIqlxPmvDux0TmlxEcuu2FTOomzSqhYqCJAY3iM
cke9AUqcPGPjzg9OrrULz/CideO4RFsmLyqzlgDa8wH+8l41E8JffNtZRulw6gKeDBHmBWMoL0gO
19hQ0NAYICzLoHjNyQfJQbiT4jkoC9f81EWsr00g3os0jaBvfpYVE+nGtKO9p5mk09HGLwwyjZai
VMlar8y7ohJMEdJA7XIvWWVAabG3bys7TLcZts/ckykf4JAEMiN8twb4IVSg2a6zwnbbllq/wigU
HKp7bCb3rITBainDPQo4WUqL/MOegshozG7LjR9fYvxZu3I4J4P8iUCvXCEui5ahxn/YpeZKgFzl
o0JYljSt1TC41QEVG2qTphuXOGDbpQGb0qNVmchRHAoBzYJtwf3kVc8Xjh7C7dBCmBmkGHiZQYKY
GxOe25DL3PPLpILDH2NvRmQSmQaoBNZKFFyFKH9pHjljkGIYFbeAY3irlo7akLPodeLAehNLYJTv
mHTb6Ga0pYu3d+ramXWqTb2ou6QCrkX+3+iJna9h4ie8IMeGr26tIE6OoU+xpsX1LrVQaniGZNoX
FwTr6Mhv1I8ASB8yt3zJqOiXafqfo0uQqGjvslRPppLi4IA20ASvQ2Ivnax/Tmv9LpKQw0/8H1vn
tRypsm3RLyICb14pb1UlL70QUhu8TUzC198Bvc/tHSfOC1GYqm5JRZK51pxjQt2PwW1Gev6I4zvD
PImaZzCNA6uzcZUMmf6l44t09UR5GWwGYdQvR2LGi6PAZLSy7X5LXcz6hC4GmiuCsKKn4V2AkH5D
7UUthCxMz06mrV3Wnzn/mW1gGd+UQDcN/31CIM0Kiz9ScH0UqyQ64wX8jlp8A3Bcu4DKeF/Jal2M
RFvn8p1lY3mui4jfvPfsYb64MqtwIH4hxas0lBempqwKPe6wZlWshIs5Hch97Ps+OTaamVASgaRu
8tNc9XlDquawnlTuCkZH7+JVbnTsSfFb9qbR3vRJPBy6KHH2Kl/bkOX3OmdiubIL2lTB0CP44Xfq
OQxArHc2LV/ugxLH2QlDwJjTJHYdcSkCGx8JQz3Cd7iNFcJRWWnf/cx/6DBEaAP2irajOdlF9mdr
Zd+tN9DOqfJNFjlbRGN6Xf6YEiIiaMWlvunNsnCl/Zw83fNlqu7HcNgPeRGvpdntTa9AwmixFtJy
K97ScxGXJhLPiz8Nq2+8KwpF3xqzpGQiDgd59CqaIcgs/bSL2UIj1YyEoOB2rC+NS77McraxBPWA
sMt929Yt2LTSYbVnGMfQJcredhvry9bhKxNo/arQGNn3Tki7CS7DewMOrZW29dWMM/EH/dTZm9To
Lpn3+M18orDC30WWj49mmrnUjaHNLcen7kY9UIJLwspvo4jyayLkXRRjpyEAjN2Htkl4D92EzKYP
Y4DP4IEYeHKd2CU4Z8Ekj1r7S9FN4mbX4jUPjf6tjQHipV4OZ2+q+jfTbap1x9PlUM5nc1E/NYPi
3Nq6NZ+FsFbLmyb0k2fd4Zm1vAm1Y7dtIQisR7uJkNAO0b2f8uaaqMoaRzXMY5dDy/Ep+VL0iRLo
/x+JjfrBbbv07EEspjLgagwDVY5gOtLgphrhdF82dpv97o1IHm3WTn8O6Xr9QC73dP5zwXw8pmvj
zkmVfw8Rgi7BgZ4U+BDMgrsPZKgGNEeGIX3KwDBjB+G/P2JZG6Oc1b1Gl0UtvnWEeGs7E/Gld90C
ZfiscWPw+i6ckEC8vHtVW+QziPVNvPjB9KoptDbnCxRJuFGbVxsCTZVLXquEOepIQvteFbeoV6aV
oofOZ+lZOxxI3W4kDZhVADq0bpisyyQm9a2ljMcs8A30UU9z3cz8wMvUN0fIDuy69Dahrcq1VWnx
HmcQMvwJDjurmJb1Y1ZgViWBzG3S9tkTtnELQdZ2gTpc+IZjHzRGgjA89ZPR0KDe19hHSCnas+7p
pHpyHGgVgwHZeKdi0PJnr1Ue+GjBIj1FIx6IfCWrePqYkuZZlCGBPBlBQZHhEdwyjdzkYfoVjr3p
m5Xb4jwu0w0cJuOauQMB8GkfMlFsVsMMqzAU6jYJYyRljLy9AGEgec3Bs+CSQ7VNumS4OWWM8Klx
G/JwdHE2CzxDST7VP0VCcrNuKL/11rnWqj6eW3W0VsFApaXNgobazUDMidZ6T1Zjd2ut1knSMU1t
53jYs2IS8ZBrkisGTHQ4DKXlnLNIAvXW3PhuKVL3O7vRH2TkdeRbEnJrmU7xLjPH3RAAY+3Ktirf
O61+Iujjs+m6feV02vOkknCW1WN6NAmZedbbAvtP4+Tb5Wycu1uTHinliVS7R17frd0+8p54xMtV
6MbVq6W2Jk4oZORixJ8XoKDb2R1V864mZX0ogzdWd7XTfjeiduYh1DiB/hxuRoqycjkBNATMjGbB
fA+sdRFON90ziBTWevelT5sb57XvVBl6X6nj5t5QpD5S0JGborHaz4Loo+UKimHOKsUtfxkU20TR
O03b9DUI2/w+jrZAsJqBWKPQhV6MpR9MppR86HuJ4emm0Ea95BOUN6EpN5G20B7t8hXEu/HQbsck
byLWlEm1n8zmWR9yb7x2Vphtq0l2/uS6yi63GKpm95iREyrcD67GT8Iuqajo5YfZTAZ2M9kV6fS+
nCggdIyjgdsH5+WZbKDwbLaWclo2LV86QZSCO88tc5D8YwvolbF7mBklhVP8s1loJUqMNMrvtTQ9
Gsigl0sWlsnf65ZjXZuflL7IXxvMp8imp8h3gi+RZcTokUnp6SOUc4+UW1GU9IY8lZjTcdJ/tkbx
2Bdq/e1O5U/FtZrr6CT1Og3GdWNWCjMJyhx8a/vzsGPB156X13Fpk+62vKySLOz8JCSQmDQEdbUc
NAyDujJt0j6BrxwOqo12qULGtLxs0sg4R+anVSNDizqylUunvjnZUN/cduZ16M3vej40EUTn+VVq
PI6uHp2WK5ZrUTCmu4K1xSoOSSPdlC3LUswxV4xQLsCfRl+XmoLlVzN1Yg+q8SpLQa6c1kSfPX9p
ncnKL6O036iaDq+UVeh95MgQMhWVldnrCosoL35XvOlhudRWAHVVWYu4mO+5HVvNhY6wszYMyWrS
olqYwwV6L/jolAfSD4l5EPO75z2y3sBv1MI+EjIJn6uQLtlyCXLqc+bE9GWAZW3oC9KXzXv1Yawa
gpr4INR7wSuypZMqHPOlLwTq5Lgvtm3iFF/VGUd7+5VZEVFkfUGS/UA1t4+Kiz0fl0VB6Onk4l1W
jOZmCRULCEpS2ib8VnAIjSvHbOUmhamzGUXJL3jekICzSWnfPhiVajzGtSP34Veg4gQMRr40hVDK
Z2rT5XNrYEHwLNLe2JECYB8WzU+30urDmNkRjJUkhmJYlngI5pfLxk5EfKoAJViSEMEh1LLLsmnd
4J9Xyy4uvp1ZeIR0VzbAiDofea4Z9DESp/P8wSz6FxYRJG+GtbtVirRYZV5pMMdQSNJhCv3BWoC4
uNE1HpR5rZMo5p2ugvQp22H1pHhyVLWSJSzJnrc5xmgWmm1a2qkISTNxCIUgj2feDEmAwliTaIe8
VEeqnMXRuaipm/VIfk0LinNuqQDo2NA5peIzbwxLTjmRyBzEBCa3KNSf/l6yvFquW96h/b142f+v
08vussEkkG4qfQ5BRAl1Y/mMfZOk01IE5S0YZOKxjiVHvg5hQ2EHK2/Lmdqjc6FZ3XnZW44v7+9Q
3vu2HkegG/i4BBfhze4oWmVx87Ic+vuGLEH4WLeo45djiiGfMB4gQ3YbfuFqc5tKCs851H8V6eih
8agEKWH/QsgX2SWy/9kRJPIOat73FFRghue9VC1i4oqZj0K0zBU9F8E2wBcx2Bo/m14AqnLHL4GL
cG9NVr2Ka/N7mBrir4tAP2VpFjzJQZAxMcxmcsS3T+Ro8EgXkKhYynht3DzVtV4/sfroKJdJWh7z
bjwFjx4Qv23V6JR6g6J/skV/igJIJcA8tXVqKju96ZQz/tyfQ6ifdLKlf3g0Qf3CUljUTlq5F5kz
ALGKmz0EguQRQhrNFNbPL0AkP2LA4o5sgncTvTAZKCSSxuWUf4CHI5w+zb5aq1U36IlDHzwa6zYo
3y8Ayq8qXekvRxdIuYFSXxzMBTelmGr+m9MXykbtKRX6Y9uMzFdb7Ott+qkltU2kjFZi+yKKrSqr
Fn+90j9bMsq3qlGPm5rwneeptoJjI+YfeVDVdZPx8OzVrH1Us+lnXpnVadlLVQynFmX3RQm2HAp7
MeFrrB/qnooB1bLyPox2ccdeqG3doTFWkaF1q4J4GxiL0TY2UvXUltHcDJxfUmfDH2rW7gmfz89u
LMIfBD68N/S4nzPWTPtRc5ydlsTZi5dPL8sFrlrgIiOs8WnkPjl4Gdl/Y4Wv0s29i5R6+CNpbJJd
QOfdQx29dt8QThVG8CA7gwrS/I/YKVlEtrV1BeWCJrNs+HQ65DED+YMyBOU96qtsJbIkfcH0s4mT
qjstm0g3xq3WZh+FlFbly3kx01Djw26QEVcWWZq3ceqZLarj4xDx+MJzLX3yMvEVZuQKasWIT0p/
TpRumO/Pgtt/BEMZzcN+ymNJyJpYvWjg25CE8c+u8JA7T3iDXaQFEVgExIX5y1DiIfAokaUkaFKP
Yt1oeD/0KecxJWCbCdM+xaj0mTLkqJCn9iOyIZtkaIS2sWeIj1RTjhMCp+fWrbJLaRM3shxnRfrk
oUYYJ616yNE//tnIMLb9OBu9LaAvvFetQsR83I4Py6YOqcMQ3qNseMYeBPCXx8QavMe6hFPRF5hb
s8++trz74Bj6Uc2d36neevdlQ4N82MJPSdZ/j2GnOkKiewZtRQeIkN91ZcvuEMBQwHbJAk9HqeCk
hbP16PQrukTd33p8oyrlmcLErlEJ+wwNs16xKh33VtO9N0KNrlGGk9TvMuYBRp5e+pZVfx/94JEh
KKeOpHfOr7T5FRiH0Afxo61DqTyGTiuvXpvIa0DL4rrsxn3XUK4AFgl314+UfHiw6Ak8iBwbuF1i
px37PuPvwe5yTDbKb82zUR1T0rIK9E8u5ee7I4V1Kdv6KKyaCAKjsQ90Vs0VX0PMMIrbXUqcgfvU
bLwZXFcdwgnT7hil2tHDC3BQnCE5q11HD2uyNErVEe6jinWqoicGM70puVdFaa0Hs/3hpWF+bUb5
K0sSonQwSeHsbnGoTvW3hvVjBXW2ajrtWgUWoWyWy6eXU0Ct3zIRwYW4tyNsIkQE0hRSA/LMM9kh
6sqUPQS64tJVw783TU3ABeL3WtOabKeYtbPROxcG+0hWi58ZFoSp5eVIGt0Z62/VqZzAgvGEw4O0
+G46iVzhr0VM06OaDvmpU93fylQW+QoRJoKbvpl2BTl0lPHw7LYU+FoQosQsjTZWSTaKUeF06Jgo
kDI8rZcTy7GWhSi/5fn0cmEbqhXwhXk/IP+tgP4m7ohw5L4ibuWi44ujD2lIvvdSvyzHbBB9/7ya
jw2ZILItJ/FzGhWT8WU++PeakrWc2mjq8e8H/PmU+TJRCHnUcpoxf9+6nF026Qj+wetJUvyv9/79
ABq3gx/IuNsu/+L/uk6HM9EEcM/+vGv+z6uAyYCFAas6FOX452dBkzWgZ2aJZ9XC25qiNi9tO48e
cfRgofw+5rRLpvxK2PDJCRBbhSx995pBvFUhCUGoDbM9NDrFfNpYZBpOdnqUoVDvmShBVwKXmqbZ
/lAy1gSK012ctHllUeVEJfXNxQJZ38mO/e485a03Y6QMhAD3FN+SYLv4up3YvZqajMkd1wLNJzs2
oY2TxztuhpFFtDVu8uBXDzT7QcXQdl82JmTbtu7qs11bNHfIndbD/pEGXHHGtf3auGr36JEUAUao
vWjJ8MOSyacCwmNfWbZ2m7EFlQmYSMsNQuQ7c9hJcN1bIzkz1sXvXVe5Rz0nAtwd03pDBl08qxHX
uMqQUkjrKETZbBjtjJWmE8ismDTFqshibdI7/Hv9vWkIFSybTmcW3hFjX3TPAdSHrtPM12wixhFJ
k/bmJC8JDiuVn9sr0/ZYQbM6sLDf6WIs6bJSIjXVcd1OYQn2wV1B8wjWKImF7wjuX2gpFEXqVW6Q
GoP1gVTkjDpJqrvKsyNCDzqvSVxsXYUvKNzNI7oam7UyZ6umBB9YF+/xvNekBGVkXrhZznWxizxP
kgJnMgcg3tCYfhF0W23+7OrLwZSR97hs/rWP6ZPBfj7Tx119/Ltrk5mJvXo+E5jkrRtd5616r40I
x7aixwo4DsUWccvnvQxE9Jnl7Z9zy1VRs55cQAABerc/mzDQu3XQ4Yv9e2x5hTNgOBfN8K/jXjc6
V2fZKAEK/FJvaEH855NiGebMzCzE8jit6cKG9T3sUZ7EQ6Hho1bLU/FmZCLYLN+8vq7jO37rhzSX
D2iUgq9IvE2G2TMPoXw+GY61tiTNbQgdpByHaCUqOKnAbKvHmKroYZTJL8Pp7jQV7DuRf9Y9IcFo
W9nZNmCS5YdiHO+09kbqll20wzmQ+vkw7oRbFRA5uSdhnM60DOwT+Ri7l6qa81qwOtRl8TCRAX52
4gblfCIFgjyMN05Zttl6OaiO6j+nSe6LmUFGkQXkL9gsZ/9ulo8BQ5qkRfysAttIqgknHk+8HZSz
eOcSlfKB4ID1qEMtwwZGC2jaRefB8SSh6asE0EINM0aBCHfvnJjXGNTvS44xcdcp+C2HEtKhns0h
unR/9WHsfbXKBqgSNCa8op6ODk0+zL23Ti/0zahRyS5DbXyTFOP8qR0MmlDFiDtgN1NxXnWndAAD
EBa7XGVZiBGQwstNPr8pDr2SrOF+ACMTfGupLrZeoIhXRVJ8bN0tizx5ESSRqvIdwmN4sgbgp7mj
2e8twXsrxFWAKiErvswOiQKByp6KSbVDnEtWo5dIv2xdg7xK2xX7oXRQmKQ97PgEGXXRajQg5k1O
DqdIDeAsjfLPIXfQtHNTnD0rr1R/mIgLqKeBKKQ+PXQAlpB+eV5B7x/H8SpjbY1Ag2v+brI6bTZp
wjensmrt6ASqmqPomLeqzDXG9/nwsuBcNpbGFBNOCo10AyaQBRZhZ6Sd/oZbD1dOnGfQ15PmjQ7X
cjgImUG2WU6qEsa22CYdDzQVeqp5F4lm+rC42yy6pbQhxO2/jhe5aWMd/tflKYoTyqXNsUiyiVhN
JgbLK2+MgF50GVqnMT8F1X+OD4khT7D0q1j5phyJtN4If5nF9B2FfLmIJH21+7RaR5VrbJIkCXhw
JHvd7ZI3kQ3viVDJ4K6m9sI42GI15he/vFLtUlJXlpQU+o6YJNnGM1+TxpyhHFs9BvfZmYz9UZ1f
woGB32R+RI2POPc6dunEhh7HojJCt8xfLonU7KTlAI/+vJwS+wp2lmzZeD8y9aC0WZJEMAHhTDRG
8r7qT4D6ujVD/UEolfRd284edJByzOLdO1gIIurBxWeewISljdBETLr7lMWPuZ1vmdBpBwBF8tyr
lTwvr5aNnHf/HCsHYiYDbIYYRCgKwR/0zqzt/9ngRvLOBMAfaKVm27qvwZzjrBuByRKieYuS2r3h
eQwOZS1/J/PecrzIgTlrCm7ghEfrGDt3uH8X1Zm8TdeR9FXWZbBn5utQK6czoKbNcEzB2vCc8A3I
ZLei6n5HtWadpMkvmRxzD0TE+FyPuXvCAPPBVJAgNSLJuy9sBOkhsfT3IZbZ2bJahZrvyNfJ6w85
6vpaVdRDk8UkQOsvGiX0Y4kT51iZwZs6L3oG19A2sXDpPQ822WNjRwPeazVfYszQkLL7kkZgYdKs
bJoCnUesIxoJg+wQQY/SwqeoUeUhV6j0Jfq4J3KohK+1TiItXlmd/j30ydOQuECwgehhBDsYoqxW
ZqWe+V6A79OvucuzLb9i1ZolPXwV8bkhyXFcbTvZ7ibWsGdPBgQkTdHWiSKvSk5wahOQgDXauoZk
77tkHojn7d4WkDPIsCgTgiaGFlspz4e1njJBKFwMa41Yy/J5qBR5mWxRMtMJf6VN2R7g+QjfEp3w
2xCzri6JQofJ4Sdu8QUuZT2iwh+5n5LQIVgvsp/VUDqbjvDHztNZFszO9HzwDtHAU1vBfrwKmRCP
KbXngSaKK93XzCrFSs3zGyDW1ldjQYxxnMTERYrMJ+Jw3AQzICYBR+S5CY/EwDuNNfHUg4ZVixrF
Q03M3dqLi4tIDMvXy1cc28NWhxWQFxRfkxwshl1p721a0XpvSDSJ7XBVa9ljiU55zYaf0QKrJHtl
F46hvcFzY70WKTGfcw0cFfclD6vuLsPu4oEbSQ0I4y6mlGupvbuiLd4quo7M1PKU1j677Wg8tmjj
L9FPL3b1A9okv4vMA8aGJ+kBHhqGTVx73VsiWqZgqb7Kc0SRuaNK+sXqxfKK8FAB4DHg5tsTBQNZ
6EyVm7Ddh5GDU1EwdSVCpIMVufEmAZUY5hSNBRSuGaWZscCh6zkgWfOOwA88MKtsMIkcKJC6Opr7
mMXdWU2o/vdNvm5rlvUuwMGuFS9GWNarOpXw4FN6AXS80LLSijjBMl6NeLPzWGTHOjJ/OmEKwy2D
Zog1SGFN1+5EtNLT7hcl8IMs/TGU6qUog98qTRq/pP0P3EhuhEZVB5L6Kq1oFMfjHA6epdoKsbRU
iV5IyciscQYM1CwGVN9ViQxfNcfnVhoNUMvKN22xspnM+vxqQJ6Q08MkeHhtIk/BBJTsx8hQrolB
5c3yU3uFy2PEXYshtnN5IMeEp5KXoyTIi8M7KefK1kA+6C9PpM7o90bb0g5zXbFB1lA+8v+Ivady
9OxVVfdEUceshxwXTVgi9no4NUT1QXyHkSBpMxy03sP3ZUZPlMno/ZrbkmB4icHoNCp0IZUqyvzE
bD875neGTK72ZFsnxWOkQrR3LooZ2jagS6lQBAYWsTJQuAgMUoI1E8Fnlr/XwBpBUw9dd+7UejwG
xJaIsmAFnuBzxbpCUmpCyKfsvqQyW6XkuLVMRI5JzEofWAV8kKArtpnq9DvL1L4LmisXb+AHmgw1
2qZz2DAz21hFxuWBdEgILauFcnIm7YqBVT7EtAGDDAoP1dRWycp7ljTFA13AlS6tTUEj4iEr8eZo
DYTdgC5bUbUkNMiOZNGWGV7T6hOEoOSLdmF7sWoptqYyu8Gi8aW1qeoYOVw9+WTwtZgFm+M5zsvp
LJOo6Sib/md/edVPqUIevaX8OTEo6JdbI6lXzCq0NVwqKBqTOGhGvBMNnFG0HyBfBWgyhLfXgKHi
7HrEmFPqOiqdjUXKM3caJZxDjlgA3a2fy7SnYEw7VA+15xGdctW5sc8Yj/POpPgAxzjPnEOQqrTn
edZvRh5GkDHrbyensUqO/LaMvblBYyNWwrggnC3Zi97RtKvt4igoGvdHLci4sMGj+UGVYnSHeJhV
gcIYEASAvUdEGMNcH0trulZNnKyCttw0RVJcCrdpbp6ekQMeNOZaCRsH9kl2KxE5IacQ4jpp00MT
N5Yf4txdFYpinnUX/oUSUuZtooOIGQNV24s/GN534EWx8Wjc6nAJe5X7gz4VwvSOThk67p0ZtXvI
69Ul652HWElVjFrIskTOnVzPUP7A0ZqHIBGXkav26aztyLPYwFXRryvG/Yk6ONJ0ke0mvFmQBj2G
yJDBF2VkZoKSwWGKqdZ6F2gH0dZ0Jf5UZD4dHYQ/tRo59f2mqVkj1Gpbn8H11WddDX5gmkInYYSs
1SLzOYKttKOVhAKUpyl9PZvBhDEkRb6tMA+aEAG1+VGRGuEjjJ89evRcKX6A5VKBrNrlZgzRgVIn
R+iL4RfP/rH0PitajVsqFPzKMhy5NculY6dUP4Mgd1iTeC3dLc+7Tlbxq9OGy0hh/061HhEn4ia/
Ax+xzgOZfbat9ejWY0JUisufxmiMRwa1ZlUEWraPYJHfDdZtoWffYqu6m1GjYQzUFWjpyHgwNlJv
V2PrOAp4JfOe3Qz1Qyth+kP67fwmJFukV4hWJPYa9VJNiKLjmJ9FG7IcyqJdrY8PXZkZl2XTNL1x
UZqqWnWal2+wDv1zwqbVRk9gvnA0q23gMMtdLv773uWVUVNITYzp9j/fGkGYQrhelOuuswzsmEjG
/3zo8llOr19ru+0Py5v/9U9yt+ugrey1qMNfcVEMGyYMm7Drpi+QVamvI9B4b72SmhseaaoVvbuS
+mA+YnCMN1pk5je919ttN6nUV8JJ2YE4n2VZ4gVJvDypwIYzjuLzeRtix50RNtR0RtUPCnp9+CSu
6IGYfGhR8xBxG7RkOh1rM/f462f5R16YCL/RIJ70OqGAhU9eZFvNiqanUc2ozrSDdawr9YQLznuo
BlUnKx6QLORm5bjsVrbnrXFARrtlt7aVfI/YAPRwF8u9Ogs+Q8yjZ7vJf9GfH56pwuuPVr4ro8cx
dbPnYd5UdvrbFUp/Xg4JQ203qaZmW8cK7zVIg9wWOSW+/rcRJYfOschIqcOM6LqfUBRpqQE6WAMQ
0zbMD9W10rU3IjadI8FJK6NstLuSKKeM9IcNFMeM5FOR35ILgXPF2vViuYMi5N6jELR7XSg8cgss
UhGslSkrviHUeH6aVP2u7Jmc9c1uBl6Gtf45aE3JOp3bZmjNa1a128whBQ+OmvDDnEjYfqvl3cEV
9peLXdC3nfDVCZhTgmFDzhjQnkYrWVeAs3LH+ig9Ukcad2/oUfeQhe3wYoUIlh2amOj7o13mTPup
S0kvKgd9XVeYB5qBqX/ApPcNbNTNBJVM4gUy9PJSmPkjnaKHvGt2cqpZN5Pb2tXrBIdSmUJd1qI3
WwSfmsYMSCuVQ1nCIRDDNVU2xMyhYR5T4Td4Q3Kj3OLqvSUg7ej33kn8e6m98taEjxPFUwEHczVB
Vu2cuPT5dj+4YXbX9WPH7SxG5zd0wAN/vu+OCXLeGI1feowlAh6hI/YFFaBsMDA33LDtbtVKOWYN
DujpUSumNd2ogxMAKJZbNZe4z0aa42mAUirq7yhHmA9Qqm/5I076WXlE8YpiD+9JmgNMEkN2NkaW
BuolzqPKL11SPnX7qwbKHvbqUwlx3qethBi3t3d1UmwNV7tK0d9qKpJeNn2GbXCefuRDxWrB+rCM
R1jDezvWEbmXNrecxsJKW5kSHZHTbpXBJjGq936o0wW5+qHO9Bekxm9dDN0Qc8u2zBHPddlHaJk3
rZdH2tuvJgPmvDhB5HOO47lvV2+LttjU2GpdRdzgE9pwPSvvESQ30PNzpTh38utujq4cqKX4VoMJ
U1gPKvygHjwsdWRJF85uH/B5uLK6F6T8eIN8giR/Y06ENy9gKl9vs1G5DQz9prqjLo030plwLmTH
Ia5eBuZcQRNsYNCbv8jyO3KTE3NNRrDXPagJXaqo9FWcTzSq4/y9ZOKMuOqph1jv4xZh3NF41Azq
zAJBIqJYn7VJa8Hs4XuxppKkVE1zu3KWPgPFg0movjoFLeN2LgbOvy+qQMLPuK38UjV/YniGHfNV
5DCc6gLRm83oQ2N5oxQsEGSLIp9p7tDip89i8TWq3iHX4o3FDHCIgUrMItWVtFFrMbNJGBNTWxwr
rLY56/Yw03YMpRD4ATXr48ZyxgP5iCRNpLhPwuDofg7SPtAEUOzpcfLyb2HKV+AAB1RwqzTIt3I0
LxgWNxUt8LCj9QXWjj/m2rO6HfLdbTzadCZM+j7NGhP/Ph9xMA/qpUzkXXWorg8RJRMDG3f3zENE
Muu5uMMnHVpijVVWrbGulQhq9m6ffGMB3EBPvDqCs05lIVih8IrlieF8WpeRvWm67IHb/EfeMXBl
tNPiiFZdcsnU+O7wdXFI3wUM9NCE3nsvSQiKWb4W5W3fqb5lNAdp9OeuNg+apuxLPTk7LixwonmG
tlw5KVqgsf0q7Nw4afrPSvm0UAruK42xsSFoTdeBb2s/Wl37rt2UtRPeyinbohB9tCwIqc6I6bLv
T56dfdCtQGRphAj3o4u01Wfm2VtbU3a1gEU8aCj+Y0V+TB3eLh2tEUXjd4RH8Cb64hs5+qGyuWnr
Bu2lQ2/cQBAdbMdZaIgJ1HesV0dHqRHC3R7i6blzy2+UYRoelYkZAbiWD8h+4ArDU+mVJ+sHNiLy
IIarxoMJ51eeRTgpuC+l0qI8OpeFpKWgrM2WzAo9Hd7HekITWu6Mwrvio7lZMKr5ts6Sk2Sny/iE
nGXrAoQNw20+TFc7MGOsZCl/iOhYtNZZrXEjOCEPCbAHMQCNXj4D1mPlSbdycH9EUzRD76+TR+VV
/i6YKU2Bs2qbN2QV3akIw196EGxTmQI318KdV8urRUgQIKZC2mgj+L61lDb6muAcpDQmy1dX0TDy
55vpWkFv39ioJJAHw1bjViFgB1cg+FMWgietH75YsiA00dpNOwXluo2Sm1kqx8HoDhKG9Py0UdPg
XVPatZtjjXHU19HEceRQubMzo/R5tuxgXl1DPcUGpzTvvcjWo/OMXOuuSs3b1sZD2lvfBjg8qweW
AAzHr6IU30fzUWbBPbGZQiDi2BiC7CIP0f+ko2Myc/EZk1daoYjD159tdDzSCk87yC0+hYNDAWFs
Mr5M+M320GCnFM4joQUrTaK8U9v4Xc8kLGIe76uipXBlWjdpDh+IAagWUjqLdPE4mtq7VZxZBLs+
lu4Q90m+NwgN8XuKIjHNbgL9rqZt3RBGbMpiOCFcw77ewkqi0quXFAZBX30nO9gKu4aZLfOq6lNx
0/c7QUjFylI0ll3ID51eNdfC5MHlutlXir+TWtkVe+prUxS/pyC+uTFsGhYZzAQM+8VssDkXHaF/
wmx8B55DEV9jla5hzzqxKb1NQ2DFnogJsjkSYhbIX2SZEqwJNrzqpGzJwEqpNaa/iki8qM4WOkdE
pYYJFU6aqxobMU6KaWfb6pdahUBu9A1qw1WMXcZiMh7SrQhS31b0dcj8s/2wEvJPUCgaA4WUFGk0
hIWxrzca5M1+6FcYEoxQ3QRpBZpP3QgZ7UQstl1CsxVjVOqEJHukW6TDZrZN+diED5rg9xgNScIi
23Q6YalNckitYJ2blMTHlYhQ82s0w2HfCtruqeXQ8YD2I3JU4C1SlmJHtTr9P6rOY8ltpWu2T4QI
uIKZ0oKebCtpglBLfeC9x9PfheL/heJOeEi2TjcNUNi1d+bKGSqZyQW2KTeo/+B4ahssvHvDbGAM
tl5nG9umz/imyB/W92hdd1rh70P7K2fvFKGBtpBFj5Cx9Fw9twbxOtE7f/ucQJNi4LNTlWk7jcGD
lfE4wWaZinTBB+99zdi3NF1sGlrNMO1GB7FtZO/KuNgF7H3Ldm/qXM4aZ2MU0zYpxoOe2l6Kc7en
jZHF2qPjr2uGuQvRB+BkA9ONe71WvEYg32necnq5E5cPH206TeFDkPSM+WnutAQgcwUvDHs7JGx4
x8hjlrBVCxPBaLQNymvPFMQf4kOrkmg0awd/aTTgHQhwb7DN25EdioxiQG+hogHnC2TcGPAbYPJr
WXTIrWEX6dGhdMRpsEokYv1es9uNGU87JbLWOSyRME/WIwf4RCOqpmtgVzeX82Cs5h2dwi32pt2E
9kKwV55oATeNTVOYaKXS2o716IHP2NU6ggpwV4VueorvQHNal2JegqG3pmUBQXg17PgaZc12BpRS
6BYqY9tTunlrxzr/xZgMTTZHIkV7GkPzvDVVNmBpsg+CiFp9YeoO6D3UVweS0PLzwlY2L0pUbNR8
jTXnkCoYntNpUyrpJfHtAxu4fWHZeKvnt6DbLFZuzTipreEtJtxFNdVvltdjh7HHUBHE6bQJO3Of
lMXBBGqStAjzZ+EFrrlhg37s7RRWfQQBb50bsOfialf0BTuG5hQs4RG9Cbot8gKcK0Fu/CnYW2kc
vKE67Tsh9lY6bqgZp3kLQ2BnN842UdRNFITXhl4tdIeDEqseeSObSjlkhGSo4k+STJukrHZCEUfS
Cej6OQfO382geo1SHyOCOBM+HWekrHNWifF3XDQtabfLqTqLwdokGHV1UXw2RXPG3RxUv0aro0dm
wUnTtkSxwpXXcEwp5FgLvlO33i+GDXrks2j40jt83mqB+EHe4KL0lCJl0NWjm10yNOM2Cw+SCwqr
LNgz4/q1ZPetaqVUt5BibEJuluhfZqiXFkmeZM1nYOA9hu2XWkwvQ9P/ZGiEw2YhsckUGHlTa+KZ
49oqc3hOcYo0WVL+GAav7ujyp6j9O4u5SMuk5jQLdB5dmdrbxteSU4ijCn9ATmtVqxT2ulP9AAtI
bebX2rE2YK6N+UnPfqPb+7/c2H7yk6NI5y/MhdMvmvXKzQndYqOpQBCUYPGb0AM4ZKHCRqcdvgqg
GHEwwjdzr+HC8ZMwP4ngw2uC9XUh67qFX7Heu+pZBTBwhin8WQ2l8S5oayNUdjaaHsQ7rFjqWfLl
JK9bPjSRMi6FIjxmBdrcwndNtemNCKeasdWS3GK1F0ahzWmQn0Je1gkEyWneUTD+zRhwnIPRSjiG
3AjdE8sahobsbEahetTM2eVy0dGRycI9xea4I7Zv2kgsjYEb3mOB2oIHH+95TlYaSAcKcALV16w+
xopANmcv8+VtOCW09pfsTARLXHLIeVverOJkGm+oWTd2unlSfZpQTdCq+smeLfitVNjf4Ebo9pgR
TZYKhvg+Lfvn70r1GJa8W63Z4mM8aEeSJJYbHMfosHuG8SzVKSAbs12XdKuJoP7fTT6Q9enb6Zh8
pgObeJIFpDk7eQ0yGDJT58n8HNPo0+Vi1zCsdgGBKX7nrFMlpFjx0+YmqWO5ylX/+YKmnlI8bI++
Nn2HWSmuMcbLXuaQ0LMJD60JKGwJ1k2WYF15T960Fbk0TLlGeBC2RuOhJ9xWTeuD7tbd7fnBjLXz
Lex3h7gzIiCVmEqGG/PBrr6/6GngQSPxT/JmnCr/lNvR7zGaxa7VFvpRtPxUv6o0865iSaGQN63J
MsHs5SgfVR3BFGVuXU08p57kxSgLnahE1wkrLvjdpnplbB5P8kU4aT8r1yZTYUms0mZVYRiWmOyd
+Eu1/KP/XtLzsdOpC6p7DHbyJ/I1Ebb3GAcEUiPYd9ThE1VHUDYOgXftRHBy9N0D9PemwVgmpSpq
eaMRKCRdVdlaC3Zd4sOqKn2pCc85yEdWYP4Jq2rA0deOGAaNalMvTKzeNN9rPhwP6LZ77q3qb6ZP
+V4+kjdCa6t6I+9iKScToCC1xZmwBsSl8TmZPQHCo753RNA/TP0x1KN+dQWjVmBE/RmVPhsKvaxw
WgYrP6CNL5/ntR9UH6vgSNtam+LpFvY1EtT/j8zDsckuVkeIiLsBG6+l17vJdy0Tv7uJgmi5GcyA
GUUbC5ReyGBwDfvtJqx0YxWTsXWSN9WAVUFHXbrJ4hRim2Ys6U0VvfBsXvLxALzAvILFH/APX4ok
eEvy8E1pQ7h8uu719ML3yG/xX5YL02dZfOoE8ZXd04cDFcyJqoymt/xuFDr9wXd7Bj/u6NFiiN7r
jDXYRPv0jGoEBV9j3aE91PHh3JmKxjsT8teqXt585KOldwiTX77pGd74FQRuccWwvS8LLXvJZ0QD
ZR8ouBuKZmP4GqywLl13SxtYH2PzwvTGuJjq+Hdx4NM3G97CFiOqRanudQMcgVq3aSyX8qh8JzxS
3zEgooUPz25qjGFfKp3fHgyuFIuPyjkW4Ycfmg7C9/hF0/tjp83TMTIyDvsqz9DPk1Pu98ktYsN+
EIvh11huhipgmx1X+rwSYZFtUo3+sLlUNq6awyoocH2PM3/ESOCJS9Z8S8/2PGQm037ERI0RnvQl
tozoHWQ54bjX3I7NG4l7SOrs05OQZekpceB1x56jzumrqYP/1nTgDJh8jIiJI9hvS45sN/WW10bZ
p4tAWV14eIbOGBbWefphhM6VDlNtzdEFm3R1yTnILw22q1PSIk1pCrW40HMBxk9DdZW55bkKweUR
hafuFx3duezIlmt1WitITu2QU9U06pYekT6GW/wGLvYKkgnZ1NCRtCr4uezxqz/NpjPQP9iSAeQk
CP6d2vyvmsCnTA2ZKHEbgJ6qZxLnupG3nvGx7dXczE9lU7rvnbOgKg33zWaLFBhqv9dtQ/VaBJCb
wQUWRaBYsqn71EBrajl7VdPadT7iVZXAZbwbdz6umN4bymAluUcQDpdYQddsHoEquiOSLXJnExO9
3PIw5xJ90WmR2VRAanmfhtE+LK84LrfhVIeI0eAf6JVJX9KIX7ncoLZrWqVg5tTYe2dT6IV9IDXc
uUTLZd9YQjsyajMU0Q5e97QNjglUHhk4XefM1dkeLZ0tjpLU+e3YxffUuM1efh9dmhZeDy+L1mYc
HkAsdl7c8BXoyFsaH2Wy/BZDrWYIszSnpvhLG1rq+OXXBTEwRKMM+wtHI9htsyiPuorbA8FDen5+
WZBU82PlB2Sp+sNuHJJjkDj+QTRaB0u2VPvtBBRiZY3L7HqukDtj8j3Je43bMhZk4Kjr/bBSG4WU
+DrJqmPRGkdZrsibchnTkWz+aXbLke1G7l7v29cCiRnO/ZwGaOVYjyjzjZXIutYjjAGGGpDtKsmn
g60yRZTlipm6uDEZaaQUg2uJ7dR6zWSkOu3t1I7RlhFco1VWgmESSGVpW98xLkUsbeC0BBPEpUYY
LN85mkMAJmx68Uvtcxrr+KaW6q5xJpJNAsMV9HAnmy1S70nglVPY2i+VPugVTG71i/hRUi9bOkl1
lRy7Djq8aRfDFksvCkaHlKgk9KOX1qSuZEaBfht33Zx4mrmIX7O7vJEk5UWy0AIFd/XoT6ppaAmM
vttj/ZyuVQpMWi7CzwVVBYW61lL0InI9HYH1KfqArG6op+fxPAg32ze5i+dbH2CiLnUKcMJvpcUx
pTSqcXGXGwSI+dnulf4+aIjM5NLw5LCVFsIy1CbGnZwk3k4BN6TSC/MZREfmoH5ISCgtneousQcN
8iVYRssyqJSiv2iWpzZ1ctVqYcAoxrJE7K714po2kALSL45ESVovvo84gDXuHjJh22AoTT0tzfRr
gHUKPy3Qx2DqQqbbPypOjtcekETmJvUuTZH6C+Y92y4GzpHQZd3MyPj22pQATy26Az8bLwlzaQ+i
7eR+oQkLXtV8iAhHLpAfki8MaSxYdVlrTKtACfULoEDrNA1oTBZmgz3QokQ8EO1ErLgX+ZwLZPAy
xuQjFaF4k+VbCPuczTiFNaACL2YZqRz0TPJrq6MULbpFW5BtfVEfZQifZRj2FbvewkoNHf0H8QbE
Mi8lTACiRyVC7yBoUd1UysqdGdeIs81+CLdizhss4AwoeqLc//dkTYdHh2mbAACRK5dYnqkVwSUI
Y8dDW+KMYN9aGxEizWIkiHQlLYLNs/KeEDCNPrGXtvX2L/O+iyx3PVYMwKIJEv4aYsKhtXT7WBMV
8My7Km0aKXZWIx3Bs/lWiz84etptT9DOJiJ97wbRT730SbIWETU2xNhkZcyDuRWLMeog/5b8CRTs
DDnjsdOxZa0q6HhcaCv/qEWM3sYygf+sqK9qSXyqHsXm3W617zBihOANpg0Qjy3GHQ0xDn2CiRc+
G6UNOEbHb/ai1V+Abvt7c0JQL8M+4DR1hHU0FpkeGSEpRHGaB/pCD1l8RAIrVS/6eRtWBDXiiyPk
UOmYfg35I6PhsZsnVJXq7AtqO4OpxLJ8tcNQ74gvNfH8VR2yJfg884SQx3ED8seTtNoQjljTegKL
TnqTcSabwL7rAq2ZPro518nOAnYCj8XxNzBpQ5gtJE4s8TQto4UDNtEbQuDoKpcHswz/yC8vrGn9
tqEZ7ChE3buS/KiTgsGnRTHcpu2JqfwHMBt2EEF1F7pi3nX9v2gGpLLkA0605EXac4GWLzjXU+1U
AQwBEUgfzhpyulz9h6Ts2fECix9SPFxRfcpV/81YPm3gvuuSw9aKAu1OVOKXDLayVJdEnhDlLgcH
xBwQTpwa3BQt0fNtE0eHNrE6IlyMxxyW3d6UG0fS8vRCu9sxTtrn9zPWCKRJ7n0kJEnshBbCel0C
qsMIIJ7eoh3NbeJBeq4iVOXpR9HhGBqqeV4lSv9RW378pqkD/1wd1/qAjSBPig1uEuURhH/CJYOr
YtBxJDP9hANCvZpzqmxIgvQvqCzBQhIqKSOvR7vAWaUFl6JvYsYdwvkIkuGBgmV+CWOxyQI3+s2i
0RXqq9wEh0bs0OVZop1KNIqojaZflqqlNOai/NR0cNMNM9mQ4Jl+BOaETv+D6lb7aWCgwqTCpEwh
F8dKSAmtnPo8WvW7argFqePT5OEI+zSq7NOIXBK8K+NTQYC5iuNZnPyAmXqz1JPyQutUGldPo3lE
y9omFzjcGOQR0E1Ya2hIL0Hu6t44jDS9FdI2MkphkJ7ZjgR0r9E4C+yE/Dw05EcueWLAKNL/mtEh
eLqmxTfwrij9/ALjEY/yrg6PBtbbFAbB1YlbWmXCvo9ua3OJ87HwF776lYUm7o8hOzfUva/tW5+O
ATCZKr/bZbxOWkg1+uvYBQXov6q49GD6n/9jk9lwXZdlMbNCgA46X0UVzurVr2wEhE6PRg/ywybQ
lZ+K2kMtCX6EKgEIhoYvJwPH44XI/w9W6WsHsmly3m3ow/XiRsuZyuVTGhBrnduo9v3kNcuFeEE9
Y700RQbWaQQbkS/XLxStR9+xmBE41Z+iiqJ3x02cexmbHqLo6D3WhqWqo0TjIshsLxQf4DmXYbn4
KR/lTmlAA3UaYkr4odCgt5PpGK9cM8f9gugoqHAw/VtpVYzwGJVH4q8rZ+PW81cH2is1vtOweyk6
VEfEcJkL/5q6A4YOw5RzP0OvYeuKNQwzt1dOgI3p09HHp2oOJ2xkqswIZRxEWNyhigYdaWFHwGbf
drtAhMqLy9kq6502qH+5k2u8NIAxti4ztq18mOqkn5oDUz6ATu4+crPPVHXuVVZNF84L8TbO7lc8
JfWlS8pwO0Ge3lu1w5eHk+I0oRb2zDbO135Pwp7opzckJRlTa3ZGeF8XjFDEADxIz000NlsryLHL
zD0pn/17PablGXzBCZ5MvU+WdtAk/rAkcO1JcTxlgZJeI/QV/aj011pzPSEyzePqzdBP0HwXUfjm
xyJ7JKnxQwylj5LXDg6qYk+fTsjcyWHq7OtTvRZLO9I3W/1MjwzcqtJ7ZPfoq9mfUMOJif8p9mq9
3TKTQacf7oehT1fO3Hzzgp0HBspsX4VJsY0Ekle5gAe2rn4xobXhUlvQoekKIwVWQXenelYd+GJo
Mk5Zcp6xCe2NuEWtTMInCnu92On037xMVwr6002DWgTVLEDg6MhiWAGKyMjngNRJy+AWizhjd4Yt
tUOxY9WR8YneGDfqUij2TmTd6gYdMGOX76LsvbRp+/ucZACNO+YpbKvsda2k1UEfYiY7qXHtwvBk
zNTY8rjQLLDE/tK6A3K7rWeCVjTa2QidQ/JQvmMr1veF6ud7nQ8P/x54GgjV0TrTxX9NMRWncs5r
b/ZVcdLz6cMk8emRg4nZadB5wO+YpzHoe2o3qp5A5/Lgg5Ps/Ax1i2E+jNJO0ENBt4sM8zeFRX0m
MqA5y3uKFZMBUqv62g45bOIUY6O72MoR3eKHVm/8v7PGri/0Qd+G5UwgWns2lU8oe1tnLvWLLIQt
u8eCR99ZXzZtxrIddcYkhgRMP0i18/m90SnPnkuHKfhQA+hzzE6CT4cuwioPdGZpmfotG5ZWU3kd
/l76yRXzxrZ1bsQWji1pZalv8ZU0QtkPI1yIepjjTRkBAhpjhTCh1GicIxaejiz2T6CtxhE+190g
WOYJ/h4WSHim6TWq9tFZUye6KwcJ0XUApL7t1cx/hsPWRTdstTbs1gP7mmY36IO6k7sKo7CLHbGD
MUrKIT4pXR6z3WaySGcUpTDL7pgQq8I58t1N7h9JgjcaIGOZSiE521fT9T8Kx4SLr9rxvsaGFoH6
3qoumUw++b+EDAPVkDfR0qOiS/6V54SA6NDe7jl+FbwIfQI7kvogyuhh5wyMNqJCZStrYzYx9BtK
UPiw6L1kwMXokifGDKTnCtemL1FogQ4GsS+vt2NW/0Wq39+MUUMj3Zj+vgsgvIu6Q1tdwy6IyUlZ
Zz4F3WZQipCFtXDWem7UtxQ0yBK0liaOe0aAynVOL+O42ToFygXyjAhWTViw66bovaAbz60izowQ
KLuN/iWo7Lca0Th8POfc478MN2yPBXJOyzOrP4lpA8l0CzyhrJoacngSKsaMvaxqCTgEvT6C9HiE
w8icru4f1H6fsmdg4bv1zKF/dRADDXy7d6N0hpeEOLfZdtUPivhm06YDe1b3f6G7GGUdyIMWllvH
2JtprL0JulNHcynf6rzwCKwvttWMeUPTo1edmv1QtbhQsSm1z3OAo4e1XTWstfy1MtXXmfTvZ7tA
H4sfadRTR4/5CNh3zgEqIrPRW2v4yKvwXjLYPepFAguSMm/rxyqTjDLCWzgXp9ROf/f2ArissmWS
2fmHSDRAs/T6JW7b6B7UmJ+WLWiZ0vRr6TCslKGGTetgB64UhSmqxUbcV4LoSL9Be2itynNlfSEV
Sj3CmlvLQq8vnPZgQfmvx1q84u1FsRkZq5GQu51eN19uTn5Ajf2i6dVhHQOuYIBaDpfGcGgPka3m
Qetk3JDVW2Yj/i8gll8hlY+mMSJxg+KTzeZ3yqV2Nc2zcZyi0bgGsXE326ghUzl2tpXJzgDGG+Lc
pdydq+5Mq9h4r3zFusbpA8Vxt8raVLmnM/2aWkGIq5VYefJyAovYjcrVSoKNY4n3VnPmHutH/qpl
Olnhdh/9SGw22QADnaPT4vSdQICGdlmsn82kMEMLLhyaVXqt+CQluhCb0zg4kNgEobHvFhcHrox5
0P4wXM3eNEUpLl0gnD1xRcNB5IhEkjmFPxPmd6A4SEUiXNOthmva5Lrqo9pztOKXnmfRy/NvIsTb
qoULBxW+7ymENXGj/k7eF1SiXuQXWSlrSQoucsyTTZ9uohHxgqJi5ZS7myKv261iqA7TG3qZdkRW
osm2bCMfNp15S7rkr5UB6nRsxbq0c9M+kFL+5x6qjdK3BRV22n7okvwNoQh7g/kJWBoUwnIHFDSB
E/O5TQzlohWGOyOPYCzUhhbkOXaMwZe97Mnl6RBkVQp/YWnMGUWOzSIhUJjs1l/YYa2/6F+gRAnn
zZ4asUM2OV2fu8mln12DwYYpaQ+rZyJNBwb3c87VcD2DrHjJUrIjA6oz4Q8/5NGphQlTptwZ9zIk
O2mbmtJ2Kp8PZXp2UILHLkbeUIlhh0/nzYj9rdlhUk+c4ZPfGR9j+iU7n/XyGEbxb7Ip2jVhF0SA
LntzIofcG4V/uxKuKPbwNufmapoRe2rSEdw8vNTsSW+VEdFBs8a/camLE9LQ8DVxCXjkUk5zRnmJ
urD+AzvshRTJ+s/EnSGO6nVDyFqclwGUjwCfuWIRKWjNdC3GeWWI1nhncItezlJ5TmlHwE3DRuvY
lyHJku0K0bLzm/Hdr51h1k6aSX9C3uMjJLUlyr9I/ERkZ6II+TczHpK8xIIFAUitxLiZRIblvyYV
JQwk2i+8T0IpCEEAKV8nKLHyBIfs0oKT3bd4RJWzasx5xPaS9ZjJiUtx8sbyFDCvp6lVczD3gubz
ROe8IBOM2KZsW2NHReSqVDS8yIFbTpBSEGrYISr34qnEYqmRJ7VKbONk+mPmTdgFIKkzm7XYvstT
syzrfNGquPjoRH+GGQWPjEvwcC4hgxNvd2oMHeuaqpEQ9b+jSw5K5oYirnQiUJFLaCYKGw5zWONr
fGDRJirLrl1F8fg9WKw8cvdMreis2FtV+y7R8p2KxWcTuq8AtYw/0RuCJfHXwSwVkWIg9NjaO4kw
Xy34Hie9bOFGLxkwUIgLYoLB6aUzZm7sGkhV5QwOHNNBi8tvrJ/1m6pqa2ZJzkM+4nIzA20Ajicf
zg1tPQBW6hYRHLnIBs0fYETNA+uI8IRFWzoQcU/2jqlZEGE6AyCVRVjI/65t8h4zduwAckEcVchf
DUnscudERdmeO/I95VPPG0RU67bryWOwFPv078ZKShTyTfVJWR3yhnkkf9ipv8X8U9Ysah6AR3cV
Mp1H0z/KHSr+6OhUowSVW1WQeHhkqdM3OhTmc+5n1S7pk/y1LHqa8RwI5sHQon4tR17/bqKk2aQh
4H+hUq9B4V11qh79KCuQB42KKT1pdfM2NrrAvxCR2UnmKbU2qCjy3/x2ie5WMBiyM1m+a6DNIWyP
UN+GlnpLwDl+qoPTHAAobpBrT+imHWhX7Vjf43Bsb310//eMfHoesEoVIxdGOvv9xoiYo9UaWw4m
IoiaDWF61tCpO7N0Tc9Fm7VJRAsiwkYQYODj2cD5gfJYxBDlukHLbtqDWWrDa6Hcrpd7tV1lN+s1
yU37kiMJHIBqbHKMxyheUB7TJDMvoQLcJras+VdhUR8HovGPhuJr0JPRC0iFBHkzCZeENKvo39ht
5WnsvD03susHDul8N2ZBvOFQQ8QSB+1+Th36Il1A3RD6YJWWw7ouQnNjhZaxo0soXhuTY6Yygy/3
XZ4qJlEk2o5FPECn3oeEb2bFwxHluhAQ0eUVs3WY8BY2eDliRvBlDvFFGUj41JSi+iBrfYLTuRob
OgGmMMRrKejmAekB8mWpgkF8MZaMD3vnrCeZA4yRTJ5/D6MSeixxAdoa9hKhOs9cXLJqDrKbX/Gu
jzCkrqDM6nMTj+UZkf88xPsiBiH5DPNVBr70MEw1+qldc5MbN9sd+992oVLKt+51NDqc4cti0y2L
T2ehhu2bkvGZb4FcrSy8qqKwGWGK+AUPFwTRlrS15ZFV+eA8g5Ncqhr5K5ablBYgXjY4k/IHE5MT
zLNq+D0SB76mt9Bu2iKP+bVLHH2OKZJVmzO9d3wM7yLHPua0H47eZcxOsG3VhfECE5hGUDyjB6/9
ZDs2QGKtuTsngqZPajOdm+laUVowsNR6tvlN08XXgtkl7k68wbCBKLsATYREm2ds+cIGCja6z39t
8DSafxbtz8rkE5SRtOpU/kKlNJ7SWLQXv/NpwyVIyWgOkK1VqxQSU/sRhLSSgv4qI4FVXUUIEUEq
Z7cH919otyhS45cKpYibTY8unlKP8CfG35GOqo1t16WwG4KBA6vaukGj30y9/ySPHMdL1peXLkte
LduY0QC+xMsghz5idctviKNd3jI9ABTep6dmaimTCrjXJCH+bHXEXKIl8ymUq6gwqt82jvc61C26
s+TwjTHyeENvcJqXxfvSTizsYHxjPNivp0b7QiGCXkQuVCMSIRLEB5JTOHfDS9W9Ul/BapzNQ9z7
36S7Rs8dpk+YDhA7VPkBFxep+Api1McQdszL3PaA3xLGCcrkYCJjGppbyBeclhhVc64CXor5+n8F
F3Mz0rNBdCz/jMttu8trpucgOAmblAt+rtnJY4zn8qCTILvy0yI9mAvDQPasS0zW6yxPorV8Tl/e
8jQz9hw04exkB1/JMJSFykQNvRj3SZQ91K2l7uO6e4bRyY0ntX6GbapUtq6KOG5A7/+iBTQlwLFA
7LBBu1d69pUWCoT8jmaXj060XxIs5zmAZphF7dZMTC7dTaif5L007WamVTn5yExXzj1ti8hovZa4
P9IERKR5PdLoPC1v/jKfkT0W/qXDFD4mlAoaqM+sXE+uWVG+yuNOB8y+CoKhW6XMRK5sLD3OhIEd
Fo/8sCPaowSCKkUgge8U+ySaP1S7Lq6q0eDuKcoSMXmSgiNLGGhojC1iMLArX+pZbOyY8l5p4Bf2
DXdPcoiFu7Q0PSdXqRp7cS0qe35BkwDicbpANiaT0ozKzxp//843M8TyfgY4wc4nAvmQa8ibyNI0
6Hazsfn3XIgT2TanjZxSJAfVZolVZ3jymq/GJzjGGam+Ch0Ov44JYoti7N/8QD50fZok1ERSwedC
LmYdwMPRiyOOTthDy43DKOl5Tz60jOwnCAV3/+95P7SSdTwr6X5qMbHjWPb3VHdHanH/aAKUOsF9
ZhdAOgEhwmm5nkTyS22c9irPrOWRIDDvZBvdc+o0LUosq3RZ8RUAtsoYJnDhEYBhhwo8aJBv7STy
cOOHCJZn3ClRjy7fYlB2ZkxTneSy3RAxs9ZAEeKFWdbAXh/eOaVKL2CIivSSv7gfsNnvpPCwqTjT
96Beqm2Vm/Vj1I6NHxEgu2Q/+QnT56BJ7MtkBzd7JGKE7zOa0u4DU0B5cnLHk7sP23k1474kfk+8
Qh02TsJOg7vVduEZybO5Kkuzhybkx/jXSJwtDYQHTd3BqEmSv30MQhnAjYABC+N5GYNEARYV4B3D
oaOtfio1/K8hbPPVJKrBg5aZ04HkJi9c7djTTs+c8UUuI4BoXmI0zxG8zotT+Uz+AoN0XfS8wc6W
IbK1ExEhpKNmLdm9tHTV2rcocaOzLFqDCYxC7GprGcWpuPhgSo6LCUXqpTT6fRCWDhjnS6DX7pvM
hTIT9b9uOZFbklIOft0j1jbz1ostM9kLPXJeWnswk8tsUsqOY1ledFMpwVxo9q+xDD7hQt/kQay0
7g3JULIah4sfJtMPJ8/1QzxjAh0CW/3Jq/pAv/O3jhwc7v+fJPB5lMQWWaLEGTp5SCO5i6YfU5R+
y6/Sqgr6qqnZeGrkWzdFqCnMv8o5gv4WaxoH04kZDG7EDQiK4pEX9cIh0vBSDh1RaNQ1RHZUX7o/
57/74Y3uoPaFSZ7Nc2Il9Iji+SqyEAgt27Er2Sq+J88t1cA64DQkYcmHYqncIYs9Jl8HIkMiysrU
hvA2ZiRwrnpSZE4pl+xKqe19CEt8BSGLK2Za/l3uNCAm7qwm0crukspriA1fky0048Ajeq+IokOj
Bsq388cxY/Qug/K9PCdQ3qwsU0SvaJm9hGvEwwSkyaJfLrEGpDT4NSeg/Co7g5iG2DT/o8LLwbV8
B2CCVvndD+mNr9NopCQBbbAprPAPSbXip5/nXONABEDO6PfP+LBGZLfK0nAvt3zSTtkxP3KSXVQl
8GAMHFVayJq/hNKCM8YQpQwX3V8kSMEAS5BJzREdXwTUY6Rhk4Uo6ZVCHOPB7o6lSyB4A1jG1XmR
lYiPYV5VH77eIlLAS8osJLk0nHc3Ufo+Y3Hjm3Wh86LCxuK1jAFTXbOxhIecTmTmspNyrpjp1I1Q
kvylx8XYLXoDeXGVfY0SgtFWAz/E16/Uh9kcHgqZP91zNwPRqUpj9ZevG8qtUYyboiXuVndqZnLs
zNJi6n+X2ZTr9EPa/PeQiSXzRxXFC+uD/qzCbaARZ80SZMj5f4My/ghwphxDgx4hJVj7QIaYLyf/
/JuMpHyVmYzeosj/L8TE/OqPy4zC4pIsZTzsK6RAesYHd1GVEQteQ/bZhNqPlrfxWTjutB0sWHXz
oqOmXsYDwtXHFMWaZAnrzafrfX9ul2T+t8OcOUACNZkr+KTWfg4YzTqhYWzJBGMRKnwERwWMxVbD
LhuUjJAUTXdv3byOXbZWFWvYanD66bNvg3IPaRVvfDvqa3kZIlH1/y5I/y5SNjIyNWwuSkWLVunC
YacpsMNWuhO4p+cSDmMoegqD4Qnjm5vA6CdVcJnGiKy4gGQZ2a4AIGZfHAMrydK8kFMzxKC/3KQU
+6fK2MqKg6sAAdZCsCxMAJO9FUUhmgXzbz917TEj4XTlAsYrGceQN2JGYucXFDU0rbs73CGspgzK
rs/DGYRBtJ8TlE157IiPekBrZ6vh5MlNT8aqvyo6bNo5KRoFabQfODCSdRglxiNRyMlBgktCELlY
2lJxVC0wNwu195J5y44UitMmrwhhj52mO7BtsFauo0LMzl0sncHjuU3gJZGvR8f/jr4luIe/5coa
10l5pKGCABGFyX2YQ3+TLmSzPpvtI/I1Fj4FpYDV40erpaKryoA7zznOOdWlZW9bonnBR+rcfBI3
DDRTvUmbjzHoTLptyYzAATACQyk23klBuIfsduFH2CSbZMOCn7JBxyHxouMkvw6Mzua+IKTkKQXv
q36rqEW7q+dGfYmXt8tcO6vRJzMHJZJbrzaVg/MUe8ZJtFVyViFgAWz1PaEZf9o5rLDkjf+Pq/NY
clvZlugXIQLeTOnZJNtLbSYIqSXBe6Bgvv6tKuhevbgTBknp6HSTQNWuvTNX4u2mAyCueswZ7dmP
s8c6MVrCJmJMsSTlWHXlX9N5yG9h0uucwbP6MyExI/dLskjj8VP9mtLI/0CCziHrm3m7freMQ+x6
QWYdC1rBsn3Vz5y9/Zq0ijDx34PeLt5TvTx5NnlRTTjou/UTWtXfdpCDH/M1jIr2gMxPoxc1KV2O
WbZbNUwy5URJPfufl0HPT05g6SeASFA/vpPiXzatcq9meHlMfpJn0636p5DWpAydrMlzJMbmNnFs
JM/PbIB3+BqXAd+plsTOg+kS6ywLfjcjjkwEM1aXMqz3BdCNnSNzzj35UKfDW9c02MMtwq3xK5R3
DGm2tBHxCeDjWEu0/9mQpxpQxX7o9fbgGflwFGXinNdPZN0lpo5aQn6O1ApPg9PmF7zoN02bstdo
Tp6BXc9v41h/FUyDg1i8VHIk0YyhdOcSNmNjwVPyILDq3mO44F+GVENasJQMRXYYYSTNP5TA45/7
gyl2dmyIYyvToV2rxUU6tEbLRThkPSpJsY78BH4PJpwxyIdtvTg2WuNndQBOg+bkObAzYE88ZGDu
H+zeCbZl5XFqqJsnM0zTK/l7xCIndUUcDcCGzsaioso+wyKxFuA9wCizii0mzBiSa7/9aWZNBQZ1
YDJnB92uWrKFYmzwuLw0H2VFex6XvDgKBweX54Mhzk1kxnIAZboITF2L6jWtLA3XGxAd0MSEg1X2
M5Tk/n4e6A101G4lEXFpVmAU1jMgu3L9X1v1deTvHV1QvxHad52djsyI+odWh8VzaOvOdZRs8pF5
7t/eWdIyBBrqBQRKkxCBy9q1VRptuwi9I+uSdZ4mvrbFK50XbB3Brsit8bDV/IkM58kpvlKysVvQ
pX3V6fcWjnKQchEdM61t+p3qS8Iu2IfsSgyrEX1vVGNSLDcfdUB2o8uIaqoJ0OmPOcd3qfxkELel
U74vBfuv0dTPVWOZt8bNP4i1qT+Yo6HocVH/dR360SynePX8/pnjr/4ZLDe07lK2BfhW7aNuOnTP
LHJZPn5VIb7dqBzqt2LquKuNMjhlpRFe1pULweJ7ki2PrkbpRbsDrJSpXfoBpjTwA5RpU3GcKDTd
O2skO4RzqrLxCIEZZ5rNYisyVvBDZzFhtyvdJDIVzwCD2z+eNtwCp5+fSBwl1G+Ov8XjbNyhb89u
pSZ9H0YLalO22Bvh2pwvpg+7nPCfBxVtuALd8maBaI4+zQGZ7WbdfsQStXXlTa2503xc6K5gmuZl
1hVXwMi40MHTXCcM81ubWSWDZaaRLqjNRz2EIEBkN/+mPHkMck9999qFWFTPh3HTEJQ5LMkXM0oA
Iv99C1TTZYSvicqtLcgHCUf6Vw2RqeRundfzRwxJKBVMgXMPyrKaKaQLGgQmbaVNa70WAYI4BsAd
BJISzB7Gv1pr/WsXJ38CFvjXJSRTrQVHXKF2f62ynEzeKLpTd386SmqIIFLAaL3XDm3x3XqDLD1Y
hpBjFxjAu6XKvVfVEIFJQTBb8jLGrJUGyS5E2nV0zx0dBv6UjMelt5NHzdPDh3VqPdmpc1IWiYWa
D4ihbRPEozOXLPXo4GpturYHfNkj+J9GAceQp7VfGVuef0aG8GAvY/ikHvj73rEhBArM8Ig9Tc3V
BNf9Rln6uHeSTQH45i4o/qhBcifYnlvs4Y3gehnL/g4IPNOlaWz3jVw+s8R4ifUqO/lpWsIdJZa2
7OezKjdsPAlwdlFihikxOWXAOlByzM6posDLje26JauWvnrgSmvIj6YoVOWGQ8oZNyWTtrWzPWnj
o4igdmFJdkZpRNBRqePQn/bKdrcVHP0Yvww/CYf+rpP4vNiZuOZT0ZE/Oh4hK25W6Y9bshMLPPpz
TQgmFIPvTOnwOsmxIV41CyBZxWRHTnyixes3nY7nCxfYexm74jY2yG61itRhu9MoQQBrAxyY5gnZ
eBLvdfmdqYcuo9aklw4ZR17voWYlj8BpYzphTK0ARDF2Cq10k8uTpyG0+qqFZ5Yo7w4jqHennqmH
wJj+vjQCDSa5/FP1Xl0R6OvVXbAr2zjH8g7D+m7tVXkCtK+tl6RkyRsLGRnm7hJPM/Gc7l1ax5el
tvF7jMw70x7BjjV7xrEz/BRyNgqrdQbkFDnSes+AspPqX3gP10OClufNfZn3V7W25d4OMRzJKSbJ
qGVP+SdC6INJhm55fdqnHCp6WDM7EWsnZwAk9O8BOg0HdB1rilWIhu3Fw5/ISWSy/E94/CwHkZF8
IjAZzl2fE+0bOsYOrs5UHUvv7JivgSnmn6yOaZSyE9CR48hlkBIX6Nmh8vr05pFMsqN4nX9a487t
ph8RW+tJKSr+jbUWD2lIEiD3D3vAzXrAfY1WS7x1RGos6NaeO8rOlzYuCJhNg9Naf7rkDGGaF9FN
aWKtqnupIvb0THryCgAM6wGDoCNcB1JEG0Setm8GuBujOTy15og/TudEE1QoYkOahZtFWOmxBmav
RrLC5hsZMlK7liqlNUvPer+YZnRJbMxb6tkkX860U09xYJ3U+3j/Q+I62fzJKLeMI0qpkSYI9Je6
MrurKuGrgh62W3a7tbZNq6UhVAdjPP+Fhwcv+I8lWLa3jeKsFWJf+0WGlJN+mhJ1lzYDh3TB3se3
Q+0OnRUMCRrntHI/17sjD7CTkpOgbi51m6W2RYZznjAq4SM/UaTT3KaTsy2z0bpSId+KxG2Zkk50
4sjxc25u+m4g4cC8jXY4ggfrA4j+dwYzQUHmoSPOydz+xtwwH5TJFqsDYAdZPAirSrdq/l4nTvCQ
kOfBMNvMtnrtvECYT3DUojVVsSU9tJ0rOfP39LiGCOAN2G3EqdpJ59i8zwTyIJMccEx7nEHoJJIj
B65J9excP/+J3ao+28xBjsQ7MUNVk5bOI7jQCqfNlI/zO2vyW+Az0cy1hSy4nBQbXRTubvFifmtD
qqPWfQD99IsqNdW2gzeUopuCxLVI3lUTRjVvDGdHEK7RjozVYaG7rdE+1Yn5HSN5du6WxjyPE4a1
KOrKB9WSQSjWUL3PNwuc3Kdlo7LSSj9+EUwRD2nrCBAIUttRTBhdvU68FgFg+MDmFCi65jFyiKrk
u+luoR+TkJM1MJQyr9qjCOq2jiYqIswBcxIIi0APywlUvcGf5veUfE75zWxYnhkVDj7BmV1MuKch
zl0u5s/IjL+CNCiuVpmtbeN/nWGnFzTV3LAhihXPFgfuBfb3K8KwUzOJ+AbDCtk/E9xtO5X1GxBP
wJW4fo6TB6kXRxSqLt3GBwKfye8W0tSzlP2+8s+R1tSPmT3Bxy7x5Adtv6D2wW/19/hLI+Cg6YY4
Lg4aOKoPJoN+uymLtH8tC3NnpEZ9h8+jeKxyjudrDTcXC18io83SCpqjO9v1LuyyHxWBt3AAteLR
di2+taSnUPQ18oU7qnEPtMCzA0+CgoRWhbqR7LRqdpNVEpOGAeK1LzoC0hnMgPGghRE146/GAgeh
eoG17r43KacgFAJLeUA3uNWgF1w7AxlvZA7i4LgoPdTLqjdsxFDppk8o7dVQdskr70nm0atzODof
zJKmca/2+SWD48zQFN0CJ3eDoIhc6mT7uJh2rLoQx5COEB4hDn0zQHJoHBKpuyi92lLPV9jdcDIW
Rno7I9opUd3YOAN+gcq6dvOEMEA2xxOzJgqo/NQCrTo1ctWBMejdlBA4lsuRNsBAxN/5Q70fXOEN
tTBu0Q26WAak65+zQL4tfefOKlAmqQ+UJLEOj3J7spHj/K2w5+jFjEBjxzl+ziaetduc9AiRetJC
b543eXCZOk4O8Pb3NclqVzU/V+P0ppr7rcdZA8wmnpfOBzqNlFGczdrGgOjkDpguAySX/NHVeFCt
pJnXveml9+rGSXfViyFmuFFhNA+m/lC57vRczXpNrlhUf0yO9ffZ+t5kx4fYNB1Au8t8KSmqvDTA
YYZghInSJzd9tAN66V3GCfFMpEfva2E3VWUns9+mXcxWcSULQeyTmPlDJ8cSPhktx5TFbjtB/qTb
JrVtVVBYW9Wx8EW0UNTEESq88I2cqPybQJPv2YX/js0GAIsDBnlsO+vmkPq3MZoiepFyaGhy9Q94
PvEDYxL9e4RvGC2kicRxal79LMWjXgOFocF46QPGdICyN2FFuFcgBQYibsM7vr+jRpP+ptGEAIzR
g2ipES3+96FO/L8vI/Q5ByQP5k6nr0yIGpFIwoOBpzYUrJPTnoZhuQ2wn+2bDFIWfvPFO3kRWkll
mPEBcbIIeOB2W/cZv2xb6C9qbpFGmO5Rj+wGAzKszEy8ddXg6Tt63DKM3MboZQ3xy2JGwWY1xXcm
GsppprmWWgBpC/8F4e9I1zWhoCoCbI1j6w03qOWTl1pHLSd1LS+FHAXA8Ds2eIS2s5F2T2MTBCu3
o2rbFwz3hK3VDYdsyRzg7JE9FxNiIyQOwTKC5aS1pR46aR6eTRe7gHTj0q9tcOP20X5tDVHD3oE1
pxCeUgfHioXMVr30nW4+fbcSlJpKro4kbdPYoDrWs4QXj+3R59jKtzRWl2YoP4PGvaktWIiAoFj6
xT3HIqyd2YHPFV3hFI+oDYg5UoWRqofUM69gXx8nX2ysrt/05odPZ/8zoJW1n7XBOQ96QZ5LAlqQ
xJX2wE1Dr4eEr92CzxHBLsSTeXxTG666kL3YK/ZkyCSbjBBJZpqm/aP2OZSmy9NomRdOG8VrPS/e
1fGKL7ft4xsz8Xjf+A7MSKsXAKDzLaOjiJBIwaJUSZRNSBhti0LKYZAs7/Oy7n5qmk/LSr5q/QZF
fJ4OhwGUJ3b+kIOLdI+zlu2r2jkr5QPzkuS7RbNqG2lwuzsfXSUniMtCQszaGcp5hd3WhOV3WmEh
dABdsjtI8/Fbklhk2zVzff++H36rHqF6qJzolpK4hqawLs6VntSXVCwtiAzxQxWNgWt1l3p0vkJu
wu1agrL+MqTGmbIlkNm9p/2/JxlR+kijCmwFN5h69u/BxC5OMhLWJq2crcceetiWTED/kEhhcGcw
sMeBO9Hs+k9Z6Sy9+c1aOAVPf8awnJ80uDGnxNdJXerKN10I2KGcj6+WAwBmKYzq0ifet7EV5l1e
EN0empxukP5+YDrilKkbv+KYjnjSMaawCCI7e0THP0dEu2mSzol9mxSOJqEFB4RhE2ULX4ictkQ6
LVjl2nE9EGtMC/RnMVfVox/YW/WqoNN0DQ2zPql1xy1pg9sNQCV8yfd84Melqc2zakJNVmtcFS1A
vRzu1mvDQOOm7KINAQu7fqYDNc3cynsRDPku8h2Mo0nckMGs1R+EO9i7gJ3xLAoiiaMA8866z6CG
//7vrE/ET9VsErv5JZCaHVsLQ1phRr8b6WxVD3E66XdqAInVHmkSBM201b5NuYgPgwkMtnem/Wh0
/pOOKJiuSJ3/FS5XurbRAjf4qO2EVk9Shx+jp5+NqgOH1yXXFlr8t2H6sU7vdEQI1eL2fzrg43pA
21qra+1GJA9yZWN2H7rkuyrkII3HJ49Mpk0zugGO/ezU2ghWG1pXMCxguRXFVnXuWD1pUMlQbc7o
wcjaPAChey6LCJRCyi5WDPleH9FQSoKJI08ZiqSyTHADFxvsQZ+hNYzsDEmCutsaf28bwUeSjTWc
3tHYT1M7HUe0Z7coLIIbUdNMKsE9eY3ZYLhpo0uOEIRDOXqUyCzGs3JrsGiScWLReLAoQYKxeG/H
2vrmNfVZi0z3LfG8axRazi/szNeyG8hlMr2diNJ2NxVvUKd3Nj6ymy5/ptgDseJkPkMn+TLThdQ8
7dRQMuh7pHzYK6++tvRwJ/L5TP/dadzqW2sx4evG4dEkkQzfmOuvTZk+Q3WUGHTVkK1C0UG7oB5U
d1wNqegJ7+NYPxPLVYMSN8AIaEF9XM8QrsmVlpCufmpM00L9Jm3ZHHk2yuRKvIVJlAqfbBEjjP87
mKBtgX8uKx+FHbT72CFrc73kq2o5ohyF4yNFaIljlfduy1x6DohZlO1f9mB+3QrT0tg+QBAEpUMc
3H2u1/3Jk4ri4hJZHnxlKSx2M40dNMEoE0p1iEO2PKklMx3tfPTNPTBSSs7WRH8rGuY3iwWBNQ6A
3JGw1AiOw9ANJgDFttm6V6Pt7wzaTyclV/6nXs4anb6MbydsklYa8VmH/m79aLRxRGTtpWTKx+Nw
CereOKxlkDuDSWEqlZ8qRwYkTXOJiy7otRdKmW77/2a5JGeTxkeTBV1xdDEnw35QD40zo/g2YLar
lwJvV+G69XVWJBKqPPI0Uu8tXGrszj3i0VNpP9a6aR//NSTUsxqL3MaY0ZSpTq+aGeicgJqJ/5+S
Y06cbfZrxae5err99/fyDNZF6BVnda3EGT96ZxAB04LR6UJk37aVZa+N5u76hBqzY5OHdkdzXKcT
96aeZb1o8RQSYDRKQ/isGygdPct6VA+WANWal2HovCdGHu203M2ZHtZvqIFB3dhGGl9F0sfXMbP/
5CCxjN2Q6+1Fx9ewDai3nsiwtF7V2MNv0OewlFwaP68OlVOal7SXEQ3042iVmG9OHPffsizhyDIl
5mvWTa+D1CDShhL7LBo5xhBCH299DRhf1UXNxW/iwN8WmQ+B3Ed4a9TRs/SD3zP+K17T8rnsQK+X
ZijeRwul6Ax5a32m3qNTKzajfG99pme70QBfDNs1JT32uk5REbUStUmHjEN0GnIMMQXB90l4a4Vj
b8gtI8Nci4ZrN/mvHaSfc2/GBqTx/zht1TOHoFbKSoCyJulLUTyIl45w1EcnadZXrlU2W05K84zM
hb0O8UcGnlR1DtsO2/hsIsFRR6Cm575hhBLu1HVqzxVlp/w718qYSi1Hpq7dB2kDDrNHIYRw/Lfe
e+X3DlU1Z6RhZho6/zbKBu6WdI8PIUyOfqGybwTGR3geKa2gpd7V2fK2BOjZEcjVz3qMPCJOiSn1
6HYwdUUpzVQ4OrQT6jbPipifySXC66zPXl0e7Prg4hZIxZukjzqcCFRtLSkEVsdAUEkA0wjBktrH
O8su70rQ/ZB5l6o4YbzDSssWbAPIOVt24XorFgXLF2wUy3zvR6dmdi7p3JAo+Ysz5QxL0sn0J+tu
/ViigUkBFfB8KBrYhEbfmIclsht/kzq2c9/WX/iBEiYxXfJYy2ddQLCEW2ycyDAPaoQzA4nZSB3c
1TJCa9enCC7+NK1A/ug0xKfKgy16R8JolFTKWGBdp5445gX5sV0Ckv8fVa7VJg+/BU5D8jaZekRn
IXOG2znNLiWyVRrHAz9Vt/xk7kpHqY2n94xohHhKz+sKsJIZTBzkFLWiJ3Ya1lcyAMBkyveNLWze
VXWv3YvJcI6Z5+/ZJiVvC6WseihS/CIdHPez3b53FSc+Wza7/MglP1gdEalzOJnENSHc1fwpOXwt
kYTbfPaLnfnfSUOcxdV2yWLvWDcmxtjGsSF3NxOTm+FbbBkfWupNj+7o/mIN2/DH0wvHQoZzMaEw
HdEtkRZNL3q02HeEUzzX9C0uwhNPahjbyDwp9SxrjswGcEZhNxe+jsgv1i5qVp3MTrxNSStauxnk
sJ6qdHTgoQBjGsuOgmNc4KlnDdQwZsZSnWVaQ39TrwKyBdFGSxUTpk9rOwZlCRvMo3yVJ76y9wmv
iOYDc9nHcfbqj8SOXLKTCE5ybNZJpXmODAETiZi5rMhIL1HDFt8Lgqtp+VdgMNWnq9tk80Sgpxvb
BLdOf/McSTimq7dvpouNeqUsptqn6tx19PTBWmlbVWibs5M+VgP9hnG4L4e4+1Wb3b3OgO3d8BHo
+ulWTSprPatPDVM99ln6wVNqTLtQqvVTL7E3RmndGiuiNWPbaQ2I1uwerMI/Tb7DkS9Kf63KEzBc
MAfS7m6V2wfN10D65v3UnhNNi6//WGtgccYrt1BwDJbphTq3I5qPUPXKqRgudQY+OzOKKE4h1cyG
R944b/17PzOvcxI0B5pF094xibjVaJvvfCSUv+pez85MeMeTkeZvVbS4zwlJQ3tzyJF+UT+E3G6U
tp0Z+h/0XOHuisT/wMeL/KulPJ3Tly4bl6PRA9c1GW4DmfHP1YLiwEj1C8N8UPPD1D+rTnAKB4z5
0zZhvnNbfFACiUfxq7l8CXVObegZEh7vTd/LGPKNRKIMRi2Y58IBxeAQ4T7rlxfBl/wYG+6e0Ibl
JQ55q5YioGjBfA4YqGW7bZNrxHp++p9n40SKwFhL0lgf64wb8VQNmNEvaUxYce7SaOt04V1lid41
7vCHae+RViIpcFgND/bk4akE5femm0hvGjwQX2PgH6w00T69Mp3v1dUczPSTh4pD1TwAZnEN174b
sTJtUDo1D4OjO9tmrEhfV2PlRbcxIkqlTm/QAYrDzDmplkE8ea816r2tMNvhvDjuePMAyY29/9Mq
6etx39lREO4ymNmXuIVDW2s48JoQhb1efCdp4b0bvXtfTF/q/DBU5FsX5SzlhBS9iCwkg7tluMrt
d5/P8Mj/u2wNLhcXaRXN1jdIxujTsH7pWtFtUw39uoZcXQ3+8EcU59H76WCrJbLEtO+ihi6wZ5YO
8E/XAjcDikINLwt2eQYuFwzkzz4F1ypJgZLloNnuxVGLYU7VQa3vonFsPmxqFoYS33Q/by9qyUSj
lBKr5ot9/CPw0HGrJn4GQmVfx4hh8RkxK7G1G2HwYbadaQ4cRNo3OwsB/7NhWz269cr4Vs4DUnGk
x/Dj6sgkPTyd7Ae7pWldCifbZGOO6YD+MwYNmlht/sIl4ZzxBneP846EmQB4AzjrHLc/89LgCCx8
5TZGEVwF7tT3ds4sTNoJ1iS2VWR24vtoLdajP1jQNKoM+w7/zVr1kjJHSiG/mno5+I24Q3J20ewk
xAjvfqjlU7UtLJmS1DTHBcg3BjwoWGHDOcGyzfrQEzm4sW33nM01QRRGQA/wv/4ix+N0ONBMUvOy
wjB+TUHlHIbQv1cK4qSa3zF6eE9xgjdXwhXE3HP+iOd1Pg9rFpFN0X8bskj2txOJOIXNIlrjbxGa
CPjGUTG9VVd1XQBSf6h9r9x52LJfTa19jiPxO0sdCZGkFqMY6sE8FF+0gofpcylGkMB/ijE89O7g
sZZX921MQhAdnk3QZeAYBqOBBC8X1SFwX0azenJUHQZhgRilWK76sF+SMrxnOpvgKbAwyiRedsxt
7eS/LF6mAWaful9TM2Jp6Q1mtlVmZSCjtG+OGF6T3AzPfj8AA3NSmNmqzrAzztScNcILJzL8e6lx
Uw/G0IV0gXPCQ7No+VXz793s3BvP8RD9mofZIcGO47cVzcUX6HOnLYg7SJigGDgygJFGCJD9ojy1
lvkbMdNADvp/3lcvMfd+K7UMmIiUTqkHO1u+z5WtrW+Fbm9t6558qmgscxKty/xgRz1d8lFzkiMw
AFT/dDxjrwLiTsGhRmzxD2Lv74rEp5elKj+qeudqZw6NUsiMUfVukQB2lP220XV6UOa25MrxbAQH
cab4xGyN+YxADDQybS9wtSaQKcrhp1lkXDaVEZ3MeX5fz71q065sq9pF0fxWmV7zk4xHVfQYtU18
xDLDQJeH+i4GruF2AL3IDjEPXH79atL/d3hLUy88dF15a5apvrild8GgfhYDEEhDo0kEL4ApmtCI
XhxZ5rHc0eNom7zaBXX8jLq/vemy8W6j2TIyGifCjyyWGZN8gNL91WfTB3sHdpkAtq666XQnWW4G
uS5QmNHAKT8stKwMTR5fvdS+B4CbsuBPx/hNTnX65wDyCYr0+GT5qSZDZtJXrUke9bidsLV1SAd0
bb4KUjs3quIQAu0tqDg6VANVL/6w4sy4rdrS7TYOpWnoOzeg/QQuJ93qs+YcU6+Yr0ixdi7chHsU
JN85aSKWjWRQJodfhFPYOk6Q2pqt7lIWD53zYTfjKJd5IiU8nfa5cjDqo9nfVzom9t4gPZyF7QWB
OGOxuqBLKbEKPtbnDcf7d9SiGPHFwyxBdLkAIwsOz98ToDO9VCJYB2sYFc4pAZ1nvOfJDqqdKxUt
FXQRlLKLrWG4npmIOEF0L2gdngnEYG8dPeOErzw6rXJfmlanYSZXT21RycIp0ADKesph6cJMzfLn
oVyerMHE6Jdj6ktL88GkO35hVIwvxSFRLDPcn11iJjjo2LnUIG4MdfPS2/llbO39qmgaazo4InGm
+9Jo3V3ooo6tiedQBV7S+tvGnfrvYZ7fmXHtHYOxnneqQOf8uR0tLOhcX798Y7qVpbX8ou1b/ewi
60/P4O2iphhIOqy7enKrjUY02KZLxq9gkIwbs35qaNfflOAwBNuMnKKfHlODJHc1AJhKwEQGgsmd
bcFWjfvqFHIFKvOLj/HjDjYB9A7LHcFzp9Yhks9KnXtYScZzNLbbIfCC0+TkyVPp0smShyaU3a+K
ldQyviidMr+Al3M2epbYBDs5+Tlp7fqU1x6xPy1RqmuDhjJjWxk2ATiVXhzUuj+nKLbx8NgQAiKd
BSl1d3qH99RPEA5EBbBMwqsfOYjE+LN1caf8WKgc0ZklUORt3zvCMY5/ilRfUL2P3XEOBYu/Zw6/
WRMevLpCLBaX5b7QIHH+WwSQniJ7WZZwV2Hm2fskY5wSC1I8loT5c6b3Zjt4jtBmmPuMq/VWBm29
cQQtb67T9KwLq9+EiNtOJvYiZkoSgzsiLm8onqnNY04VAIaUfK5yo+6yCmFnNPNDT/gYzSP7ueMI
wgmx/1xm1oStHiI9byH8H7laOdNoMY0PlDvXXAYAxuTGXd0mZ4IxkdUlX1khrCrXI90eM9FjZXXx
z7kX/gYrWX8XVMttdaZHxSegC/y0ZBr9lWa3mflQtGQRTt58Z2aEwFlKMKWNU/OipZaJGq8dHle0
rupdGIjKW7zMR0sUA019I3/Bzv1UlQbZS635Mtg9xZC0ToxAllPJs+G8onPnVvwu6qV8UM8GMFX7
RENjF5dG9qSVlr/hN0h/Ff1Ps2viC5sHggqJY5/zMLt67dBi35CKLuJxvjvohfeJpUfrx2uV0Xb9
dJsgnO6j8L4RjCfSqh4BhyNUMcSEWrFKv5WxDi4D4o0RCTQlchyhiJNoDik+I7KIpGG/jRk/J/Xk
rVpIZsHVnSj7d/VdGkYjw6ARPm487v9TxO6M50HSDf3FHXcpgm8uN5zQ7Ivb9T0bPWKLFOXBBaKh
APH5mTZreBB1Hb+OuVVs5jD9TUZe8ioGne6zjnB/30Tx53r8I8I33PNvnewqM/AfMSMW0YijR52u
NPeKtQXE5kgsjye407ep3hzrnrS9zjHDC22Y8hXoKtHqIRbEMkmv8UCGmYl1l2FKM1+IYXhAT7Uw
hQKH/ddVPRDRutSBdUe7Ao+xTXvf77O/OuLMyI6dnG1GONV2DvFfW9UuW3tm0LkAgDBGNvEQDlpU
bPo27Qka5EFLi/CKiO/kSq2ZemtJl19AEQykWdmD2s6YtqaP6lUOSXYdu6HyGde5Zh1FDJ5lBIYy
ejQV09AynytuA6yDzkA3Ne1C/VmNk3Q3+m3FWnJqw8q9z4vIxPDFL1q44iXwEJub4rufWcG90say
JAQPuRjf6hq3LSbfYLPq2egeOddOu4ZhvayC6r8t+WAZLhVqCXqUS/7V18aR0Vd+06ZwuArhPE+k
q/y2oeSEvXjlDkcm0YgPyEXlcRkhdMVZedTaiU2Bb3djjmb2NNfuTJaWe1Lbq3oYkxRFTY3rM6t+
zL3RblQZgeAI1aXSU6dcZUqUqufY4cnb9cdt26O9U3IHvkPmp5R+mzgxoIjJJqd6UF+iYdADrHWj
IS8OP7VIDIAziqOQD2jiFFBXPZhTgB09rT5GO4O5KqU1HiKK+xgDlIdodqfpBVanNIH7ryXJYSrp
DinDLpQ6ck7UUdzT02ZHjy7J5rt10kaLmLgYZNYVRKBVCBL3Od5hQPOcqiR6W2LJ1YNHvBUUc9qB
ou7/RJL0k8apRkLbPB8CSfqplv4rtnZO5XQ4OxDvOwCN9x57Icg1P977DR2hogfnATORH7QNvGvi
kD3X1yVH+ShLfi7d8q05RlmX/6iG7oshRP1jCev7IfittCVjn+QXu0gkaDAwrqkXcZ7RAkzEq8Cn
nsudhUflEmmFc9O+KYmCelCSFgJPEbd6RN9V4HV36Rz5TzTrsRqT840ljL0dVfQLUZULO8XM7V4F
l2rKE1Ku9SvZKvb3Jo++Rjd6sBK/v+q0sc/JMv1ScnN1XouJS9uYaBnOSjTSWZWLqWYQuxZWvdIv
IVgIjylQpU3iRenPiKBZJL0SYgNnrMmRRjjDLnNJsrS05TqmmfUYCX3BiFN8oVR0LlVU3JSrYyme
VQM5Y6ynh28srvOxk+c6w2NXrK2iXPuYRkhSTebQE1f9gQDNDPKBMtxQqYKiYu3tIP3sVLVvZbV+
rI608+cX0/TAoSXe81CI01AH0bPRGOHdOMQFNKQq2VvB3HJxEQFSjJzionn8gdgfzIzW/Jiy6JKO
DWgFObGvZscgDpIKXxVNJd3aDSr6HvEUcVGrrsys/Wc1l7FtjDcQghjOOvXGQO19jYYlxwsuFTkd
zooys+1rTafk6KcNThU1SIn0/mL2gh4vmAwyovLkVI6Nu6VlZBBXNjl300IeGWYHYAMFy1YzI7xH
QSeDgOb0aWHIhtO7885dNDSXJsDcvlFPIxk0UwibTk5BPNFGL9KfbCz0eogtakNShVgatO+2PXB0
H+ktqpeJzyfsEaXoylqcigHt+FX9ggidfuXhnO4Faq/VemdLutzaESW7WuxGh5grT58fwtCWv1Gc
hoQhAx1TtUVuAKeeG7R9UMgk9jDSOhCQZmwd0PBme1WP9kSlhqCLNgHt9ZO6HKuJZsv6f1m81tj7
5OXKDnWqZeGTsSCBdl33qyBD4inWlk5aN4IdSXvBXnTZwuduofdr6oc5r7DK2MspQfx16gK9AutH
4FVkojgLBC5C9eCji12f/XvPk3+ajZgyakhSu39/AL7qRE7jpZ/mCq+A+zwq7UCSUwfIl2o9BoqJ
pyd3WRyxzt8D7at8/OQs9a1v/RBWqT0bcKM2paEzbHSKR8hSIEALahXNdahVJ/zHFUmr1zLVEWIk
zbdFnl8RK+kSP4pQX740OCy0ftrSzW1mOsqE7kAP3UYDaQrmUn9Rjo+HqOiy7yjlMqCIGdCBytQY
bIEUnw/jyZ3b5lcmNS4GOpoN+s0DpDjnvTThJ6oppTcU7WHJEanUs42ilsriFPf98i3HTfsl+p5W
ShhgbcXolMZG97yIhKEyaPQ7E2X8NjYZqwdkIGDIclFEUlzdmulOdQqBU5vXqnD/j7AzW44bybbs
r5TVc8Ma89DWtx9inoMMkqKoF5imxDzP+Ppe7tBtZWW1ZT1kWIBSiiQCcBw/Z++1P8l2pt80Pwrf
cUQaFdOzsvefCpdHWV+zszDH2jlmU0aIEf270A2APMzW+AQZsjo1UZKuFAMKPa2Y5yTj9IK/OWqt
vmKo1n9YKshsf6p7lLMA7uQKQsFoXHy0Qs8dPMVV3bUuG2nGoHJpagtGVWkSPn7PeMqBR86gJOMu
sJPxaoUofno9WQRNIkHlrkIhNduxQ7bsjfu5c94qV+n2i+0Pj/u1R8B7H8zynJa1/yJfwOs8kB6H
N3mkwBIANwkIqfVi5aUCt/JL1WnHcbfSWsd5LrG+K6lXfmR4bH7diwXY0Ia4rorHVDCgfeTSUchL
Es+dmgFk7ILi0gDmbVK8fV/GCmRjS6h11jk7qQf/jVuoW4SYi3gMrMKXGLzXq04QcGOq069VKSPl
9beeQb6jE1AV3sWyiFlRY8j1QRfVL40GY6+eEOXUlV69xB5W5NJTXlXXdB8ZLEmhh6sqMhxNTDRL
WxjBZ7PrqU43BJAJomyr7ecoPsyN7n0JFLCIbLfzVanXA8BP4eiso2je1RWaBOIKsVerlYORW9UO
WZ537Jj8nIF2Hu69zhtvLg1K1N8RdZbwis25iNoiBys1h3ZeRdyLK6Nu0n0eIrjNqI0RCAm7Ea27
Aa1FOK1AQ5d3pCzUlMCNJfB4dJgCdw2OL5SmRb6evptlPT1Sf3wQXPOyCNk60oDLangAcCAibWBE
TSLzw6bR9ay09K6W3nxitqRM+1Z7VoP8k664dFYsJ19nA3o3JwvMbch+8Rk2cgCJTCGE1W0zMrT4
fpfQqb9aU53v5ZHqqXRwspQOrDzuCU7cdNAy1/Topov8YxNbuSVk8dPFmR1rHzHbjLPsUEbmoZ+P
RESCl9Y83d3Nfp1sZNncNcomzK0daG+4WvoUbELwssfEI+ppMu5Oz9iDHW9anTs8b3J3LKfdv1/k
1wboCKC564f8eiEmBU05Kye9Yd+VdoxYKrdPto3JJGAVdja2fg/a6XKcxcP3sUn+8HPS2paKiJ/y
1XY6/RQWdn3Kqyq8kOzBfqYrTRziRrRpjO4Ty53+YtnJlxr/2SrDNneRgnzDQFkf/zdx0ArpYtkz
AFthidUt90ehzyR0M8TYhL4BYZci8XUpTvuSq3T27b1qZwC/cWWfDN9obinmkA1QopB4JrUjYzGw
NjOy1nPUpQTvJmShLo2PQKnZsOuJveJR/r3z+o+pSpOtZfgewNr2FhDl9eLMkbsfVDIGCAE+BZpm
vxPkcYzNzLgO4Fh+G1lUBa70mD0GkeUxM9Ljv/LGyBEfiqwp/Bgrq4thyhJGT08BRapryDGkrigg
jG6MjLWZloR0uc47j0xlYQr+1ucgPuYx0c0ZMgZx1zgdaStmAN/Vdqof0OAof0xl1tcSWLT8nRak
IWaycjtUILEZKBjvhhPiswicXesaxj2tLlAfVjDcY4pjktXaVW+U3WV5q8KkXGnHwGXHtSgAdDvz
+VzFpFfFDS7nrX6vOCfaMSBiaSA6huLtPJdOjgxJ8aDpHZokspdDW2SmwLLF8Y1Vd+tk8Ufaoo3c
G5B4DhIaiaCVnrrMcbEq48VVJuUyQmt4wH/4Vkvjg0g1x85wdMZ+vYhQyUmYifdFhMeYAfUTgW7l
LlbZDzFapUppx3AtTWa6EeAZkm/jUtl0hHvdph70OHhzIKZSXOx/WRpWdU2UCMyfuz/2AHTMoHgg
bStu9AyP8mgWX4oDrrbAL86F1f8MeQa3Ji0/sbMrnTJdVdqo8+PYTCtLslCyPrSgbOHXINREvvgu
1nFirKzt76/Rk05Ip8Ab0rtWsekQiB0aegTbZR9WBUwVBwupZqWBniqSL9LRN1SpvW4c8N05QqFr
ns04GpAUv+WIP2I7fBq1+/IURSeyT/RkvM1jx9S9ytJbEgOc5zSdtKl1d/k8ZycLtd/RIPFZ+miR
RZDPCGAe2olYm6dYifYEZDMpNT337hkIMEMv4MIUftY8hT/iWb55MmeLZVptaAIIvWsYKPPGSgiA
48r4YfpkkcirCOnPOe0ae1v4Izm0wjOsFSKD20473M4Jst9c9066xgbNrL2GzNZE3Qo8Kq0xDV2S
eFfM5iXOSm2bllAz6E3rT4h/wRICa1xNzGY/ojx7ypxxL++rIpp0lMhCXaf67BSQefC4hAsTK8Or
YWfqcxTQe+JSnrXkC4GUziacbDD0xg8pqEbEtesqTHilERjw0QRhYTSHp9jBciKB3J6HUTdWLmmD
83m5R/kwupWs9H1iqM/2RBZ2NWYkZ9OL7a0o+haPLSrQZEcuxT3oY2KCpDy/TjGV5cNtdGvvyiC/
uAGqvQH+LJ4UGt7b3++UoUVAb0KwWmQtns6c1usqQsBLQ92PNtmiUtRV6eh4lwUqTUUGvR1aF7dz
4Fx6hn2a2DU9WejSmMhYj9gr2idawu2TD83qmLLWrRyKPanocIB3HdDbONu8aMel2KOhCUZ49iJi
XlQiei3rB/g4njhD5z91RvGqxJXFhj6bDoU6fwZsUO0qhFok6ObB1vVZUhQNCIU0hflNhjDOg5xS
ZvkuSHHEk9l38+b4PRgi5Rljc7YPS3W6GRq0YSwE3xxsrysEzlysODXwS7Kc9ViYp/BJrZIfPKgQ
KliT9QpyfVjT/E1haCvW67AyvtpF/iaH8pbqtnvWSn/fVg0rJXzxQ8YUabd0eJChM7tJvQO8zfFD
i8yXxi7LhFxV9ClVRGMQ/XuSz+QpaaOyhXI4noFWw/WZm3sWfKEZU+/lRMHTX/CLQUfT2XfI9q5D
Ykxr9kzV6t641tQr5Lhye5515ADVr61N4AR/5G6W3QuMfvagEXCIwQvPtDlEi0nE5Rb16mCXdZ51
bUEjPJcmtEkYwJ+W5SQKSDgRNgp5UQ8VogGGVtWhcgkoRLFq8L+Hw5nYkmydiAyDge0VWcrTozQU
ZiViAqkxGT+1nEPCZNiNM4RI957dJPhhvPYcDRXyht6hlT7DaOICiPcDtEd0oMQqhyLQno1VqJAH
3dVPQaR8uEJxkzMY2zlzUB6SOGNnPcz9WW7Bqm8lGLK1J1Zi1h3rRUmQrWi16ZF7UpHlPOvMK+2u
XusphpmmmDvMvimeY7cdmiuj5gZKUU7rwDjKA/lldoParuqB/Dmi7yFH9pqmIL/FJiy/FBnV8zhj
cBpJjzi2PpQI2zrnOexJu0Q5OwgF4O8XHVDZitFbtjdNIeeBWnGULbsMLNiuqQZjHRAqsUIaRn6Z
X/p3yrLuErbZjrG4Rjapbm0sn8RQVTTAEpE/0YJTRbgKSqCfCTklEWu3qI1NDRHU5H5R7Wg4LE9r
cnsw5/p3K1QhHbJP3sjvTkwOWgN5V8kWkWKhepMYg1wn2KdqJw0WaPFadNUQcH5JbJa+0F/GiDoO
1po9m5T7ARBXj4hR9hg4tHpDtf8bS2OCgcABo2Nmt17zgmVWXly0tgRZGGEjsUnTmlU6fTZH90G3
QnkVtSUl6aoUDBviREv6qfzuSj+Wd/mumhEemcO+TbR68fZIg08LuQO2dvV5wb5SlMcU/eX0WU/Q
lNHy2IEY1J4CCBcr/s/pe4gRc+nT86FUY/hSzp2yIwlzhTV8VgzuX2Y6L0HQU06PF8wP43MbaD7W
6plrvhCh2cQhyVPmuWTeSRgHM2kyHeGiwPnsg/0ovKAOnpYjqwLl0uRnK8GbOKkU733aKLel2hhp
L474LPqWoE8pxpMvGnz6HTws3DCNap86RQMFMNnhR1WXiAEq75fIPGvC+p6l6rRRc9/Z0io+ohmG
0dcBPwAOkLJ1UQg8EV9yvKhj3iCGccpo9E9Fxs2BAjc6ghyCPkKbvQxJTqaPdZWd99ACfrBcXpFi
TwJUnG/mUbVJYYViQKsKzIJHa/tKqrMI8KLIr0+23f+x9MI0xfR26QVajboCeTqRatHFP6281ldt
65o3XJDmzfBLYttGYhGlydEx02+J1sboPgefrf/wTYMM/MiJSAlWWHEmJLL0j/OKLAYtmmHcFAju
tQ4/knxMGkr/yxDMCA3+leH94k/5PY8XIFBr2b0lGJVqDGntXjLhJtv2aM/lBb1YVmzwwRFCsz7f
y1k59RZQS3nHKNRNy7+QiLinvmJo4+JRZu+iu0+aAn5RqndazsoRxuNbKLr3KjkoCzslq5EGji4h
a3U/vVaGIwiJiUsqnNwnCI3uNBuoouRUf6Jtf4tnyrcBAnBRuHc5P7FrJKeRHSOEEDOVyOkfOZuv
s9a6+r7yTH3Fl6NNTLme7GIyfteZp70aleVfW6PLXglXBDzuDY8eXhpuE2b4UsY1s80iNWh+auKW
4rLJxoOvTvEtSMyHXA51F1cFXRJwN6LG6RSVzFLydjc+G/QrqYEd99wztZ+zC0tbO6c4dM50CTCr
yLOHR+mgixglj00DC4QGBbXUz65SlSskg7WItmPSXwxfx4ZAeG6XJ9kibgAD48oEQFMp22S0CqwG
dXWKtJ66mngGApJ6UIFuYzzGIB2QfvVXJ8Tp65s6puohw8CyqEy9YrwTFaAEmvOk+wgnOkLdT1Fc
QAvv05vqwO+pdWNmBj0WG0X5Q0H4RQyc9W1ZMVooSeJTT3ZtVwYX9puHKTCD42AxCJMpGqSK94uC
KxEqFc6wucQv+8r3jtn+W107V2TP3XPgzupb5X3y6SMdl8+fqG9/v7R1+yE9yHVXA9R5Jho53NSO
Y2/k2isDvvtyOMtGkI1vddUPH4WehjsvspvTrAZwSMD1rRWa/g/IR6BQstzZyENvJJ2dkXnFuYwB
WIvPUm4b4ZJM+4yi6JquS/yzH+iFo2OJBmdr+Ub2os4zGB1PJ8DDcjdy0IAR+IiCGrtxmcNtggy/
toUzu57N8SgZZ9qsAvJJ6tdutKFqjAzxIrd+nyvNuE5UQUhBbxY6kD0k5XElD+WLYgLfixFD6Ok0
HR1wV/uwcqcdGF4QGtWUrYpSi3/YbAeDqR0+VNKPmGLc84kY6VEUqr14cex4POll/x6JAnbOQ//S
49+w/p9hSvqnTCdiVomoMSrz9JnhxVfZ7tPmVoDbvQtNQvuQq4NziBgT7vKC3O96wlkSOfPDMUqe
M2BJpMPILp17pLHHnT22wbK3rpoj0Z3yudcm9DjtCe5nW/GUgPKxCj7os3r2yg7VSOSvwPpDWfme
jeDKKsjZOz1CkE8oaGDa5q2gn7Fr6FgLJXO5jmrlUtAf/9F1xcsYekDGygj6v0nETabDoYrwHER+
Xt7aMKClZbj2xdN1/wEB80FyVPZdm4v3aLPM8gmNwZFZfHhI559R7hk3PbKnVSly32bV6tdgcr7E
wVRt5JTeVbDPt0bwaBsuvFSbv2IqLDdj6BLUOqb6Znkk61rkb+VkMulJqOgidF1iTulNxniHHruq
SeJZV8JRRz54dmzlYTC+GyFd4kmsTykAZCywnbIPzHjAPFYfpfU3wee7qjJvvilzuSUD+SMrcImS
FvRlRvkctdFD7fo7wBodmR+Fh83YVoRQBdesYdpI4nazk8EKvZGQSh5kwKY84P3MSrRz2MXlwTGL
c28H+tGs8MEK6leVAnkilUU/WdO8sm3T+COJ62epkYUTAtcyd7xj7tigvFJdvWPMJmcOG2nCWnuQ
US95DfC8DXN1h7xYWxkEoq40qR0gub3cF05AJmJZ8bif5m3d9PZuiIyNrJMrkwY1yHIL9RKdMnC4
bx60jZWtZBXTnY7KJECCBbAKrlhgTWTlJbT+Lb5u0cW0a61+HhpIOo0VQ9ABn70h66o9GlTqcZKg
DcloBhcWrXZPyZ49QyG1y3AZ/aohKY0OWXe60FaPfU/suzicfD8hAIxih9ZDXR/ruCg2VmQjkHdf
6yili6ihyRPJrUrnopso/ZCBiRN+swn0KH1gwF1Lx1y6hS2ihNYF3n/hBDVMv3iQA4p2PgBwqRHC
9p5STB9Un/4RQrDg3Q6pJAWjM2jgjuYTmVmjDaYUbmx8SEwLPw/ESGXdF53Gc4o9cxm1R3H1F3HC
1GcytFuq1ITVBRjj42DwdpCU292klD8Gzbz5PclH8DSwAvmQL1eaQzZM7mBKyPqR0quD0la/1E3r
bpZZ4wJcxGGVIuce8xMIm2lnOuVDGcyIn2iO6T2H7TqZyPuw+YE3JsaQbV+NM3chqhGPUNnN8rhx
tLx8c2v/klvMi+x0hkohgK2YzcOVOSfKR5gVu3g2nVfgQuPRHxHBdSbXgObqxOzGog0Zv9SdYxzx
b+0boe91TR+UZWGEm0plf0ADh3woRD3XEO/uKQiyzxI3NOb8jdrJyUIVspBqsugGjCxkLEMXtYYg
0lN0LDTk1GmTXe554xOKNOR7w5tvmWLW1lV3LCfZlwT8hRzRhmY87STJUGUgBswMWb7tlbTi9Qh3
iVZ2a8/m3xdcHKxuq5ksFC+HTibn001V96csNcUGZqxPRV/Gu7ya6e0XGRJedNI2cq8n2tnphV3W
V0lcQjdqruyophbNjYE4yeFbGGf7eY7daw0o5twXXEKTOnQPs4J5BA3QPzQReZV9GvgreZdZYWCs
WysqV2phv+MLtH9Qyh0VZf7KpB61BQHlx7oy3G0uANJKkmyser6WlkpYkDvqxxCR8rpysp+92etv
iE+wq9RMRPuAGDm7TikehUA9y1niMeR/WZSMfcdGiuyIe9OO12XoiUa02/qjt2kyPzzl0dStEVPs
5OqZpfo3Zw5vxdBYrzDV8n0LsHkjD+NuAGsLfmjVusxfvNjlfAgsiRx54t8MgJubbOasKN7rIwPE
og5MYDBhe6ahSDoQia7PgZGd80FBSiKOorIt+IVJqQRdZ+iqiBcUGBfXH2524SD88qyXyQjUZ2lL
SxR2u1E8Z98VpN89QA+S368ykhbc7nxldo6tnFvDTbvmTb5rRnN+CmfWLtOZupWSt8o6sr/Hxhzs
bXsqSckSM/spJ+FdFrLM1GV0VQvC5wC8jfA31PZbPWlIUzZ1GimNM2yDpHUOnhbPLwhkH0Y4jLdB
T/GoZObJYTh+LVVXozASs7wRx/1hiWlmvhEVK65WFG+k5m30EaK8z6WyD+njDHFImJS4cJFPlrTY
CIBVLIwIYs6SNwTDBX2XnNES4PTWrYujevcAY8tTEM8VEzbY+rEFXURepTFZF1v28m8VeQKnNEUj
TA5xc3VU45V7krFJO3wj4U97lCFaf+SyNnHJYADgO0Z8BmOtqm8gDrqt1C7ALwl2RpsPm6go3atP
/QwBqY/PDvlaccMgXD4XSsU/WTPQ12DARO0QOLbOU+PJgIf+uXPOajjAnQCmcvKj6lsmKIkDakur
PzGX66Hw3VxnYJ9r6DpX96xsHNq0u0WyWNcND8Y+PiYNZGzxJlALxibT8EQdZ1JBmyQods4tGeFt
t5V3K3AVbpRwpNguGfGdcdoxYGBDsGoktUhxK1qW87gpUjJ7pAsJ+lgL+Ma9ACQVscd4laRGsKqZ
Mcj+n6Jl2cm01XDlKOr8pjUpoZDKVe3urt0Xp4oux62YkN4DyVjHej68yXcozpDIjACJEk2LLkM9
Pi86GSVWs0uehRhsVDe+K0q+D1qjZ33Nk7uY86izIPlMjl3tUkxA617JUFWWm9rKh+9uERL84QsW
ejNyw7njczxjXvKNwF7Tpkv2UTX5L8ABtsuo0kdx3vfXpNK6D5ZSZc8YJ4X9695YZVF1D3l5gLzB
2DIIjrKEbVQaRT7P+n00eWewvzoTQ8ZURk5jkMJRoaytcQgMhL1LH+oI3JT6RV+YYVCxX3q9Ffpn
7UlPKOBFHpwKMROdite3bNsB/JUdSaadE73QOEy2ZoGpqmvLF2K8jT8Uel/8lxOhljJgVhLzSSFl
fKW7ZvlRhk66dWEXH2WTn4cPJBMLAo7TUoqaVvVsEzG8yeRkhiVgZMsbPPl28GkUdDAoyfW6Bg87
gJU5NjYZREqla6sSCZVEmE0iQsww7QbtgL5pptrflH2OvL1zHkvFUgCWU8gJSZAiX133o4v5J/t6
iuBU0pWcO8AMPFCjVZSxu3JwDr5M1JGUdPNXOkMWniISPUTT9eJ7TrRqlGw6VcLyL2qCk9pMX63S
xj1HuoVsDQyt09zThg1P35hQ50Ul7MZFfoNRvIEIRi/aivSz4swlgkzU2DEJjNyL80trm/U9ZyS2
IQh33lY9HbSi/LAstEuZrpmbqG3TJ6t5xagJ1qNqJtxgDCU8vX5TGLvta5JwErdHAt7nF2dS/VNI
CtpKN92aKwPIuDRs5G7aLIfx/IjJNHla0BV54G07P0ZY1GjbTsDvxbIQ9gVF7OR+RJPbIKrVho3S
ZwF67/pMZ0K5pnnXPgoHJZ3dBxf8J+q+n6cftFTUFMuAmAotpglR8CVtnp3GxPDvQ12fXGPNrClL
Vgg8m67Vv1ZR9akTBKyqH86NpTkvlV+iVrYPw1QyjBdj+lRL9z6OwnVj9NUlcevyzMTU3RFvoG5b
aDzIE8bm4ndDu+6FHVWDCw2ua6NNefyu2donj/HT9270kHCAD8xT6xKJLk4gXtyJxEYl1zdFiIa2
dBvzXod81zkJvkAlsvfLaofZvt1XA+QC2hCpoDDGDwqArGvUQ4Y+AU85zV0ni4w306f7gWL80gv6
nlPSaJRXnmO8z07+7LtpBflc9DEwW9JRz0oIBsIhFtSqdYoc5ZZob7QxnCcJmhhULCpNRj00KnWz
p5uInE6OydUM6nWfr8loSfaJ0KTEPx2c4ruxxxK8fAs7IlJrnHNaqCJRuM/N7pD49WcJGOtpCENj
zcdtORgVIs0eKJldIn0TjLoqClW4SsYBfWD9rMCm3SplM6EBArq78KqKFJl6lZ6x1neHoAZI4pn1
O3J0JHUY70FudnQaqoGHlmkmh8byPgVd9lPazjTdIJnBLSwaUB4t/gARaag/Kp9oZUdBoc6kqgMq
ig7OtUjT8Mskv6aa+64r9jeprqwzd1eh/qsQwx0rJiG0mi3vLtcJ1LLtBoVaxmQlp32MZoS1NH81
TJKo44rhtNg8zogzFq5iagcl/TZ4Ua2C+wL9iLTCDoOInMsQFNVt+xVWH8l/pN0vuCNUJ4wcsLBm
xsgUUmxBxYumhGube/GTbzqr9Bo0mvPVUXiCdkmNDBBP+0rHkWqs0oCFS9XhwVahMX2uW+195qfL
FYxo2g4XzXxdWtGO5QYPLpHsF+OcebkrMDnmNxW5KZsZYUjVG2cdEHF41euKSa7RXdRI21c4fVqk
iXrEmKvx1iHV4jh91qzRWP3zH//z//zv7+P/Cn4W0PumoMj/kXeA/KK8bf7rn5pu/vMf5fL144//
+ifeJhQTlqE6luqYpmbbLn/+/esjygPx1/+HEmKYyXvgbllTTyd5/lLMi8fQ1p+6rvxZ0Xx9NH6Z
HTKD0jiserBWVM7nhgv46Do9bAyGsiTi2NfIQDUYWk0P5IsO3G0WL2dVi5zlrZnNGB+kc9uKrU9E
4vh73RLAM6c33sN8POi0PdQsGCBGB9WTT4FDxhulfKY/zxNN2yTW4OwJMrI+cCUaGVlEHY6QvWHh
oJRVht1V7CAxuTBt1ZHszmNF5VKw+vkEb6D1wXFlF9+L2jAhBrgaacX53vMF31N0j3wFJXok4kWt
uLSeI6v7I7FD2imJwFdPBgi6IYLKi2fvKQX4+TwMZxdUBeiP9CEneA2KmVtSFCfHJVuMmdxwYwcI
M1fuNKbO3zF3BK1UaOkyYyyn8BpWpYK9FF2tLFQjlW2oFttI1wQ0sQl69BQsUR+Gext6DVa01bLd
EEN/+eJqbrOF6PBAW6Dv8Nd2J2hb6WEkGneVxjVqfeHfwTdZrooASYRKzPcLxbncKIW9vbcGfAaZ
B/kXgwL75dQrduFc3evSGz/3+XaMEN4VepR/ovwPHn7yVvfbRmnOPsHad3xo1ksDDuE/XJ+m95fL
0zNMVXNU27Zc21YNy/7Xy9OFSEl6LSLhYWi/c3X6L6bZeEffcpzVFFXKC3Ve+5I5mxGNUL0eiERG
pU1nA6OaATLDd/emq9LcKprmGUVt/UyrAk207hyxAmaPuoi0nY38kVbJTP6xi3NJkgYIOiiWU44o
wN0wu1mVmtW8a429l6UbqJbs4DEHgSw6pjB1cvdklXl+KArAsAQezSc3DmxaQDjievZUoqtgj/C6
PCUfjwusuPKGAvmVP28ptX4kOIOf/v4GF+fnz7e3OH/UcCq3OCJMS1X/9fzpCCwVQCM2ACyKmNnH
Vz3hTKNbN1kMJL7//XfTxWrxb9/OUz3d9CzV0A3xcf5pNbHnQWfQiCtwGVjRNPoeTaXI5jMJDTHM
+T5MtIcU+5U5GI9rOxCk7XRfYAHaNZslqwkUDXC4uLwkRfYT/Fl8kPMguKCv8wAvSR7pKPstN5xX
U8hCPmfR9FTrQbNNK6Jg//63cvR/+624WCBbIEIxNJppYg390281Q2uem8zw1yDDzJMULhEUMp3l
OxfBw8a2gF1KA5KbbnTP9Z7SHiW3O4b1Bh6Uf6PYAccali36TQ4LjQirLIUB+v8D0Xskha6qslLq
7TRSBfwm5o+m/gcqneaspHmNgyE317Bs8UkpmgdamgcZ6mfSUA3luAxCjGKviTp0UIwzkcEzcBD7
zUI0I9pS+NEVL12ZAeJO2SKXL0nwtZAyGs97h+qdrsGHxvslNmuoIvouY3UI7G+MFBJ1X+VpRObe
9zBhwlBbSrVjTqfBfhGyHhf27FpLSAmVMv0uQGBEQ746y0P5bmr+wxVvaX/5tCxNh5zpaSqVp+3w
kf3rp2UqzKKqxkpg1UanUUkogRxOAUUa/Th2O03t5Wd0ad9m1R3PU2CEV6sJP2NZ8G66AFzE1V0u
wvKFsfXa7DP34uKv2Lsjz3qZViVfMK6G96ky4h3eA3a/EuQzhdm5nEtsqaSiZufC15M9vAodXoGQ
wdiG3kMNhAA1OfpJIL6/lOHgbULH78gl0YJtXZgMh+n2rAnoyKNB3coyUBJk4eX1l5BTq4rpPxdK
RFdlcoDEsHv4+8ve/OvNzInUDFtzdI/NnqM6f1l7WybclhoU6XZq/YfS44KvMAJjvOdd1HQ/Uy2o
9vJL8g8tj9xgZqRs6odZO/9+aQBvHhPLx0kvdnjAt46yU9uF/k2yH+WLlbVbV41SHNyuecKSoVyh
Oxv7RmNarFnE8FnlrvH9FAR9XpsrK/emU4IZ/+h2mr+Wjo7OD6xt1aTNlt3mEUK0+ozgxN3Ybew9
J2VubjS2No+8Q/82OG3/GKDjb7SZ5v9/OHdiXf3zQsj9bpiOa1icO2or8y9LRjKCPo56IGypb+PZ
7L3q2QqMYeUJ/SeY7uMYT7D/Krywcu8eMcaa9CE+53PdXMzrQDAASYnRt2b2PztWXO2sNAQNxJFL
du0a2gOhQAg08FG3KWUGIpgVPWXaFwLHqHdFvCm70t/GY0erRWdBUf3xJRT9/nlK6bYRNgus9rPS
u+1pQLRHfWL7l8ALagqX4vnvz4f71zJT1pmOauqO5+psEsQS+6clNKGj2poaYTlLA8jGJbPOKiW5
+GFMaS1GGZXJ+CWEmo3kPKyezGbyURSCip3T/ATZ+zkSG8tk3tM48eAmi3LIMp3hUNSaSXoRHGji
Y+N1VLnRXZ+N7mopDlY2evZhWgef5mjM1kzR6VqId+Te2rQnGjR+Qn5iAlQhFvo4k+/0hP4XWVCp
enu9aZizlhEqHyzOfYpPeSraahd2frRr4nIbTDnOxpYBk50995GjPhpUeL6u2TeSzjapgjUi8B/k
W5XXxg1p4UDXJvzL2oVxQM6Jl71OZW6t85aulNjBWToZVKXdK5uq6P0zD0P6aBif3KK6SryI7yvf
IMiNx4R81ZXs9ytD1kG3yp5HA5ElASH+QVab9ZCLeAq7IJdt42j+l6gK3BsgNnfz95/vv9dplq5a
tgDt6KZFz/Qvn68yUZAZIcFm7Fo9+4RvvLqijvYP/tzAs/0qVSbyJQIfCqMGix+XWo9UzTnNUR2d
QkIgVmmqjHcucIHqsYytQWLmYZjp+ikN7NigJga1s7DOpHg1bgpUdISwxNn441US+dq2yBigeMdE
acbt6Nvqm1cjYI21gVAe0OnbyFXGNdfcfM7m+ZPDVXIjy+xWanw0ORZrPofpowVGvjHY+HLPBPE2
DELtYgXvzVwETx3j+f9wcyxV7F9WC9YL21PRRdoYev9y9oo2LHB+0Sxd7g4Gj18W8U7CXVrUOqIZ
o4Q+bA7gKePYUyk9hktl4U6FGJNszEHpTp2dc90T7KO26QqmQbr1AzsFlKGW7+NIkTCgND7NSifc
p+NVvmgFfAVFg5uFK2blgrFaSaRKm0Unu3Tt95hJ7bYg5VgLUa8vkKmxMJ6X7WugKNG7Nc8GxlPm
gWx4ig9YVBmn7cPg8c6PGeXk1mhKdQraXxs0laZMX7neJamSN5sA4P1vGUBkkl1gVCk4+XDdusHZ
ACJkbGzyJPrcOksUeRaHxdmHEaqEDtoRkFfVtktmMmYNw7nJl9kYUaKUwsudKLYLXwR09di69JG6
me79V1kqSetA6gRvSufflTRrSN/qwtckbgg+IWZAtqpnTXPoPmdb0hMPKYOPkCfZT8PFg0bo4c0t
HXvlqznCZ/JV32ySBMkz9eNVPmA0XHvjxMfQtd+XyT5Vcb2W05kpLudLPxrnxnWzL4DPgjVmeW+n
+a0GgR7NHDG4JDKW+bD0A8f4lb7pcLMG8wdMPOUwY+jYeQpco1H11VXXjMo36HebLFKyG4racdPZ
3VeDLe4z9ub5bjvOvDJKWzt0S3ZwAQ1cwRe6V31lNxbO2zAY9qelH6ul+vRClPcvJ1XYaUdFt9iI
Qno9tiSgbwPs5JvQHu+ydSqH9zwLtxVuZcxher4ozWsdB4gyIkkN0uiumUyqWEDSvZPpTxHsOB7q
jU8ja2C6Ij2ilUcgtILW+8LG84cej9lrGhTFNuACWxVZO9/4IT+nlZbCIhnSs/wGftSTOZe5BdLg
MTmXmK3cik1fW0LcTM0Ae3MpyDw8HiHzGGc3ij8BfzduqUGJKxrM8ogP4XMZFebZm7EROspMvgIB
cqCwm/L0fxk7r+W2tS2L/krXecdtZGxU9e0H5iwqWA4vKNmWkXPG1/fApu+1rdNtd5WLRZCUTJHA
DmvNOSb2/HavRCEdG9MNP6J3/uRglzcCoSASQCQy6kOwQT2nPDPomsvRL5/rFN1A4SS07dnxHzMP
rYnZqtCXaACHGQ/blN+21Eq8fUmeOzYZ5PEMHx9g9GPnY0kJqKA5aS2CWfOaVqSmkYGqbb67Cs3h
622l3rbTR9Ay3WenX7SkN36ugeGvG7PsjhPKGxSoovM2RYV8cHBAoZI5OBs0EUHKQ2ESNtKNYbat
wvQghSzxELx3tKkFBl6QB6aiJ7+Z1MXgnKQYRI0FK4gaLmEwBvllJIONheEy6IryKFmmSvuve/Ix
J4JE931TknYwjsMiWGPurTdAM9qH2zMWyKqdN3O10inQdzfBGsaw6EHEXQYChvAKJKlzssKPNXHd
TFid5dWKjuMYixZ1c5l+0SvvvqGcVnmWOChABCxktQQ6zfyM1AmwmM73qhIvgBKrpEiougWZb6q3
UvrjlTNByTBYmHG7hEOKdtLJ4vPtg2gs66EYLDYXXU6YgDGLHeB4LYxPvgcppw2qg2EVDmCrti+X
UjQShwqVBCtXt7KdHZGTSt0iULdCp75/Exuw5C0XLnW8nZcO22peAtzS1ZGBfhGcklbapWuphJYy
GBQz2XfZB9kqDJrYno99m5EArwznMm3PtQc1DiebdnHi0WdEJPa2RHSR9pq6J1sg4TqJBfTqkROy
DH3m3tAXBznWGz0QlrnoaosCrZkJXkzqV/J++CCRN39YRrzdcrjg2Vg+WJaJvkBlNfHrMjESgDlt
QaLDbRlRwwSTVbl4Rs3Ie/ImG3lJpLTjQodlLwuoP+Y0A2bkwqEivZaQlJ5gxxUllzt3zqSfACYR
XBoQXB77Gy+MafRbtnG4DXvG1DzIJjP0wFVam87Z1Ri2yMI+NnTQWWzBjAsmGn7eSMxDZ8fPjL3W
URQ9BDUR32tDWLJ8gFNgYVRdQpN1ljkj3n1rw4KyUT/Io9HW0rs/fHRvV9iWbmu6yzJMNQ3WEG93
HEkyE7w90XM+mljDqtk40MSINNrWRQcl7M8OosKjaEc8Ri0iu6rHEOYSeplQLd0HGR+Mapn9zh3D
8EiQ2KtViLXmhMSp5RaCQmq9azeOyLUffIHRpIASNzLPJnbUPNl9j80AK7tlrcG0dUcnTG+KdWoN
5uZtQjzWV3VnaqF1wIjRLgSWpi3Jhaa9aIYCBM+YbjO+klOiW84ftmaa9b98UiwKVABAmmkZmnhT
8rZJ9bQVk7ic75pxhf82bV/8BLYY4mHzTt4gHbLuDFf/gF8dwaH6Mei0nDSY2LERPoWPMJ/ZLdTz
Lk6QUBy54IZ1FdtNFmQfI2GOGzYnAe1QB7Rz0d4HWkNwU4mFIINh2ibmTophI8+0N/DMaS1kDXxn
s1+6Vodfr6zqu6oFjGcr+T1b2mLpGU59ryeu2Aaxa6L8nLQzrsvgoivkRti1QxYl3gGpIgZDsmxp
aDzIyCxigg40+8crJENr1aW9eZA3dWCZB1TDnzyrHPdpXQxLBTnSIhsaY2tQgJAqCHeikQsFPyOW
0v3Sq1V/0fuquFZFVC58++vt2gkHgkGMrn2oHHOXA3rb+EMiDjkLDBJ+SMekP4tr6gTcSVtNBfSC
ixWKeNnOQAw5LfqxeqRkgrh5pLg1NiEnwaxm6qkTeBBPlz+KBTHZV7f/Nnca5ySJLbdzM6z7900T
Ay5Q7XYTCSd+J9BiC48FsKeE0P4zPT3aahYfhcsOzCUVZsU+vtjfpFFVgmpIfoQ+W6mwgSKk4dgi
SwtFwKDoIHtSo3wEpRTv7Moud0Ug4l1m0IwMRA/zXYch5+lkr/Ytc1laeNTvXeakVViT0Kf02yBk
K/hj9spqbxkXmn7hb7WWCQSDjdwHqimelDZ6cF1SLiv8yAd3jvhWfJjvWR+TNOOID4Glb0TFRlbw
CymtsZSRh6VZfP39+GK/rcQzvhiWRVnX0VyTa+dNNWgsx7EbO5fxRUU13Tptc7KdDIosRDgCCtCZ
V3627gKiUORh4BTqcjBgrKN1mTcvBYqyGiz8aVARbE4otmDKtFgwKgP7jQPEQMR+u8w1rB1WkUPY
VYul7dJSysdM3Q2zXqKnF3NR2fYSEkHnMA33QFSW1qzPbBDp4pef3rlxZZ/jmZdeV1jtb5CkwYLc
ODrDB6Mph53irTOVXyxP7w607UoRpOv4Dtxbt5jOsh/eO/axtMYWFote7dUqfZbTRU/FFN6L8U6f
BnsuvIpTPCjivXYIO7YKOkk1jQc7Kq9mJyhN7I8lCpRFoxQBQT/TtUHM8YchTU6LP+8fHQdQoRC6
ZRqWoOz+5rsRaUW3tdSggBS4JnZlSydvLmp05juUAwjOy8w+1MwOSw/F/Ls+yYMlWBHnfaYyL0Ja
SYpSO0bzTRs1Gobph1RnmpNJ1gYOtWWUrm+KKIqNx5sz2LFHd+mTk8p3r4oOx3AXUJRKPfZat5SM
BrOeXznh91p06+v1LSxAKRxKmInP5Y8bIeGUIn6nSEZ9hwbWeFcP9h1ADndVFC46IzHalxGKj1hF
HmWDRp3RXRE7Y/mMl7LU9V0AJyapmE1He1tkrC/Q0RgZDsH6VTZ4I5luOFfI8Q4BCUkc6Imi/fz7
q0STl8Hbr8IwXFXM7QJTU+fq9E+FLiPsBUhj01vHJEIs3DmE1pujZ8V84xj+HU41fS8fD6AaX5K4
JoISZOsmdisIJsio9iNW16NhefFOWtM1P/0WMI7vfH+AAqIip5OrnWp0q6Vjx80qypLYxybtq+sR
74eHNW5hpxjRZIRzbX66LV4LGr3rIdVAX+QsTxm/rY2a9t+6Rk2PwoCSavjUAd04WYHTmrZBV4ln
PcAuQEBCq43pyrd6l9Aa5SjnrqnAzEeW1gXL6rr2QJTEiiH25TQqWyksooNO51F86KqWVC7N81ZB
WOQHEwU5EeI7t2k7bZfZBAnCrVG7r53VjycXcbfRJh1C7VJA2p2ZQmnzMcNJsYK6SWecFdurfJJK
Vn/DeEiWRzRk6a0u2KZjfOosLHqu3cwjOMFyXlEB4IxTOpzKcDGpxBzTAM+clBqWdmpDV/RyvFme
CuVPszfeLAGuaVevMzmKO32cb5s6JpC08WpYBCbtlBo0tEh0e2MaUNTpi9FjTlkr14XdIqxt3bu0
SeJz3Y3rkNLYXTAi6S47lhRkY/ZrLe83da32Nz464uwK1vWs4XZFt3OxVmC3QHuWdWir63bYdlWf
XGmV+gdW5cXHhOzCk+xTKK4fU3QY2W7Pm1SCmLUPtyJNPRGOPg3jsE6xw96NjtMforLW8WbTe9CH
luLSDFOvR+dB0fpkbyoUW+0gRhEf1sqXJB+W2PDxAFRjztvRLAp6Vb+hnv315m1WVXda//5C0g3n
TQXdEbYwHQY0XRUOw9ebMa3tEpxJeTNuAq8DnoOaMkUms/TyKdhngfFBVwx77xHGgCaDvrMCqTdD
OXmVtWR0VhvNIhjVmluv7A+Hc2dwobEqtl/0b14ar+hhmt+Qbp4rYBmfJk7RxdTFRyufKZZOhvVQ
U9p10Dkmm0XcMbhfKa1ScdrejDE1gqHcBtAmYUEYo/rD7Vyl6TfsRrkXLHC+L+PKclkLptE2D5Nk
JZvHLXrE/U2jXgcCZA7k1k3eYt5Ka6wenu9rD1bRIMEhQPmoGY55BOCDcKoJjp1sI4nYvtAGWwX+
WYHiv2/rsL5qyPWcRu22dk3HoJgFKmaPeS+JmytuDRoPE0L1OSdHHSzWL5b6JLOm1YH4co11HjsG
u30qW0TnkZq1lyAP4/VEbMccuqpERbuVRHelA+SJ/NHcyCp8F5PHLIsacjGnZtZFjg8KBMxDNS9k
6ZT6BykJLqo5B7swMxRYKcvZaRRXAq/WBVHdO1mW+5G71pBMumE3NTIR9WJxuzCalqrerO+tkops
WB0+ujOkJ8XR4keCBaOFmMxvrq+VSBpUukllm0Mpcd5DL1MuegWOgLrNOtKHZBW4mX32wpeaxuxT
hokAMj4JJXH/KsM9vSJqlmNG4IpsV3V+06zaKociTNIVHyNCNKklDAvqMrfv3u6GZhH2idh0gwvk
d1aIqS56i9t7t2y62q3XXjUFBI85m7bNKLs6WX2KQi1dtBlatV7SlevYEDvEN3x0NZbWqDFgdUas
DY0ARo+ULPWkpyOUKhc1ritw6TmzvWzcksDJ3tNrsn0P9OJeGA2hCVMbfY0YPE3LXkOZWbQNEPc1
k0S06Bzf3EXI8A63Kgr508DtDBv2pll81osiW6AQl2GAqV9QfZ+VLINdIZcAbSZVZQgfSUouR0gW
c/WGRVwHnSDc04HZhn57lopspnTlDLK0tqHkNXOzIwlH84RX/xwBqL/VVayw2luNujXHgKs2wiJL
MbLZRl2bHxlKv99gmCFuj6jueQtLbWtKwcDL2OiyBkcXVfWOuCB4PLUR3KtkPB2dMdyn/hAdLfTT
q9IeHm7Dnjnod1NuJgdSI41LGuTm6fdDmfG3ooYJnMUw6Yvwjdpcq78uCdrUHAoyRQFuR4Z5UumT
Ilr4puJI3hQFgSZhHPnHPKXRXE2xt3Azr7szBqx14JixWnVVs2hn/RfVb7h+bi528nBmUwVUp9dW
03tHw9HPgRluZLc/dZTswvWxgBb2vToBISV/mqIk3FhGcpoyYoYcw+kYyscN4rPmGkR2uC7sunkA
4ANskB7cH5apmvjbmA4X1BUaW2+V8BbqFb9+EsLoGuIR7GJz+6oj9ACbQP1iFIjQXWh/a6217905
YlJqKfyBErejDR3ZdIhnirEQBM1WjrpBWtwu8Yjqa7kSEiW5jHJFQBhrvJGhd6Uo0+Pt/ykVojQD
pxVH00Jl7Spefs7pCN+SQ+b4kJGsuJw4nSZ3i4ta6+O5aBR6V+mCLfhCDVMUM5R2NhKR9mPHKu8V
Xr2rHWDQNSsJFmFsO6n4DKubeaRIiLHGlMACQQ4GuI4vmf4isKJvQIYMqADwqMcteVUddtdFV7nT
Jk00fSVDZ0O2t+d8ogCVFiFbyIfbFeorOIUy4bRX4WpgVSxWwwROgrqZIemDM6feJgMtgAGG1I1p
hmotv2Fe9HJV0jU6S1ZQO1U7KYvIYbtdb1gha2KbK8WdAVtPM6yWcz/tBEZQfNeBsIkmqLpXw4UN
kX75Y+wPrfSsReHHFLfTvaco7PFj832ppVtbi3E+axsPrjThoZgpczR3Xl8r2yGbaQdy2Ctq7fU2
VhLMQMEaMT2twqBHMH8rr1ZRDGtZFlabKlzKal0luuwwKjQ9Z2sR8qBhP3MMCNwoSZ77RiWspH6n
q/i+UPg5IjCW1qxzBhZdb4tk0nYWwKKlnxknGZqoKAVGFuSWXD9juAxc1qGrW5LiXLmXr5ERi71T
dOtbSrDDGHAoFH+rihBbshWfaFle8qR4lL0RzcVhWeLa3aVptBr8yLlIGEOhEQ9P446Iyn35fegn
NTTcsLB7GV1Cx/q5WV1Ffbr35xlnLJWXAFbN5laW7XBesMeev33SciRc2acuvB5JmPTB0Z2ogelb
baqhLYyr3w9s4q3Shqa+4Go2QBholvY3kYNdpG4TFEW9FORyPRapB+ujDrI7JirlGDnaZ0rmykb3
JqCuLdrvKZ+OZjiGu6FzPlRGUzAoO/lRLwgjcIxB35X1jGqm3tFMGTtxlsGdQGclP3rLb6p1I+7s
UqR3RWlU2zzBp557ASof/JG7ZlDSM2SAjtMlBHZaxtdgRF6OESf90kBk6iF6fcJx9wVTnL9jy0mj
QpB+ijYcXq6XHxLH2VHrCnG/9PqTDvN5qQg6qE1e3Nte/Mi82K6hfQZ7iaXRB2uf5Z35QkjAJ5be
zZ2TFlQ10pTKqh/aNPWJpzl2RW4vBaKBleZlxmJeBR1z1f1MhAnEiShW1q5LwbgvPf9SIMO+yHs6
7Zi1bqntUoI09dK7jmZXHabO7VbM1aRjczYYafn4+y/V+ttsZWkuX6Wqo16xVfWtINioXWeMSCpc
hvrkLG5S5NFMIBn05poTnjBhuzTfj1NDNJVmwuMO6u5oKY31GOfjNmb5du2NAANaQiw5FK6OhjS5
OFFCB7+a+2NBRzsFkA66lLl71or+oxDjcCefrP1DGyjRc2ROIEGDiXq7wqUTB0ShubNx1BiWSaB+
SNJX2f9om5m+Vbfq7DuOFq5rQ0MgNxtSX2stcjMYQdAqZH/lBskLjmKuTHdwPlipdhQ59nHTwChu
7IB8i0tuQMscWWp9yjr82kPUvubO9FSQarP9/adsv50JkQBqro22FTGMC0fvbZkgSy0E6FO3ui1C
gqIlSpZqEZsss3uQN8qgKYsKpOlOHpJkNV0z/bmf9qGpEgNp+lxzM6oJ3P0ZJXK2yGpqT7UaXORN
71bmFthMujINpTzlA/wnkTruusc7er7dWG6Hag1n35DSLLu128CPTrd0CPwQDD0xpVytbtx1rZs9
EZjMCXEI5T8vo3AB9KT6FKvlmSjPY5ab9QVmcfFeyy+OOqXP9nRNx6y/ttn898353VPZYw/SWMxl
hVudhhwxv45bn6avXjHIDum19gNkclNVsP5F4AyCehOw4jyNcV1DSGeastp6pzX5/vdfimO92XK6
pjBQy2qWyvIE2Mib5QnB3wI3BXxw5l/SLosazcjUvYMyBVaVaDPEDCyM9CHcqjOqKaqI+uscJNOI
FSgJpU9UgL17xfYWzqQte0WL7ia4BWevMjFex80hxZBwkPfkjQkaddu1UQq9BNSGz3qDEFhuCtv9
fi+08cSo8aQ9+RHZ58E+SpziZDW5ufc7lyXwkJZXLW3bve0E5g79s7+A9iWADxNNWAvIK3Iib9Tg
rDQw+XV6nptGp67mm8GzNUOWZDMRSm7rTg9+R6+bxGSqmNngH1KSyyZn8givDV+ArVAAEFWFgEm6
F2C1zVy9KcLiTkiz7rAbVvEpL5M6ctejnpM4TQwaFaAR8m473pPS5h5CLy7+tLJ8W5x2bUdzXOpq
JmI7atRvWjpuGtGODZuaPivNSsvpexZuan7pCsxgIwjx56a3koVnOundRNzbulRRb/tDPZ4IT3eo
6YewoBusTgyM5U4oJanedamdyXkiBcPY/f5M0/92pvF+hWNrjLMujbO377cihQU1DrN7mrGfChsK
npwn/aArF3kw9Kl9V41Nsa8yNNBNOa7VWlhHKtDoXlxcvW1qbLFDxkxFgXeQN0I1kkOAFEVuj60w
RZnSjfZaCTMbl3FINJjqaX8QR+t/WwTwp7jUaNhpWDY7nDcXjesZhaP4dr1MYuPeQRe3kMYYo9Nf
rNgnPqE4eN4sTSi8AvST2r/ztTmyy4/SL63YY1VIP09+SaZ5SxE0il1tHzWufZHFXcXWzmFJ2Njv
P3/jb5//XCyntcPpQpvZfKsRTpRy1CipkiaAV3BGGREsRqqJbo472fdWk+mr3sXmPm2sg5V55s4N
lWnbEgWxzsuhWziml11CK/p82/fT20kWogAvjtMkWPVk1WLxdlHL1vJKGdJp2afUS5Iabq9EhKNA
eIk78ez6QK3HYJrzof6VUouLr7qymiLu4A9/+Ftdqssf7tjsRm3kOmzF3nxbTM6IpDqYB5Fdvco/
1Yr0xzQX06lMSLWpLLXZ8lX1R6t6Mh2wK3GysQ3Wm7mN9LmL1enI2DVH4VXpRg+G5D71y34d9f6G
SKX+1IbBLguAQNA5tw8OlDncN7Hz3IXDvelBsij8rQ7jKWCH6Ve3afU/f/Ez1dLf9CUvRgK9gubN
4X8/5Sn//mv+mX+/5tef+O9z+AW/R/6t+e2rtq/55SV9rd++6JffzP/+/d2tXpqXXw7WWQPR5L59
BXj8WrdJ8y9f1vzK/++T//Eqfwsa0Nd//vUFkHkz/zY/zLO/vj8127i0eZX2b9/X/Pu/Pzn/Af/8
iw3iS/o5LNvXv/3Q60vd/PMvU/2HMDCkufT4XG0WXvz1HxS5eMZQ/6FrjkHLT4hZ0+xy+Wd51QT/
/EvR1H+YdGZYx4BMttH1UtggEF0+p9v/oH5rMyabtm2o1G//+teff721S27f2/9hU/t1ucRpajgM
8KZtUZXF8eHMz//UVfHN0CeZrGBUd1lCK1110vNoujOj4pXVNtnqaJAWXRfolyafEZ45sw7Fx3tR
Iz9s27LYQEgDYdxXq17tSXdVostPn+j3t/yzk+7NOCjfojAZUvhAGNhvjaGf3mKpu62Z6xOlUloU
hwr16EafvH4lMzSJXY+a92bhxEtFTQwWtvPFgTsmH1jTDLE9PboevP+ErHeGB2ifvg24pnRC0OP2
CIC6s6fD1E+f/vCuf504b+/a1TFvWC7Cm7+968ALYl/0ol84A4132NXuOtRE/qlWs4UB9v5zahu0
m5pDjch9ywrQWUWGbd2rGh14v3G0+zKt3Y2ACFvGOjMsK1NiV/qLNlZYTEfrEQ4fnBBvrWbg0ybA
6JiS828s+XCsBixZTGYKPrOq+sOa4O1fRidU1zSXKVanZW297VerfJxDSDoK5Y9O3atKuhlHU7uk
PRFCMTi2g9X24A8aBW67dRuHfhmGfj4Z5PzxowuI5wS7mkCxp+mzLppz4tfztWgc8rmqOfwFuaFl
ClIrLYAjyE4g+LfGRgkJIAtxClKSXBsOrkhPVR6iKF6qZdn84ZPQ50H9zbth6hCGEFxBNInfvhvf
gYLdWSM+wgJsVT+99GALzowDxgb0s7JwrK45pZaD8swPAyiGVs/Or7ZPSWg+RfYo3lu2+xm/O/IG
42uISf0+ZNe+UcYuWmFhVxeWEtYLFcj0H2ZqOSG9ee9c8/BDDddEdiDevHc9iJPCs3qkqiEMT1Zz
nh1p+MXI1/L7+pTHMMVh/pIVqac65A0MeHM5GzUHZ/DvLxbrb5+ja+s2b4OdMas3V/rEfrrEpzaG
kkSRgC0TFfU+JOOkj92USh10TrWI+TxM6j6uhfQUBmyFG4I2SgwmRA09zAaFTdCg0uRnecOFteuN
RNn1EYapMEPi3CO8mg+aKtGPjk0FgM4lbE9PQTOgFu+GqNY/1EJbakrZr/RSVKfU7SnqI+g8EIc3
3eFTK5d+qCe0Jz2FUFyXisO8Nxdl/JiPfQ9ZpSPCs4qsU+MSNMYkPEcCoZdRgh7xSNTtSxeECnhd
jD+ChNpFCJxtbbtR9AeDkc1u7c2ZKfTZp0WZwaSKRHjgm9J4ZtnNYJGdsIwzmJQBnr6m7BdQupxV
3BTYBi17V8VGxgyXHtyRQDt9aI5GnaECbea7PoUpDL14MthF2s1R3nv7DLk3AxAwgmzk07WZnFXF
GZBza/2p9pXvN+A8opZrhOMUtg+dtK5eyNfk8pn236+Ur5HPWFNOiBrFaC+vjcOPXygff/Myedgb
ob9qnMZEnoUtWkUPbqf16dbYrqHRxXY6HVKrebSSyD7nov3oNnZx9PVivC9i9zHTzxpEWMXST0BM
oB/oECvQXDwN/TjOxFNnW/vZnjpIsBh7RcddAdZO2qNo5MRwwqYtXSLjnnh2a6eEXclJ0GiP0XxT
PmmEaGwSZczsZUllfOsH4KjCiITiWVIb+9XS9fy1l/sa1p3huR6DcZPWwiGpPXrf2FP8NQrGa9jE
1rEc/I/okN0jRmZjATRA7A3Q6DuWEtBCVfpqGpvFbTj2wY60vwRuPMg03zeBNsRV8hQHpDygKcm/
jl0MAD3bBUWaPBNSrav5snaAgBBTtNHcyJj5Xmxop+oEoLja9OQQrNsk23hWl77TAz85p8A21QFd
dqF2T0ilx6UBB+JdiTNwWZeufkWXtjZGzT91tU33zALBMDVJu00gyrFL+eLSaEuLGJZMpNjgIsMR
p2NbbXwV3ZuiZ6dSMcs9TgxgqjMk0+EKbboAkXxiZCuM/jR4qfayma/1jTnjVIFCv6MROmy1BIg+
xRPlU2o4z+HY5Y++qdbHruuI+rAzfeuV/EGeiiCKv6G+NELrLuRaAnHMJuslsrXLVNrtO8tzxM4F
Or9Bh6F91OmKyBeA3rAwwZnN0YQIdY/jSlCAlDHpTgv3mL0yQBrRWs+Z5w6bVImqjTwM6spZJuj0
9vIQIhU0eAHPTB4Ss7iOySB5rAPDIjdQb6AjMusX7niRNSomeYZjJHrLbAqQE4Y861PR/elZ5jzS
C+eClrwJEkwjurkgWNgBkUjhZZwSY2d0NKhLQ/UeLCPHTaVMj05rhWf5EHBmsY8yLPLyUP5UmBKd
V2fGUT6k9HV8dFOYxPKQLyTZgDFs0NEM1UrNY30d1XPO+3zTDzE+DJ1rOsdgfo3n7Hfs6Ql1Se+r
fIV8PKyL9EJ6zFoeycfl77BpxYDeBgY+/7R8vAuy973RV+CYTG3psaq7j/Q0ukcuqS7YW7e7Mhij
22M0RcRSH7D8yJcwq0X3Ztb2wDgi0OPw9JFwe1O3VSvUU7fjtM0wWNbsZcdSjTcq0IyVpDITPeWA
ycQemcyBM/IxiNLugsrEuJOH8okQbl6f6dWdXrEuyVs+j3qEB9CGbbN0CfF7rLqwepxofTMrPspH
Mg9rsOE6MfMFj8Vm7e4xp1qIHXm9fGxMv+Up0eDyYHD8V9sw9shw4rPqd9F1qOyJYRlgpVnmX1KP
UJkgIl8Au8WsyjHso425H0Rf9DEzavGs2HiROCObs9DH6Nii+9+obmo9KorSLjJDjV+NagVyz3xF
rEnrzmusJ7vUwk2ptC9u3eM0aTXnvhEhJbuwc17gAsdMHp17X1lhyWSSopRpfOdFh+LlWXbwSemS
eoMsnNTgrHaf8my4v/0kiqDlaCJazECunnsv8NdEV6YPcQWSzA8mVgWhqaPjTUd9nYBePSWd2OtW
5d5Vhg7keb7JZ2NRWyTFyswZh21CDwDroensSqEAF/CmJx3iIJqEpgkXRlI416AwVKhCvrlwSUF6
ZMDd2wXdcJBunEd+7JHRqXNCzRxPJGDDPZqRn45ofu+6Goi333hMEuZEmrDduKQJx+XHalRfG+JN
KChO6oWGKBxaARuRnPjJODHEMuXovr4TtXpx+sI4EdprnEJkcLsmST9W8//p1xFvdIoeW6XVl2px
lDIPhBn1fTllxp0Dn8idwfLu9D7urZQAu2APIH48G2mkrbgYrBX8Ke2iDwbZIG0slp3hqRd5M8z3
Rualba7BD/+E3D2AzcPNhNn3vqFnm0RagbeNI/l4Y3jfQnX8qPUDxTad4XdKgHwZncUtFTUWNqg/
VhEurHegpq9BHPd38mhqihBqRqec5GGLhXiha5Z+AKLBpWRYa5US8gKEX3nuE9V+gne8Hf02+Fh7
oJny0sSZ0JPLRSTvI8plgYyHG/wk3+/ZlllsJyN4Jx9XUZHcXiEP3WA4hAOtsp5MnKMyBFid8APl
WGVrpnsq4Us+rn3r+N5BVZvuwlaqu8h7HlxjMm11CKQ89ONx+aShBdHWtYrHNGm2bFFzpK6Pfe/U
MJxgLVlwbcbcfy5D8c1wKoQ/PuKJc5RZxNYmydpibfiYkZ64mqwo2UqRaYuKOhBl8aIA1iMF06YU
zHaGJi/YqCMu/ROLj+LFdJVNkYqPepxjz3aUhN6LHTy6omTX0flsdktNj1Z05MJT1OXhaaJ2e4r7
6QKUhO0za4CF0/RgzuebOjdI1PFJbXKVsbzGYwoBFfDEjmz6dtk5E8DWaRKn0inESd4DzT4dhpm+
XOz0pmk5efGDWEHIHynvOmk8sfxOEAqqc6soy28iWi3tUdiM6Qb+DQnKZWd8jFvoj4aaPLO8iY+e
2acr+bjGUgamTz5dY6PS73hJAfe6no6Tj3cI50WIvDh4rhGzHFxyz8SCOL/kUGTaSRsR5KW4j1hk
1OQvNbpz9hW3Wlc63CCvKFnRk0/mZZZ1rCu8ymGmvW99XMOJ6xTXPD5q+hi/M9K+PBQqud8Q3b8B
oNni/GjfpU7zTCWZ2HNNKQ7yQiUzJYcmC4J6WgeGn/EJG9WJbc8HMdXNPTVm9Cip7Z/7rjQvLSTG
HMEX8R5CX8rv3SqS4FF48NFGN72TZwahAF+VdkZRWpZYxMRlMGsjhF7nY0kQrOk/DG3iXeVNlj6F
rvcco7d+KmP+R073tTxSGn16SgA8k31EJkIwHXGmO1d7mJxr7ubfilSBjUjpYhfgBtr5BXjdaL43
hD33GsB/lJgvPfzmh9xNIb0kKlk582Fm5+3F7sGEaKNnLo2uF4eUseNQByAT+7Y0t1lUeVd54zqk
UdlmwiWhR9HS1gdni/bfuW9jI145VobQg8SAa+WSS4NFmGrl95toIDghBSeFmnQcloCcghUNLcxn
gWO2qzEaq6W8sGjvoPDMrW+aFacrzQjahJAMFPXCy8sjcKY7eifd1sfJt4tGc6P1dgi7Bd98GuXt
ORGAI1qHuaEPSCtcukB7wsG+V8SoLnIWB9s+J3rQLTjnHdblyzBQOtDPo4sZEH5/HukLcrqzT5qe
PrtKU70GQAPxWmqbGCX5XndxlI0ViFavoOhDCe0lwub0KSsJoG+mdDqCV7cWAJ/6A+jWk5u3+ad2
hD7YIrLZZ1NmPnt9upaPG2GebFBITLsYSdvHQL32zQMpSMprXifXqHO0T3jD7UU4Fc1T1vvhWqSm
chnJT9gNqHcOwQTRulQTexPo+ktX1sRMs+TfmrXnHrFtJAdkxPbOFn13znTiUXDblveGFUHv0wP9
ndqc+tLUFqLVgqdBY5Mb0nG51Lgrd/kAJLhQ0pYuIyg9yvn1PXsjd5lCSIF2TFs/8ftnXx+8p9AM
j3Hdoj1jZdipmNeZJ8JVNkb2a1/rD5YXpC9phzoRkIH3nJs2ikX4TaVhP8cTEC0CeMwvTa2vNVUh
UGEakA05+fjV0cxvYaIO78Hk4h3gU0P/1lA505P7SkXBMBLEtSM8NrmXN00Fxh32QLltKSjBo07g
fiuj4QAsc5FtV1R73MysLt4Y1heqC/1+oscn5iP50I8bzLMGknUd7u7MDv23QbzyuuR/yDqv5daV
bMt+ESLgzSsIeoqSKK8XxNY28C6BBBL4+h5g3bjVHf1QrE25I5FAZq615hzzrLrluKDbJL9+kDsx
2OOXsoh+Wd1MAgAot5vZX9qpa590Z8LuUmKVcRaCVoZsut63odztpysl/btp4McPXGar91Uo63X8
5WbW73vOEpweeNqtT5OqA8uYJuqadf4uJQA2DdXwaYrG++eq9OaiPvpufZQvnLOSmxaP/Pp2HhX1
rF5sxg7/+df9Y0yBppf7v1SmZRTeWn9wrXHZGrlRXYmPXg6VQbhmlyhxsTXL2bUoVJ4C2ZO0YWjZ
OyAiUPFgP38cqZOkQ6I8OPbQhNKwvn3yqlXli0V68UeXlwd/NAVgH+2pHUg0YyxEYUKsJgJq8zTM
aieRAP1lC3nt2G0+VCfJwKZDccEAPV1cX/RbzBfZB8qEV/pQzWkQShEhp99Kx8CqDEZmzzF2OsRs
5q/SsH/6XKa/W8/5srFDvur4Hg52VTt7zgvtm20Wb/cvsFt6OQ58oJex7ZOj487Z3nCH4owWEjio
z/AKnytD6s7t39b8gjt5LcFdDmZx/J+Pl0L+5+NF2/7fX/+/H0+D/+/nJKxXTIwruSvQZ50mv65p
uY7x22qMOaZ0ZTeUq/FbC3LhMPeAWO+f7Su4bs1gWhHNy/htYQCwH3Kz294/q2Jj2gUVIPP70yEm
JTiY3SQsXdMKp3JaXjnJBiAD5bLBwrLQTkB92lvm+3+ezUH3ClD0/uT+5Y05vjS1Ka9y/eZekZZe
eCXhRus3i2x1aORJQLB1ux0FCXJNOzi3LHkoKT+fOSE5N6WNEK3VDOf8f7+gYlab8Cc+3L98yGCr
zRlLw/1ptf6I1rQJ9+6WYGNrKZUvwqgXr7GWk9st1O/r0/uD1ehnJAXu1Rhz+VI33rgb6etG90/2
BWHCVaD5UBDmaKSauGY0dJ9UMHhPotEgoClRHA3O0//5GP5bM0JHwSIofUnzpJDD4f6FU32tjFw8
tMsgHma28DGyJcFyrLK/7p+4P2RkrI2an116N7EeENyAbqfUu2fyOR45fkzZgZbHArrx+lAg0D8b
dQWq2GEJtCfjMDHf+yabM9kNSaofYjx+X7ROtUrXvqgU64NpWeCkskr7SkoDRVwcvyVskPFE+u/9
4jRIcB5TvfjskIIelO4xplxxgQ006v9+PAZDvAYRLt//79cPuvOlqoa2+LAMb36AT1WN/rgd9Iqn
beXsHZvQZ1Ul8m1G5XdYFhls7p9FtZWdOpsO5f17zdEct1rqfxr8opFkYfxpTHLy8u6X4zNvYDGz
mIWq+NlyyQG8f4GU2ndMxfRCMvp4dKxO7DQRE55FdPGlSp1fPiKLa9lb/apdOKDazW5JZ5ZozvtT
nNofbqC1fLOentM5diJLatWvuOIwF9vFZmgD72DkE8Bfr7zhSycLr/ePRV0sL4Bk252uinSrhml5
qbNGsIJzrcE7vo9yUCQUNdlaKfi6rnHzS2/k7aa1XAR4dfPvXr5Njv3iAMbnNFE++7Pv/k6r7Nes
sT/Kd1ev6ud08je+laePSlPkms2VuAZK7ad3LILFlwBsfjILvKD0sssv1DE14WL5+IgECNp6YyP3
gkzFTpZxgNeUOo1Bj1PegBwhkO9sYuGLzzkuPiyblipt0FCZtv7PTfRf2AdPpV/0r5g60oiCozsF
1pB8sgzu3MKvX0s5JCB6q5/7h3UsZPu0ajHpKaTHMIKTk4M8gF6TVocqkM5P2povvGDdWxqwzxqz
+kVTrHzxTbiObp7Vv7V6eWa3HzY5ThAIkUq85DHvZifb/oiTS7y0AVG+NQe0RJHDEGMkeZ+1nOhi
hp/bqoi3PeXQd04DZYyb8Qcg7bIxcovuapNQj8i51AjyjZHiT9lwHvESbToHZMPYMjJUVdmyfCzj
wQEreg5wC1hu8XFPG83XHn5DzM5TMsBEpdzNTsLw3yvgb1F8ur+bFny6yKzBz9+bqOugA+dEUZzN
gPGfxqgM970LJmFZLmnedRuOCv2lhC8LVKG1r2ZO3rbHQTZyxzk9cAC64CIj9YH2BjHx90z5ArPq
OTU0sKzOwU+l/kCQGL6xTCmEOcX8ZGUt5CRFsIhIju6d1TBCqHADqDV9eSz8YmuSV7do046XVn6n
vVVGzVCqq+6Kq5wy4h3XX2YwpLENSvoWWIIPI+ODL+6XdIss9KnLgHi7C+qMeo3Vql2HgF8Ywk3m
YUc1evtw931PlrSv2cg8ZHDPddW+kHJlXkZRsTpIoJfN7MZ7oZGG2Jk9meyldUw8hQPRAXBWpVl5
mQbrfcoknAFiQV7NeR94nkWWZX4m7pMXZlkyoiEHWW4zy6X5VjOyWqc+QuXekRUyKtO2ebg/xE5/
ERMwKTCi7c3BtLJD5XS764fFoPTT+p8NLTbwY5W5Mhpyd3pzZPtWdWMYV53zcIcjQbDixdM1sbs/
XT8J5mB8WPKjiOn9ZYXVP0ojQNjtJz+cAFml29qPWgj8kUmlu26r5ppltQL5yzFxNvoUWKdFTo9O
4/C9vX7pvVqe26qbNrrs810/587jQlNnoyESOkxKbYWXwDwXyNmk5jzp5fw+ezCiqnTq98hQBuIF
ZsIo/czeFjEZVj07EFM09j2rH46ePr45IC/OAHX49dMFI28DB73Qic11lnc5yhgnMvQs16fkLCTa
0cFvzVObTLTg9O6V1Inu2tHlcYR0bqJQRmhM8YUcDOsVWRDFzArmVX023Oa/pF/1twRb3uXOeWim
0eadi8efnDAZe6q9oz67hyzFuYmpPrq3sB0dzJknhoY6Z8Xfl/kFDsRDMitqJmfg1Q7iNALMEJBi
fWNp9Z66Vr56SeOcBh3PV+WAjrDRtO8IFDtjY0gfTBCUYTvfKiniU8+8CJH79KDmYO/ZU4nrdf2d
NREkByO5+mYy4ze9kUoCeISEZiqOtFXH2XPfnTW4pHFbqE/Dwu3Jqoy/iza0pvvJliludo7nZ2id
XKIjEZPXVgpCLMDDNZPuXRIHXk3T5QSTieJvOnke+WO41hLc1Ds4ZtiTnAzBrPDoKfxDNT7vHQ3g
mVazejBRNvdFz1yKvrQB/gnYX7lMG0bHYK2clrbpOtYbFrXXGDxfIeT+wTujH5WjzSCNZtzxif2U
EVg2G7F57rTSB0MMJGdVcAVTSYz5xNs5LDqsLk4mK1wtYS5yMAsIBnnpuBfhGb9aqG/7sYSRWWgm
sW0pkYBh1hYtdDiY+i0Ok3PdW5/02mF8Jo4T2bXdRTUig20mKoh9tXwnboo2osfdTw3HguDVTy1d
qJNxt3zmsAq9BvisZmDr8pzCoR1F56apyjm6h6+l4sk2OJY1K7CA/FU75EV4rJLFQo9ea4fM99TD
siAJcjnYOUlxRMXsXZU3/S0cQe9rdIawx6hwTpaSF2Qe3jKiWfdm0IpTWsbzNVl6EQUWt23sGwSc
3rO2oMBuMYI7YSvL5exV9nfcEcmYFTq1+JxAXvcJq0nws8nWeuIqYwKpGZGv9fKtHLxkV1btpi9j
82XhlV6mMWO+CPk+Ra9a2Flk6V2911NG1DMEXGIvGm/rZxzx0IaSabRY4PomgzwQx4q3whgzogRq
ycpansYJ5UOsy3bfOqBDFaIUqxIdRUlv7abcwDaI/vaUssFGY9y99mMZGQzMCGwEmh/jBzu59O+H
Jp2OnlgTGuKDmi0Z2cJxdpZIrogn6fXFLQAcAfW+WKxbOdR/NU1v6TUAf/MNj4AEGhbZXH9xrFhd
KfQVRYqGtSnqrYYnq0nJ6PEDGcadu2ySapm3mp1qEZYO0KAODaUkDUxeI16NdP0jXLdILrJtXzW/
IdB1Ed/3LVcIN98mVn5i92iONcifPWErPbvHPOxGEKYPvaZW7vK3+xP7anmuGQtjmT/Gsiabove6
26Kb1+exmsQr7P45nNbWcKDZzR4Ae/qtq17buorrb6o0/SILG5dknUegoMiA1Pv81lV1vA0S9zcW
4e6a6PZJecZeZ1ITNRJUbVYM9rmwYEfSQdPPs9DfO/LjcMGyHbeytfdVZpr7JQ+ClyZ1aAr3y7Ah
OJ3WOkLPyKKo3lccmeAd8fb1huIMHffflYZI1QiwcNhe/KbbpGQYsfcL1a28Fb3/pa0TDKcvU7oR
tKJmR+etx1XDkHhvxuVwge7Yh4buwf1uaO0JsTqJRCl2FBibdvIcdCqj/6b1eK5RXIyMmrF1b5x+
/tRU9khjmYuY88jBMGqNbEcnvHfYMVl3Idi2/Gn0f1pSK2gFLwB0l/R3URq/EKn9Y0O0XvVeQ6SA
xgc9AYCiHtYjdGwzZGyyt4uSvuKE+VPrKnubIwnfaFXNTVCKp2zOYcjahJ3IgPP1YhXgmCpr1yjO
1/pggS3iwCf57m23SsgRZ2E8s0GqZsJpn6FkvzFZ2ntBAR0qBUA5nZWJrpkzevuZpBIkqGc+pipN
Lp0PwqgxwVfm8qxED/Cev/HUoRTvh9Z9qw2IC2aCbKuOJYA9H9rJagcJHafqYcrCDM7ENGyrrBkj
XxTD66KVCO0wa4YJeVhrCpcScrzdrzWJlW2XYCbFqW1qW2P0zVtqFuZtGJLNGj+9dZv+DS5W/5Ta
xrb3O5o0xQ9VSn+cubWuaZFNEYLP7IvUpos/FE8EGKTQiu34GBdD/p7VwV6JPLKCPH1ir8xuCm3M
jqkMadc+qyNbepSoIPisFrATg7QGoBFktzDcH0PICMauq6anlEFmmBb9TZIJ/LLCx5SXXue+jjeD
9qAyEm7SwdReuiHTtuZYqa2TthsjRpvD8YLrCvfYJmBWyAXhb9O2yA4JgatXDEvtQS/pAQjmhegn
btJO1HOvJzeX6LFQs9o8kq0JyQ465y96ElWXON9Tc+WEsiD9dUgptcl87aAyhI6S4sGLzZ9B7d0x
N3ZpjfugbOvzMjmv5Hxmh97xP+TkbvVBD060TastIAnkDYU/cVWW8hgDBfnwSo0UL71nLKmnN3ME
nB4wWktpTOOvOfJaG8/jhJhptI3mz1STQ5lZBQsljvqEhfCRCgK6R5EeAS5yy5BpvaL0Pa3fDbaY
ImfCCxRaKvhAg/CLhELzYV4ptDTISe+yUQUQcyW4UHIatIof3PUX4BjWVqQp02zNyLdeGwBfF3bC
BuuXr3PmhvricH63F1p4Bli2LL4ZlFxHuujYwXPZ/Fim0Vzc0kHVqasLi8ubb+ZgdNLgW6paRKoB
gUbnTKkFjANji9BJN1kztCdfM7GCFumeTI2/TIy1jeMDdFjY/ndpUJ7RwAUhqec9BAXgC4FV7JiM
PmLX3ykvXja1pW7srkRC+CV7F2DsPhZqC0eij4oyj7eTO77XEzP8emSe7VTTftEk3ULp9b86d/qo
gq77bdO26ccO/XT/Ck/pL3nZwQ5vog8FFeptzOgVJR46t6HPv0abcTyQlq0mDOsZ7SEhVDbHBWgg
J4niA2bb+JwLk1Arlitc+owZSOLOnbH+0kHXhi7rB6bi6qXMqQTHAIhl25kaZ/q/da2ifsjzJ4uD
fdXlYqO7tU9eqk2HpsbLjWhBKMB9SXrrDD+76b0tONdqNrgO2gyqLp+GqZ9PPRzKms7jbmX9ASzX
jxDSX+nYFA/AMTIUucW7OzNwtABohdmq4lXkP0DNp+5ChWEcYUuNG7n6bdoh2Yqu0R7i5JZqrYwK
6vBogXPajPmyxxG1Hzx1I9Dd3ht1qrFP0SgYFs4pvYULMoWlnJXWJwpMLdJVPW6mMrDwg2Po9MgP
uurOb6v+q5t1uwnEsDwFWfkPr8Jb3rbTxZjGNpQqa3aY0rQNsmT3h/0ttRqSPCqv3gkOx4SquATo
rPB/yVcWNm+YZ01jmGhuH02pUe4IMfzEFr5n5/QOVq0zJyPIMV+S5rtELbAZgT9TxVAHALnVMWpR
PNedd+1JEts13EVRQ26LI5uYIXy8z1tguRU40GMTe9GYcOtbjvGJ/47G1QiVb5BnPXvvNS95nGFI
GUQUYZ410r1UpRGifX3QAAZckOZL6jhorTksmQYfkR7X3JN2eoAVcG2Q81JgdHvmSZiFIJQMVYxb
QzGxmpdKjwQxGpspsOlZd+3wQGxEFVKS5iernXZT4uUrmp5fKrsZPchcw/hoAhfRa7Mcyml410aG
Q8VgfIz6GsxGJ++l7RsO3hXB3wwoWShtYupxzUXU5m7kufIPKtsG63Oao3gs9y6Ay2OPmfmsdfFN
DgHG0nw4tBwTP5fC3hSc5SdXJexmHd7PdToTFB81V+meGZbY5FbyPZTR5JNzNwUABnsVTPhWYXSm
QYAhk7HoOJLtndOPCbEFoTclq853kggEGqpM7c2qOWd5gtRhELYAN+sa7l38Y4MiADpcbI16eUfQ
QSj14r4q1JM7t+y/YnrZNFvbb0MIljYKATXCEHFnmNUAxyKrT8ABGQhSGo3jpEsBH6scVcJEEVdy
qNOV2lTZN5DX8gIgut54A3pbps0ULnYJ+kcD6jLq2h+j6zl8uQ5hRSYjbjxh5KAioa1R9pxsTIV5
0cGybrtd0Bt0zBaFYo5x1EizPBxBn8wEki3poE6GC0Gbo8eZknLYdMoG9um1t6FNb37QvU8Ey0Qy
/ofY+RUi9cVCabyj2H0JFsM8XLyS7Bp+l9eK7STzSYCdU/PEwTdcKqu6QFRkf6GV10gO/MWgPfZQ
2eCXjy9T51WbOl9zKCdUsgEBBUGZXCZPEYinO4+O7w9bL0tfPb07DO6OIfm2nPQgcmfzeRS/utj+
Gg2dsLFJnqhgEwJ3zFUsWVuYQkfUlyxN87nV4z9+Uv3G2/8vCX5iIyG5PfZfzKzJHiCEwbJzsk1Q
dtAS4a3x05IsUn7ymTIVBu7UsOH2K7lXbyMEjelGrjz5PNGTY9+Mm2wcRDhZrXksCLkRBqBRnXjF
Q5lp/UtL2XuxSJQBmLZgWDj6IxigxWt+Onv18AUqLFO7uE1umaxIQKZfLahk6WwrW7zSVnxzpUBD
j1dcWn2Bj3CAPpd8UUZ1pAPgHU04E4VFgPze9cS2mIsR6E0wfsz5xemH6V3FVhnWiLYjW6lfnCOW
zeJjn5VruJYuTGbA7JjjvyIhT8VOrOd8GrCQ8j/N1a5VuZinnpXkkVgkQsdFrC6A/bEkBu4ozx2j
7W2tGjMs9lrO+0+SlQpXC3GjPfvsVldMi6C/W1RrUmdeVo51sEtT3PG1yIkCgWBPpBOmddH79gbn
RBc5rkJwUz2Vc19unJogLesqhn/w+Woo54ukTbSP5Vffa11UFEF64SosNuAGPihddRY8Fa3aho22
LIeMIENenOmtacRykt1yMenMx4IOUJNozilwREJE1gT40oah7vX4nhsOWJQlBKqiZyXWgulwDwRI
TO0RhO/JK1xiNPQX2pifs00RpVrvtXZ5QRAbMJaWJ5Z7xlfc/pwlFb2OoEuOI8hzQHj2ey2lBWGx
o6Ms+5s2Z1drrT6dKUapOT72zpDy/ibVxsWqbuSHerE+CO+o6aTRLJXb1si4VlH2I6UrwhLxW9Qt
FQOFsciBO9UfsXiIY8bqMPrJLK2qbItBrD72OYmt2oIBNGiWB+GAqEk5uoyT8Tgak7dxHWrDbEx2
mDjintTp2UJAMcxHWi9shD7nOzo75QVlACdf6V5rmQFF8p6r0p4eMekfVOM3GwV27aAX3iZ1tF/j
AiGbexNrc0mRR0PAwXMeeUv2ZCy2RSnhXvwlPSA4iafyMZFTQy1/zFkRzhRu3sYxWeFZDq4kpaKX
bCy6gQEtXvtxWcbg7I7xq244x7Yp+NuMXmfOh559cni/TDO0HG8+0R4sbU+dK8KsxpQWpDTnfySg
cnioSbAyxI/hA4Dy0MfHwVBHbJNWkr51XdoAlC8h3WTdP30C3ARxGb8E+FTQ0FEvrGWTDY9dATIL
If4+dQ2gvWTduj3NSF8xUFTNI6srwuuSFkCctY9N/QJ6iDOEDpPXC45gxeNNz60SGtrwGWfLefYR
Gfn1hIQk4xoI9Pw8dAHLh++AFCBsJFYDyrvK8LkVhRNVDdVgNj/hgmk2DbP/DWq1SBTazu4qwLeZ
fUikdfA84mWtWdkfulNrFH/mKc8HYrniNtkyAMAZ7hZbFaQDeBNkTSl4hb6CLGLzuBurfgzF6K6h
HWuVEhScaxaMBsiVw0rRKxwXZqw1ROZU8J8FvykG3YDj1x/M3Nvy/w9DBwXW5o5ncDucXYoHww6e
ADIPp0XTqbqa+Mge2W78zP+sO4ZD3NDMe6BAUMY370mZHhCgH8CENWvo+XiUCPoy0/jJ6sfK7bLj
RGhqkAMwKkFFpr1LTasdKoSdESz3NlrK+Q1/vMl2clH7mmFfOpdEbCZIBWysLhH9FiJiJ44LOhKl
DGs2TYg0nPqA+OdhCqvE+Scm5zlY02hl8cu2Z+6PhYyn3sBT1b/o+ngTDpLeIaX0a2211Tgihov8
Z6Tmc4qjfNO1+j+R1wlkfIfwrfTAIG2bJG7E9vCnSUoQp/1D1QWXsQhOtN2RfS3Va2WKH7JjYHEN
/oXjHUzFKo4mCDSo4Ktompx/sE+4SAaBPQtmXCMQxC7FBltwH06Gd64mvwwVMoioj7NXlNSnTmzz
An5C0MofrCX/eHf3SkLooNs0RxOrbAdInSN1pofmevVVaLND27g4cZbC8XTyEF3vV+uIfA8947pv
qsmI7Nj7sWXXbeP4xEnPzw8B/pdQ5mQwZJ8FPMLQjafHevjrlPGxHIJhP+FxCXOZfTNcZPpoBnsA
qbTTEpvARWvc2kqbObPGnL7uH7s/SHKksGmIaPbTLwtXccxOdmp9RFjLc4746thaHrxv2TusO5Vz
0iSRTloxiZCERbklloqR35SiwQhCISXmDl9hftEsxJ9cMXlqaZu4hHPVafs5sCUuvjE+cbKOTyLF
NZ8lLR7DwMx3kuF6SP96nQdNRzEId+Wz/DVURUsuZSjBbkvGLagxQhzPw0CsJHU7O4xFR5tO+VDx
40j/ZXeQjXXKWmWdctuE7VeMnJLybisYUtPCbxGzO9P0ID0rP8zYakNLM5Jo0XFykE7rPpvrA/LH
ggkryZ7UkkFkSk4SKquGJ4blhEhVP3lW9tekoT9iplqGO4gaNNeH57E9W2zpN93Q2q1yZm9rWn33
EiR8L2e9+0Bsb1c4HTSp0zPO7Y9U6C+i8S3KiTx4KCh03JI2QTHLl/tD0iFF1BP3S/QrDFh244uP
bhOdHwYVY3bxHKDG2Pky0x7xSV/MSUIPdmaBOkt3wiEvaWpO8ceyusuZWQQINP0Uw6L52jCo5720
f4gcTY6ypOwxhf54f/DtdSt3AhnR7/kI/BQdvqvITfbtT13lFd6o6QkLXRFpsZ3vwIfjMvCq8/ig
oM5chZUGIeGIGD9KnSqrSl6gSTonZN/tk9/ECAGLmzbOzBBtBjqTKbWoBcbJxLPCkkXHkE5BEbgG
FTm9XxtkqbPM4jDODimVaKNH74pDl/tHB1/YBc2jh8iNorP4EOYir4NT6juJFDjUfbE3SJ99Ab2d
Eema+Dtp95/e4vf7ofyTMj88wNN7geQNzCYeSfXWI9ze2n405eMU0KXlp6J9HhO0pfqY77vxxIuz
4e9ajgENq3OAaoNGXwn7MS6usbDJDhuLJDklNe0wu7/AxHqHh2wfFoOzcOJ7yd6mafaY/MZEN53L
GRZJUHCKlxp3DCkkoe2Xb5n616qJdno7XJdaE1cFsLJRx5HM5Ne6aN4g+8CaMzcC29itKY1LXhT5
PnGygzna7UlYOQDPste+Cnf+QKYFFtsW9qmG0X7iyFgd47nkUF4ZJzKYqE05wtEvaSXNwY8laNGq
FUD4x6z9N+sY52yEgde5mgkVduvlSfsqjdyP4tJcbg7NvajXChFl8CI5X9NZ66vEfyo1pjvMXdH0
rKquAgnjxkK7dJqEo510jfnE3DCPyzxiLcz6WKOUZU53nYbEvqbQnPzB73eu4PJoMsndinrueW7o
6rvYnH/HndzHynM+HYsj9JSYLC8FGyt1pLGTsyQOq8+bX/k6KczcJwO30dYqq2aHitvd1IYu92RF
BZxZE5dkotnmlO5pZxLyPLqdQfk8jv3vJNd+LwDPwylpi2PVLDdE3R86nqg/Psj16SehN/zttept
QrrIRCNKjcz87oOemJjZ9F7gDrJallp2pXOSHnPPRASnrfHmpHrEgvCeIG/xMcUB9qh55MaU3Zs9
qFDLY3qSWfIXm2Z7kzMvlFVZx9zX9YPn2vh1e+FdrNb6zeQgGmDg3YKmbRkclhJJPKpSBO4nNoyU
JmIzvfeT/nsajOqfDb5WFsGf1mv7kN0cIetk0H5rHMBYtVtDge3c80T+wo5Vzmekz9KqZFb9sZFX
SloNBdqWIfgsmYF91DnUJpUCR0yXK6clulCqo79eBuLgMFbmv+Azt++r4cGl+bjNq9F+99LkW6t7
5y/v5maxYucEZ1UnHLZ7GYqx3BMtLs5OZpBdwGE+xU4d6UZVn3TPqk+qgWJ2f/jvU2qiegsOHllX
pv/g80kgbmKTcOinhFWpwMKUNenVo3YjHMB4jYFpNBJHwv2ZUeUWwZmKYXgevzZIo17pty0705pw
+axPY4nPgDM9yRrr07qcNsSk9A+piB/QUCco7jV376Iw0dnXHv/7wDVrUNFyQNWYPN0/rqzlf76i
SYbuKrVX8oR2Xadwo7U/Qbtuu2nORyYu5tqZ6yNTnC/N7vEkLoG1Lc2kuZiVVV/q9V+twEJrlU4c
liT+RsZIA6NVusXinlvB2cp8H+6dQrG6Ph1kQlCGm/JpBoTBGbkU+46qD/fPivWz2Wo9GUccN7aT
ew1VXJ5tcoAC4UxfdfHWaW0if6tBBid/Dr45QqZnfIBk67GWFcqxD9qxXdZCdmcF4oUkl4eRkWRo
xPq/2K3Pgb78Lrm/Q7Bo27GbxIVR2VohMtkvo6UirLJw8Js1aqJ+j08GxbHRI8NARNICDM1BcU8v
mj1mD6q3gAfP774vEDkDJtoUfnPRUoKDPS1HX2gVPxZ0Pbtu9BMydJyqG1QZ8VbBiWd9nzZD7qVb
fW1AxIDriXOl0VVmb4amr4ULqzYQiA1yGsJwICnq3adv0mOjldnUcKDAcU8FULlAw5WpPAwoyduU
pAyjUu1pWB76nB+cWwaws4U9dRnmk28gHVcp3d+4Di5OcGZqiuvW6l7FlC1Hv2IIR5Lrn8akLtIB
nBzygbMOiSJNod2gvx0HtlCHKfemZYyHHSH74ywkDbWj8ajHA3NzV6fZ3VCVtmTiePomJ4Ejoukq
ieWM6L5S/4j+gRijKtJZVgSGFuF241cwZls5Mc7D8Txv+0LjwrKbBxrbxTOj6kekGTvf6I4zQLfR
a77MBD+m1SFTYUBVbEob920SRIzamo3VtNnGNE21R7apb9PaogeKNag1DDRArbhVeAMm2aK+489H
KgzqLC4vLoBlrvl3ZxqQrrX2bV3Hl4KjZaw9ZGBQDy0w/E3AEAApRvBodvpNKPZaPXbwvCMoO6JA
2qInB+qDsXaLEYL9WCAaVUO9nUf/IZiQsfls6AMppltbuA7Z7jioaVxOLYmqU1ZEcqGI53ZeQv72
lIms8zYJMNauhEwsfMTXKQMDbbB/L+a8Q242g7FEkubqiHSNgJtBJ9vKk35xmaQ4NKUHqauKXxRj
xdig1NNsdHzFXJ5W6FJY1UZAU5tmhEwPprteTEX5TjjC3nYpvmYdskStdpoun2B3b61RPw3OfK0b
AkvLR9MhpSbLy2S7cDbLikdM1b9m6tXMyP7YWfxoaQ29h5wYGIglbCM1271uf6r2Qn/b2w7Cnjhy
x0jteU8Et94WYqTH4DYkCzKPssbbp8ZYhZy6KfpTc9rGmbXx1qMLXiQmTBIHIvNlvdF+epDuMu5S
Ll3ziJqFCpnRiVaXW1RIpC51B8MaMP8Leybhiy6PfRkR9UYZMsRqcRVrHEegyUz3dOAB4tdU1n3S
b411qwDCgMdB9WfHXVNm3a5CxmvcL79tOdLK89ezCkKMPca8yO1FGbqi2JYcJwtcmF1huTtqvUWj
UKxb4zPTrecpwcHa4igJVTEfjRbJmywLM6L9YU7ecyGaVVyc52Ffdv9qL6C/2F/cbH6xbFpBVqG9
5VP5zcwpO0pk1fezs10AQwdMSHct/du0dC5VPn4UY8b5bYl5M/NHZTXTaRxTXC4YKQjkyp4r7MG7
oneRkK8PPfKRyCJoKwyUm57/D0fnsRwpEkXRLyIisQnbgqKspJKXekO0TGMT779+DrMYRfdEjEYq
IHnm3nPd2HvtppJ1VNrScRgYDMos7G1+1ywDQJjkj6XUMGjKHwND4lyyMamrkRhIZbK/WacsIMkg
UMLAkG6iD9Hyzl+aBkWWopnQ9TZ0PCxpbpzQqxoESlrOeGgX42NxkYNYgkEr1Wm/d9aaAUg+fQ96
Op4x0v6r2IxbRTNclnR9b6L+i4UrWSHefECZlgU85gV81BFljvGlkXzrjJAr9TzfrWXPqR+5BTPs
4qc07O7i9utVBwBJXHnKnqu9aRNrm1ISS2LL7DipxPGtVzqRIXDFOvpqeewx7IiKsQ8Tw37P6kLk
rXGP1e4Y84ljRez2sVb8inEBj1yhRBjjD2bML60HboaPIqNHmmmhR9eD2McaHy8c4axmfZL8SHsB
mDBABd/vaJBYwiUWO99GF0civtSFGIOjEu27EjaRmgNTEpepW52d0LwiESn0fdbKF5T5wYjDzCdo
ZZfOOif63JJnEJEJPKP6IwPVDhakEdxHvjJdipMYsQsRM+Zc9PuEuz8Qyco6A8cZYHy8wfUu1URz
MmY+E6NBRsiWkClNtRTiaKtI7hzyc2MNQKs3FvuyN97wW7J9sL/rFG2SWNkuj8uThUAUeELrD0NU
+XRoLLPmJ7Q/l6FAiNfJKJx7+c1TxttRNAxtO4TxE4xPqvmVR2BLk88C+I1/KkQB7NyBULb88G3P
kjdChqe8jseRa0k0o8/q3947KR+xke36gvpeDf26n1YBu9Xo90B0qWyHmMEUrz3qQDJaXe096ifk
HCUFcT6VTytK6R2bjemgdxXA4AxOgpHUJD4X85nFPiMI9TwYJF0oeYxZEoeVvpyFN4ABhHG/c3OI
2zIpT9ZIsYWiQvhp2hzTArFoxJsU62kQN6t9ymxCzhqtfJSuHA4egOWKK1zqvy2hfr1RBnbE4rdL
Ou2cevYVJzT6mtlWJMwQbEMbdXKTFo+hYzJSOOkOJRyvyxXwF5dlDZokuXNmfs+0zhYe5ybUpPFn
Qs+HbbToOM3igz4jA3TI4qXYPYJECDgsua5O1Ado/VB77IZJXGs1TUd3cldEfVMXFt+8xZ/iOKf/
QvcSlJI+KvaeTdEV910xfRDvV5xlW28V0rV3p7PpME837PK1zcenfFkKurLudch3uGdt9tuNzcuF
CLTOHKoz79O9mo2rKLoUcJvtT033mECs3omhdMPVxkmibU2Ak0zBOEHWJET0T8lHSi3OYTPq6Mvd
AlVK2SDOLomCbNnQ8X98Z9bZ0YNHCipNzGyDJoqKoEIuRvTUytiQrraznhfJI1TZ+p8o6kPDsWre
H/cz8s6gQMuJF/AQlV16KB50vSlRjNNf6+74E+cpvgEt8oW7BBA5N8HeTdXZdHDhYexpu24iQg0Y
m+cqNptDpI3Eqs7RmWEk4z8DC1dhYnUoGYM/m/KwTFSJFvqqfZ/ss0o7Ed/L7pEsSTYAs8UIvQ1b
wgyOg14+16n51+xtyhnLyI45TAjGwCDOW7ji7ni08Lqhq96vfVTtuq2Sls6B1MfsVE8xj+v0rxHY
asypplercZuasF/xV2EACdkRT6e8l57f2Q2vW3NiSux1IdrYb3iOgnpIMp9d8ht6M5OHmpl3zEcT
RiOGrcxuTplF0k3d/S3N4lk4KdmnSDMqY36kAIfwpzVHXtbh4EmPbG/kAnX6V1XdXYbfcWeR7Ldr
Shsbu1JPi2sqtL8VEwSCE7c5X7af3A8Wjp9V93ceYERj8HyB6H6BF8yamdfksJJ8STwTMVltf5OT
swZF/sV2O9QMF619Yn3KDitlu+LGjkk43Flx8VTmeN1UaepH10HptxDiSOAjZn26NpR3z2maVSd0
AfsGHMouIzJmt1lCN6U90rByOrTN+qbm7J+YT5TyH7TYqAAGEdRdvjIZ5pKDtOV3GfMgd8AJA+W9
a42JpRmcNYQJvMZsCrVzxhQT+9HJXCO6MIenJjNe2c9bu8SO/5ozCvBk7tjodJTD+JxPRhfatIFn
Pd26hBgRjfdH6TXCCc97kQ7jX91jYZ41T/pofKz8aiTsZlQJ/Poasn5nSepnfHZwpJmjhQ62VbFY
TOmK1T2QcjbuifCtJ3FHmNlbUmiJX/f71Y2YLVmb40+nmerTlptA+FXfPxat6o6WTXXHRBQBw7ia
CJgQhObvy4QxF3wFb5ZMaEQXSG4AuPeTJY7DEjk3leSCET3UANJtNe1WNg4ZSlWkfAS/lIvx4qDf
p6oqU9542ZpTJRcEyVXtISmUzlh0xDFW67dR8L/WN60v1r5zYVmISBv27OKJOVx9sWvT4yHGtbVw
z5oWm14v5S3IzL3iCGh2yXQzZtYii3QpYDd8uLWKB1vTf40JoUBl2rBWlR3OmYbyJs4fVs8hx4S1
na91YHL06KDlw+xXtS0D1mamn6+cFyPXKVu1n9T0NvkaaS8kzirf5gQ+SLJGOrczr2X+qONFPFaa
eVvI1iyLIpSm/UNBS1nM+HkvkvnSazlLVVOw/vRifCCr/k9b9CqMKni5jqkHzTRxExG67m4SqVS3
/hRa/N4SfEqbWTMBM51jT2ca6pP3bYjmfu01xBtDk4VrTuyKFHERustKQhgEdVcb1J3tzYiJCmKk
TAP1/TTmRLrDUhft+i93Y7n3LPMknY+6A+86eS5TDKk8nzN19HOM3K4xuGTUoq6sVxyQmryYExN4
L3KK/Y1/yd4uxvmYAXjRRQptAVD+ziSJexeZ5h/bg2LsQRpyGdmzP6Oo1kX2bDnmtGe48MTK9cL7
vz6UomH5gUIZWEibvxRdd1dpBhWVp2lHYXNWNFl5v9aEJMfDNUNi+RXX6NpWWLbDNMTnGc6IKwu2
YkNXH8hIPJG2UlyItNMBm8R44QPNSZogcjxfUun7BJug0rCdFxQ8yp+LaK+V9SUyW+1olcxIClxc
djkBXSg7tBLMeVG4KDecCr5LnTpfrBAf3HGiscssiVLMpQhL3P3U1ZbvTLyfvNwoUflsoiI23oIz
SOau/RppT/wAbbBCzWLlUwd9/xvrwB60xosOY9k8kh/3nozizouj5Wj2Fx0jRKiskdeAw64HxnDF
uNjheKnLP6ka+7tJDQ0OrNTzgTtQnpbzFlHj9zVBwppGUkJZNOlebiMmie0f8CgNMVK+OC6W51zz
njot+7ciix812mgLd59fD1q4ut6CsJJkaN3FfZRXjDmVMs8WmJ9dY0rHr9kK7ywYYFWD83Q9oiFm
8V5QGrUjw+mEdqt7t20WFZ68gn67m2wdWZ1GgT9Poc6s0zANcqQ8IFRJumo0HRjEhvRuWZYp2KYC
mQKOIOviq+sbdUj1/G1pWnVMuHXTVvbErRXPBn0/i+X6znW3dEVYhXuG+C3yN+K+TGt8yTF7+xYq
JD8TbNMrzbN2OawAxcwFeN9ys0S54dEoMxxtyHzT6M4uqG9fH+gn2tZAObjEZ70vSNBFHugnJpUu
ny+pIHgLXB+NOwsnAxJuxkiK6MbyqbW0S7+ZPv//2+oRM6tS+4qMu3qSJDfua3OdggyNcsNkPCzs
C5rK78x97qkCbwORAU9sQrITrzMa4mWhU8rj/gQTL3k0aoGkwKre2oKdvdBn82kiuj6X5KVaHRIk
ZyYVlxYvetRnTNSaSRXUk3BU6/S53WCFpbMSPtRPjySR4upJynsj6ungU++xxVD43CsULsKBRL4k
qtll85YbNXPauFCzUZN4D5Eh+pdU74cXJt649qEc6au4UICN965JCIiXwWnX49YFbIIpn9wcC7MH
srqcCE6HxVrQzeG6dPj1G4qaNu76+/+/COgNISu4kb3PXSlH96YIbmf8R6+FqhBEQJwXp0QFfWy+
5Pb6iPtTC5np6lwSzXmdvotYqbu1GTt+wHafePC0GLiji8tQJGKmJg5ouU8y0E1tIn69SV9u5XrS
y+gqrRyZVNpwNWcvflst+pEW5M71/79WI5auUSG9oz1VB5fQ6IBnKd0JEBm7BscRd5m1JU6V5b3l
vQ6VdiztyINMOModm07vXkzWHTiNZWP+IodbxLPdE9WF5Jk6l07N8qb4TaPcpyHlPLVJctwNnfZQ
FJX2NjnxF1NQ9VAODfOYtLBOlYAUlzDjzYi4nFKwCviaECDQiRpPkRc1p4SMmh0DG22L1jPYzR9y
BWnTyUbzfnbvZZW6d///pRe5CZUtA8wVi5RQUEsRQ4RyrZzdM9fXWtiKEbbhPgzZIh/gND5R++V+
nUUFWtjxHM+UgwxXyq1I6x5BVj845D3Q0IOB74wCCQglP/uuPsyIwAlWrtcMhCtt7lysQMw9HWsv
cYu5LeWDPa93DnXugyJ8/milOC3+/xOyP3wvdlFitioKdXZN6BUYVQ4oebebq00e0u1LvTDzRL4A
FGeLsxllnj3//6VkRK7W5nPCjXX23CZ++v/LxEpei7y7duIjLwG4hASjLDfMu2FNwugRTT8vf4zO
DW/guZVlwCLIWZ/M7QZIVgAfsuek4yXf3Qo9wbbpRuFQUON7g/Q7sy9fvJnUApUJ35wZ0WLUn7qu
vemWsl5IMDuKSmpHDObM5zpPPfcjfQ0vfvYh7Um3zH3kdL9GpaChymOexgAKFaPluDb9GDPsndno
y1W1+JXrERXn1DKZtkzjPBD8Hsw8jKokxS7zMFIOAA5YLhBiXUSwjDL9T57ObNpn+xLjJeDx3Ne4
AI+l1b9r1NsIM82HPgepB3Km0RbYONWp558MLX7UjqxElhFTecqj0BRfZWSOp3EpAkwme7gzJB7a
KP4S3fCrH3Zw6O3sh8YZp6No80M2j/rrnB+MDoyg8tLPMpW6vw7s5VoVw3Hj3I4H4r1K9dVDxb9T
9fpGdo++yzGcMZjzMEW10WnrEo1NSFMo62YmCNeGEf2xGpl8LqlLfE1MEjHwUDGeJ16q5OBUaH+d
8exEgnoCLa2U9aOpqlcUYfoO75AM3MRjKD7OwQg9l+9QZ+clNVq/j3tww2oMtjf/DkeqkdnvFp7a
Dzk9mp52xAt0i2iNblFq/BJmjsJvbaD6z1lo1c5PqygalpGChrSukBiM/hzZC6woBqqSwvhsSEbM
2OK7fZn/ajUh00nF6AdwOOSigR2v1sHnQzHPH///QoXbhlFRvslSuMzbZhXg6dlZCzq4/79k23/f
soZh5LtcxryusJ6BQOgvSWf+dLrVBRX22TpzPXS1dD3bZlF2GBCczRAdkxbDItEQbX9I2q7a1Y67
+JXTxfsiNr6nyKVnF7hRmojzAELumaEY6DkD+aQRUQ5MI9MtMBG9PyJkHU2cwK3srMuwLi9Q1aPQ
qxRquAvwoQnq77I8ljVU/2xaQ+ynHxlsZgznJAQPzk9lzn/aCtdBX36RJjH7k/GATJFCGLcllnjB
UKk3/Dqn6YmiiwS/KaPpX2knzKhaO2yW06pDlHeVukdF/m+eGGq0KhlxuZINATmR8dzGxq1QqxxG
FpzpYjo8yU5GXYy5JyVg4zCvjcD/OQA9kTN6D9M4MZl8wwCf4XRBZCLVgVoxqPrxx4WN4WuOyz5P
D9eOkbxVdRqL5U2zFX/R0XIrD6i+aMrP0UR7mzCb7esy6NW6izxHhn0XYziQZnUWG92uokXqN7la
ZxfsCaa8OWS6Tq+oxHhXtfay16dO31GRW0FeywURJPCHxPY7ZY5+oeaXFkcFr2DjW6BAuXqSjjbR
Om9f9eWfuAGSMPc2FIW0UzRbhNOMOl5U/LIovpoMhtm2pLeIxSWo6Vl3jG8ouWcwSEe9tIKkgeLd
Cu9K/AKnL86lQHiPyOSe6BVakxYUXSSb05Rb1OXpYBxDFoAz3rNmuMXGohMTXrwoRjBD56ZMqRcS
oIh45U651eQeGyuvD0Ga+GAxpZ29t6KdtlGDzUA2xP6V7VXHUsKb2ku2WL829rtNw/GNM/HZiZNk
l7mLdUqKlvansZnByeQhsmXiAx7AWdjlEyTNeYWwiOAP2Y7HHG56okHmokQItHjK/GaMmLi1v9ng
Ffts00n9/yWaJouwL7vwnYa4K6J1VGGctaIXiEOrZ0xOztnC+LGPjO5WKpePCQCtQ+d6mJV5dBtG
CGhg7wnr425n6L7LJpL61k85e+Uh1yc8aGym9fq7trP5jNmEJYAQV5o2hED2FMbkNd3jq5t3/TJc
IEPKEE8oWr1BoqN7tqK+2zez/Z1J+5+M6SR92AsX5rrZQ+sII1TGnLAs67io83upF9eOEUFYxuZw
x7DhjYDO7gCyO9mvbby+5pZl40ln5EnN+ylkox+TjJU1x+5oY6WJRjbERf86usgd01gOFDrD3WhY
qMdiy90hs22S4dit8eQDz2AeqhGEriy+j8dNZTildTEtVgVM4tFgbAuluArQ5FonO6NEKoxnh433
bjFbNJyVdUSO7/qoiLipOiym1TFLRqiiFTusHPj3foO/5ZozXhNbR8bV+laig9qNQNnMKHiR2MWP
q8f2D1fzWVbdtwnSa1eWw7j14bznzfIwbI4ureztXVt37n4wkMIbOnt2OzXiwCtpdftkXE7Im469
aT2nEYMu4Tr0BPLNM1DVGxFUTRJmmbV6TwIgZe5RhBaDPr5AEZ1D0K7HqTK+Kkf/kiDFphpCF6aG
YGjpCKyGwW6bRR8ZYVr+IrBKFUR4JrP+oI3OtKtl/AiP+K+5rJhIbYLkJodmWcxvCkP4ZVbjmaE6
2jo2CIU7fJBoEyF1dPoPW9ZHL3e7Yz5JlwhkAheB+aArHdRRyxvCxRAyjhTy57oRQT/27wiZ+pcK
v/9jVNgBQ2btpCENY/zFe9ypVHrk/TfsCiFxiQr9XJWJTYowsYGxLcXFtaflQFH2nLKfRxiMXH+S
BQlUpC+jm5BP3lCv/gCkGAU1WgH9dRjivxni/MfZnqOgJv7RSbFIRvMiT9X6jugyDWxy/xibGSnO
rILwHiGekbYGQ7yYQZb2Z2k3Gqs19HOyMv5he/DBhqkdFIsxKFhSz1b2NeXOFNCtvzESzE89Wxd/
1IonPBgU0Yl7nDpoBhaOKVpBzQxIqRF+XKi/CQY+KGRITvQqxj5Ew6M3yU9UpwPkAdQg45yy3G3R
Bi1O8QrokN3LNCAyi4d7xkExCmSorR7RovZY3xjumMc4m3+USmhZWtGHogNLYAIokzKPfCz0Jd02
y/zY0Z7bFA/K6t17q/PrrN6fpeno9AdzV5nGxHp+NXYTVqvsbUXj0y/TbaJJUrUNqL7Grefa4t2A
enIwYWCY7O2YwWIe7vScuqFjCV51P4bK/uAgNK4237HP6K/IjHpqRN8wCaaRrDr7EFUMC/Fgot9X
Cp03CnCbEkmPHngTnrou/5w1YDJIxNFI2O5n0i5vRVrf2ZV+q0mVO6qKE7ZenT1d+p3A+r1LjP7b
Qg29X5ubOZNPa1qKxjCzo2M5LywvFoKbVmvvQrRh7Z8+G4LlVJG7xg4Tm6lZsc/2i0CWjc/ZEfbu
Yv3lSMo8rg/x3ETDa1Ji7qWOXbZoUfhmYTemaP5TNMqQZDezksFEWf8kSWyEJtt9WSVueXxVO5FE
RF7hofEYdk2O65ATihJ3tBmSmU10sFyDwtfcUrwT+tso8y1udbHwfdzRtVl5xpir6KM3q4UTW0TF
aAM8C/daOGlPgDeWK262rwKl1tq73xEQnaDSSnJZkV8QWqqwVO0J52Eq6kQkwpcmwGbORBZxVvOQ
JM6Dga1tjwf7xZnNmZFuWwbkynM18Ro1dr0fTJnvJQM7ObLdzoYsvygGC/Wq38DCDEdZ805Hx9Zg
0zU+8Jcbdz0qB9+rv0k0fcyyjUSF67GJ9GcD7ev4M671jw0tmZQgbH+1/FsxaYka0e6I6kD1YD+n
sWletWq9J7iPn4bFWMaJ4Lf3g/wxG1Ueotb5sVPrMZkfR3sbyeY10IrB4Jo1T06a/C1yp0Hu/kyq
KT6UcvwGl7H8yWs2qwrtZ5leNSd3TvbKIYTOwO4179SMBvCrGmkBQQQ5XufVw+9XMOEu4KHYk7lP
Us1PYzJRErhUft4QNCRJEzBM7dqi08tIVa2zxGDas5vwSSYpS9cqseg2GTN4zbajzKnydFijuwj/
uLWEXTbnATKtMGp7mDP5WuxHTmEMi8wVSLyfKRm9nnu1u+CFYd0IHhXZVVDU1Y8LO+ZmpDhagQpu
iBk8z/gNWGkmd5hQczLJ7hM2hkqu/XHt5acVe8W9ibAdX/HyEOWjuS+N9W/mxYQspdPn/NftQMSK
jf6TAP9xIVLifcMCTPDSB9T0Bm3ij97nRzfaaNoLWe9xWh+86azT04RJMdwbHYkI1GFbHhzmHvb3
JGacbTc/dxFdxGpzclTZ0XHaD32dgE5qNZGxOU5+6BOdrJ4p62DeQEF15Cbvn+XvuAAoWqIYbMdX
MyNL6CrjNqqx2S/tROCvLpCXYuIUK6NvuWp+0899YExuHug5G/1Sz4D0jIs6DjEd/QKrfmdGLu7L
WuNtFfO3fuCQA30rFcQKYefmfo4bCrZt6ENkOpTdU+sUF4gw16FDP+osBcLKJvaB/t9SKEKfLtSz
XKpXYn7+ASVxOVozHQkW5fmQIBquflvSpcmbeCallVOGcbWGY7sg7C8svIoXg2OB5LfkfYbDEuaK
VhGQykmpQykbARepWfdtFn+JGvVzErFeEShB1szUdvCAKFoG9VMPxnZUWSO7R0wCfTJHvHItD5Ux
xsW56x8YQXh+kVbH0eiaa9bX92w3/g1AJ9EeoISA0f3GajsHQDaEcmADxaENVHz7E5bf+sB8+lmo
edgt9fQ7Q40K3AknrtbwEjdcWJ/zW2dpBp+re1V5gpermcwgV/CBSDML4lgmYVXdmhj3HCS9u2Eo
WDlk5d9smj6blkenNpA5exHVAg74ek/JHRZN8tivo/Pa8vBZs3Go4X/Fffq3Ry/LWhjoFeM+zqx9
w0zx0I15d1zciMVizRa4ti4YG2qemQkFNIDVU62V7j5OP1OhZziCdAw51L8kkQYd8PkbHBkk+XkV
lJoJIst7FVeviFQQ21DRtHSoHgbD24oE54wYaDomCcvfWuVIchBqqawMypnhmG0zFm4c7x6zT3Uc
ehKVXFxgeJcwmSt1Gll2Fd3EL2M/okAuDhEThghyly2jpxo7FE9ydRArOZaNsHY1l5PlHFK+COMg
+xfb2dHAP6YpS3pVhlIhRsEGJ3a5oafUdVTbioBuqAYl7Zko/2Hm5gNYBE7Zkt5tsgW37E1L8+c1
a3/xEITpaHyb8XTeoBJdh2E+n7K7uZ87QLJzdsvbiJ6xzh/yhT627MkGQvj+Ei/eGTIA8ujLuJ5m
c8oP3EfLzuzSsHbGdZd4GD5BsLw4efsEHTFj/RMsyIYPFc2iZxnvkswkRvEExE29RvFmknm3Lrg0
nDhtDqaDE55su+sCDcnkkL9asgHskK/fU5o8uA7MisSVL+QPo18R+ubQ+eL18mWO9f3SLvusxlk6
uuylgMafnTW7dyppwlGuyYasL3B7zc/O+scIH+VQ7RBzTAgxwGthMkW2MARF+QMJrum712rqkrMf
GnGm7mS8lOfWhp7aDO2ZwK8YtBZsfuTMQ9hY6dvChXJV/7c3qyZcMk2y7fJu+JQH5obOJbfwI+D+
GQ+jqJ8WxX+aIfsmkcFm1+OtV6TxJmc75u9/fcmyP44X108cF5yFeZ0qxSQ4AhRis6DyI1k/w1u2
r0nenA0DEmzKNtJOkOGntWBywvih6JujF5f0hbyaii1rjzsIZVlhZZQmVr6rI+gcaozem4KLPAN5
TcU5JanyWMj8ZV502kQM1n638KGsFi+XEvdcoakq8CL9D0vcx5Sn9cWJIMtVSrsNSXtfT5p8KFcC
f8aaw3oVLq7WLiE9UnPkLdIpVSI7LNaG/E+N4IuuNH7gBHD72rJ8K0jh8YUyf/u8spnDENw6b/Pl
aKC04jwwG/quYVSAo+2qupYLWbAD9gLCQbhZi2U+1HNxcl32dQNDJxykLJwwxf9ZFuy5zQyrtmjr
+x4OUQDq+1y2wjqk2KeKKe73kAX2A5rRQN+c4prZXtzi0UA37+sjFURnrQRZxLj55ngLmS81/dlJ
gTSCH9QL6jmBT2HSuvfCQ0WXkgSOnqX8mFhp5i0C6oZGQHNtbyegWeVT9NlU9ICDQquHtmfvlmZ1
wO4xI7LjgXJcvX5Hgv01ZmgGJtfBGNCTAlKl5otQDjKLSLs4nWM92wxdAzPGaRNtzurBRMvcDiI7
jSN2TjL+xAkZzq/ZAUsjM4fnDG3ZAQK0dXC79JUgbWSEidUdo8EtrvocbQklboV+O/stEjmfG2P+
zTPuxkiq9M5JeoGBZt1HA4gX3YjaULWVFdrgmVmAgAP3rDp7AsvIU6WTPKGDA7WEjypkOAkGDLBu
RpodpW+K9LajtkCTaq1L+acxrX9T5JgX5dhEdov8lU3HcJy0uj1aNKCsEsbznKEtRCJZeoINpD2l
O/gAdp79cVf5Nzd/y+kvHpzXMs3mT0YrTO243LC/iZcpBcz4uMAwUVyAGXMawTcmckK/H7JyB9GW
h0xt0fLkfBx6zahPxiBe+7H6zmjjIMyW72rQHCZrnH1tGwEV4oihhroahVk9xJLybV4H7dqzQeMd
TL3mOG76mjU/KHtG5guV2KezcvZGAbSdf1OBp0afkWcnYVlEC5T6o2jq4q5L8QO27ZI+uWi5mw4F
XZyePI+TSsLII+YGHg3wrXet32SbNgcDGqfnONcZgv7LGwa0s5M1x9Wq3yNYprt+6BTTITgcwkua
h6iCvuHS0TxE0EP2m36a3TBb0L7Mjp2B3KCwEdDCgp2DBsnDxXUP+cyNVepOcg9bejhNdRmjjwRH
wl08MosKoy/DXN+SFCq7bWMLLjwvYvbYtr6Z1ukhH7pQQpntmQYy4YW2ZMTpCvw+pkx48CQiZ/pe
jP45vk+mITHmsoIhpDXjy8v7HW+lmhyVbn7cXo+PY7Z8J3NjnWE9aGf2uN9V6das+VQSemZ7RyCn
d/HgSGEa0O8Rb5uPSVI/QVvUgnIkQ4ABocY6amyOg2f8aaixLgvIPR6dPxPRPQdzdIdHRDz6mfDn
H9yDR1zFLvuH8Un3poG74Mt03G9JCneIzThG5GmeWpkTexBtVVXnXLSWNblpJwyBF1O/gZNaGGjd
8hjzpdAtEQzwZjobs+R2d6P0SZaXtsz1i13MwTw7mMFbGWIuQHZaiojx9YXvyBQGGjzzNvb7Z30Y
ljNcMRb/YzrsjWoZ9/BiKAHdZAhXuXy6wE0vmq32tcB9zvTtKvssuc+RZddDtVyEBUxzyozzMmB4
jVAi+/00u0yoTdanbfzRCoTiIzTfexnJ7ghvaEVBXH9kBbu8rp/hOmQohck0wENk2MHqXinaRqKg
ndcsTRVOGWr8jWnea651bsvvpGgUWRl80WVunL0VIytwoyylbSDcYmaPRKvcWTThmo7HLalQkbSj
fOi7hS5awbbkJFXPyWAOp9h5WDPqqdyuvfuxWoiek/qnApEfgtx0D2Ao4r27Hc2GcSKjl2YH1bjo
FIrXyrrIT9i2zpmgbVQEq3fy+uUwjNFtiuAiAMtGQlagf+1YpEE5Qx7k2JwqcfyKBDkKJ9wMsjPc
ixIWyrSMIQLlUHnV1nNeWZvAiS58jl8IuyVQDaj+lRwJfwAZ8uA4tIwpuLxaVuJj7ZhSLkYepIl1
l7cYgxXV531Xq3cmEwRx5DXq3/ofvey5h/SE8sXUQS0JtiAWkQ+yCSsZWVc7SWwklNtmVraXWbQu
VhbX2dUm9XHWVa+eirdKkzWH69knc3qwM8uCfRImVtMcBKGfVsKgTRo66CrThcHEzDafiVWxaGTW
Ltu7JKowflIv1mDiKi0LLkmR9SeNT6DZ+KzxBn3NrYxIquWBzLA4BFy6ZxwLYqDxTF/Z1gkaLvCO
hY+HzdAuz0d19EBXgR+MLnrRZD7DuxIgQgYtTnNOTqSHykTWyFj1S3fM51Sz2kM74NPG34mHhjnL
EuknZ5aUgKp+0io6XU+UhEqkU3w1SPBoet7dFb7HgHlQOzBw15L10NcWZZPCDtRBGkjQyFMjNPvR
jH4xihy1oV3DGWlYzY8QTHRPu5FKCM1cVcsPLI1XRF2b/IGBYhlXxziS/BTFtPmYiTq7ajUyfzCI
DsKc8i1NRXqY8mqb/tA7uLj2/Ljy3kQD2EhsuoD5NIOhOelxCF05PeuJ41dNJI8E3YU2ZFxwkDSG
Dl2kkSfXshAfy2ITLO3Kf9Ps3WeEaZydNHqB98OvFbsPmag+M8/YknywKOQo2vez+1EQCoWY1tcT
8E1VPh0GANNZj2xRh36K0jXeO5mAoeDWkOcxCe7GGGJGZbLOyWx+m9aQNLIogq9J8t6ZsUH3nw9H
21nu1oGnnORHiCFDe4jn4j/2zmS7jSxbz69S644d6egbL9sDAgRAgGBPieQkFkGQ0fd9vI5HHvgp
6sX8bSizTElpadX8DgRRAoiIOM0+++zzN/dNnGlsDANnOcIFStAHuWXdkoOgcTVBYYCpY58DVey2
pup/6Br2Rp11CWfNXwUxzY1g7sppw5dgir6UHCGGXltdJx27rMKv9QtNC53VYA425NAOf1WK2ODn
UURU2zrisIVaWoiLEsfqZ36HhMZUMqEtt30NgEhQI8I7DoO8fY1avIM0lQd391aQgktHuZgSN1rb
iqpiS1LA8ue85KxwHhLAIWd53b6POSAoAMNLfSbhHIbkPhNR4kRemgpdCDQjyH5LrVqLCCViK9VF
Y4VbSoraJfh+ZHBLckKgEZd14DhXCts2hhEI93ALiw5lF+1aC/TkgkOGEt6NTfJA4fMaVQGshtJU
Weg9Bw8t7HwKb42zVbWq3OiRz1ER0SZ5K1VCJhuM8ySjP7uR4wpIabeJdhdxcELlnrV/tKf+slVI
lvOsJcLTQFCPwCqiIQd6LRz6CzVDkzbJI4i/SQQfw4+6bVqr3ba2Y2dNLnDBp3wc+sYB16XZX6te
vEOPZVrOZL4cWbWw2fseBDRF49Ao35UCYTvUqactEvkol8sL9fnkHPg6J9uj+Roo6tZXhyd3oFGs
icOegFWsjcutURSA2qPoYbQmiro+eTEiOTB5RCNnCFyKm+gMucjju+W73qEWyC6C1XWG65Bbo3ob
qBRbJj344rbjedWY2tayk2xtwpRh3cO6e1SBEzog3fCDNi6CXnc3QAWX7GREKoJyoRpAsuoasSSd
5hzQK3R7rcUjzhh9D7z41PXbbz92gQF8K48pDjLpViWyK9ASbzOPSn5toMYVh2Bl1cQbt/XUkQqP
aDRxCNduER2slyj5zxQTfXdrVap2/l+CCb49BG20Qpvkyu1mBfz7kFz0SjY+AUqlvt3YDwU43ysO
e9qzDgD9U1v51Icxk9qc/tlXMxuq4koxWtgLSm5slFy/qvtp3gRuaiOhECmImf/1EltKjSSNnZ+j
c/b5jdNHdCqMywmyxjwgG88J9c7Wuv56EmF9dPbocahtm9ObHlv4b+a3fxqGf+eD/Vb8p515Ln7p
YmcOnuCTM+9Pdub3//xfxT/weP/n//7Ha378x039z/+Tv0Xld+bmp694fxULc+cP0zY8JCpIOkxX
NW0shL+Zm9u8o2suCAO8VBzT1LCf/dPcXPvDUVXWC1zNHY/TPIs7+svbXP1DhUEJjstjfvCbLt7K
/5a7ufq9Da5jcCELg3VT1wwVnrvc4Wd7c1yLZjtv8DBkE7pgc7LFtGinztQX2/HRnYBh9FF/YY4o
ezn9dGPrFnIpefjA+TdVgopyWKKptyDzg/MkhJoI9BAZeSJNnZfnAfp0CLr2b2aR7QEY50hRQ/ge
Y4uNl2lsobbclSXSHz6omQnWLznZpsBFkUBlnbuDd2tv4WvkF0od5Of5DILDu1B6FxnI4SWLkI4h
xWx7qo75XPpoBUDCCDtkUuMCpliHZlk8gzXUK3QvAucruNZyVZjlGe5/3CbxKw8U4ItWwcPparCC
WvQIzhE0bV5AP+3BbGn35USpxFDzCQHYq8yzb8ZQwRqyRBS8iqu3CmoKfMrko+uqlSHg9DqnbK3A
93GnmINUBMy9JH03A6dd1pZ3QdaDrVbNsZ5Za5gjV489AChxFlnYsB78ubi2MzDSurouhqKAe5y8
WhWqlWwbQ4D8PN7suyxw0ST4SITsyMY61r806RDGNVF/UERzHAWIVoUq/2m8/43ZvOb8NGJMTbcY
tAxA19ZV9wfj5Clp8tJ2nu0M2HDBBr9Fz2gZKa5znqXGqnZ0jmaC6aMgf1yGMBUg66HF6otAbwI7
KslYnJG3/FIqLtk4vAU1HXhPGrVOdJPyQdKf9y4oAwvGd2q6l21l4MGiVyHSSe0jVS5p8OiiEOz7
mONT32lde46OTjXAvzt6JPeJU15aFhjgAP9a9D4BKDfgESb6KVdzZZFWrX+G6yLJjI83GWjMpekA
fa5D7dk07f2U1t4aZoWPVOlTYXrpAgU3RDVq6pTArvQW55imrRf49G6zkJwtRe6Zc27ggbGz87N0
QyJCzjSAs9PaHeqXlJBNMv/wEvEP6lMBEgPDiNEB7CMdcDRyQaP/nvUIcsFEOCty4Bp030XVYMKm
aAzBbuTbeyaTb41vXVbu8DjbhWp7YdfVCxC2sylh2LQNmIOwki9uwZOm7t71oWpx3qyAsA5eS2qe
rO3GC2o4HxyRjWsH5hje6tsQjSTIxBghoXayUjIkl+DS3tElJQyAaeUCvDk3yuMonmcZ55h4q1mv
vhRYWjcCPmp0wNqmYFqimP2BNwDk1kl76SndL0tHeamFZe7bjFydI9WiNJiCyXDFvXIA3FOwSfT+
TVWZBkOfwrWJQupvkfak2UztCKDfQs2pv8g46aoaxTYHJDsCsxwyka456XhnNsUSwEl1oTTTzs3y
GqYioiFqnn2NNTvbQPxsOLhr33URcoclzrymEovYp0Ya0vVwHNRjo4JGYa8mJ5YlKP2mu+tbZedp
qb8ISETPYoWdFZqpLygtlatKQQQbQ0AItToCYW6gP9lDvv3NpNO+NytXHd2BEGTgy4lIsuu58v4n
+3dqJj3F/+cxy/dB3Aof2/lq2M5ebY2lMRUlVVrlnkCBymMffpwmz+kO/jMfeJjK9//xH29FlwPQ
vHsPoiL/j3+8/ysf8Gjp//o///vb+N+C9+KndGBdv+evx9cff+Hb4q/Y2h+ESfg9nspCTq8RKb+t
/vIW+DtH8zSNJUT1WMX/tfzrf1iGqlp0MhgvxEysfy3/mvaH5zoWkCxOU1yIWfa/tfZ/P6gsC0En
w4SLAPHIs7gb+/tBBbc1SXMNYXM1prBfQ59xNvgWnpWiTh+aG+hxWIvUZzYEOg5oPjXU360jZDFl
kU5BkUue9e3qlmq5BsmPTcVD/f7qWqHm/WwBJbHBrMllB4A+voJ4kJhoJvXKtJpVkY5rYsN5Cglt
gNQSaYdf38b3i9m3u7CRkLAM3eB0yfzhLiacNSBSjzGibSj21+hGKHCtUo4UrXiLBDWBWPuWWn8b
In/z5Ib+N0/uaK5rm47Hw3vO908O5B2f2r4CRIO5VjMiNOGqC5jk5+yHF6SGix5hab/kODV48wfw
OtUltifUm+pzYXjUVP2zPNoqyVa3kPBSboz+FcLDgoLsAn28M3fulxXe0cm9YYebHJRllkNg5h05
F/51+2mOJIg/9qNHLxqsj55rSf78OTS5wNkLrN7ipW/MV9JifcmJQrht2je7MTfSuwEO8ro2rSl+
nyecf7UtsNGK8x/7UKvaAu7qqgA5MqGOxlZtiZ3nWqc65lk8DxZwsIaoqagLrcj3Ol1D/XLrVOPa
F68FUFY2ZCeuKw8qfxoV3WC+claQM+c0wwaQEEIPrar63B5vmhHlC7R6zBooGuQuAIzy6YGNqRuh
bDrcpdRmwNZhlDV9cdO3QNZFGR6B0q6yWESAQLPRmk6i7uzJvopxUTSscW3C8ZUulPflhhyVx6T/
WuPGArTioOKT0xENj5gM7crMMOCwOkDw+avc69yN0Gfrc6W/aWqGeq8i0vltWkTA29LUI1cgwUOl
HUsSuP0sTEwJhkHOzt4G1qq1BxVa+ly20GlZMyO+wYu3KicEMpfl09LO0hA4zZ71dbvkBNwGolLk
aCtSl84CLoxir4fkGlUmtt4N559c1EFWRBjvk7NEbU8+mprTLkpA16A0Afo4pxdUkD8o5a0ybBxs
LO7lZ8/olqF3Y5DiFTpjpFmpVO7gWK301rrCZ2Qt8x7/lVXVJwBYiQGMDLn9ztfZNg/roKi5wbA/
jQtpdxXjoK7gZmnjum2XLUwnyIaI7hyk0cbY3MSludFD5NXTdtlZFtidBi9THp/nPDUahwRzeaVh
XvXr+aBLwPhpOnhgxQHXOIRWCTifVurOVvFUsYFyydBTQ20hoU0mc4NjN0rWq5pmVcjRJpqdhmmY
CybyMNIxsL/QzU2QwztIsGtSbDh4oF/fofZ34Qf1d8fUkXQ1bBaR7+6QyhsqSWj9Ah0naeOYXe5y
ogPwmgIYdTMN9A8KOqehQj9JCf/Xt6D/TdQ1CWS2ZrL0qIbzQ8wop7y0LLGlkFuQCCGxrZndZXZX
+weraVadAUENJn90kNn417KAuzWOpg4MEelEl/nF8VEBPtZLvsgwciIWrWqBRrqE1LppV7++cZO1
98feNW1HtXU2zZTqf2o7xEJqxSm48Snd28Gtza1UzrSWsKTbDQaIbBCCBRAmRPYaFAtoUSKHxkiE
niHBToKDxVydmcbIyi1PAxcQtLRAEG4MZVg7irGROTuzFOiFtZF5XOKUFBj2QuaxhqKuYTwH2bhL
NAt0jrGpk+ZcQmcAH9mPVmOd7IPhJieI/boBtL/ruc8N8MPaFTpzb2lo7vPU7SnCyvCuCQeytEhP
JjqWLgRBLIvX+BdS72wRg2VEZeCjaC0isAt2Nsmz/W9u7W/GtcmIZuAYmkZJ5Yd96YxfoO0GCE5L
i0s4x9ucZXVGv5Vb49IR0TRWKyBqJBjI9eiOufn1PfzNWsgtmB7VS5ez2NPU+zT5g3AwFfwbwHEy
FuSyMtkl5ndehAIRY1wxN6Yx7359Wcv+m6gjGRwcHFe38ZqUcfvpwpGPj0QJjXSppOnWI8hidQMn
+4bWjjmmnoxpTUFiCwRpnYIOr4puJclOQdC2m2+DUoKPxXJUAfeA1rdlzBocww+ZdpNN5/qsrKWr
JWWZ0LYtTcZpZgHDv8nmg86oLVFz8CRpYQn2EkwHWfmkGeqaVYhBgfCAYHw4cGXQmx5mICg2mIdg
HC8z78FkzhvY6CQEbmyD97LCSTDXdYws6cOG8wEKA8Cq2nOOPfYwsKk+kapxBonpdA4ZX4ZVleg3
Zj9w/tktIUrtpL1VkJNyc64fb+URJLQ63oDc8lvJs0bxtNZYUWTOTrqxkey3i5uVoow7s+VXSUFR
n1/VxO++11jGKecHbw5Oe6pxXzN1namlNDCsQfAtZNZL3qIr6T7N0XQmiJXKHcdA0F+sDcUDpDDU
HZvqjTSEPLZE/KxCSa9QbyTVUQYQrEs8CgEru+YzEi/nBUejMlq7aVggPJUfJC+2eYZQsTYmsw29
2DOFJKFgq9wly2bGyJjoccquaP/TSkk0zHUQkCzMGXZu8pyShshMSVmw5Rktj6yGzEruGvA+jjQA
0cf1aelyFi0Heaq/ywNYZbMFQ5YIppCuMd1okL96S9IcyYzAl50ypZJlHZYOu+wOGhx3fy0dICND
bjYiHZQvkjuRxCjF3FByPXbCGKNnZxO+QAVixkFwLxdoiHPmRHRRenAcrPX05zwwgFkk1AKJGgZd
6UeLcLgyXyrgo9JrknZie3/mgtgzRSNR0hPuRtY+my+TKC2tBezuIbIJW4zObky2qIicS4vI/Uly
MpJzIHW+isn3onKHBCZydKRR5BcyBGRaRGgOyN84qa/lUfphXBszfoKMzYjDLhNlLDaFQovYdTgU
IuCP2AMuvaRpkv8Vc3MORfncyuiMCVTXGxDyTaqSNeoDCnvzOhzirVzFBJleUbdN1Wwf2el+jiw0
SGdJHS97rMiMTqM8Oe9Kh1HH3/KQSgnJloeTYS+LrGSeMhOkjwt9ugOfsJYBLImA3icrCl2ngWnC
A9Z4uDjehiXrElFE8l158An6aR4e5HmYzJIByxCWZpEZ6xBbGBoyiS0bGuIo8LsdurCb3O/XkvaU
M4kmy4ckbRGCUBMWQMWTJLOyzWl5aInYyYhGnGE/9UP/IPkASJWtnU1ra3jTG4DCPVscIoBkkx3P
oKlojvOlDipE0xjvZScpP/dGDMkWRfx2M6JVU5JTjpOQitn22Q5Kv+eOg/wwcQIHnXVhQZ114q3p
E7exWAkOsieU751qQkMf72ezO2/Hl5gxLJekyL6J2GjUZr1q2c65Dgi/pbyTRmQkcYsfFAR9QpJ8
raTZOMN6BoVu1FUkM5U8Wu5fkpuqbc/dKjp9zEtsjpogRPslIinBVj4jTSSJLypSDbqONvojCQNO
UNkDkTVjzNvkR/KMsh+QCCB7AblUwDmb3CNp5kjaJ3mDvC2TVK4sy6Ok2bL5kFw9KWWqWAsQflMM
z8xmnWBG6LwFiV+SVQ47r+SC8i3SPrKLIBlnrdpUrouvPFhpFX8IdSHjWjajp9xymHeAI86QHNxL
g8zkgggaXFVavI8hpij1Y8EqI6F8YsTBtzqPQnU3kDdzTQlRiZa8ki+GNkMbhxFJp2TzwKJHncAf
2iUbugFAFP8hzSujkvVKYojsC0ymtuxzunmnGlTQ23En/SNh2aeVpHF7xKYQDLkJ7fYuqS8yO11J
uw9A5boa7TCGpRoyN9lxSsMq07U+s1eFAg7jGKwTpOuNFBOMOd5KutamJqnafQFfWcUKuSV6yqA5
7YDoNOl/6bzGWf+1dqQJmyICgnTOSBolOaFsV7skQZ8l4ZiYTS9NIZ+RRpZbSed+vdir9LrsomWt
B820BFt8rrrwLZhaHrs5hqUDRvmiM42NBBDZBUikkyvIdikm3Lp1spX2z9u3iuMOgAzrlD8ylE8Z
zH+WF39TXtRNUsj/f33xy3v+Pnfv6XcVxtPv/FlitDzqiFJkBOAJ8sKRwvCfJUbHoPpoGgj56Jbq
ORSx/1+J0fqD+pPlUEck9FJWZv/15wmj+geUARviHiVLj2KP6jj/To1Rl83k5+2wbXNIqZITS7kL
CVF5/1NiqkZJN5gTYqRUUVww57tCr7OrrC0w8QER3nVzep3FiASqh1a1jb2fYu4YJniNG7E13FiV
fxsksXtZg0kGnBk9RZONkbqfPuh+xPmK1jN6g/DoebgBGb013jndfsBP9VOz33y74X/kXXZTRHnb
cHD7w2NwUGtZyEHIXxQKHdl7fHoMv+IYKWT5XRpxN697xZ/OkwKV26Kh9BKHDt52czP9bpssO5bP
jeeBTrXkJNhTXZty7Q87GpfqC+UEFazHYEZXo2+XG5inENdtFru6zKDnT2A+7Si79COvg6htPNVl
19028bRFAx21mTh8r+rIX6Q04mOoQ0AD9mEt3bG/LczJPdcRYJy5jUWMEOrdWBjrXzccGLGfH8LW
NLbLYABt1dJ+GAHQVPLaDKsBrgp5KbwqJMuvTi8VOtUbG4URtvmmDixHAaBq1zCgkvyysDE7QWYJ
zRl3ji+D8s3Ws+IqyDxgrL1Wvwf+TPUug9ivFVG2GSY0hue8yldIVvi700tcISiU43e67Z1+vPLi
wF+AKy8O4fg+KFl8VHJA/DpyZCso7fZ5jgYoIra8tJlxOahoAXAIJQE2Ur4ocSgFHL3aT21yhOM7
w/LPpzVLVvmcu/o5Tpss2I9qZQ53DoQ3bb4DFdW/9UBCkVxK/evc6cIdY+c6qDvjVRvL11S1TTBr
uvIQ9eZHFWrztTrqJV5twKyGdoBxngA2acI0WEH4eu793HlyEUdZalACzgI4FKgT4/smQuHY6Lru
FaYkGgKwHYdq7gRwDoWaMxXo8bLrcmPnFk2Mss484SLqjfdd797lmQli3EourbIyV2yv2A3BAciT
r0OICB7qCeEc7vpegQPpGG2zO72kxYh2zNS3Z0EGte70YpVTs8Nxiw+GibxalXEFahob6jEFHuYk
O6PDDNfp6mR3eiGn//On0z8Vxbiz3Ig8Xomzy/zkNoeqw2YGIJxnWJkEsw3px9YYvKl+q7WFwzHn
WFyYOCjcVyZJedS/t91lpDYonkHf4RizYTDACmnYe+itPXyp0jA7czsOTk0/ba4btDwuQ93bIDvo
3yccDO/jKPhqVTXqPs5wGWhNfMXhSXDVb0wkB599XB3MYqy/JmGRbgOEGsfqMYWRcoev9wSMz8rf
McjjdOV9+s1G3/jpyIbigg3VXnepczjWCc3xKQ5NBZEPVxlJ/ZRuAZV1Pfi58Ywf9Zlhpv62LdLn
xIuCLbSBlaHLIQCU25WI6qVonFMHxRxVD5H/nTlfXYy6g9lN4nuXKcWuBSzphuoSPC29zhHTDpth
W00RLm7dMN+CI0Rv0TWzO9812ZVBCcSQWrvIpmj8TdQ4RbbvIp+mcihmmwb4Fh1x7x+CRq2iGVUp
6CXqee+dw2JA3EFeKs6hPb9G0yBpg5ssARLWA+25y/KuvRvh0brP6uiat8TxYn+S20Yl0lgY+Rjh
IQ6WNDF8+ESNi0oxe/3aSec1REQQALVp/GbN0H5cNDjcczRiH/hvQDa29cOi0ShBWIUmevZjX4cX
84yZtWfN2Wacc8j+Q/puhPgpdHX6VFchrEMDM9decS6HHPHboPExi+gDJMpjSFxKajaXWjNWv4Fz
/LTEcI+cJsKXcDkD+2l9tusRrrtmJ4jTQM0dnDI8712i5q9XgZ+qhlwFeJFruo6G5uWPJ41I9o9U
o7kKtPKnyukitBtT5EGCpclD6362nr2CJOhfmdLfLNnmD81PRsQ8AeBiq65FudaWufRprojiTZnr
U7nsMcDe5kEYXMfdwmod9cofryOT4dS1ot+Yhgr2bMZBNydjoTnz8CWQwvicfvGavrurexg9EI6/
aLECRS1kwtdF7++aOg/xhfZwPQuBfsNyvTNB31y3pUfijwbdUPXqOnfMYM8K9RQHAFHAODZrN2zU
TYTdzaVByWM7J+kH82g7mHlzZanhfdZ58EDkX/g3g5DHCxkAiCkgfDg2Xn3bz8XDrxtL+yGw0FgO
GDTd1cGAea57Otb41FiM4ECZ6wr9NyPTETOMzP0wwxhEiPEsR+trORs4KmNKMqwyR+kvaksjfuLZ
+e/fB3kWs0XOhVn8fihkYhGiRSyabJxdtcJVh12nV19DnIq/KMyfflStW1X3vrazeW3ODmiZAUHk
39zED0mrLac3pFw0iYXF7k+YuJ56SG6iMb9Ed2VE1VIrtyJ/sdChz1yhStZcNi5+tEZZwxwf6ruB
1e6cs26SDT3LN8oM4h7X4Qer7zFL4jz7N2VmEs/vk6pvd4jaqQWKgLz/VA/+1F2eU4/VaCRA7uN6
m8riNEHUVs8ibptt8YPbG+F1Ukf5iqUBiH7uDvvTi5Fn496ZbVwzE7cE2x+1++HLMJkmKrpo9Q5m
jIFIik5L5k0K+jr9jBi6oWyTQIOJiIBGluC5XFDgWsASKxYQOF4s38pviLjmvc3jgxOKnnSqM12n
VisHAYBVPbbmOq+gQbcDfMOy86YN+DDqDWrpPnoNzoEO7uZQvWwQZG6NzDLql3eKKeqnlIW2QPCq
s6zRlBvHKq6mYm7X41DHC8LGvNbzHCkB+DL9MDhAxDjVDYY83YcN5+hAnO1guuLIgBckaVaRUS3K
AqMzzH+rralhmDA1SLsWpv6OiTWlSY7fF41t3ARmBKPBTzD1giavbTlVwWdJKe6Cwn/BAyZ+z33E
1+L5iuPLYQM18iwych1HXEZrkAF7x2BxuBighp6F6nOUOs7u9GLa9ipLY2+LNVl0hc7AdG5FgKNm
c3oIuqhbR7pRrxNq2a46caaNSjHT8wYhR6lcoJ8KaSeAhKRkCwDCPcUmgsKc6cZatzDpMJS16tQ0
k7xkiWtjDtJeGRg+7b060jbqNNz3ud7t87y2EMXo7qao6M7YD3RvEywFgWyP8Ge53+QqcgLt0Q0m
ZMXcI+IizY2Tavo2AbsIPSW6gTpqrcM89q4tNXnBc8kkVHRfxywtfzMtBfjyeTskg94TsAp7IY5W
zB+Bh+DtOjP3MFBGZ9t4TSfroZ+8VWAzHvMO6Q11zoclPjbuhYvg49rzHSz7XBvzjrhWN0mtfMTa
YyjavHU+PwIdt1ZTOywCr0POsO+rLzDqSYCrnEOJtrlADe+YMe1/F+J+fgxAPx4TFxyrrXEI+v26
VOEI0kU9UpuDtUrq0X/weqCycYmHbz3l3qbU5nqHVp55DJC7uYgnnDOSYC52bCyQCmhWXm5ZOzrs
11HPZWv+YwO7ZCscahL3dJMqgCzjn6JK1qmhWgFFXACkO1h+evANiwq5dxHP2fsUWa/pUJ61VXdf
jt5DPNzLRwatOHgV7kkU9MtIP6pdfIiABjeNdwvG8aCE2bc/HpBQl+ofamOmtcjq+Wj1+itiJAd7
Lt/rfv5AhnvRaelVWupHdy6h8tl7+XW7GT4wd3np7TsYrE+ZXxzkj6lYuHraF3NUBagdQLFLDnMY
HltXP+p1cW40+UVZ2QcMdl+dUT9OE0aKXng3T/NHa2aHMjBeXX0dGfNR6/SjfKVTzh9p6D+AMjba
DC1D5UJuMOFm5TkdVX+1u/moZOEO98EAbsTs9I/yES/VRVjlUETqa9KWmIimoCTiQ5xim5k8abwF
J42smfeb7B7n7K8dG9AQ+cWIIw7IJff460IZaYKjYaUHNno7G66m6/JuMyaHwvffyEnuYkjz2CUG
Z/E0vZqVevSm8L4WZY9w/KgxRDuLHOc5piTqZcq16UVH2fD6aXwgcFyUUb9SwvFVnibTvYOJzNs0
G5dy68iKsNw8lwmbCVR1j66u4JGsnLtZefDM4CjdNLvBcVU67cesNu+zEn2dtIukNr509XuEduN0
FanKla3MR9eIj4NNvV9FaokGl45xy/mhxwaExQMVbzrJHD6c/GXQnUf5iF+Xh3BK760uWJi8pc36
UfrNc5xrw8F8m84pJ9pJuTcZETJKTgPMN4GMVNfSsjL4VGJAlL+2Ab/NAAOLfrCN+TKa0ETN1WNY
hEf0bo+OT1NVtB/klmPlWNvRQX8tyQ+11n30RX7odJHLX6hO/iwteuq9rI+PtaEfqxlMsTrfSivI
6FTnzezVX5UJWSFQqwjqPA7TNepKR6/wHnEcNaP42A3FQWaIlmaHXAuOvWaCduD46ENa1yyHlyLH
kYDe6nMGgcb5TN1tSgaDPcyvMiURC0GZzb1u4uiu7/N3tK7uFXdva9NXuZYzgTcybPBLNBrjcVDs
S5PttvybI6GDWr9VpfHsz8q79LeMSUw07yak2nNzpDADY9YuAFzoR7nPSEM6eXLvkvwjLjF7zcdX
yCoHaaMKylnFsVZkJwdo+Uf5O9LHD/I5TGFvK9PYh/OTBcMTAY78IH8w4v3IjGHv5zanc+Oxy8YP
P+DIqI9WAAQvjHk8KqZ9kBFrjNVujJTzv2JH2uiv8jNMoQ7tRJfivUxDuUn5b5lIp0YdfRJvHsKZ
ltQjwuVpVNt/zjq90x+zgulSPYdqfpHCjrVHZgYzAWLECgL2RWUUB2wnX6UxO4lrKfxg3KRTdTg2
Tr9RwwxuI5M8jo99PV/41bBCffJdWlKpaDUT0536OWwZWglDpZ2zgyHrc2Dt5WdTbfZ9Cv+zYQh5
1rUbtIuB8CO/mxOCnDk4Bh7FUBfVXP4vRO/BqqzLinEhHSjXlq4YMximJuT9W1KHJ2kdvTQPaR0c
myIkS0MUh5/x6zrIDNC64ajTbFmLNxV2McwRm+GYD+2Lp0JJV6A0NVRITpFchg1PrlPWtILpXq44
Aj+po/5W/t+KGTPSMm5KqKvXOOydaW89Mg16HaFwZ63LFud3CWsy3KMAiUYDVL3EpYTZVw7dh1Hl
Z3Pm3rI+Hv1MeTMHpJe06YIKb2A8oiH/Pg39W5Hah8mzrjSKrhYBZQjGo8880RXreSRqO8OxYBJZ
jAN05taZ2m3QP35r+/jZspE/ZbBO83F056NK6PHQytFitLAn59nz88PcaLsEiehaV1dGOL/aOWLo
inrMdd7LOB3ByDsN60WPKKaM3tMDyHKnGMF1iwm2NEw+BMf9yH1JhAQa/mEQsfAJWtitciVz+s8A
qckCNeb5Hud1Ts6D42m80NLyJZ5FF7BnPqMys4hGAy4Y7caTKNIVdXxMrOLQWf6ddAkGufM0vHmJ
c7q4TAJpajc132JG9Hhf9a9yV9JFc+c/y8LlT5yep97tX7NFU8IvaPCaEwpbLHNYugTt/FUD5SEX
ljVKbj2s6y9Ou5VYILNIwokG+CEqrduoLt8Lb37N5mljVdFaZormV7fJjCMjTyTv9XZNjBlfx7m9
15uDTLTOGx/17lXmt9xajZs3J4KcZX7LEdx5PsrV8irYoz66lFBbYUSUD09J9W2hHIzktdWXci8S
dM1ueEmKdpPbODrL2pBOKBIN21RmEjNMHqMz3GdMKCJt+JBOgo4UIFhav6AuLUvOMPDvMK53WFit
UoTO9EG7gTP6LAwmQ4nuOhfWUHo91unBY4hUSICpnv0FRRdDY0jXNT2L8Nprrg4Xaa5uMk9/9IOn
xDFPS6YEAaO8Ri/rRe3U16DmcpOmvg7ZpiErsTpknfv0wF6Cql1+SFvtKLdluHfRmH5Fner0X8jb
bN0uXKPM9CzrqilPoesI4JTpbSA95ozdFea/5+4UPunlleQpreVeYuq0jBOWyaA8SAyBbvXMluoC
jNJaesdn2JWTcpuG84fO+jMxo5USKexywJQw20qskUFPOn7EYHeVt90mQTMBh2SWYDIw33keLY1+
6i7aMlxJ3JS1UtYsI1eue5OEjrREUsbTDGrVj370b3QfkVpJavoJaCyOc01OkREGxLszsGSir8WZ
+04WG1n55Bst/wXxkMcxb1/ky9F2ZIsrnouke7KQD5r/ViXAB9TmQpIiHIzfJ4t5rbhr1TTWJU+R
ZPNRkgTF8W84xYSdNaHJVG5k5Mkkk4mjsbnCWALU+rVMLr3FVgtFHByGrMw5BESU0zcwAqXNZLRj
6Jev06J+jGShkbkgn+jJPqDW7frOW8p9yCcHPEBCJbiWEZ/W3TbGDlUmKtIor9LC8pxNzHFAUV0j
rnOE8/OsugtZ2ST4N3b37ry5qfp6mqRxZj1G2VdJymTiSnfW0/QSpsjhpiAVyMzVb9cFf7YsTKwd
gpFKVXyUtpC/5Z6UGZMH27yRawOrO6Jx+1b4O71xXur+z7atff0+LfKz2pk/mjy8E8lXilfH02jQ
E/Yw8ym3QbjlMHU+0xXwgruMjH4vj66b0VH6zddqYKXTXronadRj13SvIJJUOqYsTjebOv3dpGPW
zbPIzZ3iJgp9e8pWbCrnj0oxjnnQvsSoGCntfH2avmUaHrVMezBRxW3ZRchCKyFAokaqmlQa98ic
IWEM63ovq20Xlgf4gZg2utazUkbbngDSBQwMllwzmh8ctOqLgMUAQaQxQR3DVN7SyH82YOar1Y2L
NrnM3nlIDxlT1LIQJk7DS/lZ9hqjMn+Jsl0Xq0c0TD5OgWKqdkWqPMnkluwX56FtguycXElC19iQ
fstyZeqvrqZtkqK/GGayJz9ghs1krWq+8vTgMjPzd/Qx3wayPxuxBK1vLurJf4PTxuALlVvVxQcw
iA+VXb+h1XPoexicY3Bb+cOrEpByWcNOzpzGMLqL6xCuIPnwFM+C3XzgEIhpCIC2K9zr1HO3zYwr
qzYe+SK7iL/iG4HrwbBwevXYyvQlh8PH+77AQaUkT5YLwKY+OlYHgKq5IyL+X6bOY7lxpmnWV4QI
eLOlpyjvqQ2CEiV473H1/1OY835xFiONKIoEG91lszKvjbzm3PRHJSkO/z0J/pg3aBvRL/p3pcuT
4PDNzfLdHth3Yg9CPrfHk9woeZUHTSLENqVP3O1ab7rCdHfuIgKCsHnoBwWKDOsc6dhpUh2G6ikJ
WDREh4uGILt8+mCUEQHzSa6hSrNfZv4u1nSApeRD/qRIiJ7U6sfoLKaDgndY289t6Z6mrtyioYsh
jqDxj9ELAEE4529+BTF+4T3XfF7THK91O/4Nxc71kk+5cFmerIFY08y77azpJ1kzXx+vsmbol7Of
1dsgmW8BcWzTavyT3+fddKQ9DtO2ei1G/lhTegb2ql/ffU+l6MmLyvPcvvur8ueYmlitxLdFwE6Z
bf+nx9aW1Xfqu/BAzNcgItEjlVCiJ17xFio2WChQYewY89P6ZzMM7moVehjsojGNx6lQYNvt/jwS
HwKQVVFVL22rXZq3wQ9/CiKjwoy+o1rZ+666ZxLgrGVEVlXyNdrbxSeZ9nwVvz2O9XthnpXMXVFB
e0oHAgh2eUjMNqbZNTJAUfmf8Gl+Q09znQf1LYKsTvy1A1XuWH/J+ZWcXIKqwckgY43XXWpd4yx+
opPBOCLpvOe8z+6P4sUrMN/PnfhWcaCF5n8lW/QOvyAqT9Kr2IeuTQ+tph9DkNkoSHEKxY+Cv9fr
60SIaE/xNU5cKhIrObJyuvtEQ/SzeU8DGBzUa4QSfDNX++VUmvrJtv03eVw8LHpiEiBIcMAA4VcN
9SXZrYbBUloSmsla03+7kwXUk+lqGNlpTJjzHdwfw7c/5xNyPegYRQSXRMPyXZ4aPyhw9TDKej/1
0XdCkvXfb+x8fNfUZ/Rvv1KHEz2+dr323BQT4eL43IAJBHz2VTTzpSSGrlC/EdRhXeARrPy7acl9
eQ8TXYSgRq5HhErzLzBLV01JvgPENUD+k7Md1Ka4yBWl/SNDnR8uz0h5hnyGKsL3OtVzmlXfMTz8
ML/n/Aqmwesc2t/DG9Xbp+EXKolVoJBKO9E3U3Kf1U1cEC2wTvKoXMmUnOhOvc+hAjy3v5U3zqp/
F+hBphBCKjNnw6WZjWtWwL3p6YAap2sdKz8G6UOsDQeEA/YMhf40VFd1ZlOCQf2T65QFaSD6bGDn
lY+hTqgauB2n81Y+/9xGT2LJOwkBxW8gjUfSHW7cGdaX+laKExLPSwUCJOfaMONH2XYa2cTIBsKi
+3l6WSJAsfymomyTYTz6Q/8lJt4f0z/tVjbf1EVXe7SuFQJVcRTfy6aQGJNG1I910DvnLH6t7IdL
lxHg9d02RtchL2/oDl4l6gwzHHrTP0MYhWjQcJGnyza1YQfxqAdKLUWcke7UX2a7k/qX1aPjJx7I
sN5Cf37veYmZPaqWzjlRprVJVEqxh8yBO8angXifsYP8KKdXPrGUa0wF5WOYJMVnyuNLDQsn5REQ
JfdWD98XEVNPLCThiSThUibM6vjWJtLEJ94yAl8a+mXJh/8XuAYqXByJ96LP6kXeusxtZslvgoQg
piSCKOZL05e39M42ThJeVTI1n4wtstkx0P/W/Rdwp/PMTHULxYrc2X5iu/c4Q7M5yh5m2PHqIIPZ
Jc2jqozXwQop5E74c0Zt3OAebda/ohjX9FUeAmu6jCbnW/Z9TBkDSZe+0RBVHNZIgQNFma4pD49y
0nDGRlZu9am5lV3qI+LeqvmD7E45zXIa6vEXx/kqpkE2YRtbiBHby46zJ+0tKS/yTCuplnOkey5x
ymoiw0Qg9JIpUOfTE3+EtATCfG/nO/oxkWJfSfVPrH9hx0+DbsBvOf65Zf49zd2fPA4ZATTl4Yt4
AWV61tryLH8S+f6rg5cAn/MtP4cdKTjfVTS8vNa8t6VCo+FZEuCKrbF8UoS8NtYw3sr5AWxzjSrj
u9Z9RMHaU6VNF9oRV6Bcrl9+yhEsOYrFiGnr75wu/yRr/Sxhk0XFxFHbezEr0Zx/G0V/zct0N6EV
Ekbhhx5/K616HdSQYqryI0ZDq5Qfpl+fwwlFexzbaD/J7kSjdbFXCupXiCkfxUSUoXaVQyHnODOd
XTn7B5yaLDg0fst9iqlGyX31Ff0n2xfBTTkkZ3m7IZyuGtcta26YD2zLD9kj8lxVQRvA+5RbnsBy
GCVge5qvmDsva6EnW1Nr3uWFLd43B5He/VrRWeuVn7E9mclPXnSPveWd5ZOAY/tlAO0SRH956L2K
f+ijaXkhLYR7sUl2Xjk9IqWKAAcBstF8LXumUm4nGrDyyfzJuIrt19rssWxQcOjzc2sj2Uv4joNa
zIjWsuoJuk7uT9hW38vbTNX7VFF1piDIq8irEsw+1vDPJWaIZWBRQmNlGN6LSylvZm4HWOhTQ9lT
4g6JY/zK+ejivfwIVORKW+AKYugY9dW+TLM7PbA3YoEzbjs6vT+yOoEhOhs67Gqk8xg4dh0Vn+YR
nq8z8lt/kuZqc74vmua4mNzJIak38w/HWTywlDXgpb92Sf0Fb5Nkl5K/EGH9IIuINNi8WbLGJbkj
5ALtFpXKNfZDcIPhtSBIotHJOzYv8Fzhi8e/IEUgRq33roa0H/zXCCJfKy47JYaWanqaIGDM76W+
s5QqpYo5j+BB1A+EUy5guyqY4WH7+cnY8zOm04HbX6GJYdrhnjZVeZNsLKP5SXDFNXdRaleNPZ/6
EfECvFthJZsicdEeiq7k2ucM6RtTpbLMhbFPOm4RJca7KjTWveMu7yRFqBKLMEZfjVGefQPqD86o
XKND1AdP6cY059tlLeLe+00m5dQhJ9wQEfexfpHkzy6jnVFaB1nAWNWWfkJsQOhp4EOIhA23ZcoD
DqxyRCFZfbeqoyRok/0vUYvD+sbHj3iVv2TyMUF1Y3Rbp4WCqPSW+7Ik4bSaS09/kqzfr+Jv+U5P
7dgwj9O51ZdUBnhpeYe5Q6GnMiFvc3+lAD8Sl6vqdkxg+udmSh3Y7lGQLcYdKsXBChTMj0duHw9r
b1LBxM/bmDTEx2TkVBAdCKPGP6PRCPa5xlZHg9zfS6VhqTLE6vSSK3Dtsb1d3/4lPv5Vc+fZh9hs
olAQikXNK+MKvuvFyBAwIf72iM0lLYXL+bFLOJXqWxuZn5nl/wzYBnKrH7d/7yb33SDad4dg+YvA
iOg1V89DXv0mbJ/e8uHW8reMXl7HCBGUZryXuw/q8Np73rMXvBDsSbuKqIgtMGAXRgvUh/MRcJLS
sb+HzHejYTkK3TsTr8Eg++awl1T337PZX0wxD6dwJEzCGY4VEZwR4wnhqc5Sa0SayTunebatk+F2
7Px7ii2QFsrMkL3UOPt4vuRlBHpsukuIx+Qa4DP/VobtYDafRsavCfTtrqJe9mkgd5tNyH4l9qNf
pL9j4P8yhPetsF6kdXvGpm6KqXsr2HskaVLVMWw4hFExXW5t573I3jSVfp1rGu1kykOSajn6K4Qg
q9Y110k630mTqq70ixQTpOCYgbyHs/pGEoTcNE4jChTNxFys2v5ImZDxyfNcQ49P7Y0oZG78va0z
oka607Hta5hBycypqki1RVoXilIwUDQdSsre0l+RcugY5ndGzyFw/ZXlzA9SGZkoRoDdAMFv64CB
tDsxFXaJmqARHRM8zIy3gNF6D9702OBtxGrIc8QE0ZKHizg5FeV2MhJSTPZTP7zpaEoH/XyRfR4b
9qnsjY1iuNsEkVUpgLjafBla7xsBe9ESe5RKjFyzETrfI72QuTNRfEu/A/1fbQ264Z0X6EfLV35k
QeU1opDpLWrSJMlSaLc6h9Fr69jV3dtiLKTfotenMjE/ZT//z+iNpX8fIQjntPA2OsoBpMM/k2Pj
PDxcUDbMJEFHqdbD46vqzZeGgxSLKN9ts/8IyoM0gSov+U7aUxQjr0ysPZrdn8YhG5Tk1733JqS2
Mvsg58nGBf2r+JnjyUYXukR/o6DmyXXLR4H4SB2ND8gjr1JTEjPmtj58L6inQuUt9TqJSSWVlIwT
PS2EulEWJJFDSehfeXSCQa7yJyw1FXBUhG0qLhKC2p27U5rxJP+X+HipMdk6CIb6X4tPb4pzPlKT
z8b0eXShe8H8yZW1UsiwPQhhs/F2Jk+WjyF+JsmO3lifpZe4tDcwKrUAgzgJGWGahRVSK+oZtnFo
YyBMevqwuJ8Q4kd5ku53D+zOzbIkZpUs3bTF6oeetc8YZO/6rew6x54uwIGuQK2vZRN9h0pxOwQw
wQ9QtWbIteHgChyc/D4dist0EA+jK8EleZC7uRgiTMnS8BiDUw/bLvI9dIPEAETXxqWY6dkPnV8e
K2dA/4fHubFyn2W/yL6B9V/pk1fF/Ijj/gur+vu/nSSHw6MTM3VnPbNPKO1CmKos1tPNNSgOKH4U
0G8axPLJN0QhspzRFrpUKPiwif5965VfqKr8RgMtIXl3X2/v3RDUEImR0vIcW33uU+VVfjcN2iWE
0jatvquZ5bVkdTSUCu2I2LNJHuVN/VzbFGV7J0ti4aHL1lj+0PEBrUBb7hpvco1eQLmYzwJGcvmU
UWPvGKBYNr1bMkdmfSnmdEkJ+qVDJCFBHxxHzzlp0M4u54ArkjMhVyXGPneoLjSoFlbayY3Mbc+b
kcudbGTOV/rgoceI2iCjp/9FK6Pv0OfK7x2i+qjmSRLWyNrOSrgCMvmcSjVpWE198u9mcLO9TaWX
P3LbrerfflSRLRi75ln25uLm+qb89LQPqY+L9RD7CGTh2aeGK1ZQKvjLbpd6K4P/H7F6Lx2lsdtT
6v0S0yrWVhI8+e53xm4EFJHG0Y1K6Vdqu0v93ctHhvXUgzZ/inv8r/Q87gzH/pl6B92/BHRX8S2Y
iDyjxBJY1ySYjnUf7ZdXxtUDVbtfatuSbdLffpT+qPRF644CEo4APBaLhyKjiXgqavNvROtywCWN
1IucCVuyC2m+ygML7CN7832oASTHbyhYxZ1H2T1nPp4GRVydU9yfzD+hY7drLUK+jYn3WyLrFDFg
eXZuYwXxzIR4qjndOX5ND5oOONvAkXuZ46ZRJsW4TNsMfmzQlbTxqMXIe5awrLZxekTIyNHBkXQG
UYq9lxJFwzmA3PLFs74kfs5JaaQEIOnObta800QMmegc1o4IoSSYLsimq3l6a7zkLXf+WTlZqNZI
oBd1Hr2WPoGC4ZJCsvzCaY6Rb316dfPbm+Ftr+dbSe0JA3Y1La/JzM+SJHhasqIY8qoO/X2dwJfr
3A2/RTO+R+P47Fd8CoM+KzgWN9Q+VTaAlSHAi/fM6TEHqnlVOsroWcOg2XwnHfy0qs411C46QhUO
TGzYTgnT6hYitzTexOHzGFjvEuFLR8ZI6fH6BVO7lF9wXr7UkI1N31LoFn/AQ+FICDiyMYdxQWuE
Y4SkG6LUjH5KpLiYEoFrJJhbwPlNZD/1pHkSLqYYahMhFD2FJoXdLF0BWSCJJdxsgwzRjzQGJ7P7
8M3zspHCo1no7zDFn8qMg6uY57AieeG9WK3Amj9k1yBo+ZEN/xqK8gJt594xjLyVZg40AF/W2J9N
tLX5hIIaEPSAeHD5N/mwtJXtS+Mg2B4WTHjSVEypq9AzaowWavp3CcXlqXIq5f4GmfeoRdZSKDLU
6H2cNPSEi2czsy76tJJ1lGhdsqW5C6gCvEmzxoVYfSV+H4wmbqx+mqgOLNghMQ+Wl6/nLHlEpfKk
T+TIxDABpiSK1TtGw1AAwdwzDLj8Ynb9d83/lb+T860mFJrLdtfF2iZuXWYPxqtEf4vJGUcqGepK
4iF5TXkZxeFvcv8J5gjwktpLV31IFqaXvAzxvBru7DT/XCyJkWLmBds0a7BsxOO9uNj/3tdBdhRh
ONeFRplLWT6LfChNVx51GyEqAvnlQdk2U4QMqVduHGyjrIKkRzacQV6kPMiayw6URZ7jL80w36Qx
LZgIaY0FSfnW+C8dZDeR8+1n7vlfd48alzSNStemNp82a+fHrqwTfLbLnlo69gBopNVaBPV+qKvD
EjXI9pcgGH3eaRVp+rt0uASgJEFoWraf/ackT2QAX6Rly02vU0rOCSPp9aNucQZlJUtZGobYwESj
6Mn6STa7rJcZJz/hvs2tXRx5h8V9SJo1meoFlRz58HKWoLhG47W5gY5/O5Uo8YHD79vuXpyAOIOm
eNfV9tnMQcVIRmabT75aLHgyOTq6WF8JuIGhQVigMULu72vCZwlXZSEFiAJF99cAZpXuqNQLqyGg
cPyk5BhlouyzFPQXEz+506sTPWu7/9zLf65GvkuHf0xcJoCPYzNBmMj4aWt+y/t0eXKJbytaXvKT
3Eboet8owElcH2gRJStq9yxthJT17IYbw7jX6TLJDpVuMfPep25CikPnw0gUF1Xlh2EfBCaWSstF
XK5suTpCrCq1t5LrDB6kmrIns6R9Z775v9O6wFxkTxCnm0aBWlT6IsmmHAUJ1JQ0vpD5SpAnca10
Q6VBbGB4eg/QDTtN2sqle8T+XGanOssnd5pmk/goCWCq7KRnwnklXd7/OUBEiq4R4+W6nd0uXQ8p
R0unw2NELFpshDRqrCh/7dMHcV462Z0YLob2b3T4+/tK+ixYLenKzIp2izoN8879eujCR+Rt98rg
L0Any0ivkpFBXvMEo9hKcBzN6J4qpsqrkX43FOpnSBU3plOcZPVli8lNGYN8Zcpe4ozJR8/H5ItC
nRxascj/wABtt4lL627JtsRejX7zkKIFqzX/gpk0NQjozX2taBvZX2JXBXolom4rPQs+9FA/LUUj
FhXegjstGDZmaX8V71IG+f+zqDh1j3ng7KTIP7dQlfcpAkAACTDlIUqF1hzezGOOAJe6lzKiVDal
8CnVPq1VPwpzZX2jtIDayltjvkjFEAjtebIHVt5ZAGGDhFSZ8uSVLlo7zd2yPwm5PASMPCV/ZFL0
begaVHunq8R2uerdBG2xJHayZG3M7ss4O7ExLPGbxGyyYJ566ilzyX/l32IFklZn8lx/qokiktR8
jdHTFRNhKVQyqRAxrxGWGwA5Lhnqstryp3kc/LhfEgfKxS0godl4gKSrq5GXtD/NKHxt6Y427duC
9BOonDUf0jTaLykmVxlxkyVYD8ziLUMvfSUev8rK85Ad5S0yMVbij1oCv09JvuXOheRQjO29eOHX
rP3LYyPJZRnfikId9vzmZilMcY7AQZNq2YjMDw+6OyLgkh8E4CBwDAkaF7SG36BCPT+h2069vL3t
fe9dcFXyPHHuRvqFvtrHUkfgoZTdnKBRJe2bxmjWiKQjKAbjvsRWiVc9GIGK4h4mSrf+tT9Mx1xF
qfcytvOf4INnT7/4cfwSde1KI3rtPPVYBtlOLkgAYHGXXwyd1hOoVd7kf0e1KspTPAKMMYuHGoYG
uTjbo4NB4i63wbK3ZKxLhisnRU6M28FHRyFEHEKoWmfDe/BN4wNxNOx6dRBTI60WcRKyzFGv3Ixz
uRXYogD+3NJlTiHcyc1VjeAmM3wAv9m3bpgAer0f+Z5MxtGvk22RzFexSRTpZrrgJZWHwehXcnbE
OclLCI5Q94r7KhzW/6HNBjRoEP0A4fkPDd3TXzZtlzGh5tdrx0vmmddhRl4n/5DPKxbOdteTr36K
VxD0mAFhRZx3TKQAywLQ0lj6mw5AQ6JWSxtek/FtCfX/u5+Lx/B5InqnK3tItmWubuWGC2JDHIgs
eJ+ErHGG0DF2aXE4dJq2uhWdxJDKXsjbrWIO33KHBEssrx5xgaYwa9BFjpLqVoBiEiRLe40GVOSZ
n9KqFCNq1sNTEv1R0G+r+lX6clJaj3XtwlDqe1xBeEjUT2pgUmszIS6DEn6r6c4xHSOq76gNFv0X
hvNPOhgMoaNxApSVCp70ByW4M4Z27bsJZDmUbP3yLK/XKtHGqe1TMDofhf8ujQ/4KC4pWYk2j9sh
gq6EMmJQ9X/mmH7GFS0FjxSQ/EauO9AxYfRUtBb2mxlNkyE8AvZYGsM2+TIAvG84YaTBxZAykAtX
XzM28CggA+kTyffCcQ9TaB+C3FiADjHck6ugBhPqdA+GbbxqNkBKtclXY5HVCMw26aNhMnte0GL4
nHL1qami4S+0a4gQdcCLbTWDhuzdFyOc4p1lDPntyNDXycudcQfkInwx3cpZ5Z7ff0OZvl3+vJmn
uw7EwHnsFARIssR/bCPD3ptI6B1z3QjuGZkNtgxcZu8J1dmV483V33xou6n/i1TzN9aD/j3vVYQW
3C6/h97GPiY5rFaTZ+iPM9TVzBCZ4xmzfl/JBbu0YayqsChHkT/0iKe8OD0xb+Um1gnVnfDW0hSk
v8gyXtRBBxvZ2NmPzVZf/pwO+GOVt9m50RIH7malecyQLDwwBjkdg3EY7u0UeeNifK0sKA/sgeIL
oAVrFWYQg3b5s6Uxz4pYCfSglbtlbnBHIReCJErIbWlb2yQd8lU+QDKm1IbyXs8e7Ffpwana6VYH
4tgpPVxDLapiNTBioC1/NaRGG6dBftlIGVxifAzVCDi3HPSwUoYlbFSg1g5iGtQyRiV7i4LGWRVz
162acl3l3je6brj12fsJYXje0OKt42FTNLqxyQ0WwNKaN19L33plODWggOM2PGfq9O6Xyq9p5TOi
wO1NP06PY1MYqzqD18Wzdp3FJ1egVeCCEF/oVEt4pUuYn3omHXJUQkIImRG9bzaxewkSqztG5UQ4
GQ/PGnmQPxMnV16Xr1KjAk4lTdgmexzd/CGptM+217NtaEIXrTP3BQ3tPmMIeqXMag8mInlotPgt
D1s61WyNJHcPA6TiapqHKwi8Q5are6w40Mw0dKtfu/CQN/J1ZOyz4KlVNfVoD0+dXhprDw752dTQ
0hw896hN1ErHzkWx2nQ6GSRnLqMKIYRy53e9vsyz6aw0H/26oQOIog7aipm4G3gbHkipyXvgymFo
+aUN3duxqg+1a97PGmVjAIIJowcrVOmVQxYi7Du7uzzLHoMwP/hBf6IvOhz16I4G3LBWhypdqW3G
fBzlpZhZKPp+Y75uyK6Husvh3R4faOi++xHKpbN3YEj53aA0sfcKmBHQ3HnX7BSAYWbgw/4qLWeX
u+jHgRhOA/ts9EJzVNV7ln4XaIG2QSdHg1z9UGW8IMOs8b7krmbd/B0aoOkBxB5HJfhuaenzHGjO
Qj8mVslgfhgLiX2g19DzR2P8zMy9blKFaec82dp6uHd9BtOHacjBlBIKVcOLPUcnSrU/QTA0N5p+
HweKfegde0fSDqtSl7HJK/gOGBbXt6Y3PlZIeG9Hn77D3N3VaQp3uKeHG415AGpMh8YytS2kAg96
r/zquccoXa1vZ+u5ylXQr5GNhnik/Jlh++1WcFGUjNYvX6wUebdkn87Yptpzmg0kjZZof9byehyx
rFI5QiVT5yri5VMylmz54GswWnQmhxu1TcZ13c7KxswtIJ/xtEs0VGYrBRn6EGKe0PyB4h/rMIyz
vR6asFiPVrulk9jyEVBADByVWjDT4pk5v5aqk+GO9YmSml4dun64K7xJwBLTTWR074GlPWqm8pH4
+rNqRWvUiz8bdwY9HibIBPtrBYaxVVIU+TrS6wb4HqINtoXEH2hBA0pH1LURly5XnZq5m76Yc35E
zbjoLYxAG2+dPqXxksfbEbXiTaQ61kMZQwKWV2mxRvoAatz+fbCKEClJOIIrm0nOukr2ZUUdPM0f
2sw9CJ28qIMjKUzLxMzhJatNhPYKplqYBA02FWwvD2zrfs6R3268XQ3OaIfGwMs0hPexbnylSU9d
OCl2uVIzuMZEjaOX/lGJnXVeIXlRKcp66syZ5/gqytwojbsZ3MrzK1OP9m2jhJ8AduZNpFknz/UH
BH1EmrSqKhp7LmjQZoAOUAcVajZr002/2lLrD6ObxSvobh768JLrLSegyE0k4r0dZAZ09tWdqw5b
1QKBEzNI8DCjGrrXEPKWaLFqPPQlwKtEWIC+0G/dUjul6bBKKVOjMwiTPsUmdMHQ8xuo262CVoX1
An2adsZMlr12DDN7WDUs58oMwSvlKFZW/ibkaK2M/n4M3C8mG8f1ZBjcWbtdmc4U761JPLboS8QG
6Ul+iDyd+b6QNqHTrGOUnTeRiY0GwbsqVP99Nt1i40J+7DhI1Niq+wAt6Drpe3vnWOU3dfjPoXvt
Z7j/HV/XDpmmnpl7HBhvgOVAc18ceI+oXZSHKIMu0XNYziQbntsMUkkyzcwJoX+bY8SmM4h9vH6t
MJUNUKuoGEZp7XUyNAgCmGi5hpyYIRBgoz46Oy23lbUXE1nAEHLn5F60acpklzIMDOkgYst1/6jE
EF+Nvrxj6B6Qhn9FUSpdNUxEMwmVr8vY9Laez71WRqQSZ5RR5gg9x9xC3NPS2CvEGrjuAtKyQQy9
wX1R4mfbCcK1omHVUVLaON5UbFQcIc4iu2mb5i/sknltVoO9b22SXyTTHdggzduGYsQaPM6Rqifq
kLmNqIY2I2aeWw9wzyAk7ITg28IfM1NWc61+N00Dn1rd7u24Xwc2rskTBKWNNvUmzZDjlFQQYGky
FuFaG2fwZCjaNW30grheAv+XhS+MB3E0RGXArNZa16/d0t/G9vCqWAn6xgMHn6oLiVA0/6RDvI07
41GAkqDhthocbf3UfcH4BF2TBroCKnmkr1NktiyCdC+N/jLHO+ZW2a7iUkWXPQOY7A/JOpsk0jEh
c6uidEckr6xbgLNNg580GWqYe2Cgiv80pvAfwnWCCia8B3rCWGmEjaMInWb1BzXf8RBDLLEqH+s5
7Q8zMnZMUT9zLY9V0FdrYyJGcfHyhd4+ED9DFuS4jFC2zxXdzPSmASBg1LdV17XrovTyneF9t31F
x0Ery02ub5pa+YXZPCMEKs694fggl8C6dgm041OIDKcDy6Ku3pTdZxJBMuKU5EpQKKymudpaVlPe
etXBUUodTducMzJaj25mZseCEfm4y+6b3v2rmvoPsrmehlV8NwBYg4mbL54fXUiQaBo3wybuiK0Z
kaOkqjQ1NdR2GxysnLk5ULxE3WEy7kZdfXdLi4pu2H7OBda7KStv5Wi3k6LSfHahGo/qB5/hlXXS
9S96p/6mZJ+QUMerLuILNe6bctSaFUzDnAImGY0yJ6xx0ZTQGpS24lbbcn/KVVo3Hz7UnUyVPDU9
sZSVWf1Ga9zr9DzE6ktGxwH+nx7G1BL1GiTs5p3VNfXear1g6w9Mmhf9wJjCyB1w9EPZcoRCfbIe
HHtM10w6g2EYHOTJI+yeNQ0f5WTcpBlqjR1nHj1f4k2SAojmS3dVmtVjNgCZSRASWwcaE701yrOF
ox4bN8vugs5DlUO/adF6pTP2kJnmxtJok4XBDHIYdchuaE5ZXz6WWuTdNUqyA9G6DvT4GPcoD7uQ
EWloqLaBiHDn7r6zjXadXpmkhjCnhQtVsVBOnwtzH+vImme0acbE6GC6dA5cF5V3TbnreXgbFfV4
p6HNl2rCBNCb0T52awqsmsFp7ud4k3vJkbFLzGwX3cSGUx4Kpr7SkmJrTNGwgktya+k0qXQd1Rmc
XYAa2Rz9TiiiI+kKyYLTcpY5Cl+9FxuboVPUW7vuIBmV2HgMrWYTQihydqA3RSY8/E384rVNq/Qj
bmpIKK0aNl75svzYOG5CkFC8hplFYzfOjBtXyUndZ5UiD7o0qlJCuhUb6t70KvvJq22o+KE72Iej
bj8tj6m5+Qv1AK1bG002LQ9zkN62U57cZua/lTnhvpClrG06IU2km9shQ+pas4N1OwLQ9NXSfjCQ
HY/r+Jgrw/hSypcC3TmPhOU0TcltwcAS/ebg/32Bmyk52UCbNUP5SBm/9Gv9UzPZBBYSmlCo8GNY
JdGavVOsmhjRO8j0jbecFetQe/pk0iDaKVGcQzzuV+shYdAblGV/Gh29Py3/cyrFLZE9DMqt1w/z
BiVs94h0IhB6bziS3+i32tTqoCj5X4Ka3M4lfNtogCnmIrB2hjUhsRoONw2yCe/ehFCD0qMfDYDT
+AhGY5e5lbZxweqS4Fjjo94Z8a4u552JYuBmxjO/dwkobNUfxt8IiJniTKvJyYsHv6bpaGT7Kh7t
59FD8hN1JO1g9dlD1LnxlrWKj6VitXeQ5Ce7oQtgyq6ts1fTbK811TvOsJA1VdVulGDW7mfTcPEG
VXagTLeu9SghIGOnRUVr3DpxhudyJ4t53UjdhqNTfDTZ+ERY5gT1wYXvGHdq4ab7UdSORyjrevVl
VMb7oXD9pzrKHwcI2l7KGN4UxVURPy0vdW7WT6oWN0ym5asHu2gsbQVL2l88clJgFvOzleek8Z6b
gOQQWkSbEr3pG72HrMysx/RuarCeZvEMDYW5S9ArP8D95r21bnUbOMZwAESp7psoMzZm4JkHxW6K
D+Ze7KlQH/SSrMwbvcfGe0jb1Hqpi6vbhO6xUXOVMXF//vfFr8272grOkQlnTwyR2hzXxV0gP2VZ
WhzdcKZnqNHcQuPF2nIi1DsyvWxlB7X2HrkMilZz+JgGaf3ud89uMkwfcfY1BFQOYr0qb00jAHJl
dXcUJp5UCNXvGlrF5Fta/hrNgSZgwvZbJ8einCCtIWXYNWlzto3UO40s9kOBGuwDipY3aqNBzVpZ
041VQypbGa2Ik+vNUwzTBaGVGh3ojvSbuWvmOxMm/i2H0yKX1ee7qh/MUxORlnNRz2HEjEIYJJfK
pebshLVxD1w3Pvh1hapnldNojlAMNeNZua/ZNidrUvWtE9nuh43EZOFui8LOfv3Yvi1io732uv0A
jk39SYrspR5Dl5kQ9722mWHC5345Q1FfMDq/1ITnL7two5U3GyghDb+p01ISoKK2JcmrorU56rCx
RPHFpzKm+075VtYGbYxSO8fEwsM6ZBT2LoDD9kmfye9HszG+YCZM1mFbh/dhYg2PY5WQ1bS+/hXD
77ga4LYkYIRdQTHH8Lb9P6LOa0lOZevWT0QEJP6W8r662ko3hJaWlHiSxPP056te/4l9IaJMR3ep
gMw5xxxmwBdVlVhVz1PsEBjqDkdlLuaLqZIu0h6AfBZmmEIt7t2osvzDgUqwgzMZM0o2wGoPLlHF
+0pmOoiKdgzOdCy7eZjTu6tPtqXFqYK2Nrr59JpRXT6CimqiGOcvvDq6LSNyTZQ9HuB1GrT7yaG+
pB3wr2TbyGPhF+0OWZv5iDMbObFq5Stmz69ZlrMHNa51nMOlfnfD2qd4HsL999N2nGI6S5QtNm5K
m1b4z8BtYSo4hao7uc+DMIz2RCzu01nY3IWlY168OrUuhUT4owGS26XTF9e3n+l7QzPul1m9QY2L
8sUdftSAiOtkMsTT+lOsGJQDDPi9vQrEKA9pOAQ32RKfZecvs0i9j1hP8h402TugzMecpM218Z34
Jcfveqri5F2GmCzG4z7tw4vnZOnvJ/HWwhCyT/VTvaZ9EIy+Xdv8jp1UHiqatHadTZWgvl+mhcT1
GNkdS1D7MhSJdyDeGfF76Luf7jK6K2n35tEHYvusNC19ztiC5YeiMl8jH/5RTBNJ8PilNbX8m2Jo
CYrU5R+oYzbEm//sJogwY0x0fZ7kV6vV+bUpzJPbNMbTw3dTd1V5Llq7Wrs4I51AJsl1ICH2ZFcK
2WBqv9WW8R5nFc0dsZKRWOhXTNMcLhWmwVNfjfe8CYb7OMkjKWfLuVAu1WPqqm3ntyxP0nrUaeLd
HNb0GxNp9+bmCbbSsiMvnET4GkKCrux3e7lbkN4fbrsM1Ec++beTws5algv6M3wVCVW1Tk1Z+BvO
CnFsRu8/XHQJabAkLzVWSOkiBF5X1rKJ02l5K6RLZSfVVQbhcrHYO87FEmuItGPxyBl26DkpTzbZ
bqe5SdNDXMdroy6cKJ7hhpoOVhuKQLv/HZQOqpMgqGaNmQMXtG7qS9hMaDOrMd+1tVlTVnXcIBYE
YJ8+3okMLjp/Ibamqov3fDLMtdEkt/ZZ97kISXHk0JuRjPclr6q7i1liJE2pCIAOt2Qhw7miJ77W
uRlRp3u3WbbmyzDjGQ6Z9DiTVnUOp83w/MN+WisGlzwi0La+CAhEh7aId5JguRNKJALkoQv+9+j7
tVrO7jrPDYrp5xvL82DiawApUv0Qvl1ta7OBHNhX2SU1TLc/itYjPGZkjesVHubf7yyGE41BaB5r
32+tQ4X/FDSuJd0wl8zOMbFjsNk1mKhesmsIsBSkGhur5hq2Un+ZOiv2eeCaG9PGu5YTM+/DwQYB
lGpai3kEjlbpfIvBJb3IcPEzc0R3yh3jtZ8mFE5e0e2EgrNtWDWoRt2dgZ/bc+5NPOqpPAeZmOvB
84PT98G3HZiLIi9Wwm2CFwxpKZmb2Ni6heG/mM/XOnN49QAiCrbVQ+OEwU17RcpcuRgOdu27d8uo
I1JG61v47Uw+nUMd3uw8tbbTTFkmczN/KZMmPXtJddeEDL/glL4u6NJvQ1buqiw4enqpzpmbEB6e
lDMXCWJIhLPTtukMWoAqpEYeBjp3Oys2lVnrSynihs2WpYjRrUG/Vwq1KsLmVzHb8kdTAcr7Unqn
1LX9D8aeuPCnBZckatWl9vxjjNvuUTjtn7I24CkluJJjDRbGl2leTZXbXF1D0C+kXRr1rZkgCeMc
VkIdRjN3/3UVuEAW1t3dwaLKsHBNab1kOGS5hS9IhWYed9P0lPrLS4+KGFGzVHS5OGA4QM4nGQh5
IREYcyLA1c0w6vA4u8GyK0y8s9w2mKPeZh7lmmOIh1Fg4xFgxViDuZs+IfxVWMO8XyYQhtTu9i1g
+s6SlYZfXeRny/V2S20n19hWap8T1LwKLP+waBwBemd+BDYzA6/FnQzu2Yfh+jcvziEVOwM+s/n4
sE3r3IeFR00DrDlgVbrzOvtvL6YDzs7FzuK+jiCaFLfC9b9GroBqj8Z1OvrUfuRJJvaeOO7Tszo+
2d/2rd1dxgnOp3mwnPLEttaLGIg/wdgr7dP5qyzYasppCA5cE08SoPvumf4+Doi3bBe32Woz7gU9
bGysCZkfI9GV8SnMZXVrvKa6sY3P2yKHN5S1jzBojbOGKg7CUXXvYZa32Nqp6fS/A1UcpObAkBtd
geqnmdOfy1oP5+9HzoiwIvGw0Qr5hBgZp4u+GuhWRu1xVvDf9UH2b7XtwVFKh31S6haDSCYhg40d
3xi7+joSeSnhU35S57zGiQMbmXhc5Lqx2FrxUrDEMBRbedQDa6tOjOv3gVv+FDhOjFsyLw0AXscp
FY8+nco7y805zpPwZLZ2uY5Tq9ul3vQrxB9+j6+LiiqmdDtf1sU5idMd2St6B3JgYj2dBx/4mn4O
GeaDpirGjQrd7OFK5g5hn5EEIXx0kR6SkKZkVtibMy6jfTK/Ln13didixO3RunnJ2htntXEAY+7a
L9aiKNxz6Zfx1aBlSDLJTogIsxmthOs7NaPv27SzHDBAbAO2ddlhZZFlxt6Ysj+9aSpwkuAuZeBh
zPBbGyo8uQWBviYU0RjA9WbWpCw16fxHy/6D/PH+fQr5n0rO30fFtC4avAL4yMqvRWjk15EemXp2
GC6NfzAt+QdHRUyF8VePHG4Ytp0x0Bf6MgU7LcH5H7+MUxeTwxskiDNyD3uhkuqDdp1DW0NJSOaN
1zUiGvPE+wJorFESO0QWw+juVTXuE+IjV4GdFoS2wcIgTugvedBHx2YKQKH8+XwgTaPe9kU501nW
+YzaHHvHcsac0prI3phKysxEXtM5YYZfiPq/R9aTk1DbZHyxGGCnnUl32LiT9Yzi4MJjpQSTCPX1
+9n3oU3JJIAFTPiWVcj7/95QVDaRNaQdSQ9dusljhfTBtcRroieynuzw/v3MrslpM1WX776fhhPx
vGo2/8W/NX4xU/spk8fXCovBPE7VV+FJwZ0wxdv0+VQliJaMsblbrVdfUEZcxzL7ICNi/K3H/ofb
2/FbW5NIYmSNvQdISV7Z1qHjNEruZglswVhBOfNCj5T392QZxc/Bp7/xQkF8kCfOgxrqa2LVXGJG
Xp7DpXK22D5ms0+bqFz/WsKsXcm0lddsMo3DlLN0O9iArWsiNNfYlSAlLSm2tMe+Mg/Us4OFKMZj
ZAkW6kbCTqaTrJJt3znm2QBzB+ls2Rnduf7IvQ5GWDJJrKOsfbyfDWPewc7/U+T1AkCeBKvv/h63
7/xNQj+qw/5oEf/srtjbSkLgUfqMS3x3GWUAPmEQOS7WKRnncINHWMKyR+k1TU5xcp711/ej79eW
QR1jCccus3NvmzQMl7wMe2tL1qzpyylliCOimFMeDtRAxqzlLWFv4JIJSO5rj1mh53FfLERjx3lt
vz4j/5Yy0XfGYOJ1xN97PcrKxyrdmO6ySYVcZR1+nUVZL+fZm/DA9f10Uz61ucngUzM+33BsJ9wO
lvgRm/5wDFEyHY3n4fvp96OiHiHU0/it9OLa14kV5syZXlEgH/xywSm6CyDTPy3jvx/JGchN9Q5j
YF5KJQg341STkJ1KncGO7UNJl1ePJyu45gT/3CB5tLfvRzMZfPuhd5hoNat4zrxT5WTWpQxzqLcu
/q/geUXOADgeHrXCJzQD6opwqh4eU1ZevTjwbo2bwUBngFYjjmVs4m+KrF5uTTh3p7ExcRGfkgvj
02FpyhNnvdwNCfoIAXnsPbCAUpc+e8gUipkRYLRoWyq9J6WdEQRsIrBM54kIvKZaD3oUESkjGO3h
HsoOQMniiGkV9O1w6fJUXAMHIZaJdEKUzWv2PFA74jQGn4F+LMdw2wzXVoMCfiK9+RT04pbhKkYC
qXJxQGBh9Dq9dgPR/9TkDcD80xiUpWQhudmQXJAyGTvcHcR6cJrgnXPb7ay6KDa4kwawA7QP+d5Y
Nt/v5hYGsRWo7tqbm520hP7KAHJIdTDSq99Z83s8YDps1PoLK3qyyHyoeygMc9yw77629EtIfUzp
A+hTUAt6fbp1ehPttFP7l6AeKlCq99kMpvWoF3WGm5/fcusJIlfa+VHLegOiB6BUsNtWXfPIMzs5
KUf/1UX+G5hRPwDMp1U9TeqmLNteEQuKNJkd/5aV8GxAMTLMgsJwp4gGf5n7IRq9DEHVLMNNj5bm
gw0S+3HZZrCyGv+j0K+BVRzsWZe/RYZyT/U54NGc/0akjvhr0u5rWNry0M9VvSo5k6vBJn+IIASj
ixqQWJNJ3JTj/LrkE31APB3bXP5fAVI8S5G2qWccnkjJMB4SCxAE3nN3jc1h/gmBhIn3fM4HB5T8
6QlcsPyvXeH7K3yX5+sy2vNVCfdepEzFYb9dUttNdsPCD5hF7+1qpDmRp9T8RUr1AuE11eT3+i7B
QaP5kUlrq8sifLgT7n25TUQCEer5m01rJTpyxUoxMLiWZTOg1JUkuBGVucZ/FYm/buK9b2X/yMrB
1XgJ8h9LjKQc5/mbGpOKajXQb0aVfJa+NVP2D81ejsG8pdm1r/89cgYKw1hc+Xxc8a1rfOoindaL
kuOBXAnjM1QIOrwgfswSNgpspOrYLZAnfQeXTq9JHk2jvHtgfeWjSB7fr1TBT5iz1lkrJHtxqe5E
AtTo8/36PgQhw+zUsLffbySdg0dS3BUHb8nkS3xMBkkYY21yhbRlA3ivT0Vs4EHUOdNLtpBc5kLj
PfgMK1/QAnBjDUsMUhb2qw660+9ZnMZUhRB1k/TQmT1NvyeJavAXdCABHp2mdm742euXQac/ATWq
yDeAvZuJhqTVk3MwZdW8l8bBTfv5pLx031Zo0ACf4967dm3YnDQMsU3OSfqYxndYVy9pUC1/RqZ9
+VLjqNBCvV2SVlzqXIgLWe8iqnsv3WYeHh4xuSxG6O4GWzHp03W4Xrxs/nDS+K0eTf/WCjF91B62
tplVv2HuACvecA5Nn/6t3ST/aZXV87JiBj6UTLsFSFyJimVPoG/CmvaDcffFaxv3BQIQhZMUf2SR
d/s+LuZtYuLQZsLCYUBDkQUf0Y9aqzGdqAQmt+cv9UFaZoZ7OFuVCs5jkX+FsStfBDTMtrfa167G
y7xJDP8g/OVt8iz7iu1MF5kZEnfiB8Qahr+DmbMHBq7ZntzE1tvY5un3a9+HHqeirbH4LarbYaXE
Eobryh363eTrYhtOFLZQd6rTN0ZcWAE8gCxrts85DkOd5YV5SH7sl/2QuV/9zMSuh+IAYyfM9tPk
AcLUB1M58XuTBvZLhhWGVuItXsT4yB35VwcClWRAJEXtbZ7/GsfyL7gJJa/cJOk2cHpj/f1UTyJb
9+Uot9RZ1q2ClZXVDDD6GBfT70PwOtmaOIssIRwjd51XRjDdpnFNQnYWFw7NvCAzWhj4m+A/Kmdm
gkFi5BZAF4VDSVSDpEd2OpJAjzosYA3fLlBIrqPE+YfgtbabEJmOxiUktAWTswUXkqC0T3NmvBJe
HTttdQs1BVtOQ7FduBXwNWGqmmPCJOIp3sDo5/vxjfo1bXt/04aUmgOmsa/4DAWA1mH+OrhOfQ37
7rMV/xA/OxKD0YVnk3nVgR6qjryygBkdknxo4KO74sZyLphanTAAbWlV/n+x4FNLXSC0FRWtt1H8
GepWgu4l3WHIbfh9NGs/59l5ON1zHmi70HI1yTq9E4AHA4jeaiLGeihgdw/vcUyKfQJaZqbvRmKe
TbODA1A1D/E8BBn2QAidix2bzFPb2jnnqs/iPUJVY2VMNJ9jkvgIr2J73wYkU05wCMN0fKHSCmhA
LP8xz+IeNmF4VEA4WAzUZQzC309Y5RBS+f3O92sjOWGpizF6OSfx9fuQOgzDWTAwYAIr6t3r/w5j
lrFITJSojV4XnlUf3HFG3reIdRqX3Ts6Z+vCqk7v/Hw9a5hXlZmy/vuxJm9XntMkH46oi4sSWfB/
P9bJbm25Ij0WhjvtpRk0a3gHICi2Px562DSPfiCpoW8Q9D+fTXEnHjm+cutGiXDTfv/E81AnOMVJ
jHgXlFCbxjSn4xz8/a/8/e9YZmjxIOdKkJkfuSoc/s/eDxjR5qVya+viZuC4JpQFJKjJjvUp+Ci9
gW7d5D9WVDVOkZgoQgNwdzYuG1Hn3JrYC76qKo0PtmqXdf18Ovg51T6979VIGvFqLOXJd1AmWqYa
doGJPrR04r2Eh7tTRuDeE87XKlFMYctZ3SC6zH+XIF2bDVnjU2C/L251M7qxP+GyZL9PC5zCVlU9
3eRgv5cBMIg5uzwtBV6Tjft/71qWRbk+1X9isxJnGdbVWdmb7ydTM4mzMVZOH8HkYystRLK1R/M5
4XKwAEyJEEjr+FAsid5Q3LOPkGh1IM/qf7hNDGqapyHtnFD1RvesZFXfW7dlCT8U+9JRKte6+bhN
3r4fLe3RrNr4+v1KEzMkxFD7LHCkuig3aLYza2XkdoN3mSy/OFDr30ndyS/c1fml+T44QXhKLPRc
vKxj7IbqsReXsdrADSfXyFPBBjFsQLKlcJlx4liGIBB15pAvt8K3egJKU7lpPedEgZSsxqHpd4rV
/dUo0obrQjx0NeFbZ+ewEANjI+ObGsi6lrKCSOzXV42ydhPTsEd20SOL6sy1aeeozpDjQ2SLCSnh
8KndL2yrqbZb21hlg2q2Jgqj8yymfU1AvDO9Ei5lr4oOHwYq5vk2yWU8DW159snkONUprZNFW2qb
1bqIabAc69lSlQssVXCPxMrTlyWb+qNmXKaytr+NlEhzLlh3iS8xXMtYh73hbooSfNUodLgbfVr4
MEisbd8+G6vOo2ZU4jwPVnmDZWKdzc7FwbkxcPqAhBO8es8kAvdiF11755p9dWksDsyU0WMUfzN8
8kilvQqSei6p1Ne5ZXgiE6wN5vAfk8SF7TMxZAtTPb0vfbEyZkbMpqs/fdquQ6cRhA2QUwZGiR9h
0BWbxOQTZYbejhqrPof4mNUS1xruXdMf68F3Hww+D6kD3WH0mV7V5cP3/fE9LF/7ynpWgykcY+uu
VVCgQo4TyuH+YWKkinOWg5uUHH/YFrXNqM2ZvcUqtn2JX7xZhvUWF+QYJwHffYHbTuNMw5sXElHm
VDLEcQniDmYrXYvsCXBR7BRivDNV/yzFcs8Xen41AXpAz42qmWDPyjbtFR4u2Sp1nHQ1qmdUY0UR
O/NTkhjFteO0TYSJIOnuWYl7oYPTsXprlkKfy8laN6ExHkMMjqKC3n2rsvBJMsOjr4UMEcLG8VsH
FU5mXJve71bKJ7J2luOb6xg7XXYvbZefgtE5Y3wxbmeMv8xuaKGtyq/K5wKZK5rVXMHzWipKnOHZ
OmS3anoMgEsQb5QFY8lbIIbId6cY3xnMpwcMkn/SV0mvLrZlywnWEgyb5JoUrVQ1rvIUCiEhYZhY
LziM/MqacvzhQEkNh9RifMJZ0zOcvsQGgzLJqFpro8TZDKaR09f5SnlO5NvI/2MHdp1lqEdb2qxH
nt4Ubv4LxIcZR/eqcEtYjVSTRIBKtQ5LT2HQZl2QYgerFsujyI9HhNr6FT8msa5NaEaw4VkJJhQP
TmHvFiFhoidPaC9YUoZ1GYQb/LwrVqZVwb0OiSdYBWlXrXNc4Oyq+XRDywXkhLWL3f2WAfmlI9uD
agUqGjkT22YOO+jp2ZvlchchPjpYuZ2DtCygONo9qfEXeB9/y0mnm0uQWwY5ghW/3AnYFitSCgXs
M/FrhIu78WUA3tg4zy/pTTCjIAgEXHi0p8gKmGovMVOsrrd+EpczrhjAHWyYtStD+f6W4eCmq7p9
avyKk+EMYTk7us6xT4CHmu3Eb4qI91X7rE8IdrH/+EtcQCKrE2bOke4p2DvfttdkhvirQZcZRDVF
4z5QdsFQug5G9z5PlbdpGTVEs+rqVeakyDFjNNYxVnsMwD+UKNqDCN1Xv1DvcEVfyAmiCSQctg8w
PQrV3nn+CY+ut56hDBcEbXC+WzLS8x+t8MZTxhiHpp0f0oPYpSRQl1AUAQvpXFepb322IzdthRRn
hjK49m26RysW78Q6tTsj8AMqtx+UO9ZOXf20cXatR7WVJVt4EpBfDEWQrut3ayLO9hURtStrYROs
Cnj9ZPsxNmFtlqlclXn5dOEO+bqxFx4BCNesFEP0V1q92IaFLkitUDt3TP9p4ubA1Os4K2Pf6xbt
Y9xcVYvUwTdZ5pAlQnJuz7COt/YkxW6am1uGYDIyHTc5F1l3tGsyWN20Y6AGgRi2xLMGkC+ZcJwd
nB/La9XOsVIvassuO/g2l/2QObva1gys0GJDq+5UPJ8a2F2RZfpwW81xGzsTcvLOvuSpDd01MN8d
/dWVDdZlucsYZGiuEM6YKE4MIrNFrk1f3mwm5iR02seKC2OwhxmZRM5O5g8+gzAorBppVgXVZKv1
ynx+3KoOQ5YgmPVjnBLEoC7SDrfTklqrvsm/8qFFe+fAg0ub4SC5CnvYzERbFLj/L+VDz8ZP5XgX
M5+9S9DC/qsZPkWjO76hd+h2yfAPHUi7b8ulJoW4Sl8KZp14ggOCsuM0DiaNbdxsQ2s4kcdzqCgW
IULwwW3hmPAiWEnpyxixMOhz/tUV0+NwQAM8IxtZhMfXK/JmPyh1NWCrruC5yzXk31+WM2+sJX8I
v36XpCcem8A761ZfmPNdHCZbB2uyfnjaJpqBWrqrGA7MZXVuWe2zWOK2wxx16KDjFp2H+4Oc3O0A
Y3kdZqNck+9C0t4vHT5kEwdr+gFClkrP2M6h8Ra7Cs5huCfnK+delO2hSPEdL0c8WymlY38B27D7
z2GE2+kzJFZ2UZ0cD85rMaarhi3KWHKm7V2983HZKub2Rh2760QNbeMpZ58bPgJ0rGissU3xAg2C
sNDWQMU0uxZxQNf+aZynGbs+VuF0glrFDAtfB1KvGaqHb8nsvza512Jfkh8G5HxGubwmfeCSfaoP
vczWipV38aJUL3d/Qu+0PIxlEeiTwsvieX8zEcNZEohiOsPVKw1P2N+BTsDByGaG38kzddo1B8qk
Ru7rPKzXVgVEBoX25P6ZF5BL5TfAYpa7t03vQZ7fn9H36yNkrjsCqXLTxyQU8sOpccrCMXnlxOdL
j2lK1/+YHBtiGaYrMqwi187eLT0xjWYlhNCvNrHNUClz3+YJo7/QH9ZY8gAGcI9kAdvz5CTpuiM1
MxjPKJZ2sKsXOIHUhmEXvsly+HdkDBMF3b9Ga89Hg5gTKfJ0T1r2NswWgpFwzy+KH2nYHkUGhib6
DwETM5rm7L1tYUj3yvnI8dVeyb+BSDYzvjPUNecE/HCohksuur0d6mDdC3QjZQ7m0dAZ4Gf5j6HJ
Gx/VrS+WZybXfmnNdT4FXxC1p2iiumaQvmrxSQVwqpxLQUVcJ6HAZgQ82URwslch61yVN921dveh
jtObPsrG+DHQ0a6s2u+jdCF3RPU/cyPxGYEp4+qSD34YVfzZTNJfdYMuNoXQtIy2ZFwyGZQ5OoHj
1e9T27ZP1X9xv92yzrJOrZ3EqFDFhHYUT8Z5Met6NSxtsSXUlzzNLPR3nRl3ULbl2SyfHOF5WqnJ
vJEt4TRsW+9zb/21YxAHP3+4bvgzdXF8a4vyWhCQyTJFdoHpH5mW14eyM/UpzDBGyIxu56RjuJux
/bpytRPpZgMUw50fRmBhErWYtM4xGSIL/NA6SJyPgY0uzMeXMCwQcZEBUtXHqbJInK3Fi9byawgm
wg+0StdQsdH4mpm3SXuMHaU17tWk/+mdp4OxkFyGSRF5+fTPouHlBx1Jwhn9m4W2b871K+2ovZWp
T7oaMhSjseZNwlS6A5TcqD68m88ANSOnGQ/AU/PWjfoZoTLfwCX0GAZWgit6qYGl8+kC37eJMEce
dpMzhltOHUoRIxoF1kqI31TkyGqnTajaZYaapDLwfuAtB4rsWfN7ILgwss2+Bs97+CQakus+YtIC
5JB6kFa65WT4DZ9CjXdIkJ+DczQDLmd7Wb4CO4Ae76bHCgc8HdSPMciPbuXgyGGD3LlOv3Un8qvi
nFk1nFX258A5cKE+QozAyWMgfzQpdkQgeUeTAL7BWaxtQOfDitqcDJM2vTObaHIRCHVHCDjemmSp
DDgnv7I+9CxljrEayhTKN04BgenuVaFJLccftc0js1xKCCneb9fPmKck1sGshg/s9bfhFH81FI5V
iB9azToSWO9ezKVoT/4KxjGy98TczHX9NRfB5Tvx3g2wmZAiOUqHZksGq8k396Of3Uj+fOvcckJT
6H7aatjPjXVN7O4zpXVhTzX3MynqRbErjeLDspwOXuRiRQIZo4LkOlb2srKUdGgJgzrKAkWHAPsK
YFJvSXH6MwTlcU4AbY1p3sy4YJb6rwrlwUuHfGPr7DaF3Q+zNAt4xf8wFEfGQMG3gS+D5t5E0Y9p
RBY8OdxVcesFptRZpBJD77PY2CDiA86SZFwVYfxu2kl4wMxcrmpr2tizQ0ao6Kgt23BlBvb4ZOs/
26DsR2jGvwjFuU1tGOyqKXmTHjrtGnFftxRrR/wudMMAcMZVhK+j2kDUi9iMJvS5RWEOmzGW4z47
VtNsniq76jmlA5QhipUQNW4bGF+zj1wNuuCui510Y03+sJqQQuLGUn1WwnlvZYz3OaBQEqDecay3
xcc12ddEg+gcv5Xy1Ygl5WtZHWQsz5a5gG9NzA4dteWercCqF5y7yPBlZU42aDGarv+kAfoMRjGt
pXIOnm+9TJZ973I3eKqIdqGBKqOu3iDeBGio6pM51Iw65p0sGhDSmebPr4LHvIQ7mLb7NCFpSPPd
yaC7B4VxNvzkluKw68n4k24CpXj35Olj3egpFqwc5XQqGiZBhTr3dlJvoFnpVY1ac5yfOoOgheEo
r1ZD5J6ttNrQB6/CyYK/4AE/dWpbgCTtu/ipE7JZh4hCjgKRJW+pxEFk6W9+gXq1jbvuYAFkblr8
0tcwncKjMEvcmKry5id/LNewN6lltnvhTtOBfG5vjQHGsQEbfI3D4AN+9FHMzXjB/Mh5EqRGyHLW
KRtw5pEqBqqw51UwmYeSRR9sAsXPv/7oBBEdxe+q6Q6its/EWKulSKJSmx1UlD3QKPzmHLDVGhHo
En2+StsqP3GtA0y/d/yV47TIi2lhZxJQzZbzlw3Eh1MNG4XAV4s/NvzkhnvK08JbZRSvbC9fQs0P
+peNjQEZti53ycXVVfZLiNCFkqOkQWK+ZlkC8oZt/i5i94KP4NV0L0WwT8nMIvelxAY/YStq/1rt
jIFK/snWyzrU5ecUBkDbG9tkcHB+x97A6po1v/GHkr9Q2L+pVL2REPlmCIGXUZBBd+qJG6K4Zk8X
FtNQk8Z3Cg9hiv88lC0VT4isgqqLqvcyScKdCAKWEZuUbMOMcppZuBwWy5b1FoQ2Y5EOA03UYRSD
OkJ6APXBzSY6oZ9F+pTN1JjR+s1IvmVMuTwbyFbsjIQQKWb+cN5tRWsrqoZxZ5hDixIpaOHu0tVy
cVHQJ+pPAB64MupgJ+BOsd6TjFH4DctYy7i1QgBnCc+5mvWHLLIfnRn8VrALId/OG7FAsYcrc6/y
MUDR0MlN6Zr3ct6EzXrq3H4dx0GGJAbbMzdcDrjgL8AhiL3n+bcantyibvnqC5RQqXuUDA1O+CSo
IRsgjYgx6qefYoCHpnqRbhrNNJXA8XVnZ8k6FFiZUrEiOI/mUHhn5kvlqgEFi0pP2uvOzFeZPbCm
deSmTiZ8sFJP6MWKh6W1v8cbPIIPm2waO/+Ep/3Gb66ip8QOtskCRl52W7TNr00ffiYNCja3Nwd6
AuSFuenIbT7+SX3GPpBG6J8oQLvR2WQ10r5v3gZS8drP8R1AcTVgx7kGhZ6fvUZeJJ9q0e4qy5z/
x9iZLTePXFv6VRx13ekDIIEEcOLYEc2ZlDhpFm8Qkn4J8zzj6fvDXz6nu3zVEbarZFIUCQKJnXuv
9S1/GctnKi9j4Qb21QrSYOlaNPprBLiEFo07dKaolgzgSjYVUj/KDdZ6fTUk3ouTsHXDTpTa/hUx
4xvpmfT/bPo2NstUYJhqEXs3PGj3I+74RWeHI2547Uji97NtRes+sHdzAim6aPPgu1W3MpjAV3YW
LmMNqdc0d64mFLRVRbtESMVevXvMQsabkJXKxW7TywJPW19uZIgHPphIqRoZUifK2gtMOZuo9HDm
hE21DiqnYydV3LTe6NZpnz6YnlwHuTFc3ck4mRSgQCP9mJEh5i8uJfHu2bW9CWvjxaD7traRrHuC
6pVdNTHG0q5wRKlVze3d7KZx1QTiztUGJq0MmOtwaLZ+ZlElomRFjtYvkxzSSZGHa+UZB7PRgb+g
Ycf5hH1b5tOjUXdPFDusNaSy09ehBTSopTAT9slVVZMcjE87UkT9NNFPOSEwccdiV3jFTTcae5XE
yPYMp3zV8ugu5pAstdbfF419x2jrnLX4txyaVwn8st+rQzso+qx2jjLcfUjr5GV4z5sfO0kU4ujs
BapKxUEm2EuptECYxLv0OC4+QhHGk/qwVNAs3J6upjv7euu+wyZxAVoAE8Mtb4lVbFFB3JvkIjV6
7B5EwL29TzO2UYSecEPbCKrATZ1h3gvD15bJ12reIKgcsw0SmFMu5uwS79XP5RoiEWRfpwDyMMlX
TSTjYiqRM5gPLT71RYt+Z8nA++hUAb0la+OkfQ80u9KQfNcLeCB7bxjpc+mSdxWmtC/7Y4jO6hib
bG0rHdeSMyfaG9a1NKtoreU7vZCfvhudC6K4T7Ux3fkTBqemmlC8uBiJGlaXWAwMg4PwymlG/gyw
JlaLMQbG0dOFuAZpSoYfCrIja2OGdha8WMduP51OJjq9x8kZvhy6gR+6R+SyCk+QEyHHtIGx6V2f
XVjv7hAWHru4y1baqKXXssd37frgJLirH7xa9quqrrNN6U7T3miD8K4fOLG01nzKUKSvJKfgfRCy
z5vwxGCkX+LLYAwq8ieUXFQQqXgJSlIOhTG2qwB0wr20xLpi//MKEmcbC8tbN/Ha6Bxj4zjWV5Sb
1jm4lRJDZR1SB9mduZI29+Qoi7gAA5THjqs2U+Z9t5YrTpKgCGpuvX7QBAFBUOnujSzUn00s/Cs2
iTe9iOSmsiIKusp/qRJjmXmqJs69T08xjZsVw5fkPi4gpSX4lFZCw58FgXqhzVv63jeq+yl0LlOW
9EuZp/ZeaRHlIl0CD63OSurKeAmq8YAAKfwUhV4ukxidTWNXJysp1xP2fYkkZJHrmbXQEY9nef/k
h8UzRox0z2TtkGtTuhcyhQg2rgfZPSdOoVM2oxnI8ncwDdDg7ZAtb5/95Oi7k8B88Mb4OoDv8uTK
E2AVIo5Swz6Jmhb4F+zcjVurH6uiRzHE6RoJJdWxeBnw6p7QftxNvrtr+mTY8fUu/ch69Aw/X5ra
DDUxb0aFwpurAUBJ1i0RWfk7QULR1rKLrdeX57FMb0PY6EQu0ZS3wxbzXfhhh0W48204FgMd1fUQ
ThcsqCm75Ghe12s4IILvvA0zb2kZNIP7BuZQGNzpPYiBEMOlqmMDaaejkaPNFce3ilgqC4jgBFyr
ecS/+kmI/d2H0d4+9i4f3GmKYxOhoRoewlwd/V7fcNmzU+rtxyiAGdjMmqDEIxZKi7yNFC1hIPQJ
pyR3qZz2o1ZE23aCliWzbKsFw6WL25VORdUXo2JigQm8wthbDE8uaK5ZwEGyYaRekINxSdLVReSW
bW2BidYbx3Al1cDlX2h3+pditLG0K2LZUC+xFyXZZq15cqMNeFd8k2PNJOOCu2Bl9ygBdZ1nFt6P
qIJiT2DrpYaJ07rskqNcINSFEapB2jSiYSUmeVO9+4VkXTC3Uw+Fl/3EpXXoE6tfmlXBZT7iATbz
8cmxZLeRKZ6nDCoN6n6GIt6hskPvOauHbeeOmC4acinM6WxRg9xFPe0zbufo8AZjmXTh3hj1egn7
S1/odskdq+nvCVqeRw/VAX31KQszY1Pn7Xuow9LsHFNbY25hzmlW2qKYhYjFABsER/2KTLkdwuzK
Ns+KS/u3r3Lu9hCafhnRlyxUC3ykIGZiA/Tsvtf18Z6KIoWydFf2lPaiWUVCXQHT/6qd7sY9NARM
7Qf0M1h5pE4VFgU0pfNcIOimJKrtptvjAT7m0PlwojDO5qa51HycZlC4QaWInPZeBtInchnGUFkt
nJwj6A4IiBS9NbTCy6DEpIzgEjC7ZqU0wZP2HMevKQLUY+vph8kjchAFm7/OIg0NdLlOnVzcDGu8
G9QXAdE6qGe82BPI2HXaMex2KzZ+fTGt3d5jxljv3Fl/qjLxoXngT2xdGEtg6O4ycM5G2RP2VAz9
IhXGT9AHX7Qv2p2lpV/SLpEDJLCO0OTODY+SU6u5lDVEkIYwx6XtIlKkHcptDCN5hf1xlYWS8r3H
Uj4wuV3ZCLaHjLQiN+c6w1+0k56Md+Bmg5XfWV8MXxo0g/bGdPWd7bZ0cQyv2zhrqjvM5yMHmpvo
tDKj9FWIoVuZeT5uRjRFkJFiwdJkKXcZpikroo2NvrUedLP3d3iju21aHMza34FdAj1hp1vaiK+u
keD4sG1cCQCjkrE4qV5nebSsjaWCG8MfaHjBEUkXne5X9Ht87oy9VtQ1r0Xm33JLfGB7kaBo0RRZ
GiwVaFYAw6qLKOHWNKLq15CHWsBSYV7629JI42XbxMgZ9WpV2uLKenwf4SpGN3ZLJw/sftDCcm23
TdVyZQivOMiZRhDJS5p27rLozehkb9sherCZm3DFG9O25wgoEKi1TlOgmfp7ITh9c1isxqiZR7OJ
ntKMPnhcVi+Sduq+zJLHXmV7hH4Mz19pvesHxGMAD9rKWA1YmVgQQtzz5ogazICko5v47xfDNL6H
XuSfM1ylkS5TtkchMyqM8I1qtqThMOEEgrMAqkQTY+6VD+7Vwzq69EurXq4bM9fWhVPAQe32aQrH
Iszj2xjPJKjJ2QvPDVZ9Qnh1SoNCL7KRMV29VuQ5tbWh4d8s2J8OvM/Zn4G9FOK7tWtQkzSASW19
L8wSy5HA1F51FUoBGjJmTS1OvHsG1wBmUBqdUxXHa+E4CgD301SLg8QJtpCQApdYEOo1qTBbk1bd
zmb1oRJyN5JxZ4VU4VKZiOu6Pnka6cvunQ6dUtXEcpFVTB3TgqQngn3Lvh+uPd22ui6NfRNE7N9C
m6WnAWSbioOr2U+FjuSHe9F0QPb0OoH8ClOVLD3kOVgxQD2qhjUvZH/OvlayWuG8dGqXz5Z+60Xy
WruUoTFqtRUV1OtkWg+RyI1NqmcsjJEb7vSyvnbR4AKgG0dwRNSpjffNki336OwpCCpeOmJPR5hs
jxLQXmkeHAC9MGmL1+09RUpyRjWLlNwoVwALsG3TPB0tTsLKLLeuruNxCA/uSEc6jrMHf4RXBWPv
FTmrx1XpvbRedS850Sk2yH7HQMftDaGHqbcrzNLGIuoshN7tQca1ABXTG0skQtG2mvJvtw0fbUmv
10tcmi6df5/nwSq2RXXMmJcokd30EfNeGXlLXGvGPRAOigfUZHnRkQce+WxkoGJtOlCKC723DnLS
1LLDv7lKusaFOBE90iS1dlRzMbvQjRkmwWoawoJ1sKO2MqyFZGml40wrRfXNgUbSzW3ych9WGFXj
0XHYYB1wikLad3DiW2ayVEN7UQVtwtoJj0VHoZSG9LTygdAax71EcS/3cckepsAGbbY2TBM1oy4A
8xhR+a5J52QOY7sx0CvoybjrNBJK7OAa9i/R1L7lNqZcr+H8L2qEBrWOdWeOs+2OeYt8MNcp/Tll
7yxmUHmQPXhDqK2mut3Tw3Y9dptNQx693rdnA6ITgfWjNKFIjZ0CdaNgzteRXE7aCAG5wsJrsqWt
2XiuXMSR1C2LRPAaEAgxazkEO/n6ve13j5HneHs64wZVcV1BB+uvgSBTauicJcq9RVh4Vz8ptpWL
sXDICeqRgwb7gPW9quCJ2/AXxjGJV+CZaDsG1Ylk53Ui5QxJoMyMnVtqW+Rpkm42cnaGqiLyPAxQ
MdnMNbPyrkvoaARIW/PEOsIenNsWCMOD8shyiY4LUHqpdiiAr06UeedBEaRbtM1TzhZbM4Z7NH7W
rvZ9QqqJPpjCboU6jEV9Qr1TK6pwm8mEacqfwrfp1Arzqzy7rsAU4W1KDZhSI7n2BKM4go3aLeG0
ELmKlHFDCOI66O7yupGLQR8+6fj0ZOOwiNh1cD/ExrSPfRYfDBPJPEJ8boV3Q9a1DXR8zo4S3mbA
p08eyLOrgrs+Ml9cOaidKtQhMES1qmdiU5ZpbOcZlRlkD2xq10s2Stm4RpCpsodbl15zmFpDoRDg
fglgCjSYa4Hii4eHZZKxVWETxKh+OrmOJY5YaAgAzxgfOnOVjy+bwKFQ24axPAQMpPdVWV+IDrsI
juYqUvBWKhmthDuXhnyMoSmWLG1P1dAT0hR+aXSX2X7XWGja+KsThN27Zsl3ZBa7TPpiYbr1jcFz
j7yXrUtioM2i09U7NWw8bDLCpq05TDI6dz1RC2Zmreuy0zZ9s2bKjeBwalpqd3sBWZeCzMqeooEb
e1uE7kpxQkcpDf2UMDeXaU1GjbwmEP1R5R476ZTq2n6ZoN202EH2pT98T33T8OVzm32ObVxoNjx5
P3eJmGZbspgwOFHUodZhB5rtJnog9k5Z2Y8keo7xYwoDSPWIz9K1sNwvCoNrVwpQQAHrH1qUb9pe
NKz8zLha8URfzFHyPucewA3cW8QpUviUoI2KiBNTIbU2KAQWyq4eqpBwKGZu053ykl+ky91hU0Du
DRn1ldT5LyxC3b4xlNzKYlw4mfWSOolaQjzY2+CC7VCcoqzYjwbtypj0+hH5XZ826pNh04/pywtZ
Pjk4gvRFV3m60nKnvSRFX291VNsLy+CuDgcr5bJiltMwAuc0PdtIcGntKSI/VL+IBPsqH4DbyuEN
T7Y6xj0bEluz0P2jyworvdhGpImPCNxBm76GQj+ooHkPRhSvdNqTtZMrQZHl0cBk2TT8jdbLmos7
xriGonSurTvDQImYXUZYOSgUwofYIgCTENxl3YMPYVSa6RHdTI+dQdH0TxKLVD3uExn9IMpb2r24
MwyuZSf4GiuCZVlcdXP4DLZe19ILc9Q3gqtwp+Xil0V6yVo22FAx8NR++6ri4EakOxsU/BoL0o6I
LErxQPR3U5Y9uGn9C9kzXTC8GEgys5R2p8EYXZuw8JvEAjD845ReZLYOi7BUe8GXEuH0nzwHAWN2
szLtpg0vXVZEyyBjV2102kwAm3Z+Wd4Fij1xO3fOyOSIUR6l/cDwUuv2ATk6nebgwmHYChCC9RHq
oh9hrh46Kma2uYuJMPL8R8r4Pgb4hzU2jphQrxWhtLbbQfmgXaHm9GNdw5NBgUeGF5IgSeBpWUP1
9hhYhJAw0rBkvwr1Mkj5YzF28CkF1poV5aPScurCyQOkILw1pvUzhUO30aMT/J2DW5OtUypqCpWO
FAM1XxYGCQhtKD/qNN77PT5YIbV1NeoPCbpMjtWYbKqahlTEMD7MaK6zFSVCLIhwRAAqCi08lF02
9zuIwEFweZdmDEocXCzUv+aizWy2z0O5DcdQwY2DiBrE/hNMOGagldmsXIfkz7YWDKZjIH4AofrQ
IpO0RMJh6RQBLRg6SxUJghFkHrTt0YlM5nth2IfU6yNS1wzurgUWKE+hzsJjMjtQH9DT4nGhwW9m
5gt6Pge+yAV9PcrkICcCIXb31ry8KqVxzwws0KZ5c0W56aKqSln7TQZ5cNP6AJWQrNAdhxFtZ3r8
J2+atixUcCLLxFpqQDRILJ42RP+htUAnDXL2i+rWXDliquDY3MLW+I7ge6xEbbxH1LVYwtHETj6g
Iy9fFPrY3fv9hs0b7tiJA+0b3Zzo4qh1FPSXNnTfw/wwyeQg6xEh7Qx2pDtJxxX1RMZ6zdVwH/Yp
JJ+cPn1I6yLpWtC2pbK2pliVnKaOXrO1TJqDjtwYEX6ytRMW+RbH5SLEcbdwMKZZVOzMBWx0D0H7
kkrFUGw+dG3k46SW2RkknX8Wg/zVJs1dgY50a0cy2aX2bdCYn5q9JfdWkZ9syJR7/tKc8/0+dm3x
iIDbjZtgW4YS0h5MVEJpmyMcVgrCOA7XtdReo9axUeHWX0HFPIF1Bs2cVb9EA5uHNLVcbrtcWF52
noRLv7lIrz7hhmEyLnsKzgMR4ti1zNFmPIrCtLfxOxjlp0AZg9IB13EI+SEMP9Ncgpx1vXo1CoyE
fMkZ7Em4UITRIK5s1n1GOqOW2m8xt2qElT3KuHGrmSJ+iHAHjSijt7qC+tPF+bJmjd7Q6n8Pm8Kh
o2GfYliCldVzJ4boItkCNLY17Est0oEIo5LwWv5NR4Yw2UHBF07esAfRVVkPE/SjfRtwWRlpsJkM
m2Z5YJ1S7kjbseaeZ7K9SOIEt1xylkVe3kWJf61HAI1GQKphkVL9tNkveyy3NYVV0BpMX73BvEOK
fvaywl4OFTNgWgWYiKzaXQib+WtRtf0lZBChUV/qfRFcSY3tyPYES1rVYl1il+DbZJEp25OmhzD5
B3xgd0OdOhtXAzQJXAbViwryfRYUByDt9jo3k2JpFrrY+1L/HjTRPwUGcDVSmyRsiAMtmmIjeta0
camH/SWRA6lRmU9WASoMrxILkQIFq3oUHWJ+00GPzyzW0i2Ko2ilHBVh7YAPp2hATDbkfVbKjtkq
A6i5L9sHh44J93oQw4KAkW4FgM49BZG2t3R0s4GVXWjffKPAN5djzmrNlL7dxBJJn+6Ji+djwvLG
6a7KZHyY99901LsnnQrgXpMStoVAWhWPcbFWBgWviD9LEjpaEn9890ljCLOKSDZ1nDl6wGp/WSFy
5TmFb+o+AkgOC2rlN1hdukLcNnwwogLYn78x9yFmJ51GRk4YBJ0/AzpMeucCSEVo2++SlIQ5l2Di
2+OwX5Q2vjYks7CSPwAvWaQtybtzKMscGhK5pB+WOp9NrBSKhPnnOafsdzjZ/IT5v5oaLq5P72t+
W7KCAJY3J98gWRTZSVo/JPlw8MlUmtH+pZzFeOmnVRyNOH6xNeNjzouZAy+mLuD77BmYGb8Kc+ka
w8cMuZ9/DPL+rHveb5Y+m/DPOdgFKcjC8Jrz72zNgUTQvI3OTggKklQYuydHxR9uwKnn5KZMH3+G
RH9FgWX69TElcFTvynfOs99vZhgezcTHXyW2rQtsmVNsfmiOJIi16HMORJBmwEbG2iBsWZmu+zVZ
NgcCmHxafzupBkNnNhj/GSimgA0ncXac33nrax99Ye7qPtzNOSgZSTBm0d9YciBx9gowFn+J3u82
NsbdnB0AP+xRDI/zE+c3khAvMD8NqNxCs5uHwJDnBPGk6Lz3+UDO2SF1WHx3XXQy0bIaZCHM+Qed
gTKHrjwQOCjVimmAvArilP47IK3zmqPuknhCBo0KOcy81pzD0IzGNjfr341G3/j9f7dELMwPzV9W
33krLhjGRM1XXW/mdzmn53SgquD9QWpqV/PJNSdrOEn+6YTXoMe1QEhNBR1okaEKS7poN0cgzmGW
c45GpbsHuy3Wk04G8BzoiKN3kWDFwY095yDNMaRewsjP7xdzGsQc5TCfL3M4FI4gBD7ycX6eQbzJ
fDrmjfUofW7ec6RHQyhJkOZ3BQqT+QkexGGK3HhKXkJiUIJSgmYbPwyENVjiH+YgvBZu2+P8LxCS
fr8gTUC6mW/zj3P24Hz+z1mmwdprxEZEcEUIXKkJP5/jS3O172lNjuSweI7+YYbmXTLq67wg8mvO
YeCgUJ8vRNg/goJaaWD7PYIecM1+FSVtJ5ylqra/gjnwwXSsd4dEiMotXhltlwaU7CA4g0P7wDr/
qWT/qyJBxOO8mkxy/2gY6vyzdPRPg3izJG5/AXL6lAUHdEqZROrJyc68r7SDxDQipicFhBDmq0Ij
bjTGZzfHuyWTRpqDeV+S8zt/MM1DpkCqM56j3+G+487rcHY71qdDXAT73s85RrZTgo62u1dWwpYl
v8xhmfNz5vyW32tYA0GyGwTDWd7MH3/7j3/+1398Df/pf+cYjuDeZvU//4ufv/JiJCcwaP7tx38e
wy803vlP8/vX/udpf/2lfz7lKf/596fMf+h/foMX/tcfXn00H3/5YZ01YTNe2+9qfPgm2ab5/eq8
xfmZ/78P/u3796s8jcX3P/74ytsMo9DDtx/m2R//emj/6x9/2L+PwJ8HYH71fz10+kj5rf9dpd9Z
+PFvz//+qJt//GGqvyupaYZt25rrKs01//hb//37Efl303Rt27V0DeSUZvI3SJpoAn5J/zuIIkfa
yCd007Bs54+/MYaZH5LO3x2pWYamiG1H6qUbf/z3p/7LF/N/v6i/EdZ1yZmp1//4w+CFij+/v9+f
Slrkrls2Fld627wHQ+Pxr48H2Ec8W/9fzqBqxF5muo5LfRenNWVllr9o8NuKJoDbGRDKUKQqQACy
zWjhMu12EM2mYm3DeDiACqtWhWquFh0ZhkzuGnbOom21aMNJOa4qLd/Gug0y3Ep7PHn8D0RCrOUV
zT0sdef/57D/6+P95eMYjvr3D4TIwrSVVJqyTIcL8q8fKOiHWulFG8HBtd5AXLypIou2XtMG6+qt
jQowJSjFt9WQFGjU2VzGzi4wtOSA5mIz9OKcsUffEMpYr+u0BmLC2EfX0dqa4eNITLk2QGktUUiL
oWXwiTi6Sqf6kSEWiqAUIzupdsio2/aum+KbO47fcR8MKz45uwVfyDvDzBH1+cc6Z0LoZzBn2Zve
AkOBxGqubemku7yPV72ZKIYRCBMDJ0HBMwYCZW94RFe/DJrm26oG8jYSBC5uj0acBB34OK+Vz+an
tlwawlP57DQ4krWDmgYanvXFrPJnMWW3MPgRdXoiaKrJnWo51k6yqkvcKhD96WwSBNpGL1al09HU
dvhez1alnYcpusicmbN+y0geaJOj5VdfRtBcjbB/k0W4Jxttibh+3UThtX6O0mjH/m4HYm2l+RFC
S/NBxvlPiD6hncrdRM1FyC0GJDg2t9YwV20ePWJGQflUGQ9a3p7bMYDkRf2RMGqAHl6MTGZa826s
xmOQD4A23FOxE2NxX8QVNKtKLFPB5riytrYZMWc5IiLZ0vuYq0zSFZCB1METCUpxsIdliaKyuPN8
/TzI+D11/FMA7A6Q195JxoMbmk/KeCQw+FRE5RUBJy12VOtFsMrTZKfRnDXIWSPnCZrVVhrhMWzc
BxU1rxjuzpZ3h8V+n7Y5iptuXZJdMUJeKQrsrjYyKm6GWlyc5g8DuWqf+wfV2AcGfsQg+jOY575w
8qtTO/fFVBwHIEeeTqyDUZZ7R0vfK1cScg6AEIl/pnuA9uxNBmxqjgJv5JcIk3fLmt69tHtsc07Q
HIdfNu4bM1o7nTi1OFoaZR7JDd3QYVr5stt1GKSD6ThElL5FKT98S3+D8gw13SItUyLSyjXq3eIa
O4JgNrw/kzhYRviqsuLi1Dh5OiQvAWqsxOf8j737WroXIxafsRzuyzRY54H9YYRsso2GbfVEIEcY
euTI2TcZ7FIY2mmIipjUT7gad74cd4VO+A0LCZkEe9TpmKac/eB3l65lKzc+C8+GXi6wQmZuScAJ
0/26+iRm5Knpg3tnaL5i+pPzFGyOTiDqK0WQVYfuFSz4vZ0Xj7rxYrfRKYk4+6vnqEcPPrhr12yX
g4OlwoIO4dhfXhKdgOSs2XnR+xxOYVq/+CziCwugHHnhyNmgIWzcYPjzfGrwrvIUx2CePVTpg9th
M4u1owYy07DbN4yj18iTz26+K1Prhnhv51SMj6lfajNiJ2E9tseyNp7Mrts5XvdY4CGHRnia2uw4
DQEsUx2FenWvM3Nk71U+TzX9eRlNZy11dwFkyB6id+aTZC7zBz9HgCTT/ruAgF0wySx7Bon9rGk3
4Ym13fDdsep7fvUZtu0bXXDX3Jpt/ctBsQamAXG7q02oBIdLlUtt1XrWD82bU6A1h3TkZGlS2jy6
nurb0nr1/fKtdY3XZraERPG5dszvttQupPmx2BpPiZtYqz4s36DI01PKPsdkvNPbapfAG/BzxClF
9ETs1GvmNY+Bma09OOSOUEd2ZaeRNSccCtoZw9Yyy6s+GGz4kmvhhk8GYA4CV+JdAvtpEdnrVkdL
MgTjfZuitxITfhMM0EV6M6Zbl1D4lsR2eYHE9GGJjLfCahh+uE3ziLPw3qDzi5TpIP3gCB3hpKL0
2ohs3cuzqpyXsnGeAs9588WIgIPYOhchyTQ+0tCklzLt5i+CdINHg19nDXitxUNR04oTfDgrOgdF
wdy8B8snCL3QmSX5WCGAMKAGMvcwWjZjCR/TldvUNY5abT8lOCo1q1DLIPfQzESvQS3OCazgwI7w
qG+cPBT068DypAlsaHGXFt1dRlkPA39dtlC5QA0x/h3v5wWs6dut06OgiY/0/37MgZGgGU6A57YW
RlzNd49uQ9erHFa1NE6Z5dFMYp10PLErjQ3W94c2Mt+ENb12zvipApTuDWpGV0OHF2SnoRpBVoXM
GMpcXJPSOUTxXiX+0XGNC/MqVmefWaZ4zCcyfukMc1rg0/QO9gDASH+qw/BeP8E6P2Rd+y5yddWt
9M7zXsJuerTa9iL18BlkZTeSHVIeK9WYSyltxhYAJrSdC6dS9yRYSP2KoH3tsnAhgoA67r0ZOTMg
+4PRRZ+/gV3fR1G0aRz7Pu26+YZIFOVzFVdrI4mPWvuU1PnOnZpTnLg4R/pdnwEf9gYf929wVX7z
VqvyxYlY9WrbZIUax23TGOUGFCNmpXU/lHRSgG+siFS79vm0790U5XZIpoMx9K+Kpq3Rh82iF/x2
75UvfiMPodgYVXWSWfzuReG3poJPetYPZkjfhAyEc8Z3O3r5TmLbR/N0rkAKRXV6Q+T1WipuGVny
43bBE+4XgPy3HlhqL4mUyEW4sMx+n8e4ncKlFptbxifsvYdzZ9oknpsvWILuJl07oO+a7/e+Ph78
ePzyCnJ3kra/s2WzkByiUXCh8XJOTkx5QH8TeB3VBFp6p/ee2cMR8+EFa0NMlyAb04WNtmQK2+tk
tM8dCeiuXVU0fbOXMkt3OAg0GmAmcAaAUHPP/xHm9EOFJxsX1ut3xBrX/fnm2QAVzma+nLE3k/jj
H2Jt3DhwYlNexeIGrZOCzrdA5PC2Rd6VW/qTwsu/YGZ1HDIfTU/7oEzxTrP2uTJq7j3W7klq9S2k
VjFhcORb1CkEvlfykSbApa3rnZ2HtwhbDi6Ac4alcJTaLmWu0Ca0AAabrBhhUH9g8Fx4UDsXmtb7
F02o/GwSC6iSg+e247GxSu+a6ZZguVDfDKHXNvd+OMYqWxc+7SoVd4fA7R9FiVMqqg5UeRWusv46
6kVAmlnmHZMJ3qg0D/GYmduA9TVGK9Bkur4fbTa/dUUSiH8xBbY7zeyRppS0JB0P227ccAVSumqI
+ugKK6z5mAmH3tyVTH4QHbd3Mtf3kRZGvAZtdxR1z7EeN/ADIekOM07bqvNlYBWPwCtBrsEIgNEH
mg2f9ljHH7EP7J6Yu11Cl3yDg+9WN+6rGIko9skY7eMaCtucw2CP8ZsFshoMDR5JgxEi9k2yPHJa
+UXOmIevQxK0QKHbhmqdt5zAZZcQD5CHJ7cjzcEwXiov5/TTAKbqAcbhIXjAvpXjW2u6bWaug4xr
klEtovHQegCHz3h52hH68hUW5T0a/pVHLNNxcJJ4PbTTD8UJwhV1yOnTLvOO9xVB7zZT9FyyGd+C
6qgAuaMtNltc3/YH2PJg7SJf8oxiWrlm+uK43CraRs5n47pO+pw+aGqsU1RuYRPCnhNkTRjZI5ho
3PyGvqoKsNXZ4P2EiXbCVPYjJloiPQ4kJ7CgrwzZJ+Wr3PDR76eBqWousm7XGEy7ShsI0ibUBlCc
VEWL1I9fClEjcQgNgjKEByqxYaUjYYVdGKqU6LEnRx3/Rl2gPJnQ3Q3ywwrGedg00CQGpNSFrELh
xXSLcVn6k4ZwTgWbNOveO5eNSwVIgVU9rpiweNLpVp7pPuT9VG4bjBpGqdIVgdDgkbV6HQc4CEhR
jM5ywH8TxMMhGDmlBLeyszNI++w5DCmc2PmsS6STRlv25DYX1XpU2K0gkqKJTlJ9g/Z+2Xp1eZS0
saFFpWs3Icu2VUyQosooTjHr6dLLUhzJXpztgpbZnlYWNTlf8ifXweonXrpvHA1BUQb/Kg+mfWr5
+cKCLL/Gr7Yw9QkWBckRFMjVpVAiWQhL+1UXAepU8kcshLJIOCP6dskhSJHUzyNgG/MlU8JtS5aR
bYBB4Fpx/g9157FcN5Nt6Ve5D3BRgYRJANPj/Tn0lCYIGQreJTye/n5gdXRL1N9S17AnjKoolQTC
ZO7ce61v+cZdhWAVUn46OginTKL6dJw0pSckhIEhWQSj0rdtDPYcQ3C+Lib5aCDpxHyO27qqLp3N
IdK1k4timVnE9cCIhdUdXfCMcPbDewEOEjlieuc2gXgZZzFZeclLqV8Vmj8mD8M5NW2qqfpL6tjd
EVo6PhPxDQT4/dC490HdyGPDP43adEAPik7V7Tvmu9QKcMVs/aQMv1ybJn8zCR4bW0Wo6lGsy2pS
W4FCfql3fvzoUY77zf3Yq2gLnr+AZcBkqTToRfa4Kcpe9BhtDUyGubN1MAt3KCt6tKgpI+lFPxT3
iT28GBni/cpqjlrjAHiOvGY1CJdncgsrgTVI8qCwVTJ6wZSM8NEaCAg1iT9w23BnlBUH59kJRMtx
CY0LNU2VXaKKd6MovoRVSTDhfKhVwxvd82LhzCCxXjGuadz0zneJ3Gp+5LjlRjPZukgUD12tZ3vh
5Q82z5xs1Jtd559h3X21iE3tOnGSgUQRW1jLhlyNjV3VA043Nuy8P5W99hrRz1yAssg3upPzxvkY
VNrUNVlVvew+cvcGQZorbSbJYUO9FCaoWWSlyBtR2g41aSb4ZyqQrghcI41jDpAYPDBW/xoHZ+Rc
LpXbRDs95J4ExechqRCLFWQ14Pm1/JeE8LpdeQzYQ2ZDAyPDSvsycpjoLU7ww6usnsKJcKsKJwLk
DUay+NhLz0D85yEwsXSFzFB5KzuXV3IpkOXhz6CqbJuVzR9qpWyPyHradniW46tdJAw6oRtuVKct
0MnATrbdz6lqbijbqE/xUzCICVPGZqyGxwiX4TrPbORHkUcYo54eC7BLoTYsLSEeA2+69wb3mIcZ
UV5CFJvRx9oqcaYorYZeA3UMKQtXZQ3WA4Md81El9UuWZtuYEw4h0edhyviHS61dFqr41MfjPY70
70IZaPxA8i98t11JPqWTJHd+hUwtxnc67VTYE8sc++shqd+stnzRoAIXcnozw/4Zkw9DQdxsWO/d
QfvRl3PVZNmYhDUXvwywzqygXLApjCKEv58zhaGjCaqNX5HRYFjVd/yHtzqyyH0DDearbIe3+zJo
c7RViSaT24L9xSxbDswpuaW6uUMddSMRzFm4qbHy+xkLZN/gntcbt2bBCSM2PDVhyM0q2lnEGj6b
OJsDGb0NkAWHAHkmyOwZV83vPg8wYglsQOrfEEuAupgtPySrnsYY5ETAh0+EHLKZ0frRE5+nvORO
JWXBYDxm+SED25k3V7SMCxfseRpQljXAvTFtZWAkORo4wE82VQwfImaDDlMscSQW9H5+4FuJlqnF
SSNU29bQIL8ntzaO73H4sMNm6oqKxd6ObR8u89JtKKAbUvos8ykw2hPuhpOwmmkjoKnU4Ujz2114
BSgljnilMs6aM1MMX2sIcU7dvUG94Y3UMdhHyhjWVdB0ZHARGgd/acV6yQJVNc4SqSPLOgz2lSuq
e8uzD5VAZIXK8BEeNHVxmgooPtfYI8K0Y6i1jjOypny3fhTGeEWypNE8RBP6MkpUMb7ASTDSoeuQ
G2BnuyZ0xTnx13j6UEramIKxBBlnFAX1qqutfRYO+8kDoMvR/15LpufOwCoYiXn5zom9iruXwBi+
W1q+JR+KL5YJAMvbYmpJXZdDtOzE6OwK1a+khHNqDAzCGKpcmOaeYwDMdIIJB+FrRFsHHQd1qe3Y
DG+1awAnEBeseS2d/s5Np33a+RXgzUvmMGQtpHFn6XgUWCIfOZBuCz2Fky0NjnS00JMnzAyHccAR
U1qQ5XPTjLc4h76Jz2mA0LlPiVCoocouHaKZ1nXOqbpvdHxoxbZFJ7CYxFy5dLwmloUefsLGtaoi
tm6TjDxMYGR79O2GZErKac1H+T+IlnTV9kfFhXkFSkefOaptzuNg++tA+MUIIYR99S0R2ROTM/4J
b0WUnnMmPmo19sNL6Pre0sWgIIIOZixhAKy1OAxL875BEUl2wFlAOQFZiTCo8PJ4gV5Q5+ySYWBA
leW46bHOawY4OrC3Dr5YmXz1St55mFRouOdISMx9vV09c1bYgaU71J13MV37nkl6sbFFxlbAMcZH
fVv0Hl6i5gFCEsI0D0kI5UX7fmwEwORLPs1ez+bUccc4FGVx3+j0A1Wg1k5GXnqUGAVP0sejM/m7
ZqIYA+q3x88X43bGeZOQy3LK2WjhNoOP0rAer+j+fGJH1BbMAJZWBcVdYchetsZlqoHaVxHkxq7p
9YNOmRiPOO1isq0XNtXBwnU8sgrIwxumHuo9NdRyIMhxE/gc9RuRHSjTimfb1PdD1xN8WyZoBu9J
HPdVg85IkKUbjoTlaZhn/cTYI6ATG6OInzh00BIz8mJF9wYMpY8IWzq3IEUmYRq40OE1c+rgF4zM
jOVH89b5iBTQLTxtCzIX8w3iHq8NUcLG2MB4ytsgSHlq6BmKnsg+zqbqQMQhp0EKJ6+pQtw94gCO
iAieiMhP0JJfGi+z12Wj+avIgJlIUGgwMZ5tOhPZyrPe+AdPlrdJlWeRaLQfNMbbqotWiZjSNScK
qnmILbHtvapUB09ZeOCBcDpPvST+tLgLOjYr5dGLgvbeZqtgSt/GjPUtGIBHtbNuZ3oloFOB4+Yw
ZFFvOGn9LWAVWHlD+1rnutokaccksQCg0lJyuwRHcI3eyjMhj4ZEouZh8Kp5/X3W8V8CfWLlV913
S7X1inkMMHPtYCD7RjxZr/W4umktpXlvhuU2IbAStVJC9dlrZGaime1mqkWZD1dlsFjmBv2GMUjw
9CGYzAagAw65lX093XAdAZ8rLQXfEEwSiqsjaN21ARycYk3x68cHhJ7IgiouZMJ9vnSy5rFyCO5D
tmcuodw3NbaS3Ize0kikzw7xSAtDJMbWIHfRAnrNzX+TmnNNDaPYRN9lgqqkMEdSKXv7RUuf86R7
EPH0xvFHgMbqpLmvQ/EI+ulzXqV0atAsMFBeWFOPZgB+Na/Xqig+O5nyyWHqvyZoV9Zk1ILq8ERB
dpTB9MD9DCn7zal95swwvppRyAUwzFVTfienm1+j0TjutamzMLvspPr03sYtGUgqhhQUPqJGZiR0
iIatUIQ0dDp5TvGEoGtyYI6IFIO8ZyJ4G7G6hnD8uPb4BCw/3fT4pQKlC45ZV1seCBs4IDd+KJtW
ByyBFVCNFSYPzB+5dah1GOReS1iamzTLqK3L3YyiwqBnorErzmbZwI6zcn9DTXIeiuYwFMsCI6lm
pLcJi1amay4RJoyPGBVnkl3e4PWVqTliVuEObr0YQyQzwXwdNRgcbdR4eZ9tRMdzylzzKDsaTXPq
zMTCYkIbhAakddgwkU5TwJkjuQBTs5DWjxwMG6rLzltYkkOz82wYPZQdDkWsd5zUNQyklGIlJjoM
vLxBZpsBnqxBuqc9chqSrHPfAz8LZq2wHLKI66NsxBfb+iSd5tUt9JehV59kYv4Yk/5zgk+M7Kpj
ZXdAPjoOyhTlYdydW2+bFuU+Dl5lMBwyc02FUTKDGlv9BdXeolBEEDTqU899BK82dS7HRLQEDhY7
LSRbi33coIPYEkSja8Y6mpudGaabWTiv5Lzk4adaKsf9mkUxlgOF27UgMZN8cnbGtLL2xFhKXXgr
FvadU+I0y/pn5LgheJrhomVGfEanhl6y0R1kzO0W3+6XvHN+OCojWQIyA9OcESFxtdAlirU8ihaA
UvGpgkDNLHI86FphWI0J48UVJ6KEfR+ReD83RN3hexIKKBjw6NZ10n3HErG1UzYpPcpWocjAzE7d
JomoYKCU4O2GNFTkOHk1uR06782RPiJ2mDv4aw+dqzELE+RPGfYqC6qnNk6+BBaFA1XjwZn3e8f7
4Zs4TA2iYenh1xDv6QKqoeyWvvlKCIZzMO6yWcsUtjRvLUf/0hKyvZL38s5DE81ZrZklI8TpdBrR
ovUsNyOxQkLdW5JO065qUXJaCdJ0lWuS76yP+1WK6Hxppbjl4aaz52T5OlM2TMkm3yCH4OA06hcS
VqsVymNWnP4GYbNemq2DCaZ/a5oRkOaAgTTxugeoZp8aiSgxCzY0C9DNo+cJGrk39DjmihtiVeoW
NTnyaDw+2n3Y9BJ/T+hjU/aucRBBK0vGgtWTBWsbNkx0+mknSewlVD5eGmiKSTy/q8XUnvyIk65r
Vp9EpO/1xLEYIE90KEKI2YAEqoObGwPbnkgx7us/dICiO9ONU14KPPRH4TJRQ/r2ivWCwI7R6U5d
kn9D6VuuVcPHjfeJQYi6kwacLo/2Y1bJ7nEkvyWqFfo6BJqya7OtjUcMfE+xdbtwWoFjFEs7AVI4
Wq/1yKxiKstk3df8rUb8PI4To0YXLlt2Jle1O3RTc/XtadllDxNdhKVDNhTI4Ts5kJOXkMy5jEC/
BDFNZ4bgr3k8R9vFHp0lm00B6TV0zUcjdJ4H1lg/Dp/rCe6Y29B/9AzvVPvWMRhid8EOvrdVee0Z
3C7RWHtrrLa0Iq/cB2ycrrlWEY+ys9Js03EaXXre84DIHchxrC2KGvld1HO2pL4/hzAp7Dm9a6K8
pLEkLGoQkrMmN7slmSaPEtO2oMe14ffvDlYHXsFvcB/X/HJREoL1sw13w+k+WkUd/UC/hv9AhXWP
HWz4VOHD0ix/PANc45/2LrWJX9weMe+MY7bVMVEABAmrNQMckm9qfWJsgxUvQQGyKcvZxR8i+9Uq
gjDfnxLG+Lue5V3C+0qnrdvYAc1A8cUzbaKtXI7DqHD7w9wpVLykO9fyfwB0gGeblURVUuVCb0Kk
a9JlHsXOsrVnNp7vqlJPhiajVVZ425AcspXWanJlAOrFdZ09Y9u+oCDxd0B1sLd218atgFIQ0EBu
W/xt0OeIV9S0ZSd/ZB5FR9sW7sqqL2htgHiST0i/l+ofku3WnKzxoDKOm7njrzXHyJci/I7ee9cP
WvMAyqagEx4Wyb2KobIOVoHtr17Dn422bg2ew4GtUDevNkDAlwqvruXLfp10oUXCjUYTR7a3yCo7
vjxggTkfHfvyeMoLF9tHBUmzuNXa6O+wRCM1B8M0V2sbiqPyOOQ2MKQ5YjwgUF0G7dYqtVefE/Ah
iktzE3VgPHIfhkJj9KdO1x5qHVO8mCZyQrHySP9JizqXes93LoxsTatZtOioV0Sr0+7SVhbz9WM7
b4K447NlbgBJIEgUoC40eumBtKlN2GEurHdhOj/QBdbnMDOOnmd0J8PNCfVUz/Rq0weyB3dhTGpG
VwfDMtXKzzzhZNeZFFb2j1LXGU0GbXTCdgSNEun/Vug8/hC6fC/R4OFnQQ1YtaeyfEreQ1B024NY
NfkLUUXiOIgjBQN+Ht1Vx6BXwSabZZaiC2/kUlKtD9qj6bb2IbGqr3ammJIP0tl0Cv+xHRmPAwwF
6rPCglXuqHMQS3hqxrnUZw5Op+2S8GRWsNoY2lU0UEajfpCeC412cq8mA8mSWhKO1jofwBxVxs7T
x4NJ52doiIBLm32s0p1lLYteQcDzL6CC7oSWXl03eu2BpAUYfp3kmzUhqiyyWx7hYI3q4QfJJ8+m
E25k4ZyTVHyRijmcSukM9qSu1x0ALrM08FT0C620e6THyaPD3JqBdpcFn3MxvRpR9lKJ5BPvApON
xzDRqJioJEsGnIP33fX9H3EnbtUn+BlPeUAzLhh99u9WOzmgrbIkmfYiCwkCT5/SLv/eBeY6VTFT
EEhofR6THMCnSlcL5Ud2l0fNV0WGLKWMHi7jIf+uM/yZCxGIQAw/2Jq5P1fLM0g/LrTbmIh2k8b2
fRH0c5ie5a7+Gw6GlqhCwEKe2MzN9pM1lGD7xckIESCmdJKGDKuS1T7UrvxCxsclxS6vdT1ddvvT
f8f4okoPX+p6kOlLEmmwo9x0EdvNnaOgWJS6QXutmJI1PgmqcbSS2BCN0H1JpP8dZUo6BDmjEIad
fuKAPevAQ2VgpwOO/5NJbzZw/K9aTIIEDcgfORVbUM7dW2TfpEw4xLt528jaqdZul3DRT66T3RV1
9Qkk6ut/j60iY6fusrUZDGgPpH3ALwLaNyGHmPohvnWIg0a3XbcY0Vex6WI9qImNxFblECeBK+fE
ZOgQaCCsNc7hwOmidIXfDuqfqsq9wdw+qPsjei2f07IkwqtIBhASrrMJGLssJqu/Za7cJG7crf5z
OeU/CyV/1kn+Pyout2/FLFqs/z/QXIpZK4nu9P+iurx9Kdsv/3V56/9rRo+8/SK/fP+//luAKWz7
X55teACGaMyCY0cR+G8BprD0f7mW4SLCNIU1/2//W4CpIcAUOAM8xJk4Ox3XRmf4vxSYmhD/krPI
0HNsgWXHE9Z/IsH0fhEs0kUxoYXpLnpOC8kbf+mvgsVaRmM5sqqfwt7wznqEVwdmF8o3pjO4iAEy
LxFleVesSczRI/f40z37B8mk+FUByr+P9pStA2gxSvT5Lvz67zsqDKfc9IoziKc3t3e8M7AD96DH
5rQhjjB51JhpUTJoz5bAUJkag/liOf3XAKnrynDGJ3o28iTmH2Nro9BT2qsm23j/l+vkYfykVH2/
Tk/SIUD9ajie/CjsJDpHua2P3qPOYc8s4B0iessUx2fWvy2z5AUxodYFDADOz+kIYdN+yJQbbf98
HcZv14H2Fqa/LeHJ6o78eL+asjQ7x2r0M0iuaf2e8du1BN0ahY0KNzS24TRzdmU7nB3hfM2drH/Q
OTIvRw9+YOzAuA/bw4T6c8vpNCLEXpzi0r15BnN9z89OpTNauz9ftGV8vHm2ZfN+2aahM5l3zA8P
eQDZo8ew/M6CopbjGBo4BLw0U8bWe2kdqOaeanQUvhN42kgft2WrFxe4DP0K1in5JesgyOReUKxV
cVifZEWgUtLG7R0V1Eaivnti2hCdiRQKOd6Z/cmzTYtxCzT5QbXNSxHosH3Qw3wtGZR3+th+QzW1
GlV4nTJRHPhIbBQ8o1ZtfSfeMLLKvZShYJ+ZZ7SxyV2pOJhz2FPrP98aMf/q/0cBzXvFrXG5O9K0
HITV+vy8f1JAOy4h66Zy/DOpBFCAOqTANJiNxdAAN1K07njLTP3U583rOAc6w6/16d+ZCRfnIuO1
AmP550v6/RVzEZlxPbolLVs475/sT5ckkoCTSgP7a+pdnBL+2BCEemWqAT7ArqPHuA2iRwrskrGm
KROm3HF4s2RK94eP3YLJEm3tqTHgBKX+3RSFW5e2vQPizlEkFdbD3+7hb2vYfMGMYrmPwjJt+8Ma
NsFEMroyDinBZLqVvm0fawUe0rKHdumJ2FwXcQBffNCdlSIXg1rWfyuqGt85rZSDUwnms1MTb7Cj
PMUaep1wbJtNK8l41oCC/fn+ivlyfnnkromaSHo610qggfNB9N4Yw2ATSR9ecrq4g9sHJ7qCaqtP
uLH5kgeUm1ZPDnp8p+PwpoHc12czzpf4RdTOLWnYcGbaCNolRj455z9fnfFPV2foHgQVx5CW9/GF
bDntqckn/HjoOgN4S8fxFDGMwhyntSsbECqkd7sBsAGTQYmg3vdafV/Ks6V3BI+38bQz+tbdQbZe
WZ1Asl+P8Yo0Vg3RY1otqqlB2D+CW2SXMwBqVCRmlMErlFpEzZC/duYIc/bPv5U139OP99wyDUeX
OnNg15hXqJ/eab2sldU0tCCdjjkz+cvFGbE26hHTPjjjpgRPsXDcSKwkpIN9lt8MjdGKkNN9Phjr
WvPHA6tGtrYMWv5q0Jdp5FnryTQZLWuf+6QKzo6p5uQzW2NaERTHlDYbgxoapV1TgiRGOZnUnjiU
xUi5zCkvVjozItPB4QoYoURweRwTyYHMD/bSNA6kMq4qkYq/7CAmVcyHW8GBiaqDFVni/Pi4GDNJ
rHSzUTEBvbiMBQSVnOV521Vtsm7CsF9mHdazyCgZq/fTpwBpw+ja7Y4BDUivhjey1wdx6sYg2oYB
AVFt0w3rxpYB1nryPhEDjruWuLSLlwobT3uTfkN3S4IPxGfsZjcqJdAlQjK1cVO1G0X1RgNHo4Uy
yqMpguVUx9Plzy+A+ftr7aACwDzKB2fiTJvXkJ9eACLNZhOwQ8jxWLbLyK0geLbS2o1ZcDe1w2tK
J/MSZIzP8UTXV1wY5TbEI7i349yaD7c4hH2H+YvryA3gzvugHMyDmEZ9m7p1x5wpI7XGqMEBTo65
5CKyfR/aK03oO8XwDglfwSZNmqJA3nsPoy5aDqhvIIxlDxkzvOU4Jd/JjmrW7xVNV/b/8TLp8Vlb
1AWOFDYbz3yLfroFfVJoQkKFuLy7LZyyzB/1AIkghvQSk8xTMaCkTW37ZEnzlqczG75Vj/7QnHNJ
EzByVXbuJX7WpjF3UCqTZy3DUhc3g/2Xd9T47R3lUnnHqYCpm3X3tyUyS/wpTDUsjD5ZKXpO59Qb
Gnk/MNat23FaiUgzt3H8qHUsGDUgNJ9X6578gmCbTeE3SBPbyce5HYWTZAtj/8Hn+lxkor7lLu6M
PoQMWDn1yZ2wFXtpqZ3+/ML9Xth6QteFw2qDTp/fYXYK/XS34yTOp2aUCfNYetomk+asC14VD+FA
KC9mBvFECmZ/UTT+PbCyay22/U1uNHOTmHsf5IN1iAHyLDN/lt+RHrxWWvy3l8L+uBrMl+nwg9a/
5EZ//C7KUO+yhMsUc8rfpG+9KsMSMKh1NMEdf5eN9p5Nj0ZbpgZ2ahfey0Gq6mbTTsNFLhQRMIX2
lwX797oI4JQ05oOTYfHSfrwuqDCVcDMfnVI+cRBpRHfx65g5hGs+WQWMVc+r8h2ZduXaZVDlontg
+JhRlZQDKpRUaX+5U8ZvlRozIXxdupTC022LY9cvD9TLRj+Vqs0uVpzKjUOWDLkoHWmQoX3U85jl
0oIEHyQtGH0rvRYA7lgVQK6m+ni0Z6ZRiQN1G0Rkb3nozrcj5rd1Y0TeRhXBLHAEX6yLdVIygVc5
IoU/v5HyV28apaZnUfJz2LQpxF1+kV9/gSybyFKzLfJcppQ9sLEJ5PLNa53Kt5KDHpInwhY1E1Ft
lEOIZvDOXpcE/IqJc4uiqb2MwimwZ9jsfrANrMbDblE1h7YFiUDDotnXMQpIphnjQhnYSlwSxY4m
BH5UUvXp36N+INiHKimwVxEkGWXWvRab5PzIAtKIwUC9YpGCHutAhwLG45aZDg2rOvte8Ew0bbPB
RDgda8SnSwDt0QYpVgFOjx5J6WX9qkASTxq6pq3lPFZErWztImF6HBl8NBSqOmeOd0vx7T731Utv
B+XTQFguY/WaVHAbIzUJgtXn3tdPxshYgq40oFo7+s9fJsp9zt6uYCu22fF+fRZNFesafs30Iot+
nMmSLySCrsZ2gNDvafmyfWoBWMHA5htLCFpeaNrE6bJ86UpGZeQeZW3N2cVlv+IYROioUSQnelDU
NzSY2qjI9q3b805q6Fr//B4Z//QecTjQXRyblFPeh9Mcc4RMOUWcXuxEB5g1DfuW0eqxi4mMd0qi
cSqnuliVj4azds5amSN6RQCueAHXjmn569bp7uhQ71MCmfZaD+sj7J8i55tkn9kXbn5ARuUQNJHi
PtQLjGZm5fzlY/i9COdjkDblnaCFQi304WOojKrFWtSl7DACu+Ogn3wz7Q4lfZeNCNJPtY4Jwue2
Ak3ttzlkQAxH3dUYcKJzYutXNjOmPA72RWiKPbrD7C/HMKH/vjRbuFhN+kYcPnlH59bJTzsIn5Eb
S5d09QYX7UJfOriqaPIuMdERaOLDdjN841s5ZvdSqSNST0S7qKTgFeAJMPSG5KUkp/lMv73qKNE4
3dR7lHI3UdQbwxLm1ZHl3uFIvqvQm28dKsBl7OXejghiPF30yb/WLuor8rKWk2uWu8HjveJs4BFw
ornPKlOQu/J/59W+p9SGEbjywaoMEroUaaspSg5WHOfoat7nxBvKPSNDpBox77YNafY76jJIRrlT
EomyKaroq2UycpVj3O+IBNFQjRRExwo7QT7Tn5Bu3sczATCz3Ucn0/wjCLtgZ0eBzxyp/N5l2Ofy
MvNe6hKZociDlHkCYkFYyQ9JPM+fy5ETiZZ196MY93rWngyGWvRzok3k98bncmxfaeauXI8/Ynu2
epq4rbYGmTPW+jsp+/p5jB+N0gWxbiK0MEDQ3fd1eLC7RF8PtubtSMK0ANk6GbIHtv1uyBkMqyDZ
Euh9BRqSH1PDZZcHGUrSVfqX2umf3my+S1p5HE85ZdofjpdTI1UQwKy70CCP1gmpBbGXkN53UlJ6
m4wg1w3Wv5wUP3mHeYMylWbb2pRHNc1En5rYSD4IrxdrQ1btX97q94PWTwcxth30ZybmcYdNVJre
h6srQFyaWTSYZw9BP9m/tbcKU9wSMgjzjV3cVWWXHY2c50kSnIMkZEtniNEjhV+qU33URHoGmr/t
ovG+Dhp7B8+Y1dDu1UGEOTht4z4VztOflzzhfWi7vV+2xy2lI6JzLP14fGhMu8Px6IznFBEkog3O
cG1v15eUSDr0Uq658uzKwOIg4QF17WMDIyvJFEA5TxqLGlHJY+Sm5Qa1er+Z3K6+o8n6uSiMEYFb
4mxDo6+vU9/trYL2A9ZR+6osdTLafFg7fjZu3UqUF4tZXYiO4FoGBaRp9ID7JC27k4AfvsC/YkV2
yYuox4jXptEC1tck2ygbtZPv8JxpzN1gt05nD+WCMvWE9Fx+yBR3+kD+Jt9igIZLJzlnQYsNIKkb
zqMdVV///SMmoqBNU6IV88bdjJ4lD76NkIEuL5lYds6Uildr26m9hjwL35w8TsWsxHNDZ0kjDNO9
E2h7B7spoSIko2ZT1+zw95KIoNIDZlnrSeQCfW1evL73cd5/lEn/tRuGYsMHlB3TPPzmZxECFFN2
G8vJRyJgOIdEqpy2tsTi63raEV4VwGLTCvb5A8uGvQ063draoyFYTsSG9IvqZrYCPa8tXt0MxUhb
aN+Ia7jFc0KI5cX+jSnUJ7Q0wclucgNzELF9ni2fOmRs5JXYRO/U4RkxLSbhSkbLLLCA+dWcQESd
3/zRyPi7km069ufQ9No97oLyaMMYW1Q2iuS+MAH81dPz5MZE/+FKPE++bx4mUINd3T6h3I720RgW
F7ed3DXKcp/oGm9wjnrPq4EIHbwH9hbEZr5zHuhgLlD0dAdN8tDUZJuX9x99jIKrfA68ebzWKHeP
Wpt+hNNVW0tzimTd9sI/NS3n0Z4G5bLtyCrM675YDYZrHgzkGS/yZniB+cRtmLWfoUe+t46iXfNR
bMIqnDVOxRB2X2OsVCu4EtqRlPnkhn0ANFuh9yszHONjRGFKWNkcAN+wqgcRGAO8rPmlDUqG1D0y
cS4I6ZbLj/f/BNX1wEQFfXsbPlSWDB/07tlOHOcva+Z7z+PXVYlenAmJwoZogQbqw1br0lQ1IKGw
KhmcJYk6INScrs1oRCEHNdqxOpCNDZqOcUt2GPKs+pWzMXsUc8sekhXhsmvMrO6upIGyYhfg1JY2
xpqJbMG0fvwKNwg/qpd9zwtyWxrynl6nuNKeTZVEt4pgE8UkOrGfOgehl91k2SaVzIv/soz9voqx
dlk6kycLNAV7xK8VBV8tBgH45OdI1dnRDqK9GVU8Use9cNSqrqm9yZGrHKOps6+63fY7+N/p367i
Q13DWkoR5bLGsn9K97ctgHfUTqVWkBnErOCaB/mdk+fWivWB9E1NkWGRogdWph8tho6uUpzoExkx
scQqJieYkfzhzG3HXdqaf3kR5O/XxhyOB8qghwatcI1f7xCfZI1CybDPUw6GeohA4yW1r9+//8hq
cwG8R1uoGiR/hxlrO1n1Sz3F6Zrm0kM4p6eJThpPMsi2ysWUFIcCNCepbIhtEm/DErJhnbpEQVMh
SjAQb3lYUCvOPWpIK/wNeDeyWjyRJN6sFAL/rIzVD4LB7kIX11MgJu2i7NHfoLOBHGeYX0L8aLvE
KyfAmNHFcifn2ozaj8Rm1sO20y4nuKSn3qxOluv3O5mBxY1U8ObltMlhkRG9AAkvChx5MGP7CKxB
mC5tWrdPj/ngcMrtEuw3ZU+OAwBiLAV4Pa0Rg6gRBejcxfSXzsl7CfDrx0h400yl0Rl/0pn4cDYy
+ATKfLIA1w7SvFZljE2sqX2URrLdqjZ/K2z5FpoWAshCkdCEibf+zBq4s6aSclMItLxV/0rxM8Z+
s7Mrt5qzUd6sqB2PnZuMx8JwhmMTOC/mRKqKq/KV4NT6YEfiQhhuuDN8Jv4gRJAylUNyHn0229oU
hyBXm7BrqJby1t4YBFRvcsyQ27KbPtWoBJ6mqkbSaBtXITVr06TSvyGIBYAbleWhzDWxBFTjXhne
WDiQyggarRuR1ECwIsOHESdTUZtnsPLxIhuRq6gerXmKvgWiaGVvmqJ89lDv771enlOjv8STdSAl
9GJFCtlQOFC72X68Fcmwbzx07AZe+G+KEAATsebQhN49c+cH/GD++Z0oGCgA1zaolKGO96kVD9eE
mA+U9juy0hnU6Ujz+Jbt9VSqfdA31uMMXfjzqvSxNct64JGpzmiQMTgdlo+jVStuqoDaLbqMNHAW
sU9iw9SLbajRea7A+57ffzhDB4MFLjaKbuKTA8DuZOXB+2vx4ySFXwFV0TZZNeOsp9lVFiff+Hdj
pobOyS1BYerpZJ0GDZhIYGjmLqg7nJqaZSCZnOI9wTTBStTUB7lV3euyXPcRtBKoHUURu+tE95pt
R7m3SiDe/OUWQE36pSc/3wK6M/SUXMP7h6luTqwI/fe0uMAfn7MPim4jVbPKBkTwSgC+sKeo2UmB
rCg1E8Fhb8AyNSJOrerk+c/Pg1HUx6sRbBFS/g9lb7bjNrJF234RgWBPvqrvpVQ2zvQLYbts9oxg
33z9GZRx7ynbG2WcehAyq4yyRJERK9aac0ykCS5rNYOgXxdBOxFEAOeavACBJChvQDcYZh0Je4wN
zmLcO5xbt4gE37WhsDYGxczKwvYsMIMb8MaEU9cLu01+IN4SyMjLZOfFIlo4gmOchXE6ZlZ37zXx
OcKhu7Ybqg6vlO4N+6lsEv/UkzS+0eVAamFVYSWwumajc9Y02vTsMPE9oHo/ZVpED8EG7p7kMaeE
RPdZlwF2jKYKN46I2kWZSOPQJtjlRr0nrWFCKEPczjVHd/kJpESxkwH27Li2CTtFW0fD0152trep
LX2RAFtFnESn0cNCsO/M3J5dH4cSXOS2C/QetkqhH0iSRA3qf9f9NvjkJZrYaPFVpo4Oh7jQPyAe
bMvSqV4LoCQsFhkxLvMGYcwvysIPa2UGqQmkVm9bDRejrkrt+ngBtqZd2zgFoOIO5W5o7mmHws+Z
WrFRBdnUaWfvHW/EDpJoxDdxNJdpiyXLFtPBbwhSYPYf0cur30XAsIooASLtHQPFftq+kOdyT1qS
1x5lVVhZcl1A/l4VraHTbNKsT73RMOoqOVXgPTl2oaoPmTYHTtIj2ZN8vWxC66bZ2giWkRQuYUXj
vktT+j9DGlzZyA+VE4H4JoarqEkC+++79PeJnid0XXhUjJxw563i0T35V3fEkFTgnFJLQuCoM30M
3AcDkniREkynXJjvuUuIq2db0bJqps9BaWRkpfUmR632oxzDfA+/3lqMKN0+EXaG1y2ryy09R/PT
AFxzEWXDJfQJqgimTQEyas8wHNxTUlfEN/5/P5Emzr8LwXIYPfcH7ZrumETjyyMIeDLrXdEj/q38
Id3MQbx51nv7UFr+DvZv8Jcrov9R3c1XBCcR52vUDcajpf6vK9Kmdke0qF5e2NSiW+sT5KyDPm3P
Zul1T1VS3uOoKZhlwb4utG9W17r7//5SHj3wX7ZunX98VjNBJe3oj97Ev95C5UYjHlFF50xVxXmA
Kn2WztKYM+Dw2nVHv+EEqacxNkJ7IsOtBSVl5llJ7wlKSZ8m736imr8Udb937udbRTc8ZFb00h6N
h1/XMz22EZYaQ3XRp2HroLd8VvAfV4Tci7UT4dzhRi5j+L30lscdbNj8iYDzow2UnaDA7o5mBUiG
N28S4zSQ6Rc6uzCCHo2H+ksWeukT/QCSdXsj3uIK/ctFtebBwq8X1XaQY9CyR6TFB5lr1n9d1LDy
S9S9BbbdMfyATqOfiro1DhmRgFZzr1ktvw49ySVa37qXJmgHxNVZkmzlLJ4PAqmdCFyiteOk3pvj
G/0uQmi+6oG0v3WNBiq5xdA+zr+WWnczIqM+D5aW3EuiZ/ZSNkSITc6eEr0lh1DYz4OqF90gJScE
joBMB+INrNV21cgKe7cbvlm9Kj/iEVt54fB4sJhcilZgCpx/GhN3wG6E4vT/+d7j/CZMg6GR5TDP
+k1J0wDtmljB4JppJZrwUR6CLrj30xkfICfrtNkh14LE72V5tWhp0u01Pcv2PV7Bi6fs566xhr98
dX/u68zUGK+h8xAG7f7HcePfX503KsO12/qSJg2qMdwf/DWjtw6dzlkpOoMLjFo+gzfbXxPVcgo9
N9wNkwvThGbpx39fof9xI0EXmu91KgbqrN+XTICqIV19rbl0VgwNBU4CE52+WBm+HFe1kMMFiDzt
7w45rBgb4wRzy8BUzDEr0Ma30eiTlj02I65Db+prUP6TxQEiEBlwm1jDxVbldxmFyT7vBCqBWdKM
5cy4BJ41bGnZBivXyaOrkNEp64vwhCBrPLTK2OgRuZI5wpMLGRag2vzuMAwe6BBrMJ7MutzVYZ3u
yViGJt4BdlLdiHjL1KkptNr7WzH2x/NmCO4gepS+Y886mN9alCMJJn5HCXYhFNDq3eksxPjNTgKB
92OIDx2qcorOQ5EcpFVkJzjcnzrXlsssV9eYTJe/nId+12PNWEwDRiZNRxOPOyDq357/KHAJVDK6
C6vWSCedeQWwNG/LIXpZl2jn2XvWTfDNwvHANB4CfNgRX502AAUxO+9I1ctPpawIT5/adpcbGCrT
tBt34xxsH4b4qUyajv99s5l/nKQNnkUuIudBSKFUlL++68l1dZQBnFH6Nhc7AsOc5QAACSgksdG4
fQhSqNedOjSGQXGTg3PKZ5FW4lX13m85cobG4B566d/pZIqnJJwO3SxKCdNY3uu2+poYwjnYub8J
C+iMeY+ZKR3CL2Zm3ynmyBLpbWM9EMe5CPIiWbcjjaeR2yssJccvg/CZOvyLykT/o3LmW5ofLMd3
dVvQ5Pj1Qw9l6PtoaNxLXyMzwzqln5hNXkn+8A+jVlGu4ZWTrd8dH3PiFsZdal38Sn0hwsTd4fom
fz5n1uTl5d+aXL+P1LmPsMIKHRUU6h8LZcKvb45hHUGmeTpdfkpYfy6ENdg/5i3utdOm5nVEKLmb
JvWpDjOapLOq9vEStroDLfzvB58/nzXHd2jhmQ4nfrTA83//1wKZkO7jSXcwLxnK0R3tBdk7nyEH
1my1un1Q9NnBbHsr2ZFtabSiA4OV/TBrrJ7xkEyLKRP16r/vXPuPwxjyPIc2gWN6OgqU33tAJp6P
2vIL/UIBT0yiH8J/SZRLYGXwpteB89QC279ikD5JoiF7DMUG3qlvXsDIPvMi/Cxtflf9WD3VpkM3
KwD7Q4IAnw0mEMEtCyy52Z3buGDWn5Yr5k3uuWiy9NR5HHFDbCthX5/CtHG3YdT5xMkEzjZi7M0p
V1s+WsL6LKUsyvi9cRHO7QwKhIWee/2WhRnumpv6rLU94m0N1BB/EJkakU7ftfCQkKVpMgD43rju
USX4WMcGkkCSe+lf6q4/dz+m63Ofj0XLp5U2Y4T//eUWSYDCjKf3QoDVjdy1J9sXxikQ1dy7wAge
pAeAqzAQ9elbw6pEaHHaHnLoQn9ZjKw/nkuCr9DZ0miAaMxj+dttBm7VKv3Gti+4SLtDryFGhFQ0
0L6CMqhax5sDYQmcKEq1SdMoOnL0x9lSCuKlpZZAubVSAJvhdELVA+GD3u4RNLVOLHBmH7Xcb5dz
DVWWG5Lm+40KpvBsMapCAcDXBG7sKaAbC7O1eyVHoX4qCoY5uVWfxUAtBb15PZZE3mHVja49U33M
WA44i3aiN+ifa+UW7+7kn9q6sbYDRsdtouFq87PY3luNlf/lcpn/4wngaOUx4Dco4n33t8sV9TRW
PNRpF6Ai2iLNGSf5EcbW5EcFpIjhga4tk4bo2xrE4qJxBpZeOkyHTsacupt0li9P7bqDkjHZzRuZ
UDbRL+1nUfQfSs8/Vx1RIQkynhUs8IVy6FTRywWIn9ww7n+KCWFcWNsy6d6Q+6Clg/L838/47yJI
T9DsR/6I8slC281a/eutqekc1cBbBxfUxPmm7MiMC3vs/5H9LdR1SIGjhYWnIaAlhMdTdmCJteRs
y844tuxgeg8IjtAjh7hb7Qq2K9jT5ytwkJKmlwJm4/yAV9W2yQ2pppcJsz9DsHLZYQSGEqeerUT7
ngO11gJaWJwKAQXTXtsUhd9BQ6Xx+N+f9388APComexQF5MUw7Pw6+dNlWe3zuSkV/jX17YwxnPi
uQwcE+8eTdXblAfeWcWKzMksPyhvmFXvJvITPT7lzJhWoYH1NAdyos+DoKGqzh6coFczivcW2C1W
771Hh+BsIiJcMEQnZxBS0wnFb4DZqoFTgOHeNXL03zqyceqr9BSF5GgNmUADkhXPovHULsrG7Fbr
aGXzWpTvhA5m7A9v1XxZcOGSCVAFRzyf5kvRcQrBslb+ZUD9Z92COpRzomNx9yM/e9w5/9qRwg6b
Vkb6NTsS86nOHuCIBTI7Veb3sVXWrXfKNdk4YGISpyKETlG4wJ47Rk5zsULveU5qffWAKQau+aWJ
dPNYJEN4JRv5ZlqlSb5r6F+bCncfVj+M9kCHdlK3SfAFINr56abVq699BbbJSaq3rC6+BvX0kWat
ohtWkzQe+n9ThtKA5uv/5YhpugzlXdTzJpYx1/J/vT0iBdXNkgMOQ1PAHNCybxCK7LcoMWpEDNW4
nESSXkCuk6Aq7HFjDTn6eJGGn7Is6Ze94jjTFzwAlt0Xxyjwiz0hipfITserhDVV9sp8VRjKgRqy
ncYNrXLNk4feSvBZaylmD9XJi/YJpAFOTI6vWwx01qUlL2pvc1RddFrg/KONZfqslyNjk2ZiSySW
ce+ab4lkrEyaYXOkInXelMF9DfUGsyKZMfW1F0F99avQX4WjhCUTa2BOhuQ66np0cWz892IS9hO9
dJJdwh8h8jn2an5QeJAgWpLlKbzhRt2oL3x4CTsTzDhr3vC5/K6kUD+MV3/2YqjNFKfNIQvL49QH
PcBPoS5NJz8muyP0JvcqsM6DeGpSDE4Gxy41BQfb+2cWujLPsaJNF7Tday4guS2sTt4jWF23ZnJP
KCTbq4UibE+DZ60prd4ZNdQKVmnE2XmqzjkWQ79z3rrIhh3VZG+hhjI3kA5Qi4EBeTPIc2f7zn4I
SvURaoRj5kE33lqc3j3gjktvR0QXV02991pZX+10eM4Z2G58i3nR//2GmsItyEkNXwh6nvDbQgGI
NRcFv8Nso2r77txr4XddieBWtv7G6ksSMqlVFtQYYkcwdH1nJ7U8zPH12GpP3kcB7PCLDMFpwsZZ
uAmKnoXbJ7C+Mn/c5aV+MDzUepnFnKUaHBxejCA+sajvvIlNEi2cOmIr4/y+aKIYbOrsvJIGW2ih
TlGWju+s0zSER6qpx699IulveME9DlPGj4iHgAoIbPxWpC7uKCS0xIh7VwoXfPJAOiDN6689llNA
PA3wF6uj26zE1vVXZSmjp8dLeHaS0rvpSFbCZeBP+1ra6dkLk+QQ5PAjk84kp9cgeP3RcfTy1Fja
DPgOobKN7VQ6oPS9zVDGzgc5TPjtcxVuvZzsJBAQd9zNX2RDQFWeDsHVyfJ0Qb1B+llzyWqvfLb6
IN/wn7SVPonq2Rk6eWwq64Qe6tlFAvhPkoxP0suTT5MCHtl3XX0EvAM+xJ7BkDL+PrpEDLmk/z6j
IDNLIid/ng/IVneXPNntxVSjsey5Pq+6qU5dAp4gSSbA+0msL5me783KgcYCsercl+Ft0BsSkwtn
XEeOGE6hqwh0jmSyR3UdE340xsPa763xEumaD/3Jaa4akYtI8dQV5FGCmtG2VkjfIDLCbkNJhtvJ
jd1rGgy7ZAKeb4wfcnqv7FZ70ykq+bCWycE2/uoPtmL+NbpYTDBZt3I8yzJvFyTM9NdwqJLNv35i
vrg0qjRYPq4Ap6cjPewVZhbtPW1mLa9RZcvJMoOzOzGlYzK1Dhl7ULX1z0o47+ih96mT1NdmaOtr
Gt6oYsYvVfjs1EGzRoJhH0MGGCQusvnV7h7+pX18SEgymcL0sueU0l7bDEHAgxGJfJllE2dH+dxW
JtqY/vVxlDBpK5NSS+hyCTBV5Y1cpVJm7zC7hmWbqa3dFmRWZ41/slJoTDWtVTzSLCCMnW6V7AFh
dHQBBXf07fEy2cuBAIWLUXZi77Tji5eGBfo0UIKz4Dt0nxizRDtH6yGDsGbdbEH0wISIYckpGB6e
Mpxth8bzRcZEDxXDgqiJ+HNaXESnxmPhdsG2Fdo/mpZ/G8q6uU8xHI8WbFM5euOiZwrz5HbmDt0u
EXya7m5FWoc0ZOP6FBkhXxSBs5wdnW2C/OMlzgFaZaFwvklu7FaP6LSHQJ68yFGH2CfCqRVG/K7p
xJEGWEr3zI7IB/KjW+YhrLa0ynuJqYwWLK/1Z9Z+MrZR3s5DGhlYKaGqw7gfNem9hhPOJfOau512
S1oDC5vC78K2cMMaOexTUuWWJYHBW7yEzTEAoHfIJ8fYpaHTnEeFRtmenJGixv+iaDJRPcbTIbMm
YP/SF3AE2/Q9rZ0naoDpO9aGbYFqeWWHpXt250lT85ApFmc1VM09nEhFbCJEvaXBgDKd5xO5Nb2M
fvWDklE7uL07ICEqEQ/b4qPxtJvvm9EmjMkKZCrcveAtgEsijAtux0NOuNj5IQSzEqY0Mjjiu223
5DORv+Hbcwp5apwa5gV9EA/btK4QIbuBeXFLZV0Uc56fnUzPjpdq9kRSJ6ZPD59kaUCmSDt//Bx2
rKnZUwfd+jkkV+Pqq5Nm2Gf21RG087QiWgLknz5Yx6C3GVtFtGVMR+nrSun1HsybXEhvHM4AkO7J
1F3auA6ZlidIkPg32ihmfMuqzE3vZteEOnYa0VxjrEAsOjRS48bBUqffO47Gz0gDgVeEhIxoSaz2
WY/00QhSazU2Y7vTWWvfDI00tkjWw8ny+7NrxMEJbByRfSqoP0YVwWSXxjHIwSy6bpx4W901jWUQ
G/B/XM713HLVP1KpLcpY80Nyz5D/rpEXHEF8+3kMLwFfYK5WtEWbtDw+XjL2FSio8FnsstLOad1o
OwTnL4/fIJRApH8c4QFPEhvYk7dgBNp0LQnNuKfJ8BzAEv6AT81ECUCLns5+syimd5yHhrs2UaVA
35V3F3vZk+Yxs+g0RrE2Gbt3LYg2ZVl3Gy1g3NeCLbz284s9vmQp/Cs1O5aoN3ZWHURvuqiBmpB+
t7a7yPmL4dCd5eK/1J6W483N8Xlw5KMH+m3aXEcMMLpStRfpd2fBN/jm5gZALMsKj2Isq1l4Z+xd
3Ql5wqk4HZrCa9OFh5hFwYfoTP1YzXEKXoLO4fFrXMs3WF1wPIfyOUyt4puU+bMMgTt4EILI0yaE
PrJSCFReLl6BnTSD2JTOCO/UjbrnJhusp9QsF6nB1xaGqWKXMRf+466FnboB95G+/NwfARy9IHOe
vii4nujYbJJVB2NT29Wuy9vgqPP0jQsqUMgZ+dCufa2KTjNVxAKJ89LF0O+82hEfge29yaLKv9l8
Co34ZeCR+vcqmZ41Vo3PfUZcK16M4Y0CA/NLZwy7dAqQS5Smcye3hBjSXntBIxS+jj2iTZm4d9FG
ydN/HyR/yod/+bqgDjByNSyOzy4Ujd9OkvCNhgZhJGa5Br9qFceMy2eFqF+4A/iSCjoSzVmcFWs9
GoA3KbIuN7pmtjuUmu/FkFb4zxqG2p5Qn8yMXjRlaXcpBdrC0AK6mduuWrcNWCI3IWsACq2noPB6
zTKflESc57VYLG3MGWbVXFsnBItRNz8M0Vprnl/7MKXWdEt9MB+QjvJvPqfMwtt7MvBeKlvLLlMW
g1bRzeAiKpUsKt9NtkjfyzVpveYrAllj3abuRQdItojhr51NzXTPtsho9xRttGkYwJ54lm699IIn
k1r/KZiwGyPW2dvSrq/m/JKTwWoNYIKuSQuPDm1odarG6Dl2B0K71UTU6pR3L1YEGBtBxKIY5Gek
kt6WkQbMOfQeMNB1+2g1WsZorx/X1pPdts1NjnZzK+cXLSAACBsmcFEQMhoO8q/R+MnzJDTFWs+v
qhHHXuX6LoK5TA9HEREdCN9YN52OW0oq7Q3i8swJDvLnzqsYBbIHXHuHEOim7qZ5R2gPZSe3kv/L
ZZyHgq5dgW+xO96cWW97x7ZffD/8mjW1821MGiJxHQkH1GLGpkJy5LiIgOz6WD4ndOF3AMRaVJOU
+zUxAUdrQvU95AjwjSGvtjVfxYKPMV4VCc+hMz09ZLGNW3Vsm4m1M/TauvSRAsiTgAU1woCvvKjW
hHcm+6jvyw9LXqw0XU2l8Ukx293YRT78FBDVYwgakHzbw6Qzi9dln+1BxyyaAYSbNRX+bcKIsBkk
aEVXR+BmNvYL2XPZwi9heWrh8JaWWnlhF/nx+C0pI/fAPiyXynWBsTDD3Ty+sscLvQKYla0GYKju
5CYge2FLSGP4QUdha0OgevEBMJZpaR4atDarkhHvl6qc9oFvZ2+AVJN927jZZhwgqaKl1/dqEh9+
HdVXOhQ2bGhObnLqYTXLz7oE8UmgYvQhaKgseNzSi2+k7nMuWeTC01CmJ0bE/SnvDfdmF5V708Cy
LWI7J4C7rjtG8VF+NgpvXLlWMBxiezJ5EwoaXe1+VEYFjxckOAoa/Ram5D4P809Jhnk7VBFJOHna
rmVoEirYEzeV6TPZBxnFEtDeRBhbnN77wpRnoGVnc54FBS1VVtQM74TBB+u8MYCMzmWjpo/jsVLh
eDRUmi2dKFcrzKDB0VZ+cDTyKVxGQ1avLDXWx3qSyKWS2g63oJD8RW5+xAbCI90vPzogfu+cmbj7
gnRvjbl5ZYY2HUQL0XNQdO9zhQSBoFcaLXHxTTPQ4STkbN8bApj2AYFeK3Pg9p9bF/TxzaUtx2bP
/QsqCOsc+0tJrqflrpSvzL1vSoepaTQRWG6ne661RA2Ve2+JzTirD9dZjFpfORI9n9ZPW8Xo7MqW
w1I91fG2T9GCjkQUHMfG8w4o3on0rEztLQgbd/Gzo0Fw1JDX5C0+lsX55fGTEMORe0rt4nm5KP3C
OXJygKGFp49kZs+pIFL6HPVMc+OPFjdCY76BMexXWoPtJgHUdgugfyClChaa5Asd9O9uTFPBz9rs
1bukc6FvCVTlcQ9pMHAd4oeq5hZ34rMVyjWrUrevhwrmY+Z8eM1oHRsNnnJXG98yNbwHTq0uXVG2
+ygLqoUl1HMbldlrW9Jtt0aAV53CXJS6trNIiQn2ajAIJq1X+P1rr/DFqemTq0tU9M+P+PicdOnT
ZaiU94S4hhyDCgFPpKsj5g+aySpLzglb5k7G3GtGICmDo+FTjbVhkU5hTTsuxvigSnwV1LXO/IIH
GF0AMRdLW0fE7c4ihrFF7ihZtCBYWurDzz1iX4M4POo55NG0hyduas4Omax5s+Jkjg6A1jpV9Z52
3s1LwupQxP3lMeUTsv9q+3GwsWcdaj/rUB8v3XCvzflJYzrGvLwqKmAUwbdHowYjH60sp2yHzaP8
5QZmlIpIhBSm7p7lTCBcgsq+5g7PXELKQdH2/uZReCMofHXVdEkjV38dYsS8yZhvxpT+VWZAiuUb
JE+Lez6iv3YCygb+Igp/KHuG4yJJ9VVDzBZ9rywp2i2SHWNRKbpxUTy+tHOzzjEJj5YEmO9AHQZ4
qYrvOX00UJC+fbSdFIosOVx9RGKbwiBMfKAugb2A5FVeN6tO0qUdZeUBEJl2DHXWoFE54yrKne+l
8IxXBB3mOQi878VsOad196RSe7qauf65q8php2jJEMLcsOTUMj1GrHybn/c887uReyYMby2BBTFR
RjRr6xwttbA3bed0rwnwtERwSMeDSxY49OjnOKy+JaYYzxaS0EXDIPXgROi5p9G2Ac0msb0ac7mA
TkplZ7rFE10MIDS5I74qn3Yj0RL0tXAmMQKMNmmjDwiW/fjdsLMPJ4/zbS6IIDDq0lmIvqm/uM30
daDgubteVR7tOd9Vj7Q7OHlx18NIv4M0W5Z5rW6ZNUZLUffhsUx0Tht8mVelpeErW9KqAHy4r2xG
Do470VMv/fTkifpHK/14H9kdyn5p72l/MEg1pPfVcPulEUJSFj2xmmDGPtE3nO4y6j9IM3l7XHni
esqFUDHxanNl545Ddgqa9DyEofWl+2qPXvlUW4xERMXBAO/Ll9yTO7SB6WYKKdaaWaM0jTvgfvZx
nC665tnX1DCanUttQccWvGFU5M7ZCg5aldoX0nHobrg6TGg6vC3A7To4lYlLKnYL/ngapwmFSe8c
ItiEKwzjwbJAR7N49P3iNPkyDZYYZhB5RuFHrAErvU7wc5Se84JSR2BBPOux+aJo+x9pJ7QU3fDc
HWtaSViue0NzTVZ7kpViaptVbnwy69ytFtKF5xsmFoddjnJxMnz3IySc42zAqaeRlgfRCyhY7eeH
Qaat8/LKyvCs+d5qpHqmhjCoH+eXosjWP+siC9nroSCg8tGOLFoao8xE3FXk7KWjOPXGXQeFQh83
Q1V8tsswOrl+OZJoDhtDrzDR9KIVkP71987SOBpG+rCslLsZSQnZ1575jOBvomYjxVB3gutjhWeZ
9Xaikc0eJ/GymDxntkOnzKk1aPpOVMBe98FgzrpUkNgYBwd3TfWjnzKcYqdsChd0Nt/70VUfJGp7
S4RGxdE74f3GRjaD/rDndxuzNUwyfWetie5FXzGR3XtyvGOYAWya4d7SuFZm6yBKyZt3V+tXIeSN
L2KS3rIBdbYja+bDDuiasB27GAKz984L+HwgArnQsu2fqoxTdKgjrNUcY9q6lYnlNGiTm0aAhxin
BpErVTdWr3w/pKJlYiGdGyfjfyxDitefS6qqhnT7eCpCYxRfBuOFJv38aAHA5eixIwvBXvM+tzV/
8JCpim0zm1JQE8Y3YWr+U+SKS+8Z4cnkbS9juyaNFUP8ReNvO9rwXdaexlNSTPZemfTGxxqAohc7
YlvqPdv0/MK9Uy4zFxGBSZzjK5adH6kk3MjT7JJ8CoKWC5c0BLeovHVuofCjXI23wWQFR8fLgiPZ
As+Tlm2RDU07vE31XSDnAAwF5yhk0zo+XrQoqRZmRf5DZNpL+vfa+fFitxF/gxY6n/GLdiziOM1a
z0rRyrGKi+ajmjuoylZvXgynNfLb4sRoAPCu8EkSazti7kP14cTTc1H1R/TU7n4cS97bXKmBqV+S
oSaOzlyAVw8ZvwkgHaxJYNDVpTV3GSYY3WZdRN9NfUv7jc4qpIp1Vpj9+fEyRCLeVIL1Px2j+rko
AQDLGGBKRuP7UQZMU2Af22Kadqnh7S3/H8ekEVQkT858uEq6SWCp4ImJmnumDP2eZY7aGh2E7S42
V52J1KDi9HvGgJbXhIDrXr+p5+aHYTHV6Kpn4RXmtlSSYRgNowVNXXGKqkK+RuPnx9+hZVr93Mlb
olJ1L2XCR5u0gvMCHdI2HYjjTKMbd1N4Q2cR70ZZdAtU3d3emCDJ9017igZeJhPvSlU5xcYJkvZE
HlS74QvIt27Kdc1a/6ThoSxbW77ElTDueMZ2vCHnFjnhuQn86okJIzFVqAH2IAWqJ5y1a1cAvJnS
bmfM9xdAlPoSxcZzO/fuH+g4JxuLW+rqR+Lio9W8xZCC4ZysqvuW+/BhSs10FlblYaeYi8txvtqy
NCRn7ALRlmCaoRX1q9DoLPdK1l+NIdgl0aGIEDhzqFIjoR5htUdvNyzcpvefdHHUTfDg4yxgyRUB
uOxLw7RuKo4XaeNsOo5/75XXeUyLYIW7/Zzs8lBPqiiHugxFyMaecENhHD3L7JWSNr8boFZ2jQxQ
5k8O//MgZyuqIwO9mSBRLqLXHev7ai4riqAazz5pcFUV5RuuBHg5PamfqgLHquj70/ior+xUp26e
igVEtuYeJdxDvJVXMjaZ7pE0cGz//58IlAW00Ew2WfZsvWuLRiTqiPAzgWdUXAmJK3pghC+oIj8Z
yNe+5no5RzdxbBpTDct9wPQB5vXcWXCL15Kw4UXnz4kQNTGFekFATzIku2Hsm+Bk6QWzdQ18r8nX
eMBm4WGNH3qsMqPjHurkHd1csH/8YnFx/7v948yD4F+6PzMCxUTaNnugPf13NpzFjKAGkNJfJyqq
DYrtdNaq2GzFXcIOVTpLz677TcXkdx9FnQEmLBIH1RA251o1lm1QF5uu3mkyEF8Li/zrLPpEtIG/
yjNtKwLatxNi6BvnPutWMEtccLo6e17FbmnG3csYW/5WFyQU1na6DpTevhRm2C+sovhwauI2jcgq
vWWgd7fOCvxDZNdARpy58BQvqEH6pam84ilV1G4MGsRXSPZLvjuCjYdQLcm+muEZ5FwMdrqL56OR
VRX9LFregnh+Tkcz/BiErTaw7aytqkZjZw86oPH5BFG156jEADMxDt+6hE2dPRtTn+9Jte36kaLa
tI2nofwSD6n8m0r0f3wzLsHjSBcE6kPjoSL9l25BtlmKBYU5sR4lzBKzUK4mxFdH3jYbZ1sTQpRW
ObLLfhUYxUdu2DP4sf+SaZO+wZyUbxqu02osqXm5cczX1mjJhRPpxbIqHT2w3BHqaK1Ea7Zr6OH4
yUpS6YqzXuTeC7r+U1tl/Xr6G7ZG1/9QkjomMCiEOgLhoqP/Lk5os5oGO8yx688n06v6dFuGRM56
Dsa8biiLVREhKinTcN+R2HT2Sv04luTCpkoZZ9I0KDaTOQZZ27ct515OBmTAl72zzQtSGgaGQmDX
Vyaa34PqgreKx3AOIs2JuG7DrdN0waUybiRE+5dE+T6iLOrw0gmypYobb/dYV+zqRbej/qVSRF+p
qXlmWqsmEyaEKWcxH8RBq3U/TwG5dlOmP+lJX7xoHs+1SKNVr/x+1YnpNeNP7pOs6raCoMv1o9Ls
hkTtBDvCwgOdsrDIPHx//CTQTi5cXaAHK3R3gfDUxe5Zhkv8Vlvuh/hpnMzvWdfGV5IFey9eENoG
T3o692HnrJ0g3uRBGZzMsSb9LamGfQLhgpsH1QSJky2yy85caYBRNl5IlFMtkrNkDPMPwdjbdHru
rA7twzgh0M7GC5NbQlfJfbhUjKn2Um9Zuf8PZ+e15LayZdsvQgSAhH2ld0WyvEovCJWkDW8TSJiv
7wHU6dY++3bcE/e+IAiSKtEhzVpzjpn3A44bwVKmM+0zaCNG4bS+JCZ+xTYWZy0oML0l2otrBIAN
RQyktFQ3txT+HlLgQfDJHEmjL3bQWpy9yD1305uUCMZeIDv3cDv834c4c5Z+/fsQByKOXz/yH8PV
EU3x+N8upKl3gXLICSvkOBX7PieiT80hMDHWGWdbzWTSjP5vGrvVuWxwujX2N/qrwToMm3jT6zi5
gsSst+GUf1axRcZ60f8ewQBd3C73dv/vrxbbIAxfMELIehfo099erTSjREuiZLyJhHS/3JPx89Qc
fHLVC48qhErFYxiRmlIQHDmlnc/wUAs6tCzCTf3QZwgtZDrKk8XeBD/tOpkI+A67IjrhP43/P16t
g80TK4tLo8f9pyg8zu2qU5Zu3CYrLdYsBLMRr654SNLaeEGKX23QftnILtI77wdNOCokLpdmJNUm
eOxyjbQb9KwQMR1axmwlijL7ntj+98DLGc5yZ/gPcrD/xQyJXA75usBs5oEG+KeFo5/GPDECMi7h
OLx3QaGefVkEp86Osdd6hBNYDhEsBTWfy4i5F0ogq2cnHdUuPmETEN/MKL4FuUCtZmX1s2ZYaj8K
0A/U+lcIeFB9NzAxyGdC0zaXzXVrLA4qKOJ7V5O4IdpTbnTli6yT5CLSl9SEoBvJvHvrBWwkPW/T
T2wfZ1lRziGjvoj8+kL8oH8vjWovtVSd3a7cjnFLVIJBhC/sexVf/Pq9CeqEgrLKUG0huklUk3+Z
Fmm/nQamL6wCiKOsKdNu6Nw+IAur92ISs1sczkOcBti8alQt816mohmyKwhlGwwWAWOax2czbMZv
GBHCLFhPuYXD3fVvSxmrHVJ4+K6xq+oAR6tWx1fHA6opsCp/Rtk8iEHyYvJVsas/NX4I1Mh23ylK
bmpX4fktGv9gOYRn0L5kC1r5F9OD6zmwIbv3FiLMZZ9Zs3IuKvfkL7XSQOvOQTmSXu1QjFK2Rg/A
gIBAgerNd7RDE9jDU5cz16mUjlA3FzGs792YgfQvoAxiovyRLI2UiILcyvNgu9fEmxEmqXWnwjRL
RrSM3S26pr1Pnubab1EQVlYdrUe2/PeItlHeZON/klnPatx/H7Bmf5hwbXcRrP/TrovDq5uaxp1u
jps9uXWpP6ix3rSATdYB4JUtuz0GIaHDBXBRRfUQ/nHs4Gn7Pfq5TpTe1L/+h1EJ3fb/8aIcmrpo
iG0MRy4wqX8fRWkCWANUMHFrLP0FxPPNoFT8NM0H8lLKHfiXbqOGFOFkpz6ssbOu+phifjLC5GGW
nTRG85hRiIxcU/8MLK4EkFKPDKOfqEeyFdR/c91qUfpJiYMmnuqYMTP1Q0v6V1v6JaqLlnqgzF91
N6+PNGg2omOKVf6WaiRJ4aCyLmZKfJGv1Wvcaeu2agsGTNaKjWFs7JyKP/iYmKB39ZY1hFGQUjxA
+aYl55nJFQ9ddfZQFADZao5dAgMU2ULlGTlBusepmcKnzr1HHmJu+kr98xDLvxLZ0ZxJSwQrM8XH
hoOx8UnO20xl/ITtursYAphuZjtIiXXYDMspCDDBbBKhufaM/VJo4sdmnXyckyuKXPiSEVAgbhzp
iyWYBfcB4liQdsC3dPzOn4Fh/eZif/KYJsgIqk9d0zJJV7G7bqFxoeFPz1xXAjMQgcJhtmE98GTa
odzVcwlAzodlRYJy9hxWbnRzcgIc3LI8CqPnTO+7Q6sPv2bTFm35NHwKoIwf3OQ1bLNrhbQM6WZy
tS0/Onlm3q8T5Yu7rvyfVm0lp+VMGQ1u2dmMYhFcHZsfdW6EO5cgvn3DJXTouYqJSeuDfduD4AgC
gxoa0ege7vjEzNtTCmfvq+wBGR0ppk8zqapvhLiWr7ZViZObEFKWV35zMcghXyk4jm8Amu8T5Qg+
PY9UbvIIp94BF8CIlvUVEfeTI8JdOBHeqsANXehJNeDEGDPrqa03Ue0lR7/1rUOqkcpJLOIcrNaw
nsRt/QgOdzt2DhL/kPfFDpuCVqysbex2zcqc2wVhjDRq6G62l1Tb5QWNWdifRj58gsZTTztaKHsq
pzC3CtH10eqG6B1i7NYSXY17fcTKGzbEVyOWfLETuG85kTS0oEZa13NBJ5dAPPEQWBdm2DOcpIub
tcM97lVArglg786dS6bRmeIvW+KZrWjbyAoakTY3w25Tgi/YgBdBsbJFTbynVoYnHXoPGCj//Buh
WPI0sEV+Am384JRsjMYy8zeIRWyqpFCZpjBIHgIW/axAZEGiZ0PkOQHVXUhITVPUq5yN16GI2vnV
sU4xagmvDdrouYWscSpGNsNjAS6pDDEdxLFQc5v2lDZgn5Yft01KcNlvge8EP/C7KxoiTUoMSi6J
Zcd5GdlTu68t6jqQbAiUjBjfw6G8NooeoRieY9qqWy/ozBsRKuYtmG/l5vRDKoTQrKG2S0dy6U12
cypk0DnusRe5eRpcaiZ1Z+WH0DeIuFU2YM8opUJXafwngzvRC3BXyYBeJ+5ojWpdlpxx6NMmydHX
tcWmmkEkSxfInAUOWSm9tcYiuaZvbvyKKjR8mgibs6D3FSbteG0JZkZIFFmHev7opRp/ZHqdbElL
/QxVkZyXQ6OC+NzgvVzLXo+xA7dv0jfjW9NbsKh0vVrDlERyULDM65Km345uba8jz61PfVE/L7rj
5aAi/b2L4P0lznRtkpGeplN2e1MGjBjlQHLbrLKeumrcdWb112DbQKzyxnkg0vkDoTgN9NZrtk0C
4CYlN+FhbkEXQ3XpXTckFpICD6xb97HoyW1De56i/eY0pcRHPlK303n3rzFeoS6oxTvRGMYeCNO0
8vWQguSEtmI+LCpv+X3eX/1Qpb4FWSX/KvTkKuBcoIvOC0wIyRxDi6fqVhuHmNXpNcglCyXqJ3RO
tBctUf+qAUUE73p2xEvpavUcEIH1DLTBlCSzSEvs6kff1IOrk9bBNQUI58VtDTKHYTuOsFeVvUE5
mlb3Y6OwAdjWc6OFZL/AUqX9wohRNqSkzxVOWCNr1Yz+sbWsdCcqQMddyw5qyp3sHLpgEN2p7XaS
+KStkbV3L3fqB0NB2oST8grVZrrmuOYF2WF7pdjOeZPot34e5hvhmvJszIe2Ic6tyK2DHbrdizFU
ZJvGNGEjSe2YaDiW2/Exx564kXP9yw7Mj8DoQmJ8WXf6bfgjmod7AgrVAxrglTUP962AXyUNlW6/
DB1CPYWIVrBT28hQadNA6ivYGqeOOmUbppD+tBRQuSK+k6WX30CsP/YZm8qlAdL0Ef3HEMU2JIzi
PkH83JU6l0taxA7qcmaxHC2btxr6FvqIM575no1d6oKmWBoUCEOp8sdoYaTD2GNnEuqFE8pHeJ0I
u/oXrYvWqurVM0bE7IjwJ191VG3WkcjaB68U9g15IIokyGzLrz6f+W24oPVrKt5HhLOLMHLK0qcy
HykSNd5rTjXh0JrkyIGSBxCZe9reC8qaaIH6ZGVOCozInA5R056xmRIwLQC17NLZ8qSCaJ9mQXsK
Q4cJu6qjfqWwPO9iKyivBqLQTVpX7Saoc/9WVORfxoVi1z6dGk1rfyRR4a4Ua56dQXuN4agfr8tB
5iKmWryOypGko2AsH7KoKh8Yzb11E1s9AH+93H6p1mCQY7UOEcLPB9Oq3W2Oh2G1dMNnPPC2j/xx
AzYk2XUjngOwnOlu0GL6cD3UK7M3/4JpxHJnQlGc4b7wDLXmncmPWm+2Cz4gjnUYAnJrgHwkyXV6
7m3lHxR1hXcIJTQhZ6uTAR9N8DXsGhyzh7ApOjAQVK+puwRkgR5GPVZsBf2/SCxDXNtMP5J8ggEI
5R+bsxlFhzaGIIrfpHNDZE8KUpaXZjGowDHc1JlJT8OycUQW2WeejGrOF9TXoVaOhOjGyQVgxbpD
n7ATYJX2nWGSSJsAY+ebSg/EMVabJXCkFvDfKzl8b1oEduzwl1WY2xTqhmP95KBsXlwCvkOhKfSY
rBPxDJIC3X8/BWutbcpDZBrNOR906uMO8ER+mSsdUPSJYMG7xJvjribdfzaKBM8JO1uKjKBvoPHR
BAKyH+W1/63Jaj4tqqazipeoN/feVDM3x0yMlcUILozCPfupJc6Zcwt9YntinDS16Snop1oIxnbe
YHouDdOurVks/kR6WF3S/lgMwfhtkij8qYXTOJo32H2UvkvWBS+lMU/pI7WsFDuDNstOhRm3+xCW
K8ApYa5Kx1VXf1SbqhTOL88kBXmcFExrhiOiFOxjx+J0HaZhwuTyFKbyY4BDMN1dVkzr5SK2Jv17
khLiHKJ/epbecKvGcjwaJkEcSOwt3KLTlS+9fclx9J30kYWDKTZh56J+0N6lm50bGypSVru061jj
1ba5po4X323U48/N7BCCaShc9LK1Iq6tmtj1rx1E4zfg1DVlZ1I5l6aIi5B2ruA8RgHZszWKwUia
P6zJG85uQXehzViOIOZM9s5Imm8+kxuXQ2/31hb36LCqmMouZTFEBytqBPQkoZ11ki72rMIe6QOU
ZLDPbn2tY8qmSEAmaqvqldG68ow6yzk0jrNbJE5pFaBUTtO7L4roReuNn60hDVzZbDcLt29J1nAI
eR3cZk8PPbiEcvxcRo5h1vPG/XhKY5bGvnNeTEwugR4rqPLM/nZmTyeiDdvHVu2pNCSbpO3s987m
QqNITt6sZiXHlolp40OquNAx/+3qQb8t1SgOmk6mAxSj5FBk1Gkqg7jo0qqnFwIwyGUbku53IJ4D
7LIb0j3MWxiGpyEJjN9JHxzR5DK96nZ76ZBpPgaizlZWX2Wn5TSr0+LswHrKA+cDR2T9NpjBtO2c
vLiEQ2bSeWfKnVqF7wMqeG463coYu+Ep8DUykHTxJjO3gSiKMYDlandnC5aYuAF0t/d5fay3vRhv
a5H6L1FYhS90SsfZSZirVG4TzSKOoyC17QiVjI0lS6llUaXXh8ROxQ213nAXqpBHNzW/R7OuczlM
FbFPTlNelgHMYlXV2Va9FdUkH0YdhSvY17XR++ZjHoNmlTGzSCq7qxvTz07pDCM+htrS8aaT1gp+
jwk/nE62P3vbs1d6wqBW6nLalt5A13wYx6flFuh47V9aLxvK2SWTjngYPf83FHb/GXo+CnTVH/2w
G7eGG47f+9Ldto5hv42Ky7Qu3fbU0Gds4s68LNtSz9TuWATavTFa4YHtaXiG656cndII9mZqiis1
HqxavU6MvFEOR7JsilfdDq8pLu4f/dSaa2mP4MvsEZ8ZuBXoiEr7rpcXB7rkM9fXgyaz8uswkc2z
1ou0IVpbssIoCTWextJ4sZvuYzQn4yG2A/3W90AkOls89Hn6gJdGHJczNd9ldp1FX6cEXeJ5cz4l
qRYi0s1XhnM0jlJEZz3rs6sXeo+LI0h21m3wJboPrxeHgQFi1SlmgpLe5nFBc8n5lLSMC1ygK8KW
fr34yjrbMdaWU/DdthawmybtNqLVXEzjtg6Bd8ofEUfUJzu14p2y6dMW9FRkJ5W9oa2YEdNYI9ts
0YSZNd2VsnevYx6PSIlHC0zWCADM7aFty9a4+KLRkT+Ll8kjK1wg2wOPKeIbS3nKBvP32Xqx9ij0
7JRrhFh5qe+usM84a4uUHgyHbHimhGpkkvukkpgTCnJATKoW5q0pJS70Tv2s5hhnendILDxhsFxL
MVzR5Mh3TqrSS0jR3sLAs/TEIRKvkbFQm6uZmv3EjQmyxro6DYbxMTXx9zgw2euGo/HksZjgElCf
4F6xVkEcf+hc62aM7PJJgyfs1GSNX4CIISx4cNauGfaztCyDwA4B1NS95ImtRbUKdExty2xL72li
s4wygTEl0jK1FnFl/cyiVW3a1TOdsXjjfERFV73H4xDdTLv43SOjjHJajOwy0Zwipb0h/DaPLNcU
OyvpPJEqTwks7f19H5Xo/2tFqKnKtfXyfxJmTBiU7kfJnu7INh9zdC6ti1Yp1OHlThmDc1dV69zN
g+tyqFrmFsKUd5bCdaY7w72lOIaYSWP3yq77SUvZsDIdYFeYfrfS5hJ0cQtZdV6sXYePxxs1tcNW
PH6PIV+S7ojuuMiQciKHByHh2M+1XQy7UOJlHVGpLc5ZWeGvqtzsOjQCgWpY6t+m+VZUOtO3JA1v
0M3fUNqprwvDQdLBs9ah7WvPJWgGpJRWuzXp8qzcIcX6AKpwrnh1B5Ba8ZWGyz51c0yooZ1fcxyj
+DMiws1pghDBwBI0pMF57Zqu3HwtMtrIlHOGSQJMEqFQkNT6Wxg0H7C/K8rhg7q0tfE7D0SwS9wU
sXggtQdNb2bRCwtiPc706gTNi1fSFOK1Ip1Ndekry7Ri2zutR61baA/Lv1oOMAnjlYbiZL7afrVS
Q5eOkhyQA7PDshOd8jzjd3+I4vQZ10/zi7y+x1JQUCkluM8miJqzl+vupYD/zuVMsHDeNy9umXnA
V7E+Zkk3b9Hjuwx1+5rRw4/wvL+S93pqJZd6NTXOk40EaymUT/DiNtgBSMM2i9+28Npq7RXWt6pj
nO0RCD2N3iXDh07vGvsQGMe6MJxPBS95XTc+AiZZUp2u3rupkPfIwHYSZqw+CGeS6Bq5bzk4x8xp
y7/dMaaVWIN2SHfLM4f56VFCgEROCkY0NnvDpgY+9WKE9jSSgu73xz+jsaQNsglLxjuF5wnnZR9s
6mIMiaZKo7PwgxjzPuv9M5TuaTPNyiyc0O4dmKzcFkSbbZYV6bI2NdtEHo3KzlbLU5ZDNbKrSlxz
rXt8X6VfYQmAxaev1BRE1z6p4wcVv7DCEpfC7Wgx+/ojlkP9UY60KIpSxMdy9lCHXmk8UjB6EwFi
2uWurMgZLqvyh5uzdIVmpiNIuQdN/byQzzoHT6xRUblbHkRWn6GMxwxrqt5f8eMm2hlZ69ekxAY9
ZcostqqzjkrHV0jJnOkiQx+/nOZBxFq3h6VY5NpOWVP5DLnJv8ZgEjpXw7w5H2TkOlyjgvW1OIyT
Mb4pM3dXoyPay/IjYYzGDGcYL51NGdcCep1ugWUFG3I4qz2d7/g9m9qT24TILpnXwfrQJK2Yc1nH
Zjh9NAuras/6bZZqO7bT7OyWgOrl0UxBBjY7+nldqB/pqRlvnhrUDg1UvYtYor6ldA83PCM6KD7s
LsZKpDuWPI2GXpPizc/561B2ROqUEWSI+T5i0p5iXXMPKG5ZYYY0RossijY6V/se7SKRLigHNKw+
V8wmxybqE4lSgLk3YfAoHSZrcgfskxFau8nSujdPYnuM0FdtMwKTzm6L6dAKquDIeuKdSBTzFmuA
upCbjlgFnP5Jq90XJPUVViE6m6xxrppM38O4IsmRDe0pVGPenpfzQtOYBjO/Z49NeHgW2nVQrSNa
u6fWSstT6fYmguicfHfMsvCuRYGohr+hbAc1/nKzlB2lFGbHbktF7tM08uIEDChH243AarWc572R
f93pMKsRWj0/vhz+PP3Pc5b7vv41wcQhocaS3rxWF6d4PhRkiZ6WU2zR/LHlHLi7/6+bNAy5989T
l8e/7lxuJvPbW27pjZ1v9Balakb1PeVbVMVJn9/A16357f7tdH4AnN1/P/o/p8tTYAXxF+hiwicC
QPz1t5Y/Ezn+SNwA3SRxkLC7e9vOT5Hh8eH87eby9pfz5VDNb7JXDU9CFZ+fljtpqMIwc01j8483
spwu7/gfH9PyAAmO3Q5V+SOF3uqkJLLyoRrKDLrpf58Hg0aKgj4csnmthLty/q1QbFnT3lwPftUf
mnyU01oMfredyurXMDm/gR/GK1ireQDVKaaobor6ww+8Pc2Ta+FDoYsy++Qk4bXLxaYoRMG6wfpg
HjcobpuEmZas5cjTcPOSdnHWv7lmMGxoI3pMv2zCWJB/uKOLstO/a5X5ERfGD+VNT7UZP9e0M7eA
Ez+sanrL+heopr9pMb8IMzwWXkTkutGwb5I0qhBGbpq2jikzFRRNie2IsBGa7Yvpms9l0K+nEHZX
6WefhajeikjJnVfqG9003ioUZatOa9x1Xsx9MvHDb503L2udVZKecZUeRPNDVAbUmPxXFjwj1yWh
3HQf3Sjc+kn8TPDJkwhgqmXtTwT6LeuZrF2js7kUCNIyW99lvr0LO8ICKPp9kq4g8FyROVeXdyH1
a/6BzfwqU33vaQ2KapHwwiK1ax1hoN2V+ko27j2BBlLXmnsRhjzUmdttBtgLmGeCg2oMZLR2fsGU
se+QhGzQ+H1PwUyWRdYd7Cp6anIKTrJEPVd9kBAzTd9Z6WOSd4enVqvDVd67wJ3Fbl7pH8F7XBU6
WpfcKuZ1Wk1wCanoW6LYjvCj11ro7j2jX3k6GiMbFLzZhfdwck5sDJ606nc49DwYd8HKK8xnObtA
OucpTNSFrLCD0aF1Q8sQvdIB4DOxcvp60V9AFHrgA2WWDNSFjNkreI+x1ZPOyGeaV9rzvMKJWvPF
mZn8kXuB5XlK2vK3EOZbJ+hhmnvPbo/YZh5su6k33ru2HyNU7GGjlxtzOAfZ9KhbyYuPTpwXD/So
pADpU+HdVkP4HR1Rh9NwRfAUPTdfIVHyHglmPFEbrw9x9sh2p1rlbfE9tdRnDk+31cmxr+SnjIYz
xbiL7pfRzm8zd2MiWjdqcxNFJoXpSKOKlRHDmxvPljdEa3eoQDXws657cGilvWNbv3Gn+CO1U3vV
oyhaxRkluqbYT3FI7w3meu8WhPXYgtR0ufHdlI9tfAlki8cpYSIeUiYd/hyuXS8udsIhHGh2pyXe
BZSltSMP/iCl/D014aVJADtkgJJpgcQ3hoiNFb+gFNi06KbqFkvkgM2RMBdkJ4m6QVevUVBnNybv
I5NNG/JbTkOLMpET/PbckXh5x6RrmAJPeV/Gp6yKJyIh5iHOTLxwQiBIuagKrT3LRUa8ZSwcxOCA
mJ+f9HVzufdvT1jGRSRx8TbzSZqYTDLilwPKivok0/Jo6UW7X4bFZUpbBv4/p8ut5b7l0f/ttBzH
4F9TyZ9/Z0bsaVpc2es/9/35x3oH/EiW4lA78BurzqpOzXxYTq00x6i+3LmcL4cujuoTmpBV3jnJ
URuQJ63iebYeGwQqq2XO/jpPhnLWBjMDLXf+eaS1e2JaS/v2j/u//thy52gRGfa3P/b1UNcJh/pC
SBbk/D9+3Tmwsmdwdsp11zfVaaKP/7fDcp/8nwcECQSoQtudLNppjWs3+hl9r1SI5zv6FVgUlmLf
H785CMCBTtKagwbYvBMa0Ac7aCvRATjE8FBD+t/WoiF4zu1+9K5x86yMNhexURvHGs0ji99gZcp2
2C+mY3JKYKvXkKi12KNCNM2i41ozSREd9eZaom5eCX/0AO5Uj82g/N0kBuuopYN9dyptN0IxABSR
omlF9wDp3Tp/iV5mNs8SgAtroHxAmK6Tb8vz0CPLWxH4f9EJdw5G7r8OQULizMievtGbco/ibrzW
9ISAJmRvVVQjJG8jakMciDM0osa+y6o+ZAPSU5nFD+23vG1+oBnuaTjXb35E/0sFWntOoZADCBHD
Ns5nE7ljspoOqgxlvdata9h2p8psAXcn2nipHedQtdnWsjT5wAYkuduajO8V27+yzcnKrabuUtIe
HZNvmrTXMOhw3VFVQt2Ze5SJ7WSvrLg/xsm7zDCqYKKKHszMdbbg7QhJm+u3dusmW5wluDzn7QwF
F+Oh9+n2zfX1NAUo3Dnt6xBSduICfIr9Gv+507pr3aqhms6adfKJ/LLx3nP/wxPzZiawiwPKvXgF
Yp8NU2tfXYoKWwndfaeLaHoWtZnCRkzuwkcWE1A3phA38ctXxkEv7QbYvd+TZjCqe9QMYgMXk+yp
NlYnXGs0cFK1WgrWWRb+CqM6v/oleSWJTwyRYdPO1HTvKQ2eA0pNfykz+T4hCn4nPwD2EjE3G7eO
6rWPZ/PF0Y2/qG0ElyjSq0dUWNs4gRBBthndDDY3tyJ+RU8LjkXzh42BGW4/pi7N4ImXq+AzHXvN
1lZTPU67ru2B/kOL3jpjj5SQEt4q9Rt5mqGsJ8ElA0aUBAOvv2pq0PZ24nvrCs7DTukNNLl8SwW7
6WoW7Ejedrifxj0lvH7TTu1vwnuHnftsQLO4R5PxaWLc2i78TJFiOAuDgnWIJN4uqZj107Qd2X2z
aSZG0EkfSHis8wgsB/7hRpsdA4WzzTzD/VU43osBrCA0/PexgAReBQW6lgnse14x+RWi3ZijO9xR
4f7qdCR3xjDmK9rvHtXrUuzHZETxHdHCiuL+1DC1QPAx+n0zp796/WPipfRMZ2NJUHqPvXC1W9Sj
gsg1fe+EkNEHWRqnwcn7vdWfIOoaD2VYmA/LLdMeuDwpV23gbK8NwnEfatkFD8stiez7kvisNRMA
OUJJ+mXzwSXPgt6cEW490osP04hJ12Nh+lXYEjnLjNLWtJVPZWqrZZV1JEit3gbuSCFw+Nn1U/dW
ut2zXk7Jgw6fY0u9vrxHVlzeq+Cp1JwCADj3pBYYk84DWqAZEHvL2Ybg1jWAEdevVlZE9V3KShxM
CxNDIQdnZU9R/og/qAj4GtlrHm20lZc47LN7BXZmFuaH+z+nxJFRZPJaBj1+pBuLiLhNW9lXz4+9
gyNK85InnnmZvIb6WFPku0W61+gMMfDmDxVpXWmCtLXtQ9aHKtTpEHbvmim9YC1Ym35FoXVOo0Mw
8oGy+sVPG432DvwrhQ/b6o4ZkKU6MH0M2KW/km31oGo3IHeEPmqPHXKVOaI5mFr2XbGsPY350Kxk
TsWZ75exUKdZi9hhFwh72uozw8BVDE3QPk9WXusXIwnpvjQspifdRGRTIMw2vIl4LN1x1rUDd2nE
z7ah1HgVeV3c6VR4uLFdn1BK/JIqrPU9/woLtOLF9izi0MDxlApUzkp6nb93COja0frW0IZTNHYo
8q3twoj3MWrGPVJNmnWz1Zr4x38dAr4h266Ck5nWJdHYZLMMrd5vlTHYzxk4LIGlx0fxnneGepEp
fiUbmZNRND8S8t13WmuhKJOZuWKPFz5UuRVuzMbpDmbNXgg7nH9Khl49h9NYHH19BqTMp6PTuLtw
SCintwQ2TihM35dbJd6Ld7RafG69zVgLYXOb9z2/sY60tq3hT3RV6hxiQhsYeLA8wfhZWA9W5eU4
6OGtiajxcDia0bWMeEWZN8lNRufok2K9OcJe6WyCv5VaDXll/eoxe5nOrwEeLwIE4Tz61atthkQE
RchWasoFm9jsAX0gOtoMrZR7lhEk3MWQfybGpGfw5/nko5OXtUmcCKXjNhd7sK9qB/Q93NuZmuW+
FZHyslEtiwNUE27lXEJyevfMquTTz+7K1AefOoSlPJCTWpz9QdLTqcuMjtg0bAfDyjeG1fgbr4qs
s8OqfnQy46KVsoHTWAMMQbw1pnAK7ap9GWionStrHO4am4vVWOd3LemCn4VEkvsqKyT5C+8JG8ZK
1NZwl06av2etstbj4Le3vI4sesTze0vS4rn1gxdQgLBumHmaBlNm05n1zSnZCSO2qj7M8Fm6kPI6
K8rvichWWueAPJYJ1L5qSI9ASbx1OKIH0R2mH+ONfnt7aBPL3zqZo59rHZ6WgdFwpyXDTUsYjIrO
d3bksKNqmA0MVL1ZwAT01uYro26ivZU41QOkj/E+NkmOUFzrd1oelQSphNV7qPCyEureoVCBuUi5
mBGnV/lehVaH7iGSG43JNo9ibYbrwcBK/Yvda39hc7Jfmk6YjyGVwdm4wKdC77PM3Og5qkP3QtTQ
sMqbEZ830IQtWMwZ+VbSBMQc7hZ1fjLsmjXQvFzQBINvbJoOakT32V/sRwIPYDJi06/4j79X1a7p
dARbswKW5tFw1n3l3Zv2Y1myFCkSFj+x0CmYbnAM7OwHl+bnYv6rNfSsWRifbEWNdRXjfl1Bso93
dQmXXKPhvcsUCJ2vrMhIoX4pMNVQ8voAwfylw6ZQ766lcijNQmyO2aAfdUGMZeE5VN9dkOx9IB6i
+bDckugd1gGJlht99vYJ0+p3nkFFpdWYoay5ARujZVo7Ac34rZL4K/VZNkUMwk+9+NbgK3mdBnTz
U2C+a/GAZrmOTowipK9V/nAbmox2PxxyAmi7DWZ2vFyMJ5d5UxRXlPpNLgUCejnELdcFkq2V7uQ1
EZyheCV762EOoEymfvwuBi7yJhbiFofSOLBzzFcaYX8rgXfvPU9siqSTvtPp020Wwbo7e2ecLHhc
Pl012y0Jbz4BTakfpOzX6ATbJz6JbD2SFfNgBs5NzA62trLujTCNM1d5vw/nMmTpOOCHaHHz6WjG
b1sZp+V/9Sy0QqZeg5+YX0SZ23CJ/RRv8HzqB629qiDfIJmhICwyemCEn4vXTuD6LBJXfDbK20+L
FkeE4HXUrDYqfraihpHXZMYTGveEegYa2Eaq5JzD7tlrPcGhnVHrsHTwWt9EG01bzbFJbaa7JAMl
XqVuy7Ob3jX0fVOVwcFqUMghc9Ci3VCxfoha+c60+NAHWbazulZtjLl713oCPbCP+oxXsXzqhCl9
DvBFxiGxnqK5TtxYoNic/+LuzJbbxrZs+ysn8h1ZwEa7b9Q5DyTYipQoqrGcLwjZVqLve3z9HYDz
VNpylX3r9YYjGKLVUSCAvfZac46ZXX3yB05E+t0tSV+92eKzASWxWuA9rdcWO2e2KXC4w3NdFj1I
aAbZeal+bgPp3KMmaI8JPCCyBvszruw/lAavcVIjMAjt8MmcJ5lxm0/HerlgEY5kKwswSIbg7qlU
SgdVrBLuGPQ10MB76aJCHE5K06gsFxCCPMSHOHtPX78ddRMGXc8/hfN6FcRpc7DyiVmr0IqN6GW7
HWaYZjTMLQG9PPrNxL2xKfODZ9AXSiDLpeiAAW0GLtsQtnGK/rYwbmBtzpkuM4NuJHyQ26dXF8jc
8f3XNljhLm0eMxmiacJazIRG4JdhcH3w52Y+wiASWxtTO9aVChjVw53rZJm3jmyJmCMO3sIAiJiC
PdRdMH0xrWAIQ4CovCYneNesif0F0DnE7J2SwGhIHsfl1/vF6zQyyJjy/j6eCjR5cV986Az9C3ff
IIruk8BimXXydD2NRX/fhpq+SgfkjNagPTfC83Bog52IpUz2uU0pHw5TjDiTrCxE5vOtP7yBwPpB
Myt5l8585FlPi+ppHStsFJrpVff6j1FWVA+KEzwYEqtIVY/phzw2tpVOf1J0Tet6oXfpfQfqhxcQ
nCgTqHFdXj3E3AhvRuejBnF/pRDahcQxmtYRJMAT8uIndSLgx/UUv35qbO3TfFk9dlrf7tIyzfez
bBaowI1Rs04UdCCe1ZT+WN2SO68N8XDXdr196bQQn5Lj4pli+t7gV4oy1jVpN5/8KwhYEiIt1dEf
sMqkD4EitkHrxa70uEUbdVHfD1W9L3T8KpYlzn5M0Any1mSXRsa4LmVY7dXEio4SI/ay+barZFqz
qYrOWj47a/KUYWtqVutcmtMWg3DZqE9iHpzqytTt9blqXRaNasq3Giv/IbcHY9OzT3nokgFYM++R
qiCeyD3usHaJBlu1nuNBsW8LIxmOXtE+L9GJy4NRE4bn1d51SSNqzSREaqc061FNWM3TadRXSqAS
go3S87ZKoUEAMxjpezb6ygzYbRcF++VWo4/OhB3RNLXl1PmoCyzuViFdvi1hZfZeIjddk8H6OqWF
cq2UNzi3ARGlNOELR7n4UbUvjaDfOGO8bajrThE7C26HQ+LgiLQek3ksT1Zlvu6xFyM1jqOtpasw
moGXr9oeyK1OWcZtBcIA3YnN6Dv9oSeGwU0ix3wWVoPpopVdvEeLZECXEMZdxxq6EoYo1kMV+BwG
lCzLQ2kU5A+a6RqoonMMQzqoSgH6V8s6WNXaZH2Vl0lQnVbxKKK4ucgAiBpOU1Yww7dWJevfK3PE
NQEpWxhkLHrznaQtuLTGZF6zKSFkSeliNJFDJzmmHHAMOhfsbxk/oAT56kNHjBEdGSSCGpwfoprI
HaURt0Bxk3UO9aBet6zvEOqtj/DPHN21hGnuYUOHm2Lsg4MRl0gqvSQi/c7Z9F73ioXtapZqfWsS
xBrTLN2YzKAcY5L7UrEO8M2ySzbqb52TupbVBACAo7MO0qIXOLbnJVgONFRyL59zS/HxlR2Mrzqu
V21dmidaNfdoTAe0E5p5crJpANFSfdJ7Uz6kbMMdSXB24YUOzgM/vVNo/ruAGSvXmzcsdfSpE2Zw
OwC+DKN6ekmqD71n4whDfBxyIySRwdvXyjFnK3GCr5pVo9t3VuFioKc37pTlQ15hO+FgpYntHXMU
su5Qq+sm4N2eHAGwJDRcach6QzdvbfSZvYm9NNhglccgQplkd6a2ZZFBLaHn60BDXaoOQm5bu+D8
hwyxKU3TckmqWJl0D2mKIAoCUYMnO9GBaQwdJNhQqzZMqgKiPtBD4A6Uq0iv7jlW8liqSEllhWOO
0cKEnkhCfsDyuzfINBSKQgJYBElJ0kMAw1Gd+54ZxVhwM+7npwDbfmHn/DFRxiJjXjVYz6nmnB9S
BZI4mCy63+bdpKPgEdMHj1a2TlJrP6G7QnqWSGJkJtoh66gS5ZrTr9oKCasDi+/PLWfa4sv93gbH
gF03TOSf2vLve8eZIMdCRATL3gVldotsStlZEZPjWG2ucFa0bX7V8C2sC08lSBT+LO4CW3mjGf9k
iCh7JL0luthAcpZnvgqFrTRia7U4D7JkuvPGZIetFdFqBtTfs0YoD6xTrwZiGD2xhr0D8wlpY3aW
6iS+ZCH1rpe6CDBUgtUG75R5DHJgKanPnq590BWAoUxHXoKmM09panXksvqImlTt0KS9cWH0a670
ZVuaeNs28hVcpqaFm8epTrpiFusEf+mpnUxsMtzFWEYuht4FjwC76psgq/8UGWXuFPbyJjBH66KM
JtzEfgg/0bj84DH9M+uHGgnS0ehpE42Bmf3R0d7yD8vODYpvfoiUZu84fnqmL7/zW2px/gjUPvOW
RCa3NPLzrw9ebO7byq6QQtFOzW0CVsYqfG4LTlThFw+UZ8qKevYLBtKBDK1QbrECOFsy4UDAl96T
kQSb2Yd6RgNqrMw4lJvB8YFzzM3msVTkZy38EmXlpkjUq1Cb6t4eaKurAcYMwvBCtcJhQpdKCQQ6
j96pr37fYwNsLVqHYEYPvlQ4eLMmu9cH5YF+QbdKtag6F1NTnZeP9ACOVWNbyBUGpdxUviPPY9nv
Gzz85cqIjOwgsgETTrZWtTH87OH4oFlg7QUL7s2AN+z687Pa+ZHqYOuIJDCkq2BQpXwHx6VW9JrJ
UKGeY/RdIc6JVuyYWwAWPACio0zCE3axEGIRkNHt2nTU8b/kuvtV6J+TlrC2W+9FhqCTggKAmjWh
S3JMpDJ/iCSJz40mL0lSMbOzJweNbGY+DGML4YW7SoDqEO8uQUtftZxd5z/pQ53sDVIOti3GFbei
kFk1lUb2ru7dlVBtD1Q61kOV8d80Yka1rE9SpamiOVssFgZqFLShakKCE+XuoyOFfszLgNkylEdN
NT7IcGg2wTCw0ZsDISfjNgQ7FJk6yWExc9kaBO7Jq3LWzPVCmcp6be+P5icP2TEZCmzOKN+iOyMl
kiD+xFTTuFize4NaI3CRHI0uqTSzxk1UjxVtvGNHEiov1vMPscRy6ue4xeBxlxt47J3L7wu27QT/
kLrIKVYIA3CsGciMstDhhFOUX8E8uIO+t88CB6P4QtMDt8mxxLtAjomBEF4VoEE1XgytHduD7gTq
FisUfRUjQDJRFOHeVuxij7QM1soYncNEH6ma03m65DotnG0FScFm6YZmIi9cu6tIHbTC9l6p7ypV
aw9aEiTroHXOitloH0DN6KRhh/WNU6Z/1HQH0T+btnfJ9TZ0ncQ6qCwzLq2A7kGgS7mnbbuOkgKm
f6X2q6VP2NVuVlUF3VzQYUpYnkOjErd12KQbj3BdB8i6oGt+VgCgOt7IFoAhOLN56btWUOg7mpMT
fSKiY+Z+gOza4fj1TCZjhVlWUKhPnq2mu2Sc0s00Px2kne5mQpERelhzKQkCeoloqe0XYrp3pqp6
z35mwvqG7Ldly9AfmoQAqAWOtTzoscFAQsK7taAWLa+8waOwkUmQ75agg6Io/4RTnV0r+sus+xTQ
Qzu3fkxfX5OorjxPUxJtEUbKrZWOo6tZVbQTYYKTy3I+f5Wzkv60JmM2PyDsoBskoi9TCV12qAg7
yKrZUuqH0ars6uaeM/XCCL25gRIS4Fuon3y2YejCb/K8qNd9YabXPunvx0Grr3HIMlXNTYUZGB/q
vnPDDERBuh4crLhF358K8eSH/kFBN71isqG4Ej8R7aT1yHDgBqoNw4BkOqkxCKxg/KwS00fdbuXb
yHz1OmndFObwZ9IECXeKmqgMJP2fwnBvOsnzzPc6AuhUT5yyH9DEFZvI8NNnPxy/oPv13jwEqPYY
XEh8jId7jAHxppkK59wo5mf6iJjAvOljnrM3Ayz710d5GKaXfEL95cDXYzZS7JtFhTemVxwL470i
Pbej/l9D3aWhNT/oXiTXSWgTWyQLDGElXLdSDNgk1AHnbCOOTFzs8zItqvLOOGiRWbExcdRDmefe
7TSgcutGBLkFkneAi/FbNEhvnwfNLV3ZAX9u/IX9+selIsgzQJvoUGgZMT+J565SSWKSX9sbCC4S
uZWZ7KNKbx78Oq1OIqk+TcrUo2LN6ALmiUEfF1ptUJZXcliKqyIgnXOzLs6DN11ZE/CIB96rL5I3
b07CWR7qcbittD687drSvpcjQF66n3vmKICdJcB/S6bV3iglhhdgQSuVbc924UIOqaOtkX3A7Rv2
WuapjyGSoGtZVhvVbD+SvzK71QxEhNK3aCrQoKyiz8DSknPa1WcaMcrh64XRBn8iljKxGdGCKpWJ
eS0zrz9kKM5ZgMPB60lyCGZwKP2y+lCqXCZB9KbOWAzTzwCLRv5xmjvUZZPdW9g09+GoVyfOEaLY
PH3dlwmqUtV8HqJGxQ8AS5vmGQ1OW/2UpKa86pAn/RkGpVhjdxKt9oh3jfcOruSlnLzotpu4vlpQ
S5lvpVfpKQfbcDXaYW+E3NRU80XsNmDUz2J4rrsue2LbCQQDH5/i+dQlPmjijA7QDbkAbJc8wiiX
zrGGFbIEhoMoxgRMRXD6jnifxu3rkT4HObgrbtJi46M2cHWSUk4NcoCt3mkNnKD5bjagONENipLS
yl6gTW76gdZxCGl1aXzpStIiRYtf4OHaazE7GCza3GSjDGfhW4ytggZZnfYRn4h1CGaEAKgjkuSQ
OJuV96TRD79bwAlOB5cCN92asQPCZV9Zm2pHHmGYqneZL4EFYid07LS5K9TpgwK9/LwQYPsxVVbL
lw51JVemMYScXSO/YtINXMKi31sC3JXP5HQ9ZJgYv753AZmktGyfzRTDoOML/VTFQDEobdn5WpdB
RSlakszNGMAMP3QZBG1brd905c/W6OdwaC28RViGFdcghKrsh4FJpnDo2qKdC+q8uodxUWzNTpnl
ZbrmdrUoPzQ++NA6e1E8T8dFTfGZ+xzYXPf/DAv0+Yo9MyLGNEAebdMWGobgkifhpYHlflMJ+jNR
iVBwZhaaM7MwbEPGoTSrF+JBY9bxzhYZGdDN5edlnfYDssMm+c/UockIx7JU8x0dwyudmkS0VL8L
0kgefSN/UrzBYVyjUdU3jOaiebKkp/SY5BSZ97K1UeTj9ozL5x7b3cc+qB5/8Zr0H4IYHBqfEjSP
aZgS4te78NIibcduysBSw/3O3SW8tDDai1SksTPmJXJ5SPyN57fhrerrxi4doB4AVBtv4xqZNzC7
xWKU5XsdJuDXAdLYaG9yMrkfwJtCsBCouGCUjUHgBJPBsT3bnZ1v8D5S2cEkXk9Ob54AbsMPHuPr
2GRzlHvnnWOfiW6nMlyJ+jdOEeesWdSGBovRWYvK1eiZzslqJMM3iHuVhv5PH/A6tQpSfmu0jIto
jfbGopbnBveUjhAolQx0yDiN51r320Or6q9RHI23Ug128Zz8UngyOjUBDOxZM7LA6A20ZVJEB+HZ
B+hYBZ7AZ+o4D6D+SPKX42AjYlSxFi3kjaQo17lyVUOre2qyUZy9kaRd2ZCPEo1kwk7tqxIE1cUf
1CtU/cLt4w6Hgm/BnOym3dABagYgHRwUI78quTYxHpXYXdHFrEAoGUDCQDo5TrwpyjbAgQBNsKro
RyX2eZnCOBEcDm1kj2W6QUuQBXkh+k5Low73oNAeB8pYb0XP5ZZ608LxHZprtTHCl47momvlYO/o
3o16HjxkNmLBciQfUC29nd8EpO4ge8LPpMdD+uJjDmpSplFRXSXbSZ2qj22lkJiQFlsECCZv4r99
kmVfa7/iNP2wUSJflDkieDhNCoN0x+93/5Mf1koOCuuCZMpfA8xBIOp1CuPWNGe42yerrm9aKBL0
dZdATmFBtLa1nVQLJC8l1PwinRCsKy8M7mPQNFa8C0qgl7Vviv3Pr7Xl1XzXq3B0qDi6arG307je
3l9qeuzpRZ2nF3u0TAwVmjzUSazPdq3uwZQgjtK0FuSFVpE7KAY+aMxPZhw8Z07yulRVGo1FxY+y
m9gEgaa3KuBCo04PKqwy0n66l0IUbHfVwNiUhnTulCk/S9MPzwxOe1dP2CnB+ECkoXOPXExxU1/7
p16XEFZHtLHZ1OyZXRq4+MhNzvH1FLbyMcKS1Nr9dlmc6spp7movesA5AD5ODc9axb5reTAQnh4S
X75oOlhgPPDcuGdlyAKs1Gdq5fLR8n9dlGubXxzh9/whodJIs0yDc8FyfjwfitLwfJu2+EVxgHCG
YW9Q/kz1Tq1pddTdkO81bTPOg9iGO7Det92D5aT1XWChuEMKgpSEfMobI+eaNbJgHYApephoYhyh
h+BnT8D5jpodHxR7rdD3vCwPLZNJsjKKW2l7xOGN2WaoNHFsiuLuS6na5b0tq+Myz6UlcaS0qe5d
xxruKodgMi8r9st8MS/8vSwH0IGJbd/bWdPSTHGSzzWhZ02p7+qSBmGTRf2pVc3upPh58yum1Hvm
IuJCA+qipgoBW85c1opvsHJAnVLho56+UK1ri9dubkTpKAn0vsQWM7Nzartc16ND3YjdfR07xf3S
5tU9AuJTrVL3Uv8FflRT369RvC5elG47mrA1DZLX95e517RK7PR1f9Ftz7mza9kd+brPSuJ/Hud4
kuUhKFs8RjStlkQrwuS8jRXlNM3p3GYukUZXy2Z0JjA9a/O9Dhe6PIYtTcwsqx7LrLEoVrLepZPk
nFnEy52itk8MTIS7SLjydDqF7AQeFxtL1xs7fYHVUbbhi1uuni71cB7WwtwsmzKjpV7CM5HuFlLI
8gCycR2mWMmzkslSP3vN0mGGPFVKvF+eojUo9qKBZxqeST8YnhgN4Pcq6BbTKtS/ebowCwwLQWVk
sBJlEdvxAB02YQWOsgWHrW4Uv9G2Wfqpl2V2H6ZM4Xii5Aqicj7w55mL0EW2K+gC0D/ZIuGpb4xF
otKb2r06+wEX5R7desMthLU0nIDPtiZdAg1BtYZEeO93ZX2F/LfBdXCOaDvszKG6WnP4XSdb0KIT
zioP1yljHklXA0ewO4LSJ55Aee5jdhJo2NmkGsgt7ZYQjZ/fF6x5Hfj2zssJZNOzNnXLVHVTfc8l
q1OisdMwHy/wcOC0BMN5tMTHvvJ6Vwo030Zo37LXW5omdJvltjbo0y7zHda//GyhYnRV3O+HHqnv
NvCfEo2sE6tBnmw1zRvtzRyr0dTfQRF5CgfGu4sQKg2JtjOTh2wJeDBLtJtpHWHjdLzLHJ6zQfKI
h0Mx4hticeOb5aMmivOdEqE7NApJ5cLMqaMTuh+Zb6+LEp4AndxPAR71bZTy3i1hGddah1GGPE0F
jMC56egO1pzCEa9txUS01elBGye9Y7YNGOUxCIdX3ic2pY155tqt7yY6qr0fDKTOKME6nNty+Bzt
4/JO/Mfn4f/4bzl19OjnWf2v/+T5Z6KwK3aHzbun/9q95bev6Vv9n/N3/ddX/ev7p3zTXz/UfW1e
v3uCozBks9++VeP1rW6TZvl1/Pr5K/9fP/mPt+WnPI7F2z9/+5y3WTP/NJ9h8G9/ferw5Z+/CZ01
+j++/fl/fXL+A/7522Oe+a8/fP3ba9388zeiC/Xf2ZSYQrOwzxnU/b/9o3/761Pm78v6ZDG8mD/D
OpblVRPM32b+Tv9P1eVc1/CBQ6p5nbfL54T2O7xPdU7ohvqpCU377d+v7btD//db8Y+spWUSZk3N
HzPXG39fFabtkFZjatCHhcMfar0P9VKTnC1wMJpPRaWo+0x0JZQxZPPOjRIKKEn8z85SiEFhCH4q
RFt8iHLUtISvXrRGOPcq47pi3AjTUB48mr+q0U4nx6g7F6pDcWmG0P/FCjVTWL97xbh/VF3ABOb4
GNR+3y8Eep9loiz99qmxvPIAuw8Aec6gr6wZGddd1ew1m/5IIHP/5ps39q+D9+3BWhjX7381mfbS
VC3dsaTxDhCbtaZXQ/XunkwtYTA8JtU5Y+K/jUYCbJxhmEO3xMcmFNe4U5tNFKG1pjkVX6rawLJN
ZeLqfic2XtwRCV+mf8ZlZBEv8ItgvXfTOd5UlMucWzYlsa6TnTC/6d+s4SnVSoobPX8mCWE6I00P
bm3Gr/symOxbpPPbAK/xboizbOPXe6cgzbzJjfjYJ0ODzQHqz88PnPi+JptfkLQIXDchVZrsNO35
89+8IA5aYhJAMz7rVW49mL4QsHGLQ6QxBK8t9BAi4bAESUtgXpHjuYrEYzYZ1KJ1lyGvEf5N0CG9
KO3PxswWJbkkX9UE2d86BQtchPI6g9Szy2jN/u8PppQqBEHecY3q5/26oTRdxbHRhmejhPSIbAaJ
qRbEWzUzCGeYPObQjN4mPb2p2qmGGqXvnU6MN3gimRrTlP75sTR/OJZSpcK1IXkxFbIMZ+4wfHMs
g454uihFlZGTs3zscjplFev9kCbV564QVP2e99p1NguY3hDc4BS0lqo5Z0GK9NR644bMmGYtrKh4
TlNbJwaIqXWhOS+KofonJ2CByktknrmCsrUVqU9oJDk3aZJ3mygOi3U2R4n5Vk5AgAmX17ZbjSBc
VeOUlt1mFIRojWn9oSwRglhx9AghPbjUjE4lCbwvaTddGnRAhwopSUmq7pp+y3Txc/veZyj3x1jF
vQu+07/Rq+ncttp2ofqoZvyr01L/ftbCacmh5PbHqMU2dKFa765nsJ5C1NbUPTvB1BBuQsp8yERB
D3psBGQ5pprxmX408XRTLDeZ8NhASNXDdoXcty6m4Q7Asgn20mbD5ZfTtrCMOybC015M5bnzAAAx
Jpg+ak77WndafE/SKELf0dwwmCseCEiE/22nVGzzdnNI5S/Q8D/cKqWqUe8wAAeCoDnvT10nHKBA
eb763CkdbDFgZreAM1oCJcaBLZBX3yp5CmoG2s/PT1Jqcs7C726VUpjCdDS2uxor3/t1pScnR82V
ST5HNBesMn5GgSNvjdIEx67AwTPhrCvpTYvUhWZDR7/SttO1Brl/pdRWdkNBzVi3CuDC9PpWI5D9
Ug+d7YJMJ20zSMMNM7x+rZkwZIaJPKiaThD5wijhFgpPHw7mrhdjSlNj6C4pXnQkK2G+qfH7uNi0
GMiPWXhuk+xe8YrXUYzNDfaUjyzOt3qflqtOI5tPjZ1PYPbUuytUj3gD3aBYwwBlozhFV6KuEGp6
5dErgw3ENRadLHWZeIVuiNfTSZgJja0nNhX3jRYv6DQobsWMcSXJfzrQKDsUQeHsOnM6aFpFMkqg
Gds4cxhqL0F32FwL9exXVIsIZKjlAlrfuBpcHXYVG90Jg6ee7Jg6mHinOlIN6bEz6W4RWYb1JsRK
tA4BDK2CtG32GNYy1zMgaDhp2Z1jSDCujD7qid2zV05Xjj+ETww6917DJqLAQ3kITY0M+BEBupeq
/grqjH3q5gc07Srsu+nB0vRqN0TpRuF1H3o8ZQ84K86sP/1HM8iYc8T2zu/R2xQT5gRPJRAZnMa1
kfOkUhS3inMaOkVnc5bUMOKaV23gCitFWj8JWuAM4ja+HOv9z0/Qd5qR+dIXXByqsDg5LaG/XyKZ
BZcTHkT5nEp2hgBAXyiQAE5G+SFW8tek94y1Mvh3bW06R73rHQgIzlXSQN7Zc0wLk+r2ZJl+5bbo
2N0Wj0eQMEzzAFWs6yxr9y3KZLcjetJV2rJ1VZlsY0BKT41+T0E7wOtRw13npblrp4O5GWLMHIr3
sYFpgyFW3XUkb6N6HG40ikamsZwxPz8G73rR8zFgUdYENwjE5gZY9u9XEhzuikFGavzsMFO5TknQ
nIrOvqcXDWwBmBR7yALlde3kr6MZqCsb8N8dwZGoRXXPONSGagJqGVY/f1nUtu/uHLwq1lmTTjmC
8vfrW5dlQGa8PH7+qrEfdW6nGKDthwA+BfSW6hf6IeP7jsdyGGBVI2RCR8AGcSlevllQh0ad/8Q+
4lTwshPt7HtZw7q0GgSxvdMevawfLs4UfQJ4V10bsSpViG2hV8Z3qG5WYlDzo9emB6sn/zCGDr2q
cztbZdh9SI0Cgx6JuiabCe9bOSqXyCbqNrJCoEDZxusspo5BG5ymXvjbKh5JAcUiS//tA1symvFT
GxG148k9KWbFPoPUh7WMrBQ5NIzSg/gm1UT3NtLWCm0l+chA8DghKfzFSsKu4od3xWEnYsxDAs6U
H6I48JmV5WREzzC+3kwYJ0dBkLYSv/hRb1zLGsaqgcB9xXR0fMik9bEXbOaXM+P/142jZnJq/88b
x/Nr8tqH3+4cl2/4unPUzd8luzG0P8LiCqV18e+Noy5+J0hhvkDkvGnkZP73rlH+Tk6CqUsuO4fm
HR/9vWvU7N/nr/1f7BTn7/7muqR40LmXW46mzfE/bGffFUv+aAPajJVsFTBXW+syzx8VJ0FinA36
euwdMqNas7vLmRAvnwxhO+kDasvUCJXz3w+YLBXIbhZOAlNBNfZfn6UDo5wDxCZHXSuJNYMQMUa+
vgfioxwnH+07gPMmN/sXtTKsPdKxlG0LT5OS4WAWa+WtVtZ4WgPQpUo6vARxH9P2mFh06/j2m/fq
v9kLCmd+N78/IDSTmOAxr2T5MLib8vlv7hs5g3sdkTXgilJ5CoYovIk6wmiqGjYYLL7mGM0PMGn1
bTjGAEqwGaLZb7l75v2xb6K7KTY9N+pCHODdh1xnygKh861UmODSSt1Igx0QVphVRZzkIe6TP4xY
eeLWwcAtUx/Gpj7lyESdKvuzrEGKJODtV+0o71usO0ksXFFwM2qIUJRRAlLJ11qAbOZ9pOsvSlMm
JzjnqyrWLaqLPFmnw6asok1ILNoKHLgrlXlGwnh9wK27agu58cACIuLq0jVdCyJwk/ZmUKZkDwIq
W8siRasFlMQNm/YwiGA3TY66wrOKdblsHytAJBRHZ5pt3L0YlpkYkk9Fu696arPYwOjtAVmKQmfn
BLCXKKpW0BChyCqf7EaFmdfe0FLPTw4tcazxnHQ4TDdpi7ww1KClRsysCI6NgID0NjxYUIRDtQmQ
K7ma4n9pK4OvzgF+jcWJZuGLkeEOrBpcMRH7TkOZab6hd2d5yme6pGvUcswE79QoPUYRs0/djKc1
02wEK7etOd5G3njM+nS+uxPwBpctjEfVzTWXYNhtFifPugUPE35MsEdCmGWadK0IaqiKUtY3GwwJ
Gr3QsSUWM/UeisQGW94CgWud+DQTOorEy9ZhQcagFk/YAK1ocgHEbJE3fdbQqigT+E+rK1mhPWda
V5r51Bcw08sqn3BumWDe+yx2ew8AKTsX16G3l3h4iUyS9mgurehndruw8M5+PWXQL4n5KSSMk3Lw
gQUHEAU1faNQSBNixu/LluCWRlztUbkzVZK7tRDVQugVI0OqAHvquGF3sW4b64qcxVlPkfaMM9pF
TH6Kel0njXfgTyxsTNXM9ovqSgC0DkSf/GboTGdhq+qm9eSwM/IiRCqOXSYAFswN5KYAerW2E8TT
WOTJWygrKkv7EMf1wdDHbWPqd4qjxvd2jy0rj6k2FTluPElNXvTRJrOM7mMJ7G5Ck2KMCNWjuMW8
NjLTiiPTJRUq01TLNbGCV8y/TiGq38m01w5J0WxG9Ttj0tAB5cmXhHxQ14iUYl3n3mUiXK735ZU5
FFoGFJOjQ5iBAH8fZ+UXO6XVDJmEkDG9fOzGgNNM3mC0PWlFTSiknOvChtNobnUgtI5QvvdAxOW5
DIJ7ItbofZjhUzLYN47kZCLTB3mRnKWxxb3VF1uyvYKwebHDFoFccjOyF1ujJp95mR2ZevGTnwbB
mryfVWzyg4G0h5u8Mfp1UqrHvCgIUTexKImdwRz6iMTvttXjT8DIlLXH2As8DeSciuolRiG6V1r1
WQsMUi3M8OyM/UM7RHe+7SDPsOjCDRJiDoWBb4yPsSIql5b2RDggTbC46ZicrSfbrE5w9il2idga
SvE5bYsb4al/9ilaarNVz8BIH7BhbPlZ/jEZTGOvhlzu/ZCT4+fBnIihUJS6PFaip91BRhO5rfdZ
Dzyq6rNwndMagyNV6OkGxBoTanzMNzVMaTRvBuGMXXZOIl3e5IOqzwfk358l5lu4k6I4q+WLJRgD
3ogQAUGK+8k1EtNbcfohpUzK/MSILD+R8AbXFG3wxkcwslL1+mNu4mgmpQy+YhjJrVcAV7ONT1U5
TFvJbrBTHgu/YZ3yi+pu1KfqbvkIggXdLIR75Dtrm+W//n6wkdo6jWLtmBCSFBz7t/i4G7I6+7VP
Zf+o1tzu27QcjstTMQo0FR6S0eVpWflPOZJ4N3CgRRXAjx5zZGnnNiw+Lc+qyFauhoC8KaT22HRY
jGkdqq6IAn/bheTkIapa9xn2+JF9+pGWd3ZcPvr7qTbjwsKaijBW2KtQPwAtsKqbIhHJLlfKh6rm
FFR1zzxOOTLWvDbfnICYxLQznm0yVRD6pbCHbcdy0S3mKzWRFTQRQItRSBhZH0y3YxCt8rn3nFpO
8cFr5ItjxfmfdQv2/X5sw/SLCDPAjHnnPAwqNnERltbNmFnZiW2wsgnwROx0rhS3tIt6ZbSx/GK2
t7hC0j+bXv1cB3n/nOZBwPzKLzCoe4ekTqj+uUx2dM3iK/lKhM/rn6e6sk94IkZ4Q6q6NyDSdiP3
lR6P8VUL/TdkgMrJJAK7aEvUJp0gNZ19OZnt+YNSwTEyGmM6+5niw7IXBAr4wQE1ZngriUrfyFHY
uKtrfBRaCGaY34qTYOUUwxN3w/KPAZ8amiA9bb+MdvQhy6fr4P9f6s5ruW4szdKvMi+ADmyYDeBy
4I6jNyLFGwQpSvDe4+n7A7MjKqXuqYy+nIosRkikRB0eAPs3a30LAJFa4FQlE+zHPPU/usUp7qt0
tcJhtpRLQTT7WbNieZAF8M5aqONhsXp4scUukohiiEWpvMuHMWj7rH6fVrBSqDNFuORczEtMLpSk
jwyUxTJfoYwdLPyzP3gzmT4Krb9vUjZ8Vjfu+lK7D9Ol9JYhNm5s44ZoEIJqq1NmzStvPz8ooQyx
v3SmcjZ0PAgkUylcmTAsxkUV1yUGhxC8i303gwrxMxI9D4OSd75s8tRXiDB/QLJv+/GbLavtbkPO
E5paot1se60yp82vJFds+u2GzIWXIm5mCFhkqRcL03B360txVvBC4ZctTlsm9XMZpca5qDuyMcb5
peyV772elfCEJtBGCcmtObOrQ4NusacgfEgI5251eV3n9fM8V81T3CwnLG5qpXQ3za7oI6rGzZZf
aGSfFZ0SqB5BwGJuKEmDsF3muvMl+RH3g3JbkyB20OfGcpENGEeoSt8INx+u6s7jIbKL3Ixu88jc
uElAC3mMvSgSyC25LE4NkH/pPP7pmqpBmOqAPuAQhN/fGoPXsYacVYI1heoX0bRdb2kKt86oH1OT
fMux+MTd1UPH6V8LGdsUFUPqwfbfHoVNlOqCOhlznxr2sIPhFOcv6Ap7X5rtbdXKNYyYHnO93yB+
1W+7wn4fGtkd61yhEcCZANxUEIQKN7dCXuoqi8LT+H7RuDyE0YxPMZ3yEUzFg8MR6kQlSeclNL2t
jB9Foca35eKsYa9zpa6ytW/ma3u0ygvM3ccYMjmnjbk/Euc7weDpXNvGay6X6UzkVXo/VNGLZjoj
o3fO1Fjv1NuvDxOiT6dr4lNhfDQCYghlgPY0qDaK0ix1MFgAguKNe2lKRqIpvA73y24zblpxGufs
Kh94vxrbJruiR/mhM9MEZdGPF33TpsfJLIjTm+3v8doC/mui8fHrQ2oZLlivyzwhT1P00rgpZu1R
n+RLpin6HUxdmxa/HA7Ghv8uX4Y7xFLtY5GYVoB0EieKUc4PhHmabH7vk1WQ4VZnV3GJP7fiYX3D
FP/DQDvgsLq5i1TVDJj1OWhyZspWRYM3hg0c2C0fIARuYeZI9PYrJwltWHbkgp6vI0aHlBIgCPox
I76wmC7sdG8KwxqebSQH4EmSV3xR6cWUMGopFeLXREwd7DTVPH19Vhm3I2v99dFeiuVOdMvr11dJ
2B8HdjJIo1VN9Vgcm+EXtTja7UNpG+YxnI6vXxiRGgDtN84TPINrNWUrpsDtvS6DsU6ya23/ja/f
7SLwOu7XV7WGMENhgx3719dL5uA7RZgv/+troIe4ziy04Ov3/vr019/8rz+T4lbZDQaQ+vljVrRq
qPm4ejIKr24gYq/ZP3z9kjiMqaO46zrwrYjuvj7z9TVJto0Q9/Y/Y+iZ/deXd0z6qKiHBZcxrxjD
sbt28XrlkH4r3K/fKzezvrGJ9vj6xPDIyDW+a8HM3xVTHl0Srbr6ynH/+qAMDShP9gYncqIPWWwP
z2VlZo8puMmvX2EN15/s9dDKQSc5rbzWN/TSLfnpz6wL2YqmVIqW9ZCm0n6MUbuvpm3cf/1KlPXq
KVM0H79+afD8PskKGki8fy1BMwx2Bnj1tE8L35hKtBiuuVNSv7Ij+0OLz3a7TQ/MLgG6VDD01dZF
BcHyaXmtG4XgTGfAxeyUb91aQzrW4U8b90nCkyeLjZ4CGCt9IzDRxyqmzmygi2bAr95Yon9TyRei
4T82ifaKDcfwpyG5yWaI4bHbT6M/2PInw3/wiC3Bu1Zf8cSNojP8P9juGbNqwMone8+CMFTiRiV7
AsJRy/OYzL077FhiK48OW56d4GZMHqG6ituv7alVBHZ2ZZWBGMrTsBByPwiHHdgI+33ZlblJdRPp
EEZVNYGW9TTVsR6A2WAijxLZzTb11cn6X2NR88Qco7M1tle5OQ08cg0wOn18sagZSAtxHgubgX9V
8kiIh/kUza195Bk9d9oWWMOAUCQWd+ADTASN6uMAr3Ug970i2tacX6xS/WQiAdCmDbIxxd+hkZU2
LPFpqe0A9HRIikd0pbbFgUwSkLNyW4NkJfREFyUde3q10gGGcTReMDLXfsdKK9qAi7KKjS4d0pc4
t6G2qdn7V+kjNhODtto/50XxZrc5BopsdtNSATUvlSko2Fogd4Vq35gvW00RoVDyjqMGmbUBXBTl
2421fGLHecW3dc1glNCH7S1C+6aaSTDrcQGh7LteqZ/btLoptCiS2jOYrnjG39jw94cO8KqWbz+1
rP6ppNOnbLpnwYLNTetbU4w/NUsJh466fXDq5yjtvsckKG1wv8NVGyfXbEsfRPiDGU/F0aH8dpNO
v5EJo9vS5oY11vxU2iBCmf8yowVIzVM1mHuuan1c3qI8/YzjWeGytY6ZaiAbFmeBhMwdsGSFU9f+
pOJ3QbzsmJeHLWayYpoOUuPxddv61zxhHBzjVgFzdhnyQXAnJrBhRWqewGDg4OApUBmIsNPhMKnp
A9TKwVNJcPa6obrdMC87lfoRD/XbJlNxUFuGBMSVEsQs45fMQQOKDpUfxjiF5dNk0Go28C5gFexb
8oldVz2DWBjtkN0QSKk0KqgfBpOoiOQXcavo2aocvzG3YTMC01van0y7VJf0RCrTYbdjZtZ3VabX
bJ+gjhjgw8QqORnhQTnjg6Vs1UvZ+lhm00Mnos+4yF/Tdbzr+nbxebKfitJKAK89JUytsJ5DIEU9
zUtto5CVGxWa0mNQsqWX5DD9R2sIcA7UHKfcSSUB3hqplmGzeE2/Aoup5Z26blABSBTP2fy4Sa5d
c5X+Em13VpqKQb2suwBabMR4fVdrgl8ddO0nYKsZCi6jKeVAgNyPBoouA6tQTtbGMo7oASYJRUZ8
E2vAIr9TVW0Ik/I7de6v1jFbUO/OQxEdIcUb980IGzXLzCBKKI3XrlLObVQ8J+0G/tSyg3SkzKUd
9Iw81rxVUYoAJFl3GFcMiZlRXBR9uN2qRmMCoFwXQ4yXAYrfCwihQN+yZ71eI/Dj6165J/LGOJLg
uDDXkZ8rtx/IaKBhjNJ8QGtHrQJQWGA920r9OJbVLWq70V+tJj4otbwya+WStiVJkd0g/NReKiZs
6p1gM3eoluaXHY8IGfccqKLXKNxbPh/r32ZeF2taIhEKDV9vI1hLzs4tz2h2hmbHKytNTC+lPDSW
9S2vu+QRBW5aG28OMilS5uzkPk+NW2vouapSm8EheQGIUslNK2n9NsBAGIwqipSldRXfKBU+3eUk
bBL/4BXzuYkYGy9acUWjRsx81eVhlXUwaebvoHMeClHVL87UX40Lx4Y9y28E1jxODtPHsbQD6GH7
onWPJ6jm7pAsBAe2bY63knSIOsbcSiqTySB7shLLF5C5KCVZ+BZd86uFZuMVmx6WeEge8yH2NGE+
mY1Cg5zVD+usEbk3Msgs5+plyLCytDm3aY0keN3GsyW15puGkjZP7eiMcIXV1uvu3K9KnLS22S6B
s4yzN1TpDaOHt57fcZV2qnw6/tS1SaE7DN1IIEgVc9UXHJ4Wk7WeWx6Je9gPqIr6mTMStcLR2UFc
Ts9jtCzzxJNJESzKt8ya4vMsZOaDxrpVzfYpT+Bm5HEuGb1t3+b+MQel4CJMq9i6a/A/CfqSPcdH
K05VbJvXhqRngJ4SwEoHXqCuIhhyyg9Jhb8lhq80qQbeEKzdDAZYTJxXqtjxcEbDiFrpIYpMTNca
9SGT8hmaClDkRIZLhRB/VZmREFnkapCvg0WV14tpJTdq0z+x1HphgmsdupGeBo/CXt07yU4v4nQf
WTZtYqA1bm83p38GeN35wq4NnpiDGyWlZw/jUUFbfUwqm9mrpZ7WNtOg43RvSr59EOAye3ZinpRR
Lw+rY0NLSeExz8zsYtsmoRjukQvdmQzSAjTa+jhoWRzAM73PsHh5SyZUVLK+HHvYoUDGaB9K56hI
66kswzUbpvuh1i7LqD4S/xwfi+yEl2vyoKXkYS36MJG8S/iqGZ90CUEbDtMgLWFosgcD2kt9NWzx
i1Mq34YM92kmYSqoy4tlYYuet/alUpw3hmyKV+fp00LgZpiO0jip3YuhkO9N5vJCtBllQS4/mLhC
w1HaC7phv9Sz/Ayx9sFa5pZoRdM9mmPXAUDjL2Z66DL/0BC8U9Uo5LBaRN2H+kDOKWFNnqQTIktI
PajANLyosp+xre6hh8Z3nFbLHTde1JqOD2cOzr6jEdI1HbNGvS+iUQ9K3Vrd1W4+Rs1klqjRo0+D
a+QdX1vIV9lqn1MEJgT7z0ktjeQg9y6/bhOsnP1DO6kBM1DFm5fLhLXtCkfV56zyRG06cS9X9dnR
cKIrNZT3iWeyZ0ajFQrAV24n2R5IGwXSIu8XnNxrvE9VYo8E028l6c+9xTO+Hte71HlTCg61SF+g
hhijG01If7IcN365ha1VMH1Xx7upZuCgMjOp0gxzeOVgKOTSOUrdeR4SAOyVy0iqoB4bPh0b5g1a
LMZ3yYLoqFevt9x6lzL5oa+Rm4tLLbc3pRL3/drh0ABea0Ge8ZpNHPDw3Kob1X9qcsGvfXdbDToc
lUT+oDNIPXmpMUMHiqOsfmtDJln0z0ZRMsIn+8JbIig/XP08RJoaobX6vcfKOpTirZsUrCS1umCb
t05Zp45nY2SbG805UOMJnMtqqSG75SdG2ruhhu0EfsfSdn7ksnmf7O5eZwHlWLaXN8h2U2BWBWJ2
u6E0KNrnaqGqwogivQw6ld8vxPrRu4epQCg3eBy1ytms6pww+rfO6YivbiWSnrjJbtc4OjQTZ4VK
h+qTxYbdc4HoNw8GM8s8v7UVf1Tw846VeruWDH02Xkq76C+sGNkmQVCcZkDiBNWxjQm1fmDbIGH6
Yc/2e0aEwL51f7N5RgtNReSQ62QuA1GbmsjkWCNfMiVSReMA6zvocEoP4p5VHpkdMJjEglRpSo8g
3CoEYtYIZ692008pu/W6nZKfZMEM9+RoNTNqwb4XvOvp/g6lZUFfeIUkNAlaMM++8bE43/ByMzrS
+o4HR7B0HUUuykO308aPpFZLv9FNKFO0AsPeTyX7gqCutBsW/21g12DvtPas5u0MEz0N9AgP0Tg1
lZcwO6wG551xBWg1AF80QQ99ZnC9FrN+SplEuoRZBjn9ALuzlrC6ldXDOmxkyebX2bRznNot5+Aa
k7BUoqs6XitPNknukxgd7tmZfqrVcTjnawKpBjnswvyGCn6POqWIdCHLrnSFV2uUJQeKCoIWx/Qt
gkRQopg510VyrniaK/g8zkQsJBhqS/IrQJz4VrNBI8fBNdZszupp8gnCLIOOdAanK24Ke7r+un4h
abAxZNbrImhmisEB04hfavPdTs3ntaYCVFYbfKOutofCHJ5RMzV7nuxJc6wPfMbELLQ22Pj5ud64
V+0KoUu0GA/waMW1KMsWb+ZJr+Mp6DYWMdBIclaQ6gP2rPvCgDLUGYh9ysr6iFfnuciIOTdNLAT5
wSBT9VDlytWqUteuuZ8a+dOaW4LRXm/56Dlfs5kdHj+j1AODxgCqSQcXEjeMhtR8L6PuZ5maN0oz
fPRmrd9pNY7zpWtVn7A/FrFMUadplP4iSe5Mn1JCuAJ2ytLrpHOczW9ozYsbSNx+ore/nIpzJ4tA
9IO+JM2Ko5lHhZbGqNBmjEqkm7XFdmyIuQ9NdXtq24G7ISe5K4s/FVO2N8ncBiCdfjTd0Ht0cs1J
fMxZ9t4M28c2ScNzNmho3ZR9p6k0PETleKblGE5Fxw9IJ0hBpwUm4jSn3Bte6LE/9FYELLZXX8I8
9lZH1Q9Y9d8RCzDQlCUhlzK9YWyNM1nVT6jiUx8DD1BEc209g/gwr6Oj8Ra9uK7SLcLKjBhrUSfn
/PUBYSzIfjLHRLwS0NqescMO4Zah/DQVX5lpBzMiCuaK8XTFxtOyR3lAVj5ymca3TUKolrRYxncY
g43tg4CHVmbXa6zm57QY3mw9vrSzrZ53ijOjurBv4u/ZlIeWQopjn/MCWLv+qNb+OitXBZ0ePjs9
00Pycu7jCmZuYq4QInluouvB9WPp2yllfbcZLGYXUARi8UeCIVw94hLJYofJghO/rsmiY2xrlKOF
cazEcsKJnR40uGaHeaof8SKHdiTyw2irn4wJjgYjH7fShudYoG9l1urb1rIbP/e3aVB8HrtEJA7c
2wrjA1Ns1wi1yD9WiEbvO/J9jYMlBc2jbR8dOBxUou1JVeaXnHWUY/Aa5tJ400VUeHZWPefsd5Dw
x4cEg+gp6uR3HTgt2S9TKPU+DcDbM/o2ktdueVYY69z2VUb4RcI2zymK40j7R4dYkkiqzw+TwXYW
6/nmqadSIljb5l8VS7eRnjyY4/mzI4o0TbM8iJuNv4D2pKpZn+cWcNq6o+/D/kN+nybvKkmtYfGk
mIlc9lQJGMamw+jp38MxqRvWEQ77Rq6sKKoJgdQ5F0yOcYUYCFuLmO2KjIfbdFxE80Oam3qEq0gc
Nt6qOFHoDLSfndMSQ9vqPs2aeSwF8ujY7FLQYu3bqIN8Mxd0ojaveRNY5B0odTP+FPItWMUQYslg
UXPHNjqRIs6/c3QYrDg8UnKbUNJs8ZPFqPyO7HXE4DT+05YHlWCGSjYsVut2dUnOrN7nmbU0EYp1
96rvOhQOU8lAgULWngJVGY8NuHxf3yo1KNr5kahX1MygG4bdh0Tcj2gtl/aGn+bUCZ8APEQlscMk
qyKQdrJv86klC9jDRakFZpW9g/3TvUcR999SOtMTe9LVH1WGCTEbyatK/Jo4KwKzlq9FKf0VK0Uy
Uenmhdt1cnloY05nHHhBGu9x6CPnnwnSLTYJjkpEdgbOEsgF2YRtahdVjD/kbHZk0nzMRjwfixZD
mo347VCSkObWc//e9m16LMi15WHyZkbm89aolYdK5BIttO5FK0eX5wYnW0mrzpFIqFtJDtUbaj0G
nzNNhiwhgK+KnyFw8FrQdyGqlCtkyBgPZrygJZZCz6FRb0Bwe85i2Vclw5dlQZSkEuIKdn061JZa
QD0SlPlT4a9TIcNGXRE3R/qNoznJaTNbLynqB62Ki6u+Hr47C4x+vXTkWY0pY9WYcGVNS4KizNEH
IjaGZnGcRF9flHzqPWZc8I6bOHmte56H+RU8HEQDRXKwzKyGLdMA7zTic5UxPTGVBakLq86eesOz
qvFMZ5t5DGFsV1erPZR0vSu6Ob3KqNdpLQw3VefxqOfU/Nm6IyqM6am38tgnQ6k75IPCiNKmp27n
CmAFQl/ooI9rL4bAsc1Ask877lCwvM9KwlCKj7QkvWVCE0KaKdv1Mb2mF76P000hjrqg9USu76lj
y4YtrAEu+yD2FPYq+TVRl1cYTbzJxGFAK0JwA2Z1xjSaBJXYb0dZt88IJOsSxDY0DenpLOKQA5X6
OauXZ/gkvPiJ4m+1nZWiQgn1CXoJNSRqHCc5AOX5lSnOg6Lk66Pe5JBOB/DGlj75BNmFZdGmQaQ4
G8/4ATl57iE1IxxC22tSJn7eVI4tgutpuI6b6o3cE8NVIbd6myTZoDAmADPOHrEwXOw4WrFNqtfg
F17Gqr2PUJPjOIV51Q8/i1k0XCk9GXosPx3lQeY21y+LyYUmzo3wodi5Vl3MGcpIreVAFCIZOIre
emZmWJ41MdkuhH1bp/JjwrXsc8TZ4cimkdqm1+4L+kb2FXEfGLZy0fRNOXZWeykaJSjUtvTQ6D3p
S0GAzpKzGJBERVr8LbPTKRQ2WTiTE0Vi+EVm4kR2RnOgFWDYKhJ4+yPLgI3iQGHhkypF8tHH49Xa
wManN75BWXNJHEUhusOidUaKs0LyfaoXmKcbi3pfQzB+QJlzMTLrQZek26tq9pg1PBL7eM+4MvsQ
AbFxy532ZqUNwnJd4+2Oq96bNqZ8KsK6xmDx/M2OZAGbd2BVQ7d64Te3C8J5SxvtY27ZB61h3G9a
JW+cY8uDA97L1evv4F5PfQbqUS20X7OiejVlqM/4JMfdbe7YfxyiuW2U14xY9GM+i9sprUDQ57hA
k5H8isoAUgRC58Ys40+iRcBb5/ZxVoCetEudIpWIX9D7v+U0GkFGueqnCotkTfPLpic3LGUEgYH0
V7UCjN5WAxU/V5ynivWSa1MZTIXg2tDNzxL68pIyRWKhqGpbeizz+87u9SuEkIEho+GglwI13JaT
aKo7+Q132eeob+dsA1wjiDbxqsakDM1H+j+LqF8czAa7XsowQvmiOL+dM2aiSwmcVTedQMywwAwQ
1joTUSaIkAosuwvEYkQ8Mu+EbDmvhjq0U1KjNMPcsfo7wk5fd/2EA1h0aC6j+oD8Cd2fUSIc6M/N
xCnTNay00VzdLXhCQpHEglutObSz6VYypglJO04C1F5uEjMDRa8D7KpmtlC2Up5NRbkjymvdwzoT
/AnDGsm7yVCP1qLmPuCkA/boPVPWavxlXhdP7/KXuvVbY2J6BCuKRwViQuYP/XHGoE8cb5/uwWQV
vQMyBpSFPMddOr0iY3StT9m3elavKzsQsHaDtIA+xBuV3pvEbghlYocdtZ1nrknzGEGiZ192gFLE
mCsiUA5ew2tE+suCdkgH7xIUmvU0bnlJCf/Wb3HPIxo+nzluZyZIJGyfhnxaDoVRcW9LyyDCNX7P
FgDeqfack5rtWqqMmHf05CylocNC67wRiMePOKIl0qj+jVG5zqQz+US0534NP7xeROHWfb6Fw6j6
bWLDfzad1205wYn4heL7G9SR+TCgJGhKJedcpjOSVUYAFo6oJMUuoddEu0dtTWDdopxKQn56Uj0J
PhbHDWecyybngRwxBPFj1B/0QaZkgxnfY92m+NQwWeUfei42n8LwTtepi0erAOitOrS7uMAF9Cil
a5/msbWJBnwnDeO7Mb7KOuPiHhAEgpSg57f1kn6pfID9pXmxxp5Ayagbo6m9dra3nvLKJ30dHi2q
OcHs6xgt1mejLffY1TwBGS+s9eJx0pv3CsWc0jYnHj8DUxzRhp010oMLPKbDmt+NCUwp9v2sq6eK
8YfTw9OYAWsXxPsNFhrDqZ5PgMZD3SK6Ky7EN125spp0PqRAVT1c7r8EpafTatmpx6XUIQohuaIG
DsvkoRM/ok2djik9wb6Etvsk4PrLjkBFdE9M6nu5YCafnfyoLQyrYbaQKVbYAZXN4rGuPXErz61Q
AplwAXfqISN2mZQC8kiKRW9pUHnLY62OzqU6HqkDWw7Bs80cnetjYomChmRM7YmFJgzCElkDuYU4
NSIgsyl38fTZGUhZ+MGg4L6NwCod6m055HXrzVg2/CS/KbUNyALP6Lre3haL86kzHgdOrgI5hV+Z
lBkWInJfwV28Z0cyGzJMwrCCxOpfULJQS5lVeugrjjK7yMORpXBB4eOWmOzcghC/cWYasvIKfQ29
qruapDmOlR3GZbW6SFXuu8kk3xG5cQGMfSRjvNNH4lkytAJ21ZrcwcL0hpw0PVaY88RWMp8ehFk9
a5KAp96ez9aAVR5FS9rmxRkY3WvXp8UNkc2PmdbhoKWgi6Gmh0bCwuJHv819aNHEuzXRJEfa0ivS
ktj/AViMBn9jM+5lPc92DInHCDiZuiTcsPFhNYvenRx0w5GlvbXVHtCaraG5ZLDDkuR63Qik0AKt
pbRpOH7c/qyYOjd70mnMqZvTCkscQ5lZXhyT85EJ7lWvqMrZaUTH0LD2lQGsfSV+VljSFooY2xoP
jQIKAunnQWk286ShlyojBK5J0TwkaUs3w4BLn1AvyqQ6WfmMRH3YYDg5Y4NSdj3XdboLDE0SKJib
ifIxI+wnQexwRkfxC/mD7rGrk6GFTOdAdOJCTzJXD7JSrsaJAbuwlZfWZsGTsOf3lpEeJO1WV8nn
IWDP5rFF2YK+QEomG2LJTY7LXjGDAY08Cxj+7yBeIk7i3A4cnnjqTo5CAVZ1NWJn7W3NkYFDBMm9
fEFcNjvzYwIkV9naR03ELLB040fPrgGXWQoXdL0QZv9QmmQc6ru/1R45CpzxbVxpMiM9oC9HHDaY
P7qof7J049vqTEXAYi4wtYmFFy0XPTxSwMYHQZVSAoI8FqwaFLU91R2noE0kUy2H+y3ZrmKx7qGM
xRCUKr4F1iinQrc/Isaeu4k2XkEmsQcfyctIr42FEy9ZuIVS23KzOIGhzdMGKvRTLjoRkDl4AEB3
WgvMcmw1qXxQGjJUMaqWcw/ZlNII9QixAmh9p2bu4sBt2gBZ+bICUiL1hhw1VFBZWk9+OtkO49Jl
ZrcC+651so7t7/yUja+kLcVeLszhEOv1z0W3+0AZ01NsE7ORA/oEArV13UCA6owHMlm9YmWUxFtV
2ig49WdjtE00eOkxM1qC34Ct4SS4Y5kB0kRQ4FvDhqyWxIkyKz4Vxy48Pd57S6zWnJc5oaldiKr4
o59O8YADwlUjDuR81pYD9jl/bbuPVZtfEHCOl33em7LGjiJzPA/T8AM8PYVCNA4BCTE8Loj3cNtV
e9XldABSPAd5TY8jB4YYKk7McH/WLF9bQSXvPVjt+blQtaspsujYZ5KTS70BolFt1IusArRuOSiJ
+dmZzj0z0fsiy9jEmeLQVkDxtJFVEt4P9MnKX2bw/5Uj6qku+e93csaXz+dfWI3r9EdX9/Wv4d9+
1f9PTA4V39P/21r1+D5+pv/n/3bvH+n73w1W2v7H/jJYmdA3+J9jG1j/qCH+ZrAy/sNwdleP6eiY
ryyBr+e/LFZ4r/BT7+wuAZSDz+OB+i8uh5D/oToYFBygvXilQM38r8xWv3sSLc3SdYzbgMuFNAz1
v5mttmLMwdWCcNQc801GpnlB9oecWQwMaTfcT1bvoJIx4TlMCYA6E8uEG/facGMjFzplVPhoU5Rj
xpYyaBiWrPDk8G/2d2tspHdcLeG2OcY7/QJ9BQbIw5IOe4wr4RI40vfkd7KBs1y9xjmkXtty+sjN
BXPywikx8t2CIkpgUJrzPwAS/wCS/PXKTWlA1xDqF+7pD1cVyg+kBiwtDHZ72GMYi8PCa+5W1NUh
As44dKqCVTQjDjqP2o8yul6L7DEm5QuM+fidjVpxatY6OyQbyRL9PEFN7xcbXKnDRg8Wj2uu3T+w
QX632n/9s9mJsyEyBfQxzfiDylDkVCY51bHXGuu1PjSCiPASVDD2EZBv4oRPYA+cRqL9twv7f/Ch
/e6z378vzn4k8tjTOLiltiMO/mZCGzKljgp87ThPdCOcQWkIMFkhKv3d30Kclhn8+2/4u+vtr28I
PkkFrYYJENXm798wFyjsrYRQvbah+J9op9r7RIyj2xhR9Q8/VPHfX51pCEcQM6BJzMrqH55Dc7Ez
s8/QiKTRkpzVciW2tF/vI8Gkmwx3eadVzoQtplafDUMJ1Apu/jARFDVrryMb+dscKm6v6Oy3GiRq
c9mk/3C9/vf33bIw9/AmaBbllfbHv5CYi2g/NipvaKBhS4WFoixJGZ+mxSvpL8M6bm/qyM7+wbW8
P4X+5j7c3wfyFzQDzgtoEnA0f3zjCdCx47TcJ7ZOj728OHBxngaCzZ8IHvUSHfS5QI7MnvDRIdsy
ggRE/CKFzWDUBW2SNsP3a/dhJr8cJ7V4IF3hiXiQf3+5/A9voU3fyUMTWInEQ/rHjeEIkgJJ2fqa
P6g0PWV9xZ3x02FYv2v0V1ew7Lkf50CBkQbIvLrfsZ1B1wsyyHfUckkwzcPwszHrJwJn7fDf//u+
uHH/AlXwczR297+m8epspK76fr3/7QaCbrpo7DlKL9bHizYr00GDN0JKDkU3BDCSsrm7DnGEqmfL
1Z91OsVPkVoCqEXlJ2fR3xj7h5pJFaoxpAuWQ1shaIZP5awz9mjy4jDg+mA8kQTTTLaXWNcfFjs2
Ny5zKzRyFfdPPLaXvlr+qg9+I239Riz6nZr39eoMdBUWF4mpWpwmv7+6WqqNI1eUblOPUGl5nMk6
+mRX48dND65aJbVC9D9HjRImyd/w9n+r2kh5AlH6DwbyL27gHz9nU6oGF6rB1kn787mhNWmDssIu
qcg5NxwIqINKDuSsPvHYZJgy6tUBSdqVVMjuypzqDSDEraER87ZlShglRnOIcj2/y5CnrZqjv87D
zAi3mCAUZ6EhN3ruVU/YDffbGc/fdLdENFN9jPfAwHyEDv6IvwiJFZxX6Dd7RABmKvwA2j/80L9e
yp8vleNLCKpoWEf2H5f8SuqnRkxHyVjRHPyVC+xkOEwcZMzosY+gOvTzz4E0nyP4tLCGwoCXQkyn
xNi6K3sZIo+QYOvUaSUJ5UwEBVFGLIK+0tNMIKj/8O+VvxOFvi4SyVGrszWl4KB++f0iQcJdMpqc
S69atntSA7Oz2JvhnvAHcD/RzcTy129LKzuuy/DkNKjSp1QTB63atoO6vS7M2b7XI0HUmiWZqqXi
vdPT5BHbaEsqgw2EM7GO/Qqgqdik4pWiBQpbGM1u1dx3ijK6teLutsHaeoH1ZpEsvTSnkuQyXNHg
nAuGeEjJ1RK5lr1dsrnqA7uKzbDrElrxtpqfYgP9YszS40rSELMHRqYxJEl2ytJ18yo4G+F/cvZe
y21zTbTtE6EKOdwyZ5GKlm9QjsjAQg5PfwZA708y9R+r9r6wyiSRY6/unmMqI3LRV83nBoLLgQTV
j8QqaML3hXGpHPsnjZ/BA5JieZlGzhYMuHiw236Wye2Dh/XhVqbT/d8PH+VDmEcZmkDSoAgCg+3D
27tMjcyQg7E7LaU+OsKkdPlrQNCSJU1D0p5OesVoEyqQSjonKiIoQnAjCzKOSfArRiqFHa+mbT/Z
rJunBiQMg55kGfIAIFWu4punRl+atdzpJPKjIXfmXcbKa00eNrFGxcam636tKim9RL2xGUAoM4ot
knb4hW0MXIy6+f7vzbl5xY5bQzxFyAHHiAN1uzXCwRBVrTM6I4BUrXqUEhwyGpGLFc312z6SftSN
Ka6Qwv//J+cYx7y7iQn9VcvirWCoDs0GRCB/3xSGHcS+IKnAKFzxLu7QdEvTIxeHkbf2pEnNt6xV
ww3+Zc02T709njLdJ5HWDXOD+3HchHEDVIPOKfM2tjATjyvVpa0r+EYq/Bj1Qn6kO0eb0aPbHDqR
LhXTNxaN5T1aagOMFRnkJ+HlzQXKJmj0Jes0aBpwckBS/H0USsOC69sLb65J7U9X48mJpPpnrHKb
//sk34Qz44oMdUTEjZQ4XdNvwkq/D+g2LYA5eVSEsGt7hms8T3t0ZEWF0YDsENaUP7TG/YTj8D92
0DSVEcTO2jHxGp+N717/rQytn2eZNOvGdMK0hzSuhQtn3Nd/76LxP/YRbCNhOrRF4vaR+Ph+XbFr
GmGpmf5caB6s8DzpzkZrhNgrvMhJ8wXLXtq+qUFvvDhIKXG79ilTcaGUsEv5WqvUkzEw/+6rItm2
itZdKCTZzsEUQXHUy85fjODjTZ61NemMxjlIerJ2CiqSAnTMJYIuvy71cJfpZO7srN+3hIC9l6CZ
LvBDH1ufilbbBblnn8IErrhGV0llUF+Q0TG0JR2QLomQrwUejAKRyzaqaKqxo64GelOfI+KMeZdH
9SXXeBTjCeaivKEu7Hp5/KU0EbvQa9OsVDv6YRNJnQw4aXQ0xcMnZ/RmzMCVpOv8A44i6zJD/Jsr
CVWcLcIygF86ICKXy+5i0bhCjfcZn9Fw6dBL/n99k4BM5u5AUsgo4MM1FEBOgidLEKPkzYiufaIE
/CTz/39fPx8vH520whjNKYpJS9bNjoVBqIvUL7x5hX/JTFP0R8+kzyO1oReQBdWxEJPK7KQHQEj+
veYPT2AOqQ2UyZI1bk5ulb8v3KCGm9REdE/RCrIs6EKZ+fRYnWxcIuYBHla7FsFKX9mfPQA/vIfI
A6hwbHg/OipD1pv1Dr0Zk1rEA7Xq0XH5KBew4hXxJpJEsjerzpylFtXbJOJJnPo5jZeF06yqjrov
4aay7Pzy/O8jcYMAHZ/JDO95YQOm4gIDbPn3oWjo4nNDbXTCKbFzQcq0yAu72MlS78wG077vw0De
Uj6Pjz42HbPeMprF4OUNoo3MWAeuZKw8sLpBa116uF67KOmHma0GzebfG6qOQebf7y/d4kawyR0B
3GSk/veGJmie7VzSPBolKOLWCapFLC67XxLJV6RgJwUw+kJUCLMolVIINJJuw+MvB9vh/lj6KNbn
hUOTYIoiDDPVbN5bsFeCAculQDLVzeBhBA7mjklN5xjLmMf9ew8+3sccZvSn1NVwP9NvMyoohAS9
Cjmly6J/UoZmC2CADmro0MyWzEP9k+fGxzeBafC6VyDHO4Q8E3fz3ZuAxnXba/ye+u/QTXexzZ38
/3IXmybPpylXAGzs9rxUIutIQdX0mtuSP+u9+qXvCZtaUaS0Eiwha0H/ke1oL1tJ9Nkb6MM1YZI0
0Dmq7N/HQL+tKtvTFNJqvGUQIrZPiRzg6fDZg+rjmeOa0xlXKGTCLEZAf196GCAFZZVTSbcGaGQV
zcyoTn2k3ommp3tc3n/++0r5eOZgkjHeGjOzRNP2zaVu+FJQhJXjzMqhwGZeyO1cN1rSC5/u2Rju
/H1T8QC2AcGSebE/rqmy0F1noQ0KREvTB6y7ruGgZPV3vt/qq3/v1/9Ymz1mE82RP0vO7eZZk7RZ
3rsldsoqzaHnOllmJSk2v0PFR2Ws+eTiUD8+bckBgffCK3sE4U2cvHc3AEPEIND9igZ0uZvFHcXj
xMW/0xQ4PxTgUC4F+MKVm9LN3aJNR6IUf49N+WSWbnEo1YysgZXeWaHCy9YSP5pWO8hVsskczz9q
Il10Mf72alqa91lllp+8oj6+HNlicvkOSVAH4PZ4jbzbeLcvUxewKseqohdeluADJ8HQLOIW0qzs
B/SSex3tJpp2j57j01D9fx07ON6MVMhWwh+4ueQ1YJIKTRCYJyN1WVu9/GMK2mhawSfPaam3eu5K
LtQHOZKHre4X3PF69F3UlXbWy8b+5Fx+uHLICSuKBRxYw9nnQ9Itwluob00aK7WsPnEw4GaQ51o6
1t7ym/CTUeyH6IDBiQ6zkewn16hxS8XGqKlodNaGF+RwJplQ8cp5Fom30qKH1iRUET3K4X/fGrdl
Ao3ECj2eeBaNjHSSiOMJeXe+axE2EGYiFxGMob/iPVcu2Ovw4GQ9lC+0N4twIANj14n/Qy3TWRl6
vOlsB9caPArzJiv3QfrYm9RC1MG7gD91ajdATuqbR7SuIZAj8VmN4OOAjo2mrsQjeLpUbwc5Xa2V
tunlCMp9QWeH3l46J6k2GsqbuVPhAmB2AklrWNOa0ANI0h6o8YafZOI+PC3ZCEeF/U+oiv/L7QtI
DkObMYJGSI+J8TF0u4stp3R3OXb4SQyi/Y9VsbKRSAjCUPsQGLuM6bMwz9wZVXFMln53FdlUIDQD
DpezIaHzHgpTcF9F7a9mtG5MSODs6LHz905ZHcuqqUnzRHTQDsB09CSvNqPS5CwUde9xos48Wiz6
LWqSAXS/0oLdf1XoGl6VJRX2NBV3ZqTKJx/j311BikofNbl1FaUP/kCyinGashtCOpf/fW3ecFWJ
EbksqVjYjAgoXxjy+Kx6d20imymEPip5+rLSV8TyGM8mzaJj7Htnesq2E4mywi64X2C53i0Z4Prn
1NZOKU5AF7UPzgJYyL+3SZ1i5b9eXWzUOGxwLAbaRIQ3N0yJJ25KjZprr8iqbSrsObj+r3atD2vM
fOwZybwT6W8kPNAeZqRklYNYEcPWZ7U2LljG3BleLW+CGhKXFfjZPc/bL0EKWDFGZ9+E7ktjFpge
d1n7oMnY2Buhlt6RSVPplXS+R32vXsimgDCiI90Im01SDuh95HYjIFF/CVq6uLlq201SNDaB6QNm
hvU9ve/fqqFNaUICyAuZew5hP9wIWowXhZFjpUG8NBJ3AKw2VDh4OQu6GBxx16vWzzRHlBlLWD/T
L7GTBldfGiOw20ZztA4ahr+lSJ8shNYWcAeEZ+C4qW+Rsy9fXa2JT3IUqJvQco/Cr46Jb0nnLpQj
Ep/00KWCzLLKLaS6+YwUin2gOYUWdVu+M2Ed/KQJq90PjjnsUCk5+0T4a31UrUqG/Ny00pcaDcul
yfPgMnTebys+YIYEHDly6lWUwCI0bTO6y0oa+IfQ7lZVPKhzg86arWyIlxbs4S7psM5s6Sje2U2I
AAZzgoWpFcVBweXMj0mtS7zlNyggjUXZR/2TX1pg2GoVSk71C3sa40FgkLVTBf05mGv7sxr7eZBH
krELnciiqZY2Mlhq3lnVMrp/0uwnTLVsm+VlMZdJQJ1KkR20vNyrVqHPMLTVIXtn0YGHsFhqsXpM
41h6TNIvZoFYxAwt7Qhm5gztxFhFTWitXM11D7AKTgPOOEdSDhBhaMhDiCGvq96zj6EdPYZF1qMF
sX/VFe6HehMyZCGJ0VHhQ/WHGVLomUt1wAC8raFyeVadf0V3EDVVj21ccZZ8QCJ4BGhAnAzAoT5j
IbnBI1XV6IfKyHyRG3a1deJrP6Q88B9lP+NK7YJsL3KXNthBNHcaqiDXA7RnVc6wbwbNhgFiK3ea
BULb6buVhdwOuVy/aCT0fnaNYV9aoPznvRPmgXm0ke+sFA/EY45abGaDecHiL47uorj8aiRpdudE
5m/T8LNLVbbBPMVhayzniVT+bSWBc7Sj4UU391bd4CheKeXRV7oHKwuddVln1pZm3E0jW/3DgFB8
Gdf065mqi+8cioUYZobkO/EOfSRgvfyoBTRBF81ZabwGOHpsz/IYtfFgO/5GM5ToLDu0uZSt9Fme
70NkAvwNHD0wWnIZvIFuYvWxpQsjWKilrqKBiCFez4HfwxWBlMhmfPYKurHCmJ7F07jAYtQF/eg2
gem2g5BNlaC21MjxObVMlqshQtHgVTmRbC1pCsjnKS9/UHAQtvCqPMCzeG4Men5TKaW/5L8+lPP1
efu+IPdhaMTuE6PSIKLzMCZm+vvVgMqUo8vDdBaNyMA+julXK2PUA2iC88jO6LWTv/x7lbfhGQ9b
Eo6KyhNoTB7dFjizosXi26XhVAhgD7oL0CdUG21H6KGvaWGrhdoth6B7+vdqb080qyUqpGxP1ZG2
iFtccGhLwWBUrHZIEEYkNg/8MR63yZrfp839v1d245pNtww4ZFl1KDATbVDuHA/Cu1cuHrlqXfqy
O2vSOts7Ck+VQBnCmVwnPXgimC1DV6GftomCUTpwbyhh8Ml7//bcjtsAA8+hCYAGlg/GHHoRgQnU
kJlNr/0oAmOj1dFc95URe0Yk0ETFZ+nrDyHltFIubhP0M9fTBCl+t+M0YIMV6AgpG4nkqhvi8JGF
LWLgpl3yykUpgVOJp2kkX73kewrkLC2z+OGTw38b6I1bQWmXS5eE08dxcddnnjBsVJE9vgi4xRba
glMGKM8rKJsjmkwc4Hht1iSHGAE6hjltcPRB46ILblFdtvVqqBVjkaHW+GRgeFtjmy4NTgcqLC5E
EsI3TxzIGWCFM6QJ05i9EHZ9NttomRf1Y2bbR9mJACEoyc8yUbKnALBcWWwH6kk+wvkXKVRQ/cHK
uPz7iN0OV8cDdrVv4XqhtnJzvUpSoSCpgAZMmsE/ujV9BoMh908RrozIUmDLBV23IMS8ax2wAv9e
+W1qcFw5MTnZmclS7zavEIWiDjKET7O6pfScJYzOvLH/8ZO1wAbnrnsfc3KKkYdq7CrDDZqjxg15
d3HiEqmHfjawopT2fD0Uu8xy7k0r+qZiBSfLvxCUoWhLsbB3tPSXH4c9JGD1lfzYj8pPvzllfWJs
SRsxXdCq737RjGbYlLIMY9X1jmqCltVttFMh7Qp/+O1hZjXm4POVk1skWxl7LuKglVcCtucMV0OL
dlWZPjmDBn3LABAhqb8YQhO+ulA2I0fJNmnnhnTHr+tBF8sgAZVruBJlDm76ZTyM5NbcPWKmMIPz
9TO2VBD/ya9QlZOlFrjFnBLmDyWqwrUyKItKB7jgp+nRrdrfUiqaXW7pX9zArTc63FvZ7F8refAO
hd+sXZpGPJvOO8300lms5quMfOTBTIZ9Fpe7hj6ofeW7r+gYx7cUQNAhMeFQF2s7+SJk/VfRiy8G
KCJ4fDrtFBI0Iwq1J56WS6znxVLYyHKM+N5sSSjJQD/mcuBuBgURYT7EK9TjcNCakVlD59xGdPay
4ho66U64lkNrW2GBsaIXCwCcmT+gOnkEEifPN04LkAot0CUQ/WNag5MY7IPS4eubIQVd97b93cy9
+7LQfpoDCp/cKU9qKZ660Fki23Y2anIyAkGLBjXGobEQLITdOsPXZV52pBCR5SRzt0Eqj1sn6f8B
ZFTt2EQqo6GRv0wSancjxMA4+u2zb8QJHfA2M7emTxcjsbEp5IWl03bg1LC+Ey2CSx6g0dJ9bWbl
xaaTyef5vk3gqHjBrCrdh1gQ7bp+gT9HQOOBpvcLYzTJSisQcRKeMkAwgJgLA0BMFYfrqk6+VUn4
ZczEr9IUDU3gJctStZ4SpcUiAgmvc8h97zcDi3QWptkrML1gHmlNtqTL+RUM5osOjnxNpyqQxKiA
HGX6J5iKVd6+qq5eHkp/WBRKX8yGklNkmBfL/pYi49kQSLQzYgmwgQLamPu71MamrtBHc8AFmXcI
0FG2IRUzGFSU0AvgQumz2PJmtoyK1MAcFW+notsEKe41BoQjZDcgnNK7KAzKtUWTxKIKlBc5pMCT
Wc1RbSy0KWkMy4l+O0kLT0mP1ieDAWFoXTQfAL7OHK3bqUaNlBScZW/i/EyiYObQFj26MJcMzNAv
ZY8xA0U4d6sgkx/QsV6KLLozW4J4hFWroEJp6vqYeGr6UTfUJTsTcJAXrpw6W6fHg5zBXBUZi2Eg
E1TVYm1G4kl4dIsUSrwyDP+J7hzqckEnzb/rrZojOYGqDinYwOVGOkWhXK1sQ4IVFz1JRTicde5k
u4j8+z7tzpYof7mp2T7Eno4imAuNkesXDz1eU7U/JbV31kaosvFIDoPQKOZOU1EoyVuB1AZyHEqm
CIoAUXdNl4CvLWDY/Qrz2KJVCZfFyFVRR/uvTY7jL4ImMaeEqoSwecvClNbmADIjNvzkTDs9BkOS
80v1ZRi8gD0uWNx9yXvxA+sQb+NiKDcrGiU56gF6KjlbN0Ykb2JJzx+RjKBSJz1CiRcVuyVXc5pr
7JkR1fJOqe9M6ofzvi4MbC29dhZyRPWBxelthLVAonl4XYcyGlvpSyFidM1Cc7eRP5SzpCJ6Df3n
0PDpiC/BVDcm5ROwA0qV8cxHjzuEQKeVBvMBUrPqzOh1mjAZzKxkd5/xWEFaxQgzq0u0Cd1jWdZr
Tw1xdaK9oCPbwHu4WcH5eWliem9KqOaHwYyMQxVXLQ8KLGD7RN84Vll9bz1xykAGqIZtfud1fvBL
2302eGwtktB+MRJsjQjNZNd2yUG07ijLt3ZRnz8GMRDJpsNsPEAjBHralF+jASSj2+p0LSGLP2ge
/IZScfbYexrwM2U0CCTs56i24M5YcBPiagyr7bZZ5z6NVAboyJ02/sl1ke+s2AlWndyLWa5b4r4Q
jMK1wHuc/niFwUjAszAAi5xTAew3IFxSf4NIcu9cYGQdJO799CmhJwA6HAJtngTR1vQlceEp2x6T
xiOpzCfdkOcoxqRBWhWqtbc1zYbmWXbcccJ7SWKemLpcxxt8JvwXJ82aGWSI4BgOqveSgYcdUk88
DNQzYIMOZDean2WJObFWqe0Bv0cOxfinNcv24DROAL3Q7KCVABZevf3i+V53nWb67jphPITDmhrD
87vvpuVMn6dl40DAEquqOPVZ1W1uFjNNfPNdNkBJQRK9S+HEZIOebQkyKlTD/HFSHL2UJlPEDEUe
f99+mv6XWum5HkKxCVXJZ6zXYo3ONY2mpkzVYZRnOuivM1U/TH+uv4PD/Q0v0V1N37X//arEEFcK
D7JMlEXbSBbpD18eCeGAmi5Z1CDFRNK2UpTUeVECE+dDPf0hhR7iUo+mu4Ren13LG3ple476ouU9
4jyW4fplQ1rd1S+WM9pr4Ty1Ms24fSkxhJ6WYTdKhcd96V7QguEpVn617UF3H6GdQ9bOuWHdQbN2
VhenX6ySe9sMvecc5dxJrxTg9OP3fqCpwN1lbzN91HLpoqWefjGLzrzkHg0U41R0hwSbIUgYrCdD
ioEIyP/GPSZ53t2Hg43vgp/ft7nmP8hUOx4iJMkzK8S4xM9hANLS0h/T1DoXchKBCnMDHB7C2NlM
E4eGMI5RU9PaxqzTQugRRWodNxrxSXNJtVp+Un9bYZf98iyzpROmSB9MpINrX7K8nTJ2i4oatnFh
FuLr0CSQET3xq0/A3xt68gI1ArPLqMJtLCDkarD2W8YYfD3DQfg+LdbvrYXjGf03wKDDvDas6Bx0
arbtQtWG36BH94FVWjPMW9KfprqbFh/mcjGzIPg+GE3prHK1qXaZaisn3v9koLtYftWdcjctn0fs
paRL5kV2sWwv4CcfC0fu90R9/soPsuqJZp3rHjp2OzfzTHwfHNAORR8rZwRh9kbBfgcaecEFk+c+
GAunfKzT8ii5qJRDXOz3bpGmT/BfW/oyTDpKQzl9wpNBWeAOK6+nX6VODldhEHgrjGPSpwTdwFoH
K7OYfrVSXd7SxVPNp3k7pdT3mOUh05TN5KnVeNu7Qf86/Vghnzl7SrKb5iTR0jzwSphNn6Y/hf3U
9537ME091PWmsZzwMi0J2uJzYkrNafotb0IiGxdNxzRf2MbwBAfJve5AYCnlogx7f3PdiLzWl36n
Fatp4jgoi7XHUO7PDhQ2wO4Y7ss0sYmubS+7Gn2e495qUdAdRVj8zCAb05+r1UsrDgl9/cpLD5ND
5vSHCkpyoAczRyFdoC95m8aIfAv3knHy67dSdgkLUQLbYJa3JUxTEHImBztUWcH1ZymTYGRF394t
8PrfacZ3S80Tmu4k6jSowVmu3jms9cPixp+azlwOYalvp1/f9mP6+G7mQPOwJkk5f+Ncb7++bej0
w/TnbV9wgjfnFlnzMXzmrTru93Vj3qZ++6VVhlOdydmmhM4chGq+9VJPO1oi145gnMD9NTYNKBWy
P5Snlu/uQkwplKo4lk7ZFeuKkGcttaE3K6287Rdvc8suwsyyTNLlu1+mn2tVWzt5oeyui8gtzdyq
ijiACG7A6YyrnqaTS26DEk3FPMRYgGj/vy2bppEG79UpCl4HfUSDa4O50UGlg+f6URp5hUOOq0oj
5yea+7pDYoAIEGNdnID6jgZugvQ+r6AAkWFwhzw9xHQnX6bJsLG6pHXkHxoKYT68UfPezmJ7f/1Y
ut4j5t7qfpphWmQYFk+pXnf76yJdWX2GvYE4clzp9MdL/S9VJyd/lqG1zSs0fv86xXWzIvOrp5j2
7roWtJzfvVpou+siC6gUblb0fz7mXf2L+Kv6MzFlSo8QMSd2/W83HaHBV7OocfzZqLihTEqOefu2
VW0VA2Mn+7u9TtP5jGYR0snbaZOmCckKoM43g3Z73TBF6uGQWEnxZx7yWbAPajt5t1zJoHifMyC5
fjcdKBPzWKz2Qmfztuw4bkghDLa+uS670RqC3rSRN5R5qTDWig3TlG4i2tHHcwV/X2fc16ISmj6H
GhXFtJeAqI5n9noGq5xiqQ3l77pMRtCwwWmMX7/tt8ZYdG62obm+rsc0igjORaus37atttRkrmtV
t74up42J+JOoxAV3WjeCP/wcjEK8W27nRfW8Vct4fd2+SCUj0Uuev2bc9+dKoDDK+6qPQKdOV5cp
4b9iVwLU/vS59Dt9jkGCQkg4HoPSYZjtZG23ui6zlhNaNau+Wr1tqyfjGJXQSbn6s222hqDaSJPV
tM+qgpikks81EOR5wst5Xengp/K95lfAKUVRX4bCqE4Ko/zpU9NXxbpv6Gyvo8A9Yt26BpHYQgh0
Neeo//2RMf/aCaziEnVJeekNqqEyqB7KuI0PJZuP4xTX+dv/8+v1Y9QY9tFI5PU0azLOP33lcSbe
Fjl9FfAVcNtuKRy8G0y5KS4Oqdojw9I1jgV8Gv+kiRWctNRaTctyd0VrkIrQVH3FaMM+VoZ6XS4S
9/ICLck+jsud1j7NP32Fwci7tf834zTPNFXjWdZxnOrtK6gu9vTVNMH1+1b3KVchbo4EEnr8aS92
UIhLaTT2SanCxdtXTuHKpy785lhAjeK2vVDTaS+ZJw2Ya1fLzMiUvR+nT9NuKxlJGHyJVhJizzlo
sHidF3LFcjnU4x4aPNzgnSbpdtoYGyj3scKldfo07atS9zii5M7/OSt5dp3iz0kaP8qu9O5QNYmL
4xdfXc9qO04xfpyW5nrFb1evcXDIiV/bMvxK0Vpd4bdur5XcNy+1nH2j01OLs+jV7bxgG/rDsARv
ZL2GRXJMBlU7ZWFwB/YVRY0OvmfoTLgLduUsExcclC7kS9dLMUYqQ4vMCHGgAcXqtVOHYk4cLx1Q
scQPvZ3d+4rNc6Ic1GNc++6i76NwJ1QzePFB2WiV8L6qUQu/mC5U6CZ8lIy1gacWSbEvid4lW7mM
KPLbrftKi9iBloXssbWt6IC1kQa4yfHuQmsEcjWwKbJuKM6+lTV3Fpr/6zZhXpXPA1D+kGai6IHE
xL3m13CVwo4EUYc+vgla49lWgNHKqj6cGygY667Cy6BOkmHRy6I7xGinQJ2N/50+M6b88z9NjV8q
s8JN4r+vpv8FRT6O28c5ptmw6kF14zsKhLhxWVSru8O7eaYvozjKDzSIvX1/Xcz0+W2O6WOeY8Kg
Y/mD5eC4qrd5pvVd16JjPLUOY/Xr28y3U78tW5UEyc4m3r3t4jQbHAM2+G1XEivlCYnb+OLdYblZ
/TS1VFvlFkrU5m3ePzs/Hqu3TZp+zgvrQQySvX63gW+TXOezhjJa6noHymFawvjnOvm0iHfbgJPc
vm13777579zdbrTo8CpzQMkurwu9OTFv60iFQttL3/38sDv/zTItIQ0Kc4sDb9EE59jqs1fMqYkC
5bw6J2GSbJq+77dmHnenQYff7eI+/ixS6XsFyOw3O5iZpf4LOBDYOobIT1AX0yVjVFBJQZnDbyfD
29l6RdcVXItKzdqvAz4YoPra3zCr1mHi6t+0drztHL26122adZAYhHtHF/ph0GJ9WefF8Jh2xNVe
rVU/K0p9zbhy3/dBejb+F4c09iKU+vouUTx7k9KvuiEN0NxNP0yTMOh5+rPFo8pTL38aqT86xrk9
tPFeX/aBpx+mFbcR5m1G19b302ZNG1iZPolf1hn24T6vzOarRMFzrldVdZl2keJIvpt22xxAGjZR
oz0lFCVmFp1HvxR3IfdB83s8bjhqWM99CmAo6Nr2hP5k2OJFFG8yXanO08HHLSl7zTrvfD1KerjA
gCj4IfkUJxLVah6w6MhXQZ46+9Iznb1FoWLVWGn7UBeIpYt8CH4oNtDUcYvH80rNgKoD70WkHXG+
K5DOXf/0ooPx5FYagPQ23Mp9sZTNND2l2JRsB4dekkGrBeyctnu2YY+CGC43tq8od0kBFyjCrBQB
3cBL1HVRt1pFhYWBgdaVMVKlwHiOAO0ZzkOnOMU3XFHgvBTGoz8QHAEo945KG8BGbXiLpo3eb6p+
BOuMgGiTB/aOF9ZXGudp35Fs/9QoEozCVNrkOJcSAzXp62Dlr0HI0L8qtLmFB9aapsV4G8VaQtFX
LY8QHNv7AGsv2aR/aAg9DFMsvTsaaoa5VuHYK7eUNcTzrnbMh0w/Bl2+5J0YLABfypukjpTnpNR3
naIBr2Q53AfRA/1N8SIZ8jWS7OE+zSlphMjljrssch/VDhxlqQEdAe2fIXEsnmUMaTg4aTlzenNj
jz4IdoMTjoZpYwOU76moRn1wLx5EV/2QmgQmjOSUx9SXS160mliO+P0FTjoPld3ndwiF+pWngUnW
nXWBftqjJkT29RXeZPqSdjm+pKrUnvIwi+aGClmCDZPWTVmZ5y5K5HlZNziqIUBVajd/zACrrpTW
anba+IdkkrIobGOvd6F+1IrYO/bmgXysBqCGb+gD+wmT2SSy5Su5TX8pQQnAPkv8PZSZbONwXI8Y
y8YrDcPxS9ycK1j287okkgRL488tN+2+UJQKQuvV9Lrix5DnT31uNU/4a9PTDQqmodfnWIsuxC2m
UrdKgPwotgdkCFYQvcgqYUDrksZVxSGpCxz4DKk9ZqboiAce7ZRsnA5D4iVCD47VVpmvJcKhe5GO
NE34CRRNX/IEPhySO2OD1aDzAonqIlpJvvgpGnSd9lnDxSOp0EKswXNM1UxBR4MKQTmvWqmfmSRC
Me0Y5VRSuFPlvv1B6tjGsk0JX3yVtqEssr6Xikc2IlfjJWlXevEtVd+YJYZeuIEpEFUxa4T7qiys
RvbPtE8BbBuARiKcurQ1Jhyqu6ks0/2eh9Y8j3IUYQaQGtustDNsS30jjL4ieaqmlyYIN6ru/4Tm
HZ1SJzQXgxIlNNvo0dpLQWZMh0gIj2oijparZDxYlUTgUTRuvI8b6vKZ4OlLPn8Vp9VwjxZynvex
84pKXJqZOcUyCEm4u6XE8nQmaTsRJRcvccTrgOcMiPKgIIOmpwetAH9Z6NkOWhsI0eJA3nvZ0dOx
Cunq3/pSaOw8TIGKTCRz3y2qM6I9e6tmFqjcylxpiYhfiKeGRdvrO4a11r3V+y8Rg96vbljYoBY9
cdD++p5M6Je4ytytLKApLNKmOXt4suxSYOdHPc/KhVxJyaq1iQhLWAsL2YqrHYaw6c61xm5xrzib
tXmQPK3DMtjrD0Yfa/u6f1K5fe+cnISqSB1rl6dZcIeOfVmo2kKCJ6QYSfKad5azHjIBCW78WInh
0mDOsxjSPtsoWlluohrvoQEO6EUiQZ0N8ovU9cXj9CfuH81hxJX1CdjKINSe6JfgsRuRZYOgZFTd
qmvybJHLVrOBhd0vEKxmxwH8fU1kuLNaocFvjW1IsZkNAgXfGw2DOy4dqGOe9ozghRcOflMHGhzI
twmrnheJ0Fdx7elnraYFV8GlO9Cybq9it7oXndTuSz969eD3CipAtanTW0nN7l6V7fA+JG/J5XxO
0JFuByH8XW7C4IsUybynbkM0YKKUhc9p3aeqeABQPNy1DamfXnqNKAwgqQAKKKjBSdV9FgJww91u
pSNbXxG0D+vS8XDkEbJ8ajSGN62GbQcNhnNdH6w7pwRLWqQ5peo0/WKUorzw3Ke++ZKPx06MjaGy
IjhUiapeP0qqsm0oGHuj7j4VDs8+ozgXvk1PI0WXsxbJd7QQirRaVr3vP1KVFpdEGxaGp7j3vDke
qgEnwjaw5HvJfZQxUbzzY7U7GR7EZi2/Y1v1rcRja6/gMw3/0aD8hTXvCt8g+MaxtyM1e4rB2b8G
ggteFPlBuGlGB+sxpFRL56PRPOIs/tjU+SjcLF5746UPDf0rGkBlidCm2hmuKGmh1ngICTvZ0dqJ
RRnVJYhedbcKecovoXpb++lPF6aIwYLnABfLxGyLuyGHvtHnqnp2yztCumRd2plGcys9WrQu/n+M
ndeS20iXdZ8IEfDmtug9y6t0g6iS1PA+Ewng6WcBmvnU3TH/xH+DIAlDkFUEMs/Ze+0XpxDqwzJE
v1GUHQ7LUwYfdkHiJVgT7T5ZxlYSZ/1trJiiWZEDPnrHZ5wO5DX6QNLIDijdigpDVJoX3DXGxa3i
jAI7TRe7MOqTIQCD+jQ6P8ED7mXTe7CEw2iTDijHtKZ2jkNOsI4TAAx3otA9U6agEGVQZixDcvjA
h7lrgQbp6ATCekhy/SCmCvgmkIdLZ9XpkzN0iJYt04RtPuPuydiJiLH7XtZoa7KWXiWl3he+TLyw
cVEccOVnuxIm+jmkvYblHPqpTC0wt12Xb7kh02iJkk8E3eGLB6kWnoN2osAeX336p3R8/fqhDUqN
aJg0pA8/JusxA7Q0qIEekNdW18q6itGxT4t8NZLyRDwdn92fL29eXL5SbL9GgTROIUEbFIAypPJl
VtCDU1vdykaA7mbx3a0wqwUlBOIy2gLOhZdbKZSgQmzVVzPYpLfkdnvV4VB+wtizGdVF+4403XNS
6vvOG4AaZICezI6UvZrwKdGJfekxyieSHG2v7sCDbQCFpAZmbEKCt4gImmMWV9k+dcST1mE9rxqj
v0Ijrl4SaqXUrrzhVrh2tSoqjZDpFI1yVWXZPvFjYBjm0J80s8P5VtHIhe3qNrV9zcJmq4sJMX8E
GSRNIYN0qRPsVMOtkttgzQXLF3TItHAtqwH5guhcbMRcO7dNS7JUMr1lsobJLIX5aRfeV55kN3J4
x+fU+VTmUD55ISMFP267jWFDXQU8bG5dCj4PDur3fW+DvFdafuzAkCg/G2esMrHE5KmdUkrB2ypI
Pv26ry5Fms2J5JAdoaavFTk6x1qbc6vcsCwf3Mh2aEbBppWoTdZKeN2ta2vSxcCGrmM5iA3GzJRy
gNXv+ghti+sTR9j2gf7T76lwu6V7D02qNvaMPtEBXm1yoQX3MTik3TQ8ZyUCMWNCO6zq0VpFXSvX
LY6EW9wnn1Vn2YdewMmwg544gRLcaN+21o5w3Z/VGDvnEOHdQ9Ta8tJUPXjiZCDiIwwtLs1EsqrY
IkQ005wVePPqwetGBlfz1YkwC2slGit0VwxCwUnG9Kwmw22fwyK/aqqMKKvks3qV1hkpDSQGhOZt
ZBD4HObORumF/+IO1pZag1ybhOY+jIxUDjDEso2RTsHHGJSPpYlX3dPc8YJmo3mwW2juqeFHdxyb
t7o3TELYdX+VclPFcjD9cktqOJ43nns95M/RTUSvbaOqHS5DiN/LqsJpV9Rk81RHEtn3PRLjb8Kk
wzyh4ty2pJOf+EOb65ETH/XhKw0qcRd6pS5Qiq785RmNA1f7TgPoETXr+BnbEpV3fcn0KL1grrUf
pSm91ZT4aL3a3Dxp7YfFpffDXFWBK1dViLS4UdW4qT0z+04tjpNvmyuG7XBjBm+hCuovJ0lwKnpy
3ObuSAQVlhXUydynsz7s1piq+5XIexpU0gBiRZLI0dSQpzgU9S5IHr/3MmjeGI3gj06C6E7+NrMM
YxIbZ0C10JTg7JsjkmvrNUiMlpoFDQ4SHwcvs5+QwQl/TRIhlAUJw7yPc2sDkMRFgGCjn7PlEVus
JBc3Zg4wPyrBXTEk0edDw71aV2XTH6d5tRaM/fHP04xGz447/zZoM3UMGaP8bfHntbZCipW70iNb
UaijouMKl8c1FH0IF+GKaLfuEComIIW+t9zQPcL7gMVfDtqdqOEJ6LLj3VKjN7jJ3e041OCh6ntN
4a+eXHEtEfhHlWGcDERUa72u7j6OQAoU5ExKAlvXxNa1zGAlehTSR1ZgpdkM6tw5IAalNW14y/Gx
xeN2LfktkozQM1/uSGU0+wtpVXwXRSF3qexCiDazoTfV3DfL83AjWeaKILv0Yteo11JRAXpoEEQV
kPZOUTOD6Uk8+ggddPZ5eI29MfxulAett5KzKbwBwjsRnbk9PDrlkO4b35dn7HDkHy0Pl0WaNP3W
oTc2N0/zM2EayqrlGZ8bI406h7m+PCfqAqy75e4bHJ2ssEJ7G1v9rzZpeVrZxOJpihqSETgd3rhU
nLt5sTxdFjhv67WmEyxtDMHODHSJNKfoUOOwiDrFo7hT4qGIUrmZ9HpCXjePqQDWrbwMyU3mjlL8
fjEsGuyiYtwUWBIvZCuNBytD/WjVINzIQR2ci1cAy5ZTeK9QK9UOc2zR6NYJoIN1Wh6JPCy3EKD/
Wp4FXmH/9+vzZv/e9j+vmQyBmodldRbop9CX9T4kNOO/X/tzeG6q/8dh2piTTw1F+Myy8//v2y/H
Xw4dCPxfiZYd/p+n+q9zKZ15CLJsbTdusM4jkqD/bLOs+NunW57/b8f+fQoknZNjC3vg//yYf3tP
PwcjqBT2+3osbwmxcV+kXyki/fLm0aki5mOFO26cbMy/GyGxswjAv0SN/BzqYXpFqaWYs7ewlOdd
zZgUoV77Dla92sSoIU9ML/W7yqhTLRvEIjhlJIG8SduDWWLG9l7zg+wlDOrvywaMU0nR1Kb8uRr1
jm9RTdtBNNo7pfb9soVBXWBlc8e7TZGnMfZFXD4VXvblVWs39LGaJThGS9ewzhmRZNcatefvs4vi
AqHvFH9QJwLeaqj4GMagi0vPolIwn39TiJfJrLJXu7CzveFG1s4paqLvEnlfNvA7UC0x5PhHEYTD
0R4Lixu+631Mc7jj/N2YcpiI/uNekFVdc4k1RojLrmn2wsWn/oycMtuIppcnmVIC7LTc+f3mRhYc
ydLO35lfMY2jNLqfaGc/J2XytRzB0ptfRTKKZ4NK1MH2Ams7Mdp/9zL+3eb3LtoIHZznabcZPHQq
1RxsyxzzM2RuNG8QjSg0ifUIz07WWld4bsCH5w8OEGFN7mb70cTcwKbOKI8eP6lHpCaMd+ddZRA/
k7XaERuOLJHIMm8nHDG9Dm34uBybgial6qR2HknthWQ9VN4mG6bxIwzj9bKF8tD2zaT7a2SjC4cB
VkAqRsJrJuO3PjBXJUi3b9Dn3W1QtcaecFjjdRTZFa1g8OnNGDPew7wS0x0jVWn6VZTHwafmmUcr
cfs34M75vnOreqeGLP2Gvp+oMDZoajzDNv8tZyjt2i2uCjIB+tH/zJzyjXFV+uJI6hSBP6DWIR3m
u0tQ67wemXZMvLlIT12Xpk9FSMj17x0TsMUYIP1HK+afXFcFc4F5D7N+zU0pCa6ws63j9wrYPoT7
IY9fl/UBMlPc68IlT3rSzsKgUgaNKviUPRSzKPTeK9clGqcwY0S7mvEWBtph2cB3BxjwJD5f8KF4
Vx12OZNovhf+MLc8nOQrFTln78UWIZVtV3wUjDmXPYNIyLUc+uTsNIN/9n3tuS78a1m3xTPROPlz
M5FpSewJ2UvzU9ym4UmY9c/l2e+Fy7Qsbab+9HuvLE6OUQDhUTd7h3jyMnwsQ0ZX9XzMRCPkLkuA
f8vW+u+38DUkVFrNYG/egho9wn+T5Onl6MtrdvgkqzZ5Wvaxu7LfyMyeNssGHg4Ykgd//Dllp9zn
OcLg1miGE5cL8Q6Le5+QNPqsEBQ8YQmiPl+I91qMySktqd4vTwty4zZG46JXnNeGFaPRvOJLbWl+
E9Ty5GeieNO8mLwqV/tYjtxLlLJ0k6f1sg/ilnrdiVIdln0yYbwWWiPvnQMaiOn0fPUS75ib60vZ
liT3zm+EYaPYOY0dbblkiPfcsPJVXemM0Of3bRxnF6VV9dyQHvEkqUAvO7k4CE5RYUsud+zkiXDa
TKRN8e/BTlHPWJv8tvCyrG3tGwOR+k3ZhnVryNteNhokFXQQo8SqzvvEsHPXoorH3+ceuuWrwKt+
d1pBwPY4PixbmW5VcqNmppF8Jsqc6Hv/zwI/K5mWspsuTuLVm6DgcyxrlxV/tlsejSW/d6ksb/1n
RW4MyDiW53JEupynWbz724u/HzYa9bg6Nw9/dpw5DJS/kmsG8+kczWeUjYGkvDmfUtdXyamQ4yYr
DNw1f3aLi67YG3X28efMfx+JWqizwTfHcO5fuzjSBiicjuL3YXBLznE8FNRKA1ZiRCuhmKeopRlu
Q6PqPigNQ/QiFsE2C/3sBmN8oYTjMvi2w2vLHYl/gXLF7Ff/Dm0pYqc23BuDHN/tKl1TN/VeBzM6
WhXJncTAxGtdZtND60TitixC1Yqbsst418rS+feKLDONrdY5QND/uUfl45ZJOafVsoLCu7gth7K7
SkPwVFESnPdYXlseGeBZN2FpM0z/54qYzssG4hDcoH+uCNIUn0aaFji2/3GoZkTeFvuhXP85/LJJ
SQAp5lOP1uL8sZbXlsUUh/naQday+deKtK+DVVWL9t8rtLYxVlgPjM2foyyPqNpx7YGrt/3XCn3A
4NGEPrkf8+n+WRgC3Y/RNswd/7NiOQ0MtxA8DYPvfl7x50sMc3w6onbF7xXL2mWPUfeY0bWzXOif
h0KARrmkQ3/0Z+PlUTcbsK3Jmv69QrXqp+cm8eFfOxC1xdzQkb9fT0psUpETI4jjAvCIljcnKmrI
H1WCMTt3RfqoQqMkNNKIH4N0qjYBE7h7WZn1JiQy9a6ERheMqcydql67UVXh3IM+It+LqeW9LDK5
yf3GuKs46TeBXU73nHnBRhmOukfURHm3uL+rhl9f3mjdXZnjxHZ+c49KS+fdVH1HCWtwPLu4qzlu
GCdYdlcT3V4VaQnvljmsrWAlmLW7IYsuvGkRxcLAzoIbbnd/o4Tt3mhzBPO7ObeSchGfLbLwhWsa
22n6LSIJC3pOON6iDrNEkIYKi91AyDlGu5si2mTLr0jcgt7OWTuSsFvQIghzaBJKddVWpWV5yyNR
b1Ve5rybjt1MG9Jb2ZHalzdjfMPt2m0JQ9SuedPIrXKr4Mom/ZaysXdV+aS2eWQ4V5V6wzaI0KpE
RTqxlnjjSLQE7QYJ5W17MrZ56Az4Jn1zq4Jc8Yg+vKVIf/Q6ajbU09/AJCADigc6vmX1Zjalfg0n
73NZR0YIKkSfS/Y4bwqWJj7mmj+slrWGDEiVaTp7vewK2KzbKukV22Xt4AfBWqM2tsPPbhzjvJ1W
UJDJtZaqP+lD4L4yV8YA1RVw4+enNIqah0zp0++nTFVnS1uQXwLZeK9lk/9FmqhzWbbNmuSTWWl3
XdalnngTdRrflnWWVj9Nca3vjSrJiB7yym1do8hHA+VyJY87KIlu4IwkGNvmQyXdZJsbNL3+voFF
mk1WWf0JVc7/bJ5oMQ8hbh18zb8ux1kW0TiRuwhk31gPTW+SNct2v9/s9xLTwQ+6AoQ7ze9dLe/N
bRc3lUZMmqVqeUkAWawKlRSfyvGfakCcL1USD0dCYtMN8SnFZzPFZEy66bduFkLxofDVBYX3Ycin
ONbzT9OwvY0Ca3PQAKG/uhFYxXk/15oIay+7EhtC6D7qUIRxq7HDWBc2rl+rveU4Eq4TwJisJ1xQ
2Xpwcjwl7zbDDqxhZv0VpdNj7bvVa+Vl/d4RyMf0Mh7fg5ix8LJBP4fFjNN4rfBaXnDTOOTLlvVX
OUKJK3v6PcoaYFUHVMfh7r8ovfq27Fm1EcFrhISQY5pDFcgarid+Hn52ye/3rqFlrFUeKDo/3PDq
NkGvHIv6Qt+ruSyPMsr6ZwuR1j9f/v30P6/FDXM6tyTLZ1kRaSbHmNcm/3nUdRN6nSqgHMHrudEW
w8O/tnP4LFShtd2f13+/z3/OpmtI7LBGu2UEQrYf/3Hzyf5ZzBsSPYM1C//Tv17/89SA5rLWrJ7U
wv/tXKrJGk8uQJRlrfHUzenVXlU96vMiNyba625xLsvsF03aZNs4No2tRlAnyrtDZ6EXiPwc6BGz
kjVQyA11LQqCuoieLKkJUL1kietaHD0tr9Ug0tYpeEf6c/orqJRBMQ0LsYgZ0WUIrJ8Oc4g7zUVz
TwQZIdHeFD6bTnMg+9HeFegpEBglvUbsl1rXmCgJD05fByPMiJ4rfwRF4B/1KR6uZWJah0pNjy2K
AD035hxKykG1i77PSSqFQ7YsKPMTdyeYrXzvGRJlLVzOyarUXibNSWlw++OsHx8j0a2jyRzu+L0A
NzvuU0RgOF2v2IfJoSFsa+gu5rI4JElDmk7WGFxOQRqkBHXsQk2mO2sOJnPNPCPSqs63vq4Nz6rX
xisozYsmKagLAiifDOsxyYuPQdrxTQuC+k2KAUVwmTwtz5J4p/0Vj61974xxeJz8Mb8bza8UOuGl
zeMXNTragWTwiDh2M1tnUWB8RP1wLIg2xBIftQdTQ2NqN1G39iI05jofb0MR4CHW/eG+LAQVjiuu
1ms8ONWHVzlviAgeasboZto5t47RJEpbzz9quq42dMDG/RTW9jfDnbYANN+aAYUjVfAkZBQZZiam
06Q6ZI1yN9xrjzFdxBOWEtLJ+7D3NzV2lAdFOvFDZQCFpSZp7zOfW0PMWIBJezuBisBPljd45oT1
EUMNWtsOBdS6mVvYyCXwu9HlqYnTQrvo5T/QyF8sI0lfPfkS2G52TWNPHIeS6lBVZFfurTs/0+Jr
HTjpk67Vr5WV5ucmuTXDc+z1yTdcxIBWu+PgYAwQVfQX2BTw3nMl0VATuGdlN2fd35ZRWn8rzFQ/
pP2NdmF0yWM+l6B/95Yxmzr5JM0/QJXEW+rrWCxbS9s5Q9Gsy6zrHgvqn/tWhjX+f3xrUo7eypYo
aDvuyaFK9HPXEbGEZHB4j+j3QYog2jiKftlF/ssIJgMoueaugnQNijA/F6MXkqtdDYe+CZ1Vg0xs
gwfC2yzwqYJ6A0adp3ZuQhdU7wu7ih4bITZJWPVP8yu55KenO/IjpSh/0ShdPSQjsaRO5nxXhDed
87q28XI9aDHykrqowW1GjNi92uEoseZzcTJId8LVeLNoLuvJWH35EfGcZPaiVfW7t0DLqmsnEBF1
VYgDuSVbXZmUbiyNOfTQR0+G5xVHL/a6ne1G8Zm+ln8ISyF30D0furn73Sqfq4fbpkeN+OdTiHhp
FQpo3Iwy5L6NzWIfJc0A9oeyx4gZ91PPm7eJyDFc7IEFYKZUVzMOtgYXOFObyMzMvQ8v0a5dkvYk
y5GgnvbG0aPP+cL/f7UqgRnRqI3yfWJJdS71Mt9H8yPMSzm9X5UftKg4ahH9EcLpcnXWVH1z9Ewc
wkoSRR1a3n5omcznXdfgd0/VvYKPhO9AlqveTtIb3RnQGEgiEEHxjjaJkhs9U9OxCqNgxaQfhCvt
qRCbwE4ggGOEYGbUfwhE7SAPvMZMDW3Z1Sdrdvsl0P3Pg0khyfNz/2jDLCF5lzTJdPB/VH15FoyT
L5beNisxc4tK8aHi5mBUDcA88b0kIm0zOkF/+z1OljfJzfgeNcJYF0SXrIN2sjaZCLpDpNdiS7zd
BxZtkrHrc1256QdCQGNvOoxwHXQR33F6zX5Cl7mi51NmM80nYmjcFYIIsWOE/W7QHXhqYu9b0WGp
Z6wimPcX+mbMPKKOy8p5CXMU50anvxv6qJ2UjYPeLIhbsJT25rb8k/YZwV9oLd81YsvevMT8cDzE
n3owa0k0a+2g69n1Vuw8N7N4PwzSi+dh0KKVepWafR1UYZ4DV9skY9/RAx7Ny4ju243N70CwCN+V
oTyESokVX0Ox1xUx3UldxnvP0BMcCr11bnOHRZE+wV2JLy2AxeeiOw1e178YbXWAcU8YHdPmHoPo
bVkERXP2hRmcBjdJt1i4odpPSXPXmECsPfxxB89j/ulXf2lV+lP2CdEIofkFKi58dK8pnXJbE87z
skhE8U7exdkkywMfJCow0XbT98YoXoQuk82QmN4BRLDYWHES7YwFH1/4jyWPDtbYlEdf79Mn20AC
Hlu+9ZH0+g+mAv5Xq7Lr4Fshsn3rryi2iy1IUns9B+U8DVrxU3fRqnezmiVX5c+ujcddodoXarY6
aqv4omPJPjAwzo/DXJPkxmwcwDPiogu6V7uNna1T89uIM/RAlu6Yb6FrXeBeaF+aB6lPRDJBSYS6
8yGqMwMJjJHcQVIIjdz6wu2mdeN3Jn5OIhzMsS1+dChBAJwF3+p0cDazy9Vv6TgOmkkfQDnDVzL8
bKUhDh6JnQc80XsrDrJ326yxawC62CD83IpZidHHQbpBKwQNQppHM2vzy9Fxu25j0iJFiMWtVM+i
a1tm6ZnLxsHIDB8JLjF8y09JRfZrNyrceLODgyoiLDdmB3Wn3QoZ+0c3S+U6GsPmOXPSfd6G5qOf
Dt06dhjYMlS+J7ggj2PndrT40AchZM0uPemakvkGlperBiP9W2VZ/arKy+ypTxKgcyLaeJTb9hIX
1jpwFLnG/nM+OdUc8L1ZOKQ+NeAXo1RI27LwHiN9lbJNNjLPjwn16Wy0og/H2Cb0lr5lbeMdIwsK
11RRJQ17vT8x8nYe8tKxnppqyHdRM3RHX0SKsNCKJEFqjg9mkhRvRi/Co6HX6UqlNXaoUv2ACcSk
P/hLGj2FxbzZdZzmxpEqOsB1oGnnd/573V6tJKsusWlt6N0pdHhN+TBEhF0rz3yGPhSd8OenOz8C
GpAlBlVGe2zvA5kgRFUjQPYTSb22r919nprGhgJPvrY0LdgTigOtG3kcQi1vjR66vHeFfxSJpMrd
9fFeMzVAIl2aH9Q8y4p1/cVH6riZMYvPvTw6XnC0fSt6FK6s3yyTcAqfQgYXo1HT3I/C9p4IWy2z
+LuHunDVwqXYDmM9S3pNPMBkYqV1i6TMLxH0dEqtsTJnl6D8bOOyeU2tvt1VOly2ZRHbnfHT0faZ
lT/w9ZA3jHWm3E7zj5cbHUGvNhKY5be8PO2r1t6AmTuhVs4/Ordd015yyJz0jlMAX0hodfJQaUlO
aRAPiSaH4r2nWtur1vnVeQmxjf601vquZgCtA4McPdzh6u8P0PogNRp25BJ0+KpY5EpL4d9MEsOa
P813ZeewPCrhhzoR5YfUi5+tWfNK51Zbo6BEQdMYL65SJyYvwS2zkyf+zeRGhAFWJyiQkynx0aah
d2aKYB+kRrgzNdxuH8iqOZDg8xMhdPLk2TTgbNN0+LOI5InZr3/tCqBuolh7wcwWSUS+FYam4xej
eOEV/K0tgSyupu+eoEYL/a4hH7M4f/bpJpmVF1rH9yrazFhHMb7gutWPadLKH+OpHW11CCX8w6m3
jFMGGGMXteGzPQt8FYTkE+r9VW/K6jyG00NZuc5zMmrDzXbGQ0145DrqEERUfWRegEG1RBBp3oGm
ikiC8DONzGhjcdcF9tcad4em7oMXSfXVhektJzxwV/MfvMpBWN1E8+Ji8N/WUd1tpW4jiFdOuR4T
/SVe0jeYrfhrUKozpdENTzh5tLWKPP2DfhgFraB6s2ST71SmXYQ5ZZsSX9JHmpMj303jj6hR5sMU
jc2jGcYQaAYn3QUVkIAh9rK3UMrh6LUMUwpuvKYJNVNwkS2U53wzFQU9yfX8THON6sXQo/JBgT0h
D3nriS3e5jUmpYIknrVRWPJAYLS1Ajbu8TeGNxT34lV26pNBtboBdvPW1AH8HQ2tjSm07AlUTPCc
hTHVjKgsflADtK7LAn6sPAM1R6jGzQA4Ur3rsNcgFsq1/aQLpGGRjcsblcoGcKFCZ81rjqW+S0bR
FPVCiGC596b1trZNpcj2NDibsENTOy9CzQON2+vOJg4G+SwJz2hRElwpeM6DLOPiqfRd2C1ljNEQ
G6+2CfeLQ7KJKts6MRxxHghSa05BnkYHzfOZzQwO+cdp79C/DhqRfEsrsjmbZhCrzjLHbWoGAnRH
QvaPH12WhdLKbx0JPRszaVv4j/X4HmnzpcKuL3YwZDcnC62tKSLv4gtuZgx+prNdi2ojoQOhBPSH
tSrD+JVZ5bdKmOUmLEpnpdqmfusIO1wH3HQfamF+TF2Y3EJ7Sm6ujIa9GtvPZNZKl2ncnWurDshX
R3UTVen874eMp+g0tR/LCW/aUF3Jdkz3WorIJOrhWTax4a4bxa937B4t51mO2FvMoHEeudPn60Em
9h4zDVknFEHtvrzTAhof3Y4cFN9FVpa53h0szZowXu2pNIyN1uXVJeUSbujxgdElUjluOhvbH8yT
o8F2wX+yWqTKep1rBzvhS/UdxoypOydtk9QzOhGEKiLbV7ERxiehW9CMrIK7vTdlZ9mWByH5QU0I
OLfZjLQKo2FL3CRmN2tE8a4+Lb32ntuiLx4KS+EJ5hb2gaUhRkf1gSbrR5ThRDRs3B4l3rELydkk
IDv83ioDIYBDwPymCqxXvtDhoWgqopb6T1QsBKdj+rzN1qojap7XZrAmTpRAx8JzaFkTTnQNRsxv
mAWC6zRUHffvGb8qatKmMthN9InHOwKEQzVHf0mzQAU+q6JpkK26GNtMbUfGF/Mq7mCV/MAc8jMS
qKWbrGVIazOHKNL2qdH18EBp7zqUSkGDAVSr4Yl4sBk2nAoMf4nRoRqIhgs5JuETlO/tGAzaT3WS
8Xh3uIS9AbeGi5ZmG6uPmhctVuHdqqZn2hfppqc2fE3H3VDFEvxooh4LvXA+tGmsSa5E85vpZbst
+1aeQRy76yGlUR68EGUR3HQnIsE7pGnA3WcVGkYEKa18GCVXHWX2zdpEVXDsGF1x7cnHJ6unx6pr
xH5PoYm00Zucl6ZmUBJNARd5bbQehtQZ1qjJrJ3UZXX3QvPHkKvxW2omBz/Le5Rm6fgtIUIRSmUM
RtJlxrGoMycbZTg4Tcg9NDX7JvmVxCL7lmlpuMUVqgM9DKpV5bQdrLgeAx8FI1xQpfPETSO64xva
2SUTjsGQH3HYY8/qPxCaM0OqtC8bSME6CMNq65izu8X5TkildzB83XmQhq0/txRrAM8Q3k6FogVi
2JTftQr3E7EjgkTh+Gdrt8m7pahRS/leyZl6NmePp10s331j8HdlBXynKoioRuHs7oXmkxGCa2Mn
ec+nMn7kMkDbmZxr3aimW9fYLx0DlYo/83fKMCdVeWsvrJqT5lBHMhKqgmrQ3xeodxvDUpis7kc4
uNVJSyp3nRtadBomU3+wtSjddnT/byoT4GT7Zr6s+j9mRL9X18GvzvcepvxH3gzxDGGOn4ueS3PQ
jhg5Iv1kymfPq4Dajj1k7vkyy8SaglIjP1Sti3tkJX9NprsuhrfYoz5YeLF4zB0s/nLCfSsEaCIj
l7uGzNSNTydsU4cZ9T+/8J+KsajXbY/CqZJZuQUsQa9Ga3BMTP3NCVJj747ZwNQ7eHVlQy9BOrtM
H8xjPU3veGexaQOQOUVW86ZxVyB7GiVF5Y/aLe18+9j5xrSCH73OMpfajkZGfNXZb1lSIN5ICbC3
1ZsPRudLE+alb/17VDfLeDQ5Draxl94QnZaF5bXIl4L6XDqtfbXM5Negmhbk+DCLbAZ6NLV9qmK3
vi8Lg2qtZWr11QuRLHmRv4WaF15aTW92YYxJwa1t7R6i9NnR+JEg/tamiOWHEPkqaEEiaW+ePrrP
QTJlL2VytLLpU0Sxxb3bohbdJPeiiasNtpLunnnqWyStZCs0KVeIm6YbY61T07beusD5NCEOuo+x
NdxV+DU4UmJj4TZkWOiKmAmDJK74llVTb5d6S1K2dPvmvp+WcunEOZOsjAi4QeumxSWWYQe7Kp1O
ieveCpAa2E4KOsq5PCyjY/49LpmwxKm0BBxG/FJMoipK2V3ywx1cd1/NUL4RY5El66+CCvK6FY3B
VUkjcR26TTslOw0vBEM4Z9eQzIxRRznn0qIc6XpFufVSV51tta0dRhmtbgLJGdNN3ubk0o+D9xTE
GboJ2klI2alf6SMByjkRhwReFUyJSv2kpeVeuXirHOsCQsgATOelJ5hpzOcG/0PX+MTZ4G4nRPlb
JtfZ2aQQrkx+hBgWwk3EJ36UtEBXyXayWp/fvHBeVOu+D2YAXiDnTlJM2PQjMj4hMnxELmeSMwk4
uALkFiPqLW7KcN877RWfePmcj6D6zB7vSFmNXwzOcWYEzSVLGv5hCZWkx9M9d1Vsf9KCABODQAH6
S/IL90WIVUaP4YDNmiEZBi/QwHCJMQxpdLP4SkR7g9Fa/xUjMzbbMHpEg52ui6zemK0mPkvKySum
Yum9Cz3ivBr/bjbPUzBgEuk8+6nx6i9IiLtGc8J9ZeSffoFHTENS9xQ9yxnr3YWxPDewJQ8IeP+L
sTPbrdzYtuyvXPidpyLYE7jnPJCbu1ffpfRCSCkl+77n19fgTleVnb6wCzBkKaVU7oaMiLXWnGPq
Wyz5SN6UksNjr4NfQehGFMXzWODfmod+1eCJwnVSEOBtk35mkfYRa7F2jmJQ9FbLvm01Qb23zWjZ
2E6bbh3JsIPTP2ggjW6PXjwNq4DIslt54MgF3z5Qj8U4199J3v3UYDC9FlZtudhPSy8LgmaXNG18
FSwp3jwsEYMeWX4ODQXmVe+uA2VPF6bD2HR0zkbUIh1Bft86iieiRsWE2ExboFsq6aHahHwRmB3R
I8ZtNCjNLqar41IBdLqBn8C2B0TddUNAcRc3NFQAXau9wvtFHWD3YXts6Bq5fQ2jyA1ObRk7x7Lt
wtPlgwEvZMfMLrqqhoK5Zzc7pzmunJNcP2v7BU1cI4sty7nqVtPLAibgOKDRY9PUwsesRLMscqI1
0dFP95Cv8XnoDeeZtLf3dpnOJ3jF+kaVOedmBT2MnujZubOn72GLeyZwdFyzDOSXjgskQ3nP8Mfp
Wp8MtAV/kAnfJ9ZvUMxEGDZSHwvHqXcmtPu5vG0nJzmYM4p1xGjRdWooGd0d66TWzsyY0Sw3tjZZ
275j1Wo4CHhKw6Kpqr121Dm91gp3fdHCLggtXWNC2b6pfX5KWi18MBIEbL2VKf7cRYz8AzlvEYEb
ELXxmXKCBe1JUCMdHRn7SdF7hs0JkFWmu0+ppQ7REDwh/+bKrAoLL6H4XEaLSDHGqoaAAbKIBnRU
XjOsSMppx1P60hrrXI0dW20ov9oOSGCSFdNetB4TKK6bWJVgd3BcCes1DQvlBPPqMIQYKqaa25rB
0eAPebjei2s5GvHm9QAF7Ubfmm30pYsOilk5o0bAJfQPwQ9/xXCTnakxa9dV07CgXf4ZwTuLGa6E
UUBmXteisc1pXEc6EGwH9MLc/SQL/68/xWa2//lvvv5ONm1DDET3y5f/eSxz/vvv9e/835/589/4
z1X8vSnb8kf3tz+1+yqv3/Ov9tcf+tNv5l///dFt3rv3P30BjjXu5rv+q5nvv9o+6y6PIvwq15/8
//3mf31dfsvjXH39+7fvZV90628L47L47fdvHT7//Rt5jn+AI6+///dvrk/g3789Ru9x9l58/uWv
fL233b9/k8L4l6mRiowvgF4g68Jv/zVyIf37N8f6l6Ybpgo/mR/SL98pyqaL+CfFv9DcMkEQ4AI0
Q1sjh1p2S77Fb5NCCPrAQmU3MHnT/89T/x1R//M946X4H5D1+poM8geKM/01wjkdHWyd0Ohk/3oJ
iaqvHBZBwleUzPEKkjq2yFSFF6xDpbW4J8r4fpJFcmN0WX+0pMYymTcJ3rTAfF5YwsMU8jNmyLcJ
hOwi8PzGBvELo6IwozbaeC/64amLY3nuO12c7RmcXbMk3lJZ5W4a+pH9xqnf0gc04sOj2uW4MLh7
xHFtt+ybscQcF01XCVvyMZ2Soxap7c2SzZDKmuQBIgGwlFQPqZ3Gf4iJ/TU+nBcHwDgtBKlLSwUy
vkLh/4C4NtIqgtsSdftyTOJzb/bTFYpL2EjKVR0N8DEXOZAGn8y3sVLs6PmUuz6U7X3aocI2dDZP
p+nyXVOnOoBKZ2YSGjCSGAk6//k8kyTUoebTi2jaBgwUfZIYWGXlzeGUbMZAGR8KoKmb+fIZ471/
wHj/GuAOiwJQhaUbkhQBoRGy9ednCIumtwZMdztj4YNlMmzSkmhfVchYFhG/0C3C7J0Zp1IJcBEb
sLVYoyufbZuW5qKFEBfyZkfhq3nFaKonbEo//nA3/Q+X6F/eBcswNNUWNuBjSSX+K049dZwZCFtk
MV5JG4+MwhrOcN/eoDMYzrQitAMT1xuTQc4VSIHeC1QJ4TfvyKkuHOR8Kju/Ji1mlPwo2sxbUJzO
05COXtuwibcENfhJKgLfySh6LpU+7LX6UDrOdGsi/ZyUxaaYIbslMTP9H2Dx2oqo/+MdyNPTLUO3
V4w6IdG/ZqczfbGNWRUGJ+GS4YdgI9x14Oo3TRNnD21vdm5ihZTjUmnuKUK0a1GgtIKDJbxCRoZv
keV9UAXev24aPudE5jRVUZG1al5dqx1XLKkm6b2StdupJC5SGqg4rIGp8gXJMQ+JeVKiic7n1JXO
KVbT4jaMgQL+/fv4a7omg1aVddBmgkOGo7TECpT/w90U1joUDjsddrZSHStyTfsanmjSJPFDX0qO
A/M4bkem7OHU74N6/mbTMPvssX/3ap2/LKIKcFpATpRKoJ2SAHNmFNNx+PuHqf6yqa4P01AN7ngm
Hg4U/V9uCekURK5R8O60UI5+JWd8suE0ABRN6+1lDWB+mbhdlCHLDpSke4ObuB9X40WiDNMtZcVH
GMXx8ectXsyFAzfEtySurwi8wrVicILBVe3W5Go/SLZumNVhvL2sA+2ECOYfntGva7zFVmIKS3UM
MiwcYa3P+A8vPOeyOOhgIO9w/RdnIxbzjvKfYg2H1/fltIKoWc7DFkBrTD+nHjraJzmnvSV6aPrt
fOochi5mK/K7LgujPZMSczfL5Vgx+vQvUUNWFdf/EBGq/RIwwBuxhgtIVQgdZTTe8T8/7NHgSN5H
ALOLsCyuFa2VyL2Gc8CwaJPXfX9U7J4MHpOMI5Etd6gnn5upiPmB4iNQJCQKRwnOUb8wnZkxhJfo
jgUGx8tkodTH6FQXWOXW82TE9GVr5JJiZTSfLwPPjP4Bu+FeKr18krBi/ACx8d+/M5eAmj/d+0SF
EjjJVm6vERu/bjAzsN1qmftmp122PQylq5LEya/UcZb3/K2WcT3TtJoExMOwnu86p4JaGdp37NLw
aAp7JIZJPk3aP+0Mv6R+8Opz+auaYQDN5JgifknWKEpr0UfUDDs2e/0w5ll6oD3dHklrxy1cpNqp
MKuDpujlPpyLfmNq1bepsUp3mqjOMzuufeHSvaxe//410/56NRucpEyVV4v//yWANCQhUpIV1e2m
US3pnyXtXTuhilcI30qnK3RTTIoW/Dhuqcp5X3LicjXhwhqx7kplJDMsjeGm6c7ybkmw5pmK5XkF
x0/G3JxFDU2DsPLFi/KyYKqRmyeRqteXpkriqMWBmIQe+BQxmoWVWZ+6fjPPiRuoy3QVmZnY/v3T
tbkYft0gHGJWodUieOXe/cspJBrrgK27HHYNcz5cWrM1H+OSTKFKJM6xCDKXXizjyL70iGom2Mua
n3M83i5qTTDikN4RXZtOM+x1MUqXyJqBPpnT+p0o/LIUpGfUSQ4Te35Wpfkt0tETyJCNZWX3tw3D
bhBCxU4wyHXrWB28OMICm5fxQz52pHVUiKcy23THmd6iolosJmqFRZuuKpAqYWKVsTe6oiZXZZ/f
p6lMPFVQyRoO7o94qF+i+HbWamYWkXITcre4RpWgNKo6D7X2p1FWb4nV74Hp3fTDMrpTHZ0tWWIT
aBgdBRXBnAXBTGdrMiYfUX7kBuR1ukleJ1sc0yg9I2azqtVvrCwztk4cUs/zTxt5++l0yk1QLMeQ
i8nL9E9TK5nvTwhe5pUjrexja9RvjOVWloOHILLdRm06U38olWsmpraDjXU7KcfwXisUFOadp9a0
IvqZFkms5idKUzwNU+BpQAD8uHQqBIuk1RytsFw2uLco2YNqvdjiXdOg24ws9mutUU8FHfS2JNaj
DQUzlmjpNlNYu8NSYKQcYuENnNUgET3F7fAxAijweyeHwIuVMKJPkWjxsEOGVHpR8x40chOvyeEF
494twEs3T8QVhzlI58qTMJwP7CrbvvyqA/iToSpJjJxp+cv+JTEjwRSFgZheOd+xsrmSGwbXFR+G
9ZJLW0znVvFEu37xUGaFG3pNqlsY4sektc+iatS9AhoUKJPJXTLWXmimRAMZKPxKbpxoLp6TXrgZ
TdVBjMSzWXt231tYPyTv9WCG9KR/j0YHZQeUXrqDGahgnXTFmPSBsKS3FXIJ24BHrcL2umBUcVit
F31We0rYv6mtoAeLWpy8BsjvBl2b3kFuZxb0EsiOaxj7JEmxbdFzCak8tnrPcKeKczdQtFca9dKL
0ePLqEamFN3NgFKJ6hO6q+nl2xwum5K4DzdqGenBgld9ScAEgO/mStWnl5aD/9R+13GreprRvNQs
RkHf4HTtzk1t5IRvFE+1DN/KwXpuaF+uAE8icPNtVZJRVnUHZJ0fcGINL5/6F5S1YMFAWpiEm24K
WNkuo36/RgLo1iOxiSJVJHamzvYYHG/Zthf6Or1PkmPDoj2d8jghCDDAkc4jOE7TSRLk5TqmeMRP
HkHHCgG64cx1F6ycdunQZO+G/dzx8J0oTL2A2xLjvi/i6joprWLXqqwPvbl8s7O0ezRzAiNMojAC
MnCtDE+t861Q4hdDNyDmUsHRDKcywjvFiXQiFiq8csritlMCOG2jM99bMtvXFfpYxouHSS7tLi7x
oUyZtN7zKxGL6KMnTc/Hf2YdY47KZ81ajslEAgyTH/Wmg5V0kI1oURBiO65blZZIIYxH9JFbTrrC
60MQXs1EPGLamI9yXYhYN5QHPcbEpau59SmizMtAiwNZuQuQdm7MccJPrVXmN0PcQ0qZX8q1K4S+
dPGcUTO/DVDkQKqn5TmQg/7cGyPZ8HhYZRdXuzA0+32VLYofxpV8XSiEES9Hj5hJLBIXGExMq4ZA
1DU3fKPW1+jMslMbMNbCJHhjWw1aRxQcc2UPJ9L/Xtqiy86iWb5VdSrvw14X91ZU6x45mf1uChiM
h+p1pI7tDWmU83bBeUqZQCri+urNcn53iOK70Wt9unWKyaB4j59pAlevWaghBxthAllK4l9kvyNW
Yrdq43M6p4IFYU6PxpgCVehC9a61M7/mvXOjEtO8OTXKIQ3kR2XkxyKO6JIb+dWlxDDpvm+HcEkh
fw+YMZrqOCh9c55HvTnTPdSSkbpX1e8xJ0cPbTtofj5pmyotN0appl6aWvljrbXJXYNBoHHqdNsD
KGF0YSuPir7TSE5BBWTTlUapOyuNudFa4bx0Y8yEdum+FGntGZUHp1gHTw2qmd4GlS2xXKjiFg0E
jS2ncq8C7zuquPPcMcu4rPXAvF2mutwPDCk8Ljk2uQgBa2rLZ7uSEXwPOcPwsqZbVBXpOSydflMo
eP2a3CqvHJrVc8vKACkz98Zqsl4om8+ZxWoa51ZFUmdRHp0ZW5IDmX/Xsbtte5qozJeL97kFImdz
/DwyKUseC0W5v/y53S6Dl+S9uiF0aKW+wnbSs4qJX0xaEcYU3Y2chTc/NbKzpTi7fgW/qGpdeVRP
5vaCX7vAYGrOA0cRay/2oo0euUiOnyB+w9jEh8tn1dZJNf0Pf9As5KKyPpheDBnFLaNKhR+HlqYW
y+8fFofhODcJJOX1GxK8kRuW2eTX9jKfud7nM63qundLx2C0SUf88mcdt//P7/6/Lw1U3Tijqiu8
w2HbylsrY7ttZk3eVh1MLI7O3SEhLpRJ8QhxDrNhmqT25nKKzhNJ6YCa1CcY0KBNXT9YddFdtWp7
LqPYSghGiitaOyPUuxAtgFJO5Q0Wt8RF8hDfOeXIeSfPoXGX0jVRO95VCnvS5UxLC/xn38aqCYlt
OwUsTV29Kqm4SlcvtZpyIYp19DlagdjxwmumZ2ATwDMGLNRa3iz0EG4PtuAR6rcrERjtlakC3CXs
4gnp/cq7vJX6E73WlomPsaC4J4kHDtnqhSJMTyRXP79KRrvY55wEurxnsVBMjevcVs2DgrQ4Hiyz
cTXA0kcs154WzQTi2QqsRlTMDoIHGFv2Omm+fLh8W64/Yzd1ewyriS2PzW3IJRQSXo8Q5t/3Mmi0
3qOXcJv0xsuIguY0JonFmab5yqPRvqnLgnM3Qi3MzG4OVo/o3YqXDhyy9qTaDey9mRCRWW89ufxc
iUp9nm6DMZy3haXDCbU4m1KQdRt1MNUnoZjbAoGKbzLxA/alVQxzau37AgGmokK6LxKUX3PBEdep
Nx0ZW5Gacp2l7f1l4q5aVAAl1ORD6DQqldykEuIEP1xO1tO4hrJZRd+cskIbr5r+abmUD3AZqHq1
HpldiTDZUgrTzRWYTZflJijjL86/9Mp6ae5Iwn4oV8icvRi7EnfkHTFuwTEw2CJAhSZ+lI/0NdNZ
AZO1UK2MZT0cRNs96U233Jad+NJl/QOjeXozD9h5SFMKrplSQfNosff3qZH7Q6XB3HJIeJS6+hYm
4H5wM8Z7c9AeujGKvikV1ga9kffE5aqbaZVhGzlkqsu/XUutOY4lNMwQvyCn5bF/KQghxiBwRCg0
cChH0EIKjUAsTuVw+RLaNDL49aED8JPIzHnN0Hr0PrpRbdP05sD5MsH2udIJ4zb+pNs17C5fESUJ
wQeHCJoZMZJRknNO7zLnqNmTskULqOH977v7JMjvhQTE2NXdqcUgMbgwl/JDBtd+nuJvhfkJBGcB
c5XBUjWS+DayicnTOr9V+uh2QL+5pHHMtBBOkFr2w6PkMbgzNCW0zYF9TfPm9w5anTvvVamZnzrR
TpaZceiDKwb8lN3i+m6KzemeCd3BXPeHRDPxQV2eusD7R+QReWWqCbdB4rT0FrJjWtJ8iEiYPPRm
ePu7Qr/uMNNfR4joLhvq4OQMZ7hQH4fJjg+FESa7Cs3Ws55NKGSFtkWYlZzD9MCirqOsSQ96QTqe
S74XWSbMmq3xaWBCftVwU7rS4oYZwyzYx6nocJUVDCsj5zxyyre6KLq6fDD05PZnO8GSwzblUXJQ
5+YzInETMwrdwV7Pwf8a7wnWIp6Xne4Gumye7GVzigQtQobRgzj2dB0Pbe18Kl1zjPpvzQj9qgUR
tScTbPSsuvnEEQuEZUoC2H12eChAsnGmz64yPcMeaonz5f0np/2HOl5VVqc+N3g7rzWC9SjSss2l
vcwpDrtrT/ggfPFXS8bzXkaV7iddTp4Blp+joU/GVp0ibbM0eO5DFvnNBU/PuQNsTTsaP9n1l8vz
8mdyUcD4kc7p1YiaDoGmLJtoSclaxKr7Mi4Lr8mEmD3fTmPRHWeMHMC8Kg2Exvj7l3iiMsb6uKjh
TaFKGbPH/+kz2j1PBt6t02UP1kiN3jtrmMfEy67G0V0oyysjRKEQphNTyFVyU91o6+ErHY3whLrR
WjNl8xORj8hoilySujSjWVa028kJ6h1dDNMVKnESpWLpTxNZkx7Fnf40li3Cqzz+/bPLd69+rs1Z
nTo7qQ2E6yVafvzZP04rUPUkwZfbqCxgxELCQOyqGxxB1gnEPNS2W5PggJw9mFuqCMwi4y7OOWRk
q+3gEhtfiPxlTIZmTQ2zrpi7W1dDly6HUsuuII8MnSvmpGRW3n/X2Sto2VEKX6mxV4H1v5Y18yVV
JzxKJX7k+vJnat/Yx1SFoTzX+ymZ69ec4RO3UxcyGSrzLdMUsbk0XhdJCQIjLyZ6C9+hzOviFpIP
JcNAFVJRNnutrskzfdj23rDLN0ri8Zg1LTMM0gkJEwwRtm4n25yvA6T8Pz/g1aI9sPbJOU/oV8KY
vy598mJpkt1kotLhxP0wsVahyExx9sYJdCXItEUlCqDerHApNSMS67Hb0KlBYw2s80glnuRm+VJm
uKDSWvkSedO6SmqLq9mIm/1QGhiCIqYnk8CXHSa6dMs6yrg4yDxSUO9s8lEDBWgRY6Yw4rq21JYE
h9LskHNEFlHf9Bq2iYhQmHfO8uhk2l2d3jlt+5nms3ky1q0rHfSV3Ea2ZNiID8JNcPbNlSCs1I6u
CjOQNFBybV+haHYz9Gv+MFrlGS5a4f+cR2C0ZrVeFlz4gUHMRzQgtKHher0wLCEketpisyJYp1es
b/rwNeRF/FjY0c0ia3WXp7h8gHQsW5iObJOSrXD7s2mpADLsLvOu0U7Id1Q6TK8i4g1V9do35FrL
h8heh0yc7MTBli+74ihouyPN5awQWqW1HbXktjEym31wDDdyHMZtQXzqW1YQMpRnx7QrjaekmWIc
qAU8YNmdUUO3V9WXUMrwg/aBN+ZDdyYMkH6hEQzJLehS6q0u+mATRJXSOtdlHRe+vbpNlE4hhQFq
2wYpEQuWWQBilCU3JLTH8jqdhoefIzw1Qi5mhl4AZuqW5DqiOtfhU66W6o4SdfZHWrtuWyk+b4/6
xNv5pYSG8VCM2Y5jqDzqYLX8WiORPu0T5DB2y3Z3ebXEuIznpoyQRKjzw+XUKZDXkQiaJC7pa+ZR
NpxoOytN7pkhD16jZssW7x2OxvWCAGT5dnkBx6XUMamhegWGWRxpd7b+z+13QW/op850X1nwQ/O8
HvyLp6NWMXDE9YD2HUroJpVWmXL9t4dENZ0r5h7PRdlh6lenD6Ep7b3MZv3cK/N9ZIeDpzW4MC5e
BINwk2O+2D+Gta5daEO6KbYQAtr66OgEvPN9gI+vaZXrSWSfgaQPhwtyQqe3vk2Xkd/PSycop4JN
vkHps/4qHCgUo70d7ENdm98g9jvo9Tusf3DGXzv0pXMYimM2RD2Cw/goSSt+kQHjhCQtHoJSux/G
qNmJPoi26aJqLzPgpwipfFkqzmMeLEeVXB9v6vFYXFxygV7cmMAx8SGJ2Xfg0rhtW6YnvaigPapJ
85L+gMEasSECvy/T5KOOguQYha1OKnNuI8Ki83qpLWhBzXvCNP3RBj1IOn2u7SoVGBTF4ijN+h4G
Mn6mPHwsWFG2CoOy42wxcQ4bnlZbmMdxXpbD5TP0V8thXP/s8hni1QymBGq2TND/qtO5uZ/yJPOg
9QEqFX29dltbFh72H0q2nCHJOMfZU6yt/zhzOX+uKsa/bUwrLVza49iZMyljY8g9W4jxGWO2PJCS
0NPdfI8DsdwbAWzwbNJjr2AJglYKuPfyPM18BeFn6Paienq6zFg1AwDIugVdPmAC9Mwux5XfNj5T
Se0cLua0wwqpemPRU4LTK7/GNkleQIFV4lL7W8atUyYZVQzlio2SYNtYln2OW1s7ZMsK88NmbZlF
Q0eneONV1G5A1ZsIZwxI/FFivio6nHAlcaLzkiilP2bEpa6LvMYVsbVQuFrIEH7WfD0ozX0/ZV92
rNK3yI4KTYMEWK0DrrfA4IKNQhufpxUQxii6yCu44aWF8PfyWShBsFYBs0VLxUaeKAuGbf4lh8qz
ZC73kaQYLeOYcE9b+4GPHW3lahEQFWUUvajrPEu6O5rwikfGJGSoknJiNI5xHOSuROe1kXP+Uun4
AWJUap7dr919y4mg0MljmRF5lzYEezrIK3PgtTqYUyxtkas3aoLa8jEcmxMxEM8scu9WgoiZbYjW
jYj2Rh3f2wFXeWDRZSXCgWYuKR/GPsJyCCwDBSdcS0q+ydyD7gj3aK2KjdQoRKMwfGXojIOSMK0h
196VokFiN5M3uzY0NIArrhZm3xe9gLFLUruaAddgekcubxa5ik1iKRAatwI1c2rQnZTRXhSDdJ3W
pLBisE4CAJ69IdpZTpu7BV+5QZDdTAqoQouWKLs3Gnc5JqzhiLE9trNkKyNJwy2e/boKvioerV8L
aPeTSPAMoByTwOehAMSnQsyu40SkvOXTA9bamyYjBkCSOxEMAbWWrW5wbM+KYAYyVsamZjYF1ZND
rcPvRD9GM25dnFKouwrN29kBS9K1xIAk2bshONioKNA23acUrXroDWSjbWudMuitARMFDoEwDO3a
l0G/66FO7ekipNtZ7JK6yn1TOCH7YjvS4qezkliBl4fNwHGjd7m6o8P0mc1CbgemI1OMScVqXmY1
Ym7FFe82Sr3DLEmH5Tmms76I2kM7TBs3Xe770OLMpdpP1AnxZljaHJy3iccAeW4/IMizh/bJQiUh
cCpcowNk/hDYnp7BRSyW+hinljfrpBOr8QdF71vQxgTwae+5wo4kEhOGhIOPD0oRkxAAwJo5+MG6
WzFVexnw17pKC8FHKQ6Nk2fPiPxp0zfOt4Ymza6bgw8DjbFuxDS5CyDQcSOn/aKH58owvk8zRtY5
7nZOahtALVq5z1TMejmt/iLCD4mkfQfJEr+VCuELf3plon2KHBhdIkQ43VbbMOyuW13VD8tBZPZz
HhtQpXNk3SLRlR0IMZMkj2bnGLD+NeNzjor9jIFkw3gWgBn2YXM5zer8SiOulOCNHFTQUo8xeM64
vvL+Q8YkGSpW+060+xPpz7UbE8m4tRXVL3PU/9jrsm0MpaeWOMKnYN5p88KkjpceZ0u7y5Xhakii
D2ZaD3P0td4rPRuivWY4YHj5xpIZbOIysV1liHcV7dpFdj/CzGI01NZIJuf3MSZRJRxT+M8dczm7
mnDCrprNEBxvgNEGhyWkSTtmgofPRLVY0MycUKkRHtsQ648DWid3UnufgLtXYdow2s2M9a1+SZqG
QOO0uddz52ATfkLEVbWxjDVkAi5sKcQd0ARE2MMPs9xalYVtQDLbnwwjXU+gq0M2exUzRyIba3KQ
+lDX7atQFg9mE7schkIYh8WyIVnZl2XwYCg9Y4qQjWoeU+HFl/F+lD/VDe4xu5RvSmLvwrGY3Bai
jZlEwV5TlwNUq3cbDS+GJSZ9UE9h0yIN3ZhRcFDtqt6pWX5P/V744Gk5fM2U5xOdnC0vDwNPywh9
XddxgvW477v8O7d3SJYWAeRD10PbME0vs+i6W1N2kIb+eujU8H1CUkIdjMRNIR6JF+OQMx+yFyBs
sl5bKwyoCE95T+Ji3ChtRafDyL8PKibbthTfutGMXXxUfpkp7F0M0iKlCL2oSPf6ZJ1Vujgb8Auv
amqmx6go3luiOLQMq3NCpshcfPYqWv9prGZOLRaDMow8XRwAD+sm1Msq56aW+J9B0A/v4Xtj0vfo
FukUqPGek96TOA6Zhh0vzA99kdY+6QKOuzSK43XoYRgkAT/EUX4TgfQikJOFKU5RTSvrdI6+pOug
bwsYK20y5DbLlENxbe8ng1200tVdKlIU8ezJUBwSVadxOz/O9UqJgoHpDd8JQAm4OnVofHV9EzZx
67X0kTaVwMAgMD6OOObPbQJRHi5mvBsQafqa1nMZjLN5g+lJNvoPQZ581fcGr0wfc+sQljEX9WPe
QrppM5Z3m2dNuXltq3dM/Yj1sMpPZMdvhYiLVyIwy7VodrM5nY9FOM9+m4AFMkbqDcTMT2h9evqe
xSbn7fCdcaQrQO+4diw/MJUnNpJ5Q1yw5iodFUzT7quyUu7GhgGMnQrBoC2evDSzX4FnKxiMwVuv
3iqrrjdWnbyNUVdvdFIX3UFUctdF+lsmC08NBEce7gpcGOx2NGLhfuzLhQR3YxySXegwk2R0OTYN
7B2YPcHA4+Bkd10pUK/wvWKBsGzXCSuTI0X+3aQR2dYW7ZRFnz3y6fcYDJ+bPPMjW4Ud1lqvTaK2
bqMRHEgVudASZ4QtFUYfKd037cvApGtPBI9WhZlutQXjgmLTiu1Bw6H29HTnOobzdo4yVfFpAyBo
cDCFWAG4I2DKy0AASNy0J2HUtt9100509b6awWFlSn5lYsS4madut7AF0jZuIdmMBx5974GzVbfQ
If1EicrtUk1fvWxxhNlnDSTHgaIx2oBHk16gJ2fka3dJ72w46koQ/sPi8czXVNU3Ul6H0xLaVw4P
XQxpuCe/2lO00XblRMsOdxO1ulGdu65ctpEx7WGdAHOO5mNVd284KdzAoN7UrIzJiDPRS8/VI6yT
amPXw8Qx+063ye9pLPNU9n207armPDJU9CdEVy6vu4cHCnlWP+ExT8fPRN2MkUJHB/dBUpjQwI3E
Y4j9xkS02zWNubha7wBtqEjccrL5kAvmTCH50Eud3OJegd2qV0cjacx96Ay0NcRHmWkDrXq6c0vG
lFUdUOLhLHeH1nluF16IuEk+ipb+hERgmCrFxlTW7Ma6JWMnx//r1Hc57qNkmcOTQ6CAQ/TPJs1D
uL2ONfv9KD9HVY22uH7PTpJxeG7jLxHI21QRyk4rmVdHCQc/nRR2Beqiy8nhZXI4DoAi2EWK7rcL
sSvWwJGvYXRrTwgtlhoNTqwgKOQCJsLG3CQ9xiq9mtlgRewp9SL3IzvgLs/ZVSDQv8LSPLCrB/s6
XmDxcPQnCMbx56l6RC19LjExejanQZc0AOn2JDwHWA9sjYzjToGOwKRuo6ifsDPebRWOQIeCzbUT
OkQzhRK2VOI4ljQg2yzftlT9bpSL52oUhRc78TnshYbx2Wo209BishRpscP+33uO87RUcrovyOhK
n+dpuZLbLgQISrV310XazjSppnVyDSxDH1zkGu8r1omVsj0lM409qxc7u6Hrn0/nXAoJR0F9apwq
ZLpKAJeqsvSiRcXqGXIVleiTjaPS59/IDHskNcWD1a4cjOg7+qEXzvQIpvyqMM76qn3TYz27g0Po
oju1ghd1KJpdlc0bmtSV2+odsrA8fp3NgUwn08Ttokx3oUHpQUqZ7wRttKELRVhR6gk8xj4eN7zI
zVBuhok49XR6n8kCih14smpM/lCi18wRe74sgtTrEAd72OaKTU+lkYwjoRC1uedQyvFVtPdZFpzg
Bb1m1Y3ouleFPtymn5eO8mCyobmpNFgoRgnoNb2S9XbXyhL/oQXFuPvfHJ3HkqVIFkS/CDMI9BZ4
8GRqvcEys7PQItDw9XOYxYxN91SlhIgr3I+7YKS7scIMPFBg4PGqh4UB89wjW4LMkBQ8B3lCQA37
PHkU/Y+ziemAB6K8kLQBii3XWiCogBaZ5OJkxbx3JqrTN2WeRJYNgp64pN0jm590vX9hoGL5Tt47
wADNT8HG1i/YBgULlja8yB+qjmlnmJb7dsVAtFQLZExgo4FpkdMNufOQZlwjJH4HY5u+CC7Z/bph
Ymo+1TxKRwmXgyKu+LAaPFrYvy3yXJqnLjVmZkjW6uOCPU/m0yJIvN7GtDpyh4aJqINGXe/JEAoV
c25uizVdYcCp92ZDXUdz4q+a2FO8BWio0U73wRcb4JaAqhSrBvl7A/zuAaO4Ukw7ojpMpu5dW2Me
NFRMbXpx0VF7OxeWlbmCdnnBKQZNAnNftA3EK+wYha4fsPxbgdk7P5lwP6sEOYmdu/CqEuGnpYvD
25mPZpe1vpsJ09cw3sI//cF/eim2IWZyutJtKuU5qT6Yruk3vZ94BhNWUIarUwpoEfxf42YO8ma6
96DQSSAQxj9TvhDjUx47zbC4AS30fXDLw9FaQylMDLikLPqyOmeglHF5omMSQmF+P5Osu9jsx3o1
xId7HevxP2NCkJN9F3sABkfQHJit9iacLCQyduXxqrw8lgMrxbxCzbxwHZIVyExQOZRuOQT1yVxB
8cU5eyzJq0eFgcEZgTvCK3dD5UXiD4awcBRz58l2/FGI8DpsiPsyCQUwM5zNH1Tzn6KhCzWnZfXG
BT/U/q+QMh9d9a/Vt+kEG2MINJyaNIw7fGtarqae/LBP8ay4EdfU+IWlzguwfzwBW5PfmaZTzOo+
jj3ghnXuq33OIelWu5JIf6icEUUCghJ2L9MnSb/pZR7M9jAs4GiY7l4IByElOs79qZfW51LyB3tI
l6n8XLPVPZhXkhEFSB/iNaSZELKi/JvYoPiutDhD1bw7T3PxoS7ssyC/UKkM231RGP9l7aKFUJPD
QqbpEVMqXGm3+lty6hcHYidR1IDn1+oVPUPuI0D6UUz7K5u1N5OQG966lhBLKthazZXAqRcG0nOk
perqz3x+riKA9/voORWc88biVoEKmXAkVcTbhKliJs2qSJ9Xdgiz4HWtn1bwsge3VgI6RE592ROL
IfnT2fKrmVSaM+DRwEXdTN33iZBUwlCfOOL44aulQu2/sJ7nBGwo19t5CFVdVUIwTwxi2uaUaR/j
NOEj3bI+knq9Gw25kDflq+knCfsCxtP//6uLTZT1ag5BkftlS0uyiDOcPuQh8ei17XGaqwq5i2Yi
PWSH0DLWNq3pD8G46lnaptPSYPJUoX6QdHQ0h3k+6mha9orKSzKLgFuEpIT0oNWrddYfVmCxJsQK
yOBpW96ZxjPXEade5TJvekrSuV5D0VtzyFCvmBPqWK2CSjDnjIVgpxvQsTxkJewfGLALHbAFMMHq
WGXOGwpCxbZUZsp3w77Rr5BNUuAMcHg6PkRudKC1b50OqHs/vOtcR0cRWyqvBaTA1I25DSqS1cpq
CPpdLtkpXL+NbmqIqL+gysmDARYiILc07G3euzmNr2rV4pxtbC9l3+MB+fViHYGXqjCOBWek3QMa
dCNsnoeaFtNvedvUGU6IuRVHpbSfVNFuaI63SG+1vWTjAjVUySud/qdrsjsMqXwd66eNOXHIFA7D
NCif3CzfsrG50+MCpotwX03VDKZqdZ/QNdDwkN26Gmg5i6YhtTrTCIElToXShpoCt6DzaOlrNB+6
Uqcr1tMprKvmXw73gsHMYiPx/GoNCYCYH5CEpsTzqVM+YcyOMGnZPgkG9Fwpnqb6JR+Okq34E4lv
b5AyDD9OUQMS6gMYhWmeNeW+po/NIatt29s7wMDQypu2qa/sQqdIdAOqrYT083ISQU4OmD9hpmaP
SAFIRFZWNxQVFtIuazssrLj8akxIWVvWQCqjFVkuKQ23giynY67VaFEw7Lol/wOsRY4zo7ii72S3
k7eBReSPUnTHpaaKFdMYQO587tq+JY1GPChd+94lFufoAsYT+N9XBbUF1Z1zyrfy2Mbxb58TOssL
sKQO3xmWCQ9xWTbx2JESdilFlXoY6V5r1/nnzq7vLo7jVSW0kqHR8DqXR0MX17WqBgBL89FJSDlk
tOJ6rWt/KcPgp0XyDLJjuIp0Dw3LxGMyMQw2tPWmOKsRKh3SqXgaTzyh/SFOsK7SqkIOrsELSTtq
ORcPZip+cMJ+jnOPUlpNSdatl2uqFmMk8NGRjAEidYxRNXLBtBJW6/a0icHrJZmUQt8DZtaB9Vhq
PrUzzNY+psCfdeIdlmZiIwFYmapxISvKKbk7mRa7Mj62S2FfgC++bGUbNd0IZpe6OCHtTFrXXpri
gPh58VZu0+OKb6QobS1KVdlAm+375z8b6+0zi5VXtyV7hNzULbAVeIZEGvhOdjci7LpIzXztO3ST
/c4QqYhp6oecUXkmzz2No1m5WYAM95J35BCO7I12Yw4Ic9yxB20e44hWKECs0Hhitpk6qVoZ6VzE
fcKyuNlym+UmqMRMiLABsuLrvf5vGwlrdBIEMS2Ffl7IxSva5GHN6iVUDP7JdiFnFYoIS8PqD6pJ
aM1iP0KhA1ZEY3rOuHA5HRRCrMGBm+lngc5ccetn4aL9iRMdetHoPDa1CAyTRq51R0B4+fyuli0N
0VD/p8kMnVG8CUTR6ZHqkL4La9FoK0ciJJIonQGSNoh8TobD/mIqnmLyd5FHdNz3w2BdZ4hsi8MF
nw92xX5RQ4pUdKctVhCWM6rbQK2dW0RsDXGD+lo6d2wjQpiPuq87iF1tELrXsqrIk3R11Gn9DDkD
5wet/XefUNwjjhjqqTmBOz0aMj5QJ5KO15ijjySFeWXerpF0mYWPStIyk56DdB7dB5D9QFNEx1Fu
Hg3oQAerdGrGDCtxT0AjFRWab1zoj5QNFxbIYzh15ntT2cTMbc4rYHkU3NZGJ8GIdxnH6ZyM2sdU
Va+lxeXY9dxJFqw6rNzJQe35chqT8ZCRTX+pHBN/q+Z7TB3EY2EqCGQrSaI0UWNioydoscNytqX5
eGp55D2oDt9bHvdAhNqjtBXAsq32gIyKcWmxbiRDW3+qLp5cl99QMbMRwjBCzgnRW1A1RgJY7PnX
QoaPlFO/yGlEC8uvprMzPYJyD+ajVOYDORzRuhUPsWE+DXa9+KW6NAe+KwRoMp0pImmS+1pBP9Gy
jU07Wla2QnGSeZjJt9eSqG9vSlzmxSATOrUaMKIK+n/owEnrWkgp14exHWJoMPF94YpQs0EL924t
LmljPW7j7KNNmCP6hN2R7vpSlOBLprU66Ohc0W68U0FND66NbKDlcC00hPCZ224vQ1xV+8nyNk+6
Gxk9UoFRV4MmmUnRiDXonWjpXQVGTP5blLRk1nTM2/QE7Tl/RYR+a03m+ERUH3ClQsIh3foE6ACd
msWx03Q8qKTdOs8becCQTWi5pvrMqFo8UJ04bCinJ+i1sInENr9nlrhurkN1W8ftZapuzaIn19yo
olaN7VMWp0j41Z8C6VaQU75zM+pvPEopPufkbc7ZbWf6EtRpW5zmTp0OOR9j/ktKdnxJkbpHm5R3
v3BnohegK3jysWi3O15U9V46vJxEoGaX0n3sVQAasUW31HGO9MWdw1aXOVCyXmrFfV67XhAHWp5s
pqbZoP6jhLitLSszJ9PAM9DZesaaAHLHpXSeWgsjyOycXMEOzSVYbnQK7bikJqMcLbVeHCd+hYLY
3G2wxgomzCEPPRv6QQ0UtTmuzfwYD5r0W27isYNrN2IlBougZjOQmAqJisnMxC7U7VSnCGP73P5s
KDH1SXlc1vRsUBCEVaPFZNHwbhukliow5STdK9zrVZL6Wf+jLHCD3nRfOhTztEfumyOIiOzBbuqK
/IhFzVBw0MNCRxexbvI09nYRLEhgmfwuvrWU11Kp2TDVlNpD4SihgiS+S7BhGc3T2qYEWeetTeGm
BDTp2QWbjw8ZdcwdhthUiWtlUqIJDKqWuzEqBtrD2A+RMEI5P22mH8cC4ZIqjEP1Vr7zOH/10ycb
AeN7Gx/0ziAUGAvopRXfdgFgAhMTuyfbvDJM7Ej/FL+2pUvQ2el/EzoHtCg0CHWiPjtae0QIQwNl
W+Qdc0NOiwvHyPzQhAEZtpKnpWj+awvjuWaCB7zJCQe7fDT6pn/oR3BysSTuSnmsOgaGvwDg1mu5
WAF03mrp4HH2ROnosKCXLH2AmWGHw5Q0Z9s4z5NLZhSqNcsw+VDZ08LilD0OS+oln4a9MmKPANbf
WvpvC67Yg0KUBSeX4K+W9ExmSPYDFT5IWCstf1ZZRHlW8cNTpBEuaeZXHR19H+tFmHTTPR5LHjuK
5439NkkQ74gJHgCppZ5pIjORtI9nI0FuVW8OUvAJM2A2Kyf8o+/NCs6riR8qQxv32OnvWJQIrLOv
PeAA0w4H0IJ3iI57BaSU575dby+sUpNz5lbRqpCrirIFzehPZhHUW9YjjzFbBjjoKuYEp3yRxfdu
jtpV9Hob7VunZCh/cbqfymGviKrxoHeYg6ysJ2kr5ZGbCcsupU3w4aCfgDF4cU80FiFGaYhp7S6H
g+eBcYJkuzo+D7MZlcPwgG4pcNom5KvUQt2ZsyM1e7hqy1+C3COA+KtePH5AzItyy0DCSW5uPIwI
0l38edix8Y5fQJzoB6ttmasYn4TFSN9tG/IQxyqiNEh83VC0YBV2NGZTExqtRItRNNPzIguPDGkw
0MyG0Vv+wI+pfXdo1yMusp4VTfpk6BW8owyDeJZwF65ccP6kZ/dgJQIjY/09Kc9qoeYvvfKtID32
inrXWJDu6izE74itpBdq5thXx9FCWMYnqFaV+7Ec74ptZbHBOtevVXiAphi5hhZ55lTEiRAA9V7A
QlTPXfa8OSxcRMX6YhvYMrrupU4AFLWzLXxNVZ4YZaWhrhKNVVDd45a6GX2p3Fv/MTRNwdFxuRfz
kYUJux4iMg3Wdym7CdmTOLLobvOh5E86Efa+BKB0I/iaUdlJd9pnlyFFBKgUbAV7DX3BOJchXaE4
+INq4MPJh1cNwzstMy7TipyT3voguZ4tczUd7NWY6NSpkrGDJYVzMxU2dWruJIGZ757oemYiZn8r
KuHTSaxexs5+JtCyCaA/fseldkZ5th0cBfrzlL8IJzfRCul8E67tF5RJL92a3ba8uus2PCz9XPHr
RSZTg/4/VyMqeB7wfw1R7BdNlq+Vk5oRTIwvgUAjUDTiMLRqC0ED8xOV37ZgOdfkBrJaFZjcQDCY
l871B7VdQR8/9Ye8Va774lvo6E+Y4t23NgsK29rOZs/oW19Z6hn5G4sxWqBtgqs1xFC6rTcmNGXI
Ap26XXu1578WRalVVmfylBNvpKuPRjW5S5KjuQ749DQVYFBPHKizK3ZLBYEYdPS0KPmGEIpt9EQ0
GHwLepiuwkHLk44nTLt0JO7WHUx7eGOtmIVFS6+/dgHYYeC6JCbJAULarDzrSehYyXEwlld6KhJ8
Y0h7wuDEMrV/Q2Ff2aLd6d36aopSjTTIfAcsgjzxxA/XRjweYt5C30WXbWC6MNKt8bqB/t8EpXPs
GRxPMmHaYbSkTy/qM9SKb2ta78rGvq44oj2LhV3rcOpk5ouem2d7TL415ERnuES0ne1wILfoHqpV
NORULuq003uZHlp5iYxTMjdRG9BvM3eCQsb9wT0Y2gUwWhtJMV51Q3/PSu3mFhzN67WV7cM2TsSx
dcbR2PJDvIGlog57aMsRqqwowauO5aE0KIhKm9RGDFQLw8lRUdDlrohGNZF+9eibJWgVJPX0+GyC
btk2PYyLUUcwPtDpQrfaTJ0zaVn6AxUg3/uGsDdbmBe7JGazaCby8RGl/uOQa1/5W67yp9Vke7Qz
+xWiHljJVh7hN1RkgYBwcdFVB7ZKBIFQoql1oXzHHRZZ3Lgicb434gMhz2oFwzzBl+g8C3t7XN38
3wQb4tAzIs5SoqHw1VsIWgk6eBC5vQU5ZGIvtlLM1QXjckUtg7p7233LEhSOx8yBN0AaL4VRkgbf
GzAVivV91JbrgK9n1M0E3blAasEFPmXM25qMgd5WnIAFkISp8Hou+YkI+JFNzM7GorE0gPj3af4P
gQgUs3SDHdzjkZbqm8SRnOrdRamxeCKGo3jKkzdLJkyU+xFR4vTbr4+6g/qfdfbIHrhQLcYntXXI
04LBDTCLosZx2aR2aFXBXrbigQUzPZHvBuh6uXeFtgeLCK/XktVrJVZZdxfzTKiaGDu9QtLj21A3
yTe2djiSpMlSbPXBUGYE97EuYxQ7IHcgA9jkq3I/U8NJIuKlMOP3PP7j42zEaFJGUD7rWTB1HBB8
xc4W9e3wkZeMZ7Ox+DCr7p+aPNgg6tiSFIkv2lArzKA00C65hfXY99NrsWjvZoa4du5K2reM0BF2
oFn84djJX21KM+TVO+PxhKSIILFzXxuii48pUxcg9PuinjBvyk0s5/eqmH/rDO8wY8xKKhAeuQ7V
mPE3Qkf8+Rmqdw0KULLhouVHozskzUl39jNYYxOXMnpdbe+1CwL89O593X7TzAHevRcMTjuwKUXx
wTXsqAz07aHTz98bXSydWEz6s/1fB3spMNTlMpukTHVp/ls76h+Dq6/cLU9si9NDPaNuaJdbHGaN
8a9JUJ6zfmedGj9x90JVLVtyR3IkQF0dGY15q/CbDibISsD6hWX1Pv05C2KMX0rCisQV9Mn2IQdi
WLNtM/bmeStw2Q6M9o0uifr5s8hqNJpbEjkI7v1kHcKO/XCw/wp0KV4TMb2Oef9tVMkvOqRwyrv7
pEndXYx8tFxmBq3+Lx4S5oCJfnKW+Hl/SnNpPUzrPwANyMQG97ZRC6+T8ORCHyin4X1RcK531ByM
l7j1OCTLhXfFLBjMS+jT1vZIahXwXjUrPItUcjtPH/AOIKPBdgwoWL4a3Sg8m+mzbeULY1lc7zUl
FjKZ1XdxrbBEyl6kg7iSbcXIAeJ4vQAC31hMD7ZSHOqpwiDMbNibi6kOFBQ0DMER42npa6alHONG
BY+f0JsFzuVJpH8MU942y/qvr/mzgnEaJl1o+innpQsuYb2Odv6HsParFoxyCNEJ67H4b+Nm89XU
vW8yOz1YEl9qNlkYpwbQyml6zwe/d2YrEkpc+uSQcClAjUsSYnzLg7IbOCeGJhJun2n0fzJPz9uY
1YgzHjObHmB2k684tl6NR8NV4ye1+wGOa0VbBrDHMNxTXhJHYGVVda1SzPxEZ2Cut4TYWxyP2o8x
iBb/21gih61iEXNjVFdJkdK+Twg2gz5HmhDDFGCHi5iwN6xTv3JWTsQVraQ7bZvGMlvcwSFoWDeY
7yOc6oOr7Fciuo0R+xUPXXMhXCo7lg+WifE8bmeWXPUnqzVvbonFrBaKL31hiJ7pHMaVxVQ8bqhm
xymy12ZPoNI8FjdtWpymOT7ULelHVr0ACnFHr4IQE8ykiCxq8R+YSX43ElZ6sZqhLZ4QEpgXLR3v
7Fm98X9I9nd9hwQlUVgDq/exy9Qor1YKaRLPtgKStNUDFCCJQlQfEHQYjfU/mtMZnkUlHgKUCOQ4
XhqT9mrm9YkWB7kO28FjpoK/hMiMOoOMZQpvIyhd66+N1WdNKb8bDmv2Y9rzjE3K062mgmDQfMvW
+HDrY9uBOcvGuQpyc/mCdAL0Z0AbssZobgBE3dZqn/0VMWXuVnUXc7PhSbBHytQP256PvbsSBYgo
hs7zqCVt/mjk03deYy/W4/Qv3vLnJtcNtq46YazqwDx8QsaFFNtTq0jMcfOgmL+2Vv46g36bdCVQ
K+okrUD4C6YxQhdqn+cn+u3b3BbmkQcyDSolLqI4qaImpgvQbG4KuTDuatnJ2SQtVEJtj3jFsgPa
91cCsFW/162TPo37LPq8MpSpdXkdR2ncEZPoF7i9DzYBoy07sy2pLxoOKo7p+CzdKzNNt2mzYyGq
+07ni6/63tkjUr55APFTlCGwtl/T7FZmZTSv5GedmpZZu2yPc8EY1rWm/2TDbQRWWmNDh/FvOtur
dmM4zv51zViCdg32IXfzBgM3cLKVL6UAcTwor9VE31FME35pZQ8hHVw/xfTMUscmfEVk76t6yvbt
epeqprd7brw2S1jfKKVKlDHdq9OjaIVvGgCXSzyNxHqD4x812vKdpclVY0JS6I6vkBYDPWwg91sn
gYvEMTsQS3ORKYFPcxIRt4USVyeOgk2EGliqdVl7Qog0QfhUXmPqNUfLa/VF9fFG3ZkOwlymBu25
mG8V6TqqpahnJLZ3QHfAv5ntswWw+DSrqFSZRWE2WqEtszhFgEr8VGZ0QazGFaKFBHLZUqAbQ1eN
RvXiJqZ7zMzmlDYZedSsr2AtZ5+ZiopZTwikE6v5uA6sZeKmJXVKPmztPlTn43qDaRzhOSUsDRDw
ZYVyMYsSpZV8G+W3VZv3I86+cOxbg19TfzbANKAPy67GNoCS0kkVWe3qngmTQo2iolVj3BG06MKP
IwABmjDWA1t/SGdj8TfIJuxMf1EIRI7TtRGNMWrDCidTbU2h0Xe8yHg08V+knisIScxK5RVLHCda
ks4ge7PlYLs/5QBFAhHlRZd4Ms04YYRda1GVlH5VxXd0j3kY28T8gU33SrEbVJo4gjt2YTc9eJq7
fO5R5R4ksWGUwcpzifFO+paupT4h3d+lNv2pdZ2GHHq0l+v6knfFAYXGt8NQi98Q17whH7XYOG+d
eusG6k+3KSJc7iCMF50vCmsO4XkWTHQFmTgLjWmPC9ZwGut4JziK+73OsHIA4S2u1UJ4K5EnBQME
hlIqUvec3EV6gkl171sgRigo5CMJ12mkF8/2MtH9MEoltTd5EO0EUcSSX902PM3AC9nfLSgPt/Uw
rSrfr36zALIzfSA5BnvshGbjpi9Ow9EIL6hTj1OVNa9wmctDNm3bjZv0fXbGKZysOcNKU17MGbPG
you9pWnUFA50FtJaEq4XJE6kCW4zqcKOwgdPi+K+bBDYxSXHDyLBpcWtQsjRel41PfGT9nVVqgKp
l3vNbFSSixN2Sq1dVyf9VDoUrYbKt4Mljvgzh6qbV8upqjeO1We773SPyMxoAQ2bb22U0pKwfaNc
5K8VUP02l1CchoSmGEWoveh3ep8cBjtDtmCTOp5vFbpBCqC4ctDhxzwiDFk7aSeX3P2Ea0b/6g4w
7Fc+Q7mOb6rDXg3KZREYCbueHcUNt81O2WkyvAv7Lt6dGLw9MAcJ3Eti30zh7GwrQT8O2bwIn67L
DsecTHaXc2o9OfUA4rGUVMVx82LOY4vwPAmZRvOjcHXHm7T55Fq/+Iuws0NnCuzMfWMovvtFZxRp
He4RaaTHZQLDXJT9o8gwejju9qPtEmUpO5fnqSckPiPUg60/RBYjvTaJ9kB0G4GeVF2Zxun2yLS3
uV9sjeqOOZLGBRUzW+BEttSIrJVXHJevGmAoSfreimpbDMSCZZSStWGd4/GnV9z5umpOyzr4H6UP
i3u9hh3VkhLV8oNZW4xCoyjeulTAXlYY+e4OObU7r+kL0LrkDv007w0+3iXFlIC4Hc2TrDWgFPzj
0G+4vCZe0IQI19vUOIDgMkxFOF/oHHNP7QpxAuEUJjVeUrAOdxyx7ql1CN9RtBKfDDWTZxUMcqes
GdHPFLQtjv1CvK3tdU7NZrK4CWtjD6Akh9oVOUSDHngHR1gfj//61lkOcW69OgrCihLZLJ983bHE
0HCAKSkRkVnPMexC1yCWwyjvCJ8hDhJeOkIOGmCzUX8dJE6kTH8TNjWy1+1kgNWR4lb7hh0lPasR
N6vGFN2SUaO67MfTUqECjtsTe4W+MKnJ832HVL5Z5UZqsc6L0a7MgRbGGQjhuI+2ayKt3G/NxmZu
cpnqnQ8OK/oALeFHIWDBd+blFx7pf8ykEUXphu8MMdmsADLPK/wPd1MfWmzwGQmwmiY50rdQGvZ/
hYJgFelWA6VwZhqOAkA0VU9xdR6J3cK6IaHLI+Cesv/KJdYo6eIfR3f5F7i2jXGYPAbQN86m6p4F
cDC0BuCmor5D10A/wToycXDWbfzQ+o76RkFMHMbx6LekDeATrWOfAAQGElrybK2pOOq7H6dzegU7
KSOd2I6R6oAJ9STIJa1QCZMtAha/MR05HLce+yyz1e2wSQT02UGfLeto98ON9C/zkBHUCS1teLIU
SUmxcgbPxgPgIT+X6Z/j5O+tG5rLDLfCs20wUMV/ndo85ykIfyw8f/lM3ogSq3eWmePXN888nmT7
iIex6b9JOzms9VfBJmpZisPQDHfTNL0sqxHhJyAWpXiok/mDbA5/HFVmgda9M4nTKvaKVdo3Yse8
WWbPuxmnKWmWlRKHXDNZCDxb36nHD0vHsEOQ9eeyAOU2bOdXEKuAku6wZgkxY+KkyDJMCxlUe35z
hWtO65RrKobFnx3tWZt+5MwrRhIq29iPolceCxSCgim00bxOaXVCFEkdaZNA1ehnVtHBnCVNkHWm
7ZVVfR40REA00kq10WFB5UsFNNGyIpuJQSzN8QKMpFIwBbr3hqOeTdX9T1tAbPfbOyG8kDs6YzuZ
g33HODyKIdt7mqQGsMm+85E8RcQd8OlciFiqrMoj1j3KgrGSx0nf/jQZLiNbCVZy9G6sv8RSnyo7
kdGatCUdNCZFLaduMzXV35uFmSDhoNbK7ujYB1t394gkjXzowvhx9f7RXnswrOwHebFk+5TAvzLg
nTRM7njEqZT0Bn0hoi4mWkbAYxNuSzoeqcjWYOh9pxt3FdHJLpryFMfMbbalnwLVGGy/2vDjbOLs
ENlo7cBlx4Dlkk9XJTZv+igWuKfPejG618Zwn+VIveU6xbNWWcQSUP4WGr/6SauBk3bic2kQHhPb
HSZL0jOsTyRyk6XgZl0fS5Wple3CNySjMzCqIqpczQ1cg/jfHKVz22x3dtme7Vp5jQ15G5wJ2Qt2
HsaOXj02SsTVwXkuGbF0Fr8qXbiPRVrQLlnJQUuUve/9G5Ppmqgd+TTqAgHKZar26zKqCgCRJoep
I93HuloJ5Nm2RWCrEsjia2v6UZsCh8Em8DWtMiQH928EPczya6gD/oOwoy9fKjbpXHXVGAozozZI
tdDWM2JTGLIEMRGZnYtdcR9nL+6MxdNYWPVMx8GUf4wUvkk8GImjzA4sDn+REv0rJDTNqnEjs/+r
m/Gtt9bisPbdE6wejMFtS6owBliiGOzqgbOJVsekFx9JLpbdJRsomttk8jGHvdQ9Ch/CG/KUsLUN
tM7KlgZ3A3sQtqSgNWME+9o1BQzvga//6zcLlUmVryj+LNZqiG0ssFPUt+pLutgpGLhkCzvBfMhR
UJuzLGVA2/9STqoB2fWqZ3cAJYryk8EmsET+RTqnTGSpYBJzR/eN/TWOReFNX+R4ZQjepvbmlEvu
kdfG09yoaVjB2hEWX96gfYwpRSqWYM913Imb+EzET31IOOQtTDEnBCN3MNeAPiblaZDUAu5cp3dK
Jq/KJpXQaRGOOfkcCMQH+GAcnxTbdysGNcQn19VX3H9TZNUhgxo2fHABWJ3/ZBNuRsPJMk8zEVDP
aIPI7L2Wo2jCuTTOQ22FyJEPEIxUdkmernRqmFTsPEoxnSqNc77eSN+aCVcYWQ7eipZVLpUp6a/w
WyHt03OueINxwDRNchupD+ht3vtlmoOizwGFYxMHAZixftzyk1xFlKfMqRv6ep/UrzXoA3KVKCeV
5MtElDNX7PmwcAQFX+LUIxTHLsKacCvLiJDpi1bHH9iTmAHyskTzIKKyS3FgVcXKsIJLL4vxfE7a
sWLIHUIXw0qIIl6B4yDn/qkldsexFGgsRR+lKywc/D2uNiNpW6ybkrrvLv0aFOQa8fdgvDRs5bcC
Kaal4NnKOvIHJNqcXeZo99Bv8o2RT7q27zTYoTVkr5OLV5t5SlRgmIlHKU6C3S3+J/56nnHMjZVJ
BqxARIY6YHQ7DGJlzCnLWzBtC8Y2056iTDynS90ejVx7LR3BJMgCB7XUFuHs7R6/YOmh65ZBYaGm
HCad15oXIBvBG2o9CuguP/UaA85JZW3OrBLhKD8hZFn46AoEENvU+UaR79Ss6Ts216MzDO+5xL7O
cJhqLY6vhCzhPTOwzuUiiruKSsNmWuMWqAYW8D9omKqXvNaZRmkDhbI4un3ZRxOmd6jMH3o5T7fe
/K1mymV82TkCXLsUjwsrTVSz9nMtdXnkh3EoM4OIKd4FxJpL2GkJHDB+/3RiT6qGpqja6miNl++8
XG26j08t4aE1t/kL4cVtTYnAabf+wTbEK6HS024N+m8UMfMCTGFNx8RgcIGO1Q7koKllG5qXB2Id
AwcxRci+4rU31i87YbDRiuGpLzU2xCI1PSdREelVZUT+y+qnE1ONejYSL87y95yvxxsNyAjgI54m
JpkIVPkhpPZdbEl4t2xYL9tgX6Ug0qiGRbXNBruxfaFbbwicKfX69GGcm3tiEP9H1Hksua1kQfSL
EAGgqmC29KbZbO82iLbwpuCBr58DvcVsJjQzkpoiwTI3M09elK0Xqz9TxBK3Qha6W/6pC9rTunFG
+oIqIX9bbud4RoHZR67HagM+feNHjGwCPVydoPMpj86RyxU1MiBs1Gwlq9FKPG4COBMr0MMbF4dl
U1EUHX+WYxOwJrKMefxmE1cFtqTwEYoWIq5EADVd9zdJQ/fAYW1F92jNcdfH6EYvPdemlRXqw4Dj
aM/HCyx9RHzD3rQYhbKVncy05iHdMpCuH5IRPSDKuevGKeYU11N7KUcKB+MADxMhpjwYdzqkx8mM
5n3SjCQrOsYcZmQvBqSTM2DSrXNuBUFaJJvIAuytzZ5TAGYkFBzBj4cLiDKBeBDN3VUXYYV8381b
007SJW0N/rzF9UaoI699SUubkLgys5Icps2/1tsCKHrTafA8Jp6LXznCOiboMLIm7HO1yDe91ZzS
0rh2I60mRKL1AVb3ymJstKlA2a+qQ7xAb20H05llwXupGNsULteeto+Q+QuCb7UDUoTCaxMSZ+XU
DH/c6oRKs09Dx9lj8kW7U/6lCcUhNpzH1tc243j2XtXjpg0Eqq8XpQ++Yz8w8ibQk4APEHHJwoMv
ErNpmVCBywGQTLpu7oOKJbcq7X4VhZm+Gb3pkUbveNWNvc25umNobZj7qYMba+CcIZB1NBysanVu
7TynCTZWyO/m8lctZJBiVXP3vsy5t2nMmRIXiQok/PsqMSDIFAScRILorxnJBdfJjMsnLtJezpVc
pyM8NTxBcgrKE1NBJnYw2DfOlG9oyvxwzEGB/pyAGNUnJXyHy0OV7fQYQ+aeu1uzV++IWg8EvJN1
6euIbBfviZ19JF7ZHmsCMHEa/vQT4Wc2zF1msXTlkXfspzRbJw027RLE3jpIbppw/ksLprOKyf9K
G3Q5c4SIiuDL1MCiugSEi+k8CJoO1lXfX6IAH3EEu3EXs527eFzLhuZhP3fwqqSYsvRTUHM1c6uI
fcBE0nAUVIDkKbDbI4rr1QLYjLG0RAIm7IUWklyLwYXtHE2QLqaAaxnSTausgHNb8oVDNLzBmxRp
wPRZ4yDIEdeHuLTvkpiguPNBx3i3rWQyLyPrA0dN2rucuoDOZbyE4WSuRlTbIzPQTbWkyk1sBqvB
BQltDr9AQ6Oth9dliMUtPd0XkZCA7EFHS64mHEsTj0iD7eMTFdsqVNx6x8Rf12q65A2IYVbKH3jq
L9KZPfi7ZPyser4pKiDJkZI4DVz5ZmAZ2bpR+ue5WISAu+mt1iemAw1UUgsmhAiPoVPV6HY8QDRn
dyHVvoGsmJqZ02WIaVaEHFen5LsR/Km7UPlNqRTgZ0+c/BTIoLnoFj2NDSy/bsIsnLWiyfrqs6V4
0yTeREJ8W6X5Y2iTL8kG7L9u/Gu3zW4CSs9U+9QUCc4NKjPx5qT0HCNAtOKWVXLYYid+mtvh246t
neNhY5YCWMGsgtuq7MWhyXluIq99q03waRW1GAuRIGWxxiijIYF4BJQRFskeVpQd+6yMuTEF68kh
cz0OYH4t5gxe3QC+7K5Wzzi0LiD2qbT9EhoGkqweW/Ifqzm3sBdzjQPKgGlqqXXN83Vdw0ROsuIk
gVTkrOgc2Utsyuy3IvxjvcftXnfFHcDTTSeoS8dnnNsGHbfUKa/Ymzi4phZdvBg9l5fUaxCkvdcy
IonAKfoKgi9ZzSLEQV4l7kPlEX0ouns5MNLwU0Yp1pDZJOxTLtsJGpAFna9HhK2NQ+5ZrxVW8C7V
UAzJ4YGj8iO+HDSBofmR5PQn5zbL8Q1oB/zttXMIqtMiG7wypAKrCr5vglKRYeZKKbbvcbCtkpqJ
BGODZ0kZiAh7MLwdIVRDQfFkEm75NXwQ/pADa3KrDbpKK/9WRfP3oLmE4lm1NymuYDo2qbkV1bnw
3T+8WWxHsui2nnxpCL5sokJ9ldSHl5Uyd0FN2KRhIbN785KnwWM66i/lVkTVmhUC4nOtbkEk4xun
lJ3Hy7z2KezR1or9XVedJNXiGwSpdTTBk4hzfetSl8xDG1z7wsBTkyVnKwHvl3l38VzhevGi+4R/
LHPQaV8sZijumVApRcwmJJzF0HHQkZds6CB9CqdywiL6ygi9DIZTV85MDzy2x1LM67girAdJ4Dmf
hnY/+DQF1D3TMcnUeKOC9GMkF7SWCXOrfmkocxdkahSTdQYRsZZ4Jm5lS9inM9cKnfpKRokWWDZ2
Jn3rrtA/Y0tHc98gbTiXsWQ/HoL4ox1b5M3+aHDV7Br57vV/LVNDxD8/37JYu/FUreUS9YoE7J++
sq6pZXzB5V5FPjE/8O4fA8nJeYFetDPEbaUOYTec2dBkP+hNY09wD6OK5OWEi7AtaR/h0oelMp7P
M9fLdm7WLtOj0ehPtqh/yRU8Uda96qb0u3Lt5Q+zOkUezZlu5V/Sjk7iXol1r4OPRhDQ5SLy14XU
BRmeuNOKnEZJmynwpoWRoqGqVmAhZhrxcqc9Khhjq/AtUPwOz6fCmF3oKYiJ4OV1tkPcvCpUBQE2
w6kg4rh28gI+grvgtQHjtpEUxEX4NJgDwnoRJUSg8ODy/6wIyikMAEwXOvnLaLBHdSGw8TOl+o62
U0aUoXWlVpAg15CeMsiTucjPg0mitqk1ZiJ9W+Qc9MAg7aq+BeqP70bHvslwZLqh2/DLYLaWE5HF
CXxO7adK5gDqMBr1FcEHlMlVGAbv+RTYK+zcN2EVXQNeaIChgzI5zN6U1yTs/xGx0g0+yjU9GP0m
p5cEJ3Vy7ywECIU5NgXykkkWlS5LWaRH6wqv4RXUOUJT2H4V7ALtXG36yLw0Q/07c4GncZL0rKV9
PhTn15+SHz8hEUVcHn6SzxhZBV+laG4n39xhvTz1sFH9vH+bkzGGQsw+Z+1sx8tJFBBUbidXrEQz
4XAsaggp411tVpeyKnjr65p5b/6ANwA4jOaoGgX7lOdwOybDHXGeOx2xQta1ZVDAoEjQ05tAhNQ1
MTMzz0LN4blk4K32KmhZNlvJBQAJ0NkbtL/xPY/fOA1dC6pYeeeqp6DznpNqNLeVOQVb8hSUNXmn
PjaPcn6xpu6Y+V7ERYUziWkzgZ1Xk8VcJcpgCDk4FEHs33GEuVfxyETX5VIyDccGwN6oa6D6FABa
9jUmABBPC3pf1E/51F4qo/hienxvt+fcz54DXZ+CzEeHZ9QDyQ0v8etAYV5siEOrx12rkS5aezfX
ND/wMjBoXurc+XNcjtVo8Ns4Hj7nqr/4HXaXVm4p4KQ1NcBGj3mMNt3drNS2sFPmQNG3b4yvAZB5
0zL4YYqLGp5vu3gYWdum9J7gx5Hp5ZCXm6pcNJree2qi+GJ0LVeMAFcMqpZBbXgzn7pMPfOOPyfM
fEejWrCjBTzlPHlxMHVAaWH9cKv30aBene0XWtUs4eW242vL1ANCKPfXZMZUSR5Se824MYgsDv7R
aZoNzt1NHoJ/oxZxZY64t2diKgroKhL78uLMmtBq5180vZ3hzMhfhow4PTJviee9OaP7Efghp9Z4
+C2y4svqvHGThPHV1O8j7APKQ9Z54x3SJhdrZWOJ7tWb2zsETKHISVpyrEKeQb9sUBte/b7e1HaM
8HEYnHk3BcNzkJd3cTIeeoI2TqtK/F/VGylH3K/iDbzUpTTDbxKcy7qr9siQnGhRB7Al1RuEUFGO
H9XM99FsLibKD88Zv2OI0FTc8HO5TiHZKRhgRCNnnAATi5VlfPgaCOxgQ3noypK8nKZmE+p7nNVb
EzcVa+Kx8cBcYACKIuMhT2C74ys/JfnMASW1Xg1jeP/3hvcI1fixsLim0Ddkgk5gL8tFjYPHZgxF
VhBR/7mmSKsgEOeah7j7m6GxhElJTXIGc2+VDKQ2xwjWrnQZuw0sAR0ZalbijTHMN3XUMpshSyyi
5Jj0qH7LJz3k8Uc6Rs89F6xV1RJA6m6j9tuGmkT8Zti0Sfliyf5gemQQJBYRE5F00w02ADNdney8
eOjKZAsG6xD2w1qMgr1bP9JAmnAj9+xdbppfAaYqXLjC2dVju1OomBctxhscS3iEtRoYQOf3ZQmL
mzQpJgZpbIGQIKWT4alwaWk93QVdTtw1Cy9RO1A6DgSm8o1nI0EwdaVEqsLnmtyn/TQd57q6SsCT
nOK6nSNxTvybcAxt/m7KYBtF4lYFWMmY613Qer46ny/AUL41qE1517lQgPwEbr0F3CCbnpC0Eq95
CVUPSt8NX7xFCKoFHEyK9zAM3rmxsyeQOK56MW2joCNr8I8uJ7GEjkcdOvdJNKWUAK6F8n/Dhi9M
qet47Xny26hhHDAjeE65uqwbtNYUWKPoLpHtUalR4/4WIrl1ml1dk5UZ3eCxAifDDJkLVBT8UK2G
CfzMrZieFWph9XhAfrroHMpdHN0PVBFvjGJ8LZ4axzkuKKimg2hRNSaloTlM5TKH/UeZBLJM+mlk
xX3hOPrgJg9uWdwPJsUK814l8iJH72vwwNmNkoC//DApn9tSDcDDKfAL8sAWY/GUWWO3sWpgLSmV
AGakN1VrPWuVI8NWkCfoyjkpA+UzKsD44hvGv2M9Vdoazo6DqA9JcdqInEMbX2+MCWUsTiIXHVPW
/r3vqqOH0xciLPUyKD3+0YZPMNszaBOwyCur52CVm/LPbnl7IHZaNxhCV4U/nesJdwyUJGeVKHGA
V3Rji+ET+xXnzaj+raYnf0yY5jPMwlzR/jlpCCa77JGgH1umOuvIjJozNhFT2z/KGI94tNEEx0Zj
Yat+NQbJxQ17OxCUwukKvZ7XgUHeQijJl34/ZvLev1FzdMGerw/xbD3ZzRjuelKZdn1lWcZZH3Fa
rL8i1PRNw3a2bZl+r0nmfTQzkSvSnL4M/UPvcTglwxr0Y7/OuuDGETASOo/lgns59Ihon2Wwlym6
SlgO8WVlwV8keSSwHK6mkZlmOKCPBSkjaqc+pXWtgDABj5ls43Fq69teaWPPZn6fTPE2ctXV0NTI
WobxMffZGZrvm+KgTbpSu1zX3Qsc2aV0C4petZfecBmEIo2UN+dg6G58D8dkUzdkIIiSrjLk9Hkw
d3QVcKbI7K8pCtk4MD5h3chWMSeLdVHQT+0W4lJq+n5QVg98AqnJVVFayalFVsc1g+fOAr/otbG9
meOD6/R7Vsxspd2aICNwptgM/twqb1c2YtreMrg71ZN1UKYLuKUxCGxLRlhSu86tOZ/9Dst7REW0
EBAjeKr4GXiaOCGZRDnxjXH+fS8S67cSdnbOxUDPTJSsBdP8VekQvUYrO02mMe859VG+YlZErrH1
SLfG/JxIpn8gkbBlIzhY883InkHhUkfidl0bcX7BBomhCMULGAIjDfYZClvWjdc6F47pJ+3RouA7
LU+4Gj4j035qW3JRos4WU/zCprwKsugn1+bAb6oBScYbZjJ77Z05jCNjGbfZQMD/a6ZxV4bcDQVV
6Ahd1961H3nwLWDCFgnpPH+EC/JVWuYeMgSDpdwdtx0b6apJvPhANBR9oL2FxsNh1IRxR4rr6hlX
0wzgg07WTTeHX6LJbptqoOkc9/2MsL2eUqQN0KXfEseENA5dQ8ERGRdGy8ld2/F4zXXUrGPln2OT
S381LHVejvwT5vjsxOjzXE+wTNdHg4DuyslKc1950bmfsiOxiHVjG83tGPS7mikwB9G8YUiFBy3D
rFNwOi0bzbS2CCRTAYLJcixfoYz2+4bKKfQspMXQwGBQV95GFPWVtMBT4xmcSQbk1ERGzbaM7ohT
og2Y+PwN0fOpV0B7eaTxg63o8MKBJNVbZ6pbd772JOzo8dDJposebHcBRzH95uzSbyUCIZ00FtwC
+Naq09cgy2c2tPFIWKTEKWgY6/mcGowKgnRYJy3wgzZTExqv8Y2pnOI65yMCYbOVi0XQkTjUc2SD
WLXZ0YP6R/vEUhANC3JtZNVDB9kLDghNbElT8PvZw4mYcdDpHfc1EWA/irGRuz6IrsxOHpV2xXra
m9p7jjHJrXswlZSPamzNxBY4G+DwGbS7Mf0M/g3A+0ALLA54IGq/AV9OIKEaB+JcThbtgADSorFA
Wg2DpRFYsZ9byda0yABn5W3WDLhvXfeDibpNFjTl3CPbguEzEpEqPbBEEHUGdSOaLjok+NZWETba
aCISRwdWSlRdPzg2gDr6La2EoBXN2jdVZZHe8ZkZ+CgZQ5rf2x6ptlL1nyWu2SWLdJ6G+dlr7ftu
1jAygl3beM2ezsC/qQ+vw9SzYHdvyOj31tCCblPtOphEsfdsCn2hG0PA57vrh8mpx/80EKYNovqh
HPxXnLQwGftIrqs1mp3LYBgqDewKTDll/0OWgMEY6r3j05GHSUryHBhrDnUpf53v79Bp6QIjbjw5
cDvJLEgPrqeLqO8/SI0lP2KlxSiuEFln48/29KdwOVDHQY35Uhwsu3nu2aM2vWyvfRQwRGP4PzQD
gd7aIpkW/pIYx2kUf7YCXgt7I7yfsH3imP+DorVXOjmNzXCnaeuCUpZ+o9DxbshfN8uveetqlKD5
E29huDO4pQM2S+J440MUvVcByl0dHjJv/FFWOOylGb1aMe9uZLyYlYbPrfz13MMfqyGerYQ2+p3j
F1wUSfyuFgenVvF3Y7b3hSEoYyb63jqMenBcuXhFXYIlpU8c3rE/eiM41w1PV4jmiQVPvHVE9cIM
vqZIcc1odMNVzLgIZ+34iC8Iou7e56aN/NfMfDRseA0yezX57DoY89FbTn/c+V6MJUKtjfc5HR9Y
cqhEC5BqJkFec2SGY/PDM2wxThhwMvH0r+MYn2ydkE3t73pWw661JN8KO9pjN30rGCDkFpaswuhg
ZbDGaQWfVHXPsp3hhyBzBuG7FTRPveTK5rIyEIzG2h1nv43OQNbzRtUpYDBu/M81JJjAiz+eS+jm
K9/FaYc14b2OnQ4+Q7xt82XoMwKBCp38WMk7XfHlqkdvXwBKZUDUMhtNWA7IBCLHPJmxPiu/dTed
z7FB5+HOEXm4dr3gU1Y8MnRG/TkI93ws+YlzsfDhttoDNzoCL1xn2Nt5JO4gJ9TM6iX+WTBTXcFN
wkjHdS7mY+jhYO3zwd9loL6m5RakmcO5qvpw3IHKOzdghQiCfT8TO8bwyJmXzQX6M3ONecZiH0W3
ReLmG2YssBUtWgxHmb5RyMQnMyEHV914bU10eOWxP1KZ/WwFyE0T+8iK/OufJal2UTEhcfIB62hf
u9OjE477qMNcMM0eytR9xCV0R88bBgqZfNomgtFcxe/zwtRj8sdDCoMgj9Mb5XZM1vmqFDgZc68/
IlQ91gNFerIv7xJX4/4sb32BiRbxi8S0+ROwhg0WqJvZSTHvepR10UR8kzYVz2186ID2nPJvIiTv
oiMGm7iLRIAmCIJxDnYsgU58SznIsbYZ4jKMZ5ha9m8L1x2hf8WS8OSCo+bwwIAu5AiRBsgcfeUs
rgl/h6/uysVvr3PnLssAGgQ8ZcMcgEqXhPV6vH3/LrweNeaIvYycDKaEdveVj9FRVy2Uzso/1M4w
buEnLiBFBjkoKHzUfbGmKuu7y2yoWUwIQIfZ72kvJI6Pjzi15p3XkKLS7XsZ19/+sgNFYhaAY+ez
zj4yNCo6utgbXSbDW5xQV4K2o+g2OHeBfGjaZWz5EwoLb4aX3QbhmcoZSqrmGUXebvYJ7HyLvwVZ
RB0tppw7gOq/Ij7WGf4MO2UUbtoKLkk7nKz2YeLhZObGi01WLt9prutuzqRp5mYSNXfY1c/ODIO7
sy0SD5wtYyIUTLjtr5KLF1+armV+k4c3TUFZctYoEh55DizPwD7s5uN9JWCLZFICcGk5boUkfzWH
Iti/QFsXQRb7ZMRasgbYkhAS40PDfysSPjvDHbB5xTejHzm7Yfw2BYF3I1nGn4KDoe8Y6OqKtWiS
2XMlhvd6HnFIe9PaiwZsVCM17BleEzyAHB0JBsK+i2nJGBWWpaa9KdI43E528UpkfONgrVl3r3je
XwsIIPD/xmjThfV5chBrIH+BP9QdOG5EZ551tHbtkhWAlklKJsO8ANpjP7twbfrl5sS10AwgYXs+
M/cugf6buvJQ1tMW/2q2nkY737Ba8aNrjLklMaJWVoeaoQ1HUx4qmGVDHW/zoXpQUHCsNLyLovIz
0Snntrr6hpA1S19tlZm8EKGebwibbTKbGwgVynBUqGuYEiwtnWrF2jSYtsuSis8qfKvp27yO+Mtt
x3ho6v6HnPi8Q+trN628paw73wxT+MlM5EX5P3MPa3UIMMeFpuypPCF7MAbGnWsizlkcpIRon02z
fhhUxH1vyZLZQf++LBoyhxI4Re5jliRXJ8y/jcj8mQEvrkSKoIWc1Lpo6kFnd8ziXq2eQVkGJjiI
h2ebIP5m1NNBZ/onA2W2LUT54NbZR+fFiqFpCrOQrq1Nqoq3ZhQOwLLmSzHUxUEXsj9y0lJMD7zi
1XKjZuM5ZJh6rN7T9EyB2MgRKj1G46fFOhwX/T25vzesgadgmcnXdvkZ5Hwlaum89GpkezI8CjK5
kSTKPYXNq704wqdydMFRMmdaZDakz3YNnCS5SbF0m3PxWvjQGzmSfOW2PiUFoq4dIFp5fEam6dlr
vop0z/KY0tSbm8ltSmsLk0+GLT25JVWCsueWPcxxgVUcpIsU8YPwGcM1VvY5RtPt2OTJis457q6z
uwS30m3QklIVKTYm7bAmlmGzk4nzQ1FRsY+IxE15e5g8KK9TQ1KEOT/Zj6dYQF/sy2+ZwwUrLRIZ
Gh+Y25kbKiAgXRT9o4I1gg7pPQRD+9YwuQeD42IMXKsqdrl08CRi+I/XujXzLTb1YGz9FSPTv4oS
z7ToK+pI+GZzsG5XPYo2nHLBuxV/F5wKscqX/O11fWhc4KmIiWZSfNpNfe/09HvExk+TQdVhQrK1
HKS4suqJEJZQhFzils0wfCsoev/+yxApfKI1ULixUMxN6QUIZXUnca8AY8YHGlc3peDKn07sZsHc
v1LGuHV6i4yr1rh8eWkpoPU953HE+mxfFXj7DeF9YenaJA0jJuFyHWHgNMILIKKEUsi1Aw1KzF90
Vq7xaUHl8OuXGkyy3TS/c4u6v7xQWZFEC9PqQ3FE2MySddYogq1fikvdoN7j0jc8k5E2KWbLhfOY
MtvL8O1DiMOdvrxgU3qHEhw/8QeLP51WdykSfWafoqB9mZafHFo639rKcDduv4FCsOrt+bEk0gO9
Dl2Uh+KUg9aaiIhvdWw9RNwhCCQflYBvRmLWJ/8j9kLR4hNWvw43x5Uz8BoSlwSWqs7ZRLbQHTbW
yK7MKRxXiZ+tzUq+DNjjGREOV69GN6lv2zH8IOMJIU6K755+lLkA3xTkClfL2L0CgtnCFGPDZYhn
BI3Y29RMBvVCVUSaNkPulYau8I5K4quBHZyZbJFMHcBEFkaInIF4zN41MNLF7tqszSXiEHjFlQIa
Zr30OWQp7ZL9UrwTkwTdYe1fuTNXW85FBpuPutFibZuyQsDHyR2EJUJlwpQWIVHsjND+88V0YN4E
QaCL5A7Nklw2/BwfIVEBvWWcYEHyJY/QyPiFuVB8o/v9UFhPs+jxN7XjoyqdTRdkYu/Xfs7uC7dt
BKwXFiRFnQpyikpPZjFma8WBVrKib2KGmXt/vjqGojecKztIckCjxAdWI73yIFL4lP2Yw7CUxSvT
iOkWVNC4quePuhyqHdHJmpntMkFePqk8e/UHzP1BuyiUZHXI2o1yTUjqD/YuN+NEbOsRbacs34VX
HgOTEmH2k03Y8upCCieYmeEbCCGrwF1lHA/aCCckt0+snHvfOtFwB4+DAiLY8IlYz2a9MSHardqY
hKvNMgCV5l3IoF/3zJ1Vx3tvue1r6WUmEG+OLrXNIMCevyihvU7JrDdmJyBEI3caemKRHv/wKn1F
hWbsPUbUQTCgajWv1Kd8jKIjqpDWkqDcOIZHreVDmtBPyyyTMi6SXLg0FKnviO6qupg/wdGonTVQ
jiKH38ocqkOIi6g0Z7gzUh8ZMhU864REC0xFeIrqrwYda2XNfrFjTe8NfHUibC94hiASobShOccT
/aPZ0J75xYUpFS40yNfsPbdVta1T0v+R7CQwCzZtQKTYfPKQA9tZewzEZEnCINC5gby2mI0yi0+b
6X2MYXflL4IE9URPovhru0KhVtNOFFHlhxcQMvi4JWY579zaR3UFTwUlyVl340ymgm/SmpqrYRsL
rio+uxg7lLvXwfPAZFR0IELiZ9F5DUKsfLQxe4k+2nYFhh6msq+ZLh65l+CG5V2gW2qc3IV1sfuX
W0uoOpkqGAfEGvDJdtZNHOGPViNreaU4DztM3Tlr7cY55Mn03bvcsra08jJuI3a/NmxGuKb1POfm
LnHy6pALAc2qV6u2onMdnXZahe2Zql28fvFrF3OzmIPfwm44P7RrQd7vhuHLq7Og/C1yOau5Lb+Z
kH6V/eIgtcFdUxGYkwXYYeDuMjzg8ZJ360cEe67jJJya1ZShcKFPeAPfz5DrAFZ7WrjBFJD7QR+0
lqjVnBqMqpL4miUwlW0SymuX2wPXtaGAwd5YD3qwf3LJN9DLJzpw5ljfCSdzD+ZMIMypSJBbjWrP
ni/0HRG5ByMhOeuU6FVFEqDQUuDQaYjn+cSiM7HiOBOiMtHuZ0bpw6ZPe2/fhT5guiD+pP7qpe69
7imckStaz77aQdk/tV2a8vXCwYuD8chNsH9F2Tt3rdEy6XLixwSLrp1NPe/lAPdt9lASaoCR2rb3
pJPHDypsq23WMCKhhPc9WKrTBreTRwU0gIcWGiwxx3PqJM1VTQ3Dxn4JWMyAFE6mk3xYc5f81Il5
69Md9VpM848/oihtleI25uJveA6dfhl6tQ++N4JLzGKYqFVf1VthtGpTBIBcqe0SJ2IJ1cOMnOC6
KL2WF30Fac9hC2zDA/+wz6XD1rfN4IguhSSVUGKLdJrclLh/b6Jpei/7meYD3XrHqUh852SIs7c0
Vf37D0uGb82/UjbiuFhdnTa8xDa0smHiQB7NIZqJLxWQOtdgkml2MzLbmzV4DUkYoAdBzlgHRzoD
G4tezqBC20zichupPN97/fDbM004GLMIL5YBVqSWxIgzDY54+Z9S2zD2IC4fNWXE53rM03OhGFBj
Ec34Jt4HXn0IrJkcRyf30qI2SpXlKdBUVE0O3C1Dwmq0TSoMXW3IexZAdW+7tr8O49jeUcOaAojP
6610pv42K/z+NgG+Ccgt4Gw/LEWCkVhOHP8+Gk4Y1Z5Hyd11uPeP0qLyVjdOKJg9wgYOsjI4V3Bb
COFx1/9XoVyEEPAK/tyOtsbqNphAOc/kTdap2y6/JcOZ7aCjEw2NN/QjxV+Fg1Qu4aT+96bPtpzO
/zwywnXTW58iEDVF06FqjcO/JtC6oHU7tXty1m7CNdOPLoNyQL8vv5JyBp6WtgWpugn8tAUViR6N
lzSK2o0WZni2BmfZkDLAu65NHYAbk6umGfVgZQtiYSkhFEuPJx+NuIn4APYKJg8ze+WyQ6dvbEzJ
cXSM+d6EC3mIpYFTiOFmaHlcUGsMuRM0RPSdpHialB8+5Q962dAam7osolLd66wIrbnU0jvdqxWO
WnCH3FkUl2MAYS38V5cW2lF6bhrMkUvBZgjPbJPXiTyagFThaGAUbzl4nUSbY1QxmlDfyXR6aWUR
nNr/nt18yaYsD3VKou9Q+fIxdNLxImMa6JzlycW2ktxMKjFus7F+wRo93SV5E19cL0WdEFP8NaCw
rOIK3w4mwPLQx019LqDYkTTg7516kLE5sZKBYyqgaAFWg9EfB48k2v333YeOAtLewofEZDhhWTOR
TcP+8t9LhOoUbP/VRlp2WK0SzAK7sMQIBNL/J8/s6XWCHWFWI/lbHz9MQ17k8u9BrFWNOUha+YFv
c4/Lc0yO6FAMk5wZrIvsiEaWxY+RtKzyZiSf/v+rIkwxrSzvGl8ImsrCBXxil+1haPSPGwlnm1PP
tLb4V/pECG7YawvaSGu9nglAHqI69E7K+kbEGC+TqPJzDh5LlKq5Rrb9+O8zAnKzpK6ZPNBaUd7M
pqmeUgcDW1RZ771btpvM5BoZYwGU7ZknoiSc6QbH5Dnpa7mlQYLPSyYUnmMiXNlmoZ7Glpo/CWkW
03rAKKoFNxXl9tohFX2lbIGhCORVT+hTDe30mnecPjxf3xNSeeCg7tyVjts+a66gUV5tZqtGb1Yo
dHBU6xvlmdkN5VDgi6Yd1mTAn+OkHx3aTLVRfcW+P71p0zGRWgbaLtxuGzchg/5sTM9KaAYwsknu
XV/f2r3vby0zKO+Zf5INoJZ2EzbLu+HP5CLNEJw3t9015qjhQo7UIPNATzEZ5eihHrz7uqerq2qG
B8iAzpErO+asdKhe8/EviOathFUykr14DANfPTrS48Kikg/gV+Y6MbgCh62+9Szi91LCfJLtDaRX
41qwZi6lU2j6iQ30RlrFTVAFGGohatzCCjXvQoLTHPxnsQKb1Qc7qoduGXdwI7G0WwFo/x4KER3H
mrBS5ZBV7EO6mxzy3NxH4eCZbjh9kCjhaBvV+9KDBdfX7tae6vx7yKDagryyLsIqaJQZ9StRPwCQ
CYzBUGHPTxjJPoL4oALAyJMftIP9NEanuq2cZ427dt1C27ob0u5+cadu036ooDwR13fLkkbNHH7N
v6/FYKfxTTDN5s1gmCNyDTWBwPp5aHrpP8Qbg+wRSHYvvWVWRb1kreIbFWX0NnoQB+vpf+ydyW7s
SJqlXyUQ62YUSTOSxkZFLuSzu1xyzdLdEJKuxJnGeXr6/ngzOjszGyhU7xtIBBApheTywewfzvkO
iYSZkHQfg3fSkhoa/31+bBm2HMWEmCZ6NBmTgUR269VcDdXBc7x6V5QQb51Cag5K1GUgpXfsCp39
nCq1cUKCmTCQnTuL5iaJLI55zIOJSiBF9xAVc3skCJaBwADoLyr62xFlIwhVpDJxUjCclz65rBzq
iBeNG4GxxxHpCm72OSWQe58RA4KwSAPRMK97zotd2w4mPM/5Vph64GOIbjNmWbpBw8yHaYAEMIwz
CBXfW1U1QbwNicSb0ca/5eI2S4z64qUg5RUSXBDEkBrabh+hawereF+Dl4C3MqwHIBrXaLj8fco9
SsYcoSVo1Um/jPF7cKPG0ESHawWlFGB4lq5zVlgyqwnDsXNmIhBXGeFEJNmW3t4mgVSPNUVtrmiF
+uCpU/lGBcFyOwUfRp3PC0qLYVnXbObKua+FH+5s13eu/NLeeUXj7dvMfCts+UwdkVO6lmo1KwSC
vg2pV/DRwJkCQLZP9zlvxiIJrXM8kugyodZnmaYQdJonzjZNX4a8qDDi95wbymnQRSmLsr5v8p3L
m3KTdK2105lGHxO/sQeLrzjU8ShhuIQ8/dDlxo94Of+mRlx6DnEGq9XtlLrnaGKhb0bmvBa9+SyY
Vq1Qpy/aLy+FtHiN8nh85uGwFUSto0m+mGB3kq4kL14xQVtwj3Q1bGAkP3SE+LGYY5gUIRjE1SO3
eA7WYSTTQ8aRW+C88XLjWxtwCy2nAgIyZO1GgwEYW5SgIs7ILenD49jHbyWFOuJoiAaYGZ7GUsOd
nwkMTOfv0co94ir5tdxOW3gWwRrR7tm0sZItiA/iw6JDbA54Cuet9gbadtZOK1OOrPAqb5nIrGSQ
1Cef3OfRxtiozOq+EuJMwav51NQ/a8b1XuYwVUOJVLoGVmq+zXEiRbJ17h1mSyFvrV6lDm5ba/gZ
DJhIm8b94dO4pco58Yq2u0Cme2sUyL+96RkQFpGh6XBrFH11iFvCK/tlW9nmFvNaFME1g+DWIW0j
6XEfgC2P6PabJ6vVagO3WRP/StnlWuW1Uira9Y5JnCrrEbgxaGEFC4pGpEw5y3xNQ0+0xPJD22p8
HoVBk5xZkqeg1sTOEUJO5mYtxX4uShwzOtmJrP3ZgshaheF97o7t9RjLcs0a51rqggSIgYWR4Z76
FFp3P9/mORL/2pqOJWvXnZ82z5NtH389kHSGM0M8w9UdhYt5DgorX0uHkEfSQDkmruIMcz8jWXLA
m/7OS3mWDVVDokQTkFf9HWb8bI09+0hM0bMFDOJK9ODOcZESojiZD4mY3hrexOt28a14CUJGxUAM
iWH6VnXURkuMipNK1P7R3aTN4c1NELwUn4nDFLBPIW55M0Zl1zykRv9MgtizO3FfxmcFABsQeAmX
ayKnjZN4uX1f2QQwF14023MM6NssTm2VfDYelLHJ2soBu4Y0/OeOjLJ9yaGGeJ5VSIVgI+qiu2Tu
PmTNUIs0v2yNS/itcDxMYrl1cSfzyTWQodJIMfHR2Q/Eju6GeECn7g4F1cFVpRkIaZvZVQDCTTkO
AmjFUB2eI9C2hOFtsmyH90ZQfzY4ScLJeSdxHmJK8+v5U46FMjuutr7Aedbwt6ZlxUDKA//F3uXX
h0zX1R07FDgec06yBI/Hj8xDUaBrdvLpyCw2uA+ZHbVu/FVKegi/Dx9LWDlEl9ODSG0i9iPo9fff
/uNv//kfn+P/DL/0ReON0UXzt//k3z91OdUA9tp/+9e/Peqc//36b/7xPf/6X/ztHH/WpD99t//l
d+2+9M17/tX8+zctj+YfP5nf/tejW7+37//yL5uiJVbprvuqp/uvpsvaX4+Cv2P5zv/uF3/7+vVT
kB58/fn7p+6KdvlpYayL3//60uHnn78zt/z1RP39eVp+/l9fXP6AP3+/H96Ln+//13/w9d60f/4u
zD+U7yJXBFnieK7l2b//NnwtX7HVH8pxPaVciitH4Hz//bcCznn05++G9Yfp2AAJQLjzZSWWrzW6
+/U1+w8lbcvhay5LKTDo3u//+0//l5fw/7ykvxVdftFx0TZ//m6ZrvP7b+XfX+vlj1PW8uDAF3jc
5K5aHgpf/3y/h2O5fP//wGUhfEt6D2R/8SGxWfkgQr8BL9XWCHyGeIYfMs/uykSr2TvDsCa1+uz7
wYPqxHXitHDs6wk1qn4J/JJFjylZ+7jRlk9Xwk6PKW+r6kvUiZqTLK/3lsTN4XT2tWJGxM9P3hoD
QlOd79WITSH18ewMYFvwCrXNjU1StE+P5xn9p1PNrHXc7mfKrHZXKLAPTeBj6xXN1jMIJS8Vqkgr
MaFMD9mbDFbREv1g9teOrfp1JAKO2nZXYMzAu4OYG/mYt4ZAsHZMQO1Mz7f4qx5HwqIpL0hiShv9
hHrhoS3bB6sWJ1IVH3XnEsClmi/TfjIMBotMWDeF1XwO1iIIGunQ2gRzWAusH+fwvDJrAs+8MDhp
s9lYsr6PIjj8okeS5hsfjdc/IHLhqsqZhIAOZu7q3BGbSow0a4Js0uGNiL12PcZMYRNCSCkZ4uyu
HGVEzgQR9CZ7tzBv79IpOZST+FJ9hElPhoynKW6z2YiOoYX+LmdZjEA9fujjsToBlwBVBLI2FygW
bOKEfE68QCfNThra3BSeizZyxtmF5pJOFQ2XZkgJxSLy35AgDVeVBX03MBuiFdIfkoHCNilMA4YO
/WXLnMVeIk1BgxAkMFbtLrUYFPtTd3HS/H2onXzTCH2o9HTy8gIXmcIf7Tr2E8g9HF2Ve9A0q2SF
0V9iQlgNNWyvcEpZE7FANegyNiGNd2aeQjvBAMnbkOCVZtsi2gpydzpnGRwm8qh3o6uGNdfsbqiB
iXSdRRLfXtphdsni8TnDVHotiISwkgcCtrcOJv1ylk8OGaSrpCvLC3Oqq6CG09ONQm3dbsmuod/2
PUElz7rP+LVdmM1g3Y28873lLRLtXCvROzLyWF1ieeLtpUz7bFbBXd2BUFWFyK6hORBhklX4CDoj
W1kObaKS7q4v/G0TiwEkvNjHfdjsLOW9BokmD7FB2pN+eeBXkea+Bnlv78zS6oG6kfUJIZkau0m/
PRGqfRLF2yyaeyg+NAzQW2bpEhVtfWPkR33SZz9lFb9Gan6VRYacB0lq3xjP0uOeLsiv8kwFcW3V
eCJb9yK7bUaJM8x8UmxAocWEj/aEu3XuTRbewb4piF42/ahYKdDQIzwUyvhpWWLdpQmtFfXBzup6
6ERyuqkgjYF3a9wDLCoCqd59lyCo/qYzof2EaBVTeNduGcdEahbFEdzZNgtrFOsG49I8KkHKg7Wp
bEIATUYHDFXBfI/6Rx2gN3e6dF43vgGPxzjMGUmCtFQxS1b1VdnNcc5j++TN+tH2WqCdfZkfxip/
qPovcJTfnU3wtMevuKo7+TpGzXPf05m1bviR18UDC/B43dbtt5gdkmsNeW1zdiUOAOEosa96U0WH
unEOjMkrwEIOCWX6aTSIyw3hToboygt8hDgU1zhIH4L2DX/azAo+B50LuFeMrAxsZNo0dGDJn0lM
zTdzxzknG4bbkQ+CQedEq4cgDGqdJJu2AcjeyIsw9GtSZ7gaZP7k9c7OIooWcVHH2JQ0R88DNDkY
19QtpHMY3iaGRUONPcKezNAa1N6pDdpihyXqhfw8yNjRZLFjB+BsR5cBvllhjqA2gv4lXoTSWcqc
y/f8Zcmtrs2MWCHEvWP9MkRze1tKMrWb7honPVkhqq22YAPHHcxf0DYeQq889exnkk6pjrLnJK5/
GKFCUZmy3+ZwRBRo4/xrq7MCbFbXGqx3dy9c6wW1YVLhvxGghFcNSshF803yvRiu/U+2Cuk6iix7
hTztCV5LXhI4ywIjOfywxtZiT83uzTMYAoPsVogm25599Tx+JMKhVAN4hmhw543FrjFwjBpzhNIk
JhPKdoPNLIBLdSiNoTm0m6oEXmQjgs0g3pY2+tPYlMtB+NAambUNwoUjXjpnN5o+5YStWY5MR/r5
YRpYehHD6hMjTlaCLnZMiC9YGe4bgsq3Q/5cuc3PyfTGixeK6gxYD2EOKtZNJYLi5Ehvn8S+/TIF
NYFZA2/erGnnvbT4sS3y1et6hmxh+U6/7Sq9kSXHYblgwVkf7U2naG7JUj3kEU5YcrxaktmcF1jt
4z7qULzXLoh7O77xIOJiJ8HOI11JbrNq05VLVi14yLo5JEA9t4kajlqz0MeGcxNr762rPSJHnIEl
be7cR4F6GxVH7IxwxRCUzCWTvUlCAwPPcPII7kIUOr6g5yDAUtYcVRYTd9fbsx480VURkpzXL50u
ZhhwhXmaHfR+lnfESmZsYsByjVF8dRG7J1I62WM7pFKl8YPUjreVSKU6quwSCfEO8yT5GgD2/eLV
a0aDcxPv3Zy1hBUWPdOVriadKTto1SOlcDURXySG9TdWiXsjEZ658ERORs1XHSQqi5psoifXaPVp
oDqM+1F5rC2yHPLieo6hUYuHhIF0WZU3sVmUjCTgamQPIXUU7mHFPWu+Evf4FZfZTsnsNlb4xHt2
vulkbiITmclga8R56YeX9o/2WJAnXqm1bTJ6G9rmJ9UaW/i6BggcFCDvB1KxQhgYaee+hMjCV2M9
XlDxf8aZQQhl1qzxxHTQC3AmZ/0SXMxt5BeMmYyeG2ycTfAAnKuYnY6Ow5veNj0iySihmAjM11WH
IM9s1FdMlaUD/Zo6rD0NRn8+DmhlV6AHnXqDYvVqjniXm2EH3IMPahpsjAbZLAa3S9AwhNRBctZN
kKxDr/qQeqtHmhU99/cVbutVB6QV2Nr9IuXBPzdfOVQaCLeMS1RN92WJRqIGELvCWvtZuRP26BkR
QmOxoK2n5GPU+mPoD54ofw5Udcx/57OvqLzQJOZrR4FxrPQnFW5Qk2U3szW1TPu7zumdQpltRPs+
9Nh0ta0lF9ICXkuTR7zad5OjmZfg6pnydx6FtYrr4ikpjoHlPGYVR2WSEj9lG+zIOkTipin2VPUf
eOxvSVE/+al+82Sxr8viAZjIKbdj57mqWX/jVsEE7H7aOeqARiu9JVg82vRD8mWo+ZoSqj64MUu0
jhRwOkZWdOB2mUDkDvl9FUpVI75kGGzJBWzv5fw41l2wMaE5QP14S9G3HAvIumZKCENTMV0A+3M/
qBbKdmG+9fZ07CM7f7KmKF+7nbZPo2iPVjFvF6rcIMbzAKfE2HQeZgvms0hbemLZx7B2V0U1vPZd
+IQY5h51/L3diGAFB4MiNq4xSnk5clAwazXCa7BoR2CA/PoMEQWixHrd9+l7VHveup5TKns0oNvB
G7FKotloB/JoURZuwWF8M4fFD6R9jxebGw+n3yrvqy2yDQ9/PXOgZkldUf7Klthel6N+ixaz2yHN
py7qZqoh49apeY5YOlC3kVRh5ai0ZUJN4UZ7JLhwS6FQMPeL41t3cTQUWsBOkEjWfBJEGOgShIn4
t0Vx7PMBqLADj7NTA6xZdq1i2oZN8J005UEL1zigs3+O0ym4gxh14NQJZIQIsoo5OsmOcb2EXYYN
DMFiP7CCep1fdVZZrkfPLg9lYOBoIpzzl0y3Mlowa6N+qwfnSDK4syqJ1k3mN+bccDJ/QIe5D6Li
pKIS0czc+cQsYFnuUZopPV6FwmiIhJXeVTegieFwGyikz5bNwh37VrybatdHaW8icpiM6Tym0XBT
2h0+TGgIMGay4Zy7fbh1uhqtmyhOtrDSfSOggs+9sE5hjWFWs8Vf+X1JvhpK+wJu5oY53Xkyxbdl
qgTKq5HtMUT7V3Ugvxq/sA+oVTv83dXnTG4dCnLe0VEaQXXp0anyyMj/ZbNrVEJCr3AA25FWdGyz
X6hWJ39xHSU2OHnbXU8KkTF2/ovujnQ0KBT9pljnQKrx2Pn5wbAa2ElI3TYCDr0wRlbxzrjmbGXo
w5TtOqY4QKxG38xJ10ZwA0p97VtIcfJLP/jxppHeZ49mCgUUi9KwmxjMLitTP+IpCY2Kg8GB7Vir
BaGL4st+cGvrw87KmgydPNqH0/gCupsF0h0bYm5cAs3IHLSfq6DfgHmE8KV3FmOdR3a+V75Idl7P
60E4BW4QAgnrgduv7VSxcVHFcVld07USmhLEnLnmJ9QLW8C4IwKW4mlCchUV6ylBumJTeG2Q14Ps
EIvkygc9xMUduAXcAifZkZ+ngI9BgBzG+r7vhnC12DVF+4Obxj51SyFBduN4LbIT9FsBlJWY7aAd
T4IfVZfmpVdJQciHHvaoUe9EMC/VZIxgF+MTD5ZAVtsQLGAhCuHt2mA7xd5yJoCSKI4ABBIyBA/T
LYCqetEQn30iVu5N8DpVQQ6y5fq3D1KGCz42eY7agYyLehWPdounqJ9Xss1u6gDWnoNUGcEKHVQx
EScI83N2JNcZ+mndslVfJBPJGKFh0/eklMP2CNpjgxmI3DJqHmT0m5w3AdHm9LrOauw9yDVFcA6M
+LZOIGkBtL0isvBp6EvEkjbcZZV/45oijNtlv0CyNz7frUgS8CYembsGnFNria7MIdLIvD+NphXw
McPZGY2sABD3x7N6nH/xRQZWRxa5MRBzw5PTNDlnO/rkVtPWWLTaAhVg0dv2pTe90zw6cLut+X2w
+y/0aC5HHYaUsWt++mTMkTQrGYe6xQXeMYAi+r0QNYtj33icMMSJVu9NPD6IGa+OEZGOWyzUBLu6
baBEXHGGsD1LT/bMxFKifEWCmksox+191qfjxqrCH/BkTtystwhWcX6gsz7nDgyLGZepFu9uHN6q
JR7YtxiVG1Z60zM9BaDHIBMITsvxwH6BcwUISeY7aoc2+7VOgVv58vP/zyn/W3NK678aU159ZWHc
5f8yp+Q/+PuY0v1DmowaIZYpBpE2I8K/hpR/OFLyaSPZWJmWYwnvH0NKx/rDMQmN8j1OXNNEn/mP
GaX0/yBLnnmiMDlpmH7K/5cRpf8v80nPNJlL+g6zTjzpKIJthrH/PJ80ZTJiHHIdZDSSiDa4fmnj
kLebPZLfjGdIPjgZ9zH7+MM/PT9/zUr/eTYq+Av+aTL61292qWGh8kpTOv/2m2Md6iFROFLjQbKf
mtPHxKAojBjIzN+YMQ4ZWcdOFq0TLZ+DQbyAKX/v5HxLPH185R/zIyN2FB+kOvhiuHhiuD01FwWR
QzU3nS33shoOYbcLRYDVtsGhZtALjHnx9l//IXxk/v1JtGxf2koiB3AcXmqH1/Gfn8RuCqGZg0hd
nA6U7VayLUYPXoU7vyCmYGfS+R/wNyTjnt7fgJA4YKA1GGCJt3BsPwYb1P1YE5w+a3u18rLQ3Ysg
fU2WWSOb/e8ejy0JBKXFz03nlW+AEZmDBfWkmHXSrZeB9x4GpEItEeSSe4Vkla/QF/wfIzSXDpOJ
g79zLSoiedRIvBWyd2c1mcOP3o8o4PCaq/B9KNB2uHVKRZjb14bXPwXFt3h1FppA8Qn8mclFTb4i
6ol1aNc1+QQ8YLhCAVYiJCw5Kz7D/57MnJiryDh1wYDmwzjhw0ueY1Gnt4Sp3XbNx9ia9mrKrHYV
N1mGpHDG8eAx84b2OtREk5f+Nx+3QwUAl4kyJXxa+Qs8hI2XkxwNFV+GeynwUzd5Aa+XefasSHI2
Afs1fXb2Oiztki7YYaNsgr5dh7nlrOFkZ7fYaFt25QwoWFiszBZ8PB37HnkYr9+vfMV6GNjxF0fh
4SdCn8edzBjHtwv6aETooUzlrptJngFnCrotouey6wOxX0y8qvi6a0KYaNjDb0J01EuE1bSTC5DI
EeU2LEcSXzG8bFK72xU2HrFsmreocrDpuVZGPnz2OnVDhLwdeBPxJhD8qvmxjD+cikU17OMHMrM7
FoF00FjHLpSWK7PxcJhBIazzxZHR4nQOoxsuVEgX5gs54dBAfdK5a9d8iDsKGg9t5mHG7DBtt2Ic
kmsL5QfbehrwMPJPovYw56OKWSVjSeQVwduS7Msr5QYeqldnC3HavYIXzJYZC7yDtwFSzkj3k6v0
zmf5nYXhR5qqN8QQPwLENmYPlN1JGm81ofAsnW/ywRW9c4zw3bUOutZ3sm6OjlfuKDv3ppESq4BS
Dh78zANos0s3joeOQeBWigh/enjM8Yo5AYPheYTZ7FYPJXA2ehEnYw42fVcoKrzRosIwpbzybjO6
63F22QWMBzeHXcXE3Q8JhnF6D3xSZ7p4BU6TUWL2LPGljLBf90lTR7dh5ZLH4/OssS+gM+yYnEr7
iMblujcMF18OGL2awV2LQGVPnOOWaIz+MoI2wvfCSvKo6u4tVeD4wmbEpp9EL7FFaA29w7vTSICp
wNvgkF1LC48C0ILXsK3htRFSYA7NQereJqsjPaO1JQtd6FcNdHH08BKMjqo2mc97Ks8owNLR+SxS
4mHcKoRX4BVvGWI36S6IViLffMb82nrwc7biU4vdLVHVtYe9j0qQwHRuqFWqTb1CR9HxeAAgVFm2
pWIedtqtHzROqj6lOU7gYuL7kVvqFHWFj4spq4H4f/l0pCMUjcBaLPaaKOuTBiYvBCQdy1+AHTXM
vc6cTo32bjrBWN2diocoD4CFk0sVgrcYpfUzK+mqcGDC9Y2ArHQxEVEVeS4CHtd2BIvBqL3n6RPO
dg5y6IiyQCcDBSfHBkCCWrn2M6YkcRA/hFrSPDOTZ5yD2tYYLgGFnWdOD42RC9Bx00YUyMZnd17p
wFYbCzaCqWRLxEP8OGjIW24pWHIiTW00MnhffUAEhOGUWO6LVfIe+6kz80dJMhAfvzbYJTnse9l0
t8xQP4QI3oLaEndQhZAvOIQQjEuYoTzKbH6BRy5WdWKyJzPunLj/YDZh37uueid6D3hAgImfFzjH
Io4nAnRVWbtbyy2fagOsDNEFiCvcczxAPGvd8Q67CJlUrzbxtWsFlRCVPRGzFU9VWaI9D7TXQkWL
LFwQWHBRQp9qNBWzZ7He0i+Oh/EurJW184vDpNEc4UMzInmqnn5V98gMBst/zoXitZ30+xizn4tK
yuie0XjO77nuJDuNNlewLj1Y5JZ6KrsccrqDFICi+j2xrOcuK5gTJUzIrBG9cUDHVM7ASlPBpE85
7bYyx3tC39YZMqLVmFJ91O20R+W77zPM0i5o1lIb16hA5yDYohtGrFOYT3T/3w2blGrKD3OI984L
IuoEifJVM8idgzf2QGLvdKWzY/C87opZb4mI/h5i/zXh1LhiG/tAH4hiu9SIPAJ8lsgVaH0XjHcj
Zpau9knN4F2roMTVYDJ3qbo332I+ayryLyLaEiOXBxBfioLfrQCUuPiFiVH1G6B0uv/BgmE8+GN0
Z6el2s0qvgZE521MegsErcc6B83tMcjvkhGvefwyIuXjJKjadTkE2yQE85emSPTy7J4aH+pVnW9t
RWZmZIiPeGnIdHiqcbxxbfWGeuSqXIVLrFLWHwh8Yp2Bg8LKWQeqEkNRPiGVhdW6C2t81gwULwmv
oKyUe4dbBjVax2ixJe0Nj9IUbS0JB3dC/MDFOwGBRKfXNbyFtDcx5dMXjBUjUlur2Aq36lknBPfK
Mz7aCDMmwi0sk+zamhEm9gQOLs+LUz/S8ffP1Gv8LeUSpIr3y1FMZIfM38I9pLnqb4IhxDKjxzvd
si+Es/EUuRwk7fSZEpRwyGrue+62m67qJzRlDPPqIVU7HR26mATt1Hu3EN73ZnuuwuZHaFpEYHOu
pF50MzM0XREDNYICtT/DuEyPPOfsyEeeD9EFN3aeXJPSxb4G22MkLfKJivbboMHDp+Fw/xtpuBkG
Lgs15CBbNWE7DfEd5x55HFn003DDILN+oMF+ChCJXeXWUrjYKcargJyfaUanVWTereuU1LjRdE4E
WYWKbb1ovHWg2AUK/8GAbrJMw5/JaWKoXxPkFrXPXgdqag6cD+i3JwNupU2YVo5BdRjbT8sbg03I
GpGVpMX4wlngCsUPZ2Tk15GIvRoGH1nmbC2Cu/K+Ql/gDjCYa7TqSFnfVZfzsfTw5s8HRPIMIGWG
6YjdDW/V9N4BnYtGt9j1LDWWB2OrYBc1IyMH87l37NvOH1/qVuGN1V51ITabUoYI303ChUXpAst9
YBRck+Bz8rghd43LPWaKh1ir+dQUwWLKbZ4aIDLHZmz2PvaKXTZFKXEY6oBochrLbhvgdFvvWJ34
60hxspQ1QUd9l76OQ+o+1NWOubC/dhxj2KLhdh5Y5uCxGRP7zEnykCBzWLPjgLpZDqSEGO6WYvul
ycxuW88t94JVPUbSLgkaG5OzmzM9mIjRPdn+T41TZu0x6rgiDK0/xq7sjubYYVPj0Vw1mDRY0fo0
IiYbpqtIbX1F8LJnCax1AkijaO2fNsuWpyn4bnoXgInuFQuULttTofbGjLq9crojER8bo3ULQiTR
fBhjcxjarFw/UvFaj1zXB7uPeavhfL2eM+QBkHYfOymMF8/F9IHr7VVKeJZ1woR1YsO+5ylbNggQ
iT1qvSgJaKUQpaU+1JMRp2NmZM8sdN5gHqsrc3wBleTfxHMrUFVjvPPDD7+bAU4FFRqzxN8Xguzl
cACEIfLyK6369pKlfnUyUvdspPYd9938WgG10rOZr5wSTDwSbbFCTemu3Na+ybU5stWW2clauBAG
vK5Nqpt9AUx4NUXWyewsRd2npzWCxndzEATB251CZSmogcTwgFX6XNqaebGzTA87tZjfCPs14AZb
FpnmhiC2YYWub7dk15O8eJUErr0PY/Ewd818drrhmFj2j4V7F88g/CszRHosFCmqtOBo0DG4jdlA
4DIgBAPuBCNL+3NiDEigZEiES6peBSlzV2XVdtTzyW2uoxNNHkFL57xNXp3AcU5FFkNkbyhTTROZ
oEFR9+sf7iSH7eAsupGhg/BgupeecKFdC5R+WDAyzaTP7vgm22baIPOma0bca+onNC32FcBWdSJo
NqUJQUY0Wa8mjcM2DTL+1tl4rMvK3tbS2ab+5O8MwkVLgkuQusj8brJccnwwgKwsfo+uU665hLtg
MCmTVGKCAkIwR5YS1HgduveTrp+gUx51b3yODP8OnnFN3td8Gmb308i4dmAxAR7oyXrJpD1zyuOc
6HV/G+fTT8N3UM5UkNEwYvrHfqj9Yzh7r2iJi20J2GLtDvXLWMa3MHeow6gxR6SJCXkPp9THj8aH
pyxmtbUTBJlJ1/mYi/WurALyaWoYkQPcUh34F10zl7TijnveLk94McSqbGJzB9X9rQuibz1RJZOD
90Ufh3R0plTQdeNvUDRcl2Qh4i3yq1XfMGIlFYjZ4Yj2WcjyBhkIdJIWWFXXjhYF5dydUgV5xzDZ
MixCLNbghTg5YXkiL9R4Nceo2iGwgsggRH0gH3Ne9XGaH+KatWSX0LBJt2tPSUfQZDmzAKrsvt6w
laegDvryhgnjLuQ0dnlJOzdtKJB8fOG98DY9nUnd4jS2Jsu7whh84/T9S+OLi81nkl1RdOnDOGHz
TWVvkn6Yi4kGFkqc4atHURkIlMMPKzwBUyPOBXQrGv0Xa4o/5Wyme41Qfp68544Z+KH6xOTMhW0Q
fck1yEcYQvActBeDFIs96XkneuKCLOGQynxxFnWsZluYmlV/yEyTc7Po3V2HYy2w422RtZ84W17t
LqLi6x+FbDxITntSrLsTOxPgbbZe+Rn4DJQFF1cV763vwct2qm4llWU/pP0BKnBDf80ik8QHtqs3
rRm9Om27lGzWtV9prM2Rucu77BpS3E9hA6YUOZUHCEampZaDjqY0j2E/HxhOQ56PevMm7V0BvNCE
chxPuJQa/xHxECPkGFmC1ZZ43BIXOQDSLe4f/N05RLkswe5BWlATx+UhwOD5lu8il4uoV+hauLLc
Krqk4/DQR/DrOu5sVnTH0nPNsw4xvxM6IgTbZZtEHarsV9WDBRfVTJulKrnvkWXMS3gK0AsWDFnw
WhCudJ4HFAJwNG/KhBVHHHn+3iLBYfZYhUIBaDlIwW5lXyGZxPhe6W1qnORGRauqiiTetZPkGSrr
fedRSlJAs7NgfQ8g/zatRq6HFM5yZJ2DhkBgFjAVWevM6ZNvJzAerTGlGV0+c45fG3xUm/46PphN
BNrKDb1dPPrlEVnwTV3VmIFaBzcn4IfWMrt1Z/XhU5ShwsrRRCLKgaaBL8fdjUFr3/clFqdKO6fK
JYJtKOV9ItA3ODlCvlwklP5Z96jRbj2WY7vje9iKdRdVG86BJwtvfN4gP4CXffr1TZqe/qoxkMoF
goyoCFHSTVNgv7Vs44YAOxK8BngvPWFQpUHcg6f8SxqCmA2SVG3K1nv0at/Ho+pBACz4aOWWv7hM
dzKsn7t4zC9//0cgn1uyLlclG/3FL6MEEIQ4FadiGNTtbOO2GO2s32Y93gUf7xfxHNEh6KuvIZWP
vvSIifWdBtI5mGvSo9lqEJUeqfHRR62tO0AoDvH2lR+fKV/EhrTrVzY0DLnyUQL5aOrbUbfXU9Jd
z/5I4y2xizX2mzu0ZwcC44pEXBfbFdd4yiJ5qXf0iYGIfYWYhiYZtrBJitA8JgXpdkgkqktbu9/o
7Z4wZQ/b2sUsyT6PclBcurkiJTg075vilJS4CAJP/sRoj4wMkrqIz6HJTE9PaOBNA6li0Ez7Ipyh
OEqKmGCpJN69IJYsJZm3AMV1JjeltcjoLVtEe1NDQxboGUejNCERlfEGhnd4lYPAJnhE7KQPDSt0
Wc/mkbGGW7zLgAmsZBYHp1hzd/XaI4MgjZsV4Q8GomaQArIYOSfMvd8B2sr7lMQG2ldZkvvRBNMb
hg+iBXIW697/Yu+8lls3ojX9KvMCOIXcwK0YRIpBErUVtm5QO9jIOePp50NTFiXZZZ+5H1+g0Ksb
kDdJoLvX+oOO0qE6/qQH67C+TlaiDGBSDdoV+hfZMkzbn8rIMqHNemRE028AD0YIIRYu5RSxF31t
aCtb97B/1Sieuz7eCcMP8vw8eKxNiiqI165enayu/GWCRyanivw0tkfbaix/1Sx9K73oYN6qm0RB
c87OoR3jFGLVXrYxKnZuQoE3HaYQoQw8R2tL/50VPzL+7FHYuAWnqJbzuUag4Sc2X+Q87hL07khw
ov2PMR0vZ7/BJK7s63y1A8GFBx6ZJF3FAL3lMUaXd1FpqrKGHwYjQVN/VC0IWqBpvPy905RkZLlU
VFETC65W0d66lCmvoBTyt9rwLpjGgxXhKF30I6LNs6wQ8ke2lRpPzuD+iTTqz2xhKPb3COAIvHLv
tR/AjMEqofaHjOVSJ5+TAvELZlh+NX/IVWqT3C1SDAC69j4nAdc0uXmDRiiSIUhVY7zRbIqhNNcA
pa1Fhp/bMiH9fpUX7BWSCIigkW37Ogb0XzBn2DbgSBveiKFGOT8ufddLvSecyQLmookNReGCeLSB
qtZmWe4dG8uSqVVuhvxxDIL0Rkx80OThlyUKfr4NjlCzlBOml/hUZGJhD4iOIAMQXdcd/JbJbPcA
k1cRfC4WieU2CjEjyhNvH1IiWQC3QUGnXjXRU5qz9xtqlM9BqFynw36ywL/k/sYI/fC+VTGqFzmE
29i/cW2n29nFdTMMP/ve6BZ2NGJiihixEafjxjDh0Pfmq01uLAlQ4WMbdzJRs7piYQurFpz0MulD
Eiv8/xbAfdiU+N9a7BqhXAYDbwU3Gm6FTwkbpTTUfSYMykLcGOYvckK31saZBQfhxxizjZUai2OZ
1MmChWSUWvs8a1aBi9KXHmTXVW0/Fymmnai3XsVG6aFzuzfWYZira5tM7wKM06HHELz3hLPN8/Al
STSxtQeFBxve+VgHOxvXtaXGSycqb0UDOz2szZt6iu9N20nu83Q44uq28Bvrl1a2R5B0d3UT3yiZ
gOXirkM/ZQlrtjg9TYciGJUD7Fy9scZrx0K2HNe2m0q1gUkoFLhjjf2/UehsoAJgllPOG0RPzKua
FPRi9F3gAGQRmxEEGh9VX6OnGHrtr1aDXa/gniIQg3TZ/DCjmzBz7O6un2r3ShgxfrpKX875uqUL
eBWbLtJD8RDNaVf09e2SSkCXoJin+g0SeKmClV8V7nLNWlASWeqNc8wM41fYOAFyNH1NKgZqq2UX
m6JGG1QI1ty5bWtQz3D8Th07XEQ6i0FVRBqCbSifou1kYZuxMIByL0j1Ih7awukxD3bJFrByyAwk
IaDEjNE81liFdvm0gSRl7l0WgrgrHYoMn6s8T3+GPWQbJrpnN88VNi+YeCEGOS46qfaUWddlAbRT
A6LAlPcT/hlOQhhLTMe0RJ91UrO9GvKxKkFLwX+C0sDMVJnPashGVjVq3gKZ+WdlT9dKGIfX/PZJ
NvlMDU5E5akzna02sUFNZ78/LRJXAwCtGlbUlTDbbOn444MQI2gQCIZQgE/jVINmR+7qKksnAzhX
vhGkAzIXTE/ObxlUUtcdUoSz0GK5YRHJ15fP4HENlE65qWZRlbj3KbFYNikSTUvXKvimompvx6JC
RWWYZZym77ae/mnU7lNVUcex+2gFdaXY6oDVJx+tcPTIEbvRntoZbK0l1nUfVrc1W7OsaZ4R28Wm
e6p83N6o1vjDN1JIG7sVuF3jsKh7JrI5sC/ipMPCIAAWY+WPcWuhPWj8dgINHQO08q5jS72L5s1F
Xrf92kCpaYLcNCiowVq4Mkb8qK26QMSKbTJuOWjsGgp2N9WrJoA7giqKF0Oqr1jxsMY0u3bdiFE7
OAt/zc4JIqwIgxUS4scpbV6mQhu3rapuPQQ0NxkAOC80in1LQBd8DSN7bvBXiL3ozR0GGyAsew13
bj36WTUYEGpYbAHTIEWoHwA1jKjq9dspcoG7i9rit0R+0w7HEFVB5XWEAx5woxs0tjEexyW3DW77
iHV5EQv72hL9T6QpwYaYA1J1Bo6j0H9ZXgSPSqwFeJmvDC38syo0/GIzc2OgzWamg39U4o5yS66T
p43NjSbUb3HEW9EkEZ4qmMaqQL4Q8Lj1G+oi2AdX+FXPlMGcB8zo+aBD8nZXbYHJT1+TH+K5pbwl
rqBOUkV0dDyQHWfXkOdheklIxq7QYHvqhulYYOG+LmL/BRkp91Zkg8k2h/KiH0UHRBvgVRdgjFNV
xwxm+BaNxQnDIIxwRH7KwuCE8WQIrBTSRDSBaEUgOYwRtmKx99MzEREmL8L/RP6YR7OeDh/6kvn0
z8wWdyNqkhipDHxQ7Ox7nw1IgMM2TiEwMDM7vO7jOFio5XQP9WXluWw3UDVpthMwtbbO901POrin
/nZlJQW6GrMyjTsz8+0UYTMnxfeZ1UXk88AEzdADyzd+6mX52GtzbiEL0WWxAbiMSMxPKAIMrncz
jRG0jMK4C5QUKj2Oa300kAT2kx5mSKdvYHluZ9NBoLwbNQfkniKZtSzKfQFWd2WIGTNsQItFrLiq
ip3WACTEQBZRjAaPvzB5IKEVQ4iETbpM40Bd5oo+XGVetBONNyvgwC4BH+722aMbZ8g4egaq9Sni
QpGzbpI4YIG9ScFTUcprAcO3911OIQ5DTMuxf6o5aw170GoW28A5LXtYFAn4J3DjzrI4wKBQNqWB
kZWigGzoWhWHszo78Tv+GTr+n217dHP+BVEwzXZuZJUgBKNyKtBALXMYUol5gC+agy9U0eKwqt8i
gWXbAGpoG4Mv1slPKEiqTnOno6K2mrL+WZ2GYll11oK5B1USHE96SFSIKHSl5ZG9Fvdtwocvgup3
ruvfEgzcnITcSzzaLyVka4qpCcCvMb0eCwC5bsKaIY2p8Gtx9JRMXYA1gYq4bpVv48nXgefjrAdk
8IbUPJkS5vaFyJrk2o80CmAB9WxhGVsxQI/yRSzWTqQdE025dV/WsU7FJ8GjGZAZlVOByDfWfgga
lLMxUFPXT07a/qEi8baKW8AGajO8Vsr4kJKAWoxu6z3jnkrqBhJSqTgnMw/C44DKhT1QbGWviF1i
pcXrCrF1FEWyl/sJqe1V02nU0sbhSc17ZMHw2bKGACPSAr5SpTx2dQcAsLC6lVqJauv6xakZmts2
036U86wt0ST/nwb6XzRQ819poI+grP/4/X8emh/NH/UnlNV83Rlmpdj2/7hCBTMFQkeHtfUOtGJ2
BTNlCtcWMD91kA7vQCuh/Y8Br8OwDZ2kEVfUZyao5vyPa7Cfdl1NF5or9P8nIqihzWimCw+U9Sd3
V11bM3TwVqBQnc8QoUSLqkzrY+uP0sgPVqYaOBsl+rIIJvda62z9sTfxwUzZdVzLXuqJ2rlXrzLj
3Mvu6633n66Vt5KD/+lazf2BrTqGVl1R7uTBob5KEvu97SK3shPz4Uss8qfir4FKvbezZtiwyKn2
l0NSuB+boZkquzzeuKVrIKmepHueOJ/EE03ko1XKZQGYSrs0n+GJ/Y6zpr/1ByACOJvmoorW8dSP
r1ZRonCouc+dP6wtN2oaCABony4Tb/J241h6O3lmF663yzwcFsmX0iPbMRCEm64Djj+q/srEQumq
qYzIX2KsoKFer6GErpFHRHKLdmC3t0ruqT+LOIxmmetsH00BKJb5EHiDgOBGEfVLh2zKAyo1+T4u
YmX2zuO02Lh+HzNTcKNkGJSVD9R25ftjh8L+5ByjukKitvCcYzCfTQNTcOXChShIDdVG/eSqpXLX
JBhpY0eYs8Hu0LmcDx7p7qMnkNKnjoK3asOszespnREtpe9eG01z1PxmOvqFYj5oOTtKvfP8dTXX
vgK/6A9+UT+WaepB7lOt7hTHUX3DW17YVn1q1aQ58e/oNlkIP1DG5GF+VmZNJX8rm/ak+6d/u0je
KLE6chV5vgWokSOZErbjDt2XjwcZK3QxfOiQMeBCkIPld+4YxzHqNiamjLcVfoEPnqegw2SyxalM
O3gY6hFD8x7bq0jHEbCMG2OnaXpLerVH+AQmyNEaIntF4iU/6YMDqkqJg+cYRVwgJG63KzA/AWwP
5CTq6+hJniXvZ3WvhOfY5UwYOg4kWL6gLIwbkCbY6LjYBwUoWtPuMziCPh5Qmw7vM/QjAiRC6z54
EChjbqaqKzdAzJ1TUZOe6Ga1nWDoVw3mkK+NN6Jxa4LwQ3zV2/tGbJK8Gb113gKVTBEM0khYMN/y
o89RytHzYzAG+VHFtvU4zodS9MzGblWsZUflUEDjuaFHCdBgdcriF4skXFuSV4RKEd0o3FIB0ZC8
ZlmH8mouJuXGQAOcx5N/0Huzgkh2XyPRY0wphLEGeDZAOG0XzSZwyybOm5XRs8+UwXN/VGs/7QKs
vkhRt88DBToENBcHjZ5fSpMOh1h4xjEdoPsxp09PHTamZD1D3wEMQXoKihQaiL4Vj3fuZLEomw9U
Trki/BjxB/hPZTXNAiTj3ZAMaMzr4zX29OE9pCr9Sp8lkIDJbIaoHZ6tujoKOO7x/LaQB9563s6a
3yOymcqXyaXNF3jrTSgpiwocAeuF9BBUeLEx3Uwv4L32dq3jEwZ8xJys8BkBnX6lWjjx5hOADqSr
3oZ22bSPzDR//g8EqjarCHycXRBA0MHwollg20xYs6TCRwAqvJuwDezA+SO2Q2waKJTBdMUM/EYp
7PymiXXa8vRr++vQD+2/nX69tga6v1CawQRxOqmPbemfSmscblEejB5zGA2AMzESo6iUzF+zPGj2
ZPIOS+M9BaBzPNVzEKiyF+OXFAO8ivTwPO5y2fsVl7ilT/7MF/hf/Q3YXocy67OH0YFJV3d5f4+Y
YrXHLzVaWnZT/PDj7sYfDP8Jm/JwazpeugYKVfzosK7z4x91mrNGBJiwsXF7fFKUdJsCZ+un5mGA
e3in2I11SoP24I+ifRkRztlMtm2y72/aF/Rv0qu0qoPb1Kr9TeULDU9hJJLcagxeO1LjkJXUYd9l
mFenpN3FHK8dhI5UTAS2ZWhlz1OrLmS8dSOxHpsIr3r2L69ac9uPAwz2MVM2XYt0mwz7nbltoiJ8
9GciagO8egmIJnw12P79x6/PQWXj868PhUveeCZaGqxw+Cl+/vVNkeHUtmqHvyMtRouJmuhdhJ7F
qwmqadarZM1QeMaJ8iBTeT6+qolrL3DprPdTPRonVMCeRx7YtYaryHJku7SvDDXep2iunM9kTHHS
uziDaPslLscOrS2FUrn20h3ZoE4MHE3+6XYyptaAz4L2XlhmTt677feQxqx9XDnRKs0n/6Wxo1sx
P9xU7+9K21Sf5VA9MN+GdpP+YSjQHPE7V2YUVao9296YrzQ825cY+PnoziqmMhUZGPV+yyO57knP
+FfzmZqY6GSx/347+9z7dZwyIFgb51zxeVzu1NqNXrXmwmFLtldmDbbLwS20LXU05B0+xy9jY69Q
97JJSmnfDCnl2HiEl3UZcrlWxqw8uwWoNWzkpbJTxr9elrrqiWRovxxyBCQmnPmYPKG3O1r1giU6
mejG6X/6RXOYYlThAKc0ABwU6itpyGaVAuNJC9NqgSPyoxYN0a2Oidbje2tyfeMxDMtHvUsjBAlo
zX2ypTNTXUb+r67DbvXDXS5/z+cvyNbnvyBbc9/nvy5HWgC7tnERQmRFzPGAaYEJZleHdC9M/yBj
8uxyAG9Fh5+YC1sb3sb90+Bg8LzNvz/JYuYpfJhG2DsZpGrZn9jIxMybns8P8hCEih5UhvI7jNSH
Zqqce2AB0aGO0cSWTzRLgl9tZjj3LH3CQ/kep+z6i9LoW7ybwtkARB/nJcSvQYTuh/EybvjiV+L9
CCv35DYJ9DYebm3vvf9qz2dzTJ1q8MZgq+AFAu+/kr8x2S0P8tcmz+RAZkdkYA2TO8rg+eaO5qFn
MZHrUXIWxWUSFzC/3GxHjdt6SHNDvQ4oWS5lU80oJTRadG6hiGc9GB6yM9R5811ovU5kHB1vtHZJ
2cD313tkkUFz/CqpCwApGl5Tlsno5v01wrZ+44Nad469FSjVoTRns8i6tAvjP1YD1hc2ihDCNJhb
sDIwHKEbzpetJoVIXVgUS3+jguEcSEXnx571+FG/ludGH6NzIiPlyhpzVoeNP8wy+hzewhEgulVU
1t4B7XXkyU3VWg0gz+7dWW9ZxgbPtlbQBPnHXNpFW/0qQWPCcgueSmxHbkM9sJ5U/SmJm/bRGFIo
6NBUZdRpm+igeSjJyCZbZHeDdFuzlE0r7dDdT+oKkGxrPUUuyPhJZFBb5jtmefzh/kPx4f4K1KG+
rfoFavLZavS8WZOo7g5Z/x+Pi/t51cXnLJjthOkK9omwtOZMxMdVF9RRB8CJn/1hI8Gwlp+f/IRZ
+fOhWoOGfkkHjUR+xpfuPjdwREN55TwOY4NhB7zcv8HmsdoPvSe1deFO2mM7O6oSxEAHzSJ56nnm
fCr0t1GFZf/RlWp1LP3C3Y5Daqw6p5l+NLOUUZL9mChQrlUEULZIDTiQ7rU72Z8i/IaYgV4c68mz
jxViHPOvcvrh1fE33N0wBKXM9fmGycgDq7qG6cLQZpUt1+OdEMG+7YuDbF0W653o7loS5jvRFZkH
N70KVj0/Xfx+/lrPy0uRCz5fqitmRSHfDTZ5lNtXyA2GRxdoxUn1ym9U3rXvwuqyVes087/FV14E
XJTWUr+DWtA2cEntc9Mew2NWoYNrOF54CHMMBOXV/3TX+fLK4Gn/9zephYTY1zfpnHDSdQt2kQOv
7vNPo6BQKVgHOL8VP6EoTHGq1FcyOZNr15BalW+yEceb3ioU2D12/hCOP7pU7Lw68g+2XbEze28W
8jmLeu/cK59C1x9h0yobayr1vQHJdVMXqr635jNjjskzGbv05pRhri/j5Fkf9ieUCcJ9L1zyAKY+
rJsZskM29+0gO3LgvCRm/orJIRML3YXsKKxksED2cR2Ah7fbyNFyoBuP7tW/f8b232er+cEzHch3
lqOTV/v8GVNECxGYDYzfVtb4C5BX2Fe+H2zAfi0oZ4JNY7JDK3xkKML65hIqM76YJOyM1RRa5pEC
own5cfZ+CeqDObbmUZ8PMh5GyFi4I5KSXzpk7wCMuqn0cNW0rtJs8ykUyVHNu4hXWfpSDqEG1AZx
ZioG9a2UaZ7juWmPm/PYODLhxrXxrjM7/RGokHsnRLir+sJ4NOLRuZv7Srx4Ln313DJN9LDyZFzl
ulJu676IdvIs6se3s+T97NJ7OUNjN9rFOi/Zf/9uNOPvD4AjHNsEqo82n+Ga6ucvJxCBl0SjWv2G
0j/V5koU7rqaa+7IgN0VytBtZescEhrYkSprx6VvoDeRnNvzaNkfxeF405N7HzNHORgplKDr0UWv
+v02skOOBT9oLpscYQ+vQJoSWS/lu4Ure15U1KFJUo4NKKLKN+7QhS5fe6/wF9jFqw8g83FQyxXv
UBaIGulhhqqYHRiHmIXrCi3P6sFIqfWCQ/Bf5zsGsYCeVu1ND0yFgysN0m4QYpq+TH+ZqnpdDv34
EnYYfU74g91oie3dyRFJZfdHrKZw0pI/1/nnSd1a3Qv5m+1LQAWW4ScATP/quQzM9TZZGj7mbVlv
MB8POar9Q/Bglm7woPetvkRlql7L2PuIZihjyG0eWjDkcAC7Zmvdo2hYz00ZCwEcrFGdjhDsn7M+
OAu9tTOyJSg+M1DGFBc2/qRF9b3suNwrlckj1H+vtFppbkzgUiWKpcd2XlbIMzGvRAors3YQ3ldf
4nKE7JyvlEMvF1nzldV85ftt5QgZl8P0cDjfVoa+XP75trWb/8dCwPnbj93SWW9ZFPgsm1e+8eVt
j1CoGo1x5v2KR4rZGtQnGFYlWTKVVJkN2R9oLE3qbSwLMIJf5hN5mSvZ/WVgBIlIAI6eh8tBw3wP
OfIyXN5SNuUtncK6TXQjXYdRMx5DE9jKVeMl7bHYycg04+VjGRaIC679XsUBj4U1otTzFbKfygmk
UpHE15MWjsdz99tdgCggTFGl1gr+Y1GxcCNr2VZ7VPjKdClP5aEGmbpL/ZVsgDuq9h8GX4aNc0+g
Ou6O2nZYFNxOhs6nwMeYgBDyX3t1kh9YKI3gMifYl+S/gaISkweL7N6AFS5tp8c2Vh1R9Ama4C12
GRi4zdsdZMwtLPfm31934vOSG9tCbV7+QWLXBCUjw/66EuwRd6dMPvwcKqoMKnKOSoZK5GAdmJ/u
WYF4APYa/JA7CBdTpHYPpIzrTSxSfJHnpjx0xTc7m0oquET0EPtsUwhvLZsBOtMHP7LuZav1sDrr
Qu/POCnbnd4pxZG87lvGbByVVd73yk7mz855sgQ64DroAHVcxhkyg0bVFEiptVSSGzn5ICilXMcF
nkdyvsFL6mMT/gBKkYjRU3KzDkaSP8jCgjwUcXrnd1VxlC1vxHo6MYS9Olciosq+jM+10Vh0TMw3
6A8YS3mGCrPzrRyrPfbm46uMm2Ns3riN53xrnOJr3OhVpgH07Ra9pvref8xgs/bChxUc4gsu2RxD
tQzL1jSKiV9WF7EdlI0+KN2xH7XiCtPgFoSp6fqHStPv3KDVNlqOuxUcB2JdXW6Dpvs2NXa5xlBZ
2dqi0O6jbi7RzBMCdZgbG5jv82UE62ggPqoXbi7vsrbWmI40RALkW+3yjkzqU4cUvF+jVhzNxTFj
hCjX8gEdAdDrd7ID/J139++/bO3zL/v8MViqiVwD/9m2/WUeF8MAJNNRW3A+laWX4NrSc9pW1XN7
BdcNGNk5E/v++0t8KMeDUe6BspkffpfyiiJJioXsCNDtbkM0IM4V9LM+8B2LGXSUPwpLmJ+FJSxV
kDZyHL65WTmDVf+Xh9Fg36dlXRgdvcjvlIfJE7MTPLnPCnBB546vQk3j69L1VADw5zCw45Fu9Z/C
vta8hVWjDV/RqriMRhwIeduwxHQeVep5RZYKN3zUeVEmebIaA7COfd/hRQP06KT45dvZOMf6tghO
0qlmnM8u45CVz/5jsayZnzerfIGWq5okaakSsIYynC9fpO9OkeUWjfIzrgHhU+EwrpTKKZcaeJOl
XMVeVrtO5w5H51UGQqw48WyeV8IjHN9lPE1v42VMXjmF03DsfrHWme86r6PP9/p8//MfDSPxJ7jJ
o3TRSYe0vu/EKVDN8u68q5kTDCTqLxHfSeM73CrNFu1JZo77GDv1h1k3H0xxjtb9bMORTXa0s0t+
oLJ3mP055guQva/PF1CX5QIsi5O6RhdyLqorbtzCDHTyjWyCzGuXeqLlG3XuRcXxrVfW5y+9sj4v
e9V58JdrNQTTH/O0h4RcYBgy6uldoAbZ+YDtzO+piLWtDMnOlq39NtKrP9PZ4yVRQW8Orm7wL8Ge
oV1HqLDObKFfUVeDj9dHC4Kz2u7AxaGnUHv+ay2UReUFxgs7/aXvlzmelm0AfKUKHrrSCB40JIZc
v1FuZWgIh5x0V4FZqhWxCm97feU2bbYOlLBbWLzUbks47rdiPgN3BnjTnpLtpWOAJ3iA9rSQwy5x
eRPUH7sPHVQUcflUFbZDoWdOu64qqYHE7DehGd+piv2rYZp4GbscG0/oOMjSFuOL1+a3duv0J/RK
/2Oppllz9uv80pgFueep2hamjei3i2CLScns88bEQaW2GWs7/1mPPZJSngclKwUsPIzxDOAPMP7J
cf+RZ3mc1Vu7qo+kCGvrRg6em2nvRVA7jVOiJuLg5mG6KVw3uGkUtGZFNNkrkaXDAwslpNnCMP0B
pHIXt8UM1AWfhGGy/luMmPFlqoVKh1MgEJdlFE0cCElkXPHcUx082ZIxu8swPnLFdN2mwEKDDnOV
PxAiQccNZcEFun3V/nKwg7DeO/PhEusQyVS1wYfS4Gorl91Kc0KTYZt51SbVB+PZQGhsOaI2srUS
xXhubGfv6W5xapOxP0WNhwFUFj8V4laIKd7zvxLv5Zk8OHBc66uoa3Z5nWiAaemt3A7Qge6r1+dM
LFiGb0lRe9eX3K1M916aMlcrU7nvY2VIjrCVYuVZXbOtCx/diPfD1BUjxKt0k6aNvjEMHwvOS++5
LQIwELY3ba2oN28nu1+2WVoegJeatzLU8IraASODrECIH+RbvMtVnAMjPDUuMTkEWMCr1o71dU/Z
sPoZGWq26ht06ozMJptQjP731EDUgXLYuMvHFFtfwJIynnseMtoBusIUe7ALz2vKG/YMQ00z+14z
m0d7jlvk3NexO3jXmQJ4NtfHAOMZrxy0EbZ8bz9gMBw+YmYtaxlmrcmGLEJA8QrmHtlI5mF+92EY
1qJl5Aarf18isCb62yPFkpeEI2ozTDOoU3x+pODfZgUyLcbPNOB5Eabq7OUBMYtoXY4keC8xFBux
qtGprZ7HZAmWOTx51vtVcuyXphxvqVBwk5R/kiibh0CZxpuog+ooDyMaMyYuPcdLyA5rFRs0PduU
em6eh2GthR08gqsLGSMXjh1a6ZZrFbe/RTHU6RZVCvcbzDN1ZRtAAGUTzfJqE4O4ZxdNbzRC8NTy
AmOmuQkHX7vtVPMgW3GA/LWPd+fcJQ8oPW48/P/ufDf8FamoHqRYlW9ac/CuJKoCefT6/ktMnWPx
53GXmGIBhjrDN75c1xrOuLMwYbqaFP97G6fxU911ykrTA3YKKFUd7EmF9WHFJE4nf4vKLrbLn4bG
gk2FOQ+1SsCe4TD0106FKqiHW9DRmQ+lSoVQRSchCJPgaFtlqsLWokO2e2c4krswt0qlI7MvY25n
BcdKiZuFEYyI9V6uKxVdXCcO0LIyCJJbY2peJ+GqT5HNnG6m1FtksyowthH4La1ks8aZcWU4vXd9
HpyghwW7rtrJJvqRL8IKWuy8K+0piGvYeNYfLajtK2SVrIfRKiEx2NqL3JzIEHCPHema8FYgibr3
Y/OE6iN5fLkS19IJ0o5GavSyWL9kGWSvXpIf/ZJ+UDwI84MWOjcuSfZ+2bRjdFOGJmax2LxG6H4B
cKl3xnzw06IGg8LZlMfYPhR4ML+H5JkcJkfIpjyojah3mDTV1wC5sEHyW+da94SxgkETvmANMyKJ
OE4HWAvekzveBqILX3CU9HY4UWUL2dTd1FxCRU23sgm/bddlmgfKPPru1faPWBsF/CYcmd0gTx+b
INlV84JZxsM5rqMO9U9xQZn2JlQMZKZnhM1gu/FKNiXMRgJsZMcFiXOJtRN0rkndKrVqHBDOyNdM
fio4KpqXg/ve9FTcs6zSDK9lr08qbzyPrko9OkzhFkSvcYjcqFz5gwkNAN/TA/KY1pXf9+V38mBg
6gPb23Uk2hGuQT1xCMvvZqyYUJiSZl1PavG91M1DyMz+4JiBe758mod9uTxtISXOcXbAaB6H0T4s
kYi5IOqMHIH1KBXGjYyxEtBu60njewCHN2aigXTE5h89u/hWtI/hAC3qiiQTK0nwKxhWKBWGVWAi
ZIxNLEVx8YiN36dhmfUS9yyT0elR3HtzPE3kqhHmcTNlGetGuLZgHT+oKIrNneUMp/M6+/bfZwjN
mhNgHxddOhkpULc2MtiWbbEF+TxDiFTJyi7riteC6hWiM7W9U7sQkoIRahzP5/YskNCJQl3ogW0u
LNl1HiC7zofKKq6jHuY8eJryukszLJTn5XoxNx1+myu5PvfwRrzOFYibcvWOndRbb9Sl+b3Loyoh
ccE7dq6t28dKzNTHGSon4xd0Xf9Xp4xLmN1lmKv2j9FUn2b5/ymLw8c4GlaiS6cXHZ3RbRBimWz4
1fji9jAlXEoWx9jtz8OQ2YZvNCj6Qi54WF1Az7S0mR0BgkPGLiuhL0Xyy+Avy6kvzcudmadw23i/
s1xe6UO3hzrg3LpDc5RQlzTs7zUl7p/NyoLGESXNHiabu8dHM1gpSpS+oFN8DGvqVegvUO/AaNU/
ecylV1rRlLcmfOSHXldvmLXHF6O20g0205S/5qYcpoOO3WOsgf2cN5ZUaeBQX37L/pg+dsjk3Zx/
zIZdDBsDKXvMVPm5y0MznwV2/tj2uXpziV/GynueHxoFfpS8X5RDIaph3iO0mMQnCivacqgtd1W4
VnSSBz0NX6fUHHey5fWac4cQo2zIawLh6VujwWPnEvtynyGL1f9YYlkzEP3LA4SJEFt4cKsoif5t
1xIPiDJ7QV68NoGe3pBmDg4y8TTUIzQZNh9Lq8Z/YCmD/9QtO5rC+l7XZoEwI/nDxr1tbb/Dd5lG
DFhgqXv4rMkmGnzaQfWG0zl3GcfqH4j4+PsOha7NqFkhmt4Dvu8RphlLoyzyZV+N9qaM2ueQrc8q
D2FQNBRzby2zR5qinYxnJ0MZXMbseW8ZjQrwDq+8lq0JK+EZvg1ctu8K3oB5XiNlg0TwvYPppvyf
ooidrVUycyuZBPVgpt+DjVrYud8/yBGVmVCPxHdvK5slnkw3/ZwVkE3NgGmIAmZPIm/K9oU5LBtW
S0f8TkiClw1pcy1Q+5XfKtDAEaO0l7KrVlR87hxzM7rYp/hIK25yxCyW/jBop0DU3XIiE3DyY1xg
h/ksmmO55+gHRS7bRay5zJEh6KwkuLMCnSrgfIDiW9/KOJu+O9maQnUFNMrdOXYs7ial+y5fHXWO
5WVXKNi8VLhHgpyAh515900y1AeJgm70LN4GbuWBf+GVLg9K6t3HsagPsnUZIVHU8qr3e8gRkA1H
GGKARS/vRfmy07U6ODTe7y9h2RSdHhzIa8jG5ZUp34+yz2t/X16W8qw0yZg6lX2cJ6vCieI9erfB
DftG8JWR1R9ULQd/6SQDySE8YQbViiBLmh2CImX+o0ybOzcxvT/tBlnVEeF7BR2+HFD677rRXhHF
z777McJrGfW7m0JnQ60rhoA5FYlDJBpxCK06x7M7vndixIuWwRyTHZnzYAesATt19myEnBYt0IjG
P/s9jzNkCIO43YFfwb2D1eOv9xP49edI9NfJ3NUg1YiuSLyzUZVB3K1u0X2syEPB2ITgPQddDVLA
smy8Yo0UW3gfRpaFsdYAb7ht1AT2ueUvFTV213JxwNunuo9GjDccspiTtb+8//CotJEv4p1wfvV1
9akJHGUlNJD7fRgn3xj/onlm+7OFpHfVYRt1Qh24vhFqgcl6RUlUYFUiR+T/l7LzWI4badr1FSEC
3mzbe0c2jTYIUaLgvcfV/w+KGlGjmTNfnIUQKIMm1QQKlZmvaZTJjgdaNg7m1sl0UR2ICkvdSja5
TbSOjX1O5Lovp4Nofh7KQl53WuxvP7vgindrDSrz+KSUVQNRE16GLiNTSnH90gOOuthSaBJSjdYa
qXDJxf0kbFd+AeFTDOOUpV+C3g+JPOBr4ri1toPJ1rbVnMntddwpmF0dgBopq0YpuXkwzppXhms9
F5bxDWOB9D2PNHLYIMNh4g4bqSj7twgR0pna4Ko5kEFF9jRD6hL2pqOq5jWu7OIhw9xhKWNdvxKD
WlBbZ1dyVmJQdHkK4i812autaEpy3KEAZBDgd1Gdk6eJ73GoxcexyNNFbkDxWBWVjBJBQnXPR4F5
L+smJUFxKjrFIZqGP85kFQ2YPKWW+DlHNFluTaxOemkXuT6a5z1SvDs/CF/6rHfObpE453Y6K9QA
lZYoH5ZioIuyfuOWnoQa4Agn3Q1YVux+eFFVCsG99Zy3qrv3eqRjU1I8BcKy49OYyjI3rhrexMGT
7lCr3YtEhvJWG2m/V4byy+c4QhX2sst7dSH6sPT5amM8xkbBArOMlltA4c/Lv9YGplfIZ2eHoJOt
k6JgWMqdknz7lxk56n0rNGFeNMKzm0dZSyPIuItWiO3mZ2saY6cBgmKamSnS8rM1jQ0oQLwn1OYw
wWjCSwMM++N5Q8MgxQ5ahTL5ixSTVu3eRfKfhzQ5DbiDPOFSNy/LsX10paq9yUq6jeMMh6/U6A+F
FiPjM80Kc8QVwwKitxiNQx9huCqHsJKDiBE0GTWL44uCSYv4aeLQdpjHlG748zcIPS1Z1x7yV1Vk
a4d+VG9NYo24jw+4Lre4LAFQsKubOFD+P2EfayxrPLgNgYUsKwq+foDbJ8408uGjMx6MbN2qIANc
L+QVZmIhH6hResm1NoVdIXXnEFvZqeez+3OqrxjJx0CcKP00VbYkZ93m0O02iDqoS0qf1QzCQvxe
gVdWMvfdSmzEJ826vhuxAwtMacYD9SVlD78VMi2bRGnxgQ+N8Ww1x/aOCFu5az37t35KSzjdjNlb
4iXajZcPrsvaz0xLZqPlGHT5TeRdQtd6UVrX/cjLqCRB5y2+TTsx2Ho1Ah/SGK9FM9DgPaO6g2ru
9GnmUA47a7K6MWy3WrVKFpLSdIA+YFZ3kHXS8KWlAMFza/+NZ+/aKpF31zVeYLmaaCs5yIrjMJVD
iKbXFRb2MHWhh7MENw/uiEN0g2k8blNme4sBOM7ElDAi2wKo6UvcSfxFWkQkRzVp/0dpU/+XzaQl
W5TJNJ27CdXyv0djGlQBD+fB+EuAZrfZFs1Fwc/kFtVqtMsrlLEAwtY30ZdblcKiHzdr0RQDo2b9
edWkHjxkTi09GCY6w+MckZckmmFQ9usEqBBWFrKnLslGgXCxtLrai4ObGMUqM+SvoyRV+9Sz+hz1
NbXay9NBTBFNPZ3kNsTp58W/XSM+px/K1/8RvQqsUibqjB8lA9XiPQShFGqNDjj6z++rKhG16hKt
e1XbNFklnoJ8yrSfUKaDOMP8gtd6INe3MrDCrejDVtI6ot3HAHWACgk4vMNEZ4P8LJZ0mnWIWosQ
KMMsGKgp8md/O2vVWP3oQzbq59n//7xOLVe14Y1rUdQCQGmDIyWxJsJi0fT0EG+KKYYWzUjvw9+a
YvRz8ue1NWqVCMD/bfJn06tKflCMqLjcK9bBzrLsbA84f09gJXEgX6/NEwc7ZRKw/kM8OunZtLS5
rsrFWxnhSAXtpb5C/VM3eUQQ6dt6RFygYf+Ja/h3tMkq/trfzQi5jwSj4V2usCQjfpTPkLhPX7yB
JV/ye2UtmkjyP0qZlV4RXS+oOGonzdGSlyBGaNKXGthrohmO48zs3OHYhe3wpKXvyPWnL12cpntN
R7pJfBbktWCR2XK1E6ODLqHEkZZwEOSecILfQHyYnAQeUpD8Bh9N3XnECC29Nk5a3KrWOCWebywN
Iwy2DTjRRdlbk5N27l6CcKJdREXwxsPxGtjYniFTpGFZpfirygjLL7b1JtWW//bHhW6jPP/3/a+K
Gv/v9z8pKhPIOM4VKqaCtsD6/eZhO2qsmpJjJk/w6JPxSVdsfVX5oYnaJs7VbePuJVNz935bXH3P
09eiJfqprKGt/tmGoEnmHVTjpuv0ZDuYITGer2fJ3FIbBcXmsdpqrdHfisLMsQ5o5l4ZDzfRlWZ9
u2qlFAenaYYY0FXnwSwb8K9TlwXf81D54120xKF3sWeJXbIqLSySZahChbVGDF2yxh2XfQj6nk0m
GgdyHR8MKtfPfUAJ206GO8BQNIdDC3/rtjXqCd03zlVMEBbiIf545MWjHNTZWtfLvdcgrGfwWlqH
zliddYpeHwccN/FRjI34twF/miKusKYrxOQ0N9+wljTnuZNDuW69huKUgzNM/eusFCOiDe7CRsbZ
tr71uQOHaJoo9fKpls3LH3kA0fzsCwZkQSsdP2uwKxmvo+NnyqBWvYIqm6ujWJv6O0iF0pMXul90
1v6zaDX1OdYz+56obnKVLf9M2Ul6Qsix34PHCLADaKQneK/B2iTVWnUQHm5wOtMba3V4rfiDIEZn
PEghhwKT3ZmTh8Ve9CW5s0bieVi7Iepnkis1eykb2r0TqwiufrbF2ecce5otmoR9J58ks9oq/eYj
iPNJXux8N7+Lmruososz3UcDrc8cyEsIWyBbSir5c56RQSqupHBke6DoZyUwjLlZsoPSpqY4YB1h
nFM9v04kEewtDcRe6jZyj2WLANjfp4VFjYKIIFzLo6vvo8lXQBzSvoxO9nARDbKBpJ3JLD9ljTpu
07HDHlCMWMFUfNIV0rbTpQ43096GP8GKE976ykKfsYsvopWbUUL9IphWo/AmDklMiQsB34LtxV99
eo5SY5Nj+ha1/jEth+/Izmn3yMxt0cqDULuHKN1+tqi5fbSqRMVLOHJ/G2vh2S5IvSYLLzfxOvRD
hDWns7rDP/azD2q/NpO7GM5XExc7y7DznZYpLuU2q0G/+eNc0aG+JyH6tRY1b2Qdh2HbTzqeaExD
8ZYG99R0ybiUKHXesiQPFnrq1/fUKJBB7ahb9G3wHhJPfjNShdu5ryGVBSittsgIsdkqERfxEiSk
4+aQoBXyZvrVD6Rv7Be0oJA0y5Xkjs4Ue2Mbfut/L6j/EIOwNeA3BI8sqiymDP+BxYlMrOW6orLu
fu1iCTq9eru8KeZxF8Y7kb7uJcQPclmOd+LVK0aToPo5in/Vz9HPa8UoItDbRs3y679dLz5OXOCr
AOaNslSHfVr0wBVr3HH+IJmZCPR2BMOtOvtIYtkhRrW6ip4i8XJ3z0tcDDzH7O46QXsDdhudwrOu
B/kzqvbjrreyqSJLk0whFmKehgvK1EQbFHZWgQHtWCu4DhjZvBiKeN0YeBp6tY/3jV0Va6NVzXsz
GjcRCA716M9s8PsPYWcYm8rDzcyrQ+sutdoNhe964xk+Yk7IzshVlr4aEmwvTNiVo66l+Oc5QLKc
zGyfksp8ElnuX1OTKv051WpdpCCmqTbK5VmXSwtI+NZRt1G6WCgxdNwwa/Y16D/SN4NnH1VKsEet
7uw3NRlvJg/lm6wV75bfm69ajmGKk7jjM0RoWPam2d5xINbZ86jNQxymw6JoSFLIEoZgduHr5zTF
xwucu39yy1xe941eH8xOtzaoiTo7x7aSHU7E/dbqOnlvF8jbDib8cqxmUEbrcwsZWENamvYwXlRQ
7pQAu+aWIgC7QMSxfqxKRBVTNe2eWLhwVk965SWwJGTd8076gpn6C/+T8hsbgKM1Fta70SUrvckw
OKdosyk6/jstZtbnIRuKa5oXb32oKa+Kp8vIhSro/UBkelZiNIam/qSvrXUJEGrVe5b86nvGxo9t
/7Frzj0P93Z00FHKUd+AfIsoG0Wt6JteNDMf+cz3oUD+qjGb/B64sbdSDUnb10WKtZOHtXksF95z
1JlPnTM271IUrprG0FcmSnqbgZhmnmlRc0syV1tpjdzuLcDZLIhevmpKP3+oEoTiYl9L3rC8Xyl5
We+jLIgxVsjtSXLW+jiIpkkCgD2IgaDQNKBYCj4a4lROQk7FpI9TZ7pcq8cU2effPkZMtoMa4wY5
i7cqPpeLvoOv5cqBumvMVF15QNweQcchQirp6bvmv3ajP35LeTHD0Erlq1qM6UYKkZPVJU+9SL7N
o1fg81p5WHNN16S2/aNR0QPPEz1aNdx6e0ND7ENSUmuhKH5POrqUeS2GyY7V8CEQu4/poE27FNFf
NuMDMMGfXZ/9VCUfRKtzVTg+cVB9fMb/s098iPgJfRu/JBowATOwjQX8U8Ql26I61Yl9UaXQfxRd
plHvKorJ4G/osieXGsTM5bUYDA07ASVMMUA0HXUgH2eudUsOK2zJUGWqk5MWY4xt1lL9UPvB3sOr
gtpbG28KxZjocGS14NqFs1Z1qnOB0PKD2ni/TWsGYHmJ84w4I95EpOkSpM7qmVrY8PEMIMniIJpJ
NPD3Mwy8IE1Tu7hK5l3CYIfaA/lK0SV1xhdNduqffRh74E4k45ojRtll5Pv/fp+QZ/h7dQiTNNsG
EkhplYdTUeQ/ADiFhpphFqbqnfonxZgVa22+60Z7bZJ3uxbTi3x0nDVKAD9b09hnaxoTM+vptd7/
beY/rxMzq+kzf/2EX9cFkVSuuxJjTbd1Kae4TUd5xTnIVQsU3jaHk+gRhwFQ1FoKsY75Y6DCDHv7
kSi27UReOGW68yMDYs5UpuMBR+W8dDeiJQ7YtxtrFooSoUa/iwCW2828dexh7eOgNJqWDa28QVlv
CNxdoIXXIA2ds+gSZ1JAuabxRok3xl8DZLfKVZp4wwnbhKWejOrFm3atQ1LkCzOSCmAnqfHgK6G8
Z/8QzYZEfSvJ8z4Giv0+1qp/L5W2Ww2pq+wUNzJOOr5VwEu9aptn2AiQjYIQXBs3K0/yhyhP11Fi
Yu+ZYsZlNOQGRbMHr8iqhStOieft8zCqwVxSdmaWNycpTpEDdUIVOklm8ph3RnbyyuWoVDABKkna
spWol22CrsJ6GMevhpoh3Bi19ZLMtH1vcvWmUWz9lrSUUPoMhhPQIHMTa1TS/2UG2c1sUbuKuoaX
pqzGHEtLU02SIzFwvkxyOXniXfYd3pP7rqqvTd1UlxixCn0DAtsjdMoNsjexceniTNmFZEqWcIiM
FznHV6U3km+KFP+cwW8v7yYO5dIyKV9VOS4LfhKxBZ/woaTUG+RiiZXVHJALVIJAsrv9B0TO9Rvv
EAz9oZe9wiNFEMxqqUJioAoNxKA69Yen6CfSzNFbidQEMtGO+2yjbD9nUxo9Dm2gLFz+M5c4cOpV
Cs4Y8WykdPsaKMsQtP7e7Y1sg6O0fSTdGK/CEpUZ/mLo/GgUlAcvwZqJPfh41IoBqo+aaVtPloYX
5N/nVt475Mzd8thDp5mJfh2joYXm90ybFq6+6H+bhpevMaunFQwDCj6tRjtPTIsiVEMi5wev9uhZ
5ytEl6d8RSYxXsam7R9q1NzR1YtcuFyN+qZMlmyy+S2Q8fca68gBGeWou6rGHD431eI5ypJTYkbm
tySO31OpKx+tosj/19bX+AOGzlKFRamuKqTTZEOHvfn33GPdR4oVN9lwB63j3Er9ydYaFl4UmHZG
6wAvj6PiNQnQKzalujm3XaFde1VBrYn+aIyW7dAtMJ2yMT/so60IREQzqIzfm2LUzOp9EeRXZ7Tj
g6sE3cov+/yG0jD8ZbIdr1oyXgOBy3XsbW5YOEiZ+VdtiO1nCdWAOWrjyZbiz4+6ruS9hBjqIm/y
4YtvpbcKEbqHcur3QW4vPF0bvrSHInSzcyeTehcRfRaN8qobM3TcpzeryAtQ4OqPgZobWzO29Hpt
ZHI6K4zJoDhu2VmiRUKt0k7Ln8l0q1MWkGDagxWmHhskue/Q4aWN30N38HoDbVYXp+I/BsQUMze5
REysnbJfJnZ/r3XzIpCEAnuIcEp8mLokEOZXP7diVIvsbgGXWD7aVl0sLXkKhmQZ2xon6L/XAWII
qmf8sCadeteWXtCoMeZRWCqX0Yot1n+FXNyvywMXzJi4nG/u43L8wBD1DdrbqA3eudHdbmMhfn6u
wKAj72umL2UZ1CtIOclaKqv0xbfM18bVu0tQjAH+ddledA9Oam/Q40E1brooHYj+dLV0D7ov189B
ttGROH5xstzcUyXGdG1q9ghGQic7CxpNWronKzSKR6+r432naO1C9HupdwZUVzxq9bBIsUiayXG+
0uuaLTg7+QPg8d8Pn32yVWPwkGFlLKZ8DogmSFE8k6hLLNKuGha9msRXZzJlZrsh86IM2nUQJsXB
KwbUNNkW7hKQC3uNB3SjhU2D7BTimrLX2sCXx2Q5JGF/i2PHned2Wt2jOnNnEOWbFxx0sOMMB+0r
GvTUgPPsvcQdCm1h15+NBorXYFFn2oA3aOQF3kzOKMK4Vv2t8YIHrR3T8EcLmGIrKmZ9RV3AbaKr
PFXTMjvYuaxvVzFGRedjTJt0Vn6NiSrcP69zIgSR2w4XQ2+Sp3P0AEPuDMa/QGBC9dZ2We7DNZxk
N2rPklZ6F+dAXbkjmwdH9rZs470fEG+3vpsFr+RCFBaKPjrFTqztZNTSVkmoWg92SRUbl6fmHa8O
nn7EMJRCno1qikC7MmKsw2Zgh5OsffIK9puFGg+vWeHtAyeuj5UcaWuLTB4eJpL3A8hpkuraDymv
XzOKy89WE+WIvjfjWbPyYTNqiDtrbqOvIlRd94hvYRTqV8peK5XgKNdFvAT0FT1rXfyEtEzzDspl
1US6/3WIkILKzcG/wHdjpSlSfM3LVrtauLYTFqvGm9V9YcsM3SBOtQ5vs4mmYPZ5t5/qk93EVxAD
IIJ+nukKnm61gSWqPBjmpe3q1zJ3+pfWHoaVlerkGicgVq1gxt1IzuMQd8UBEkwwl2s9eGmyELga
t8dGNJ2xPGJo2t3w9q6vXRY9qNMsJ9PiTVIP6JxNTZJ3ZD4l/1tqdM2JegJfBar7COizYxPAqTEY
LCrNAbn8X2CroWkXEiqGZ9FlpVawKWN/Ta1A28dYWe6oBTlrPa9YGeRYWlRK0zxGJirGctl2X2ov
v4bcHd4sl5ZRFKFWnob5ftBa760eFbRivEC/y+PpY2MgRd9YqJ9cNKGf81oZN02SIgc9NR2nbeaS
xJP2Mcp/q0s98/Tf+3TzH+8+tG5JEKsg+BVH/odggdKNMP7NQnrsHLwoUhdl3KEY27PcJdGu6kr8
/Ww/e3QztiW6mljfc3CBXs1D/Dl3MFDygPXHtoDpiNg+5gXGn3mmmZ/TExmRQ/HRMXzt3cfc6aON
iU1S4bGCFdekUZCOaP3Hcbyvyfi+l7Wy65ss+lJXLY6BNfr5elSqm4y4Y+NlSnjxIEHjiZh5XxIE
Bjw25eKitrMisqDgNEZwE+q0EuRGEjxaCD+rU3XeR0PxMeoo/k4riBj71Rqi8c+x6TpQLtb/UOUA
MvdnoATjREOSQzY1/oFA//vug/SNqwMntB41SruLqBmi/Dk23BkQs2gNUKza23IH1Viclg3lyHo6
fIyk+uDMRWcXV1QikZiee4kBktQcjwLnIuAw4uwPTMwfza4z0DSGCqpv4MAiN9e0+M1ST3uwFJVN
p902e0UqrAMeku2yQq3pjvoVHnLTF57kB7RFjO/iokQKuMgKm5WsEfOLi6rI47H0be1uxTlb/fis
qrn/vem6pa1WPCWFl83NATAMVLCvVm2OL45So7QP8+MmDxHkxSgwjzUuYBvIavI2kiP/aAAXWOlj
J+0cX3/yXbJkMSCbAyk6Zw8+NFzh4tw9plCdeVd2w7sLvLnWuUHA44H3aMN7FznGMnDKnxeRCA8+
LiJsLX5dNAikQIn6YxmrwcdF4fSTprDp4ye5qtQ9yq5JiQQA0BrPqmSZAuwMnsba+wonTDl0WoTb
SR46bHbJMlYue9mq772NPuUgC03GMKAYnI8cJIqFk8fCeM9jY9HJ4DclSTFf8vZHNeHc66buVyX5
lI1thNbUXWhhdsEH+iWxEhfFTajnVaU+o4zrnkSXOIimk8QrEu/h4Y9+vVLVeZOgWZ4Ot6jRhr2Q
96ECAjd+0vz5PIg+bLXyTZQeWKHslrhNfkijCXAcu8ZBmTLIlgmeVrVT86C2pnoXo0MjG4fSefBK
XAPVJNKecYNZUaQzkUG3/Gvpdw/xRALL9ArvqCQyF9KItZDUIDGXYX6z6ci/L8RTq9hDunEGu/lo
itHExO1KGdZGXv8wptCsB6i/Io2DDv/UlELlWID/vLnZd23AKa5yBusoNrg+IuGWXBw/9ryqbdYj
2Xm1XZCcZjsTIRjaySGCnJUPuhrGM1EmHmKV7x/y0E8ejDH8vX8k6sN+J3mY5htN4rzq6iEeQPgn
NYTMqPGx+pp+oyDBiMFQ7QVuKfLGHA3+AMnkylnX9rGO/OwuYRwt4swhbfJtQn543kVq84AWer7O
bS1ciUKhGyXaDKsA5xDxlT2n4SWXlWESonr8AMGA9dIQfpfkFXtja5e4jXS025rwMqyLF6OOLt6U
62zDfGcmqfHaYQICUNwJzoUbuFtHqqp14Dn6DcNcDLvAqnzHAViPqh8pXIfXNLuRDM4gEf51Ikl/
9vw+lIJeCNGd/5yDq6z1KkPuEyUHsC9Tjcgi3TrdTmlFyUgNFG8lRltokkU2vNnWLB2I1V3+nNiz
ZfUpDqzo0BhZAC+8wgk3KZdVXCvfkqyRZ44SjVcc8waAgKa9ioPOuScQ5cWMMgkIWIP4XudxsUZO
K9gqcVPcmin5JmZAS1+jvD4ccUeAPTPJ55TTAX/EDv3iRFnYio8ZYmSGdFqmhn2mFd6TPjhpalxc
xMsHC2fiferJ4jaexj5bteb91vp1netyI/7329+RrX++/ye4DZUfhULdP+X1NEOqJA8vgsfR2ZWS
0jXbAOOJuePo7aLNQnMviBHizGtcAiAdjtMirFxI5HXrrpoUJTnIKZC2yU3sC723qZ7jU2FFztJk
qVoPeh2uTJyu5wJMLEDG4STZVGdI3hUQ1gJ08vYmK+sTwmZPqR2pZ9GSPVye0vAxCsjaKGbq7li3
y4WXWsYr9NzvFkC5a+5U0ika8fhNYJidBkcqyEH0V6QPKsh/zXcD8fPXkswa2IV2eA4hzM+DMr5E
g9edshDKcmDb2al0LHcT4rq2LYlOE2JIlLuK9qFX5fEQB80XZVTbh6FI1XmICfXKdKgq5Lzrvjsm
zkZ8d5tICXFScOu3oURaNNGTnO8D4YFOccqvCk97qubWsz7o7ho6cDrZ6jRX38yPMVDeVxyFFqKu
JNfIbA1d5l9wv7t22HZu+z4w924KF0UceH2CUMwKFDwnntDEq2p/dCrvWyo0QeG8+JmLdrMm4wdi
DfWZkhiv0ibAVtzoi1UZufq5ZHVCjq6wVzYeU9YMMQ6EAJvIutmufMaUbvyqAJjBqQriv2vlOQHP
sMpk+9k30vbNtgOc2LuyWoZ4dq/NUlbmrADds2OaAW45fvvNgztdekXnzxrtsU1154fRSleC4k1N
dX4xWDAWBtyI6lqpZ13i2+tIr5191lf9xrSlnTtm6VIZECeJq3Ymg65+HtOmX7Xg4laZ2xCBp/VZ
xRJ9VgE6fGui7mJTbH2n5ETOxnLmnjs53Ep1vYuBxQi2HxP+ogWmw9hCW4gPveeHV3EoClnZSxEQ
vqkrkrB8DBLbWOZGphw7C7MZuctfeju/FGaaP4LKfVRKJz6jCSbfM0l5yjzFOqlhXh0Ho7xABADS
n4QhIdx7KDeTsZB3w75q2HpWgtFcGWT6QSIB7SzxW0leO5Oscd7I5Uo0pcE82znhoam23akx6x4j
0zR91fFXXJRy4+9VpzkC07TBPyNMKWg0vsNZgQRZlPveOhm6n/1iMCKJSbpmmiLajl99kawsXbTu
cKcykp6LOLyzO6lOQx/yJI2dsuu6qn2ScWecAQ1P1iRJvvPe7a64YGvHvrc2Rqz7wRx9OBJ6OhD0
aVAe3O7a9haOkmP0Ro2RGR10+q0TIHX50Q4QWUcRUMVVr0/bZU5m+YltTLMEes9rbWqamunMZUdp
YPSM+Spw8mHe1ZWEmpGppfuPU0tvCJPYcdnzbuqNPF5QtirN/e6Ud76zS6vhUgyhcbaTek30udQd
7XvWKezwwvqt0432MtZJPlczu1yVwetYAvQNiXSGJqx+dPpDZ1vdvYp851C4I9zhIoZWETWQSEKW
dFRh3Y3cBcks53G+JFKTX9LpzNKVS8KivxddYhAjtGSNLRo6K9MMwE3JSVLKNyQo91llGY9lJLdY
wmFFIppW4I1k3qKvoZSaj8jVd7cEa8N4auUZjM3Aa5tlL/fSYZwOoMl+nsWR1q5bHO4/uz6nfc51
YBRT2uCn/7rSMqs9KN4fWMrbu76owq3duA6U0D7ZBLriHbsgwDKo1KITpcRhpeVacR7t0lo6CToQ
XeddHN7MG4zlkz0S9/XO5/HfoKxiHzBMdlfqII/nvqizpQv449aMOJDFeic/5vG1LA1QB/aYXLFK
CDetXpbb0HPq8xBMXo9OXL6qbnqUC570KAZboKTVl7DEbR2kXnLRKLtuAFLJmzZvonmRqdDtyKJu
FZNP6wxpemXgdWZbmvLVJLBQ5dJ8t/PkQWEPMa/ICl46TVqiRJH/0CGV+ayFr17Lb9j5EXbyWARt
yqE+2TxK60i1u3VvgJWRLZvcgumrz7JRvalmEmJndASlicACD/PFpPb8avlaPi/wdrmhDdKsirjO
DnZf7p2QmqDrSdUFhlGD6RqVgCLr535Wxu+yT5jlpOxJTFtPV9ALscgcNeOogiNZ+E6nvOjdcCQH
YlOodBSW7FUlm8XXwDfGZWfLxY40pXVLq+4dbgULJVV7IuLKvCZVE+5x8EMcNmmHU4ID26w1jLdQ
yT1oGfWwUfy6WZseWyQUuK4NKN1vDjC5mZImw21I9A6EeSmvyrRtnklPUCBhRjBtnO0iS64qVo7g
AKqNbHnx1hodE3O0MDvwt4zWOAyZZ0cvnEXQTeprfehsBjUYDmkOHL8PHPfR0PXqYpX9LoKZ2mkd
/rOUe72+jo8BepJrKsj1UoC7PL7LhdkFxVZAvxq8MkCK2DUabUC/qsaeNchkP8pymyLemZEyrY29
UbYxDsptt20axVuOtpK+QsR4p+rSXwoHakem+d+Dac01cBXMWwnnTZU87ODI5rYN2mHdt1F689TO
IV/ZVN9Mp0QfulHeJUoWhRxY90LWx6WiRK/2UOaLLNWcSzIdINh3MzXkRnVNSZVmJIKUxVha+dJ3
S8yipzkOglBrO9Sd2WcfCoPwWwwWlmmGmBYbvXmxPz7748NiU1l7oBrabnweJM9f2lmeIpxLApDU
F/vnVosPTuh8sSLNOQYa8bVfPYyaFszVUUUD3YHlXro7y7GVYw5BZT5i2QD0BJ8VJ67UbdrGwzmf
DsEmHZJ0RXAcbHIihYVuNuozCtpftbLvf1CfG0Eqs1Eh2i6lOJlVtZMtO3LfLJexN+6kmIVal4xr
zzqykQcpXMSFqdzN0MMdK5JSNEcn1zUlfgEIEy9Ge7KSlHOs5V3QI4lmWKvQ1HrEY6JsZcuDdciK
BvdASnIPRmYlG9H3eVAq+68pla2SV7OAf7EbQWCzqp7tqqtwKdWDpxafkEWbGNolcvBqBI9Ugede
h9oIRQBCAvgedE07tehwb6+PXakRApKhekioM80gZfdb0ackmjlrxxpSsWRfQi2w3qlFYawzr13P
vnkau+RAlb/KkjQguJuNO12CaTJzkeMPhik1UUgdG8HoRaqC+LWTfQDrwIEm4LJNAtzfgUpv0fPT
TEwb7XJpgqE3fKzMYi8JDnLep9tgxDfMznFkK6xRpbTnuLfB6m6e6R3hRns+mm8SCZaoWbtKmV3J
p0FJllCRkpQa2rjJrglKbXk3syE89uQ1SIXU5T3KM/vkRPoj94/5OA6weaCD/8UQtya1mE8qWEEU
tyhaCsCCIC4GQhSdT3X+TTRM35eXmdVFOB6X4yVCR2mmKXUPM0EbLx99qH2s1dgGezFNEQNEC2ik
SGjA0JN3ISbtRsoGeNID7B2rODRN/PMs1vJoiQqqgSZUV9XUYZnzccpKxH0Vy7gh8yY8lgYKqpIM
tTtRHPcoDtwGzhbT5bOGtsjRwBw6UpPwWhdSxOPPssgO1roqY484Ct/M1igN6yr6ajvbqVE1oiNs
q6gRwexqYpMqfI+4oZyiqVIMJ6pO2kUeBgMbTN+7+vzW68Ea4o1EaFmo3ggbbZhSCGcQrIsWjTRe
0yA3nVz9P9rOazluZEnDT4QIeHPblmw6kTLU6AahkWbgvcfT74cED8HhmJ0TG3tTgcrMqgKb3UBV
mv+nFic2f+kp6rsL+5+TURBo7aby5Lk4bssocS6N37AXW660BPicVSh9aVrnnijvdOq7qD3iNiVE
UVIJOSjpL34SJt/gp1kQUZT2C897bd/GfvCRXJToaMa1/2CrfCmi5DuHKwLwXU3yfmfxalm60gye
vvBhQmpZUNeGSh8d+5IPB2VI9Q9G8xSZDYWNcJ1SYs4HDCQCYPyqV6fXvq3DjTlrSgT7JP4AM7HS
QzQrxqM0VUhJILut7gQL64usbruOgI1eXY9pba52g6bdE9Czb5PC8k4lcPaHztHMSxvhafGgRfik
hXbzNDTDTgVX/ZPp9EcvUZXHZaPud432bJCxeouDwF+7Vpll+xg26VOmlzGM0T2kSlDDQQ6rpimx
2OKH68cFZDTDcOG3FnFiNsdHCyQNiOHS+Wx5vnuT1MqXMC6Sp4EKSbOrm0/BNNWfCrKRSqPV7stA
qT95xgDlJLQHPGHpQuzln7Ue14zf+vdWQVIVpVv+PSTwP7V5jp9hZK+vIzUkIuQFybNNtczRHJro
SrRURABFG5ol2StoYS4CtDlRPqquqT7x/iCNBfHo9NQthqBe2xw0bxxlJmGwt4wry4D4DhQRm4qp
pAGwiewx6sDtzxmuBCiRXPWAXx/tpGrnsuD1riSOhYslBI6WNNGjjNW9PjiXWtkd17EdSWe87fHz
Lcbs8JpTMZMZL9qkx/dnTnO1dknT4oU1jepJjPMhJb45mqBzLuvCJ5wf6w7H2Dp2HP2DQ0D7LMZG
3+qHOnT9VZvaDfTqcENerWOjgcBbT0hI/oRkDpU9EdbkDL/bleV4/UMPm8opi+by1k1uyD6JPinN
vtfU4ZOiOf2nrB6/UEXl3RXwel9VPcWbijEOD10LXlnUe9QOKZG9ylrY+mZgMldRD1jBvUmw2VdL
YJvBaTRJNA8v7uAODzJHXkcpmCd5dHbzcZ85+cAWL3IOpE+nN0FA4TdVbz9ynFPfyzKEYagwrIfM
t+KraHQvbTvDCm8lnzs1CZ6pR9YvialBouCNwXOdtO0JX/t0Ei3JA9BHVql3EW1h1h+zpug/BJFr
fOm+N1UWXOlhoR7KwapBDLHrQ0Pd6rmJCXJCkwQMkldCOHWMF+bU9TJdLk0tq/T9G4M3l2amlScY
HiPYlZ58ijC/2Px5BGRJ4x294IvBt+3RT4uL9BRrMB/iYHqSXjznIPrmww/p1fzRlG9HFeHWKvwy
12AHuSMxOpk1bmfj5JOZcohtxXiYfPWlMZVrRxmCh03Mhr+8pH7wWYw2eWp22jGciBS/UxRBrO4q
qDnPm7GY4I/grAOO2fC6nN9zYLRqTftMPfwpGtrpF3e2/cMMEebtpOXqnarj7iJ3+uCC9UL9ex3u
owUcRBqo+l6uUsNy+XnnvMMdcEJEq71epUXmHceegpJ3CjEW7dApwRstxT4wetlDg1cC3+s6a9O4
u7SZSdzrKCrGwTLN+QW4sJcmZqtwSZdGrjbFZrcp3tn9C5Nt+pmE+AQCYRbexkl3s9lW+hcm76ba
xv7tXf7tatsdbCbvpm+CJTHvnfrdSts02828m2Yz+e8+j7+d5p9XkmFyl1o/VacujJ62P0HkW/dv
l/hbk03x7oP476fa/ox3U20f2H+12rs7+K/G/vPn8rdT/fOdAu9Qszs0ij0AIWztouVnKM0/9N+o
CEUxKk/dl1FrvzOTYp1l7a8D3gz7yxVEKFO9HfX3d7StutmoxJ3n46Z5O9P/dX0OMxy9BzNmd76t
uM66rrOt+1b6f113XfHtXyKrt9RAWNXQn7ZVt7t6J9u672/0b4eI4s2tb1OIJl3+5e9kovgXsn9h
8t9PRU59By18SwFUPDX33Rg6x5qM+L10w36BDDDzhswdtORoWZB+u5BDu02hn9OmKimZ8thRLmox
HKeAnDiSV24pUq8vetGO5kHUQX80zdS7I+eXCjoR9bOX3oC3fCYlvNTP+mQ4B5Og0p66vz1hBlIv
FwbQlR9UqEKFJZSaPSA95dIa5wSm8VfuUN15GbiJNnZR3zegJa+b9LsfNcq1CT7wPs+AfCYmhT9K
zYonsjKvzCpv7wFbyp8UvC+3ltd+EJ1YVfxyT55djwfKwvMnMdMT2ClDnC0XMdF9lS1SztaUWcUg
LQtyuMxY220T/cvVdbf/4Fi6jxP1L1b2JpCXdP/XIDfwwOXucDeTiUUeGNgfd9KHvziEksd7UW8K
89XENhVMihGTYngZJmOlETvvdRarSsJTYVK8q5VUtBh1TBRALqXBSwhI6dZ/Y5S47h3Zl9P5zRgy
T/9j/kYKuGLq7kdDHYDpg5IC4lD7vtci516uUqhY+j7v7t7J2RBFB/anfIfeDRjb8LZPAtAa/jOH
WEhTcrwFBcruz5tMrsLU6a8og/ztnVwmKRv3pi5n+yJKETnpcMrUabiuyLcnZ5I4IdyAFh+Rs8/t
2lvlohS5XG0N6XX2jXRnAcCTS5dgil/HL2NlWGNG/iEy6hYazWw8kQLQ76N41r0d+HrNh12l4SSB
J0/hW0sKNW47ezzFXtF+GAK1/VBrpXNxeveTiDY58FufrKx1OWtgKk1GOvLJNoN+Py0jRbauITNt
QlnHdYJpXUcUajl/zYq6OUuZrlyBA/X4Uq/7rnQXED6vhEB+qeVdr6VmV6p3gYUl26E9eOByhsRw
L2prGCkg2FXWXJRKsbn2FbX+w3WrGbW6F3O/rfvxptWgxQqaPjs0sfFSO50onefi3aA6emuMsgGs
E2++iN6YvK+8Fn0Qu5RjvzE1FH+Q4VKIDXzBLoK2Ai5OfNamQaF0k7r2TbgkRUA6rH7LCtCBFh6A
zSKEdgDQ4CHb69fvkn6SjOTzkwidhYCa+lcLB8iheM0NAtPoJrcDIkeLB5BfylNEFBXgyv8A5IHe
nUFV2vYraF4peNKLXUs0bLUj1WI4gnrSAB1XNo8LQsEpauv4EIILHu7JFMxJB8niw+B79WM5TPWj
yLRF1lHUDYsdPtqT9EX9bp5RjR+azg+ue7sZbnvV6m+9gQjxTvoxkOU3rn5fdMWYH1YFzifyAUan
+zWEq4nAvd6DvxyUh22GLo9f5nonC5f5fP3+ndhWI+Ws6ONj9/ryePNeeSGmrv15jw9Be/OGWV87
hABvVhvpvxm5vmQGP1L3AUlPeyr8wMdViJhmafQMBUFxzhf+UmnS16tJeEq3vqj7IVlHvJNLlxN0
fybz/2szdO68w/FJ1ZRHEXNmRsrd1uR+89I1g3bXkSZyK0qRr2N7qnH2wVzPx20YXnX/0JeVtl/R
bk0KDimDGgADNI0oIglYq46K0/xiTHCuXdrcGW7zOOdgGsF5Ec9pdZ0Yqas+DRa+A3V0873Y1Ith
IqUKk0dmdEfUDT/kvYjcUC/2bEYH4EEaTc32nm6DVzw68xWvOe2BYlb9Qa4yqKX1OeruNrkOG+ht
pltgF2HqqSTV7rSxtM4Ot02JH8Ktwa3HX0LW9yFSALFe1ZHpAVX5uppYN8uSY6EQkmG17QbCOm9u
+8ZcV3sjz9OK7BioVodZv57TqALjAxopr8sAqlR8+6cOO03YZcOvbpsP+5qi/g/+q21kOPM728H5
WrNMWoGnHGiEALoGcLTUa3An5cGVAV7TsKorO8IjSabDi6ygsKoYKwijlhHrYJlnCBenXhW6u2bR
1OCYaQeZ0R7DKzF5P2SZm9LaCNR3Roi2sKpDqjvOaD+Qs54f3QagYf519k87pE5ES6rvoR2D62E1
6UNVJ9DJ66F5sqhz+SS2AtfyR1u1ny3CNKQ+KHqt7ByNV5LUDDSQ2VAMk9Bd0ohVA1w10Uq1gWgd
l0QH0crYoiMO+UJK6DPP3iROvqsXMg789XjgK/Kntq5oq4VYTbRZAUlSbZLQ1Gig/HoLdWVKoQ7B
1Ae52hSbLFy0ZHBoZzumWkHspBlAY14V1G78nInwzcNAEHUbIEu8m0mWmEA7ARGaicV4Wztdbors
q+auIq3JcMzyaE+k40X2GP9CHRTsRuovAR8AwcIIqOGh036pLI0kq3L6OBUD9XlKkhIJDyBQzFWH
4Kfq3wXprMKpyxd2GS6z5m1eX4/4e//drP6og42hKNBVsXm8tgbXOmt+T2U2+Vk78MP620iPguew
nK+DCm9/68bzp6Iq9uMCjEb9XHGvd7CgBYsVRYvsnW0ISUTrJTrkpMuUopUpqcobbkUbmeqbKfMp
J1DMHG5b/CSkkBJh8Aoy6J3uSQVw/LpzQ/sEd5v9RZmje3kPbxYpiZ/XZeRYp7CxAF02QacadvVs
VWfZJ89xZNyYTr5/t1emqJId+Kyqxo0Vv2hfZKKJmvqNZhp5/ezWrToBnyujaD4mCyOwkaag6JjN
pVUHZbh/7RIUDe6kmXPnmuLo8s5WoGdkouKq0dzoSRqPBI8yIRdPemBb6HeV2d4YvQlbSDZl4znr
hp6HLANmfv9PTpa2+4VO7lwARQejSKteyrZz7sRk0v3h3nbn8zZAt+fkiicoVfUygFJma98Cn77a
rOvOyUNZFOE6iQG840M4EfiUu3BIw78CYNraia00ZE2nB3KbhpO5TD8rLlyksCJ8VNKDGsN+VXTN
8HEKan0fDXCpi2wk4/aWrKif3oL3KqKqMIEKytQ7ZxENZKefktpmF7l0Sw59T4b1VXRibsbUkXoZ
JTut6puXKfN/ATtkuPGCYLiZ/JEsdLmUhse7osBr8Wrw3qp61YiNdP2iDaqd9IE6i466NffrnJtN
VsSTv99Gy7xWPb3cxzqF9MvM+aQOdXB+Z2I3Km/UwPscWjUEWZ1nXtxeicgdnFUupdn6ohdLUTtA
Zb1YSt/eLFeVmBKQmPZaAM6IGMkccrUtCTeBYuz/cjWx5IwagjpIZqKqN+ODA8DgIR615Cjd3guR
9cb4AOmssxvAoDi9U/hD+jMk3nL9Xl6Ml7DMtJs6r1MbOhUmGd2P+lQO94EetCQnZc7J42T5CKh9
vfPrebiWrjRJ5z6pZh/fSq+KY+2xs0YomsLwoVh6nhkEjxRmbkMqUDjuus668qdmjvZe14Iy4GXf
Ncq/oz0YLzM/ER2wPxm+LDya4XBqoow8paqGKLcdHmtHDT9SCEBepf9RGiO2WzKILP+SLjK3IVF1
nmFAFi3R+u4hD/RLZXovA/SeFAYLXkwRUYqWHZ25BzZ2GU7ubX7bF87vmz2lgaR32ZA1LgZVX037
oA+nK+nObdmRjGZHe+kqbmo85eWXLElfVgMVqcJ9aTvXRtomZN0UBk4bd6HhA0s05i+LgwMQ6xDw
LbKosEgi3vrmtUGhHFj9GPiLgVhJVxojsmPyaIrg8E6xdeFuMU+hZZMj+MXQXHhyJiOAKsUl2ARH
8d4i8fHQDs18IgoPdL0bhY9q5O7iqcz+pJWxJpQ8YpsabvBRxlPc/368WISA064W2wqv64tym4Ok
YLB8SUL3gPo/WSEYXkkNI+TOpnjnzlXaI5UZAUAC1vCjbuPgEi851jux7uzI2U+hMX6QpgU19a70
G2Dt2+lDblPkkcV+dpZ7AmIaSgarvl17LmG0RrHGXSIfx6tW7i77C22KS+zN2G4ZOywfXa4m1hWx
6oAKp5TSm6SsL6QLgi1FAuzTGO7TaAn4L5JCjb2LPea/i2o1qv3umFZudNzGBEOR7qY+eJlHFIAZ
/z/Os609/u/30/WzujcsEMqq1DJui0Y/97FuXbe+wX4r7XvjdqqYhq1XatymthFfRkqAYTk1bkU0
iHa1EfOKopyj1nrUkixDxFLmlq4ywh5xqAIAn9qkmo4iFPW6opiPFCEdKb6qd5EbJS9P6XIiz2dX
msZ0BSfGEaq0yNzj1DAvUZVZpG7zzG8DXnlQTND35Pkuenw5k3ssq7a9etnX+GN0jZdPuecHEjy4
XeqexqI1wDr+j0xdFJClUZlT66s8B3nHXC+zYv7a61Z5LeNllAzQ+Poc+KYAi7KMF8XQZ+6trU/K
Kc5G6jmG8pZciep21qzy9q+6ohCTCVRru54prf3fbWWmNAq+OzaIaLX9sVQMZS9XJkkr61W+yMpU
gSnuVfvPdtAbK2QF48x00+M7bCzp6qTxKnlEwuyyjxORNHXYB3ebLCW1IPUNYNuy4E5zAorPiC+b
ZkaO82gaJDDHH41F7Gddcpk4S++la1WU3oORpJDAPBfPuoYTHi8QgKOLMTv6dY6ZPc2H2Ak/BhQr
PdMk/GxN9jEwXNhZmarnonSeGt+GHHXrgjt/3QcAmpyVxlu1AWBlj7FtWrfC4z4Dk2JNRncjhO7+
QtneRAoo2FWkH5x+YXQfYzu5nd2XATJKGtdI16HSk/GjlcRHh1SaQ+lWKb7ObjoXWmQ8lhRaHbsS
P5lpWTClLjJfMdt9WdjNaiKKiQl2ILPll1KffusCS7vgGjYeATW9qHGo3mld60b74nmiVuyxXVRT
1yp3mj1etYbjRXseodMlUfTfV0uTYi2y081iL2tuN5MGYH3HpMWU5LDfiDxtvXZfQfFxXqfabkbU
coOxk643sk1XPGte4lznsR4AmMDBzlhOlm6k9Fek+lO3pXCk321CbZrJu5XzopiT840loPWrzTbF
pthk2zSw/cS7md+pAgfGF1xozxRUKp/aYrLORWeWV21Wp59A8vtVJ/Hxxx8NxgjCizrALSNQQJNK
nYwBkJeAAaqhbRzsKnvbNZeuGItWjLeuaN+NLWzS01tyrPdDZxl3WUI+0Oi7X8lv1fxLoAGXThEP
KF91qUy4aWLzDt+ucSfWzdgektoYbor297SwzEsIxNMNlaT8qyoFUkMqQ4saEDGkrkFQCZeQaKfF
RK6kqRuKpFbN+74dtcbF7n9AaWZTF73YyXTSx4nUUQpdXeIpAK49SPqMMmgaY9ZC5WqscNjPvEf2
vVXl7u9pamY3ZAOXuD6jLLtpyIjaw9Kq7WVQ46beMeq6iL1V7ijmXVVCcBQMExWAKv7VpQtq1PTg
hT6k3JBirVpL7evHGWqAOwrwnjl1Fl+7LJ53WhH5z11HOpLWF9OzX0XWzmub/Nl3oB0sisCDRQFK
UsWiZrczqGgibOBdNMiW1zptM479tasJ1ANoNW+6m1bq6v7t2DQNor0zcCRvl+pPoyM9xqgjjb2C
59zZC9oJ4TOy2CdihjdDUB1FNpJyOR9W9TIk6wvtWC8zmBR0HT1Nr49urZRXwKe4x4Sy3V/0JP7S
UGLwqPaV/jBkVboTeZ5Bt5rBb3vtLUm9lD+zNdO++nPVXvgAGphKsuQXqtuaXRN4/j25gPNTqbSP
Ig/0rDqlvmnhGGORqGlPnUk6UQvO5nP0zQjj8ecwB9AV8Fh77Mt2voL9pLpSzSx44jhIDr2d2z+j
b3oL/olYAm82PdoxsDAvO2vwJql8gtPxAIRFSg1Uiteo5jH9IEJKDWCTnZz0jmw85yGvFGWvBBZv
s9erIMdVKrLo9WrTrlfxWNx1OeBYUWA/huxer/kuGvfSUMRu3lsxpLg2zIG7dwrpTrH/WJaZey22
mwU473jCLHJO+zR4Atwv/6jVaXz0VdL+i4bCsViBJ9jqnfRHO8b72ZzGbwHsYse5Tt5aNEuI5B8t
BCcqjaN9FoXTNzNQKPjIgdo8g26T8StS1PDBXw4cTejBzKuCCbZygodyOHGWY4jo/YD6BiWybjww
Q7uDtyhE66UuP5q0vpuUsqYoZDnTvBm2zE0MeLxp6rt24WXVexy+RuWVTxOJideDq+incS6VL3iw
VguDop9dNgE8ZMeUROXEh7UFbx1S+++EnrUbkHXbJ3AUp3uwz6+MnNveq8VUnKxJHw5iK42hpt+B
sNNupFd10UxNZX8FnnvzgcPlvp9rwpI+ZG7Cqto2+OEKA+/I3LTTZ0fPD1ICDTwqx2HoVA5S5ezq
jrZzYX6+o0Bxn4YanMmRP01HUPehePYDYHGlCW1VvSjW0pBrnvEU4ZLcWlOnpKD7NePZSKRg0Yj5
UtP+d5d5AAlkTTksda/VND5Gy/MasC+LGE5qcayncCH/bfbb/LRRes7k3cLuV8EVODlXIn/P+ikm
eWyMN+kUmrsZFI6DGIpim0qugqQ5x69TvTNL3AfF07ImOgO5oseHNrMObWvnH6wy5aBpJvG51tv0
0OgRJ001pXC+U+EZNetfhzLzTnqvzlARQGYsRMcia71+3o/K2DyK4m9l6jKWCj9KUzcbGZLWzbDv
plE7SOBxA4hew5Zv4pgh7EUnfxg+S9RyVa/Y0X++XsObpgEl3Yo53RWdfeqL7rMbHQC/3Fn6mN4N
U9+Hx0Sh1NPJ/9RNlirjfMBDl/btWXqvpu3yHJOH2atcZpSeyMXi1V7k5kKQ9GovS4qp982uAGAq
F9RqaYrSt49NX8+7TSZXC37mnS4k7WJjueASUq//Mq51B4qCxHJIquBuHBLnWFTJW5ttxhbgtTPR
qJ/wJdiXqrLghV8+D+mCekVZNB/A9hcRZVvNROTmDs/z16FrVzTvZHh8v/tBXe00fVCPTcuTTdAF
ysb4SUJ9/xCQWkwOq7YTDIImqLJb0wQnVKxkkBP0oC8sUOZ/HtQ2yd1LqESLNGihzZxytzKZ4JAK
oIpMSnu8k34APc6pnwglikxZbN4aUnV95GnlrKNFjU9YI7KI/43cawPgofg3k8jbtZJPxgdp5rZ3
Ds7QBMdNVlNeRwhRDXZZrpoci+H1HhbiMGnwVoO3WuPzzkcfBMeFOCy0E+O+Hr+JwRtx12sn4Gyz
vci2OfDJkffUOM46hyjsXPPu9ICt5rJU97oeWUDpaZ4heX+nYM/xg9Brf71NXnn8DEqz48vn6Vcg
KAEJs5C2AmpYPxp6QZ21Yz40OZTlkEPWj4uBiMRAmth5KxLTZSDJytY68I9zbdP/ca6paL96Uaxd
XD3cObbVPEkTawX06JrfvfDatAWgSPrsmdedmrZPfZ95H/osXHxUcMkMAfyqvor12sdxRSw+116s
HcpxPhQcZd5bb+vJCHWZX2STOXofRuaXXldqz1EWPo9J5DyOA9u9KjHCa+lK6Y43OzdUoTV3UsOT
xV7wGGs30hGjEGR6ahnNT9FS9yNyrP1z0pM1VVsUg+07qPMOWsMvR0aIDRXIL0ttUy1LOThxod3m
ZrS2CB/9mjq/ZQ6VyqvbgWUyb4lsqX5+Chb+9pQ8/Q9h1t/XczrdiEiaElSnM7TXOmCOmOF5BEs+
xk61SB5IFKe6VKMZOzAJQ7t9JUeJRF5xcikNGI7+odU0bSfHFJHJsUSuNtk24p1MJjCJ+u1Ut+iO
IQWgpAyBF/YGNIxiUee6VtObFU6MctcXwLBiqo+WpQOR2UMueFKonzzVS4B0TsrsRJlBcqqWaOqm
nQL9x6iRQUNIL9pTp+Qc36XJS1e0JSHHVbulyUs6PVHacB37TrFOtWiTmW8y3IZ4t6gigtPoy1yC
1OVrIPq7vWZ98Tv9G4RM+YMou1bfAZKnf6qy2nua9PAs4jCDiM8YqMMd9cj+MhZqc52rZXIQrRU0
yjHwYuJoywI+3MfrAuuUo/NuAYKJbxaI3MY9AWVK1itlLu2tFSZ7urhdpAvXPShumr5Pk/4CgKd7
2/lTdGisKPq1opBj1sE/hQjOPA16YQNqUSSfR6V+FAMSKB3ALgLjYRsJPWD4a6VxCPZ882s6Z9YJ
che+Vhao9emYgQ+z5Kz0S7LL1ogsh3gFeNv8vMm9qB5OFYmS+LkgB3s3VLqKJFMuY6nThS/qdeLp
KY74MlldUJe7buGnkMYuOhxVclnHpGC1S7OpRTbNQXiYBxxBong/xTpPWRMoxgt9MPTavt2aoeub
S1+SuvQqD8hGujVGgPYO/7mk5LCfmzc2RRuN56T1fu2DsbgHK1m/q5WTdICGhubZZju+yqvsLHKR
yFW7jBmSRr9jb7OJAwglwbQjyPqHSd/Mt8n/MGkAIVafN5Hr7HUqp5YzhRxALN+1z+OYfFuPKBI4
WZp35w8Khb9C+kU+7aIkv0w/RfGIt/iPts4yWxVG39YTkGjX80xfDQcSmtyb2MgqXDp5/bFJKeBT
lZlilKxywBGunE+TTWU6gDW/Q2HnftZ4fuLD0/zbOa7rG90gERL+IuMjn/mwC5VW/am0D8LztYyx
Kv1ljK8p/m0TRFBzJ8V01IZpP2UFp2I82t9ans+7HhCXh7rpgfNQA05fYTZ/axywH8CLnPZpA5aj
M0zFgYhK/EDq8Xhtu5Ny1p2meHQ1r+LkQx2W4QG3vICHTdHwYewb/eu7QVpbK6CtmsVjW4N74E66
c20O3pTBOsEGkvqg2jklVm58SerxPp3c9EdiJFRSsnt7Al+zpsYUi1BRjS/10N+L/+yvLF7n+FsL
itjcfU4V8MHtks/gUmQfJNGhO6pEt75YU1NTABZ+koSKIlTtywjG1prmkJUGqZ6wYZyMEfSqDrzd
c2nk/b4oTNi2l0yIOI/WSWV8e5BJJ7IlZVLJoaCw01kn7bSpO8aQlpBazDZFdYYPgVrlt3AbcAKB
nGztCkm94MZqiPCdgLCybHdEvojqWM1vZYrXeUQEoefeiRWNjxn4fpukRwqvAPkIbmdbTx6ahUiv
C8P8RxeSMdV63rdpVv1DykFrtbBatd+FJOl4ZNqd7CamgOrVnwocQPNQlKmGAhq5Sfynm9ACBxua
S4WtuowmaFPtdDAflhdyYB+Kcca9NmXZQ1aCJSq85l0VjyRU/VlR28qwKgI8auuIpPf4Fi+KIC7N
W90Ah/huxFWVFY3afHzx7wyGk51GAtTCd3fw+0n93ibPMIVmP/D0qfvIm+Z7jfymWwrYgQh7Mcj7
6FinCvl8Suyep7Y7WWrr3NiTbzkH3CXJKQdIkSwjOOZFHSm6cxPx9wA/BF9lSunddapTxC5/GWnW
R4Ps/+duBOljk4ONczTTJHz+C3t7keuRV5DZ2IBFVgDvkSY1v9LFJyl91Q3qHWFjC0I7fBdeqY07
085aKGMr47kh8lK3OCFxDtyHdVfuBGUTnBUgrRTwDqVr2uY/D6o0k+S8fLrDSVUAf7s0CjiVpBfC
n9HO/5EtihiaMhhhBtKeVPs4gW5cam51GzfT9BguTT5ax6YsQHdfetKQ8G9GDZvOReJlnfrQESuW
HpCO4HGQ2QclcnCzieKxzm6GXv1FRNLYnVdcu6reriObqA6v89r6DYqe7gbsT1KfuzHpIQctuj1A
6BYxpqHE374IRSOWcrWaS98Mst/yVFXJl0nGW45M2rGa+2EnuZbaQPUN+3I00hcbuZIGlDRwC5Lb
TQx8b9ztyq57GVA3UGxXs/qQ6A5URkrrOTyTFZ1Prqv941QF7iFOjOlT04f4US3vUVfJ5QrHEvRQ
W1NuRDkPqkpBJUTronWBf7qCtNrfi9blVXNnT853KounTxZY0B+hAyjquu72Ra08VAPYYmJZWFRn
V1OuXss8es1Pp7GG6ShavemGi0a9K2iY3BF5HPGHWC8vMq1YkAkJYJ9SPUkvygGi5MhZ3cps+Kw6
QOyrCRgtG75REz48S+s5hs2h/tmnmJWARwRMFEykVwNf5GsDGN07qrJ5NNdB+akCHGOnDjCzFXxo
Pg6fALqg5qAG8XjVBTkJF4tPleO0to+isAIVj26mF6GxI5shueOlBF5LaVJso5jOIW5jbZ/62R8M
QwcSAL/KTmpewQJsEX1TlhCcP1sj6d7D3uvH9l5EorQbAGxUzxxOYiEKuwPIScaLbJtEszpydLPu
XuRqowxQ0sCZRb2+dlt3VX5Vhv6jPysm0F8CaRVkOkBWGhipsx//yHiXA66yaMLG4xIumORkwx28
EyHYzZjL5WoKdGV+7DrCUtBTHzzvOSza6WFzAUyKSVmAHylX4jgQRdSYI0TYTX3gAWt8EEWqN8S8
C+0ZgIz04hRFzoPP089m1nn3ZQuvQWZFECr487xXayd+bge32Dlz5n+v3Op+GHDI78b5W8mBj0+1
aKkg6avfEjP7Yg1J/q1T+NdSvzx95jyQHcI8bR67vsAhYFranRuO89UUON2lUr0BVl79TysXo/l2
ZWtZWQnL+3Iq8LMU6TeC9m9X7rvkS1xm6j7Ozf5hjvITIGagcc+mcjaLSfluDHzPvS7RAcOu3SMQ
/94tNf/9hTg6pIJDrH5IADTbO01VfrWa7nlJ2mb870AbEemck++KpqjPQe8kB50f/Ycg9ZUz9dvx
JUri5m5s4/loeXPxyQl9AKNDU/sVIo2X29C4DcUPgl87Ayfgu9uYZu9PtxGZbvGH26jZ2NwZ7JP3
3cjvuRqgryAIkX0CCrZ4NFoeK0vP9FQacvlyZ8rvRcRuqzl4jdGdpSvDw5lcJem2xrgOp67bafbL
UAoDqDEHFNmZzejQG6H10S+07JGjFokJrfURPgHrYx8sThhIkG5EVgfBkvW7YF0BcvyRDKPs0fZf
hkMJRjwxsvAmmJ1627XmS9MsVwnp77bSk1269Oyon/GtpAaO00UDOA+sPZp6rYJSeRDCBlPDu0AI
ZL4FDRZOPfWHiGEXhSpmsRKeGrHK52m6LSv1kX2Lv4/KEjzMaTDr235BUJFGb/ue/TFg0KCMJNeb
AmoErNVX62msj0XrX0HX2e0N/GfXErxLE7CvQJhwAUMlz1q0YF571xL4y/QZOl4XeFnb949r4sA8
hOHO9wf3XERabRyE711bhHAquGchdheyeLkSrQ6K265dtFVL7kw3tLCuAxL2MIfGJ11QapfeZKuf
BMJWdEtv0y2W6qvlH8dBMLxalkZtUEhGWpg/WNMxacFQki3guhsU4RiV8IQsm0UJlUuzWputQZUv
ofmt8SZlOk4lu98htK9iUzFIUoimbyR2HcrUS56nqC4p9UMu2LRJ5IFkUaWr3J0WhDHXn74t8s1e
083f2L4NPMPwvYwLYrs0baJTLTJ0Ee42ZJs2WOwyp51JdpDTYp5m4X2g8eJq24FKi8kZv3qeHxxG
I9MvEt1xig/zPDXP76wGJ15ii5eUE/yjwj+tM2wCF27kmAc3DwlwLsSsg9GMj9XEv1TCGr3OmU3C
a6OhOI+pqRofQdk5Krxv4Eyxulsl5bwmTDV6qrGd0/+HtStbklNXtl9EBCDG15rn6rltvxC2t42Y
BwESfP1dStpdbW+fe+JG3BcCpVKihyokZa5ci6OISOvYQPalBDSdiyP1drl7GEFb8RDH3KE5yDxA
WvTEC8xBUzLEwYBHyopFwasMClY9f6zHpgH9DoBKDUv4YwXifpC1BMtJgX122bABmoZR5G8ax3vr
zXCspqFk+tt47UGdPgrs1i40acJ22fpdrX8VMROY+5XTnPCriJmz3HR5e6LeSWfGqRfZcThz8Jvf
eunbRE3u2x/H/s2Zvmt4q2UneSwTXy1LLzSejHj8192o7DebfL/7w89IoeWuRKu2oszYkasApDv6
QwscxMNYq/HRHTp2rPsxh6ohPpwt6L4ZTi8f7PRhjn75yxRcoNNQSc9c156PABFITI6T4PZxtDtv
BUl4tiDbreNvTcQS7GZB427drJy8VcehkP1Hh6Xnz7HirrqAQeLLsPiVLkWVP6F+1Qfi8ZeJ7sDr
Fi7BKZ+vK9LLJGOdCtCmeAEo0H73TjjA7rn37WZmY5zcnlD41dsTfBfYLc0aFy7tmOdrGnFz9ozi
MZbF3jDAsonqpXTRFCrddFD5hJZcYO+7yWwups70GrwIj2YPiIHO9GKlFQ8CMSfILDTQbdUe1FEI
Z2+hhmwehPLifiUgbjZaU3SBHGm3MPKw/tzVSEe6dsGPRTTUr9Ajm+3tCJUiCBI56yZrm8819qqW
VVUPrIzAVlSMQBpr+6CHowIqvg1vILn6GHv9C0QuqhW097JHaSLcQndkk9o2ahvd/f/4GRXCC6UJ
rmmluLUM2QS6ff1Gc7fTMHafHJuPx9EEZpmsWV5YSyXxRqk5g37Fup9Agh1ChMcAQd6mFam1JaGL
yWcX16rMh6xQ2V0i7H/ITF5BEpjb0nHGT9rLDP0tK4CHqQznEXvN8mi5eAkgH+8+kq3ifKVQ5HjP
XOY+phBqXvlAXW/JgwY4I8KdWgD2kWx6wOCBvXWOAwR2nADEl63B2s1fAZdu99HQ2muuQ18+7G7n
frRXOBZ90f5/s8sph/psEy244v0lK2WwyeyhWlclL55BY8h20KUMlzzqimfJWxQt+7G/MEI00ylC
UKIGPSY5Wwx8PkMhL9SZ1en0kIGELMbWSUJna1XElf1k9zK5l34nd0PmBSbCcF53qLFY5gtpxdHe
YVvLFWL4hzqMCnRXx8JW3WF2h2wf9GYgQgX0VAMWlqlWFyep+tdu5SlHvpqG6CA4pXKomaAZ171m
mDQgA6ubUCWtIa6AUhZqFgoKZrErH5GZDu+D3juTGX9dMBTFALnXWYspA6igFRCC2VGvb41fImfs
NlmO891tuUV0JB8XCSIk0AL4sAzTantbfCO11kW9Hxyoj5MCCzonyLzMazUNtBGDTkCGdHLA7o4z
pCU3g86yFb3qHpIp2nQ9j69k6s0Aese8/Yf6yHQbdLP9PqhTU3O0evkP+f9fByU90GJge8CP1osA
cVJfXcM0BtSjFpI138Y2PhopdpuPZdRVT2UW/bT0rqvx22QRYDN5Bp0gm5ve703qvTkjYiXOt6bM
UHFm5XGzCo195OjKYsWC6Q6tmOqMh7+2mF+WC5l7zQMgIfbSLbh9H9jWuIGsdHsCEdxwkAJiOaEf
iCviy2xlADDxPDUQ0hirpv0WNHwvLOBtFxXg3OAngFBowb5BeYd/8mzfXmZIt81TDoamffTLtynl
BMBSL923KVFSforx2U06IT8ZlT2AmhF3I2rwFtA5kJ9KgWfSndS2v/pVbAJNbAjC0qXqCr4hbbAI
YZWz54PiogFx8pqabd9CKByKnKQURpphdWH753c7SYt5CGBgMc5S7AXPQQnZ4AVunAjrzwJSHfPN
x67/xccE4OcwTAnbxD3rV3zyo30ShuMnH3LWvazqF2FV6TkHQ/RCQdfjE7klSWbswREMnU3HX9T2
EO7SzI62HMWKKxQmO+tE1vhf1/nUr1iVQ/eD2mPn9KAVcZy1gqgQdEG9ac1Mfwss0z+RO8Z74q0H
6Kq70t27/WYi++Rasz9R3JPJ1YARBTtW1XhPdjJR53+1/zE/PuMffp7f56efMyREx/vc0nY3Iara
NpbhOfhA/roMILId7f7alxl43xsZIHVRpt9a5kfZGth2xH/aHiQjesDsw6YUQi+pD1WYFG/pf091
s7xPNw9PQenrqQIK4VoNwalc/SkS9TK0gnxDNtJO6MF8epG5uWCDDV5sLKXMia09UqPmjBuTQe4s
XBH0Zx8s889Jw94W4LR+c5thZNot7Kr+DNYQ7zn75TZ16l+z/e5Gw6soxr/Yw6efTTgYQ4Hp2tUu
NOlZ498nInHugfaUqB/GB70yT3kHZgvyFA7rdp7HAnAl2jiUaP92SkB1yFtw3ZLPaLjeohVA09nI
scw++glgX3Y/PMFcze65jKYTaCPuyJumVSHeW2xODplCHZQP1IoTGcUuhw7mi1kjJRH5UXymJqj+
tm3RJY8GFOkei5GtRl3jmuXMRtWTqBbUnCaL7UDGbM69ueIAwqiy3FEvTckhuHGmpp5yzMHJR1OW
oNfJ+7g7u3EEWhQjRLCCL22Km+iLaAvAxCEHd6JYSh/XEzTxknhDTSvj8mib0CwaGl4+xcgbPTr5
HEohh7YB5fNtuBCNuQz9fm11DCqFcRreqwalarZWC63lANoJvwPQuB/A/vBvDxl0x1Zhqf/DA8gp
hMV1yuMvc/g4v69UwqAPjz1LYa+BxEFIxWMOrpOm3R9SY0NE+rNt7gepPkj2mxYssG5pWFu3cZCV
sMFqijxYc/KpiZTJ3CSEDWFquHRn0w1T8z6I0Drk9W6iFrm+D7RRjnDiMUqpU7u69nl2hPyg/who
sP/o2/YLyrjaM0hifUiWN8Ea8W21ps7ON8LziJBVpzvJVJb5pfJzG6y0GJ0lbrpGSX27oeGBKSyc
RNtv82g9CFIaW8D7kzsymcGATRWIn7f0E6gh6I8cesAL6qU5bOTgStMe7skkawMVRNLPdvQjQF27
Obi2ZwIA8usnAukPVL+MB7J0ZgHVp+lblCbDngJwAgS526np6zmAJxPWXbDQ3lMnfciQjYXoe8rv
6QPGsw5lH78PF0Vdr7hng765zIJ9gnUA2N1g34VN8eTaaflUYJ/EVKauccPwGXdtZ+naXOyoEwjp
acdAlLCkAe/D8b4qQOI6+uvAq9ILY48EmrCxCK0A6Z3AvgO++6xBUrmVKvkGGtyvXg99HxCNhPuC
Q43Rz3PrCwZSPw0cayNYuSlAM+XKMFN772oIvmU04w5pcUtDL8Q98sLuIqrbfBOAtUBCBulTnyUM
bKc5Mhi5VpLSUi7aDmSt/cH+uz9yhmc7bHm/R+myAoQ1A1JBR/7+iAHWflIvWYKExq3jQ7CwpUig
L8GqWSZ4hw9DBS4NGd1DxSu69yxkWbA9DrcDZGzvwRGAmL+H0i8ZhCfysKPUulP912l03XSZh9zT
9OE/Il966dLV7MCtnpJ8aQ6a0m1aaPbpJzSDjeBtD/XuaEDRmz7Z4b3kQcYv7vbUbG1zxcEK+5zg
5IFty7/daKkYXChoh0X3V7dGz0ZA5nc3fY6ZZyM7PdToHXF7KM3WD2BUHjIJ4ASEybbdlGVH6ILl
x8IynO0IFMKVywow9soKHvsIoevGdqvPdsI/J1zWP5oUeneZr/iCKUCgW1796MPm82jw8nPRlCmk
cTL/cbTxZa4Nnl8hUPH2lMZSH5/iOUm6Rh6sBf3xl4aZb6wxUJqWR2C2iCPmgxnakDOtzN9sNEhT
cASxBYmNMFjniL09QiSmOrhI2UCYx3UeyRaLT510hgdpYTkIXcgOtxO4sG7+kL4CpFGY2KW2Vns/
X16HboJoaeXcuaPyDkxvVj1gNzZWNqZIY0/iimS7Atr1d+MsHk9Gpj3TtXNQIgj+qTLzZILl5Hbj
e9ZsCX/d/OZTpeH4knTNF9oj026ZNsrjALF5EZl7ssswuHIWAPuQT5/7GLIDt/AuhYG13bEhdu54
8YYqD0b5UsdQqoBUhLVKkGeE5Fw6XVgkzCU5uOFL1jXOkpcoVm9FnC/FZMabKXGdiwHE7XyxQpuf
QuGshyJCeIs6yEVCbmlZ4ku2IduA+r+V6SYxhOl6cR0k6EI6N1ObqhT4+zWVgQCkGA/YNI6fwJ7r
Q6LSNQ69btr2pgmV/1qDvOboBlDv41o72iomf9kLUPhPvlGCCav+UY/M+KJvgqx+u7HAj5sJCIK4
FrKLpZVbL03QdSveC+cqLWgLZG1SHJAwAKNDNIXr2oYqQmpF5TKvQb4Ta3m6Ut/1AdDeAPKgbVpI
+qXKtNb/2Ycc6ZKmYDvh2vs2Gd3x4mtZdiGOW+xER86h4tOdbUwnkiHLUnu80310wqS+1sanRR9O
3/v+t3HgQwHLvXK+tJBlWID4iD9yFgWbMQDGRoLG8GynYbLuG2G9VEb/tagU1MwT8OBhV/cddM9s
ofQgw/41COBbdUZBTwpmTcN8mZSaB0FWdR7UVghoAW5iREN2TBrXWOaTTJeIOWXHOFIgaaeeLkrH
t1vqmjITARS3mA5MIYFW6rLKykAheGJBeB1aYMkpjMCgYRSifTCctF5WteBfxkJefRe1XotBfh1E
0P1AydRPHrjBi58z8DAHyrlmvplB90nwA/6y9Tkbmb0WTuA/2ql4TaJ4O+n8EV1kNYbA1nDUjVM7
Z0gXZ646WJSB+uDz3s0DPh6o1ZlQnO/GcNoSJKhS0CkfWkT0ZoSQhg+BkuXvNuGBgYJEqcmZ/NT7
WEId0Xzk9x/nc1vs0YOsO4F/A+Uppm+sbhGWwTGfwJIOzI0O0pQOQIGV64GqTKOj9YUGRdB2Wt9s
UxpeLONLg2P3IQnCGqdk01D4G8arualk4V1HWaSo3E1ChAtAnJToC3WAyS5aMLfk2w/e2C2v2jEf
zjdn19fE3ln9+MENQu7JWrlFCy7wVxDEhGdR1S5bdIgH7EMWvda2HV1GgXPLCvD7jcfAQDa7oOZq
WqRJZODtMhYr4IkganB7Pyk7r0FmvaYXU0d2Z+ydS5l3xUpqZ+qJcmTgFqYAQDAVs/MfLz+avbCZ
BbJFlKVrtkNP0yPGdom6TLo1ifjw1kVGaaUOUH3AZughpIH3wY8PVsVX5OgmFsqDWO2zve3I2TbP
wMZ610KmzeGLoi4gN2FZzl2STc3OTbp8XzJ3vE4QgoRGXNp8VpB79I3Y+BHIZudVtv+l8wu1pEGF
lzY7mVtgHgn78cow5TyoML0zvRGcstshRuTNgyLg2u7CdFzbUOhbFLpSwdOVCnSpVbNE0Co8M0da
wNXooz24Njjor1B6AELGNz+cmsBcIuoGeHOEfBbvg80qkVvoo0HeGOmcKzDD6lpksjnbHhTqhV14
EN8BBYqZtOOhCs17annaRHfgLcl3vafLE/RQmoQ6SiPONmYN+J0fteXbLGGedyu7RyQ1sYIoWZcO
Dpoqs0FIeHsUckv4aYCg2dFsakx3UZqKiwCpwjoIZLKmb1Slv1ZmUj5Cyc0+UauNwu5cNj14/9BH
l7Ax5doD4mKdVuGbDZWr91FlBPN3EVW15bme2JX86asI8nixjrls1reJZCTuGGSLzzQPgsOg3xj9
FEEmUKrUmv/KypKfQqb+nTtAvFtEYK0nu/Bcf2m1ln1s41I92ynfdmNgfc6lBSXrsh235JYhhZ5b
ONi302Af/tO0k22A31KChoumLSJZHhjBAlujZztUDUbrwp26DbGQUTNFbP1Dk+smUZaZbROtb72R
RFDCLH/GWBaeB2gKHUSG35KaDke0vPICFCLo3tTVHJG8Bi5RN80U2EOhafqpiZRBcs7qLpub8SjN
c1wbP+aZkPG4pHH5lVqxcN3L0Jkv/jRNz10puqsBHTHq4xbjd20eXqhPAbl4144MnAF4Ihg1mnts
sHYRCFaeE2MygCkaN9RXDLb14IEwkMb1bt8+jl2ypL56ipMnr/hZ45O3lSmw7n1UDo+yKDPQcuXD
0dPkToANs11qOzW0dMAXNbugmqZhrntPrbTMbWAAE2tDzcEChrvMwgu1aFCJDfoCAYLhSE2a0g/6
ez9Ln0ZNe5IPbfZg6KhtWXNniw3GALkbXu8Vavcv5IKkDL9Ag2J/G9AVwtyiEAAICj0JXfoiEfMk
cdEMewbo8gIMEyFS2bW3SJsQaObacYyFbbgcIlsiXDn9FN3VeRXdoVoy3yWQN1qY5NPYKLMr6/5C
vXQh5/FQhrF3NztlLV4uLT4D87xZCKYk083i3W3Q7VmlfoyVgsI2zEp3hYIrYEjC2LSPLv4473uB
QiZAa1P7w+qvkjFf9z6C4HVnbtM+H3YeqoUeY+7+w9Op+F6aITIHfvVcgC7tbw5Z6z+HY1XPDlh4
h1094tClZ8hxWHrwwSOzSDxo2pdWXJ/93GCvtthMUZG81o1qLiqJgdPW5r6UfJsBOL5BMoq93ga9
NbFbTxHJmqbqOK+Myg7xHUl4hfI+yCN9uPQRAG98GKHyi45Wr610B5l3/4IDT8JUuCJLaNvY52RV
tY3yEmp4rhNC1jUXa1fY6bMosBVMurj7p0KsyrAd56dAGqv2x/Sz2yGokQOfjZN2j+Mhtt8Hq25R
bKeHRxC7mYdPgdk+I+UxrNMcu/1WYyE8jY8QrYPl0u8v1PJNsClMXSaW1mgB36F7+0C+9cYxyuUb
twJiSg99Hx8GqtyYIRhME1BYIxaAQvhB16jkDLQq+II8Im8fgCsKZ4HBt80vvXyi/gjcbiubhdOR
BuZ6YEfFLZN6avJkPPi6rKLpgvLi6jtqxl6E72k0nKwJWttg4QA/Y1PJE7mRx2TE1bbrQRa7B/io
XwZu0SDjORpzbUCUp9UisUx5Zw1BfQH2xQCaFalTT9YVPp+1Fif9NYLFWXgPQkBwmOfOd18E4kiL
U98m4QUyaNuOY6VftnY8bMCk165uWz09wJN5dySTBE3fxgwYQNIIj4rUU1+ivN6DeMf4YbnWCcKl
02cBZoGlj3r/K3izjJ3bm8MO5aVAbepBvou6xdRs9pPi1XWKnHKRjSU/57oqNUsAj5aQBJpb73ZX
uKVYFbI4lAxcijeSGcBCoetj9D7YVc3yQB05Pl7rKneQ47cjKLn25nhuwJD22v+spdW/xraKwZEL
VrSwCdmrAP/XJrWk2pATWFvfxthe47xa350438mmTO77hvFHu2AAxucm6KvaNHnMRdWe8Mb5TJ0T
5/UZFNXnUnn5iY1ZvoIyLgQWdTPssQIu6JYukZHiFaZ7RpWhx4dwpxbq8dZkHNxvgMTl987oN5cc
+NFFN4TmJ94qY1U1drmnZoaMBdQx5XNm6SMYcLYLDmaYT1HaKGArzGDv8yA9ourUW2I7tOgzIV6m
IuZn0xhDEOgCBgAh2W5lVEF8qHRTuwntZsYNPyNeCU20uEUyDCisFahs+IGa726Wng1gMXCjEahg
ar+hsgMMW3X1NfQQU9cR89RsJZBWfXBRYVmdUBHnrd49kJJACUAq5dLTHlEHSnnygCZR9TVu3uYg
DwOKc+AiAkcyXkjmQ4dk2npqUAOiqsZ6QCm99ZCLcNMiSnkljyJJGRAHoVogOgWeXT/1pgXeNuOe
nB2GwmwxtsBcYSiNaPWcCEe2a6eSU7GsPWOjBvezDU2tfQY6pkWnmWHcKaqP1IRIDXt2e/HWjNWY
bBKUKq9UI7xdXUIwjM7qHn7rnahksqKDPPVSk07rN2enk9ERQZ10QVmtzulAFZyWwyZpAwMg5aI/
CIcFRxOorTk7lkWg5FLIsNIAslPqrB1Vsh2BAZpnug34c05EiqBKuMo4tj12DqAbL4bsLsywoqnJ
v2+iEiZgCI7KDr7cTEPqQRLBKeQy7vI+Xfq8EKvU6LLN3K7jSXOWJ2w/t60Ii29TlReaoiq87G5U
Pc6HejDwdvP8OUpsQVKnDnlyLGKZnbDbebtMQQqwz59tXtXDsWiPZKcRXRQy0KiaRDXDLr4Gm09D
BMFgH7WULDLsBdlc3YF/f7UsAYpa32hA6A5hdKRRgbTjSfE4uaP7pARgMmNy7YXhPpGFGdMe9BH9
ndCmgZnNIq17/0geJTISq1ZACa01Wg87KpRKigYcUjSUQ0r2gGKscEFNlMRal//yJJ81/V0CiEuL
LHzY5y4qpaemOHb6kiiGdj/yApihqTjSHXVXTq9ATswUeBvfx8TkTv3kWU81+Hz+vKV+ox2aNaS0
kq2Tx9mKdMP3ha4Oq/E5WdmtKc89APhnN8+zVW7a7Ki86oeIsv5kyf7tEqdOfyKbF4Bfz3XyI3VO
2qMHWwPiaO8u1KNQQQdKZ/CqFcb9LU01DT4/mmPzWbxXljtIM5CJ0lR0MTpQVGovapErDZx4Nw+c
M1q/5rpN//tcZH9/4m0u+9cTaWa7LNkRtdh4feJl1GSovCUEb/DexHHHfk47vFZuvdhOfGxSLxLi
PLfbs+Ma8qxsEe2xtB06OwVih2zzbQCAyj61rAPZ6FJ6NeqZ9QVlBiApfeUdThDg7RL++GwAfh+k
xmvdNdW3kgWvAT4I30AFPd8ATzrf/NZlRsp/gVTGQXeXeuR/meL/3QcSYKjyAn/32u1d99Qoz1kQ
0UPBc75poVM7s0MwH8oudW26lw6/8osdPCWTzV7/NigK7HZmh/j3IJXW7DVmTnKSJYov+8JQd3Tp
Ej+HVubyZpkQiLvzEr0hz7gWfTU1m2VZW1srwRnVk9b4YWjeL42oqaJ5ysECV4epdFBCP0HH9O6a
iFvbLAIRLNkcZCgXbeeXoAYt6/WAmvp95Iv8ZTSmbdnYALVqu8my8GaXcfVm98HYtm+Ar3txK5wh
3+03/9/tVYP6NcpezYkvnb0C5SU0mcc5WdaAtvbUh+3TLX+WD3azHdxALW/5M4kUJqKwSbC5JcV6
J/6cx446kmm282UVoaKMcm6TEWUnzuqn26N7vHC2TcPH5W2aNho+Tk0do5XPU9NEJqic73rPXk4W
KgSFNyEwmAOScslrz1sarShQB6Ciy9yDN9S4R13Lc6Ft5NfaERQUgSDZ0gzzWJrgfRYJdh8UNOlJ
3y/Yns4z3Uy3OZsk22K98Y/UCRzYQ+rm/WlAGf9KFT523HojM+88sPDVo4PUrDYF4JneVfkIqi7d
pO2KW8bItckoO5LNC0BwAFD4lTpnNz2vh1T45mYr7Z+3aY0x+DgtDQoNBLNSKTKco7ANomkHMFpT
J12692kjgaPCWGNXpTrD3dcddna0nwli4CCoSfsZanrBIFGIhNTErUm9qGXD9yU7BTFOPQMqiLeR
mr6GHY5EsW8OJxCKY49HbV8b6Y4uSVRCIjZrtzQ0Ass6lg09hNq3GaIKBP9saB/+sM8zf3jImIfJ
wg9KuUGIY9grP360ncH84kOINYzc5HvRp8OyVWlwgeBvdwKNB8oJxyr8ajVncnChSrysfHDKN6qu
zyV0RFbU4W0ZNKa+Qdm5WXmNTM4hj4sLn4A9QGor+e7ZT0NtTV8ZitJX0LEt9bY52iJFjNiDgHAn
1tzxS2E6YpFkLL4rS8+5UAeOAKit0B0GSuzmjtoA/3Jko45CNQff4qBWdDUESgn5QDbZuUDZjcP4
0CAyuGGxIa9Rzu2r1Zr3Qm9qU6SSqCU7g28MMOZDERgij7Hv2wdEVfZU1HIrdKEm1J3dA8jP507y
JztdRqSWDm7i7f6062nBDm0cKqvbffDXdnpANhn8iIKcufOP4ajeRf7YlPOPd6u3ITdAIsvjVOfb
27Q2MPXnNJDLxhDq7HlI6Chg8q9DhOUahWbJg8hCwH4rKDaoNiyXlmPVr75oUcYn2/xLEAAFIGX5
PcxAnlR6/c/eKVdZVvjQD31AMijFKSUXyzpk0U+kzgDjzrNvKvkHNXrNs9P345rj1XhqzLI6Wsiu
bqbAwaYS5AOLuAi678yOl8aUFz/Bwf3Su6PzGhoKwX1E3i+eYZr7ykHpvo8z2X1aBsNSdqb1ZXSG
vfSs/KfpT4d+DJsvAG1CoAvsh34vFlwO06Npl+k2cprs0PgiuzoBj1dWOMgvQNJvxzrLf5gj/9Tn
6fgySDXi9GmVp9DqnRO+2dXaH/zq1e8RDtSurJv2iR/wY9Mm7rKO0x4U2K44JoE1PXbCegRPh/sF
Gs1Qc4qc7gT9sPoBNG3fyI5fBlGZoZHnErR1963gAFInwcoIUVwHAsz4YhRlcm4sjsM+Y8O31l17
aVJ+B7gGMlnawRbeuEUNJV+ndlbeofilvKsiFHgh4FAjXu8Wdxa014JFXeAnnvIrmVDDZSAzLUPG
F8qodrHRpRupQR/4Vxv3dpAnC4SN5YHpdW/uiFAtMEXVHbW4F1Xnwubn26C8wqo/8gQknu8TlUgY
r/BlSjcGQUSwoX6bmHx8bolFEbTfiext0nycddaPx65YlK6mfJuJ3+Yr+dDlQ7tW8XQUwLr2VnCA
hM3C9cDiUeXsMmMWJkhjIDiQbgjjEJe2OKNA44U6yeRx62yz4c1fAOGONFnsHo02cJdER+FU7acq
cawHG0Gz01/sQ1N+tKd298nNxZt/AwDQktgr8Ln5FEap/aBiVFPNkawyGsQbvyuSICffAzcoYRKo
VK0A/0LXduCeiJw7/GGq5wGSTLsOJdybbmTWpwkv3rj3+TcsYaBPEZlxGnt3ukKlOgBRBgqS9Ujk
dKtnpUeKCoGh2KvnkeTgRigCo5EMiIprn0J03P81kp5p+oAo0kiXB+YnAfAROWCnh9qLeF3ErfMA
hHi6wT8jPMksAd8wxKt3TLAaeQHOoBbem9CjZqBXZXb2HdJFm7H2pxg1iXwNji7re+qgshCI2fTF
nUy5Cm1pXysZG9thGrqD13TjCXl2iI/7VfPQ4DWP8ryh/IxtxFOUAdy74A9T34IxrPZrrSrifBaG
WS7/9rNNPfvXzxbX5oefLTEMiOzq2i8q3eJKFEvBeHeYi7N0E6j57kBlX8I2HlBHIva1zDK5QGQV
FHIUrgtav1mzBIwBs9FD2nYdKG4skMYucWrt/I2CmNmSqwh/dTKKKsEaHbunSat4KX0pe9PfiBhi
536ttkz55cEAJOQsvV6d6Y4ufVqBoSzyvNWto2mib4kwo0XR+mrD0pjtA7/mD8GoS9pGUP0CeXJC
iWf9Sh6jw2zkN9kzqn/kEnrs8UHhVcJuaf0PMf75lpwmOFEKwE8TdyMVx7EfbHQjgruuH6AGJcrX
jYYVCya6hdUBGTgAFvTkuYBIO9n0idwiEzSnbl0jAjfgrJEkXXfptNsQo5ZPD/+bm8I3f1sCiggZ
K79/botii1Ju5PXwzdvYLp+2hW7KvF6m0A15zcrGPGS2B9lxYzI/m676MaZhcIdEs7qCTRsV69qf
WaG3FL2PzJWetujLLfmPqf82bYW48W4qUNkOam0w7G4CYMaWyC4mezraUrM203Q/H3x1Lyo2kg9N
xDKTfdqYyEQ3qC4NCLgaJ+6wsKzBXYdlaJ5cQrtikRi8Dcoz7t6eCHWaY9whTpNPdndCkQnoJQoQ
VZ8g0BnZm7hGUXnlK7mhfroYfvI19Wp7q0q7Rw0LLkkZD+dKNBVK+XMXDDKBpxZkTCrx5sO8vl/W
QiD7q72po/djBf5LKC1kNZK30Frvz72MACaEvtSyqyDRKDOg+ZG6xy12Xt0GjG/dIkBoUi3I2Ooe
uguAlNlXjX+92WvLBvXH3NuzlVUDaKiwM3CxjB8FfdHwFeLnLnPwnaNbHjzWLE+hcIa4OV2Qo8ol
Qrq/2h34hUrw+pPlw0hqT1liQbN8SXPdxkBICKF4fbELn60dlXv5BfRg3cYEF/iltiJ2NvtnS8O9
6EJmupu4ZEsvHct1gp2KjzNIFJymuFiSS0a2MSxb6PdwZ32boU3MZ5xOOGj6gr5cGFAlO4T6Qndx
5nYlmBQ8GHGeC9dk7abWAXxXe7m+A6VzMe7Ih0yOW/0aTVPe2uRDzaoqXGd56/Esv1pZHgQlW4mE
kSyTt0uKaGSLenm0cxU0IByKf8y2nHrI3W39ajMUxk+KQH4IUmZJApUfDvL0Dmj2E86OH6OZfwQ3
aXDgxs9GYrwABc3OtgF+QMn4CKX4MT03Y16Ce6k37lGEZi+bjtuI8eTxAoyR5T8qztYAKZbAfiQQ
rnEj/qNPm29V7HWf2hF5e8Pj5gM2PAG4J4WJ/2OV7bFoDWDBaVHN72drD4srvg9uib9FKsfTfGuw
3jhYLfZUZdagkkj30MWTQGaNoMVTOA12iY2iPdBhfAbw8h5ine1jMNXhCcWC7ZLsRg/yxarlzTWL
2HQXugr7Fz2AgysAGaPKPTqoL34KKsjpSrN8jqupXSgw8p3oMkqjOJn6crNRs5e9WLq5vakmAMJl
Kc7Ci6vnECjYBxFES9NuOXAtq9Yr82dXddUzIq+AN9b9AznGVX4BSiq4UqtN239U2YzzJNCrA61q
zvE91HNW+kCLF5HcUzOf3GkFLJCzpWYX1EgPIsC9oeaYRAKnsTZYMf1QcIUme2Q32JJ6kYk3Dk0F
egvqDbwhOXcddqjUayq7vSJkcE+d2Lomi9odzV1hGGwC23LWoiCjPXTYHCCU9D+UXdly3LiS/ZUb
93kYA+7gxMw81L6XSqXF0gtDtmwuAAnu29fPYVLdJbt9+8ZEOBgEkAApmgUCmXnOSYR/xLvlH+lM
a7Mv4MtuN4au7GFm5H4DB3wPJng9wcYwgTLzeEaHAKoAOz/C4Vb8nd2tG/UgE+p2K/7/h7pd8peh
frmD2zV+saMGt2zrbaNf/RAiyxpUQtSMTm8HEH/YC2Vm3QxCCXJ/a3AjUNLnKvmjC5VvzXwc8Vak
s18vICtEJHUXLId/P0yY/3ljdBW6k6nydlWqdIrcUjPH0i9DHWHvNt7ErQsVJxM6pS5ZFj9DeTPf
amak7ipIQ9oIBR3SkbGTDllvIwtE87N5b5gfdS2dxWKlQdTo2I+/AORG1+WqqAWwEn/2pR4qRrZc
5xrHW/3AgN0eJGYiuuqtoQe9Tuu04pTyECvzOmycpcgibz5d8c+B4aUCcBsc3i1dW9Ypdsm5Hi+m
oahzWL9Itw3P01Cy1rNlGGn5ZOJp3skECdEaDBP1zqlZvZvOXNl8nP2mjkw6brkSP2z0o0P659mt
zhmHuY1KDbe6HCyh89jCLx70bt591rjgpgrBpE5F3xbefW1AQrsVxjkcLXLIq23Cym7m1Jhb3LtX
8LckecuOU6e2hlIgQDzwfCFFNK3L9MxN8wSalPw9G+yT5rDs3ardU+jiJEUN9+Py4EYS3Ewe87du
0T1SQjqloQdjLjo8AVP9rYosqD7JhzNQ5jPWY0Mg7fgOBHrWJY5i94QJaUklOmgD2JylWb03fSAQ
6auQkZd5eTnnjg8WAzcJ9oW0xv187rxUf56JWP+oo7NGWs5LGPZyxlTivkytwZrp3lXUtbjYti0u
4L12DmU17KkK4hDiUiER/+xjLoNqXhfMyaxpLiHImO7Iig5VUW6EqdojlbooFpciVc/KTcGkMY5M
VV0JzgpHM4Ltra5RZjHnMRNrMqEGWScAXSiAeKiOxgxzyIkGlSUWt6sGbm2uRQcG6tt4gSmNrat3
yNfSOW44VgPfW051oW70JyEvIodSafZpdD0HDW883cLtTxDYUbZg/zrdqlK/uOs8Nzzc7qx2/Wim
gyYRmFQ8MLItncKfaZrjfvqrcsNHGqkBuioyoYM3gAOk1Et9+qtoULfxILqXJPX8dllWpXyj5chb
v/2lTdFoO8bbL7cHBwcpeP9rub3dXZfa3lkFLzTW9H/oddnode3PU3HIrB0YNtoRTNNuXQMiCZpK
ure4rB4MmYiHGJKNO5cxZOiO9dCzMzVVnQasw5H8yctVBSqjLU8y67EG0R0ZMcfQ55XDimNk2tpC
s1UyqyHAd206/amt+vTYjiUn84YVckXAnJx7+rVwuuKOg/Sq4kK/UlWjg9orSIJoT3VdE2SbJFJs
PnWwjeDa6Su/rnUwcSJFD+vqJt7S4ODEFTt4RfQZFamDh5dFc/TuQlXNAFei7JpiTYMDbZIcYjP9
To10u1qk7xHCDc7T1SuzRbZZ5CxpMO6K9sSs7ET2dPDi+E0JVz9QqcPycO27RgM6EfxBg9YFF2Sq
LKiRqhQkMmdW4Xc7KoohMzduBGcdmdAttEDGseFKFZoLjRcvH9iGbgC0HmwX1B22kthTtdEzi8zm
MlhufZcN7bvfet4XSLv3SygC9pugQzGstQVIt5CjGXveISsSKPABQf0FPIUWKHGTap81EVLXjMtU
3UCBr85z8IXARzP/2HGDQm0z5endcvMFQh/7Js1mnxL1zLiEmLhu3mu47Szwnyl+HbD0a13W6iFD
kG1Tl5D4gZfWexgNKLSNNeBXq3zV4OT8GttIgBSt9UOY8lzJ3nip46qHHqiRXhwzatY8N7qdnzsC
fgrBwBpodQ+ihzJuCoHOb2N3aJRaPyJ0dxM4g/GK+ivflHg1JAMkYcSRR1wDs4UuAD6TYfcEjQpw
OaP+ZtaO6HPpuQgjwqE2mTnA3pMZ0BEfo/Wj2W20KP7mE9EBJI970HwD3qHNkv49cUNkl3rGM2SH
cyQl6smm7CrxlDfWwc308CvwPHKeIT36VLsGOyq9R2jN7KOvf/ZsJcQoqKdyAqRtmyZbaHGMAFGQ
yic6SwNHTGftb+p+ZxcwnWHezOSnOJvmmP0ezGCbT1G9KcZm91fNHpwthdemVhdRsqWt5YCZ/Bmj
I2MaReblhuq7WM7SAYHdU9Zk2doB/cCzkWQTn5Ujub4UJi+2yEKCOK9UE58V1tKojysQaBue9jTa
c/jJgFJDmoLdK/AoG1lrLMfc+XnoeODBzkPxL8rtPK5nflT7e09AdgSpMkKdksFGwEVvF9SAOKE6
RdAQNBfx0C2QQ+Xvb2Z+b4erPpDuvLOA5myRqLGvk6Z5CFsjXYKlrFtNxQFEbJZT4JYMt3moW304
A0Z9oEY6tC4IwwDqulCJRuuE/jGapbcfowWmFqyaOq3g8eKGmBFnFuSHDi3XixOVSibLTewlxZyK
dICTF8ScQXmycg8Jm6NFCQKxuTVKiVDdb8aYLMYOP4/xu6uYObRfswbck2FvZVdN6HviZvChTroR
wFotu/FHAY2+aPRFt+ccot1Xqx32DOKvS0yO7j4sg3Be8cE6lEKZTwx06RNtXZ2qHVgos0WArLkv
ZObL3DroLFhzQzUA1Ttf6RdTlhCuyOGzuFSMVfsqaPiCBSL6WidHlZveayNAuzpUQ7RjiUyvY0dq
L4SCho6BdCEzEs5WSIzjlIbzHsDhE4ZV+xXR0nbeWF54J7iuQ8x1AMuoqQaIKIsPWxuKLDXkGNOF
juBpA4ZecH9YbNHRmYmtapvWHO4CnE2t45kZvtlVBxV3DpjQeAApZh2sSyT0ru3KQlC2xkxUYRkB
fn93WHuYZy65i9D6yJc2/WeEVb8oHThd6f9Shk18gbLcqMF1Z3vMfpXg2oWYYvtqDB2b1yJuoaUX
tJvKabQNQ6Tz3AISPkdcbnjJu+5AHNpeCvbOSLWvLJeQgwT+Qmvj5CEF9B7QbZwFRQbZUEzJD1pc
f9TdWuksZaxctmkBZiALEyUgGsmObtl3pDw4efE23fH4pzgZyL7IIgnrDRQL4kcvyQ5Kad5DDMKn
HWaU8VfY9q9jvWT4WhhhaO0cF1QpP9cPCGTMlF7mG0x/3REL/u442E4LfWhLrYWRRbOcdXE/oxY3
jIZZldvhWrU9dM006CBwb3RqjcVbnStkv0FuW3FpxkMJYn1EL1BHRWq41anSLVe5bzRzynKjfDfs
gS+u5fhbym+71WtuPKwZcodnkmhab8pWnllcEFsrl2mN2SPQdOOcCltbRuNZ4PQfZ1T3u1YkloI+
B7mS6xhvz44jdLAqBzd7LIr03YSX8T3KyxUcce2rnvhigfyp/lRzDs+erspVKl1nbqSDNvN5oh84
MSKQo5jKNjxyWOcEO6qigzt6kekMYQpouWYDhGiRvLqK3Rpo5RFwR0lcVAcCAOjfmM4Rjhx18sbp
N62NF2Oo2Ca2bEzJmdaJrcU0fCVyAQ30pgwsCBbr8buPXwU3HPst88J4odt2cvIE4/twUOWyq9Ma
WG/gxaHm+W6VyY9eNdUDD6Nq7fsq2QaJDaW0cTCyGEworkel/QbXfrzw3SFduIz3G1AIUo46Hbw0
zZe+axtLKrYA7907HwaWaa+dJEG6eF9dh9QHtF9EyRYxDQAMofBwgTLIR13uHjU/3qahs/ydZoVv
4lM7Ng5jKN5NQ7ZAymKrXeFdw1NooyBbEPZfIHS1QazXwCcMKk8gUiwuIZwxUx0VqQHZ7dXGnGsu
CBAaqzEeAQNvdpaRjdzUHO7DAtIQt6IDAkU8V/MYmwEypLnjzcXIMA6p1ienLIKra1fy0PTCnxOj
t/NHfa1MeVDmKM8ED/wSXL4SooTZDD9b/Sv4Nmrk/Bvyzq2dHlwv+I+QdtRcGS9AODROtX34YduE
YDQ2jTq8D3WQV9c+AlnYGw6vFoMyT1f3z5CL+ainRAxwZE71ZD+ksb8MtAEYg6oSG6uNwhWCHIjr
8QHzImLlYLcBKERIudFFUn0hi7CKrHUMcb4ZFlvJfKKerzTWrX9bJuJ5xMuAkrG5tzEcUMOFTgn1
M3qkdfG5SK3w+Ldbev551P6l9Ze+N+NmHCrnWr0egmHX9gi6Qgo933fwAKzSQjevKVLCIHOcDu/K
P2dd6383h/yHaXP+WEsdO8ug8w/IAi+mPnWSacu0B1KJfm+st4p1rIUKvqdxDVSPC552PEhvMOeM
vd0w0zdcdQYyiW2SQ9zHAvK6dZISAsV9/YHEvtlBkwFr8yZ5tFjJ8J62BbhpEnMlbSQXRyLPjgDB
p0ukPeVPhat/I2ij5nzDtCXeb31YNIQLzbdfagf/mYRaQ4ZxvroVvbLLV5BHDlfSDYKD3QN6ZXfP
lP2uVANputDvT9zi7cGosZGJcl9/K8VkYHZX1ukzRAtyZIjgJ6GwwoRb2MoOJEOTjEV7LFKr2QDb
Sa3YKxqP1Pq7vsIJEblIUhCoaukJywSsKyFAa+Qd3+c1w1JzrG8LB4QBffWS11yZP2rh8nvo0S7A
cBsklzAYAQx1dABTt219S4EhXoBWwzprGVT/es0Vj4FUxRJKUsMRkC+5czLhrIdMmXdmnNnzxnbC
l8ZI7xOprB8A9iO/0avfw/yP7m5YI32jEQaI/PGtAD+CB1eMlxzsqvGRPdA90c+f6g0rddZuVkzq
Q15vJHfAdu/TFMJIN0GiJAurtV2HIMMdIEh0a9AzC4If2h0YbMBElSFrH86VWW5H7Z6KVa8+igQ9
xNfhc2v/c5FaYwZ42L/sqwbk6ORpsgC17cEu3XTrjQssZCNG+HbkSXikMh1GE18N6TYWbnTQsfgk
PoO4br/7tgrvnLaz7tkgTkSGYKatuUbaaLwiqz4ZvgOlF9xhbTtZUbXRm7DqJKzGleufY4G/YrJK
y8xZ1bw0l/BQIkG4K9hzZIIbDr9r/5KGJfi4MfkfgZFBDMpvQjhdWvM4IFUc4oileV+psporPe2+
xJ751niu+G7kFbqPcShb5tgqMfHueBBa7QKbQZAtwG86KMGN0vYIkzR6dPR17U1qvjUtKBuhJwcV
h2+0TKMNAgfKdcbNRuxoseZZeAcBhs+WxOZFvF5158ujVuBTMTJ/UX3V1YB2jPVWy+c3U6qHTKfE
h8HLZyDsHdYAzSTPLuTFU52HXxMfMGgXXGynWIbtiQNAjVSDKvwaQxrAZuDeMNzIX//cU+jRcJcm
5nOKlc0RFEzpEave9IgdSLyxO+2Jm1G0N+NoFRhJfpUybu4c4SKhpYUyaAefy7zwGdtQq9bY1SEI
+OvUynrnvQT4Y4/FEXYtjqVB8hIeMrKlA4jrVnabamcqRbnnLP75j//83//+1v1X8F3dIY00UOk/
0jq5U1Falf/zT4f98x/ZVL19/59/Wh43uW1b4LCwPbCPOA5H+7e3ewTBYa3/R1iBbwxqRMbVKlV5
rYwFBAiS9zj1A2DTghyuW8/amN7IqgAk/X0lesBw69p9R+gc4fP0W6Mtpn1s0IZiD8TKWtAKq7Xt
ZoNUM1uenCFM1px45SCXas3CPo/Wk8qgiKqfysARn0IkwtyWGbGw4wWiMQkEQsBMRIdA+J/ryDhP
5ILhHd9BnhjZs+PBTpPuaI6HLq6KlcKkB0amP1plUX8BmX6ysRuGFbudOAXykXgzmVBfMqYBoKbA
Zn//6C3jr4/ecSwHb5ZtIwbtWD8/etDjKa0tXedatVG/QRA4QNaUPiwTS8tfCoGgybicaAfgoHNu
FXdk4QDzBKg2Q5rY762K1Nd2Scg/jdOykWbD7GqIFWs72y7DFxkVxiI2RXt0IYm5zzPwZPSITT0N
IH3G43XeR1PwTyPHezRlPpRGAtkf6GemF/25DmNzZ1kG5lxAGtx/81565q8Px2Lw+uLpWEgNcWzH
/vnhtFzkHKnz6XVapDuZDVy+sp4QoVAXKMo2F0D1H2k6jMpUW9GUR8XRCula6aXPoFVshN4bfMD1
0rGTFKxpmJjCtIRYg21XX4y6OLrjGhEfxfs0ZurZ1jJIBmUtTHtl7Uv3LtRUcYdE+xUC9vZVjWz6
ObhtQXcg/D3VgTJMrKsM/I/USh2KqFvZIy8/vGZQrS0iC7g9M5nDORVvBzcFa7+fAvLY+eDMMFtR
zEsfKMKwukK73r7+Ymvpd6VjbDmUO35Z2pPCnFHb3m5sJPm5oQmATmrh9MDylx10K/petF7yUI0H
eAqzwo5BAIZCEjnNrAH0cJd4Wfpg1Hqx0vRBLamVeretnHorkPeeJ3+jlRlsaViV+EQu31TuOCvr
1YoacoOF/+aNsLyf3gibMa7jnw3FbBcwZNccf06fZirMLEYPKpngauMTBfk41p1aHfTKhDOM8ifd
K403WoRZWtMdAtvvTlroYYmmFZCCjMWRVGUnlVgSj53kYem08LIsm1Wj2luEJEBo7+QxxGVEvqdO
1EDFf1k3DRYw4a/LkiPLpje53LjtoO+ZxfU9nVmdMPNZGvXItkKgiG0sHm9vzX+xmSqsol7/m7nn
52l/fJgggHIs5nDPABGd5/z8MEVYMF0mzL93u7JHKDbxZjrwC3dGpHlI+k70ZSO99EUxe0lrXbIo
ihAovdZqwXAL4lmEETMO7HGTbUrEGcZ5thhn108HgIyOTQ0tNxhQNTQ+4HTSQ7jTgiGdF0IHvavB
kovuiWhGzhZqYIn20YDoTAQvAWjdNatO53GWgcvG9+TFQZ7L3z8Vz/3LK2ZaLrNd3QDlLrPMX54K
VlRWkFbSuWeQyz2ao2AGqE0EUthGlVviRA2cOF502SVyBrn4RL2sIGhAdMlUB/48AGM5qOSJWtl3
e+TBdU61KItYAxd3Us4pFVDZoOeAFHKwt8eMwThYu3XmPt+sSgfZaS6DdGM7uoYyPwYpRqQFGyrW
Y13LgVAKe/MvdWSXja6myXi0o7q+5FhqW9pLMdJ7z9xgsK6YhqErYgQxmLqcfEstUQ6NLb+ADBe1
frL2rLKEQK7lHcLaGF+B/hWvU7aKjXLYpDYSVcZ6pjoHcwScimBNwY4fhP0cyfg2nzWl112NEUCS
AYiM0C12SmNpbGt7KCjJCm45SISFQQp651b3txD3zk51FYFmfqj8PU/cLzKtq3uqUvh0LSRiGCsq
UoMuAaFi+tvfvyOG/Zefjge9DU+HuIBnW9iFj+2f5qHeY/jc9WZ+H4b66HVOn+OyiL6mLZIO/c5h
d4j8REjPQwIw+PXCrxkYMRDf918yhJVW0E0FS4brRA8/9/SKhmED0x+8RIuAcQUXi9PGBXxSoKul
Io+GZZjVw7UJXbCKBOkqGhXxMqWpI2hikWo6FrHDqDbcHVluxmJSgHw053a3oSKARh9DUhFSyMsI
qWZLbuItJ0RQ5BvlMhqc6hP0GmhxrIyKYgIOwVE1bKUFqNsEvbYTEElACUyfoNdQm1Nn37Q/Qa+z
oCuXdZvU0yXoOj2AOcj7NoT7YhhufXEMLziLBvjXDiCeF7M2oBTOWHJAhoL7oAf51g8z/QWsItUK
c6q/JrM4Bv95hlhXW3HkOzXYQVC9Y1Vvt2HNYIAHeOxOw2a1CuCKzw5lbQ3IG4V0Y5834QM41y3k
58BbV7jlti8REQCswJ2D/SJ6x/IpnSVD7j+KZjAWvtbJc4rc0E2tGmNLI9kVIoC3kVqWBPde1gGc
DJ2sxu/mBkTj4JwGNpmPB6q3i6pflrZZz3Vn+KijBrLr0MtkzJzG4NEaIlblmQfwoKRWnbyCAH5H
ypBVXO3tbvBekMTozGO3D4GfgHyqWxX6povgsNcN08Qd8OSVR+Wu9NNHgBnEmWE6vPTYGEHzAgLX
tmoeEOcKIGcXqAeVDCVkArJmTUUnl/W2bJA4TkWIMJt3ZclWcW2qCzzs+kIx6d4buZJnlrtrve/c
e6rqIr9a+IY/rMyxzrDyEsodk7nfyvRkZOmWnLUQDQK7oXS25DAKKUI21lWdi9zohgEQjsUSB3Xb
i5bql6iw4dRT5db0i/xHY4g3Mx44MK+lP8c23brLdbNcW7LUkA80gK4BKM5VFtXq/nfjSLHtkixf
w2HRLPMGknhplN1nIxoFaZBQSR6BKKmmINpYyhQ/KdTRwYZwANk6A2YpHuWIyXf9F67UYuhV/xgL
ADR47uiItWDHjtWtBYCGwod0JDe0ZbYAsKjbtUVVIALXNq04lrHK56XOvAv4ScO1ybMIijOqPwgD
3nmkJLpXx0CgwFEh/wpM1VImgfUjqL19UyEiQ92RDuBdrCCM1khoGlZ/PxPqJpzNP38wbWZwFwsJ
08DOyuL8190jg5qmcqOwXMtaWLsaMr1zROiROdLawZco8UA9hYRP7hZAKFldBKQE6hF5d1fgQEPg
J0rDLx6YSSEyYjsnHb6+xwTxCDJLlZ3ugxDbHSoqG3SwZdwykKlF+Ep1VbaDp/orkhziH0l2wmSN
NyENTHiCff4yUnzOsSOv7y1fVquE5fmhko27Q/CmXVeFNdwBExks8AiN53GcpvKjH8PwMY6hgWHN
gRM/y056EOI/DsxtzQkJrkceCLUzLOzoxm1ZDeaXoD4O2mMBvPuJrKiain2dDxugDt+onqqokQ59
k/sLHZ/b+XQFqizHIUu9a2Z1mgZrqvt0Me5W67qPy/2nuqRJk0PF8oXd5tB5oy50KRugi7Uhi+Rz
HdlodqFG7aEGG4W/3jUkYLEW48xbY4bLtwED+5gEYgPqaTpwUVymC6BsDPsQgx9/nwvdBz1VrTV7
KiuugnkV6BG+Kv1S+qUDNaNB9HMQl0Yb16mSq1uH7nGw/LNjhSiNVbX09VlZMRsc/XYCv2lg7TUr
+XGzaG32A+SzLnjRLIF5Gj3hAHe3lQt5UxrDGwcCYTHAwrV9JAtL5mIDnxQcP2Mj1ZnCWmLLGN5N
V0q8fpX0/bCYxojwpYmH+OwW66gUYGga+xklT5e6p7vLaQTl5xcTunK3QV19iBYAWGVrGtUaMv8U
yWDHbWarOWA4YILP/H4j2XSdKvCtAyQTnsmcxukQTptVILDbUdEPuTVmyyOfarwFOuQBcOzSMQ7U
K+CBtiky/J/QXVGdaSANGDGmE9lHVgRQvK+HC3o2fee/mqqMDhycTOcib1ZGaFn3IFiz7s0BFDTg
cfeWlWOH6byD8jeUEpILmSC2ZwI6AhXAyDDU0oitau01YPGExrZspVx1gxVtLc3InuTgb3Rwfr8h
86hcOJUy9lD76+61pvmq5754Qz5CAHnVSj/xwBNnfBWcGTWkTvejyV3tEvlKHIaykgu6ADxSez6m
EammP4EiC/TRHf4r6CLSf1BAZ4L1sJNrmbXeurS07Askb+c9K/yVIUtAujy4T7Vq38Y5fH41NuFz
zC7xVgddKLCNeGTY8bNZ1kUsn/uYxHw9SC/UqjtRs3Cw4l5TMdQ85BFA8HAaqsA7nGNvdOJeza4g
oo9WvoENNBXztGBnQIk2k23VARcJim618kvzG43mZq62hrilPcfqV78aGnzBibmntqkmRQZygkyT
6Va5VqU7rBUgcTDeuSmxrgF4H+n6JRSE4Af5uOfRFxHDSb6m+6gVsw6mlX7cc+vwM9L40umex9dh
BUyxWtJVpY3M0cF1EcEaLzAe6L7h52mn+/q7e6ZOXan95Z4DUYAoG/7uc5V2q1YT9rouvG0Gnziw
H3WGgKrWKMBExtNe1gXSxeCLzCLX3njUwjUFlFAqIac0WVZIpo5tHkAtaYzHjh1bZDKu/Ig/CzOE
gCvVMdD6hQc6nWqzxmAzpLj4qSYWYYQPgCmucZkjj7oAuxJQnvIKvJO85gmU4FrvQgYI1plLBgjD
kooZE8Y9OpMhdYHyDl+0YZuuqK7kCNLU0RwShP1WNXL+0Q3jlmGFeHgN3fTIaOQVuuDVuded9c0i
yfsaf2atNjRWPVTeEU8EQth5lu3JjroWQQcZJNaVW6pLO9Yeeit+GfKh3nIzlwt4VOK1VXX2jok0
OQZdUc7huPXTbMuFgqwMS5OZDLP+ezisZOqWP3o5fMPK1XjiCk69uPBT5GKCcGooLSzojCq4dD74
G9LGSF4NnSNGg05IVMMKozLeYtsEAXY1JPd05a5X9i6OO2cLSq51xh3QehiDu6/i8LvZGjnCExpI
5RxuHyN8NVZWFuhAsUCqthe5N2c+Yo1aucwtAOIloptvPGAnUNeOYQfslniHhxwjQBdGhnrX6uBb
DkXFL07HxNxqe/9aghduAfpzhnTr4ePaQM9mu1+uG9UBvyAPGXCVMGyfkJ0HYKGOSN5P14M0LnA0
qsxWXp+BORisw6sC2PuFLyFdkTa6i0yxRn8DIGbmN0b54pWAuIZga9ow7CGePMvZ5ck4auHpcz5A
YMTsGv2cRgI+VOoJH4Af5v3V9/Rs50LEdUkdknQ9GDF/RUq3hDBFW26RHssfBs+5o/bBieFL0fP2
FGZwiwFVBJ3h8UqJF4Bgx3If8LOrth0LxSo3Cv/VL1ZTR5M3S6Me1E5n2FlCXOvLdCPIVptpKR6c
gCLR0YDfdK7GAZEwsFNRnT4NPOw3BiCYq6Sq6xeR9TMy0EzgYqCZlexBepLfexyiL3Sp0gZossSq
4S5A7PHggHluQQ2aXa48zJrPNYfeOwdF4DoUnfasLPzPj9cEtVS+GEIuETpBpB3apPn0uBQEjWeI
Mwf3jgZlCH8U76QeRYxIOzZwL9XgBOtuyIoN2P/7p0FB32B80CIBnhnEc8nRGTQPqS+xMRvwSXqE
k/gx78GcHyGOt1GBgFzPFHBC1MkGZhn7SAchg5GAgRr0wL1qHUTxxq9pocX2fTYeuMTaLjdjbUmf
z8hr0MC/hU5XTh/ULImGtQLfxpw6kVWDrLkey8kjlZyu9sB23+IzrJSxxjJX3wG5MHMRjX6UlqZd
RJDtdb8JnjtX4eEAZDX5AIpCR3oBS7oltTpJIBcaXOZb2vQjg+uHzDg7UWkc0UD08jEdRwQtFAiN
4Tewc1z3D5CmDKHzhmTsA3K++KG2G6xOm7wzNq1bn42xARgTgDc+NWtdtsGk72yHLIZ2FPIh+MG3
jT9O+9CBusXQvQf6a2sFINmtmwSbT88U89ANqznHN3Kdm8wSc8igrY2Gm6cSed73Q8HCo5mw84dx
qsHR3tXJYiob2KcDGZVXUJgYBytT6P+x+CIjT94jJAVHW+h9rx2JNqPmydKoSrxmdKHSUt/qrNKX
yABlS+QZmmDAceJnGWjOMtE8BUEJFPMWVMh+KLIDFTvT2CD3A6so5dvXdMiWqk/FcxAW8CCOYjpY
SItnsJTzdcH8j9ZYdmIBppR+S60Nc98sFRZn6qoFy8FkyBSWeXYHcslHuk6SWvmObioZxwdU8/c3
Ra0Jdv10UxqY9bBYEPna7wd2oOyqKc9qLKYIPM187GQmkC6ZTPDdTxlZgebDsTUauQTivQ00GdGY
0WhkJ8mwyKtg2Q/dHOkA8RXx1+HRRJapqIDKoxJrFZZoYEGmEtfNrTkwMZVk1h/MQLV31OZX3hk8
OfxMJSNg1xyUblMJ2UzPdefqJ2pLg+SrHtrRxNYLKfsAPkmrPU6XYIWc4bfhH4iTF8SGxSz1egRi
x5vzawWssC75nlpTfOdnemLBP0qt0F3Gb0oiw60O2KPjenKesGPlFGILl7R6GBw3XguN6QsqBpJV
R174X1zmRHiLoQ8Y9GD5oUZW4VLKLL1dWmrqoRONWqUxXGPU2vpmcih7zGhT3wr8BFw+kGmSgiIY
DjIs3MeLhnXbLMG0LhH1wkAekM87ZN3Koi1P0gSltxSJvkBcqzzZOfQ1EQzHaRwittmDKX01Veah
hybIAdzFSWNtjSDtIcU0jsEQgE3M5EvRhlvwBIKYSvjpVffa5JRH4YlBelshSWvAhk03IeMxttpR
We39HpkeUHxXV6qDwMyrDYX1A1VFXgux5nEj1NMAvY5sYUOVmH3Rv9ORsuCHEFWjIvUwslUoGnZP
NXqItV5vS7GitrAX7V3d9JM5WbQdhGbrzBYbKvKwakCY3dwPbvcKiorqQNWVhnQivKDNjopBmVvI
8EeaLhXp0BbGg1lJeaQreQPSmiN8vQAVwI3SgdkLcN4v8KLIu9bq2NJkdbPETJOv0kq5C+rYKF27
b79Pf22Ze8OiB8gT6TAYZYhN4yxkvDbCPr2SuZ0iIGKwwfi4fR5Y2APZz56AzsscOC3gYIM5FFXA
qOua5p1wx4xIje9uVXQmOneFDJruSKWpCkT3cNd33RpAto/u4Nc2kbLZN3MgjLdh1rlLaSG/uEf2
2V0T82Q6+CUfic79nVcr0DskJWimui79sDO9ul3VLgS1vDCLFq0I9CPiSNURGTjJQnQy/OZvqzZP
vt3amdX8bTv1x6c5weZPqhW8y+4ih2t2X1fAxJIq8a1I5BW3IlL2QfswGgMeBGMsvx9vrdS3RDrU
ovBYt+XwHJ9LU/9BoRiHh6BGKgpnTaEYrNr+j7Lz2q0bidL1ExFgDrfkzlGSJVnyDWF3u1nMOT79
+Vhyt4w+jcHMDcFK3JGsqrX+cJ0RAH/qWIXKXmHivMwjOqFRPnq7D+8SXXsZ+rh79EyvfsyM7FVm
oKskcndOVXm7nqmTVIg/29CZIPeV+099m0xp8otg25KmsajIvv/dRWrbpJOoN0hQTNt5LNPZd7zi
Ab2x5CiBCR91Ep5gT127+TBVwmuXxGw1oTxsqy5fGgKmYjGByhUA1tHbMl5kK9Y+GIuip56lY7Sb
IuJ0lTKiYqfppXoVqbfViEo/GOthhnX+EOXVj1lv0pMsyXq3138NlXXyoNrKtJnZtN0tA43RGFHY
8+y0w7OV9u22q0W7G9eiqWjO0U6iOJCtpZl497oxT7JRVlXDsPEMVXuUJXwqkMWc8/KM9/HvV1O1
XRw19iMOtd2Tkl57vRgftdV2eMxJXXlhp/qyTdbZkYJ9TDwSEFr7yzovvXZNr1+GJL99DrTnSfVl
8V8DjcIiHcUgeBgjYYrl1yvJAUlehIdSd93sVrBOgOysEcKKnIOiFPq5CEf7/ztjhb/TnBDURUf0
iEgaUYoV/UtabqwH6yJL/aRYZwTpv8uSPAC1nYMEh+G9kY8I5A5u9DQQT10Hy8uEcaesd3e8GdoU
tdv1ip2wrMs4KuLJFoATsgLvteVVlx8pQU52YwrbRXqQr08ekqY5Z4ahXGVpHuGvTaP2KkuNMw6X
pnSXfUbE+hJHAie39ZD+c2bFXr/v0vpd9si0+lcPWZyzLLDMKsEOzOyQfgR8v2AV6Xuo1N7GOvPu
6tqQrw2lCYgMIUboseXo3SH5/RoBy+yvpdKByVvZcVhTg4a2mI8mqnOL3j7la3rQ4dF+aCvCKLKD
rBtXEQ4FDNrHoLZUzEfH2xXO1bamwE71GJBiYd7kYfQm7I/wrtwNGJmwoadBuCvAcF5bTHhDk0FI
TfaTrYB6ngfckA5S0abwbKwIbPcsBW08DW1rXzbI8tqqhNEfYK3gvQo8PApv1L98nkXKLDbVWqdE
tJqp93vrZ7+ptC6YTPwQ41i/E5yd/JGf/0a+Q3+qyQLI+gbvZ8JmbXVQp7h+F2yT8qmyX4eeBQ/S
d2y51/rP4QXuEOcGSORDp6MUseCf8pWNBMLD61mz1skzWSdbZb9xaMS/W11v/DW2bMIm8Eah75XF
gJzSCcRJUMA+kfjdyqrPenlW2l107V2z3XtWujybWXhVEMf/cz0BqjTKE8yYP2qcBgfNDwvgkF+i
T3pxUhrtIQvZQ8Tyl5OnrbdgkuHOIwESflN7PcgGY9HFyft7hMsnvX1A8B0ME8itGstGL6duP7q1
9sxPqezHLCo2spi1IPwswja+LLZTyjaNlULUxHofGIq+G8ckIWfPUA9kkV9z552VztCe5YWbpCaw
uhaFzYW9glh7SIQXfc7ZfUDYZ1sJfbp5Kyg/nbDmU61oM8A2IIUUdqbxFaUepMTSvAo0LzO/KnZB
tFYpavgltfG1qdr32TKyh4j45/N/DFK0Wd0UpW5fC+xsFSVJWSttogi0E3fMJpYn47JhxrIPtmFb
u1zRi/0MtpL4OJOvLBqtyc5qnXxlscPHMFhyUT/Oc2ae9MxTAuRX5jcVsZJg6K38Qshl+AoWRDqY
y16iMhVoHt705rmIZSK0kl+MQZG95OD/6mUoYLALzRZEQ9Lhq6lc5RWqrv/1srL4r5elV5uN5a5W
Rm0z6zrG9P8cEgMdpkq9ftbkGvO4DxYiaBqrusgGVP2LG6TT/qIiqPlW5NzLzDMvuPPYh3yurV1q
qtbb0LSbbMUKJA7i4VHVuZcEBcb7NGA1/AEiYGTYJOlLVne/Rmph/jFSdsj+GVnrufExUqIMsHZ7
nMvuEKMR/70t9hNCMX81OMD5dTXYLxbs+G05jPG1qZX03CiTvvMsu/xCpIXcljOYf/RL78tRaTm/
92KJv3YE4zegOcRNmGF10izid5DP0qekDUUQ5Vn9Ix5d2NVkztKQGVWp2rcl9mq0ElpxR6ZtOLpN
+c6iP9/Uk0ksCsMTdFZm9xsLTrBsffzXajCQwjZ5L3LNCcLSih+0LtQPrpvah9LQSBKBe8Uec5ze
TbvEPoK5FWPsdwTFbr1mebew1srnAehuUKHNf9C8snxWSVVBs/KWoDJF9TzOo3rvcCnjviufZQ9r
cg/RMmcPsspuvDZIXFccZf8lGqx9nWvZRrYSxO9uyBI9ypeSVa6YNlhc9I+y1AnDA+ePf4C8dhw3
ys7GyxRJRt6MHRkl4LPqm+w7lXlzy2MLpmWsGJhYxPkzoavbkBXlNyMGm2gipXFqXBdM2wKYGpvq
b3M4o6LXm/wp0NB/q9QfsruigQmYXBb2sggf2im78b00+vqAo1W7k9X4B246M8nBMOf6sdRFvZUX
HRTrVHIzPttFBxXGMI9gN9KntDTxyzABVbbOgC9MOYRMhTVzNdHkp6ojuy/mAXJFMaaBHTX9AfUc
hQTpWv5fDv641Ppq/3kBLcJ9L+lKVA9WpnQHoxYe+UuCwM+11yrLl/WFNi2bKhqNj25NMf3WrXOz
37vZLJaOKuvk6xxLK16SiH/Gaef5raOhU94t5lcVx8sCHdZXVfXE3bZr4S/rQ5T1wbD3wERvZdGu
LctPCRRcZDE0XobI7l6F0Zi3KY9S0phcbLAtSHw90mLJ4Nv53P8Bi3Sj6gXBCQAF50TzvG+mgYsT
lmXqEyIJw25KO+UcenV/hlTp7oy4Uh6TGaElAbfymzX0N12OX1LkV8a4+bMqkIafnG5EGRHPzyr0
iptTzf0R+dj5kIRtd89nBTVPLABeSRD9zPGp/ytSD5Zu8D5qTX9xM3fCBYJ7T1nJHUlSa3sQuf2p
EwsuiUOBwzmae8/q+qBg9z79UOwWDVliYvi0DYfUUMPDrDTRpmt146WIO/dQ1QQhZHEGynFIlTT5
KGIuaBx0r00/imPEXZpjObRRy8R8ydSJbLlRFMyvFDsrmSja5Udnh3T1ocbA7KPVbqLu4BAR+hgr
Sod1Xiaw+FrHVjbZk3bWsF1b3xWw+hy7JmX4aM0tCFy9q6L+trZ6XhUfIk2ZP1ozL1T20aDhGr62
LlkS7kmxA4Jer9w4JEKw4jU+Wi0Nh1VLR+hXdhaxauzVDv1CWWRu0/ZL30IXXscW07jsdSvErGC9
sjbo0x7bJCgSc3ts3ao7hHPxgufHNPmwm9qrPPDz/jpLjLvTLtPl3z1kNwHVzCeRl+1lsa0w9yyE
hVnJatuWm7p79ZYuAK4Z3pl8DQdRAjve1RGig7JS9pOHqEx+ODGILlmSjbaC7lufj7tkHf/ZNcmI
RWUJubDPOnnW6eqzXmAl+HntFkfEsyusUxuHzHiyW5jAdavRqNjIC2s5Dx8/hrWZw248f75YWCL7
XyvlQ8qG/LfXBzrdIi5SJFvZ9/PFHD09Wm5bXT7r+0jJT2jGvspX/rx2XOhuQGBM+7iG8yV0NCha
q82BPCgxDgfCw512Xtkcf1dnmbA6X5Z1JOr/ObVIpaGbANXXUPKNCsDi8nEqu3ZVpviiwwdLtvwP
l+uyeK+HEamF9SXn9Tp21LMrkmVzVlyo/Z6+1RKXtRn6k96oecc64l8ui7aVOuybRHlVLS96bfBO
kvXa5BrHulFZxo7z8qa1UDDsFpgh6ELzJScaIOvT3JuOi5gg5ciLY4dBjgSGEzEQFrQaqQB5qLrE
uzTrQRa7zqp3aghBU9aNdU2Smhx/5au6ahKZSpxr4nTONc3aTe8Zy5lJ2CQ2tjbYoTNsCXwxr6QF
62zZUbZoMXZpa2+xjv2sl2deqP0aJosfY5vIOpklWoc/6qzdz7OuXIA0ZK6ZX+VhNmOEYtaDPJN1
MQmjDfjDJvhXAxK/EH/WsbJzogz7Wa3K07/qZQ85lDR5uGtYLn+84n+9mByrNd4PAohrZI7QbzaG
805dbck+ja+lQXYljcsy4Ny41qvbRhY/+4xGpAaqp4x7vXUS39KsGCPXJjo6VZ7tRxFlr3GYPkoo
99KGCX+L7vceHiDQ/7lHqNTdZl46ZBk9lPu8viN41UXFRVedrWngcflZ5WQJpOTP8ueIRk/7g1HW
V2Dp+UXWf3R2ZtXZDDlOUlbfdw9oPIMoN1HKn4ideKT7GueAHUzp17PVPXxUVkW7H3V9FVCkrlwP
bZPFW/bY6kZe5qNBc/BtSFGxXdTVPmX1VJmUWQ2yLOyDz7rEFY7zUS6lZ8pnk6YhY+jLkbLyt3ZZ
bls46P+63H92nNZ3IFvkQV7R1txfdZ9F7jomdtnHLfCvxk4A4sfGI+My+VU0V9cJFzQyO2Wtnmsw
4aohKMqWPmz1fhN1DZwmfuWdrLQbexXjn41kkzZoDhpj+1THKs8SPXaOrpcSLhmb9FF332SbrKkR
ej44RB6DzzrbQj8/LmCxaKnVPAmwAk/lk+wuD5nhsWxXXefjNWSdKdQEsj7+9nrpjgec7cHA5Hl2
JRiXXVtiHwcB+7oOS23kv+tylC2yTzxNHTjIAf3UtbdsgLOk7crBQKonz/RTaaVD+xzmGG1aNRZU
nht9ya14etdysKKNlXfkoWvMoLIIgESB8/RcQ2Zl4Rg9IGCHMZoC8yll6+yPuTn/CcE1APw9Rn7W
j2CNDA/MkgmRN4v7ZyUkiTcYDZR5B8lbNUuTo7Kuu+AMlFtjmqfnqgXEGdsoWmtuevy4EgaDBFdC
hNZ6br8sL27hkiNe2FVnw9LJ4zpzVpEd+rssz+ShjdvyYLYGIitRdLX/ORBag3M68VjLY1ffq277
Lhs/6//Vd5lqsWLb/vMan0NF6g4nvLC28tqf9fLss26p3PgSI1e7voN/vdJnnXwz6YLkqYv71z9d
3cKM97VdIHATWe0VQUYMop3I2E1u3m6bZAE3mz96DgQqpezc56rQHypsT+4qidTnttcWf3G67DyM
ufe8hH27Ie7i8B3QarajvTNY/m/1teitHpaLAgRHXikZGg2/BvFdNlpIdDyF3C6suS9NalXYH0Xc
6ngecwxXGUkyUGAZZFmeIk88nkC0rnjryXvJQ/x1s2m8yRIUqi95oY73j5IwCWy508NHyXYO+VKq
j7LkpURIbPi6heF8VfUSut7YLXd50AHCbovQUIEoUFfU5q+GBkQlVgeuu+1Uq7dh1q4tiBn4EU+o
w+cVavi59yQS+yKLMYH+58qQUr1tYYC+9DC/g2aQm1s0f+yHDtDNg1k6yWE2HRgdQwW0ZD0YREWu
OZbPeshuhFUpdb0R7Y1mmVieUpJ9k9jU/caOoYliq/HQY1aSKNNFjedxkxPZ+oH6Ra3ZPxoUrjZq
musXQ6mc2zyQVpMNNSxP/PLU92G04E4tuHvniruf26485YikI771eZpYQHBJ67ZLkER6eeo0G8+c
SQmPSKkTc4bIZFtN9SyGrCRjVjRHgnvVc84CZ99gQbuRrTmknmsz5q8Eo7Mu6MfFd/u4farWpCrq
DotvObinDZGHGDfMBOT8+0I9tVq4fBzSYvy9+ENZ7ByBTSU6ExUCD76ehUspfivKhn/VZWu/yi2w
fpRDtKXb8myxDg1woEkIMh5zLraOUBvYaHHyqFkNCPS6rX+0g/3sTarxnPaTeUgdM9xl1RB+VXIk
D4HS/KgXpP6KYe5uiZob14lsZ1A3U3GfYqG2+yiCAVKA8oKHPoZHrU3xaGv18EFfD+ya6tu4EkgS
wv1bMLAs0tsRtwYaZTem6J+Er5OTvIY8CDsGBB7toIOBSxPmgqcwEmKmMX8zqgqFOxLpuLH0yT4e
QISHgyVuCfzpW1kLtBbb0CYSQfGzQazF3OyAPhmYn3w2KLZVXxWAmw6siMAtWufNiEI0TkXjnG0I
fV/H/oe9Vod4rxz7NThIlqD2QTBHBw2OGcozo4Iroa1cIO2Z2zHKSfysDbJOtloa21xEkukDHLYO
0P7ylXxx7l4HQtx1zPiHOmdPbV0rzxXQrkO7mPouqwvlrbCUQHaYcbbd9HVqXuTIsACqIy0PkPd/
yjWV/O4vCfbOypjtUuOe2JZ+JyI57qJcQbn/nzp51iSiDtZwxm725gHuDjujYZ5c/piMlQeryfSb
Vz7LglHygPBzQH/HqXT+dJq5T7esu7OtCXNm8zmqXsdHRjX47Rw6e9kg30oI9gHrjAhx59WN1oEC
q/SteJ3xWr4PlRb5JPQJODfLvHfq1tnKbm5IisA2PebdtfX/PMoa4vqlx/REMfThAVGQ4QE2AhR7
A39SMkmXz/o+LkgUL4vLdpBusiHNVPVCiBUP+b+H83khW3fjGuJyjDvZbiLso2t/VS31TYpZJN4e
vq/zU4laZLM1t3p1WsXeDB74OiMS3bHFqeUAMsu4W1X7azTf6Bvo4b+MqP/J5aLrh76WVN5yVkkI
YeGeEocY6X1KcsmGbsC6PEvVjZ5pgIFb9zprqBlJJZhk0PeRGrtXWZL1a5Xs5S0i3H8kfvWiBPBn
2uJLNevho5I/ARIWX+RhwQplk9RTvJNF4KKrfWk97+tkQVDO7S+t1s13a8kRkCPrHrggAY+yMXam
eYf7abGVrfhMTue8wP9CtjY5SjozOC7ZKKtgWgC1Nee7LFkhMYawvYRsbwp9s/q8ZquM/QCgdJMB
SA9k8dMn9sNgQpantU9bK10gvWRVx53gJGrzF9dFLk9XMBBkybt8UdR83UxML/NaklWqrr8iz5hd
Zf+Wv+wee2ZmnbWHC4zocRAmAXwu5kGmgNwOUkzHvkKPb9jSsAScePpU2eOs2qwezfhKXkrd8IbG
R+SkdBa2Ps/Nx6kZKsCVehrM+YzPlTKgzt2/RZ3lPaQnm4fNowOnMptnsq1Z7uxNous71/HsnVlm
b1VSKYD0bSUQpCcPpGOPCHDGj17Iw12DG/TNJdBtdiijarppwC03p5s8UyzgRnWFcJpu87Mmyphj
m1ytYqNeQPyJWZpQLJEzpuRRDXEZbUNz45Y6Udx0RZIfnOlx9tYVkYekZsTrQz2fy5OhN0vwosew
K6Gtn7j/Jx8Y2x8l0lZPlWpEx8jN370h+i6SyNuHseYd0lAhtsV2mFky5l+0vFjxnO3tFc3gttMx
aSo+K7oVbow9qGn5MzIuD1VteDsB3TgNQZ/X2nNvaN88TXd9FUTYxuxDop2K4zcGCSJ1BvgzRn0w
jNw9RAkKvF467HLg6qsPnqciO0yeEOtrAQGIRMQW0LMD4aua2g2Zju049szLapacJ2CLvii7a084
PiJi/2dqFUg71ka3jUqt3lWdkvujCcBUz4YAPTeATvG7ZvfL967u9/iGHdvFuhtVo569Fmwrk9Ow
9eKm8LV4/ivsvzcFqqfsfX8iQct30b6j7rVPvOLrkAMm0aseClz5pINW88cGU2dd+RoVaWA1NdNK
3WH7I8zvWfGG3s7O4JspPMyqJqf9qbJM2FjmK2yA+gTkmN0JJgu+mQyEDBRlDPSlyABYWd/0WF8A
fLOm9OJSBHR4h927rQom2DnH5KWu0ltsg6xeIvJ2Voo2+FT2e9Ci35WxKJ778K8a6cp93bQvCtFR
1gnLrZoIIOXxKvQyZUwei7NBVuQGHpNPstSooRBeACI5/sySqLlps4EJUfbcD4P2YjinAQRloITi
WYMXsilhFG8mngFEPM0jtr43c5lOpVBxwEnz29jhtaJBkdkuKT8Gid5hH4MnPcXR0au7raNjWhaW
DdYU5vjYa3HD4rOr97GN2Ncw9A9APzZmM4+gkM2TVrqKr8ZxDtKu/+IsJQnLuVw2fVg0J5GMx6YH
m4vECalZ4OtKrx7GEY5ZaRYAX8F1IRdNtj92sC6oSBN1PS5NA2rocWjfXAeYM24Voq/tfdfHaNbF
amCDgBRQng/LAo/BxHrD18JCO7Etd4OxV1i6h82RGLZv4goEikM9JZ6Al1nXsb6t57o99SmCxXd5
WsN7y/zf2hZdpaIo7WHfqv2xrAh0gY5klLyKJps/LhDhzZGEup9Py7iH7FHAMjQbH4vlCf760p6E
F+s7q1fvql7VJ4DkC3dY7GJTwP54086ATHp9/slcZUOTWbzHVqwqzqwMfGa/6GTrkJqLKAgrB++X
zP3zCR+V98RlA4fJdewX+g/ddr6IsPd1cnrHyOhR5kyGP6qWn0d4y0Nl2ghnVmimkoEvi1WcdvDu
TZbG6HZieGiL5yJe6m3WA0Ru+p+5g1YAQF0HucKq2i5K7N6HJjzmi6t8CRHWDOf4rBn9S2F15Q7F
gPeuyJStE7b8eAiqoboxXFVbDKTwSVRrbfmljYdvUWN2KIjF9j61SahUY78Lh6YIeL/pOc+nvRfz
heQVWgl6bg3XuuTL0jLxnI/k9fWarUso9mmS7xYCygdbtJc8L5HUSMuXsVIDsXoy4A+HPQteRWQ0
011Xhpemgs2dcjOq2vBQhdpbrDuEatrmrLLfCPplGLYwF62ToiuCmH1qHjMBubzp6r+EVpY+XrCG
2vyFOkbiT2aCJXCbYVQYPXaFoR1Qxmyi3tqgPFo67Rc1E6+1qca+Z0xsfd38Fjt2tGuMEV3PCGxq
4+VHXWORkLrpW9d4i9+n7hw47aXqMt+1Z9sXXoHRcl65u5J0z60HsthEbXcrrJ5oLjIAiBjBw+qE
ihZc278Q0098MVhvRhnByCLkdBeqdxgztAbc9lQq80/PQXfG8t6tMcd2zxiPBZknPxaki5mcp2C2
gPOVuucGhKGnAzuvjOwaKhJZXp+TseMZ7E7mDtF63e9Xhz0j016zrJrArjYXc3a9TVINaNankFPF
mJzlYRBWciY7es7yBt4RdEJgvMMXN4VgQWTJz23F77vmr8SwXq1x/qPRO3JgsXkBjH2uYCE6M3FE
03brDfzjry0mf1unyJ6R87VuE9O93zVZc6iiNn/IZ3B4Stw/in7xzT7PtjmLuo0OMQsxmgRnHW0E
S5vbQa/haFrrwkCIw00PTe5GF+wgQlQ2jPi8eLl1DFmpnUScaqdkNGBoxsVyLpN0PBSIj16Ahht7
TYj5OsR5xGIWWivwmHo3jBiSkWvStlWSOg95F8XbqLnWPbQeU9gkUzFeg7POkrio8ReLEd0MVhRk
0KUqeXMTSLwlhPVsGx42XYuoX9r2MCg2Ot9F4r50JO2DxrF6VK5jtD17YEDGjBUK0tTq16Vm56TV
Q/mm1OREvbSbjpVlWhsor63f8bh8myyYPhhh22/QijvAyWAfwKnittUL440JDEczqFpvk933eGcK
FU87C9164iJvEUIEPo/18Y14Ohu2tB7eNC8c/ByU1JtnIUFiLW7zFpU8ItAPq9+gkE2I2SKtFCnG
CaMv/Ybum0dAwgk3spiIRb8VCiyiKX5burQK4CWZYLqjblebE5OsaZ5imz1xGJnDDWvq8dbyWc+T
2+wAnLFXZgLaVF4O1TJzrCtrbSJK3oOyNMpzl/KVjWYw2LxLpD1SJHSnEW1SxBj6yFijoKhoAI0C
9hvhXGVPphbYQMZ3qqq0GBa0390hI8UMJ39bq+UXcjrzboDHvwEpZAe40Bj+oBnZvbZGx59FamxT
QsC+YQ17vUw9vICTcbdUtyGt50PfJuFt4bMoiX0Bs/iSxaF4IJDa+2jBMGU1inpHghglrWJ5sM2Z
Cbts5oBAAug6FHNJTLGTVYekDyAzdDtjNR/siyQw8Se+22NfHr0Fh0Mk1fA+qJZvZV+i718u+xo3
rO1cea+Agzd9MyYQX7j/wwXE71y7go9igw3B6LNbQGs79jZM48gPMwKtbYP+hOB0lyRQhkSIto42
Zg+2kt709dEdZQSu7LxvNj2afQr6R0zcAuIDAQE0EEMr6L3c8dW8JBHJ9NAlof00Vh5BdSvftb1R
+WNJUKP0IneTYrzkt2SWt21c2ZvZbYaTYdn2NREaVtXpAm6hJVymmTxQC5bQd6dMLoVRA9I1LjOS
UNvBmpMz3I56z8Lf4p3d0SuqD9qc3oTShueOWxVRluoP01l6DJCEdRiQgIjjhBDy7GjbrgvLfRmJ
LDCTl9bW6odonnSfiNo3nt5kmEcxnwrLH+ah8uM2Uu521fa3yZ4UvyBdf23FKAK0UvngqneKkbwv
SsI8adc8EO0G3NAD/CkblN8KC+NaR9NQhEZrzkcM0lW19Aa9ccdfYrp1LdlG7Mu8UxS6OBXm7hUB
5f0QKZk/uOrdJKCzNex59rVOOXVe+SKE7VyKTvnZTPxQk6UZV7Oqi207p3+2BvidBjFfHCseyr5J
LtkwTr6SzI4/oe7dMe87UM99T7XzEwa64XYOce0QA0zpPgwxO6ryjXCUn+ZkjmczBL41VXEQ95MV
tIL/SV/p+UkRAxRQg8DoPJVHdx5Q5HfL+oLWz01t2FIZQEUMrMh0pO4By7IiE7l9biYPJ4WJxZPW
DO0eku02nhQoa7VYDrmVtUArq+euLR8VFcAbwrbt3mnbdw3j98BoNJM7LOPm88z70k+w5Jbo6Ea4
hawx0X6I0y0yrKzgI23eqOw+Ki8WJzhKKtmr5VvbGmDlWBZsuCngUOBvHCzThOtH771nYWH6nTMQ
60AeZcrQZG3tO6nS6TYBMkQrpN1lbvTqIBKxnTwdF0GRbZcpstkMD3xBwyB2dhSqW+FkrxhxTJua
kNkWqUN1m8WgCUslui25Xl2KCR2aNmSKym3T8B2kmHZKgod3lyddIMJ4TwwuO6VIXtqqbp9Z418w
meuQD04eDE1T9hU3kh/ODxkAjjFPxGPLfjaySDQbLnkTAa+kq1t2rGqjs9JnZ1cZ0bTPK1vbJABs
fOEi45jcIzFZLG/aIchBSG4sJ32MPXG2LbfZdkhTkrfO1d0AHe+wOKoH47dGii2toNIMab7rEVxe
ertERidBAx0d4104q9vWcRsfunK2Cz2LJ0kooi3qKu8asqvbum/HL1pOWCiHfVPrOhY7nodXoIHg
Th0m0wbTtS/8VC4xFvc74c9sJxQU5mdj42RgZCKCcqD1nQYngQYhKT3MgflM4jUmPgPPNVDABgJq
75pgYEmxQ8QU0jhKEKDDy+6pzqBwGSQCPXL+zQSCPpvM2VdZSZs9ljw8f34gszCeRZI94ky/BIOq
hVfRGu+2SR5+GapT0qfiWMw8rk0FOFdJNqNyzg67TKinZzwvNxruT0FdayiRlCHUuRCcUtqeOr0A
5DVlaKlFtR8ibLhXFfYsQ201HwdrAQVhljmWJLb1GHrpsoOjiQh9CiG1XxR26lOeAATw6iNWc/1p
GsVwkmefh8g2+1OeAJ2CU8NM7RBuB9++n4vM3fPjVicjU6uTTbxr1y3lbUZk8yRqJoYkZ9PmwUsK
5NXcjmRAn037mgQjkk5noheuT6j/JjSvOaV18dq4OQGUwhybwxLnbJE9WM1uNiMH2s+n0ejREHZa
PChtLc99yyp8vgTzOCirEVW1n+alODGLFGyCpnBr9eWrHYMK6Iao5PqEWlr8LXOzDJS4jNlLueFJ
Hli+sg6N05tF2H0XKmpzWvoGnZrR2jc8Dk+NmoJdjFmW+nVTPidp90fbFf3HdyXP5NcULxaaw3O4
uD6BR7EPVxc4uc+QZ+5aXC2x+L03TVVMvGkO9hSOJzt6gdRU8aDbakhss7sgK+s5yatRRIUWtGqd
HrtuIeG+bLQxfdQUL8FFmg9G8s1C/g0lCFbwbRuGAQ+p9Q3UGNa3t1ThcYF0ZRCnc5j7sRqG+yWr
D2NbI6xQ4EaWxMexg5eosFgDBjsZJ/kOEPMgL+wsL6TtKnTiDXcJ5GmrxRXb39Dw4w4QJVIh0L+f
y8JjazWaxGswgjkBdNBPAo55UDnw2Oof7pL9IO7i8s2GaDcNuuWyO6aM9wz2g7E4yt+q0qfy1KwH
WZQHEzEP/ubrT/lfzSEG0L/1Hh2v3c2jILhY7LUKM/LBfmdz0getiRrT1lZMBEaK9DDUuUdShw5R
he9u6SaIFM9+4zXgM4VTA7njMID4281/CrTcyQBOmtJdwqyPj5mSI6N877Hn2vXx8FiE1SXlOXBC
nRZnoir/joxTRKC8habV4+246PcWTWbC4Yq7ddJG8QFGk06IkuUprPOCZ/eS77QxenTIioX5F/yO
XxrVNfbDGiZQLSs/TRHybE2jn2cNS4k9RATnS99wD3uDC14yL589SYNE9ruIIFIO41Ep7ZRbx51v
YkYIyXKUllUTcUYP8YZ6yE6hKtDD7RSWVZCxznw1R7RgFMtfyDr7yvT/+DqvJUlxrW1fERF4c5o+
s7zrnpkTot3gvefqv4fF7E1H/bP/EwUSgsrCCGmt1wDScg19l3iB+YbsXl6Wyc0r5p/cbHwhAK1e
zSHH006P20NEikwfWu9xCGfjTFC5hDW2j1lCHKy6KZ7UDFJjzzJqH6ZlvOvSoHiyYjLORZEjlp2f
IdrPB7IwHr0QWjVGFCXxltDdOfkD1H995+exuceKND80ylzdJwhnGFqhfCkZZk/OWLvXFD+QFzzr
yElbc/tjTMKzM7d4Prfmm+OExZlXIL/4xNG/FLmPYkKsfOt8s9wjC9mDGA3TR0Vl3dN4/bFMo/Bb
UEYfRJL2ON+af/ZB+IIQofMrC4mn8V3Qc8V+Sn2mL3kQV7taxS7JbOzvROZdYgGMUY7adheCJa+k
BuG4dBVEK6IlhyJokquO0vPBycz5gnrgfJ5JHRxAaRqHWWmbI9PHQ1EO8VmtlniHR0QqJ9Lahp39
CNAfm7Cwf83hkxhxEf3pK6UNE5xkgv6WlGqxkFeio2rY82szqH+2jfZHPrQVqsAQJsn2k4fBIyF2
Yw8doCE/oHWavIRxkkFuTSYGqWM7ZeldlZXDnbVE7yagvoNRVxevr5UPLGePoWcQUoWxd/C79DgG
cfABUvB7iMHLg1nryruhWgqy9epwdLsMZKNVRKe0Ht0/a+LXteeCrW/86Y7AZ3BITeSUejLIF5Sw
Dy4Kyt8abzD2TuJoT6wAjGtdRs25gXv2FpktrHcy4b9qZDstL/5ZYwTKfFozXrwiLRfNf/PiGX34
YlQ+oQ0lzH+k5S9kBSJypFG5m2vbewNt7J+CyIEwXM1428zJ/ESI4eekt9d5Ctu3oWndlw5hiygH
z4zBa31GgZfhSPLfKT/2JjnvhFxautvq627pKY1Sl0K6b0dvbf96Ctltz76M876eKdeAyCfsj8VM
dN0sBmxGpS5b8r3pI5VOUv9tc9u/dZc2KT61yXmkbdLa/GCo5bhjbZemOyDBJR/VZVN1mMIQTv1P
q9GbTAiW/akCZPeID9I/9fXQtQwn0oCKpZyCJKxuUpTLZ3YwC8THpG4203/qqMYyi+zj+2LSg1dL
U3kd3MzYAyIKXqWtzGxG99gcztImhQo3XY0G/35tyuzkOWAY2w5qcUy7mqhor22yI2/mmvzOojG6
nHxti5Vmsc5Wr1sbK849ItLGU2Gm2jFyy+BslUj8FkplPaqlqT76mRfx6Rvbb7WrfcEtfNEjUsbb
7IfZ0cb446WYZpZPwbRDILz4MwJxcY4xXruQGIG1DDsRc6uDpnv9oa9TYil+/mAXfXNvxunZ5Rt7
h4MeU6Q5Sa8wx84JS/67HKnEM+IuH3mdOo/QD9WjwrKLYSWwH4Z2jJnhqw/J2N4QQ8nucM0MsbIA
yA2Kaj4anmZjNpChH1fM30LHCPZcaO+NgP5D3tbqn+it5YdwsPOjOmvPpJs7lphduUf7ddw3UZWf
zbog06MiyKTpEOWYeh+Svlc/KmcAMNomC5uCSFKKLwvWL4HxR1z+NJquYaUMoLELrC/zYJaHDO7c
axohUlCOxXdi+dOdNNWB3j16aXaVmhQQhYNTA/X7IP2lre30D8/q63up9VExk2EaH9p28sCpteGh
yJLhNQ/9HBpsNByVYBhepS0qmOwCjnqUmocb3l1UZb+QofmnwzwiEUtUEgzKcg4pMv3vaLDCFzmN
V+LGrmIZtts69B0y66ZSp1dpq3hv71vFf/QacvhTcRhh7z5rc6ZinpdMJ8cNlvAEw7a0BVb0kuVk
UKXJKnpQt2nxQ8Z1aYqGedqrpaafpRpPTfE6ERVfz5BjPasDVBLMq4BcgYM+x2XsXOKG8RXJlv+A
btcuzcz8XPO/bu2f+xHiz4FDGvpJzrd17LXobSQbx8omG/YoOBUPSAaaV2Nc9HOqaNxJmxR9oRZ4
tVMEsQKcU5/mRfMJas5/d2ydtWR2LqWuPm9NsjWlfvGwtblx9kv1amY/deTt3LqJHwqdlHGISea6
tbXZSguIoPZu0kMhw7R2y4MqvSg6YJhWR+03Lk1MCNSs/QgIBB195gwnqWphkaFC3sG7dqzmI/T9
BeSzxAqXztEQZpc4DAFVL9Uh7EqcOsGZINXE2iu0PwwvBd9WmESYl6pJUv2iNyD326GzP8a8Hi6h
woxN9qZjk1zaupwOgQlXvm+xavdrJiV2QnROVbQQkbTUfnf6nCWYF36RmpVpyduSJ5Ba5Pr2u2Fa
qCS12Ys0FV3AbCIr53upgpgy93in/Vmh83DQx8p7t6JeQRIsUo6W57nvGlOji5ozqZNqgdQL+mtM
cqSzwXDxDIPhTnb6IDrev+o81v1+mAzeq7J8VpeTJi3T3dbz8nvpiB0oc7qpw5EEw7CdtA18eY5h
gwqVx/rei8oeEg2fvFE+bPJtcnXHJ9y5pHHaHrrI3rD1+eKkzSl0+hTsZxCdc9RC3oPhpSzr7OQp
GLKmw6J7OSDzv9AlDTgpxwJU1oeS9ESnUvVrFyR83ac8+7C0cWKezyiHWUPKXNxw7uYIurOzVHtl
JNni+V+QYUX6fkR01evMs9SqcqjfHePK6BgdbTzkHFBBN0fXPehbCRKwuR9+NCORrLQiJQWNRr9o
eeDsQ3ICS5TP2fcgXY5RanYnwlhLbMxlOp+9TZ2R7009Cy6efrAXFqq9+DBIoacXw1SejLz+2ukK
FhhuNT3xo5HhKEbi1SlrF8WAFhmTPN4HdgnVUEdDENWs4lub98++X6nvOIgJ4mZXm57/lhHXSirm
6qpScX0mDXTRUshWuMwx7MJ8CPIgXZu00Y9uWF2/xk36o7Rd49IgH/8YWujDTUxx77Iq+4O5d/PD
NcPHfsy0X8jbnxKvsVgsPTXTvGNCnpPDblvgElay83TUp4IFfx3m9S5Ak/7DjJtrBJD3h5YhDKc8
p9gHvOp2cVdran4qNOK0uRLnR3eIS5Le0VcmfdW5dyEyhK0XogudtM9mX9QEAuzoRx1+U4PZPnuN
tqDzc/cwqcQI8zgsMKx1CdqqIGPtWX+Z4yF/H7p4YRem4U2qaYXeKKCJe5j39rPfTeShuqGCq2GM
z1FtLvyyuDmBCo4vTYVGiKXkF2xWEE9P7fpC0K8+mgutnJW58crUnz8/k4MkQXEABHWMFRL9JLXS
Xay3EcEbe2fqL7h9vQYzI5DBUHsKfL3AZTcH9aVo5YfutNizZPmLxWrto59d7aVt9JPsQ/rUu+vw
rt2N9s+OwfnDDB3vLSuRxUaa/qO3jAn3WsxPl30jQnDEmnETXGoqeouvVU/kfqn1JItfcxwwpTbV
WfnaeMkp9Evroy0qTC7z7Cz7Os9SXxy/vqy10qxe2mHG8C1RkbXQL0mVzo/ZUrTqcDfHrU64hlrZ
Nf2pdxUbLSPdfhx1zWHNO2U7IjpoBkijseyJLb4x05TdZXptP6qDxl5/auejGUU9grVLXXZJQQIT
e5X+USrrqbKqsUiqFoRRsyG8DH1GWLIJMSpyrTqEMIRymFSL5Q+QBLA5eoE9k7UATkR1bHV6z646
X7twel+rskery/4WWcljlvZ/mEVcXDMiXo99X/1ToIDpHPFzqvafdgyqNz7o/JStb2s4mrHD2qHa
ASBHWmQ5S9QSDBr1GMEA0w+ejMQdT2EPmVJL1eCJNwmSgN3P0/3iHSJt0s/FkuNJqm5lPsO4I8qw
HL+1z1WDfFFtK+gyBjVTOV87hJMfwjilyOM2B2AMxXJIS5LIS1tkMnoiBBQA57Db98zKP0q/Ch+l
5nmTv0ArcQJedg5trJyVwY5ZSOfdu2rn+oON3j6IkRbQCz0qYKksjt+kEtbkmNCJnu+lqrVAOSDj
pWepllMeX/3BAzm8HImMZ/Y0D9H6h6XJtqZ9VKfBq9SsbCDEOqCJItUIz+WjbS6B6OXw0LbKG1wM
eyfVVHes5xoKrtTk97WBfkntrH6W354tOK/RihV87JbfvQCLJl0rj1ItMXXm0cTdWqqenSGDFCME
tfSVs0V+/5yWhHhJLJNas7Rc3StVU99skgUEkqeKsdosmotqkxkKMN37cMZi2sVB4HwDQHxXs4UX
FO9TY81/E7f4MhEJ/bPsoIuQlA/f8NflU8/UcIc3XvkIgiO9lIXt31pjDu98X4ku5CHzS4GI55Oe
xV9S5Nl+tpPzak74JDtu+TPPChur02S8aSVmom4M+obYT/TzSiK+IYLPwkAL3PgxHfMYJE4Q3JEi
Pcfj/G7PubFDjhP4RpnaD+3cFdjMVxqPN29qn2ZPUii2nT4RDcXJ1v/moPC47xMY6O5QkU8Lqh7A
FdBzOHQqGpsdLBavHe8Ay8/Xuqm+Y1enXC0tm96truKxG581fJi/4Hf0I5/dPQn6h34q/VNoh7+q
LkueojhCtzZ1lBM0ffVLacUak9b2pLm6/RHaZ1Ji6VdjnoeToUTx0VXSu0DxfjBdV29mHf0yo+J7
N4Ym6Z3KuWggRsmyuRjWIDQ21nGKAhPkBy80kr8GkkTpZLlAkSqSlQ4vdlKN3kEPSS9VAAFei+JM
RD4m5YfZcJvHmC6gTkyWQPtazYF3sTwynwDf02MVIo9pOoCVsI05N03v31t/ubC+H4dcezXU5gYR
vdqRhQpOakFEzELuksDLSLxXZW5eO8bTOP6l4zRgvBSt7V6mrEP+cASgXO+JMyoXTSGvBqepOsGd
15EH8Y3bD6Ae6mNKBOyAvpJ9yO188W+cr3wekdi0gz+rzK3fZp2PNk36k0PiHnC3ExIxpVDMMbwf
vfjHlGN2Ng5o52Jx9vcMDaZsdQ8XLrzQrT5sX0jeamcLp9ZbYOVE5aPSPQS5anwB+fl9sOLybxMV
THJBv6KuqyB/hwTrixJxiKHtdioidVccswZ8Q7TouQKlIjUpKqvVThDnCY4tPaTwSx2ky+jd+ZBV
XpFR0YD9xRewEcfYRpS/10z1bSK1evR0ct1StRBSfMxi70Fq/WJwPxiQsUe7v5cmA/bBGfv46tC4
+MF7vdGC8gRAtNSkSVvs6qsWP3E5YPn6XA2+zMxdokuh+YvaZ9m9TT6QVjMqX6SGF0xwTF0f64pl
58jKhnx1e5Oap2vdW6SkIAScflrbdLT5r72X27BoOEAKJiUnXg1s/ZYDAleZjkmFobrsZFYdP3c6
2Ydlp7IU40DgT4E0cJUehLqHm1+gArWdMnDTG+Kryfqbs2go9pE3vU0x4Y7J0vS3xseSKK/DW5qF
fOmKNv7bbm10pZk7vTqh/ZoOP0u8KN+Jae4nwxqxBMiN93Isf4QJQhOyjxCtukec0ruAGDXfbQ0f
MaX3hqP0zQ09uFXYQ+xl76CS6cH22Dr75jPf+xIwTD1lNy9kBgEVLXqVAnGU4lglfnFM/tumTxG2
1JWHeLetR69TMILy8j20v81zGkbGm1t0xlsyKwz6YFquUo0Vr7tqM/AQ6aINtvHGB2xysmjtnzek
kUdUWi/2cngV1Cfg7j6C6HDbKqVzXqVI4obRrhnGqxPEzmuLNvrjGCvQzHUAaIUZwI7GCeIsnYkI
hi9oybGm8dt8D+q3OXKBxiPA5n/OV3d/F5niH2H2A4zCruAVLp2OtVTTrVVpa836UGt8z6SGeWBx
nisAdmtV9zlqzs4+wI0naRqNmXReF6t7Q6+CN2mbZv+m5bwYUqtbpb+0Vl3Qgz8qRW9PTyXgkIe1
CRYkTjKDtzOcPHp2XF7zFu0se9LNHbldMsXGELxK4anhWS2M+VFqo+82j1Htngs9jZL93CxR4Lpy
drK3iPjKp5ZO6KxJ4tPWZnjJL09V+ej1ZfOiRbDKfjl4+o2N+ioFzxEKHj3Z6q3NN4ePOlLHexR9
1FcsveP7WrP/2DokrFNQ3mia89bmYhPUjutJm35AsAIZob012tO9HsXP7ehlj3wDs0dS6LceEsRN
ahjU2epONr00fNVas73+1iaHWU3xvW794KCVVQbIJ3depHBrooQOhAAY6rSVqgJIl1xMPRwSOKpv
deyXb35SEl7z4ugsbVmUE6uMgZiHeVHup8pXdzz7/lU6mwbeiAUqxYYJ/KdUsaFJGWaPQRfVb/Vc
vrYECh/Qe63figSRWzNU/L0KHRSvh+HO6cyeC8DOEPjUgUQqSCnNrt/UqY6fmti9yk5pwt9HI3jf
eFdtGsrHyRzv7DrsuZ+D8dGYQ3nzxroDFTQF2UMdlMe8PCrqUB6axqkPmhXMAI98LK4Vw3noEyga
ce8ni+3PEf+kr43hF/Dh+3u/7B+sPkCxPSQnBS/hu9/FJytE8CCxWOkUzAC8UqsuY2T/nN0cBFt9
VfsA5oQSgulWe/3QMgfZN8w+cg9fDz3bzaCE92OkQCT1+ZpLtg98DOx6Ewy6qgw3EBMfWu1E54AP
AgFuFUg6IOW+1+/UGa25VlMMkguwk1zlnI76F9ZdDDagFw6loT5mXXrFBFa5r7oSemw/uNeshwBn
GB9xM8Qs/1zWyaA9sz503+bM0lBtV27EO1qCiUaxy/KphTO1U0ccLFEnJn074QbglX2ya2e+kSyG
H9T+RQsb73kR4ZsgMdhTZcJ7DIx7s4nVk4JF5K6Ivszz/E5G6BC1Wnkq7Na96zNjwsdo2dyKaUAB
3jaqO0TLvoKwGHF/avtT6YT4J+q6/9jnPzlNeENuxdih+zzsHdMgc1so2n3GXDWzRvXFSDnzUGXz
nYXgbBACEskUrM4SHU7elFwabahvdefXR2zbhkPjOMF96tbzQW31r8GIfwCIqe4YzFA01Ll8sYB/
vFS6+aHEUXXJUGu8RyYRXAnflGPaOO19WRRESfQB/tbs74Nq6u8BEly6GkHGtk72eV2evWz0rrkx
VYeUeQNLKzPcGbjY7Ou+u1jVgggMOu1oDnZyAiD8Hammb4uJ38UkS77navV74HDdHnU2Ing8N3aj
ANdL2vZOo0QnAbgWWhKs2DuDr71hw7ZRv1eJPsGrM+u7AaDBVVkCHkbzIjNqbZlWM0XhMerIg6Qh
wix5gmRENLTqh559623lMU3h+SKOsk/jF9DLf8+uUd3Iv6l8CZMazTX1NhWV9mrC8DB57En32vWQ
gL9xqr2Rh9F9l1fBLRiZYWQa7+8UFnvonSVye8Py9JYZISunR5PCiT4wyGSCmRBDtau6Pof29N01
Vfd+dJN2TyiwDQmFrmAHPI3ILdnONehDHCECyDRajllQUS+Rkq8QAfL9EEc/m6zEnTYyL3zL+wTE
CvJW9YkL+nedYhEzEoYn+4ApR1tZzwRG9F0Muuzgx82b5zZwzNwG1yXVKK5hzTgYK+Z+HvpmX3bE
BOr8GU1T9b6PIu2+XQrHxCjOgYSZ5rtQD/yj2YHUCzWdFYridIy9VnMMksTdA8o6RUXwUyHzgBJD
hKIQoYwfvTWUX1pkzfloX7oc+yjHhdOkB+RA1BF6qsf0+CFoAPLML6xI2j15z6o0H7ETzna4AXyk
sRry5x1rgVAfJsjFT6NHgL3Wu4mscPCKsAqfz7YCoeSrHTh8M74fQV7uQnzssPXD9yBR4fCYLcHr
OQ1Otreoz1b9z8D1MwTKDOCNrp4CYjBzgIf+OZyxSNMhzO86DSpT+2uANBgB+z02HnC+2naIOjs4
DLbqHqHp4qgWHQjlTsGARVMV5CPRiwkCn8RC6b5N1fQ6hnZzT6gx28/dhCha1j7BXn4l0tzsLPTk
r96kgwLVfevq2O5N8XvvpiS+e7MWnE4Vd98a17svI4ZZs1EYxtKquswoLGFd+NcAEPVcdd1feB8Y
cILt4KiUyfQw4FV07xA8LhYCcZDqb6nj3oF/mJhljz5XcPhrZNVOdCMAvhTHR93o/F1TQKLI4opA
RRuYZN1K61K5VbGzErs9A10vAMV5FqAbPgYnyMw3JycppRdobiEd+1ZanUuUp9AOSRyfy6k1z31d
eX+k3jtcpk5t/R+zXR/gvPMt9RaIjPIjMvp9bmXBTceIe69XanNgpe5deoBnZwscKLgTUlKKz+Kt
g3DvWAVBD9U8MGd88EZreE4HNIocaojJJMfWDN7zTLHvtqIaCmet2sz8r3YNRayerUfLZ+7oDRY4
RjcD6Fl53skPfG8feqivaQx9e5bMO10NeBV907ib65i0KbOPn2muH/MgmW74ZV86hKJetDj4ZS0O
UVB17tEtloeR1Rkf4qVYxHPMfNTuVbNuX4a+nR7beBm5qXll0L7UEVPdqk7PZeCo4T51uI1gwq5K
y/qj61NmHlb0JUl1dA7N4tkyRvs05hHr76Xw3YfZ6+ChtVp8bLqX1GmSW8jy4Jb6TnQwCggAsLGj
O8s2X/TAgL3hjTxR2KwNIK6I78XHQalfZozhCOyxOOsWgTMtuwgGzF4y0lCFgSWa1uJ1BQLzv4XS
kS/C3/5SeNhlGCGSWn4JUmPMvJYwC34NDrLnSyJAmfWj7mOniOEWHAlM+Dw41kEPGmsKhokVp8+x
hEbuEZS+8qAWd405PavhPELt8O3DiCrNflqqyBRM+97kZpmpC9DMCVN4JR3Sk7MGusgzizsQGZdh
gpECXOmxM7sXpcX/KTfj5KBjXjfvBTMXLgR+C/zZ0RmmHE7B7D6OqaYxFeyyJ4/U3C1uqi8zcKMP
vDZAGxbfwiFKP9Qclxiv/ekWPg+3RAmcJVRQzzornZQHyvFc7UGKiU8YACtPOfjSGw3wgEmllApg
Tx+kwFTn5k1Og1vce1QH+TWLS4bssXMOGOUCDyGlAAiumPcFimmRU9i8F/beZMh7GDQovTVAAaUD
WJU0/D0kR/yHmADrJZnDLyFScIiPnqbALw+OM0JwX/BGALQPicbdRf83VVDfqv9mXdPetUN2rsea
zySowMTBSlZNIAm18Djr+uqEfxZ5aXxFQh5FzvFVTwLrkg7K60wQYKG3qufKXIwH4r/UzrjE3hiS
rT948exdw8h6jEml7VMdWaVWzRH+M0CM23euqU/3Whq/jyqrVLy3kVEMoQwvJk2Vj65N0vD3gAJ9
WRUggqzuTjYJb7Bcpb0KR6TT393gaG/Adl2ksZWJhYDJOK0tuPo87ZtDkdreMywA50md3mcQfM8G
YAQ7D5pTFSdfSyYGyFdGQCtLkqlSnVM9Y86H8XecK8o56dyQ+ZORAn+xDnnQGfuqLPoL7IjivTPr
5jLCFtlLVU+cBrxxbeHTpzQPTJf5f9rOPuhl8HOylelcxOl8h/DHcz8D9jZdO3kKkHJ5ChqtJjOM
FKbTO+nRqu3qXEIDNwLYGUqCxFzGz1uYGu6AVLATkmQsgp0zj9mRVfSTQZyDUfyQZRhkAxb7ltvv
mJa112zBzJQLri4EYXE1nadowY3WxqReAUaEC5JUikmPviiK4R/j/zZJu3TPlteuvpUB19VrodPt
siKlFKBno4Oc1uoqOPinSTWYGIbvcQNSwH8bmyA9BdB57daAWzSMbwiVo26I592qqyEYIcENZSYL
Bjd2UPJeBDdkR+enkCTH75PbBDdwWdZ8ZLLKL5FNeaOtCi7ZRTaTmQgSLCz+vaEuQPu6rY6CUKmc
pwVSyFw2uxU9cOugwevB3yWKtsQRaA3AYh3JqvzpKPkhUQOcKX+a/QCKeblwzXJG2drwibaWqPNR
oIrSOM7ZlF2kZ+S0XBlkEYN/jm+Xk0gvLVSnne3gGC+/MkFrmgQswmeLq985aNSzKIw43h6S+3AF
w/mjW+7faEbOJUeNWnLAUiRy/WUzZolMSgvjO6lmWXUOS0XHf2b5TTm4zwDvjIv8SfkZOJ6GUTUg
TtJXRwyof8px6RjAMV9u43qHpVHwUrlP1sVaSKNb21jq3RmpFTyZAH2s2F95GqDdkqEep3Q8qnr9
TfDAUgzAqLsafh3xVCRHsmqwMSOqnJQx3m2OkvRecV6hGvzVw1w8ek3IHbWRED21SfMm995O3KeB
uM9prg2GdWuI0Ntj6k56q7ilDsu/NkSzbbtpYId1INRNcJDbJXdDtkrNJa0rm/IUWKHuk1fudl7R
5zd8HT3QZ7K5FBAReDaUc4XHMmPLkMwAEYA5Y/FpzsffNuVoB0cKkMiukd/WzTntQUPZ0UX+3tg0
xKibQ9wmX+dRv8mVW68S1NJdYaXTQa61XJWkLVj/txriKwsGQO6JHCFb0rY+DlKXwkhxDGm6EIgm
oo9D9yo3fn005dJsT4PsqYl87iow7Ae5FPIj9b7m+rRBoe+JoDPLtarv7WIbgtzlen3N3OlngFfG
KWM2wFP3plV5C9M2POUzROdWn171ZeiQz3YW2855DmaQwNjx7VTonCjhNugJWUle/D9/+LffIJvY
XkF210N97bnePdRkcpAmhn6QIUC+7x1y4xcbQNb4msLlXS/uCqf47a35DVTx+QoapPGKCNbk3JyM
MNfmY+yGfyldph63K8wgeNMdF0r3Nrio/XOGieVJfkvvV0+pPasnNBr7ed9k4X076Aowj2UcWl5r
OVK2/meb15UzwgFhcpAnoY/TE1MYli7Lg6CPSDuZcKy3x2fpYFczHUwdg+9gusgTPHbWcJlyi2VJ
dcydAeMjdwFX/s+/axfp1Q/BCnu5AVxhAaRsz94cP7j6AmA0Crte5G0Y3pZhWZ4kqW5tBdGfZUSy
9Nk5+k41gFlJn51AYYyU/lJsb+tvj+i6KfvnyhsuXmPu5UlYD8FW4Kx8aRsSBDIWsmBvzih0X7c3
fHuWpU2qwfIUqn1/agDpnUMnOsk+Ux526bEd//kRlLrcNdlaj5H6uvlpv1Q/ta2PbVnZ9j9DD7Zy
JPhT8xrAldulwGOKFJBbb4NwXj4cugfRNNBZqE76CR8K8vTMC+SOD7aOMajzlM/ti8PcgPXhvU7E
YlaLXQt1IgeUMtTdnbVgVWfM4/PB7U6mOTOVaHT1oAYFsZsegZkdCd6T8A6mfLGLNOehPgRR+eRk
1W83Xv6qPAfr67TVpXF7TLZnRboUQ9peeuwH5WGUol6Ga9nSE+hLZgznSa6+nKQAzziBWeGx631o
9Xt5S2C10yqbv7UOrvFHbiGiJOuWCdfgI6S6P23hUoRcsC5W0itxcKgh8YJvGBP9I+qBuyNjcpRr
LIXc9niZniCUyxp5Sr/nk37zYiM7qfN4l5glAmVed5FBRmPUbuHslqjnHsIiWL8ARvsTUn52lRPK
nZctRvp2YcPY0fBzHrxnzOLcFbPsJ/abj+fZKZcnYhsMVE11rhy3/T69HbVDP0G8365imTmMpMny
mcnczDr4FnQhIZXAC/gDXLLBTNxDflS6kFuDcmKgizJq1nHVMZPJFnjd6jy5znUCmEM+9ww9Eo3i
yN5nOIats6t1FRVpQUHOTdfWQRgu9WNtJMZJzi+/y7ej8drqT7ORtyfVNF7krm63VrbyrvsRG1O0
G4sCpX8o5P8s0LaBQ5Fvv9TXiR3L0xJHGpYPYPyPWmbnsPPbfHhAkN28AE2rbsLaGaKuuvEs/F2G
WbbeX7kT2xiz3Rg+0L9S6Jnm5NUHC4I0shiOgcNJwUvgMoIfUAg8llwyuTPyWAcqsUcLeLCPbbv8
N7JPim1E3+7k+kAv4/12Eba9siVd/v+nYq42wl56kPdJZgryY6S6zsW3umytjXOE7QcTWoQZZKKr
dPZFxWNRusifXadcsonDJq/aukle+x9Y/fqhlN/52yxjPbbM3T2wgHsSgthj8KGX+SvJEULX8prM
BXIw+2Ay/0JrhXhy2CeXoglD9Sjd101/+YJGgEG6IF3ncfKkyoxuK7a2ac5IOWgoRWrAxJZJmPw7
W7GiJKX+21x2/fXlPMLEeRgLdN16thvg6SebLNW8R6+3IAn13ZUfYtY33dXVq1xsmdTJ1nbttzYS
QWheBxBAts7y17fqdqxsbbdx27Gd79OxUf7RIdTBGMaYKQNnBxAgv0hd3jyueMIyftm//vi51Ipd
pAzqb9NIuYXrkzd/CyDaX+VxjVDSBTS93IOw65DckCfl3zfl6HWoApTTXNwyPXymggQwRbYl3CdO
iBA8ZO+2Y1sDyg4ptn5SHfwfg1bn1/XXL0/ySvbY3pl1PrM+zNLq6XlH/uS/751srb1k83NdDlrP
+luvz3/g81GKRmKjtd+1GalZGVe22YMc+29tWxfZu86zZXMr5H5sVdmS4/7nWX9bzkhv6fjpT/1b
26ezfvpLwTLgYzRXdyGMvuUVx8OZXEU1r2tVeeGlIJQCORMaEYv3Jcy2FVvbnOEJCv2OPlVrsLl2
kuFWTr51/W2PbPpmAEKIFPz6RMvLsr3xn16q7QXaXjRp2w6TI/5n26fD/u306+s65wu5v4hB+40H
F4c2prXLXFg+XFuxrmS3+m+xin/r/qltXU8sp13/gpznU5/1LwyJd68pw99q54V7GRpkDSpb2zda
xpCtKlvbhGzr/KntU1X6+T2CAf0PrUYSISlsiHy8nOTemd7KI7xuSqvUZ0LZLKuzKjvpXvG2De+A
qaCNb3VlXmjkUpeRn7lQQETJyix3DR35gdXOexkeiP4jydqgDPwPXW0dNGyVGIKMLkU5Q8JE/O0g
d1KKbbiVqjwKjiz6tz7bY7C1fXqEttOMQZMSsnBheg3qbB46R0/nvax/EwAGhIuS8T1oh+i0vvFy
UbZiHVa3ulyu/1mVHdurK9WAQMo/w7fUP51B2uYsATuhJbxG22C/TqzX/XJ/tiMbvEpYvGVXi8CI
sURIfls5bt3kWClkYrBVZetTPxlEt7bf/nHZ8+mQwauU42w8gAp8rqFS4BogPYiUGxpIjuXDVeKI
177J0OVnSZZd5MqUSZ9nl1l1dk3mWBe5w9sdXd/934KZv00Vtq6yJTc/KnoiemunNciVO4ieGHGE
TIqOVvYweyXpGNRctOlRXtE1TilPwDjrcfOHvMj/RLVqNThinU3qpCE5mOfZNUEiGJY4pDUp6oZs
5W6r+1agoH8WWrty0R12ZgsDMgbkLfJh6Vpw/j/Gzmu5dV3Lol/EKgYwvSpnS872C2tH5pz59T0I
n3O1767uqn5hkQBEybREAmutOabQvaPUbJskAEIVdo28qvL/UqVImfQyfy4idCZST67P/+CpAbrT
fMUz/7r88qL+8S/6Wrp+XXW5ZpG7Xz/zkOTk5IpxLa+yfNv7Rn6A+6G8sH+1fa3qZM/fYs77SNl9
/5P0INCXFtZ6C2wMsYrzM++1zaNhawACXOsoZjlEegaANN/jM0mvqZM7M2wwPXOv61Lmqccx3k2V
/xRq6Vabz6HGVXou/KpZyFFTmw47ZSrESu1SivT6Pl/UIT91uXFTRywtlwJPjZqiUxI7GzUMzGwN
MgjDZVb2a6KSVA2P9r7W/foBTRa5ZqCxCM9TG/eiSD0l3vA8V7Q/+mBgH9HfVCuocQNUDg5lWwrw
KI1JT1QDFIjIKpPHyLUhC4r2PEawEGzKFjY6uf2ta3rTNSnrH+gdd53QitchE7hqJd5nVjAlr/CB
P3i+SqV4Wj937mR+c4nWk9n1fBIOWgMdp+8Xfl1Vb9VETS9L8uJFVxNrCVGH8qoQbJeaz7YAglDy
lJkl/CZVBWUUkWSqC+q4MWIsL8PcQygJM4EeR4Eg1rZ1bhWXaYzLi9yTmzTPbbhnWQZYmCC8mUf+
qijBD3lj/yFInm0bdUb5pWppYEcCiWM1B4AXjsfKLcojqNcqgk/Dw0hUhWC4atKcmiC36VkP17lz
oFKD9JpLsL2B+jV2Y3jt5w1Cl/DqqfEnWE1lL5uKFJNuuItQuXLAZ4ZJtsb2rzU07KtKJvSaKJq2
HIfBZwVBR2S5lFYlFtcyw1IUD9nF2PftRYtb92GaN1VK2Z7Fdwt1NSPuHYGeJkutsHFF68nOiBGz
uWHQ4cJ4v8Y4nC5fR1RzQP61+c7dX1+GpvsAZSZclkGzgHtqrG3NFKtxrDMYbxTT54YmDpZNqTNl
rdpKt/S4WWAFDwYDB/DCDYpTidTuVM+b+yHfz22cE0PtQRtZaNMK/ZBNIjGWmjC0g9zko/9vY96V
ynJ0Ubm7QUKwGajBc+dRMOpYQ/cR99m7QSqdunDk/vy2BHpmKhOpVshLKDHd9It051uQxfrHWMdU
KwDEefaHlLJrOFgPk0Yu2Rxj81g6WXfQu6jZJUmUX/gXaEj+G/WxHhS+XGkizqrRPVdQg85OGD/0
VlkjfVWqx6gjcWQDe1zLQ9lBKvQF/Hq2roZFh3HHYpyHR1qCKV9ELdf8OjLYNNkKslvuGas/Xmxm
n3YyiaM8VVUL7WK7wQ5xGE6dKVi0DQ+ccnX/BI0f/w6CKf46b2VMzUPdNutMBWuz9LBY7vz0CaPC
iaB9XrNWtsQRoUX9iPa8uxA63ssjjHabR0zrEEOlA7CmeYRss43i7xfFzrPqwOPCNZBCbWQ/RCzm
XQUF3Ql+WneqesLKRQLtRHbYkCz2YDBjqtm4FLpQmi2wTW0pD+XlSRN1flTZ1ITN18caBgpdynmi
F22t4ffXn5PEmbe18grN2Xz9oE5TkZeOLv70fGeGXkBOkbtyU/oTCvf7sfy2DQ0IyT8aZbfsaRF3
rPoHCmeowPP7BXVdWCoUJTclvXqvKj/YdVbvw3gPys+i2Mj+qA+qTaJDbSonxSZgrTi4hRMP3Nd+
6J/aedPHcE8cw9v+0dF1CXYyr75nRWskDNGxGFI8DOeN3JNtglU2lg0WRLVIC2v8Bv+PgfIlX6Pv
r24HzAH/Py9JnJ76ClXb/n2aps2B3N6GS6ESDVz+9enkaPkmY17o9SlpZh0FaUdhNihgIVKew3mT
AZg4y8PR8yAWhl6PeF2NCK7P3YUKuXxxHyT3cNA78uBrySPz4sghqhIUpYsnxqgoB/vVpBQfspTs
/eul8lC+cQN1dGcDAv96qXy3P16R6mLdFhRo/N0xf6qxiBA73qbcek+wJ6VyaXKSYzOWydEZQgpO
NMibbUqeUSVbsY7zQHtSi6A/OXr1PQs09am3cvVJD6pLyw32Qm4apQvQQZ5+nQH/y64a/WhRWvLq
pJyKZE5xTqAZvIal8oYe2X+QnaLwz14eWVfZR6XwOkFQ95jNI4fqNe418ax5Yf6ixXs5hGdO+qTW
NfLLS1Al46nzteQ8zBvgfnq/EHHFrlVPC+7ZVOPNh3IMQlMSOZ7zS4173EsdYpcol5LX1K3gaGtG
s5SHRlf3OwPX1FUhTIj4C8tsu0dsrEAXmYO+DhFUvtYdtggqer3trK98pRSsWFmpJ3YDlpnXwhqe
KaFpP8zi2+TUzpupOM0hLULQSZbeftQThRSqbWZXIDqwdIPut29bzQclW/pqinARt2rvWaP4DIZt
01PvyV4UNOsJa1j0wv82IYv8p/OvNt20qYpNp1PRu9Uav7YCwpydP6eKaR3qpB1hbnf5s45i+hHr
94XsVChje6YC4w0lr3qWTZZXk19w+mIrDwdoEnvNHeOlPKwiR1wnsnTySJ6x7dWzCutNRxF99MeJ
uoTcDIxjBSsGWXTlQWGzsjNB96hdUYsH1hO07Lr0evsge7rGc9dC602+d7idTB53HoAx4Wunlt0S
jU94kId2qFqUKYTdUR5aGBHhA6l7J3k4KeM3h2f+RR6NXXrlfp1djYj6Hm/wd0HYK7ckbdRz6CEj
DjzsqvqsvFLoswY70d0Kt3mJo0Y9UqzQ33S94acSQZUvY+ckB8h2uIibQqnSi2ySGwHlKLQQMFSt
juFqjntsavk3OTxCjnbNxK2u843TOiWGhdUajHlxtEY7P4YtYrkZFlwcFZVN3ZYOmFl1XEVuB3Tc
CuuHQLOxAh/NZwhhyYdqlu4abmaxk4dodCip1/PXQgwgKY2OWoJ5mNaN3gKmH1U12YC7stpQKF4m
H1RRp1vk+PZGJ/fxYZnGMXMU80kEqX0uYpMCi3lYM6q/Rqol9zzatDPTOg03IvaceTNpibckgldT
v/tv232I3DOV5lfZ6dr2f3u93lAA01rRQzVM9WVQSsqlcwf0HVVdgifRr0z1XsTQW6+1PcAHyvT8
lAaGBdm4TKiI66e3rnRucuhgJKcqNNz3qs7UlVNF5jkpXAxYqgpaClzYF+RIPxTgV+soXzqUDZ3U
gh+VM0TfWo0CMdNw6gdXtP5Bsex4GyaB+gRVpVrI09vTu1q49Y+WvBFlRCKCwzgaO2K2BdTdwry5
Fsxxfu42YEstW8RplUPGhVF1KrinnqwiWHWeHh0q4OT/dHyNkd3FvRUdCcXPYPxX6uSr0Ur2B9Q9
nuTZItuh0SqRE5a22H8dym7d1eJhw087/Brpa/rNFLG5Va0e7fb9FKYtjhbl5Qc7MJV1ouU6tlS9
vTOp993jdVOfNEPYGytOx+uIj8uqa9T6hV+jSumPY38yd77B5lF+1+6z08dMSYfc3NyerCYXP9Ak
AosU3Of59vGjTWMbkYo/rauyrC6R3lQ7YZT9IXQaE3dfr8CWoLXhY1Gsyo0PZaZegMXyOu8j8oeX
OBTKL4VKy683SjMNVFxu/hyT/lugKPa7ZtUptGNtegos2OBMUfwHJNTONp2h4qriJccuicwt4YDk
wUEKRI1zbRI/40ZmeVPwwQ34E/Gh8lP38UGmOokZNpPw2HfErxQyst52zz7WHHXz2LXULMMprp/d
hjVh25XaA3UbLeU5OCyhu7JXBNc8b6frBh5Ugz0jDdQEtzitTY9yz7YrUoAgEM5tDNYF/5pHze7d
5yxx37UxUs6ic12uAfjeKkiqgzxsDchzmR21ez3qAFNpzMv2bUGpW1477ouPIH1R9oF67srCewmr
6UM3ff0ij6a5AtzWzQc51NXsY6iZ3lUeBZ2/bZIieRS57r14E7nE3KyfCsO2X7zt4KX2R8SjctsM
arO1m97/zPVt1VfWZ0FFFpY5ZbXr/T5/x+Zu2Zmh88g68oTJQ36pPAV4vo94o+0CbfHVNneEORln
nHVnJcuwBXY08iMCvGaExi9pd2gCUwtsv325D6iNyliVVmtueiwFL+284Ysxrmq8kVfyUHaQsM0v
9YTbFpbVR4qdeGe/LaluwHB0QewuvxjzxgLFe3QU45zZ5fRIFOC9LcLxcwznQo8GPQccKJB7if4e
Tf34OVShuRzm9nBu/+/xDsil+3jP8TgP5WnL2ncAvv17/nv7/3X+/x4v31cve5TbrliLzIyWPQv2
W9GP1U23hb615jZwGdVNdmQsfr/a5BBAkfWtmNv+ei1PTnBWiruNdJ6JcmPOaku3rNUN34z0nzYV
+2g3E5v7MNk5RK67qCr0Bn7xoKSNiWASzdegVb2/tvmtrzo4Nqt00PIHuRkE/6+8e9UXWl2u9SBW
T36JEI+blDyA0K6emnkjDy1DQXT/dZyWq47lGqzHf3tl+/1QvkK2wbY7ZiEFbfemrzPdjxNuetPg
PBRcrm8d9h8QydyPGD0TX6oi27seWlJ9sB9Hq3O/GQDoiBa6/YPpOBiOxvBW8kQNyb6iJkZ4vK8L
ZWPo7vQGkaHftpxVAk9fkWXt5XsEKeV8XdmYZ5yw3YvXaiS65nNjXvGgc9VeqBsxcR0wjI1eN8NB
rwKY3bPhjnTU+TLXMYMccS6LL9khNx2s7rVDkRVK9M7ei0QUwHUa75basXIDEN2u9J2LjVg8TTBd
DNgxQMhtsWAKgi4mGqqtUqbdlsUfWHzjdymaTxAj/VsY4QQft033ENadtlOjJt17QyIuga/jiaEU
02sSJL8pOkx/8+IAO/iDIgR0LKx/b/jJbI2h9S9lXte3fN4YKtPDIAeXOA8w9FmKVFOyYTbFRUvQ
xYNMVte9m7cXOV4Ow+BpjWnkiAEacJp49mSnZB4v2S6++cA68FWrkyvQIQwiTIzRjFYdNvigVRfT
b+NtibTmHKeIKoxBTCfbobIYdbx1tNM+3OegjI+uCM09YY/84I5Tf0jLYdgralgcUyPH2MfrwlNc
eyCeets5xcWI12tFkCRsY28TNY2KA4NabRw3HxC6Al0GANVdyU8U6ySy25sH7QluMLWD3HGoBiq7
7mlqsfrB3Hl4Dk3wyK1YdG1AUMrP1ZeaHPQyGFTjdXAcWN5wT9/wnukWZTgOZw8fKhDUWbIqxyCE
hAU/jmcTgg8vmb7HtbP28CN7J3tdw7UJZ639FD5RS/o7tNTpuxIb3wn8Ii83fQLlvqNv0oaHs9eL
bTefwYnw76AOrMDiYWBBZY1AOikx+Z5Tl6i34ptLrQFLwLQ/wkYdrhVG6jONfwK6Vp1dc2xBIfML
YGVU7NJaAyQDvG+4RNBamJQPu0wo4bOnuPbF1lDTSiP4QHRI7kyv33VJP74Li7WTpvnPTs4vRRuz
HGyAOryHFACu/aLvdvJVehTvK6PXDpmt9StiifkBRVDEUnWuDDZdDDm8ZvHVJEaAiHKI3Puj0Zp7
ZOPfPffhQyr5hLzB/TyyrSwddGgk8JYpjoEXs2iwcmyU9rXFwPIweGoKvoJLksLbJm7Zo/SYDyHa
ueuxyfG5nA91MSJaEma+l4deUmkL1InRApMHRHKWzaJg3uhZgN9TIcbiOLhxiYMFe3JzHyP3ZBtO
44yudUqU+oxqrP/H6yaAUQUC9f86tzz8461tfAT2zIQWf7TdXyLffwiL6ZAm7/UYBM/cc71FHtnm
XvfQVnSZ8aS6trc1+kBZThn/ZtvNo6tV5jt5JF8kDPepaVP3bJrKDnTRdHHbGklhkzVv3WCXC6O3
/W+NrzwjKHJ/Ck3bZA63AzjgS1/L9JABQHnbNPpNMOMBOkj0vQyriMdO3bzPdvfL2GyLM3HuowrE
/YxQoDxnWhlswJlOi1io5fneIXuZYP0zTmDJkzf2Um1fKZHBuXk+g3yJHHg/7KzBXth9Rc7yP2/y
16mVIUYvpHuvCTWqADPnN7mfQB4mvboj+RUdVk6v2Kd28DEgwjoUxxelC5CQ6PZVQHK8JtZ899Vy
KgxE4Hy1ofTFUilxdjahgrOtYlwSqaD+vw7nNpy6+3M4b2QbJZjaGl80siBz771DjpNtZaWmG9Hj
CiAPG8vI1iFYmFUbjYT3y+p7iHDBzdXqQ/NH5G9dMb7aBYv2aqy9p2zKuhWlYt1NbyNomPaQPjgG
UJUIiNt5NLt+l1NVC8ExpGYf26q9mbgwQea7eG+r4SVL1HKTsta9qrB2iRgQvU7MSiGwnqcvfLpg
SczbeYstCCjmJMQnnqLvXp1YPwrTO6gEMn1IOOia4ipmKv2SF40Fvo8gAwmN9vcwuicvy/IfRh19
UwRRau6WFNBTNWSaHW5YAtSCCdIzndL+xav6GqY5CwjZO9hBcQxSpICyN8PC8+R1U72QvVESpHhe
wpSTvWNjJZdKEZ/xfCYyHtlDUpVPsi8SDjEnQEvMycOHolGVS4STEPu+OYUPck9u1NT/mHS13N+b
5B5uqMEqwsfn61X3XtVO7W1EImoh2+w6ADfp1OhOgYMu7+Pu76P26bkWuXXwJp2xU4QrFUqkpyF2
C1JEHskTLdGOrtNqRxUdFZr1UNsmE6gY2SE3gwM1aKnMYypFGcvN/TWap/wopgKy3X9O88cQ047Q
kMmT38/WYdOx7OyxWH2dV3Z7ScRb/DFyshRliR2WWBmWixBsPr3SV0gEUbD+8ULZ8fWW8gMGqept
XCFev9oM+Qnubz66MV9Bz27VfR00q//1b7qP/ue82s/Uh9vw9RnmqyD3/viw84f7+kyy5+tN2yJ9
iAC7IhXfmo2jHvN5mBzgiYowj9yVPXIzyssvd4XTgm7ov7tkhM5K22+YbWCnNtTnOg7LZYWBhR8i
NfPr7JuZ1yMMPWoaO3VvBd60td32F2W54yoBrKiGPzo9xjpSWPhRuPDB3L7dB0nzs0o9d8Oc6eiA
MA1LPVxp1jijbN0floJFdtQulIobOaBZAQ7fcYkx1rhbOVX8yjpzhwjvRdSdu+j42cH1GJ8rr6S4
uH3R/IGTIfODiB1fOrU+2RH6y5KqJwI664ToVi70b0HenxSynmOOJeIIgqGYE365QtIhRu+7Q0fM
MtWNj6Gi3aomVq5qxJK3wM/oWnpHwVwEe7m5qR86ZFJJfP5q0zBxWUx5n+7vr/KJ5K3SCuQSvqnK
VXagQfvWTCiuyqZDyjk91eVTnYj+2jMRauwKFnrGkryfKBkBXhbxQfwXpcBkBYccbA/K1obs0AyL
AampcKk3NJNLpw04gM2bMfFuVY+OP82Ptt+bVP2zyYkWL9GYDRs9hzUm2zIIDNsJlzUCpv+2tRMT
CZCm+rbERS93TO8hnTfgKNzCLq+NBa4paeDiDMxhrtO8CROj2DmjPS7kIXcQ4xpBo0AwVH813dtr
S7yFZmMcZJOjlDpcsmHCLrTO17JNbgzd00kTwWyUQ/7ogJhnjPXXG8tmU8/J7455tpdvLNu8oF9Y
bmOsmrEiYz1/SNkZxmp2NC0AhHOTSVj9YtvKqveD6JYX6xxB8LXRtPBGzvz3EJbevteMMyDy5DRg
VnWVG2eC9Q/Wytzc25KxyzBxg8wfq0qkIGn0DDyv20NsxuaVYL/59do2tNZT7uF+FDQ1LloOizYv
wWNoMgtn+3WMQ1K5qfJELKnzpT8oTP04T56j2nmYXGYH3VSSKypbcXXdWHkww6M/Hxhh9M9mMKuP
lqjlYRTJvCxE74P7H4UZ93FDDOUombj1yhPZam7hXRFeMbxrL0U+rr6+UVMR+tQaNwuoyPVDXqX+
TRAku+lR/lR4/nCUw+SGKZm+wBao2MlDOVaDsr4ySyrH5atkG4qKBElCfGYNNyxd1XevSWa4V7jc
08Ew2k/fq6CEzO26nXY4SUULL3JQ/sthEDD3ZO6DsxzBzO+qhppxDCe+f/kYNjvFd60rYlH7ioNY
udYCBy+DYbKvskNrgHuqBckZeSg7AKaIS5kwYcR5Q4EcGzSkkg1j2YXcf+POPN3HBsROMTOr7W2i
l9HGGamYAGcZ3ArUECvsWeK1YUNGW9pN6W0M14AcDr/lBuo5vImmRhtqxMQPBuKhjpFgKjR7mcgN
c5cJtyzcPPVpYLZR+NjhKZiFeDOpzwM8/M/efAhf7y1r8PLDW8Ol/m62VvEwhz7IPeyaU/LXh2ZW
CbVzCaPck5teFkrOGxa1FE7KRtC17dbVyXgPEcCXfHwOvgqv5jpvlWl39a7qE2GWhlXsLHy4b5gj
I3WQx6lUPXQifROz8KidlTTV/BHwJkJ5ZEn9kVkCdoMGSVAA7u5BbvSyGSYMjqqZv/GfXT1xf4Sx
DgOjzsA+yu6um1CIyt0I7AzI/zgizQE4n6QdlL2vK+aMWJDEcEYixyKFKK/iVzewl+McldnCPsHu
AIUZ8gWxVkZDQWLX/hpb8dODFpHk5XbA/mtlak8+vo6HvO3ebS7rMcQObNNo4jMYhbse5qramNPk
7pE7TrqWf+/9ass9+R8ghxWshc+1UnBJO6qtvqpiX+wajNoOlpEXe4tFQlxG1UJR220vrJeEv9o0
BxT6iDpU/sN8BbSKObkDkH5SzFVUIWKeRWnZXHFtz/8suZcCbViXYEF47nbaoYZs4ZcWiS6jgMQX
J8PpjwuDRJnrZrk1CEVbWypK6hHvJ+BWBuYPkQbK2jBPeV8Nhzqw+q+NIcLh4OnzlUvHz1TTywOS
3/LgZiXQcbmbOW6nreWutF6Ve3IT215JtZMLDWOunc9nO5bCKBHoMOn4X79YhWtn+zAFBDBrROc/
U27kH3w/bFMDsoyGb6Y3a5imuUZRXo5cak7lbjMR8MpSe1zd/zPye3o/lHuu1mNvhYCXm3cOJ5CN
MZf93TdmK4JtK8xjPNfey++B3ITzYU+KYzOF9Uk2FZ6JuYPvMBuRtgaddDSwlI7/b5fnj4lWV7iP
GhkasFk19rVrt3q/j4F8IZLnms58iFJgYyA38jAKoRBrofK7YkrZHzGGbBZTbXe4oijRcLSdfGVg
09Xkw7jwU6x1A/ypV6pTsorRVW9L7OenmwzPWjGDdZmP4BubYziHlH4kdb7W0w7daHxO8zJYwCgj
UToVwcmiFubse+2SfHu96Mf0kmo8IjK3NFculNWjWjZLbhkFKXQii0XZ7sENzEvbSb2hvtd3U4+D
kOXgSWu/NVWTbQRJGKrY2w4vltrfhA1GlCJbKF1KfoQywRUPXG4a0YPQNWs5aqOy9pQGW5hO38D+
B083vRgi2WdFQfwOS6KwFh9lX+JZOCYb8Evh2kTolzftKfArdcHDEWVykOerGkFG0J4Av1JPEpHS
VVRSr35EUAUt1RIoW7jpy9kjujGowiVEQXJ6ORV6j7+xU68KEBW1Q6yxG37XNhfG6VysUnj91Lkn
f4yjZYjBlpdFKlxTLEpDjXB1pwK+NSLo+Jhmlt3vyEORrVJJtRwm09l6sG6Uotk1esBFgEMXCosr
LQK04nUvqIvpX11nDl1iBMl8rP5p8+ie7y2aBjvGtvZZvDWUESGwQr1/2ytbZhTTkvzjJ5PnYO2M
6PcLxYphE1Gm40zMPQXaHAc8GuWb/OF+5o672LkNIJB2ZDzVE8W0uGc4ODCoGf/oApUumvnWBxjs
+I6K11YrYE6hegqU342Ht0w1nOdvkB5ZzTkJpl8mncus5kFZsshWbO+S6+2PMoWOpPMTXWp9h1nT
2JNvDGwcc9RIrAiInvK4xgHXQieGgnuVEE4wBKLwKVaTpdXMSBFYy4tBb948nhcrKK8LfJnxB01J
4Ti8l1W6IUyIqVtSlTNC9DLPbalsUr/2biPE9al0vhcJrnq+6n8bO2XTOCwEe61bzRPAzjKCI7Vy
G9MNfipwWBf5gDexNkzvbknAggCkpvyysUiEa2SEe0MjkudG6g3igrM0xmTlBd3zqDkbjHApHwko
xVKESraVFZIS/4hLrd1M5dCuxiApNorzGihZtjCj1FtXSUZ8pss2pqXkpynghH1DZDDUtAd/iBrQ
lOO+Vb+x8g+W7mh367Z6qmOsWiv8uojnry23+NCaDjwLgCTHwPS46V6pyDWAHUXBEhfPdMFsUFtO
8FcXLoapi2Yc0kVkBztTKOqiA9llReIVkFgpKJIE85UwPyrVVRbhvuJADFW1dqcZvknf+Oa73TfP
LyugTvnPaHqf9Bj4WhL8oDg3XdX6CxaKLx31kmRdoKX2Rxdk6pzbaIbWWRFrG8bWJmRGEbDl6b8J
34AwsT6i3rzkA0n7xD0JnWGp1p8Nldk/9/Ro3eE63BT1yZtaDGSzcYs9r4W7bBbsxu84ZxOvfo6z
9lNrMZRXm/EqImb+7TTjenMCgVijk+gT3KEzIJMtNcOADX2+E8sqbwGCRd86LtKiKjAFVgxlXwxM
sgKhlctmy7VXV4lNwB9LgaNRbKrU9G54GzZrUjvRcijtF2tIV0bWciNQwNAmyTse98lKc0l411UT
Luo6faNeFJFjwxp6iEP8kqjetCqMhGefWCqjh3WtJK/A/G+g05xF/dZZEOjKMEZ33++dUP+ZK/HP
NNR/1KWBWWAFmV9lDUWEe5v17bhxUpIFoUYtu5NQRxSM/rtGFHRIgf31Y/6kRuWlnANV2TgnYn8Z
tY31Qs8HDiiVrTuxgHtXrQfFmuXOxUMXRIswt4iWzIW6pT/sc42HQkqNkAW8D9YLd03LX0bavkrD
B5tCjEWR5Jc0zn+nhr0vS+tbHbLwGsQ1cJJ0JdRkR6EK8SCvwa+l99DVO/2hwc3MB1W9KqlAX7dG
BJGn7+KVpeBGryvNuFDMbFh5hvLDgWwUeB2F6KGxFphK6Y1tbcehesbmjTR0KrZEAbbmRCQzyF6y
Qd0IXL03TmBRP0zNSmjyNVPyd1fNo0O39ANnZog9dkYAbTx5HacmWcGfeQ6q6Uc+WG96Pt46a6mn
Vrmx/OE8geaMLchzNf6TmmWdczDWTl7DGcx1Mmqi3seeR5m2te1DZeWEeN1/jGHx6frJs1W0p8Gi
plHtX4Mm2dXU4MQD34moqTcg2UDTdKcAcCAFbYDRqsRcxQUrcKVaGRW/T6jyZrIr67wniDvCjIMP
DTQA7wrf/Byb4RNv6nRhJ8pL7QCyaUL9o07jHz04PaMcPtCX/aJsl7pYYzt14b4V6fOIjHyZqPlj
0QIvD+EwdTEV1VyPJ4GJ2DYnDUDNn0HsqJ62JCCBqdV7v21veBrhIegQH+8b+1ctatAUPGHx2Mbq
PRMgfwEoLxTRY3mpZmCbkpPeZLcYNM9Cm3pzLVx3O1ju/iOtAfRBG9rng9nA248plh8pjwjw0cSN
/YgpRn5BN0wJnw02XecXWXhEdogKN+YPNW1Osdq/t3woln5vIUUYkD6TV7dSjtz5niguKxZta3Pp
/YuGM31u6tsm6ndD7m3qXd1nm5rLwk2ClT+5w2FBbi9k/t+DAraLS0iUatfgp6bWGIsN7inOYX22
Rkw+Jdv0Ib/e3vF+JQkWyjH1adlQvVltc9Ld5to6yRI/h1vR+J9myroRCRnWDX3yYaOph0+ad0tS
M7g8CKw/J74bZATAxmdMGyqtZ0YzrB1DpcC43QrWGXuX1XKeXrAerZgHhCqxKn4u7ZvVEFSeEmdY
wOF5SKKhXpQ2REBVUHBkpP5zbiW/imaoFmmT9KvSbXGMRHRYBeq+U91H22ASOQaQszO/Oxo1s+yi
9T7bht/d1OobC5i3XXdng+gd5JR4BeLOUhKyoaUHSpTaKZC7bzAIKXTyCaEZxA6rzuAi21xGLE8m
buhaump120Xw7ziLLurTVfpUpzCiulhRN7oBs6GuwkcM4BsPtj0POGaSN/enOrTtSQNExmrM3Dle
86yIEeym236KBtL4qITUvbSfVe1u/A6kaB3iUezG7iohRFCR4EgojF9lqsKPh0lYKaJl6RMRaFU1
JWId79Kpc/aYTL7ZIfAenuBtV/zUGubGY8/PM4evE4UnoeQ4zPUwFCO+LmX4qHH7WaFOoqoJ/54p
LE9+mP/GZDRYCK0lrWS8eLWDUUn2XYNc50wVKgkNRzAvdPDnzM6tXx4tJot+k106l6Qh/iKgrs4I
iF6Za786JC2Wpj97RejDj9FkBRA73XBxXB411riKnXZ2GORpbmEgFdVwVMu3WC/5dfRLq5rUB7NL
BybjSbwQDnMwK6Fuww9/d8Szm6OZz4Qsc4D3NvQvZt6vNd0cmFhhmhHasB2s9qr0Q7EPlfhq+EzI
8aTNdDPbGkSmynLqmdAG3RaRtlFb6YqA0IsV+N/hW8FOjanZC7SSXwBfGuU3Qb9vYR7vPcsYcAZu
yFZe0gKMGYh7sUiott1Npl+taoiYbh8to8k8V61LbWr7y1QOWC2fQoxZM4LQAB+pvYuLNVLGa9QJ
sVGz8gPIwqHNJojP+Yxo/iwFxtWDqyHWz4OXQtjMhKiBcggSLErVZ96Zh2AmKUHPnC1FSybWkHa/
jCzEPdaIKsT8FrUgILt+xLPd0jfCGJ911TqVEb/AgCscC0wlyEr+Mm2vWyUNxOF0HWjWNrSGz2k4
UDnzklCRusAXpFynGtcJK/ELSgzKRibW6xZapWacQ/Dmm/I/dJ3XcqNMu7aPiCpy2BVCWZbT2J7Z
oZyG3DQ5HP26YN7vm7Xev/4dlUENsi1onn7uhDPfwm3zcQ9505uzou1sAo82nqU8maW56zG4XSap
coMPKlKoCQL1fnGXI/0jY2JTjDPWgT/72PjQbWXahXqPWTISUhwNWZ7mOfZ2VISWx9VfKmgHKEyI
TYzRr1Djt0mMR1Jm/DbsVmzskXa/hWsS8yYtRAt7QV19SFxVx1XO2WaknG4Uj6vEsfR3Gi7fZCjL
c5+BWusA9xNRRZmuPWLYV2yhyiCgNLStmpXWckCQ0CPe6jrAvpvtTQtfWm0cD47Wu9QBqfSxmmtw
T2nfUq3Cjro9KwlXW1mbmyaXP9JcIEeyTxhjbueS+nloPVJ9aVJs7DzeDySO49o539lQ2KX5NWne
pyzmdAuRTXKZdg+OGH46zfCJk+hhnibf1rVf5ZhYuCUPWPQivgjH2sKfZBA+OIgqzac+cx66xkWW
kRbX3u0AUCoVINv7mVotifaF8Ry2j52pYtWNhygJYiTuqE64HWNxzS3zYmo2t27UkucEjlGrzk2y
6uhLMWzjRL0ncOSH3pOK6XViF8XTYxxaPVxA5wFAhQCXNMSzeX5zvUfXViCJ6IsXX9GOftumFNgU
mNjXRdtUL7cTLrbEnG/6ugNviPeKFFeR/8A2zwPsDA9ck34tYyMYU42VWK8xVE9EoOi24bunJsKw
k6Yf3AWywb0OzolwgqFS35Q8B2rp9H044rk3hoTh5digVU7nR337GVdQ7y3jSH3RiJwCY3A2FlUl
q6/hpmZHKmkL1+GclKrE87Wyt/kY8hByT/FDuLmiMjTfddOvyYnfYnDKaeoKX+nxBkw9fTo602tp
JnkQ6vvcBJAW6FDRoEaBTQ5MaXZvmYiWDjUr/zDlW/Ps2ueBAFZSa3RayatT9iki0snOfowjT2+L
VO+dHCg5ersFJmyAh2NCoj3Hw0P5S4ZkZGSxvGujeGcQJLLzpvEsM/0jVxDsxinO74vfUNV+wkj6
ASBe7hQ4KpuKOz7wFIe1ocetNAzNnZh2Hi7A00S7HT5XtQ2zCHe2EllghRIhB9VKG7R/eUgvJEm+
yjC/qI6CqXkqSRYKLaCnpDnEGGxsIC05m7rUvwYD26n8h2Y7Yh+V2i9HUw7OPNI/8WDzGPKrLLE6
xa/7C7+ZdyrqYVfp8d2M5TDOvlnmkwaLC8F8q2MiXO9HnqbciggOxTuUGKjf/W/yLe9Cj4jlhDlK
I+i86J0XTxvPU40ZCT5zZMkb9a2vzXfBl4UlykOSefpeWSKXYzldckvF9T0R3S5JWKep1P5SDi/c
o9BAINUv06Ed1NG05zhQ8C7C+DY+Eiv0I9N0ZUsC1v4FIWm4GaoQ9tCXN75WrvFKb/vZKTqqTYip
1gzjjOhqpBPnPPNYpjJFhQYFL/cmJFt6vVUNveanauu/Kg0uVQFngobtY8k/byMG40HJM1qGpvHW
g1tq0dBvSf9Z/FS86BJb5nM02wctp0A3I0L5mJ2oAHDaYw3r6ni3Vp0B0RgnYRpW914cPchvJt4Q
5GdAWTnG/UNuslKza/Q06UAsiqm+xTVBDZNekgc1PGNAmu/gcN2nTn8BVkDop+R3Zh61WxaBl2Fx
bp2MJ+09Eu670zUvjcqFmVkvZF886bbYmhE5hUQA4wJOkOx0amruFmRdMMQPjaG+da31oTg9fWWY
bo1Bdl2q0oxJef47c2KgmOiPVXeXVfiAMwFAg1vMm7Wf4bJ4dZXoMuNUiKX2JdPtmcZd8ymrcVc5
yktOJPHGiY3BH0oKb9WCzRBytVDFdKL0kIqb6sYy81MZth/CREIRdzOmlNCf6u7Jyc2zUdiNrysd
NZWAfq9iUD2mirI1l3zeztMCpOBE0aflZ1zEB4wrTnUS79TM+ordmj5VDQpIkipRislen+RdZhMo
Wlf5UfZEpnaqDGCFv2daA11UJ6HbSoI0A3hOW/hvocA42Ar4Fc5dfHMSAUl4uAhFw9/J1uINosdw
MB7DFglFGP6ehfKsEyU02mX8rGS/8EwU1qz7SqTCxhr0uwnvsa3Rap9O1x51L3kqB5B1FIBfbbj8
s+P816T1r5lAV03aAu5XJX9zMtxN2XAtU+h5YfROCfFOsGq8ccp+Z8npVycXXZ7Kg1wpPBiBc4n3
uA7bjtp86VSOe1C8eGtMtGbVRCcAXqebEP/yLBIpskZcipw4pdJ6LNzBBEFXfs7RcFErLKQ9cdWZ
wk3H3bdl6frFgMmdaINkSN6SvDb935UlPy0j/wilhGuplw8Fbo2tUzC52DVpS1aLPd55FkMQkh8P
ywmttibP6IyedKWHnI7yF5XFYRqwJYzJBk1TlaZeJ3quRjjns2lsVTBVPLgitCBi8FW/nceUpMQk
282Rc0ZB+W6b1a98nm89Pl/AavaVO+TVznBrU7qtJ0o4mG601+vUd4YOwrFCWlQ63yFeOuFaO+8r
ywgs7A14/mjkUea+q3N39bPaH8h0wEUfGvjodpis80dJw3scHZo3Dv2UjUFFx1Usrkb+0pnZlgDV
+zpu3+IeCHy5BOeJiCmIJeousrlQ0E/czXm4pyP+FjrtHZ3bW4hRPqsEdGh5pQWkEJ1zs3hqY/1n
MdomC72YshY9levh8mS2PBhF8rRSBSKVpgzNY3lgNfZEqPabbNNPVr/PqEDbI7b5ZCrP4Rbdy5sl
L7UMf1IewMeIKVFCGvUXBSCn1ghb6SYrC9xCP8Ayoq2XTgYlQxWRD6lcSkcqd6w1X8eC3u7cOTvy
ssW2tOyBNf3o7YoZK5rZzLODqK+iVAAIOEHgZson697NhBbCTEL3MM4KuskCy0pCsqLRjU59MrBo
xDkBbF/xZWoRWzxZ+6kptJOSg2BVKBFAIhwWam6sIs/Q9tPkVUfkccmmnshgGjWjeFSmBtN4J2v2
6+affdjQp9yXTR5uHSQcGPFLnWdVS9i4U5RkGSzpT+ObayaYcRNgYTvj5FfedCwdJOmInH7Z9JE1
E/6pY3TKgb9nN2sUqp0Z0unDxJ6lzcuc182+p0KvB55hfU0DMmmfyBd+79p8UXbx9JmV4Whqvbd3
wt8OmZ3+lGvv8Mh41jTQ3VLVjMg5zn8qHYaqpUFpbw/adyhcbhoq7CIMP4zU7HxaRO4W2wDTMzBx
VgV/k8205FanZFhKtlg5xw4cvtD5jD39s2+gb09MwmEXHnFixiCdjlXr6a9ehum3tZOTcq2Wj0sW
BMawoU8NON977gv+edgeCpIlZuH3U3qZVfuxkDeZmv0mzYcnEYE+5657rKVJS9O5ZTpqcsf9qkcL
E/+oup+s/CFdoANPKWgbjvXZVKPBb2qDO8IjBR5V2Yl8DLGtomoEw2+3FNcDt7VxFL1JoI7F6u1g
RLGJ2QTMDtXGkUBzJJ6omeHg0BjVQWrJW532b2OxBC2Oab8PjeL3kMzNtcVpI6K9rVqslI3I4wE7
GeADhhF4sfqWTM7Vi37rjQEmW5OH5rLglIkrmB7Tp2J4CY0EdyGXNVocGdEGifVmbPFyGMvRd72U
tbNjDRsw1X2aqNpr5jFb4x3L6pYWy1iQD6UlZ7Oj+2L35h1r7GdbLV6bws0DpTYTiBbRGx4jSNhd
fY+aSfUhejANLqRDh9ghOoc0qTp/aXsGvY5YXec71he0dVYIhrSybE+QKUfpZwMsbKe69vuMkr8Y
aFWGPeAKFipI3EHch3ZkDaeQu+SK3PUz29ZQNPXPWo4hoGpg+dKXEloVDStLfmVphfeLGA75RJ9Z
yy3vqJvHtmi7zRQBTDUzzSfHyd47mnw8bUplIyA9NHkZH6O0Xwpo/aeFxGVDtzLC7mSs79WiAFjR
rY9ygZ7CXxUdFl/LFGrX9tLQs4QmW58ipIEdxchDaHNVipJmZ6eiO+nvevR1PhwVGXjCwiV9Avaw
l8SarqLjl8zdAF7GBYMzQravY1wqKO82Y511DxWZ6duGeKPFkP9MX/4aWZWfd/RtRhw1tIG2JrWU
PKZ9heMHT4S4MkO/6hL12g7qrqCm3EwOyulkJrHcVG+eNI29qXbVDofI41ylzsbORBDrBLbMEQ+H
KDKb80C/PXMhuKfZ+GILSKZq+wPUjO9fzFB/6MiGSZOe8pK2OutWfGpTm+iVfocXAy4SlUgurQN+
WtU07aUxKohi8YPMvSKYW4OH8dC8YdETCGupP0ukcXN/tDJm0jwpX4Q9GwdHL2Ezm+V0MpsFE6qh
0xC/AYfPyWrq2pw8cbQbgRlzWSiDiQC7oRHIjcYyy7ZeirwufEcToY/lioDLiepVpj6RbQIDqOWW
vOUjH5FN3MJGXlu+aZpLnkJ1scz0tbX534Zaax/SJIPAxG2PzOeltvmLK4uPRE9EJyaymdaAZGy3
f7U8C2JxVlyw+hzPUfmg0kLhihKbkG8liLMGu++mZrnHZ2ty2hE00oM6U2U5YD2B7crST6P+YLJw
J164IGK1M8UesNjAI2bn9dcyJrwFrey7apvtY6GHQZ9Or8aA6rJ3+h9NiNYTGlC9FwTRMEW3tzGZ
GaT8NkkJoq0TfUjD7raO250iMFQah56OMUo00Ta35Rf+zfyLpvS+VzuF8GkXBUzvErshECZUEj6t
TodOJ2ykI2FTcCVbIXZr3Eio/uXVnFqmm1HoR4xKypmywuKaM6X2NUbWu6r/7sf5C+sZwi0wCreq
+7mxVZxxQvrQ4TvmWxxt6vZOzVFQABniXtMgMqHvoQz93QDGbJPik8Z90MTKT6823aDTagLXkqy8
gvw5QT67pOOZYDrAXr6qUemwzkHcS8XKunaPsY/p44mRbXlsH1MjnE52qIJtsPQxBZQcJyrHnYIX
PDzkp1bJ1V3t3uNxQWGoTi/9qB3mRqUrPNY/2h5ExB5aX49E44+Dp1Eo5jO/fXSNm/ZnbgORGb/1
Prl3We2zCOap2PcjVCOWA90IAB17CjX7oUY3fovII1FKwqwJd9oOjfJVl/1PIyLXKw+vWQe30uy+
BpeGvkxpwcOufG5pCpD35uH7K2yaH8aPPmR5mOLeECDQeVcW9VrsTOfRIbqgSNMHxZS451sTl9ws
y00JFWWr9az5nMUTv5HiWzWGj7ZXqVjs4aAx9+wX0+2hzD/gbpBeifspeC8rY92pH/mLUq6qOKX9
YuX7GAtcyIbbTEkPhUqgcx0a91Xjpaey4do2qm3EP3kzSQ96ICC4VnlWELfDcCfdwIA9u3VHk7SN
7n2ayhtP2JQq2NiYEvlcXQp4IHI3pYtgt2XdQWgbBPlZfqWIrFgqpE+66oV+XNF6jUsr4ScaJ3lU
djdho8xVPum1D7+U6AD6qmLtZN71DTDbPIpPx1m8WUyWRnUDsa7nW9HUeR95c3NLlheL7lsBk/a0
7rLziigjOg8ys/lrmyWCJhwPBfRHOLk6cynB6q7i4eJf99NWVszDodSe0y5JuQ7U1wZ7ia2m644f
GQfXtq2tOXuvURKbqNzoaZdNMQR1yEKmGNBBpJt6LKtjNTbPvSPnvZ4aSdDX+d0IZQzsGHTOqPNq
z81DsLHbZfgIj2C1IHGUcMyxqPSxqaA7HBh109310n3MBf9QMeebQmr1Xeu1kgzvnctD35V4srTA
G7iO3epwoslPm7GNx4+h03ARd4Dl0057MWyYhbL5JSucXFB0UQoVgVc7twJEbCtns/EpWoMQ6WAP
xIpnzhK0MXyn9bQN7b4lvvCU1d24w/gb5mJ4583RNbJZq7As22W6jP1ByejHaMNJI3+AImf8ZsrF
PMpx7zWjfqi6jDaMHb3kE/inyXMpwkG6VqbfI/nBaWhod4ll9NtWFNFOyUlGqDT3t2PB0Szal7Ht
w42JDbLvTKrvNBPzszF/maN7qA1istPfjs0FOhf5ZzWirVWdltpPIcRITNF5MOSPOoNM0XJx6c0z
Oo6zV8PwicI4CJMaF49O3zie+bkoTijEcSdpPN3wQ9256DCvc/CXoI/sowfl54RQ8Ye2xIxHUgFt
L/kHOOZXkyO2REdU0nzdjaGLqU2aP3s2OLXukFGEF8jJLqdbb4AeWGb4M76HgcKs4ofDHHQ61P2+
vk5dlu+hZRynPrwRF4L0hV5Epo1QdRzOGU3TayGs73oer6bZ3ahSsS2Oz1nICK5OBUJQs8vMjqt7
qc7AUW52GpuUs01B58Q4VFZ71EZy0IvxSZlm7drBBdLhAe/K5FDUlLitZ3zrmdFthN28KmU70+fK
eBjwf9NRZlaQnmo3PrdgafTc3nWzbS8aYbFp7E47pW29bTOXvmfGXC3JQ44zgx8x15f1HlulI5xJ
HuWZqqPvl79ymzixcDRInFa+I6t7z8zso63jmatf3w8V34uZEF5I3vrOnptfkUETMk0XOX0KgmaQ
8aSXbuSbWJTRYQCxtfg393W/g/jEDHtK2/QH3/+j81HL2ttG9Ato09L0bzx1owwsq6zoe2zGx0Z3
vmXevrpT8wQKEfp6quCT7xCc5eEoVYUsB0xtYe+AoyqkBtsmlGwiD9xNV8wVS34V1NkJjTNGaR9a
OLh+JeCJLWiWaJHns1LLt8TuHPvRxvzhNBnT3uEOElG5L5i4Q1t5M7rkN+Zmgs5zNe5LFVob8ve4
/hZO80rOFN1oUd4qc6eFPDmZ03FX9g6F2eN+LD70zIWbPgadm0CpU01JLgO6U7nEzygTBLtQ+3L0
bwBNN4hn7zpCSdsKDWsEqNdJpcLp9eLTaM3aJk3iqywVUiuN4mKjVstEVezbyVIDaHMW1cXgd8Le
a8MY4TYmKyJYqkedE+Owxu2fmaeaRWmEopN0xxjhtVe1zPD7SabfcVktplPt0RAKfzepnKZNF4fy
lkXYkoE2DS/aHHtnOhv+2JA97lqJFoyOeI5lfW90BEFgU82vkWyHAq6rS7ccvbd1tTOWQhVwuZ9M
KsFVRnbBU+8B+jemf6MEsRoBMUbCnWBO7atWkcEgb+2samdR9LtBKNG2yijKZHMohUbdSk84EQnf
3igCN56vScEEFMaVCFTZniKX4PZIJXYBxpHmKU3g5Qpy5f4tH+ug7htKgDa6VzSK/kGUXxGAXpUS
RulFSrJVJv3dbqubqbaHwsunoNWod/M2s+kHGYiFchxZwuG+jYwPaZ4jg1mTnEAHOOy3B8ehNC1k
7r33TUbKO80vs3JfQFD2IzFwaFrOBovSOKKMGCP9hmDlFg/qLRk62B7aUUZ5sdNoD9iFfT/q3kLl
oRyVFUGKE1xXWeuvzZg8w7CkHMWHymp7hBrCvhOz8RQa6aPJnLJznW6f1fPek9op5EmOWNTvSgAy
oimDNKUbSWJnmtQbvRqNLTRKttyIYkfCi2kKuuZouZMy3k+9tnPalqqEZqNHZsFGKvnFHOuvMO2/
sgasIp03WvWYV13HTYPkLyzf9Nj+Skbru+tL/Pr1raHmco/5PXjZhLFCxardjj9oyQLYS1HTPFNu
Rjk/x5bzkjrjQdWNYxVTqiqtfsF+B7mHCUen44FoNW63ufzWTCWoVMkDA2uI3jN3VsUTVh0+aoFt
YPZhGiY5bNmRpu6D7dCJy9vydQ69bT3N5j5utR8eOaxV5f2Mu4URn8QXZYBIAdGOFIhivFgFuael
ToO7cH+ouLh1YXnD8KiHedU/VT29mDZCDFs69hXhGIF2oXwsEDJsvHm6iM7bJrNFihJDQEwuBj4p
wKzuznLrR8Mq3uuGrDJFdfDah5Cm9s+eSXvZ8JAVWO7T0GoUbNaWKRcEGo8EaLjmj4yATuQm2ItZ
Rv0u1G6rwFKtSA0dE/1maw6ZofgGpvTcOxkelkceuMDrLDJrY8YCbTpSn7CyHiqjubPq0fXBGll2
E1q3USrjPu/sJhBwegYX5uPYnvUONDgCTqmVT5wciHqkt7oZahwk4aXqDl/tAF6e5xrrUudIC565
MdEkz7V532ndS6HSAsMVaVGk7xWE3Y1nU5RQKA6oVRYYED+pBNsJNZpoDlD9hs2vytV2XW1eOsfB
D0WSDJkxZ2No4ZQ0NLv2OkizvWpl0l1pQMzAeoNygD4ybBpFjseiMeVjairZI8vq5ed1R9mgf8Sn
iMemHeIFGcaR5teW2uz/eZuBytgHxBpWt3UXdABwCMv8+fck6RClzOPuGFhzIx/pw1SP0MWepIp5
x7rLIN71rvLUw58By6icANMdv228/XsiGumo9AddOa7jIFuPD2NFfP1y1vUFbckhRlAJbM1vtu5r
7Kb1YdhZ2Lj8Z1+euL6Gqc9tHYF31wTbJaWhbWXDzRz7f15Y2z24phhO/9pvUhtgpTMAaP1nvFbZ
uFiYF3BS/e7v7pxotbsIhtF60nV/Xk5ET8XWPWuRndSr8D4l0/O5CiFOlXJoT+um7ZXZkgE3B8mY
ds9eHeVnvaKXKKKh48nRug9kIPg58pvWF854HVQm3/XQqfYaP4Ksd1w309xL9wgbzO2fE0fhcCGr
kKbZ8rF1jutcpv0Zun6U68lXUBfzun7SkBDZOIduREOC4UNXFQeW04q/biYoT6+Dp/8oKoXfQ1Vv
RqU1T+t5NI6klVFXl/VEloDUVwkv3K3vtqnlT3B6UdXk5cP6YuVVvctqbi2ssuLY7+wSr4uhaPz1
bRjN5QMfmBxqMpiZxZcxRTLHsK4Atf6eJ2umkfWA2NOk0HdtayQ3WuzxrhzG/B4IfmEOSPmARZ2z
LaOkf8yw1Nw2uCo8TXVl+yHqm2dqr9qPBjt/aem+cd9Zw2s842fn5JbzJkZLbHKlK3+ZtfwmVBa5
ZC1e3T4tPkcpkA2mxpeYIbLnbvm7HakoCjAVEI7S71XJxDGr9+FIRbOpL3SroOQWuNCYdgr9gGhi
yp2e0XO5j8FCvgEizkY7V1957Tw4MPw/kiH96Yq4fldZE1C9Nd5PHex2k6X5tEtkRDSKp1UPhMnj
q5k7TEFL4PK6L8okkspZofjpq+phfUOLNIdJIpTBurm+USc0h9IoVyh3ONWfcTIaAxuK2XbdbJcT
lI7uBv3o4qj3388g67mEPg2OZg1VGftz7ag7xdBwIV7GrOf3wAT3Y2X1f37V9Q3RhN1eNGBa65D1
/KOiwvPvY/D+soLPhiL9MPcZcZFAoDfSgopDV1kpkaAyvnKbKUGrjOkTJgaJX2tW+6vIlTvdkkME
Rvwwu2H8uyqsdwje3utg6y4RyC2y2cHJ6ap41VkRpXF29MHdsXjtuf8LHVzc6N+GsH+zSqxcYitA
PcAXNGfzg3Ck/XO09dKPomF+9LSk3Hl2gd1O0fQn2P3untTm8EasabM1qkx9gVGYYpgU31dq9ihm
Xb8zZIHRgmEPQBNggV0WV3dcOABFUZndZSyd9gZeC9csM/N9V+GSkgsAriIbpmtmGe3eELAKhAn4
35lacdW6Sd/jbBNdNU+399woziXLEAKUTLjcZScB6WQvkfYfDCuNH6hGKOk0x/6M8hO+EvZXyzp8
07TR9LgOTaxZoSvzn6Fj3/xrqIHM+VEl43vftxazb5c9wZ5KL2Sf7YcQb1PclmlnrPtoeO77Sg5x
MBAXupW1CuoXDg+F3pCsnIZzoCfz8LC+EC/r+AZ2Ert1U1vGaT1K3MiQ1l4ytRHcndLLxtUnOupJ
Nf45Lk5pKrt6WJ8Awb9m0vwwqqLTD9f/vpUetjfolFgNuoeSFBU4lgNiYHQJDwauwltIO2Ow7htK
N3yguoejj+MmmBDj1n3OYGyHCXumdWuIw+IOi7LDurWeCH2ad0hJz4POzDnWF8u0QoKbuYf+7oPP
WQPl2vqx++848I+tjrXdbd0lPVdg6VYfypoI9THP262qD7AraKC0OyU1+e6Ig4wD1IjoMZU5o5el
NzeHxwJEgGUnvcnM/7PdVDUGfPRx/4xcNzHOp9W0vPw9xfpGaUXtzQZSx3PaxQZmaG5aOKmHtXEv
lJxfggvz/7Mzsmz1oGi0+NcD14Hry/oGOlTg4OXgeZbQxzPPPkbLArSKa+Oup/9zi4oKWguugb/o
GjaAPFZ5r0uMKqwZPU7ZATgajvgWeuk9JBHCG6+in77uLxzvCbsP9clbyt2qQhajxB3jRXkuJa5Q
1kTadDiJKlj3dzEroqGTr6A4DuZEI/GqKdBlYRE5q8WDcm4crqbN+mM7kVwqxh4rc0s5r7vqNOPd
dfvPj+vev+/3HsK1vFB+/2v/uvmvfZbuaseiyoLBpYdK7tV0jvXpnxdVbR6Sjr91NuGLF7FjvWkp
4gNVZvIXoN2XZUr7XXHES6tp7dG0DXPvamkceIWB6wce8C9mqQGfofAQust8Gmn4MtV58kriJaHG
TJiwMpSgMaazi8tWOKXGFlY4858Y76aqKr4nialn1+hvkdWoMEhLlxX7oJyG14Ou9diKqkD3G3Uw
okNYCJbWLdIuVy/epaf9JJ9cecQwuzwLHZvBxJkhJIzdripk/tqrgGiTkms7BQnXLzv0OUERdK99
HcmTVtX5TkUgdiy7qHhxp+lIM1K8a4NRonoKw3MR9+ljaEa/14+bdZdvsBrLm1MW/V0YgTKMywHL
7wGDEkwrhRso7MjcYyf5kWJJel1fDDF218rsoNdaLhYHCqv0CoLk1dATc9ysY9ByLj9C00YDZ57/
2fzvKdbhhZSvRZGXh7+nzg1owabSt0FXIQ0Yx/mIb4t3t26JDAGa02N7v26mNSwW6KnHwW3uHADB
9tjQAYEdpiZ+WSn169SDq6bCrH46M7h1MubNe5kXr9A8hk8imq8d9eh309tIskREgn05b0oXmcBG
YSG/tKO9CH1LMcKQcSNzkdsX6MRbdMqLuVzpVDjM6ZrcJERL79fNv29kuVKQgwzPsqfdfUtelJ4Y
cQND6otrx5W3ayQU32G0m2NsdKd1a31Zh1jLuHWzWtRF5hDRL2udh2RUlaNw0XUVqNRZpfeYKOiI
r7bJ8vY6plZC1c9zeqK1ZTGGx+onS3rl9OcQXcv9Wo+s25/BfE93GskSVm05DwiGOMl/P+PP8UNY
1FxZfEYDpeA8ynbY+S087McoK8RjuCw5ErWGq/PffW7TtduMFhjUHSzhUK7o97XqupdKT+sLWpZX
1sTWs4qsCr8x+142DpayKXxyhwvxsr5p4Wq/hQciD6qEJ9j2htwLB75r3hrRjyQsnUD2mCPo6YiO
Cnkn4Tk9UrexsJ/nHJaNV0bK9w58LfwWPSWpUbfWc8G5Agiy2WW0jHgr0xwBEUyBJ7qZwci57g3L
sJ7mOqRx6uisMBHZsTbH1N0w23SzvusYIJ1T64QX4HkMRpMkv5ONXd85MNaA0Ovko3KKUy1S66U2
pIOmIsIOZC6SV6nQQFgGOP/3SLDUhqa6G3/AF/lzpM2M5cup0e/Blui4O1X+POQolDDwTB7SMMQ3
SmtLIJLc2Q+TrZ9TnhHQYYoORDstL8xv7X4qVOfO5P8TOFlmPJQ58XeJqjjP42JZhB/vpqpMd990
4TxtiiWDoXMm7QrUmdO4xHVr2SVg8F/l8vJnXFubJdkWyj9HrO+000RC8mCGRBAibgfjDmAkdo+2
0cVP0sazIsHoLVg31xcGmI7dPVLZLyogjIf+Dlj3MUAzaQfSARmOodeZJNP20dkWeX0d4qEIsiJv
X/Qk/Vy/as34nVhD/JVyrdJMnwi6WI5xsSo6m8sxuUNPoU7N5mU2FvhgCL9N8ecY4eXaRneLf46p
bHgpWS7OSKq8s9ZO3hnIE3xr0AEkqlREu4xnQ00aNm+J9a1//0gRbGyVLtnlY1V0hBSY6PhI1d00
/PW4PJOjPkWYMGws1eVVLDv+vrR5QgAwrNfnGSFt0I0krjfJaFxKoWdBYqXKKyL528BV+GUl/b3Z
DMYrugUBLN78P0PDorutpasZj/fSS/4Z+q+zmrNKxnpZZbQR3/VaGD/UsJbPUf+/NpL+Xett/c87
mve/3vn3MdKTw76pQ0goc9WTLN6oI89YFP8AoqoZrD9mGoYAyfIivRSHSfem4tt1rrNlvbb+KPCg
VchU/b97122c4evTbNCy9iblJKzojGTE3OdAxSdQeeW07kf4TvN03akVo4sv8jIa0M8Tm3VUZ2ud
dVgHNOve9cf1pXItsDKnSzcS54x/xq/vTFr0q/Pq+Dwxz99H3BqHfKQxpxWVuA+FJu7Xn6hCX1rA
1NPf/WMYaQfXALhfD/2/Y2Gb/jO2xbt3g8dBh+2wG13XFwujT66jwgyc/2HuzJYbR7Js+ytp8XyR
DceMts564EyR1KxQKF5gkkKBeXIAjuHr7wIiKyMzq29Z99s1k9EEAqRIinC4n7P32nUOu6Tt8H4v
v/48phlpd/z9mGW3o9vAWhTBMjEyw/BRA/5+KopWpz49/2poKL6W35abJuTahTwpWv28TxneWF9+
bqfOlO6SHI7Z8mAsjpCa/vY8lCtp0jSNw3Dl0SP703MwcXLXxTjo6GsqvFrg+pQf3wIyKG5DPSpu
62x08YgH5sYfjfzPOw6tAuD3897KNN0NnVZzszxwuQGtXNw2BzkfudzR9OjDHKYce3waOUkzzxPt
xgthCPVq2cTKVO4bE9LSsmlYWEY1vJrnZTN24g0XSOOx8g3jNs2tx+XuPobd2lpkyCVjMT43glYv
Swj3uOzVbP2GJM3pjqBs66Epph9P7WdWd+qTroKnxIPoeIxbuEKsR+eXJTJogqWtmdc9uUrPRkAy
yb++Wmt+tUzDoh2dpOH556tdnjLl1eYNgOYal/5+IaHnXC52bRmii55h6T/o6DNP/edm3UQ40Xwk
NMveZcc0ZIzsy3amFy+ZyIrDsjXm9YmhEotPJrZ+wlwXW2Ac38J2GzYN9ezt0LgjUqYoXweACq5L
pkJEJwU27QcJPms5+scDXTNCO117c65HfGtrTXyL3ixkadHfpeRfnAHInzpt8J51gz8/+gOuI9+/
rVX61Mx3Fz4+G5nSTm+71HseWjNZU4iPz8ve1knIxBjTz6FAPd1aROwMveY9S0xju0Imw255lGH0
lCO7JLn2tcz/PCXn5U96mtLPkF7pAM5/KkgSGrmy0PbL5piOLxO5szCsmuqxCYPt8if9lt6YmEi+
7lRmfLZwjaWxd2kzk46HrmMuJsjqQlK2e+lrm95LIpwAXaj1MI6ZBW7oj92Dhobh50OmaRoZREHs
21xaTRvXSaQewqhTDwQtUTrMEIcGIZsgbwiQ6cfXn0eILnjqEzO7LMeTetLsTYXRctmU8xPOXdz5
uZbH9DK31zBF/L1v2vu2G+XNUOC3ZwKA1F5qnK06kMzOdMJv0V0XqfIbGU45OsFwzhqwcNtOrYfR
v0+ebKd5802t+JYGBvIXp/5iGna9bSETnqlGOpdqEjUZSL77NdHqzXJo7dHnM3rdu58ysuFGPeZK
Ysv+fqp8tVr+noNJMVNO/RpUSBW1emAypqX2qcFUuS1jx3tGOHBZDm0T40V5Oh5EwxG8KCo6y3so
g75eu6yj/vkeUtZQP95DmTOnWt6DxDX0FBf1G/JdtQvq1NplejodEAfkGwOwx9OyqWRabIxIN56s
tvl97+SH5p829dSoDzSN8h1uZ/okppZ81slJ3+ijLq8Rw/fHWqTNAWwyHFEtzjYu3Lwv46iekUBb
373m1GTa9NHWDBNAyBMM5Tx68gN53VDPLDuAC71ZvPZ5He3hZeXg77K+OlOZIzJq/u1vmx2QZ2KG
rXbNOoCj67ofcUcQAx20uXOdCXMbDFp8pm3krTPqrtvl/toz0AJhdC7Opl1uy7YnMiLseITpxwS/
+IP34wn6o+lapGqJOV7PdfWzZaEFnbfqJETFU8rxx04lI7GVUkEkmHcshyx7fWWUJxoIUPQTGlSQ
wHaZDO2LRX3z4sw3y2aU9c5pIlxy2VruX44QOf0jmj4uZOoiwfo+P7YvyTiK7HwXkXqzXgDsOF2f
KkD/D3GIYLIR6CwWELo7NU+O76UPtNOjH/dXmbvuhNF8hbaB21x9gzbONQz5y11YWcEhBB2096Ks
eEh7mhytpqtvZq+vAUB3rzrUpg0YR3ENOpUEtC6Ld0OtNZ+lLp5CmfYgdQjKGgv/2U7IUEmEm567
qu7JADFHqP1jeMsaAzN2Ed5hK+/PptE6d/Z8YxnoFu3ybkxiZyaKdRckmCf8f2gtpZXKozExrfh5
fNc08U5vWbIt9y0PUxEq/DHu8v2yuezQY/kBtt6++nmYi5LKbcr8BvOmc5fVQXPjKW398wDIMkzN
kvH959M0plvv2wlT3/KgZUfXxcMmzaIAywVPtNwn2mIg7DrOj8umKgNnV8QVagidbBw/tJ89lnSn
3kcEsGw24xhtIdXoh2XTTcunlnbXLWaq4AGH+q5pO/u5GkMMbP69GBLrQusCBH+of0eGpe8TWbGk
We5bbuK4aM54rrAtc6w+leYumGR1bFXxghYY67kfGBuhe8l9Pxb2rWW8ddQWMM4QV3EEY4bldd5Z
yjK9161Y3+h0h7bLfT92BNWLORritGyBUrRv/eJtOXy5J7aFfmTS+ufnSbJSRxXRalvpKoWRtG1e
QjxUP56DxQVy7Xp6wfziraVPZzqh9S/mASiG9/rwcysIfmwtY9UA5eLnPvWXrT8etwxyfxy5PI6e
U/9g9PSq5wHwjyN//L153wzc+W8e5w8h6sewP4b9mF5wNqYXOw3uu3xUB3As6eXn/ctvP+6rBxpm
PcoGDv95dyEZ6VfLdjOp9yxEmE8+wyXI7fKy/LbcNPUIU8XIOgLE/rkjEHo8/GnbcuNDqYf5VdKT
Q/njaX4+g2q0cSuSmd03P/9yszwXkwK1+vTLf/zjv96H/ww/ytsyG8Oy+AW34m0JT6v57ZMjPv1S
/bj7+O23Ty7qRt/xLc8wdR0TqS0c9r+/3sdFyNHi/xR6GwXJUPnvemLYztchGPArzEsvtZF1qz/Z
6LqfRgxo/L4s1qiL+cON4aQ4xZFevATzlDmap9H5PKHGZvboU/q7Spe5dmEoxQUGee1yyHLj5bW3
LiR633qlxb3PRIWQgGwXJql1LSfb/HGTT+LaYmi9ojfMZw0tybpGlV/tNRF2q5/HLTvouRGgWcYg
k6uYoqhdHOrC6y92kQ+X5Tfzj9/mIyCnFEzj0J1GLE0ugSGObdyVd1WMlDawxj9t+YV+tCN/3P37
T940/vLJ25bn64J0Gdc0+QfgC/H++smDNhwIMLFTwrqkTisWw/CgpmhfIdY8Yqhz7/uph6U2yvy9
79JblVny888jAs2atkNnAPgIg+pqNGjAxsOQlWtiBN+AjITn0SyjB1vPSRue9y6byw0K4beRYLJz
ZOnRw8/HFz3suHUqxJven/792zWsf3m7lm56ruF4cJdAZMz7//RFywMjH7vQCQ9tx4gFD37dj0pF
2y4T/gUdNYxquiJyvkmnsLlZ7leIbgo7o4fCGnC8YrI5XpWIMVdmaJhIfOgpU+xkAPzT9s/9S2uD
AIHlnfzHX86ZZjmH3stqlHEYtX/b/Mf+o7x+zT+a/5of9cdRf33MPx7LnJ9/e8glfpdlQ/v570f9
5Xn567+/us1r+/qXjW3Rxu14133I8f6j6bL2n+f+fOT/dOcvH8uzPI7Vx2+f3suOXhrPBtyj+PT7
rnmsEC7f0D/Glvn5f985fxK/fbr+qF6zfzn+47Vpf/vkeb8aKJ/4rgvfNG3f5Jn6j2WP/qvumA5e
ZccwdFc3GZ8KaFnRb59M/VfLNE3PdzjApwvsf/qlwdjBLsP51bRw71G0JUsDyLHx6Z/v+/cx78c/
7L8fAxHe/uW7qRnCcjkRLftvg18CD5JTIZEHFAXyDkwY9SvaiMdeImzGRVxm8cpvFY663lXi89Dp
UAoN2Wh7JO4mTmnc2NsATPQhjkaGHvpku5rIrjNCVdThhJK+9WanWG25AhxdkqiPLMKfi0aNKIoe
pWFfTzBpdNd9L2btDV3g5joqsSPBQzCeoaCVF0uYiFK7friAxAofpqyYtuEk9I+0L/1NYo2YvKSe
ugezjFNSUfIYlruXXnNtaYBTVbUPCVTa2a3vuOKdeRp1kDzL3iZ7SF6MJJX21ilNB79V7oHpoCOB
+dPBquhJrbiyC9O6Kgy/unLS2oCCZnXPfSRAMBglrowWKitqWbg8KEt8neQ7gAHq3pgGK1t36Jdx
b8oSjg/VlnoFLjgGi9INCJ7iVFyTH+be40WhHZMT5PTU5W6Wr61Sgkm1InP6qsq2JRxQw8yRZXmM
/zSth61uOd7eoMB0Hys3fzYHQwqalOF4Tqy8+5ZOxOgIJ0e3FmIdXsdhOG4zZWi3WCnEsU4mDzu5
qL+OQ0XnJfYTtGiu0DN7bQvkfdiW4s5fDZY77JQYjRcL5xbh8GXTbjy0iF9Dnyy1lVGSAOjHaXWv
osFheNaV3MCtSo1VCFB83FICcl38cO2AGbNGBrAyQkFVxMaH+cqaBtjrGPptv7aUQFpm9Nmz1Wfd
fdoW8i6w0QuiQLMJdNZTs93KGEdYnPXUTdsUbQGCPnmuLC1019pQaSyfJ7+Dl1WmlJihgV6RPRHu
M2H15TYzzVLsIpbd1RqnAdweTSpAj5Yw9HXq+/6X3NXRsre1+1GHOf66lEBslk6OmgEUlpOacCNL
YlnVNDCLbfjcV6HpO/tAmOYNwK8OVH1h067IbHrfuR/gF+50eXLSyorXY9W7b2COrS8xj7okkd+8
pX0AaciP7fziBm3qrtvegAVBDFtMD0TWuJXxAxJHYTTjqQ1jbVsJXD2rprPBTecVHB9LwmVDhi0r
GGNFT6c4C04D2jOy+ooEhGTcmyLDfjX2u8ys8amHkVbuarPFIR3rMzpicqgoxKaod5lv6Ftq8FFJ
FJQLVkSThqWvvVG3nlkXQ2y2K9uBBBMmRJaSgxbZK192aUVcg042jae6F4//xKHQLDVhdxyqu9JK
uLBFtaxOvQHt7U7zYR658VDfyN62H0kpjpHs1158amXuXw+BZVXb1JJ9t22GAlOG64UiQMDft99d
aZBFLGmhrwykwdNqTseYu6Y+COCqn0rSTUOmW+BwaOtuScIov/VUHgGWDrHYkeoxPPoKfavfTIZ9
LOOZ8RoXjv+MFK9u8GN4yYwMs/07Z0pkv+sYmhNaQ4Y2bAeyRVlJZaWPNqvE3WJFyhxJcGFRZtod
J6UTIQTDFhwjjFRD1H3UXZbq6HNM8zWmqfpUpJ18KZ2cgAKM/Ne143rjqh4M5x6FN+5VZOBYySAV
PlZhXbIETNVuUlpVnhtM5VfC1iXuBQDADGd2md7otcXiNtTK+EYbNS/dTlgOo6NkrEV3Qp74sUtH
XhJlnFJsaruUj8Ioyo9Yb+WX1vS8Oyyy5okui/duUfX53MI0ezddYC6roOgwwYSmljswCtR0qmNF
6cLNdIO09VqhaFe5Gs6OjTN/TzJUhwMmiCea6ZoTiXXnCZLREoPgRsyV0/QucqW0o6+71rNnJeKk
8roC6+IY7g1XDv2iSTP9IhuzPhRmBpuyiBRpRbasGCkcu8o3Uek10XF0teEVOq6GuwNXEeQ+Q5jo
KLO47Tc2tpBi7dkiPAWpX4MyRGsEDjFV0wT6rlGnLlGgcGKEiSm6poAmE5J8nA4TYUvoobLAPqYl
Zr+NA1kbi1dWvKRtHteHYPC1s+0kfrZRdDlx4+m1y8jgVgjUQovv0iq0RbzHFGVqe7OzMesD0MRJ
OJrIHCSEDEuRAmBbDKTlZNdfOvxlX22zopPkigbuvZRXka6lz/DxQJPyTd6iXXPf8Ck1r+Hgmy9O
6ZR7BzQHnr1opnPYZeu9Zr6vHoSQlstymGvEJnGbymLJPCKtxr85dwrixn4pLAwNcdsxViBn1GiL
1HHwRgnbMq5rj+UDckA5fFNdxhnU5iMrLfzLH4ISC768Mp+tSo2zSysn/z46mn7xhr58xIhuQjOI
Rxo7KIYZMzJanaTv+l9dQ4wXGRTlq91YWLUbJ5YPE0Z2feM3kbUhvMDa2D6Wgm2iqYILReU478LH
j47xxhK36IyhXAE/VWBQp668r0PlAiztnKPUMRuJMIEFGjrj05TU1VsN7rhd5XBS94lvwrruYHCw
bNdxAiYdrGEMPF7NETIqAGDh8NzWrhi2pShINOJr4K40mkGbrKKYr0IrutGG0XkgONPfOZBj6YqW
szEWYd1rgpruCA9iOMk28U6lGcZbr53EA61t2jy8dcy+HYi5KtUveRtpN9RWMRTRqE2o+GvVt9GS
dDkKXyD9kGAkWpmEF9sB9tFnYUrSQazfu4miqd979kRWZ0EDDr83cSzY2ADojhPAoBJm2w4NRv4l
dCCkiJjmfeNVBqUTPz3YyBiuYtdx9hGJAM5a0rEdtppbDlTHw8rAjiUVX3uua8Nu6IvuPbLG5tqc
wTKAX3KEjV3xhPx8JnnRYvveGyDdVqrwBKJXxOZmY2Mytr1Q+6oLzX3ukrrfDjV0mLyY0R1T6puo
iHwQhKJ2DrbOkg0UwmC1OIWi4WJT4Szw6lri3PFl3kUa3fkRaQKGCi/+ihBE+5gKD0eTqQ/aPiJP
+mCkLl5vYjXNzehgN7NTTLJ2FU07gD+IkIo2NV6GXAx3peiyLeFJ5TXUi+BGhi5GhAabSkAyCkAz
FLquVU27rBPpRQhogKbfN2c+E/2c5rp3jGGuzNgakIgJ4EPyPzBEicwad4joql1XdvZXd+z8M7oB
XlNHhmBlBrG+xrsr1YnOtIfThskMRkND2fW9gnP6IqPEvXZU0B1Z/+OKKDX/vvSmAu5n19m3xCHj
121TgJVzuIG8EPeU3fSitE6ClOcXn+rzeJU2tp4cAHxCOqjLsrhLpK4Xz47pRZ9JG6hJiNOr/Huo
VeYeOpNx0EvK2vD7qnSWR4pUhyDsR7A7LUlkI3j0beAHI//XtJ1ySJaY2NY2msnb3q3G6WRWKRcV
w6lplxOoXDH0Mc0PVxnYwmK7CGB7y8jPqoUOl5YO5FDN0/SD0kVD77aFoxCp9D6OGoHHVNBJcFV4
rKt0uBCuh+lftDgbVnXlqc9VUKvjkIX9LoxtT9vYWDzumhSdL1qTFiK872ju/Cqy26AnvmRsYwZG
AEhBeLZUz0UBX4Jd0tDtScAcEDYdM0wcJ6ROM/ykkzVuZa+FdR011Km7Ng/vE70GKVsMNAy4MqFu
ivV0jTW+aN8kM7QYSVvgGngb9QbXsB+2xHkp3YdlbozKwj3a25+7qrGfuar3khFg7K86q+MCGZAi
oXSNAqcjAxaLrQXqbjRRpImatCVHNh90Dqzz1DXtbpARXe7KsZ5yq0vvXVXgVMamCRMSdIf1xQth
B8+he5fara2DG3raTc839IRm2XzCQB/uRCxDcOZUz15MSGjxpuwE4EQLM/wBkkih3+JRavT7Wlrd
vZ+UfA3dFgJH23lXvjOCMLItBRMlCWD6mhMcH59khYd0cKrglpYkqh+TiOWoieCOxCNWkJqJLe1l
h16fAje2UrPnUYsHDUM+4RtPBpcx2G5DlX3xbdO6Jx1Pe5bBhL6iAEVRhU27JSKv4SxPSLTMTWd8
lkjuzr3lw9LXCE08ocoBL5qZ+lpxapzHhjjZXQe14EWPPP95SrHhCgjIfC9l6tyH0Hvbox85uL0n
N4/3ox1jfUudMoVsak84JuEmPpLaSAxyJeKjbYvg2OQtPQ/Nhe3t1mm+YTEar6GbmjcFSDsgYYL1
TUpkT4MI9XGMwoBaOsla6EQd3MWBk34ZqonkdpPvxjoBgIhJ2sgITUbOna4qxPhqnXZNd4mtqr+g
Fg0vNbCN6lDWgm+UGVkKix6j2oqJhXVhiCfl0I3s5LHpCOnAgxe7F8B+4B4SY7DOmP+rE4395JIS
FQEhxWa2p7uSJuWYfvf6Fs6erPs3EnqZu0WDutFYFL3aBDOsNVYr2caUYvTgk1fuoyozv9/4C4Y2
4/Lw6vSTy9uyoCiUecP1UwfNCHFAIcTaGUBInkdP4uGIWFVeRqnUq50K4y7JBOawVHjWzimS/kvi
lS76aa4S29BL5U0UlEF+U6m4M9ZKUxqw0QwE4VRh9zQ0P7p2G83ceMlAboQR5jsSn5oDkEHIAKU7
3RoYf3CxmeFRl4xas1Bs+FET/l8VuP4Htav/Vw3s/8PSlWHZ/650tepkGhevv+xem/LPFazlYT8q
WMavc4mWGjlFLMe2dYNi1I8Klmb/agvPFz6Raa5jCs+kivR7CUvYv+qegTxVWL7l2rpP3ev3EpbP
EwpByd23cfTZVL7+NyUsmKhzufhnIZ+5vecK2/Q9nxdnUGh1/1pfTYxMaWlqrDvbfx9ieFasx2fS
MZDGlssKYDmm3hG9nE1Y6meQaGknxJPX+oxNZsTZF8BrLiIn3NS6c9BbdfGdOCBjxzpxTcko2LDG
Mazmm5XGb7aZk0vh4eYfUS9SZsGB6SuFRdkf0pMrl2e/YpH8Zvg50scGAApqZbEJ7e7ZSlWLCHG2
+QRckSAFa7eIX5/MAiGvRDO0J7Tn24j2e22bLh7yWp3wHJJ2Zj9UxnRy3Vasg4TrYYlqC8Nx/Jia
tg5lIMLoKqFCu8WM5TATputIwsd8DBhXTnakjdfVo6gA6FgDc2ALFcYQ9LipoGJSosKzVfhvQ8+l
npeC4XCwicAYWF653o6ppk9y2BVpGM+W4mLoeOVrEmSfY4d36ajrMjb4gM3mhov8JcyxrNVDUF2M
IrhPvG43TNImExwUtUqd7Oiknyu8OELF4knBBsdrWSfrJg3ydaV5Pu5B7RQkGhofoIUrnTL1usvM
a8qA/cnLIfHoo3OJdVBL7vjSiBpgBZnAKS66qBz8fea4Rz0VJbMj5e2dRgKsMi9MQpxv1Og6Lbj3
6TpuYFLFay6nFACYpPXpuJ76aCUcqnlJ1eycrldM7GJAiYj8iSrBNO2Z3kEPWooNrBQOffjdoUSC
ALc7GDpL9+khL1oq9REfRoyg5Nposuc+EQRsNAfkwc5GBcPWaI2JeYzxhgPp0looa2npwKC26D35
4Tq0LfJNMucQJ/a3oSnPrYBDSHn5sUOasWfZ+Bb3+nhIFFQgNKjaptbUbapN8GxaqkOFZPEcB8xM
SqutCN/0vweVsclJsw39itWmzjdopEJIX5t1AAtUf1NL42WSDi7SqLmKgkcQwcNOTJWzk1zscXFD
2mgsNCeCqckXh5ntfJ3Xw4HYo6z47Bo52kPSPQOI08AO73C2XIZM245APQjSdoneoO6AczIECZW9
VDkIKCqI774JOHQMh6du9hBElfec6NpZqBEcsRU1MEW7tV0Ur4XfzCDU/AqTe7WlcFTfRJXaUez+
DtyUrpw9oM/NIsS8Td2yzLnnrcbgdxHQl8JiXkEliHxpuD9eyes2k43Tp4pTjEm+md1TfWtXthCP
Opd5Kglop/q+nScBgPbMLWBM/SrMDdqadvliJ/VLn2cFeI2I5SfziWkwnZWym4A8iOxhaEGot4H+
LAIxrwLxUyfICVnKBw1nQqeutOnUmnV05ciaRo5VPyutiNZNT8moKcFOeXGzCwkxBWZuweB0G3QM
ZbYDwgZH3bzR8FLM7qlb5CLxXg0Q1FZEunAqhZIsSAJsHdZ6NMaoLCdRCwyyu56BjI1hg5ALkLXG
5SmV+aOkyrj1m32ZZ8bVctPYjrbFsP3SNv5n1BdAuknp3VRWwmREh6hiUJfcerWzgVghN4YitAZP
yyKfv5tyW79SFuo2JqyUntvx4NbFY82gvcHnuYMa+Yofmyi1zn8mnG4l0sjduo2+15l+kI+UJ4TK
3HZtjSYMwODBT+3rxgGDYl2COazJNPJu0zTVXFDg3jZwL/BvwBo4iLWj8dxxOboy7d4DzOU1V7l5
TKKhBwBrMn+yWnUCiJYkbX/VNC7RNmDrV2mX1VAN6bTaRhvuLC3/AjEjWrXUVLcCaAza/qJmogqg
AJb/ugL7s8lcZOqil8/m6CTHoY4xu5E6Y/WYnul44mxIu1vpiWLDLCbeJBNmwQbxw2DwzJIQoE5U
j5jH+FhKM1j7Rv/WlzZochQioBXW8aS/Tp7+GVAFBJ5/xkklpX3RHdzUTuE9RzE5bbJX9tb33PdG
04Mt6H78JSnZPtJ0BHLz4iuXNXJmKkVThnrDFkWWRJyZfBRlFO44taY7HfXMZuxgzlgIXcp83NMV
Olch+m5VJd9R/GHQt2R3VcYJNwQO7bIieIpwmJ6FnattYLXnFscEszIKaO5jFQFlLU0DBgyQ4KMx
2ldpIb8nYYeutunHo++WchP7LHGNvu23bVN8OHMMdk/h2PDtbq87L0L04YGwHTxmTTWjD/D0yabe
WF3uHarEEWs/7RlJAb3oiU5ZYjDfe4ndC7jpDRyWZJ1ZPn/PC/w1lv8ph95Mh/0jNey7MreNK6MY
7ymbUqmur4oJry6FCWAKjQKhDZ4eD6i519TEkJmjbdPAZKXGYRFRd8TsVfIGhyNaAZKMVmXIyUpi
6tZGTkVrPovXlJrMtdMmEK1ZtbC+fyZniPL0zWiSZ9h65m1vnzAkb1ObpSZt7GPQDF/HZva5FHA4
fUwUQfkVSgZk/BZ++gTnzzw7Ayw+CiNHMjjdbRiTcdzJ9uy5+tEkY4rAiekEq50LeFZdTaClMqYn
reYdIDJdZ5q9d/i/rsVoUWPsxvyUV+07evSHDEP/yQlj1ksmLfA+qRnygQS3Mv7sD7bYI6H/Gmut
vXFSLAEOkljMz8O6wSay1ZLplpL3dLAd68Ic8WtdAlZ0Ztc235xaAwMZeS8tOodBkdyQefRwNAcc
6cBpTAUlp95jjtuKMRPFfblysCPvIxW9Z37lEBMSRXOC6S6SV67wWC+UX4YA0WFajzvsAN429YJd
BPfZwXZExQftHBqCzVjI9FKlagbYFteVrZ0d3QR3TjknlN2LVojPuWqm1YBOc9UKcpvpPlznDvET
ml6t6dVp+zTMwTO2+2jyzlPjUg3hfO3kE9W8oyBnJ4Z9zTLYa7c0BmhNPOS2/WXKhVznZgl1zXPW
qmrKlRrFtZYbYIky4zChw7e05raVPV+uiPxOh1LvKpbNt9oeToJvYeO7D6UbvMKZ5wJVnod+j57+
5Nf2vi97irdjyXxhVqBUwuSyMd57dS5vfcKHNiOfoFGjZjRss14BHI32VvxosFRfw3vzdxR7uoOn
SB5wTcdY6bJ5cKHjbnTK2pPsx7OTt+Z8RYYFMIBiwaba7pORxBpfyHY9GAWoCctftdXwXpdg94SX
v3Wi3w3Qfk9TL8S1ji9q26SNzyW8VzuhaHjakE6I5B62SVPwZrXuxs70FzEStOjI/N6qy/CgkX3a
y7FkLgv0WZm1ta0N5rlNVkfXjq7SgydtXFZBeYZivUkQjF0CCOnAPY2qJosiOZdlpF8vNxRD31yz
UDi1GSxSitKz95bCy4wZcgic9RKsDPU4XWlDVIJ6NotrkYUFSTq0FK3Hsos/m/EgbpP7NsKl5goj
gY3vbcf4RUsBQsXSvKXS/dSOljjUtDVIpgiarQhCgv586psDF/O0NnfmBDkkM9trVhWnyIm9awbs
LxOD415WxtluiHCYrcEmFcyt3wIGlKGDrmWU9Q2Tpl2ZuaxXUxvakbkVfTRedWVPoHkEqzYMCO9M
XVz8Y6eba8OIOXvnuEw36uQan13Lil1j6nFnaMZ0qBkHNj5yylUAL7ko8+DKKaZhjSHVXKlYcX1d
l6OhGAEmMPeWJzczWc4k/fSWrImOmchGWswzNCVuoFdv+gr5OSIUDGQ+GPtCUrLJ27haK2MdFZST
tKilXdj0u8BX5HI4Z9WRi9Y1z+An1baglbfyaQdEmnEUE6dB5XjvTDjyrWsHch+VTPyGg+9nV2lE
XWGIg4hOafKVOL9sG/MiJNPflQ2glXzFrxC29nqEDQh0J3lwudxavq4fyZUTG01KmPvEGUFP4E1a
VKGtof9SN+NGgtBZj2PyzbGtB2rLGzA5dPEiZtHeKLblYNxbqngI6GZQ0xoxdFE8WaXUKUjkPqgu
PCkTsnoqYa8rl/+MYz9EDiYYmo4Pdk13Ps2MTeiW97hKspVMLWPV1d/8ftjPgV25pOmeMPfbKdjA
28SPjrCyyJIGiRIIcTXWcH2agLoldcbtFOtPYJSS3Qi4xUwooySWe4r4FDJdeyhFuGlB1KdGSYLl
FMZrVc+pqp46JkX2lsaBszbTTDElz28E/zmytO6lW0XbyTIejFz/Sk2V6hie9xFxgMZcdf7AioOe
808apttYJdWulxMa3PowcJ44NksdEFgDvT//LmhQVQX2sxyKY637t8nEVMeYOUtQBHxQfDAvCGyp
Q07lAPZJDikzKZ9HPT/R1Xc4IdC5M0m4UlzscuB79MqxjbBC2U8k+bhecW9kXo59dVwTi0nIi4w4
uV04QVN33zFLMWIKtbnsKBX2X2OTj2TkaxVSE1jjDT1V5D74sO/XPdfOpskOs4p7lONTXWSHdAi+
RH344btkzVPfq4nS8AksWHN96IGMPQGxfCMv8snTwWq1TCkaPbxjjLrXWBtx4arXU6auJR0AppXm
lgnAGTxpQieTa0IYZKfB+iD8YS9ABoXJ+KalOdyPgPc50XhYOVl50QMfLgZ6VrtGkWqln7XqRZ3H
EVaWK06RFSDeV+X/5eg8liNFoij6RUQAid0WlFfJ+w0h13iXkCTw9XNqNprF9Kg1Jch85t5zvxmX
Oc36XfriCYpRvW9ZRCbOu2Hlb06q9m2HRMMK551cdiaRG/BrB3fDuL5AS5PdchriYrg+ssvewq0N
co3j/UXo/lcRrR0VgrzKMh8OVnq7sgzERxa68ZhXp3XGs2ySPljANWKF/ZnqlLlGm27DyQNK6jz5
Wp04uv8tMzb5wDwUo/jJuuJlpndpRltsBJjpa34zH1ZKqlgHB559vn1jVk+eG/56iFr2YoXKiOR0
N4ML3ZhotjYGD3ONY6KrIsedkJE4j1DN1LbW7Ifd+tN0kHIX0wmR0VygvjmbDhxWT6tgs8z3k7F+
clJzbAcu5gtr3JIGCiqc656l8tlr6UdlNT5m6IC3Y31AScgY016NDfIFckoLg5E/6VfZmj/koJPY
+l58Xa8EidiHq2K10PygBZ9vVSD5YPf9mCchAOiSROXpgyPXP8BouCH8B2F9vgDFZ4gQBsmTTK7y
TiwYWw7eM3BseBcn5mY/1lWzm/X1xhztz3C0HpnFYpa2zpWGVhdauHSLWh/NVb3hRuZ5qhjuqCYO
pPdpO0lcJAo1BkTINH+Z0+BoSVRY124ebnbDCHl69Nyl3Sd9Epve/JjB6o4E7LeokOLM6FmGZHLw
y7idjSQ/TWkspvRpacz8oM31y2rnfWn24m6Zf+SYiBv6TAKa/vFEd+fRHmJXfdT+dFqR6xBOqm/l
5HFJWCUJZ5hVN9J1XhRk3ySdwfuqVcAVQmk26asOCLrrkiOcsQiC8KRl7toOp0MVFO+6DtvbQna8
K2wLvSp3XmBpAWVFv3pLSfSuO2KKkrGAGssGcCcyce84XHZ22MhjloSS4yW/rIt/DyjlITNZzmup
D4794BBjc0vQuYTERBCKBp86pgzLEqzeb1BbnmYhH9uhMA7EaO17238tmx9r0gc/82GiDKdqVJeE
RIANZhGxa4fmgL6NFW7HoZ8h06ZWJ3W1Fn/gtUXsI/GLLfePnVWNXIXRE8XxIsQtG4BbXa1n6bcE
yRYkIjDX2Fgu8WKzxZSBBplURhQy/VMv1fd49RlQXpAsXF+8zr/N8eJyj+Zvq6NwAy6PoDbv4cbe
taP9z6ZvZT3L55GG897QSAGg0/ml/oGR9OIULC7V9Z1wieoh+BO4/MLeDXqCbf7ZS/vqpfZ5TORN
4pEl2o3tk0U0Tz254jEw39sGnHeXhrGtTJO1hklyS9PfNVi/NmYld0ZOu4C8Jzl41XASwpKQlEix
dSda07pbyrPTtumdaTKpchbX+SbLEPABtS7YwnNjlNQHBVqBiWCY+zVPh5M1VtVuTOHjIwQ8IzaF
TDuxtw0r/sogSIvnHmldTEd626dQtokX/mXX3x2nDKFDxl3fGR1yYxNDAEoBXwKYsEp+cc3AqA7K
AVqW9nFQaXZsGlbPCmkgjpI/BoyweFnDN9/lCJWbXOp4sbzHQvkPjnfbjeG/Vc1nY5xPWTDMeKjC
+zY0d56ugX/rMzOYp7GE46jd/CZMl1PV2duZBtwEaahS+Q+iBCASYE1homa0LdZvS4xsuLTO1nJB
qdjoo5CPceRYcqv8laiiOcipPn9U6X/OASedYmLbZgCuUls/VJUuj51B5NQZbuW3P7rU/sRllGXo
bJmE/Q9ExWvhTQCB2PMY5RAT3o1zch2PrlDD1qFTL618y4yGCYFnAocyHxqzMyMIYM7GqeaP1mIb
36My3ASK8aGydXfg8bwbPJDEZX0yk5s6GINjN027Atv1wWvTIz9FH9mTxZwOcocwEwIaK8o3gCM8
GFXPkI17gM2yw5saWkf0QaDVfUjkRJcQNrYw7RpwsuW5JJstHAjiwYpyWDxauuvkau30/EgG39uw
qJyIO2bu7sD0UIsXNYek/2bpHWkYvDKr3FsERvc5qZSJVGe/Ccc9fQeSllqThehlJNfjvd+JhBWp
O3T71Tx6mWtFbdZxIwqK+Gk20bLAIGE0A1/J49VJStolkiwPjL//OZl/75kul36h70qYekwv7vp8
qN9FrbO9qB0o3ME44Jddj1ZS7eeab2PVH6ka/BjetIGnaV+zO7TXadoHjr4z3FLyl3tI51R+9Iu0
PFgJM5008YlPuk7N1qU7pmQcRGtBACsqDjDiNOFs9HImm8BQCPvcG8hEzuGEFAOrBvVPL0NeaPG9
ts5zERrWnQVElQ+JqCwts5j3J2Bi1JNB7bXPTVB9TQ5GuqAhRbEfTOuSBCI7BxWuFZZ0P8zSnUfB
sKRPMrjwgUhfsV18qNzfZIgPe5CyHq+3m+UyWrNKRGbIB111Tnro6s49lMzG555pOZIoBt5G+TBP
7vKAr/M4udVXUqXvox2ur6F36oWx1fmUfwaBBBuMfei2CYJ/jhyyLT6JYRuY1bHOl5UUuQHUE2Es
YV39tdUMg9Fx7BghThQoqFmFyv8CW51VYpYfSgY65kVj59oyzZP9U7Ia/AaycNyNgdcdGcGBNllh
jlo8Umj1Dcg0WJJNtZyKdhn2dIz09uCG80abJwM1G1BIZK5grJNt7ch3DJkN6MO8OSVO6+4TyOK1
TSr6pm2yMhYQ06648vaE1sI/JAxqPDud6eMtL04q8lfWubF4c8G69zMGsW7Ihw1jKrldQNBspn7k
AFFxycogSpze3AX9k9F5ctc5NIsTIp8taRMr/7bi6QSa2tobz2YGUC7Wp62MT6LDHxAMwnHyOoZW
bB98Xx8D9wr9qu8K8CRxmCOdrLprQLCE2CeHVzcMz+FGd4ju0GSLqLIo3QmZj62UCGx4s5IsvfrR
85zfzJvfifKI/QYRQ5eFcwyTh76mYUUgtD66eXqaMQT2Tf0M6rHaihnnfEU79tib6ksvwRs7cQAS
SFuJthrizJ/NyMzJHldMYSeXG9IvEz9e4AQG5tid3D3lvBVXDsJk9gUcAjnp0msGVWi8KtoQ/44s
y2EJVDK4yp/p1dMKKcGcxIRzIFQXs95WBudnnraI6KcP8kOWj5A8ETr5w7R2t0kmykPPySl7Vdxp
dDOTxfLpmiQ4jN6/gsViM2gG6G3Tsi+xOA3Jm7N82R2JWn+wGOqx5WsPkgiLqPGvPSaEstImElUj
jmLUq7CfoyBQoNqypnkHBG8cnNB9QZWbXPCj/QHe0HssUktUeJBuWZTGE0j5Zs2CvYa/0jcY+9dk
+CidLScAPTYKfvIjjFh57j8sK9WBPEgmp9fZd5CY2xwFW0TUMXYb0V+4i5qolOXA9XxVFQesR71Q
PmihiBtMJPu6nHCN8OIYvnFkhPGg1nBCkQ0CLXfJJDArR0AyBSxAeaWud8m+yj1nn3aIZIqgP5mV
+K6vJ0IiePy6IoxExv5wTYlZTQv5IMZsjNaZsZSorNif/HfJOQPDiNohQ4wzTf+QxD9Z0LfDeSZk
yfW6eB2HKVYDVtAhd6Mc74GLDIrZB3Hh9UI+Nk3jDz6uB6uDQLXW4O0LIm8S35BRBYtgV1rTNa/m
ESs7ER2F3CetIOm4ZwQwz4DZ0r/CuTa53Ag1RNBRjO5u7BmO4v3Zo0mnwtUs5kqk0Egu+En7MHL7
RMMFRv6VD+a2LJTcpiWVoptm3JL8M2Pm6A3O33QY2SK1bRKywJl+Egu6LEJBPObip3DoNenz/1wg
4rzICA3DhhTufFzFdjJrALIivQc8W144Ti9VAKXGWLmWFs3wJ6PY21Co/GSjfb25x+qcM6zqcPtv
U0pbBuRZnAdI5kqtfqm+2CRIAWCvXk+j0YeMMEwvNgbEjmsvnsaVK6XAYs4kS71YQWDdtORiT8Va
3iamvOBveG2zUG3LRPyugh/OK/3wpJnVeJCl3UoeCPZp42n847PNWBvO6a5mpQVnw/zJZH2vKi/c
uu0gj6YLE42FV1+K4XuuGw5Mfxqf2W49d+gRNp7gNlAZMW2Z4DN2BNZ4YgKfkNnx/12Dp/an+tod
lJs670C/5KelywjZTEDMkp/DVWIQ6aNW0k9b86pAXZhzK97wbYBbTSeqvJHXpyCvtWZ66UCJuX4h
Vy/ZBWHyO8P8Km1qIKdnsimE/PYs86usljNmaTCPE+2W6xcxcXJ3ZJZf3e/BQdidSYDg22jd20uo
d243UNqZkpCHyfLBfpBs6i4WRvy0AsU+feYlo0ZKSr7QEp9DRXU5+ujIABde8rKCZFlwdNjk1kfo
bg+uH4SRnyVfpCnRWilXsTJbeMoD92HtlNrosUk2aIsI0Ko66KAjPgHMTt9T78rTUGhKunGIWdL8
6XJFXm4WALqNf90MmSZ0yFiHMh2rGrkPnAJ4i+UesqUgAMAMCSKCn+AW5tvkLwFaPEEt2kxv0hX5
zogcL1miaRjqPb8GeyifVUsco+k+OIv6J0phQheFxS98dp0z7zM41Gj0SVDUpJ08SleS5NmzUSUr
5iIEQx9RcMwHV1roOhHJVbY/LU/+zdjW9YWp94fNhqRTHStP3S0U0OzcfE3RmCCwfncD+6KhImwT
l0mnTu2YdEzmwtQFtyC9otQUNPQNlWeOqTjpWnhRbf02mjZ7G+66bSYSuLfjlfpdbSuNQa5rgPVw
LhnL1Jz6hFAz4gkOPvtGhK7d2Tdd2vZy8MbT8msHRnFyQwNqkcgQ+4nq2KfBpmtJT7ID3CDSUkwd
AUuP1OLI1CdFC2aXd01Y/kNUT5SAqR7GoHxLy8Jm6AiT217s8YBCwgRBtvdVSQ2uGO+h0gaWcV2f
a1gOW+GzH7eRKahrgz4ATIG/W2bHWdtl7Jt9Hq3DCrKa29/tkLmi9TystmBoCJMmklBDxsZvEXcs
6UlT+i7dON1dlaLRaHJvNEOv+KMQTWAPrhFSXhjo5rPlW+s+8KH4hXwu9gxYnFUQrgoNTtZmdmF6
P/0wZxf4YF0WAOPywxt4Qm+N6oxNKRi0ughe4lloJ8oHIqu0ZXLTsarcOghCWfW0mzFlCp/fZP3k
Qj4+XivYkyIslCjZqd9atd0c0tF7MjPjOiTlokAYvAXQxrMJy2prJmwuav9zdTFHOBXzk6aH9du1
95NfFk//f5H9gkGbvbCbDmjfs+LGrEfnptTi7OE83gFh+Z2Wkpkpn/Mm0/P4YFcuyDxTS+a1BLk7
umQdOdyWpTyNRUZ2ucPGlkWbtbO0w16DNe+IWeCc98keRLcZ2bUb7rDyEOlm9rCthzB2p768tH52
zFb+475w9L52/RKuDpu48LOz/GQHIqhjYZnVD/9/MUz2dNZJrJl5DlaPGRWhRa5FmA0RtWe70VNk
Gnm/S5QBjzhvZeTphDFvPd23Ev03KpFui+fKQoW+7CuFLgiH5F2IVvQpF3VP/5qqqElVFXH0d49p
jXaSF/Mh9fQzkdxcpSDQSC6S5ZMzmY96pncUJa7xUpBqYKHBuU7ThFmGt15e3QRUYoQACMJIJ/WC
cGbbFvIjX3RwxkfbxfiUTj6kT+hN/a1XD82+bUu1GXkWpFHY26JbzY3djO5+7VBuhwwcTZHrg6lZ
7TpjUNNEK8Q8xnRr9SJ9MDTg2gAZxt62JiIaoXeA/WVCFP6URj6cXNNyGb707KgcfldK0j8hL0d+
tcyMBKyEhAJF6nBAAoN/JRM7lr93C+XdFqsUURkM054HZ31km+FHUB1ovsNNbTkYOWYkMStLh0iZ
fOtg3gUWvru6KsTWdgi84ge6UWp1LlllP04z6yTfaM/zkorYzi3Q+2J8BN9E6M680C2UYnmcpTaO
JEAdQl/fz9gB79CmRmsHDGJNrZwfHfoQGb5M/9dmq7HOR0WVD5SJ3I9FWDMemL05Tr2ty2eDA5Is
BG8fNmAhfIt0DNdbrtUDgKqFqRNOp6csaOWL7O/7SZ5IWg92zIQ/ZmsQm1niIsXAII5+jlmoZK0+
NWzUlybdm7YLX6L0Ao7zlIClsHx0Bpr9pSi97dCfxjYoL5xsIMUIamyVNxE9Z752HluU1sAbVy08
8im1b2xyBNaEEWRNTQ2KRhW2SjvsklSPF4OlZjzQrWxqenjirc9Mc6IFiQKZtzxDAAzZnU03kMYz
Blg0K40jSCMSMKVdbb2j7/1qswU7Z2HhluyG4ByEOTYS+mqz6GVc2ZW+ZSW50SF78mEp3mpmunG5
iqg3nSoOnDHZNL7xrEzXjDnA5KZfivfRU9ZOs9tk/RWRPMdVU9HXeko8gdxHQuN+g3R67ZCIE2HP
Msf2Z/yOtrcBkIXtaaAUyBz/H+amj5y7dQPbuYnpqCKnNPwjaWr+NWhzt9pre9BuQxh9Uexaf4HS
4aMIlHO2nxrj0fI7ZsZ2wFua9Eyi3YmCdD3WfctJmN05tVax1fB8XA2NrQsNtPabnV+aYgvfoNwE
VWbsrAKhnl1A7KbVCyg8rfoUrH8isIdj3nllHGqMeKXcWkIz+gjskOERgwSqP8TDvrWDCk3c9Jhj
3UfpaY/yfiikHZVz+24tbrhPDdAxsNccL+0jozPT2DD9/mxR5S5AqbdGR0afL1Pm1/Afto1pnGcP
swcw6Kv8B+Jcds66CohM+ZokgbNxk6zb9ALdei0PK78xytvqqNA6QqV9qio2sZ1EzaMlBg1H8ZA4
Xe5HvtM+kClGXZjdQ63kF7YWb9ZMZEPdfueezejO3VUWJZMvku8qXIaDRlxxQLFK9y57fBxF8UUJ
/+LNy3y3pNOlA2AbWDn9rUcarmlar+whQDaWO5tG4tkJX+t0HRG0F/q+bcDfkGPoYAkjAaAo7IOD
8IV1mIfUsTpmObJqL2P4jig/ZL0Gvdfl46N2VEaffqAZ67cB7JBdY7P/1NdvR5wrdqyhfqx46UK+
YdGAYl8zEsGlIngTuUJENCtzW+xbh7xkTgfZuN02tSZ4h1skzCZ0e8BttdbDdvQYAY7K2Y+WjWWH
/EfWnU3M0AkJjyx2JLHdirG8JoegW019yV/uEjIiH7PEeR2kQ1PXcsJmnEfULQq3iF2T7rEcJsft
d8KCnZCSFMF62uY9LkjcSxtkakl2k7KWrvrpkTqQ6DBRzBElAK16MVaRP7lfUajL/ghj9ZY/QCuG
V/oY5CEjnPG9TuDMt0Gl2OB+pw0/WlliQx/91yDv1m3BMDRqSr4QPf9FHU4LM1TH0h52oXZ+8yFs
DxZ2vMGvrShI54gsegzp17tTHpeW/S2Y5BR4c2HtbYKZQuOFucKXjxMTnJT3NzsL5dcVGYVozKF8
Goum2Kcev3ykGOTrhjgYO6QDE/ipQRUHXiqSAoaO6btJiJJYiufQJ7ad5zxIpuem4ieb5/GrFcFz
W2iPQpE3kAuVfT5KTo5GMmVI44gIFLEmZgYoNNUG7voWrrFzzsL0QapJnsmeWEEAVmQ6Jxj9cTFZ
JCC9lg6zhRBIZ7jIKsbCxUaYZp4X+o5chRIbHYt04yPIZ/Y67RKejKL6hFUpNl3HMD/X6H5rf1wP
SUfUrYUdfTuMjRvx7G7J0Zt+9GTjuiCwFUc+Kq+PrE/fh2JtMG1hFyiLhnFRUfOwcq/AKuAPu+OH
U1f1GQFd3NU5EZL21MWuwxvorH7khDrd9jhE0ZKSuVckRM2v2TW8jlowWmavIIWcnD7Fan/brvZT
mE/EMdkt7IM6wTNXkn4XGJCVgumQquCaaxZq7qV+Z9Y+aWarc59Kp4kRc+u+Ye1t5SWTBNt7yeeJ
cL4unpQDqMknTzNZ150L3XZTcz0x8WdSV9XN2ehyMp3KEZ8I6Xqr95yN7vtodic1TnY8imRAWtp8
V2QJhbyZU31CX/U8lPPZzIiSHDSHI7hAKuuKw1rxmjDvh0/lBdXrjOIvZheJdiyg+qvqve36ny3M
194zG/Qqlc2lQryrwbSwHjH/2ms2HRYs/F1wXQetcRKGT4lmK60KSfTpzH4BprQXrWOwcowTYVUJ
SX74vF+rARGJI8xNxzTnziTmp1b6ZyDP8ropSpBfGFwQeX/v+OFLh2HNq4rmhrqGcVXbOrH1MnRo
N2WG1EA0SCVUAJ8f6nd1XnlTNx2NXGVDIqb+OFQCyl1y24Gh2jSuhcA5RWE1B96fE2Z+nJuS74SD
fNsXJrPINkOrPpr7MUV+3iJ9rYOdJXoAs5OdgoKcS86WmgRd3ufFr/8f4MaIdFMwBeRCTxqqOiLz
Ryhn/TbsjIkVYIf6xNeR8DLK96nNduPcqYcG0EU9gljmJqk2uKDZVfG2Mmn55y3pP0byVAao21Ee
FrtJE8/UfU924Z0c6RIDmVVbVkctCjFjvxCHJFJLRMYw/pYKwmKGnypVLgKbQVzDhO4cVvfA3Kvj
1fHImYaG2lXU4kT5XORckeH1RZSsJnkH327v4fHUOdK/gMewZy+4oaxpd7rIPrzc+um8Qm9D3ZOY
ivaKCRkWL+jCjXkZyNzCVFzG9Iq1fJmnJJZCvNoyw1ZJ+kS4+MuB2i4m3tTfB2N6Nd3fJYSZbQen
YYsoktMy4264Bk7aPnv6hE2Uqhx0aCG9Mu5o1vm0fovCnJG7N0tf/QKlIJm4gLdkPcwp68QyIzEY
3HeER0+fUujltCG0+CxpGbCSkp3X6rQWIPqCBLSXdp8kaVJxk3BnSC+l/O4+mSrjW2wBakAcC3wK
bwqY4Kr0OELtmHZm4zyaC9ExXp6hhcqw8Ov8EcD3i0v1by3Y9ina8/ILjOKbylizWl7+xOhljae+
CDbTdL0dl+CM9WWI/HVCULh6HMLBG2ygxzVsnszaOKRChhR+yz0SstgTvLmGa6P0QEA0dQni6PJl
0eWMj6refGn0Gpmj7xvFSZ63XFpasohoPC9ublPbvm8sV0fJiOJ08qs+4tAmwGo0eDdD45wySgnI
g4rgF+wXDgK7rn+TXh5wlumW3trIbLKrvQpFr/WFZgwnQM0iunrzuuVkANQYWqQns/lASbxvJAnd
riGPYbDeBuSDbEJzvSQ5VdDQDlGAFB83On8hgd1Mcd0pO7ncAMLpt0tADabwUlK0qWI3qv5fudp/
i9tvOsZKrHVSDBRL+MeLVl3zhEnXyAkFGw+MRsaonCoklO53tjg/y7w+UEe9Zml3Qye1acr0fV15
0YNpjbI2/1e57jHwmB9xdChERX3rcc8kD6mvXuXM43IZu+HFzKoHK9lUpX3D3P7R9tzvUFuIVMhY
C4z+OZcMXFgseGn56/szxRxTfierLy3U7U1neq+5Rx7gyrLQDiNiTlg0GScE3nct+6YZX9zBUx0j
LYLQzPzY2t5NXpUdv+uZ9vyPpriMC2MBLgNSqpkkyzuPZFGq7qj8zSb3gbEjTwlnrlcwE0mzNM7s
+ohqN2U0XbF2VnWGojq0bt3Me0dIyuIndGLVo95z8/zQ2saN7lzJfiS4R/pgbf1l+WNZ9pzrJr3p
p2XnVyREM1x7InBniq629E0//U0l/YK05lfPWI6J1d8LLtxdgFKhXLw4DZ1p5wAq7ac5DoPhdWoY
ZU4sNEF/okJsS3kDsG/bVrzF4Hp3VeYc51q8tYVzcUX6yOjmqia1T0UZd5W+F2G/bAqX6XhoYycx
o4bbfDswpFhlv9WgC4syT2OnmatzgFoslIzuWa51DCc7Td1HwZLP/J8PbHATf605afAvEq0Az6YP
Dq5e2vMyYxcl8Aysg/3mSWXuc5/hAAEUmEbybZmT+6Nt8ozcpApiB33YvVUDWF36Y1O7+V6MNjyB
1Lm1E9Zy82JVGC8LfveqtqFEoyaF4glHhfAjr4Q85Pr72bhfTRE+s+arkCWT4mebFZ7S7N4k5eWU
lFLedWZNtKdPWzVmHf6FAUUV8w9Xu3jgcucNoy7OUe2qyMmn6jxo9IBF8DnMMClbYVo7MwO2Dljt
UWXOZy79c+P6TxQZ42Hq6k1QPluLdzvNRX5orHfNADOWLqY2w9EY3qaa0JfAMl+IKUZGiok2xV1P
8VfsgIRcUI/e8SDtsorWsVPm06xWxqLjB1k/Y8z32usmuJhMSKEtkGtOCA+j3/7ihCRF1PAT4o+h
9781qxlpekSmEvu7GZW4yVr8KsnEnt8mmg3p6WWxnDpO5fCGR0wzKRD1+f8v+Jw8dlYlVImRboY0
RR6QNI3maqGCeXPFQHjINXwSTnrhfsIt4t8Z1XOwVlvgCRNtwHCR7fIG4r/Eq4Z0lQUbWyKKJNbN
KJHFjbUU8s5paPuSKUgZQ6yQi2qapcW8gEf4lBAHeWvZimXZAd+42Fh2d5q9ErZQrn4TMe89SWwY
d1AdMmHIGTNHiNMId1Bnml0E9Y37SyjOFnvAZjHyX9zuCBpKtgs2iM7etk/GlMu9l6ZPE4EM6J70
r3AqZtH0NRzGv5ijPzpd78J8vaVu3zGwYFPMNtyyKsKjqHYK94vNeEw9cjAyNLDSeiLAiyn3ALeL
RvtU6fAmT3FdLCp56no7wotz3dqtxA2pgfe357FEdJ3Q+JEBijQ1ZL1VY7YL0bHtuwGnIagn+AFo
4GzJur0rKbnztd01o/hylupxKvwEyxO/IwN8VRoQ6JFUxMCrTSfT3eLidzZngrv9qoy85KrldBm4
2sgdk9rbMzbDjZB84L+6RZ94A0AJWI8f8canhXoMxu4maNkxp136lnj9uxHkr7S9nWHuA3t+EOvw
TNjZsc2mZ206BDJytIVuhfLXajmvPSpSLcuDKZubxjE0QiL2Kr1L0SNPZY080KvcFyJCN9r6ntCt
TyhXCHH+MU3/c2RjgNTQONA97kXFjBRSsUGCarfNBvtWVsVXjrN+Z5R6ov4gkVjbgokqGwS3X5y7
JKt/DIMor2V9I22bgZC5PhLrKJh7bhLTVtvU5nOfrYrELabgKN45AFNEQijXkFLgSchxthdDeCG9
OWWqUq2nwmaY3HIGqRo60NTouIPsXVVXoV7mEIsqaUNKUMubiRRqXmJ/y0b+m+fnYNvqRU3hm5oC
oAmesVPrlJxM512yB7U9g1Kma3ZGjRvBDRa0Bf5yMX0rHkJ5k0oa+6ls0EKTOZfVaBEcq3vIkTZX
JMNi36mnDZu+Vy87O91yk6XeGXQKqeA85+1qscdq8I+hNJ0SyXqILT0X/3IcMjQGxRP50u+E6V5c
eDFY/liNdO1vAU1Mjd7d9VFPVOFEOFAq+hnrjesxCY2vYEK8jip+oyCf43a/zwjXo6S5JF1lbkwr
v8v5YcfiioyQ43sRav4TTeZ7c9NzuSANJYzW5ojI9IDMjzV+kzSwwSaOr4SzyAo0+6fyuz+Lu5Sc
rXQ90HH+zJ7+QHOcKZTpcx9eGRvmpZTQjpXBcVqidMCHxupXsqLqPxrWvGWI9nrIOTvbdode4j4Y
7KeMPG2JvI6pw22dlJEFS+TOR7uSzmeNTYaHgsll2jHhizuXEx8wtrkjy+nV1fTb6fy05sD9Chuf
RoUmm+j6dauR7LbOQGO0zMlGBuOjH0680rIKN6xOd3WnCIZk2B3lMODrjLt0SG8ds9h6gMQOHr4K
Kpnf1F7ACRmUiLVRHAU5ya6f3hLdtDW86WXqUK1BZ3wZOwLihvnr6vdsS+xb3SyACFTfohrGKJTE
P3dgTiiP13dDciUACdjiNq+2Hg1gPHoBqU18MvXVIzyjVCn+vPXq4UMggZhkfw1jG8qujDjJwf/h
nCswlGDtrKMF4psOvANPCCwt9gVdMm4HS2PxpFCgskZfBftZfxs28AOPBDHXRXKZX41fOgz4u98s
t6UULOaPpJGk6AZbj6KMmn7jD3I9lG15qJv+qSG62u8xYqUwaogcy74Amh0cw2KCWp7ceXwjfVJs
JAFkU/fo2NOpk4g1aaZnzR8Dm4ROOHYWcuyTyfhKhP+RMBWLbVN84A49zK7qDoZJ2t4qvqxs+vQy
PDys7L7gpF/CBiuvbbO6DEgdcPIB6NecP8OuqG8ChyV7Eui9L5tXIIf9FPzzQnK33QDY17Vsz0xx
N6rlRigT6wNKwkW+FnAzCNN5Jbbv0OkFepipYzUj3UmgOjR8irVmgeFOBE4B2faYj2TTP3PK1w1X
J7JbPPg6O/hzcQvHjiKuJTfDKhCA4w4vsvS2hxqcLCQcD/XFrqwn6rG/0Gifa3SxbsFAxkvGAyYH
lCf8rJkCMi0NeH7lkzE6iKzsV9ecPvTkR3nd9XvfHNODmV0kMBx8TCyI5XTXC1iXGY1dYTMPN1z3
yWdQzJLLihzLOv/vHM3T/l8GFQ2NR/7ImOIfZ7VXT+aWBc0PXpGS+ZgqtobdlbuVqjq3QRKq66NN
ffWb8mZ0/J2bpsFzTqDBdbqI5tsaMQQvbIpqDDHXYX2biG8LqmCkM8bbGTL4KJN63iXyG3vsjeEP
bK2E/eZT7pOka1CxG1FQZltSde2b0UXeMYTrgWRnyIAMXjeavVZ5BTiZBRHqDTqdsAo/TZZrg/k5
rTz/wilPIl3ifFDfaVn9c2xxtBUyZxzbUdLG9Txv1/Qvtf9j77yW48bSLf0q5wWggNnABm7TGyZN
kkxSvEGkKBLeezz9fGDVqaZ4RGq6Yy5mIiaiy3RJYibMdv+/1rcC6zt+FX9RWcqRQXwwmap2Uaxx
EDbdqaTasaDQfKl1tnRD9V2UqJZIScAsjziaHsu8LjnZB+Dp8F1x+MY4YRFhzWYF+EtBHCH5kY+K
LDd6Gb3oIjy3HtmtyJEDG+YdZ4YqyQ0KDy2tMn3YmUEzo9m0EeZ4JzzSiNKfbhfso/AhrK8gU040
oPwHU9Q9StcHUimXjUtuQ9K9ZhOeCbs32wcktJ43RXAGobJvyvh6tAt4S80ayluy1Qg48wPEFl1O
wzutrQEbcjgdNay5HOTZ7x9g2rzQbQJm2CYoLZehUYBOkknP9aXqQqBXJBgUs75xlpxqzbi70/zw
OiNQaw5HtbhgqXJWil5sBzStMovbJbkJiE1EjYDI07jDQCuDjCTBAJFbP5qIGaziVE7vjKUj9A0D
VNeuszGGbht1S6/vKkK7d1HmH8DgbNUKxEM9jhu1eRr74aLw7Z3rd1PoNFF/XfRTqeQqE95Sn2zM
jZMgkKHjMBMO3JwglBittL7CW58sbAyc87C1DAqN1IuynB2Hw2ZsbijjaztW2SLre32OCTydh3CN
lkKr8znknBtt1LvVaI7+XlcTNNQQ9DALLZsQAZGd53ILeSGcHWQW2FuTGNJ5CBiBlc8JcGRrc9Wy
2dd25nrRW0SFK0VFv9cPf+Ku8i66zrlqZHBVwE12neylDXETyQr1QmLjcKT3NG+qoV+LSJxoR1Ln
99hRO731XIPjXJR4hetKp9CTEJrJM4pp5SN4A/fRgvmjTB0ZDt1WxFBzKus4pNyBtmhNQhXdW2Gz
rRVa6S6SAlXqQAURijyvcugTqaHjawVoN4vLSlJ1axHqNf6msxqSrlQITUqHOrW0y+fE8m50hicG
Fz/aUXda6Ua3ymmPsjdjlQnFTsE2RDiDWmPbN67LeCMK5ki3fQ0i80FxDTo9r2Zo6svklGMGniex
RqXHaXgBwKmywQId0qGAtmQ9h4WrcIyr514dKBTN7UfLoInvUsxEk/fkJdG5sHT0aXYLRum75Y5U
DtWQNFI00BlJdQTS3+ZmcSrKSFvqRXpfZR6qCWmj55bwQqczmFECYGgpvRs4bEoLNVpCDlqZnRv2
abHBQgXlCIGNfhQuvD03JVXK1Y5dWrdLhXmry9x8Vk0Fls63N1bKSGVuXieNqi87OgfgSg5gtYEd
gBwCVWA8W3ocLSh8/cyScMMmM1p3lApgmFIRJZnQXBn5AEiUFi1X+L3UPdrNQ+Sss3C4rylobitD
uexH+yqvq+fCse/GDAdYJIkSSjN8BO2IYrBpzAd6vjpHaZBYuNaOSBya9NF2E+8xdnWcGADNoZtA
oD1qlBJnIAeL+yzimyAgw/4ulQIfhxat2yYtVpyX8Lqx0yrdhBNUHanbru7ydel7O9tF0Wcn0lyx
Ts8UQQ5lldPKs5tQW3YjncUgYmEz6B1rdNN6mIpL1SoeBJlHK3PwnxH9Le26eHgjBf2fhiV9Cvr+
hR/+/xBSSdO/RCrtzul/Hc7Dy68E8enP/MVTUuQ3R3c0zTFtC3CSaauAv/8GKjnfVGmBVIKoZNOC
1jRQRn8DlaT2TbPAKEnbBMZkoKL8B6gk1W82xXQ4S5ah2UhoxL8DVDIkX+09T2n68cK2OVhqpJhY
tvGBDZ72RV1SayYgySx+KhO5caRawd47PFSMhQXYXchJbK7LQlToodnQ0FpBVtE9GDHHeF0cypTK
BDXSO7tKnty8RP1TQB/WroqI1OPAG5c2mmqzpYHDKU5Z+uLoelhgqhxPZ6MOQIsuIXUTh+C/Rg64
Py99As6JNv2mc6OJoHvHaeUYKvXONaPXUg8voXtSVB5uNQsZVZg3BDj5r65D/ySyhWDWqFdNRbSo
MFD5KDCnmWXrx6x4Fmutdu48oz/aSrUbdSrEJdwf0ZBi5gj65IAu2dmFCpEK6pKj5NGAmI2GAqFH
0MRHpEM4h+tDIkxjHcasYG4/RlsoucYyMFAcZJpFL2hKl7CpR4NUguTB2rvMWpRYbNLygx1k+SHO
UZe3qe+QC1/TCo+kCTZieCBNeKn2FrZou3+UOdnJpmuQA9nTupfVASEzzaCcb92J6IfvvbBBXliW
99qW3UNk0qQxs/RIxN2cY8Fa6TOunqiCOftTUsvS5JRqnbl3IlRMvt1vx06UOHUGCptGf2+CW7jQ
HRU0QHnM0RLj3QVFi695abKYg6gr9OUwsqetbSwNg81mukzTfedqZIjVyf1IqXrthONjZpg/qQjA
azb0ayuOJM62Af6OHeESVcZNDVLRYBEuWvFT504sij550ssGaERzq2jjPQ4KoEY1fzPdqJ31+6qm
SuA7nBn07AK2PMee9m6MlAVFfCRwqhMsw/4hnhSRfuFfOFiA54UNVwos75EN6HM+gFfyUankB2xy
oK3wFMW2hywzu3DwzczYFhpeA+TROdlJP0+8n1SlN0bXPugR+HCPlWtOgN9slIKKO4r2hdEvW12L
FmA2TMzdKRrRssVJSck5QCo7CdqONVrqRQJIC7EtkBgwO6tQBjlUdXNjWyOnfVZlPBJ+NzwbLaLD
VlWvDc1VsQ3uZI8XSuhhMm9JMV7QX7u0wI8tC6M9DRgUZ0mmB8uhEQSyJ+qqE4Iqm4JnEs6Vjf2j
pPpomhxN1Wp2UYc5DIvCuu2h6iyUhEtBF1iuCCzejhVwElgqcpP1HHI89Vh7kLVi0W9NQrI3g+qc
CBR/yFpkgKM6cVbC/ESl6iIYnbtQfxMZOpTv3OKmsvg9efrcqO2VZELQHYtitw+MPQG0uA5BJ+Sx
9qgYyVM4BQmDGQ3gk3q7XNpsDc4u8oV55OBcwEWyHAHPgUnFGK8EzRGuOX50zVxNf/WYvqlBEbKJ
qG4S14UowgUOflS7uTFecJgBs5vdtGLUdhL/4R7f0gZ6irFu1QaAABGXRhTQ/9SSp6b2XiV5n9Kr
r0wRX5Mx++xM4kkcUskMztAtTMV4XiTo8dISsaYJaRvAlrhOC5XaQEUlxbQKZwZQlpgTBZUZuIXK
y5Ola5Fz4Lb+uahMYxVQUK1QzrvOudVja4YyHFSVyO+6tk5wFVH9QXpxXZclpUBfvYf4pSJbYGYb
RHPBOD6isKG8nSsvaSc2vjfcU/zE7k4nrTcn/gX79dA9OzjhlxCgbXCn5W0g5NkLBLUpkPCDmxaL
XKKYzNRiJlC5UC8DFYFQrQB1qYtZv9OiGPoQIihUFMiSWSF2cNE2wnWpUt6LAeXzKLiO0khf+vRM
+YoiHjFUaBkYa2r85GQMWB3/TuanjwRQtHM3x4gX5N+Dwrb/A5Tj/97WA4AG//sYQ/LL7uTTH/R/
IfFR08n4+DysZHdOzsHz+T3s8e1P/PfmxPqm0alxNEO1SSuZ9gZ/702k/c2w2JqYlmWZf29A/hv2
aH8zdUxF/JrQVdux+QZV9pZXoslvUpXAZWzVdBiY6r8Fe9Smrcc71COSM1U1SVeA9WmZlpRTstDz
+Z/MJtIIqqDk8L2i53Q1GubGtS9FmH1nW8GB1WeAbIe0PrayIYidHgEq+G7GCIWo3V0i62GJyukL
v7uB1399/PskqWkv9/FbIR0HYQ+hiusUEDLffyulgY/e2zJc0Yy9FSxomJESXV7GUt0PeX80hHe2
mvA1tIKDE9/0FYlP5nCml3iiondyg5g4EbSohem94ss4CxcMT8+mCqAXDZYYGAQ+N1p7m6+/ODEn
v/nmbEvYMmqqpVvWlJH17n5Gg6qpGD3DFV2WcSns4im2IhDM6MMS+hZLaDP0x/znSCW9u0zIbIzN
HA8+SPH20gsIxXP6A4SHBRXVWVsZe13mV1HjPHaace0DrqVSuchreTEEwDE7g+lYeVC0nKQ9aFbJ
m9mKgEOJGmuZ9OlJCPdEjnK/6Cbd42TyrUbvjvV13eXdqu48e+GYyHc6dmEgofGhhBx3uVHqhJ6N
BVV8RdzE7s5t4oNSczKnrl2E+Y6u6K1OKmCWrwZaZLVl7bx+gXiI89S29zAL9eqP1pMLVYzWzLO9
R1VBdhGmzSVWR0ECLctJeopqsdVqAfQRZk24qL2dLiTCX5rrvpgTtIEQgmJdwauX+DDuTB3YUikA
zXjjcG/GJB80sUsgyfQ7RB+/FgXLtovqBETa3GqqA9nzd5Cj46VCsXXwlRoEHe921iRPvSigwhBd
AAH8koSHqxBhPurSR1Nls51op7xST5msIEWMUHgMsfPU5ii6EUIQhR8rZ1lG/2L9zLV9pycEMjam
ucGZUBcujuDRArlYsLNoRrT5A43zRHo/Kz09N6JY2eGVVlqbqm73AZeBCZYcDqds10pZlxvbptQ4
9IMLc7AlF6TkUJwAEQu7+lyFnOAtC/Jw4DyA7biQZv3kR7a5oaDSjaToBgEXkHrB1s20p7wjVtMQ
Ay6tLkeTTBShQrGCZn0ylxb6mTbp922n3qdvVJFA2WiRoc1N+SyRRVFZ5Gdxs7EickyvK9pWnuzg
1qjDdyHZy1EQYbA55qaukxfH6wh0c65lDbsdvP2SKLn2IJ0TpY0ZdVB/bZdtsYDy/8K/wNCLXwrL
dGYkAwNl03tiXEhFoT+ecNEaw8PV+gsV4GBJFYL9Pk/Zzqi52EH8WiJDRnRxTFTUIA6BNIt2ulJ6
KmDTvSVRkkTkKGvH8fdyyIK1By4vo04PrQqggeKz823Z4a3wo92liAc8x83XRcwPa1xj4wZduQnD
TJm7/pAtoKgffR+LO6Kl+ZgFyO5i3kJ7LClZduO8xZuybNK956XpEpbPSZT1KdcaFHiYAkZZQHAr
1e+jSYc3y3kV8wFJut/zi152ncvQWfeexMVGjWbV1pz2YNiu2kwSmGKlFgEcc5oQV3ULGHQYT1nM
i2x7KZ2Setkm3wn/Q+ZR4+fxw+rKj1FsjWVDkYd8PFtYUMUbrqS3yhsnlQ92ivIPrfXkYWeUl2VE
8dO57FQqaE7KH7O64dQZ0UOEor7NOVkG+JZmxQ85hs2y9abfoUTnaBzgviEkGgTNtCjFnt7HOi2+
4FCb4RVD8gi+/UQiHeewSh7ImiCjFWfKKjEOtNWQuBD56iu8uB5btz7qlwycfQlRiKjiZGkr2mnE
q7EBU9TO0/4URldeCSqq0ZmhoJsjA9DooOhs/tAcop5PaKGBhFq5JoG3inlVpsnZ852fHkpD2L1c
QtCUKC6GcsYL0tvrMCLpGUkrQ0HaAYQboonp7ScmvzcySa4KnQGkBZ3WcgA95dAoayQPp/Kj1xHl
jh/gCVU6NE3CcU+BaH06lWJO2BTtJjnR8Jzi0R8IGWQpksV4SiOOzDAgUAeMe+YMnh+FKiug3Bto
3clPN0bFo8Vz6M6MqMHbxJeIevABhc6q4HHhhVndERtzTV5TAirHfNFK8tRGBlCNiWIWluoB0O51
Dlx2pvHjARg2R9/hAfaQUHPB28zjZNOs7UmyIQlY0VeFq6jzt3mVsKFn2tUdh31KZDW2Xy63p3Hf
tnxCFE91iBBMMkHnlHVJDtdpC4ShhTSxw07C94MAWaDKJuk3i9hST7edbJcD8hbYUUZ3JMDmaHQD
+Lb6mCUtXcnLES4lfCZ6dIae4dxM6gM9yetxqI/TOp/11VFnZdIVl0K890OLh5MdW5diVE+OETwT
JTbPOr4ZDNJ8xfbeqRTM125Eb7N+oKq8BVeZLjn1ntwEN4xo9V1t4iQNeWVrh2QdH1ulp/ITPLtr
11kDg/nFy51D73BHoValu7Daq5HdLvpkvNd8uhx+Ylx0SBrdgBalXzKQiHc4pXHxbJIA7RnRWeun
1kSTnNnr0YSK+pNWeGeh6qvQoCOaDKxbPEGgRYsYqnU/Ikmt9eFOJSGdZyWMbVR6a8UBa4AiWp+w
qUtbhUOgs8ma40EC7Gdra07vm07Ka4CWLlgqu0brJXYhpm5YqTz+oSFI2AOV/PZ6jAbK9SSB0Vnj
MhtBki6DrZ5ekV5j8q2nboOPiaxKd9A98gVGQ2/t+AbHaiWexx77CjjF67hSD3XIuJNZhpc/DqiX
66vSy1+UabZEo4uqkB9Y57yEby+EkbGO5gp407BcqgJxJeU3kIxNwUmdMe3mVb5SWthQak9zNaTQ
R3+ogSHG55Ked26H/MiHbZSCRwKfjfbN2ynPRKA+qsrx7YPVYqrD6xCVMvyJvMMyjs9GZVwmgftE
AXihF+Rox2bHWAoGeE3dDK0x7eoM9yS7lGRGEAiasZG5qXGvUCo4rLKvrsK29+0Z9GFxH6OKCKYN
B4dmVIvxC0j/4NJzXiS/f45grJhJx73okDYrZmovCju5lgAzLSM4Bz4v+fQv2ZgMi6wsmZV5kaJ0
ehh1r6+xAzTITGathqeZstspQQc9GyyqDaGSgwMxfiZS8eZVmFtLBGQzl9j1bVXVqONyP0Qi1y1F
OEikvagB+hDi/8RLM8rvLtLWVVZOOv20y7ZY3kwSLylV6c3WU1iANNT7Wqgr60CoGeUSDStM7G8o
vlFly3rckTFcaR38sSY4uXrs/umrvJL0MMQ5zjd2/jzZ+NaDdMcxm+sbnPHGdwCgeiD5FlTlkOLm
LvI+IIvIBY5qa75abfMEpbDelC1517E4RoyQtWspFwMEWQx7ZGvQ/HcwIs8VA8BjGaJaIqUQOcSa
FDvOLNM7L2ksr7oIYGTGU/SkXE9rj17aMYIoQd+2KvPVyEheYYCGQlMhiT/TCUI5NZYoHuJuTf1/
WCQOb5ARPwSTAy2LVSJcGhepVlxkC7WXP8Vz41UvTBrMzz1Tmx7yxDhO8LQodCCYEKsssqNZh+8O
cYeJBj46ux7f8G0wdkNy7oZiH6X1q9FoeD90d5uJkukxZrXQna0Td68GznEyZzHi9+FZCvqzSmTf
SdJe7Khj0PFSi5pFSzXkc40taHB5FimKv3ldrxJ4a9SvcG2ZPfGEvouLHcd/ZB0pSxWzgPQ39LKM
vQi8Fvr9fVph7+hQuKJKMK7Ddnxk6F77HXAZwd6D9cMGoMabSt+RFxMdTJGioHrbo5KaDjFtvO+B
DYI4ZAZNR8RSuBkMym/OaCOXjbeDweAPzIi3k84nEXGrfG0GBRK+8DWahrJbEp+kWglpSFy1QUbN
Qr4hZtJ4pY7Gtg/yW7IRaGHZHlhvhfBlWmsc8LgzAVP7oDv90vFadWF2D/q0gpJFlC/j4NT3BZbW
8boKHJTsZb9oAg1rSGPTbXQ5P6He1uMUjcSAFAr1erawoRwuLbuZo4tJiY2P8CPleKrQPOUFT7xn
xoYDNS4hAM4o1D+8/TQVkBmAhAj9BGugE9Y6chCUeLH5YLsY6AR0+LCZvmqFrsIJ2ycaVsh/cibt
3GcTZccmasbA3pOGRLZimGBfvHrbCNuhjWgRKw7RbojlOCzgiWT2OfhkgcwCx3utUOwtIie/dqKC
Fh/NtkUeene+p9xZZMv1KYuxJQSjyeFtFcoBeWsDdCWiKtrqBy8JH70a1aoTK0f0RYtIDc5ey4nG
ENlEud2Lgf9jMVOwqxluW9L9UPDZGF2Cs2CBc816x1pIF4Ma8MIGljEIuAQeKkVF4RTgqPGFD3Bq
5ka8CIpkc1PF4ZI1LRbDnjvHRqB6RKpO65bXaPrbCPgd68Udkl/uy/Rf2kbTVoolx4XsH/uWlQq6
LtPnwMHXfSDriBkQoMECHj22vAnSy/lt3qmdvSj1F/rrEp+hg8Aj5r/0qFOITs3gb8sHVeWwSyu1
X2I+QKCN1xw84tRYYbOQZLlzVSuAGoioWY0ozecxRvchahaxNVQLCRkyiqFraI2gHJfxuVXfDbsa
Z3sicfTAT9vCclk1AVkIgxVrq7IWe2o/9oUfiwUr5HXfCX8uHd3ce8p4N0FAqkAWazxT+cpL2jsz
AIjhxLU50yo6pkOEpzTLtUXrEC5qp8E6aFWQcDZAOjvvHx0SUnHWtoie9cHgyM+6gmTkTgTePikU
ALLYZ74ufWi/q9nQgDMETTgwCm+hIu8qH7EigVnoUbhKGqqqWv4wuN0CkgnXH/LuZJ7yUNlUyn2v
7ld41db5GJ2TKAHuo/cAtugNZC0vxNvX+v891T8kLEtKZp/XLFfnOIrP6c//2lbTP6r3xcvpT/5d
uzSpNWqCyqVQNUvT8B7/U7y0tG+CeiFBMepfRc2/K5eKqX5zHAs2BJVFw6A8SQXs79IlZplvWBYJ
byb6SJVC15x/p6+qT7XJf9Uu/4patkmSN36tsVlmhgWN1W8zQOmM4FWwAbGMVY4FmX+kJsOdAUzp
pUNc+6zaBy2obgrrRhorYsDmHXEVBOAysaMBuKRd4CfHdzfzN/XLt4bu777Zh2oqNl3PI2gq3uT9
Jc4NFhaPIPUVwatrMJZQelh9efktLD9QHjRivwrCMxE4AZe06MZkxDqE/cpyYRTjMIvgYGPXSftL
vT8Rh8cB40BWwjxDnGw6LyVGArfZ9drPHjuuaq5HpEV/vBjx2W3+UMqsx8YExRDFAPDEvanpK1tH
oeJDX/dVcITVMYYtq0Ml7AM4PA3ow8qD+4MloqxsHwTngNhjvHbFuJGqWLNFntwp8SydHo5HU4np
HwhbF8MgFTkttIgsuyr6gXpWm/lDeJEPPf6dmp6fm1ssHT61FoCXh2bE5Nf0I7b7pDkbg/K9rIIf
GHrfpMCw4Lxs+/UDnerNv3ue6q9vmhtbCJu8IN5weryuhbMaIgOEBU9A6gZU4u6QBuPCCZ3D15/3
a1X+nzfbnL7HuznUtc0Op7oG3TDs1iaxsdPtNcFMMZhWX3+E/F1QOaPHnMKf3n1GmZI/KwmV3ni2
+OF6JQR3Ua4iMyewopu2kobyXWPzO4emuR89zmqZ92QWqIfyXhxI6qMSH/+w8+AH1aZrt0iupjfX
KeDkudieiStVVINjLLrKlEhaMoW/U/u4xzyMLMA7B1Rnpp+qj87C05otJ6tzl4bXRF6vtC659YrS
uFKbB91E+c+edJM59iad3mykDHvdaijkDAGhQOG9XeXPUa1thlgecEDjO6u2Wo6TPPRWZGouxz6D
sYF0OZd3YqSHPCLbKSrryieckk4iAG5himXS+g+mnl62hHbr7CGUTKw0j61IAAM5rZ8IF7wu+vzn
H+7/718p80O2VlmxlCNZBr8PicYU+t5LkqsU1FhVpDdxHd5//TG/rsr/epM+SE6qBGVVRVrOpjGL
tUELGo84zvfkDwPD+GRkmNPnvnuLfBuJKHk+0Ya4riVZItu8U340QXhlSlSARjrcUDhJZo5jr7Wu
hnKRwlUfu0MxJPhavBNUsukOU8geGm87jtF3hRqO4egr2SfFMrbKSxoah1oMpHrYtP+7eFsNyrqs
ITXHWrGBxXYmU3rXkFiABGaZyfoi1u0rha1bo3knJcqnqJxu9vX9/Ox6p9H07nrbTACgrk2u1zWO
TNGqopFkCoTXmidZeOlXRyb2rz/qQ2/uX8/uw/omDCMkrJ0RCuzLejSFzFYWup60B8oEindRDPie
Q2jwiDUm8XM2FMe8i8o1gfPQBiEMkxk4+TdVvYJ354m/9lQ0aL2X7HfL2ycrgvlheStTt7GEx7ub
E7gWViTNI5LcSaW56KtxEZawgXucyR0Ioz40bmp/ONRWtScdZ0tQ7zJu4eX38oKpe1Gl+B+cynnw
oeEofrcfodVg6tvXyXg3lvFl3ttXg7R22LNW9uBvgn7AGMZZ1uws/T98qB9WOLsqEwAmY7RxhYsy
KJ/xmuEscKpbvShulTi50klBgP8ZXn39aD+b3z+sJ3EUdpIqf7gZGs6fvUZtLG6q55gMcwLRwj88
p0nc9rtl62P7lN5IBvhQDzektdiIuVNMGvGxMCbtO7WmtK4XgIaeprGIx+MpQFaUtsojyzgLc9cv
iG9Y1GQnlZF5/PrCf00W/OeVFh8WHeH1kVvyBTaNRGsCO2Mb+GiNsKVNcviSga1X1h8u/7Or/zDD
aqYNrk3peKoyOwWNdu/IYhNQxSwIMsBw8Idh+smzFNN/fzcjaIM2uG3JJU1TAcEU16BY1LkLJ8wc
6ON8fd/Macz/ZgcyhU++/xQlpa6RW4Q1C6/ayyK6hYT7EAzIYdCZ/9C8OHmofCW+BdlHglo3eriV
7WZpta031/RhXJoygHlRgp+xnW6TBv3WEPBYiS0DzrLsbXqyveivDEvikzGXHZgAohnvGZ8b6o4/
k8HaGTA3g6bZd0Xtrqvcqbahpd8MaXHjWD1nfFyDxAN2c60YtwgQL0FXPVhuejsYvViJCdKYVySv
KNVKNJQywbM1BuNM9as1nMezFaKGto0/PBb9s8f/YaaOQ2zF6DBJ2ci9WYcjgYkZli4nA9M5mu5J
wvm2CBbuS2vv+eoy9x/A8oPPmfeof9tixXa7yA78nT/YyZIyOA0511y3RjVD+QIY9+7rhzsdiX77
cKeH/u4Vkp0bgmuy0s1Yh0vT6iEQgTkWcuU5Jnoo/yHBFuVArTAIP4rG66G9K+PbqriocmR/AymE
gXVLPFCCOIh4u1x/occCDE3DrBPvRH6DQXcmNXC6KrZgGjw48pmF5R9u9Sd7jLeDw7uv75q9bxBx
nW1CM11herxxS6h+pv/969vz2Y//MDv3JXqE1s2yDTlby7KRN24RPlV2sv76x2tvY+h3Y+vjbIw9
yrIQJWwCA2MG2JUnXe1wr/gPZc8oyEv9umkTYJb2VRWCUVEaXvRQQZ5Q22SFE7nMTIaZNTCo73Tt
ySsHmhqlfpdU9i7VkNDjQDOXaGqXTjw+SijuOBnduR9CnzG87kerxC96HB+KkoSFvrN2uFA2OTF8
qQXzuGI/6kvgz6TI5HP6c5SipEHQHUktWGM1yo1kou3L2Lou3faMYIYQYme46VIcCEDN6O4WfDvF
0W/hs93BrION3CpY14cdvoUHzYxPYmA3LoCEwkV8RT8I0YloiVVvm2c5ioXtUP4u8cRTFjvgLqQD
Rkim4m4x260SIC5UouHCuFjUsLcuI5gaCiF0uB3v0desQkXDkaBSTUxeZUQhlwpcptdbOfUAAtXd
tIOzLjJCqYDz0G/oFwkmNZ/GOpVkEtFKjzN0ZDdPAUj1ItS/q/BLQuJvZkpL7KGjXLRKdRVFyJk5
kg5OvnVC7xR6DpolbeNU2jIp4WVjmLABaGCT8bEKeABdyTBTlFvVcu5NB74UraKwCpeDBNAwRv3R
NGuiZuKLhGuqbe/QpMq20IfrwJzyWlP6CdF1l3YvDZ8qfH8hO7kWBaRNxHoFL6rFtaZKsy9qQp/9
du8xNr5+aT/Zhr7NJO+GXNl3Ocm9cOTo5uPm0cH2hskTKbSXZZP9GGHBKH14UTNrff15n+3zjQ9j
pCmNjOKEyIh7GuZFDkA+k3jOtRPHmIWil3RO0VBMhupXUJ859lPSTTp/114bkbxuZPbid+rRKElb
0c32ojKscobdzJvL0iGjhxsXpuNO+OEGUFU7yzPlxaIxm/vQtVzl1Y7UUwv5yOPxuNqwzUkIUbnK
3EdMm5TBDWGPcxB4268v95O14+0uvLu96G0k9EOmHNe38UVPBsi+au6AZa/zNFrmjSIWX3/SZ3s0
48OOCL89lQUiDQC7et9jYGE0UjfQ/wHBBC90EH80uXYg4gpIYgN8v7/0ombNPmoNCnFuT2tYLe7q
yNp8/X0+2c0YHzZNnpBwx/OcK9dQNyUNFIeC7QITWZ5DVfn6Qz67vR+2TBwWwmHEVLwpanud68mL
jzDEoZk/7xq0rRhx/vDafrJ0GB92TbqIdZbpItuQ08ZJUEPcIfZTNvB/dh0fthh+WBOo07Bw6Lay
L2L4hW1V74jp2BuiIdpsuP/6czTrs8fyYYfQxKqPPZnhp4vMXdiWcm0M9oUhJlV8Gy1rvb9wXfXG
6MDrFznGkS5NrmPE6g6HSLAF+br11JWut0snaFaIgn/6o4l/LOZXCU8Ak1KHB0cky1xJeOwAppIO
83DIfNs49iHRIhy+bc8LqdwjtCDJCDOf4ljPjdtd2HUPs8uCVcrMXeX2voiGFeDTzXQHPE0/RIpH
66ZCXaQIssKl5WDzU26oNSPjwWo29PJ1ZBUCzoo82qPVEVhkr3TqhcTPR2oEkA2YSglabGqm32vR
0nYSBAUwyT0i4AuAXsCaTQv9RhlKjLAR+osU+16gA9+r4dpH2a1hQt2R9Mp6ny44bBlbrQ6op3a9
6h7EpEOAc4SmumkPQBu/U8u+pqe573qfliksztzYNWiRchGtrSHd2ZlZru0suMokfxRXMFCNlmwx
aN4spnfSx60W9PSgM28WVcrBbTzSk+wIQCVsxy3ZrDstE9uG5SW3m6vUT+6LeKpzspwjiZ2W3suM
FdoR5n6CL1a00DqUd/d1lh+7NprHkfcSQ85PdFznthX/cGqw6wTczZq62RVKviHQ+dKt7Y1fEpce
00osjL0MrG3QRMcyLaHXa6u8cW6npYvl487v5GXBLoIsyIgybYVTltKNCOlCOjnAS7IRbxQPzCvL
oac+hzmCDw0KhIeV1jTVAmdqudNVfa+6AIPhbizsGrKemi9qxbqhCuUsyiht/nCG/mRsqx9WJJgn
hesUFTRAYjziTLllk3Mh2/oPE6E2/Zz/uSsUzrT0vlsDCMHTKOFDGxwpI82TAbITzg3q8E2M5RB8
kV7PrTbcZYazFra1/Hqof7rQ6r9+LIKN3q/jPgOkmK+QU84aM7h1+/I1chnVY+8hhpXrKIi2DpDM
3C5fwmJc+Xa8bskkocm/Itd8LfXicWwe6hLxnMNAIPN3bYXhT0NLjkOZPcVRdm+wu7FT51RrAEmG
yrzoM+hGLKo6m0H8PBu8HruYTyW8cl92P8Tg/ahU4/T1herTJPk/7y/a4l8vtCsMC5+Ryq5bN9Ye
8VyKiiIPhxx86A7iWgu7QkehYGQe8gNX3UQVxmV65hdxD4Fl2qxNu4MaEtcSy+84V1uvX+ZhrxFM
jETctB9o0VIbiykuWNXL11/7s27I1Ap7/1oYQ03XJVHijUfixaDgGZIKpNzWP4ytvlarkwlaZ0Ry
5UxgSyJl1X5qNZGBJnelYr86PCno+/RtrilxrYbwyWxgEiKRHHAAAu8GqLGW9X0I8Nrx7zADB9G1
P9HtkCNGpMlpRK0Qcr2R8aTWcW6IZPpfnJ3HcuPKskW/CBHwZkoLkiJFeTNBSGo1vEfBff1b0Jvo
8IpiRA9Pn24aEKjKytx77X1fPgtIJCSxLQJTulCanP2qJ7UAnkD8YiTiuVmlUP9gSmuXnRrsm7hG
P3DfB8ekFYdJ2weZfI5RfZkwTqsRF0ve2hrIZBjcvicJK/w7kH6VB1s7jt2ktua29pUnPEvpIY5G
cTtG3ZZniZWE1ctmDwAtiWQGdvNTlt1Gxp9YuR3qY5SvJToeHHiR8v7+e5rT7fbTbXhSi2AI9x1J
0CXKOu1apBpKNFv79Gic4TiCljZ6CysATNqnC0khFq0bN/BoVgTKM0OgZxWEyLUVcKYKZ0YUpGyo
RTzs+yKDGG+AT55iBJWApIISmGqkXY1TZyWvEd1yrHUrj8TPmozOvKXP4h0n8w54lKUTVfcRWKu8
07UZlmyeh2wRKo++nOLFxgLn63vOmy4Uxlcoi7Tb+w2kAjJIlPadGm5ZZwW1au3aqdinmfVsoJJG
5m2sIC/cYvZf1FK7I532DjzJoiy8nZYFq4qkga9/hP0KmsRyamnVmKh/v9bKtIb9cK3lk3opQqlA
foSGgREWW9Cmj4FWPRpEBeXobQHvkvDBkWwa+dls1EDPZ0oq/v7+5ue2i5MKyikpOAnzy1wzN29L
Od+oo7631O7Sw3Lmq50s2/BmZAnmbzalhHFkto9KN1x46elO/OmqnfQ/ErSp7WhVLJQQLIKwIdgh
7a+0qCJjl63/98tzrl32ZcX5tt2J1FI0RTiEKhliU4KiMsICeTMeS6if/kLzugBVr3pfGMVD5Vf3
Kv2d2FbX1ZBC/9Ws5ySWbzwkVRI5mmOSI25Pr4DnsEBHDwgV4eEbdwUMTnuA6OzYS1AQ1YVN88xv
+7XFfPvs7VCF7Fl8diN4KOVrOsybEtzg71fm3BhGPblzMgIKaqTWket3r8hiyUGrzQI6DGJIYAwo
dsdNEiTAJj0aH+pKaaJ1WucoOds/JElwnkOZSx31+6c591VP7rO810J6p2DS4jHZK5a4jXTlmkS3
4cLrK2d6kerJ3aaaA0eBlIFhZE9ZIA0k+EKsazJNzVH6C+DsyWqsCMWrd50M/mvrD39+/2aK/uN9
rjsn2w3JnYk15tznWp9S5eKm1IZxnRQMBCIlWMWNIIHEXipAOKC+xw94X+9NskVIXL6jB1lcuAI/
P266M/35t5tJyGkl57pM35iu5jw38k2liU2RaPd2llyoXc8cgNWT2jVusRzUBpuh8NlvzOBh9An6
lQXpwYBL3kpPby98m3ODA6Q2//k6g9GIWnQ9UhRaarY+3KZUdMl0EoCa01r20uvMVVH3W6HDkTds
8Z4O9nps/W3KuK7tW2Mh56jdm/gv4cYjlU6ULqKSUW4mY2uwGerOoJGRAdCWU/8HLqOPBhH44mba
9UqfLjqYXBJUWAmy+TTANMvmQDgjLW1p3FDLZRz1OFAlHWXsk81fcMIYILQP0EwptjHTwpImogbs
35aap5pXgwVAhoxOgy3dTBaX3+/AL+nDDyutclLbNSPc+wAIDUkj/SoRyGqt7kqEQbFMiTdc1Frz
XiscC1XzppWLRxs28cJG8NAa1o2W2w+9JYHtmgBBYkKuQjXGc6wXK6engTT4Bp4LKGBI3a6ykdlL
byBfQL2Sdc1aZ/hhlaChg+I2HDzqCzDfSf3AzXEscntNHL2r4eFTEcD7qepWvfU4/f1B9/7GNok4
BrC8glh3EfVroiSXEL0QpGSrJsp3Y6huS4Pf3/GV26Akhpx9XZKTA4EkuzALNr9fv68V8afrd/oE
e22NcqSJXXh6c1EwvPDgMCcKWg2CxO5bxVx5+Jhip174AwmQDgKfBMH1LAZEBcX9usp9YjHbI9Kd
TTIOx0imt4FXye6dXTuYc29o/2nLwGL738dCrkqRYS3CZcMBmZMRwAa8UZ5xQcDz81pmfO0l3xaR
IRBNqWRciaZ4Lox9Acj592t8ZuX4Ul9+f+FR7yVf54Xr8tGyq/kUKOU1e5jrjvr0b28xfadvb+Hp
lcMET8RuH916yU0bvPriOk+vuy698KCduzonO2oMN0SR8+kdDP1Q2UCu1erw+4f/efVGjfbfD6+O
KjEfSLVdPKBzjSOF7WwQwtqiurCgfi2cP93kJxukIaDJmORSugTgLJSaZdsuLeYmzd8yJ8VJS9yE
xogRhXupUNF2O8fMSgCUegtpGN9iKzWINkKVEZrEcA2acD0fpunv3/5M08L4+vNvvx3ae5XQECps
r+VQrwn9dvD0XQ9miTHhzkwIZyN25MFOmgwBOUK5C+975raUT3YZPUYHigY7m6ZWa6NO/mR5dJNp
6YMcJkebviLoaIjhYXWt9sN16Eu7aX4iNfJrKMV32F5X7diDcqKXcuET/dy+MeSTtdwj7bFiYp65
pCAeFas81kq7y1qvWasiYfgcIwBXs+p6tOv3jqPp72977jpMf/7t+ieiSHXE7kSPVMGqjsw1NtCP
Efob6nviCyzlwjLwVY79cBdO0KLvb4SHXyXRixS1kgs/S2m2Snm2A6LxIpN7StaftMShLbDDMh+R
FNKmMzcplQ30tmpKi7nR0/gYKuUuYCbl1OZ+tJl9Qpy/7+v8Uil15mwtnyyyvpRb6IaNDD+yIHmu
XwlbP45SdWUMajone2prDmBFEu3v71dft39eWXTn5FfXmrbJSdjOETh4O7xQ22KEDRhKb5FS4ldX
+mub3mYcJKjICpbOqaUsjcmNF0nrCJnVWkp8cH8GZhd2XWxN2Xhn6hYJARXsR0qTWDZbPDgBQ9Jc
d/FYPzhw7HrM6A2yD2Q1zh8S4XFLQo6La0imiQGZOFY6BFmxP7m/wbzFUQWBd+j3diSRIek15iIv
e8IOwtHtbf1FRRUfNu0L68S9OvXE20hhpxywmJIx9hAaGNUkcO6NZ20UU18WZVGQ9IKLpMmDj8Zz
2OG7ahO2DQHqVXEV0EYTOnZqGUBtrHtbkDnLqZa2jdbVC3lTKcpLoEH9q7lCPXELBO9KO9Oq9hJO
KIBQ+gwzbuDip6HJk4utovSkq8O9sVpMroNf4VgpwWanR5KSlyLItBXGLXCC6S1jSvTNSfxY1f6e
0LVlwXw6Lg2aPuXe18INeiB7PbTGfgisjyw3bygz5blSFOQIG9gec7rvQepvvHS44heHWU2xWAte
dMACGQpVzEdDkKCQeySxBzfBOCwcCfadnwbb2ExcwDwLoxiuraxzAN3It7rdPk9q2h4lh1ElNNyH
ejMW9UvRFI+Oqj3hWM8QhIThHELhQfeqaxHUT0YltTOtTBzYRPWVNzqvoupXZPk8FjzprR+vpDp/
hN2FRWOo7ssIr7zm6x+y0YOMJF58RpLAcYBHHZs6VAdGNHGqLjWDnpaZ0PhkW4R/b6RIO9AU4CYn
PWVSIJg5fcaaAfTYe7eGPTorhQlz3ZLo7Zvj2lOg2chSsNVT5zgyVECS9Bab3rpU6TIlPSmQVhVd
DyFypMxKgxl8x2Xuyfd9qn1k/hguNeKQZ6NiHUQar+1EkMqFh6eKvWUQy+OCmCkEe+1zqzkfFlMG
XVWJPh9HZATmvLHacj2pS/POW5Zyu88iVCnM0ckYt26HMfq0B+Y3GrnXCfxMzG8+gR4ABcCvEoUt
O2sVbmkes/zUfuLWar1HKSrNyBJ/tyXCmfP26ORpNvMVgqgKUlRTYvDASUG3SJBpYE2YAmaBnutC
uipRQhg1iKl+rN20ozWMummq7ezSJ39AdzND3TTIkETbAlPEYbmwyQPJbPlpCIks0ZjSTJ83pg8n
sPkYfThvshg8jy/jUfLfIlU50lnXKutec4irnJ4tEmL/erWEELQhortz3joDfZOdko+hCfLNm3Hy
J5L/03T2ylH5MUdteMg8DRamHL8XugUPsy6VBbPKp3hQNwUJXhPQpwabNaW09Ysg1vbwGXwCTUaG
eDlKZxZtLRUgy3sYcpYcPU6mPIE4XeGUBErOlXPI3U1W3McAOpCS/iHA+CWRm1tbya5yXddIr7DX
AUkJVpT+5dD1Brl1XcWTgX4yiCvDzjSjDe7ZF4Zn68YnoAzZ2Sthnqtcze467Grot70jKpB5TkRx
qQAtUzsHeWFvfBbt0H/JBJxJhErOtNtiqZ83hfNXHiAtONFmBNaH0dZcE+rzNG1TnLUIprL2pIOv
mGW9lbxqX9dkj5GcQgQE3wf8IybUjnRO1oXpnf2xvAnU7iosxVKpQrIZ5GMrtA3I/mNfaQ+GYdwH
U5O+ioOINi1ELdUoP9XeeAlb+1CjPdFQ10zzdKNu7hhi3SDs2E9bg2HVPP7GOBNefK0QGLyoub55
4YdQXADAqSWNUhVQSB+lkyF9Y4NQ16X0MyY+jna5xWLJUm828g374LsnIyWDewAzPzK8WSfHEPP5
SCkzxhTtRoEExoO1AtITc3Csp7dC1JMilUCJUAHpa5ZsPl58M82EtJQwRs8mp5EdSfB9iyDYF13h
4GbvV1rQh6zOmNyoUGHnLmmqiHk52p+l3l5n/M6mHu5TJo8NSOmmsXY0+DYhwwlEJLuG6e3Xa4a9
RGPAPJRptBvScTn9BV8ibVe2zZ02Mnmd7v9WD1/EdHcQyEddyVRmeoxKMfprM9MPQmFFjuynsiQs
UplcN62nzVTwesu4L+5KZkqOPxyar3U+YvyjbfO2f0W5eoeK+1AA2MUL8kiLfE6E5d30kt1guMUA
hYOXM+Z4Yokkl+Dh+fSQh2kFFE+6x8A30Ie3aWRU+M06S7Q7xttPTe3cWoaJi1Z78zppn4CnvVAH
/3z60OFF/qcq63zaHGUEv99oo1XIthYb3csQ9Fj/xIVD9rm3ODk7oYciaMRrM5djWgGW0dwgFnux
SkHg7KXJz5kmoO6o//0eoUd1HAnK2LHJr4uh+gNM8VpLzJtULjfQFNYtGF9PrbdBl1w5REFeqN94
+f8tanXn5GhlJ5HIOwfxSZdoNHlQNJlQB39/7TNtXN056bkBDC4ypvFoQRqQjqjX2eBGsMyK/kSK
Q0ECcbTUUbiWVIyGYEsOGzwHyLEZLKqr1DBpbVcEJBT2hRaE/XN5rH/9+bfDwrQb6AwNMlek7S7x
uvswt4EKlt6hq4kjbeOHFH19izqQ+9+50YLucSo02QVerER9kEf9AwLXdpy0DHZykEf7Dkfeq1Z0
93JVEfCa3JPJfOWhf5Pq7g/BUeuOABVYD6NDi37Sk7Jjhnq9hDh5ParZJnTyfq6zoWKaa93WGMim
84uNTFTNvBWcmMZcuneKZqVn7REiM8h7exd5xiGLAav0RnzjG6S4VNqHn3ns5woLEMExm36qehWa
1AkLjpmnu9ysDEa4ApRKAACSTCAANjJIPZMlULWrdaw3R4VQ26/NGCAGdBf7qUcXkfbSVWypL77p
X5FDxy4RbDEbEi5VKHeWloAWKbFi9dlNLYpPRW0PX/83ptotJYuxYtbcdSXwvEjVXy/cWtOz98N9
e2p5LZswMaVGTdyQxbCoendoJdIGg2XjXE/9zLiykVIJt0WFnPh3QMoRKTYXjpxnzvy6fXLmZNup
ayI0E3fiJdbI9TXqKRunuK6tNH49yXpK+8PU9vv96/58xkXa8N/FoSBeNwwSuqS9/Kmia3UAaUy7
gCWTPmzV//i82ieHx76F4RNbeuIOnbdiko/xnjqBbI7BZv1J1lSrpd8tp9noVwHZH1j0LQc1pLYT
NH5+/7LnlsKvk+a3h9QD26gUMKdc3al2gfzhkTXl1+Yq7w8s9Su1JL2ierCkvyYWoN/f80ue9tP9
dLLGNza4rrAaE9fwysfCCZ9SMoPhKqkFURogIzmPuaZcHxJFdw1L3tpdR+6yJ8+JjpkZarcWEteh
6MRDlnr9BD3vGWRDDav7BplSFd0LYFyYrPDp9/WqDEZi16VyT4BqTOLGlOMjHvwA4HuRxCvfdFa0
r57zMb/Tcc79/iXPjXvskz2GuqRtfFWkbiZDDrnH2TmxEeZIoiNynylhnAHv42isuH/BRqAFoG67
JLk/++4nW02qgXcCSZa6EHG33M3cufDD/pb+Tel5iFxXBlXfyGOML1iSFx7njxC64O/f/UyjXLdP
9yI97vHAlxAGUmxRhscIIes1Ii2jd46i703pZAsWuJfc0Z7tPNlGg1IRmAINSFPid1UeV3iWHgm7
uG3Jpp1pkYULjbGNAWOF2U257mrxOUpKeOEp+BpM/XBHTt7w7+0mL4CuzzTOd9WS4GOlBZdXbBWm
vRXxzbGuuEBeFMQKgCE5ms88btdG2Hcw8Nd53ugIl2qO6pa6K5yBw3+CEh6zhT9Il9qyZxo/1knj
J63Z2eM+9rmiDlAL6EBK+vH7r3VmvbNO1tfOaPs+pefiJnJ83Rkm6ewqXCw7dCs7Xsn9JSOC/nPL
EurRfy+yH7RBgZLad4dGXNOCACrS1ofaj9EqaEvRoSlychBAWvcwkA4uT3hJ3JKPCb3G2KPXA41/
3mbOO/bxgtjZmoQxYxVDFp9xL9zTr14WGDVmpJutI7temznS9iC8Nye/jpEerNwEqg/S2JG0o5Ok
z1GNmNEqtkaTPbZe9pA4wbZRLXrIVX9hGdDO/XAny7zl6UE+BgjKc23v15hvH3R1IDCsuJdRusZk
g6gHYecrxzM4dMCvxMybmLf8qSRpu2pYVMHBHDfSCJotI1ebWa1iHvnfZWsvEzRJNmYUAL9LebIy
q4daXgFbRSv+KFvFhb1qusl+ejqm7/Ztj8A/4PGkcvPxcVv1MFofnHYPKWlXibUyA+vCUOncXmSd
7Av6mClK58SRi+/ns4xQdRrG3ofRN8sCwttJg+x3xohMvtVY8PusvQp0Tbrw7urXzvvT1zxZsYkq
12Wn1EN3mLId2zIEZFOmD2op0bVqnQ9foTXC6NGn1EhzUus7gXAqogmrxTcx3dZS7R9iQkVAaFYz
lRFzpEQ3QwpWx1OfZTJlCNxu3K6qDzGuQNA8SwGpEJsNRBxPbZjGEzgBSNHmUGoQF0J0GhEb9SMe
0b+Va7XrRB9Xnl9s/at6NAkIREyeRfG+GvkpnHg0Zt2U2+hoyR3/FOo3Jyjfste59tw0yUPSyuVC
ifNVqwHVS0EYSSFthFSpAFURgak39XtsNO+9hClgaEywkYD4B6FAZkyxiLWuFJaH3Oz/aLLYahJC
Nkhajeu0zo7x6xY2O+gGNXpFQLYdY39vafoj+8y1QthcpGJ3tlMIbYg86Rt6HLIHq6XH64HOsV/S
GnGANkorv24eR6fZmKWWzzJ1+KsxBoCPXt1aer9NBwmUlBeBXGqRAitGEC7qBuW1lyGn8oehWbM+
kihIki0tGikIwVvbq8h23sxM8e9GhWZTURCs2ENnKIdpdK/X6jIE9HaIQp8SHigm579GLGon3U5Z
9Yo0rkHxZ0utbQ6Jo67VtP7oqMvikED2RnmXBuux0XKor0kC9VoNPrpYrNDsZLOm0j+r1sqZihPA
rbSuwsoWxP59l4SbQu8i2sX9Pc7b7E5XpgitziLHAO3joQ1iZaGVziZT+48RNeZCEnk47xvxXGvK
QjTpvdPXj6ZVul4u8TyY/lutl9I6McO3QYcvp/fhXRSqey2oP4L4bQJMQKSiVeuziarKu02LZxWS
ABUSv0nTIl2Mjjx1L4pbpZRIMvM/Gn594rjjG1qq95Fnl7PegolU29y2SRbSaOEg6RB8RHfIWld2
eWXTowDgFzzZIsiXzADdTuY8l1GzB1Rwja3cdsWzPkzq9rra9xmPSshxa5ZI/qdZWktOjJjExnFH
+2idRBqPgb8RQfOgmA4SzZpG6NQFISXhndlDAb8oW7RVuS8755ab6ojbkIq5r49e0+2DqHszIO5r
RbbBgbtKiU/YBnVKVkzboUzQoqtUKQlaCLeAI5d16Szqqj1O/4QwqJbBBOkJAxlSnUSoQt5WEPfr
JW61ctNJEvCqgJEHqKMv/D263KCH/KQcbHRSYd+E80lgGBeoFZnauiWCG9IfnH2SlRiyhlucPsUi
hGio6coGHsZ1JvNUZLnRrepK+RQ8w/WUOUsI74zs72fi1T8Hh0qJ2arLBBs+WLnGDraCVMhFYT9M
pA00pGuOh0tz5F+FBPiQWOH+XimcOdBbJ0WlPeXPdKTYuFUq3TAruR1a5ar2wm2cBUvBb6DBOTHN
8MLbnds6T6pICJbQYossdGHdIp80XpQhuvn9m5x56S+17LcdzbP0se8lTM1xqtzIaHm5/bQLrz2V
Mz9sI+ZJqaaZXuer0/Q/rYaZlXk3YYJguFyQ+3ipvj73FiclG24O5OM9KrkRFQx99EVsEo2mqFed
abVzvCuE9mFakBrtVs7rYi4y+XWMwqNniqMETpZH8t0KyZmWlTxlSAj2OsbHEanqQlbKaI3NmR6u
AqeZJhk7y4calN6Fy3PmJvqyAH279Aou7qGhAe1mTWFOoSrv8rT5tHJ3R6xLPSey3Z6VqCnhgJFq
+fvvfe6CnVRhPlGJlaxK0RRu+Fiq/q3cix3lFl0wRTz+/h7n7qnTKknWBXsk0IM+q699YBmpfIlI
MX3Mn26pk8LIM/3UZ8QaujW/CX4I1vCsufey+EKP5dzlOal8HDjjuq4koRuU9sEvFIDjrTttCAgT
L0gCz32Fk7WDVN9QH1CNuGZbbHWiypj53Ve5tfz94n/1on66RCeLhRbgrNCbKqBtbkQ7dmZA+DU0
OD+6BiIHzTMEDCP38GTDAGYrhcGNUkQ7cpZWzLkmaC10gyHgTGKS9aoR/kVy380Q+ceoyPZa6zwO
zWvrYBYuigjZB/kite/afb2xRe+GlrhqRUXVWOfBqpi2EoYS2JrHaz1vNgbB7CYJJ/bo3XWCExZW
qFvFUp50SC690W/YS4+eYTyZGB8KMUy7YW5OluCNkVv3beLdDLr5OH0qmIPUmuY4M7Lq1U+sRVUp
hLcMDvhp/8iO+GpKfsFU1NlnqgLqI8WvlMIF0LW9kRaMPkZ1qeBkXnVm7mBANV7xZ2FNthOYsE5O
YlCdkG6Cs7cGYhXX0a6vlZ0zWvm11DjPVlr2dw4MaGa9d5KaAzMSG6f7N6+9fkqGkkwamTY+Ynds
g6tQSzYWs01OjZvfb5Mzd+EpFIqRZaOVlRygAi+2hCpjak/g9ZWE6f3+BmeepFPsUQhhvyW1KHAd
WdwMtrzIAv2+bqSFlDbr39/i3DHJmN772wqKKcdXm5jc01FX35KevNjSXqWQStFhjPto1B5kAOcr
llVXqVGKOcGFRvC5qzf9+bc39tSsBM1LW0exVfIGAR5X5jNZQBdWoTPSM5hU/319eHqJlELccpue
hnhvEWGe+1gGreGvJdgeSL6fEpk+NUXeUP6QrYuoALjSPpPHQ1UYLcsiCU+OygoM4Fo8JFBiFam7
cPOcaZR8SZC/fX3JKbwhKllirNh4bPvOHX0yodJgabTlMm+Uf3ybk8VYIHRRRIUaZeicjS6BG6Al
m9F6Gmj7EGJ2YcU8sw8bJwsyqGuBmjULXLivn7Eu3qe3sgZlU2SGuSBSaYtRb+3b6YX3O9fHN05W
6KGCsdsWjg+nGaicXpLHhb0DbfEicqy1okn3dtRupUIj3Vrjx/39aTmzK58ygkRf0/AM/IBU2CGc
B3Vxa0j28d9e+6TSg03gdXi9WU1q/YPUAvRF0SWjpDLt7T9saPpJjee3jQVIjN+nxvjRSfWh05nx
66Px3MvBQsRA20zvo+uy+zwHOJDnt/TXOH504aWR4vQ1fvoEJ+uMMyYOkT7ciJw+dySAX3sTx7Ys
6TXU2WoMQQTLUXxJTHfm6TolAAlS95zKAsPteeQ/5236iorCnKnO5JcDlN5i9vq3n+1kmYkU7rma
CD03aIwW5mKqLwSy1t9f/FwrWT+p1bJO2NLAHsaQzCPpFvtA7Fk3QIaXU+hXQS42nFhi1RrLdIta
vbV6B8N2jGypDyCWm91KtsfPgJbCUIwLgjGuY/qfmuVd2D7OPRAny4tmDbWjRLrvppK8piC6Rnty
YeU61+HVT9YUSeuUqMkkH56wTphMTDRfkFnrNKjWbSv+ltRFjqc/xaZyH3thuC4k+Tor+lfTTt5D
JBm+bm9ElD5ndAdYLq4gJczg5RPW2uY71fOWY+K5hmjejCHciKY+qKPyUEbIuKoppUGq32wrWRT5
eFtn1sHBGU9O+iYx/a0D38mha1/J5rLsKXV+/7XP7IhfF+LblpD3gyo0m9UlTwpY5Eb+qAxatDXl
4kJX8sxT8T+kjloxQU1yN6nmUa6CP5Vm4tMi3yc8gqK/+/1bnFtrTiEdKTM1G4GL7/qpuffUsia5
u6YIzvZfBTCJgxYxyNOeEDfq01i16lyqrCUP/7+dDk6xHF4VWXqgmnhAnHjbRYRAI/5DEWpm//ZD
nUaTNq0WB4NjxK6cMTvFy3uXc+rtccD+fgnP1H2nJI7Oc7zaMQXT3L7e9s34kIbVu4EmDy3hhfLo
3FucLFuErNejNmax24piWUfdVUrEHupBILzhpT36zOKgnSxeFkkwABk4nLekHyQZCa6eSI3ZEGrv
OKOXVmy+euQDmHG9YMS4DrP6NrPFX1Gi2+j7KLlwNc/d9SdrFDZwxRB6FSHzp0vXI/JGFSKtAnSf
Wn7boKX9/Vc7V0qfcoYm36leIWZzI7NeNYG27m24VxCkBpSh4Bzy5spjDDOY8r0Zo+MgNXz1+1uf
2VxPgUNq2juRmHyIgtCcQteXmnWYytnIe/K0TS7UC/vRGVOy/j8cgnZw6G/1kct8e0nEwNJvFnJ1
kOoFS0qvjyyT6cYPrm3tobKjCzfSmW93ShGoNVVvDZUfEKrfsgkOfl/jHSeFAT5emM6bdLjgbz/3
RtMd9G0B1oQ/ZFT78JqK4DpPMmzuh2IUwC397TTCJEb3wlc682ioJ9VQZynKWAvVd4Um3tQqu5eG
S+bqczXDqTlZ8QFDRYriu2Pc+K8FnNmlnVV3g1mo2yIMyO1lEl0En8gTY0QC+r7QE+gvzQjeL5A/
jSBNl4ltBEtNMz4ra2ho7MVY5XV1EhtcWKPPaQpObchFYzpmSTa8GwU1+FDJXjZ+S0a4c9XK6JvK
dudFZN929ifijnVUAe0KwmWXeC/Tzvv7Y/P/nP0fqtJTu3LgwUUvHKbIGLJv87FdTWWV0eeg40rF
zYRJzhnPka1Asku1eGHZ2VLRzLkcxw+dH1mz1pI0qBnNkx6CIx4H8pfSBh6ArW50O6RTxBBkPlj6
ka+5KMKiX2aknqwliXgXx2YkF9kmETfEXCsYQOaprQnC+wKkuyNQL8vqFp5Ngmtdm5tybIZ5bqt7
xFNXSpjf+025M7BqIAqG0yjbyzomT8EkTdWS83urM+nT6PdeaoRLqe23WaTMMudNMsHH2d2mHLIH
SYPHMJTlLqscV0/Tv6HqzLogeLDD4bkY8yef/iDKDkpNfhBunoJUrZZZVSFWdmO5QWHf2MVwHKip
AYyU5Nt59+nQr8Dl4V71172q01CQFoWRze2sw6NqLuAXm8CGENsX/JKJGN/hDRBHA8XFT1ctHa1Z
58ukuZLQIyGFs2QbfWM5DUcQGbbRcNsJJm1Dkd2OfvEY+s0uDZ21zM9imbabV/JMI/KSnOBlmCsL
Nja2k5QS0mj1lSkHS8W35pJiXtUCaGHZ76c+mRzzClW6m8BHmSQdoIpfF0H61zeDR7kRy641SFg2
wbAqKNKnKtcDC6nZ5SpHpDH1TTAvrCCQ70SXXheq/We6TZ3Mexm5xE2UPU96j9GOd22kfp2BEpTN
bdRtKs/4W4by2m7HpRSTCGIMOyGkPxEqWGF53arU6o1cCoJY4OCCf1V3o9HBtbCWQfYg0DHJt7XX
b6fvT6ANmugOJ7LFFiDvpqust/GLae3yGGcw7Dc7NjbGQ2iHq9hBBp2E4TJjEh9F9YtZ6q9SYULG
a95+f8DOtAW+Hv5vC6pXxR3KKJ/WJtIk0l1WdtZyiZOZJ2vHOpMPtTfcVDK5gL+/31eJ98Pz/FWT
fnvDUORy3GclFW42BZgY+VzXx03UTqglSbiGJi/zrvoLy3zO/JoDaFvVV5btQ2VJJDeQMKGkhOUh
EzcWChoIy863PMvhovX9eWWxCnhF8zH9h5cixyF4aaV55E6VojSeDeSZT6oOQyqn6yRgm6jxs5Nm
has25h/La3eix0/Qiwv2zXMFx1fWw7dv6w0NkXQtpy877A6o5K1ZhBOKikM81mW9nNo8RsoT1EaE
JWLm8yScMr9f6XMb2MnhrMWcHflGy+GMxyzjHNp10oWb5txLn7R2+P26vowEAhFDP3ZIbSAXXSgF
z7z0qb/fE5IcFZxCXAvc/SyfupzYry7s6cbPHY5TQzx57/AYMLu6tuevEylep1r58e8vf1KclKZZ
hrGXUJxgDtElfT0BBnLTu1C9nql9Tk3YEbYDM0l5eUK445lf+MfcGGExhTcQQ/a5YRLKXd/9fvOY
013y02M6XcJvN67WdL3sEDvmWnn1QFP7WYbhyP5+X2f+wyisu5zDfZrYW6UZ72OUSpHQFoomXgKr
vZOqfF36xies36MOy2xpye3SrP1bR1O9Bb7Dh4F/MrMl4x3fyRX6LNCXTbLS6vSFhM35ECH1K3Xx
GgsPKFwEFaS+H53ug2HzFF1pbEeV/bct9oOKoN/LH/Bi5OtWgbMwahwihaz3TxrrSuPghKntEIC1
fj01VpsmJj+vx5+fOE++1hxlNqghQ+7dduMhUErkCSb90NZbgMT9p8ahdurO77Q8s9gRQjcbGHZG
JZZNJQ0vPDHnqslTj7gsh+R3+jyNQsjWrMJTEzb6QpeJylPGj7JHIiS3gYQ7Ut6gT3uKFK1eCZJa
NDblmUjtcj5ddOKUV7Icb+soW3gKFsOsvXCSPfdMn6xEad1WVdhy4/Zl9WiL7k8+ZBeOVeee6JOV
iIQf1ZQsYBIixqSeBdvKSxaZF7z//hh8Nat/eAzkadv89hhEYTRQmHEKiL2W1Nz6T9ZZBDR26q5V
EakOXvIsNHkTD7E7mMNDTueL+BAIEGW6DCKThFBqj7waSbMKr0JD/zOVpdPjUvwfYeexHDmSZdEv
ghmEQ20DoQUjqMUGRgmtNb5+jufM2FRzislFV1sVMxkIB+DivXvPjbvn3MleWQQ9rKv6AsefbLCw
IyFikZihfSGokgNGFsRhIsmzoXeo93Lht/rkKFsRZW2f4DNucrcl99mlSwzJ8KMBV7LQkOCGSr5J
fJMf4fmgzYLSBNg55cdXxfXv/j4+Pxzcv7vSm5EgkV6ljoOUKlzkOcvxqD1B7dtnrvkwmOI3xe5P
3QT129zq2FMic1Q5BtTVGtH4s/zmIhwvzoRMqA7UDltCuBbssdVfhZDfQsD+l+8vvtvSR8PJ6FCN
wTYvgSYiubk2GrwtU3Frd52nlspXHmFfVPWt6AJSRNN9JABLqtHaTOcPM2p/OYv98Jir32bjUJ1z
B7hJsFWzaNWX1gaG05/t499vo/bTfZRv7j8e814plGJAv76tBsSkQPaPUHbO5FXcB0aH59K61Tjm
1dBSm1QdOMVMtCYqyU3qxWHk7DSx36UaDEtKbP5+TX8O2v/26hn/eU2cmkI/Jwka5Fv5OqvNGQVM
vJqLYk9tbx3N/p2rpw/dNDxbgXYa2mLvsj/3zXpdRvFzxeJgD8UmVmt3N/X9cm5i9IVNtW1gNApl
Uhed25KWijQIOHjjb0xtfP/l0n+cNvT/vHZBZsKoTrWyIaUAh3SzM6bgy3DVD7+pxiP82H0SGs+N
US2dwVkUFc+L7fQrhwNLFFrb1O5aaic2mU95hGYGI2ZOlm5WbVu3fenm6kh4Hr1InWUrn51xMTjV
a+iaN5r7VbRUu6ssu26r4rWP6x2RsfvW8g9tGOAMz+laRV1zimL/syOfY/AbkF/Sgd5s5dgJttVA
Dt46EcGCd4tXu3GvTNRAblB8EEO81PL8HJXqRZuxhrbWXWKQ38zstjUC4oj98ayDdcNbB9zIuZBW
C4ddXGUcMZY1hzkiRBFPULpBOkqO/CGPY3IRJ1Hj9CVEe7DM51wvrlK1me+b1n2oWpaKuScYjAVu
N49A6sfsKPf9QQtqMpiyhYP/DVn3cNVZzpWPE91zTZ24gzRqjrMykL+s+xMTYP4pHyK16ycvTtLn
xBzPZPZV+Lj028LXTjib3qB34yHpx8fCiXZVXn+lcrcetPaRGGE2EezU5zl4zdKUtz3SP+Us0HM7
6NCvdbnZ4/uiSnlLKntcgpDnOw+noo0eDSZxcH100SzcDFrxVIMd8AwhsGizgep10kPL5j4Vmboe
OY52BBlb8ng5PFVBeKry8EgPiwP8eNUYHRAbBH/VsJPHclnyIqv5sUmhFKvito/iF6oYn6HuWnRV
IBfZ4JLt+TH3o6uqrligutPAeWMCNL7okfqS47lulQQJKpQAp3oBpKx780tShsc0Lu8FsZsrW+EP
g1YmyZ3PS2CmrSrZcAki45wXeHNb9ZyK6D1E2RIO5dqiY+NWzpuloCoy9VXhDifpYZATdKkEJAkL
HOSxpVevtW6v2YU8xmHLuPfBqsVmQT3YkRHWz23UGyu/NCMYbWJnxfgX9fKxxUUQhum8MArtrDsD
+SEJaF5tFbO2RjGJMNWg73CNBfis2OVUOKv5rnlCGsawCwwZe2lQRSNlAB0+zl6ImHzLIFJ8IjRL
cpB5RHK9OzZE9EonH6x0jPPpQc4xqW4/Ws4IqajkH2WZP2fGcOvQHQ5BOCdHrQP4oGf5HsLWteqo
VxqbTC+a3Z0NWR/zYbOXOqTI1IMdpYP5l43gD9us7wTh2KWvniG03tCRTEBGOKu+SfTV3+e0H6qB
xnd+cNh0ruKmzJN5nRF/QLXP7DHoh45/qPveKwy0+o4dLavK/+rN4l7wSPpx/kiQhgIr5Dd84b9/
SeM7EaV23amsSyxzWVw+mDwNdpj/sk39oXSOZeo/Z+06VnJ2dZmy6XN/MwXWLlaIbjDGR16vDbvA
M9E412bdbqGn3SfayM4rcH65eT+O77d6c1MVXZZBV90ECS73WuxaTZwqxd2Z2WAjJ6/X+kzSRZSK
p7i079UGsx7Y5nK2Npna/9LR/aleoX7bqudiiHSU2XTlE/1GTrNJmxbL1MTg7iiiW4S6c0lSg3/L
i7PdO+s6UX6pV/ywCTG+u839iKk1bxWppWrrFY9a6Ll6SOuxDev9VAa1NxXdNhuFumuIZlnYQ+x4
UR1Wm6yq930wHNNw8EajxkhIYZXJ4O+P/h890v/fiRjut51Im1WNWqs2ieE2FC4R29VKKcetmyY3
qaLeFRPkAekmzuJ4TcP/VPfO66Bnd74K7MTRpju8Tpuh4wswJz8HKW3CqjPLZaeM97LwpYzl3i3K
leYSr4nbvs3Cw2DaNlxAEzCqom36TDO3iYbRO7P7Z2ROD0rov7PFOMRtcjWAd5A1zqADIONH8YHG
JJkodZUudRdChZiW7fA0Js1LRlSy63CpVdkXq151rzMrp7YZPlT0xjyiAp3f7qYcnH8btG9boAge
b+ZwItv2yuBZo2l7eh+ZrAWMTzt8lL75llbKU9krL5xOn3nzUE7UHXkaffb4y4374RK+PcwshIQt
4kuAa2SfdS0/BUm60bXml5flp6no29kTPo82NiO6kr7OL0g/b0dh/9Lmki/9vwzedyt9nmVRF9dI
zwoFd0QjxLkrlcuQOiebpKu/j85PM853mzfGxkaf1Q72RwwbZOjCm1pXrmGWel09bULgKqbTPmps
prwEQgvx1tOjxSYkSxvMWfP4S8fyp+/6bdadQqWeW1mPrWNxo0MyLpPqbAJMoavy2+Qqb8m/jee3
yZVDDGiUQVoLdGXjsAsoGwQ4zmTucwPz0yCZfRVCgX4mUHyYzePfh/gHKLzx3fQdFWkRwm2JiFck
437IFXoH7fskMoJuW4iwbWBU68ay1nE2wGbKOfDTZiLaunW1S5raO3N015E2vUxkulPVmjdmm945
WbwKCIZY6lG1s3zcMXUxvf79kv/9pGl894dDL3UyP+8jwJstUJ0BczYa6rRBkfX3D/jpdn+bTEc/
rvpea/EKR+6I8L89kgCDko4l1xrV+79/yA81MeO7GzuxysHRBJ+SZTHl9mxYta2fwKnptkWB47Nh
S1fF7TKAwc4W/963sqWRO29yiK3aPg91foV36c6cmmOj9q8NZcN4KG7+fnk/rSjOt5mJbnWVxtDl
waMRPqXCitJHWmiRqylL1FORxxENdbZ5pRjaQWncryDRdzGWCRv3Zz+gCKq68c1OlJcpt45O0Jyt
TjlMhXEXWGV2lRI4vjAVbZWTUxoN4jUMjGWiZBcz1AHjcEMpVhFRakDGKJqvsspehrx8cpzpHgbO
qojqeGH5qQYnqD7LFo1bKvuUtWMscK2HlWUvgiA9gTz/bAJxG0JUksazohzO0dDctmW/c7ToOh2K
X2byn7Zm3x3mkd5oJTjYaEs/Tl+yv+Tr2OYCErDrWRHg2HhOHuJQFB5HHzzG9SobwkOgGr88tT9I
ppAmM7P8o0KSToKqGQD87Rz2ZDeMDeprXz1Yhnrn5hj5LMdaK61J3at7DyqAc6H9NkiUPi/z3x+a
Hy9B9gX+cQmGlqbJLHMUcLYRhRcOMQCk9Fh06kOvBI8KxzsHlg2Q8nhZKtFDpEb7Umm+huk3d/MP
k8N367jZG+pUxDy2ZmXeyd1hqs4DS8FvzZ+ffv+3aXrsFLStLpNPkyQPUj8SYGbK6+nhlxGUe49/
WQZs+bn/GEG7oGjolFRzlfYpwo9OVByH+yXLNtXyddFCjLhqrC9ZQw6t9LdjxQ/7BFv+9398ajUN
+tzxqnFgGuR+2hvSgPbNmx0+h+GZzi6UrV2W+dCTz9i5E86sU/obg+jHp+bbfJvgftDjzFRAtkWY
PWxI74Y3aiSqh2e6eAs+NCbDuokV7PggNdR18RuA+k9f7d/GW96Hf3zzciptF1a3ssGb6PF5dqZv
5CAwzCJJvWLCN6NKR/zMGqZbDw1d29yvsPBimYfxndlrrfz1auQ3/rer+TbpkjpPtu+E4rjUHrPm
a2Zf08LsVNLrOHPWXIgAySxLTFxppT22zuffH7sf8Bh09f9zGBwRNhPOdaqrwVOkMOQ2sQFDwRqO
rcd44w6EA6XJrzDaFJIwxEpg5svSONWRezD73VxrAISEV2NXqkvSPc9D8hvq9gdIuPHdGhlyigms
ViO8bDoZpD0BA4zGM/8ski8J5WjTXZDjTK7FCo63VRi4idZWfBugWYlIIfcH/67S1vyFZprPuXIH
pnIxmM2yduA7EiMdfzTYkZJ9DvypZgI1OY7UnVhKKjhYA+c0GA323ivQuhjQca0rG0M/deabxOCg
Pt9o4tpVvqYy9EpMClG314UqOSZcZtI8Gu4NcBUx3oCx+2VH+kOzwfhu6Zxbga/HJWu1c6PbTqt3
bUeV2HC1XUKz22+pMapzdBcaxR1D8Fv95seP/bYTjihrxEIFU1Zm7pVjqxscAQqhMg0lqfGhlFUo
mJSc3xCajPbL35/OH478xneDppqlc2+rITkFWftUJcPecHBjZLF1VWC1hm+8Ned+b/gUrBwLZzS7
kF8++Yfp2Po2HZf4y+vIFhx4Q5YTQdQcmCsHdK1Jm94z5nbPlus0lNE16UgSRgv+urbrX9ZTOar/
Mh1Y36blISbXtO2djGpOAaO12va5/Vla7ql3qM/ZRA7//Wv+9DlyOvrHJBgAXtBEqOXbqa7OqVr7
SwkVM9rqKsvgwiq/YbuE89Ou1/o234aj4SftxIDqRnM95iqMyxRl1WwjnkJz5UfjTaADjkVBRxrN
JbYMgKXq2m3FAZ7Figi6S9aXzxZYDpo+yTJqWCCSGdNhV57qwF8rg9javvmgVtlJy+1DK5n9Yehv
HIPA5WAwzxP8OUMzn0FVz7yvyga56Zum6LRbVItXOWerPSwriKWKUgswTvTZAS8u4ty+4GZ+bkGM
jEP9CQfXgflhHUdNbxdDqbz6araqgmJVT+FbTcYdDCFrEUvEXAswdGY7tCSXbw9Q/tzBDAn5oux0
rwYKKiV7Xnq16onwAw85oFf4zZU9E+Mecd7TG6ALKJ+auIcrwckbJ0N8JyYESLG6tEYZ6poPYGnn
W18z1mWdbAonQ/2VXXeD1R9dEe7cwDi4jfoQlupmsMonEo6vx6nAwOs6ngbJLnWmdQMRUrEFc6Zd
3GVOT5iXbzxkCmimUPOPCC53tTu9q378CXAXv1Q5RKAM3GqZ1YJmPrOebX0V2fAkqBAsi6I6jclw
35vxOVLLTVTqVy2++TWBKp5tjOR1KYLkkWwFlGZXyJh6TbEpmWUkOph5+5qT++kpE3G5MeKRtDOP
hDLimrXrizUx2oFeA3x2tVXjig/JC7PLJF6Fg62uKQEUCx/hBTk7L4CLD7btnPOpCmhRkLGjuJjg
QTSv0tyGF2qAP+nAnvYw/LyuUmkT0lYUFjxpAk93UWzsM5G3yBjDeInm8HGaxZ3JwtK2uo9HJqMM
W0vMg+40npJD86nUdZRk7bIM2IjXMRjiYngWevrZUpRTLXrhROc+8rh8hL27gq8KKzA3L1pa3bdh
t7HovGO7+VL/2/ManbtG+RR9TBCyGX/GyoQ4uh3ex047lkW3U1V7aVoMjWmpJDlU7ivt+12JV1FN
5i2k23ghXOM9tfOTlgaPhh4hgg5OaARfXYXDvbzVrmos8wCLbae/DOawck0/8OZpYLeTVZ/TJJ4w
ffWLuMkv5SR2BHN8Rn59idSqAM5ko1Asyu3I21UrVU26qPYU+vGLVpjNKuOClEb7srPk3SS6Ux36
lUjH7QiHVYTIUp1gWs+TuouCaBUGpHiMRXBT1JDC1OjWclyGUGe2qFJ/7Qw2p0Oz3GitcqPHzbiT
L5OhIArRWWFRIgTzwpmdR3tWqzUtYI6RHIlAaTAIfp1Ni8gfb/hU8LZT7mVCO6Rpfama8eCaMciW
ubqM1DIIc0QJy35Ddu98uz0OiO292u3QoLjkM+E4aPph7ZhiH+jxdYMM0AtLXoo8C25FldVeCpe1
RmWq2GntWfrIG+KS2ZR1/SpRkuuGSnXndjehzj5jTK9FOSJxEQdlgEnTNey6RXeMY2eVV82ApJCa
dtRoDyFEF2CbB/mtY01ZTLhkJHKkE/E1WpNL2dakr0O0iXudPK88OhocVtjOgXHhyIczOlxIIrgb
EolSOTK2OqBq25rBgkPaua6aCx5r4uvVjUleaCdKyNlCfyeV8dhl7oqM1+u0n9kYptFjOMa3s5M/
+JInqYy9FwfTcpqIQgicR92OtoJImtjkKemTBzlkalXeafR8dKuCdyuWtuuuS6W8LeiyzsT1LZga
9loOLV33L30ADCL0KSwM5kNamgvRq0stzJhQS9QiiIzTZcssbIfpe6yPW6PEx9Y52W3i+yes/b4X
a0UNr5meKajT9Jp2m7PJav3PpnEs0Cln8a4zUdFCJto2ofPmh8a1ZoKPTFMOjeUN3dibljPCmiCZ
9KBZQbcci+ElbplQsOjT7ehWfc4fdfAkLtQIA2RK9mhlrOFhQ9ws041oU9QHbnCMOzDxSQ4ASOKx
NRgTU2o4SIoZlokmRlwYF8K/Ca+Lr+rMv4ObShhYXmYLWwuvU616cNIaAk9xtNrBg1n4UbViB098
XOiGBjI6XZkTDCIlnxKv1+hAk68iC+m86/V7O6drJ+3PTmMtxciJO5jNPavj0urdDfdy10A7bMJR
X8XRl+SAS0iTTb3ETV4zYmHJ5wH/7IKWqYKXwcEjGM7OQczseQAK6mH5gv5ZWbRArLNRX5eG0uHV
GQ6+EsLKQ9w8oA6pqnlfWDHB6AauFtETj2pQ6x/1cs0GOxa47sZhl1BvBY3Qsp+bKRW19Nf5zaGu
HvLAfh/D8lokNlRyDaC2OYiF39VktDntZqimp4SFRih0nMm0XTSIKhaCgSHlExtGAX09LE4QzKed
XHIUKyYLyYxuqqQclzVSzkF11klqewkcoXv5MEN1O+o8xImpvpqzu0xoqAlV2ahpcKiQ4iqBu0r6
GFy8Vd75QX9uih7IgdCv0qYAjtX7NKRdyzNYrU1e26pMdgnYHrX5iBynXVl5uySEcw3Oe6vq9kpr
WOed7OyH03OaGU+RBVtc1FetP9DJbXMvJom71pqCCFzrPkzGzcRUaZSsXzSm7bx76nwgW70yeQT9
rSJd98ZOBQeeu1eDndy0prMe8pQUyPbYiJQTTcdzAe2WLQiLnT9/xbny5vTZTk84Lan6bVSQdV+H
15iBhsUYRey8AESPhvrlQo8YeXL6jFHOc5SJfQnuanZv6ZLtK1dZamK8dxRrFXKWKuPkLQrqs0rv
gJwiwxPknIKPKuCG8UuSsrpEYtiljTw8Rfqrlqc7V/7mxmWDhOx5Abu79CzbWU/meCLnaWuYBHuq
k0M6Y7OWrB+916m5cUiHoZ15XVtoXqVNyE8MrJoUMeQzHJUEH/vpEZydx59auENxN4USbBq+6imL
OEYSwnQB+tHNcCPxiCpgSVMPJb2NeMIuWWWd8d4akoPrBwdU/oeuiFdqYp0KpfxIkJMAcdHIKB2b
clVbMdT7cIGmvH4h4nkSwNBToOLBoXSYCyITQIChVps8mx4iO9tY0IdrxkQMxs4Vo9SFXjoCwXw7
WkG98wq13zIO18TdsbIB7yqJz9R050aapYImvLGhm8uEsFWSZnvEMeu8UM9Fb3UeUkEA9xmrURLU
LpW/8eD44hI6OXELIj0bYWQ9GSSKkafqHvFtq8vSxUtSZc1yzlW6vrbyKdsvEAT1j7kIzk1VVhtW
zRjzTxCla6v6MHu3oC5S9suim24acocWaji8Kcxq6yiqP4LcIlXjBGFVWcbzfOkpfTei3RbIIbo6
ICYE0Hk1WQQX2Icx6GMvtztqDeSBkaS5kYUnJew3fW1u2TBpJ4MeN+A0OqsHWS0rRwPNjuHRoV2z
osLJZ2cs4IH54Zfat5uUZECdY0CY9NsQX8OlEeENcd+Nl4MeWqJTulcs/awLcd2SDGf203tSDNU6
qAjVKmb3vWCu0pMJmnw33Q2NdSbJWl9aZetJi3RRGhcFuLPdjkQiOpugc/y1m3EfGzQjqehOeTnd
U7mJSiLnyqyypBvjXA854TDJq8FwZpa5NU1C2kps9MQKbR0NJoIJfcTun9AtHSt2bBqRsLbOhJVV
N6Qm3ymj2ORkZxC7EENtH4sbtyNHivKyj8zyCLF4UxXpxrDqYxaorzPEVxcxVZjGF1HNj11Ys59M
PKwAvG8+nd1q7M6JRipl0V/pJjFGlVM3YMNMYJ/Dm58VgmCFajoMtihYNbWUfQ/BaxhWZlHtiVt7
MDPnKep7GvVMssz3nu64+J2tV1PxP/3SeCgy1lnZmuydfFo4zPdCaU5xnN6Gc3wIlWZd9OJjSPpd
mvXFWgCO6dzmuXO0rwj1apfrN+S6pNDa5r2VtM8o5a5NQ5x0Ehhkcx2rwrlvHH+Vq86pbA11MbsK
sXeoAtGH3cRReElKDnPxvCPTN/3zUy3nGYtJHtiVVUlGSajBf2q3ISLb98ToK44K5exZYXCcnFBZ
qL4G1Dux37V5vOUnJdYQW124tZIcWmu+6Qf7o+JLpI5BW2JKvbnmXNBYj6EkEjYOd8HtPgvsnCsC
r092Hd6hQlcuY0otyTcuEISKPaBjmdZmiE2cYyPqdEOBhWO1SwQ9n9ioHruqfLRrrOxYw3SEtbJw
2Iv6MeBIF+dF5fnIfzezaMOlwvyGSgNmkODlbZuTLrrwaFQ+sg6tV5ldc8/Wmg3y3Q0siZuEtt+k
l8g5BSyhubUWlVyDYvWIpmYVBQDdY5QfdEN3ahCcxBDau8kfmWsySwUKYSmLue0IVvYf1AK/EItz
4OqrkmAsD9jyxizNbqEp+bMYOpRHf6ZNfzhI54uOxWqi7IoHbKnknG3cyid/DVm6XQQb8jA3jlm+
zVO413PuFMnsYMv3E/+uormXDwWRZ3d+GJEGp67ixoWiV11b04wmiEDVhUWlkmCJ3dzPlwL/4oKe
HIGK9vghabrqPH3SxjqGFdM9ZVeoMispcPOV6V6tnF0y+rtoKu7zrmETUr7pjc2E3+8Tyqc2tD0e
qOeRfNpFFbmXiu6HLYLQw/nlezk5hqsuQe6vVDdVHKIri1ZZjvY/SwdWRBdJSRZNLGJ82WVt2R89
DdjQDm6HbBhxsPHXCdu6hz1w6NthOUjg0sQNozm80NVp7c7WRYoca44D4VDscdLarctKSek4ncxN
AxZg7It8z/bHq9t5F4xmTR20fMhc7jdr7n6m3rSYKIqbdnkntELbpboJUwYzssMoRAV2NlGvFMFQ
pDVof70nQobkD/qY4ZXRJTTim62IEAjk5d4v7SujqNYpXJVAUcyFESpnPR48+ZjJqy78+WiCSFhp
wnqSw63G4TKKmhfVLh81gZg3tWTpmzm4Qw86oWsOI5XjaVFvCqt6M6UFVWUp898bNKMtXjgCB3H+
pEtzuBnTnpW+ex90nkC+VxuMd/NQbuu8uNSN/epM5VddFk9K7NfLriF1BL7ZUv6Jyi8eurQ/OJji
ejRrnIYublYcOUVtSm6BWeogMoiKXlihWnqJrnEHGucjVfGeKgqVO+NS1Plj4+u3rWV6aLcon7NM
FWa3SV12rbb12TeARSHsYIzM7LMxfnV6vfVz9yaqSmdhjclZdzM2fxnDLB/JriM4KszdfVO7S2e2
CGoXxiJT8f/V4gvS35NF74LhXBtFdrLq+EHMHS2N5H7q7FujcM9VnqzKkfup04/UgvmkVslFnQE3
Gc6rGusnVZ+uwnFcuhg0gZ03RBjkZwXoufRh6C31bp6cRLgrfwy3pqospb50zEwistVtYFgLsj9u
tEy7rbp01VvOwabwJX/WN+8dUt9aC3a5pn8NkbGaR9jbMXLbXD53irbELHIJev88RhayS9bj4s3M
lacY0aaSTSc7NHZZEAUkQ7m7EOWmHAaR4aqYlLfWGVSvJN5OL/x71GrDWo52O9ts2O2XadKPrrwF
8ndJbV6HGnIhmrFfysmZHLGblC+F9OerL+2EvZf9koP6xd/aUOrXdbo/efzcWDwrPaVDo+3WeDPT
ZZXlj66IGIJpX4wQU5XJ6gGDs7k3S8O6ES96xbkv0O94siQKqg9ZbghcZ9N+lJNdQctbK81V2sb3
wmaPLTpinrOiPROsvNFmc2Wj65S9HyxcjxxAllLBPJTkV03FSjYe+ELIsPNicgmNqOKVQ/qXTSQ0
+m30puMhb12emjh5TYr6QcGBaM3t7SSvnZRTqf+awvI4Qe+JpVtjhiTKLtxg1g3brZIPW8Ul/5qg
U08v8g/m/PMoldq5CYZcqRKXIc2+VC3gHCIoWXdW82K1sbZiF/8i/8af34WW92DULa8OZRjTMb2c
bbXNMyaNrcxK96bhPo7VoDFrgkPrKqCtTr8QglIw3mfysQjXGM9E7KKXbgcfQHUzeVU+PCkW6l+5
w0lKDpQu0e/S61GCls/9lDIr1D1im0pwRcOw0efyKmdoIbwcMKO8T014xY69WA+VSvmicjIArvZ1
jQh/A8RbWVRT9S5l3blqIEzQF7wmuzAyrzLgD/MYX4+d9RhN6cV2xdYP/X6txmq/yKOZiUQj2Cjd
F0Z9idvyLscsuspDbdcqhuop7EHWdUNsYOa680ZTlAx9QtVCNwGplHctxUGddof+QNHyFhbiXuX0
Q8+F2bdxAQr26Zc5N8fOGQ/+2EQIhgpl0bQUsnVsxUHa7rEhPHaJspf6HTDnK0GbrHWdS8lSe64m
fzW1XILSfUxoz6MGqDkiIUSyrKscN/V8kY5jvugDNu121oEBytFYcjAwc3/XjPlRpVeZJ7JYqsow
ASW+mOZ07GqXsqiT4Rrqsot8QVuFM32YdXcNxwNamaFfH/QkOrZm5DlGcXEN0+vblzg8553xnEWx
J/udHTU/SKVYOyrrVWkfOtxpttrtBMJq8IelUB7s8Z1JpTIeFWoCEX+vHp4o63z9YdyFmz/mf38p
tw2twhEcwWPc4nzyD1M6b+S8nkolS7ipjUd+I0O1UNEtmAO4Aul95Q3v+VARXtk2ZY/PoNwY4LsW
EjY+2UxmR9v8GlQK/SAQ+TWmSc6mrvQwTi0yPwuDCuGULmpZZS0wYAfxfDL5WrRSOQlteAlvWDAn
2qW988l/pC5NoMo7X75TMDwY93JDIU+0lW6uac/yp/gUq/lkO7xktEhk9hK+NV16ec2s+DbzWkz1
UMOJmM2JJ9lFoRUf6Vt0EYVLU7mSfq+cPbe8ZnZrwImyY+TQ9QhpsGNBXcT1fWaVnATuSGcG2bBO
VfvCNkKXP2udY2q2K3mlXAqC3DPXpbHyuVCTc51oGL4HwykHle4FP5Tednmm7WHJZ/60E5hOuGN8
SW02Ntb0aDef+XQfiDN/UxqsFVejVEbdqG0x8V+FE9IjJgC12oN7b6HT839OUd1JsQInCnkLayf0
tAQNvX5VyANjpL/xE/6tYt0NbbqHlAabVd8FV9kQ75pCshaz6By1KudRdQTsGD/IW90bKFN4wnUU
8CB69m5V3ZTTp2kzPSGZDweFaiJdrAUxgC9AfPZAF66l6l6CCegL7hK9v5UH897g6QqH6ezYwjO6
5oo2ObJkqPvWQuWmFC5mPZYfXKCF9qgw9FVzh5DNUzi8cLcq3HBVj8cm3KgAiaTyoWGG43+gbeot
GmKP6yk0DX/Oa9xc8efkgxiBNkmCG7rzvnsjXxRpNTfAc2B+MNt1zJlwwpzKkJMAQDQwNXv9AOG/
cRup9TDm4goxbj08Ela3lR8WswXm1QjI2vaJh7IL6oCFu+zSe0dX7ypusfxkhh2zryQIxNXNCP9Q
Lw58hhk9deN1kFC4VaYljM6Fxp6PrVPLytuqWDwV9tTtkqyELjvnxmlMsXzSSZK/N6nvHQ4kTM/2
HN/yYuvxyPmFVVDDQjf0NAitJa8Pbyf9liLUl3nfnwb+dq99wZTh7vON/Jx53z6UMMV9KBe5OS9b
XgR1yPYiepJAM66/D5uHAWaG694wzr2Wvk2kbUghRB2Xt80YdIvadVYjxAieUad8lK+VvDg+QI7M
nxuuX/EL5ZugVXv5epR9cs5th13RuItVvIb8avm95pHNOMgbjbBue60kT83wxFhJRkoYJg/8KR9I
SOX3LPcaL5UJCpfaXH3gJ4kRnIPs2qi7T+afqjH2LOpLw7rIWym00F1STpfMiwRDiJwvuTPS48L/
lZDzHQDogknwf564pC6WgiCUUD5WG8l+kNIX5EZJf5J7PWljZhTtztzxfzwX/NPRrJPgUNZbAR0J
QoGe2jxAmn0vWVkMhxQu8R+junySsYz8bgkX6dw3ZCt8AVIT16UgOCN9ZD7lO3Blkn5asIX5v7/N
DDfIGiaXynjLOY2fycc7o70j57E+a1f8p/++xfJ+ovxbTf0M4XrEdV0jADQX4KgXORMZs1Flffnx
ncVzlDCsojNZCgeP43jK7KnbTw4LkJxWzf8i7DyWW1eyNf0uPW5EwCXMoCf0RiRFirIThKQtwXuX
wNPfL3fPTtxTNalT21EEkMhc61+/MU+MCb8d/cS3Uw85TbQdb5Jb/+l9LEnm+ddluBtEFSPpeKVW
IKiXWnuBkW1Ue89qMM1tEmJ9bhAVQXoTGT9vGHJB1NxghsM+pJuEI044//5lV6VvEJdV1wNUo25B
JZiO8Elm4G8YZqs7GITfOi6EIhiWoV+sk+xh4D0RvDyRCF9mhGrqLrU/6kDjfk7x7e/T0d8yrn5s
rlV3igNj+Rds/ZvJoQ46FkrKsITQEXhM3Ej2A7YRPkgdxl37re46aR9eFN74Cuqmh+5XRui2qv4T
7PFS59Zp7/zYWo4kkJ55UdWboU4OTvjoYvj9QujML7piw49Q/4xlz98PzXPTlaDy3xAVkbtf1e5n
xX/JR+rZqbWg8kNYXnyS8npTC5GfUHOO97DT+D4x25I5k7EL/qvcCPlkuBcLL4iXdX9D3rqoKB24
LG6GNGoKZfebH811qfd1RDlqNmtOlBZ0oNHeK1ht7DfKS4fNzpibbRhvTdqaCmJCVYkntf6iUtGw
QP3+rqqImop9kk/kVB44leaWwFfrhDX+Sm2EQfdiuUfRGRvS/UAFviSiaP7j0RJjjHRoI8AW2rSx
lGu+pKCiZ8p0UaYMNNLEX5DRVoe0q+m+LT7ipF+pVsGz65X6EpQLlXtkowuZPPLM+b0EFq3rJku1
rzaeOi7VycmfuWB9LDYdJC5HSqZMVJWFJdOxBd+ev8DFTVwcX/5vzk4P05630QqgAYptNnxXUACa
kAlm1TygqV7Yxgu3RxUe/NiA6/3/36jmPpJSrMoOfkPtQCwJPp5VwZ2Ys19+lyfCb6rKIM5PZLNu
iY9px1fRD1vSlBY9MsY+IJpPLlA/rtQmVJoeQ6nxQX3dyMTKjo9PzO7RKcVNVYOG+xhJ0mb1TVG7
iBHG2xxs6pS5s+uvalIHZADS+QPRi1gR7sxbE2qryPuZmUglUF08eNW2ex5hTgXpoxcfvPwspz+p
VsHnuGpTs/XdbpXG9q4v7S0pb4PekR+ozKycnzb9NRKuVaJOMc9qB02Bbka6axZkJAeOjfZSAUgM
BDV7E7rUMt7GPLKIh8CCUxelbp55xl5mNVOIEB2+UZeoXtG8OquDRB3DQWA/cOPUKmGvdYMPx5lW
VjRFq4yoF4NghxCHAfrtMduW+q3Sf9sIMZB75uqNgCCUJH6xqRtSgBkfvwqkl+9a+iNsfSVxDedf
uTW+NNk2U2YTaR09MMM/NkTJiLA9Mp7zqGyzhEaBCsVGVpoDDCckNstNoWRB8dJ3xKab2luGyDSa
Pxm0Lkqm0clcPRgGcnCL0fkP/yvxjCxscgc7OEz82uWDyZyraAf0AAAZuh2/yzfv8w++YY99S/LK
B2KhsDC5Ejt95nGG+reKljCIJBKd9TrCJi+NbMd8YjNJyk6HuGF5tqejrNAqE+vLopCVxcz3rOJj
uCsdIY78yuEl16PiKyciloerdeOJP3TJMeFXKW3SlG3VP+RXmUwu/Acy0ZW/UsesoaL4M3a/uD9v
PPezdw9R+YtGb9vG1VYKWq9fFZ2n/7he9ARHYCtT/9qZ8hqBp3qY4FX2+1Tm9yilsU6jtZvIdUqE
kCAqpWJAz0XCZ3uc8DqEL0PbwXd0SLXXA5P+jL8gCyR2hXfp/HnPTeOK+7A+hnOK2KfcGng+bRDH
qfs5d0AkTPY7MCm+fIs8mo7IUX9UZfZhLPBu08U2SHPAzYj4kg5WrLf7+yS6C8/HHLSFdOQx4b3g
0hoduz5Ne0yyYNtNFqYvJlV3fHEwiXbPDPwm0hdj9gp/YFDVVtuKvczGjkwt91wh/tTMDVs0dFFa
gGoOb15kLzz/lVWuTsJpelBuZEEE70NiUdXv2XIsXpeEqj9I2oeaPF8+y4aN1VTpl/SsaWcI4S9Y
5reyxKgom05UlWoC2ZiYYaSfGbmJ6v5xn8LSX8/ThVXRe/Fn25KgUrQHMkU2foVctKv2TXi1qldZ
vSUZstxA3dzOyIl9co41gSOR8GBhB7h2+Ycm/Z146ln0Wsszb4ZK43HGs6tYo8W14l7Wgff3A8Sw
1MfXWf+ZiOw1zPyBT1X5OfyHW20K+RRqDRa7vlqh6us2/Av16vHLDpYEfymG8wC3qwmdNUlhh67t
ASutQzESjchAk1b7FPXHBKIYlwJAEnXeY6bZTHo488nCNCP7GoB3VkZ/09CfAZzo3T7Xk98Rn2BG
HAwroEVZNJbhQej1p860II5KWLC8OCIAn4mq3lWJzf5S7bMNMwHD12nLUv2b8J5w5UQqKjzFbPQq
yobhT9cUB6YEu8jr6a7y8DIY8newyh2Mo0MBz1CQLrUQNru1V81nqA8fYhzuTaqffF072mExkgaE
RrrRDeRQJIczrrtnRFbpU0RTIYdPH7UYoOC8150KQJX0U2aMMH2yaWfbzbvpF3uvtfZ9AVO5RjbT
oCqDgYYuO9EJpsoDfWF78zKfvBbyDCHP2GHlywkbuxb+nvoWftkWSyevA6zyqgZCuC/+UpF89go3
83np1VyhbZJlkMmVy/l0xsDcXwWmnp9y6HcHrID2iSwurWn8MUUXLFuzPs+58RMESFYwB8dWumfQ
6zjIrayB2j50MR1NvzPDJNAvzC52NzwzCG2X3Qj+pnXDF6gcoDItfOXqf8IZJmMxYy0u6upQTOYW
ldZfxonbkWQZpeKA7xbcm+yztqd9F+QrdzSW3KDLyMPNtOjNpC2Z2vSlCctPYMw7mCy9Y/9RoKBR
O2dJoFKB1SuKgVUU6es+Zi8aE1CT2IsOnpG/UzZf8wE4hknTQFaOZuP+x2ZVDZWxyJvkgylEvgrl
xE5jolYv704XUErmN3OWeO0alKSlGZ0Tq2CUXVMSEVOG2+8yGCqQJkIyl1PbAJWLdYDJEs4O7bEL
56UZaxfG+a/26P16PpuEXV0r3ljNyI4M0RaNgdsdQwj65+kDEhpsL0e+yyZ57bFpNNP03XSzV0Xj
rSsd2z+gsbYJ134h4JUbjObZsOFBFTgn9A6DGo2ETMc8+YlnkPcVTKtIGOfYyk32R7xejJCx/ehs
4qGFWjFZj50uTviBJItQx9nDcMZbMzm/ePjjbBgOL76VFOtY5l9e1K5dN967RmMdx9QissrEkzV4
HntxNmgOeAVZHmnNHkol3k8EylMwm/UhxqoTSKc8jDblSQN/7da7M8EMDOkahYa7OFlkNdiHNsJu
4Q7Wm7jxjyXT1mLU9/3s3To9sRZa6OZrbSqpLLz6yVL5U7n+XUcN2ajOsvCJ+504jlgGod+2i9Si
8ewn/NjL0GuWYu7XSZd0S6FyteQE3NuF+bszMee3/R8P19e6gTFN7MceispKZs6qTkDGSzsJwTbp
0N0g3FNLLsmXyhdhOd/xGgY07x1ovJz8fbqSMQNsZ76OThwcA987CgcrRDpVoUUHR9MoCM2cRDhj
gNIx781geLfs+mroH0HHINhonJ2Q7tnzPDWubA5eP6/CWv+DZ8ba5vUXtWRUqIXDU1X3w2rE13XR
s5pD+DkYUIwPASO0efC2ft59dpbEgNX4SFKOnEZ7csZ5PXraKe3Gm0vnZtlY/LVF/TW6OKYYwpEn
xFrxiyG0nQbkvnBKSvUMQp+XmXLZWzX5CraFk6TbbT3b+CMb66bpabfUGu/VcXvAPBKSUmueAT2y
Y2uKx7xxjDV8r7vZ5a+ZP4TbOsTAiSCpMp1AzF3BDkg1m8HoGc1u00zJqqAfWDm+9pLOyA8Nq9wr
bMcdhgmMxTlnmKkKzZVMS+N1o5qSYTz0Xf6rabA+XQf6Bdhb5EZHjA9WffTWzeWhcvu3uK6xG1oz
Mt+0+YjLtXPywuRU53fOPVix71lTrRN3PLlI/OCI7VyC3SrNYfHCc+7W2KVQRVBrASuDkIxXlTRs
KN7o30I9r8BixGsOkMJpy+9l3IOMF89kNsUnkiC6ojIvmoSedThQ5TX5ZcIkMkNNm4kU9oOzV0cu
pKHJYtIiz2P1BkNxoc7igh4moT316H9nB34o/z+BRDW6BHnnbf4oXW9t9c3VgkcUNt4+SOatFgYY
m6XFtvTCkyHkw9h3+4CoTMXUnCDpqOIoDdMT0Qjfjeg/2ix6szDKkz5NidV/0US/2o3JbL9/H3F6
Xsoyemhy891OCyCkwV36VKyLLDf26vIVaUprsRYuo/CJpAKcxTz47/qhG0N/bYfjOaf4HkAXiQd5
MGO4sVmRfLaBfWuwsIFiXGnbHluUVWt1FY611R0rKR8Xy/gp1pPXOpvTU2KXV98agAPmKFh0wYT6
OLT2GKfC5u4uMin/dOlwTziHZ1/ITRy4B9/PPrGlZefwxw7cVoenzc1zjSqASFsNhCFNjPTVnky/
Nybu2rGd49S38S6DIhnPpE/WjUdPkNjzKROQgBayECWSTQPgCcr3nEIXzwdBqirTpCK0TpmTp/w8
mPB97T3QR1orsveKrZdZOxc8sEmMrUuGHy5j7DSzUb/XFVx3voMfSThgsXcggO3DilK0ynJWjq+r
gFMrNdJLFzmbqcRmB1vjVVRQInRRwlAibeKV5jrIczFdqPLkZ4ZtcpsnPqXvF/TiJ701jjE+M6mE
epGM9YORzMmSgjJss/dhyn9He7hYaX9PRPKbc1Y3TXiJJ31bgns7LdNutw9/S6PH6LYtxkUgmQ2F
fnBga107WsxBxohNEN+uVmwXM4b3kgzfCWeDfOOBGNB22Yv2VaV4C8/5qWM7AhwJDjMaVb0wHmJe
HoLINk4YvFe+trf1+hSW7d5hD/B83eOyoudmZLuFHgnrLx3l3SIvy4iTU1e1b9rsPRKGd2/oUUzF
Dxry5xRVpxbrZ+gyt3SIXyTdj+zx6ICNMsf6h9pfyFk6mhn0IuTkJ1VftG6/zLxsq9fxwcqbvYuH
z8Aic00DJ1UKDbMlHa7I4G2ygalSzYzbjTqpTRLXp6l+UP9iLqAocgCdo6qQ2C4HOx/wZFVlE6Mp
zwHc1Y8Rxw2pnLSD0sXoHKwndfUnrNYRdQYp+Aj7khkRjmm4Ifus+Comp1ky1tAVoQ/iYzPumQ7U
JrIqJ1DEk/kyifQ1KcXJaad3JB6cwDFVx8xNqnL3bvV2utDD2GWGMz7ngfFUFEGxCGob4YVOSn3n
7U0Z3GIxvgej9si0dUWI8C0iMa8dv8gSerT54zlWg8j8MM7jRzrID5SiNvAwSCHPHWLsEqY2h7K/
RS53U78e2vYwqtOzHTy+vKHdTUz6jKqoliOg9kaPm0sjxc3PqwrfLSyPmGMy6wMlBso8KpKxbMU9
78h2tBkm+bH+qO5yVnn2bigznycmglVZj4jYx7PJmZrU3g+GWfVSKXig67xg0fkc9NbJEr+BN76F
nZNsrJ6bM6Cw4NtHYmXmHrNFEaa0N/M1mfoHWqbdyL7l5fLYBuWTijjV63pbF8mhL4xDm9rMUsph
Odb9L6qzp0y3vzqWoIJpzKp8z31oWTz6Uy3EpiQW1E2ap5rWGivtxygv6LUNptAkIhiGviaBeW9E
E7Brmm/r1NlkszwOhXV1Opjq+D21675ziCEyL2NK39oLI1lSEclFaFqHwQIaC/2YbEsyMHzX465J
rNJMy7TWGlzCfS4g4uey9FZt02qbpga0BIsaDagokW2Ne6RcEjy4e2jg/y38eSKy27BxoU63HVkj
CU1gkE1r9noVr9twfGIuv9K1+k/XthP4GbCf5IAVob8JJBiZU1vLuvS2RjNP+yauv3ynenatYjdD
uyYz68GvkK0V3VOYWOyq9nM4tJ8osh8UP1YvEACZEzO/eLzFg//ZjP2rOlv8tH8nMRQuZkZ56tub
YG6vyOvPxmj2pK9i9CjFz1DGvM5WePIq95my4y7gt6tqLO7B5SPrIXTa3zKAZBMjSV9og0dl6+Ei
z0+EGj6/wTiiFLd/gx4Cd5+iDKkBqhPDRb803UPP05aeY78XQfvKzrHuw+liVN6HVIk1bjjsxoF2
hPTIozFF4VJVy8yYr31vFYtxcrjs5tJOxY59YFn6BcIBc6WVeLvoZdTBFWfe+ZfUrkjsnGaIKfI5
X+LfjL8zeAMiJTDtVGc/417JgS5XdTiCOF4myTONWJtvAzm8DQ2U40lZdtjwYnXn06Ko54qPVIu3
KHD3pp28aSPksMrBssRvPlSIhY7jlvpvaMwEmZZPQy+uqnuyXFwUyPpTggKNhV3F+I1lmSAKY56e
0jn8lowIV+5kb2ZZ/egQaQuj3lWlf/V1jNMj3b90or16Zs+uCcgW2uFHBxnNFgBqQ8kmGQrIomCX
K8W8J2f6oeJ1I7mMF9/N9prG6I5zeu1Z89FEfUgxm++ysD7YM64/GFgTwJzMkHE4TpmpfXnUawN6
kb7GG8/Dy7aSBZZIfX414/xJ00xEI83RgWhuNMMfk8IJv3x7acfGUcnlRDwvyyRn1WTkplORFpA8
g+lBMd0bWX6V0XAUXG3ZDp9Fy3saMRtZuE1Fj5Rt6ma8125zAOnfRU31WprjXcj8YObhq42HoZsP
61BHM4YMyOpY6lMHroPSMOS09tjjDDd/tPquXzYUUAvR0/bqoQabMGd0ILp3J+4e5Czu0ILXkMe3
ajV5vGChBT8DTAh3/JeJZzmAG1ZO8xI4EhaXMcIzAgnovG2CnZ3Zlz9DnD+S+LvLY4pTOyB8uhLh
tcacqcMnSScLmjTkFk0iiEc1TzvH7NE50y6hJ9xym/sWLsiI3rYxunVJWVgP4R8Xb4xlE2hHD30H
2Qh3hu671Jc9fhT4LaIjW0J0PyRpi+/rYL7g5sV4xDcyLF7QS0l6A4g176Huf6ZdfrKJk1Ohvaou
Lxyb4KOh3apb1+Uw5A06FfV+55Vg+t7apHGpFRf6UJqiOXspG/DwquMV5yB9c/X5uR9pPGZCkFS5
p+owdMpbt3ShnYX7iW0t48iZ3Oo4xphPFlP/6eTTigjYR62aN7k+68x/Wop8vqcLnpUzB7Gb8qMQ
/r6cZmhOnTzlpBznSspit1u/NT7b2QUhJyqT5Vcviznahxj50xmGLnJHbn6kF5x57kafySDIXfcp
L2om7VRKtmO1O0rDpY8SeZkE86uELFE12YkE6F3IMR074MrK8wODW1yuotWcwX6dzIvux6e51s52
pSE9n09DIq74XTKTSt/y2HzMxuE5SbBzrvInt+g2WToBmXALkjD9iU39rHsADfwaeeFB9TeO0/2q
zWAC/7TyMjlIoz1wVJsrCu2FrMWpKHpm7+az0q15af5YSyJz4eM9qbsNgXjvwSmOBfZaumE/YCA8
8NXN3UA3Dcv5IqYOcTt1qZqMdIn9FIzNIZjjq17AZxH4Nk464obKK49wG25Gq15xoJ/MveYVHrOO
3dNVMLECWRJzeGVw80TyI3SW4FAID7lYgqgLlDRpxgeiI1/ckKg/3vBCGk9W7p41l00T4HCP3mSp
D+VjENDO8GAKO4PijAnxRM9t18z5uEG4ZxbyXcsgXo1IRED8nptg7skhCo8OKESDumEx6sYN/eAM
qUDcUNqsmbA+M3m8GzFCKC+b3yFXcoTl8t7BTm74bDBkdj6HzAEdm8lFA1mZAjsAStMMoAKj++rG
9AQR7UMY2iN45EvaiS+sNSm0oNomMoO3oCDfGW5ciwh0FyTd4xT0l1q2G3a6vdP7GXccL4Vcyqu6
SPVa96ib1CnWxeO3ad5sXUA0SdpPy7YUcAODxSVUe5WWmPCFMxyywC7PIsCK3rVtdmjEXIi7Tn0w
vRfIGp1sRmcyQilQSe/zBrJitDJDHCbtjKD0LnjrqoSSpi0YOw+j6gzmP+qdr2vxHMnmHmbGoRii
eUk0FaKz1DjbQ6gyawFvkmIbsUicgUfhTUp7ALUi7YnKrGK57pkRjn3bLLXYflHNQ4V6E8j0Bdhs
PZXy05okmkNZbvtI27ZTIpguVI9qQ0t841DJ7tDxrQHd8HuYli3lSpzo96C0eMLxhcBRKBnpDO0d
zmQzt4wCw7WYpQ6xBqZfOAXfdDALo5PjgsnzxqvBbwKUDssY9V5KTTmwTNFVY+Ri3rWk7FaaZ76m
vHRRHbbLsk9usZL3he1vF5q3nJ4s5g3UA4WrRodgQkBIPA6h6i6KG7NNywVxA0uzYjsu2Rmxd7vM
1fQ6kt+wIAf02+gHXod550/sEjbwMIiv2y0SzL+WSuquNFl1TuFsRvDGISF4WnItKK+HTpUP80uQ
zhS+8QYi2aof55cJnapvde+4Ru2TRDxBO2TcO5U7pX7x1ZGhEeSzyCN0g21jXbkE3Onb4WmkDyvw
sRBTcERKwkQtXLeZtWyJMIGdvqmq+rFKgz/6nDw0HfctZEe1opxJpD392tR+SiJrjdWvXlhPE5LE
MmTEUenA45wps5bsa9lAdLEDJMz93cQEakaHYpbzV+GKaSmZ+Y+p/mrbfbUZfLj/fZy+VlxrkhUW
CvDyMykRSzOUiuf+ELaFgyaPpHrsCaAuY0vIZmYAeDboDSMBAjk10zITEfDwaD/kAZlgkMyi3N5H
Lu0G0A9qT7T8RSp/TJdJmz+GPxD933KH0XGT9xTLMUyeamvWwTnv26MNS97w4r+r09QYfvTt9FC1
aGOaccRYiE2voASMSkFJF8Mba8VtaJp0Tb38y37+oHpbvSK3eBRsQwVkhmwja5uQyhperYogUD4L
c9FC9JDaku5yGxNoQqwq+HYU9mhZI+kg6XZf0gp9UYGSoE0ZfyfOl47eYG9YkCJMTEjCFuVCHVja
vhjzXsl11zGTPstJCWYLshPa2XCl7lYrzfPou08Otp2Wmb5jTnlKnf6KCm3J0WMuxzJgLJndzTLZ
+o58FUj8Mrdbt5N2dybjnZr0jM3XDmetF1uIdc6EqMc1gAUDU8YU9OWT/sOW7KPRteD1i5PtxBOs
5RkCj4WewLKfCgtGVq5jpTj4kERKNKHmeHJy7RKYIOVtVf/oc//uYH4AEMQSCPLOXqgfC2B4Tcqc
MzjKQcOSR5pP3kZ99o+xnImdT5yTNsZvdR/iIp0Ye9O1B/TB40XLoMmGDROLPNmoK6SoeXNRGS8M
dbs1mlN1IFVs4J7be/TM0Es0khkZ55tbQyTvyVRBNgmHT9z2scfhIxpNUrRGtEuUVBWMyhZHCLav
WozIKcJ0GXoabF8I68uaHj2zzGNsW5eIfs4HkQkbXR4qR3+SHrqMsP4lLRmvfQ6uMp940skjCrCd
MQFiW2Z1Azw4cZDhRhM+jDgX6FG7lTpDAiSl9B/W5xy2d1+OHzjs3tMaTju5C7cQiv2qp8jUu+kx
oA7C6+nSyQbpxXgunWabyvgMxQlbfrICwahRKqlPeGod8z5CMl0y8qzpfzSYR7gSLEzXPBhVzTLF
PQARlrGWg456Ub4waTtIJ/nCcPs4O5C3IgOgJJDFVV1gMyN0TEFToQfdc4pSdFtiN8dtjMmA/thG
POK0Mx5gaG2EVzL/kJfI8rbgbQsfzYJWtThPxffcBA0bmInKhlCmCDeEufSyQzPUB9OfDi0xGrkO
kQ9Uf50Z/UuRp8GCQG3Qy4TCsamq5xxwgv4VHDHuD70VHrqpusx4HypLEV2bARjC3djjxIGoAppn
/Uwk62FMo12CVwN9DEh+Fr+MlfWbNegJDfTAXuojpxhP/lycpMeRE4x1siAoq+FYhIgnWmy1xmyZ
5/OzVTQNdp8IeqcZpsLcs3jCqrhL/ryjZjC6ajXHjF5qJm1V12lLx2pgJSG+MTFniK1k3QydCU1S
g9zliZchriGDR0DinGiZ2S31adjQuByjQmdOTzKvRkEWgYIpCw+8sQlDQY+XhJzZdvI4sjNX6bR2
QuiovB+LmLuz7YZmesDbe5u6cldS2ye9o2+txJWbZMKuxNCrezI3IA7+YeQ0cEQF07Vlgj/gZ22W
bAMTDb5n5+tWekdjMC55y8JDLQzI3FCUMvG9sifDjk60b1EmR+rDV6fO9l3c40tL8NXQ2fss6CAR
zukmBvicVCXZoNOn9vB6tkmFavURLaN7CBWEFNn7OJu+i2LewYW/2mPOZLZ+KwuBmpasVvAyoi+e
dHu+hka2isE4a6t213LMkYtDmJkYHiEtUHRbCIG5s2vz8Lto3Jvvzudi1G4YnxxNN3wUbfEEJgcp
G2GnM44LDQLOZfSBWsmzcKyJzRSvkh6rcD1+FE7w7jjJ3tAkcw4JL7EKdTjpbnLSCf0Ma4oqSwO/
Rv3FbLdCj15aONxrrthJq93njgM6MJhfzKTPUlEC7PaRpQiWV9r7UgCkRW5yNSoz20+hRJbXanId
Rf2LgyMWQeEEy7AhD6l2cxndRBjwrCOZ4RwT6z+BXl2jDpGnMlmwuLY+xTmEAboWFo8yadGs+aKi
UPHf2UMPmS4/1INIRjz+DajlnHpbJ6cNGmDqBtqppXLPkBTarENm6s3WtobPSSDDGmznQKuwtzwU
TbMpzKWOUdWiYe64dnUAglF+tkl+CnMdeiQ6PzcMByh4ADZpUFeLqsfGxxwNfxEj4rUhcNnm+Fiz
eFFRbF1y7SvHZS45zpdsch9biS6x6F+LKpErHRudyQDAijwB3KObRz1CEO3k4S7zy1d9HlG5FsZv
SV9mETJDf0l+3+xUWF1AwR44tDvDesXH+Sl2Rb/se+Ug0CCTgE3tRV9qYqvVAAmVHx29Ll/rBdoj
9L44wvgP3dhVm0rLjpH0eMDhxR8+Wsv+RbX0G9X2Wx7ypcqcOqGCxLwQo37BWyza9Zn3XpmwGPXM
W7me2GsRooi0fnSa6tZ1nbv0vHyTDAy6Qut70GawCwi4Wm891WPD4SeNT3saXvTMOaeoUgYLUzcs
4NDgJ/Axy1R7UoZDwo5PYR08IFBhBNmnL3nWbc1WWDhJ+E9x32GzSYSCBWZZuv5HFFRsKs3XOM5k
Ek7koQqoS1hwD9ESk/V9hsJo5dOV+cy16SBfWw+NVQcRiYa4FKTHsbUneRqBnBjeIvCJpYbH+JHm
3m+qHBSq0fuyEvs2stQzVxydGE+ZothOwjxa7rgP0HymAXFKvqSiKj3/DwOOLx4fsXyEHaJoPYly
ZEuzLprpvKd4C7m+eHAwh1yEeaEzKIzgU3bGNwAIpmHs9lnb8GD18yDlCwGX99ojisAn+lIwa1pY
ofOuHJbwJKFMmrOzoM4ky2Lv++ZC4tC/BNB7tcziqha8aSQNYIr9auhMcVr4zYxqMSdrJyvGWUH7
7HWWk5hh/c3sFM0E/5U4YHq16Qr/j01HrCYExYuuKa/R5D1PGhIj5A2a7t4m9Y2bjFYjbg867JEV
5OG9EWpgrv5N0TNMzLtSELOBcs5in1Y0PKtMv7pevIWFWKYe9Qcuv3vVx6XgatDl+kfNio9Rg5ix
xKKmccZjnfUn5b8RDd5H2kyPRWt8WY35KkfKmt69R5UJH9vcRpPzrh4WUXxkEDIHmhm/GpV7yUzj
SUunc90Z99K11pMjVxFryZLaERHcO60y53KOy3E03V21CGK7F8yq8k/DM0hr5VRlxldieBVdtIE+
yQiEs8q6gTTz/LtWJrEVUMYCrY4aEeCkLTUyjXoEnXXRr8wMtY2VntLIY/aUnJoST4oJnxTwKqe1
/yCl33lTdux8eaqxL19OhrjorY2WYhYLY0QqXjE+mA0LDrlRPcyxhao3vA94dqmbkwMoooGcHlJ0
QmWGK7rb/I7YeKiwyhABQR11+xl0csqjVRMN/bLtOSjs8dLTPIrB/NFMjnhLY3aNDEXNk+wOx6UJ
vwp9DAiJyIJlSjOjfMHKbvrpXMgKcemcu8n59Hyau9bxz5b0ryFQdeppBxPLIgVHeVn+Q8d9KvHg
z0dGpWZQQarBW4j0qT9GoC/dudoR9bmJsxICM+zmGL8K24AbgoEuIowRrUXsW0dtCG8xBx8CA2gK
o3e3IEfoXvVCy3mxDcqcWJ/3kd04aoC/01q8cebphFNKjCWT/e0azmbkQHFYc02L2ryEw4fZT7f4
z/51/2LK6vzDNlMgxjUzqM27Tovv/uTto1785F3/Xzyy/8Ud1fmHOWboRyn+GyT5Blm24xw8tK79
39IX/8X2W/zDtDfoCrsItSBnMa2YdhPyYYynyASfawDvnOI1xcrCSRGqgqT/57tlqtvyv9gK/vXZ
/P68xUXY/r//Y/xfHWi7Tkaux4+TR+ZQmH7cO+Z8RCTCRM4/1JhBus2jnIo7DciVesVrYSJn2qXJ
rDs2dsdeJOu0gGGuPPAIDNoa1pz+l6dp/ds9+YfJZAeVm3AdP9+pIXgn63enCTeCsOsA0sLAy4H0
+WTn7m9Kkx5Y3Ub5rQUzimfADGapsA7JSFGvQZXYYALIaJaRL18aWbFssz+xnT7NoQnwT0U64Lk2
1vVzKDESxIbsyyDk9L9cyf8eh2iJf5gFO1GXppJGb+cbzaMXWAxU2gYyVLumDRrg2KRkDzJd+M/P
1fi3+/YPs0p4ER7IWp7uXK1/sYbuScX7aP/D2ZktRY5kXfeJZCbJ5RpuY44gBgggILmRAQma51lP
/y+vq+/HOivN6qK7uquyQKHw8Zy9167DKwoLZKMdqy9kjiZ3n7Pee/mPv/QHo7JMK4hVE/nsmgg+
SjM6WJJb8uCFn3qLXDiQIXWTwUIcU56aOPnLlPzDjJc/iJWNrel2RhjJTiCgbyrHXUQ1bq9ZtH9B
Yv7pF5j/PxKTmo4z5bMT74xeQHQdsWuWXx0diX9/bWp6/68p+GPFqpsW17BKtdfd9Eou70a5m9VJ
qmv5T5Sc/gH/DONfCKp/+jQ/VrAW24pOTTHeUTB+wS3NSYgCmsxX//5phHor/+PjWD9WsXqGuiiy
Pt7hnD2EDrYwc6I71BT2W6xTk9CyNfkabGbS4lbmqcZgNH6UAR2oerrEjn4P/IgwtxABdRDd6VgP
DE+ckwjFGxAFfdBvyv3ZVgYeU8h53lCf8g43h65/ondFa0OWtJN0h8mp//KZ/vDKrB8o87JLOiSc
EwMgDz4TANGYIdfaKP8yAIw/LMLWj0WOdvpo+7QZdgKpgB3FUAP4cCSCfbWZMvCo6r6t3wiV4Sjv
mmuPfNF//7b+EG9g/ViVaHdxofVFvLPTYavH/ioMyvseDgM1tv82eyz1Uv/PDlMHUEQaoccANrSL
4/XvOqERdZ5s/v0T/PHl/Vh0BOaHApFcvEvs4hbQeS1tsVbUcNUlQsjyqWxSQzMcEirgZu3/hbr8
B06u9WPVyeKMeN7Zj3fTpL2VbUh8N4V936gfUjcMlxTVjL99QudP4+PHAmRRvM/CoE5Q3tArRS/P
7mQXIFAC+0U5nYvA+lKoHyhEIGEFPS7RByXX1+qj081DOmbcR5oKx59QevmU64WiZtl9cQo93N9O
hYG4ohDTt9MxmDAsm/i4CirlATU7O9beujqjE55zJFFdBjOZECPp0wnp3TUMy5PVdaseFYTW4vEb
/AHEVLmEX5Av9GzGmeEiYeGuqyXIRxFp5M6zpXWPZuz+soWJfyBP0Ge4y963IFg2z3nRv1Sxs/fm
9H30sAN7zsoTcI/cGdX6QEsepmeyH5xoqxAojTT3hWa+0sTauSEK1DRx7uIyP9SmtdIAO02kBjHD
PgMLLpNEA1V5zvcg8y8tIbl3Et1dl0EMpiYBmS2GVVDTcqvDkU/bQAGc62dy19AtSOOzNecPSLZb
LRz+EZWLJD4mSfDYad2T40zfYeG8k1p7z7WeG12WbR053mVDexIYmgB8cDKiej/Ct6C41bvqxsSN
t26c57rT36RSH/TyTBfiGBj1ZabgsUArdG+RQ2dYZEfCmYuaaZf1NIZtInNl++ij3OrHYSUpqYOL
LLjLyXztKINTZdG9SrAejV8qABmg476PnEttQ1HMiOVMXEB+CGJD6JhpyF5dDvazkMXBcIsnCXuu
6yAHo2nzxnRvxtWp8INHbF4g+Xuup1hObKtu+X021WTvewynYWFm4mscEZMS0YEHbAFH57mP8ksY
eFIpYk8ugbBxUWCoCcju4Sv/94XgT4v0j23UdlOcd3isd44I3xVKBjc+w236y3z/Q8CnsH7smyZb
pvA69rXKQhZqEx0JkvfYuFW+iCdnJXyIG4ORvQqWGKp29yodIMi5UYd6uMVdeqYbuUMhBJfH2I15
AjoILotFpGNf0LGajY7pRvwcDcu4XGAK3vZp+d+OSOLHnjxGcZjMYc2eL4Mnq2zvgzl8L+rwLxvY
H169+LE/0kcEttUWbPncnnPWQiNzaOwW//Hpf2yPIijn2Op1cjAArvoNokdYjIET/e3e9YflVfzY
BHUv90eqM/z8OMElDuEn0vOTFafXOhRPWmfeAm1684DCQmB/8bPk138aseLHzlgEEyt0jNDZQl8l
8aHZhv84lMVfTi1/2KHEj41xMlu9qUJ+/Fhl5JQ1/XlGPuL1ZHvOBrO2sNr7//ZBfuyFYmraXrpV
RHkyvA897Tro3lMSVA///uPVMPofJ8p/Tpr/5wSBenXWGuz1ODDjciWE+4y6fljZQO7UOlKJbmeU
f8vd+NMv+7GMNA2GAY4TBD+gl2RviATbo3zNfWdjmvMK895Gm8q/LCp/mjg/1hTdr+a6G5N4R1Xy
Uc1Ji1GAUeUvWS5qAP+PF2f+mPYtHMRubuN41wzp1XXGtXKv5z6Uei1c//t345j/xEz8r9/yY/an
ZRemwciFQm80A0g21cXEKD8kVseGcryV+mspwm8ZVIALANN71IdNACr0dEivChGcKNAKKvqnwZHX
KpwuxIZv7IzuvcczCy9E11hZD4R8ombPvV8ime5qGE5VBFXQK6PPnjbmwsqsu8al8Wlb+0Qbf0VB
e+gGLoJ1ehViXs7crIJq3JnsscLI22WQqmQttOGLQjWXPG3ElErHqgZFiwjMAUbqRUevG3epbzxA
u6gcv1HGwCMeTx66iY5JP93ZqeOsxjgGNxdgPXSL54BSWjt4B7vz312rmJdTN744bBhzh35nDKgG
agV/puuNF5H4r74OqNgLTrPVH6xw4HoOHdWuYhCAIZU+0cCbwKgSt7nijJYFeQA2hJ7u5FX1ebDx
Zyqrrp0qjhUaFgcPoZ4/pBpk8Wi+tQ3HsDYntQY75Ya6PM39qMJHmT2RErv2xlJbFLZLo8zeFhI7
G2VZbA9RS1+zrvdapr3Wjn0Z7HFv8jwLveCcMJWqZc2tcZl1yYdb+u92OBUH8kBuJR1p2dGNTRyD
hKfuEGnyO8BRZgSgtQmyu1NcwEqv2SmspQ9MzHeCHbHlwwIQ49pugHlPI4TpwjiEkbNrNBhCg4xP
wZj+9nzYNInEhhHV35M+v6DcabZZIdfq/JjI6E5dXOBlrdHhXjhkKggIQfXW8KxwQFUwXgJtRkXJ
IVDMEEiF1X2McXoQQ3A2IcRygi/OZgQft+gx4Dr62nL7exfb1aj59MhafIDzkZCJDK4TDbPOdO4V
jcIv08/c1A6R7f3Wpvn3rF6QrbtvgQ+ZpPWedKp7mNrRybeGfefTfEYOcI8kekJKn/2SBj0YJQoO
JJIIj9YgwAvbNp56N7nUeD7pJzdIf3qkIZDE1KvT3ADLQpdAGC00jpWy+qXPzWFmA2maOKRs7D6a
o8BjGTvHROoPpgPVauqulYeoSWyC0vUWlQVuBwH5pQqLDo5X3RCjUW0tI3skRbRSKPTXqUFoZqTJ
pwIhabN+VkTBykYKSkF+dv2TwTWACOh0HYTAzDsT07U+JDeEBECs5Lkkwm4p+EGBLq1V2zi/dSJ/
aWbSr6vK82iSKZzp+D66KbxElfbgDiXoFXIP3YJWWRScUUYhVY/LXWZic6lduud2cUzL9mSW8VH6
0H1dvIucwfB0mf6ZtIKQIBFzWKNjPSPA33hO7jProG5KDIt2+lgH+UM+Wc/qLVk0Q5owuFTsiBqH
eJwP6AqD9M3LzGekACd9goAexofcrOKVGgSwL2ndcTPJ5i8PqnLSIDIbnfgx7udN3Wsa7pzg0gnC
zYEIHyLhn8KIrpyuwf3pERo4Oe/FqY52EcFXDg8G23ONVQefBNZUmNyvXug9IxpaRV53x2EdyxQy
rGnydpUXGAvbM9GppKOz8tvgWwVpj2O/aSAHZ0n60Y3V2WfhcqYqIUu8Pmqmc1eZeDGzCSU1IiVb
t3TsbP6jnuuneSLqAItld6fIwh2lp9gxNggRfjWo1VaxqZE2ZuEvpsWypfG6hZe3imSHVJCVu0Yf
0TJC0Pvfl+w2ODKzL3xUiK/C+SGjlyuxTSzrqvnII3JjbSukrEw6i5ciFbAeKNe/hsoGoY9BtfFS
+WSaA1IarSF9QiIkkx564LhghNs3GtQnc8Y4zGIZsZbqe+LJj6ZlqHbmh4XqmikdrEb64SqdQcWW
64guV7bo1520f880SEodZ4Qke6Xp6OQ55ZumIwS29GM6yod+hjFYgkNxGgnECrG2UZ89S6SLKYyv
XGqKRR+y0M/Op4Jzz26zsbiteVP3IkNEbm2PS9kufBze1B2wx7+UUqDS4s7tYGGCdPKdZda952UP
jeUrjf5BkPmqFoQuiz90Dhcw+2cKwsHaxRmfuE64Ckrn6mNnqVJsocEAz8kbzF3VpKcWWoHUooeg
NmgH1h1Rv/l3U4ZEdPS44vyD1yRARyG6tilqV8e8GVP5Smb83aybZ9gbxdpomjXxjjfNd9aCNQ21
CWbcogmOtoHAPXN1+C09eWBOIy5xw42mG73tPLrbnkyQxtk22vDbsLt9nhZLTYbrSAgU7QMm63JT
x8jf6xyMXU80rKlh9fXEL2vyfoF4J+xnQlXdRv2uq8093ebTJOKtgoNXbXs0mhBLgmldzFJA6Lfe
NJtIeDK9ZZBlCwiHgO4MijoFvJqqL0DDzAidQ7Tl0dBtNEOu+PEFNUgDpetwLwb76jOphB0zKUiI
UKJ1h71oIMNp1uClhEzeNovvSkbc4LnQr8JpgZ4MD0OClnIE5IonxIZwl7/Vlv+o6SMSQmZlO+FG
D+JtaVd3URxt2gkVhx7JfViV9zl4dxTSyGRrur+pW9yDqUD9DwAcIk5CNDSpHfyX657NjL7dNGAA
loDVCRE5EEZzyQhjW/BiV4XvLWY3K5cB4qaFRdIWeMTnAE1sP7jH0edHtW5751v92+B07dIU2o24
D6oDJT1ddLTL0ZmORgnbXxji2dHCN0icF1nhKVO7ep0kNEgnDDNwB6A65BoV1mzl585LX4+vfWM+
IrvmYorwrEmGvceam2vppw+7sDOm9dy2v7UBomqIwaFJ7WbpJfYhNung62U7oyTqcSwO1sPAClgM
GmI9anWwMpdqKk1zmS7V9qIw01mU3A1aGqgqHgCG3NuKwb8mvIF9wm7vGcVb0Yx79YNKw3lT+Xxu
B/kYD+47yFEktkGfb/wmfTSi4neCO1YtT0aAxzQz87PdOfdj0V97VA/QcgKmPZ763sg3vdAR9Iwg
dwUKGP5oq8mDQT1DHRlgKD/3oob8Ej06AHdqbAXkxYilg9udI6ylAJz1EhHhFoX5sq/aApLyiJWy
jR+70jJA/fKkNEYh1ZASoIsHIi52VRJ80E8AKilftEZ/liEzybYTDovgX5AGYiPR8wMu6+1shvsO
Z1rXoU9BA7ttUzSZse4gitLPvmu+OrN5AZ3yPgTxc2FTKvN0f5WEzkebVcds1E7G6Bz11GqXaEYu
COzu8V6+aFXzag/hp9M5W8Qn+zGjmCQNH3A/s0tvPZofxUp9VSGFeKdqvjU6WgtLc/cVdfzABoGg
xqs64Y9JtRoNmsyp3NPbeojKsljnJs77SYptg5YRVRjQpzr8zED2Lusg+igp0fWautmFuF9IqBqj
o+S+1WjaegINChaLPC3mvlsCyo2t6hpn9sfE+p9bQGSGVjtHo/thz8bZdPFT/vMZ+ILJb9zZRBUr
gCQ5qOkmrEPUQQBMc0YY60i6kOyrTjq+ZVDwXG18HIaEE3UI0KiRv1ybcA1EdB/B7JwQ0eErDvoD
xa6Nq9XroPA2EJ1Z2uk06nbEKoW8wYtIs5DFgqvMqxOad+hPOV5gaYqHHPlS2IpNlkagexDDqQHs
+0w5jx0EDZ++q1poqTOw7b7A9UqTZiP4wuzWfUSika8Mdzqqf0rO6LKMVElbWIDm/fQqvfaobvgJ
8RfqdG/5OnI53MsJlA+X1qxFREEqmPsgxVwmXCVOtitRLA4wjqz8znHSjXrfsgrHZdlVz6XL6y2x
8s8AaB0aNzg1dhPq5nIe1xAgbuojm7K/DbK+N9HSWHxjs23sC314jqBaEeC7axFrdKyjPhG7ffNJ
gO+QmXv1DLOcXoy0wdCfnuQ8ndW78CTFtSGIDnZaQxgPP0Jf38zwT4xxemg5aRSptTb7+CSz+VAZ
LLdOtdEp3NZAA7UZ05o/vc2BvoqTeaPO/z5/j2MzcMLITIi5SV7xCoAbJ9qq9+d+BT/kt/DQXVQh
2+qU5q+wnvca95ascm/ZbJDfolN4rRNnl+s+dWVrk8Niq/r0XSYI/dx0/Bad/jib2QNhIeseK/Ri
HpRUAwVoMiuEl9xJjY9ltqueN9Un1dpPsye2zx2FjHNVRvc5E5Oa8qXNvBZHOWGG/tWzsW8HpIGt
UoWaMUzvnFiEVTCCQxeWNFuEWoBY4U8QqZ9VhYcCMmwkjRAZ96bWxEgL7tTwUQdJ2y42muMdyPra
WWzEBXc9y3OeMS1wBSLnj0eJohHKdneKy+YWDu4b4IoWLlG4xwOloweALGjjZ1IYtdmG6GRm5r2X
TAd8W+vO67/sPgw3o0IHWuGJRXYbgocyu2nXB/iFXIk+JmdnRIVCxaBh5LW7EZNO34HP7lEcEIBz
5xqEhpr6C6rAXZpmj/YYcVzFhUeNp+NMpY7MkE02UTFx4Rk/Qmamr1evsqKKnVOszrRoXLQaQnSH
QaJ+YYPLfcSFHrrBbvZwweXbNKrR44gnx/VvtS3uRQqOG3Mcihfy452tdBC8aCbxKASovRmWdiqr
6s5lRGmyvfNEvp0B/xKPcm3aYN1G3gpU7nboODHhqNllljKUsooL66SeokNqP5sPueXLpaGjJDKs
9Oj4YiXKsV4xmV8Rqh2SOOSkjUyySZyb7gQti4AB7sBj3g91ChSsPppl96hUW+EAfSn1zn41ci6M
YWSIvWV6d+rgp/j4fYbkeeT8Lyz2ODfUMQUU9UU6+D0zbh5aFj7NJtD2wFi5dXKrKsKTBjoD0pi+
zJEcN79sD0KvT40KJXeT4ZFE6TcY7Md/4r7n/GBN1u+6iN4910HjVxx6pwdw6Cw71znZbBXqCKab
5UPdmmCAed7JchdzT9aJT18IGZfeUU+x1xPeEQ7O8TPpfWjKZfCee8WW2JNVbpSXfNQf4l6chWRr
mNUls/9sA7nJuMOOmnmflzVhX0W5rKCSWPm0yeKgXaW1rcofvK7w6hklQPkyXhuI4QmJAjI0vjth
srEC7ZwWoIhSz19bc3+IIoxQnAN+4Qb8mmU8cQZPCMKALUemlPnmUXMMM/kkXXhiBWVIJOTzr7pI
LgFUkqjBGDLgQitzXMCjAYlijNYisw/DWEBOik7zULxXDpd40/ZJV8tvphoLmvS3GNGqw+T3AKX7
mxYbcgERPlv4QYpYjxhGnDzVNUzdhS2MbZYn/wye2bc2RmNxJWb8qUHe9ObJiZ1twZqv+eKkNu16
KDbEZ6Rrjs8PkU0CBr+XKsZOVwtDbf4Kxuia2/2V69epCriH+zm8jrnnhkQSMwrO8mDG9luqzCqj
vgz0jiPM1E2btAwA4PTxvaNE63Q87yMmmJbojyIovpwa1KAwNyl4fROIcaGO3W4KeKHxzmNv7Wtz
3LgAeVDWp6t0Cm/IdL7not9mbXTvkHyyclsLC12dIQng9GWX+SXpuhfDrT9n3DYk3g1rEEYHhLBL
Jyq4oAbjaoiKO6MMUrqK4VNBDFIGIE6q/Zlnj7L5tWzLY2q6e/VXWuq/i3FGGjxuGmGuDYZPbWeX
piSgEujlKNy3aJKHKYt2kZtCa0FZ2Ffvhpk82bX5O0/d+z6GnJV136MXbsrWvMv5nbHRvrqWCwFa
oRvZmgKBSUKXyk5Xga8uZjIi4/lrchGbt0iZ0Uwt68F9rAmXTLlvp6wfIpsvDoI2NRI+cTVhrO67
b3J+noKEPMfJew6y/pGwZq6DRsUtvkferA40ff/YNdgFgcjaXgY/RbSfqYspMaqek0zCn8BRiT7Q
3Rut/Zl2bJ+eRHgNTv+TQyCEN6IwfGzIXHyyahcpUy8uWoyj94W17oEYWNNJhvmb0CEgZNV7Sek6
QKVgCfzerq7/FuqK3HU5A187CHO4ZGmn7K+bBhwSO818IoYH+VMgHusRkXdjfI9EI2uC8yrIEKId
3Asu+4s5K/qHezNy0o1IXkORGN7KAaEZLsRdVlMSG/unBBX1wizd+zAoVkPNNSh0EC+a8Qsumwt9
/50ughvJV89WrBKfshbhKi/ckbUHCLLfysLekfyC3cF9kRw8zHpSTk9qCZqzxc5J54R6oeyOcDHu
6aNtjHqETlmtM3CxwoNQ53R3OtmLeWlszTJ9DkOVINcc1BplcjDgass4DF9zrtGzNt1SrXmL2cfn
9uY67sHowJaNzLUkb54iTXzFqeNBbokPbTGq0OrwXj2WwwrlqWxqBkjiGYuolQR7KQ0XO00VRHvd
cV8bIvGQuBFkOdk3zgpn3DrxgmzJTVoVLHKUj4vCZWBAd+U4Z+H5XRAsni2Hzr5pTvTCfFDgJZTO
IVraxjE//ALDUksQNqKDM/7/lTkSwZiCoGsG6OwInLHsaQ5udWwTBt9yRpxn68VHyPqLrnR3df1t
Dv6FzXA3BQGhVt7blPWbPI7eyLY5V5xg8qx5wKKLozZ+6rR6Fdpyy56MKyc9qbcvCVhXfx/E2yrN
cppa32aSH/GfPoZo8AfzHDty3blfsw1/O7JXHmexLga3rM5JahtVf/XzF5ruT9AQ3g0O0UF4mZr8
g4Nw1qj0OTgvLJg5m0zTvqtX5ZVYfnFsTYDUTEbMwFE5ZClKBKtfbSKBV8qmhjQH8aI+OKzdsYT+
EZuERuLHASOx9rhaDexXZTWcY7oNuEwgepZnPW4/zFBu6s6rQWOq3JCIPFqwCCUcJ9vtvywTGlfk
ripWFF12q2qEmO/kz+qcG3IEcH1msSKOl2vdHVep7Z0iKqAyspduqt+TSrJVD2jCCFafVlfMvPzF
aKITzxli6YpSl+xJMjBIrypG/2mkCMA/8jnd8I1a+MenRL8NLg2qMV3NfXwJhM7shxzJI1B+lVNy
gVMHxPrLtZ46zofVVH9X7UkTYEPI9JFMVfgecJyKfZfBZubgqX6u8n7Bn1d7Fp8A4ccdRXIocTgq
ZLidDY3lwyp3Wlj+8sCUhA5liNk9hGa9ovLmYGyetHITObcSsKm6zAxhf8JOsDD6cBWm81X97xn2
V0D1R/3beqodoVrspfGaFONKDSl1RmvpK7je2iZPz6V4zpP72F4XDrUSmIWLBIwpFrWdPeUrHje3
SRYso1eqyRvXJlyDKR5aYqkeoGOIteWoL1pC5wCQHWtSYgoAdjX2YTydy8ig7gLF/Rpp5VG9YvWI
jMCRGqo6jAy1v2dUN9JZqZ8Ve9p9QK3H5VHi6lqa3ldOhK/Hr0qMalX62s7wvbcA75zLiVj9Kxyh
QdFZT4bdU3v2ufm1N2ml+2Sm42ROB1FxhBQfqanD5xLewm7DZaB8jji17eTVpQYJl4vvpSeTi9TV
rn3z+o4yX7dR6BmtdC+MDv6kAlpavb33W2kQuax9dsN7w4YMesla2zNeVdD2nUcBkd4NZTYKtNpG
13XJLTC9BBZGAjpVqCpXajhLGR/VQkkQniqTVQnBoSw2ui2P/LrEMl/V9LU9az+22ZXJmgz2Lw8u
UmueMw4lIvd3uvOJt/+RP6+GFNc27hJto+MWqY6sWBtz9q4A0x6TKr1VnDvQo3M/FxgKrd3MT53t
+VN1rtTr7HJyiMCYzBaIxKmiqRdHV3V6EbJ9UKlVBrO6Md6k+FDlhdGMrtYIhJ/1QT0Kz/DPJ4J9
72sfIxGFyVxtjVi+ErnCxQCqgvPWJ3CpGJqGO96yMDyPBDHy/RFKgNtdTZzIzFb8pEi9KxaSygen
Rm5fGqSnKKK2jiPzqE80PqAo0vI7alWw5psRfbTTq4kSqM3pmJHl1eoTAdt1telRUJQicO/eoUyi
U2lV8HT1FEnbU/D8UJM6p8EtHPd+rqI1+8OdPmVAh0EcQTs+unxjfLWoWVYecnSeJWyyTWt/q1cF
iAlckPvB/+0G/12tNvYkl3SqKYRdPCvfVkTdEHBxjsOM5IiaFwpTnmLonIeHkbaVwxrvESjGpFDV
NsYDb2CWHKsCCFRxt1B2j3Ka9y2FoDKx7lQiXMneF03+oRb2Qa1yNeUX0xX3PAbxP0euVC8F5vZe
CxGonysHwRQ/ZZjupoDSB8B1J58uZCKs1SkSDNqeeT619VEdd2MNoJbxoj4dSRksl/l+xkS/UHPf
6ri1w56K+XIDjK96VhECwyEia3ASaueELUBL5UZVOnL2Q4nAJLK8XRxEDWX/dseNCo63q2Ktgkcr
rZaNXX3lg9iqK9RoaTueFSo2BTzrSa17DkDics53lvjwaTBwpt1klTjz/koGR88JpK7pAf2zlMTG
XVm1a/VVQF21QAkUrX+pDIotHJF7o7jqXvypZkudPfGDgOhsPC95zd38Pu+AGk0hJJaSv5sI5xgU
WOttHqi7TryK0pm+wnT8VDusq1v1Sq8pHDVPs+/uzPFbjQ61Vgrrhop5Mcr8lMXdvSXwu0QUiVl5
kbFBVMgXSei9EgUg6uSj5xZtOW9+j/mY2e5xeObx1KjWOxLR6OXFJGpTtZlGcUI2dZAcFmBlraYw
Q8UoHtQVaPonXCze0gPd1z4NAV7MxO+D3YjajRuusswSgUsafYjwuU2of3ZLV8qryWgtXXOHl/XW
Fe15CgxyPzDhqEK7YX7i7aKxeVarjhocamBXtSKosF9nXbsOUq5m7B5TKs/qN6oHx4TDhSKaT9hk
DRhnHKK6AgIcy76w/Du984rV2CAL7DXK4Pjht6XRHerRIaSy1K+AECDACGJv211t9Efb/oophlGJ
X2lkj+lU0bBsnhtH/q4w8jbkbqI4lIY6uR6KNKGUYYeLlggXPmFzTuf6i4hoRJHjxsBLWWuAi6Mi
wknEjlJYEr9hvUXsDlQi3Vg00JoywfSnspG040xtOw26Xex5GIqik5eMn0luPOjMYOmBdc1taqP9
5N843J3gv0MRg82IDwKf77QoIkSpXjJfrR47OAeq3so0Cr1ZdSgCfH8TxuuFOVKe8GWzVH8o5OVp
1BUyTloZHQ0Fgl9bLBC1BANC2UVde9TJxgsdxIzBdOdB5oo51EyO8SAy6Pd8hDJq75KhPnq4awvw
lo+dgLfVsPfIAWGPzfZU8mqDXjtgSEh+gbTlzj7Em063zVXbEwhipB+xzvpJNLLCA5j7hI5PNZm/
O4HENwnoh03KVWU6q4ZKuM81LQjlHcupzmaA4uS9jPonDxAFLWXx2Ld1zUIYcKFXJJsE169Xvxag
D7QOSE6Xxs3eVAVNEVZ8QJ91sHPt93AC9+VRaS4EV7chht2qrG9lfjXaeVrmTdavMj2WSxTOaF2I
hcAPiMWUo6wXASvCxrhJbRgas6x3rIXUxoI6vdQzli+3AYKcUWHpGnvTcsPV3Ooske+F+CqgMvj3
hDpeZdeufG3+bMz+kAKai3rELBz6P0wf45fd6gsjHe+oC7DzRuWT40f3GgILTQ5ESlOfWU2Du+tp
iSzGajjYQXrs9JT6T+ChMEXJNdJFmIM9TfDDPHU7aIC/ujha51QwjYZeMmPCsJHksmKrEdvM2tWG
cY7aeY0la3rMgQWSIj5sCmXQdDy07IDMCpUFo8trFLsIjnhlTpfsSEE9jc1nZhewfGJvY6sbUtqa
nDV8gwiR6C1h97XYoHRsij2F0UVtG6vZcJTPj8AwW9zS3HwJKGkNrFvRiFMDw9GLboWrlvEZ6AH4
JaZNkKnWMNW7qv+mC0pDm2L9WDqHrEtxUuke3vg5Qzcp3nQxr4NSe27ozJixd9fW+GNV2SS3D2mW
MMMktsQyvc6kwdcSDGqtaXtC/7DClzAf+adhXLxj6fno3P7sZmRNO4LuxYRoAsHO9J7ExB+gxF/O
nWWjbRZvBNzWpPtw7RBNtrIJGXSLGvkWGzWE52xNw2Nnh91H0IIRMFzO5FLD7O+a40sTeduwoylh
kwABzPw1S/uVNnovpAhs1VsvM28luLx51FE7NPqrIiYOdDZujZ49jA3MciIbw01rDkfSe/jRXvUs
O+uRbvoXwJFX9R6jRNIPsc55bj5bBV7kWZjLf4IcWz99c6vuYdQaLiElutAeqAFjwuF8kYgBLBl6
kCok/WFaqWVCcs9025rMGPCLHAgWIx6vPh9HRtC46rS2W4AkrpbaKFhF5ncn7ndsKdtOit9dbLyU
JJ72zA819qoMpLE+0uXi5BgJE4SVBoM7HNUVWTxLGr96VnK2Bj5eKj+5QadMzXT3K4G5U6V0CMxR
pUCDJKpyAHVGQbONWnNL+VrEFAE5gpuqY9Wkd35dXWayF9S/Iax3iKsLLTOIqGlIzmRDr8ATCPs2
kOIcUxBEqGI9V2YOcSPQt6NjblHlv/hWuwW/uVBls9licPs5eRyqSI8N2xTxyp6zYyW1M4rvFUDS
FZX9fdZDMXdh7QLVuOV5f6mDsl5NbkW9LDoPHJHVgB06bamPCUyP6b4Dckp8BJHAxAxHwT6Ey6nR
QAqU/ZOuTVmV1TJ29avN/LQxbhCi2u3bHH78iN/QgULSllvP7fstna9zr5V7N7B3fQ7Fx+whEVRr
dWswrXfudhtj7Gm/dgcradjKunppadZD5Ns7yjOnxMXPGNynxvwUTMMvvyA02IoUz4L4VaOt0Yeb
q5QbJCHB4GE0UIIO1Km8HYnkZGKnLu3lQsUY8s1FIJ7Vyo6xjZo+yw6MyEfL4Cak2fka9/bSx8YF
jZUafEzqfSCxVdO3JwAoR8VPiAb4p44jqG0QBuj6zqeo8QTP/QZNSxnKp3YYccA3F2F8xpOgoUYU
B5Qf6QEDNXFTLHoKptbQMngQjDA6IiJDHG7Ghta/UbTXo2tYRtdaeQNYrNUhKyJ4RQ23mglUcYnS
KDyqf+4NYjOQQGgRpCQieZMV4r/OpWoC1GThGteUwhSjEtjBXcUxqQv844SUQTfOLaEs6tNTnHlG
OdmAv2BxLwgw5G+ocSCdymR6yNdqtIBslyDUQWwQrQTB9f+xdB7LdSNLEP0iRMCbLa935KUntUHQ
wruGx9e/U5y3UGhGEq9Bd1dXZWVl7mkj3DlAOiEIPN9ToA7NxRE2vSxRzG3vuTeDOLnldHspYxza
wRI8yiGirwnczgkc+XvH/vAo1VYpIgD2WP5G/hGHyGjNR9YL9Vjl0ybnTvFIrpS7dgLhbOJ6PaJQ
r9k2N2Tu3+ttfk64UjuMs/PmAwzkrdJtgARb8A9R00iAI8BA73XG7i3xJukuyOsydwZS1nq2vNts
9xtJEWTrRjbnSGKE0WWXlstCC51/Wte98+p1UHxPGM9bzHNVE3YrmLglTrW3/eCCJNjanicRRB7v
uBR9ru3wzQ3xWfVYVSbfVk3eNlt5O4lRKF6+ZDCRyCA//jsZ1W+UocA72Q8WtnOrwvU2pqxs6u98
o9wnOhCF1a4D9T0341Opfixn+jaDMPgL6J6d7BBZWbWENncefmqsd21gAcUwGL61Jjpx9KatkPHu
EWcgfcUYQXTfl59uDyVV0+p7roTHYk7WDiNKW91zn2MTOIpj3oXZOeYpEqJXdY1LMfv/Nozm+4UA
YqGVEMI1QuqchzcamyIb0OGJinGNLB86VTUzMq6ODy6xYXag04Bmv/GlA9MVFab61etGHIgNE3fH
CSIkCiCXOTLjE4AeHjFzkG2tFNjML+YN6OyyiUOoTkZ39EdosLqjdbSd0KUCXUFU/KoMSCVTufca
jDH/+EsYSfn2YZy89i3tnZfUdylK0ZTj7gPpC9ejXTefDdIPHcd3RF5AsSvC1L36kR1eUt/8KKBO
AauhO5suqFKgR9TQ3/ed9EjAH29QsEEiwCrvNYWkOXXUhnFZhPbNeLsMHRhjgnB4Q35dqfR54GHW
xegDzIyYo+n+OXGXn7xMnsh9QklefC7n9mDg5EW06q6MKXarxcm3vR0hwVgcJrIXP2GoyUdqzvfw
3Q5M66JK/cXsXpas2mRMK41uNLw7OWxCYpZph1e/HZnVX/Td5xCM9VpNLUNe4yUJKFvb8pIbxtWw
00PSMOdp6cVuKlbRTFH/rvCm7X3r0HZICZE6YtjwA5IKPBYte3AzdCXafjfbGOEVEdxxs0GTYUDt
wcUkrVwmBhWG+csyJLX2YRoGY44SatP2K1vpzV/1qDH//db142daGPOucJLoo0jZyr7ubuBI4vs4
JPd0yB8GG+vIzLi3MYmp6HWumB6jc2R2m7HAS1mZj+iGQMjlhN24xnIl1p69pryaI4lFRSvIbL2t
0SFezjQA063DmrL3VUOeuTWGy6IA6PDdzFSJxwl1+qLfDXRQwhkWAvq4pT5+90n343fT/dy4+MoM
ydr3zQeGcu76HjaMjcpgv0xnP2Xs0xjwT4za4eAMy5qjeEsJQJ+/BZtAUwExln3ZasvNiKlLNVYX
I+Qcwiw6IaaAvFKyCyzIR7aPKNRI+yE6hzg91V7101D0D1GQ3TSkjW1XPYxGd8bJ5VgmGqSRLGeQ
PwIuH1IQW2QwVl7FOLpfTl9dG3xpDmbPQ1N/WZa3cQ1K2YiW1aZrUOBMk25ft4AVhj4w/IZdkuNd
TTbgDSAWmEgwMHo2GUcjRWEUsfiVFpn3od6fFc6YPgIxLC6cHqM+xNYALIL6igMtY52U6PTQ+QF0
cxNUB3EE1swa9+AZAay2ta/mXPwbIzYIt5ycTfoC+LjHAQWEyVURb3xe10WttA3KnZ1kT2VUozQa
bRpky9RSn0zNXsUxFqccXaP/1Ob8bqLqFqxI6f5HIJJbsFJh9sbI9gdXCwke5KHXLLu6G7CSLVHB
m3wcDtPkzOQI0IK7Y6PMBEruIImdLbw4t+WehmFph/FV/syEz7GurWYjGbdLJHRj8mjGcmo6lLN5
K3dND58xG4rN7M90TB1UTxr8FvZYFmxpOe9aDLs0TeweurOeVly80fMQa59mbZ+Mqn9pZwuQvjfe
kN1ZoCY5AMPwlZZw1clym2GJ+3rY3CCJA5On3IKJ/OSGsrYKQXQc5mDC96MxQUfGBqbqLqjffvd8
Yflm2FYcQG0abTgRkKcYQRLTexkrZiomQERkYEQcD2L1R+B2dDTaO2kRxihOBt9ykSM0ejOg3evy
TEDL4mvha6+9y1x4aO4wrD07SBEpOqSOmd4XxoITqXsxyZdacLwMVxM/q9/JGnJ+LB5R3CytPasH
usrKDTdRC16kmeWFpBRr+upYs/pha75MxNqSwWOfQA93Squ2lgE4HqbVbnTulRdtKqt9laKzX+Bc
NxqY9kOvO781mgWO5z0ofbrYs/ZuFeabw6Uve88gbvtV94Wc8Uk1zQ/5XNQWFPXYsvnVUdK8HBRR
nluMD66ywsPfkkDNfpKfbeALrUjf4TIdK3zx+nGkc9Lg3h1rlx5thj7Xv+YWypJfP0tJWhn6UfkW
Mslg0d8TfBt9jI6jmX0GMbQPYzJucxSxVE1rEKKg5mmfdalo43cO/LSs3jtmqK1yu3/DKqrawQZ6
kp3rTBppU6kQNYQYw9LmXPiIEWOuSDxfmE4IJkZHjBTtGj/21avZ1u+l21wzHZ8EX0+BaUD48dv1
GGaQeTP/qXGJdNC+bL6rY2Lb1tBSCRVyW1m3p7PwLyM5aYhbrYGHO5NvV53zE/X6fa0gXABVVDRo
aF6Nafa0pPHzDEsqiKNnc+iA8lrr1Fj5lxlp95bRevdpzEOO3CXeNinyZYWFWCDzQvi5kJ4Mc/+F
AzyK4E50pMH9nRvVY5UiUl7N433J4UBm4dGrslsoRNZqSacr7Ppm00X4TUymOukR6SiTyci05vXW
ijKOfa6WzQAGi9YpoogV3dJOO1cLlul1XaD0NGNVD4xc6MNb2+vzGs5osTOotkKSXOy6rL3vD7/T
bP4zcpm3cZg5kbDvZ9kV1HPjVtCjoQMfhln7GIMBoafFPoSqxLOLv46X2kZQsL9FnRV6sg/PWPP7
52Kp17L3yji/mha3iY1EH3ONxT4Op1ta1j/6CPpSeStsuFfT5G8qrNp5n+gpn8K7ou7e/RjF5R4e
5WBWP5OmX5HruR8ppSmfb91y2DeDRU8prR5SorLSXWBnYChlIZPsG/OqoXiyHaSYrfYu7YJxg5Ad
YYhAlS/NGYW2S2lCa899+lTVxjKnKyOedI4W1LMGtU/Tdgs9dAtpdGM5KDRZ4SMVQ2KO2y75bHr7
Aln93AeYd5DxQeh9GIuWCrh6D0YtfshKOPBcd13uoxo8XfIuOPU6tz1ZWtuYZzbKqp3nbegO20XP
XyOtv5WT0XbjWrec9WLOD52tPcuLy4HtKfY0VR7rYXhbInjsljYoWkMmE9WGwtk13jt1e+uV/pYJ
NN6i+2jgffgcKQn/Ksy/3cb4qpjTh3XB3ILd6S9pxqYAmXGy5CmDFDEREalfV1L2oXlPB3pcSxBs
KtqkWX0ZA7ylKIdaM+xuihJZCFxpdbyFSX/vtfx+Ke1V3kcHibBqcX5Un9+aREYm+dbagPpXeulS
Z92Prwl8xIKEBSeQVVpDVJqzH3kneUEjeRgXbzfzYvLGRVKdmQT7C/vy34KmsPVhOTnZWXpvHa5r
AUSjCIAozmAJW2hjsassiuasqpDpEmpYc7OAthA/1hanpmntu7m3SYD5f75tgw4YGijrliXiAqld
eob2h446F2DUAacaA34JvvM1vOM+BsyXsb2US5hmAprQgRcdXdGhbGGhh9Pn7DOqwhUqX54vXfoG
vXtAtjnzvntWvy0ZUpo83Jpn1KrAaBKrvAgOGufuhYJrJ0+LIpOqb8XLJA7GULXOpLd5n0C6cEP4
z2EPJkLXvnbOQRK8//9TywMJURSCb6jB/msvf6UxJvBu6dzYbWpDJNMfOkTkQtYwyKE45/XnqKbd
hOyt6kV72X2ZNP+jChbwsnoT4pBgtf2H6c7/CpPZnFKwKp/6PV63AkE4zQYuCSh4na0zTf2MHiWT
nh5Jo9FnL6zd0GnfFeJpykTUOYTDHOPAvRRvsGPecuKiXOY+XD4rmQ5KQ21Vz4jC0+cAUGkSRFD6
FvhlWzGZUGHhm1BXJ63zHhagon48/ThNkK9yMjDYCLsRn0jfXbhF+uZrWLiHB/E3ARtHiPEZyvgq
B1kdCT3Q1e9om8HHDld4KzDikqHLMHRr24YMxoOcwnbbVMtpqopdi0/25Ko3TW9+CwJIR7KQFBw9
5Ci+Jj1/6roSaaEMDEfLy/eupl9XDq+DGzLoE+Bv0EQ7O2A6ByXQt7icULw0Ln/7BmlshnCBfnL/
oXe1Y2kE10ocY+2oR9vLPMrOYbaBUpcHS/wKgZ+Sbrl4kX9RY7Cu2ykGlJk2uuc8R0mHmt70Lmyu
qL21A20z8hkmJ19zxbuVOk9Gz+JBCmo6OkgITdzYTXFAc+OYjSGKP/OmMYCcpcfDG3rkrzZN3qEl
PouiHdf6BNq4zB9NW3wNbXEGu0YePI8/6YcxSoHiYeJvyiC5k1iQ9sbDMOrn0ptOJtu5oJNs49Pt
l9EWWWHKzuAzmawDFlm3JGcpYShMcvjWDmBds3ZrateBxht1xY1uSD+nyl6qxd7UvbeJ1fiv6fEq
ZYyBLqmM1SHU6hTqFITlZYiM5wYhDO7PZ6m0WlFUxbIFIKM1sN+SzLANtL/TnDWY0koW+vcnKTB1
ECKxEYWHVLP2sgKFMe3bpNiGc7vV6+LHH9pHxmE3S28duH0YUes3FklTZzrbMMquis/lRdNv508P
PYB6MhifHK1Bpb8DhVMUpNfQgF2LQUeYmBy34n5pIFeE9hP0rHNIRMtdWnTW8NQjHCIoT+Nm+EtC
CTIeJMW1OVuan151CDE+YdkYC1BaB/FwcLk6fK4wS/jDgeKQZ2p+ABdsQnPwkFMkOuFMXSyKqRt6
Xz1bQh+DSkiceM6YNHkcgxiS17vMtJwdqe1o9FC82Wh9RVvK0rpvc5rVitY3JZ3z0C/5tmo87cZJ
jbueyiANkmNatd/Oot4b8tqCEXM2KiVu0r4FKfQA+QrKGmnrZsjkE8Pj9JL248VPpn3MsSwA19jB
0NE3qK4dVZ2eMMs7FH71FjqNfkjIDscyPCRycyn7MDgIChT+trCS+Ubyz6XXPsqe/e2UuKnNLejX
9BtSn6IvfJ+ZGo0lNvlEsQkqXo/Nuk9qxlRQl0mgqibFcGxSdSi7ap+r+Mmu0UgG0dJJypmruyOu
QzmqEvdFj14s9I4DM4SoOv9DJm5lav0dTqmAcyk6Uz29rsoECIAgZOjzMXOCq8e3zHrtTsr2fggP
MUVXqU1vHEhIPRnm7zSwU9mVI27e3AVSWCuthXJlPNBKOVijjw5PhtwMvPDeeJeDxZDxymhzeIoL
DJ7IfMwCxvDodep2efB8622ow9s0Wk4NvuGMRWLzIYqlbDmrdnZVHt5NiGWmmJtkqQJI8el0IC9U
wQ7l0Iz0FsIY6p3HSBHHeeb/8dB7mHxT7FHxmcbxvWNMMaZhj2nQDhwzGqbXqK5uPT//lfFjUvVD
3XZrAHhcu9nLY07OAUCKUARMz+lJFR4PLdlIregW7YMHFYpdkNNPUQtir1kNvSUeNlAEd1LF2TWq
48B7TWOsaz/ZSxahg0ZTzwZ29lMRJQKZOKH+K5zyVuD7zIzupQlRJs5K1g+TK3LC6AWDkp2s+FAy
z2GlfG5cAwiFtCqvTCowhpm9yfUbp9q9MMIELc449RxHIuCKTs66GNQB3butbKqsoTiYi5d2yo6u
3134FpVgKGm+lb7FBPFFTu2g08iEKR7Xizisi8JqiC454kmKeAVxfiW1EdwPkPLl1RnCo1F8KVLH
AA8DvzQ/kknb2zWzpQls0cTKX8F7pwz1TpB29AwYm2FyOeGO489jv3qxXKlQxTrBrfah6W6c6cu3
IQeCqqFvuGylgNeV/8gQ5VnwgNqyt22ojoiLguGOX1Kwm7gUTyZ8W20xPkOCraABks+X0K+l4pQX
hrr2aHj5J4PdO+kTMXGM9FC1J+TL6+rReClziiNhhpPmdMH8WRvBrjQYugxpl/sAOaq1PhjI3cq9
1vEasjjGAg2yYEZJ2vm+m6AIWm58eJK1YZ6kb9ryCIWtyiDsXrPTR6ETWDOES549yts7n5JcqXor
/XpJkWFH4IuFHCuPlSnzjaSmhtJ/mFe8Qb17H5X4xML6EuZbG/UPXTTfuhbQeYGFffvDZ5d1Gjy1
p8Rl4pdpbLGk450ARTf9PP3C2PgFTF659fQgcEtq2cCr0P4kFqhCu9ZT0kOKBpoZh4V2JCL+zDBA
yCrzY06ClHNweqZ3/ttwQoblopaHItC7Xnw5E3akVfQ+gcBMRMU21M4h2KFJm8EX99uJcxNN+9qh
eTxNJy0pbpMSIq1Eyol0IIjzQ2xXn/4Svyjy2rmotjmiyO60IAoVM4phYtVBIsOzMYuv0kvPbRJu
bTPZ6Nhg12kMZSTcoxsOZjAe5bI1Kv/ZqrAsCDv7J4+cvYR6o8OXmhneG4MtUOXNt5UxqzIOL27G
ZK7pfmVVj4nT9BzodwI2dEaMOivtLYkMsmDGEqHfSy+RDEcylJYLQqXmjcu1X6XTqVzsD60vLrAQ
zu4EYaIc1qWO8jNNpzKHm5a5d4xS/aEtCgC4EJX+jieBf/KLw7kIKg5g4T76DVCCWPi8E8jq2nqO
edxzxEQsCsRk+gtozxLX9C69DcFaHgy0ur/f5AD0/SrGWk6EzccmA8gYkD6wbyZeEpI0OCrRSxqt
jlk9dpq9NiUqhN20kxzVV/lGPAKawVkHWXfr6MWD7Gra5kgKN+Q0054NSUyZvGCltGW3eAO81PHV
nMff2F1uoa99MrHz2MERsi3/wBXSDCgdEoRDnoTUaIMNcOtwLrgWzjMXpAmhTNpjFt4Drf3TMKQE
7rjRh+4Up+MtJ8Rln0v1U7I1M3JqZ14+LFu4ehigg+j5dnyUv4OHJL8lcCzVMJzkUUUA9tJUrIzk
yIz3avEytGQb5xiO7V9aKNWU1+QPXCMjEsNTB0jIKNQfQpAxYEl0kbueT2GC50GoNREP8QIXwWYC
C8kbrLLyoLdsvEzEAHD+mhlgpB0uyCwAeoxhub2zaE1xYiUC/fF6K1TgyTQHAFir4hJxm/tsRjSB
+sZAp7xVzaPcEForKiT4U5Akm8FvagCWw9yyAVYjULUJSoTsJFRWj39bIGYwj5shxPsk9TGMYaYY
jWZ4yLX1Kq8xNrTAec7x6B0k/OqDtZcVRrtyH0XeecyHj1EBenF9yrO7jxC+NYdxxbjBo+6N2JfQ
PwmmW4mU0FDlN94lKTk5hLeQk7Lk2VFympEqSD6b77drCW3sXz/S9lIcQUDml3Nm9EF+WjYqv8km
4TedCtnJu79YbMBpzwz9YIUYCsjnB0pnBMKgMqJmjoN5vmGSwCTAQhKzvPbe9rMd3ct/oe7dxbwk
yR3CGRn3EF0bHGrif3LtO+2P7AmVV3ud2Mc/1MpXR28I3TZKMQx0QUDtcaFPjad4KR5co/6QxH2w
zKOL50uTZltnSvF6YcmksJOlNMmf86B7BSHuxOs66LBTkwqI3g32c7cofR/4zSBbzzmVk1ldkK3Y
SbRpA/Ukj8geNTrSgF1ZSV9f+1B1wGRmhOeODSNH3+BSdYqoQyVNEbKghvq4W7+aVofbgbeqBgYc
adlCc7kJKBj4FtSHL1pnX7VmhDGNTD/IGjiwOo+0OQPa/pIBcWjx6wIXgTkYEEBkFVlb4TdNwbQZ
pKZgpEaeQFujW+caiKiMxUoa6V5Vb+0KVg2rTrYTkC9K771187UTep8lBUYV/a2yopOHHwS1Yv+q
Au8htayLtkB0451j2keo8cNj5LROlAa0p33LgoE3cPpCfgF9IBJSD9PGky6tLXPIzp5k9yxpc2Me
7Gi4zceY5SN6kxLiTeeXfDm2HaLfV8JWAzzzV2wCKFk0N2p6eLMYKcj2oec8olPIX2VpupUaST4H
L1Sqfq+Ax6lh0L6+N43ySfnTTueMM1NQAvIrJjoq5vUsKKvQJO7ShdFHiW80T7wEtRGbOrFUIeRY
bet0z7497aUz0uXYM4/xhabVVSJ52B8RpIcWL29ag/2hVs20pxPuYdFfF1hksQQiVW0b69XqkAwh
iWC3yYeWnv5Uxuup12l3/0pBKzyfsoyvJf0Wo8y3Bhl5XfW38ucA6J71XIAnWtQNLsmMrtdHqUYQ
pt1PraJ6qI49NYDudae5Si/CVqWQBm9DfOqISwMjt8wXAM2xYWjfXVoeioR3JMsQmMg2wqAop/Cq
B9mrCWeFfz6FzcvAuWvpQMlm4lO4E0bYwGQFYUreeu6MowBgHGcmubKbio+kHPtac5UyQPkdG8ZB
g6xgjuBIaQpzNImvbvZCEd9XIyqQ9QHHMjluod4xlzndymRb1zKc36hHOfDQmhUa9i1LipLVRwoJ
+YahgN3Muy7w7PjRnqjag/PJhVQwuMTnLJuPFD+JJtb3I1ffyDeRi8gv9bUwDBsNk6Uh3UBRNol5
pNmvpcn91L2kSXNnkk3JTwfWs+sYT4WfXU1wbyiASCe6Vn0mNc2c5q1q/KMpSJ82aPIVfKu7g0F4
ziiy5Op1OvWtFxr0GcT9uedGAKB2iWWoBbAHl3l8EEIwgO4ij1RoI/L5WpM0U7ZLRSOPd7IT80GO
aAqsqZNuNlQOLVcM0OJJyjlCsMxYye6VuEOi/yC7tJzL2xpkrmed5e4VZmnNFJwbVR/lGNzl4XCb
YqaxdukVwpNMViUoiDkCnkDxWMvpZfOwC3D//tYC60tgM1XA1baBzXqMe4mTKJ/Nr2lJnDLo9OfM
KhCCYT0vj2P7pU0IG7dTASmHtIld3I79hx6LsEVCKUevfML5BBbYuWWB5ejSKpIbxPTLZ4U2iC41
DO84M71fJOVnhcOyshl040ZVNXlQykhLuSB7yDS4XKcRt6SNi0ti0gCAGOQAxvDSxBK8eugjdv9a
zEwNogzdIbyTwl1OZO6I6jzE2RkmNFThIRLBVTkDTn33i7uTMPT/fxJ0NOio6uU9eDItSZPnVb+j
AX+TXdzp4RvCtzJYkSCN37dPTHsJLMjeKLH4GSN1lfyS6wyshJJAivQUfwMdpSI/PVpuchdr8x+5
t7TGZyjt+4lkcJm6L3ecbvUY2RfKr5yaUXbAQP5D2/WpYUA0izFm0qi7cyxoJO7oaSSFmnp1+/wD
xPzWiYPvv00QD+B4GgzduFtWtcIsKh2bvRm5j4kJtGUhSYUmO5qCtOyM4FdO1KIYvpONZgQnAV+9
tPyYXTw3FEgtezREbmhjdgiMyL5PuQF4/IJdygaVZ69MdQ9PyLOWe5fUkWnirWzx2EfCokGAVG5I
yRilmAtj/1Z+HOwrW4o7F+gTaaRncqitDWpfgsILPiPBq6SIkitL8C5cnHY96ZnA0YKySMksYLKM
Y0MnWQUkkLkGz1NuTO4q2oWMzuLrotDuo5/hQXZLRLG39674dUKgAE2Icv1Sa3jWTvXroOWPTaaQ
AEyMT2d2PzMPdbDO1b/lmUuwLJ301A41GlJdsaZMPDlFcqWAxfZ22frUWUlsXBil/ULtEuzLfCjc
7rmsl/1op0fD9h6RA78N8rDYRh16aAO6X+uhrPGMohdZmcC/2hgfu6b8WQbIB0yAdUIVO0+Nbm60
JElkYB6ESgVA30wVqAA1DbBfk0cAx4Wdb38hK7xpwDtYwhX594RGlxAGJX9mU0r+M8uAjcN9fVsx
YCTIfaLmgILHOIEXo7GxRbcGccl2OzaYnta6/1X0IQohPkWeypE6y3dLutwnYzavotC42LAHNI6N
3CEqZ/I/q5A/gs+lzRvT8Nf1MD5HBtxgUo7NVDonwbEluYeSfcu431VPfEaH3XotI/Q16yVfoFkK
JCKSnWREnDjUTfb+2F2CYYaV5yOuQNuTIF455haRlxUZg3yrerFBGqU+aNa46/ErXEnHSgoxWiyy
x0lABc92jZewMI8+zmcd0I/0YMzG3Hr1qzALpflEHSedBjSZ10bu/s25BN+1m7/4H0zA/Ta+eZUX
Eyav3bZ7qQvk68LbPvxN/aczZGWuMGRV7mTzOxaLnnBZTKQyWTMwQxqsh2X82+rShKrRNOK+IQMm
v5K3bvkmcjfI6oVBvNLHYVV633MV7hiN38ricrvok3tlEt9nIr77kRWmioGghzcjU3+ui301UwgD
TbXKy/fSCmpmzoFEtbyzyfSTYzTYCcgFKtXaeF/T2JD0iNsySGhc0nUloiV83gQdtQjiix1PdynT
x3k900CRATgWZ3AXBrvRjMtoicfVtsRgWFf9aWrd7u9x8no9sUW+j912j/Idu9r5Ca0Ke1NMtqIm
OUeop934Y/mMNvW1jsOfyed5YRIDB1wN7R7EKmbIIGtw47FOsV9/RblJ5ZMWx8nXdLxoKyg+9oNU
qF4TnevExKcxmddRyTBzP59qoDzXHj6KEKC7Qi0kWxAJUekDyuY/eaxh6jOgnNQG2J60hT7eOFV2
miHI4VN9SRawTg+qDOqEgR9vGDS/H93l0Uq+kwiFxuFkui8O960MQaJzClcLZiEjOoRZm9FWP1z2
qunu5dFreruG8oCDMg+9/+ePxclBpEHaXIJpcKVEYYnA0/jXoyuc4clBN8VvHNBY7Um2uuw7UqFa
DYiUkj+ryb92lAyFjxOOTGKndfQsD0TeNgSmDLhjeF17ZEbOqWkX00VabHTiWcC8u9ec6WFqlotc
YX+9T+8faRwxpAjKs9zvHQi+rJrEHxoAhwErqsFEWhC8kM4HNRJ7TvYkKIOCMsm9LFFoMpMHFMsO
YEvQLAOZbTXw9lOM6c1jdLCoZg1DHRPYKmGDarg0NMt5OlvWhNsZL0fAeWxyDct5pnH5aROQoyI7
JwlkY3YGEu+Imw5OKkc0TUK0UhnJgnykKMCqeDlguHTDh4GbLLs3Mn2UdhhFKPCBHM5DFEFKQNqK
nuGdBfPcSD4sL7+oyv3odPuK7TeJl/eepawWT4LLd9vq1PlkBEbX3qYz7YhyOBrcAdKNqCYFKRqc
K5PeeDef+lRL17gYF5t+6piFGJhGQYXyngmGXTX2/2Y/vxsdijBy6jjpvxvSmiBMrbVL+1PkppY+
psgf82fJh2WFwtCDAZm9yqQnfVDAe8RPG+SrMDweEZjIx3tg8jvEKsmfMvs5bgDGtPQd86lfexCw
f152mLPdTfgYU/HjfZEU+b++Limvl6cE+jKbx3kcBv/WHcNXF1LNRLPMDqf7QRH1WRkCSAS5vKVn
ACI4J6yS0QJZjy9Gn7xBxuiWqOHhWB9O3757koQSsZea5GsGJY4nVNm8iCFPPzLGVZMisjFbz5aK
/xW9B5HUY6rXrp/7nM3pC9WpvrpadPUtNqIu41fs9Ik7JPK0bw1SSJAYzPFp+S36aifklYgHUXCT
KsJqpkVbi6GKvTyHIINeXaUmpmYjtzpCUCGqpy0XHXLn2zgDmEP0JIAYljBrBRISCIrOSNNbmtWf
JFxgMWG9hyFynBErsmjCeMG8wnIU7yoCJBBfmG7qpf4ojZRRaLfaTWVxbikT7VZLYHkmj1U4PNAt
J2dv9khW/Yrmd1qYy07mraBGTjeiO6Pr1bNy2DELqXSRh/eqxDdS9w1cBuIiIwuOX6cS2fe4EMmR
ofyKBvMrSTlCTqYsjmt3desZ0i0jR0MKAoCMHCebEXB0Jb9dyL0ItCL9Q2eu3CifohYGxXSDfc4u
41oXedMyTd+92Ydw+KsPdNQChXySq5cJK1as5XDiUXtMRvSRE614hQjKzOq8ydGm5XusF55QS7SQ
Ad55UvuWA9lG2Rua5tt2UXeGZ191sMXI8s8OVyhDQ2wuv/ssZmcnF0lgOT91XyBNpnouCJSQGBut
UncztvkxYZXpNK5myGE1DdbGBdzTjJ4bP+mee+F2AbL3gQE1pThjAf46LQzchIrxdEtAEj2FOobu
TxjCQnbn4GQuPqSD5KFvh8ciw997KRuefaG/jt3yNGQ9JTwReWwRGqSrk6+US6njk2NAMH0CuFA4
Tc8hGrkkdLbIUoJTRwJJnekoHIMU8n1mMR9VHJ08S9ZRNT7Ic/Kj5mS1wztU78dMNfd6nSFqBBrW
Qzxpc+Sr0JQYlvknzL03moYHNGWuDlQ7W1VvfY+HIs8rqNsrEpev04i1s1XFO0tnOhfj97XqCKlG
Td8WMuF+1jlfHokbCid4CgcI2WvJfGcPJXgZJNgWlMv1mn1jvNolPCpW9xA2wbvPRR8OUbzJgeDQ
vznlI0gg4l4dZGjIC4eZlRQZhMhJtpOpX5TuXH00p3LGlXs/O/kMkMYNXlkOBmNYofe3bUg/J0PN
3G+RhWaG3wEDnZrmyWNYVCQADaQvqVbmVVd28PS1B1UySTZ1o4a408z10Ba3qPJDVivPlJf7Au6Y
3gX7hRFALL7fXId6dI5aoHLt106q27r0gfEUg29xdW8zMgDvKzubdfOeOT6jQLxnFZv3FVm1m2Pl
GiKtWaf6v0bRKZZ15GqvGPcofqK+dNby1xUKhzdhk2T/7VLlIEEq6nBJkMZQTMjRM04oPfHhw0my
18CzEU9CpDh3OvjXXgGNtHuPMlILZT2OsIYzamMVjAEPtd4BuT+hLf2p2bDdjNpASLU49gxExP58
0qL5OPXtjinojxoflBoUdjAnja6mh1AQaowBbUMfsajJYuxAb/yD39t3qjRXzmAkgCwMOxsdskzl
PyMIH6eQWSPLQS0HYl/WkwFrZwnbM72kbOFiLfxr2+OWXuU7n4wC8+83FehMgHinuIYrODTBw9RH
Py6lAGKicDFgAMQVXS1G6hDeKTw6NBEnL0OLppSmbQyPf/5xFJIeOcP0KmPEiEsYpRdqr2LsbzSc
IB8w0+NyMTIOfFV92H50RmfvX0p5yJZlQoMeKpnH/FqhrzMEySFtwUOpZo+66I04NZRuRtFLsMie
BpKa1dqopmeT4CGpWsXUkFyaCXNQcqfS0tdG5zElKS3UQzfEX+UAPWxBzCFMu7eZOZqoyY+13e0T
az5MWnmaAnWM82Qz0CJFy8PnhsLKk5ZWwxzRAFW5P4zAEwyyi5aGk8Nyp9XffIRIp8Smc/I063WY
0ju8vzdzHv591FiDgAD0ISprhYJRX33K2dfj6FMG/8loAn5adAj8PNprIURDLAhEVcBB+qKbtbXq
020y4xLCWNOQuTwEJM+WYiMavqoZnwy9uvq5vzPnZd8zQOqQQhgdNiHg4oyAVMzDZjaTUblxJ/He
Vw9ZUB8W/sU0QuVskQhJmIBy/sfZeSw5jkRZ9lfaet2wARy6bWYW1GSQofUGFpkZAa01vn6OR2+y
OEHSrFZplVVFkIDDxXv3nssWVxafS5bzKu/3FKtdTWPPxf8ju6U4r28tt8FRWO9T2UeWfn7DkHwF
k1pPENzoeQu9Nr7KwvDVaVqySe41LVmmZTXnJnVWsJOdR7/vfvPVZOQGf+iSxsvfsiMM6IuOtFJw
Y0pwxVwOK4einT1N16AGHxSHKl1TcwpVvwVkgu1fWlGfAPHUdObKhX4QGCoiZDmvfOYmLLgm+tRc
E+/IZ9K3i9b6kgUGi3npG/sPF63o1a+85wCUlA8g1NAy4wcZU/teDjP6O+xNC24Af4xEeThGehWB
twi4XxIVYdhXEj8oiSKgzl6Bz1hMBdj+//QZEnquqpqPhgG6lp7OzA7BRA4FkAprmdE+Qjv43mP7
KjnhhTitUM1tWCvnli9hJ/6nZGDQ6toKBDxyiE34dpsGZg0LAZWMZUd5+fvWo1zgzBKAaUKmeKdw
zhwVj2R5BPEwERRVXUnkELdYfoocjINNRCjdB8hhyLwmlpWRdhIHAnGtUQSepuYp4pjEbdNrmoWc
RpGdLniIiuXc5n315No0TeNp6YKRyLv+cdK0KxvGOlCHzrU+MfLveTwr2TTx+XZ1hIil1PuZzHiG
I6E26nxItU/TKg+Sty8xS/I1kLDekPlgMMcrVt9f8nNSZhiNPo38paB8riY2UtNgftUuXlwv2hp0
OuXEG4XBo121FC2ucb2wlW2BD+TqYUCiFhfDo6Ttael4J7Ajy2vptMRl4/Padt8yyrWUJ3AFoYlz
XtW22+Zav5H0Cz+5z7JsId/VRht2kgIUwYu04EnyuCX5pUBW5BnVXR00S24gFcyarZ97G0FYKSFw
2PH4UNeYmOXbGA/hnUkYamZEK8n3+H5Z+XVw2O+oBt+RoLYO7XHLqzEG7IT6oEYH0ROKFf6O6GLJ
ZbjMma4AGyFgRHiXbQAYLAQaa+msMIq7MohfqGJ+D40e744jxFbGUlFAhGejLXvWC8gaClClKBmv
Ja2j0A8m1nes01yAOEwOBi3bG2pCtyU1ZkjAS3mLDBYESVmR02s5aL/YS1EfIgq9Qa+FnUL+PyrW
KaQ81gEP43sIQk2i3LSiXFt9f4V2WlbUKVkEHLfAMDNlmX7wjItoWWOmsFt/Lkd3xHIlNaISRSnJ
KvI2Z5m1/H520JWADRJjHRwmpgt522Pc+hIfK19yZWivS4q+klUSN+Q2WuqHiN8N3O9Bll5LNrrc
mEg+kWQCq1ArS4ZSK+LrlFcbpv6KiWxmO8zXmn8IS5uqjdTCK5xO6weqxZEyLCzPuxY8N7kSyW8r
7z8HV3m3Kjo9IQzKKa+XpfqcyHi/Diebi20ibmkbIeKxVPFSUJ7XccZJtKqBJTsh4jgbbbBp1pqG
SkoJNTMsjngelj9vrxCwbPGQ5LymkfRpuNivQgpvRZo8T75xkAMcf9Y25OslfbXK/XqjksCqODwV
3z/YsXXwzXpBwN1L75A00GGLE8Rfv1p1/1jHyqwV9Qc1BmbQ6yCtZEcsZOFwUMTLioEcfn0aP9iW
s65Il+dsAhnNYxCaBnGMYfTE19q7nv2VxMFKPk5A1VuJHrJF+xT0KQXaXgaPrTz2gvKNiQxyjA3w
LWWMR1pyr4C2ENJ6R9GNuh6aVv1laBXuhkmAobhx6byIuJCqq45mGkObZS+w0z0y+qei/kKV+FF5
ItqkdbSTt6TRGERm5Ty3qAiqHtmz16GboSwbcOLsg4pebdNTBwohlLauDxtMK1Zx1/Br62QzYjt0
BeFASsZs3XY3Qqu/N8thVHrU9oa7rC+2ncvRuAlv5A4t6gg9Dskf94yEjJVgR/rxsqUBS1ce5Rqc
ZoOq+gBKidAupHQy3wC9K4e0iLE56fFnQwQfvS2QC/rasvw7B+aZbrt/+kHdKI19x7MZIgTBerzU
PXHQe1S1DQ0Y1ul4rwnlvc8JYjY0OPPkrKFZJ0+mMjd6Z9zDlrtpWx+CUhb+EhkRYYNr7FXuU18o
t2YnMiZNLP/6oRPxdnDG9yzWdgRurywgmxHwKPnf6k67K6U1XdYmSQ8RQ36T5yKgCx5t+xE6fxvy
CjccQMqs3uh2tzFBXcnFqjXIjjIiEbAEK8jsMU41GSKCvpZR2XMCBJiJ7D0dYcRWMNOGNlrmYVDP
mNmYcG+nPIQE5IBZqb/k6qYrtWT8b3Ms2ZHPyloq6rKKIRwwP1RRcqtEyNpAnJpZsJ20Pl9ObYsr
s0TIz6JOdfVJcu+trnxKq+ZVAFcakVWjaHhkrv5FotbOqnAxhT5aCoPsgTCGZ8B+KofdbNdEsOB+
lWxa+X/K5mEFKBM+ON16Um+8ydqUk4EbqkbPQvzCzGMqKGJ/L4LyLmOXr8LTGxobzomD51glaCbr
kn1QBu9DH2/kLtQHzdwAW9IV2tFRv0mYhVXuAi2YQ+jLSlJFHKMyIJmImuY58N23qcqupy7Ym1a/
6fV4JbMcJwenaKpzSWmB9W1n5vv6At8qBXt5ziATY8J/GRtgBYYnYv+w7yv4nblSDS4ws8xNmHKo
A4Vd+yi8eZfpmhwkWC1i1moI+ZxLFn2JyVf03jWajiW1u9uwJtgiiDle6ZV/yM2pJnLcXxgqu1pd
lFRBR6SBqKc40y/Uib5pgZGGvV9baEuTxd3D6FOS5hrog7duCq24DW0/XID+xYQfaisHrC8HoXsn
7B9Lp8ffpi9IwEP0DFs5SfKXgKczsjlhtQGVQoBHBHJDn/yDB04YOy9QJQDNj04SbUzyUCi6IEND
B56BkE+h/dN6ZydFtsOoJnxXN1/KBFCqUnfyT84u7v88fLW5m+BTFQy6WHgweUJ/hZDlkMf4ItMq
wbCXYGvH2rZRSmeVWP6VUXa/JNHaZ58A5Z4F0FsjOwAtGdxZpMDbXCQjpJsQIXBRnqsSqJIsAsKP
aiYUGdxjFg6tH5LFlH74olP4WpvN2tT8u4pDzeRLfnCCBnqA457r0adwnV/xRAwCjwSrkDMRIYOD
eaaGE/NrOz5pps1Rja+nGv0rpYQM/0H3PFoBvjEN5ERBcT62onfLyG/VoJhhaV0W6BhGUClurP+2
6uQBXDbvQ6QGlE7YhWkoCMkcKNYqPJm5WsvKk1LGK638HJDUu0JqnVgiZFaZm1KasZhFfbPaYdM+
mG4LRrWb3oSrPahaBBFXucqL6VmwwBABcnAzl+AndMIeGIaCCEJhdXe6DSk9ZgzTEA84WUWfDggE
+iqmPSsycyM3DZpjqnOhajvQWh8opWkR6C2lt25DQW0H6mVjVcPeJDalYvwPtXIXJaysXvDWkxHK
W0lBgnoLXUbYOrGys1m7lPwXCDyK273FzEp73XfF0u/xsVRIs9xwIMpiNO8ttf4YAYS53Ge6s/ui
INzISEvmi/FmiIlxivk6XdFtuDcwBRBtRqE4JGOz70uO0tj63sOiEtAO81t8snuj1gE4dreJlQ8z
t9AxufTzJtVaylgD7u9A32k2LdyWuNGZ5tD/dawGd7TPYZsb5BEGHQT+VcahcJSEUTZGI0cvdDJr
TbUxY0mQlL9Vag1jglb5C8X3r3S/2WZkKNn4hJa6bqAhNOuWzof4MmCsr1M1O+R1BLvMZjNpuPG2
kToHSalSbKQRGRIhHZTR1L32/fipiBYcFtvvlAHfe7S+FLt8QPJMwmyKHbGZMLdZY0CArJXtOf1+
VsUIXCv7Ssb2daARHjMzdh6BU0JtZjbbK59xo8t8A9YCC5y5nGyFhgpf1gjVVnsd/Bd57zNHfVcq
xHwE4NQ5SLiePZx877QCOI6MMS5172qCea8TL1DAws8C6B8yGNgq3Q8HH8rc6f1bOdBgnoxMxOhk
q5E3IHNKjgJ8VI3GviS8hnF7L1T4jVWwc/CyqkjrdVd9NSr1OTdoiCUaNEE/yWaJVa5dgyITv+nL
6T0PVe+X3LciYrytEnSqlWtQGtf7e08YcxPh/gwk5rqMo12tOXPJLRxLKjDQ9rk7GR4Rzape8eMS
itQubGoJsI1nKV2ZMA12RCltQJc+yFHWwVkyZPZAHN/FleovKsX9pY3Mn65zyNm5y9ErU9F64T6Y
gf5aRQTp5q14knHSndqsLRY83qN13REnbDTfU2U76NeEb+7aQbljuVjWin8j/wSJgS3JE49aDg8h
EcaLFzoHgAkx2D4YJbQEVond3KSO8tDZyro2lEWUaTeWg6PGatdKFV8lervKOwpllJq+coipdsd5
ThFv1qA++YN9O5TORDmfDh/1XE6Z1cru2YUkZXcfdv5vZDkc4EkZrhmfAo6UTapsXidrdeyLeSXJ
d0UTfkaQkk1+AnQxtGddifp3aFfCrD8g6/UcpB1lVlXqSKmFFgvRPzLQyrXdZYrHmb2Bv0/Qbwmt
ZMLGv8cuxvsg7pe+Wv0IKotmTFA8y+9UdCEv2JjMnMqixppTLU0LUrUsXu6s8e48C+ZgR32G0Fe8
hn9Q0NM6m4Zx46vdHtSwPxc5DBZ9cBD0ZOJxMvsH02eMIbM1wte6VJ880tDaobgpaZNtU9/HTErJ
SwXFhMmONDTkYCkUDT2lfAXoRE9QnvQIdTkyjXw07+pvEsRJL+I43lKosCp6J51mPdcNVqRO85Hj
Y18ZZbJVSVAJaVNXbdyt0cCBQNA5VEmg26jnV6UJXIvbOvoBopOwewn8Zjd21oP8pEiGEUP0fQxZ
3/CqFRtUH7e+S8MSy90G3/0zmTr+TButN6zrLW5V90YrOBp26e+YjBfqCp461zHZlbE8wGjRfZ4Z
n13cAwlHGtS51BiH4k8V0PlyiwHciMsc3PPgVVE9oljwZ67vo0YD76czsJmydq5tPwTj+AUd6Xcy
QCuxk2pbsHfpu+KN5K2rsAJakIcTRql2N5JaTD3UZ9tWGpAcx37n++l7OGVXDdfSG2ceKLhaDQ95
B0v4Vr6FBfssktQQWZuQbnViKyLdejdM592z9V3txTWKzDKFhfx9X9i7jzSkvdjA9umgVJlU/94L
OZ9Hwd41qjevwGqMTAxDMp0Tu1KWSPhdjsEUovoB86MknWuGTmyJ294PjaBDzg4yslADGHn7NOao
z8xUfxsdCnfkYcsNVKPgTJajvKgaKQfP9m5e//K65o/aUSXGvarOqs5+6GI6x36/rnTmIV0Er96Q
bSvX6jkitLvWtJ15iHVkZrrit1CoxAsrqJdT6mwRs77KHHZi4HZVGD+SEvlYeuIqGVCsyvKV3tir
gF4O3diAg1qx7iCmBlYkVikBPREnCECGIXYywtw8qcjDF+uzh5p6/w2II685oU9ddRCd+RiLYqt1
OjI/r/yFuj+WGcroeYAg+hWVJm5DHqcfYRreG0XuLV2TOCl07luifNAvEBukV8wasppqlwF+N25m
jz/AF/VrzsQ3U4bgOfe7JzWd7ipVWYrUu/2vWC2aauwtb210eJnMgJqsANoNVomIpek1nOr7kOjO
Mc2AOvQbHQNkx2nQ1y0OfcVS9gtKfdwz90GTuZRjrMpc15+SWI+CkkXLYNFMI94odnpI9dFaC0PH
zOhcewW6WHYIdjHsMnafiSBbQtF7XC1geSlJQDgvFnJy4jT3poRaNK9aFGeEOs5CRGNA/uJFhxNz
1tsdkBLHf+cAmjD6hp2bZToNuQ8zMV9l2jg2J4ZF2TNXhSFxUSRDaQOebie3EEOanTtXTCRV08DE
RjkmIvUAP1lEe3F6zTSc+Lq3m0rixaMIiHrgvIFOTq7KTAC1yGIeQHQfAIrTHWI0o3DT5x2d1HRj
ecWLOppfSSFPm6jPmM2yrUaJKYtdikON/+o2xUuZZXddV1Nu31jm9FHlWFBlXLouoAmza+YfHBoT
+YL40kPYkVxfOb+NgL+UL43nh9dGVe+TnCKkNW6cksr7pLaLzjRf9R6IryGad9tU3jk8wzce6Udm
YfRQmf0NpydGSOI/ySTRNKHBbFbto6uC8zWLK/RYyEpC90+cd0t6FSuf/d+ofShKdiGq90TYsHo0
OuLCHgyaaMrapPyKY3lcBHCQwFzqT//5H//r//7v38N/+5/57f8MtP+g1nCLMLSp/89/nrrAUY62
L+iBOwUXsPKOA6ynYCCbwl+5lViXIq1ldvVPI/zoEpwZwklVhnijhY2sqzVvNikdU2XNDWl51pNf
aoWAwY6LeWuED4jW9o3p5FsG9C815iylZIegU2MgWMqXaUxoGkKFHANef9fMfk/oqoCQ/mpzlxOT
WwFbcdhc1bvMrF4CLb8JzISqvFY+qy1LSJw0N5lKpZFjVjFLG/MpTEfClSdWy3SutJRRGttZREm5
aPruafLrF98MbvWU9kdmuqgDzfzOrnVMmSDgDYcsYUIebCgKDeVjTE5jb74bg/PhJHS9quI5oGJr
x/2uE/5jnhPxaz94U3RTkbYxdyz9MUitbZGg7VAwa8oxxymCTlUw4h4n5/P8YzZOxUrL5//7AxW+
z2DQ/qvHuGSSYRpu6Jyoy9TTXzy9f5+M5hDxJqgJ5eYkzYkos3GrRPRIZ1GZm6x9DuoFSjINAdCl
PlB6L8NrJdcxa4KUdZp9lfSfemvhg8U5Vto9Dxeun1+3Ppr5HN4J+tSZbTfPRuU+2aH50NrpndK2
vwW5PhP8OK3HhWlZ7hc+mWeR6g0bx3ofU1CA0vlJQ4d0nfo+05w/FWdLMkR4+8/flBOx4erRPeFU
SPpCnyq08KJZpqYR2ouSYzRwdRjL1xmhunOnc9fnr3biCahH0e5ValZVjlJ/bdkJCRrVojcpZQVj
e+U25fLfXeM41H2wMrey+UUy1aFDOSq7PPCCsRr4F15n7cSMIY5+h2HhuYwoWW0arXsKLeehBrRs
uy+yCDiOryghRHVDaFycBZRm4EzRH9eqG5Dn53+jkEHrP80nRz8y0z21N1U13nhFfaCtNnf08c/g
Iu1SPQGHmTc/b+aR3sLpzRNg857cMPByWZyh846jY08qrDGkj3EyIXP3EFIj6l4Mjn0hw107MbKE
+OfbZtKwTUfEzeuCDq70LiRmsY5C/FrSMUQLLAdUgAUHhaHXtLspLnZ2BQUZGWtDfVVq9uGnzCRg
/vxN0+TN+emmaf/8RnHqDYYG/2I9+v21IVO5EAXKrc2otQdHp8+DsgETEDJ8emL8gzQKnb+2ODVi
5IP8a+6ZuqHtY6W31yHQORdoB7FmdHpRIdu+8SgFvkQxUU1A3C6dYdwU8grkrUGLneN5kHYGeSMr
rOZ8M9u9r03qvlhppAOO7M/z3/PUU9PkFu2v70msPfByt7HXXnUvsN4Y3ZvA8ziMVxq6S74xmyoK
19+y5FxnV0IlJJfmCg+Lss7kllyYmE49re9v+Nc3KevGJwaViFsdLvxMNsDCLMaznlDigdlDAUd2
m4vMv+1oUKRGsQ3dXa40+/N34sSeVDvadeRa2ee6FiprxHaL3lUAENFgJjmbp8PyGUI85Vh8/lon
f+vR9iAqXPJlUBOvVaQS/NPO7NiP1te19RWl3qrqrD0jklMjLcHEXkmT7Pkrn5iQvye4v25yESPz
scKYHGHCAaR2NMCkqZJEVhHTcf4S8ob98NZpR3OlQiBtnYbMx5VKpicBsWra3HTQR2SCHi/khdX9
xAv2fWv/+iUa4SxaVRYKWQT1Cqt5X5v3fWxc+PRTP+JoMiuGSe2tsuE+kXlAR4NzYzFxFlUpmlSj
de2Y3oW15dS4O5qkwqwwK/TiCv3Z6GCTHdM38c4X3VcajBuj9hABWu6upyd//vGcut7RxIT6NYN1
JJdkpEKhM65i0KARlZ9R0JqUCTJjH7y0NH/+3ZD7PgT+9aACUnoC3+GCJUOs9SFkyd7OwHknxqJz
4SInRoMqF6W/LqILhQividFAI4bj4RCtUmgZqUT0nr9tJ14c9WhAZJZXWb6cHqC2InUr1y1Uv8Ic
17mWfJy/hHxBfnhx1KORYCsEN0wWk0JDLYG+pjQNuuaFxfDUhx899jjpI9ABnreWoRsWve0mZUb9
N19cuEdrSBtMWlmXNp6TSr1yKrJ029RULozXn58sfaR/PlmabIqwyFhcOz76LdKIQOtsBEEx57/7
z89VuHIC+GvgKIXextXIfclAUJD7Ysmm23htTrQWNAXf+PnL/DyfCFde/q/L2HXvsLpM3nqs4HY0
1quX91sq64eBfhvmlkt7HvHzLky48jb+dSEvG0kOCWkT9mm/03r03MRgGL5dInrpXoWfPKtasrYj
7T0P1TuZrSbVKoPlOd+28lDGhEwTrF8NnJdG1mwy+KsszOEhY3Oih9jPe7PBeA2aNHfLR8gjv4vG
3Xd1d2E0nXrgR+sHMvFA+JHmrWsLL2CsgqsJxjvLbG/OPwoh36f//z0T7vFeekAn3Bojz0JBpZpq
T9I22/dlsEgm3SMiQf+U4QkOwSJ9gHA9z7HZIQn9Auw1Hwp7p0KojrQKrYVrz6IJP5bME9QHDlU6
xZHzX/PUiDmacJIiUcZSoTVtppiOUOpQ4emLVZOVn70DPyB17Qsr0M9TA/3Ofw6ZUtUdI0g6bx1q
NAX1IPrVhca/fHuPph0UPNWkA+jEyBLtu8K6F4GCuDm6sH09Mdqdo5nHQQCMfZuQLchlkB5UdmtF
svSIxmDBeYpZAkZVfz7/QE6MS+doIvKsxFTrlgdS5tCHq3pe9+FdavYXdhzi54VZOEczUagFNDV6
y12Dh8KmLXCgtqONXXnq5zJlqsWxaIcpJWbiFzjHPzvJcF9J5EAhlEMD7DuVHsG6SmGZJU09z1Lz
VVqlc7jvjrAPuuKmKxPd/yB1cH2swxeQbjeZ4tV314pTX3jDTgwo52iyC1S1y0GauevJ9VceEW45
wUL/7iEcTW9ZS/CqOSru2gJa7uft1pbF15gIpwvr5InXzpG/6a/502qtivaaz/xJ4xRVzYgghKYt
oRzhPKGWD0f06/xPOXH0Iurtn5caozEMioEHbjjZmxGPN1lc4zYL9iAn+7mtJS9hWOsr+zsDF+MC
pPCQznx9K5O0ImQ5aWQDvwuCpUlSQNPoD+e/2KlbcDTzND74oKDkHo8DrWHU4pLmapFfKn2HMmT2
/GVOjZKjace3G9NMUttdMyW8a7p26xLIc/6j5UD7YYZ3jmadoTSUnOAuNjtTfWeH0XWp2q9RF/zB
YHvh6Z2YDeyjmSdW1LSHLEG2kJM+97FGexYwUT0guzv/G4wT84F9NN9ooZYX4cBbJAKAj7q97cn8
MzTJ34LFKiFq9IwdBE3T4CyjCjO+U6ovk1Le2Cr98LHZqJXylUEmiYo4JzNmrGY29Vilsu4Kv70B
OI2JmB0bdCpON1iLKSeReodTFCdu2GMLSDLsH5O4Mms6Ylackt4Sf+SY3NOYWGCC5OJQLKfaX3dJ
FDJBmdLfqrBbIA+gYNdAf59sVEkDlOlX5+/LqdtyNE32o1F5bagzAzBv6eXwkGGeB3lU3IjUvhtZ
mpVOQ+vuvZ+/3qkHfTSZeUPkt+z53bUMVFGFcYNk/aWxFf/ChHNirNpHMxpOvEKDwwmOH111gWe0
NN3PQmue/LK58KadKDcI+2hSs4E8CF8ENim7zbbI7Btp7RX46XJiQaStW7rP6UFQ80ke5fZuxKuq
GPWFPfapW3g00al+PWAJ0WychrhkYCRGub6dEu1C5fHUxx/NV+3gV2SljPY6cpLfDYwRyYGTkP3z
A+Dk3TuaqBrXBTtbCPz+gbiGGecSDssbIw0tMoRrQEGCr1TCe3jlIg00XJFcuQEJEbS9L3wH+Vt+
mNHsoxktrBy7gKGD4S2CspNRxUdhrr5Jjl49QC7oSaepgwIcRKfhhHduRJdKkZDYnv8CJzZa1tF0
l6AKG5SSRq2MsqotTMTCcDcZWkBLmAMLsEGOkz1c2pKeeMmto7kPvVJVNdFgrWsOHRIBS/lYZl/Y
0zbAY1XdD1rxev6XnViGrKP5JG5FYLQksSArewWsQmvcWJz/5BNFe2EdTR2iyFDgFqxqQRRvkJnt
JOOUEKMMtyICX405JU6ymwH1Q0LHNxzJpKoK+0UCQFNubQIfX9i1veWArc2ytuWhEwAPdEtcGNsn
Xh3raPJp7UAYtRGaawLpcUKoXxHxKr47XdjTnrq3R/MOyet1ouSaCT2Rx1YO3oPi4s0/f3tPvZfW
0bSC1ozlHGvZugL0PAbaTv4ItJ0b1GhgUIkVCtBmRoO+ddFWjz2pA/SQFwbYhguv5YmdknU080yB
yFXQMebaaqsEz4KxKHh0BVltEwbySB8uHHNOPaajGSiLTSVtCmGuw46w2zxrGQyY2Wu7ufBDTj2o
o+lFoKOKqNsCU4Mk5bJJkAGa5x/Tie9uHs0cWSWMRoMOtYbGdJBRdnpEIlwUp8OFcXDiIZhHc0WY
R6hla8VeT63/C9sb3AjiNEhX9Hn6waDcnv8d2omF2jyaKIpJmaIYr/za0Kx4Y1bIJughXRspIGRE
p3TYEEDqRKV5Hkk4gQn2QR3q987v4Q5SZZcMIq0cD+4EqPz8dzrx2MyjCcbpi8jxzYavpMYvbkG7
Ou2mC2Pu1GcfTQ3A9jqPcHFnrZLzBoj5o8Bpff5rn7qT8pJ/nbHcBhVvmHukN7BjLJsKlYPIHzvd
vQ/c5OH8NU4Nu6PJIVFSv3UzupEZ1rQ0AeIoz896bl3YU526PUevfmrH9qha7Gkc6iXCIQUG3dSF
x/rdMv1htTeP3veCAHUfhjK2fsRcaAtlbCEAlREjM/Sl2LKA95odo2r8IhRoQJGNLaGAQDByFEgc
8yW2y22f4Ie01atgcK/dSbvvLGvnyFxBhaz5C0/y1F04mjdMrK59k/ByNxywOgDlqlu9nH+AJwbJ
97Hor0FSZbYzpREfzXn8SbK+RnkP8KEaGFrOX+JEWx9u4z8HYuDHGWR7rjHFKnb7fJNSx14GUfg1
VeUw77PmbdCqbo79FSQKGaAAFnUkjgJyL/SOboEgpFyc/zInBqxxNL14HS4MuiO8yxyHmSsWSWBf
m+AWz3+8Jh/JD2PqWyTz1/0cnKIB0T7w+RnaSHk+I4ScpXKYaSVkdttUbydYsZnaxfPYGC9s/U89
xaNZpESG3U9d7az9Ul/6jo6XG8Fcb6yzJPtz/pcZJwbh99//9ctCVRF5KUZ3bYIvoHO3xqaPzChq
aNcBajZlFhW5F0aI96Gos2U2VTtdwcEiE7R0N7n1XLD2bfVKtOwHrGekUgoZZfHvUqYgKjguYHqh
exodAoKzYBe1pFXG5W2qi6+g1u5ZF3qIYc7bkIDAh4CB1GhYiVa8Yqe/zjocKZx+ca1/2oVaYgMk
8lor7voIsmuXrs/fBTlkf3q8R/OdnegFlgvwKdFArxIAAmbCbO+UCLjLmKyi7E1Hunj+WqeWQuNo
8rPa1iFHAygNNxg7nlndtm19LXA/t1O9oDt246pAaqahppFPvwkURjcnT+GF8kAmLc5ZlmysML+0
fTk1yo7mSz2yglSzXX+D3X1l9eGbxs12k2EBeOjj/G8+dYmjmS5vFbf1tQDzjuuS+KWEB7IhVn4u
yVPR8vw1Tgxk/WirNKapWaCM9TfkGtfk95S3RdFszn/2ifGhH011JfhiFixCnolBqGYC/aBGqUSL
iKCLcclbeoeDRsQXVrATd0s/mswGcxrRr0f+xqu0ZekpPBgAcsg0r0KdXO/zP+nUReTf//Xeu67D
h9k1CC+NAMu0e05cycsA4xTnxoUlQn7hH14r/Wj+ytAmNn0Sc9s0FLKuDkPRs/25Crp5NnrYuLDQ
nv8134qbny4lR8VfP4f0zQHtO00kYfuPRResfJg6fgh2UOnFxoMt20H2py90jwfkmh4ZkUQRVCpF
GxddWOAiI1IZn0aQgyHhUAKnUjO3F76cJV+ln77d0fxSQ3bOyzQONp433BRj/6wWTLg55u5UX452
9CxjB0j/zvCV8oLQLruT4JkoL9dF6f8Wdjs3dX87inGXwy4nlG8xDv11ggVNSaHfGArVyHIST17h
bQfbflVNIk1LmUcl/41gNy0Gf99b/A0h1y8Vkw6K5ydgFb/Usf3UknYTD+ZtocZQ3pX0dTDgCPaC
o3JX+gd/EAluT4y9HuJzZv68XQDShSpJbWpm9uHj6Dovmo7lbQRaJQ3s0ajc1nT5Z0LtHgJg7rWS
g7QaxR10ClIn8XfVOSkwSvhc2uanIUZkr2QoOdqXFpjQb7UbR7TXbWju/Si58fXikI/6rgfOSx4X
SwZ0hBLQb/tpCmOndNEfM8s3EjwXJPY2t423yolfNVSFrWK+JVEO+tTXbkd1eHBJsXD6aefk3gvr
06Zgop2beXdlmcqS2D4D8T7WeOKrpebGSILf7lhs5ISlk1tBnkMz67T8KsOxXoPYg/o0YMst09WA
kyoKp+duhFzGI2tlVwmLGht1Hfdmt1V7D3gXXCtvfItULJ3SL4ST4L0jtgl/gU8uax6vI58cj9bd
+SinChzoZsHeO8FlXSX3reMdjNBb0zg1lqZZbhQNVTF4Shq+9drzugMG22bmYBOzbPFL8v5RX0D5
S/AqaZlDBpuiXMnMABevVOuSFiqMnLQENZkpJl1Zz9wbwD/Oj3wMBz+P/G+F31/vZRR2qvAcDLT4
1W6EX98FJr4BOYBz0iymPvgtwmJVBNoTh0/XLF/SjozjoiSUgPwbHUcIxJPOODg2PjptbEiFDqYX
0eoIvsZtmisb3TCvUt/40IZxn8sti4xGARyHn71Z5xU5p/aYvQ7YWfLag4TA1iUJJ3yJIDdjLOMN
NIaBYdaWHpkYZvLdLZg67WYybCzLDvhMe6Gh9M4T/8avq+cgJKXDasG+pOHGi51wRgTlPuLj6pJC
jYwkgsN3o7OfqjUgR7mBsbeDlDUlbb6zVbTa5AKtG04dOZDxUvakaUjgu17CUPX09pATAsLIqajc
tTjd6ULKxpHVk74F7vMTG+vBJnUHxK0Bz8u8DsJpn5seEehg1eZKpZhrIy44ODfOfeurW1s03AXQ
KuA+UUQ1kBGpgIRM+JPnbwgbe8eQtLKmYl8RR6FDJ8gSsc9hPUR22lMq0beadDNk9VJk3k3c+x8t
QSwRRJIsCL25Vmlz4jU+Yh2MulBvVDit8USu/DiKBRqUZ/lsGtnvN0Prq67Gh577qvEQqyq+lm1U
U2KFgDUbaGugsj05WruOKnKlbK259uDyzsUkVjn8EzhAgAX50XIMpGH9O0rcaKXjN65RLQ+Vnq4E
hwz+y03SxEs/Ge9ql32WOVmPRL7x9j+ECvXWxMbZ2tK0X0DMeGiq9lOW8YXjXE++eRvyNFuymUpJ
a8uUuxa+VSCTWXAAlHCZ+rHbRoG+Um3tj4yXtXDfxW22x5GNn5bFxQaAmrY+BQ713iRBAO/fHOsL
VIKggPmXEr8RkzmATsbs66e2EyYYWkz3XmDvAk0ZZ6VlPsJrfBUtdhzDg/w6YWjA5UTYh/OrkeGg
CPYAQ5TNk5UCEHaHZ1EahwAt0axW4AHjREOU6t2oBKBUCqZI3oOHNgvvM8P5TM38qm+aX0GfrN0y
xKOqEEVclc5V0WqfaY8jua6bN/T7sNXS8SVj5UzYmFtuxDk6i64lsjtusd1XZrfR/h9157EcuZZl
2V8pyzmyIS5wL8wqa+Dane6UQRUTGEM8aK3x9b3AeFlJesYjq3rWZhn5IowCcMhzz9l7bbu8siNB
EEynPYteY1Y2mNc0MLeyHr533rDWlP/JM+WvarGz8jm1+gaXIQqXMbJYXKhgKw1rHweDs+jd6bH0
CEpIxSev7r/a2FltXCa2nxKniqzWt7fDIGkdNCdtcMZFcAH+x/ukdv2rYuysPm7GtGvtYES8FoYP
vpSHDqlz4rffvekz5aL1V0/is/rYbyrXyPwEKRgIymVYBJdh5Nx6sDR4eZWnfkzvnNgngqN32kUT
VbTEKpxMmLSHJD2ZkXUiq+FbW4obiZ4C0cshc52d5XAsRET/0CYpL/B30gVhgCz6ctLrXVjZPx27
uazx7uNy2Ue6/hRbxV0t0Uh9/IqZa8nflFavUq43Lxg1BJ1hGGhy/Ti6a0X/bBjqwh+0T1Yuf/Xr
z2rxJlMZk+QehVurPZrC+FbBwBdc9h/v/V8sWsyzKly1dc1UNGDWnstd6GYdUHbRflYU/9XOnxXF
ZCIMpKi7c0JBdDmZ4J7I12OdGfTFqQ7m0rhZ9YF3wdrSs64qsOCTDA+WdYtm/uPPN19cvzs7Z4Vv
O4xGbqcyAIwdLyadxCFUGODU/hgoeBR1YtiFJ8BUu48391cyoHMbRdJklkM+a7ALtA4c8jfPv9J6
UvLMS4hwThIsQIPxj0SLt3l+PR+L2ezs+TiYw21EDYRRZdFS8vZO8BIl1jHwmPnP4I0KvyrtnhyX
O8p9N6TArvvqV//h/7wz1dWvJrvveTFWCAKbs3/+15c85X//Of/Mf3/P+5/4r+3P/PIl/Vmff9O7
n+H3/rnd1Uvz8u4f66wJm/Gm/VmNtz/rNmn+afubv/N/+sX/+Pn6W76Mxc9//O07BQNe2Nuffphn
f/vzS/sfGMW4Yf7bVTj/+j+/Nu//P/62eAmql/DffuDnS91gONT/rkxb4A7lP8AALR6+/c8/v2JJ
qQQ2XqXsWcLzt//I8qoJ/vE30/k7cytIro5jG45hzI+/Om9fv2T/HcApvjDb5v+FzsDpn5/7+te1
+utU/IX9cX7P/OuSlpa0hMB2rTBtm47UXwdrbx48et3pVtyqObe8QTOWZteJS6xDzuQEPDDJL0u8
qrSZTWJmrbDbDE99FH2PKlAQfvaYZBcqYLYBjmMfJemLroM+Fh1SIQTl6F0PcrwbunJv1hpJSYO8
LMtsl2BOT0aC/oRYpX24F9nGiJPryLdn3OeGRvbJJP0nrXtS2yzyHNKdtFuQdt2TJRi6E3oKpgCG
hYz+EMm4jn17Oc3k7Lp+dIy0WOBo/3VFv7ug/9ol+udRsnVp6pYUFn1QjuKbo+SGCYiM1CkZHMY3
2ZAdramOX504b66bP0/P2+1Y7zuzvzaENkPgfLaYnp9LkTvI/MobMclB4q58c90n18EUrMtF7s9o
h3BVOsNGVn80jrcYYdCHZX9JxAPL5pEkSyt59r1vHidDg7fkdXhaNbxWIIqs+CjEN2KeN3mzzudB
L7H30uhuYJB8/BGM992BXx9BCJMr2+BAw7d7f6wq+r0pi+KSINP8RODAaLiEvlJDxuJn6mib2FVf
YuVAy4yOoNw/6W2L325eUixxUyklX3vfb05VH8GPYxJXkkWO8FBEf0hig838uzO2ZHQGGXZriOdV
JXBQhbCI3TRb8CMNXnzjooYEuIQ3clgYEKXgQUbPtVOsc1ZHNTh8+DTerceiQ9ThI3N8Fp3TMrHc
blFtgT+Zy6y7cqqT8qpdIKLVEBBey7iPrkPfLwImB7uyaoFtif0YlERdGHX6yRvYeZW7nt3QLk+U
+bFhK5Kzzy7VtsnbMsrCcpVSpqPvBIlL3uiavFz4ZV1wqyJ3aziOAY2axOIMLFJBfyUBJ0Pi0yqz
rStQZN0CI/FLYpenUo8fptG4q/xs67igPPLi5EZX3liRNqFHN9iUML7HHpAL436iMZPF/jYpiitp
p7ts5r+G0EUH9wrk2kNkJjuzcIlBIWtNCY9XebPv9O5KnzIQt06qATaKrgkQObZuMCE47GgRGfvG
qB5s3z7lWnIEEqUv2wC4V+im6yYUJ9G5N+GtO6p5SWwG61jCRdfyDD03kCawwp3rrTPNeNTc257g
yUBrnobBvOoWUGrmcAPXFrdwolp7umv7BnTeeN13EIkQthFsuLAb98ocUc/12GXJElpphIXajnnh
NdbKtMjzKo9dfBO53okHJ8zydt+w1SqFt2Z3P0Zry3oeGIHhXrUeBwfUj1JL9UUA0ptEddVUyUqK
7FJ3ELf4/Z6Q7YOYxYSV9oxz5jj6JQm15SwCvalY2YVtfgk3+DBmwMAHwWcNsIOWO0nMWVAiVu2G
P7pX6o3zbKriS0ageGnNV2gJsEJbe26xLpEI+XNUQyYP4Kc2geY+Zkl6SatzKbrkIsh0dHxyU+nN
yiUARHYFaIvxagzreJlECaQQKg4BOq2K5RN+BtybwmXNJ/dTC9MxnyiU6nKvQkWMsHUzBtGzi1tG
ROm6DjtamMW28fp1BdDNJ+oS9npK92IgEgGGzgk/fkZjIgPSC+woHfvHmOSFtaPHV2DNllFgkkvC
Cn8Rg9mXiQe6j/SNZM5r7eAJwS4MyOSmXWCaGhFp9jbj76Eot6l912XWSjZk1mm3g0kiwi0FzgXe
tIfSsvee066S2ltLZFv87kPVPhkeN7RPjy9empa7bul0rPouAJ9uHhrIVovMw+da1htfCy663rxB
B/J1kD9loK6YXgJCpSCLehRjZv4tTvI7zSyhBWK6DnVQfh5QOE6uDRhR6w5t+SBrFiwGO79MC3i1
+SiurQrFD1QctyQNjPg9QmK2VhvVCJU2puZeGxMPGqjnB4gNG91Xx0LUJ1gh12ZJ38Ds90lc30su
N9/B6BEWEzx0C15jiF60UyzezYruPFgeLX1ORvmlH6Jkq82hfZ5LzzTlhR3p9LKY7F7kmf7UuIlY
AfwhLqQhWQ3hCE8Z3sKa1NYlphZXU8ki75NoaWU6k6ge7Eul5eOy7kghYMc2KYSuNfkfNJpCl6QO
6R3mjpJp47T0lX1SY3syZAuKifOXNitYYNuE15+n6dWBre81F1aAxR+wbHNhsuwIbGDYp4C0EqtR
O3u9xTJrFkCcszhY6LHch06yjhapyavJto9BT/CFI26NKXzIe+ueefu6HPqjp9NB0cL0Wfo2uRBN
cuzsEP2sc2Wv+8a+iV00vmW+TQRi0HhUQPyz+nsjaAtJ60En1C0kKLQqErqorBejcu8a40VkYGSx
Hfz9IIh7dHlmle+6QLyWNwqCfzPkW5ai+9RtT54srIVllfumoxscU9K0ntwk8GpMcDX4zY3BXaUB
bRfXntYaTmo30NZTF31xJlbcvYWZf6370SHnOC/KUNwE2XSh9Tq533emhLM2qkMftqeoEttmRIrj
ti9aEn7plH0ITdrSM3s4CG4kdV5RtI9ZKXaZHq/Bvq1NcSvFJq31mX1JGk0mi5Yk4/o7+LCCDgPR
GXpE59jZ+zyDO+Xsc5ObxC543XC3OAUdxuibjJ6syL5s54G+qnnemdvO0dYjz6eZha7hPtF7As9r
e+dyTzoKFE9eA/MDJe02/TEV2rUbMsZyKnlMwePBm943QX5XPAo/esjJbquDci8Z6Bv+Pmz4Rush
S7n7Hw092xEbtI5EtwQ8c1VE0MLcmcUgMc5LGo6huJ9k+kQUBjmsOUEr2loN0/Mo9k7Lx/OoeJ3A
pshqDnSSVqppgLrmF16lc2U168J5cuHEWM26Jq6g0781tG9z4sUsoyV9qNmA/dqmmXfQCm8x8aRp
dXtfm48ZcedG+c2182fLUpeVV9xZQ/EMhGqn99qdCLPt1uJ2D7ykWJoV58kmHFFiDm45BfMR1oOW
BLp8S491Q91xtNp8F5Ua3BryJrovgUwe7YxnBeHfz05lX8Zt9IXw8pUkwNvTL0kPI4wiRtZqLMbK
XmklkfScId9Kn+d/44g7DqNDZnWOzcYMfya1eeP42bVJGIqwANi6IMornAw5wlPuUOADdiv2hjWs
TUwEJq1AWpinqFbZomsTIDJJDuWQyfGi8YIfgZPv0QXf961/MT/GTL87TJa61kLn1vLsBa2AYxMA
SzWCl17TvuWtjWghXZbzoyFIxE6ZwzrgILukXMLW65nLB1tGzlIspzq7G8ENJwPBC8aPZLA3eWXc
+ZBBlSKqym9umSFvMGPs0zI55vLEeXhR3ONlJu7zkaMR2KuQg2k2/bIuq0PWfK8mY8fLgUd/uwzB
5OV/xKF+Ffv5vo44zYo2dlmv9d3gu92yHh7yKNunrXkz6jUJgOUucS78XqzrJn3UQPd57R5vzsYc
wKYXamcDpCFgcw1CkYjHmeFl5x4B61jviNsgYrrsQflJf9TRcgCdjGG8lRoxcEUB2juQUbBRGXhr
EIC7xqDCIob9pVbhH7HzQ8cCuImEfKBQMuF4koWrsJOYQnaL6LbNedM5rTp5ncs93E7f61QDg53y
ZMyaredjFexFqK9Ep0FZFacIsmNQQCAyGoLSDXgpRSWeiBh8yUrrWwP2YzEOhraXVspMUN/l+r0y
p2XuyK+h5C9R49srmjw04f3gYBYxwVf0X8tgIgQQOv/SF1xCUVwTLsUTtx27H74Ln1UjZrmdml1f
N5+0m943MVnGCFdIV3eUbZnScs4hKW4SRpYPa3vVhvHPNJvzL5hHNHBVB+eTttLcfXtXsrMpZShD
suRXun0u9fJGn5LFywjKrAjfdZYqwG+TwzYgH8sHNPrxAs36t09m64ZwgGbSW5hX/WcygDqVFmJ2
qhi9MYjnaMVGpT9YEWy4RVZZm381QvthrMNTb6fHvMr3MES27gDQQ4471t2alLvAH+50yJ1aAlg7
GHZB5+5709z0/rhzEp3AX4iA3bgbK+M+McwHOyc7TgsIJOr6hRdmN2QVPcox3yc5Qe9D+cl6/bcf
UVmuY1qOQe9lbiW+WQQWIQDxwuCizgeij+1VXu9hwS/M7LOr5H3Hk6tkPpZvNjTvyJsNKcvX4Hmy
ITmkq96BzsSN+PH5et90/LUJ2+Y0Gcqa/5wt6LxuzGPIEwXUudnWWF16AdxD3z+wZgDoOT2l1j1x
pZ+so9+PCl63SsvWYiGJ7t1yzPmaffPB8LyqqWhQts0nXtWgt8hCanQAzSSWReZWYI/7+HP+5py9
2+LZZekISzdDnyyUhLHYOJiHqCY2NtY3ZvQZhuDM9vvPT0e7ixabbrjnntEgD3I1DGwrN4yrUUL4
VY6+Nqtra05Dip2HHMymgcczxuPZZ+rUginsAKuq4R4UvO9stVBfj2O8MtN265sR9Hdr8/Hx+M2l
pZuUjIbLfkrdPWt7S7c2SM/kNnXbR000TNnNT54E//bcgRZkOrqkkcgfcS5db3XmlkWQc8TD6dq0
Wpg46jayvvTT9/Du4w/z203R15pbE7pyz2VNmm9kLUi5cgU0Mc+2vWeTvPOQVGR9esMnbfP3c4I/
T+6/tiXObhj6rCDJ+qZcqajaBoDyJ30EVG99cvR+txnLVYbLgXOZBc+NqDd3yMg0E3+KXq5CvyGk
m7Cyljyj+DMWzm8uA/qzLpYTLgOb19H7zcR6EKDmpZ/Tdck6L1kaTvH645Nz5p749YgRtoXJ23Yd
1AFnt57RjZnJg79c2UKScNCtNTtcFazCNHehackuDmAjzqx3jNWV7K8jr/ga9J95t/5iNxwhBReJ
tM9VFrrb5r5P2D0tn+BUpslmmpxl591o7nijW81LyruoHfVDlPzIzeYC0/dFiy3144Pxmwffu7fj
2YPP1BzZQEHhtguML9NoXfbaQEwjpN0/2l0Xe/8r7fivQw85jGsS2bW0zg89qVJ+Rxok5VfzQwyP
BsqPjz/P766ftxs4a8faRqVbg/1rA0V9bJ3P7oNX8Nm78oV34JstOGf3m+JD0TtlC4bQL7qcaNkM
TLnSCuQKZn50/OmLb/mngIjFhTcYa0cehUdPW/vGlPtSEFWzqPTxSw1EbZiWFfb1oX5qbP3KCAxC
cEhiHG8+PiaGMrlrzvdZmobOQbcdQ71K3N7cvGZh144mAvYZRLlR1cBei+nYxxChc54UY1I3aIQF
3SiDZZpu3Wt5LtdaD3JeUgMbJF8IZyMhLsIVxIVrQy2tmK66Gyu4beLutqrzowij75MDnw056kUa
yFNl6is7Hu5GlpyjS24bVVPh9teGbV7VlnXpY1rUFiIsYW1pICWmIKeqGndFot82QO4DQUiem9Pa
yL4Owr50a+04jbShKhqF5BNTsGe4Yr0+32fetGb1t624jWxFSk0OM5tfZw/T2vQRbWnDg2egLp89
3i7pvVZ+7Ez9y3yvTexaEyPIydxTKuTJENGpKu0HWxMPsBLXTc75LWNw0DBV5dEZ9Ks6DmALgDBN
im2JksXn17TC3JRGuhGacdXkXAi1Dvy0OHI93nqBIPEjWIaGubIlK5m8+pqk+hdFao8aFeFS0alp
GFby9UrHsz0uZjxWPq91m5sBX3ILoVj6xmoGgZWyeiGogiSUZOPy4SfhEnsz7Jp0vG60FAM7oWHZ
15mbHXnWpdZ7T6MIHz0//8MdvCfJ+hbXDP3jFvn3Isj6F5Wq7QDdGUnWcixwWlrwzLVrM6WfZNcu
4Zi4SUAj+4sgapZ9Uv9Er0XqAI9/bgUNaFp+GUfqSJPsx6SKx6bJdlmcn5I0XJmadwXw8753mq96
PTfi+aVNzr4RAV+kFzVtp4Z5WRaysIu1klDdEfVe629r+ytei1XfOivJGJdmSENMYB0fgjbvdgh1
kGH2D45V/lTxeJMn6k9i5J8T1j8HVGej3LN//k8mu6fwewU1/I/mfLT7bhr8/9H812T++tH8F8XJ
y4+fdfB2Zjz/zK8RsGv+3WEJSeiSVBYjRIOn0a8RsFJ/14E+WLYtDVOx2uQr/xoBO9R+zGWZYTmo
iqmX/zkC1v/OuBhts2IG7DJX/t9MgM/MIFIgVnct0+HVbjhKOPPOva1jUt8kgUNzQzylYDSaMryP
YcGntHItdKFrUobFJtNpSdCDDAj7gDX/5mD9eU29HXqev/cpbHRLZ6gtFTND3HFne5BZRlyTBuLv
Ro+OiW9AtA+r4Kahu2c5iNNHkp6Xhqa0de1mpHVlzayKkIwNanzqtaF9+3iHzkqA1/3hmLMYt5Ry
xflM3KxV33boHXdMT8goTyDvFSEI/NhgoCHlN12gSmxbZjwfb/eVL/jmrTRvWOimZZuW0Dnh5yvz
DOjLVDgmiNGVjPKNl1b00ie0GgHLA9Kd0y8WvSdvljaFFpLfrn+qPEcsZM78suw04hKii7Ftu/vP
yvf5FLzZM8U4WncRBpnm6/6d71nRNOQnZCGhdC4ZlFICkXFS/Vh44t4KCYrsPLLNSisC9u4X7RIf
n3u05+QIK/XIi67KNWn3pGzC4V5JbRwOJOpMCwSjJB34jrEN66RYddhJCDon5rkUvUmIU31q9Sa7
cII7D9bUhWgUFCQLRF2NQnEtvNA5xMTKGbZ2PZGKcRfqY7J2tASAk9fqy9E1h2U8Z17YNqlAbh3u
qxikWoRJUrbj0s3zAylI6qZ3lL4NWN0imonUPp5HvcgfnAerIGYnMEj7s1z5olf50ZKVWtRVUl3K
rAwwc/ZIWhttV4RFR12so7PMk0stVHeVpmnLJuxx5o/MPPHsl8tBuUdhA1dHOCarul5+fAGdLaF/
nSWJLMTg0aEzAH9/K2sEiMdKC5KdX4VsIBqX9Ks56kqS+BI6u4+3dtaYmLdm6AZLSMNyyAo55wEo
O5YkPOTJrgynaDm2XbrWYt1AoovdidWqWEyWq534JR4mHLITPt782ZLy1+ZtkqxZxVqG87rGf1PC
yQGd8lSxeSvN/dNQPoAFWbOvJFcLtUTS8pkA7YynRiIfHxhLE6Ibw6V2PFc2sBh0dbRZ6S7pu+g4
CdiocdUvWV62e7+bZe8D6T12XGL9RXFF6kKoNgjhtCWduPKWSd1uWhFUSJB9EfcbEviao9kgxHDi
7JoBU7A2tclZjS5N/xSQ/G0+JwyZekp4jytm1Vb/ySk8cz3++kg2H4qVh3Ad45xJp/WOjECMF7uW
EKim4TZxGqtcRAiaDl5KqpFJ8oQWkX8gSZpd5b7trsqWaUJmQJ1oR+xPlVUs3az9DOVsnAk5Xo82
lzLocsA/un5OYTJTJ3bMQBU7K7BuLE07yl4jjEinu+9WW2wm6cVil4x2v9EUMbAfX1yvhNKzBx6v
Q2d+u1J9u85Z9yVTYVmXqVnsmrLyTm07LK1cML/GAJQFzTblVamnNiea8adZqoMvsU9kPaSdqoDA
BfL9M6f0GUb417lizcLYHRUZx+Vsl0oFttnunWKXZW6/LKx6E3VKQ06FmsDunhiZqmPoXxFMScmu
GwzPmYyTI37jM8OURAnSWbM2hUfmnt97B7PtQwJE3ZHUc+yefkEAmDWNx8LQ16Jv79vK+4QF9tuD
SkNrbioiUEFg+/75NNXkyjFiLHYi0Jlo87QkidE/QQVYhAnWGMY5jEOYM0dVfhAZohnHHMmzq2oi
uKrYI1BU/3QpePZm4z2v6LMx71AG1//5ZQayeuoTW1U7o+/u1dwu0nrhEpJLOFuV1MUePMf3ut8R
q5IvU39yLxvrK1FFTDh8X17GdH2DYBVnhToVggg1Q33SB3ztjb29FKkKOWaspISUc3PkbH2N8sH2
WscgbL3vfjqSJhpXBwPPNh32fmHucm8KL7SxXw2kaOxcu7CuJU6Ifa1Wffpgavkj+aWS6CbBvLi6
6TGjzA5Gznng9EdAsKtehZIGRMhQh3SpdVPGwZ7S80kPSXbSY4a4WribmMMTwqjtXMhPx0QX1EBF
B8wEulPTmRs8rdWKMbt+FzU4hT65H+cPeX4QKD4oiE0GMjwP3l86IXPVEJc5B0EFOI5KLV2F4WYs
X+zS7hDDiqVKumHtqeK5TCbxCVbot89JZkGI8qiCsByddeHSwcx8C5LJrstS78IIcWe717J39KuS
Qmg1ZFW0DZMQk77Ew8QkHu5IfWAtGjMal82OnbudVPLJDfX6in17VOayDO2mIylSDUOcV85pK/NK
a714VzWExeeTIxm6R9O6BkUwK6dy8wKGXXNAT0nOgytSCrXRJ+cukLsx8kkbYolZ6c60l6O2zpIg
Aeiph0fp1Vel4W/citV1Yz/HiiDVbuVZvo57czyEaAY8Zj3XlUgNmgCVJBJ2q8CobkQBOmZIi6ck
qC7cvrCOrpzlDqY1blNV3xeBQw43HPiNisjVlGHuHAor/zaMbbLpJrPEwRPt9FImR6WmDcmF4rrz
cFn5WUGamURYSMo8cZNpIy6UhaZB1wuBBwsjUhJRNupI2PCEGihTM+KZkpJCeQyJKeni56BHKul1
uXdKoqjeG2ljfvLiODMmME5wTML90D5K1me6sOdK+k1ZolWNarqmrXdBUUS4vrvhqnHM7QTW61D5
9RbDZnFZtEStjDJZZ74St84kL/w6MzCFBWLX6yS+Tb0TAU8LWH+pggZUO+5pdNwX/fiNoAogtdlT
hn5iqwytfgrLkgQqQivy0n+exa+WaN2dmUxbEeWrIGuoPazaWH1yS551Fl9f0K5jm9yWLlMEefZJ
AZ9YellTO1RSk2hBEA2ENaFGXYZgIW9axUuFUMpEd8NlX9jzEg6pvEEG2K5xRXJT9WQkTpr6ZL/m
l8jZPWG4Lmx4jr+DEHQukt+cAFDgnopB7e5kFlJ4DnWwKrJ0n3RcGmn1mLXJk9fL8pOn9G+2as7L
2HmgRGbuK//pzVZT16rsKQ2IuRuL+9FJjKMElofhUXNXZFpyOw39QvNRDX9yFn5TBps6JdzcQOZz
n5+FhIeNVmg9FVz/TVPKOmLwThaMJMXB8G3yLduKlPE62xaGWaIAGIkKrelyCp7kxLKhBdJJS/dZ
lSz1qfxZkcv6yR7+Zp3A8og7gnm6y3vs7NFd5X3cDUNT7WqtvibbAI+ZUWgLnUXtsu90d4dtKPwi
6vrC1REXtIh56MBP+6HrLhA4WMfYQalCus0+nyH40qy6dZ4S09przsvH+/qbBdQ89HS5SRgNGudz
QY2612p4mO+S2NEwJ+uHgKRYBrDbvlPyk9Xaa2fl7Eql8FCGztTFhLl7dqV2VhQ0TexXu0oFzbId
x2qX9QRfaS2tV/kFRP+Vym96eiCbKSuGfaqZSF3a7pMT9EotOtsP3AZUlrxKWNCdm49IgIvC0k0R
OgW0GSah37PDazPvx6uEa2msTO0JDyTrKmE8dVCSt4VHAjrkt6dyLIaHIU8myNE/hqTNtp1b+Jcx
ArkNt6H/LUCJiW1wcskSrk1srsHBQ059xO50kHkQnVKywzd4+eZ0xRK+ngbaxW18VDlxhkbVjM3b
PPYjzP3ouNOa17zBSL9zPL4BNHcylwNxHcq9VS7dZNIPZpCxBIxdsRFDOWdIg2kQrFgqBpNrHvsL
kwjDejsWpYbDuqA5zJDLz4k5jtRnDp7f3JwotRDDM7/TGbKeDZOmXpSxmWnZbrAwufI3c2UYmb0c
+9ohsCzHAJ3Fn9Qq58Pt+bmMqQMoK5tlgH9eZefBSAU0FigHlT9+q0aFU8FDS1bCeduUtALixjd4
k3o43AqtYwFR7abIl8upsB/bxhj3YQEFxqwRwA9B8kBkPdKUqOvmZYG1AKifHwP1CRzmd0eKPSZU
1OUhyoT4/VO71SeWd5IueSroFKSNpyFeK3DrGiRcO7P7Aa3i9MmVf4bdfV1SvQpEFCsqORdR77dq
xcKZuwjpjoR4ZHiU2ava1eS6ccenyP45+WV2OUJ3ReLtjPvJ4fJvimc70cPHQSd3zWq95JAVlD75
hPrWisJlnJJM+PFT6XfrJsvBPEyX2JX/vkp3NcqhQZ99MB5TWZl+dUTZXsTJGCz7dl4vadqqExbO
F7eIN6Wff8mhSNx1U/tFp/1wMnx3//+yS7R96FwYLNDP6/FJBLgbEg+Nf2M8on42DpZb3tSpS5jk
HNKudHTaVse6QUzeMy/hJ2Xl0U7YxUaE+R397uuP90jO5+r8Kcb6zZpb5gDdz5+mPnO+NGHcBiZD
kL2dG816GsrsViKlXtWGW5y6llFj6FkdfgdHfm9KLvBaEXo+Vj+YO8WpfhcPVXNsLArWkQH1oXA9
a9e5lPNRWF0SToMd24IpY6s6ZyIuFWhc71Ux/+TR3b43ikOc420wdBevZdBU+8CWJj4SCSkgjAe4
CQKq/DSKXWKACY7Kqd5BQWW5ELT1WiPpdDOYNJYdE2JPGgbesgjC+AKp1aNh5rQ5vSha0m/sDlpZ
sOwgX40nSH9wvSpZ+54NHcFXBhHNZFRM9pWd2doGn6+3EKxTllUt1Ga0U/MKzfthNIYXlTnjlYW/
f9Wk9N7jbLi0M9Hvu8QkAMguo90YpI+h9mkz7bzpPz+lBPYgZc8NlllEdXbrOXrdiEzPufUGc+1W
zkHY4lARWAUmSe9XXolyHJXHc+x31wENX0y8VgNNogUiFSTGJy/j39Rvc1uCx4DJBU3d/n53JK1+
NZox/pQZWYyv86HsB5czF/gr18HD4H6HZ/RZFMRvSiObS50qlbkBvcyz58+ol00GDgVSwRwE2qrp
xhmtb6MorioHy0wDeURqRr/UB97DH98vr8qC9/eLoJlPa2H2CiEBPTsBaYh0TR9mq1I5pkuvQaFa
uv1qxKqxIU33uUt4ZYVT/CJqTPLVZCM2j6zDkPTu0vZZDQZFHW90VBurZOPrAaY+Vyc7gJi3S5M6
hpeLXgN+CRqM/47+4hvIwIU/ZLdjDPSkTnLGq07dPUzOobe+22W4dAo6Dn5P8K5WI/eNSMZeuwYi
IRU7ivIjck6q9B7tqCJCM9AWCU+C63hIr51JSzZJjCEhJPnyRkTJOi50jVrRLo912BePNGEttIup
jowtNKJo15vkaJnZPstVvypa68fHh/f1+j07vNS8dFZ1E5WBcY5VLcVY2wBJQZt0zmM1thW96Whf
BK62Y800LLo6a6913EQp9YndpTdgMCBahJgiFc45/GYSe0wGGLEtJ/sQQA1LolqRTJteZzRI9jj4
tKVobJO2cys35kjrPc86f2N5BXYcjBShqr8OVnyasvbKD1O4FF2EvA3A8wLaBMBXwsc9izSBnKJy
5YTJvtU1hXC4ImAAifLCCEZ3V9nN1ve151II7Zh7/clT9bTtnU/HXygv/r3+RohmmJJhoG4xdJmX
nG9WUe5kNp7vG2j2Q3qCMnSL66RhXTu5B1Ie7tzBDm+JAdauwinlaVYWB73FfdcwObt3vWfE0gs7
quWD1dn9RQMxcTnkXr7w28Dbid6oL/3+ipBhnSUF7YixH54jdQjwTdK4YlDj9vZD7IYXtuaDwA2f
yqazrvOfOQ35q6TMkET7OoGnVfIj6hkooRNfyEKyilXVRSG9nSsNuaZlEy2S3F0lZu8AtMA13rVr
mumnJCRSrdXTr1avwEbnTCnwclhD560aNzoVQcm7IRHp1jP8tRzrL5WLjbM14vtST74MuXVNx+7W
HXRGSkW5FkVp3qqMFNAqda8iNdt13WWt2UsLl79XKP/oFf0ffoaTrkKZ0kBJ36o5Mzmw6PYbMV63
GGpOXE4/C6g5JMr5OPexlBJQXDhL9AnfJn2wSQrMVprzfzk6j+W4lSyIfhEi4M0WrtmO3okbhB5J
wRdQMAXz9XN6FjOLFwqR6gaqrsk8Kcu7sdqII4O3MPpuhSycB+RnwB0R5+vwj5Ce72zI0I5lh7po
/qFB/6fgNUQLdxM2yDEWQwtyXMO7VVcDp4YGgbw02gt4kjaWf/sa1Dwml98qM14yD3PfWmN6XbIn
O+tMQkGnLCnopQnntF5mx8YC1iyPLXyHSI3um+V3isMDt+yOzriaApkgXPdC7xfXsJEwWO0Svltf
aFDp8pFg4Ml58Yr1mLX+PUDJ97pHv7sHs8+YmZrZtxcytpusiaVRJqXbHRQnGFoPTBK6v3zmHsbO
1f8tqDkuZWe+Uesnk4EHLNu1eMRniUHStWJXsdV0dfenVK2PDaTu2fdosY7Cmrsexc+iM5YHbVJH
G41S0htiiQfwTHlBbLVmjBzL+xwvWR+qlpxdvx2AhuzOtZ66IXKRFBma/B7HeT9h0j7XMDMjj4Yo
MkQ4ehZZPVMlTzMJ0qzSyrDHVQwDaCF73Rgf8RcHQz1gvFPTMZ/cywLrKGrcvYzHbTj6jWM+bk5w
2XPSocct969au4lQICNIWpdY1a3QTl1n9Ymwuru8MP5ZiBkuZrVVyWpJJ2y0Sp1XZgx3lgpOBiTm
gy/kB0nBbuKjOABQNu3xaJkN5lnjVU66SGim4oKxVWysy7fV9Z9zXzihM5ldTMm5RwaMm6jfND3s
2zkgEKW42yAlzTaZ9zOE2nIBrxi08sceMGmWwg31/GlZde2uzasxajY1JGsB4qiU94H/RUp2ycQQ
o+JGy+MwmmKl02+3DNgstBQCtMY9QH/6IdmHfM2dmwYqaFIvgG6IJySm0L23er5NXCBQSACrBnsZ
bvYrKauC4PHM5DGqDoElmcFOOKoU/PR+QwHVyfGxGlhbAknCRwMc0peXZlzv5bT9MYrgXjOGKZ3z
vEvz5Z06NZ1k9eZZ/c04c9FGOPMrXpmD4eHMJ+6ZmM0RbUCLPN/8y8y0BAC73ZnmZ11s1lHdkMRm
hTNVYzJllMV3u81gkq3JINuE0RB+18HPHgIPrpQnijjfZk6HfjxuY6NzYftn2+sfCl+k1JZjqElP
i3Qbf8CcTWdjdCPLa1g6ifFsUNc5dm+yfcfks2vOi1OX3pXN1oWBbhm7Bu8O3sFH4MJOqrflw3x1
V7OKzWIn7WbUX6dq6kObiIVYWEPIBWsfshF/i6Nnx930cJZ3y6PZ3x7vfby4rrrHDPZprT4Bn2ME
/DOxGlRqo5y/4Zv2IUuUc79qF0ouK1zchV3S7Vva1WNm7Z+6j0OrFtU3ileSUe3qKAuSscq0KCyY
UHnqeaWICqFSr29OjqldDPs/pGNdyJn932ByIqNWL1KlpjKqGB5FXrcDqW/GP5tlXkydka3bIQ7L
bCecBlPFebY28UhtpOCZrQJnuXeXM92jbumubluXCRdhHtejPZz0Qn1uLYD42jw4kLQ5NLtf+BDf
qxFE3k5AtggebR+CK33am9vwjr8hC/zEbBq5gXk/7syW6dGwaxTD6z4sZ72m+FF7/VNZZWTaXhnK
rq8iw1FHUxXtccIV5Q7SC9HO/1ns5qW23Fc66WiTxmO+MNzGWCY3lYUDzVPILD3UWd4VOoqzjrGG
bL93vZTR4ut7VHTdK61TFevK4Q2tqUEqNq6xvrhvQW6qO+XgKfZXbLm3J6/3xGnvCeJq0f8r2XMl
bAGW0izu7N7i1hkMgrDpM8caB6KyfjfX/pb2/EEFC+Sk4rO/nXPqZrnb12TRuTF0p7ygK9mA/Jp3
AJfO47QeA198Bnn3bDNbg6H1VMxKvymfHY5Yj61ICzN2Ll63oYs0mGV+xrNw+6S7zOBPWB/QPqZQ
7Krks11e+7l9p3kZw62sziVxBbbQ3rqVLhjlxbdrlHccAjAX1uHVcfgONUt8lRsO6967MgX6WoLq
AMiBJGh+834jRI8Df5FrGVfZbEXWedgWPPLQxDN7/Ng0/6hh4A3HoPiz19wy1SM+yi60+vplxXkb
2r1+dLzqHka0693uWLz1oxQJG0ZcVvjkpHTv7H5Nl9L8kZ6bKuBwXm9QTZVBgdbJeq2KmqmywZ/K
OMOX+2Hf/Ytl89PyjEJA7TmxvhQ7lt8Uh9Kq74RhFBcb9YdroBrYqpnwSvMqu/V9NpY33kPJv6w4
qGG9aLWI2ll/coz9brT1dK1KjGoIMgmg5ZKlkOsNbkrcmKNezdG020RW5Ryv1nAtbAukU44fuy3m
1FtY/m0Zoa1m/V7c2BYsll28cXXY29pT7k4HMsLAkJBoiZ4iyXidwsUxF1YR8jkQILtHE1qfbyw/
du2d5R7Ezpq/VW7eHLamYOKl5iKuCpD7ZEEBjtxps3HXsXUPuC8KVYVgd6Fw9kUb2Uv5o5PmkNQ4
dst9Oy2COVuNIwH/Pam9/nLUGvdkTr3Bn63hE/sTxcDqneqhORBEcRNNc2ZKUbRhhcNXTCAYPeHj
lWMO3Pr+lx289ZpfR56tgZcwPfx4OzyEzMb6WNxn/vCx+7OM5MrXWG4fNNnP+75mt9R5eVAT81Jj
XfOozjiCDVz809QOaT02D6NL+ERbd+fKgyuZ+481UJGl5+htq+2/CezoscBLHfn9MOHuVwMOiy6I
ZpMSXHJHpETJHKve+52HsonmCZOgs9wQ2hAbyhrqBpS9Y6cCKwbKXkXEyzOw2gEusI9MZ58TdgzK
JcYrZlxzEEaXzXljRHzvu8u1g7eZ6NwvRbHxXbliOSjFCjgXye6yioakYx1v4VRGjc7K2NY50Qyd
EJu1TkqondHqLi1vQva4tGQCMD8qjy4O8PpW+EpjvCUub7GpN0yT1zWLSXt9HETfRVbbwwL1iVZa
qbMiyolr3+rL+VZcTdDCMXdzEgHGqSlxKMYsX/ZPg+lODKTRcTuD+cwQbYkZZuaJ2Y/UAPIWXETI
D3zIuw4vMPemfkTGW4fNAP4TkfO5g7nj9DWr0UpHr5wnhiI0NduymbYaBYBNt+3mj5Pc3XDm8F62
AyqB4TxkvOq8tiJXXw6D5/Pe3QQzE/dkMKK407OD7ar1brHMn5JwJx9Eo79MI+mP3kdd3JouhR/U
yq37rdZ+iOtI9tz6L+++OtVBgyizsJ/Ey9hMwDg18exWbcpEjaraedfpMSMxvyl7eZrKDYW/ox3n
qfkTqL/wsutQG/q3wlx1jP9tWuynauN3Y9PT8XcuZAwUD1W2HmEOJuPa8lLabki1/Gs3qW61w7lg
aJ7k4K7+rvYQnNnMzKzW9Fe+U7vgYsn3n2zJqOsWoFbCTBy6rQCya7NIyucKC7i9ULsOu3lVmDvC
2vc/eXv4Qs5DX5xgQ52nedDivasoPfItnr0exYTOCaZZoez1V+bXVJeV9TU3MrXk8gmsB8OU8zMb
jkATPkCF52JCmv9T6haViEiauT3rGNv1vUtar77rKvmQIxkJMyH+gMmV0Wjfr5pbU3XUB7GX35kh
3vg475f/j0LG2K276b5y5LPqds5yKeaIC12EAZGVodVUV8yBUDwz5UfFZLAEt1gfWeaTr4nfCSZf
2AfFlpgBA78sf1QjZxnjmR1CXiLH7JfRLMtx13gfK/tJJ2MVZEJBZPz8oreaOPhqXJK6rKGZ1jqz
OP8UtDe4CbUIaJeMX4+BhupPvqa9wXRaM+9Bmipi+1uwT3RA4vQPSrCut/cff4XysJXHQAFOUR0g
Xlr9lKLgOuIUDo1O+wDCD0Wi6+LBqaE6Oi/7YtKueewxgv5nq9Vxz10rcn2uBi34kzlLc5TZAMSx
CPSY37zlH/eMZ9yLZx+3Mt3Fkqi68hKXGkeIPQUOPycE7vnwwilho9rlPxpBAZO21sKpoFuYJvfX
98o9Xr36HkKtGZXefg7AQMBbcvFEMdvRwhklMwMmIB+ueGHhDxtg/M0MxH8N9iWr9//N4IfjFdCx
/4DtqmeKIkmHWcVp6MfsMjRWHc3IZGtruGj0erVyoeO0+8XuZBIg60o3TmV+dk5xGdhnht4isquK
SVa7FmcXB7s1Oh97znvSV9x7i+yPwo6yRtyhaDUO3kQPqoVqGX/t2f5rNY6V9I444ZZ/9QP+6m7L
P0RW2/Ey895w1g0v041dP2YCbWPlfhiiPGmT81oDI8X53fkhXjF2aoP7re3OD4gbO4YngIXf836r
3gCHq5Oavks9HsqZImoM/oiixzgaOq5WhrpjjulR06aWNa9kSt9rx3zLGfU1Dbs/TnQCVCgGPb+7
ZpW13XVj9bF4XIpDA5GzxhHWvTgizpfVIWPHnoE2UoAYWO/CjUep398RfmLTt22aV04TkAHlhVSU
N2WUNcc4fe1UqbfaniX94vaXuW4Jc3FLNQHbu53JgNjcSC+n53YwQfrZS9JkQRapep/vpOM8B+0c
G6LOYk74CXqLdij6NapqJxF18FfSRsaEthkxhxMJe4wRIPo89CtN2laCQsdNCwzYM5joLomRoxEd
4CeVufFRTi7c+osYwbIrbDGJVxffZDD+sjcZkJf21HcD1/NkpZOvv25CBoRomwhvt26L+0yYaRb8
WeRyWXq6JnVb5TK8GVOGLgRnFLCzNz/AsO3gtnccYFBj9bJ2xQonYx1CsfJvclRZhkNePXtoVEEt
is+6Hbww8DAXlbpz5pLNOF+MaClbXEhYtXrgQgyXzN/dcus4oHdGq249cM8hrmni3G9IpWSneyvU
qQjAQM+FKg7DYHJrDrjrBUXASEMVs5heYtZHTppp5nj2x/ssd5Z7x+fsLQCPRxVzYXYAJGJm8z/T
4ONbxYoP19SSvKwMjD86m+KlD1ukAqnNzC2vdvs8lzllqreTRT/sjzOnNe25FW/TflXlllRTYzM2
5R0z+uLHqApEzAQ8hFU5IqpB8n6o1wtdUH/qbflIGlee5CP9WuCb3b1VtC9wXMbnsvtWk7DIlsrW
OBdlvDtOeyq0BWpKYUa2to+RVajHlsiLY6b6IBKjS2ohPY+uLXGBJi9ySycLOYSbcwPwpcWcdQfL
7KVgdMQEyhzjcUQJ5ViKEQx9YB21z4UnbAqLHgpy3VfHLIdqUug8s4Hy/Zdtmg+6ubrxtFXRsqwM
1UQdiczXXkqekArrG9tKylgisjCPMY1XmK5hB+PUL/NwbY2fosz/k7vxtDRtmxpGVz3oPVKfQhSH
yR9l+AVw67g5+8egwcY8GXXnvvnetCU5/V7aFHNEKwYniucMJqXxtDXDl89ZlNYbhec83Xx3OUA7
Dq5+wXbnGdtpHKl6Cu9PJsvXopRJRoZtpJGzGVcLPpAy5w7PiIYh6tJyErbDYg/aSK1TxXzMvVc6
3wOq/l8MiCdDqCAMiIaim23uMs2xL00n+ayLpUi8th6e3NG+YxCdn0yqu8tqRkrNHXEFcxbpQ24z
1rU+b0iNzWzay+KN6FPm6k+gWWPU7WB9oJ1H6ONfefHW+6V5VcHKVPWmVV2LAIqMzkA5OLZVxaJu
cp+YXTcp+zYA74xnDpuRvRWLfPdYOIfZxMBRm3PgQYZAOlZ9dQaHvWM1cyQnOyJuiKK2ayh2h+Vq
1tK467O+vPblvRL1dChE9YoDYk3WgVLC743DatKxW0CpawJQ02JjGGuP3RqPDTpgG9RYYI8vTRmg
ofNMlRbYNCNH0AkH9Ngd1CRH2QQLuHDP8CE/+sHGmnAd47mA7IN2oohMnRbByoKB2WX/3G9+lszE
TMZDkS1Rs4LZMiv5URBY1GZ2OntrZM6UuKXlTpxOiAucKjsNk2KGwVYiR3M6Yu67FDPyZYbUN8mg
4d6tFQ8HSqfgmSM4qfQMKRUN7XE9MjNyLgR2d6vRvWmmeOgAkSG6+0MAV/YCb7whrmW6X6f5nNs1
TSXDW8OaL51C3uuYm30tGv0c5AScA+Y5KrcZ42XDmFE1pHsaQeOnpf1QtiVEHyXTFZVkm49Qtfv+
r7ZOHOZmtqEtC3hwHLg6viEpHduF/UiP+G8mfsDY3hezuTcwoYZ1s3oRUiYsmfl24sQ4sVezkrXG
arzvd4iyXvXpoSvGU8Us6JDTt9TeQj+WJyp3n6jKUCnYC9TNobnqjHTLku6W1zuoO7p3S1rxPpZn
gWSDGe3KQzTkG47WYoSbs4LYireeGRPm1I6j254IlHI/267aXkAYlHbFrEmK92CYOJ0d6vS9ee9N
ZV/sGSmO0RmRElgTQPV7k2edPL/5NOWablSvmRWETV+6iRL7AUR8czd5e0Y9BVlssb2HmQ7X67Q0
0/Xs4msHNlVGSFQFuFA47yX6icjsmvbO2CxGZQ7VjO1tXwNpK0klZAchDuGOydTeKdsloRB8kTOV
8LpN7wRN98mKx990rUdpnHH9fK2N0lKvUQ/Zn7q1q3RAEJMa8149wnGbj25j/0r0l+xoGqo73xIn
xbhKw0ET6WPSMp9KdIun2rwZWjcJjJuBulQ3MvTMux3o+XvfMf8YVT+khpymu96v79Rs+tARlyya
3G3nRJegp6yWu419NZ1YThtiZydgcHcy50cAsv9jj255rlo/dcmcCveBle+W7xDSTHljsL5vMxSp
cn4qO++jL/hicPc+mG6mToPWc+x5b1tb2TiLLAghXVkeRyljlAc9SxiT4BV8VYOGcc+SxVFlGWiW
sUvEjFvBCirGffV5rj0olkbxNGe7CYVuvui2xDrUavWZfvwQNBo1T9ssYensX+zPk6Cj1K8y85qT
U5J6BcWiP/WxXDouPmJjlfDvO8VC24RJh26eOlyZGZCe7iM3nPYsWtRkrCu1YegjUZs9yQBzUg6E
5zmjDbhRy44uRVOcBzQ6FOj640xgnlMZfrgjTzjX9WQc9UxjFoF0LnVW3w1XJDjoSVc37Mr1r960
vyy3b8jj3T3edshepQVX18jUhSwXPmj8E7tq/s7eZlwdE5Oj1LlZ7JKaDS2JfnDZg7WTMV7LpRiv
Q+vaUQ/6beDbYZuVuo5WHobVYGoH3Ahpa57AyWGuR0Mp/b6NHJZdrDWevFVenKZPCyadnrHmJxXc
dmEuY0lWL8up5B+Ds9t53NyhO5hEcUYeDyLDEmhwk3DHRJX2GFuC2bpLazbNu7jXipv5bOYmpYh5
D657oVbM9ZVInGULB06wmwWuTxZHPM4ZdLB5XYdkFozTFRPEnVe5RhUbaq1Feov4O3h7lfjmQmGU
VbTD7E199bAQIuvMExEdWnf0TLdIt52Q26Z8yIt+O1pa/okQqUvLismj31gEbxT6Gg9YTUpH/MuK
UsTNXDFqXhgDF+Z22Vvvis4rwyGHVkDzuzXRi0Vd9p4KDJPGZTW2EgEk3vdJTo8+5P5wmdvbCthI
pxttqnQJLMgrSrR98BhDCc/FkL6QK9m761UI50UfPdpGB4CL64qH///fpjf1Q36YmrVIkMpLjncg
nPtiPOe+Jx/kvH+y+WivTsDETRatkzZ6NcY2E/tpsPQDQaIiArhaYL1AMYcMidVgThlPX8Cacfdf
m3lizdNJ2KRjEOvVpLFbMLZ069iZ0zc5rRacqkKyAJ21LCLdFnFJ/y13dr77qlERZYLblMfuZmZa
hNdhc2IdNZgMDa2uNY6sLGPNaw+QoawjhVQkCQtICdcuw0wfZMp3boU14zltdt5KtgGsqbSXfMrT
thusEzsi8234scehS2x3NZivanmCV2Q0/VPXTKzB6/Uqq/3cBJ0X6nbhcd3t5qO+FV8tIEpKNi/d
vHE+axx8ezYup967LbIXZ4x194NnnbvJH+5MyOOJsSMCQ0MQNfFidc+r7m9wFsg0MTouxUxijyKU
jE9KkErQBP90TPWU+QfVzVdkns4ls54Uw7/DWjL+9QO7jDctGw62VTPxkoSRFGL7ola77OQDh9Yw
fPMPyGKlVXfL1g/HpZ7fKwbtp6qCcilQOKkFLbGmU8zk9mozd5HWCeXxqe77+9LRprAizY2SR6SZ
GXCjobCkBpTn2QKYOnY1s4yKH8vop9TMS8VKoC/3p6oV/0zugjAfCTZt11tX3ZyZqT3bsuiiaZwv
fmmAu9XtL/YEUa5XW+y0NKz+4r67K3yveY49MeUvuUe8Sj50YLSG7eTa2gIWYEroQnHyeO9lC7lv
UbZGy8eJult6aFXGK0hbIlfs4BPhYCLzAHZc1UGP3fnHTKLaU0ej0hxEjRjBTMt+Mvjr3SCZRuAB
5J2EZEHud/5sPZARoYfGNFcM8hEe2bBIUGvmnMLWT37LlJ4o/gtfenHbuXBRdaBu1KSRV8zgGVj9
jKIl8MYtj3ppsimVZIR4r81mUzxoYsdvq52KInjymnk9VE7dsj3J4hlurlfhPUIovYH/4OHKqdq1
Srx0KHZHX54ME3KvS3hYG3j34/xrdcGPn7HC/dMMKPoq/9r2lAbUDlevbO/1rmCAIlhRNJwsNAxJ
UNmXQds/+PL2yFqXT3Mvn4faoatkZBhuPXyJhcoPyE3UEqqkT/JZ9Oz1W/Z5w03R58n6fbDaE3dK
cNpUlZIS80m7+1qVpqT4LUCRDtUV6e2z7ubqqelZy5qQjjDdQEwbt5t9W8CW9r2EPdgc5g3dvOgM
2sHJh7JF09GID7Xrv9Xa3I/SpDkzC7ymNZNuq0t6zTDiceX3KVVXXgCcBUnnPfDb97vJC9DceV6u
n8rbAc2O8MI+qkhGe/PCqhg+3AVrmG+Xl4LtjzNSOUoNHVe3O29gxkOTRd1ZUaB3e3uvSudsElv4
Yk3lY7Y8VcO6RcwPcQr1+5uqWREpCVeWa2soEHyNbRP1maxIhrkIdreh8GaNH7RcNoGOGBkvs+Ix
cV1+oDUtzMSb/s/Smx+ZWzGp8vyfYcsSZZrzyTaXIZkYyCkhl9NW6u+Ltdz+ducRLWiedHZ2zmfq
iczLXlt03pMiU0Y0xpwWQ3lorH////V493vSOxaHezl4nAXSir1vgle2SFj4XBMdz5AGmkMW5F6+
yLx0SBZ/2iBzasrnCa6YFvhLRYj8TlMitLOuWXsqLZ/1o93rh7r2/rApY8HkZhBCCYEAo4nVOiky
k11Jd3B3001QZNAr42rKm299rf5mKIs/9eZE0duiALeZHs68VcR+oFCilibXiFgJhf5vMv9wtXvR
6Kl/WRNMZwuOqCX9p01njGfJ87Lw8rRSTZHiy11XSf/Vv6kWmQwo/irMHEccht58q1lRsphXfXu1
pvxP5rd45MzqVOzOUQCtLCbJTKT5ayh5bl3xa5a1cx6WIhZ4iU5N0/Sh1vt/mWPuUw/G2P4USgvS
sV0AnQzlM7OjkZECL0hvlz+imUixYiTLSACRjy0wavhY3xl2RWAUGf8tTBBnl0FPZVLs1qeqXIdU
uM2v5dnDoc07FM2Lnli3/eJufPc+q3vHsR/5jIkWal+WTD3YSjC2wUnT7K1Djekd3N746Nbybc/L
azZMv0XFBM7Xm18WWo+ts7Hvk0y2uo5CudkytvriRasIO9ocN2k763fVErgAostUageSTqFTR9Hr
T02jzrnvDlz2wysKujfsdpjbBofmlZBYfXUjBq9/yRbuwEGLVyabsDmBIWfmGpsms9aAnh2N1mfZ
vq68pizdPjnRvhSaIu4bdw+1Th2c0byfe95Xkjb+GcaXbtDuj5zbIdPqAeUTtbTSdATVxslG8rQR
3YVcuJPXUkG6X0abRdayfmpCXRtnPMis+VdVN5lfrydL3ZnRmOUflb93sGpdSvsCGCIR30kjcWnl
A2FIrlyT1q/RgIqOhZIjeWd1NrTVk9/OL55Tpq71V7LBOK8zPlIfAc4tBHNcpk97oZTv3brnAAAO
qBQjJRbhVLCu56E5ZGDMCpvuYa/v6mEF/2vwWS8jXH3dyPnVIEzXVbRX+5/SK+KMMu9xp5JttELF
iM8fQVMb945pHIvOvFs3enCVe1qIwEWeHHnGuxBEvsQJWKsZpXO16PGWdzCQRfbSBhnLKJtgYq1O
uxdy3HhUEaNRncEQQSqybPqhs3IZts74bJmsp6sG8LUFayJqCyg/GlvrZQqydC9xuuu0ejUgS7Z/
NSs8aAMrZldcyvAtb0q0WbYIZ3Tt6pADaDtVQfdl2rE1Ya9YKBGxHFxasqJZ5+7PrgSVjgD41li9
Kxs9URO06tL3RM1aPjuXfYKR79xo57lAEET2rFdAJEH3Ark9iNyaHZ5Wam6IIJdDhAC9eNyJdGgx
9IR+FqAskH+YIBy4Vq2EzTxvU008607KbZa5d85NxtMF71V/8sjSujNet8YAwDVZDpD1AlVHV97h
xt4PXmW+iE4/M6GNlL7+7WE5JtZYf00rAohipRTHTMHuRGkv/Y54PZhnsgmbv8DNKDjc9s2R86vg
MElkZfG7mPZvY+svkMmQeU/ll2VMcQkS5WCAeUP6CWLS3vhex/wJ8t370LsEKuRyDWu3RALoz5cS
s9iWa0zuEHgVgx8P7vam2y6tiLsPR9sZv8lzAFvDhL8nBWANHp2MEzbINvNsKpMPVE1x35evUzGm
Zj1cmf7wzKsqsfDQdp5vM8kjeYQhRkuqe3W0ueXwfKgHWU33XOzg3qmLPRjb467zUizVEAWz/N3s
gKQAs71OBmIYZ7KmVMq+J4l+4sipKYnd4IvoSb54j3iEUqxvwxKUse/ca45FtAp6obBtyiYUY4D3
gGPCzOoBpLfhpGUxcBro1PVFk0faMI/RViPam6o2JDHc4A3+aJy73kUksc0TiQwwdEdh/1uQ41Wb
erEnbh6I8WyMpzfIWonVeugImRHgYmR0fBMUWtHtf2y4htB0AnUSHBFZYHzrkAekGlEHumhsKq4E
FJTeiwMourDc6pRjpfCn7CzdwLkbV56e9uJRjnPfyUeFJzrWcSJXyG9eysa4566MxYT61mOGXdBT
tW11tXb/s1iMDw1dCKVgQ4nQ/wcTOR4mlo5yBFCdee6lXIYy5fqjWr2igOkikDLnYa7Xk7GeeGFV
FFR8nfALMUEqTnYjc7/MDNWzfTQd+z6nOy6zJ9ObEIR5DDx7TWOo4b3bGokYwVg8NQ4z5c3MqTVf
ewk0v9LOmEHivgru5816tqsM/YbMUg2gKE4c71IQrdkMxNCt7MebEcrLbHM3mnqNDoSIQVMKZCrD
T4OcMMwATES94CyZgcekWn/Lwgy8KfHcLHKt/BcnIr43axrJc+/fwKWBIWOMGvndlB9KJt8mnwqX
Wc9r7hIXkNUH5kJWYhL2ibzcpZaX5EtrNapezf9xNOTzlubFa8lP56Uuj6b569UGBRZ0zvBvWU/W
UapDkLsky2TfgkLZHzrKfZ0A7EDA9vcB1NkEjPZki/ZqZMqH3FgHIhEG1b6EMzNSFTDa10V9nrSR
/6LNbK8kVFzMgS7Gm+bFJimAJA+DtrW1403ohJpq41mfhiVZeR5qyfq9uJf97TrNUpEtbJj18d7e
i5vic/1S1vYQdPZd6Ym0yearqfIfLPIum38dqFDOaqBkboRN4Et56ouwlkPttW8N5cntI1niuoG5
vduv20iMpvJqK9Qh27Na8B6H0UNop7H8ce2Zw1G/2hUdODGpIHQMlVpV8CM3keaSoGRarEvXMTUa
bZfFVgsazvksenzNsifZb9RPDTh8pmF5qKsxNpF0U1wna9B/OUX96Fm0ps0WfFcLj7/ejiCu0bYj
qIaz1W4Pubm/oa0lpU+0rxuSTjlrseMRe8G+zIJrwbMmGK33TWzb62F2zC4aGat6mowplz8VxThD
yIXvlPQl13HT2dFJrWd0njqqxtQmDhi2L4Y7XDsya1nk5f8j6TyWJEW2IPpFmBFotpmkFqXlButS
yEAHBHz9OzlvUzYz1lPVRQJxhfvxdxNDf2PYP6Jn8ydyVpRmmAQRS+Cmnp5spTksRrUGrPgzjONn
a3LcNOIETRHKUnhmFLMeuo4J+ehGi2W9xk6zCWmLyBRIHsrUM1ZJDQW+Gm2CPlFTzSVDw4VxTuXO
ztqcu2Wfe/zOPrLOPinuVM5gZBiG57lg+OliW7hV60NARJJVQ5Ft0DORDfPixJvCE7AApftt5eya
lUqZYc73XsWx7ZI/SW7JwKlYSLR5OnkwcqRBaHDuqMAMDq/mtVUeE2Wl37rU/rbL4a0tMEFYRkN4
TxjSxvUV6Sps4ACvMGq0sktSpDVLquXapzG5k+ilVhyvf13Z4sqIpwNeFgoSkC5bkmnPrvT2ykIO
nLNsPse3rRseGILlDyx8eF9wfhGOnJJSSSxm26mtRsPW2ojygS//FCHTL2PgPxkkeQRpJ655OGLe
GPR7v5zTys9Q1g0P0yIswFw+byUmd3Nr4+lxm8ug+68M/+a626aZa+NZiAkRSHzevUUR4RffunPA
AI/jdYNR4B0myOaW370FNtlE1INciVRsq8DU26Fh0Oc5u2lp38bOqiKJ5iq9zd+KMZh3MAPAtrKf
mF/5vP2VHVteNPopLqKk+nZyl/QSD4TajFR8G4iKTB91crzYu0U8ExSbXXWGJjd2aDjhWNlxEGxd
gJMxEoE2o2kbzJMZzvvKRsc8jPOZDXfFDdc92cK6yWQFNfMi71VddADUiZMwl34julJsdEJOh73w
w3kzikLpveZzWBsLl9XxFgJfebatJIDj1bfjZp5HP0rdZZtWb0Fq6119Q+C7IqZsRG9nFtWnRSBs
VFO88pdFpSLGbKPkTXmCrrD28RrE4fhiyL88aK2t6ZtvsnY2ZU0ia1wTsZrMpHzkhcG417iOvf3U
mfGLXP4z5bSamnL8m5XzWrdMPcOu+8Mou658Ph/a6rXXQUGxaUg1E4X9PLd7BvJcsAIpWcVIZLW0
zZ9KkE5YOTmfi8PygKGPmF3BzrnbCDPzDqQ4cRMmYROJKZ2P5VJ+eWP5IqX1XqbmdOxe6mdjxKFh
5Hiqq9vYJmk00rouXtMbwzLzEfplyYg8/L+0gEk/WnXXnHP9Uap5iRI2d8R6i4/B6paI1q5Yu0vw
NVbMzQ1MYtvCjdnrxDkOlKXL131nbbvJultSPuN2cH4ds2fBi0p3S94IfbC8oigfoDloUAL18oRy
s8TUFTFUu23QY0QXsU0sCxsgj8Flm7l/i0FFm8yFRSVEYLe0oqIgVqRR5CmM6k+y59kXWKARkrwN
NhUtGInj2POiFFis176ZHwnIFY+UwN+YK5KV4WKwRtIBm6Q3kNCVKZPBVYfFbyND77TI8MMoiu8C
B4DShjwkwuYbZswMJ4W9cx7s/Zxw5hAorbazCl/YORzN6SmfJrI3StoJo3qvB8dYpebSEXZFZreY
7gdrsSHKIHLumRtta2xxBGtUm0wl+EL7+lfN/hzljXOgomHPWklWO6PPu0UezCVkkj11L5lMmZFm
PDtAz7uWJjMzPqUZZeYCx8Xv5p1RDpFhs3qymuXQDYQT5Yn57hfjO70v+pw2lmsDocF+SSGuTAwC
pdke4nLBZ4MQPqKq/0zz6sNbipbgVaThIi/flNl4kScTwiyA41HLcBhMpNwYWr0RIox6rvL4vmIH
LoDK30uJI7AfMqe4XTDntdTzF20jwte+Ccg+xwHByOtk2s4fndzWC9HDDSylJuc8drLbZUONwMrd
ECJJovHyN3m4NkJXklrICBb30QskM71eFHAVXzrM5gQEP1KUR4+dE7I3WD7UxCDY3CFhhgJeZaP4
ppFn3gKcm2rilWG9V+xGHZvGF576S1yr9yVNz76ri1sA3g4l1Xss6g9yrWPIUsa6QYdoYzVdL3gc
N1XfTxGs301q/7MsOe/TxfqclPs4aV3cFKD8fEFtqX10iXrex6n5mAWDe2i0Zo43nCf2gissLiY8
njQym/7OrGdjLVr2Q+SHkK90S7TpKEWPjamfRYWMVMTi1c+6dT/w62sP2xQbiGemp7umZ21tjG28
ykb3kDZyl81KrgKN9IY0jO7o2/WLV/T7nFNro8sQ0QHZWdYFi2u74+GYo6Xy2JTaxbET7aaf2GV4
IrIyBgY5ik4cCAe3WX7K8vZU4QSpy4w6NVbDfrCmzzJ5Blfw7QQ9xplxyNcYdo+OybwsRTx0VqaM
b+dAgleov5LOm6J53bKpqre6m39woA8IcnlHqVNnuxczh12e3pgrIgXtkAu6Zfgn2aa1uerskIjZ
qOrfEcv0c7VAr1papgK+M7LSzUAkW9Oya32ePjVTFevuU6seR2vNGFDFxnTjAczrxhWceAG3KAiw
lypQlzBSJiXsFKvg4MCZPEn2WkW8xCdb4feMgQQz+Vi1Tljuha77tdMOy9kukqjWobPBL/zjB1Ow
X2Aqjwk7+64O3Y1iTAwzUrNKMkjJXHCT4TxaJjrj4HuyO3vjFeYlYHeySqG8rl3NgKCdEg5Vjt+d
mxCwEisJtmyIMZ5JQKutf4EuX2+G3KR4S0fzhHJsbxbIAuZQHmbD/RUxJVPp8H7ObDppgusREqUb
pqQduwl03cWNkBy2JaQbHENpY9BgJd168cmCignHo9hwVgoN3X1pux8uqQl2LK9Dg27Zb5x3RJR/
CZtptk28tUeS9ErWqbseKCJzZhRlnS+2TYIgg7mRoZZuX+tlC2vPPePRfGxvxSEqjs+pbuBc4oJn
nSxPzSOJQslB3m4XtzCvxcCBVwiKQlK95aY0NULKUEQTOBw8/vISOxw32cIUiRSfm1+3nt+KxOjX
aizZyc7Ze13a1W7RGo1Xa14ac+xWYeLzqYUPVBD4aIEDqo7z2Nc53g6J17Du95ihRoZbcLF7LAmq
1/+gna/9HCk688dj3LvPOJ6cjVPKh8Sf3gfJLotRGiErzsA5K7uoq8JtaSAB6k2bqq3vGaY8N+4V
4tirMhpauCDBvc2a166u5YxPHP03vYrBmlpDAVnx/nhPLQuyHmtIcvBUZAbbpcg++gmTj9bc48g/
4rti6F7SJnwYCwJTlC3xm11aP7j0xdfY4CJxUTQMvbxrrPSKixdzdUAcSDsW4RHhAK+O/CAHLnhW
+t8WKn9GCoQmhlPawVZ3mPR6E0GRYmRgFlAredtM7wbL2aOBAgMGhqBK6LvTJfzqBWNBoAEZQxln
1afpU8UDQQacJRkMJft+qp0IyaWkur3VEiZOjMx/nIf5PUQIu4aEUa4nq9pMQ3tBVo6ROQup/BcS
szIrPiHANzd9ZZssy3n8TR8baoNEuUy/YkXMn8/jhC2bjw6BbB7NfndHqfhb2WlJ6tKbsvBxaptJ
Cz39bRP7ITNs1ynU5HxQ3yN62sKYqJD9j1Lr77Bp4IdIsZ+r5tskYmuFnMmlBCl/dUg82H8apboq
4OICbrDGnbXEm8HJIYww++15LJkKjvf93kwNucpa9ZK0EuYXfRaJWwatnav9OyvpDxM94k24/sDh
9SBjD890uk2HAQU8VTGtsUfWqduCUXGtZFdV2OWH5QOSJzcHvxzNyPPkZteyseDcecabZx3qhr1s
7CB5qW1JuNWCtEXNl7EnCVDY+nsUxaFHe8WkefjVZU5NZDN3WspvrCFyU9BArivJEt8R8pi7ygOZ
Go4bpbi2+mIgX+dHE3kUZpxEtNeVDBh4GjKOKv+JxsNjxQkWyVvwg4XJfe4Kd40wg7nQzRzAKzvT
7t5t2UCVsrqLW+KLtWvu/f4Hl23Mr5tPOEFM9Q5TAiGMyenHux9xHn/I9Nvz1KdPhknN3PGK84sp
ixKFK8RmcDXOSTQ7itGB8VXO8t2QjA+yTD+3ISgY0/3MHP+xQiPPQhF9vZx/paKFdsuTFx+lS080
VhG2b248jPir1kw/HPaKK0t1eIwIdBlT+5TkBPXN3YcXeveKMOiVFR5mL/kheIK7tojcSnbruMhP
XuivO1082nU6bKzWo/kuCdOb7j2vPcb4e1a3W4eJ2bQrQ6RrNvcxc9NIG4O/0ThBVr3St2YxbpFL
zz9Oa5mos1DfptlpSJouYmmcrD39xYR71ariFUVZwZoh+1Mpsa7mgsjYTQ9dgrB2zu7wtrLxZuyX
xCBQpeLYQWM7I0R3gp0p/ccBZe7WtgAFtjcFCAJQK1nEaiIS1hrlzxQTidrIivWzk3boCra4PsT0
zrmxGsKBOT8+hdSZ2q2JYp6x+h/+7T9h7BrbRApLWhUwj0uMAJJgseoTn9GD9piTx0hipvq5jT0P
QMttL9XhWWkNv0CTijeYaEpOxLr/rbtJRIhb9iZlYmRBs4EzTgBWl8+P7QEn3ghGb0HEFYonO2le
yn+j1yTrumYC6va8xsbOxXPMSIrEzKtIJsIL7fhhnqv3dgHwP9kkkTaZ3DQ0oYq8rXVoUe+OSYvL
oOpXjcU+d1qGQ2GiM2CymXOfII3QN+lHKuqDZ/q/hUbq2Iy8Qb0JTYoKtjcuCKbaluZZkV7spv+y
YcHPFMzjupoeprBLCUtU17Y2PnTr/YZZASCgFsSxEqc5WOZDd8sA7RtFlLSz7VIux4IVJ2kF06RJ
baYeVfhiEWvPk+48oAl4iGsu4cijOpMbhvapPgSDvmpMinxUYXWhBRxZffiGjwVYK3bS9J+OP/3E
bktDobqAX/tidMYzkQrFNtUL9r/m3nRTdjQGw6A8fM+yujtp1Oh5zwJy6OgTzX+DV/ymAQsvMqhM
AZRn+TfjsFLWhXe9vx1hEtC5uim+5I6TiHswbHnCS5u01dwNUK15M1iB75zR4Wpu01fMrcwn2cDf
frTvWa9N5Z8nt/c3M2+DNTF99xPUbKRXBz+lJUhDeGGiD0+cbCmmq/SLCJ0qAi+S2Ah/eCMQGS2b
rVuyzbWmYeN21X7oTXItbaxu1YsPnQf5eo/nhSE4K0Km2D0aUd8cvnJ6TlwmL74Jr7pzrVf4nvvC
GoaoHECZ8oEsOC+33cBvSXu3x1e84veeNm4xXtDYtP8nopCQ2SnW/05QwD1rX5pRkGuFh4W6Ur+B
kORaBItAYrCWLbXCOA0PQd+kG+dGDJG3GZNV0b4EA3l+k4f8onDw+SU43GW4QVDE0tDxHmpbk6OW
NvaqF0NCQRO+E5QlVoGbJ3gqdqzvsx3aVHAd+EwRRlnrAOHlTCMuDZTzVoWpp4IE4dUXqyGDsJ5/
ke1fpYPJJyHoLon76zCqx7LP74KKmBoH11zI87yyLSFXDn5u5Eq3xx3h8pRtG7+kLbWHdsOvh+nE
RZBm1+zs50s7h8fAlM2OgQ6Up1UckIZeJ79zzF7YT/Srk6VR3eFflKgGpjknkKq8Lx0QqMF4RVUf
oX28y4zurXD9XVLLcoc/hXWczd+/p6Clfcl2pg24Zyz2ttEgPe9rd9P7WEXaokIk7P5jq0OuCRCQ
XTeV3cZHipTN+RC1cx3uR4uiBUY6PjARg6vPcMh4Lqg8KQ0Cvywf7ApR5ZUNC99y803a/oze8i9g
Z91V+a+wrW5F24NAyIVrGbQ8G+AwKfY6vByzn667aUg3UENCnw9DINeN6N7JNlG0AY3r/IqhQAKc
e+/ejJEW5V23M7EwXmu07l7pk9AcBoTUgAqWBvQwO6nYEZfIguZ+iQ+lKq4tFtiIrdm559WVCENe
6sZCxOUF6XHqnPExLbHiGqwa6AbDjdGa/Q52yKFpYReETRtGcw/nyFXG6zJJRputfBvkuLzYCHt4
ZcjMpgxurGlDrLDeWv3wluX5kWTe+D08BfAddoWKneN8DMqoeOpsu/tX5sF9pmR+ir9GaBc4lrGG
IpcRh8ll3ewYdxraXyMNxERVTJzeetyi0krOqg3XAwiDo0NkK/KQVJDdnV9rJUsYCqzkUry24Gje
UpLgDlx4mzLduLNdJt2iru4SG+ZpoMZ07Yyl3DFSWoqOrVfGCVQuaCRSbd4SZm24uwnqcCEa4mP1
F5r9kL+T+0KvDlGGVXPRmpIrRmpq7j4I4TbnBHNYpOA0Q+kM8pPrlc+DS4uu0e0Tx3MHbo1/0fqx
q6rpGaKdt4b/57N6IkVTZV5/8lPvYtL5nBFerWs3MS5lSM3D6NQ+de0Q6UZ92cAUdYwFLZBM9LtR
mtfOogBF8MShmGDMx8NQrJEZLxfLpKUwlvlFTQ83hE2RO28L8N8nRgRYlKfwLMkwz2bH2OEwzaIO
9GJkDIXepWygtUXg5zzI4VwL5zuZpLM37EKg8Yydc40CaCUD597uoKa8pV7SP7BMSTetVY4bWNww
XpRZPqVI5qvCxZSQhdWjpi1uS9AWrvDCk6XZpfqt5hL0fXqqheRNOj1ndDF35eI7V0wMR0OFzwuP
4Wlh1FaKeF+yyYYljCZaxeiMcVeq+w5/MdYwFlcYk/7lub5z3FETNjGR9iiR+Ny49NCH4sjvGZgg
/2bZ4thXr7RbyhBmW2iArkgqYiZQ8XegPt2Wt4MRDseaPnJV9014MAMQWqgnk01Rl+zdvX66Vp77
nHVVfJYiu+UcpR9dznoIqBs92wIWa/YDvmfvMFTrkWz2nUs6EIMJQiIZRBbzO3gSApJVeQqHYW3H
DHKM64Q7uC7EtBMx0kunzL9HuTwo2S5nAlzraMikt45ne5Mhpe40mKc04Ja0DH8+JB5IRha3wNf+
AGi1R69itquoFHei1hIlvn7v6ji/c/GrbbVb9XARiCDa2EE17HHPonm2/PaRvpW5qwP2tzerL/gk
5IEGYXDdLob5BTmnOlWQnHKnstcQhfodedg3jHSIuc96hxv1GluoQEbTOU98FvexjBlXpKKK5vrm
fgh4w8ZZ4myS9sxjb040d8WsCYuuMGSZfXcai/RKFRZfy/icgRM4wwgrThnFNp+vt8cCGwkz/Yyn
8ilRGIqAW0O4cEEsytH+M0s6kcxUr7bZjadUvA+zkDC1JvVW2OAVCjPG2stE3o/pSUxruAx2u6nw
G69RuA0H8qLpz+rmWNWuuoyDox/cKqWeAe2VasrxLqTLxDnLrr6ZIDQ4rCgr0xnPY+OTRE3tI6ag
f8SCfkA7dbSYcdqLqD/NdF77H37wjffIuTMNqASQ48R+nPLijgFjPgX1xs26kK235kmt3B9CVNp9
aJcbTI3yMXar6jwhuoEh0a4lo83X0GhAwPXGEvl1Me/cafHvApMbEgaMADhDbubY9b+jI95YuAcH
t+zqSARM2TP3JozPEXotKLIbJC7B3CR3yM1+hrgSO8srLs2wJHf+/NNZhvlg1ILs2dSm+2XOkNZK
nDqDnB9JCbxa5M3TVdcPDAd/ZmmXj9pI6NLCecRYNCFutrZGkeCXGvLnJoTS0oY9gnADbABnJyfO
sSLEdynyPYUfEfC+UV2L5ZTcHK2BOyCEof5dVXYyXcO8ORXG+Mo6a9xngbMzcxkerZuHMUQiTsdG
qn25IDmADjxQ1LXccru/YtCrqrOZAOY/TT9NJ8/MKImHwN/VMaO91DamO9mmf6bXDZfJtc1nCA/4
TxabaXhi7W+UzYML6WjF6JJ60SN51LLlfBAG/K7ZXMQ1oVsa3RKDIPvSyIuRyzoIYNYFQ/1ozB37
zmsiopHTx9mvHvHHIBxFzUxJXuyIOaC8/v9Qk2HfTZAq+gSbbhevhMXOm+EUiWy3ON8AYDRwgQk4
ufGS3VapS9B26OA4y4bBMc9DcNf7oFwgTUHOzR4Gfwzv/rtXBJTww39OTle5KLGMF6vnH0Bq/ONE
2kJMCdaVZ9hb1t9fls27SgxCHazMn46mjY4yTScm8zXK0jlFHmtzCoVJeUD0XVKFLrfdlZ6PpCVs
E7RO6Hzs1xr702LeBChgnZ8UoupxtB+T2be+KY0aqxmPTgMr04QlBiKOe5t4uOUfiOMbODhR7Pbl
bx9iye9GAENeJ7qHcs5f26Va1YsJp4zN/Npr1Edu67dcxTgha/9pClL3uCxIE7zpGyXiFzgocyfY
saxQuBebvBT9YZny/SKke8SvLHbDZH/o/JYO59dHKoYlihvzaVKY/ETr1mc/YPQqJmvYBE7yZmlY
rnbNAMmSrK0kVikfdAhWr6lfU20SmV4wRlmkl+/y1AjgrDTP6digSK3jgXGU7NCPzeHpvy+YUjdT
TViKFSb2S6cY6BXlmJ1lXB+b0sIzaKDDkEvcbUZNToBp9g0/pfEOhcE+Ls4dtKaDhbRxCPVxFAcL
dco+9jLWdzceihniZa0hs6AhZkJr2UjUmRS/eGWOJlNn96ofBCxdQszZ+L7rcgp2TvAzeBwtqFfA
5lnhfTh1LqYC8q5a5qBzNXjgkDDLtPx/ZHBmT0NpNCCiC9LolXHfNrw8Yx2f1Vg9efFyE+ZqB5xp
NrA1u89ApyXpUpysofom4908VCIBocLcdezHfR8CH8hHmHh2wkS+6ljoERSyC5kuX+fealHlBfrk
DaywnDE59Sna63YQ5XG02j/e2aocixdHEdheafqTwQmPOhG/TojSnhWTu47DZtg4g2bcWl91HIz3
BfpQnNk7IhLZTBMDeYBRiKgFuT8xoPE+bd3PeEgkw2rTvKTIr0nt2IoS32vgIjhBsJ2WhGFh0Qpn
yH6dummHqhPiqIAP/K4ww0jr9HMQ/pvhs4SB6o1HMaGoH5KgvZPj+Aawjw7B3ZLDNn75ITocNC3l
s8TqSeMrkqNn1udc0UwkvfQenOHIdhmDXZefpRq/vWn6V5WAQpkkT/eovfU4jM8T9ezcdnrCVCme
VVN5BJe59llN4ynv0c0DnJ2AzCj7uRyPLWNqtAo9MisxLXdxwJmLbV9sXCcDUSg6K/JjImAwSKLL
16Z3V+GtWmvcJvlYEHLYWga6VC840ZB+CVAjU63CQ6VbenJl3IIUjJSke5Qy6NR43sne7JFlgdj5
TGX8Wg1Dt3NUMB5Kl1Wg8D20/wE5P6XNm8cLwd9qf6fRgaKlaiUevmI12A/mvJDE5DLoDjrP2/Vz
tRnmwY1GBpbXqbDv5ZQ5TySDsI6dlnOd9JSFy0G2vh+Fi9D3gxvUWwswIgIHJFx+8WlTK1wXYOVU
da56dYH346KAS9RzCBMwad5NJtLder69x8dxOgb4wailkmMo0i1wmPtpShGU5POVhTBToQ5nixF7
3Znl2rHzDC+i7G2PQQtN1HKlXBcm7W02U6jiGWnPKs/qnS34sU4jmLr2bXkG60GyJ+feDnoCIhpt
N/fA0tp7XeCu9RPrSShkHU6O80FlcXaCfsfpOc82aoTCPKFpVMA1xf041vJoVw9FNdenxLzZuAgw
ZoE/7ExH6pWxEMheTM9+SsbdUKDD8kvv061zPF95f3QCekSG7QcPD8Qic3miFeZ2Mcs304cR4BbF
ngSuCjk8S4Fb8eAt1ZFW3jxAUra3jpL/pHDLs+fa4mBMYjdObDhBLrGA9DRZHA3+M5ydelVWKGTs
8KwUfDl3iK9ZyIOHyIO4PfxxFxqqIOrCRLFuEEvU2IQR0kjhFGxpLgb/n7KzJ0ZDakso6Lpj/XTB
0vrgOmb9TFmJm1ackcYgomgqRFeVavZ6aF4IjC3W3hzyxhNxekrr5ifDFA+NB4LGqDFUFLb/wMAg
OUrP/GCLwCTVTM/5XLbPnoVtAFl8PZvTvjTkUY7grnXSXOdYXIN+8L7n4lyiZLWKhYVycnHk0J/G
ZbjHmA0dYrLemAXuKwZdBR5P5v8AfTvPPWh/uiPy5VS3+WGZw3aXUPGu8R76dBAnm20oN4qyjqYY
97kl1IOkSB188dSXo3sUc3GwFU2MmGwM72lyloULvm+kypBa9g8e0gN87AqZRox5rwlhIhjhRvGO
ACsVzpf/vthWYUQ0fcPeKfaeBNimPWhPgIzToysTnlXJ2CVPp2cv7sBc9Ic6B9ltdmK+eIlJJDu3
LL0gq4O2RRYV2/MZ6/jOKpCrBV4yX0vbHA+CC+ygW8S35PIoW3V2+e9L3HW7uPSmA4WIPOfVghIq
xxKPx5JotNw/SInfXs5yXgcq0Yzey3vsDfFJ5erF9Hr7HGfjhexYvXcY1e6JTPgznd7flZo0q8XA
0jmYefvK4JaD0D+ppAk/lWrnVcL/kfnyFA83YTEb2O2NTg+BGWpxQxSFbqksp9uwGUDBBg0ok3kn
EOfeJaFqLpuj1ciO0TB8VAd7OJ4sgIgGxSYe6WmdsTdMu/kcI7UYp6SO0DnbcHLqcBdWMHTiJHx2
YK0+FYbY4AZ/RzYAghTn1bELwJz4K/LpzKswmO5MQWCt5oWQoxhBKC8f+nbvZoofneNYxsWj0HYC
SnLsGXgBPnCAGM4uf5yKPGHSbJM20Rr5Fm9DGunCefZq73nGl71OZyc5Zrfm35zqU9iJDDCBKbbS
wTtNYG4SBbo7hd5UJyuIa1l6zCVppasKso9fQrfL/N48ULa20U0J6lbLZnGd5yWc5ifyhW1Mkot3
7/eY7+NOHWKUyjsV6Pm9N4tnIjnEg2edsPT0x7iFPcr0r90XHi+otNHj2ulQj3E2aSRoAjuzF6ZH
hsMJVitg3SG+h3dToG3RnJvoYYiFYjhxP0hcSFETZFfZ6vSpn9QEAg7Ub2/PKI9DZLpMS3/o+MU+
NLH09K6qIqvNXxj+o7iTpXptUBtd+BZ7y63/cLgVW4BuN8FBra9ldceAuY0gcvMg5ePSRcozkeB6
NxeIW/Yre4IxgBzpOLcZpkjn5gnAPL41Z9Yz4xK/TeUt8bVNSZOROEktYp3Xpu/rNxpdvmG9SUdn
2Fm5ls8OK6Up5daqTS5uodj2lI2PgjPJYfEoAav1FnJR48RKgqG+UAMgZt919YAmA+AKAvdx+Rxn
B8va+LwIcsdS5nvnYb4hcma0LDni5pg99oZoSZLV5qGIqtRN1grm5DEuE1IbNGwErLTHJcZ4iOSc
CJO4w0sbPsypLT6aZtuPXvcZLlOHg8EkuMSu+88O0FaA494X0GlyoG3rNAdblNha42sV7icmdjCI
Y/BgLlCYrAWMklYZYyq3tshA9FLEYI33jv+sLbr2AxCuOrg+3BRNHKlNy8FR6y80Ay3S8oC1hBI8
foOhqcqa+NciZ8OHy85EQHuHMvVRxZfl/VzJ5o6cGPMhSZwtY5Rt6MbNczINdN033VmL7jZv/fzR
wDJRWXEOk4tt7fCM4M/6gGB/YuXuPwtpvDrKfAsto79HwgQ9Bc9P1Vv+YahRloo4zE9ND7wzcQmY
dXV7WUrbeLmJ4NaDE/x2s29ewnBUUV65hIEIAZxwUk8Sj8l/KXLJnBvXLEt5SfT5WU85TlPE4NfA
5FgUQYeab8FO5uCWX75dyxJrATPpY+rwW2ecQ1lRw1kirm7TgRtYY7RAaZHH86sFYQRVVG+I9O6/
L+EcElOOJpgNrBlZJhmjHK57A0UrlUwQgRZks4V04ViwQLiLQXuTiBsfpomYHNxNOYoH1BAGa+BN
MxbTgXiRQ8AG6pGnggkJzRPrIhbudYiAkBX+brDhHRqK52OkEzx4M/QZa/xFodQ/NSmcPvZNx8TJ
rMiZmvaDFAN2doEPlm6wqBDxObWTCo59thiAqH+V75ZfWZqRGXFDHfnKnvYeGUPbps5xb/ZGu8mM
5ocxR3+ciqDZoN0b7xMwRRsX09YOHQiW/8KqX7j94fG6z7MtjY32eBi1UprnPC2IXa+dB4GDaJVb
TrhDcGRdLGBLo1OHJzM42s5sX9izNufFmvdh5iLLCjhDE8O+pPbwzyV86Jn9Ge6Wdj7PSxVG9izC
A20ltlrtfc25b2/NZHr0Jy6b5bUMCyXGWn9UX95toNNVACCCnFgAdwYb58MCWQ+t1Pe9f7Et2Z5G
VNKoWakcUqZsyH1eKKS/JU6aXSepEiEuCDaxd1nrAHIDHRRZnXnntIylKRrY0pKiM/wbfjN3QlBO
s/fgK33wWE5fRsBEK7O/r1MLlpLhob0Q8K76PnuAJDHvraZCC4QbmEb1KuYEKljf0o245MYJQFN1
Gv66TuU9jryEEYyxfUTSszK7GHQTZed2MYfxmln9dBJjel/V+U+ZwF2fnYAKhY4Zi+CMcKAzNzly
0Mi1s4OsGyb3ec8hjCrAbh02qDrYoZecUJOW5PMtMtnWmdoT04YCz87Lefsfhx8/V3seYBOxh8PK
iWbh2ASEMM4xDSB+ycdK5S+uqcPnEHkoo/nOoVzuFdt863/Mndly3Ei2ZX+lLJ8beeFwjNdu1UPM
IyMYJCVKLzCKpDBPjhlf3wvK7K4Uqzqzr/VLW5VoYlIMIBCAD+fsvbaOgEIgXoN8iT5koLK2wjA2
69OwcTsqNK4oYXaMruGq5jsK4eV3sC/xsUGOsrBbI3ykliTw1oNP1EVy5zqWz74rzDb43dctfbgf
axzXACBAmB5tN32SR01VqJ/mvwHv/dz2dbzbTA4jei+AW2sa85WegsRosUQedJbtLBp8ukR4F7sI
PYth0ZZIfFC3Huw6oYozjpL64EmDj1PfQ03IboYsiOUwm4sBIhSDHb7WSUa7Vq/uyu9dGX9rBnjJ
jhkiMBLqqHUj1nJO5ZDb3Ybq7S4otfrZ6pDSaZOE+m8xmpZBmx/aLF8bRdtdwz7S8PjHmMdR40QS
BqY2HSYDBo0XFs5SlJN/KHzqubUJjobk3ukQtA4m14mqb+PG1CwV1eAYO53BGuElV0hNmqF4oYWQ
n1CoVBuNwugp4rE5xrpubYxOlTcs6Hs3q7414Fleq+ycMOQ/6rp9D3I1ugzC/+qjBN0TdPFZK8oG
51JT72PQ/auug4sQKeVQk4CLYCm9vmuFV907hnxDwS4edb/eEy5SbGRe2euoaNzH7n2cLHvnhGm0
EFr+VOTt9ITsAOdY0ZwnLSk2dj0FfxGwIv4168Sx2GjZZDxJsvm8D1knXDxN110331kG9sDKnFlw
JcX7RBnVqmrGz+4UQI82gxtOfVaNU/0csx5etvMi1cMIcGLTTBe8TB2gYZgBW1Q3nYCrwtj+I7zj
P16H/wzei+tvMR31P/6L71+Lkm1FEDYfvv3HOXpVRV18b/5r/rX//c9+/qV/bN+LuxfKg3/6jx6L
jP9//Cc/vSxH//3sVi/Ny0/frPMmasb7lmn39l63afPjFHgf87/8v/3h395/vMrjWL7//ZdXUKbN
/Gpk2Oa//P6j/dvffzEEH8p//PH1f//h/B7//stD9K7Uy99O70X+/i+/9v5SN3//BaburwapK8Sh
23RthCeJ8Ojff/uR/FWSb48qUCc3ilAU7pC8UE34918EmYB10c5/tX/1CJQkydByTc/WPen+8r9O
6KcP7p8f5N/yNruSPt/UvNDPiSKWY3ocT1JYdhDqmGRD/ZwoUvlWqAyiA43ayx66Aim5HHJ2jGOy
nnx75cd4WTIfIGDta/ukzdiWf3PSefddC32Lwku5TnbY/eGy/X6WP53VfK//Mxzmx1nBctH5C9Qc
gVfq57OyhABenvV7QsyzvSQXhzoLVmCtuaQDmzt+FaWiO4hV41P2NSCjLsegwp3ij8+On1V/8Wx+
iIwj+IhTsaSjG9KyTP58SCIUrkZoRVruW5AjoxWoa6DXGMMtyqqQ0SgbaLiXtb0RzsQdtqQbACgQ
wLy1GcTDuejMm9nSHB4tANKYq1EJmPn3xJsu6JeHp4gF4J9fQGPOjPzjBbR025Qm5dg5vcjg0/35
Avp06KQ7mbuEiWDeuQPBJYEcsTLVvDRAtwqYNE4HFEQknRgZNquWNVcdtfqmUZO3SUx58LoJ1IzX
wKYuSsAoyWuUYyvpHO0vosl+Hvnmq2sTxydcy+LGF1zln0+2KbRCOb6xcxOiLWOIK0lCH6QLFmwj
yL0IiIigavv855foQ7rk70e1DWFLXVggDD/cY2LqeTwtgSrBsY4BMuaqQmhbZCh4Qh0YQ1A1uLj9
AUsEGA7agxfHANWQen+Rxyrkx7vd0ucPyTN0ohTJuRIfPiy0jIampnxXpQ6irWjq97kXIL3okj2M
A29r1NaVHrt2+vGlI71Nr2M8qzESQHpUyBrDkpWIs4bMLbD/eegIdPYcJPDu3UGDwYBe2GUL69iU
ZVm2kOKnzXHAAbKSwoThCfXgDnhkcZdhSVXUm7QRgCieoGHd9op0Xk27JZZxquvRpespPyFB/lR0
GOfN2d2ntCttaHuZFSjvvcxduyI74LKNThSj3jpDqFNUZou6ZE+VdWBO3MkmMrR3mbglkvU2uOtN
1R7goTXbGoS7K51uKzwaP5rbbFCFbgTHcjod9XBXbBUCK0TqEGAmIj/JAvCMST8F0Vis9RZrRG9Q
r0Wpsx2dmfglIRTrEaa0jI7FSbq6xDzTDUi2KJVpRvOWOK+1l/Y3O0NTjRvxyqG/x6qiVVLetAjv
b8n6Z49ynV1Qj4O2v/lJIakQBNkyaMIEM5Dx3HjJuJOYxC4uayPsxiEICkbfc6sViyxI/AtmXL40
2O+KwSx2djnV+LKgC6FaNq9jEsjtCF8U36errih5vcQvbr2Buk+bfqCS0f3aFWb8LkjQJeB4L2Wr
lqBW7IOhiPymVY8jpyrB2wj2dmk/XEgCJYCvoe1W8WD/RZam4HQ/jjR0WniGHCYPRyLD/fAYEV1m
mmaTbrHHJFTW86PVJ+3R8LOGnAkIgWgAr1VCATAgb0f4cYfI8g2tI7IG9heLwhrlLpTeMVbdzdei
coPtE2OjWz741nTug2RrTarCtB+/1ak5waXWjkEGmqd78Wuo8/AzffI0YCnGctWmUXsYQrkrHdrG
6ZFhHfFv3W/0onuIy+k7/AwMZDPsAJvSZHxK2ioHyMU1Z8Lx11HZP6P3m1JV33VFzs2vn8C4p6uu
rJ/z3CMCizZwjuUapEN4adpF6WCsKPUGpiTlVhNz9tLz3PdzbHsB7ApWkD3yVVfSWdBpCY9e/QoT
FEJijtjXJnSCGuRdRIIR3LMUe5T2SiH7oZVfm6j6GikUoRhrOy0CENnvtFl8IJqjXvIKfWpubRK4
lnE7tNv0kROxFiXuODef9464G3tqVItJtx8Ixj3z+GJ46AGbZIP2LjGQZY73VmA4nzv8iCRM+2gU
yDnDqDhZYw8bF+eK3U8vQao/uCTLm5BpKZWcayIblr5WAPmtUFd0aCNRuO+MpH8O9e6pqnT8xKA3
yIOqlqYxs+rGcq2oaK+dor9lFtDHxo5PrtNA73aRkkKuxKc9YpjZWa06CHVWSotQ2ohngOcYzaa9
FXs1MXdMWwNxRvFkbHv8lutwSuuNW5rfaDuslBGunCb8ErFbI63Gh5QAXNJ3prtGo7udk3mjOiAE
Rm9DOCBOso4fqyrFBM/YBbPxmcg46lMOZD4X6nRhAdJgYHGAu5YHOH47algxbY1FYyQPDnLTtYiC
t7jtH5vc2EdJXLF4cpJVBF8GuW1Au8ce7W3bvYQ9QwAsMAfFfEDjX+cWRNS5qAP3k4QXnvi0D0YR
sYt0ETRD0YjB0y96g8+5GBkexmAL1+UdjMaDRO6gFTpjNiAldBKfLAmyrfFKCvbI8VVdIdkLYULZ
1RNLuIMWqi91C5jaDjiAi21w3RAdj8Y5gIHXNlFxSN1v1ggaBsyDsTEcCeSa8hkj6IAbnVF3r3RY
H0LqB9r0WN1BAbjds+yJkxjMoV30833T47zfkgaA1xXczyJtqXhdajMpDp6Ss+0Go1hk5s7eb/Ns
VdnQGBQWVGGKt5pG2AJH3hUVSYcXBApVVI9bWkHWc41+TlWm/clVqjq5wYDzJMG32CqMXKM5bnyE
xm6SYnQMlHtKPQo2xXep+zqhXDuIGhcyOLJtlmag+3FcF7ZP2IRg5MhgZjIdbRoj/hzikF5YVJrW
YT+8EMe1JCSr2Jgpi9y21R+EU33xo3F4CP28XJbyFKW9sfWEu6NWlK+pv3+dxrd5hb2za1YwmMtW
kTEJiiwJ7k+mRq/r1970MNjASux4vEgzjY56bMWrMum/JE1v7KEAdWuARuQUTcWAu1/rT6kTfY9N
M9hOFi0Vx3a2eGcukrn1PEjOP3H9T6nV8eS5IOsc4iGSnlEuwsxGkCmWMY0MEcffomdCzuHgUs9z
ebYpxZAvXgLorLqFKkS3MgVgk2Gyz3E7NXMV46glNUY+5bvACtvP6L4mAGIS2IYI78yY1lVfDHAQ
tXYLjMxZ9uRDRKJ56B3+i5Y1rI9zo6W5HDjAGx25MnV0axPxWyCUvyL/QW8SwISw0UvZAeviMfnm
USyMEeJiMBme08DSt5oORSAy+dBxRYF7Lik2yfCQUopNK2VdIubf4TNhmQjynLhcZhnOKqUBY6VI
W24pICLPNx7amFSlmgYOQ7Tl0Kw+pzkXzKNwYhYlJnSH0TEhaSPIDOekYZHW/Mm7yqY4eRm5mB0T
NGEGxhu9LMpQI+2mhJ4eFBRzW7nDpcTQKOe8IxUMchlNMZMCz4AaYU6RfzhHHqXud5tpYGNHByun
X2OG3yX3UjrM46IhsV6CRV26enpHPtNKAcBdI1s8eHb6zdDn5Ih2K/v2ZIrxidr0iuSnSxZUT20l
rlYAmLa0Xmy9JV1hkOEW2ge1+t5tcFV0n2zRfBuV9VzW2a4r1BNt0p4aLTrWdvqqI9cCx1DZ6c0B
hLkxqZtG3zXLuAaEaSxI/1uPgJFWP5INTMBCKDSmqx8DdI1sJMhM43iGwpUavafUhFvfBRMl1up1
0GH0TVYvZ3qfjtqONrKjdpkqv0m/eo8VnmHSCCVEJ0tTOyDj6SnVcQ3XJeoL+gYzmCIKuCim6ON9
Tmm+ZJYF0QzP3BxZlQWt6S/D+jOwIp37D5elZThn3HjFyiIpjtXIQrc6WgAWuqEBgpczwksDNDDs
OsRsW8iYmBF1bVoijKFrRfc/RsgbzElxdpvvkxHu6YTb3YvwFpSD8QBzv1kbSG8HQz4TbB1t7RHq
JPEBBqUINYcclOuqxZFjKTyJTRdEK6xPj0VHoFsBEnxRNcWTF0Xk0UTFTQQEP4QAWQbUaGuU0XKr
hbCNSGaBpTu/PwBd6U1r7HZdqotTht/GiKELNu246j1rC0LuADhQ3OBZxUM8++WBJdKSgjVmoHUj
e1KyuNgop7zX4eavG+XOXRDzPDo2aSlj3CGpZ60Q+HyxkYosezN7TnI3PWZlP9+OGuYbYlPyiEQq
4XRfcr2xt0pegRz0d0GSrOecMWXyDDWDt84d47nQyUMwYvyMXZ9+iegbgQ9swQUgkvEFQLnhnh7A
I665kbKbvbb1wN0hTqEiS3xC2RFRXUpGSbC+J2b6e1hp36O4c1eZO1Ub5a+8AOlt2psJDzBCLYxh
6HyQp+Aq9GQG9dmO3e04ULEjCuC5UzTttEzrUAw0B+zIatGGwSHQx7PT60xFeNso9GWbfMJk10bn
uAm+53qE5MJEog4pG0Y6JA2qI6u6d65zAGLbXkTF7RWEyfdKEFHQuUg6ymzv5DBkaUMssB2zygv6
F7vHy2YG715H+43u8ve5Yk11x19aQuVM3HBIyyl7IwLOXQcMKobUHxh1+0PVvOFHneNRIVCGrgmq
KEOe5UEf5nj5hVbyc8O0jS8iOweAIkxkmnew2reGJ6DtelO4l6L6lK8K0zBYOCCVYuOwVCCSz4Xj
bVpNfcIaEa7HcywqccL46REA7tKkmF6xJZ7VYB9bB7eTrSNtaxCDgaBgdZ6l7jJVaJRHPTkD06ae
QY0e+UcFvgnFcqmn9S6h+1qMytnk2vTYwe3AGyHLG2feLGadS0dfZ3C67sF0MA8RbVWiiZqO1hiY
B1ps0cHWSurMRU+mUKCVj1Pf3D1OLqYgNOo3+kfVGWrrKxipg1YLqlNNBVOg0I6mQUoOFjF2IESs
seCJ9vhnbXgDwMRsWM1r3AjFymBJMwHLi/3a3Bq+FcGMIwNiM2rw5bvKUoeiV2yi9RKZNC1VraI3
4FIPiUOqJuiBFHgv+MJIva2+3Fv1e1PK7kCPqztwB76mot+kE0X3Vs/1A2pu/eBr+mcXsRJmZfWY
9f619UIoHA1uM942gzAVyENS24RpmYMHf0LAF5m/VCnUZC+hlTEKkv1UC/RVn1sPpEJDJWsWTR3l
tA5I1ejIWcNEaWBvmb9FnwWYLWqPRR7h3iSsFJlnMJ1NFRF028lqi0se8rNPzx/Iahex38AL+0IM
Bn9xy2FXWYAfkLebx9rrLvX8Xda7Fctc16T+QLFaE9awi/qcx636bmISXzmeeSXGaEsmqXllEEHx
mPZvGVdb0/p+XcTuuHIR1y9kzieB1BBaAmAM5Bxtf0TwPRG/kT1qIIMXvC6zLlnPUo/IAAoA3NLR
96zavfvxJRi9xxDTWYk0RGuaYTtoRUZkFF8mI3ro0hAfE5PLIkAoEJvOuYXLKO1VJjN5zDRt3HVp
CcYTsYWsfUER7OaYDFlJqt5aAYVLi4ZDCZrR17R7tu6JyM7h4H7perVvNHktS1ynsXllTD+7ztSg
JRnf8onZ1IQUGVUR6/sJvg/8RJo+BNANY7Ia3LZcaWTrxnJZTkG4VnEI2y672Gx0VlmYrvwJ21Fa
c6pC7qIxoUkWDGqrrHJFDCOgoJOgQIHEEtIVowi5h6IPjmXpjOAYuk2Z0C+bbG/HjLX0nRERO7ow
OPIKC3SUbm2Cmuus2gS2syfgETaA+EzvWS7Rfq4ce5pp1NQ/cgYxm2W1E4ory8QNdur7BGjoMGQP
k+teTMUMZsvqWwkFG/uAXDXNqw4xirZEvcJIBAs+de8CjzqNNzjg0Gx94QI/Vi4kG3iszgbSHu/U
IB1ipOPqsMFsaA1msoV76l6GvHokBAzdN2UR1X9LhxxiSdpiZC1OldCfnAqk+NTc2QNxU7JATV1D
XDeYnmVDUqHH0LqKCrO+NKP95BnPrpPv26gHmy6Xg2OflWdjpp/Y3gZMvCOxkwv61nhcUPBF1fAg
IUd7Yf+sx+KTcEHXVuqAy2TTly6lQQAhtBr3pHs5C4fG0iKj+GCOzBRUXB6oe+LpR5bDlrxlg8jd
E1vE+IRB+UXJEC8Syok2K/BNx+LN16tvyODfNVN/Fh4pc3ljkivkUcyBK40s6t6seHrVSLiIMHV2
1cBZpmVkgVWesNxblX4Ss6YzGMBqZpG7DyeBa7YQ564rb/AyiY711VeUGYXmWTNz8wbB3Ft3CG3K
xNmOLqm+lgdwkqrx2dU2DfjdhtfYtzjC2F77t9p37gt32OhmuXNd3z/2o+IxjCYSdljai1qD0RZ1
J58a0EhO2T108gWRmNrOM2jvT7NWDOVqv20z98VQ3KdD0KzMGA9w3SPeMwig1BCPwaKBLOtQWsho
ka5YVQUsO/sBhmQLzRpqIzumhGlEfaMIhH/WtEbEv+bXTlPcYLCSWA9Ghyybvg41Phd033IdwLDV
fPM+CCHxe00AixZv28oq0LX4mvkVLyrjwFSAsa2eRJXqB6c3FAIoniCzkDDd8OJWKnj1Csd8qokM
dxIEPXY48zXhuwWN8xD0dI3rdpyNviwbvsRpWJyFoSFPmAlpgGZISCackrBDp4wEyxbQNEjpb6nC
eZjW89KfWbtXNPFLa13lnbXzobfvkpCdfsqyD+iSt86UWTBCoYGl5LScR2hgWix7J4/nRFeIywu7
uilHi69lFz9NOTeP1LgrqMquJSiZUwaqtIq2QABZLPckh04Shy95EjVSUeudTmm+r4Edh04WQTzE
BxoH2bADIkQibo/SxfLHYCfL/BAqCYlCzYpX0l53Ra7ua9+XC9m0l2o21BRB8lbXd3X8BH/Zs+CG
CbvwZ03ygA0Noo7hVzc/Lre8fTSqXCkglHAbwoIhPQsL+tBSz9a0qICquHaC5rLEZAYjkecgQRrP
8rQpxxk8BIUQl9CrEwRy3WkGbHatAoLI1kGapFLBTXv1kmkdizo9eFNXrAjTVjXmHwrniZ4MiIgJ
2u7bS9wMtxTbAuAcdApVx2YgJv9SodaPiFlsm6YAYn9tWa2S1YDssUeVgIYJyuW2mJnmTU+YXZL6
/drtwMLEbC43le8POzE55bK3nV3cFMV6Agiwwx2ONTUJYsJRivfEE2tpFc3K6Bk6lANgqKySm4cF
1ur7blspu1g5Iw9wIaHZoTIx2/Zz7sDcC2CQbmqbeE406SurSaMlwYePgXCztVcbzxn607OXNues
ql9LEAn8Bg2+nA05pRnq6XmSE47SelSMTXORV9Aj3N7faaW4gWtMib/LviVdnazBDANR1Ee0ZUb6
gI11OKgaHVwHUmnOqNkpEBoiHunKJ8cRKTRGDFEcW9v9aqTqk9G7GpOROawT5YxE68ApsGt93Djd
8Lnpi3Gtu3F3MNg/LVrdvYZ6EdPsS78ECXpsR8Pe2TE5b7QaDVtemUQQF6BxqbsfeqO4RzExJ/Sg
Xh7THmRWm7xoUqIigUyOH9no9oUDz1UEIFJcp71D3fIJgmx+H/oaVUN1cvvJ2ln9AbNZdxegLtSt
g9Xw6kw346Zl7WyQynC0LWBdRDl6Z4oi9XHMvTtIwl+6cjiZMT440HO9bRUXqfAGsV6jkCCHAiYN
DTXJLL8o5sW1jIGLmFgGXbtRu1QPiY1ujU+VCbPX7SIk/na4Qg4mDzlgkrP3vasQyLt861SgCZK1
1c53iwZghZfPkYti1upMsiFGsctKs7pSdcZCCuiCDirBtc2ytjt30+lzvIzlfNJYY2+9GNC0zA1j
Z5s8mFWjum2ibFRNg3coB9Xcqo6qoUr9ehPahKgkBMKK1GOeosAehxhCcnd6D+rW3+YlpEcf3dsq
ZsOxHUo2aF0wK6MMXVuHGW3EwUGZ5kVYuofZPh8KNpqaX96rmNzcCSd2lQ8XnPQUS2HLO8Qq7AEj
G0vbCd8S0wi+TnGK/HeAiTID+nRCLjdOzU4kRnhNTRHJcn5896vaXTltYB+TDiXd1EKuUZm4mpXc
26bvzfTGBm9ITWmY+ckFbLwZOoASZEQk2wwjTajJfQ7CdJCdw2QMHqllZtmiyOs9W+Oq9TagYckA
0BIO1KmKLnnxEIFtPVqqgFM5uXfdGDGBz82fqLnL4wY9aO+TqumyT+kCNSKaHuR+l5HhbKuZHUnT
to7oGxB1wMbOz9Zx2JZwnqYlxbND12tzHpO8w1SU7ZwGmGE1NE+mdgUWOueg4XDTVREhDEOU0xfa
2pnz2Bq3VDvP1M6ISdhvvXSQ/jB2dwjWw/5Sk9LX+xCj8q+uHcmValjbF0zLWXgdJEYq02SSrxP6
pK69D5DorlCXkD0W9F9kS8RiQbDhFgV1A0OEdGeBKD3HDhELdER6bgqU08EAswZzcxlmOC5091aX
6XvA6LDXWTSAzwUEbddoAT0tBAUaYr1OdJ2NRKst4/J7DA7kxnKeREVtJreWHm1ArV7PwuSD6zq7
sh6Q5A3FsdSd4a5JvYRwJoB0JLS/2F0WXJHHmo8B+nLMqS60ppSROO2pTVdTcMxm0i5MoXKTDieP
nKa9I8fXnqQq9hU0gqpOQ7OrVejsIcpaTaQdNQOSBjOUdhd2OMqb2nvJZKQ/dE+86dAlHaDJJCs1
zxHIp1kCZ/WVQJr6S8OhXLoNVGmhh9o9/O2hCpxdi/X5AWbY0QIUhmyyvpj1cHKGhuqQVXlrO8Lj
11Cl4mF8YnMEHP9Fryj4BebYn/SuOltCX1k2rLu2s998A2ptaRGIXABO3FvJQFvVrBY63Q6qKI0E
TrDWCoN8WNtJL0zUpzT1drlWudu0oymBNCq4y7r32shqEIwgCLM4PcGBszYtMJas0N6QSUfgcQkF
weKDMwNCkr3NmIROQoe9J1JV3bee+TaojExR0Vfoy6DNeEPf4cNnYlBElD5qDhzg+Ma6h5gUOa17
I6iYDOB91v6+qYdx2aWKNYUeNLsu+0zkypH7Y2XHCjgF5gN8+ETk5imq0lzPD02LVJQCmbanWMng
2XbOocpsvM9s/uxizrCqa2Zw/GOs0qRxhJKNE52ER3c7qHFc5Rn+SR5MH6M+xMxmBZFkHeg64d9k
4yFMhDo0tssxc5tTMgI1qvm4r5VygsMYD8cUgvXWZAGyHQlmirKp2RpB/lmyvQPPmie0zPW1GfnM
Wz4AGlnpX/EnySdF7ZBlVPU9AsO71F0Jeocy3DRA7oTwSferUz4rrvo1qs1uA9+BFRVpHBDoUKO6
SblpbWFsNYhGWwOY28ox5zqp0dlLqmgRfCa4r4T4glcEaX3WAnqtLDFJ4Gr6b7Ev3iKsr5sxgVFV
w0+Cl8ssUuIXxAmOaai8JIhFV7gr/ZUMafpAAAYSRfeSjZO2jzJri9HBvlWF/sktoRMnPvLBvR9a
pBip4pZORnMyOhZgo1+cbNVXl7EHQlILwB1I1uEI6PCREiuxrkWiyTs0pcuspBwgapVvXAIobkNc
9bex99el16tLqSRG3I7OvxVqwaE3nbm4lIhbNX/REoB0WhYxd8zf0iQzLtwya2LVcVv5wTiR7srw
GrLaOYeTuovqrH+od1NbU4NzE/Eg5l4Q2S7Tb/8N8ggcpNEkvaOQnK0th8ckifKr3o97E4PfI5kG
2t4XZLZ5qzSQ3Wdp2d1d54CrDKay+yww1m6HibP+8dNsltQAEWeRFNkaWODI2AWe9+BrIv5es4+r
K/2z2WeoQObiKErP+0wHU1+2D2qk8D6m5j3aCXYOZszIVuxkoUUPcV0x0urT8Ydm5r+l+/v3Yr2f
JID/b9LA/x91f4j0/s+yv8V7Gk0/C/7497/r/VznV9PTpYsywnA93TbQR/yu93O9X9HzorvT8e7a
KIX/Kfdz+SV+zTNclFH0TFEM/S7/E9avzGT0EV2hO55AevHfkf/N4ow/yMQsXhz9H4JCkgooZDof
1H+tEQWzPqreNnBHfQpzdtkegmra/OF6XH97wT/q+T4IvH47jECsiGbRsmD8/izwwhbqodAZ622r
acd2Dmg1MQWjEaqcnemTIomBPzP3f35Q498e1dI5ImAPLueHoya8NeEbU711LA+dBbEVYd0+I+Cg
xDwuNQLfbZv1ZUBKSksqdSm3HgETAQp2PgHQMWQ8enjVjE674DB/iaDFCS/62rbaxR/1W1e+Ek30
mTrC4wwy0QCcO059aGrt05+/EW6ef/mQUHqa+szoRw85v8/Xl1uUB7Og83/oTGUkt5X1FvTnNse8
4Ybalz8/xKw6/ZdjuC4uOEtyMwhn/vkfjoET0TcGD8tn78bvBiQ0y+OaNQadm3DbZcw+ck6FtF2+
FGw9/Zb+L5nKQAWik9nmy7JuNlNrPwaOusHLrAxzU8Ksi83jNFdOkPt00bEtcbQM1r0R3ySxT1xp
Nt8RkEXI5zaltQS0T0Nl6i/e3Ad93Y/bz4MPMQsNddu1PujryI4spsSu6i3gpjsA/Be/OIpWbQjk
eCxTee9iWEhc507yMRZpSrxpD3mEBYmNG90s95lLjiBxYsgDdkbablwEdNy9JzNvz1NZ7nv3IGz7
rrOZMVOr+hINmLSTgdqYdRcN/QVK2he9z+/+/G19lO7+9rYQEjNO6GhTbfHzZ6ZZjnRSFLJbg1rh
GPvBwqpz6tNApdHet5STZ5+VkZMwhlw8lWcjk9dGspwJ79COAhRiO4xWrlv/+YnNg8YfBxULQRjK
U546W9qC+ujP56WPsVckMq63Ub7OdPfYjvXOKB/rip4RRelEF4s/P6D8OIz9OKI00M3zpLtoUX4+
ot0IkhLysN5aPYc0HqdJ/+JYMK8yVpTkrYpR/xKI+7Yx4P8A343v58076qA9oqQnO4oefNXsippN
TJDd3K64NBFuVUJpnQIBkR8Ta2/tvYKVnrm1qvbQu8HGC7yj0MZPwHMRfuEmhTH/7EfV61+8uQ8C
O0Sx6FM9y5O6wR9Tfrh7e0HIDNJwxQaieVSQMgsFKxcUSiJps1hqYdb+Buh431HfHyZhLB1vH6lw
m1bEmWYqpxY5xQcwqucB0lAnswsEhmdfkkmaU6gWOR12xEjaUu+eW9PDXpYQVKS7yYFkozlXWoR/
8YGJf/eB2YY00RMi5eQj+/kD00EgibIpFTSb2IKKrO/oCA30DGglN2m6hZ21aQKWhNzhiAYoeNtF
8lXznqmgYXCEmTaG3eXPL7RwP2jhf1xpwdDO3Etlnv/9fFZWhusyBeex7VwNzEDmErxiTF9HaX7O
xUhRuoWI5NP8Z9GPQcz09ikcaooh2JwaVZz67EEbjkWky2sIEQO5irc2fLRY4VTtIdSEK9i3hMtG
0Skma4PcaZWuRhC6uxy6Skgw+zIX9HMbRb0/F4qWcEiRilGJhJQYgHZ7c2k82QirYOnQLSYv9G5y
BLE6iqeaNpgHElDInp1oGNwNTnMsyHVfxJh3J+FiJnXfU5/u+gAoWFnVBo34U0lLweuiGyGODmSm
EoVu/RJP+OsAbIL3jFnvUiThfrA/Wey4SkBQpk3Wu73BUvEd+akKMSS3Ptwf8uW/JhqwiC4H+k/U
+naKu5ckw/Ivm1vvZDX4/G4A3zZvwAbN2uQq+6pr2yRLzrltUIonO1trh6sLeJYSiPNq0fYnEomM
oALRpQYycTWtCTAvKN5RpJrlGmFd1yvXiVDixc8NmuOub8ngpaTm0aatxKch1r4WsXeu7eKQe9Q1
1Tyyp0P5RMq9Yfdv1P/t0n+wUb/UKVRwmT61AHrWsQMy5GqDHUAZOhPeHKBDSQkLWccct5AQ4oFA
CO3BrOwJfRMkkzDpz9XArlag/0P40x5JXUDx13Wo1dgwoZS599P8k03z3C8yF3oE4gtcW302rExC
PXGTEQaDo26LTerY+Ag1e6fYD2VVLRNpU7UDi6B9BpCCVI8bzFbtmWD3fBl7+W7sBvSdevKNUgtY
mJlIxhVoLbIvHGJui5eh817BVp4LvdkDy1oLA6qdIS4hXMsl0ZsyYo863KaCXDURkdo0316jQnLS
G9VNaOL85w/dPHh9mCtMAwOKR40PYfzHgQBtLkVq3YdEmTtX6hQk+qXmA+6KrTnRUvXLtz8/njdP
ih8OKKBKeJbpCGEzh/78jBdZ66YYORWjI9C8os/fk94+yIi0LkJ++WMibLmR37HXK8gzzhjd8pRC
LS0lwNcO4h4yzovcgBxI74de3LNwNHM5hdCQNA9Nfn7OUqbVnII+rcpV6+oP09BefUBQEAfdL/X/
JO3MmtrW2iz8i1SlrVm3tuURG4IZQm5UgQTN0tY8/Pp+xPm6T3BoqK6+yTkEggZLe3jftZ5Vg0Jt
2vgqYOG9KOhdWXoK9qhdA20Qq0mlKRF0PAdq5B/yRrvvW6LjayP8qYUkJ9Y1k7naUS6HJk0Ps9ja
UfyUKxTOlPJFU4hNzIv+aAfJ7zbG8N9K6lyK9lT1fIZjOp1FhNw8iV7Bz7D3Hra0vCoDt6+1lWQK
IFIXw5Zz3Sque0qs7ohF78nMXPiw4dpqSaEeqgKMcUUioJumL1MU3yaQysEz3ramNpCz2d5jv1Zm
JGmKSpfF0VRPzlJa3M6sau8//0DFB0+QMDHnzC4hbLv6xVQyYqAxpzqtNqUhH7N+vE1wDZTOQdSg
EAmOmZsm01aZLcfca809kvcIQJHsOLs390EcgZ52zG3Zpr+/OLMPJm5LU4k/EZqKlWTe+b1bU7sl
Kkh3qjaBWrwUBqraWrf3KorEVrP2qZ7c+1IcDciOLuz8zw/+wV3h2Laq2sLR5oXD+2MrRY27J8LV
36JvaKzuXmGOdRFdGyhZFtrcC/v8gB9N6ZamMaPbqonj6G2H8ccOwuwVxy2Tkindlr/rEGVoHd5U
ce8lE5gq18SaP9gn5rEUId10mtINZb4V88zvRvAPsuSLddOHd0DHRIcvQUM/OX//j/OxSqezK5cl
RlfvVQLhMbEyvy+N2j3F4fjFBvfSTDQvHSzNMBzkzS7uPuNiBeq2qYU7Na820lSfErelo1hcoZ4A
Daf8mszsFpbCY99njw6M5GaIthK11/Lzj+DSR/TPSdgmW0TLdGxwLO8vWQgcHnDK4L5WPdK0gQjZ
ru1+JeEWjatY6lbTArLRdoCtz7Gdbts6fsAg8zNXUJE4WmmDi4npU+FzsUd1J4V0kbGLc+KkjwbK
Yc10473RkdEdoOeswMhMFYA1DB56NMKDCtJ1E8FlL1NlWMDzI/GRj/3zi/z4OXOhPFhoOf/e1Vtk
Ojh5EPJWSeOMLGUmgotziaCn7q76lkT6oqdlZsjwxVDbG6asOySahHwEXhNOp0JAGv/8lOYp42JK
wbRr4SIyVWE71oV9jSylGE4EFCCzjykx9hvTrW9KHz13UjwRsbAYQAQOFjqgz4/71waQh87lcI6j
88DplFbef95NYEZhUkn4VFH2DGBknxjYwsrqnvmByLKGJWAZnVRj/CHpNHEK1i2GtquwYsVHabWC
elFnWMA+P623Eff9/RDssykmuNjJXFu92JemJAwQZGUWmzizCZWq9VM70IjyS/UGorFYBsJ4LlEc
LIUJllmrq3PeIxhyGMa9bPQhA+tHMyseup517ngX8uMQgs+xIdaWY2Wroq3spZo4+OL6p0k1AM51
zZOY6TPDQzmS+2Wk7ZcuvflmXl7VfKctXjAdIf/FPEN9gzwY0ip5uZpNZtKRigraY9lkL5MqIu+8
jx+tlIZfxz0XqFgR1yHEYyP+2KT6Q2SQNNVm/hc3ezYCX56WMJCvYRjHwEsp4P0zULRYgFynzzct
QRQp8Z0iQhTCjLlsQkEkmboLCrYPIxqR7stt3Pxkv7snOo501aYDy4uo8SS+PziltNA00TFvnH3a
Sua3cfSEuu8R281hvAz8u7o0rzJTv28swD9O/8We7a9Sw8UJXFx9ibQnzFS8m1XS7iOQQnPaIT3h
hSRoxQrNXQJX4vPH+6/n4P0hL9cbToeChrD7ApVHd4yp9CT5gHGq/mpG+WtUmY8jDM02509Wty5m
FGhwVqvP8DkSKXaO0YEZiWfqXLs30ViBn105/vDo9OZd3IwPWRT/bDoDj5a9isuNq/TelBb3JgKQ
XLntjOzp87sgPrzzmoMR3aZ87GgXe2VtcpByCBxICMT3jmJdoUmdN654UQmS9BUP/bRH1OnNVGFx
jLcMBasKbR3RbYcQggLS7mw2i9bPX5zYh5+P7uiabYMmc99qRX/M+xIgGnuwgDa1VPY5ZUrZoDGM
rFU4lDuSb1i67secwLU6uiubcufW8VNRE46R3KOq/WIZJuZP6a835I+zubhNsYI2KGS6hBDHAt9N
vYoQyKYbvRBSBpJk3dLvSZ25oWq8B8RAGlSxLSO5Kf/p3NB2+djn/+HThLeaihwrA0pJ79/UILeH
qSdsj9LGcziSk13r20agzDqlgk60QtGIbcnnH8V8bX9d+x/H1N8fsxF5ZvednUPzJA3EQUQOMak3
tUWttP/PQ128LL7ql64OgHeDypr5H1MuycOiu9W+XH/MrZcPrgpgArObMCzrYszTjVaWFltjwq6Y
vQYHunaF9qmZMwh+6pG4NoqJ3BXAOMCGwisU0S/Y90Amh4vWt9b40J5U8ngHCKP69OQ4LiL14A4c
y6FuyumL+6L9tQqeRxFKsTjMHc21nYu5OKvsxKSBkG/Y7m0HTdJ5tHcYu9ayJqucQYTQa+wS6iFU
sFfbOxmCTk/NhaD7TJ/67bVNQ/8mzrtH4I4679RoUl+aeOvTnkRqEzyd4vue3pZn2barzx+hD0eZ
P07/4rG1+wTvQ8YjZJks3dh2YhVLxKHr8m2ukljT/KfD+X97TxhxjRnyQKPq4kEi100TKaFpG0IC
93M7SDrGqfLrvdT1K7onq2wOCSL19fPrFH+VJebPiVW74KNiG3H5VNVUcKj0cKGEAuDDsWhJ0/MO
2qvJJyYVtE9Klpg0vw+jv4zacPf54T94U+dHxKEhZuLwvtwrDRPCEJkzSin56KWN74F38oIqXxZO
+8WM/eGhhKDvIHThGJfUhUArhDXFIcNzbVHYM5dGi/8bQWGi2FefX9XfWwX6ARDvLTFvSjVQKe8H
IKNSFbUhSXwzttEyNEL4tjiOdSS2lLx3esncCp20xf6V53gHjOyqDMmSCdIRL5d9Trvqi5bNB3PT
uxO6eLpaQxo9YCpGRIJOoxR6vVOvqSHffnHh82txMfLy0mgGzRA2JBQA3l94SjXSisjW23Tw5xDZ
EbheYDSN1OQU2RDrmJAWTps9OVrxfcpOpK57NVi5L87ig2d6bntjJXdsxiDjYuyhLmZlPgl7m6Dz
r6qI7o8zLgrnqcJkNpTNPqEjN9KjCshJzd34q8Obbxuvi9sAV8RhM8L+SAD5eH8bUGHauRL7eCfr
jAvWKIXnxfWgUNxvTNRLNZUMyvxio2eANgV/dLa2rZmWZWluA6O8U/Sz31URoFuEG9IEcVtbRCoJ
/UBfGcE3NrWVIqx0IUok69p1UzrXxNOt1MRnuzwB0yhTSvsZUWk857vODu+VNMCHZh6BCxfgWcx1
4brwyilgNeM5R6OpkhS5LnRtL8zqmvLRfRgOrLKcVarHJ9lqG7sxDhF0U6hKagtny5RiX5dZ5AVt
enT8hBTDBAcV8EYeeGacKrozMmrWoQxJE1J/Zpr2MIRFuNGEEQGoRwk5qM8yPmCYk5uxIFRPb52d
KiG/IUP1R/pk7eicR4rFsJUJQQAVQlFa1zfBcEzjfDwmdXjEniUPIUbvtk3DPXf8V9XHdMnCc6YX
SOhGaGRpa6mwgoff1kZo8Q9dMcNvXfktNdH/j+Vv22rcNcMbmFZCLkOFlDwTY6NAmTkzJryKeFt6
QjTtO8MDS/8Ts7PXKLRMYJLH66rCjRMazkpPq+dyENqKVGi8I6WzN6sGg5ZQrjOleIz8gVdeQ4ZQ
C0JUBsAU5LsNhW+ifHose+OZdvxZF0G6LfX4aRj6JRUSsazZZy0Ar72SltWAGVEELiVsml1qDEsM
e/mS5ge51QqJoUaJjdb93bTma9ne2orjtUmIQnZocF220CemwfC6ApduWUQm0uZh207YUg3ruREP
fsl5N0m68Qd2ba3jniIfugAkUAJV+xJtFtVEngHyfvEfaK++MgzHWlef3cy6j1mJ53BDwY78lolP
aFT8M/XLZ2Urxu6mahT8MNYPO4qewv4u1AHBmDmHCyKXerc9cg/sve2LXWsnPCsc1qj5Ix7qu9gi
daXgCxWwhAIDN1L8kxllxkrK7klIg1iYqCIDvqUCPiaw7BSVtkOMn1virADpuHZ96o+6jlO2MRJc
IGMAFwFLDAAPmH8Gq8Opx5EQGOHtWBrnxL9qsIcunUBAVHfFbujVGtlhY+yx1Yd0Qhco5W+SihAz
zmwNHBbJbUYNRu2gFKTRkw9ZWgUxm5ZVjYMupVZeL2iN8bYAUhAhVWIgNS9y7jF1xMsopXFtZXTk
gmWUkxvB1/rCdOePLdHPrR9CvKg83aWmkwK8XkKIe7SUuII12j80eXszCsTrY3KXR6rlkW+2hKsz
LXq3xlWfpeTfRP4VmLlzr4Mq1MV5NKwn99R2A7JWHijTDZcxHgpgDOZ1L/OX3KaWoNj+s6ti8yP9
N8+LPRQY/FJstMkTru8LS9805kubZh7gAwYj8tWHtj++lQB1XwExm1MVaOu5w5e8hFXeUg+gtSoa
MlWJKeEdIWvbqr51wXdJUwT40bA1A2ev2tZ9VN8aTUKTEYJrmON2DlIegSFLzorbYdegzMjW+8Tq
Vp1bAu2ySsLrQjh720aS26n5UY/yg2A9sdJGdSBYqr1pq1NF0vVSalh8WltdMYpvZTbyWOKOczKd
TIAUYlYXOwuucjyWCuUdV4U4SVUbYaS9rgXh3311o71FL9zpW6stoe60NUkctWcnV2RT/UyHHq+2
g/IUGfo0m9Xo6Ym1PefJmmi2hbOivCIWhTarJ6+KnpdYuN0N+CQLrAWRQCaPUPl76MSRtw8ZeMkE
gKCp+2fw0ILkZ8EAipRwpU7ykf8+KgyfCwVzEyVY/VnFvidm+7hePQH3tMSzwSRh4YS0DOnuNLKm
wZ0mEB09vAV3hVOnmKLKne1aL5Xr3GaUOFj36owwIx8MAgqbDGP0ui4bOcOzrbZbabWTreCiYp2v
uxv0xQC8xmg7SG2CCYG9OGrm0crF75Q8JTbwXmnivepqSO2txZLeca+6JMJrOY8yw4BC2CoINONZ
9D24CzKMNo3t3Nfl2K8cgRVY62ycfsCGaXMrZRwSocjPlbI4EKM4bmU/nCJIj8Rc9LztyUswxyvH
dQUZao73wgrCLzdaIosRsPY6PG4NmDpPKDunohEAcWtXJcsM/xyCIELtM5Zv9dgkxzFLkJentsu4
ETjXJEfCLZl4wX0odQs/CbVZI1WurRF0GOEag1fqZLA3dnwUzCp7B6NrXI6vk6h6AAA9SbOjOW0d
HLNgIexfsCOYfmzeLKquKo3bh9g3fuA1eiwSuia6iRcg61dUw2qv4fELuH9hkL9kQXsvLX4iZSzS
Ml4+Xf62XTjcc4tcHa6LnvRHdzjKXFiwV6p76asU2vOI5JYxcte1Mb9uq3awjklc39Rg2mMA91pC
RV7k31xzzDzfZbiqNJv1HOZ1YTmeRXSRgwAL5qy9Cujd0dVCl93WtOTrnziRQi9XDBu3BmJY40FS
It5iN/GSTv5WXWakTjAgC/ACooVXoGk7gBSrzsd1jzVgETBXsnSOXm1lInxYJ6pXL8iUTghPKZrk
J81U4t8nHaiqHh8tko5IAUpSfO4hNkol3vau+DHog3OA288z/UK7LKQbjUWgriFuty6cl7DTnhHI
dmjxiYsDIqqTXzgd6JQSTE+uQOOr1HkddY10jZZGVX2Lw2atxygH04yTcRJCKvlHCdDckcCJpaic
32EW7XSd+FGSLNGGzTOsFygIu82HwlFuLEJiHAd/GTztbploFm8UxfNKJ0Ug9yd6lwrmNCu5tkpe
iTYFn1DHEIZ1dVpOff1YNdVDY2RbAtCuOj97UCJGkbrIDqKv0eGyuEqG0huBrKa9uc2yiLcJkgT0
AsBGhMvd2W3xSl4U3ghzrK46JW7BEsMMiabIyycGVhT7V76SXtlmpu6n9kBSwAhi3tjl+A2gvbu/
rTRcktCIq3IqVn6Dracau7swQCxsEpOc6UzURoaDJx0WgqUwDLjRWOL2pTujK8MS9O2rmw3ndPKh
sozA5wfmc0NmW3adRKWxVVsmLVjASYKVQyzmgZG4msQ8jRCL6PlT9Ttjr7rs9cZZDa+2bJoTIg/y
Gkk43RoR751NthT99Snks24juHJMYraYrKVSQySf0qdKzg5+ZelHANU0bTgIjAcE7UCw6NIbw0Ga
yZj7XevThlVGQukhINnCKWsPjjyqGQ3HvWLNmQn6KpnSX245Y0388BWoPQJ59dAwt61kMN6Ycc3b
Cf2e+GmFqAwyDqGktHvfjF+H2iDJQn01pRUCis+OjWov8QssVcSAu4kQGcAdLIJSSUQvNI4FhZtV
F5PQPVmY4IHb6RQeWXa1pAKClU+xgVf2tJjyVKwG997mnaPr3O2LeJCnKIOiMtUVh0zlTUsc0dZh
wdsQdMLgBUanztKFm+RHQvFokNivuuufZRfmnhX/UvuaXGrIOYT3DCNEf/hKyb7PcMuZuFECQqli
A4rPDPvHddVCOb2ptqqBEfRVsb/58SFLVtO0Ip2DXp2G8aS4KeVd7j+OjKn6L53X0odkoxcPo3uN
HD6wnqeE+OJsXMTyRRtgImgmgp9khXkXRzEhtbEKO/+HH+HIfkASv8on1JWT7WGwOzqAVMa82UV2
SEge+Q7qLq7rI+IhLAQV5jHnwCx/GnoUGOxkCtc+1Jp2hYXhetDuk0lep1qzJ11vF0bJJrXaHRLS
6yBlqGtwNWpE630bkn4Nh28dGzHlce0o9PAoUrGt4+JKIRRZ52FLECipibYTyk3bgbzAxGWz66LG
xMbY3qfaSP7RYorVvRTuoS7GfQE+uktemU7Ztiprgu5WCjOq0/SsCgfsGwQ1kNqqmBOcdvQ/Ph4i
Pd6yoFsUhnWOOiS7uMsy1jl51Gx9Z2DzYqzxUjHsrTVhbpMxvPKD+q5xzzYRzlBGUeDp14EZnBvo
m3PohJr6S2iIB2dK90YZnhM7Ptm4Ydn2eHP8yghZLslwdY7jLYXoq0Zj9FIyPCOKdo/n8dBW2i8y
Dp9ytzuztDmiIpNdfdRDf4cDcRMZCf6G9tawykMeynVoaKfILJYy2DW8ZGYSfOvMeuvo7Igt55YQ
v2Osmd/zBtaJI6EI+U8Qq76nvKwiC+4VR39UkcRp9xkJczrFfyQAxTjsfSKqUuZMX1MfEEPsVbW/
a20MQhmrGDfeETz5CqJgV5n6poRuCApvi5GaUdMEU1MwGjnLxKEESYUck8SLBHQjY91rNec0utNq
jILj2IbEVYbfqGAylcF7tK8HDN5dj1lMUXBcgoOfsJeEYA4M6XUZ/XpAMyVj4WB1bBfsQwk8viPh
G5zmRtXzZYWkRQNhrbrpsgLDzXi2VI3fprYvgNwA1Nx1JC9lUwynXNmIip9i9Yl7do3T7p5UGAMj
UgoQKWIX0zoM1o7u9dBZfK08JJK5F6T3OXSMm07apynziD4/tqECoV96Y2yvMSHvcRCsMNzekaA1
5sOG3Cwva9WFZkOyQRwE3mHhWM9BmW/UYUBUb2+yViMlINmFaLzeaHjEXMEv40lSSI6HP2/aK1Ph
JPtgaXQWwyheLyaNtAj2FRRS36l3DRNCRUnaCAHghCs3yteiIspbxHvgSKzt8l1caIcq2aFOxSmL
8xiME72fjW/nt7puk1qRozN0d1C4ts7IEVmNNUHAbCeXrRF7PXI6PU+3eTQSzcdSkskWCzt5IkL1
ag2EI6OYzxxZSouSAOmQSbu1AEdIASa71tcjsjs5UvkQs99t37rbtsVOg+7CpxHoKD/V6XcLDrhl
UwHwnNRfc01SgRdD+nLtDCSFtvLrctVTknIqnK8xeepEIqpXTjhvY6En9caKftImc+VmiSdwX1Vs
bAwJl8tCGIfBijitrnsJWRxATVokheFFSNjhoq0buECZfKp7G1xPQAxSQMDk5NGiueG34CBuoXpp
eNjildKToWM81bzsZOesI1VjiR1sbRtUKYWKxCeliDPKopUSHsMUmCGTuxY8jY5YZfbWrkEyyX5N
3PvS1/2FA5A4A5FWaLdpC+GxrZWdE5HirWUPfudvWsI3u4a+ejfus3RcqNy1Fn+nEuYLIyHQAXc2
lu5FGqNzY4E6lfoaPNkiDiwkAwG1gmiFOjaM78wiWE9LbLMQc6gJWCr0K89PfgZNvokJURUTdz4i
mURqbGKJB8swHPpUjkbtp2VaBEq3HsZA7pm9qbqCCKfqRl3H4KcD9cRAQ82nwbE7kWpuephHd/xi
xPvJCnUVyx18CRCTetrubRgvmW7wn+10/PgKHEUSjFe1KlZIgVatmx+cbo7yLD3JpKeUFknZyZK8
FZaGNVtusY1kAWIpXbc8FFNJskyxqACrkQQFRrL1X0a9mZ8HpjvqemgC/fFW5D/BUOMhWeHjXRi+
guj30AF+bgEAqm+K9FsUgERnw8KKVsmvrA3X0UgkORH3bUHVBYefGmXrcJCrJNNJk2EDyqWl7LPz
sN+QYbDCw7xIE4mpdtqoElJD2nh2128noyGUBfYCCBRnMPayJnRLbRf+UN2mNezRrjOW8AdXYYas
tHQPSRldJcH0LSq1jYadpTW6jZlEdyKbtoSI7xoCJ1s5PE2Odd0rFIqbYiGBDPIYQKD1USGytI1I
IlI3oFfWqkqyu4tCHOpcQQPMb6JNJexFPzp0x/OVGFkjcX1WMRGzlZLrIRYlQma79NopW4osJYEJ
1D1HEQSDzwMoq8wr0SkQ3xgt3QRBMCksBpGyTsfeDuNp4JGjth5I22C678Z+r/q/genc8nSysnDW
RHsREy09loqrDBhq10arzjY9UMeeJ53IUzrrm6k86bW7FxmBUaS+1NV0VSfRIaOrF7SM98asH4aj
08V0z6NVvrZiKhmwx7SwXMZasu+q4twP7LqSRPUkUwLxZ69kIN0p8YDXTztggMQsxE5RGbY6GQRj
+QOCzSlpgb9QaQ98fxer+RYI4dqPzB1ADS/VvoUTGlxti10Fskx6LNXwICftwB7nJq7FznHA9zWv
GSIU2WXXSmJ+Y6G7iyhHd13kyYS3oiV0kuSsFI4ua4zELg+EHe8IwjtZLxgnTyq3LWAu7CUKgaFa
+3Z4zSYbJzmLpXEdgpZkQum8ODhS238mB+RuaoYlXAsPm/+mNVJPr0vPcKZNBYC2pLbnM1OJOFg7
+q0yAgNlR9+2Ndmqkac1xboBMBGj19KL/hSP7Nvjvr2tK1mt676S+3//qGbMKkkeZ/JKiI8ay3of
uaC45Px//34ZhhmMm3+/vvj22zcu/u7t14z59J9fOGpqj7Lof75++/a//+6Lb7/9oI0QtjBGa0eB
rDu4QdIf3v7v3z8u/k4Susx2bP7pqqHoIOJqwoH93//OAB8vAaj999f/6++5+BFDm3YOLNvtxd//
cbiLX/XPkd7+8u3fAGtVd+PoMPK8u5J/fo46eFMEDWKKlNnOCq9KEqZBGrcbM1Ww8rawXnREn6VM
hgVpFb9HpbvTeir0nzeTPuqczbYMEJuWxrwwf/8PVYehhiUuH+Qm0JR3juiWQYL3SvnKKvZBv5lG
KBR6QxOqrl9K18I4UvO6YBjo6naPxp9FCO8Qyfbs/cahXhNM8MWFfdykxNaDlMYxhGXPyo0/r6yw
+rixOWQftGtM8QvfB2cEDwZv9iYkq15O1rrTshuHubnv+tuoAMeVDF7VPU8kRH1+n/8Wss49039P
51KQX2SVz16FGz2mMChLfStLeSa269T4xB9oNvUdAOzojlcd7QJHblxZbz8/h48/hP+5I5eaBRBS
CtkPtIh77OG6fx3GT87E5M5oVWrxSQPi+PkBP7poB1vg7M9FS0fX9P1noKJr1ySgiI1fZcDFgH+q
HZa+9DEmENjOp4eopVM9Vej5Qlvqi9phaLfsrzTUc/v3Xb8SEbFOvxYXG54oRF/vT2O0lAArmFlu
2C/sWX08zqPr55f6172dD4EUHVG0hZTh0ksaWHGb+lNfbtREOUEGoy/ZdPmyDG1wH9ZMRkOfDYb0
C4HBmzryr0v797j2RUc6cMN8wIlGUmbO2tCwWNo7xaPTwaY3p6umY31eqyqgR0tcgwx7qSzzhLjP
XNgmOVm6pq+tgimoD6PrjqmbsbdDh1GmWPkdArCk3lDzVL5VmIwXsV+uKKAwdxvpTsmCH7Udv9Dz
RhRsNDW54NetmT1oDXVSeLvF+C0RDn2coT6WGUY0vxjXRpg+fX7j/xrAuPEGkgfGLkGZ8vKhHmsB
lqJr0WYriK7T4djr5cmMw2+fH2YeLS7v85+HmZUBf4wmSduGFh2BEr6fdUsAZ7koovMwPbQsfaOB
+tFI+wJSzVdS0I+eqz+Pe/HoFrTCImwuaKC77gb6jzf4Hhuutc1y3M+HdehUX9zQvwfO+Y7O3iHb
xIwMh+H9pfZIPkIjrctNUSRI0+t90YR3/UhNEBDUIQ9aenj5dV11x8Aqvg+9Tvq13HYOfSTbDG4/
v++XCTHzrIEWjNgegt0JlDAvbkA/RFEPlr/cZNC92g6oHaJzW+nhC6IYap2RXqd/UCyAz4QZlAuK
gzWNR9YEoz7AHkaqTlw5IMcp/y3jap1o2WF+/WVd339+qh+NMn+e6YUIpWiiQQsDsh5Hh5JHIDzC
pr9Q3vxlvZ/vhoP2Ak28Q4bKpSqZwiO5stKWGzq625z+Zd3Q4xVJeUqb/JulWLdN5W/t2D/ovf47
JMaRZiasoQSJF0HtccCieoAoZGVUmhEOD8ZKN8qzWU3nseZFrkLjNJXGY0aLAuvBy/wilWp8qIyb
z2+W+EuvNF8JGnak/QiDeH/fP2UxgqtBGzI+Vyl+MOA8miDI6Vquw0BcZWAjWyV8yVnSk1KxTMzx
x+hW5SLQ0ZiUtnqlW3Spa+2L+/uPH//iPbdVC5kaIkRc7dbFw19EPIpAoOXGkNysPrOuwwAAwdDX
NpV1+7rKRvIVSOMM3OlG0ZnCpxp4osCE5jj9awz8lexJd23SMySKDQxYSfRgGEL0BwqadCpSgG4u
5BvYDkWBL3+w5UNQW9RQY6jgXdUtTb/4obT1OZ8Rgn3F3waGuos0daXOPP+hGegH6wE6BuMnrMOf
qJ1fYo2ABc3f9hr2yWZfVuKHaRKckRf8sLQzUm0YoGKD1OYg9dK2gGdPLZyC0aIclXVRUZIvyHII
A3Nnkci6yGJ5smKstUmFtnI6phQW1pniHOJG9TqmgVWtEKhr+tnKFvkhjzJt1ftuwca6WytooCgH
bWSb34UxhcbEZGneWNzJkvbLNsOyMA3yqFq4gLt0N7Dp1jqEjgbB26h1m2jemg4NgL50bZpQcnzt
SlecTWVzS4uSTAGCYZaprF8Dk8DKokCyUP6qKejkLGTa5BTn1jOqm7VKD4yERGKqw9u8D7GEMUgv
ovZ7NoHpFjPDKEInvGhHPV5OHXh7abc7xqFl0HPBaYy1tOvpKqg9saeEtC6q0t1ZEd/TAUGt8ts+
LV7pkF4zKUC81p5tUwnYlnZrWhDmPYBdKvEPYnK1RUbWQRARCxxY2QNOkpOi2oemr4k2N0LX6wc0
Grp9QDhiLOhlnzJYDqSDPQed9Tz0qbrwDUQdAQ8F8sGnhIsng/w1qIOTRlYoCLGT3iU0QwApa9/T
0i5wQBqqlyXdU2lC74/AG9bQ+QC9Cah4SyeMiVOmAPDFq/3BQEjUD68PmBV3Dvd6/2oPrl9S+9Ml
JXBa3IVGuVXBv5MtXOJPRR3fqFl31NsHjP5nx4xvfjZAwE2XV+iLE5kPdPEyOyrOOWGz62D5dzEi
+3Guu5k6yk0hInDOtn1gfX0oqm+yMg9+G+5F91QQcEC8KSA+hDRfZmHNw8XlGWCgxGmAiWn24r6/
FbZjD0oclnKj9ea30Il/FE5wko1xJ7oSKra/TiLnVo/kr77J159fvfGXRBnlKwYCXTeR66PWvDg2
TFVqXVizN8VUatSWEFphLqWy3ak36Nue6KO/Fiy6K61+jaI5P809pBbm1/on9HFStQmZedLqJtlY
XeJ6aWh2i87o6U8TlTh21iuZXQCXzeq2MMmFgT2w9mtxn2rllRg1d2Wm7aujyLNKyO/Bt/RbX+2q
vVFb1SqPLRr9wVVVNuzYKYjxIFHI9yne+17TyZH6h3HUlTFbmzFystl9/fnd+cjeipeByYdJFIjI
29bljwXd6GTJ6LoBvgqZXY0y/oWoddnpJmb0uvgBjPh7ZpZnmpl3wKy+TwF5LwFSn5DOmDzAc47o
aoTPKTfti53ERx+bqbKUtTF8quLtxP84MaMvdbuhgbPJ6MCZKRtk2Z5iWO2Det0H+vjFjfhg/exY
6jwBu9wNWELvn1AdzmdL3ggS5cDZTeDCq9JaY//4QqH7hiK6fBOYUjFzzrtxig3vj0NYeNnGFKJp
/tBgbaNDIZJ7WofnJFH2WR3cT1N3bHWT0h+NmqzaEZlzMJIvZ/iP3khrXj+xHadt99cKKolTVx/U
YiMRctK6cdbVUN1Ext6ss5sxzG9GGKng2Ri24+4LU/4HprJZjA4px8JjaVn2/Nn/8dkmTuUAIBA4
+GC+LsIAg5NVnEoz8zohroFpL3Q3fSWL42z4/RcH/2AHQ+8cdI0xI7P+wp20I4QKUN7AgE3rBlVE
gkKcDqduHaRdHJCynPXSOseh+uOLN+2jO+5S5MLLJGxW8RdPmNnDeVAMITd2QLHBUB+i1PeI2COH
Qt8YBfkGshSeiawIMU3y+PnR7Q8mI8pbOA+Qa4MnuNTFw9TNarj31FN688EwXGsRyfGa7c9NhyYF
Cab5rKv1vVWf3eB7oLXbWhLbi+JpNJG/DkqHkrf9BhcZ4x9pdhaByGQGaNTf04feL8Hrl9ONa/Xm
kpJO6GrrWnfxxwtzV0pNWztd/WQbLMiMWaRq2s+hxlF1i6WNSXLOZKG7k+IxI9jE7X/JanoYfHcr
m2CtJ91P4HxnjCbPbtI8SdWMl40zvp41W2FwutYTmOxRXxNOlsXFiv4eK4liZADXIBoulcTZd2Qc
28Zutji8KSpY7HWFXM6lKiginFBOGILeto9d4/8yVd2LRosIjKg8f/4p6B88fLN9GysE1RfNNi7e
fjM1LOkOKMYzOxB4pZuHuqSRF9YIFWjhLQyZgu2PSbxO/E3RI/WQqbmLZYY9T4HqiQMbwLVzUGVT
0VBUdmZDzei/yDuT5raVrE3/lS9qjxtAYo7o+hYEZ1KkqIGWtUFIloR5nvHr+4FvdV2LVkt9qzcd
0SuHLYtJAInMk+ec93lxanjG3xEXxTq7gnxMqwL7iYyFFc1J9jHQy7VhRkfOS099PoWyuajJpuMW
oj17QwY2vMWoKsGKhDRtmzIllNqkaxIZ7OfX/9vlq4QfFvuwpak2+bCLy08pv6YpmJAVOFabPhca
TYrCfpLLeB826W2jAwi2xgcIxdkXy/vv52eGZoNDmSYIhWR7+mq/LDlDDp2yL5FkxH28aHRwmZI9
sdmUCK9GxaNOAXGRU4ka6+sqmhaEDtOWyKJ1e2rMaYf8dhzBe1Z0ESVaeN2kGkF5yk1PohBrGv8L
Qd1v7+u776vIF6tFLqXEcgDuV2ZlbaYVyrW01edPYwp83m1F0xAsgBaQPsgCl1lJbzSKGLwGJm8D
9oIGLRgHVdKAu6pfDDQt578NNJ0iFSa/Zv5cm36594lhl77bkYK2opL2X9BGkXbKaFkvKm9HaXnz
+XV9OBwwQAPxOuCXy1TYSGG5jDREu8C1nD6+ws9gbg/3FO895LSfj/XBPbQxWxZQpjSNtX0KK365
tDKIxwF/8im4pGI44hQJIEBvXktd+yLz9sGEsAVyXQSxkKVYmd6P1MfpKOe8GKseHxAjoeNY4CX+
+dV8NcZFqOyJHlCUjU4r5CCFCRkk4GTx+RC/xVmEGgIWD/I3/sQW6P1lcD7o8q6V0hX+FWcrC17a
XFv78iB/8cJ/+GDIEE1BrQHI4eJ2tfRk97LBOKk5ntskfKascZjge4BE/qNL+muoi7tmal5b6Dmq
qzy2pNkYtfPOsu4KIMuf37qPn85f40zz/pe5JnVk8syCS5I1/SSb6klK/K80tR+OoYMmU8El2bq4
uG3NYJSG7U5KPdNdNHgmc5T/T54Mh8DJYdxk8bnIZObWYKEO4jKKbuQMNczdVF8qww+aCdaf37AP
thuoAYSXUCd1LuliDZVbO41ZIBBbjvGbP7TzkXyf5u+gdOJ0eFtUyX60v9rjP5x4Jnp6FXmc8puu
Xind2GA+pDDm8lvg7MtxiuXVeBG2X8XRHw1FBK9CB+F+mmJ6mL9MiCEWQHgig4k32gdboknFU5DY
Qu8LM+OLg8tvCXje26mGCHTRBPxjXr63XR3rdianqy4+J42ym1nejTl615H3Re7xowVCI/9gavqU
OvmtQKiUmeHp7aSQTfZpL/3I6MtIzOCLcPyjYQiGgd+SFOFZXcwN2nQTy6MneKWa0BWz3sF3xTHU
8ouIR/loDrIGKRxiqf6Rg3n/jDAZYLFLGaeqpoiN1jbGMtzbLO6AT5eQpOKdhyu0S/ueUUELj4xX
WkZaTV2JJllbBflNxdx1ejunbPbFq/gToHGxM7P3mxSk0SNPDsvvv91Y1aPlxkzWhq5GIOeGl2OP
A9EWh0SJtjEkw5AHdaRtBr220Laq7xH5UynUEYagYIudqLZI0iWzUdgrbNznFHi3TYhBqeptU/pM
JDNalyrQDLrtLC1ffv6G/36SZFr+egHTtP3lFaj8SreqCW/l4amQUFmlaV6sNPGCncKsUMWUfF5o
ovxi25/uy2/3TSddIKukZDjLvh9WEkljZAVvnoodjoUxkUQ1RuJo02dvJniAz6/yo7lq/zLaxQaT
DMCd8pDRNCwgQl5zv8ENyrj9fJSPr0mlr5AgmXzZxUxN/aiurJ5b2es4Q0KP6uUJ+7+nDOBkhvnF
1Pto7aJ+8+/RLtaTFjlamGeMputvAzoDrBBWunT2xRdX9fG9AyEjpkwDVcn3T8ptaajFoiRdWdKw
kNITzgSk8ov/6Gr+GuXiPYrbUa5MQ6QroXznwDzThhb+o75QtP/Ly7mY7zhSBO2gMlCLZt9KfsTi
u16IL+bbhzMBwpJKZ49MKuDirMSmbbWs8VNAU62k7k01KIJKNKcrPfJF+4sF/8OZ8Ndol6V76CVB
gzcXr7CGgadnozgECWoJZrn1xWP6+MKIB8DKkA2/nAxGIeeqbAwsd+r3xqck880/T+9SYn110v1w
2k2Rx79GupgQQBQtuUVisBpMMQ+6rZU1c7TCX1zPh7cOziTxNJsy9br3k7tK1cDFZoFgOjtN+wul
s4VanH2MDj9fGz4eSNMt9koY65cAB08bzNQw2f1jr5vnmUUnGcoAzJW15O7zkX5/RLCdFXIEE3eM
tPLFylqFHOgoBqQr/PGWEzC7Avxdw+py56WZ/u0AkcFoVqFAoP4EIL+/f63IfaURLKzTYIi1zm2c
r3zsp6XIXyXqXlQ73HS+uJe/Tw0GpdfMkGWyn9By3g8ajXZMpY10TYZRmGx+AyJ7SLCh+Pw+ftBz
xDA6uxPWqZyAtIvg0FaQH5sJjwzzXzyFkwx1HwDq4FHeIzZy7U1PiBHR4GzG1Rf9Th9eIWkC6gqy
zNwU76+woAUFo1hes1qa8M+kWsFFJV2/+PwSPxzGYBDoYBYolYu1EI84yfNQ/6w8F2kfPdcjbcgS
0N/Ph/nwTmKaAeCfxBGE7Is7GUXCtd02ZrPHVxJpyEySyIiON1l5leJI1PrzkSSc+SZ/y4q/f4kK
zXIsVTQNkju7GDoUWRz54ZAQDIMWz6Q9TxrebvrFEiymaPd9PAO+Ak2GBgicKtnlsU8eNakKIitZ
FV4io9LTnLjNUQ302VGSEcFA37nSxjFf0znXUsUmI6YFlY+gCjKBCMVtp5J2rHG/C1RSupF1VO36
W1xxXyrtK4bO74sRX5bI00bfDaXxsonSS9s4qG0tWTWhuNFOGo6ldIxeCzf44swz3d3LuwLbg9Ih
yR2gORfLK9KCWI1NNYGUDD/C0rngQNK/2NF/PyAouoK6ie5MMvOEk+9flhoburyvxwRP5YG39NtQ
6AiHHhPZ3rdDsRDoiFItff58Tk8fenFl7wa9uDLSLehZUXlxBgeYT6pc1TskyqiGOIZg2zgvs+r7
50N+sLADteJdZT7D778ssCEqlUVrtAyZlw52IStXH1d+Snd/gO5jrL5a/6Zw9fISBX1SxHxskDQJ
vb+vg135XSknyarD7K1SzCUCJ9y3PPoBcYiC3m1injAM62Yw4RF/de776Gp/Hf1iCWyMPBrJOwLv
VvE+xb5UaftFgGbIg+cRJcaf68TfMs5ZvWaHp+S1+h/vDG7++3/8B9Y5H3vwvPvc6r9/jgMdbv5U
P737C2iNoB5OJDmHm9eqieuf3+Ff//P/9If/9frzU+6G/PWf//iRNZjb82lekKVY3/z80ebln/+Y
ctafGOc0ZZO+BJe/8Kdzjir/YZGLFuRNSETSFMEj/NM4R1h/YBeDrwS7JpsYKap/G+dI4g9VmVYf
ms9ILE6NW/92zpG0PzRD5ywNJJSEI8RW++9Y5yh/9mz+NYUtWg7x5+GL8FHE3OYlX4gvUIZpk59T
68mKwmdZLQCAq9qVXpanrMJ8Dh3nw1jHt2KI3HXLmdyrbsDKDPdxgdOca9zk1VyVXH0+mEhxpZ/I
4MRpEHI4ljTxuvvs2c66OYmcqzHKpHkZlM+ZlWwSKjFF2ydOmUSnIclXqZCglCRg9bNspEriA+YY
MWmsBvPc59nRqwGwtGl3HDn/K0PIOVWljyev0p1tY+gYBx2GVaQgHGpD0KDU4U6xx6NspfpMzZto
561lejTmwm1XeQrwJQjrXZ0g9yhkbxkB16hgB8/qXEE+1Sp4idvNSmJb2qaBchY98jHDvNPdaBWp
MvWYOLCdMB2vU6Pq5nKjLFrL2MHnPbWycovCeaf5Khtd169jE6/IHvm4WRcvUaSiPmjWtS4HM02j
hwzHaeAs/rxL3QDRXwuEktx4ZxjYyOHpMpOxuo39poP+PfLPSP6aSvkGTfzKzJBmm1gxX1VRiyq3
S/VjSzYCFcqNOiBGbKTQEXFq34CEpYlraoKLjUHd5om+GRTzLQzlnEqZ9T1zrZ1VetrCiOP7ofT2
Y+hxwYIeN7Zzf+XbCIkUv3/JX8rc1Ve9wAQYLa3PRa8bKAwoBwvsbrGcW+og7symytFclcMykT1s
KkW+yYW6HX2sgjUPsrYUeBCfUBTXcr+IQ9ywWTv9fDjobdOjcJI2ihVQW0QeHGBdhojdr+aaLoNv
IeGeVHemYr5wZLlGmBksYnV4q4YUBEDaPygcKdMkpIvaXoydC2MADt46dMmhYOmyD4z4nsX52ffC
Q4f3DRo4deHiqzPD6R5juCZ+ZCZV29Ejag7Hfhs19X40zJMP4R6tALAdKQ1Xtha3s1pGaeTW92WS
EY5sXZGtAh7lLMc64i2J8nvoxt/rtJung+fzP6d6IL6TjtXgGSSgd3S4bFDag+4UDA+DoJ3Ra29s
cuSbqIvwWg+uu1Dpl3rl3Y52uIOJNCx1nK2DQIdFMR46KcmRpCukh0z7oLXWd8h/N74sXVkCSS0J
A0zp8QsWA/0A3bkvqxRlOw2MPdLRylCRWvXhsz1hI4LwOoiMeiVJ4CaqRWZj79e7kryuEvcq8mNs
TTXD6apRcazc/lH6YX3INDS5slS9uNV45UfyTcFeOTPd9C2usXiP8vEONhzWjQkNg3pZPUZTE0Ji
VajT3KDB4ZmQPUmmrkP00RgBRRsb11cQNYAxyF1iaxxJ35KEaUijiMZBglUFwJhZBACtDA/nBzf5
lpusA6ikrRlO3hXMHMry5WMeSqfoDVEhpJm4AQagkx/0SxBnCdivodGCVajXO9lTv48uVAq9uYf0
tfNxOnSizOCdHDYDVJarUCqxtn3D64PXEy+irPe+VYEdLDLpFp0itrWxkaLm0QAfhNWxbh1aRRFF
h5q6hNi2q3PdvVW6A3gHnCwbuFGFjCsLGtRCfaBAPfXGBA7FrGaZB6a3sFLEaZOzo2yW971xZQbl
rrDka2MoSLuHId+izxb2RCue2uGcoouUraFHZEarBJCRyFgB8vy+dbMOiU26zcOmpQUF4YtRNNWM
IjPAmqQdHa9dBEoBPAuG1LIp1S3i3ZXr97tCJhlcyGYwo4lgnoStvNZiwDVY98p93iwBDr2FKEVt
L10UOpiDOI22gaoc7DFAYZfRAkkH/xwv57PdS1tJla+j0VvZZfxqYA/tpm0ySVu/NVr0GAwVNorV
ta+kvI/CmJkaBPe019HwRtYInzTzeSXy79oQyo6q+83aK81FUGr+lTqkD5UlbQYbIyFuwUxawWQ6
6tA57nLESLVcvPkJnXGKUeK8ufXxzlhlBStvFVqnXlbqpd+N31PtKUw8F8F9iOVlYxy0GuAgrXRg
3ERq4pXSxytTLfapiulFld01uK+AfEQ02NtvUZV5JK0yGlp1jQWf5LWrb2MJ8W859bQmwUPSIpvv
/d6fqepjbygnVppNLRCSxjRidDzSQtfgTyW+gQNNfJRi8syd4j6pzZaU0oMql2e/oNNeDctt0btP
weB7szzHM0lJ1MiJDFo6VW0ftO1j7wfdPBzaYV7gpOuXjcC4/k2UQIZIJXkw1EGo4ptkpQlBMXjz
sbZWxgDf35eOQwEgb6g7NEQ4XEtmyCofWJsCtTVuHdU3QzPvRCy8NYIGR+T5NnEjJpMyl0P53ot4
awdhgMcCK6NZmxxg071sH4Fbmsy9sVvraEELGLroB/XV2OF+LfPuwH5JQQGBqAMJEI9pgOr7mLrh
4xjbiJgFuLO8wZ2Ek/OCBFR7W8ipWJu4cM61EZzU6Eb9RtGwyzHnqpHG14mPQXuXGievxm0mmhgf
A/KgVEm/jYNq7YUeSetBIktBC9xtm8HkKsDh7bMs09GkuwtZs+IHI37q/GiRTv0DZYFcUmgDLgwj
auo0XsUh+ulubE6UrMgm9sPCjvKVgkzIqfFbmSmYjsutvFQHgQ4/8u7sMTHmknxf90A59DE9RsYQ
85AcHKaO2UA3ugnMkP3sTHEXsTytugGtKnoRPKR68KIP7B6aNLxJAZ1VqabOogLj3hH0jx/Qa+NZ
a/yZ3lpBWaKxlIkW0oDQsVKBrcGDhAGko0evMtGGYLW96hv9gYNguRo6sY5KwovRs5Zx1xsr7s7O
brCmDxFWLrKxQTGXqvG+wokDMpt7ImjFgj3fZLY7i+zgWw1/EFmUt1LlBulkvBgAGs5DNKrzWJ+g
r122wpDLxQGcx6lwjneZZ7NJw4PuILu2UyZaXYh7JZ+6qovlqIS3PdN0SGFsB/0Zz/D4elzjl+7P
e0xNbxWNL25YxJV0dq8SbG+kxBiumoRNE1DPEtXuxhchOKAyhgz87GUAo0ai2k3jIUvvSzzRfGnA
0CMEzBgGmwgUz4as0izo5Xs3kDC0DSI6c7JhV6rZpi3pHNSi5MkamutQ8QAjw/9k+24Ii8Ao43EK
xGmMNJ4M9uDAPMelrfqPjV/uEKgoiGIMIE6+/d2nPbqHA2wXPM6eBsWunZmD0iBzQNDQ0LiIWy33
JaBTyJ9MzcUo8HsbwRL2xa6ugts4KEKnS3sFGIXqbwsCKF3zFNQOfg5oUn6VowATwPJkKbRytVAd
Yu7J3ECnT2zKZluzDcxDU6nnOiynKxEHyCAtmL2ZeoIwhJhcQ56WQ4OSRX0rZfZzrea8UEKiL6C8
qaFCSSUdYmPM5pOzj0S1VzlNCLus93D1UbCCzpTqR6siE/cKdaaIe8OqXj0xdGslbO5yVdnBy7yN
9RKf1+xeUV1lyTUEk7r4NsmKfKkQ1yi9MQ8JuoGkVN6056tOnqxq6mIOqd1pg2r3gXC3OsSJvIu/
C4UNQgd37Ehlu8tUFP+sZ/sQPQtXghZVMpoXliFp2Rb1Dx83Rz4FSnFYHTwNRhlm1zo+3wTqeMmt
Ixvalux9pzhYO6iB9mRcKzpJk3IdNGo5kVCuXV9LlwTaIbGUv6xAVS0kDFtAMnzjsKnNJMD+APyV
fa5Zt1poXXV6N4mIxlVkNoaTZZhiUy9QHKl5Zok4DIbhoQfB84t66o80kkg79Q8JbQ6ryhxyR+hQ
IqR2qWosfWSTTl0WP3oiOriKWq8CGhVmhusf3fi50YEqlLgaK2JorsTWk4ER2Mc2KnZEGt+l9if9
p74RVqIhg6nbhTpCv+CYFBBOIXihXVBrm6Mnk1HoJX/AzQrb7qC/Ta3iyWoULL/Fwc9a7DJZiqSJ
KWOk12qpoXeC0kiAVU3MnmCGnM3AoKvFzKl/krJO3XWTNKAV4rrUOUO2YKB4XbGkS8yFUVVTK7ZH
t65bcvETJy6tGzYq6y6S6TakQtHNxjdFbdylN+IOl5jJjDbNdQYwaF5Z0BDZP6AHNFN/aAHY4Sah
yZFmu1caQtRZBtnVMcrgHoqzMktNBLOhf4waHk1ranNp0B2YDbSdKos4Acvio6GRpdZbFm69lXOW
/Da7CXofQICGAZM3pgcFONyMFN8iqoBapIBl03JcxMZIY7M3EKSN4aHMSgymycJRUZt0mjDAxiJy
+jbZQGA5DXa/jRV26Rx1QGbcWGVfLfLBvCt03rFOJ0AAfCHPpIhm3jY1I8c3tdcyULWZbSOKIu2z
NxtlH4b3XRNUcHC0s6TihpOa9PraZrMb8zLATjNZ6E186obJfKsGTFEIGI8pBHT4Kk4SQeNArrLJ
x9icj4G26UKSwUMDUEKiISMO21s9LB4Rrt723Xj0VRx3VSVdRANINKb6XNFdnyfqbsbaELs6LBG6
a4lj+KBThBI8WNVObUEG8nS7RZ9Z174lJZhZIpMwra2m0aNLX11GL93WoIMSg/LGgtiWqfNqsK/9
4GAW4HNNy0eDw+44ioJZF9ND0OwatX7wDEBYUI6K3LLpeQbgJ9qgWQ/yvPO6jR/311HXXgOPJNUK
3UmUszAUb+BckKXcGrzY9ZAgtwUeVuMsmaXMkNJQN30BGWJgKmJ0fdQF7+FQz3KD89zwiDvFz9Fz
YrlGDu7zMHiRvKabhUkHs7Q1slkI5kg1T16czzKp3eRFeyXJ+RxVmL6eiGttK4uZOpraojfFj0iE
OKHK2yjPiBRBuI5h5hMeJncu9rVOVbT3np3XC0MrruTKegpcXyyN5EHWfX8e3iNpgAoVBkcFl9dQ
J50jIth5UqF610U/wupF9uZ6YcJBKt1YhfGDuGetKOn3zK7aZaYPsjOBChfs+hSYRxCWo40EbXSD
itk0kRSbmUiAH/sa5LUA2ZfDLLlRTGWvaGzfbWQuDaXcxV1dAgwFp9Kp6cISoDH7HAN0FJQPkCxP
OOss+RpX6lgeClFtCiRSYR2dqpDAUKteSurDjj8YaztTkMCGJy2M4MoE8WNRly86cbb8ZMgoAnPP
uKHRdJG7/V2SqntveFFD+6WZeNFj7y2qvnh2fWUvCYNKyvgWd8PR68bCoRK30/BzoYmY1pzoLomV
fVdj6KFV93kdP3TgxNoyOsWl/FbW1UuAIsR05TUmpWLx8xP8xyoSD5Y6vqkB/rqZSp9zWZ3J5Tup
3GEmLLEC2N5cLjxs2YPGoXpRJ7iEhrp/SAFnT19BkhGkReGhTeNHZeCcrKWF6xS3lRQ+0nS4HEKF
9EM/KUsb4pFggYIRZCfELpdGYVVJHvSEgesenb90MKX+LjDwulOEdpu2OuSz+JDr/mMbDfA+wrqf
YdmGkLC6V7x813bxKdQZVDXQ+6qNQTiyiqr2Gl3oHOzKncTi65dvmh0eLJQxFBIctSWTkrePOniy
TifdjWfnjSjau+kqJDdlthLcVWAGx7K9qurklAQarNl+m7rkVwzrXIw/NI7bdV/d27WVzJKYV1Xl
UYgoOo4i23ipTkYdcabmFbzZ7tqw/FMT05CqeE9uZCzakdsqVfrNdL1lJcEtCg5JFD1yBFZnrAsT
K9x+ioNgifjJ0/ucjVHwjORoneRE56i6q9nQhluyWbxwgBR9ST42tfSt0M9DXOw0A2aey0Fm1nks
aoX+5OLzOGtS7xBO3lSeDYedN8v3/YMP5IJcHtjgSjl7QirxGxWI3cCxV716QmgE7rDLz3HMgzJx
X60qY4dT9DN9vYukDw6uWcEu9tAU4tAri35fDe1z1afEZV2tgOYpdzJLMolw/H1NjHprnB89aacl
yaGw41NrVy8JCDyqHsjMBh2aDyxwkOIsPRaRqZ8DScv7BcacSLYBnazcpJjrEW+E2r9xPFtGfXun
pZUy04Pt+DQY7MyiGY9ZoOxbWX7rs/RHlJXoMi0Pxw2BXt3rgkOqcaMBjN/W4XgoQp3diDuBaRSH
Q9bioiPT55Iopg/zmPmdAsXM31JUXbKvPdlG+jo9PtNOnzuICOCnva1m26uyIhIw++KxJgcJdGZw
TK8+o2nKZ7zU39SQ4yrZgTHvj0zFnhhX3HQocscWDkM+Kmsjjh7dbnBqXb9Caf3A2tQDyorr3DHo
+dsOMsr0xjIf7bnrQVm2FXHkVUMyO33PZsKY0r8jEgYs1OYQJwatNt1bTmM/qQDqV1KKnHJ4KLTw
plBSAN5FhvCQCnssSagrSME4BeV5MkMEQHlunAuaaUCL9d8GPcz/g8rMx+WU/6Au878r8fw/WJlR
hPpZaWb7Wlavw6+VmZ+/8GdphiqLrJgqxg5UXSnuo5b6X7UZfjTBRSbLB4PWDZVC4b+LM5r9B9Iq
+nqQ1ig0PkztPRXO1f4//8GPENsJ/E/oFLCRgv6t0sxF9VTDqohT/0/tBGUe2v7flxZhYNS63QFp
y9JXJUZf4+BWBZzXA7dqE5h/JeD9aDx6VLFfoxCNQ9xFF0DUV0pIXgnHt3A/ipdOPo7teaDHMdm1
evdFe8qlIvTn1SlsqybMC4FZ9cVoplEWEtKTFoAVJsbj2VtL+THE4MIt0eUbr0VVkxzYVNot+v0E
VnycYpwn36iytzKh1v8yLa7/rHb9V9ok11mQ1tU//0GN+H0hVzOBPdDHollYupjgL6af/9LiKeC6
D1JIJt4zxttS3ns1W0JqkzzzASWAuE1/6ORNCpd6VrVXbAz83Gjtyh1WBOk5McmPj8+BRH9Iblgb
MCmc6NVtEOrbNApOhW6gemlmpW0c49J4HryUpvByUUCeLHr75GMtFZXnqB3WSntXNW8KdaCCEjLN
pU4G5x58/hLq5Ux+VSscfAlbs/ZZVRXHb4IZgTdhKl7RC686N/kkFDoOlOISFb0v8fyUppUAI3iw
zC2izdjaCDDZsBYgoq0qThbwD52CBEPXkHbNCFJRZk3X4PObg9wArpuFWM6H+FTGpJYbanYuVahg
EiWF7Lzqi0E4maPnDTADp6AGdZL8AukFPyMXCuDXUiRcxANKSdjb9S/Uf0r80AVJefD6WjdvoQro
/rGpjnAQ4MNLM8J7kK5HC4iUWWJbAcNzUM467ms8qlmAa5PH8YB8IIzhOYfigb+VMhUkmISR/RKM
tVO4bDfsZ8V5ao+f7p+XHev6MbAGFBS2kzCUCtKvNrxF00ESpF4SBurcGpBIcset6ByMdBTD7A4b
UJKPOSmSlDevzs5csxtdd9hZtAliRdDl3qvWb/rhHONLo3DpEmlgo68du6pmtDYTL5HD5NgQQBwg
Re2MFBLKch8Aa4gBnScuO6aEkcxK6V4E6Ikifxz0l9yKIRCoc22QyUU08+kraDmPiq0eCjxkQ8jq
tAwlpFRTKPoKSdIgBgyqLXNPncM3gKwurYUVnqbLBQINWMFbRGDrAwqoSVBj8TjMOuklHvdZ9dgF
e7sFREgPK3iXivMX+XdfnQdBsXCLI5CJmYFrSJq+tCPuZIMg/4YeBQmb3R1V6SCyR52nl04uecRI
Y3WWxkclBuMIAjNUCjq8XxUeOwiMOrytuikNRZWTDICh8jgVpmpAEDHgA1nAVuB4O/2sKxNn+n/T
cwiQHWJPOVMB8KVHok3iuhumhFvoIIlpmhLaLFSVheT5CwNQpjoqy2makO1i62bC6VBMKbKkQblw
rWiX4ftcjGs7d9d6NNkpJHP4uT/TYbJ9M12hEr76POWKLFDik2lqMQasvFUux2ut9kiWOnUMWRm2
L3jFRSm4Hi9Gkm8TsSN4rAm8Ql6F8HUC0SZTt6tEwQc9aftK9k8vXnoerOzj1cHkQ8M23coCUFoS
Y02QcjNlHT8W7sToLjIzP9RAzGWSI6EW7wvdOrOiLYx8vM+l/odSknlrQH+X/b2aaXNO9Fe1B+NQ
8NFCrDA6mZMjo4lmLvL1qHtzm+87/VRWAE7y4pfm9y4Hk8/0zHXVacVrNHbISB8Dj7N53s9VdZi3
xVmhUZda1jLOXrLcphBEV8aWfoPFtDf1/cnUbsn0OZkLSdnjS3Wvoq6dqXGd9i4E/cwpnpJfaSCw
aH7KZt5Qrioy2z3OCTrz0vZIBHnzxohOPnp5ucBQgSWkTbDgZnq1aARS7lDaaLwrzEWTQAvaqVG8
YpFFDenGFY9h9OSn3H9YjGAqn9MS7XlrHKZzWc6C52IsnlaPcb3s/Yc4qzmzswLy4dOLyntAp5Ej
k9ko+UrT7qRkrHagAtDkzHWFBcxAeMAcBoeFuKwihB+FPqOAPY+LF7NPSYeei/5c8hIFrKUieYXY
zZK3CfmyWtc4lSycaR2X/WTet6xgPWrVfuNDnooljwqAwDUmpQTDCpiOXBTbYlfPxADmtqypOR2L
xlvahVh2dNJTDEgjMqjy0krVZRV4yzLuf3A46mYwCZcAJ7Y0NMJ4iKsH25Dmjec5JnXoqRQ8uYoF
Q7IWNEvIfNcgeQUhsepcZjAPReXGJOZNRldiI25KGlaZpBnNGdGg4zSFoNpbTGtQxDPu6nFde8aG
OsA6FR7LWwG6YvLMTZyUZOL05CgMz4xtA/c2p6hqY2ee2d6qDkpaRnvybeqihz40lPb3XK/mcq3h
hELKigQ8U9tb/dz//1Zn0/+X8bP6afy8C8rg+akO3kXQ06/8K4KmkvCHYqPpAbQAcuWnMeOf3U0A
Lv4gktKRQhiEsBAv/gqg/5j6TNFcCcItMGNEWv+KnyVF+YMEH12XtBMjXCeM/ju9TfpFZ6VM+5+C
wtAw6Xqy6Xy8iOlyVU+wlKknlFv2YAbSOhL1j0HkZDWWlV0uM8M4VOmya/uNkcpghHDUsXe1ORwl
Pb+36mVYRt9Vr7i2yvvayzjjBdKS7frKb+9JY9W1uY77Jdv5zSh6LGIdvQMqEaJD0nSMe80R2X+w
9RX1Nk3SedQva6r/WnKaPO1sI1/nLQ3LFRyigs8qVqWFI0m0pIpXQuRdVlX/xu8ESv7Cfxg52n/R
9nvpfsv9Mbgxk6yPJkKC7YsY3LNUv8ZTNboWJcjqmGaSe5+twQy+96TBKI1xnfjRUKDmRaTGk3ry
3qShK7KKnYzRk5Fkzth80SX8pwf1Xw1pxOEYv8v6BK8AijeJ+N+H4j7Cas8yxugaoHEKj0tI/Sbu
9l4/kOkdnOmbyPab6p2VvtvEHqkz9jLaNK517UlW3qYEY4theHwuIeLzFJuY3gjKMfyg5dnyR1xa
7HSnUTNvJuqXPRAfifigltQRjfIRi7VpivCrcnav+s9pmp7czguA59hOb4FasmrwVySyTZbBqicl
MNTmgblQZZmTULqDLjpXJMycs63oGoLVk9bvGZEORHaWcZeYhywvl5LJtmhdD5PPhvoDoh1b3vMA
s7nQ5H0zeAT5Hpxs/jTuG4VGEO45QRfTwQxcmmMwAun2mRRRlGnPqUcVXnfPgRli7kAZd29k9HXw
jIIaLm4Ed9IrX0zyMvy+huWf3auHFMV6TLcZHSDgGGjk2fPM+cfSl281iR5r5mMybYEGfHOxLQpr
XejZg+SRJmbLnWYDb1BYxKe6IaqS/OmFgoT+VGb1c9XWV5FiOxTpXgRtGql1nenNuQ64DEjyCq5o
vBBji82fS08ftOSmuq/sx2agBqHXgODst8/PeeLSovTn5FIEPQoqJz2drv73k4umiFIpYj+6znwd
P1JtX5skiOUiTZ08CsJFREyyruTsueqCBa0WLyKXXyMiJKkPDzVeZbME5HMt8F6oeXpuCKSsimHa
iuAm0AcnKMxVq+Bldi9nDduav+BBYJ3CXPajFmMOz4lxDxsAg8hGsB28JyukEypCmrm3zXtNFEvL
aM5B5i+m+1REJL3Fnp/ziZK8nyaCXc8ymi95vlgaMM15GGHfb4quWFb/k7QzW4ojS9b1E4VZzMNt
ziQJJEhJqbgJQ6Ui5nmOpz+fJ+rdkMJg29nW1iWJIVfEWr58/P33+ZDB5g9OadNxnJ39MlXT0pPJ
q8MBRAuzBWS8y8nmaP0mZQiQTqqd38PZtO1dbh64QDwJ0yxIelrMMYEHr2Rak89HKMy9UOr0eebF
ODsVH1nu4hxk9/Kxo/tC3ziQNnetW6esYKxZerLrZyUn16zkq8l6Fg2XmQeZuxCmTFAmdIQxjGIf
0LSKwVWxvpBEJCJUgAybwNUkmyg/6SQq02TE+TuwBV18sMjj8zf+XafZopsVfPrj6BSPvAqbz2+p
6gTui6eRZ4Ws8VVjy6WmLpEwQbib43uvrYjgD/p4Kk2oqQK6cirQOl35LHeOz1IDbZ/rOe5N8rMn
aMoCQiSXXeTKdIhsaJeP9mhtu7JbYyPk/NEuv/+Qm6f15Q13sbb5+RryfD4jb5WfeWLEC7Xa8MNx
wWw9jMAdypd/wtB2r5knhYQnI01uOVp+XayJ6004gBspMnCUutav9RAwE0hRq8SVDXoSweQqFfOY
548U9+5tEpCuE4jojHrer+IsVdfMQXxUzdMcQtOfbBSFLsVk043Ob6Q4yUQA1h/kU7SL7onXa2bY
eAS0WKu6d9H4rLRmF2HlY0ie2p3oodw8Iqo8OpWircPtL0yPunvOSOBxGbBVk8+szP5kjljOvv2C
1IBi2vv8zvmB8Dt0yc0ZcG9fQOWLoB5KlyLnUVSz3nv3tt9u08EnGGbaS7SdcpI0oKEw3jWXITaD
5WTczelj4VAct07svQIuxqVZIowsORVDedILZgqZciCcGYLazYy/4934blE1J0h9d3p5kDNNSf6I
9Mj9L+2TXLnG2U1MkuQOBCNT1cfv/nCIuC7OdwwJiIBDhEJ0Gpir7BZK/LgPmCKxoSmYvEedLH5b
tM6YxMZl2XPJuJsRFqWBco3d1tdlHK55aopgXH5/gfXpTSQSUnPmhSwGIzqQLhAVHk/r1u6vZog+
rQmWbu1kBYBBX41nE2vZorLLaxXMZa9V27Y8ae4udRmNGd+gsbiEEVLIYJhFT0JJ3BvvRYOY1QGL
W/kM8UyvADuLaXGbciWWJrSO1KugBgd8w37LKzg18zakZwxLpR87HnTWmZOwQXon31/kjOMwscp9
iRoKNn1xI6/EAyAxFRhfLs+c49ANFujcc67BO/sJYmB16IY61WRoR2tv5PR7DGvLoA7F5fTtY9jU
W1MzN0hAntE64cLmpB4S5ZTG5SozXozxINpIDKg6FH8FWYQjAPd0R4Io83ZOGO/HotkVw3EuclGM
uVnuCtw6uWGef60xx2M0sn9843mIPTksdnjW/fMnyh7AMLpyjWYXeUckdNG1z2pSrBwuvDhYPgbU
5TtYCVFofS344WJdcNo+soBpYZusWNtHpBsy1xTtiS5iRyzrUGfu2in1VT0+ITt8x6qfu/lYIBoc
QuHthAq+oXpkR0Dwqk2kz9+kMqsXBq4DiiXNnhmQvrYg+gzr+oYfgbuBAX4IEEUM8ErgDB6b+pDX
5Up8tah/5me+MNpik986hHSm0buEQ8gkY/r8zn7sm9xsq/hpoFdtd1fqxcoo3J04Qp1zYKfS6FlU
fFl4SxvZ4SVnroArOZAMhwe9LKZHpIyZluKsFhChNsW9ajtADtXV50+qXUYc5yc1mdQNA/uZeeS9
dzFBVwo1T9Ldke4EZRnuh/G5s5laAxMWaMcqCg9Mq16CZVqoBiPtuIymAyDf9L9IaP/h218+iWT7
3+yZmbgj5c28u6t0Z50nGFjWooIa1Yz04K+5Ul5bHgkcRAEhR2JMo11rzF+m424PTeq2I7wJ5uSL
rs1Liiz1/GDCAmGyT5BCXFgGz5iZf9U23V2MFeaKWDHDeowCVgidsSYBuGLs6LDUA/FrwOavZka/
WEm/FkOM6wLaZ90Tm8gehlBB5Kq7/OIUL/oUXx+RGo9K5UenA/AiLiKhMcZjlHV34rvXLv1qsb73
USUqj1NEJ7u0thn+iD+7uy+Wvugnk6Xhs4ezEaYslX7ri2PT08CiCdpt73q13smrIdHoQFm49ajk
19VOZZ5XZJWbL++ZhMMX14zah0ZKy6Mw452pyt+ITF/iVTiR3t6BWFqjAiOHUUvxzaTOK40YwFZa
URqfv/ClWT6/75s1L943KzQ9Msmr3k0k6AuiZMOIbgfP2Xn+U9GHXwiffNqfbyglJ5pPPfuyW0/z
E7BQIasRk+9hnsalxbhFgA70I6bMZVc/fz3tA9XFnv53xQtRKt1EcQIFzFDpg54wEN1KxnMiulhH
RJ15fau8LcCmxT84UHUulrTYfyFVHx4sfe7QEVB3I65+rwtqxj5M9KC1d9VcrqQwbeH+GzjV4lub
p6LKr7G/X2gg64NbxIqMCpB+fgOsyftV3TzIZ9+b2zuD2nsVz9/plVz7zndeEw+oVPYwTV2Rdcgi
7jeDjIdrINxihLj3EvoQiXS1TCWD7VZ7ITRxLY1hUzSItUyAC0CQgD8EOZ4PLlBlZxskhJXlYdJe
dGhFWpy5MCqWnuKsgZrtgCVDPvisgrZwYUakse2aVxf/meWGjCRCKj5eQTjyhQjIe14KnQ5Bg01Z
FcaTy9Zb3xmdZGoQAZWgIoV+MW2mZU4DtIQ9XnNoyMHyDFYJCIFaDHGRxEcaHVafP8hHUvD2OS6y
YTkNgKDZkIJ0IgggeDtbcfNJjCMqJptdufSfr3nWGZ+8/CU5VkMBPopsdIrZPjrWoYzcrTUesgDP
gsxFY20cI1/NIckArDhnj3aN/cOYKl9I4yUH0Vmx6pTTDaCtKk2XErC8UW4xNNmhm07tXV1TFcLU
ZMpLYb4o4Z04u7x/DzyGwdF7raWb49FiyKv9FCjzCpWH1eGAiK1d6yAlGfH33XxFRka8XrnJhOUk
eD7fO/Mj3fj2kS8OrPdtr6gULlCrvzAAnMGN0W09h+t4PCKpI6hNywM/ii9Ua816JmIHlL+SG5Ln
eLg42m17w0+SBcgQuShqdkOvnT11+SpXzPefVMJPlyyFZHbY/45GYpdpoAE9CV1IT0af7lsoVwfi
4enYUBKai+ee4S78a1Ljw2Q+ye0qBiL3QvtCXWsSlP0pPf9zaJekLZoaOOHUqlgH7ranhQdLddek
B6+Dvr2SyJUnjPuOmSCuBMfq9OXl/fAMQF/AEgaegzrae7FxwzrRUxWxSc1gwZRzkRScOWRBfAPx
4pEMniRAYocoXljUIdnGiZnk5qgsqd5/LhRkRz/YFHxhndQV/K6w7F6YTDX3mTfQlPWdbhbXmpcC
A8CA8FCTQmCDA95a4d9Ra9yauHfFSEKjtobvCbi6ZVl310M33hkuZZeoYwyCwlBTZuJqB3h0GbQY
H7Wq2XTECdZB0hgKLOGJF9/jhXjEtfwxzNYWu9VGCt3m5qnMwz1f7Yhi+cO1hlg8FsmN8EDiX/Iv
SnsrftSrAf+2G3uml65whrtMYaZD+Q3PE71cdbUkSty4uJbfh6svJ2LmLuZZe52QX1z0uKN60v57
/iloRM8ZTn52IHPeQSX4O+sii519W7/aBUXggTidNPqiTmLqLfG1jfKaXxZfgz/kx/kQOT7+haLG
asz5E4fqpzEk5NNSokW9OMkfojTl6YJ6M6Tuli6iqzCpjrE/8erJiI7D1TZJog/uusWK2wWVfzAF
4PqGdke+J5pBvGWMqUANml31NOmHKrC34hPYpbLtRjq6gv5UdNZ+ABZqtfm8adx4j7Ubk3I5M3Sk
S6nuDz/CVrknCYij+sSc4DowBNtIQ515lGRLz/Dz2XuJDBU6N6YDETfi+uv+sYtJEtMQcaeU6vdC
Zm54SXPVEuqrFVvON9ugZqrjxovGJ482t7Ua5T8VlUmXavJj7CLyDoG3cwk32S5u59+VaW3TLjvv
i+tf63r+6JfNP5yqHSnXXUpoS4OdRyMEaHsRFTiif/HdgShTclotqQVRRR5sBUp3W6rZdyskmdFV
Pxlaci+SoBNAz4kN+POcw5dZyW7OTlOc4fPKSPs24CewjCQSbP7wyMrXbglsXBKJPkgXStRlFf8s
o/4K89NY1Q0QBNLdpn8fQZ+zUFq3/yb/GiE/XhB//Ku19dbObmtL33XtKYqcbUsCrzSq67ICwtF4
u75p/hocCMxA+xfVSfStJOpo95L4SnQRR8BToTHQCLEMy7WfUpC/ElcLxBl6gIVlxtdVxPxPg3De
f4qqKxpQ113J4IioaY6mqiGEm96HDjFmDpGbLUASbICu7XRA2Aozmnvmsiq+fc8gwCXTKSCf0Fe2
Of0VRyQLgv7ATWZY/Qbeoe9e/WTy1Ty5rV2pPIFc9cplolCFtsmxqDTeBTXwCwxkzcjMeb6uUXKJ
C8gTiH46xy/AhSyqU6lLO4c1rpPR+F6T1R6NvyqD3FSmQCO4y5r57yZub1IA1oGgW1MqyAHoJnCa
Op0xA62RWvHUBxk9dhOgG9g5LEAWjBRKmLvBlG66qMHPevQb2e73uoqWTa8uRp8WvMjbtZ1FzWDn
uCpdTMayJXORhvcK8N6pTJfiTYknKOkT3Jmyr687/5t8JSJxf0acEwFLxiqhyh8n6HJkkr+OhLwc
FVeNX+NqtcSYjIkQt0i0g9OMd34OmTDxMgmu2SOp/4Oe7DUJL24dJmAkTsK1unGRmtq+dYYbxS0X
Mzhsh0SDq1KHmZpFUEJnMBzd8m+r6NcJU97LrLjuSAzxEWJiY3PTaj7kjeUv00FDhPScaSseS7eu
QZbQWDwfolla6Pu1R59GRQKt4Q7Sl89sWeoJoRvscZijoTpOg7aAugsun7/19lEncxIrEv67d6L7
RYoyRhOPbrkjzyN+ELImuRMhu2mT4RTDCxnE/0Ztuz9H4rxHy4024+eWQpdk28SRsF+0ArQ8+kg2
FWcyYsIL46R5GwXiHvGPosR70Knd8bOSFodTYDdkpJVcZUUaZdOzObpNsBv7C+RVaQ7kAiWfA1mr
oVK8wGvm0QhG8yyhT69kfsKmBpGC084lmzN/0XY4+JP3mojEi9RK9aXJp6W8IJh4Ig58NLKF8Jwh
4dRrOF6xT2LGGV9w6B16+s45u6wPmIpNK7qDFnFwouYjYQIpMF5ceeJMRlrtA8kU5vEeV3CM7UXT
Natg8FB05W3cwEj/alYoU5rWIYUCyyKt3fN7VSTVCbwmAaDIIHHxIEU6tTq56aO94tMJjX4oyR8W
BWEM3hx868BgvJ0Gbgkk9NPg/BsZJw9ESNy5zC0dl3TvSSKfrSi0B4gcr+K4vzIJL+hNYlLrSzWo
u9HQz1UV0Yl6tnLx6IC3Alxap6NJ595BqiwkXWMMARihZVzGezxcy2nXEHCtCmb/Jq0NB1zKgNdm
l8IFIitIwYoLU9EILVPh8ZbJgDoEMeTnOESpNKADrYD7pzDdzqekqDGBNsF9dg5yrm1tbkuPQI1C
rkSIpkHPC2osaYlRKXP0CTN10Zr5TP2lOIgjzDEmTrGSD0Sl2jRiSYJWs4PbijwgA+qXTMDe6giO
zVsGsi4BhzKY4tY4vsdIPXnKyJAWnhNPqao4A/NBpbmmIJvM1TpHhQEpaNr5XI3K/+wvm/nYMiRU
8ae9lMP47L0DlUGObw1r8pK+R0nUlhO1oL5+VGj9H2r/modVO2tbmDJzstmIxZAsr0SvFQPcpDbH
JWq9pxjF35fMQMaJRxFJGj8ii0jhMGm9c6qLQH1Rj7j5vJWRghE9iC3KqbSptXZoHFLKWJz4pFHL
5m+8bFcDb5qZhQi6XernFk33ctnkCeBfXM/FuRRR0/SCNUGSgoAMAcZNan2yXNvmC4twdBraK/lF
NsuK6aWyQOeH9IIg0gBB4UQj6cpT5XSCB8xccsdiY+QkrscfcvRIwKzsbMuCzgJuX34JkeGLNY/M
H73V30nEHyXVcmyfGOiWKO31HDRXGE55Ra6uVFPFT6LQs8b5wRc7ROORkonworbk4afkWS6OB/Ir
6d2d6H+fNncuKNN+yOq/iGMkDh0LdjD/SWUy2JBWkLsqxjTxyOrF6ORyXnoqyIKzMSAt5MAIoNtH
SVQm5jkBKA/T9d5WnY4j9AeevY1iZz2A1+pYvivIU7QnMfNGFe9n/AN4qZaKR96O217o9tooyms5
r8EhuZG5pH/0AyTvlDcp1GjFEpS2yIBO3TlIra2A0XhFjf5tvUPa7ZO8dU4mtKm0VVGHe7DiG6k5
yKKQ7a/6+FwhJcUhkWrAo0tkpwbsPHjqBkxhFVDW53ZKCVfEOKGgUtD6CPQDFaFZ4BdfA2P+ZVCP
QJqoW2SFtY3a+WBSetZQ6HIPg5BqM5VmrG98liculWz27EOHAeBhpO9xHp74AIlTSSMuOCvRwRid
HrlDy6C8CiIJKQZroBqmAsCNc1T8J9xWH0ArwTWP0WkdoyjQOcZTRSRq0+I8HDX4xDhS5q3S247w
ssNSbuUTdfMHBbbcCe7H+MbsPDyqnhjuGGZoFDLukuYU1WtWtMhS3ULYZqrl1EddkzbrV1skJn5G
JWpuf4f9YUDinlhmCDeDWS8s44l1eH6RSC66pEjT8EpMUnfoCU65LlhkUeZTFe1FlFlE1C9V8Ai7
KNIsQeSoQ/HHYZR2e7YGkXdodGsTOd967JetHSU11Io5y57lXpTE2347LyU53WkYJhM4JOu5c3nO
fMm9pCsJmORLTH1KBH06SfjCQwquRBxVnrzB2Xdppa4NujtJvfsHfkH0M4auZnh9EhTflQTjKkU7
TAlnoLNR4iKgs0RniE5QA1qo8Ey5akoU33bOfEae8A6CMDmn6GzjRS5nPAxXdcxzkXicsDXelNxG
Zv2T20KFT3SuXF2iuaVOIaKVxk9aAuXSQtAjOoNWcib7PfM3HCLE0etkwDpFTLJIIkrEWHpTrHCp
oLihTkWFT5QGH8yjs6gRBnfGPK5EzfG2RcLBUg7XDxIC8SPigJx/kmTh6wkhWnL7JPyTmyOvznum
yknqTDbGsRyM25j2Zqljyz51471Vt+tgNDdmhJoJ5wMUJRJTWY4tf8TtcTRriAYkqURNXK4GahlH
QfwROSd3figpdJD9T6cnLjsmAI+mmdxd7xXXSJA3n3KuCvdsJsyoY1iVHOhWYobO1ztLB6eK8pCE
ltgR2xAMgGaFB8h2V8FkP4jFFJeXsWJw43EBZ2UhKWGPi5HHlFS6+DbR6407n+THubgSQbLjoqo0
OvOJoaQz0kJryhYIdkPaE6WW1EfZT07+fE25VzCpPLCFDjYBdS0HjFZFuJDbmTI6dw2J5Gs8oVQ4
BVhRN/My5hbza/iV/Ndm8UZJFLqiVcgzDk4NR7VTbfvmXt6EnxC0ipQ/+SuagoEDiwHo7RRnDwau
bbKR9NXUHSTZXlHtHuh/DUz/2JBM62tn4dLCTBrAmvZmMtyNJl6zXCCHD/db6hKiGHLGkel5/pdY
0clWbsQdAaQm14YZhCJhEvElpX9dV/oejiGgFZFuSj5bdizR55USghZp6OdHqw9WtpIKIK4uyMKl
b9FpAhu6ltHx5iurSFBpSvkD/cHjI4oS2HvSKXMOJkVXV4q+bw1XFpiT7irqnZ0zVLAEoYyJJqRq
Kx6J3hW/NAuKCnV4ZqokzXHPqN2Iwpk41qL+YuWEO8kdkFDHIqE+NleimzItIj2gr7rWPoesXNIW
LIH8SktUNVuK+Jz9nD+CklDbFzdztmjmpIVbgcZdlEZliDjnKvxHXAwenZmIy7itnsIgcVdxmsPn
4y21IQGXnxGFOwCzC0iSleqZSvyVrCYhdDjfwd3xwGIFxLk9aD7+qkXGsOYjSSXIgzlH4AZrG2Ut
7twrescLD3TlA7u2FqnyIvUdxEAiv94Lf8q2zTYQ+6b/llenbsRBn00SB6wYpQfwRM2U/DwjHKtN
lWB4ZxQ+C8uFgZRJkmt8RleF+75tJAqBuKpA75wXcI50rUpQGIFo8fG1iCX4Vw63KZN1f8reRYb9
w2iNXxldl5L8tvPqZ0upmB+TXSEe8S0gTkRFbCp9t/uejIl8ItadkP1sJjKwVnxJbF+bKNc5tEUG
vHsrHkyQB0AZrhtT4shsIc4BFIUAuirIAnr+I/kM/D/5A7WpWv2V41indpDdVdNwLx/iPyVGQk0d
gKoHYN3Roq9SvJfDqhwIKVyDcWWaRqJF/vc+w1oY1IJhzii+Rbg0AJZo+6BbuKieiqk+Z695vgnL
ZePQaW24T6Ps3rTSRLKPTTwfAMtYSt9ucyo6fElgKw6SKDCczvrmTbZkInPoN/lmb1gbQ5tv4sa7
shh4yI5g+Ag6arx+eGMAMlGhItYjSPRxxaQvt8Vh97N4LTGNpNjUsN4Cy9U74qFx00f9QsKg0VUf
+OeAUWD7FDit8ADU7mhpgE+wHYJ3lG9wL8QznX1yqryYQFJmoHTtS1fcVNYMOt95sDQ+s8GFRf1a
7lKhL6QBODfTimDk7bpzjsyO24hF8mWmArckcZRV3+c/dFU5BiBr8Mawz2IistSnv4VSsnnAbIW4
FbEkgBgHR1c9b2MbkmoQFBzAUrIHdGHBVY0/34FOFuIp/Iizgq4Lexs7+YoRmwvR1Da6D50hojXQ
mI+r6OVIIY3sYk1j+PiyZ/kmRJGyI541fSsM/2Yy/VsHbhhmXGZLHOuBJhTr/BM6Qq+EV56WfzGK
77IGxbwk1QLzZVHLB+Vsnmu0b0o/sDbZg24M/sMYPNtVexTPV3YNmp6V1wAsxjtuk2SPNhFgAX8A
VAUpfHYSP0/fX9TgeBSp73sGIydN5lRZF8Ju+r4GHUVYPSCMNjaRWU6geaql6FuJgAycdbP8qpKk
nye+vSmknNeFQwb+amANOqxx7y+ZF6v1EM52+RCXZKGV7spzw0Pl1tdakd0PMZQLWfUj9DoI4wDD
NjiU4/QLUpxuOUfTstA8f2VE8Y881X4JVMwoIYBCsvFmHEj74GzAOOrxObYidXmPVyN/tAyXFqdT
j2AX0IghcKAlc4spjmraQmBhW3k+vdPc0N9ws99peTLRDr1coUEw0/7LMr8LDLKaAHqisNwJ6jaP
gnBr1vUpsGHiTBOCBYBs1UZysuezJDEywEQjUQF8HkuKw4zgXIplEahL1WnfsAud7tyO8XwnUXHQ
nDP1kvKLVUAnZOpjuPIkRgjJrgp8RnxTCGluchX8bvJshrTfUDsk80Vw8Rudzhv1WGHuwzJt5zux
fYQIXMrINQ7NYD/4TnmU0FhSNzywxMUYMW0av0kpPqT2UpFOq8BvNWDB5WsCChPzXKrGtzbsrriz
8mOiXULZTZoTxDcU+8C3BIzVdMaD6P0893Yz5xAN/VoguAO/kmIfCmuHWyWQNfEUClrihlpZTklN
gWj8nvrtlZaNVxM6LSjyK8d/qFrHXNDpeQ9GD5sRz9U2Hwt6ZOlzInnOl9hC8H/6IbGAe6fKNV9q
CnCpEivOyFXuUvsGK6Yzgln+jVISSCuufAxw2qnKm1Y1b2HDWwtqUrxtcKS7tKoeRaHrUbwPHX2k
Zf9FihVEl08SXyAghRrcsulqUfwFmFfc/blNDJrPHCleQTx23Y32GUMUDmSL20JgzyUZUxEu6gZM
7IiWIrB5We94HAYJH/QKlXRG4AqKmk+XkB0K3VubglmnGJCZzTLBfTMSt0McUDyqQ2vIcfYh6g21
l6cDdAG4x/y9zVTBM7twJ00GjJR5mjF5h7fitLJKg8/LCg7JeP7Az7UOkxreF1K5//S4ixIUnmHQ
RRf3P8hTPdWC1HwwSFd38LGBNmDg+dHy+xM5KzOh2MH/ydjCofMI/Y+a/OukM/rpIC0NhUpiBeGR
hIpEfI3JbcuuCAzwX227+CHp4MmdVxIt94DP1Zq0N75fm1c7N69v2GSP7JIU5n5vpQMIA6B12nSn
rmoevbmUYs65eoeBF9ym2TXHnIKlQCUkxqWJopRH5tLoBjDJ5G/JE/Ii/vwcqS5sND81MKCC4pUz
tborUfQSu4+kmoVmA2EUzEWIUZW3kkQtc5ThkyTp4mgrUcCEF7FJ7sWrNgIS0JpuLXANM1Bg/jsJ
uhGMJ/64QFlnNd1AHWjRNppt/DxZ8oRYPUlqIgKCkj8XDZtn6CQWkv2hNiWuaVm+9m6QNyArP5BR
OLe20GsgZpjX06ZQpIqKrLGJw+ElLCupzcsOEjV69rQXyFCT1o8SuJNwJK/arhXyAQVls8Y0bwMl
vYc48T/iJUBvucriWFb5xje6ZOHwMLTJ8LmRQxs3mPifX0jdBfbpVeigqRbEH+P4rAtu9HqOEiut
TONBzgmsZsZDs78hHCwmKcUmhkSJXFivldJMvpjHH87whXtpQuHwFkHw+gxMLbHlb459HknwxvbT
hNa2fTYaD+FUUSYjWUyg5R1Ft0n1UboAEJZynOVwGOJ6q5WFA8yt+0X6hLqtOePxJOfsK9IjuQXc
m1EjVshpWEYNZGMDVWrxsyInRmWDUALoJa2bL5k1f2OvZetFRYv+Za+dGSKZc37ZfyLMEYeyJz0p
AQbf/fwALqGWv1/eYpSsbbkyy+C91Yc5sAkSkLUPFHV/1Vm6V1VIUyULmw/fKY4vILmQZDqiMKoT
/cn6A0PAF2JkhRiIOvcvsXmCwMLO+T3hofvy+TN+4JmgmVBKzGgydJOOgffPWNuz0DobGKrpmbts
wjVrVcWPsBmuYtIRUlMqM5Pq32j8e7Yv6S1kBQsBVaOapTQiu2v0BlU1GilgZ+Qcm0NoNjcZKUYR
LFtN6bMBkD6fzvWo/mRgzQvzmCF9StTCmH9OkXH7UPxorUxDb4C4FDj456+r/+kAWjYDPhgjAtew
Cirs/etWhWIptJIXD4YX7iWJqznVL30sV9LDJtn/OoOAGnchzaphScf6DW+ZUIrhS8XMnGw4ufeS
bwkgEO0GC+ofnHv9Sdx9LHFimWdfQYG04Ta06mvT7K/+F+jiCwwKkoX3iisNyBm2EHq6379Gm8QD
rVBG++DNZNvob3fY45jofojzv0XDSyuPtCfZcDzZRg4VzxfoqEsCEXkEC3YU6EpsxmbY3sUjxIbT
1JXdlw8jYAeKYYdqdjdKCjMjvjR3GldPdCmHTopAcPCNicFvxisyjVfn9oOw/uLCGX9uCxBO0EKQ
MaoWh3whzAPE1RDkzaOkzGAMuk07n0aGon4cbdL0NLyADb/3jdpaNj7RJ9IGtOVH1tQCeomnZs1m
r1MvuXfakuAbarumng6AjV5jMHE/RkYhSh0g1Ly1m1WPQdH/U1TBAMDDfhAj87nA2heAZDDQggdW
OWuHllzwg+9P2vRmP8ssvb4DmbxV9F5baWGCQqT/cJjSBeFiAJYlqnZIYDJr+z6i2jdK1opa+C++
KE4ZdhdXIdiI5TObpNpRU+3y/ln1j4mNya6YjOFIEyZtI+3c/9sA1FvGVemvIjO6t5WaerVTL1yF
9g+6Of9p68KHGZIsv2puRGWxIkMMVC61ci954MrxYO80EqjfAqVZMoWxB+GyEX3cGLtQiyRIUAnh
xfzhMEfcKirp636kx8H7CtVtXVhChAHgJ6BqmcpuMJz44tZHMHZ7RqbZd/hK3dJUSS6mXY8/BPB0
0achwAvMFyQGglAAFa9ZDzmpHas2Xujlh/cEVwz75HgZ3Lh6QDanRz3WKkRxWfMPCFOIdHFeCjwP
SS52ZvqrjdRvSly9KNQ1zSaLafNv403Xk46sccvd9F5czx6/iyl87cFxYSHNIIpkQzIb54E/VH9e
w5x9HdObI3UmyfyNGuZPYeQCqSZsOT+mW9XzrKdfGG79AjUL8xHTImFYsnEdQLtdzm9tsiHQPaWf
pOiCMLW1vUzLG9U/hAbM3TCKTBBAlucyMwdr0OMjbYpjfl+Om7GIQbekKyedFiTS69IrF1YS0Wan
wKV///kNudDovx+UkTNQiFgc3cXZ5uiBJO9Uesadjkyct5MW6ry8iqpqa5nlMrTjX13lfwHp1i48
+tdlLRsKKk8zxbq/v5cGZRsvHvwJvrrnKQr3vHYz/V3P3U5jrHnhk8+mWYZMvN95kmKSm1hmfw+6
slJq76tO8o+fBk3M4HXXfO2+e+NmFRFtd4ZLczW3PfKINL0Dp0Jqzmj8bQiKVrWPRQ+F5wj9GnXA
YDz4GFePdFFBse7zE7lM+Pzem/8+zcXehHU/NerkTVAtDQxfZxYDEDyvUnaj0lzzUL5zanE6xT8g
U2b4B5cUW6s+Is2fP8mfF1+k2PqfJ7mc/5r5tWYrvcUpqSakGgfWmnGGYYShnEI3cHGDYuSL1JNY
31RV0VLOwHfHM9fUKoSHx6ctb172sGzyV4pzja4uYz1cTumjXabrBg78NNwIr4F8pnwpLxymXZNe
VOXc6zxZeyYdM6O/qflduAVZsgAoZSsztE+HEegYSYDaIXPek4PtNk7/XEC+7IVfCIrx4bV+syEX
5gQCqUZVA/v1aEIVvnLeZwbJ5T1zd438GRDuClmGiB4WlauOJmzFnq7M/BnibaLnRjtxo1NTXTKr
b0kDm5Pd1KQzDbbORSX4GvNR0lNaRtiffpdUV+IcMZn1y7M9Q9ff5NRepQyqAiDaxnkO/PsbOEPO
3nQxxYm6GigtU/Sp7sss/1exh7UKb3hRkhZ9NJp+3epMZUJXzRy7h6jJnxylpFLPSHgadj2xZXyV
YmRxQy6YYzOF3SB/LCd3m1kKFANK+0XzzWWT2Osr4EnpjP2B6c65OA179E0F2N90h+pI/GCp4lXH
vIVgYOp+B8Em/FoMXEDsJDEJv4ye3U9avW2Tq4wEEwcy+OXq80tzdh7/2Ng3TyVe1htlQgQ2e1Wt
TfRAhTR6INLWQbZNbynf58Oi6hm6az8TopCK+0KbWx9qsjeLiwC/WXyMaHWck4nFi+7GVWlMUOeZ
cQj+pvSH7yq8nla3hZuvWeoh5AdRYN1FlfHPyJFmzWkyx7/C/rny7TUzJsXxaaOypvTZbU0aQ4Hl
jzOdW6BhUzCD2S/Lpb2XPHCYqlcjxQed3i6HlFyqgV5u5o0PrxI4Kbo2Jzh1g2RajZm+Skf/JiWR
NkwKacdnxlhTHyWvMJ3kmnMp5JtOCTadM8J2rHWudWT7X13miw4fV2daIFx5MLXQq0Yy+8Ldtcc6
LywIl496RoYrnJe0yloFEYHXOMkiMtJtUgb3lZceBlfZuRO5D3r0pakimoK7OOwey4QMb9tt2Sid
oR5eILxWw40ZYyps+85jXHRxw2fUGgPjsuY+NKOr2K6+krj3WsmFcMTTVJsQFKIYrPjZCX5z6JkV
t6FhpvMDIxX2Ugmfwum7IDZ0u76m9I7ycKpawG2vlRVaaZY4+l/s58V8xD8f40LwQ8d3iWvj+SEB
gRWZwVouohRQJHcsSUqyP3oLubDef5d2UuEuQVG0gpFoDmpk7hOt0NdCo9z4FBRI9X5+NS2E/783
8/UBGRCCsiCfY1uefP/NPinMZ2kLvZgfBiwGdWNpyQS38H9bRG7om0Xg0Q2HZCznh5DmU4IGKVBq
cN1+vspHR64ZnoVnziAPCGfer5L0JHxTP5gf9OFZ0DCSL/98hQ83680KF8rV8Ks6jiJlOgeDg4Ah
cZg/X0Iu2B/n8WaJC4Hxjd6rYi2cHwS1/Jqo1mUhaphfvMz7zsnfJ/9mJYlw3hxKHdq5ZqeshINX
g12Xegw1LGB1guP98sW+2rsLLex2zdQAq5geoBlaC+4GDZjYT5/vnvZef/35Uhfi3KvQuEwVqxiA
uySAyqmKSnMmb8Z2spHE3Q0V3s/X/fDUTAizaMWkKulcuKcg39JYz7yJGlC3NurqRkpHc10sg5I5
Kkj758t9qFYoCfxnPfdC1Lu0tNNMc6eHvlk7WcPsgX+svAYU7qxLaj68rLTQS65aenwkfS0wHHBH
HcXAAPbnwdb30hTWkfqXbNvnz/fxMTgOOTFpsLIv261zy1e1VkWr6DQl0X8Ayuo5d5fhsyVhKF/5
fL0PRfnNchenng9gF92a5dpyAW0nAj2AUwGDSY3uq7U+lOM3a13oMgL9cIjVHF2mVtdSzZKERcxx
f/5KXy1zYYizXGGuRcYribGgd0Ewe186vF8tctF31jInZq4qFgng8Q/qf2vYC+1m+//xJtSnqVcR
/Kn2haymej/RWsWG+Wq54vYJDqt1vlCb73283/f+zSL6e2U29ZAJ2SaLNGn3kwpkE8f3eFkZqJr/
29tcqjFGanWlyZYNIOykCiI4RSKtz1f5UKBhqrZsYmzL8S6ELE/GGDWGwaT1SHhomeIDldNZoGlg
+XytD4XgzVoXQjCEYULwylqUQQSCaZ2T1Z+v8fHx/Od93EuGiLzI5yyLWKOBUgzvSyDysnE2sJPP
V/pQE0PwwMbZMvr6QhDqQK1nhhCdrRpJJq1XdoImLUZF4tLP1/rwlN6sdWFBs4CGhipszmuB5jsX
YYltlMKA1vp/0Xr91btdyN7ck89VNHaxMAxmPIPzA6RKZ6eUCXnXz1/uwyN783IiNm/cg8G1/NwI
K/Tc/yPtvHbjxrZu/UQEmMOtcrIsly3b7RvC7r3FUMypWHz68w3KjZbKQulg/0ADallSLXKFuWYY
c4wRGR5cKd8GZpBezMnyv7igL0bSk7wYKZnLLRqyLJmO1ETfPp5vT+PM8fd5a5uT6ybh4kAQT3zz
epRgB3+vOU+MQlbFHui2o80lctp3rN1bTujLYQ7WCELouYv6YdkUtncnzrGo2b4T0MqZOHQRXw5x
sDIOBBuj2TDEFtUHde4RJ1JzhEUIeZu00w34f5u6gwWKx3BOtvCIbwDWuJWxkS9Bh/fm+CjvzZx2
/4tt4O/cvBtGFmiiEdfaParf4fgIb23plxN3YOnSIAj8fLtbNp775Gzdj/PuP832xt9V7yzQW+f0
xTh/eGdD0JlGj12wqWGG5f5aQHv6GlQartL36HfeHM3CzQptz4Nf8yAoyRcvjlLL229onoBHYG/R
CUf9DPf63Qrdm2foxVAHxjVK2sJAanW/UfRKqWuh3AKi/Pgq2fqUw/0NPzLa1RzUgPLK640Aw5G9
LQmCNr5tn/n7+rJNE5rZrTN6tsW2WdNZii8vA4jVU+tHSLpEvRI1TWc7x/tSRshNF+ZHvI15sG+g
ARMy/fhjvrVdkfqG74hsIY7NwaGAAzlrimi/bIIk2uBxhEZ+f3yEg6zZs1PzcoiD/ToAJdxbyDtt
AKF1vBpXvwErCubxNz5dbidTIAKL40O/tdAvRz6IZ6Aum9FbXDiLHnq09LSPrff0P10x/45iHXoF
WV7Nnh8ySu0W962BJhAcGDkyWu94U8eXimzH6w2170vY/2MT+0VvCTtHrT3/l/lCfv31CJ5JhWQf
YFm69Oeu3X2AVQSxuY/HB3nL3Xg5XQdXS204ZUfabtkYwGuH5fvaU+ncNelfvvsElOn4aG8ZSwAN
IMyAlwZAW1+/UuJb+4Zq3urcaM4Q6YtP0ZU9PsqbkeLLYQ5mzkXQp5+1Nvi4bv/PZZaVd7vsjP64
5XN9fnzEN7f2i/c6sC55boxIhvBe6GGPzf/XffnmfnsxxMFC8fl2vI0Zok0+qNPQ2/fvkF++OQJq
mNBembB0Hwq7wHbQZvnexZkBmRdSE6/hovof5unFEJrHF9dxvyDVOI70LalHDZc9nG2xPB4f5M0t
/WKQAyNqhMEuKzEBK56Mc6/05zzeYeiFCEog3Tg+3puLD0W2TY47NCPnYFM3cZC2+zkxlcBj8UkH
vZsfePuV/h3iYEO3ISJhrscQbGg+fDJALSNwKkju/+SYueA4bDR3TBttoddrVAa5X9RBvr4OWWNe
590Y562d9nKIg9fpi8btBzMzN7BS9j20l3jPx9fkgBLo+Zp7OcTBcYlDf4ArgyGiWv4sAEoiXWWL
qLJ0sJcAN9YxfXelDpBb/wwceB7RrwBcBx4nUrIhWjCduamL4WGxntQzm4xo9+YgRp4EFl2b3Gkv
YrsktI5B9qLk2TZBIdNO/qKVjykXNYjQnr8bMLfh9jp0/iZXY4lhL77qYFtVB+zxWXsrCHDNf5/9
wDeYk2yI+6E1N0s0XYPuFTSAA7QmpOr9nVBRAaDY44O+uRlAbyBdRY4zWAFcL2xCvI/i2etmczOU
+Yehdz4QVR8f4a1bx30xwsFrjei4dXnBCHkdnVeAYMzw2m+7q3d9grcswcuBDjycbYesYGjtzI3R
LB9pI21cb/Oug/POfB1CVYsxAv6U8zYETgo5B/O9i+Cg+v57D0PGZ6p449Kh8doEON1uoOdiYUnA
wgsAup+tG2yBCIGNXfyJ/x3JP690t/uHetdciYXJTvd3+9jlt8MfXO5s1qqmLcl4Kiz/klYZeGvV
M6xmfhDQPighNZcyP8JdsxZFU/wQ+H4LFvP4BjhACf1+IReWwZCOGv47uBJGGsCc3h+YM3o+o9a8
EaabkeEBNEEpTSDdeWJVR1a+AcoVwDv5F82vH1Od3V6Ti6HtaMkdSvP+5d6nbdd57zkP0Dr/PGeI
4XU96mf+gWGsrM62a/pqNqZL0n34RAjAVBk88Njclh7NM7chSAbxrsgydIhTjBHS8lDUi27h+Ky9
sdFs8EGgNh2TRznsuAN9YNZuu99v1FhN1lsdjcdHeOO8vBrhYJ8NTdJmxrTsNyqqsKmoJfwvZ9J2
IjoH6ezyANcduGa7KbNid7fb49XQWkLuhN1Z0DB0/E3WS/4gvnw1zIHZX5rYCd2UYVTt6r5vgQXL
29hXj8tCoQhzDnRT1A1YfX035tZp4f8QUYQaeNSYL0KJrLx2Ajpl1l46NuCWPIyIIARgpnQDB316
Y0/zk3LQRjZeH3+Lt9YDAGdA3xntZ55zsB7BuB123sRL6ESSuRWfiu6m46O8kVsAwa0olxYTNBMP
HIxuoLuRa3KPdDXlJDp6OIs6awLNw21wfDDbfGsbUzACfozYEpizg+FQVGucvCn2m84xPvidJ4h0
tgsRTPEud273Q3BFFoXoClTob8KR/XaA0cx+SuktO/H8GQgahkMVf/XA5wbtjsbWu7Sr/E4BE59Y
9JDycG8XII6W9sNA0xn1iG36KRi9e5beLcZWrUEDBVGXbo4CMT+YbEivYCfLTk3i9pmZU9zjcUR/
M9D92EC2WCLWeoKpV7km/+rmiLmrAXZI7+cRjsetUZ+MKBKo855PotUfZeiVLJomHfkeQnWrwdI3
LBVlRwtOPnBj3XANbP1cndJq4s0r62aIPhQFyM7S23gjLc98nNq++DK4+8/LCJtq7t0vrn+1j00F
7nycuIZ0FYjlQAdM+1WWSVSRW9NCi+tLkKHnVlb0roNTcW1ICdobd3DhtDJPW3q05mg8p+HnYckh
mYDwrUf0KbPoFUVnR/0fTTo/qV9oLe/SIy1miR7qfZGA5HN1lUNWHfT/9SpgR300oHaN9khk3XlZ
8yuKprWXyimpCphAHZ/5TTDuuVHf0rOvxrK4zm7UCBiA4gEGPjndxcBxq1LrxDSgtLGewFOsrCVo
60o2IyAzFMFlh7lamQ52j8/tIeK3g/Mq9YyvaurDZHIB3jrIn6kX0Zt3d2MaMOUdQg/Jj7qAX2dq
L7MZShZ4DrVlxNcBaYNnfKFL5QLakIxf2PZfewPe+e3PJp8foXu8og/8HPjy+R5KEFnlVeKB5rq5
Su/VdsfaiMCLii6+DuwBgzt6pxlwQVrgjx+vt86yoMrkwLHk5NZeewqT628jKyOLC/D3I4c4GtCy
o+uLaVUr3/HB7PWePrSyL4c7sLK56WY7t2G4CSogDq2qImvGgm6r2nxQT722jFFySujmzvpHj91K
9gdoAN2ky0SjHlpyJr8n4zPDSFPSI81K8cB7WlhRc735Td/ZzeRbtqAiu7/EVBb4o+DoThVc8K+K
Wvgyc/FGYfsXZ80qq592UX5HS1L0hTuXPvvO/hxu0XCe98HZkv8STZMopERK03Y+hG9V6Jyp5Is/
dzLVYM9tMF313VR2D86cEoD7IeqI4WcisCnpr2xSd6fbvvi+GNV3M72Ke/NhARLoswlWaiFrhsef
3gAdXaYG/gHclpQ3hfXvY9LCjxhC37FfIDIKzgUhaEMw2v5KSqhicGI/tstnF/Q3dTWxRBGK0FeH
ijOMbtbnsoQKD+U/kQ8rplEXzhY1bbUkGDFcJW1zKUYNkUTGqMYwD+pEha1wmr3zScgkmufJ79pw
SriwghCWP/taTD/87afit1HTDTtpJW/C9LRYZ+wubpDY7LDkcJ2JmOpB/GsmcQoZC/LgdKuvHpvK
Vrmbn7RtfqEFtdFqUmITNQMlNhN6dPUrK/8YTFvpJzGm0Oqrtv1BZCDF9kHpFdGANrvgFGfbOjUQ
zsC+u83+zuGinrNx41Y2Sp+8s1qGM7DD4gGSScKNwY+Ms+pBpFpqyC3wZ2VfLNBv+lihofameUNn
0RSN1/KiYy4TcYvUVQlJJP8QFOMXXogN9cvIQvhXIX4ukV8YsHkVQvAJDcLtLc1lP0Quj9US/GSy
RFLGVLLu8F5p6vgnFgHGl+cUqCyXGh+9HAAtNGBp/EleyvFjuvaLvTqlsPVTDfMdk/CXVq0Dbzvr
Y9pZ/b212e2M2yLuqWUDLDQnkbdxmDg23Jlpy9WKsyS0XzHKvdaJlGtEB4OMmi4rakKwt6D6cKrQ
o3PuxKskdok+gmGBu0d3oQiO1gHwuTihYTiIbhDrwBwwh1Tsib1zwQ1pjBRBUMq1GMLhDqm47qxh
213JAc0h79RqLhxRLYYahAjO1dbN/cs0quHNNgf284UoeDhk5Jan4IFn195SCztOEzEFs85GZ5F2
i41GLa1yLBCsdzyWALJ8KYrm66qERZCUoFXk+eeQhNlceRC2aXB+RyxRAXxdU57fqDe4aZbP+W7+
2O2gK0nC6R3n76BTiuCDZfPDEAZ2Wimolcg7fBGIT0vn9V6+w01gAuwmhvWNjtGl/2Cmz8wDa3GE
ogTrMz2m4Dh5SEkrcITGpfhsNe8kJA9Y8f98ooONVMTbJqqm0doMOSQuGOG2h4ysnnVN8xSwV6q5
P+UCVYg5eo9QoBzfy2uQc7iXgRpJaZCQ7A+giVs2CcwklbUxYOZJCx4DSxWFG90BMO6GEWGtd+GW
8fmU739CXa5rvA0fnp9QW6jBqxTpk/iKmKkg7bLTaVgi2GG4rapm3bvspeMPftDRqrkLcOBFHuGQ
k+TSfL2afmUEfTWF3UZu4qpKFyJjhU26rbzxKvMeaOBm+yIrtx6H6EE0WsiInohudqeDRylsSn0a
L6QjxhXC1aFWiOflT2b8Xaw0VB/MiAWmFOo7ajpGm9wZfn/O1hjgpMTsygw5Ix049FtFoMMIa9k+
+6q70uaezXfR6vI5Xi+Z3pw+UXgpHczzgZMweku3bae038BoeCMsNX5abTz9Drx4fGpdCjYG7iNR
vb0bcv6ZfFzn/t8nOIijdnEWNUHOEyiiUCs3zFzixtOUhviiopxg8sQNJToqF7aW46t/gNh/Xn1i
LNK3NJaQlj6YAxsATpLEeb9RnwTeg+JM9RHI8or50YU9rICtcrlRNCCjJCa+ov25NsNCbLukn7Bs
7zyVzuvhyrx8qoN5mbcIpCQe8+JTvGDaVToTKVR+Lb+EIyXYgThpscJq7bcJhf0iueea5ofHH+ZP
uCOLBFl75NpIfjp/1KL6dBg9N0m6zUIThrjD1uuBjBS0CCLVOPfQiBbXa+48ikRigShaFDCJIy6y
KoV3CgR9+VNb6f0V1FQcTtXLpzvIBNVtsUPoO+023Ds4PZdmjT8P5siDjxzlgwAC9OPz8YaxfT0f
BwYDAeC2t8asAx72DBsPZm8j4CcnZrIglnSeRPGBpRI3iLrRAzhajj/EHwlorQlar/TFAqbx/QOD
PzTbBplh1iSEmFZOHWOrTZhWHQkPDMHD+0moN1/cD0hzwumLDAlisq/uvZ52Uadp2k4VcTdQcBZc
jTCmQa0kpsgpgO8TRRBCQXnMJPF1XI6/t67Ww9WG3wqUrxl6yoy8fgRrrCvDt8ZuU0OC9tusWsg+
Hh/lreMXWFxkJBiDAI2716Nkae1Pht90my1OEK2wZfExcwkk3ysjrJ7C4eu8HOggD943vVPVaddt
Btw0xeoSncD+cv0tRChkxuXd854xiY4phW7xl6bWg33l+Bs777zyYfLHrvp83hk1tyCGLw/TH2wo
SDCufRilKTxct6YtOph5S7coJFbQw3Mpi9Av2nXJ6Yw4AM48KsVy1uXjaW240zvyC+Kv9ffVqbeQ
rEEjG8aU1ovPouJr5Wc/FefJb+XDKx+6OKhcytMIar7L428oQ35kqg+LjxXxiLOLWFM83xomviyy
1pOKPVUDzfHBtA2PDXZolJowK9qJdS2M4GqA47iCrfj4EG/ZvRdb5zChUHdtMiY97wO7ILSOxO5J
RfQ3iGjtziLMPz7cn3AYLM6L8Q5FhEvEFkff4pW4EpeEDMzw2YESUdtgTuBdTD8qHGPZxdl3fOy3
9yb1FTcISLYeNn22UZQETddjcKEehc8bEh2Qhmcx4eLxgey3zIswT54foGhFG9Prg1/HzT7eOoyk
LCanTxQDYnFmc4rIS8EPbyjvRAENfhqRE3ae4yo4PzlplRuVNhAJLLGQgViEvbe10UQVc/xp314S
aqceWWIL8beDp206u12Kaeg2ZdVdhvhHeE9ySGGflBBNQhME5kTsUKJLfGfwN6fqxeAHNrLfm8G+
67DEnPuyYuB+peMSqaqQdpIf26Xw+Ln1eYlrySzJvyOPQRbl+KO8dReG4Am4ESHQAM/wetH6po7H
HPVnTvZdmPcQXzWXKgU0rXVDMzcBJsWAT8fHPKCCWf1GaSjSsefbgjofDDpFc2lk26ndjHjtyjqF
kI6STZPjTjqohiFMMY2cRaVhxKlQIZQiSlCxco5oXUIhCCwBf20xf4yd/d4C/WmDqOFZVIoB3cJD
Exyk84vInBx6iaYNTj7snu6N434P9pJOnqsH8WQv5V9++EP5HJZERpoN/U6oDGDpD0tIEwqkmjQ1
WnAzHt4reTZEnW2541ohzar8r1DyBCAk5dnuespyDMocICgjXbyQ5KzdzOr9Jw9ibs8shCpPev9e
+Q4Mm5h+Mge9EBzfPXnw57KA1OCZSg4c1B7kcHTzyCWOlu4Da7P00CbCdPZM6yLYJA5MxY1qtN9t
1i1BzWyhXLk8qkWRCwxCI7GE1/v4m06QDwNkzrou426l3xMxDt5mZlQQ8FIrI573SaaGE0Kn5E+j
eNW6F6+XCPmI+lDFxovAex+aRcoTE7QJOBNhFYpFVS59OQ1XNRQQ+hzFkDI4eFbyqkXtK/zl2ODY
zj+lYG4X43/Eau8a7mfJlJi8oHguQtocXd4kpNucC6f3uw9EmiR1xuFxyqKNsEqmkd+4IwTroBbo
zNJZVWSjYjMJmZ3xEGfGD3rYlQ0bfsKjdFY1uJfpJ9GoG+azegavUnbW2a6ZPoZhPpzRlFPCUf+f
0Ke9lkwc6U/KRDYJLa8vbkfjk8xj7FifWWktHV+UD2FtMAjENylSIsNoEkvPwbnTQicJuXrJeSFN
hOWAZyqmtWvArVdeVFuBVBY8YUvNIvZ3+8Y684c1gJ6cBwjDMdIktJTl1kGksVJyEXACbKu7gn2h
yiHLgrNMAkoRDK7V3iEZj5JE/gH8k0JwVowNp0JokxTZinIVc5kiLyWkrMC9nxLvXqaV1eIpsnkT
TKfZ/G2AEsA0sotkypNLh6iHik0D96ltnWh9J+ifGij1/Lj8YJV0MSLEQXqcCROUlHyAyOwnyP4b
Mwb3ZyINkIHHQBLsU9vd9GQl1TvbNs33iD0gNYa5hC0DpA6wfX272mDAVfCw2JIoCUb/xDWAsIJn
e9q6xIg4dkwrgiCoKdBzPTyEw/Yb/5IaiG5P5W1Urr/Qm3X8zqVFLflPi0BlyYyIH0g7kP18ba4j
r6v3Pvc5zjW80DaaKWwAm3w+69kU8alarqpo/m+Xl3+xQSTQ5hW8mNt8Q8My2QX39na6Fom94+y+
LIMPVWb80AA49gL7ct/mn3+jdWlF+MKKdiSt0zKYT2DdTM4aqz0r02tWX+xKKlLQVPrJQiZSZodb
PcHh7mC3pQqilmBd+SKSd9Lsk75f6varpJLF5S+Oc/k/EmKR0MBarsY91/ctGjDyE3xxopKSHSBq
JMkMHTKC1UpxqEeRtYZNHw4q53EHcISHrdNrkZ3jUHilXZ3LvOgJphJwKwJhSZJBWTmc9el3J2lO
6rTZDLtRfC5Owr4QF6gJjQ1a6vAhm/3XZbKji3G3OzNQ2sEOaMCZMlc3KzkpBkhanCQuJs8KYn3R
a+pCc4bsR5N037A3iqU7s/qewn2sAqZeXkxvNh3EVCGB3BpmfoLcR3dexe7JLopWZtKWc6fUVpIh
vdhw+8Wwb2+rVY1MwlW7opfSNb+yKyBSnwCckeQg376yd5ItCCvYJWl8oQBzpROvYpkkh8W1CZkv
mhXQ+e9GyMb3GYYthXSMnvc2QradPHhy37AANczHJmL1eVP91bJYftldkXa8tZL8p5fYaA257lUa
jB+wKr+JI6WgI8S6EVMabKBZTU0oA0xYXc0Wm7OFRYhk/r1EP7sy8KXfIbZOZxd+2pXODT7KZVTw
Z0ndirL6bzGpo9f0bair+Uyxm3pA4TucmuBcl5lZh815buE2iiLU6hoLnRyogKA/L80CblCaKpN2
qU/m3QAHwnNenJ/GhpGdWWNzwU5WekyJ0z2hGzuHlnp9J+IifqgYXLaBY8Rfi69tbuwN1nHxkpWV
aC4fpyL77mTbv9kT6orH9LdhdlOhxC77aLeXTgqdE9WYaLI3SjO0RX8FVcGFxJ8xG5rbtFtVtnNK
qWdZja7ZcYcLz+pPu0Eo7oTkaiOXDi77td3AWW/CyYuazVg1FGrAw46fVsslVoiGW3Ew/XUVQ0l3
oKImckxcMakq8Oay22uW2X9styjxsK01NaSfJebMNclbqzivMiHTxvXoQy0vv035LH6YV+HVLko3
Gcst/IEEUeHvVRlJQ3hU3IlNJMEpnEa2PSsqrmBIvCjjNJBjOtNVF38xd1uo97gSwuE8rnKx68ls
tLmHXBlUmhP5egjneTqSsTwcf82/ibcAJy3o2wcxKcx9cJHuihvdLRYZYxVnRAfMYRbPrmxT1UET
GUGC2gKti4IEnW4UqpzBPl1y/6aAbDEZs5NdeYMBg607PR9KZ6ObSeKTuIPE66ODzl/ylVdQ76gU
hgRaaBFJkTrsYvbXNBkjXmKc6GKW2cAB52Gl1scfRa6iJI80AJWHbXtL2puICn1xskv6zTjH0O6e
8IbPuWpT6wFA7dexnq4l3UPtVNVAr0RVD3eIA8MlIT/M3HJSEFZCyVCMspJFoDfnHDokuQxuDkuq
V15Zw+nOG8/cbfmxoORKOfjUbJ6dnd7ov5Y7ACfUNiNkAO7KbQRQGOpQPER7b5xBCLcqviz5x8B/
LJOvFtxoApooxxXFncpVUnp1cmPScbPoqKc220c/xInID3+fuBVzNj2o+L5i5SRnlqJqs++mL/yy
bFpuw2Y7J8mCtAuEw6Zdfhun7XqeodTfyLC0Q/tVtkI1kI6ijtwNIIIqy/Yg3/aPLdcXWBXWTLFG
lflXcWWdTZ4UpVbZXxWnKpwx5mHApYSbkucRlTDEvKrQ5wl55JmmhrSlCLm9UOmTSOA8GbsrxfKC
TQ5T9Wt03XtOWlVceyQacsOGLflBWAtOU9IldA+g3AKfHOL1MmzNNr6wzQJWl/ZTNxSXO34kjv+i
rVuqu99D2xVkmj9aS4kQ+D+njfCncdClQ1GFFnAZOP6gEWcrBmmG/gh2DdFQdKvYmauSSt1x/u0T
5M1V9yKMGCYWW+ez9y90ybIiI2w85Rp8gj8Qqljs0HK21kuBaYN+WdXxPXdzvvfu3QlVLeqSxNJW
uDLHLo/kWOQyYROYaqpZyumquIpvjxST1DpUvzxu9N6oj+DGv7B58qVeVBpLq/XNygrgZER7RIXo
tSA8+hd4J3oUxDnWgioPxiFgLo+P/2czGAWRl+Mf+GqYfDvZ14xPnFVgJplLgPXauhl0iVg+rkoF
kC7utTgPmCFZYnWELSi2MlM2NWBm9x/XnZU6/ohvJKVfPeIhr13llvvR2nMtuEP5nRlQZMDthkn5
nYZUa+bcOBdQQanGJamP449g/1lHe/0IisRfrBJseCm0y7qZBI+l/EkQoWJnDueq7a7XiQRTMI3a
6pRtQK6o2Mlsiq6KujubreqdC13Z2EiOhWzk8adcU+Ovc5I8JQ4NVQMHlOoaqb94SqvZ7cJBewms
HYMIGssDaJK0chn2MGyzy6WhxY16/H46r+3gqnHfo/d7Tkv98SDodgMvdiOu84PUiRsFXVL1cbOJ
Z+DOxhNFJ5kBDjTmxYgJY9k+TBbTwHOq9BVXu4+COEgRJsap7P4ioYZhpWp7heLDJX8aRY1gdntS
L3BFyW9ummufJnc537r3VYBVFMgHK1HJ3gX8kSzba8GJBL6Rny3dEB2xAUYWPl97pfGuAPlBeH4l
3wlDTyFYLgBBpcJB3fV5Dy6wwzPauwJzk0AYk2uMLJ+gD1qC5kNU9adCxPFOY/VxcZIzMoeQ+qnm
68/l13UfDI8ynLwFs8EWdgb3Ygddg7IZUmHjoy1uP9+p9b+CjHew1vO//LqARkNyLdW0GdkbF4p+
sRUhnXCVMQEFAXT2U+KFshoysATW2owgMoZoAVbXnBtIhTZyqokgZSOPb78DWRIlzNh+IR2FAKQp
WIUHzT9eXFe23Rpsv1Baq8G5UVpfSCtkUO7jXTGxHALctTWfZj2pIVFvw4QJgYihI1pn7YCE6hwh
7ccMaeL1FmxYfm9ASbOzhnM5HGb/Mw/ye/kO/ESZR8OgUJkvNwJdTmn4Tj5wFZp4vakhPfDIcYn1
ALYN2YgXpyvrIZUsnKXemLvH3Lqc43oVVFHUhK3mAbEJqqXM+/RGYlkhgfbzm4cNzj9e2ImRAyyL
d/4XaZI51nXamidu/fdCbLTnely65isOYU5mup1hZ15VZOydJzldIqlnDBptBZfMowCWdbT/DEII
DwXHKqN4766s+aqjb+39TZgApSOgtozYuWWOxKcdOVVzorwTAP44v5rw8N/ZBX9aIbhboWoOCP/R
DgkP+UjywG9r+hrrjQ4r4GHVlPFs9QDYReVWmvHcCDmn9M+k6e4sB8WKo8ZZ2qHVpauH93OLVtuF
P4QvkNj7TvpLiIAGyLVRd9wiL6rPUkeGFIf6EY8ImDC3mLS92hJMMaky5b4cEiRyDclinoAfDYcH
RX/2HVeXyqoKCgD3pUQ56zbNYI6fklg7Nvfmz/I1fPuK78KgvpVF4mepjdwsO9uQdi3uvSSmOWd7
Gz+s9fSnPLBAJGtOk+tKB1zWR74deAQZQ3PsTodgPAVWZeAHB3NzBWXzqWcZireWgQ1mEWQiKs80
GNu9smROK+5de2VB4lvho9v9z9JIfjiiY5LMAMga5mxCmnVCfGRV2XWd/c1ac4vd6INXKSCxW0QG
iui2BGAYpx/JGO9rHpGR7KCBkm+5EZfaYuef2iTFY1Vr1gqlbFrvaqeAF5h26aX3rQ8f0zMOVB1F
5MgkQCrpD2F5hReTF9crF8E7U1jinGgiBBCTSo/Jttf3nHh+hR9KbUAQX9w8PHZcL8y4khFsfiZf
B2qiUW7lSMagsGz6S44WEMjLrRnfsLARqQJUQD6pTtngT3PXSGRT+ot5wS7EkUOApLebb7i3wg6K
2pqn28dkEMEyAR/kB+zXyHLuF3x/6DN+CnjJP410wSuZGiHrMOCyPttmAOnk7hDJ8uU/h2NAAgM0
U5z/AJHt8peh96BLR8IbsuOesz9TP/1vcG6dWTep7d6DcrteYJWfETKX2jVtx7oTtf6rGh9ToRUa
82+Vm/3NLosQ/1ijwsJGWh6sBnOoD8ic+FueN1LTwvUYUDxw2AM8nvgpf6SdMYDq6BVMPtuYpV7O
JEsvAdbFSm6iyTv3J/NG3ooMG9hqstgN6Cf2dbOlFkgRkOureGrgC9jvusdt22XnuuKsOPu7ijrr
3A/BN5FQMJrWvvDb6r8mFAFj+3PMn/XuF//WaAe5/qVBoCeAFaDP9pF7nzf77Wryxr2os6v2ZOvv
yVE/7xxSysMWwxZ9tfbVVw6yC0KY3D+rd9yaUXvEqr+y+rJmdIHQCUzPKTwEr63+zCLP/sClhgjZ
aROkd5AEmEVH1rD9Ju4vxR8OwUSze6i93Wk1TGeTb99OGO06WqGaXvOs1uvHqG4bj830FA1fYxww
A8gZAHjZCN5Y9HDa/CINx7HJyXVh2GVK1m4sDgOLm2HD1k001T66OzJqdNgGik6zbryew/2N/AkW
S9uNxappz6BjywsIY2rhMc2KxLhE1Z9nUoxmTDI7jQGYSE4Tt65foE2Xfurd9N5Lvcu2++o5yw3j
jzsihFSUxTyVxpffpUBbidPnwyoBST5IMM5OwG7+X66xiNgLuNYJLiUcKk+L3+cJIRjXxcTdH8wP
jTJR4JoFGRAzuwqwGDGFxlM6/JcDqDYMIkEdRxI4UOhsnBg5vZGCOCbWq34MWfGdLE1Gx0Vqfpfv
IOP7u7taBBZZMT3O2+bU44T6g/9hiT8AAaSqoMYj3b0pRQXMiBw3PHml3gS4UcqeyzSHN0M1G/at
8onavujPWKQfstR9B6TyR2UNwi02nkcrdWj5kXngRuMsWPEudctNUZMLrxbvS5Gkdy4VDq+BwXr+
NTX+O4X4P+NBxvSRveLehrweEvvX+30P+8hYciFt2sj+Mkd72Ffnu21/FXgEhinUj3/vhm8Ors8W
JEfrouBCfjCxz3dJebYXYW9oXuyt+zg0LoL8yZMM7DD8fOdU/pEoZEKoeELiHcHEG5iHQbNbtvvK
t4sNLM7na1mMGyIvsEDOk4oLXH/sLOnYHB/4jQV5Ne5BsFzMdrCPEquAz41KGTuRaqiqfcjCnSIk
dL/P3hnwz/TA+qZAkE32QYRow+vl6HdusNQNb7pHEdgE1W0GKh8+1rV6r0AvPNhGd8WNj4LyHVwu
79Ry9PEH1o8X/nf4gx1YBkGcmFuz2MS4m2qB1hnhUKRh8s5ep9nt+FirJX7hXwfEDnWaLMXG2j8o
5UihV9qAWEDKRg5dEk6D6qDasO3hHBwEL412aCf7sOoPkefiLh/DmlYn/BUn3XAd+GO/3u2qRfOt
09LuGNX2L/5fKq8Y810/PAjVrZ9iEVS8hrEoOOUir5EH2RXAk/WBfD8Z6oh5UNjBdx7+BH+0uH1D
ueQBIK7KOzgp/ApVilMzyCxSpKF7ls/tadSjJGVT6/1ddMXwwbrDH5gLwn/P7TN8aOEGxYnRJPfx
jOanTz4uelI9R7fwuOpu8wFBO315RqjMpz1pCKQFUtRXwB3spy9qrOR3onbWPbqGHvhSReYhBoEZ
XYs7fKWVS7+FCWP/7or6tkJUU+6VwhcfXTRVkPgl7jUB/DWcyrB07hNp2ZwsM6kfPDxvXljS5QUS
7yoYV1atloM2xhxETyQP1WZStT+tODwlY/PsLykI3jnZqbn1qNk9ElVe2jsFMNvLdEwQijXu9kTk
Ud2eNfzd3DRPgbt894MeQdsHpvM2MtJTf8yuunw6JT172QHqtVEzGPNCnRTPNxlSnXJJ+oYgZE9T
HYJbQ7imSHPaj7AQCpybXf5tdULiDGmIT16xdjMojwnEUpCekqyYyk052dguUmwNjUb+swtdDGA5
aZep0q1MAvoa5xnvy0yRweW1Pllu8aFBfln9F1wkVjt+IZJb3JqUwu5+oM5B2PxVyXB1OqTb9Iea
I4btDtO5eyoGp5OLyYnTTcgmUFuN9kKZf+KL2nf4Io+WOXeMPD/pqQfeZlm4PaumkmI6UInZaU/B
NkkJVbmBMQouVT1a0JITYE/NafJBdsETVDfYFrkaMGLzwUK2E3tiaERZqxjJuOrTn+TZ+pnSCGrL
BOuEe6fyNlzDuLVobEnI89d3LtlK8sThEJ5KaHD1eAkjVH+RUu9MDLGraiVTbCAX03RauWwQT6q9
oBFuJ+qoXPNt9rhlBcFxncvrfnaCaiO+VilQDQ9qOkx34Lbc6hLvgOi5ZoYG89GY8TmkDr+Wbpgd
Wa6s7E+W4qM9RmedZMAQzq0C1A/B6oP5okFldii1MNP5NvthOvWHIFnlkVVuwdmVR9BP7oU5G2pK
kaanAjotULliIFEHtHcgEpwnMk/u1jqT2zFUwxetXpx2V930OYCE//it9CfPxutLwju4s4N9E4Wl
4RQbqUnr/iOBhZoZkxdYD5gmBViyPXaMRA4uVHq93/1YS1iV4O/Kv8k00ImqUpYqU6tcaVfd7sDO
bOdIjZ8cKZ2C44++5m5fXzAWSDwR7XoQkoUrfPaF0c9LaBAoom43qq6HdLXx6BwoBfsc2Zy24Cld
nrgAOqP4azvlvxpv35zrdK5Ff3f7S6KavMQawvSrX6YkTEFTuKxa4FJTl/FqEJLn5LHOqHGkqykU
goy189xV/Eg6ejKYJP25O34RYpDAwa8e6iE+6z5SWEZyxmN1sZdSil4qTbBKSitYgESg4Sh1vrWq
5BQ7KXXOtWpoTtfV/ocIU0uYbJc5uEfqlnCfGIc+rM51T3djeoO96Pvpi3Z5iOvNc/Ul1Qb2dDP2
j2Y8PqYhF1HbP3S1nmSuxtOA5jLdWyo6q44jR3fftA/BBCaJE27T8MfpvDS86h2orfMHxIOlQkmK
LHOIqlWwbskX67ZdvHabpnMh67dGthgB5R52gFrUYCHOY46/mudpTTl1gx8qmza435Hb3rJDrnWu
ZWIIInT4zPKHzrJrra2LTrN80Yx4z9Bde28pnculr1iWsGiFxVC9Or4bPWUoD3ajb6FIYyPKAizl
8CDFoNhqL0uLDV7EoxvskPftflXQZrEx6sxBQyj9j4H8rWUMD+68fQDUdCV7g2R1E1dnKlnXUBw0
dXSb0pSmiShcioBEaEprBV5NsEtEQ4GVg7aQ+5DeFm/GVhNGQ3Xqmh86lGhNy7hm2Mrl4Jp7szw1
suIh96bPkFN9EJpKWZrS2f4StLreftx621WgU7hDwaKOT80fCEwCEHGG2KYHMBY05Gs/lDQ8rXZu
WWyk2+p3P5dw+1CHodIyxIu9TU3XNt7rkXnDJbTIJcOO5hKA44UeZJRRYiuz7ZIUm5naKYkyj8yu
EtfUj/v5h2ri4MbU97gtcQkpG5AQ30JJEqgIC2quoJ09dchjGCBnPU9eW1Y2v9iz6ofC+eutTkmD
ngIoX7zcFsFTR2KaL6G3+neShOY7RYs4dr//UZcJKPMIAS7+zraK76MxjjftPlx1OMnLXM49wp+/
EcUeaJbfBX+SHZVJlgUvapWo+KkkXho/llihAqd+cqezetmTsQKyMN45yFTniOeS+ZRYnThhiJTJ
leNiCIyKJPpVGyd67J1PAgfBMHc9V/I2zAakywoNZG5UjSBQJ2LAYz3fzvHtPohwd5sL0qGKsavs
L8vsr+K8vXWz+rtVtN/4ODkcXOd+sRWRjaribT3hoiYXc4owJJ8K6dc5DooSZfyrsmeytdStlRtQ
6u53gyipBcRqf6k52Cubr9lU0evNYYBRYlt8Ejftyt8Jlll3KCHc8R38lsnycdR1upHAC7yDUGou
dlU72V614UZkVnhW3Qv0gCotmTMPY2fpoLOlOwct9yG5AcOgPLtAEzULYdvk8RsjBVHbXKC6DZ4z
+JQb5hmV45hkZlBVZ7iQ4xblcUUPzYdsX14iDO6eqslD0UxQkso6/mKW/2eURr+ORziMHfYovBx0
uGGZHDhr3Rr+RU8EG7hsWnalJ0kGCtrhQxqxpjWiJyb3XFkOfC0lF0nlbNP6Igft5JCxs5G7XNgX
uYGDpiQRKuCFIk2JWvMnhlV9Z+aEnlyXlysSOIq8h+dvWTjrUf6G0pLrPyfzR6zbb63q1ugpuBOO
4CwLambjeyqAYOKE5QmL4cs/Qco/NzgPqAtdX3DN//2OXNwn/lThjjbZ+om6PLm/eXkNv+aVxwmE
ICc4etKfxniJVSj9Ug+uA77oz40lP8nrLj2TkrbKcAlcCG27oCyV8LRjeIuxBr3hkPXeCYUpjiG+
KIcVIQyesk2kLzgv7eo0N/0X9rq65NXentXEhSWhHvcX7gUtj2oXZom2KDQLqtuG0KEYIeBD8vJj
i7B8c+YFP7RkMP/7p5bT4Av7nh63ichnCUIZFNk314pBl87hiRt9kmY18UoQ++ByKZ2JzACI3dRU
Z+DUYBXZDl/kU+BiyE3+f6Sd53LcWrKlX6Xj/EdfeDNxuyOGVUVXdCqJMvyDoAzhvcfTz5cQu1sE
GayZudHRhxJFFoCNbTJXrrWS8eZhVSIu59wd2DcyqMZWbNPheLzl4NWHXtsB1dGgWLbJnLMbu+qN
N2Be4oVCKKYduMB5iFTufBhz70/p1yZVRG2GYS3d/1DsmquIFqg+D7Lcyw9TSRnCepS3K43fs/E+
dh3CcxTPxT2vhcms2XQFSz8Ln0ny11AiEXIoKYADpwaUB6iwkAb01S+e+Ujs/UYc5KItddhVpNvj
Kwp+r+hmG/g5jm3lA+hT5lfXog5+fzy017IVGRCgaM5BnT1s3Q6x7zPqBi5NUN04vQHI38cZcf4U
+cv5k1SPKDQ/pJiV9uHnbHoQnFPMDeaUHgqisiW3kT7shGS8/hzqnMTbLFU6LJ6Vg7svmT+h9jXT
n6phvuWQkrXPHJdqDlXfZV8oKXGEpSvHvzDjmI4Mq5BpOQKZu0LZ5FQauSc5e5NSbHk4OJZFy4WF
4UbELFV66cRKGB3Y0sF92uufoMt7dgHJtHmgzeeJ7FFZ2P7w51T6Jow/xWPsuS5TwLhWPkfWvUO5
b+6xSvtsjLuEMY/YppX6xkpsKDvGmaT+iGQsjRuItUtmfxumdxSIt5mOh1kCZRaY2BNIQg4sjzDC
c7xHxkeSddiTFEVCk+y3Tc4Vn05LfcFaQuI/AL2xhG0SfUn/KLtCSqive/fM6KVWIU4Bw60W2OdL
ZAxGog14spBs4jd8NRcL8fr9CfJGmYL5AUIs7QwAjZfD74943KyscUqMniOArV2zi3N6A+uDcz74
xtUAvbygY1/J4RVJAY6XVU7tkhbx6miHS5fRC3ZIYd8N0PN1yj6tRSFdT/AX6LSP8hwF+Xnc46Lj
1ta5lvuwtIpzKTZo2qephNiP3fBWZo1AhQJqEYTuGEnhbKIQuYiZRbBTToDgootIjpfarFNJX1yi
JZRtHypOXfRhQvcbPxvucGQRrTcVWs6xRKHu0hkTOZW3QN9/jJHVDrNd6sUgG23idLtwRpVvN7q9
9K6aY+2q1lvgwT6J6Z4efB/b+BvE8IfRMT6qBU8eh8kHcd3oRsQoSftL2oVL+IfWQAhzouDEW/GI
wGalauSu2WAMOD3Ici3qACsIVonquVXsvj5IcegZzpBYss11oqvy9P2JtCZbPV/OgbUj6DrH/ctA
31PYl4dmRnbssVYe63zx8pJ8HGyFpaJDRyD8FIBAQBWAkfdvYLWhvrr+6nGzYZwTCkqIvUF6Od8F
3AFvev8ia1fk9VXWvgi2p2RW4o4I3ol1xPSE5AKTs6VGL1l6K7kUVSkB9N6/9Nuv89/j++p1xuXs
egHPl1A4BBBlmIPsQqIOARHfv9ZCtfgjn331mOusbWip4GYaClJhbeanItMjOBLKUhLZp2G55HId
D2vQFnVQghvB3SgRt3QdlpBYihoAP+wZlwnmaQbthSWxABYheYFJQQmvsH7n9CIzYZeXoOvZgE0C
fpKxthx/wgGb9bsB1oRDBTOYQzgozkYUSUKl1fTiVJ/88yi2d2TetH9+bBuMjZhjYkAD2x3hgsi0
pJrHghMsWWDW90frzTdjorLEJkJ3UBq+nPluS5RWabwZSQvIpyYlvMkNiuEtkMaxRlrrbOT3q0Ef
A4eAbmrYA728GuZalZ2mVn2I/RbrusUgypsXoZGE5fKkz5F0Sm5b+MDaPqc7uS9Mlwgagxzn/mAu
vZwzGIlyzpk+qKdvP0iOBSUz9tQzh2q9hPvAVcKTcSnFWnouDCIROHTBsV1WW2Eovx/MsqiWG2BD
KHBePlg8K4E5+zYPNkJYAbzIrfwafsJWAMdhjr+ICLDsulsmv8Ci77/Et/cvae7rGSpvUltleVpp
eoyKz5QfUSCia+MIWqBO4x6fP0lxpIEDKcjSGVwr7wSdPnIPMlNeLbs/7mG1h+aGPbpJpzAE4JcO
xZGI2CKg3SlzV2AwMbMDF7dzLEYexQ8vb5V9Fx7bapY+yuv7AKyhaojfowpp7eWrGIpMSw21aQ5y
TLOGl6pafZWNzX4kF2UnkIyH05AAlmqKmDos7EmZfEqxOJQJVcx2k2/vj9Dia/nOna01o4HnF31e
V7jCwFA3Qlo2Kg9s9qKaoin7mRC7dZ8glToKyRupEy9MolEIpGTnBJ6IMCXre14ismL4dcnRCd8y
SJtl+0FKhhKyZgm6GTpi8yF99sDWtXAf4KFa8DPU4WLhncAXDYtLP9zHeX8hfnGo+7d9nN/N7Qdz
2+aXYLJjc+mhehHquBRG2E8D4P2K2LHJ2nMZNPY/qe7AI+dY8SIYQBR1uqYgyr2TeRDO9g1kMwFH
5XaabveMFYTIppSZQ0CUrz0nu0SR74/5GmpfFibS+gWutfEclaL6H+GPYeSwGkOjOdQOaT3qeocM
E6eThVzPsPkA1hNCBQv+BYA7LnNCKJM0XLPSLUe/yFMF+RbkXYj5vAcjru5FBcsf8wK3B/OqtaAf
tflnndQZLsFHPpigf9LD3bKtUXcLKn/Hu/RT6GLSrarxzlgXy1KFH0g+wopdtr/8ztHPoV4hL+jM
aOdOOtIWAA1BjvlMyQd4B1yAXxeRW9jdAk9c60wiyIlnwvfS7DugKZLtEidJ84y/9hmSDpId2eQF
Z/r966BVPHLuNk8cDGdCzRa7InDQLdnYpanmJ9hpLdEPiAmqwibN7jiWCvNY/IUb1XrzIM+zDQn2
bE86Ka0wT7Wkg3no2t2BGo1W9idaRVuyyfwoaLFuJ19EJ8ADz1X9TSJ3+F2yvQ9J9slQdeHygA/K
OcErqRJvgyTQhTKpOJ8c5Sai5CerzaVAQP4M6ycUWQdvY2oVHBG9JxKB2XxYTsDsSqXBIgArnxQ3
T4lRX0fzoriN2lPshbEjGjE5bT7z62Cwu2CejZ0TwgFp7PYXK7OyQW2neqRskcK/46aF+ctPx3a5
gyDFN2QNYknyjT+2mWNs3CaLd5JMQRXNEdILDUwOvHmiqGeJjnm48Di3hHPPB4nSskOAxB0yadjI
bFO5gJZ+IEJFETK0V7x92fUYFiMM8UpDxTR7O6FRGRAdZdrisyM7IT/I71ueIR+WQ+nRm8mBqDc+
Mcc/z1h0Cd+TCvjY3A8zOCBZsGBN1KtEACphzyDWEGxDBAx7Em8Ut7CuFfkievHRqr4MwyeR8PAx
fFN+Wx2HrTNA98w/IHei7C6OVI1xo6bUmNjiYHyxEUiuLkpUeS08dUPDCABbCbgYN14iXm0L984t
4y/izVMFuFyp1acya39x0KulcQDTkWRBN7VTK6qXenYYR9+URllyWOFIiilqDvks08qfZpGnbK71
teBIUq6Q4CPNfxD1yVsLEbspPHT7GEJFzyihiipJShssNVEIRXXLZoK/jeCJQLki+pRH9u5CrTxn
ITmtsxe+bjRqNAKXIVGwjMRInEUbRBdcTiz/0KovNS0RbhN+YkKw4VsMAZtTWoG0kJeqMb60AHIJ
B4VZGgKB16JKKjJYFx02SifS3LdL3YPT+tom7MrxROsHOpMESI2wofnOEkfcaN1J7Y28+BcXd+oC
ioGzLXhoDHwXZkeVpwWap/AmYgOQUQA9oAqtdn68kVnPt+RfxAQ0s82Nr9dyL/jlFnomlUXWED2q
Fsk2g2JoKEcAVwjT+CkxjeiU5hNjJGAnIbcYHjBORVGcu8Z9j5JVoaInaDRWW2F9L3vzXPs74V2o
SbM4D0s4KKgHs13AXpYgn8DCEAYDF+FT+RdprsC2OWfOtvLAk4zmHO0dIYkIIfl3ig5SpH+egeIs
IWeFFD0hnZvhbvSe5L4E2UyF0S3YgKA71EeiqNoIlJJgPZwUJ7Z2R83irJOijDbelB6rhaMA8jUs
AS0hAoTE5yTeOWMg6xRaAPkEn8XFbDwph2o+1Vt/zzSzCufULXZS8eDiUv5lXgtjoNeEyHfVAuNA
Cj9G/8S499VujPmKJ7EcsDtUs9Vu7BtelhUmvTOEsD44zD+PGnX3qJOC5MQZfk3ly5ZFIVsUg8wb
lHm81Kb4FVFdC1lsDpFKznd1Cf+VNJPjTNXzC6Uuz8K+hb0Q7Xhbsr6r4HrZfYf7KpBClnvmp/Gl
zDXvSkxzh9jmV+7NroPbT8Ag/HQ3Li71unpQQ2djB3hre3dMO8nCnsuwoB5b4S8u/nvoVe0H5ng9
yokmpCrZlomLpJMawDN/EhMIpoIy1h+aFoYIaI9A2fKqJaoCHvydFDb++EmqO1XB3YgiXUIr7s6q
bjGMo/ot/lbSjzTvkp1v/URAssnzdCs1rxQGNTJ9foAhY/yWp57uZP+SyoBs643d/AwB8Fk8fChv
lwvjW8EoA8+hoT5n89XU+IY9V6fIbOFIJ04bMrtl3vMhrGiR9udl9sXG8hck/KTvKllxfKbcuYQ3
gvqNbnSDNOZGB8iSOOcZ3+As5dMof/y+5u8aXnzpkbhy13zTrp0PwmXBp+dE3C0iwp5h/iplcFg/
A+QzDXRoySah4LojeGU630p1okA+L0MmX3n3fByHFtx2/sz8R+8JV7gevH3FGCeiIvUNVJVagMEm
g82lgwg/GtzLSvwJQ5zpS5Qwstv7+pl8pjx/U4qPsZzosg2Zd0XWXYj8qq85pLFtZlRl8HFKAIzg
I6XfJUuUaEjYZHL8U0OQYELyJn5/bIlQwdjLDsTLPJN5I4I7Qfu03rrBRJbRknnLZ4kEiw9HXYmY
a2aL70USAZpPLRXlHskgJtoIpE9Tq5JZIHjIIkyiKQA6ZsFnubHAMk+lUQyH+hm/yT1YeHpzNIbp
sBuK/AcXFG2zVFqZBlxX0gK+cKTLASugmQQRsh6xMNm747XfN3BFb4VGjUM5P4o6Z+Ml2ldRdy5v
mKRBWtXHA1t0REseLlyb1bl4KGNzjIB+oIwKuMz65prcpaiiQW+gXUtXjw6aTdZh3XEvxkzUBusR
L2gaSdEJmBohUxCMdfDr73A7t7LddxRTsCRRS2oqbN0MjeyTSI3lgFAy0g3EAaxYVomXpg/CO3ZS
Tmub/1d59EB2YUMJjJgXsdccurC/5ZaFlyyRrBxKLbbCKgHQEEUPzBHZQPmJ3ghuWlJws2zTEzHG
Fz9qvo/fwteBQZB6bEZZrrRFvSM8MQB9gcUQN3czx57hoiayC9fejVbzM68eSOh3ZZB8EEhU5BEZ
1EUkOUQfdkMQgligSqv7yXosMqwOyPL4QLkLYmnZmxyCo9qk2EpczX087/NyZHJ94U9hyv+QlPZl
ElyBLufjaerG2waoWrwjeiV5KKldTflXXaW4ZTPxmOE+0ZOXGRt1yK5zbBoCm4082g3wHFmXFLlE
Ka2UWcJyMaBo+btponQnUBlfmR8iI+aLSX6qLTZX7ydmrxETF5jCQT0Gt0LTERm8TMxoajDrVliq
h3LI9z5eZI4R39TYRM9wQWWu/95s6+ZzkVAcef/qa9Ue2QZtLlRqSotHNR5jL6/ehXapJnajHlp4
gbgt+D5YhLhnI7cKDoXXbL1Av8UsV45cIfahKoUwJ/bD+dydK1RJzKLbVBt0lm63s0mJCeCSzDnF
akUYc5pxbozDhehKOqvaJ062VWditVAIMvGlwFBCMli06qxAoML3n1B/hUitnlB/+YRaBZ89rHv1
IIGMUHlB0XU9vZH+FYvtAhunUPp8Tr2Y/JtlBtwgtV8aPYluklRJ6D1sNRKmsk2/f4MLye0FGrK6
wRVk1tX9iNcYN7hQipWnEkvFJC6vq/pTEN8Y3mLvwZHH5mCXoCK/WRbADP/D+1ghoGpv6W1ij/Qi
wydZ4E+2MNnjiXeWdhzz7zRDrk8KQrVT0gbP7/CdOdKK8RUWKyOi6URcuuNId8SXrwxrlmloTbou
Ran+xPUg9JyzlAnJd8R5Rx5b3v+r4f/jYiuYrBnTfvDtST1kcX3mJd5CjxCqGhfWgMllTkhuIGCw
6JOPOmu/Bi2Xx/XAnHXIKearXqd1XAV1p9JsrIc6kmNEQ4Gu/uxb8Ylep+eykEz7jNcvU1TUYemx
RbLAsq8H4V+3gHD75YinCVZoTaczCDU+ZQExKqtDHZtrSE8SMlAg6ekRIto6MaB6DhhEZwy7Q26L
uyN2jUiEYGfxlyXGNcAUQfLtBszasXcObAn2ddlG2UzYZQhLRNtz5IWulAS/tzT8nm1doxEQapaX
z1IMQ9W6gUvfOfzkJx3fWo1mSjBOghoKyLmQnhuLFEW515PmVvhzCCBN0HG5F/Y2+cLN/Q/vajXC
UayFk+X66sGp68+i7ZYcQnTmEqVqgbmJfEucgc4jRCXgl1lBSoygnGhshK7L0EnleSypt7x/Z28m
OVCH/j1eq/2nxRs66D1L3r2HBZbQcu7E7lyqfqnYIWWiO2T9iYVg3XkfrNj/KqQoUgVJKrlR8v6o
93A5wXbDJjpcWvcY7jGC5lsrFaKTQ/2MHnneeoPK9CmhSqUdxJ40DwciVdT8fffpyICs9EW/J9Af
17FeTiBmVEOXF64Dx0+iz8FGSowLuEFMRMTNAUH6IMsxvJZsyQvFzUmQHUFiRHMqLQk4ZWwqWO/f
2loQ9HxrwIIGnuqG5qzqo1MYpLQPzLTDSGeSpakRpRUcOIKMqfubySB2NdwcWTWgxvuXf3NlWf+5
+ipUSY2A3oI5ErgaRZxjF19lLyB4q9L65+8V/f713p6a/7ngukEWtctKp1s1F3THjwJcC048wmaR
BhRtPBG4QxHvnkwDF8MJqk+9m0lbCJZ5NxK/ahzjvIlo6Hei0Ig92OJwtTr1GBNorXtfvxl3tet4
fuT0+hxph4FOJhqRjngQCnxH7CqzJII0S4hd5Y+EwwAdwos+7kssb2C9j8MDsShhAlrAnH05detR
zyZfG7QDxG/sPui7iXgX+r40domUFKZsuRF20Pvv6XU5kxPsj8taq+JCTuvKwNVrpmUX78L0w5yG
e605U60fDg1/IkoKCKvgv3y1SZTnsjtrFOXaqyJizHSrwlfpfXdHknXaJz5ILxVPWkJJFoRd51wZ
5GiAQ6mQ75hm0vpFjhyP0llUV9+nUH+AyHdvJ9ax5fbWToD0F2mCY9H/1V1N+KZJi4Lmo9pSrpf1
L/Ot6NSt4CHCL5MyYkksXPT9EaaAbDIv3yT+iTC9HJM6qqWvu1aMml5matM7B9uGJIjsREpSbD3v
vzmJpFZXEcIQvv+W7grjYzVfNMyx9Np3Du1U0SFrAffo8aMP9ef3L/Sac4EG+M8rrU4ZIzFc380C
99B3aG0xl+ekldETDgkRTqTOF31AqT29fv/Cb4zji+uuVkTRxZZb834PIioWCKvionlxzCPo7YHk
DFUJnkx9bb7T9sWMp34IzKziV1nnT2pfnzd9fSe70PtPhE/9G2+NndYyTd22gSdXY6mrI1U6pXUP
mlf9qAr1KkEgnBKmVfF95iZw/wCMBIyTookga3ZqUWQgu20vFpyuino80zRa94n/DfptGKFLxbW1
qaX1n8SdNzHVJ4DHDCjEDcp2WyXRJo28Tg47umCJYtzIZhw1aZENbs0VDFJvQV34q1SWE0NHsogx
BTwrubhcWSqxhBTgJm6jPqEwgRrt7kGiN0IMBBwm9hWxGdcQkVukGvFmdmmi0tePSzK/VPtAcwAl
oGtcCRAtYIyoeMSggAUiz61o2Q+xrOqc6DTvp0dxpLC99pPI+8yCgpLdCB82pTasWBUuLJN9KjhC
VXWiP3JTkIG43EaNvR+yzMVtpt3b7Z0EQGKcxI+UWO/2foKGDzMepnCTVYI2LBx+zb4BpZfHpYHp
1mj9D2KvqMzdHWHlVCcfRPgn3vtsZhiQC04murKK/U9CZYYg5JzKYzraAp6b2IUuiyTOyQf8u8B0
brgBL/hO1BXW3Q++/IYoJeaWyKsIzEs7uwi6xTlFPlJRnjqdDoxW/CEHBOTRpXOFB6FtceAEGjLR
KTlecINv7TkSxyEDE3p/2i57yWqvcU1Vo+aj03dWW/MRKghy05hoyoGiotr+nIePeZlurUxgnIHT
IcZDl8YDlxMQkxv9UoNpPwAOEWuJZyWD5Gr6jVgZCAbpQVsWbFfAYgFJ+h6DuyEqjbNiDNBCY1e0
NE5xCeZF3ihR9my6n7VPCnNcmvRaRnPhjm7PYj1NM7oeFEOK48oY4McZtk9LgxO9/5QHPpYlJsBl
/p1xE/tQvvSl+yFRZ3pEesoF49XGiJO4lTbixVMBM5SWPnbumXiLtADK8mtDPN+GdJfslehShn8O
EIx3Ebk2CDJTwXKHW3nRUp92MXuOIEYOdvoY6sGhnNWnsdVu6cF05rTFB/Hkk4oewUXuIGjjlmyQ
lKn8qmlf8yqBlwqD4/0X+EbwKcPm6TgSWBjDv+rNYSpGBkGZ4GJCVSZJn5RwCSp6EyEFfQls+2SO
DNFWwNmbk2Nm429AZS9vYBWYN3rkmumokQDoC9NsmsZNXpXwc7/384zFiyk0KZ0axQyYeuTpXx8k
Ly8uJ8AfBIqUU6QzJ1U7EJJuBv0bKTHeuBWgZsC6xwPcQUFo/E4CxD61z4ezsIXUnKnHbkX295cr
iVshYrIth1wIzPDlrbhukSpq6v6O8qawX1Sfgh4BpBP44nX6TCATTFtKgsdDvnVXLeLdl/ewOoP6
ZG7hrdnaIUPmxpYlNHEhGEqGBFQmxSrhFEkfUqlBAvExRs/6KZGcMmhiFNZSD2stKVCwWhrI1xj9
8CBATwOZOyGg1Pq1CiOhiqaWzxVNsk6DBpMW9Q098/aOUZ3h+ClFTzHowUxKvHyOpvBrc4xXj7wK
JcYCezBsGMlGckxxjDNOeSzZpMY9UNyUB5+pqCRL04icvqnQz3mOSvGk8abkqrP7wCmzRR2sw6OV
d3Rkjr4GzngpnodjDf81sY14OTGS2des3I/0Q+B2v3LKXUwF2YIUJFzcGvmA+KlKiaadgkvQd+l9
IUV3uhtcyzvCGen9W3oDfn15S6u8qNRGtY5SbikCwkgS/bZ02b39+lxUHGIOLvNHGIsRvgrsHGYb
XT7b//C3HsQ1Diycj018D7IHvhXC3nj/Ht8A4F7e42o9za6Tx3gI6YdECQ+DWZ8OTnrjQd6S0yNI
lAsnYG8vbWgzUCso9mpPbHBHbkIu8mpR//HuVgtKqaOB7SPQD2Ksacf+xeDESxDH8sFIAWBcmGES
ekhHLih7719/bb+8zG46ohJQSqcRJtDLuTNqQ0u9udAP4nooyxcVzl4AP6ham2FKXM5GBDXuk0Bq
Erlz9vA6hAmSNPWdmBc8w4LSC0ekgu/foPEayLfxIvn3Da7FNk1fQPpQMv0ApQ61FWYa1LUzOv0I
20YULCxLbkh0WRQKte5uZhdAnpCyAZJhSNdBiQLACQr7e1XyPGhD5QiZ57PIvQQmgDub4KJblBy8
fD4v+/1HWIDr9TsG0Vbh/dJCUV0C+z/OkLgNKMsBAx+kWC3MJOEViJpUOmALH02sBtjEZSDFdSjo
hKuJsTfDDQPAHNxzdtGgxSMqvx2qW5TlBRbqxEbMCyFrGPPwSXgV0JPUoruQWqW8NQGmpBgjYbmE
JwwTEQO/Q5xqErWrYBVYP/DAuAfDH2jLY2f30i/lvUdfnd26l+k1Igv9IGuKA0JeoI1fpQuTG4cS
eXHRY+FqTw4aI/KDPr+zRqyzOmsntRgYbNI6RPRGwlkYcemfh4c8Hqql6K8N1MwUjoPRPRUdCx8n
B4fgL1M3XYlxp1SkfYV+FlxfiMmFXT6O0SmUcMw1h514QhUc5jjitzilTbN91ozxaUkBaLCyLSUh
Fj4f+8w7FGYHhWw58EVpac0PYvQ2Ql8X6JQXIsJI4T3KLSxFM1g1fAg5Qp/1v6RCyod1DMIcX8iP
w5iQmfvbhZi5SHAoxQ5xuagqdFBjBk22jR/6ONp10PSF2wGlJBrv5unOQwh4Mqjjkxm5IXb02lWX
lGdHJu9bG5QrnR2gFIsge4U9AnDGY1ZQyCWVh1108i8+iMxZoRskjX4rPgRQiBbBCL1lecQJFDnv
5tupuWyzszyK6Ala0eTiCaaP5HzMOabiGF34nXYiOlnpcAWpFEsYwF2Hcp3/IGpiYqwYhZlSn4T1
yfSTEEBsUybcJU3/WFUUn8o3NuM/nnXtRV9EE9arSYW9GOQXAe5YKy5NOdLaipYWkjLBEo8seUh/
Chd/pF7f9AsxSZrQ05Z6M80IvYdBftUcp/twMjZVuelK5UCwIt1pKDtAYYH7RIcSoRKw8C0F2an1
SyYNi0LmkHCY6TC9EVt2oav4XvIQU17lU4Ui2eqLs8s81UJgJIxip5Mo67nbp7wAqBDFLfQLMeRZ
hM9ChJZwBHqLMDNIvqTTXmpi19bS+UapHtkCxBxHTNVk1qtX/dR8tv3yJ9cQJqrIna0oPxNtmRT6
RQWSqMaZdICcB7Rdcy064WdCuQvLDyczSJ/oywNqvYSJJHofZ0XnVUMzlLwasNqD6iQ1PumaKlY1
0qnZNYX4YQXe+ZHZ/NZp4tJiEIsB17a1pXXzH1txk7SKo87M5mB2T5JAu/UnRP3low1JdMkIF6oW
BjdCuhN8hL4bp6Jm47nE14LxZ5MNJ+9GDGd5e0vQol9NQfmIMehppsHgI7Hz6DW7bL1o75Lplncs
caoUFPmEFmiksmgbHpdf8nD+WLbJNnTHH+8/63IyrvZeG1BKJSb0kJCtn1UNi8Lvs8o7lCFcFywp
iI3n4Z4baJLsAUpNpBWnspVJdm1FcGi/IiYVHjys1yl/pDQo2kEYfxBPmRuOtsBaC2KECjhi5IJO
OiAR7kr1TGnvi5pWu1eNVPjnx7xaCsnEDsQMZjgtXF0IOBbtXiGN84sSsI+tDy3pV2/CLoKhAiIr
hm4sdKEdwACMAh3hHkAw6b4wJrkYUwO0skKuBMIhHqW8wFCzzsie4AUd68n5RqXeZhyphyHHEwxj
dYbZvZnkxsw4RsmEHCq7tsJPRh1f2FGx4z6FJUHvatYI59tsYyGFUE9ELkfrtUh+X29QL25lFa3F
UxcVUGK8gxjpy1nBIhXbMQAifFIqrYbmx3a12OjznqVURNe42P+uzjawFIKiOc1RwiNkMIJI5iJm
+GKGoU3ppYuQwbBlixHfi45OBYLQUtuVQ1Lmv61tHd+UcL0vVfmO8BI95BqmKV+g/mFaAlyGRim8
blGdJ874KRusQ2UoF8Ku8J4Wwt/C2pZazqK2ZS9ifhDusv4yKqTlcNe3KNShkdH3tYqEiq6LEQvf
kQOHKorY9oS6fYo6UU7knqq1HEuuhWd/eKMhgaVrugAqKXp8dlTyoTHkGAlOPRuDEMqa0K0EzJeI
K9RgPUOR9vP73K5BnHD8Ssavcr7xCxE/IRvyqPm7oLDCE2mkHuJCw5BbWv0odi/s6Bq4L98Rogkf
Lxt/0HWf8JlNhW8nPYgKxRVD4ZTYrdAQ5ULgM8zyQ6ho51AiFhW7DxLn9uMn7J3VGCwXNvPlCC9e
cvnB8Jd+0SrKAFJduqEJg5oh8SS4oekPvsrQmuT4JEmhDzebPkCFENb7Rwie3GPHEpM2O7CNdv5s
Xhijvolg3fXZZ19zrkxz3g+KS5WsvBYnabE65BjocSxVeRE6cGGjisdHcOiNei+klMQcpCcXCuG7
5z+6VEqEFcfcH9xZ6CJ6kPU0PHPFYYCh8VLF2KpGdJ3aDg4Ej06JlQOeIlMPC5E3xlRoguwL2vfx
RKjsrHUhqMkO8pu/9i+OdOx/6JTqUz2yCxA30ZwEeCgKjEtLninBgIHtTg+b751nPKXVsNAnn73T
BtML5eWKrLHnMONITJunCgXZpqnCvdQ3ua5WxN8klK6tBzkzl5ZlhbYYDRwJsozXGbyr255NdCUb
zKs6QjS0bV2UWvyxVz2BeZ1Mu/Kwaahb40nIsOGcSxLsxGzaBAkyN/PBPJPV1NrlnrWVZ9UorIwo
5mA12l1Z4ANL8xAhYUBYF5SRR2pr68A7rRqmyeR78WYqICLzKeK87iHCckf/XLh5iqseK2CYbzwk
hAOVohr2PmKf8DLV9Cc9VnU9qz6KMi7SyXGiibeSEEFDAD6DUa04mcXbpGUde4hwZgW1Nef+Rg1t
PDVKyWBKjRUph8EQVl9FM6aGtGjGvmdbp12CXQvYrizrQtEvHa0PNmUEKCxEx7hEej4RvZH+aK4f
AjBRG2Bj0SfzSoxnRdPA4Eu7ELqrXBgJigKsF+ITG4vFji58J2XJUhRvtOWo/q8f4/8KfhV3vw/l
5p//zd9/FJB4GM129dd/nv0qbh6zX81/y2/9+6f++fKv/NLzh24f28cXf9nlbdROH7pf9XT41XRp
u1yOy8tP/t/+499+LZ+Cdv/XP/76QeLTyqdBKs7/ev6ni5//+EsTg9j/+vPzn/9RHuAff50XefC3
vfzn4/8+vPq9X49Ny0do5t+RKIIpQ7Q2QY85yYZfv//F+PtSMLBx1iDfsEFc86Juw3/8pet/tyxP
hSql2oiQmUN//a0puud/og8lMDU7rO3wsdpf/7q/F8P/n9fxt7zL7ooobxvu5iXqi88/mhhsoRGy
8ieV3P3lVO2ddnKSpFH3wWNnn/Q/h37bPXT39XfrWo3wVzwpaWSEXeiX8P+pbvl8YXqzaDBCDcol
q1gjH2IrdOdY3SdUtvP7GcZ+9PmPl/H8sH8+3FvPhnWJ5Zqwe2CBrhK6pu+mNNR6dW8EDeH8rs9D
3BqPBNq8pD9grd/PAQ9BJfpkANV1zGTEZlWWyqDui6hlpOZP0Rycm0WNIUl1BMJ6GRM9X4rCkqqi
n8aubIV+jtmQuInfqXvF+syZa7La3x+wl/vW6wussMwUxxp2Ci7gjtVOx/VfUz5N/o/YKC/D1jxy
sRUq+fpqq6k3x5PfOjNXGz5kn5Wv2Ca5uOBsfTjXt82dgSCs21Zf3n/CY0NovJzuWooDgA/BYR+G
D+b8Rc0v/n8+H7Ixro9Mbmf1+UGu1E3aMOX8RuKhp7E5MqfffkX/ucDqaAnGYmxtlQfoOuM0RiVl
tF8KxI10yz0L4yNN1SXI/k9e9fyGxHvLhb/N46wmXN4EVVfC3Nz3fbnz+susAHmLVXR0AdZIX2fJ
LM2jk/DNFeVAFEXYDdPHW+0MQUvfniKd1b1l/HKN+boFQVOB9cfk2g3jhqK3c5lMys7pBsqkBpBS
elmo1mmgdfdZku+mRBhqDRR4dRtqqLPm5qKjIq04861T2SfxUOy6rj8j2NxFZn4d+8PWpbMs4WJ9
PtJAstfTnacebMThukt/szK+ql3rxOjTbVh/HqcvrhLt2nS4LJL7pnko23hr9eHNpOa3nYL1LarH
1ne2STfeDGOySXJ9Y3TGbvT7My1od05SnxVttZl86r8KRSGMCrTiOtX2pnM7R91Wqb4Vunoy1tFZ
HP3IYoShrrN1HJaH/n32vsR0yG2N+sP7U/fNmfXHsMtr+QMwKErL7Z1CVfeQL75Ovooy1T5RDMqO
SJmm4BjZ8e23DCpP30Od8281t4pOn/WIHXXfds12APbyrA8+qJuSHbOYWdyjXk1jcAE0bgak2WUj
+uPJWJLjrCkt54Drf5li7TT0UQXHD75KRYv69pT+0mJnn3XW7VQPN32WbcbMughsZ29E7dYPUPe0
yJI79YtS5A+V97ML7uMAQq1hn81+f2qgxtU9c9NDvSvgvcXgPEZ14pjfzMLCSYnCEPPIz5qNhgyk
7ocNWk9a3X0KEnObZ2CB47xpyY0C9eOgffZdsZNw8Y5uTrJ2OHKK6G+OvGvpFqcuWOeayQdlpc66
lBdtQ4nKZiCcPnzSGn0XO7+snt4ZHc06K2TNXXMSmeEGZsVpmVu7QG0vosQ607NH/I5PYnoytmUF
NGSe04Bk3znoj+jB6I/6Q6DVwKTHKGOrEs7v/QiAB9sNTXOhza92VyWO/AkZkba3Ozi7INj0hL4c
nOLcSqDhJCOINb1AxuCcufUtIIr1rPJKj5tDHnUsZfMibrKPcUjDnlZFilh9H4fySDiwKqIS5amg
J9AFaQ5EMyWKTS+XUerYRt3U+riH2r5R+pGaabgrppIu6tVJpVm7JphO2HB3hvqFZgR7tR5O1CDY
lUa0HYCu2hJdtq6fFlp0U+RoDmN2LMW+MENj+/6CX1HWXt/qaqN1PBStU6CO+8DMLm3nYwDqGVod
zZd+FD4IXwh7pX8IvPzIyb/eaZYhInzRdRJBvKpWYYZtlnQ3qOdxr/EqzCpDRa9uhvpTqmGF7B25
2PoMW19sHWXQv8+aMi7WJybuxeimyuE0K68LjKoBwbdhmV0ObnRkbNeh5/qqq5nqY/UxDf407vP8
WxZfW9l04gzf3n9/MpP+3NbkGgSC9J+zEe/invdyphmFXtqUjniyNrsODXwPnPnI4K0Iyr+nCC0z
CNLxZRC1ystrUMJvlT5Shr3j345VtqEPw5kyUa2hLoX7D5Zw8Hy0krpUIYk4+2R4oVrVbtAH+oIC
7FgHb0i2hh5B/VE+Vr65aaBB0Yrgyszu3x8PWni8MSIuvBH+h6kYvNaXdxsGcGfqUBv2oR0Tu/6Y
5x9++Su00VOGytnQGzvPo0BKuaOceCGUKMw5w5ABQNPXLqndINW6bEN/o9PYq0EXk0urzsHZWPoI
9vVBqcoTjeO4mB80467GHa/SxUmr3/R2dOI2aEEvY1TqQ5DushpDzf5gxjoKTREul/vK3M/4Czfj
WZ6U561hI79zT0IvvURRf5K0IWVcSj5dtzGbBo1meOKMI2yw8xQiVZr1p7N/Qd0Zh81243TfnMI8
N1V/J+4e07Dts8dC/+7b0LvK87jHKOSgjR9NnTi0uhO9YzLom0Rxt0GvEDNZp0lDI7/SugrQtWe9
vqHB80mgEf7kzklflqBrybbWlI09hDRBck68Jr7Jp69Fg5+i4V+krrIxowZLblrkDvZtmJnnKk3G
hsT4OMUfBverpk2UG9MTFaDdDvtfqrA4o8/FPO6Keu8gPUJSGZbnHaeFO5rYmjx4s4H+3N4Opbv1
bBSRQ31VJCVt1gfj2u0ZoYlWV9Ntn32fqLI043lW/RiLK+REIX79lW6cFu5N9384O6/dyLEsXT8R
AXpzSxNW3ks3hKRU0nvPpz8fcxo9SmZAcTBAo7pQVcgd3HaZ33RH5B68mBK8MkiIRmg0gWSnmYS7
vNCf5AhesmheBGL0W2j7bVFGD5xQ+NrNXdzBXRceFa25m/oWPKfh0pV2BrPajtFNLF4NTe6Wwrzr
48Adon4fC6PXQK6pwaSJ1j4rbqy68nozPIzUM9UrdTScAYFEUxK2RTU4+oRuS/0Q0cSVapSqwgT5
HrQbt0rb8auyg+Q3G01/K8X7EiH/7o8dUSWKO/o0Xmi0uw71hZnyrWKA+SyabaX/bnt/kzXJbqQo
O7JtR7W6K5LtEMCYDWr4LhoNzGLTa5GbxUhGJq5e/wauuBEKinDyrworS2hXQyI5TYjPfGih9Jc5
prFAKRt3ngJHqm57TbH75hUhsata/DKmOwx8cDkzQF9eWnF7WUqaU414g7/o4uBW/XtDKbTbiSVw
UWSHern0CnFEV2Wi2bJL54013vaN6BSKscPzY1skGvfHpzgMBwwi+hq3E39A2vVDzy+p1NnhDMs1
uWmLT6G6HMrLJlq42QWmiLkn+umDyJ2ThM8TdG1Z6BcLsF0WPljBu9gcdKwlF83X5EGC/BX2xa4e
mk0s5Z6e/DYE1dUtyTaLp745amJtl6b+OvNeiDxOhl+5SEqb9SZXWsxOjhHPZIMufkWu6h+S/q4o
rsXuGgBSOIgbWXueo60hCDtNUHfB7O+6+iHTY0+hXwOf1y4SZd/JB9ikCAught2XjrVUN2E2Y6k9
xD0hwEYTb8lYAqRviuALlSqeyJDoQUCBXnYqJNvEGlK1DgKCOdQfknRr5l9GjgMDVXFCzzn9kIV4
ExSNrbRYCmaVk0exy6raaX+UmwvDooXD/op1y2787qGNh+sh3VPRtq3BQPTfvA006743jo10mUUU
BKPDEO2UcqQtqF929FKN5kUAUarQkbfynWTlIDzGjgpLdDEHwVesxvjTPMVjSRf7WWrpamvlLqMB
pnxNceJkeXtTTlyb8q9svB1pkaoR+zXPnSFDMuB+DI5JkG0r62BlIDyifNfqeMuP0r6c7nv1Xaxe
psiw5/ADY8tdWer4m+g7VW6dgk6JUBQYQFckizc+dp0sT3ZbE3wroGTMtqGPlR8BAeW2TGjYt6Dz
8FeuDfpcSfiVSsq+bu6z4EXVhG3r195yP0rt85RnOyTwtzhWfWoqeYFsfOEgYAtaS6+TSm1D3iQX
i5a27qBLEIvE96nqAvk+TkH9mVk4H2fZThxz0+7i8CMYOgsR6il2JZ7IdNRdvQXeozGnrbqYoKc3
da/vNes2Vo++In3GmgpsOznqqFNF2Fp/1OKVXD2L0qvRhXdhjF+4mFMP/yxMisdWta2D14pfoFRP
VqJ6k59fWuQyapI6Q4+YzYNWSuDS6QxAfw2SGhGv8jhKjVfLl339IfdIg2XODPbWVHgS4mQTzFcF
vkRj9xgVH7qOE0ubXtXzQy285rCllcUDUhvduf/V5pdGSaxA0KWSv6fW5FbWA0/uTpwaSs3c6rp+
oNOXUtvveR6lTYw+aiRHmJ180UfdFli+DDLAwom4QbceqqT+CGHPD1Lt6dwnGSinvEZPPi7NQzb/
tqZsI1NGyjo4AW1hFwwrqQe1GeysRDsifym0N3kcIXJWl0oQPqQU7fKm34lm/6H0/kVQ3vo6JnSa
4iatsm+Ko19cEudfGhFaaPLypwHp8duXmkh+jA27Sl5nk+PrSx9G0+yGGqJWXB3wN3K0ftz7SbIf
9eepEDbSkLCw0kbFSddH3MtMwo1gCccAhLERfv4cC/0bf6qqYZqGbkI0JnJbxYaiFAQD1egJpX+M
QeCkdxN2tObm51HkpYL6dwiqkusYkmEZtO74278DrqHNpI5+8Xh8OsIV8gbn6YnoyH7LPFqum3BD
N96LHGgLdue+PlJMdtLbyZ7ORKkrJcAlSuVn6AtoR6NiTjX575/RF5Fadlk6HTU7kw5C9Ka0FrCp
99bl1Nps362evaZU5CYLJ1PpoGxNG8XoMzH/H3HTf2YDXreCyYYCD2aValggPvsEQZNjz7jNVo5p
WnMY6OR2fuLIPVJ7qj252aY76nGNoyO6oCBWz/yMExkos0HN2+BXWGhqr35GlJajNMbZdKy8zlMP
5b7e+1vzQOdyh8ycW13oL+aLdeBt93z7PXLjMwWGk5uCH0DnA5IfbbC/V0NKUmUKl00hRuWVpKq7
NlIcrWltH6O9UME+RjzHvfg3o+ST8e9QDWDbMOpXGyAvy1rKawgVMeWz0cpcvSJ2w1UkH+/iKYvO
bbi/wTX/s+GsJR2idyLRxFylRVWamZJaFdOx8/xtZDcOUixb377C+tv7+YitizXL1v4+0moyazFu
rGZgMXk8yTse8uxXJrUYySjnvunUHH4faZU8pZpWhpGY800OFa3NeKE6iRe6QPacwa295wvFwRf0
TIX51D1FCktDA9YMt9XqAil0hETzmEGzfGt0s9uoeMhM/pnS5oq8+p/1UrC8oejAhP4B+3+rAHZx
GWnhMDKL23Ezuorru/4GlT7v8J64oOrPzeW/iSir9m281X4c/TYQpGIZz8ldsqstasB27eRnt8ef
2uX6zvk+0mon9lMJXSZnpGXVrgGTuwnXHekGw6Hzfe7DTp3t78OttmMLgKo2+2EZbtqCF3NFhxql
V2x9l5vFTfamzVl3aic9c6mcPAc0BJaaERVAffWdphSV6Kp109EnSAwKJKyKh4kOmz7E577x5EH4
NtTqG3kpi1wNm+lI3LjlvXbSTb/TrvJduQsuwABuYs+/Sp6Vh59P+h/G6z9L+W3c1QEkA6N91PKJ
RvyeRjAa1IOSNa4/PZg6cv3qxspqVwZ+FlstVn866oULFVLHLQ7tLy3ZK1lHDpscKyIrJZk27RiR
12S32F24Wf0ZptRj8q9x3Gn5lSEjeljCW9TdvhVRpkTnJj7XsDx5uv/3i9aIdiGLQVstuyWXauK9
xlGWfCQ51zE6sTcgpaJiJyp/KvyrYKcM/TQDBzkfMx6ZYQDJ0/dHqfwQU/3MLjzxQegmILoBD9ZS
EJH/+2kbxlDCM1Sej3pTbvLccOXEOMrnqBLLn7LaCEvLbQHJwIGVtdVep0DfVY0iTkeJVHRs34Xh
TO99RTT7cx9qIsRviodUYPX1aeJuSide0yVEmF3hubml/uzNHhL4j5b787Y+O9bqOFm9KjSwZ5ex
Rld8lB/pJnh4ddxLZ8c6uTzfPmt1ggZRiMpa5bPy8GbU5LdKf0cO7eXnD/qjlL5eHglVc0oCRDfS
uj/pN7mA7+g4HgetdIJ4SWWk+N2UOqfWrSe1ozBxC4DYMwuE1KBwLUKKMjVI07wp4Y+iH1tsKZCF
8YNg0sHMLq3wbZzex8rF9/eo0yrQxoyqHnojgyF4paSD7OsPuJG6YzG3kS1FKJQmg4TV672l61hx
Szs91uwpmTfK0F73KWbvxi6owUDPsLZq6gTUH/dBxr2wMAZmZRsmMhZX2gNhlWZXfo7aoHLuzj4V
EEO9X4LQBYWsrUnjYY47Waip4zER4IyHxlFFmswxytANxh6c/JdRZFuBJM3uaoQul4ppkrpGDOyk
FgpYGrI9BcJb12g9CVZ9Zmcuu2G9jqBdAWmxknhBrB7pJT+aUzUmR3IqO7C/Xq8ez87AiUBA+z7G
6ihHnVYDSGWMpzfBvh7ti9KO7d8/b8hT0c1fg6xOmNRhVxoPDPLy9vEQeF/PF4fQvg8IbM4MpJyZ
sdX5KkRaEqEV8TUvb5F9t91uLx5///p5kJXd5//cTd+m7E/X6lushsVQM1Crmo4IG23kbbjnr05I
mKE68FI9YLFuSJCDbPmh9pI9ffeN4sT2O8SxLcj9Mzf+yevr+89ZNasmo5waxeDnkODaD1DvPUSC
nMfhfNB4ZnYl+e/HJSKKU8eYkY60ZO3GnplhilX2IXfOzPGyIX7Y+X+Cym9TjKWzVXV9SKQxW+5k
XRvpSwV/IUw/1PwXbLGfV/REPMX25LKkT8VpU1fbU2uR9hwqsvO8bLbljNekQEcoJh/U79Lp3O18
8lRr4OZEXQLTtk4F6zpu0lQxKUkYtugYdmI/JfaLZnde6xL7b9J9e0FVwG2Y4cb5uBbZUR+G/Utz
hU3lGfbHA8qzjuWoNth2O3J6ByCSlz91budiyFvYym/tIGxrW7R/C+7j/ZnDfHJp9AUSp+k0utcG
KoYchxLk2fFY5q86ZuiDEvZcgsmr3MkfUalBD/LHM+d6JW/znyO3hE7AbchbzNUK1TECfVbJfihz
f6vBRoulpxCVRgXmnPU1Ll4JlExVKUSYW/NwbLVT3MpGBGsoUJvqYQ4H12qpLpqE/9KTao7UYfbC
8JnHd8nYv1qhj2qyfvSl/mPo35PmnkoAgihFNHjtDIq1M88o7J3Ki7jX//eTVleVoiOT1kRcVa37
8nH9cHfzatqP92fO0UpW7j8TZ4DPBEYBmuLPxH47SFIkC4Y2GTxwKj51SryN2CA+JcJ6nBFc6Lvr
Si32WiJcVFO86wLzU6O5pRrJ0fRvYXbMAg2gD9BODn5wQNoxuJb0i3Qq0CqF5zaMV/DmHEnsN1L7
NlvU5vPhJqhlr0JbqAsKTPCku59P68nXhK8huP2fA7u6hkJLrfOgn6Zj4YnO6DZO6GbOp26X9lXr
7M6Fh39UMdZ3EXtOQgYIajlCoX/fepWZdU0jErMtYOc96dZB2UxEipRWvXCfXozu5GE7vF3u++al
/Y1uBypu16ILU3mje/+Xj//2a1YfPxR1YdQzv+apdynbbVFzIjS4Ab3hFJvS+T8cdk0C/GTq2oJo
WW3SrMODWEU15JhMcFli8F8jYsqPQ4FnfL2pzPZMxPMP2pdqEt41/x1wrTfWCHLe4K3MgPaRMu0H
ZkX2yEX3+RrbKB9ufp7NUxktwxkY1ejyIhu0uldUotBmqMmkA/9ZDOg4xHuU96nozwTF+sbqxl3T
1RvVpA03DZu+jDcddN+y2YfJ3ip3YrvVU9/TURxC88UdxOqK/sezMpR3loj+QqrfmnnoWsKXWYOp
ajJHN4QXqy4ouMYXhhJ5PuI0P3+UdPI5+3bm9b83bJBVythmwngsBH2Xq7HdC70n0Zrq6CC1QbeT
YMIGqQz3+Mv0x/tq0vFOm+yQU51wdSZijETYOTTtP6iuZWnBm/73KlpFmgbNW1Ww9PHIwlZ2uX+T
nWusku1w89Xbn8+qrds5xefDVWiLH5b7yzizt07lXgrIZBkZeQp666Q1kcUpNKV8PPrxvV59YaNJ
d+fMra6eiFuoFQL8kMm/zfV12/ixhEa3OQDLu1u6nBMiND+vrrKs3vo6+j7EanVDKoW+X1rDMVae
FAEUG0USH0XqzPzVG8JGHXY1SFEJxmdO79KKdaedRk+mx9pZhxJvxi57j2V4kX3cQG4ZDlIpu6of
72JUhDv/SkMPqcI/cqIPiXXYVgc/Wypc7P69NUG5FtBBxTe7ldDxa8983KnYAlQMVRJOJHft+qpN
4j5WJJ9vo64QkUgWBGFlfiOYs61jjZMY8+Hn6fwHsbfsyu9Dru7TMAZjkRTgh6ZDtKsO2q6/UZ7V
G+VqvrVu07vqZtrLO2FfHOdr+a44U1w+uV2+fe8ScH97nYlyc9kCQ3BU66c0DN0GoMDP33dy09PC
MBBG4Q5XVyDWfJZEBAD14ajzNssa7WZwQOFYnFm4k4ebJ/K/46xWDhO1Wk00hXESuFG56PWxdDAy
MKlKcC9F1qafpU2WoVmvDzeSUsOPSrfdsDT9FTDQNaIIHX5Pyj6bJTsR5K+mSHZtHTmm3qAGlrpo
lsMI3eVTd+ZaOHmevv3y1QbABKgY8mWGEoCmGYgNWJ1UQEInhPj082KcXu7/naTVchuBFKlKZgxH
ZH2z/iFr6jPLcDIX/L4Myy/4tqFEtTasRtSGo0ijHmSNo8MdU+qDGgMgaQIHfCrKFIBtaqBR4plM
9NxMLnvx2+Cg2sOAt2Q4SimWa/Tv+wpzc/kmDb9+nsdT7VSNyiCijBZFm390sBI9aASAObxwHriX
begg9WWTBREqxC6FkueacAhC7flke9kN/9y+30ZefaPMKx+igDLSyDXsmghsGVl1X5ds69fPX3ly
t3wbanXR93rejVpEojWZPViqNnTaGWnbnwc5GXB9n8rVq6wPTeEPHVP59KTRGL+mBHT3+UyIYwNl
O7c9z83eKtwSQVZkUEPGY7sZHEzZ/7Rkcvv9/6dYcSoKwkMVdgbtO0LX9YepCIeaIgDXJ4vCjGFt
FPETrSXLn+1iyRZqu38UsLxaTBGSsxvljwLkPxvl2/CrT1XbQbMSa6DH3NTOJE1uXAfOGFzEQQKi
5ys1aF6KeHAQnrVcb3GOK3xwoysbuWwhld7PaXE1Jm9WD3Wj0VwN82Ytapy6QzuveR0N3w0H4TDL
tSMBmEl+N1pxJ0kYMU9YScS+B43YM5HpwZ0bfUYNzNTS5M8dSbpK2s5R8mJT+T3lTNmhXnwEm+6k
vQUGbbALfk8XXoTKgHfFaCdzbWfG+9wpdiDeCBlwQDQ/wkULpsHPKc23k0VoLIS7NkeNsXdHRCvT
YNqDZtl3Zm3Pi3v8o6XNsD1/FUWPGM5FXoIvj599/2HqIczMjZfqV74aUan++HmHn3oBF44dLD5I
/GiB/X0rJVIt+X1t0BHRjhjs+OONlP9fhqAhovI/5PfWaqBtA+6/C+Fst4rk+G2GYwViW/KZo3rq
PoCF8t9RVnc7mI65rjtpPhJ7OrGpOaZ8Lv76h4iyREPfx1hdb7Wu/GcMn61Tma9ClUDkvpWGhsUO
bosKymvlBDXaXIndWUgNm19DktqxCI/dFG0ryr1AgrD0EKcAHPPLSH4ox9vZejTSwW6lBwi9dk2O
YYjRcYxH5GQCOzPzfeHP19hW6OYO5GEaTrsmEC6F2t9MhmEjqeP4KinufJh61RGax4z40DdapxFv
a/Hl5w0jnXrHTMiS1ARF4BNrxmkymV2mJz475hZQ9UV1MD7K6373SYFt39xM9+MlEi2bnwc9VRRE
PROUPNaDFqXIv3cpJWVTG2SBMf2bGJomaiTjkU+fJpRJD3F88/Nwp1/Qb9fTKrEnqtIzlLfGo0KS
jUHILt0Uzt1oGw5oWorVtQPZ4+jfnUOLnJzcb9fyOsGPU3XQxwS2A0GIk6aPpoJR6FXoZLzez9Xe
V0b0Gp/BvJ0rKZ86Pt8HXkWoijZVsGz54jiVIoqAqgsK89y0nnzgKEtBfhUXOuJqWtVYKMwhVcYj
fY7YLRzqMpONEJF9tm9z6lpTNM0QiRBo9K0rF+UUa3kwSeOxducNrkGb/CF0BE/d15640RwQ/N7/
qdPwfczV18mVCmG5Ycwn4K5OROWpd2bn/X6w/y+7k4oMdSdRpui7WqtB6vVBlavxaCKtqwfwjDLZ
lcTALWbiEsnf5m3umMDWUvOr8i2wA4Ntma/6kCT2UBk3xPR3Bb6EMSoelv/7zK/7cwH887ZbUKnB
8ymg6Fa35NyKIS6WoAZqiRoCxZwAO/HhLZOuw9RRkoDySfGRY1QV7CT/Ji3fbjVUMw6KifneoYuu
0vJJCt4UqAidHPMj7Z7/M2ZxS1HBhrQQTL9TVCHy7D1dMqQGY6bkdWwdMa8dLdk21TbGf0GxCqw+
kLg3O1fSMW1zgt9Ff4zqBz2gjepjXVVC+Ugvx+nLFzA6P4T1raSB03KlEsIPtfRLcb5MtWM7fbX1
rlQ3kvCqJ2hC3AhNE23q4aUyo32QFE+WVGHallwPGBBqRABoGFLwvcj6nWEktxqNCPDmaC7JD7X+
Og3XcfyMRiJkXCu+18y3tr6odWgdz+JDagxeXKPtYur4XIFwsihM+HszVD2rfjfau4iisUIZYryc
qTciTTduMJbVGzfTL+ORaoZiuvQI7AY9idR3Glr1wUepEZFAmYvah6E9on44VF5U3izSGuVFNdzN
HZd3cCPm93N+Ufl7UbhK8l2QXZTV9YQKRrVP0ws9RCIYXg4KdmO8l8FExV5cxYRO14mMeHH9mKgQ
S37loFnS+GLO74e+cquS6gn8XKzyTA8fcarWjjYaV0YsvWB1/Rbqz+HQO41wy/er3a+fN+OpawBS
vwIHGgOrf+wGqm6oRzEFkpP492gp26pG6wPi58+jnIql0V6ACUedFFGUVQwV9kostZICCI4Dlla8
4RNQHQPZokhdgODhma86mZXgQLSUgnkQISn+/RwitzbrPSZHR1k5yAPXpwKaHxdAwUC0mTQ9qzEy
y7daWbtxNHplizCo36PY/ZT47s/fvgy1PuyLcheSrtxH1h+9mG9ZrTAVYyL4lIixm+Nkim6k3I5j
gIyJ7A31xFGINw2Vtp9HPfVaqcrSbmC+DeyS/54Ag2pKNUT1dFQn2c3SbAc+5cyiysqpLwN2BB6Z
u0xaNyKnRMv0tGKM3sXr0el3AKGP2Llto1tz3x7ka/8as2c3vqwaB3vsjXVxrv61RDX/zO2Cz2bz
QsZTl1/4bW5nMbEyQfano2nETmVQdnuWZmTTOXdxuU/uf57Tc6Mtc/5ttMlMS6ETGE35nLRnFP1Q
4tkGD1KlbQworz8PdvLIaGhgSJKMhMifJta3wXi34xj+G+29zcLMQEPSBQwnnSsHnyz2q9/GWW2U
RPJ1NVkQRYUmOgGMKez+ercCgyB4UrzTYNuJ7NIRfMvoYCtLNHIOTi2f3KxgjE0eQ0w6/jiff/vW
YFAmmEHhfMw/zTddA9lJAzvxMufuWdlWKiXnjfAU5zvY7J+8Ww6Wxg6ijsK2PBs5nArA0LLRsbqQ
jMWn6O81Bs4nj1IngFKStkisEkMX1+F99CDPV/q0+Z1ZIDB+XuiTLdZvQ64jWoF6m66KDPnU0Y+M
0kP1FD5EV/pt+wK/dL7PP6ettXtqXYmAMNr+4S46zeYzuRgnr6bZVOC554V3sX1/TlL4T9rwzwHT
LWAv5BQKl9jf02HOY662YjIfw315ob2MF5KL0toG0IAnb5o9NRCiRcQrWJCfZ+Xku/Rt4NU6yMaM
U9IYzMfYeBvzeRdr0nYa4bP+PMzJPEYDGUU/xyJk+POQfNt6aFz5RZYBSRGO4lbf1nvrmlCYT0y2
Cm7SR9WWN8NeOxQb+HDbnwc/xWPQvg++qtAFmomLsvkfIFB+UbrVsdmVrr9VvWZbPFqevh8280G6
VYDJcI1fn8umIDizgOsFRkIT90hVBb+y1hs39Lxpmw5egV5/KviPpvXtjBrfaGR3XTY6QVrBLYpc
1MmcSjDsQK0Ba5R4fwbRA6Uz4sPOKan1GLdG+tbo9ATVDKJYe6zFcIsPqZcq+bWafSYlD8PQbqiU
e0uEk2u7prlIzDdgLnAYfum4T2bDHsocYD5EjJoLCTlE/9koLqrsd6/OTqlcjfq+qp5rWo3ymNjW
zJ3f+Egka05rfLYiMEUh2aWUnMau2DVWcByzzA2C35JuIT6xON2ZGD5bdo7SvZq+y8HbqBAsEvsN
Y+Nk0eLJMVy1+rhPtYtGxm5XQ5UA1TJzF1ZXYbHHV/61T5QdTSZ76OCPdsAvr0zCRKjaE2qrzUOu
9i6gu01vDMgQvhqKB91M7p8B6bkFwrhGebSQnuwm5DAJCLuLsQr3Ag2NLrHsZNor+cFSU7uuYkxf
Z8S5HwpLuMk6qC5j5IRTbQ9SvJ9m1FNk6LGKq3olxAkfKqVkSwMFB3jBnfk26qVT1SlCxhrmxotD
x+TmfWRPSrxL0WRvq+o+QUnPn7RdVkIGLxXk1YhylaXg/94n0Ksvs/lYFI9+vLGmDyWTvDEMb1Xz
txV+qnLolgP6WXKJWM4MUJO4MVdIUzBtr7atUbqmZnyVCimMOXpirNp5L+5bFAP9XPFSI/fmRMP9
2nKMJfzXsxsTNEAfwCPox81Q+HfxLPP0DXaeKja5NymC8GRhA6OOxc4Sr6vgrgpiF9F3exTuwwkb
KlpEafsYqHctIsX1FCCT+Dsvp/0sYnOp96hDLyRVpCm73EuseDfKvCKJ5sWN/tAZKoVHFkZ8Ffzo
4MN4E7vCq7WRWPV3XFw20q1f/xrEaSs28m1siGdav6eiCxBRGBCh0wHMcHUZdGIcKoLUYplC1yNR
XxLtdlIblx4Y3D0a7KO///n6ORkkazpxqYoAG0ILq95eq6ZDPifSgpXQ7JcKsBjs+73hfULGtRF4
2Z/roJ9E3nwfcZWXZ3XEryhA3sDlcC07dFK32I725+hMruwiZrs784mnIovvAy7X37frvW9oA6KX
wNu6sPY+Ii+6Dd3P14DmDpiNMy/5qTeLEH/B5VF2oLn092C6H/i1tOCKomSXTLHj609S1Xk/fxJb
4dSVbbFN0JfEJU5cRWxFi651GfbAzQkMQ3mmVfZQK/79pMa4slVuhCRpXgub1LiuUORsqk8jeQ9g
Qcup7v5xHESEMgLjaaIBiz9lMGtOmlt2p9yFxe0sEVHMV8gCINX+KnSZq2iRM2IkIGRbS8y9Tn8u
SUYVrGI0C+EmqYKM6rs1lAyz75zIuLd6JI/qvRFSIhNrx7LeRX9ym6r/nebD0Wz2uvRcx68j70wx
71ErRseKzPumT2HlV7wv0ZM/g1EsEJAPE/7Rk1b2B0Wc7aig1oEcQSUgud4Zl3HiGrKdqaqLSQWM
6Cvff5Ul9KkMQOWj0/gmBFT0JdM623bTVWw8L5nWYJVuLaJtSp2lfpt5dNHWKsTZsXAesnX/0Q8y
Im7FpiPtdgJWLJOtm9m+BTuI4PXF1BMZAFA3cFIYf6GzrNOrFKb7oD5qCVIaQrFT5MDRJ9MdQqrP
I8pXeBkhHqIXdzgIwF1Hbzf9CKKXIkM03r/I+WoRs48ugPhW5bshfY71N7W7G6wv5IoRrejcWKu3
MaRhNpZQcpfV/MkJQBFzK2AQLit4JKZXaVehwgTmwRxcBXWHsr+bYtkVNMR4Llt/IxaXgxsiq2cG
vIzyVkB0/s5oLqsRgMScbSpXM+4VllVHJ7eKaxu3HntSb8ThsWi3Rn9o0OlqqFKN1ps4opgRfXCF
u+pMpTm+NWV0ST7THiz78CSKt2HwoaiX9fDsV7h6pcjTkux38O6xuWqzu6KOIAIMNMp3pHFuOFYo
8ra8wy1AOQOvwxSWQG8lgADrwDWopAhxAFaKCtZwQIdyY+r+0ifxIpQzmksTbjfp975HQ7aFKDT3
1lEW9E3bo18dWMQwSIyVT0XzZul3gnUvZRYuTuWmVdTntMzfVDU9RBos2ieUn29FIpGsI/nJCVbY
dg06rV3xoLbYPqAbGYTFwW+7nRLJR58eRCQE93leEb53t52i30SicswtBFvl3vGlu14u0CRnvgzc
EdVHpacAOvNfi8mFr9wjqtCkd22Ve+Rhk9DS58uOgyq4gqRcJlaznUs3K5+U8r4M31PwNNVSh9qx
U6v4Mqf2nt8b3aYLbwXhWc4vtOGqme9r/6ik13V+H4wHqXFr61kHlElaXr0HDTw903JhVZTRRSwh
kjXedQESwuatj4RrL9x17a5qrgPLwhupuDPU4DEnxY5ST47ctr3SNAwUC7tEZkRx5+LJT7wWtZIs
2fJvpvI2snCyiFCoCLeZ9Om3k2eO/YTACmUY6wq1RTXEfIdjpTvU8vS6cuMOQlPgZMin67Smmmcp
aY4Dml1WOO21Mt72ffNoCs1R6nRgc/ptM/0mZEnDxq4B+YQVnNGmbvCepKZsJHZo+rjQ6E5ohq5u
da5MPKpag420gEO8b/ctfm1Z6/XGRBP1KsG/d477nd5Z+7LGFS469HGH+p4rqF4xpm5muTrUjmYS
nRgdMyHCAweFdBTkJnRRSrqZqn6T4DAHKCP0sY/z6iHacAG1I0xtOqUt94m5N5NDn82gaChCzeGG
28gP35tccYYqcmKkL7r7Ti83/ZAQVo2uKSaoUByC9HqxT1hkiNB2Dz3JFPayJOKCN72A28FcDDMH
9lPSUemkw0q0Mzm1PHl5/kxDzikL3c5iegll+NjkrGBm7sW4u4nTz3reR+jj+81Bip+qXL4wzd4L
IuUwBhitUWc1qo0vu3omuYG0HUSmSa1vCz+6VKiBttoVEqQe9WxvGoBR6KkXDeHNzJeqYrDPpJ1F
kDg3t1jfOVLpbwftVdDBZkm9Gw2f8dg+oEk/KjD7nnvjPhKwXLTy57ZVd2kR7EO/v5ARMjrzhJ58
QC2g+tgT4hyxyi2tOefCZzsetXALYAz9EPPMCKfTKuu/Q6xDK1FHdcwvIa1qcu1pObIv1UMbdfsJ
yYtuvhvKl2Bst4ofvIptu6uDaNvklZeiRjxw7wkDAnp1HLkA/bdmETs6Cgpd+3vuz+kbLEHlOv0j
XtGwaQJWBML775AFhYYwmzumItBE2y+P4UzrLk1caqdnpuRkKQFSIdhJOtDQ5lexX9XOuEX4iXiU
L9Vtuzd22ZvC/Wxrd+lxdLK9bMu7LLd9OL1kwT+v+CkZB+S9/nfwVRyoQ3GpoyhDi9E1t+lNdmdt
5n1yzGhcjkfk4byAjDvehG7vDBt5I18M16GBJJCNn+Uu3Z7r1p4KSxdNSAoqEj7Qf9ro38JSXzA7
0kdkR+XO4N0FoJycqS2cikV1hYk2KDtTH10VbsohiCPr/5F2XjtyI8u6fiICRU/e0hTLVxu10w0h
dUv03vPp90dtnDWtmjpdwNrQYIDRSJ1kMjMyMuI3AzKtrXCOog/FP2s3Ve5ujXGxj7QUXRGx4S3a
8UURfgndAwKJX3+4a1XQT69xabdUci7HpcgQCbYqsdBYvZqCSSMCNgDXh/uvR7t6I/o83MUaTcqs
T5qJ4ZBC2vZbLvpnasoPlTO7sZt70Xp6aW684dWlQM9eXVaDLEoXQypK0apRDFggDd7RZqrn7EYl
Tbk6gqIsfBsaIZhK/73HacjWjRwxQunEhUVZgFwNSpC+1uxk7++o6a2jH/oj9+j2wM3TjXaZXW/u
FCuj7sUV3A226bP2ru9yl76wK++qg3mv76pvpFaw4G9Vg6+uqn8e9/KTBwkVOer6MwLDQERwm1Zw
FlEpcn79rf80Wf8V+th6CFli5LW6pGUUYjqPmSCu9kBfbSAbtozZu6l8CPFbgWoUdtv98KhU+Cqf
gvhVbHZDF+BYjUNVx9mKgFhkvM8J1JGWiFUN2zi6j7PaxkWY1Ailu68f9yrdB6FRk8qArJPNX9z6
tEhT27ijZ1xRcRO49cgNqK9s5UYNdwLBJdMawqd8zjwcRi1FGB0zCG+xqq8dF5BcFUlbIM+acXHD
jftAW0UGD4Ftq/36HUDWEd3OLfvDflxZuhMejRur99pq+Dzisrg/RUpRyCK/KBlxWAqNSP21VOzE
4cb5cHXjfx7mYnYjTBTqSlxm161+lFt1jR/lkVr7Zlgra0xK7n03vhGhr4Y2plCnzcCR+Kct8OnN
zCju/DKXEKnNdkbRubl+TMCvFcZO1qIbKPVFTf/f57yOQLDMMa+hd/n3NFZmhbtnPxKqJWSBFMHL
/RZGSurU1ChQi6pBNcrJ97p4pV3eU1aLUvPoJ89RwmUk8nGebzBQS+2up7zno/xTSW7aq3tV8+10
kXpFNsvPJaTDTGvwdTvCsyNo76A+Ufz9tsIrr8l+NCt6WNlBm5FIwCQqYjut4BtAvKKRcWO7XJ3d
Ty98cf4V2qDNBd1W6vrDbl7PTrme9wmfNLKxg1uPLvfMNcWI09fjXu2JAsIyF8wogHnlIpwLvT6i
7qKv9vHBP5rraBc/8vIZXMuaM/K3ij/GnfI4HLQNwnKpcdCFTUWtGnERsjxMhH9+/TxXF/YiQQt4
cUEUXQKKSiyZBylDGRrHRzc5BRvNjh3BrpzWNT3RphDm3CJFXZt6tKFEHdSs9m/15S6LYs5t1JcT
FMVk7vXqq0IJV0IZEJOgW3Hx2somHsoqIZGS22UqFRVp3U0d0hi1w61t2x0rPnG/Sx8MPu+tw/pq
AfPTaOpFyTSc+6w1MkbDTd1apLfM08OyohC2ZB6Fwy263oWbzP/yLz8PeLGesAwKxjplwI5VLDvY
J7nmuXiunoVN447rertUUA1HcYK7ztH5toM3bth/B+XMf3vKIVvL22pTe+mm+pa7t1pYNydk+Tyf
oljZohRfAc1ll2n36V21M9fjJvAiUoTZbc4Ym3s3VvTyxpfnti6DUeXYxoXzT0P704hJ5pvpKkCh
BLql/fMnpB74yxUVsYXg919VrD+PdhFHgmw2g7bk/SSvPfTfzHXmUga1V+v2FO5RPV//Nwfe5wEv
srWsGtA7KsECx3RVZl92pYVWrq6/nsVrx+qnUf6wmj5NYi13WUx9lo57uE8h4gq521S3sAV/ctcv
PtVlbhtjylLmurwAYatnxf6ZuJU3b9qXF9zeIaAbj6v1ymm9lF/CN+1GKP4jo/DV6BdL0wjzwqgK
Rp/NH4KOwn0xr1tYlGPKxTp4FSJPWVGFaG9hOK/l25/n9iJJklARFuIlRkj3mrc6Np667/c0l3bJ
N4EcOn8a3/5vH/MiRxKkslS7JUYEwRk+XtAcy+zh/zbERX5UK0EjmwlzaYytJUHL6qP7IrnV9L8K
Rvk8dRfliDQIZz+l2btHyRCDu+HBfzb31ZOxzTfj7/xEaSR7F4/1MT62N+bweiD7J6xcQtQ6oYy7
SuENh924no7xY00nep8cxB0c2CfjIbWzl6/n9NY6uQgtScUFvcZNfJ8F96P8vRp+ff3zr+Yin2fz
IpSA6osoJDGA5ml25RVeeE7XwCTX/rbei158wj3ETY/4eKxbDyO9I+y7W3nYMsYXm/ASX4DWWVNX
Fc8wrvX1cNTsye3X9cH3Oi/yStRNZC+56x/mp3B3c+xlo3019sXZmYVRwj98UuS6AdJsix0Zp6u7
zav22j+UT9KtiHP1i/6HKiJeomUAQA4BakN8UR/MvUrx2aQxlG06GhpiIrqm+mQGJgXd1goQ5m2i
YttEpRdFwX9xa/qHsyKaF1++TeD44i/PYk53iHtbq/IMocb6en1dvZL+MwoYwL/P/tU4VEoK8QLN
wcGdD+Vj8xQcFSc7KOv8vqws4fD1gFfX0n+mV1pdfM8Iw0yAEkxvZ951xW+fOncZSpsJQOeAqHKx
emnlW4Cwq5Xczy95cYrIs1gJckJwrdx6m9/JhzN8jg3Cz3fqQ0MWre9ML3ZrL3qMEX4tn7obV9Ov
15S0ujhN2lyrcn805r2C9EhNMzL8/vWs3hpg+f+fUoEAN4AoLlgr2urcj89JeKvScuuzXZwdYTSg
vtwyQFGlAFhidzXTAGnwGFYbe/QbO4UpPuIL8PV7XS3wfP5yF4fJJKNnQrbOmfVdo+ScndT1T1h8
DiAA1CpJPdYK7EtUxO5X2+CuPQWvxsuwz27U95a3+1cQQuhGQe5ORzT3YtGOfa2GZcqijbKdT8+3
e62Fj6/f9FpVRtcU6jI6SC4c8/7+gspcYO+b8KLFdNambzFmAFq5UVGH/nqc62fkp4EuTqxwXLV+
XrEX4Fo99I8Z7g6W9OZvjMdua2xy3F9elBsx9erq/DTkRSSbNRGiEfaj+3CFEU+8HdGY+Pqtruqz
fJq+y4IjXe4p15Z1MpB1RMq9igX2WG9iuuqCQXs+bDzYaj9RcbV6cXYz9XeufxOHtYgdT0RbsB3w
ZVW2SXCKkiMMVbQSWiehwVlp7bZa6ccQDXPlRvJwFbj4+akv19WsV+mqXj66WzqtU5wUt37UN80x
8VLLCzerg0hsypzyGN24O1Dpu7amdfgCiyvL4jx4seB6sTe4ki9ylJozB4Orq4kTlSunT7/HPhYL
1UcnBZ40pbY+pWsJMfUwBV1kHqZptqau2Bbg2Ez5Z0I7M1zcU8p6XRTIJ4o/mvoUJJ09tq4EIiPT
VRfhfgvkXydgR5HHXli3Nj1Hu+q/Vas7M0ldtXpcaT2KJB8yALd6WD2Mk7gWUToP6JgmqYjXsG6F
AdsCOEDlS/QqIZFG1Z2c1FaKgn2TvA3RXgo6NzJgl3wkI8D1vKDsfC79FyEFmpJazSK3buIg2mrY
ib+JwmiX7SHPd02Kzjsohb4/wLd2g/YhTUvgNMD19MA28SY2IqoF+M6qd3pB1cAITkvfscyAIobY
lht2FihusqKZajxHwQnuoCXOids0rSt3W6XJYbph3WK0GwM9jlET3JlufVnF4HlQIBef+9C4owhk
AzS5Eb+ugrORgf7Px744AAdZ6lRZIyfno6BUFOyrh2gDQtN6121pC3TPRvbctxFodcDzOIhd3NTb
vrngLg7BWuh6hT1GC6N9HeiZVnf+gOQ+/GelUq1a1Jmf56j7/XVkuBp7AAXLoMGpnF5WGqIJuVl9
rKmd9a8DsAh8H26cUUtk/tfh8GmEi4CKdxmAWryh9iqy7XrybVzdqdFgyaAcpeHGKfFHquNfg5kA
25GRhRenXnzIsgeBNTclDQ+rdTLrA6I2vxBrsX6KFtoh1i/MDqkgwdi2c+sFxAK/DEcjySmh86Ns
72EbvWk2H6mNKYZ1K9W6dlLyWHBWELWTxX+1LNUyaOsWv1T8t2Phrcda3qjnG+nUVf7o51EuDpQk
Gla5YkKUBVRqy9BW5D0CWDucFx2aC7ayz6iGbO+/XklXm9+fKMGXfCQzbWWc0kiVK3cC+qjYSyKS
bBo7cFsLjsMW80Qv3pf2f1NO+jSwfpGjz6EmRtVyfhrNodePUfvaKLemdFk4lwvr8xgXx0GktWUs
ZYyBr/ty07TTM24bzsqJXVydvP9mKj8xnS8+oG6OSeCrfMDCXSZTsikBFp7+sHrz14cD7Tlr2ITH
6ueNYa9lsZ8I1pcVsz4J5UxCRwhB/Hbb2ADbz4mb7Arvl4IUROs1j0/gYDZwypyvR74WhT4PfDG7
coDvQxmwdFakz+1Kwd/7xr3q6sb7Z0b/XIE+3QAqfdX0tcKMivOdTnNmVcm2CYjv6/e4Wg38/CIX
QRx9PPC/KS8y2PHWP/pHDeEV0fKdcq+e6g2wrV2xDVBWX4RXYu/WTriavX4ef5noT6+phgAW52Ur
1I52v6i653T50JK341O1BT3q3Apo12PNp4m9uPmI1WpU/ZI3rhHmxDjGQTJ5m3iFrWE6INE9D3fB
+dYt+eqB/fk9L+49jd4lwxRy3wJwZlc70dEWiX4vcBN38OgZO9h4racF0mDhJbOHhewpL7c6qlez
6s9PcXEp0Yuq8LWlOBCrH4hWW5hHW4Lx2JNVD7rqFOlH3P3OzfdVjYeF8EOIXmJAcmaVO+pUb7X2
rsCdWQOOJPfegNNPW2Ntt1ODteLf1clDlt0qF93aZxdn8aDgaGtETFuJBdpwvypev17/8vID/hUm
P62Gi8CVacUcSctNXh4fRROkdPWczA9ye48JupUBQFqdMcOwSvNnb+6KBm6FvJkEaA3RKS4KlLIr
K0GRqcfsQ8QBbDWYrmQkjtm1joYZ00QjlSxynHea+j0eydHoMAo9mFqK3CmrvQIUDUlZru22fvr6
3a5WST597csyn5zNAa1uQkjtDK7MGquO2LptlbuMPrrgQvLwAlt2s3V6NB7CXwoqWTdOoetBDO9w
OMYGQLaL7GYWiySYShBeeo9ZYf8Rts9+N96IxX+i/MU31BYpGCBzmPGAIPw7hkSVnHR10857zM8g
TWCCY/1cLIBIkvYRWVPN8YNflD1YHzfj15U3BKonQ3WFLbjSjYtoEkspioDlQHF817gARb1sl57H
l8SWPVA5buspG/WmVcSVs/2vQS+CSTD4CexRBq2p2srr9lyfIw9XyK227s7ZDQrMlS3412AXs1vN
EaRXrIzBQGPHNoFKvYn9vNYQ/2uMi21eyJlWCQUvVLntQV8v/eJ+k9DSUyzRljY4VYJBdL/eHtcq
pX8NerH1A0OKSrlm0PxASWC3pH2IEJD2cWNaC9vwRo50Lfh+Hu8SflphAx0GIROJap5jJochiq1c
mZ0Ktz+5gwExfRvgVFaP4mwd5fkg6G+C+i7O5PsrHPKeA0xqV6v6FOYA4PTvqQgmXqhsoTasqvAU
QsjXE3QlueJ5NUoJcNZNalgX2yr2DXQdkCYqy2+FcRhXrhHZ0bwexU2RbP1i+/Vw18LVX+NdLII+
kIeqWDFeeBjRXm9QffO56Jj2r3pvPqCU5aLDAOMSETjHcKMXANI3nuD6Zv7njS9WhJ/WUT0Iyxs7
Kw+TGYJmsmv34ml8KDNrPvU7ih9OuKi/eMpJ4I/J53ptuOaNqbimYPt5Ki4jdwAJ438fRBe+awho
wJTDqrw2v6fFVi/upcU5FvUv/d3wnycJmD9Y5SLudzne32OUnfK+OYUiYj96uADjwb53r4rww2+w
B0wbN/Z92zTSc5GtVR+Aes5Gk3Zh/ByreCJwXn09rzem9dJ4GcW7YDU0EzHSQNwEG985f+lxYvh6
lGvFt78m7eKwMYui0aUWDAInrCU76B/tK+49Ebu63DTrnFrIY+REkF1AVd94xWt17b8Gv8ij8YA0
s2JcdLy88GCeww866xXt9OluPqnH5IAHziFAfqlytWN66KwfImCnm6z1KzXAv57iIptuUXL2J2G1
IGFgChHQ/G1LweDniBJUY4MM9NpNZsOM4FIduyXPcwo3ortYRKGv822WrVv2Qle/vb7C8OVPFXx1
EURUPx+EWe5B0irPogIV1T/Hqnrr0y8/5V8ZwKdRLkLHLNS1WUndwohH9MIzUUyi4rrvsTEIrd9U
D4++a9zEodx6t4twIfaKOAcm75aMPzrWc5R0FKNvlfquftN/3u1PGe7TDWnym2xamRxT4nrw9Jfw
vb3DkddZLAJWa3r+R+UlW6NkTYlv2NzE/S6b5ouZ/aNN+ml03Rd8KRwYvXEnd6Y1U9Orrff9prK/
ywhgVdz4B/rHCjWqyOodcV1uNQ/fg83kdbbvoeRuwds/rrb+OjpEW/M4rGHB2XS5T8vF8kextLu9
8KjfSQ83AsLy1b969ouAsDIMvLWXtSee/2TA63YruZmLAJUjeuEpfBifF0kyIGI3ivHXbtUawL7/
t+r/pB6fZi0SsqZHMHq5VY+AHNWN4urr4r7yBFdfsu635psMeF13SkfYdje/2tWUDfyqJPEEGFRd
bLo8iIR4jsk0krmx46qwGz26EfCuFc94xX/GuNhyaAbNgKJ5xXCreL4H4YxpzWz91K2TrbKu7WET
rO9NTuobX/X6Xtcx3pIBMuJ6+Xda0iALNqlSsIR5RAoQhZg3xnKj8d7fnkJX2HJ5v7sV3q/udAMd
FBDB4Kwvm+pm0EVlLi+KG+pDLD/F45NWeV+/1/VbDPaV4K9WFO4uZbITXyr62DdhRf8pRu4W/4HI
jdcIJ4AIne07wX4J7NYLd7fMEK4VYTQkKP8z9MVGyUdsZksDsZOlCDRDQch2jRdSksDBfm/QP7hR
w79Wg/lrwIvTEqk1NY2XAfHaddv16xk1fYRjTUCbjXNaWfe3lPWu2fswIjxwHKFE81+IVDlXulxU
oiW1G6m94JZ1jHYV94xxw2nh/Oo3madgX9ja2ksLmGnap5R90XEDBmc6txCM/5+P/Z/HuYSsAv2W
8rkLl3ppRrYyLBfzN9ALp3YXbOOT5KxIMru9vk1e+rdb3e/rNx9TXPTsERvUL61SJ4whWqxKli1E
EcyZrV+/3rGIenq8VWFfvuO/IvCngS5OyDiTp1xWa6or4p0qPcbVm+TDeoWfOUzxsQ5/CZjVozdb
914nb6ObJ8Dy878Y//LsLII50v3hz4suPkrYXdNamTmQ2FgOzgRuap1qO3Sh2t04Aq7vKaz0dGTG
wPdfMgmMWTP7KMuAiBxXXgdMpbJBc7DEm3XjCF7vpTd4IHjcXj2sP415kf4pg5JnaZHPe5P3RH09
8yg/dYkrHMTCQpxlfEOeo11X6knx7by3SjJljOFGqxksrXeLZh0Yd3LsSHgUhRshtKloKZ2Tyj+K
yksP0aYYjlWy0wxHp0Fieh3KLSiiBF4SrU1Of4XfRCnGQsdQfFcD2y82cex2oa1rthB+1OK+9T8w
FhJ+GvG+iZ0OIZ+nWLJCCS2TQ2Z+w6u++V0hjKyDsHW5mqA0gKzHR608ofoxuON5EF/Lxl3Rncak
43eVnmj/qdAd1K0cn+NorVCyywyrESKrRaO5Ow3tITXsXuDtLAj98G2hSPd3serBuTdcEZTJ2N3l
vlV2J3226nKXam4n195cdJ4wr6tYAqQt1455H8irjTKCaBeLQ/88/dblfq3/zlVXem0RSxbeucSX
0yHVHrQg31YSwnK2Ok9bsX7XTVShiwPSWPxb/93DaCGyxLv4bkC/PbMbw5m3+gPwyqq6U7X3FX8t
k9y6xYfTrr9VgZXCDxAejFz2cvVHeSfdd16MVQ0M9m9xsVkkEtD9ybFMt1ChKdGeab7LJF5ohuHy
ULmQdCrtsWs+jP6MMAR/L0YPEtNiC8nE7IEHG06A0UKu10i8f4PYN9L5L12z2ef5lkIomi8ZCgPZ
r2EwHVN/HQfZSqRDgPjZrHri76QkcvkI91Rr9UMswKLa0s9mvTooia2jzGKjJ3CAu2nm7gCrUzrO
uh3090P1PRmAOR+m8L5vvLrdwDaGkJBKDlXnaHZrYTNAK7eyh2Ddt69z4KbQ16GSvwU039GhDqG6
O8MDWhgvlXGORXt5gsrLM1d5Hb/3oV0L7nCntifo2chXRlLFWt+kg6PnW5HQrpxN/o7qVoqjvvhh
bifVSSHXzda6aRU/I+AnswvBPEg2w4MZWpIIehiLQ6nfGuO69SGII0zpCKeUbjtUYfpBxVYbN6O5
CZrnnBWU7Bpe+gELpqZ+9zFFhwqe2uah9a2i+EiKHUob3S7aY4Y65c8JAkqIhQvPvn8cR6fIj4Zy
Lqvt7AeIP9w3+CYaEPNtKbPixMuLQwgzWLR64xnzR/UFLET4qkF8qLwpc+L3hsUf2ALOl7MrhfaA
KgXqIbiz++fgvu7ssHEwpZ8q9B4d5DpK9cFEEaH1EMHkP4XgQV2jnhmivRF7JXTzYN31rvYjfU3g
ferbAWkNfyP9Xkj9d1kf4i/PbFjBi/mTUiGVcV21cV71zUdtdsee7cRHOKjNtwYVpNyWaHJ/FMPW
51vjsPQ6w4uo0Pg51ssD2wwQvvbiR9ls5tHzn+toLUxMfyPusl/pVo+8lW5TvEs+Fi3rCUI7ppK/
2C1q67X0WeR9ETwiU0W88M3fAz8AzZ6NEf4CQ2MX4ccIu6eBKKVaiCj00VoqOuQTbFj/eAZJ4VpY
nZTme85hTARXj2hzgDcCtW40XpXZFVgUE73BU9XbIKBYQEN3LhtbAP3CnxFpCtr+Goqc6aLq2gno
BABuS7bzvG16S+8dlMbsJj6M0j34AhU/kuxeNoCHnpthX8S4bWyT++A9NpC0OjY0jmRCgKce9H7N
Y5TdLg4cud6qRPp021Pn3huybZTIVKE8YuU5KBpLnTZTfFISL9Y+/HJC4HLfUwgCLMN9uHqpoZ8S
BZrXVHa6pzEj/Nio0HcT2IqNrNuFtF4BpDQs7YehWkSZ1S9tssU9IiTL33vpP7rnDNzJjLiIy3OZ
59XRTI+V6KIZkk/POt0Sztuf+j7wUKrr162Meq5FxBPypxVc19+K7tTnLrcV9Og3imD174PuhjDt
cYgvdsmP8FywrJONGdjhaA+tmyc7Rfey2BP1R0222mLTmmv0y9EAmSVn3viSPT1V6OIPj3r9kI27
SLAS5ZeWYHODi5cx3VXmUw9eRd4nD8KhfSm+gWG1+YMJzyOuKZ2NJAvTqy/fNYpThrYW71fhrlFG
ZDFc9cG471/Cj0naV+Om/pg7m80OktIZEs0RAvQcJtXOW+xUSxY6GmJKmIB7goJTdw43KntQC2sm
ALQmJXu0PIqV6kbL+YBIhShD+QtylEf4qDxt2hEKNYhCaNB2EUFDGi1J2td1YvXJL72KTgrkvsiE
jKvdz3idKL1vY1DFQfwjHT2lRVaiw/5mFM/Z5DTYl5HturHyWGmoabxHyXMfHzAm8IPHoD1E/r2P
Jg+oJt13p+6EzFiZnCTDy1ADoBEM1YZUZq7W/QrpEtfu1FMvHLOpswNEEVPiRGMelLl1ZvNUpSAP
ORj5MiPF0zH/bUhvs/hT8t8Mw+v9t8l/E7vfKf9PF71F1Ssq+t2U3iW+m+lo170rWF+Xu0Ki+Bl8
kJiEq87xeTbJgC1tullwLmDPjxFwGbYXeuM+FklpkTmi8YRC4joQqk3CKaz7v5oyskZ43B3qwsa3
2T+ikHYMJ0A1CaXmJN/OHc5OCk86ePNYeCYkIjI0zOhzry1Tu1CGraJwmPycClS40FGZu/KxZoPk
OWnl+HMQmi0ylW7LPHPqCwh3VKvNCjkJOmBb1D3QN8rswVC9EfGlKdW2dffL593pz1l6dE5lcy/2
Q2tRwURmB1cvipSCotoyuLZ69U32EwuZNssXtIMZ3anKWV/dZfCj9aq1dcEAAJnZYaQcucadw0bY
GK1uxdM3HwHhNOYgag8q62BIRUcYt7WAxUPMi0DmzsqPekzIBVIPSUnbmA1HRftgwkgw5dgNfFhs
gEhzpCg0YbBEZJLrNF+L3bkf6AfhJYVNwqZM3lNRsZVY21U1rqmVYQ34/Eh+Zhfy9whcvZwWlt7h
TSF16Bxx1qqVLdeHhHc2sx9K/jsvBqfvJE83WDEzQj3RH5FgPZXcBr8MiexE677JTbQxu+9hezbz
fYwckJKJdjw+BrHxo8pK8IaLml/spEbsSrWxLpPnRCqcqLtfKdVLpPc/JpMSjCkcxzKQUIE2QJAR
5zgI/JpKzCq1o0B8k3JwAULwHMg6gke8fneUAfiFAfKmmb9GcW+eEysIknWCsWjBDWaGv8SbYyRn
V2O4K/iLEkotShV6Wu27QvBSZNWhj90kOc2Uf4TveXg/IC8YAYOsswzRJQ5PcVet6nNjbkfJOOOP
7AJZ5Ts+lyzgtH6SwpeQd+6HJ63Rvcmnth00jqq9hmxSKcxdE5SI1guWL5fOnItIiSdeyA/3FU7V
lbdCs7I5ScJkT8tviE/6n6uYuEkMwy6BPAYm1phB8RTJ3/MaBnRkNStwrMJv4LNWUd2Lwlkfv3fl
R6vuwnbTZTUF5vsyeC81qgXxY6EHa03couAliL9GXd+HSwDsjyUGVU2fYxD9rId7UT/WGEer8rMg
UTyUB0upP0x/Z8wP4DJjFKgV4VDqu7S/F2hqlIldNIq1insrnYb3WQGfMsDUQB5L0ERngM+b7OTy
bYrvFInbBK7vfvaz64gRlWIJ4+9xPknxcy/e9Ti3DcLgRLAU02DcljLpYUjoMo+6GjtZDGFxap76
PrVkYp7ff6TBqQY+qk64u2PAZhybhLpTASRPxFabKlexiKHGeLA0yWNbKG6lknIveSBfYBqjQ9s9
j/FDhjt8ehDRaBr34Rix5Zdv0RG/fLTkhecSErb4Y27ItA/5jNbVnTI+JcJbUb+Hws8i8sRgn9Yv
mvhWaSKJwLEWxXVdvQ3QBBfr7qnCHAYBFenXqqbB0Sm/miDcZGGwrZg1qaXEoJKskzJrsbCv2x9B
j0pUrVhNCgJ+ZW4MZkUNqUVo+harqUOGe9eM9lU1V2fTACaC7ut2SsNtK4OVUbdmdjblzlqxBINo
ZM9wPKOJJQyqLSGyGREmE0LHQKI86w/VRAMNjbL6exFuzXhyO7FfL5F9StnBQ30qkJTopHBT6JTR
w9+Jvw+7fTV9n1avcbRXp+cUBUyB3LYJYi8of2Xx/TAeRy4qMepSo2zLWHrExPOB+QBb0U27gRxI
ahMsHEtHJ3JN/kescHVEkbNUfpbJsQsAdBbFrkUvwlTALw9HtE1H5RxhVlJs44FuZ3ZWOtGaRAmq
0Dmlt6NNOxFJu0nujpgxbgos+6QhdCZgyHocOmIxgzOYKM63FXaLmJ0XzUNJUtU1Lb58FCvn5Gc7
Vpuxc3WxIy9GnMKvDtkwWJLybhbkLyJFMAQua/0txN4tiiKMdtC+kAVX8n9M4+9Vjlm59C6JW1Mk
zVSOkGFOMhcXBWgFHvG7tgHtUJKtlIVtKN5gxuuhbTEJGu043YOQB6Q8cZTQvtReKjlc9xWqVf6H
RiUgJV0tFHZU+axVu7x47vRwM3MhWVWKXTfFeViQ2i3akP6p9EOv5x7Rt9jFS6YdlZTXtfbR0EPL
pBgQipJdcaWd22EjpdVaS1t3RfZ4bJA/rWXRNSg6xC2W0+QKc+hRITJDzvYpegr72RHMXdId1YlN
gyTqmBzb8ckcTma2aRv4mxgrpZifieIzpFk0ELjsx/Ka+14i94do9h0lBjTaCAfu0oEFkHgrjBT7
K8MdkdLXcoNbp7xOhMmpFOW140aVUesQFMTPogn3qHhBiiP2pN8JE1Jb8dpv7pQq2Wp6+6oMhVPE
8j4ggfeHxja7gzyBHsvep9IjOSqnFgaCbofDeexRduE47Lgo63nFZau/a4psry8SsKbsCjGGERoG
rODx5/FhzEIPYT2GF3e9om+Uat7NU30u1LuwFu8UNfeESrZWbbdLcoU7D5dd2jFkIfT+gGZQZQpH
p0JKbNRgfWUkRzOAbDR2Cyl2lH4nEG3jpQ8rr6gkrBzZ36SRaLdCc9cZZD6VdowwgM6McGPOzFMn
2kZv2E03UtYxuHLCFyYZicXcSaoUnnK+U8TcHVthN0T+8ziEr/owOE2f2kqC3h/fX+VEFwsdpT5p
G/TIbU1EIxkLSM1JsWdt4HIkZX8uZIxDSX9i8ru5I36gESnLI+yZ1bMpVK8DyUGvFxRlZqvNCEav
jUyaGmWWKA6uNjUbfcHkd89hUWOcuS8TAQU6tHeFl5TfkfuWhfsmEaGq1PPb57aIdmnav8nmbpy2
qfgiCLKrCjsTKUsJb0JNJrI8NX6yMzvdHsL3mJoGIm0uJwvq/eammNatftZlrocz3DPFcKVE5g6a
22ZSWnOw2vRcqrMA+KuJenME9XioThOhRh6aTaf2TigpFs2MzSzju4V4ZTUhTtfZFWtFzX4ZAUnx
rHtLGFBXlMKKJOb+mowvHXqfQQOvGBah/6hWoq2n7TFTwrshrB1De80rzyiXUIjKwJR7XSN7RVGT
26j3GIz5qDynDVlcJknrcu6PcnDm41nBTDxhcpDss3o5WPvcqcTyVDejs1p9LwCICfFYcFdenLg/
9AgBxhFCC6YfhRSt+7ynzpDuBmPg7TFGW/XDoZZI8yRj0/uEkClxcz5iOT/lBalaM6/V4TE1JDco
3tt8fiQ1e1xByWyQXBsTSB0Cs7qOF1Zaoq+sVS+u83HrIxzYp6OtDttMbyxRP/R+T0Q0bUl6q8zE
7UyI7Ppg/w9p55EdOZOu5630+efoGzABo3O7B5lI7+mrJjgki4T3HiNtQ/vQDrQTrURP1m31X01R
RR3dCYssmkgkEF985jWZGvy0LbeHdysAU0RHS+n811rT9x39tcCfQC9220ZTtiUamFM1HZomXNZK
sDAz8y4iWQiFc/L6aa46hyjdq57cCRRDZfNWUox5CtrIZjKfGuqbwSADCF3V0neW8s0AMJ+JeRN3
++JKb6H56HiXij5rTMGa6InrxTpeRf28H8Z12GizVsqTFTwEzjiTqnKoJ2NeFMcyPzc61ptHH8oz
zVyH1DR8kMZlSr6FzGvGm7wwZ0xTtH1U4Oqgym3fG7djp6O6ilx/npwh+GFs0szia7I/qd8rL/5Z
CzSxf9BjbWOa3ZPEAlxr2xqRO5yZeUDVgrStOJcRnvQpkpEcy0bFDm6LZWQoSym7S4fzAivTQjVQ
eyXdtbxDHlDQRQsEk/daX82FmsxlKbaGRgso78zvQsmWA9Yyxr4z7YWJ8WE4jLNqsly1p/6Pvfk4
mBwF/UlWOWLfHKrjtp5OIhpREAWd4Ci4LZRz0chLQofBSUgms7qYDUW+FwhHl7m6tfXyKAwTbYFJ
IWmyjhVvUe+/OVRhahzPW86YIrj4NmTVaTPQONFJ5IIsOdQefUbaE0q8tQxEYbIWWhA1hFfO9Ox7
X9xnHAzjSNmgyUWcv0RZMOuLnVD3CeFxSlAh7ajXYTEqC6nHrmEFizS4KYJHdHLnUWPPBWJUGGRc
rff0/Nh0dGvN51qtUOIMZwqyrrFE89V5DRJlXw+bvFbc1tY3JnaGKEZDUn4fKMTIU0HEVTPzqvU9
5au22CcAUAvlm6bF80Lk8zbu5rI4tiR8Kk1SRHdWhMO5nmJ8o4TLyXjDKXluK/skATogGQVo6HoV
qO0acMHS2m1lvhI5feuL4YWEZArY7jWG2NviMTS0h8ArVr5JOU1+36rxsqqiuRYm7yj2zozhroi2
YcpRXt+oRTMHxntLGz2pTqVJQ99/sy2a0sBqUSdC3TVbB92bptKYCdKFlbwr0ypywHIW6UbPy20g
rDX0tJNp7dueLCexYKD9tE+yOdwyFIABeyo4K9F9zMHeZmV7iunHZSodDEGPjrOm7WI2o36nky87
xnNvA9dM0UByFFeUe8/zL4UW0FL5FqVYOKoPiWat9ZiYoHO49ww+eMYryiWsAO3Km1llPCt7itmA
RIF+YAM5LmOjluI9yI44B179jdNpJeiG6hH+h1m9TMLupCjjS2SG7rWFYdYZGTiB1klObaQuOjq7
3B+c9izafPRATjr8OnLsTFXmNcSzfMqXuU7lYd+WYbPyfLae6i8r5Ik1A7Apyv2cgx2tRCxb96Ln
uM96zggFgyKxC4ximyEjbXf9oiR6hmmyCUgDEwdYENKzzVXyvxvcVNVJkiT/Yu1Xin2Ky1SOxGVS
P7ZTsnCG72nT7oR3KpBzz7NTnmHgFd46tknzCpNveqllE+3tDukxakJfILchuk1jxCeFkn+gaeA0
8bxTeRS9qFrgg7SJ44ye1A9v8taOvbIboOYDr9BKdnFRrfQxJH0Mt7mg/UC7w57krja9bRmM24bm
aGiD2jeSXVQyaMI2K43lshhamvHskKBe5PmANpu6luh36tSXA9A5AwfLPiJsI/3Jw70eUmPdmvey
Tt1q8t1GIb4UDbL9xlGUjGmMZ2Uilimti7bRioR7WYvr3Krf9xjAZHT3aozBA1271+rk1vRfbVq9
nRMu87heK5zfFZYttg+OPiOttN8r63tTP0XBtUpKvmVYxme5vscWdxawTlNbYOkjV9S4XDT9Nq7t
Q0pBISrB02jvSqwX46ynUIsOhQiOozesGsc6JCH4SNrIhr7TFWbIvX41VnKtAZIsVTJ6x4wv6Lqn
fneYMpApfrBqmuYbhqrazIzvA+EsdIdSxsBMQjbV98bCb0NpC1elL5JGwwN7jFLyWnFaXbhOjYkC
FhJpqgFjFQgPaqh4RXfd5O/rovNXffq917JVr9XLUb6pUbzwFXaVqgT4kGE+YFx0JeRpbmnCAFAf
3lrl2ewOMlknCbtKRVVyo/FUtY13yu373D8bZk8Ss/bRPVa9Pe1ALAUwXcObgb5S1Vm8P/peGYXr
E99igzQcXytbXZr6VrXurircOvrEcpVVZ472ULnvKs217Ns0eESqt9FeqmDZRPehiCifTva0RQ52
aZk/FFBC+K6qlwz5Zj0hkcB1W3wrxLcwLOaVkbhxkwDCLWkDvyrjJmR4AhFgjmu8N2wdcL3GutYQ
Flawre2KtzbpFzniW0n72ho3TrzraFhOGI7dxcZDR3tfdZ6MDjX+DhRnkD3n/oBrtkpbNViPCbM3
MaiPWhssurK6DYW4G2C2aqFylvVZJbpkJoz6pnT94aio/V4iFJ6ZF2/aq6m99GLtR9Dvk+6AU+y+
LNuDI+x63iPN7BqyOvu2PjHZvbcQoe+D6T1NUUyv1Ydi8H7EWcuu7rR5V42ux1Hm0EPB1G1I82NB
V96JtW1Wj7wN5RIXEwiUCF8ltyma9RGNbylozlSPvtkc82BAR1kXrkPgjji/eu8uUJJdOpxNTotA
rxdK01M+VExTKoZ8dcLGZS4jK1r5Rr/0q3ytaZeJaahTLG2qjs4R5czInGDhdzfSj/dRlz3bWNsN
cbsMHG0z8u/166rrl7o3bUr+bYLw59dCMVyjCK5XcNaV9DCY5nYS+HcIhXzWnFaQlOeq9ZKmHbra
cJEZWcQFnXclfB4KyzUFrbgMDonTlBDP93a8szLQrtLslppp3sIsXrc6hwZTUEotPIHHmwEZabXb
4PB3HaQ69sgsadh7QYsVWZXN2/Q7Bmjm8B7aT/74kjHFrWt12chilU4YQlEzGv5zrl5KWOVOtxh5
z6r+APJgCXPG1RGetpWlxY8X05vOfNCZRjj01lIS/5QqnyHcNcv4fKxaOlXrQRxSac11dXIzEmS8
dZkyptk+bX50yXPYlmsdrcEGFy8G1jadwY4SP7QuenLMgmefowdplxly85UcqRVahmXprep7rtKT
TA9eeNdZjBKLTFkjtH0MrE1bbOi558ycehh86Vvk96dKIbcW9qMSIq7hb6ZiHWnWquWI9/yG491a
mIxO1ei1TxnLD7cDT+eAl19sPI7GxUjak611a9WRbpLiYQDi18ONJgujB42TcXZNjq2oXahxpM2U
wphNTKNVX1+200aQrSjJtut3HfrvYqi2aN2uCLVKi91W3L2bxNK8LtaTeudTanEcRpJQNYbtHaWO
QS8hfLVjdMki41XvrlWugWdBKpzdhDh81tmEY7jtw3TBXVdFrTxaDAgtcgLs8ya+IHa77+t4b5vT
Ogh5Xrtu3fQ7paKiluEhNfWN2qK8RMyNBnoPU7lqDbma0HwQzcbQfygM3/T7eCTjfKnVl6h/9hmb
qPo+jvcNOI6+pUI+lfJomhfZHktyYs0fTgpzJYW5ZTy9RvWjMz4m3hsZwiwbj0a3boOl8E+QbzDa
3pjxPsPFF6O8SqXGU8/gHVSU1qvybCv4xaDXKjZKsx36S1wd/OJoJAc1OITqQYyv3CZXVLd1G7q5
46O0HmFv8R3P0/1ExE28kTppjL71hUB48RUh9VJPZvHQnXNJf6dMFwmzVnqV9C3Nm7Ii3Ju3ob0p
gq0oGVhTny97Gzmh4NasMLVkxlrGN8WgzK6zjWkwZklqk9vf9TSgWn3Lc+s5CNb4N0Z0U9Bqd8r7
wjIvbavd+Gp68o216NcFP9J0Ou+i6Xrpe66G1Ln7VryWivFslo+BdcB3l+YwjwZiE8jTDzopfmis
gkySUdcbpTgk9vXm7lpLPypYnwL8aO/j+EeB5Ofk047d9TFVaFVtVEthIwNyKNNuG6hAcSZrO/mX
66GL4PvVBAObjMh5bvP2NBgVWX39fahenfKpsORSNael7zD2Kx9M+zZzMhLTlzpIL0CV117b7wJk
TfVePaaycan51oFxr2KCcPWfKP2BVsGmsjdsODKco+0cu2hcxRbOSp2/ECnEtaG9w4ZhbmVy2Xvl
2o8eHfTq/GhtFM9WDQJT6tsYV0UlT19IK1RcMu25EW7CeC5WZTYDhECZpXsvzFO9gBnKssVk9Rsl
qOt47MH3sMDPAF+MUypGN9DdsWcksDYVhr+xiw9Dr67YgWfd2bQcMTnWP+q6tXbJ3opfc3kQsLAw
IDffvfLRe4x1+vVespcinWsnUaz9B8BInbY0xIsOgkPQltD9nalNe63wGAxxmD9yTkf3kwOkiZPH
j25kP6vq19JC7DZZa846GZ9Vy1XeA2OZKqcmXjeXiJm7Peui+fSuguVBWrSemydOFIXeaAIUYx4V
S7jC/JB2ste1mFHzD5A15jiJXM+z+3Fl85jX82ya+9YBPwmiYIL7SL8ZIjdipPM+efSKF0q/jqW+
MrKIwI5356w1FuZLqWtYw8y92442UuE8pFCHigTxRbK5qdjXOZ9y9NJW3CvQFPMdg17yZ3LdGMFR
/BLKRyVeTskVWUCbtv5eP3vxTku2WG/KeE/vsGWAqXm78SG+r48YPLdAv3ptmyMwHO7a/j5xtkDN
EtD30bxQbxRxHmqSSAzHL36+bbmpNd3guRrjH1sgs/XYKRsrfuFAZ+nSrVF22w7FD/9kMl3KJiBc
PB7o0d7b0PLFE+VIjPtef5G0ELqF2q7bnOvV7gfqEKoCQX7gLAnFMYCAYk/m4QEGieeBNwtPw/e8
W033drEwrLtEzkPK+PcasQ5//XsU76fIVlWg+WPi3apq4gMEzzazzLCKq7wZeg7Ok4rryhZ8BBDT
dlnura29rE/ZNnS/WPYzoOWvy14BzL8AzifD8/NSIgKUL7Ttf6xY7cJ960JBnBfzLwWAPoPW/7re
BwZinNA//ynj6NOMhdW2yPvvlVyFDly0FFu47KUwzuG17olP8DNRVSnd3DvnyNGYjDLT4N0Th5H8
TzADbyaGR+NrMR6HaJkGPYVjMCvq26I4KPXRIWCMlL6hBkQHF4QxmfZTlW4EZmeWfYwHZW4IbdUb
L614CWpsLpZIKlucV/oxCHFCLme/f7ONz9DgOFSotgaxFe2OD9D30qgMYV7l8wyLzTXgv2kdNXkX
0MLRjRv6+xhbz2Ib85H+kKfNXMrQTUHAYGpmk0VSp4un2q9mGgi3pgjcom+OVvLd7x/y+NhZ69Ax
9qqsF0WlrIJ2KYJ9FtHLry7FhOUJU14pXyzQVdNw7PS7Rt3VDECc6Fh19+Z1rMrA6/dX/CnY/9cr
/oDjHbo+T/2AK8YOA4ZNd1teCpsexyxYXvkMyra5SV/puN9bG3n3xdqfYXh/Wdv8IJaR1oVp+lfB
RJRB3HaVnWi65d+HFweRjnhTbkCj3Gsv/WP5GB2+InJcd+tH/PCva3/kGmC70sjeAlBrrqsWh1Ni
zReXd90pv1viA/ZeoQlaIEYDZWvJzHKhuvTWTrj2ooaW4B7KuvNxrW5+v+oXT7D5AX8f4C3o+Fdx
kN4hPds1zm2ZfQFH/snD+N2FXd/bX0KSgxr5BL30yoGRy2Au18gd3mboLWBteCkPFg4G3dZwzTvj
NCwo8Tn5yhkFwbxyw1N2CLZMEnZfsUe+uqEf4qT09QE/Hy48zLYjNUqAneZ/7q39EBmDwux9nWoR
5b5tE36LvUMffcHI/pQ98Otj+YHfo3YIWgoSvd24pXxC21ne6Dc5AN2nbstx5/LuHcwbUMFL2KnH
rx6en8Tf393ZD/EvtEY/9q/StuBiXLIXd4TwBephSUZyLOgOvHWP+cpzX/15cYguySE8VatqpZzb
9f+HDov56zvxITA1wVApZc39jJgzpnKcl/Sxf39DP2VL/LKG9SEABbVUVDlyuZV7FSih8nLxV3Ax
f5uJmb+U59+v9xm/SdWhbum4YNiq8eHmRoFEEOpK3koDIAqkoM22Km4TZ3cV3Pj9Up/y7n9d68Od
rMKkamTcoZwQKmhXULqzB3XxUIEPnxjnVYw1dPpbVmgsbfWHAwYgzfKt1rWHXJ2+2Dmf7s1fLvzD
vYxsX20iExKnsJ+U/CGtb39/tZ8GPfQh0FhVMW92PgS9UugWHoTQkEOaSiJ7Hob7/Ct536/W+BD0
qnSsik5ljQZvxOiuSaAB3P/nLuNDCKuLWESY0CIsrZ60qXVt66aiB//7Rf4vTwbUHYmYoGGbH54M
EYYilyNPRr8Nj/a2O4MQ716Kx/FMifHcXegkl2Km/vhi2c+fgT+X/fAMGIFfV23PsuO2u4t31G5M
V5KdeRvc2DvxwlDPPDpfKC19sebH/d3FvWnHOWuK9BgYq9r6Slfg8/RJ/+dVfZQbxZpQdWjzXUVC
9Fsw0E/ton64ak5MLxSYYlO84xhuPwFC2DrfvnhHPw8nf679Ib+I6MvS6Lxe3aXY+zuyy0vxEr3o
NzRaNwy+l9EluvcZrn+hEfppXvPLNX/YbaFe2VAaEWXpOoAvqEXq9jH0ollZfHWmf34c/rLU9Qb/
kmkkHVTUwCdwRIDy1cZZFOCiNM/aYVQDWLehhj2M3iVoz5287cFLoyRJ3xxA4xjO7ALyRQTQzbhR
nYVQG/f3N0D79PGSDoZFFm5PaNT866sDy5ArPXEH5iHaWmfn1LhylmzATszyebVDRH1bYxWRrY1Z
j99uuhzX1C5fvIpP49IvL+JDVlK1KFemKS8CBIM1/fBsb21Wwxcbyfp0FVyIrpxCHLt+iiT8ciNk
3NSqLoNpJ/FvHLQbyCnCuGvBYZURTVCDkVh0nqJvYFYybCiylyB4AdnBPaD5f0UQtgyih0cPRKxR
v9jm0cbfvXSoo4AfmAzPFHOOaguj0ttYZRZgnhXrVUeOxuzc/Drxze+lRwLZgiNoXgywhQFj/CR/
akKgnntHvITRJbQJzmdluuCwB0PkaE5bR12XzHNEcA6rautFz7o8KNHRDG5q25hLXCVN77utljul
lghDldvCsmdxyMA6Watj8CPJH+2kBVu/TnWQBOPm94/Q52+rKR0dkyBcjD9UIZoZ2z795HEnzKeJ
Lrg+XkHtN79f5NP9av65yIc4odh9qanxdRHtm2nT58vOE41qxXC+SDo+3Q+OQD7YcK4U+Q8hvvSr
rBc6C0UABFJYiGnxxfv16aX8ucJHoZ0uByFkg9TclU69mNSb0rspaEyo6Zd18afB9ZeVPtwZmZpZ
2oNn2zl2vOoaKuHQAStMZ883txlNbsvAlMt0GCi38NauuAwoNh7mtCdT7vIrYKRsvgi88jPBCNUx
aFAYUHst/UMCWQZ2obYG9pHIza3bQd/XVb5wmn4DLm9jY4LWSwwvjNtwDF9lYAOxuZWt8eBk1sp2
kh3o79SE26PjsNUCVV/GMAtL7R3vQro5t0EA22YygR5kM7vHXTRkkl6BRASFIxqwUZ5YVnq1NBN6
FN9jWdAagh8wxg+GhhyEM8592J2q8EE+35l9soiY4RbT8IJz02Ms778U4lavT+7HcgUdfEfq5NPS
sD+cRKrEs47IcX0cQHx3zlHtQWCCOjVitwUm5pmHIdd2HAj70GqABdz9fmd9Kkzz6wu47ohfwiId
IsP3bF4Aw5YIzt/RmTF9PqBb4DbE/lqbAa+Rc2+H9p/7tRrEZ9vBQBHakpombP3jdtCkXym9pjHS
0tu1E/JMlKfhynoDHPTzSv/tdfgv/lt+/o83tf77v/P1a16MVegHzYcv/34IX6u8zt+bf7/+2j9/
7F9/6e/H5y7M3vOPP/Mvv8Jf/sfK7nPz/C9fLLImbMZL+1aNN291mzQ//zyv8fqT/6/f/Mvbz79y
NxZvf/vjNW+z5vrX/DDP/vjHtzY//vaHer2d//br3//HN4/PKb83/x//vXn7y4//+V//26bLw+rt
//jVt+e6+dsfivZXTA1xIHNsW7Wgg9sE+f7t57fsv0oHIzC0JdBgsHjM//hLlldNwNrirxaW7TqO
uIjLqSjM/fGXOm+v3zL+qktL4JVrX7XlpWkbf/zv1/gv9+nP+/aXrE3PeZg1Nb8t5TVU/blLpIWY
h2MSLBzb4pxBhf9fH1Ir6WWjpuM8qgAFJ+bQ7CubAUHfIcSNP8ClzJTvrRggRkRlyYAtdC5A0jHF
zpr1ZNlMR1XwH17O2EkXG2kpAAJ1M1t1dbNJ26G5sUc4FCaAKMMcwoVjRfnC07LhxtdqHJub8VQE
yKimIS5VaXfOTA9rDqODMgfWYxmJ/tE0SlrqtRh3U+Qf1DrsN6PXz6ZUooGTdt3B172WcQbo7miA
NRD6lscv5vBKoxpRT2W6iqDPS39qvnk6wx00tKNnM37UftLI/folKxm3lao8dWFTbIckqh5KcWjF
uOzBNTOngyAe+Oc+McxNoxmFQ7AwUbkZafDSkwENUKH0ZAX/+JA3RrT/+X81+b0vwniFkbfFHBPB
zBjAh+hSuVBzFSZDFgwHK03X9ANXTjamt2KCfFjb3SHUjXKbWKnYa4269iYV9fRRYp4gFEgTfZDC
qoeVXgVtuvTQlJsrHu1wP4RtCM4GtDWIdxNv23Vmy2qfMTOfGWJKNoMPzN5py2PTB/Ye3024FWF4
DkrG4wZzlJ9f6UodnuMQQrbhGc0mks2uiRzsya12NYaxeESom+m94+yYB7yqvV/eV+B1GjkyfE8C
sWg7X1w0gPa2nnHrq0rbhy0YIj3u0kPj3yj6eI7QTmcMmcPTSCN9MV3/ytQFLj+yB0MD7M/Lutss
6jUXtPeT1mFJXuBxcv75AfCruUCAHOxTmJfdMb5+cCrPWIH7BL1UpR24sVNDi2NfquZei81uU0on
7WGYW+1B2MmT3WsPVtuhwK1G1aFqRTXMutSGD+EH1nuiA4JX2uqmsu0eCa+883bSTpiFjYhbwMBA
qw8TurWHwxQcmzgFlxTwEqsrqTaZtNjV9HFbqZ636iLD26ZBoGxDYZkZ+fA/v86mbqWkaH/oQtn9
/CAjT9nlqb73VL9a//yvNoFxJQKmSIoKKa62lWAPijTY63aJDVoTvbWTF+K+Yrxail7C1w6T4Gjl
XXD0HybL7Fayn74nzQjucqo6ty8L2LF17cCPcQokIEbGkjY96Z3T+b9+aItUWbVDePrz//0EsnKV
Rd857qGWDXp1+PlB6YL6AOJXWXgUZozFR4SYnew1NnS4azTsir2WVPq8LsBpt00vttlodaRNfrho
im+OGh2m1lA3aVD7i6DET16X/X3T68ZCzwXvmWJh1m4pELKTqF5AotbnOLS1S8hEdDxLacM+6HHK
TI19FadQLPLcxwlB14C2Wp1zEAmIlGRCWaEz+ptOjz2IslLZKRIV55+f2bUpXTOvmLqOk9g7mSP2
TWrkc+Fj8JrYEhRxycWYmbyFMRIff37IgyQ5aqaPjEYhxplWaAnN35JxhV5EK4v5crjSIsajKcZd
8GtxWREiNvCDL+EqjZo8yypAyCK3NHzcV6ZelFjWWw4kzHCHaMsqDqbRLVS8x7uJR3vdxdI5jeoq
s9sVc7BjcSVqqZHR7qCDQuVP8DUvu3aZwee2mdA7ClS6YDQhEVxTNl4aeX5gMkmpoD6EjcyXmZ/X
bp4/6teB+eSxnbtBWdpgx83SKxfp2O3SCDURzylv23baZ4aqLEoYzJVRYS6B4r+UAFOEA7mpdrxX
R1Zvvn+YBKNsIwMM6cH1SaPM4eEAlmE08LpK5AizPlrYTf6ilE22LUavmtf5g2qfsMx+StuHCCAn
FWUMqF+zn8fAOyS1a4NndYscIKasoxuR5wx0U831qkYlklS7zu7g4RE4i5qtZo3ZoUmKdZ43215K
cEJIR4S9frC06KZxsk2ReLdVUAdgeLR9rqMd2+I1FoCCiST05tp2bmqwBrXuekX8KIP2YiUHGlbw
dWCowoFqoeFrsXzwnMFNKEQ5AHUg8r6DDmN6akfj7Ef54OpSOUxhvbIkhAooR0HQrqtsvDVrAGWK
D8LXH4yz5Tn5XMb6zkxkD+zBdEc93gMYXhTSAG+NuzHTi+ygDhmkHjV2zZqhvujZziA5nbbCH1ZG
L3h8Wl4+bTSgphadLSynQRIHNrRWC7zDGPVQR0jnM++72qtzFYT1yunigyJB0FZycEHfHScMLkBv
UatxFs0n03s3RgqdUQ9gl2bak8Fj5Bs8A5bFjg0GNLTrBmRSXS+MFOSoP9rVMrDoGrembA9+CiBR
dfqtirL0ptb8py4I9optI0YQDy+YATx3pYTOkwzkCAOiBtDxQMRD3cXvqaJJYPXlVuaWNSsS0BZ5
Z4H0gk0Ya2hwlKURzNOe2jIEXyGwJEGjAwzr9QgywvkI5XsrrIUyl5FBpuOgY2EDXJxlQbcYRv/R
tuUjlk4iS6etHdogXTzgf4W/UUChlKr4hkgXxsBIHPhtps+rNLkxuBFzs6Hea2MiYgwDru+WowK3
uykBdY4WWikTDg+2R0Tw1eSQ9I6/0WPI3bmseXxsH0ygxAi3hcEFmpE8LFoXtv5QjROxxtZujLyu
ttR84FM0FBfSvllb9jDsEhuC4JA7TIDrQ9oq5c6x3uNxAmSQ99bSqCDuxF1+F9vNM4GG2GoMyYoQ
/2562lFcCVWNbEcu3VxqRiOANoXdIu6t/GzV9bJqgJYFXtyszRwIl1PzeI695i9Mq5t7Qwtgv5lU
6t1+gv0BWliOLSLIRUj+lPsnT43NB4UzaNb3obOMG51tPKrtfdJoFyPTII1qgPd0c1yoWkM3ru+B
gWXlNo9FBrHdxEpbKMDKy9HcSsGQsB2zwO3GKJ5NXfyj6WS+oMEJJhFvYxMeh98DZMpBenWNWbna
lHlu1EzpKbl+ECRWum1Db7x+FRp5eipDDypr1RKvpxSVI92yF5lNCe9J099NkAh3eeCdAhuIs2d6
aK3m5mUQKdlmfh716MWbmn0+VKB2KsjHWUW4VM0axLVNwPVB98QPaZ/ZV+PdbhlcUWExHD8vfjRp
Sekdfo2N7jxURr6GzAcePMwfQtEhqXAZDAeGXA8Ws5XiVo75bVWaO2XM19XQF5sIf6mNDFueQ+9V
tVS5rwO1u0tisTKKUH8yWtBdhU6vUyXMPYUeKS/nYYi0iDx35TVclPyi8Z7DkwebnC0VowrWlmH7
a6c2q8WEI+ljSWqDOLwaoA9rMxRSh9WAUHIHMQ+SkLNU+iunRFTbruiNfa/Hiw5TdEQ3IJFaZXYu
rVTeqkUsZ0LpK8gYkXaD+9asaZLkue/FWw93Z5bVUbcxVGHNBLzd4xAorkUit5BDk7hqa63ifjra
SVKulSQq971Ww6VXphB1hjGAKVg9tWFj091IUgz9upHjXSUhs+DAVUIxtzp7Im2cFXoIjQ/8jNmW
XQYKONbiRYX6hrhu3im7Whiwo6+f0b5+BlK+dqykWzudrd/RxzWW7SCTRVpV+tYuFU7XvkgBpASN
G1XTRYgxmGdOly5LBCCk0slL5fWPkSD2KnVUrvTcm8dCD06mAnaK43DmBYc6g2BjSOjinRDbwlTj
w+TQHuGYv8ui+i3SicKpHivrAiWTKICPnGd6vqjpZ+3LHmcnoHgOKlzC7atMrGjeAIlQa9cMEKC3
ekKTShAYEs1clGj3wA1FJ1TPKjp9He5LKcqlzqi1N2NTwD7WEZDJ2iyG31rs+kHrQSTrsEoQbrIV
V4n6EiB8sFQ9IzpHTvCuDRMu4xU46CQX9/n4HTJevgzIMQCMhYtYhbxlAZIeKsfVUzrfKq5vIdEl
h1wIk8A/RxmY2jj6obej6ZqxaGZhpbwxmAIQPr42PiA0jp0ROmE7Fwj4MJaaa7W60YtGW1had6KI
AezOUGzuH+0R2ozIH+zJRwK4nsZ5aBQ3E4IzWqthe+23O9/TIH1M7TlF6WCnR/aNJSDjJVN7MRW6
0I7t49kcCWcbeDAmS2/aGoTLqwF7kyjgcXK/2/tVuWgtJYavBO+2U0Lo4zlM8WHyl6Lv5AHC7EZT
gIlPwia2NI4Dpw9VEKs5WGW0rvXOduMwS8H1KDvbD6ADlDdFHTzkRW0dZBz+4wNW2vOW3GphdOir
TCb8y//F0XktOY5jQfSLGEEQtK/yUqlU3r4wyjUd6A0Ifv0czcNu7JjurRZFmLyZJ5eMZq6kKbdN
76XHMOR9T6g8yxJcgjWklir1yU5UDYGCICZJWhGIL9saJM48rbWNvaSPvrMwaveUzf8E6UiVl5y9
Ve46RAk4lxMHz1Ki80tBuN7q/sZIgpJrLr7mtFZVOiQIEabrWl0D2WG0mnDb52WAZ3cp7heH2cKQ
0qI1j/shs2L81ZV7UrU6lnIkW2Ln8Jd5ZCuRsbPisMlvpB98zlZzU1z7lYXo392FNSlzY1z69Jbj
vgx+4jH8EHN28lv70xW7zJoeupYfPUFKWQ3UM6/jkByhHw6EM+xf/njr3ppgUoEocdQEwMcJ18SU
CRTAiWYD9R7tmAg1SvHGr4iOewEuZv6l/eylf20/TNjOE5A88MloKXZ2ki8TPdfgFAxxaunF26B1
7ishAk5+QLjL6qbQm9F28lsj8OwUosbaFcqta1k35VTpU2v0hQfIi+BqNqm6A2iUCLL3Zb4uTDjv
CYVzK51SvPLvouRKHhaeu2psCbUrJXop2ldCEC47ZNatZdDz8M26Waz3sAAw0bvhutUL7RPTWGyK
PLI3TjTt+kC8dBkgHIv74QrsPVABG0KcXdvTybHitQPdA+evU4Gq6aJm78wBXUgljKaFkGHR0kOr
U0mkBJLuZFurvvRiXpXXJLxynsrqb5ij5DTV9hVlMK3CcQAilYtkkyvSYKxvWDdbACu2qflJQKHN
QPJMO4GeEiTlBCwIn5gZ+V5DkstGURnz4IcUxRthFYLd6Y9HkIJdtX0z1gS0UYyEhUqJL5hkx+LW
D9E1QMfyhQztdWpn4cSLaKnbRXGsbvo0Oc2DbvZiKOxjH5ftfeXhrY2B4+mxanfDLIq9DKwWX6yn
oSI2hP0C0b44Ycyn3z3CYNjmNoSCkiNTFJccWKv32Owz0+vHQS8vkGcQkEfvTS+ZtwZEbq1VMDaY
UrW+6aLwuR36H7OEd4PklpaO5uj604soSLtJKyRIVhYfErSh25hgVdZYq/2GV2VO+En6MSn2HFAP
iy5+AwcHZOvKnwo5hLiLNa/qIbqdYe9UfPO2qeV5+6CKViWizmEgyzrXvGQJaaS5GiaIC8vjKGgy
ybyICsDlUdWIznJsDlMK9Kr+qhaz6v1IbJiePVaTx+8foEN56bxvAhLWnDlXfVECFDTNS9cR1h6m
+nVJQb/4+sZ0XO46Xho/JO9juo85tqd9u9jPtZ1+pZX4LANrnQ0FdSee987BhdJxbMtytmKkPUnV
11LfuQM+874GspJMA1kHAVdDzLDUnrA3Olst/xJL3ueF92ZN/7wWT57VH1zl3ftRMOyDrAYVktxM
JcmvtoULIaXe9W25G3w3P7G14c334/s+7H6SGcM6BwRFlyFUvqwa00NWT5eSBWfPb6xWhgrBlE3/
UMAQWC2h/1e1Ay5H0eGLDvt+PfVAoKhKXGXCNZuK286UEaUsUk+ua0ELri/JC2HOvZ5ae7XONQqL
5+lww6xoPfceAOxQ/qByshaKTK68awCsN/NelHAY3DJUpML0Vudol7Eq/wx0TWoX71wT3LkjS4vp
kt+lxIwJscBdY9TX3r4Q5I1cmy8g4J0iYbFVwTUVhpZ83FpNg3WJXe4YN4u3mjRMbNvlXGMVZ+m3
6U1qEYvqxfjgCZbVYiZKESunWjfz7Kz1QhUnxVT/4j5QZNTJ89l+zg3eIzlaRA5hKvpxlMtNNc8D
0oLIx6vESTgRo7mBT0y4toHpTIZgN/OVjiHdOV7frrKJmVmgz8v42S/LoU88Pl0PHG6d3trtydIa
1Jbe5gV5qTk8WKyxRqAnVy4ggkDXr2ahaiXnUeR1T9OZyxfLkJufXFhYSRIStW0YwxnJqahujmxz
0S5qzy2gEC7Lc57eK2t4DuFjdPKLD3bjTZ7ZFm1lE+QuiWbTAHgDDW+cWBndJLuxloJMI9gI90sm
wOzsALBPKswmaWYWYXoKd15Tf0yEqI6NGPZyqD9Ygu8z9o4b5GjFzWuJVsiyK832SK5o+Od48FO0
xaEye6Ogjv21+daKFHMx3IXitYyTG9uFreqSwV+eu3w4iAnNpxuwAjrTvisbubLgkrZJsmm5t46a
PdHNv+Il/Vt0e0hT/d62S7dyZv2WjaBvMug0c024vNUM5zzW9ySA2Ukl4KqrJgLdUq4W0wOj8W8t
a3SwbFOkHRoiry6okwiV99RN8Xnwrceih4WTOpn/YSd/1TwjvW0gvBHnyr1XXTlHt83+4Z/+XrJ5
47jFabwml4rys1A8Adv/JFEPP9JGbpAF1hiWrSoD40F+HVd4f51nesk90oFzjop0y1oirktgWE2k
0KXzxkMGwT/A04m+ItHMO2UTPtFU2EMCca/0F/GdTrBwmut3pnH1/ZL2N+HUcEjlza0rgqRtV9ir
tEEzTsXvWMKyyZ0CviY37LzQxW50lxyd1GMVSeMfvxH2FvpH5cp/y5w9gn6fNqas/lldoU86tW86
dsn1VDdYL7ynzIF0OaU8z0bST9pNd36aNKuJbslQnitVJgeTZe1e83USaviYm9dkdK8xuOKpt/6y
0ULGiSwfaivdlDG3ctJ8qyppGSnXz0HZ/kklnkRPvxPeli7IDlOFA3VkjcznbFctIX1yPtcRmV5c
nQIGnGdmkmsxZUj86fRvQhxHUjjb9vBUCupCwn5b0qI7zEQy6mHSG+HADxrNgWjwazGPGxO/5Ck3
X35bQub6LBxxV2suMH5Iq8T1Z+2mkEz/KuyqV2wG+wgm2qqSXXlmn372sp77B3KpdFS+jquiRDxM
bvMi/fIpiicuNH2Wi/zCP3U2HhtVXMpDqcRHNBG0KmvvwwJo6ZmFnFiFuuZxJpezPsQbAUiGF2s8
6eaxv/KlZhiaDLbemro46Y5+z1wcuvS6L5GEDFvXIuLfHlEfnvK6OPg9PZddkK8ynW0tEW6tCqxM
Pn84Xh2vALBUeQ6WKWOXGQS8Q7rBMMamlJ8u4I2Th9rhypvzz2BrRNeYV180UEjdozt5B5/RWZlR
spZEySqw460qQNDaRABxQWuYFuQECAMES4UcFCd/hthzMbi3JdGk0Q/XwVjThxwQRDZzt03Yn69K
9fvAOY94LcQZV/Vspuq7na8Uz6bBZlaqU+CNXzMggFw1L0sPHmUxw4upoecEycUtk4fKyqED+mqb
Oob1Pmp+A1DGaO3OoRbF1m4vowZiksGfxDkKplBye8xCgKSdiuBmLFwerelRzZw8amsCzMFJK3Up
aDaOvykcvPt2JslJJPOTr8u1Vy6vrpXbu5Ydlb7TJSFIqwqAHYnxHmrUDh/2TGr0Hce1ddU4l171
pwwAf2HcJ5VaXCMbKMflXkUO8btU/sik/YDR9MFzXCmYepPlgLDuRLiyGjInbcQsYHSxBsUgfjQL
svqpu0Oi5QYq3Q1Flt9cbrgRxeVNVsTfDDe8FeSCYxTPclOCNYLBkG+6ImNEVp3tGuaQbMevgPyd
ZxGX9bkc2F5yB86MQ9cCU6axv3Ima1MU3TOJXxVcG9ZWZH2B1YmV+4ZAqSBs1u46vvIbBv+O2/vW
NeqXUOpIszFJi7m+9QL17sjHgXOaZcxRhgrRogU+xTj1QoJvm/D/iv/ZOcku45yf+MBv7bOX3jBS
fjWchFYlTSLcfK/Hl+YhK/2OgSHdP7qoflPYmCQNh3Pv40ELzK1SXDqWyUfaHckqyxzDGnmVsH2P
RRmfliXekXcF5DBFb9IZXwg+HUy3fKOPB9vcE5vQgoXCGAHctxt661KB3mhlDqmr4r316vdacWuu
LAZlVmhOILMpQ+yj26UAkeCksb+OgyA+9IDqnMLZhoWyALGpc+pw4rBsB4DagGjL5KSzaey7XlWy
9L0rq35DlcKPKCP3rhjRBIhcAt/hhp8ofGR5ZnLwqvlX1jsXWJ9IWWy3uW/LI9P5PTW0h9RYBanv
4LPNfoAZ8QFNxWEW38CoVv4YvKgSLiKEk1ZO2yhz89vatTQiS8WgMi8OCqx6XiqIvm4KCjP0R/Yx
99Ck03OjmmM3tM9gXB+YvNl7Wm6j7NUZ6nfavV6DOoFeSXqtTvpHiRkUMuUV4TIn4jzn9iVqww9b
dwf+aPsgUWYX+iWDAkhJQ6BIA9sEqhZv2XLb3WmbIC5yc6IABgPnDa/7TAeubYPE+liTBbYzUlUD
RJsYehM3W5KCNcvlquVUG0cDY6WAvx3xy2orsVa8gJAbrqgpv76fruQSTy2HQGh+BV/oZYyf8oRl
v9QRCMPhlPbs+2WQ5IScxRNzyLXrA/grSXA7wdf1q5661WNLL9SmhhU09PUuzpZLq8udLr2PKM9/
raaEeuwyVbGXX0SVahMkgGp1RpyA73nkXEOWRbxLDGiQtkl+KwDkjQcvOA5+4cRwx/Xb19mb2INg
awcxao/31uguBVmicFqKOoOJ8754ID6B6bGF9G0NXFtuC0ZqdpFyUgj+lySmL+EQGs4bW2x89n5p
yvQwtyWCd8ESPmQsDM2EcbELrQsq0o0M7ftmju5yw0G4FVW8cydVr7Oueoz7hWfC8DX4VravyUwy
VZnTZ1u75bZG8mRylt+bBEZlAUJFtQ10bm2ZnZXL5xACIrbG+JLlZESXJn0e4VNbfskr6ThXG8Lb
4AKe0Ki8u8RvP6oWJczSy5fOwCMn4qmoOpo7HXL+dVefotB6cRHKRXqUov8ol6esgbKkHAugEfih
LmCkNIf3flXACnNtsXaU+fOde9sfjiOEa8tfnAPGK3BY0XMwJlvTVmCyhQNPcmR2K1MQhxU2Dz4l
7H67NlwOurXRPA0jrN73f+qW2VGNKc2eUrmanH1YD8FB+HCNPc7reAihvMKOsDvDopE7N7NFSYHn
ArJ1XPcoGmbFkl5NRfSYSYF3cQo1HgCdfCUuL/hcMetM7a7eRYOL3YpjSbOUxX4J3Kvm1RxjS/A+
m1pukwLs/MwAmdlsdQrFUaEpbKhABDrWohjP9JlTVSHUuKP5cSVJbi8m3BYx9FQNT55D62Z0EsmS
NgNSHf0rjebQXmv60F/T9aSflqR7LTIfpcIue7BS061GMPO85FDmMMy5wGaqFcQHARkbkaNB8F5G
bb+TOnzpIOSY0Nzyr/8mpr+tYja4VPFh9O0xa+weZua6CDl2kKXYxw7zS8kb7XuMchv2c6n3I3AW
Ro7pazNl9851V+g44hZmhkgXQ9heev+ViOXjIAY23+pflrSnSFp3Y8ADJDwF1iRhTFEl5bCFspA7
nKxyDwbbsKTbamGg5XOED9orxUgJselgI6364TFNgaqO6bUzdam+5dI+xsP8TPVcBhpmBsApIf+G
H7OA4hk4HbxgdD+asn86DuauK0qKLPxDE1jvqRqu1eyfdmGJrRdWH1iDSVUCWc8w6wjsdJNJj4xl
WE8EYzs9XsIs3na+vMv4Fi12kO9l5A27pGYMOuUMyXxyNomuKEDtgy+80m+q0XfTVbfPVUehQ7Yd
PXwzM1LXMh3zHLZGiAWnEogoHDwwQO6CsTs7C3R/Ndafo5ucPOYQ6I3ea+UYhIPyJkrFOTVk2/z4
ImNOK3ZSX9H08CnaUd00HuzpvNmGEd2TCA0rScH0ekrFq/ZtDcemgSgsTXETmutGGOFNKRHYsc3c
yIa9WtJmVXtv2USPSmXuDLMyqk+eh3o8Fyl7kCrwnmoNGLuiIm6zDF+LF3y01A1YAwqZyIcPD/8j
BxDwY0163+dWtmlsYN2Wy9plyOrG7p9AO14Jjwx1m04X1007SEDIcF0/nFRh7brYAXQw7ud1fx05
t7mLasbgaaiH5YgFhiLc0XUwm6iL54E0KqRPtHxhCDiGt31TvojBbTeeWNiGI3o9MFoj5OnnEK1o
5fxYAWoZQ4NslyX9erY8HGiNolLMD9SGpBJ8fYAyabtg69nLpC6BepIfj7wsP2TXHc6LRm7L9q02
fDwTvQAcfGhb8Idhc71sTPm/QC7PHNmqk1+b2xjUL3jBkG991vabaWJvt6sIXjhimzVOV3crDLDB
ABaKFvw2BiPBgjSDpJHv0qTbVFDhfRTL1WzN350WnxHqvG91z5XTnG2OnVclGsyiD/UipUDEifhJ
pzTclD58w7g5BlH3Uzj9Z0beBiFyPhHoOBnaHnHN9W+5wHXTKLWtMn1KZvAl3GGYXJEenbAXYIt7
8K+p1aIELIeW/l0Hj1kd5fsyd+5jxz10qjsubYf6XWEhCOBiLAzoKtIhQLvNMj157P5M+cK9SgLe
br58tRKfI79P1dn/lqo85b5FLE60J2ZwXIKi9FhLPunSPUWZPveM0Ds7iNeyYt47m/gcJe8F+Cl0
QYNCE3sfflMcC3geQfDFSKXdggDR28TDjJdVrJqN612HP/Em5v7J3hdiSeZObMK2PHFZ/gRFRfky
WJERx/ltSneJquROxf6/KGhmBBKMJrqu1A4lbrp1kuQnsyBTcJZw9rEPbSlgIx0mtc3COb9QH6LQ
CTCaDDn1CiPM2qVKmCW4NNmIR/wOAAOFbB+YYK5rrBbttBwlGC3Q2uEHd8riGCXFt+NW2yzVzm7M
seHEzrJtmyFbe+YZ55ZPvQY8J1EEO1P51obD6rEO/XhbBQsiS/wlpRg38KXVSkCnBOaHzy7Y28qP
Pvh7XQmmwnDrxLOCj7oFoioxC6y6uLTW4TDz3mVJsVGWgbgdyN80lXSILTWJ9LgkNW8/Jknnbdwe
Vatbwu6WS79f9/EpDqqXxC8h+8bDRs+MGgNTIKApb9OLWgIVEf8wdcGzWPQH9ziebNojEpTNfok+
8qjm3KzTYouB5zuQGiBtiivREh19yMJ6jyopb+yqfmAkuAoY1gf45E6F476wT7PN9uMFO9JX1dq/
pi2tXWtbx6pt36YQyWYMlmMyEfuI+JHs5KGcs4Mf1v2TnVg8h6W9ZZAI78sLnbVrxmCD2p9tnTa3
10xpIsyFuC05ZnbXugr0oyWLbzCnQFWVwa5Q1UFaCGbeVOqdk3h/iv6+y///FYwjB9p0hY3+TRhu
YxU4HyzbxbPvDlz+Bg98h+P99nkH/cwAssgjjxa1idFKvyS/obLe6EwfLgtK4arf6cD6bmMKfuWi
XoRlPrj0yq0TdM9zSP+I0kjOJhl+yog6pLgZ3rRpnyiYgrgF/p2J2qbMzLuhH4Khuo6wRE162Sbt
bDE9RbWzXLdnomDN267mpW6RkkwX3GHMcC+pvkIKKlVv8OzeuHVymwbLpeSo2UgL0ubcH7sgPgOy
O9ty+bMdmwX0K6riP8tP3nGVvLku53x3+Voi75ZhxH5y7G2BA8rrigthhngzq+gJvOuR4eFxSYeD
F9U3kRNT5ZtfEwRiP7EIerXTUnZzdcS8RzmVkYZPctbuE/Orf+Uwv/dFjH9wxnET6z20CbSUazoI
Dw638dSrruYmLJrtHS1VPRW4q0pZf0Jy4Fjq/jbJX4YWYn2QiOgcojn6Ufc41yAZrC54biqmpEjs
MKTsY824rkeKOQBOdzBcTR0C9Jc3g3CYPPgLCDx3FdSicnb1Htjme0pvG2E298tOId51ExYvk6O4
dCbNVjx9tqkaHoYRmyZuWPQyd9PR53t9Bj+SWdDRCXN3zcCdmR5sIM6ph1hDNHGk+89WPfxQk6Nk
1Cq7ETJ+xN7sXQxOZGmEZNrMTqJJGTHhZxNnVLjjYPfVp7L4Yan6qBvrsEzYB8fhtSwB17pd8V6G
sGKGgnkN/TStqJ+S+IHiyHldTsmX6jW6TtdtgtQGguq8hXyvr2+CmuDR+a18t+eKIwX8LlaYNIFr
qLIg3YEOugnsgTVBjd9lrGjVicxeFOEmCdjFyTvAE3125+4X/0DK7dd6JfezkmN1rJtf8FaZBXlS
Zzg0ErzeDJXc22i2/8zG969UuYFS07jpVyUep8bX9EEv5bfVUVXLkSPsIjw3zJHbrDk0GrBvMoEw
LkcKjEzx3vrWClPJgnNS+3KVjc6rmy4v9uTv8BpftOGaONffQ/8a6x7FVJ/NQpUTfaErXQ03accR
mHkkuLtn2CbcmrKDDekdoLn+11BvUhlaXwzD+tUcqKN2FOSfwL4TjtyOjJS2GhPqWrPoVRGFVh4B
pzRoAR8UHjTf+nFy8zfhqmejANfrBUYO5P2NW7ifcLqbo936J4YvJ/AJN9oZ7+eQZBwGtF1GYKbR
X4UdfTb50qxFCzul+TeinddyvM/sC7ORjcVpkIIiOj+bjypQlyYfHzOJMBkzjjN8JhORx03B4ReW
XMTLsBFtsorSd8u91AND0GLsdz5KP4c3wFdYF5d1Meq7GnymwMhOCU6El/x/pTx8Z+05j613LiL7
J8Ooj8t/HS1rDwiRzpO9sq531+yQpPlFTaiG+YQht9TddyJgk6Om6oAIjkn7AwsYlUqR3qd9/yNh
d4I7/MKfxoVSo001uIHi0f/t2oJOJh+/i/Xiu5yiQz8DnIru72AIusvK8T7wwrsJ+3Flje46DWPv
VMwRE3j3PFsjqHLHPPhqik/TzHjTL1t7O7M1YmCY1kL3v36Ql0jdaEW9ZQNrVlMI7jx/zy0ltrab
mfMwF59FNJi9Eww4MZkYWezkE21iUnn/4JU8dT4VRgpte7XEfwEjhVU7h7DAbbrphsxArvpIkuFu
1j/c5qsqetLCf5DN+I1l5Rzq7kVGFbc0RXNHA7S1GEl4+2n1pyOA13ii9gET1pXX8mklTbcmwrwg
qfv7jkc5q1dtJWcqLzfjbLkHUwWnpBNwV7OYBoBW3jZOuXVcZ+SskPzGquaS1wCIryCea8YN3Bch
Ocx2t69MT/g/Kf0dIu1lLFixcS/+LYTedjLLT8vYXcmuj8FQI+JXy3kY3OCuS80+dqk2SfnyrIdl
ZibqmM8wD/Wx6gHDMiW6ZQZMw6bUf5zfCXBG/nWU1JwYiHlrGo/4ppiUI/ZvPC0PWvDCVgHe74CP
n5c+2MgouTAZhznVFd1GTA+xY0DRhP0fRmkiVYmm3yvf+iAV95OxKv5KHrhO4jcx8iQBhIqJYx+h
sWmnhvvYlKymfvTnud0/G+VeZtZtWtOTA2YI1dPSwLVzwsF+BK610vWegUm2bq4ukZHt1sfa9Whg
nKcVjYqzXYmD7QzMwa99QZXhWUFCyfYW1VDYj6qbXjp7L8Pf6RI3MN1nxKdwU/luepfLbDenc34v
lvKzwWRQpDD+sUkOt4a3acNQGixqeOpmXqtyXMptvrinvOdPFAQLnqeGCUrsRvd5SQQnmfI9A2d8
5nxn/IQoQhaU29YKq03kVVgu/OpdUs4XzQl9Wku8750WYjnWme+kc8++Hq1N2DgYyuZruSHuj63f
f2Um+qHLnbYIzhyNX106VnaLNIePD3qVFvPHAvVzUPa/Ps84Uzm/bjW91um5m7twP5DPGZEQrKHY
6YiSKyMKQhFzhtu0QGyTwtwGIz1KgYU7Ys6ZB3V74+nmYYy8cM1dfd8t0Vdohy9eq+xD76sXUKcP
1NgyMG7IRxQjFzExejtE42yduxNe+pAOASMPpq+f0pmRrgmcuwbA47adh22GfoXHWr35rJhM8rvz
QGCRYxlXQ9bxLX3VtRkxSvBPNeae1eSGdyg6ADVdKtI6mlzgk9njpA8lijYT9/LQhf1PMQR/hUEF
8zLKPar8WyhM6vWQvwOTM2zkaCPI9v+m8YuShXNoRcw43GMrCqh4sf3Y2lUPVNYf1kDq6dBE3d7J
cDqSVxzPDUxyu22cl4L5i1O0701q+lOaTa9NFvPoLZyRXu1vZdEzYI7w/oCLwL/lmruEjXJkABnH
B9e9wvYx7q9kp6nssuDdy+tSS4fjgNfhsizhqlXy3o1Tc2g7+8UCoL0UVIMWpaqu+gUIS+M8VGUK
xZi9w028s5jMc225+aFG8+QNqtb5dN8atGAZkqURy2tTubTrKkpxZLOvRP1llcTGCptcBMJ1MTzV
UUPZsY1Jh9EYDoIJEmnR7Qc7w7SSSCrEorfJ0dba8dr72jA9mIfm1u7UsbKWP2/oYxqH8kM7TWY1
2OYQGYQaR4d/rZx/+c+8RgC1l/tYF6jwA9xfJ4E04VpEVtoFZdLJHyynOSbzGGzDsX9Jh3IzJO3L
wFqLhkSnSPPaFJIhXhR8uHn8OQpmWNf/AYTmzrboi8kUxlqSGppp0j7L2bLjB65N3cq2rXsGEZ8U
Yc3auStHpnXKie6nGV0d9ejOKbmUcPKr8valWtp72rvOSdmcLNvcdcrjIg3XBZ8zZQ3+fNM28cek
s0tH1h7eI9s57sLFuPS7+tSo0ICZWyFPZ5I7OSVH15oveDdv7dIFE88Beox2XrZgkBC0OHHy6nz3
eaGKTqgIqvXQrX0/XbsMwfR1K5Z+dJfGJG+W9JxLbqCiauX6pVCkeGai4xS1wfIm9kCUcV1HVvIw
MIXeiKF+bWTzJzIElrYWl+6kSgKF8zg3hxSrAVa9kCDI/GETsQ9gfq2GnGuwl+F7bY27LSSOuHzM
Ui5LxUn0Sq9bd763e4I0mdexQzrul0v9WptAXVSKTLbTB39DEGLdLpkvWAk/LDc8fpekxDfuNu0p
F/PBaj8VovfRS/R9ETS/NANx/KDPZ11U2Do8oPqxzymiVcmpb661Mv6PlKUPWpyDKVEyOl65qGFg
S7bcvqAp65c+klx5OBtQxRORl4vworMNUOoHYXY4jY6iukG++ONlasSN8IOnYDDMp2vOZY7ikUqQ
rX12rDR05CyxP7y07depbPksQu/D+MPEUEC9B9w64cuyAOssZTLADXld89TJW5Q/Yu7Xi/Kobgvb
lqE/7ozBLksmqs7elvFwHMLcgTgJWFniS6CnrFMoNSNbL7ef6kk2+nYQ3Y0jcGQ5E5Rp68brMbYV
SbPsysh+bq+yNr+GqlZ+Dt+eXn20K+wkG5FBd4+d9olxLh5DoOxsP8empZvUd+dmHU7s4NdRhDdM
GzunQ02peEUDEgqbpz0EqexGsYqjPFCYmZLzSKZW3+eh3W2FcRUj7pJvShqeENC4FCW9c0x7vq8V
VwrOSMWhpmCbOqXgNy5sjAxY2Dvl7rMS8keqyxJS+U/TU4gaCd/54cyiMn1fFU10Ckd8d5G6d2pu
l8RJGFhEWbKrLtxSfUp5x996xM7dGz1tALtAWQxJwwcB9q4GYRlHj0fBB+LA0S4TFPdOndvACTZh
igG3s+WFPR2In/OKFzN9DrGJrVTkWQCtW/tILTqSPrGcmMI20XvNRpFrPPmef5oqbKYy4FaZlbQ3
FMkz1VtWP6ZAZ3P2UXf8J0yDhJD67rEZ1QszpOHeSjQGWTJwqya9SlFZRoBGyHdn5tAm+vya+p/3
tJ/w7RPaeart9thBCp980IaEZtniaWCo7ZEzg8F+TVZ5r7X3aVT9alkpNw61b7RVbDodJ/QJjZso
WJa1LIDnp6P/iV5q87QD+zZWFlky7H04G4fpNhxWzdDyiQTjOyP3nNgtdScc7MY4tN5b7bN4/gCg
2Ar+5bEvmRi205ec6rXhGEmYhCiZLPx9IPh8ihCPXliBB2znF0yhKT7BHNVVJ7vIHT2cZGm7cWb3
1WZD27s91SuRn2O+K5eLT6ffrfFZohsOmpPs4iPjb4wZMTML6N2K7KPsOZo45fhpjyAv9fCs3Xif
c2HGYBBzqouYr+Dwuc/E9+Rm9aH2RoqfRpIvfToxlR2fwsS5D3FJIoqJp8FZeujRVJj4LmBi7E25
m1CtU9B3483P15Wpj4jD/eBDk0P/6NzEUfCJdEIxUULbExeMK4OfGWmaw1sdWf0Y1J1ASrz4Q9vt
60bgW3LiW/TIgumP/lxQ5oju2LcOazRAXj6AJOejsIa6QVLBlAF17ClIALUU0cci1d1spzTKje96
RvdV1xWDW2SvO71eKJkLW1xaifsPoW7LU2xodqTxaMmXQ5XYt0w//jhM0bUWRj+QXow/4qtb7Cdf
ZXjO8Pz9x9yZ7EaOtFn2idigGUkjuXWnz5pd84ZQSArO88yn72P5F9D1F1CLqlUDiQAiI1NSuNPN
vuHceydRUV3ZrKsT8nlEtezcCGfohAlk4n4bxYOwGQsgRzg3Ic+08vieBiF0HHp/WUsEoK4HL+Mt
TofBwWauR3HGyI+IVO5n6a83UckdbWTcMNXiWcFUJmUglcTAF8VKV+MZ7blniZlyEVrvaA+mwJPI
tS2muQx/mjx7d/LiqajWfuc3Ybcx5fJeFP4tzfCDuYx7wr/uzQ93cVH/zg8sXl/9mmekZ/FuOETm
utaM27HJONhiz1SYJIjV5kvrTA+RpiEJlvoTOfWL3T77M0gW7+pLZw/vpcqOYVS+ZCs4uuWRuZta
ZrHvZucVOnyzVhZ9uJv+KdcoRvHcYo29K4bqvaa3DNwFC5rhICa+9YqBtdvWxT7JHGKYyYWb24Oc
2tt8/fZVd9LfyPAtmMH1TVTi3XWZyqrFeRXpCRDtDeoK3+u0ISq6pyXBzJXzh1mA6PaJp6kXR700
8Uu8xk8dre84UNfEGi6HniKhxw0IdT0RUPiYLLyywyUO119s/HduJ44LpnZz+kPtUrDA6fRIm8oV
ibsR3zt4m1V6aYbbyILk1nJhCSJdmkL0zKP/IQma2VhWc1Rl7zP6wN95JEK3xNefOe+WvE/njFgS
6zWLZX7/ELtkuWXc2a6CMGaAsw+dmDEiY7YupZhwQmdftSrdxSsloseHX5Meo1j4v3XKJ6I4hTfB
aqw3uYmwI/VvbUMc7CYqtjZylTV3uVxD75Za0w0KWW3j1n1z4aAZH16inmXvNBKS2izd51A3f+To
gHhxBWY6iqpjI+W5RPPKgWS+KuQn64k1Gq0bKuBZyyW41XP3bE3MuUnPuFqrnwYeOTULl848TCSl
pLmWJqCmzxiWmcm5aNvy2LVF0C2Eg7cpeRdJ3p9G1uZeFVgyal+c0yqtcBOK8oCA6cMxrEOUdffY
MkT7JjQ/lBm/uPoD7C6odgY7trdoJNoSGyYhL+mqCjJGECqEk/ydQpamZG0vdHg2b3JKlph2JLtz
R5xNbE7GzPcPIu1+pjx/Q1qCubXL0coOr9v0LTQxdm9e+YI2FWzMa444rfNBqosjOkTSsdR9aFtk
KLblldntZrKtTdqTIldP7DWZa79TK9KntsXTwBtKfcQOGSE/A3M24XFNdpcsT+VivYf2jG/3YB5r
LvHNqPL7PjFfF2C0gTGjaLpLOnhvFVA4Cq4SXsr4nk3+YA25wdBUhGriORgZRNS5+RqyaTDiCctf
f7lXDe2waT04TfmWlNYzxd4l4j5lg1wcBWNUraGeJdsIX7GDGeEpmJuTB1j9qUWnYJazpx73QwTL
iHNoXtHtJNPWxPjR4rzgcm/eVcyn0R0ZqvDyUNXyiURuXPRJuvfV/ENGCKfw3BAeIsBYRgkvXQEI
dD13mVciruuLCj5T7UbT6rZtRBZJjp/gYSLNCfy3vSef4JErSqDC61BQ8paYrMs3uV2+rAPoYWFQ
Lbqgyg4zYZpUOvlKnVj/IY+2JVmR3U5lCra4CTGUj/5QusMmUQBtUsVEgB8qHMyf3iVj3ZyXV7S9
r22aovfGN6hiRWBN9ZHNa9kRdOM2/VW/QwuI4VEur+68jIEsyYVkj8IelxcReK6vTL5nsj5xOpjb
LLGNYxv9reEZQN6JDPa8/uhVy8NsJ/eNUwRjXZgMstvzP2dwUy4TzSuQUQUmsYBDa7rlWirHAPvk
mlhxDOFBjdf1F6f532SVzaXJym4H/3A/GjS6hhOUatyWpskXoaWNtuOhrernGRArEI5JqlId3c3h
fJW4JwjkjFPrEJc0RttFYfxeyfx27qbXcbRvvXY9WHL5SshhsuzIO3LE3MVNznoy8q/GRDPqgiYS
kyVABYJFH5Rj8mmNFikcM1k8ZkJITZOUd1mxt2THbtBkgGOFDcF7dfxpVOJBhQ4dq7Uix5+8Z3S1
Akle+Rua5aeSjiSEp/xJMT5wyuHkWQQpmGQmt040kvHNyqbmEzrFhCGEuOFPVuQfSnT3Qde5p9gg
Xx7XEhaYfJ4cTraqeoQtkxT+uIP3lPp5bD1QK6d7g+Y1NRygDu6kyNBQNKIWqzg3hZpRUtm3q7Ae
TJsxcLG4xzimVy9NOvplvkns6HPCBmZjZ5pcz22qfQJ3eTyQHUZ/GL+6NHn3IRxtkz/a8lk0MPd2
RK4i8wO20BzW5XgXVSyr+7nq9qQjWgzXmR8OfoVRiPll1i0vr8GDrpBFz467rwZEjA2jZCf8m4eM
jaCXZpCU9PjPC5pTQrSV9UAx/hlODFjgcDtn/e5ygfHxvHyFIYen4DTMTHntkVNbKBwczhi9cIgm
n2aCm6QNlysOAPOZhfCxGu1nymrU78VKPWIoFQx35AICBxX5o+X4H15Oqk8yMU/vb3LbOaa9/BUh
2mPpTw+VWpGJc43OrbwpOpZ6WX5tDEZMFs3bVmKi10j3JhsW/LoQJVbqfWDLsCGW/qkaZsiYOPto
ZUHsYXYywvHCAaGPRMfc4wu6VxjWLA3Xcl3b9sFYFSM69z5aeN5U6LHancZP/FHa3Zx6b2Cq5s7J
jUufvWKKgFzbhvhBKimZ7cM6rTua9HFb0xvsOsamPoWmZ9OxL2H9MZkz8EHcMqdtDqiqq6BcUydo
wOR5SL6HsqgOnJ7gH+4NyiVqFmEx5bK5nFV2X/aUWN3o7ZxivMqOKk8lOjggjHZlCokaJdF9hOJw
ycNXNPIX9phIVgqaiSZ5EWv0NCqfCxmowBXeN6K+h1EVV/2HjkW14BvZi743hr3EKzBgQuoydmIL
G60XZkQDqLRk5ZCPVzshYpZBTRpUZX30uursGe2LKOJTvUwMcJ1r3lvmrnblK9gbeEL+0Iic/Qaq
uXNhDK9t1JC72enICAmP2TOnZ/QRNG6ZAcJ1ODXksDFufuQxZ//RXxa2Sh77YvwtuxklUfpjRshX
J2w8mGkuclfb6jluRwAoK34BPNyt4MNMFVjiJYCHowGtzKCd9xj/naFmzFj4/a5twFt0fQUwMzUe
HhZr+snohjBHtAt0JmD3iT345BEbb8hMX6auuqkT+TeHIwfSyn78sjz50CM0IEQs0qj+itZ5rabk
PizCL2b3JtszcQGODhLDux1csA8WzMNzPbJisvzZ3+Dy8jmPL2sy1gH2VKeyLu7QGed7Z00B0Sv/
gYvhXn9YvIkPNnl+NTRlD9Gc/ZZ4bOwMKwPWdC8kQGGSwtq1WuklmFfo0iF6HFfrKGIWARjtYfjC
ZlD67dEW9okQEqesfvMoGYhRYswRkYM1TyTLJIiarGBm3UA4LVn0qn303bklA87/NMGbA10J2vaC
gRMbAurkMKizddSS/61Q5s3Uc+HHVv7cFtOhsPxpWwMaG2GWs+KvkHFT9m8d9+J1ybksxTuk1leR
dUSYc98gfGsFxOls0o1ZbWBl8lL7VE2gn3BGoNtNizqP+JaayxihOjEz166aSUoww6P+UriUEi8g
y71oB7kja/YIh3epBa+hhrhNbzN/GhCNTUHyR+YDHPfVerX65J4PRbk0jNMJSbLNGhkr6xfiCRNz
+DSK4oQm48hg5WLObFktBK9o1JGAVMu0nb38kKrqMjW5Dl4mWVYM6U+/rDeMIZwdZDi+CgQjVCZ/
PyQofZwf5xy1UsfDFWMggqCMesXoKi5WGe4ksVh6DmMl5ldv6BG3V31mBvOsEtH0OJlXe60dsGWH
QUjVHkQpXiYrf5nIi84avdA7pcXCBkkQxl1PJ6liVEWpTtxuWE3zo5TFwiDJSE5OTOyCsaibMhzv
Rknh2a9gIrG6Q7HG6tkDKqYDuS+dcOtT5lXC++Uye6T2PMo+Zo4cI8AQ9ucSsTsYXUxhFh8eai9G
gsMHgqM2XJpUftncnMGJt21aXwApdphGvC3tQoMbvoKlgVdaQG+sb6GQP70VOZmJ5nbrmclDGzHs
4X7VgeQ3aPA/F0mNGJBpnTa7KnUPYd2Yh6qdGC+O+cEPV3bqy3xOXfuKTAahvS++UJ//5lV9Y6Rw
mTJtcTBmO0hP0xLhqNKnhCHarmzVcigtHqw+gYwcPwd21VuYHgaoUgw7jGUQ5TrK346m9522Zfi/
MB98rgr++a+ugv/mQ/jf+hP+/+g96ODd+d97D95+5cm/+Q3q//xffoP2/4F89tlu2raHibxwMMX8
D7tBIfkzqUxMBV1X8un4f36D2rAXMch/WA8KZjSmrzAAF5btuv8Tf0FX2drW9T/7CzpK4lXId7Z8
LFTYWf27v6BRxmlcFd0+HDnOeiae3Az+Ca+wBnEcmsIq/MgqA8aN9Jg6vuRqwHcpcnHZX+M/qSlu
a83HSUC5VRNz3PPufgKiiyQ0nVqeW03XGWB2o+btUk3eIdTaMRX5kxd+dhq98CNdzf4wAzax1Hlh
uU5uYcoZ3cJf9rF4akH8SGmL2JGb/c4VSxqwyhDbdt7HmgxcNCPYpqxVl5jIolIeGiFIbhbJN5TO
eFvJPt/XgDksgOf5iH3L37m39zk6qV6TifRS7VUBK8ZAiwzhNDkJxxgBNA4+E0A0iNqXTG0VDPU2
yhwwrrWedoaL42IzhF9ZcXVBJRucEID6yTxSw3yYh3fmTret19Kb6RkB7Mg2BLxUAJis39D3krSh
ycweRHPUUdB4G50r4M0RiLMyl0+b2pZ1K+M8Ki2leU819NcSALQDBLWk/bSQJ7URdkVabot6pj0Z
oKMlCGlSZdmhKq/IpHidYUxdTZsW0/zoNFi3jzOWBACptg/Bt64UtppVzYBWpRreVk2xEnxKFEcz
n5fQ3OSArh7AK+jPKayWUxOXwPgVZ75mY+u6+CgEd3EnTWubdu1NUwzPs6WoVTlGAWwXeyb4FeQ2
Ab0l2g0/M9xmMeUnIm4SAX0umiFN7Iaa3V00xbuC8/IbyEVN+DJ6NpEjQv064L/dPxwwQDBme3/B
2m0FJxwBWrFggx1G0I0jicn0fUBOBl3sac4418Sx1OxxluG3Km5ziR+Z0g011Vkw/cMra3JZ2R3H
fUEc88LUdfjbGQzci7aYnxGO8GqjbjVdOOjVbwKGIS+jdztqUjrXzLRyoKdXMGpX89SdJqsJxFpP
IXteFmbxwSzhKnouMvgHzDoz4GxMLc54OgBjam4bQdKdqUluUzPdK3C3pSlv1yCqOPMP2FWmQV5q
w+7op8ekDIe+8WPlWTsv1CEjK8cSjxwjwyugHuw9S17c1jVpzhFz44OezyDosWbR4/HUgabLmWCJ
tdpOorwQJ5fslkzNm86Dw9NcO8cJvt/I14PUWl6lpt/9PgIUZTO3AMbjzXCgVrysmphfNTsvNUWP
Scd9PmT3Hnj9AmavWx4/sV79QWAvWLHVQytgaTLfsHHAz/fF6ODvMHhkGjq32MaEQQfUn1u/3KXY
XejgVKD/NsU6pe6G+wFH8srwv9A/ssj1/ZjJC/PCzuYna5glWqaZHhLGUoYn7jvD21GL38mkj04+
f8oq7dRrTYKHOKFGpKA9UUXbfOBLKndaKxAhZ6iQNfTIG3Awxg4PwcOC8CGlzduUGbt7rYlQHuKI
xDkoawmwz0sQs8zPcm2eRuQUvdZV5AZoMCN7pvSMy61RBOhg6ZsVrvsFwoxBKzQSpBqJ1myI8Vho
DYeIQDEmrevoXcZMuAHeN2N1XuP8r4M2ekUKYiIJGQbK0cyrO5alOkS4YHKBgCRCSNJrRQlT6QPN
Wrl1HOaEDFN8asep6w4mJ+cGgKHJ2+4Cx3PyqyRYY5aa7JNvRRp+zwhaGoQt7OZfPIQuQite0IG8
dCotAvRghA8u3WGY2k0/GocZuQw4yW2s9TO5VtJYsnplVuxDDHF0ujqJ78CIZAiqf1Q4Wo/D+hGV
GQqdFKnOgmRHIt0hUQxWsyMZFlGPi7jHR+RTI/aZHfpT8jR7rQKqtR6I0ifABtTa+QZaISyFTotW
D1VaR9QiKPK0sijSGqNJq40MC90RB9WXdLvhmBXunSN9iw8uuLGJXKnh9j4h8j31hkc/2Hfy0jnm
e9R71aaZ0Tw0Hk4FOlmsEO7RZTpQYORXKe4zrZXqJh/be9RTdsXahv7wWLMO3lcFRXX5JLXiytba
q3VGzLks1cEgKBiE7IWjknBB9Fojwq2sRiqSPBah+dt33FFQn3K/eA+dVnyVCrTH6aIt+5ooGIyr
jTjMQiQWERtdJK8RexlnDF38rOA1sFm4jlpelsov18b2NKphUZOGIG4fOH1ClGbgoBasCM5C19yM
Y/qskHeimYjuTUaAm7R1nueiWPf1ghXEDK6CnQUlL0K40kERt2pt3BQ/Z1or55jRvJua71IEIaz1
Dc5VT7ZVo67DVBPCAQQzH4371EPigBSPF/Ou0tq8Tqv0RMRwASNIIiK0hi/hQ2NJRwSm1veZYvzC
JmalQ2NP72XTwZhsdGljFXhaH4hUiaK+eJ+1cpCZerFHuxgHElnhjLwQs79Jqw3NrH81PUYmmUHm
IToB/IYVnzIf0X5Lcvt6YA30g+kkm9CyPTMpsjBQT47gwTs6zx7AYPmcF5MUAlRQDoRiyOSfrMUc
STHLvvsmvm0aSuieeXI4IcrrMwA/ROQZJi7LW1kNt2OKt6NpFjuYo+dhrqJtkzqfhFHTgOHmaXXH
Lnpb8gUnWkyv3JqGte6jD5VSn9GAkrRgReXlX79o+xd4wTdl+UUwq4aQTZY9CHzZ5CkdcOnclA4F
25jExV67jXih/weT0EQSxO2PyNHW7naVmEupzPK23YzUDg9P08KJMI+GYE6nD9q4t36VV/xL44NK
kr1CwOsZ5W2Z5XClGjjgRwiyqjsrT5gv+ahznC2J3VPhCRJ1rTxgi5UmLXHxi7rzs+eJcMHSmHuW
se4VD+QL//4Tb6GnDrdSHBhMgffP0Ad56n2yVmRcPRI5D03AfF3rWxH5i9nX2g9VoIi/cXx2kNID
q2G7gHG8K9p7CC3/3OfpQ+EQVevJ/kciKT9YVRY++82jSn02rLhJt3aIwGSd7trIOjIgkywwS3io
VSFcCrWrl8u+BIyWEM4o5RnpOIaICOnj9iEHmwumynUDXgqCz/FKjWwcYht+nEQIE38m+83TnxJ0
9yc1LdUFKwi4cosDK4q87ZAwDfOYzIOIOMGY8sZJgY6/zes6cBoG3Zk/nqdK5RdDDyqw90QXDVbt
rcwJ2mQnbJpzTFSxo/q1fW6MJgeVgYk05DmuZczzFD3VqX27FNbbPDmnefaSPbXeT4W141xl7U2B
eavLDIL9NkRW6HWvLWNuJ5TkFNjj3s1wf/OLWxtRG4qR5sE1llMn5tcpc2cw+98W+m2jJngBO02u
Hg3CZsHhA+sZ42LP5jPk8S+6J7FrEu9hrumCa2nc8CCxTV1s4oT5mzs2Iduj9+6spbzzxgbTzIkk
gLTjavfT6oT1YeBig7bxVcZ6Hg9EMbmP3l8XdTzcs8LXquy2XK1IHVvzOM8jeZS/aNJKvK4yLZS2
b0x1jFbbD/B/ul0MH/Tdry+NzbqgiC+owgJD+tthBX4DOECc8RqNFVrxuLhl5oXIFDs5N8p+4iwE
7WzffKN5VunKnk1gv6qcP7FTP809wn4FWZA+DnX3Ut12c7iN3eHVjcPHqanoucNh2B58PISJRXNO
/mD8+iNqw9Xkp8yi9w6nIajfmzWC2FnEI+kP30v17QlggErJnoXGgMVHdu3YJC9TjIn64v9aVWSz
TbfGYCZW02ud37jq/47sKNFB4rnZiAhJLS+bb7BTwXMtZTqBEGiDNe7eFeIZlXe35fL7xmz+1sPb
GzmXuMuH/uQWcHIlFA4TrMe2iu+wkt869XLmoXybAaElH6+uE18t7hS0gAj7R1lsl/HeaLQivvpZ
8egInfKAX2i1tceaqyS+WW0skYsY1USbY3QjHS3PyZmOTMJ+SB9ax1AkUYtzwlQHU4dFckkvD1Mv
PpuNuRabJaf7G+LsJU2jO7kkxHgTh+FYcNblxGmkzAdoOp8PSnRC+3ftc/HkuOGbORCjjmUnYiFE
5E4Zah+YYYNbmrdJ3HDlwc+ucskWYMPybVm+UjKJHcrYfLQwsqtezCl5imJ1JgAb7UMI+5W1ZPrF
5oinqzhV2OFtoZ2WXZ2YgVmJ00piF6uc+rMpEaSntIeWx7GRTM4VF6hDOdL64Fhwdn1MqQTth5GF
gOsJFnjWME96v7wF9V0P5BeyVb26LW9xN8NfJnH1sziKTTX206NBf4uTBkNB/9LneGL7unETbnHE
5RRFhEbOrJDzjiThYY1wKImbe6T0NP2te+Abaz/c5Wir6U5Aiu8by6KENLDoeFm6N7MmlaMtClYh
t4maT1OPJDUk0zkG3GaASjvsJuI7IiS86+sKNTlm1K6iOUSqae1qlZ8bjH2DobQ5br5x0iB4cKXQ
jBk3d+3U7wiACLfhUJyq0uFhzpZ7/IRQYXbCwck56BqNbqTTzyodi1MDlsyIjk7GWymiMsc7mV3t
0qmzxJhpIgEV+fW+GjHn9rE6xAHm79haf6nhA5ALYgFc8P1wRjO41ugMgMUeG0Weess7eknEvI1V
jwPGinNg7NDmW0v6tFZIctIylLhQFtG2WOugwdmU6Vr03Zp9BMQhsm3eu1rIPeBK1vt7Jahjav6e
PbdBhRKpTvmkN3MidrHZTjvLj91gwr7MKVkbV45Aa5EkbAzr8K5un5Y6ao6F9HdsO9/NEEdFhv+I
pDyoHbuMcMyAmGMjX047+RJaen3DcjxIBBYofoYqIMcMSPac2i2zm7ZD+VY6aifT9dujLsiTBAPs
Tld+pd77ewvz7fZi52w0zN5bN7PXqS3G4UhsU835TDQNhu9frWENTFYLARCyRddwhPiwuZKoYJDf
bLuIlUerWBnXBZYLjvupRF4cpLdLY7Kmlxzs1PXy1yHTG69owugmgo7tKnfa98QMUB+NPBYE+Mxp
95xH1VlZbJHVua1KvbzuN9I1ZVDnoKqu+76wLlm0tLbSOtsm3TXlWF7mZWYtZqudaPRjyH4MA61w
NwxcNjGeP0B/myiR6iUSbEzGpsSWInk2GrvUw54Hr4twXF9ZE7jI7/FGwjdRpdOxSeODW9QpRo5s
013XJ89znk6TbV/DKpQ7q+iZ6ddRtrMH+BZE3U6Qhew+wQnwB4+AKR1/goq2V1ePGoiWMHmQiqRi
IJwGNnEhF1FNH2WREB0uGBYkZVsc87R8GtkFQf6s5T5povfoE7O75WnBZ43lBnfjbI/fbmzv+p54
e6Z+2HzVKznzOEEfU3xH2HJJh7etoajN6L2rxUcJDOkTMX7m3lkNN7u2+XjfUlaoDLVNbE643I1Q
UNhkU6i8xdRWVLra+bZrsEhPqFis2W4vuZ889oVhX9aJF9zkSDVHLPQbVr5xWmLCCrm9TmBnOUd5
Rge5rdNJUet5z8vcf9F0d7hCjs8KujTOzQOeqemztcJrdhnp8CIv3+pQ4L1tEiherM1OJMYxNLv8
wCP+FqdDeihblHLOKr+IqMhdrFMcw/u12nEMMMz4wvT2VRaBMzbiMCAc3GPqTBuPwukUXWj8VQD0
tEVmKJBcRt9od1GwVe5Ph5QoykzilfVcx0IJbdrz1oJY2Wb5uO4wpnntzBSTawttgfozjTSuhcet
5al3rjyaNOQ9p4iniLmTfQfW3pwQ6XhfLpT41rGA4bCrnukPMFXJmvHJ8L1t3Ifxjceoiszp/SCJ
aDdqiFiy7HqYH0dLoZejJ4snTgIkgfjWbErBN/b0oUS1/hq3T9aE6xFAJTJyiB3uyXYL9nG3tJyL
K7j4kpg8qFFXMZmU991AxKIagZQHiVKOkyQepXuoS+QVxVTd+wQW7uKMRPiqicajKnCdmaaKC9tf
VjpaHmsrLb2dJ4+YtZwbsyueZlSVY5kn+0I6dFiEFOx5zJsdarboo5I724E+ItrvhK+OD/AOOkRc
SHSiZTl5jcLZtS0vSYqNSQKGGJarTR/Nl1NNOj3k5MUgN3oVThM+p0W2TyYWpaZ47YnTYSmMsU1F
IzpH463DUXDfrdYLc+WvoW3kESiFAawBFJn5S4ftV/gnEyH2vODQMdRxr5o/saQ2WtM3CtRup40X
ygEbKKd5nJJSj2+SbhsZNH6+hz9fAWOEfOY6SnzdYF4hjPn8tHbRHltrp8K4plCiCKuX4pWP8l2f
L7BkuRaQg36Pzr6t4xvhW8NOtRGwf+0jNvZqJNstwKidtfjXO1EwgSZtbSM2LlFxiOMYYVDYvGf2
KLdD1z8AwU+YyTFxV6y9cNoRez7P5iYD6Sw9yfiTakLnIoQTn8C0Vllge7JjIvY7F6I4FywTMSMI
Ee3pMAk8BA2+HKt7D3tsRPDlvnY863akJIwHDJ3QfQ+BHaf34VDvK/KFPDuZLqrrTq4T47JbU+y2
bXxlOhIfaoEnLtQaYGid7u2OvaNcKxQGMwY6lYsM03BRreVbI4c7SbuOJjFpPvol/MuGHWwobzQC
gNsGA/1tJCreBJdtJk44r9Pi/EkbWG/I/qufEy9nteaJR73CCAvjKCHw/uYGdXGhJOYGTVaSvHQW
kxwl/JxdBjRHSvJMu6RvuLdC7lPVElsw3a1p0wYI5P+4flJsGLR5mBUJ9BDxQubHWn3Zk3i3i3Dc
pl7YHMIRB9/YYYg6GdMNmhIm0Vpz2yTTwUeXPMCN5ba/aSWbupCWHVB96m+BfVnBeEjmopJjABNI
xIN8GlaE4jVMNooSrAjzYRTbRsnXiqOSAYYdbckc3AyVl932pJammdpRSK+B7WdPdgoGRm/pYVXg
GEeKm8PqVdFOaO2Vh1wvdZXFS5SogJbT2kyW9aEEO48m6s+jeOhN0b6QWtVc14WMJQt71pb7RjsD
JUE84AgceYd0cLDn7B6BE5VrQEetXbIrGHLuxpbnw+7IRchzLIQ6B3OmzOPx6txkby3OGDQ8HPni
qfvYXR7AA44g18bJN4DGiB9BP9QVLvv38anwXLY1cWEBmDSXFIn6fV/ZT+Hs27d545g3YYvdf41Y
v7MovE0b3/NRoCohBsJm0nKSoYcvA2WJRdTTZIzuVq6F+WQmmOBaFUVmb9rqzja8wzg2zAZEhyN1
On2TQ+pDbng+6hNbwqY4w76b+NIkuMxb4UXqoTPb7pyWOL3OWAEP3Y2sWdV2/OaQCib6sUjiRwbc
eBb4hGHOGcEaLe5UJpqJo7PO17GlDpOrCQrqS+qwtMEtmM1JJDh5VbWWBwRAd5bBwD2Lp7ODoCVQ
nuNBdfYfNQxLabjDyyKkdTWpZmlob9pi9O+QeC7bePbVcR6d15WaZ8oJOsBi4UkCiVyXkBkYMsMy
sKP1eWSS8hhFSMDGBVv2fNF2ufmwTbROuJ6Z4q54DbEhmdAGmQcFngZgZtSAFbl9MvP5YalQoBNL
124Lk1Kmm+qGi8sct8ylbwSpV5irVCFaIXfnqsa89OHZxVwii/ri8Z9fOGyabb8kxn7+ngseeemm
+WlpjAltWY/MqQJ/bs3sNgGuGbGdvJOlzB9xEw65X3ICRUzjUKPuuwwu8GDEXNw2ea9ch//ZyasK
893uvDZkJ9pWxpMrD75hYuIeRS6lh9c/8r2ZOciuPE119aM6xq5m5lwyX9o3hsxu+mmmgbG8B6OU
LGZQRlz/+aVfH1ZhxvvKSDwSTfx5T1LqZ1Ynx4pTbufni7Fdkhyd1+Q62y6P9tPiXWvll5AcAr96
gqeoDaR7LpsTrZtzVrf4PMqblJKUVBCllcjRbiqVy9SY5jofKNBQAOQMwz0cPvve4FHxcLnOw5sk
br0bst9xSL0NG/97yfzqgPhi75aNpMTH4GHglsBb4Thn/nqY45eWqPFDX1M+9XIgsgxTF/pg1AxV
DN6SJPZI3s9CC+xG53gCZTRmEhgoUbYjlndBSQbKEd/oD5xlyaqI+rfSGpJtPrsa/uriE2wU1oFI
dN9C+Ma1nMii9zFYM2b2TDXulJwsmIkZec3LQ3NwwFdpwJrzaDnI3W0H7N8pyzczicbH1KCek+Xf
oYvz+8Q3KULBO9lEWA1spo2Sq/NPuBS0QSM9CnorP9VWvO+HUstycRgNf9NO9WdlOnSAkLkXVUf1
wSGvB9PWaZ8WdnnGcwGr6mk+kxz13XY+E8L+jhg7RNwFDE5nojzDzvoNfAQBSIJdRROCURirdU1n
olrU6t/xjrONiySCXmbFFZlHO1/Yt1KQa2ZFtPgYBTqYUM7LkZnZGhReuIUt/ZizqbitQBpvcodR
OjvRjsUBo2yMLSUWlxs5JbyxDJAah70GqrnlqXOj5NZq6+3UweJirsMX5/qUGfyJtQx/3fWxr5Zw
RwfyHJHVwt16sBRBW+G2cRA2EyH0lpgWBtbu4nFzmG8FLRQFKIYqMxjria10dui8PSU+/gsD6ea2
QjA7UzKNpfG3s0z+rtn6njjqtxr7LgD0Pa1GjO51UX8yv6zofEDPVrctQF5KikXJRjjznMdlWlry
frU8qTZQvJjRHx+bSbyCvKOIGE7i7cmEJCNcbhVFUKIh3KCIrs5+5t07We7t87rclC0uAf/8GEzq
Wx9D2CrZmYazbMl3ajehzbZl9v9Wsst2s5gWthhFd2PW5s+aW7jxir90Wc390nlBiIEsBj7O8+S3
DDXh+PZEmzlHmrsC57PPDN8OLMHn5j7UoPDoxTy6q5kEAg+Frd1XHt1chrBBN4oNLbth/NDetEdr
ND5MUzwMGRjWkAgmxi5MUJH9LPn/5eu8lhtXsiz6RRkBk3Cvonfy/gWhkqrggYRP4OtngXdmqmOi
e14YIkWKFAGkOWfvtR1yxajbJLhp+6TEsRdZNA+W4ro/gAKDhhNNH263mEbd5qtYAg2FgaKbHsHG
9SdwsOKhdbx4PVkz0uCOLWJYfrP3vFFuWOz7EbqqaTtrRZoxRG8jO9Ui/AzFjCHZLUa+DnNftbO5
E8a5tTocuVZF0yTFOaZTM1ylDoyB0GnsNUzbnOCFPHm16wElgWeb70SlPHQ9eWdxe+e70dKjMCg5
pS9C+PA0gBrbjh2v+5ZCdtdZ/tlDmr/JBGVsK2zZHWXx4oJrrA3VaH1u5zvledGhyPJg2+gIzXyP
Qx+ccbHxY/XA8JyCM7Trw5C6xt2Ivtkr8DvGZTCewq5/C0huuFl8pgUkg2Peue6OcMA1kj33VDDH
rKTFHKUMxCjXtXUCLRC/en/A6PfqtEdNmqQeciqP9P8ZKDP04dtoiC9DSE29Ur61sYzaOuVpfyTR
sN7ndH1PNSXZlCQT2EicCIkPVYhIlk1c9ix1s1ydxuLkaCM4FqmtT42KplOTs2j2fJbheip30oSf
a3sfEeribesMnyHhJltdI40lcg8rrcGegLDw600pfXSDfaHerJmySW5/Z3Rpj2n8YqU2/XKymJYr
4TnKiNvEqOKxr+YmyrOXDMENpZ2ZrfxkPEukP7vKSH6AtdFjh5NeL0mKtqpdFL9zRQAOzdVVNusD
zTp3Pzgz2FKLEhEgm6+ApdO2cRkSdGZGKwyALwgfBDkg/kPUkJ1YV0a01QFCDkXz5lyrqt/FXfCc
oStFIY0UtyP0DhsdRU81T8dsLKNzb4TmDhjhw0A6+pZOw0dM7xbdJfK/Tr7oBSAsUu+HnGfA5zh5
V8UVVrr8pcqKxcYZkWgmFMxPU6IqxEcAOoYxJ3RwwpHJUr44ea7VYH+no+Y4kzrpJV/HG05D6i8E
ydTYYG5ijztRnbIH61vHGt6acr0dnI+7fqD07dBiZskS313/Xt4ngksgPFQsZnez0V+8VA0nl5Iv
ZTLsw77rqZPX3KGBqdkN+YeiBe5ULTdtQS6Ym8f7ZeV7pJHVsy49lkGJj5RSMBMucOk2D+jMUkE7
ygFYNJvCac3IjqKbPoWonmoP/AdnKd4gKpX4s1V1TBfwS1kTTRj6MZtwkg8qEP/9l8UV0tSxZrcu
d7FdPpTl0O/skOxruxfeOiUYlFf/zw2yRwvcDP9YPxOJgWx8UAxecw+yDn0O8K3OQbXYhd9Fh5h/
bAF+veBm6HcIrPLcS85+lD/GEYadfKbiDUvNLboPN1PVfe5QapUiiQ+YNWGKOvOt1TD7R9YCKEzY
URDRAWm/DvSOUxeTTj1nxwXet6aL9WxYYf0bMsfG09GPWfvevk0IA0wzSgamHh/9mM0SdIZN6oIq
tghyovCAuTR0X7ANLqD+U3M9bwT5gLTxg5u+GZyjCcjKs3AxhCaE+nz0/FUgqX61tfvoSW1tpTPt
3PkTgvZq0OUzh386IdgbaMvYzg1Dm46NfN8WSG6TWd2qSbYXKUqaAt2RXA2sWAkqs1pWxWXmA1JH
S5tjkfM5y4LCXFBfFGaTu9YkBsIOvVMW4g9GVE9ZQ3TwIYipov+7sHHicpMqIF5EzmEtyJYQBy+5
i1K0q10MjEyFAAfYtKOiqhxkzXszs+/mgoMo0+HJrcWzWLR7dguQgs+Mn4rhmXUVLREV3GvGlVXp
49I0EqKQzBziVCqnDWeWcQnG7FSOlnoIXY2xK2jpayVEY0JDrc5sDh9LrLFssoANWpJiCQ5LdPKG
4DAXHVv5yKZX4HY7uvGvaZeSIZyPL3a38UMs1ebVPm8hTKbWSrM6bZ/iVFMPTtn2BDAMigB4oKPf
C9PCaZx0L107JrT+8wc6rkydhXnwVIBdG/Scih0gLDTrmkUHzsOwZFiNqoqCiIKwUojGhCVDc8Wj
6AVlkoIORSSyMH00gHWNwIJP7dSTQ+2Dw6i76HfmdYA5pyHcNYKdxvV1c9gdrz9hWjYRLttUjOvp
mKPDh05J7zD3H0lww/6KthCNAZ3w3jxGiaAeRsN5I7IcBQdplzPbW0PFHjawnrqw7wOBJW96n3uB
tW9DrIUDldc9xGA4JpkDsn/y6E9MLcblMH717jhNINh6LWIQAUSfmiL7R5tqp4SUAugEnwwVM0+k
x/ExAISHFy3/Ig0bbwPNUharzJoydbe9l913Aym51Uz40xJhGEfmS1EzN/Xj0pin6wFkDYy1N03H
UJA+1JjxL7vpGH+CfF7jdWAj01PGd3rMFlEOd8QwKaKogD7KNAPERHhNE2BlNXaB5AtlUpy6e1PA
nx4bdRx9/8GAarbthUsG4XJ8w8TYFtG8deIMOIu9aMCW38k6JbreRcdqmoyp159QXnMJIatZheQE
rAoNQWV28EXVqMSoPtWdeRd0jHnlzAFx2ZCsFacOdh5VoybHBJvgbMxgOK1FFEdbZSWvscHFOmDz
L6Rh7W3QPIRKmJs2yZ1dU261RP+QR+3PNAX8yXYQq1JGFOJYAWAiBBFm91ypxo/reC+Y1W2Iex3Z
KJVm0+XF8b4VDS304hlXdocrq5qP2mjfhGBpmyNxPeqh8YipIyARniIKA/I5ALf6rNDFQ8/u+XA9
Tr3MqqPq9w4q300+Fz95gbe0qVjZdPeN8ooDsVcrRyYaDUu/rDVjHBasMzYdHaUoy6heVlwbdhru
lCK8h3X6itae2Fc1WUOUQlAYVARgykIjN/GcV7aC3Ftukj7FmUVJc8WpUR2vh5+VCYEXoKaA3+Cu
1ZO7GmMcY+nyL11vKozmR6l8KBYcFeqW3TFq0+XVhBXXDR++ZyaMjByvsvRxUxQEblgWtnzDtmiv
IMc0KHYcjYGFMTLSD4tMqsaab0fO4sMUvxBTqS+UKj1c/rPJmlIMt6nq/J0p+wPpQMi/fHHR6YyW
tGPllCxR3KxpJ4aLdt7CMWrxRapjOLzRgMsuujDMo0wsCBpedcsYt03HaDz1AlyLk2MHF9HO8a30
lgoCuRsIlMj1qKn0kMeEfwRqAYuTfTmI9mK6+WernHpvYCu8mHnq7hwx/ZQUGk7jqAiqSFAOTQ7Z
65O5yuw0QfqMDGY2Mm+zlHJu4xTtdhEUtz7uEVp9sFnpruUnPt8Wm3SE/Uk+SuEFZ7QBMBBDRGMW
BYUiHcAL4AvfziB+ttoE7OMmuT4rmBw5XqpbuuQtuiHMTV6TP87dtJ+pLSQ+/fZH5E35uo9IkgYD
Jd0GkQL+kD17b0rs0cYwe8gjIKJYV2KbGEdsWmCVR3EOyO2G044tbPajgkooiKaEJM9JhOe0aSec
I6hJuraAEdrrvXT0Lxi3j/iIja1BDvqKfysH95IMfn0vHPUzlo9+OCDWJXxdjzE6Zb9sL4Fr3fGU
bzLvjkYIW39wVwUerPzepWIWUWqlenBTMQBPIz1mUPaxs6j05vCO9q2zthi9er9JV425kPODx0wy
zxqg3VvLTMHlIl6vowYuH3nsrp/Ua4/gOOe9CalekDvUblMli3Xlk6Dminub1TKwfxWvgzD97AVw
5JI3pLlq1QQWwyDtOHVFq9YmlSs6hwVlijo6A5TbVXmt16mRhKsGoJsTfyUmcGNsZPY6INXwxvRf
YpciE0oGStHASLq++J0ZzVYP+qsu/Y8usX5ZwgAyAN+xBUGRhZjC6bGkN4TwJi51drqHxU1Gs/oG
dvhaWvhmJoWRtW707oDGB5P1lH3LaYSNWC0xZWTA1WxGmErNnyxCoTBbP0ybM4w6EiP7TdJayKhI
52lQ+M/ECdptlyI/N8R2SB3qgvFdqOXvyqXcVY70o3oycREIremnw7N2cGcGefoe5es4NV/rsZYM
YVh6y4oGu8dKGZUd2RRmPHeUjywq+eYzKPiTEMXaHhwMgcTOYFqKPBRwYW08wDA92OGUrJksIYYT
fuHZzTdRd8diRkrpk4FU6gSqihftdCvglbHXZFn3OBjnyDi60v7VecabX9RfUd89K4Ss2LF2rge4
EoocG/6CAof72w3ZiKUjcocWhkjVL0F28J+a7mJgXsxY3BuNQI2hDPzm4zc9vWLToutadXX922f1
vLPEcO8GzoHsueQpGFjAh5NvHERQPydW7G4F0/gOqTRxvwXXS+UbLF96E4oY1Y0xR4U4obwAtPAU
06rZZJdgjuHNd9kxcgwAqEpC7Nb1E1F25sKYLBJTYB9Gq+60hEyOiZft9Fhu6yR7Hp35weKqJKWL
iHUaxqQrhZF9nv342QTJAsZvseoS1rbuuuhPn5EJp/TjlPESneBvbaZfJKRSIO4/6PbHG5NZITGX
Sz1/pXl7RKqYrVGQ/IlFsiEh82Gi4Nm6hGRbFiWQxqBvHyIyRdfg0VrCgUlxbCK40F5s+U1hIBIT
XnscwuyCmyzcNguuRbZTfTRbc0shxFzFI8bqgIQXTDH48Y2kv7HJKKMtIXd2Pu8g0f8xJJghf8SP
XJjQfXMqSe6skQZRhEWgQTHX698di5J6H4QN6qSuBQcxfaFGBf0l9k4v3nUkV9KX55wpQCnnvQsd
6EYcPi9j8KkZo9BggsLhPyDfixg3YFBdAVk9tIEilizQ6DE8pmbOfFKIYrOc4IPTNJdQZ+CV+1Pd
eeACSImaLW7KBCxcPRr2OrPbGtO5SlcuwLhDas505kp9sIppOs9sk9ZNvojK3U5TGPG91STZGkf4
HVeJWdSnxGpu2wYBSunUG65hb9fZ9RvCgepQpacZkk4+ZzaKJA4/UUTYwn8IE/wS9aJ4dutvGbpb
Gh+MOJG1uAfbrdI+kUgBzgf77LFC3MpE5JsW2yZqvyMLKXoyIep7ssHiWN1jlLiwySA8bTnQQ+HS
DEdMQkNyFfSd2KZ2sZsxB6MenNYMRE4u4m1gglHCZ/s+pe2mZeedpQdZ+JcqpQfULaEEg9wEI03t
YgJtoCmHxvdgbPdWaLA/YghpxoqUtYhvyxg91HU7U3v7ET7ajQ6cr2l2j7Lp91MOo6R4GQeC5Dyq
PNtb7VOBp9CAs1pyMoEKSa3EpE2w+KFLvILUyQmZ/hxa0td9pY5mQdkGJgxGR6u/IMAadpkV/6oo
OWzNXWc12RpydrqaKrrzbvuYNcF7LfQpqyOSY3WmN4FzRyFrnfGlrmz6yKQYxopQqeg9LsP8A5s3
iia4cVuO4baCPHXOh6mhiTC/DAScn0yEXuCYYYdn4aOV+icsWiFq92kXUe45jNDGz4PvVExv+boB
y3S2JTE9MJMob2ZMlV5bUhSiAr9yDdxJZFILwgXDeJ3B4V5jL0Iq3O9zYXbbyqXeAIShYUVLYq4f
ey1Slsjla9GSHBRXreATLIFEeHVcm45LiiljVk3xxHWG/uw4muZHM3qwdmP3oRdEKUYTJF0vQ0KV
l9mHQXw8VQ8iqfN5Q/pUsXEVQoKR+Fiw5iSNwXRYjx3b+op7gRVUUBHME2bwYcXJh4pOlDuA2ITi
BuVN3k+guMIKtdgcoqlYFDxlQTXafCg5hOxiSCLrWsgXg/UFtmtCiI/oCNnfFkxMvh/NH2MYJWBd
fGuKJEn+TcYJL/0j4pqI0Yj9npn0lConhpfkaPS638wo0m6imvZCQGF1w2e5CI3anK4SJXpqsKRe
yfrO8clawFANqhxH8m09VUCWSlIs5+AbD9h8MHHKxoFvU0cOzk5XVhRiOrLUOgqoIFJO4eCeWzV6
G1MUJ5DEkw7hckMf5J+4LxRRyGF2GmO+KnwHhID1jnNjFcMFDf8+rZzFOuBBPCjDcqdlXdGmNuYn
NyLqElfQh2mO+Q4+N9c/qr5TaLus7qN5GU2SJzLfwGXXGZtMKDofw5IESfhgfsxHBvu5qNVhOJnp
zDc9uBkw+kgd4xnzhier4N2mKYxCa2SRZJB6oVIb5HLsbKZ8nN6DwE4PeBZk4GMZgh32gaTvO58n
9z4QorvvF0S7Hz80pdIf2rdGcnjLAUZuPCDHnmm0p98BGzfiDqL8UAcZGfOsMv089k8O/zVLMJeo
1lyXd/hbxlM2t78QNT6GlWm/66l4nDXvENndyM6Pt6DNv5YOebhVPBKAghDhMlWckQ2NyxuLSvIl
Knz2ehEjRFpDogGt6L0DpgCDW3w0y1fBJtIKEQYCxys/LLnODfM3Oif7LpaH0HMsDvD4NajxBNFH
7djaRrtSx6wzRcfOmHojyYLdcwhzNbWKHTJoFtVgLLdR2r15uVPtg5j8P728XzAD07UmLU+jqcP1
bLr0wRDYXf87WSbOwRCapM25mu5GAMQ3kF60DA9e3ZqXhv4Wsdn8hAjosTATuglhvGmXuMci9obb
XjxipxefVtgl63ysj6XsQTgwQWwipOhwg3FlECO3x3CTfRFkNqwb6NcYJumsUNNkw9xIqsfip9Jj
stLu8XpaDYy/Zwds+g2A5IR4LFaagiE75sqaeZd5UNggXSRKWDOw9vQkroay/LQVh7Ofc6JDQiqc
OtziUGO9AEExcDAmotWH0JB/1WjC12GS4dsyomDTavJn1Zi3Ozr+BmTGNDO+VR2ap6QnDd1EqjtQ
J17F1T5LgRQJ33M3fsayMwP9h0RrONiCLlSAEYssNQZrMqaJnE3vWEXDQouL5MwcsA/G9smck9sa
uv0mBT2wsjqogwXQrV3I8Koj8W2NfA/+PEzQolnKwaW0LnhVaN2Ronbsg1fBHxBQ8nYitKJd3N8m
FoRAm1ecPOezKXV1p4j2ZjbYmukzaKMWinF78gOCAFtZ1Nt5kDjeBoHefYzVrdBnF0G6TFXzBPJ8
2Mv0thxcf0N5or63FyFyz0q2NXgXKyFcAARMcgwLn/U+zNhPSowU08iIDepKnvyxtU9TC5grsNTF
rB1KP5ObPUS9S/KK8I/sE/8sYRC3BtZkYiw6f+sVPuejwcklbnuHmp0XuiBLzOicTsntaOBDrPol
MUzifIDYNZ/Yz7LwtvJmT8uMjXxb/AGn/dUFLL8RKYKimvgWF+X3KplnsY6ypiM6jAYpbpVLaxrt
Y+Wq9zZnK9DT5joVSbnHQIxENiinjbl8OXGWlU+9ab5mgBQ/0URraGSqvGTIyu4D74FdM0v7ZnQ/
4hYartMpm421/QLBeG24KD2n67HXdUP/wdwgDms+IwRYGI1K1pB2PGBLEcMmS/SdO2w6Zlu4DykU
6IzEQNILjDmXK0NFj2Z58Ilmo/BAF5dgAbhQdrjPMVcsldgSvuEbwVz0qMew2kAq128CFhoQoZNl
986L2UYoKZeFvoqrTe738hKHUCQc4Rw5/8bn1HqpTZL0QOizWoaCY9CA1ixgjMhdKxh++G8V8dfz
ssX3WOoI9StpzaPTeXIH0xlL4JgfE4jebZ78ug61mcnLcxMgfeYUB+Tjt6mrp4OVsAx2xu427LLw
M5BjusbLBf6jNcHCcHyCzmDvqigbyK7eNbSKDhlSQ3R/9Ke7yG52Bf1wZuksBFDHDqeX7Pf9CLxE
rNb0rF7cnBINqyNrbflsKNLlHODYLeUP8UdUYmtn8Ys9VSlVoQxzq8GGBWEsE2/DPN5L403IkBmi
RJVTuUhGTbDGq8YK3lyp35y838HieGV1k50VaXsT9G3p6l+x9NBoML3qhuV6pxOWqUXMppB15woi
8CqdvEfH4qDTXRroeQebyo7cPaLIhBZo0xziLkPlblkYi50FmPOqPXq2jVEQYFsFLOhpDmVR+SEC
9WBqFk3j8h0HeZDe1mXbPaZZ/RKHHHQpGIutJPZXbqLWZMY/J2TNbIzFzof9DDtFd2ebNImIB2Wq
J3jUxE1ZL/oFP/zlZ7Soc9/yPwhkOjatYT8HVeCfhoFFXQ+LA/J28K4FUq+6ke9RwA5nlAbw+GFk
Km1hmyYB/H0/h1smUqp3tUFcSBlIewMBttln0El2o5fWmL3M17hzbybS5TeGHqlJNyR7KpMgqnTV
OiEy4Y6hjOGfIiP5uinJiY/Ucb4HMvgAS0NOJuSi/gjwqFASUevUZEpI0rajA1To7TRW7GxCnINx
foK9TaBkbdywpM3Oc0orPZl+2pyDNAlc0Al8DdLaHkTDuoGO5C/Pf47zWrzNg/NUR0TceUUBvSqJ
di1+yw/00UAJcFl1AxbHoZTPk8EFe30miNYvYwmKoiBxXVihRqAUp0RzHLEqvDfjqzP01StKT5Ix
5o+m4cutSGBCrfEll5lwAI2DH7vl+qZOwBl8DBHb0oAg2c+z/b0cEvPE0C0QkZAZbRjvkwUzuZgg
eYPypQ6Sh+Y7mMBlEdM0T0UsJXsyhsIUGLHiEoTZO3/IpL1HLVQ+ZUOpLxC2SXuvBz5QxHDU0ye7
wOtBIdiHd9fnJ7B5aLFW7r5pvUs5VaQADXLVOx5L/EKctXMxBWsaAw/MXhHyvPWlsD76Eb25ixIe
K1k/jpQCUPUShjQ/lVJXH0bGsNhEJieHJaqPkqPJUUODipppW6qMCVH31sGb4fahO0VWPjCtG0V3
l9jxj9G7+j5JXfXAHPXek4H0LigxbibTQ/iRReJdEds9Uc1dZXUIinOSdwW7MTRKqt9KcF8UmA39
DpELN2pD3NE8d+TB5724GBGl22D6hEMRsjN02MmzLLX5zz4KYPYxLbgXiaLnLKZcAQ2Mk4+sqb6i
oLzkpfbP1PP6JzPu769X1GCYNLZ0Ala5q/L3TPz55+FIGTspqa2qHstfxgq7I/RzZzfBh5dELiX7
oL0dKUvdDH3ofhBXkK3MOe8uWTuEj2ad3KOjSDOwMAhxJnb8sMWmks/H5dNTINHxW058LV1s52PU
7U/egFMwIuMhiUzymeH1PjQCVTJV7AA1yTsIIHpcC2LYwvj3lKTzkwqN22rHzrJ69HU+7VW+cN7t
/qmj2bzjdBnXbPPgVFIDKceZBLSMxT9CquC9eyNXuHmBIr3jC0c4sfB3KGD0WxpkTMIJKKsZVevt
MD+itY4ewCKS2xHN6a2VGx9DVNFxaGjApDZdwKCO2XH0jM1YvYcGfTBlqdc66zc+XXB8QQNHOEVy
NoGQQyLt03hw6JJcb8aWltW/e+z627+/uD7v72N/7/7Hx66/iP/3ja53/91jf//Uf3y368v+/+f9
u7/8Hx+7/qm/7/b3z///j/39BNdXXJ/8fx7DKUTpsNPBDgMv4DK9MAODVBxdk4KGSAIY03O5pEuX
45la08CsgJff6ILhnCvIgJiQ+LFI8SLj+hvHM+YprDZxsdfLS/7lOf/y4/VXkcK86YUWyTDL65Tp
BQzaO01D+2TYWI4JFkGV1wesfoWNatKKX3rTogCzVD9owYEYhCVJYWEqz9fHMNWX5+tdAJ/RoYO3
0VJ8RM9oRNPZ79nZ65HEcEqi+qxd9acclzQWuw23YzB+k0s5rbk+NAFFHslbExtW26W0H1m/k5Gg
8zGcqcyYlFZjAWZ8CuXtNIZvZlZhKXPnM2xl8IkeF6g4DB7pvCpnuxZNUIbr9L0d3G8YhDb1kya9
zFNm7fsgeQy6Wa30lFZMzfFXaP+qlYGBeoZ5ajnAt6b51AE2WLemgKXfuhug/8C3jB5RdrWRLfKP
cnlzjpeLV2gRFrDpYiXirkH+rDEp5muUlO06b6P1HJozWiHmdXqCxoadNMmV1HxsEgdmh+SjAHSI
XQsQr6tqLOcNKBd5M9X9yVRab/IwfNmrArlNCLCHGlK9G+fuIhOqsaZOftpKfoZU8Yv6u9fYH6gn
yWPd1SiTnAgiTXoJJF+c6YaLnpQthdcX+y413hkODdLGDGz5sWDdN/9M6cDeImnrddYoFtzhsbcV
9NbI/0F6tUmlDvZMo2cPQjmxfGKbsUGsaZVSipz3Nur6XpFLvnyNBsfI7bFu0p2kwD4AKvfLmmgq
YpnSXjgrMLn3ni1PaNKaTZkRXojOY4DTEiH7oYKnaX3TSQXRM4j6qYJaRMozFVoncS+sAAdUq95u
GDEuGF68i42AhXPkPc+5z/bCRhtEs5TKLhvBpQaBwqcmKSfsb3M9RfvYBZdn6EdAJmAaSIVnnRTf
ag/MWu0nn3k9JexfIX9fz9qu68B4GiiGqrBAJgysYQtv9IuTC2m2y4tMGvxGB6K8SVKIRlBcwcW5
B2d2KMtl2kXLjKwzTBt7G7YLcIhPeLFYtbPb4Qt2ElQLdms2a2xSWwtRx6FZkrEwrpsONmHpJTHF
Sic6J+awsek9r32KbewU8BPy7CeqJ6ht6PTwS4CLRU9ccBp9BaEAwTF61As88u7jyfjUgF8Ns/WO
yXIF+zRKVypZaCwwIGVanoyAIAziwJEix1yw1/8/biSbjev9vFs0vSMFPQgtrYtpyY8+MZ/xnUto
uo0FTRyaxBPBVTeW9H7XNVJyAzt9q/1xBSGGK27mULKbcNa6pubW1Vi4mVTlcWpAQgzBPlPmD25B
FyJwnBw4IQ6touZD9tlNY1OZs2UnNnOv78CoHgi6wALTIgwMcqNl6CsXtijSGq4Ml0bPGhS2fSYg
lAtJlpqCqtHSQFu+dOTOZz6ava3i8o/vAiXFOlLfOBAFtiOlFKRU+aaQ82tU1cmmMaqTY8B/pJpo
r9k+rHMfPhFLc8UouXTvvDfKfU8ErOaUFjkeYunj2wPRTXIw6LBmzNwzbUJmWbro3dgSuhZNSJxA
OjQJTiF0eJ+Ia6u9NMSZaoil2oa5etFLav1YkzG/xhtwora5kX7Ro4xL9dkmeBXSQ7oeVPA0zugJ
iRIm4YnE6usQfx32J9MlVNtJMnZQDbidHlzZyWTAidjIrNPIctDNZ+lZusl9JaHsI2EFYE1g1dpG
6Bj54LZbvz76Nn+6amC6hCLKzmkRPnaKDjhrxmllqulkAkjbU+d6H/P6Nme1vXHtX86UIitwqCWM
Bjo6kn27bSzT14mIx10SJzvL5cKe/alfUTPYlFBqbjAmQPq1u7dJmTf4lYgw14uo6BORMkiDhlEW
RMubIopmqW9lB9l3p+u0eL3JSntRM4X/TJqeOw+gA5ga/z7j+pOnpu/KTL5kxZVs0X08hxNGXOGB
CLre7dhwn68/5f64hPgpd4cq/CWQXUGvWYarObbuxtD5MOpR7x29t7xiYWUOeLIqvjofmMSub/Dq
cbE7L+ThkKoLtmryxHcc+5silaB/s6dIgAeyGDTxFtz4dWBwDiVP6MACPgijWUpPIpFMxEbk752c
07lx5IOv49e5jekU2UF77pcbsuUXwzFKVM0fyjBDdJW7xtg3sk41nsu4Tlc4HOeNtEbixdLyObLF
m1d0P1SkXhQ59/SFo2PQhu6JXPa5H/4sTaydE1ZvvoMSznO97TxOhCjyBk1ju5u6XjPXRgCOl8VF
Rsl2KjWFiYJpLAExTmCXKCzraC0TjpIDW9MUPkWVNFvTodZootMOqEyFUUdytV9AqaXZifEdOTlG
3ZYS23ZAx54l5TM9agztQrUb2YXq3FUa+FPYrg0rd8/TclMgybwZnCLdzFafouctom0YfI6lSWKw
1wq2eLZHBlC2cdkcr0wzGs51D8XODTlwYU4zs6uzs+vN2bkQKj24uX0kdesCRx2AAzJ+rrDWO7OS
RxKSDIR66MtUNr/rxT16/StA7uleB8/XOxIx2GpgRbWnW3qbtkw/XhPAKwieVAbUwZUeFazF+Bu3
5wQE8XlxyZ9J+7OPjgvNZfmerSmdKOsbeKoSIu5y7GuGGwJRyNShpno6k6u3KUwB2e97xj5+GgJD
nRskLfStzLVIKFwtKfLMavLZbCGUyIC8GpLUJJuGqaDJ1qATO6fLWxcWI8AwWs/1rNdT5UQoe1hh
GPNy9FNInKCH5ptg0o/pHEmSQCvYenz4pYDbVcn5eud607dZB5haYAnFBrcvmuRhyMGdRjrwVikU
239G54FuSG2AorO8jNkaUiojO6b3PZ+SWMPle8U+toxW0XQUHO3r5DWNojjboirPMvNadG45pqJG
PSf+bO3QQNaHyAv3bsAhb9yAcFDJHGBBQ61Tuz9Xy41V1ifs3sa+pr+EN6phAmLxgn3mp2lWeYH4
jvoXso8JFlmQyq+4D/YGCZmUtzq1Rqc6sttHgRk9DTMTb1ChVNBzcNBo8s9aw4YxkSLQktfrbB6z
Yx+fs3GiKzexe2ODht8VBZp0PmOytxxh/CYTaocOgf2sw+jH0nm8pxt/bofuYmnWKZBd1mqBMOUF
5CuUen2GSyGq7qQr1C5Oup+Y5Yhd0dvzCeL8Z/0fTBEuwxyWiRESEWJpCmYO/0i67CprY6dm8Vrw
hue/NwEsh7PF2nNXMvLYyQARIkXZWIUZC4WurzYizN1D4Unc9OqiEnGcsp5KMR5fTAQAZ1Lx0mrB
oi2sj7p15KaYx8eGCHjlKf8cd/J+Ihl0FMBq63aXdX16RCxL5869KzBC75mZjXO/LKqG4jVForrK
IZywaWDCv57diQdQnAEm2iOoBReOwjzNf5SBpxjCh++Ekmaf/HJGJ99ZEXyhoG8PQTKvI5S1K4QO
LMid8ECfwgRpGPxc/6i7jCrXn64z+9/Hrncti61E5rn/PFcv19j1GX9f8H9er5bTs9pacbouAzN/
L0e32tVxNW2FkZjvdWm82XBGH/whrx9m5b5eH5adNLaKwKjd9e7k5w+4ESsEVpm6L7rs5/owXnvA
HKzlduA7mr0f8O11Swc0ctvxFl07RmFSeHdOYY+311/8/W3nn3TUysv1qTAu2POwyHP2sRl//n2W
26bZUUnvNpkq63bC+7nqREMBfrlLZhX2K98d1mUamrd10ZS3pF5d74AfsciC4+HrjcBClaKavInJ
3KWnljKBB2iDS/vW6qf/vulpnO/dGI0NNs+5Gbrb6xOuN1RmbFjyZFLVKRiRssOaE0tYzNHgubd4
HF4af3hPo5H+ydeAAeyYZOVJKDRnTma9BAYOEKORl8Jht4OD9PW/GDuz3daVbMv+ysF5Z16SQTLI
ws18sHrJct+/EG7Zk8Eu2Hx9Dfpk3UQmUIUCNoztbVtblsiIWGvNOea/avjf5gN6Po60HYhNj9Lt
ou5QOpcJBo0E9KHdyfaESZ8ZbQGgrlseHvNNc+wtdLF//U30CCHnjIHy8lXJPAj6z7bM7yIXiaTR
qGDtt+Z4/P0wsImthAc0M6iD4LgoEaiTzV2HpYmZOKcrwr4J2EkuEVGCmBMxgRXl78cMnvGxiwmc
U0m3yQD67Zvls99/Ik6KVjxKbaPz3HUs3sTih7ClVkfYYRSyQXMbDPYjB+jL2EKAW9QFTrTlb78f
GtFmx3EA+TkfFOESDNWbed0vIlS/GALMVvQoUZuwfUT2KI/AmGYAufpJt+43VSPhzk35PVoUrTOh
C5xPnf6Y0QbfJLb98vtPtKd8HOS8OQUqil0e2dVx7AsCUl2wE7+fSs7VCGELkD+4eMSSUV0dwzEx
91E37typw2aLMLjtVbOO6e8htgOiQOAeihTC4JBD8DlH8+rI4oDfnjeiqQqSt7S7/r82cebaeymY
mJOugY7b7uuSLOqlCRZV7tk1GqZI4FY2aUKGcSmATnd9ckisHypARE6SKMlGT4RS+osDj8wGdUx8
+WHbYkmHqJmqL6/HX6+A96g6wKcRcepbhl+PWkE5+v0gjXDcQfjB4Yj/rEgRiuKrfPx9A34/TBmq
56wgysWNDy4cYGTIDfVtvMSn7NvZPXtjnu6RtGYVn/a3OYdARKLiORr1EvfUbn9fTQ781fH3xYbm
OZJlkvvIpa1wkxjubgoInvExgY4ZlhAuYVfsqhaOt9Xj6F9ek391xuo+r8GAWM+hF/wQc0mpSiIe
uXXRfPQ5d4yC7swYhV9WVjz8/tdMoJ1DZuz+eh5L448IzHZeWYHu9wUyrP/olbUdDW2654CjrCo+
kcZij/Mipu/BSLhi6xnG5VzBtk/hdxaOdcgWbw7HUeBacfLMJL4ia41/6pa/gQpWhngQOTaUMHNf
IaagHczSMt7OrAq/a0GPuwX/3fKLBingDwY44sAtC1TDjFYBtFEqOwYjiQ9pcoiUswpHi6w9fPVX
wiJ8kpBbubEbogWK2j0DREmQSuEXNb46Qf89EShX3ZTkKWbH5Gqo4YfaE49PdykbUutTs3sM40C+
Y8b/znSX0SLhII6Rk53DnkB0zXAC044aykATNI3TVVltlsKqTAL/0qxT+yobOeBPS0nBfbUJJNAy
K0z/+UF308dvXpxTQkEdWh+c2BRBHzDc92gKH3wXxkg4jfEpNnnJnTx8HehfXCQmYfGz+UoClHdA
z0haVJjsVRnBHdPdQInL8nqMOMkQFkYlwFgY7bSBsab/oXHCSCZcGhUPuG9JeS1mQB0TYGfmkRes
kiSqM2jiYL23bNz99KTfifWY9nJabPMjeI8ZimZYdFhAqqnG3kMIfNbg1MqTfhcNxXCYwuZG8RZs
exwzK2kC2gmiGcn2HBztzAaOlxinwA1KvAIAlirA9Ksk68B+QLvjfHlsgFocqPz52WXDWHy6oeJB
wvycEo2ycxDGXjXSX3uuYV/FmeyvWDO2g2OB/tQ9MDjEEfcKJB8dDUXKOtoqpg8ztk8U5P5PXqCV
0cVnG2koPamgHlVsX4VOeO6AtpGuZrQAXZMR1luhEWhypB1LhrKO0kdhaFQa4ReBtQ0pyniMGzYm
Q7TEjVRJfByzl6FAjxnGJly+buTY36p3uP6kb1u3BNEaew5Pz2gIx93kgP4ox4AQqOgMznpJpOiv
Tf8Di5bI8fsTnQTmhc7ZOoFmTvSvuenx9a0tmlQ1o6XdkLxRzyDkFnW54W7B5QYeT7WQUWJSRDun
edHWMhyZKwvboc3cElNLPjNrIJtmYC/dDi131mip68Y1d9R114YviEOLl+bISDk5xT+D0xBSUr8B
zGNFZN45zPHWMTuC0gcVXfoLd4kET6AI8aF05qOKygBZUNpctIWBAp5cnDRJT3QdWUvj/g7XZcLo
H4A6qdjMwwVRJc20zcGqFQYFm+NO18CbE6BM4lK1I7KmIngiqmI4GYF3yPsW+oiG+VEHyMo91yEY
EEuLGnEB1lI8IAx6oaV9m9WetYvkXK+EgOUXOS6kRBrrtU/weKi4KQwgjGQUa+ws1XEynCe2AMTm
OQ3U2YAAUnCioEHA4aG/ETahhR6S6tAqgpPS5VEHTIgJPjk1bXzf012lbkbiF2XGKctYHig/prOW
PeQYA6eH7FNaYmAitn0S7Fu7ue069GhGh1lnsA4xOgbYutGxbBYCVz71ezOIT0yG2mOWwWYirCE3
QRe3iD7eqyh4F8Ipb1QDGShtkU8V/SlohU2cuBedJfKJtYUcFS+lvA4V9gq/7r4b+DCkoodEIcYo
73WRx1urTd70TPIk6q2SANlY7TtFB5S8TVS8xc+cKUkD06ZZvTyN5HII488kZf+AmkMoPHJxRPjR
Yw0VAlGjDcCElEFZZca6EDpkkg/Cltuc7Em8xWvcOGQ4Qj3aASovVkNYKyC9xDZaHorfEjXdIUO5
wi+xtShQ+Y3rPWXUVcGYcpcGpX+cNP7ZQuaISMEbnzADhKK8pNaM925lvU0WSySc3mhttuZj22pr
75MCzWUP54sKdwtDyvXZ3EvNMbP0fYq+iuYNbBuvSJbc23JJmnX3ovXuhn74cDMPGqUNqK2gszGp
dB9p+NgZajZ0sqRt5+VV3TsDEdReeI6vO152rzRuJYBnblqkQgg8aMWMJDsz8tADjTTdb/ny3qGs
RlE9E8Xh++0uTQmYJCO08ocPvwJFwXwhWGzB5FmCkOxwT6DOzfAVFjXhffXZmCsbVEufb/xgeC6g
vVtwelALWZBo7QKQmDdck2jXXLNLZcIJGEHw7NoyI4uRUcI2G3F3+Inx6pretJ+s+Yf3Avdeg13f
Yph9wWOy4C088Bo13iZuUms79Byvi2YXMD870PhjVG/1cGB6/M5JsLBshr1h0UOzcC/tssJae3iv
kW0Do43HI5IpVAFyZgAFu0xxeJKGINJmyBmIulkBe0je5om6mzz/CQ13M6IJAN5eMfYiN5w0pGZO
9cVYo5vGpviEAeHcpUvlfzPUFFE0f5+CqHxHgpOtSZ9rQ1rjAQ7yZX794TUL5YtGMaq3N6dT8ZZk
L+ZGEnrvIHhduqSGYlgHOyDj9bkwi702xbbsXYR6JfGxEQuSB87hLHT8YJjXjYf5VWSwn6cI6MCM
3puVDYAfdQXvIHEM6OnB13atgsCMYhacNEOvGgnQTQjuNxuC8koXw5Z2/MhKP5ur3n6KMKOwe/df
MXpr2hkjs3B8gfX8mQxgXOXcPRKgFV85Q32mLH0xQsZHnhC4aclaBAqFeC2CwhsY3TUmf0zfdKUB
hXKQK0iqHGIyrx2jfzQ7yLshcJTccL7oYt0MgY18hJRIUFgr4pT6Uwly/7lDkxflwXlq5+F5sLyH
rn6OUaStNL5frGrVq0brxBg730c2VL3QQXqMOrMET4K4mgEMlsrSO6txSLd+2RwsIc50Q0bsuyhv
p8o42/5wrArvy5w9TEag/VCm6H2v9XWN9mNof2a7szZWl20nEBPtIjAZRkoO5RmXQMk+EUaWhzHp
j8AtnxyvfpbVeF0fpsF9KCKf2yJPHIzuNnqpAjtP0n97MiqOke//0AqN+vaFLRwJkEQfXsQGRaZ1
OwzpjeSiXiJa31NAihcq1euekDDKAInmq0Mja9b1FpTndd2YkJLhbSDsNhhWoctX2sZfZpwD4iod
eqKOaMcLpxnzDWbkzItvilrchDniNawuPeQGjO/WiVBiTnpxtsFNdY8gDjeG5nIU91ZtWWfZ+NAj
ZTLtu4gZqAL53E/2i3bMYmVjatMUO4AxNUE93nUyqHeMfA8hVyDtmPE4psZPHZyWTt1pzMQOuupG
Z09yor7FnHnpyONYBvt6/GmG7FpQ4l7IbvxojWrnoU+YArLBOgfcEQGMtlKQwrrCwC+OEQreIDJj
0Nl9+Z0U3KG9t8gmPmg19Xl/kzGedYbuK2hktaY9m14o9INdUEMEd/XGa1V7+/uBAOrasdJN6vv7
2E6dfVOKQxLThZrwOu/HLg7uPFPcoaEnC9QM7bWmOKQXfIVe3r1EnrwjuCDF+WWe5rCZL5su+067
GZEUE4/W5wpg4YQJ6qUfU8muZgq3OXklVQ4mXII3KgLuM58JW1PTX7WHfiOw4cEppF9W1U9ccOmT
GEyIRQClU3phM8Ll1eiGWE6BzMXMHy5GifLNc4yXEu0hdBwzRRXJ9tLYrg2a3FQbgd12ZYXmuhuC
cSO7/Jmp47DxZPwcA8zTzqsnEkLCEmldC9m5wBPbJZq1VTvePRoDHvxNhKtoZAWAxGYtpd4znw8f
G0dueg8mXzjIL9azamNb4E+griExA0BGjPkELUF5qyQa75uYCWnVOeFajyK7qdvIP0j8ziYZ4BgN
430UBCn8n4CjUQm6Ryi6ex1zzbVr4RzJY2QSnWtfMusFd7Wcd6BjmZsYWABRAlGT7pQXpauic2ji
EnAJXIo2CzkmWcfvv0gkfaOPT5792AeudQwiIYCdNWcnxrlACq7eQH++7IfpJghxNXPU9Fcm5JGS
sfdWk5+1nrEf1t5MCEBPCzdLs3sIW2kT3IX2YWoFnJgQB2EbSCIAa5TpTMO1hwKTo8K6i7ilAD4a
Vn4womXHs2DOE2Kyq4vouzDHaeX7BFfKEkmmJVjG2gVXWcYfhoO3XLb0bxNOpBANsz10PwIkrmfy
SYbO5OBSp185BrWj76l3b0n+rhsuIXnJCJRZY199ytrGEy9bANFOQAInjU1oM9O2G7CV+da3Kxiz
WD0xG4qGwEWmAnkg/YcypdA3df/etBAByZojdS86wD976V1r3vx1T4JCRrhBdPVIC6W89jpEFEWB
A+5VO+6hrPA/j+wmF4xabgsnO0KIeEZ97jAd5JzSDKRkCnCSkVHfeZkPEC2n7xxVB2sxzPLTIOdD
tItUV40swZGAdERwBsUYyhpxzXpj0LEuawbEdnM5hm12ran9HUXEYM/RTnE48FKHtcrkxinz9hJ4
luKt738E2CQYwa9pHFLOTD5j7rJZE+WNJrExo5020ycf4OQmym/73PuyXJnxJlJ/ERvJEp2jXOcx
9aztQwPauyfqAKVfEm7BPX7XTnDf9/OwDcOMQ8UWsz3DKAQHa9Qsl10J9qxLvVWHrGUrWzS7DfHz
aB7gVo/NodC9Xo3MuoAw8gvP0TNd/8XvHr1iK0gZe7WPkzleFi4Zbb7qsZTmNQen6Ujz4i4uYZQl
s9w4PcP7TH86dfJgWeOziFqiFeLV4Aw/qSiNTfhkUiz1OLfLHt+P78AET6atlX/ARDuGdHc3M8c0
CB7o9JMJNEaOfputx/zAMvfWJmov2w8qIvcc4slOp+x7tthU1RAjBDePYzUw7eC4RXbKNrZwz0hk
7K6PiBxDybYIy59oSOCyJ16zCicWeTonTGFq/n8MTGNmg0IeaPhEV5sEOY9MraMVcQwrGUrBe/nG
LXgVRfmVKONLfFEGqncBStZ4BiWNO2CO9kXGkMtzXfbF/rnIgA/UiOiwS/lb2Hr3RUEyKAAdujA5
feuSzrKVHJXVMFUeGP0uIumSPNPA8ZEMZLh4Xbsh3RtUG9sGeZFIDYzsmQIHEhZJorbNw03qeYht
KsCcjcqMFm6DfqwbBAlp/JEPPEUcfA9kPJO9IZ/GAWm1mYHf9xCCklK0m5q4ucJuVawgSgvKQ1Fg
rxsX6SCEKhrUFgUm0UiLebau/L2fn+uxfnRjCBCFNe6Kpt2x4N9MdtVv4bpeciyXF6MbcBJiNigH
9y2AVz3gQELSE1zSRvlwvdrbzGO73yddeR02GFZdO7hKc1CZKolfnWjYma7+xp31o5LkNVHNPjZG
40LnN5p6XswYIFxVghhywvcqiCcSyFARZAnH8pQ+G7frbL2RUfMzTVPL7gjDSE8OxDx7q0LJBl1/
CWOgt1qCaGckdfTdH4dGw4Vrcs5frgESPbfmwo6bgm6DJv7T0xXcwUm85ANObD0jL8tzfUpiVa9t
DvNOGe8ZMOMfDYkhJvNx0zspM1Pwmq1kqe09xCowbS8SXgU1O2t3RoYwmdF5VPXXIAgpjSGl5Lm9
Qy+2yZzuPvfUtKbSiXwHhNbUv7MtPbodyt2BwxneCmMJFulHjtam+ELr8xgX4ZaIK37a8TlYUDcR
f12BT+aVNQ33Kt7UHu4ZH6fUSsru0SyKL5RcVIld8TThfbBbYikJuXloA5Pg4bRCa52yr4/Eb3LD
pN8LXSqYR4cypFeXgtTsiT5MY9aQvhpmhzHcgSgA3+KnXGqQiD7Yk7dT1LWHybW7ranUrkzQqTi4
6aPeAuhW4TgAMYCCPmsQr3eIzf2snfe+hRVtTMG6iQWfq9sGCthJ9A4GEvSzxNOP8dHjYkWF0LB0
6WEXNfHB61Mai3hVbh3vaAhj/gzT8cVws7e4a42D5w3tEzTlJZ8paNdWvFRjIGXMrluuUH+VSaPd
iyEmh7PozW1th+CtTBFtXVWTl/dSSXVJrMcRBTXSAuFT6YwGoprwPNAD36DBO0x6ol4J/Oe0Rrhc
4URtRYdMy/6J3eRx9pwzEh+G0KDwPDsh+INqu4+nx6npv+a0eCw5RSxr7YdyuWCErk/GbF1J0qVA
k219z1lAYZog+xqqspBXeTqjg/MaaiBpr30pGOxr9WFRSVYLpTQany3mrVsORj5XOGgdXEEugahe
FKA+Coju7Wguh/N8dClygOO7nMWs18QuQKTK+KdTZ1GnxtYa6m1f0Mpm/7zwxmw7Z/5ifO9pqdko
hHp7PYCcWXtWfOtIPCXjyL5v68PA8IcuQYBT3qu4B417S3yT3JqtegWkjAh5RPeUCwzEY4RA5ifS
nrvRgYtvThgpoV54fv4e5E1zquDo8G5lX/0Qj6gh08dxqrK9E7i30IX8jfIE8Qy9haMG3He5nas6
J0IDUPuAFI4ehLnXshabGFldltL268PdXESXdU50UEW8yGAmVyDluIh8KIgsy6Cfe64yt16EUuXr
2HgE4RAgVvkJnoNKJmvIbGIF7yRcRyK5mgfiin3SGSfb/PIDwS9R+U81oeXEQ+l6H+bGJ/FY0K8M
3pFmqD+L2uPXRqiqjfy1VVDu0uiTARprQkowTNjgPAIzAqrrRxf01crpCYzs2s6pvNPSovtSlI/W
0kuxFrInYPv9ea6qZ1FYuBWS11pLMAKpsaEtczS9ET2M5b8VOXc22rQbs5EPNpNY1/2CmsJ/jmYN
itJNW/g9UBFWA7/azR59cvYzpPZ2SesRxGHUED8jZbPvHNC+GWRFxqlt2uGqKaZTotqDjm1o9JKj
t8H54yIs4gcxQgwlWO2OViEtKM426Shd4hUaeVEXx9ykqWmk9CsnZzmixBd27ZkXqlFgWcLw0s0x
HBFgwf7u0LeNAxQiAyfn2TNWiMdOtcqvRmykVx7uGbhM9/YQvTVMXbZDHYDuL6+tmKk2jCDUuR43
SKY/MsbVK6BGNhkYNyb+CSME1Q5fjMbKddWipxhCWLSBD8kDSlQb62A39TV0TBNwI7ETnewXpA1R
DlV17hKaPI3eWQW+/jlH82aTphVRLtCkvmumemcELDpV+RKaTnRMUXElSy4Cfa4bhL0f7qkwbYI3
k/EDNNY3vbFg8j6waDUbUu5oOmuD0IBU3iG3Og7IRy8aVT3SIQAAIc89G2ENc2CH74aBmzFdBlpv
Q2GZG+8xiLpntAtPrQFDVXAwqMhUIpjO/HABv1+JJtsX+NNVuJ5gEA6o/Le6QUwhcay7qfnUbTsr
JPW+RyXRgj5Y9t2LliRfSbZBbJrJMeaEnZnrpuOFHOxrJEvJuijTk30VmADVagMnZ1lcJRq5MrUu
mqN6PqHR2UT0+HdpjCqUeTru7ZvCSNvdoO03MxSbLmpIrVPQPM3E+yRPmPF08GUqlFvSreDrVt49
RMGQwdA+19VDm3hvVeonHKFwpcYFBQBawo9CnmnCnME8JO8K0Z8W6RqeCMpUPW2lwark0+FYyKV9
U2bQH4fpQIDLPW1IWhpO9i2ZhNAEMMTGiV+jmfyiPrEp4pLwki7HRD8zC88hsruO9HFGvovvWMJw
7aonUdHILVMOv6PkPEKGN48xfw10LgsCXIQfbR2BxZau4BEciguKEtCD51cOcT0aBW5LDPVUArNp
qTIugl4UUOTp09mYvrh6Wdej2CEncy0G/zvDt+Wa+i5SU0Wjz/oZUuPKDnBkq4q00+rbriXgTte4
7ILFGwju3HBTmB9jfB+5nLWGYH7WxMaQYvMAdqBdh2FTnJTlws8V4HV6K4KniY3bz5+zqL8bjRKU
dxncMXa99pBzrGAepBtAG99VSyN4HkuOoj6hO5NckoDyTeBBiMfIb05hvxkkPQBpYuFMa2w/yUBP
/hlmylOrgd7gLb5ik9X49Ik96rW1qZppPygYXopAzX1UBze95b5haknORdh+ynH+aUP/3pHjtY86
sZmfUrvTHLH0bZJwY6BsObYJ/fy6tU+WcRyVewmK78NpOeG73EZ98NLTbeIURd270JJ1b11o3hbm
iYeJSTtHaA6CScf5qthwx+19t3tXFKDcCBQ3sQ9neQad5wZq43fddUswk5YPEYmXq46YP0fRiCkR
Lq0Hr/vOmzRjw2nvmtG/aSJC5jrVwc92dpBtkAda5X1RyT3gdNsSeIPYK+06oicBLDD0ALRZFYZA
gpQwgF3Vki7CmDlvhIeuykiWeFoF275d3k6ZjtateUfORTPLZyJhP+ZM37CfnyM8vhtyaiDWaX3I
enUGfyQfQyJvLXr8gT1dAal+zo3U3dbkXRtQBi9t9+R03/04s7uC+s0XaKtjLo4+Ig1bS+yC3gbL
JuoHnVbvwMGxM2h1riXJ73B3+85WvHC3QPkYXIbXI9TWC6eed0YL6gdC7Yz8BBRJhgCBmvVJmM2t
i36gJoVLjazwGACjlWYdh9qs1wJNK4EUdB+s2rlOJwIimbG0W9OCL6rybEBBq3Z+aBqAtYKzKglo
MUFNJCX5ICOBDYqhdZd0z7X2tj45efSGCSkxaJqUnV6nAc7m0PwZqjrFfcmoyJ7uq1C/pn3mXDo5
k/qcKbkweBlzFt6wQV3nSdhINnJXyOIBi26y6qTgyOByJRuD+pGxRffYWRvER24KN5PrrlnnSKGQ
NlkfjTI42Sm1EuQoGzbKtdY8uUNUXDCj8oV6ZgisLxxnYLNqu+uwJcNwKN4ske1rv75TALtlwKXV
5y7waVCVFlZ2pEXc4C5sO0NyHVvDMZxJe/Jvpe0qqDXDTEP2nbOIsSs4Lrk+EReRy+3Tx+Np8NoH
Rll4J2bBmNj17vzWOqdoHKjqjXkTBeK13MTQSiHyEzofubsAbg3sBI8U0c46ZhqCttSPEMvSXUUD
7yJgcfe9B2cC/69vgqxnPSwyFLDkRg4oB6buBhCFdYFCJqT3Cu2bNurWoYFD41WRQmsEB6yfbEwR
/MEoavdpKOBoEeAEIcpimcnItTJIMmSGG5x0Y94gPeeCGlt7G0aFO8HrJLEpneyOmU6Cqmv54FlE
PkSynbbmlPvoSUvYXyG3JpQt318jhe2BFkbA5DPEAbSoDd6DYc2utI04Ka/cpmRw1RK21/E2GO20
yd3sxDmHqYsoI6biNrMpH4P6mIj6pqvDH4ISgzWFWL2awDOiko6xOdzh11rIYQGxNAkyWT/45B35
qru23jP8jsBOMNQN2vY4OfV4gV4H5l1BhUNSJK4f2pJgnIcTpqJ8w0jFRS5JJrWt10nIiVUr1K99
e+8KmorGDHQ9zm6ItcIQohEV1mFCMhnj6dypT7qEGhv77TfvASzBFK9I73ZYSlj3e9l9gcbYGoW4
0SWnSYaI8mro9Mn2wKlGuiDyq3gdZgpQUsEM4jh7wDMOjSs3Tj6NcihXEfZiuA53Uz++2L5N9Ag5
zyHSFJwwG79VPpz6e166W6dFzoh5iW9vslcxafMUGck+sO+ROgwXXTheMWKbLvS2cyLINAIUt+DM
aNb08Lp0gBys7jiE1Bfd7N1U1AWdQ7IwBq2tGSYA0msAdNRlLifU/sjd1Oy6mduVVPKgfmJSHuwJ
8aUds23m9saDJWcX8z5wNdljiK8uQm9xv00lAztykYvSOYf0m21rEtdubl/Dr1ol7I/rGtYzoqMK
YjZAr0q/gmnmxaWsL3WxAzX1g+riIcuYxvs+LD5/sqDkEdRK/Y2roIpoZ7dYMIUntmzkBJvbYk1r
T+DalO9MzBtwEQjGCOEECgYww0VXYmYR4PzwpVXkChRp81FN5TdpGGpF+N29O5kabzKGubntg53d
VQ+ViYNP+e4yGGHcmpLPZAXTqY7Cem32BKVkUI3cWN8TI1qwdFDVq7DKtqkbXHvEfMaG3DQWU6A+
aR7tJv50/Whcm5qQ5LKELTS4L7Pd+BDXIHrE1kvpOLfFbKQQqMQ+y4JLI8XIMZp9SoOy2rmtcnay
rcM1t6KOn5IWlR2JDz8Oq8qoihedh0RG0gksb9z4PLf5cxAjXyO7js0XxYDS3zhjP41YbROIPYqI
yrQ13yxUXyu0fkThueohjQlgHkPql9+UNGYNlsEsO7NAvrAtKYZ5NfsIQ7SC/RwUmAx/hoHSfIip
v3vMRkk4fXDyoIkpWRIqP0dblnNBd4zjeN3bQ5bC4vfonKQaDPzIDDlo7OrG3ASKwLRoqF4iN3tf
/BVrAYO0g6OwklTQG/YtuaG1SqmSjjlF8MxoGB6UDIutPdC9szyqX7CQD2FFJw6o+SGTg7my+oOM
P1MuGygQ9RoDQ49bnXhI7kA0RVGNoh1fcKfCN0GmHDKBjcSqdD2+DgROTVXj7nxWJ8QXGYykMEA7
S04aUVDyqihv0YVAAfbTVxu6DCqglpjKhMRN1/OOWdGHl55gqRhoTCuvJYDFnrbgd+9A4zgKhHSL
um6dyE8pzWBlotw1Rrs6SCRvMG+bbOexWDfpcF8Tatq01rWRTwxe/NsU2c4mdg2yGk28e76bfS3r
KYZ7SdIKA+8ikNd2hrBoUAdhqpYdneM+LqGcegRKZ0IgBUEwFNsMvvifCYK2hmCniEBdRT64KelB
K9J42xx1LsiA5f16hjJXoblvTPRw0XiBb0psajpWu76uPy0zOJMQQrso4H6tQvE4dfEB+opLNkh3
17b9LRHMUYZHqZR2sENN+MY8d42CNzm4JmwpAt47Vw83qqAekcyGmWgQ/FDWODSM+cdSdMlNav2N
jUO3mLrV4HFHpqm+bQTJfJ2VrENK7rVvTBtXcjSLpdoPxvjmoP+D+sWlz/vbiMTbxgieQsmZulBa
HCX4FDY9SFgdR6cdQF+QRAzFqBKJzPWj+dTm8PTicAi44lFOqAZ4qc53wWQq5oXMt0YyCVcDdTfC
lFpRqtZbUmySfaGkg4uMXbtyIpthU7NxQpoAjlDONhCiQNuWXvVMFC/MwES60I72VdWbJ2Dm1yFs
wKQhRqoGgExbMOJvGszYHJP1NGsWO01V1UbNS+8QZEMSOpzONr2Waby3ljyWMngHtNxcZhGwzswl
qC3q83McHNKGCSr89/zUzMGD1aHCmihosiz/0W5Is9ZGuuLoRyPqzyqX1roJ4x+UsdlFilQgba8T
0rJmFZQrrn33wteIJQDww0kMCc8eoz2GL2NTduNLXds/geWxxHblKp5AHtfxK91ij6AlEuGdNw5U
dImIrmyQG+VjfSq7fm9M3aGxgaE1xn1ad+Haa7KrnGgxREwb8tR3GFVpz9nvQxg9wH9+jmT0Epbh
d+m8m6hSM2P4TgRqpik6m66LYUHFpwLkUW5bV1WUnPUQMkRE8Jv3SNmsxHWuahVc0zRCOUMkRFfm
0ybNfBoLnoFVI2TwMI82Rz3cI31RuRfw3/US3s5RoW/iZ7FwwKb6HgHqM7ZGyRXRfWYD06nBh6RW
JP0DgWzYz43plWHIowrFfElIwae50w4vYc0x6Mqc4hdTpV/8tkjb58jcdiGXbkPu9Nax3S+b+4Mp
I6+kBJlZFASomFPn4x+rnouZ0XXfX2adP1z9frAi9xud5LC1jVpRUJf7UshtzsWIwDoJTwZyrxYY
0oq2kbsqApCwN1adgvbNzGRDsguNLeDCK2E0ML/AVZ+zHDEYMNZ7mwz11rrxp+zIArjomuZDo7gl
ixqco2kcxrowtkVtfiWx914bdn/l9GqdGd6jtvC2ew7cm1SS1lPd+ogATrZlvDQeStJ+MIutJ7B+
ESnzwQA72yQBpdgUvE6F4lIhMjQWSbca5+EV7wxQuMz5aawKhKCT00HgKemRujUvMgj+ZnUVyPLR
RXp9dPWhhkVzFi0yXMOo+WbzTtCfW8MUAdWLU3c1SvGVGRNRdEkE7qljdFiHQDltBYjozz/+6x//
/V+f4/+KvqubKscvVLb/+G8+/6wUUWcRzfZ///QfD1XBn9+f+Z/v+Y9vOSefTdVWP93/87t239XV
e/Hd/uc3Lc/mfx6Z//2fz2793r3/2yfci0k33fbfzXT33dLL+n0W/B7Ld/7/fvGP799HeZjU99//
/EQj0i2PhsOw/POfXzp8/f1PL/h9nf56mZaH/+fXluf/9z83TLy7qkne8z/oI5Xf7//5o9/vbff3
Py3rb4KehG2anm2DHnd50OF7+Yr7N8/ybSvwXTQF0jUD/88/yqrp4r//Kf4m+Vc3WFoFvhWYgf3n
Hwz8li8Z1t8caQoPobGLVkSyQf/5f16Cf3sr//XW/kFL+aZKyq7l6fjen3+ov97y5XeUggdhDbJM
V9h+wJPk+anP97uk/N/sncly3ECWZX+okQa4A3DHNuaBEZwHcQMjKRHzPOPr+4DZVsqstq6y2veG
oihSjAFw9/fevecGy7f/r0oFDMjBocy2vskaK9l5ikaQlPlD0zv2TY9C0T4R+dwQckMOcowNuLXK
Xw7g1N5sH7vMVIc+CBnQe+VJ4YFd90Sdbus7kjzJf2Rui2YdX2LnMb3DAYkwEt7PvmkZB8/6WCRu
fONbibd1GoqO2i6OVZ5+h31qnxLJYKsWk7XwGA6piYbYYhV/EGSWSY+mr8DAh4lwp4fBWtrsTHht
xNQ+wgu7xAkVcTJJfSClvatutfTlw5gxNozwaezwhwLoRw6MM5U6faUstzgi6ql3S6pK4bKNWg2u
7lIu2XMMqtsw2+YWaJrJ8qq94LxupYVzLjHuIn31nmfpkFISBDCFsxl6xXoumMAJWUVH9AFNmv0x
hnzx06iHfnRv86pldrX8ij7sXo0FzsfDGlbkny4HKwb6HUN/6tAMdfbUzfvUKu7nWb3gqCVFsjSL
45Si2ZHWlG+NJmMbdK38ZrTbZzV0ryBpkq3iZ86CzmFITXoggCs42Mq4DJUN/bvzz4h8Y3Q3Tz//
W8loqOPY5jszA28Qt+AVBXk2GccNqFkJMSgcXuMgeGm7snwdmeTVXPLnOGuiffnA+9gQmcsqLJNv
9NdXG83mszvQso9d+jg/rxOVzSfoSlZ6C+8swQU40BhuZfZDjRD8za7v54SoV/Lgu62d3qS+lteS
/qE7lvLcCwQwPoG8zGqDS5nNTzn6BwEaYNeHj9mY63tyAWov1Ie6c94Tvcy2Qe+uuzgJyEEDhqiX
EAuCtfU+mgQ9uXJwzrnboBFL7RsdWyYzWdBQmYvTKc4HcklV9R7LIN/iDf0DmXi+M6byQI73ktwM
zANwc7RSZUZ03lgcPf0i6lrc/cu68n/u2X+7R63/fIvyzknHUe7ypyVM+99v0dnlqmOYufp5uJGq
w31r6peIiJ77puHXGok+9SBNNuTbtc+Sk8ya1JNo/18/DEfJ/+txKEvZQvFgiNh1l/XxX5cK6FJp
YWHZ9fGuJE4BBE0h1hrbBxQEL2GAwZIm0ILekAPCIrEdRto7I9r1daiMNXCTtz5RNVJT82uao88Y
AifcNcgltqbjqaIHHCanlJCephDQGCLGO83Wza4VtqaTUbqEnS0fWpMO2zBmt6CNfeJl7D+BC07B
Db21yIi2Tgr1ohmFl0Kmp65Fq58iBKL/hIcPZT+GuuUDrgcwIX5CeglAX9wlPmM1Fx9fsBjk0sUq
9/NZk6TDXjfZeSymD9PqH0PluGtqP4xfi2koWj77+9dhVvFpvP35at7KAFbif3wrGiGTW7V8L3/+
4efHaYVpn+jgeOCooNLOPZmK7Ba4kQe50JyIC6lPP5/9/atgYB36EaXJ2kOuQhF3b+qEvyzz8rAh
OLLCMZdyWt4TI3jyCA/hxm0Q7KY+bkNiz/aF2b1InJ87izSjTRYmmGg1A1NQwuts0E9JNfJuMkME
zzEc/qYtWYu78O9f0/FqJ6Z9UAr25YDU9TQtH34+85ycyccYHtMAnxBpbnwoXK5ijagun2RzgjXW
nn4++/shAYAnysw8DEn8J+8RKWrdNaefD4Xn3cfE0ZJvCbRxAO+BUobQ4cJ9A0cd7chN6k6dyjwT
j5xHEd73H7kxNdu04CjJjFQvoiIMf2g7w43dhPYKyaZ1yt3Y2vQ2DcV4eCsC0yZyrZ1PVNqAyCOg
h1PuSyxFyGj5slMnWN48IA0svTe2mIhxisglDWcmjpwAJ7pdFBkiHECnlCGyNBHZJ8dr3qKMxcKN
k++6Tm9+nlG5vAxO7S1yl+Vp7oLcIJ8lsggfylmBmxREE/Z/DM3S2mMH4d0s8IPoOcefuRrQr6Wu
Ux7VVO+hOWqkmeSoSpqd0kGx3YpfZUBXdrne1Y9J9a+H1asJchGTgRVhQcP/OEp/PrMcsOfOvR0G
3fHH5zUZAta+eI+xh3EdLZfzX2Plz2epY+G2YMr5T5LYX0/fj9+wGMgJGlLoHAG+F599P5xn52Rb
A/RZJuHk+3bYvYcuPmT2SJG+OFD75X0iCoO37OfvpF4wrhjIKB0XaYTtnDidpAffJZZFieasSpf5
QeTTqYj+aaE0mgWQBvUoO1AVA5LlF3F6f5nkHy/37a3lsYN5XnnFQ0WAAKVG/Tp4iw+p3+nwJRse
3dR7FnlrnNP2IenEB8DA95lMEfpD7pOGYwPqjpVosRNa3NsbE8kqtVV66CpTbqYc3wc5Uqj4S0Yd
04cTiGBjRzTv4hYSpg9YgToWs0MYkoJQtfghGSwQOLB1ekSJw8BpwIpg+TpxZu2JLEMl0fK1YILw
bLPb6XaDrGDRII1XhjSPJDMGlO/6GAC9sTK6Upld0nNx+U1VjDkQ9LnfabLI5q/cI8uugRBDtuQd
EVyCtA6D1YMySnX5bca4fjsQOjDQDN6Wj33NgqrdtHuYljaiDFjZDWnZaOGMX93oJXuOULNkYEar
fanRR05GLqEXI0nsnAzYKDnppMwm7hfOCKvQlEkHH3JymK3GvioG7QHC8BO6XErs5XTTdHG5N4gH
XZt952xzN2t3eUY6FZ4dewuQfq4j/h31cKXrG6njfQvUGRMjHV7k91czop+w6afQugjQots4wLYg
w8y+q99FQ8d3VmI61LXprhxllL8GJDpjTHc3s6t7y+ZQwz7zhZOtWqe0tTbhZI94M4/CSaP9OBvP
RpMj866L3z8Pl6cGTr0ipi8Pf2kGAjwSMqVn2mRpGDznHBAIcOuo02HnQjRQ+MSqvD3roI2PQXuw
7BIpYj7PbKLGvFFWunQRG8q9xvY2GdOS3isdYJaMTaI6OzA5+uVnuQKjnbxXBtkXVQjsoC8cMMdZ
777ltOYQS0U5JMCO7FU/1O4epECyctOMp1P0437xqFdZmtyQtfYoIrBC1hhIMFhZumly6Z24WYyi
sVDSoAcXLWl5xB5Fr+5bObnoC/3ibPscNNuwnmmAoS9AwhXtK8sln6UW55/X6udLZuqMW7AW33b4
4UrBdRS06hDFcFXG+FwmnF/ROxPLJ89xEJIMg+UXY3F474TDIfUGOssDmubcsWDnIYTZ9uz9Ftdn
nSGgQhI8yleH/hiNo9dqBHjVcMrwJ+oVuPdGIZ3zABZ225wDL5L3fteR++Mh4l2+iJVOkA+Fygd3
7iZxaq47XT/9nPsisFxYuYQ4VoyUVm6tXzUP5xLW7xbUy3B0Dg7hXockqL4c+5FHFt614ambW4uX
vb4zs7i6pXn7XDqIsOBvknFC23oc3UerpBFYj68qHNoNJhmKou45dOKeY2rlrexC/kKXHh+miRIA
+NjFtMfjONsXB1XiYaJ+ZLhms3sXRXszj/VWNVCP/cCpgaOgwzpUQdavOw82rYLBg84Yta2bYLDL
N7p2iGMkeGM92uFnF8M+6NhUMD5bmzSmNx+Z2T6sxngPA8CDK+J+Fw46KyOMdqFTJYzZ4JNrZhsr
47fHskwHabiSw7zlZmWmnKg/adPcNBAyyQTa/tcnUfHvB1Ft0nbVmGxN4bC2a6Uoj//1IJrIkWCT
6nfjEBflWN9IIsadHV3CxnTOfX8XlUijUhulGLaUbaHIMilKnCvhxwDJeqiIpaEdLtA4m2+47p1N
AtKmCjkjVHVQcrXkYDopP34e9f9vo/w3bZSlo0C76f/RRln9ST/qrvnX5snyA/9snkjxDwYKyuMd
9mxPWJoWyT+bJ0L+w1Ja8mVXKbiB8m/zxHH5J4vGhmlbtEjoafxH88Sx/iEcV3oKFh2bk+3I/0nv
hLrnP1VmJn0bSafG8zyLf7Rs898vxMqD8RDxezYFw70Mzk76GJYImfxuutXKQx862MFBwyjH2pDf
q1R8IZ/BTKbmgjDh5IzEwtpTIrWotVgvUxzEfhS+oysBxQ2KmvYegvLx0ai1QlpgsDQYj63f3qUT
zA/tPQgiPUnLmUj7YhH05wisfElw4CJImh3js0Ohgn7rUyC6HDmjEFePin1CaE3Zi/poJOVlbgV2
OplBAsGCVQjC8Sg1Ke3wMhsxki9XZGySOc6VgfOYsppXQQ2wSzlf+ZZ6KTT6giFjDNyyo5EsOfno
zOxbGbxjycC1RS5JqvrfIG/skKFnQ49HROJQOPEeja6/bzfOEG8t1eyarKuYsbe/KydGctvcDfnn
4NIlpSyQloO6mGV0G6JwoaPl40ZftibvJAeOSU2PoLUb5IFdFjUSW5gnRpwmlPIghVrXjXa6kTdF
BYXQtPdByEwEW1q69ob51JhWSQ7ohH3Fqtb9/JW4yDc9/SfysQT2FXGS2JhX/cZqIxdnU4Bstnhd
3pE09b/tXLGnj9CSWzs6kfENz0UN77Y+S6DJmFNecN5+v5kGQhGMANQ/cK5wNHfF8G2NTrYeu/qW
Nequ1ugfS3E3hO2wc1mpcFXWN7jyVOtXNJXLChvCQtksx/NL1rcNLanF36TSDYi5J3YBjA3AyNBK
KOw5a9jeIQi3AWJH+TAW/pkQLA6PJjlHuhmfcgbjceSy9/KNKDLl01ijH5XAvbJpa3bOB2fo7oB6
HGaEYwHy78+epi9SLmdaFRPjNvJeeOAHMcXjaQvWg+c7p0Dimk1JHvL95i6YQxy7lKvjbTHnDngc
Qs3GqCYwaAgoWaL4C8MRbyhnZT+aPw0d3GaTie5jcBTItwyptZuunPAuR96/bis1wnQayk3uoJca
a/ZtZaubMeS3Eyyy55Y70daMlvGHBwUn1Ogj0sUqzKGaXskq6F60n9Pgi7jv0tD5JX39ZnG17aPK
pNfPWUtb5YdlIg+o4y8Gp9MU/x7rACadHTzXYPZQ9kZPFqYJHM24CHrSgSJPYHBxUQMEAwTssAcF
0iKaXE0dZTbqKi4nGC1N2OKcU/gnNcz7cnqxIP0DEh3tPawcaxUO+9Dmrk+FP2+bwgRuF6LrQ/j8
VTltuHM6sPF9YoqdMblfUw8UwPNmcXbfJxXRr8XteMq7nNDfXlyrBpmimA0Pd4S5MYdK3prFqYhL
cy8RPJD/Jzc0cCuqvV3rRsVdXU8Ab3vU4UVuoWsarZvZyu97mVOVlJht4zRFIkeo4LppKRKHivRj
loHQKDBBTvLJxMOwJ7MCQq2rH9E+Nq687fqZREOsoC4kTw6oTDO/k4bBYT5ZN2Mcu1eR0OWc7VfH
U2QqNx2pdVNwLrQBm3cantxcM6Wtlqg955OsCgdTSLKVtsHeLYY35nvu2Zx99G6OJCxHg5yywoF0
DNnBAdMDfNUY3ifmx9NEre+02cSmb6OM79j1Ta8RGyeITkZi3JeIMElOsbJbKuRdKNBBAVfYa5x4
mzzhAXlqNElO/XYqjp/lUvi6uBJzH1J3NVzqApC+gwZtm7YMhY2wRZRdYsNAZP9aLZduHlUvzmR8
BEE5A3fJz1CHkZIO3Y3fx+WKxts6r+fuEGfD1nTTelc5kPZQwyM5qZ9Ce9eYbr83iuym6O6x2RJs
tm6lidIx9v8MVCFktXEsK50W+IHHuZzk553Fd2xaVV5xZ6oD5J5zMyEno6+K+83i5D2X8k179Ilq
UCP7HUVjcAb08GRKq9pZtA88Vu4UywOELYLt5/CrDgRs2XF+RWXNApgVGx1xvw3BsRidkLzgyMaK
Nh+lDcvDIUFy1Q8dLM8U4ZKo36MY63ARyGlv6+51LsbXqbIbqCNmyUWDkBT6yChoZTJCkQz+A/BJ
U/1qDiWvgcfUOg6gkeTU8AUrbGnJl6ByI3Lvm3VKxveFze9a9AJrf/pJdigSaJUOVwYyD2BhIAbt
QpNFeNYk3LpZvZKfpSIthtGx3g8xk/HBWLI+KoEqoysOpm3fVlDl7xgR/47SbS9HddS81croMlSt
3keDAXBtF+gufIb3CRmkK22L8jaLOAYwhX6pGnQVgWeH5wrlTFMMHdrxrNs4n73oaKpyb+Qz8TQe
gsV1hpA5lvdWn7+lCuFT3HlnsuL0lmKDDYIFyJ7RSBNKYIKzSS5C5GrvOMVdp0rMZr5EiKynnWdg
RvSnaQuRb/wkMS5O28/Eq9G/jKm9T/LsMbOaYh8TUVL5UFAnF6dvrZljzg0qMykC9AN1eSzeDS6A
82D1ABvT7LYiSRKZmom4m6jJzuvvbYrGu85r9soDnbPMQDYQXb7owUEhMPQfF0v4mjzKkyxLse/z
jtC5WO1rEf7y6xKGfjnes7+N0AoI/sy7lgtzwQk1fdJuB8Q1ZC0gdEZOy47cnBAbMz2RisEwN3AV
YUlOKugywx/Amumqm1T7NFfyYVieEK7PbB8Ei+KzaG7NyLEuucK9Y7rhW9w1m4IMyZQthdqcKAor
Db9nn4bQkL73wrrpI/ZkhUJ0W5IGh/ynQGjib0Yda5pYFu6N0KK2TTJoEZJMYVxJX9rIwMx0i+w9
pxBvhiIAlIPIJxC/We9+1dgLiD4pmD6R6kIcO0ISVEm+Xx0Yf72A+bKPVVWVZxVMJwQl3XWIw3Yv
C/TwZistMopiYl2C5s2iy35TRCTuZaQEQn59KDUl7yjn6hjiXyW8275jcoOSc858XoUYoWQvxLoi
SmRBBsEHyJEZgSWMGU5RESLdpKdaB5Cir0MvoXm4lU0OjnkLSJ7MxCKptwatoQ5S8ZSMFdd5h7UO
IrCL835OKIsbb2OhXNhnyz93tvgek7Q7okI5dABkDJskRluh9EYrMO7aEKKsLxcr44JgsgxP7OLJ
5dww41as6KJgEkplDwLFmZ76HoAPraJ4XYTrKeom9nvxTUQlLMC5IlbRvAd0NG0FIFi2Y3PeJH3y
0Ulk83bMyD6IO+wCbtlv1UghrgMgp80wH9AfJNs57mLWI3kcy1uS7LNbDmfuKk/Qn8IrnXMruRll
ukNB0tx4AXB3Z464QeKLKcFW9cRU35EOtlYVM8fIDptzUWjy1xMk9sSe7Mcft3xFDmwVoog1QYvv
tJq2TjWxQfYtpCjIWCQGguytqlVsp+S5Vg30AiA7uHRCxbeWa9gRtODmqT/O5dPEPr/O1UH0ObQW
0vnWZOvsprkC3b/sMOlof+NwvRsSuP21ewuzFIB+cm388nNAibBFfet2H0Oi5i23+NGQIUMbBanD
yxRv15sGpB/5/iEy6bWjUOYCQHfiRSysDWRs1FBsCeEGIFnS1v7RcPCOd+PH7I/ZwQFCNQuFAtDj
CdAq2qbV/J5aUX8ekRSjEizjKtzqzrl3S2tb6rDa69lGThdN94PCb44kD/9hfCoC5yGY2gkvkmPT
rOnwl0fDZ12U4VqKdNjJlo44zN5tDBQPVwX9kAhVNDoza+O3MDmqvn0Dn4SXJ2/FDsct+NaFp+Cj
naFkPIxNeQhHfTQifOJi6rwd4YneJdnnfeAj4ytHWojVXZ4X0Z3VoO5wkXbBSMBrazAHGgv6Ozj8
UXMFnEPBxa1QIotLFGTMfNJ41456K3VJenGCCWtuDHiPXnA06PiQEgeYpE5RnqAigLgSkSQd5rfE
fBFlAFVbYb9eW8IHFku/dlOLhkherrjaKVEpgwg25eRtTFkSg91HEwnv4XXWUOzHSq+lg1S27tsO
FwFWAegqk4SE4GvSaFLmm7UfA8JJa6xb2rsKogsIcioJqOVSy5WaScGcgn1iZV/k15zGzMW5OkQg
qEBMwWiAQIDUM58QOZaMUSbiSgPbeCRC9tUPCBwxSdNczV3yST7zZnK4gEy3xYgENQ/d/J5JZbXv
gvoZmly+CzTkLg0bYlVRFxDPqaoN5RhcqDXRurEQt0A0gr2PXlva2iK5sN9WczU8zDPTP0QJEAaw
LuBvBS/pta+1pluNMvijqzFZ2FyO8BmNQ+ug4RuT0N62un3KCnM8evkdTpriwPlr04QW94VAtZk9
ORQd5P45nD1d7zqO4X0JXZgxG5pYjJ7XiPjmyAMcTE2/mqfqKU657/Ps5IzBq4B6DVsBHpArqYGD
EJqKmWabxExvTXtTcXzaaCbY+1ZzuJWeQxWrswNe7b1LhO2qy6JnFGG84+RBD0L9NnCGcrzsN701
YVhIk1+qb+nXzo9hPxGvWwDdKRHnl/gRkhtHmyyc85Pt+S86nmAVhu2DNj2qO0IFaxSFkysJBCsZ
e/j51UucVeD6BHE71SseD9g9yti7Q0xjEsn1NBX+tkZ+XCZoQzlmJ91jpB2EaOZAskHH/FVmMTB9
Tf0VZedEhjaGkhzAeuptNXthDFo71agrexNdYxDQ5wbOvQF7BoISdptoBs7XiKPggmxhKEuXTr8z
2S+Z1764CgSKMRC3xYFxibpD9qjxwwIhInN7sbJhYmljvKFkCrkbTx7tEceajg0cZBlbijU+lzO5
rbIg/LLus1dXJw8sO29DfxPCMkD+2r8qKgyeHdg0s1enQmcMU1kg+rKhYID4uRzoDz/fXcSDT2+D
SzUyaSdHIqHhEBXlRfdsf6mK+nXTMY0zWM8ozomdiklSO2K0zW6MBgvCaHrpweg9CkOoPximKUyi
kbVjiDkaztpjDv5kmxTkoVa0jP3mgn5oFVt9dkX4j/Eotd/MLoITUTS/LV3ZmMJpAjUDalKSpHdN
m4uDnSD97sq9A4gD1UO5wgPv3DdlmzAspC/lEYlR2Pwm9oL++oeg02sSAEBBe52ksXFxNFTQIRhv
rC4+G/FT72O6jwoLxK8EJSJ7nqaC2NNCtjddysEw1c6mDHpwjal9b6JTTWvZb9ou+w2YEktzFJ2K
GrCuAaKN1jenXj9Hd13dF1WTn0KvvW98ckOx693LIbvzdAJUpuUVGNhZUH5H2wGD2xbBQ7M1tgif
4EChW84H3JXKRyehTfmrTLzsYHBy25lEVCGW9v6ULpaE2QIChvM52E51DwGm/x0lnr7iMj84SYJp
y74gW6eoldG7X08bfia4STsCDTsM7wL2kCzip4wKbwUMlElXeLGs+Oo74tnIFWOVBCVQI/bdDJtp
TDoOQpyjkScktGwgUbCmmLECjiniS+zjkc5EsDYDq9jZw7TnHmlji8URuOy6NID14w7s+2rno1WA
t7/nIHlGGMx62v/i7si2s12dEG+CPsNomNbMIwsGarvmA0c63agEXqvVurcJ0W1QkLASutsa2IQW
NcShdB1aGCLG6ZbScOOYQNcm5BIeWq/Cn9c5CbEIUXvqCXsLN+leQmzZ2TFYkUQf7VCE6xoc5DL0
pTMGUq/MjwUy703Ubp0CqWxN2Hqhk82AJUI0DzHWxFa2XJxzvenD/GYyjnM2+Uebft1Y42wYUDMY
lQUhQxeHQlKIR0yMs/KkaTweVNK8Nq0H8Ghwq0OQk+6dBZ1CEYqiNKYFFqfMSKcgpmQHkLqU0QAP
1LLZLPz/ptD3FLDh1bZpodhDW+/cIrjTEe5aU6hz2mXp7WDUWNVbyNCWe5nBZWEMidKz68xHU5Rk
E9WUPUmxC4YLoAOsOl1yIA8WqjMHSf67GuKKM+CxBqjIXJRLOev3LUOY9egrDIczbL85qj87KAo7
OFshW7D4wBswPmLvBPgzz5toqOyN5dpXaLByW9aA7AdiAbZtnEPEKuEHk2J+C7Ed10qUqTVq9uJC
wxaoqhWSDz4DixzN4UNV/uL2MXYNzV1awszYemRBWcLZRDXuR4gV4CZlBDl67Ua8lCUp44073g5d
xf/iyIzLoc82sUusd83Q+ZSqF9rb/QUIxlsmuEQdYdzbFFdry87uLLZFHqdeO/SmdzFsRo7+ePEk
/ZKko7wlPvyQjEQk2cQbsakHF21e8GsU53zyXugo16sWY9sqLREgRll4jAS8JNdsuOawpbMPrqQq
0aqTypykzTWzlSIdFL9xIt1bi0cJ41DsEM9hjZ5xCrF3f7Aieydvmg9RT6SAaFLSE9glNimEQika
TflhD+e0QgANJ9nDxSD9RUjF5ho3B+TktAgDF4roOKsd2tkeDChvqZtAwYInQ5q1EZzDnh7HyN0B
Os36KPrsJuDhbLjEHvlhHz8iUjfCcTVSJBT0kzE626iWe2ba8zvivatZZ4+VmxgXBt50UdE6kwQO
RTa2H/qwpwvsQQmosn2dON7OBF9NPwmIG63js1Jlc3Xs7Am5nWkS/mMq41z0OK6iLMJ6IsWB6O4z
XN18Y0Uu+b6eB9ypwKQZZMF2Tj4mZB4AWkqxiaopWQt24FXolDs96/k8W8GOJ9RcTJMDtqDTu485
tmwn1Q00X+t1L73y4tstGHMBtNaa7gAkbyaU0ScXCJzTzyGcTrAEuPHICR9QAEV4yw3MQdoi4yUo
cLODpbvzC5uKDtJHkxd3oKSCddTbWBTAkS0BGALs874TEyr+NIhXjqRZRioeR2nHvyeD+766r+1u
OOJ1fo7zkcxuYk+YcQpeT5NMC8P67TXDk6YmTgf5bXDYyfx5uDi2eBcKYkPJ1N3vvXO9FK09golD
BQ1cqbQnq2j8NMbqIbaZuuAQ4lCKeHdf28YD0aYcOmtCjlx6PrtGvMGt6QgVRwSau2NI5AutkDrC
1O/XaDtE/iRy0zua8i7AVnQqpDjmtsFSPNJhqyeGrVE7X1LLPpgR1qGsx90zxk9Y7szjnQM4+ECZ
dRvW0UOaBecevO8a+Cl8fm9al6V6wyny3dC9XREbUwH7DNjE6A7YE0YjGSRynRtYQJw5jjERtrTO
MNscLFz9m9meqR5nMzzVuRttBkfrLVX0mgjfeFWkzfOoLGRe1Ld1Ji/10D1EfiR2InGuovajja0G
l6QROIlUeiQaJKm1E+K1HpP7Gu6lDyrmpNPiXcuB41hJs5F9b97Vnj6R4hYdZDuvwDoaJC07dJDg
mbjFjIEkr/cc5XC4lnBMHdeno8rpYtL5Q82QxgGkhJiHsVCJ55JV7k/ainNvw6PH8Bx6GN3nkJOb
kDYpGcnMkdDRbzShKAAtJDIVLGOQNC3jLoRJoQVrdLFHb6p2crcOsRTrTn4lGrQHv8fOJWYnD2UC
Aw7bZF2gUMwPjh3Uh2qI3wML7lCvyhPQHi4i3KBxo9IDZ55Ln7XlPnMByg5uyekv5UpHwHtFKZbQ
FNY++jVIIyKmuWlYCft/lYS7MmcjZKh1ycP2nARReQwGD7hya+5sK7GI2P3dmRmerNwHOwmLLOrx
6zqpv4374CMyqOVz+o8jQVx01BQY2hYhm80zNDnLUKOsouh7nH/H1ldTQON8b6ZfnJeS7OoGrwQj
kNui6cLlDYQP1PArcJPJPklfyf35qP1AbyQZoZxbKWJHETs3pjm/5gETg0hau9qpfzd5IFZORqYq
yTLzijvtufC4v02sclNvAPVj1sJT55YuJOtVI+WuzgRkDGSKmvohaM+BGvEJuR+q6b9KJ38fHbCu
qhNv7izj3Z92AGYxTfUl9iTTi5wI09EIXbpifYnAp/yF9Wu495K3Mo+huVsBPaEyJbsJqPkUGArZ
OkHjJUB89PGfswwdWAaBRN+S7jnWv1sjAONoUBQe42/dcmjOMH7cpDH6bmVBPuhLUq2ZjrB0D2F2
GaNyCybzlSuOHatWRG/X8a/4gzbPqm4w1Avri9Ydr4P9PnXxawB3AjEaYdrseQhwUPH41glqmVoS
fzbgaNMblpN1QVHw2JG7kKvoMQe3fNOEVXDC1QOGJDCuNNCZvQTBM1yN82TaMwOU8LsKXaxiTbcu
xqbiAfbWJgQculdAmou6eZCJfc2d4jnuCRlOmwklbeVtM2npk6yyhzSvOtaV4Jv++BNHY/LTckYz
GhZQNhPf1nRQvzB7XXiO96QeRptOyB3CJLrUwcQijA+3ibz6DPfkYNDxDRI7/8I/CVSoJDOHuBgn
pfWn8T1b1W1foqpOE4jxBl4/jlyHoS8WQ7+/tluPpgSthc4cnluiIy/CdoGRO9iMcrOoL30Ex2U2
yC4CjkH96cC9n8lh6EkqSxPGuHnGsuYZ40M78nIM4BDdNOe+a9D/FDGoMh1sh0ynTzk91qexcR9a
4R3ypaWBnBMHNq2UMy8Kqp3aeTToXJyV5QFlXrICG7x4o01gdcM2NkaOAyvho/MSdU8C/cBQjdKs
dtP0qlLzkqqnXNnBpQEXfWrn/DYxtHkkDOyCLh+tmsMuCYux3/g9Zkmfnkg2shAiP/RvrCLb2621
KvhfOzu5GaIXl1ewo7Rw83aXhuXeD7PPEGMhM9ljONImZGg0XlRD/Hzub1X8lqYvGV3iSjyEnbxh
ZrApJMyadeX+sODhyRFrxokLoyOw6SUiE09jPCkGlS9J8NlI7iMOvMtOWDKJtZjSZ8Mqq2/9/NcA
3sVICDRJrmg4EC4mjyNvai/dw1zTW2YjPRCjdjIs45msmrU5JHg9Y7HrTOZ2tU971AKnhYSAGpdv
Ao5xxQK56+PqzqTRxZ1GWscE/7aKf+Xa/fYWABqxpsvXLGbr6ErLprhv8ujYpu2mM6tLODZX5ZGS
SSdnDyGEKcafFk6qTuH0+rDV+9/elDNqBdjDrIHRL7E0uAG0eU8uMHwAsZxDngp5B6xqXxLcAh7o
a5q+K+nySnw3+XtKQyv2UGwExb7o3+L+xpzAc4R0doMkANFhHlOassJ4zwv/DfbNBnjRimE1rbIX
i/Y0cortmJxQRwz4y+JRrDCfbEONigQEBhLfdQLGJRnC9UzgkUCXzKUCGYasPsVsQsMG+BLdqSST
KtRHrte7cQpeJh2hzYwwCMfXBlR8gXW7pSMZbE1InzFFTv1qM65s87fcw53P8KWy8qPZNGtVTghT
mdhU3101brr2IET/MoVc4/Fmisl9sNwTI6WdM4kXxnFkJFL0kfGG/BriO8CxKUl2rhp3iKrXRTU+
hSL53xydx3bjSBZEvwjnwJstCdBTEp3cBkeuEt4kPL6+L3oxM5tuTRUFIl++iLjxplmiYaGWT+xb
MqoE+e5WrO5D+qEuBrDk3IDVZ7TbqsZutwjRpD56b7i0LHvM5kMufMYoIif8PBmgyUV4NMxpywDC
G41GbEvbmOIJnADnlm9pD1zfi6JzSPVqKy9TcWFv/2JUTym+VrpqOGWPXn83dB7ilk+VJLrxYQ1g
CYp3t77kThJ0DswPpd5CQ9p2cNqlAkoIagJ/PkVEW6saiFKfDdt9ofByuURgcc9X4A9hsxRB2bHQ
XYBkBTTT9GdpiuQ7vTEtmqqAX/QIwo566wR/BbaE7aHXwLBr70Rs8SOx+B/8ZqDhgxhWr2UnO5lX
prc0Dj6QPoJ4wCKMbcLOKVRs/y1Sgc2GW8BpVpv+wQCMEsmvAximtHa2l1J/lnPJxNIKEq+EshD9
dFxI+JfuJOdXMRXvaUGVEq10+odG7XWKkuEGpXblEjcQ7khxKEUVzpuovYB+a495eM5NYd4azsR7
ESp3tU7lUwXsHhpPyh9r1M9QUjedoXl7IheZnzYF5XW1J+lX6KcLC7Cez7019rihTwn+UTIFXryv
k3479/QO+rr1GYqvGRfksiTALL424fiBsusqDAnVVqWxotKyoy6ZJOoBPhgbb/64Y01T7KyemJhQ
FCzNAhZpfsbjiL6lpu8lqyaoxMzYllB5ubd0w5iRe1G8hTUDr8GwyzEAlsCCw4PjzANjq90/Z06e
BxboG1FzHZ8jGAW1Czaft0mHpSYqxbF5ZGP/m2bzfpRfBnZfUoCQmWjs7SlHCHlWVlIRHEz6o5BA
t3LIMF2iuz5E5Y3N65ZDhgPCoI+v0qZNMqZfC/d1SZjpMDrA42HFHOr3LIS8neMnT4t9biv7Qe9M
6uApg3LzY45RPU5ejAij8f95gkf25s7WVU62idusP3kFtWhdm3JDcQiPcXsjx5CD+HI51M0VV6Yc
nprngX2dDVhqzqpxjAtqHvAxcL7shWxD3UY9zLvReRsdgd+AkDGOp7OSHyVj76BGQFDMbzhQgFGm
lZMCh9LGYx9WG5iKi9nbt6vhmyQGdcANTC9a7uT41x8QYl8JWr/aOV1xHgyuARvCiC2AySCPvkF3
slyIrS1iDFdN014J6YxB1D1G191apaApKWSLbAWtNuYExLUTynvBhLnoQ94ZoWDxPzHhjYhf+jZz
3I2IsIersB0dvDDVW9dAF57GfaUoTLbZhbn8SePyYFXf5JqxTzhfdcX3bcxNPkUQP140s48qPjBJ
YxrLfdvFASySS+kkBIwna112HZdEr9hHRvswKTaZLR4tvujmBAUpMX7V/KuMSxC09re63EcHh2VS
G2QuSE983XR0h+o7fl1z42AjzkW5QH1OFmew4YVHJ+IbUYfdqYt77Yx9At27HWrQSuZbobi3utbO
dURtaibxY5TZS5xO3namOiV2Gt6UCr9KQoh1rL3lUjbHjGqtdY1RP2X/OXDhhui/URtA25SLvdNz
ti5s/TnPMu21qNj+RHfdU+wDzXbdWu8QkaIZkS7zen73XMQU4morp2y4DPT4LnpcUxmbA6gaVhCV
nGUDidNun+t7dpBrGmIE8XjEVn/yLiMbQCWd74na8DPs5moqxivImOhQE5s60b91zoy4DpI6xKIc
8jWRiZX4pgebNUp5OAyfikWw26ec/U1jpkDQcAgBkBs0guaCnCAQNZXSm+X/ux7eLFAhrpluwzi5
GNO3QXlLYyqbMXNWBq+KwcmY/Amskz5dYeXe1/KdeE98VeU5Gyq8nmuYk1Y5U2eBtIZROt9N1cG0
TWCeb868a3rPb8caz1uydbEZQS+YFlKV3AgGsMxRNzjnlzln22sf7tjj5mKC+KQNPZAmFSGJPl4N
dUZbUCHKFaRLIdS443Zg9cslMmT09OO8sk8drfG+J+jbyAALa6RaBztEYwnznw5FIpOjweXEzg51
1XlUPjISNs2XojuvWahCkUpXEnQm0rOo8Mo3YWBO4qmAC2kXkL6bfu0V4p7N6VkpS0JHTuYeyin9
0TBkBga2eZ8r8lNRNx9VSDvyUFhPNt+3g3QUl9wGkYB8JNzQabBHkyfXMV4maV29JruLcN7KST87
OIAKsKKB1cZHPaztbZd8li4RpByWCZM27Rm22WxN1V1TemAB3GpImzY2qVbqLaIm20bZi945OwxY
5+XyGT6l5XfZnEZrrZUtHc2LN4uz5z2LmPX78DDF7sZ0280wttcSnYzDfNacG8HaRGs5S2NfYdRr
Bm8Xxne5GOOKf2oXPqdiDjRb8VMbVmXK5VWb/JLdHTUNwdxjXDTn7UR5q13fVEWePfS9VjMfFafq
FOdnGl3GNd78vVr+jHETsOHcEHIu+6PSu89xgYEjYTcPeBYhgSljQ/cc+RLEzrbC9vre8shl4mor
LwXJDtWC5wsUQACK8OaIc7XdVT1CHu2IShDXcg0MFpnaRhOUWwpWOThf5zkP1HYrQYJK7J8gqPXq
xptqJckplXjXVBh7zKGD6LamIraOsSzKYdLM0W5iqJARqRqZ8TNw2OP16mMu9eCxwEGvO5oG21nx
bZgajtylQx0MPCSIn0Q/dx13L2czpvC2pwBmfo0LEAfVALN5ZkSXzkPUpxphaRm+8C0XjbEr1HSf
EHJibF1HiXwBdPIs7DObfvSH5uSqcof7OYhmm97Ixq+yfW86t96p6RDJA1phqNTZF3lEVUCvbNv6
I57QBbGH1vZfHmubiSheC8Qbhg5dLADEIbFZAbitM0oRBCPqRXzwZActM/8yBWTh+Mx8zJaKhlpS
JkxeVKtT6ufO6kRFGldL/i+r6pp546Ybqqcy0XAGJ0Fc8GactVvaJSBYRF/78OaxtrUWlS7yOYlY
0sY/MWdnZdR+U+N18M7J/CLwXK5M69za8HnIbYJfDPLUW4NC49VhbJ1yIPyACFUeI9fbpH3vL5UZ
zdCea/k2UX3V9vhqo3pZdEYHbU5BqUrCnpYBgC6efF10x6TDSF4RmlcNqZ2IRrB+bcbfLGVkqJKn
zHLvoaGcuGn4juc9O17QZJgQdNip6GU9cg7euCx0Hh5C2ooI3CqS0GzSLxqimbDc8iX1GFZdnCSw
P6pG8z08lokMMTdRfVu8sPne8eVyNe2USqaLYvgXS/zVlBhCxknUU9kUfN0kcwDd5nY7AaxuEtrQ
Xfln6tFPlc5XxeNJmzWk6spB8dhZifsvqhrqjwePWr3olWIBuODyfa6V5z5M32et3GNXIA/GwgCm
4mEYG7kzm/oS9eoJQM954tEXPZRMu28gJfDQifhh91zahAOkhiIBqDEa0JHK2ugqVtvYVHFA6jl7
PahP/YzkGcIM8+gCl3gjvfzN6z+97N2J0ILxmqQey7/hxNt6M2FRrCk2iRuIwIg4qXxPAbfUyJN6
9NosNJ1ZP+NBW6xkjvLSoTvs9EivgkzFZzp1Gj7s9pyzaQ4becxFc89c9gqqLCXVMz9G1+WHZmBs
nCJywnAYlgV1kszfvQktU8Rmx0oxuYDQ/43aV+DolG/aYBpTyPTOV6WeoM9z9qBcTb+Y+nnizeXu
pvjSqbeaob/qDUtot/rUUgX+eb0zkSBsmaDE/YyO8QCBsrXmDMWBxp7S+xti8AlF2TJggtYWwFAb
ADMpUp3gQ8cui9B3Zrku8Mx4Oy1NYTKMW21wbqkmvqf+CLxL3eERO9RR7cuEW2U20grcb7IpfkYH
QhDG6+gO4jRDdt7F3vQCYn9BqHTiqGg8qW1K3yncVUGhUzkOO7dfsGb0nXiK6af8ZLPgeqZGyhmu
JbsXO6eDmsoRoMp33rfvYgT6QCcmG9NBealabmUWLqwWpjUjEZuS6DiU7bEoZoo6BnmJiJCvkqo6
c8XY63l5rc0IR0Mzrpom3+Wu+qHAoTRn7SdrOfBD0mpRLN/VZX9ChYJhaUeX3pU4NeZgfCJtvRdC
v43dtIvUaWvU0NRg5DezjscpPmJ7BsNBURweG/xSH8VUv4FKAHLR0Q/mTD4Rs3tHHswweMYM7Ue2
7dZpjQf/YfLpio0m7ACxERaxfWhQdlaajrmFkjS8l079rQ99dsQSe209uukrxpsw2rsq+Vl4KEuR
zZ2Z+WTPvy54XkBY8plMz7OWhuaKyM0Lv1b6OmAvz/1pxgC6SVEw1InWnClpOY4NNKVhLNVnlPMj
gWUist5JRtVHH1EAWVjVkZXJXUTk/6Xz3OYaQRT7uar6Y4HHuDSX9SuFnCHKnFenDMv7QcEAMrbe
ZR6I3gzmNU6/8QP4iTOythTp74pKqG1h4v0sO5+d0IYp+wlbME6txjgKl7erZYEP8FDf7N645HkJ
gNXbJvFvWsmgRCqQ6uuETbpvydjq/Pq5MEJj1U076MzqVqrySv7wCWjCmlD9UntztWvAmjYjHvcj
0W1akxLBeNwltNlRz0Qula5uhrGxmg+K/MYk1fd3zwZtZg8bqbvcLhgbU+vLhR3UclE0IB8ZMx+g
9WawAYKMB09boO3D6u3PNKQnVUZVsfC9SKwgoR5LJTo0Jl9I/pUDHoqG0TJ89EJ98iiCaDg+Uv3k
Ooh4oKygfsXWvkHUrYxxzzzzYkzGqTV5XqXabggbp5yEaSKDDkKSC4q5cqCe6qwESxiOfRPIwbhX
BjBC07xGOMmjUaWN6ZHgiFvzNmgdip6hHao4Egg8URtSt9YT+en1tIyRtnmlba4LYAXu4+mVEDDB
Ws3ZToW1M7XvOSSZMhEDZUpsDknB2yraCGHam4J4qKJHgK+axVaKRFlQuJZhOqeDPr4o0Cr9ZGEs
fNC3AGykvIEde9e6+KTZM8j8bs4uNBKlSMDXCblFqPMOAt9dQAqj6pD5DstsZKqBuIVkFfH7xMTM
5SudeWmQIOyHylF2Pyow3bB/x3C0gSi+0iJlW4buxh6HdUfXs2I3fh43206SasL9O8/tl0OnM6y1
9sC3miUPRSzcpY82YHqsaK1fuwJMmQAUqMMftcJjCI9/ZVftu0chZIzNsMmtLTuFdtvyj/TkR6PW
oHQdxmfWudAzwuVhhK1KL1yx0lxvX6l2yJI2PyjjY15Wps2PR8DF4yZku6B8Mqx/VXrMc+taE7Dt
m+wavUZ9fPTCt2osuZ+RcBGErWjRXa6+A1fqQf9pPewLRLP2EqLuqhi8oNPAAlObWzBdk66aaQ8c
Qh4p72hC3It8CheqcTozZtYYqzGjofs5lOcpNLg57oNnJA1fTI3poMKzFcAEDDoFar+js5pqHRaS
lr5vNY3KC3B2y7UupGGH9tz65kTLLoy2WLf/HSZzbYbZfJws79AkPQ8wNaLd7HxPrvjJK/CPEMsD
hxOv1e0qoHGPpYDD5Ijzb+4RUsbAy6KzVyIouXQKMLZf0RxPfCboG+FtLDVrbWidb+LgoRPzXdNx
KM521jArY2XP5q02Vim35bTbR5n9xEyHp8xeY7ddF5rc5Xm8LEN4DBWYFPQWGbrZBQ4FOYGzFKAQ
TQEty20P8dcnmHywWnu8ulX9cOLxASbn4MX0OIVtxD0VN3wILsFXq7kOQpM2N4yVDnFufcQCaBvW
N++PR0+/vVV9jrYb9CGXr7zZxEm0jaNhXbEnKokHricl+8YGr+JH2xiuEjidw0U4qThkGpRoN/qV
OAFR2z6Ksny2LEjsocCeHfE1mRjGvecCqVkfoLDNzCmVqZ8Mm54tReycfDuKW3TI8/Tg0RRIQn5T
Mk6GenuZLLZnBqS3PHlUtv40pffGGW5hy7Kf1hOtZNQHLd4PFehi9aghA091/KiGh3RgX4574Vov
gyU2XkHxkzLlSFjuzlSak8y0527UnlNmDZDdDtJvvXF5Hzni2zLP0VJ82/4Btl/HGTgO/S/NDyCa
1jZ0m9FEOhkeCjYBiew0ZP3Cp1tzTa8XElKmrmMlZinEeqqYgSl6qblOVIk31yCHLh+pnpP29066
An+x1M+piY0bzETB+J4GbtI9QXEkhBS+iuxqD/SipanPgbmPmvC3BNsH+NU3OvQxI71x+8eQk9wH
hTLAMs7GtdKTkkBz2ea1xOuknrUGVgBBof4SKe6hTsa/lftMYBQf2GS/KayHBklJRoS1geKck+LI
gW1Z+dyoxi7kHlZa5V2ljX5q4P/X1s3WIEQkODUjQ5CQqGcM3faubR32FnUpFidN7mcE6EwNAIAL
SrLQvl3DwPUM4GQT0Ru1YDMtOsVmqGSamxxFDm9By1/FwIJC1dMn9P03dqYnu7G+8qZdPPBB26rX
UM2pfWWFyo2bF86OUmq0VLvBrJIJP2fjw5kaYA3fcNU9i1BydOIoM5yfCNoR+nl6U8NwS7n6nnTR
zmLWaZQvB+AlVhs8F6yDHcAVELTzAamCr4ZWvLJl5MHP7nEtGPvDKDC4TghuZqPVb7TGYdX7kUXT
N/BifdZ4y9XRD4ubfWNkZ8b/fzLkDhBHVOlky1K2De8N/K++pumyav71yXw2LOM6YR7ElLGtdOU+
Mlp0ibJVK/CiDtwvuO+59gGCiEyNG+8TjXr7BNg1IJhdqLsaJs36G0fwF0aNjSUR9yCqBErMZVfp
jSubE11WBxFnn81CHe/S+jamHGY50mA6FH+iS9/DKvszXUjIo/wwQ2KLTeMQweBV3oinZEAGaa5R
RBtui8BFvcs2F2zviXvQ8D4uq/Nc20HXW6F8vuWWcoizAf8svyfWvTm1MEWpWxBWlJ1CnsCnTmWr
2DEGB1qf2ChrT60Y/k2h/W0gJTVUC2/bUr0p+C9ky+IlDemY1N9DE+xGFE8fcVqeJgRAusYOBfE4
AsN88PjYE2AIC4aa44aQ93rghElYvEXWevTe8nI8kPEjo8vlN5u5wqbqMdSBfbM9JDmmRxdnMfDi
vZR8xoaB+wRbi4Dvr/QspZETSiKM0x20FdiNPThOgm+/uoM6XB4kb4ch/gIWt6L4MgIBQrOrmmeq
X7rQXnVp/Do2a3VLzQHf3DwNztdgyLVj8IpliJWAOfD9g1oYqFEg4dQzL+qC6BhkOZf1oFJuBrX5
olVnbr1dLijgySh2YGlSVsrFGVw/gZ1SgxFFPrqmDhVHorilpboppqVFk/p0UWxKtDZptlylHdev
yvoq0/SiKdNbundlRW9vU5+TMdnDCCZdeajM8FqZURboi6RUcloL5YYDZjeXRMiiqI+CyQKhSrWv
E+ofgFWJBRhyZ00GBB9C5hS0HGuHluXqh9QK/WPQ8qyMfvMxvJVeVwbAqRiqLcBhXvgjpdglVXiZ
u98Ge4E/FJ7GYM3mygOhZZPs8grv0cT9eYqy9diX+ZrUM/7YOPzFS7zWuvnDScOvhrWaVSH94Bq/
kE2WZL1Dcj6mgYWLFllCTad4cv8c1hbkNDHO2qF3dIrXgmm49sZtbXnggdz6tbETNnjA8N1HpX50
kbEoYXw5eZSFU+4aT3/XbQuvOtKtklICYY2XaLCeCcgfUg8bzFSsZYfQBjf7BHsw0NwJeE+QUzPI
pgQN2CwfI60ROGth7lLRhQW3Jr4zhwhTo3vXmXzIqTvvNcJFlvNVtOP/36a/7QT9hzp2t37x6mrP
YfWlJ84mSoHsduWTGxcBRol9nWOCrMSO0U1qCma17kHC7Fo57GuMbDq4jfsQxoP2uWdvdkCL43Nu
UQkXMFyFBob9M4dDWyLIOuxymKSHzVifvGy4mVrk99QWFTmnYzb4uazXHdJeoYf3mLsG0eKbm7Rn
Iu1EVBq+BgZeLAm6v1VCPFzYfTX1NBviSdK1VyoxwxFha+MS64xmZsVGOIRLX66FiT2ffO0uV9IF
8wV6vUk/VeWTNjq0DSjuxhfa3nEcBt9l74H56JB5pFAFfChXXmyJ7YmeoWUMM9VVjVMceNIbi2VJ
4THOp30X8SlO+SFk5q1Ul+WvpQYZb7bYKZ6qCJ0Ortd3rETAYB20lOYe85ttVGC2lX0DSrzv4umU
66/1fCMPsVaRESX9MFJR7kLnL22Zv+iXK37n7oYoLdHDvFkzhqJuZBiy9U0kTYp33BUxE4JxLdby
TEX5jpG2eSvVXQLEULspxntl6PeSNxumGL8m/5JlrG71KdlH87IexaCXdxvKFD5aj0+66K6kwzcl
xVhhogi/EIkfL63y7VNWZGxkEoRJdJ/ZM9lMT9VF7apgIM8dsXkOOybRigYxy83qdXzPhmSv6dzt
y+lOtPO7LezNgHGXKu3nWWsvpThw5rKpz19Utj22SaFnMwbCcrH/eGzR8cXR9zV40b4mkBhiNbDm
hmfJwTtPK9EmzfNXi/AI0h+rnvAMtQZdKycTTUbbbA5D6V177dLML6al74YOkC8+KuXceb/AkNZy
BME/yI2zIAqo7DMxVxgSgy/0SGNyEUbl1tZqAsXOl9QNDoxLXMmHZVCCOrMhtsNuW1cfUQYrbjGn
mlXH/nM4QRA4MJ/Ql5k4O2jwd4M1dmf31y48aOWLletXqzUCiDe+XCziEZF6HQ+lzu/ZnTdd3j2N
MLgb60kx7D0Akh9k5k3esmJnJDcxjph5dojr/qWuuA7NEC4qOA7yr23ZGicIGXk1nRKj2piLhpqJ
e2Hiq19wcFzKjVHvVhrrtfWkOhRVRF8lMCyFO5rh0B7jareYUCR9bdWXywCtIXQ28fucUw1Tse/t
RuEtRuIvDJAaNzXoZP0TttxonSU2G1NyFpPi11GxSZitNBURYuqDIiv9JVlGmeFpUm11a1rwzyoz
ZmUmrnPnnLMRFvGkfGhL54UcjmGo3ZWl3kM8xXO+TwvSeNNPJ833xrJOIw65RLgI6Kn1Wuu89jMJ
RgNNhHTflmNn17kY4+0Q0OdBVI+Ko6Kj16TsC790ELl1A2ZQu24bhRCjuZMTBspp8B5GG/O2rY8T
o0ZUGgFxj52tbGIVO0g4JRuBUUWnwC+t/9Wm8uYZqDApg4oYDrY57zquXuDMI6qpIJpIeeZlvW5d
VvZp2PpUNDzaMPo08+mlYn+h8KWJ9Pw540AsaUJMKSYy6n4fhRTA8iStKqoF2CfaF3prOZLYrSYl
i6p67uHZKkobmG4GKZtIvjmq7lbo+m4kscJdlxS7Nu4GjA1ZbF+G/lJohD3SxmNBmp0kL0ZaY7+L
jIQRdliTJoKxmF4iJfsiTfk+TxHggOWvxq5oKmaeKNv8tLucOPM2p8VjzFDc2k2CIjvRl4qAUZwb
RYHHL+j0/ZDi3auZZZL8y6NqLU67o5wqP1b1bc2KmnfU/F3Y2vPUeJsxD7B2r0vtFA79Jmfdmenw
M233V6pkYkm00d3rape4mTHSUyJOJyMEwGyjO7TZUgpLsqD2nnhEgI+XDRq98WkoKtDYChcBBNxQ
7ZGLKFlJaisOUmR1cePWsJEZc24Zvqi9sou4uqZCY2DU3FsW5Vv6LUKcvBzrCy5kwUnKhl3SWz4m
F4Dvk43biHBDRTpdb37Yec6racHloPwuL+DczM+usu1YACuRSSl9eyB+csBfunOxD0RZxyNcv4Tu
H741FuCZT2iHodJdTQxXbkt5PAE200debdHyJvWfNuHqD2Oqxk2+DB73frFTtTfXhG2FcSlPtqxy
cRZhjsrWYYQany6GTPEysmavsQ6spGe8JrXtM4FZ8jXiR8/lKcl+8vDhJDvkjb+YkalIy5vK3BvH
817kxTYBuarOLwmUvrSPfhXFWGM4XQ9d+y5MeSDhqU84YorCAksCrJ6dqF8X6itIkJe09J7SlDId
s3q49bSuOQSBJbNf1z/FJAO+86fOqAI7/hDNYSTnSYs8ziic3fY5op82n+4Oo9ICRGeL32+RSRgB
+9VEgqMvlfU1Ju+Oz23NgiPw+vRgj1SO5+axFUgKTXOYcE27fbGPNb5MyF1h+JflHUzJHLvUr0qm
KRdXR/4bWZ1C+KM/gM+HQiR3vrhe/6LKQLfLnQj/eV3HMUtR7czZ22yM/mtIvhwvDSRfK3YuwhZY
tYhKJBo/72b2H8qkrIVsdjVvGFl+GjSWd+VVi+qHnS7zpvWspAT50l3SSJAT2B9pivSBJHpc7ry9
gZtkFQ3qUxOrWJmhUKu8uygBH16Skaw0TMND7xQ+atapcc3AKUBRSiJs8RMfIiAHPEfeJwLGUz6+
qulZcCQrSySYb4ad3hQMQtSVcDNhg2X0YKn6AETBLhnuy1swdlbrSJnWhpJcnOyXA54QxTjvpuFf
XhZbBam3z//V+og/oPLHMr0b1YsDjNH9F6N36qC2HftYFteWq3eifrv2DtTBOjJvLaVrsHZXnI0M
MHc7vCQYzDmd1lpS+nb0GEz2QtMzM7eOEitrQUlRq2GLhftdaHgZDZmnm4yK3KwGLs6n0nxjLvwQ
nc0/Kalji+0b5826vVDwJjHNkZvPquktKfp/uq07K2IrHchDNwPC22c7I/vh5iXSdU+mgm0EvlZ0
trb91PvEegyj+wS1YNsTaTs5A+HBoVOpXSsvdVfaK0/U77KPbF9Yufva19OvVosRmzEpMWC9vq2R
ZQNts3et57SzwhuJDNieM58tyOePOZv/EkAzkdLyAxWmsYaUEpvHaCsLHVuHU5RAMGu2rLHGasfK
9oWu2fuRBRkLlf5HJWS+sie12TnlFZ5Q9ZJnd9T2aYNEiWG2lupOr5octsLD4uVKa8HACxBqRen8
sJsu50/Z75T6T0+pAtgP2K+hmuuYFKeC6zDtNSbJao31RehBNlX/Zfp7RwEB2zKpcmGiZ9vbSxts
GE2ntEZXXzMv/h5ZZVqA6sjsM64GB5TOvMFAhSTcYs0sTYyNfOzCPgrrnXQi4GM9gcRRP9vwJYCk
huVl4GmmLZiWYnej6dsKgYCXUFatgaGsIxqPqnJDmJdB6SIHtoPPDRf72vrDU2wmSPfEwu3+gVPU
w+cKYkJP5/WMR8J8UAXP8LaXIFwtAQliCBob/7n8S7CHxLPcEh5dW94/qXSbGuxBimcur5CyGp7b
v7EQ/sIws3dmxLdc3UhKVBYfnMSZvdxoBa9jbD6j95cMZz16tB2jTnyoot9Wvii165vu9zgESX+j
eI2xqT+wMko8TIAaUAA35M92D+WxDjMYBua6nK9VZ2BQUFnAHMWwd3n/5vJAesUfmnNCyKabqM16
6uaXqP+rtaP3B492PWoHvilrJdmX1XteSSxY8alAySub5NjKp57dT9i9LWV8OmXUCdRISgqLelP0
fLdYRXJXp7gUsKr6BhBv5VQfkiynMvl5dvIYu8243rTs7emZ8lm2AOZMAw2l2uaqW9rXqma/gXVc
rlR2/rp4ysKnrvJ8T/sAeQAUZiX4xqOUkTF0O0zaXFr0BE9QtW6//n9yWGaEA8lCtaS6lanBXQLl
O7umiom9TdkGTkwXigTrwOa3JDivXW3rUzQUOJpbD/bYnPI94EDy5mcuEmDyKuNka1vTvqQ3kzRi
LTHoMIDMyQHAEdmEmTN/nXTJXuGURjz0CB8TvkIjh5aDxoivy8Lnd1Bnwt58NDnRmon0djPjPaCH
Tk903+GjSct3ewnwhnePwnrJIk0wjyblW6mP2M8/M2pOPcZEGV0i51SozcmhUaioeVcq66j/aPmU
TQ4pnZdUxf8OZPU65yIskq4lpC9n1anN3sVMVFRv2PzYubjtU4+DPLe+cAqEKidEzdQ5QBKLSfkS
8EhhQAx0GLDRj4dNbG9Dpsja3DUVghMeGC6JoNeI2Nk8DJd2eISACSQctbz6LcpunxEzoDxexlDU
GS2tZCfmZjUDUR4xjuKHgYAiIJTEmwL1c3lgTN+1WRWXuw6JiVjtOra+HD61ijLdCq665C81Xwtp
rsAZyKbbdeYD8jCzL89M/w+bJk4TLLiITOhABa+rBInUppprUSp1ZFSjS8GxgECcQBS1B4fWYIGO
P48Yq2L85VPgWlyveZPQlIHHj3siAvPElEaoSGcpHUWkI3C3eXSqRcVdastzTazUoste01IVvi32
P9QavtdUQ5mpci8ikEKDSBHY3Yjlld59t4oNEGSaXwadhWHpz+wvK8Sdit5ERb9Z8LyQIzaMd7EM
vLAih1KHBYQkzJZ5Z9B4nRDVKVLplx5F8IPJwjWMsBiY0dhtknZhbYBO3tZJSiSKvygqga9k+6GI
lW0txAt9mb4cVM8fWflEoigC/NjDm4NUjb3mp8wq5nZ6dvwytSCkdupreAsro0PaSNRXkTa4/pLs
3nHNOlpOfzNwIw8gBxeYCkUOLM5ReHHNYg6waPtxh7fUinAE0xhvJSyOWDrj5+5nBbDfSUuei97E
lO9sDX6xHRocdz5WRdV6cscAahUVvgjjkKI1tT9G2aXq3zuCjKH+ZJS/JONW4tyFrzjRDyoNO87c
7EO2OAbeMI46yL1sYTVig6qVvxkaZJDcidLT//9lIPSmY68dTS5wGiq5Z5A/VkvzX1oOjV/YOISF
KiPIhtq3GAQV7DUSkqB3L7UG76raFtN9LH89rnyrrmj8UdP7yzKeIQ9sE9Gra6OFnKFQMVXrHobX
tIw3Rh29OEbKVJ58pBRqcLUl6Ej4jgRzZ9Ay6XZneiRQLKVifibQq2TMxOP46UgcRJRzdZNFiMjD
yeGQe2r/Y+88lmNHtiz7LzUufwYtBjWJQGhFzUtOYLyXJODQwiG/vhf4qi2zctDWPW+zNBoZQV4y
IwB3P+fsvbZL6+xuqhgYaWRyV4rupjvhFtDASpHvjW5qYrFo82k9lDZgwx6741y8xnP4a1DTucyN
z4HL94WIzYUiF+0mohVOoqrukrS1Xt16yDeWSM/QkTgN7AaupwSBD55/sIQL0nKaM6TOR6KyWWpw
brVBi1SLe9g3p1Nq6TTeWJHL+KLm+pHombuac7kNeH3VnXUNSBtKUi32fgG/0bHp6OtZ5N0advrj
N6OtqzY/NEV6KfLIg+3Y/p7Ck1OP7woMe52F97HZXQqb97LOGDa6TAs9/wvlDrnQiO3K1DwTxOks
mJNbZlsvGEbvawo7i6VhKGFU6peeEwOxrQlgbEZDe2tEgY2XRIP8FmvD29i3vw07QSqr1oTCry2s
HhijkSswieFijfLhZPT2IxnYUB8/WkSVdc3DPRs/ncJWfDVWd99TY494xUkTDQp2DPZpusZfefIh
yodJe5DqGjZyS+IKG1l00Kunwv3doTCsPQDhWr+digM+BzN6rDE14PgL7DgBL2is2/yip8wm0FFX
EUKskiERss0qqMyEYFF7X9vpvWSTxjkF8eI5o7foTzT0NOZTMZJEhcBoxxmvZJFfRO9e8Wto6f4r
IiDE12i9zkDUQwBIjvZLIcdMCovi5pO7/FgSjVFB8HjJqW2mVN81uEnsRj7nU7OdkmHbh59FWm9y
xVllSgmF5NwfE9vabpPYPtTsduSTXU2QCatyMLcEX30k8sHUqUHZHyMUkEaFgiGlPd6l835kWx0m
TLUTICIIJfWkCJ3XNg2v7Dy6u44sCeSY9pt0x4dirKCmo7Cq7fBPqYpj2vVPiUtEWXNhoBn0aJcq
L3kpjRNpYWuPOsGSWjAyc6wR89VvU/jWlMVbr41rV+SPDXEPwmPIh7mHLlFQ3Oe45TMzWhMJv55p
hFaW89BTjjMzhUF7P7fQ4lJVH0MMqI3+IpPml7ThcznTSrF4u2Ax6t/+AuU3iltdOkc4NuuSAISI
A6ug7WVKXMTAqhsAGJrvomCO8AojQhjI4db7bSSJJOpvSQoHbwq0kOLCsK4NzSyLsbyFw9OLrk7L
0qUPmyLFVdsFTSReQiYfRl3tSwriGACV77gQ5WN0arQWKPc0uncopTMYO6ROXaR1bxftbtaZOXVB
xn8ivg2+hK277QrBpQLutsXT1yoOVPpbj2OubAe8HTtb0WwCqdmytxt2/06MxjrZwadg2+6DzHch
+FKXGCFOYeS7hWO9pLwBBWWs3SzAJEa+wifbdkLa2+9SLbmYFOGUSaD9gzxvNn3TvnDE90XMS3LK
jZbLSh2X+XvSM4Q0aD8vka1jFuJOaMHK4IOZP6fpi2nmMdVClB8Xclv28vs7Tkx+mJ2gfYZBsIlz
Buylec6RklbWKRYGNF0uNmQkWV9t4ujT7obNVNAZg0o1Jc+s/6vWiy4oxd9U8jhkHEHQMeL9uAup
WRxjvOvoDlipQxA2IdwxtjsnxJzOeX0qGbqiyGjYHbtQoA1hWmqkb4vsqdP0g0M+xiiqc5gUd4t9
Mg3vKwiPJWvZ0OgHJLSBN4N60j6KdOL3ItLVxPwke5aDmZBoQ/+lcxRKBJoJk3Gm5m5rIyfYWmAp
bx9GCHPsKTUxy7SbaJO0DLjMmJ6ddlpU0lr8e4Qi4PTUNnF974HJ6Ml11c37EmMAHoXDDgBh4I/d
n7hoHpejlY7gZB2H3aHGf+OLDnV4FZGuqAWG4RxHzP8FKACRnAzkuiryDiwuXDcAEwWRUhzjg6g/
wdC5tNzDBSxCNz6VNuIgyCilRwhLbe9s9MzUmE3XfAsEg4lqT6RiPbbUAlN4iYqbB8l11LKPai62
1ucY36xWHbyxuxYFrEPsSRhJB+44uBrMbNCFGdNBs8WD1Y8n5mwkOMPlamuIYsbKDBPFybs8FMOe
Tevm6tZNaRS0xK5q46M5g0dIe+8rpoiV3atjN6yV6RY21DM+ir1EKKHa7Uhj1KaIdPxPYVXwnphc
igd6eoVvbgujek6GaT/8KU1352IAwoZ7cAyflzqd9q0DJtJt3jqfXszMtOZl1PY+NQmZFKeYMK9Z
N7eyuU9G7zWZykttkhOwvD9wkS3vaHsvIcfKUZ9v7uKUWWY63B4e/S2mJoVQN+ENQeb9isudNX9l
U77tmVY4MRCGJP9KuuLJ5OIXuBu48Tiqk98GJQVtdAziJp3a3aTNaKi7o64QaCnxB6bqHUAlJeJH
kWIIs4aj3qGhAYOp93LfW4hq++yqMmevM4yOkK1iALmU9CkdAlQypt4Jr0+9NWPxROA9WbE9OZMG
djAsQVaGLD9e68Vd3tEzbLMtFiTmXPARjjqbgPkVDQtegjwSGkaC6KfkGQ+hZ7r7tIJQhEfFDeMn
f/B3bV9f++qPR8iHGXPrUx7U8Hb69GDQ/yJBJTDVg6rqG/BmqtFu47QwUXTiGc3pluvJr36+NTTq
S+Or6Z7T2IFXky46BNbUnRFXR2UpuHEVGoURgSz7NXpeLa32BXVJWkWfUcHJmsOPn8+v0Xx1c+3L
braAr3eZnFGHvdi9BbAcxfJvBBoAhMK7OevAPYefCfSTsnkr8t+S6Rv25Bg9Yi+LWwyf9ESHfq8i
0k5rdPdbCqkCD7SsXgb9HrgUgFXGNaiPjOjNnZaCK9o4v0Wqdh3QHw1dWZR1JOXxu/V3jnzvNWd0
jI8YfKCH430saHXm9EPpYzPzYyu6ljNNXzGtUO7llqK5/Z5asPXyd6PEV5q4r5oLSXP61YRfbaEH
isI5VHu//Z1W4050HKo17YFTqs6gCQ73wXVeEWptm5Ixv4+GmGNvmZ7L5n52swfhPA6e+BDOXTZ2
Gwb3q6hDGON+p4V9hlSzwl1Z1dFHgUzW6JKNVglgwoC1BbmDLFLh/G2wzY/ZwR7R7gDt4bi9q63v
KRa4TsXBwUaXG89m+QSwEoqfQAkbgmdkWAvaESYR8sLy0FOHwl1DfZ5sl/F8jxPEr6+Lzc3R9Y3J
YhajXc7yYuuRI4Ux8CM2oNHnw0MeJWvbRVjEAEJU23BgpDBhr3Me24LdzbszM/t+8S0VNZJUZu4j
SAitbLe2rPdgYI7jV1gBquwAb8ixDSIsCZ3dBBoyuhXDSLgz1hYp1yGNNFp9wx8JKINaDy9y46co
C0GUQxTcJz0BIofmmUGL4ACa7ft7/tJw1k7jdcQV7CZ3MrtHCI78VJA5msiXML4lPSC8T42OW7Sl
Zzv4T3F/m+fdkJ5ljN8tcN/9coFxvZUI87qGuadRb0TDSneEXngwWWmcb2P0txbzdQuCf8uO5U3n
Xu/WDojlvuXausVyGdb7j05BQ2pMz0wvpyY51Za/A7938lr6SfYncgAuHvT3PscDkqv6hqZk69xz
T3E+7rmv4h3pAjRo2pvVfxdCQ7VxIS/xABOL2sN8jvW4Xw3NjUgFFbUnlw29HrHKDmtD3BTBy6MS
V++UqGcHiEdqPEf0NafcPaDVd/MjwMWAMCZGR6eGkWPOSNS7Kn772Ix/NDMXOzs22ls5vudE+pB+
Fl2RSZA0D6rM6Rp/pYbk1E+NcZRxl/D+UKWQDJRD7+LU7iJImDJ7o6Fg6adJvUT8JXhrac9Dhpq6
oKc1BCcIHQcpiMZeH4on10c7rNUymNOmuM1Rq92jqgvCuYG9geVmYyeVv4lSHVKi5VmMZOmPEPMJ
MAGXeOAhKUC/shZ+sfFbFNx5ZuP3h401Ad561qodnlcFAJwVofVc4zjq0bVzwI+NUNpYsoUlya6p
PxTKOybv+S9DD+dtax9g68htGJvfzIQ+uq5ILoSoBSz40VEDj34OISkyvPOpGgGuo244SgBfZE7O
NhLxqrrEws7JoWgzxjqUuWbYR6+21cMChEu0+/mydUGOSb9CGbo8izdgryeT+UB2Q/6Ert3hZN8i
niFVHS2A3ifTDfSTc0qVhSZaFNw/Nn0we4nscFVxn1KnHPDFaB7JVJVz81JoXErNybawZ8TKTqkH
s5q9XTn5dDAKzz7RAv6U1gQ9zvTedVIaOF4NpOCYmji1VQwEMZ2jdU0aBXwxPYGFUtu/yePTTorR
0skvu+8CUOa27bQ86PQE8eg84PKE1oT7yx/3TUUVMRlzux8mZnmj39t7383v/HGq+aX2kgEWhdve
Bsnf1ShSDNSN/gIF6PuqRnXbpCenTSqcDpVL58UUx6zrBP+D/X1jjuU2b/tAxgAe46U3p3mgVTM1
GccoK5x9A44uzYVzcvEuTB3k5NK1CagekebL9q4u4hKzL/5JzqOgZ+RwAzrsHVVD9zvUyBD0bMPa
5XEkz7G82sOsn8ruRXpOdQbBaHQS1Yxpdvhb6ZPpBVBsV5f0HcIZ6VtX14ci2kOTww2E2WhrFe27
L3vwqmy4TgI20opks/YcLmyNWeTd3N3zwtknrVmPUjaHmQsYQidEfcOj8YzqKcsK+2Jr3/BNWMTK
6g2Z+YwCRty1wDc5AkZM9jrD288u2xDmoMuMaWcW21QP/4xaBQdTUUvG1XCMrZSlvCrfyTYrLo0I
9/rc5IfIKb+GiY48em2IQaE8taM4Oi4mPyesy01iWJsC9uqGUpW2miAkXOX9ka3tUUHEESHMjFhj
dBb3aXxisAfzBgyOb4Yv3VTi5kw76loyflddN/moonZz2IV7JTixl9apnm3Y9rjemMQTIAjzm5PB
iBACXN84p4usEKpB3GSHGI8Mtq/hgk8awxM1Q31oMvpgVrG02yVmw8HF2JH5GhYRJvFTOc4rsE6a
NoVYX24Rs8q9a4Dfyd03tVC8vcXCaM31ky3qBaXTm7uxbp89EzNbklc36H6MDcpRg3NcWGe7eG6h
Yx96B+EmDcZdmdFeK8Ev1iUYvci6kHo+7SubDpLZQ4qFA09uArsoCResVbnF/FUASJ1nTkVOByRi
BHAKzXTL7A0c6hSPdO10ZKASLXmNKjO0wubV4UCz12I7GBYjrOwo9lKCz2nvMLqNxvJqZIsIhiVZ
i7t46w5Gd+vjtr8hK/5jNUl6mEFzRIVxyRs4Lnk/SaxUqLwkW5aX3c1cDCt0Wv46n5HxthKuoF96
f2yDFT2N9aVyjDgq5YTp5C60auBDjGSdZXXInpoufwHbxmQT23wdq3HrGQP+ezcmvEMMr0ZMkldV
pBo5uU+V1OqrGcsvK7VIrMNbiqpVuEHb2QDZUhoVWgkEoJPufsK48pxiPvTdYQ4MUeI2lc6DLxii
mUvLQvkvsm2cjWF1n3XWM4/uNcJ09ohf87WZ6nagIR0rcvz7oMrkdiT1g7OTz+2bd2KjZeKTxAba
BQZeQmAVEmU9gpR20gDChhDZJtP7ZXQKuxCQ8UPo4I2l1bdKjgIo15lGetB0DHD8AsihpYxnK3Zw
ZfhkrNva+KlLE2KcLBzU3MXzTBGW0aiFasR7VUTNTswXPadcGyqkelCacGGT+2N2Pjb8CjrpD9O+
6OpTFY8fXutmmMYpTxoT+Wq+mEPncvgcCFy9MGsuL4n+PUajdwz10dlVs3unj2l6dB1QtqJLzqKp
6QPp5mYCHr6SMyzfngEcJ2Nc3N00HKBBniaaXmeik50QdUjYao8xre+Dr9J1U2FwrwD1rKzfmJe8
1XKN1+HwmQr9jyj1oxmBF/ZapzrMzKhTtEJRaj8i/bBT+OSxixnIEdMDojLr3q/fp8jY08ezMH/C
fItGarYu1p1VYjQbnFgD1Mcm3NSLeT0a2Zq6fKebygF2px15z7SNrxVZ4NFnV3V5Dasa1Tqby8Zl
fG6Y1C5x3hFzBY9ZDsiCoZ5ZFAJNf4wd2Bc5ojU3mf1tlPmw4S2BoxxwjJmmJTkJI/GP6bCKye5d
LvLrbIPtEjS2UKW1uP8eamFGe4Giza2A+5dkQrqZOKMGffPcitZy5q/nqMoutCL7tenfpG9np1oP
GUhOdY1hgXSPRoOVIF6d0TrmRelht3LZCyK1A9NMKUCgtD8NIci5vKKqbTwMIh2UTdegDC/RNvmu
pg6Zj1ZQvavKtS5WSU5Ni2ItdKtr7RkJbmUOZuxPZcAAKqcfH0WbTFTiSK7rm633OH0zVk4pFrtY
acDHY5TTjOo9Vuo7s11O0AVZjnrR7rWJk4XAgbQBuZ4a4Mhavz3mESptPWrlxqfet4o43mqm81VF
7mvSGBuejtes+d4u1FC9ZbmOi5PxLC7St6zxhtOsvAcEeDb2NXijjkcGrmlzL3W9gw8RBaBf87hi
fDl5xH1bOBmt0HZWdTqCq4DGgU8Ft7zntdR/cf1JQ+k+zRaA0hjZ+y7HupaKyoK54Fb0FHG4xhBI
/0ywtxZPTZMjkYzJE+27Su3i1Hhqq9S+FEQqgLhBCAsvW6MlxIzxDl3+BbS1+RxGTF4HGwBy11q/
YVLpB7ImGbTNkX+ZFxn2QPFg98Y+q0LzZKPSSfgd5wrlydri+4lrmdR+Yt9Elpy/ACXMtzXMXxxp
0U2rIT/O6cxbU8HTNdrfmi9+RUnPsQYCoFPWDXoI+pBNPW5rE/9GohBF0rcAMt15QPIlVGFq5ra3
1QNTh4NOIBYWJv8YJwD4TQnti3If9CylY1DnzgBfeRTbxrMXeJt51tCEMGklnl0VVNKufuAlRHym
GJO7UgKJzJ04cMYQx2vK1QPsFwOgddPpn6xkJgltjhyC77NbU1fWc+PBZCsBrEpDJJuJ48+vVHuP
7XF8o3UvSBUItBL5WZP1hPoWqCUsw3jBFPBYc668EWF7tKkdroDxr0x++i1HNcJJ0SthyUBR3/IX
VZO7nR3UAIC5geY5bsut5TADaC+9WZ5nGzvFBH517WqOTi2amaiiBf3YcDbfYap+jNNrr0bnohJX
BZzdq9r4LMZcu0yIGHSb8aWtRRfoEe3JhsilOzVy69IB+kFhIEd5cT2Gj3bmn3RNvIUjqj2KTHqJ
+mJI8J+nLl9ahAN0xSl9oM1DY1Orz64TwkWEFwds3T9WkXboBXULOuRuY2TsRENqnsZRpTcmrWsy
U98qyOrocTazA0tvWALBe1+gc5ao5eCw+b1Pt4JUvDt37lG4y+htGML87E/3JBNG6EiWYBSXTlNO
QZ6kvhFYjcI5K+L+IL0ssEBiofM6YxaA46P3bxjgD5PMzG0bTp+FJuydK089KVeFxSBHeeaqsx3G
6kX3TbwKnhZJl6lH51s4SHZkh/KXtw84hFGfiV/FE8Hqtk7N5n3wLAqMMgR0Fr0b3vTM3rlrKcb3
zsTaNXQg0UxF+JtRSMTnCn6p0WNwHdpKXBqmhsWYjjCunUPWTKxYiHo1b3509NK/5aMRgEt02cAn
QLyKZj7AEiKfOLVERYOICa4VAt/skHfeoo2Qb3EXmTcXgVMlYoBtjT7t8a5BKDGHl0phypQWcJli
0Tl6+njwEsC7hZeT9TqNn0qjoY9ABEx1ojtBirlHj9sHJoBAkwBF7gfeaDz4eeuqsxt2W1Py5xI+
cLE6o9vNnZ2g9vWR0CTVtBd5qGPrNBmY2Jz5uJQJX9PMXdEl28p4RO2OggQN7Cqt098IxZnQC5+I
udy/NXb6GDfIVE0WmSB2MqILGg1k4AgB0HCbbuf59qdhEx6fxAX89to/F0q65NelQT0aczASthvQ
zTxFpqreJJq81K8bioCsRATg3xlC4IU/jAKTg1LgYGYymcYGRSGd2EByP6/yYiFXpfE3KUewSxJE
SrMLs3fEjTsM7c5Fd1eb1rUa2xctEqT7VPG9Y6FNTCOLgTOaXeWOw6sHaV/BgR0i5ikUQeRa6O2I
3SoetmilsfcWzbnt0K8YTnvQZ+e7geAWRDOudho7QeT3RNNqlCrj2K1GvzY21DPIOJPTMCnYO3F5
BQoZAlnYpZONyQXPJk73P2R3+bAMyxPXibn9T43MAjJ++mgT6w+6cM8V9kSsc0GDwShwZ4UuRh6t
phu2A6vkvkRe1kJpD6IJISW8GRWgQx7X2ezv/7PMEgOoDjG4cA5k0PocKioXiLUNptxBf4sjVbmo
pVP5VoiHKkSYUsqWAELjyQ+dYf//Q165YNX0NFVf//Uff8quUM308BVBC/97Zqv/fwx53XUf6iv/
yD7++SP/jnkVnvcvQ7d8z3M1zyIs0rf+d84r18G/mBbZruva3Ni+5pD1S8qFiv/rP3T3X57uMBux
GI36mmbyN7Ql80qeMv/lmsv327ZHULBj2f8vQa+Gq/3PxGFbd3yX5B3H5Y+zLETz9v8Mek2HPO3N
uUh3Vj3KTVExwK41tTfjAUfcdx7SbNU83cJnRIc6J/Cm9bKDSIrnoSq9Q1jbV/iYN8dprvK9ENAN
FUK0MLsSCrAHyXgWaf7byrxHT5A5WXfyrb8BV34t9IQWrVFAH1IvSVFcIf0tmUb42QV+bRpG6B81
DIMxazKBVuaxdAyHPRL44ngK05csMpA565fJCLdxZ8HOG2RQjoydCQlcxzVYqqYkHDwuRsXh7zmK
yj0tAEakEtFmYyGGMXsbwm2JgdG+g1KUdHhj047piK3ryAbV/FlUI7aHZ2C8f8rBeU8l5Ya2UzjQ
UGyB5FThA44wpL0KMeaQZ68ardeakxLDuQHvKh2/yCh/T5jtZprE4Yh8zrOmB/pyJAdpQNwspGWW
y9jSJq2ZnYX41whonmeKUz12X53THcJKmcQL6XsOT5+09lzG8MDtAME9TEyIXB1Ledm/huCU8HFN
D92kHbqWkwtZlTerSDDkSEQGoOlR3Wnfmm2fIgn8UA3ak3UV9IBI3QTVpXfeZ2diOQDmPCK5Pniq
vBSaAZXeGU9d86IP3h68pH7G1kDae5IlQUjIO8NOCUlpNuu72s4UWO193Frut24k28xVG6cbSWQR
GQlEykrXlUMSNwZvIDLaW9lVxA5AoIOtXA7rIgMulLRoVlUFLET3B3UQnk+3osB8UJ2dCbhelYwn
MZCNKknEHIgeSTkgi8L3n2PUH7S2CvojxnQZM4Nls61/qad+CZ9tdf9XZsWsp07/OvbgcPD1UTzk
HFRbsSXXsxmiYED+kyTq4LA57sKaEMohrx6kVl3RXwKM2Q3FJ/52v/uZna9FXOzmMo7PmuFvwmrR
aZKwA+C9nRkozm7yTtw9BS1Sb9+NF9dLGzS+fU6hZKz80Xykm9FvrFzJdaI317HwbmZ8B02M8MKA
MfkNcMixtexNSd5lzXHBhlIAUxqw70gUVqSRITBv6xeK7HZViiVgLDLkJhw5MzcWvnmXq1OjLJem
/5k3atc28QMus4OqQ0pxjPGxxWC11pM3LaSRV4cpSZ/pXQ3d7pED25mBDG7Sztt5DkOn3hr3KNWL
o1WJbRdqjx4cLEOdwka9RTkoeIvcBC0ZtGOd79MCdabSxU1CS1jbSh0SZ1g7LeCoNOnpiprMwCUs
m3OfICNKAIEYKmeUKuW+Spq3EGg9SUnWRcS1vjMmVQdWNb+iFAsIEdYCTlHCNKCnRDhviWd5yHU4
mk7jdWuzaZP7Rkd41WeYrQZpnxow2GsntKOTY/QZcyVwDklLSSUHB66FAHqoKu4rj2HbitDJcT9D
x7ZsFEoutv3zJVX9BwCWxzYbDy6JXqGb/8mqeefYwNgNVx5J9/rsCbrlUldohuhpe2ZUnHzJIb3z
P+aJU3hBM+uA2ZbjPjCAjdGM/cIMWVVxmCD4nuqbB3pUMnddhcRuBG3jLoGp/c4jeNuJohcGCyPB
t7QwHXzBgR/qw1ajUVUDo4im+MG2EZeanTgAWLCODerrlazdklFPdC59srrCuLR3pjUdZIJ0MFuK
4MJPv6bR+8M6RF87QjJaKFZ6L0Xe2Uyow5y2eyDUm5ZjFuMEpeWAQocmgt9DxApZ5AYCg4pOO0r+
F7vSmy/0wS6qxZNh046/xlJgd7GG+0pirAIk0x869qN9OpHrNkEBX2JP6FtA97TC8Y3pl76uaIfe
VVpqghaUYJm86LEjZ/iS5SVC8dF5EDB5XmQ6s+iKClT+uKVy5KogWZ2ioP5u7DA94aEmzczdL8X4
r7D0pxNNGMsnhECMRksoSUpPgXV9TUileRrI7H6qsUfiYlvlsEi+Cle/jk7h3LSUZmMUTzgx7ax4
ZZ8EkGlq6X5sIP9ODH8d3XQ2YoEOa0QNeZ7TbefKac68zvizmM8WnZGeydZjON/m8iEyNfrCBYaC
xG72vUaDCJ4aI1bTnoIIHcJri6+ylWjsxwHBpFG+T4NXPaRxY9BySy3Ctmz3IiXV1CCMl9DWJH5b
jHtzmh2xEjzJ6hteLkdskeAK4LA7ah2j8cQ4LchSkcXFZmSGNlEQ49W9ByeP4thhaZVZegyLYefk
9RFvlY4XztowGV/XGnSy9GCGtMYNg9HxkC+zXcKWO66asuE1qhUaylq3bzL3HyMKXLsxGC93Jk1+
bw5uyICOscjvxdQ/tL1hwQKrqaNMTApUQFwIYXWkufKou0Z7GmeMERXt5LVZYGecRBztTTcezwuh
2A7DGMhX6r2krJsblWuvtRMngU606Dvy1VLp5XsZQhNtNTp14YQEzPAj85kisgDeYS7iZePdmk0s
tHH6qNDbXuds+DC91tykfiivc+tDGI2ygfIOZSWRGtMjOW8vepHf0fIvL3Ztevssjeg3QVKO/GbX
xmzrAlj/cRSD3MYz5s4lbJYsmkuiGqzfU7L3p0QDHokYEgzxhDadDkoCa2RVNh4IF+kNu67EzByH
mHJitF1l/jKaSY0BmyuEhuJb00P+K7qZdbG6zRaOccMfdBKb2o8Y1MHJkwiIPV1q25I2VFxH2JdI
uFhFbd9eyRGBr9A0/UFFTDd9A0mHW4r5JEgEEbIa7ziI8T8REx3oTtdxlt+zo7+6zdxR/TdbuJ39
hZobx+PkBr1myF+NEVLP6wXtINMGfou0+95QGs6JcR4/Clw9K0yIw31YpxGJa3QVos5+wKSpLlo2
2HedfFHtRDT8oMfrAkLyOW7ZcLImkidu0CfunRazHmKzKKnfOTVa5zLyzb03659+lhyiNGU6h+HX
1Ss05CebYfSK1xqZgAWqji7azp3iK/3ND8axV2owpGtj+pQ1zrbVf7Kykztbd4eVHsaXpoZ8lFnz
kbA71vJcYebFqSWdk49WtPIJocy8gNTDnd1Uz5rd3CrTOOpmBk8idQkFJSYqAjvvt0SHcaYCTrUf
RvtSMUSYnPo3PZ8NTZ11lTloF1Mi5+cUahhIIo5G3m2EPyzpoCeJ9TvXuWuEATBfA1ZtLP5Do7K9
oKzxQiojj1HePXZh+0Sa9J5+YJD0+h6dvgIrd6W4CJzK5wZ2caDpCXdFW7akT5ZvGZEhK4NpEjol
7Ul2zPZsFD7KrJtd1ytGxlN3Zt6Bk1CFL3PjxCAb8/OoCvK64yfGOAMaTT74pR4R5aA6PJlTAlT9
rwd/Po1LawjX//z03z/VzPyNhmns/vZN/37mn99fhpLfYpiyOwJr/Hn23w9VuRpOf/vxvz36813N
lLgHnUW3nEhXRlIOIc3HKvXz5c9nczH//bF/fAuomhH4/fIjf/3cz/f8/AuzoXEq+8fP/PXP/l89
PehlvU3bxS1o21geW4nkdy5Zb9Xy6c/Xfz3z81hMAvsc4e/SPUg+raiL41/f8fPZz2NdBlA+L8g8
Y89bGYDRN76d/Pn5F38+lEYv50WqUhydfOB7WJLLgCMOmRdWSBKC5hmfdcO8PfXM4qj6qDx6drf0
+PG34hw/9NP8338iGtz//iz0nde+BsQpJm6+ctDzo5+P+fHnM4Hr84hawl6npRmudGGieVs+WIUv
t0PfYA7mV9EEDNcAbsxVs/xSga0dzypPwDZqg14o6AgjGJ8YQiw3glvRD7d9id+5Zhzz89nP8wYp
lUzXlgd/vnY7e8A5z7a7fPPf/omfr//27/z1fNnO46FNiB6qnZ7dCRDHsZMxIqpmOJIGR9iOozyU
rcsLgCosntdZhRZ4qiGjDstbinSZ54vlZf75+uczSPmLbQuj3s9jPx+smkaWySqPQnh5O6wSnJHZ
E4yQT3DpyTf/eQ1+Psjl1fjry5+XCe+oQXAWbS1CO3/erZ8PP8/99eXPD1kSecrPY9W87Aw/X/88
8/NgQg7rOtSxgJswblAW4ojCyWN2W79hAJqDE57oqCWD+eir9uyk+WWow5ulf0hf3xP4fq4d3qJC
PxhkpUTtBNbY2Gtk2JSp2Lq+STTUFc7ehQ38Gg89SwBNM7piDSFpGqyzQr64TPVTzd8Rw4m1MAJ4
UX6AKxTGqZHT3gcH4HhIHhtF7m0DRJKJhU54mTZsiVap021TUGoQiM0yeGugFbjGd1R8Y2TDgx9h
ujQgW/J/NwzXCiZOH2XLG7lDjbKtU+AunOdopUJ6vxko7hfrNF1HdJYkfCCo3YhxNxBhQ7evw8dS
iF9MV98s377vR8xp+CwoedOsOJsd9L6y3dFgCArM646Vn0q/Ou2dRJ3GpL1THQdBs0Ejbh1cXO4u
CjKzeB0i6+h27Wkw7f0ctkdaSHukTmDAmO8oYx8m+p8R+zhhKW+AZc8zkQxIVNMoPutQwzQ/uTFO
oCIgl6C1uL/dw+J/ATS8IaLnfzF3Zr2RI1mW/iuNeh5mG81IGjnoKmDk+6ZdCkkvhEIZwX3f+evn
ozKrKyOqJ6frYYABEp4KLU53Ohe7957znXPHcMmcJIECIwtVyM2QYYdxKQkw2XErMXBXJvdiMLZG
U7AO0Pf+7D71WXHnZkSrh9W+o36ENISVioV+ks03yxuwxmeSFwon3c/k8XYjCrNs+EZi2oOjFJRZ
cZNH4lb6ZDEzDIuJh0Z+fU937pQr9esYBAfolKQadfw/vykxFZU02512WESmt527FUV4GFtSSxh6
ppHNx7RpacYUaBVdgpTnrXsZewULMD2nBpNPA5cMaGz6o/ueZD9ftUfdls+oLU/FHCOlstd4LXZL
v34arysnPkWx3FtERraWSUdlJOaIVBUxH003Pc5GfvFGtr5YFL64WDkKVgGMko6G/YVOObwICbIC
UEtmb1uhT6pRDwlt56Iod4lPjRtMgD8UnOUnAyVC5Eqc/OK2SuabLo43I5YVPtxNC48zfw+RdMaT
vakFER/dzvdmBmp8MKLBCbPzPHCKln/sbE0iMkodlZ5zVx6cLrokSLgK/ThZ042PxsIJMKoltBvg
nHRp+AUbMWPh4qqd0gPBF7id5LEsakjkiuB2GspqzTkIRMyCl5A487Ee6AUYq9bXp97GiW0F94XU
h6R7tsavclKHqGFiEQW7cIQeUHLxaWisT1gV/VVVNbciJ88rij6KSF33GHAROx9a/ylBVyQGl9OA
peY40Uinuwf1c1B0KKyTGPR93HUM+omEj4M3sjmubZ6B9sGRZ361x/SeivpKjcPZpwvI4mWVhPOd
0bjHxIoRI0PEjAPwcqT2pe6+rEGlk3xKSqXNSNet22dRusgMNYRa6xijGSc/8tjq+s5wQ8Jruv08
gFOp9iVdFQdJv5MH2NYLitLuNpwS8muIIw2/z615iqviziwaeBErdu0edsmBqLO7sOtfq6Q5wfJY
m2R1lS3aZegRkSVfQe/tRSQuwzyvauRwtVncp8J/qsLpDrjhF4/YDQhhFPzooIrpC5iPHW1LbPyC
7n9xqDVif5RkqaBDN9JyBAfqIoavFxUkHjH/Ixz7Zzdrn6gb9mbp7xLE/Ll51tLGK1ac22G69Dq4
91v4tvRCrPqcB9RYQ7LNU3VI7PmIUpF0HusxMdpbOIbQs8+jzy4W+VNJcZDQgfHsGdM3pYbkSDJM
KAnxjmCHfV46hJjgdFLhPs28C9nOd0DxNoSmXinswSAer5vRuXF6fc/y9dY34QtgKLZQ5eog3+N5
2wcEGPuGf+mxpYKnvyqq7FIxUwaBTmIOTY8WqEzmbUol8CJrrEd47iZ/5dxrQlqKNjwWxnhbhT2N
UfMQ5sF9lLvXDgHSc4reOGx2TNGY9e5DlvyCbM5qHq9jjrPIdK87P7rEQ7In+XkHO/aKadJlQOk6
4Z81jPxJhcwss5TcEonDg7RD0pbCe1U9k3S7hpSGuA3Vq0i3i//J96HTzUsOk3dOx1cDKMGQ3VX+
DKoH5QOTey3F9vMQV8nzFIU3KWH1DUTNLthwSB5k0XGVaTYOKMbUbLfg9y8mRwEwjIOI57XdvPpu
+BjNSLzt8UAjHapffk9aIGplsRtswB/IqduHOLX3MdInQeIf8RYAQvKNvymy9jQ0D1k3nISt7yug
Lo6Dwc5r90kBDhIdT2s3pAJQl/fZOc2xLDB1twDpYd99sT3rVytIXpxQH/2GtIdx0R+j1TZLLt3Z
/RwRxUdHMXGtrXCrS57uPHmq4kdBfPfsX3nDnftV109DclPBizFW9rCxy/McoBxBve+hVtvRTpP6
2lqCoZS8yb37JQK7Mc2bonPuEw++BAkbEdlwwCkoSeSaBGuwGyCM9gHQvqt46bj24VPpYlMv/ZWZ
hYBk5NmOZjwmxklO8cXleoIilGh0smGtgnibXG+0wEAK68xGH2eCuCdFehvaBUdyD0ZGbnjF2irf
XALvgipC1BDt8oQWorGVSEp9VhM+jrLiTHrepj3k2tlUuK26CiN2d2+iyPQBSzdWf3RUdGNb97Uc
VrOL17FICGawdtYoN4PEnGfk67Eh+K529o5gsmCvkYcS9ctVv83Owr9FOrabkmNEeEvRl/cQEzF6
preW++DV7rfYu7FasCyNOKIR27q1uwZZJdHy+enLBJ1UhAJkf71zQ/K5shHZMq3DiQvwvBrwPuHo
bpdwiW66EN98rIbytfGrd6rmFD0/Rjw7Apmxq/wGze5yDZ+QcmDCJD7O6YMjST4nYOcHURnvVJOb
SCPDabYo4Q+kS9AHH7eIV1IzJaDGop9Ou5J5KCNiMI7ezrbQK1ssv4JDF3Kxw4VuLgJS3Et5jrkE
UgwZ6hndc0faa6WSi/ChkGYD0Qv+tkjnW7lFa9mW9p3TiJNmRlPY/iHPeaE+hXNA+nW283Vza4fJ
aSwYPkzjRxfP945RHGbzOU7q40SQKkLVx8gByOrSmKWP6cTOSsUCo11yhDFAI8A+pEEFR09vB1CB
dMBoM1/7s3W22i95W561CrgeJdQSwybN1MqiRJrocvvGeCi4NcLb2HIT0jmG/Ioudk3WWYRDlEnO
2N6gNt6a1uK0RATQgDgW/i7yk50kXIn4kj0o3DEzd4HhHwTUKozUexz9hE4UT50F+sPPd/lQ3qCA
K4rwaS7am9EqX0YRPri+pt8ZbpnurV1N1GX31sh+3VvDBh3sseK+iDfe8KejHc54PAgfEqyUuXKY
pongxHyq4wl0HZFYM9lFlb8vXkzZHSw/2EtL7xz1nW4ecVTZeYrDk4qn+7AttzMqbZ6QUQoi+oBT
JQFIknD7BMVOlLNR74KESUPfbEkh2426WA8eqSsjM7MFoouOgRbOhqMMiG5JT23eZLFHDgKpad1t
Si8/SypSnYCNqvGEEvyUuMMWrtraboknzKJ1UoqNIkct7LJNb0VM4aqngpsRedAQFRGAY4ds892Y
zxsVE16mE44k5wzm7yRbxlX5rh/I8MIl1wuxFbNm9Ro+jCO0+oF7VJPv9BDviOyGA+zcGk8pFuPQ
NY9uJmhbd7vOZgKlWOM3By7fNHv9tQ8ZjvCV9pOPRWKcEhsYYcx9KgB1GE7nCVQFzaDiNSEQQ41q
o92TjekkRfRIrB72UA+u/1Uf2uRn5Ec6leSyM0NJoFHxAkPYYOZQHAK3Pc5oZ4GzKKyNjTLPSFi2
y9tOR4vBw2Ljbo/Zt2jItn5z48ObYhK2a0gyxFFukXmD4vEBA8pLUdBmLcVN5bJsYHELh3VlUzWW
pGNUAFCRjW3aZtyOJqIhTBrdmG7N6RHjMpZOZkGwZ/qGOVpsYFqnwAFS6fcaYSeEBZ1upgplq3eZ
6vZgsV40uT4D8r7RZE314IZVqs8+Vr7Ufgzy8avvz89J5x0hY3wB59gt5ZFQDykL+A5r8+h1R0R7
uIFJQyHuxB6tm8KKb4LIuXVC1GEVsU8xJ1AcXwowegRHrLMF98ftz1LqzajiAwJD+ue1qXa+PbPy
jXegmHdMnOHl91eqZxEVOrtkWC5jDugqOFGuuBgQlOs+ReXKKqnl2s4VMI+ddaxw1ULuZ41yrq2T
WRebvoouNukHKKwIlIREAUeoqEg78hoMhLswkvte1rvSIgOpSY7mBJ4brRbkxnUUBLsgDaAfjhQu
2LsZgFt4hXrQpDmXZhVOj1ZlbU1TbLuUGENhb3MALdnw5mu1S+SuSxxgawR7Oup64PKbQ5WcLVSD
b65Uh4Eb1txZ21ZOqyiHoYtut5dqb6VIAfJiG6MFJIVrs3x4WUtIMlxeux+2JdmrHs+sl/ZO3x2j
fkFw3QalPFigz5Ku3ZQExNsGDC1W+j5o/N1n8yet8bqXDSNEIhVpQDGQKo5RnsUgU5YvPx/C5avc
yV2Y6BBSoXaRVTZnGb//+SOkCMv4wSe5ysmckns3tInOAkuA0jqSu2lYFJ/0m37qhvzje59ffT78
o4sCwuC96XghhkvGKxIhc+2PjWAol7zVEuuNDW3yH62Vir48KD4ulFgjOQmn8sCSBvZ6Y217o4NY
+dlhs5rFmf7ZuvG68BIXhUvZ9Peez+f3e5vi3dEgOBDQg9otR8ZK9nVLGscBMBtA4zYbXgJNjmSq
y/ky9LHzFIzTyjOqHrOs5x6GIiU+Ke2zO1TRz1nhA+WbWBKpUjRf4vLEss0/z4Necnij6lT4oSAl
ugcIkBkcmEGuYUjzz5DhEe5R87nqxuzShI3NCeDx/ZiISBu1KkGO/FobWDs0oTurLBDlhpjKa3FD
YW3ezEP76lkUbEZqJgdYybjtWUNtR6ZQLxr17lS7h5Bq8Eb7Q/SEsnqtS3ve60YWSBBJWICTffBK
aotaGXilmpT1Cp5CUNr+oXdFgqMRumAZ94eJTsADyKb0Ng3Kr4TKML+ZPU4KYq53KrNGbnHXtl0k
W7qNyc6kS5FGED8ILnfuzCp7SAZbbWpaBNIxt8k4Go8kkHyTw9RccDPLdYbjrTZ9/5UAxn4d1/Hz
kLokN6TmfBqznowjkitRhdar1izXrfTPnQWFVPmQ+nnfXPhsGpyhSWs0+Uim5x4eT+AxqzqD4yBh
s4DZG4AZvYqQsEaHPifpfZdT7yydUjIV8R0xPL1xURTCijdtBtzbacCXAnSHGqeApTPQ/ChRFRQG
tx5iASNP7jCt4x2SDzPEXaHF0RMt80ved2+T3jbfJiXs32A6EEneo8hIcTLOFUj7RZYTzxuraw+o
sbcLbCO3mfpp0F5crsqqOqbxXeoTYg5GxEqHQ5fm67TnWADJW/SYytPuYBoWA7oZ83G4ETUqO7mZ
ZbOZOpYr5h7K1Jq0kE3K/B8/5DbR6jg0WE/p3ETa3cxkmffMVGjW0gqc9lmPgvCbQzXObOW6GHCQ
S9bgza2Lczyfi43OamAvKZ5cb+uQCpaDxogFGlQjOowJgvSyWRfBm9WOe0WO2JXVkO4GAK5ZglCy
bRNyhVzlb1A+2hrBwptStzQ57NfMf00Yz5sYT6LjxF1VHJyKnLjpFJh0ASNwv7LCOQl1AY/YBf8C
H+3RgBvPPDbi6gSvP6PJhhA43opH9Jlx+Fg7t7wWdkOTPI3ei6wfuSESYhkONNEMPHvdwxLMkZsv
cbQoWOyNi/83dfS2JRgFTS4T1hX0C+Dh73xlPrGWTmu+cz1YT9I+6sVViw+R8+oYFeG+nBuS1l28
CtNaEcxhdg624nUZt6sZ9b2VWUDB2sNYWl9HdzrSt/5OQYXe1DXPUnlP6fWg3LONYSIpb4Yx3jRm
+8Iaif4KLcaquWpQVxA71Zo3xNuRCYSrvyYpGRG4iywqeysTGOJ7tJwrq3gp2JnLMj9MInaq2mpD
UgVi3K4SQvpqc9/GQDuYXqE0qzVbKWjVGilwrri7S8yZCau6ONlLIHPObAOR/htG5BURhEnTUBng
o8Aw3lGFKvjReaQfMTsfsqA+ufN4xMtDvnK0m0ONFQaJWTh1m4KuLCyHgum7mDIWcOriOcWjRdz4
QlGxRbVLZ3EXyGEvmhN4akht4jBz+HdVcvAyD+eDSdN1PEVjS8bGtK9X0iXpPMBSNZLCTJC8Q2Vc
rrnMJNY+XhgjsMr2ERoZZujZTHUNUXx+6ElOlLtZ7tr6uediGtwtpzYC+RSvTO8OVz06APGI2iMw
vavyWhvXPvjuObtOnTUKsujDSVbDA+GLxrCxyr1tHlp1MmDFAVNJnyL31Y1f++RbzPnRCIlDK9vh
vrjJXc4ZMCcRFcdEeuDV4OF4Y/09mf3jxBo9btNV2j2pfjhGDSeuAGSS99u+lUxJyPMNbsAwXfAk
nkEAl6wwesPfNlG0W1oNgDxfspxUNQg7eeLAOOg29iu4PhO6ig/VCO+kks4lkO0Fgt5B6OLGi6r3
42CJJ+IL3lBjMh9trks9X6uEOD1LnOjW5Nwt+q5+qIFXqYFs2La8jIqA2ZG1HYjjOrE5muPrDi1D
jx6Buf+6jMy9joj2de/T+NJlXMib/tZiEt/rp3KS60R5j53TkusXTL/6U+3du2pojloTkwAoTbxr
WrA4Aolb6SaKPAmsos7sc9bRWs6cGbF9r9MPT58z9MBfvRKaRbz8wmCyehoL62QsZgouwzRb04s3
O/LDNFi6DJ5hMiqug5NfYJ5LEJm9uAnBN8tvOBVynNqziOAaOVfcEt/fAF71lHWIsbQMymPaazig
TOko0X2H1bevH7EEiWvlTQ8OidWpVDjparznFUHgjOfL6rVo/cMUe/UjzfL0EggShvJeVa9JSoI1
HiXzPDcyeNIzzqVJl69hWz24DlZIUlQ/8ogsz6C1jTsat84myw/FQmKOcyN9qOM8fYiakxjD6v7z
O7ZQLdgPF3jN8rO0d9xzmQa3gjuKb+rqOOneu+SSrJzPryjUSM1xwE9Nhv3OBOprx7K83aZzDB0y
/3wUSJaWmONoR6TNo2sgArvy62Q4usvD51eBQeqKXXl7koeGkbs5pD4sKaj7HHV0kOyvrNJDdKaK
b2VOE24CaQhwR57L5eHzq6nAl5AGqOHtBQBBwiaiwLYmpqmu0YZE3oXjgs6C1U9glgDhVnPbZ+Ba
Seoq02xkMsCwACjXvQbaD/mZvdxnQ00UedBzoyHtZ/nX57dYAAJyGOubOD6Vcdk8jgTW0jAIp8Pn
P6VhelsCackBWn5aRu3j/xN1+O5bcf2efWv+498/xv/5UZRTjbyv/dt//PCvS/RRF03xvf35t374
o+Zvnz8OvhXr9/b9h39sPnXdd923Rc/ddOlvG/j9N/+7P/y3b/8ddbi0EXT/++cb+P35f/+75W3+
9S88Yo79QRz++Re/qcOl/QssXscVwlbaFJ5y/y4ON81fNLcvOqaWNJXr6H9oww3T+cVzFD8TpuWi
zNH81e/icFY6/IzncT3H1J7pefJfUYcv0m8odkGRH379619c05Ymr4zrm+UpOFrLyys/3mmPBw1C
9P9htLXCQ9e9aa60xfyI0A015a9/2B+3vz3bv+VddsuKsuXPULL/vA3eiXbYC1JYkhf8wzZ8ewDK
lkXvbl7ib3adnRNEm8At18I6worcyBAcVu7U2z/frBQ/b1cRlaWRAlqAfhT174/btWAsysY2vwMy
XrfqixO9RMh0o+YlxooL6e3KB2dkkh7j5EDmaCUVeMGNt1KdFKIv6zjUp6jdtrAv//yF6X9+XRZW
AZt9zzhUuhxef9znHVVzwATxe2BlZzcGGBfbVUi+EHl+AnlYR/X35xv8pw9ZKVwGpiUtGnSCD+HH
DY5hapVIRb/7S74CkLjvLvrARTA3/l/e2T9viNAIjYIK64KnpPnT0aQjVFxtTVwKc5Jrp8CZCGNO
BtbTn7+fxRvx4xFFPBRbcGyUL0JhkfjxDbVz2Q8q7uBwmd+hjdOXqNbl+CUqKUeCej0HGsAuLlpf
r4Jyfq9qwDgME7Y+Qt8y7FlBSbhZlESzJOMnBdndPZfD+6zzq1Kgmsy/x6Z1avPuAIHFVNOuHTGI
2q+aXHbHHnYJTvKuMFcyRUzbFMaZ2d4hUkS+62795+/1v9illmsKZXE9cDxh/7RLxTx5pHSTSZWB
25rSYicDWPpF+S9vhv4A6BHLtPCqcKz8uEc7fFmtjDknJP5oAfpa+hct/NW/+mbYCn4YU1lS2YTJ
/LgVZOEtgzgsGFOF5qTYutUrC8fNn29EmebPhwc9aE94LvAil+vrz/sMATlu/hAvKFyVfCbijrSW
+pppgxvtlFmqYW0NAkir7zWDc2mw6JQnL0SAs06TXjdUauCQDiZd9nKboWJJT5mRo+/kcl0BIm6L
goiA9sGsZsuC6K77moVUXoEtIWzPoWCO6e46vV/5H1jgJ384tl7nzu+tExXd1p8LJ0HYMRGf2WYV
M323SbW/UwVwTwKYq75nYeySi8100vdWhTu5tA4Mlfs730fDTcNRii+gIMySilJa2aoom+DXse0E
FmczMqnCXdU/lEKEDHtgCRQPQ++TWlllCalN2mKrKDJC2R29EEILdQRJRFVSquKAiQg4wmRUOiEE
lXU4Ho5Jx4F5pWzL2WXCByWpY0RfdB9zSrm8EkO+h1hPlM1oEtux583U0B+hOilwSCYGdjsTdBKS
RPXOnixHwJqwDxIo4VDfmwrMuULxWKQ8yYaJZKWeVWMbwdWIPEs/y3HIfKLWE5sqbrCnNMcloxOc
K8Bn40yP3wI6USPs8jgILQJ+gU5gsKexs5vikZyp2WC/+LaPn7WzDJJdfAcw0r4V5tRdt1hVxqe2
CEJA93bufSWiMfcZhETGwLiPI+w7OdAGY6ykoy9QeRVKn6GkYXs2wjilMcZxaNw5CBzSr1iia2gk
fI5k7DHU8KvHrotM/REnVfVtrmlKGGlPPyYYZ2bidCbgLAgCu4o001DHGxt90o02UBTtme8H5jqJ
DBsteR8VBO2qJDLbe3yGhEhXJrHMz2KuiV3lS7+m0e3B0xNeyRxUF4BUrxyynDMSSju0pqTegdoJ
mJJNQ/hojjnMQnK8SuO+MvkEjzHNqnodJUmWQl2zO+8bIzMD5QeifBIXdORkAAN9kALQuG1t0wmM
ezTGj9Y4GPahRwITj3C7PAg7g93K4qMq/WhM1/ih6uZ9akRGjImehukBRsAQ3wElsqOHPsUye+B4
cetsH6nCacVVn6seuJw1VM4L7iDf3WNVcIr3mZMW0FaUmv6vY94PPs6Tup58ppfOIOOXpo0bdUQ3
AK5olTOujp5cMQTyIFhlRC8CX0O9QftNQJXqcOY5mI+qOCRwGEVSdIP7y5H3IrLpbhiVqrwv2jQk
gTXVTNbQ3gtKppN+gI9gxlpNKEZBdEZhk/XTSxuKfplExXG26oFTRST0O3xcecR1uHVjZ+s2qvJ8
bePfddFcjdS3IcYeJowtJ/1ER+WuLf0SVl5sDLk6lZlg0q3GWI+bfsjga4uyJndK+FFrXlybbVEY
Fui8ABIETrkVJk5h68oWpYgQ4VitR1tgZPQ7JAM5KIRdDpW5GvtwRrJj0zY5ermf98C1NODpmQLq
ez8SQnNs0TKiNo9i+uuln2Dhnx36m4+u9E0Qc0gZ8X55eaZ3ojTBVKW5C7XLHBwGG4NBXkxeh/a0
6i1ZD7dNGwogermrrqUNvhOID27ndWOQBVaVEemtRDvZIClGj2F+YzrjfV1k5RJr0A+IIByyaWx8
l29TlrvVSUxzTd7UTBVr6oLM1owsSRJrBIqjTd0JpFNREzAp0oNt4vWqo6/wXhJxF2ZJMH2ZjXbo
Nk0NMvMU9rPIb4Ca0rodFCevh4mBVN+riKb4XK5iVm6MSELLx7XAmTKSHNjVWfWOQYt6XXaR7M8+
ujBxtBvJEHsyxQA/06oZ41RByXhAS5K1DlOi2o9hWlTT/oROHeDYVJorjC0x80ZQF7jCiO9A6GIs
fEcrgUS/UXXovRtS9mShhn0wvIEcII537JKo2ZqsLN2Tbxeu/O6mMBavSUSgm8NBPntXoGvm54i+
ATAUVOcpJbox8NlqVCpdbqlfq9gnOimLEJvSLgWHsBWwI6xLySnqPWrhTem+qMbefFK6CcCZ17bj
uqwKHLvE4oOBpLn5vGMvtRwV0+8VAsXcH0vAn/75N1I5+O/ncvCPf/G33f+hsvz/sGb8U0Px/8qD
4ic3Mdbi96b961+k9Qtia24q2InFZ8H4h3LRcbTQ1HvoVZdS8j+txIb1i0LLhcCVFZWQrDlYvf29
XDTdX6i5fvi7v5eyP3ww//ig/ljKWfpHL7FL3SLYhqZgtFgpQgf6cQkH6sHqptjdamR5q2aCYTV5
KMZSA1y502XjJrZcaFalYhbhLQER+BrzGv9ZCW/dBkmzAiQ/r9opzOB7Vdmp7JCllTVR8cu3Ph9G
MWcn3RASCQHWkAyLAILlCaSjZmACCu4gPIGTwTJFM9M1iLG/cma/Je014vbfeKBMnEdwGh3oor8/
ZIt5KZce4GEXTbgFggrFuL0oyn/7uh8Qmv/2JYoXjJtcDbhyqelY9d2EpHuSS7zsR4z3BTJaZx9D
T18KdK620UI5DKsNfmQNXF3CoA6p6Va9BhUc9y3mOnhdKxZTO25BpIzNitk75tbGWDWXlq4OcI/s
xoGMsvVYgWOV88DcqB5Pl6izm0kAbPCVdzuxFKIhRVKKlVpfZZQ8t0FSbNAqQjeKx1s3FO9Dl91U
g4PUpbsErXyulytkE1bDOlLZwSCv7crDM5WA8ifVErMIJCJxpZ3kLOwRD9RQvHmxIvUaHRqAnpzJ
bcEQMLCQDFsVy7p83cTiRfXTQBFPrkBwbtENN2WVX32ddIa5zQufaArdYwcAEGV3OHdlDpUJexBT
NEhsPfS6cnK+5i5LXYFZfyWcWRBFEKwCBnBjS6qm4Sr6lbaGwUGaAyCO4GuWkWUmwXZUiQ3FgkHU
SjKBXRI5tvhzwU6a1R03Q7JUaLAdcANcOQysBPaeTTKr6xDw1hJwUSSBWpnU3bOFrMWMvvcWCQaB
cDXdcPa0648EnbvZs9VgJGK1BPL/qbLJdggC7ioen44aL44hDli8bvtxupUOselByhp3UMxYiI2/
yYLsxs9oqI/5u67ciz+K8+hYz0zcwquBd8ni7Dz5OQ3fjiybcjzCaPM2nqy/Ga5x1mNjnDCfHQvM
tq4F4LJIGMJVCrF7CsnGJjOuo/ObFoRwLVmPqAgV1HYXV6VPWlSL98xuQjgg+lrCZFsJRgNZEL21
PpTHgeb3Kue26gid3zkpEjQJEXb4WjkpU5DZ26QFidwMgZgAAbIRAwwrAm12QbEJZ8nOmpmtQTyP
QczS0plfZoxKOD0R7wUvuNo40HOhd7KwoZin5N2H1qGMuMclzvjUC9e9cOA5uU8WXC0ghfWC0Ni8
mR9L2WCxY+A3DfOdHwu1Zm5oxxrA+QC/L8+gyvGe1Fdwz+dYOMM1jZalk9Plp6DioXYAtheiQ9Dt
AgEPYUUiNSMk27UwsQdf6WbPW00H5kBO+8PS0g/j9nuUgp2XgoSnIGtOjHtL5aXb0HEp6eFKysRF
rSA6A7MKMxB0OIzeBQtZyHfBBCN5ct9stL4PiB7W7pSiNh/9vQCwwFmI1X7oxRfHCr5OCtbpaNTB
VRThhrDGeDw2jdjZyLXRHC01Up2Uu1E5AMe88otM+Wx6W8K5dCJ/t7x2IFTWTMRjJzYDEJMrIYZT
bsX9ypPyMqVVei1M/8Hu4vQgXYLp+wfTn/gDF7mWm9T1zVBHZIwgoRd+Hu3lkL62ldUeAuLRSP04
xMJVR6/GTTxrqFK5avETjkJidJtwY6dIpzoTCUU/wOKJ3deoMjCBD8nTDB/zpHILNVDYAq60xnrr
cmZG7AQOZDIwXBjCWson7c72SwiNrHHwxCoDKtzEBZfSFmJkYX7H79uvTDF+90It2OMzMuZwqm5n
lxOlImaqRZbtbLvQkPux9M2Va9ggHdcF8a/X6ZQY16Kd1LXx3TAmJmHOKSrlltWrsRl1qQ8tJMEV
Yghx00TuCy0VMkl9nMVU3vXjNOOlnVO/+ubJR4YD9gfLJO8qCErSpnPyLFGg3JumYZCAEnPfKoPH
HoH2PRzbrMiad6+ZkT8JDndz9MKzGUp8r7Y8z3lTv+HxN3BWJ/mxliJ9jijdlIFwLq5oOnWDM+xc
BdsW30hD3gYL/LqrnPcW9nFCag6YL4bHYlTJSlsAsybG1X1YNlu0hYeZUuCuBowdJYhmtRE0K1lI
ZtldGz+4VLMMeZJrz6zqNdxff91zk7mMy8PUcU/E4T1tzA5WYVC1xmlwmisUTeqCuxN8hVluZcQc
Mg8hnyMnM0+d7K7hcld7DSsN3B41UWbLbQeXEOxXWy+OSCRD3UyMd98tPE4XgTO4VzS1PpNvkzun
iN7SucdIMc2vNvHNchqn9yhZhTYvvpBRu/vzvpD1U9+VhhAxV7AELI/Vk+ktDfc/9l0hT7LkTtRN
4y85dyUKYtFKkAi8NNnEa7BdAeq7j7AZbjq2btEy3UZeQ7BNUTpyE8MDsMv82Uvc+OSnJJoMEl5Q
J+cP1zQAM/tLwIJdv40KCX4fP/eO/iDsO1muu9+sduoug9sFWxqQpCAFI8fwWLNnSIRiqJ9VgYeX
IoBjXZLu1qshxH+l8d7FRAa1ep5Q/YBMxC0HCkyb7lVLQYV8quCDM0G4/fnOcsRns/aPowFGAjSM
bZpoXOYtmro/7i7D74rccvuvuKm5l5CYlAXeXbOIrrlzcF6CB79y2NdXIFIY+Y/GHZbTx0WHbBjZ
+9zkLYGZdYFGNyeyRBJPA7mqapGGdBRQOcKLzmuQKpoQwMOEkTEB0BnhstpMbswoPboDGUdZhXTM
zcMrQ+dqh4n+w/Pak7IDRaA60VhBXXV4qZuNSuVD38b3QCsBSol3LjYjxMD6KRlYIsCFelCHDEfL
BX6oYjE1kWFQRztN2MIQhLdjwk2q7cavHUh5xhRO1edXNmZoFnbw8LhYaBm2mB/Cizuo6xmxB7jZ
lRKy3sqWqDFtjL92mRLHrlpUpcDN+mrk9Vsa4319gvfHusut7qD3fSl71hBkbnybUC55fgE5FHcQ
VH/kA2m9seIBKxNqMNkxMzcbXIVFXMJR+S5Uh8J3NKp1n9zmmgl0Dv7UMeCKjB9kEv1qd7VexaX5
NA6ef2xkdh93wIsT9SERWDDisHH+595wUiAzrgsHlkYM9GzT+8QxIk6Mo+tmyLNFzArWKhxL4FV+
yzeXh6GTw1GjNyaerPr9B7/9DqHzK54iJayZZ5iKEhlj25GXURsTrH4hEb6NIyIXmQB30XgmzXW1
PKVT4J+bmuLr/2bsvHYbV7Yt+kUEmIt8VU62ZKsdX4h2KuZcTF9/B9UH6H03zgXuQxuyLEtqmWSt
WmvOMW8vcHtTf97E/MPUNPO7OD//4338uenK9DKKZkRAxsP+vBwNE1jnmtFxJNjR/Z/XaA0uXbAe
rD//i79PfXsMQwz9APNozy6e/+jtDf256aNnrXRX/vn/3F7FTQ2TPEi6N7GelvdWUD23hquxUxbF
/Q27e7v/z7dNe02lqva372733x5x+zYz7UvkUzz+ffzfh7V+dj8KifZrftrbF4YZMeeYoR1HsyAt
UZhvppGBjAbRsmgq2plhhQ8c501AJu1uUNABIYJ8N0bnbwrDb1apcxeNtGuuMNP1Nc6GjRvMtjCM
amOXuKBsCTpINJwMabfWfSKRu8w5eKqOVp20d13HAUzFLEvjkXhPbAORaSxwdRM17JmvWW8rCiTw
/X630pqEIgdQAzGTBGRY0a8OwvFCGUfHlmjfMoATVKDIT1jK1UQnrjSGdFt0HTIlWf9OtGwXVzYh
XVqACpWuy8ooeIIcEU45I99S6MhBz2g+iUhRr19InXxy7AyMsZbPkUYns1I/We0ay/ql1fDPpPY5
oZZeew1xpl6UTndlaz+nJtjibLhgZ8aGoOPK7vUeV2QNu2kO0klDdWmmeBmxh1kQ+tLsooF4vJod
aSy21AeXUJoPuoW3WZLGvNSR4KxcW/txs8fRz7D85vN80SqAxhsGDJgILp6bEXvVB9Pa64dhlYSk
adfONgxTwsxDbPdeOV8WMg2xTfYmarTxZYlqxGq5hIggGS9o47GnIiFyytcojIzjVBwyBduRZfTV
yfO7trSIKGDmVuf9Ez1bZCxavWIKjZBzFsNpTrdIfEAIWtOttQyxGZACPmKTGVqSG9XMVUYn0Vkf
xkSGVSc3dm8Hm2nAGuxYH3poQJLmhEJ+7NliAMxRfjA2mDU4ZF+Vcf7AQn9168C4RtVTYDbZWxMP
b7aNNFwkJAk0DqVskJgIJIArFYD9EKR53oZZpAWiRnsEwJ6/uUU7hyxLEicVuSKuZASbkHLCHMGS
hzKoie6EvD9fJQNiM2HogKWoW2NJGB5hOYEq77yQ08Qen5MGiVXsZz+T2daHWs1u+mltWorYESaV
R4urthVZi4GMgF8lO1Ew6qnsxZNBuDmz0nbXg81+G1KxTaT2S1hEP7sAHZA7DwaOjvG7bAadE84a
iJqLGSVOkcJxTDctIbEO7w5JsH20LGxONJoUTxX5xAiLVmXet0tUa6h6q+iNpQ6qJhHyyIodbCT+
6xSYZ1Q3FKMJgpu8SsDjjM2w7BSJvAUDupYhMnaGJWuJ/hSBKFfEZ0llQXUZWEqjor9YRv7eGV5+
9iJ3lefiXZjnsrLtRWOSFWTWRCox93GKc05bZU+3j9ozkfiAAkSRHb5qU+5tM4qpPPsW1iaTprzP
HwbpmTtJRL3GJhNpxgfbJILew6Lf6oFNZnNN8zkJbbUhoe6oq4lcvfwrVHiBhlYn4BFp0io2rYL+
y8TKOXRfsrcoyYpILl2q8IXoEFVOnKRloLxlFZc/ds1nA19TjQNxE5q7xGz/OxjNkznY3W7ICmT6
acGQw+8wMmr4ROwcC0cTHNJZDe7UbfHn1u3bxkHcrjlkUAgY0BH0VzrUr2nlvrmhVWBMnoJthrYr
Egl4BDh1xcGcu0ZaAWHAnyZIamHJzT8/v928/ej2yNut28P/PPL2/d/H/Lnz9vO/D6cJzwv9fY4/
vy77j3okXTKemQO3L+oGHoBzmx/+3ExmMsM/fnS7acWenJb/v3vzG4Lg37/2//vdf7xOJi1Mxk3I
RD7LD96Mf9A5hA6qNSlfbt8TcgXs4PZzZs3ce7v59/F/fv7vh/59qv/74bef3F7u38/2X7//x6vf
nv2//frf+4ZGbIbSqzbxLMsP5y+gkwSGrPn/94+bRjNL+W/3TkFJjoU9ud6+rlYMR2pAQcBFbrdU
5dSH5vbFiQp9ebt5u/P2Y0x2roGc+3/9DoU4j/z7oNvvlLc7bzf/PvHt1r9//I/n/Mdr/NcXvt1J
1hLFmz0YTFH+vt3brX/f+eepmbEua38z4L5VIGAVve2lUYhXAXdq5UAgWFhJ/TiwfVrpdoproGi5
0pon5RFqnkvPuktnpKOvHdOwFGumnQTK4IUDuogv3mJfBYaNZowoEnjbmYAHoX+0wwCDgC6fMbEd
isWYbqR6zybjSZiUln2NoKatkCtnJiFdcJsngWVxirVVSAm9RWGYENlwoBXw1ns1gvIZUkPz4ZcX
o1knLgufJnHaLaByrUGYMwTtj9GYzUFp4X1I+s/QjuwNfDIlBMVFSmDkMvLIRGQ8O/pOebQCO14g
7MsojmlIGkGB7Qb0R0DOLHZ0tjBA4DbuGCONtxLmVQMVukaWmz43W5owJdMUZ03bMkzMZf9YqCpY
x96nrVdcYAXeICwD7M/FDzAHjFmzrMmp9hF0K9dkKirdEZmtSFZ6SxxinZv10oZTBkaOrQgCY3q5
u9FLXyYjP/K0jF1XbhKtevlgR85X0vXvKcv3qukt/vPWc65NBh1SLEuyDIZF5odkZrTqnJnpuPF9
egYoVQ+qYJVqhfFd6NMpqbVj6OqfBQgsktf9b8tXn20YXCyadmYoT1ZYwNkMXRzU6H2WgHQJIW25
y2mzbaQT4B0AX48NDfFCFAuWle7d9UNtaSphH7yJJczRu72hM7z2Wt1ZKqOplg5RN7TJl6jSbDwN
+qWlbMJpgl3BSjGgxYhCQfnhzS4AG9YS/H7CRgOksXPMSeg8jlgnTN3dUlHe81gLVavFPgXZpt2H
Fjk2aXCQQgUHFKOoOtMacpOYYZBJj367JFGswb60NToi74dwYgSflUi1axbdwtwxKofuDMLJADG5
Kk+Ryk5ZnuOtaUg4HL2oWjeSjkkwjBSlbkoAfEbUdGwmX/qIdMOMGCBOoMkzysnFxFIeJS9KFVAY
En3ckEfKGCStfyHGehoKOBkN8ZJlOvP854iRHKmDSMcHonG0lTaO7hof+nts9x9TqI5arF0EqgrS
vLUVcuKG6LrJ3YB+eJjMgnWeTfuiNEuHkpkfTjewCUd9HMTZg62SZiH1u/Qr0aIIzxf6bCMFeyiz
r6JwvsvatSCHyrN0ncchkYxKWc3JusWPHWT0sO0kRLGOUdfA6OI4Ix4Lvd3qoSAIRtQ0URMySCFu
+fBaMGOvBbbIfkyytTkKcjM6VqAMWJ0i/VpPxdIaJ5ykfXGBLHlWAcwPQ3PPaaD358oZKYHvvIhh
r+cm+k7TG30+IBjn21usEMdC0rHg7KwhYOccbJTcC70MGzqgRF3D2aIRR7W3djotWzitYs8bIply
En/VVXRpKEFAqqfeh5uiouk7VPyDs7cl02t6TMbKt4rXMA2PkfWm2J2s2NCjTcH+mXVsKUiRoBST
/Wayo3ZvVGc4vHDvJpKSndk/ow+krioP2qc5jXzIXFX9FCtx0NLNR7EfcIp2frxzLZgHkEC57kxI
ujEHIVfA8Ie1e6PpVFLkTf2yPnwg2RhseRYY+DrEco7cZoj3IRdQhnsxn2dDvrfEChkSA2zV9kta
M+d37IcsiBlBQ6ZfJLlfrXSt75YUb90p5Q/VVt7BzPxxnTv4xF0R1qi8odiWZXvqewk3jfDtNMWI
qaoow78UpGuKduZGk8tg3oaeV9go/FI8KiyqpKN50PrckP6XG+v7ZE6y7VwcsFLLN7Gt7JViKriw
fUJp7ckelsZB10mCYSfLAtofAzeI8bSCA1V59KJBTudYGsjHe1QR3k5qbJIPNPZ1VosYe3BpvgVj
Kw5Rzd4MoeqqkoGDTBQPpPM+jFJdvDR6G3J2jmVLesowEjdOMwiNPGJ3PWHsUtgtGdcjoFQZELok
JEkUeYH7F10KC6MDHhcdykdbYtWWGay4LCzOFITdwUnKS5BM/CE96V9103lrdCh6eEnRT2Vbt7UQ
nLxOk31FI7mPqCJXvU6mtVlW2asovmIixCynT39hPnusXHzQjqy0DSpNbWG4UNi7NonvfNJsZV9C
tSNuWs/1tb1Q7gAIg1RawiIIlU4nAm+A6FrK+bBEAsOkbTVsHxFzXPNpkpm1wQspt1k5ldh0eRcV
xwBKKibBg8/HBbNXmMCaJMOaVS+amBQu7yuIAOuT1+EsVCRXbgW3YhJkik/kvG+UnW9h5mLJSnu5
k0+6BNqCsvkUgDjbDvMFPze8X3ljQ0mA3sz8TWsXus/wy8Hju2IB35kxF6xSM58R9ejLodAO0mcN
MzWGalPOEFEa9qMWZcckLupVmMfgo0aCMbBTEOPW9pSvNlVNaD1OeunsQRffG6hEViqr+3Vk6kBY
jCtKrpPhYFln4/8Wov47TUSVEVh+MPVRzoyv8bV70WrWsYbEmCuNlTvGsITT9QGRISa0mlQeuwin
iSTZDbUyl+eE5KvG5007WvKgwvCcON8hHuqVSnoPoYzzQppNTqEQuPsQclsgaODnWfCZKPgHpZPt
VMVQs7AhCecaRxg6Q2uGOpuLbE8XrjprgCjGvCPvp8YiRAM2O9pp2u0HGqqRFzqbLLJeuyrcBsoB
b+WSc6QTJZ8ZBHyn8Fr4yINNYtaYSB3vmPreNet5xdxlc861cJHRJGoCZrEhezNErBPB6P6Xy6k/
IEi81JYRrjtNJ4/FmK+yjrd3Ru9JRqxvNAzZ/w9EUNSzMtrop3LTIedzNTQwXUBwt4HhkOFbtMTC
JpcIX4CTum894+wTcTi/pqSTK81JPmlmvqHD/K7neEqrCi5oljwG2sJaepDFDyKfs2ebIFumtY9N
uSUkNk31tRoehjiZMGsR9u5TwLKetxstrr6SNNW2GmNbO+qoedsJp35Nl6At3D00KGEE2ib1u2dZ
E5pkRcFwlYX5KCY0TqoyF3IiTaFoiHcK6hAhb5meo85UK/xsGlakeAFW4BnvawdLuXf3HM1Pqgfk
aWgzt9pI75VZCyibKTSngryBEvlaaPcRb0n/5ad4wjFUV7vGZuTUU18Z4otYJJaVrsuXDvLMo5PE
/cpySRo3TO/VQM7Naa1GCJXpsKYq9cG9abu6Gi82fSF64LSvQsQYSxq4BFVndDvCUewsH7y5nD1r
IZ4e8DdoHN49h/9BPlXNNhIbJeNyzVptr6oc2ixYYtd1YBcR6yRjiWPSYBYaRC+6di9CKFehrX3i
pG0XXcBeZ26SsCsfPRhgA3TnnD926vXldhweiDKMlmiJZ00SuV6WL1vMPfkqb42rrgm1F9qE6Nfl
wlOH7TrfgGjI0u69sIjewb49UBqTbXiIQIySME5aVI6ucdFLCVrbt+6qkGjWrqT6OVqhifbBtY/S
htFgqu5Aho25iPPxwuW4OqpZR0B6ZLno6jEkPnHEOf3O4af4awHf9HvQ2tYwTJvJh0aaVsNXn1Dn
JKNkf2G4Atb+FJA+Bj1RvkcFnLVUSI4CEiUnErpHaEGuatY+XDUvH1BEDFsUkMkGwDXLht0uaN+v
8gKrJoJe6Jy5oW0iowRz0BbbcKIQgPe/8tlMLNKSWKa+AsGPLxwT+wVEA03B+QLat+XZic2HJGEQ
Z+viqvnNKR/dE6NlaEdDv1UTBmNZ4QdmiQBRCuk/FgLkfvQT6AVaYINsWRy2lKowLTHw07Fm6dRb
B+qCw04OAScA0t+plwkwB76+JtlFJ+sxQ9AanUezfmyGEgySX6QgZ9aZKYNFjdxwM6MgGXqSw5uV
P2VjPxeCeZP57DqdvVZI4Rc17sneEi9Ikz9GV2wjVV5rn5BbrUx/S09clKB/jVGShuQ8Zn6Tgy9X
phV9F1N3bzUYJUU0xpuOMGFXwlpJ+3sM9F+VybjbEdorQmjQy80L5XhuUjcOmNzQEYFNi5igoSZf
xkjz6GXT44Zb8Fz42IdjKa6Tj9vf0x5IigBBi2SpNl4YShAhX3XWinb8XdRSG44KJl9F1uPKOMWU
QBw7yFyG0Zn1wncFfOGHOQKwy9WwsQXWcxl02Jn97EB2yUOeqlc1EYnjOSSaeOnX4FuPivyuFcE1
jIN8/8VnRJDnvfODqgnwEY7Hkm1Q3trvlt2/CPJ9qoqaoL60wETXNsQFLssk0mnmsI277qxL0LJ9
ZZUHshDYenbOwn1IFFhw1Pf090mrR3QBP1RkyAJuv73ra0/APYlhzzVsmUjeA0WIPCXR6mbjIiVY
+6RlI+KNejHCLdujE1n7BOYdAuInhr6Llobdp2u36B/y1lQn7cMwtf6OGFKnTqZD7xMQUzXqk83q
Zx9ZJFkDM18E0r/EMRi2YpJngD2HNkTfFNqMMap0X6TquxnqalNrWQV3QQ3kyrD0hIBqBhFvnMwH
leH30cLOifvV3eapVTRLs1DsB6zafaC/NiEudXJ3FLNBBLs1SWiroG3u4pTuu+k8jFk1rFDwo73P
OdZ7iVFe9+DHd1nLJXOMdqHhKBLFDKzG8igDRdKpxyoZW4FgL8fYMxc5UVLKWWVzVoGcs7YJZYwq
e4SDCOjBZgVbzHplzO67HOHpMm2SbAWI/VdrC30ru+ItDwmKEc5O67Q7kka/kAd9YJciH0zLH8u5
h9l1pDO6G0OLiZwcygn1C9UTMlrMQbEPZh898TRBkXenrzCstk1FtgXSUlhfDCTJtHCBoJQI/4wW
1c5kBdDzBLPTrFhXXowY3VcvtK85sr1soe5MbW5yizBcK9PR1io0hs3Y2q9FTIuZ1sFPNlm7UmBK
RnWCWzbq0Mnr7KzbgB00K4uaEJ8zOjoUZUSeFtnf0IinkzOF+3hU2qqL22Nigq5h209DKEd7y0yj
nwXfUZGaizBAPdTOOj+r8E6xq1DUNgQtFYWerOHdushvNIKcpjepx9ZucCDU+xnXb7N7IijgkhfT
O24/gJHNyD7gh0ZwfRrJD1/azjyixh8QKo5Yc0zibUNQhBlRhBY3eHBi7cmIKVeOjnI6dZhpNaRx
7awUN3l6VBMddEvgKZb6qywe61hDykETh7rN+hIouNja00qsAgjqWfcZQRDFkxw+cM1s1oOm7ikE
gOCbw3utrHTlD/pLIsvfQ/KIPu0+GovPyVSIOjqRUETrz4YLuEbLxLWuXCysaYdYKuqKe4k2yUM9
su5gfW54tSIY9vbzUCavTdB5q2Gk5zl1IAbHlul/BGe6Yqhd/3aM3lxZdTctDfYvcwzqQ8YcjIqX
48gKfjPvSdj0mVfR7BEjP2R9uR+yNFhN+n3A1hHh50ybjDaegyqicybUL1lyRvOOoiSY+QsjLcmx
SlhBBO787nVqXT6zqR1XNlL1CmQ4vhTOwBxIGvGP4otuxpoRBbvCmX1Qa7sBukXWt5+xrnaaqPaj
gToHi8khLDABBOa2m6/ieB+ibZbVG8sIzh6uxlWbmp/M8QEwFD+j606briugEHE29wzvN3Fa3TUD
OCmXiBS7fK6bCG2HuAvZ8Hpd8BpVZFfMNv6qbRcCJdpah6/O3qiKiwcRTC+mZJNd09Ppew30dUn8
DQnzOQhJw/nV2ygubFDES2EWgAG0RR6TYa8jQlpG/XTVMSlRXSMzqsyM3/yxpzHaaFyVgaQBOxua
T8D/L1ZtwLZvqehEGk+EX7goAOlCFUDgiSCcMyGMp2Ly9cPty9BQHd9u0b7TD6Hyr4ZnFRtLwoFc
eqPR72KDwmPQPHg9xGCUbVLvaALsZAJDLCQukygCQjBXsAfZ+M538tnQbXV7wWyC4NVdUBC34jDZ
2hUxSTScFCjiMg8a163JLskpgW04oLqoxLXqJm+JIf2eCSEBP1po4HLIGcpV7pZ/xcGaUc8wVDkC
y35kokecIGvfPFe5/chlMje/Je9YQ5AECqcpeJwmox1sF8xRoQXVSc7vFTPZB2Dxog4T/q4FIN55
yu6S97NpmhGDhpfv8ooZNLCEU1UQgo5NtICLj6oPnFpehjv0vU6XAkltbXD1EhNF1cMkKIPcW6QU
u1QJ7hLUTrTTaP6hNsnpCeU5GzoQS3tdjU/SVdMFIJ8c21M7wtgMojHcjeT2zckTNOHmvLxyqVXI
k8wcL3w90iW2B51hs2Y369C1PFZsuIxFnw4bX6TdAb6eOqAEdmmqjYDWdXWitGXoN5BGWdX0frSY
FdSIyjdpDpwWhqfQCDgt6WqpqBCIIVsoYAlaULAp+JsR5AsGqkULQAuFKbIdz1+yE/2Vet0rDpLH
UsYxlCadVMK4jRfdqA9QjBAheMbTVJkrkQsmmsar1wNLMc1Vy59g6wzm4fbcty8eF+z/vNbteyqK
+qD1cCL7xtmqeU5y+zKDdmjblYdBIpNw/0wwZghTW9hf7Mjub/ffHtrMv2T6QCjckkmtCWA15MhD
vGv463x3o53fQOfDPF273brdlxnOnlw82E12SWcjSome133eTdVgv9L0/9y63eeUrbWMSod0XSva
Gnpkc4T36HIHCxgC4d9+bP9uIv1x4KxYGP7UL5SoitUUVf5St/ty2aoPiDQg+qSg2dwa9sJvnWBL
cGRPj84BltHnd8TocWmEwUfOjX4laKwkoALdRlzwpE59ZE3hqj8QrmFG1Ub12Ydem99wzsJVXR7p
0SKn7SroRAlBDDJ85wN8asLxKsN6HkNI+iDi25HIaqBkPuMruy6LULva031WW5cet58Zh8/mVJwN
v7u2tXuy9PwLBR+/HCHJ9HN0tuw9sLCuDLDFqil3QhJ7AQTxmpj5Max79K4cdX4xvEG08Ned3igq
OONcVeqURhMBLwFDZ61RC+HXF7K47skWZ+eK/mwiX0LJ6FfYYjQjKG+iMb1u6SZsDWbxjCTWTu4Q
MFZZj43eXWKHcW/THfugMpctH9sabFS4JCoCWs+Cbpu9FXn1Yyjr3muig27kJM9n4V1ipJQQ3dQt
olGSsuyw/kApmgwIWYyaBi0+6KUGvahi2u+jLZmAzWkViCLx1qgAyYoExnn7Enaxsbds47FJ9XO4
y+pZXRq4n4XewXoyoWiXnrkMC/MXjKDP3nKuOfqPZRu3xiYUF+kkXxPjNVC41k7L2KfK/NXo5p2U
JsyFgQINuK13F8ak7fa9B+4F9xIKvFarrq2dkaEK985JUW075FiKaYZzuZI29eCAQcnOjtldtd68
m/9NVvJU2+bzaP9kAO93ZR5uSzTXNJpJFOkqtt0moQuWsNnQeBaXJdU/NBrHbG/52mJA+5V65cIM
2m6VxE1O88q548OiCENHwEVcX4clraCQ3RkJ4JsRQLivDf6ODNc3uluwAREk1znx9olJOhRFHFdJ
wqeyaeyTbeLBZVXRucPIvndNOq10POSiTux1YXO0ZALCmTGe/C5/bEW4TM1p15X02ZIGNlGXsp4M
5V5w6lANpjUvWKcI3E0B/9+aoW1WnpeH27d/7kNhB0FyvjNK6WMalfstK08uzeaqB8Q8l4o6Ev/u
D8m+09qPkkOOtGg7KOsUVxnA1Nk1LuLopO8IOZF78IIlTo85FEoepry8FDXp8W1IMV1l8e+pjrjh
Vc9xiRYlaYjChKF2sOvoWhvVY4ZU2HGbZYNxAM9J+BmSB7u0JYmmhFCGDv2TJNUvkQjvShJO+5Ei
Ksy7rxIdPzpTEK4Y3djSx3dS+D+OXycgQKOrYAHtYu0LXT5vzrFfPJ0INpdMU2R/ONYU3mZ8z4tp
ktHOM5KTk46Q7iz6L5NnG0c/HiiDCsp/1FQC5FmFwNUTEec1poOo4Mww84A8cwFKr5t8cPnjm5aK
7kmT6CVppANLZYoFnrc7/F22vDaLwCHiY2WYhU7X4mPDE83WKmJGNnXQnUPzoRM1slnfeaJxqBih
tN2y74YP9EtkeYW5f4jDM3JP5iVoRTdlUZE6D/TJStJ7QptgxpG0g3hKbjqd9h0DWIOLA1dNzIFE
rI6OW6zjwMCRELSX0I61fW9pewfZ8Z0ppn2O4JLzMcZoxED2pARjs8lzDzAejg4dfo1aZ28kBzY9
+t4sTcyslTOt0hkzg+HU3QRG90D/HoyUYXzj+lYHEXvwMZnTedJhNEpUAS0TjXGsbpAVV7Mn0zE3
p62PDaakkgAENi5Sx/suS3BJhUrXfcKAMKuNeMn26s0V3aZw8eWEfeY9hJO9rS24p5ZWVfu4dz5a
v3zSPHvHYIiqzXKWXr+nVjuFDkaaxicFayyfyBoMllGofw1OTrlaLdprnZgX9DeHoWRPOHHSezrD
iGZUrx1xXRpwKHqslPqcGXhRFdhXstEV+xvICatQTN+5019rlwt2FcB0NPqvrHuTWfDt9tpzaI00
+8uYBkj2Rbrb3s8sCKJT9p6tR/hbqfSfs4pRqM9kxM5/m8RZEflLz8bD7ZRE364lDjqch9avaRAE
92NdaFuvDhdVmC+D2XPUuNmuy8icsmmQ5EyoFgB+ThHg7dzFLVDxfIgCTEYfWQNkUDrxR67lZ64U
RTxdyZkjijBYjNG89REfNgI4Esu2cegeA18dJ9c+xR0c6qEm4KYmKxANPr6ZEJi29VFk+qor8hb2
7WjjaYeVrFzkkZFwGY1vygoMocK+2ricMUF/jf3+tahdukzdhv4PW3j/gXlMsVJRfy2c9tyhlLA4
t1Yi9Z99e7i4frNhRV37RfCgu8kjG6ia/grNJTKBTVEcBmFCPw00HxC0fKyZq9S0KnwwR957UA0P
XLhSk7eNr2RBbwrnnkkNWzsNGOCHnikaoD1Yr13LvpYcFGxHAPZnEqCqttZUHaYZ5pn0+Ufspk8u
OcOQ3a+MhvhY76hPz1PqHLueqHWGmm3nLjIX37UUiC7sbLpaeUo146Wo/JpjPqhN5Fi/s4TaRam2
XXcepPiBoTZpxChhJbUyJt1FVqKCm11Y+I7XdcusmeEGWVlJ4e99w90kZIEtfTX2S1HLnedOzDjt
jgkBYZlujAI4ceKKAQP+7NDJX3vn2kzde0VW27ooyK7OQgZicf0hEl0sm0KuM1377iyDgV/KEYXZ
6JJ7yUexDeZnBP3IqSsW1kgkmZO7s5CjZzZQnEeY1Zxy9F0Iugxqh7+8at+jPmY9lQoGvnptE/cz
H3IIANXorauWc2moQY/4NV2tVISHcbS2aQwt1mlKSqkEU0EfPuZSZ10DC0Us2id5a3Sj8TUgEXyP
SpSXIRjQPKGNNRYuwtXyJJEFbkiJYJrKqkYawmxKQnQjxU/is7HWyYVpu3NEF6oCIXwIGY6NePyp
3RQAV3t4t5HRHjD67YCREenFhhjLU7yzJFrjYBg+sREQVbE3A3EdRf6lzJRhRpu9tgPDIM7uRW0q
HJAhvskGaxpl1sVXE+zEZBXVZGQZmqDXakw7gyo2nEp+O2Yt12EeJtjOMEE9+SZN0hHQhKTftgCR
Hq5YTybOurdIr1/nPxIZdvnSIzl08AmVJex5PXnmCVlQYLw5DX8s0Ip7zXgG//DZM6LtI0x9bMig
SKTYArz0aGUawoahrw7wP5kZcFmpY2b/bRK80AVUK/zXHzJ3vifzM9YkcTTeb9c5xT4dZGOMzxzV
pzDj5AY48uilF9dE3TomjcaYFA+OKw+uNH9058EZ0APUtSSr9uJPBGUw40UToz3ogCOXfj7AtKl2
mhlfsmY82ybpXhZg0Z7uTsWUipkGfS9ULGBAO7kzTGPTatkvr9S28G9+z6GXixLKtlDu45AXfH7e
YiTWbYFwagud8bWYkvfRD7+YqdMi8E9NievoA39uu3Sfu3nDYS8b9370EeKwkaDQj6leUopP26+I
RyAUwtR2gVHJ9aCPhAL0wX2MZX2b2Uy1MBzhhqUXDS+QK1HeAvCuyZvpW2s6eXKu6vSdnsXPmlXa
xyTQtzj7+PNUXHhEEVyTMDu3EVoypg8I+D1e3zPQk0wGkdoe3npmHrGxMg3nzo0yAKmpdkosh4bk
uQ1ZpdneuANWtPKXhiNuOTXUgH07bgcmJaQMBuR+e2T81OGv2NShBtb3Tts9YM3Y1spl72DAeAvn
TNlw6XuW3EFq+DX1LM+iy37oIzyTQPpDyfNdhiaHiT38HjWx7omexyWlX9yU3AIzYQg0hCXyDK4M
2cjb9D0qujohJWV8H2P3PXKr1z6r37u+maiq+YASYhHJUxS7uA4eKrp8YSy+0zCMNy0Tc/pV7xbK
ksXYgj9p2L53/lZjqr6h67MLXZ4dEcPj0N+HoiLxDzC0xgSLSNyjDyicaFMU6bqixvuKuoHUg6w+
lnX82NbpwR7kWhSMqDrJ2qrK8pFcNKi7FlR4O9+IvqvXQZB/2ETIUeI167gyL5WiesJt96tgP145
wl5Dsn/qtXxnpOM7pyipVwEVn/5Q5xGsZs3/9CPGZULhdJnuiRZpSFJsA6i47WZWc4sQsV+8ce0S
QmW9LrRyaZMM5bY2NpoNRqWd0ZC/Whh0UIiQ/DS4+DW691mTsSJKXHgkfWElJjs2joefSMVPacLn
BcjhPIJ7Y+5wyVJ1kPn4iq1xTZeR1pGInjoudEy2+3udhs38WcnQOqEI+c59F3H/McRwuqJuI504
2fqj10O/opQYqiczwbVdAYZUCAJXzpR+mQyn0QmUOwtbs934r1YQvnsy+3DIuuhL6q4QlzOgFvQQ
7N/ccDt/lEY9XkfZNGvQQJBZ1aq150HESIK1z+JJEVr4wbau+N/Q6D5aiLjouD0zbW/Q8CHHlsXT
1MNlVajx+MttGjqdBYq9ihGuAWLSx31udeKhhILYWkQ9w/QuK3Ojow0IhvYU039e2l51vZ2F3cTR
bsZ0/XXzBUi+JFz72Bdq3TrGa+Wn2rlGNFnB0kkT92EKw6cm9kmDZP5Xd3SOnKA4/g9l57XbONBu
2SciwBxuJVHZsiyntm8It9vNTBarmJ9+FnUO0Gd+zAwwN4LaqW2J4Qt7r22zkkM32+a4uBmUqQqy
6sySYXKmv5g/TlM29axpybqZ2xFZFkbzsSKTQ28+pSLbywoGba07l3lEZqJG7cO1R6RZTnYe41zH
NOZNDPyb6YgqejqqzFdoIY2/cyVJxSjIFZiFBQN7eUirjqlIxxQLFVHCiKBi222yiGhHHxV+7dvr
goy2ddaIam1L84IEtNq1g0pPbm+kJ9FH6akpa3ytLth8qTVHai4OnvvT+wQK99WKQho3mGs7hP9l
R4shI4DZtjoUZqPvIyeNz07raKfY5VlP7kRuxOJAEantHGg5VqVznQqaIDhScDqc3UxNiKIuD8zQ
sTp5aFnuU7KW05v1Fw/3f5qxz85niAg56jIf6aLrHTHccI8G0LeZFBL57A5Z76MRtR1gkmH5mAkv
hWCQ5en9a6A1EWTqUNBRg6x1WEccWEQq3AHu9wdRYldZgYupUMwvImln7erAHYqMZAZ/UbokLU2U
gm0z9UF+SpOM28f9aVsWN27PuAEdVPxofxDv36dwcbTvi7K8ZhFGI9/0H6gn5WhvJigt2NpIQSE8
d6WNiRaSa/pVemV0uT8I2G2QC5xmF03Dm4iHtRx1XioEZRii7ZslWWd03aFqi/rESUpxK/3qdP8n
9SQRpYV5UO2gncjy21ixn10CCYZhdqYsDDJyvkfDRX/YyLM3D1fRtr8nVvMmmQpHvEvZcyKKbWMm
eBPUVENCt1K0FvJP2elvuo1oMPhCxamQKrI+Agyw01s9OHrLu1vo2suUcpEYdGxh9p+u6pajfNrO
0iQzyip3SG+8TxheZBG3/rfljwnqSI+hlF3i46+3Td9sIoFBS7Bt24yJGdOTeG+GMQO8renivThi
TJm0TphWirww5V18ONZEyfrhJCt72wneX3NcdmaFLo7DHFAL3Z+6jr8AM4qw06Ny/+9LjOXrPPQ9
q4GCnLNz/taDNt5642cclfjIlA8bRwz7thPGQ63QMCSdtML72xzNgn0PNC4k4nkA0svFuk+YzDSy
8c1cxGEiQsliIVlZOeJaxrNkcsLkmFmYi1Ax1GD8EvQs4+2gGpT7qVzqJyJbgD4/m/AgcEn/cvpu
2Isk/45jZm2T7DcOOaIrrDFL60GkwKSKkNXacDGmR6uAEgChCjWDlwXHmPIyHSIa5yy94fEMk4KY
NjfNp7VXVesiwT83MiReORbtlF5lf2c/3Vvgn/a55z/wluv7ihMnEQIdjlm0W5LKBiKtu/mICxSe
JS+K5AXwkCPifwJDOJCqYNDoDXqqroWIKB3d6DzEM6e+18lLbYJP6/zS3vQmMzWDK7iI5vhhZh12
8ggqb5pZHVU8nSVN80GLTeJu2aLMkJ1wksbvXl5H78NU/9JNFllxO7VYm7SZhEcfQLLAPxln0t0N
ZDwWNVF3LRK2kgJghZBy7/FqPzklagG9aa4a2d4iex/Kpj4OjRM8YUn7EyiRHzUqmVrQbCLoFf1I
jlrMLKDRJRkWqJeODtMG3WUwW44EbpANIRkqzpLk8xzjnqUeGRdDvuKCQGW4B7OFyNnWEYrhydhZ
Zvo+ptVTPrqfi0kb3vbSnY3I3gvzRklOAJZLkKA+tv1uEO64MhCUB/HBKPPfHb35ZnR1bIvt4roX
jiDGbOLCyBRwP8dsCSNJK9fM6adVjjfYwvZD1wKkNgB9hlNZeifbM8pNN/3x4Ne9d6k+H1QjiXVC
u4R1rX2lVzFPsEDHZQbXvgbcoME1vEy++SkX8AXixfZWBnw1sesv5fKALu9gunXEsHCsQbjo2Rt6
s3NdY7qMrebB8gftyKpZ2xSVJAhOBukjI58r9JboFrhXYtan06jhSi+GIgV2SVNsz4icp9bVdqxm
uNRY0+98Ro8qysjdKRt35SDGX74b4TTnqEGHL/Yj/uGY44uRb6mLb9j7oGJ2skyMv7ZSv+K05js0
V18XDAHOTBHC0VTtnnxsVsQCyc3AgftSWvYFCIl/oGk9+oSdCt2yv9vM+p5YI+EzGK9ZPaszuUvP
TZEHp46OHTWteyhy840+JAbKbw6Ew2Tk5tnJe5P3QEWm2uHa6zLCmuI8dAaMGIbuZ7eAEulOKOBe
+SsgxX6Tu3SJnrJeoll7qhs2xfGUt1weWfoQ0XLWE6QAgQr0F/aJf0ykvhwneCnTYNun8fChE7+J
PU49wO8voXox+NQk1MQAQ5sTPUUasQ/K5Sox9y+tP06/ZhU8DKIkQTtLV+PsV2Hgwl8Y9UZdDZee
wZE2BPsqZXerS/2thko6L/xRp5ipTgFOr+k/mNIQ3rShbEwviAFWvmlZ56JeJERJcuxkf0PF9dOp
TJ4hRY4PWjXlK/2EuT3b9H6ZhX7lw8+xFbHVxqQ9p9X8GHmcW5OR3OitDfg5xFJYOs5z7qX1qhv9
9EBejVz5jfTOuuKUIGKlXRNQ7p2G3v12QFc+9DgsrXHK1wWW46uvetqmFle6jD41YebXOUZMmZvs
TCydEUGywAkbhpnatPjmFwIlWgP263VPSpQFJR70Q2VC1A9EsGdLn7+ZrveZSRrlMXUfCKdh1ktM
BFMyO99X6Z8shgPSq2+6jTh0kCNuk/g9qyXkozZleVOU+Uszk+O3VLYBmPZLw9uzpz/Ud2w6SE5n
D3DJncPs19Fb5brcY2OEv3Yr3PeaRDBoO6peo5HF9NDl481OYxnSAGcbDTHYyo6096ljQoWeme2Y
5TGGJW3QKJDpJ/w5G9HZyNJEdx4Rc1VlF21BO2GapaV6DGr3XCbYNzXTM/FYjebZl3j5Wx/rip/g
l2+d2F4JifJe81noOB6r+1bxp2MygIpT/EkB451AUVvET3V/QIClF9mO6cVhIJIMwBqbeLqgcHS3
Hq3llrHIseQ0R15ueUwDRlYgACoWYm+YzS73FP0hr4kdiZ2YBAGjLvf5ElglAF30WkskLZLFVV8N
ZShI9lL4YxhfW+m+FVkQesvkTqIfWucZpbE1EE4AWy5U/WBch2qnGeTX3B/kZD7q5LtudRTXQw1O
h4uv/92Jznh344pGyQcr4nTfKpuOxcyqsIUiGBIijDtiSWjr3D+9Wz9EMttgjyBjbHl/TbiXG4z6
K+oAm3ntwJzLg9g1MTHfcJBzKjlviHpeZfzheH4Slng61mWmvZdVpO0ilRLcZaE6j0W68iK93yJj
y5fYECK3iuh3o17A9kmC6RGVKHg+m8aw/+rMcY6W2RQbRLjW9ClGa4vR70H1TnI2m0mFZSc4DfVq
383gy2SH8lORYhZkItg0DotXtMAaCr5qb+cmVC3BAkUyDBigDz5jf3lOKuNOSyWaycsyLrx4Nzqz
f69IoHn1GJbjD7EHaESb+23EJl1nZdka+bFOhct4tMQNARTqwiXzQO/QbkKeI2ewIdLNSYS1q9M2
WacOEyatGNztTOgybJ7hJY8wi0trcH4FWfFUehlx95ApiaYiKTWVbEYzDB+Z436xw+xCmfobaI1r
YZnaxqL5n7Dhbrw6lXsAp10VVM8m2TCrLnPdl44zlxk+ytLSAHM7s4MKOgR0ozXvyBiVrHCNxwBy
2lHLBzKBePvMTMEh6CZ2gXS2nbtKIZZ8sS16rmB5xfOXzaYlbIKs3dv8QQzQk1setRPhi6iucHNb
RxuE25ozUB3zqguuDheDznfVKdH7zyFPn/rWV/AcZHmeW6xmGsNZHC0aulAF1NVhybq1ovc260ac
aXSY2RRc9Sk6sL0GNYyUYG9HOou6wZB7H4Es5nK0rIBOsL1gSPKICyuafPlRA3r80fdglc5qp3zS
gTtfIDclQJMYFbw9yDyiwUbxLSWNMnbyrI3i2zgLxGpZtMaPyqCD6cQ+wMyfcrNBddHEHxGJy6o3
V2YwTfC1GLx7LSNtTwWAiTJxSJirUV3re4Nh68YE6MFRkyNwAgy1saNCbpy0HQ/srJfkBkg9GigK
ZfyuhS7+mqb4yKPmHcG39jw09kuCUOzHIjCutFsSLBjnP9hD/h1EmfuW6xj3nRLAbpGlIKF40Vb4
x42dwUznlvgzxbqq0z9u8RQ3effTzzj3h+WerFRw0xT1ytBIUnsz4W4lI6o13/2Xk1aeAysDCFF5
2MtHvOIzHNBDXmVX3GJbq/O8q9X6H0CoES+yJ4A7EudXh71wVkzRRlI9nSghnAeQUsOmRA1AdTzY
V8u9ZtyUPoamImMxZUJJ9cpCIrBR2lI99kYg2Mgiqs1yGPm8+Nt+4F2gCrSvDktf9kjK4Hgxf1yW
f5u2R3hB50x0jUDFYxozGbXJ+9yDDqtlG+xVW/4pmZDDl9DmTWOV8TptymCNlmKkiOrgUgyR80s3
uN/Egc1I2aunk/TF3zxXBKx74NR8tn/sosxr4rdbHW/XVk3SJE6Fu64Y81Dzjb8EkHP18Y8MKT5Q
8uS4xVNULK12pICHGGBW72WMNkdgLQPmXJJAOA1XOZH5ZViJt2U5aVCHjbcMS9LmfkF2a1KnlJNu
5wEaRQ8LEUAqNU5acWkT9c9cSLLgoGOlXHD7duyPs44jRzTdYxQt4TIxN4tkzt5oiPqzDLBdVZhG
oYBYm3FuX0wB8Q+1HNOcHJEOYwMUrw7SX3OcITQkGYbWfsvYDPNrlaK8s5Fl6USHHxzdOtNS+W9R
8Jl3NBXUtskBpT5jMo4VBSKYrSi3iTQgvRW8TvWQ3PyBVR02HXmog1fllNGBKcKwIcbXuEWJk56m
RdpvGGb90H4RHrZtoixYO45lr7BLAAxyhhdVOhSeWi1fa5GcfL32kMGiGYa2bzOtMqprvC4xjCKf
565kBzs3H7xrVM+P2sQKrUZNksmOYJSp99l+Jrc0kO0D6KLXauyBXZrdjd0VMT8RUpk41+YdLrB3
P9eqK6/MOvYWVOTUEinkFfzTZD3BOuHQKccNR/+ABrzGpyewfbVIiyLcecsruiZKxbkYsdFtuGtn
Z99gD9USgc2swrWf3UEtli4yVAz8DMIhRbFLIveY13kErcHVDiZzylU/wlcbVPwxaSRhxaQdTYk1
Xit+Qo7pE6FRYhziWjvMNplKgTDVR+PcIlhET8Q04xIa5R9vqOKTqmjOGA4kDfdlYZqoE3wp9kY1
bM1Cp5Ds8m+ZZ9EpShMmOBmFc1UiO1TI/tZw36DXdOWAJ1T/22S6fsvbgaUEXjpb889lPfGe4PuF
IVFi/q1vc9f8ZC1HBB6O8qcSMTNKATXbniwOdoYjZT4jP9cNhOt4HbfIf4+6ZYLg14lqbeuL0Ozp
ZsNnCs1s3GcMJyFvPtf3eD1PpucqR0TgGOLmm4vGvC0x+7Opx57MVkvll8oy/nbN7IaR1ZPPt7w9
MPVSTl30XD1o4YOT6T/YBbsH+MhPA8qzSAnCxsppn3kxzM+A27DwRm+vIwZeudKQT6QuMQQymmo9
x7NYNyYN5KBjrkfVZLMPU5SbWTlvNPhcdLpHPYvSGwSwZ6HbfmjnKDHnHhxMTpocrMidam3IYxU1
bcTaccAjARVI4B5H8LaZOrdY09lFfBPzesKqYOiDacT788iaAc8p4nQ0z+mp5p56cMVT3ghjx+mB
uqJuOFNm9VMwlNvYFnmhUX7u49Te1nDIw8a0H+qM1IM2LnGUsDNr0BKiS10n+oBLnQttTQS7lfNa
WfhccGaBWOnM72AcBUrJ+c3SCgTnAVPCTkMRgKuhYQVqOxvWg2i9ExPyX/VZ1IpTLtIObl1e9VI5
zK28nSAgC+6SNXgijDWkx/VMXulsP/VKbqc8off3JnLn++QcO9FzO5rNIeiKy5hDMR2IAINd4CcH
5i04HnCYr7qpiR5nETsofVOIXx0yLwoz8P7J3ygiy4IpXYsMxbWNjdA6tmHkWTE5MMPWN9yVnY5H
0Xdi61RswCbXN7eGZfnrQpBDhy4TcrRvMBcby20iP+lmmjAY98MwnQeBD7WUjKYahP00ACVlwnFc
+jhu24OKgEE3vR62KCCNThl4Ca3PZtTqUzTyXloAfQ+2UX3ZTt0/4M3uHnJRW2vWXHjadLs/p0hw
zmOeXqxRTvv7v4J6VyF8O0UeDT/MOFxODLTIrQ06NMBjqw7El/m8W3jSAxVN2zZv5PKtUei5kbGK
QQduJmEzYSWLgV12Ui2pWVcTANXW9mfW7+BQLxYBqAtPW+7Bvj0mpv+eBn7x0JnBBbuSOLvg1Jgp
GXZoujbdV1M8mMnXwMny1A72M3qdx3GcXgGuZZcafFnUZsvE5E2Uc/5S5Vpy1aoxdM0iP4tEPc9F
MT71y900T075dLcUZiDRXPrbcQpCVQX2ze6Hky/Rck/ZfGgq0AIRK+U9YFwakSQNLcUtM8eFRfYO
vpSh+ay1wDu50iPyEOMCV78gP+eZh1+9MQ5ZLvrtbCSghfViM1t+vs8tND5dqxEkS3diGu631Jl9
4+HKSPddzH6sH7eFhcYzcCfr5E7GQ66P/snqzlViwAFDSpOkGM6NREeE5tKUFwl+wF7RheYTMjMh
f9h/ggyulRcaPQGUcWax9YycbTDUmEeJqnTZVIpWMNWi/+8b0BRCYPhOB994SjQWzLybD0Evtnj7
QYLKW1GQnBIpC0NbWFqV2LkTzVTloRZqDSh+XTGdS41NnRgA2o+OuLXNYGxNN4jCjksxOlD9kAaM
3lLIn1ObzZvML25ePYdJj/XPyaLfyayriyU7KAdF/5D19GNZGj+QLPArZlrB/5vKsLeyAeaqiS8V
nFXqmMM2nw1FsAd3WIIB06tu12T4eqxFZh2uLKseBwhfmxRbSFDEnkfDdKJLb2hsbPRNPVvdgnUm
MHzvzN5Z32k5dmmvGvFRoVN+KnQcn2M0sE0CLQYxkWUyoDLwyl8JieBW2TYny6UAyx0CrO2AQqj2
LZBYuOVCMh+bVW214sTI/QIXQN+RC+eh31DxKvKx3BfpIsKmQTnVEzjWvnGOckC5587QQaeUAE/X
xTkvybMBinVuyOM9z1R/7LaWBbyJetks3fUkCaTk5mb/ym6p7KpQs2m0yjawAaBSV9YTzSzRKACk
XDYGFa/6cWISktdDvmjz6aPRklJb4QVUBkZNBWFybXBb2tARv5IQXawhaAXbNHsd/VY9KkOuhBOD
CO47FufQuxmOMvCQ+StxKiu0ZPjO0U5v5GghIa8KFc6ON+AUrvTdPBVvXWR/g8djF4tDxzdYr5QO
a2u9LM9Vy9UuIbf50CFARjmUFk+dLt9mo/0oLJoetiN+Vh7HzD0of4g+gsHxWTjI9BKIchWI2Hg0
UYIhunPsT7fEZ+zVfAJ8SskaaLIWwPRjwiLi0UbV76eefDL9CKJn2aRhZU8tNxujnU/e8pCnREk7
po/pW33k3MT3PlGRFxiW88VjQWX2JKKnqKQEaY/cDMZ55kKeasnZLcvXHv8eSNE6PVtLGk3vPLFV
BNO7PLAPIcthecZONEa/sLAqBt3rNi4VIyqoCO6B3+19ArrQ06APJhMZt23jdfu0aJ6CMuYva8Vf
Pe6TTc2IFaAFINjE0fBMKkgokZOPDxibN2xt6xddsEKpi79lME+QdaWPG6bkMKN+5ARqAG7BYUUP
pdWrVFKnjnI8BLkyrqYHEW/5UVG5ZexbnLjvf7pp8y2nNNo2S26CHUV+6KwdU9Me+s5LYYdazY5u
fdNHmiIOEzRLrvx45xjzO4iU+FzO1aVk3LifFWYMY3nwkD5v2DzVa5U42en+QKrBn6GJdXYbpPGw
oJ/3klco9vvxyK9xqKZ5E9sUdUteSp2Ld5FG4B61dAfUyd6KMfXAmrAHG2xaz5IYlVne8unRHwN2
PBEzpkiBsIgJ3mC555yKFP+Z4aqd29W/Mz37RBXC7INhXp8642aso2HlL4G6LpPPlB1WUjXN2h0d
tuLOpmgtudVmAC+wo7MU72YTa9h2UT6sliLOte2vBOTmUBRvYrCDje6j1rQJumR4MmNaxLM7tg7z
Oy4/kPQtDJDtMDREAIfD3H1nSmJfIu0xxi/qdOUbw3dUIzUygBJeOXGSKKj0GaGOdo4KDwwG+MC1
iHdiBJNCb7E3DY+VY+weVUKRL3JenVr/LiK6s2xY6ayE6Ce7s5cgAhX4YGbWn4mOQjIavU9pQ7Bz
NA2f6YeW6+Wu091tY/mSawiittQKao5/8yLS/kGR6VrDSrYtyXltDh+NjztW2Pi7kalQxGaK1Gv1
e/KRuecFcwT+pyG2Pxq04ys0b2I1B8azRCMDxdU7tpPxwVHkhPx6Oyf3f1IlWYC6zWfUI97lOgBX
WpyQ+IiwsL+dOH0tMn8MvUPtMjQve96QxH2xhwqsrw2cifQ8io+IUGbvMwpsXMoiedE8/YW5ExZp
BT0jRonSNd5Ng8/JXTzC2zMCsn6cERnRroA9WfSfxPwy00CidKkWc1HrSVgTTbya5ECFySUuLQAG
2Z1PE1Ox0NWSY5piKAMYtW4Q5vskHK00GBmRz96xjIdTm1xz8Kpd8D4FGJhibMSrzqXqHLVbBg39
ZtPXrmcbG0s852CDvLdg1gBDpG/I1eeVPdlXQGZXLCQ7YDe/gqk6qRxprF60r43wPkHSr5tW89e+
x6LaIpMk7dDfGlghFe7djOSjNQgS1nQ4jlFWfxlax2VgHgilaWZEMPjnU+MpJtTZtYFXjb6O4jBI
wsz8g2EMNWAKCYhNxJnr02NRRBwS+kD+cS7Xrt3uSFZ8lSVVZnWazdTGnmdxh18A7rHcNZN4It2b
wr0UBxJZP9G8czDADAb508IMY/JsKhT21DkvlbuHuPFFMA9+nZZJtd98EPCGqggRvNUNUVhL9Gq6
Wby0WvTuFuLdjNIPWWW3iNQvvkdjKxmDAmjZqGZOsSmAUdCXADrQfg2F+XdRoxjFt1e0+nYYvLXI
4ocJ4CSpxsmjNdoAZ1Uc1sp9MN283me1fhyH+LvIrS9VYg4iSv6stdmlGtxnDLEoUsrhHdHMnoXx
Wx9Pzzl8WjKxdn5OPeUJj5aqgevhJ6/+CExkkBj9zGV3SoJsnH2MrZ9tlMKfPNJ2yirSV+PirKPZ
fletFwNgMI5N7r+WNUgoHb+IQTYz1Y63ThC8b8e5+WB7fpP1uMvzADOhjygvJv1JHyhk7UWeTlDt
WgFEYoGNxrT5K0X9NQXDzm3oCMjLefeYsKAt0+d2D1Uq2sdcFosE7UhixOt2ho1UQuaxg79emzHA
M0DxdyM6qJE1QZqps9UkW8cBVRPb/hWbG5nXJUzsFm5KRF4umpb8NZfKJ1KZ7QnRRefJocsJLFNH
4vtYZeZDkrK4z1Nz72fgz+oYcR0SDTsMYvwkKUYjxITis3XHfaPMcUNI2WMJEC4gcWhLcZGE0S12
W5LIRfpSwXZCtYySMGgm3ghYStjxHCbqXg6ywZOD3GkOeoeSuXPYOvWXlzhM0takDwjPY2+Rwbma
HZo/78kvEZUWHdbnEpAJHSXdmZOFlUD5F5tcRbXpZxiJCXG7LSS8flMGqtz5TbnpU2R3BGqRoOyR
zzQE4Vhn3hOW3HBsTWIg+rw429GCpZvrF1VwlxiTHzVp49FW3Pj1BG8gvlqs9LwYcdDyhxaPcSSx
rfRcm4kh2CKEDUVZPpuW3zwpPWUWItvQT1iaa9VX61z1WhveDQ6ewmHeiN3wp4M9lw1MKjprKSl+
+oYzoQEDa8U1V2B0LIqlMNDPhivuThlNs9IbF9Wk1Z2s2HwpjOAGLYw3hNEg6DTnHOnKJ/xsKja8
MCOMYX2sD/d9pWEYb5lKMNGxw2ZhYBogR93WIG0jMn6AurOFrqdlJbxi9Dr7tOP5y6CjnR6k/yqc
qy/sD8Z1UVjOvJYx+dT1TFCBMeWPo4cledLwx88GzOmMQSJtq5o54vMKIY/OJdawL0iYm46ETe4U
33nD+8S87JJXeUOjX2XgjMPepeBiHvGqk2m9ysrorSbbA2GlfPIj84ZzBnG3C4/FGR5ZR37kspjg
xIMGa+I/fczA0Z84WFs8CU33Mwcr2UBk0pQ+hw5bUIIlxFpPUFiLvvyNFImTYjSeMkJc6l4c4hmH
E+My+6iWh/uzGcUPjk7tI7M9J/QWR2O22C2peeWxbnKEbPengAB5+u9T92f+3QV5f6AKG8Wi68jg
gEYLDPT+rBqM/352/9h//PP/9CX/Pnb/YjQW1fHft/3Hx0j/gaEzV8bamSM8DYti7d9DGpv/85/3
T9w/lv/vn/j3dXkqF8fw8mPK+9N/n/p//9j/+O//49v+P3/s/df7H9/z7xfPPCf579/v3//4Xx/8
j//y3/f8+2P/r1/yXz/h/oX/16/5j7//30+9f8JPHRUWifqDPe1nDMYonJw0HJCE7mU5sg0s4b+T
ArLOLPnuF7LedtMk163pmptJD++H2P3BkcAJ5mXgP5V/mImN+7ZU+8Gqh2NbfHF61dgzQa2YeTAe
ow7vMWGGYTNabwUd6rFSibUdOu0GkeNH+HOyVTVFUjczNRrZh69ThQwxkBUXvwCOXyrq47+HtOiH
9ewnGA70fCfQbO0V4xmq3RrhLeSTLih2hVVsfR16C/jDiBLLu0gzf9ZGa9o6g+ReU1burpPS3hW/
Rtuz906ib5LeLHZo9x/6tGuOw5A/BbjRQXCgsrMXG7teldU+LQEFjMYvbgHltso0JJ+kmIfW/Vrn
LsNUECCyZKGBEfNoYz06MAeiccXNri0PThJ1LCndkglt1B6j+SnWEguQG/o8/fN+8syO898nKJwm
Zi66hm9JApeiVMDmOC9WSJQdhGTdn1oGFAMHF7Tftb9TEWER9nRUg0nAbSgze7KMsDlOpBWxzn9j
HcywM0d2AY4lELRYvkBTpkOpH0pgLuNHarVInPJsG1WOXKVMr4QRJo32NmMMWTOsv3Yd7K1W4I7o
sx1cG969rlyoTJSywFm4Jfbn0hiOCVdd+gPCV7Q5+2pQ1ixdyDmllwsNLYeI/jB0XbcjsrLE2HPI
9WgfEW20atPZPg8nV6RYQoKY/qg8DQBXj/lS+nkgVzaogFmbGPRn3IOrEqkqoDDWp8n40pY12kHN
HNZEUjwYH1Effzn4kJHn+99eXKxJXlbQPzmCReQQqGgmJIlW/SMHY7+xweXmcnDOttG9xeNi8mRO
ffCt8e+Im4oX56+PSJk1YnaMnIzmQUt+F739aozZJyPfT3wsSwZmes6HlmE8NFGyEBuuuHBnWDCk
67hFMaQM42qRXWK46V7o/c01pvfZHf8kev2egfXMem6uS1kCIvStgdJtFvO+tH1EnVX/npfZOcur
Sz03L8zdrTMQg4e46zeorrJNabLd17MKlRKaYgAyQEYYXGUHdSqqOAld3KrrioyezAlYcFbOtzkA
5+p9WmM6uJNXbVF1TeABRnZTzuAfhzynx4qnOrT84BIBylw1Na1XZr67WlRsciQha80a0XD3TzQW
WFVMcdBz83XQDJQqqro6+CKbxPuJGD6SgDitBP6oMB2G/ZxBh0VuCb6ldJ4leQ47YXJVGbSwcMsn
OVC79h1eJ1bwe9xuuDmjNtSk9aUB12PidnMz+WgMffKc/RCk825qGW7AXj37NqjTKEdLg2ktpwTo
/VdnSlve/OCntqBcNa+IeY65brzXJvUvrpMvcKwkIDT9R6ZzersIPsE9IEoPMAMSA4MYH/KXByKJ
KdMlo2xZ9kNu6IKtWOt+/Da1ph4qPdkpB2UsSCKX6jHZmkqxRCv4hePIPjLIOedt/cei2kiY8Dr2
xqQWwTNzbHWHKWXHxRnj684RvOPYVGdo8+uUsLi6TwG4xVc3bwHNTKdYfJdcgEifm8SJ5dqxHFG5
x+l4cVNG8j41VcgcY2PLMWFIPpL9PVokL4AJm+aHTFBRe6CKBCmkm9iq1wUuEKgo+cfEW7IukFv4
hn4xRHAWstzWZJ1MAR0KJ0W8MzWF5jN/VO7krulxLoFTaUAUeps4X4ujrxhYu/S/dd8uDkbvvedT
8pQkX66bPjKAWanFogUFeSDhx0gq4Drjoe7sQ5SaT1mUWBQO/mNRkTaQSHs9KvFItXUM8G/Talev
zTR+jnBw0XXbxxwRPmQtIguN9D3WorXdMgDWlbq0Mgtrvf2WCZuTlgOEqg+QtDIKaDN+e7am8V01
pUsgNDgTdrwFwEQmr+CLsGyW5tc8R9W+RB24Mhf3t10YP3oFNZt6e36qy+BjXspdUlzjDTFE5yBB
wVEAYdX9szT/RHbwLkDZPZq6eMgRj6z0xNgFpMXxlhdr7Cd7WKj5YZ6StzYFmDWKD9/BdTWQy8Wd
o9zOTv6JrlED9DM9cMUuOwpWTEmnLrA+0nme16BuVf8hYoIIuY0jQYq/OxPEHN3Ve5e6CEJ2fUus
gQ1Fe+VXM1udy5QjIQbTx03RvpLP/KWWebqcym9WKb/92vqruwL77jK/THLviAFyn1Tue9NPb4Fy
zu6irBYK40Btiu95JgBH4hvAo7A36qrb9hMRxXphrAp3uVzWBC5UTA6yOCXcwvVK/A9ziACCJq+p
nkYCFdCZn0rHencjhHqG3bDJb96NuiVjQm9A2vwv7s6kR24lvaJ/xei12eAYEVz0Jue5smapNkRJ
KnGehyD5630ot9FtGzBgwCtvCu/pPUlVmcmIb7j33CA4e+qtT9wXZ3IjoIP9k8cyFni2+EVeOLBg
DLw+2borx0o+wYvmBzZ67PzNK3lGm7FGkW3NroP/keKgCk/IQS5py8PEtfkYN/750A5V8Rgpeqxu
ZGI8zGxviowkkzl5wIEbYmaQJ2cIb51K92Efb7qKrX7jg0UV00NuRoRB1OTJ2vp3GkX4vPjIjUUA
QWEJKmJMVucBACSvyBaZ1VPodTbwONoSu4lONTphrNVkPbcBWNYeqiPmepiRWq7cUH6VEYEQNlaV
KW6mfVv/bGOaIy7LW6lkhgc42kX5+IoBH9xqBqIjCX73o+sdWE8e6iY+u4P6DVVWHXprODZBtJvY
B7Ev+jONdvLVn7iq/+sE2Wv8synb8nf3/yVnlvb6n3K9Np/d5798FV3cTbfP/Otvf3npmxTlQtx2
nwURs3/+y/EXMbPLb/v3xFkh/iqUa/ue8PgqlPT+I3HWs//quha/aDnoPhzPJ1W2QJoU/e0vrv1X
SToS9apClW95gii1vwfOOt5fLZd8NZNNhMmy2hR/+V/kzVqk2lb/CCGTjudaSjDC8vijEJ844j+H
kNUa3I3pBT5mFEFg+bQIvgjTWcskMh6ChFCUYLzaQC8B2XOFZmPFFqChcM/mAAQnfP7WwQcum1xt
zEEwTLGjGnJxhNoOY+o/vbh/T8v953Rcm1fxv323kBwVs12AwoyR/vN3S4tR9OBV/a3wArU3SG2A
vGnvWYC1JJktCJM8/D54kNB6Gyr8CCLpwgzhDPA8XTeLE89WYlx7pk4PbEW4dTJCZ2GBXKw+roBj
Fy8J9f1r4qY5l85qHjd1PUEuKP07qCvK8SEPr//zD+X+tx9KKAdxk2k6lk0UnPVf3oJUmZPqK+1t
KaBZElMcdys8+x/h6GX7ZHIakJXVtI4c1Mx4xt3TYI4Bt0QYv48WEovYGQLy4Vpb0zYt4IGgxfKX
fiYOYGvY0fYNQWGwJpCXoExEWwec2djhFOpKERvvgk0kU4hlbD2OZ6+j+PM7kGcRNPYQ6hbxD9q1
D6bHzgLY/blqiayF7Z3DSgclY3LZ+glYlhiWGqFVA6sk8IwjoMIzkzdEHP3Ntv3vMnPLzf/8yiHB
Xt7wf/74CmnygHiuZ9keQiFnSVP++fkUF2H7t79Y/0oo2WA1vt0SoZS5K3KLSTbIUZuFkvw0M5UH
sijDG1Ez1taB5fscND6+R5mrb3bhfCeLd/pCYYuIKWv2keH1FyWwp3nyYmFP3WSCV8wCgOqGUw5U
Tu9ClqVraRvPUEwJgt0ilffhzIM4mXtuv0Vk4r61LrQkSa7gvl7Iub4RnDs7xSAy4cNMewhjlmpP
jh5eU/CYDvD2DT+eAvCJDcUcqu+xWv7uQ6lQmfcgewFHoQpndCqP+fJrXl9ti476MGlPgqJv7At9
R74IxbmgFOmj0Dz5aJKF6iC5pFwhLPrfphryG/5GCCARXgWYEkmfzWcwavFa1TiV+uw3MjccYLAc
iVga7SU+vT3AceNzBKVzm3ioFlJEYcAAkRywPzOnq6cBLNXxOaifTKbi0M3meoWE4gulMg1SL1EA
+DM4Wnu4Aihun/pIf0A6HTaT4jWcWtghSc6QzYjLXYd7ET1+nQGIgYPdEhcR9b/dqH30DFB3fumz
socTYsYPfsEzjM71GBbyaQZshhKZ/ZtD17VBnkU+Z0p+gcsS5FDOLhoezA+7An8QZhJ90RFiHqvu
T0HTnvis74j4GtdGGdw9tB7rggYKe4bpr31M1rCooUwE/SIYr7F34UDr0hefJgpLwrqtTPIXOiaL
k80AhoylxOLlaWos0QDvtl3MJJ+tzhClwdYRBjNQE2izm5Qu3jgG8Wkjx0cZGwg6PR/lHNrkWsaP
dkq/VVmkMqnOGG5pNHNIz2ycx55a0jApaUzv2VMG7AQG3KR74v3DyLr2JMvbqdAHTuV7PLnnRAcj
qy1R74p4YKMQnmVF88oJ0lyMYjFfLnGkKY0mm+l9JLWgSvMMlo+YZz2q2Ka5IIIm2nu2n9hpRFul
VLGDGHScRyjToe/scwcWUE9gOftAQ5zwyoNEkxM/IkEcJzIV1dbv+4/Ag3boh9C6tIySQ9bVJON2
8lqY4fd8rtgCdHFym0u2TnTlmwF0yB6wBQiKKa1vZHJV1sqfCE2pGxrDMZjZvYfZzq6dgU/kCl2b
pIfDjuEO5V7GSc+VoDJkaGa4XxiPzuxKBN+B2FR+cCxVWJ6TfExPTJ34ALr9hQm4xZynYW+EHaNu
WPCFSBfpgOLUvZUjmD67lgSVBe/49tRNe5wP8yBzJC6qAKeyrI5A0m39JRHYMur4aIfQQaN5vLWV
GI69Vs+90/aHoHPefe3MZ7t4QyxQLmtpAwW7EOvSVlAHNUMwxa2xcQZGOpMTz7u2QqM15B69ASQe
FLAHoB4JO51wb9rimlvtHa7OR9+JVwNwCFkSUXaIa77FxEPinA8JSHdHfct6s7ug8Loa6SVui2Tf
Dxnj5CmVG4QlZxkE8Yamzdt1xoSzzzB3RuVNG6dkBpj7/lZ1MANjoIUrs5rC9Qxej0fdbwAgLLzX
IGn2Mp1ZpIB77RUjHGl9nxAOryCLH1B+AKpwx1e4iABYOzYqckb4NNc/lU96N7JP/hYEt66UoKuK
+FOy/GR7GZFmkJczgm6T3590996i/zYbxmec7vpM6ArgG74Li1YYQk/7G9tKt4+q9gAR0DoUQaNh
xPCnW6WIby55BKwdcmQQojBvMIEBcmEH7mUO2XXAQALlDV5wa70ZaLRLv6dCaqzpWo3dbzYJnFRR
QTZB7mlYHiXLgBriQAr37sSbwbJYE0ozuek2iYNXAVcfLp27NgCi0Hpgdcoj2EytkbPjGKbiEi1f
mKhezDjFRkWrcBlN1zwJG3ygCn8SJBtcHWQyYgCxEcy6OQdz36NUNcQmlvZrOjb0sNnINCqLfsgZ
7FyXp9MpZFazM2KyQJLCiL/FXs3ox72ajuPdR8cpH2yLrPrW9xkxNHP5ODQaMLqXzg8jh/YNVAm0
EbjKF7PwMAGtReAb9wUAZ3n2eGmnUF173/3W9dhGPc0fWRYP//iC0B1UMPCtyOWdDizCwv3e/T35
hvtiMR/dug1YjaiZ3ZdZNvTODZkJ2FLEsQNlRwBGONx04j0Kr6nYUbHD4rIMzsQ4IB7lkvA0glc2
5zEq+81smODNLD+4piRhbD2Dz2WrJOmojNnY/dfZTSlIBa5ojiHl4ZXl5QWA+8/QWVB/U/jmMZi9
4j06lEkX4ixiF9WEn3zOiHA6mgZPErNwHNCm+IkGJ9/ouv0AwhRjfbuqyftpZgboo57cqxDj0unP
P/35MsRFhHmJqdXi6wb5AW3KjiwOcTM5pMCLajeKD2Oi/EPVeZzwKoqp7eqUjX3svKuwe9TGFL/n
lv3ql+Wpmf0IbU2ld1EWQ6EKvhNZMhwUBYqnOnH68yWPMnEqo8Fbx/Mk8cEhC/DNNkBMHZXvQ91+
KaMLWdQO7au1uOKJvUdARxTMkDtnA6hMRVE0BJSkFKFbiNlImHRRM4m34DPWudpFqE8wyZgFJiMA
iKwDezg0tUd6ZAMG8zIsgYy991rTupNHmQKHdGx6Z4abhtGtgyrJLr7YzsOkzuPyJfdHhhH1CNAy
C/MrSNgjRURwHmZSL6LluWRMTzxl0d4dw3inap0uHbyfpC0/yW6vdo0mMRNfHqq8FkHugnObtad3
Yxh/j2JSL5M4mjC9kEoKhBzXH874XcDiex01ZOhKr77jtNRrC6rJ1huyjTH4FzsAj1WiCD7EFktr
Y5BURgQguGDvKztwQL4yT2tTEnRiDjNLobTJM6G3ZYI0MWl59aShwNHEk78sQTflaOFOnL2VjX9z
S9n3wpT62PRhfhCWys95jSlYZgCTKgasrf6RtqGzwUje4zidBTaN4NecTr9DLRMSr2AxTcP0C0la
tXXKSDIrFeHaNcNTT2d5LRr0UQCm2/XgEhHUS9THU9zepDVO+yl2AFGT3HiWuC9MF9ljYcU4nv2E
oR9KSFsM+BYmmNlShjvGVfVdBMCPM2/Ib4gwrb0Oi+IyZhXu9zbugMGlxt4SmOpmsiamIiFhpist
5pX9trGLOy8hs7O6o+aY0csynjzlSFRxXHtHrxInwNWMIpMvON0IFdxWryf6ntGzodOr+JrYfAJH
p4Yuo19LMmF2NsudtVJjdfPZEw1Kfo5m6D4CEP/uIp7LRvX6Ec5ZeKiN8k3i6rzZEoM7pMDqPBbh
zxyz1TYP2YkD4iXgjOdpE8XDKqCQgmXhB9j6EAZUqmx/depxRk0TWbicMAfQgQVv8Iowk87tParB
QJl43vM03Wnp8azWzVrK5eiOxcIfIyHbjA6MsHtYa0QRDiN2NYPANm6lBUKALdWH5XNlRf4bA2a7
Kfz+oWtrxJset1kRWyv4Zo+WUtlj66LO470ZB53tbaFfORkH6TpbulWPhwxXnGb6bw0KuOPBJUmv
9cYjPrDmAKjmMZyGvYuKFtW2762SprtOujdPxAlhlwEFtc5ISRUK5UGdDMYq8O1faEkkOyBNaZIO
41Yx1t2yB8tw9VONBBEe+ImtwQVB8SWrJl5Uv7mho4AKisFtM0+bcA6HNd89coxRX8uqPNbExsNr
2Ebe4hSAruUT8FYVSp90RHuTRO5LxSh3z8LjrkKSLUUrfDzDDeto1z4nnWa51/ScUWPjwJ/s9nPi
vbden71OgXOPO5uqtOfxFPFemwYtg8QtR43FMVeQmgxd1vLzY2QgaUGu94ET9RuqDO3VP6YSazCq
S6aA+Fmr9h5aOsMs6adkbefq4glanoao5512Hfc6LV/mId3QNBn8xKXFCepLtqFzvJVEaJ/NvFxG
2qzoUmPi+db1/c+XwGCHxk30sBRJ+UhOBbicmU78EWdPfUW0es5RQorupciYQcDu+aJRfQIW0D0w
rYYtXiev2szjh0wNCHPLDimn6T50rtHdx7wv32ZCfBySQCJXvfQ6XoywDi2eC8OcNKUfI82OOw3z
905HaptV5jtLjHKnVKluDo3kRvuF/1E3/VZWpN4kHZQotFWvljHRF08EUrpwMVflUFt3M7UIsGAr
t2RHbO3h4ALy2CM4SsEvcHg3TXLGmjZw0y3KJtsnpmWAlZkQz7XtQoeOiwnvhSfnXMt8Og1q+Axs
MT9Kv0LHh5kBSv/8puohPnpFpTmGh+BhcLNPHIgxuxdii/tL0t/rHI0KlbB/VIWMz1ZCtowh0KMM
HqiWrvWnF8ds+30AGi+jmoGGVQQHuAOkMs5Dse0cG4X75IqXlDDtQxJmX7hFvoWMjN5zMxlZenHi
e1Pf7mybGC2jQPWYeOpdD6SDa809M8XTPsIS9+xarElbUQzbNrExmyxSmxZvBoIXSHk9vPy+Y1cG
IsAnIYNWwAUUtynFFHwDOPHAuzKu4kV/mo1Q0DGe4XHU5bdpvkdl2b34Y+zfaocGMu/DXeKNrxLh
bTjaUGSrYY+HAv1n7BISrfUzYXnjOUegXkdp+yaGg45Lfx+pNNuVhZaHXrAfnL0PkVjiPcNTyeZo
pn0sxnllOdq/5oH/ZbbNtWus+Um70rhX7Fin5MZ7Y7yXinGHC9cOW0Zs8cQr80jwy8nv2uoZKNaw
C2JNUBlnhJFyRjrNgsgopLFz/UWSWbrmeyTge6QInIYBtrWQl5pxxi6YaxsovYfgVnjlMRzELa4d
++4amOpZfX8yqndIMq4eBFjZTZKl0CwpDAyTKgBCP/bXGO4gGmWDaoLAaPsDoAYzz5Tdm7KLtV9V
M7MFcgo6j3CXMa8gojH2e3EHyVwDg/EaraaLRhY0Q85yAo8SXrCUACkiDhr7jVir1xmFH5Ki5C3Q
Mr1FLcEgvgu1c5GCKsMKX+eig8/EzX6M0tDZToZnUaH3zhqHnjpiW51fzfE0jZLs8VCAyUFO/JSH
5rFPMP4o/1W4yng2uKPJJ+fftOE9DWzXWRyu+jwqXru6668SrSZbkjl57wMnPZAdnmwZSaXvccZR
XMupPv75r45p/opmZdz+/MdJXkRkJG/QuG6963QX1/AuiArGN3wPeCYnQrMdRKZvAc/zqZLosqzl
X8eaZSVizXbbvdPiTe9BYE3rybYVtegwU7iah9oitM+BTvBkWfr65/9ygio+1VweG93H83uakbfU
tjojzoPf1Dol6BaJ3i3N9YtCyfvn//L7WgGTInhkEO4BBYfzptX4o6jnQzRU1Zur2zctrIWSC/SJ
BTym24WvrZM1jkRnW5js170KAEJsO6uqql9HiRePXDponQNVbdXzMLsMSWL7gSqToV9kSGLISQHq
IQJvTBHYW1mgqSeENoAqydyMERkBkCo6RCVTWgxGJrk1Y2zfZxM8Z0dYysqzie42sg6hNskAO7yo
ncei1g1IDSSg4Y7gNUerh3tUB/au8+CtKj8N1v2ylFe9eypbsA6tRPbMghUosyhRYxHgtqv4TIN2
wIIQD/j/Jo6aWFrnDtna3KTprVL1NZfiLXFJ0hsGEt2DqiEkRlxwaCLll2TOs2WdmPzEzh2X82IJ
VtT5bMA6p5AHUVPQ2E2K+4tSgP6numdT+zHjPVhroHdRQXmY8paSNgp3lpqNNKDZma9tqEMCbS5m
0n6P3LBmfW5+4CNHDV4YGLmbhgzXMWBNx5OHkAC6huFhP2bMPDS9sQvb/kikBt7vk6URY8vGDqBH
fhmd+AURiWSGfkYa5DqLffwx7QW4i7k8JkEYMHLCupaE4FqiND8ZEeTyAURjNef1JukJJyso0/2+
DR4bP5o2kM+aGKtE9miPR5QRAMA6cjqn+BopoTdhb+DU6dPwbNgJDVGM+W32uSrshuLB+swrvEtu
n507CpqN7WNO9xLA3irye8KHuG0DnDJVBfjBmOeXpI8ADzfEWY3doxc15WHKgi8JF2s1MpFTfNK5
Ow1jleeQfvIyN3a9GcNczdJb6lpMJOZGbCaLc2nybqBzProq+t6yqK941w0qTIal4qFgQ4O6A6Fm
Uaj2Mqc5O8ZiX3baeqqZBxVekFx6NE7bScTdS2wbd9V9t+rYOac4urqhtJldJs4ZnFWyKfJyk+YZ
FpNAfLNHzpEiQDkzCxCYpBW628obiYSDMVIZ3ieDTg3kAAwxwQH7kuDN1djAVW86dEPg974w5Bib
pfCMGP9guINmDGzBnbmnysI6AQ5nyucwJ+bE6a5ONO+SbmrOWUvySYUbhViO3FwZ8JDAGFEIlE1T
7EyctyhbZ+IYiaNLAJGbdPdsweCdTEuAFl4nREVYqe3nAUfjxkica5MSKOF5bJxx2qJHZ9KENhEj
aUhiilFH4Spb0GWpBdCPfOAX9rQA4JmedJEeCS2Bl56IamYk7pzdbvxiWnUzCrveWb7aV4xkY9E8
lY7ZrKupFeehUueJqm5lyuyHL5FwWFa1Jz7zA0joMtHy8iTYWdZrYlvRYSx0t059FBlUjVwkGti2
GRDCZHCDQcTGyIpMz+yY0eKO9g+6kM2OzgMm/9YJgg3DUy60BA9zGlcXXVbEpDi0ryQlrzIyYKOa
b7SOmyuSERsEUhSfDNq+xDkSUXZK3G6jDJ56iADkWQbhN3+YvO3oEKnsypHCxRqJZFG72XZJc5k7
PtVGdowc44aGDedkM54UW9WV62waTtXzCrukvqiMkprrY9hkWMA7t8kJJhBsA6TjcJPBgC5a2V36
gkBkn3Ruh3mEvSjm9AIwtJD1aSvtQDSlD57vp/vY7eBrJjOyEn9bO1lxlsZcwCxo8DgUYgfw/hVE
vLnHA/iWMUi8zORPEjmRmHQ76g11gLE1SYExnAePicOxtGgcIoYuLxALkWWAFQr6/Obr/KnLlXeX
IGdcvtuPiuNhqyXq6KF5Hs15eq3C/m7kCOhKK2x2uWfv7D4ljmH5JS/pma9xFXGZ+4SPPP2pgayC
dygI9HPPC8WnY3hM0oRtBduFU0mZgXsvexo7Ma2L1j+b5IHTutEGeZX1ackhw7ZBpDdv1clCZwFb
vttFAfswbFds+4Tzw2JUi1B/QfUAPTsCW1uLZqZhtgWyu5TwECdt7lCKL2JgaQP7tDqKWjAIdjTi
wa4d1ohkUEn66gv29xEGst5iZZpX+lUFmuzKZLav8L5JkyGBfUVyTrytXPlB2q+8GQM/uVlApK/G
N4qn5kEQBbdRkmpCA0IiECN6H3r34mpYYs4SCDLiJ6lDyCJ9gQO5cfOv0bBuCJu+dymccWR+G6+U
HpSXjN4JDZlCxyM1Sc5OQPREV20cXf+MEKtpF61MXS0pTBzD61rH16EtnY1fNNdZzHfHNclI7XJ/
mycO0dhF/Sp7f9sH/U/PC0ugDz2685Y1BGQdB0+mc/VMkZ/aQu+LmvzwCvPMVuKWMI3xKV7S+pJu
3ofp/MwOicuwrMR5WhJbR6GfYytSZ8bUejug1/R694gGJNw0XLznhZDe0PkC4mOTQ682b11MTxU7
KQtL4cX2R4A0Wf48ElG3HfJvg22ZD7rA7VdYm3oMin3eu/mW5cO+rTD2WVZrQfwza7J4K7VP8qze
zIFR7SyHyz4sSljj/QzKJB2G59llahe7Gl5yd6lkT9Bwwgx2Vjc7z0pYWh6Rrjk3yYxH00oIFfJ6
ojeD0nz2yWFogjw5gN9dE7knN3KcH9p8oEwzU+qQUWxxXHBYld6JGRQDupbk0Il+HJFjoY5tzIAW
6dohtcQNUwRhn1YfksSYFRtTm/cstzX6FptjlibRW6jUyiOoHvP/Ijl2v/K6+DUI9QKYf0nHLH92
g3+rbE0FgUTXn1hX+rojD6lkSO900z53jZfGid4g35I8NTLnMkA7xDl8rSQTxEdaKbOMEtRK2GOq
cW8C3uyGLHOGsx6TIvFSN212oQKydtXAfMbQNUQGxnBnW9VUTdE+i/Ppu1+3Ow2+KQNN/wzs8BaQ
oYskrPhy5ZycBPDuFRUD7rO5PRoGw1qe4AYoiHpB4zxtfbK3XPFcw2udRMV+zjNWyYzjTKbtR9z5
gm9s2I/sytamDXceZvAT3/+bqeI3I02+Q9cXKyWGRxrCau/1Zn8CVQJ2i3Wl76UHI4qeBgEOsh7h
TmPey09i9FBV1AZa8J89DFL+zOmgqeCxEJKqO7jlsZm6A2EV9YHFEjhXUd6TGgeqgS2MbcXebXHU
V0Rfd4qViuvrFkDi8JnCcdvpgfQBP7aRKtLPH9wpQao4SzxdmpwOFwpmWZBglHjbnPi3ZsiKXaGg
03mZ3nLxN5TubXwwjOQ5kaSB4xZLD+Ae+M2Apqdh9F/gxrAOLqt9ozH7amk5657d4N4PwBz6KUdA
QinXdF58yZxXq7ScVT+Un2hFwkdq2G9gWMOnaEnuaHhUlC78qzEyzPLww4A2MpjmuLL1tzYpboZR
Iz3wjIiDvb16joho3ycPa5i6dwMQDyUL0rfIvfTstCPiHZUjTm/EyP3j5OX9BqN8v5BVmEmxGQHc
EzXraGaunBhIxYNYvLaGWJOn06/trJeMf0tQOw4563PP3JTgXsbyC+Rz/iBo0XpzaDQ4IJFfVoJg
YPLfGiJyNsZYUlFXWJZStyMgvHbZsku6b0+jvXTH8dpH5bAtvzBMQpGh9xGVSm/MoiV2HCfbmy2R
eFje2/08R9MxKWV1t1zKfyIjCKigizxG0n7Aid38lphqZ0Q4B8pMsL/tR11TMzaSHSZuP3ezGAFB
8b20LCf3fVi8KBk/IbR6pBTD4M6sDnRFuwn6ntn+TzEC3hodAtxTP/9hIPtpRtkS/5TjG7LdN6Al
XHSxG4HgtSjdzEsSte2hyOabPwLWHxcECZXKZ82y9zhp9Y0s9mirEjhzDkkchdc/RGNVHfOQuCRu
7MPg38MwGy966EAhcJK5LmsazyHwQbf9RhHCvusc5+oHEoBmNtaY6WHeevaSORGzLUZHSKpPYF5B
zw2pTK6M6L2tibSY3J5wOqa+PHoDRG/lohFGOdbf/YB8Cc+dH5KQG5CpcU7gyOOcodRApthtpiL4
HVsM4O0uZ5ZpvlG1URA2Zs5f1/+Ke+3vtUiidRPYR+5U/GcF9we5mxDljWEfD9FAjY/xNJHFkzyy
8aivbjufW+WIk+ZjkrvnXpDWhoqUQ+OqMuIs/NQot62VVqwzKpjZEYHtPekBhD6cDDdg/A4ftQ4j
iAulD+NO2merKqExqYw3QE8ftrdX3WhDqMkkg9mYxWy0racyOjh2da8cjaY7l3LbNgiU8jnCSCBc
nlmY5rkwue2INr7OLQKpJh5O1cQRrqqROiQP5LVvudTzlNjeiQsBB2gFxhoX7k/mtD+cEOTtaC2f
KOLHfGAFiLy5/53ezHn9dqGevUstl5IceC1lQYJ8iDhuUs7QccDvgTD1VMY+MRICJxAQw2etxFsv
Qs0GhWFnn7vEe1Xg6DzBYe+M3ipO6m8+wZZJqMUWE6XHaphqPwW0nKfsrftJ7kxrsg7pMpVuoddR
vrfpHulnczOdsrnlovxtj9GwjwQvVu0kw6ajsIoxCFyyNjDxF9jQDPVPLkM+W0nwqQILHBXsAODI
IxMsdvoCTXTNdn75m4givfoG6PcxHPct4uMjuEA+Tq36oYEow8a3e5IXaUq1f28Nlgp+vycP7oIT
nwlYk6h1P9HFze8AKD9CPX65UIpWuRNhqcEul9ilvyGycDonxvQyzxVIIZ1dgdXgqe+Wv4nTDOO6
uPQOgVLLTYs+2H0dwQKvoQtFPSFjXd0e59AbDlxjYiPjmJnumO1EEnTHvrcfvR47R2rv3a4fVgST
siAGY6jZhPsiJQ4Uw0Nk2U+zF0f7SnU9h4j4lTfkCA5B9M2YM+Mc5Pk6bGIKaGsZ/yQkWhgCh3Uv
eYWz9jn1wxhJFa9WTVhlkjqXNo7OE3NVIqRgodnctbusmAgZHeOvYJrsZWCdYJTwD2PLdFbKiCIJ
IZKLWTrjMEednLFNMUzavFLMxyrJWXaQQlgDpiNVXMrdMMfJ2q7qiWyQ6oUkVpvdJ71kmLXZcYCu
kQS2u0c+ckhbk6ULDwP676J/idyHkGsh7pIRajh1BO3Grl6cA1KgvUvMkKLE4qFOfLmVdv0BaY2q
K/KeRMv8yc2Sm5Sx2A9moPdmgBWIU65oRLcPbLbwUCvuXj2cS4Itr9ILm4e2jbZIb8BU1ygo6CqG
N+hCnLlwdG5uBDeoWqT6Y/3dZvOCP0Zb5+nPLyWX1Nfhawn6Za1s8WwVjrEvWX+E2LJVWTl3yYkY
0uCsRAfUU1u/VIEpSMFJXLUUr9zuDfzy5Kg7+4jFwVkHjiU3pLIi0x+s99Cr0mcK4kcBem4YrfLY
2gkqi6iN7ns5GVzLBAIIcDU0pGrfDkVwMiYUE6rUO6/+OUw+qdutuo7MvdduHqfUtO3LRNYxf74i
OcoJyptA4cS6J10h4hq3Y5E8pJrNpGWj3XHj2EFVkfwKiSiAcpIgp2v3JUnwlxqJFnrUddld3QxX
QpeBaZln1E304kw3AAltl/TG3v8loqk9YdN7q+YQ15QX7X0m2eQDoTrgqMLFgvqjVVhbDVKYXYPP
Sl7k+1G0r46Ef9zP5pPh5+Y+Z3UVcjGmCO0ZxhT09DHKCFRq3rWj5TokzeIrIwyT7A31k/Ero770
IY0KUBCUosSwg1QB8Jt09TNOfLJYSueAycSMQ+tIQPE3I2jcs8duxhoZQTZxcuyc7oXQIY4YJifF
uEQAmclucsd25zjDIcRE8eApG0ZEPv8AdwLSRCGJaTuOF128d0V1BrOyotW2V6RS0kXM8ckOF/tv
XgK8ASHrePREcGm2eUBIxgSWjL1f9prGvrxmY9sSUcN0H0ri2iqQr8qcqMI5bDE1aYfcOj2N53qs
M/b4Qb3xPQvlwfKl8jHSdaaVbA0/aSBW87aYKQwqP5PhmTCNhb417stiCs9aV91hyY3qagECjpSQ
dYywH2gNu8WAbZfbVx98q2p59O2hV1gaso1KtXs2JPdrWJLjwc21S4RjnnVm/JaVAwITz9MOndlv
iLLlWc9hRWY1X1SZgwqh9KjiUh6Hav+PJ3wGruUwLjEYXRQYfndJVVtnu+JWsQiAAx2JunHOf8Hv
ZQvZxNfJ+kUOBNvx0b8PCEDO//gyjcmjUn0IjiUWR7/L8YSxSijG8i1NCWxiQRGfWTLE50FgiZng
lyMYcFEpxMnvysFUOgQTQw0H9HFGOq5BCDEiseXidOsT5JsYf2EmNyUcY2zd8LyyATptkjabsuFc
gR+zhifkbXs/GLYBWQE94qKj1YYnzA7JdqijBaIg9YVD7F70Y32wJWqKugE+pywqKBB6zCun4Du2
/1/YJ5giWzHGR9Mkn4DoYDxOu7jvns2EyF3tMnLOk46GWWVY5xh0Oy0i4kqmsCXJaSooGkvR/m6H
8GfdO8Z2lvaTRZMDka061dEESr9CC9NDF2tarDp1xOwnmbGkNYs4lBSMMrGeGlfUx8rOkdDFbbUx
pii+Sux0N81SkHkEAT/lwI2YFOXDSD5asiucofpRl+YmsYiPyuW/sXQey40rWRD9IkQAKNgtvSdF
kZTZIGRaKNiCd18/hy9mw+nX0yF1U0SZvJkn7X8xXHicKzoEnBRKCobmrWfSwRZ39mtVtcM1sdjB
xathcCoba6jRFNMDnSoc0j8MqnJtTivw8M9M1amLPnzVndFa/0sR9huLWcaqgigL8zB7YyxQHQEF
QVJJvVkeKOfNiuSxTCGeF52uHSAFP984et1bhuULw63LdZXmxSojQTmV01Uj3XoSIj/TXmlcSvLC
LlnYEZG+KDWqQ2XWo4cmKZ6mRjBqSKFXVugJUWjTejoa0bHnMsS/J8CxpMS6yrlCpExIzEAuSMY6
R6N5Ts7yUMxHDFP7yOeU0/aAhGv85crwv+zGufi1dLZYBg4mJLkNI+x1aIhk4WXUcdEPQuOPgRHY
Mep+lUsvXYZDiRwd0oIWe1V2DIOYqKKVrbQpI+tbMxOgZJbOlr4iWKd6gECGmW7SmnRkZ2mE+Gi7
3CMMfw1mb9L6W14KorSvFkklZopQX0pxAuQit54RY57vltQT9q+wUppNNrUgHcfo5EVxfLVHf7xK
G08DVvoz7Hs6fkp8DSZ9G2R3+5neA9qhMCAE/32Oo7Q/6STKPKmcu+w1eepy/efZDSuGTDyCVJkL
3vi52TTUuQJlPpDlwz5hQDHMnGlcotpjlbVFs0SipOVPWlD5qWpekVgBVOsxtCzi/EnEZgwB28Zf
VyHtTt1IEqnxQyYthqVgf8U6NmxPHiqrj5E202w9TuD4nIoQl8Jo4iZ0HrziYx24298rfTxTUtJv
OsTc6lnu47mutiMbWHVUwBR0jNp1eIDebDLxQHg3CJSTx43nIqyxJQ0YyIgnzoI+C3ZWnxoMycZx
HrJ27lDxpzlnLR5ADXGYezyDrlIciwLcqQxLynmb5E3QmLbmEXEOlJC7B6t7rSxEeSpEQLGCeCZ+
K8LKw4RRQ38jajl3nGQ4kMec1yZdH6lrFIf4+TKO7lpWcCarSRgzF/wXXOv+4JvDfeLh2SrRJ4vB
A4YRdGkJkJA+dQ8GLoXo1qFOVLuTvCvH1nh0Oe2lmVW9BWZMHVTiNvMu04ZLWbEct3jGdznHUMw2
Pdsx0i43LGuetyR8tZhTuBqrZkXWcCQXA38HV35kdvIkG49IfRpdaT7oTyY2jMik0cfjFLWcUmOp
GVI7+b427WRiXpOhnPudGM7/vbjPX/XudnBInNeszzyTHFTxB/rPpD9WnsHt1m7jPrIq6s/2aFXH
sQOSi5fJLCv5WSS4oWVXZgy0OBcPrJUzU2vDz8nwt7hMAyx+XrCKOkccShNw4JO8ZBWT+PbbYCGC
Llvic9gx238uMfSrDdT7rvQgPLtNXz2GeNtFgK4Z8XwIHOtY8/qO1mhuLRTePKtBzQuZkGiTWz0n
08hTu5oR2TLy76mnyxtV0EelIEsXhfPh9mmOZBqhoVNzvBgYae8tSQ+rgTHfSFGQAOaWh5roP6pg
OBMdvta2Hd9y/p4ziAPiFGTVeCkoKmaKvx9tBH0uRdGC2WVy4ZhDuDBznv5Jf1oSFLsHeSVPPfIv
JovuFT2HrGGlaKltrbVKm+quSxwBsid6/B+NkyjPGrt3ccRIsmqY+rXTW1rF7SnyvOyORgqRRtYR
DWJFfg+tVnGFIqNcWfbWTOsBeTa4E/NFGiBJxPCfxVaSA079Wi3CwrH21MlCEpVOt7TBga0s0Iqz
oDGnW8PvxI6/GxgVL1wuWwtLx2gZmBPydCUfhtc/WsPSXys3+6EG5YlmydOzNPz3jDubyzD4WldY
7NG57RN6eeg4zQcLa7kQEw2jUR8Xa6uVD/I+SLEFbbtJ1YqrASBxboy2tvR77yXJaRPKAnNc1Z0W
n8KK7i1O82XIFG0aGCt5bEVrtiLoCrAgj04aMENhGiYN9tYqaeeJQo5tQnwS7bhvmZIvBKWJ+1pv
iFaRpvxwEXjryc33/7E606agbA+D0dKoy27RY/o8WE1QLCLAHRsQvrV1VVpsX0P8jqt8pMZHmNpM
wtGDiNlUcxKq1Za1DTNMB6yW5AY+hTCkuM8gxQNV6om94t0Q9sTFknGJpbAI6tiKq8i2V13tZcfI
PrQMv+MkjL6YUEw8Wb1x1mVHS4rIplUOjaZQeE7MhKkT9Lk8xCyVTsPNVhGcXfyifi/hXU5OcWM/
3YOY9jaFNMBYhXGJXMxjWAAaXHI5aS7/vRDYzTZywkSgEXudaTFtjEFVin0oCn40g4aeHHMC1xsr
eldtAo0VOwhZn61X9Pc2TutjHZfrzqBhOTQ4idcGzTvuWITnKKg/syfOa8IKcfRLc8fpPb1mzxcc
WAvdNJPPgkMouMmYp637RhoLdj2hWIOrCm7u0TnljfFQbc752Ri3UccwfwwTYxklqPbKLHk6hsI8
q2LKF12/qYeoOCkE5rnyC2s7+RERkNHj5DLIOy0AxLii4UGVULatB4LGEf7MFy0piBBR3Wimg7/3
rdB8lMk59Kn3mTp8L0YUnCaHat2A2N5Ln409NxiDqq0BxyBlf9HaCqBJJc7wZvf1K18Mq1T0KnX9
LRqFWng46S4awcyZCm2Wr5zmaoQBrmnaCRJ099K2U/dSqHfFxWTjCLJlOCLGXeOEf5xDo2Wq6cY6
zcg9VRJSMik42r+HABB3Gmn7mEkblSPRMQ9gqzuaF750xhC+hJ7AxTQ1/bn3I6J9k4fxppzc7tiI
FxuOwizEvaw/2/wM3Gs7xJ96mWjurVDS5qmAeUVvYSsAJfewDOh4xJvz30ticY1pua/OnLHfjamt
bnSDJC8aZYVjAQnZA2FLpqpUy7EPvZcg5ZEKguJg2Whavg4hMeDofSJAbz0AwC7joo93rkuRpNHo
GfbZbh3ayXjBYIbOSAhynzMyiiQNDkxwnY1jARiEtvzsF8lfChN2GF+GJJbQzX35pEEa9rOaEDvg
qgkH9o2gUPsCmYyJqmEvcss1j3S6JZVHWTkn74TVpOEW8WVH6b4YYXorgw45a2LEiLVznpHsemQQ
eU3l3Z3nuYhTak420hyWPLnmNg1dCt2BCuhJaJ07eCNYXJnGaonWbZhT6AD4QrHWnXDYuyU87bTV
jvFYketvtxFGh9PUi/E0mt5XPRpiZyKUbxOC3pAYeHAzRUQ10rL+zDS6O+cT3Eey++C/oz47ykD/
FKQXyf4lDquL6I9xtXLLwt4LGMQXUgFrNXVqGamKTxPWDJz/urlNuMnuO4NJXR1F08apo5aqF4Oe
iST/LHX3aOpTe6770t3GhDJn7Vjaq9KxskXmhf45dEgLSli6VcFVunPaAeVy+IWkF1BbpeWEZMim
IgG+RYvERHYJsYguvHzU9gQ/wd4F3HFFztVKEWadWiXXVhq+EV7lX6gZR5HbzAOzabrUMpnmgSX0
z2gMNuhr3VeW2jYOrHJZ4DHkQXd4GgJoBMmiBAJ9IqqEaQGjdzzW/GZrvzkq3vijWgx1f+s6fzyZ
RlNfxta7t2OOJl5mA0S43N45idVjH/bLrUUxF3Vlg3PEdcd3cnoMBbUN/ppcCMRXndKgnIuBPer1
dVD8ZZGCfzAhvAqOgYA3peKqobylQgmzBEQx1Tf1wUyqchtFLKXBCORRmcy98uxSFKe4Tf76UHN3
Q+ocLbNdlM/ahz4FHlK1X3WIvGzm5YmMq3fqgliRXAvqtfX09hqkrVz2HwaKXbFsLIcip7AyZrrJ
OcnzicymXC8+vVyivHNnPgut1c8gONoZt+s3H534OyRQOysdrXgVXp1sZds/fRz5QzAenilibWcP
SIo9PFueU3oxErNxqF+iabj3ktemT/7azpSHommHePHfLxsP7O4QKcZZnEuwF9Cb6zbNLiLIcgyf
L7VoYUti+2gtytyhyB6VR7m9HMUIW+NpV+jmXB6nq0mH+BFD9LNCycJYU3kvFBFiIGoTSqVs/qST
j/4hVM3dR6FejD3RpcQ/lPQjpVLBhWmck9tV4JWy1N/REEBQuNRfs8qg6cVJ/Jf/XsKOxBxMzCxS
dBualLhlIPlZNbQXQ0J47lWsfdMKPDOckQs3w+i+MLdcR7yXzIf8SKL96OSO+WFkHd28qrU2mQxu
XS6LgwR6U3rTLTGt4NXUFbBAbRhw5ggIcXXbvHQDrmqPfdYOqktHhj0khbAlaYMXA0NPzZwONs4h
7LMI40UMkdEPjaVjx9WsDHj7ikm3jg0XylnTBJckJ2WCVNYuEt8e1rjkVolT1We9qqwXq7kPMq4U
tbnBpyN9nuIQljQQ0QYzEAV8rkczaiX05IAR0aCl1HynN+wyWlp8TbsquYZa+pkntrVGkjuLTC1j
542ZZE2ixslhqI7qxrOpL3gXjVVpwiPprM68tyyOGxYS++ZwHXkuo6tQQJTJSjO/q/oF5CJHURkc
la0DXhaIkPAt5TsHOggzfUuNU2Gs3DStT6K1vyo30I5Z3g1nZ2BSZPids8vhOB1HV7GyUC/xqfln
wh+vTl5sbJ10rm3W3WmKYWPhKMXxhxaNHFRwkqQCwqYXmoy+2sNLJfIup+hBORGfIA0pMs3KrVkX
2SkCL2xlRTnTdHGADESOMzezPcDEw0Ry/mL5AsEnvnreqiYE8wGJ7FAK4x+9496Bf8QB1SM9FobG
LJeXmTAD/aT7rn1ySprCPKvEgc4lzHBi9Vqg0DRlr2/MaqJTzEuKQ6c5At4VFc44BPzLfy96l5m4
oLdEli0yiQdgRrQ16FKSI8EYN6KyHbGG0vyOA4WrbXYqan/TjSI70qdBSVCVOBs9Gh8j3px1bafh
suRWykGV9byITIYzZXkhY75pC9c6yqfAPFkMyyKT+5iR0cRi1Gg7CT+pZdc20W50pwNnD39t8yzu
Uo36U1bDVRwY95Y71VbrzOxWeO7aLToIkj2D4qJX7q6iiC2sxVPYzOuTn0zUD7Ud8B2vW1fmCA41
qF1QBH9TZ9jPziiUjEInVeGYJjQ8P/RmdU9rgxJcG/XSZe7EaXkd0CIP8BFuwTg4w3fpr2TJtErU
k7nzXOFsMgvSLybsHc6bZm5UGQEoxTTR9s5h1Z9NOki2TIHU1XKTNWtohANXFOfRp/82R3yZBSb2
xiI05a0L4fzg15wzOpIrUvbmQaRWQ0UFVivOoLgIrOaVxsWW4aaCpxR13qlKjPKqHOcV8ou8xPr4
aAbdOeclfdeVxyAlf0qXgc6EvLJVdq3j7GfECcweYsVAczpUaDwneEWqk1aW7+TexKYQRXJCNTh7
0gb1jBq30p2+uTWNJZcy0iFZmVq5z2xVgZ5BAWCQA3M/hcIbtdrOeb6UfsFJ7hkRxxJ+mJzUOASI
k01kOjs9wOfTuWKGdKg9S92DE/9fNqPN3ouGaZ0GnoC0n5QbSr4/AL82+/9eDO6Fe8Dt7U4veLgT
Fa3IKVGrKbAZFUwmjgMzo2PfUY7k0S6M4N84HLcntbGpf5qledtcm7gmIE0L/LqeoAczvARX4iTT
yWYgScS0uZl1xCdeE8UzM9XQBqpC/EcjQ3y6KsPOChhS23CgGA0C85w8gThui+1gjpd0QDgZJDuG
odxxXzm42u3SfZ2Ulh5io3+EgVGtU8lHKzfsu85Y9uBG1f9fzOd/Vlq7mcpW29D3yObxX+hRk+iL
Xp6fa8b/4BLmWT16n77XrlVx6TxBlIF/y0wVxZsO5jEo8ORWDP1Qffw5wTwmm1qrZn4Y/oKaA4XO
XNXNnp26T6Apigkisk/W2r0BbcQAAhC1GC1jXo+4SAzILhFgdJaIIkS8iN4a09xwr5kPSfA38ZXp
0aatj8v58r8/gkqFObPM/iWPcgrecyEple+Llg3kmgivPWolE0CCNv1cSruYiWegdShucZ89Roab
3Ka8OYmIYqZa3BlPPJiXY5MdTWcThN6q1IKfpx/NSpIDXLgPT4Vn5xnT0Qbwfhb5S+X4b5ExLQlP
kl+CbgkWYfpo25K6wrLbRihGyLUplEwet4Gh/6zjQ3OKkApyNiu8KVQFyXdCgGdhlh+cpDnohJwk
y2XT2Bszcj670r+3lXNE2NvVPXV86LecBanLQ8XSXeNPes0rwaqPnCkLisYT96DdAre4Drq5gY0H
cE8E7To1MGX3hr3smCZhJ727LBGsrQTmxcMKjCNFaTf0WiRE99crg2Eb2rCwi6znrl/QwaRjP1xa
ucOvqGaGkfnZdi9u73yJDi2kKkPasJn8424jxBaNzmKwDkbSIufYV1jK2yZ5Dt5QQPzhoIXyGyox
m1tOwrDK1aZHBJjZpYlL5b2u6u+UsohlbxO/NoItTygVGE70Y4IIsobibSz8YW1bFgcr6d4Nyclr
8MKzCLVz30/ezAwKjA7mV+z2HxStlFyJWAXYRXajZ71FHYN3vBh8g6faVqEZrVQw/uSDJ7YuI5yF
YwF+z4eas/7QXXpE6hVL99lJqQDIk0LfdclI8Z0bvzcxKXU9jjgfVr1atDEjJJuZK2k/45okxT8f
Zn9CZczFcFzJQJtTTcJVJdYj9TrpEkDMciRj+8KFkQEVc9cPAyjBQgxtMM8n/cFMNAQ7TwA7gQYX
pS1U5tbiIxVRc8RXamEieId0IK7eVVQxOcBWotz4LJqda3GCDkPKrgbUb+Y+VA6VlFjYnWQCHrVv
Gn1fcOd4CLkOUhbO39+1Llkernwj/UXrIVTsjH9C1l+EBtkO+F3u14yx8idtoTvHksPf8zcolcLa
aWGNoj17nv53je5wu8Aj+JdF2bsNE4HUyZ5P4TzRfYyyJke1CgeUGu9Dkr6OSAMlw5i2dEA/Txcz
Ct/MEXGoSokMU5GiNdukVK8ANV6BK8xDzKm9juEJV+QbmzrzCwSJ8U9vxQF+xN2yhi1WrbWNvfS/
LyEL7tp0i1xj7PN06F1LjQkMoes/aVe7EeyUJ8IbTm8Q991fSgkX01Ju4IoJDfUv2GZqRkONmheS
uH+tu8skCrjXKWtm2myC0y/dEFdmLHD6HFjU+btRjp8REFreIffDNLR9amkrmfdber8+itIEdJID
Q/Czi0m2eAbd4x8whDezideZZxDcH78dzpkcTc2t1WXrxGHAlBmDOZ8ascAL9x2n5pfW9r9FZF05
DXNjLW8el3nEtI4VVPM2wm4/U2/YCwCttQ22Gk73R1+7W5+K+7lp2+RrQpDmfcw1q4Ck8ywXDI0v
vh5AS+57/4DbXAVyO3r90i+fSzS8vVkj/TtkgAu78tLr9VMZuiyb3ir1eFLBMSDcv0J/gvxhLdwg
2aeafXcM7Tco8s/WVCeQUch+BrSjZDdgzXIK+ztX+U3ITwIFewyk96CwfgPZvVlSW6VZQ+azPoVI
7IigWy6s20qk3GNNHVaIO1BZ6fxJYAVceKvN1Mcb5G0QvHKMmbI1e3vwH1bzTDhz0VQVMIyUe93U
0pksOZJFqX/msf6NQkayowXbsPfOlPAIAg7U8oiZ5Amee3ARmdiQQhwSbCE8XJabXuyheta+HjxO
jLRP8mVlbG51UT4Z4Q2Wh1z9TsVLl1EWGCXlnxrGHxVt/dSgLcwn8By49bF9NjgkJFjG0OX6nO8s
77WpbCjtDSRxv/8janzmqHMN4lHDh61/UF8QJ2o1ZDSj2ME71A08Ce0y9kYEH8lcv1q3hrsaYCPi
bsY5y/k738ZFs8+URta+Wcd1uJ9sHWeIuGj2Li8p39ICOB0IYvK9qj60YFrg5F1SFfRCn+u5IrwW
eOm2SryDlXaLmLlhQTFUMd7NhhXEp36pfmh9e3J05iyxQ5bHTYHuOnLuVTT+sJ+BdTK3ymNXUnYN
NtVLP5ogepkypgPl9EuiDsHAjuUS6s+PN5l3VMrvSlG4Mzzv1mkDeb6CQ0w4vALoAcYIgJjEqz5L
MjngL5a3ZzOFKEBIxM1aYzbrjeCzEW9LF/ZKQUDTq8nNO0+ucpvtDCv7ijOW9SZdTqZ+gyl8RBhQ
BghFn4byGT78a4SNiXcp17UNAKIHeSPgtb73NXUbo4qbubByOasYij/ZiV/xks2LdoNevP4mOs1h
A5iTePwIdXGCNQN2lvnz0DMltGiKygcScwWAX0yKhcFS/h/EYa5sQvapvknt5lPk1T2q4m9nxLIg
cGrVZvSqxXz8/fovcP0vndqstHIXz8oO5gYXPwNsGqs3yqIhty1ilfC/6bvAk0zphzpXLvFf5Z4a
vXktSI40VcAyGH/KooP2ICm2AeVmJNeEj0zbcnuxGti3ZGYWdnG3ZX9xcHOSKbwNwiVLDonUItga
NuLKsefbBK6SNRTAmeMrVVKVkJjehk8ClHQtwOxN888pyyq43PAo3bzaxiADyrSjYWTyXzkz3dHJ
2F+Ez/bjcucN9NfGGsmTGbcao02gTT+2TC5JRu+Qbn36sXE3aQuZoQA5NVcqH1bSTOjdyzhxTbKH
j8q0+WykwXv/EvvWrfTtX4GZaxZ1gvU1WQ+l+HHss5DxVoT5jx5iz+xrwKoyHHeY9wnJKDTyMeec
rPsWFKYmnLcoHZpp/vPsAfgZ+toM2PeXLufQlz+QSTAIetavKh9TSGeU7t7szDg2Ng+im9/awX1M
QfdAqvmkAn5XG+OmQOWeWQ6apeKgWEd/tsg4VMn0hYZ3DizPJ6gSH2E9iyJURk4kMzENX9K0N34H
WEaZ4YsMQZvo/A0T7UwbwueogY/QNYpvtAM9Jaw2Jng/NyrOGeMDp9HeyU9TI0vof5ZGyWxynZy7
AJ9k17T2hp6uiyz6ISDAmVD7YRT+0qxNr/4cpE86yb8WfFo0NphJD4lEVHiOcee0bvpmIEj2GjuO
7WIuDbvw7A/1xaniJ49l6+reh5m5aFZ+d5PCWZjmeHBgQDG2Mh+1w1tfwRYo6EVQrKGs+e6sB5yD
1sMjGdJ9gD7M0IJAP4iRmBiJybC7viOAfGl281WVhPeF/j1hIpvK4q/VOGr3Ey5xRh9rDJWsVlUC
JIIysmjI3qj0+4lz+9fQnKPOYjKM/QnoOkt9ql3K2J6LiH47PymOBCDnVVfsyYbsrLa89+XwHdrl
Ci42js8JW0Oj+AE1HPhtZrOZhdqCU+Ca5t0RwfgapYSXnTCd5RMkD6Qda6KyJbNwmobZX1V6RAQF
pkouFzU7eZjl7zreUszhZC71pD2kHTjXxuDo2w8szdowR0YFHmg8+4EoO688DqSi+LbtfF1Ouphx
AeEnnlTb3ocOV2LGZpRRzImb/CQwm3rASrTIEn8dG640jdv9GO66rQWHNM3/S7HXzALFg6G78IXa
f/CDeS5j7Rz34KdzSlhcEAszvYU0jkmki9QX0z5ILn65qQl25S0RJ8MMcW47LskvEuqawU/eaX+N
pw8dHUcDJZJcx5x/BkHukRy8fhu97k+a/DlowXwYU2899HB781hSmz7xzvSps5fpd1jioZmey8Tz
Ow9+S6yW4mpJXDSY7N8m+PM61qYJgwd5cWJeVWszAySiGFr9DoPEbUhIW2YDmesiE7+UUqNCDpQq
E9kQlXr31ahwmTG+iid9Flu1xReWL0FbXjHU06VV8a16vEmo7UlDMzg/7e9AFKcp8L5898FM4aNR
QL1D+F5I4P1M0MOIVVMnix7DuYxO9vR0oevnlEzRwgxdpjcQnBlWWR6uQUoD0PH5D5wfQZbOpWIc
7XkYfvAMeaaxjxr928hDunYrHHPcFEqZ0crMipBL+nThSb0olgTp9FetqB+mxwY5DC6Wjjeh+ZiN
lk4cvgblgHc48w8aOxPJn52pxgeIulXPqT6PwTwApLTs9l5OfGtj7B500M51G3J7YjTOLNazjwGT
etOBeejy90JT8Zy7DHBko9mQ4OZJNYs9/o1vaZPizNoAHhqnqa5JP1PpHh33XxEPh9bP/uh2uBIT
f2/b7pYk5SW0yZ0H/nrSNp2GdQjO7QPgzKWKsttI7RDMNKJ9Ix+K0X7kaHJB84gLeTI54YfOmlBq
GToXB18tER8L0SSz/uUTLtaku2Er+ac7EAO9yDt5dDdTUnAZiLMUPoNGJpskWjUTly8QfkOL9/EU
vZgu3sDiXUg+msqOSW82YJJ8Gmgwbs1IllOmhgF4DoER2yvXo3p6JEH6IK88hjeNv31j+lewWDH+
daajIZ0BeEXxVS/akeUAiDiz9ZZh3W8EvMWNu5Vu8kBmI9Zhpc65LSE8tDtr3MICxAkOPI+MJmdo
91F73sdAOwWZI9yDdrt1TefixQx98JEBfer974hlp7MbPPfwBMD25V+u1Xx2HbWYMj007nCcev/U
uuPG0HsAaOKFN3OfwJ5BSWveKe26OWlzCZNtLW7IvWeOCD+mryRsb/yaaWAdkvTPmbiNyPrT9gI1
K/hk+GU+GxnU0rJ8Bftwtlv1pcB5V9gWZ4Go1obFY2Ln8Yhrkqx5KuxjbQuWJAcN3qy3AA0T1KMh
wCxIErcTAAVDN9pU6k7g5A3wfv5MMO0tk59C3cAeymJtNdIlyfNTFYtORGsMNVczd45+QQCh7Ndp
VVMqTRIGi0yrt28QKB+BYZ/jqp+RINszqDgMA7h7L0j+YR3VI2PpKw8pw906YE4jvEWjLC5EYj+x
Dx5soox1Fx/0Vn8tvXFtPeNI8UYfxGGClxYYak0yaJY8uSl8y8jjUt9MBx0GEhSIi2muvETdB+Ka
nFA27pBvB1LjEG0PqPsfScmGV7esVd41Kvhll+09TjOuyKkkZFIEWkSbM+wpZ0JMGuxAZ0dBJFEh
DLcBUfw+s1/pavzG3LK3TUIIjR3PwEyNM6+gEpMVanQqWhQsgUVELtIEC2rz/AiHDQy7niymjt19
Pj1XKpjBrHruje7AZj4K1sKBPhLVe386JizWbLYmPcbFPdIOF9W2PS9pEwYUsXIE0KRKIPaj5jI0
6ySIhw8m59r8v99VPbusE+zDilwNYIV36kTJrMHBIeOavWrPaC0mQRKvTvJu6vQ84ckZnfSr8tlI
Qe//TaPxQB4CA/DdUyOQ9PnOdqsX2AjrPr3JdKQD4TlIhhpiBDvRxHfeQskDZt1al0U8lWIbedqp
Gd97PX0TmXfF2EeFR/gA+7SKQ3WKc3riQwY7Wtd+GrTT5UEZzD0H9WAri/FgBFD7WhH/k5X2YqX9
Z6QHK9U9B2KVKBdBhEO4w2oSIYdEdIKi2Hs/rdo4eYNfor4a5MYcf/W0Lk9aiyu9eRNPv1WvGe8J
1ZbKDJZVFn3oyrp5mfZtm9a/ONcvjipfmuJJrWJ+Whvr0Bm9JXO6lWa6K46468mjnafhpiulkW28
qCZqXu+i/6ShYi4T60fwU6Xq+9syvKvMjUvg2KfBkZcq+VV1eAb9NKHj8YhOlvWOlbAPsS9gYuqh
GvSzsgvD1QDEbV6k6zHzF0hVK8pd2A5KhHDiKQzTq1saOKwVsKXAFZP80eNz27d3SiU6Lnb1Je9o
DeboPjbnPiYeO5S7LEyX0NqoxkJ0JScEKKBo3hyc0yTHgaQMGMdgSwpkiIMxJADvMm3NdEqihWiX
Rq9/MYTMKYcj8ZTu/NxbOW74GlvjbclJ95a06hCF+ioT4Re80FnnedvA+6ja+kGLOCywEHyB5gaP
GE5Tkep/xZODITImo3ZbvvrGnvDKR+6w32f5tzVRoqaU3PXAJ7AowX92cNKEXLSHi7pAXznKyXgB
OfJW1frJb6xLm3wEWrYP62Y/KFpEE6bNkTG8xOxIjsOW2TDsHid85NyI7z4CfpoPPwljlFnAV8V2
Qg8HWIAsngjh6snf0Bcbxy03ScDRVg/e/CY+dnWwzxivazHSCAKaKawfX2qXkciSmaZHHl2O0eIe
kUaIKRWZ4vjP7Xv01G+GFv/0BtJv9nw7ULBZIu1LrrGEUCDxiMzlmLKlgc4iol4Nf2rDvv4Gd+Yt
gpA6tsa6qzuk4nHZ2WgRzhXDzC41/9VSbm0aAmkUfhFMWAeojlYwXPKBXBi3JhtddW4VgJCUYumr
1fD3nKgIL/sp4ZWAvOJQlcpqZVd1AyqEfC48yYOIf1rNvcex+motcZR99/wZfJWEQhWwqx6Hg0HZ
DOsbKwnuVTRQumrqrlu4MUjAUK/+bFd7mwivpMWwGsAOAbp4RWi4gk3+AFStl9mhSYy3KES11DTx
7ssT3OG3vnLOZtPeATUp2ip0OJHBzjVbZ906Tw6bxyffH6r0kke/RU1uGDjUeIiMOCZPLFd5kgYw
M0oy7br4y+2SUNg4rP3Kre7Y4f61Ad51jUDXoegogSiV+qQkgxn7P/YDpnwlrRW64+DBn6gp15gO
rTis17AKigjhMEk4t9vxbeoIgKc9HDRDXpkeFCst+5ZtqG3irmOq7brcg0AIqSS7DV5QbgYRzguF
71KvjOpkoJTPQ9CYXPu7SlbrKgJzlGatuQzEJrb42PjG/7g7s+XIkTQ7v8rY3KMFOHaZaS4CgdiD
ZDC538BIJhP77gAceHp9yJZs2kY30q3Muqoyu4rJICLgcD//Od/BFsAH9vT3b2VZiH/+ypB+EdYR
xqnOmLoTTwMKsmL2nJKXEuh+twRTyd3OjlG5RJWwkisKZ7REO4v1b3gbonPPszAw59wJsKQN507l
4/nvr9A3wdSJhVSTKnjE1NI9WR8WsJpz36wKXyyyeUcw5dMQLEO6r+18NbdkLtz2HI9Ne46KgiD9
f/6+hU609RLoQL2hHpzZfkhSQODFePGG/H4yolcd1A527s3IuA3jcQ/ZuV7cjZnv657sw5JNGm2L
LFQOtiw9w2Bl5PiDXff3pMWXLFXvplUOgH9dOraHGf/2Iu9tKObkZHAJ+Xi1kKxkch9B+rHNPD8j
MBJudjAtFsoM6iKPdrrfXnKlv8Zx8klWFiW2018G4b+4EliUb//Cg1VgHSKqK/TqtQTpyNCZoKTw
V693Ylyz/isCMLH1uzTnXOf8NNYJr6R+wImbIwmATIVn5uXOl625KqixJW6y9g95Gj2cSvNWecsv
HUpqasB5GuCgUNNnSeuYG1m/nTMrBLE+Ba5m7+ZFtsQ9uGmtRfuNpe6LDw41bVG9wzMyHGTSAO8Y
jbWec922N7DbXGaPlencrX1K7Oy+8MD/gjL/NplQF6FbfTglRJl5eCJ3jUF70qFOVTwICx+DFOZb
S3FUywzs84wekY/SIyPA774dHjzJCMmc1BCE0vHOOlaEBOwqpJBba9XMX4jzZkR+IZu/Nz337cqu
Saki5g5F9hFISZX+iK25JEl0FGb8BYG72DoaEuiC/4d8OQW2yt86hLR3f99XQ6eD2vWKi9FUv+p8
QVY4wczwIITAKJHJ78TXVzSodqDh5bTQFR1pnERhiOJ4pakSQxYNTfOl8bY9s5lOta+o6HdWe9Ui
m1q1xbi0PDzJFbG3Ie6Jv3IdELpUb0fxk+rVuDHc6KTb6gXwIs2UPSJh6r9UvfPUTNO7UUTPAFuK
UGj1PpFcvmVgD0jRzV5HzUWoYjydoIho0fDRxT90nSHU+Nlr21fu1lFYbSd2hpt0cGBTgT5i5HQk
t4oylwi62S12MNCqc6sKItgPW63r3gqdH64hNDy8F/kMBjQ7J3WDVtDLPzSNZltj1HdSrH3W5dIQ
pYuvTU18RGxceHbh5PsTG1Vti7Ypt27zk8EB5KRN4KQpuZao9mlkhBbCOYc1Hottmx4GpJFAJ11B
EDEmfERxIfL1NUqWB6d6zhLwc4vaRSOGs7xoCLJzFbY84MutDh8H/964k3LCU1rAGGqi7ruJ83Bq
4zMwJOeUtyEH19dsGjn+gvXFBJQfsfE9GRiZgindqYzZak5kG/bPISsIelnkPGqHYYpOhbolsmzr
Lua8AZ+NpIor+FgnycWzsjOp5199CSMdkgJ8aJ3zm0sdW5C6DF/xDHkALSu/fse+uWb3oy0btO/G
l99eMyAwthXEJ3VmJKjBbEL68VzrkIn6OJHLAtPJHB5dXDLRXqcALNxkYbAykKEyv4naK0Z9QK8S
rcfiovxlN9J5jGBCjYPtk8Doqw4t4KrNFQwYTJXv2C8Ch27BZ3N4J9LdH5Z1B48Nap8pOI9JAW0L
DSgELpyfhL98u3Wm72gBXgKr5Khk4coYN/1sxjuvfwCcw3Q6K6yABjG11XDLsGkuQcFgm/CpTgkw
OvV0HdKKnlet2OFOiO/Q9rBkuTG1CX6NuTuGbGgOy16kS3Z0teS5X2rrWmR0PSOdnTGosX6Wzr4k
ZxKqluIHa2WAKES2cB7+ihceUEadzth4/tKSfHyf60NH2R215N7FpE58Y9K/cNBoE1tzKy80UpdB
VlnzGfq9ca6r6mNmxHt2Bvs7y1ocsRpnutHFdR0fFrfug0EIkqReFO99c6Cmq+ChylPP3Da6xXAm
Haj9qoxq7ceprk0mShTREiPo+ltnyoytI53bv//bf/uPv3VJ8U/98M9uk/5vo893jV8xjRP5X377
H/93LUtPdcn//n8pYjKpTeI6fav/zmX6P3qYNkMRf3bp5792MK1f8c8KJuH9w9E93fA81zYEev//
bmAS4h+ma+D6Bg+Gf4f44H82MFn/EIbrWK7N4c1H4qGcCU7233Im4x/CErrjC8uCk+86/08NTLyq
f22w4U/yaf5xLdvXTWG5lsG//5cGmxLXTEVM2A4qx/zwdP8xJznCgiAv/3JB/tfn5t+qoXyoU9ih
/+PfTX6i//qtTH4iyiF1yxam6ThrF9S/fKt2tudmmCZY2j33hrarGGDHqQYjCu4l1qLvtFR/hnmd
VevVz0SdWJlnI4xtxBbptw9al10TsJMAmdHYiTu+xou2x/8K1CA9AnrYzB0V4VoDXMi4BzSCYT6L
CuKnEjy08+j0rb/BDg+hmYCazX5Ln4y3Ps3x8zoM5zKmr1EGkIE9bZC7itupM19VfcP5RFd97X2v
efVFkUcu9afc1G8zkGMsu3ckMeWRjARKd76CUCT7F8/aNQXHxcxLn4Dzf5urLOjjtwsqrFZ2ozmH
GMx/T3ALAS92iJg6z9BLCL4OSOuFYzxNAixBa05vmO32qWcwCYnsM9aPkp2xOsrGORB+eW90+w/n
vPvej5iM5nLXMhauvKLZ2PXUBI6KFygk2rGCvRk4tX4Zsvmx7ptPMy5PkwZ+pWS/XTJUyp30Xjfy
59Q9N4INanM3ogUI38eQqDN0R5tiU5RsZ8by//wKIBvXYjJeyvVFdUxDt6mRfgBjqBccBmWKEpOs
wqje3S9zB4TX/CSabQUOUUMNKJpuFh8k1rSNc81tMexTmHw428of32KeHmk6CCO0S8Usa3TUG6Y6
zKnp8t4lACzqov7uxhLhc6YESRC24SCCCaPVA8c391f6Sdi65haVQxOnAYjXqE6gvvsEqYKRW6Aa
wHaNAf9/QHn0mT1KLXrtMqiqlAfyfJEyKMuasQ+voYLNuJ3nZ+qp3rqSlAEOeAc2pj/tBOG+Jjs1
3VzheaZ3hIzGH0Nqx6UvnTB3gLZmoBm7iKMCK+5m0ORX1zHhWp2cJhHNrcvcyyy7UBgEJ+tV0ytm
eE8VImkNrwgni7v3++W5zTJApRrgP4lGlDJfbyMKnZK2ZbvlooT0TH2xC5wyuIYbuCzxdk5PwuHI
kaHh9Lrebx4sjD5Bwm8FAOeNbT83TZtufUOmgXSrC++iCvLCZSxiA0TlqDgAXub4qOAXq/ToFoRg
maPlvfNL66o3wL/PPW+OkMVRI+tSkDEuVbG3EyY6PdWkW2/Q/7jEWqhF4mDd/1Jpa6NsFiCmkFY2
qO1Wy2bPh4FEtDQ5QWndCMvjBViYfhz5u1bc2HnlnYDgxYHA98BHYv93PhtVkhwAVr5xsl+guGCD
0/JbO7T3/UxBeqTL30L2d9XYsm3C219i2RkzHGiZjcawGAg5SqNNnTEVilSx12Ly9F0FmdrzmJBU
p2l6xEC6MycvqDBDB+M4dqw002dHigN8LChC7W//tds8m5n+x8BaUvh5SSQEwSTHKYWgGf2IXIHp
mhomeyvlMf2FGfkaM9CZFIZvTTHnjCL4z6Wx5cT+5Y0g1eHvzIS+94Rsb6x5t7XX3bSgyfrfpWBG
ueSADeokOjRI8Xjm9sbyK9KnD3/IUnYfyw2b28NIfqbzbzDcrnMz7dvG5xysUd46pytUxumJATGw
WRp7H8d4rFUaYtpERncwtEIe+6YxFXxZjUJsx+0vY3LlTmSgcVqk3iKjENihWxm74BqUZn6GYQsR
qBpgVCumPppPRJfhXEQeYwuTHQMTvT+6wTwVYatVayTXByS0RNchYqwV+0EWfdjmcEoBEmeMlBJ1
GzjjWBi8Gmt8JiyyFY3ck70LG5jT+jicI529uBH2rnfsFhVihdtOzJbtaHhgU/nJ2ONU+NZuFhZ7
J5pKWj1UFJRVurODQPDVSliOWYlhXGVnnYmX7/mvbQJ52Dp4Ex+VtXvQjIcNZU5aKEEUb+zYZ/7p
KlroKI72wdb4jOVDq23vKe+yWHoTko50TXs88LIR/dUhKpcstCi4xQnK2FelTfiUgLP72sEckKCT
zL/OHRbcGo+UjE498DriWZyEwcekeydKLxE3ZW4uT9Q4AnehFUCveXJKVWzaQv9WnrZFlNKCpAfj
Y/7uNQwwU6v95oS2TimdeyTXsc3uNIAe87QwnQJQxUJ9x3CD2EDT/RajRxDb/yjlpz4XZ+j1wpsO
Zq7uhwqYN9VWkGGrTyn7AzhUBiA0XjhR9XsAJq9j+u/r5p3Z7ksLh7KdujcBQzsGbMZzyMIMN0rf
PPx9kDT7HlBYI17FXSTZWDduNW+G9FWkKJN2P/2eFgENv4a8Lp470wsNXrq7HOWUXdNco3GNYVhj
fIGduBXJs+rME9i2+863L4DDb4m/pnP5C+CnXhYPCafjnqFgRFXVJhP6qbKK3wmo5qWtrrkTPXYL
4fTirrd8BvYAyxgn0gn00A6gg0nDNPYuBeDv/Emn5mQ7GQH31H/HZ/FrFHcZLu28tjB31/INrec8
qk6ACwwrJz4nKbw6xiCdvUaMU7CW8Wfr2p/CRlsZdLh1EGtke5hpIeodb9f1/hPY3uuSx1SvWgSb
CRhoi/jsB+Qij7RUwkKiFoNx5xsBjw9NVT8mhQ16yUSCOQTJ7Ue7Y96dpfNb2aF6ZU2+82BPc/x9
RqB6ktPBh7JhDv0DmtrTZDU3z72rcUHGzAi9DDC1kZP6zoubW+lbSH3HqFrOlkbDmV4ZNx6X+6K3
drEFEDRqvu2KzhCn9r+M1r9Qn1veEpOIrqUjBtJOAheQHuurIyaQ/uuUcMxCu5s/Im/+DUfgQtXb
j5MT/VzybBt51g1k+4aZrreNc0brTGb2dKyEM5H1tHI4oPV0cMUZo5YSGRyyT0GYoX+qiQbbVE5s
dcVJKG6ca2XEb35sfWL0vlHrtJ8BP24Wyo9JfTzHVHVGOsug8ivcqc0Oa9+pbZ1zGvdX10vu+wT1
WXdeu+RWxh8jNVIdb984R798qDxp7+HwdgjvNG/o0/skVu+0W17SLqq27PfeAIXt3XU7YgrCv96B
AoSMcCu96Kwxub/u+jq0yzy/eeZz3E7P/cQ43sCghlt9m7fpBx9zhLxKfzVKBqxuKWLsMNPWgAsH
tAV6EWk8991YzIMQ0yEzjLOlj8RTlpeajr3VMQQ2yYJ5422rYXhUw0x8ib6XND1RBxDgFGWM7G1L
c9pnTXrx4e3Agcu0p1h4MEhwjy0xTxUvZXfiPTL5DrXy0xqio7DUvc0Re/LMHXij03p7Vo4MKgAB
CfjsRhvvXWipBdkEn7xtVzjPK9UUUiqAEPXuUoY3NZiKEginXW09WFOzH2hCWv/K2VF4/rodQQYi
kWw49h6L0bbX7FvSU362wEdjpe3U20x+gosp7OVUgSoxVBWMwnyYzIbUhoEDctrmc/4wcFi21BiA
mH8yXNgk5AkcylcobLpUmXaMsfTWxnTTzotYtovxvTAf8GEWuQAnxHyHhTqMMK/hKynMd2TuQ+TW
Nw+9iMYsauOgWXxY1A4U5Dc7U4T1Ur9QqMo0fDxNpskotQ/T3tnrpn3fKb66yC6FkIELq0ZMWOZF
GTb0tkv9RC0c9D8OGzbRWzfE2htmcRuAIQ18+sQGn0Q0C2Ak/OOgX/t82qc6YmUXXSzXA7qCM4l/
CvqjJ1WRvJuwVArqwModXeSnsdav8F6I/4B18+qL17nX9cV1fH6H1XVo4D/BPIKYeVr//xnaVU03
SAlELjUevNo+d+b4sr4LHjsGLYcPVvJEbacttQscO/yDa/0WZfLEGGnnMU6JwD3VQu27zKKwntyi
OR8iyyWMQ1GASm9KK/A3RIGI2UU0jx1gQ83BzvySQl4aLXl1WvcFYuADH8ldy84kdjSeBM1+wrrt
i27r2TVnLTA3Kv3N8nQAlQc42SDW6SQZ1YLxqS/6DwLff/hIicbaF+1w6EeSwaZ7SNIFpx4Eiojs
cYzZ1/ObL9efqUIrELSca8F2r2s/KdAWE7r1UV+iRw+QYQPEg21eKOKRXpQJ310XaI6/7bjo8EXg
A1GsZ7U7S6Z3gqy+XF3UJUqcg6kY/xbfE7Mm8WLeY3+Kw7F3WCI5gPUxsQDFxyUl+Vks+8Tswgpn
QD4tsEE8Gj6xnILHqUZz27ILBXVVW/WthQmmgXVVkjFMlV6Y6/BAio4y+r1CwW18mFULWJ7DBNfQ
TM3Ae5B8fWQSN58H8OtVOKtpNyB006rBaYVTMPUb0Vy8JCiF/qAfcFRf0Am2dVrspr45Dsmy2v0v
kv0WZ8OrC2U/T9IXPQa/pTVHXVn3g3CuYq2XtaxdVaRHbF+hNXnMxtVZM0Gqrux1yAKJtPedLkIg
tnueDBc9Mpnl77DK7xKYhwKube3zZAM4V8ywbLnxEyCxBp+c1UO2mNrRTl8sXNqGesNntDPke+Vy
X2x4XK8RkLBUmBPtCm5lHeiu9mAjPvur263wzzKZLuvn2R0o2eUV0seARzY+mHVKmZofLh3hfERs
GEgzrGcz8zdC0Js2zldfecdSdLuxxzEB6HmsmbhOV+L2O69xH2FFXKFHHCUNraJz93imdsng3mMw
8236HVN8NJp/q6q/HkxqPJqUNbALIeDevLSAv1gfIWSf5iKndgUuc2EeEYx2Eab7aDCPuCWRdtNt
D97PB7Y7cvqxaMUiXhIKPlvremb8ZbfXjIiNnUECP+q+sgZJ3OhPzPnC9UKg1oCZkAcBlrT0vV3l
45tazQ9NbVzn5cMZy1OV0Cvi5QjXNTvY+aB4Bs9Jzzrp7k2Y9s1EhZYTQ4poHgvzhSj/fl0LWys9
d4Y8zRILqw3NxkqvKCk3s1kgMsFrHvpzlMvnSK682tKlB6UI+9i7E732KDV4m+berAvS6n12kSDi
AkEO5ZgUPqeLlBtiZs5ddXigrY+m8h+J/7xUCDkbfa5/sItHgZ0aF3twflsUFw9N+1RbUAuAeY90
ga07WgZVmz7zjwjQH3//HT5ELCUadpJ60oNcPXF3QU9ELQ5GngjtBP3GKTWC47H3ahs1VtHJfIm1
Pw1ZTGBAuCwBVa/j9SoJcOlPZNu0x2paXgo95yoozny9/4hA82dx9ppRXdKaiXxNxI8oDp6ulKMU
VUlMZhZeabe3/YUyHExrtSH39GLAOuZ4woQe4zUjUTOncKr0Ue3o3BEhbAUbH+9431F5O1lYTFy9
qw7ORC2Lb34Qbux2Q4+LotN/GX39hzQa33yJOEjOQxWYTOUNyfF8Ts2F/DvUKo1bM2C2w2kjfoS/
e+t74w88ip8FnQ6zHLgYVTNAm13z2GpYcNecu/GSGnwtuRvBgzRidIgTOOjwvQRY5rONMxrwP709
8w46aRn5UY0LOqQNY4OFLKrn4t4u5Xl9T12R8Cwzi59E8P7bk/toOMUPkXfuwQXNqHDKP+ao7bqE
n2QhjhwUdXLsRvWnbXHS5bwhtebIDS0Jw7peEMmls2gYtXv2gMwGubxxHPuhbNM3MBgRZiVe6iRJ
xyVAI1zOb5P54QOA0PE9u1b+M/jqvjVJcAyUQ2zcudrGuGtqXX5KnwtJpSrG3jJ6ii1BlzprfDww
ujMln0YjvSvzO93U6f3LRbzT6s/V8tPYmJ2JgXxLZ+l2zGkfwXs6K1o+HqjcogT+B2fDAWvHt+/z
EADNe0LRrQ7KcbnyE68FpEy6V4PcOy6NPZnGIyfztooTQqM467n8cKiEm4mxyKIPLymCGRfKinfG
wonMHpo0pANh58xztLGnt27kXTccfI5kHuLgBseFHVxT9HTxxQAh6NLQWc8Dt61uo/Y8AzqiyTl/
6TS7OmntteYO2tcm0LRlrMxNHhFfig3nTYuxW9Sl356XgeqV5JNiYazYET9BU9oeoZjmrA3tXsnu
y0uXbwBaFVNpShRimqqyvdFRajbl5VU6vOw4no11h/FUOw9W7LRnPdJgjpsGyVgnQAxlshRB7zLn
9M+80Mgg3ZtWssfpfetouXT1DgSQQQelzDZBhkJS+N2mHJvH2H5mksuPrJDfKBwPkYa/QEF9eD10
Ov7ThdrBwFsvqV5pj2myCFQ6tvaSSybZJ21Td5ekkt492c1IJ/R4U2vcbsf1/AvkO3Awem61HQ73
R2nz+0KXYo2zUVgSV4K9+3yoEg6BWNnnwCwF+RW3fXNE456M+0oZJMjVNG+XgloW8tHLpjEznqme
PW7Hio1Uu7pYtfj4963tI8b3to51kUTstm2bH62pfhox3jeUw22MhstA5fR7ag7GEVsGZEE9X60W
3c5ZQGs6Cqkyzih56rJvPT+6JfscwtB8vlmVStH0O26mH9PqWPQ96y23DfcO62awrsxKjKHWJZIO
i+JaSFDPjXei8365p7HBPQkokphpP8sKKt4y8yyNGctjpBU68QpIGBpggI1zSxLrw7YRXTsPFwT3
8V92yz+tNnyXQbIi1LPzkXUNE16MwROvkQwVXczDjHWMqZjfXJoED2FJqCyM/kRZo4gwGiOD4+wX
00uIthJvRErEkbqd6tB+S+Z2wQDZFPz4VqT8YZnN0jcxbqjWRwneHLL7GNlAfXQfzcS7q2Pn2YiY
D5dlrB+PmnySJpEcl4qFRbrAq+k7IOuHllnI4TCOxXfcsUIZ+bgfR3UePf2kLQ1Fj4DoZVL+DHrz
E1kTV2IAq5YvYVFxF8O724nEqwNJyelAt96hlp0KilUVdKJfyBw8yCSnIjXk+8n37vW8tO/cvjD3
tjRv9ZKRffTkY72OTWbkmGlugyX3Se7VXGXXXz+pfX3KBv8uwr64Myv1kzAsBoaoHwaf6XsOEXE3
E2G1ZTby8HcOEB0Vgjnf2vFS0tD2j9FymVrDoe2PhKNFrnosPFY8bh9r0e9UkV9lPN27tfdo0zy3
SdeYsYOTnH47deP9yHcLk212u/ELZ3v2HVj9NtGMwXRWcYPX+wi2MtkPUkCvacfXFG3/iLUu3UyE
UBJzp5cUmU25++PTajb2c75zAPhzgFFf69hraZBLHQK8h84efPxZaQWNCeQYOdqNZnJWiXnOb7y5
2+lMpWgKsd79cXrq5wQHCgDBPp7ZvK7lHXXy5Mc6huO/fDRAXuzntB41o//Mo0ZRNfVkWPzxxKfZ
gDjqCvviWwoe3pFT/fQNufZ2NvezxQfFqSWKxIyPrmT+o2DO7RqXLUuN/OVa5IlzzXutYzypACeG
iUV6/ZhYCn+1cCyObXyQhcnbL6UeQ6dM7gYtf3JgkGzwORBBBP1GmVUaYjSiKwacL1PMQ5mVjwue
0jo3Qyil/tYmUXuygZQgeQFUKQarZXAGKFMa89aCI32YhidMGN0FDOirJXNr3y3GG40NMHAjZ6Kj
jIQQuIg3WIuALEEMws7DbiQUHb2MTA949W6yifULl0i/pKn7asXmr2lCXaVvId0vYCjJGJZk7+fE
3QK/S5kB9t4OyNKMOBLaJQDrZGIn3MxmvrPTVt38iTodypslTmtk0cYQd4NIh5sxls1W85ABKraa
IjFQRPzC2WqxjT23HMA+MyzR5vw3RdQG6kh+rYfiTV9GYoDlk7uoHMUJ+mwFl70yOS0x6rdOnf5t
u+lwAWXBx86i1SZN+oBegpW+Kamg1MpdC6CZM8LAmaeXW6au0xbdEnNnld1gdZ6l6q1t7IIWEfag
ttYwPeEpnA7sxz4pUr9CTXA3toBu2bZwvziZvaiah2ciO+KIunxM1iQuXfFoyYr6Oh5kTVBHdCmB
+NzQGnAD9NvS7QEKUrr2t2dy7lgWQn6jc+hG1KYIMiAPJGwoarSCvIz5VjZhbsLwu8WxQLFM8QPt
xfdOa72pXIML6CcUB3fm04QzilKZCRApIfu8jVzsKIdmjqB5wa6aSUedWAb6bLk0hfiIhQmBezB2
09IsxzFfeIs4ik3FsxzRxuZGHsuCBBVkVbk35ScQS+NikocRloY7MgWWQz9TGEe+F+gVR85CMQ/p
KvOlA6GCAukWKUiBxjqongeGsPEOviTIPQEgeGWm28d4obFoYM9BLztGPcFZARZAHowxMGTdC2Oh
qDR/m6f2QyvSh7kZ2cg1CeRbRe8vRCfbn4xjMj57tTJg1OmvZt+NlMtTeBTly5uvDGdnQq2J+inl
7Eot3YSaqtkF7kMmQ0lkl1RofUb2IoLBpxwrTeSb2U0iTJDmxohykQWYGP0yLV74lg9Ejy9Ib4cu
GH2Ep7zjxDgNDGk6isxEnNdhaS17Tj3rLJtN6YKOOnU8OlPC1mwwW9owWYuQwOFpgE/Csb4ddXLy
iQLrlcptE+HUcStBTVpFCXck9GSna+otWhqsPtqK7R+yK7bSx7o2e+bX7bueOOa55LsxFuDTqzVx
tCNPg5bb+ZgKL6Ok5wzhdINVidPFQDTDGH5jYqG9tMkSyGsA+1qrO/RO8mlzZR2gG4eawqGNZ5ef
IMIhbHYK7hp0M+q9B9Nnx+qMJG6UZh7JSYY0bVPemfVW0KdQr/SlPmse8qRbM/+DdENrETkkekXe
mjWxE8fcO0smmRNQaD437AYaZFQ9a8Oio2mWZtkFB35Inx/XCY79WCw7r17nXLF2NMVkBYPDbskZ
CUCzR+t16AaivzF5qY+q/GNk8p3pdL6+GXogKvGrGQxSxJKjjy/rr9m/diQa0Z0NM2zb7MHIxuES
A77zEiyXM60PbF1BbsNxRQ6UDRHkSLNfpddAvBKnqRuwW1kFFeTwDS9O5wVjWDZ5de042xEZUhtj
NsOafQ9WRvYKoiJ0biWPXWtlCHXsEpJS3lSTfVULlSfa3Boo2ea+jnO1Os6mU+Rx7lAOUUwTvd2d
+A/iWlA3ZJCQbECkb+xigSP5C2CZA9uuXIKqda1gGtM989BHra1U6IvC2Wk5LBNUDcvVLeoVlbnN
Wp0ZZUQ+yopPrg1cgZ9F0mE+0zzKyUbAvHWKxqUJZgwp+xpDlnp2QXDGtIZwZwZ/LzJj6xot2WPs
mve+O9NA1MsuNCf/CAvnKUkQnadcFUHka5e0WfP3FveCp7oQ00GzjQq9DXBenHRFK/EibIAq8TfN
uRTxOSoJ/PqFxyj9KWQP9dZDkKCT3c1eZ2n4xxS4/EurT68iLqG1Ac8lWpn3u3jChlfKedk5onwf
h1KjsIBF3cOJCJKAypCe5XKsW6SbmPpEsuE+BRdDzOZDeV3OT06KGbQZN6B95Mx851FgcABBir+7
IDZDhpERq3CXAw4ISNpUbZWeOwaYyGj7onmsrcD72qPLqDyR95FTToc2rgE1a6Sf0k6d+wycrUGz
T+cyQ2SgcDEABvhlf7EUEF6jQevvmrTY9lkYm2vZrVvRYFRWYYXGamX6s+gdjJ2SI4be8as26Z6J
5cV7F7GgVZPaMmLh+nmU8jQDfxpGS3djdfk1UZq1o/4q7LzSOaml91H6mWigJ/W7IqPFr7B5wEvd
xn0U62Ayu3hjM8nZCwN5du6JTzf0KvbKm0OvaxkrWWKz1AADOocIrJTxiVaA9fSrVp0r2tIFBQRl
0EHHV9a57YAXlxVgBQQ6anEfGKvNYexOR4q5DxGQkUy1MZDsstt4Emo3SVti9nnzbmP8Luz4CTUS
Q1FPpBYGMJUBxKUTgOwreJuwoTCvk13d/Lij3c3Vs4sQzQEwyMJYktwivmW57o4xNhLZkAluZUpZ
d1PtMU+VjoYM23zkGmksVIyvCC25qlZIviZ+10RbiGv5nL/YsXPo8nvmQ4oaVFHbyBRUfSnk1dSa
rrZfP/u9eZmMeLyzMctOVm3+smEM4Anfxeu5t46YW+gLFThzc03Foh5HX3sSOKxRjhinWqQd4L3E
NV7/Ij/YWXVxnP6JTbO5sz/cDvC/WO484LxBpeevRYG3iDZn8lH0ZS4O5qNqwQLfDD9pDOeozNTn
iNVotIx2F9NYEJcUe0JPswKTRZEoNrkyP03Dan7swLGHZm9/J6bxkC3+np25Xby5bq929iAwyRgV
HUs4nsDlk3Bq8CK7rsyDNQrNvfEIsA5DjkUW2XG453BtbVuVMMIfx41is77HQg2Myp1/CZ/NjjFi
NRutHrRHWdHE3BA5mfgacCT3TQzklapqPFTs2iF4FEHPQRvSBvKCxSbI7c55rI6lbsMcBfFZ5xSu
96OFKdyjdn7AG+vPlJHRYTIsFB3Pmq4ovXHxY6GsbVKPmhbTs88VuPHNSKFmZbpbU8spI8E2EFie
d6ey9n7MNHbbsX1sC/d3nbXtoauY6iRj3u2BlHy3YqJTjV2Ny9Vk+URhqgGZExmFlGH53Z4igDDT
+B7J2ihqSRdDVt8xgIqir77w3+K16lZgOs1Sj6aMQv7EXlOEfmL1WynnI+oJNuj+Mfb4TEK2ImFR
hYsxv+pDEXaGObKloxvJcaazY8+wF0p2il7xYBGX2posPu2E9At3nDqOxt0ZOlYtjB1Hp+AWo0as
FhYvNzGelynZoztEW63wFefj+qf3k/EoPYKMxjyjmYe+Obbh2EEYmWPzRhZt49LDyAPbMw/geFgE
ejZPy+IfsPNlodNVfybhn2qv/e5V9jZKRgars4XVq4rgdnmFgxlgpm4ND+Ah0eJp11UvIK+YXg7T
salWWDOzsamer5oeejZjegurFHvmqWQeUET7sdWMwNFKL5wt7zgv+tq0R+q0o7rNmVnqGW1w9qcR
xmStJrSiPTatxOlM+tEExFiomb7gmdkig2OkxMT8oBhk3FpN/FL8T87OY0lz5MyyrzJWe3AgHY4F
N7+WofUGFtKhtX76OUj2NDOz0jLZbWRZGZlVEb8A4J+499wOHkdjOqc+xYAaZoqcBt9Zhbm6t5rQ
XMYyKkiMFrdm+YnyMjvw8NwBxt0VUX9TFwB1x8DP1kxFsUza0Tp1kQzRFK6SGZdjIDIjKyXZFLFq
11Xs3Tu2uLIMoKx6xYEce9U+S9FdjyqFcNjo9418GzJXh6itA1xlGyrcrzaCri3Ir1smU7DXCTQk
u7Idd5YxHR22Y5Zgq1QJdFiSis/NZ55SCYCIf/o6SES/MKpELvsyiBih4jpyJjhL3gr7O6ox7qlN
pZ5TLXjWKQOToLBPwjbE/FkTp1s2m8h8ZT44risX3EGTVCQ+Rd5T0ZsYZ2jX+a3VM7kGS/J2GMiL
vloLRyd223uO50RBOILEy86RpjIk35ETb2GAwV+GlvPFwvRKOCyr0PppCxxFEexHhiD4EIulM4Rn
DfP7IjP4VVMYEr1QQzxqkONPTC7mGQYe2IxzPJTxbspRnTgu0gWm5WCwEszK0oESm12RTbsuhfnh
wU9d1q3Dvqe4Zv4bLgxTtzZWSeOhPWNLItk7hCyfecOdQANIu3oJgeYdmtMDXKZL0oE/cflOZv48
aCiDdFXcaoLErXJiGWq08phb+IMrilAqDyYAKt/o7nTDE6nbY2DYOmG3t/ghfoKTwpnWlT5yGtB7
Te6F6zlUiFSclk4/q5M35YOJ2HUQB1jZYc2CS73ObO5/bfTI90vacGN0GlvakQlDdBj1EpCoP2zQ
TxEtL9mtB9633zZ27nta4RNJWEi0mJ4y1bwDi0MNCRNsoixofPNMsDIbHQL3iMfjGDQ5Ei2vwDTV
IuZTLC9Tx2b7lLn0xKW3dH1+JVfqGvwJdpnMeAIQttHK8abLQg5sDa6BNU0YX/haYNEQ56Uj72DF
sM0iMIU01drSpzQEA9E80hMVi5ZhfpQiioPzjraErr9QjGcHcI2e8Soth7Fb1B1HHFyLSkGAMuPq
Jml0pBMl7zYmA7D30Y+FfoT2FcPHHNtiD4a3mrSiW0rNf2Prbq17+txNUeubWFJaGOF7qjn2yjfd
G2YUJ/oOfEAGGrA+g+HW79CCfVFolpSF4qIO5MxyXg8dX7tO2uAmW5e1lmEBhz8op5OlEFF5vU2P
V+BYa5LtMAzwaKWBciYEbOArlHy9NfGAR3XIpXVsSKwEPFSKdeLzJHPHZNsl2HAt8pYZF9dLon8L
HKcHhXYJIhPTJoYcMCySewpN3IvuS1AjoHKj8qkRCENFVx5Yoa2mJiBiJ+MI96mvupKy2Wr3sWRT
kXQkerU2CiJFGN7CiPyVmPy9kQ73eqO9E3pBieXUfMZtslOxj3zb4V2WtILNmF0zHWpWOglmWIP2
mfqoBPOXorG1daDC59ph6oMxsWGMZ26HAq9yp+RVDe1k7YKdX3iR9uCgt0ydGM+JXztsCMbLXFgP
BSDPRXY9kgRCCYhVHO6fAFqu1m1jfTWT99RG3mrUex6NkjlhQ3CNZxkVfmXUffpkmXSi7q7rJY/M
oj2ZRcXJ6GPdz6Lswx4RJKLVubOhc5Eu38OqQgCFN7O3PFTo+FJLwayX6QMRDwjLrcC+7uwRtmw8
vpKxeI/AaGl28bqoynMm3XblNNMThKktmln07kK+BkDQYJgYe78VOBStNWCWc5wMH45x1pJHkXov
WoDcDsAZujo80+w8GRJBk3IDFOno5yIuoWWTProd40b6Juz9DQa20nsDCb8ZU0uuvM4Tiwxj1JJo
LiSma73wn8eepUOALhv+sFnl7IMMw173sjziLLpWE6ElbJEvJAIQslSjhWXl0DaNk6nD1kiFPNES
woAuDTAN+VPR6ZjzyTg2mjencK6lQ6y3oMYY5/+zoLOdquZBOYh42K8f/RLVmYllC/xYCWqKwTC3
MaetHlso0KsPKYy9V8bXPrLUoACEm8+vASzzEV7goRt8ZF1RvYHcgkyBcT0cvEkyuWtKdBuVAeq7
ZaWO+EPBPWk59OgJ0zx7ZNt0F+jj0YkcWgDN2tGmUlEGwY2uUYZjSEDAAqOjmyLk9PGFq5nn1s72
vq3eLYlOR32IOY69DeK7lJAjNu7jJg2tN9JTkEPq6qHXITTU9gj8eXjMFFdA7TDjgf67t4nfWdUG
BrL+SswCm5icpEWZmvT2pXkrgD7WnQEcBjufsMJHrLhP7kRU854D8S01W3s5KrTsfumsVNY9m+Qx
LDEiteBEYIpkXrokduch651j2XcTCwgXp0RNIhFFQ5AcjMwzFw65zYmj733eZhBCiEzha9k0wkbR
PFdifC/y4lVyenoo/EN92pMBc5XVFky4His+9WNdE8WchTScR79BM8r+FSVL5780im1hWR9znQ01
UyQTRrnJ8yGWMIKMCBWVEMWb8exQFBeVuoF3/KQUFV+s0833pbPv3PGu0QVZ5wmYlwYfiJkYQH6S
U+CpfZjkN+kEVIuuxNPvbFSG7L7OvVvRVftbYRTvml3f2Ig5BgbkQX/NZPYxB+aO5QKy+fBqjOWl
7chTJc17kfWXQRO9MSAqDaJ3Lfe2NJqLzOi2JaN1Fdc3+O2JFqs7bwFtYwkPnwq0+xJ+t1cu6RSJ
j9mTnvl2RI6tGeklihKKyEw8sTa9QIN57Yb9qfa0ixBTYl9DXJUK9AbD+AdRitcOOu0sWyaxlFPJ
INPJ8c+mc+aewRM4/2GEN4HtFq3DjvLoARGrAvjJkz7qMQHUKllDP9tNSfg5afZLFYpTF361mXFB
Tijkq4hLenSmZzK/t4BKWfJyYLKeviidBtl4RMw8VWPdzxy+4bWwYuCd81vusXeCFkEKEu7TxgCD
lWj3aWju8u5Ls8ezDlE8zfRto59Hn2JuakPk/5BCKKeSWyJozMl9DWlL+KYVU3PCT+cNQZIXBrUG
F6MhgY9ZhxI4zsKMcLpXxcYElUQLiehxaLydVQTQPAWDKkU3Q8nAj7VeENQiW+a5IU2u2LklG4Hz
wiVomIf4fF62+cUqizmADgmZ02hRZFxESEVefIaHABuCV+ko5quy+dAJPPRD40IOD26i07UU7NPH
zt5nrXPjuZwQeQqKC8sRS7chvwH2ZVibNJAvTqTWbtXOUKfp04KHhyxjOtRh+jgG4qO2DXYNEztq
l6HyFIAdHRJOSgJ1opTFrbSYfoFpXhTa8MZmRC5qVJU9owK6EfoOW3l3SSj2/TCvqYpLzzMIHi3e
wirmbmXIoTfqy7ejS+K+nhv2QAscW/iOsYhg3OEhRB55q64sdVu3wdKvwmrZZCB0slbz8d1kl5Yf
P41RWTDg7NaJoXXrooXQIczyJjXLU6PwzTNS5JItI8SShIhoLg0DxS5GfJF8EYC0MFPmRaVzNsMQ
fwdMnAXv77IdAgzGtQPLoI2+7BAXbPjQl/FHgSg3taPbFi8pa7lNT1gip8hAF9t8FJwmWZFuvEyn
Y56QnqPeAsuOgcncQVhxGeNKYwJ/R3ZSI/a21x2MKUCyqYOmiRlix6W5hWfz6KXVWQ0e40rRLFCL
0RO6JZIik8o1ai4jSbRejadu4Q7cSWDUECPG205UBLDP+/pMsnkPH31IxvRK1xY/NrExTucuLEuE
+X6zmndEjrAPbjDddYH10KhpZ0z3PZpo5PdnKWF+VNSUxL18Nt3wgJ8F/5SGiQo81HWvXQZyOjul
OuEXEQBYpjvlLIt0OsIufIF3gyGsZmCMShT2WbMucxdvuR7Ad6GLQzGbAwKuUeoRjdQvbeqyjCwa
NLQG8xPNkx8eG1s4RQXXDivyEDBBIfpg1YwsL9rEPrsWAZe5quNNb9sXnsFjx7G7jZE3d5CGSIDC
00Tu5msgnbWAsocuLeX6Fn2xoKO9sDtQFEbuU1rCTJhyxEMAt5lxkODAEGiZufVHW8csXoN2F9TD
g6zmZw5yTXz0yX0PD96Om/lOxeUitPikBcPaUuUpJRvU8hgHGhWUZD9yuQYzUId2dheWeJ/ZDlel
5y1pOvgoawjazvRQ189eFB2zvL1jCvUIfQWNGAgOO40o+UbiW2PnCk/ZUwaRWg8/GdtEZv0OpfY1
y9wTRdSptmymyqiz0zI+4cy+iMsYIJLw752B7MOqTSjXOd89lyAuCs5FLAGyxxNIZ2jNwAhuKYdB
Bvso7unOoU5MED8a4kGgUc3xCIivr/o8eHYdH5BUqd21LZ/IQDTccnD8fN16G0sECEO8/pAyH2qq
fjtwOKGxuC4VZ1eDJXtJG47Nsh7uQTicEgQoG9esHwKBSMBhn8SnnDPYoR01SPxkeh3uxdR9zC9v
KNT92A6fRgEXbSwIh5sLt7al9EBXBBG0ZahaF5uqfEGFlEPs4hAC9rQVOhEbPBlL1O2TtpfpPndZ
HiMe8EmnTZaqxN6gZpeSloBz0dGOgaIFY8Bwbh+x8uyElR1V4pZrf5DMU8RwryTad2lhB2Bki62+
BTzsxPfZ0OKgaFN0HQJrSBBfdBZpGRphd7rk/ia0YFUPl6Y24DEnN0yAgMLRR/RmcFN3+VvnMj4V
NdMCAPeohsjTnru0OUwr5GZdaM9x2KB6VWzT7KB61ar4qmLcH4n2GjWt40fDBoGEt9YP6I0C4lA6
uvugd5d6zCdslVDiR68fl4ZWO2s1YwEClFhrygeYh+m67/23ocOwxvRIIymBrBAiqqa1yw6RXC+m
FS4PHZSJoOyoHvWiJ467B9EmDaYs/smD34XOQ0ApkpBkfJs7INOyDX7HeR7GUVFENyiYSJlCzVZj
hMKs34vV1Dvd0rDdayuiJbbEcDK9EyJAnbhj/0jKzrjUx4F4vIpqrWVMgnkAIYybfJEdwRzXEks7
dp5EzhuiCZfL0rU2gWGbW6AKJ8EfDah1KHSar8ByL+e/JoOnP0FKHMy5ToALfK6ONoKI5XNTmafE
9WJ0e/KGc+VMT0KHKlnN1agRzUG8JAbFoS2LdtWlhMU39kY0PVgyNRc2JnYL6FeWN20jEjpSWPao
tVATmzzjQXHsq2i8YPtz6Gv9yaZLA154QjGrt/HHWLBtbosghZKgUBDRedMrrWJ26QOg7kVv8i04
AxFggsMgBriZ+hhWTPUmfftDpeaBluqdGLVFUkR3aRfBFAkQyCjnqRiOJEkEiD2nU0s2aBR0G9NP
rudfi077LYe4aKXNJSYz1FF1D32F76dn8+GUxNMZ235qU/ab5CXko/2uMiZVRfKWhwd0eMnSrijV
zER/apR9nKvmyvzSpuDeDct3T7FRg2broxedX2OlmZ9EhGusyq4LBtgkO92TpWiTEJTvQqdjfQcd
xdShIZgWiA0rbC41puv4EiBk+z74BjJ3lX4fMYFVxXgXRPW7WbZb0uFWCZFKIFlwDZYBxtOSGEbP
NEmqsa5KFHe1kb9xCy+DJNl7vX5mfXqpXEUabnFrpnOVVaGXB7t1Hpgo5fYyKrprP6UNC7gcevwg
HK+kqJoV1itZXhQq/+rz/tTC0OqR3GcsHcCgJJvJIMypyccXDBZvbCLXTWs8UB1tQA3degwEKnCc
RcHRmhq4p9qn+e8ViSbc3bs6Z244+Si1W7XKwY6CEhlxVlr1U194Cx3Fy4J4i1vFthXJtwsTCOC7
wgq41O2Qywi8L1urm8xNhxmESIbZhrTZi/k9VNXZ0el38+qpdtEFjUl7CaP1wYbPtnJCFkdF+E7l
idk2sfHKVQB+vLRfUHa0DGGdGzqUtzIVNyZZSXNpp9P/qpWCJ9So4FJP5SGi/sg57heu4excGSGf
03mSVt4c14jadP6cvXYgqq7Fjd3XKQkr5o01GqdQmncodu4tLKuaUV20ZXWZDLBVSQC7nt9RJ7pN
2pPxHUzvrTltfec+yooT65+3OhK3qP73eaqdu+7absd9J7Xnenwv9eqy0eynWrJtd0qbkDi5kxA1
agb9AEAkMiYPDXbrP9teMpcSeMx9GLlJG98IHpnMPrqXqPa2Y6vOiUCPhzp/MTKrGQ1EL7VF5Lag
J1Ith4nMxTkk77O1xNbyX10XVwEwLoedoJyv6UDLHocq3XlNsIaOfGUYuMGjeu9M3qHzWqKimZhR
Rgm9vmTfsi+aBOUeex93uGCvbuCDi2smmYFR3fXslBqG902QXykRcnqGnLBzqx4SsrC2BcX2hK8y
oG5KSw2IHboUOJcxxZN1mfJXXZouNb5+gisKnoA+E5CgeVU0xiGZoseOKGyhOfgkQ/0q7BEhsdmi
bydHSVIAeOjhObaJ2uiy4okn2n6Ib6a6Z88dPfeod2y+6q4kXSsCOIv7AHkkYqE7SIP54FwWHZJt
V5LOG2kEWuoDKKdMzETx14KCPQm5Rnoz4flveTuTjfKiYN25kSgccYB/4bp60zP2zmVVpavxLURU
slRh966jMkowoHsJIyw/35p+Q8iMF+ir0CwfU8aWrWMx3XTRskfMZzcaiQw4vRFfICTR24fBMAzG
lgykjZopowVjGFn1XZY6JZGJBzvL8FZhW8jMGUhEYBZsL9zrlvUZ0aD7PKfXDL8nMFvUl7HCYxJD
G7OdZTtIfdEXNWUBSPTAwl7Q44rIrOx66uL5cVIgaZkYkRicDHmlLSN1SC0kSVabsHuCwh9fSrLr
DmHOkwaoBkJHNp+u9ebDFJw9KzvYO9YympuAwGL7G8b2hqbrPveM3V//Y2rLf8Bj+c/ALtvP/OIV
ufnPaJf/CxzlPf83M2b+3/8FS/lvwMzqtXldE+DTjNftZzXefNZt0nyPVflP//D/fH77KXdj8fnP
v97JWkVDffOpwjz7nsFi6PLbB/XvV/Jf/978Bv7517LKX5sfqS3f/o1/YVsM7x+2KfDh0PHa9LUu
P6v/rJt//mVY/6DZp0BDIO5J3Z5JJhmW6+Cff9niH44lheXpQgoMfTPSpaZumv8I2ot0cY7rNvRM
ikHrr///zn/g7vybw/M9T2X+QT+AW0Digoahf2Lj5TrC1H+kqXTMhKbOJVDexieeI2HkSsoLuBts
RKOsR4hWIJeCf4SWyIkQDUucy4Dn413UhE8eqPplZQbFzsr66zzwjD/wXgw+nR9fn2NZHNiUwp7J
kMv8ifaSTU6GThdibN+axGE1Niyp4IzMato4k7tHU+nuwQROS97I2zS1zVoiIkXcGp56nzpUAmok
qzJ+IVhjWzdsGXz2id993b+A0vz9Q+RFCiFtXqDQheOB5vkeSdOBT1Gd3hKSxg7RGcftVBcEPCAG
IlYEm06UIYswxhbJRsaYPwneEobgwir3nfD6lZ0ypIrCa3x9f3hh+vzx/Iu+tP/451+uaTiWbTjC
4gizHVs65o+vzMcePun4x5e2rQC45inZqgGNfjhprCst3cv2ua3dYwq/D5zE22roltYNY5pKc+2b
dkD3XyL6WjR1/IH9I39kUXKBxvkpUilhDo3AO+n69cpN0EPpLSv8IATCa4VZAGvMGBfZgKW/sI1q
lwNAxtZIsmfd0p6EtaNfD6vPaVDmJgkZz6ZRG64HKyPETEOcqKPYOAu92wLVdFeTZSVXuFGBhafO
Ji1hTLcY8LhRxN5yY7nDnoAkhnGIxxZnm40uY59q8jfjmNILyfDIGWscucZ2SGfj46gpqgwYj2Sq
1GLrKM3ftHPcMoEvpYZUD0l/sLIUQIOSMcM6rnHctmmGYYDET1nkh5SyFQWFVl1Q1gWH1mLAOZnJ
ruQQ3Ndq6jdG2Y6w3VJUm5Z5Eh1IOb+KjpUXYaS15zCZuKh2SIUOXqw/GIzzUBQDnAwaF4NKYrI5
F2MNaN87wDf0thJNyMGUxVubWsnZsMdPmbj+Nonhy+FhaEFiNGuVGNlD4OSooCf/6LaJs/nDRTVf
Mz9fU6YQlu5YujQByf14TeE9joJUoAUPaI+yrjoRMWIzqnUPPNUp0YYIw0PPLLybbaKaP6A9Yo0W
d73x9PuXYv3qpXigG2zLoxd19Z+wU1KabqpQiUHEaPY6j2H8Ut6Wx8Am7zGyJy7JcUBgN20/NRsu
/AcymwCKQBpfGYJsOShx5EqG2NsterGLMX+W6N4OaQKi2WjdL603FUl6zToYi3qd5tFdOZE5S+W/
6N0Sy/RY1qu8D7qVE1m3oYiY6PXV8ffv0gDS9fMH7ugetjqPw4J4kJ8+cB6QlV4BUEVP5SVnJjHl
UbvpxewYh4qPxG7ZBHsSBzFi7jrwE9vATBRcLDzCTS0Xf3g188Psp6/fMbDLcF45uuAi+PHrd/N+
sH2NDtcuwWYYH1bgWtetlVzyHGfVaIp66+fMlbSE9U4XEhmua/T/E5i5pLhnahwcmFlPaKZnw7X7
h5fHA+wXrw8lgWXwSObJJ38+MfKglbGGCsvqCUauMH62lsQsPZ3dmZ0wRdYRitKzsNpgh+6LJQ/a
3dVEa7/ueWo8R4bz3vppfWmjdoeepB+aFhH4NGbAUxHg1XVb7foUwu68PHjg/nhvK60+FDKiiUR6
R2iJj0rTuQrqrqXuc+HkHJm45M8fBcP5mZhwnJACPgyDvHb44zjPkyfpBtfhLOhmHTw7MpOvUVL+
j6210cxiPItp51RTg+8oQXINBKaC9VQ3drxjBmAwkKPzQ3GvCB08lBEOzmgqnvOm8eBH5t52iEPc
r92gdsXQvRkDyaXJdMuviglfLIHpQrVGZeI4WEUjVhdjAT8Jt8LKVBCuCEMGFazMsz5WIyFQAqJO
9x4RGnHgenPWOY96DNI9hQMDSJah4a4vzfoo2/IOgV1153vdWbnerqhS8lECd4e1hGHFhPg0VN0h
CpJHX9GDpDVDRaRUExfzlY0ZiJu5JJWqcPSH3iSLSiT2VaGxBm5S07yPKTtWruUtYyFbFgIdFALb
JTjZYmXh50PBmrPCMAedcxmXGaGovf+c9A3y1mqbe62787x8bSHHhVBUrxsXvwAO9n2j3WqF0102
1fSGv6zZAPm9BHDO4NpE5jkV77LttXvhgo1gVr7WVPHYczEtRNwOu8kgjZfL65an4H2TGZdSb2B7
+/Y5Lhp+r2kju294V6oT28LlIMZ4Uu/MiVjGWOLeXVeR5SO4ZoeXl77Ycwqi/Y1eEfnlaMKKdNW3
qcGUsHQ5XyyapuDDE2l9P+TWTU4ZsMh8kJCIjisAd+VwVTFlIPn1up4/NFk6j3jVHpXDPB02DsMb
9zPxoeCrgiG3X9XN2cjrq8FgZyfjiX4KX61tIXnDGqUveesKTPig1hPWoWUMOAU5MKELjF4/rdTb
B7gYNpoV6hhrdThgrk9BEBy4L4/NOG4snk6L7tuGye2/FIZ9Fkz8khRRoVDhp1X6zMHdifNxwLeg
cJQcFAoqBiMQb5FKRHsyOyD6qSE/2J0EJtCE6AEN01lNvktvmqTpKtbcau+Wmk7sU8OcUlXVbcAb
5qM1bjqm8ttMBYBXfN1BnDCugIG5WATKr7jG9TskWAHy7sbwqoZFktzHWou+JGOk5EVJszeByaJc
C7tPx75w/OAyS4cGsON/wx+v/vVI/aE2/0XtK3iC2qZlUljCafzxSdtVnpFz72uMTNBw5QPxbn0w
YNElirOad9lVwTzD8hlYqC7LlyajB9ehYoKxdJUWU7QqZb+tcBIA2jV1uuoXELLdH564xi8OYYf1
k+7QP+jUW/Offwdk9IWPS4iVOQOpYel1fg/Um4Wol4dXpqese8HHX7niLo4afxWODFAUao+lRCKx
+v0nZs7n/U9nE32M5UoyK8TfSxNHVlXYW6m2aFIceAx8CZRFv0Cp3UfrYIVL72xwyF7K1NP2uj9C
nirukY5OT6ky74BBUXJVzWeeIMUlBLN9lilVApEv3Q4syW3UF+P+Dy/5V18ynZzpYu/iRHV/+vQA
wRpNE3bA+dOq3Ydsr9GFmgM7nBYvrJXXK9sud/4IYwxC3mujFce0pBaxMw+gTf7qR9giyV/odiwz
Lr81ZIJrcQ3n2qQ8JT5HIwDb5HZYuTV+Mz6Oe5Ig02Uns3Njl9WJ0vF/8z0IfX5P+HNNKX6qWFKR
O1NoM2fLsUOvisEfdm1insFoTpBK3BmrS5/hmhHjbcHgKpFilZXGZwEeQEuouYiaQP0DiH3bYiVe
pG75qjqgG6XPNtu3h+Bki/bt91/Fry5kylpL8KSQxvyfHy9k4QRVTZIbzVLBEiXJfXOHCepslyeG
ZiOQNWZUsQP+sVbIiQwSPrjzgWVJlVz9/qW4vyhiaHl1ZN9MDnToFz++lNlKRvRhiziqTfQt4Yxy
oUlMvWBLuqmc1t1Ik9s2YQEZDiConvXFVVgFzo5+19q4eLMzL2lu9Vq+c2w2d6E3POLPh1WH+OQ2
cMqb2sHDbPT+Ng95RjhmsyY4tIYGmu+i0J/WZBoEi9ib3a9lfMxxpCxV7O1yJt+rStrJLuOaLby+
eR0CpQEoV/ZFpsXmvpfTVxIDThrtbF65kVKJwl0XXnUhEpeJeXNVo2vFUwFtccgJVmyHDjxaWx3U
xD/Z212zTIZ0hrYkp3yaswCJVVBp8d6XPNPrOHeu6+EUl3q7zL0ivneVt0+s4a5i+HIiQkpbIld6
LZBqLX7/tVg/s2dpp6U0HJpq2n0DPdePXwuY29wya4S89XygWpAn28Goj2mHrM4txbjmgX1Shd0g
Ja4JKMz6L3vKMVHVZIib0zpVmrWaWic/9lBNag54zh0X+Wu6NgVnrG8/uy2QPHOk4xQTWwTrGxiE
2NgypS5oslmsVIzFpjOPE4JIo2/cFf7E7ExUNss0X/vDrTwTgn9+pEoP1LdpMKKSXJE/vmW/ShIV
6qFauqyKsO4zKzeVfgWf57qiMbsMBjbpTVeyOfUgYIElYWMUiPgcU9nmHEswG4hVGvDfHCKoVmH3
ouDx3sbBsEsmcBVZbl1oqLnXYMlR/owpTvEhpwrsIjy1AGKWjG0Q+TlZsK9LoCoClplGTsJz2T/U
yizPv/+Snb83OLYlpC5ZJFLOePZPDYTnFkiP8p4VngbhleFqvcNicDOF+sHqCjJr089MIneOkAGj
h83EsqMU2dtgEh9IhuDJPT2XRkCsqJbqx1AzyciLTdZLzOiPXhDeaYpZTNIR6dHXePTY9wxXY0dx
447K3MYsSbdOgkjCKzA6OUG5ztGJXhGRbpzNjrqwn1wiCNGB9gLbCvpP47Kx1axSgp2etvd5bfqH
0dtgA79VliaWOTi4vsKwBEaF/S9AFN8wjUWbK5KYdLnXquTk6YlzipF8iSnzdsyWaw7tTv9TLzsf
Zz+e0AAadcNmcslJbXz78L8rFiRrcnyoA8T4qSO9yqBSVPjF0IoLln30jprWk/IAspxDDfe6JmOM
HX19a41c+r//po25Vf3bizH5kplkuPSL87X/3YtJx0o3q5JvesxVeF3KYOOyFkoKTIK9hiMeTt7O
MM0LQjehpfvBKqBc3CbaJ5Tj9g+TTvPvzxY+GS46yRMGlrYzT2q/ezEkTBJk12Kq7efidKyBP2Tc
aZtkfg5kQU2GA+qlgJiaNaQSsQw7e/akNZCKM0IzjLmV0nzFddge4FSx1goAK5GfRewjidEHXI/c
XqJ+zWpQ8FqEKVTDpECWgbf9/edq/uIOmmfTDGXc+Yv+dtB+91Y86Clt3uoaKN5V6GW7hmXoSQkW
HwzJr5y+KJ+BOOmNnu4EWglWfyyo57kV+JU69DdFTjRwpzHM9ar52rAc7VAGgb+S0XitrNp86HgM
aU0Gld9gk6Nr1deQSOvZUrs/vJW/zcfhEjAhNyRgW66ReRPw/bdiIq6Pu5G3klQtOycdTDOGGeeY
WPEzZ38cEuuOUv/BK9BrDywGVdt2d71guRZSRMLF0o62HzxkVeUdCkP75szD3YoYi9RgogXQn26o
8r0NLI4VWqL+MnbZSTbIuf7wKDfMX7wZJvwmchWG/Zb+8/ElCi1Ke/J4iSy18RQn+Ry37j/Y9YAF
PCJHPBnDTZa72iYHOcnEYNyMmCARQQ0SHElG5snw4SKzNNryhcTVbY6QmzOqBvGjp3NAZ75u4pss
vsvcplvreh5TJsyCQKO9+hSWgeHXr5+Sgs0Vt3nKDa9SXPu6c2MKrlgvshQJx6j52RY2u3HstgGz
Tp7Bprh3NKzMRgRQJRG3/sxWmpy6W/EEh+7aEpaQldNzF2unym+K81SbL7LLq1s3MG5H0ItV75W3
ro9IlAqn0u3sQkxDdxoq18GtTJM72Dh9RpP+k1m0nOoT4Zf5Fj6dvqwT/VlzUZx2XXgy3UoHUugw
hcHHrdXxOtf1dItJ6zaIiivPgxAmNNQsfV64S5uIOzdiqqOIscBhhvK4oT8XWWsC74unTa3Bm4jL
hgk9Q12nhHPtzUMzu5zkRVibw1JTY7KyyXxaITNMXzQq+STDJuY3pKo24QcLD3iFTd5fUotv2APg
uC/tF+EigRtjoqKzmilnGFT6WrNleZX5sb7OFDi6LgCAPB+nY+vozzVu0EWZlPctBiwSeKZligXm
VKflPZ419KAOEMDf317yFw890gl0KXn2CYf//nh7uakUPZZKqgsDk46sMVJpVescXRsRJ7oVwBBM
XJDeXjf1tAsKM7krJk0efAfBQlyOK1lKRNUTF3DiW+FGV/redpnGuGn30cuAgOA0LAjUqSomZ027
8nDQ9t74EmbWNjB080bFOnMPQhfVoNtblXSksOqpR+w3SIiMJCmQnR5n6TB8qayJro3SQBzRSnLQ
tV31zQ05cGXoqbW18WQsE2xbmMbLE2Prg4tf5JwwTbhUNlQ3ARE0Vnr2Rn4hc3L8MqASiivMiQ62
bbc7hU1TL7VO03Y+EE4WRI9tThaKIwp4EaAe10Wo7qbJtm5KNCsUH5A6g1rDyYp+1Alx21Q9j5gp
LuyDGWbeOiIP6mkMnskKhp/ajS/CQHHs+gJwZlPByfW95Ihd7tqXKWAM1ga//4J/+chBX0I5ZXDc
6+5PpxrHFll8psk0tkBWZeFVXSmYBDxg2Aa1RBxhGXefMe79P8LOZDluHduiX4QIEuyn2TdKSSnJ
kqUJQ7JskmAP9vz6t+g3Kds37MmtqKobdmYSBA7O2XttGupkrfeZuIOHjpWqDN1tnjn1wcwcb6en
8pj19Bdk6Tn3XJwQ/VhgEIdENGtI8iC5OMx2DuCs4btEorgVndH941z7j9ay7frcZwPLMpmmyaW4
+Z9zTQOQ6XNGZ6umyZKtamFIu+1LocqvrR1i+LKI4+UpOOCDdEKzj5dtbsgUbLLwbbJEfHWalpgg
kW6DNG/OMvDKOx1kV/zZx2Z5On224HFBe0QmPuCpndOtxFy0LzvyjRLUpJkuoF9bH3IREUhzOgQz
Lq2w8wCiFf2x8NlbRvrW4ZAWD1ZPwkPu+Ps0bBa6zew8AQLDWi1RMpDKeqC5fkNPMb+6AYQoKpMj
DNdxizt92P59HVh/HD1kgkiCp38WW8vI+defrkL5q1q8/sDO5X1raf8QLaOXgZg9ES2CdRo2N9Iv
9l2RtLs2Dql5TFLUE8sqdrahr2JIHsseVWHGabwzufbSl0sPRNnltyHld5Qw8yB1iG4vachuObwO
hf00IwnfJZ2ON1xMHusg2WoLMblrtbveauA4gE0jZgEhnCHJco0n/x+3CfOPmzxf3PfoKBi8Bo7z
e8HrNpOtaJqRdSWIsRWyKPdzVeM3VJN1SAx6/XPMMJsBKhz6IcBK7oTFPxYuqSn8vL9Uuh6AaAMN
Ar5WgjZ+Ly4xqhuEhpND32DR3ZoRmwRho5y4tvFlBkS/DfGXZN2NN2rjpe3nZy25jrbj+N11zOcy
yILX3Iu/jbJy90n8MrO6as65ISngwjpzvWpnif+5xKCYMPDkwrioWSHjzAJGoCzf3bkhDAVtsjfw
xtr0eWBU+lsCsQ5FxhFfKl3sRBOctV1gLguZo6ih53bYAwnM4L3GwC5cWe0LG/fhGFjRVnXNrQD8
0RCsvcmGBDApER3TNByt0NqNHSHKs+1VGwgG2GYDFGnmggGRWbFTDPgQmZpfsuR1ipBe2oI+b6pQ
mbeB/QIb/Tjgy1+FYBYYK0LiQ1mwckrxvjzEkl4H0QR4gOacS3cZGW96stf17DHljKoTV9sHsHse
3ezuOMzGXefZaI0Q2a1y3km0UQfdTMMabJHt464KS4PkM47IbSW/GITVTXyBbU4DctXh3KCZj56w
cINt38MLzSZnGY6/1w1mbDz4kJiC4Wvn0EThhLNoD6AITtwn0+1dJjHxAXcyjlPiKNJminZtnpu7
KEJDVyc3XpM85CbbCOgxgqKM+StS20dv0UjnmN+ZdWWbsW2mg8/tHRCHx6BVa7xvJy8V+RYGOYnm
PrIQmX9U0rhH67xKZedvwkoRRGET8be0etpGuKdZFvdKI71lrnBwZvcdp0C5ifrqbvAQCuji2Tbq
10S4u3Ac6j3hzPUp6mAeyWVGJqVeotOqOxiA/ey9VTicNvhDSZNw1GMzmsgPpPtRj+Ztneeg9kWc
A/ZCn43y33enPdU2NncQegBwSINciKS9Q5Jo2pEZPXD7hF+3hIGRKEhQBnS9NVXUCvKmf1eqL46u
8n3e0YIRfrLN23Q+dDWfzQ/K+cFCZPHg222JuFKpk91iXIgX7wVw6KoaMDMIIzzXBGqtxmrGNFT0
JRqacDx5oUQ1mqT7OQLeEEhP3EoZ39X2UB4rN8jhp8/5pVfkZ0vvxKI3zm0JLEGYlp4YNrE827Gd
tkXC9D+LybAVjpRHx5TRbRCz7FO7+qpMzNRoW4tN56yXbTTAxUe6istT7Z+irFxwBEg/kxC4+gjy
RahxIOFTBXdVApci7r3HstHuMZwI7yBcBbdj6r5bYdbcQemHUFlPoF3IewF6bz9Z5hDfyTj/0U+5
f/QzO7mJWmSLjAUcRVCzM8nbFFTrXgk61K0TF3vTJKs3mZRxpBmOV4ymI/eqveOG1HwQm1a1ZV2m
DORsCpxz55uDu/Wt/pPbdIESUY4nSm3JYOp7n/eyxPXLcWZjJd6hHHw3C+4SKLPIz5Hj1J+X4Haz
9rtN3QUtQkdl33OmPzTQSHZj7IJcacKtGXsQGXL5NiAdvER+9EUMmX/CtzJgLnd5k2NbHxWjp2o8
ShPMrw9Ja9v2U3vwqWMx65CfGZLOBgCJy3ezbAeSC3wOI/e+0Ixcw8Qyb6Aj+U7nbnomuXs3z380
nZVgGhQVgfXtvbK0fRtDB9gy738yKGjPxVQ2UD3H/lWVO68iUj3sp/sKjMI+hSm5trJWnZFuYvro
ANgZfsRcUxCAQ8NYq+zC6fBlxpF8D1XmYfb8NTtiexSwe7cwgmquGw6/oB/ml6SvXlvUQ2vmwtkG
3P6jbtUbKeTMJKw3S1TbKnLtezXG1aZQLg+MhHfOBHTfbW9mpF945G3n1UlW6XipqobeLZ1MYvBA
MjU+k/e6fGlrs7lGVXSeNMsX9BBEffzkAMI9MPJjkR5RPqLu5n9cBcIhaqPkWEHxSQ41CWD7Hn0y
iEXi2xNkOgh8FyaSFRyaqs9gmkDfKVz1Uri44kXtsaI9/FoK8AsDpBgq+mAg2WCsX9QE8dXLrKii
Bv979fNHP2Q5fUnUIR4NQRJisV+Ln6GF4J2CvlwDZG02DcM+WhwZLHhfmwe7Dq9uQgn097/T+nMW
5rjLMMwlpIodyP7tatW6EGp6TKxrB9FbgoWOheYf8UB0OyjZBt3FlOT6JoYPPdvpRhR5doc18AE0
KNIJwlbKNH1qJye7zSIbgzYzo2Od4uoMbM6cfubm3jlvJriK3m/tZ+bh4S6NIWSmZryPbXy/IOSw
6smwvljjV5wq/j9uj+aft0eHSyNSAYLnXPwzv33FJGamjzSar8igDANoAyrOeY3EnG7SPn2iGj2J
SEFsEs4ldJJrS4DC8GR3I4wkKuLcDKZ/9Iv+o6XIR0KmyIzAQ330u/ok7uN+sPo2WuPaeNYTMQcV
6hNNeo+fgoMAn4lbDe4wV0sYBb0Ar+IHfbQds4oPNrj/WgV/1N0Oq8BcFKPMkWks/jax6EG+RUmK
oas0ERHwgZs1J8HwHDGPT78WIUp/EZJjxLfBggBJL/dRBDSKD50WRX0QYfwta+jrAyBDGY78WyTz
w8gU/apN9wjmlcEGTZU6R64chYuhS/v0GYWFGGEBdycGGOHG3LkjHXNJXRPD0YS+dm2lvv5cHMM0
PP597f+HapRv7SJ69Jl3L238X184BCRFUpIxutah92Z46Bgmd7gbZ2AYySJOmGbnYodqwB1Ag0XP
1ffAWszoy41KIJzG2k6jQAddt+3d+ShImumwQf39U8rltf+lKOc2ID3PkFTm3Ch/vxM1unajAMsH
2vX+CzOffWw42TGVM8U5CSYgPNdGkjDTZZkWXDBW3TRyXqtnc9Et0rzfi7JnvqKGESwtZUcxqHHb
eVdVet4+8yXVZyC+0kI4/f2T/8cq93jpFt3dchdGnPbr72tE3hxULqt8mufo6CXzEhMUB/tmYvt1
NTesPHYu/pwT7YXullfC3rqWi/a1PFmxtv6xyv9DgMvn8Q13kXt6PPRlA/6fi3kOCkoaDi3BDo4y
zASYyekAphAZ22ZOSTUSMSLWQXhPGVGDdIDkW+IhAfrZGP+prQxmhFH4eH5O3f7xay1tgV+fs8fH
k5gWDGlThS5XxP/5dKawh7zwyVQPhtC8iSF4BfgL1ygXX0MmUXv6yyHWslrTfSNVtttZNe5Hw3n6
++f4Kfb97XPAgZBozvne/Mdvd3B3MpQzlLQviIF9DecAWE4TD7cTcM+DyINijz+dWTtOj02CU2Pn
2hiA45q+9zDjd0sMSJON0z4M5iKyoV2+r0J/10GY3jopV4ZZOME+DZbLLUKjvWE+e7SYgEGcR5oY
K9TxEDlqR3MCGvmW+vlFkHm/Q5hr7XVmkUQdlWej8Uivzpt5N+dBADvKfuxlep2WXik2r9si9ZkD
WH61JjeaqXhRPfmhY3Cgeu0WUysobSgRXD4x5OaNJSCgznL391/yPxSZGAAB47veot/3f5fAInQO
kzjnHuESunH0n0OPGtQJNxqL1ZHBdrnBIEfvojgZg4GpbCjvQ3q8cHTINg/tVP/jBfgpBfrt0TJQ
Cxi4MMxipf3+AgDa9gcDZOOoelReBESWQFXmoLP4JOg7PElmRLaA6ISxHOYpKcOQ0/ONMiz69rJL
3hi+PVSJ+wkIaTjSLY+u1mwCULTTs9KQjXF9Y372s/A8Fnm4jkknO6TCvdfspWn3M55G0nehIves
tkHl/FDAvbrCGsHyrcQNhGsLfp0Xf0lgxlOmlu9E1ubU6VVzhc0Cyk/21JBLnJpBJ+Yf04/gz7eQ
ZyUDiy6UXMShv61+lYzmpLBpr6fC8Y7Y8sJza5rJ2XDMBspdxZ7BQbw0fvPHeXJRUQ02Z9jYHbMa
KiiWb5TmjrtqvOohKjCHlTrJtvWsx7VVEDwv3/0+s/ec6y73P/8Ho03ziHXvwyp8eUIXaVxBwdSr
eOlR6bR77apRXfrUUwA8YfyGoBhWQTIisiS/9cKdLdZEF41ec0ZmD1guJdc5THLCnY2JloQ/qk2i
c4lHjr9RMSO9a9X8PDPQ23sRF/eYYLQGkm8nu/umsdxdpPFy28CcufwBQzJbdx237WvabqsMZUYL
cHRVIcU7m7J9rgCkVin4XMMXK1KagvFk1W4FHQR+vR89gzu1TzVDNwSJCM5pBG0Dl0wTFTvjPqO6
tNSjbO11yCzwzMgPZbIPU85T+iRTeIEfNHw4u8gYA6EQGDf//w8sg39/Vf+jAe0b+GtcHDPse/bv
DojSrlRQSXj7ffQAzQp8a/FpleIu6c167RRQUjLCa0GrrbVuKVGSJUiFsFOfTq2vZohW3XRGrA/D
F9t7Mz4mo1rFnQyveTkDt5pIJVwGtn6edCsIHw0GmvQflYK5nKe/vt6L6kSaHLnUMzh/fj1BlOnI
lDheqjjiZfdMu/qjzpo9QIjiAiZr9ukk+A8dUa9hq8ZbRHjFbpAUcs4lSuwRZNcUbFJm7GQlla+4
QHIiy/xvf/+p/0M/hSLGRazIrSNAqf7bOUcmYFE0HculGNN+4wqc8xP66xpIHRCRaCAMBsVdOEOd
ypik7wvepLEKicstEF39/cMsv8hvv5i7zDoxNjmBgzXn118MFnQ2BVUeUXaLdR00O4eb8t//CvNP
ORBbibEcqYuiwbJ/bjn/c7DXfgaBsQNq5QMhWAyvpB9RaYw3P22ZTIrqLe1s+2yVTrRJOpcXk7GU
AUe0TrKJxOow+xH0dXhD/kF4o1MuXTk4YQR/pC7HRSUPrWXuA4o4wCC8qjfRvqfMuXGn8bOCyr5r
o65mp62wvlihZHY7TN9Yn8kZvwLSkaGuVw25aqsiG2CD0j5bCbciwadFoZQo1B+0/LpnwnnJxzSt
k+wfm5D0wWlsk51X4HAciKxZQEu43qmmCsh6KsjeXYuJZqD5AIndQmsBy5Gx2OysMY/uBPfCcJ9J
PyBKZLn8z3iB6hqS7kA7dKqHD6s2TLq+9xZCxo3tKPsy0uAExpzs2NDCrUOZTjxZfKJMis5W/BTT
r3glsgsHQSCfG4/VFYc5CH9o5MdOGA9Oxmw419GlLRbrctyme7Cp+X0WzNda26T9qeim0EQBFohO
uzbNdmXNB89IAJ46hPR96l/6YhAbf7KBC6fouco+Zf8miuEhck+ovqpjD4O+CpLbPkerIvrwUYyw
XLC+3vWozI9l2EAPSLk91EZIxzq1QZkkDQOdhN9zHTWht3OyNrjhpXAJWisuCK7MszfM5nkoNO2h
rD7FojLOsvYh6ljRsGGE6ZwsiqaTZgOOfFvsR+nAbBBD/q/X989dZjkZLcswedYoD/3ftA5jPxZD
5wFvoq/wbk3gIO25/6ohLhy5YlUr81vrJtOpV6m1D2nxrzOvEDfZBGSzTmcel1psW6TbnTIlpsVN
QbNAEr8A7jDbzmUDq84n5wG184kFA7Kp9WE5+MW3BsyRSesAzJKgWIABOFTa26O0vo3TqrnVvTq7
89dA9DTVSuzTxpvZ5jEZ0l5+sFt5m3iJcZCjvh3CgFlR4Mx7eqwQsGG/We0F8nGnbCgfThmdCEJB
bEI8gjtWSOcNhdKwcsy7sD56fhyebAI4z/Cdix3HcrFCwSHvlKqtuzFQNqLEW6VxgpMhUd6ani5v
ZzBHUeHcjsxlkZ2P9TF16mtmze9GM077yFYrpTJebeCIYBedZs+pvKqHOtlV4O+yMKDPHh2VQ+Fc
jA5+ECTnbepvGr5h2DPTl80yKK1THOqIrTdpMPeHxGQgMpSXVEkGvpqKz1lQltGUMzdEdICc3djO
msyEsgJbRNeivx0q78H0S7xw5HnsgA6bjGWhAMBiP4/QY44Qw0jxM4mj5/J4zpF8YnQ5Z4ObI7qN
MDDXUfGPJo7lm390qjxr2aFpm1jBMin+ba/26qidUsV6Yi4WrpQ+mgQE6tJ8aSQYYBjIa7KDvsUN
gnbfqBjWuFFKtiF3FTv3nnHZkfoF7Z6Qh+5oDQSji6HeWXP8IRcCZ5WY3zwLAmQmovcyTNETVaxx
WKpb1YgZiC4iRA1pPJDk36i2vjfT8JEy9LMIx2scRl+qAg/j3N1zkO0F49pmIByvChuTzsG8VVb8
4i7Is/CVbk56bDPQooFDxwMHPzfQkXFWQyD4xFOIRhzek13uqsxsd+MgPpsGMYY7s2kQY00pkuGi
KBCkKYacdtMcMi+Nd13cQ1NxnSv17SpMGMc0+SNQ9Q4OCx+esC9UYwLY2/BUkjsgF5pOSot38QZU
K+U637yJ/ALImczZ6K2nNmx3i8kneLIPq9p0rMqFA/heMuapazSqyMag0DS4fKvycQSJKTKmhaZH
CgjeoeW3NN6rlgFe1ywQlLg9+08Jwvxd4WAw6Ob0gTsPEa6zBdWwiqkkoa+n2sctTI8LH/xrQ35K
Y9bj0eF3bE1rJP0NXrwcjbcpmwkRrwmWrkW5rZ1HzeJgpDSd/YKYgimItwjmcWIwPyoQCG4VJCdc
H86+m7zb2lMnKMdyFWlgIoaK3nCRQKgXF+GDY7ArfhzUyqQvoipGOXbqBiRoPbgivJcA3rC0DgVT
upkjH5a9+MoO9DrlTInsZUDUjuhbXf5bOnkUhcrbKNe9Q3J5q+yyI96Lia4Q2a1KYACkiaXXcFju
YinekYmdQ5AlXcwfw10ONgVQ8BbM7jrwMEjCD5s3IieXqDvmDaV3lXf+to+y14gJzFylJ7tOPiBr
3jMCtNhUk+9p8MNu0iuL5DXw+baEM+qA0l/l8GVbz/ryMzQEgB54jaj+HJoAGCnbHeldG0V8Pd82
wE6VvSxzQkWUOtfDPtsCD4aO4d77rXo3lbjUA1+VORm8AdF/d1V/SEduMm7E/2JmF0tBgUOzBFbY
oh8IAvbHoEt+YLv4osx140UXqfh/uwm0TGC5ahPH0V1kqvdgLh+TMJ82Xo+cpeGxWw3LgV++Xzve
dUxs/hZKFuLIeF/SMTyFI/Wi6fg4+mbrUxKoTRzDuWtlhY+TmbU3wPkwS3WOm5pwYv0Wz8XN3DId
8rLwPrWch8jMufz4Z/iNsIsjBgTgkdKdoHe5mu1DpAg2MiW98ToHW+m4AqxDNh+8wfmYLf4cXEiI
qTzUUQFgtupuZk9cZEjZZg5oGhbh61xjsyY/BGtA0WLXgS2YlcnbaNJznZKnn68rTzDe1kxfvFjh
C3edhYmCPN9fXuWk/xGA+e08zS/e+pi4PJv6IHyQdfvEy3PLIgTm11TMx+1uJyIDALHNwxCZvovq
9r3CLESM7Hesy8jvTao1TN/f5oFpNXa16r5s/U/HKnLaorG3jXz+cCsno1yR992yEWknfRVExXh9
/uDik6GpG7wLXsqA7+NQqa1jDMmr9OpMHaQNCLV+bPxIK0GQY5K95pAsVmMy7+K0xRKUmpsiCpJ9
nxJ/V6RXyyAx16oQJuNPAsY1w3eYo814QMBMsIpF/klq82XC8V02/IqGLF88Nz+PuX4fEUWBwXiB
afXeNb5FMBuZWbr/jCp2rEZOtwW7VVbiFUEZQlut7PZ+b393qv3oiB7kU86GGaWPRmWewCU+Bln0
WPsWAJGGXd4fub+pQK+pwz4NNT7kXkNCOjNnX9DanqlpcZLBk01ualhXzOH51dXMPXFJHmxM8VxX
FpBAj9535YurrLzDNLDd5pOXby5VKVi4hj/zR6FmqE2GrsBUiGEk4QtHgY3FhEfqcg6lUJZmumsZ
Qm0TDaVAZrTG8NWu4fmVedlt7JwdfucFI4I/2HgEz/J4w6Tc22l0ddN7UQ7QHESBXHDOHqtG3M9O
TmZeHUKXd+5E56QbbcQENPnFR6zI3qFnCHlYk2Ptj9+qVB/wA+KB7eOFlsliM1V9L3z9Q/ssWcOC
g28j0RiiUwG7jjxdVqryhkeSWJ80Gz4Unwrxa4UorqXNTm/oWxJ4Zyz+u9HtIRE4Itsn/kvVBcAN
M9wUcQeEumsZVU3WY1HIrxAILAA1zGJJHj5XNhP9rtxNAeoCN2bNaLdcM5wNV0VlDZu+R7XuQ9O2
+l0lIzilA18v9iJS31APQ67lVKijZN3YL0I39Otk+pmPI9bFhM0U0tRg9PjWZUO4cBQNp5//4O+S
hN2RCECJsniAZIANEK76Ip5+opL+5vp1SiADf3BkTtsRN+uKKv1bT4rRNh2ymzm2osWQOKE9ZcaM
VX+FTv8YtGa3tQUUz7YMftAGOw1G+ARqEU4EwgpHsBdkBg+1aP1bM+9uhllvRqfBbBjfeaHxqg1h
s082CAJ655UmHJ3TlI6rB0zG1tUL84evJnH1W+y58P2Ev6hZ9p3q3kvCU9cj2p5VMBEGz9EFOot4
+Jm2U2qQ/0K/B2JhkBECV7OezahY+wTAaxombTszubLVA3DWPkxekO9s7PDZz5HBjCxGM4oH/hD5
GvJ2+xOpO6lfvdv0k0Sp8Z1hk+2D5msZYllAg3PK7LGCLw+3PmdXrYCDrrraemlzYFpxmGzyKfo6
6Ohpmjj8SX1dVDGQ6UNGqSofF2RVuRtMozpoN85XQkV05hh2zx4KFe4SNMPyQ1hMMAn0uujmHy6J
VytgUrCcuTS6AEuVq5DvuLAeZlkTqDoY6BLgQzRJd0dakLtSC/OVcgjfD2+3mjMqNEqEyQo+dVW/
GsHY7sLwvvFxYJNJwOXZie5UR1Yjhkl722YPea/DLVeJz8xA64hNtV/biIE4ZM5e3zh7Cr7HtLOw
L+v3eeCczLLyq7A1a6MxSKhN/C9VC3aA1w9z+PDuD1DjescpdhbKPiB/aZpmm8S965LosWmZwpYT
GR0DFM3IZtbJLHRHrgfAM1c9tmhu13n3vUIjdNsH8aecbvKG9y807b0h2c1YAi9uWLO3wepTgiUM
bXFjxga4KM/co0rClpNlADVzDAes08QMXqKAOEBnUR1NPEOus3CVpkuRBe9dgPo1zw0fPRh1T1Dp
Y7vkJdQyex8Q5Qn0GOseKtYqRULPPMRh4XBISAUbNuCzcUWvQkWLMpU0HkJQYwaSuY429EyQhjm6
5jrJTY6pRB27WaOnU+rBbLJXz+IM9ScBy8nYAr7Tm4SqEoCxFzGznIZ9VH1GYsDuZqUPZi8JnJq/
2XX9AxAr+VhkfKVkzkE2LRxe5ShFkG4RWcM4Yy4axA7jyN5OWMNUAW4kQ2doY+qXyouO42DpXUED
Z+cl7Ghs6CsaKTSLS/stx9AQMyw6SV8THJPoZI3QYk3gL8lKU0AHwLymdYVeiFHJFtTYCebYovog
064qSfe0c+NISDcg3oNFR10aMdGLllxZrlPtmvGHaRCPG1XuTmPUhg2HITQf3sjTyRAhc6MUE1y1
Hok3ll6FDvcbEYPojipSqjLg+Vh/MLuMKTh8F4pVi4OXjKYDA+H+XEp5Gjp/uEzjBxqCaGcXCKUw
K+9MU6qDGEGXhR6ywDS69NxSV3JyaCTB+Vy5tiYELoPpbICgb4B6m7NF6NrijgrllaHxS+Bymwsz
hUouim5NZTzTVTu5Zu6xI880cjziX/0YFHB+MjTNCKSNELmCeC+T9FtOwjG2Ua4G/NKrzvg2hF61
ncgo2ZFy9FSMyWeroCLqObixIdg5SXNTIdBZNEc2lU8B9rD65CZ0V6VA1bpc4+sbU0pE3X7lX0QW
l6Zo/7KnMIuMVQNCYO3WrIgSlMAU1l/HPISb2TpXN4ph9WpBMLRXEUzaoNfnUXvkQqVe8Cg6CJWj
yQZRu+c4Bg3UDQ31yITunqg53eVLOgNClCBqGclN7FjcoRdtDsJJo/kEZwHpmKpyW9AxZDeLUybV
KNAKXvan3PY0UWve26iwbcLujGBN00OOSTszt2Xd2RunyDkjevfo5wjpZsDBvCXVUdRE0VU2qQOq
eYfA76ACyN+0kVIRLVe4GCQ5Ak8DgB7cdsf8AVeyX2VpUtPlYrvtpyNNrV1oMi8s+/pH00KVTI10
g43rYLDezMzczYHPD5nnL8VAouMk2p3nu5xy4QTHrj62NeyesCd4Iai+ZjomCdghBBS/8n0EMGvH
C5Lvett+a/Og5T5J4UKq40fn0aLyptBi12jBrwEuYHyOVtUcP40RKFEGzU53yED7egE0sBnhyTCZ
eETf22giEqr3D/k8A4vL1WudqoPrpCgAu8ep1g+jY6HUDcI1MQ41wx6knoMxihsVeZgsmIJEeglj
jPUXLpNuMuB8NhnIu2N+MCTq5DrhPl22F68wUyKdQ8L7OrLNOH/Tpl0uZBsEj9mqIeNjF3UQ3YEj
T84PEtYg/1WK0OXBOqfOhNzC9J19X437qR+Q3OJVc2Z9TU0+Rx/SYBKsUmKyuV3oaqDOFEDkL7D9
jHVvBsWJuDb7uQqC7x1LC646kNVeE14I2yg+8OwSpsADjagZyaq2nH2FEQ71ARJMg+OgHjHJJFaG
dc+/FZUZXGy7XxU6N+gcv8AQ4Wlbyrt1TMFT+dmuKMvbDkbh2I27ceIsjYEh72OYNQLwbzuZYtvR
xQaxOUApFOJLJGv4NjJ4AvQ1rkNn+lBpcw/h+Vn2Ktu3uI2QTGMGDGMNkVeSK0P5RYubIV0/EYFg
A6TvcsnZ7iPk0x4IzyF/DMh2pSxfu8v/OY+rrNBoTN0HwspTKOGkLVADlUljnuupvQ2eTIubkRww
WNIIPwx23ezquvsSlUzqIss7J9O87rPWW5eaNmfMS1tXYIVi4BUHmbebuEsheyU51un5EZgrK92c
3tOMfc8gI4VBTrrO6vxDZSIhYFEehUk3UvTWybfHgsIleagr/uTeZg8Z072yumEfBziWLPWjs8n8
dmsN5F60m2AowfDb1WWouYjbk9DgLDn28VGbk4/hKYq+zXEwUQ47+UoTOXO2vPce8e+JrLi3htvn
MWRsYwt2WQK66b7q7sqB+RYuLYnUKRMuGw6XRFvvaVs+tYX/URXvc0OxXATz21CFVyr7doWc/6QR
Buy65Ik5J8lIS8bO3CMeyFyOL0ot0imD8L2w6rPtpFB67ZLkta6hzun2dpHQkYRZrYV14VL1pTCm
gfOlhG8R85tR+sgEcxiXS2SqsUd86Sy5kVry7CWCUFximsmIMS9Na15pnD27C1edZYL7OvZObJAw
eyK6gVAcsWR/2pAhe4xHiF1xX8+Je1sZ4mhX+R3BNh85NBnyAD+DktGH3V5tI6P8yraEt17dluwH
t6lX3IT6eHgrgeDBcq6JtsDwzpxr62PgMFP73hLzlZ5nt8vL6B2MybSXRXgsCnE35t59ZSL8y010
50QS3QxlomnDrMFMLGX2Zi541PO49SMPImeoPoakcklVjC7aQ+jJeIlz+r4d7XM+9PaFydxl5naB
cy89VkGaniLh41uNLsXoBYDPN44OCeQxwtsiEPOm8TG6WeHViEu5oh7K+Jx71S27TnOnjaI/cEoy
xoXYiclFHX17SvZZ9JX1lSGwn01u8TX0srqpvxQm1FZs3IoKMPv0g/ozcRJWr8mej+oaYU0BAaSB
3+37Hpxl/6MmIaofn5DIZpyqBo3fXlO1F92nyoaLl6Odzus3OlXy1rZTcJf9B/1r4xAUDGdc/Am4
4Ig/I7lkbY7c/R1N+ViFBnBRxqLrgJ9+zl9RtXEFETt/7r5x8Rx20u7f0JJryDdRdSbDtzxnlJsI
5eQpJb4eX8hChjN+6OXfNtrue925atfUFo+U3MKaNFimtHCS2uSty2rv4nQL69rSHqZ+qPltPt7k
vXgbFrSf5UFqEm1bY2nGcqBK9ewgKPPyfN64Fu+uoGgrMIftQawwJ9c+sssXkUbJ1gntZJu1m3EU
za6r6ndJoNqmnX25q12Ljjci5aCGsyUsXkoyJ7SsSe5JbsyaPtjodl9amdIQA6GIV9gzgADdctOK
MX+SqxC2QbRxHcDPVkIYRthl4zZL+mFVjfLad544q5IYmHLkOLNCxzrk0bTkT3aHVNMxVnFQrEml
JjEwRn8L4YFrVNBe5JRxrMbUukKOO7smZI9LHf1f45E+eC0Wu7tukgepqo3tel9sEa2NeB0Pfr91
UVExEpXlJqk8tKVDu4/oggm0UzdO29wkuN3mnM0ARQm4H4X4H3S5uhKuk2yNCO56wqhJ529EhNV8
CMGZSo4P1NdXDwwhvjP1QZVtnJxBj4S0NEa7GUbeNNMxbz27viXUtt0rA4UCWdyELwCZUBl9Ci6G
MHMb+8KX9k9TJLyTlPXn6Kps14ocWgXe/DUjV1opcUmjo+rcHVkIH8Tbkia8Ymqe7wNpPHBU3MwT
w0e8grXvXjs7uSZEhtAQklwV7KXPRzylUdDpYLbaVvNJm8FeJcH0ENjV0SMdc2ONU76tTTplE8ym
7ZQmXO5CceultKtVdDcRmrIThlPv4iUUzyhK9X+MndeS40q2nl9FMfc5gjeKM+eCJOhZxfLmBlGu
gYQHEv7p9aF0JM0eKY4UMTGxu7u6mkUCyLV++24VdrKu3OwpXcRAbapeaSYTBPqaQsdwaDIC2v5W
evYFX+TBHt2vzgm3pZ9TZjFT8Btr92NrdUtj3nKINGeTNAGm53udHrVmjE4GJ4dsrfKn7QdonCDN
+neysPKgmWDsoBrNM0/IwLObcd2RNCLejaj8Fu5MPrCJuRH02lp8fM3eS5OTMlmIusGxgrgNlFFj
5JE2OXIUOuZAnWVswZW0COdcSmCdOb7N8IrMTCMwIPmw8bzmaLb98iaDkNnleJPZ+o85dW++ZFKr
syWlX5v2QO/PkovnxmjkS5U57xwQDkV+zW1uclQ0iluMQgLeH3Bdz7Y6KjRdkC/l46TFnh0vrY3T
7DzLrL8gMSF8rLeKoKkvUsW7sMZwVKY8CxyAk05c6yJ6ytyvkMB1HwcmfDhKNze38D7bTBBkpoAX
S+InQ/+sDbdeEs48TAuxSxJtb0UkgxUNoq7GFXdVr8p1T6Q+Q3v8RS0L1QO12HkaBEahcAoj3UrI
e6IORnT5H2FiMtdE8hFpINwFoZPcBtfMIdVYKmsI2kF7SS1KoZzc+1Rk/jHLsOnPkn9lJHOTOoD0
B8b20TGEcUKpw8mUqkC5lMhM01s90RYyp5yyNed479NUTIGcwaADeFu64LXZKWz8B7vtz613rKye
EZh/2xA5DQa0CMbodjaFngceQqqmc5/mKOKasLBopE+10z6U6SIcCSl+pSmRduBBejw5kdHB4EGF
+tZ7hLQqKAd3y316bOxOPKM9J3GMZBi8RU3dkvCowwyQfbCKWm1P0j1Pnq6rDzap1KuqZ1+WGd52
G/8hFQlAaaWVgFeTP6Aso9jEpsg2lSGopUAeTOcH4YtlFgyFDuddca6lc0UVH3AJT29sDz29olNe
g+RyqvWDMwSk6ux0HjLd0gQENjB5xOjROr7RHbgwe0maMlsqBxsnQpZH0MDYqZOPWy1UEbLegV6k
mFuhiYfwAC5+a8X6RTONV1l01SkW2NUq270XTX3NFOUopXAzWJlE2ybDzNHm5lsKbETAM/jQ65eE
tvNKjybS2jgx0e1ehD+/5A0NeswztvCTs5zsnTZRlF5bsDnJoH02wIJ7ffQSwEnszV3ckRpufURR
KndK2mfdHTbjwlWE5SJxH8d3z+qvXT190L1VE6lJNC4KsJWTW+ENhlXQKLVqyjbZ9p3/MmocAKb5
3ikhqIXJtBMs/d7JI5uu8XHv1vO+JuPzOLXeVyuzR8O75Py+w7oqqXUA6GWTMqqD7LUdctADcug6
QGxxaluUbWm70+GcSCkDYwY12kLGxoEVavdg7FjLfIzVe2tm8ixG7+RQUnIRw/zoD5QL5S4tlKa0
OaVpD6nlj02tM64DDGeJ4zKyzjdpGL2NDU20bDSk13HLEiMSMRd4f+iIggi2eHWQd+BmBseJh052
jwaSKrjYuQudmA5XMWwBumAYHM1EOJSwgE+3rAdE3gFdb9Qk0q0aBg5q1e10ojWJIvHnLV47MgPs
7tnHWX3vZuLsj9NBNZp9Ayy675bSZjyaL4aXTUyEzqpdWhbUxPSMRusoxYh0r8qeqjLFQpTpT+1M
CU8POitKxd49l99Wap5kSfT/vCQ3pCOlK+ann3eMjeTKkYX5Fmdjv7eAnWghVAf6+Ww4r+ojnchv
YtCq4PQOecR8hyfOwIRDYZQDj1EMj6knzoJCVH/0HqmnpnukFUBbYA8E+3JN+4xBCPoxUdTxmfuL
R04CiT96RrrFB/pEHgJucecdjQQgRJ8+jDGrSsbFwhuDYZqhSS9/PCN/Ju8RE6cszUObdlcOT0jl
GDa9Dr0bp6uIasIfS9s0IcVLf7LNY8Hr6BdIqaU1gVSNFPrUiR1Kg+gwK/94aDx2cUPhYjt1X06S
1mf6g4mcpYwKEGKhdNg556cxba097VumB8FtZURvmJSoFr63bS0QBmIq7jtENvhtzduuat/Jf7ii
gSFPRMMdW0wjVBhrchN73xpR5Lr7nrkgvsQRbPGCfUOPweaSl6U35quvYW0CfvwT2/XZx6+zZwYC
eTSIlLAND7dsdnBH0w6qJa2VTva1QwbuurcqZ11MYAHQrRzE9ZZstieyEXyy8vNLHOXZllBRzr3U
uTJwnUaDO7f1DBI6eIDAUMAD4nqk/nbBbV2d7QULOsOmN1MxmNH3VsxEkcZW8khKFMkx7S3SSVCg
3+A7564oFkoapjKI8nkKsnp4ShgYpEUe6CyL18pCyq2X9IVVNA8Ojb/XGKKXBj8gmhEwipgKasEq
65Dh5HWh/dcg+Bv0K1uvN79lIgyuNmONY/dBwvkR/FGv53I56mj/8oSs1vk44RYwxb1U/l73jpKj
n7i4dJXGcI5sfnsvt99sbmjiJ2P4cbXzwJYQey8O6rXpvbc0VeOrJt6SKA/grDf+NvnRjfijqJin
m6XY++O8LrnbJ93euX1EQ2YmQTJC7KsWeyie7MAcGaunBilIl/HbhfPEXbfrtLFaQ4DhZhrTrWm+
qlg9ah1AdIJedGUtPSh55r6FtcKVGP8pynp8w5Z8IAXqsa0n6xhGxkeromObQtJk5fhRm+R4u+lh
rC8zcM0iGErIQwUUgqlKouI9S0ac+XpJo5GyDuZ0nwv1gkDtu+TX6yzfKdipvZOQhmeZOlQUOQU8
2UAEJ1zMfOr9fqyqtwwhwMGUFX2njHDL97Ckn+6iSOwcoz+7usB1Z33q1rBLgP1UY1P1NJfRJmz5
+jhJv2uLrIcujDlb1UPjn3T+q23IZCpxdGg4bH11Urq2S2Z5tUd6H4QGUh67lKj0rokPcDa7FaXU
d42INh0o59o27WLtzmwtsWciKerVN4fYJ8oxC9nvguHBNtjvyIBWeSKClqTuwDbETtpNux2Gl9GZ
yLjV2cy6Ods17ac5cF/rlTpJEzaTdJsoALN/gMJHEO9ttKZXZzJbS0k9CkkjMS5S/yD9+XHKta+w
WBwYureW7qDd+7k48ahi3pPJs5rFa+KpL+Ioip0qLySkvvSef5d2wEVUujsYrs31jL90HZu8E9Zy
w+UNJl2vS2HYgbogIpod0VJqo5lf8E86qEu4sCKsyfgqqRLO6Asp4TnJvUs28AMHtlhWnmbJjQkd
fz1M+JLimBbwueE+GiwyjZsDDdRg4TCbjtKCDvXiyumrdKeZ69oACbH8pW55Nl+TeD6h6B9WpUgh
MB3vzh2Yo/ExgFkOsIe+SSUe+iZ4vzjg+8Bxm3zElTV2+AywJ+dxt5sFNZ/2trVT9G4UI25JHfRp
qdlbKsfbMKHvTT0AqWgkiqOb2HV5vvgZGXLuZPC4BnqUC0YIx33EGYkR3C7Jj2mm+kjN3GOm9zaU
BC0+VujcRaO+sbsOAM0zFSONuZs950xYDYrZoVqbw8gHSCeNk5db1M5AAiiANqbe0k/rz3yViU1Y
A+UcLCJ/pKKecx61rUp81GBt9kZgtMf1RYB6S46nWdjcMnUGNas4Tul4XLcqI4jRI3XSRefGCs0U
bYxcOekTBSLUk5T6O/uRaCXnlcMNOHTZ0UdaFIwNvJEstOdchvWW0381jTyr6wYqhmDQfKmIvdVC
85nn767VydBNi+m9Mv0UPdbsblAAVlyePM8HGy2soQH2ZoV335vltAtRjLCZqgnQ10FY0JW0O1Jo
DLo12/dd7LLnzlxalXfDaEZF+pj5W+WPl9GhURsB2CUf/CdsXATSyXozt2Qlmc+16lE+yZKXmrET
LUknJ1UN3rEeXnPcQWuuK+5k0JFVpTkXEc5aELlaHIxCX/4xwHH1Zma2CCriNcrMrtA05Buijwsk
SQgKe13yOPCmtaJfmIcFzLXT8MXVC+RqtGsamI0Jdjyrn3W/LLcMchjw5gLcsEFO1TjpHj0qF72B
nrJwOEtaAQBloYRrML/vcDTf+CPlAyxZ+mYkzBBJNtZ0o6VxbjRBimMO+xCLZw5OGDpIfhybLSls
Pe4mPtuoK35MEb0MpveTh6xEegs9VSflo0Iss0Hx++bAL4wagIr0xNZJzFcrK50gnZpgIJoLBl4L
aWZCP5aT+BlIeHDOLNrzaLZbZZ6n04HF+xdZJTGUMSb5FLvD1i56VIlOwZo8UrVMMgHKF+S3opZ7
aXAPhh6PmX5KmWrK2yymEww+jO5HpPs03oD3cNfGBNehz4BWbagibIv61Y1QbESpAWlQoWBjDUwQ
fHBpHmDeplWNQHZrwEqudLO2AlKtedW2K4NqMPfNAJJowPuGEMKb30elJwfuez9Z9RUtJXFs/wyJ
2lNrBLOuFF6n+QWohbbv4sPNANQG+gw5ZWnccaq0CvLU3faNToQGCRxz4pjHkcdjaULdkLdLmog0
7Q3xHNBFA3W45HporgncwMbPo3vpn3frg4k+gyWtW8uwA7hcYndiTt4TlzmDHuD8ykFohZqXNjS7
La+5TM+Uk0+nRhDxQb0bEn00WUUpNmnOsZo2MGPoXQRe+Q5w1y5Ro9BwBeCG9Ey22aHQy2WeRYnd
Uu7LZ+E3aOPYPLaQ/8kZbXTupyfEDOGejKUHp/MNMt0QyAxkHxc9URe9ks0tp7y+SnJyhRGokBGY
sUrb5GakDNXbwuzCrREBQTm0qeN0Yxk36xeBdpX3H/SiNNQ3+QPv5EP1NHRM2iZCW2eTBlF0PATG
FTEhGkJwk/bnqLzEY0KXVo1QoTUUChPEBIHeGbdTeBlCcsJlTNdhoyUCRUND3CKaDpQKao9zQm0K
whoyRFi5wC6qd+ywwFWvhjmZQVYwpWULkOLBSSUeRWZ63Wwigg3I8gBobXUD1gOpWkDYEQdnSQY6
MumNp8bmaAvtrlFpc7F84u7jiCXQgPNHmv5qkGpeegTM6J5SB5zw3Mv2++wOwLYayLRTjY+1ZOlw
DX6yxB2vVj92mxGpE8H3LWuIuUdPf28YyBkkB+nOUWnPmcAYTjYoGY5jly6PnpfcYzGc9PbBH6JN
2/ifS750lwbagOBw1Mxhi4IVz/Fcbfow22oSpCIu6Hbn4XIUwu+ZkbuWUhOf6UoHZR17vh9JYewU
TAuPw+ifM57/RiceZ7hHuxtgJIg5S0l59Mp+r/m4xgiSzlg/2EnQ4Tqw2Ks0RYGG0v0pVelLS6DV
GpOFtkmLCEmQV9wI0o0j24fRAIdm0I13wg0JWfAOetR921OFzGoBfO1skR7p5beTz3cRhe38bh1Q
ljcSwzP76xHvwu94E/pE6pF9366Ton7kcpxJCgTKKWmF4bhyEFU0n66a3rzwtnXYu5oc91Ix3xZN
5IMEwuuWGXUEVUR0SvyIv0PfZTU0QMZmEcc6gIoULcGmvK1EabNY8qsMH0c2tdOuKAkDzHwNpFuO
8TZ1O2aYECI6D2uBzC0/CVG9RTHCfYe1FbCcCZCDFGoq42cArimGJ6Hk3mICDeYRuUOYWe2xcmKK
SaGxRU9po/TNYiMP6CmpP6fUeFIgQWJ+cp0s2ShktbRhFpzoxtZu6SIlxnhalbrZBtnIueKkRBcj
ArqjsI4KA2GT/JdLJt18l/V1vqmxmO7NpuTeMfMfhNYk1aXyCxzu0UOg3yHWu7iiuq1H95U17w8N
Dyh5IP7WRjdjMhwrLZBpFwCAYg8Q9VMe649tjPCzs+glyHL7zpMJNGuiLqjF5FondoVlB8jXGAGf
bMBaw1Q7H5n40t/QrXkD+x3FpPcSWmhPh8pH5tvfrmOs48I+1enwWWSJ2hhQ1CwI2HNITNkgjv7g
xTfHER36itUeRYRhk7qq/2mqjqpkmb87IfCji7IN3dg4XzU/C5oT2Id3W2XyGvcgZ54k5F/z0tdw
Qknc5zn1UOLDDGkXaX3OsiRb6Nq0uMaJbT86cXGDSeKPNEBnbCyhH73HEWgTJl0gfg4GMRxnUfm7
iAa7vm3kTS3zp3HW6kPHcDs44jtWer7Gr0/ciJWACMjqfSCh5gQaDfyqebcErNmngvRCknScvWUd
CMjv0TxCVfZG358iVey0OSa0GriXzCwi/whhxRZ8L+0UFVPZJzvUMTxBSJTbVolzS9wBZvvFA91T
Z3Brdu3tgABpgxPpqcXUAOOPwkpbaj3QSgQ8tZItcWuPv9/AsLsbsHn62ltrOsUNLwNycOuG5nDA
SlwFc0sfS4zrLBAMt7MXOjdLCEGZKYRynic3hg07m0uBvKkF5S26HjsTL62sOW3VaN2kqTLu/NA4
9HmX7gxIyO1oTOl2dl5I/SLBXBdkE7liUfmj5fBA2UJUWg6FAHLM2WMXDMhVu8kuqUYdkbapAjSl
ol4sYkcqPE0dcpMnad4UDv0ywESu+RJNBn3PckJDx84Gi9gEaP0T/BLzvKlkuPvNNa9EnqxdvhVj
NGf7SCbmOtRSa9NI5mZDl/EevBlELH2wc80KMvJpqVQ3kTO05ZnQ/XNrjuKx/BCIggNUQOHxN9A7
rW/SOPP2Uzw8xKAoO2N23a3TELkipWYcUIleEi3UGMNmMgfqlu7OECENWe0u7C6nkF83TPJqRMhY
jExeVCVFGk621MWclKARq6R2MJYiKILtUF61POTCIkb7P/o+Qfr1RmZwfvgXVot0bGXj7TmE+qgF
btdyJpKBiAySuPjKYPiP50TuwjADK7H0fFuXDXmSSX8uNdHBsgDmVcqBSajE3h4cnhDlMAeWkRSP
sS/Wvn5t2oF7W/nvMtVp3kiiZ79oTBzB+ls/9drWq6vnjv6jG1zKoD+ee02B55ErXgY5jQ+YvQFP
SZiNGDGeLdd7+K1Pqm3vD/ENxdqA5Y1A5M+dYWBqJC6mHz2eCREfqx5hqGkbAKUk+k7Zf2/mkrHA
6Lhc2qZygnBAmj/pIac54+wrFTyHjELRaaSFAoEpI/TMzpHqFvRh3CTvMssvhVgm8rn2Tl6EXMQ3
q31m6s7LoGjGJNHxx0rHV5GwSTrmnWUiK9GwUa+mRjdufaP4yZduFFBT5P9j3t002BPkYsMG8acH
NbfvW0ldXQ2CrzMZHN1F+sgZpt+iZ7JRbcR+ULXzmZab/JlXpt2A9e0Mg8zp2fNeGyhaJvUVfB+8
FjKcU1kyBPap+Vx0Lu25qRFxk/EhMuy0N67Cu2BcKVlT1xxb6sboQhXEudcGTt6GKxDD8lRE0RaR
agUyOBjw+dajM1j9mqYDhUysOwtzwCQxiG3hxaB+nZcEZnmPQ6F/ZoIkv9htcBs4xXkwIKZrBOFW
BSjUPRFwYt1qfU79G9tiNFqvdQdzWpF5vqpy19+wfufPs7LXNIqX9xIJnIorbVcbMtvVSS+e49zY
+FRvzQkaglCDc8QPA8sHgCP2eOq9hzllq+/aZQZyCe5CHWOdaN3dT2yCX8Sy5Ss3zmGNlHbT+rm8
jUv0Jn3J4TAMZbTPCbq9Zh0xaCG0TBDN4p4cxP4i8O/tolFmG784py4i8JAz9pySNIpglE14CO0+
KKMChbsw8o1h1vfubLzMKr3Rizrb9mNNfOtyl/rYn696gg5u+JMBYkd+p58i/ccj8/ykUPPNHbpH
dzD1TWbjwOPR1RwkeQRAk2+mX5pHx9SCrG+91xxVdqXDaGpFXm/D3PqpirG+ui2pVoNriWAcyEm0
enu87xIm6f40+OCmVaYlV0AYnOK0qjdhQjE1lI1NL12oOck9QpCz7rfDioVEIy61f5xM65SyyezG
BsaUNN61EQn9GadXt88IOLAcErIQSe+13xwV6gwtaBU0HfkchNP0USNgv+CPL/daL+0gTiDy+0Z7
kxaW/wVNtO0+vUtL11gZsZaf3XbOWC0I+fTSKD0YJI4yBxF5yQJGOmMi+4vPKlYJX+yggFhOLYgr
pfWn31Lcls1HN8R+4F7YG4jkG+VsvMpOdpRwGYG5KNm59baYGxDSRV51/s1Pb+yk23oOuWINaZKb
VA9NZqoqPpOPdCCT763on4d+ktco7286nagrtDDoVBmfiU7oX7gZ0obcjBxmZpBL+PJycSVSIbwq
Q/0hFfGW2Jtj0tbVibtv7zRdc1AW3IAd+uI6wgBSyzZFt37HE6Swxjcz7W8pQDiyF1Ey1VKLI1rb
4ya6oJNS+xJI8gQA/56kCVeBzC2kCYv1LH1vQmFCd3M94VsB//XLT1fTn4j/5XbNs9dmUvaRciQg
OOfi6PVwQTUyEpK2oG8tinAeLeZVpMWbZnCST1TFnGfO7L09yWiXtP0N6F9KQ/BUbqVvHCerds9F
iQDcBVvsYtmcxECsPPLNck0WCEWSjnxIk2w61AMBftFYFLfapzMTSgiGN52jEYYISAqaTeDgqIw+
fmgaGGZTDneWJdKjSw7TMbdhuUwF3mgVmUAYgHEqCWuAxL5nwujO/YyMIR6H6NKR6rDzOxyvDN8r
gmw6yqOKZPC3cQhs72vvdZrDaNTpeE1C71Bgs38uUmyUOACWYw9XTV8lT7lJeuJvQZzK4HvMJcCS
WiecTlPfXoAc4nUeV+cYLmDlAHisCqycqRoYEEqn2M/mXJ2S3PsaGZo2FH9gavETfzP4VAJStlBt
kNpTQ+WwxtEr8dX2uBpJggkUPewfQ/JMEGmI7Urqa8okPpVJQGAXh1YwAcKiO4mZzs3kjopNbIrs
dtxKBJBEqn3Gdb7qRnIwueKvtq/Gm27JQKviEiUew7rLXtvNUwL5640oUEBfvQmInj7V/pg/dVkp
fkohj7JJ/vi+0TGQCESmeTu8iYnLLMyOqUdWSqdeVJ2NdFJCeZAd86Nhq4AlcRk7pjzaCHx73BWM
wtOENL18cIWw76QzgpEYvENwpHiRem5x791oqTrRU2IWLQ81uN+AzMnk0bbG/tbiJ3Dq/pZP7zFq
AIr0tkP2aBK+rts3DU/1FSEynyjhNhOGzHeLA1tFzicst/4kJvUZc9biDXuJsS+8jGP62BOEerQR
oOEu6ODRXe8Vsn4z5WiKaBaaX4flv6ZKZ/UIw+4YZSH1Wc6sYfXjLyFp5XEqGNo0jBzfgv2mn3Hv
FoOX3kSq/5TZzGA8CT/ogDtPVkl7CZkmG+FK4x0RziET5XHMhumVRLQAAHcGCkpSMhseYsNHmW+n
6lD60LdltY/CKj9rBqi87hJLJiMKEKrevpQAl3cz9NtZI1rGAajpABKjAsZwARodTtyO2KuGeFwE
4syB8/iVidRGtAl3KqoFLrT9YyVkfMh7LCvySCUBp6Qic25muFvFOnVMRtu9sozHqGJN0v+mujoQ
5/0aFll6xNdT7mqlyi2KtzNbPj/1kiFrUJ+1ct0K/B2SRhTP0q4iylV5yMAP4ASL25ckmvWzTr+L
ZLIpszJnk7RY96s6DWaaQzWgiU54h6Qe/JNJgQymEooM4+i+VLbz2CFrQqxFMLBRTAQI+POJe/Uj
F457TJBMk1EreAvLSx72D20Ykssfcse23UARnFW8z3rhBfhjm3AiDQPB7dTk4ijoLEVt6rq8C6q6
yaadxcByl+t8HK5FCmZCZU8BLLOXBQBrlGiXcYZ04KN0N2baoG3T7c/C6JCoTKBxlMytNL3ETi49
TLtu+ihqMHN2T/SB1atPD+Yu5rDWJJ0Bgsj7be5BcuHQRS8YH4vU/OK6gM8F9k8Ma9q0qgjsNHbX
qnvxLNylBDeBMvBKVvSA0L3XxX88BgmtCe0bp/82CJlYJ3qa7wnbJR5IUpDrKyTIpofsZSwfO6L6
drkzPbGuia2NaWszwKCs6drB50vF0HYaFsGLqpdhSj93UUzgKHp38lxQh1s35kQG8Fwa7zRcYH8x
/CvHCzCM13S7qOVyG/XRRR6f1idXvbk47m48YwKYzaejRI64TMHJurYFkgbmJGIit5qmSdQlBAq6
8fS2xNJ606K2aEc4MoDU3ELWkUdOYDp5dmw57LRmJtxroAHn90jPXAjRTiMOpQ33s/a7MjEWohR4
9gYuosgtEi4yCBfNASmLdS7XAXhkN+Xqc/CIlwDfPHp6+WiG9OpqPR0C4PEg6Vr04nisU+S55Y8e
EwpI3pLvoiYj3MvcVKeuUsa9VqLe6FoczjF6B1ZqnlElLIqclHWe7ASoFIPAyLawGRNycAgH+P3Y
mk6DOSGRtS65Tbh1UzZjSoKcRHBLI586lcmwNak2up803jttpHhDIozC+7Y2k65YN3zw68bT5gch
J/yE8RYYqkc0eDNqk3VOKvQRSFPjG3R3UBUaNXjDHIsg1r1bOjcXGZ3bPNW2uXLT8ClumhueQ76F
eFtJlvyYLWZdOQJBqx06gMV9jqCCqKYVlneftck3T1VGDRjy1WREPWUmZTC1ttiECLl29qycs8rS
Q08voqh7866hRXVdTcfJSdyvHjWY3bzDDk7fOe7qJamCOCZGXWanlo6zkPyQOM7Peir6bd28yDpv
LyHdffuhJhaewxQ4z0SFVaaNc18uhReT0RIrhZFswsR476YYQqlTlGcyLHz9tW/b4qpVcbrPRr1Z
5JjXjlquh8ElkXAe0SzVoJSXRp48cw5qKr0+82WOMZwjTXD6pzdAPgn+QbR+4q5dHh+Jptc3dTKo
FxdxFHmWk33tYy4U0VJYYKj7VEZQywSSrcM4j64iyo8iyV6LISs+ZWgcm4wwHG2M7vQC0KSyCWUH
/giXReU/Tyn6zaL7SxIScnbd1SjhM9iZ9d8O5X8KKUJbKl0XA+caJg/wB74/KnyGpTggwKw8soqm
O9q0eBAgcKiwb4QlpoRmGvat7uxjinaD3n+ZZo0pEt1lZXi7piNnMpKTDvdm3biUcayGpd+L82vT
MnmfK0QYQasUJ22dD/+Pn8j7v0Xqa47pGeTQ+L7m/mvYHZHdelICS05a8zAa7q3wcZJAdFoEfqzT
0QU85fg+CFp7M1FseVTLHT9a7dsJIVlafePTuxYWgTEm1kVP0ISGEpBBdmD4StFyUszmExoW84jY
jpQRMYpdlBv2bdT3S7d3+ULTisJEwf8JC/rdzHkKTIlVnGnmPnqH1jbLO5WTBZ+bXAdU9uUneLh3
D3Hlkc0EBqYmTqVvfYBben+iybltcvzDJpKzTe5a0SUWI1mpGnEwda599lY2oldFIpoR4biXvMqj
MRmn3y91zHeVeeqgltx2yNG7Jp3GG6TOsNal71xn/CY2Iv5zHqG+0in5oHkuaNlGTrld6hdXzV5A
3plcU7em3drwU1vPKmgB9oxDPZEqOHUoiX+vy//6Nf636Ke8/o8rUP37v/Hrr7KaQL3i9l9++e+P
Zc7//m35O//ra/76N/5991PefOQ/6j/9oov8akpV/mn/9av+8p351//j1W0+2o+//CIoWtlOd91P
M90TNpC1v6+Cn2P5yv/fP/wvP7/f5XGqfv7xt6+yK9rlu0WyLP72H390+P7H3+j2+qcbePn+//GH
y4/5j7/RZ1n8fPwff+HnQ7X/+Jtw/06is0aWnYfRzUMGSOLx8PP7R7r9d427nLotl+mRsF+SgIuy
aWP+SePvDlC7TvuDhjnMtrhhVNktf+T+XfdNGzEdsU+GoxNR+z9/8r98gv/7E/3nwloCJ/8au2a7
Nrkl5Hi6YLqeBbFo/jV2rYO0MLTZCYiVpPrL8L9Sa7BWcKfpul4kObA3UK0NWbupuJZTCkZQgHOT
VaOtMk4KAUdBy06K35gn9RDSz5N7IYRn/YEgULHQtVS3lyhosz9sldliV3jQ4/K17HG4h2V+7+Ym
Ch5w1dpswOXSJ+E3T54Av+0/KkLjN0OtwOMRKeiNNbLSNEwYDQ96LT7Tfiy78k9vRPeRp531DICJ
gItTQtbDZgobQlC8VMN8RPK6YYXEuU3jiR5MMBPJ8ECXLE3GYLtY9KsBwld3mp1ysFzg9h/Wts/J
2ybRg+PVt1lTicNgt89Z0tyZmTCvUyvZSSWpvktRzhw9yMm/JdhpIqwhfDbIS4vrR2GXfyKzOtYY
a3c51YRkO8T4Dk3jIcNlZUby4FbDp0Om0iahRPMSO/h8EE949HC9W43+brdHK+KHnqPY25hFxI9s
bj1ccIdIZ7/tQurXkJCgvyXrIktaijeN56lOyBGivvVKJ/QxgkZd4KSN1XvpEeAAc/9GTyvOQcaK
XIWk/NjfY7yxfMs5NDq6Z6aPa0Hni5k3l8YcL6ab3goHAp5murXZJd4RhoHmpHpitJ9M8he8Hogv
yr4R9sBm5wi1crClfS5Ii3NT+y7GGI0SwCT5wZ5OIF6PGGe/I4zRpySU1aveH6yaSvZBIwdmyDKT
lkamtNQbsH6QRrjzxky/pNhX1q3wELQ61k3FWAD90W9Y++JNNuKoT9pdKFjmx6x87gf73aLDakec
+6rQSH8pNXfvlu4SaK2HEMb6eZDqUMOjM5lhLlNZO+4qDbprpNGSPpRXX0pUzzE0vSrpZwgj+O4x
0tpr2eHOiB3roE1Qx6PV/cF1AFKmuhhWfc1M89iYtbFOMDi5NN+g3PeOozHUR+p1yd8vPW3X0r2c
Uo1ECgX2cIdLSRH1RDaLET8ypT9D2RCNYd9og07yQOuxVPhadvZa3NOeXhwUxO5GrxiZodvR7cZ2
saoqp9soV+831ljXuyIdv2ut5Q6/RmUVbclQm/cYjyRAzBVAxmAqY+/O5XCVyIVoo/mq1ZK/nXzJ
Ic/5+paGh87eCRXGR1a2ddeG31bBd0E6kO5nUBhfi7j3GygUsnfxQfM5koxRvrGqZqvCRrlDZN5w
pfkN2n+eD6PDS9T/O0fnsey4DQXRL2IVCeatcpZeDhvWvMScQIDp633khadslz1BFIEbuk/r/IjY
zAX0CKth9CO2l2RoOqpfMWxByNHHFyYNwE//x/Nm5d7K3U2eN9CXRPuUlCH+AYhPLq8FkuhXlG5Q
LHwWVGQSLHnVnrO4YXLRkeo3GEchxLMI2X1rSx5lOp0xKz/1E/LoijjcJRPttd+tSK9F1BZk5OPZ
kdpb/+s4yxJvJlM4bKvtgtRNYtKhzqR++Q0Sx9ikveVCJ4PXWxIshxiR34ceinevHhmjdMGHYsOP
DLmFVBObHyzK6UwKk9CI5Cx4FdLi/vaoCRGN5z8NDYRBfWka+6U0s0dZIANN1LIsXT7Y+1y+CU8+
ajXaVZsjzBxefAMCbU8XQCoSjyIiCgfRH6Y6ejFffncqZkyAxvVgeO4BUzk2ViIiQhIYQKzONAp+
80PU0A2irrGP5WdujTvsTO0hj8ua2XBJa5agOzBKRgrax4Nod/5vWcCXl7FhrN0Yy3ou/sHhZZPP
zUDjM94EmVRLTo1DrlN8RBWaTTh1a8bQwBwkzx8HJ+gRvz1Qyn9ENSaLlOygSY/NjjwYVj+oVibr
MjZsuvvuV6j6lQMnWvG7jB8alH5QLMJV2I4/U9Au4OH263vKls2K/S6SaBg7G4qRCb7NQeMhqVG5
j2zGi245ar6vkw3Tz3OeQ1UiumM0n86Ira1oExZLq2TJYpvZ2fHmC2rZPWwxqtKUcW2xkU4NmBDs
5ILeb1UStNdqPkuSby6tG39KjytmLLYDlf2i99D4ROZ0NYqGOBj7VM7trczaF9P0WY2ACzLTK5pI
OBr06IXuFLsPcYWhwxKbM864JXYqF2b00PrNkm9ntc0xeCDgaFCctLdpKq92Fn0qi9v3/jdEtn+E
LWZTX7xC40Oc68HpituXWJUrX3cvBsTIdYTpQorsofEEEgEWAjBgiqPRsZfQGSSkypxvzaqxR9Tb
9vgjGuMXIyJzt9jcpQmb5hyBnaPYNvu2+J1lsR8UbuZKAYx3upsWg7HUUfiW1zHzeDN9hOqwHUIe
agH8MDbvAvSQ3hFlwdPIu65SsoIqiJxW/W/s663d8/Qw9i0ja35tukTQjGaYIm9WUlUgoZhiG062
G4X5TDTwqSR53e/9ZD1MgtkrY4SsRDA15XO6Rrn6LzXFi2M3087L3RvwXbKgWnWhQSQ3RXGMtO0t
M2e+RA58Bxt1+jKMdoBAGPCzpHamq4XMBJ8Us0U4YxLttrc2Il5jQvHQGKb9a51M3cHKW5S//WZu
iYWCq/051EKTkdZDkiirTSdQ6scF2pbU1R1nv/nY3K0eJRp4DvJlXkWnDGrX7P7VuGqx5zGhrb3i
3SyY+mAGRHDtfYOhtSEj+L8dGuMCUg7OZFicuh/Y3iD4oCd1arGZ7qHsgxNcR1zsC+GSTxBYCFPn
VViPJGBaMFKSoHxNpTrBeiXv0q3eMopRKGTc4+ZIweGLazrS7MxdTX4n6We+HbzmTr8N8wKHH9BH
DNPaWoH+3Nejz/Gm2gflFS9eW2D7NYOXbg7/+TEgMYi/TLKH5sEK5Zb2DNkFUrBtoK8OxJkuj/nO
jWm3mUE5HsZQwULR+YY8nIl1zRJJWLBl98Mo/FVVP0EAqoqY9T8z9zl5Ro5UrFaxjh87QECtV124
YVd5V7D/CbzvNvosuEPAQSFCw97UbvxBc1xK56S+WqTlSrSEhM4RCY/x1sn8JRTR9wgj30IajJcy
H/tmDEWQeIRiWyNbHKp0W7U+chEnvDkN8oTAJ3CYuC5kWLNzYGVRrjsYsjs/OMAVRCHS4rErmFGd
c5YzG1WZ2/tQXCVBdqv8bDOrLOVRTbyEqf50rHNYN85rEDvbJBLVMb5bgj0v3TKs16gx4Z+TdsbR
3fcWzodUgEbl32MUf9QQUMLM6neoaAjva+x6C+/1w8aVB4FQgDh0y2oV1zghRWqcZ4F1x5F/jRf+
hlPJ71/dAhccF+BLH6eotSJwzz6wcVo4mGKGCYYaauCJx4HeXsQDjzXAwNn9GgJFu+gfeslAWek4
PDAxusjUXwUOxvLaB1U3Wjy5crQe4t+cq3dderitgWkSwMj56LWxtULzBoTWHn51Lotl4BAP60gT
gec87Odi+Ew02lXVIEAHdB+ShzAx0nP8K4p86iKKNu3kjya7PCdlRghoaZNYxW+fAx1xiMap/I5J
vo9qphK+3BJquXGc0WEOGKFadlXAeLv9Q2L3g0P2biMiKCtzz+6cTnAJwHQRJnOIVOXunMpZjUZ8
morXHpVKlgTb7u4ADYHPL615ZFoJo2VEvrcd2IrD+fnNZRevyruYOcxQ0M5ezdNQL043n+Zw+Bot
78HvjKe4XAzDt2F0V+18NOO8r0wG0OmdvBO0fGBm9Aua9i5NCO+bM+eJ6/6PlA3WhO7GjmbKD9Ft
ihDxHAOSzyB3AYr7BhmydfLu1oiKO5LcdrEBhyx1+dXQQPzkJYSrCeGvf1+2z7HgvibG/KCsAc6P
5mPonVMx3nH7kXuoDeKCBt/AIBxcs1Lf7N6Y2QnpBXlF7sK/Lyp0bLy4eOi7Nues9X7aul3P96vY
Qm4Ge94iTkBSIHXfMoSU0Y7EECq1G32fonj8GDz8J1Gmv8DoE67H1wpaS3bR6a6p6PvAE8VbYHIj
0MgOPB9WO0SC3yjaT3MxMc6N3usAj2iH80h0fJUajM65nK6DkjNXA9OcCSHHgjt30yijXcfuZezf
KcIBePGqG89dwCeVNVjCisFG3ex+pOTtLIpyeJRWdVF+80H6Y+wgTSZ3nnbzUovhFlFMNu7fXaba
ZnOzNIv4Hx3evyx6togr2KgZgQLFcFQJJkzDwWq9Azr5Zh8L7xPe12qcQQa2vmUvyZV8HpzsjYH/
o8r9W4jaehWia6tDyeck86WT4oEoEYOsR9dZD755HcWd8eUX+7RkzltOs6ZqgDgCRs2qQRiZ6Y6C
R6zaMXqeQR+l0nsdK3Uck5gsYXfaOMVwKpv+d3Rfp/prnHhh89G7WL23cZP5BezZ68AEjeUVNRf6
SYMWMAejhHIp6eOr1dlYOFW7q0YEXr6kWKXEBEa2DMrmi5ZX4D6cj3XUdPgqyo3vgT4Gwdfavyp3
zkPuMyYuUdF4ksIl7Xax9w0Pbl/fT/bEeEXzkKAl0D+R9TwCBSOWs3kRsJdDeClbghd3jUs7bSq8
9VofXQXbLbRZOcMHSAS7CtOo9yCyeNDFvPKNFstJ/pxW4s1Agt7BtUlMdl1VH/9zkB8g8SI2qX6q
1HAdO/kiap1xYJTv2jFBNTj9q9mL8yDifR/2H2ZSFt+UOv/aGdAJ5/6q5iu+Ac1DO2P7Nh+MejVE
5l1GP34aKg33fcQLg/uXLfPo/4nB7tci30dzrHZeBOKWv/DZu0W4B4j4bbc9DEObk8cSLUYFFDih
cR1SceStIaWvwCOF252ebiz4NTzgnOPgbOqauyINu3XjxHBVTUC3FWKchZwsrqis3TDgANmKIx7j
ZsF/Qc+LVsRkAtsXDGLleApYaKfRwMy/wFRoBzHLUT5At0gwJDK7XWmCn7eJjwY6QCFLkw8Yx/B7
aw0LctHZKRgozEWkaW3cnNt6NEYSffCiIXOCuTei7a7RUVNEI6ZmbJSqh9g0p6Ploie2S2b0jbsW
DTp105j/cNSAZHFy6L8+G/iWL7R2ezpYRP6e2W4dKv29w04PVe8nSpaQ27biC5rwbuuHoFKPrSld
bt1k30Q2YijLJcIkAp5ghue+bb+9sJk5XWx7jSIEzfzEFWSgLlyjwCGbrlpAdzjLvjr1CIT3CbSY
ljCNpW8N4RY5LKAgJEah4AWr8dLtvNR/TMuyYMbV84phPweyvLdzLm3cWtfYqHbaKquHQnrtInTz
n1zeNzgDjU0+QFtAmvUQlxPSFusqhYG2Y3riPth4yZRvwcq0Symiep/b6c4Wbki5QZFUpqsas8va
Mz/CkU4ygGqreY1cv4ffa7MfLXV0slCqHrCskG7UoUV32h40XPmhqY6B3jyYpuVfZOYyCBvyiHYr
v4aTh8Wzlu52ZFuL6juu22sv1lBQq4Vuok/foUQ1g7hdVS6eiVnwuNHOv+deu6IjYMuVfBN1hSfW
ZCPQ7tkcjktmpc+jZmEoNMw7BBQlWC0uS6LhnGzE+eoQvzZjNFpXrXGXLeHem8FI+QkC7bpK/w0s
R95HhBHmqmklfg7fpPtX0AQ9UDVZpGmWkQSXCQiUAtcc6gSxqaPU2LQt5oG0Hb5KMOaOMRAt3iHq
D6I/XZKvOPK+L6VpPLZo16BiAYoFkCuMaMtNjpGS7BTNnVtJYkejqXpO+d5A4bhvNjpkLSGg5ntu
atoAQBRwnabfUteccgRKJnm9M+zqzZJnNtu3aTnPrWQuxng0n17mNvpr2XisVZ+8ViviBQhNZzyL
JR8neWJlG58/L7jmex6FvatmI9vUjvPg9/Z7SesDMxD/VeS/+41gsVqwGAnicWVJPv5WveAc5ntc
F8G6Bc4gjKuSfb6pKCRwUAYlE4v+iYjHiIOUZE3GntiozaMpB/wDbUVcGSC/QdgF1qf6eeo0guiS
PVXou/1K+dYTe2SqrKn6jYT66mQKCaFJPuh4lp6FboAkQww+SKWUydvPnHEpY1q1sSOt1KK0amwi
HYbE2TjlcHGwNwXswZeWyarTx4zLNOZOSoBxt/bV+JxY9V/Zl9sxn1AjVtmvsOkL0P4rzUQIBgVY
6iYCg3EP03GuJUb0a4Q8uaqcc2wTbBNY5QqGHakbEES47EESIGfa0Vp8dXN3y/JyU1f4r1W4S5xX
sHVAcO4s17tT09MHL2erOQ4us4MIFZWPkn+j2a0C/li4swNLxGhYd1WP6Nb3ZIljsCIAhARy6HVO
3CwkVw6ShTEbLqOL1yESTwnrMAeZ7rGQwJ0Fe3y3c0zoWvGD44JHa4JdbgIqwkGWWHyh2b+hVxzf
g0I/DvBRZQ9iwUvSb9wceFUMpmA1sgMKDAKeuqhEA1yXmxKog+OqYxsqXnSHUfBc3ZXD8Ubk8kdU
4WPv3qNJs0JgV87IUaDWlzKDK5M3R+iKC8k7tAr7etpkVjev0vwWm1qsPRuwVd8x0IqQS+OYxi7V
r+4EbcfOXcJUY6yPTT0cZ8V5WXcOQ2N2dyTyooF2WmRdXXdgQQqTKtHxtk3Ndpd72U+ufgA7ECd/
h5ibHf4ENT5mkUpOs13uZ69n3OpBPIHW8lfEXXsbAoO3ncEDftsqpuLxIXi5+TFGSVZgAVvg5Xr3
JGG/iYVODIL8RiPmJP+Q0zvPJj7D2D/YZd7vg6YOAXQlWUXh3tmrALHWhYNpwmEpxALXg0Mzyw+2
66sVOWk49NrcA37UAAxSAWIyxqQ3OIhHCuyQFBO0jXGMEyoDQY8nwBbLgdou9oZyzfRHL6mr90Iq
n0+bWxvtGKYjlBlap9GpzRhRzOo2tt6mTRu6pTI/EweDfbC/QR68hd6zOwC8cwBmZjHto5zVS9Gn
51hbhynHnQWd3dzOwt4qiAULKy+2IHxC+8MI7kELGg0ozIQz9PZHkRjBdgTJtOy97llb07FGAs89
SK2mLWs3GIWxHdOvyrnDhn0m3KYIHoz5hzvxQIoYXhy3Okgt7soOigYjvWKfSjd2yLJT4buSQfso
7Hxnxc1nycvCLOw6tKqnOkBU3nXVWx2/OAPtisQUMdP6yMremHfPT8+bTa7zF9Q+hXp5JSrDgySQ
Chzg7spAOY2b768zcEFp34aNx1lUhyQKUMjCQfEgfdMdUOwJPZ2ycnO32zjDKNFua+c0qOkjImBC
YFOOcXqsdAQ6Paz/hRWz6tY2puVocQdk/pukStapegNZzeB8IBwNXNGS4WLLYHJhqvAcRlwkY91s
2yIfFpaFhCtHhbzJJ1J/kH46V4KlUM7lbFmQ1q4Gr2KNDxyhHRGD0SE7yBofHVMSQftazKgxeq2M
TTFwLcUq5oxoZ/ZRIxO9JromKWwR96FXAqV8YC4l43G7b84heeOrIav/+Xb7HGkhD4EUWy9DsNQ4
ZrKaC/CII5VZD/3AVb96OMo8mE9tXxF8GjobK8jfItjtFsAkqCOr3Ez9lwIXk+z7fTJiFK27Ll3n
eXW2C3UL/YlT1H/DpKnMxznv45UnqoexN5mhofuBR+Yv1WxxW2ri1UNaMSN/A043cWnPG0IKeKit
gdxxJlTTsy6ztdW+uxNj8RTaTDwmx9l2jbrYaVphS4xuSYCkQwKs7D31W/oNq7NmwDWBQrVW1NXa
f2bitfWVuloBtGUiXJTBZDA2HQVVcrjr3sHyK29XwLQaYcfgnOa4ho4ydcDOYgZlPQoTlCCQ6+RO
pSSmKR2+C9c/O1N2adnqWZN9csUhdUw2DlxeY8OrELMkKmr1YMDmRX84v8Kq4ti9Bo73hJz/r4g6
dtV2elaW+1m3tH2jO+2cSCFWMoYdi1dMpgJRuSHvi6n8otjIQvxJXz3rtVLqO83aGTW09zH6nCkd
zce6H5GTcwhgJYDXMftHowBoYrslijAPDX8e/Jod6fQTRFowHPo6ce6HBVSVLpSPpgNRP+MYcuZ9
2VBxFI0585RgZTISwwY6Fc/Sr88jPCI2pOw6xuSJyG0WNUNrkXDIdyiJTlHrwPrMSlrL4lMY7Keq
8GKq6c+JmfFB5H4MYJz7tvs7Lh1/anlNGbHqu/lQVKxAYLuUh8DEFoRJmG+JwCbLcBycalA7YGJs
GDM+z8WtENHbYKAMok423E5kiCycdvjBJLompgFLisVHL+q7yYKtgs1rv+rbql7ZyldMwRcWaKdz
ERBCBMH81OPjB1vtlUQdfkSNAVcwSkBXOPkvkQzgJIP0aQ6Gad/LKj+WIGNG3QoQJcZT3Yyb1nLg
bGIlbif6GqOkUq36c+WfRTN9pSUjAsDb0Bw6TOD5aH+Wff1s5Kne2eWRUuWpapJ0x6XkITQOf2o3
OmBO+Z4bRm+sMQLqDXs99uKzMrJu2ybxzWKUnIAjTjAebdnArC2UrKN9N9YRe4WHs7yQfnVMVEqc
CBaW7NgTkrWy2DtgebgVJhs05qrI/Q4BMxmlkpeeI0ylLMjjDDhxU2EqaKAhjK/SZ8g0QOwZSiJ8
vHzYDw3Wz2jlSCT1VlpfZGF+NUPtM6uIn5VR8ZDc4jWK1Zt4NmzLXEd9v5mM6eS6Je7dakZRxld9
zuE0eu1j19QvQ8nezRXDwc+IQ3I8rDTt3d/uDNjHIvuLY70dxt9C668C//LKOaLa/vKn4JZZGP5z
dceLOPGhqd7je5xQN+GNjIZHYrLRXPsTZ2iyFKWLylv22Cr0D5Hp5yxhHeRrve8z2AKeuWp7Vlcq
6WkmwSaQUUDtH3m3qptIG3bdKxt7ijpGUgh5y+Q2Gpgpiwr7R5P3Xx7neEbY7cIdqEWb8BKbLnTe
rGeGPsSfsyef7lN4NQzNpe2zyx1pZUQAAvxsvBf1pMujGsww/nD+czkgnj3BC4bkKASN7V86QAjw
LR6MO95hCeFeIh1b0C/BdfJYiEWKhtJoHrMukSuaoCfpYdaYfNbZOmEL5HntvihJ7DHrfkk/HeiI
26tjCz+0+JTScdNJcOm4TEF1gqIkfjlhUVsR1sHPVQZ6nQfhLc+cdjFY9U61P7rtl13uPkP+ulHs
mBigvE8LwDJqD3mInCBaT9BQkEN/OKV1QJ35tpZZQYt15xW41j3iJX+xZ603xDrU1JnFygv611mE
tM7yz6xic1kFzSP+mE1hucZi1OEXDQF68OyjDL0F2Al6DL/6FogOl84IFI0q5dvMQJRIIF93Ycpr
GLIInIX5UwVgB9i0H1i5XcjAI7JAw6gcqxgibwAh1qN8A/YmTgRtf3htfVTaGTlTzQiDO+1DFmBG
GM300njuF/m4OdMJDCvFzuSZ8J4adDhoxFqqpdqfYJ96lbs067Y4zCRs0O7EvXUAFQphqUHg5XJz
I7fNdxwpL/2An95S+Q9AdWMTQcnCQln8YxCOAIBxJxQZRmbq0TCA02ROsoaHbgIwQszTNxpJBMzQ
pP5tI+NpLDzyF3R4wvJOMJTo9xP7GJcPDTd48sArjhN6sFYQxRlRa8l9iqqfYSlAH0AXopuWrmwY
nqDzQS8bJsZvJkqILdVHXbHeg1HGsGSeD/AIUuoJaOH4qsCuVxCQqb3zEABDYcInZ2zSmxq4UHFy
h+LMAvkr90ba79Ba9Q3HbxKpdmX67qXr03k3I+voMAFxkiIwd5q178wXpElHji5+WiG/GF130MbK
F8+UP5HTv0CpxG/jkbTYudNf40I7TOyzGmM69fkPd6DazHWD5Nk4l6P31po9q+M62BPsVa+lSSK2
K9cCeS3HOIhX/NME4dWn6hXTWIm0w+aCEVG6cPvK3ICqQqyKqhhoFFpwUbt4RdHdJ5w5kQjB0tQ0
OD6WrddUdezasQahx32PCWT4dr0DwL7wwUeqSZBssmeJvi39Ebm6z7dssMbkAJ2a2hDLNw36EZ/K
EdlivpoyhQTDguIFmnze4R00t9hWSQGIGcUTsxPDVaSpd0mvgZft0uE029kV/NFj1e2zeNyEcfEV
ZpJFPw05ggAWzBAYNzY6TLau3BlYB03tNKexFfd8lnwxl+WvopBa9HZpEcpBRHhewRGEFvjM+Jjw
smCA41+/Oi4lG9XyT5UPL0HLyEd69J/cdb5/6QSwx7ymvJoU/UfhOMFOdkRdltHGDNVLjmeTyISF
DOnqUV+Dgr+FA7vYJnVfrHz8V6d3ZRoi/oKZVhD0T5abwDIVpEQQFOtEkMcawK9mfLZqRcIWJ1hC
oGNgM1kzNXQgyWENus0AqJYdY4wWASHQ2Dlg4xMqu6vcmBAQMtKLAHtg4bu4esJ3FYX+xVBYsdQc
NhAKwFTDX9yQuGwsgs4cD///kA55uWWScJ0bgMSoJ0wWinCo2z7yEEIw2GJAeMyjTzf/q6bOO+a2
kEyXKRA1zRqpwfE2CvTDNNSfQ4GuLEogTbqEjnTTUJ4nP+TJkOQ+aXAwfsP4Dj+POslBwf/Lqh1/
kocymB8Sz+Q8L2N2OFLKhTUpgYSk+dFMA9d5opuFIspzb0KzXg728FifXZO8MjaVtLld9o5wau9I
jbJsBizhPfmqQ9elERx5JRJqv5gIFIq479EVH80Ebp2Mu61gAtJwsGFSZjLvC3mNenTZ9YtRYEQf
deKsSXawlnNkHTPH5/QmrANd7rGeaww1SWmtRZzsHNF+ELErnytxV5ck73VG5mCTIDHyle3ez6Wb
3QZ/cqZaZeddGmm6YBENe2bIX6ZgfoGoGW8skf6MY+btStd8ThB/rcHpNmszM/unZnLwfWWokMkw
XTTxnXtmx1+9Wxtn04cS2QS8/3Z7U3Z4LhA2LScxMOyOs0tHH0USB2/9zPpQeqeROdvOZyiNhqS9
1XEQkXnpPciZlpexjhTSha3SbS0tsZlF6oRDLEFCYIS7IbZ/5oI0lmgq4qXTha9Glx18LmVaMIB8
+ay6F47UHVghTZxLlvPfGt586OL4EKd3G79lMDU1u5PsLfL1xlPsddZe9KpcV1inmqaO93PODInh
tGyIcFUpNpeEp7VxRfzsxA4CIcus15YsngVPHYtqsuk6bNCqtOjSYB4KNyEuUXYjGzvKHkZDJH79
gGX8boLmhc6OgAYjex3QpKHQShHgwL+w9Cbz52CVD5hYTaY51GHkmXT9e5VxhpQDBDqySuSSaKJm
N2EuJZT0xSzMGySvmjIMjjdmg3916bx7JF9XY/1QWCYpPImLVaeq1vTQiFX19IqTDe1BHw2bplMn
R7BeMQLzvbb1jFfNe5onEgr7+x7B4Y5NrcgkOToC8TRdRssoWG4zT24MvoFZwqTAtIGAF++jg92B
PftzM2RHHBQor8KUkh6ULHEVK06Ij8HNISUG30TuvBARxb/Tcl2I9GVCi7ctSkmxIhjSdEZ8qIv0
nIUERU3t452HOA9YN9pmVTQSc0aLsCuUTbp2Z6qz7r5DSK44HTZU+FyvDa88+E/OnHuEXVqyEq12
EPJZBmHpYXKHnpVrxnT6QzM1z9r9MdiJLXuFv3sifwmIkQApYDgeijt/F9TYtolSQ/dkEzPDjD6O
uscJAdqySNpbVfnvcTZeAx8Glh9nGQ0BxXcSRifCelMU78m2aUmo0Q2n0FTpnVuBaeEW27Wx+6Lb
+uA19HJ9z640LRGHRdXIxIj9sRzMmG0U+cG+XHlTexH3C5ohFFOIJN3aGQI8u4H11zQSpwf95Mxt
T/ak0sfUE/pI1fzudKYDONACphGBFUTRdvz/h6pzoP33PZmRhFjWLW740efMWvz/t///kMe9t2ud
Pjmb3tXOy+xACsarMY9ya8asFv3copjtxhb+jjwPRv9D7kaOgFex0sua/eg0f4mKQdTH8Qe3PcCm
lBzG0Um+w1A666hrv4bSMh6TcQ+o2tmVNSebjRmOUSeJqJkjN+5AnVqScXcduEjXZScCIr+onzH5
rFxrpLWw3lPPZGo2J9HGpgoU2oSpledvCQIXMwsRs5rR+xw8ZWZAvk4UP8z5DAYOl1Ldg2PP3Z9I
tx96UvCwgw6ABholxFtvo6vfIncg16b0kG7I4luasBcNhNnwj7Kdb7pPI4f3LkYSpqOMMZZEJVWh
BVpNSGoIxEpfWLWR0IRRLsJNhtLa+Yg786+/76QMEXDUIDoqM4Xza3hEv/juwauJHfUvIh4lVbwP
TFRz0IfmfLJn9vEDmonBIGYlBgobxW+svei1BxwVGVJLoc+ZLxw04ckPnyVo93tI0bRHEdZgel64
HfBmJcfXfhyvDeZ00BlQrDo//h26kAgBq0ehRvYTCbFUxoh9Vkls6VVW+ydFhgTdDlraeai3Vpmw
4HXro9Yon1GsL3s+ZWJ+zNU4xu96Zr4AbvNohywPeBCB9qslYRkctYbLPDHkJuEXOkLDvBQNGP2+
A3KHJnMxADUzG2Ge+InNgfctqw0m/72tyL20DyNhWVXDNLpMAh/Wvv1XIUkSc/dUynsZrREw+vUc
bxJnQAheABepLaR9lrGsuz7Yd+5nb7j9pe5/0laXl9knLDi1wQjUGtlEaKQLwnYho14mM9gF3j3O
I+e1KqaUzOaefZlJP7hmGzyv5whBSzR3bzaZmFuajupsxM2mIHVuT8QFaESdahTKEGJ4LMgmvOYJ
w2G+Gm0jXxdGdLBxHO48kBAHkPn0uz49cnf33tDIycYJLwWbQeheAYkc3HoFrGbUbfVXSdbW1M1P
DqIdhDfwEOvJWJcOBujMO/lD+WYP5RcFxxu2+DOgcbReg97rIb6wGAuW48DMQKKDlJWLqTf4EIa1
wbh2ikNEtIavr5zIu0RGz7KsIeRkCJjr+dsunTUJ8XxOXUSsbf/ZaX3oRm89M4uQdoKzJgld5Dn6
4CjOYXnP6WNmcWWN/VPZ/hOhrS1H2iqytlVD/ZO9QIJ6S8YA5bzbPJZSPlgpRXBilNfe43+OR/1H
OgXSRC2vRW39WbRnS02Vz8BcXKXf1PtIzKhjEfexX/lBD5/v7Kl6qqShV4N21mxb5ONsVrukmOVa
D81aTubNzdIdxsYFLDVSWAGtdx5cO/LROX3y7gj2abq149EJ04dC2wHkH4ZWQLF/ZTJ+Ejrnrk1W
nO5YWlu7YvA42HO7FYkkN03PB1OSC0N58DjLajqRT6UGbMmuxCBZYCsIK3LR8sRZ0bfGSzZOWxWy
SMzpkgeJSS2wfo2mfES8V26d2o+3DQ5Q5mtBsXFiVOUJHowiaq133JZnkhSffSdpXiuzTs5zF6BL
sE3kwDPmLKthmst7mj3i+9+Z8TzsWIPA4kjMCGI+8Mkq2LTzRUAuWZrK3eETLjfdrIdD1ZElq/oW
9iJHiG1Bce1ntQsnAgbQwm1NzZsj1JlVjX8o2R/NTsz+yLO8lSTps4npPUBHQ+S+jyfHYKrWeRrE
mykmPg4Vw8Fl0P8VIMjJe+1+xCCFN7zZ7p5s0fpJSf+lMS6gQIdnFpDi4R4RmsOxW+IlD3djV9uk
btRyZVmZtfn/H0G1mBO48BGdCYxHv3gFikX0+cC3K6tj9+A4RNwpvkE7jMV8Bg3qHnec7wEOYtwO
aeS+MsUCTEimKKgZ/2QzBLFdZrFzxGNrq9JCIYRkMw5ebdLPz2FBikHacznAkzNmZD1F1mx6weum
quYmUG/uzWbKDwjEmTWTsrsIyWCk4Rdrv2WJZWUohAhBUw8sgIt1GRjV01RxcjRhG3MnZcxbJ/sf
GIQlOsi/Kje8m5rjW1m5SB5pMB8HrLBFdNK6Se4sRbFN7QZJViGeXGD50A1hhMURHGfTyV+kXUTP
98ThLmJ9Q4Yt0kpS4LdQmhLEfIP7MAQK3XGoXiXowFrWuNjlSKRjA1W0ICjA0OZvG0/1EwoI7nLS
75Z1TfAqvNhbjs7x0hojdNA6eR6s6B5tZN8V9DUqSxzHG+iM5d2Oox7d4J4Q5m6rMu1fempzaYbH
MI7OpUf4BChwQnMr7Ajm2N/Mqq1Qc48/Vl7JJb85nm4vvD3by4dQDxMqyv+YO7PluJEty/5K/QCq
AXe4O/DYMQfJ4DxJLzBRlDDPM76+F7Kq2pTKW5lWD23Wlpa0TKNERiAA9+Pn7L121rG+WeYAlRhL
SAWwNGnHz4h573WYhYSnXpYlM/fVCN+KJlwODrC4NTwDp37q8x15vdR1sSQtsYr1CUQgox4UWoqU
aDwLyHxdAAK+PNtdS+FDqo7DgXyfL77ZxQoKwZy9+GWMyTwAAUYjMLzuXfFZENqKV8D9Uag8AKdF
/6tG2bNdCON7aLp3elD6atDFuVva5MwtYu/W5FmmL1SgRhINEtao3UzPW3C6WZwA4IDV6kbYWRib
kIt33QETib+DHtBc7PrKD5oScubW1LK4s7FAnnuSQ3BehMCNxnXoExmbyQL540M2MFTiZjsn8Seg
h2eDuD5lTpxE1VO8zslsjfMiGQAoDIDbc/TJ72FPEnuEmyoM1n2Y2IMNU5vyQkpYdiOISNrINOa0
b4qXqsQBkVn1jrkunBbR0j+vIw6Wy8Jq4E/u7dhCv8B4T9jc1H5jk7MPYQ0yZUL0BkzP+vT4QcjT
5NqVH5ZthKhVG4fEL1+clINwruiVc+4muSvWB2cssRsFPrP+ovGs+6Sz0TDFrd5IypmdHY3zk/Ci
hw7jxte6GNU6dj9UMMcPYi080BHk24iIBnp8kDKLun0t43K6I2VtuZOF/05w8Kas9PRmNzWROSWr
dSpEQw6YtOiMAvGVKc1Ktm0URqK/TYzznJYuE6BSkcrjtO6tE0/T3urTS1+SpUul+jwzugIdztbL
7y/2M/f6FrGTdRU2EvA0ah+WZKKnKZvXREoP0DBk/ifaRgu22RLyZED2tTDdM1zv7wwt3e8jGyMK
Mf+VvMe9YMiEfHgM3vJE3Meh7X8Sx1n29wlsrEcrLBm6WjgapKE86+aHUEVHTpUASzPPObpx/RqR
ifAxjNYDFvB256xHRi+U8VUHGZ2diJIXheljVDFs4TiSnhNn1RIw9du6hJRlw1Tvo4AKGijjcrFU
fafru77u9DGMOZ5Obf1cI2hG4CfjOxC7n5C26jP2XpczZtbety06YUkoVDiDpVzM1GDvo0oWFQ9m
EVzXUeuddAUMmTuafvNoyPfVFUiomlouWVZtFoAODr0w8ZKiBWrsGhBnuoRR7pK3U6EBaGJnwhrs
Ab9hw2oWTc+ypaOl7Om+086liwl0hSBQ7aLZJbRPcNzsvGl+B3j7PmsmYJxIEyC5h7ghpy2Kotva
K1YmZyJf0hEvJl1akqt8iFBNdhgTkT2P/v2Cd+OaJQZdsE/4az12wd7gUzpU/WguZhwfprBAcIrF
cD8vIW84U/omTesvErXWro0990ZOdID6vrsPx9Q/9DPklJJYXyKMGg4G0cFBi3xj3LK9aHwZkFQZ
XVsqO/SuDK4KPxVXaMgsFbas/U1yHKy634lKctIrjsSI3si8fAmrgZFEnyKInVQMgSGJr4mdkEHW
3rWKBi/zrZVQ3IWXpPkppwoRwJL+oNV3USFlimgc+vlkvRVxnqGKQcJml+EbXFiCJfK9JcOM4y57
Oy0YUrPD+NWKmvLSO18IrNoof55BSopbqzVPOC/dnW1nUJwJi24xJGFlVC8QZr6XDsNL30Ve5tPe
1SOPJrGx9lVRvwRL6b7MRYqc1XK/uuXETRFB5Pe6EGvTjAp1Cc2DG04bILtyj4POgc/ofHUhjtkV
YNJmGew1RPIrqqUZdAfa5zDoPrxuSUH/avRRrndJZuj0NLgZJ6WuC3SogSoEaed6WSBsyXjvlcqF
bM7P61yi0PKJFAAVfLOacjxyrMhvAvpHCDhai2QYxD6lXT4Id7hmlncT9dnMuXaBoqloZg+EJBkv
CK4XwGSFNzHJNQ8QdZ4CCVylcvzkHM1i7+VHLCkX16fjx9lyhqNmjnQ2oR2RXyE68xiOid5l5Rc7
aL4a7KS7ZG4YNcuLMzOQDib/7PbMslRAXGAXiZtlQW2vmUeAgmW4t61oHA+KwsrNAsB+U/sAyQ7X
Amauzq23tl+QqpLL92yMf1p2/ZEkzueQlySXrOq2wk+e/b75QirMSGwkNi1TpEjAbGJVNcOJ1ref
woX8U4G9QgYY0+i0eID6sEnC5B8qb+KJGQ7aUE+m9THt5es0zO+u678n9fRE1h19y6o+E4RDeBO3
H2wfkn+DIMQb4F2wXpN4AIKvqjhHvPezfpmtmDDGliIhiZS/E6l+Jwvp4Ja92pgJrhlV8K0H/xbu
Bdrq+kYjREGOp2iuzh9dFaEqxHjQtc+lhp0qmc9V1U2hvEscRBdfcp6XgmMlkmBzkNZAFtfAXHKB
rOlN5oS2SCCL927LHPlKQPBI2ncD9fN3P57lrovTr8hSPmgiY/vwvLt5yp+yWtw3k3wYenLXInkf
J8GNKDwawWV7J1vErD0/x5Wo5r3KfQvDGsaLOXeg+MzKiK1zaj62dlDoGX48F6WrUVvONSdfNfOh
g/ZaVob7fgyvwXt+hYRF0Z6SV9Fy+C9vcMgPgi5WSG8omSEBuY48wTKkU4+1QPjZTikwYo0o79qE
pRGzNlgiuQ3nsx/arBYzh+LBSYitA8q8wCWaRY6wmWAgsnCLRymcT1QM3Vbr5eJCCKur9JHp4/04
QikMrS+ZgzUcGdTShI9+c+IUP2HNgOdhus+iD6ZD2qOrycShARbbICaFp0JGBTILed2E+4CZycyw
5MJMrHWBzCcIjHdSp09dueS3f3xZHHvClYb7xil3o7Keq0Z6t398aSMEdQmGXM5dmIr6cR+NNH1Z
3Dexkz/DuVl2jdOP12De0Wf5Dte3KMudGXKMXWsqQmCN4z7jCI+gD3VzuxyUjywS2/SR1OL70Qzx
jnHUzxhKkemj+eSBKeKsFYFSdphYo4Vz7ls93ZVJqa4xpDj3bF3TKaCU2ahcfIPGwe5HpNdkYncb
pM7RJ9/5WFpMuQOrXi4hUxse4QKUkhiurbpOzguaA7ZHRkZOQ+P1j/9FtlRc1XgwNg5qFBj7wZb7
tb5aEys98OZIjSYfSFMwcrzji99ILk3L/QKzVV65c0jgktOzxejSOuRj+ODp7tmUM1P1Vr61RLdd
wXq1r6Ixg8ZWTAee4O+wg4ertpLDldv+UBSi59rFgSsr2vTMQjS+ROODyK5qcnTKer6SsY9lZJ3Q
WlF7pe26vQKAXThPiBkJEwhacuEXLrfjboTFJ6GUBSOLyG3usFnvDLrQM6kGp5C52FaKlOZ0SYRk
V6e7oHWsc9qmV3WRfmeiVV/0YtzHmTydp3nsbrFLV88aaS6thSplGGvi9W27dHgwBfgxwnaTExJu
hoFDVPVZ1IRlo7nfIO2tHvuG5FAe/OdibswhadNDaWctsvUZ4B25wsfJxcQVolYgOuOS4sDb1XiN
t0lFYuga+q1swTjCrN2kSV9jFb64y/coAAIw1gS5xE7t3EyXKo+ifWc1r4XxD3XXLxdCfJetQE9c
uEI8oSdz6lcKgujcFzMfGWI9yVZ+a5VIbKM6v7SMmVTnvvPS7/DKtaqijZiRm4EV2FPwuU0cnuIA
e6E3gnaZn0rW9siVHtmIyWfr4/51HdhjOKQofOzlCortT4+h0kmGP9TIENcLx291xSLm4mzH/wiJ
HdiPQQFTN2wWVpj+tOug2HQ94rC1fjD3BsJBXiFxnDLUqS0laG6jvo278OfYx4Bh2K7S8qCtyGEL
s/OdtcyXLgqvOKg3m37qrpqR5kjfYPUIcvEOhooUBraQoyfzCir4IZi8S4c/f8NWPuA+IFHEQw5/
rNGeewsZlcng7aJ2+Bkv4qGe+pYtHcVn5RTlyaGVPZF1ouzQOwlYbDIN5oOu2mdUxoCTXGePMbI3
yKUR7DAuTb4EC9qTivDLbdPZ73nW+PshpZvKwBnG2t4qp/G2aO9NkWsq6e4LYYqcYaoZm4mL0wre
MEFSS3Y9Nul7zQl8a/k4i7KcL2pOwFHVHNJr7bmXKgzgprbVHif1gyD0hVU/sHZFwmzUNgY7ub+L
QRpsmW8pPTqPEvAixtVjghJhN8XALqQIvjnhnentfh/o5BGj7VMGCL6rrgFS84jqQBy7sSQNGskw
YT82stv80YshK1Rd+VKUptqUEGFRmM3PEP2oNIOQhIqiKyAW+CRfgKiHVoJwdZ5hZ4PjPTql8+40
IaxdBW2+tWl7IGoaHPIhKMfetVeeLQtnCyc14n0bVAkpKdy4ZLZNTp5aX8jwuNI6T3pGwGVP9bRP
K1DpCz3igLvL9eqbpgtKptHmMnYZepJBkBffvlkglbd8m22zIrCrRLy2y4uaXKaR2iv0II8jtvZ0
+6Uh5ye1OQ7YuSRFA6X2MjKIXsI9/rKtCGrk+PmHQnaTxKifApgssiYOiroXVIP5aMhjPVbkiNH5
Ni+GvAVBKkeiqWhEn4f7Jp6YpTLVUjHG/7lBcWrl3j5CU4JEBUG1Y/0o9ppmzCF2k0e2HYTLjFW+
cu4mmt4fxqsmrF66KDvNPgGMcfOhYHIOCTuutaIJpnmMjsy+9KZU39xwwaXWLPfAVl4Yy4F4hbvQ
jS9i7G98pzsKcPBTkXxUproacu3spYRdr5PbpOai4ITEKY+oBc8FCrvop1s4iBQBOcqVp1Grn8EQ
XSc9mb/+8I6JLh7IsJM1WivA2N3qQt/U1nCnIi2PFtBJknc6JvGNtSeb+pP8I5cEFN45bR6yuEof
yDAi3EyYG0CIMHV4HEd3HUmU+SN3UMAddTtSi21sTRYF6N6ACCD3aeyjRx1gJRnWULKAgzNsq7La
Nojxt+Eyv/XbtGZcnZKjMIMHuiIFhN5/rEibobMb2PElDZV9FOX0Hpt0IAcw3thz+qEwmc3YwXtM
Exs4/ggVAyf+OuQ4DdLoa9utfeGlMIdw1auZkDQENyqGo1bDE23e6yZxzNYL8jWqrkVJnAGPQRIX
OTjY7CqHfGyNbxy/fLryo4ToEFwXGpOR33qAyx17N8DZ3A0WfSEkXUite+igobqkueJa2hBKXPJc
jwR+boXA6GJNAJ1lMP+sEM5mPhdM5TNO/uAVNQSW/yxiWmuNd5nRhgKpeZt7GndaLKRhEYyztVFm
Exkd7eSov49k63A+HW9lF2PqcKqTjPQFWoTa2Kq44za6iBbdlWjvcXXfMxrZmLGpT47TXescXSqc
6Ouol8k2rIP5jNzu3PbcziZn4AYI+jzR9EzmeV8XM9FQPDmbzMs+5zq+lRkzViWWu75DVk43jMra
YgKvO0gcpce8q58+S9gfJLARcTpIagMFk6UezRm+PrabedlbbnYXmOnGXWgzYH6jg9nTXg788mvZ
JA+JdD3aOnwPPsvX0MselEUhUC8E9Yz5chamfC2nimSNlZdPpvSPSj86evw0yAmY/1EK6KQkqQpR
kJNfjUNa7UokEFdelL0ZJ7mQ7oY9F7XWyVCwEc7XXgJ8uULwBx2yRAeeisPE8WybapntZxw02zx5
T3S210WCyE1itpz9cR9yCKVT9dOVVn7pV2ovP1NLnykc6t4ITc2QBj1JqtQcmM+2bSkehxDykqrk
PT2T+xE/1w8VO9+TgaAZhG048wn/i3erXaMor5ZlefdQtwF+hGQwB59e/gTGc4sDBVnpmm1StHBq
fti0mWrqrWvPTVBXV2RRLE11VaaiYCIVX7tdqLburJ1NbXP4yoVjY5hk8th56tHy8UIBgXgJ3f4u
mf3NUpuPSDvFaksTKI2pXTwo+04vl3PbIjtLhTor00NtwhlhbJDGbWtfLJqYW79NIDUAQmI2g+6D
k9Z2Qrq5y3tGWeGcXGYxEU/n1beB4TRKyNyPgtCAxaAmDuvmLhpbmpPpIVg8+jymyokC+h4PMzEQ
mmTmsXoLMgkLS5bvtMoLBHGrnK676ebpo8uJrZXFwlQaE7ymzXho4GwLf6iO6EqqU9w0d0Ae5SmJ
4B7Kun9C7cb2UoG3cP2TZXCb2A59tKFce21ac4djx8b+dxMMFvAKkl5IF3pArkvTHSPNFF6JNLXO
hIW9YhiFHpB29K/jr3IZjuHif3EsFrq8o9GyWj+7iXNFNDwAc+budL47sX3TIKVrGOm35UOVT+dk
smAhGWfZMZqja6xts9lXYYrxs6SvFdK1KGtBjjPWJSyPdwOg8h3qvWtpGBLTa2LGU3I0nw55Spud
oh0MjntP81kw99Zyr34UMdYGPS+Pw3Is6CdyMTu2RlPuEyYae5EEHB1pqqTqpILhEE3Ji46DL22X
YqnBjm/x1AWxDRg5oiCZqusuMs/Kjz4dPnpSblm7HRv716R3PW7bvUDaaOTyFquAm9RCc+Uur23p
3Q7d3cKIhs5/T34ok0NVS+qIcjzZFpPIIaku67/tgB8RkBoYmXpkt06gxAyk3x61C155aFFQOG37
pTDNkwZoE40geay1rAjptkBrn7Z54Xxw4rwG8lPQFiyXLdf1uAR4WTotbv0Ux6wvwH85vcW4m71G
OPe9uixp8jonvKEurJAUE3sNoUJvwrwKToQqHK2j61K3awfnx3LjoOJF+DLeV7Yf7WjOXptRnxoI
wRuboudcyctckaLqjE0L30P+mKLsgRNqD0CrvirigU9IL1BqZHmC4xFcNc29kxMfk0LO2vWlf63j
/B6AxU1LaIZv7ATsPLtx7eCQK2Xtv0Qwwy2AXwfwsCQ4ljhOe+et67iZVdXxWKTZG5y3j6mMjglH
yfNc1uN9hpLUdhqzTX3no9bgzvwVhIlWgCJltd7Mr2LNI+nZLKAp9ct9Gc/JVdYBhAblMUTZzyLI
75qWsDa7nCgj7Pk0kxyz64XLw2zYakePGyFsqP29INwtlpOcSr8vDky1WCBojWg3e4kDPuxuMdva
76606vMTJttjGlAWrxQ/aTzaVM6uz5zwZM1vusO9GEWEmCb9a6LoZE1J+4wh5n7xxPdWjsdQZAi/
eFBIufvRJOhC+/m9qNVlXhDzdL16VDR1t20bPCLtg4e0rF0JZGyc3A9/VG5JIl7ZI4i8tGhymiTZ
MfN+cyALMsEa0fwgCc9NYV1IbOA0oLoTY99XD/gQMAA/Tb4JFErn8osJEraqYLhGcGB2+dweAHy0
TKz7d/oz/RVMb0oGsSCyWyHuStD4WsBjeUtAj5bcFp1239OMdMc5q0icnq4r735cxvk4rc1omHwE
OxWHOaD+pjHNpAlxDAPA+1w1N2lsnrpla7v1eHS7k+2ITwkpZ/P/BN7533I5/wT8/O8Qn/8fwjuF
AHj5v/4LkfkXeOcLU6Ifn//2v5tvH/+2z+PmW/ej/RXl+cdf/w+Up9L/Lg12U2Mc3wittPgvkqdy
/l1J6ShmRp6WwnP4zn+CPIWG8el5lJO+cD0b/ub/BXkKGJ9SSuFLdnDju774n5A8HTii1S/QYGnw
YILXNbbtucoDHsr3f4EGawGxwCSci7yEtmPh1pekxlFAPO6DxF12WubQO0Q9XZUhf0vdKP+PaSmW
QXBwSAMPkagfMvgK/8D+dZx/8cJcpTRvEQKq70M5/fWF5cIHWUv1uFMSIZaO1UCbIA3unWy5qwfn
0VLem+3CpyYU5Uaq9NHC43j9y4f6n9zTXzmnXOW/XBw4j8JXAv4wM+c/v4a6FBpRDbGjRX5wqy6/
rll+bSsejkADPuigOWcnTxTmgiI9/89/tYJ0qlzOgML21s/tl8+lb1qa/LnDr67RXcx9OO6lGubj
3BAttszXQ1+i76z6B4NY9h/etrPCW/98U/i2cl2jGN37GsTrn395U1tVaxIqwGgApjnXX8jd3jVK
QYGEq4+Jc+BwXGP1aHmJ9PSD8caPCbf0Q7EzbfkfaxBLw7+mza7PwV9ejhbS8ESsD8TvH4NZSNce
56HajbbjnRCA36oqoUFet84lJgc28xgUFzJGugxprbOpJ3zsCmPlLf9wV/71hvBdpLsELDBQdm17
peL+8qkMQZqOSilgrC37H40yg224qW+XtT2o0/S8gJTa2bJ/ETrI/+E6rHfbb5+K60ktPP4hjdj8
htwtjY90x8Nz2LizdZgb+THq1l7nBOFhRAR0+/d34ArX/u3Xae4Bo3gKHUjDv92BhIh7FcnG/a4M
XRqrY9keElV974X9Kob5Jgj9+urvf6PzZ6iwYTHibvP4pb7voeIQ6+X/5fJGw2iSfBpgfMqZGALh
ITePUIdCrrkLWpyZoUwfqXfT/RiKG6ojekulOOYWULIA8rAgPPPu71+T+BdX3fOUTwoQnzgv6rdn
gThJykAWmR18Ck7xvdWiuBZ8yRMXe3binZJqOqYqZJGq0wftTfKceu2rI2X8mM+w9H1O1Ahskgow
MAhGL7Ps62nFQPYWevA2QVefVV5zGh6TTFH6jaZw9rqnxlf88b9/O/Ivj7a2HduWwKHpH3tIRP58
iRuhal3XXYPQtJ8gcaUnWLTplewJD2YSJxnHTN9yMcm3KFq++tUXCyHSsfey6ByvpmbQH3agxWum
aCAww/nm1Vj8OhCnGIzMXa2FIGir9QGGcvoHpNucha0wy6XRSWR2ixO+n7GzgEDHIIjDqFy8iwxG
tW/Scv/3b1b8ZeHgBmagxibJAM8W7m+3cK6FhRKeQqtqUqKUq5G4wYmg2nTFCqQYQw7QZq4AurZH
fIANTkGht4gsdmSxi8MQOd0lFYAnkjhCD21mMlzSsrjvFEptOV0RpIIaBmfn/Tjh7vyHF+/9/vzx
4pVg73dZbXj81jf3y8Pger7nxGg+icFZ3Lsqd1lqkseuc+FVY3sHQuw1Z0+1n5ZD/0wNxOO0+Yck
GGzVGqFxrheENF0dMoKCUlZVDj7NEJJkpRSxQ3V6Ru2Zc2r+LGbPumk92JvQAAEALKTkCm8Sx7Ts
23/4TP645n9aVjAN+azm2vYpOLT/2w3Yz7PjunPW7+qFTnQVQs8KI8LVlwJRSilU8XVa/2upO7pp
6XL90aiY4FCxvOY19nAiMsp9qwXw6IJdCJHks6RHfJ3CiAjfxVQzv1uixxpDyclGEhXWUXYWJZ5h
dHa3zQBNJyNLcxsjqdtpzqCRo9GQhWS6OnC4t1HbJoeoGPstHtNkH1UIRZRB/6TIe3pxmvkT4dSV
ScvyHQTrLUwy9x8e0b9+7rYkoVfSUkK/a/9+06qKo3yehjTa53ZAE2ho2a3vxgQCSzZWvk1XruRI
fwr/Ya2Tf1nyNXubyzLs2q6zfv3tlsvwcxncoDtHAT5P5ugHaqo7abv5dRVYcFoHZmNeqI9Yiqat
szId87RLGOtobxsauEsdxLEjwJwJHybnGjouyzXMWUTpy7TchhFru0B/sytz75TrOoI/0v3owGzf
zs74olWA67IGtmJZ1gB2EN4VHBT3TIjjeex1ygGJHT7BXk5w4TjvIHC6/3CD/rXa0DxzjqdYJSXP
n14/n1+eOw2QP9be3LESygHv9ZNjKohybu0e0haM9eJrn3PigGzEgwGIXSfetXlWHShM0t3fLwLO
Xz8RSWnuu0KB4EdO9tsK1nq4a/8AwSST0yI6yx6DrKjvs0PRvjHlCfG2Ynr2elrkFUFf8HnTs4rC
r4PglBxrRNVjZh2EWic/ZvD+oRz6y96oGXk6FImcHrhf1frqf7lUs0EFN8CL3IFOPpOaxp7tcJOm
2FB3g18U//Rk/HXz4kIoR691qXQpB//8+4Isg0ELKJ35j7yriITyp8U8hChuHwobeWVUiWU7MOa6
Sjx4Azk52vtBtmY3Olm+kYwBVNSnJ/IFX2MblRGwK3DOTn0xjGkyQs0tUV3qIjhHZd8gSlGSKDCa
CwTvHtoQoJYatcR4SGDrvNCLUYiCKAvCC8olJlBRD3jcYbrk2w9jPJ2DwE1fZelCIgVVlHdTcDcK
/dg12XQenEbD245oMCzl8pIjFkVY59dEDWqX4iK+6XQZf4HwQmXi0nzLw/NEE3pDcDKcuhlJhclg
KMYioTthV1/MIMhqDOd7ZxpvYlzQTy7w/wkx11Gm/FfnFMCTxIuBL7PzjOifKMVqnFwYGbWbZtui
Cfob2zAyb1zAiREaZJok2A5sew8KnFHlyn4LPQZxf3+Ti3/xsbpaGd+WlJosP7/tdNnU1Zoj5LgL
6+TOqb3mxtPAam2GZageJ4++tsjkmTFR8xJGy01m0h8gRm1MDvnZ5LCWVcsYCc3isrXGVGzxlni1
X1/iwf+Keid7i1L5UQuslH//yh1Axdxyf97OWCm0x2HcsGK4Yj3G/vII5DU8AqxT/Y4ZSnJuGLgd
WwBj9x5BWLuk8tUrEXWwaj0X7r2a7a2a0RgVkQtmbRNp5j0OJ0C87y1sGjWBBZVfNClS0HmTW6+z
sSiPqBPKCuEzw2+UZX3wVCQ4eAvX+khK9MrkU4RbJtt3BbKq7ThBjerm+3C9jfyE6YNNAJjGdFvF
849QW1cGIj/So71bE1M1Jdgfh+BtkPWrC3UF2QFxuJn/gWAI0ssgPuPcSw64rob97Nc/vbFNkbGj
mkaei38faIJjJ2vQpEvoMSCVvNy6Q82ErMwe5NLeRQCI9mWR4n0Av0ChgiDwYLmed8L7/ublq5Fb
e+nJDuZnpiD+hSn5dWoF26TH0d8ns8dlLB76FbIzuzZaOFvtRhfzD/XDz9ACuplnimDVkauI+A5x
0XO2DPEh6JObtnfY5asORfqM+lorUOG6AF7wZbbC4rYPn+sajwdQ4JRYxLvBX5hdiZWDweR406UB
zfGJWGWiKeBAt9Bcc6/8sgSi3nczrPwMOazGrJ2WuFCSOUtPWOe2HsiHCQgZY/v4IGY9blw5H4TE
R6+Q2UBXVJ/RuH7YaXdlHPR03SrkUCukcwxZqejO7qnNmDE7DGwSuz0WyzKfsgRYxkAoyCD6EwmZ
1M1I5lSom5PunWPjkrbQuZG9HZTexzVahzbxx5vRATmQPbNauXRqTXZcLLKNbAZaBY7ldpQeveHy
kZ9z6y3Y3xn7MCNJv5hTrIpPkH5MimwUQ5mbXvmDRmBcjBeO/+4hCa2feQzNs4VEJ3Ks/DSumKp5
zMwoUewABKULXW9T1ah+7HgiFNGXmA7qGxnm3Z5xZHci6TMgdh50BACtACRvNmpGz6q4mUIqBZ3q
I5keOKdhskPKgXP26EucVakYflqkTY/1cI31vcRf6SHPZBJaDqOgRly+5U0SnMCevBYqfshdgUw0
aHoQgct5iEhPshHKOnFMjKfIr4j6xqrHB+omQ3Tsg+HrOPsMZrwq2Zdxt7eBu5wc+yDDEo1v0oQo
RdW89/GGS9ARTFEAd+i2PLoRPrI6gi2W6grdp82JvQCSXIKvWCTLU9tNJGdhH2B6vafbzN8tmbll
GsNEloinNEQeSxAB3+eHFHMdnZqkrIHBjcvJZzS7cx3r2MoGyUS+0vfWLzIUT0D/3k2I/8KMor8j
+qtQMzorRwDhcT4ypKj2oH9WdmW2fZUYML+suS6uNXDPp7zh0NCUdLIxWwN1RZ2VrVjCvi6Y2fnH
peXA6BCKtxIq/O1gMOPYhX/2Jv/iRRRBA1mNvfxZxumbVVucnHy4AiF82CwHgo92YpuPHFjEQ4GR
CloDBuy2P4HPgJ3viGaHdBgV8lC9MVWEPatSyCRB/R0gUEa9yZOH39jXFfEXxCNqHhOgqIQIRVw/
4pfPUNqxhRgfxwHkpm5YoEni6tzCLycJA/1MDDCuRWIxNASYrYgnt53jDUeCb5PyX8aKBHNgsYR+
hIXYhgSpncTQPx/KiEicPuj7TTnlGCd7wPe6QwQuPk3ePnczfSc3BoZZ4hzUEGdgdmjmAi4pAdPI
oGry4Njh9NDpLcEK4TZViIziqj8DKQ9PQw1BjMRwmgM0FLCW7Vp3wQNa4+LwsYRsmvuKIPPNPIQ8
TDVCuSo5ZM3wavWyxypJ2ZP5XALZ90yt8CITloeVqxfwPfiBIys13vrXzl0NpGhCTBEkxHrgUc9m
czdW5ZcO2E0OBnsWitEx4oC5moh8XBOPh4yTGIB/VVbWVlT+QzKq22Ry9TaQxa7m5W0l3Alsv8mh
biu4U+GX1hs4qpZtQ+YBfmMFr9dumZ37807Hk7+Z7fSWRa9ADbM85UvwtWm9dKfblgyc7nuzQmZR
0DZQbiZs8N2lTtfZb2fzqObPS5LhmyQ8YJsF0KB19VNJi0wV/L5roIycCYebY13sgMJdggETeBdN
KAgzg8Rk8a4IwGlii9adggaQpt1DRmTbJg7gfvbBZ6Xb7jAQ0zTjWpNLhDR/4PVOCNcYvRmUiZsJ
ChV9mf7GFCbdNTlPsFnudWde22D1WnG22DcNTpC6o3njNymJQgrS5px1L2PIwTOdvmY4hLy4+Brm
nEFLBYmsDDu8pG3ZHMMct31jPFyUi7lYjXOtagBy4xJgre3K26TLvrZ2KnfJQiD4qJH2ogkEkIAF
udXTUTY81yp9LfMHDLUfVVBevBn5lklwgc4zEH4oX3GBSlBBTJrynxAh5UE6CCzsNmPkicbX9krS
EU1zWr1g2rNfEYmwLL7phqu7Jm9MMe6unJz0OH+HIotgER0P2LT4htBrjIHkaYGm8w4u2b1mjUVP
lnwzSdyYy4iFQtxXM828PmXwNZIF0jR8dJaX3SUdPzjAO7ilxefaZMB002nixnFGw14mdxWqJzSg
6JgKpGYFfO6t9H9knCEnQ0oswcibQUDItzyWHFA0GzFWKB4mggJsVGB+ULN2unyoRWXdsRbf5HDF
HCeUmzhfk42IuyDR6lX4wfts1N1U26/rn0jJ7dngJTe4d+wvyonptFwNvAUzFQ3IItXyV8tjOc4o
JDo0RFmJ3+H/sHdmu41j6ZZ+lUZdNxMcNslN4NQBWgM1WrI8he0bwkME53nm0/dHRR1EpKtOHtRt
oxMJwQ5LokRRe/j/tb7lE1vjz/NR1aOZcj5MH+2m3kaECzL/afd2PejMmqik6hzuFJkXyyY2+1U1
ongR4b2YmifMTXBS6NP22fRREd8DeB/z/d5pkdqa4h09V7pEtQZNA+Wy1fbHwZSwvGMxLmXq3RTi
BxfJK+GKaEwjtE4x2AGghwrdU2SSSPeXpVnj9/Wg3bbDRSDfgAG08EVvL6FgOSumxA94gLSZYTCo
HfOOUz/aWc3+KNWhG6gDBBLHOulGJA/Xm0YS4CG0dHP9rcaSyyABCysoYI5YQaQCHtEmpCRgdns/
3lNrmPYMzkh7cOP5bkkPYDFaiXbE/fdAdwZudYgZ1h8pBTfzUjDv1r6ukd1NsFZvZlu9NU3CoXRv
aQtkmaNtPZDB2xLiVg3LyEHBiAC8pGFv9sfSr1nm+M+shn5oiCF3iKdStFaIBGCxdkR52tFqRFsG
IVonu6kc4C2zBL/xGvslxP6xQLOkkllO8BS6wemEC3ZDedFbpR2LnwBHoxtTPQwVRip4jOk+IIA4
6r3KTfVeQbwKtjt8A15gHyrFIDymtL83fiUPBor6vVMW5jaaURYTC0DAfstiUOIldlh9hQxb7CeZ
2K4S2fdem3RH+TT4srux0vAe6ZN1X06QH3yCSYmOla9mKtFwNlsRacatEWTi5GnJSpYFWvy0IMg+
BTbc85UCUgi/FNScggrhxqnY6JVWb7mdbE6RhgcnF/06jCT6GqwzfqcWxxjXvIg5GkIGhnrfz3Y5
RGYETCmZK3yJYRdStcp78GGWtVMCllGxAh2LzhLwO6M8i4CLu+qUyvXtftogzfddIpp8Z/heD719
hOA4PKB5gz1sjy5qcEJU/Fw99nXIiprYlqWKr9vNcvJ+Aqbkg+5HF7YRDQLWpL40qXekqfdQNM6A
H7LpH6q6dxO/79+sJDioPRreXMh3UeHTqUN1ZsvIb6TbAhQCh29Par5NgeefAFngU+j2fSuJ944q
bWkHwRLUFACxcsrW7JnRqoZBcyQ+x+n0fQt7fw35Jdga7KKWNUPSZmCAN30UlF1WvWq6oq6oWhIL
wEYn7voXXzMOJGCUeMGilwgr4QJnAGwyNLuIHQJvOSY5EuqmAK6b6KvADMXaqsF1WhkuHmKkFkZf
HBS/e/Hq5CAjpqImZvZTJ2KPKj9cJCrpJJAD6yKp1wpf5nVEO5ElbL8D8kVDUx39J5V9Qqz1K0Pd
pYNCQozRjljcxpNOOMh2UtRk58wXc5NTovPTWl46qmHLuqR5AOfYvNCDbZlDvLfa8uS5nqMYnMJq
yajQ2cbp5qxJQSnfdluqedAOxwJp8uAg+QUYvuuhg0Ox8Pcl0Ss0XJlBtBJmiK36+KfGydhzyV9E
b2m72hDxZmzi+oHMPlQfntN+mqV0dY2ElqBsWGIEHSMj49RdxIoY4v2gUST2zUPvTwWK60mlmxQG
KPawn4GGsu7sBixUH+dIsAy0lJZaFCultXGwweruPOJx+wzIb1myDaxypLNYorWHMs+QWRGNo5lo
xHMQAndZWoxY2NR9UQLKZuHmvBpsPaZ0eksc/1LpZAfVVtJuwyJuXvCNwDB2um85HqA8bfZpO8t2
Yq15YO+JlVoq+9T0zyZd8qVqWcqxdMgNh/mXPnSOfjN2+Tltu+JIu0PcBjYQy1TFiJdHlykf7TWZ
T0hfwvDREtE8XMZHxaqoCQ7wqKrJvCmJh17VxZS48YD5zOJYbuvUxnYEpFh/UrSojmII9yCzrV1T
A5mISpDwFou049hJsQ4ts7/kqABlmyXrspvw5MYNxnKFidbMEmgBRoi/ymhIjDEr83aCSdISLkSK
DtifCXwI5XQbA0Kl0GTi0xQZOOcqvuP8BZcoSL2VrU+tm+iTuGkH9RMmVHCHTU9FA+6Ej2RrhI9a
0r4RRuRTDlHHPavBbYNO/z7thg+WzMUdfHrH7WfZ81qq/k4z09lLJWK8iWFy00FZW2sd+vIm6eAh
GFW7HnOLiK+0JHBE1m5rKuwqwjj9MDPvhlyndJMZnr3JfGV0/YAhoAYORBBExMpCFlglCSJyozCM
zr1XsyQv6p1tKs7taAXHMYCpg8nDeFTwRSx03EpKBeSs70b5ZoUsvWWW3taNFc9Vh8idn4twAYmG
dNDEOZmgfKimRb5UE0an3shPOsni+1T3JGSnONohwN6XDgTftiBFygvm7bE5kPuMH4L6nm0gPHVo
o8b4hfuwv2sE253aUJTj6KcfKFLuIjPqzvivej0+AuRo9mxy38HEiUULEee+sOx+Z3LKGWR6Id88
fGm32EBzN05j1PLoFeIWW0U8SmOLt6ckBi8pl7pgChRKojE+ogWti9lfkGl3eSntxxhCw8boPPYS
Y3FOStCGLTEI8NnfciAYbg7jfR10krAigUNSU1lfVZ22VQZdJ9xHVASndvi+Iwo40q+wWWfwj3KW
KccYFgeibfbrDBcsRZqMXqXoGkZSn+k0Ryluh8UCJTKQUz1utkGXl7B5DG9pisLcNYyAh1KBb9MG
JZkfzDAby9be2ZdXfNKB5cpmSJAh0rYQZBlUoFbTtK5WYdI+1IibSV3pzOeRGqLrONNjiO78YGtN
c8gA9O0KE+haY0OZSiFRP9LQ3JY5l0jdGv7ZDygQhqzTQX1CuelyI3lpSgT9CNEXGizctW44/S00
v/42nFofM1304IQ7pPjqnV22zTYxyfwZzbajEIFkz7Ehrjp6c+dVCdPX0AGoxAmCx5ioDGcoxYbg
c9Zj0e00vA7N7OUculWgFe+RjUMfVocCoA933FQeaUO5EcJEuNUkHZihQks0JdgJF1a3s8a0PKPT
rxdGa01u7GHe0XoFwg2lCyyB8fH6Uy7GS2MhNvK9Kb2xMtR7oyGZHiQUBazhk9tXtG4jhLIHCPGY
6PgONGZf32TfShkviVpNVoE0s91Ul8bWHyL84Kzb8BOlew/Q0m020rs1gaQtCy5yZnLwD+EEzzzv
3Xz4RoP0iIqwP2M7rykfQFOUVTLv5h1lr/SM5mS5slzDrXzMU6CmhqlRc9PGtWmgvC66mPac5muo
8Uil1cfUw0AAHTw3g3d4y/ExpJZhQHpcOmYWv3SKvvetzPqMk3GjszqZoizYdZL8GrWS+k2JctmR
zQMeRNSPbQBAdqxW+ijrVZOg+JRxSO6jp2i3xONcRinD46RFNZfwKmPltc8Lzj8RKht/sJwzoAws
MQU4IIxNlEN0MVBKbx0AFiyNRc/YVNhldacidCXXNHgQ3QNwlOjWqp3oMsLxInsgih7x7C0xL39K
IYmNMhzAR1iBL3IK2GrSwl6FjrRckrPLp3HY55Hf78G0yw2BdHeCOe8hQNPRtgS+OCFbFDXWtDMu
AqDguk3PuTbv297YwmwGCSBxsSsZos8upNnWQdVDA6+4Ra8rtB3ZwtiCt6iPDnu2idWVMzrGXdY9
orMG09E2j6TPAowssVvEGgFwFkQKhX9zGx1wTZWWF5r7n2yqk4UCKQhtk3Br4X0jru6YxmKg+tb7
rry2kzrVP2QxanoKPZsmZFWRh0O7KSdH2Tj1MVMb4yHHiEboVObtkwTvSqLZwYwECg8pm0UunsC1
SXf4VrEL7DzlyU5ab5f2zXTOSkH8md+5XoWMvLZHOtpDd+s5+AOsNmRn3XfJoQPNTNJWeVZDJ9vn
0INP0IyarVI3d3FsbILE1sBSZOzKyVZwI+KDV9rcGBw7T9t6TQRXapost1AraI7R2Oy6MHhyMvA0
CTtarg4oN8rYKnimsQcSMGVcWNk+Cb0+6mQ2LlLPq10kTbetz8aWp/f52gQJZhQdnfyEAIlMuOCG
8OymuR+D4a0ZU2WjysbckchBLB1hQauhRLTbpb3YA0qRG5h5bz1unJXSmf2tAkBtE8kYjCdoC73F
oVgQ03mm4btnl+qf8ft9BEmbHFg9jhcm+gwAAF+9kvAm6xkte0/lhtBWgLqb3nSIeQrUl65njZAI
lPg2Oly2oY65LXJyNcBoIa4lmm6Ba5TsBRYNVHrh3UQ+VE5d4MChDLyn/0lEHLFiGyUKxYp92WWO
hl+JCYU7zpfrDpeQcBogihquc5SgfEY0FTWdisTU7vVDJ/1gR70LSLI0tLsRbgXN5CXCu+zWyD/7
BnIPm9Z241faWbEMuAVV8Fazu9s0pqwXQd9V667tUQrRBafVq1a3jbTeciBRW+kk7cZk0bgm5u6p
nycKBfMY/JnCOwXmvWfftDLA/GLSMyUh/OZ6M9d/XHyx6NOluPil6uxwX0Y7pzFwCQ14hkshiR6f
b7o6AZ7j99oiV0W3oUVxW7dj90NlLULrJPwAR0WAiZ3195bml27lW84hKDPngIy0ZMlmd/cefVW6
G3H4YXIaqjLsf2SDf1s5MXCFCskNBs/mtu8hXnsx/IJg6Emzgbyysi1hP+EffJ/GkGPSy5G2Sb2H
+mpLJ+TRnCDDmGOtkkcJ5Cf3IipgTdNcPIzYS1IYuldU7YfrK66tYMOmTbzpvQyAevftXReHjstk
BZoz9MVxDEexJvJ0nI3p4PygYn1WNO+uDzcM75E9RfAsjTFfsejuzik96i26dbkN+fJA2uQP17v4
QfDUzmepxt6kNEbzSZUb8zEYxIeRotVaikKw4ebAhuwcl/j05u76sq4v0AyizfUsjTVUAT3vX+1U
g0GEaehyfYtpWJf769sO8j5bgx3UH/2Q0IrMqsX3Kl5fX/F83pz5BI7kamHDSIYT6huYh1Gabi21
bG6vJz+2x/xl/lyz+ImtvEV93R+OP28oYwFVMWLCCtRiOA7zjT0OnykYDTeo5n3A9Y7XP/x6yPUn
WQpvnQ+wna+/Xp/g53Nd7/3rCX/+mdliAjPz65muP/12jOvdDDHMCI0akcH1ZV3/MZxf5vWnn3fP
JyJnisq+//Vkv+7y9e1Ettx6rV3v/uWrmt/wz0dQx4xWCdI8mkT/dSoKJ+LU/Hru61PEdZfsNaVY
f/n3317gb6860V8hKJHO/OUs/3ZvY1C1dVHC/Pj5uOvH8+Ut/3qnsz4mgb0RXp/w179/eTV24ECY
qc16/evt/Hayfz2uthoWKfTQf/3T9aevn2eDmmL1vyNhJYJgYZbIQKH2MXrOU0kbjsF/DS4qfBD9
XdrZ+aqmP76NK6oijdJHtJT4FWbAshoHkIH1j7wmUsOmYL6o1MwkwTdKF6mmluek7jBUBBRZ8w5W
5rWhPxsMfmmN66us/yMvRjpCQfPl1/98yFP+/48/mRL+/Ij//H/O7oCs6L83O/yf6Xv1/hZGb9nv
Fgce8g+DgzobHGa5ri4Q9aEe+y+DgxB/2IjHUU0YhiMRdvCXfxgchPaHagFcdXSUtY5pq2hC6rxt
gr//zZB/SIQgmipVQ9dnx8S/Y3AwZs3abwKNWUKH9lOgoDc1afMK/yzQGNtqsPW6A9AeF93KC6Vr
GOOtKLHGViKSbpWDDdA6i/Qe1fP2Qd0fDDM6F1VZ7EY6NiuF+sAqUQd6WQpKigi8xtQcjZzEM0UU
d2WZolQr7W1jWgE9NQItWi5jrNm3xJWHey+hLdlb5l73h/9JOfNVMM2bwzaCMlmz4Ugjrf0iiJoy
+n8VNiP8e/aLXY4nkGTkXtmneYWgi/YepMQTNiuWNJX9ISFcGANiEKN9cSbn+28Xxe3PU/q7WcLg
0/z9TLPnUR2uAQfd4GzYmB00v0thIhXzmENy01opo+fcrukE5pfQLlBhUIuP8IVazkYfQ3tNeTfY
B3Rm8ojadWb98GPiVwLbe8cuTqOittj/EHCT6JVcYNa0kbLRi2sckqyQFYTyUwvkN0PKaN1a1FXF
yswnwslVxPFWFQnQg80FwUiCmkrZ9Fby7a/f6lfRD7JALmjeKy4JVacD8ed3mnamoSrSV6kYmZA+
e19shPpkjUqNWYhqskIg2wFI4V8f9Z/O73xUBym6EIZpaeoXqRHykghMZ6aua01SFcPRFlmUFydg
4n99oK+iw1l1rGqWpaqImy1D/XJV2Tn0cQjt6nrsuq3SpeW6n7FBHVkQKrPgYZKDt/63D2nyXVc5
muUgtP9y7VhpatKzzrU1zZX6oIwVpb3GvjgpMpzaMfvNENn/o6/ky9AwqztNah1o8hifOKlf7D1a
QdkkhNO9podt7hNvj9/nsRuzQ18kh8mAGWRNGyrz6SpvsYP+9Tv+F9cQGl+6p5YhcRXoX8YlO/E9
mkLZsFbJwFkUIIlGSgkRO00SCo3H3FIuvp25//5BUWsyJKKL1/B2/fnCVYjtQ48UUbeAT+frD6bJ
mwX4ykboZehQnUwCh9NfH/OfBLWziJbL1bZIJuJciy+Xk0NHxgALhChKlK9K6J8qXz/lJKivyLCN
0c72H6INjlIjqJCgDkvZphmqhr9+Ff/iy2OrljrbSphx+P78+Z1TY/Bsau581uGwzSL6a/TRLqBJ
v//1cb46hHizNgdCDqvZjsHw8OfjSL2J4CeV/VqiryoA08WUAgSxF1zNBaQ8jf5kqb/99UFNMUsk
f5vlOBD/MQKjE+Zi5sL682H9lhZZIMpoHQq7dYlYuviKgipeO1NYQ9puzgk2mr2jKnCOh+yTKxK6
ObwiZDHNu5JeOOPDyo8LYwaUbEPHe2TVBvXCN9Zpl302SvKop+zw45imk1pvu1Y5BqNn07IlyZXW
0KP11rXGbY36eDEOzqdGm99jSxLGxDvGD32QfSAfeDHC9FuuTc996r8OUXyW5qq14wdwrj2oin6B
20ZfNt2wgri2qHFML+wrqiLR3uychDybhp/hP0X1gNCIMmWVp7cmUh8Jcop5l27o0pHhs64kZycO
AQ15p6Kv6FCjpUu3TkI0QE9VVDMf5jZBU+rbHD4A7vd1aVYnEU4nZCJnm+dYTnp9X+GFDD11K4gO
SoJjK+kc6DYcHv8kKtS60q7osRO4hjgR2roV6g89opAVmY+2a6UQ1BJRvgvZ0lMYlAdCR3LgUBHR
m4FEA1hRZMLGceAcolvRDnoZaofAwx88MnTtEq8zl2XxGPZle8xgZgxWmsNkJ7BEBWCvx9m4IQ5r
5ENow2OpquEmN8wfvXGy0gJFl1K8gpIdlg3LA8jG/i4PuuS+EE+eYGI1e79HZWwcIseob/gwf8QU
oPEMgdh1QH9p+EfocIB21VmGDyj2lh5JmcucThyt61VjE2TbCXCxCHvJ3L0JJs8++TPnifYfcM8d
gCdKliq4yV5V7kWj98ccYBD6OlSNUUFshIAxbhYKqjXqGI2T7FU07jA/jY2X09Ds4xBefaJTMjEp
efqVt/Wdc+cH+WGK6dip4XhUgNBtqU1R8kUFb5pdS9kaWZpiG4Am1X7NxvfQJFP4zfDKZ8fyL3Gp
U/UesDUF9XqCG7arI8LrchpOTn9v6I8DdcR7xWq2evDpS4LLDIe0CUUfXsQkxr2ZGeoGfGO4NIyE
QLwQk2p9wpEpVxlOpFWJyK4kCm9UfYzewxB9FAgJW1kSbxXgUAs111F1byvC9qTY0RNNA+zzjmmt
qOaXq5Sukk5yGkzQ4jFzxk/ROk8xmevblACNJAQviJKNT9jYoHzJlvXEV64W9PlbTlRjAy3SARks
PMNMNpGqvTkNLT01T6YNw/t5IPInMi6yEf7Sr5RFFVjmpiyAKCSsdNwip/RBDNG0zZMBPKJKXIvm
VD12lHTDEgeDpeGPazGeEEUThGio4w1kBfRn4fAC1/nOs3OybaKYpMe8AjzudHDUwRBzzZIU2eIm
y+0SbIcl2n0hI8sdx/ASS806kAV0OxYd7QcVobPRq5Ac8CAeNZNc+HFqbpBXE/ngAKnxfe2lQKTG
vl3vwme1TrEK5mSRKqJ6GbMGmLxA26XQCDUn2FoAqqpw33Xd98CESIba7FXrMZ0NWtFuaz3oaOw7
pTvw/ViZgXbnkLiwsFhoOkP+RkTMmTAdg1e8qCIIc23iv5wk7ch13Sk34AfHpW+CEkiAK/Wx+hEo
wYHYdn+dO9ldDdFgqerNqcXet0oc4iHiFoGoN/zQvTFdd7V5l1hVsNEVooUZltUmAUcHkHeZK4Sy
RH6+sdRhlTZEhtaYq5Zmp7zaRXIrSVaHnDFgGYzTG8avZudYlMPE85AmN2NWkLPwnAV06KB/QKjS
CJ5Sxue8QFCfEsO2J6FnfBjDc1MLvsmKNi67DtqurxftokEc5hZCbkKtfM+G6Ac5FNFtFYwHfapf
g1ecIRffP3HdEeYbFw8N4H+qx8i3AOyW+A2kPm4AR23svEelieHxORA0Znq6Izc+o9adlaqZ6zPm
+9kcTUFVZUe3H/xY0bzyghBBkSe5MgerXAJMIZdybIaFXg5g1ozARlpVQySSVn4mzMdcKt40uF1f
L5HAJG5oWjqQPY26CmXqdpyUO0dXlG3kQ3dvC3XTNaFPp4YN2ohtuKwDt8fa6BkVJTwREuL+LStx
P2dzClqrO8k2Goi1TVSSRWNDPul+4/ZS++ZpkrwShjtUWiq5H1XVIUy2v7dOetC87HGs03rhGFA9
wyrpllaWvWrAbJbxgrTkcQF+Olr1sY3ESO3R+zoheGJdR52XZ2KBTqH5aMP6ZoDtEBoNnOTc1Qvz
A+zN5AZNh4A9vfXDRl956XTXRMW3vvM2mhLcx4nyWUTodTMlOVGbLWNCBqAHxcuabBHRRLYrg+5h
DNJgWyT2tzoRSJ0j66BZxls5orCjOPutymJnhbqDTlpqq7uSBq4WAhnVbfBpxj29emqCpVosyFBN
VigBR9cuGL87FYBZ1TMp0EMOau7ti/pV1M5Ba+pHQ8PW7vHEwgru+8i6dFl8o1eAHrXE/6QzoIz6
ZiwV9S719Be7J4ycNMuzcGygUR6zLKEbayvBqJIxSy6iQM5f6H6P6uNHaHdbYdSEsTvvcUIQyTFV
UEO0YfRuOWW/N3xnl5Hi3MvZ5ZlYXDLq+D3oU8RiVMqXtTnV6EuxC+q+uf3rVdo/eUUoRbBhxC9F
P1YI++u+ykGrwMgRICUf2nzTxs4lsSAoTJ0jyE5C2hi3XQoghvXFoEDbRj8xrMqKdKQ2GY/9qL7l
GbughGtuYTL3goButk3Rjjs7suZlSnaUCmgqvX6eiHa7b9PgPVUTsmuLuyZBrxskyQnN/XdrKOJ9
m3lH37bfphZVc0IWGzAiZViRnLgL7Uo5lc/Xt///a2sPY/H9738jWzlrqvHuux/mfyqUSdbi/31x
7SH4/r82b+l7yJL/+9w7Gneff//b/Jif1TVFM/6gukZHHk6IhQnQYGvcf6+bv/9N0aw/pGaIeUNj
6vNGll3BP+prPAqsB6ZB07Q1ijGCYsE/6mv8SbVMCm9C06Vgl2L/O/U1TLt/2nrMr8rkfwuJPuU6
LL1fyhJEr0ij6pJLGKUzTCd+ThH7khuDm7rp9k5zcFg1L5uSVWdA3gcLgaEzyenFSakmH0OhH/WI
jInZaxHR4DIHjcyetHik7tYvE2WYh6Oj9CQTFGBRLSDlnaiGRS4KiwRnRJZT9Tx41qHpUfkGpXMH
+g4mRDorA6d0Cwiu2juKWuF74ubXr9AGBuDdyL181jc/7/LzfolCl7AkOXeKgg1NnQfbCM5VHiou
oRK0d00Uz07vIJwEzlHvrw+/3lg6WjQmQ1RQso+2On6XlGAMhPQ5wmetkoAM1XbcX2+QWI37YKhe
ysF5j0Y3LL6h08Euodq3NO8Vt4dEt28F+d+lFX6UdDvbTK5V5RklDWkfZYnimRjrBAehl+9RuOT7
Jkx7bPYKPU+PNEinBC8cYjXLEFfSX1FV9r7zj9ebOBE7NYuUReuM06HG8sQkTNijbJ3h1BQ3Zp58
dr3M6RW12sXXNgHBES5WOpyDHEuppueITPATCrwtW0Lz4KukwjJaESBr06VdjQV28ykhghM01Ak5
AeivvHoi6yS6IEnZqlTtEB1lWJvrFg18tbHmF2FMOVyqWnkLDFIIu/ZiAvmAfBrmWwwTq4lwkk2N
8hNa4syLTGghiMBcJmZ9J4uGtXpmPDCQbqaKTVVjTZErreS5NLQCueQozzmjNExY+2w45SUEoLeJ
O2dYGliUsUqom4QAyIWqxhhxJu+5cwrynlidE40DlK21vsWBKTYy0nbhzGCNKgU4lt+nrEm7ZqmT
9QQbvnh0kkHf2yO2fQIBl/N8sB6j5EfdliBl9RU+KgePHHkbGB+XI9sfGIdHM0kxdvA6KFZcMPFb
iG1IAnAEzrAOOduqABEY56XYlQNkQk32DjGM5toKqgdHUwuwMJ21KUvxIMu8PioG1Rxfd6J3Qw8+
grBgN6ZQpAQ5ZO5xyniLVn907OGdlFj/bOAT6OumW9eB+j56YAO7OiVv9MOatHrJyhhlrGqk67A2
lSWuyHR1iYYheNKc7IZlEpZ6Awqx14WI15S3xkIr2dJWBrTKaaZYu1DT4DFL5027Zt5ZkYquu/Xr
ZdOj3qFtDCmdT7bqOmVL9vJjqpew73Tbfgy7MNmoAnFEWzQnomPSdaU5gugi/FUj+lI3nvRVXaXh
aqhIQ8d+vJ5GES71CoE4C26YZjxnlMdHac8Gs5jvTMrCP+15TnIDxbKJ9J1G4CfaRokvyVO2eLcw
LDn6j8rRXTgISHqoCJ/UsXUFXN51F9W4xGaxmpI156xpZ5x4j9vCiEnlqLVhO3mfvt1iaKD+HNVi
bQx6NqcFI7QElsmaabyTfsTVp9nrLhjUuRRAQOIAUDoVzZGY7fdSvUiCyA4huqItwXLbQI+qPQp2
iuKsnTWdWqy/jZKWFBUZ0X7o8M8zU8DpQ/LhkWJkZBrxcLnEeIX5h9WdvYhaxLiE0nG22iI85sGZ
UlGxqGmvcbIYTyCsvY5qlqHcVth5UX9161rUNBZIhabz+2Sqberi/Qo2rOtxY85CtDBHA8v69yQx
NKPzU+qVFdmnKXadW1o9oBcYWhhH4u5RDcbkptXGB2QK5ZOFcbmHwagIMktGdOIIL5XTkNsfqhUp
e4TEbKq6QIGtw/pdhlTdjeqxatFBDaVc0Dh1vdCc1trAR5SCFGkHHVhzYSP46whBUOMKMUihHK3A
Hm6tks3ahGivnKtV2hiMkBSRP8wOKhzXNw58DfiTAdk/JWbbuLLudJzQoBj2BcHQiyAz2Mmi41tJ
iYoxpM28VFpogoOBerts/Wqv28GjUUOV09opWE7YS/bop7apPPZ0y84mCn+ktgrxKf4FMmYM6MbZ
2jURLcKyitM09sepU4pLbrUbpKsdZlRFbKwi/d4PB3BUxtoCyw8Zwglh5KsjImW9hJ/hGyur4+Pw
wiAgcorPV8t0cxn3+nemuW5j3E2eE94qmrOBKl9tDNSNK5sMIZs0031OICNWtQwAt4GIkXBqALOp
0aLdsaHbtuTIFkCzY58ruR01EPW5p636hEBBvaqrA+7LnohHqKq+jwmtM/yjIaZ9ZwNFQAdorNUQ
cIRRslXLpjHYOCqBCsTGuRZnnN0TAXC1csnVAQ02ElqfhcdOR3O6SuL2AV8uFudU0RYYaB2mHows
GMq3I6ZNXupNNFXUCkA+LoUit1Be5ZGQVFmoP/qy6m7sDImZIvWB9JVs0xswb4kvdEMp3/1kHWlw
uAFC3rW6KXedQBU1aF24CUJS8AyxM8ySBAtwWGtDZw8XZwRNa1pZ7orOpBJYTS8lTN2NX8fixrai
+3pKJLBGYiY7VFxKHlPWNwkl96f+sRumkWBy8YRDEwBwprKSV/xHLZ22ra9ZN3T7YE309Z1mdgkK
gmi6qZVqn6DVjvwkPGZcbnVmv2mMCEgOH0y+eZUt2ic/9JVzEqj3xUBnzKvEJUgHsbDs8YdplboL
ZTLAdGjlR+HVghDGxKXw/oDYGZcKVNpFFc7RTuZNJ1P1sbb1ntExC3AUjiS+ARjvwDkkYiAGmtE6
iZy1WtTFXonGp3jMexyiiMDyet2qqLwLNQkvOmQM0FyMiHqNr01V/BvsiUu0c/muZT2g5BbeCANm
96AkxbbLg2zfOky9WOwOZU41lLJnsBZaWC6dzAth1rDLafQq3QroIYXZ7mj+kTxB5IcVFK7hmG+U
ue29joaqAVu0kZRWNnJqN6JSCGKYl1PdfDNoNmbD1CSjmC0P+WQe6OVW66t9kTvYtyPMuNE0mfux
lea+UKpk5aPVXhjomPc+DLh91EgqjMYKl1O4GbPhO10jTIZJuesaqS17jdqgpjjxslEuApMQdWmO
a40d+T4yG258o39UpE3cZ2pTqcPQlO2vN6E0sn0f1sfOtjw3nn9LiqhAt5vhTM8dfPWivkvjlNhK
m5ypRTfHTjTzjTYmS1HQ82xjfc7aMG4qGuIUCusWgZJG9Egisz261HMTpSZe+egAXfYUtM0Zr2u6
vN7EpvNCmMK7r0PNDEIMlyOodvDGMVfQguavscsLYsqKitQxjXJj25b7sqPCy5fIWFRTdQop9aMy
HZ78lLzurAzfFYrShyFBP1cm+iKhcuA0hMOHQMNdRNL60oL3gGv8c1a2dEyiq0h48LlFtr3+phXT
su37ZmUn0Y+eq4WAYfWpBGMO67/Enld8qyO67EJDlOZRKfIClFjAN+VKN181kyKGF5bv0Bn5Uz68
lh5hN73ay5UIKgN/TZev0PyCTfIFBc3/y96Z7TaOdFv6idjgPNxKomZ5kCVPN4TtdHIeghEcn/58
rOqDg7+BRr9A3yQKVZVVaZkO7lh7rW/JlYYusqZti6j2ROwqiIDe8gO/8jUXNwufVWct1tyRvhMm
nGrlUje3ovvpordLKy/+a7AgY9jlJa+Wug4oc9d2GLAmojPzYR7zYNeZ8VHClj0Z01ZCTSCKx0ku
et3Ct/0oumiDymejFDKkG5b2t4As+lj02V3v6aLEu6xC5undEOzcyhyfzCy+IHktjAYmGinGJ++v
qpS9MWfnJpq6WWvOYmg3RLOdF19xOscPlYE5qy+RNmu9CRHQUOHIXE7CpHgHusHUYH5rKvPqd/1I
pREZbIdaE4NeXaT6dTLw30HFDyt3+v7nN+S6qDf4iy86DewrfGlkGyMt/dvX2ic8xy+roY4C5OO+
LUkky9IkAzHWm0aPxjA1eBDCnPdDmM39S21mfzPF4WsEgKAaNFejJv/Z1yavj2DHzlQRFCR6naaz
uxpbDbA0jH+uhf4hICK04Y2FQqKAEmA21bb50RtAKGskYM1KUVrkFrfWMuywZb9E2pv/QSsAGDSU
N1pK1vwtbRcZkgiQGh9Eii45WwYH17jE8zofTIQ8E08WJNb5qByTESwujoHFchVPq9PP50nmnL3J
uR4XuPekzPXcjuPOSbbm8rMS6fWBqMED0229GYef5YOiAMtcL186c+N+mlN/Ey/FCarVUOACe93F
y3LFohhwLPVkxcmzK5and3DtMaR5qJVf9ch9a7aWv1n/8++ZGDmHb2W5OwOi1KqZyLjOOYV1UCwu
//B63NzbzkIbQ9cHcMezqAYqRRK/3ZANdQDEVasFO5nZQ8t1jh+bVsu/2gAt3qJRctWW2q9o9Vdb
cEY2pD9WA01uyobp1HGKoFRDMy6dTbyos1Hpf6mlIdOKdeC4GPfaivpOvuR//mWa1p8nF2cuNGwN
lXJTEKnynH3ULPnPpDgZl0wHxJNqJOPLZq+kxWymfesUwGNj5r/LsXiYAtadlcsn7nQ8Rr1NWk3d
xJz85UIwhUX1ZhaZdwiyOl1XbnqU/auty0MJN/hfX8P/F73+H6KXsQhO/3fV64w03H1V/yl6/fN7
/lW94N/6FtKVv3hBFncY/7V/RS9T/1+BDafWdwHn/usO+2/NC9KubS/OIzwGumuiU/1vxctBDAs8
LrU6DiUMLdik/pvs+/TvEv1fD+D/WAT/w+eEe+0/JC9PxzyB5IWW68Cpwa/yf3Cv8GMpUyWyXyrQ
OKNfs0R+uSWFd1Fiv5iefuYtA3kORHidf02RzwKcpg5zNLuVBZuilk57LO19X8Q3m9IOYk9bSIVn
rQ62Y1rFoef++gi9iuRX22AkbWgxIUg8KO/Vt8lkqTKEH7kd8XTN1JQSnnsgv18mw0PJbrHvxAWb
7JpH/Lm3DHZGPgF6OyyEfXXmp66iWHG8zqSiKqu6JYNPSFfiw7BxezcTmnB/FDlka0XCWVhs04Yd
NHTIU4X1LkZ1N7NnjQsJDo4vMciHtpU7qAzHifhKhsJA3zYYDi5Dlv/YG3KLvAXsXGM8/+M9mqSY
CJecar58epaz5NrXwRUN+0hd+yHH3bUQ7x0RPwT80Koq5k1Uv87bpupZlrBgnyWlj5RHSbpR2+zQ
TRXXT5z3fcQFEicvbh7XHUJd5hzHgNXNgITecTIUxv38sZ8j3rousbzh2+r1WyLB7gT5QbwaJWzt
rKNpMYJgpKKOXjfrzJYgBJ/wPAWLjbkpn1qEupwuY4BUFFoVu5Jce1e6pA4pWCoSa1vn8tqY0ZbH
98NMFMrBKp6pbi2LlPsCNXNELainnbl1BsRW7ZtXfBCve2m6jFxJQHl1sJ4Vdv06iwDdudNWt2n1
K2h6iMytExRcoHkCCmjz3iAuDsfxFhYW8V/vT+14oVamd4uvYgbKFDv6etJeuuwtsuez62cH0fsv
EoktFfU6bbubcinD0RKmRfldJ/a4SrzqIU+w56KEhngENxGZ7zGrqc8QLP+KA3wJ0ERr3/sH/f/g
SGNV1IRsgkevbULTb5/7GE5axHjSOEcd6WsC7FVSiJ1ZX61T7kQxMNV8NTL/JDdmrcxl5YE8owH5
BZ9RrwUJFBMtMK2dY5JdnYFqKjaostBOuhWDDtHPNd46LFvRprfZnnA5k0ScZo9WwCBTF6Wcl4ww
ZW1Gt77t6bxlgZiNMAfxdNCESJgVN/z0MolzQmrEX5AtjWMQUJxDKqRXQRNzzf4maMrMwxZ79pgz
tewxse6B9O92MR2FF7Am6strYnZ3as+ehvQkYsYaQe1M6R6CtAplVz+keXHqiCVnRfvF4vnAvvrJ
S+qtnH4o6vzjpN4aGBFlN1r0QHP8e+mCxSca4t8yDwFYtIckhUtKaolMibMYEeL2PrYqoRnHOgRd
qPvTvVZpaHn92ZIqWkm+szqIEnuSR0N5j9IZnyM8mcAWQrMlayZb570uxd4f4oPmwbgxXEKv6afZ
vAIuW7dAL8tSvVI8QlhuoVpBt9UwN87aSQVLDS2FV09pq/0m5USGz7rUpr7pMiNEbMSruYcUew0M
SBNUOm3pL/3Wu/lDIQ8mbvybuNjTGVjKNekhumX7ixO5d+UKAl7iaCzgm74KjE2b29Vm6v6kTfQs
2ngvguincsFsyLgNa1uvQ9uMb4HVfqUF8FNNuA923fxQzdd47kkn3w7Vww7zTO1B61Oq3jkfcyd3
qZKnwoJ3Q8N2v1S47DE14QbflFldnIKB/DKWoxcVUeUn/lhRfjBzedFtpdb60WmNN5nnz4GQV28A
jQHU6WpzkXFoTrPHOpypZIXItp3z5iXPmjtru+tUUbudFTuSSHC/kmsOEMgbyr1paiuduvbWWghZ
X7YGb9MzNomw1p6ZPlvohhb5fF2fXr0IwHldbNxF0qDfZ0SyGdMex8qrstpq47o0uRmt9Yd69GaV
z0InqjaRTxLkzjTcX/H4hQrIAVwfudpV8Z+AlGxcHxLJDwIq3HBTebqLegqYNfi39QyrzDwJozrq
EKlcTiXTTJ5pyWtXJf1nqwxA2xybK6NiKixcJmpnOhbtOx7sdZV99pxszkQfmtlAV+RSCEO6FN2u
owShjRGUZnkcZ2fnOs1ZjfqHmTGW2o3z7nlk25eiXzY2ozJf2p67ewbwNJ2D78adABhYD7LmxTDr
FfugwdxRwTBtbB5lDxcLr1+X1BjXZkqkJtmhN1Dkm9RvGA2A35j7gZMtgAIW07xhN2vIWDu6btfG
QJccTYUQMqAapA9xwRE9YxSPaPXx2NBYfv1Xa4rf2Cvfs6H6BX6E5QLxR+XiRaf9AV9P8WlQztMW
fI7WNUpJj8JLC+128miWZRxOFCFm8U1TgLHxYrbUqZcBUK6ODV3kUIqJu1Yf1kjVYF2ddEqhVIZ1
ueQPHCR3cuuwELn8O9a19fVL1Mi/HeAoXy+fZXTDJVWukoRbvYgaFM9m/Is/jPoKZgOR/HTs/OG9
7Mpk+i6HD2JRm8npt3ZsgsACAh0loRiBTEqR3XLylrVRveJLMBFAe9enHrElzvk4U3Pqpi1MCVYz
treix3WfFFxno2g3VPlLbCA2zPKn4s6zih2xraEK9zWYLbLg5L6RGZN4Uzft0fFioL/t3hu5cdp9
8rUsqRsxXYl901SntqSjvzxlnE27f6Ot5EHraSrKtfqV4PhJ97PT5NhnuySuR7oSGMWWw9TZEkOg
38f4xpqJpiWckwaCHVo7eD1Bo7FUlPVVsbvnrnSMsWRsGtcGNBMUu0E4L2makI6vj5VT34K+eGx1
a9+bJZ1WeJ/y0jvH5Fv6tqZJSVMn6EZvhGhJcj1vYNz+xpp/pKqQ5D3gNGxS5qUQLb1ctL6m+PMw
RYzsLyltzfXithzk3vBCyJFFqWNumszBF5r80pdIarHYAJo62MO1jqLXdDQ3etQ/GKIIleAxzmzw
RnNtXgwydUEZnDOz/NC65i4i60ZQ6xNeuk0x4JyGyzGZaHAfcEFNPNI89cyzzBH9mmUi0D0uP3DP
bA8lRkJpw6UUHILy1/WbXYr/0Va/Bk45275U0xcFkqtpbnlzFR7Z42lX6vOjLIxHu2nPZhLRLAs5
LKqy1xGzGWHspwLKnob/MbiLKb87IzXhdHq3htiyNeEpJz3Lw1RSHKr4MOb8Jmjt6crsjs+V1Ld5
0kz13PAikVq0jYrgUpX5EbtO/KKpXSfSve0GV2GbZ61gXRhP8bEenHVaP+Gw+KCvlfllUZcZpby2
fCRY8CERJWw/+UMmSHL5a9h0elS7+hoX3m2AT4SDpv5u2JdhMSFmVmHY4TXslHILwgEKoUeiG0sl
Uc42v3uW811KUuYWFFhKIEmDzDekKkHFI/nboOz++WPxFi30UO+0I+TUe9CIu6vckZomdWSVurEt
etWiHmechdZQGcyuszV1oQ2zRXQAliFZQmDHBktTu66L9ezNHHIkIgr3gdLE7mBi5liX8w4mBgKu
HstNYqUae9XozY7mtW10m6k2sI758a1AgG1976xH9ZXGHR6CGqdlga+XHnWomWGHcKn+UWSzlTTd
Bs82njdTpmGHO1tgZaQF8Jv6vmMOTYzIM2F6EGoLz36d+f0fitRgAS77S/HSFU4cSovi3zLFpWgY
u8oxD6OBV7CBuQj9ngPN60LDnOIw5uULAYR+j33i+SA9NA3HGy6lvPsVtKzRUCfG6UKsjh97G106
OA1R/AzUYOX3vJKsv4LXDWGbVT3AlZjdZtUI7+Bw5iB1mj/ONHTsyOBH1sA7PTHujKUjcJTvQZKf
1Ds1c1fcuceidK4pM6/ZJjfPz86IaquEFfLs/fR5vfKiu9bVx2KA2zNKGFwmGigvNGsT2Sk/RBQ8
EUUa39XMZIo820zWsTRdtWOXu0N5oVfd3cItfAcnQ8lTnmkQlawjE12IDnTC4aA2bIS3vuHwEhB7
VVa0O/YKLxC6uj6rL5t4S+RPVEvJXexxsXAq3lHDeqHlmAmaFTlBNQZbM3g3lLbtg59xTs75GM4C
mojtq9ecgLI2agz7L6mto1a1oebxMktyDTN+fE/wfs6oTlN01SfUadHNxbPpLt4zXMZl1L93Sf1C
8cLW8POP/Bk37oTTNsffTm1bZmQ3O5jBZ9Xk+vgIb17rnZLYdrepybMsodN2R9FCECJv5Rwd43uu
nH2iDG+H8n9goYD2fMgyyCRm4F5xcDPmU67AJde0xF8bpEfh75Nlh6u8o9yn3pyuXXUvYvOgggQo
1Qt+Z2Y+y8EGIMN2lDuautaEEB79kW6xstkVOMjw8q14XKWutklAj93cOOeclVxBG6E0zIs7ugfd
0OAQrGEe8S5TgCodpuHZMzB/v0ok/uB3cvgBYCX/d+izoyXyE/yi1Qw4zEImbu2z6C81wqnJSUid
6cqTSag7b3A3QIjTdAmmLsAu7lje1zJ19BI+ojtsHWTKob8Jb+2534WnQ4mNaSGLIXyaa02nUr6b
9g3yc1D0W6932J+HE9sxSJEvNRy1wWjXfT49xBaQD78lB+6F3QD7Ls83vonuD8Wa0cJRr1yioV62
YZ7+sRyEauJaYoSGMiZnlxUUl2gDTyfYJAaDgsQ3A5gBW7cAJcL1Ex/Jjn+a/0m9UaGLxjTVfw/5
CxW4uDJ6Iiw6hcLmDOCEUmbE4023UPvpAPeWUtpgOJUCR7JlfZZN8DiM5dFT1a106PJcihORrD8M
6Z0dNgpzbMBBqPXHCTDj2i0xXJCz4HkDkValLd/EuT87+Lh7LJC+Yz2ZeWSvEsd6BEPwqHc1u875
D4mMsyu8GzqRswr09DOF2gxP7NIF5KrM8dotqIWyV98xBBA2+tShqqWT1y38I1/LRo9dujkqtpZW
s+KXu2Yw2Sr7JzPnTZc0h8Jub3CvNjbofCb+EvKweOsb/cNNs41AkTc0jDlZfvI1a5/KlAssMflg
3hnuYrm2idGPB/U0lcEc6pF6zDrrZBQMtSM+/l69l6gdzsjzOjT8Ty1qzlvrYzHRmDMbZAEPmqX6
VZSKUaK9FAmHUDqSG6/oCoTvdGIFfHKGYSWVvSaa86QUIn8/aE8eAwF11rApnTh/HxLzFk8NI4/m
ljubIIeRaBenMqyVn6CYBhrNtTK6B9i1GyK7caJnKyavdaKO8+hy6PpWfGrLGpKcrz/1Pqo/68f4
3BU4eCYST13+aPXbcix2MqO0t00EncoEAILCYEQ7wUT8NgfvZWLWoI4xlEUAXZ6LPxSEC6RjbUWP
duj45ZO+s8hS8e62HkAu7EFbaAw2v7mRb+0ZLj9Aot3gWfcYURsDJBk7/O0NJXP0tfrNpyGnTZM6
r1Ymdy711jIhj1ULWmemP7Gub5oahgmVjupLk8V6cHESt1CQCvc1m32eY9SwxMY+atMJXFnGd0Z1
ZCol5nq8wnoP9zpBuxudHzlSuzJyPwP6yEp72Zlb5qGjZAC0gnHJde3L4M7EMKLafdU+mwnUBCtM
lH2R4HWN5LVpp02WcRjZ70ri7i6556RpdBbOivXurh7OWZBsGf9DN+GLLN6b6LPR3+ocwx1m6pcx
N7ct6zVo1evOLFnhkHBckTSc8H4OzraPjj4BTBp/iKmkJdxgu7u32HNDp5fX2OECKJwuVI64gBg8
O1I896Ns95npHo0ULnHOdUI36sMQ5e+WDB7b6E1jwuEyrt3zZAgwubE1iaK/WL1RLLQu4oTTsezU
+XxdPEq+3v36Tcnsk9lx6GZkxFLOLdIJa5ISKD8eQRtWGKs5mf/mxGt0aZ275olzea+mJ3iHG01o
eDPgPoHSTVBXZ/a0+aBYk4unLqUn2Zy+0G9Z4S/91DypeeTdsyn+XuqLKV+3ypSKPizr+dbytEfV
JZsOtknu+Dcw0w9lDhEug0GWcvn1mWrOxYRvLPMNshL9aXRS5LnMQZ4Uas8iPGzr5JgK7kpqCUo5
02PbvvEtvoCM2Bd9v0n9YDvl9YmZzmeRLjJrlybmNqpJ+VBOq6p83bkk9pxLzEaV1xH8tIufU1FO
VmRKmC3Tn5zzP0vax7RSHGvs0LlhClZgmb3SjRfUGg/IOzcCIqv90DyUQJtEc4VQggQZo/PxKgS+
tQIGs6lTFr3UB5xLwGR6+Vhq49Es7F+zGo/ByOxLzRU7zjy/RGjKJqgfSyL2NjHnOgGcdenPsGGs
X6w5CXjp0X/382g3Zwtqxzx4/C/zpAwHT6y5ebwodcBytqEOisFFhjJWezZiM89DmLgXyiUewRg+
Aa9dgx9azWV2qKW1p+FrLbR1Q3hMa859d++Bv/cpFfFZwLgS9nU4yXDKW3CFcOApTCMgRMB7SBj5
mxC6XAp0b5yjjRppcGDx2PQRbdlQRToJwTVCUeLEgTM9Z2KNiwdLCeV4pgwHW9uOmPXmdm0AORjg
a8tlEkG4spoXo+52vR0usHOfiIFehe3wKlAkeKPtYDVxyarW0yiWmvVQT+4FCDxSRk5E8kN31wZ5
G6lLsJzDbtKfRv0Zg8O6jN5zhS0UMZexfaM5Ot+7EVz0d5SZ6wwAbTz4j01/ivynopDbKaXt2vnG
Cnoo3GhczynZEFxdozTvSSFXshIXpvO5qcKGQjm9z0CkTvx1FOrWuCHhtyMIxLPHj1EwhkYXPRrW
X1mBjUxvkr6ruPJCrhibyqfuO7mT/38hmN2Ax7O79jpYcut67hZF/lgmAezud9EdRq/hyqe2Ezp2
es7qb3t+0NRddPkFqWufFk+pLGAq6XS3zjels07nHTW4K0v3147NyZxD48YbqhcflV8fzfGzbHFu
GnF+Yv6hMhlGPPyfS12h6czVbWydq+dZT4OWP0S5dY4A6EQtO07LyIO1C3rgGGNPw9TsrmshPww3
fbCFbuKJ4zhqpvzHpgrjGNOqQlaGh72KbzXStUDqahnGrCl+GOiDCeGQNkc5IVBoLIAaqmO9JHrF
PvnVJzR8lhNd1K1bHMt25BldLntR+TO4KXcfl+G7IM8TxRNGh4zxKpjcM9d0ZWNrtl1wVf64a1l7
zGyN5snYZI2OR2e+VjVFOWMEZfQHOBHMtiW/9IlbaFdGOMM4PmIcCdUst2P/oamLP7Tbxs93sBzD
nFWJ5e0t9VaDrZubY1DuwY/3LtWOKUqBv+b9WYLR1I2Lq67+Z+q8M0YcEm5CvRy3ddrAzyQrvCgB
uHp2M0teE2UpK571uNwFhti4wZvBWj1vjDBu1MZhS0b6dKsP0wF2D6pm+VjFlMqZxdmvQjbKhkMD
L8g0DG1RtpmX5rfKS6YFhydC3DuXNJXqnPVacnQ069V35bUfBi4ZrXGb82Ql0Q6Ps5PHJ0b2Iexj
9lcYO5kjecQNQyLmtSQ7iINzdXQ1Z1ewUT5ZbfHqja6BlKDpqwhY17btcawyX8HDEjDNImH8057e
bOgURg6IseNNmTHv/ezJwSHpzGP9XXfdxk/b+iwzB+lPQ+qKKhAGbT7d6nvneFXYj+n0XJIrGczq
ux8ZlCdcH3sfcuCuxxe8SensxfDO6Ey5+AqPyZFKZnZk41A8J9Z+NKmR0fixhtTs3aKslk+R9eJH
2oFkjvMLw/SSBUVLWqZ4TWznx7fpbpTGA/aMmE9sMXnjY7e6mQhXw3fbMPlIAkd8jUku95qvzkHW
lQ8RdLIFObfjuQTN0iomCy0iJg31HyitCtNE/wSVqTb9AKfcR8rHwi5XrmgvAZbuTapmrLEu1F+r
ZiCerxMNvfvO4Dpupf23s0ABC/SSODZZ77lxe+5iEhVwHx0r+KA+lyt8MgNJNt86Se8GDSKbtgfr
rXB2Y9uh08Bk1LNaLrk+ZnuhsFELOdxsvYWkewgIG23TjOVLYu69rtgHOCSPAvdTW3b+ARro22Sk
R2OOiRqnAa3L8TG/5JhB1yLHGT33P7YZJOt28bvO6g/m05PUM6AaVbWLFQFTQg1imycQHOkh8eC3
Ydhnojdc3tXmYD12rU6WbILjrdqXBPP4xXJRrB0YPuOcp8csine9F/zRrYZBDLvEJs+XmKTbX0u7
oktUVRqEo+Yz8XBJ0n6Fu0X2txnkM0nJ5Y3tDjhFPZLzkRdDok0Fj2F20xSzlyVw44CL713bOLV6
feHzoSXLBk1YdyNjrQKxYKYaoTMD0mWg0uiY8e1W5UHOoDJ8G61QmAa0dpCmtB7IPwYghI0YsGdn
bbYdXermPehhJoaO0op+o54/oCExm1vOpeQ6K5t6XMsuIvhX8Smx9+QUe8Y/LzaEUk/RgDvGm6qJ
Kr0qIMIE3HpcCiIahMstzLaVTy0dsjzLjij+7QmVXOrOMLd+/zHNyfiX/p80reGI1OWpdEd6r1oO
kmxKQ2WQtStBRW7dIr6aydQfGti8uvR49gAK4j4kZB3gakEumf3qT7oMS63WbSTPcTgzNpMQKfeN
yk6Vo/zQVpJqDJtRhaOXm+BXXOrDelhMP40NBkbPg/PoTs3e5YPEeOJFzAc/2swFuZyDrbTW+uQZ
NOpgBaUcisncooVB5D4qCsMteKIDuvh3IMrP1iWMRVamlJZ8zIR5xd+MZgoVtE40HyJESu7aVSEN
OfD3WBIzx+MUmugMz4Oi2E1D+dpa7XjIyXjsAmy/iTM80yJqXMxx63w6acdPfu/PaL3weYMKUmCH
EgUGjGBydJvxJZzdWCMhzFnhTW0UtqV8IWhY8urkhTDpmFqx32MoH/1dw8Z6zFIDbeucojCu7ZIH
vh8T3EyB9YQ9OAmRJQGH8Jf4FrHqpnAwwwFdCV96QpNuM1H0gp/clPa2bfEODBmWudziLlIPGpdy
ByGLdkAWliCB9Zy3ZzfjDyAd8sAYD3F7tAfeYi9EMraW2Wt/MYywFX4bmyh57QOPA0vIg46rfe0Z
Rr5eDoGgqOuDHv2Qty33c9dt3aAaYQ77K7cTD/2ob7SUmIgaaZDQsiZmFwdEWg8yRJY0h1fN+tJq
UzAlbRF2KWSQwCKG1GtvlX5o+GgfKVLIWI3cISn8yX18W2arf4lsYAETpfXWsn/zAKGmm6ywsbsP
KNAhept+tm//mE2xLLPkqYyDH9mHxJb+Lp5nG/4KSNBOgsaY8+GBInE6KXts5Fahec/xNHvPKur/
TgF9OSpoY1KyJhcOgwB9VpmXptrnlof1QOKl84gi7ORAlHbup+kxEvy4UslxxXKZ4S/A/JW/64Y5
X7pOmA8jMQkSxYPD1961WKfrc+VaNxEHzSZvnL2aKedgExSHfgbc1R0IIATczyh3irZt143nZvnF
dXOcnVb/t3HlPRotyPLUKO+JVxjbaQQgwHNxzRMy5RXutYhS5X2lj9rK8VKCpGouiIysIZKT3Wi8
YV3W6HgFbSYnql4ChHqbTEUwsZiIMbjRS/gSpAYXYLaPodRHhOVeODuw1xsudtQeJf69Y1ZFQdCh
tyYeHwhjRudzpgUdanKSdixXTI9SQvaXESjB0XZwN/Tjrz96j4nfnElds8jCuxZqLRbqCAT62R+x
jXr+yF4q9WtK3B47srmHPPNg8o8sfywQ6CyGjN/aTCfMEZ89NpJTrZVfYwqTdXap3inZZ/bPUUze
QK/KA2zNZpfESI/+EPQkwM54aOvlBreryBJOhdIZs1Pm6cnfxqPXYs734lWvu5JWWe1rrq0KhP+X
S1cBJDsHXpB3CoTphy4RfoyrbJAgRNPTCr8/LfGkuFyLbIVR2WmifBcBDUQYepwgkLsFlCbh4dNw
yFCvjaQjR66EFwrUoNBImX+rjpdOkNzyJZQbVWyqE9/m/o2vJOyrAij0rOH8FdLYWYl1DdhvXQwK
9wSVn1kQ8K6y6uUQnCHTlyjffsJvGdiPlU5hnccMicvPOFxSW8WnPMMSo6seEXd80xtocHp2HohF
hn0DcL0R2cpDKNOzmXN+WhuNb4aFk+JBV7E6NIzzZNUyoCINZHAVl/vJfAHXQHgiZzrhfGyPqiKS
0nO1KOGALgrH6LPU7v3upQAVm/uCJ71Rr8b4mbSp86wPb0Gi5wdftsPabTv6QZ2DESQDpIap5Orc
tfx4Jxst1pwTU+ZaePXZ6QO14+vmpO1spH/ieMuOkeSDwzdAGW15SoKBlL1O3Y7Tj3iiNHpfOlWE
CW5kelewu05CLyFB4FQu5DnB4LXClmLvPJ9rOUvY++TbS0qC3pwe61AVmTetQgApCXAcjVh9tCWO
6xhgL47siSdZNQcbD2nZUDLYFy6sdCq3cM4Ez0ZE/JgJzCOegCfbGFObEBtjmknvB6CSBw76nLcb
/UX1AHCsxV/SN4Cr3Wx49brpw4jqL8vw3uo0tR+rdnrsUBxyH4a7Sod3p0yi7dixhrYaPuvMRY8a
e7jmXuxxdW9IU4zB/NaMzlPVom94PlWyTsLrXVZksRLzWugOhyzBan8gEWM0bI3cTVInVyOlJCZf
THs83H5Sr6DpFOAAckwPMb8USLp4ThvWywD6IXmtBZemTW1TQNtnxnuPZH9wIkzNcfQzVm7DZ71Y
tN+KxPg7LGTizluTmmw2k1te5ylPUVMQlcaJgGTGK5+NOs5r92B2nn4qCHHmvNwvqAVx7r0jcmMU
6ssF3FHXl4EYbOn4zAltApmnninMLbYd9xnkNuPaZTk2gJQ/dYNLjLoA3qmJFsybia00HqTKPTHs
J6dcfyEc0Ty4lF1dEnGaBPcrPzZVqI21+YxR3nzmWODOl38FlRQnofvm3bWyh8CIOIVHQd9Sb9Jc
aSDlttpQfuUumnKVaMUm6mt7G4g82vNn9HZ1FcWgsa1yV0xLcZmHwTvqzGhTLHiaoPCSc8wI/O9f
/c/f44I0AmDdRXxgZ4+VNt9IubcmYegcilzHcsh2p9HgXaGTHkKM48GPTXi/1gBUKh2Ng4ETR5P4
q/Rev8BABS+dtvBSZmoYRvJKttGeA2f6qlqYNnXqZAccMjpbhAuu/eyqs4iGrPYOO5dmvHmE9SGc
8SDdlLxTjf/MgViAWcFilL0Ho8W3gvm6lGcbMO/BTKCrzsRzm7wg+wkxd2PUxn3OJoFy7X0ud/yd
nWKBdOPIIicU8web11MQ95fSb5m1u366iAiASG3Nx0aMxlF51cVO1HjUQZMHif/cWmPw0A2VwGrO
xQFSRHM0aMgKzKx7btz+TASEvafOVntIUnzchI9XEUyMswVFmZRlp/nGpc8t7dIr0tMOowUbsV0L
Nv+57QmulGzHZ5ixm8bw3d0CXEbT8GcMcbbtx9um7A8z1cAuxY4hVQ145nCurGKZduzm7Gwn6FwK
S8shXjd1/TGzCbwUhrkhD4jbg1zoyppR1bU08kPNJC/DdYB4VE7E0HI8m0xDtRd+8ZlrTNTJ1Lp7
+mT9ljBcGtmnscwITSjv3Ch9P0LB3RXaksxiFpf6l9n9gdGhodvqAzoMvcJ6Ej3nc+1sGe1pUxuS
eFfRuchavHnVdD3GKIklt/YXRMjSF9f3Qjz/F3tnshs5smbpVyn0ui1BM5JGEujuhc+TJNes0IZQ
SArO88yn74+Rt+pWXqCq+i4a6EVvEhkpKVLuTtLM/nPOd3xmE2w3X/zRGY51WL+MMC0PTU+DkW7g
juR29+427AaC8DY3moNRNc5Llhr5TWdwF3vEAqY8iB7y8Z4SY3vnUpB4oZQed2eBm3OyH6An8lDo
PrLJ4kpm7JUxUWOYnSa7YOkuIzJzYyu6yjOck12q7205d3CwsCGIPvXpni3f5iH61oQ9C8m5WEHx
PsQm58ra/DRhsK2qIXqFGkDnpPgJmeRlYOZX1X5yMyXi0xPmdfZgQ9F7ULIxtx8t9juGO2ztthtR
t1DTmMqsvWqQyJniV9W2J1Qsd+UnNLqx/0/J7HEIVohGFeZWNcVUYGpzK3jkrsXGiNLuhNJZQdzO
YJSErK7BwSvGaOfNWF/DIPgIrGpHkkhurDozN1FCkRr7lScvLS+GByM8xo5MZJ4HZiPYCZcthmKM
KNE89OvprcxIIWC56hvzyK47Dsx6Y425tbUY3jc5jiD4LWJd5M2H3UNG6Rpvk+UYEHNcmZBwhmpb
1Iu8w2kl90t4P3wMteXMdDqhwFcWTBBhHAnODrgzHEiL4wMu7WFtYOqGpeNP9d2IJ9dcPhgaZx1S
ggP5wspl7aU8eB0rrqCUdlrm3E3cXSeLUoF6LkIccdkbZ+TPxhxZhsbhNWhoISrn4iuMBwflkqNH
mN+RXDLu9ONI71xMGcg6NrFnU/RDONokVQstX4TTLrTIYClpbhhd0mtEy9EejtEq1NI4QL4/JT6x
F9/iHN2rXlKK2bm7UOsXgqHdxuqyjRtOTFj6GRj5wFORydKlBkC22HzuhmxwSWlNp4Sk/V5IIEix
vHOor9lMmWEch4XSxPGHMlXrEgTj1QqgoSkZnxydHInN/uBjonauwupUhno7RbbL7TMcqjR/zE3q
EJyI6CY2cLw19dit63oQDC5xVIyLypb3FABEy5SMYZVbO2SRIaat4Sm1GN0Odd46AM0d6pJbtVeD
slelWio0bR7DoShOdodBl1DKBNotxAU20pnYhdO64/C9MWFdR/bARFS+NFyB1IdFq8aKWK2KfGKm
CawrSeFoVxB6IMLs3Y5IqG2M5Hh/wjXGrRIm7z2/P+JEvMWdUKw9Ed0FeCwL8eR69Cs3zLf79LiE
hPfkxhVXcPLTm+ryQCUfcz+3vAF0v3jUFTFQkqkAUSOU/7QasEBn/EJ+q+/ygdeTI/avVM4hCHMP
/bcU+uypJ3jwrNsJa+qDY3ZyxRnpwouj5K8j/e4QlLpJpuAlAW+5YzO8Jh5Ow2M+cSFMfnWLNQpD
XXzpY2gTw4ysA4HZ3hZLXsqtJHtlaEy5MDglOvSdJFABFMS1R26K1egKqAM9nVxhjjdPeMaFwQqc
P5rfeWo7c+3uIY5j9uTF3DXUbNXTK01h5V7kNll2DZqjaxn/tgOB6siojqalpmsMBx9iw6VGEU5Y
rL5AHa4aF8jTTGc3guLS2RLVJo/26rktHup4Jnn2oxRsp5HX/GmpK/6h60cZsz3iWSrIDDMLrpyS
eXSyDaaP2v8gbhfOajc07sbl/C+8X36KsWrcOl5/jd2Z7e0pyfSmVbTx8HmYzi+/fnBNakGL74Xd
n2Td3vO/C1S9kDfD9Yrj6NHoTN8vFeG7MLPOunGILSSnTNJDjZGuCpvjfVew/lPd1vDCex8FpcAp
usNeoHFmp9NTW1Dpo28yh+YgHP6DUncWvo/oh7Kqrc3pEpfR1g/Uu6PCdbW4vBMOSVb53AR4OmJB
7t646lG9BBrZoaVpOcvtTzkxTWyTn8IEG+D2bxoXwcw0HgTfVx53J9e/9m1xF8AjikbjOGPmzZLi
UXvMV+36u68PWf2SpJ9GcYlQQjzrpe7PfekgVZgvpaOr1YC6nubBVZLD90J08HLtU2nQ0wOTxtie
cSSbiGTua7FEyDt/hwfiWFP9YkzJZkqCFSH+Nb+kMDdhJ1ZND1A9eHMwwjQJfhnYELUpdp77PUTV
NUg7Dl0RAWN5MKPmxBzgRObmpg2RPMV+4S8sIQoLLSMa7eV+mVkhiTbgOtJiiy/hFmxGOsb3efOW
Oz9no92qDk9yzcB/jpRPWDDHieE/JjUD4NbAzgbykWnktUnLk2X1u/AxHdn0V/YiWttMDHtgIW10
6KZ2P0ubmV+s31u3PfPsUachE7d5SD7Ed9lEdIL6MLOn0hK3VTO7iKXy3lfoF5UhsE5o98tMFW+c
teHAt2PzYCzoHKTM2d/NpnnXKvlTg65m80g1PRKvNvtzWRuUemQfPsZv0b7ZbKFKdm4qvNFWcTOW
kujKoplkuxTfRcY9Xeud3fFHbb2POUZn+Njk0Nv1hJy86Yz8LRDpx5BPV3MwCDOzLeGorJr0J6SD
kzull7jxDpnkxurxvNJB07NDDerpoJpwpI4HA1JkHQbhuAilPHHQAs/Yhzo26zOQANER+8ASsPFt
lojAu2+rUpMLxoXdmsO6todj47NKu8FpxLTfTsUdU9pdigvMzqZr44fvhjc9uw5VzghRq8FW67Gu
b0ILphfsUya9S/GSPACTRykMjuVQrUtLvAqv+SUzDKPmAesk00/Mkou7pa4OXmXBFONHo+Ycd/FW
2wLfKhpHYh2ahmdMB9zFw8BaUFKW9xTM+pxviSaI4jnTJ+a359YNVlkXHCmbZjOMZNsl7TViBwzw
/sXM2ed6MG9r2760tfWWTJ9x7m+qND3aCnnR3Hi+fPLr4QwCE7KZ+JGMGUNB50bwrOcM+mbaIRF+
P5R7I4wv2B3XGbVe0dRvRyHOOU5r7aY7CSWGTsx1EmtqzNhF9nDiDFbHtZsf4rL4aEdUg7aclpVc
rt0m+pPz9ReE/r/Px/0jlJx0nIV7Ch657Zom8ZF/YDkXVFhPtHHNG1Sp8ZDGz0FI4qbyMWsVgr6a
6Edr8eEz+vV8l9Rad2OWTrKuPa54Y4r+5Cz//wTmf5XAXPBz/0kC86No/j1xTC7f/mf4UhrOHxol
Ap+1TZ5yofb/mb2UhvGH4ZK+dAyymhpE+L/xxpT6wzYMyq4Mz+Mgbnh86H/njXmEbZZmANewpWP/
U+lLhN+FZfx31rFQ0iLLaZryH9DKeFzyoe5EeqSaiAM+Z4onzfCGUEwhq/egVelt36oYM4waoBAI
risFaGcT53PF2bUdM3iIjsMBtZsCWqlhjbCSAAv7juMC6dlwi8RcEz0Oj+M8Yy2JQ+sYdRa6sdVm
9lM5pfJZIz5hlsnNgvNsUmFSDLCw5es6KNLbUdUOg8h6QBqK9cbEnXlbxZU+UOk9vMBRSyBBlR6T
50jb7aNbu4SYENAudaS7Lf53n9gUR7VPn+PjDlJYmR4C0im/YNkuBhRnMm66OhC3qcjch3mE/7Yu
4AGQzopbRNWyal6sKUQXtbvSejRDx5T7IkGII4Hg9o8lXbMrjicOLB8wJpfYrcx704dYxvjeMg46
G70LJhD3dXKHkU2eq8US6vLFVcdymXk20QuG3OrdGpLhnHpVc+6nyjl3psN4O3Lsgc193ixHW7w7
KOoDW0UQRdG2B/ex5f1QFdH1ObyJiq74aSa85O2g63ZvDRj/1nHWsDRV1PDgWZvueldmD45P3t+z
DTKyHrwK0Xly2wUVytCs9DiQOSjlWwT46aFwa4sHbQ3zinMu8fixL5+pzxy/iUsWZ8xuBL9KkuUJ
0sgJBymzgiQxum3j01Au7cG7owCahnYwPuUDuTFCJjZdOXUW1mt8sAQhCsrXrbht770U1IGbZtae
h9d8NqMgv0RZJ9GNMsvs11GXew91w6i+tTh3LEolE9DM4OApBi4x5GspdzjGRsSYzs130sAlWKae
D0wszS5hKapdlVqg5ISprsgHDcPQurfHFWQq70hSFSaQP1ovUTUF1wLXyrvZWe1tVXHR9UBuwVg0
cUgTpPC3qODVvGKqK19UmyVffDj41vVEkn5aGF4rq9L+wZeMdmDMldPKIfcGPMoc9dUqouFsZwhq
DTv3z5S6K7jgpH8vjsOWLnQ44Sy3wHtkzeYl0mm2cQTFbHajAmBdnMcnz2WCmXa0fCsdQhDOavaB
M1PbYxuN4pehpfyu5onmJwcbAi6NmrU2S61bHS0MT4kTxrMiFnZ8M/E5pSf35E1udrTKDLuKFdjE
e4pmIsrkgRH3TZsJ7BwN7xOUize6inDHmIvk7nri0cz86okZIito3RvPo7T7F+Q1PH+Mwr9Rflzj
EM/DsDXNoTuLxbw9KQEk25XWA6Mp48MteswIWEObTcogAZkl9U5AXOMDkTB5Rzt0vpmp4b1t2zA6
E48YSATFwLZJR7nhM7hmlIao7GkMUWjytJ811Zp3ELuL9KbQXfJXA06KwblRUzPcTIYyMSY28Z0z
Mbl0PLYWTo/7CVCQV1IEltVQNRK3vcajUru202G/0YHbHKYwaq5DmCQffLl67eLJ3zuGJ58RMmvI
Fy0tC2nV8ZaNUbo1alfiO+MDA+Sm75TJTKUM3PgtoUDkh2JCf2jiAXRKnaXppS87SB2TpJo8i+WZ
hLWxyxLG5fxm/UHbTnMHtHHCYcWJAMMxtN1h5FBAB7u+zCoevqcx9rNHHzbT0czM+akpkuw6R2a4
r/o5uJmNmg1mCO+Fw0TM8C0vu/ex0bh8S40vxTWc8eohhZyVpWnINoAFtyaO5g6WbLigfMlADk0Y
zgvRmW2kzDA4O1z4O/J8IYWMXeQdob3XDxSOwy4zJurLoFVcMHGZr7j9+lNTOoy1+ygCEVv116ac
YpRdsqLMHfyIPqYesHCfSfk+521TrgtkNB/ARKeNQ9oUjBOhejubELhlwRCyku8eGiFYoIrCR82D
7q7NZq74Mq/K76wRETZvq7u13Klt9+CP9DnWQXthAKtAfpBawEgx1sfaGeVjiYflQEswJCUE2rtS
BdarPyI5r8zRyp8K7AUhDo6MYola5jub2Pq6wNhEyiAYy59DH8yXPE+9ezgzdNQ73CVNEbwp7ReP
DtbRFZPz+E4QnjooP3Wh9ff0B6dM0m5qEhufbYGcVil8ZsDeMAQH6KDrIeWxVNIk8VmW4cAEoaUu
EdIJZrWp3QEjZsPXTwPzXXJhUvoto/uQphGpDPfJjqT7UKVecqDslPBwNXkXK02NXd0mxm2pk2CP
wxL3S1lUhUIWKLxzsQgPEXHcTdD08Re9vPXOq11GoPh4tn1VV4/ubDkorpTyMq32xXNGLQHhOMLD
aQgAWJZJA69F5hcG9XixgwjcHXMXIu8jDrMExPRN0E9oQzGoiv3AUv4jNBOQzWDMwBlFCk5f6PbI
/nmMz7JL8PjmGaxAOt9HDDFJkdzSCG4hz3YcWwkWrHWPJuo4YANK24J3EySHYSzDq6Rn4bstPAZb
QTTPXK4VZdM58XzN9KynFrr1CWpGwTQ9eaoEr2p05Q0gbGxVTRXey1AaJ8x+6phZQXhlnKceOQTy
WvgfrUuOZ8BkbAs8qlfFFwWY+rE1OVCURkiIxprF/Kps2b823MQPIAW4aqcYKM2qgg5+H4DZZNAW
ueFLnFfqxPyZADb3yB4q+jwhkmfQgSKGXBijVACyrK5NZMzKVycRiuo2zHv/iHzLIT7xq7MkpnNX
9UsJiGeM5q3rBZgUbAxWQFQzyUQVTdRSIxUBlGp8FGa0gOggjCa6MN9Nk/xqoJPhrYoj+5qFWX3M
An86jeVAXq4Y0xJKnO7JmymOj6cOJR7GUzp/cf7fBGecVGVB0m9ywMn0rLsxFcrrmZQNyrYlFnyV
8xlWktRXapruLejp/OKIiaQ7xmnmw0lHd0VXjeRZ4GC8hgQJL3TeaVKxgtmnHzTMQQJL9mRdSZ8U
rjbOfttl+ylV4hCI2LwEhSYXgAGnXdmLp68aEXtdCGxnVrb4B+4BBkPYOohr9JV7Al4T3KSp4x+c
FA6IGBsTnbCHL0izvMmyhY0CM6jn0I6Qhyj8EtVFFZN7O+cxE5dW10/MMoMnKmr7Y2uE3Vvv0wg4
sF14ZS3Lj/ZsdwESQiIwNPv0xaBQI7G41dL+OpJgwNuINeVgcqk/s2OKXzIP7aKU0uPZwOjpWlNo
CSCIFo9BuSLiUO1CeYgymKd+abXVRk5uDLSUdA2tMO8hHRebNA6Mi52Y7YByCfqKA6N/p3URvjYE
SF4r0xmfjLk3n2zXwjNlJD42b/zUUART88Nn1nYYreYV6C4uLgIsER8YqVoEu3WrCvnkGgmP29JM
d3mXfURhg23KctlftAE0JiSw8kJl4MQkeGY606T8FaHmShqUiQu/BX33mU6yv3dGN302iXPvC2W5
N0aTVRZJ8cS/FIHh3plGpzZ1748/01FEL1EcUcVpFMtIK7EmcW8IO17oFAs7orHHixXb7Gmq2SHC
14sIy6qqOmdv0RULdrOvo10USGMbKGPaRnrBMLW2E97QX9pfC1P6l7LveZ7anQF6pFBb33RbdIh8
YPxVhz0pZ0mktne4TyYL1idC3mQzksbTMgw4qLKhY1I5AG5YZ1Nq30/SZosWDmzE/DyEpRAkwXYo
g+qK0zA96zxkRBob8hbIVlqsyZ+prfaWSsTMNKeX3k6cczRadIgL7rK8mzwQoGmwRacvzib8Quac
mbpH80w+lNHnj+B/LDgxsh130JpaHKEYJ8Q2pBr43qKX5dpMLe2gNHgfutj0X8Ze1/Vq7lJBiJZ+
EaeT8maEXvw2ITZ/zI1gmS9mO16Xs98eXKKaWBXinovJ6+yP2WuHg10n4r6VYvyyCSfCuI27L3dw
+21N6OXipo2xd6ldOOl6BrjlZ763HXy7fx9wJAKoUe1TL5E6JAxmRqc2+OMZ2h9ipjVvM/bae7sO
IGP5zpgfit62OeU54+fQ+PYv3E7hfVfL4qlt4+GrkzDXTU8El1K447oOC2w6JfcxQy7vdQq4uZvl
NLWS6J30pwmyDFY2k2ULsD2KNiVXr20aANQ8Nrs8ADsK3jC4d6Xj7WcX/IiMg+TDsoUFbaix7vq2
zBl+KubFhTPfV3DkP6GkWS8EgML3bgjEF6S1BuBox86wkC7HWk+TL2DWtPWSqed5ysOcXRa8jlGx
9R5kRP4AW1O809No3kyTAEs2TpV1HkKnvVZ2yQXMe2PdzlLID9OQ8TpgpPpZhgFeyr6h/XXKXHHD
/rG/DYVtJztpFXrVacXXjS7zNkQHLTbUSn3SZe5sxlBaLIyOMk46D+S2dQRR8kn3TzydKIPzQkJR
QZUCCIghv9hF7v6yijL8mrHS6Y3BVV6vbE1Zi2Es/m9dFrdT6+V3fqEciAIxgFhUmxyv66y/E38E
szAbpFAn4GRoR4NDJBAE953fjbhODafxz74jCQHJgJyYmm3eZI8FqaxZztIocgn2jCBV4I7qc1/x
S95w5ELlctPSOAwlJF+MavFdxCH2WoQ2/u8Us3K0qg3izrxbZFWdNrovxkwAmKY0kzyacH5NVsfO
JCGXozginCYVFkcVmAgbWSG5y4T62dJf9FZGvr+tElsTBe3IrjN9XgwLTUFRuNXfERRh/Gmojtxe
RIACHyudR3T8ICFP0qp3bTKifHaiYA9GFSntUrNJyLM3HOxoGCiBwwkHySHLTjbtO79CK2id277y
Rb1SDn5atpcCx9mhUMCC4mNmdLxER0MAmhIT+g1qbrCrFc93EdrpvLLibr5zkrJKjsbYuDelSIg0
eblAnKrIzD3MeY9LbOIUAlZa4UPnGjiOdE5DWhBN791Zo9HtPIDUL0pM1uswifnRsMuQA5yjn42E
JoiBWsWaLZ3FhjnpquCd8En8y+DQ8DOyupaVhBMbB3SxLAhleIwopHgTMsweomaa4K/7pfnSExp8
cJOxoho9C+kotGchH0XuNPyHdgoHkPYltriqNRkl69FOfsX2xBtXFE35Cpyr+Y5Fbn2FCZ28jOzt
5KvDcHJXwthEm6rqx7nIsEpQC8c8w8r68pyDMf6cJk0Yk9Jla9XXFFusMIannz5P03MILGhX1u3w
Gs4FH16lKQGKu+6mZxn9zryIggjG+rifQP0H+RpivEk9dleOTK/ruFsgDtoA12OKGXtqmLFDTIIf
YVK0p7Fq+43dOflDuljYHS054aiwDC8a6RkSbYkT0YUyuPaasL2oXLmvQsryK540rkGSpN0j5eID
50HGaJjqqgoiZwWoemf7NWDw0anmnxTXVnSVT/S5g3mwFUOaspu2vmPLl7ZzMBGq0ay+uhA+wKYL
BpLAkxswnyAIZJ64P6AiFg5bkFXoG+gUnHTeYkOMD5k2CiC2BVMx1IzSuBd205CHadk1xU2AbdsK
O/etqgz/7IFwox/MW/SI0sjIxwgz0zgxVAGgmNz8BSO0zrhnMvkL52/6as1tUO2jIBFkDSO/+dYO
bWT8RFndDGPqXs2uiSSPL458Xwy1pmthYUbYCZkg6cMkteOVIZPy3W8YqeCRjIzzrJW710WHS9uK
eqgSgTP7z24eFMCzAnVo0MmfCb8S3XGEc7ZpJ8A/ZIa7FmcrHTOVnm8nMSQXbTbWu5uCkUVNJQRR
oyrCYLSI5qb5GGLDE5xbOVb5dJn6tlzJwYyf0jH35w3eGUtQXypThvbumF8sGicOSa8Ikeqh+fLV
IPbVGJUEisEC7YHE2Fs5DuqZojdBspQtuj+XyUfvh+7B8rS86Ezic5vavnsiL6b3qq/D27opqytb
dMqAgtJER5qy+b6UuGFTAWwgCouFeKMIXxuZnig/aFrxYKfFfBpjlIzWKaqtHp1ErTTFSDsr6Z1N
ZjcItXni0KjUzOVTAwY1RoGCl7pKnZLESlv15hbvLeaBVmVw8013lxSV+yvNhfiFAdm4E6OHTkn4
LqDP3KDMO2FWyoE/2kR69N9FYpl7D8DnuQyE3rujPV1qfzCPLJgsd647Ox9Yg8trRhcf2lQnvoYy
4rRtdGGE4oXSHo7CfpSdab6Rwqi+k8IPf2AIDQ+wtMFGqOhTe9l0pERgfgOdEPGc80YyLYZFwwJM
qummnQf/geYt/T7Uwoy3Dq0up762+595ZnibPl9i/GEGLx+BkeGJ12LspJKWuHEX578SDzN3M5hE
KcJRvVNxNEpEYrd6iqit+bLDElNxPvnGA5O0DCTNECD5l6DT1kOCaI8JyqIDiyKjMk+g7xcAlqG7
/yyEhQ+dWWTqZqeQqUgghoMAZK9GhoeQRaiEpfwuf9TLqwUGDdMcaxv5ahXxc6vYGWhQsFpWBGqU
ODquxr5w3+TYim9rnsUHjXbt0VeszC0Pp4KrTfv7DIA+p+SoiC5NNelwLetR/6jhjqGLLmnBJkyG
bh3EpXsjKZ/4icGF6RuBRnMTM147mmU9XjrphscpFirZe2FABBW7A6w54qAcyfHmbmerRR8VBgNf
ACRRdZCu5ZxMhHrE96l1zyJIhwbQK2VRpaXSt9jR9RXuKXgyXK5UdBWLSO278jJVWhyLMR6PQe7m
+y4mbrsyvLH9sheac1oH+BGYTKh6pcXM/mdMi2hnIsSdSA+KB36H8uBzjjy50Amep3legoJtu/WZ
C+1hM/dbrUR7TfxSsCsLcgLmObNCOxDM+MLhngfrAAakTo+02Zq7rJbmtjNUdWpcw7zBxxe/qqbJ
lx7f1jvIIC/W8Oa8pzJS+bMzc7oMsJKy/Cb9RzkUkvxy5BziTEcloVq2fi6TtYNFZdyuH3PjbbLn
eItaQ1Y1yQHw4cTFGBpAvsHsRPixoxMmrfv4SIwf+K1jNY9ZGXe3ml0c9Gni9YMFCIAgf3Pw0sbb
Fo4T3RiOsWQwFWsrQul2jE0C4BjEM7wWUXCqMIffpQUOwlm04oYRHlpQZsIqa5xCgi8Y66fKyk0u
DZy3bLczOzyB0ex3QyQLbPNk7grZ9XI9o/sP5GOb/IN1nlgYkhXpAT/wmq8ssBLNyaeLzlQn2FSf
L4muKXEs4CYIWATzbZjmHBudp7QNkjv4nfIQDLY4ax1G0KbwQpX3A1fmg9VFROTrwSowxXDSjHHJ
CvNnHDVAcucyfssa28SkQwHOlaNLsW1Hqt4OdgJ0HAPV3L1Ek+heKnfSaMlVgNExb6wH37QqkpxY
+X2SiyP4G5Mo+xp/c21ssTPFz+YQuydGOa23cRInOk5NgblVJAZS+MgIGlxxja/TIiwtNim2qeUB
K/wP6tr4CKqWHfN27AdWecoS+ofZ65370LMIcTsiDm4Lk4ATZXSYQTcQN1R7sMJyjDBWpXBTdMiw
EoV96g1OHL6QhGLHim6qscGUbeBAZUZglNPnGBrWtFZVaTKlr4qKcGYEf22dNlU+HlAL/X2RJl5w
nvrat9+8NjR+GeXseo+DGvHr8cnFz00zQcSJQzEX7LlVOnDuZCAdfRb20M4HyaUqtnnsZt/RMJv1
rQxmf1q1TMGHzzwnDb2X9sQ+YUjj8RvuP7j4jkgMKDM+SLjSeCorxP1l8jrTIMW2pJDOJ6nBIUOx
dwXVo2PHI6RyO30IbEk5hS5EwmnfCHW8ibNcRWyiHStf5WUc0Uai3PJUtILjRTAr5wTfWVzNuY12
aROCM+5rt5U/fcxcDwb1swfFYvwoiezc9Gnbe0S9G5ZYvnc6mVBy3usyjb/mGg9QSkTg6s7US0At
PfheAfTcCdyKU1PPEgiVvT2y3HU3kW0oNqy6i+FzsSBRGZmJ8K0RsffdsKP9xtq1tHO3OBVJPlEa
sdJxX30HQ9DHe5F5GCk9VdUrlwkdSB5G1XS5pR8xoSRkQIQCYieeey5SF1dplae/HNdq74pZlTcc
f+d9aNT6mNfcQzvAqA6QsDl544VRszLX5maYlXUX1HBrHCPuXud2qsksYvdh7iPEKeuyBKF25IdH
3LgtwmlDkkDF+5wjzQdTV7bbKB7pr87Ish/YhEkpuPSswz9pPqc26nZlqUm8J/EQ3tRotptQD/qe
ovN+V4uGrRzZwREF1MrUuR8K8yFTZvdIsMzcN9TB0n6ua40Bl65arZICzcFhqiSn5g6Mr3v2leZW
HxLULpTNjVU5LrASQeKgluPz1KIZT6T0Tt3Q6mMTBgIPVlTvoqmz1rVDreFq6IrpVkFRIlPEVpaU
H6TEsPSciTKDwMSH4USPvSNj/l4Mv3BdSw6/Js5f4PFELapDlOTDC6dDlwk/nO1DkgAxilWn3tn8
e9cyCxVdgznuXp8ECp60FMhkE4GtxFpIjwegwLnGMAd6/NkHfFFsEqPNblmWnTudzGGNuTJur61A
WbggI7tUPPKUAYro45kp2Bux99AbFQzWjSpxjJQIJDDH7dH6UWTL3NAZO/vTM1zeNHKlACmDxj3J
Kgw42GVdSjopG/OST4741lbJHCcTg6xe/N+BfO+/i9uP7Lv5H4t35bMoEWBA0f2vv/4REvXfrC2b
j/bjL3/Y/q6Hu+++mb1/N13Kj/5pylm+8//0i38rmfsvzCNqMX38x+aRxw9AIv+y7Zr2g0v9Lz6S
3z/5t+o6rWB124tdhKOZZ5uSfro/nSRCU0Jn0FlHiM61tWXZILb/tbrO+cNWmE8MSQm1AWCbL/2r
lcT5A1uKbbNq2gZMLCn/GZD372a6vxtJbNvVmjJ0y0bSWDrszH/AeMvcKzM1SaBOkCAsQlR4ye/D
DtRM4B6peLK6ByV+02Nf0dFOc9A9zgjy6VwcalKyipVKps5maLJ1dN8Dcug06Z50K4PqqOpp25YI
BL61ryB/9Hn0VKrugQAP6Strs7SFjiQjnT5/n8Z25zrpkwzI7NhrMyn32unZIIjvJVVOp+Ua58TD
nDk7r0SdnQaIgfBLvIwZVbmi5W7dDOl2qvB1i2aX9OIx99NLwAhJlA3bjWxtlTE+SkongTKZggxB
298Yuj1F3eIRJ1hDGsCN5+d8hpdfNCdmyM+Btm77udtg2rvDosiKuKFx8iR0w4iaR6Ea7n5fRP+U
Vesm+qyLpvjV/vW2+H2p//2e+Q+/6y+31v8j99J/2v+4Kihs/isHX/29/NHmgrddPFWmtpVJ2uDf
vFhCe39oixvL0p7HDfYbkf+3O0jwJZIegJOIp0rHXe6Tf72FBE4trnkLhxY4Xu1RFv/P3EPac/9a
Pa8t7h5ubb7Ar0m1GHD9fyk/Px7g1Df/87/J/87vQHcZromta3Y4fFRw57Nj2vnORGikZaS4ctEi
76qIrm6QpyDr+Jbf//j933//G3LkdcgzbB3LF9Ho//YdtC+T5JBD9Odf/PsHrBCCkUcixesAN3Ls
eu5K03mIgLMMQpbPv/+Bd6mlrg/0ZnFNvPmjTmsc5mOcovVX97Xrr+xUVMfa8tSaTA5dN3X902TE
gSm2frAhdWzsPGHqmdJjtqDTwjfBsTvd0Nrzja2SGYLn3lqdKbdYKTDrV8NlieTtzUJsYnN6H0Rr
r1WU/G+mzmu5bWDZol+EKuTwypyDJCq9oCTZRhoAgzBIX38XdE7VPS8oUZJtkgZnerr3XjvaNyrS
9ipFny8jHUITrI0yAFFSmDgZk5QG0FTs29BUvG+EzLtgzfvi2AfQhtDLpzcRgVtH7/tkkg0zZrax
JqkaT4YPSjGNKwpfgww5v42gnqBOKoY6e6b6blb+3J6m1VHACkCondWXAL/hOdIIzCrh5Jw94A8N
YXHCJzWsK1t7Jwc4uNovnF7bMsuWpa3WkTPNSTlBu48gHlCQ62czQWMGY13/FPoFhcaiZfC+NuMU
mXzd+ls/tjiothjobc8ysee7N62T2da1ZmTLACHbosfvJi0CCLwRGCujLf8d6HCQrnVwVsdxorsk
yDUoe3h83vjmks61dwJZrdMGlVJGS5ojXoNFOMkx1tgPfcaEqIInl/WfGQIb2PeKltYUr+hPb1EJ
wUcs6kczYGlLqdsonvUT9reAY/CPVP6OWShNCxjaYTu+9bkB2E1nVGdPy9a3ji6pxytEBGdif6hW
J+ZCBp3ckVmzprLtyGEH89/Z9MstsgAb59+iqKlEKielllxqPnp9koVP1uRODP3KvYeTLM7jNzox
FG7BOiSdHKUDUrM+OgcqPkI/+DEqSufBa/9ZBuiBON5YZfDpjCE9jXHja7hMDKgsiUUH8z23ih8b
K+xyKoAumWe2t79ZRtRg3c+aY2bSSQNbt+f1dFiXmguJDoeky5l4yWA70OGmyWqHRDC8c/vRwEH4
QmMxKVapnfHdbMJfi95ateOm8yZmQrknsDnzf61S58scTUEjI9DvuPL+alOoH3Ae+HTwNy652iTq
OBbQSvpzwvWZORu3ALD/3jA6b+dFhr2q8up1VMo/ZKKJNr5U21HDZWn02zAvaLNzr7em9VFMbbC1
ohfH90k2TwccApHaW0j5zr8XvKGEPiTlm1/ZDoKfOYcmw+tHm27tgoRf1fJrJNXnEADB7pq+3jZ1
finalGE1mqNXLzE/8poMDg16RMAyA7od1ENyskLfWRQ6LM0h5F+1GHh0dM9w2mF5s41t4xO6YXCS
G0JBRCmyOhb1Pz0fFe50CCw2s4SeTokIra/IymGhNM+9UkR00WKrXaxHnmTyC3CENMuxXNOHPQYp
UwqLCoE2Rn0k0fnhm8lZ63qg7EyVFjIedi5avDx1WWg9uqpJUzwjHruUUX8JLfGGselnsuIvlm+I
yOW09iWfS2wICzeMiDeg34RTZ7or6dwBMy0L5JdEMiWcThzdX5gaPS6y4cDQw0hivNCzjBPT4IVu
uK81n9Z6UJ+GgLgC4UK0qZpsbc1JYy0zniQD/W7S/lMKokbDjkXw73BQod9sdZMZY1Yba8ywl9i1
1UEUVUeTkK8ArwOlGPCTNt0zg8RwxfiQoXYfPuvxm2+M+prA8qe4weBnpMm2mP8k2o/uEAZcMjBa
bJ7mKpt40EzOLuK2BlfTHrL5At5rPwmr3yYWHS5IFi75GlL1BFu5A8hL4cRbYPWdBTHRC4DoEJ0o
PFw4GH1qlDMcL3Hiq56zk+u/azIo5pruEfnGobJShlygPsgwMI4ZCSbYg4aGMWTy3QRRszFtDjZZ
/TY4Q7exphlR7fmb3MKhNs142oIidNl9YOwat5mHTWswNnbO3KWOR15n8F7rQ7a0rCcL98KizqB3
iil/0CXjnFNi+E5R9weQ4ZhGku41dghZ59g9hwTZCB5X5wd/azbYl+JceFq4mxwzAbwbfnozwdP1
cNvTPefNAp/InXDJsgpkVNounSoI6OpVN09gY5ASF5rg3VyXYKew3bZk04pLMI1M2O0/Qdh+Kx1P
d1JZxwor+9hzzp86LIu1Uz0nIfrCMUGGFcAXIZSSiRREXOjT236G6w8eNbU1AY2rjXfPnO3+HcJb
neCBRmdCId6HqPoMR0G0st7f4qrYgtZwN2TuHSP2J0jp7wwsgvWQHKqgpOtlm1jggy06rrUhYRNO
nHyJbxbvgQ3p3iWfU+sZT9ZoNtGTR1fZoJcIhP3elQwMaKg8iiT6zM014pEOnyz+6OKprmAAjuiR
01RDpdYjOAwOA+1tyMVYxYwa5UeoD2cvy15pl+mLGiYkKvILp7udIdq7G217Ax0lswpEgcEaqJEB
tlG/j6r47GwaCBoGPXrh3lFoRfUIJYl65kaQTk9qM0wL0wS+L85ZP9BMxYBrBZhiUA3RgY9ejF5z
lobi5fcNkTWGAAOgR1fVPSceFpO+eWSm/y93Pmng96NEwCYA7ZFeydQSHVvu4PHW84yDxXCp0M3f
Wdv/THH35TIAmU02f+Et4mwFLj10o0Jro158era0xNHfoOba4DBZEBnw2fn5Q9bumwfR24KnRAL0
NTTHvUJcwoyY4BlTYtWKOF3pZpQte3SMy7YV/0Z0Wh2zyh75B8H3oJYj9OdoXqxLbQQXx1gBltYX
duP/06f0O2tpjXdTebLi9N0mbHNZ0mvdZs4ESdV5ZB4BYsWnLVz8xU7s0RnLN2VDk4se+LW29Zyi
hjmmGaYfXUHAcExAQDTipvIKjXumGMn8Kc6pAzBIFTiUGv00dIHPE+dWC4wN0FJaD+4AaJlNv2+9
B4onsvdmlCspdzsjiU+Wxl5mwf3VfPKFjDWdDQA4icPAgrcW3QONvxDOAYOHTyQIR6JiL7HXy+Ms
PyCFOVwcbRV+EeLYbGCkcVuXtJD9Y4NX6hrYZKialGE2Iw5U3HD08hrMVkG8yItpluiKAoYmUQM4
wcavBcV/2Zka4AkZvvSj/Y0m5GNsLI7DzTOi+7MrhnuRSH8JNwI3G6aIbmADVTs4bQ/ITOMiMPhO
XEHY11jB2TvaxuEoHJrnoS6r1fz086Hqln2rvtuh2BbkJDJX/dSD5MQJRdsA3t7WxMEDWPjr+dSF
GYwQC2Lg0N2JQZFMNhd1kLzpVTKzwiAe9/I+mXS/0pqAjk1nDJc6olKrCjrfY6dtCTg8WkxVLKGO
nat9NRn4iJthmdvRLF+dBlpwYCHgrNWTp7nOAr4pmF5njeueXVy8dayEDrCM0tJXRd9hIQED3Ovn
aIrSnTVF15q8ugHgXIW/IqKPASBsBFRkhXv2422tqj2YlcPsvZb+3R5HYDmB4UEDoUjWaPDk5lZN
UNakibu+S589kr5Mmop5ecQPO+w8O4MW1LkbpYh7YFaVroaC+Egzm8ZFjxVhhZVx0Xsq2CsmwFKZ
75I/Q/dh/FAtqCzHg0oN6w2x5p0i7agQDliUln7WGyC89JdUBYcm7LbaaD2H9HDQXXJmyjFgjvWz
cmomdjrWZrdMd6Xd/nQMbdH+EJBIHj2RXh7Oc+oGxwzpg1h3Hao3oVRvYTD4C2dMX1hFoCDkBAqM
E6UAHdwDGjGi5Gt7lVA1LB3BFFJQ2K8EIJVFF3tryxvx+dolGpiUuA4XEw8p7/QDh+pFJFOyqWWR
XxhaWEdGP96afYH+yuiJV1sX44YpwD6xh9dxjIAlhYDrAwctE0UeJr8u+dFQaa5x/1kDeK1pIKxF
k0S5Cs+9N2Zar6Dw7LH8VAf3YesZJ8IWH4QqAGrIXP1zATssPAOeLynfjNZLjRzcwEetwt75WiUA
ldrQenIxDSzLPH8aDJ8jjaWdjKbGfZNJsR6alhyt+ZIltrYawJwwzSRWFw0k86KIOARHoViS7oPe
lTwMAbKdrhxWQ5i+9GVWTsvGvFLnUfyI/FVM2rilG7xLRky2gNvNlWjJN9CFFy2ZgMM+CsvD7wV4
Idlu2fhlMSXGGvFhMY7aOREG/AQTcD5fKoSpmQQz1OrT36lT35NWD0umbyXLV7cdlFD3hHcYej9J
RPkLZypkS8nDnIWEUr9Ojij2TQWeDoScRL6Az9mja5bDR/N6ANldpn96bCOnJjdOfYZJoonJWBKq
3uiBvFht/hixOifOuAky7Zk7KFh7MrYujkb4m22yZifC+zs0Gq78aCLqRacR1jXlawQkk9iiCCtR
gsgb3tMEKrdHWeiNyB+TLUlp44Ky5qbpUYorzHrG5ArprK33QzIA3o3zaKl3yPa8OZLLmlCcN0Cl
YaZs4CqRP5yE4vaJvdhhO2hPIaPINfSEmQ1cZ7Rmy01WQSqxQ21bYxdgfCgI49XhWI9YtW5WXhU3
xjVIHpD97lyEJEpvzjYn1n0WYu9NhAZ2sQpxDjBnHnSTlIH8s6jxULVZEOyCxIPSgo/2XMpmDylG
JzBGIP+XnlqGbWLTN3CXUdYCqtWvKedFlOXfXVxtVU4au4gq6zaMk3lDjKDWpoCSMhbBTUsd/tnZ
VNbMXLt8tqrywcoaQOVVNJNpUh8fIQPXKDDuQaqb98DyO7LGeY2lE62Q56SrLCFCobBb8HrK2VeQ
oKn0x40mHNqekgjnzBsJ8KT0Gxon2zZF0t15GTAzp8nbk7/ZL3K37XayeQntOj7icfpycv3ahu4z
2/ccfd6/C03TNsA9Hj3UwLvFmXXUibAN8gn5m+f9a1gQcVmRKtO6fxkPn81aiS2qi3ezMuTOdAjm
TanDyKdo5S4zJUkEPA/y29Xdrv/oRjjsDa1dWzm5uH5SbUuGwctQC3Y+Yenn1Lhgqh3WeAdIigj9
J1MNBpFYLAIGFlrs8NwaVVVFq2nvpXW+TwAHQvjm/JS6EJ5mjVLh+hRi7MZTfKmiJD6wV1iHPhqi
Q0hvZkBk1JJzM5eNBLpw+FoGPotoI/d5+WaMdNfS1PghemY6MOIZDx5cppUjsRCNVfceq7TBJdWt
FDQqABTReyXh60Re+or87SWwAkgb9gh7qBp3ZRQEqMm5pF1fHwzxKWQ2fLudboDqYZgEGeaAmbG6
OMrko0v+7Rs2Qjb9ettytH4neWSd6zkaSp9GTFh49hLnB1mDIM2s9hGXfvGNSBHaNHSTeyZdPq4O
mAxRUUdlYrx64Pr2HYySdfJURXfXVP6TF/evjgsiumQrJEpoZqL76jYOfF56LzdfcYVQVAy7XC9T
IPjC2eXt9F3Mf2frRvjKKqRwrQlOTNfPYoKtNiR8FJQmSYWCLcwA60eEpONlZo+drQGHNoH8R9I2
DRi5428VZMapmzybY2ZD3KJTOqtpImSXDf8pa7GaeHEZgeTvQOg2abjVM4qu6iJ0bVWlnYsUV3i3
tnbdW6YVO5Gs+5qIvALFxVOuuwAFi2LT5nQKl2ws9oYZHvWwQ7tIy+InX2+jpxpsHGid6FwOntwq
UHMvWU2Vlmv+rTfyq0vHYAGa/yM2MT+2yNm1HvKLLL8BjjE0n8DmRR0jL/r+Dc6upJMboVskWIAL
X09tFUKPzbvuPOVOd5YhXPR87P1V1MIybGGzLeGk9mdtgoS8YpaGmFUCG1LgexcprsLNVKOAC6MU
iVoAIkexmhB0Iox1GAYWYl4U6tiXcFiYFWFDGF1k6xeXNpieSv5LdiHj0XPRGv+9AF/r9vCZT1gd
v62+s7dBJdvz7yVmyaTSKV8Kk6CBLhG7WAbtOZ0vsUvE+KIqC3XOO/8Z1EEx7Zr5Ibo8RVAFl9+H
v5c8EjfszKe6i6NNhZ/mP7/wn6/IOshJQ7z0o8sZ0zBJNwfRkg1ZfoLTyOyjsqdrMuBt8apIrQWi
gKuVK+cyyHOdpfrV8kl7m2DM7n4fjmGrX3EG8FuddcimYtrapn+Ls4GkasHrv6DQIEwGA59NGNG2
jDKy5Tu/I8AqfML1hSJgyAbidTKVLLXSIUwkj6yVl2bmtVDKuNIeWSWm5+5TPjdHKNDqiBABX2sR
5Sunz9TRY+IlF79fNkarjskIwKi04bqDrGqPidRMdAiZhQln//sdmAjhUkvscsnu3R6DAjnb71f/
fwnwe66Ybc/8Ia05ipE7nfHqVtqjPOpFTIhHFYB7ITYcGZlu48yeIhdEVE61g+BE0NrK8XMynaZ+
GgA9ik6VRyI35fH34e8li9txYRvBsCM2LFtNWL/WnaiJCdDNq5/esauOTz3jKsOa9MekrOolDThd
uxeo2MktqbLgRVXbOnanByrQ9MUqvgQZXEo8bA/ssERktZZpxe4PJbij1HvEbvxsQz67uCoWjz7n
iTuc1A9YGuduWALywtMWNfJiKECTswnCVACFD+qz5xAkoQUM3dOMDkor8Enq8ozWvrXpk9H6Qi0D
SGw7xWm9J0CMqZ6yx+NU8WZJKKpzJQf3hphLxzPEu13FmN+SsEArO31qra0/2UOjP8Xt1bFuJsED
dahXlyQCcaty/ZzEiXVqG/sgxiZ4tVO2lqF+q4LIvNSBTWYeqlgcrVgEx3eNu3EfaFhrcxf2NzTO
Z6Z71rMekVXKrv1maOMlL8pxY7skPsQJqrcuOMFAeWqlDwV2cJZtPHmcP2C6uA2Jg3W0V/h5OTtk
4I4JARlBopC5M+6m0jxMNupaJPjl0iepWysQebcWH7Y+IkctwthR12i56LsuyoTSqC0IoiddgwKV
z6GTU28DqT5qHrdQoMMll+4A3Uy8VD5Y06w7e4lDQZ/5qziu1W4wQphgMCYwdLEgoTc4VG28RKLy
mjqzAbGYOL3W7r8qth9KdcFCG1kkmTID+vbodtMUioy0O6OGwEQAIaanr1A0//j4GxvC3YoVFohm
0QVMtCbsgvskSr7gpu4w8uEYUAbW/nLjOZzcMPR0QLWMDKz3yoynP6ZrISAlpKc1Q3PH5+OeOWaN
mjY+611YQohCEigERCk7RPjXDeHzVCdIOez6zQLBCmM7i1Nt7akUNnvT3cbU0xe4LT6zIKXAihRR
MW2K+DLYAFqp92ESLtxSliBB027ZSpGtAyu0FmXUmVsMyybkFognTWaqtZdZP5kSrwiMsc3GWMbS
ttkWKGyDRqKRKrXiFFU4A2vnWPvm+CyBlmU6ISxh5bF1tQWY9YyDWl7qqzrU/FebEZC0Mb9BD72p
vH3pnZFTuaURkdtDD6s1JuJVrO9nhcgHSsltXStor603sg/Y/ZHaH6rvzGrMi+yqKOM4+oSHThTl
59QcPe40ppI/WJSNBXq4mwDOdQK5rDaJBiqcBKt1EWeXDrsnwpdEXJsqPHs+bimwB9VR6E38Os4E
F4xm7JEBtNjfSSJGIFa3KnRJ5QzL4zSl5gLukQUGEuMCCVvyEUFkX5lB2m+dQsqHVRPQ1+Wzc4QC
t+z98oHyediqwrZZ9LryYdr57MugnPv9qW3GTxKJ9rYgLnohAKQ9grKvz0xK//0+suzCvoaTd8kh
2q6A1o07I/Roh0aku8VDvOlUMj5kXMfPBVvv76MinBE2LrFeNs0q5pnDA1h+9KBA+30AwpeakCV+
LZ2/0YBzjDphCQwe0Xxqv8eOhULxs87q+FCV5S7WffyOqxwlOHkzxIzVRvIa05lY5aOB+bx2CB0G
cxxMUAUqNGrFvNAwpQBxNZo5svTqCZuCu+ooJjE2dQ+As4diMjBQucFqYETJ5Is6BrUzXT+PHkdO
WTK4yTnw2LfKYOnJ4s5tEh8Foj/mfsApSSlJ7g4WlnUucSH9PmTCKvE40HDCTpJtFVFmSzH/3u9P
B8ee9mnCcf33YdB0nLC74NKG+nRqwv6UxD35r1Mg0ltY3TjTZxuUlNHKcONhXUXQ9hqM+rdW9B+d
AQW2d0d1q8NA3UwjQ1FEi4SBCOzy+ftGKcWiTAMLDS4d5waYcDBtYmxm7KmJXFv2Ce6Ee01aUW+K
bkDyyNhOgV9mslS8pCUKOwDlxP3E9bua2q0D8xioesuebMTjKQg/zVzOSuLpoAKWTl06eOOjgdDL
blWBYgvYSD1x0MBkJpDOF42J8jSznmHPEh4DjpCwaRy6mvmiBJg5Dxqb9iVD9TTwYYVNUDwyK6qA
i3KeT8lm4UxM77UOSoPYLnIwJknV/ElLIrj+XuowWfoyMjY9hdfSDwpMpcAeFsyn0ytC2ZXNCTuU
6cgKH+RXeHB3kBP0jrAQwSUCYGtJ0B+6U2yqCROEZyxlH8cnorBJN+j9aV/mkt5oOzxHfVI/SHA3
GvNORMJOG+lHUkJT7NbZq6PXJv9GcfLDCsF1bh5yE9ijYnFfOm5fcdibTnrTmAtyYDzCq+gWCkZy
Td67x2ZMT8Lwhw3aWciC6cQpPT1U8P+jOF0ltn0lW1Hy3sX//CF7oXhR5uwBo6ABmDdFN3gz58na
McQmtzF85UP/FWV8o2+ZfNZ+TovXrJcaLcgytRZjNuxpFz6QJKB0TYmlE9kfQ1GUac99qp4cV7/4
ocl9O2wUNxbHJbojvdy2tdpSC6YuEMBay9ddnROCbAXRFuNi3aMOctLmheP1Jano7HjGq9ujCW3d
4dU1xi+cbQ5ptGBh8wYPfR4U37VGRE3Yy6vpjd5P3vh3NsmeYowYrShiuD/w8WwFo26N7A8CUrV9
J621rfkXmsyCOV71g8LEfk9LC31iC9Id5TqcM3INDz2Q+gStsW92H6TJM+Xnb4MhgsA4j96tuCF2
viO7oSVcd+HRPpXArhahRg5VwbIeZLj01RwD2k36T06wcI2ZA0063oAk1WlJuAR86+Qz5QWhf07W
r2MzOgVT940YviZGcSJjwrOBFvdiYyNENGrryc+ndyBmRMyAx8Kvu0EI8SFKcgUqF7mUYbhXG4bj
Gvf4n9Fk1tQHPIGBfNy2Nt8xzsHTwvSIt2AeagbmD8V1BgLoyyjIpCr69NolgMRQ3S5ipCUxsaie
33xg4ctl+OFKI1yOqUsQ9ZgBq2epxh9g2zRAZePQjDWpfZs8pJ1NR6t29nFoQ2+UvD8dK6FyF2zG
i9gYyIYyYQ4m4X2MHeSZSIvN6epAW1h16WTz1/6ZDD6MGCPYuuxsQdmIE6X13uhE7TBDdzV9vU4f
hnOaI5nNsqtm+S9FSWAQ9oa9yOJ/MrI3RZr+GIF9SMK8XaDpPAmnXMa9nrERSdB6HFwMxLWGxcLV
/oBQvydhBQLIcZE6J/tsbv7KPIs2qSAfzTO0khQtB6iA7d+DkfjjJOWwbkk4Zg00MI7B1jsEjBBn
y49Oj3eFLuq5xrzMu0lPzl/LOn8jvf4t08P3llsq5C8rSZjN0MASOTh8YKCazbj6tevIOvZq1EPl
W0wSZUzAV/2DY0LAV6RXFYopOg4q5raA0RuHV68kCy8s63fwEO6KaZQ+op+Zn8Ak/VdOoDmi1UUk
ofB3VfOsi/JiIVUY6LsynOI4TQfYLUCAOskT2ltA+6azjYP8KSihKtIauhGmbuw8QlmHijmtnz3c
Dj9Hgsgi6Kx/WDUvVSzufAxXnQ2R2skMc64p0fwOzISyZB9J7ZLSgDgEHfBm7+7+egtFuw2hUi46
yg5h5WePc3eRzBKn+CNosnjlV8m1GNoMfGTwNbTPZlHEqxiq9Mpis+7AFBC/TjXaMf6KC7H28Tok
VvOoclZ1EcETjTwXfYitVqZy/uiqv/W0/NA3mK8++jZOkMVutIOQtV5wbzcmJx9i5brobEPRXzQN
zK2Bom3y6l0eR1/M8c1lArbboCTt07+zhkYxusKKDx1Ip4UehGIjyRmTFifb6j3Jw53b+B9l/Roz
OCexLojA6xFl2BF+KnLQ//7QnwCdtI+UHkXbH0chjUURBgXKEPOvgA9Cu40TbgN6SRurZRVN4OaU
wcBzaY/FM7QHSOOO5CRXQtvV7B9srBYcT4Nl7I76QFv6ZZUccWgcW2b/uNcgSvpoImKDbqgh4EbY
Qx2tFH4yrxooNWx3qSEAWDfsd0wxyEH29XrtwRZfkGGYrnvqwwWZTwsdbgVSd4UUC7Cs49ABQr/l
SjRazFO/dIelyVXDC1CmVev3ab+wa9j2hQsB0sBugWWZTnjuHHuoJ9AA2TSEb2bHmDVhOxD+vA3r
9Awlo2c18FlxMi/aWYaPNqkyDlrZQqDW/D3Dnm4DLuKr1R2A4uGOql8cCF2hwooJ8wbxcsKKRcIH
rT76O4N3gELkHVLem0o3mMeJf6GWqdOcdzOf792QKPsqCA+wAPYM3OOtKIH7pqI9AF5YhZZD778M
ngx9gvFR0jRcoHiE5TMYMfkLKfzbGerNLoAgla9+L83oh8A8gEzC7x1Wph4T9ls0TB/lfKGsJJP6
N7oWCf7aKWV0/P2BTld3yVx9zjc7pRYrk5iZLZbJbD3ItaPt/7U8szlqkJjWU2jhS3bv8HFSGvkO
OQeqtA66pqUAR4+RVYUHRFf/vfgTo6UakxjCBcXQnmUJ6EErdsSog+1NDKs5TJpqDni5611jBytz
VsjY84W2/H+/0nCd7ANC9cAvkcJQVStZBzR354kRIYnl4fer1MnKA7aCka3Q/E4r4R6YdzgMs7Jv
U9d3cMRGLPZA7xMzPjbz5fervplyCF/Dboi1+AidJTkGrq1tNTnuQ40YrMi+TXVPBvnAoKeTsFWC
4D3ucX8s7GjiWpADtKmq7K0zp2LZCrqN6e+P+45MYccS1nGygUyayj2lRmX8z6V0J+2Y2EerZbGb
WJQQMrfD8T8XWAz//Wr+XlKfcLBhaysGumq/v+Gzsh3lgA8vK6FSz7+VlY5/iLvj74/QwPzv3/D7
Pb2i2xm0LeLuBGlZ6E4D0VxUQJ2WhgcWa7mOQ2DSRtUy9wpqdSvzulo5okWqUUGlSPXG+rYaXDBG
lt0Vo186a+zqmhX9M5rmXYhYex8gp9BraNwnCVKBEtEdz0RgLHRZpzsfBMS+1yMDyWXvrNkwYEVR
TC8lHKQPRj6v9uTyJE1pnxQzRE2+u0TjrHqJAf93ZPp7+Z2gMpKPDwz9ya+hcq5lu8vDbCTJhjES
KoSJUChezRkycwMhcNwqs2kPvz9Na5fziHD34wAhbfH7G6HI9EWkNTHTrd6ECFJ9alh5li6xkiou
zh3EwDWge/L90I+XagIqZNbvvolswAty5BLM0M+xWTagiELKfNdHk0CgNDTGbzJXfY7y5MQGsJF4
seltCAmujFy4So01bGzfeHi+i3YPBQSOMoGzBGGCdClWNKjgG7Ovgn3Uy9eqOvYIdkrkM0kMC8vG
V+PiqpgZRMRtsKZr1lZM7X7CaUy3Hopz0uA9bgzYu96NfpBF6RARcr9Cs8FRQEYXwmx20rX+Raqj
kFSGtkyrCKYbpvRQu1tkWC9hvSQL5kf7TARnk4NpWqXDFh8+gXbO8G7a9AehsR/pIm5hQDyhzY52
ftwue7QtbF81XI5UobyBfE9nnEA9+sAhaYlBQFyccAh2Nqef1m3xUzcmcATVnqmpRkh2NNnrGCSC
4xIg30lW5pwkpxpX+GBY5tobmBUM9r8p7PaIbB7Y9XGigVRjtpU+teRP6blxdIGZpKgJSytgHBMG
J/aYJy3koxU+6Nh8Z8giZVt8FqWiIwTLapUa5bxSm4AyCGRKhxXyqGRZFzkTm+YeR/2+reqKPQhN
cz1cc4M015ScQ7eAXg52z4jiJVONP0WOJWLWVIetILJ00K9Aetd+0XL67Sjcbdm1az1P/9jE5RC1
UHXPXvUSmvl1GK0DuKJ+VeYN/SHmsQbbIb3Lj/kF8AycZaLzXmWRec1T7uOezEyBChKz2gEMHpTJ
bDu51pXbg1duZy95oF8bvX+qyQtFYTwnn1raXiBjw+RXvYFCs5Zz1SiMLFkOjkWzWgHYcReyRsLZ
cqZGgURlzpj+GBMi4onpOubJB6o1y4tOU0zQbxFMf8tKldiNBDJNw6JqL03IlF47p12vKhMiATk3
WKEMDMypR2SKf7MZ6bEmK4ba1dUGPwIwfAWwidiRgpFxCfKCJwfW3r0M6mLXhreTkfmt+fVL1DZn
BM2wMFZVoYCaGsXa0k2SXdK/Uk2PmhpllcieyCfI4vpEOKKcW9f2vjLqu0jo8Im4uuQeXpE493eV
ZDrpNsvOqfa2qxEqbEQvkf2DV74CllojdQv/ylr/LoH0QIwYydUjUmn0KVpEuYk71zpwuhYcMZS6
2kZ1bYr2JDISlzTdP9clR7q+h1xacNb1qWUZOkG/MEhm4d69WDHyD8rPisOPG40IdmLyOTvCU+I5
oAnvn2cgDqUpZ7foSfMKxSVAxqbHgqv36RMdxRvHulVoj/2iH2rAox+JQ/Wn+eI2KWMd4ztFu95z
sHTXmkwwtMCPINrzHNKW4vTcH6Io0f7E009m5B+CRi2CJu8DxMkfn7EiXEQE02YJJzDHL87/NEFB
ZKm+zVFanY08Ey60uY7S5J/Uz1g5GHdMGPvQjaZ0kYgCVyZ0orhcW6N4ZEZ8BXpFGCkhtEjeshf0
emINooQIXJpg2OlfpNPO6kqQQqwGyybVh41feAHKL/Dpo2FckyYtV1ZXHdijxYtSDGKpwRm9lF+E
DcEy2xHTFK0yFb20xUATCF423W/kjk3IGNDQ7S/Ck757izzQCgDCODbfkCg/DCe5ltWZJUxgxOdw
FaXHLuqudu2essGgX8nQRRRTR4KA8ZmA2Pba7jXs0w9mpeSngMSUY75J2c6RmNPzafqnXqbXNpL9
wvnDgkMKRkqbHOPFW90gk021I++OCUwUMU9BJmFbpUyebD4pqnyNOZzAeiJrjwVqIitqzzDusx59
otmG/FA3jCXeepPmHlwPsrKz5s8YukucMeXWdYoLh3oI3bNCJaeDNg7PNG1WSschEctvROXaVtnu
m2v4Jx0M4eATrVNgQaR5cGxMdY+gHyLEC08k3H2Ext+swBKaT4TM4arZJo1FETFr1bw9XUrOp4VL
iHrtU2sy/K9oQittl9vDAe47h+HUuZnu/5F0ZtutGu0WfSLGgAKq4FagXpYs9/YNw3a26fuepz+T
/1wm2UlsCaq+Zq25hoLWKnxQ0FzW8UaxwQzy5Cj7DztF403jNGHZjqsrvgLWW8Sqmqp/Qoj6r53I
PuozrOxyfhrWLzUaxu+htQWzVBATNLSUVR2nZ8IFbDDCZSpukfv37AZgXWz7Qzd7HY6NuiutfazL
vNzUOYV2CX4ptcovTQfrGRWY2siqJwYijl8b5nbcyWXpXRF/XMBmtL6oOIqNVbrmh8lk34acGSgb
VQgViN5d42zHcDU1eIbkPlkrLaqSW8LDiJDiEub6g/wGN1TfcMMW23CIDmBnUeeQFZUN7+Wcsfic
6vdZUYAbFGd0nYVO+V6Wls+Wk5/HBN3SMTGia64Iy2hneAmMJAJbfXDk8GcCb3Li3ygwUZ2wNanH
4qXnSdjETkfBPP+hY6OiB11JBQvP0gsmNNeugZI+dKJvN6Lg1orkljI9FA4xAAH0O1h3j8hO1Abk
iubLgltHb6eHtLgl0MS2gEBbvfvTk+59mcvDXFbuJqsoIQ23pWy9zFN/kP0sqOSLd/JnyPJIvmqJ
0EOr3oSlH3LM+rusHN5lXryykWfbzriDUhqViSS2gV+8od/VmZ6MCRzHVE17k9XEnowzC+swCaZO
QfoiDJ1mYwT6VQzOPnFU9IJ50Qz1GidBeg3zx0BwK2RRVT5Y4kPWc3SCxXxT+vCfbTrsk1oWx0IB
GyxQwWuNOk5NDazSnDt/6enAY4N5tdY+jSzmDpRLE2+b2e21q0mY6yZxiK6W6Y/bMrOhlYvZhu/j
YVmPZ/2mx7ykodTUASLiDq/3DZ/GHv2ZtmE5CzgCLbfsw2YnOFnTjPNDs+lQU3AfR6b3bJSXAblz
9VUA/tUVjHw3tNNjsMKtS2ShPHM99Fcv34d6o1/Gmp+rYWgz2yOq7oQRlCa3Hblk5z7910vZnysr
el0qvTvAFNdR2ml/Ut1mcNZevoCwBAuKyZtdcF9QJI5mRA8fs9Jra4hY9nuObryOSpxlSbXJyV0k
WZKZRyeZKA1pguCd66XThzMmZtPT7OpHYyOyheCMywQ5ZiDp8qMJkhsCc8vLJ9ns5+qLJeDZztiS
Qn32wPfPKy3SC9R41NBKstULKv1Jk/qO5PNbAjnCLwfzRkBz44eDvTGK5HdZPwtha5Y3R8PBfW9h
C1HX46NnJFjA3tbF+C4kwaxs/y5kggKmxlhAOkXzOJfkkYZ87old/WfSmpLHPj3ZkTi1LovSmc0N
ZF2IjzErpqGN3jkmtQfwp88DKHT4x39FAEWzOxELY2+mPv2ky3pPwds5pfODovxG3hp7WFBY7Njz
l3qx/uZqSXxXm26tAJilE6vWEJZIA10DbK2VbyyEQOYI1we7OhrIiI9croSLu5V6yPqJKbXrgVo1
mN8DIwvj9j8BWN0fu4G05nF5brB2ySV16OQo5+PwBVkfWMxluEDF6kxoyoAYI4pC67LUdbVTSuEe
JDrOXodRzsITkHe7POj/VKTxpEYcCwquyGDogy+m8lYWSvid5NlAYAEJBG2BqvONZtUwTLFC8qFh
hZyjZy5uh8EHFp3yZQDbsmlVcQ1N9dwXzN66ovqunOqJ9QrS82q8M3dG1u/aHzZslnSpMrb/hMRl
JqmldRYs55E5Z5wFtac1Dn1AB/JkRj/PVtFFm9zIQ+saIe0Q30g1jswtOxI7rHzaGmMJYdvJN6yc
C04bMe8BFRgbhP1+0mD2McrxO2lS4hXnREdZQfRY0xnPBoUahpovUHhEj4HrxG6w7XChMRlb83xb
NLJV8UUJQ1MguAHKFNF6n1cXwAPgXerrCuHxtCD7Kirklu1kXEp1XAS0e2uMSUKaYOsI53UIgKXG
iuouS9KDyh/sdUyKryfeprGpjgEuLsltoq306iWy4wu7ivdopGJsZC2Old3vIh1EvZLZFf2hR0zG
Og4c0RK404LfDuBT2jsK9JS1YcD2X7kmkIpmOQw2CuSeVNMUeyJxySylCNA0/bxvy42Cb3iSiu8U
cSaDHfu1wDBSjf4ow3+d09ceBUW4Kxse/tq9VVZ5zyywLDhPX/QGTEaEXW4DCArHA24or9XbvTCQ
lIm+O1p6MpKNHd+GyD6b4Vzsxl7f55gGHgreNXxI/C+DRN+1Bn3JYi+nODTDH8V+gMDPFXXobBdH
jl5rmY9ON6XoTIafpWQIkikm06XWY7Lq4WuhbWOajsLIDogXA4bFwNVhMLHoP2x5610Ws1ma9RFR
v76HBftfwhGKnXV5FlD1aLlXfTSSV67PWWCEA92Ph9Y1yhgJQv44TK44RSXB4RDIb7GaCALqKkJO
tL+OyLT9qjDSJlQuXdgfHETmfJI8J8lYX+BW/tTTwqu41BAV2d8nqcbeQ4tM7I7g05TGurHl0TIl
7HW+eb9pubQ7O3qxiX4GxLRWPwvYsqr9odGDsVJG0PgcZnhI0jYoVjFjhhXa6iA8ANL46thgXaII
xS6VP5I6hVlwsXLtBH7/r9CtR9UsP5UV46CZy9hb0MVZTKS8MMwjr3X1F2yBBPzWWf88x+PboMg6
NbkmOSkylwcF8T5eOf7FnCWXZBw8onaxF5r2omX6MLvnYuRXlKl4mVBEbkp4XwiNuv8IVAxJxuNn
co3+CVcB/mgVvgWBhGIHBCMrIssjhWX0C93ZNQFEsHpeDX6N/inHJtslS3dXUh4AmB1DyExbIJ2M
sAzxZcr002Eohl5gF3TmL4Q1wElDt59tUOhgyqJRpLtyKr5TQhMKdh4WviWkTnNAb+9s4KELubNc
+g0QM2Kfdgu5zWLG9BIwRK7C5hDjmcEopduk07vnPpPkQ83m1Zy61zQKwl/0QEeoH3/KMqgdZuak
tWTvF6bzHr20hSus/amylu9pJI3KxhJzdpwEQxUc+F3napQ/iJ5wwAHV63P2aKbsIKUkc3SjQsQI
mwAPml4alZjnrIrxatrZwVmD6WUfrLYYLnT85RZMZvkSjwiyMq27Aw+hlV1INpy0Ajfzlp/3iGej
uScOEVHjqK5dgnA/tZZ8FxeKXU1EVzVUDSqqrky3E7575inaWQdD73WaW+7t+kcwcIdrKJG2Oj7I
Re5eQ51lo5W7pkRKWXTOX21DVnC75XNRn7RwOI9DtJtp2p9K4hug4AAEzjBx+IWFCgSDwwfDWDyE
Lmt/Sq1dz5Rk60hK0FE509ZRlgY3gp+1tcMMCeJDnFuxnzftwQyMu4mabFOqoffD+Cd2HfPcgN4/
mSzUukyQ3MfDbeIpQiUwE5Oy1KcMBMCG7aeXgFg9Ic5U1HP8F0fERaDEY0xAtH4lris/4AKCUxFs
Fj1u6ZP1yOtIOII5I97ilMpsJlQFaSqLJ9ImD0ybDpMZAngCKuGx7jvIEDWlbdE/dVmGdBakYc9c
FXHILyzUzo9DkDbRgo4kF7iUzIGpe9KIYi8SPJgLY+5+XD5EZz8JPWMLV2TXwKr3CaM6EpDDxMeQ
2h4jNznbJPehI8UpZ/ZTtZG2frA0i8JTsimPpDad2mQ+4/GPLk5YExrviAN0ZNvnU2XqqjWuP1oC
AZhbzuw5sp/ZjtLzGgmIYpGKwAkf2hD7gTNM5Y4hq3Nqqv1s9BcCVzAKpDWWJY2pYWDLozVDRNIb
G1NVxelYdMsLrKmM4HFaaHD3H/mIa79NiluJQh2KT36wHIJf+lQ90jcX3ji8OI2t7nadnjSbdX08
ITGcig84TMN5TOmo2TtmiNIrfZtMoAoS6IskrZ+WQaU78ACe3q3pOTK+FC6Srr5nx6kD47eWnu6U
x8BTC4aWeQpSjy/5t07mNzmMaC1CvsPC3kiLPLconO+ZTvxdWg39VmoB+G14g7YTwFVVjrbJ0uET
X/wuN44mGPF9PTw1WTXgEGDJGFDjUYHFBcvbnATXzPzhR/w0ayoeCx+SPtxRNnw5Q/hZ2Ivu5/JA
l2tCK9/UTf8XlDR+HH8IjWJr8GS6zeAyPgdN2r3oNuWRK0u5l5pzdoqKIBph+X2jfxENzAy5GCLS
JzlcJjv4bCqd78MIv4yVNzHZkAZUtRhMhbgie4WKlaRihmHBUZC2ehyGNzn1FHMOYr/SBAvWUlq3
Dh6BwWIIG+XHrmPITR9MM17jRax4EodhFdk1cHGRrEEOLXcI2xmv1cxSi9DAk+oiXgg3xgpiCgt8
HlFAyyHM0dwRZvIecdvzVWjlVtbdk1Gzc8hXTzlSfG6oF9dFkomvadoygc52hBtYTGyZ5qm3yWwO
9ZTOPJaFvtUG+0DpOXm6xTSig48ALm7wF2wrXtXZ7z0RZrsxhf6oiuRg2AjrB9J/oTsTDqeH5puW
T8ll8F1yzEBC6cVlKsh5RdVKZEJ1aVWLMpgAkMTi1CbjjLvH/RikCL0qxVI76gnhaLJbPNRoKOHq
/NhmAGv0ac2wO80VFTKRr+HebfJlO9YlycJc7oyMAUFk8Q8ivhS/yrIcx1q+2M3w7uTZR5O3GjcG
08fJdSxfYaY3wOHwxlanZB3wxTaEPswoa3DhWDyooj9P6LcPDkvbs1E6X9CnaL1ZQG8tDuai9LXA
AOjMHnSd1FMBVWgg9aB9S3rnWIBGdPOGHKotjI/2ALn8jLsOsi6yCEnBcmDf0jARLcWZNQ8S2AQz
d4W2c1PlXXQEjf/dBhSqWBRR1RLJ17iMKxbim8P5MBbjR5iLv5xUcdSigbFtbQf2r848pNPVANWT
7HnQiQNLiP69zwztMFQMiKNUv7hDtSfvotgOqbIhSVA05okOK6J0B6x0c/I8afNj3gSXGUPFixrF
tx4BBrMttIe2cO29GnCurb4d3PGDvvyZbcgsAsMck5/qbghomcJLFlAjCqd05P5qEWILYXDs2mQJ
ujMlbm83Xwly/gu6GGtQt2nUJcz4ozMTX4VBupN5+oJ0J31iJ6/vhYoe0ygGK5EHSFt02HD5ekJT
DDyY0xxtae+DXUWJHsCjO3YJghxcR0EvSjJf++QhsscfaQLuUH2pHwfdRjiGwjgSFFxWWeO0J7/O
B6CZUicxK+epIkmAxFfT/A/oxX+Ni+y0nrmvpwAwhQm4GjjMxW0da7/UWr4x24Ba1aoepjw1NkPc
JAgKEp8ulrJpmC7OYz4t+aUGLriBRKzv4WF9x3VGZUTapDvU9g5jEFl5Vdh7WhSLI0dpoI5zJ1vQ
CcxCpk72qPaDPb2lA+aZbRDZCRA561PTiDeZMaEKWLBuurr/DnVcFHFlk7z8E9Z40AGNH6XVvGhF
l4Fqjr/DQjuqfiCqxYxflkm85NY/XcqTNUy/GXioXUVBRY3KQL3R0J+kRDllpPNlDlofF/guxds5
X+SJpFPsweVPEqjXthTHhqwKuLn3afiD+tAwz0BAmpe3gC4Y08LV6A1OdQK2/JnWnkeuxN7nelaJ
cWfKpo8+ISsrQzqghw3bgUpYbLEatc1le++wKoLQR9wd6V8Miu11859o8YDh3d2mtBKHqqfsHtz5
PBnWc7hGecpenaMxIAs8wNsw5hZfxacObfLQL6xpXSgHDNHYKqyRA7hQN7Ji9jPm0TZo+UyNFEqi
6xh/YZeD7XW7YKNE/5QHT0bO1YRQmhQ1s6VMcYmsrrVwEy/pEWULO7OZ4VAeJunVmhhpMhHuLLth
RM013lsczAVQlY35E7RIneKU2VkQpz+RSQJFScxowldbT8U9qEnZVroNMTSHvRyMw8giq7vA9UbW
HJEIxzvwuxjaS2gWxWn9odM4uUMIHZGsQmWpFE2bHRcYpuRpVOaCssK+aZbB8RF1l3EYXvljA9w8
gku6ascHX25dnmzb2RmLancJOT+ZzHxnSRYusYqWBYN31lW5b9ruuCsXAmzbmI1Q64RXtL9/bRNe
KDfpW6Bcp9S3myTEhuQm5OcYXf2U8MPttEmc0nTkTiORYGPrLXOxFChRllEgmy6R6o5+Akn2tWox
+Qa9MtHXxK35Gw4qIotiZnIRQNktbPVpuhUGRWe8iziPPby60S5rknSfwGlpqCoRGI3ZkTlG6JF4
TKdII0X1H/5HwESIO2NJmNM9uSgf+ozzxYEN6XOyDV6vo5k2spA3hRXuvU3Ue0pLuNHyBG+VN6Hh
OZS1Ee0oC5ww+lWtOE9O+TMLAv6myuLV5GPKCcbDMfRPIOFDW9RstYxuGXIsKr3kma0QUISm8nAn
2Sz9J35X/MRRpP6RM7Cf+GTHZJqph6d/cYd40KD3sylgd/MoUfp0kjFMwX4krBmyWztN0P06QT7v
iT4jL7vl5y2T5RFN1smwJw9sEUaKSrBFjiO0xCYqdsn8IyVZSPLAWIKNX8S4BgrCooiMs/PvvPlo
7PxrGqJ7SSYQjyCxqW6V/PQZwSXOxEplDmDWjVoIAN/sdqxBPwIyb/ywiK19lz2ng4WiG0bWoTDc
A6iIDRAH5cFrKRDcmp9O5SDM4P4nvYDEhb78iqX6TmxYV24R5OchWK6NA9wlreNDW5kfWRQ8NFnL
e16AsskY9JlCe0HA9za0b07IZ4TXhyA1CATnxUXj6r4mJL0dJlwVe5n2D0vd/0dw8tcyC+ArkcGK
Uv+SbDWBWrXQfTlLqOctskcM2CzxO/gHdghsYII8dfmz0GAq+4xYvUPyo3+Uw4dNQt8WgtG5qY3a
a8N9MRrGKcVhG3JSIJ4tWDUarrsJS/Xdl+K5XqbvSOSXhECQja0xfDOHcJePqXVK0ndgNKdurj8q
AJugf1ARWiNqpOgpAQqUE9rkK5U+lhXxIHBvHtN2NNEqBuQBrCzVqOsOok4n9PrV1uI2RIZBGvbS
U2G6xR/I/fK41OqtpUTj7NrPREWeFOPcJE5/u2FdI1DRbXWVfw6TjsP3IqoovS1Ve2Wz/7lU3XUq
zDWq0N4tq3hLRWaHYx73dS1RdDK5xOZl7YzZIuWH2sqsPossWR89xs8OYwtGy+/otJ/5sY6EvjzG
7KuyIUeghr4Z9k/rD6V84E360eFToHBVFC70klZnnLJo+QwG3kpTJhacgqjBY1DhPxzgbpfTv7b5
WNhbhXwbG9OJo11bzR8Apl9Wre7i2g+T084e2YI/I74bz8pfKqQPhpkEB9vJuWRM5yI5lFtHRodC
JZh40ZuxLPuTgpMtI+CIGRHhamFxHxdkDdCryiNRYsLJhnOUM6VHq7vXmdgiv7De2gjUQ6u7b9AW
g1s2vVYq51mmlxJ5ui7+tM5vnb1l8chy5hM6URIkbrdXRwv4TzXFLqp7zbOoJ/yhNt+Iz0Dc2ZkU
LjVqvmmJL7yEfMgzWchoFsOwn5BMMt6wowdgmvU1haOBNFR50ZpdU1oGM9W4dTYV8j0vs+pgPyhc
8TLoiNdxluclCr7xqKS7xs0e4op/omWUkXp3wtxVMqib/nRy02BzWME2jcxjDMvY7UY6+ypIWA5Q
BhAVckwtiWwHeJkrkmOWBBdzDsElR9H7YEBdmbHgrecC7F0xofrIPhAXKKbTNfVwVHF0OczZZd2S
LLBSHSAu024pUDCdUJd0JVLmTDOlizLDlNuWiDSi0EeD8xspK83R+pkxfHXf3R5Q/hxY9HZ9yU4+
8qrEEqe6Fc88fa8i6302CxUDskY/8zbAP1LfVrci6omM2ra3rm8omMOMyZ35OcMt84RzLFN3fJKt
ey008tbD/5meu/hP5MufXPLlVDZc4ATXHGwxPJecW0E8rQJRipN5kHKXqXWyQP5YbzuwdMDXu/DR
vPVXnfTO4YpJfgatt3ZkHPmaJonHIhFyG5bL48IMxh+B51P5QZuhk+nL7OSMTbyFi+NoAFmq4Do6
iKrBbRJ8p1Mg2o7rTab2apUKvZms2K4KXwKi2FQBammeRq4TQ1wLG7VM6pBymQh5LNgOhGjFTNwC
WzDUrEDm+mYb2pciYXWz1HSj+PF0zwBGyVeGeCqpcXCj8THPkb5i3lyuapS6m4GB7KamDYVAYx0n
NAStMxcozCJg0laEKE1MeGTnmi5Q8guaYkB83Begv0QUbs0CwlKJina3RhYaBXXDkFSLH8PYuMUA
iMjtuWorbRI2yOhnIbryBjzCVbSug56YSHdOFSTHfef41TqNbRAxlZb4nStgfLlzsWf0WnVAofO/
yiW7GT3tUQ8fCmIJ4iSbDWjbd8u2QIt6IDmH2lvT2Cem7VXU0UtfRdoxwYDb09IOlJoTKa+IIYgU
TirAKyQzDOaEorKpPrgWOLc1P9aTa2oQypVb7ltV9m9uPzR+CV8IA/eFuJLYC0hbmyoCHBHNH4xy
a9XtLS7BYkTI2qNKvIHRvTC/yDmCHgqTUj8c9EMfsWvSekKHEUjTdWI8YyG0EwCQ01W4HJN/4s2t
vpsE+gFJK5IH5oflGtKvCvNpSkj7E0JctKr/7O3hNwhR2MEquaRB9ApX3QbWMb6VCSOV1ObNROnw
HSX9fWkRb1t95Q08/imobT/V2I3yqL6VFCpbDBlvWkRiAB5PL83Kj2Q1VhrixFl1FxobqVkYD61s
i53M8+c2dHzcCsmQ7/Om2GtwEzckYJHVFa1jkOi30OabEcztYcE6MwzqqaRx3RoEMBQyv6Xl+NNi
Q++7gFGDUCRZtXB6K8a/PCAJIoPu4iycHMiBb9o3DA9eGRORj24ZD2n+vVr90nG4G5X+bJaElLlm
xfIyWfayk/GBKcI1svXIL3u/CJhAS5k/iGk8ssbnz8TkvLkivfZtczLFwbLLv7GGmsTLBI1HinuG
RGVtVQwwMIApSdnaO0zlNs3SXYOigQcUv1t6fUzG7qqDf6u1f6WaAKxYi8NXeRjBeAkUjlR9Jf0z
dHA5aw9mgzETio5Z8RuhZonY0wUt07m5rr3YCf/h3yKQ0qrvpSYe14WWzKnHyQZxqOhg0oyoGhZY
J9tc08/FADvTIohlScplUxn3ypUkFmJk7hv3xaWBAaEoX2ZIw+iUIHcisrsbZfc55xoL0YoJyjAH
8WeOctjTAWCiuJbirao1iskxOSaLywJ+IeQnLIot7rPHuE3xgpll+9WmBbuLaFq5h8tpHpyry0AW
DUXJbjkl+UYznB8ndupjPxvufdBbbGIi/WybLmAYn6JHXv+oXeu+IXAD5aIPLzqzlQ0O7WhbtUDL
I5jGz1YzXYeeYQ7CvsMAKO2sY8p/dsmNKKbZ+iA861Wf7OdZxE9S6O0h7GLMhlNYQYwwD9FgOy81
MihioN0e0UR3GquqR2MFNWkG5381Oqk/qQTqOiubT9XDbAs6chLz1m4wI1fFp2OQ7LBmcOI5PUmc
6v5orCVYQTMeG013Rim1zwiaemLE+diPZvFZzRqaK/AlexZ75SdNii+toL3WbvxRRyK6o7hG6O2q
V8H0ihuFKLdA2RlqOST2Vpd/xjPkau6d6kyeKlR8Rhzz+n81+tg6iJL2P6qri9nY7pNg2cTuEM+w
MTOcNOEMMYb8DlmYi5bswwpc8W7KneWVVFbXi/Ty2Cg0YTgwo1dun/igz0Xl//9fLp19cnQkVP/7
y6wp3YfUdD87lhsnUnxyL1GN8biQqJKlToPhVCOSlLPBckqsKQA892A7Ol9v3+MEwjyHj/3s8hqR
Wqhe3cxOnquYnQSplg/kQP+1c+0PGoZ+bdVNpwzZRoN63wwC6Lopxvh1v2fClKB3bFZbAElpNa6V
1twzmPq0911dEO4dIs0oqSbAxhkbwjBOltbPECPXyjfIPnMKCQAoXjs0xVNhHETUOOQQfGKQDNbx
+fOSzg9hFmVg81CIjwwQS71HnqZ+a6vEmSNxQtYkCJNY4KU5+t/RNX4nhNbCZYTmkkk56K+iQx/b
y+yfNKYvbUqvQTQwbUbpCeaBToHI0UaOuw7a6aYWkeujbfjW6xnVnjKpFsy7yOV7VJfDPsWbBEkK
25IK199D/+nkcnES7TEctF9Nm+JdIRizmP07GbF/pbLexhQ9kDHU7+T6/qVxdehn/dWY08FLpflh
IhL1JkSenWZZbNImAGnIwN2eoU5FCscGOMixEu5/vVbPHka+sbbilQdQbxor/dYMZoRUxlEs1yDj
tN6Kuj4iWPto++m3ID6GQnpj2ATiOo5stgZiZSYArZfpU+EXpnHqbYtV6+CAxklgayBD7huU3hrm
yU7bL13xn6srWJtWsAtctP8lEgzBzxsI59J08W/Fzk1bo+vYInJnFUemgvDbdHbvprxnLGW9dEEd
bRJXoq3AnJiRBfpUA8RUbi07INl3h8Rzbwl+F1fSXuCGyaL7QCmbLo3yknGE2AunKqxvZvRlOEy2
dYdl0ESBvVGjPJQUNkJSG2tp/mWFBH+wBymgWRN5kOMnLU0wgz2TeWTQGqlQ8Fm1h2odia8qCwMq
z0iwJ+6Hw0JiySbMap1eIHSw4ONyteAod9M3G61+OxjuSTsQvxLD/2K0WRZkWjEbZR57zNvmUgAu
THDugN/oH1tiyUwKoD54ZDHy5DKvHSvTJ/2CfUEZmHjJo/uSApJbtH96O3B3ZH7bl7+hI8HqIebv
0qOYO8qxVS4+k6ZoN/fRpaLEynWrI6x7dCvPrtC+8DIfJtC9I6OUEdWN6/A7GKa+c9vwXs7JS523
N4sZBoShF6KiHmI81pvA0MjcyK2X9Zu1TDS4pp29DDqSUr0AV6UjZE/QNsAG99o1aJEB0fPkCNJ8
i/fBlVfbdRC2FJ8ZQigvj/WnOKqPMp+w0btXyy7A7yQvFqRhUavnvA1vTiu/Eac/B+pe1dxGDHP1
HcioBSVl++kQgA6mCtOoJvyl50qFZMxdaJwhL3qcCV7iLMUWpBJx5La+BQX0Di3AWfh9xBUjLApb
QXQaEfT8diFaF0Pqx6TA9m1Wbz2GP4sUGU9fQKLxDZKmQq5Zq4xvXcUMUqV9FGsKi4i2I27CTRq8
6O1zlpb/8qGf0RiZLGqymx6ZvHdifnAzuQlt99VMiGcZWhyH1DUO5Zrn2NLdOXNfgXjkee7bO7X+
X94KgG0G0c+txo5e2Mm1HdMzTz/wUv2fPUTr7mI6xurWK/wDIUMCDXt9lM/mCl3kaEk8kjxpIkR0
DVuxtQREJARO3gSQEVtKKczHCAYMzX18Sgh2NTr4PG1YIGkxj3k0mNyc5d4Q3W8KIQhlFTOohJev
LhiE9tOhjFz1lJOy0kxc7ZJXiDhtyoCwrdguIDogf5HMWHlQMzHUsiy+8Ne17MT7y2hCopUDKzCC
s+8Uv82mexUmQrlOLfsp5Tsbl7NtYPzlUGCtF8DYDRKWR0sw4RqrC0TTAeI0h5YFsDhWZqx4pr+k
2lmpEFaD7oJdcxjDRK4BueYIGZwJpjETh2iy06A0wwGb9q9VVhWHBIiJnhVPxmJAyCrGcBvr2Rvm
+HOCqeBHgEUd0ygnIpA3bNGKf2HTDDvHRoMetmzuzPiKE7K+KtXFT4Nybm053IgJwLSeGL901cVp
QIS9dQEd0AwAusTp8xiy/J9iua8CLCRV4Hop+q0BUoOvXO2MOBOSlRNfVgLJqcozcZpn9aHHrBnJ
7HN2us6yuCfT6dZG2Ukfp8wr5tgrXDt9IlbygoWGtbfNjgpH1j6y4ovt1qmvpWTJl7lFCE1BDw5D
oborlA+xJMGuKRCe5czemPCgnDRUSvkRL+g3nDCgjrX3uql5KANXiIq5w86rHgqS35aA6qYc8E/B
myHSvT9Nk5ZfdZPZ+iKx3BnENwVVgbzV2kLPwM9oIYplK91ZC6JYZ/pW9kBzEqqBBQmy7rpaQIgA
36ClgX0VZTYBa+2OAfHPZM7tPkX7+dAbSD5S8N5QC9mLQNPa4GFiIWkuhDfj3dlrwbXWbXQVs7+U
+CkVd8FIqbwNLPiS9KnwmMaOgnoQ7DqMZ7upXHKt1C21AY1w/2+tcuSYDzk5GPt4SiBIU7lLYl+t
yms9ZASM6vEOcvVRq5LkIc+K99zk4utCPDt0Qp7ETOsHXf6jMKm1Ayd0XvuCjxu/dkVETwoLAo2E
LxJsCplNcRdMSJVmyYbbmbN/dexi0JkgqOG2e1C83+eu/c0NjNZG7HLEBrTVwH49+WMhnEAg1/5p
NZ6Y3sleE5H2TwSlXsjnyx5V3gAXduNqXxdo/kxNv02Npl9wZjUMaZy7aMb+PmlIwGZRl4dp3utt
OHod1Cc3b//TRtjRoWr+nKHNHzs1/QBRjR+1+mto4N1rbPFX8Q1Mxd4TepL5lrUGB+Cx2i78rbE1
/+KMAFRZqxpVJIdvxloWDcYbZ1i5Q1vzN2U061L/mWB2rHoxjivuu0JtkmHB2xlF/8Le1RjMNrcp
aZ6LRalTX6wgK7d8XEpO/GxZQHZqKPTMkLn/aGxteEOepg2AJdhND9hAzbqC8r8ET2jytxMRb14Z
NO9R9Z8wWAY3onpyFYSfGh8mvoqnJYVMUajS8HkjXnK2J3kwJFsy0DZ6jBNcsO1su3dkTWukJ6oI
twnkep2+1snyAdYZ8ZfRr4Xm6nOyKfNI2DZNW3hZFb6agx3e25bcYKg5NXMsomYkNFMWrZ1wEc0G
BkGthjAP5TyWGNwQNTjT2ByLLh8/kMJuK3eMX7niM9KW7TeoVr5qobUWQ3jJmzJ9qpVTPf4fc2ey
GzmSdelXKdSeBSONYwN/L9zps0tyzVJsCEmh4DwZZz59f1QWujIjEpmoXjVQJaQUoZCLbjReu/ec
7wQowCrLrmjZMj90IpHeGVaVHfp2YlFAybv7+rshzmKGBZzw2uz668ti+TMZVndJk8/nr29UdjWA
YJt83PgTD0zL2WqqAcIxSf1S5RSHDl0FjSJUbwV1iZldOnT0Jw6N12BGXvskgkkUkbFbuO5HYGsN
sBPUH8A95TqoRbUFzvvmZDk76HUsCps2ug5bzGjG53lg8qYwH+o0T1OPDMZy1PR1aqXZ1qIP0tnG
UdglYrKeeEY2k6PSek4IEMemDO520TPsCTzxDWAdUKa+fRrKTMDGS8btSH5Wkd0N+L0dzbtOY3tT
lsJjgwx9sxLv+fhhlJe66yq/dEKPs0h945It57NFwVDWNmHToqJIlnnTRBPdQR4Jqtf7yN1blCWb
LHHTl7gBezAwoR6xqBJnkO2JQ2WHiI5hRU453y7Ay9GF8WR3SoVNQvtQaMcQapwrB7+BDkRTUqOC
oeFcgFHqhlqg3++cY28ylGtDUJKxA0psbu070PLFpRsT8STL70RhEuFpDHjdy+65j9LqPCYEBOYj
qpNK+KYiNKUOa4LsyNtWBq0I5hh01PP0pc+T5tTm+nQrpVPxDrPdV+hsXZ1ayZtq2CQGEwTbqUD7
l+tZwOHgIfE+hQPPdfe7QXAxM2+8+qUijT1LGJHxpEyD55b0T2B+KnzUpfthFM1zBSN/oxqH65m/
yRQjgyR0sbZzP7AajshFjwE1GV7siTm8VxFPVgdgumZ51Yj8Vnn3GcGUB9PALplZuXqUlUnvn+9d
h8FxiLD81EYMfypHTFziP1uZo6SsSKzHAXkNpC7onqA9t13IjubKsjv38YsbWz80Y5YY+VBDMW3f
wBQ5O9Dl4Bj2GCrjHbIPbocmsW7ngSuzjPq0UhvB6JEBpUs81WVxIa8q4hHlPFTeRGy0vpg48uyS
oyyjCtEuBvfZFiPLiyyjh54KDfXkwA7FKG3TSmZNuq0f0XCdYt1+H9GbrciE4bzSJw+wSF4SQsk5
DeHZYXoUbjLBw0qvmtNQYEzRDHrXZLxE3Aj4GL4bHVMaFhIdnDfkaeO13ou3GB3IWfeMq9amVJ9B
c7FpAu2xZtzPzhDSeY1fSO2oCclBEBMzzPXmaCGBMc0nDx6nZs4ETc03FeWZr82OtpGJuwXRwHUF
PLrWjQIIdxdv674eqE30AHeLp3yOXj3VsHPUU3Q+hV5/E830Ax8gQvIo36YNp/UO/ENtnARJLWcd
zxg9hR8mrU2ML4xLXWXepUCGOKoUvNt0hVeW57z3HzPS/oPZS8B+Pcm8hPRg2gurXYDydRW5zV1V
N82zAyFmHOyHYG7u7br3cPCIXQkL3p/N6yns+4OyiuhiCwTaIZ5E8PSlt7WUcYNIqqSs5P0HH8HM
Ds5HgevY5hC7QGc7x7a4lLKgHrgPGEvhlGy/a6YdbAvNxokKehbj3MnJqLCFSr+hLlI7o8rO4BMp
Zc2GHUi3sYV6383Ww+uc1d2e5jjhZJJKoaTvvjVla7HMgf7ESO23lZUTy+IxnU+Ue2smivTLpkXY
yLJMXMIOHIUxoetzGxRTBkUa7a3biL3hXNU6Zu2SbBR0Y/dDo5mbWaTXoAef8pjmL/N492SPQ7wL
h+gpxW5Jw4sYXS/BUZONFTChHEcqZhlEf2zmif4OxJM4F6IddzHCXYaUWKlTTgrMuT6NoLYgBdjM
OUrEcSiSIAKa8i3HWDXadINaKR7AMdw1kfkQYrFEP+Pus8p5ttJxyTGlazyOQBkVeDT+MoKgwG6u
xLcnPLfZ1iAEnQyGk07rYm+YJm4VUBl11D4GUXGYVb6t7f7N68BFEikBdrwLL2GYniOXbZkaQnfn
u4FszZw+XE00eF3bJ6WrK8x1MIux3CUck1TDETN/cXUfla6Hwqw5tpBp1kmsfkQCFWe/nD3C6Nby
Mr9vRgiEBTILuwZuAhvxQADozRQxWRyUby1O6iaJMlQGzbjpFZIRZuRgozeRjn66dgrSOoIHx2o+
LF2v/UkULybJrG/lFBxmVxAJVgOtBe/YNqjpimR4sKENNNWSl3FReW4hlgnPqirfJokNzcNJEjQn
mvYvriuuGUIeAp3Ihs6zXvWeAlNZ/YnEszs3cO460NJKZ+V4Qn1TXfTg2OlbYHpbnsWboRve8iSR
Z2q8OyjZm+BNetZTOC32kGF8BZQEomUKP2RTLnXvPdHf1HgSIhZEPK+rHvOq+Ay0FpcLPlzJckhG
xKU6hBEPcwtnW/mGxpAmWF5uKmFp0IhZeSWShDbyDqoyzQ1dfE7EdbN1XdZ21VtyiYiAotc1x9RO
LoDLa2ZfwRNG1PjMeHYz0BQ7icly907a4q0hK4hU2WAtwvhAss+tXOzsDYvIry3tJqcpVnjjh96M
0OGeRWMheq9rug2ZtQHaa/L2X0t0xwTcw74s8gJs59i/GUm3WehpYNDLz1rNjzUlZRKWVzqK3FUI
2KLB6ztWw5U+gSePDg7nGB6OmC7a/J4CLt6PZYariANtIiJvUzCuXjPIHR7NLEJ0yp5T4SIKVUdN
iAk/tfN0bUgXiXOOKrhTyId1hA9UCaFkMIjQQK0UGr54pgnSVeM+y6AcfjXIJrSC7O3MrxsTtWUQ
XjqVzAxVRxRrRDM5HXM9j0Eho0Qef6FEiY6y0DjMJCxsIpeHNV2UH6Y9H3NX1d+zJRKKyVWdW81z
GVfFIe0bXF49A2+Vo1MOORmYVviWe1b7ahFov6KXqT0ggqA2jqpqF6PdXBFnXxILFQa+MvtzsIgJ
qI6I+2HpUEjSXAzSCASBg1enbqt7C9/7ZkIpegPz4fK1ciqetPA9fnjl+JRl2F3grWDvoILoBQNw
9IzJRVCkXIc9qhuYm7ph35IUQP9Lq5yzNEqom1Cf4yB9SK2o2WZ1zliSQofOVEvbZmJaHxBvf01t
uDaSmdtWteF1lXmgnfRmP5QV2XZkKXOjrBnthj4tb+i9jXUdGUI/iviOjk0Hx6kob4EIGrtJ62Ig
NSUoZdTevu20xcGbacvWjnidIO1+ChcIeVvrZNaAzWRmKHdJaO5MnOlLWBrdzza7a7L+NjSf9MLR
n4fpmTv71Fs9VEil6fshtH6QxQw4Y/Ybs0Dn5rjsWsF3tOVAE70tAh5feDe1198ZSWH6htHnBObc
hyVd3GBGbZvDwuwnCV5HG58SBskMifCtFGCErIRiUl+7oKDKGqdutPAk27g2lwyO66aZCCNqUnSQ
OtJ4NWqrwdzGFV6GxjCxAHrsZRXKZxoWjOpDWlGiBi6hyTHcki34Bs9l3ZTuY9Ri7e8mzjU6xtY2
LXDvkIPKbELd1jZdJ4ai90R/v5SCFChOv9a+6+cTPnPkdMF8O6T1E2C6u8lFCZ2MBJmDjbAGqP1e
XEwQyIAXSem95Furg+nQTsmbKhF1ac0jo2Vm4DFidVbZnixwkMEvk15nV0hxcUUYwA0056mtLnNX
y6OVT+x1IDc7TKNbJ8G1jPs5a8L26BWJOKY9d06gWhxcjjC3CSNWqE76oUlbFhVx7isnmd196I0h
0iQupuxjhn8RyJGUZ0RnwdtwCsJxAu2bkde2T/FhrC0HCz8b+RTizXDCO87lw7G0qwsmzz7PO7rQ
EbaiSTzkSMPjgN0Av/l1WfUf5I8/dijlVg7x10SoEivIMHX0MNv04mPCGihK/alQHyB6nrKqpush
zU1lB2/hNBKQF/MTu07dKFRLY5Y+R9lu4Lgqw/wUOiibSJJD2rKI7BLrGo0UHnqze0qZ8iPYweIt
aZgzFFWHBrxkXUt7LZr8CiTxt9wqT2FXIvqZWyL5YguL64DTRkempaL2Ohp7ZsD1uQqsu5okQlMI
tP9NDDcvZFAKjRDWLcozphO0xNouIqjb2EWK2JAoDjGCnTGdHPvEBbNtRMPBU7N+TLjFEIer8Cjr
oty4TJLOWWNyCK3G+l6HAYf2NiXkwfJ2Thhg8ZfIXfD3YuNAqRHkiY+HGRPeKDi85qdITce4JXyD
mY++M4aJH8P7oSfeVawnVEwp55xixjTo5oI2sRp85g6k4lRMsiLOw3EJVjRTk19qD3IY4eaR+GzP
VKoSFKvvzNpmcsrJh+ZaYzbK13kIBDpIkow2GdIKw6HG6GauR8QFbt1L0KZnXKD2da/0PU/AaNc1
8fOApGkcq1M8K2y0DLBs1b+WEXKHXrqM6D1+nVxd6p6H5TC7Z+QA3KzpTNrokN3PLtFIUf/6xWhH
GjysY34b5H9nSk4ct7236kbiN12SgO08e8exquA2huw8DmF/2GiuPNrcbt0p0nACfdvEobaWBraO
lnDqtYSyxD2uHYKgUWtHdR9umKARFB4iOsbjNHKDdjPKChgJnUXyKOujxb1y35QQ4GgyJVcuVwVx
J6IeLnHllD8Q9NJr04Pn2M6exxw7G8pBfMIzJ4dZxySr2HPCGXpGXyDLCENOliQwDVxof1BLvm8H
ZMGxH/u4U3ucsulBwc/dmmFnPXtVj7giFe+TszT83GC8qV23OqeNpL1izOJdPNsREaqNHCy/Rcl4
KOMIbrs3PunVGQnK+AwRDBJWG7XcQ3yKlYk8UMtMt1+fWiPNBkDd+dkIbPMwwKpnZaLy6tWb3Q7a
1X8+RML+96fMo9kfpD3u/vO1//w9e8zR5grachYcwHn19SfYpbSrpuUtb6fXr69Y5CQc1BATuce4
3k6RjtkhTSktq10EAcWyqEDzG8QS/u5DQuDg7z5d/vTr74WpsfBYAMuhlYDbbYBmreVu7tuF42gi
74Vms65VOj2YIycC4PkDUnodpWsz0oc1C+fEPh0c9BSbfGoi2xkXXvrwoshAWlDVcmUb8YMKs7sZ
axEYHJ2e/7CcCKrwpZFdyxBE/pjnCoBTUk/HecZFh0BqOk75EgToDIvWzc2vzCbFhTHQdqyYBtG6
AaWCMYAaL+KolFe4jlQEe4CYA0deIyn9rKzoI4O+x+m42GhK202L0G4q0Gq47gA/hTYz0dTdfBVF
8aYrF7FzfM9Dw9ka5DG0JRDsjqgM0XRXY1nRE1056jGuks7PtJDpWO29BdVe0VdnPBcbpA20nyIe
77lb7qO8ehhq/T4fvHsxQyaqcGkFQ/yC4wSNB0FykUH5LEFfxNN7XtGas6rPvATIW0HVqsrb2OaU
OfFPBJ3DODa4FikFQg4BpgF0oFDHUlO7h1bXR8oIaGWt9myb4xXMYo4Bw/jWJvpWS+RT4npnSNjN
vnOtB112Kz2K8bRZJNHBf97YEdmsGeIQ00aEMaCAkUyB2sr+7FMg9EQgoFjcBiL2TssrcZvsnQ4l
qoSO06dKwnaDxxyljJqACkfZnYgWf5Be73PqK4B+R+wPPBn6bzJifUyJAa6hsuFIYI6qGAvqFx1C
j6Rr2wfBWxNjFs+IMdgAYYEq/NJn8z1TqnqVuwYAG7viOhien3bVa43neqIo9GuPf7mXSxZOhL1D
U9aN0MZbTBSSlYnhQYvH6vz1gXpXZn4R2XvpavmhnO3qXC8fXBB1x/8+IfyhzPnf/1s8+Mf4vz7K
aoIBFrX/e/dZXr/ln83P/9T/hxninvl1nXj54Wfpv7Vv//gsWvADy+v/n3/uCIx7K6Z//vuLh+//
88/lGz7fmpYEbutfQnqu4zme67po9/75j+Fz+QPrX65t2YYHokUgZbME3/LvAHGL77EBFbi0RQ2y
xizv/+aHm86/DLqFriMt6ji+3/pv4sOXaPOqzKZFNsGrdIQuDNvVzUVT6PBzJK/h9+HhMwlhlWyZ
eoILIlcjM8Db2w4ei6ojRWpmkgwEpSESc6quZq8DHZC5xC+kRXEJdXGQOY3OxGiYbWX2lWQuAV0m
ic66hkyBVDEGysunDoegXaeG7+kcNjdzbVZ+O9h0t2Z5+N2Fv/z2yv+B4vcCTLwl31z+MQ396xdy
hGe4wqJ0taW5/Pnv0tAdnqeJFkaMOCvnTZvN4OQtH6zKIxCzA6FYMuyenPQ00Q30MRVxPAzL4czJ
BHO1k/QbN4v3ceudkybsH0RZTjiomjPt54wwscDcVYC6iPnpwajzLDkjBXGXsFv3XH8Qs1FHdrnV
7XC4ymNqTdB6u6gv5stf/5rOr7+mNAwJWc6gn2e6jvjjr1nSycMlisjeqwbrVKPkU5uxzL+zK8H8
idseVTmmMQbPpziXJhb4rwzEUD5iblM3bZ+dZZFzchmjvU6L+TrGI34fdtghrPnGrQx93+XaeEmY
Bvp2ZZN6GdHjP0A94WKSNERtrQ4dwCf4niJ6r6xdYR5sI4ASA7dln5YB9oyJznldik9a3Pprm9gd
ekgsJzxRfQvkzXVznTi4qPoBRDP962TfsVNveqPtqa2KU0VdtBdRYfkmqDB8ociYrSzkKfsl3m54
Gnx9ih+JqPQg42AM0evkskuSycv5B/XlIZX2cxcLymKDgMADtyNhLJhfNWK/ccCY6dki/PW3D7He
7P76jTJc3og/3mDSsE2L057hUNXKn96oFtYgozQq81G2+VZJkZ6J/1hAmz00BG0vCFnHnpoYV8oG
RacndE/EMlvFSYaocRrf8kngd8VXdF1P6N5cuCB3IqjlVd/YV1oC58Jd1kAM8WeN4DpGL97Fm8mt
OSPFjX5yUuhWdIwz/29+Nf3XX411zXzEpEyUtvHTrVYN1TD3WpMg/ZJqT7elqlejnV8PsRPsolpn
PDYqZzdiYEV1FkxkXOU5E7lI2kcKiwozSoAJ2YyZJJVe6Y8GN4vtGi/5FFEbDJY8j0aTnT1tOv/1
S9f/5KU7ho68V/DW2K5c3rXf7RK9KDE4T0tyjkeVV4/2oTeTjBkfOt5iACJHjAJSKJT07gS/2BpR
LueM6f76ZbBX/7I4HDZ4gJym0Jl//rT7NuMwthDxyNtVtYdRq3dXYD7akz6Yj0kbFufAw6BEt6I4
07ytie6rnqO4cnjLHdJhbyOtJ0bONT1oEPzXaEXBb/8V2kRF6b1NawZ0xllXjGF6m/ena4Z5lxet
+rtf5c+uqGnbPFBQIlEEL7/q765oU9gO0lbMEx1A4w3sm/7USlpJsX78+oSxH19Zvow1SO1V2Uxo
3lgj//kwz+wZU0JxU8exu/16VmQq3GiDOhVmRYu0Sf9mH/2zhcAdz3NPd0xet/XTQqi6VqI+lXAF
UKgXi4Eut+BI9djC4ePpAg9D8j1XunfIA40kRPOH0NK/eWbpyx7w0x5BdWAsGzlrwPx5Mx9ngZZU
1khS6D1s5zr8sNxU9xGj0oFvTbzjCzhnQUljT4ovTkQn9a9Xov7rNkU7w5IGNQq7lPnLDTHFeTfi
a8YOkFmnSG8ltX9WXsX0M0nrCE5u2bzbiUx3k6eFp7ihOSCHWzRWgAdjhrlFNF7ZiIYMckdPgrRU
lN5el179zev89VKZwpGOsLCDG5btLMvwd8uskMyUjAoVEyQwVrgmnSumDPPRaJY10tXn2uk9H+MQ
RKH8XpV69FsF/Ftl92cFxq9XinXCj7YsU1Ci/byhgz9Ki5ok5/Ws9jqI0PslHCkyxVOapfWrjbme
ljLZp8wDHyc7MrA0acbBsuAaugSvOujptymNC6gInji3Li4wUyIQFMGI95ddFrCUhYaOqbxosF+b
jgd502rarWVt7corX5yeNmcwVWDEPB7oeT85nFTLZwMmDppDZpCGcrRVPDbp5msbHu22Of3NG0EF
+tOaddDKSdsjkkOn2vpp62ohmVOihVBWYuKZmjcoSy5j29jxR4Q9q9KGAagKREzmBAGlo01BUHhy
QtmzclVUr/Hl5sfUimdyeOV+KXbvm1OfKfU3W73x64qB40U9aOiQ111D/+mFpq4IyzbAa+Qmx6h2
wJ0KbxDXUeOIa+mQdAik72B12bHrMZBOtnjQscQ+6jopcZnKjk6PPdTIQ6BKwRxeiVYSHzw6kEQI
f4rjyPubiuFPLqyQOuWCoCqHvfTT650nYUYjz/HfKru2FhhmB4JVlKyJ+Em8l4HkNo/3+zpT/Y+/
fledX99UwVZIscoDycRB/se7y84DM0lM5PBD3Hk7mQw0Y2cYv2vaGpBMDM6svUiHv9l8jF+fHY7O
LW1ymuBpbFo/PTvagnb2WPFjI8cQ7wMCvRC7VG109mPCAGpbWtFdOubNbaLR1R6kaNaodXZdD/wG
XE9p4ZyzWk78YMJgfFwhOM9vOqxdDO+DlmbF0pxhTvpfXyyHObDh8ABBfvvzVlTDmbOLAIUeYbjZ
NowJM8DSSm+rttD759Ee0rHr//XP/LVisAXVvkfNxXZt8J9/fIc6uvkQPuCHpzXj6VR/7equPabG
eEv6gR+7DvBMJGiEjbprNwvhHwHeClx4tuhcJ4RU2aUVyT19o3dsWLQC28if8+AFLSjM+xomL6C0
LwcGHjOx0izrb5a3zVr6eZXZhi48gltMDOS6cH5aZQlvT+spOt+JSd04ueatGrGvuzFSmjnhee8y
Uw1oJGcyNq56LfUnU0vuYK2OGN/DuWbSA/ZM5sXGtOaMrBBGQnPghZu+IlOFGR00OSgkuH4BDRbZ
pSL2cG3Zbu0Pbl9A7lS3M/6DldV7W1nq3hV19aHXi2zbmNqnBaORIepGI4MEOkt6Sr32jtQc964B
S8UW466Ui12tOJQJ4Rh6bB0gPDNEn4yWuW7QQqh7gqC+qYu5PXUWcYY2eXc7HhyIKZPrPIibk96B
3kF402N+3MS95/pDxSi2RokymO28QGJXjTc8Fso0VrKKPnHdY3kZQNNQcwMvcYBcasSiD1QlAI1v
oLeajTdtPFTBQ6Wdi/rRDZrm/pajHDFZAxgaNmYQ+U2GMDAklgEsykEaYOpdTuZ+5sEuGeMV5Qax
cSjXjyJI95GJToVkTkiRg/1ikJmwafAvYEnY5HpSHEjPBAAXjidz1i9IQqt73CxXCLeTWydI4JNJ
Itw0o3mWoscxg1x1A5NiG4052r2YOC5nyaFhmqMj7gDYqcW7ZhESlfm4xshIBn2HHhvef6aCbsds
G1i1IbpNkTATCasKlZeXc2pse9B443OST+8jc5wVBKbAhyM88NayeTlvtPKAUWQGwa4YOaZ+PpK2
Fq+y0ZLb5jh7aX0yDO2aWYyBdRN0uyS/ZypKYzMV2kc6jOegLccbhojTlVvqa1VP700BJ1ADXQC6
kIQopt2dja+C0x2ygzT2u0SrwK69kQIFsEubAx84xmYkk/TQjPFN5wp8HimVOTUhzRbKmlWjGvdY
wZVXDPPSmqH+HEWnOIaI6KgXjN7jFqX/986uIfZXLVNG9LE71n/no9WpENcdVYgFJwB4Gnny08vc
u3zywNWkxYmk2jZFOpJOt6XqmQV4/AMgym/BtOFQ7uv3aDFWksh4nMWnbU1M/I00gz6DET0cWeJ5
Zj4DtUFZ0wEFMWHWGqy9w4CygW75OGbYwQqr2Vpzrla5tJbDarMHHboOzd5m7s1RnsnIR5hw7UnQ
qxFqZD0CdptwcOGlW52rfYwtiZg4VIAT+GfirPOgh+MTDsfiI5/IWQyTlnZsbmBA644Vbu8t83A8
yTP5UFrWz7ugnU0cCIxKaPSbmxYJ7D7ubjFnn5qG/cSb9HxDomoTodNBjAmwbkZjlN6T1i42UZRL
PzvkBm0qjehsMibyg0qROQGr6PcE1pe+qMg+IkAy3iBcRLbT4R1vMBgx6fmeOwmCKfDtUOd1Dv8I
MxZ4AittNKKnrAvcFYx0RZaFlR/Z7Cc/E9ZIDwDDPfPCbq0wCCtbD1eTh+W1gOCIH4yobN2A3x9l
+k7Lh4fI/AgWbaeyv9MrJPzURf3EjoSW0aVdj5V876IQ12Iiz3oEDH5QqvuUDWaHHl9gcXkV+mhv
ZVK82/xqBibRjeWZICtaKFIKkrOLLGBDsfkQkUV6SpPWB0AtWKNELwbTAeFhcE60ekvuJZwjKaft
IBogRyQWb+JlfJkL4ncDvf3u0YGoFphmU8CltouL8tJjF2cPgP3jKHzNJbP+ondKlhmwnUKQY6ph
APcqP0J0BoyIuPPEI0cwVhNRcGb2FKQtYVlY+ontwkPCws29/iw8PI5lSRTaslOU3J5z2B7SUcUr
bRxSnyoE0/RUvSHSQZNYDR2BSvY35KL5Nhrmb1H0I0rSep2m8bSuG7jlSGLiy9RokLkG8ppETZSY
h9TUAYjnejXp9JV5sYEfrZOMB4jhienM1AaH3ZwcOdwjJ7cQ9BhZfNfo4hwULvMJZb20yQTs2hPs
g/PojxFtScdKX9CA6cw+XjM4rbcVaU2+jGIPL4eJVYpkvs51AT724nk2UDUaOnZhE4ltYGn9ClCj
ZkfBLonot8xaei9a1a9dkX2DlzRtXdqZdXQTPVDkfeaO29yOjXUmhHXPqEffOn1tQMHNiNBkcA24
Eq5umGM2KYsFR0IPiBMFKlH88HisZ8aX4WgC3gGohxAke+6tW+mR0sII0TczJoiRw1gPjQFyHhKv
vGj0Y4SDiMTSe/RJ9hpMK0m3wTKv68KPSKphpfV5h2b4m6Vh6YnQ/Vj2OV+GzZFhqGNTWgFJDzfE
Vd6Y0FrpCmbfTa+St/T3aCpqYPymmDxNlkZNIC9PdMAunbBeo1Cuammg0oL7SPqg2qKQveZReVAQ
W6oWf7Q1hC+RrhIfP/iwKczoxjKLq9werLPnuG+cAizUGVhg6nE4Zqqxz40lrtmm8ruGyWlt8LpU
VSBaVecqB4XsBg8ctg8kpcb8NWcrPem3qWfucZDs01gxXjIxTaRk+UoJdKGKqXnL3tyTahsf6BiS
kmkBz3VwvULgPacdOcW6ooc6Y0KGKv9RIKBdedRro2Som8eOXEVl8gy1hsxXl6+zV7zppbgxdG/c
RH2zWwS9syreCnMinBAc8TqrIRxhxVVV6ydFhdiyGTaB3ikCsHQSOOc48Q3smrozNjdhVCK0yyZj
Z9ZavwG2/TFhK2VCioQ6nxxnb9Aq5kY2Hq287/cmt9IShOqtFhl4ICZjX3blm6H9yNrexXcNyy5D
ELAZtMyFBJU19H7dOwrUqxmu4JqR59okD5E8U15l1ln5rdZFGynPVWzIV554GYy3hDKihl+4cGJM
m3MmpSDK9RxEF7D1FZ2+TbXEjGQYtTl9OKeHIcnJ3uzL+4IDJ9bPzmXA4dBlRoq5CY9ok18wst6n
qUBFVO5CqEDQhme5V719sIzkM0a6Y2XaW9g8jgI3TST3UzWxvU0oO3Pvy73kri127ZVhXciq9NtI
WTwDcgstlu2BeGebF+nJFgYJwmDJFSx/K3RgmwmB9AR8/WS3wCFZwRMg0AswoYciYf3XyNo3BcTO
tnFRQVCTIOYp1x32wT2GB7R7evjRSlv3ZZLvQyyuhBQzpHQDPGLjt2RY1L5IPGVIpK7qSGMIs0Oo
iKPpS2pThXJ87HlPm3bYitim7mzByM3PnQn/sGLAqo/tj86c38m9dihRtZM1EMwxvKH+TzHlDQuB
t93wGLM3nRwuuBZMABbRZqycG68WsAyH6F51EB6RgNuJCOC8Y5zWak8+c0p8MMCypx0qxUoi4ZiE
vRvmTeJg7fbIpskL1FnakFzJ0djlwunAsQav1nJLZIZ+zWZa4PoiNbWyQhhnRnvpuxzks7LvCi90
71Lyoc3YqA8EXuCGEJcBeZQP/sVXRCacRDVTJ0ExpdAeqnjPJksWaSqnO92gAzDFYiCP+5K7jYcU
BgjUbFrAl0yqzzLaJaj0cV6199pYrJtYA1GQYd/pTGbSMtFeiUkTxPISRoH5NCQJ52wrUM8pm0lO
FxIzdv6jo6UyZgTLcoAs6+sEMZ4fWf1EeKdT3utNsSsBxakLTV9j1cZauJn0djvw/xGBpO9o88Ng
mu+jrt3gIl3ZujrVEPsDCRW2wbKyQhZPVdL+WLxgIvls2K1Fc12kFsca6kGjM3cE4wK6EedUH/ac
Si4mkqaqfrASrDC2OSA/i3eFAPAHmHfI9W/0xJYK7c3TFyfxk+yd2yml9umLg4HQFb9mRQUv0ctB
Upc20wyhoBCSnglgdr6uoFvuPPg0CAEJlCjsWyqd+LamrupEoR+boH3mUJL2ZbrVOEqBDUG4gF4F
5a83n/pcPxZewnkN/QQFfbkbouYb0gvJOpqcbYrknlb4w2AdM5xDG5khOpVNohHVO5yAcrCqAmQ5
MPWJneKVlkBSDh73dG9E/tAhqXC/qIlB+UyC1xbK3h3mkHOR7EQRXzLTwDLFdK1sxXeY67eoNEn/
cTFmmvocQlwDj03Hjmf0K8NWc512JQJVK3oc0LXa+NBNYOh+h1OQkPtPkVrvQozYGqEmrvREjvgF
RnQnxRUnH3BvtVdvmE3f5jD3ExH3GzL/0D8Wz1kaPHJnZCsc0K+x476bneWnhvFicmVzKrEox0GV
BsmjHUIm0tp4I+JLQ+lP/5vM8cIcdmTohOEzZ8tJ1d+6eXqNq+q2be1Fbal8tzXrIwl4rc/BiHTZ
nHygeH7KPPM5T42runLQnhkqZiO1wo0pjw4stiv0DPVqNkkbFRyAK+RnueBMXOjgHXXjJo4dHn6Z
FtHcjNVurvFJq4Ikb0AhKwoFcdQMRLeartOt0J4aJjHWFllZeOh60O+FeSx1vEM2MPiVMKIfhPLC
airnJ7AaEFmxmbmGd1fJHHcdYhkXuF7O6e7IM3drGo1xbRQIe20ttP2Cos8mGVv03kLkyN7qRnvF
AEjgeWt+Jprc5JK1wz4XlOZz6oEchKzs87y+nhx0hdQjTEmRAgIdI0Ak9XA5EKxHhjKNRQ/jj7w3
0K+SA2Tf41c6kNKM4igShFhJ3honjHF1ZFW1LmYKnbwRhyiO76amfYv7Kx7dcJ6JIg/+D1fnsdy4
0jXbJ0IEXMFM6UArSpRtTRAt0/DeFApP/y/wDL4bd8IQ1X36SCRRqMqduTKMqOaaPiFtIwOlkMnj
yj+WtOhmbbmZtfhT04pmH5vOwjoC4C/xgi5WwAOerltTmBzj2OrXe992vS2nTl68TO7d6BTGHUO5
KN5VqnfXQMFhdZfJzcsQlCLTfVbMlCmhYfqgXCpjmi7JYMvTvqIyov/ZFL/bdhsHRZNHu0WK2ZIS
xICXzxdvsPF0qwzgtUm4vEO34d9fwj1eoNICak1D0UsVjk84tuTeBFQOKQy7e2wS1Oy8GXe74Eyb
lyFLUbho5tr4aI97CEv6ZioSLIqk3O3uaI1w/UEfuBa3x9j36Bowx0M32kfMMjR058lnY/a/Yctu
yaa+Y5A2H9P4vZ1AY7DjJyfl8eDbpEtE7v5WEDC024xYSgTbBOeBqoHrCJ6DRcLfocikpxATDoRb
4ZcbnrJqpHnBGYKmrw5SDZsMYBtbJSOn34/sSIavfosz0IEJbYWQUHEOGu10jB1nE3kcF1QHam+K
7T92yhR4htlK1chbg7K9dgfuNDKriCLlF9vgg+LAptiwh9v3ugPsY8wHysp69wiMaedi1DpYg7xk
Q/c9QetL69ThFIEX0RpMJ2iS7tEOqWfUXGMX8ubA6DDfk0zqQORSeE1SU1vnB1c+vndpQ/HLLI3T
Rtof2kLbKc2Nz4wUP7QJBDs86XrjiejmNTYYnrokg8dQrWjBsbO2lkmVLhAtSG4QZOiE4+Y2TRxn
WlIZBOSbRUMiVn6JiwI9w4MTKFBZZEtVWzqe8yQFYq/dOprGG1b2Yy6JItFch7G4/aGHyCE6FX5a
FmDk3KRNL3d+yg7Pgiz5tYY0emrS6C2fPBpO7GUxm7hRkT7TtwD2P7UQA61pHJSjghkmOyvIG8yD
C0C3wBvdE7OsL/Y0Ecyq7K0uG/KNOe/OwFtoxe+ewWQyFs1ZfjJQ5vgryiqIoYHXi6kzdgzQKA2U
oYlFyvXhe3QuhUpe/YVmcIj6Eh3FhW+Bz4SbqOZTIdFq2bZtPLx0gheEyhSg4Qjv1BOz32NRhEVB
cq1a6sGIusxYdchbz9hp8uyVktmtlXESFkQn1ELMyVokUjOpd0ahuetEzsfJIeI4S1Dc2UwRScOZ
AyJLUOIrW8dTDYzXhpNbhcRKDBjCFupfLrQCdpAFoZQd6Yh1DjgVn/1M0Nm6kOlJ/FMhZzznFN5g
kQNzHY0ESXSdDd80zm/Sjf/1jv2OPhL0wvz0TaI+to/b3xq5fEYanhiO+txPip88AsHlINy5QJCX
CBYkSIkcasbf1WD/sqY2SIm8abh1zKvOiTVXMGksASOyaN4GWT2VJfNaPh6+r6eUxg30O5XiZib8
JnHXHcpwDJrYviVl+KsRl161+eJSpQWn1Wi9jE26WxV5mDxil6OjW8BuxDJeTPhKWjfaxvS8c7Gj
B0DL1zpqpaZpuEmjiQPfaF4sLSmPHPWi06jybVsLXulwgcfaw2lMynSDhE3Jcm4hQSTa1ZmAjbiI
SHlRbNMwIR6Fezil1mcroDnspHJ9Pmp8MHvZHaolok7EvsccyqXj3yby5NSO3DTPrQ9T8qct4/gc
ld3W6ZvAnIqQBUJCXzDUsci0dxBTTvOCfZz/32w/uQbgXZT+uRLVoZDTOwYf4Mqtqg5Vo23gsxwS
K+c7UfvBmZKO2pFoTd+0rw1FOjD12a3H/WUOtS945DhWZbqde13i10zbVdqFJBOAAewozdvnLkH/
Lt6jieNtt/rXhtNYLWR3dKuxYFkYd26ZseCZOvpJA7RofPdtXz+22HmhK+CzRvlLB/1Q9IBcXR/o
lu7U3HjxM3hhemEcQx4g5prKXfOhr/t3q41/TOiP8MC0JX5lOYckFxvczgkszIFXJX7Qiu65orlQ
8/E3pfMrFRwX3wSqn4fWTJyxa9ZRReOHlMbO6+wH+C7TFrjljFpHHkO4OBYIR3yXSsV7b5WRxQeU
gmeKDNvKGMFpCL2hNqqxyzNQjA2bWpKQxohxBsD8XJLEyYkvBcY4nB3zz2QT1FbG3K9K3qAdjY/X
vlwUSV/77tkrNESsmdlUwCuGXOIdXjZMTUkqxCfNXTTjh34hMM6NN2KMUmSoAjr97FlNlwh7mZPW
Ztd+Bm5EWxMBMXrxjNzXV1ZqE1TthpuWIfWIJt+yunD0LmiRsRNGjlnHZc5OAeYh0OncHl/RsuQq
pC4j0HXIk+NcLMj5eNWU/ZNmM36rzJqTRAHMkmIr6ApXLkX2SQp5nc+vJ3svcJy02Nqd4a+TLwWy
Gus2nbmGUqvGQ6lN7AS2k5gO8CSDSs4v8DGQg0bKmkJTrKgSqTZmFEabGV5Y23IuoIULsoD+1wzL
GU3QCLmc0hMyJnukkhtwbaQbTQE+hIlr49keb1Gtdro0qv2YTd5WVT6Ik9Eg5hkvXShdHmQ5aqIr
5zxInT5ea0zcMeB0F2SLKnB1+UXrcxRQvQhhkM+Ucm3AZZWtbQ3H++FgxWptW/CSUy1I/emH6W/x
rCKxiWLuVV2dcguwWZraTICTR/UdzbXsc4DbWThtUXO9gzLq29AQ8m7z/Nj6zrPo3W9uIigJY6xO
rhn9+LJ9HT1PHBJTO+IMXKGlFUyVfh0P97dfvdse++I4fOva9KfTtE9LyW4N4JZWlO6kJncIIn4N
XkhcT3ZPbVrsYYfhPtewNHP0rpeWtUqQCgwNhK5IsYWrd+nIkBEQL2VFOs0EtJud6ItbT3BEtxhA
/pbUaKzM6DItOC05AOhJKvvFUiHXryoeBgMbkFdTXWbfHM4ia6JEpLpfZkqM4jgDjuW5gZbE/4gQ
3wgzM5qGJrjzQpNMpNf9Ekm7kNBudlKzXpOmp3tGP9clb1BuNpIgGW0m8fyTqwe3hUZs5AO3vsKg
zVAvtpFTv3MhsR/If6PlwDaZMJwKQhpcMnG5MSi4WE+7XABipZI7WbU+zCyjtV/7aWCXSRlFza26
H8ML4J7fuUt7qg+cH4UaQXvnIoZal3nIHmurBT4aa0E5e/hpUkTH1kLuw5B/rqdpp7eRf7ah/2yM
hh+9nN7HvmGASFhlbQ74wwoulbU1EF8fgaqr/ienurLAqp8R3H5xJuJFV908TP6P29T8HuEL0s4z
noxqF0rjRjjrYwhZmWteA9TGI8gmV/B+pcrSV6STzbWS1oM+fbpuZa0dQ7OJmYWbcdwC8uMnn/5S
s8ZvrsP713TU1T5IDPVtq57zMNp97dlvvSkezJBiAgYZh5CrYZ1WGB2zdD+5aXRO2gJ28LJVxegP
vYVy8xGEWBbLf57FIlVpRrc0z9yEtc01aH1FOr4TnKoA5FZEb+OX2CN3pXhclwb82FnRzSKXILyb
dmuyqfQ1TIRpWFt8opISsh+U+Y3f6dvJQer04qsPY3XNu0ohmCF3hk0lji46e9Ok3vPCO4lh6m9j
8kAgSfKctkcS1mPs6hsZWTdd9eZZcj+rY+6XFJvqW1F072EATe2zMzQZ2AngVzMb5S5NKJPuwuK5
gTIEMGMAs8dZz4DZs3ZE/WZllHr4DnEQSukhF2p0jGVfZuuzKapZbDSFRQaCEtQ2R60SQNqHBjy7
jfOJz6cz7IQ/GdsQ7YoNTftYmh2xYrLE69Yp3lFcbdhaEeKocDNQkQvqvfrJ0Yz3HaLxSnJAW5lw
9uaeIQtwNzNBEk8rPnq9Nl5dR3M3ykW8LDA9c2yA/T+W5l+XLd3GLoDlmz7bFRa3BjFk/BCSNX90
oRPpWvrjzEwPRC0BNtXFCS2IrWLrcUPmcDxHC+i9Q97uzVNdMKfK+4QfZanqjIbmZONOYdyYRcyq
vXhrNDrkQ88+8qZ/qy4nNMzLD8zEWNPpFkew1sDdb0UeEhedEYt7wk9s5R6ZRjcwwQTTp87+R9DS
3EJC4L9yFqDmYYCLs21jVKt0ozqOs0SlKaQ8FhKUmBol/5kES8T5Qdiau6oraCJmp3ZNBmAlpPyD
edhG5enRMxCzXCu7shxsMl+4hNUJmCjqv9aEyA13wIhhV3so6aaI/KAV2rvd9d8CtRmRwJ8ZcWof
EceSwvPeFji5R1gba5G+K6quglLIuKw1fTqYJ/jZeT0wL/JxO1Ruf4653SZaXe05VxLpth8QE9XK
Z4e/5jUlAJJuEjV8T0yTQR+tpfoxelYRuEX0fUwEZEuOtq0FYqdRFzMnlyx1qnnAX35U8/AWUtvm
tcm/1DffXaXQ4szqzfEbeWgq8kZaU27kRPSpmcUz7Z9Qr+KQU1tCuKqKD2QWfbI4fIQGWmxD/zIB
GVubjn7kokvW/QjUly6Jbkfu7h0J+glg7nVCG6c55y20lyoyFuOFccFGYGKfUIT+FhnUD7xOMiWs
vh2RHjEEcKm77nmhICA8QR7x+ueRjWeZcxefx8zfInz8+at72lpx6gs8mJ4rvR7x8uvpS1KFT8pp
/iYgzRhFwXN2yHHgPhpw69nmE6M7Yj1LYCwpp4mvqOeM4/lDqIKjUuV9jyWHcRGNhwniRjP2G2F0
7y0NQts8sT9qVhHwL6xJAP+vwGc2KcfoyHjK85beOg7iqVFxPBz37IspXHsPu6I+etW/lrP/em5e
9GLGOpiWr/pIAjXxxFk3nBfD1z5wnx3r0aR+T7Awlx0CO1A4tp/F9KSq7mK2urPPBqS6MZ8uBR+Z
sXkZc3YnzHgBn2eEFXg519USdrafELmcYxiRYlZRF0GJaTdLmSCSzbzKvOG3VxIrQwqBNkU1s/Li
YAxjhs2iD+aIK1xqxXNqtr9eFAGJmfotUPUgLhEduk5vdkW25LGRe7GR7f3OaYNoEg6CZMot2qRu
fJ6fXLVUXpQZ5E35V2RmsaVv+WTkRreiA4dgl0r/VFn/NIZVtel4r3ZaaBOSJ4LXqfvRBtpyRW63
Q2N1rRYwHaAytints6HfgHR9irLd91352hWA85lasByHJ4Vzeu23vH4eGdRVW6HqLDOp1WC4/qEu
xjcax6izCIuJGyUkxpTjwIQTEDjKeCAHk1B7oQd6oXAXlk9hx8jJMJq/To2QCJRFrYRo1yKx2i1d
FmolzfnbjH9GRh37jDFnVNjreKgJ6Y1b0HBIJhwEgFtRFnxrQ3efovWy03DY9k2MCz39PHLMo7Ju
0RWTnww47ApVgdtCliAOqvxx7p5qakxyx70IukDxweHqMTmqtmrFGSCIBzfwY0qph97ZzzqzEsWG
qwwToEAdJ0Z0K9/O0d9cF06adYBh9zkYnM9aY/4Lw6sI22+KrqZVbfQpOWF1xh4zEUBjs2Kk6Nm5
pl6jVum7jMFhM/rnIexr7tR4Xm14f9nknqyoek475vk+ogMt79lFIJfsyesd6UjkuFBbC6PeokSg
xgzVBqnFj1aNgC9gQW00/n91GZ1g1ASZjb4muuZtTMDRxhq3M7LFMzcIAUVgjEb32NU/iU3imR0W
swvxxq6QcigXCk+sxGEacgSGmnbsDBNJlhkxZZcQ7w1Wmk0yjjg5ujbIsPHv4L89OfYECS00d3DQ
V7zI165qkWYHVLsOUAoRRaY+rGN5Gr8OzqgduQdTrEY4hpD/akT5brvCuiiN60ygjNS5h6/fezGT
b5jbt3szcFz1fORM5M9qsgKmx79w5tM1BQQffcl7PXJvh+dq75wy/XsrCo+tmmvdYFGvnRBUS152
H6M+vEJBwwbxhm2zKnwOESN5G22nzznA3w7S91BzHB5CIr9oZhbTo9az97mv2ONAcEyazgV6pJxt
AvppLobPwqIuSDGdWTU9/VYSOxK2MD6uP+6IJNT2rv2w5J2TLj07sTyyEde5f/WCfqfkLUv1v5FP
VxplK78yA6cpJDWusxf960Ezk33BEGf7JYsYt9NUqXDnThVwhPRXH3DFuACeoqbEo5i3/9B6nDG/
NXp6zCb2f7bHfdzXnV3lYVKY/RKBhennSh/KP4NbPtmUnjtjSioWzH6S5VyOgu6M0XidPQLpDRQ1
4KSBgCRNHZPPuMbEggc0EO+vzElQmLApVf+RzWtHbSkdo/dFs58TmOsAiKlbEsPbkOYfTcb2gbnB
S72E2ZsS4/FEDA49BsWW7UXsuFEg0j+Wq/Kd52SfUGjKdYKih8bwpntEzlm39I3psmwWrbambbJa
l8Jo+TeQFSom8Wy2aASrKe5sreRblI+/4JuROZtm0wuscIOVvo9Wrh6HLR7hiYJVY1r5MTTe0W/e
2xn6OPJ2Dgq2wE+IkcAs4ClCo93UHKOWS+RfndQfxsISmNMBEjUqvZvNQdaMz1NDv8dkgWXFR0RH
qtbxPnZP+lTvFEyfNVBF+qqq4TeEjkiSe9IOnWcF9JCyQmIl25hK/QFdfKLD5+zxw1ympDA3Uer+
GSyzDoZaHXXqiIzpx6tsccJl9NXM9hCUftVs9Nl6iArL20oIqiutY18/tsXNVC27P/XtE/dBU+eN
GxElJ89ibz32O5c9PHTnhvqROqTawfEB6NA6zyBy+jJiKsrI//6VOhV0M/ZKeqr8HfdNyIQm+yvi
Llst7cZHNT5VettvrdCFbxE330bfvOn5V+JM0CKdcWDFU1gYZI9+w1yqqPDYpVgGAPg4QBNWyTLB
Q4hLToYb5gGJHJzypNOV4E1NRVUuA3Rn61v1IfLNL83os2NHA/pj6ZT642hRAGUYbx4FPmeVy/J5
EvPLUIicEZhu49qUR5jR2sHwySbEMr0avuhQgnHoRCljnqLojk2LYjuBkRpi+ZzpaWCVs/ZHj/un
Ko8pHpvrjTVnTLpIO4Uibh7mrD0nJvfvUfh/qCyOCfzV2PI41Oxag51eC9QvwZ1aNGI4wBBhjOvj
LBYUVU6eGJhMjU0Q6SXwe1k418m2II8ZT4aGNmpHin6wuukoprAeiB12Z8o6HvArZ09wbHYMrE86
Y+VT7ANqoKiD/ev8rjVIZnqsIt5yLFqhgy4bTvOvy7Z8SrXnuMrOYx+zX/dQdb3EOuoixdTjwqGd
JYiJBAtGJsQtn1J/XYGbVwNq/qii9kDrGuSGZAYyLjyHm/eIUGVP18lVn/lgXCaTwOKQzu+d9Juz
xyh/LaP00CfmV+tCWG9Dc+942qlqUFitFFIlEaa/QicmR2hfXzcyug2IwhSfbPngYwcsSWtXVOcB
CT3Z2fc4ssBT0XJ1yemwBqeQBmF2b1oEX/MR5ydFmI1+mC1qRcCbsiU+Gl7SH0U9AoD3vCsO/kVz
TaxNKtA4Bb9hykoqw6uhpfjAGw/ETk5fxpwPl3LqLzi98bvYgJ5csLaxqjDcQ0ib7H2XjbRFldl1
mKnJle5TP0AmkBQpH/UW3lg/X1uNwp5EFYBmUOTZV4bHop7cTZgwV6+brYXshaBAxThuR/85DT8n
lfXHYl+07UFPopem928WtyTIXHSjgLZYt8O8b+YIt4ASj6VVnGqzPxj4r1Sqrp49Ur3cqYBMXrO0
BoD0yMR7gfhPlL7Cc6fl2b7xl7ED977CA6ZVJ9arQTvMSroAnbJ6ZzvDB7IlJF0iCSc5sVUbZfFP
0jWx0VOCkya+k5VdaFQ09M1jOzXm3tAg8bu4SRPZ4Etha7UpbE58MRptrQlqhSTGZF+E39M8HwdV
xI9VPEE1JhEMoT9weWV/vda4AR+kRX7ubgZD39tggV7zbNM63p9a3OPXU4FVXISVdjKjhdZQATBv
M9KhdRHqj7brdJdajwPZ1cbjsDz8933LfazdQZ1ayyPtYo+CoXNNz3GV7qO5KpGGp/gZaFz87Pe0
JRZgLILGdcWeHVQM5cYsqgfqbxaagvJ3YnnqTnq000bUPxYgzeRSA7Lv+dmFddt6uD/0LmKRZ0fI
3gyCzvXwWlJBDuA77q5TAqfWma36hge9tqHJWJMXnbTQm9+Iov2tzDJ8uD/LMe+NYRE9SQis/ZI2
yUJ55QZuPyRoJS+epO2KsaoT3P8wsaPykIqLWdo+m9pWPPfOXD1DUGGOK56jmltz0WQPWZpsSnKl
N4vK7Zte5yc7EtWDbsT5IeyqaR0XnR2U+DMwq4rpsX0uWqahMqHcunfZWau4/IMM/jLKxt0M8Ld3
8J4tdHBIIibL/4H7PvL2PeWOXS3dzQJgd9nU06lbZpr3h0wqpptNLQ5pZ67viUxd2u1ZLQ/3p/cH
ADAX3Z0ZeekD2mAKBbIQ/tHvyTKv7uGxptEYQ7vhdy1V+2T+cRyRPQ2h3z7RLOUHqST2Zf5Rpn6d
e6RU/Pwf9CBqrFfNcJRxlnyALN92Xg+EHdXqUbFz3PJ7dztHyPwkoPDjN62/ZAmCtyHZ8doZ7dew
PHNpLtxMjj+uYXFzanbjt4K5wkIgD7GTe84Tfu3lT+4PTdfZpzwf3nHn/lAMUb2oAZHG8BzrrcmT
ckF19Y95LbvA6fTXMJohS3rY7QiA0b+MKLCIFm+VF+ExI0S3nqaxUat2K+fZv5YIClfUA/tqX12j
8q+E5Sj8LRlTtY0O+Xp5AIdjnSZn+IF7ioQsEC5cs3lJVFw9GICkH7ohhc83+KeiPfRdhDtTxfEO
Amd3uz90WUXxTI1Gref9bepgyZlesi3CXhCN0uw/eRmQBFSfhAS1XUmW9b9vZ+zvXBxjQtOfWiM3
HxOFGOVTJbkecURv6NqJALxR+WE1Nh8YghgUz7rtq1dREAN5vX+jkBjzQoZdBl4a7nHqQUvgun54
9AhoQdBq8rcU9OeBnr/6ps3JiZCgRNjWGKhQTnTIaR9pfJHeNDd0d/FgTYwIa3aPDEm5J2ClwRNK
11/cvRui9P+h07bAK1GACm4Bhjuelm3BivDQjEzkSNi1zi9ihQ1xs+tW0ig1nARcaey3xDPiSW4b
w7ObFvW1qqcd+2fjBAWPMd/9y/uDldmE0RUVB16a+cEUvmuxZz5zyo9fzckj5q2H16oyyl3Ry3Gb
e6SXpWytg11e41j+2I0Zwcadhq0Ln/RYV/23rjPryTp2h2AGLPOshpcCBtySUWEr7/bNzmxphbel
SM/m1AeFaz923FEfs8mxAv69bm8PcnjGGbjSYnOX2350uT9kqoz/+6qs5E+lEzsAMQrPkAbML7JZ
+EpZW2+FRd392E90wpVW9JijIDId/yvxz/zoPvhaA1nn2cGWGDiGPgYkYtP9fR02Xa84RqTGVq2+
FDEQ/t5qSfQQtaO4kfaMHnHw/06YVx5k3PvbyI93Gga+k9uxQuv+6HCecAN2qkWgKc5vyTTieK1A
Md4XB7msCrSPYP9x4x0tqjuhI7CTzmifXNFmdAj43RFcAP7StH0zS4GJyWdDX1VJ8hHqMdjduJGB
5ozJh5t4f0RegbPrTI5vtepOEXjLk7V8FTfJLiQT8Bhx3GdWXf9x3bgPsNvbO9/Fe9gpKCKZxxxx
6KWOX9EqbvcHy7XfNdyxp/szckRczhGtXSx9//0FUgxUQWvfEG6YpHLXftCoOe1dmkfCvLs6CYDX
MLN/66Y8akX1XdTxwNg6SV77mHYY5Y23Voumlcl/ctKI4FOmkU7sDhCGZK1bX7rNRMHNjR8RYaAv
kwwTe2NPj3ZWzw+jYjKj+9WniBVkv3wat/Qd/MtN2KzxyEBxLeA0rinkZKfrts6aLFh8aesQhZ2h
3a7j/o6Waz3U+qhfyuXBzNCqwIzypS3LeEdEb6GO8tQvqHZmrgkQaGGkjDPseY9D2nEUS+jKrW+E
0lI8OIDVYPSBpmxpT7pTOyaSGDQXcfl6VEac7qHkkZas0/2vjIObnxMHlwofh8p5Rzt9rzyz+6q8
6qUyTilDgItjDfGzZTcQ3FyNljs3dOgNrRjlC1Sd+yqHZwI/Rbvza3zMdXyj9jbfW9hp9knrL7gG
i67k7lHGuTohlEs64jrZnf/7ElD5LjMmi0xkjP9syIy3wlXGfo67aQPOV1sbVMdsaYlAbs+F8ZZr
Hist62ZmscUq9SzwO/fGYCIlBcbssCyQSzvfZVaUMzpOBDXPo+lQDibsB9x/Fz9sKRjxEnsdmdnw
KKb0KHXuCGMv9znc421WafHW0v/oaTs8PPZcGA8O95yNV7dfaW9qgUZzyhrK2nCOJZk5IfSZAdFw
cGGqWX5T7rOcgLVh5q8YQjSpPYKyB1VfqhkpdsF8c+CkMZGYNrTK6HEYjDetE+i7PRNs5Q5YZDrK
2wtG+qDY+mMlzV+bTPA2diz9hBteP+WMOzrDLh5GbaJQc2ZnkqXtwZzw29ESZFCvNCTn+4Oplacx
TqYgZYlhuEMNhhrTD4MqZorCPPBX2L+wgerGqawR1nVmlVpsU4Rg0Eqtj78tyZpglsk1FRk3ECGu
s9UwfTa1Uz3q3qqj8H7b6rjTTYgkT8orA0uXF/arU2A5cpviTb5krs1bxzpn4c6Vg5G+tlm/l9ji
/+SRkGtNd/HhMeZ1J7yIEk7klmR1fSEjoB8qeGx7b64pTxtlzVhHZS+xXKS03BAP5YDPlj6s9xJp
5AuQ9H9fLN+h6QQnTURUg2AfdY94APe4u/yXPJ5uA/EzzOp4JftZ5sBRSOa5oweotzDNV3DS8tJk
4TMm+Z36aEVdf9RJaZw6TtNrp6a4drIpricuGuNCmgl1evLSUkU9wOHfcwqYLuxvp2BO2mGVNhmg
CGO5iIH8Pk+0fT/bxtEWHQX3nftmExvjBOk+Ww7I+CFlFlEYTf1ITI/mOLTPZIxeesfsr3VPDo5P
4fP9gbQKzFHNPsFr8vAXRhiy/7/N430Hef8elknKtOzfZjTqJ9KcpBGTrKCex9s7VFTs+lb2O2vi
3Aq97y1enMW+wavMTSQ8J73hWrvYBDrhLAeAkeXiIdP7L5P2E0zaIAvuD6Fizq78CZ6oJa+Tap1d
CpaXZF0jHjUIPFu/Mk+G4canVrnjPnLSdl2i6zFfKvq9WpYsQyuHC+ufIMBwjPX+LIeRcwhztAdK
F4wLfRXnEG4MLeTdPm55W7bMXLp93pVqk2BA/2wM4+Dkmf9adOl8AN/2VYrqYqbchfVxNK6mB/M3
jhEwUlheZGD9QE0z46/S1Le5M6h16FFxgnk3Otx3ljVFh9cUlgAXm+R/PKABOvjjH4E89A+eBC0c
GewE6XOvD72O1GoOtP20MyEf1dZswRYYUsbnbzRie19oOGe7Sq8ufdtUF9E0O91u1PH+zMiGo6/n
2UU1z0g07mM6mOGT5mrPE+Ztk+oaZgB0OXYiNR7bgvpVP6NEolme3r/nA0fcyXEJJauFtwVN1TgN
ac+XHFf+1qYqA5uB1vn+UDlOdZT8BHHsNeeuv1JRy+YON8ZJDb2B60mAUKc37eTXDGAb2FkbLxys
A54hPvt1OFEwOqjynZeHeXhFmV0aC67SvDyEo2QY6jBMls6SDnMqgQm2d19SR54rFL1PDj4mfooR
bSXHKgT4K7okepbKldfH8cWFQFZ0MCDLlnSFbpSYNfUi6OEkUrTidM90SHDFZrDVaZVjv1x5BcxQ
+ziRuWMm6Z178JguZQYWyMluIkxTyuI6d5BLNePNaoh256P67CzCXVHtqEMsJvvJqf3XhNgq5IHZ
J8w8OA/vhe9jmjAEg8dZOPKCZkxhSkJcfXConM1C9xdHYrkbrMg8EWj7wIiEZYPy0h0mNo6rY4L4
1c00F9lhc+gGouKtl5NkNSzT2RXigfbC+dfO6YalvDJ54FXpGY83+p4I7CPlWNGFoopyN4dGuaXM
hcvRyd1TQ8IEqQaOJp4n9Wn1TOt9ZQ3XjInU1R3Tmy2H4W9F67ChsvpTGCM3cs+zb5OdgxzJlTqX
IdJE6AkzgAwMr7Gv9SCCW7KrpD9c719B5xmvsT+/EEOTx6pB7nSdFCbAsu51sykpi6FGObMfGiTA
vXDGf1HKs7sWcP/+KHURxNQHk2EqG2Zy2Jl0aixxiSwADVw+kFv/90eaHP2tDjKFZLtrHm2MeHcy
irasMPevrMQaA0gMb10dqdP/Huax/n+fdpngEDlA7/nvryS4o2q/WZpc0SruP9r9J3WWMUkcY7a5
/8GQsBk0DJWeYNaemmoePw2LdSojYMWwJ6O9wJnjE4xldR6clhE/aR4cUOppzsPpqZibTdUM8TXs
R4if89+q6ZunyOTPJ0vwUmpQkJe/KGIp+ASbcFxcMzt6QOjWVvx4JzXemY1J6WKK+9/zAgeg7+RX
jTD8X8ODu+s1bffU+6ib09jVOHNxYM3xvAXH96Mb9kucEL+lWLbeJaY8eLb9B58MYX066gJP12k+
tInGW+mOjzOrNB1gKxpO4IB7/kFzrOeUnzKKnqirG186bfpMGFH0bYhLsNlF3NAurvA/GLdrQTxt
+9q1oeymUQDUyFuD3x4YV69rO9P2RT4ZL8ocyb0xQG5oZSRukTs7WUNjHRncSz3lWJaV88GQvPLA
6T8lJa/bnnMHva49hnKnNVZT1H9VYS5vZTqINdmWg05B7nZdaBiqce4k5Hi04URDgLf1qbiiaGmm
4xyu2NmfWo7bRQb5j2cYqfYEbt9CF6sJ/BCxkQkbVynrY9ZGj3VHVLw2Ym1jovvFzTCf/o+08+yN
HEuz9F8Z1Hf2XJpLA0w3sBFk+Ah5k/pChBy99/z1+zCnZrcrq1G9wALdCWRJKYUU5OVrznlOibEu
I7OrqxBVihEKQ22FjWeU9k1lzkBkCmXlWPOLLVkHSp39YFwfGLN964KFtpG240q2wTORbCpn/uhO
bYeG0moTVw/GisV/TaYhvxLiVh0MOMSCglBat8zj1hhfycdAi1NvqG6QopMPBgHUwHp5SMOoYASG
mSvMi9tOhQjdMKXMtKzxSq3a5UHybnXNbYZLWomdm0CvXiIcwncLBbt1+rMtK2vdm8yseIThh1CK
fcXwAZAAWiWiquoJxz6y9B7VlhieumWFYjTIgDTqKLdJh/IUz/LA9nReBQgEl2Z9TbTp8EjjuKTV
zcv0jIm6GB6Mgj1KrUaYeRRHtLuR6iMYTzJGxYQF1YYOzRNLKozS6rT15hrM69Cl+jmJXuoie4ad
zFxCoE6rhPSaSJxyMwjuq4rFbs72hnHSkTn0TefjFyhUezjYGY9zXDLQHSfD4+herk59ierpXd9s
M7jKPUnHhfpVSeDHSMnGptVPRUbCR5Wz0oZ35VmivG3gTc9K0J4BRH8UTXRVsDeuu2DIdzKUBM0w
MkCwTE5RU5OvE0eYFXqiU/ppqPGfxZqbRBsUwBWNTfYRzM6xI3GH8ScBt+hVsTWEyAIyMlv1WbN3
tv1t9tMXD3hGBpr8Kq9VZr+OTMnwQjF7ryfznArI+omPjArzK08jY8asVcW0xCavUvwIgLUTd13d
dixM0M5nb6A/JxSegzeqM0V+QCgDgiJ/j2DFA9n9WXWivGN5yhecpiPKjzVlko0ZoGJPVM3NYbmC
ciU+KFVt7bsU9SZJ1Mea2x+1bSDBLQxT1q8KO8S73bEuUStImok6oRlHFLI4lZ/sQbsbE5Fvp6ha
kpRj4PFAR4zW71w0uoXrdxv43fYFdiK7x45YnVxzNlopPpyWkQarYfqrIYWqmfQ7rPfZZg4SryN5
IeSN9JSMkEsbqAhuC3gKnWyuSQWOEBk7mpf5pdaKLYF0jE6e+1ymO3SGDiKj0vCcLn+Qg2z2WRxc
kr6CqNKXo9sYrMithFUg81QyXw3Oxf5B1Xx9rQymW/jjq9F2R4c49KEu9oTc8fgn8goNCGz/McaY
6qMhiB3UX8IeJngEinIX7I02zIi1iTl0CX8BlhZ++9ilDkimCOsgZH1tD7nXh0LfJwJ5B02bx4BO
J2QKsnjXYutN9cdwnBX2o+ZGK2oUNCFZ0ObYY34VNPmkPpaGc+57ZbvAt13RDhGDIf+2KlV/cf1I
ZG9sTOhWL5P9qPhUxQ+QNnCsO+QgBc4zCSzZKsjxetmDuTad7s0RtGeNczRMo90FDQbggh04dzYP
8UhZ8pHNdZkGBBMF4T4dkBaoKtyJ0aL8GOsl+KYIUShNKLylI4+2P1wRzZA/YBt3pV6ugwFKOvYa
XAgaOztcJT68dfsmrZXIS7OGzhVbQIf8ahoJu+NAi3eppqc4zzgQUXkhAMS3HCMb4BjjxKC6NCOQ
tRkXhEVPwk0y4R+YiEZrW3megLieta7fxJPqBVr33Ds680CFn9YowURUxcVPBsNVLTkSsKWRw0Ka
kftzpN8X7IbSRsfpPbDJNVNyPCSLuzXHBR4P6gm0lXjlOhRKZpAcwr6sTizvXtupP065r2yUtrza
7GKqnLNueSa6CSNuBbcpe+w6QOI30Dz/yEg5SEJ8aN1sK9QE761BfmVW2oVrld27P6C8zqb8yNZ8
Ow3Ng25HB0MJMreXRrWZWrLYsPAkE5NnGCHO0am7xySzXospBCXaP5ZNFSJ1kSiJUos1UVve2fOs
ebPCNqrPym8C57w4VnwvUXtSjQmwUSbchjVGC0ZCuyyHOMCymJpuWpYjtDlFZN20g9XjnqxI4E0W
HUVsAnXQVPVWIo9dGRhV5mhgaUqIniU1XAxGvHUKFR8sxzLNvcJTCadnENAM5EvyNNEjavQ56Shx
FBwdfa7Y96qlsYHH9lHMgr+ZtxknrxsNJKc5UIyRiGDqx5e5meSEEI6COXfocWpErVnLStVAUY88
v9a90gxe0hANbWA/RQpV6cjsjNvEH/d5wJtCOdaMbEuLUHmrU8rJ2MEZTHz3VySZO13KkPyE+Eip
S8pEGCL+hnrL4+++qWo62gjPRCY94GGIwGC1CgYyLALQm0d2VSEIJv85Uqt9UgwB96LKYDwF4aMM
L4Ws6pdGyx/TzngISV87cUujWFF0PKPBTZipM0+y6djlKJhlzA6dUO9zbmTlmXpU4mN0mr2CnUrB
tohWd1mWvusklaC3QskZ8KCn5C/eSzGXd5WKQa+Ne5gfAfzzIWeQSciw1y/9se638BVM22tV9PFS
G9+dSL0n/ejSy0bdB/r4VsM67hJnQaWrb+aDBhbt1hodVA8mLCN6Up486t2M3Ny1KnmnJNpqzGbJ
WhZERXTSyjk5VAHXVFNHns7obE3I0+Kox14ZduIWNsuuvLZmrdzwMMZ9KWEBhOQ1+yptQVmbW1Tn
KN9uQbpqLrJlTgr/uWyH41RZxgFOdLXO1OaDW+mzT14Tu629VAFwHAwAFGBeX1JEnFjl1uT4dtwM
DQ5gjWFvVtRsrRNvdqzUVdE2u4bdCe5CosV0hqHD4HxrufKSNXj/a6Mhdt3wF+wT66BeMqLF6+iQ
ztBhp2maE9F/xM+aXY9Zrv/uOQ2OKVqmUu8BCBCjRaIwenalQWHV6Yei1bZzLh4GyTFl+r69wIAs
L8IUj5+fek23a7w3BIInyMpQZutbBWGeY44okiGMoUjLNwV8/WNpxFdV4fEJtmcm+3c2xGurgbmI
jRs/Dp9xRMcbucB5hNG4YZPsOPoRkpkshQzMaorE6DVtjMwBJ1nYB4aYBF3QNBlE9G6iiVCWQAkP
k8NztcUYsab5/ShnG+lFzYY5srUrckGV2IvuRkyhhQELhKAJATwdPDtmF6kItMFjfz+k3JkmYP8V
1ZENuyBynoi15UlVUhwjCgyvfUqEwRD3z8OSiJkV4z4t+jebkKkamm/ASmdNe0W8W4vmnCDyPdKf
bMUoFuJ06v8oux+QIhfjJD+zNftMRHrtmDfwiWqtRJiGuBNs2sw5XOjbrJ/9fR/ND+hfEN1Fzmts
K99tPhcbQszBz0C99mMEH2Vs/5jMhJYruzf9cFHRRpi/knRf6+lN7zTfDHefiHeCijX7/qY6Eoeg
nCoT9ERa/gCWvevlvHN6B36H7NR1VlJ5iPG+L+d202TFIY2yCdNjtIUlrW6wAGTY9xCKJOiBrNC8
RqgM3dQPGXz0T90MnrQM9BpNArONLgjlaUbEGpQ1Fpia8FxkaddUx8A5YPcn4l2UIQTtpxlZfj4h
TJyUg53vlcpWt4ZVEEE/FS+Tpd5VeEZ6tJXHdk5eYe+pdB4sMp1prldaJXkr1QKPHN45pvSzq73N
kPt4FiJKthPeo9A+N31+UykmVhazfKKG2RDjxubNsrlteee8fHyCnDUsvL4rOgHt3oj690DBwSss
ZJQRsd2SE3Kf9mYNMIHIHLHUxJos9Tsrt3/YTYYysbmJMtLhqqz1t4ViscNIxZs5fgrmyrFqvsQq
9lfdsd/JZXLB7v5kWxFvQUQ898ajrQ7tHrchy4MBSxi54NwKjdf0tKhKpu9tMT0AUFgBu731edau
SaRgjE9aV2QGDxIHMXIuQIJqgoiaTqVskShOS5rPoBNsUVA0pxbUEyNA51r39bYjxRZHC34HpKd4
CmOcJC3GpT4IkW631rc624epSx+6ksgvu5GXDnWBylQRC3QAJg7IN+Ad82Qe+X1tOrZNq5iHHAgM
ukNFUuM7KH21osM6XxibXqWJ6ZKChDtZenjJHxQbhx32MrbvKPpqZrNUbgI+gYqESdOhlhQkavDk
OplxP7g2OcD4cB4yB+qI4mNlHcYj1hWXd/9H5MCfGbv4qpAJ7QfQBS0MaSwWnlgKelZGQ9dHKKjL
+Z0Ot135/sy/r9ODyaC3cwPeEELbV0LBfSuj69DiO0miQ9jUb+0SJ2UpDaLUNPmA8EMAHMS5sgov
Tnvi5t6SzPZD63BusUW9jez06qSkhaktatlu3hDkGNF9N+/ZWB2CpDs1BoktY9OfoWBQI2vVw0yQ
paEUaMfV/iXAjULEh/8dzeMuCTmbbI2LBZ8xdPGVZZUvg2OcfY2CPVQNDsrx1PVkuhtDs5zNHxZB
LH15mpUHUTMq0rScoh5R+Zjcl4NzSnX/MPfAOmVXPDbSes4axD7zSOm6vOoqbZ9MgAgZ46Tog/G4
iTRJg/qkFM/lSFtTGU9K1+I5JIlupYlhqzrE0ZFOsAUdwsooIPaGvrYd2X/YWn4fTtPg8nw4wAv3
KoPYQkpu3l1XIGLYTe38rGZ1vhE8J/Hu6dndxL6OO98rq56kmeUAgQwTUyoYK70WOew+NAwlznqY
djDYRIq1LpdPSojzkxHaymk1eN6c2KcOrKWewzW0BFXaVDGZzBZPWIq182woLeFzJZbxNiiXHKTy
dnTQolZVdy1D5YWpQLXxC1Kw5Kh/mtYjin2AAx3vEsYL0rs5LXLYY6DDyXciQouOB+wAKt3QaHaM
U2/QE30uepsAosQm1yVoPFJtfasn/daH0jNnGBnr0Xyeu+4RfQfANCt/tNTslIb+TUBCo2mJdz38
toImdrua4XmYhZeENTAQkle218M6iy+D1p3gWDzpQlnNw2iuNYvbCcPRMp9xPpQaE2dc43ercRfD
rdVYUNrQ59jJWarJZa9GdzoeIGYLw9aexLthto8jboeZ3iRmZqwYxX0YwE5JwhDVbg5hQ9TZu600
zm7IpcZJqL4rEauZhL2yKyd+UmcwPhnDEFep4yLyYxJ0MxpHiz0Nl5LDr6EgxApvCWOV+zDnIYhG
p/B02oGVqs6gvCPMiP06a5UIjbD/qgkcCkGNYaa0pOcjt76hbjykeX/uK2OnZKRepM7etpidl8OP
rBY3GjJJF7nkBZzFrd5NLpOlR8PBGRfBEaFdzr1SkoGbmQq1oQoHULMzzj7QIevGZElpEpbH6Evb
fGqwGD1bhwpTpSiXu0lWW8pMbUZ+Yqn1JTJBillBt5tSqndqyAkvc+ms1eltQczoJrNpc0TJSPH4
OAf5J0YVhqNxvwTmqhQ47PdbAF0GrC+KsfRLzvKqpu0jTR0shiF24Zae/LrBYKzg5DFp/vDq1hBC
uOoVxrSrLOM2E+CWpsaXF1Ki+oL9BYC1UtX57VsKMzNrizvPwdtxmwrle87vEwiW28FAXGwPhC9x
w5RIC+O7GAnBZLcMCcyeTOnJcJtcv7XK/INlQenKPnwIkC8GgMk5hCKvnckhdexA3zdwVuLGeqm7
5K1Evzex0HQzSyM6lGVzh8pmOEdYdocBkBB8JcerC9A3NjIlMaIHjn4mafkQIafSp+IJHxtHGmuR
cyMWvUU1Y95rmgw9El5xK9jRc+TnybEtZLkhCtGBAmAxTaxuIsfvV3qQTV4yc0GmxHkMPo6OCQBJ
XikfbEBLvvxOCeUud9rwXMmMt8TneRz5gwtNj43NlK6NwffGmXuOgmE/OwH7JMVmZ5h0LyIrghNq
KhBWVC+QBtWF9yNHzVhVrMprS7k1UR4ckFkvaMqGU7yLnLXuPEdMpDxwJvmqWHg9lfMjrJHd0jgw
yh7lFyr+mZTEnmad3GkURmsxkz6vlCS8mjPDztnBWN6zTQI4ofKptXM1BOqIqCCZuK0wi6OYBm4L
0RL7nscZDy8H0WlKbiQcNJ71+LB2mtrvKlxI68TyMVmLE2Fx9znQhFVgOtsQTQUv2xrQFOn9EkdA
YidSRDyCIUn1NUefaRtn2QwvmU4h32Vo3jGDYMpOmAVMEaOtynY+ET2BhanqI91ofsiK6ZHBX8lM
VDuB3v1R5hPr7Xpfkox5W9TKYVDPFfdO2thy3c4Ctt1yuzadMx5Ep3tS7XjedOFzIA6+0T4NI1d/
nVbL1UtOafYsQzBpbWPVyJEF7Mokss94fPqVijPJo/h6LtpBwKGdNtKcXwNDY7JA4HXfyXtLDdD2
kX7RZ6BAbdEfZkUcFbu+5EpPELBgfxxPtFyCKXU0YMmYKLEnrM0E9IS3mSne/Z6emuPqwC2AFtTo
zmpX3GtCK05ZH+zozbMVI4AbtYqvUq/YjCntgsW5w55QLq+2ZdB5SJAqeK0TCC5Wyy1YyF3gH4eY
m5X3Oqe2cWwPMZLDAzdajbUKGAuWqZyeBstu9/gRfFRq6xgajNtoFHldGnBQm7Hhyk6eTdwFwDUL
5sjmY/2kxPni57FH4NXZSXQogZSu51ILRq92JNvdEeR5YAE+yZJ0F6ftZvl/3SSXuLK1c4JJ352T
BO0xMhXM7dod4jAbofv4RkyCZP+4AQHm5aExUkpyb2uSReXI0JKRCedpIlNvIMyUXTTkrqqhOfGT
Db3bFj3trZwVEmALr9BAevKwifHfWcsSITxm9o82V6J93YD8AuWz0pQAOqiFwl4PnTNq+JDFMu80
I9GNZuKTEGaO5TMT/OZskd/NRh+uhW3PVLD4ucuQYYQVVDTdHXp2DBX6pidfyZ/by1S0LHlFCVqM
pGDY8p4fLdIi5dC21lEbRy+o+SGFwIIQq8p8qBodfam2ta02uLNt2sUqosSKedZfDanfjEFHk9vf
gaOu96FuH5Wl6gWMPm96LOYrpR1unTFKvZmoY7xI3SXi0oorJut9C8k7EOFeNdTvaUZeo8p+PSqi
5alangLRMiQyoQk7TBq0dp0UwafZmD4MPJApBve7W7T1O3IQhnMxC6z5aBi2PHRYqe0gv1Ud/WUB
ShPwZKg8dXTDGtcklhIxtZb8sZ1bddc3yXNjB+KVCjDAg+Hf1qbWXWjjh1PuUJmndfLMUlecE3u0
D84CEDKGB12W12zA/jnWn5BqJNKA5gaGMNsOAfaSJLfgZHSvWqoqBJxWZ4DR5jZuQrYKZcnhrSWe
SDiCnQkXhjVjGUsipDMx3PXptehZ3oQN8Uwxyl5XLdmy53pxzu9F2yb7POndlp0OnS3YIVSz83ac
tMITBHVxrpBDTfBOMwJlgOJ5LNL6S8/7HFsJgd+wlHBMQvTzbOE8RrBOmirjGWQo9U7YOCdQlXjO
QGXXG8ZDGRnbyLCcTTVGW4exYzkV8iaF1PHAvQU4tnmtFZTMKQNT1dNQSjrF18ixrwlGF1JV2QQO
9AcdEcsbNkWcrz5r5CqQbEJBDYDcfU+66rnsnbPev1uluDSYnYOpyl5N0G20YwP9q1H07Lmr+Uo0
9b43SJzX62mttf3IOKQ/aDCEj4l8DlszPsigMNcV2JV1i79sjJmIgHdNcYgC8phgRE1YY1pGTXap
elFTe+PEMSKmwHLVMLyTcfwAhtzc1iZCzxFDRNoy0LQCvNVVXb+YQxO6/DqpO5PySEov2tbySJ68
8TAEcBEWZ40hYo+Qs2+FWs6kqfO0+dSwHdoWmnVT1M5lCBgIq4Q5H6PemPcATZgPg7aBuhCAKmvr
x7E1qD/bJN4ON86s5/u+KH4MqfBUddAuWJg1V/xEXUpqux48C0Yll+MKFCyepm3Z4CwJsuo2cbri
GUrlW+CqOuBM2iAEsAyZg3LmydA9hZaDzZArij773QzgTrVLcx1yVIYqaTqmFp5VAOfrltBv7UAe
Fs3FBCLMxMTRsuNHhRfdRJLCQdZqsObh/ZWY1ptfxbeJWuSbiWUEHNXqUWXyhsghXcM92AeCHRs1
AG2ProF3cTyFip25zHhgQWLWj5a/QAUmbAoQAKDLNEjyJ1e2k4FrHbCFoiWb0agfzfTLrgbjhrla
h8wymskcRzhQnAdh3yKcPUk9qjZN/lkKh2jMbpHScJRklHkY+TjN5BKwHaQlc2D/Nh7atzFQn3Jp
MoKk9U0T66TgRwsAmlYN+9IxYFRNPQQikh0FZ6MrmzckKzjEUeO7w9B/dsB8PC1LnxHajmB/uL20
PnmaSYGCkrf2U1yeY5nuqmLo8bJSMQdTumu79CY2beHV5SK1QlYC4rlLOFD0ht9QhG6F6rjciDze
D+ClMtn4uGPMx5JgVPb7bzQiH0FHCTs3ZrsR2rStmwr0zQhvQmdvYbXyMjYROInxxVj0jU3lfPhm
8WUsYgvLgF5bMwMRtegZ7cCmoP75Lub6oZ9zjOmMV8oU/jQ8nAhC4Dc6fayCnT2vVJ6OllA2BRtH
0zBuiUwrRBVtpUGJbpdvGdqqNSSnkptmysorOvkPJKubegJFKvhhRa3aKy0f0Egq9uNoqD+yXvlU
K+MQObI99+M2L4N7yxp3fPaNQtfh5n4MA02LRg+d7rmE/85VIxW4ESwuAlV5BDnjrGdl3Ng1JpWh
J8utFBssOic0KBidWXChcc8YhUFk7lEi6G3+nQ3L2KdFKmDr336vf/biqYY317P82Jg1aO+wcQw3
HzB714r66SQIaIWNNr/S55GEVDHsY8QAzlec3eNLeEv0tGG8cywGlrR2OsW7CqMgUyRQYCPNgUGN
NwrzDPi2R+xa1fMBkoVgzUMOR568+qnJqIkjm6Bw83tUkPDq2ZCskbQ/WpF4NVi9IHgwbsw05uHN
ljwOQZliSwnJj5jGLUgYEt3X6GduQkK/q/K7sHZwsaONWicf5DWyUq46pBSzVXtOKysWgDTYNhR9
huPhemp0oOgJPXAHKEQxDfQV+fQkEnHs0TDPDOa3IbHhQgPKEiDvRlQXfbL0OmIPxSKvCGU9KPZH
RT4VAE18ZkHLf6HUBPvyoMLpKEfoQ3W3jHQNaxNnA/Vp+FKb9j3xEJt5ssO91pY3OQqTns9bWz5b
0gBggVlU3IFx+MZzf+QinJGH0KNDAxw4DGLAaLbzDES4OfkhJ7haq/7Gd4xbtaLI0Or+qDmEMNhR
dTNjFdlEA0I4B2u9qZSu6EOOXxJp9NS6CnmHqvWQWePLFCHnK7BerCJWK+zNqxpENtqPbWhVbhDE
QAdNqBTIqYFRJpD+lkVYZy3eONISNTs+Yjlu8/ib47RnHezJlmsg7gZ9GxpYTfMIuFaT0tjruJ+7
cHblALnapxGCxr/o4Pr3BnBtjkOGx7j/luR4LCw0whoJQ4c+cGn/Ha9teYlmjxXG179TEZAFUE3P
SscvsUI6DmDoyVFH/K1FnbMDKviCZIe3Q3JrpZSNPYqTcZiQJAYsbVF0uwG2lNM0pjur25WqQ84y
PVRTJuCVkk54dHoBcgj1BxpSLIRR27pJSqhVSBTPsfCNWxOlUDTgCmp1/dMvmXDh5z3rqq/shhn/
mW5lwrWmfLhjjNXWxdFGQ2jG2mfCHrcLgh1Tm3FlMYHcTzrkQvY7BydQ5Vq3QklfUPAzEZAcp5eu
RDFb8tpzdUJM1OlvulHdTd2geTme0tuZ2D+YGfsw1+dDOkvhGRPUOdzXrSoeSz/oKNfDYTON1bUK
mmwXIS80K65zyup33SenQCxa/Sa/YWVbHeaouDqAjHGn51s7dL6wzb/O4E7jWP+YhD7trAmWksp1
MPSJzQpgdlVzuqu1HnQYI4KiksmxkdnevzQite+0YT4OtQzOEmuXh9E1desy7Y5lKe/hQzf3xgL5
mSzC6OXcMyYfzKVlRlxA0XkqpAPrRzWMja3mmidUkR/rgqw1BeNgnnOS4D3ItoU05HakTCkzZT0H
aFhmcHCbMly88hRP27HC8e3Yw+wOTS/dUlMc+unmKLXc2va4mD2Fy32lK0vFZBwWpB25DtoRkC+w
CcyO6zZCk9+KcgtU31khPM4vQ4MPsDnwe3PWiqLxcWZha4o6JPZ6v8sy+cCpzwaeHYc0arHPUS+v
bFOFngfOK/HZUxV5dKh0WjCB4GtlwADtQu2t5kV6vWCIq6iRelQVdFbanMhLiZbZj8renakbeU8u
YdL4RzNKnuNmPMRZwsApAwkL2IFojegxtVkcjnH2DslsM/b9Npmy+wjJuh0qOydlFtHJsbixK+hK
TrgeTG5tGFM4qZ1h2gBZAws8MsPODfgu5vhN2P05ruFs98gGaz+Ptr6f3g0FCDvBfeCqkf2lBuVp
MEIdJnW6l3pxLcCDr20m1bjzWH5bqB+0Vv2wfG0AmZUwDmk3kVpaSMN7zRs7C3xjGXzbSf6QzmzJ
6mWprlPqyNF5dsLo3ZdE4egq6jpn5K7IRUy+TxehdOG8Ib4BYFnMuwlxnZ04R2OiqBgo6VUU9DUY
CXcEFgCb6mPJQSHOjc7RRrEN0qUWDKVNQp1wYJ6GYHoYjAiXUHh1AjS7c5LB1Ay9kMCkrUUBT5Cd
6fqobltTRYw/2eZhIFx83ajjWRTVEVIi6hz0qR0r478OATP+FBFHRKNl2aa+BBESAraEOv9TCCJT
mV75uSjPqaYeHa7jyXDm64TSeoUt/liQdHQRsekc2VXVnjqbV8qEfjdx89/Rhjy0pVq8tgpKpUSz
WUovMiuSb44GfBmeJphRlJbxvVIK7vLoQdaKuAdLa3Im18VZFwZAKqJEMPvnyEgzxsZTYtzmAfPa
vIAYBL3lWcZ6wSYHaXaJgHEV5uONYnT5uhBqtWOj1dyUlvff2bBRiykq0AjHXhlTcjf4KOIqZ7LO
Pt5I769/efqfMu4sQc1rgfjWNcPUfw2I1rmwUeMoaOeMylyCdSzPLzrn0Ngs60H9gPsXEHPm2p3K
BslDqTubHCktBeZ0qBMQJToLPbRwwSZRQjoxsvLWWhXt6johMCOAaCQiYx+XhHPEI0NTvUGotu6K
snQrgEl3sqswTKvj1skM46gXKSHAg8VeNQucR3tSXDS99l3VjdXGBpD9b/LXVOdPkd8WAxQhdE1b
gixN45erB80iiBYdqS5pXjhqClO9LfzwGLdK+CJZezMvDNjrZezkSywzr3Uafg3NiDgool0XaVQx
usppkxTAyB5q6omzKZ8uCegWXEABrqpOok1ldvgzQnqGL4ZS9RASObPDKN/chSZ/aA34N6MAMZKQ
bnOisrjqdf7e1MMrUOYFDNho7lgPFd5dNjmdFj8NjoqmryXHLWtN1xFNt52nQn1sFdXcLPJEL0DD
vjJ0Hq56qRUPaRw80LXT/DHkOemhACjF0beKrDI4wLZK6WGA8SsQFS/msLIqQjrU5R92AyyzMk7F
HtH/kmCDiadMGph34GmyFsjR5LfihnnyvB97STFS5MO6ok9eopl7tg+QA+cuYEZdUvxltvYO99e5
kchcHTIRzn44HTLCH3aVSnaz1EcHJXDwVhjht9b39ma0oWU1KSK7YCG85xr55T8DWdPESCAu96Be
FEXFdqeql1pQi9UQmuCrLH6l3c/4xkoHkDpZRBD4XRcB/LdvRx+YD8iD4hJKFjjAXN8nIsGmjbkw
6EMYOPgN1NPPP8bcVE+ZI+6n1Ap/8OJAlHecqvrw5Del6Q4pLKCfAetV0fvHor0SyXPRUEDtCP2K
tqxxnCuwVUryCblqWSNHmJuNVnJzeoGlifcOdMnaqKyzTkzrhS0QenituWFDbrtDKA/I6eRRLWcU
2WaT34a9hsanM96tYrAo7NnFTMtCj7H6pz6N6rbtxej20Mnu5voDYuqJ6zMjtCCfz5oWlJ5TIRYA
JwjqrajCu6wXL1ERJbBdwBuFi2ihXkpn9nvQLSFlnm0T3ZsYWWA2ev2YzNUCnSwb5pDQx8GGVD8E
R0gSj5dq8ULPE1LoRCFEkZHLSguF9mQ2MOcnNNfuHMJclPrc7CGa5bdNDzS6xFHs1lYsaHJ7iXIf
w6BvDKxWgiE5RXmVbH4efv/5h/Ta5h//xd8/inKqqZPaX/76j8ci43//tfyb//M5f/wX/zhHHzV4
we/2Lz9r+1VcrtlX8+sn/eEr891/f3Xutb3+4S9LSkU73XVf9XT/1XRp+/NVBF/F8pn/rx/8j6+f
X+VxKr/+/ttH0eXt8tWCqMh/+/1D+8+//0bg6H/+81f//UPLy//7b/+r7t6vv3z217Vp//4biSF/
s03JEUm6OU810yYMePj6+SFL/E2YurSWwGZTQ8DEMcoDqg35btrfTA18hcDeBi4QO81v/9EU3e8f
IvJSaizJVGbARBj/9j+v6/fs4f9+u/gt/Iss4j/WAVKaJO+qSKNVYWp8Kf2XIE0frERGyWe5TRPc
MzBeowt6akS5SwOKlPDTl87LoDkv//Tb+RffdQmg/b9p1X/6rsYSuPtP1UeFYtrSrZyeyLJ2arwr
STz4//sOv4Q8Z+S31LFZWG4cM42qjj1d719/hz8Gr//+M/AENExTCOEI/Y8/w0QGIgtAfoZ5YJRD
bOY41lsbVOtff5s/Pmr//G1+yfI1pqFFmMe3mTCJ1OOTun4upuTf/Cx/LGj+55sgcNAYkPNA/yXC
HMee6QCDQjDW7dRsF88fE7MHmJPxvwnf1q1//a0cVbWlYVnmr2+9iGP6ISe1XBIItikWCU0YiwRh
3S2s/bw+FZrN7KLBfrph/L3OqGqQIKfKhxJ8iIS4RyiK2XD2TeaysdtWzWbQXmFQu52ebYy5fWzH
4FhZpzY/p9ODip1ZGb8ssIm9vxBkIR3yOGHGZlF55OiZc6U6KXW1jlg6hXO6yePKVXcjhPe6lK7v
fE/AdtgkuIoxrrpuIMqouJK0+iA57ZvM34SJ5OjvEKOBZERON78OSGr9E3y7TQJPU069J/R+o2ML
buiShFwtlCk2+17GfovMNQTWt2N2Z9jf2I3gNaGLac7/m70zWY4cybLsr/QHJEIwKBTQLW2mGY2T
kU5yA+HgjnkGFMPX1wEjuzMiqjpDatGLFqlFhqS7kzSjAVB9+t695zZMbwcNC75E183nwQa3z30K
qgCNaIYcJN2l0OxoiVwXRFUOqEsatN1i0eAgJm76RyTPFGjJdYLKKGi/yuLZcW/aBEUM9kLcC6vE
9fiNsDIwf06aT9vaFs1NL++66S1Mj3OEEEGPG9PA0+SgBoUR3z+m4AQobat17z56zJQhkeDzl/GS
zIcjw+VjQtEBpqMDeTpZjx0Hw9J80TTcnLrY8CgO7qfL1CdCUZ8UJLKizhQVVqE3Ud5n7tOYvJic
x6vvKdB+QMoUTP0xx5nld7cCjD/WDFBO4akj+q0bXiQj4Kz5rPaOnjcph+LY+JQ0RNuFv5UQiIRr
oK5BfKGraOtpgftukvxFW95+MDyC34KzmzXvw3gvwyW7nmXPc56KLiRxzuRyJchMbefBSeV1xJzA
qcq10c/cVNZ2QZsgOjedZD0i/FjeEOvMkbHICRjqOrd/NtYTibosqtfjHpH/OUz1NZN76v9LA0hr
wvBNC5C8nLUoTgY89yovqUo3ZBZhS3J+gs1eNxGRDtRVhL1w4LS3tO13PeE8cHysqN5bGIgIRd2m
dbJtionOZ7Z1af2Ru3rda1oWWBqrtnuwGvvYmf2lwlSd650G2JGDfpb60Qz7Y4wJrxnoTVVAUeP+
gcCX29Eqd9ydHOSQ6fnGxtb1tfCHrWr13geKn3AcH3k4BCnKU/cjdpt1kX6FzbwD9RZaH5i0bs0A
bnF+kxJHx6gqoMGi/FPmBkwZWqJnySpOBYaaDupSiQCMKMNThI4kGOi59tEB3tnK6m+qRYde+VyZ
du0yf3Hq+NXR3tq04nMDOqPvGSwS9oNmH3EBNxdKjLUEMJ2q4VrS1mPgPoXv5pxivl/IAdyis0fi
MJwNYEmeEzN2JTCVwYbhqSXy5X40fnmQQKwUvdToB8dAhs/eweCKG4l9U/uEJ419R31IjI1lbdre
xn5YoNDW6Bo5E2WPZQLZ6FhFZCXL45zeY6ZE832Urn2bx4JfMdoJ0OnEPlzhrVpr4hKYfVIZMk7T
Fa4ycsrBAfN7XQ8ooZf8hyG/R/sAeXFbqXm1/JTIz/BFPi6XoUjObvrRa7WCPIK0qzsypX5Qo7kt
MZQkKUNyfEDYDmeUpfGNDpy/2ar+y13d+dfS/pc9d2CMFJpO7nFc3Wv7EPmn763wf0rPvys9Heqj
/3vxie+EoAQSvP5cry7f9HsN6pu/2b4tTX85sNsUoxSTv5egFKec4E3HdYgOdZlBUf79swIVDv8k
8d1awrNhkCs28n9WoI76zWISKhWGac46npT/nQrUcuSfSyl8EsITPm/tL2VgX/Zjm5h4gQqPTF1z
Sq1jNo0t260cSZkmlzW/jES/bWkJVBfdIR6GZBYcump0bv3Z795nmFUXMeHX2eQOR7q09tQ6sXR+
quuYJ7mvR3EdDA6HzlIx1S+90vplEULzkHkufnp7qEjHGpq426mZxKfA6ysacHmd3OQEhKMJnySl
Q5j1ExrNIZQcJKE8nGBMYR8LcWl5my7P44vPsEy4CslwZ7jxE3DkbEeYQ4hO20zeOEn62wgox1cg
RXnQ6FruBUFNELAwWW2gFvlP5NVBookMVjETUAaz9JoKBbRWskeHNT2HczODJAm7296B/b+yS6Ve
yi7xd0Fdgqm3VTNVKw7LcQZ3RssbGbnVG0LrLmVbt4gJzspWQ0JUVasYn+KQXEtLRC+lb7gfTPZQ
0ZCOQVIT00dSKcyU2DRY1506C9NwjhPL2qvRKYH0qEicBhhPSEw5SRj2W1zn1dfipbqTcQ3ztLdM
9QmQEYdZbhWHqsjrCsRtn7/nwPMgKPtkPaIRmMaCazthZpOxRcJ1hoXoHWsXo1rfKKJDYzEbvWrx
Sj5OQkwPSdXZj9yT8PHJf693IuG+3mhuinzVBJE+01wkxWZOBSLjIs5dBjSQl7jMRXfgKJZc24FV
M+qzhjsvxSu58+ckuO1k2d4gHCYz2leO98FQvplhFsaUiVhkMeREpWCo06Qk+TBvTBFfA6/CiWWI
9l0UBnwGG2HLnggoIhEz30H+GmVm+jkYMCKxG/mCwPLIQD9awh1c52mDKgWUKdqrAuQTLFRN9/0q
B3t6iUdCL65yhmFk2lNo7srAEV9jCeEk1g0KeYj1WLdMdysKUYVg9OMcLp5dZ7iHCF4mjHHs8dc4
2C2JYalxhWStTi6knAYXoyc+2G89MW71rCHPaBlMy+06VsjFseZCk2lH4t26KSSzsIrZNhiQEzIk
i6wdMA7VDKn7pNLldhKeCQnXHCLilYIBjaXvBZqRc57wVqVQ4Pvhlbarkl7J0VBFZz1Ufgz9aXAH
LlAN1fkBs9ayL9YV6RGqd9+wLjh3M13xWxuG/oRLmlPLYWwqbEeG7CykwhONrLoK2yeiPgRxXGZg
EpRg6IeQczY20dSBVYHDiaYoS8jOnCNguVnpv1V2XL76Ig1JQNL2TLaYdIOHESHnA48gOrEqaq2T
NLLwQ4JupGwIOUDv+sZhnkoIOWJXQIrua8PtVVP+lOHZtqbwEAwDtkPbcdmFsYRC+AAuv4F+F37O
rTneCWEW+H7KDOJstsRvdS0u9TiGnusNTkuwFeO3MB/jYxdn7Q+Poe2NY8w0N8NhaL3VYCfOaxTH
zfXAUb5cDAj6gnLejVe08rB8atKzXVYphQdJmcVTZ6sS+tSgC+dKmiAVt0xbrWqVgzmJDzGjQfDC
XRqf/DjHCBYJO242JXc0I++QbIDViBN8XuOETx96MZqPHIIdXK7a2MIDHl7NNGq+ZA5HHzc3tekV
l9XcZ6UtD02jzePsO+ZeIxBEw5hOmElT2Cx1b90Q6azex9L0npJEmjZNwyTsITkKDAOulTXPVmpW
ZCn0yQvWk7w4T3kbHclBjzc2kJ4zVLz4Qp4TrVVLAMvZ2A3yKBiMIur3Ax6Qp9KFtXhFs5anp7YE
MqTcrYbbvvaqr6zwm1OWF/17Al8O/0xiGNceq+1aqhKhb2N6/q4lr/vOwty69m2FpIdOBSEGIlPP
ISE3W5Yg61gj9eDBIw8r2FBXOz/8sINFPnU5xakCWn1AhhlycjQwcgVusCwHQ2qd2hDxK/bJ6W5o
VUbyQqKqY9a0/hkirHVvmGA7t0ULdEdOFdMmRVf6HSqNZkJVzKipGDILATUIVc+h8caIVO2Yba0r
uTlxGvfOBNzYHOnE2j7pQ11hmZyXAJfcm8lQ3miHNZj5ZTe8EzBAzkJpd9PWydD1MiU1Xw23qu+U
n3vM5bvU3I25AjLlE9H3q6Kw9IBdW7l5SBIX4epcSeenkiXiI2hSAVmYaQgTFu+PfnB67YQXvI4c
iVqPWxmnI+MsKu9IsN+yDW/Heeg5vraRQl2Qzs79WDcVPo9iZO9zwxGqayErySQ9lkSczcyVt+gu
AEUC77bjtRxShBLCoU6+av3cUPsYcr6xVdKZznHDAAYRltefkZCgykSWy2061mFM1W2Xk9ipkSZy
LV0WbJHF/Jp0iiJ02ChNb8zEG+Jr1zK99IrkOcKxseZlaF0AUV/h2O7re7tpBQIMHH0JmGeXYYIc
G+Q1hC3UnBhnZvbYwIwKYVYRLUSGCofZHFb1+0y8kscxyOuOPtpVDABiGEIGgbYRgEua8jvTYcO8
UnbHiceBjQbYzkJhQDeweeWOCn8g5Vf5MzP45qOyKgeZkxeOX6RaELbccRdhBbIZaJuiRwjJXnYk
JU5sraoMm5u2bRVzKdoFDCQBJHkuaPUadutqGJFguMNGZuLol1HLJxKgjTXb+7qpBQoLLBx9ZOW3
LUAFAirbXGPXDoe92Xjek5fqkGyjPMeYWOO8Nm2xvIMUQFYSWUcnAexuziPipgbMJprm/sauO2w7
pSY2lR9prEdvKNZ+6fzAmGftcWPz2MQEs/mMim6HuX2IGrffeqNlvWJdRis11enDkCjQzIy6bies
CdtlZsmRUSJKIkTsusnBRBGyF8LmsViB1gzVnK0ivpYJdGyF/g7HOLoglCA5SRqIn6ihZl2+BL6n
X61YVtMu7ocmXZshh2trpmGLTYu8gHFDQZq99MI1rufKgaFDyE70s0bYQPegtZFbZMnBisl8SP26
PXeoV5HrI2AE2yY9A5r8YMw5GjP6BPQXaSrpGPO0YxSES1GaG+gFUeYedBqqXxVsmlPVOepcE1O6
oWE2vFc29ur9ZPYzEbNAWQPRR3ChByD8tROCy/YIppnuJcgvvGDARe/bbJxh+eGEYr7jYYJHBZ4Q
joFqYVp1PH7s2NKMyjWMyXbcY2OlQZHOET9LTuiduEKT073arnTi+xb3JdE5MjHuSvKscB83LRD7
isEwPRGCBV/rqm/h6Tq69p40bffHplUJJVXZh7RMZ1FjajGbnvir0EPsxWkAi3Ju1mtjYmMnFghw
CO2wCcwIEziqUT3AY5baAqkxdh1isBYoHcrHB2U36F8SnOYkFiH4QsgzyOYEqIjPKpFgMQMncVZD
qgE8hGYdEF1Yx/UjSr5hXFWAlCxGjul4iyVdPgm3aujrunKc8GUsHi/6uwCKwP2j9iyY6rdbpT14
Jy4OhQ5/x66plxjdufdLuhodYVGAuFCkx7I04GWX8r3LDJblsneDuzzKZIkjolCPJRQGJo7e/Gl5
Zv1WG/Z8DoYS9FbhkZvixDnWQbwaoBtpPy6cJh9VeS5H+cF2iGrAHqfqNcmbeMddS6PDQeOLG8FV
5pOH5Yhxoz17D4POyoHVx44uRIYSM1w0af1ielzffZrUGDx8Yv+aAycST16Tu4aZOfEDwdI4trNz
pWVU7vLKBDzizN3AEqEXuZqB7xu7ahYmNZr8pnzgACQwkSTQG7IMBDPRNK3xDtxg0SzV7nvsl3Bj
LLcks4I9nMXdBc2NgyKff9llRn+vT7NP0yLFlF5HPIIycN2k3BmNTIlbAbLCaHkOPOzYvtVx25AC
EpYWPoxAVEecAtnJswtsgIAwkgMD0hniO+PB5yTwsV6xPh9KIim+QgoqzHiY1Iej8HG/oNdBHB9E
9KVLFCDsHMRmYIoeT1EbNtdenMuvEXEiA1S0WYF0nAMBP4Sllw5TWuSn+S6slnu7DCfs5m6berfQ
rjXiO12ZvyIh6DwHhu3ekZGR74OpsDlIkuF0lbZ+s7V1J+7JZpxvmtIoyD4Dl/SCCGV+m5zcwV6V
4PgpyVNpfI0fnqleqK4QE5Mf6mVNsQM7574hZA+howfteOnHpDn3tZ/sZiuLTxZCo3xtR2L+CnKA
lldxJcx9IDjTWnZj71y31i82o8BTqrsHj3vs2kYXvLhUy3EJougGKDcoVF2CoV9REu3aOc62s8mx
oPa28VgkTzT8vScAZtarHbgG7dux3UuSxMFTVvG07lJUWI5MAOxMWX/w07442GJamoqD9SyjJLol
VI/8MNEmj+jz5I5puLwa4hChqd1JDz9uY3lnQOrJJo56kv9KthCCgiqNly4snTvlTpSFpKDKm87x
4p98nO27tBFvraYiG1CMD/OLxJ31PFj4V5AG0wdfB04VsD0i0bUMqvTSnrxzMTNyZkXpXyvXzr9G
kzH8GqwQR0CtfPJcTJ5RlEdjLc/TFKb7iMdrHwlZ34Gk6k6151p7XVZ5BwGDTTMMOPkFtWeCiSfv
PPLa8aXwSnIl/V7SdQTrBWncDHddXI5rQULG19w27tJc7e8hXOOUwWGXfFKA5h8VnPEfkDjfNcbS
W0uHuLazyh2pVPKE5KhCgY8KOI/ZsC9Y6Csr5ssQ8H62sY1pQaNptIvEus7attsUreJ8nszNDZxF
SZlG9tvWMKW5mxXunympC2guaYptjo3ywOlVsTBa0VPm5vqFRgsHbyyX+16wGV1VhlHPa4PMsnED
9RZImyucFTkSpEnUPrHPaBwilG4FmDSn86t3jngtas5RVLc0NsMvQVY1Knes/SnEPFCggsZxCXKR
FMMlgQx0iXnrx25KPlGo9joabByTPRu4SNIJp64VoLnU9Yg+wHcox1I8vuFVChiDJOZMY96UXrLN
IdGiaa6ItfRnaOVhOv6AlmwjHkoK64QiLMDHRLCQSOv80TVCWFyDSA4hO+mrTbLHeW7jauNPLQm1
8TRKDE8kgzmexlw0oYRZjueMbOasuEZz3+6mFv1w6YTZV8hKs7UzdNW69zNcDt3YbGuyxe48tH+P
TWGHrwOhNYyzjOnQ+N1IFmebol6eHCS4tKZWLce1eGdo9hx0rUX81ilA5ye5TJg5rONxvYrTuRMr
VSQCXmATvsyQo1CyhtGLqKw551RdiAdXTiOOYs+4CMczz6nvRO9AKZiURmHMlM0rU++sJj18sD7N
t9KAMoVix+tOtk2fppu9askoJZDEqfW+bNPOQey7EMJCWGEZuPEVcSuCc0mWvaW6mU89kpHnZMQv
ZndmfC9nb6BNNMDl07Z78kVc3k9ZF+6RXIWvrUIMUoOJJKcRbf9nnMwOXldd38jAQvwcEgcL64Ou
+yJspFz3ggp0BfpjslAAXNEF31o0H+FHW+1DmJvRHvBMf4ewT94HWUEpEUrr04EezAlycPUJOwpE
rkwRZMbDNJtwGUr9U1ZxdEOIF44thfw5Q8KKDLFooTeVZtydZ07THL6B6VPV5/P8UMM5xUk82WfD
ruJPezQYftGWCN7TUY3djdO5NHjqhTwWq7mj+6nsjZxJLXDHLFjNnOIuRtvxIIiIWJhIOS8O6Sfn
vLNq76qRdKxo6EFscRkJ0PuBDZMxAEkcURKKXmnGmTnKf+brSxAGfs/7wie4KaYcXDGQRAzaAd1L
CgM9S1XRxgxC5iGALTEt6fa1soAhNEmaHAgbb66kHKILveVpnZo9KCu7oqKlGQSkQKn+OjamdIPI
zCMBtYteos5o342M/PqsJvTwKsIw8U4p5r5OVpHmKzPkKO/afvvD7jr54QElojmDsGi6TivEleth
iaXmLEU+2+1cmeEyLkugi6Zt9I4RF/JCRnfjtDBZ+W0UVkoxyfngEPl511fS29USjw1sweLBwcj9
Gio3eba7tIbSaqdfZqoxh9IJS+AKoRRvuhiwJIRoBkAKXE4W4qcZm+jNTnJxYxOV85I26AiuxgpT
euUEDD/Re3HIMUjEUYRusbRxyED8msgTB5Dg0bBydq7ALrkwdBZnc1XFs9rGASz4GcwNg2E7wttY
YHcdZxMxWDVEP8PU888WWeMORjVNaZQUKtr1bsSMCaoPtsSwdvahV8J514M+texRb5WTW592DyoS
R6+vN7Yni3FFYANTZ9dnzlM1tnxeys27qo/868j2zAO6BX2da4u+jPKbF0em6U0MjO0hn+z6gFEM
fbTnwjsnQ/5s+KO1Ly1X7RzcVht2ofAAC/Wauj19rms5gKZjsNcyBwO2kYF/RtlF48zD+x+Zfrtx
Qz9CPM1e+NA1oNw0NI7z7KCZSvJYrcNs8nCMBdNLJpniFiN1UmRWpBtJwkJUgU05S32geMWYqBuv
Z/dHdDWe+HC7o5FLPNajJudq9smSXODrO7uNXazffIirBK3UuWri5GFkwXjQsG45z7p4f4FNGofZ
0e0HHtElc2jRnqk4PglClXYWfALiaQr/Z4ZnZ28InIEmRAbG8kzXLBbUK7c09dcc9+JQll76aieo
370QzXQC9unez4EwBhgk1gCO6U1XPtTZyMnI0XMirF3FgAIA23hkZLu4oe8A8MKCcZDTYLjymImQ
9giXnh4BND9UeS+jZ/g/K9GoS1/o/mGcSO7qgyY/qtllfyOqrN4ImdkrjMR5tmSFatYldwncxEUc
+I14lMk0Bld2qgAAuF6tr53YBe4M9bfcebhKD1Nex7d23DkGLZtx/uXNxbTB8sL8nAXMeLBSOpRc
P6/j6pMX2xEVcsspEn28HxsnTtFcJuUJ7wjKpNsKN0AmXY5g6zJqIeS7QVJsw7lzL1Y4EMCc2sbL
GJagTnMfgqz04GHbmSThRuf1UYWO90s4SpwaQnrHbc8ZISFdsHT2jRiwWtaiuG/pQRLQLchJ6jP1
UYeTuWrghOd0eooOGnJlyhIUCmS/dp7BEtr92LwhtoQUT7A2LYw2enbN3NnB0iLRuVfdXowARZ3O
xLfs06lI0GAG3TWgMfs6cWyq1sJ1v0Bm+HdpkYdwG4FOPvBy4ycFWbmbfIIGCPbIng05iUPeMID6
R1JHHMwQoHNk4eMUSqJZJbiO7mNEuF7SmdZWciV/lFRv70h0SB1B1n9RDqHwc+BaT3Fg4vkGhOVv
M7OOTqkn4MiUeo7SkxvViBQDlEovSWnYNnTUeDi7ue3foIAv7/6B+HqKi6EO98WoqrcJB/iRzXO8
J50q5rQre2LeQnGNfMV4Q3HUHAs+lCOaVRDU9eiXbwWeV4JYRD1tmKLguQ6JfmxxdTwg4B69lewX
BCMpT8UPB/Oif6WyWiNGyXNgCEHA8uWoATNGPY3R9EJmLo/xpPo92DX1qZE0PzGx4hcadRd9gfR/
Lkw1QFRD+LuhQot/Be2SnTCK3D9ysnB/kLBS7gI7wdvNBnSo7HEJqjcpbf7BYbdte8eP9+1UDova
uL9nvshUvaP3s2LMk35gD2sfWj1DBO8TJXiNssEfqpkLIm7HxymJGFoxmofu8P9kiP3/kTLS/bfT
aRLSYdy1fxRHLt/w+2RaiN9cYbq251BhMhX+fSq9jJ6RQ0rCrh3WC2n+ayptWNZvjnQtWzFbQq3G
tOH/jKUNRJPCNhc5nuUr20SE/N+ZS9viz1I1n0G1g0hNuERFknriyL9I73RuzqU05JIuAGZQAxOF
zvODPt51O5SbalZny2bA0vRSYypMajQl6dEyg1cV6Tt0xe3V2PmYu2T64RILlZkZR6lMXWbS49mG
wm1YoQS2ps9eRUB5KhXDkAdGQylzG5qcKufhqD2UZ0GL/CqM+E82QRohN4zwN6JKkakQa3kUpv9B
mBgwgp5DRxF6Gj82b8wu0w9qNrJUBV9djeaPUNqnKOV1jB4hVdnNj4Fyb5ZeWzRJ7ELL35ItcVi+
k3zEVEUUpoLX/f7njkhCBaGhQKhT5vxIHiKsTWTlXI0poNOEJ9bDR0wcK7oyAiAxVF2rxFuaUCO7
sZ9/dEVzBuxwOwYtb6vGVTROZzuQRDB45+UL5oyaNuIv6e9wOl1+l1G29Pnn9Aa8BJKu5RdiccTU
P73OPj939PEwxi7AgtH3vpYf8v3T80z/tEGKF/RRiLQlzd3QHUXsxBtPRHVT5kQyhNmH9Gp0VbVc
QHjkJObGxcslhi08N9lErLqZRB9qrr7glD/WUfzRykmDZez89ej23aa3oo8ELwhoYY+U0uHW7Ua6
ZkwQJR+mtGH7NDV+zyQmapWhwZqy+8FZymlVsaKLHA09bGnqR37LnqTFpBeEPS9vqhzGl2qwxqt2
2fcTshkjbE6zBg3rBFwUg17aaGClSsFpH2vLn26MhO8DANttqny4RtfEAYmpiTNswbmQOudsOGHD
mm2zj++XqIfwdmjMS7J8qozZoZ9F3ZWo1stLLpwCpCEb7XMrE9TOdSRPylfeLpcd4eVZ8jHx4dTt
0lRnz3Ou84QJcwjtgvImvLKISyyW+6Q1sYRwZ5zryv2Rc0yPAz7Y3Cekw8CPtdx1y78qoDB22NHd
Dfmm379z5sYn2mfCXnn1/YH1qsKBztXiIfPXRUMmKdSKixbntOoQBGp0XEbPIAkwNlPcwNgMPUMG
378W9FiwmC+3I0U7uxgl58w9hs+1oou6KmA8FZjJvn/w98ctGgyjww0hFydV8cGmOQ/J9/uCBJZc
Mae7NcXt97s1Sh5lJnSYylBRLr90AFxENHG76YL24urx7/THfxYGL6uTK1xBigpFvY+XC1HPHzXU
VEs1WQi1e6XhDXDfyoPtmlwnXOPfr/8HSdF/odj+s078n68mHVZWaSHe8P+yFlq2yRpkMWS2OP2C
fMw+wmOW2mAPqmFrlv6NoT0arOry71/2z8qg//yyy7//QSg+0tNp7STll/Q9xuzJB2yohDAa1rl/
/0LWItf+lyT9n6/kOeRnuPwPusefX2nIi5R2YOGytrAS6eCSujEPdnCZSo9KIKo6co54+hWPwSDE
ma7ByhHphTbU4W/eyqK2/utbQXnDCc3m43b/qiwfqrYJLVG5PCbqoGV3EEl9rTTL9vJ+rIjLTVvu
hAb2V5YyHmoPSSh+LO8uD/CQMTyquMlVOz6DlK7/7oNaRFn/7t395YMa4RWFo8l9l6cIlQvjNiUo
CoQG93+duAfq8Eu47GIJkzNhj+Xfvf6iY/tPbwC9mMuNqKh33b8I7xVtJweLIjDCVh7apmU8kYKc
HhlZrYPlMaXZHwPm6b5iMA4B4fGt8r9aY2DJSlhqcNEz+yycXw6R6S4q5a5Sr4lF88pLHhHPXazO
v8RB5VwZEMtY/+MV5ECEqhYbyWi80vsm+D6dTyYBlXgBP4plm1h2+UTGq6GvbodoPht573CqY5lu
B94d6od9IctjGsvzMtpB9o0nyCRoO7K40OFw972lWIrmh7k8YstWYyVMJtrhFYcb2JCYRXQuIO60
4L7DnuTKoi3WSgWrZRUdls9g+T99+t6JhmQdftVk2exQ8p1hPRAUZ71X4vy9dTTVz8ySD3nW7+gK
kkS9bFbpqC8Ee99CVrvU409o9RUmRTYGCMebKS+3KURTLC6c3I1zwuOBlx4rmvU8uays31sP0/N5
C8mVtfL7I3OP9CQ/o1KeA8E98f0yy038XVEZITVLWNbg0hjyLjWHt9y40fLRD65/AZTWC7bhRW/c
sbT8Xt64mj3UhjiLxAnNPisCn/732h4rrlLRLt8NepvSkZHm8l3sIbJ+/P66f/+k2tayyP7lYeAh
ZSH2PQWQ9FvZ+If1yQ/qeR5dj9SCpRLs8V9egXa/n33+VKWaJ5YZdhXylirTP0g/+fAG7z4Kypd6
2bmWjyKe559Ba+w8kM3fJVvR0qMs4sfJkfNexxSXNKC4q5dn/zZszZcW+bSGpDwEPSwMTxkbxsmb
aYo/OmNZGzo+6c7Mz4JvNZaPffnWpfAccng/RrUnnnHrxhZqdCqQMuYKF2Iv8wTuEldV59lHh3YJ
3XZ8DDQPVFdzb3F8BeQ/biaii5cvyZZPe/nJvVfVV6Kt7kwqoJHt57tibGr2ypiB7FXechOG2r/P
i+wFjzZpOgN1EBL3BxSJR5bAePV9c9NH3zBIfhlGoi0sqh2urr8se0ZYvxmlu22ISqyb5vJ9r7vV
z0Ggz3FTYoyhuH/XJKMCi1nLh8zmOSH8mV9PqctkunQwuSRLldE43J1oxt1mW9ou0Um8PMPci4fb
mPIBh63XnxCxsMs5fbH7fhhtJ/xYVouhpGyT3f3AOwE+Qs0xcWmN4ZPGILfc8shXDR9LP/hveA1W
33+oEpaWXI+XgqSG77/xJ278DrcQnQZdGQwBPftjWXWslEprqShTFX6RMHYVm8a7M7/Evnok8eDD
5GsMej87F2KynNpDgT3GEANje2VTMsnlxqcYY+bGazaLy39W0W0BW0dkxrz6rmKUDZDBHV86lxXx
+zEtbSL5PKqvyjLuwi4UDKuSD7HUmOmytqXMSAkzAgczINX4fpBGYE2EP912TTdxmhA8pHx1uJwi
WlK4SdPQm9C0fkrH4MqwXVetvHw/2bEznppy/tlF5EDZTUHwBTduz6VSWfLcNM4jKTkfWcldKctr
vy5zSmL+kA/Pi8F3WKw435/DGCxN9ZvvglbDhftGmRtYP1YMCre4/AGTLPfo9zP/PyL0vxGhU2X+
YXFc/JV/ckA+LubE//XYf/1Zhf79Xb+f9R33Nw7tHsvuv071v5/3bfGb5XqeWCICzcWDiHHgXz5I
G90kR3nlWS4LKQvw/1ah/yZ8WlMc9m2fQEEqgf/OaV8sTYU/LOVUfop1XCHv9R0XXej3Uv+HpTyM
itixp/55tM3AeZwdJHa3FSmZPJ2j1zksJyG+tQPlKHmIKzX2s/NjJi3LRHET6+w57hr/NdHRRLQf
DTn52bq2WgJkG90yOGgT8PlR2kQ3SVygJTODkXP8ROwJ1A/tZy6g6piI6Q5KBj56UuxEHNZwQLPe
aREC5l5SbTrBTMd9m41hQaMRQz6mjPXnsm5v7MAraiLetUZmohIhed/+VBXHonAGuMd9Mlc7dMfi
BEdK2ZcGbEP92mkfN7rX1zT6Bp5Ie0VYFUEiZSvM4b6kKijJE5sMJhSr2h4gFUFS4rxPrBFIlM6M
PLlzSzs2PjAKFPDXRsc60JojQxqDbX4QthFB81eEIr6P2lpgvGVmD+fUDYZ4mVszz0AhafhV/CAa
V3Z7O5xcsa5QqwJsKc2FmF7HvbvFo6bCc9baQ4eFC2oQAjnLhDpEh55+8RVGTeOr6UN0r5bUoIvt
pAvsZyMD7AYIpm+ZPpZ+H14zoQT06PeVUz/0zIjDE3xGdAmVHjJ5G1vgw27QFKmPsQiEh+4SC9qD
hQ6sXtcBeOgPMJyT2ow++tY9xzJaxlCj4+hWMecsb6JYKt6aYwzVSk/eJZUIDG2wFsM6RHf4NNm9
Yv46ay+5TnUEmknDFYbnGGTpU+nrjMyHqGF/IABK1yToMoTD+yPLbhN4ESj/rG7jHDwQEkUy2gpv
3sZ+5zxqHVYzBEwAGTeiHlR1lwVYJW87Rj7VybYiqK+tkTTlpqMTbNBcQJexIWNAXgbQE83Cx2WM
WYfpULENekTi1oronKP0Sw7XYcs4cQW7uYF60sLcv4FMIPRjCXoF1IUviHN8gCFlTXd+kEzOh5Ea
MdS1QKfFwawLbd4BH3Oz+xQHBPqdOVAqXJGcHRQrN/Ar1ApIOwftrIOSqcchLLFVEuoVtczjVW6r
fNxg6rVivdZW48X3VhC0MtvYabHM85uUWffOCUGNhVxxVBIFuZlYDtiFiQrlzTCkAnQz+pvZczyK
MtFZCU2CsLeNX00+xowhimGuv5n5OlgUUcgYZL+y5BRh9OwHY7CfUG7/B3tntpy4lnXrV/nj3GuH
OtRcHjWIxgaMsbF9ozC2U0IdQr309OdbeFfVzqyqXf++rIiTZJIgCWk1c3VzzTFGWYUB3vweFnDd
aCIbDmNyjavMVmPie2M2UDyE1rpzuUnjnDwq50ZKw6CAopxgYEO5yufAytizGzycBsoG5zdaVoUV
55CvFeGsX5azyZTE4oHYs7umZTXnxHRliYHmqdyWfg3734D+IFfp57smzHJBNTQhUOolEHaln5JG
7wKalv1tbC0xzMv5rVL7c/6gaMQofHQdkJEHuSniy7sZprEOrg2aIfgoJSLuFeOqN4GsEa/mEujE
3EGaQkKxkPFThZdycBDQkOFApil7kP71hBGnzbleRk0bCpUknYkLASbN3q5bVggztG8u3hXf2Axx
cbseN4WdGuONxhdUSD0O721H8KgfZ1L+oeSGtp+1OjJb6OV29LFZmqgvqtL2yjYuUPVYt9aQS0ED
bVDzWrNDq8JECISUQ72kwJgl1xY7pZKalWvoF2p5YegdpOxFDRUI2FvCGmhRM6l8C40had5harxC
aUHAHiDKcmjyeatVprKT20HXNioIAIKNCJKjDwplCB7KfgYHaBNBv2FnlfVlKZakBKl2Ifo8iqgm
Lxqry9VpQ7XLFyoBFoM/1H0+CwDvVMrn2OI2RSzsHA6bEOLkt/BCGPCSAP3RXCT1tVCWcVcMihcS
a5G7WDgQvjwcbWJ5Q7OED6TQjQQtu6ulvgGhaS5OWZBF8BhRyWZcWBO+fZHpJ4AbYORu08Adj4Rl
m6C+NxXgUQFDIhlzJe54ADXQENjZVVYPnsWkr8dfacNfhIIrEvU5MZ6Igofnqt5eE+RiHVOr1AQK
3cYwtlJUIkEDmTas5IrNriQhkuyxIo9oXhDs7SvUPRDE0atlo2b6dWnXTa6vzFYm8mE4swle4ykj
6MasXsxe717KEN4VIr4FgFoumhgfcZ9dczwvUXiZA5chjRoU5dfFYDA2E1jFhpcz6/BOzcNsSD+h
4W8UWIGuNLwkH3QIzxVpSJaWIUFTmVuErPk8XsU1SJi/o0jXE0Gldftp0gPo3kSULB48lv0pOqkw
FR9ScpsGiSSPiX8pW70OABwQyob6pLK3BffHPdzl+TEdZoTKKjh3leXIbAUQZBinCIqdYeRA/KKI
CywnUsalzIYrOuF5qkH/zdZlyjrDNJrgguf66rMrmotNxMRkR+BMt+9RTIjydZexaO7hTxrVtYwz
PHyrBsmU33UlNKPlQHwMQY+zAc31ISNaG6LsFkkUdrmJLwUA2+KXrurw6lcIUMObOBEm6V2YT2dz
Atshp2rtMZ+250zPW8Jh47hagqudqkVidfRxsiRf0Y6KIc1zkcvIhxXxb/I1aIhH6BfjxOgC4aHS
gGonrL3x+5rAKK8ebEMn6khPULMpLlr4dY0aG75KREom6M4mW1sD0iXQWGFn8XNWjOYQQONWZH47
pGAbRoZ/PRhjRph5F6EJ4f9hirr7Xqf/T9Hmu8uZiGvBqvHLnA8HKrhDQWak6/YMhg7O/2HOh/xK
hwi5ebJD2lt5TGB0vdJHj/Q+D+eQGAJiv8xZs+zyEBxzZ041kyvtNtOSrioyPCi043ANg6ia6cU3
hcX/X2n8h5UGVCQE0dvUxb/HvP7fU/s/9239M+fK33/3veCYzX6T6ZxhT6GaxRICT+X3gkOckZnh
WzNTFuQX+j8WHOrsN+gnTGbA0GDcFiN/X3CIU7MZm9fsVP4FxhVNt3/2YDK/4LkqqFuifm0NHrZf
XKi5OZMqvLea13i58/x22NbO9uwcBudweju9IQnkbE9b3jheO28A5ZyT7tfOSXEOUC84p7M4z3E0
cMS14u3tTXZN54WYfyd37unh+a/xYCJyXkb34aX0Ls7bRXwmkJiD4qrcebGd52dSIL6lzsvn8zOh
ra7tnE7b7enAYyKn8A5QY/iZp7pvb7Z4FreBlcMR93n5/bczZz1zXtD2E0cuvLjmjSeLZ4B+9FPn
s3c+TedenLtw+4NOyrmX+Eaac2dNxItIkLheFAoIFr6KtD33D6mz1pzPlM+fz3xp3dZZf4p36FG9
h+dPpGsC8VyTf6IsGFZ+L5QXEsHgzQ3F6/lZJPgZRqsAXx33QXX2rfpI3HXvPou847V0nsnKmidy
ZeqQpVH8T5zY/HaFuIoZFb9snWeJ69ilg3PQZ5Uoze5QLlWBIkJcUroGxE1EhjnhlwXzJgSkgGzK
YHrluTwFnReSO1LWouoU4BUBukLzl5fWXcN0X1N5+G8Y/tJ7gvqJ+iskJ7qsiAnWPlWmjA5+Xrx1
x+ZVvx+26v20JfQZelKWblrrnJ+TJVIKD/THHYFjm+umgHvOgSQd9jWoFQXrIeQqmym6M020StBs
fVTsh3BcFdeVKvCM9/bkQUxxGRzkm0a0LlYgRoLafTtt7W+LfDscIueLf4dAuyzbct7r4LrcWpgo
tvz3v5Nz+D6CRXHytAXPwAV7YVwHbD0hZl0N6EEftEvlLlk6USQn9nKdYM/kxPmanD3vtI3Eu9mi
c7o64tH7r69InOKN3XN8rutrMIM1+2G27mLHPnbLhheUojdjNzEZ7Et1sYfPzx8Pzw+fa2F93OuA
KbK6deZl0jkGUWRB6kNTCJ0Z4MHTRTyMTETOHP+Wc+Djacu3WybwQItzIsec4g0AtwPj/QxaB6xn
kc1F5kUL4rwwTGGmNI7B2X9x4kSzZivdpV2fYvdkuCfO3VrE7aoT7Xx7op3zTfx4S2JoPeLZ4ulv
XExBHneUzKF2T6SLH3Cv7dUVjxU/5y//zS8u7+JXS9C55MXXjtRV/la7h9PpSnu+JyL3lkhR8G88
TXRGtyb6/TTuesvzgdrnA3enB+KB2xN/bt95Hl8O2znqBsShNUh3rk1iwSHtPU6kk4KjPXy3S24y
Ui90NOJJW9H3nYo5RnfMV0rpqV+CnZn944PqX53RJ/vigdvTPbCQ8nXbLSdP9hGtDcIHaTt7gTPI
eZuc7a3saOLivtxY/BUPoZ5Fhye6GfEJX+ntJY58Hyc5JzojYQO3wjfJ3CEIvYMoWMASFIkohUmU
nnj9bg+k+rtMLpQcCRRlTsdDL8ldev+F55+239aLsSLhzg+FuYjsIvzkCQv++tovrVdjZy1ZE6ss
ALsFKiwhytlcIIptz1VYy54Jq4TXBUpr5/xW0jKhigFLsa6DPsgXOaPD/HQSwwUmS16EId3sRuTy
7UTpkTjeT/OYflwYE+33a/d63O9vqUG592ba4pLbpznizKT396qNXXLKOUyJej6JzAp7wthe3sRF
tNRvqzjcbEA8n9R+V7YYqPBjkQ5RA29iFLl/E5UqXmBnbq/PxwfRPAkhc062s72lms4BI6ud72b+
3Y9QsSJ7SBDORQZFTrdfm9J5f73bfdG/0LvcCviWWtG1nrjiltb917FwXl+Pdx9fu9AT91S4vXiQ
MAt+t8feSarIB73LZvO+ed0fRPV4wdcHGewc6vCro0a+JBe2d17c5UvUO488UczY0VXkAYlUkbI3
wxUFxZ2/COHnMtE+z87Of737CHY7UbPcdrffBYSeuPv9t32ceL44Sa2LTNANfu0/RKsUF+/3N9ur
XQxUmGvkBMfX3Vew49yXi+Wk99K+W3eLcJn7XLv76nLH+CzXwpg6Xsnpo3EwOh6w4wlfH7vjMSAN
37Z4y+QOY+NKTg7OEg0hj4zvY49s3MxfJOpvrwPdAhUUuxiCOPbd09+MAzuYo2LsHL4uLtmmXDEc
ND/F/1y95fOJcjuJn4kmdisoLOr2Y2H4XL615yfxQTySdrTbBTsajKid3dcHPFnCYr8CCvdrtztu
Nm7irJ5i57F0VqvY+dE7D/z98fj4/r6JOcOpmfu0en8nINEBZ+gp7mvpbF4Vd2M5vLuTu/F7z3+d
3F0m6pXGR9a/RJV3DnVkurxlDifvXvmzeXp6Bzrv/BDPfHy6O77ylNXmtXCOT6+bu8Lx+XS3uzuS
OgckiRN8HD+Ou9zdH995JsZ4fN1gZoW/Spx31Xl6f3/avG7enx5i52mF+cHJxQfZ2RyPd6/c7/h6
zLijwYfdEQMSh4/Hjzs2s110h0WqSRV5KhzuXpJHi+y9v76vVGfz/ipuIRJOQrnPjoRBGOa/GqTr
7nW3wwJ2H19Hbivs8esOMQonnN9x5XF3J47u2KkReWq9Y3A8kgpS8mpxbJxvaFbcmfvfHe+OO/J1
9yqK6u5ucEkUDya3nP1OU++RPHLKAcO527y++vy3IwU0UFFkr68jMztKYfP6ERTO2d29vj5tuPwI
qMQ5UjKl0/lHsiFy9PRKjimuissp0VdO0h3wefNOxfOfKlo9196RAlF1twtuqfVJPgdFHixOcDNL
PP6WVpIkipdj3yXPB25yS6C4DSWU0mXSiUfOxxdhRxRT8LGXOCa6FtEcRXsVn2lGtPEd96YojqJC
sE6M9Gt/fHp8p/2+blalE3Dx/n3FwynpO0xG1K0ozf1OdBYU7PFIL+CSmleuCAL/fRU67xQWB265
EZ9FWYi/5PH22W875zV0XmHmwEjgmXKF6cOkyku5fRdHR690eg+wgCg5lNMdqEk4BOs2B0SyI4cQ
dqdeQg/OQ0vHx1ub7c9sOG5URBt/gEW5HLQfPFTc/vvfd12Le4jXROuCd5f7iJ7lQ3wQHSgd6q1P
/eII6aDaS3FyHy0z58ly3lHZdZ/eR482S9JEw/1ON+12vCWYWYaLkoVLixJnRaMWD1Zcn0B/cjE8
A9LPwa3ZQVnuemupx+/6C4IQfRso6kp96ZH95tlkAL/Hj+HB9E2/WltLkT4C00kujGWu7X+Ir4kH
d9i8W4arYXk/sbqyApshV6w3Lrf8HCm+ysEWKxJaYbD86OrO8wBLO34IMxMnRJH+7XPo0AxpZB9Q
xzkf5J0uh7/mxlpaSxQs6LfFxOl7coYINY/54FphiGh9//7O3Su/nQszzBgvGtKMCKIbevtdsd6d
XXiR3CjYWR6hmdxuoFO/uNgucRO3OxBQQWl1fucLU4CtcM66RRSiOledH1kA4zzfEVd0zt5INVEt
om5iEvAhUlc7M/9YOXSEsIsJEyLqWnReotaSW6WhqMa65wmLLV1WciO/rRz6CNFPiTtStzQpRG5d
8iJKiS4RjXNeokQ+jrFTuNhX5jB8ncTBzcfF/fDZtQkeI6/ASERZUI4p9S8e+Y5F3EoWYnGHAjM4
Kcpc/F+SMi4TH1/fnyqXABqnCWCdJCGZe1vujS5yd6IihcUJu/xOMbcqRLZupplSFoig8DOR3FcI
uZ33p6fvCv7dWsmFuIGoK5EOkTQ69He6R8Un6IIEvLN0IS3vGm/ixT3Em3h9J/j3RvWdcnL0fZl4
Z8wSl2or0bREDj8+BhfgEa+eCu090RpEm2BskSnZx4JMwXDoEGnpgZx1wbRyJPJEAf4QbyNfBO0n
MU7dPI+dbFVSNBi05cCIDZjbhSCauHhzZUEyVDqX12avvV9hjD/YX9VDvG6CVeMy3DT8jOAQv3TF
g0UFS56owvH2DQU/p1ylc3Es9sVZtgFuhkU6RIKQhOVS3p+Kr+KpvIdk2UN4j4skEivOi6SbZCIk
O3gEWE+LqfzIogJlKuzxhJFc3QvNF9kR1/JEQxYNInd7HzWTGA4j/YOQzPNDsa3vr8F5lQfJPJmL
6ZXCL5diQiOmK4XHnRTueOZjzfJWHPxeKUBnSbsEVNU/Vwc8zT1KhFBcuEx9hWNG9B50bnuU9xzh
vcFLgR19yu4JfA19BqhUOseUaYz4dlt/LWQfwWucAqxvuJF4wZZOkqFzxouBFBH/YALkSHUHdNTp
/TFd2IfkqbivAniq58RcexevuRVn4YrqFVX+bb6y8yPxI89e4MIoFrNPYB7swqDkANtXp3t57U6d
D7b7GnphCGmH23bzAr12iFDVNaDqLiXi01NALdcgIwKZ3F7nOrMqUr8w1snKWjQPXYCgHTQqmezW
u5mreqgMukjIuoP/DiMP4mobFH0CRpKg9fo5ukXBGSH3yieEfqm5Kq0ByOF8oi/qvdoj7N5HuNk5
L3XP4NvgokUQnJftnN/6jZ8uEQJcihEA/V4XXIqjHrGReTRH6NtTPN2lW/dCbMX0ZK90s4AckJ6U
K0I/C0LX9kJfXA8UbR4JKwvGReyfMc4iOHMc9/aC4/PzvAxiP/PpE5CswDgpIt+iyrt5N69Zi75A
nLnAC4Niuq+vqrtiZ7iFl82vAf/c1F9e3KtYZfFnyT8+LZe8b1n/zkWt37Nke3t56TxqWKxMqeqb
a4y3UXgtXrKlHryMKx1EODaPz0xzXtZr1rv3wle2fl6/vPD7l/ULbqkXvvI9dz7Xpffy/Hb/4qXO
4/rl7Z7Vnwt8ZqsshDV/rxhZuQyYb7GcXlpf5EcN+pV6P+JbE41LmkNwG1jQZRETtpEhuNjVa+lg
bcwlED1eCLbgrAoGQMpQOAj/WOZ+moSM9S6EJBbcFSACUVn2flBy4vUgmsIP2jp/cQ0+/Pj8/Hz4
fFjgmBEHf//z+PhjFP2l6GZXT2LOKOb1uXAL4mwkcy/CocL3B5J5L7viFrgIOb32noUXUazsRIlS
sqJMWZIhoMOaUywg73/3T3I1rrxPEiayatO3QH5Gm6nXxX30aC/NpUi3xcr7SUHrVneyp/Eo+iuw
zyx9vXFR3ven4kuSFnHkjkf1pJ6G/n4AeC25VkPTGL6uW8RlyARCafN8zlbPVk7d6i2fk51HsXrg
n+gwySafUsZgFgZ84tuzcFaJlqxx6afwKeCqETmj4CgK8veMq/JvS+nPzP3x3eh/3G75dJk/vW92
78dALIFiCvrHw+f/EX73v7RL8b8je4cynr//DVTvBGT/+60HRv3T++fPiCaFX3xvOqBIIEBIbC8g
ai+DMJaJM/redRCniOYWoCLrm4nzD3zv2m+aYOEUPwTwxG7U37cdFO038d2yZ/wOwmxiTP/K7oP2
c0j9jJ2NmdB80VVTFWFOM4F6+sOeF4CmMmYbVEIrwIbt7R0ejUWrGQtY7u7kDgpKc0Arc3IlpERD
dCMqgxAVuMDUWXK6KIRlDmCOi9JEDNJUEbKoPFChGvuG8xb9c+iqrXmpKh/DsO6mhqm1cdmWs+co
N74kHpgQ3IkSvUTsYPyVzmQIOdAixb0gmYl7aeV3SMSerOs4l5oBFosY/UJCWyOGScRv86t2L0XQ
mk0ZLGo55CRd0NZIzqKANLatb0co7SK4kUcIq8yOdmP5hBTM4XZyZdSVJTac+xhtKxE/C+OvmXmS
PewmYCP67DLv0wxmHaKOQobhlE4LejHziqww6htKpvjVQB9WRtelIsNauIdQx0Abo70bwexndeqf
W65T01epXveJtJ5d8o3JtKBJ0mBWkljLmOsEJpa67WkyDIa4mpOr4kkdA5CWEod9hcf58sh3hxCZ
eZMYfoYfGfKByW5xxZvHtOoCxQ5PbNtSHfIWlhm/WoRqti015Wu02hfgRA9pz1w4TeZ9nD5cuzch
rJhZJuQFyfac4trmdJINRJjn9auewiynD7AspSo8HBmzPOglWQwRC9xfncb8kdRndDtjR0usO8JV
9vUlWp0FCTU0qbY5ty7yDgG6uVrpoMtTF9ieY3aXR5FTSC+lKVvkKUiqGK+mFEOWl811LVwpU+ib
FTsTFjH7zZgSmdqcCeUFvg/VyEVXEE8LRdzxk8hzWxjHOhzmdpUvW2nao03tW9XSMNpA7oAGX8y5
LA/vRdncFSzoKmUJYUVL7zusr6HBjK1IVoTBOfmYrq/dtIUuLkB/8PnSjju4M9yLGi5qM99PUu0r
2I6dJ7D3nJ+lPvNyYi/kEYFSIoKSYT5UeWDIz7Pr7goDNhCmx+mKNKoJ0N14nGFopbTRw6c6ap0u
rtCVIgy7mQUwjTtNeQGPG75dBxjarb3eWktioGHZzmAa7BdD3i+aKFvXObNzpd4aluFA0OQJ8xTP
0FECtjLby6XGv9Q0ioviXTvCgGTLS6uleLYan8poiwyVh5I8vKCqgPkjqAfLDeheqWRx2g6IhqVu
XwzzvjiUU0dsQ+2HUebAJL2dJI24s/M6Hh9mMSpNwpoImTqjxoqI4EI3jXkIFt5ALuo61ZCrXe7b
c7Y2rQgfXXN+qCBphFYtfAMj7Ywwq4zNDzm7PF5sGekruOsF71+rrqq4nDdQQmiK10rozhQsBDTW
tMwTaFtS7Mqa4ofGuE3Ty6MylYtQEvKP94ZOk2VjLFqNZvygFwMc3d3CptQUc1hrWrhOmdnnDara
NrydcFvkSreYMmthtOZdJ5dvXfQ505OHs4nI6KX1y3RcVw3eOVtdAWJHDhXPfJGtxxK10r8+UP7r
IfAnGZX/3Vj6XwQPVrU/DRw+tN171v4RHnz7wfdoShjAb5aJHoXMJj0KJYxl32MpkcJs7tuA3xgP
LfbS/7GDL81+MxjcFJDDM0ObQX0DQOj3mGGJwZkx2RYRrlCggfb6K2Op8nP4CEEjEIDCXW1ZKswv
sq39gkQqEOmUYrDNj0VmrtIrw8uIgLrU5euLzops1O7V2NxaRmCXZ80Bc3asIAT5tiuM4l8ruIis
/iFw+TsVKGnwR5Yh0b4pbvxhQA+tXhuzsZ09NrlVenmOuCqAHys+IsUJa2PNZvLYJ+9FWtHnqx1B
fRKL6ythtOwnaZl9T/HeQwrycUbaoCAui8HSPqhagujTWN8pY+dF9bJT2NYsIkAVxXKWjvahEKy6
WnR2w1JBdYkI/T/Mqv5FcM4vKDhRuARhWIYpm4RuaJaI1/5DtiAkTyCVlcNH63IldpapE+RUsAkQ
eHbQFUCbly6HP1TPrsGfP1j/BVnJw2BqJChkNiNOy0Zs4ucnQ8fRKXI0XQ/VdbbRE/kuhZNBLR+B
RTrhMFtJkU6oVzI/p+V+SpDMGQglA53OBF9NHi4z7Q7WK9bTwF4uZxkpvfJZMNM4aWdo7qRRnpIi
aPNaggkz6yB31314YR//ct1PCjSOhTo3i5NZqYe4R0FNDtWVYtlbBWWPi6p5SE3Nr6N6DKPZ8iyC
E5k9jhBoZ6/QLd6VHXsbLXiNPy8U5Z8LRZeZL2qqPJMhGTZ+qY6kLnNQ6nl6kDqWsfWZ2dqY3wHS
8/JKRCsk66yMl0RJw1WizWs5/9BH/V6xklWNWoZxbYNecOb+eap+QehTU6YFoIAUycTR6PIvgTRN
oho1sd3awbIhrYGUA/azKXPkJkTmelybdrH78weq/9TYeCKBQSgyIb9E8I4opj9YZZXKUT+CYTiA
TPM1+55Y06PRJj8u6vXqzZJZ6hUycFVdKldVVDMGRc0xzSuU79RuxF8+yNJbpiJwSLwpW0p5uuim
C/Ekmg2Uryn/U/mIAvgDPu1WQJpi0xnKACiQlvg5uYNtF0ARKh08o3ToC/3qTuqunU10AAnosAGm
O2fQ84UltehqT3OdwE3XygnzHKvB8jK5ZBFrE8rZnhdoaVQOwr8WWhq81eFjjzK9HrU2sn5N6HeC
R3EYzi8JbdeZnS10yqzIrxo9mstmwhxqQDEPCeNzpT4WMIPPz1oEOl4DeyCl+VrurZdxbPdDAeDe
Yhg3m+crMIO5VmeqF52PMK8Ktrm89xRbXfZ1Tqxyg4hoW1lPef8FgRWOuiIr/XgYmL6PwLniegyy
KttlFRHuY6Z9TU0ar2ZleE8tPZk1e+gyAq4Erxg5sjgVbOLmGY/vJBMHRQwpTPGRm1eBBJ4umGnD
4c/NSQSa/VI/xB8SdyibjFhEvf0ygnRnATOJRvXQt8kJTMwHyiYrMAvLmPjnKL08QzYHucFltpTh
2engghRcugS9HqC+vKtluOrK8k7K4h8yWDI4o+coE7jZOQrO+fEMJ6GWEzpaPORYHEGi9jy8KHP4
4z4KK32I2vGxmNQ7Q58gMMLx39fFXIYr0j0r+t3wJNchbl6iesqPP8+2YvwcASfCLQ1GTgZ2Cxg7
ejq/2GUeXXo17WNoBBFOW9f9k1ZrK2bAn8Aps0Bvz69T1r70Wr4C2ocANlzZEWyyUPnkC+QCLAcM
SlPfoYMLoXXlloJypsg1vKXxp5q2qiujvugjxgWVaO+j0LixzHqVZhPMiQSwNyN0+GgWODO5AbZc
XR/hT58nqAe73aCByilkL4tbBBWvZupBfuTA2arMO40RoOiIvegYECewlkr4EWoZ3s2KMzEUbsiV
aiDkSgZhRmFJRYsd7AX+GSMRV129ELY6GOiCQSZu2zTDddPzCEi0UqbCJJwwXGXew/LXmHfgrFUQ
DjNzIV9l6Pyo9rroBJgyddVrm3lQDANQLjTFbVj/LmZwdQGS92Oj1j1iEFFqsBU4n2DtcExF21g1
iqN1NBXE+KvxtpE6YEP5kwCnLM20eWnaq4GvTmV1PgHLaTMjdPVa/8gjnTBcVMXn0jYac1+dlRDd
X8hbZSAlpTatFZT5DGp1NXZZZ07zOm4+MwXWTLNWWEXDge1YgF0IRW9AMoNWVQri0KpkbBdpDnPv
0LYQQLUG2kIV221ReVkg8uoqjRQu9bIh3k1G0kipM8sbz08IzbyM0bA24XIlZl3rPTTq3RAyKSc2
u2mZDx2O/MuV2IdyWKWSOe0z7TBTQiIN5GZYRTWku/15WOaN5Ouy9gAp8+AkeWf6zDL0DP52oCLE
2qnIxfcWJCdjhCvikqAV1LIIRLXUMxFC8Gq1XYDGZZNaG7d5fz3+h3YiBtWfum9WVPZMVekgmMvi
GPq5+9bDqTBVmBOf0jF7C1lPmmZW7ljjuIMG77gV6zDs1yocaCn8RkluA/roTshuhHKR++1UBcwJ
T9lMz30t+SiKsVgq1jD9h1HmNiH6p2QyO0cMFk3h2a8o6KS5zIrYnFVP0aAj5qbaD+dr+WB1UoF6
tGa4gihsvEyP0LypgV3J9+CHgZufIdwYBNlSVJ2dsUyPMMfuKeOr19ZJAcurFkTE0sLanLOJksTs
d8gMPFpUPfUFOiXw2QJ/K1FJrmyoBe28Y+vArNjxmQiOhHo5XqFDcCQq/isr9M6/KP1R1as9ZgRa
D+biWredcrDYb5QHZlBa9gyZNRzmbb+4VeRfcpL+Ny3ZxJT433tAn4DRte/jT2s28Yu/eUBxWALx
ZJIo/JlM0Ojc/+YBtX4jzl6GvEGFwQlqAAz+d6QnmKTfYHRCBAguk5miGzoLgr8t28COGprAf3IY
76VghPoLPlCYnX5eXOA+4/YzbaZoiqqL8eeXcRcMj9pqean7U6Vrc/18bTZ6zCBQ1tt/vJWt3GxM
ZX87MoXqMHNuh6Lr96Hb8V4O620lrizDh3/89naYxtpuyuL78KWp4az46dDtottv8IKiVGDu/nHL
2ycbhs2NhuSgSNg/rm7UsdtoxhYyEsx8PfXR9Qloa77WxvxZN8u7iMH1JVTqdFFI8Ai2dgZzu94f
ZFhy3arolfVFDpm/avYgeItyd6wUbdHK1iOjWzmv+uE+PMvxIbIvTzry3csxqe+bFtgS/dSik6xi
lZijG9dyDRCykecw6VdbQ8K/ap/rjSJlEKqes1UknecQhhjLLqOnMs/94EtKnAf1RVUWpsJeSRZP
y3OcLCQAK4s+Zd1SN92yb6I7Iy7ZRkVp2unhvnP6inHRTKqVBJG8L2cI/MLs+UOHT9fPLlV3V1lR
Pq8tSIKLJJvWSWgujRqpwFIjCCaS6pCOvUWuRi+f6trCrduNGvRLY+FOVRctjcSOkXIyS+ZJijqf
ZuZaw1XOOs96tpSrZ0dFtDVNaVmBjvEHGDfNa4j4cwoRlFRFdFeM+kCFQ+cyU9e2gtoB7P5wrjP7
sO11ZBsvTSzvZiBOvCxHQ7nVhqXWIc7XFcgHXZXG2Jx/dJeEnVSEiZFbMvrlZMADXALVqpC48hHA
tZyr3XULvTIY4JN1MmVLc6Y+JWp+VyqFSnKSpRRe1GUZvrVNL6/GS0jVT2gFVURyTxDYOpUuJawB
tKcsO5seN7a87sJ+VVjHhZ/jbpeUcovAMAwJ8rDvqtlBL3Btw2PeLeA3jd3IThDbmMaDIifT4Wp0
qxZ8ph9fQf/J1G5j9chwMFt2u3hKF2Fe4/wgQL4UguUUmo+2UPHc14rhTAkjdY5kuJ8buv1Yy7DB
Rkp8z6gXDBKkyFmbA1dixuSPRYUKR2QHjWnARg2GA6GJFDoxeZQfTWneqfhYx1i/rrrpOh5gKJyx
IcCEhw7pACGgsWmMPgwSpQV42YfKoiiEUMbVMh7qaQmddfLQliVxUMMFaaO+RcC+l4S7QdH3SgOZ
gxHJXQCV2sD8SwX7dLYchpx0d4YPe9tnbE/Y2VsyQvIQtoNEYDsaWZp5xUWvw49QdVBhnAF9LQa0
7V1qtd3MtMZt2ue8bh8bLT/Anmg6WkV9VLn0WKjnfBFDg4lbnJmq3VWndOq7e3QfF9ElmJ3DwzXX
EEU429pyogYcTTcDEHb9k1kWmF107VBTgT05hwPklYkX2EwYLH2zkXRX8EodbBIyS1AcAvqtM6e1
CaOQx4ujtln6PPRduT6XyFBfY2kTQz+7i3sUIAu5KN0LVPvbtjL2eH3tTWXHS1XrlaDRDIhrp6Lx
SmiWlmD37qYazJwm2RbwZenpKrGGPEcyelW2Be5WEW2LiIcOuMN4HxsEliHfE7qaMayQauvRAV8n
1/Z+zMv6cUhRJm7SjTwZqM/MzM9eiesndp/6ivmprCEyZQFHVFjWfUwquuR9OoN7VxqJG1cEBeR5
c54qPPUf7IBlX0kxDTDmjOUj2MBzoNtltbrWWQGXcPgjTVrArte8u69bzNdu2tU0DHNrlskBAqQG
KmDmrknzH4h8xEFcMbW1ygo3M46+mdH3jtlLl3V3je5H0M2wYyj3F/gMd2MYPaAyRQjKubssE+Fb
G1LVZb00LnQAh655aSru1QNbCZ8KHd302bkE/9HOLninh2Z5HlMjsEZFnk9Zfahk1khAh/uVHEXy
srTYSEIwYzn0KcFbYWLuIEGy3K4E9jghYjlOsNtCxAkhuKeUluJHirGIVPlhyNNpaSLK6WV9fYgt
RG3RB7AQQZjbVhSoeEOccyKjJHU1H7tG3CI/G74OYNaZOktx7RjIKuvmiOk7HMeJlCzyy7hUdWsl
F6oexKH1hJvwCoMAQ8EVvLAxyMA5IVOox7yBEVyycaspYe2jv07EUJi0bKQ1CJ+KT0ilfkRGns/P
s5ytOqv3G9V6oYkaqzpeJilaUb0QEJzYPtEu4wzDS8oggQoWUYethYmsTPnOqq/JCnJcfdX+P/LO
Y7lxZevS79Jz3IBHYtATgt6IFOU1QUgqFbx3iXz6/qga3HNOdMeJf9wTRpWkKtEAmbn3Xmt9wm32
TrwJvRtoPtWcRc4KGjiZYwTxmJTL1NKfvUGaD8DvNrbT/OatJpex0cuNERnZ1jawbCbVyeztrxwM
1yaWE6Re2blbr5LEvvnMWbpRy47NrJxVH7vOqg7PbUKB7yK0cU148IlkneO2zSSNPU8zkjdbq54y
U18metHsuIDvjaEhItDiLM9hdkkCMte75ZYrXxP5dqpFy6CJQrfWS0SMkGPt7jQVALyTunwA4jQu
22n6FWb6d5e5w2MXhXB7tXUxEMBs6Nl9208LmE6wTLhro5HlomMI7FqvdtV16wjpT9YbE8AgHnjP
rj3piQl9zGKiCinKmYkQ2cO10xh7q8BvY2ARdQnfUXXVLBMOGKQopmI9cfAAOIdM0Wn7BQYkIm+1
XTftYr3x9rFP+etO48bWW/HSaJwcbFV/WaU1sBhlwO39+MGEArFISqcKenvbRGWzLv30q+V8k+iU
6l4xoglLXRrDxFRErhrPo9Hvzco46CTy+5lOsOBEt+5Md+JJE9oTbnsGRRHB1QZg3zEN5bYk9nVb
mDfqsS4xgieb2LI6ks/NFxJKkKzm1FXMPNWidhh2KzNDGZbDpzZ97YE+9m9jKoyNXQgEtC7TyNLe
hdlzSqbCS6N3fVCRPZ06Yb4l6YdaLWF4ieN5N4cocGpu806oV+4Nh3UpSDwZrdy+njF2xbu8Joxg
zOmVQcU6pFF2HE04iMpQD1E9stKnRCoXJC5G3ApBCpmZBsC0sH95bfzSWpnNcUkbtwY5EqXZbnRw
DJiVPJ309xEr0EifTh7zLhCheWM78/tJnSJX0MczLKxrVQ1TYMRooMB7Lb3ERsDGESHLQD62gAni
wiK9SnEqaYuPVBkeAQs/RJW9FxvmSiTWrtQhGkkg0yLJ3tQ4PrfO+GTzjDus36SrjIcpH1/bs2Z3
RpBqs7cesgW5+xossnxtqshYsP+nga1nj3mj3vXY+TRdqsKRJt1imrpj5Zn51nPhSyc5aSppu5wq
HOgY5T8T+kGM1ckZ9ueS32juO7dMgjq9b8Zm0yXffjMcp7a+V5pbbukgsb6Z9tV1a5t3IzxgsCf0
2xHMW2ebO0fuJda6yfMOBCDOtzRlJqAduEKFmk4l1bum/Gcb4NZiXFec9EYRegAgxLioNBtCZPZd
lIV59Eb3Yyyr7S09fiF1EJwyaj5HmiRanP0aCPBcamRuLCSbxy0jwiHpwCDoNe8udt8jeZ7klzm8
TYzyYy/1g5KDaFdZD7i2H/Wh+h5SmNazbu/7LKrJh83uIRzepS1NpFZgofTGo6E5l9iqn0MZ+5gD
oUMyUrUMq6b/492Om+Gl5YrDK82brLX6DobCKS3rL4BHnAUjP1qq2rwOXYUwWJQPadYP9Lzsg5Ho
xD5pA0HXM4PnqYQ5tbeHcT831bgQKAkp1fO6dnBPZtE67uuvAv2BlqlrqFGZ643cdUM2rIqQVlk8
R0cR+6/EYHeLcUTUUCfkY5U1weYacxlhA1Yp5ydvprdut49K8vtqww7IQLiR/bKlNFA0VuBFLdRo
bglTjlzshYFeze9pptwEB+SRMc+CabbonOE0OcVXQwrJIu40UEV0BpFOi4F+oj1HS90HsN0mMTJl
SRZO2am3Oc1ycvs1mlSmCTVoSK7arPkPtBLnFVCYW8yp1eN/Z2sRkGPdtLuAvpn5v11/39/0KnXG
JRMPWrG0RjN/rIkYleFwbRP6ixbZ3ruaSeSx0RHmhLcwB/OJgd9mSAQrUqM2yin4zEwqG0X69txR
2fXJN3y7t7Do72UYQuZyBhyXZX7X0rd7jFFc2oSJTSEynz4e7uNW3LWdxquqCsIe+gVNRe7saXI3
+XiHxGNRtWA3JpHpq55gwIA4r86b3rwMGJBltVhOY98jiIi6enLh+3CQCugVDocynfuVYhlRsB02
hBi6tPhJ0siza19MwPn0mK5rhGFYN8sA2th3WljDsqmyx9YVdsDCFvM2OyOfZjMCPkTYYRqrcWba
EBncDDacg0UyBczEdK6uQme6ab6XKnEDo444mHLlZLmclqacIeo0UGvC35pmWkxEa33hACef5EyS
bRcvoQ4jWKQXC6es+KgLltpIFHfx78S0/GVyI3qImdQeI3qLswEJw6wgkjgXIeJlG/Fh0Zb0gsHM
U5ZwY2/oCwWTJUilmV9cET/0I6tU4cLDRc8ga7LKis4jE6Xs1xLWz6K8zVrVyFuftPaHaXYHldj7
wvVf4SchXnbrrVLNHpIb8ZPHssoRbljFb6cML9bcUBXkj6ZLlkGT3dVzV7GT+f06ruKnqLXvWWPK
Zci5ZiXDtyjlCi9zRYKJXF7iRL8D27T08nFH/4QrVgzkV+hTs6pcQkVpLuglRVUapvQU25yzN7Cz
1q8GQIHMOSNvwA/tbcsYFurgzOW2faljiQa36Z51e7ZWRL+Da8m2VpfhFEkPop/RGpG9F6W+vzaK
UQRhR2klbC7ekk04p3A19UNzAz32QxutC78l744We6SzJ/SpkaCO4kAe0T2fJm1RNe6TmTKm6ud9
qpusipwSF8JgTSm7B9+b+iB3iwNMubU/hBiyJ+PSV++Znr9acfs9FahuWIHixTT6K+DbF8NCfJbw
oR/MvoYWbHybjvFctIikZGoKIi66Y2JodyqjMa8MxgUwdi6kiBAz1E73qWsgGL7F3hWRWEfWBLA+
HU9Jkr+Do/qIQ2NYdQwJA7epz7vQZZPI9K6AHVV/xmHPZRy1DeZP7cvxmXmBiGZLU3c5cSvc0L9F
6UOTcZxr30Zn7faCBJE/oNX0hgX+2JKdspSReyCCED9A6x/7Hqc4DReUzHNYLtda6i0dE0m30XAJ
TIRbQZLgOUTyudGu0DPj1+hEl8sWSm0FU/nFPN4Y0+CweGm4bTy18jz/zYUdEnQ125WXy1e3bRHr
vcmoP0ii/kmD5mYS82W2ece8PtrZDUs2ZfevTnz6Lg0IoTrYNDk+odH83RQItpKp/ZjCeyLNGJH0
OYK0vLmS3/BkVaqiB5CSI6DWTu/US2uAsslwPQkGeQCNCrq73YXMXoLGZS6Qw+nJk4sy+22dN9/S
ks+KVoW00OlWeF3RDu2I0xyX5UC4TD08Ao96r/0RXf7syGU4T59Vm0EgmPyz1aY3SKQMYj+7ybra
GyVazUH7bIR8Ie6yZ/CU5epGfgpABl5HAjeDRN2NLWX2FA2nPIOHYQ4u76RfsiiNE+PrNr+LUyaz
kWLcWbocKOrqyzJnTjxGwhk0mxAFZv3D1M5ftVDJZjKtdVx0yX7IxCGuaxFM48zUr91Zs4mA0zFT
cs7CINWZ2WjGp/TFM+hUfrPVA0fNEUiRauLkNt7Qqrh4VnkMQ/HVaXRC25Wce3PBE34mHUuthQnA
JrVXLhckZ/9V2JsALCu2ugRIapBNK1EiTounassI+EbUqlA2NheUKd1xTOcPlpCzXgJxbIdLRuL+
Yijjk0OpSsSCCZZoXtEwtldhMb67FeOviLuTa3nvZdkvi/IWDKRkmuTv+qLtgv6W7thQLrcRusHQ
sPM192kN4HBVdKyXln/NOu8j7q55WHu7KG8PvBTOJXP35Zjq4MTcUbGf/grbvoVb49/BbHybvPiX
kRbk5nTaQkIVX2SZ/8u6YfqohTkMp/OnPgw0ZJoTX6BRCiwm00kcl5IThI0ctRg1nbvOMgOnGwPD
YyDmDsOOsKFpbTrdU1yrs5yHdDUVnIjJFWX0x7jNov/Rhl5BCluxIwwH1njVtgunmThxZ91vdr3A
UUdDTp/CH3a2cE+VVh01gyFhHldwPUg6JoUbPm29LIHU4HDhrKKix7JOkqViyXH65jn0mXCDdeEl
67ZFqhijq0qVv+oIPAF8vQWK5kBmPTNDkCm68auX4uK3dNKQTpIFMeuPo9bifGvGX2ZdP1vKfOjg
2nAOdR9N3PmFmXTcpNqX7fpH2445oab+SerzS5O/jyY9DjG+VOiPipjk22YcgF925mKsx5WTtI+C
zyeYLY4vY2gRqJfe5cLca3N+T97fJ7wqvXOJBc2bR0QAtibfWlNb2m248BV1hE5qlK3LFyFNwgNi
N0PMKTdtZB9TQuIWXvZQ5Q4GqTG7Vuwlousu9GZemTZg5kThy+k9LvftOL9GstlyiEDP02xGMGJu
TE1FheCsSWYcJvMInegj5cCLeCPoiVH1/ZQKjQZbyHLvj5IKV3uL5/zZjOUbSDICUR3C0+Gu5xuf
9VsL4TFwoGZDYCUef82KkI0y0R+SLPndmPLBvl0r84T5YWQ9nRNxHxX+FmK0YOTf2MbKbGhLia4y
yFTTnKBrs7NMNBJAbPlcQ4VN9IZop9s7PXZfA1IK4YZrpeInWSd3WUHMfVGHywg6CmXjL60k9JCd
adEa9SeEza0xipWm21dvtNQuEzVmr3sExX3gzSWWz9u8PXW7A/FWMlDxcEnmdjcY7jUiTDAwaXUk
cf1L7yPkpnlc7ohBtL0llLJAC51fhLpjnfLjtzJmaU7qWl+OYnyqPvpRfsDYeTXZ1Qqar3Xr26T/
KiRN1Wk22wvl9QzS3j6nLoZNMTl3hCdeh9n+1gvhrSq1T5E69xHV1JiaF6FruwmCgRVbbx6VGb3J
Rl/ZTJVX9cS9x+TkmGjlpcrMeo3m+cWMbs237NOXI1GVqGICNXfftc7RgmMe21UTFctr3hfLMh+4
/Qo47nlFjsEwb7RJTQui/+6cTETBEEWrOR+NRaq5r3ppo1UZUHwrNuAFGppkRYm+0hPCdKC/BunY
fEy8UfQWmNUjaHYWldGwCubmyq3Kz9SOMN2asLsYaHTOhlHNUhU6T8+hyPeE/l44uXWEmUoCChKQ
VRonl9aa/IOWiLuRY5ggTFomw5dkUV3m2fzmMPGMynBXkSBoT8E89wf16WkNpRYQ8t6dQTFH+XsE
bzowIa55WnbJhHnv9yP+fL1Qa9+rPtlndW36jEvjfNM7N7527Sb9iXlrICL/rs4cCW0q+3RT86Fy
GYAZ8D1Qvr0jhLx69LGpEwjSbxF6wJ+iXHSPHr2yxFwmNIY5ABBH5xLK6NWoPxjA4yxEQ/3QVOI1
c+CblkbMPtl71PSW/6bpBnN8XfBhmwmvw94b9nR0wC8vFCopakv9uzTpGOu1QrIH74yFvS83Wuhv
RRmf7a8EXQocd4mSKe4BQ4DQcgmpW/aTjAOhhy9maezBsmM0G7i4zb4k+dQnmK2BqSiIT2rkA4OS
RdOXl4h5M/B3dOe+fnLb+Mv+FWUtuLkXt2/spWzAKVoK2xEkS9HmR/RNcmmazCcsgtIwWibTGnr1
muDFbSeyBGX1QGVqeocmC99AZb14sblPrHJFg+kBMucUIDppV6E0d2Xnc5tS+UxDsoutrAssukqh
B841lJciid6bGI7vxF4/Tsk17dpzHDP9SNpXM0mDTnGbWOGzaU/FrqYVRyHzlEgfz0PLO9f49BVl
05BUNPUabQF7bQvrVRvpM0eZcaXQeIlKSa5kmTy6iFcWo05XIPe1j6y2ES5dmYVhG/T77xy61ioh
QoUGDbfgc61SbddHbExIc5Jt3lACFoagoFPFQVi3M6BLUx7+7ALtN2d0iF3JjQlRzV/55GgQkldu
HR3K2pG7TMu9jW2jx63Cm06S2tqrZoKfLAulEHshGq9uFTfflWRzYdTXr5ym8c71RD3j3JrCukgZ
FLGuhppBJmFdq1UnBgJwb8y9Tpud5U1QQpIYlYJnn4CQVkHmZbuwNWNmNLTq1ZQ9SWZ8C51uC1M0
Uo6SrtX2NFSYvuT2sCFbUvLJZRtr7p1r6xKGT/ENSkAQDVylXX5O/W4fNj1rvQ+YOUYsM86cOif3
Kgf+rV+aeWCUBlO99OIP+XjsgDMcwmRYABLON5a0k2VKPWZ1rLRKqI/IBRrqvjGDaIJJwbcv8OCY
jHIDn4RRTDcOrUPNOnET1GskNc1OGYjKSgVGR3jZL8LLqHZMnZeYT5u6r4+NprI7Ct8WsHbRriL3
w4iUdYRQQhWMHJP2KzGd9kiWYBSu2GZQbZEIPhqK2edAX7hBvakaWBuFm3hEXvW/Qy/V1n0fc5S1
MGbMq16vsfGWRIWXjVjJhRnP9W42u8869Q+FZfsrr3anherrH0UOcGLyE+sY5bKZ03UrZfmWc9Te
2jRRJ1hCibpB2tRylp5cd5OhDqZXn4bWfh6g3z4M4JxTzFAd6csba8R0EiuHpNCBgrdO9Cernqtj
qdGXzcqBPHuD46tiTJMrKuquEHLtzsQnV36jcxHOr5OSBPhrlgA0505Lp7mYnNpxrE8pdmFghRCF
9e/E46MgRNs5cLAx9o5mnqJ2xlPdltaauoK5aKWv/bD6Glr97AxMrMeJcg1m+cS6TNhZNrx6iQB6
pKNvAKZ3o1nTj7S7Bbp5B1SVHC9t2R1i8sNK13oW4T4prG6Te/4WGauxkc7sY/hmihVm01tj0l7V
CeLkZaprRnuVKffWtJzPnpn5NiODetLkFJgkmKIFIyDZre8IUpwYxBrhJkFZOKSW8Va1k7+Jmv2c
eCh8nKe4HB9yYuM3WZneT1MqrnNRRks6ocNKOJhvymkvovoV8sLOKov3vOinnRmn/pK5FiAj7mEN
DrslwyqoGywqGR3btcP0YIn8A21eLJObWGigSW5/paN3MwwrVwzbZijIMZnCcFVFlK+Djre9jxl4
82nzp6xjydWztaxIPk1R58WdtR5KMk7HNgdZXxVv3NTuktoVY5k6ZBrjDuugygozyYi9uYySezmK
Typke2GIKQmU7XZ7LZYx+nzf4orSv0RKj7pJ02HLcJFeU+eihWsoln0PH0HvQ0gmCNu1uC3kiNVc
qZQUOYMZ+xjN8dbw+mwR9kyGrUHp+0LePiTLLs6WG6oT2csLzrXVMsyjdgWuYJkbPKlyHlg/U/0y
2L1+bdT4YsUpVh4cMENnR3CQmFG0M8H6E1qqLIo/jDQs96gBgRsg88eOoZYik8aKUuu91d3vPrLs
HVoJ32h513rwrGE44gcACkuu7LCppiomxxNGZWPr5GeEdIx0jnpEAwdE9GvHJvcOJh9lViRoKPLK
XsYNRO8sC9khqznBQpHT9E4ky7dStF4TZqjedsJ1t27rsrjTB4G6oaabAWz8pDl6/aU7Fol6NizT
EctQ/G2X2XvkPlEv8+b5OSYG0dMKIdR4yX6dr+ipbhonvTNS6ynNtH3hqWfKmxVx9P2O48ejiNjl
siH56IyavCLAkVYlD0RYa0GDLIaz/EmjhRmIpPjQUi6bHsVKOchzZYrqZMyPnaZ/9mRaL1IacWtZ
y+uc2k++mXwmabVjyN9QaiZEyTMkgemVPTrWjGPOrBAGRNesPIVt8+z59jmxkkdqV368FgugCSQj
yQnC7FAfkXMs58J+Kn6QGTYhJ4VNTFab9My2p3VPAHQgrORuqKylAz9tNoptr+LHaZ7Obc1zsyng
RWUTLODQFmk8gztqDsx6OPX5aK9LwKGaV45rnGIHW0eFAzLk0Zkl7j/DbReWHi3TDBNVaVjtYy2H
PojSEjFx5soFzeZPsFxsPwV0scL4HcYETHQN/oG5YQJXD7O/tnRx04wQiSsrfSCH2DlLFEALfQ7H
VcqnjVTHZ54BTX0eyumSZ1Re9U0yUlTgTL0n2Wvf2u3ejxk3LFrN37rSKzeUQU4w6jtXedNzbTbn
cbwONtIL5KOe0WdLMaARAtRqrmqtZiNU0cE21XMvjOdmas8RoNqhTIiTAV++1G2ESZreXXyTvTdN
zTOLkkKtLTaigoOXWBmjpqS8Lx3L/6qg+wL5SedlE0trTyJuhkHSYTKS15ITBMdg3tRlVubHvPZ3
ox9xAbhRdzcOOHFuV6MEBEKDJO3ONJ8y9kLqzCg8OwwEd4T5ipXV053NM480CUVNWqRZxCS4Ont9
+4oK9pVuKxXK7ZxcVf5BacMBEmt4tiLIbS4Cy2VRFS+xYZdfoPzuFQKlZpL+odRCbZcU8zut+AVp
0+F+Ni3MQSF+Qs5nI6oGOnArsqoVpHnbOsZ2DF2gN7cZMdzAcHqfszjvcEJSUOeOCecbt37wffq9
nfDeGTqHaxL1o7c2G0/abUOG0z4fRDXHNJtj885mn4nrjHHnMDSnzECODt+2WWukIHih+3AbSVk3
aZxsNGYg9Oklx/4K+tRpUtpH7qbio24ZNhlQPQ9VWpz63kufWICjWNfPRVq8aFbKxSxjsfK6qrgf
o/ItFai9Mhm/TKahn6ZUkjtjtclL63RX38Cu2JXJ/N7Rq05dc9NQkh4co70r9Mx9QN2brlQ+v2iZ
tHazE330Fred25f+QzzxPY4SxbmQjbNJfDc7kE2N3aLKA60eyoN/e2BkWR5+/lqAP8UirLyVAzrm
lNc2m3eRlngxFZH009BMa3AP+bIe7WGLLI21fS7ii2hwPGKqrNg5YtFuf744SRnT4jPjk+twpAOu
Lv78tI88eslZXyz/+3PD7YetFqOFOcynn6//POQGZtFaxGtDZRN3lDc//DwUPWMlhevXLdVDo/Xs
p06WbN3bX524NJkF8sH8fFfZttyUmqYtwrj7XTuc3rw2u3jRqH+7BYKS7haTH9lbQ5QJTRsGfU6f
zDAtcrkjB7z8JcfuOe0JclI9wnrp1QkmFGQnEdfGU5IykgIlol8pfiCNx3ZxKXLRrTU8fKc5iv1N
gcD70LXzvKsTEdJP1PsDHAVGThrmvaFMD+YwpYefP/08THUSbscG1tXtm//9+v/tZ0nTpiVqJQTm
WpnPOjR4h8TNxHMylWcNUsa9iNv+2ZjA1/NV/PT1pRuch5+fmUaupZmSi/3T8p7FCEo4N+hf/Hw3
NUC7tV050d7lu1p8a8QnY3H3890Ge7ANxfuhIAr7Aa3Hn38ELgdnmU36OGQS8dykdraz5xxpxu3X
Zwxf2FK7YfPzV8O2IjqH9vznKZeedinR5V2y1LOfkdXcfi3qIXXRc/f+5/8bM3s4oONJ/jxjCrJ2
g+iTqdztt3mWXS4Lx6n+POMKtePCnYQ49ZYcl/9zifX/n/ZaNNT/b63240epPsrk429ibYt/8kes
bev/sW1duMLCQXrztOGw+6PVNv3/WHiSXN820HFDpMa6xIrRx//7f2n6f/xbajVhFXAfsYqwaf1X
qw2h18N56/vYYh2dFcX+n2i1jZsS+y/eAjxRHrYo08AnRL63ezMT/9Vw5+uxsKlvUJYqopk4Gz+N
PVKieqzuUHHGq6br3a3ukjTBjfzRV75clpUZ5HmYncP5+y/v3eXPr/1bYPztt/3z2UAauuGKPbzF
9j8MGQ0oi8bGy4OxJImW5FcgBvVH51ozTruavveoicQ5tiATSkF9GWEIssayuMK1znHsIysbJpsj
e9O3h5BTx79YV398U397fj7CTRQAaO9R0aOw//u7Vbs1xcjIibkWg77SDWZiHgO3RW2Zrw34mY1D
clDqWcuS25CJgQGx3RfDuoo8dMGddXZn4IYyvtGys3w+icx/HaPBQo+D1nwS9OrcqsVKD+lkG8EN
b+b4PmMPXUKC+6760d+MXTwuugHzkZkphAAsKa7hFf/ySk0uo398FLxUi1AUXi0J66Z9+/5fnJiT
HqU2riwEF8KonntTEpNR2GdkZYyp87lFsd1NQe4g8tQbbbwYTddsRSQkMA71PNPoO4+u8Vma3ceg
jOny81DMolg1IrFvbVmkll4NwEIXzV3U5szpkoT8DuWQ8oAPe5kQaTAvZUd6ICPv+pLQ1Z6trj8V
HfsaMvQQxF5q2YHdPfYhVi6RGM6jGrRjNOGPqQYnX1mNLS9m536HKpDDMNzRo6qOytHElvOIuxzQ
VSHin8QhN7NDZXXxn4e4NUhzlToqzTZkElm7q3lQZJEnfri59UUCK0IoEsYIdj0ltzMtX/ryKJuB
D/4aC+2TBr37anTTIfTE1lOlu+3BEy+i0b/DVu9ecCrcUfiGR0aRxl5Lvjmb9cvYy8VaSHu6VK0R
o7e/eQnkDPKOTfaMXEdtPLdJVw7zv6HK4JY62LPytkcZ1kThnlK78Uycpa6p6Jh7pJbnc1AM43zf
hUl8hzIeNm9D5Mxg01xCkwLyctdk3keuSoGyOrxgRPI2rjL6YzZW62jwdK5CF5uPY67zNrV3uk0n
uYp8437Wp10vXXnQXJfBqmvFGxqz9p25NSYZnlKyA4JazwrMrHZ6ZpVJzzW4V/p8drJPSvtlhGJ0
rIHI4O6wxL5vWlJREWCsqUOLjcFTm+fS3GQZoOneMJL7OnlGo7YygP49Go5p7SqXakBL7PIBle5H
Srt7z5SJ0V6UaVtLxCfLdjaalmen3JVU9Hm37ijMMYEObvCcjvTf3LTtDj1avUUNUVKkHDq55rc2
Tgn0MC3vaGuJO1TkYKtDi4Azt33NlPLu+qhNV43f1GuaAsWaEQwtw3I8eklEaCECsoNXHf1WKziU
cGzybYTny5ZamxkXWgkrmul4NP4GmeOq9ujbznqyS802ffQzReiPgQZTes6pzmP5SG5Ig1u+tc/l
LTyjH/puHwM1DAaj7Fd2wqgF8heW4uEJRcxT15rRk0funF6LcdV1VKlJS22LFnjdtL67NOZWXXtX
fIaGd+ooTw66SuulHw8J9VRt8ZpKwRKL+MAaMF+7uooJINHP/7Lk/90qhHuJnY5xlm/4Fi57S9ws
vH9dZ5pmRpeIehD6W4LELFc4u5m12wFroHGV1qQAT/GEqe+8rSacEFG0qt+Tzlvla2Y6ePVsnjyo
rYOLIJeASNrPq395lv/cmDBO2XijdJNZD6ui849tsnbhq+QVEmDutOgcsqfvzREBBV2EjjikAOvA
/F4Y9UJjchc1civTLNyGMwfRzPWM3ZiYb4nswqOS6dO/Pbd/uJwNLM6YfWm66QZmK6Ks/v4Wponm
oy4fClo4GhIVk25QMoT+azVnqOX1mfOwNtEZZkV5NPUKvqxh7VFHREFVhM7KNcPW5d+K7Ki17ZY5
27WIbeNOUNw8zdkGeW9xVGP2KtPS3qeTPe+EN/20LE/oA+Qh5aboGh9nTUE/Ft9P8uT5ySudKnDe
2VzsxY3n6UnK6CzvYCdEI85fiEfxWPtBTWNmm1L+H0uU0Efpal4wFYOxKWthPTAxexly2/jQFYK2
GBkk7VaUBmml2utE82oHzc+8eSjaK3Lo6gyvZ5mnln/4eRiGKDxEYQHnR2rtMqLyv3edh9ot6kvJ
F3SvT+8RX9/StnLxzAHbRJlQk/jnJE90o6fT6A7yhH24WJqcgMbbbPbdUca2phI5zbNTnlLO+2Qc
/Zah7l2R0qSIxed5zZivh+3ArHYum+SOue5nW4XmA9mLtLcOU88I4edhKAAs0IfPdsntRZkdfTgB
im2lIxXNg7TWHhUhHfu5T4tzy1CShr48h6qrmXwRImlnvmIPq0nJ7YW+DXt1ofUnT7bLfLtsyvnQ
g7k90ZlHhQlsqdW7j6ZwDyj4GORXxqfvN963W04fRd4jL8gwmUy+tO8MST9CuuO4i6lDlo7MouVc
gDwLm/zOUTSR3c7YDo5DnFHZsaTk3U0xUKy5cYt7fvpRn+JFy4Sc5NouX8s4cu4IHotolEtn6dUa
8ZdkZdaRVT8rI+93JYw9H2fNpctM5gzvjj3Oa2VQadLcLh4dFjTa/0zdldU5COJb4IB+O57+5Y76
56HYJL3Gx2+rc0DXgYT/4xhaItkz4UvR+Qdetmjdzn8UfX0J9TjeUf2T29kZxLQgXNngpqyCvDVa
iq44fcymi6f81395PiZlwt/OxViUjVshwfP5WYlui+hfFsm0bzqf/avm6vM2YSHbrTX7zToejOK9
Nowl/fQDrNf6Q6MyTvUed7mTrwsvYlJStMYm7+bmkfb1A9Q5sfLHRF/leRM/Kh/cowdw7BwNyL9b
/F5R5uIzhvKatnH/JDPiCqrBd9d1As4EcwxyXvx/j/NtOKis4hT9H8LObLdxZNu2X0SAXbB5tXpK
tizZTtl+IZxdsCeDwf7rz5Dr4t5993kooEBIiUSlLJMRK9aac8yhUUe1eKeyLShMS9t+Y9/6jF1j
l/rBy6RF/VFO6LhEdk2TSr2SBKpexTQDG8jDy/e7mOnfA80pZhFjvYmTuE9WZdH8jOPejVyVzo9T
b2wy20qO35fi/ioswQkEgNJ2U4loqMNlsap6a3gNi2Hd0US/zI4T0MBweTpKhF+NEY6fGKre0qS1
cSF1zQbpDUoiCHQni3nSxS5omqZ1fmyUuXWoFc5KdBSSlBgTsaXrybj5WtnbjKLnXDnLvA5mYRIR
2mbn0h2uFCbJUm6R6RJm2dcdcebcHTV4oEhaffgQpB2DBuw60VKq7JoUM+yxGhBcXIhkL1haz21p
loe5wrZX9Tx8WZAw8xi97diH1dWy3gvdTS/Z/dLkS7OisURzU0zpsfxp5UFM8id6V3Kyr5KEvgeC
zJZHOebpmyq38bs/29XLvKAqayzD3P7LXXrn9vzn4eh+kwZO6LqkQfnYif9rj0Ql0jvqLmxn8KIn
J/spyCtmfBKnJ4+x7H1cfqmH+csX/R9weEhOncTc2P70mRJRyZTC/MXI+F8+1P/aGx2HiCqT3et7
8/7vY4zC0tqKOzrK96hasQE128bymoOIO2NtqVJ86N6xz5PJjKi0QQDJtMD+H2BR+ZdP8r9KCAeG
DuG3Pl4u/ruf6f/zGfb8spEjhsUHIBBywJrjLm5LLinSm7Stp21Ng3FlhaP5VEP1WA1tinhs8Nie
ZhRHuX+Wrh423hC+xLJe/8uHu5cI/9/vzvHhfQV0E1yXude9G/GfH46iPcYDZEN6TgHHVJl+5WvZ
BDPtK7JOf5q92uG68291Fstdc//uArsiUqXs114prb0SPvOcChp8Xtb6FHA2ebMRzFdibP/li8T5
9t9nU4dP6wsBX4xDOC30/zqG61bVAscMduhZHso4nc5mE17aOdu2lHFPqQUjs9XFKQ4mpHitSDbC
OyjL1ujsHLUugCRqS26xDD0tPV4av3POVh1ch/ukXSTWY2uhf8grtjpBK/7gB22K8LFECmqV6Sa2
HgEi3Zi3ZOt5VHiL+gUjMQjDxh7dX3hNaUk3S7+pK1JTxcNiiBvmRRHX0SzlnbHTsSxnw9kd45/2
NCIcmdMnMnSvyiBQm9UM+YRkSl5Q6Dcu5iQOJQQExD0sT+2qjQj6iLs43i8a3u4YvuJxQ5rW9O9A
zF4G9m/XNCJJK+TQ45qesHus/AKlTMF80KpdXBs+UgWBy8jkn0c816LokIaIwlahpOKgDX4D2Ttq
miwc3xKNwidGnUxCH/DrcVrnnW/u0wEIGkhOqoowOeFqoLHffwz+LilEv04q/jfkLTNnqIJ0TSFf
YO557u5Ox9rPWSE1roOxs2dcd3X2jN5br2VSMpwcKkg6Y49uvuYk1SsH/Jspi6dRJVc33jg1VrE4
Y+qSERBY035J4YqSRdofFZs2GlbO7CcyOBHYIh87F8ViR7FnPPmIvdORS52KC90G9K3pQx5aTZR1
s70tWZgHF+0gWdUgwXPzazGZvofS51sbvRGqBbGd7XgLvGbgiO23myzEtZMxKtaeMJh5Mzmc5Uff
dzPMLp3v+hC0tT1Uq67Rb3bcvYYT2NEAo/TUIQFBSQPCOSuuyKtnRHj8xEP70yRyfuVYI8a1ApNx
e+KlPk1UOy8k2yKYSVtUE3LZjOlsH2hoc5MnzAtkIA82vRhETjh49YBsW2UJyEztrooF+9scyHfc
N8SUGsgFY8Q/K+0LxueOey3DKX1Ek/MS+zVZs/rXrIq/tH5+hW3yJyvq5egWM5AciXaut/F9jssq
dl75h6ORUOd1G7sfyMnZYi4T2rt1hW6qSXaV1Hunzl7dAPEPgc1nd7JgNfvJye1xoeKv3GMYuPNX
DSDyizm8EDtMRlvyLJ0A/nRBPCas0LNjyeqEMRij0l2UJaZzidI6FFAXqiRevTdDaMP6wsYofXub
Y7a7x4t28d8RNNw6qLofU5tdLVWpK+2Xrd3ZyFdEczQ9H4Z/gsiIg8e+r8QL2hTgorG2N0Iu0zap
3L8tUdFbleUKj9BDST3ACHtcHtyBMLfOlo8IMjVdMI2F0zR+TwaSW8MpzE1bs0V7GPWw9plQ9bHY
nNDmOeYEUHcpauTMKBM4ERqib96a2jDWOTIeW8v0yfTbtZjx42EKJ9igmNdmizQ46ZvPsO74cBTb
I9v71l+8V6ceekBFy49vLBN2ERQe8c/OqxDqFNydCb65fVv06yqngZI1x1GggqLtM8JVWFUWoshM
IWte2r5e0TWJV32JbzhJJ5xLSbJyWZdWk1qznn1aBfBTIqj1rplvc7bwCNFuxQWnmCIhPK+wvxci
796Xod/3TY51tJcvZk5csBrT7GCpYpfoJFvDgajXntf/XshdXUPlctaEsk+PgUa97yo0sR0DZKQt
80vmmvVaC+eG04leiTcw2RmX/Thgfk7cG06Am9lfYSz1xLbnOSUTNFumTFFHhPlD3Cwdp6G43ag6
JisKZSfHwRl8LFaUlVWPm7DmzNyWaldB7Y1mb3xis073mmhvCTsKOuO6tgfkch56pbbq3JNHRHeJ
ZuPBHAIM6n0pn+bARLHuyzNoW3Jye/h4cqD+2eBmee/l6G2qGJFuw4Qpbe7ePIJNO/x/O8l3jYVB
rJka8m2hlseILlietbkbNdLqdlySY4PWBNNBX38q2VzawG/2DIH8/UQuvNMhfyJUfCtLlI3V/Zwa
tBozWghsoWVfX/mLv3N6EMEhuKxt6CKxbdQryjP/J9+rsYphQm1RRTR01ufxhDbwrQmqv9PkMo4y
2oZG85+g/u10Q/IUK2zHkJ7dfY5bdeXYqEihNLxbd39KMhg891gs0g50iAB4AWY3dMlNXq40ZnbV
kNGZDOgYePQwi2rANaCvwzgbTI+xF5RyfBt6bGbFLKyDXyHIsbCWrFKzdRhX1vjvBhlvM1AsiYgZ
4Xt18UjX5jVL7UPhsCFmnedsTfcuMLLuGdLVszYDPBQluAIIXXpPfHR2dfXVmbr7PM5sV25dr6gT
HwCuYI8yQWFkfJncTmxL1bS2gj+F4ePaErNBTQ+rqlGqelGIVTQA5wfHDqsPpvh+T59jAIFM3rMB
CzmbCH2EYBkgZ4mKHo2iAMPdQgu+JGaDlFLZGzq+H0g9rZ298Auzctz7tdcEUUM4PGVK/4f15lWb
7ZZimuAIoX6pcrl1RtN9VQE6WmtAg8955Noqn65ZPv/Q+E42XVtqlvlp2jhMOfmSUixfWb5BWX8d
fbrhhJNvhdTnJii2vgzYSWfM1mzc4UMxVkdnGPJtV7Ro/kYghcs4/elaktVtpNVpwI6JUKTPBMdx
7XnbOi2ayJoQCep2rSgPDxRi8JIr4zkrDDgBKlCrYRbMrC1SIFlcBTr9JVun/eAd/RFHXcGpaRf0
3CFzaU/vhLCvrJ7DTebxa8vyfnyFj4YWqM6S9czU4SuLPZSUS3dVpvolEZfsoEwhhXHiXu9TDXqs
a8qvuOqNA/4VLIMMsdFhkT+OIiZ9HWMWR2Q/8aFInGOrk3lnjXb5ZkFg3qBpcGrVc0g07OMSQ3Cc
/bF8rLsFVS0h2jvtDdeygMbDEW1JDmYhf8nY30hz9N6roZs2ZT3Fq7tNuJbSi9DVHsw3Rrs4oTqA
7XkijgViLTaAQ9/66rlTKr0M98vii6gDP3YyjTi5zD5i/IoT0tiNjyJcos4FwInevn6vS4OMF2GR
G1qFxjM9YhIO9EtIrzyDML4O4pziaUAJIFD/bEIHckNa4Kguq/hj4RGNlg4TqdVitJ5tIakTXbya
Boqm3VgL/5FKp1kBdmCJnDnLfkOSsnDRiCLnC7coFjxpOpfOC1uE2um4Mwi8PlZpI9bzQje9RRK5
czhJnd12qncpq9WDjdLigpu23tRm/jwj0kDPU6otVkZ4ddMCw3qQ9mPSQrdpOuN9bML0ifUsjtqO
KUhiOGi16GafMQajWi9oQdk8ePy1dhNSi68nK4835lA4h7IeiNGNCyfyZ0yPYSXZvrvc2eQ6qx9k
F34JOlGwQoeL0YQxVgzTQoSFjvqft6YxncM6wVMaJBsfb9nK0reiz41Ld29yjJZE1ObGF5R0Zzto
mZ467u/ZScQPuDemT1WOxwxs3rJyaqHP+JgIkPJ/eCjLaL1leo91K0OpMxavtY3IdeyK7kfD01wY
SRi5pTeeMi+bTt+v/t/l+8/gvX8YdaB2tln9WnLTONWjtM4wQX+3SB7XNnfytnGy+Wjbam+XbCm6
st7DMiD8xvCTt0zg6p0aYUWpVadvZj/sclAr+0AbduTdL01v7KoqlJ9pi6lnXthu/XbGguQtNlzG
JX1FzmduqBHEqjJK8zFRVY6/OAj2ONaM3SDq8CUJPUAL3UxhlCVRM0ubdWO2I5VkBOiOU/mcdL58
HS10s+48lnuwL/J1ifSP3uzFFdAOhr4k0JdOWR3Ce5E+U0NCpcNUjc/Obfpt6bw4sd2uO5nWjzTJ
aqSOhYW9qOgfF9LSH6moX4vSnSOiDh78BcENUGnOXB7mf5iFgJk83//o4GJOs9P9rkd6luDNXQSe
8XLwyIt/EgzJH+zGVluZvyiQJU0pOXJyQYcOQVgB9x8Tp3ue9Dgc6OPhMcf59lyC9TkFHrULh0Nc
FWH8Jp2+j6qwqV5jitctfZGQyUbXnrKeXvhooE9cpmXcatt6a0e7uEJ+sJ8MZ2LMKvLhw1R4XpyJ
WWvdDUDRdEMSgRMQYGII71xMPc+SCvdSdszHhZV+lUm6aWrH+525GEpp8fWbAi/LqqMVcNZzJs76
09Alp+Y0T87598VVUyRyx4FFEDJt2Q66cC7I7tS1Aq50qMSXpn0Xp8ap9Ru1pzX70hciPnmOhu/X
faUlpfvsdpxSujw+fV/8BRHcbKnjUsgnK9fxY6GX8JqZQ3MYQxrVLaI27TXxh7NwFgpEJ89BBfJB
tqaM9Mi0Iu2Vu+MgA1++jtNLFwft2sVfvum8P4EY+41RdOi+R1ORcbA0f7tQTRwhOZfnpfitFtW9
phjvXsurRdBMUqKUfSjC17ZOrDfPyW5dF4e/6C280Cpqf1DlkdI1qjLKcLkccZpEQz+SjAGV+2mA
sHZYlkrt6d5nuJi8JGpTypQFMhN0FMYM8zBhIheZ/eAPunkOJqd5dnJQVRY/6k7Edv5Ilsl6tvry
uLDgPyCkV9uwYGsQefVmeb15CYyXIeQfZqf1MR2wXXbzMaGPc7S6y2wb81rWPlhhgNuvTMb9vUvH
ejUE9tdIIfgyzNkVeUH6lZgIONxQ/OHhmyMnwa6LP2FYz+78OmTUrWFW16fCgJRW9knP7LPRlzy/
6MbSx6zN0hcvZp5F+ThlmftcDIHY6Jnxc53G5dmuB/a6BoEuOIatDpMGD7Rbn8ywr08NuwIQgjSj
7TKhlTfy6hrGC3VFnW2NEC1i65jec3e/uBmKRL/G7KOAXg/VnFBn15DFgtl7au8XjgsDLJKw2hWj
Mx5TJ34z8jE4hBVj8ElANKGnaL8NNlPEMZQXkzAny5nwxaFcqx96My5BH2RiW6jSh6IUoD8QXnDK
YrjuU2U9FWj7zqnt+f9ckgDhWsWAL27TMaqGqjijSvbgL2jzCyjPqtba/h0sPdKEWnxSDXZXw/MR
+3ZljXBVbHpJJ560h+LHrOjNUmG7xxSTOBjdKA2t4C2DE8C0ob1wEDx7hIU8FVOVPWXwF9IxG0/f
79rmns9SyiQayv4Zaan1qhpnNw7sMKUe/StCo3KTG/F8xo3FGN57bgqrWjvJrI7W/SJLml16MvcC
vtj3jiTu25KeetCHakFnai2R2dqITzIZnEQFRy6ZYOFhx9nA6V0+vcbg47flrzLJGXiNc3tmOHvn
I/5NAuOiwm43BAS2MEmydwuIuYdB2yi+8d2u2sJmXD1rLxIF0y6hpXVkUTGPXZtB8qAOr/rlkmYG
oKTFFc9QjLhwJEVr8ukbSRsNztC+J/IIcq79mHurQP5JBx9AFtIk2FB7vHvpUee0TzspPvNggAoc
MgtLHSt+DCugdgK2zKdO7L9z5XHgROeNhkbVT2g86abfn7vJSO/S53ofD2l+rdyxw+WTsGcW9XBO
7ICMtMWEkTIfEWLrF9k63UvTHuZg5sARi7NhNt75+xW0kXejEG+dB2bOrqb0LZ6GZJtMNnBeF6SW
beB/G32JkpG0jGNrp7h64Gxt5RjLfVvfqdlm4R5sewL8luOic+kLrJsKO8nsWURkeR2HmDB8tmRy
FKn1qPPF3S/k9iCOdh+HWeVHv/U60MHglxyl03WY+u2l0o/uKh6c6eyxM5/7Zg7XVlMRHDpl6mwz
hNj2VoZBhV4nvcsuR7XJiKKrSsyWVgXTuGWNmacs2eZeO57S+8UIGEKFtnmymOlyysrHHXSST2Ns
4u1oBFNUjSNy14Gnt0WREhVA0+zwB3Wm8VUbtPMSr5ifRT5Wp8R29XosbcRUyk72cfhjUB1hMwaR
dUEi9wToAIzL8F9XJKpR1W0xGcWf3t1BIIbP0kF01XfoiClCl4Pqwcr4c9seknn6i2tt+CJ1aSY7
TRbPaRBUjyq00X/7jD+trD9lEyBd1NYPaLEBhHki3JToWr4U7tnW6tmcYgLGCj4dlDkiAShKrXFA
TTH4b3HnHv209nDtQV2z89DceHw5Gy+o9ar1xXMYmCcnTL3PKfDpfRWY1R1cwGBfEBR7wdI+GhzZ
VuasfycorBkmNxy0XDy1RVy1XzB2w7ZIfib5K9JnUv26KTy4Q+29Na4+TK52Pues89esDvOeb3Vt
09/4Ed6Vq+AxPgJAojT/fs8D87QQrMnsNNYlFHfGS3WGvNj8Qp5/6agpASyMGbKaqlgpZzZ2pslq
ZvTelz+pyKqH6YkRIXlKdXxxYvXFoSp/FP2Un4NU5XS80vpnnNDGW4T9I9W5D73O/VEspX2wCoAh
idIvHnkFa2yuJ3kfUiYdhpnYB0ZFHWudg8ztQK/P/bpx0v5nAaWVyeCXmxbtpmMJwqRX/NTxX9nA
qhKspHVO4zcL7PJrMoDqLBymnw1+MiwJAFBjq9hApas20uY4cCj9oP9UlrqX2l65i3H/f4JNQXv4
2udW+pwk2n65rw6yKSD23N+RdUPYoG3S9BKZcxpk9k5/NXkIzTSHdb3vmdtsnMo4hWbYbcKglq+6
wAnj+vbNZVZKWlBO8Kc1viRFjN3VTV/cTqpzaJxyDNpYrrp8W43rRYX3kAX1J1tOmrbqQ2bnGCZ0
+zkvqgZRyi7sANPxZ+cPhPO3dgJC4Tq/qniRj0w2ArrhnfKivIIsdB+7ujlOtSwoEXjK9xlc+4GC
IFlnBqjq7KsIrJ9F1hAi6ZrpCbcaWXcI6tdZinJJ0mbqQiwqGbRDYrwCxqh9+ydBChhTYq09Ry5b
AHVNH8jHTrTjowoseZzYbctwI40mJ5Qo3SiA51vXqH62BJPNEIJ689HKNAzwxjp/v2sSZUVTl9zc
vhrWTTa9z8KH1xnIfxaI1OgtZAHWs2RSe7j68ewdc84eYYbNqLIm+wN6G70Lr8RLEtxV1Yv6U4Jz
+ohhMaE4A4+jJRKm1vuR+BCcYmpK1G36N5305GnBZ7bLkrLbFM4CA6gS10E76RWeMPaExrlZEr7N
UKZ6MwTZC8s4VWM4vw8BN489Zn+dkdNC0sfJTZVELIE2L4/x3eEAC+C5bxClMxQs1mPv6V3ekbaJ
K2Hx8+ZZWDj5NASRko9Ra3EN3b6/9ZZk2XerYm16+WcxGtZ5cZm4qbjV+xhr5g6tAD6MVL6Cxb8r
1ja9nyWPBt3JWxWvXWoYemP8KstwPGesOzLxun3HzvfQG+ItTLpyXzWQ/LqaTtW41DfrzjcPtS6O
g+dWN+0OpxmO5MXWzdk3K5YUdhJO2dBLch7pcI6niGAJws3ub9UwZbs4g5LX2JgLBEbCj7xTLzpx
hoMX0mfBDRHymzefYxsmxYC2ZM6eNOLTbTYmGERnUT/7c/EWOOVEIher9Z2WsPcdporCicv3br6P
eWbLOjiUdrYBO0cm8TYfl/Yw2jU9K9CKl1E07439pue4ee2D8E/V0zcLxlCtKjucrz2ZbrNRIH7U
jjxAJlc/yMkAwDot3bECsSnk9EaPfc6GfUea0CIYZmdYNg++OYDwv/8SF3yCtzDGiM0OEu5SVWa3
0lPjQ5DwlKe5klASarI7J/m1yA8UNuED/qHuaDCUf+af/MoL5qjKI0Ar9enjf7+VJeImr/Vv6YLl
M4uV88T88I2Zx2aSIr3h/2keHZOH+vs2q6sWer6uPtGxOFuv7QFrVqOOruEwsmqxjCKlbOQtNcYr
EVzLc9k16RGsPnmvXjQYfHqyGBQSh+m59vCr4R+5LHeMjUixIlQdv/FigaXr39+iAeTGaTS6WdS0
ZIn0xqMTbBO7TjdgBWHvNpxOsypzLonjn+q7mQe5wnJM6CJTKWMHSV1ykeD8AeuD4rLWFkwyPXGD
zuYFkh/Ishx6byumJ7//4zSKjqw2ZJSToBTwk51zKV+xzhmPdYgwiNOMA+fPAlA2GilxJDEeyJ5+
QJ2C9yqL/sfCOZXbxTs7VKUHSI/jrcmtl6Ay/WdFpzEqJX+/YNtjz4hyp1WPKQrddrSck+2DvoqL
oL8NHqEUtdWTgTtQXdOiktyXGB2zNf4oMwIfezIkjWbkWeYueCajQd9mhXe7D8FbSa/Vt0U1JNkm
grrErbZo2V8qus+PTJpX4DUlEw8+gGBdbAAxNQ2MyDy2jkG5IMwy3Te9TAl2eZgg3/eJbkZ8+YwZ
V86dp+1yj9NSRvRWmMGqCGEnsFBk74KvVBWVesu8RjyB7SvvFInriAnwyfM3wTin0WTiUjFtR72O
i7/lp8Bh3CY+yLOyvnV3i3GVLxQD9vKqUzBNHEMOohwFYwO2cf9O47Zb/qaxdLegIxWlaWwzCvKW
s7dOrWPPGgKCKbsGdTu91Dys34tbs4z2sdIMjXOd9DcpZ7Ik5Vjt6lr/qhdneL7/rrU/YKCzqdw0
nzKb4Zk1ehX2fvIu0p4zkbvAIWsX0j+KNtnaLRhsEHQ7XJ90s7MueB8q8zY0zrUdsPQbpf/Ij7M3
pxAu9fBGDR2eE3fGwRm7OyMjkgYZOCJLjcRnncTV5+y3xrZeNl2H4RxbHcMyz/5Vkqiz6g1VRdO8
VBH2TXSr2XR1jXKChj4rkvd8BWkw1fsQMniBw+iojBkDaZDBqjInfz2UZODVdgLqoaygb0C0JrxD
OV+ymBDzLv5z1mdkZHshdZnlnZou6A6DO75DBIxhcb1JwDgHXIYYnoWdbud2/hxc293RGvjKw5Y2
16QQASYlFgOQ+XlN23Gm9eovFzPnWXd/W6WVRrFVVpFRD1UU3i/frxKBvaOwcsb/doOweGwj5pGa
mGwl2mg2Eh1JT9M0MYG2ppaj6R5yWcBp/PPq+202LMaBwUPVdh2z4fz/XGwkm4Bsw9+VtOy9XAi5
lHKMFNKRB9PPhvWY0+OPZ7U1PYE0h/+nlk0Xfb9qugTxhpn8pS0/R/aYzFGdhFSLvo9HMXR+jaA4
6aCY02bWHTqL+2X8v68qfOa7IEt3DT2eg64v6GS7BvA7t8gQmXM/RGgymF2yvK+bVpzz0rV3bVWA
IZS14LBrgYGmSRAF96/t+63kZLhexKWt0vAhTu2vmGJ2muS09qwR3a3vp+t/7gm3QbxJoAnurPs9
8n0h7uXmuH2zXZjkICmHTqD1bCwA1yjk3CrdE5UxC9pFYQoTxzD5zXoA5ekCXkY95usylOYDZ0WK
PmnXkYV/PgoWJCbLUwzN++hm40+o6ScUSXiAnfnCEZ7BeJAyP0i/r8yErwnZBSsjQIeW2Mp6kA2U
4u97uL1/6O9PWjKhWiu/dx6MpU6Ola/5PhShWqX2uuj7gpOw/+eV4zbGDkQY/5BzZz3JOvp+5WpN
ogizhXxvz/UWhnkTdT1YuSH7U0nAZLRLVr4KaXwbC6ajtt4Z1nRoLeBXOETNjcGfReH9Qgjcf16+
/0yxJayUtB5Tny3j+9YGFopneJz3bbmYRwO7xtFxE71SZnBwW/sWSLHTgUNK99KlG9sFaUQ31FxL
t/HAI3OJHS6Niq+t340nOhuPRk03f0SQ9CDc+VebkHWFcOSVF2vcvGBFhvHVLJldEgH1jGVJbeMA
XIotlvUS5020iZvggM4HF08JPCExGuQ7bUziUIa8MV6mtZrAPfrVkyeBS/ZJvYCTCD8Fs01GTt0j
AgJuSxl+5FPzKZqi3hc5FuBR485BRIv2hNGPf0Kzo84D8E7YovPTNPzpwvuhCNkwdwzdPtIaCuhy
hFZZm6VpYfpl7rFSYLHNJoPPMzzNxXK1vPq1CrBEkH948Pp2TzVGIyFmMD+1dcXNTaUvw+p9aoDs
1cm5NsNiV7Ns0KC+0GIi1CBPXyaHO9aKCbFLJo1pvPqT4MB0Wfw2ph/NKJXRGFR0gmqMznbZ3kpX
51tzCcGp+3vWH1bpNt0WNs9PZfa3akbElPTNkdE0YyRvOMQOUX+cNQcy8AricoOPrhRXLUYPYaxv
7ZLa/6gC+6nC9c69D+wOvi5zp1aj4QWCgzQlXzkewiqbefWDFzewmNMn5aEUkn2J32m0p32ei1sZ
Bt2xSFj1h1gcFlTP53GR+9oRrEJNycSUQ5oZimGrFmAImsXq5FgAqHLdLWRHNeUBmK27TdOQc6Hr
7xv0m0eMVJLzKZJYD1IBODd/euZA83sof7Q9WLHcqK59MD9XstyVHRDwMQbPMvK/TYblxSYAcUsy
yb299UsYsfsYyvECYtbayjp/gdJ0rG3jPv9WiJdHgAF9sOqsodvY47xi2o+CyfZgxuQpfg9kvWvt
hlujKXccTOtdSzZu6kBTXaafmizlPri3XzCEj3Uc5aH9IAJUEE+mibC/aGSNYOORQ+NboUegXllG
3PrXmAwnnNn2g0beBYUG0a2RId8pSKjol1ufo3zDypebDpkG+tFp0KXnITyOuqm2Sw2pDHTPp5H/
kFnB4Sv3OXP4aRmV+C9WaZtPOzfo1BY+CQzvVPen2v0iG6M7j+2NPupE/25j1gHPMBjBPPfqfZJz
tk7j4VbCISeydzgxUTrHhIjNdmMdaNUS0Td6tykoK/w54limKdNEEqo9QrUeUFH6m5F9En+wgVvv
t4HYa52rvl9NXbirSnfnwCVK2wLO9Vy+o9p71pr4zylMNwvCPKBw9c4KlKSMTxt6jhJ6jKzLjRbF
D8DA4PUe24GJYSyYvpf32bOToY3vPvBNvJgAE5RceA5RjtCT26PK+LTb8q3hIFqmZvNiBIRWLCbS
QX2XVov8vQ+nzVA7p7Y2Z6T86m8TwtKNS1qfVYzXG9bsnGjEA+57UN6l77YBriFz/rbDn1mVL/7A
zev45LkxvX11Ytc6qqKNGl/8mUAQrAadT2d8F+yuMd4LRhMOPoc1dcinmJbISpDrtXcgow90GfVB
s6kMpjul5CiTF/bWUUYZeXdkfJhB7WeYgH0EjEwyPMVAgfKheOfpYzKfC35xaQV4ldso6OyXVDAL
LL0AE7nXBSe/KW4IvNnHKvqldelvQb6IC0HIiB+C/Lm21wJJU2UH46EGUrI1FFFjShjW3ozD/sWf
HPxl8C36lgS62Jsh3sfZJ5wKJuzgq4feBKxseasZ/IvpVRRHZEUEVJ8NWhZ3sY9p5o/7ySUvxawJ
wE7jt7qI2klWe0hI6LnAljI1eJNI8BaOtVJUEbFMKzi1kr8hXkPR3DgMFg+D9vxD7Dvkh8dvqanw
ThK6sTGy8OzP5dXsgt3g2wJBKbJ8cJqckulP8UDTkCMCo/obUm3uPXgBRqnIxYEOuQ6M6TMbTkGA
5sss4SxbLLGr2Yn/qthHvse+nIYYDVTzIw2n9wxyXBp8xQUPnu6Tc1cm3sore+OpWiQGeeZANpsO
iTM0S62L7XyOCaqUUhjtgyWMG+sIY/scnO7kR+NI20LQff4fys5ruXEt27K/0tHvqIYH9o3b9UDv
jSiXekFIKSW89/j6HoCySpkZp+t0R5zDIAwhJgkCe68155h52s4Cos7njMh/uMTFVXx1G6lI72Mt
oI1Irgn92HrQZMAa4In3EFVjpFTmqYQ8vPZjUrJj/dVth2+trFSrIrCvbar5SIUUe10cjA5zVpUV
+c2rqx9K1KwEFtx74KznYitZgOQ6gdrMlrZqnzx7hQ62ITGXQ5vVOCsCGV9B9q21U+8OUf0wizuD
pJOC+9MAWmomTOwvRXmhn3Go9PAldqInkaA2MIL0A9IcxTt3TUXtwjvau8zDqd8t4kAWc8PM2nXe
a6cwCXcQ1JKzPUYbOaDPdPvH0NHPBq551LAr1lTTN1hDMRPhmOwpOSwcpd/LDSgOoe9kWk7U36FY
S/VyRPfMNegcs17hHpsCCAGtVTfznJF94fjtMvSSh9ygxaDXgT8zFQlDFCJr6qaGCV5n5Aq1yVKL
+EpNMzLnvugvDQE1rXm0UCI+aGW6txIg1b7lLoGP1ivBb75Eq4n3+TlQ6c5awGdTSGM0rFHFtSdM
us7NUos9xVzchDrpgBAMA7jI5xawhxbx06GJAOxkuJWF5i8xoz3G4IlbyUBSFfzwpQKtXukfyd/d
BqlJcgqsMnQJuGWr+kFTdmEnf2uiktD5zl8j6VwT3qSeC39A6RxBDcfEhAjqe+WJq1XHL0XN3T33
Tgp4lHEHFS9R+BQwSV1pliCutdNN2MzzYiB/0XHQwjWa/URTqFj2FN8AiQHs1pow3JoKOskILEdi
krlFxRMMGf1PQhtRDulF+ZLEBGWRopIvSr+7z3JGsE0U/YADJs8IfL2TyuEYczN+x2VNtrFenuzB
/N7Sc6FSPOBrcYOrXdqQjHUZI7iB0GJBc5QcB6ev1knoXTr+nOq4b3bcJpug0OixUb8RSM4Xqt4+
OqHaz/vgu40yWqh0G5DpHDUrwhdifiPU66SX3Mdcy0m3TUZRALFxRWeosMEN9SLY66V7awKlW/WW
fwnacOX5ublFN5fjhlpFSvOMIXHnDrTQHR/xCKXOcVabz7G/uzPyxiEpUs/ue+8bcPcH+3vKxFqg
e3fqZM2Jx3XhrKrFQ+bActdxDkHDCtYdDoSqsKu1pCPQ1ouDhry4d1PQzW1W7oo6eglhlEAL9KxZ
3KpLvYTQ5brBiYLBa2BGD3pQHlDF1rNkkw9iR07pRyg4tQKs10q2hs7/LEchN/cAZXoAMSaz5Uvj
kOMhZfeRBMzPYLZuIijB9zbMI9dsyWHziZtytrSzu2VUtyefSqcl4dYuWVHl1Sak2bV1UXS7aSMj
FdV2ZKZkWyeWNl0V9ispYdAcdURs5sJa4cFVQPnq3kLpZHPTqOZdJAXUg1DFKXSV63fFIPEos1oY
h0nLsJ6wq1WvOntufA8WxN1lm1kUicxvklRm69zSfwi80IaUaeg2COc1Y4WSDX2Ou5iJGmY5vpIu
uQu0fFnLtn4O6S+utFBNOSUkeTHYSK5cSX7CdT2XK5Ln8qhl9t0c5BRTs24SWYrrEmUkwnMlp/hs
SSnvvtAXTPj4LIBIoSnYyIb8aFb5e5U42HD9intLu0GsJs9Dke9rWbllbncl5mZvAHqMTQTTUtJd
pMgXDBtJrYq0YI2l6r4uyOjW+schiKmpKNVaNVpt3ll1tJJbbjcRPnhkIavMqPnRBdVeaK7O9bEG
EaWQzLAasijcywFjhc7tz3Lb3jf+gCA96PS5ZyBn7dC1rRDC7CWX64DaByqK+4xSRn1O0fXOYNCe
JVt9RF1N7oZBz09ukGfSbOI0J1NgiLM1FMgrSmPiHohCreuIxlL0FrU+5hgm8U4K7tOhTWWNw5jI
xSaBA6Kw4kNnaSVpCYaB/HURWvqdpzM2AiPwkDjZXTEs1cEWmyYLbpLuPoMaBVNTZNfAUY+lSV6b
3LlvQ/WKtgQcqNU9FQ08tjwzH/G0+cSkDOZiMDugk5LEDBtKg5mnnPqZB2B3GDmVjF4WAQKzXS/8
bjc9szxXn1vcrOadmxb4XKj9+BaN/k2tSGQ35/gWHA8+T8U5uE+8p0bx+yOiSEr4rs8EJ47Vhada
nJoDqUOpJW5h6EnrjjN+rjBgvVl+5O0GS8SzbBi4X9bNpnVEuotcZmiZFcXcvPVu56jGk5antIwq
B+ylaVe0ngN1qUKy2tXQR/2QLKre6B00Q1WbnFTORMtGX9LoFl4B09TQFYJX9nXhL8I+8ZZYz81F
NzTahSZBuik6ggXwQBOZNpTPJOCEdADK8JK3+SVI4/aQWWGwVgvCUiiSe3eVimA+8vvvqM5MLm1l
wSXTcAEOYN0qQiQ8JDkx5aGkW1fVvKR+cvQ95dSVQP7wSur7UoPXqgTFoaOPSGojth4+pTG7u3ts
TRmvhlDaKzWu7qpH8n1RySQkNKN/zwEDLwyIH8aADEGWiGKWg+Ng3GQCWPh1ArakdiXLFW0swJan
yDAoeyTqR4Ck+UwTQMVcE4cjZ/FMmN6wV1KrJ6qAZ76ju0jeoucWvf1CGsidtzQ32dtFDdiqoJLW
KUN6UEqTn4bnDhT8JDonfXGQ+8g+qeNDBWt9LglgjS0Wg9lgKv0iHOujmYvEexbHENUIW6hrhlb+
e6ySsRFw/FUg6c8ttY6DHdfMtFK7WvSWpu07lf4VZXU0U46/RSjlXWW/HjEfwTKtfNLcY+k+0f03
MzWJNAuBFMqZmt6USpdm6CZjxgn8u2M+GxEk2tJDa5IOwl+TVPjdlUV+bfNwHTLLfUyE3m7lvJDB
wUnqSzvQeRz0ht4XtiGqVaSnlHoGILe36XHDTs1QDaQK6UCW3BkbVVZfDLcCixY0H5jnTrFlKUsj
46AGdzL0EYpyjZxAWg99UGw7K4eHoudU6dNymaTC/4bam25f+B3GONC7DEp/LkPeQy9rrWwmcouy
KM4FDffvg8AXWVr2jypopV0bJdLOg0e5RLKvvJoqEzfTfK41Ar96j7PKlsl16lr1hylFV02na1Ik
Dhl1iXytZG/4MfpRsqz0mU07l0GKkZ6q9UBLx0wvocqwwuTmyCAChVvHr2bupdraHhPjuVXAic0s
cY4jhDzENQ6J4zwxXAkGG5lcSEUiqWPlkThIaeXAtkBFrb8K00oZnSVEn6V2c+BD6JkRlPJjresQ
UdGPLLSqtC9IL/aKwMIf+LD02ljHc5D2S/QDW/p92hXntbquWqT66WBr1yY69bkGq4Df85hmp+wr
Bx6qQ/VvZFpbC0lFhloEVFGidtDmoifIIag3qSsV93zUADGakByCJNmoTWA8YI5qNyLx8sW0iK0j
29Rh9CYV8ks9illtwSei4nFiuA0h6c432+DONKv4FuCnoJpC3J+OVGbv1BQhGzkXV1nnFY1jH810
TG12O3EWoCGnbdODJCHgwmhNBkwtvyRllJGWyVAF18Kp7zCmhvLwgKaVYJbotU3MayS8s+cm9TyT
TGJdNfzxJlbppZdx4UgI8SZXFpl+qOFFlhz71CoJoxKSHgejP8qo93dpFetL5EAG/ZS2P6m59Yxh
+8mnn7ospW92GHk3GOgMoW3kZhY4xDmJP/YK8dlKke3gbnpw0Nck8avw+/zqJpq5RhjDg2Gnj00f
Hlu/KN58dMczL/PEMhtS5uOuf45ym2sBrcX1YMr2Xgadik4negxEUV+YzBMmE+5dpq8XzSJXKkv7
lTKiBfLaH3ZubCqzKK6Z9ruQugsLZpKUOeF3GY1El+TFordTOu7lgJnBIehD68aLNBbGnOmbQ+xB
7oU3y0YIgqEuXteqwqzb05QFJg9z7zM6lVI0jjFt1HmR9Qen7tMrnhBKgdCgLZRfWW0sKh9NZ4KM
monWLqF2Ae8dQEoXmRBOBfq6wCd+MG4RMJKsV6ro1+Ju1tQphCdpQeYwaia/eWwkDwskeXc6VHnc
pdldZ9v+Q6owA+LSQQd17tYU6yvRz1MCQdHu2mBXQWJJI24cGQDqZo3v21jJmFFw591Z0nAeIn2v
BdkmDPjFuojmmKBBtOn8DRI4+A1yfBFW+ThYRNtaIdQ5nc6a3gZiXqcqmXXNfZcnuOAj5ea0AOVU
JsUzs3GaTWyFG7xP7jxykHGxt8kVq8zXekPwXq5+OGUgn1q0kvTkXoUMj4RbK5PnQb9kAUG1rRZd
g7x8NwM0lU5HiHFMPucwUFsNogj5i54Yq5Icj6Tyr4GGbSzBvDQM3w2rh2wkU5SkPwWgPipWjAGW
PYcnMEa5A8LsL3WDJnTbp8V69BVVHK9XXTwFRsoJm6FM9wumedTOlyWDjaUKI4FaIdkqBWO+jR4g
QXYSLVrw07sklOJmloBhCp7Cm/UE08gw6zdlo59KHA4utlxNPfReduJCMgu9bom0rV9k0OGbHBq3
7jpj7jpFpLhowHSgcWKWIsnLIaykGeULwEtyfyu42czS6JX5GbkIMoMbiRv1vNUHD3UcNf8M4SD/
1lwsIo8AIwL00m2NSv3OV/NLHMdzp87MUV89ju8zZxcjyy8Zuh7HGVtRMpXDYDVzfWugNYqemt+j
cLpy3qYm9xAc+bC2HX0bJwXtd9W0V05O773vDo4SnEnUuKeYB2wyYtAmNDyC2Qj89O2tU2kn1e7U
rZ6Ks4S1LItsb0M1CX5ZLL8NWvGNz7efqQURj7pBNJ9bDQBML5pqo9cbLwm11jwxUkQxgok6E/1G
RZe7jsDaEx/cfW+0oNyWsteDUqP9REeZX7g4CKbmeKOTpSMUhYY1w/8qwXtsWdIuVwNtVg+ZWBDK
fQ17q1vLIkw35P5evCaF1CMMfWlbVKWbnJkgxBZmZQGktaHp+nXaJZvaWeCecIqmvoJ6fRWNSZaI
FfMPXgbZA4al+ioyJYKhXOdoYlJ703veDxtglWvq5rlJumjr0i1eK2mfbgYlxaxYqvcQcywAOvPY
HVG0Ur4OA6IIvN6kaJ+9dIlMR00lz6OkfCtzk1rpMCKoj8r5CfWiIVsXjd7+vETTMu8awcymypRF
aamIRjKo6nXbbW072FKnfwdbxYzaRLteef3G1F+JLUl2dd0cBr2eRcno3hir8H2wM0dBiCGTNCeY
XS8Sh+lnPXgzjfdxkZE5+W4fbJD40zzImCto9katia5zpe5OKvJipceQbwqq4mTlUqV7a2WKkHVq
y2Aoc0qNor9nzvaM/mA1VCn5AikjXxzBjyo9t3XkUD1KFLBaWhQ8Zdzjl2Go0YQNccMh2nlBrvHW
B+kCptiZkTDKKtVgjC37dzYVIH4c+oVR9EWnJCfJvrHt8GnMSvJUyTTp95lLtyfwFATF5XMl18+e
YYgtHTKyR607/j/YNG7rIv8oPcgBXEMr8NEYYmR9DX5uI0moEUXov6t199KU5CmMg9CO36IgfJ27
IylCrRtv1Zi+neFZNM1jxBYDczndbaJNbdZ3OqQ1ahqAnQVR8Lrl752u+tZF1D0wg1A58dZR3X2Y
PZ4qmb5sXz1QTXlXqCMq4fCRx4AArL5kmE77g94nTpFq5t+h4JypifzuhS8t9+s5QPwlbHtUogNc
LO8UMOYLO+nZ7N4hiZ2A4NfLirA8nLDFuU9D6q6ZgWrDpOrCLz8w0daaA1WNOiDtJA/5IKLoRZHL
hw5r8NwaCcWeHMDetrtlTsSiE1CMEAMM7MalWKh6TCBEve8CCXx15R9cjUGY24e7wBz6pcVVgK4P
BhtNdg4p8Qptai8Nx9vmKq55H2Y38Rk5J7z6xuXjvY6GJ1lz8aeVdxqCBkW9RVQFMF+rF4106qVb
28MylHHP9fZGt7rtoBf2otMxZvqtuJlkKdBqd/dmgF4pMJpqZdb5oamdXRVN0PnyB+Ou5z6hYtwo
ncGtj1tF7N/TMTnXbjKsq46Rkw4GqpaslSdR1+rAVi6hXW/rmJACHzsIispy21ao4gfKVPOkD7eo
+pw1v8t55bUlJQF6VIZOOxSEFjMaCmN6IcptkgZcjFQI2Y5Djz2hi5ojc4H6F+EHMz+4/Cx++C26
kAIjABJ7fZF66nPmxIzi3KOplC9UWk6MAjDiVySeyW+olFZIdfg9FRbDR74DRuL6NSu0W05khizi
l0CQkA47Tp+1Rffc8iYlmZPaT+B2MwW18qG5U9xdbDs2sXiYo0Ijqo6tywQ88PvsQLWzbpr+Jnmm
fTMSXeCmQ6jo+Sw6jdNu0AhTORoXO8PW0XVhrh2XZM+y7lyskjCO5pmR1g8q59q9HR8zWhMdkUfr
OlS1e58/9eCRVRIlRnCblrCArFst9bjhZExq1DC5TA+umqDfDJ098o3kouPZvJBfXrj9wSLjPSIl
4iSgcp/GwazCZJYNAylH0zonr+iz1xHjKL+z9poW2KT48MwNBma+OTHI+3R8sMqBmk1SMD3RIsZR
007TlmmfadHC6GQ6PSZRAhyOspfJe/IGZ04cR8dp1fTMUGya4tOy3RLXy7CWO5Vj/Nznc/PXa2Sy
3uB+KAYJbeyTwxH9+Wpl/CtV6gXHiCi3f/2NaS/idvWd5nAtH//hgYsFwMNONC7UI82Vso6xkgbq
CZXkW8xU6VFKLaJgmbOBPL/u4qGRvMEY2RD85j1rDCy3rtIU3I7ZSzdTeS4Nto+rma0WpNJQt/i+
XO/EGUGGVmBqOy+DwZ7UBUnOfsJtSNHWOsqWLmIoVQLnm+eCtGjyRVx6WopKeEkX6ozzK9/+SGRK
THGWt9saJIjTNzCViShbeW5WLBoRkxbiedKuCXTyNGSv2aE0wUyI/1xYtEixvSwMQWVOdfql5Ond
IfbmePlKFoijCEXHxKMeRuJ3bOzKqDF2hQSFTIRE6DZUBLYoa1KbtBdJLnYqty98n98IiCoWKgHt
OQ2+3fSgdW0KmYdu0MY3WmimbDAqonuY4q070CA02P2XRsrRJOACWeuRs42rD8NBixtB+OBC+1wF
jzZdLhAz0QbxEBKAAjie5lhv+gDOC3ZtdEqpAa9zc/gmmSTb0nPymD4cokbCcaDBWcBXBLEy1B2w
GTXjej60aswfKvxRTNf+MET7RugBTOtiKYl8V4bRfRtwXY5QSXDZs/Z1j2rayDnL0ejdZ6G767QK
o3mT75rW+NEN4Co7E4tl7CysEfpJpChsVYSHTla/hUN8P2D9m9eh2EU5Y7O4PvJlHtS4eZckY+F0
zpJm52awzV3i1XCDMvkHUBYMDp567esfQ0R6tIrwYdnJ7luTQzSTte5OLW9SQRAOxDG0vcTCOP2r
gW9gIXXWtTatH3QYZzp8BpqzfJ4YWI9U3PtlG5B3r4bquaWwsCiDIJhHWD2I6m0fYsQrvndwiwOa
4AcldZDcQ6zFl+luGauZWAejBCX1sQEoXlu9vzW7c57rb3XjL7j2tFvFo7AcGwLoBFMpSuePip6e
NT41Us80sSS05ZnWK0iu1Nn2ErFhhMJXO+C6l5yBROdI1T6l21USP77znRINvLXU6Dfy9SqLPAGB
C6MrHlOjB+SeiPhsaBQUiushvLmCezbtb6hkGVlEaFIwqJdxtyrirlsEXtisqB9f+GqqTUswXxaG
yUJBErn0g8phBK7uEKtI1Lk7/cm0KPUCkd/QwtM3Gn81D6UVyGmSDYHpa0JJ+Z1eohS5UAUVARsJ
KaSi4/ahkfgz68azr8zFzpaD0Y6F0BDx8ayzSUF06m6f9cVz0RK7SMw3J6eyNWVF3kqCglfKjSDl
Y3NpvLhVh/9K7ghS6LZGScqbEtkR3kllix9mDV8RQV91tsUonyGkZtEXM7MDzB8mxrDq7PKHT2OX
aBoo9arrPQhqfqJKFoJr0IJWGXW9t5xJP3UKxKJ1q/woYOjuo7jYc+WCVWDMAmZ2gDDHmRoogQqV
iJXBTIwK0FaDYmyNxrnvh0bsXf2ccdorKfwXrYeL2qp0tHt5lKlE1lwj+GUvzK1EdWoj2ggL2Noa
vA2K/IM80P3kN4+5kczoANvJoiuiBaY96CgDU3QcUAMOmRa4wIZxUTqf0F7/63v3X+5HevmEeJX/
/G+Wv6d8tNRpqj8W/3mfxvz33+Nr/r3P76/459H/XqRl+qP6j3utP9LTa/xR/rnTb0fmr/98d4vX
6vW3hSVT96q/1h9Ff/dR1lE1vQv+HeOe/68b/8fHdJT7Pvv43//ze1on1Xg07N3JrxT2EcL+f+e2
z1+T1/fXP/f/hLYjm/0H0HXDAsAOGp06J4dqP8oKNLuiQ0b7yWm3tX8oeLltXRNQ3HXZBENWpvWI
cNeVf5iWqWmyYUJlReD3/8NoHyHxv8DZEIDLlqxZI3/WMnlP8h/kOPKWB8bSsX2lOBANj01lS7vJ
l964XXoqoLMwDRTp+mudGwvGPa2e/twy7chR0mNY0+srU1WZcQvsXyTyNRAzOqSmynF0/qsNmRYV
NJjpmWncq/euqH8+TIstlc2cxFa2/LFZhci7ynX1+Ws9+ccI3crM27bjkGQal1DoRUPN7GU9LbYk
Hf0NmND4Hec5fX6awbcogOPqhiz+wMUZWWv61FT0q+kK6gIE4xbCi/dmUZMii4YPYYxwj9NDzWV+
5ofII4sQSYJi68pja9WvElXjD9JMGdK4+ndBL2mGJcO7oaS0V2oj46owQBdZMSFyti7pGzewKS5Q
f8j3mch4iu0q3+uaxldSjU+n5Wn79GBZXLr9RNv8ud+gqy5NPM2YA/3ouGya+Z1D8M+e+nRwTDMJ
HBzpgY/gIj/8Snc+pOzBC/TyvULygysjpMykkbGK+jn8GxKf9TtckQ+Wc5sGgmJahqpqQBY5cX/B
kpoGbSEd6hKleemh6sJmX6tVsy/Hh+lZ5NOsdWVUQtPWzlKb/dd+f7Xu67VCD4H4k+Vtpe+FbKsP
nV04x38vNeOSFMbveZtpn9vGJdKLSTDVuVe5THVuai3rVIUbbVV0hXETCEgPTWfAzMiopw29tUGv
qp117gRoImMMm1ib7IPb59YSVhB3PM3NGPhkFBS+Hj5X+opLY1vJRuku/A7u8OHRa5GaUQJ4T2SK
uGkCgL3W7OwAgcRcVlrrYU1nHl6VmfPhvdShJH9kcU0VKu/7e3nUuZbj1NqNY/vzPvDbbeDXbAXz
d8Tj+GVZlmEpQjYUQyim/ceXZfgCe3XZ0GCQxYhskRNZvpWN8kK6UvwdCMC3gZvkvcG/Y91Cadoo
sYcg/z/sECAmOvUyai1qdHx+ml/jCmrLczA+6CM/VdPHQX9oV6uvdbltydssry+xGZozhJDpPvcD
7SGRsc7CzUn3E2BlWvzamo1bYYEhXqqriyQdENhBlPVlHCa2yhDbM7LZtDhtcHS64OP1HcAZu0zr
pDZ90yDt7KdVDnnuF7hQljfy4kViGPu288399MyRB1YSEfVz+WtzUVZ3XuK1a5NazP6Xe9DPW/Wv
35Gi/nmpUqhykjhjKBrvTZXNP0C/A9Zqox3y9maZDzTMrWABJ6LC0gKfLEO8D3+Qh47vj4SrP54y
OAoOTWKn+15c9GkBMm63+svXcVrfqATJ60qqg8+j/uV+n39KZ9wyNzj2fNppOjhXfjNgfjC+FVVC
lsp0x8jWpJE9llXvbNB8awcw5MVVwoZ3qIz+nMEMuNL0L67iX6s8gzwNOlHsAQrnbJSAJ6bdplUN
L5oOMa36/TjTrrbIPw9toGg5EKJBXjvMIelUhTqWB0SeO7rnb9OSOZT9NfATyk69hGEP8gD4JiMs
18KvyDyfXsHpty3KFq0vwB5kHophbTUpvpm6G0trYBubOrDbfVcS/jv2CtxFXEEGi8l9OPHz6rey
SVqHabvy2dMIkMypYy/JYSZ4cVz3tSFVEY5wb21W0zrf70eZMj0qAGjhIerjXx++1qVV9OqOfMyv
VV/7fq1Lx4OUbocasFYRCZpk266+dkTxGP/duav9eTdQVARKhslJqxs66TV/XGDCXIVSlOfZLStb
LX+jM7JHIakfsG7qh+lZJEm/Lk4b+qp+reu+WH8ujfv6wViL/HptKtnxPsqNX1b9cbhAlcZUFMWM
lxC4xjhrDgNmvlwHzDfQ+ETOyCd6rkoJcZGkijvDb7HSIDVqxlUDccumjy9oWoUygHYI/vDDtMg4
iZwVYrzQN/ECO8JlqNf4+kupMO/lMYfXzZkHT0dqYBGuSCMBZ7m06G2vw7HcgE3U2E3PpgdpVHCC
y6YE0cuoyKenX1umZ9O6acev102H0dNRJPl1iK/X/XEYyjz50uOy/3n8r2Op0xGm1ymUDNZ63JVH
QdzvLWLiQ1HEun4uQTRcmF6tEkXNxqoN45OWZ+dpyfVqVo03Wgn0GNMqk0W5VzaEN+NBHbeKLL81
lQlESdjKUWm01zJO3U3XS9STbWrkiEWe1CRtj9MO00OGeOWYjA+ewmQKG+jztL6vCl5EKiKPepsg
Xx2hsl+vm55Nr5ue5aH5N/dPBjV/DMO5JmvjbdQ0OM1x1P1xfsOgqwoPxNEN/Jw1M4nsOVZZ5hy5
+Q37pNEWGQzl49f66dn0IHcqvWycrOuvdV/7icyr1zLt/M9jfm342tkClD3EUbGf/uDX+ukvEtqY
LUw947Izvqc/Xu+g7diXrfq58ev1X282U/CKh2b/H95dJxG59HXgr9dO68Z3Z2Z1Qb39X3//a190
d9kCbOXPdze99OtdWEIboB8BDxk/yS4HJFmnWzfyxOs2iBQE6WbWLdNIznfwdsNbkzZvJCjarzI6
gFlCVsQFK4J/sHUigq2hbBamVXRLXIFVt4rBfi24r2M9Rw3lM2z3xUYaui3gMe6LQu39w+eejFD8
Q50Rd+WSS2Qi24iepnWSX1LIyewSDKLI/e+9L1dLK0aIm3ltIV0lBaqo3GcQ0nIj35Ru8UZ+cHwq
SUkkCZSHabH35A4AtX/9WjWtB+ARnyontHZlaWymVfQRTRlkMwcROHoPCuXSaemPQ5Zlrh1J1562
fR32ay+3ffKCPDxmEPBXVLHblVvq/VHkENDwIPVHP5MwgBG8t8rJncjW05bOrT7QNw1rByXLmEsZ
06lES3y2Kz3ZTrsgMhyO4Efp1EaABSVSOPakkmT/2lvP1inasmMArQPeA9l/fzPvUBgR/f5btJh3
IQABom5owhwDzH6fecTUQWj/2e4TXTpimY1VU/r+AxEIGg+/LPxri9KY6gMLoaZ4D/K4W9H/3K0L
1WVpefnMriPsGjEYVtXHjYiFJFo4OlLAOO+8WwVNd9o6LRm58G5ITX/dIyzpRYyvnzZOu7VY5xax
qfqfx5j+QgppKq5XGefuvuNUBuwKZmRlj1zAz6de7q59TYu3cWx1xcy2cY00kitve4TKGwzN9qwJ
1BqjtdMEDMt6Miin5UY6BbkoEQm1xV4zMPtauYw+OqmzJ0g8Yt0bebHUkHki98msuUINeTdtjYBP
9GOwIBIieH6NZ9+slHuaDbhq68aKdctyep2iLuPPrS0O8DupPk7bpv1FSi4HObftrtUr+2b7/D3I
t2LOACk69wEmtULKd/UoL6V7XIKxnJYV6y+eTpuKUYQ6Pet9A3/StPz5tB2PAqycl05Pp6OSf5Dj
tINn1LRSvJHzYWyzpfolHx/6EFMCJLx50AjtMj3ExD1kOVauKAJ/lvmRQLxne9s0GlmCaU/ksuYE
VxwyKSzmpCNXuSUk3k1r7ED1fdZ54sOGbhVWjH6tDD2lUjdnf6S/WYVSXMvSLQ/0V87TEvW38prg
iJhWTYy4ab0msvKg8cI/Vv37hbpaaYd86KuTQj7wEs1NfEiJAz/2uiIW5dA2z0odHs1SNd9DU7oj
niJ++to1H3dNgJUiW3CaZ1fzj4kVWe8Fw6AgscMTSI1L1sTl0Wzt4qgasbkuoup1WvpaX6YJgVh0
O4Eb+Z+7ykPW0tAfXzrtp0fdD1QaxbprBRsYvUuLrqnDVZNK6dykZ3jCAONj8BPBoh1UBuY5XHu/
qF7I8YJp3ZvAEePYvxM4hGeekTRvplc8S0mS3kea5WzstLZQBlfiKc2QDY87fB27CU3eWKb/zbEh
pI+CbH+0FpbpqhrlSPAdonNthwOea+4kjPWVN5T/1AOjt1gUCKqDVoyKe3EOw9aZAZKDS+qQj1AY
QC3jIQMjMT5Mz6Z10wMULm6uf7VPhwthOxTt2Y4ddSlbkMcj2OanvDWubemat2lVWSlIzGP/JAUy
ol+6IMvK11UsYCzmZuKdBE0R3IzGDQPKsGtNB6IM5gNax/Y87yN1h3SMoPLa95VDpxUK6WT0i6bN
MWjJ3efitFmJcFitxhdOW6Z1n5s/j9EmTrmRfMl9U5DzDby3F0PIzaKplOoI+Gg4FEzuFiHi8W+Z
kq7LQvLfJYfJlJF29S0AEbmmc4cRtldrHK0xQ/Zxl9+PJpdSdSxdGTIUKeULF6jXt1Iwscyb9ghf
NVtHTbkZONAbo5J+Tj65c5R5dmLgBqeaSfxbQGxKU3vdI6BtFLix0a3FoB7MSoBJ06oK9JV8yuNK
QotZDMoxdPyNQzLglTJIcq0GyJ56rGBpKn6uCrSkvJghkXZs7/yK61ndboLYiIsZ9CKDIl9i7qdn
0wNAVHqbCIEX/eAYv2yYFoGvfoeU0659q4KzW8dgjhMtXiiSZh218QE8L2EP0/JxUAME5eOe06av
naYXOgRsLWq8uz9fM+1oJMm+zKun3kBOozfZW2DQm88i0z57kW1s254mIVwK/eaTUAOpJDHfo4Zi
zLgvruFf9/XRG6zqMD9DjN51idcdpwcuwN0x6PqQ3ALKunT40t20btrqj1u9aWtDwOEOtuvna/0+
Bvsft07Qo49kCynxn1twp+10GXSgMUIS8hGkQfwPhvvpKVPHDH31uGl6kJFRRXAEx1317Of+X5t/
2f1zT5cWKPgsjF0M/ar/w9p5LcltLN36iRABb2572ozrcSRFc4OQSAneezz9/yExHLRGlHaciHNT
gbSFMd1AVWWu9dKrafuiQva8c6hyuBUxKYD7jmzQLhajDHXa5CcKfeyrrp6ABjRChVr4yH7UG56r
qau7X1M9nq+WTdB7N8mjjz01E6OWJV+NCm4KvzjwTRuB/5w3n2KnvKNI2/4GH8aw98OhuJu1yPig
A5Ukei3mmcyxG/DrQR+/tJX63Vr81RJUKcdV7LMPdMsThWpgr5Sj/Y1+Svah5yx/hCgICiK+YXe8
7r2UeXHjUoh4bylBeaNSnhAbgX/vLyqnoAZnE+VKdIl5sr2sWb0kWvxl2Lwqe3pJArUGIZFkXlEb
d3Y2U3RgwtXe1NEfvtJfV9AIfI46Gwg/OMZPtupNvzkhx/ZZfRoC42QbWceW42eA5P27LgflmKdO
eEh6TTsonIceA0hTv+kFnbsW1ZGQcBzjyIQ6oLez35KqvtGbIvvddtl/b6uzkwzf4RrhRlrNfOF0
Pr33xv4riM3WCys26yWYKFObyi481qWyt8qKcgU2DJQ7ZTb9dYC4GqXIodLEh6ziJdx7M793BBMS
d7ti2yI1q+9xaM87MEeTa1dVc58KNk3ns+3CVqFAObCDgy1/6r1db4eAiIl3BwXKq/dMky5oF1DE
FmVY+jvj0XqIprB44CY8Ku94jRNRc+rioXEnTig6dfiHZV7M4lNDJ8MbYv0osU5GaTjvn3/LlZd+
oO0kpOx5RxPPVcnXPg3+A9CCfkPhVO+k31W2EnYWmDdPPfuTt0A3GAfDNYKvfCseWyByVw/fAfgs
8Yv7aqzbl5ImGfpOFA7YDaV5Ua1WeQ41zkotFcgR6F2uaYCEGWMx/ioAeE/lOabqsVbU8zh615k9
tvd547TU8hjNsfJAWBBRDDJUftLdb35ylS4RWmpTf5TDzLtZxbCJAxUZLX3kTKJZdCJoLBa3fJuf
hLU6TBP9VJ5rS31yS3YEOU3kL+/4/B8bVJPtO5Z8T8A8AvpPqTtVxjM1dkkcX3tZTVOpn3wJi7B/
orkq+hi4w9GHfBnoi0S9tdvGvnIWL7ey6n0Jd+aNWKMQONIwMWkRC/RnxZufzMZQf9Mstscsn/1r
DvNeh7Jvf2hA7xxh1rFXver2PKzEL88Vh1/g4s0Ns+9tVj9CakeO6uR/yPSuOoUcTXesWPGY59Kn
vyksXl0kjWHY/XVczXfBNJWQIhrfSkBH7yCks+8pgWR/0tRr+35eKEnHIeR0JMigsgnd7o+Y9nKw
TLGOxkgZ7VB+K+rhNXZNt1olgmrSR9oa45PZjcMtOGUBZBzRlUgygME/3sqV9LH9qy5c+t3EZWbt
wv4u30F7TadnU5QFn/qMSukK03qdFM5t1dX2ddw78z0kPeq9q4XgzQfmSaRNTyOpunpsujqwqaSN
eu24Ofdmp95vLnIlOnuiZApuCBpal1Sb4VfOtHfThKQbcBMvzu8mn1rAfxL6J0M/rnnYpfE3qg+r
K4vqwHPWqerLoHn0glM7CjllT5Vf7wCHplOkn85XqkNfgJGaf2gN70+8lr6KpZWO1q5ml/9R/6kz
q2GwdmaoN48WrAQS9isdHbsNrWiEJinYOApL9+PScHwAmqpdPydTXU2s0vhp6F65dSsf+II2U8Yn
AM8+OrAr3MnHSQYJrcGEXUNF5yumumAv3UpQUbXWKQEb5apgUXqI3QUE1+mNz/QX0qVcmu6DS+H8
b13zpV7UrpIZ95FhgwlfR8bnLUhEXYdN8W9BxOkekJUJEBzlrgBa8s7V8jC66Svzx1ja4TGgP/yn
ZQR8WXxk6KwGZHmPEkQ6rS8Na5pFtwYrHbyKYc+wBpseKAlZTLkbtZe0ASbWdTE01sdc0+BzaXP1
EMaW9dGI/OnGpKmDKnfEMgqNM/QeX8VXA1X+pYaeT6TVgbNZH8ii5zXZoFKgZvLrEPH/x1SQm1PX
qbHkzJV1qEK4XlYRMpki8cybC9WbmwHk077X2ni/hcqVOFsJ75uZC23ZW4DVhXRdiByV8Zp4s26h
4FdnsEsAZnqwc5UuS2PqzIdgLrx7hxMhcEUA8Mv8wIDBgksKR0EoKoLuIH5rSAKgJcdNwLcsseIn
AwjO5oMd8TKUQBh9eGfo6+liDvH1IwLezSOGoG2/BXobg3zrOBxAWyNdDss/q/6Xr8LipMCh8Oj0
npztGJ85IWcj3zecg3jxMPlVUFDFgJ4Ew5/1yJtsRIf3R20yzbNjjp+BX+wp12/6jw7FqUYdr0I9
NH/Akp6excTLO0VM7MGcRNTZFKOfllyrte/WXCJJQnKlsRl/lLmyhOW6CzAIpaYnn45K61bjtlWD
r2bXSWzA+/dpoysfOwcGNCUElKBsu+QTVHAB7WwzfClGmHzqzdo+WtYEimWoxZ8c1njX/bCQnC2i
6nb9nRbDISAiSAHlQ5d3nyWUepT+mV3Fo0igLASfRkikCZOJ7C46jmVNW68d0asszQXNbmpV7Tmk
s/w5dhSbl97kQV1UogfPILzVwfHmcOKnG18G4EGa1HKJLrE44shn/5amEHc/O6FzKJc3JHV59Zl0
/a4sM+8sqq4tynstiH8TmwwS5EaFcxCR//HmhfO7uyhxISDuBu8cUWgOoXjsAhfW5xprejugxXM5
UxeRO4EFbhNd2j6ahcOEpsmH/z7Bho32HzuzdI/rpudSF2KZhvNuZ7bmENhO46EGNrSe6MoCrj/s
ui8Ls9d1kY/1kVax6VvJ2t8xnO6Lr9jDtaXRTBKrCRjz+ENA8Oq/6f/uXy15wJabvrU8v9/5S/63
eSW/Zxqv/kt+h/7uveGyI19kNXjjcZkCixoUX0oQL/dD6o03STYDa8ZpNuQv6cfMhmGy9pZqv0Xv
ayA6xFkSnSRKn8vfnYF+rL60iw9huzDJkcyAZeka6OeAOkRExaJfcBxKj2Vi0X32asCKUIfhxOtX
ADKEpC6nkSZGYAyPE0Xht7x4KWcZqrIA87hJOWP6qaJMma87kYcp+RYOUMqIdGHQ+UMcZq0FzDEx
XlPp2chZfs6aIFBVXlatGZqK3sg+Wyo7NbXfRQ9sxuWfWeyyAgKUILUb+6nXyhdR0xzb3E5sV9CG
OOWf6T2dIYQK5pPkYPuXdlMIAijNwVoDep2YP5K61+5M6A3BtWzd/EEGk35iDjm0mQakk7kDxCl7
cBa2lYUQCJjKHeQO6YMzp7VBBxBR7wLKjt2oqjb/ypuepjoeiMPeHjieiby0U3a0BifXnEMA8qJF
zlOYWQ4v6n4AfH17I6q4c/ELmomj/0x7WMWpAy9zqGHrc6ZQAXendZ7EW/KXvd0eNt02h6QXv8Af
w3PUVzebSgKWeaJ50B7W21vnGYbXexFnx+kAZGvrh5hNphRKI0DJZiqWl6vOTft2J3JqT2DbgBsa
XcMq+Lz5bCGiW53f0nRhEl2rarkGXOTb/HLg727dvoU2ghbrK2CLhr3qW7ywaGV5F8CpRh3bHJR3
MuTm9HrV9xmWC3nxWd0lUtzNJQe9bvQk9CY8YEibXq5mliD7//4+0sylYmZjtjUd13L4qFi8DruW
bdGj/feTosgK6SoeR//Ta9mTW0BMPNcOr/UcA8jJQES59qE0fZ5sb0cDXql5IJ6Ov20quSr1Pz3+
gx43td3Dv7lmtDy2ssx7KTWL56Y7mQV12FKIlnWV+xRRxWzPQ0qXtl3ASzi4/R0nXNaHXzm3ngua
2OKcevWlM7QHlB+odN7AVCSFMTJElZ7c8sx81UmZTU35FYi+NDZLFc07nYhikFjxk1S/0m2xMsdQ
hBQe5mBvdLluQzFigpzHPmUhG5fxslspskszy5XNAclBxHkCunc/es0acuGdQrYx78QdxPD6wG6a
Ad3lkujvM0juNfDdDGsKUQLR8hpHmisJ6X31m+53fxiATzh7wI7uQc1j197xgeNaBtWezYditpUj
p9IcXC66FHQRY73sxmqNoETQcvYmPWOn2B7goh+0yD0tCeleAcxZ8ntDGJy2PGuyeugeAH+btRr2
L9odrix4Xz/IUKjVvVWV9YNI4qEr5qtHZdrhh56NlXceWdd8+O/Pi+H842TV4ndMJxbnzAZPcf19
BZoLRydg384n2/P/tDKrpTHGpjuqKgcj3Oc0U+xKkEEPSgKVHGX+DhSqmDtIidg/2DxV58qH+OvO
9EK6qsQAO5/zKkugpFjtbKFwqMEOFjg2yzxiiuy872+2OQDD+msCme04V6r+6iNWqmh+zrF5qyGn
G7UW0vPWt9Tysa91MxVgRKd+cg/nUMKfq369eqfzlQnUGdhbD2IQv7yPQJjseQlg40u9898Gnbqf
8ihyT83zcVx8NrNcmYo+K1fgvap3vK32FTUzA5wq63VYVGeoLP3TqvQGSiIkSvwhAklvTd/dO9RR
n9OxdHcWy8CvdUYBq1bU6n1Wq8bHVo9ugLLovs6cDB1TI+1OIsZ5cxh01/tUh4pxl9fRPZs6T6M6
Z3cZeB+F0RXg7FXZXTtREq0MnBrv7C5lFC3c9Sb82M3S1SqKC5vIzRJrlTp0EwF1cDpQJfFRcskc
nHiTapO3qeRKfMQq4kXGhlMoy4cP8L/9trB3c4hBdOuPIDOJMigTDnyd5i+RVqtcrj/ahWJ1cKCM
yugdPVIAtO8AFvk97mHs6P2svtdntv9MnaaUsXed3zmt+F0v9fzDlOU0XNkZaNSdmd1XQViflDH5
w+7oJQ9VGtKVeRmUoqBp24T/ZNFthi7N/4hD31l9M63J2UoMiptUhVqK0zN485YAMSx5vWJBaphc
IMfN1nmeksh55se5CcpYOYsUx2X7VPmgsllWC3ZzzaOH/ucv4h8vQR4baRT+2s2VBIih9HkDsDmC
P2x56bikEzSAxZbHfvuoxTnQg3p6dtsmPWttZ5wibf6mLapNzxZOdiFWqgGdYl7mwMn89BPnwXF1
SjOXVDEkU3zHUMiwuGx+Yiy6KTlAGsvX7L7+CypvMEV7qwMTAorpEOS8l6prguuoZsMJ6FasLEee
QNwfzvTGuy9UHVo3eufR17w4y2DRc7zLXeqYRASOmc3Pvv0uAYUXuC9LDTygCZDtiIfHmcw5Nvrz
lgNKO5p/k0g7KQ55o8lsQDKBUfxtFjMPXNAkVMAoSPccaPQp6u1tavjgnUd8cHebLFfb8D98xCze
a55NfpdiE+XqX/0A3/5CixUMSG93uIWWNejuEjorESA5FBkVS3mnDIpWWhRoB+D6iQxA4mcYzo3T
O5egbhN2hXW8m1lpbuI+5rz6Z5Yt1TudmkwVfJEdUHtvzjLlJm6xZvVlAMzrTmbZ1OvUIvP5dQ9Q
jr7e7OZIa2hz5apFcQKrNj1MSlKedKkkMqdXsQKykd0CSqWy2E8faxBbHk1Dce47AI1FEn1Vpdbt
fz+qNfNdRT/nR6qnOSpviCrNRo6r/v3Vltoak53OcvpEQ7l7o5jJY51Z+leHu7nqs7x49qusP6lZ
A/IRILJnM1SBoRym8aPLYTr8GKPxPTTaqzI2zb/M1LxSg+9ZSmWwaeytBognP8qyuzDpOdWZAs6J
5VKU4vZOVHpgklYfMW/R4qjE5CFz6QEX13QB6KRLCZQMfULD0h5KHEqgFCvsjoGrzceqG/+gCozX
a7Fs7qvPppzM+bmAbOEkLhTzBjRz1JwlFvWH0Goz2FCW3edlH1q2sBe9XusZJRuoZJBt7Df/TSVX
b3rJIyne9FueXPbIp7b9AF7ga27xlahFz9l3Bvh4P17ptkI5c1HldzIo+c+rd7o4aqEtTFKFccpC
3E2Dc8QZ5vRVmSiwi+2mcn7N9Gt59ZXckkX8wSGFPow3ncv0b7ckLuuUi87LyhICVi/faUER3Q1g
IqxDl0+0bopMk8LPy82ee/nvbQ8czaZqAYy4e5dGrO903TIJ0Pf5/yrl9aSP4m+rQkfjhZQuPwoJ
dZUmv79/dLJaM7twNoJPdmZ309LlqVPYZqdNB0iZWpxbaEDPfd9/6oCBpaQZJoiT6JJ2GE5F7X2f
m6p6dfaTmI5k3xg/KWVdXkuC0AldTn7oHeob32ITlMLDq5Q18LHWdf8hgwD1oVyuSi1Kr0MOa0CL
L3EUpZgdE/rm2ZvOIr1PI35riGeN6XUb4q6ZY3JbgckTD74BUbJqnDU1D+adYnxPEg1Eq00lLi7H
kqeIo55dNRcmsEGEbbGiC5oEuMSSr8jNsCYVOct/FG443a+qopupAhxt+zUr76DllQ0hxZ1P09HJ
VTmd8KA/fBwUs9xDiTF/GX3/qRrBadWG6kg13vR7rnJeBSNa/Vw3kX+aa326gfviNSiJ5vmL7rtP
raF9T1IjuTGWw0TKF3xNhbWs4whSNIMcL8qlG875PgsUjp8XX/EZgC24V8bl+LJ3Xd7x8hCcAXcc
S5rLp+bOjxMQgOVSX2S5UtKFWmMRNx2FQwc7UPMbMc6t09zJ1ZpL5H9cvnOVjE5XPTTGpJ4uQrap
qikIADMFuShV05JCRih64o4TCArheULDSPXAK+i8IK5X+s7MVDgIANYFMG1xFzs/G23aLVjJfeA8
t+Dg3bABlYCjyYbxgx5Y9p69GSirp2KkNslV1Bufup9VDIDvfADveT9lE1gZi7QGKy04w1VGRfCy
gT90pksrnFcDv14urN9TlV+HUVBBjJXRbJ+zpKPfp102BOrE2a9yMLLij23f3utxNoRXmwx/DLTw
agMxRw9wOdA5L9DB6ffgqmmwitLCOrTNN4pt65e+TPX7ROOPrDrB9C33uwt/VicX/upc/TkGMIC2
7G8117ZR8WpiORTzmNF5crrXIfcLUBxEHpTBOUQF3D0ivnPcRN1pS5AbOaJ755eUgMrvxHFsU95+
2fQ/rMqLacSujjXkH33rA77881a2GTYd+5yU/5mf/FnNjrlb10+Bote85SfFjVfSvOhQbrLqxBql
6YPvReZdZ8+dRwNwCnJ6wlmY+EEx08J06tyUrqk+ri6tl/AHn/TpIJl9iLafWrUKznTDnEA0dUC7
UzQwkaEQLGES/eY1xheakuFyzIyeM9VkoRY0Vr2iuvMLWIH9/ebv4B9q6MW/43N6RTllVQKInSu2
/1uRXHsUenyek4H/sAjEi2o5BKPZpASROgCm1a7MzxSf8lxSo/YtSLzswH4Nyi3gDkpFb685ZN/N
jQlZEF1Mj6URuV9nFYp7AGuhcgd6+6iq9cTjLqA2AoTkYxcr2UvlwbICWo/71a8AK1Bayi0L2/oQ
FMG3gW8PCq1QpRlbIBy9BwfAoa0PdIjlj6ClQBhiK3u7LQF0UIv6nOl+de5boz86kwlxeKRE0C4v
SiuuqBkYKu1a98M/Zrdzb7KpdAFSWRZ/8bL42xaK62qRxZ/4bYtC8a3gRLvwFeuyqDTfFqBrOKRk
N+Ir69Et+dtile9A5lfe/HpVQX7LJ4tUWYa+yycedQWcRVuC1Zc4GV/RyxBodsrVTQ29xqoBWobv
4BlsTtDS/RKYGX5X4CL/jMhLF/sm/1sGyWj7bKTwm+dVi6Vu9t03hk8T0GJ3WxvhptJsvosW0bEg
k15bERdxWAI2UeIVc2lU/LdYTaNlDPjlhHO4Alg4KH37M9QEF12qGmdHpzD0tKvorSOVUuTkyrQ5
qRCdDHHqHjNgcSBkp3H1LdEW9K+JxpL6qjY2/uSEEWj/MHEe2NRmo8yL3W+AFh5UwNZ+eE37V94N
wScoVcdj5MTa6hpCZ7S5KvQ0i2tjcUa6uaZT5zw0VHXtO5Bx/55VXEHcGI9yA1EU1dc8AwBQX5YQ
shyYoaMHWFfVDrJEAMoDcEBZGVysHi4WG7++lHxFyb/4lmpdlsgyRfJl22XTRM3OKPmis3R+r34x
U6I5Wh9k4L38t47K/HPSptaHzIUMYIak+yDGLLeNByvULvznuP7NK6PmHN9AJLW0UiQ1h86G2j7p
uuZ+iszPnAaXn21qQh98l21+cXKbNLtuHTM5hEs3Rj3AhGJ1vXszLvybrp1/SlV2aEKrcD/N6ReJ
mYfxNUWnaN1NQ6/RqQ30k2MM5l9AC12z1Tj+TvF3cOVFqfnSFKDB6llrcKBcu+zJj91RzQvlRWka
H6Box/q9Jtz7Ge6H8fQ+3HBn7Zh3UKsp7F/AzOffakB4u1TauUBn+1XHJzXPn1blmw9NsdmTDaHi
k/g1CzAjRBNlu9O9gNZu/nsfRkejbgYpU435YSjNL0ao6qttkVbPrF1tIkHYUd4HeviYAkL9vghy
DNzsfjFI0aPUMm4uep/m9y7vAhVb+Gs5pbiJhxhVFfBUxzCpHWcjvL5yWh4+FB/Q3E8RuakdNP2r
O/aUCfGeaVuB/2daf1dDL/6R0o9GnW1ff+gNU4dNi2rzzlSKc+pNOei27kVM2f6RVk3yI15iur7g
jLbqgNrgaz+cn+oggbPBDPNjuvz3DXafnfn6/+wmlvlBVOyBUhPVesDR8R8b5X5K0Urx6t/66eof
UQO/H/xZPxgqFcKQDX8clv8rYBMATV8oKKXLx9OBvrVgdLgWq8W/HQiHgAWKtRt+WHRMf3pLIVqL
pfotbxo+YFoLU2zt5AeIvDhKzIsP/QiFytBZBgum3jjnHAXth4SC6G70WAeIUszaGJvnhh4HGlic
a9GLSowyZJrv3laUy73Tb76RvhB66TkUbG8zrvOIvGSnH8S57s0Jzoxyqj6qjXuVsGkD0w1XQZ0A
F/X3KyDwXnUcur9eqQbdJt3QfaO4obnTloGzjQb+k5YFgcjrpWiHXkErlwq8YVahajciybCl+HWI
OKmwOAAwn5bHqsqq62BBT+CHbR4ru/NOUJ7WO47Cm8eepcWjXG0G8ZOIzdBnxWvElooCae8khs35
3Ryb85ZKJt/mNbQ83umx2dxN2kFfPr0p1MOfhkuh76FRa41PbRSJRZOPPFARn4iZF6FYBGI2yxID
C/Oupnlg5o27HYxbga4TKD8fOoubqZ2eBCFm08sVeKg/8qbsb8BSSwJa8t/gaSBQCPYQfKqHooSC
YYOhee8j8jvz1NUvJnDvZvi9GO34Jqza+TZ+G6YR5CgLyt3Sa6AR14c2A8MDF/FbZT2CqliU4r2Z
36URv1+ngOIOGOUtXFxFTPoqOtA32J1gLYb7hUOoU+okynOTWf6zqycPRQlTgEiAxTdPTZfvxAFM
EuWZIvgfAQ1L6e9w9zzwxdGwC8t/nIB2CFRHEUPCNkSjcS2GDb5jMxRKSnmzhDg0fK7e4zBQKbop
S980rkXcchtJ9KRqOl96dQVag83BLyjXDrA8DDB5ZDe+PVOmVThn0VP7QDeMyCWc2DvwnKuTOF+Y
G8iuJE50ZfuX5eYDIKba0YpL70tGLfOhVztjqRrUn9Qa7BEpXYch55iVjnvhYUXN//CQHEYKJEkE
2/d3uCJ2FMJAB+nlLmReg3vb69br1dz5I1iGb7KYxfGdzs+HKd+JWQZIT15TBMViEXm9FDudRSYM
aGF2dTFtCM8JeEr/vI0LnfhIiospL27zYrrtbuRK7tiv+uqYpuXnVfVuxs3vIqMKBmFL5WvSdQWN
gUNS0TsflSOQnHZ/W0GKIzqY3UuKlLvqzF6As+udfLoanEk7WwuCANihGtYYWqvUuxM9UH3aeWBD
YNpFg08XkmXdhknM8b04r5dB5lqAJGnO7l0uEWUAhIYXd04oDptOMsjEBhCtwFlkN9bcVbD1pp19
K0M3T+DMZUlISaMBBhTQh+aVXG4+CZVD2rUojcXpQi5ctyQdreT8HZeka/4+Ym041X6dPju1Xd82
uVmDZcLgZ9O9pSXOvahyq6mfW9ruurZz7kUS/eLV/FMlgbMW04S6BC5eW+Bb+lVFJ9JNX1CmQFsm
SLO+3gNpSwdDOQfag+rQu7mjMVN7KOODqVrpwwxvyQKKj9VNRgqgpyS+GkUpIZLGrbOXILTMGwld
s8xaNtxoXvNRYtc04qyy8KYBLimOF9PRD2afqTFdVRIi6YG3Lg+dlatXlTaD8FQY1rXB1uNtqyzv
Wm0/pZyPOn15qy7DKhu9+fNSTCJLlIgyUCuRUa8xTLR98bdz5O9fC2dzYszm3pnUdv3bT3WwAPaK
6dLt8lpyyDCI9xqj8hlY/502u+guphQZ9mpYFYGgu7qohge96N4xyntRBdJuZNrds56BdbgW0ueg
ABwy3VL3nvSoaJOR3XuErC0rdGGk933K65pKezMltY7ylNVZ8Aw6lX+0k6GlrhadDGZPYaxWxX+J
VCxuCl+e55TtRgnaXHXzW+5U5uPm2ebBi2Fl+t3mWSmBvvPdHKKVt3khKqLsbLkXyS+GOcyUf72X
OuoVSvXqeb2PRk8hIZAw7sHUAuDsM9e4VuM2z4HhAK+1ox/ZvDID07q1l2G2fUxy6dlWCTLzAs5y
ESCmVc5pQaU8M/ssOqhSiFwt71OtNtFuw8VUMv96K3JX4nQxqdxEXdcJ1dXJ5wb6JQjDouprC6PM
zufL5jFQC574rfdJ9GnVz4du9ozrZlbLr3n+11iV8+egqu1bL4AYbl6i+yXasuvXaE1XYJnHfWg0
mKfCF23y86vWVqKKBux2uKvlUvX1ZYcEGcRTwDP7Fvu0KDeLl0KanU3qw0VIGwGRcbX5vI9eE8Fq
8icP6BSsKtl5YZrVsMn2FNV8FywzbtO+zXhxp9UE5q/fadCmlQbnDksfBfBrS89kxWKeQ7qT6GAH
xfDmIuI2bC5lVRG7ye98KrALdyBhsZW9JJQB8gvaP9ZRZthMWx4LfJMD7APNqQbwmwLYjEOkMNfp
G/WaUKHSd/b3I/DUAPgudgPuoUfbi4Zrl6hdGLKBT/MUK0adF0A9rLGWQfLYxHZr0pQ/Xc86qIxr
cEqNM3Cvxk2etiUA9ZnDSZ1JJ9UdyETd3lZog1iVdOzh0LtVGh5LcV5D1lG1uiwE938Jb4cmulOT
4YeR6S74t+x0yrBmWH3+GbVmWPWSobf3Se9qt5fTXwavN7HekNzxwgKwn5VkpgWopVXo6M3WCJGR
k5+jmcOCaFz+AZrkax/73a0YZfAhfzuMdR3vXUuhV6/OinzpajiF00Rb5hLhDG3E7zSl+/OgJg3n
Om2cHYKEtuF5MOt7GVx21e+XTs77qnapxJXL1bJ4K3VKk/EQDTBuv8XIldb21PCu4Ytn2OD560RL
dolZk0Osvd4FkCPGwYuDXvkQFe1rZSJVgeaDswxSZggG4dHmBILCPAoaRSWDrhvZsRviBev9p68Y
xK8p7SMrf/OODpY/PZjk6d3l/Rv8KOcsV7YNQXzpjsVxM+jy7q5X5XCrx+ENm568pzfLW/x6KTFT
wwdXlNVigVL5ulKiQfnQjHF8rjWQBpeailm1teccNg4e48anfoy1Z72KrgXTBVIE7dlEEuiWIEZa
bFvcm+dbnJtB2lymh0wpIw5jKLC+lcFyu9erMQOFa9OV4QLFJUrx6ZxEO0B3llzpjgEUsgp6wjmH
E+eO9QNrMiRR1XP7erXp+M777GouBE192JzF451bB936nqLgkX4j4i+mmMviS13QH6ft6tZ8MeMw
AKS79j7CvwaTZJPNt2YNkgYwzArPKUP5ZqjlurW7+aY1iGZQ5kyrb65Bn5g5sFj3zVPVxsCol516
8P28/OoO8KQtEJCAfHqwR/+HR+FO3g4UgX/PsXlELcSJKxLcQIcFSxJF5zcXcYKzgHmKGLBG3fVm
r3/q0tJ4b21Vtsw253oRN2exbqJkrhcoUFulo2aLTX7MXqYft4+B/LfThdfw6M/Wj8e7D5AFGvwu
qor89O4T1ERhe2tkyUPsjvEDFZf20q8QZPEfRpK116q0Mixi5rTtdWh7NFmACf6HtlhfMXiXdobF
pVraF97pJMySPokh68ednSvtUUAVJnYnj4Y/a7tQo6/qFuj28KhCSLtbcRhSkBjdxvvAfqS7L8bE
vpYTMKqHPsL+6j6Bhh58jC2afpfjszoOwztjpkxIxH8LGpXAOrARFvFV0OcfHDbQZcsGop38QxNM
y2kIPd5FTw0XXM/A7ds2jzQzUs7ZZPpnQNgcOIG1sb3W1OGr6GTYXNLFeZz6Y9Jbyd0asPlZcJRf
WVU2g69IvnexKiRfN+ro3K9hs6GkN03mPRo0f91HpR3cd1B63Yu46lIOMltTbXY8Si8NYt2cfxVL
LclzoeTm6V9DJWqbTNJRKO7CetI9/TLlchPi9qvQxHLYQueb57BZt1tUWrvZ22oBwGHVwMJqx/ZJ
Xb5FTWs0913nWmuhmlhF1BbQq02UMrbN+f8pNs0j+zZT0j9zw0maP3Nb12+zsXbBDkxrKsdm6/pC
19BiSaEgjwIIIrvCuO17+lNbqm0ICyMYRycaIa6AYGrnrxP7BHMUn/3A0cd9a/AalVGpfszVXj3H
NsVrcHyl6llkNwEtCK6sW1E5gzOvehEzL2WPwVrdOzjlXyPFOKfOcGMU9vlXkZKohovnuOAl7SIA
H69Co7X30it/0UYv7fHbsLXgl80EyChstHMfASP7K5c1TTjCoQXKPyXa43yG14rzd0qN9wkkoo+x
M75QlBve5jNkiDvRzQlYJJ4dlIda0cJH0clQ9JZ9clOlYBH+5q0Y/EpCiMkpY7eD68TsX4KuDm+3
MMniNs5CQJWVhybvtX3PRgrFzk72sZycD5yFRQ8i0TPeAyFFKbOIhV2YN3zogqvG6LKP5mi0z1nf
7zW3c6iabDgA/3toOfX1SXz7DuKYLZR+x05Cxfg281Qr4YM75PlH9sG6/btwlYfdOrOxhNcj3fxv
M3td5RwTJfvWu8l0J4MZda9XIha6M96904mojfp3azbL47+GBn65lHW9Zd7SQ7Ve/Y9aNeN9qZqr
gi7vubbnqeCr/hPqbo5K3YpY/Hyaq9DbA1lt3ISBTyfVTyQejW/YFZNHdNAXrR4r1M7mJ08KsfIm
cbdC8IhOXKIFsad3KuNmKdWZ+wJi2kMX8pOK+cJdPD32VeBSC4qrLcWWR3SVG6QHA86Tq3eGNdeW
4f0PsNyJhIgL66TXDL+aSVy2SSSslRPQgEcnOLDPPWDE7JcZZy9W9WdnGQxe/2804JN2Zdd8hNh8
aTNMqPKwOHDnKVfQmvooUqF53T3YOh8AXeOovgut4dhYaQbW5M+AlOl2Vmz41xIhhn9JIg5VrbjX
fLEPJ8rI+tPYwD9jLQs3fVngyVAFKZxEgXVy/q4XN2NpaOqpwdn8I79KHnN6lnfQO9fXm0EC6IvP
96DVO/stnRi2+Y0SSAkog8ujGMTP0WjwWW6in5PeBKlrWYRmvEuny+Tit020TQ7AAQTYxQimlcy5
+ciVbVJwyGFFR/MLPzPlh/HtzHL5pLtWs4Afd/rtUBROBrjn8lhZZM549VsRR82avDu2YvXb0Z3z
Gzr/dq2q2/StyihOm7tmT/MVNHvD1TRVoKrninWqVe1JpIxlM9usiyHKOwsGo+VSBtrujGtg824u
DDHL8dUqLnEe+neiSyR4iPz/4+zKliPVle0XEYEYxSs1z556cL8QPYoZxAxff5cSt3F799nnxH1R
SJmpFGVXAVJmrmUcRoC/9K9eyC4NBJCC/joFCGKgQwY1Gk2Z3cyGaqm0d5EctIypV/UGeKnerAHE
2zFaT4YY1hFo5VdzFk03ihY0LbnAa+/vLBqcihQezq3G/jDG0yHUmi5+BJJI64smFNsuSQHaQuaU
R4MMDpzLokbaHByzvIKyBDiUmjhNpoIjTwETwaxGAwi5y/OzZiLdZk3dWcq07lq3Trl3qik/j1mX
A/516RayarY4/f/DSaU8kRE5ot4iQ+3Y1UTJP+gIf5u9cWuZQmC7/XptNDlz5B2fHHHwQiAiIZ8B
2bB5pItLbp/eiCJKlS2lCdLuMNumomR+PgjQKdEManoDVIWjTNNdoAxZYoGErgFOFKjtTMDCJOY5
xhvL3AN03UOgtdl+ESUB8jPXZZ43Z8mfOZjkdC3hON0H1HI/4kg1Y+A/p+E09Ry8wSgpGycvX5OM
Gq93hhWoKcvdIuN5/UUmYXWyOg1QoGMX+Tof6zuycFIghpWufVjs28YuDmwawPKnlqbG7hsDRxGK
V/P1mnAyDmLUJBR7MhEO0MQDYZ0lsJRO2aS1+9jhexoVSgTuVbP0zT5pT1o+NifSUGOShroj6PhK
n7pkxAsT6QcImWxo4qJYhu9d0JiaN8viW9HsVdDwzVpApw3/y5MYJZB/lhJzZoAESXe56YF0CEws
75LGBxuBptKQxmMLHKMNtrJ34MMLfmCDtY+kAMp6N+FQGcXGEVL7D8IAH5U/tFfXNYvIT2S+bsCT
98uJ9UPGK+NHmRv3wN/sv5lV941ZRnkFiszPom/yqw7wJWzHgwQJKZ0AnC6qsXnS5Q8IluYPVVBO
vielPOjg3HsgRTvsQhRg388DJKMcDY6D6WWSw/GGFJVpsU2QAu3bbWnuFUHTfWXJr6nNy5PRI/lp
lYi9wDvH/awznPoca+MDwz0AKJYRwAoxhXU6kuALMIeXzuTGq9C1tVUXNMa2sWVwj4NG7V5mxVfH
TeWpr6p8q/cgcQPbLHIs/+EfoYeHeW1uuC9+HeNRGpN7R1MW97Q6raGuOu8BAZ4AH1jG2zyIbby7
BLaKSDgmMNd0q0MBtxt+KFqrXtcReLBA4QWQYDHm2wocVhsaJunQ7nsehOsRAM0fBmkCOjJwDGy0
YSxavIPqk/ZZ09VoSLt7YJxvSUcNvza6yZ+oH0gAohfZsR3KUzT2ww7gc9axUY0tC2ANTinelu0K
/8w2w72fNEU1gWIXQQnok76r9D3pkAprH40yq/mGzOZuMnVfkYPtbWZ/s+Xv1ZZ5b5bkuhHlOD9S
y5MYWebpf/tlzNjnf9ZTgLfCs1xQVlg2Kire/TRCJ9BrJD41H1mH2HDfJfwEPKVPqAgSuzDFi0Rg
AOTs28gGZyei8I7Xhr1C8KLaRJYePgIxN7m63XCh0QDGRwDH47UvwMnunmRcWSCneLZglogegTkN
lAaQt+6DUC9OL/X94wrMF/waSPdXDaDET4CoN/dZjU0yDXH8Wa81q5UHwH4h8S7pkUCesBtLuP1R
8hVJHaPh19Fgs4dEZ+bedbGvJiV54FMmD2kJNJ0a6ajzIUwX4FxaxhkIhumMhsYZ69z5/bc1FCVT
qzipkX7t1wo2DxDZp8zU+k+gPwUEdNiCbCKO3XtUmbxYZAwVWKYR3Zu1fmwVJJY14v3eKOUvo4zB
LYGvyLoUwAnSAgU1aI+hsbI9VausMLUG1ZR5ZR7KuHk/w8jwMjuTwUyNJ3dazrRb52nlWU+yQ1Vp
wY0akoOe2gFopaYjHAHFWEpt1gbqixoX4rzIOZJKjnjYgS8dVmANBWN7nGWo6gIJbGfHzio3XPlg
Jol80BO7QSQCZJNI4JAPUrFGg/DyOqZadocSBBeZdnG7C3KGpMNM5nfI0ANyoxOeyWKRN8nggvBc
tjsyA6+u4nsHV2uDnLF1XBuA2CnK9Jw3IWjOU8/5XPXNofN4/GMEMCNo6BsQwBodyF8tBSgUxd49
7gY4c1QmiRevRODUX8mbkdXexTHG9AxshXyTK28lvCWAq/ph1h4wGIowekptDSihmfzBzBqMkHl6
G6aJfYzwFcmiTHssalM8TWBFLdqMfRTe2agHbL1c5NxHI76BqulVk/cKVTFCzQSNhpxfwcX5YpEY
SYyC3Dbdz1rkr5tgG8exXRkhqksOSBNp4RMyLPiRwCsMhJ/0AbixC5RFGXXgzkgqE9CljtB8IDWi
Cs9OxxWLEjXW7AJvc8F5Hr668WrLvcyyIK243zq2uVvcVnmAg1xH2xnAU70XAXLpkQShf42SfOtq
INaawvg+7+T4ue5juZZdI24NiAEOQMb3FMbC+0kgCQp+OmF631gj6hUqhzm7eMx/1aVZHQjfVXTA
eQIZwQLlOrjIsh5q3FSiFqfDKxffOT/BKx++kOnWy1Prhn+QdavzPD2BPegK7BzrJmvHnOUDkH+3
jSGa1aIgLcCVgPiZBtobJ6RoGns/AljnvDhH3ot9RjhxSwaLo14Cok7rBgM8RL8vhExYYTHgVg7u
5p0iYM0DByQWfnq/LxP3s+Fq86/vfOshbl9xhAIzUTYAGSV1WLXDGug+quDm93z6+JPkPyuzSg/v
5Hq8RzQR+9NX81KL0iOrs4+LiDzI1Ok3wgVV+TtF5wA7orOks1sU84fk3TpKe3lZPiNwm41TEaOS
Sv09FrlZCR3pySJ945x8oHg9Xcmint7/F6ZMP/EyY+B1+v2XzTwVuymq9fKXAthovJUp6KBQc2hc
eOB9BRG72GdVCMIRkoUghB796jMSOfsLSUAua1xmCxv8eHvU730mGfZaxsXAgei4nsBbtTZssIjO
82ki6f/jQouL4AMtRoL5GtTFUY8WrEz38+JwKNser0MhbntemVxkhONS8Kt/DD1gXZDIREZktBs7
gDWCevmSILjVrONIJJesC7EpMGywWYA9DIQZi4r01Lj4nftVYusbZNQBunHRUK9zxQnp48NhXhk7
QWBBkQZs4CaeYvU8SgNvhejKT8ez0h3d9OlBMA18wxB0ubXqOZB3oAWz7mQ1yWMpy+c40Zq72Cte
Gt2e7nJeNohW/pYPnZmgYMrF6QiZKUUKQuBbBqRSJekFcvRH1QQlaAy8COkti4JWAufu87IITVAr
tWLCSq+LC89DOataibyRIqxcQG6CHdIPAb3heMX0kEbe+IDMpAHEvqLA3xX7QpKJcDh42E1caZTj
kOII6JPMpyE1g7AzvB61ck+zwG/W35fu/WKALA+xA0aGWC8yxNE+sTYqziTSKlTJZUXyRCO6oDIC
eB92BUi8VJdGTcxzEKSq9B4l6mzb2CNbEekzakizeolsYi8PsyPJEtCY3waj39GImuUzLp/b7cZD
lHZvP2OGPfGbzxjYeqbIZuWeZmmZHO5x014WLkEQvdOSMHzzGYdYf/MZjdAyzrI7APdduu2pKr7b
7qNjIBEhUNDNSHTCsU5VdME8dngawAjDKhmmaJ0VT8x0whOKcnBGM1vTxBb+9oZZ28nFZtNTjTDY
iI33XahYjRr8zpCDj2xSGnpgT7+lWrTPFANSoIiS8DQcfGba5ZGGHvYvh7RxLB+haK9c6Zm7YWVS
3mkC7nQgyaOAzgAMp5pL7niZ7ElJK5C7tnu5oLrHQT9VnwsH2bdumIodFZjP5efRq7AfUWm5YaJ7
MZohXJPWln4xlyCwbkSV/LXnVrjLXTC2uHnvHRq92ddhh2MSJaImYVH4ZkhmHKUM7+Tp6wSaBT4w
ePPkGzPAzscg8FXuaImkvSC0qI09MDgj8PlwHh8JPauI9WlvOWW3oiGY59gDvpBCcTqSBGhoph9I
PT4CNxEAWmAJfm8f5Q9kSk1klaitVv7/Zh/Inj3A3lJgXLP/EDQtdD3cCeMzj+OHNgbzuC1TZq8c
q0TpBEo0XWSNvekj6yE4UtMr48RuR19G7bR+a/TPfh6C2JymvdUtzuaFQt3FojG1gKn6hscginFc
8EaBccs42QmyfYw6NOZGf+2RjLRk925oeoX0Y5MhA1/N+JsdKf59DeAvPYwyaXa0bG2PlvRp2v9w
GWRX1iibTUvjsHyMv634Nxkt0ehIRmri4//wIRaTqkzxa5g/cmxO+9TD6dh//1sKUWwNvZGHSQFa
MdXUCghLqI0uchCOTWCOexKR8p0ZKWqCrFrmRgGXO5TXPs3aV3eLF+rREovJ4j6IvcbPK6PezFpy
/++TyZelIwdMz27Llby72mUJ6lmor1iPU823EQt3dsOBYKCwTFFWLE8GK3+8AS41OhR0AgMMrO4A
OqXGbMQuwTn83yYVMtNWmh27fgrSr0uuGsvW+kvRAC2TWaCHUCOUSw4Xo5+sfm1a9R5M3B+AYhDf
xXoR3wEAq8x6iQPURN4noHu9i5D4qQYkLsc+vZen6tWEpE2/8grTuyM7cOXKrd3h2WSZrYMImDX5
mbqxUZOonjAkSIP/ppaGg/tbpe6ebmzGWwBEA5/XifiWg6390xTWB+YW7FsTjwC4xhbuNo2xdqrD
wl43dV5+a1KfDHodaJa5xxuwEpnVDbk+SEPSbP3b6IBdi8nsc4nnJbDG7OYwZEH2iHKnXzQzSrJv
qRHYjzhMEwdaO9esntZ2TPMfa+dDZK9RJLesDXS1l7WBhl3daoTxVqypo5vrIvVYVAB0xiH4V1BH
I15TNd0tlTI5WixHvXqdF09ObyS+SFA/ynpjtkUltglAzejFVnPtatXpwQNlIQQdAN+mKHH3NExx
9LUuRI3a8qkBRq3SLsOxDhHveDVe5iJDrLs2gxYAZb8o1rWXiy+DDjAJbhqAvHTSa81SjuQ0yE0A
Rvp1rldXznl332nZd6nkuJ2D0AvIzSfs+7MPgNXAoQTk0mv4potDe5/iZPUZYSMSWyBb2iEUAIpV
B4V1QGWRq3iy7KuHWvy1VWCLxaPWvtZ5n5s+0sGqS4GEhnlImlRZWyYqOMAErCH8rgxJ06Ls7pR7
7EgOyW7WBhag2AJmsh1g/0sOEHSX73G29HX2VeWAGB6d6kk2BogXBbZ9Q8nEqVxxhiOXtomaB9ZE
9r6rS8+nITXAzgjAUZ0Ye0+X1jqLXWPdeKFxqLtwXNE/pgCy7qFVQ8oWWYb0f6JhI7K3xkMA6Oxl
LmkXY3JFWtBxG4f/YW4t0nXfhda9gQjSvrd5vMORUv25G4J1Br6Nr6g9TtZ2OOjnKSxwfARcV4Qs
odDs8pM7ON7jYKfWoQTwysZIC/dLNCInDvqiB9t3kPYCTHZ59hAP5qaIxBVoO+MX3XbxMj7WJpDU
jOTezWvgwSuwgyJPctCvRS8KI0X4hRSNEPk8gwucQpmoSQDxiFmaIdCPdRP0LqDGpR41RlMN67Ip
wEH7qgDj4T/sZuNk+BVJ5s2eyOxvPmdb7xR5Q3gmq6AuEHUl+dIA30PbAWDhyYq8BmmAoHyzkJPi
oh6rB55lwPZ5gywfX09a7xYVY7ax+6pcV5Ht3ahJ8EO/TZp530+le1zkdSDZqdO7M4loOvXSHITc
OBQ1QLAa35qqVwzMUuq+FiJmYji5l6zs9iKBUIVT0Dh/QM0maK0MlNfPQyVzRGuCz3LyNousx1ug
28v2bKs4iV1m0Q2J69vFQGgRSqfjrl314JI9IOIrVpYthxOuPkAWZmw8N04IQiABkq+6MNo7p24Q
TxsYe45Klq1xwBefYsbKj3mgrUmuT1a8G8My35VqfoUNuCby/mMW5dox7UxAgCm564Qh0qVB2AFs
ZgsYVHrhF7His66AJZ5OQHIssrG4sTb3AP/vIv9CcvOLbdsA9auy7/8/C6Z8mH/4aIb7RiI+RxxV
iV0hOSlFSi1iH4qlyhLTM3dte6urkc7TX/8FsewfFKo69vSmqwNxyTQdIJe9CxOUmWUCrcZOHtva
3GbIAFoZQz58dDRhbcO0CLc2Qs4fixqckwGAYvek7SxAZ1cpw8up0gaB/FwAq+dGymIy1sEo+sdi
6oMnJxP+LO5rbNvj8o6mTHicnnNtAO1ZyfsHjn0P0grB4JhICyfNAzviYRo+UiMt2a2C0k5ATwOZ
Z0XG1cM5G41okossp5WGO81+FN6w7lgJzrM/d0gtQ+wNKRDjdlHQhgcH5UW9XtQVvTDQdqmfRLaZ
BLY1upfIUyNaeepUQ8PSK8E10Y32nWWycreYUG+xo2kk61sn2mujcVxs35mBNxY+Sc1H8w4PkhfH
i93LsuoyLFduudu6e6DiIS1zWYiuOdGdaFsa0XRDwdB0CxmehZYTFltHj9p4E2rFT0AZx7j1wmSx
mwYgFljVeDbSwF01vR5swFRWYSuosew8Itgwtb29lQD0OFNjhfwBGx+FhivsVaTqHLF35kfNs/Wd
meSnsWg1CyQZKJ3EiVMWAA4cNj3VYJI0ZwgE+e8NRgFezj1JacKA0/W6y5zHyqyjCyK5X3Pk+D5Z
0kqfPHALDLooH0hUtPiJmRbPjh0q9p6E5KDQAN6F2fPwjqmmdMMGR8dVs+qHIbyjRvR5dKdF/L6Y
ogD19SznoCLrwiOyPp7fmSFvTgOAc3v7Lz9H8x02Nme4LKQAu5aOeDbwbt5hY09jgZJ4VAE/AgGw
PSMEhvx6sz54iFMj3F/0ZwdZtK1PYzfO0S0s8IWEFlAgFiPqhfrQn2cbrmbO001nD4ym+kCjRb7M
nRcgr02AXJT3q5LbxZx6r9dZ9qjqEjbKzEPOf7lF4D2lOhu3mS2no655/GoibLEGqn/wpU4BV12D
IDOGqaUPSKeXfNwipP1iqmsFuNzNJPjCsmrTB5nzAzlRkZ3parvjrheAnKQL4jtvMwPeKBhX6uV2
bM2WNCRMnLTDvuTFsiPgnMUq0Lzry9lHB7a/jZbHJQjmEPmkxjbCS4Eo45VGjj11KOdxitkiVDFT
qWnndxaFFhSreCzBXvsXLa2Ac6ukAA7KP7zT3MJSABQOT4D39MEC/0WyEmA7OHqmwJNQC8WDqzfi
IcmEu4krc/JDD4AXHUhs0wkQf0GUIwVNDYnNthjEVM3jN128C0TRugIILeiLiiOZD4DtYffUnZto
qFdegmIcGrb+v3/zTcP9B1m97eHo1PBcA1kdDGQVfwIA9ikvaoBOlo8WK/gxsAsL5eAjWydhkyNT
MDFu1LSsmM6552xDkEveZjNWasGuyKbGN+OuSDaDG/frzkZ+HU0JgvZlMpLuc5Qc1+1+cUhatRAy
tf6xkEiwUXydTpNoMWDwNz4NK+db3FbdmfIcKR+yLcPilIDfm0TUvEn8ZLmVk3bJnZw5G2n8qn0z
w5xiALSbBoiFVWWkCT495A+oLvI5nWOhGupxRxVKkibTgVqnh/yNdqK6SFSZOseGii1p4iyl6SOV
XC4+k6n4IGKksSNEXlyoGQdPIetbzTbQQy2eNYUBmqdi9PZk0pLx4Gq9Cq0Xl1IXP3urAOeg1u36
yE7xCB2Ka6OaudhCVWwoZRNHAL1WcqMIcJTQAFSlz1FA6QbetKNcATPFg6gf6vpCw4zHK5wXeU8D
MDnvTZw2gEQECQa4Wx+zHtBLZEU+tL7WZx9xnbz1MU0J2IJN76l0UfcwI9CZA8i/KgVITg1Bjpdp
WG1Ab4uAk1IsMOSObEYw0igM8wW+nNmBtQqCGmBryDffjBK820PrAO2PZpevvt85oyFNidVS77wC
XBZLkc2bprJAaYmoOPirqwN94nIMnqMuNW/C1oyPuFXSnwU1avZVVDUQp1UaxqRjL6HXlr1GZC+7
aU1Y4wCEfxFTlz/bQYos8rJsnnQQOeAkpE/uwljTtrob12fk7dmHkPHk0AO14ZLiRWoL9GFxb3aF
XKdT3nywytbwhzypviTMfWrAefdTNBVq6hEO8wcvAD5LG/3ykLqFRJhzhLLZE4WJs1jgFLtCCtMc
FAagteXjBxYfKHBsu5LftxlgI0AIShOirqv32BHFOL74TRIK9MTv2L6bYIcd3GLXFeO4Jnqd0OIR
koLrcU3kO6XRvB3mRuVuDS/Kdl3Q109BCZxUHN58D3L+GfsC68kuZLBjA0/2fxr05TOwh8xTRVSQ
ugvaR3DcRxcz/vZGBC7h4jqgsNG3WiQT2vG3TggwrYx6DuLo8RvpY6BY4m8DNkW6H4DL1asBfDrf
RVQa9kzhSuPfyvle8SYfHAqgtr3MWu4zNAkBDwsgkxOgERJt2kbYliMoheNAH4BA+Rmcr8XZQSWx
ROThmJAiUTakzXVdbMD95+BlA9FbbOyzAQwEyF+ieVPTcf1CXd6AaynQra1rIaUo1Bz9Q44/rZ8V
PP+18Zw6+9UNZYzsmHz6EHdmvQHdbnZJ7ZKDbS7WtiyzkOSGPzjAAU3UVVS13BJUqFEhBc/uzmJS
pIYLuGiFG9K6YtJesQFHweuu7DcsA0ofMqlBDWso1KClmRTCDw1xuDb5EcCV19IcphfDv855o3/T
JSdOW/2qTbcHGGL6C8nsE2gTAP980oFfG21NLUxPWtChnkoJqSFZHTaVu6KupC7w8W8AyAUpa+uh
2le2v4hrZtS8yNjmiYYSVg6usXOTr7SibjK8SinZbBTW6NZDKZAQ2vgIaSsN6ef5nEfaIasAge+A
VfatxitKbOlzVCQruruYWPRSav/ZryeOzYZQPHheZR41ZkSgTXWRVogiGOAupakEwb1Sp3G+q+Oo
O3Iwd+JbXfAM2zKWrJGZaV64yv5FmoU7+jTWW/AZ6VGIA756qHZ5YXanVLTrtG/5iNx0ZPnO3bB0
TewhbM+fxzEZeMrAAy+vHzgs97FTDFfmGPa3tqr7G/V0G8iqk42YCA09PJocX2vzX4KPwZ7sUNQG
GOjcHu+6sWLH2YSskVS7BTrPABjx3/5IroH+tx3H6yJuMjzCZPk9cozuzepG5eVn5LwAEnsQPmsS
6VNcK07D8mpFxR2Fuiie1obZI4sr5zIHynrmbIDAO25oWLiAT6tCeUemNOnVnkQpKEY2wegO4PpC
8IzslX+HqGvMtHgEfOKL7+TV9xxoA40v3rQtR34ztNhYjWzsVqGnDTiRQiUGNb3ojhOOTi7zCPjK
V6dCcr4yoFILrcidHZC3JLIefk/6T45kAZ41moV01NkRXmedtYnd4aYNxJ4Ng430cKCjUKNEQZPb
F0JHIWwVJSqlZ1200fqBmx2uTiGqxLq248pyAWb50585yk1rtgBzVmQOaZng/TbFyTFtFqiRtQ60
0kDOIsLPJLmq8lvVQLTdat3kcp8VQXZJQPpInpb55FMquxkzlPzh3HPbOKZWbABj/7LkMo9MlCvy
Mu9Qlkt7Z6dcTYH40BfW1YvL7uQm7Ua2OUCXihFkEqnBS9/uCg9gCUh/P5lxANw56s5SmkRjNXMY
ANc0K95MevHC+EFHTP1kK3JRfDURnQ9Svuutrg+x8fg91o0eIfBaKnB3hndFpIW5u1kY2u15yCww
qZTJh9Sw2yNlLGaNjqTGEXRkPQddvcpkBHvgS55jyvEij9+zNqc4LoqYVXtRs+68iLgNMAWzdb+S
D2tEsYzfGkaz8jQut7SMkevYEoGBA3TNeII0CH2fqdc6dY+LA3cy7/TEJ4Vt9Nhek3ruWgVubFZs
RlsS1m0PhEpH31fKzeKLeu9ko9XU20C5jgC9gQPPuEf5rYX63Y2ZuvGJ515257oMFwb0mO9Rn2zS
Py2cImj20yjDsw7wG980MvdHKR6DOKi/m4mZA04wNnEnKpF0LzILoB/cfahiuwf4qem8miJTP8f5
/7bxEHHz/LCR7rq2t/FYN98G6dbroGHiAuzK6OqVBV+ZYsy+/2EAeGEUOjns9pKyAD5cA3eLZPqM
uBz40arwR2GV7rY0tcH8VIbJD9ALuFtu4wB4bbpmvR4LXa7IOAgswC+8ziNDGmWKIw1Ef7+13dJV
HrPUHbd9vJlid0QhbzbdUS8TP4DEVN5oQA3O+lHM6lb1Tiir2dTrkn0fxngUqOlTO0x3o+PVd/bD
4orMWdT2SB6a6v1iySM32eVIg8TGIwWGpw4ASBTWoChVLSDbrkLQJsUpNfKpu0MXDQOKMBC1dBW7
GjU4WnnpTR5PS3/RvFN3E7tTb+q7d3Iavp+7eF38kSzw0nFtJAVbabl7wf0lPnd4Jwt8y2D6Kuwl
YIIACRP4bJhcQNfljj+PLRxpXJEBg920Mh9c07yrQ9z2lQsaUbO4md0CpOPFTWtqDvK8UfGrK4zB
DuXplapTJxzR5o8RR4mfoyraCX80cV4saaTmuV39ONRdtw9rCzfsJkIRreoB/HS8xBVwGoMOGT6k
IBlpqdEq2CUINK2bRrarxcE7u1xkNiItbr9e5i4OOl6CICj/5CQ18nGD3NjXdpE92L2ePSA5doUy
lfSORKAiMk9xC2y00PbL2NkAJ5zfKpy8Pqpo9i6bcKrlmGAZq8wIVGMl3zhWw28kWixoAslefSwW
ed+8+Hi1IB9/W4Us/nWVssUJt1H0JWov9eLqtuGzhTSuPY06xAQBe6EUqFqcFRVzgajZGnxbTK2+
AsUjW7/ZlszbkbpJdQB022w9b0zsGGQuPIqz6DpVMd+JsNmFBorhQEJqxWvEN4KNltniGUHBbQJG
rw/AF8LjN7c09SMLn0GZba6GPBhO3ejkn4oYuJdK3ou4BNC/iOfpbJoiv6p6oA5MlnPv8vYDuc36
NNnaQE3d0azXVVzDApdRzgGvq1bvTNAjT3+sQnJaBZvnjeF5B0Qyn6esTR6CLkoAoOZpmxZb2DUN
Z8UUooxPH4DXr0yQl35n9aF3bvh3AInbdyQd2sQA20j2HCLfCud6r37m8SDS1g9lqR+cvnE2moew
clKHd5nmsqe8aaOjw8GYjLtr/jVmA24kgXgeB73DqXsw7drAtD7juN0nAx3IihuA7uTHtGjbJ9vL
7u04yL4CdWtaZW1ZXjTBBnzH2xqls1CMGkjRJq5bd5EHUBirSzZmgVMGOdX51z8vg+FAbUNydRnq
jPuc9X2/tbg4xmk/3Vz82x5tr2/WOUpad/Ow10Mw5tq1T0MQJQR4L30M3dh+IEkFkuJVksnmQMMa
yVR7HPH0KxqWSWTdY8c4j0g02kCS13WAYTPbt/s+uZqqoZ7W/hg9EZxpgPfbF7FRADpEG4DTNPbW
YZGTGTV1pwNVy+mBa69s383XUJu+iurOWy+KxU7L8M4+asCrWzwjq3dAaJUBRtZ1jF/LQouJht/j
cayR8E1XFzqjPn8cLZXhNdotlhHQEC51MMMR5mNeHwD9BhI7UCCFq2VsWd9BaNCgJr0oNbytaanL
tp3WVnjdUnBJdjeA/YBV1pqE1FhxzdnWw547KeINyoeQIIvX1o+aCDa94vkNXAsbSSV3/5ALDjnZ
1yaO64cRJztqEtB1xi+uMw4IVtTDgefN7Izky6TXRXLs3U6pPcpdpNJ8LbM81LbDzp1KFybRENRy
gx1js45UZjHJ+lDK6yBwn48nYOeQLCpHhrguCK7noTJ2sx5vyWOU+OBsZuDvUV7VGmEysPNiV0e5
3CAJBWuoq6DGq3R5BWgWYl0Q2WKa8PVBulCo9w4AtLufKMNFCMLuvPvWcR4LJ0IpSuhOW7N0y502
wSor2gsgJhlCoxOgzKPm4iVAFqf7d51lw74d8mLFRoa4ARIrLlHjJle6k7/XhmP5XtvZFWiuB08V
6f/2LGvvbOVFevb6ttmwCbXgnQIIHxVyOPWi/LkJRHhro+FFLDtQ9y6mZCXSUWzSyXVXrdfoYM8Y
I5DKoaCh93Gvv7fwWrV3FFec12RTtBsYDiO4hTNBZffG2I2m56bNnW2K94UZ0bkQLoheOhwcHGzB
1jZhOxMa85tup8U/AHHNtjhQ6s4A1e/OuizYVndagTddnMOTYhiboJnHPMiafJ041sc4k+OOpgwR
wLzEoXRb0IZm1nfgBfTAhAK1PJHHM3esT32a4m5hgOqp9vge72L9XaOaAd+wXag7ILRSQ1IglJXj
5dJfJNTzcOLrsyQ0dosCbvu9x/B0cHBz3TWJhTqEIV2z3AWXRB7FPn5NdQzSrnUT8TDxkRvOpjqF
BImRiLmjzrvC+SUv+lSxX7u7ymmMn1VSngfPK36kpXUvO41/K4b8s5UDjb6o3J9WX+VfHIYoa9OZ
Hr6NQM+qxFivAi0Jtr3XxE8ctd90KEqjCekRNVK5Przq6Px0Gb3qlOX/Nq+KIt+p8/qEcJMpv00h
gsk1jqQA/gC8XkUcE2KjtZKZIy5TbgYkTzrvRQ5wgvA/yjnAWRc/tqW990P+mfBALTTEO82KbpTn
ZI9tjJ9qdKMEKleN/tQJT9wIqIcs1WiZl7DkRslTxmjHd0qXDr15ZqjrXU1ANViNGkvAuN3nPmoi
q2+4XZ+SNAI2bRtuwNKFErcJ1ZddkbHvmYdiKWuSn/HUK1eaZvePGvADfJGCrrCPHkzW8M9JNXgr
LUvLO9OqcuCpjuOhSXl77RFaW8dNPH0sgvyng+fOL1RVBWH3y26yX9iptx+7wHPXKPfKruIeX3e8
fA22eaejMHiVFYbzqXbGr+pm/QvcdEjpQ5QgTdr7yW5NYPDZcuUCfvJh6qpuG1tedgZOfoD3D/Ot
H9uK3U9e3r/6Yd0APxKnMcxtje0UNdM+bJFRCT4l91n0fQryI/RiJRMgUn1etEvv3+3eaf+jP7JD
Nh2qDzsHZMYWB5hT4aVIYgBEmQjY2+GirRQ0WlXZL1oaLlpNjv/H15Vst41D2X/pdeMcziAXvdEs
SrLs2IkTb3hSqSpO4AjOX98Xj46pqFK1wQHeAMixQ4FvuBcNYqkbgEgcLCFHxO1rv6qBvEBvv6hJ
BF5hij97pP33RNhJAwL+n1FYyE4Lh6fTXsIhZXggK6JQx2gvvJlO80oBA2QA6DvKGP1ONz6hrm/D
miHLrbxIUWhcrOk4R7mRouvE5xaABzfbxfxMx5FP7YQd6nqH+eM0wFs96mORrsxBt67atxB/Z1dX
B3AsCVxHKApg+4866VAZTLI2x98fkvnjJoskS0E/X/w9AhDyODR1kG7f9+BTEvPVh/9surj2DCVk
ztQc8ROlJxosFTh3KJwegpjlROtFPYUOAu0BABD1qTAPpFjs8ka6vjRXJJ5N7yyWnWi27E6b3Mk6
QEciPNJ0j05UbSgAgz/qeJXU4fAS99zeeV1S+aHl5lfkVvhaTEPzPWLVhiIwWWMDcoBP/UuRxugK
A0lrEQLEAemxIkU5LaZizNAWlofIHFq1M6tJRlrwo6ZnmrWhog1b1lGs+zlSHGjc1L/mVdbOs9As
32exmvXFoH+lGdmRFrRi+tc7u2WXPC59cCn9yYFitc4yw8B1nOG7l6IzAQV0rDBi67ZnxhzQmaM8
SJ6gmi5EwpXrYL4bG/TcFhlgcGy1JJlVWg7odD6TpALa0izWqtpDFRrIuEjRIytf2bq8kI8nEM6M
XPa+D3kNTszVPrSIu/wFlQDDC3sidpBecLGqehDrxBVzth0QMc5Z0rCTlukRYEWs8aXMkbLoPF3/
iz2VivJu8akHwbdoZpZ+3oNjTNWBgCh6Atusw4+0nPAlfJ5cPLNHVeABXNdbLcA0wDvLxZV42s2s
e8H3uX4CGR5Yi9oGfzNqubDF59p0IyInCStds7STLUv5RKbKqmq6W9Gve3GZil0V6fpGtEBErIEx
N4mweqwQzaEVLtzzirA63byeV7bC+PzV8mNFug9LZHzcTWIU4YOsy0dtauMX3tjg6A3Q+O5F2fSm
5E0Rxy9eHn+J3EjsByCLPBRMvg9ji6Q0orEAOetDpoGS9qfGsR10b4MWZb3IFmcmY7RI20k2a0mB
8ncPb1QgDtsJmXqrxRrPhPfzUK7V70bvl5OKNJFH9EE/ZzwLHnJDl+t4SOztvGwGUEIqhRX39iEI
5Y87OS1LfB9HiHudQzssUdbtDQcFkPAI+mbc4WPWrGiJ59n4SDMRX70O7WkkiWyIRxN/DnJEZGgx
HZkYDlK5k8mNAjfUMBXbd4KcshGfE0USMVM8IPL3UNi550dKNhHtgw1Z7YLI5YYa4kMGyGkXMAT6
m22gMxt8VCfu2PITDY3nocW574BR9SEzreKLK/ICQXOk2n91IpGhm+9OEn8HJ5k7KFnYFEhGr/MS
VQL45RjWeZ7yhAGcIcu79Y0QsGqA3vPQpIXbqXWOPwY2pU+GyOWBjHVQPs/Ku6Wudwwc296O5OQ+
n3a33XJ4bDB8LrK8+Rx0ANI/Tx7eFneitAdgr4Wa66Lq1LY3zHS8nYVg5ksBkhq/FBIEG2pp6Hb6
KQU501DkwNyrZP21ZV570ZM+fzHtyd6MfLp1HQN0A5IriBimx7SVf3aWVp9HLrsXl4/GJh1Etqdl
q3WoB7TkiJA2tCZANh6ayHiiFQ1a/j1gQfyMEifoca9Fd/fPzfLKet8skWH38rvNdGdCGJgxvN5N
KMiZdBtVCvjL0NoIlWVVoHkgxMNaWMhg2m6g7z2rQkT4Q0GzgnlsN1Z46N84T7aOLbhEuISH3mne
kfStjmKbnjfZLuB1iBAPWCzGUYLJwI4BQsnyDEV8LhoSAVSWXkwXdPArS02t2PoUG0Dflj1qcNDQ
B1mj+qzxRW2d7KBCyTxWYa+bne80ALjikVGtSpTXXsi4jLI63luagZBuEoKqnI6ZT5iqXtHetNau
Horan7LU6PwaCETHNrSPy1nz2bgKZdu41YNVkgNEVq/tq1GqGlq0QLUr3dMUSQQoWWkgjabUPPuz
RYr71IGZswWHivJQA5ktS5RyRKuwxmsu2BBhuGzVcvA3FrzwUdie7ZO+ZCsr5Ig1qiEJe/EYtO65
1BxVSv5TxNB0ue/R47wii8UhAL+Y1SSev4iKtNMOSQRC4y7Kspt9uRu+lYmI/UA4posmC2Bt9Mb4
t6GOCTMlq0eQ2Fq2mx+7vLfclcCV12+BQULb0370AdwwrFfugHpKWpIiQ0HyaXTHpylNsRXJ3IYj
joM89X7ZIAslO3mJfWoaJ15Po+j2lCcu+xpPWkDjzbGwAPAnVyCdglK2w+OWtGpJtpQudgBXTA6z
BS1Hz5otyIz2WLb82MPux5fUCLQvvYnYaSet6AvvUvROWq32KPOB7RDuDs9FLjs/1rr8YAOw4cFI
m3zbS5c/IxePWILGrG+K1w+cn/1bmqXFynHlsNPjxHrsVeolKmN7r4cjkpqUj2kLpODtvN3WVWQ2
W60vL5yP2XnW6i5IuWgHgNYhe8MKeJcMqM96gLcucxzMHRKv8nozGLjNj60IdqE3IX07Dl8dt+rB
tRF1qBBCaAWfpT3TkmYkqx3vUgDACZ2aodugvAd285QMB+XcFXF00Kr80+J2Y5LJsj8VqA+RyNMi
UIT6Mk1qxaOWNsBWbnn0h1bbLwlQCl/a1MuOSd20u66pum96GIEEpthUVew9dVWUv/RtdOYuks8W
UChf4sxyEALTiwMpsxG4Q2ODbqlkKFA4PkbRo5lhQ1ophw93sjebCciuVVoeIoTeEYRHEW6V8JOL
IvFPyBC4j0lifjEmPf0aNYm+r9uEbWkJNm25SsEg/tAZAyAjOnNlKbMCVRwnkyNqTdd1dB6gN9GI
cIKJ1o8zt5xThyftY1dXHeqeUvcSMoAmk6wAUN4j8N8QiZSI+tOSFCPD8wlIRm+ZshhYFR1rkbwx
VehJxZxhGYPTxqayUWMaHR+P/9paUyUoWYUChO4VQywsn0ppoZMCrqSenUbUgnjbeRvacTGgGQ0V
bfr7U/LRRNwCRLPpZaDiJmbjf7caknCIT/3HUnQckEZG3uHRBEXC4uRUJUUFPnWyjp2f0xRR5309
lK/cTdxDAWT4Targo4zQaUGEieh5rJbI5HxvJtley8ILX/MvzJHFa9hFaJ3Uk7/Ig4Uav9kgLxlI
xNUGpB01Pm8QWiBIDtDmv55UM0hCLRdsMMR+8vgTGr+rk1QDaWm4k80epMEfEF47FstZqPaqUdC9
yGcXnlo+MDzdfWR2jbN28TAsVt44RCfbRNRzKgd9OwurAnmznRg78W5w6zHPyW+2cAcgLWhAENsD
p+30Lls2J/WtdN4dlZrRiXaZ11x9kOXTSHCA46IEmxt/UtOaNLMjCck7oEPnH6F1NOmsMwTCogTR
z07ha7WRNjy6o+GAZ2R4mDlySBbYAL4ACMxplskRcLwxAKo2jXIj339z63NpnciCbAfGXcRhHY7u
TRxGg+cy5zTY08MiIlt1KrmjOUQ7gctwfibSo49C0PTka9A9bmog7L6Tk5KC1DQjB7u0p53N42gO
WS8K8l2Wi2/StN8RKEz3U56jzfzujGX7FE+yI8qbURP18yk+e9C5d26p04JYOENwctlg+YHuZBY6
cEFbfbj7dIF08HkWLzqi5hUg0ZAhnL9MgnLYSZRTnRuVgpjCeLi6zmHOL6BeCG03XtBuUAScgt0K
d27AoZg9vpyPXltASzmLxYT8Sitha1uCfY2+vCL0sK0y8F7taUkDfdMFgG9fpV6KkLz69iu4zU9d
XvGV7vRXxwsnoNo62XUZXJagRCPSgv0io9noyAEFY+AnWxQ9KE6v+pTk2yFOA4B/YklaUpQtXvI8
B4Dpdx4CVSsop84/38lBg22fp3zcLHuwHt/vKyd5sqawfKBtp/hklr24WmFZX3oebETQBlcQrAVX
mgVtM26RKGTrUeunDPQb2jN+4slf7EpZTae68s6R+WqJZhq4X0lEAZ2oAQNOAIiuyzLorQ18C10w
ZOlxO9uTBqDM7iFEkUSQ2e/GUWGHSEqX3fsaAGDvfuThTu2PsgcYoa4DCRJMV+a2jEJ+RNdaee7w
GLePltMVZ1o7WcPWKF/U16jvLc6LotUZnJc1qT1pNL5lausynFqxQU1UvrGdMlt3nYcYYiBHZHVQ
jHVqJ6BJH2hKgxeb2jGRSAcqw4YFMKTpYkIz1Kf93MLs0oqvF/1ibvUMmgT0Gii2so5kMlvfuJN0
wvcG+mLVJyL32Qo0mumJhOOkPY6Rg28aMlyOYCgn9Q60nn+qEFcaHfVy+4zjosK0qsfL6+A4JxqY
lri+MF5JWcdtjVYg/KdEx6kykUb4czrrhBYUu9A0/ia13Y0TcH+U5eRa2z7HL8hM0upsq0G9mMxD
iyujG5e9fyevUJN9YzY7KNmAMtpV6Lgtvd2c7/YEQtClbYP04PLMOkn0agM2TMe7XQRWrRPYPvCm
HfY+KWhY7GiZoV6tQkEi/O7UlijQzDTW1ZoUtN+89Z3h4kw2y7LG37NA0ARtz798qptdyIP05Jah
YGAz6eJshSi27kQ/fo3Rb7qJ82bw4zYevxrVq2SFeE2AB3f2RC3QBwExwlPvVhz/bc8T8CPW0sV9
2a5l9A10SD2AFgG3EGS8fuYFcrJKbrVAgEBPPOhC1DLLirPNy/EZJNLVg0BQagU26fCbGEWxSVPQ
2PCo1b6mxiyuahb7nR0MG7ICEH0N6gWrXA9BV4F3xJbncew/T0GOzpouAZCyGkhOg4ia2yXJtAA3
cvU+vpj9q61TGdGpbsANoo6igU6gs34n6/IhObRT8vSvW959pGIA7TmCht1qUYDFIN9kAtff6bkE
VLgfdnlyoqHuAjxr2z450SwbpHlwQMpFyqD9aUbLNqiaAmXwEN65kex3Lotdwiz57jwAyfpgl/F8
yN1+yzIZUdjKwDCmNZrnd33t+TQb1ZJmNZ6KABZT63l6pycfXnm33hrCSKtEr8zNnYKMDRM39dVy
INncLeej/t38Rs8HIHFoZZhvUd8PMG+kgVeFInDrqK8A8Je4MzPFHUfSCIUC82zW/3adq52aygQQ
NLmn1NMQ6ooMjhxoPw9UHX7vHATjiGBzbTi2ErhHjrQBKgPSt/DSuD3e1D40syFpjAL8byBgnmYf
ktEAukQoRB6k+zgek1XSoLE6xLfqCp2XsbvXWXGsGvQCNl5nopnVCv6h5pX41EQB6pjSEb2Ztex2
sXo1X+40qCaI1yO4j+Z39kWRa324RputNitEI1GWHVtugCdtZe6KsJAnB5xDG3BZfa0URDTiXahX
ERm+0CtF0q6WpOAoYkH7vePu7JRBphT4BngLqqk+0YrkcjgHTRU/0SJJR+tsVMF1qBk6s6Y8ARdy
OQEPUnmTCcjem40ReMm8bdyVBSq6xxykB9o1APQGwOXRvYBfQrftU8fdVgpVzAozYHuY3jMrgDtG
og/7QhnYkt3aI4gNeMYRpClqsw97Hgf1A63I3jDxyxb9fETBB4OOGNMSMBDc66+JPUpEWsG4bo6N
u7GG1ESVVT/pJxoAE2CcEIjt1w3LnPWiuDGUtQnua1LdSBcnDX3hJ7Pz0L0Uj8AQrEsAxRLxeqN4
3Dtg9K4s4ZVoDLIBd49urJngnZbI8jrnoHymBdkvVjQLIjDA4u8EKLRm8GOqJ7aj9CFlF2mQlFNc
0pCZSkjyYACdNrMOSxZytlv8iqjda3zkALxp0IBQMeToHBQfoRhmSLvTzXQwh2oTpR5b4XrWnbR4
FPaZvLRyGtYI/KeIuAIIBtcpRbcAqqnghAAAYAFpqkePPAU6MyktAVKizWJHM/QuocDiwxcOpcQ/
W5On2Q4R1qHYVwB3v6Ra+ZDltQRYWAZMJ8SU0J85NtveNIFFbDjNgRXt7Sxu4naWhR+zO7vxV99e
b/FKkXffq0krNywzA9zANUQevRasA1rv/bKuHRU4EjmK9sg+7sw1Ou48hT5YcoRYa2QRacWqAVmu
JMq285LbiA5OwP0EzAeqRuIQ1Z6FaI+hgkXMAU3qt07YrGhJHgARBfMT3hYChXQYM9w7aTuy6LV2
3k4o4MRiGsCdwfGvU8mEHVFU9LVGVzcHI2biARK09taZqLTtqIBoNDWQYqi0HfpWHMBk2e+iD38y
WOTLHqRoJtw83mluvKHq/KWdVuThBGaLIvsS9Xa9p+bXu95YWpJicSOZ8hq1UO7v5DftuGTHuXbp
UGR1oE08Xn0x6rHek262pemyixHiapTJAUH/m4Y5IQxV2xMeqQWOhpumOlq7991yc+fcoqOZ2ijP
q/A4d9TNNlz154GwDjFvxTj530343LynU3ANIMHoyJdyzbA9464FvxKV3qNKMPpUyh4VWqgXHLeh
p/9d1oP1piYIfVpviWn9jYiu/ZJqw7ixRzs/4t3B/BQNVgZMHYCoN3V9DYdo+DI1TrVjfb2vqrJc
L/CVM8gKEoLvcJZOXDubJhKAof4VtuUO7HKxC8AktNXx1F53Hgcye+O5u6px8weLyPpoyq24W1l6
965B2QT68pQNVy3ncQ3wpdgaUGEAFi3iuErxmD07g/0jUlxbM6dW9Vp7hveJFkaGdg4jrLhPS3TQ
tDuU14ltoQMPpOiK8CBUM1lVcrlrRvTOoTIA8YtQAyZFWfdbw7AapMvc+vLfvznH/sdvDuQT6CkG
M5XrIbmicEV+fAdAZij/73/0/61iXiRIcgNhuzDcc8+QmAETYAkGaJO/lhlDUxAaecxUAgbVNUCX
oBUOoFS5i3JgyT9FqM5HxXBQuidUsn5qqUbBmEL31NnyKUqN8NGLUHpOM6Oe0JFBrVQA63501UAK
G3VPFsBkvA4x2VUgcE7P63xNSqcZU/xLVPGrDZQT5OPUElivzK9Ajh2oTXgrEToCt9GK2GGBF9Ls
edexlUvssABt4dekO87UsSqlHqoEulbYHbpe4+Ywm5Gb7PELAWYE8PejWDpXzma3xddQbnZeNQfe
lYp7tgHf/H//VjzN+8evxXMsVwOtp8s9IPXe/YdyEb5iIA4Nn/Mm6Q6xesPnbY1Bgk93PU/VetHY
iXrPS4sjKRc5LS2vGIrV4gYOOawB1otxni+6+YhCB7xBYmooUPs4/NaL7G31EX6/i+l6It6RQYm6
833M6vknQFuCdXTBe5lNRnCVyH8+pXH3PRVp9a3t+2xr1KimpmWETHIAKPneDHNf69m4ITF4W1J0
wEbsGtaWWLyTysi2QL0pjzVHrU7g4fUeGX19NUWhtyd85xkGugnzIxtdXK1VHfaiAOA9IoW5fl7k
hWmhVLzx5IZkNLB6AtpgiyS9nqECnGTzOR6K8xc7gVT+MZtwkViQrUmba/Lo2p52XuSVOqfMwG6y
QFt3RlDROcC5wTn0OQekw1djl7+f01TP4L6qHkIdkUiFr/I9Nviz6gJ5cdNUHjPEKnaa7mZvMvlB
+sZGB5oejE+tjb8rBT4TqkHWmbE2XM3ekywNDXFVFsTOQaJKWeBP9t2CaSGQRpv2MEzptEpttwOM
hCKQMdu/cMT4ONPHIE53Cb3xweoVIY0rRrbHE4MIrNnMS2NlIaBFc1bsZk4ZRSzTMOPvZGSmTyQx
JP+57Swx8fxP4uGB6GlIhDrC963ng1Ge+rRsvezz69Ykx7t5ogsAA8cdyDwcGpmFkl7wPYB0tImP
TRzr51k0q9vG0s404J4YnfvqSIvSBrgL3gWNLXdjce7RGRXFwNLDVRp3YhKpmf0xu5MFCB+cPAn8
k59WiwHJrLYD5SlNaRjrsvGzRq5Zb3igiu+1txoQJnEw1m9l201rJCrMR1HF2UEy4Iu6aJO/hsAu
3aD9QXxFtuVFH0s02uZxswPLhtj3aIQA6oLmfJ5k4ezQq6RtMzfin0dmtDu0zgWzVtrARG3YWO5Y
AGMk+uxtXVrajnwDhrT9aPfDxgbajCHC7GKWhrg0iWWhB1VNSTg1lruWeHncmFEF9vMPw6pOYUjr
1g32IKpJfU1pF5N5ptx6XjYHM7OfFyVt10y9+b4JSvGBUF6v2x8jmHm2DYIjVy2RAfhecv21mHKG
NG1nXmlIR6O9IpE+G5Bti4L448St76Y0PGdFZpOwxBZoMfnmRti0SImySKYHssHuqHox0TSRZmDz
zcPBFzzPP5sd86kbJhtDd4PSzQFAOFr+OUMYxcQr3QntS8XGk3LajGbmnYoocB4lSklWsh/iP8Jh
+qpNJWoAWk07ouku2U1dm715HarvlQF5TvipZ0824jsLdaQxam+Hr2BBdWfPCO+Du9jA80F5kgF5
lm3S7ixAQYKIGN+2mWRoOCrLYztm0SMNZokqZA5stFoKmW9NtHIAJhUA+YsJzfBuogKM+gMerNhJ
yijfj6CvA+nVBAzX2abQ/qgnYRw7halGIlGJ/tQ4wYVE86cQiW2vgR7CUZD50y4IeYprg1WHxsEp
gKRaTw5ja6dxtVOtCx1QdwhDrYATh26sUglISnqnTLap0bfHRTRb369nb5LSFiIXn1qFkE2iCYR1
W9Sy4ILEgRRiqqFySnc9grFnvchQ8i5PNPxOpilYEZTQnOqQB3v0DY3lvB95LJtOHCHURfbf+5F2
MaZz75ZpMn1N8a10LssET7/JETogilztjJts4meZt6UVyc1+1GYlyTRlRrNWT1IfEFzbwB5WcbRz
BfgjSrzLnIY0jeYZyRyloJnhBXGxulP/zuVOxtFRV6xK263W8ajra1LTjrTXxLUEb/1gjEOSsznR
4CkaO8AG66oJH0JaMyVclos14uspCmCSdEN26Bwz/RJQmm94+/lhRlH/LM0A/xPQLgrc7Cr7Cm49
VGBaCGl5FqjkhEBRWjw6nxyUge+TKRWgdgvMR8tF4XZS9N2PgT3qeuv8SaYNigVuTDkvrdk0FdG9
qZECASgBxVhmmGKF2ECMpzqog80RJUg0KwFwv2VDwdZ3ihH9mEen4i9kC4BNsBCTieG9osU5uMyi
Me4fnKid/AEoyzcnkOlyQtYiq7bIaEYniNF7WeTL58IpBpBIL6TjtshBP/rrz5DJKFwHOfjddlUJ
9g8ASl1Uv61P4EaEjDQqeCSaBYLPykW0mIGTdVaS6SIn21+3JWUpAItCsw/ljL20uH5suYgWV+U1
jUHodxoqaJFHzM740kOnPkPJTaHAhXuLX9Hblr5IHlfoagNaAsmBa3Qth2a4IEfnrQm8M0xUgQdN
79eE0nmD80lrN+Da1gIyLRoRf+KLLnCeJJtxP12nTY+WnWzDtDO0z+RXo6t+Bb6MJD5aZvQHqluG
NF43MaITdJ0ZUIh2DnW2Fqie9uf7D12FFi2XsdauXM+bbeYrlPy4HdEOqduwvdmVLrjBIrkbktJ8
zQExsELlXHWJJ8N8nRB6Rfr7NXYlfhcoWwSmFKxcUIrvf+dEWqRgfucUKCdDnTRZuLe3bt+jNPsn
6rtEZaXvBMV2IP4KUgS6AoEnjY3Gm0RFElKvasM9R8QfMFAAC5cOLlpx0vo0o0GmDP8NlzXNEmVY
g6gOfUnJtC+8hO/Jb5bdTMn8bsvMGBr/ft95PY/zLourlK4hVvceiz6NXMT5o9zbZKkMHmrTeGSl
AXxTGdjmimSANUULTmlmswnJZgWAKk5DMfiLaJA+y8CGgfqCJlhP3OhORWkEiNkC5Q7d4Em5ccKw
P1UkJP2gjEQZyGBNKj3K7Y0xRt2DmfX7PCqicGXoJV6yWIDWsXJa438KoN4sdJEbgcFjVMc/ulGB
Fm0b9E2pCZKMMnSCYxAHmT/Z9u3wO5lEKy46MfR3O1oubqS4k3m4/aAGAyGiOwW53Z2xmMxnFMY5
YDbbAcy89hMjqX0TIUhQ7qr1PJURr/wCFwixIoPFlJaLjLMm1dak1iIteZ/Om5DV/SY3Vkbn7fuC
2ahV4OEjcBuLI+Jk4aqlu5OSkSI1E3wTVCABrelupxQuK9GnHOsrh+5sjVJkpg2ktQbQbbQBmtER
qemnyQ8jKz6HgqFiA2nlK+JWV7zZ69/s2hhREMiyp6YZun2dicHXxlRcgE46bXUg670k3MGzI8/t
H2AhwJcaGvosrX82uvBvieLdA1ryUE7acmSg0AT1YxJdcpyXpEGs+XuSj9WtLAHkbm3nwzHx+gmJ
K9XP4Lny1a3BcE9eJIrxZndthPw82TV79yeZ17XPMh4zn2xpADOMBCuQ+VRnvJnlRZX7/x3xMWwV
0bmh3UTszOS6h0pNywOookvc8TeBOBHF+VDjH/TJqb50SZI+aFZe+XGEzu+4lPWntAbPBAfo9R/I
1qKpElx7Igy+yKpsX90hBeWwluL2m2vdKgVY/9mKtalbBTlal1NbvJGMhhubeVpp31p7eg7wEo+u
0cj7jnwV6LKZ/gWv/NGhcBy5x13WfW27DK8ZCDJoyM6t8QoTnHOr4VcXUBirPDMVx2axT1NQta8T
m4++G06jbxbV6IOG1ugOjlqTkAaUebtAY22uHTfzdxeUG1cZvhlg2GZBbW9pIy6RV117PVjo494C
r0LbylNeNw+V6bCrjpg2XiUaM96gyaQDl70dZNs609dTEDgX0AMyVG0K/MV7fXHAF6xczSZg6wbw
XoigBO1DNnoVACgfKOFt1pioc1A0bVrQddsyGeO17pr6hQZSzDYFSq9XVhXI3aJebGhWVyE+uVuc
7uS09IYm8+veOdKeJKJBEGMdOsa1bVkNDAFYHH5nQ7LCQE0+wjhoZ1Qmddfrx6ZP/3S5QujvGxsv
3jUY3aZm2Ak8cl+iMChWCcg4/0KBEY+z9k80HpkghQT/dIFubybWk4avQg8v98MKrQbI/xW9u+U8
MDvg3DAJBJ2yuahC/i3ySMXaK6fmEqamlu09/Esc0OnxOejBsOkzECeeI92fV1Na/BnH0bfKi1NE
hQwwynjJeJUl2mSCboifYg3IUp7JNKQFZLoJWrt8AWZftxZAKfliOS3Ap2pvujC7c3YjC5p9mxsm
8Fb18TDocXkCoKxzBG2XdwRDcnZKnEQ/tIX4KzQ6MNVPQeEvg5bn6FQEFqW2XYT480+Kw7KmGYIh
w7SmKTndqReZhXZTMZ+TW0EiVovqfqMb05vpjdc8vXdbNrz55PN0Ud183uWj3pxyM03o5yXXmwNv
DG6mtNdySlpP8fs/1SK8OfrG8+bH+u0HWnZG45R7/O/Hq2X8Ax8dyQ3d4LZngYfOcwzt1zxH4mS9
DV6M+hPvLFXIydKHAUGGB8kZ+H8AJLjp1NIeysbY2FUudnwAwyYe15O2IkvSV3ZSHlin/0E7WFXR
Ghsv0y1/clAui75MEJGqvfvcQvlR5gECZ9v39l8WGoIeNMN65LKOfEOtWJxaSDph1hTZsBfuWKFq
OcB/NdKQTWk4jwbyJP6sIFnQNcPemXA9KniL0vuPrdviC/ARvCS76PW06R09/TZ6pbMt6nryayAo
PRUpEGEmzQx/hHHi8zg2ADIA5uDQCvQjvpqqT2HIi9miGMNHXN2KL7Vj5oCOEQliXUaDagzrOHKE
4wgGaxkILouV6XhhRoxGicE5kZLkAP4EOi0IQ7qLt7WsGuCvJCeLLvFQD8F3zoTHih6bg7dBKg1A
v6Nsd0jrAyYNdJzmiice23demKlcP5os1YV2Gbz4TXbCuZCk/jCgnfJsaneLKc2qCZygtNt8JAkd
7duyCdh5Pmt68OJWpfUg8OR74NG16gf34ijJIgY2PGrAC0Br3ciUPdmNcnaiHWhAt5z1MALodpMo
J5JZZvq1GXNxJCWJ4Ai+dfdCC/BCu34aFyda0YlhDUAwMm/NgBkr0tTm/Wn0meg0dR2ZTyNTUvz8
iFEU9OhWzdIUFZMhUkyTSGfYzjR3/8jarkB8A6CcXtiWT6BgpQUNADsEWtMAiMNFVjbAjND1CYHw
f9knRvPZtY4R41TINhwNK6CYfLB1p31A4Lp7qGqtORoNf27Bya6vSEuDXpf5NrXQpUR2eL/5qdY1
D9fJyI5AS/5zr6iRSAC5rtjaSKiewAmrsAYbL6k3egjgTlrOeIGZgg6ktV4CaUPaApCeynrGECyU
ep6SlAYH36Y3ljcb6VoHrCJL7hdjOoD27lp0aKFAVgBo1Hyjl2RErAA0Vs9JBZLcvWnTOzfJalyH
P0xJvLxwF8CdLzaZtzLFX9GU6HifH4pGO3MBFC5RvpeAUTHYNHL7TN/fgTHYK6+sQVtuZima4aAA
cMy2q0pgdI6yQiP/pJ2oXr7Cc94vHP6VVnNdvekZ3wqUnyLKY1U1uuhRov0i1jQ3lCAuolddjO5F
d4L+JZAAzLOlGA95lR5KBPSuVoUSdC3JHg2AzgKaCwRHIO9KrZ2dgc1RJqCMROrXNHr3iSSjNhh7
IC5Na1pWykBY+jejE/GZRIaey7ORRa88msxsXVqtte6Mqd2TFr1d+tYEy/06c1m0N4GqNlere6rq
fCk9n+vYGw2PTpbbh/vKdKpHX3ZY/EhBw7yDpYknPQ7tQ+7F300X5TWpImXlPWiF9RJorLSMlay2
x3WfpeXjkA3gnO3s4giIJ3NFSpJlFXjsmqQYjgAWZLiyD9FKtKLyaejj9n1my6EQiEX+XC82yYf1
4tLi7oRohtLcqRebZQfXdkt/GhJjO3IrP7pFgBakUWvWIRUERBVaj2/WspbZvhV9A4AKVTCwrIt+
rJ8shVKw7AHEmfpJmlWKuyHY2pgAYUbrTJ8B1IxYbOdOAP2z8rd4yj6Bw6V5zoRen61M4e8pOT7W
3wy8g09h7iUPNe6wK5I3DlJKAm8yV5BM4I2galHfjab0txG/B3RHef1FEw57qozwuxX1+fm/7yA6
8qr373jI5zsOcvqu5pjcumeq0B2FKeGI9tNQS6TLOGd+qYbBsIJ8Na9btESiKWKXeSPzSWShJTpf
3a9nn1k3z0c7BYD3hxvNRPf/lF1Zd5w4t/1FrAWI8ZWi5iq7bCfx8MJKnIRJIGYEv/7bOqRdjjvd
fe8LSzo6EhWnCjTswUPfpZ1u1RuWvI7/ocsyGt2Uen+sUwv1+fvdafSx7r/CrKDbaPCe2MRREwea
1xtQ7oXW669iUVbxmaJ06X0Bu3XL+pI2Jk5qLGV9akDRMz5TsXMEeiZF5m/nIruhLrzq4+Zu6V3h
uHlyhs0CtBrqvVcweeyKAqiVv2qEy8JG6YvdpwUWm4WxhkiB2LG4mZ5k3xyqRugPkM8St0OCHwHF
Ka15S5u09mCCt/KA6dD7NGbmK0vXsQVMT9HcAi/Fr6uTpR62mQLdJuqijRCmV3FYLbY7E8h3CFjg
my9ymDEzz42DjqAzVIeWeBwsP5RrndLpl2GY1a8+VKUGigFaFQf0W7qOTWNRlRrqAtZw0/jDNKdh
Y2PT7iFtenGXY6tgYA60SJKx00MbyoQbcsnKVatRjIBepmjNVCv1jV2cquV1d7TNOn5gLE93k4T7
JlUj04yBQmiPonPwUlcZckr6nTua1YoaKeYO6U1hM+1MIXBd7B3eXnAroSFHayXBRTEKo1xVbikf
Abky13EPwmxcGfIRnro4ouBZf2M52B/Bl2ct5njPgC96AtGRb8xMlge/SZs7SMrN+F/FV+L/lsFj
J9lNraafSoAr8nYqnjJoMq7NagDVKfPaEwhUzRq04+ExFfqdpUSVPS6W1NRok3Up+ftUPLOX1EqJ
KqvUHmLCE+sfgXM2No7TjMkqLSdr9bGeSAFKcFIdNEzOVlAvN+/MKXa2senOEKzwctDTiyKEZH7+
jAOIc+W41o8BEsK12dcv5mRZq8oW6SXTmL/rW7vfGanS74q9YdWC/P+Ve96mabpi52CLJIwbcD0S
007gUlMa1d7hxY5ituJUUYmpElV1YmBRkC7OEH9jsAzYUAqFJEAFkM6HAi/8tkC4gg7fvlfPd9Kp
kZH+V4y+/tc6NVMixaDTmcNW0vPOqdtjU3E92DpE8MZIfQU6fguPQfYA+fq9qX7TcebWO6FVMyAJ
vnwCeABsnzF9l2aptCj9LQ2OFoAhTuk6xotzN+kQmUmZ6352LWHvHBNbn7MuvM8ppHvxJ5EyhIKH
97nTuLHF3DAK68nwPusd3G36SrRr6qvnub6x28FZU98ybkC3gMHQhloLgWlIWxdwRVN9bQdTWx+A
3C21gqnnhNMIVWSqNj4EKx0duDPuD9WaVba26rIOx6tWqsAK6qTVNPS/itVcKDKvOnAVmgFD5kjb
UTolLn0+dqd6phh0GdgzOOKEOnumYNH87ZIyVm5wrpIEkwJNUwNrQR56V6cg+DdtQGZXJHnEynEz
mLZxSzVYvvXbGlYVq1xKyE2q1u6tVapWmDP67yyyRDpsagkvp2t/pjKw34zn0tvonHnxQ5uP7/v/
fn8y3Eqt1N5U4Ah6Qt8Cn9g/JkMJsA50RXBGOXePNT/bcdR+Kep5ui2k9pWinQVJHzNzrJCqYOlm
EGzLnP3SJ53v5dBHl7lsnU8W1Kdp5Nx3V0kXtyLfFzZMHJSDT1k1vy6izXDa5sKj6dqAdSBkuqiu
DR1EvihdmuJXZuEmkPt6G4eqlHKNxbUNCzSOKdHUWM/EBCtMeBRkRVRuqep5/b3olfihPdoXlUWs
Mh/aw++yEqddsqbEsy+wx1nGoiwvw8ZA6vvT01vW21hSMdTojpRF1b9nUefSS27lNG4dBdu/ftHo
6/Wn2FAAdcuaHA5Ob99K+pIu31cKtvTVvbZ7vttjKxHvFhp2yUw54+A25E4wgojwAKT4PfDr7CwS
fX6ASgCWf0nhhNTYza59Gco5THpwXsEP7XVoxOI9TK1jAkQfllvxakwU6IPlNbBjHI6Aaigb0vLh
DM7AlpLr3LZPhTM+L0Op27ZVbp1tp/zn2y6NKqPHYc27W7ulB0++SdOWfwTdQd1+EJCSt6u8P1DX
P32GoZqfKR9e9PP1n++NVXojYnPfKx6GbN3+SKVWVf89NiYQMsEEEzRm1e3/1fdP96ha/A6qvCjX
H27uEF2EutSeBMBS68BDdTNMm9wuvWCfLLnHJsBDYXnO06yXOo7j5morhQdZnrrMsbT12SZ38QjV
sTi9pwtwx3DmttJs16UZQCBtnRwYBP7PlTUn900CE0ILNrSNqlEIu0BYE+aRBZ1xDMLTQQOtr0pD
P96VmQOVTnuot9aYua/V0P0QOOp4mopW4FjMmx40H5+j5GV9yzpbbhOQa46jATqnnMEk6YCPufEc
vDh63hX3rY01c1807pdM6nDlMOLs2yz9UwMvjTj4r/uJSMwPaZHm6y6tmzC1eygwKzGKqJ3x2KMi
HDNeocPJN77jVke6UJxKrEz+yrs2U8l9y17Galkq1xW0R3ACZq0MkfCLY8JtO4b7xA6YvurSl8xc
9bVoX+DwuMfbzv8h6vlUN5Z8dlwcLCUyhj8ftmf2+jzCz1ZP4m0zlhsc2MO4WF0MRRoZbM1c533n
Yt70W8Ocpy8QAHRxhvVXvBmj6PT7GJHahEz8rgrHMpFnDqWA86RKHodpXNVb33FCDmN6ilFK4hvz
Vufudz5GGSzW3rq1FfZE7FYRLtBVZVBbP9RIu47uA0tJA9O9rvFUTiDUXkdXn4RSStcAzejt81CP
ku59HeGtWx410M3CsncChhk3Uh/Dn8bKPrwNsIyX6165ajClWMUenLp0x3qsOgiI6pkdXdxhrG5j
8CKoRnF8a6OLaY8b34D5D/TeXC3AiiUFls8095RHFwfPtRXTYYXStSVyeFnUGywY3NU1Jx2neS9n
LYNuFu5GDSZMqs9+5G+WGo1vumVgZLK7pZvTx6h58mhnc3xc0rx22lk6jGLyEbaCweBG/Ka07mGM
zvEdid9fNFnue6+fjx/iXg7KWZUxzK9Uh9LudSgkuBUPxeBDD+RtFBoUaC5n08SpE1wbINQ3brsi
ss6zAXT0XFrZDdet8ZyIXFtlXc6+6dZ332qil8YxxNptouIIwRATduaZGUyjYX4DVPeUtYP9hUtW
bCNoo+G0qhSfdDY8J2oEoTVQbpYcni0yG/fg1kMgvxv4ExTyt9VU/8Si5J5BIemS1r11yQZHrubW
nDexqlJMSmPa8hkbIYO0rQsla0Y9nOss31KN2QDsGiOD7CwfogOoT78uk8/sUhGoogO1WG/NVDWb
Kd6mk3X50A1A338YZU7BrAcjEXd5V1wGK3HmjZ2t37pSi6ROVCxkfJfh7HlDeToTP7yZy3UcTcMB
9KTh4KoLnC6xNKAibDRQpPaMipRFdWqn0rX7knNtvma/a1nGfHen652p58cbXYejksPmH/C/dSJo
76aWs76Sfxe+8NhxK7Bxqru0lIpJ/I40nFt+fL7mLExiCiZGBe7wP7dfb0QlGoO93efaasxQa7Vg
pLCqO5AtqgnfPng7J3sujGzLMr344vqQsYqz4vVfMyZt5kvGVDWfLbyCdnXuQzRgaocXw/XvTW8Y
HrK4i44+dLBDQEKGFza3X1pL9+7jGktt127sFcWrnL9MbVbfwy3SO7WOJlc0zuy034Xtsrs8guR9
CdPfJW4IG4rZRcnvJmN+BrWpCKDk2Rzo4r6V/hRzS6vH90fl5Hn1+h87gYbzt41Ay/FMC9RcqEDj
k31wa87AOvKjqffvMBvoTn7TZmd4DWVnKkHA6lepADaUw5l2R/F/TDPFK58ayNmpIbjO2jHwCjOD
LjQGErxpD12N8wZVu8Y/jGaAZL0VrfFzSYMp5xhQyrWb4WR6WJbQ3fzQcK1SyVDf3iKZ9fW7zwJz
q3IFMFwVetKstgzU+nCxGoD59zqT6oVudvKew7+zNuwjXYxYG/eFVq0N5WJPIU5O91TMC7uAEMlb
k0jj7pgaIWOAEwVtFU9H3pUjvimqSJdE9Mm2NLRP81D9ClG8jqxtYhvpocG8BAJAzK7PnaZrQAiL
pUYhqYGNFVaY1YEL3PzAW77fcvjtnam17XUIUlKdwWgIZsowElsGlCJvtlkGAY5oql6nrqhuB16I
xx1z4+oxx+vuNovM13GcxaPVlfHegYQ7TK/QWDMTZNGhTPZUbdh/cDcN9yMF0MSugOnouoELoEcf
j8Z9qRd9CgDoHYcib9C3fecAUVhmB1u3Pld5pt8uMaCWkq2sBcT+Uih4r7sk10M3c4ywNNJx7+Xg
wIJNYPFpZUNv9wKXVec2xaO3jAzsawzAj2iaxNGPaqSL0Fh6YdEIwcYBvO23OIsAwuEZnjwUmxMY
fAc482mDYkrr3TWxqQp2ihjbRoW6hwMmZSByE0ohmMoDxVF+ieMUJeGJL+CpZ6sCQtFfksTHsZgr
2y+YeX33WROSQvKyIzUUVWgDEgQ3Q79ZpJOlisGNT1trdHqBQ8EqtMwG5j20azU2ya8+NA5pLl9j
H8YBZ01bUx7QKfZqcIp67ZSFPNcCIODejeoQh77j+d1FjHKpUgo25+rQUj0ohfrOI472g64zfo3g
u7kzvhuHOkLi6beOg47paaMGj1otXmm+UbTptsYiA7oREIDALk8UjExAigpQy1sNawVcpL+zcCJI
cbpQPKkEfm2Nvuem5lmBF5XpyTD8H4lhgVeiVdnOyk0dqoaNfiOwKr7xRMqOUTZvPsSpGln4J0Kv
ewipA1061ZVKsWmAWa5HR30Ehw8uKSmYjUkEndlk0mD5KLxNAsxkULolqupSwOFoVlYK2nmJUvFd
E3bzoIueAoRAwTEzp0CMYMppgDLftzX8LyCkJw+ArBr3gzfwm2GC+mqbz8Wq6SBh3/ogxC91h9er
zoqHC/UdJTYPa0jaB3Wd45CSm81/QAfdv71MTBM6rDoDeNBzTM/+8DLBfgB0PMrCvtjTJKGTO8AU
50SOn37UtaEJxC12zKF6IRrThtlqmWE6CcULig1WvCkBMwXin03onMlhb+B4ak+WkWRd2THGIAUn
X8lakuJUAiEaIoJ6lMAlbnYYdgRhFgJVa8irGNBs3NTZ+O2dYsoipEISLJ4io1OJLou4yrV+zSmx
9oVQLIB1qZZdZuUGl2rajZnW+cVQtRg1ajPtjn3WnOTWTPVsaVO11rLsredm80rLHR/PKG2EdXUD
aEbRZOvGseSnsnTNAE/A7quw69PcY8cU+sOw50mHn9CxeGQljE8iHWeXmAr195oR5ZtZVtrJSJts
9+8zA+sj79c0TcfzHMcH9ReOU+6H/0vomID31UXDXen0OM4JEglXSzkY68jLelgtcHdfxH4D68iy
ueUVm0PDLvgX39Z44Ptt9d3w+tUA15Y4YBDNFTKdviZCOIHZSOchNrDfbEz6N9eFC5HuZYDd+z6D
YGjW47Ezjc4JP5+2DvMywbciFgfLERUApW7hnJYkSOkPkGnE/qM2+l9Faq15zsVz3DO87rMuOvim
1l5wlgqYnoY98iqXQ7hg7RvF2sc+jDzVyeYd/J65X/79r8jMv7/SLNdiOnbnbVcHX+4DfdqPZTw3
jZXetRkUqtoawq69K+8jUQB4bcfdrT/28tjy+XVyulfbsdhPKDsLyBMU2WvnxdljFWHpHVltfjvW
ur9zCj3aSa/NbnWvkqEDR9jHEV3x5/YDF8o4u0j3XjXb7J+NxIckQZf4+7pxzafB3/SO6J/5KJK9
P9T9mrJyLj93o8kx4TFhwmrCB6mQjryJrQR7+UKfwXtIq7D0q/JTAQvPm6rq79rRLz6xTBafak9f
d1KL76jmcJ1jo5f1+15l+Hgkb13s7ITUQZsFjF5Ee0eDUQfXVhBsaDTBPwXPbYVV0m3R3BQgT4G9
zxYsEWGLjKQqw1F4+jvkEDVoUKpSHbx0O0143Dm2nd9hZpDf5VwPJd7+8FPzZLyq8/yScaDEqZH3
fX5XxPC/0E3s0WCZhhTNz6LABGlum6lmynHcAZTCyM83rJ2nGLsVMw5VIk/5EyCHbmd6EKTxfNZD
gkCN42HOtYsSAV0ulUM3nPQmOkDn5Gn5NMncVee2aEA27OXll2h5nns7q6px3NEIzER6E3rihh3d
VKpGoevlT7Gl71s30MGio+Px6MhSXd8IR3ODjJv+51QMK6uqoNYmPbbXobMUdvBbfkongHoE2PJn
SqsSKAKpeFLobA+rCnwlCnm4QoAIILRgfSwXmGtTG79SK2R0O2fjRmkOhnv1KFLzu4tZ313ZwyPd
sES/ItapijMg8P4UL7r4j/HIhXuDAbf6FYmZkrapzlL4ZMT57aKjCrUlcNyGSrEfMCMLprzxd3Pi
CbAfVJ1kU7UCWBsLDkhLzE0SgW3zJg1Bb/0O8yntqRzZCb6K4oemzTcQeB6fioxDptfuAIZrvQST
fLvblGmtf4qlmQeQLsaC0TRf+nR0P/u8F0ETDf7r6KWhbBPlJNQm8AZL/a+xD5jzXEz5J47NyHUT
CfPc6S3EVodI7nzfS28zYP1Db3TEvnCbp6IEkBEG3M4xUwqGVKKYFwsQd0edAUf9V4NTmBV2pFSX
pUiZVH83zgTXe2dyKjxl3xKbGoBMYFlWGS1qErUEatqobODjiCJduhIGgLlwwDbVmzIJW916hE5s
t0nn2T7I3rMPac2dA1VzAYO24FrPNAP1QSUtmW99Emqh4LWZqp3dYRuufW6N0t8ZajESzfZr3hTl
La1Fvqc8Kh5TbJnd+j5EQlSGOTIYsaetDGkxw3JvCgEt15aVjof+UAIqfvWfHKvEpp6sbiORY4/8
bDnwVBoOjpnCFSUGt50ulm4bwFHX8a96rlhSZSUQpPbqQ+a154fmawMNQdXrsLOIptW/v4l8629v
IuYBTaRmZ5BH0U3/wwvdh1g4Tr+z4S5J4xokgNqBsgyc7r9B5CSslXGMZOWnrnD9x7nOpzCbbQ3G
iOYWL7AYVH1cLK9+EdA42rvc/BWiuN2CSdWaYxl+aOB9FR+waXT/Ie7BdOcWtkqh9GGRQWN0qb5m
ibkDAAbLPAF+UAQxlyf4f/ebERioLVVzVz76RutfLJb196Wr3yR+Uz8NCVADMy/mNVXrpOkCD4Dw
G7OPh894dMIBHmktnIUOU59DHXGy66dagoefV5VzpFY7W1WY2j52fdJDRjbZDhm+wGWYevIuS7Ns
K80J5iyQMNCPWTHcZFDeuxQwIF8uPQzNAsfox13tCO4HhTH6e8jnfqOUJZa41ovXVCkEY1RKDovK
HQhMXcDVWNcBud2f3VrkO8PTP6WDA5hWot2njtWcu7ziQL9w91lLsXNbudC0wF73dJdn9ldmJt5z
DLJW6IIhdhhnPI48KJnU8+w+QzTL3nhRtwH8ZFw5JgSEhhh6Qp26UCnmYLw4xjxsPzRQMrUOOAna
Uo8PA4A1VARFlmIb2rOMfWrON51iX+JvbJx6JVtB1aU0VA7Q6bpYX2PU0Ko8KtFFcil3Jhxb2nUO
ceH7MZvre8z2xD7yYenr9RPERWU/DqtGL8ztUreLYeWVcMGjbIBeh50oLlAAhKcZcLmQ3nUZMCVd
Uh6NuLF3S3XoLHFqsHMAHV+VRHUq+REH18er4cLl1krmVzUvmYnRz7u6SubAZ4a2jhI+Pknb3RLA
J58NEwvBIbmr62w4zJneBIMPURRMLvA/mGnuDSTvDezYYJsAljjpN0/ybcIBhce5Z7NtAabZ+bLk
X0QznyhhHuICZHP4w157pnqcPYDThvVnjEXQwJKfRts+lQOPniI+NNBWtNl940J+EKCF4cw6r9nr
Xsz32Fe0zlYxs3UHDY6HwYVyoT3W9XOK/Yh6wKKD+Z/G2Zy2AkijPUCKod3P5VMTA/AyV820BVuy
fcpxdGl7ev91AL0n1IVRHPWkMQCDwn5rU/RfpZhZoAMwij2PeFjh/Yt5mkJtdVmVmKFnyezGbyC3
Czz1IR24Xx5BNesabAdQW9rWsRl2lry4HqDMdgKpCViWaT5OMdIC51ja7Qxj5a8DDAhXIzP7m9aE
yHpbAG0LUpj51dWmSxmZ2icOguh+mEW5sTVff3Gzk2a35tfMAwQk6lYlYIJQIcLvapHtd4csXjcm
b4MEQiH9hVr4AJPhFydqsmOetMgfytLZsdkALQuv39WIlccIw68t1q6z2rh128MEd/L2u55AOVOD
Gu2qN/IO6hs9dx6oHQsxpPZOcWnnIg4KnIw6MsXBcWbbn/Ry/l5xj8NBjDufAPyTqyr28v3SiJPe
NVAm/hqmMs4ng3nFvmybceWrZDvVxHmWBt50qLlWk987kBOgnhQCPuTf7+T5eNrTWPo/3YlGS6Fs
+k93WhI4IENv/yYYO323wUvhzNE3ZgWvUktdNEAVl1IE+U1Ipao6XZb6NWkGFfJduphW/dSm7yLU
610WREJXi2JY1tifHGAq10LZ+WJpA5ZBHn/pajc+/B7nKdM+S8zY/hRvoT16YFVSro0mfsVXVAsS
p4bzhBdh1Eh7Eh3WeX6bylOm4lCGhONwmz5Di2n6UzyZBnnfAvG15PdYvhg4NAW8Tk+seFVgTh6k
OgCmPUxnIe5jxnxjWAb2g6hujH1/6scSLzcqxuR00kkO7qyoNhRjZc5/NfPZwSB2k0KROn3fb2mg
dLo0LGrWNcyMwCKHdwrFlhyyQlnuWMzJVzh259vls1Bmgz1Y3AxskW3ZRvcLVAhvpjYG76ghYBHF
6MIVDOlafRfj6TYetXZfwHwFWo8vrcgarNX89smDHdKMRSJoMbV1gyefCChudQVbe2ad7Qq96Z78
xsWKGrtlXdcOF5zEf8WOefckTOAuIsOKNtSpHuYnLicHHrhmdW9Mzm3Vtynw/125ERmfj3TxsnHa
jfhJUC2pcZSb9wXQ2xLmy4AVVwhQFMpGqHsj+9WRgmXtQ29q0PJw6URBj7XQtafx8BavtjaAidMY
lB5/MWajurXb0cDxIbyRIA3A4vUAldkV18sChpFovl6whPOxVmsr2Om0VryOxWCEWVcNkFBo7Xg9
gru7EtCDDSN1LpkDxbmtvfLkAadirX14vB4YnFesNTWDjAZ6k/YxOvAq/kQJ1MGTLrZ7irlbR51v
b3W3He501/oJNwD5wnncrPRJ686kMdGXjQhHIGNCJ/Ga20m6L7Xda1+A4EsPXgvLDKp2YN+vATcA
FwJGiV96BtmASFhg8qtke+a3g18Wd9Oc+p9hgWurJBqwjO0XqtGAtl46K6qaON9fBqSqVkG8Dd7U
AQ1KITWoAGPmTsrB/1xaN3Tn3z/l6GPWRoN++JRUhf1o9u5T6gxEEsAelwEtkIPrKn78/VOmyRyt
8rQY4JKE5XlWdq9jzucNrdhpjU9xKv1HTNYfu17745kLnxzbxomBLyZoRgDZ3hs1kI69BDFniq0j
r2UCDNBfrRoflelfkWnhyiqH6nl0HWtft5Eb1nlTP2d99RNwGLyN02m6ZFX0Q4Oo73PVcz/ExJDt
qbrDo/FX1yHKsD5VXbEc+Gn3XF4gPzXuIfVa7fAHMA7XywwM8qGqB9tZUxA/SejjUzHpdNHAEOmv
fMMARCjqsC2qDymDQEK78jXo5sFhFkiTMhDY+j16ytolb/EzOOHpDy12qRvxJuago9STX25l6Ta3
YBSWO4h94juRwCg4wCl9e1vVRb0bOTQtEkXdlzNHi5B2twNaPv8VpN6UnYG0hodxFiyJNIQc3RnS
AQlMU0dsblW5ecfLqn4c+xEoWJhFp47hrDPd4nt4vLyLZzPQVoBv8L2j4jPWsFj0Ti9cxSm/d9L6
ACiMF5DaaAd8dGpqbE96pFcB0gmPO5zCKxmRtxTSI2U5hO0Z7zBzCMDagdJ7COFqYwtEuRN6meGF
mAt1ly5h3QU0yPasZPEiP4UhPTV4HYwWmsLQd5y1kARMDd6EbgsTy1RWp64QBd5QqjhUHfRoHJzR
UcyaSjTX+LOG7zKTaDqBtj3vqFnMDtgJqvPH7MHj/QobwWUYly7uQO3vitSJuhsCQgCT+c3SOht4
s2laWfPU76g6u1MF5rWtB1QthYMTCO/Fce3u/kM+ZtP2gz64v/KTQqYrgP1rnE7NsGvfc3+ab+Pc
0qBInNwK5s+3FKKLZwFk64H/EVxjlDKbDkA9EOEKqeHaDU/HKMDX1t9cY4UaVJbG5x6SpIfrSJ0U
+q0J2Qo4dMc314Ga1PFOKbbGryEqxS7jcNpm369DU9x2sK85G023ouqcAukHQy88jidpT8so1EI3
ZIOCLnRWv6MYjUWfsJrSvQuR1dN1eE8vtJsEq6+3PwtlcgfiRKk1vftL0dAaPHW2OImcIcQBzqbe
xP4hKzjASSAYfHVmYz+MKUwboRi16tt4/p5WWhowDeoQhguLYhcAoEvigZAwthrE7XD2cGrNrt4k
Jg5LhDfWK1Gn87Pes/u6ncYY57gBGEAptF4cKExklfMEhuIEAQHDvhsyYW6c0YXTbjXAHUpW3VYD
LOUimzwNSyy1jMqS22KAh41ljpkRULGVxdbxuTi+i+UqZ4IItV6V1pHSGqX0RHFse1cbHX4MWFXO
K9+D4jAOkKagqFrt2eD2SyQ743XO2oNwpzkOsBGB/afagmlz/LODzAE0a4bkEEEH/DUayhcfC7eX
Dmp6QMEn5k0D7qGuSL6uVlZAVaR90BFFl4I5bbcb+o2Wz/XBrcElttWlF7r9H2eDFvubrIgNPRHH
gSCv5fqw/P1wEpJ0VpYZcz1cch2bSqaim1c9lCoiUUODr9dzb9uX6S7p2HDs6h4+VtfmiM8Jw7Fo
a5yw0gphPwhB5LYaQ5npw0MyOvx+Mp6xxB4e+qgcHjrsw6zsJh92VDUMaR/N1ofmjGp1oBH/APlR
yFEm/pl65aLyNlmrf8G+eBZQSJRFcW/aT1Sh+0ytfD9qgidByA2QpxPO6pPouroLWswDTx42Fk5U
ylSLX+T3mZ1HW6otedSF6pTnjtWLSIYGXwpt2lQcgm0VFprPJrMA3ODtIw4/+kNb6BO26T3jOdam
V9to+B2rk/p2mrGWssbeeM7kyFYNHAGOoBPyzzkrdzQODasDRrqNhs9ueRjNXJs32QyN9imzypOm
Yeu+gSt6CxUk40wxupSYj+KLq/iKKnnpRy3UuRRMawPVu8z9HvaZatgqK93d7MLmc+ISFofY2phE
1wfYDdAuWtPbRxHjf5EavOJbPAOBa6ZtsmGlzfa+lbGHP3RsDWYf7anDZmXFxhd/fPVTP7DrOb0h
eG2txNohw+HvRheY0CvklhqgZwq1Qu5hj/oNi0sNvw9CjY7fRx8HaZidH4WXvzDMKyWYNo/9DJA1
3v1Yf6t3uYoPKj6quPdb/JoPxZx3+eZo6Y/VjD1pzeXamg/+Ms41n8Z3CivBxy5wDGjbVRHGVrkt
EnuCjJLtGhvigy+25aolscZpT1zvvBsgANoz7PzFJyvxqsdWJtNGcmbuy6RK7ouYtUEq7eL1LcN3
wTagjAjrzvvSgGg9ZUBd6oRNkH8ZQ7AsjCU/ZZHv7mkCBMgtfCzV/KiQ5ReATN39aGhDslZVrtIk
OTy/pbyLkSn0W7fF+tnDwmEd4bEPlwXbTvJw8VaDUWgVZsDGrmPyXuNaXdzW1j0Rw8lqrU9lcYlU
WqLSeCftM8SYYpD0M3+CCE833UzC77SHunTiHah6PiaDc6UdvN8vlueeQU5rt9e4VUKfBvJZMSi0
oMMdnJpD+LA9JI1ikZIwZ+wr5qminzokAkpBqlPJE+dxGpwzrH8iZuQ3zWyzmwyvJghw+LEVumaT
hxSkC9SI0AL/FXto8ps4g3gHxXHUBi0P1YGzYTf0Ke7+dmpISwhjYjbOcXAs3ARLmcKFrRU4Zx3d
9b8vOaYKco7NAA5mYnAFFJ+aPpyZ7uCkLa1tCCSiXmsDDB7NSAuAiISULYTiwWEcZDB7mrc2cwFr
JqpT0zBNzZlKeBb2R8+Xq5RaqQFazb9aqQoY+33jREcvyYHuStUPX11KNigiSjTqK8CYo5CCzBHp
zVD5uGTBiLcanv82D9LMypsVJH+gPojFPvmnGLNVgjwlui1VdYBsjiZ+gkECz5H7iJ2jiHcNNE7A
Ab1esJdYh2Vk56tYe2vueAeeaD1jckyZVF9Ks6XGKItP2hA3Wx/ycocJZ+2GwJagC8uPmJ30qTNP
5ZgC00VF7D2IUNTGvDLhDQwk/LW9Ecw81YBKBlU06Ot37ZBn+qu/4Om9m0zl7l0zdXxXx6FJMEK7
+chtAturW4AZai4fhu4I76/+EPsWDonehl4+5QCh1q07Os8felC1on8Izl/itVk28WpqAUxizDED
CGsbt3Rheh+ds8YKOlmZS4jiuWvG+7rA1Oza0KgUp2vFehZgu3n6bDmADyHolr4RpNMAASY1MkDu
dfDvp2eu+xEm63gwpIczs+k4lm58hMlK7uRmC+DDBTxsEC5g6XjLgE/ZjbY3Yt7rwIqnnP0wt9rs
S+HjLJpD/+xHDAM7YG9/TkP/aBlO/GQaMQ/HHk/AmP2PsivbjhRHol/EOeyIV3LfbKedtsvzwqmt
WcQmdvH1cxW4TZWnZ7rnRUcRCoksVyYgxY17Y77KOE6ybdlml1RxT44WiLMb/0UfWXvXjR5+lMrt
DHYKZLsst2TSpOTnO0dmcxAA9j5LT5zaJPMeaqQtF4vG4h58vmqsZEa8xUsVgKmqJpwavzHf8FrQ
HxKrdI9hm48nnI6BfRsVxThi7sCJ74Jfjxtt+qMsfwKiXX0zRtuHekIl75LJlyhmsOQGcEHtFd/n
c++z9IcW1cBoae6ts+RNunExXlFrMBwcQ4LeMgEyKGS5AQjqpJ/9wtfPn0zQBk1/A2gyPwOabNdj
Bk7SLRfwANskXqZfaO1CY8RXHO8VtxE1eaCJNs7xMIg3vEuM286fUKcyJuJNb61NVOjGs9vJ7Aw1
o2Gl9QjzFHIiA0TmIn0dBb6Y7lTTwRtzU3zToxrvsiPKN7zRWvd2bz7n9hkcq80bUrJHnPpWz/6Y
DMescKG9NBnsb76fhml8+oLangcGKIjlgNTB8C39E6sU9IfdqAy76OZV9cbqklvHrAT18kX7FOnW
Hmc63msHXo2j2dkAOEB28TUC6eq6hazDkUYTlhySWoqnsQFOXUedFkXVUzvtZQgSllsHYpaHxpry
cwTV7rWe6PE3y5uCMrftN6+MxBYI7+YwRuB10xLxQgGljh2dBSGxB/DT5+s2A5d7NfK1ruflo8Xc
4rHJ4mjvlXq5WnzYB6UrV+8hK61CaED26cq3jezBzOJ6F3uNAflB0MSBKP47BZRZIVEAXRqBD8WM
s89EYm6Rnx23YPiNA9yQhjYA88UraHCBASmY+wYSpQ1ee3Fir4Ne3jMhPOTUkr24Oiq2lb/o7WnD
/LY7jLmTHUU8ooJyPHL1w5RTmeLrgL0fmZ5RF1tfVtmOSGFF1IAfygXtAISo3BewvTl4QL9K8ASe
TPxjw5F/83xInm5iC9DUUPFiJm74ffB58RgXzUNigJLHAWFIUFVcvzWTxtZ9Kev7GgUbOy32/GM3
JdMpEkO18/IkfzC4dopMwBaiWqTnQa473enPndsMZ+oB+v7eIx+KrnDSZ5sgr/bzFsWC4Pv+3/dN
KC3/x/eS4Senagx03Dj/A0bYjFkryzKPb8hK56cic8yLZ3X7iqSkyJQp6J7iEMpRYZFal7xp9/mY
N1cO7sP7KCpXAE73D2XOxk1Z2v1DxPF/Rj3y/TLauBCDq3u2as3cf8rKdmMrIAgI6+V5gnJ6YCqz
AaXArgFickujXSOrlfDAKkWjUu9OeW7nj6hCQL5TArQZ5saxSUzjrrbd+CnjA99XZdevXKuLn+K6
kGdXsG+hKIKs1/PnsKvda2ZEZ5z3ai9ch7gyhzB5QGbmNN3OBG3Ohswap9sgMUwm6NQiOE6Gn6LQ
bDBfw1IrQnuCHVnqZdPLUOH46VoB7NYeylDROVXdhp4IgOvxFXMmdnLpGzY0K2Br8+dBJt59W7tf
KcodG+yu1STHaIMJOmftofEGm1+Qa38qbBDGRSFIUiHUJ47YR0FWyzDLLwZ+/pasQVihm8Bk4PAF
0j1e9aWcgCHRw6HZ6qxH9YODvckJ4kvOyegToIWaqazASwDq2tDw83i9jJeF8d1MK2B/Db+vT23k
7KAIhAoa9b/uJ1599Tj7auQelFk+XOHofEXNDl6viaCi0MzZpEkU9uGSow3cNakDyYKBP7bq5aGC
XiDoSHEFCp6iAtWJUqmQqwuWAOduO3BQQGSthG4B63/4miMC2fDoWQc4A/JIWX3porg74sB/3EEp
orjWYSyh9ZewN95ldyyvjD9QUQa8SFx85zlw3l6uhZA3qLSNjX0OoBBjdipwm95OyPM+Op5ANh/f
36+ZcA48tb3X2C2O+F+2L3GbOZeu8tBT5qgXXoB9tL8hnxsBGRtBNhwvzGzjTpbxxR1TgWO81FJ8
s8Pj+EcVIvUHNRPnB0iFVpM1uF9r4Zig4LDHeyvOkyM+HASQkRK8UWwRpyIQngn6lMGuz7pqqpp1
bdBrHY4zcDOqUz3dkTWHTEjCDkXEx2vIIAAJRjZzO+ZWt6ZfCv0+zDZf6bVgDyjPFdeWvm/Qbpne
t2qoGtyEU9Zflr0a2EHqLeqzhhXt2oS8SwfH2nRIgr7GAvId6stoc+ytTF8rIX9QgX6qqRjg5WZZ
7Fgk6u18HcdJ9IPXcyjZRKhDbcG6tY5ENj3mSEXYmrjRkzqz3yqWLwaIFsSNXpwQRiOQ4GzObp6r
H0zie//ytUeQYYAZuokhuzFO4g/bxgZ7QnW17xUvTt51X50auNKQp9lbFr505tlqJ3flC17t3RA8
C2Neh1tDIGbo0umlNJJuXTqGeT9MMt0bhcWPkIdMLji6ZJukD9unrkQNBHSFkq8NTvLUt6vqM36t
ktR6jrMcbFR/WlLnxzL3dWiDTHg6qOyFCRKiDQujeJ0o01Jb8mVgYlm8xvMECY5e7diXaAqkKRnq
n5JUjJsBSYsjBNbAvah6kejr9aRo6ugYgpjlFqK5+VSi008uh74k+VlmFiv8A+1AG3BL77shOgyR
p7/94bNhehv1ITmYIh82WlwZbzwT18kqk6eGJfoFBIBgF1DBWR3FK0eW4wUHY9kTbgxQ90I8pG3H
DcsqHng8coDPxYltbMbVappQm9aML5pTuD/iBvIlhoiiJyBGzV3fy/LgYq9VlHp70lI7gzBI5F2i
FIAc6pFvUL5E+ahHvoRBOg7w9Os/iP3fa2qD+PWKtJ6Wai95HgO7rggP3UQO9wmkEmdL0RnasTD3
vIBSI/moAftKvDYUq8DiG23twVKCpoB+A6hfJBUYDXFYPKLqIMQ2cQ9cZLQ3uTXd8tZ/awYo4P1t
QAZ8HUp2A7cw0x84sT3EAkfooLgBJMLw+Nks8/CiR6JYyzRtv2oQgO21PP3h1Ui9THjLuhblAJ6C
ARjxMS+Tm5+jSrKxYvu+DXUnMOrWwcYDyZUkL8rnIo4s3C5tfiBTh473GvrX/S4xouo5z8IUN+8s
2tKonbvTDmJz5ppG3RCSMT0OcVdFgkL+MndDJH/wKKzwTo3f3CiRPxzLb2AxDfowd39AKRVI55C7
TyWghbsRNGoHivU5yMQ9QAs/xVZA0D4JFdurWN8X3vZ/v0u5n/egOD63HOhrOQZjru/oitPtlw1M
1xqJ7sed+TQ/25B821UQ8dvqThffBLKjAUjq+U+Zfke9S/0dmgP4gxd2eR05EMXIbaPgRIzimoo2
XXmd135n9b/mKUDoQ6GOa09O3rItSBibo4VHx53NJr5O2jr9F+ubPcVqsriX+NF+GxMI9bCa1U/G
aDj7stL23DCg3wCmRx20oF+hOHLrDaO4hRVKEHxsEzfkN6HmmRnF16GTMZ6ERX/ofO8Mosz4NISj
vQHTVfqg2fV7TyrfEGnJQ8FteyNVLwrfStNC9rg10w2RyOC72wW1V1fIdDj2zcwbqHhBdTwZcLpK
YVOsd3/zeuv/vqd0DB/FHdBd0bG1tHRswT5hak1kvaBfUQK9D6wxMozuEbB/90g946O3+Fp8BJBR
Ffu/il3Clvn/lw9YUKQNwG4fqcqnWdHTVwVOZJPuZpdmN1m04faTnyLIN08je1btpO4yTsvMSp5q
sZ7rIQiK/7xIRjKis8RnF31z/LRtQXpY6NG6QC7vWP3ecLwxHIeGIeevBtpmcrBn+oihERTouiDM
f17cn2bRAPmoBxAmRDwX+7/OW0LYYIOEXKlb00EqZ7zZpGBqW806165A+ZNXxJeizv+GilEVVf22
Q3KwL4IesOtZOJswDVf/TLdvj5PJSrv2HgrDwnHuuC56J/+RFiGKSJxIgAQyc/bQO+X7MXTKR9MF
rBSE97hH4eaWi/yHnHpw39kXwrNFbYpdQ93pDznG7pIwjpH2BNBNKyNgIrL0fSDTIJNBAzH0ygFn
CIcHpAqmpgrSnOsHUJ80YGXJGx3pltJ7cMbJe7Cbgu3jGqz1i0/UrXZJ5LQBWLfTAoqD3trWNjPr
QhY1HkSEAlMKA+jo0Hug+Rnq+DdT3LE1hVjqElanefMlyEdxvddfI8UJOmXGlmsGe4qiWHvw6xiI
ztF67bnh7QcNbO1kplo8Qah1DI9k/uckFOO0QZGx7wsbIcQJpcedBxSOZefS679ARgJoTDDV4HgW
xz8C72ZrYQPyB0y194WL1YCiozcJ6gqQu4zJhg6PUC38HRAJ/6EM8/wBWTGUFqlDJZqtODZAjW/Z
69oX8lI6GnB1RZU+W3jhDHIXCNEBulegOrD/YLV/dVuevk2GBiK+3LAfICRp73qR58eORe/Tce75
Pn3y6seU55e4QIYGZCRXQ/ej65h42XPKDegdw520vbwg/1QH88bXSpydmKBSQKO1F9kg/kVRKI22
YXu11Br9n2sAtBCEyeCjvNJxeZBanb7ujR5wLoUkx7sYENm58Mq7QVT40tgiWjvAVOxmmV+UdoCJ
CvTMSpYWil75bQQ+LBil1Z4bq0MxGWrFgPLOii2FZDgqP+W4VUGyEsGgTmifTGxulEHxIipxOoxS
3ENIOsKNzYZtl458PsfzetAL+g2gniLzzqZWFCv6r/CcKFtBI007D9Mw3fAvOdB/cI1b2k4Veu/o
VFBNt/XevovL8Uhwd0LE16nKNEVSrBeAfBwmBWSeXunPQAGWYGL+q8y4+ZzA6oX9PnWooaDgTk1/
0Bw+Qj4AjWnHxVFM+aFzu3cX+Qdl8jjB39ttIW5j42wf1RnTjv4QRpH3SAICBE9/krrW4qsNRiWy
KMIOx6vOxvaOLJqeJ76cp+d91x9qbCcCn/WbifnHvCv7Jx8atvdcQOZGxJb8UmmetQF4Nds7ql4M
wmOnomLdUwkU/X0sQgg32Xz6kkOe7L+GRSJGBb2aXqvVsN3IZBjimxRbUb4tUcF0cjoh2CoNKyhT
6ENUQQ0W3c92YydxFdCEuYtXi2feSWteZPbRTF71UL6j7i+TyHYLUL64YGuSjnuZXLDdgw6ebb0W
OThHNdQzK3C4u23JjqPBd4sfvLXQQmxl1K7yJkw3FIecNXIxNA+g9vFiqYQEVh+9BH4KIdt2Gmfd
Iaez8gCtmtYJj0souYzjLgzzHwtFuUhwRARqR3A5qld/Ghg6vQhEY/LjQm/ejDsrz/oreZowTE//
bZ0u+tFOYf3qmRN+55punDir6pcGRdMAH4g3hYjZc3/Mt44ycc58b7da8gTVigIiAqYRDNKr3pbp
DG+JT5Dw2UVd8TPnngQwGWKhVTQAyStzDplSE6nVxaYexagZEIibthRHfm64bgA6SrkeTGQXuBaG
T9Rrq1qbe/VHr4p5fJhCFzxeES/2ad2IHd5QrFd8cXakOun6prkCSF+/jNXE7rppysCvhvNqR9hn
q2s4YKcsn2eCL9d6jfltHMEvoz79p3/HYtKoKd1kP/rTJZsq8whkrXn0E1CJrcq6wItHxpE5nPow
wdkcxmenE9oYolhDIRxn+33CxzLMSkHqNrY/iP6GuHZqZO0D0Mc224USh0h1PpldnD7YHlRSNQDq
xy4qL9Q0IP2Ye2R2ZgNVZtlfPvk/xdqqDCJGHdYWhSG/zmd1Y+8d0bcPQyPLFXcGCxznPLxZTbij
22jbhfmO1V24pbutX5iAMLrdDRz66SWHOtx8F16mJ94Q3lCbsYvDrwUzxkccZlvPHt4LtCp7bn41
apXowgg3zez5zzDLbr+MFdsAOoLKY5u9ZJ7MrwZQKY84BpBQR4RsDJnUVJqsV6zNQpXrbR/Jh0mj
i+MNoECRlxvscNVXCU7+0/il1If4CUUU/JyQ3zNxVJ5Z7TrCWzzIcIGWOdeQNm5wDxxxzhtG1Toy
o2qlKVOXibYbCnYPOWWEkI/i7Cb7zc7N1xAb4BNF0KLzcmr5T775aiAQQtEmWPGCCSW9e+RJ5Ima
mk9gnFlskxhoFlsz5HukBPJsm7jTTxpc/PMKfliucCz9FblZiDwWXfvYt0n7KAFED/zUKY9kdrpX
PtiokCSLGuh6iN2nWZbb/IvHgAzrwYAHOaAaPOE7F8myDTCGXiCKhDt3hjVsE20cjlpbt/KIDPwG
ND/VNXUL9qQw9kivWM8fltm75myBJBv/4l+tZez/m1d2QkfWSQN3iW4mXzwoWMZW/9qmRn7JYpAz
kLsBFHgDuDOUjFWUM/mP0DTsrtg59Y8uby8UhZdWttedVkMSBlGg0kmAFIihq/C+tK1X/authe9L
o/oqezI1OZ6km7d3g2qggxyiBB/6xlkkdANv5upJ3rPmroQaiDCi8qDkC82d3yK9VXvphSLm4DDK
upP0/W0xAQy7nueKycNhu5FA9DLWTcAtR3BJG5q5yrrJwAXU2nT9Ahwt86XnK3xckELyoXbxsmdp
O7z27aIocnFAlydXEQ9PDqqWUaPJ/L1vhM5aGo39Oli9vqogTnKErqD1WoFHkSZBMzW5Fr0JVs0v
LvYFe6P19h5DVTH+RyU79dh4zw1+MT4yzdOEIjrljKjrCvMMwEv5PmcJ/7zGbBdh7K/sZBxBdoM1
aE3qWVkOVOcyfRn5+FTzBZcQ6s3LUncer3uvPemoL/OzOz+0td1CCpWo8mmij/rko4FPvo/5QhV8
UwQ1QKs+RiwFNadnWQ9srKoVeB+iHZkm0C0PZeSWSI62HLxCCKHGSGVx8f1kjywfqPfIFzHzYJo5
O48evoSBX2bvS9EqAiIZJ4nye8cvrW0XQ9+ij+L02guRoBiWKqtZjUoCA8wWqvFz1z4BKTBHkF+p
D9zZGf7YahI15E+S72KKnPvF3Sfa2R788by4Kh2KoAASAtKulqcB2RWQ90rjardcV6+Es4ZUYLlB
xbyIVpb6vM4EzMyyFn1e/OqaYPHxIXVOaeJel39WX3qoLGpR7ZW2r2E1ZG9mh0oiM7aQoFSm21Ur
PR6mF6Mq7VMLfNeKKX/VtixAVmi8ONhn3CosQX4+tXwnIEK2pelxNYDmtPKeUPfgYSPm2gH5UVbo
ruzIHg5VHwaaNQ73Go4T71E6Wq/AH5Rvw4HB9zHQggAvMHqh7WiAqVHqVYP17BSQql1iyZ+4yItA
/+T8yQ+xJ4iJ+XeLO5qS7tLZSi8RH2O+rvosuKVEJ1+0d+ZodhfTAtUIKuFBldr82pDPU5ryNMCs
dVcM9umvQsu/mMkkEBUdE9tl2SUMhaVG8/mqA/Ihuzqe3j5d4pMpaS6tmiMltobUpAs0Kj77ODXs
GKNWYLRBxAFEbxoQnQQ1xC4xody6yUp5t/j1GhXHqAuc8MPQxwfikuBI+36en9vI9EBDrABXs+Ge
Y+DMgOyXPNoORtYFkZRgtDHN2j2Dwuu9GaNc9EEqjMOIUvIDDdDsOXq2e4F6lXb4Rnzi2uRbjzin
ICOG9t5TUzv1xkSBw4Z8zVjZoHuaA8hTdBM0A0xN31C8jXvyo0Dlq6Isr3SQrmURb4OyHSFrxUK+
T0bQW9l6neF+Bsw9hCPw9gsIBbSo0OQqTkw1EviDVm3J17jAMGKfhsmRmgzRFNg4TU1AL2tilx80
QF/aYc5PS2P+btKAH/b8JBr3S9dFzXZxLbOM0Ad6XoUtPur91+VoxhJMc+MWEjxeB9xooxd44+mh
DQPSnX7XeWASwa4B+IReQ2U8OF6LVeE09bUp7PoKfcZ3H5k0QL623oLxZ18n3mWC4PTRUE0ZWuDy
py411sjBL5tYIjzO3WVoDi28yMWmT7L3BX6JklNX79TyNAd3cXPf6c02d2zU1uCZim+tY50B9MLB
G3WrJAHVh0i0K97DK9BoJMAoMfCDBXNXhUcSfAwuEqXHFBz/Tp9hNMUeZGsOOH6g0iFq2phBN6xj
+9p0UWFEPiozogKk30PITy4PYic7I3EffS3GJkhOBrLpwgANJkzqlcqk3l+Z/2CaNeZGDuqI4bUL
y6e+sIx9i83aHWODtq4NvXoGyg/3EYi9fDetGk8NcHwFfZqjol2O3zQGXKt0euM2OF65MTrw6Ppd
XkFXqGF7qRXgi1MroXaseobgF3gAsxKixT0eLhBmsM9VO743qKw3N0njyYB8NOoB7FatyS5UYAtS
jqCWmbPVIZ+OUsDUs4HXEaxaj50ioQdbFFk0QEuMTZUg8PfFZ6cGnfE90EAg3we2wtTXbRXp5ziP
+pPW/FEUqBCAPDJc1OhtmYJHON4aGm7YSVi9++c4rmxQHmFKjAy6DxqrI/kcSHwlR1qB4xglxOgB
MvV23R2TNsbeF3W4wxGbcVAeOEXb7hvIMB+BTgktKEpIFaDG/sNLjm7qPONEAcsyS/wAxURjRZGg
aeYryZDR7uyiAdWEX89NP5h37YSis09+MjMcQxVQMbws8eR3nLQ9M7tbffKTCbFGpKgS63G2GujL
lb0NSv8VXvGLS6xN7QjFVCC5Dlop+xMKie6BfRx2YVr1J6Ya6lk1yna3AF10v9o0DtGD+6ZD/ZOj
J1UIvkjMoUBaMEL6M1wtC9EIpE98EKb/OdHPwJQSUMzcpZkUyQwPHEVe1s5PgLDFnhVVx3f0KJi6
uN5P7gCeCKsEnEk9PxxbOzWWzFdDCKnlMOp6MPTlfKdJIQASi/unLK6mR4nvZ+7ivJA8GV4RE7sB
ZYUyIU2dnoGG/0EWYDMIqwTS7XhJmi1geOcFycTZ/3hC3daXPoSWDmBMMcqdwT3pFGCXtFRDJjVD
BLIEpkJGVD0N63lEsUfSyMjxPiyJhnJZYpm4rL2MLhdYVhhHdSuY11afhGKkuvSyAteNL2NrGTsi
OWFjAmY2vGUtBCaf+EyI7YRi4xG8oip2cdEsMmfuE8WbQuZHLPlpSY6f3fH9CNXtwMVdJs0Npz7A
MU4sBhAn9E+jHVZPnlfdCuI5+PCXhqyeVLxnOiCyGGOUs7lIyLtTuWore1c32MJgqRa0T+jZA+/w
ldbMKlhs6s1OGl/mkDlJS0CvWEcp+sdiNOCOo/W+TqVGaHh2LjY5KZxbo7Fnmjl/psX/+ePQp52X
cUb8KnTfsv16lRrCQB/qAn3UAR+tGjKpAY5uFepCPywu6kUpdJnnaWQ3qSVOtmWV706ylzm0Kq2v
Fmy6wV1p+hcNN/YXX/qbXC+cN68Pra3QcmNHZgL5oby0rddGy6Oj06JwmvzSzF4mvIc+NnoaQQ8W
uwryF0UJ/gdo51yYZ5iPcRndTCd13zwGgESjnhWDYdwxkK7cVVNk3CWt/qNyin4f4T7oAW9dGEcL
coSuiph9nWu3KHQsJHb/rm5Ck+jPFdKVEcbTe5hdmPpmcjWcmam5ODpEDou6LeoE6tQYj/mA87iA
rgu0nYR2U/d9Ugypnd6CoBB5Mu/ca05ySsDffJLcrECZ8mGTs0hLvH1SlxoaniPJxo5CrNJEKvjH
P11jWciKcLJm6QDPF5B87yZNBhynYhsA38oV0CEh+JAHVHm4rvk2FHhlCxvdunDuWxKV0LF+SqCj
QRFiKu0L9SiEer3M35cik5qiuibmSwL6z8e2b+6qWGYXIHDSx6ox43vUHm1ojBqBp9e+kGAMXHyN
7NxVG8fxbvH9vhAIsIeLUbg7IN5AiMSRugKA+TT0Pj+5PXI3K+p2WijLgLo0zrqanyYf0DlH5v5a
5o6Og7zh1+b/8iEh8T6XprVHKUM8+z9W/AeLVVCdyQE7w4eg1cDsfHTror+0XtttyzhByRgP3Wsb
dl2QpBNY3hsOeh5neM3Lotu6oW6CUsjA+ZcJCUrQ4sbHpIn6Gw/DYhtB6XGT1A7MMkpO2FuNAY3q
YEu5+pBEHkFZcaMmae0Dsg7pA8XrRg2omYm9NA06eE2YV2u43x6iPARRVtGCo8ZDHfdp0iAxR73F
BICgg9RbkmzIZ3pmc9JVU0CSlIvk0kgHqs+qcaE8hRz6Y8Va5ObIVadZgF2re559Pa8PKHWxjr5V
4e2OFSjE8ozkxMH8fckUCz813QhdYlB0HMlfKrb+ZTAuGDTYG99YJWAzjDov/tZwGa/iqCnuWTaK
S4EiuhXul8k3EPNsCggQf+mKAs9pl/d7MCoCacjlHQV4CTZENDMEkjfxdXGpVFFz2UNgrRmyr3gX
Le9iGZd3UvU8q5SH91Qw0D+OFrQdOL5B1wsaGvW/ccarP/hiYkUy42fS3002fyJLS+BqieTml8BB
smoVWVO//mUobEexT8v0sVSJaGrSCEDNsXHcHSWnlwHq9Ub9k7Ga72dLMaHNs/SsurMa72ur8W4e
TJXLAXUylOmQum9cKfHQTP1j4XjNrXcsT4nSuxsp+uYGyD0IaJNYBjSa6cy94lazknE2tStgMO9Y
Zab3YVG2N6hdjytr9NieYnUn63cCmOM1kpI4cxHxIQIsVwRTE5snkqL8bMe1lx1w8A8Ka2hWLnET
qIjfhSxpxPYrFLW7PD6Hpc7xXG378mZyoSpGIPurStouS5ODb2M2Oxy2nkCFOEcs/s+xPUi4em7v
chtfh78K+wfXsltkJEGOAlnKyRkDexLJxlL/LCqiXBrygRsTfxhyfoohU6gVTLUChWgV/RnBgAN8
4QjpvkSvXznSGSBCdD3/3DR9eC4KBxn/Jt+M9WBDi3LKwvPcBbNHeCabG1Br0hL/6DO8Oa9p8ns4
m35CcJPvZpNWnIfVZOoZLLZWIhLlmhb0QqM666Aa8c2hDFC5w08ttl0laJtwszY7Jz2R01AjkoLI
ScOZM/00Su6pih/c/v9yiV9Wm7sUm4Cae4165mwLdcYXKnURsemjRFrk57gtNDysmheuKpL7fPxL
/1/E0zrlxzqZNdUHAUJBUAKPa5VxeEapkYNc0rAmCu0Piyi0cznNY0ShTdbv84Cc+LTKMk+NZTut
jqblGssV1egSq66/WB9j9Gk8AEV6swCheFyJtcW1Lkgb4YUozRP5qVON4RRpum1lnJ9GfcpP1GNd
5qB04CMIOqFyhxz3xaUBr5mAMVvCdTCwoEx2LNesHZpLafXdlgNTAFR33lzIR72xcZsL9RoZ1Set
xkZQTXBVQz1PQEl4nqaL6WRBOuMw+5ZVqFdDERknWyig/DSwXIM+hpf7SNurj7EM0Ay65sfHqH0w
XPVVh9KlSbePRuMIfU9di7p+59tgTG+rdy8Nub2WAG3m1PbRy0ZA1ajrTHoNekJQJ6zGko0rmspq
zYGSiFplXlBnBg9QUesEkR4XDz3j+T6vJRiWZcXY7ETVL5jGNBB2gDfogeJwO36PI5MaGo1r0DIw
Mz4tflrTZx3WNJpink+jKjZHlu0UTrg0ubA//PP6KjbsJ48FH3HLfLfys73hGH1AV10GPmIX/7Im
xw17YyolKy0wuVlvBqqUB90wvgCFV236uZA+VCcDv9hSpU3GLFwDNrLBP0ee7KSTJ+rN5jhBEWoZ
0QyQCBkCMufEtMuF4u1VDZl/5aOQwZbPM+XvR+ynqWTSfFqOR263A+WT36UHXkVZoIEZCXsv98KK
OgbkJv61+cU3+NEhttgcYacT9FMg74V7M36djuU8lXmpP4CodUPV29Qws+RBnRTmafYNPXRe8IqC
CmaoDWikkYi6TMG0XNWv1xckFk0oZwEabqrqEv4EsG/4bRmvKijFNfiw2FXKULPXQ1yU9wXk1nbu
WHdnZqb1IeF1eGC9Zp2MtLV30gBHbA9C1k3pl8PV7E1gA4rcu8UJAxchG/ovpc2ToMjT7pvs+V0r
B/OPFvqJpjeOwB0OL66mNPX0KD8agz5+F9r4TWfe8Ab9disoQF8BBjTPX8X4DI9xJdvN8rGA+uvO
/eiJ+WOBcBtEf3b2/rHA58wAPjRRwwRqmUPOa/fRNlQt/WCeoRDjPraJ5T4KpY1jVKhozHLctp00
Mq95eqMxikpxPrLh4NjaUAAN2GJcg+QyfaCICJVSe80umxVdhHyxMzybDYpiKB7vsuw4ecAy0BoU
0SlheXeEqhuZbQchyASnq8tVnIJF67BMIBWkPq40avPqm09IhkuUG0hwY4DjNH41ZYh9eKpfY8Vy
ocegSe1DJNrxzAfFhwYt+I8Iu+uzFSrP/O3Ash4YdYir4Pjcr8/UKyEOB1iH0FZkIj/fzANLXIey
vL+hbTaAJ/+MD/YA+gdK2LIxCD2GTxhzfOvArooNwkPtpNACRoG5ybIh6OMs++pG/sMEYeU/XAH+
1yllMXCC09r08+Rn6OlfepHpb8g2skD4nXXz6n5ad5NdP+SCeQDIoyiNxxK5JgjdHky24iKN9wSA
BE41SKssefWSND9lsRutyV/XOvIF3LXvJFQUoDSZPRHSRy9Db2M0ZrtPcJiUu5ArtcFu/uajgLPF
ceG3rp6StQZANX7vsrwfUydZ1WogN6cT4GLTSwECM+yV9KORgewHQBIXqdS2uPc06z7VCvfGRtHe
+nyVKYM8vR2fcZwb3peN59z8pHnshikYRFzcXD3K7rKyeiKrUy5Tmmvkdusr7gX5beAJEBlubB5q
qy1uU5a1Ox117mua4PFablNZJ6dscsq7zLYGYIqdfOPi5d9a+xov78C7Pqwy5bTy6WvJij8absd5
F+SsBsW87LVAb2t9bxI2yTkIlMI+Vgp3ZIeWu09FxQJdIZWooXinmPR9q/+btG/tjhNXov1FrAUC
BHxt+t1u27HjOJMvrJk5EwTi/YZff7cKT9TpyZx71r0foiVVlUTHboMo1d5boJapvlRWXr7kC5Iq
M44A3dwLgTpMUWoskZZTfKnU0DCWii8V1RN4F20YusUwf+/LHshDFbgoB3nv5v3rcF2KptF6wEJ/
D8y/ekuRX0FJkbmld7YCg9802oYzcw56uv8WQnP/h7j/IcQHc8sBL7AP/0Osvmy74LG9Wcc/f9K7
ZerxAWKo9tmzuu4CZtfuQj1qJGdQ+lIN9chWzU6wz9r8TZvupmrH3VSKw+MeyVa9shuD7sWz/jMk
qVDcnYB2gMQEaDo01Pv/sTVVsLXBg3+qve4fy0HQhYNdOB13lmeOYdOL4NswYNdTTtFfPReQRGjK
33xgz7fD1E9PzmTlJ9xeq2NmJvy5mPvHfGwfpDvsIUAC+q2kQuVzbSh6JnEMFoOnm1jg+94rC3xr
FHS49lUNIms745cC3O8QY3BfslgMf9Tu/PuMG963oBDg3O8j+QIhgWkf4Yge4lF/N141lFdfxsl1
+u3OqofU643MCEfcxra+6MS0oZkCyizT5mM+J7sDgs5Qdq3FcTAxCr4Dzx5gdtIwz4QzGooXjheG
d9DO1Q8m9qchmSnKd/zv2OHyFYtmebEfRjaQFFIB1wBWjrYDfuMHt+2qN2MCiYB08mCHU8vyzfI8
69CDbWKd25b8A8dGc8H2myKjnUKiUc21AmSVIsdDvkPNBRFGghsj/1YsRfCnY7lPkEBM3qUrsv0C
EOUZ2S4fd1enAjeL4/9pzfs5LuSf/TA5YdUN7mPVmtCmA9fkFrmuEA/OCY9VkF8GJp47SJwGzzgf
zB+FL3baBLGyADx8YtcUMn+kKHJGZi/Vw3c6aZvRoxwwyLCJgI5s8ExxeY2nMme8CCmOllPU3peg
5J/1VD/l1bNID670oZODjCdDugWvLdNyHQLHwYZvGdsd9kdg9VdGanqjGKdtV7vgC4XGwnauc9yj
/GHEht/L+v19JOggPwseWMc1EPCIbQNMzoXiHNB7XlllOsfBdblKrXdjuXXFVgCp/RX6bPjysq4H
t3ujFMhtN8ySXl5oyPNtwEvx1bSFd5nLqke1ZQW5goaDZSQZ5LkdARDG87wEPjOSoEwCbNXBx467
2f69AE1vyN2gf9KxddV/xApRWO+tsE4ryQIkHtJtm0G2OFBQd4Zq+POEAmR5NefqYfLH3xPI/kFc
Eo1XdB/NEBu3Q/JSHIX8akgOCuGGdE8JMLhTD9IBkMBF8mHgeFH2iy+5InrOkPTFybnqNko8niKy
YgJRNMqEJy8A09PG8IP0k4i8dBuMfnylhktwxW0t26z2jj+g/qydu/hQ1TI6iaH1UVEFJTuUTUpQ
CLJuuAAQWEegg0DX10LdN+Oq9NnO9PBZadIaRP6bMcDZPY5WFxySWawZAIuQ3kMvgA+zcyA9boyB
03nQlILbGBg0QpAi4Qffi9jJYsErVRvjFaR7qT0gn5qot3Y9PetRiX/tgb69UkgcjPODmmDTxkEH
k3c2sEMtGuus68BHWSPRK0GylVpldCPiSlXiFMdKULCgoK6cNvWAetLG5yHO88tLpcAXuiEbIwDG
r9zA931ER14PwZlyAThZraCDcdpxGbG9PtzZ7xfN1dVvpiVmvs/GUT4XHSi/B0hgVegYIxSxHNAO
4De/dgT04b7/iFGu0ePWew5eLa/e+4Pjb9aKyqH5nkoHrElaqJMcdyWVd5WXP+bG0Dfe04iKNm9W
weE+yu/wymE9OotRn5EYmC7UVLacLllqfwznEkVhshK7OzsNaQLF3g31Sg0kDOoNuV2UpU+DAXkg
dTGcQXxcgoa/sukQXs1hzHh5btXfWtqDciz1UDJPw0L9Ec5DAoY5Gq/dqba+s7ob9mQzJ3b022Q8
igG40hv1PBqjfqa+gOTiQ0fvVzY24lzKe/tVpJ7Y2EG/m7jb4bYB/IKGKEhw4u86JWF656ChtoGI
Z9emsY3MxU/zDZniwZ6oVWrAj9ZV9FwcGTUQVMs7bu78MbNClLJB61da7cNcRWxvR9FfZNINaMba
Bz2knqsmtJUhdoALoKZdLaIdeng3d0G1Bgg7Y4Dl1AJ0WR1MNhpqR4w3qQ3o6fpdUdTGNu0X79wA
V3qyRjnsmagHbEKaizt42Z9NjrcRsCv6n/oi4KfID/o9XgSHd+ZVl1ah/CkChfXj8eMPyCogA/Kj
YJhKhdeq4X8tGB6ogPiu7piqiKkMuZWi2YHu1L9EQxxcAuTDLjT0AIsDG+EPT4T832kEW5MOoRnU
oKC5OJSBY4OtbuIhs0D536UB9t0zlASByXHf8V+52g5L/tMG0x8dWP0/C4BTDo5djCdItmafMidD
na6KcIy/ehQh/oHUQxTyDomaZGyjM4uHYVsWIn+bK884ssByQhqmoGW8tKnLwD5sZm9MJtN1ruL/
kBNqhdlz6+MES80M4i557W0O6sYufyNTGV2NzAaLgAHKZ8mjzy7ylddEQRmdasIuZMzyQ6dAkH4e
GCdhSRBqK++Yg0qIL0OIxyCEZlRlYoX32v2AY+rtWqM4Dv3HmEoPwQDT4vDZ//bBkhn4KP4i9BgO
E6fjjNNApAL+RpQZLaAOhhd5e7JRwyfnCaUj0QONEpHXT6Vv3MDQ7haiMGh8RTcLjdj9uauOAVho
ChSXF8smYbJ4Bqd5gJdeHj2NQ9pc1iGySBHqLOuPmIYNSOeqGDfIwTpeEd9nMwzvczbOX0fg/lFn
mn0uG9N9XOSEKihlb0uz3Rlzu4C1HcP57zDhVe6j6KdvyGYPl6o3sc2SdfmYOBHe6/PUPmeTeyK7
I2QCnQsZvLeQa7z0vIC6pFVCQFLhZ1PXY/t8GLqVOMpUnP/Sc9lKHNWk8lSBpO0lmGT9Wlj5gXC0
AyCCIJ9qgxV0S2uIhHX7SSks24FMwzRwxNkC+Ay73DLfagoVbrXjoWj6L1HkICFF9Ckr5St1rQp8
NjPq60UGpQoIok3P1ExFCcbwDhQKcn4WLhoyQ8kWnOwdsgk3oUBTHgDgSZDZ+juO4Qz6yXHWSWR2
XXDfNsH46FVL/9BCR8lI5u4M/rv+gUz4leDb7+NPIPUD3MBpjIzEcjC74guN7uK0jRy0lDSGJCw6
F9lVtZ4TTzgaJvfa1XOCXq4f4R8x+jJ0eSPNvtDa6+eij6iXEd5ncAHXIkKtc1WYkHYtnhOzllco
RnYvXTqL6+w6z4OZAf6kmige612ZNO2Ohpy77UsuqmfXiT8mMdS7XQVn66QmBUM0D4ZgM6pMPDWu
SsdTr0KeF/q03qM94iiW7LFhp1BTopDJLut1ngB7yU/dH5P0ipHfKtnbCLs/tezNFIrRgSOtS5eQ
kqPKKLcPN7a1S+EA6OLD6Jk9DtJx4h/h0F52J7zOA41lSzu08PK5DiE+YkPoBl5bnfXRUHsp+P9x
LiiJPGDdyiNDqc5uorOQVFEZAdoAelRlXCmCiUo4a1vgPwBd22kGYu2gaKEmk+1fHZVCUrQLSNES
HNU1QKCNKMTcEYw0vzKAXUDcxdtdY0jz7PbF8GIjdQgQa5L8EftGukG1M9ITLZ7PbiN+TJwyy/s9
KeNunVgCLP5st/5n0zikZQtp3RIQjDH14nFL42EWh7nL5/NixjjOBhS3R0W56rJW/CfhsQmMobJl
gTFshVoCuqzAQiZDsVsDV+OPxa0FLLlD6zUhXUtfVccVqGYFch//nXIxcSmV4znwMfirhwDVhRo7
iFDtn8qh2skUJ4YNlyYOlqCIcHHJRV0mwL2z70AQnnSg5l6HNB+Ao8UI9Xp8NPHWZ5ZVteMox92Q
ZzXqoAE1tJebRYIkwSTkpA4lkkFHCry5LoWT0azTYT9Oy7dJ4HSQqZow6vUJDgC1jaEEZfGYPJFJ
2/VwUPP18FchZPsf4uhTqCtCb/UfV8yruMSBsbqa6zRJ2Lsi3QFHal55/lsDNMVK+mwrHn0aWmBL
gTBCAMky5dUOmhQ4X7WFF6bBIHbShhCUApZTdGBySJ0T0fdRQ2x93g9KP227C6EhIC5bVnn2Or9H
WflKBKhjZeX228wZgiMQ3xA0tJaXBgcGV9PEgzGzDfYbhK9ECLbIWekyGy9tn7yQfcndeifHpjnN
eWyAjP9AZr8eh6PXge4pR43LbyBhuyR4Y/gsY294wDcReXlatenHDTJq8ZOPHNGnJbVR2YSrIbkK
ZA73RiCxm+QdoKc13p+i7tBCGmpfqmVN8NTh9Cv9IpcoA16+zbZLiT9nw61A/yibfD9XibH1Z694
jZwGFeLOOpisonx1OgHle6N29hQgsEV8AkTt2DpL+UomyTIZFr3hH2lopXJ88Gz+G42oKZwuhc7h
0lxoyWWx/VPpgnGUvOU01s9ViR1kFvxW+KCUXoiERbQgo4d4RLVfx14CIFrOGjCssgKnEl2FXQtS
T5+IY6UD/7KcPPFEZCuxIiEGyaqmaVGLc3NezuQnu5TQB1GFxHuyrQwv6iIMVT+httGFcHvcZkiW
uhUQDTJaogvogqILDTtrUVLH1JJr9fNA7ozGXMAZ8fecu4k0ZHY3H0w3/jx0M04TVQO5LBfJGpSx
gE6j3XEQFn/YYicFh/bqt1XRdm907zTRFIEDOBb5bWg3bgKjD7ZtPjpnH0+WtVmA7j/neBcpwF2G
LnkoJihBm7kab/w33QRyGnaol/KhLQQcAH8XpuNvuUBZapM/Oc2UoabTy66Laqinh9DZdUB4h9ol
iqsGbo8b6gownflmlJ9XhxEdh5pFJ72cXoR6KPSD3kAvn8w0gxKzulbiv7I4KB7uIu+uSfF6Weql
YNidCshaM593y6YNZg9VI6NzxLnvG41cp/Suo2s6OHnMp+8Rx17Hy4b+I5jcPvg3acYa3Mj5il0g
aBq6F5SSVBs6vM1M99rXmf+lEK6zN0XfnyiiivsKlJ14l/0R4RSzs/dKdhtB78PYDlzT1PHu1zAN
nJ+604Fy9pnH+NZrzPZEQ8g2bS1nad/qOHWvXFF2kx1yNRwYfB+Ex+p9w4Qu9F3YoOyBg8T/v4U5
ajWaTqv9fNFxirv1ouAG/Lio/my0uLoohTUGDhVsH7oIss2mTWSV86d0tgSIXCv8kbq19+65walL
ZI5sOZKAUxZA1fZHBM/A3VTnsb+lQuWGFWCi4Eju6QrkiSFLDvVf8ECqymZqIjCdm4UNVRxV3jxP
kFkZzfSrDsjxo/q/LDSxDNjwDtR/LkTUT7lpKm4+yDZx1fQyFIPXvpJlmPIiNAwwRJJok44nnSYK
sco1fuisi4iz5SiXvlPyJva2xf/g96H8nb4rHJUkYQL90cd/CTByYw6F03wEcLxwl+CBCeoRhQM4
EnixXRDndKBn/bP0lzNvG+PdjxdjJ93SOptF2TwvOXQbKQLSA+Hcy+gFQqvPmZ2mD5UN9iP6xPRf
MdLyMGCD/EwmVOBCfxkVPnsRQYAsxvn/zpNA0kZe7lxED3r1jR6TkRrbHSMwIPfWRtuoZ3RqCnV/
NQ+yIC52k9DBA6EApAZRgcK+B1PbHEkhaJUJUipCQW6kp5yPX8mEel91UO9F9qNnud/xptAcSVdo
lRiKq0JSMMsgBYMtTrynuzbkK3DP13f2m3HZQJU3TR7pAbHe4lton//jATGy6Nq7Y3CuLDsE87h4
1GVdfJYCIFTPBomD8XddmIoDR1YMVIKyNSWE13DkVuPpH/Z4UpqPbQRdi5SPyd5qRAUKba+X1yKY
9vE4tOfVlnZA3rcQkBsluBZWG+qxs72BV2GUjNnP/53yEWeg/2CHC2zfMk3bCzxmmsE9r7sjOhBY
TV38NAwoTCw8Y4DwOmrCcsbzXafy/rkdG8aeg80UD46AhZ4xV1sb6mRI90/MeFi75HcdB2WQwh3C
1RgwbNsnwy9KgiUfqEyASgJ0rcC/lg70o5tscZYrQz3jboG1FOFuraCBmqfji2sM7D6e1Ev+213P
sYfiN9Ei9V1AOuDe29bF65QU2Z4ZwrgYixOhfKRqhn2txE7IWBkVyg9kvCGvttOQGseanto6Z89s
hqCeXL6NdSAOTsftg2sE/m+es0P2x93MosVrmFMBy6xKx6h+TBQvIHWxXshic2wFQQqM9JwKyH2I
tEmR2xuqTRuV8IjT93+5c5yANjOrQHs7mV5o4AB4R8Y6b5IncH4mTzg+tA4CJbO4EcO2RmdNllzN
tg/JNgUBklGZBB0QqmgeqQGm2gkX0PjvUB5TsQ3S/R8eAC+RMvX6y0IOijaDdj7JsnldbfjVzY80
Azm0KAQQzNveL+ODFiGTEpUwoobwoVG1R9Apx49DUH00DV7sor7FwSssSYxXUpxAo6veSzcqsbet
KnESErXy2Bi/pV09nsGG4W9xFj5/cybvbLZm+QZes/GcjOADJCUkZR8C7JBbHP8fGvXj9R0lZwjM
xxlnoRD2MyGRjkQaKPKUt4qb6FPJxo3pRsYLA2DDLEZ2ijpv3nqxmYS8AgphnyYgDOHYANHpmLAq
HIzZRWODMKMDOFeBJjp/xIWqJIJgc2y0x2zp89DIcvcklCTz1CcjeCHabk/D2YqXI/Pway3H1v3M
zHl8ABYYFVlqCDrF4tNkmGuskWB+NvebFue6LxQwsvTrUJnRlRajS+VVB90v07vWit6ZmjmIl3Tb
48CXu1sJ/G3YgsHgCZUK3ZPPcOIEjpUzmUw2zvjcYAm8VDlEw1SYKxhon1VTpvV8wVHDmUxFjzvc
1CX5MQrMUCh8TS5RYmXOmfVUxdYMJOBS7MAgy6FdCekG7jnmxhozYKdQVvceDfbywBURvleAxHwp
wCJvofKxDH17uvG6yktzzQnyeODOn97x414eiClcz/VHNuKp67CNYRWZPABlC+KxIfB2bsRwitMp
QitqkO4tr2U5l6g8RvaMvHHlJIeEu6DNSMVy8IoEtFRGan6JcvfsKVyLCTBfKFg9PprRBIxd0kwh
IWHm1jryaS7e+y7PUQU/LPv13SRRLyz0KKLGyQzUsbWQfdnZnbp90quLbc+PHlR3jy4O0k4oM7xq
YM7MGc6sCYYDqXa857v56tXwnGqUEgJrCsZTqxPaReDL0/cgYmgBC3+y1c2DelWd4Cg9HvaemxXO
6iVHDwRy5KPSS8eSPbIaEMFw4I5pqBtRFg4I23AJlXU+iRI8ftEydKwMDQbyspakIlQzluYevEX8
NADU8jCQooSyV1YzFiD4QDf38mHn5say0TEBiUvoMereoO/JDMisIwG2nSDJ92q7CVLNzATXBUbU
OG73R9v6ywMqhbEFjNxlXyTNf0Sfv3nJgKcsbxMTL3jUEhYWNsPGeZzZSnC89UX04Bv4BqR2Mb1Z
gHEhq2BObzhX+ugtytahaPXcSebvNTBO4+SyeFpAh6Egddo92D04qScDv0vluMHWuRHY0D7C9UyA
3fFVcNhusRIo5aSQGFsSMezSAvI32dLWDHg2ZVTuepHfwIXJj2SSDvTmN0BTZw8icrY6jHoRUAJW
igv+gH21efNajWVzTJWpp5sXefW38EfI+l3T3z2KG4F3afoBLM6Fx86Q7GDnXPX63uA5VKvQbXWX
/J2QNs4du1/4l4S0i9QqN911rZtl9TJlXjzFCTf291e6mU7R4PY+D1joGP0sH0QaQpCBMh96b35D
6T8/aBP1qCG9IZq6eufxPlbMoAFxRQ4RQwNUxAZo6x7bqcDhj/zWgiDojY1j/4yf2Wey4kA1OOFt
Pga9Fi/f68XJdolfZ0fymh60i0cA1JHNRWl5ELwwqNFtBLYLeL/FazG9IK8vw2AuB1dTCoUB9QpN
Xh3H3AVvHgClQPSzkDuRNrgF5ZSbjZ4K4iqpfx5Cjk5lbqMnlgIRGargzuPZJrC4K69ViippHiWl
f4pxH8DJEs92HwqCkLkQi2JoC8cZyrDE20GkHkTjQZLDwhHtjqUlbmvk/uAAAaMiVoKLjNRo6g9t
M93R34xW0e5WdWK9+DoG5Ph2ndVIC2GfC4ibi5Pv2ZUxKi5m49x4noECDPTI1qTJu1E5HeoNYcd5
3EfExJyoALHHP6c5c20UKDxE5E1Xr63XGLpG4K+c1H/xXAJySm04UUS3S615PBVFZ6LCWe1HdbMa
meQvZiwbSJr37cYWc7XTlHx3/HvaoTn5fhUytiitksgtJj0IC1vD/WxYQ/EwyTnfdGqYpyJ4rhLv
UEEFagiz4S9U0FevpjujUtqJvyQN+Pspsp2dBOfcBoSa1UQI79Q7kBUveGY0/LOdyvboOtBtz9Jl
fpJcnJJpBjcCSvbGa2JKFE0mSbUHEhUMDKpB9VY646AC3UbicUZuiqaGt0MK2Lj1FiNpcPFMpFFB
rme9RZ79u9cycEa448GY3PQbS9tqi0L76jEokQio/e69hsCvAsFyoDfQ082NzZ6DcJRuHLoxpMBv
HP82F3yyt0v96hozj/Dnpy/3qxh9JWji/fkBF2lK4HXx84B0r3rPwAl/FaZjP15zv8s/JedVW6eK
QQGwiG9Rz6rdBIaXy1B27pNjzTK07QaISENWYdeDYDVT3KqAqrDj3OZQUlV0q6qhHjWLn87tRo9p
GrNclDH+PeNX0+5sVRo/S/BNPcX5WFxqCBCGjNfOO3iO4l3kFebRgMjEezPnX+xRWkhrGOVnKKzh
47fiqYd8wEEqAks/88CMqXrUtGBW2k42G1aOzJUKk+guNdOlnre6e+PAJg81fD+WumHUNDOeICcC
nIwY52c/ufQoGf1UQaX9098WGrht1X7qcA6rYsgyqsD5YxYNyBzkno75aZ0g9d+CwWlipt468GSX
ffBEkrHjsFSX2ZsfLWXSdgjwsm1UVM62x1s20ANxcC1Z3EE2Z+FgunfsU4DdMkrIQahIh6Y0DIBw
wBtkZ791s1msXjpwJS/P5Ic3Bc6rCkBbkzOQYU4VBOMt4YfrCwMqXE51O4OkjvSjDKU6DkII94lN
lrM2DhOfgDSGbMEPewD1watTiZCitH3qiuAgZwnGMjVdO9JeuOGctPau9Qt+ZKXxtYtsJvZe1KQX
Py/d/G3irAlBpYjPQuMqy4pw9qJCyiPEAWqAXc3+PPmOl22sBKSGYxaVuynmKBtzo3gD+i2QFk+G
OEWNi4JjF5RikZzE+9hBbNeO7WHrqyHDrWZXFgyQIy8V72kF+iK/FPmVhsaEWzXKvV5taEe/jpDC
bSBhkVifhQXMP2jgBrYtU5R1Njngx8PgiTBQ+f9msoLl2KnzAJUSxw6kSf0ddfHBuL1GkX8NJVdK
WX/qOrGXb3zHSXazmt8jF+bvaGlyC7DVoKKrSncRH7Gxq4s5vgioyvDwvutTQJB58WXt1ijsOnk4
+/91JHOM92BOvNJ+MeKpAO+DQOlSESP5uZiDEWIrXspt5zE7BFTTvlTmy9wKMGItNn/iUPL6NmJL
jdxlvSDpYdZ76LF0DwxKJWdgh5dDhPfRZzOHpGAeL+O7IYc/TRR4/YV1eF6jxNXbdgmkqxLICVqq
YkCNRhRP6tHMJOBvoCgxFRQmwanNEZ8RRMFqSGgZKI04G2DRkhPZHFRPffIhttlW1tOC/FOGHSFO
xwWe42VrG2dq1jG5bsa9gwr0zepzGGfhIPFto6gOGbSLjtc2mq4dJUSWT74UoCvYFxFYLzPT2rdK
K5D5ab+zBdSVF8MdvvzCPkZD9OTFsj5IKkoVihN0XiL3AnY490LDGw+Nl2Lf5aCgobAkKl5nJwZS
6Uc82X858+/pPRIjNxdwrfGlhYgx96ACLcwNmL/5Q2yX9AcMWanAdCvwUsDoussBqjnBiU2pA2Uy
yeOzZRR7QkFX1dAf5tp+5Jb/AYwG0V1+oaZcKl5uKI7cZKQh9cgmJkio4neBOYSLph41/uCK0Jvq
QmybqQBz8CZo5nSbTmlyoaYe24/enS2auLhAOg5H53VZob0LJ3/GTFSfuxHI1dU6N4HrzKBJv5ZA
xCrxgdkPoOGQY0cPeNyddLglp2wv/GlcHfrWP1bp9ySdoOeotMaB0wye8nyxrmqN3OjPXdpgB6TY
FpBtb65tGzUTMroYgwhv67R4oN3YKIa89uiX4ZJAUbcrIUa/6cYaE8k/GH529OzsnQJnBo1hHAT8
rstrJx6D1mjpiwnkIM+x1YPPiGp1dQjV5/rIvV+opxuyrVPw97Lvujw5gZv4rj6JDGvhUVNF/nkK
7iueqJaIRd4fINf5E5BX/0JNxruP3r0tMVxQNwAxruOKn4P/fS4tbw5n3MEBoFOju1h3DrJdHJX9
etegv/D1zrDeJejvPlc3FIvuLRTQ7EdjCM76dkABFHp7b1n7d7cUL4YeVZPhnBQMsMh9Ewh77XKH
AYtYOCeyBTJPgXAg4Db9VP0B5TgFZ39CG3Q++DnUJ7W4V2qadWgh6XHgCzTByCEyfrShh/dIJrHw
4FpEzRlZh0GGtAjEUsPKhhabrUQxAYCGerr0o8Oo6hLBOK9OXS1+JS+4zyAd0w1vvtE7z7ltvMSq
INJyoEUwSx+4RL9Od2Vqx3H/ZLgQBqGk4yDGP+saKS9KPAaQZHHBvtPd2HRuUtm7FskzbaLeDzul
K8lEjVpbx+tJBUOCLGnONh/cPZ1n3x1q07F1OXvLQ+Ad7k7ayaePuWveiT3e7UAg//OxvI4jRwCM
84YuGFtJcnJa7wv+WZ9TWTo7bCWSPVfDGNBtUMSOVUjeVjjtozWDL9jrrc8DZAs/z5BmUZFkmTh/
hphr8EiT835OwhmynCfhd+Zza0FDqhZ4AvXmuCMAa4ry4Ac/jSEpiHfWNuxa8C1G5ivBWds+xSla
XUOvUSFhkRxL927enFNembu1pnTV7+Pghd/kwp1BaAhwOz6fe9UVqcIZVwcVoAa1W50y01bn+RFE
2kRt7LpsBCzH76ItGYXpgb+Uun3qRCB9QGQNYbi1t+DI0Nhpz81CZAQ7/HQaG3/VZdDiDFo34s5W
AqG/rXxQ0pOjUC9G1KPGpBcjPSZlBxRh3E4hr9dnfOuD0GHrpU3hn5yoR6lbzMC3r2QxC1XcXyUs
d684pa322AzITU1ameTnLkdqZcAtdnWZIDgD04CaOpZzYO1pVmnMcrOOudIrdmIcN8wSRb14z4kv
Hm31QNGGrZ4eswBpm83qIzMFTBD9u5jfUHbHzzFtHPU8riav02gCJN3+QhFGso8jyFHu6YYz0F0m
ST9ZueucAyr8vHE4ZlSFTeXl+zSwh4voYtABT33zSk0gk7fMHfIrjdrZ9w9tE9khDZkKG5CNsuzF
+0QmCCCLXVsDhWh0CQ6ioPD8BAGGPTkXiyOXidrCTS9YdSIbXdREmpgN8z5GxhEZX+FMD3MUcGfv
Dhx4UwdZuU76DlLV8BSiMIpt3KWQeTBB66VsN4667wEWtsT8UFRRD+EO0WzJ1mQxTsugd+6hbP0r
NGqfA+CmXrqpGT7lzvAK7Ev5Fc8TfugM8D3JfCmwU7DxpxUN9aMxdeZbKUZsXTC7rIMZ0r0g26Ah
3vDwoiAWcVmHotkkiV99kdnsXqMJ2C1aLXZmnPXHcXGkofoIqJSHVq43L/vY4UAZqqaoRoCPBkDt
ofnGV4eB5AHOTTIAoVuOszwVknLHZps12k6rbVlGE15FUxj1OktrbVxzElcvz9i6NDnzuBj2kKHy
Nn3npd4WoHXrsTfy13kZLdwf1IiWctu2OC1l8k4XIgctxaC7ObP+qXT6XR0l6dWu8Lu2VBMBcnqe
MuMTmUZIi0PD0keJY4dnyVbHUc/pyz+GxppPCZhWn3rkkJ9A4z08MtRQUIC2G12wHEbRol5GxeqF
Ugh3hn4krL0OJu+PDyei6XECEvhoR6y5gH7xo0EOX1UY/RhTT8dYE5J/PoQFtEnHkg2HU7fr3cWR
985GC8S1j18dIIDQTv57gV/FOa47nMoG6ooK/GG0rruTgyrJpNSvHq+JYhAgulAclxDpVfzVNAc6
Wf+wUVyH3dbWSIf2EwXTWnru/ON62vbf10tRExniBBMwL2hDc3Yjo0WCWty1q0s8RXsSziLCtlVY
jBypY+zXMKU4phW4Bmj+6ll6KvV+dtKSlh8fpyaozvo0sSxGCIcVJtLkP58wYsdU9+Ajgx5bZbGj
9q4njjQGIPx2MqsGwI7Io+ah/ogdcazX9Fuy8dj7DkXbtgZZYRpcx8SrIVA2RODxUQQDqSIToF5S
mT4YpOYHkH7f2slJTe6nYAq4m6bdtBRNJlsEANMmijqUFv24hg7m6uJ6aBMJAY3/9fKAKRkjjsJ0
1M0svdTdx/jVxTt/CoCcZig0//lj6GBvmSxoE/78ye+G+pNagXxeZNkf9HoUq38a5CBbST/Ff3VL
9Wtw8GugGQsYMPDq1m6cAfSLnXp/tJMJ9KU0NljngLpTWam5GVsUtcYaTW+G+Wy3IXNw6AeAevQx
YR1ztXaUGqBKXaeRwZt4JfbU1RfHtq6elOSomrKuvk6ZnRrvpfPk7aIcX16vWB7rdBk+25Y/hyAa
9PCdxHCWAKYxVkPdUA1lxtoHaLQkIKsyhs9OEqSvSMSTjxq1WDN0ELNa2ZDGWdE29KX9iZqFR+8m
io4v2pQq1W03Tp+M2bA/jbyun1P2Xfs97IOwb82etanpjOa0dAGYIWPzY2UG7tk9XrsAWFPrUDC4
wIZtPvoBDi/xCcjh+D7fgHpgOJIN4gc1pB0p0xhAkXQGRKZGzi+B1pyPR/U67ovEudiRgwQYGNbq
jR6TMWGDfQnEZMCTbauyai83JgqhxlIrUG8NpqBljp3DR77ICgJ7E5df3GYJsMErse9APQU0WCZ3
QnFlOVobDm22HV7f/QdH8rI6++DF2INSIwaqiln5a2ats80F/JcGhC62oKsDqfwMkZ8Hgafqg98x
f5f3itPAMD5s2luMeTpsKDCOF3A5eDZKYlA2NWwoKEVtQ7V1gqF8QOU6rbB6G8DiN7Yz8V1Pe9jB
x//FjAcIi6vdK+1uQYBQqxpZbm8AVMx3Vge43LpnJn/UJeKEncZjlZXRs9Xh1LGp8nXk9Ev0PLe4
BdcmAyBPRVBjW6issQLss7VNBgw40dqxQprme37w7BmTPLMx/YtMFOsM+Nq7zAjXkboC9eJO7viQ
s7+/xdBd8jf6OZdP4OPtO2xk/w9pX9bcNq51+4tYBc7kq0ZrsK3YnaTTL6zuJM15Amf8+ruwYQuK
2n2+c+q+oIA9kZJlEsPea9Frj95z/mzGa9PAs0C/N92rLF1AuDDmoYtjVdcFcWXngZArrfiKxnZq
oju7xjms5ASDhqQZZbWEwS17FSKHcOcVS3UZwdyKMqre3+EIF9mKTjMCxn9XZZb5zbWndu2lZvfi
TWa3E0vdnUN3sI9N07A94x07IAN3WXsz21NejkrOaUt3LUqboRoWuTpgnOyezVrcWKTYAV/P0oIc
rhZx5+XrXgDJWqdyeNYUI69LZn5QOkjIohRZP/m0I5u3zA+ZKHJjmdkRgGGd5UnHwSpmBrU2VV4D
OMJam6CmOgWTeGvcOQd8qR4vvjWckKhNZvbV9sbLxmm7kRJH6Yxs3e3QO2A1SFPz3Lsg12TlfCQR
NSAyQL6AbAzHR0YW2TUgFDw05ni8kakusDzL/dQg4fcTFm1/0gq4rEF2VsbLwcfv2H0k2a+KuIjT
/mWWaGHSGKge4Lgc8DfrGIrT3CnZgkQABK0+7w/kqRbjJrI3xxCMITf1nkjOwSoy7ZEB6oMPRFWL
DiH4PqsynFFvLAwUifpsPIeocTxNZvKLLK6nM2mjPhrxkEBDPQGKSlQXOdOGhqB7xB9XG7bJ56Xm
9bmZ/WbYhJgdrbIUPLyGBNspsJgExdEEIjIzZo9R5crJUsN2QFXzQEVtpk+Wb/t41wXF94bv8b/B
/0IZdA8OzMXd11afIhDgthtMNxfQIbVA3jabfYZcKmQCApWbtHENIOvVgpLgB/BMvaQ0xDf4piYb
1GWbQOiKnQ0pQhBgPLwlMmDJgnRjCYPlI8XiQN0pmLHFhY2peZVYwMJWY1LlSNossXDvQQDXDbt4
rDIwaKOJ8JMH9LTT1SsaD0MbeTgbKdlhYN6K1FFU4OiLyxe66mrP5TlyAQ9CCYZV60/nItq+JRrK
nEOvcyskVEjFkuPB65fdbTLiu4LcFaTHHBUd8Atbe58gQ8ULiuhkAkBlZ8VltkqSEFnWJOQyT+F+
HAkkKpAmj7EZRD401ArtfCdTsSbbWTaJa/FGvKLkSrLI8Po1TKyd6+flMU2X8OyafctRRICuqSB2
JdVAY1nbGw1IWqxxNZie2DLWW+BStNNW+cc2pltDh+pBGYKaEhvRK98f6i1t5qvde7VxT5v9qvsP
nWFG0R7fzvEfRnK2ZhbzgtM22RXcPsp84gedxRHK70oPsRR1ALCOLVtSYJKPb5oSj92mRZcsaawy
RKR3nXoOWOeEtb5TaOPSBzKC+5bgRlwPAIP8y8mxuDAsE0lvtwlwpM9Z+n3OgTZ8qydNBVpf7CXh
2JGe0L6PIyN7MX9XD2T11L5L0KPneet2X7GCnvb6Ka2f83eyMDfXkz/iMKzACXJnTcBmaM1mM/GY
VysSUvO/jplEldPu/1cMU2LNkRHdQj41D9j/w9IkMoaTZkG541Qh7X8hG8puWTd5ZipSFiJY0W7U
+59keH+/xVPcLJLppSxK7Pv27oG2P/Vm6RIBrrIJ3H6rFUC2et9Q/XDzlPZW7zXO3IJ2ig/LLqjG
4hDmTXDyZdN6hn/TfCRLU+QGogoPuEH/Zvyf441Buhu53wEI+v1iM4hJ5tJq/5qq/KWVREi1bKjn
W8D5pF4TWiAXdyx/rWUoKQf70Z0hK5D9OUbxgeTUUDyTOJVoDJqT9gAWw6MORb0CWPQ7PhQDCswB
1d5Zm1QeyVYux3ztBhkowPtn4nm2LUhDRqpL4EB5ic30W3sZJL066UA3gZUPUuRRfZkgl8tLRYHX
InDYO8CZ/MIKlkqCsKYIxRt3GI2JFGysv1ZzCfgIyS6m/G66H/qRnpxdUS3uWpOLASNqOIJhCQXs
yyYNkcVPoOMEN66gw3kokclJQM1EiONIWRxBM0F9EpMbINuM7TR730lEoOMkV9baTkVG+WCS7rT0
HzG9InsKahw563uimNplli/diyFPgLFEw9kvdePWrt66NKYG+QUgJCFNBPTaE43jmRnbak6/39lV
tQXEGS0sgTW6f0MlMW3n4gMh5Hno0+CpA/upHLROCGA96gVltJtGLB1IYYYe81dZgcM/vwDxEgnL
CFxAZi/cDv8nntMA9b0Grk/cjBu6uazx42SnPlLIkYW/otvVN6Q/EvVuPrH6iGSel7OF9FEEJaMS
aYtvU2+/xAayMeanERwLoIJPO1QtOzneiajCVho2d3N/JilZOkZSnJYUqKtrEoKwBonkYJcTHAXP
oEeeTqUTLWBNxhQuTDj+e2iS5sXRsK8LEL8roZ7i0dSvLWcP8HdZuL13pHEb/Nl3tTgbddGuBUoc
NynqvE6zPNvNA3fEjvp1TD1q7IGDeycEELJU6obchPS9k+lh5c3VFgShKJe82oGLGydcfo/UXo+N
47bImFcizbdF0qlfBF8BGFGNF5oAopCoRx5CI0l6sC6nsvysdRwQwoFbG3M24HqSMEij/JRnFgBk
Bhf77GkOeF0cXCjDjAxJiG1DILEs9pvhAFrtbbSAoDAAQOwDGJQvN+Urk6wO0yBxv5poOXkwgodD
DXC3z/KNaPvym6jGY13b3g/kZn6xKnP6Mpq5ux0dzzoBxJw9JuPCQIQHgGvUklZqrVXjDLlGwdSC
PTJeHvT6a3YGdjaxtcKKip+T2LI2DqrmvhRJ8beFBJK/mxbY9EB2w/f4R2dM49dyqPgmH/rxuZ8r
ExN/YItyUSYgOqo38TyCde8DcjAAUk+PLc6v12NiSmI+LIZR3fNOIEYureVNSn2vuBJ9NaUxreki
FPDDK8mL6PtQF74GoCFFofugoSIlU7cgDSt5Ea1WESSPmY6l74NuVfuSCcm0idbefS66UCq/Mq24
v9r1O9GRdTxlfP3ANNRaCgp4f/MgPCwUr59KX0z9GVr6bNcL3fxtdCx9qzfflg6kPyyQoUFjxCXY
6RWRI0ZuCSrRkEErRblG0FBgGoS3obpKp/oj8KjfkDbI7w4cBEgtONHzkCEH2JRHMYLSFNnfKDqU
IAbtaLXjjsYuVQb9avMPNVnGYfBoyjjKhWSo/0QJI8X81QbZdNHJB6ERKExCVR6i6kEm1BwVy8ts
YeGtK0SEFHdRY+1LbyhX93UmBS8BgJf72Dkifxs80YwtwLCw23AGaEBTYIoDDG11PzcfjLrUkFFb
Io2F7i3OMlREUZfUQ5m/MPDX7CITBXyuhFa25IyeencyI3N7JCVKGwDLDvve7ZF0hpG2oyESxd5C
0fD/R+aAknPDsfOEZeb8lpMMaFrjmCx/kUSlHBtSqS04QFS6G4+4QOZM3oFSII55iUT8a34zztiT
800MOwNDxdTge7Ul+RNPebsP5+RTMEaSVkWyR6kuqW+k04hCXrwnI2MbAqp4lY5bB2nfz0kDqI44
Lktn5dfNtwb15geSkZaaKLLqjYdi082dIhP9/FBiT2qljaln2LJG6e0KJuCNs8Brm+TTXKZiS3io
Rgw6t1VRh98ZdrN2JJs7fzgNEm2VencyAD3DQ/kFDaiQ58XBkUS4YP+dT8g0WpAKvqWx79rRXnTj
kGxFAUafe/39eOyGaic6K/4ciS7a+ubQPjhT034DgjAoRBaARNSsOVUoDFtXo91+A0PIhDommz1x
kEy/ACb1BQeLwZMftPO07IypLsQX7AL6+6pwylPmhhuGjfIDjSpgByHTRiqWEgXqk2v59UqppHCS
QtKQDIcdEeZFHpsfhnjYqyFpjKqtToaVv3uT4010A1CxPurjEFM4DXjNWx+AT3fRCwNbPHQ1FZn0
KV1TmdLdiRqPR9HF5VZdRMa8Ca9c9T2Tkboz9RHlRfUnlN9Hhun1QYVI7BTn6x0mKMbYI39YgYgS
2G8h8UTDPEyR0p3UO9JQQwoQ22GlU/oJcPUkGKlWd6WXrhrwYe2UDWl4Fv3ectvf6T1g6tGOL5LM
8ZiKOjy7rjvGeiv4Zu+4Thf8pLSKzLX3nUJf4KOwEfjKVg2L5w0LwSupyR+B7f+ztW1jS/J7Dklt
R+o7Xz2kHpFJUk8GFfIBcCfXTJbalmQ41EaSp1ZrP5KFLHvlUx2fg9x1XsFw0CK1gDf7icovS9c8
2WUFKGSeF1zmqmzxbxoex8j8ZCJb/JEl7RYV8ka97QYgLIVxghUL4Sl4olXqRDLzUFNKUhxtZ4zI
plohV3kEpRhfm0siTP5nDvzJECBdR/UsyALxejMEkdQrOCpwmGWkF0IKHh0AFq40aLDCFAYhMaT3
+MJqDH6hQ1CF1YOGOKaeU9Z/jKhwQ10e6lEHVBi8L9kAkxZt0iCbNndrOddhl8ISxlHLgQZin6IE
8wDp3qYt31kjsmniEkeEJu0223Lj2Sqn+cizV5IzIlRA6bqXAe4U2dVlDE6LKZI1U1ZubAqw8ayp
Uiqp+fxIPVVSlXAJ+CrVVGx1U2eliq9+9aYCLPImbeIX5fpt2WrwsdkZNvhFWzE/AaCgv3iysYy6
2YzNMmxNB0UPq9gC9R6ArpApkfUXasg4SoEF2Jljd9CK3B8dpKUXjjwkhC8ZxmkAiAcG5BkPGyK0
KyKb2XGAhp4BpY9kxrx0WAHbf4Wp2R4DIEg/JC1ypZGUtCBBrQc/aVOKFfY/AHHp9fUlBT2LBLYM
XKOKAMKSsdUIWCxQCsCiiEZAXg6ztUfxPBa0UjbHZry1GZLIbSRuPaZ+7z8G4CHY+hJbYQEuqgDv
hwtUIo4/X5dlzblJCgxZ79XrCTghj0aWrxaggKcrFOK/9aRsAlfYBX/rDItEwBz3xLkZT2WBhSnG
uglnj/sAcYaQ1AJFLisrDsqNln1oHaR4nAJSlh+XwgL3+GJMewuYvZ9piNnbtDdHD3iLUouy1flm
SFp7Efxz810Hz2UFM91E6UflWnRVoG4swVeJubC8R7K5u7OSypvJ8cPPOfUgVgX1xayWXHpaTyuG
KcAbFQDPl4/WDySrIrBDgf388jH78ru/Wjn4wAESU3gYyt5/Gm3bf3IIIw/UCuteDklG2jDI+CPy
LVYk1w40DIE0JnfdjR0pYrcbbcDVlOaD66Y/7owp5hTjUCKfgBArL73U2PoJgfW9H5e0xXMIxG9O
iRRJbFclTzjbLdgqkl0Wojq7qb8kaZE8uXboTEhARnZkI/IDyULUPbw5YF7srJ12cTck9EPRmxsd
usT0bI3ZTbWm75gWSOpbmeIG6BZj+PXuy1fLKdIG0NLXrddV2tjskhpw2IayILNGggYnjXUGS5B/
AkcOqNoYIJMTpODFsqHeaPZsV1kp/lml1uyb6UnbMSDmrIu+CZETAAV5aG2Y1EcbU84jyXXgIe/E
zszKEeVRNoqLQYbYywNb4tBWRyRyqDABaHy1u5HddJX3eywKk4ka1Rjk3LVvF6nzCSdUyzJ31rqv
/PyBNwbwebOgvPSyoR7gub5FcVYcaYTK7uriIOP6wWpTkNxfzUgxze03Y8GLbkjn8kKiJkwBMS1t
hdn8Fi1efFBPcV1CO3PkXna1b2/1m4Ae6NTQ851MzD5xJIPGpF4WpKjUC2WKUX0lqjf1m1Begcz1
BWhIV8Fb/Vk0wXNuGJhgWQFA+KMprFdqnIAO4zFvbEusagOcUE3tnTLGYYmyVECYSHVgtQlg6ux+
Q0NSKBd7mPKTW/W722B0ndTGcfWScLG/ibb4I+oWwr/T5g+aydxMqxqa6dD0xyFu7pv5D9nSOPYj
/LDG7zcmboZNqBZ5oKhPKnqGndy58VZ5gL3fmp74mXw3JLKZZnBgZH29B6kecOOucuqRjNnxM8Nx
OUNyaHAOs95apxJYNpbNMAJnJnd4CehrDG2c1t4ouI/lOcmoGUG19Mz9qX7QCopCvlpRGcgXVn53
8ckakIy/T1EOAlnAwsebfuIOMtHQgJveAS6rXZ069g/lAHi+UycbssXqEdnJNCYNw1nACmg3+Y7U
2lAP/dqHix5TjxrD58NWOHGnAmqFNlbOcbj8ABeOu538SBypwXc/YWtVjgH4PZaAxAHh9ORb6Nqp
JeQf593gTQVTh7XdauQo5rxRK6dBhZb+FFU7UTg9vLk8aZT7/eXv7Ae6MXKlxo92QDtvjpHksPQV
8yUScY6h5Mu8GbtWMe9B33dSsuDOnNzJh3qkpp5WODlI0nAajbiY1ABjgrpKqp2Q545KRcf6TSe1
ZXUYr6sa2cALJcb9exqb0lNi3CRcfqzaCb9r5MWRi06Y+zCBbqLgtesPABctTgCe+Lo0eGEiR2U8
M8n+TEzP1BDdM/VIEQFW5sjbZX0n/8iWwo2JFWxAgWOs/jXmne/1dkAKUZ1RRdobAxD68iA9Y2d7
mnfUdeYiO3elfQZrUv/gpdWUylrXdM06sWwECk/Amip9FnPqcJwnzX2cJWSbyYwLAHaFGYCpbGF8
0uHcEL9n8Iis0tJszYMz2eYKaa4RsF0m7K8hic/e+A0KB9T47hGUmL8Vlu2fb55b9FQiN5Sp2Wv9
4KIeCPb8R9VLPt+4ajNy7VhpI00Btuqy9DBU1367or4RZYGTR2xU4MVh4GG6bpPFeKz86raZpsw5
eoI/aLk7JJFY0Zi70yesEprDR668N8wNT4WH9J5fYpIxEE1sHbi4Wiwp8hhWts8+GSjROWhXddle
Bk3b4TbomaP+ARuRFjBtCs+yjqi4s46ziUJB1A6iq1RlPAAjx7U7f7tgqfHgt+XWCtzOBnwajEhN
vRufYB5YeNIqZY8K2lXcdknYgoHatFFnEYOAPMaC6dS64xbwMTWyF9G0fVA90fCqJFMtpx4pgei1
vZNTDFLiRaKUd+4G2MxWczBwZJn6q9wO00vSB/FLBUb6s+cuzyytkxclEnW/X4wOvAPSghojnQUW
EEBUxKHgm13qmZclMW2wScOsy/PmEprTSjvl5hIdpizHgt7meb4GTluztbqlBDDMexBrwNsaZT7u
gfxIYSb+yrfq7DKOI8OzJK+mEbTdMukRKZTnUZIHGNjLeqhY9YlGS1c09o60NrEKtE7Xrack67Bv
/e7iGuMYPNrBvLNRqHhQhsqnD9Jqs3C33XVRDJaK0vUvJmr4L3WPchpQaHVbkilFO5UPhot5sJbV
jpUBVCE7aNEc9j7wNVwUcs7iieQksgDRCuo5mx9ieRkfiFfmBJw9+ctg01zgodDP+7gEecpKlzpY
UoPDsnlPhjdqd2G/+DBDxCj3uUp7GfiuqoK0OhpdRoUkjVliiXlTfiEjkI2O+m5d4y7prl2TzWB1
+7VuQzreRmz6VWDEHTKVroBn2KIBqTeeyQRdphVAvrYfKwu7EL8ipNEQRdWvKDyKDjSqxYS9ckDY
IQ8RCP5bEuZGJR46lcNuFYMLGNgY816nfgp7Lzg6EioPGfQTyKZFq2SVC6KQFfLZlJ3TZuGRvKj5
QE6ia1yyJ5GOSzI1pCsCLhEoSifsjtUn8C6yZ2pCZJM/Dzvqm1H/JrXBgXUKwvlJG5LSGpNhD7xt
bGNcIwjp5U2DwNvEtDZ3ig6VangOZcteRycPA5t+DYBHTzjhbh95H2wWu05ehdEg360epiMNOwbY
33KcfiQOS15JBDRKpMEZ1q1FUYofpAThT/zaWUiYoRjklfDaPV0tyIzXyaVHtWgDEJARGHAHt8Cz
iJo2st56WpaOPAFmB1J0SNZdTe6M6zaqdk1aA4H2Gk8HFb0jibpTIFr7yO0kXx1K22lfHJXf3J6Y
569vuf5FGg8HAM3jXUEvDNlksgEjBKDFSAgebLxrogZJjuCVVyNSuEhjw1v/6qjj1PIdRQqS3QTr
dFycI7b2+s6UnG6M1IVK/znloJQDNa99ZCijOCbNe0/LTECMbLg5gJdHmmgF94awVELS3Kn/J5mO
Sm75GEf/VWgTTAKTkSCJuAEIR4p86CSNvjil1x/qkbFt6XZPfdM2Z/CmnAkbxw+m+XIdAcxRjQhG
J4nxnC5K5MlZ6VTXB1UHC9ygkzda6SEEyRyJbspnm87+MwdFZJufUqyMkWSG51zMAD7VGPWBRvqN
TC9j0xldpKK3SFl7f7PrF/1VSaI7938NyyJxwP+p0R+iOOz2jlhQFSQbc0R9kJANDbN4/jknhbml
EcMWg5LTkMzIgYb/hSx2ihaIKjL824VsjMlRx9FXt1xMTwSQgUDwNCN3B5QhYVFEwPVxzGSzSFnP
bPAj4ZzCP1GzeEO9D7vysxYhn9FKNioCdbUqr1CQJOJh2WjZjfnEF7Pf0XWQtr5p7QB70wwQ73mK
xBwFW0IYJBq75Aan5A7qRNtoF+qNYfRQ2X79QBYkunMlGcGetHdQKdrlQ5traNLe3QEfPFTs2s6f
BN/i2yMmltSlpgL2lL+kZxrUTdCMqJ71vLPqDjbnm7lCdZj2oN59mBQ0lTXWOdrs3sKcwVPwUSi6
XOuK11qS7nVhkz8uw4hDVxF/a1Csk+5tR+SAP0RjJUuysUYWb2ps6DyGhTkD2Teolwk0A3As/fkb
t5CKR9baj5Ra9ntaYe5Fwps4NI7EsIDBCzOJde077XHiqeF9LUCnW+ehOKcJnh2L2w+fhY3DSRwU
Rz+B+oeVSPGzSINu5SZh8VsjgnrXAcAZGfas38dzKoCdaBQo4QE41BY8PQWQrksLsEc9uMaBgfun
VzuAAkO6PBgdYu5v1VhaR26GPF2nzjZl3kVPyJOPnqiXGhmKrZDAtiNZVzcu2DcbzMOqGpCC2lBp
BgBdlXx44jKAElEEA+cxOzWmsMuEGSNFUEIdJ122YNYDf7O8D7pQugAsfdPwcO+xLj2DKq0DhTmK
1Uwgjpzn9Ov9MpRWkDlKC3HqNDtAwJ2wpNVL0MFaKqwZk2Xl8xhlFHJmQXOBoe72OSYxzyTCZpbY
58x313p6kQDdpqg60N/KqQRZ6BjkJWNk0oJGPKiABiyvYtqSX1DgBO0uAS4bUvNoAcWE5JQ6R4lx
1GjbX820BVbMOcCQUMAxhCOwtcDqvEPqxoBq59QVqOydgx0z7BZgVe48PRTADdlXjfvgLcI8UtPN
IpzVmNkNsgv7LjABwJqmQFK4Wml7Ut9Yqi7pSaUtqRfaUxOctNBu8V4BRlLs72PLeyAXWzjeymuB
6qvPfoKlWvqzHuuDLQAaIf2TNOrUqFuafFuYSO9Qx0RjCZ7rkUcbgAhiR8MvoyfdNDhKeMyW30my
VBXqf5cZefBW3xp7EnYeaIxWQwbKSqDHRasoLp+GqDp6EtSRGhzkejfDO1lf4BX7n03IY8l6IDvq
qHdhaOhcrzlGBT8Yja8c/jV8EaOwiM81WIbkjh/4ZJwjlzdEQwszs2qlNdQjNRnSkJpUOushaZHU
AmdteOfHRuxkjy77Q1vcheILww6hvhu3+9O1sQVHGbq6qsozrVWxIJtDVV+poqtubr295bc/KF9X
yZS+40hy5mIAYxLVcvWATQBFEM6TGwJGGY2BY6uvTgAzVGOLYULh54aEToZf+g7nU2ARl9SpmVH4
5s6XRaXKiryAU+evbuxVvKFddrmF6fTUAPcBiNQlysRw+lTU7fiUyLMpGpoWA3U25ohbkpFW29ms
f0k7S4Al9N2VeksJUJPBjFVIraQY+oID92JkItblHkyg3nnMiyrc8cwPwMi67EWeDe0GlTjeWXW9
JherdkntrTl7dvM0SYA1BvLrKFlm5GfgWbUye9BSkw+F5GmPEvRlfLn50w2ZMIOt/iPf/KZuVG6Y
fvOEQPZSi/famv7oKsjdj+LGR/3AahcQ1Ga8hBsu0VKcogLsirfwn27g+Ts1JI3n5fOZepGEWaFh
EZd4mdUFiEiuMjLhJZZfKmKcAkqmTf8gCxN4ugPqyHEl7dH2qLPqIzYbJV5nrDowiaCT4KnTZ0Z/
VL8T+h0ADhulkRk0HZLQjjc/k0W60DjH7WwTEG1H4G1EISPr4zVyYdL9skTdGmfAGBs4TjgA8wjs
4zS2Um7KE/yXyQy7eD2a0/BURe4mtu3sk8277NMUJ9knnuEjNeZlSvkQAw2S7QGGzh5JR6YsmH6P
ZhYdlcUwsgXvbLY8UAxqkNSOA9+wm3fqWhxriC1HsoS6mIG/xFOUhCurscAQhVoH7Jz6HOlyMbgI
pczvOyjkkHoka1psfCz2crozIyWTXn3hzPspZ3/9awxS5JOIViljT25WDvgeDGTu2XNab4x8Bpfg
3Xgp8h9BOojz7LXDpRPNoyWxTIUczZxjagd2yC4ylc7jCTvn+EZBXWkO+7zAv/MQ4ge79wPBw+ei
M5HKFoMswFiELOd1zkgYDx4wzwX2eyRRv6lBmg87iygrdtEEnmBQQvCV3Tb2Q0hZIoCGLvY24GzW
Bo0B290/l/ZXP52BWe152PscE+e3sg74VtPhzu2MGqR5fCaRa6XeucDGJo2IV7eyZmdnDz3WEpJX
lxrPdX08ETxkEFgmJh1L0ewG5NVdepkylU6sxxwbQ5IhMSq+lKP/WiYTXvhSTqLBAedj7Jm/kakS
SWWNfIW1bYx4LXZhHqxE4EbP+ZoMxnlOLoaRFo9Zyre9bdVHf2geWYPfrR0Wt02UxXw3AhR2dacw
pZ0ZAqA3BZbXVmtJQUPQ33y1bSt6oMDB7Pc30XvnkbuMPd6L5c2A+uXR9kDhWKD4fMlTH5zMvf8J
KEm7EbW/TzRipRDPEXhtgUrTZ+s0inEKOxg/yN7jrv9pMMd4j4WePBeBOyn6HqSwTT4Nuwpb/xn+
tcGctBQsO5IL+BKwbvB8dxtlI96fjt26R2rmIAH2qxAu8GfRIxlvgr+R5TVvLW2GOiVgt0s77Ua9
O9+7IZnoMNr3X0MFrAiwhi9zgOOGLaAWqcRGN9M0rkGaMBzSvEb9NCnCynXCByrL8bCzWa9I6lC3
7pCMbQ3Vl3hCvnLVpShmksXbqlqbutRwbDFmEc63qIqbRFgi1o9Y4LebAVUoqxbFR+Gyt2MULuPt
lbbf/GEGEhQDDnEnWPMtLJufQIQxLwJPystURn+T2GSut4mHyTu4tV18G7dhwMoDslmQOwFSmU3N
K0nT4thfAUz/6I4ifwnbxXyx+/rUR639Nc95CopVwMy6ft1+DkGKKLzCPC9FwM6oqGSqRzI/t6YT
C79rnRXxdhuGpgmKpq66WM1XpEWDb0fmKkYCjWW73XYWeJyRjBqsb37aYnL3DcC4DskyguXCibHq
RIMCEtDD6PFcTcoEvERQ5FfDD0y0iHqZmSaPPBnfIlOkCWXmogGICQAWetkMEkvBJdQFGquuN/G/
OZf0klTJO0h6DrLUPiSrcFYpOZ8vyjcG8DRSSuqtbXHgvgoHs5UuRHmDhf8YYLwvXvOUh8ArAAIz
mZjSzsP5yxYrRWtryJxFgGWU5mvV9mzclvWRJuyAhZmxqSrKfdnPt3P9BESDezGxeaUm+jfTe+qS
+dhUKxbOnwwgVICbEti/hh+Cn9ia9gQCTKIUVeO7JhPdhoak6Ir8+4CNr+3SLcl2tOtuN+SV+RUY
d0dr4aAFnEYcrwnf/lQmWXT4vy0AMlOvHWaKvZM75oka0SWW6v1n2SDSVxz6tzeuZmR8d4yAAQ43
faua+rXACsv4L9Y4zl+WMXK24JK2T3Fg/lQlsmHkpseplVXIFoAKsZbyzrpB2Rf+hsuCrZwZVQVn
0YHqHKI7CyBn38rsKUW+TtxV+yFhM/BGjPmyAA5l38Wut+rlkBSg26guQKegQWy0dYQMDJyqVkmY
PQBt/DecCr5aVzTx0a09pHoYqHG/yqiXTA4O/izDBYz7O/Q49YaqX9egcnoEfROAof02BI5kkV5G
GoooWdkcieupSOrzDAjic+X2NU4Ekk0uRSRHGlJVbG66WGb5KwZSyk3Yh1CRadbkBkCbPJODrWFE
ImACoMNBQnqrnnz03wyloi2iZON3TqCMay4AakjWbltnyBL4NQSXQ5IFzAJk7SBDjp4TgohOdm+k
LYXSDqwEqsYbSJEXAbuT9vbUvuO/wifrfcK7rUW9J2jUmEDnRtSuPzKeuLUOhqL9vctwMhF25tew
cLxpU6dpsivjaAKyULOc7mgoeC5QvVqBshg1Q264UmOyFC0qwXc4+xHg1mXL0fKKH2G5RK9IwO8f
2OKY+y5Iys9jVH/J4qz8jrr6H+kc/bsBSgyANly4+yoa96M7oAbHMbPk3I0WimxkL46DHKlF1zEJ
GQefa+7bw/ZOMad9AnhYNGQ3U0QajznWF8gc3o9dNzyMSXAMJoa9uRZMyepIX43pYF+d3tNpvtGy
3l5TF4cFwFugrsoOUF15AtQzmVOg3MYe+R2TySJMUa4OqjuYvfkwlBGmP/EwvgIPEbgcIKUHqTyw
JzsxguQ8d7ak9ObWfg5td0/KOIF9lTvgrsVv/kiyKjT9Q90FNrZOoPUw5bKaZHuzpo4yrMSFh4yT
Mx64JohvguRzMu6IeYAGQ70j3oF3DZMY7u8D0ngCWAtVCs5Fv+pRsITsPrSNb9qACccpTBwCTIXK
nKjAqcDWcXYYxy7f1sKOViZqgEAEBxJfgFP7r6PAOZiLspmVK/G5abhIhPBhSXDOJrXU9NeeVpBd
OBQAFf/PLhQ/dZIDr+oRGZ7x8nsW5NiQ5fVTiqPXpy5A4gJgSirnJBUACcWReQu6S6WesKg8FVDk
YHbYN2Gcr3wgzZ7s4ieVueqqV4UcpNGG3s1uwIVISW6EP0RDbA6MMprtrxtMnR7vkzUGsTway+Gj
4yFD6lr/5tBJO8c4H3v0syOdOYEc8LvoMwCmSpwMDWlRZf3WZXZ50CKNchEWlizpqpcRvDe/uJGM
hy5bs9B2Qg4slTmRiAr8k5AwkfbQ/DkNyPD1sc+drL24ux1mYvjTXIQH1in8HtZX47YCRCUIR7j2
b6w8/RQVqPJKrcMYAlx56Yf6D8v+mQx+8tciwDZtpa1/GpDwchkYcodru0v+mqL4WwLMhVcHe/WH
8FPLxwGZWeAdK/ssu1jYMC7wpHklkSHMv926A9mKFPUoy9pNOCxAQiGGBsCUtT1ZpINzY98ZLNq5
EbLCAvAonaZ26bb+HH+dRp+fu9xkL8LvqnNa5r/XbriU68Fu3HWEpJS9GSfmSwL8hRecSZBuclLA
RslKe/KkBpDoX20vnNd10D74svoJRNLmiXp6yJYYVYOO6W7vFHqojae0qI8JGJwoExz7IAtOSn/L
LB/EGO8jXjVzjdQT+W8RN2vC0qSUDp3XkcXOyrMBrq0zSrRZzO3V2BVMkg0sIHkAgrcQ4fMoGwtA
CoA+No6ehE0g+Yz931NkGScSaXkbswgcbMO0IVm4eGwvQBQ6f8pZaB1RL+ZvU7NgxwB4bJfZipxV
L7zye+Qle87q7jEY8MhWNAvgOe43kQcWWCJLIC6Fj6gVSKtNlsoU6z5H9phGBYoJBojGvYO/NDbX
JeySZfibobPAr3ulK9WoQFqmkIP0OMi8Nz8NEEQ9YOTKPMKRHVzuZpc47HciY+MrtsbHVwE4JonM
HB1mKfMCZJy7uSdWSitl6dzvHRDJPpOotJDojvnQvKVh0XMXj2HePPQJNqi7iL1QM4a834Ezbtr0
Sc3KdWW2Tw0qHB/HujVf/h9nX7bkOI5s+SvX+nloQ3AFx+bOg6g9JMW+ZL7QIpcmCe4LuH39HDij
glHq6uqxeUEScAekDEkk4H78HGmZYJi26vjLjMozMp+B0WpPC+AgFd2rNUd7Yn7D9W8h7421G5na
TRz0yZ09ZM6qR5nEDy2IkK6zmhctE9gwTGW8ByU9exZFe0cOkAGcVpFeWXe55cmbJp3CTa7z6EeD
Qlu1Ai09DrG3Hho54e/0Q0vj+G6+t4Te+7/txd57lbbx3Sgj3KMwj5ntDw62hm1TQk0TFK4FIlFq
U0R9apwxGPgJpCqXKbPNHY1VsiUIZ71pAit/Tfsn0vgOzWg6Ro4Zg1zFG99c1019mbvNaYCi/KvF
v3jFNoeXjMc3I0J12OLVls80DNTteCytSMxeU558eGUe1ItcPdsObOoggRyjXL0aosfAMI1LKcej
7oZptK4Usz2OnnQInY+tnZ6NO12m78sR9fqgSy5TWHxxobMrxLSxv9PCU6QEL5CfQQwjvaVOqdQv
WAmhVqRYwU+nHBaDXjaoMkOsY5e4KXNXgahWAmWPYwHoDOs2Czb4Cv47oY4XJe7DtysIMU1IUKWJ
lxIoXqO+m2UeCCmHEOzSYDReXa31xV2bIh9BNudI85a1kYjJ1yiGw3Y0LfuVHcr4DmRiHOlrWfmj
Y4l3yB29NlNWPgYZVLZy5jDAGTCejMVOdNx+4YBa7A1w8mxTKGO/T9LnU6d/B/OevW11t9xDhsh8
RZRkTXYoAsYbDUHiY5fXyVPP2wdazwozkMd2WXbOa8u503oN+x31QobeoMY5tOM7FM8e86wDydOE
xLVdluNb1jbOBoyj8d6zkunNrfQbYwrKx6q1hlvURSO/HZkfbmPdx3vq/tlNT+17q87W2ANsEZS0
n+QQlRcEDOSsYR8HyJ+GfR4e6CtqwQ2yogwg3K5YW7GpPTp5/RLlk/1euhBX9qzUvO2bPjuPHm6l
ZLCjdN/WrXjl1eTtMnCa70bP8V7DwdqQgyjjBDWQ5XQCsUpzZxVIII9jYr8D5fseo8D60TBFc2wc
pNNp3EEpIsA572GmOZvSLt1Da1Xaoz20LwES7VGOp/kAJbqH1poGv+SApcefAvdjktzoPTQQaKjN
I3kpcUMSwoCORl4jGd7h8/UTyB8nSNxjgQwCxl8WQJTs/2UBWj5o2+YSW+m2URzUcYt9dcbHG6DS
i7NUQzROXWpEhXLQ1h0Kfxmjq8VvnNL6NOjQ7q3XPAj647LJhNS6W6xpv0nNp4tL2qoOqa0uu9NP
H8TxhmNhRf8MEwdh28+NOG3JY9L0oT057cHJvHTpavZZdvBhGsR+5w7RenGkeZYTQHZrzv8YGigN
3Bz1wiFvqk2kKmosVVEj1JWtDK4GxSky0BhZF0OvCmxobDEAxPExI4xdBfUUCU5ljVUA+EcFQoaZ
uL6A3OEx0Wp+VzcJqltVTMkYEOHpNfaWFJG3+SuPyKl3JQph30zNQQVzrNXrILCMHTRgDn2TTBAZ
7gJtnfDI3UTg0cywJy7Xmcuju7pK2ENX5PFhbCrgRsgbUMgKWB5ZHENp6Q+hJoaLWiscc+SxyrzZ
chWsXcK5c0xXGOaWDYhcB59WN2rBaLQ4jnZ+cSTwbjTErV74+YCAqGMhRR8rsVK6svDlaZExWoYh
3ABER5Nl41pit+0PqCCakC35YxpmoIIOOSYlaQpJZZTTkrEb6o8ZtbKQmQxONr19HB+wb2drfB7W
hRiSgLkx15GtJWscj/+gTSJKJGRf6hgcwuQ2cyolypnbSbqmwS8z4DzaQTo7sz4Wl4+C6Kw6tI0h
dziBY+MmpjueWd4/2/7d5aGtQMbdBtXWwy+wPb3bnGlvNQqf/aztw6cQ2zzIizvTrZ3GOETI0ka9
d9IcdUg57CejRBlEVvNNlxTd1q4yJE8TBvkQpSECIit+KLVgswzRODWD5Q7t6ku/7SY8RLPzMkTM
yzQ30lEWBsTbgJJyoOzDVI8veOfps9QSqEXZ/dugiebgWrWzlkPdv+lgewYNtJjOOnSHnvmAVKty
y1wbKkSCQyZCy4a3gnsoQdSsGvE7VLodAqcI/AKsC2dRACSrx7jZyYaBlQrYX57mySHQa5R1kAs1
mggR/K8S02+cxup2NA/8murm7ujrqDcuheW9VBHu91ziqWmoWuZ0wr2VukxVOi9dshbKOVDOunK+
mkvWKEnW4GxBJrd0Qf8wtxFQL39c907xeZ1BvcPRDWBhPMluqDFV6HfpLmNf59Ho5+T5Nf7FTk6i
xpFnjJKbKA/NMxs6xA/1MNp5DAQo2BVhkBquKHBTgCNbNg8sowS5SEqImqRI3kPK9y9mtr2L2Ccq
zfGw/GNJgnRkOHyPQNdDtt0G5Rm9zOKCauJ4E1oo++ntoPBdsOchqwDljrSMuluhml4im++F4DAm
AzWo+Olu8wQs4lHJ5f5qRjyKN4HH/uFqQojUOM9xMF7WoCutr7dBPPYn6jUCic1V7CYrByGBy+Kb
GwwIISBw2lix5qsGMTJQ9GI/O3dpLEgzxdOrBsn8xRsbuNaFHP2nWlaoezkEJJE7JPEsMkjDe5Rd
VJ9oCNXXYu3FIfhpasfdmBaSSSDlKc7Ii+BmSpdLw6S+Y6lWHJchunLVPXgeE/rXVcjgKWuS72PE
cB68oMNvX6uREVYHO5xfukOWYS8DOU2I8Xhet2Yo57yjs5+O4P3GiVyoA0DE9dFiYX6bTd4h6iTU
Zq+W0suqO3SF4a3aAT+PLDGcXdYEe2CAokeILEaPVusgjAO9nl1lOYD7N1l8m2p89hjDb6iEc1Jw
TwUBiPxKaIZB/CYAb5PuADpf6MGJ+nmKz096YbehrgGFVG1L5hGb4DVCu5VPXZ5HmOiqictstxh+
WpZW7xdIIoEZPcPAp5cUxQ4PU4BTslYXu95FVc5YRNoMV2xCqGYVffoWtymeFV1qWhec+ayL7WX/
BKCs2VNvGc+6IT7g1/BNZ411MVQTQBf2HFZu9lK48iVB0gswoNVA2pgFN59r7AzeglabfMOIx3sQ
Z3j4zwXTjRR2D62AXNvWmHmPMmOcd8fCfMuH5mWIokqt09WD823SjEcKKQCP8FpZfbCl3tIsyo40
Vnq5M0tEXrlUrXc93wE6VYJSlY5yDhJP/Wo+7tVCW+U1oCVkWY6ACNK5fgAhGCXD0dwaFuCQNuJi
i7IailPZCdLEu8wAZYVWZ3w3y0KMqI8PodK6BsV69+SMCTuLbHzTizhofTxBUid/IjUJoDvA+FKU
Z5rnTeZfL9NxpSVVe+nBTZp+H7No2iH3VD8bsoZ+aIK8gSZ+s8RyHmcHp8NjxEGITzfFjnn1T9J5
dwkeQqLwpPZODVk+/WioAThsPWW1jadBVVQRJDeEdWeqJmfjbwsEPIfeNc07Gg9kwddlPGnrZWws
8Mj0THyyCB5owUrPAv2Oo44Zk3rXwojVsi8LcRs8mwN2EFCGNiZ3006xd+wNmx/pqv6L7uJCfqCg
/JixTCtEs6ojUz8svm5fvyJvW21xHNcBtv3zSyx+9IpLl66u3gXNvfIbIAC3Mru68B1FsNg2yGJl
OXe2lupCN62fG7LS2OKCzwx8N7ViBFwc4xF8mbQCTWnaqTngg4UYycCn/aiV40GvbeBLvLbbNJ4O
ITsLuxjTTKMfrjD20g0hXWt5wNtxZv+EdDJ0mwbXfK7wTtde6mkXWgnUoeMh7QSkKry82xgAv128
KM32dOd3Ak8A/D09052fmsIay61dBPV6VlB0FZQZMuWApNlRn/hDZK5MLS7uyNts8mRZgAnQrWng
GbY1EFw5LeTv8J+O8rE/r4leg5ovhCdh6X43ZOpeEi1kD5Bul5UZPVJT4hi4sYVlbATgTI/Ygza3
Zf5e5KmD3Sj2Pes2AKv83B9tkLIPoGs6QjcUdnAnrsbECW55HGv3o4t3wdsJdf9VcC+kEdzzAtq7
uYmsDHXJ4E3ZtE4b29vQLKt2xS1qJHVA8pB3jU6B56Y3OA6fzMJubptBfjQFt9ONlyXbUBbs5FZ8
XHee4O9Df9/0VfbTA9E73nEuL54VQIbBwHvPImADmZtW28HluM07Hg6ogVs7/gJfA70YcsmESaMm
BzDDm8b6UE29+WGAtm02I+GMfmRbfBwvemVgH2G4N6j3UECvtHVvHLyp7pA7YKWmvgXtkfUoWeMX
DZDIXYeyTjf4XpoJYh6TwhGSTB9d1ZBZPYDH7Bym4heElevnqgvqrTaNHOHyElx6fZWuHTfsv+dp
t9VE4PxSrrblVLNr3BUTMGLCPiKz1V16AU4CB8Svr+WgJzsvGfNtOhnm6+QhgjJNhTiTFZ9mlnvO
yzIp0e3ibprKCIXIinAPvHNeuZJG290gDnTKwKgJxP7nWKvo+ub+V//5egCDwU2UQRPP5LV96vEb
82MxZT+r5NkdufFuTNiyF3E+nHrBhksKTiy/Ak39Vk8i0BWrnJCnKM3trsCboH6gskV0BXlRCIAP
bPAXA6eM0tKnq+slyioct2yqfuKvEqEoHTQ6S0NjniLBDZuUr/EM/rCSQejxfdS10Z5xMSLtL20k
dcBIcpJjCcmpCqgDGsO+6cNAVxN502Ux4qmS2QkUx7sYRGFVjvylUo5HjqS+V0jUecxS+vLLGLbG
4tAyB+msxYfMBc+0i52HQDUFwyM4m8Zt2QdIbCaJOGsVr6DYpMUvwhG/a1VzohlPnaU1v0rUoK2A
xRofIcgzbo0hz2+SBHllYPufDa1vziMSf8tbS6N8HlreGQ2VDj942LZd/vFf//P//O+fw/8Kfxd3
RTqGRf5fuczu8PG2zX//g+n8H/9VzuOHX//9D0AZoctjeS7HvyYkwC1l//n+EOehcv8fUVrXed4W
5iUD8nVHVDtEq8PMdKsz1DguQ8S8s3Rn9p0YOi24l2/dpI1nQh7yuCL76TwPBK/MMoDuC5KT7YDn
IEZm0cfjNDkhxoyPmS4h4pAAFwYf6lIDqYvEl4l+H4+W5RfIV75Do9zHn9/5NUI/aJWVWvmkIQe1
1Rs7PRrZ2N6aVoJ7ggH6N5L+0WxE93HWC/ezoh71cbIM9yllL5f+rMCHnUywCp042pM43hhsJm89
P/9EmIhtqek6NCNKABKpX6v+6GR2vwZYWjsluLmh6PI+59y4jyNIodeje0s9M4uH266VvhsiYeB3
oHS7Qdn40+Jv9om9h84iSr7JJWuibJs5QbGmBaiBxpBYG8PQbJvP19EhaL4yIjc8zEvHufUAkrP0
REvrzIovvReDocqLHim/0FXFJcVO9kw9UeoMaj9IXbhBX/h//01z9X/5ogFdyoEXcDzLZYbp/PmL
Vqd2OCahN1101whvSEfJqYcymsWXZnWlAtV9cYzwymyG8swNmHRzOfejjhXR+s8++lQGzRY1mbi7
EYWhjsfroR3bcBWMRnZHjIZkSNrhJ6jDzAPSBZBrGmO2GfGl2mrhKhOj+yNXDzKjtcpzBOn6s8dM
vBcALwFvtLczx7cdyfjiVIdiQEnWLjTBTBc23Fq3YA/fmuA1QrVXJTSfsk1gBQUknVJLtZVCUXTM
bp0UaZa5Bz7haVeHaXWCcGh1aQ2ABekwp05vhZlXPkRG2/n49umhjywr/DRqYLXiD2tof//7jwo/
/evPCgI/uBmYAHx4YB51lf3LTaHrtKHILD5cAMsM/GHiJ9cztEejavhp4lbpl13IvuEQaq5Qulte
pJmUD46hPdN4EGliMxXmdECU0HiLtKPVS/YNJX39foyNYENeDo6fTpW6m1A27d5Ky+Y2B+5koxKt
PnWFNzW3kWpkYn41lKjMO8sJGeSaCV+oJ24A5btNHpbhfhSl+drH4CX0ALbJG6d81iW4GpXXWA8a
tGIwKZDTGwubFqXBCeBTOu47a82sPZ+2vIXHEYGNvGzdMH4KmN5/k1IL/MbtzduY19EBinP48+M0
e8dYhdqxapq+F1F8KNXNv8jtkzXmG6FFsPe8efCcKFkVvGVH6jJvtG6HrENgFHh0v+ZZuEMxSwBJ
p1I7aMJFxDw23sYyED/UBfh4kx8xLno1oi5o5NOU69PiA9OO5Wl1Q6fFpaFzIyIR7hrKPYVPBhO3
mu3ff3ss17r+9piOA4QCZBRMA08VeuR8+faMRuImYWSLiwbEnV853DrbxoiflAft5dZkvwZVkERD
ZKRx6uZCz27MSN9cjVOXmqjv2rUrC21e96/8WpYcBh0VJYV65WUqvcI4QCTITdjr1Ti9Bzfn3VGU
4c6Wgh9N1egZcmOo/HHc46ANuCTTfEmj1KcrcEzw4zJ27UPLLWa6QrHhPkR17z7to0f8nIztx+v9
26W+vIllraulr1+ZHOndzauT+/K+MxDMZuq1l/EvfsurLMssY4MWPztd22wDfHRHL0kgCEeX1Aho
Jx1xvNOPyxhdXY0huz6AUUEtQc2XPi0x990qBkNTizDUX63xV2P0MgADYpd+ZY5AUreqtDrfMg/4
BlYEv4G5QzrSm17atAYfhVX2Z2eY3CPgmND0c7X4EWkA8CQCMfBTSaekrRX8ZiV7B2/q9OLw/o9J
apNSlUO3bUv3jD18Ci5Slua+mzcT6l8QsNNyLbokvX1mdD8flbWQyYc168qYrMgUR480YZLR1/nk
EWO+joTctudJvB0Aqzi5hpn6RQfq7DrGU3wwEshvMWk8SWkCclRW37A/jHeJiZrtfnTLb0bu7J2B
sSeaPnJgG2zltkz38H+m6chiRRBZxrluBtoxTffWEBXH//UTYzdj7sjCmbGt3FyuO6tI3/Smu7iN
4fxCovWeaUn/aoGYZ9PnVgtO6ZyfMtOMNlljpG/e0C6ulYBkRRvxZ16V1sVrXBDytOD9VL3UDUwQ
LU0IFjoj032A4qsN+ZGFGpSPoSYdM67GJ2iN+/pYTxujBxZfG8N2znItmbMlwdU7NnakGTYlKkk2
58/IrzOBxJOB+JhLM66SY2ounjAQ4NCiHUkFJpmGwkm67JBea1fMDjdNG4sjjRWlh9I3MpTupB3w
3HCgzTJ5JYA3qqK4sit2pCtbdelqMUhVf9xR/TFdkrdFZcPkhFJqVBAvM2WVlqvRawCw9qZu62bt
T1vtuirWfzRTF0NVifo6Ynz1Sirxy8U+FCmQDRnwMbmqoKCmUaURNdVbUH8AZG1lBLqzSRR8ZXFE
BaF2CBF4n//H9J+POTY3Dm4cs1Zipv4g8x+NiQ8L/aWAR2G+aBUqrJPFTd6mH00VeGCWXvpkHg0F
VqVB6kPcxdhgIxivZsv/zxrzak5Tb4Wmm8mZZ2WKsDGIaDXP8+4QK+2PDPvTzcgA5gBSY0cAavKo
8Fu5MzjoeMhDB4HmqqzzbA1kgH0C5eqh9zp5oB41nhpfuigmlMcqrIFzRaVgaYUF6kP0YTOasqpW
xHXixHK8mft0GVV2Xm7pkpoMeW69KswtyGNlcaAxWo2u4qBUkHG1ug1yX4RZnfaUNziUiwZYmXuy
LK9DcxCmrgHw6zXh1z0rDgSzHEEhcKhcaIgTSpPG+m1jB/ojXds6TnfkzhXBOWqgvrqHTdf4TpCW
PmijPcdYya77NTETr4T9+o5KFOMJ9GPUZQrpbDZWtmmVdVJdshoiLXZUwThmQQZucuNv5i7ONJfb
xrEIU76qUeZ7k6jvmYWIPNSjkcVHxY8a1cspR2oMdYg+9VNUV6KeS5moEUbWbfrQRpJQedJYn8dh
sqU+Lbp4z1OCvlv//daM6ex6a2ZxVAEahgPdRuaZjtq6fdmauXqkOQhLGGfAt0R74N908Wa6lb+g
S69AqQvY9N+6IDesHdQikYFfbRtAOzjobhFbKs6dnraof+beKfH6+0wO7QMNSaMsNrZs5Ia6ZPiL
SXkw3pMDNY2a5KpJy0Kfk3qrq1bYsKfzsa+0wD5XpPwHnf8yKEmANn2KohXuw9WBBpmBm74Yug7F
cRnXws2/yHjgaePhfnnsSdSD4PA5IeHp0oCu2ta1RIkHWo58XcJ/WaWLHUExvhYhaBQMcILcmyD5
3iahDE8NOAmhj9laOzGZ9m2HsztArMx5DoexRgqu5z+kA3JpBJFDIOz5yut3Hk4YNygThEDrkotM
ReKtrQYnxKiww2G1JCjnfmsg56smxhDf/vsvkPcvB0OLO5bDdUdnLmpfjKtokQiKtsJPtzuHHkh/
QhMVvqtqqlDzWqS+aYboalUGFWqX56D9QsUJmL5LCKmlmbWmQWo0/DJ1hJemYA3h1sYPCmZuXNuc
sEkCj9+KElhCgkNZ5tPkUxeyr8AMqYa8FwP+CO0tuSwG8qMZy1KRku7SSzv/HjQFkp6oRHnsYw3y
yjyG0JjjoIAKRVl+oNuoP8vewIhQ7m2k7fxGhV/lp2QKXdEY6kySnaMVjySlsoz/le8XlzQwtl3f
TSsxjrE/Npl+Kh2LvzTmb0fh/lJokx5zFxm7dnSHN/Kqo14/oRDHe7Hz35byqkZA5kIbCTnywlFM
0ZpiLfLCWjS8eNEkWouBa+v0998MZtnXtxakih1mMtdyOfTo2VXMwABhpIw8S56tqeH+pJi1qYkE
g6SgA46cZYyusnHwQcEiLtEQQGaC/Biecl/8cALL7tx6RECqERfJ4/DQS6tZFWWaPeK3Tml2Sp9z
nKT92BDOjsaAzddPbie+z5n3yalftdrUTuTbMlDwpPj41+Rb51X1mJ9mzz4KPV/WtTmvI7HFOzWi
/cYTACj9Mc7euAvWaFpHl8a0q4xWA8uNW6+L0WoODejSAWxm3mF0teQFcZZdURnj915GX8dLlEfR
uFfmX8eVv9CT6XuQjt80u3lsbeuC0vP2AefQ4I6z4jVGuOjNadxip9gHtylrqzcztM4foChhWoCN
hb8KkDacCXejelMYBmcC5Xza7Kk1nj97BMn57H3OA4Xgl1Vozc95YFsIztTLQzG/QpYA2BmGALGq
pf7d5BTuf/f26M1+vgXy/Hx7E2/8IZcoCEtdW8nOG6ULwViu3Wpdn0GJ2S4fQ5yqELpry8dcdz7G
FutyRX5a15j/4bfgXYc6VVCd267LcKtE+MO++inIHuD8MOvTc+miYoy1Hbb5lIGa01KgLtsZVjtB
COGP/JTpVciS28NJm2pkIFB94oM0y3nStDA545f1OxS2/WSNPLhvnWHtstR58lSDsm5ocozZAzl4
bvVT6E51nnsDis472RYHckXqE5jGiIVb6jIjGTeG1X8DT0m6ApuheS9zad7XTZPthkgDrFaNUdNG
lbdOalduljFNBok/Rq67s237ww8Q31+G9OyjNF0EmgFp3aVBWF5oVtbk2X2BbZB6FRpBJK46A7R5
s6xgdml4XN5RYtsRIAphfpx0lIIWTWPfodSuV7FSgWh4Pr2PEvi9JkhfPRHH+7qLi11V6sZbGug+
OUAl21gPNqoOBoRaHkyOrw0ZaEmX+5oWIRC9yoPUPfyHu6J5fVc0mOHoumGZlmWhNkBXX5UvG66q
i8MBIkzaKbLBpr4UkdjI8tnI9cyC1cv4UkxyNQZ57nbNeYgSFlSxraIsnL7QuS7FPFEBcQLds8bZ
uhiIM9bIIIlAcxeDCRAOW5HFjtMWZaDNXUvI5UIH8ikRwEo16tICunXrWeG4IrOGIGOyo0vITR8C
IwyPeG/dUfewH8gKrXwrwQHlF7GdbwvZXQrcun+Fdn11oUyDKJtf09RemQaMTMr0Jx/kRNKVaQ/V
vt44XlXeEl0rp51DtaaRuUPj9YZhm377pxEg1sSq0RVwofBaP1el75niuqImnxx2EmA6aonNCnFZ
MJMkrvGjKjR3/8VPTXMBct50LJL+xIFGZnXNNn2MIihzPCw8NnFZynZF9EjEa7M0qrpz6sttp/AC
QVlHj3YPPT1s7wBzVT0oVuwDxHnwS5YOylGhzJymkDLsgeGvV3RJTa4G6YrzCaQXQjqba0M3Pv79
F9wxr576BnNxg7MdVK4x07SvMwVOM4HNzwUYIA8LRIhQ0P7cF9ZbKQyn8R+gQpU+xeBEepI5Qy2t
Leyb1pTZUyJKoB1FZYPvBF1dgyIFMJgZAE8OCiukpxgxWwQVRKp7gIMk1Y6SONRAlj05RZW4oX08
pXloXC+LAwoZkuFeT0Wws2OptaWi0tlE2q+hxW0Jd7/30BZI7wJ9jMLFzy5ZcWB/bz+TxMkfHnM+
mDzAQnwf48w352HAC8SAzkRKiTI33MzZqffS14Fifp0pGVTHug+raAd2krBWHkpu/v5TQGT9Xz4G
D79pz2DMY+A//pfkmmPaHFt+REq6xJpQhghm8skPk66JwIuoV6jQCe3hZzXq4lLjSP1opNkGXK2Q
9QEE6VErIxNHMdkh+1Jh6xKzaVN4IX8QOWrmh9w1IVHQ8Iek1LpTgs0U6C+73J+8SkAN0TP25Jzr
oB0E08++S6oh9+tuzNZlHgbbKdDdhzI17S2g2q7+PsW5fm9NXbsFAZ7cT3GA3SzIMxrkL79HUdki
FD0gMl734xtqyVYpzmjz+OKfIsazjP/Zn9bJZfKr5xDQoHpWHVrDOwuRId+mWtalT+Y8A2Of3RkB
dHyH8hQKNPaYQ1BqctAIrT8URbqjITIubkaKmyYQ3/AzYhRvc8mTm6K3daAZ0ZgoprnIQn8q66I7
9Kkod3Zu4pgahlO78lK9OXG6HNpU7ORYv89daDzdF1MVbscU1P4rDRGFYz55+hHHBVxZHgap/+Xy
i+t8+cVhnqYWWJaap5IlaiQEXiqgJsuK3cSx/NaNkbltRQseJ2PU0JIFYEh286U/u6s5dFWboGno
cePazF2aPi8CgVLQcpWr//DV597Vdx+JSgYBbh3BDgAZUFl9FdMA0VyKg2pnbAeZSCT2HHlgbRPe
9TaOjg5zjfekqddAdqS/HVv8TqxWPgsrSrYVyKRuMJtB/MYw1xof+7cpzS+ja+FZhHg+D1BoOqI4
6xW8n/GmHPVsT13LhVhE1LmAaiirGVkqM689AsXPHsBaMntFjVWdrN6xVp0zpOtyyKZDM34PmXSe
GR+6OxmbT9iOlK9DnQUHs+eaLzKneI20MtuYqZ7syVp28SuyrwQmIwgZ0yCv3EcPNNJC8hPVIqin
jKwsB6xPn436UGX7KAT/qmekCXIDfzRDObxWHct3HDeLU1hySF4oo9nyvlktfTKTBeq8ECg0QzAr
2IUNNgdk8XOvsZAKiIrnfswyP5ts/jIoxJY9ptObhQwjivfC5rvW9lDcaPIfRaY/yqlJfpUlKmz1
IP5n35RbQx9EBFYehOhDKxcrkfnJoGcvrZ7Wq8CY+lfuypuqSuVD6BbagzRT7DQw3E1FdGgG7UW3
mxNEBfpiZzsTJJKCjAHg15zyqUNi1wCwaWUnRbKVcqeVLPiJiqoY8YhJ3KdR4u3FmIZ7nTP5wKFu
uWL4cH4xtgtF9i+ufMgEiP0tHFuVP3IPV/4uynznpY2Y872B9Mi89J9chRnaT6HkP+Op1k9RJseN
jlDHs5ab/yy8yvlt9y+p3uXY9IDBAA/A9FFD7TBuMfEzMIveynMN71AjJfwEDCtKOSazRpolTZ+6
tNQvmqHdgsZxbBBLifaNFpZ3pS0L37CqbEdYv17rT0UcQlVIIf9cFqEKpSy7k5O15s61g29pqukv
bBjebS3UfjsAhSHlbf3M68JcNbWMHy1R8S3K9N1jVIjhbDux2ORqEqjU3101aajBJzH0H5P6sEOB
ZNuBTEgxxiYdfwhKM4e6m+rFXn6AcCWUJlX3zx5GYjTnWKvuRhNI5tToznNF8GfXpdt51ELpzJHD
GRTTA4iGSgMskkXMyntLtB3bSeQAUcdTufht6M4t2ASnm87NTjSUAg4LSo20GTcOQJMAJmnObaga
cs5dfEPTLI2wn0sblHZpdXg0ZAfpBuAvY9X0vDiCDcM505CmBewWTGFYCDYassIoPjYcnKXLJDZ6
1qYOpQnBdPjpLVhvBhPIsEaedSuwgedGQ1cIMjj47UGtRAKavh9Yj9ClApPGbcjWQMvKraY2i9yI
qnsTgDe6M1AD1D9be54utzQhRCbsHiR+XzxojawoIBOffTdwt33iYZQfq8GB0iF12za77QaARPEV
ldAY3cjKTp7IZjkJqpW84kI9t8Y+FZSYhzZg1Z0UyH3oYcXWed8CcOum0IqotdI4zP02/2ZPEOQY
VSGnkNZ0Izr722xb5pI17erkYZlPY9oUj7coNsNpR4caJHd+9AXesujD+qFNQMDQJlp5nCYzueQQ
5lvnpiFfp8p+oS/oiEn656TM1KuHIPV20hiC28rIsotTajcgs7ceqMm4KNaTlnub1Jb1hck0eYm4
8FFJ7DyCYDV6AQuvHJOXLNL0x5614MOASx6O7f1kNUeaoOt1euvgOVF4hnicUAr3GPByXAHBEh6p
W9qc39Rl8ot6g/LobbUtbqoQAsfxOuyKaNtyEewHVK7di24Svu5W7k9bHOjeNeRQLjRru3vIJ0Pb
kasjnWh2LUAb/tOb9rJN/i9l57XcOLJ06ydCBLy5padIipSX+gbRZgbemwLw9P+Hoqap6bP/fc65
QSCzskC2GgSqMleulSxM33lqkNt8ycs8pJDkouWd6foLCHqKsTG0jpJ3X47ezExp/hU8zzXc8oR0
gn2o+8BeZIaif4BITgBC2cXJjcr6Kc7BYs1+BUbwNXURshyV13wgUpbwt12rRZHvuo7+vApBue9D
oexKxdT/rqxx24CW/d4kFU0QQ+U8Dl49bqwh1pHeahXyskW8joJ0F/lWurNy1XhBkYxOGxFmO6m4
Cc+RWNG++DmaZolY5XBPrFRfT1YQhw6rCuWGlyHPkp0y9F9NbzZr1dVfCqv9HL2Zcm5ppt1TUfJy
FKF7MIyMVjE7FCv4aPyPqK+2QSXGX33h/DWSYXhmDWpvIlaTdz1pxrPTkWnJYk//EYu/ZKSeVuNi
KhT+BwvfgEQf1Z7aLKu7QY9ocu2idlnOpvQFSfh59t995YRkYTCAEQZWvtRmFLSqUy7bTvOpa6FM
KXIIv/kw8NFhGp3kmTxkUVuvnbHVV6pQm8dO1+m7y4t3UZEg1yZEj9pSK96dArnuuCrcU5bV0StQ
O2DNhAVuYd6lTe8u+zH5GNlwK0+iKrWN1VFWdHRr+NZGJIAVRRX3eqkWFzkg2FB+UyELX7iN8jkA
Yxw1yTmfKgduM+SAZ7mLZDKzh9Blr2JV8Z7FmXsvLX/epfhBHy+lKQ9K076ydHwdecxTTsz+lriC
P6ACwg0/Kq+L9jd/EyUXACHFRlVMZa2AZ3zOXdooUtW2/wKNPqNJYEJCQrCHHwL4ybA2og3ixfbF
6z1aNvNQeReW96h1wvnbG35VVaT8sm2yGjV/qxdlcIJ153b5fUGWY6/rwRLMXXdnAQs/0c7msial
6ZZS/1HQjvlLFeWT4hbJmx/x+NUi+84IS+iNijL/OfXFrh1hS+UNdipNuHNprBeXsUz9b72mIXKa
wM1YmG6/GlmPXLJBpPB562+NYxYXeaj7St0A8K+Bv/3jk2eTSOjBEd7p5oecS1vnSMpQ7PlXrBkd
xigX56LnXl9ok+YtqWgtWO3rS00pAeh5XvojU5FmNh1a6cjQpCfFjB6g8Z8epUsd1G5l6UG/kaYc
qFBs6vqRPp85DOinDShP8xeNEfY0a/O8ybqUNW2sXlThjQfPRyc6jpz8R/gcWnn/IxoiC+Cf6xzC
oSovgjTeQkx6/0MV9mmg1xUG8KbamLFf+ktJn3Q9TVQz3kFncbDUiJEb29IfDEzXYUm0dOVhMtKA
zislP3Sm3a1zL3ROlCSd5Zha7XpKSjh6b7YptGZtORG8Pg4azZmnNMeusOO3tI52Rp56j7k3qk9N
pa9598VvShcGJ6cnYSdNcG7WVjRps87HPHkz6Akki1vRyz4H64bxrY0jmkHnQcda9MagsLqJw4dc
JJTKwAq95AgFrbjNi0vC4mw7gimCa1RLqfMa6i7taZTuYttaa+pIjWIK6Swws+GNRiEIb8am/KmY
+S4m8coNmEJxVgqKm1p21sFEfLezdFgMYWS+RI1SrETRO5fJ8rSNIih2TZNq7EXghkAhxo7WZRbx
BZLzD3FoI8lseCCsEY0s4rA5Qq9BY/Z8djsAwK02tccTo0Gf3FiZqGGunCjOV/SyZ2BOWO9e7bJT
i3s0AAiSziotZr5rnOwY2mNTp8+BikKJmPMYKpRBj/3gfI8ywUaGxh+YoaD+Sqzkb2nJQ9tAymNY
frWX8TGURfe+kV7jFaVwHgUw8lVpDxFaDk67dN1yuGvialyplVrc5arZv1sQ8dA2/NFYOjn8oc3X
fTxWH3ERffeKIX9wYtDA7WCNG19DAp69Q/GhDaz3OhBzd0M1eO9A5pzZPXWWuh/dkq53aart30Hv
97AWKwZPpfqXy9Lgw+6yaD00cb8P2qb46K314IXqe27UxV1icidIN9DXbAFbknZWO3V8QHf3PelU
1BkQVTu6BkLkE1DtHR0p9jv0FesBDqoXfl7tKUu8Waxgst7FXN3UaRi965PQfh/FKnWD4r3q1eLg
jog+SHfjJ7DtmC66HrCbkohS0rUP6cMryqjWa1l1wYM9VWfpMkMnPursrRbSdCGV3uVhEVwnRE0U
rHte/Ts5KuPsqay2jQPBjV9N71EYDod40Lm/5kOCIE5OH9RFzIzHdtfm96HmbW8BZd06e6c0CkAE
/0yi/7fejMCkVmkCEH0JiQNL9pn4WF5FBjpJ9nfRTbA3ztOkP4QjNKdRctWaZroyQhs1Bz8oxNFm
Cw3DuuGBVU9TsTBtGkhWXuv3Ry0n67Bx02inWdOwl75JAwZ9PZVz/BhyGTkirybPROSRZGAHEyFv
eAEFAhGNEopvhpVFS/7R4X0gNJ8uShO99HnAibjJHE0ZTx24rgc0rf82CiG+gXbqlrqvJKfaLZWH
OtJ/XC/UzSvr7KkL1mnoTvd9bkJiEytzjgDRPHgfeh0sBqdx2b7mAgrHL75AQTxBd4ODnAvLxWCv
1NigCOTo5kpOC4wenY4aDiIxJ2s1x1lqTRaey7m157dLtZzgbM3tPdKvBp9R0jVZECfqldNvAbsV
LMcbCiDNRIuNm5ZPtWqlB0NHnM91tLhc1lbxqikWLdIyGBznTu/GdumEXVIu21Ff8fn9RY5mtJhs
jKJK1iFEyNCDx+mjaT5eQ6Ge+EGv/JtuJ+X1kzMDwRczAiQ4f7C8Ql2Un1/mekEtAhI9fxlpykMR
11++UJ0GzY6+i3YpP1Je6d9fqnO6Y9AGpyn0kosfFuklVk0WD6Szekg6Ljd/12hi2dKsvrkNuOFY
3SO3upBh0p9C0U3rjqsD9eGRWOl6i8yDm7KJwfSQSjuhFvVYNBFZYq1m2Uk+KNrJUcdU/TP0fWvT
bA9FLuo7dDUM9LTVZG0lSErts6oeKA6EzrYDobfywdVvJJ+gPAypn66qSo2/+FJPg18oC9NNEdr6
2R3TdW0O9aaFpf/VbvUnGn2iX2akPSNSmJNdCbpNxnLnDo356BKFBuvqOULwDyoL9afWWGJp6W13
hhHNuYOBKdpE9De8FrFxqWMR/dIs980iK/nSpyoqlVldb2iQJ5vehmcX8iaYs+cHZ2RddBH6f9UG
fYaUmb4LO6yWOkuKBy2t/C240nEvJ8V+V65SfZreUyblxeD/1bflxmmq8cskcJb+VsyTcpCUZxGp
5SqeJ/3+JEqcGxjfRjP9aLxRW+tK4t05Or/1SrCWlq3YIvDW/z1iJKL+365BxTb9GSbwic8RyaAg
pBukJ7/6oGcpu8iDnlX5pfKR4CwSvV1nWgICy+y78EwYzJGs92VcBqJlCe+em8TtPd3v7sos2vRV
SbNokSua9hdS7XAXGjC7u28t3bxv1qSmq8Ec7bM2Ks1OU2BGkLOhNf+c7c2zVTXVf8+mn+PNGkl7
8PiDnqizYS1z/fFbXkY1DyMjvWiBNd3LgXgS4zcaOrlnNf5ny1TdKhAErEMHkp021StjpT82EV1n
ib4JrSahRaxNPlz3RW5Z6oEFDM28CetuJ/mwv7r/FS33MTI6Fho8ek310QXgPfY8T/NjOx/MAvWT
xnNYkzZFvdMyjw1TwOOD9V2SPsLRaWytIbe21bxDnbTip6PyBO/NXn8xq/qLpWMlEDvc1/NOd46U
Vlh3w89cefLYipwNQytf6LRdTuwh3oIg0Q+TB1GWNDuRJgBZY9hx5lHFTF6SVDgXr8utJ73Lt73u
2W8owsNwp1f2sktj8paDrS3F/H2l0PlNOV1t6V5qNSNZAJRkyVsadnO1ZaDUT9fLvDlWOatXmNti
0ofQeLq6Fz/AggPxB1hR6bLhnaMnPSsPkugTDqJp+8eEwMpWEnwKuQ5IZ71JVlVhT6wI1ekY+GF/
Tx+URuKK+7rNnoSRWt/plqYxu62mY16BXucG4I0RZh/CGsVOqlqRthhXjeENG5my1L0sfmjo9IvH
kjfmbRQcXbS2IwOiUJod2Ul1wxYyy/K96sQzVb36YchU5QG+UijNyvIdAAcMZYpirWUUzCklfc0+
mqGQwC3Ssq8PYjQgAeMSdm4pe9Vxq1Uzmwn8JUu7U8iKzKbz4HGxu0qbw8kS3pXo810PFYunfHGz
tYIOF2nWrskOsDKyNZt/5+42L29C2COi4V7PqWVX5M720NLVIDqj8sHLHv1B1I/SkyLHsYOoLF5K
Uw5MYeAvyjzSZy67z7i82PgjG2croW8xc7txKSDVDqiku/keMaByEcDF+iAPlPKSo8irc+zS5UWW
qBFnXWfxJU3Ng/Q4TfRiqZrQYRiR1S81PTKHRVx67UkeKhrXT9OoIsTreb+kyy+n9vQlzvHj6FBU
AWVQYmVISi5nH6sB+w+NNnFjrq37ie/eyYP7++zPERke2iMdFbwPlzJa+uTZNXqMOmMbOLQaBQWM
NwG0c/LsP5n/Xz4v7qENcKx4dbsecgclaBz1UclgMZAHUhLiVMyUDyWIPp6zaBP9HoQE/DNM+kb4
ag6pYi9lvJwZ9AF0EPJUFVV8zNBnlbFyqrACHT2XPJxQXQjAd97ah8GN+quuDsOl7CG2JXedI7nr
FLBV6GvPAeQHg2uAWRk9qWjDpRMi99sTG5vsMVKV5MFsAD65brJ0W8Qp6DCAnMNMnGPMe78MCm8b
jY2xdiEZfg8U+PO72hMnQSL1zfcPDT/M9zrQ4mOhz8nKsIze+yKG2Frk4V6afjccUwXqtg7OdRbr
2pOVtdlrY37zjUGcs5y6DF2s+laaVqnF9sLvlPfIVbW99DnCFWdvPmRGuVcocxykJf0D5Mb3BhxP
SuUZb3S+hodpCMelNLvahbUE9MWOhapBCVJ99nQH/epkp4H1X2mIZdx3fSGMRQYRDcTYzWOtF0wa
uwEi0jy/04GDH0w2Ibw25vJrZhvq4SGp+7euVyyaA0TwOKm+eJjaldKg+J1HafBYxF14IH+F8i/j
MDQEj1WXpJvedfn7zxFyIIzvPe2hjJ0XMpblBfKH4LUYnpK5gqk3Xn7fqAX61rM5ArXZjSVVIml6
cyIiTAxrL835Eo6t9pvcEd46qjSIJztTe0em6Lp6mhqxMZSx/z40RrW0oql48IdA2bIFG/aRbkTn
5PckP+2vk4oRUfB5kkFaJ2flNdNGyzdG1qNR6YXZg7SMVESrNos06qG8UywX6WSV/tOFnCB9ORqK
twljUF9aR5jJqTOzlzaIf2YzYrNO/H5p6218CszOeiCV9aucM5UOWJZlr7T5qW9M9aELjb9kvN5q
9TIwKG9NedA/VG5MI/J8IRQsabAdmuGkARuCjAhYDRAJE/oR19topMuP8pAPwb3ndNQZ3f7TJf3S
bKxC9It+zNuVBuPq8o+YSEdgYOULp7qzM3ct52VJ3QD9MBJ+sIOrwcrdvqqDCRBa2HPeiJVypWnF
zu2FuocbMbsPnJBNnhb7L1lHf6sLOPOvlob72DT//vdspzbD6+zQNr/O7tuAlqJGG1cyCaMndKRH
pl/cI/mqLxWPxWUPo5e2kOmYqg3tNR2kP1uv85Zj5aODzEZ/Z2aO2LFgoqRuhLyn9aZ89gbrfnSH
vZQAtab6mIae9lHPE6d2ohDoOJ8Tw27sL17MtnVwveJAz1hDS+7MJh/OxPK1Mz0IUtD769pPdWCc
n33d7LuuD/kLX005mFIm2gdmLNZ2vq4i17nYdi1COCm/Wp27UmCRuSRD1jxk8wEP7TpvjYjKc6EY
8Zm9RbYwgnp8JzU3rhtbsNGbzc5X9yWZ9ycZ5hdUDQvTHN99M7GWQVUs6TrQX6yMvy1tR+IoyyDG
v0056salOMI0GSCa1PEGyMzXUS2TF+q9rCzNhgRUHofPZW5A+w0ddzZMr0alfwboCiyZE6J4CuDG
h4pa1mVsn+xaqx9unj4EHR/wz5fjWHKo0Tp/iwiQsnAjh3CbxFDUh/kunf8Sltp/+sqozHfS9H/H
SZ8eqWSvqnshYvcx6tI7UVL8ltbgJsquHiJega0h8qUl3I/Jz7KjHNWdBqRRTrO1Yvfo5s4r5x5A
116aciEtTVpEx+XNlKO5vdGNxkpOUB1cZI9BwsccnLrbyT4D6ZJnoVcrhwzoHplaeiJyUfGojsNd
yUtmF9n+AHy3+NaFYf6TNpWPvPWmZxmgijDa9bBFPLPNuwakmv9RueIzQF4hFHqy8Fs/P/6fUYNS
hTt2nZ+XcfgcIxhpafjnMrcA+UWarP6mG3Ags7OyN3WjWJ+wQsNO2JnpFngNm+XXFVyYDPqmpCNl
/4dfQg2l7zpN2r6rb6ecdqRtl2nag5a11gneOGVh0A3xUXoQuWT6kNx7vRo+srR8F6Tk/ztA6E9o
nKUBvrUMx7AdzdGoxfwBD6rsatSsmL9G54xvlGjuZPNBNUGgsVCp9i4gSAUyLO2BwvdxjqHS9sGG
0KZ0UGkPQTD6qyKb1OuZ9BVm5q/kWdg0/gpZjH9GE7aUkYjjtdzgjomaXdgRgd9QrGxm9fjcIY/h
EBySrHmUEY1r/1+QUfaf0GO0Pk3LpXHbAYxuqvof0GNIX3rNSj3n9LkIi2EnD6mhL4NBM1/i32fF
GH76bmf/axyPGVBrkd8/5P4zHRXpx5TBVu5F4K94cYzfXKpJoJ0+tNkdQQSyUUKjOvVJzlqgYA8A
owJ9GKXZvpq9CmkVdOl+DzpCo31iFc8c63rt/nAjS09OqVqNZ2sCWLoMfKqLVO7rU5BlM5FmZ1x8
s4zve9RW4IDgo72izBZpYeqXDgrrLwNyht+Ru5EzRhOxZzkDvslsQVEQSkb00K4zZF4gjWMuReP3
f78ZPW9mOflKt2PrhuaprsNK1NJs1/6jgarlUSYMuxhP5HNd+Fv6hA7CyC0O8jAmaXlQ50PaejE4
0/mUtMV6yO2ANClxStaVB7uoGf3TvkbPU+TIzWx8v92YvgLQalYmjmC8WBdOVZzjQSvO8qx1EmVV
hKTW/hiYUAXdhCW9RXKAVwUvp3ku0q4Uskjj03j6z6XS+Xrh6Ed3sTE83a4uIzyyp8fcmDZfrjHP
tGkruu8yUutMlpHyMvKs5vGd1bC+BEOiHeJ8GO6rMovoxy/A8NoZbFazL9WbVF/Qz1EtSheyrkwD
flZko/FrsKKFXI/wHnlSRW+/lxbcQVqlDZdBQEjb1GinaIF/gAmjMVZ1XXyLhRh3oQ02c/sfTHrP
x50lMfNQ8iwVfsenMCu17eDpKlgUsIqAxNDDsFuhAWmlR6gzAJSsudOg4zpfI0DOgUoqQZBlg0+s
nPB71uR207ZFqPF+ugqzGMbP6/7ID8AVOaOWk5sw1aNuefQXyl2UtG/D0qelRmdvrnsqo+smpJ0p
LSC+5ZFBkbuu6yzXqQ4ltBEf5LE9kGKKf3J0iK3ozQdaFk3Dj05fydRhNweocwBrBX+vxYF7kFx4
Tec7GzhsgQvz/h0X0nk9SOq8yXA2UHzCpTHvN+XhS2D4e9iYaQjlsEqOC2yMmSIcooELzOdO8CAI
39hEddtUWibrumA+dLJl/hoCTf1OD9KzNxjOY1rn0UOZQPc65iSjhzGt1kMlpvU4LxxkiD69GQCb
F5Fl7niVWIByTGXVFFDLVmicPYXQQBxF2XwzJpHWy7yHFCKPulVc2TY9Z1CZRymypIjVTHeD3V+k
K/TEBKwuc9o7k20Sj74JUI2DnmbceY+3WfJs7NwYVcXk+Q9/14z+HmL0ly+XRIYFGtzWfZUfWirp
zCHNA2ffpfm79F0vMn8vIfx+rybmhxUGYHqaBvIiU6u+963Dl5bffD7AsZjuXdP/4bHl3qZpBsnd
zHVAAtk5VfMBhkyomNj9/+GXEdKXRGO+7D3UbR1JGi6d4UxEDszgOlcGfxm9Trbbz3kyWE6jmOEs
kR7NUVGI7mz0H39Q1+sWXtapL20IIoeGd+UsBjJpQx9nB0Al3QHRxWobg+G4DAEYQLP1g1eWTTWL
vVL7kdr6Dnm0KAT5Fi9IXSp/ebnxnpAQfh/zoV7aSVbdQxGPoK3u3xe+Xu+70XiDFJy2kPkg/fJs
9LKNSunsKK2+8dE8px7FfiUHKXPjtL0Om129d3zr7Ronfb+vkrPmu17FSjZUI+2ZHkQlMw23vuNf
TcdyvfsJ1kM5aEoCkcr+GmHXuX8fJN3+xhii/I6Qvn9fo54Jg0u9/GVl5oKuruQAMyINyqBB1cTg
fsqc9OqTBJFOPxhg/VuHBP7oIh88K/oKQ1/DJZzeKW6mHb02Rdb3OuzPkr7zcDagKpg65nfVyU5a
Q/Kf7b9OjiumM85K6fPNamU1Ato4SqL/wlcM8AdRDFAfkQB5kAOxHpuLMIC6ZBKCaeF8096chfwN
6Pm4qiH2u7vqSt86bITqvxnNCLP/TdP8H/ly+u+83H2LBqvefpl3VakemajNE6/RkB5Sgo58hLD6
KARiiF5tFebP3XxwKu0tjPXhZADMf25N2p2BM8EnbLT5c62l2R1FApL8c2ybdqx224gKGoNywr+n
KxFI5CiAuFQXFLyRY9t17jCSEDE3ZI/VZ59y+z1vgRbBQvzaHObOYWI2gR5sIi9Rn9GaWGbkN44m
jHiLUFXGd7qj0llv09uFaXK9YjxfsbT9zytKv/xgGaZk+vuYoo5N42D/HEfhLL5RvlEPDU4JKJ2F
6QTlmx749dbpenstTYeEHZgY2HOk6SbeiVqF/iCvUWTBSrpHluWnbL6G/vsaUUFjUK3YKzAYCkzI
9GTJ7qyuQMuIl/7VdfPTomgsNR8RCem7dmyxhWz3lpW+Xc2JpEHF3hkaEZGeS2Of+VZ/n9eOqqzi
YLh3E6rxgdrROavYdnoeW+5lu0FjW2/gYFmlhYiRsegDyli0DvVhh1ppT3lZHkjJsa1rlHRRZWHh
r9xs5C+p73pXfEaQ7gKlmif2d3Qxg/3VlHM10QDORSh3JaP7iDK2HIiVTux7HvLSuvmlSQU+MWMT
9iCPygesttvEtMhWkI6Byb9RnntIye+pzBf31wHSweWy113oPGoIMyXFYmcP0E1D30PdES3Ymw88
YAIpD7SMo4yRQ3Li72hp6U11qF0S4d7aQCv7i7CH/Hl+enl5NedB/mo9xOVFeb6qdsjftQ0wOEL1
OrJegqZQVnVrQwMKqSdooagxO6iFBmPnalF3GvOZK0JhzyZbvYy4I9mGKMYmkdwOudZcYzJeFhfZ
EoYkK4UgGsch8IVdNJkJSEVSBSdpygOAxQNll3p/c8kzGiFQBLa9GULzAL/2+MzmzwOizJ57tvrO
YntuxSc/TcRZuigyB0t1AFchB31d+GuWavZajk5xDYNDm/8qaUVYqNQ7Ppp+ZK1tqcGhKDrvtbdA
8lhjD7hH8bYtnBobGUZ548gzOXhO7C49QRmSXMMUr4mWQ9uX7O58+ynJ7aOdcwOXquPcJWlMu0Sl
vfSjingdrNWPwCH0k6M6x5SHzmM+HxSK6Ouit6L1zUfm7FEPLOsoI1JXa5Z5kw2w4h2Erlovg6O2
z672IY0esdWnECpVaVn8nzzBtres+b29RKHmP4KUWF0j3aZ/5InEL9u3n9kFVgmqRxHsrCVZebFw
i7xnEY8GhtxDJkBTFwGPMJJ0ynQeqUQsSHK5L+wqXqSmjTwUQcLbSMowCicZjv5OCuVYg2hZ9GoV
GSwF4Vv0eS+wkeSvlF/irW7C3leNlvJotW2ykIw8iW9fDKjnXgN0Lq8RJW0hT1Vb/T9HzJ/iW6p3
0BO1XI/kzxapBcosipvOXfQtAmnhIDZWMgTwuPMSX9FaP67B6sUXM8wgbQdOfun2Q9MqZ+mVhyL3
jLWqs+j+vNAcP8Y9hbjKPn6Ji31rq9hgvzt+PcV6jO2PtEvDO3nZa5wdF3dUmt+uEWWUUjgQyrSl
twm6EfkVRd0jxDxfoLSg5pRf8Word0UXKefb5RJPGOt6UKFLkBMUu90W85fS0yEAp+5UW6Xov5GT
ae7J/NPfgqVW1RcrCZXmvpkh5yYgYDnW+L0BHLX5T/N+j6FnVyyiWNl3lsM9B6omBsJ2lJZO6/3O
9VHFkOYAdidzA0BK4zr3gQWPs55e3xTZKvbrctvPQg2jNfI78pRnT7I81OH0IyErdiS/1j/FAQ1C
8oLXUWGuI8/kQqUqljlyuVu75DmS2ONVf7n9rcTsNjEL5zI69rNL+isDlRu1UGmhCBFxlr6pT4eD
YouLDLv5f09PfQV69qwUG3cQwPa7SfkAo/p5dvP9cVZScv02oa15neHW9PpkzaGdSvMkhlEH+4wm
h6MMj7D9k7UZ3pw61V/nV/+lDGnWmmOQXjPmsp+7sO04P6UhgFSai+rHQh+Ompeab5PInP0YBuxI
Z9V3ZXLTleZDYCVNrKMdD91jVvc0tOj2wpSAWbIb/WHgX+6/BOBcqL27/vLKK10bebIbHeSGSVHB
m6u2J3v+YkL1IKmyw0fbLJWXuNtKbxzWFhpPyllaTSrqY2igeiJN2qjUXcnTeiXNNsi0NX/84jo1
t0p6v6NSvXOs2t0pNptMs1J0g/rjyIKiAbw39CXUB406DUiXDaurWRuDdx/q3l+gEocdzzxYqc0R
xjIPwUFRU5k2UKI4xxDbb0uQZ5Qd8d0GRv4L1wN8vMubT56llWhWGvLIqz8GXFXUy9Ft040cuI0a
Zj9r15NMkB8pB+SnwWnww0u6ai/9ke1MJ9ebprU1fvhQWHFvO/lRnjVuEgKBnJ1BxyH0aDmnOSRL
lhr4D5BMOOWwPMRyWJ72mUViLu+VlaEWyUkX3aVxK2snrUCMCWp387Nb2sbgeIdgCsiNMiBHU2vS
Vv89w6Y73p8ZNsNjt+uqluVZHozSf2TYHNcLTVGO0Umti2EhmaMA6gJdVbt8I015aAt3Z1d0HEgy
qXECeN6qxrdbwP82KSwse9Mq9LlG7AFXPm1t60CFUlgeyJXACRD+vHmu7t+hfj+BfZJhXviTWsQy
Bp2ij3p4DloneC5dRLqnAa0Uz8jDZ7r41bsAjMtCjk6m5z+NS2cekg5ksUltKI15J8NVt0l5psUz
UpeLUXvw7qvWPklLzgLKdOq9KYXfxtAWIoiDl4mk5cISuX9XA1V9aeKkXLFBjgDkYOZ5jBaFieSo
DNZi1wZ6PlpLaQ4q/CvRvJaUwWWjV+cpjy/X2AZmnUyQSVXsQAAJ4i0Gu8Sj/JhJy14sxRf3MrTX
+M3y2k8O8jp2aC+aDsyo2lDek+UrXqnBavy3KUdlrUuOKjUlvVswYh1fzf80tyrQdUnokah9laV9
0qtPgaisA5WJ+oGEWPMwu6wstA6yTif9papfXV7brPIyAWCuU3xYIGjknUWgLyN3Xp0DsDpP8yGM
imyvDe7fMuDmZ6/WL/XCzzZy4HqR3/NvwWGD7tAw0f0gC9aWCwFRIuJvEu8kXXBu3ylNXZxluTpp
Rigl6SfY3OIhkvkmraqOtQejhW59zsPZUtFDch5L9Q6/h0kzpfSJdsKcfZNBeat5m569z7IrwuxM
d85849Cd06ACy5+vG89ozWbnNo20a3dOS1L0OiBnRPQgfplBLXuExCuzycGF6lYqkpPeYLHlPUP+
q7+0+RfjnxEZVik7GfbPnKGJHmFf8TZsBVbTaAlwEvFY3FUJCaCYDpkNG4Jidy3axZP6Ll//cmWA
TsJGscGiSiuHiHktD9KUA3OEXALIRQKcrVShkZu4k6Y8Q3oErjW5aPh9OfkJCKx+Xk4GR9zoZ9fn
uWHxS7bDnl9lqLn7rrXTJW8O99mJq+mUGcN3aRl9llyo6UzAUR1/Hylj9NwrvcoCa6Y2mk0zycoz
xcRjXtIFsUym6JQaTnQ2qMc8K4FersYsE9u+UqJn+ozjuxjZgYWcaiRZfhzHYYVIZ3EIQsiUqlLQ
xafEpTRHXyfLouR5tv3vT2ea6/98OjvU4TzLnsW2dJgI/yhKGWVMD3bHriQMaM40dLYuoMd/eb5C
00ePNBVq0gOI/2hWeEBqw0SHZTLgsmZD/JPHw3dT8YJvpsn9RW3Lem3UmExDrlhPYw9gjw6+8KGs
+mBTuk13Hw/+tM1aO+blXXX7oJqCO80z+0MT0x3QD6rJ7jPvNiMdGReoAYO1UYftErJGOFdYboJM
Hfo3F2JHGIP08oeVBifaP8ZgUXSPaltGKLAK0GJeFv1l2LDaGvOSS/NnWnSneYEMpFgl/lg8jG2f
b6KqnE5KoWi7cNAaiBwEylPToG3NIFbu2XO2az1h1Z3Sar+3LUs/oH5Bs5Rf66/m4EQ7x2gV1laY
gwrlZdIN1laaeUFFqydpdpCm5xmvdAjqZ2nFbrdAh9l8tus+earDeCPdgVGX9xOs/NcPEIV2Z2a2
Wf2wLBNhqEWro/YKGQd1pi5BwGamC+u82FqAnKwO+gwwaH6bIiTtSpLxyfezh27Ihrd0EBD8dhME
v07kHvUCYVy46pJ3igP3slOVBNcDhDDizWflv+4RxT6i7uMc7YgOFmMmxhO12EogsSyRGhAFQzw7
HnvDJg8gK6mKhwK1USZiK00Z/DsuNqpuqyp+tPgfys5ruXEcWtdPxCoGMN0qWbIs59DdN6wO08w5
8+n3B8i71e2ZM7PPDUsAFihbEklgrT9kczJttYJ6nml3GBPKpgDduIMB+d5Uo8gSWi+e3uBspsXp
GTYRCW1thVX0pB4sPcvUS8tZwk1lk9L04IOhW5eeTctTwdOODbB323pjcQNqydlMU1581Y3/c0RS
ecN6Rv32n86R6Iv4Dw0Zy/ioWub4cCApGVuOgTyt58rS5W9SVXqAfYRWc+LGGvHbndA8dC4WNHFq
pNvES2COm7jUtPLgKu8a1T5HqkkGMNcCNyBcaVRbzWSH3+Nd9+uc2GvE6w7lzE1ghfrRkwc2lMtR
NVHHQs5TvVSdajhFaWXjFA5uiDLQsXxi1MvLxA/nuUz2hVbj9pSFmHiQzlHVfgUEQIMD9c04Hfaq
CRamuJ/S2bqWcWdUgJPNhdTqaFYjGeT9O1RAxuBC9nxWL4wRzlx7o9wiBPNPJeE3WW2zNo2wO+Gr
jSZROp77YWO+9y+GPT7IeCUFaEhAmIpX/TIebcEvEQvxvVMVxklrJuOkXkmDtFPUb/1pzn/rNgZ3
IZka+8MhyhsY7EwKtaC7SS33HuGth8mJJxcVtc67y6mWbiDfio1qqkPVtzncxPkozKR4ppS1bEhO
ZWTGR5rIERwSP/BXEeDgZ4vNHkY6NpA3YtUE1M9eSIE6p8v0tPayKxU/Z5F2wM35fboRkfzwvCE/
9M1gnabetk7YYG7yrG+POlqpM8VxVlFxY3fYW4k3FTZMvgZYMoXntLLYhbIQbtOtmqwOvwWxTD2f
TPWpc13i1Fm92nxT/aBG2oMWiht9KI1qZWpae7wcLGhKvzVt1URchaShubmEqVcq9hwhT/Jhqgr5
+B4qJmpDb2sXabQaClOvVpeJnWq3WkKvOrEamuOIRU1c3LN77R/T1LMQu9WHVe3p/WMrDwtiWAgD
LOleNdVA2a9TrYsAeTIpD3tzX8FQXCE+ANVc9i0B8PVMLOlBxWt2AhSrPY95NZqZiWvdWqxGV2h8
tl9T07oObNGEK09nr1j4/Y9QR5uuh3D/GsLrxmgCemlc++V+YRF8xZ+9Dx22JChYSdHMUvuiY5Ox
SM2Vsgp++mbgPedNvuwK1rBsewiFtKKtndoJvuCntVUPDi/Gh5WCqaIy4P0z3+qN90mRHpxUX25Z
R3y6jE2+/UnBuDSzWi6R/zBPRvJ4Rrm7jYBlC4o5UG9PCebRyLxjQKr6LgOSmHtSTa+b523qBtgI
otPNXk1O7kPN29ZN02w1I/d2qIW513VRjwjSYzCg43n12nbG166tgr/6uFpFqRDffbxXQQOX8VNg
OXfFML5EHhQtqHg9KwZ5iAyrvY4nCtmrjy/VOFLk7XWqxs+T6rA7z7xM/y1GvYwxR/r3lZ798Wni
6gI2ImLBPhJLjiM+wK6G2bGxnfPam05HC8P0ouvC6OH0KLcl1S6X6X/bdc6yupLjMEzaB2W5ZGXx
tMc0YNVA1jz7Jnja7N4OjXswxgxXBThASCdgE7jW4tFn7ahhELDuhL277IywAItWaQojQm2NcgD+
OGAiAKE2Q0AHyntclNkoOScraaieYA+rDr95xLoTTmYz8O2VK91evYt7rGqf58TiRtPi9tAmQj/+
+2f5t5SGS3Ye4IFlOK7ug2L78GQGXl0bEFDym+XseGmk6Cydn2FeyKVX+Hmww4fGR0JnwY/LG+b3
p5R6dFFfuXZG97oRd8qOLvCi4CblgbZSpjihmaa7uWrJikkru9aHlZOzBbyd/WF5/fukHNuy9RhN
5V6RLQMTjvGoheXhQsC0W42HpexTdEs1EFp/xPWSu3npQ7+nwSQxKhvo2cLrdq5LPtIP80dU78Jb
NDo8yCCO+zkvUknv9zwqrV39ONbLq+rv88zekJ0sru02L9/8vlqPfeB8Nlr5j5HTvFJNXV/YxYL/
9yO9vo7BhG3UdPl2em5kj/COo/PbqfgmK9/fLg9QJvz3L5YHyYftkKs7GP76nmFbSPv+zX0tHWpH
uPZY3fjNuFrQhnh3I0vM+G6iqbzL1OXg/z+6glisz5ZlKkKeQ11DaiZXTnInI1RrrFHM5Hs+spwu
r7WgT3cmiK9PyUAqjH3Qd0t3cHv3whoKNIxvrWyl22HxyYn0hyWq24exioen2Iz26oeDJ4XOVbvw
jkllvfVzYWwoUacH1cRf8rdJRpjsS0vTVu2M0FwSSK3KPw+tgUrzSnW2mKzs7W48/VPcpa/WixOy
dcL5QhFqXMUSrJ04wtrXBXRu2bpYkxguqG2w59aeNdenRbZU1yVMzVwYPPcH1sMESGTl9bcK+ewt
vVQI1JpbqmvWjV5ZyMTgFfRtSc8BrUYlOnLq5jZykRT+twAnqKvD4vubWAgXEu6//6r+hjF0LQOj
Nduw0YkUgF8/3C4K8jfd7BkRihsKzD/Gw3Xep8ZrJ9yVl+j9s5uWy1OQmJuosvTXcZ79W7MuvgVJ
rb92UBIBK6Akp+b4Ofr4nps2WxU718BeeYdkfz6jjeeDbi/TUc2VG089CPS7X2+nB+7GmrrlbM6m
ardxOS0bH4f5rWqqQ+abzh0AfNW4KHpmuvl7qBpQoe24VpXeYZT0MTFoZJlx2qDKLup6M1R6iyMB
uASnFp+7gXtYAnfnlcKc6sV/R9yGA7nocVzKN0QuDViNON6r0ezPU1SucT5Fb0zqFIY8cSz091Oo
OXrr6udThBIdcfkrUq/5CcMmPFzwUAiJ35ueAyhIAaUuEKoIoT4eTiJfKczVZcCM0v9IxHjyN/A7
DtXlueyhEwqv0TF1oMJ/bvacOhLIHyztNfkmFHLlbr6XG36cz9jcN4X10v7ZBI/6Pqokli7BbSO+
+To2aUklim0H7XYXBr795GtBeYKy+JZK4uYk2Tc2uWfX7jDJlV16ErzHq8EU+O4p6eI31foVX7DM
uD2fsG7GdenN6zIond5YNyKI90ri18w0wFoTcia4XN018qD6LShRql+1RjurQJrHa4QOi507mulT
vbCdSSFQf51BbABKDn7mM45Kejl8CwbbhNyWuk9QqL1t6gykJnpXv6ZA21/lxhTL2yF2V86cfLby
+bGoy+Bnm31BEi//a+ImvLKtNnnNcBbYZD6SiV7ahge0S7T7ohGfukpzP+l1kOz0WHevSiRFPmVo
dWvFlD6HiaP9x1dufZTq9QzD5X4ibNMx/b/jwVPU+AyoRvMRuhBpoBnlFgP91izq9O1ceNpJ9V0O
QS/dL0X849KlXmmk/DdmndQItsyv47TYfw1+sLJ8Cv8rv2o3XeIEP+bG+BKEXfTZnFihgF8WT0vs
pdu2b9O7RvPsq6Gf0EPpquQ4RxBYUO7zx/I/7oWkFT/80DEisHSXH6CFMQGLpw8/9NS2BlKiZXMU
6KnfIGLr7ntQrYcuLMPbybPl6tzonjWfTC7uZck3vTP2dV315MWqZEPNTPte5JA+zRY8oWlp+kbv
2/qucKpmj+qcd2CdWyM7qSPmp/XLE9xEfxXnJqlKuH7nM0U9mwe0l/5ayjzCwwytzDm0q43FR3yv
m6N7ZQ7JcE0yzkQVPM53TtvbjzBFs3UAIPYLOhR3dm5jamlq94MXRD/9LP8WRbr9Ni+AkNUp4gIV
gjuuxOE61ab5qsQHYl0X8ItbedDM+l/6VIgKVnFVjKanUsbFAMVb1w2aZZrk94JRhEtlPsA0ah4d
buWHVO+mlRqLptm7zSayYHyV1WtEpWOVOzDw+DTv6gHc18rwXwIjdvmdzJTRW2/4gQ/71wBe12e2
0/Hao050uzQ+Ml15/OWyeCzbAQCCmX5RS0m1dvyzq0jBnpWBU16FUbMua53f4p+vEitF+H0qa2SR
DV79Nrpl3wYWxmzG9lFtI2WryPBt/NVSY2pTWZTLVshItan8NU/xiOSYmqfGKlr/t3m/zvJrnjoL
VAb/4PfWtG3ieT66hjYdq0JHya2vzHMf4mrz8XJQcZemeqX6hszf+eR19+OolTXUAc5XZqiKiHkw
t+e4uf7h6e580N2peETfzLlCE6cli0BzWPziMcV/dY2mS7dXfZ3s4xJAYDav7lUX+aHqGIv2u2r1
YQITAOXeK7w/SYeEC/k7MlfqYKpklXrZUmK86skTs8GSea5s0U+6Glbt3oiAq88tJMzLnMuJwhSB
RKzr4iuBIPeB1DrpRLDAJ0VamtrIvrYbKT/FmrMc0hB1yr7Sd9WMs0vqWyhBuF11OMuOhl526ovq
KULC7AntufDpEqH6chkBoPgsU6omcd/5x3MkbnlL1uult+P4m2W1GzeZxKcgdO3d6Al7XzVG+lIF
xYMKiBI0KSaDpH2RuLisal28WWI9+lYb3QYBb/Epj02HPQ2+Wiw+0IoP+2BHyq1kFUnTEGH8lIO9
8JocCLrs4q74HqEGVd+fEeocs7DLDeDz5rbRnScwo/gOGTEpxKRr7hPwNGsxWd63SkSkKJCbQ46v
XcHTqZ7IQrzHVnNk30xdvo+zZlojoOx8EVm310qkYCshQIoi+9H5XbRBrWK+a+GmHKgC1nvTr8R9
KieNclKH7Ldt5t2jA+CZLyZF41bLD3rh2J8GJwuuUnuKdg1JRmxlly/zorn3VuxUD54m3lQ3ouEa
mEaL8nSu3/nZuM6s2n0wE8156EobkYPS/tHgyZqsAcaB18dlOfAS7xChzf05vfdys/ps5mJBThN0
cib1t/TG/FFmlXWvVUNLvmAg4yXDgnlBawBT3AOa6zGTiyUd3v59NW+Ij5kUxKfZJArbd23UViEP
/blUC+ygmkrTSI6dP1iY3hjjnHxKogzVYGkVRdlq60WT991Jg3TViNZ81TusUFBNmO4tP0Jv3BLt
MVgGDiQxrhqA8vedyPZcZ5TZzLx9ET0FwtYwizUk/PbFHZbhSP1ZX6WyWbtAcRt7TFZ+EXYvnd5P
t6y739RUD23V+9ILT2qmJmztIeh8tOWZ2OuR91SMPzqqOZs2itxNNVklTBMO/RJWxyGG67q6tM08
htd0aWt2d6M76dhg9YOk2HqQfkB9POX3nWPmVzABtJXquxzMtLm2uqSilkSsOvwWa/eCTaH2Ocw1
HwXdGIpP3pnRLkqTYEXVUp9ZVs7aZuK/B5Y46dax5n5LOTc8KcNcZaKrXl0OC5WVo4btxqVLTfgQ
q8LsMF1t7CnTtVXQGGjfGtapLY3yxmPtoCGfWbsr6AgerlKy7QAx2HLfmN/nuIgL7Gsthdfb83eu
QsSiTuTkd+pk5zlsDteha823vh7692qgrjE61OPCApT1KDr4BLpCJ4xkcDtnfEzdDPyC6itg02zs
HPXz3zr7ccQswdHIHEg8g8Q5AN0/z710qf46QMxMJK75H/7hakfy+47FYx3HAtaTl4OLnOOHhOII
Iy60ujk5unmOO0RNMpkUslQ8j2pcoov4sZcWGqUWRzt0Gdhd+svmbAeBOigz/v26FB93UDArDdc1
dZ+Ktm6Rhfrzskxi265IkNnXsatnNzMQB36qHNSrSzMva/Ahc0WKTY5yp+l3vlehlFEgWzmi6gCZ
vIU5Quty8Jz+IY+j+XjpShDzXzcJ5ds4t8g0j5pT7Qs4R/Cmfes+rX0KuNmAQyeqCKisoHO/qiBq
7hSZyv5Fq7oQrITQ/zdEUrRU3G8H2TdG1uO/f27yw/mwJPddvOMcMpqGZ7Mc/fjJQZed4Bl19XXh
sP61uZfaW5Q2x5MSI2Z3Eq5UU4kRWw0G7ZZD2hzVO6SKkdleIboybhq8R1bYSkanMkGLrbHyo1c0
0Ul1UYCT169sO7n2qCNN+BBVgX81m0OxbexeezX1Ga+bSYsOqqm5erpKxYw/hhzNSmNd+V7zXLcV
aqQ5PrmRp5EN1eG2lNwZVdOLv+vhJPYiarJ10kKQcJJKvyuBZcxuC10CHeZnLrJ1HPXagwoIh6pd
zWU9HNVg0hn4hGfdtFOji5EaMLRyHHcKbQVBsXyDlxfsGor7yJ6SeHADp1j3CTdzNcre4TqusuYx
TAvxJAp3q7gU3M56UlAkRLoksY4RBEkkaBJNfIf2/CMZK8QpfbvdzsqqpHlLssZ5VPwiC3ul7RBg
f16jTO50WSRxxK+hY5lgoYroPipHFlOzFX4uC7gkM8i2A8DE6DNK8ysTede3doiNY9WYxlpNJ3MQ
rUskgVmQ9dkLGNSdATaVjaEW7ocx4HIdAaSIUZDD0fJg38do0GpIv92fjRuNFnWtucqvz1j/pY/i
VeJ4CVrifoWEGi4hXioedNEABppD817rpi+qW8zYMIs4gxcmecYD4qFWHMYsWomK+unLKCe7uRh2
6lx9NF8FJJ3ZY0n2VZuJtRb2w1MUcTC7jRD8mFRjmONsI8ahuVJNrZ2LEzDXlxTxpmo99drXcbS6
m8CNhqfe0LdI5BvbZU7YHUvDm7qKy1snMR5Nr+fqDzxkLijXPqTSK0f3UU5i/7Mc/LGALtRWw9WM
TuIq9uZbzdaKYKXFk8DffHwNFnu6VwcUuWa0YZx9njvezTksjy0A8l00b7NpIceALlIcsvivX132
u7si8IvNJLPkYxP/VfpJ+pDphYbRMsJJYoKiL/SE/ZKAsd1ZWffkxe19JLPwcWBgW9cE/SGf4gGj
+hd1mjhBckeznAkvDs4aWnz6vuG9dIDJjqkrCkRrYK5F3ChRMJsRSkuC2t+NfvH93Ay7KlqjxWI6
5aoLO+Ng9BGMvCyaeUQbxrPVDz5C38GC4HuJUH0b6Sez9D+rlpj87imqXrSESNXDZXdTOJp5pybb
IrNXWVEv1+fw3G42zTKsBUXWrW5p7WMlqRIGJJSm0diCyC7dCaebQi+fSYfp2bpJjXCrJvhOjQaX
K17DGREgsga8S1jEd5W5ULPKcLJRA24ZWnczdN87vbV+H0D/xbzTtPxvMy4DjTxVKs1v2qTamn4T
9YeSSkaUut4OUePytiz1v71Kfo1OTjbwYZdOepqBXSMbHpHjD9pXmAf51qlNjOLSBhUCIYll3F34
glODnVIV/XDxcJBC1hF1gWFI3+dYJQR8KnMhi7hG7MqgZY7tISPdisuctEu/D3MbXI8B6eEO2aAd
rHr3oHmNAwfM6VftWOffOy86mtTw3i4RogqdBz0OPkY09jJgT6D9bKY6lPy/Jf9uC7fb9S1JEdeY
n0DsGXcppJdT7zQof6B3+7kNW+48fTWeZnZFT1aw3GtDYXwuggKrh8nS9tFI09/oRTV9NpFcOXgG
cF41mc3Xg19b4dMIeH8EibHLWquHb+Q7T6HBV167tvXDyU7qY8pagGqsFeyX3I+GbTBO7OEivTtS
jNrM07xv+PWwvyMLOshDO+BRLGr7XnX5fY27gGO2VyrTCQhtPs4uLkH2aHx3fRexTNCDqzP/uLT2
kwNNVHGTdYN0h0tucn+mKgc4ECExsLd9fFIB6qOPDJ/qJptzdJtVuw8nidbt7RRgUgajyRqzXdct
LX/PmCyvcC2BP0iYlBY8Guj3PpsSk1lYqPzN7424eQrGBkHUQTfrb1U7WvU3F7j+8hr3ZfVa5PB3
bKR4TjDrrLemxFwzFK9DYU+3zoAJsurGWiZHkCzNd6M1TvzV6IF1iGGBW5nn27wwzA00t2SjmkL2
qVfq0IkZYV7fP+hZTC1U9UVeHlw3YXx97mugtB1sOMJ7I7ANVr/spePIfO6oFTz32phTIfD7nd4l
kK4crFNlQFsY9caFHX2DQnZ5P8DpnaaEp7FW909jPvZbeGpslPtg2humG0vf2/EG8om+c8qufKhb
TVvPVeC8Yqye85xHMwe1oas0aYtoVQH/8kSe/Awz7VWr4/azQCVxnWclq695CgBNsWiI02pkPahp
+1guH/QW3uuopfZGjeKkW9xQN01XajTVav8xHEhsyak4Eg3PkWvdDyEVDtzzxjWs2Wjfc9s6pZl9
VD4as8BvQ2gQW+sWNQHVPA94Zn6eoPrUwVzmK5zY51vVmrK2XHnGGK+oW+IzDoCBZH5YP2eGwKEN
gimSeubeLcp6q4ikwuj+Ku03I7KDJ69w/G2O1M4Niajgmo1DepU2hv0A3rJZi7JsvyRFf+Nbo/iJ
csGmb/Lo+whIf6WJUFwjO/nd1jr7yf1WssR9Uq/9cMzWQP7zgyuHhngaD3GHhqAarUa9X+u9NuG5
hazA6JrDuqrYh14WwWrBK5p+3MceHt9hAb85rKCJF3Xx/iqmbwRyCsAgAVarXl3i/hyNRSNWIhra
K7duxb7LtLtMMg8vh3QuWLJKSiJiX9ahce09av7uNm4aMJyTVCZPrfyP9hC07ra1eG/f3YnFP3lQ
TU/+yK4bunZ4ctKlbDeI/LOWddxTGvrfjSBp3iZ7ebY6HYFjPu9jysJtc7ZM41eij9zul86gDpsb
0abVhuQwAkNYA2oJfX4GZfRF9BBmX6ba/Lq4Qdc9ufOSsyXt87PyMqpC3X6pPGsVKU+93gKrFc+Y
JaoE7TlVe+kzHBD2ao6KGSUAAG+QGamsXuzqxAGKL1HlyJgvK8uGSGB5drR3MjJhTZCLI3LtubyP
VfKO1ssb2IemGrj0VRMw1sIYDu2shdfuPGovPmBw5Q5nt9jAD7EVXo9gyi79wYx5/KXfk4pU8gF8
ifdtpFCwLrhYTIcBwhlePR4u8k/Kelr2TxAaD0oRysQmbqfLnBKeihhdNV143xRm+mDY5lel6w64
A93iLGwOSvVdb3djpi+fWBPn156mL5tJqr+zSU5WE6yfpnmqWcIYFeluI71HcPUrmTB0+xs2F7oC
tk6dtTLyaDgqvLwaVU2+FOvl0lSjmQye5VxL3u9Vcwyabh3wfazVwjRpEVN004hqmFynLtRbjmph
qpqlDvLcOZytH724zlZlkfvHLCQZhz5rLpX97COe3/ZxkQfVVIeqqPEXm/0Fc52mQD1JBqqDClRT
spBHLnr3gpWhVekNey4dLRAb5M9J87WVCxp0g6K/cVDYBBieJxEnCTTY0Hp0HIrhEqMwxG1yLUFA
GxWFekq9qZL6fqqifHo4L5VS3Zt3xrIUp4o0+RbuovkMgKtb6drgf++jbO3wNPtpgc/SKzF97npt
WU+tnTxQdp+uoK301/NUfl3MyiZRLsQaAFn+3Z9vHH2Ov9UogG+oVtg37hRXt5eAtrqJkzH5toj2
jwAzfZwWTOSE7xeIXJTFc5QOd+pXqVtFv/mHfmNAnoTfTQlOly9KxqtfvaG1/SbyeNKUgbe0JpQy
L8ZEZDySfY5OquCjKkGyy8pK6PkKr/WruUh4Vmq3PlLJ0qOzz/viNAU5Wxhqqd/mgkWQRPNBTO5A
BfblE2K04xVM8v7gV2GBMV7uwJ63G0djAWQI+7ryit+f7GY27jCdMI+Xh7169qdSKD43ylfVb4Wo
0J0f+1BpzTWP8myrzlS4Wc0NWMyI287cYJaB5V07Q2iVTXVj+tCnbkTOrzjVVMEf+1hioisD37kE
/HRYau0rC9H27qxJkcu+2fL+sW+UeisXUYukLnUUQ5+Ggl/O4PnJt46FKlg354c9T0jkTIv/FDpd
eiVSSaR0THGHtumytr3qYA+2dZ+D49kUc93dw4HmKeqkSKzgAn4NhEdjSzqnd1oGM6GEG/KMCJCL
UPvcfelKE6F+uYTGGOS8JinaECuSIfnWz/xnUTS6L9OSvU6BQJxryvorBZGPOivathg/XKmVoWqq
UbU2vDQVgL5NsAhTwf9fcy9n/jA3+vPPUO/LR+jdnheeLUlDwH8taj1SqgZoRbeshDkVJ6hjH5AU
Z8jFRGZnDQp72ihUhg/25TiLbt+iffe8GKTM6r56WOzZfm4d1GLQ3ZxukHu0n5MFyZ+hW/S9arpe
wU0aQ8WtCvaHUBxEUOGMKucaY+6fso47uGx1SeE9ZsGE2iUnUm+VojA0ws/NZpRUqAu7z0gFTyC1
2cmrV17mfK2w9rt2h4pdv6032hYfLLxzVBbAsdL5lGuo4w+6fQ1uyV7ndgv3T0p75EjiQdotypOG
wO7ryF81eKiDkJJzDlnqbM6fHg/7h3YeHThAITdDy3Wd6yjgHVJzSZ6KsgvXo+fGW4zDcFJUkZl/
Eg6yClU4XdXGmN5bQYPnHnbWr1TpSql0UX/PEK8fAaFAJOnjjQsI9UfpY0NURmb6ltRauLH9wr+f
cKu5kkWL42hY8VGd0xtQsW41370pghSOtUPWafJ682DUZHKotC9PkBFqJDq4YAxrZD9Yjg+5vwRr
uzOOLlIdt6L2YWyYVYUGHbmvrJ6o58mDIVbU4pBw1KKqfvFT59AMYfGgWOijjn0rDKsHxTQfDaTY
5VifYySDSx7OCBO7/8yx8+MSCvPBcawCaVb2DY3v/YC/FDxabVhdu+5INdnrqq+asWtl+U9vIeig
qvNglZ1xvqRQlGAdKpvqh6+a86zTlI/fS1NdUnjDIkscdfWuxD6plLeyQa6f6th5CCwMhVVL9fNs
goEzRzeq9avLSKsI0i9zVKiMUhNJGVZ3jRG/9BoEv7NQqdmWyRV7sj/aMXeJlTZQPdOSq6Kdyb8V
8/uLXz2/v9BK3U9YMiMDIBYWuyjqhyZIME0Pb9XfoP4a1UUe+DZUa8jAIEI2L/8jWn4kvLzQp+6H
CtlSNzegzoS7CYYYNdhwrtbLaMTelZktG1Iy9nieLFrMP9qk2S7hMJ7fUZ1UdjVw0s9Rv7rUxMsH
FMX1VnVF8muqNR20az2dlZl5RPgbmR3cs/tiUVHw6bmtcx+kXQyBN9upbsOHGIStTdLfdY4h/9r0
cQEY9zhzb90DBvJWqk8dMh6n6x52zu7SB+Qeb4rCBfbLrCJKyjtjIg3CZQD4OTI19Gqr5iqXP2t/
tgHQaaFMk0GxUDmfvsweYFjzg1+qdq8kZhWJtXen974LzRXwM8mps1p3y1LH0sROW0jQUuJoPnfJ
vUpDNVNun7vzKWs+w/dW3SqaZJ6nUgA6dObYMH60kufcVy1LgqY9Ygqaf4U+45Mqmyck1lq+O3bh
p8r3o2u/jPO9iJ3lrnb1YSPwzX5tJYQKmWrn1tTTn/CxxO2MKB8JscC9Us0hD0LI+tjAHczRexIz
1T01oA5LgJkOPjzPXukvD36TrqPQT9louimSJWHtX593kMaI3L5te+ctI7KT4eacCWE/s1PAWSN1
fcjiCJWopjo42fLed4GsR0Xz3qcgu+S8rasy7aN9owsbfCJF/9q3k0d1CHQ8DbCQvTu3NESz2kg8
qJa7ZOljN5KinUZUOy99VoF+TM1lkFEV3cVJN9+qA/T191cDpPswtk+xALmDSAYRJqS5K88PpWYG
TRWb+THDQ0UhoJCnskUyrbMxkytZKWdWFNl0k0ARqqQaGiLqo7/J2+prIurwoOTL2rIiLo8KfevG
IPNUZ5rOzm6wa2Pv47S1FxWLFmPRmydvKJunKUYLoEJTJ2O79ISVSU7dh0eaGqwR37+fdW2rBtUk
AMhY9bYW5ntyOqKN1pF8AKuXX6fMveDVnMCzOzJCk2/K13NT1gWcYDSCVy5iAZs66hp3XZMiP7pt
2Hc3lhZlR6/AUJpqKr3qoDrVJKusIN+5QZGme5Ak+iEbB/7BepvFuybOu20s5u5uEdQeUzv4q8rt
N1voIElt7Iq0Kglvu1BHiQyL2avMw8nRyyOAhh35DGes1r2kfIjZfTO7onyra+iBalIh9g7J0dmC
ldWORnafTNQi1AH/Vm0pdRQ76VFjgl3lNs9QwPFIGvwWakwVajmNcXs5RZTh54J/CRQ1GRuENiBp
I8c7DzDzE7ZrZ8HoKZt+a/0aU3DQ2RQ/WAaxqu+5fNp0MJ/hMi9bx5+T02SBBF+0Eqk0oY0Pdhn3
eEw2xZfcMG9KPTR+6qAUIGba33TYYCt4xwDl4izbLXVS3rjD0B/DfrR2SQ+Qcmq8COcIc/za2hV+
Xc7yYobdmzt4/bpsWHuRe7afRJkk1/iZI70nm+rQpQ+er5mPqnGJD7ESfTJlfGyQnVCji+U/taae
n0BTb7GlDu6EVNazSwATRhZFG1UNU+J5NfWbsR6CO9UVZIDMWsyGqGUYGH38w2gtR6FOcpuWZ28X
FI+dsv2akbbdNSmg0BwRbz9fzB8Gzq8V2ezPJcAWAAcdgt8I4uwbd0B7sGhe0jyw7kOtTp+bMNhW
shut4OSoBcO4dprYevMiJ9iQ67N5HMB1ptZUs1QBgvwGsaD+nBvNyJ228Pbj7Faf7exTWY3uW6MV
xjUXEyhO2V3jDrHKO6+9424pHsBAvzl29amMljf8OpZPpQMhwW3mxz4AVgEt+0eNsvgnf3LznRbC
ssaXtsVj0up2y3Cbm5HzqO6uFHvRWBGNuVfN3A2j6wX26mq0IuTLS8d+Ir4Yd9S061Nqsoa9bvFp
26Rtm6zMDAyu+if1CraCBhDsSn0EFQnRFQ4m+q1tj/prvNyqbqqYAfpDTILHs3N5gI7zzl9u2FHf
1yb+BSuE6Yp7IXBYddkG7TOYN5BmkEE/yhjJicCXMrGPCl0ea9g5aIiEXF0g6XwY3rGP3gHtoTlV
h3NhpnEafhHgLFDUir8tiQaZKdTKx8qnVJcLylgqwxyutKAIv2UaV2+Z6uY1qczmUU0MTeqNblHE
h7bxmsdHMvpUo2QRCiCNtYeeD8pWVaFEPfqrjnXV3rEX+8GOdrZc7FSiIpkWDKdzPk42S4GLh9rN
Lk4vNtWyzLA+8/IWlFWJTB0HNsvpOraQcb/01UCkfxu13ZLEjwy+DKhgNdeVo2pAHSgwvMddRi9n
1rFTsQaSKHE5fvLMnisoSMZl9T+Mnddy3Miyrp8IEfDmti3b0IqSKN0gpNEaeO/x9PtDtobg6Kx9
Yt8gUFVZICV2o6oyfxOYwKjEorrxq+GalObWrDFsUjKzvgHSsxlvTsQWqU4s+HQHo5rbqKDXpbmO
SvD/YS7ym+DL1ipqyMu9S0GsuXLiChfHkwGY9EHKqxLXua5yGtrxL2mV0DYvpdk8x3nJZqTMM9Sa
Z3fcFmPAntRVURVJXO9az5bxkGN/uk87Jd0aTeb8w3YR4svYUeJzCyr/ymj542ksnBraTtGTpRnj
5IsgmZpsbo+ZBWZRmpje8OktW/eioS97Qzw1ehZvARRMd7pWo7vdlt9KPXebbbwoT7ha+SJF5bkn
2wdWB6rgksoLSEgdvIGtrozytTlFDaUUkfp0MM7G9yNvt6L1KX3+IvIpF3e5i2zsUBvHeJ4wZSB1
46GnXNqPnZ95HNgAXq79VY8Y+kE6fXUsDomvJfOXUS8eu7zykWKOMQZYTA5KX7vqHAU+uTiRPdqQ
wTaoj09vSL9a+Hj50b2wRWB1ZkcsY5WNfGdXBknZVOfl+3m1nCq/w+E22vyRIJYcsvThmvJGdSs+
rrnlNXZsLSCF5CR3YLv7xyF0fie8fbbjjzV/jdv3zWGLZB3suHPICQT+wSrL6a0u1c9TUnbPba2W
z83QfpHukoT2Di7EXdxNyOWprZF9woClf/KK9GCLznAcol1dTI691FpZ73grHms7wtCj45SISKxj
Oae3DIGgz3URs8fhfRxl3nhS4sxAy5tmm/EqHGGY32uUPVC2Rc8Pv9/ovlSLbamN0H3VMgtwuXOU
h9KfPrvAeU5rF0KIAe6aTr/jizrsJExGZcAYZjbe2vDZBLID0mQJlpABVSP5MRILciMgU8qFQ4O1
6ezUgm5I8zatWdrFMvKh8/2XlIfmfPQ6AGrYJrqX0lacy5y2zuVZbtdOaf63vj9CTMvW+VKi7rUO
uO+PXvv+eB479BGvlfYa9Y6/QVnY/C11fMs4paqZoYjg7SWndOu7pZskPowM8zZ06xR2j8yhXr8P
F6Hk25w1Y7X+HFLd0wEBb3XT9KPGLmYIjhAO7BdekbByyrr7C7QamSX2lTYSJGo1u18aH+3StsiN
+6jRMrCT7Avrqgy+Qg27U3APAfZXpq+ZHu8E8jRnqX9v8graSLOeDO8uzshFSxP71mRf9R6HmQUf
lffZRKIntq9JHTrnoLfnfYBW2kUuLpb0l8DJ8H1bBgY7QEZEOm+3t6AU2yACmOSMU3VBzOD39Nuw
22kHfSyCHYuvCSXqn4OT03aYPbbRfJBjkgx0evPSwL2+SleYBCbQX3u7TmoHNkDyoNkMnyOgKFdZ
FYOYJAaqadlWMWPqU2u7k3qVtMu0oCCm++YDh5edJIjDupuO0r/miyUW9clsK4/+4/m31HMdkwOn
XH8kM6txeqjqQwjdmwRHYmmnWfH+Hutqerr1NQ5SeqGSoo4PBkEuEy6FYZotS2WJFEIqV8sak22S
ee1+WHQUbp283JBUWC56hjUoKeiLtG4Tb4F6G971mvtDWkEEKMTI+gCDctIj983s8YEJXGuf2U4U
7qPeHm1rZ6ooEv8bWCBggpwV/DyoNfJR71gDwR7kulLcFZb2NzDn6VjppX+seWl/QYXkHODM9RN/
12ob6tXwoPp4GhlTP269pIp+Uhe/g/6ffy2yIiZn4z3Zmh+yB0IoytQM78lQIiosg/cqXVN/1xZe
8io92Ow+ABCYHmUIMHi36YdMvcigpXKqzhLs62W0sez6gNHBvJdRrSmLU4UO4lZGK15QV82EtHJ7
sIGx11D6zvM8jsp+tLPmCssFS7zAfCr7crwg2oK+ETja6+imfYtRJO2+4nH1UrhkOTwmSgJsRbwl
pe2qnGqtwigN5IDJ3Rko/WxqUvt4NnfWlxxt8o3ChxwgC8247+7yQB1fFP4wn/ljsYOlu47i6dEZ
izeShdaXxGu8cxeDRpPBMMzSY1m11l6aUYfdaBCpyckNkZJL4pjjIu6ESRqWe8GktGiDPKCnDb4F
vEqwUPr8cPpSt91iwVF1FzNqvgv3/QMLfqHPc0rcAqSsL2v/BzJ9lYXJfgZ5vfi/F/cSk/VWeTLU
8dKDDKd6E3XT79veTSYqgWN7B4zsJC0sy/PidIthl3q5pbGNuRsPgR00zz5moMe27DnAi+3Q2gYd
YTz4nrFVlsq5lM/lkhlpfDai8biW1aW/Sy1/W/YB7i4kHB5bMM3mwNlrGwVdcA5MvA6STvef5eLq
vrEvmtLcRe99YUoKvm9q9U5CZKCtwnPcz1Tpl7A4Luy7Lmv/g2bVPuhM9UUuSsDJukX5BRCFO2fb
SfGPI2W7Bxn1K8s7OVrSb9YZbQq4DP0DtIyrRHsZJki4Q9Ht40CPL1GsfZY92Uq5/sC2lk7eS1cn
i5u7P+KszsIebIiqjVp4pG90d6x2tZLqW1FKThZsAwA8RjrdebsBrYsgAJ9teu4j3kPeYx3hyzvP
Jo66S1P6ZNR1w7+hCCIS8N5P4g7+T+zhIs90FlvKG+r4gJKZxjk1Lx9ypcHqqVZbjuBt8mInyC6P
ZTf/VKdwJ665mA9+9rTcehz6ydjKwU02hjrQsl1s9qgELGqN68AppDz7NFXeVQNwQoLKs+7MdjAf
5rn1dpOb959TCs6bEd22vzR00gDuonmCfuKRKnvzs1P0ecP+aHxVuqgGFQmx0Iyt5tQOIV6zGtuu
GOVCSQdYJf+b6GHdUgnoWSD5j2zbFgTPSIUAlPlw0v1Szc+uanRbV2Pr1aHFnJ9NvWatHSiMq+Ob
NEJWqOvQ4KFUZaRyUK/UW0Dmo3PJy77lcJH73RajZQBJS+dYwbDcqettjRnoRS7SCc/izq8inLOW
/tvT5PY28XYbkBDTo/neRmiy3nx4mJUV1rYbw3qnL1lYBNz6bcBKtpdUrPTJXZTF5lUfxy0m0xyX
binbOv1Lj3W0oq1u2DtjM31zcQ8XcyzWh2Bbpm76BPovufyXiNFJg62ejOnTQrq8+Ppsb/UKu/YR
wYWnuk4VFjUjAD1FUy7qiMaQlhgvehSbty7pn3t/o2se+eb3fpLu4waGRHcnEVWRPOiJZ52zRZh+
TO4tdUhuAvXSIxc3xTeqUmrMg/ksejsEZI0jpZtyM+f56OE1OH6/HXpiRMJhxZTssEzupACiBP+l
bfeTv79tSDqOcLuk9T9PLAe3pQVP8DLb3VaZzEPZeOx+hWpaXHoEDzaayv4SqNGJr65xZn9UGzs5
p/NOO6lLn6bMgbZZswI6wby5jPN62J8lZJkhT4mMDBdkmfH+5PXY/+8n3X6EocAi1fnRRZmdZNXX
QeagtBemD8Zg1Q/IFzW3VR+O01mteutLiL/KUe07/ej1afS1d5JTN7moQ+nVs+Hb+kOUZG+35GQ/
6A+xEX9o5ayDE1W9O8MLeji+FVrksRk2exU7uE2t2/ADktKorlP+eMM9jA42rdHMtrIyMZxKeV/c
2thP0e7ex2+YCMvSf8cLYgLCU/Hk6w+uYc64B8hVzsdyXDbD3Dsi5f0qXV1Xz3vKIzn/JUivRoBO
0ayAoyu/yNonTYFcSB++EWhhWc1vQq/V2sZG+uQXWOc6TYfWmuAzZhyuzpgYl8ckjYaDnBFBxn/P
ZhcAPP+wl6D0nrMpBaN8Q2YUOsfsGuiB8BEq0p53EAEXTh+gMW3W9AdQxc/D0pKuSfkVuL7yIg1e
8mCT5qK80R/SMDF3YZ0lR2XRZam1/urO2Fxq6GZ+WCAQWbTu42m8rQ/rwhF46MjZA28xWSDWgbZ5
iZFUHVh3XgoztZ9H13zCry96o9Vh8zKRSmm96M0uLBbgvHGvixLu1+xU4OT+VimNdo1anTrZMqeP
WmgMUaDeySglfVZOnuyXr7c62s3s02nejMBXjl3saq+W0X8TUz2+Jt8HgCKv2NzFdxiZzThudD/y
ZQem+WmxGVtO37Ih66jCJI5mvgACc167iUT/smuzfFjbSYQH4DIHfTbjPDhzc9u16VUYHo3Wc2+7
NjJryH+Wenni9Ruw/evgWqH+y4cahEE3sC8YA1KY7QIxyKI8eUC/+0u/tPBFTT7pSYo2lZIve6Pq
GJlF+CyDKWpIm6Ko2aYusQnp8O1QFeynl6bhKMNiHwYTLS8mVLpBhcjrUGe7vQlGB++r95cr5DX1
oLhUk9a3qFGF9TXirw8iy3xa+53CpcbaWPfSJW/ppjecHWt8cR/O1Y8szo0juIPinm1QknDmxWtj
1M2vEuEvAz5ehN1u5KC4Y1flbMM+/eFzODjeBiRQLn3CsTeIna9IxaIeenuCTA7C4kfopA0p4Qw4
c5BB9tfNKT9VOIIDN3OXQ5tv5s8DNMnr7TU9mulzDXKH7TwlddejKO1V7gWV8wC0cF0V97dbAAPl
XhnHEE5IUKBzx6Vbhj/ETHq2y52Itcvt00vtqvMjPjHe0cuy7K5o0vrVc6YfyN1lf4XG/FZPrf0K
NJKCtwXj9j1AZGqqcnzz0zR/Gbws2eeOCfR0ucjdJKzGRIvCexiF8ZT1V8hVAe4Dv6gfkInOxzct
V6q964MXNTU+P4VTJjtFS/UfHsyAstTiXxOyMpvOK7VnkgPJyS5UpNhzpSSToPyte53/FPnAED0n
+BKgZPqpr5P0arUlMgWxjgoxp9bFTqlBMpP312CNZwqBD9KH7BRmS+8XpxuuUVfZ57VLwlpPaXZe
gai3DBjI9ECmONpmV20xHk7+SqMfPU4Tv7Rq+ZaNfvxJ0ahRBNhqnDTKH0+4TqAa5oKzruz+Hpet
8hOM+5O3vDRyDF5OOgoCO2mSdq9RdvT1izSr/kcc99OXHI2De59bOGhMgmSA4wlmOUeJQgruq230
2lOY2GwgnPmrvwjeK77SoZTDHRWH/naH8MPXQXWNg/Rboo6/hni4DpUbpcB8OwuH5NJFeB8GWXlX
iWA16m3WBob4v9o5aYVd1AM97gYTmn/vaRvBdIZGOF8sa0HDL/DQtSkAUAmW0SoLDPY50Wfht8cY
I8Rs1zjSQipPhqk/+QW5dxmUS/hPhLRM1NhOUGl/R4Rp290lYwz8KJh/ukk1XBzbal6UsDcf1Mg6
dmravkgXUID6UJV2u1v7lkllZ+/65qu+2A30ZveNFE76BLHffs2afNehRPkVz10ERDHE2SqtaXw1
Yc7t9XCEIRlqzjEuxubAN7NASaYND5qK3t3Nwi+AroHXyNK7ZCZAIBPULhe5i+EZ4OEeHOsYN7cR
wdIvyP/Mx2JipyrNYnklV5nVnqRpV+AdUHGbHm7BeHuHZMNfYT1EL1OnnDW/D77WnECuvL6sjefP
d1rV/+UbiYKnBzYZ3eSpO6Xw/KMQHnslQlVLmtQFP0tznDVjM+sqTnCXskpf1g2X3CFojuvJYM0H
2cCZ4lW4jkSkDqiNU8xJ6zA/dEWuXapsN8/B8MP2/XHPW6U9YwJuvXhp9Lds1kwDCWQ1CtznMgWm
hRlYvM97Nuo1jiMuWQc1Vr90VqY9KB0KkIJ/sSnJHwc3p263oGSGMkFwbhr8qzSZZPele4j8BqrA
ciJTQsV4iFE/ktZ6SPNbI8Iphy3TrW8prMXaCGuECqKPnPLJDizWcgF3DMnOxLzhRg6wPSXf6nYQ
nrrqR4le3LHEHuleUWt/xhWIW/LlmHPXfbrvEkPBGog+vTBwjSmp+92hMfD1d3MZWWMUJ9nbWTdc
sMwMDq4T9NDVOgyRvJJMp9yqpLCAYXPpl5H/1jd0VBxSc3r5I7aUp0inn13LqnaB5tf+FqMJyiIY
NJPsi5OrreNcGOvnckn1u1aF41rvWNdYT/KnMh82VT5MD9JKpUsp9L1tlcFO+lpvWrJIPUthRwq2
aILqMkqidm1LZxLM/Jvk9hYU1caWt0sLDJ45gQblZwOy8PczpLNKDlU2jY9l5yibsmiyDxVUHZPv
KyWZsxzL5RxOIm1AjN3xNrLYY/qZ4xV5XRdv6V6bXdDluwCtqu06cFvvQ4SX/gE3e2Ye7btKHf8E
lEfv+HK5u4HObyhzwZ8ndckHYpkI1tfMqZv1YbxPOWA7xcYZrAmpviTaf9ywyua0x0F9V6cuPt9L
+mK9OGiQKE7vX1QUB/A8TnLrrJbxyxwm9T2GRJx1cYPhhDs+eVr7S5sc97T6yLQKvh+pg9auhIHR
n56SxnSwRfk9cx7s/mQC8/KOWuEm3wK7IGE4R8U+CdjGOH74Nc9c7QiEwD7i+m5+Ufz0LMjFjA3Y
FtADRjw2TszTiLGWCJKoSXLC5X7eK2GcHN24by+dMavbdnLGt7Bhowspb7gMit6/YdZgKcUrnhzH
Uo+GJ2zbfwi1NlHIrOYDuGHh486e9jQUefGy+HKxVKcz70NEX78oXvsTQbL2iOpBfRRzgatpd8N3
e+nUq6Y+5pU+ff8mndmI9U7lw6/VBqu9hxGtwJQD64A0UsPmF4BPOLb1Z7tVDzfQA2Lwx0GNjFuz
youL09XxJ/g3txpCxqkHzS3zLBWD2K78Z+dhLS+Mjdmf2WLE4KZZhbcwD/BzLdx6L/GNYY4Pv62s
IipAmFlgM03Cdy2Qyt16HpRCqjSrJcUTomkqGLH1R+p85HaAi1RQzVQ+ZGDBh/kLUEy6SPNrj1YQ
7tZJAjGTB/U4K+x0AbomLmeiKhya5IsfBMELDJDb2h3O0yEGL/goy3ZdGd3RCQJve1vTl8U+/l8i
ZCdQjUV6ZdNwvcGN8/qHW3rTUzfp6cuUZM/SbVNBOraY1B2GAs2Lhb2+EwGPaRHahupidFjj9DGg
EumZF2ETpcHrQvoyFu/c1dT7JBi/BAtZ0/WjaJ9XmX5SgW6+df393EH1rJWwuyvRIj5Is7D6a5Xk
0as+YWbmZRYs5mV2BxoYRoxaP3Tsol6Wp5bht7xus+TXwCv6UCp1edcGDvtL2H5H8WvsnF5F3BR5
KmmaY1E+6y0ePaUDdxuY0YuLiceDuDm2VnsZhEyCXqiBpQseJrbnjqci5pBo6Sy9qT6l+2ppos8x
XfQurjcyqlVq/FJyOJNBudQxsjqc3B+lxQcBPC3CWfpsaNeuTadL6vjGg1uVpNzCCvZVEf8tXZY+
k16zZcDKvuF+Gp4mfH3wd1BegyAqqs/wuKutfyy7cvoO+Lo6Dp3ZHY3E6L77x4BV9Du1rOo4q8jd
SS8JraD/z4ywtV06XnMo2sh5hs2LGKxfB09xWpR3VlQAK1T57+9QULmi7MQWfkyCQ9Oo8AWXgd5u
hqvcATiAcyDt221l1+fU0eOTrQ8BSvPL7HUOqhZGtjgUDGHsPKud8UsQNU7i5xvXDRAlc+v8wns2
2AsGx3IPhjsUPwBPa/vYMopzA4D03FvobKMbjpzvAiBHAnbTRlX9c2z1EaJS6j9O5miefKw/jk3a
G58ktuwe/A4PSV+1cDNIMveqZTYWndmwxbpjvFroVlyN5WLPaDsfGtdvN0D7gOa0Vtg8pB7ub1rI
9qa3+rFHwwJimurhWafMqX5lz24juaCABHCaCxt8jLpkwCin5mItF782zhH5yWPkk/3aun4dXwpl
1lzcybi1/LBFC7NO6rumR6EVH9ULOWrEbeTW8tKOxWuu2xOl0A/Ze0NzOjzG9c0tjZ8sGf1QK8no
y+378OqRSE2e5Jm0UziLWTAjQeaZ4R1wiLfMsCqMTP65cNRtxo20J4+ybdpTsbH6jyGYO9e3GVU7
ZVs3Zm/5Ydr6LDhY2SGjjtA5KfptMYBgROAAghsVhqRmUpwEZNNJZjn1svxOAqXTX+DDN4jOEq2q
bn4ylky1jMplGLr8rkY+ZiMDemidaoDe50lV+4dhubiBEZNRL719ioDHwzogd35YnJOG06oMhqGC
peES1qqKfbEUNBiWlvRLvDQ7jTVqDhChkqYMuFXI1zKE5leDeHuE4/8FfwmU9po6fJSL9OcW5OgS
/yCwcv8eUNXizkpKbI6XAQmWOyMuswcrf8jxbDNvg9LvTPkdfE/MCVPj7o88rhwh0k59S6lI3ElL
LuuZowumN2zw3ONYkkF4Nb0o294yKfjDPruNk+yC2YoelKQMronrl3tSYvMbX/Oz2/jRL63jyARY
tHiliIqxYdzEmAJM+nPnjfpGQhABJQujzT/kaSRi6207+8WxCBxth/qS8lmbY5zHmy7+VYXWFmo0
FZoWGBV+t8YPMwMEX9mG8gnNCWwHinoiIaIaJ2X0WBpLI3tM1WJe4IunIGS/F+eaexFKSDsJVDD6
2OzcGhjKclaTYGh8H5tzrY2bKrX6M9JY2jaw4IlhG7cVtgrAQ843Vhe+2n4QHQNgMGdeD9FZD6gu
TmNGOajrLpaNQa2xXOTO1frsks4c8vNkeKi6/ne/DNadkR5qldqFNNdRmR9o6AY01KIP6+j6lPcf
WHPc7NiXf7JtLGYap+1O+FsE3+oaFYtk+JqxjF/8rrG30m3xrmAP4dX3MIKtV+AmR2uRgPFGHGkA
goPqWma7afSqtGr40lRoXZgO/qnOEmYViCW4U/go+RBJbqyZkf9Dn4Tk+qycnNJG0ZhUyi1PMnTP
4RxrVNKgkVgNH+hiPFPRYc9tx+wZ2QOkhz+SyXrhbpO00+7X/jxFZG+pTsoOPrCUA8W76jwncVft
3KR27orQve+TFJA5fFR4UfXCoMoRNN1YaTkebpG6ZaNhNyKBgVrm9FTZ7TPJnPYi1C655Hme7HW8
e3cr54sacnY1Me2QSTeiV8FUc5kqfetUDXOHXZzwDuB89nuajK5xy09t1fKuRHLmIny80g+Rpo2T
8l6a9XtTiEeJl/weleaH0YUzLG4661wJVjO7uBeW0hqcaGW3n9WJf93iDeyyJVb6cO8tBsDW7kMj
POLbhDG4G1OiI/HA8T0xtct6mZtQ/9jktwAh8B6TFaSMsH//a5YBde6jXd5UDnQ6lRrFc6iP/tmE
wbxDB2T6HgfDvdohNN3EdX2Uo+ofJ1c5/IYLKElG5WI3WbpvWw/VtfeBXo7Ka1sCZXJbG0jEgLbd
2IvoQL34rGFb599xiHiWlvSL6Zo014jeaJ+nEczDZh2QOGXW/bveGp8/GLZJSDVh2Bqmzols0Kug
1e0Fxs5yxxejSVoScTTJ2GI/61Sv0pIL0oyURmaMsmVWW7Th/fKMNUKegS7I72dIxPKM9aesz1h/
yvIMyCnOZSrN/6i5Frx6qfvZBgRxjytc+BpVEOynfq4OMhiBlb1gE4Iv0jIqfQpIzYLaxot0eZxy
t3OKGlK/RNSo35ExA5Yro1VYNE/VYnr4Ph1uyLGxoAcuLO202vtWHv6NTAR1JyzMv6ixZlKkbtWH
QplKjl3eBMionB/5MlKJ9TLtazzP3zxShmcTKZDqZxNAMkypdhvOV7cwSW+5/vS9Mqjiz1OCyzqa
p+0coyY2D0j10O8oPv1pU15UZEH4SKMZoBl+fhBMWBrD+zQ0DedcwZiRB/tXW8Zde/C2gi0z8+Al
NJ14F2C6YG38KhvPUxk8m37BF6ePel5xpf/Ev0H9PDgpJ+XaNrZpU0c/bc/ivd/bXxWsVI/p0BV3
WWyFXzjJ3ktAC7h/y0kY+zEsdzDuCU5OC0PF5c9034UYlCGO5exT16u/uPH8dZha51dn2KfYLJpv
jtJNO38J1exsvkyd/yFUtEL/HcqSGZ07ch8FH8qrW7TlXvVL7W2ABJFobfzLdYwA1nGXvyI+Nxxd
f45OsIzMZxA6KCEtIWXibtLQGX/ks5Wy/RnCBzaCIbmit8bM8y11HMB6Vl98V5rQuyDWPb5kqlve
h5XyaLHyv0iXgh3DrnTs6PDPhHwPBE99lFGQi0jLFMDPi17NOcGNlrKh+mrcybBp2Dnnjx+3qYqn
hSCrsKmRwaBFU6WhRn1AZT+662Y9A1WgxY9N3fNOSNJevbYNCtpLH+YPvXkbVj18ICsvx8a4iRTe
hXyEQ6M3jz2ior9jokxV2e1VfKTWifJjlB5pDgWjnRBhuqurqtCFyTCd7ClBtnzQOJcv2aWkNctd
ldvDXvEX1GGusl91gZf7VZA/+iUGgrFXtE8oPoV8XbwOxyeaE2ymJ0Ry9COqroCvpfk+kOB1rcCl
wclzCVv6AzVClzaDeRK7LoRElQ/QNXesszzpFtc3oBub3AVc33deeqgm1z9r6uyfO1ShYMEvbXTT
74e0btidvPdFRvU7UKIl7sNwReVQ2cvQeil8Q7W2XpPkyxcohZMTsbMvE0fF+Vq33LMd6H1yDWGS
+XzIj7zssZ4nhUEigoV+O+kxAF3FcO7lLtJsHxWm+dPan5oDvPOQN8Z9i0vxJkuz8WgnuTHv4qVT
06bbFGl9GBgUN9xYnj8cZUSeOHSchOyCOjbJsxhhlG1WjB3+7+F4f+tJc2O4tYF45E53j6zMeJ9K
tIzJpQfCyJjMW3vduSs5L3r71k0RPFUsiqxYxb+0ShUgDHQwChhJiNIhH+wHSgRLeWkrav+prEd7
sZdRX1QUhi7F6PxoQoQ/thw0JnCjTXuMh51kciR/g1+oezRwZdpI0qcU3zUUQR6ntmsvEtIuuR+r
a91jlofqBzlXecoS25bp71hI7Bf+Ld792CYNDmB2cpZfRrcG7YFKzilufPVFugYLxhmrjgm7kF93
QCPlxcSSKrFL/1G6AgdAiQukdbPOogz7V2P+ytuZAo6e+s91E7557aR+I7nh76zBRsVs6oq3LP5c
9IH2rW803qkN5CRMJ7VvJDkQW0yr13ws56sWGe1WZvtGQZ0ErtxDnnaPo4saw7C5oeXI1fLBDBz3
zBFa2WgLtwUa5e+m+CyuTRldg8WU0YnwQEzrGTJmORvHLG1VStMdiG+4Yz8Us9mzEvr/UeIJOfM5
fyuDANGQIaX6lvTWaUQlZVvMACVmzirnfrTq+yiBZxz0lvNqp0WzSXQv/oVkwMYxC/PvONaenEGp
vuWap20rbK4gVDnq0fHQxnesBj6+E3RnVj7lFKRm++ddAl7v3NeBcvr/x7FdKg4DMlO4dWv1MyrI
sPt+jgLqbP10aYRlOd6z3zfY8QeNZSBehVIxmK/zreh1uzate+2wPP6AZ7Le2U9a4l/LZcZ6oL3h
oZaBlBXn4KXe8tfyy/AzvMVDqAfW32mIoSoV7h8W2sTb3uqql7aI7IMaWs0Fsmx+zSslO2jktj7N
vmttVJMM0zLdAfu8p+KUH1Qb0scvXNVfbPwoitmzTnbuTxD6aKYIXG5SCgEP7O5qZLUXfPG7y7Tc
aUP3KWgdwPdLf5ma/iHzTHfrBKA8LKB8t0352pTtvjSrJIzuRXZgbX4YpQh9L7t/Ge0L9e/fXNjG
Uah3O5nn73PX9M5OCo3lTm7TpT1MIxoUcutnsfs7KkA355yUHJZiY34eMCPJIW3TN1ihfwa0YR+K
YfjkDLN2kYs5Jmzy5VY13d+d67D0DYrxTS9bHSOPf6a1dgRL3wwwW6zZlZzRAcG31Jvby5i09mOl
pFDARyv7K3I4JKiV+eA5+k9guNqjaypIQLqQzmzIiTZgVjqHgaNbkNjuoR5L/VH65GLNwYNrcya3
qpLvTT0q+oNtP0tU+x6KEjHEYXP+vs6WwdZyKC9W9kvR1SRI/4F9JS0eKnnSXm9wM2kuERm2zm2B
+A08LRCgy0VOm7eDp5/mFNL6+CB9a0heUhnbrG2koeF7weTZS2CFCDYl4slDEswHF+mmhXnWVZiG
bl5k+yHxa2Tlk3i/ulWDHfEe+3k+52WuXNAVgpAT49h3Z2qBCc2S1+9/MhycBsFwh35ZVpthgW/L
5UP7w60MOYVenMdF9mkEtuMNw64w/fjn4iPRK0BTLBc8JdYHFazUpDlhiJwfR03XXs2+/yURjgMj
CLH4txxEyj4vC53MZ949OJqmbDWdrb5iKQDTnDTfwnErr5Db6692sjg8wdAyBu0cZ/xPSPP/jYqg
Ebwhlfo7KlqkZCWKulx1LUZfniXd/mBpZ9xGQgT1efQaVXVPKTS2UxIN8YsCwAqrAy386eYAcGyq
6+xRo/mMgki775PW+lF/VoMk+mkYCfLAuuGezXlXR5z2od9Ci3PiDr7ewryTS6S0ELNTxduvfeTY
YOgt0dKHRC+4RAmM+9Tf+0XiHMfC//y/apvnvQrU24d/uOqayx1CrsH9TSE9qtCMkZh4QRV1Q1Bf
DGTTEXdKjQGYEPnp8OAs+Wlg5uSnTclSS0coaeyoBMeO0aSzw4AWjXvJWCdL8vo2wdE1KLWxrgOj
rnL9iojgUek79U6r9QlI7ZIuRyCKHHkH6gytpBqNxtqy72CXsb8ZpzcWovg0oy65D1QECr0qwSus
zdMH9GDHh7HxyFEY/TEckL8XzRCRBFn7Vq2S1vJ/x0mIBK9x0ifB0jdxSCD7t5CK1pj1+euz4gEb
wzJrdYqJ6BcJMUw4ZHOixbs2h6ItTRm4kccqXVXvo59rqFn52Wa0guzQTRx3oX3F9sXFiGPjK1a7
t4EIX6RP7uSi4pfVHOTWiDS+fmt4oOdFvZEhzQvTbpFU+w/blOoQLpVzuSRSKZdbROiYPi2abiA+
X1k0KjxfCfwQUzc+Met0uZMpcvc+7zaFQ8DvH+Nk41/FyNLBKZDPr3yUEcVyzgv+QD7i0nUbdW6o
2+WDD4PCOWcQn26f+9s4X6yGLDx+NY7RNpe+JwHw8Xa0jecy8vKjjmbQRWKMMCv0q9xqoZ2dgzGa
2WxMTu3xvxJmzabu9fA6RC3qOu93LvtgBSrd6Y/+WGascevc2ONzWw1LKvH9KWucEpBzRI7lX2IV
+YwUyCJeoaZNFx1ixfEOeqO8FO+CFh+0LtCLIpyD4LjtZYUM+Ubs/mTodBhEXch937g5QtBJBHjZ
afhlDAEEMel0saPY/1Zvh7pebhsFmkEb9PmdFCpRK7SOoYE3iTSHYkrvSUT+tOasfw1KP37lTChD
clEq7as3zOa9tORZka+8qq5m7Ls+Vr7aVbFF0n3+Dms6PoyThX8neEyMKPQjZFNrEy2HzjCewfTG
/0PZmTW5rSTt+a9MzLURxr44/PmCO7ub7E1q6egGoSPpYN93/Ho/SPQRNfJ4HL6BUFlVENkkgarM
d2E3yk1LvUqsX7akCkiIHY7Iwz6S3ei87EYzdqMJgr24lC+b3bLTOsCzjJZ5089LezzBsSSwzvqo
mY9y4A3Ym7Lv+aIsMUerzMe5DaxHzzf3plehQfBzbIrMxn1rjve3kJwZKSkwp++wfF7GApEpMc6y
+h0sPCCSIL70LTpw0w5NnvEihzYOrIe81Hp2xHq0ETl4qtT9yQCYTEYAdfg+07JdbI/TWZqx6X0a
uyx4ipy4eVOKu3Bxp6vdrAN551TRF9uNyDVmaDNPCcXc3ujBtHsdKzWzdXjecpjq+K8hSo07aUm8
nLxtkrvs4pZJqAE6VzIO+8ayWvzEdNgroVYga7ZMlwnUjMdDpCO7KDPctqdomYQWW/+0D6tznaMP
tsHvGbP05bC2DfjklgKDHEhlnu6kZz1N5rBghV2ZB6sKvycYS7JJWWIRgw5mmes8tdCWAASwZF9F
7TXQrWrXxIin3WI3twPRh5Uh1TJktjO+Y+74EpI9u4tdWKgi6Q0u8SM4lfQ1KObwIcPEEClH5EF/
xlMHma1/E0dlK3wI2+RajgGqag5k3c7V9yIGe9OGbaSyKm3T8zXc1HjuKSDgg+NtpMz2WYTvIA+4
5IJU9tLCyfTATert1sz53TATjK1o9MA2oGKRmn9KTHR6ehH5qX2wveakP9h1pe/icjLvsBH4VgRe
+TW0yvUk/vvkZ9dyghdY9VUiupV/sZwvpT9c2gWhmNZ1+7S0BM2Y/0vrZ18GPXPr83c6r0AFIx//
UlDHx4d0UfYqYtRop9j8LFiGyLXx2MxPorYY60guAq3p6oVB7qeA9X+KK/4dljEyWgaQ7pfR4zCQ
P/0/LyAjmxF8glPkf9XJzMrVhILommV6UvsSFw5tmu7lzDQCetcxuEukylbCTZ6Yp2JQoKswXGcy
mZIUt1Xs9t4v+MtEGXQ73K4uMQh2iJFmnye/re8i1EB3UkxrIx2QYYWEdodH46uulheJh2OmgBFK
Qr4i1NxMw3lofITw2f3319oeqeMv8STo650xV+0dQsnK5+8SNEJeMUXuI8rwMcRFFraspbGysNiH
LKCWT4X+UcL5BCUkgf68vl95oesbk9P1z3J7I+ufRkO4HwUc3pAM6lFm2mtVk2+yIRrazTyY9YMR
N652MLzqozLV6tENo+YhLdmd2Cjns84/oIJiveKObL2qhudsQM9YZ1y6zdephqCeO3a5ld42guDQ
lXsS+rZXbxGkQgD8YUJg/EGzfHPr+421rQ0V1eCfHbdmmgdzs8FZZT45gXYX4F1sb8t8Cu7/06mL
aD5o5iEuNuD857u520vIXuJyJpeQs0pH+BSNTqSBZjS53/kvTXQAQac8SKVRKpCR0dtntMS/mObA
Fks6esNFdjIojf0aLJL4ySxbDG1B41Y7FHo3ebzLM3yaZqQwzE2IcPNjPI9/8taDczOm6WO1HCx+
So+aWqOnYC2W80vTaS2w2gU+JvsEMB+FCoca8BQbuAKb/rffJlNWsMHkoPeYAODfSK9cphq9rbwC
CZGyOaNnoT4Ynh7eG4X9oW1K7akfC83fuL656xQ/vLbSTPM53ZZJmR6LzFefTEQQn5CQssAysvPr
l3kyOc1d/4qczntI5pZl+zV1hvJOhsnBJf+xh0ei7W4x6qnrqwAls3CmvLexqdHq9Yz8GC9Vmxrd
hLT8IlEMV35GDVsvviQqur4S7cpoGTvrvfKMlXm9aQoEXppx0L+UfX1pnQAsQ4FwP26y2Y8+AoUA
CtV/yzu93MWxqzxGdu/hddfVd2GtOg+OXoO7wHngVa5kNqwo0z6tmgjELEjqcCmZJNjUHEzFTT+w
vUkXaxjre1vM27ybra+DwkrBy+LxsVlEd6O4/7Md2SjWto4iqmmD4jOi8jktOsSPIhSuloIgritI
uy0jpPlzhLRk0pAY6q7Jo6cGU5T11lAq/pvZztkzP7/hOUrC9dagt3gj1JFqHWSjPJb2m5lV+XME
PPS3UShXWbgf4b6QxSmrseVeHmbBi5bkDVottCRkLLd1iicvXe/Xv8SzHgWsZsBsYFhMBacpsIfd
YHfjBX3h8eJlaLjmkU3CE8XJPS5DY4jBnvPcBUax7k9uG5BfNiRxZuGaJJuR9TRLFrMWytobD+f4
zQT3/al2ydupEOj2IiNqJj1cbZ61i86oWXcJIgnhfMRVddznhmadhkWrOx6/auNofIrc2bize60A
AIWfXGjzDHGTtqSAqDnPkQnAZ/GTaxMLlMCgfDBs8BUGeaLnRF+UfFxSgFoW+M8qb3nVPU1RKPLn
74guvI+MvfR9JMpCwFdNso6COcGhwm3V782800k3XFbew0px0N4Gu8kveKnBjBAmxMp/0N5CP8px
QcEhD9G9i2AKVPNLXDjVo8tewt+UbsVzgvXWcYUoKF1ggbda8narVm0cK0fkPkFheHb6IOwl8Pi4
U5G8eInMVDtn9jAfYJRln0jWPNilxZ5TnLpQNSAvWBSfMgjFDxA61Be+CMVDXzifAiHEY8ZibZFH
aI7Sa1vq/PJdTuVAwrYCQZU4275JKF0kavWJNA1MyFp5iE0AF5tkmPMtrj3z3lMS2B5e52wHtV+E
Naj15iRynmA7hlfNMKOtrP2Sdn7v0Kl2XAfWzluzNiNMYRc92aJCfT/3tVcqNeUGGWrnezuQ9C/S
9k8FBt22jzIqkEFongttLo4Ra70drMx5p+XDcG+qY7mT24uZVM96YDivEm/Z35D0oeD8Mw7G8oKy
WP3NNdP8U1n0Sn5uHYpUjtrmF8DSCKcths5k4vLLWIMDk7JBP20shGOuAEX8e4XlreC4fod7LZ2B
C+t84cDckF7R4JV3KEpkKFzth4VbpTaUZI3cKzFCzePTWKb2qTEaeMFIz6EhQ63ntfZL5L2GUbs6
rm1fSoPSqNIi+YER49Hqiu4Tdhb9sUYDafnuNG+OAaS1mPMncAfDpp/SYge33QSqbmuftOpbM6to
1XmNdcqCcaKKR9NAU4mEsftcLCJStd9XG22MAIMvs5sIYSILKsw7aTeChAJFpTutWVbVyt/bK+mX
2/d7+5fxuqF2Jz0bjO3YlhOCkDFYDCDpu15He87piuCQOLV9mDDcfDNijTIET+Kz9JJjSFBuz62L
9DqxeTL6pHzJBsdGaPskgyBdOU9aVT1Ky7CjCUx1SNVvuT7eGORYU7R3c3gRneV02DZ42av6DYBq
/9ovBzNH3lJHp+oozb52Z5DZxRdpyRS3iT45phrgosZ4IEz9MUZmcRcVnnHC/Ysq6FKHq4wC+kQS
Vlup10lM6nCDZwNZQCP+FleUUDssKdDVllHGSm+eALxdxkooT30wt9XE5p+/+Rbk/McqH6f7tZAD
iHFt2hGeUFQORhD5uX+1yuZNShBUKP2rq5RvUq5wQ8+TPqlWWMtIh5GCPvo385aryEi/gLhqUR87
RGp2lOWjLBp9BcV6xw7jB1lmhn4YHL18HHfSy6o0fZqhLulYCi+ay3IokbW++NpwvCX8bPT4JLTm
+/CC8LAy749+7aFgkxTpKdWLT/7CTEtDczj17RiDgoS3ZoVAyJtQq8l80oQguzebqP+Qm1H/ZGEp
UUV/sPjxf7jDjwToxvdMwW0pnK3yFTs84xCBY79nA4TSW2AtzhVp8+bb5TcvnuadG9jNFlnwAvgq
7q2xrtlHR0RnwI//S1v606W/S3V+whV0kb/pr3PdFxsh5FVh17zgocLdp5wuEqqVAnnFWH8VAp8c
gqXyShoSXdiF57ce/j8nlSHFxlHYuGr46BUzLyeLnX3cdO7ZFb0DvXPb3TtDtwfEfXBij91d0VYA
VyblowWHWvK/tmubZ1R1pl0zsWbBjCGa3+oQdGBKYmgn8iciT7cK7/XTjhotbsu2YR1h0r/aZuFc
okWgS87gTTmXtuLmH5bttP+tQ4YM1Fnwb3J20sozXOrSEZGQdDLtfYg8214IFOIv7JkHBEcaED7w
LbRSOzWUC+80DNOmzQ0iNub+2QvK6E5AX7P0yqlAyUgDAO4f/6V3vcLSI/PkUoMTq3sT21dW+w4P
KVUBy+9UfaY/GP23kYc7IvJkPllZsJg35HRJlLZagRQgm4wG0Ka2aQLo4Vk/6bv1yyTt0TP0XQGA
Wz3e+tcv05D011XwIhs9uCcaQh5B3yr38ayphy4xgxcV71G4uEbzx2C4L7GoRvP3SwpL/ct3+j9U
pIk/p2EOv7uOgucU+7zjODjDabT0b/PYvbaCpGrsBnMRmuvv0Ip1677Th9eoVLZzq686AisedOTv
teGz5N4q+yxXiaMrzrXrhmuNpQmWLax2agTGDcCXQfNhGEf1U7fj/ml8olin45mRd0BKPOMTJrjq
ITIa4yC9tYvNlhlawEasDoy2WaKp0HkRynEmdgNGwbpRm8J7u8U5Vj59ifV1HG8MG5i8NA3VeR8i
TTnIVY5AiYeTNquJeqxD+8vsjcU76pV3opH/SrZVko27KkXICo3qNjgKCVwOt55bTM4GoYjLqdZh
kIDYMTSmSLvTB+cch3CxHNf4oSvqQ1LZwfc8AQIDgxOkWfJnnyr6F7vK0Rjo8+SPOoAKP7egxrQG
qBGMsfgt8JHyG0lsfxhK3dvaXQpVU2e5kabsqOaQ22JWjlfNs7IrBTDKr3Vgfk1795hmC5oPIn7U
1erX3mNdrmeN/QJwaTxUvOD7YuIeb9eUhEV2rFW65Kzo40n0yCQkh2xxD5KzW4cImElzMI3s3KfJ
6RaqlOktHNwe6kzXv05QZbsE22lvsXaE8JTs/dAHJbA0YZTHj2nY3/mUERDeAjVNKVkhd5rZ/St6
fvXZ15ai8nKlkiwI+0RjcfkA8qr9BLreIK9B5ejVJgaDdzDd/I8b7FXOfhmX8L1qEd+Y38iYGMsO
z0Olss6V8Fm2dEmPXB58Nb4Oy45QYjrClbo7h88S4ouKxGDGo086JwTVHyDYviGpmn+InHwm7QRv
vo94Xrk6brYTaxbhQ+U4s2zBSFRnw1OzDxH41+M4G9lOUQfloFd2sS2UwCvgfUXaAxK7B8yvgrs1
5qf1a94PxqOzKQ2zQPgns7DQsCkHLms429D+yqtiAN1ozE+DZf2QMNUyj7u0o5+NvAg/9FV1/M2G
2Io0mDbBDId3qVvLATmc/jqGCba41ntI4lkZ6IeuNtItH34PRG2xqHHIGT2IDNjqruWqNQ4zpNm2
ohIWWBF3cTvPNx3iDtTPYdaXRX3pZid44i4YPtXLwSwib2tagAukQ2LSG4GtVxd0xzJeLmEHKjcI
Axz/b9dICvXPsfC0s0yUTkMfPiLJZ5y0HiZO4eLgJ3WZ9ZBZyGIsEhpySOzGAVjinG8hObvVfqQ5
WPpftf8CZTg/rTs8LUzmYx6M7mZFmGvjFD3l5s7GaKzZoxGDAOQyunea47tlp8EGBtx1br0OTWC/
RuHntvGHF4mk+TCCrmiGk/QF5ZTfKaVLIjwAYbnuocA+z4cb5COPJr7+t7ZAPX4Bh7RN/kbRKTje
hugjdstY36RnMcRDB9ICiv6KmC16NUERYMkXqg/Sl/vOuJvKuTlKb+SiWh+FE3K7AMc/KJZaXadI
W6fWk1ZvsmbBQo+BuUVHIqd4s3iy2OQ0zpmb/AjRxWj2pHIA5MfKZf0bYpy5T2e0TetCs6k/A9RJ
wTw+lUFZX2NY6xK6xVXeCRw0xnqogvwylkzIL2P9xRz3NnYqx7+AeAM/RmLKKK5wscejMikFy0NS
upqffWuCsXqqzbh7AUf5KOGojt9HCe5Bn8tfRxn6o4RDqhQ+one7sGoMZH1G70738SBleWuAnyib
LRnv8kvQmA9ZgnFf2w87Q1fib2Hhzvw4ovBDlnTuHi/CYltPqEuiZtu+2Kg2nsPOaxarieZFDiMP
V1YdvXqEM4LXauxCjET5+ile0OydbZtrvc2O2YjH5jyfpOgm9TOpwXUAV0f0u27h2fQD/JH7TzLo
Fi8iJ91rmFftbh09Ftx/FzWrxocQVxbuzgdVsUUBCQPEAY+F9UyLpisOsS+phVzuLS6dOvuQe5+v
eWguDgwSk0PswhntHP0v9rbdY+6AVCxtWF3kmT6Naj/fk55JtnhwlJ+qEV1QW4kw27Cb4hMMOXfj
pGb2IL3BbB48bYqfuxRNTmuXFn6ylxTNPITfrbDyz8L/EE7JDPvyYDmetV2/kW6g2Bd4G+sEGZKO
OC8ryBZjdoyZVG77zkXOIqVwL0Ogod8Uz+5lWs5IPLi/9sbmG/mmYItJvfkZJZKd+N34rFV3QT26
D6NW6Y+uT+Ze6OajUj+XtZZ8HFzcMPymtQ4BEO2t3bfOGRyduQ2Uxj/6AQ9IHgvtw4CVsjxb5ZkZ
RfNHlOjyi7SMxX9ZG+EVyvPVWNyZeQXSJwcXwyvgWXnIL2NISL/XVnjs8854bpeD7Xo5BtmqfQ5m
nqDbJjMfGuC+l7XpKWfKgP6TjLUKHh6+NRxkegG083kuw+De0sY/34dHi581acut1rVsD8hJTXut
Rjban5arp4qvbuUVyGy76j9Nho4BxVKizEiQbZ22DPa36qTUJG/N2xDXSUh8Sg9QGyoBUu90tUbb
TXOlL0m23qg+henwzBqBjHQ93WGiXf41a+3XthzRQKpMH1n+xEQErFywCvhxRnaVUX6FUJLnRvkC
xbfalp0DSsorHrR5qHEaJM1rs6iyjvPk/F7RnoYi2iUBN0H5Td0OcFc+sE2s7iQkv1Qn4K9p+N8l
QoEHEcOgxtRPn71iI8HaUXaD5yOGZYywrvLZ9059Wl+MRQcROdeq36yna7eBKWXP9wFVkGU4DHKq
dDGK2UHphI/GHNYbRSn1o4GA4+OATp+5mScUrWJDwT1uCa4DlzOD6u+doufPvwyW08ZC6HFO2stt
rOMq1qlxnY8CaRIIU5wF7nag5rzNBfKEwFd8L91yWGFNgnC6zfkFFnUbvgblmjI8a5Dv5o19xUH4
uy37+IisLwq+43d12eXHaFwi0kSu4TpiHyId67jk73FuNUcnQx2/Dz/lgVu+LBeNwvlFiYzvJpDG
o3TGoi0sp1Okpw9tq25uY3+b74RYXllljlvYzwtPcXjW0Nl7aJxeecTBRO5RN35aF1bjprT88nTr
aFhdHEtwCxuJdY43P1bJRb7rBWwS7LymF58KrXVn1ApNrXupcW8ujnaYaw///Md//1//89v4P4If
xVOR8sDP/5F32VOBeH3zX/+0rX/+o1zD5+//9U9L91y2M46l66hpuaapq/R/+/qCQg6jtf8GKHos
oiBP78B2Z3srSqDQufzIl9yoZNAlc27A0CVdrb+OOL00ejp+0Hl6n3ENc/fYrM9f5UC50t2TotDO
cV5PHzyrRl5nobRqWorCfzldNR98eD2MSOOasfoV9dOXcez0k57MNny2AVrDHfp55h2CdvelQ14P
+/LFVQCf8A3W9P7BzlVFx+ovDx5QhzxQ0qaMhDvumqELRh+7gAoGuJZHPViJpRmlyC2pOEU4hRVv
SUXEOFZwSCb00YGVpUfgDskai6boYit8/2VEUc32dcT5+DYJBGl2kgulKc7z//nTcPV//TQMVfWQ
ZidbY7mWofF5/OunkSYGaRdwF3dpAs5nsoL6KXXrmoKh1uxw2y33EpMD/hHapWziNYSOHKytDvi1
bjbxjoor+i5pNTzCp+nXA4YcOVjRgucuwGrEXdJwAKXcaccpGppo3zbVd3R7d+8yH6XbuFelHYNt
qJJdRhQLeuOtTaGBCtYcNI/1ciYdekV+QGJu7gBE6Fq89SS4zi6tVkcx4Jhahg8VmQ3jusXMUcyY
i/cNp9LyrE81433DiVxgDOqovpOhMmkyGzadYWfcySMQTkVzvl1yjXHJtPbsJ2nJJbtijA/SRM8v
fkSxaN2zynXlkmCljfW/kUt6uuKj8camV+cHdPrPH7WhGr991prnOPzkSBMbFshx9bdfnqK4BmZj
eXiKSlW7G1OXvH2DO4SeogGMg4G7a8MJPI9fkK6T9tSlNtyYV32KrWtnlhjmNfjnbpG0qvdr24uU
5sFD2M2Jur/H1A2fwhijl2vkpXMNQX+fai0byKQn3ofJS75gkzd/M+bsAyZK3scJkbKDoXT9ea4C
+5l7Pfcwt1O/BW0LNyBs/vBDKoUzGcl7rHR8hB8ajDvnYf6G3Fw7TNE327e9bVZ3+VX3R5zG+b5D
sbFqKIWQ/Ez+tyRo7I1nDcrTnOQpovRIe5he+oo0anBnQIZ7lINak24I86RBnHR24dBC35KY9I56
1B26zgi2dd+3i+0h88KCbAS+dpc1lo8L87LX9XMwjP0uGZKIp3+KxrWvt+Sh+OrDT0cNRw46OYXG
ZlsrrdkZxottjfc3wWsL6Tz8lbl7rxcZXcrMDYuI/e0iVoEGBhCEeL1wWlXVmRxYhptgrJEcxOmA
27tGGSnWymuW4ks0JHqJ7UlVXssl1sJG5zHn2j/CNopP62jpMdv4k+90wEJk7jJDpkkTRu6jMgDk
k9B6ETnVCues9a0BUcXgwhKTq3i68VbY0dHq4/i+nwEsjD8Pul0gaYCiPFhiyui/dUgzDFpYNBWw
YmnKjNs401aMc4Zu7W/xW7ND6czxcDP7d9MHe4I1lgGAlAlOp8+7MESy9kbzUmtn5yphdh8gR0uh
XAhiC21s6fCXjltoJZVZl8xlC6l+UYps/NpFlbVpmnJ81MzUvNSV22+lY87mK+L0+UfHmqtz3KYJ
enJl9hXhTOnHIL7baKVxUhEduZKEbK/O6HAA/L43QeVvraXpAogwEaGnpK0CnDhYAcjyncxRq/zR
wCv7bLqurm1kuBWxIwfltFxOAmufX9X22bTbp3WQXAMvgvwAm9PdyOge/vaJjTHZfzK68WvZnxwd
472y0x8acswo+bvmc2IgIKRFayMma38xuvQsXd0yyO758VHoy3A/oykxk/0XpUXYyNKUDnNRdMZL
IyW1zTiJ6WQ/cLEf8vV6ctFSC1imLZCd5X+XsUMMUi1on2tjtkAiG/OlDBCesoGATGQtQ0VHzaGD
aoff7IyFbVwZj72vGo9yVmXmvLF1dzpGyNLZQEHo9tTi0EyO+bDGHCVuH1IW8NK5xoaGAgWkW2BD
8h9IV2ONOiRi3B+k+cv/kpIcGZP6blz+Y4ln8wBvtF982TwAO0u8LCbygX34fY0B77z850eE7nq/
PSJ01XU9/Nocy+PUtJblwi+LM+73ukMSyzhi/LEgvlJbSw9jY3blZ/8cj9VwhwyX/2QqiJG2Q5V9
M1X1WGFt9Lk2eZRUxfzrCFI94+cyw8QsrzWP+wEF9Kof0WB3G7jACytvDttuK70iOi29cwdT2MpV
45fBnoOiLz+tJ3dW2kMTDRFPIhcKeDKVyz3WRT+mGvXneDmMBoCoGK/uk8TCqH6Lhlq/H137zwQ6
5x2SxvrzelCVIw7s8VVaMlzO5Dpa0tLBCAR37CdWueW9tmi9G17Y1Zs5Riu6UrTlmYi6ezOpBNfT
pR2kMGj+bQ8qjd6s/zpgGS9XnpfLyyRpypnEpNmx9tz7foBlzc//AaUMnrO//Gf/t2tZ+vBMCUE9
3q63vrplwq8v/vY+ijBvTq2h3d9e1jrlNkReV5rFZz0D4hd7tn9hm2RsRs3J/nDxotvCthnuQSQ6
b5MHkpyFPeoy03jQFmqKqCz9or20qi5xh0MheNni3Q7I+hnbyXIr9vwQWaTjdonRQ53i8FuP1Tf4
b3aBs+3g9z/ZvfENVQv/POklrm+QYGqMsnR16yiLC9xspuSjsnaD7F9ftO5nciLlaYrV8YBiFcJd
/Y+kU5w17A5JvrMr2z9m2mD0mzlLcPINR8V7iIaqOPQL+UOa8RKTs3WkXZb+Q6tRL+zs2ryXJ0vj
VIjLh9pxfc4I39jqdGDkka7/8Cd1fO9ZHjQyJrKMZlt3FpJ9rLuORuvgt2rE6SfbdY7dVJhfbc9x
t9geBhesdIOnKiYrXOJC+tWHZTqgfvPaWiOWCFjl7SXOrzTohvqrhQnWPqxy65waZvIhUTL8Eudg
P9eUh9gGL8T0BKs8NegaMBpIpa1Bl1/WfY/mjcRwVjevreGzdZoi1dtwK2xgZxKU7ir2wJh4wPI3
5vrPGHXJsawV/941mvguqQpyE71aU+nL6wMQ0+SZG365A/fRfCy6zMAeQk++2Fn1BmYJs48x3WHz
N96PIf6onaJoVzvXqZePBUs5T9WvayxjS7qJhv4cc/e/b7vqvaNezswcE3nIjXz7ZJwEZR6VpG9B
hOtI1YXBNY4fxKE2QElc9a3wqsdw3cDMKgdpAmOEolQX0XHmfn0V59qQJ/XZj4NeeV0T85pntkB6
micBS46JUu+SOG/uDaZ8WOKCXJJ43BRP/49bveq5v+3ETcfzNIcNuGGxB1R5iP3rzZ6PJbdtrbTO
s4pibgj3et56WpZjFqkp03qaFmwTNs4SBfrXn0s2zZreBQcT7vZeGyvvQxP66QZUmrclkWVuJRZi
wvrQjGW+UVPD+5AhfvY0JNYd0qUqvHsKeIn7QUZGc3TvaOgW6svABvcZCulkZaUT7Ky1DdnTnKQJ
VVrZe42m7GVwNKLc4AbuHw6UnS27FvuDZU/zQ9BS7pUmpq/ZMymNQ9UjDy8hBOQ3bRGmqNwyHjn3
NyRgiqu0UD8Ot5FuxnddN5FydHznzgw8jANBn+9C2DKnbujsj15cVDv+RJTKWyBHWZ0hpjvH3tqr
B55NUq8rzzJ4Lo2t5qKpVABHPHft3H7s4VRS8imzkzQ9FeVbXldKjj5rPxaRhuX00ME7Wwbraecf
imxYrLNpKsbiWxMk4y7W1IiEG5B4r27ii7McoFLFl9lW0WHwup20QEG+x2XYLVYXGb/ipEdo1il+
dIWKivpysKOiXM9uMU3Tn8bIcU630Jj6SBQtB4mBBGfLXkbl5rcO6VUmP6JwHdV3RZta5zXmwy3w
Ap5es5W8Ul7PL3ka+KzpKBQcjJiVrwR/6bm1B+pgnmMHJKuYdzusVzCyhdtldk/aqL/3zoULWgkh
/4M+Z+rLFG7zyixepJGorn6cQnPaSlNdBqR29U2D238vIT+CbVVYybO1CB9IKKcQvSMHOh0k1rZh
+FT05a7kC1Y6waPNbughCIfhZYhU1rwZ20VpyiExdWtT1k50hhwwvNh2Ej1n2SIczwQ5gJoDVVX5
GNksMfb2w0sUlT+scUYgeAnpqL5eK0TRpCXXGanr7h0nLvYSAzsS7qzS8g5ZMV8c8EuXLCq7l7C2
6gdqwx+lVbpq9wLu0yT9De5OYnIAC3buqfJdpdWSe7/H7PtPGS8h1ApYltfOm5EM7c5R3eZLb35X
hs74PCrBjKQXz9OM4gnfdp0yRuWqH1NnNHZwjcNd52ZfrLpQ7pCKzI9OkYxbnD5L8KUhVsez9hQN
NgoyxpwDgqnVP3otumhu5r1GSNog3jF/ZYnXHGsSXPwnw7wHqNCfRkTMqcvmqLuN7d2YqQhbjPFJ
zQP7Elh+jK8Cfr6x2zvX2jM+FjWlVretwnuPF+FpTXpukKbZewMJwaHOjpVtNg9KfkGUIOsxMfB6
OM0ar2iwT1oaHxKjxNC6smJWiSnF9mDalNPMLjMP7WfVR9TWUJXxLg8j9RVaxlvljO1XGFjcX0pT
vaKJbV3tMggpzZXB0XRqbd+OqfnIQ3dbTnrwIgdqoOp57qKWi/8dC3Fv2ddAfPe32OAhHI29nX9G
qDlc5wbN4qGapk8yTKUK/4AX5ONtklopA/ceTEFukxJyq1tNc+KjxCZAhQ8+4j+9WRTpxmim6k6J
Q7QtpF2Y5Xtbgjbc8EMwIaoLYDTdrEcdLSiwUH15lyg99s/S1nuzvJMzKkoMnZf+RmZJ9H2qWo4b
PxvynTyJ5CGFpynU0eUgsVvzFvttXCzPMuleT2/9t0vwY3XeH3jraZb14E7ZLyOOeDc27fshCmDY
J8shdqww3UhbuiUoZ7fYrSOJ8Gnb3Lp/v8Rt9vtI6IzHisQdbqkRKkGW+6zADniN0h7P+O572vbz
o9oj/2D2gb5rTNdn9Zn5r3OaYXKg6dEPy/xRBmP+jR1ltuUuDn4Fk7NT6TUliZ7QfO6HDLG7qE2+
Y+gYG1r8g/VyD5TNz16VtmyOhZaaZwOHMvKvQHFd02m+xpOzm1XUkSyPFWhAvXJnAf2+RzE7/Yh4
yNmCPP5HmPbRwQ3qecuPeUC+zlN4E3HwUev4ZXZN/Ger9cFHHQ9fx8RiFVeq9o9kTvZjZyofh2au
ThHWtO3oDPc2Mgv3cGzx8zD3GDBOZy/NM963kjwb2JPtDLv2Tpaen6M5Ns5dQB0X+mqFvanx2VX0
P+TGHqt6tHcbq9j5H3l6TsfMbgFGKlr0R1wrzzV/0Jc4Kk8hwMKrigzEBl8SBFfm6ZiXaMu72byb
lLbZVxnWS9BDwC7lqXo0AtxuWJMaO743eAwq4G0cst7ULN0UqWMkCvBePpmYn238mCqBrTn2n3Bp
T/juIEs1hsNDl1TOI8+Vbaag+INSyY85iJ9NTzH/GNMYp7zkY0o9+mujIAIVuM3G6+r0WmCre0X4
mlLiIhJeuMq9H3X5GzjG4pQD0z3OjmW+YvV+9OromLtR962c0QUa3bp/JhPrntMpHg+xjxVDoxRX
lvcVlt9jvsv83NwiSFDfs75NP6vTnrugtp0zvjDAQr2dFZK/r3Tc26sxv09dzOWcqnjEUgSl1TZI
t41umBhuGsVjr5neboRi4Nnlbmhs49hFpne1dfWzp6P0xkqASgpaBOfYVwElBvp3B/n0O/CDZJjM
V5fbmJMU+V0fV/jylSo5rizAjtswXKD+2On5XamebCW7MweMQBu7/N+Uncl220i0Zb8Ia6FvpiTY
ip1aS55g2U4bCPR99/W1EdRLZWa9GtQEiwgAtCSTQMS95+yz8kTaErGbV36BI+ri2CI92kzoWNWt
lLZaeSrhv2S8B9+6Ck1/m3nOc3wQzCtRAeoPc+0xObGyY9eI/FiRKLKb4unV6Kr8OT9Yg3jsWxt+
LqoVrMPd/BT1xbC1k1pZGbPibuqMWdikX+GPKsfAaNzVmI0hGVnU9TK0UbEXu8dYrU9dPD4Sn0Wj
5FEBerOasklwu0+6E+vTMIgPwe8uhsLfAAs8yk3l1ak/QceaCjdeoX1pj1WJhbPKPNR5ebK3FHNL
prxub+yk6shctD9UTnB0SB9D9MxMqCWeYyyOcqN7ory/krtKaRdHb9nIXWIgYm7jf5/9n8OpwKfh
lAP2msE91gsGDGH9lN/3m7z4GVk/ncricxA5a/BT+rHIUv1I5oiVrQrmtylVRNJsVlFbfgcWA8mZ
uwhJkBBCqRV481q+1BP91dajchuVRKwN1F+OzkQVljXhuMqrQ5AIb1VEvU4aJXyfOFN2wooV0l1c
3qGoy3Ucdzz166tuVi4+syXHz0EV4+H6WnOPn5OS27sRJxscoI/2oPL5VleqPiWHurZzbT2m2ZuT
ORCLlp+AopPtqeVhal+rMh+PHgX/o7JsiBtJqwhZddHnx2DZyGeNfIXIJWKNXlJJtYEU+8OAuFGF
X3iMbBPG0/Kqt/pfZV28YLAn905N+AtUyyPWSAdrN/FEgAtV8zEfgu0skgvOROVYL2w3uQkEqgEl
NYu1miDebaaDJfjF5P+fZlZvFgDPDWCy/DhMc35kAkR8en9s9Nw8mFa+ym0tY43mNFBCjC7fmGqH
2AHXwLHwsu9G0VibXI2nep+DK9/GVf4Wal595FtKGY0/rDkqD3YMp48838TxnJ38xSKEh+u8JEpd
A7Z+FFU7H60WQVjKAs2x3PIolv9v5vLuzokFE5JcPSYLJiqry+7+Z/p8I/5M8lWaV/39VYKd69Aa
rPsCuvSkRemkCxdExsOln7eNbT0aRYYkNvTwyCpRc5QbV62aY5dQecGRD1rHmpi7F8WKvlNzzETw
HZjLY11pKl+wql0j9veVqHpw626lBjA2yVkKRfYUVymtoI55Zx9i7sopCGmO9VHbSnCOx35et3H+
WMTZCLRA+4kpFC9jMzxkozlh9gxRvdu5u8ocvCN2dwoTtX2qkib0bZsZEbkZzVbgGltThgcXX5lo
5cTWRDH4NulBtkXBEfv0/uoNrDHdJykoZOVHE0Ap+cKZ6TYP3B+J4rq+ZbfPU1GO/liGLpd4wbrW
9WhFHkS6jVjZU58ZniMHr8E49R9M/0Oes161SiwbHrKDdsybVDCHztKWi53VtLR/W0vfaDijt6hh
EmgilenzpaLU59bW3ulhcTdey+TAItoh8iIeEtljRgvIN9SB5kc4WnvbouMa+uQEhKtA5zuhBfm4
Q05k8E+POqJQfp84mrVVPZIsxB0fLqjOb9kxl6m7fRbc0iTEfZF6yi4UBBnFVrt37fZkB4DCk6g8
xDyzCMUSuy6LW/6UvUMXE0JiCiloBW0n29RzQTCHroAyUsJLIjIiYepa3XBvtTdQZ0c/dNI3sG/q
xo7LCDhIBbRkpGEpyFcYPB0eNYrqTeKGb5lJcWwA+BI67XjhYXflO1Q/5BFkWac/LY/VFT21DxWh
qy/aCpuvCwe9Ztbtu6pTrG1N+967dMLato6ObtCvrdqeoJ42SFB6kWycru18L6wudSQOeWS43AXN
K/zHmAezZ+71iDxZt2k+vC5tdnw/sR81xaNelC+6Xjcb/rPmve1m1i61+w1m22bXjGa9wnLMhzqD
rh4J/l+VmEQVg4+cbhzmehRbFhOXZfZ/agQCsHQai4Nm9CwNenWVuczGk3kC9t3xoJ9K0h1KlMsW
YriHVBV/4qnL/LBfhFE9BjQUdTDDiOkMVNRBbrEgDRMeft5wDZPJWVnKTCMYlOop7W4NoY2+WvL7
t1Pyl1VW+UZzFeOsWEA9qcD88cwYaVxav7KYepgbHWueRU9icNVrHNMLLb15pyve2UyjYg331Dta
WjL4pYZMJIndbYJp8dJ65zHUQmxikXh28jFg+ZNae1fpHZ8akgUyvb3FJj026Kxr3YZlrwnMjBHl
v9gLgjMdE3z2lMguFcbI62yBw4k9ggCq6aik3byjd/K9KMgGIF6hvg3Da5GmWLUHYLJM+LQN86hh
XdfWyU4ja49fFROHVv8aJ6Yr9NqDB55Glzi1qj1ZQKhirZVFJ2ZXW078YKeqtemis+P1jZ/j0q/7
0r1GI6Zyo26JcB70dmWEJp+RIHHO1axy159JAkNlqkHxYUY19Jnrh16mr9vOKFeaYWXbsfRWSCCd
JwFVZq1lxAJ6mbM8uInPSUi8qHrwKmEFp47SFg6WJUIxhTegd9byQ8WXqM9vZDsgIw6DBsUBho7E
43OS2bZKOVmExFs5NoLuI1JIfn36BnPlRmtlpv2GDpz0QJeynGb2PoE8b1Oi84hG37kjR2kL/e47
AbqGHxDcwPNDLw5FKdJrMdbxejbsNbHeLf9e3q2N3CqJ1ogwMDKZXg+UbtbT4IzHIdNuetjV24zH
8zXzSL/JLdGteAhEtzAsXmHWnVCzXjoyLC4YQybYQRdPK4dt4Pbeo2n1u3Ti+VNllbGxVejodSWy
66RMxPaN3fL7MBXNK3va1mrxnDZ9s3ENYhYLpfuR5Fm7tV0o54RnaWsjBN2VRChACcHRITvYA/8R
LPaDWR0I1iiQtJaESTSDuW4S93UuTOXFi5VbArVdxzR6pvTRb3U1ZgFEMshFi9qtm5TaQ7Tsda0Y
LnZmkA2vhNbRBrJAO4MzRGTxwS/KdTq8z3Om+Dl3tYuIZv2SKSEMe9REa7nLTfs4whaBKUAUhTbP
1XtokgDZllXzXpYD0dVG172PNOpWHqF979R0+9XEzf495JlNsHI6v0MTg56GzoOARDIFLRwb796c
dKsx7433prPpxfCBfjdhTqEIqJ13LWHNgz7YfWf6weqHxoU/thr+RpPaTKm4xTvrHT5Rdat9ixvi
5QLDjL4tLuGVEWQ9wTQRll7aha+1UGgewjakxv9q0zhYt2prvURdbtBJD8sXkXFXnuxIWztekO/H
hli8FKnDUwiAzZ9MM3wMtTOFf4EgtXduljZhcK8d/erZQ7UNdY+GfohDaBT1dPZiYe7itJ1OhVMP
exP66wNV9gqTcaMdu6hHHVlCDnX7EFkE6a97ZUrBX9lxup+GyiApiUdUltkE2VjOAQey42Oj5kei
uYAMoQGmLlSWsaJ7TCeVFIcmuzU1HvcWxecqmU0LaVX+Uicw2+K5/FbQzfDtaVLXBfTtNDcfbGGe
AAdprIK0X31jvNFY/JPbkPYBCzAJrg4J84dRtwlDroR9HFmIdyR3PszR8LnpE+WY87OQ9uF6fpbU
J8uLxl3tTG8IkgffImGY+95obmGV9JsyzaoHVidkQ+AP1xxt3OfoB9cjMt+VaxAdM0H1XDvLUiK2
jOFgDtmT6X24jqq/5sr0O+pZmZt8XiNl3ylhfK0J6N6mnvMe5ER9lJbVvbohcXo0vWiQ1dU2Dinp
KrXeXgLFYDHetJdeDO429HId0+oEFZH6ba+f6JwhMVp6rbGbvGsa7aXKyw6WR23d6LmhiiyKthnO
ABT34mnSDYxHafRWOs1zU62MYbZ8ozuWQtGIvBOPPLj8wSTCVZsQAelq/QdnlWbXxUrJ2j8UZAee
5q0JO12IFZR18rBnrd/MeZeDWK4fIt1JdkWgvTN6oynUoIxrieRTTqlD/kKJvVhhEnjv2gzLqjEt
XikAsKRE8U1B0KUEmm+J5RM73fzQi8zYcn98qXoA33oWD+eOD/zKFWQG4EPcOV2dPGRGD92xBK0e
28PrmFb2LgyCFjJF/11tCkoKgOdnO+LeNwY9yX8ak6oGQW1OQrgoyw8yHIstqeuv5AeLB48Jw+wq
z11NE1YRPJmUstwUrQbi3OHBX3W0WCOwDySJbrrCjl4ad1ulsOEKtfegV6Db8siQL2GImwg44sib
bwUzaTvufyk6CkPNTRCeByhlbOc503+OALm4xcDXyMbu49GJUvcvr8Tzikd5beFqa/LwGDRasqrx
yWFInr1HJNv2sdWn3/VEUm4yLH8Q4dZXLKrcMhpB0RPbzjX0hL4d8rk5NqDIfBO/MQsIagVZ1QyU
iihRZESqkFVaX1Vd5QMuPNYd5cSSIy+B/j7XandgItzvJnlYHqmrimkXIkvOlwP3N/jHMfkueqYe
TZFNO9v5k1RBfeg7hb5J7a7VAKamAbga+Ear+1qp2nv4F+tSYw1Z4tzQotjeGdMmoYn1hKTlkmIR
WIu2c1m0Yz0ZPeG8Qj0HgdFvcpMwjaENxFpJcm6W4XLT9HZKbju/wng44HxHtDIVs2/PBTX8ACO9
wMWlUoQiDMdgnV8OD2VE+mjf3WivlWTGtNWu1QRgCqN77ObMWNt6aR6gbm2i8BCFyGCMFCjklJgV
XeYF/5Yl5Bsk2QWVZPRUkHDHbOmigP6cPLtFYWQZyG3rwA+C6AUmu7fWnWPb99prl76okzHQWA3r
S1cMv4EqTdDfq3hfqRHtM43n2+wyr6yRgIrQWBcj0j9FmS7EFJU0pJtXEdR05oI/wZDnL2rQ/2B9
1+EvbLZTGCyGNb6LZZlcbEgNBxiY4dqz7Q2KnQ/W4Vjbsm7edE7AYrdxvwMDTPezArrCiHtaRwap
mVnlhCvIGnyu6rfEtEPWT81v5AfdyonnF6tMtkn+XhWR+SOo2jNgMdzq2Fqy6VuYZQU5tBbkuql4
AojTbR3hPBlj+q3IgTyL5iMZtdega3/nKfPULvyhiumPK+qcGYXX0TkIQ/pyQn1wNYRNljg0VbdT
7W7+gUseFyb8Tj3tARxWq6KllKLkWrXVKqMl/SvXVrH4qwWiROOqaM9Dj/g8U1MytKoKqb43bDTR
NL6iH+kjZAkgVrwff5oCiqnlEOyCq0u99R2VNz65woF1mibgDd12rU7MPnoQhd7sOKytg+9qO5Au
YE3uqsvm7yl/GGjSrEe6W1EZ3nbMyugWjKa1csSl8GxfsHB+d5rxYBF3vjJp4O2wN72SEiiuc6HA
aggUHlGtR4B16AFrD38oaFYK1QgPeRAUT2Gd/ELOPa5cDZS1bigPPx1uEEwfnOIY0uoj4hYh5ez1
6doducHvmXUnh4RQrMFl5kXeebkuINJRUsixLuHHWiV4wCujzH2BzJHbPwsqEXnadqbk4qu6iUKz
IPdQvjJayq2OHX9Th2L4juCF4BunFo/giQ9hUzp727aVdRGXysUo+FUdcBIW1Ak+wqlxqcREAHxF
NYcJkvLmTS6LiTSZl/mS8mbMKjyB0E73utVENyUuSMFTIhsXEgL6q47AmrqKR1k7jOd6Y08t/xIk
4vYZJQFWvbQ7tQS3b8Nkbld3+s0n5Ya0mSLpozPhSd3KnNP05MZ27bcCOUrhzMFZb22/tSMsLdUQ
/1axfTBbj6j9aTgLABkJc33PUYgmGlLULwii9mJrJfVhdZjVD1MSsuhZ9GGklVaY0XNrJbVlakyh
+utkeVTuMqFcWzF0p5RC7tIY7iGLhDW572o0bLMx8K62VnxuhmBDtEpz/RrWDQ2m2zwwb51nCWz+
PLVW4FrHU8LSreyw3WEQOClUCrlBLtFfJdGyDW5bWmvudapT76mexrMclmfZLlMI8Ef3s1yWWde5
sdwn3erPchid2MXx6PwlBk2PBWstpSTdgH0jTZKHu+zEqVVQOaN4kAelMEUOLWdQLgIQIneX9zAS
/eDGRcSj2nJucqNnvyuYQ1cMhTxDVP5PUAyI49cJmYOEembZtWHK1SsrM3XHXUQI+1rIS2isghGC
FSUvycu59O04oZFkx+/Mqqbnsp3qo0rZ5e7c0IJzjWnxuxNNzbbCRnTQrHACAdmfpXkjmkiVUkLV
POda04JSG5yVPECczrtbNuduRNAxeZjG0yahP4l1Yad48be+96LdTCbVQzSSHB7kUf5miPpdsr1i
0Rym2ew/CoIN/MKwulMafOPGFz8VM8832yapLo4JrKAd0G7T1HQu8mgIMPxspc050YMO2LkRJDvN
UwHXmEr8ZOLovXSZ9tKrtq90pga5x9VfCxxqcq8eSj6m7E11oj/1Zq+//n1ms5y57Jkgvf24Na5f
FvS7S322lmSmDAXepGvkyUnrurSo/8fZHo+2OCy4MAkY7gtIxXcAMbiiZkcJ/VkeiMBlUWNcyMV3
HnExi/iAJGTh71aD65zuNjjNyddRUxsPn66g/9nFjgZCw3a2Tb3Ha+DdAgzIW0OftTVyMw//Phsd
WNxxKrLfX0OhwIUDdxKXe2QqWBw4DXDnxqkJz/s6bWzUaOXmnXWgkx7cIMR5t9mlUgc+toQGwFXy
AMJdl7UwZZgfsWGuBpkNmmRCPw9z3/oZFVRfj+r4qi15MPLVKAycru5Urf5zYLLn/JRY6VaOD/dc
mOXahjV4lSMnkm/S1kvQTLAkwuRqKCivccrXRrHV1i9nDahLN/6WBtN8nK1N6fYN6urFjTrpS4Rd
Js7yKHGEa9tR+pdibtRHt4svJE4U3xLq/cewrxHGBGnPKo5ovSII+2014F6V7KI2p3QqLIU534Iy
wgcOkNq0xFnu8vc56Z3aPcq9icejPbxpaa89VshG5GDT1sU5bsClSXwSC6LhYDRR6HdjrL5FU95T
5KPDZrr2L92DPpA1fcV/KPoVTCXZSxJNGfoZzH56CQtniIz3otCbszxXBSzvJ51wt/Jcy8g+L+0X
5oG8lKXl56V9b90vjQl8f4GZaNNCdpzt/VyqJiugwjQhl6Zx5XTQ6YMwuZL8ei2WPa8U2sucbTCU
ivtOlquv3KLSizzEhhhmGIKkNXO63iGpmoZW3cijgnjQY60SQhR1SJJDSoRXcFmXoQKLkmVaBKe/
dflChO0pYQ2/meax/1Zm46OLuv6vf59qu/rnqb3qVv85dZi6CxaLKsEKXyKf68Lqho7ORi5U/CXZ
C9Y8haTSpNNh6ILqo/uDVjT8KPssYCpC6VueJC8OYMTe8uViSOv/uLgW+nSQp9WsQy1QCF9Xy/fU
izhayautmopdXyXKOhgRqTWYFvaaCLybGynkzgb0l6tZ39lLwMmoGxdvLsRH3YjE71qjuaqwtFag
oemjLFACtR8ojsyDvpa7U6aIJwvKn9zjPmI998kwwreZx2MTKrRwYyed35L0Kry5QQltVHszVNPV
EOgYuORgVeSw+XDErwzM8PcTp9qEzEQc0Dol0ncVdrk41YOXvSgYkjZt3CobuZs32vgQh6hg9HjM
XiI3dp+hO8kdeYJZUqWj33ea8qY5WqQ6saZM5vc2ZOLd1KZ+lA9ou7gNTdt+40lSIcRr9ZvK6j7X
ZuUiYyqh6b5hNVQu9RJauRyDSalcBNi6QwUP2A8Ti6ALK/hdkXyG/TZgam8EVPd7UsDGVD1OzRzt
QE+ZT9aEFz9VuuaXwU1Gy5tb2UgiYzzeIPeG3HWTVa770UBrkkYz5Vqy6pcXCqJf2Bu0Qv6vc1TI
RNuy9QC2OIO67xtK783yNIL9pu7Vqsz8ycvLh/s/ZdqL7BlchUGRSCJIZjP8qeZReJZDOaaXDeUS
NH7LF1m3pYPMnlfyaJkL/Wkm7xsj0+IJbL8LTaVfkjX5yUva8IZZBDBKETU/x87FaB6lb4XVuTsa
7NbObr3yLc/yMzXN5mfjIAPIIXNem7SuTi0LZAArXveQ9zH5o4ALSfSY+32jpU99l1Ehd8o/g5Xv
C72u/qjUy/79YjlHjoy8GJwUfWHYhDcHAKWf4Q88oGie3mn9+VXZdq8kyxrnBInYSn4Mpj62/XiI
uoPc/fdpPYu8+2lj864L79vQWkO0UYnZoMw/464jn5hCIyvgTi0uZIEWF/nKIQ3bNzXVXmsDTWa6
B/UBX6gHuzDXH//zih/vc8zIh/IB62l6A6C7nVl3PTWZrr8uew1k+KdGLfRNGumgE0GvQ8WF4g2L
1XRemPRYuA9R2BQVme9RPZ2yCN2NxCy2bqDsJUND08HYCvTdWx51aFS6vi3PlIS2EqchVAwziaIa
yTlXI0gYEqvekpW5ayCAUahecrXyshWILND0Iddo1b0yjCx1IpcWO6ar7NSjZyDb/sEupwmJuDsh
f+OV3LCuGbd2afKo+Xvs6+jYTAWNV2fcybES6On9DYyxt8+GOEGo1Y91Ohy8UYTiKZvL6aG19yYh
yIQKDDSr0Tv3K4nrluDuNiQ5D3kNnI0muMjNHeOtlPGlNufp+HWufKXOM4CT5Wkvd5EyefvOKXAS
F27wmBvNVhtYAHbLnqDjfYGoRiOQPbmZRVAeDJtC2NcY2qp8YywbeZU84FKyWal5Vh3uu1OYXp0+
3xC9TY2rN4gsBnUxdx0FZOw6VK9kYFjXseaqBwUDQ6U9paZwL45S7Ft5NMI+tcl0BVyZzB5b3i/R
o/5KtJGeKmDl+w54rh1elXF2HitKqI8puU37NhGIEJZdeWCEQMmFQbyx0g44vRIFHlCusNmHUIBp
YprBbbbM8STP9pb3sh9TFrj3txS5MEgatpOtN26VonUug9nzrbGS//cecx/EC9RS5LNDKJM4FQVw
rl2iOJHfFC63NuaEvjNWBHU46mDTV4QclOkBqdjLZiS2gqds//A1PtAB6P2yXKhznlHwp+G8tpiW
bO2/rwvM2tmVmf79a0i+ur9NvLHNbVTX4a3Vf3+tz+QIrOL78qxrwvCWZX9SaQqYc9zqlh3CcEW9
obQbXTOBqEWD4kvjuz6z2huMYA+za6ZurwMwTNpq25gTPr1lNxFks7dCqy6lpoffJneL0934ZuDn
P+HXq3dTK0BeLLd6Htgv9xvBnRobWmOL/dN9JYDDho9tg62yrAk414iVaSEZozjgu0+1ytfMUDzP
lK59Al6zHUDd6FmAZr1h1N+IqcxoUodJ7BOZ+XnUqOL4FvAJleemaaSue8/oNqNRa5AOuHEjt+q3
WqgnK8mtagTwKvlKbuQpdfaRkTOyUah1H0fN0M9t6ip+UlvuW5ZF3zGbBb9btDrM0/pfydBTGRCB
/RRTN9vVJZaOJg78kLv7s9mF2mEMkaoliM6fR220nltjnSMTfJYj1PHztc3q94DB5SiK0HijoEck
x/gzNsbaB7oXn5u8VM41zXraclP2K2Ve6ITTP07o21k5myHdIrWe2qcmDZt1bpnUTcOwTw7ZpbNz
6zq7pIKSppH9SigoE34RfQesV26oOfUPmCkin+Bs7xJkc8TsRKufIyb1e2+2ae1Omv06ddZTOY/J
yW1Zg8cL11l3un4VV1hWJJJfbv63A3Iss+Bq0SG3t+4ScRQZaruK1GlZJrMrx+QruVGWuJc0NFWE
5jl3e5pZb/GiR3fs/6FPJqq2VkohbhJZOfZdexQOai55hhxz8HKvrUVWrjjBR2ga0/egTy+k/w0v
SpiJhxZZh+9FVPOwG93HYZFGD0mjfI67nN8u59vLeLaMx3bYgIFo003thfEKEZhzKfHOvJnpt0yH
Cx0NwjohSqYQmCrGN03vQclmSrOzll119B7VMsznN2oetg99d9hQh4btBjXgGRKalxbrFuCd33ae
0h5Q03gIY5SxDenquvapI2eXql45fQ8t/UcBIvipbjLnH+Ntpt7Hhcr1Q48u3c5teAUe4bROon64
CmTmZXatDy1ax3D4nhmVulZ1mGxmp/b7ya6VPbxqmEKOxb9uKOCW7bi5ovCyj5lrXTAxDQCwxq65
GqF+H6PxxgTaaErw92qCw9oslb8MPlntC1k71pM+MEnruvYg16MIM9SHSVXitdxNs6De1nNn8rdi
HUrrz6XUm2Ynuetk7lazau8MCfpZ47t4akov9iV2OF9KtojZ3vOEllKbUPlRiyF8VQvn0U0q8VPV
x8WMPFpXLS3E9j7liKJ82od6a2xYBMHccEAErdXUJDso6pSDprrxk9zU3slSDeRTdZE8dR6xwLbW
/5SH5JDltEurAxuKJONGOqlugAwj7jBjdpNjEraLqeanplUu3hMSZL0E/qoYJ6oZ0k/n0oooVcCV
97G5wCsQCXEsVJAHYaJZj1+v5qx0/WgsrceQKayPa3g+xlN2EZqV3ajm4qfTSRau6J3dYj353HhY
AkoltC9yvE9Lda17dbAekfThKk60x6m3iG9MjWobmJ7xzVuE8csd5+uMNBw/zzCK2vyWFMX9DJ0m
C2Hl6kOf5aitRT93K/sfW1bSw1bzsgQpc6eeYHo0jkrVKgDMPBtTeIAM9VHPYE/IpzYvcV5yAJDr
74ygqn0lyOilkPE7VcP+3EBfa21DKTapovRrl1XUNli4atnCYGs1eANaZvWbuMYx5hjGDfyuedOX
zRTARotLHsutAHRh9Dx5606vcWRwntyItgq2ZB9Wa3mFHAuU0Twtb0caIzJIKPssLwNKvTu3Ks0L
1Sd+Wmjgq2xSg5MckxEn9nK0bEbS3+Bar+WYDkbBzGyz+pn07Q9XAM1SBH+PJVguJBPrELZZ4Mtd
Ej0o/bMQOZtWlPMkJuqn0WEZ1/mUrzE4AKproGFcRQDuWPL7aFjQFKgI4rkfrkccnAIBR2NUPkEu
3kbOEZS4bx6/xr6qtsVyXtMvslJZtsXE/rn/NbeQ1/VlDaxD1dybvHdpnnKxptk5m8udrPAGcy/s
ku+TvJtNVnSVR+W5UVSa+zZok7WDTAF9Cg3YkuimyJw/N9mym6DAW4N5HvyvA6OdNffztH6cN30X
oKDRh+4SDtOmC7z6MUoUWgj3W2ZUCXrHjWUghQ5peXpl/jIXhr1NiRX0jWVxTluhOk9189EtC/lm
2WTVvLKapnyS50caVmJUSbtY7xTcO+j+o1CLb/Ocfr6SY/EyNi5j8WAV2xEJ4q+qQRPceGN0tJY4
ASiB1QkB+kdGgMGzY7WXwVIB2A4D90yAo9NZpdHQD0rIRy1AAdrYw1am7Whg1jcg5rEBLyv9r917
Mk9FN3ka6Wt6LX6LHjI53Yn+sasM0MN6XW9bzzV8uRvXsXiuuoROR7prnMFMzp/gZBPVhSfDBEuD
L5WF5s2nUaWd5INYPpLBTfCtpu//m6mns6LO9kNos3utlCh5ReAE6ZebhmWXMMQm6EfestvR+NtY
ika3c4HrYm+/X9Rq3f/XRVOYaw99vfyClUU+7TK3DJESHeRuvdSxwRd87sqj0fSv3QTOxf3kRFdQ
RoXxW1ablV+6WnrEaju922TipqKe31TFcvAnoTtRRpFtTW0OD5nC6tIrjfqpGCnQaF5bb0yApz8L
lpg8YsDrlXhCFfPYJ1bx5E3MDLzlgId5VQF5IX/E2fPUCzbrd/kTFv2sXpx5eu+xKLwqYfnfYxNn
RgBzEJQ6NDOthu5LiSkRNJx6uKPshyhE5D736uErc7QHqPu/jrlLI0e+TdTb7e4zKXQWWnmcs+pK
jcMFrEkXSr5KBEXsnEjKpfjxzwMAlM8deLuHr3FYPdmDOcX7zEV6udRSZQUVj/jRpmZ0laXYOEFZ
Nqr2sJeF2lgH2I+Ox1jLCyaoTNdsMo5znpTHaUiHtZYmBQrHMDpYSms954GuHVi3eKuBhvMz1n7r
eUj8Us2qZznCc/tnjHAv7CPtp7Dh8sCHiIYyWKsi9840uNNzGg+V7+T0UVr5+W91/sbLXJb0DnGm
s+nLyaqcysrxNiE3dxmXQ6P8uv57TJ4mr/r7PeS5A8qqe5hV0k8bdDg31LUod0X+a2AZTrJjW9P4
HMIHPpvzJjPxxS9n9K5xvdfEaq3dyJA4uRFFPZ7DZSN3qX3vYgv5+YgGdGUiIt/F47FsMhQpC9Ze
hlYGqOSiYbqZTdncQfeMuJkz3drldilPZMSo3J2uN5SJsTkxQ4JXsr7XX9QS4ouDLXMlyzOyCiM3
oxVg1Ym7YzB537Rhih5Kk4JeLry721x2AXUnJcfI8C7y8SE3pFL6Kely9yH56Pn7wvtyddlt9ObY
6jXCtIyA+7GuppveFNgD0VRs5Zg9aNMN2wH2m6RlObecd2/bOihrIGyrF73+OU7T8C4iJuyVqoER
EMWRdZXYyBrUMq51+ed44qRig8N6/v7v8+V4xiz/hkYuXiWRemrh/T+PYa+dlQndvKx624Bg1q3n
pASER/qrysTyXjSv6WFPjTFuZRV8rqh7KRCs2hw5ZVt1mLT65ohYi+AkuWe1S13QtjBQLHMhElme
7rfqRm1fBzdSHxuBFPIfr6iED1pbbUagc1Qkp2E9j5r6LtL8Q4v1+I/df6gd4VWrEplcnsbGj0FH
wZGOlv3SdIXiF1ATLoqCVm/8P5yd15Lburaun4hVzOFWOatz8A3LkTlnPv3+CLZbnl7z7L3q3NAE
MCBLapEExvjD6IQT0kCjnuoVYNNbgCQ2TNdffBiMi+TMjM7VOAJVaxXjxXdCd+Nw31s7oolIwspp
7GovRvXOSkCp2eq5yDPjZcK+50npPLS2rz616KKJSSBVk2viGV/EHPhP40HO22ZpwNu4OH72mFiJ
e2ErW6zaDjHMSnUBzItOudarQxiVV9ESh7TuSaNNM2ytPxZhKx1u/TrmAxSkwUmUYOUNYOMbYYBc
TNLR4sxDXCIY2PTd+o1as3ZI/4UL0Qc81LkKA2XxIoVdUsvwgjvS00PBMnDCnkhxvJNcqTm6Yd4e
E/mI87uM+ItSbJMseysxcq8Xw2SUFkoxlIpWwhK68Zx5OOooSq5Enx5OPmoeaI7VMLT5UmlXnSrr
h0ZySUSGrRwd59N4Ou1aJzqKM3FAaayA7DSNsG7HKPSPXg+Gg1XqB3c0ebujcyym2r54hgCDQysl
uP/PnvmRk/9qgyG8n61WCBYt8VT5P6ZLFOt3QVTjYI3VzhVnowYgKJVb0SwlxSepyAAkmvwQ6uBy
9NHwdpRFFjhF5Od07BD4nOdmUQVoSB23t2liIJbTlWv62BCicQ0QXe7vxEHzyT53dfJST/eJW7/R
eHuKH9bJkwrk7D0vx5fnc6oIFlOtMHoRs4bpViTOPqdaVHCwToqaj6l2rQz7jCuOZZ2jkRKXLKoG
Ybifm5KSXV2EOUTLqBX9gXdur3JH9iiy5vpDNh0QCmpyVukiygY6t21UH/vLaUxEgeB7hCJgn0RL
RhfuKKsNEMYpQsyKjOFXAkOS1IO+76bcE4azcPNqOV/aEXxMUpLxYxRvxJjokVjWL/6/4uO2c2HY
Bj1OeyEJh64zNsKvyHTtAVJL/mfzNiqCxag8aTPZU/Bt9DZXeB1JtgoeqdCMjTHW6vNfc2/N2//r
eyClC9XahlO2uohl9oA1XhciHW0NVrqpa6iWWacPCdB891Q5lY0HFxILemhgJZt20UITyercKcKl
jUrXrpP87l63vmlamu4Um4pUOlU0lOGL5ivSWxN5f3YH/tcGLbG3W3TnZeRu/K9/RYvuvv0K88Kd
o3Xf1taYQ/CLLqF6h3b2Ckfnocgd+46CcPHswQ8Q3WYTqWfNRle9bvL8FWy4tcXgrMKSpMlepcQ3
l/NrJF+sEgFX3Q69ECkNfu21DtPCqPXwIjtAsrROMZ71kVVrb3nZTyN+TFJd+5UqAEU8v3wrgoh8
d95FdxIZ2F1JQnhvfc5WPmebeZ/+tPvHFA96MTtU4+It9EgzjrkV3SXQ1nZdi9i/mO0p0BzdOn9U
jC5+al0fDKPl9u+Wkr+y4JZ/VrD2uNX2/gI3v9WolM4P7m9fpC5w3uo+SbD5AujTGRQxKhJdF0VP
pW2bS86h1sFkWaE2bn1dq68y26xVVUfxUzS8OsDMFqFShz9QEVgAepW+Wgg+r6as5yVtVf2IRlmz
jnI/e9Pt+mhXLnBDI/xp8eaekLTJtwVSt7CXh5rqBalgzY/CvQnMmppd7h/DKHrxJ6RTrATWHZhg
9a4/BMhLYUDn1HSr+ZNvjdlx7gtacGJjxcUiRueZOromWYd4SCTmFT3sItPTFyF69FKgf/Ec5Zc4
QS5pPgGT8kuRZe3LdPJfx0zTx2nWP17nP6d/xsg4R7ea7z0YrtWeoV+8KWGXPvmFxl6aXRaqUuGD
aJkRLKHQMtODrobpExlklg3QxVa227dnAOfRSovC5Qyps9vm0bUgaU53hJCy3ePnGMXmeUxg8cSY
wjzRyn7PQ34DfEofZEcjKVA+d0khgabQn82xuohNGSbp/jIv/eQaUV45o12JxkmDg5mM+gi5meol
T5HUmtiHcdaDt8hIvobTGejZjzPRJ0ZFHLIH/8vo7VVI6kBe8od6P0AaR5NDeW8di4SpGpQ7PeiU
90q7L0K5fvN9Sd+7A/+ziCqG5hUp5oC8hNpevBgaouincFMt3ahUTyqCuE81/KzOwTgkjkvlwenQ
1DWzproz1FI6qHoqr8m25+9erqAK4qT7CqO5tR1xy3aavNyJGjP1jn1XkmhtezW6Fi3Gb6LfB1o3
h4mK9RTGMlt7HPGvvJYInsxho+Onq8hOlrLkaxMMM9tmZq3+v8/+9zg7VuQjUuZLq9KyLbmM//6V
Khl1Zh+RIn1CcVRSVS8rLfE2WV0NBlJiqGZUA7o6AmKBh1m7FZ9T9XEXb6XiAceJ5s6262+2Ytcn
raDOqcmVcoKr+00UeEQRx0M93Vc0KINTzSefmK0aCJONKPdgl9osfMBWW6gKQDV1Od2IMptAq4oz
0NfZBZqPufDy5s9RIUYt4pRKXw9ttOiEI6ZikDWWjKg/i7YlkQOQ4YltYisjIaoMPOR1xzuLQ4Yv
y5lUyVL2HBRpPvs7Etw7RSupbGDOK1x7C7EuzcJdKynmUXSJg1K3bY2yseytrAy1NssCahr7UYnX
Ed8ZaYxubxZqfqc0fg29pLTwRgxJRWEo2A6Paqo+iO8V9jC5MScc5q85MJQr27nmIWuBFEEW+F6o
aF5/ONCDl3Y2txo8voQpdG7llyi8i6K9DOtfXbhyiSeSmYGZzX8X8W8xaIYiQZs5J1Gq72ypWrly
ZG4Nt31WG0t7GctSXYNxRC4x51bUBZVGYV2V3oChHRGuS74qtrlwc5g7fspv2siM6mp3CJY/1U9G
gfsJEHUArrope9vKRCUFl+fqPpoOoi/GF2/ZDv4Gmn9zkocxM85RW0AiFeUdVBGgvLEj2CFGXLKk
d7Q7cejcsrmO+vekh6M/91ey+pKqvQ2PPtPnKHladWoZkLJbX1WH9i6j2J0VvyoecFdZ7fi5a5Hh
73y/ymFSqlRtpoMYFgPBBCeX4VgtczSCt3FbRg9Voyo7DIWgWU9IU9GXOy2Px0ChTCOgquCP7xKM
KE4iJIi19oqDF+w0JmQOe7w5kxH1an2dt/fDWA4ftkZFsC/ryKmwX4iG/Vil61zO2h5OBnuWWpk9
nUuk9z4cnxvnqSGftIXN2FcL4QKdwJs4mQJekZRusOsb63EQSRpVstSDrQ3IfkjIeDtGpB0Ms7vi
SYHXuCr76JdFyMTgDIOWuvgmpm/Mzfj2REscxHc19TsF4mO3rs/4v/sD0Ism6eBlKsV8625bjfik
TVQ73sRna3oPfS+FixG9DtSggOLgozylZMKA+myPGrNiouD3u0UVoFoH2ZSdn/6ipokegdQk+txM
krg+Aiw5zp9cdgcIF76796bE1iildzNsIVHbs8jBNAqcAJ9U2G7WCXRcJAmT2mp3H4CBabxWwDiJ
/EwXjtrGbEt/KUyFTL+GaClO+3CMVrbWguSbrIn+ch+69QE8lh3SaFOQDOd583GRV77zLjrn10RR
JVlXtoxQ9b+8nHh1J295CRxFfBKmOLL8/l+Hpij3AfSHYKtMko+hIh86U+3VvWGp+jrNkO+W7lK0
r8jHfv7b8SCY2sPHv5/jNvpviOPwftQdqWp7Rqq3CSjJIEmxqRJAdJIC1g4XgcljnDWeCMTV2Tk7
NbbbbHcxBZsGPCA4A2WPM4YN9Dmj3iw8TVF3rokYoUGueQWkRu2+mmr8JVCtbtOodXus+6g9wtYs
cPUokhx6UF4thF3SzRpJNMVBcimsmtawu3X9W5joAwDUggsbwhmJJJBEauZyawcguxTN2yHFJv5U
kDS7dQnoEsoNCKFXGVSYMkQKCvxS4+nmHkkLUA4uf4VQx6FGLyDUmYOLsYGKr9O5dn7Nep3+WPpr
O5HkVdL09QMaNitZ681rK8f1w6hhvyCnY7QQg6LPiXTIK7aN28sUUgzyW4UjMvXp0Wm6GaOqeu7a
cKHZGJqcnrIQ3QKRhmt8wGSJZo/nVCvMR8/OT37XFSTGJDDKmjHgTjO4C8O0jK14IHv+aO+KMXq9
Pahvz+N/Dt76i67cuBS+Di3kzJkhoiHadlZdAFozf4SU2lmMCvVh0tx/jjZT8zZXjKJh9Dh6OKKr
XjDRJ+Gci+UXq2/SZt7w0EuIV3pB+CMcbGlZtl1/9Hq2Dqe2C6OLoSPgx0px72Se9FOuXIilQf/e
TPBbjDK0q4lbHHQet97JYT3eGSnwAg2rpi/TJLdrj4ri93AzyZt0rjWee1+CZTxlQT5Ts74df+td
lJJElzh44bSUTkZnGWp5d4mcbhXknvFEhfKDltJRVjGMGhDXxFLpValZoHiXXTSrmsPEp/S60NsX
/fgfYVKOAXExAS5ddCmt/l48csIeN48hcH+IljhEpFzXDa4+a/EAE33YTYINlNXkkHY1NHwu11xH
atiFoj6nksWHCP30FVl69eCL7FCCwNJ6tElg3z5nGGgSYv+o/k1fiV4ODiLslr0Sz3AYcFcgEvZR
45KfH9ipA73IJv+6ERHiqZ3pgb8DhaPNj3nR1yksCksEHm8rArW2c7QRFaThF5gtjdsWuZIL+Azq
WZM+sBsCy4oGnOjjwv4pnhNNO+xKyuxH0ZrXAXXY/9EnlgGwP8tlp7OpuC8hFkKAWGh6ad87Y2fu
B5MnGs/a9tXO0IadAAH/FpHrXfsKceWPiKqadESNGqWuaVkThJJ9yhR5rwURSxrxMdMxxFqgTs+3
j5kn4JScBkjnrQ9ujL81LDdbilkRz7r9aIfwhqX6W9el5bM6kGGHaU45pKnKK7VeMH6qk5BFGxbw
s/ofQ2XzCzNr2E2q7pJ+s80dX2l/X/MHm0NS8h9y6nwXL92p6lR0sOEmaKa3yKLgLcGN+RBWZn0o
uSAPZoG+vaWQ6DPGpH1q/bY/JqmGhEk4tk9l0vgPoycvhyxw66Ub16dKqYdrZUQO5Hx5wEiWX5sX
6vF9Ccft0GDIuklDuYBpWe9EnciPsC4QEThulofqv4uImqRAx6D54zWcMa/XMvakSzAX0dZWwniZ
mnBcAMu65VUK35vBghEXDdBiXR9D63m0gU290otok6gZabzJ61hCKXQZemZwUp1Yf9UpPiVD1jwP
QNOvZNO+i6jMy52toTVM4iPw0YZj4Pks6TJPRnNhOjVbiZ+9kT3CcaHPQztj0wYTN32CKcuZ5Kwa
L0f45RO1LM4C8H6XWDEcBK4iHTOr38DmcjozSJqtXMtJVk4HQxjHmr1ldA6AblAkkJ1xhkbuKYE3
pEyCIEV6N+QxkoOp/qwp+H+gkZGtdMvLX7sU5E02xANmk03+Kofg4pRAky9i1Degb47dC7xF+9rq
5ltjB+MFBQQYbEUBRUnyna+Gqx50I3E8gMnvgxPHvyplfJMyy3gb66Bh5anXDz4bmA1AWv9sp4q5
t1NZ3gVt10Eh0eKVDMsgLJxmk081PWMq46lxyl116kP7gDUivkYf7W5aQIpA0Wc6YTvPE32u2aEn
oeJrIaASdQwmRa0NFtKW7Z7GYHRPQ6F6K+i00hKhCBMzLjmRsAdkOFE1srhOuxxk+wtKcNb1diiN
MlqZnY8jyzRgN+yswC/4J8XAAvUWl2BlcEyxKhBdcWz6i8y1R1xt3RBVEk9uw3Nj5uuCrMwV0SMD
kyjOuq6Mtuxi7Ulk7qPPydX2UIbGjyEwlioS0s9kM5rzOOIMX+ZO/9YMSKTqrSHvda8coAHyS0nC
xw/wzlQpFvVjUVjWQnXLpeDdiZahBPIqHHJnI4rKZQ9iPJHCX6Ik3fr9V6pj1lmZDuJMruU3N3Hq
nU/+r96yQ/d3cuV8C6z6I6KWi2GDVBd7TwcLQfwjpgVjB8nCzAaq2Z2yDcBknudmLCfkbbOsXIkY
/GuqO7OsV3aUtJcMf0uewAjUoTKevKdDYiB4MPbHMurMl7xHRTOqkndItMNu7BDz0VXXncpP/QK6
TrUbNaYOlYdYEDKk5dwmU8nPyFW1R91V3gfdUF/6dHy2KtX8gRfpkcvOe49Qql9FgEPORh9bR+yo
VKo3qGzJjqZj1FCZhQSWrMenrfez1ZhhvdKkpQYIC1rvidtEtPYaTJDmGH1yfIM50225FY7QBGTk
kFT80Zdt9sS68SN7cctXkHKO0PcDLH1y5afBQDnMCtcobLV7M+Y62o6WHICUiDI+aYatt+iEDnF1
p5hNBEVokRdNdxY4lY5LVNfKV2AHwSVqyJyL7lyGOKa0VrsRTTHJV6pyabQ9Hp5TkSy1CslGT56/
yYZsW7MfY+Ux5hb/GJd8MZmOHMoE0P1iFtrj4PR/9lfTc/qf8SMGv6u4deb+AbWiMN2qkQu5X+xy
42mDm34eUP+etr7iCHMDwkvO+4Cfhtyu2T43UFYOLppjK/FfKbW776yxe0ahsvijf4r3qYlM2Onq
nJZs2jVXvzcs23/M9WEv7uy17kCdayxAo9TwX9GPbtlzsssw8zi6/wBZ5axnorNixHCzwFfXweQG
rFuo6cQVBa0OsOyM+RPD4mDGqQFQPlGLb25uufsC7YOVleDO5EwCB6PvD/uhxLcsiiz4U7kd30cS
6jK4AT6JrlgpKJKx9hHxMlrNapkfYhIFp7+fMaKNMJtCAqhEbdOVwo2sVtKyC0r1gn4okotKSFra
0ACYSE23g07bL8u+NB5jo+4fXJurisYIcf4Qyep34aIdNGj6DyVm6aJ5O0QU/8+imTQxmh5gG7co
O3UQBWy+CYOt+aagkrSnJvNq9UHMhVKEW3OCzeHrnN7JzmSSPGGAM0n91pgNXscT5GM2Zvi0Xyjj
GsRGaX39q194/6C90Z9NLUbFUMdne5qEEsijr5vlws6Tfa1Uw3sPK24FtNg+V03LNlNBTT9I5eTF
1eU3PyJ1R8WKwoZ/UqXqVZn8XIu+rCkter8yL4yPoitz4uRa9+lmnAJEl2m48ibEtWGV+o2GZF1X
rb0en3StM7zZsy4fZRsD4sHctzLJx9mzTkt/SIiF461p3bP1sPZFYDWbsa+6V/zBjgK5DpwMYOlU
HEDCjTus51+itIIk6mnPpawimkdLo2I/t5B3+q75SPX07oDglgD8VOxmFz3OH76vqg9DAMzXTtUJ
VwxaDTXMfYmAFsBimkHfBCsltoODuACmSQY+dBh12OgNdz7AvdExsyMbqhPCneR3yHrxTn3/hCxP
cm1Ehq9TNkhFTrp2fHviG1Itd1hqjtRvb1+rkfdAlO3xTnQh9uMdvAi5w6EKC1K3YHRSSQtBThvF
uhus/F2qxndH0up7v1TUq8WTYCH60U5EH9z160Mdmulb1Z6tLi/eLfupVR3SJnE0vMUab12CJHKG
7us+I4819xtRoe+pMaDREFqrPpPLS9qDj30RtxUPcQqBfpCCzGKbhvwFUAjRI5ARoaI4mxF/yOVf
A2mOwlJb4gQqBlTH9XYuTtwHFX213iuexc7YiJf+QEPsixlB77J4RpJyvCgKcJcp823q94pnyyeP
Sy/bdtpAjUkplLuqKOJJTTf5WWL1kOApL0vds8kv761HbwXZSTW+c9Bq2tWaru3xCAgvXRwG6y5O
pGufoklloIyBA6JdnfKueGZ7iCirpPvuaqxKY93WQf0gDgpZBTMKzXOSNqQgbNff2YGhRmeQHMpW
T+x76BryVfwiw9i85+cnk2vlNziNiRaQN+dhVMa11yWb0uDOP2DgtELPVb4oUWoesH6s8TT002dI
Sz86NzF/TKGdXiXLzI/M4ptn+dG+JRV2yZTwxShyb265UpRdRH8/DRql/+JSL9yL/ggYsbIwox+l
pr+WzmCRiuGg8QyFRTmddoAWB0/me+YBKgbtuG1GAE5ysVITP1xlaNVsZjjSTMOzovKl1UEJBw5L
IPGHtGo8/G7N26go6GkOldy2905qGvFx//ELQqVbWwHeRTXonwOpml9axyuPt/4qtcvj9BrOUGab
Ysx41cbQzv10SMpcQtk0pGARwyH5o2+Oqaxk5w3SuxgQh0jMEKfIQqTLNLTydVO2Hy8YbEPMpVGi
04zxm9UY+s6dFI78tkJhcrocA9/Kl2A4YK1Utv8s+8NW9JO+p2glISMlmih1HbCtLJ/wIIjPYnpp
eS+zgICTe2e5w4/vffAd+CC8oO1lx8jNsyNbdA/pIlsG6Ns2QBFYqQegVxmvSR/kC3H6R3ue8MeY
Y8vqQtPybIekpn21pPpO/C4jv7GvQN7uFMMvsQruEsT7ELNLkjw/V5NxdVeWS7swjKckj6r73BpR
CIeiMWB9eTBJqS01W85fXRSB1zUWD1sxqfmlNoALxqPAMIeqY9wVEWRIt0WOohmMu88xz83MucUr
sCNR/EuHZ9eqLqXogHy6RuJBOYACN9C57b2HMEkuseChFda411ygyk4zVnd2gbKDPmID9YY156VC
UfDijkZ/F5pJyy3cf5f0aLgTXXN/1GwrtoRnn4La3M9HDVfc7ckHIQBynms0fpcelNbdpb0nvRlj
FK/DNMxOmL2CNXcTLIEoNn81dARy/QQoQQ1vztF4p+xG7B2PQ2WLMQ+uEYmNspquBj9sW8L6EUvv
eRlUW5qzZjHnHurUf6wH1P/Waov6kqbX+e6PrWpAbrbXj2PNxuiQ9ypMUCM1TlqIGLUihxdxi6JG
F57kbHgVtyjRlckKJChyrfOdDP/e4tw11akM1R0JNu29HoOGxFXlXbC3LI/MxmAHwuOL5wHCmDYC
n6EF6FlU1IOP0Ao7sE2vRf4LWvO3UKctrNOoRT/FiqjyW29eFlm6dIGFb+1uKyWxXBpMBXrKEMGu
/2Ss5NJT4bnRVXBYBGultLRybQ1OBkoXXkueKhdJqu1d6apA5iyvQKrZxofDryxwc3kntQekj74M
HX9V32/ax8FVw0cb+ODkxOpORqfTs3UZj4G9FU0nkvsTHsNfRUvMqbLqZQiH8CwmOYlbIzaXhCvK
mTL2MaO8Ji/tnesRjgtZixSXK0qu4iAGxBlpO/9kJgmMrsEZFq4Rqj/wkZzWWXpYIPrXavZ9rsNh
tR1AVKOsy/dxTM4ae8F4HZWg1HEVeoIh5GFK+scJZh4YQ9HDTmM+sfPCejVwyc4bJ0HZMDLuI7sG
HhjgeNu5tf+thMfb1DgoGNT9DZYUB9VAXLXR+59iXEw00cda5jgfXxHq3VusDR8sr2selUk6VVz/
I8/CHFuYhWTiZ9+ME+SrQaxAjGYxeVWzTrgB9EHwnMn6uk7BI0HCg3nmb8u20lgS1s676s/dMjKs
WzmKP7qJHiU3XReu0iGD9lxNdw72Cs0TDaGAIBqBjpImtIg2VMWI4KP/bnhuiTQlXkX3M+nLaDKA
dCaEnGKwv9gxggsRO5yLpXIrAwAISBetzSe7qn8hkDx8NRSXDEz/WmGmtBupHp6zDrT6dqCv4XEU
kTx/GsAmwZj0s7NAqYkmus3ZWaDUxhJxMTHK3lTdNGGUrHQD+6ZOlZujJZvOYxJKdwX/p/QUlM3c
VCKr/yLCMuebPIKBGXM0ZqfkK3+qdyq8ylMQtNI2V5tw55cy4o1u3e9MXenvO/hAYkchDrETGSu1
MPJNOfFrEY4eyPJ+RJQ6DNx0ikjNIUepkX2IbxVP6D2n95pusMDSgurMeit8Mm2khoGdveOwom+q
Jq631QiWxMct02bVAzOlbU5hUiJf15oVWkNTQjlTlQsYNv8x0tkDuC7yXCRX4O4OlbTySkxhxGgw
jXoSo/7E840123scK0zfCjO6G8wq3UcuOe8XKvXRzo8Ri9Fk3ApmSGqG2B81C9qWoC2JNvKpv9tj
q+O2jEozXHAbACRcXC+X0DpNUHYSTQGBNLA7wmfgUfQkTo6g5RQfTvGGgi3ELV6E2PW/xmsJvtSB
n0W7EpbEubU0dSWl+AWDvhzazYyhzqIuIC061XiVALfQOB1OWrIQ+9sUt9RdTmVrGUw7YK22UngZ
1knsgMWe10pHXEmK+E7EGyG2Cin8452JtO2RgvI7AksThlgunsKi0bZOBoIWicZKWSLeXK5TWRmX
ZsVabn4LaoJlXdizShEZRnScYMwhAMAdb+Wxhb/HFKi8txEhubSxNUHbeN+SG8xNMSjCRISUGKsS
pvS21Eq4+9PCsi8xpHASXVsHgUNu5nN9Kc64itKj6+hw2Vl3zkvOedpQ7dXZJ70KkB/j26wHD9rw
WPUbHUV0ytn0/XHIOlTAUqeaQ24DQ4/CFc7HvnbC9fabm1DrFjWRzPDqGQbRBAri/dOAqPlbs533
1Gm5QTdHi2qJGHam4qkYcBRMtn5mdozrYozlzRUFEH3bGVAfxB+shnx+CbMAWarGQt3SyjcoCRrz
n04C2blM/CHfd1Hv3Q0+JiLdMGDGKCGzPq3hAxT9tZWaJog1vwYhWKlvYBIHmBZs8n1+IKtQpoj8
Vx5gZpGK4Yqa4jx8Sw6I6CIZ5aWNzNi8PRh8qTy2PDbFf/vHjgFXFlYEAeI34q3YOnbRWnh2C0SB
7bSQNrqJsBy6qtMW2+q/g3tiswtJXjHAuXqF+YLijIf3ehXuO1/W1uGkuyMgWXFse2cwt6uuyFFg
EE0JG0IREQP2t+1k0o4N9Is4dEX7KyV9sbt1yWCjLt7gYwCqO2+iP00UOARmidwrL28XiX8WZ4h7
jWs9QTjq1icGdBUf15wy5CZOveSoBu3b7TddJcjWIQT3FkwXQoBOOSRVwcmGMMPVK7X2EWXLiHp6
RhHIRXu3Zzf/00RcPOvdn4EBJU/u7Oi501JjrWZadZIVoKKV7oyLdsJlK9qAoIVthjNmzEE26jyG
5YsAlAkYmYt7WpKi5gFRtl/ETW5u0kcE8H2wvllzTbrgm64H01Ldj/coZbQr0axB6qxSL7d3omm5
0g/LHoKraKWPo2PgRSjSImOLMFRtIsyTaCrmZ5Nu0phlGvpyd5rWReWymLSTEqUNDkJZiTJiumx8
dSNPPAbBVhCMBnE2HwpD45YePIn+W5ik4t2upUUJwSurLkpgrudCxl/N2Ct3ne4kyzapvEduKCFu
wP7wBem881D5FaTXzl9YwKZ+jlr/K+bSeM073F2B7QcUeGpri7hpfdAiR8c/Dac0NZeSjdmVP+Mm
deK9mZA6jYzya6sOffd1BBiPQhTsSN1WjiwjPw63ZhYMJIpFO3UHXEXYYfxbnOhTmzUKCt5Z3KfM
6WYF5VzlBpjbC3Fjut3AxKhoeo6nrjGD+Ai5DVQG6iGKfvWKIVu7UGVXKNGmM+dZnIXBVQqs/Hrr
5jb0Z6g0Ev87tDHi4o/QOg7uwIBeYjAh91EryRusjdOTNHbDwZdrl+c2lghNnakrSrztc9viBT6y
IvtWc4ufyUWuoSw0M81RuO2/2/jLvZZdoS+b0sYtgKQgng6FufTBF3yTEOaIO5KQJeDDjRu07l7N
VP2BTTF76ikCPtN3VPK7x8jJm73jjghAq4321ujURqaAIYRxikdHfkEHTz1bJvcy4OTSyeameZYm
XNDt0NTvTTUkp1uPOPsjFFbXCt+xfnnrI0u1sqgJ3gVllW8aB7CKYabjY4u3452DRidw5vGxk63h
Ma+Mlp2n0h9E08wlf6+ytgEV6NfFUmtfFLUrH8SgPu1F+phst2iyauMGNxrf5lC3RqdTgn8kBkuL
NVmdeEcAvZhXkvC6IOGFsHMQ1ugDS4AtKTCfRGtUguEiQnBzbXZjFP0Q/fNBzMIwJ1uOY6SzqpLT
QwZmamFmbAFt1WmuDVfkCoZN+4qYNSgkz/gVR0tDktNfqJAjHuOOL46jqySCSv0CTC/BTFZu13P6
ayQdmbqraHKycrrCRpgdtG3oOEA7mgrReJw5j2ETDG92uE6mqMEaf0dN3TqZkn9GSUEh/flan1Fj
i5S3eK3f/2MZ+Cs3gecoDSs7QTp37EP9ocnCEHfcFsrB1BwBCz20MNVxhB3PQdvSsgaM1RQzx5AX
dA2k+mBcaL2q7r1p2Pe69qK09UHMn2dkFSY+cOw2MUqWzBhWXYsHzsyj7jNQL3mLaU7U9+TwQ/I9
k/R7dvxYAgPdR58GJW4xHE/Dvut/DJPxgUU5zbYHjG5CtbhvsXJVELqroVV2lCT/qgWA9z2aZm3s
/3q0i+e76MNm5JinqrEX6wXRVYRSd+hR1Pm3skWkaHdja8q7EjewbiFCgL3goiA27J/DYkANswyb
D4u7nBhFqHKePJAQ/j0D31WU2NmZo1UbHUcPne75VLTzqVOcNe+4TkoHca5Lfjz3mlJK/C1KDP8V
I5qe1EZH9IXfk8Qp54/WtelPLUQVnFLgR/rh3z7ylKWQ4zadJ4kPcstXiAldkqIDbQ0oQebe5M4k
26ASvGzfBKqP37P0ccCeg1FkHzx/c+st7ULBt3YKnQPE0KQYk1gYfmq5sa0mINSyGdMXWc9MUNq1
dT9EAQcXtXEWi3Mj4Hcb2sZhDnd7L90jU42m/RQfTge50khd1YG6EjPEgOdJ6dKa/pu2kNqdm0uT
cQ64hcnxQK2OVlpjEWO3LtLQtlaD8Zl6EzPycGqRnPXfI4aIh2RBDahbuVGVX+tIK8CEhMn3ktJ/
Gubqlw7I1XoMExs6AqVT/K+Lfaapi0J2wnssTTVARthLbT7W91L3FfmC6NWN2nzfThYmQuJG7iXS
On2yKChzbNLOcsHUlIm1U4f4MOYttVDFNtZDEOE+12NrlpfY22WmyQ/WEgu/uuGX2NnIPvBA1xaT
iciUSGDhGmESCS2b3EHoqqzOirXIHYgRGreR32G/58ABJAUSpRrlq3bihtb9QmB3BZ26GOCLdgFC
5K4+wTP6zxgxLJjYppr+xzwkSCLcQqpHl5Tek+lZb+pQJt+dIUPvvaiekpb6BRgqZ5tVmbcwMhB7
1L2CAxg97ODqwX4d8EwXOYIUfYyFbRrd/f8d0RjJc1WGNRaXTXWdNXx6+EttC+zDVnxAzEL6Z+pD
VFc6/RUnT32pPChbX67Y3DeBv0mV3Dv5Up+dWFRb6zYqpSdNg0eidr7708DJW9F+ar2NSqdSyE/x
NGfwR++EFk92cjvdAirtuv/D2nktt81za/iKOMNeTtVlSbbl7pxwUtl759Xvh5BjOv7yt5l9wkFZ
ABVHIgGstzzAlngb0xw/jRH3cTo8J0M7eFJ4wJ/AqCpr9Dsw+JySAE3vkARAN1fjrJP62KU//T5i
bzbVXARGhoUYx2Y+PQ4Z5jHvsaL9EqK73TUqoHvHbneK0pg/ItV4zRACQnNT8TdVIReHRut8vAFA
aZCr1V+n0CIdx4UbJ7/IzDkVzstWW29Rdh3WvLuxm1BQ0uGpWN6HpfE1VWz/W94WGDj0Sn7Garc7
eKgzrsRxXKDckhowvoSV9hqErQ5uSRl2souwTDC9FHE9yznGwEkBiabwIXU4P5TCau/Jlg6blfQb
byyk4CvFKlamX7AUNQf9qW7AQoP8Rpkw89BVjIcEcUVwh9EqUjk1HwMJ/V866saIjpNj23K0c+Pg
K/p9pbnBXQfd74ZjfNxbUPF/7XwMewp3aPaiauavrso5mVekaKLHSE3yRPFf/Y5DTdvQqlMQ2toD
Pjlb0Y5GHc/ByGETPU023cQGBbVANN3clVnrHsTFtGMXUWj9rVoMIQyfRsVc6z2kBLURrOy+X3R8
8vWQu819xaPjqu5xkhNVdVRbFnJ4xXiRdA1mpb1XsjzBgg4zHdGJXRCHcoa5FJ1iUNSqHpZiUrZ3
9YYdjF70fJVGDPKs1rqTii7aQ6/wt34RVU9myRakSKvH1la7q2pyr5v0C/PpYptucMUDI+ZVYZtn
0ZHKEhhxBz0LxVWrcOlPIoWIvvjbSz2xlR9R1lhXrpAznMYh3rzU61C+EbOgeKZed2G26aQm27TQ
ZK9wk/pRB1HyHceBJ9/N0ke9LZRtbfLkCMPRvS+17G8BRZ80u7TlZFKxok2sYwsLze9n4LrgJx2w
kHrrwuSPtW9BB/a98QL1sauwYfUSvhAh761tXqcq0h99eEReHa6I1lXnEbI5YDVVfUYn5QdiBd11
PmV8xPPYb5u1FjrNRU/UGDrUE7rmHPaPaOoHWP2oGcjq2H5uTXMv/lEwUdgJx8ghtynOIqzO0qM8
oRBs2EmZ7Gu3opYWhrO3AxNx/KkTMEd9h0BDv+xzX97ObZgFfh5laGq1EANEmNGb+AGxfvmXo9qU
lA6E4GqCk5JAnkdc6tM9yqE58LRwj4Aj/fsuc8aN4cCYkbuYBSOeV/yYLL567AdAhITyxucshQXs
BAnp6eUkzztXyrrjQPLZaNl3+HKHU1LjHH0bUat2UpIaY5mkmBZHOFrygNAI02K//xAm2kVYkyD5
QLp2eCkAyIowT4neZuvfZ7Om2UR1CsvBmy9G4MUnV2cPH4sMJC+MZ5OE0aa3ENECj8dWQPInG17b
u1GwL3h01Xgp2o2orQ4DgkLLyGeVX9eDslKHPNuL3p5/TIFa5Z059PrZdHtgMUymhuRdIX15a1HN
R/Lhkl26B1H12l941hbgV/hArmesEEEzF2WIGvPoJeELampIO+jl04Cw2jWi3DVSgUXwUvaI16Zt
NmyRkwheVDt6VSS9vbVSm3xRHu1Fc60Uwz7pcXIRgwqvh0uYu/1B9P45txxmLNmne1aJ8XFuZPZf
G6tub6M66/42tzp9gnaceIrvczfpi9xxxqZpx9HSfBRauMhy/VbScp4jliYJETP/OulTPBtFICIY
7irWIoT9pmgEVukRo3s7rvZB05xh3gbXulI3ykoMgRO0kDpfP3Z6YewQcn0KUP1E5lOKSR8il9TK
pYG3UJ2nOynL2f27tbISMYZj2Cf12GDEnhw0xX7FMwu5h2m4uETvJX004xUnL2mi95t0kl7ybdYu
reWfLb1Tznos3bN7RhfJr5BJyHFJEpBOcmufosRgESWjbo8OqqUvY55ZV3ZR/kg7I/w6FfLfBZ2j
AtEiCqPf/BAF5XdhCv6fYv7TLcSEoEtP/E1ZIkpoYUldPuxYAPQvWdrv4rQOHppkykApQb4Q7SLM
1RAaMFk8vfBy2fluHD6AU/tHmDPNJsLktvkQVrQSmyYfWel5tvebDgNq9f2fs9mOXK/FTQ3SXKtc
wr7YDzAiiwb4DSKRJaqGXktHkeaKebxceoXcwtwrhBwGyfx/HSs+hriRmJm8uHSc7zt/yPm+ord7
/xhDULdbeIXWMjJsMBOOczLCTr+RJVO/EaWwwgvFjfQeo5apo20Ca1E4qrxIx7rfikBVNFZlsYrN
sjrNg//bSae7eVms38wT12mEka245/vEl7b/ZVIxPgZYd/m0HyZVQBLLlv/x0/oaigOeJl3+BJfY
z//897+LmNQ25X4rPvj8b/53E3+4f+qayVprVkIAv/Wj5yYPZWwLkd+TbDx0Oe30t6IKGQ7AR1Li
XDkp8VV57Z7zgPzIpNwnIjLV/zAcu89/DLeL9OPwysyWYrL34TiQjIs8rOST13CIaU7Yhkj7moxD
8J0sKdtYFKnRjLShE2LguM3dNrr3SDv/JTQyq7fQ3oSPI0IHpfgZdd1St4L4Uct0fR2PUD/wYrUP
AP+An+JW9zBOZ29lOXTsSBY1D/ufGXpQtCTJtmZ5tFCmtMY4XbS8dZdqp2MuNuVBjLJFowg1QB2n
13sRJtotz8BmR1JJmbbYtTSosh5Eab5oeCCQc7TfQuaOT8Gi6tpavkwssIBkgbtT5JYwHjznGwrD
FcIov6shcO4M/KqF318rjeuMjAIaIjGIoSAdJjvI7orFo3HvoiQGVA4Hbn0Sc0NAMr7jUB4y8i80
EsMHKMD1Qyk9iW23qOTSk9iQZ6jU/tkTDR/CPo8RaAC+f/8cIxaauq5VD3L1LKY2U8/eOJKF7v3w
9L8M/Otnwh9MXfo9Tp6y3GRL8XbCsEBaIuuvX4l3GGKeLMjaZ2BoydGxB76dE1vBz/WPUYpyglPb
PrN9eYuSx/JbXI8pKDg5QMCyV/aO7Br3Yee+kFDyvzUykK1R62yUTiGzDyPifUL8Nsx+9rKdfemn
gfAxlX2F+MG97dsvoh8ky8eBoVeghzPN2Ka/xMAOFOwm0J6q0WivqsjFzByBJHAzCsQqg1dm7z6J
b7AUOD/q3IueSBEUa9XuohO7JSw6/zKm6J+ENcX7mHYaU/tpdOqLLDlYtTZu1GxX6ZK6YdFR4CZk
G4c2afVJPgE595LfmE9W7TWWkXKBguItnHKR55k7fZ9ecvQEXrCZ15et3CRnbQyj7Rjhg6wlk/gq
WF6Ux+XRWY/65AvZ99FNZfUKSfAu/J7re4HkkoI4XAZhP9yy7Hf2DbqymwR7p0czd15EhGKoN5kG
UjNvvkrpoN1GE9NtzDFkwwqA5C010Z75GcYEI6/VXK5Zpkv4TG70WHGXoltcTFkje59I51KEhOFz
b2LsDSgiPGlVZu6L1pN3pDqGa8PR47VthdVDNWCL44Pa+4rw0Ckrp/1ZxD5e1+VfeTY8WW0Uvg6D
Ui5jkP13nsb/Zp3YmJU0bbkRv21xSc28R2iWn7qVfTOCtD7mKLDtZRYQC49Difp+GFD9d26klqO8
b8iTZqjUw9FcCF3bMGy2gWKPB0swfVHDyzdWE0r4YI76NWllBaXWwDuEJeDIoakfSw+IZGSp/S5E
0exes5WfCGRkt14UDctMbZdQW0nv/VnK9AEFIC9q8IydSn/2slykjU3kW++fcZlc8Xiy8UudRn2O
9RkVivF/zvn5jv8qzsuPieXJxTcA1jFEF12+422OyF7V9agbUzWNpLnpM3zuY+xAl24xtuuANfW6
qyLqeKVtKzaBNyK4Kzw0u2QOFssiUu4Q6kq2GkKr65wcC8KIXzncc9ZZpLV7P/HzR3U0TjBsqq+G
HSEwj2zVyYSPeIvfU7MQHXHCw3bozeac4ot6zE2sz8VMkpXvQYFX6JHnxq4u9HZTxZb2RddXdQGI
D82YYtubvHMg8T1yAouEQlz8EJD41FesbZYY41owRszK86f9XXwU+PlpUAViKvPJ6iEbNbIau5S8
vIQfHdLWizYPLOuH3siqyNvYCjg7tV/LpV0B+QG3jiPBfhxdE88AktiwkVGcqdziHm+yJ1whf6Zm
ZH5XPOlUFBVP+ELnJ9ZqoBQGIK5h7LCU8GQ8pcJDr+WgQFzTWeIHWV4bowdmnwOsdWNqxWuu+9s0
Ca3voypBmbDy8c4aUS1mH6VsQ6UsHvDy/mmMoXtr+QkyxyGsDlU1vlVeybmzU9oPrqfG666o8mtV
9uK9akvevjP7hp2pGayNVA0ejVzDRpY/yXdpdLHr7MhoTzNVcTq+ib8HGHCgqlZFS1VrTQ6qev86
8wd0MPXe/Gqw9bV5ZD6RJW92xthjh+hV1otPOkrfOclJQG+7PtceHPMk1IJFBRib6BkRVJt6PoQl
JwHQ7d96/hijQsaEIcYTMerRRsmNZk2qRX3lWH0l2BldWfjLAgvP2/8cMQZZegBZX/o1wlEL/GEx
C0kxjPawyuz4myCIsbGZ+mWAC7GJOnhNSqrXQBmT/hIRF91BLvz8ucDMfsMRW8OKrVfuJE2K3yIy
81ynuf2I/XizjWpOTZVSd+9tL/1+uUkzvtb+2D0oJHN3FSDFLcLo1tKY2IOA/G4TzfLvPCuuzrXW
PZC7zV9kBSkxDid4m05VBb7eoksj5zqxfeOh5IBXtGdqYe07SalhkBj5C6oFpJBYox1Fr/OSoef3
0iiAQQoZl3jfdrKXxhBydXW/F2Ogk23UTioe2CbmN5KNpjC21sljpvQ6pMkM2ewzb9F1hocl/qeU
RrWj5Kfmh7YwqrBjz5GKmxN1+F7nqyQbeFS8p8ZE4ktUzT7zj03zoEBNOhbqyCFemjw0fQ5hZWoC
zFyTd5mKc8hcFSVbwsm6gde2+tQRy1mHtjom2xjdwgtJi7w/xNOlirz+YNiwDS+NQZksC0W196Jj
DhEjLnGixxJD5v45HOSojaSD160+zC2KThw5CxQXh1VQKMaBh4pxEKX5MrdFfvjIwS15RKNMy8Xf
Qua2qnJ/x9SGdxk39P2PGv7mS4klV4Gv4ZcsTuSbXD+HUg++Jtf0fYoU5gWmNTYJBvRRgj8YEK85
lStKom2KMEFdHUU+V7SLy5t3wO/eueNz2ti5fWNtGq4W7zkT0i7q97hcYslT2/JqbmvgD0F6l76q
k4T+3F4pG6eXoouyvmiGLxTxQK7q/dhOAsKc3G4qGxVraFJtvCWlVSwu9WDws2vFKrPr/r1HtMFG
9xRcCtXsWowJdewnL40+LN912KCxjrvMjVs1/ottdeFarpG66Jumw40tgjwMhunZcI1bgVqH73uD
gNJbaB11OHP4HGhbcET/Eloqkrlkrwtv1o0rgOfo5xi+YSytELf4Wej5ou/MkRdnBXTMwZ86xARx
Fo7Lqh0ixPdBKwqcTwc0bDl24G7hBoJMFI0zXNFQq35pegVAyr8AHEXbPMM8q4ALddbQH9gjrvQ8
brZpD/BUsc30Dp5PehdBu8W2TTJ5lyXZnR216V05fqtMz7kVlaJzjKsiwdLCMlTk9VWS60DnfXvd
5Y0ULcnk35uJ1h3FdAHgzmvocBtRExPMd42Bu6+LFtL5rOAvpP3nqpNNGD9HD5eztL/orVChTBK3
ufKd0oFtKxjrZWt8x3sj3teeZi6cNFY2Qtu3wd7lovlreJW+RVYpX8yiv6J0iWtOhtxFl9C5WQfb
uiA9JV52PSDVZTQoGGlPxmai6pR1tRcvSb0b33rnajAFV6ls7C11Wvq55YLtU/8T3NO3WKujlyCx
lOUwJvrZUeoJt8pxgFva9ZXq4gXsYzWIJpWp44vW5I+4HHaLceizb0OJwaYCk3iRl6QN4gA/HwFl
b4EFWFX7EI95s1abBCmRymsBrZN8gKZPjmrqVeDB3TZSyU+XzssADsUbtxouw5XC60hQwuRMfD+5
VSW4NEVaoORs9tD4Mpwty9TdgcsZl6IKPE45qYbyKmoNVt/3tc1JBpFepCgPmdaiZyyrN5foCI5h
6rbDVTB1qo1frMuq19cBGQEhoWDgkrDMrbq8ElUsIc6a7HhnjIKSx9AaeY+hu1C04XjCl6xc9N2Y
PadhYWyd0W/XLe+Po9aVv1IfCJW4aJld7/uEbWOLysDcHr9HiDbRi3Aptpqy667LseC59D5CdHyq
zsMA0XE4D6N/9SlOhMw3skyQN4ukV15dqADb+bPMN58nFVNdqhXokrRCpnv6yP/+Fsb0r21gsiFp
2uBnBxqkkkrzIRlSc9log7JrK8ngYEUuNyr2N2sZ9uqDF0jqPuVZsBRVuPr2SVLNF1HDVsG8i1p5
IUbW03DZA0Xv2cVZBEiuC2JJN4djMBroB+b8NQppKE9A1tcY9mG0OCT+bTNdIgBXq1H3lZWoig4R
oo7tRrfB6s0DfAXqNalWyG3TJJdLjwxaWac1JihhuhNtYqbs9w1Vy1+3HVlT9hFRfURkKlhe0qWO
jRkbWaV+fannDm8h1tXObs6fVrJyBBGenUT+lJOF5IyMwCU+ldzoWITqvUjOigCvQj+PY3pkSg1V
uoZitGRvXB4FsBXd5EnSm9OPq7qwL+LdoletW7QTRfESI4rvgQIaW4rBl44JTOtF+GtYo6ev2l4P
8w2oA5Qbau9K0zxMc6vcGw6NPgb5RhSB7g4HX1Ig0SM+xoEagqQbqJ7bzLahdw0SzwQUVwwTi/kM
IZMiXGTQagOESoCwtzX6mHNbj3Dj3DuX/pu49i9jp/k6DwSGsEj2IhW1VbZtXp4pr59KWRWpr72s
J4uxUP/R209t49T77+NELwcWb3Gf7jHf93NcgAZbhhD/dFYpdEB6o15haxCQZ+e8Eu/1aAWrG+3K
qVqlFeyfxsLc3m+ScjkFW6nqn4WqyBwspoOi/BYsetX6Cwuu5jZX9L2Kr/dTWHb9NcyN77k9VE8B
3ncH2RzQJJo6A1zw9rJix5A96Y3NyCIlr1hr0Zs6BrZ9iYkYwBTc9OOECfDzK5aU5VMaSiA85d7j
sT31hvWdjibvrah1VQrF2+jvfceqH8HriNYsrc2zi2pOM9gOPFqkbCStDDZSGjRHErTJAWMzHJJI
VN7JQcaeRqu1L+jsHCyt039pTbtO0ab9BokeayfOne51ownWlXc3ieVhYe6lx1RBg2SqqRIiKuAL
4B+LejioNRndIVxfqpOCiih1vWRdVYG2vZwueVI3rOqhQzCuU2DuoR2Np15zrQcjMp0juo7B0va1
e8eKTBBqSuFvOD5gGSrWWq40/kpkxblirVMv2GdGB+FAYshZtim7sVyLqldLLVah3a8Rpw0oTcZB
Sdz8XniXjMONCUH7q+mwdAiK3HwME61fVY5m3Ph5rcP3VIwrKWu8o+GD1a9VPYOWVdjLOrP65yJ2
f3bI5/6ovGxpO5M1g2J1WzevzYeuY0lt2wO8myHbi3MUJ1ZvEbDtzyiX5vdjqu78BnmC0bY7aA7A
ZsVZjBiU4kwclcBuy6VfxDi35xUM71q1Ts3g2ae5mtnFwo3M+jgWkj6CaySuCD1vHRlatyz9tFtH
mWwvMCwrj64n/9ACD+e+fsT03mU/fDRFcTDVHOPkuFjHFp+j7K0TAB/uNpWy0mvH6Q/Mu8bxKujU
NJpyzAvHr6CVO3xxEU+wlq5tfjHror/yq9E9Z2ROrrtKB21VSGfR5LeOtRuhTix0T3LPosOKG2el
ehX77alNXPLCLBaRCwyuJ68TToaJq6QIyxsP6e1lIvMtLwcOMr38Z4VH7aIxW/NRibDaLoo6utbQ
ityHlcEGzud8duXbY/Fi59ajYdvpr7YE/L6XQiibqAyO6FfIPeepaInlBnZ5ihH658oNsaTiNAHp
KYDFoMXmUCv2JH6mobRLotbHi/R3KLNqkh0/BPo4LKLM7TZBhh9T25eJDMUuWKJEcm9i0YaBiVyu
1UIZTjU5FqTOGmMLaFbjrRsZS9flqBfS6xkelf5LQnjYDaT6RzxRUqI0L7ZVoTQr/MkK9vG40lql
XUKCxfJeHN8kinknW/xr5wgPmZUPEYZu39X8Zz2mncrSDV+Q7QeeEFkB+B7sEtF9xLeBY+HnVLE0
JIgKaVX7MZ5QfWI8NG3A72oScEQmVTvx9Tgmk/6jaKo0SVkhob70FcdbQ4ns77SsHO58SeLYwTJO
ogl0ZXOwtfoHX8QsQdMKdSfTdqqtiBUhqLArNSApUfHCodhpKhr/oiouErhVFBoxlheDnLYMbyxs
GeaItISzqhehf/kcamM/hxNAAlhpCxrYjK8NRSquK9iJy9YIgm+eK+1ltCGeoEGY26w11C2vPu85
toG0TgFiZOcCDq7lfuHwi3/XLxWl+SK0TtEtMpaj6RarueOD+CrHqtpRzbdubUobcJs4E6fBB6fR
HC8bhAKz5krIVFcIdO0gQMpLwSiq8NO5C+FbJB4JoBYYH0pOyKgg7QJAH2fyrTpVc9xJ1y7PEx5p
yKrMvUI7QPSiYsNx7XuwqEZJlW05DMWS185OtjyqP6ZCCtpWFDwv8e7TyOTsbRGw4TCNVdaM9pOm
m+TWyxS0ph2UR1A64boNqvC1Ag/RSbDr+xD3dEsh91mrrrYFhWLu8jKN7swWszsRwq4Uj/bRekhV
1jaaptqrgNzDs+ZY2mrwjGEnqkMNmaeBiHkSVUev1zx35ftMVYt7R6/4X1KkpxHvx1OI7/tCVF29
rXZiylLjz/umYxtodnc0ISyABZSbsxkn9SHpbJwbG1TlJRUsrCp9MZAZWYedFHCSWaT3uuZ8yxFk
eInxa0DbunkJcbUn1STXt910aYwSCUY7P8ztelqmrJ1DFWoFseLS9oF9E2WbuUWU+jhELrGA4zl3
xKRErtQxf0kbdVjxx66XqqdYY7qISwX7k9IDzo9HO1Yevh5sM6S8u2EDLtVYCCVghFKGg2dlj6I2
KGF1/rOpnBSypG68RInanwPVkGP25fsgaXIiHPJevk7CN0drZPXu0kF190JkdtactZ3RXRUJEkGi
o8pynP1iEzhdbPmfg/PEVK+T8Wvoc+CuyYeLIIB4mQGQK5MVS9IIqZpNZHe/8FQzD6rtGIdyKlUl
iNXFh6LoCrrOPLhkB3eZXp1EkycBGTU6VjN+JGPvGzTJHnUAhGNCqp7Jq0Z+4lTfvBcNY914aFJi
S9f1CQsPvNt6f6WXebbQsVk9RGzeUYX4o4S19VsbAJt/9M4jPDdGslEeQOf+Ja7Lb9tSD0g9EvDv
Q8UN57hPH0fc0NOMF4QN+qvMraSTuBQO8kWKVA/YrwIrmTsuVb9nxRhlACzfR3yK43WKx6V6mpsx
GreWJU5nPCGKMpSAF+QFidqhOIhS6I05nodT/VKc+zFDqJdaaGiXMaLDjjkgXoiiuAxqYO+CTNnV
4+jc5K1eXsNkWPhwNJN1jOvhZgg6vJknOzwRIkp+j9gnEqzabu6oouYytp1mmtvFJLlVpstPHUlb
go2aJhEdYvaijTm1QNHaGuXXwsIqMUyqfBeVfr4WRopjJGXLKgzkgxCmc4xk5Uux+aDpMOj/MkhE
uRbwF369/3KQZ5T6OTftn+RRsCmwHdRLyOb0WJB/wboKE2TTKk6q3GvHEl0bfnm+8qr1zkYem/CH
X/LgaAN8ABTEwXeRbCEoDp/jLtcikKSKVaETkoz7psOypZsekWWV6Dep0iCfp46TjFF7ajwzfpLV
3AUG7qhbo26HJ8MxDyKg9hJ/GSdBc1P4g3mU1SxhkR0V35ArWqTc9Atpdmk9QHHZK13v3fO4/ClG
GhOV0ChG+a5uM5xb+9pAvzpqv+jI9ogIDrtKtC7phOmNTlDmP4S9cXHASJWg3ykq1i/FBKIbVdy2
VBsOltnJ/kMT6TvRLsIGDR8rY4LqybYC6q7BfcY1LU/M9ilMSBor02x/hqlx8sLiFFNodi830YCw
nFz07QonMegX4lB5bhSHyuIseu7QALRfHArnQ2onxEQ6KSDD6zKqt/xUhm1mlNq2iH3zOWi0Ncf9
41fJRb2pgbB1lCUpPxt+ki38apC/kgVCkCBDIbdRdTSMQcStxIihwd2d3+QLyckCdZurwDJcFExM
9RFShXOpChmvuXpRhtLYdTmG4160sPsqrK7a7r7C3WvRhHZya8ZDejtG6FmD6X6M4nK4mts1XBJ3
Ipb/VvTj+j/iLm2Nqr3FdEkxQCHTgrXbG+DuZag4Ge+e41wNMd0TVSeweNNOl2jybeDLvdTjMrmB
SG2dWbAb+3yAImXEDSytmJPjjeGkxcqr4yZcjhmQQZwf8u2lLhXqV6nDDxPxCOvMgss6J1jw9oXv
34oJYZsX18gmbUWfwpNonXmFu82Ueitn+fhrKvSxcSm0vwv/7BItcqutx74LLk6T4ruR+H22Z1/3
VXw/RuGG8N4mIjAUxb2be3yIu6Quaqu68Z3sv2gHmgLkw7HKS/JC5B4C1Z1excqtyElctt8itRFD
rNi76nhrtqS4F+Wk0zBKfbfx2kxZtl0yLGQLQ6PY8ONHP8xRZgPGLgyRS+RiLobIpiqve9+9Mq/E
fqXAqnLVmpZ8chulPmFIwtY0aPzv5R75u3rx9vLIYCHsQgA82cIJkuQA9GfKTAY1OiRToxe1yUFc
sHR+K4nqh+4Pw+dwU/HHjV4BifMH6YRCNS8x7CCl0+hw7OKlubQRPbaJpcHKmkRgvQTOgoi5hIv+
zNWUE5lzUbm0aPbCQxDl1kWhCkkd61oQEHyAqAfTaL7PnIQS9eYVf6tmIyJGr8+v7Ca5VnM0ktDL
R7diSmOggva7OpHfkmB8qwq03VwVCLkPwe9j08lwSk71FLXTIOakE+pQXMBozLNxiFdK4GZYBPAb
3OCFpy6igtRPDSbN3OtDmh9JBEdA4kfP2SBh8e1SVace9J1ic4/uG5oDbrq17MLaBF5gPFqjSwYI
DEaiNo9taVuPoeObG9BE2h7ud3wO+N9bhBOeI4Xf6IAi+OrVFTo4tZKcFOiLKDL1/cpD1/hL3VdL
Wszv+VDjWu8q6bnoEnVva721GXOj33c1lJCiSb+YHBz8MOts15mu+VpKiFNYkJ3QGpXzQ9VwFIZw
pvP4HgrQ6RLa6PrfQzU3v8zqG2+h1RTadPLbrLnZf5g15qiKPQhIh2zsjxZiPjtWAHeIqjrpKpja
RIe49HLeH1Ft7Y+Jqa2VqocpMzWpXgS98nNxiCbXyyDpV2Lw3+a6DLTZte6ww1miboftfLsYbC+e
jAa1xxh/E7aMTXRsJ9fiuVcYHIvevNGiI5uIt+DezcNVa6F2N/3QJJCPAMdiPTm4069RNKZ61y+s
nE3g3BaJH6foFhfR82nchxjw8u0CP3u/2du5qm3zCTYVQaDZ2knJ4rHR5bvLRQesZ9bjUdTwgpAO
lRZ9uYCyhhYIYKMqw1b0opyf3SEyKSYTLXGaIGRaJNIS8Q45AYEYP5Z/zlYw2wXSNc8mJsibAWJ6
uAwF/itjY72p7bMddeW2zIr6Ni7RrggCu38aNLi5jl9o38OiXtciCWj65so0Cu+H4mLEWuaq8ST7
WYw4uyzfpqmVbI1Ibg+55uQH0gTltrZMmB99hoEhW40bcSniwcJ5tk3Xc5uXW/5N5kj21gwRT/7U
wbdJ5fnKNvp9EjFAVBUnvvdN092LmmivB3+XAam5SiLz7ENLqZZN4e3UAHBPXyAGMtaxzi7IKXaw
kYMHR5XC/WiZ+VL0Nq5VnNWxZsNehg+BNAQP7iC9JIGZAQwlPhz48BidlRvR2Rh2f1BzPnfU6BVG
aD4Azaa9v3SCXobj48rwTRna6Kq3VU0yzqJqtSgIo9B3FrXSD16jSbg9IGO1ceN4PA+cO6wQx0Vb
nCPjhYlIwhfWyg9o8Iw/LcVZAlOCU5T4wUKJO/dX3JQ3eZ6oX8dCLxYZgjhPOKap4M/d4Y61Z792
5FK7xoLDRM4clb3SHserjnX2rnNc6+RNdw41OE5t5LM/lEhyam1uXSOZrm8LTW8wtOPIV28BTeq1
oZ+STA832L6359YP45VdNcpjHUXo7dtN8cXKxkevGpufbp4iw+vxWev+R+RIgbeQZP16UHLzK/qo
LGzUyH8OwT0s81BR78SdswTEq6Qk6qrhbExb5azMkfDgBSlXzaGsHf/WaEkeS13kkjDXvFc9yExO
ZuCop3ndAt8fdwZOya+JlMnowGRorUxhKdJgsmwUd22ZNjfQg1lkTu1gtKxVooby3ppG9QbfasV8
ridSm6b44JXiRlsK3tqQIXg1KJ16yHwzfTFxGZ5obpbTZgelzbWlIMGJqBYiInSkNHsxMPB9jyJn
pi0Fm22OEnPZyYVBB7YwAz9PFHqU8tZv+pjvJHCQtJCNZRYa/N9MEBFxaadVkzlwWjd3iGBvGjF3
DGIpJhrzv0wTwg4+wOe/FbsJ04isRWfhjQGUMHrKkBMR7W5jWvvKdDtUw7EMQdSxxrDXax90h/2q
oyV3MIrbhy7xIbvKsnIQnZYKeNSzDWUjoAAotbV7tC6RqJiGlnpS3+hmehKdXiZJOxRylCXLO+ty
7pXqbrN1S2tci2OwPuahHrvKsBfVUlJ/Fm1kXIuaFmcLqfITFnKydR4h7IoDtq5o/GPu60iuZSbZ
/cIyWH6ltV88KuGjS/bNW3T+cFOjWPdFwTt6WVelcqdAHNhUet4dFaQAr1Dmlbf8A+tbrR7DVcny
4FlrvR9WkqQvFsdbOORwkoSG+5LDnLFqF7Yq16s2hBFlekOwkDKnQQUvSDakl7KjhQDQgQNba1Pi
RXE34r5DBi2XEOXNrxxV139ZaoikoV1/Y1Jj4TS5tLZGU4YbndubJOdYW+xYSEpgM9Fnya6oQv0o
dieiQ8RZKO5c4jKxeRnGdOerBpy+aRcj9j1lj/F36tv7uv0/ys5ryW1lWdNPhAh4c0tvmm2lbkk3
CC1JC957PP18SPYWe2s0MefcIFBVWSBbAoGqzN9gSCIqY46IkNW8FHZ/7ezq2F1dgyT+FjnU3CCe
krenHELgQ4dm4X/bXugF4g2Ip5LdXawwDCTlTnE8fI2wTz24PVu7rjKQC6zj6GWep7s+8sp76ao1
4z0iNBdhjKhS7xpzeh81Qi849Lptnp0wsnBvSrTXrCv6Q20ZpPZLQ33Np0rdRrjV7GW0C8mnO4bZ
n2Q0i8p/UYdo72WwxPMmiI3gxUiQ1Y2UX9crFE3GHqN4ubY0XuJoSfBpKvU4p8aiHTmQ/qR4WbqW
NPatKWlsR+PTZFTS2B+akuT+y9ws5vcnSe4PwaHK0nq5VLKMygfl2HjvQ76Kk4X2OVcoT0h1LsNF
YAt+NzlISU+Ls+9J43gPqlpFn52aVceise96JVu/MA52gIrMtz52zgBiB4ouY/msjosNx2i8+VGJ
y1bg5huL2s+b4zoJwvymf2zr6IStKVRD1Tg6ttU8wwpvn9M8jHf+nGhwV+mTg20GX9VI9c7SUi0b
gWUmpTk/wrzoHhXXn759avV0/BYqA0KHhlHvpyw9z3aBfzqWIKhbtdYnGy+gVWWN3i/eRqidTemQ
r6wycD5FcOy2ST6nd6hbJ3eLmqE7zQ9T6nTbrASiMoglnrTLEImg66a0jP10n6Rhubbt/Akn8u5e
RA6HAiPkqeVZLE0r9tpj7inpWkT2cmw9n3xb35Yxb3iUFsunxFuoxyamm+5vh8ub1+W8AC00AWcE
s6FtXctB0erWKafksUgVy2nOyvAadLuGo+IjYGKgjXhnsR3j0njTeTCu/UKdz9KM0mKDpJD1aShR
IFf78qsVJeabqxrlwQu8wzS5L1QlT+J0JNZGchbN0z6Mu/py689UgCeeUdcfXJFKU/V3fq3AWVt4
JnKAUWHe9XFxcjOs2MJ4SeEs+pVUdMyNE9rGTkTlzA6pzmbyfmSuC1cL7TmsQKAlSmnoFitT1ZmC
3RIrg9IVoigXuLbx4BnV9HjFdiRT691JEsHMPHs/z02zuv4Xh7b23pbhzgDChyrTT1GNh2aWbqnO
VFfN79SBwLuq7fil5vV/anSHZpil0Z2GrZrMqCLLe6iLGsJdY9aH/kvt5QoMn8F/osCinXnzfBkK
138CNeY/9chr7uC+Wmvpk1jAQahxFna+lz45oLf3OfDaEMECLjSFqvHkfwsDxHevkutoyiTrsKv4
T6m1gQUBZ8XkDvt4OUOd5v1M+m6jYHlixCgT5+y3bLyauW63ZPydxxobg0cHlwjq2r3Ogp4+auoM
VGp0CariKF2IgLQKLy48ujtdvb9GLLFGCdPOtebmeOsrzXrELJynMcZ+OKtCho7rS2ZYFSYPao1c
wtKmeKafejayH/okppKYKog/uTqKl9JXV0Uzrq6RQeGam9t1LQPX7QopJLVja2wqqfLgjewY26HK
fvgY8iWdan0t8wznqb9EKAN2IkNkXyMalTsgZNH51HXxVy/SldfKxrPNi3NkuGE1nSY9AA6vd8VL
ZUBz9QoMIzzkRbLJ+VVVOvu04bjSStO9WhKIUrxRs/RUahcejtxX0umpsbayLGuGEIb8vNxTMnCd
fb3lbjNlXCJvsxvd7REe8utXPcg2FbJKb6nmRsfGx3C48+JFHmq2yUCzjSmh64WI2rQAVjdTbOZ3
4KvJGKMRuWryCjlT6fwwLvHYTZFSqYK9aevDUUKu0Y0FJD6xQtCUTnuWgznCZ1nNdmyWK+nIVESV
bWMxsZZOWwKuYddzPOjbszkk3fnjmEyO2IaUhR4cP8ZHRYfKGSiR9jzUbHwXlaONQLYTYDkopCPt
5YDnFlC39AuIu+nVfQak5fxHv0RoJppBy0wZvE1vR6wxFMv7GXiddjYSTKTk7G9N6VNKh1KunJaJ
523ikBtE5inpgMPQ5D/y5u3PI2+Tcwsk73omfc0ycBv9W5+mO1htFOPuj1gVnROdHNZY2WSI1faQ
zKCqWVvmD505GAedVeOd5fbuHeqEhb8rWxBLGS5fa6u1QpQv7WE64rhpkQnIp+hX5qox4nv6F6FT
8q5bY2WX/bDmBQvGj+kZQDcsRnMeTnU9uxe4aO4GW4uc35GZb0rPip/nFvshf67U3dywIl+XRfCs
NMbMV0iT5wmDk4eqhGu6xMpBCwb7AF7ZWkkTB2Z3E/aA+1G45Bk81g8gMYzPlTW8sDmvH/Rl0bOM
SUvGYFh+aP0ek8hlnlk5l74fUwCYxnC5cRZu/AZEYX4FszrCqyFCDje9OmkuEW0ND5+kor9LdDc4
pk5zz+NH/1yrKsY5QX1fL0mnaC7zx99jZeLEd9gDQLsgSWvpOBJ3qlNQ3WtRX5XO3MmVi14n5X4k
bwlLhuZtwJK8rooLm9XkaNgzeO2S0yYK2FEfRb9p0DdlZLXfu3mctqHt1CcP645nZVB/ybiXLQLP
QW4/BTA3z3gSRttygOyDi4W5dlAhPI+ui6Z43DzIAevI5kH62Z6cr8pcMvC7TyJuEyoFThYSJxik
INiaY3z6pdLQ5fEqu+UGpek49jGJVGBsQaY9luhuDCHGhq0a6HsnHj2UoYlC7XvZNnXcYnoMMVr9
RiYNYZK81c9yaRt57kM3dvPGWgqkRW+cAYGY58r0cJZYujz0u06u7iNkQ5ccuqU+Wgdqj+eRQin/
dywZZHVtss1egWIttnGgAMGMosWSrLW+zpnxKUut6d+6emVDR/mumq0D61TrnyHMqOm2U/s6DsGS
CnPdR8PkNTEUfXZXNGF9Kh2gPxRhtXu5dtlH0Xqyw3x8Gp2wfUBm0z8EGMxsB56I38iYr6mqam/c
I/6hVBy2ero1flPoj4s6uSDN9qVrMbpqloOcycHplVWXuspJDLCkazQ7FcVRKmNTraY7+etDhMg9
VnEX+ePl3670q+EYRcMP6cJPSEV1wkq1dZlEylY65WBa07iyo+yzsXjZ102wcZ00vUSLlrJ0YZUA
EG3yDyhUms6mt4ZHiJ9sCNh6OkCDo2GvaKD+SNnWuCvuonGwMClWydJk7fDVo1aFv+QXdEGiU2P6
aE5nSv+1McKf2jgoj6pao1pRd6zul3CUMtONMwXRGUV289W2pzXa2cNX8jfmfka/aSfTi7A56bXa
fTIrxbiDRFWtZToytjzTsP+6FJ0Sveg+xrPLZeVLKbk7o51u69xiWIMtWstrXNHw5loUnOQAs3TG
PvJZTJXGOFcOSZTgovA74G+TZuc6SaL8WMHRw83fJ8mFHGem3Nyzote9+E3B0fHcxH31zCLuV1pk
zfeuc3A07zT1AccO9+Jx068bdkbf46R/TtWm+gRHPDmVVdRvZYI1/1B8gMtAwIJ91GvZAfB885Z3
6U7mWWE0blR0Js5hC9d8RsPxIK6UaFjblAhii9LXf9lVVisHXZbHKW6qu2vJGD9OfB2Xl6+6HGLH
P3sAYU/SClTXuWtQxArzmLWOlzvbaQjwgVqatayus9T+3nmqdpQ+HmHeg6vr6cVM2610Tcsyie0s
m+zZwNFLQQBKvqQcJH1gd9OzkyjKSb7t9S8IguKQIBpoIBSQhuZnocwUgR88/G7VcxE+RJX9Wcg2
0sJb4NoasjmUyBn0B35xVY7Gq94oVH4LfUJPpDC/SLqqqysQ7BSY7iSX5ceetvFMZD9l1KKGe2ix
ML9mukpsHe7tEjjyQpKRA7nHNnOSl6ybg7NdhP2qBRVE6k1hF9UXKPSVpJVkQJoAIaqXxOkupjHx
Ep/V+sUe65BaKKwQGZSwZF8ilI2IHVewg6LdzB7+WBLuFPF07zXj3e168pFFTPlOQW92iMLs0UjI
cg+5OSOWnXiftMTKj3GMO500FznuO3Ssycwvo+ZYuY+NXh6kJQfP3DsWnnnSoFZ6jyz1/CAty3Za
DLNqVlfLZEufoo3fdoAkl6Z88DTuLfNL7+bIdM9qou77At+MBfcOiLKO1b0DtXxrjnG9xvrXZLlV
2AjiNMqJnzbVC4hJBQJoGY43XYN8QwtLTKkamKl9lWEM4hXnYcHX8QJ/9FXHfXS0Nn+t4XynhfJa
TBb8yNH6Iq0+m4uTYfX6WppdFy6OqWTfrrHLBaOxvkNWr7/vw7m8zxVsMRH3aratHQNxjHMsBUNj
RGCfg1eG3c7Cygq5tWh6tNpouugU+agfsdKBAEBuA/AKDwGa0P/em5Iq6mrl/2qakfYe/MdcCZbR
Po8tDN3MesvWNrugp5teGt9KL25dm3eTupFu6bmNdUuA9HHfJzsN0/aVjP5xjVscALcMveFe3/0R
N6gNaHxl2Geh4vSsle14hsI3NftWo0gyLAnsa/7l1vkBfKKHdrOnwj8vD9AuZEuMbIEwOsrO8fEO
2Q6WH16GOWsxqntv5aNaS6tSvQRhjXFbIt16gdDlbhzHmr8M+XxnLeXWNNdeuqqJ3nLXG7ZurcV3
hZJNm8Y1f/WL9Zqrm8MWe3M4RktTjI3iuH5ucse6ky4DqtslCI17GfPcEDsgcdtpiu6tUcC6dvig
zY6nvhZQ+S8UnNNVpw/qa1llZM4UzVzLaNcY1nJfhTs7qLXXSjUwNG0c5SCjZTjzFp7d+W5cLjVr
yUPgZd6jDGbJwUt79/Pvj+thFfJIP2WuF6CLOJRv3S9PH5TXdPL7BzJK381FtH+2MGWM1bbbSFOZ
TA3WdAnivdWKN6cbfjmW4hwpZyvbckztjVMMlB5nM0cQutNslntT2a9C5G3ZdOJHiLMi2dggsDd6
dzTI6wH1zyASDZhgnK2ogy4UxCN7k+XU8VpMV1oyaZ6nUSAr9TcxZ72at4Jprbew3W2SGMvnydCI
lDsLRKXEf9Ve1LE7624vuQV3wu3RLtJg/SF7IKdymMgenFl5r6RlqOhd7OU0Uap/JtCF16tI14fs
BMUtYDxX3WKbh8+mxUP3SR1d86nLMEPOdFXflWkDbtxucvL8XuIcr+3MSU9dO2sXie67soFRsA5q
UM5rp5wQMyucyzU0b4HDlC11ZImVA5JXxc6z8gJTTj7Nztx/UC/5PnotiZoQX3SUey6xl3Ys/0Je
i2qQ6QetS9xHCQlcI9hGfEW8fC3nMVgOC6HlMNQmvqjLVWSgc2d/saDc3rqkXwtZmG59KlNv7RRX
OzgDIX9ONT/h0DmstAA/oDBPTxKRxVW14/cYnAA4zE+JioELufX8fxMRZrAToowNt+Vq3Luqs0kd
DWDL9TiZUXS0FO3lA9rlesovYV/kRnC+ol0ExpLaPRJSJnwypdjx2E8/2QZoNAvpp19tRIq78H+1
hYVCepN3n1mbAu/xyd0jVqad69oqdkERZ594Zr9PshGHbU3/l1fDXiszFdNxdlfboDLnu6HU3ifp
ipWdLZgkV6Y+clrlLiNBfePo/8nj1xb6v/D98dfM6lWCPD+/QOWOp1q98cPSeu16KNGmoQS/dKSS
+UcmTw6A4q4qa/eb6ynKavKC8iXveVsAwkGdLvWR2HeH4IANqvMgV4IPhPdI0KqnGIDyqQy17+Uw
1U/Cbk6XLgRVrl1i5S1RS5e0JFS69A5rqoZbWbqmLP8nH3GfhCGyk0RVLsmu3lL0bc79Td2JBdy1
c06ib3HaOsdb7mso+UvbPN0FXn0qbF8fAADaEZDPqzYH3mrJATPjvZb283feuxHO6/18F2Wm/ugM
0FxlIEqiEKK/nzy7TURuqVYNpC+Ykfo4nUMs/ZINqJvlEJkP9WRHby07BQ0NqlXbFDHm50b/WM/9
UVin/UI9LXDmIY39Ij12Vb2klPLuhYc6JeiEQKeuTzJYDQgBVJnp7GRi1DnRAb91wKILIZanr3s2
MxTXZC5yHPnW8WJs1WL3RxMp0fGatv5N+U9b60P/9T3YGPq174qnE5glT4wf7TR/yhWITE4bhhc5
RJHypaoKa3/rYhkVXqZEQ/AkL0DOoAcApkItPHTKb3ZxhaHsrK7NTsliKCf9vVP8sn0eZ8Psqtu5
0LwNCivxsxyyloddksTxyVmyO9KXGgerCdonaUyBlp7DwfpxmzOZw2cHekf4b4JKwmoQky6l1N40
iIYvkZ5SIYBegyDaYtJlWiWAx47H1OLKBQ/VwMw26cj8LaPpVEEmMWzUJCh7tmJ3y1ouA3JZuKis
jKjTOr31MzXuqsUQaKz6YNVanflZdaJhC0rAuVNduDx6EXS7LGwBW0b+PZpx+iaN62mnjx38o65O
HuwZKNnSkkORJsaq66hwSNMxYu8Ew7FcSVNmabb+qDSJc5Gu3gq7vVu54O2XiyhtVGO7dpz8bn6e
Nbt+cdWK9E2pb7tAn/biOpm71qOfKcNTOicVlcb5IK6TfpuMJ62lYCXNKoWrVy/Stf/fSW4KV29a
ykS3STlVZ15Vurau0NnHJRf8g7hPo4AWHQc9zQHB13hTe03zAmnbnlHC+TN2aProOKOSuA5wSnjp
Qkti49gkDeTZPAkRb1U2Kqi9Kn8EouhuY/QXd7Apeh6+eKUkLoYhe2EdpQZe4mltH2XADlvqiTf+
EfXHbKdA81x9GPlwyrc+FQ35UD+z/nPZ22epNWadhjuqSratFWACDvv0wxXvbmSf+zm0H8sBeVLf
SHbSbblFfM78cFwLDD6dYn9jN5Adfk9Sax0z0RyDOm2O/5wkUW6KapZMisxKW6dqP55DBwC9NiL4
iu0JqfwyeakXfl6WZ8bBoNT61MM4Zk1FCLILK43C5j+eOhjrBjPhh0KPeH7rRb4zYFi99r33eVCC
5ifvZnJ33fTmjRj8JnWjn8vIwKQW/NMmxq/o+/LBVOW6g1PyQneyBA6TV2ZbS1PH16lPMB6oAGrr
Y45Eno3FS9ao/UlG5x4FIDMK/IuMVmpwajzdfZJBe19OY4vMd508sxY/SohZNcl9GKO15SyXn7NG
O+U+WzaZIh8edqq+rsz8YLqp8a30kVNfTCldq/uVUFj+XLg5Ki6+Y5w6Bf+pGMLt5nfoMLXOT59Q
h6zJX0OdXP1w1d+h8dC9X1Xph0Unz/5w1RztX11PymeMLIqd3ubKnqwkHtagVvUwKl/BUhlnbNUN
jAaH6muWdGR1wzC9RxMne8EA6EHib9PDgTDU6P86vbbH9+mGaaUyXS7rew5cqwRKeFNs8nZ81xgR
4RDP6FyMPNMXaTW6bxogWQiJKgPWRjecZaC1Z0hKY9HiQT3xC+yl/R6IIx+qCS8fJsuc31f44yN1
XEk3AWi463cxM6h/MxX/VTzOVNMjs0Vd78/TZCyGFVa05kbGM00JznI26/r72a3vw2wZ9lw0Bd7f
V+BmN5WbT/eJH3jYMGtbad0OFhD5e9i45Ta1jYknFLFghfkNyalTwZ60pvDI/TTdf5gW+wh7uAOZ
5gFTuOUV7I9o1HgoTeykKQOCWseQ/uPA9b2cN+xNvBSG0Yf9qnS6kenvbpeVS7jLtf8HAxIc8ZQb
vUw5Z7pfXZSUFVIZ6idpySFXC8qry6AcminosUlTzc0fA7mpVhfpS7jwAUnlF2SiqMe2BUyblUzu
C6xWJjdGbXGpet0Ot/rXYBeUuW7tWwzMU6Slw7i+TlbqqtnB1EY6ZrGildUE8kmLic+ysMhy/pdq
IyThIQsQ6cwVJ4OvUzfYXmupf53Z+0VyMod+B9m2oUyHL4yYw1wtYHyoWaGahSen6jP9ToavZjLX
8bqM7jso1riHpXoI1D+P2XhGmGYYZDbPALU8e+139MpQhURJGeP20HWVDxxkCZdAnVzlsRjrlTUO
rb2T7LqpNKh9InWwk4w76OipWzlNpAJ7XhLvt6C0twkKc6fAsbf+nlZKgkyNgVlZ7LEbnlv9860p
0tbSzDxIjPrCabmNirT1rXn1d41CUOs5eRQkNYvcfYbamr66z7Y9NK9a5nTPcVvtSzNuXsnDx1hn
e1+uY6q9fBFT5c9gcEY/4ZhSEyFxxcwmMEAnjCOrpGW0HMm4KPrQ72W0TFyefc7E0mEZzQ1MgMLQ
7+5kFDbJK/KJPQJjDC4S9PLFYqPwjnOtDO+iXFKDjboGuc3IT7bX5iLM9a7RtYw4pfk+UkYaKFD+
0vfOP4W8biNS+JWr/fVCMjKT5VxfPbOUGOY9rtam/t1T3afJto3HqnbLjTGhKylNOEnmY9ZY7iFG
iWZlLE0ZUFO1g9v/Qxq3UKxQX4GvOifpGmcL80QbjxmLDN8BaK9/tgfXP+tWiYCiEQ/AI0iCQUwf
MUJe+lD9PKpW+RP1l7UAeVQlV85s7hB/WQA86Yx4p9OzuUOix3jL7fGf0tKMh1Zty8/LpKFqm7U9
tuWLVaob3x2L7xVY5bWGsNuyeACWR4V4p7Mn/aTGbrjCtsddFDgImeyOnCluLvj/Ns8wddhVIkoZ
wSzfFtXQH/oJw/kGgaQuLNO3ulficxzb4Ub6ZXoCgyZ3Yh3x5mZRXA7HABlqC7k1bG8RM3PS+dX3
bPu+r/RTrBYaJ4D9/EFLDlqUQG+X9O3vUR9U2QtavclhXkYlOLDGhqXHSIsXchjHUJxelXqA/8/J
tYehsFl6PsYMAKW3fargRJIp4yPJmpQSiK8Bj4Y8wr4e1lcyx1+6UB0f3crP/FUNOj029PgifVZF
6QL4y7knL7d1fENlAfOfKuO1WGai8sni9njrj3liXCBKYgRMGfLW7/jdZgJLNGPJHnTIdWWJmeza
gN17mo8V6i/qvGoWSMtfIhYbxScfH4tbhGaiBK6noYawb1Zd+hrtg9/EUCF8Jn7hb9E20q/s0hs7
1IqDH2rUTkchkUo/lfsJWEwe3sdm8TPq9fk7G1cIVGVVPBpBr9wFseKsqWPN3/1hOI5JOaK/jMGL
YaTerrac+qurjysJUELsrMuoDs+kWtRnLYgfOtmzgbQBoV1V3YvmV99FqgAye8MSX8meypgymG+i
RdcuGgaD8pw4of5NNwNvW/ajd0TKfH/1sU8N6ueUnYY1khPp16wDwi/KzGQLzdL0/rXq7Eufmc2X
pkVAIiO784TERgKmzYLlrnf2OVaxi+k8z74qPJdjgsZrMaO9SMn5JR/1eqNYib0Ll/2oibTYY6WK
anN1SeOh3XaWdYDD3IVrb/Tni4OMCBRFuH/Qbf7adFt9N/Ca+ZwAFkWQ2J/3AGCSbzlSUgkm3KRH
U5bWaH5KNzdjSN3n2x/Ryz1KhfVFgYC6HrL6QbVC/M9Hv/OAdvBQv7ZNk70YZlj94QbAiINiq+ME
9yBdzWgFl+UCmRorq0TR1b036dljsLh9Aln75Hb8ZFOtya9did73B3dAIc4fcyqS/DoToBOo6iwv
+pgUIE40ylaatwFpRijAoZHlabuhbMKHmMXNCtsiqMc6hQIjA8okTbfCJVtJ9OkOLwrjLTN/zmQb
Xr1c29p2YDWIAUUacu/QJ8cpAXKCvc5empbav/flS5+/hESNutXJ9W2Gxfm2HRQf7hX6Am5imS/S
h6xorTTus/TUg8uDtGCXaBXho9b34R1csPpkAzdDMqKcvll2fGrjIdw3JlW+12ZAQUJX8X0FxDDt
EbKN0IDV1fVsxP3XsE4e0yww/x3jaK2Hnv/DHzv0uZrQ/FQp5bj1bZgmhmNG67xp8eg0y/tYtXEZ
ozSRrALfaM6eE/YvQWtah6FSi7VfgoxeD8BHB9D2T2lm9y9QP42NZzkw/kLYKEOITshyKR8v8dXg
w4W8kQciO3C3uNEMayEGyMCVaTDZzjZwRn5NvMMvmTeuUVLntdVkkC4hvvvnD+1a9Skr2Mle+uRg
lR5eWQk3iF76D95s8TjtrPIUWvO3wEqmR6cveeC6g7YLSTtdJOIaVrNjidPcxWqWuMGO9H1sqngW
60F/dnpUqpf7UW5DuT1jk3VMoicOCfz/3Jpgzrpz1uQPEnHrd2NNXcUge693tgwMppWcJ/3gRdqJ
vHpwqfTFfjJb1GlHEHiUY/VuOJLnP0mfHJJl9G8hA7XCOxDpLBVjyvVqcX/lsGjIR92B01v1XfgP
BB1tV0Z6uSjiBJ+RnffwNyJBGyPW/KmfFnZQbr+GS4tqZPrsQkuSMYnXxx8mWtgvTTgon5wpfcjR
9X+QIadB6iDXUWeWcNWk3m4PuQfgn2upGjRWexHlk9HJzsKDmznlRhnJRL4LisxTHaKclGPYoODF
sonVPthUUI0vKP4b1wOCKfjbKW52jw/FdJQBv1GNyy3ODQHNGpV6usbe5gZtsW9z6ywFVLVUSQM5
Pg+epSLrjPG+zlpQGarj8Mg1gV3TPUatfpn7vlhJc0ab+RB12AxIMx0BaypjngPSyLR7ywZb41dt
sZL1Pctc5GlS8oCTDfH52rwt8D+0P+wPrqdwg3AN1q0zllHJnRzMNJqalTtWFILaFsEzacvQzBuJ
Smfvmtsqdsy9p6WQ5XD9O4vdVhjBWALtE6+kOTjwABEtd479yZ3HGWPvxLyP8zIwVgWOKgCVeN9I
ZxAzUrObvwdaUVyuptkjqR32QKXvYOLmPIWLlPC01BLkLJZagrSvp9Jbiz4wuP1xv8zRKdVt3pnK
cRiCsOB5l2Py+VqjHLJ3/NLbpksTF+Z0409ZdZz4Eb9iEJ8vdar5Is2+wYsOtNRz6SIK4TV4gi6T
JruuqOuG3yQImj1a6MsHhIjCHQuQzjsPOBC2I1V+0RuUY9dRU1swAbo3QdYpg1Vu+sjvDj2sM1Rf
/PfmbbSo9e4AODRY50nFy2DyavsgC7tIv0NTRX+4LuuGQQvW/ADrvazh3hdyTn+w6q5byYR+WQ7K
AFNjKzH4OS2rP3AAwbqckxoWWVUgU8Pq++CTyF05smJ0eSo9TNM5t2seZH1DNRb3cpwCu42VTcle
zMxNfXDJj4BHMMTOnPoH/gtFsHXUNGBqHx0W/jIGoctHyLfI/62h0D5eP8QoyJY7Fpbm8jXlC99m
Xb8oxqA8LH/wuyyvf4dEBb1tUYANzetfLtMpjUUHz2qeUrM7xhCReGEvMniiiCeSd/gxrBIob3cF
PPv/6OMtgWzulU2kuMPaAMtyiJzOIJtaKoiCRWkABc1QymOz4CJvTfnvyjvHvI4KTvLWlNFbsM0r
9M313W+dVzlodDQ73zKx1zCsZFcOs/8POEbWc8CIIJLDH6pts7lHmTY66pUbH4tuqO710MWrIDa9
T0HrAJXGve6o+ylYaBvmuJm48UWgo76tJjzh0uQiaFEZlea8YC8Ch9FbsBWoTxAnsf1urAcE2+sn
tonfZNfTkqkAtBFkR3soq6+DfaKOx7sNBdBhI10l3psrw47to66k7lbrnL7Yw+/CBDej7M2mfWKO
D3dwqvGtkRtL7oJ02CBZG7/fBjjbuBSe8vnDbayAAmZTxjStDrahWsA9B32fhRurcpJDMoGF5zWu
I6vF+gXpsHngoVnpoGlQS0IQr7urTf0C2qHdRSD0r7sZNUqBApJLh2LqV/7h2o7zLroHK05CF5Tl
tU8mwk06R9P3bBGwECmLyejepg5QqbSAVDdPWVC95WNcna9yGE4NEm1p+oqWHhGHUwHsIDQDuLt1
N5lSqitBDPwJHgB5hB6P2xnz1h1QIY3q6tCGBahwv8aWJNMVddujYPecNL767EDY1dwe75ClNZQ8
wRRDR8mvAC6ybsO6W/GkVo4BRZDnKDed++V6OVb0G2cYcPTY4J0AwC1x1Ec2B3DGtP6THKDA7vpY
9R6l5ZiWvlJiVz1JM5hUa2u2lb+VZl5X3Wk2Zn7DXjh80pum2cVDY550TOEeWP8G6zEk0w00LAHj
TJ8cACzq2yJSh7WmafFDE9u4rbDMHI591L1J3y04UJTuPqt5m1s27/QheQBWPZ6uk8gPaHcJtneC
KurH0TwVlhJcWWMCD5LmFWTU2B9Hm/9udkuzRDN5nRtOeZf4WjK/Us/Utijc8a5XfHIr6O4saka+
sysXzaXboVsEmhIwNjsAZT3vLkYVtabEL6fmoNoX6/5Dj3TLLLmmOsHX0QaKG5CZwQNliX+JQtu7
YFGl42BSUReXEelMFYWgOkEKA1LY2SjnVuXnRHgbhcMGCJEC7Kb3LrfryKipsnTljYwOGbEfLiWn
ld9Wq9AhQyxNmTuVzcFWjGZvTh6MOqdBFpI6gm222bGxbH9TL0ZL/gB+Z0Bh4aSbLXu2aYyuz/rr
AzxtuzX/Ud29/PLloCbewM+iHHfX91jkBR2PV6q3UZi/vcvosw2yLqWpZWswufmhW0BKcoBUSfJn
fkrzrn1OKqdAbF+Hn70EJFTs7qqudymJzuGxmizl2WrbZMkFZT8CRX+cwfe9WkUe7wuEs9Pcc/dK
1DaXmH3wdkptExyGZS/KKf13u+lO1+e0HuOJnIXNzwYnFti7XCNs1cWn3mgeupQf15Co1B5sBdt7
B1WsKomxKlaxDk69Dnyo5UIhq1P3lFGQ2HeDrz7BxWvxbvWyb4MRXWQH1aJhUZjkRSwdXBiYwa/q
0DZbJQn425xsuri6NxwCc67vZuA5c1fvpjYzWBODFl8KJtczacrAH32lbytoX/EfdBuolNrnf365
gsyjqEz7dtnbtYeSj/XN9HAblMto6qCenObfMsDYOFscj7vF3XjuvXafTQM6uP/V3wcj60kJKfxs
kRvMPjlxEF3MPu2PMxlqloSUWKRPDgX7wYucpbFnYDk4fJXWh7hbiDJQTU3UCm2UPy5zu5YVeM7G
1vuCvB0ffBv4o6lNrbHuHKXc3AbUYIjWZpKZG6oSPkiACB11fITQvNBRLdA98yQDclBhKSCEL0fp
sJZAOeMJU5wr5LLdyV7D0+7XlsoGusB+HKDAoqJz0+iQs/+3UIcMI/v3Lv1xm3ebQuo7WpchmFS7
Ktdmwb0eNGiGLnS+gOTvk+kcYyVB83WGqhdZZn7WYv+7tKQ/1NX/Q9p5LceNLN36iRABb27be1pR
5gahkUbw3uPp/w8FSuBwSzvmnB2MQKAyswrNZjeByly5lrxToffbCJs4jElcr4GJDABZWUfYEvoG
xdJI8nkrywakMOwMw7VPdBGUZzenFKyObAbY1uk3oXPlAOZBUiTqdobwkLYPLqMqA1g9NwZyJ0V4
03NSADO+OJV/9H3D0+zUZR+rakcHtFvPyGTFtcZDoiLCIryUcrOb6kjzzHDq4Q/aqxIY2qbNM3uD
Xld7M02jvcF22d30UP/bso30IEz6ZJ+dU1icb3NT8ebIZWLLA85B7vNPYgXF5WclJrmU/jZmMkab
ZQ2peUE6hSf6aQ+1HqQcghANyeLUgC8krdyDMihgQDK5Iv2q2WtNexAPkm2mr9kAR09iy+DyoRQj
t5Xsla54Om9xr9bF2oNzmGaXrnfmU+r4cGwJ63xahaq6lZ0SRuMlijJjdebRczhorZatFxh6k6rt
LkVWYa0lgBwWh5oiruTnxbX2m6dWod9OlBW7Gsir6FmVfXWmTlvsSqE5FylQZrsoBopC4i+7MNVl
D8NrDqRtKdW2PPdatOqgBpa4t8U+tFRTgOr028UmQlQ4agD3SJ8Xu2OTIEK5ROF7NeFj4ZlXoU1L
o8+mg05yUtr9NVcs/ayPkrZ1436EpTR+0ckifp9CJ7DPm9DOjYwzEM3XUDjIXvJMM0WoB7J6xzcj
b18Q3AsLJbsIrJlApNFPs++twrz+06RLPCII5JmwG7IzRy2mXxMXkNpkEhPHGDkVv2zz7dADR10N
Ul8ce1m+LRIoAI37q2AQEzYnMotjYwx8mqkTz7PEqTgURVAee7e7lROn2GKPkMc40we4kUo1lldu
1vq3kV3Xptby5q3Rnjy2pPuHoI2/z9EQ7UwqyhMxl1vTz02EA4To5gcxhKJiwnSonfiTwmPwYbGH
btLu8ikr0Ddedh3rHHSTlK2HivT6RticKJxEP4EqrCujCGAFIHA2JiU3nFU2QGoqM8lT0zjaC784
dB5Idxpv4FOnL/e6OF5n64VzSDuX1htvHQVedCXfHF3z1u+p/P4ahzYiYzRIZKvayaOrcPSGT4eC
OG2bdKLTokNrnlhOQUMapfVGnb5FUBcc3ZieoHlJW5xK1fR7/uOy8D6USVaeWgrR50Eek3Mz+MlZ
DMWZsPGIAh/U72LQziB/rtXgnlkg6DXixOmygmorNvTuekqxy4SwfOyUs9xWzS2L6XHskjj6qwJe
aldu8N1IHRMOHzl/oE5SHUnkpntTzdTnwIq/iwgzdc+5mkSfoCKHiYZnIJHz6Ce+Kmhx0OliT63+
cyhPQ1AYr15Hs1+DNbNsjzCFqnyHA1sNtwqo85MNGdY+T/MOeF5MlS3QvC9yZ10Ng5R0UEtrE76x
b3Wk9OiHp/lzgWD5dmhi56IOBUCBeb1KK/N1KwNUteNpNxXCoSuodoWNDVUBj8O00+ynGKlgPPPy
ToFVCUpA2FIRI+aQPkIqfSZbNShPrmOn8qUNNUl1BSJQ2qnT7idwC/ZG09kA/+E2cgP7NVCDbvQg
q8M3HvJfQ0ScnFXqNWgTYIBGq6+ETRxCdqtJ3aZnMQpGlfbTKja3dU1bXQ+m6tIEAc8bWX1EDgZR
l18mESGcCJMklMUfE555dolj6JuxJ8+w1huYP3Wlf8inrpu+aibBBDCVtI5/of1IXQeWV9wXNVqa
nQzxgdtUyJYEgbX24sD+TAoVkj3P/Ru03saLhks6SiVK3TSm+lnZX5u2gMFQdLGGcHUFeVpNX7qf
NhEoDlKnvoi5S8frPHdeJoEIZVpZHnM+bXSXrQUOQyA2uqh4xX8KGzsGi6d3+udAcyyQjmUozuS3
UW+QHUsY3HfLOuIaQTQ1qXfquHVE0awHz39kx2Ky2+AXbmR/HZEEPIvR8nuAsh1P9DR/C/RLoKrZ
S1W0wb2eVh+T0M4+RuTLjx6AmQ0I2+yjWfUSSNyUBulp2BhVuFLZl9zE0PKvPByFlNcsaQUnK1R4
RmDsBVeTMhhIRpTmI//DpTs3T34Ic0s3467/FQUt0ZsopQvfRJk1WeDAcYZP3ACvYJJf12o074fg
f5rXUnt5l2suYkWFljxnCLNu9MQP97VTJDCQuf4pSDIbQDnetimsBwcRRuH0JlNs1y+2RQ4nL/6u
gVnssyjt9g2d4M+VPnqrdmIuH3ofzplQ+USzer4dx8K/ZIoXABmreaPMfvhK28IcClUAjKFRqj8M
rQ4MtKlcHtSmhzE7bONVMdW96NYETO1DnjvE6LTaKUzB2Q8PnkWUVduHLPL9bd85r2fjr7PFu5xB
UdQ99KDat/8iLhtAQXAb3ruJnqsf7T5cUxUawDKC/ZahgFiH8Bl9bpXkccbJO8V+tPr2R9pVX0oJ
MTbVd21wFZ59n8P3jm42baRIAwTwFrJOJsnFSk8mmd4acY5V2QLjvWvMp7nI3LJDNvSmhjU0qi6N
01QfoBfa8WSPcGenN/tWL9WdDTzu8wRaqgvHew7gpr6apUuxa7LL8chdfSgK4LRZd9SQTXkYh/Si
ZoXxotmBfIGRfSIY1si7D1l3gNcUdPA0ROaTrhcp0/YieCg6qrQmii3C6+X9Y9r6zb1w6uqu4Q//
UrUZclW2/wyttHzR28HOeBJoj31rcSNKHfliavrYUCIH7TuWpVTUm4zmpeG7F/Xl1pPlQ1am6q7W
6OaLHSS1aABTVkFkJc+mYvSPRZqshFNQ49AG89XwyLAKk+KAOyxHjx247u3avCo+JWzd7LIdvoDD
5VHCVY0zuZHqruoHtlu26+00Gk22cwNOH5NkJpn6tHCJiPac3Ggpuf/iFyExtkshQjy9JQwRgUab
dOuojTXkcwyQctNBzHNjl2cYCqsGu3RkTDdZVxnPmqlI586Ic0QpDOM5LavxHrrAgxhJASbEp7Og
GZ+ERU7CZxklUEDjuFQFshTL9LOTWEtpSUeW6AbuxFBcqfYD2p2QsqOiGKamvB0oFy8iTRGangkb
LrBzWRKPO9rdygswKhvitIkdCO3cqV48+Xu7hCV8MoqgUKJHZidPY2FUm/A1Zp6zRKaxSaJnjPZo
60XnuFXbmoo3p6PH5xFQoHJU2zw86FLKUHjEwUkN3TkoumodZIrzftGMZ3o8EBgXp7Qk09mntOho
h0l5fO9+EzmfdoElcXschtU8djttPMPVMEhrceoWyF8g4nVMjV+yl1qXZv4mi0vAbpUKo95U8qLK
mvuzkKYYi8McKU7LlsY1vRrDlWi0ETY4T+1qB3XBz4YIjy7uGYPWSOF4sIfoi0CKvSMOUSt5EM4Z
W7Z4fzkW+Nni9BN7OMRh+mWWkhQLizhHUhF1SWo+B7BZgQ/isV9u4P8kfyZFW7uK+e5UzVXrFf1O
rj3jjk61lORTfpsjVCvydki+D+slxFYK/W5ZCraDNTCLjTEmbOl7NTjp5BhWziC1z1ZnxfdhNh6F
U5iaPtvajlk9FOHYPjueCU2MQ2OVcA5d0m8z+At2TS93t1al8Uw3J/owJ/K3otSNfmp2A/pKMmE6
M+KL1we0/ay9PrXuhMpK6wCL6fLBgSgMfjAhv+I5OTyLqqMe5hDhWDlJ051eZSAGy1eOLWLGgnUs
jEioZ15kr8VQM6N+E2ZeOXvlNr53zU55yAJJfdDzqffG+snv7PqQPExUjHrrQ3M08TuLYTvWA0J8
NIZ2NPvDsw0VtJ9uBRX0HDrQ/gIQf/hk+1B1aorhkosk7N2KUxgaSMOnhVg6VyAB0kKT7xss60kn
FVfd0IwnZL0imqypHok2i7aBGBOWmNnpTd0Upt295E1eXkWAiAcDCIB2asuAwkC/OWN3hZLZeBIm
ZSBx4ij+qspY2p9wFny3h3taCXU49WDRcSckhjjosmIdmyj4ezGJM/iONpXeuFcxEmvkXGltWFP3
xbSacKC+Zx2NSvouTCLs13RtIDE/XxhS5EzJyxnGDPGTCX8hPaECkDzjkBc0s5xHxWVQP75BJi8A
52iCOkNoA4O+Wyb7ee6CdY4SCrA5HwwgUmR9o/QSKKNyznIHRpJ4SgsrzjmaTMIvtECdbAQHL8Y4
ZbvYGeVf3DKU81wsc+3y+d2w0Wginb1Flz43mhUd415TH6qGLpx8AsOL2mJe8OmqrOAfw5K+HVFq
FMHCK0qN5RQs5sJG6D7KChLIgNsAWFBQg7UhCL5MKRQ6L0L9Kle9MmwGs055OvYKdvB4JMjuh9U8
J6ncNSy4iki7zHMSnqzWflJCAnzMg+xJZJCitqFBJ47C3dxXvYxFLkrEiLPUHMo1u67gNVCMxUTh
XjJXtFEDeBOpIzMmO5vbFINm+iFBR+TKhn1xFTs9QRa1iwRhUefIj1NL70ETtES6gbraPA8utiPA
vZNI7YhkTlzVGv2ReXNY0j1F2L/afCNk26mY06er8ZuDpE/j6pe/UUzGyxrvx3OfYwKJmOk72i43
eEDKa/vFbdCZFQefbPhNkmzrNqj+XaUr5QlpOnhQE+BvtwGhla2tkJ8WwcImzqqM5GrQ75fp4mxe
t4K8ha1iuYsKkoogVriYuDTsZC+t09wlnayjMVnluYZQneHlJPzi7MxfKzuLs+VQuI7/6n4XU5ol
Hq9VolM7kSxOKywhWoBImlrFF3FvWm5QTW09ybKXHd8oIwvv5NBI4hxfQdYTcPuXA2W4nzOWpSRA
EWKGuC/CO5AdShXgYJcpLqrkUYDuchN/GAs4osij3awGLv4xltVHpOjWSusrCMOlxylD+ywii4r8
YDQmD2IEEudj0uflPA9BEXjCoZE5CycCUB3MOnA2ilUbw7c2dgupgPBKBQT2zoSLEkNVhx060mHc
zcQLCgoIr9SS3eE0FC+3HGFd9u0RzqcgvdDvBNIIOrbw3LgarQaJO/402FX/l0tb4e5NkOLK4Xke
z5GOyx13jRRaSI5LLtaWmuqXou71ix4jzBdQxMmmkSIp/Frgp3+eihgV/D280XWwFcNl8lDlQbta
jE5YrAEbeGdhmr1LtCQD9ZMchY//3hpIUjrIr118S24hj3Pb+Wyx6VVJP5MVIxQdpmi9/TFQTNbb
MwU+FIymlTqIRo6DVA2w9TcQSxnG0SfJP0ALEaHLYJjdfPjldRVuY9SocIQiECTomY70C/8gtGoH
WWhFV0vmP9nmX2oWKg8CnpsrTbqT6dzcCJ84OPk3eQoQA7hhXwNEvKe0H0yfbG+9mXrEV8tvXaPF
stGbBF246e0AZQvp8fJWiEB7+s3E2ajaKxV+g9Nin2csY6XzNqWXRI+daSvDwRna4lin40MrTb1v
WnWLhzL5FCcoAwaK51wsy6svdp2V22xEyzKHiKyFG2etoTt+zW3DeGwH8wkCZ+szpVYPTMxoHzv6
/T8iULWqxtH6nGRNv0+olIA7IMwEV+ekiN00iaKc6JFGpH4KCzLlS2bAPgnfLYlMFaYjEU8rZwjT
YtRdkc/ZDAYY8NYNznNrzZvTpnf8dS5BliOMM7QOfHP4NnS28gDUb6NOlg6ajpBgRx/CTpuK5pJc
/7Bl1b1T/NJ6JEd0tZ2mfKgs2E6vnh24dNIk5mVMQDcA96JDfujDpypI7ZXmyNkWYcQxPcloC+9m
dELrDlS/eu2jrK4GGis/hlYUwlSEmi0JV+2jVhf2rgGpSuqaoddp3cpUUAfqQoOSGjf37RBqU989
KV2/sZGeCiECQ17ORsjdW0U579fgkF6A0GtVFWXJ5XRv2zZaeOdYsXcIKd2cFN82zuD3or0LVnzq
Mik3kG9aHyDoqGFcNiV6w1JjQ2O0wbNIS/a0UMh+QeGCIpg4FYewUgv2SG6wWWxiTmA52qoo7Gbt
IhR930WKemv5T7SgZcVZJ7v+pkNDkr39TxhtqxTqrYOkWpgWyKw0hMGbWLiB9WMB/uAg+Oe8DMVk
xx8uC2HdEEzMdnqDys4A1Tyq9a0pb4Q/KFwgkb714x3HnRjGY5hsk6FEgXWBgwjwhwOj3hqMd7MV
Q3GYY4bGzyZo4NfarPSWRA5gEt9U1+4E34gLwNIhe2hBUCoO6cc4deX7xWAAXRmKViKjAR2qYDyF
4GFc+648zPP0iRMVoKO5U/22oaeGobAlelycI0t6EiYxlX7DL4keQkuUeKDGfVt66aCh341DU+3E
sFHBWRctDAxiaFfKBy1xg3sxch4hXNZfIrdo7hOleSqNRnoJq945ifUgS4GtzIdUP+oexqqVv00n
WebNJ/1/WP5LjNdV9aeAHNpoe3Dwh8WLCQBwq9Euf4mNLr3YUQA+DDDWh8r2v3UONP4avcswgRd/
NSll8VFzPWSNWtoJvVE9uFUDA3AmVWsdbuavOZ9sv4iav4PS/VLaaXPTGlDXg80mPLTV5KtLxzfi
TppxJ5nsouTAAjSCEOBX2TM/uODnYbhq4aOwJ/GdMk6/DoG+6YGSfTSpLh4MMLL7AraHz7pxLxYs
Jdna6mPaHWHr7j+EPs1t04VyWfNgPykbNBCL/sF0gGQ7UEQ9R15/rE3NPPi+Wa2GuGcrWzWgfRpJ
34o/p/hMiL8um+5dGjb6df5bT58VI+gaiPJ69bDYSj/ytvpAFV4Wy5W/ljfGkUKPGxxn/aGl1hh2
dHnZo7IXlcPFPpcZJ283kGgVXq/R74BdZZvKk/PrEPv9Nowz/dnKkPOT1dD7npBh5B+S/mOs4nsv
d5rPmqrL65SHpwdqFSCf+YqcGlOP1pGmqHe64SYrv9XtZw90zzZ0xuSSFElwgexG2tqypT5ndkEV
uCisv70NNEbJB9hObs6UNHSnbOJYw1sVkFzc2nVMDtG1E2X2wKjO2BKRzUSGMgUtE8kTtfRSFvp+
ovVZSnODY0bHupfpWqLsttTa8jGnlLXECc8SI4YIwP4s5i0VPuFJKcitADx87vraWwvwhYBhJHyF
NoOd+nxHDbrr0ixHLxzmuZOIEWiOIpLBaJrRvTD1QVVdB5JyKOZZiKlwvzlw+/HQg8ijvaQrxS3N
5LT9LoWS+kVL1HaLpKJPN9ag3YtDTt/mVU3SfQmF3GwS9tgaTgVPeJdgYtMWJlNHSBntCajLpunC
UThRvRdL8q8M8RD60LzetexVbndbMuL1FYKr5H6YeP27wa12LbnWdRP0yf3i+GescMoa4EAXcZa1
CFPalHZFKRovkCxOPSPm92xiz+kkPYdUTmr3qd+2R63qi/vIJukewzz4KFvKU9uVzql0KjVdWYVD
U0PVW+5WruWfpyJgtoqAObYmGUqBNGw3wiiCCtctjTVS4Nkxhval9iPge0phuJfcfqKvyrmijuZc
ew+t3I02kasOCjf91MpRiyj7ojuMWvFJBDoUp4FgTAv0pX32yjpAeG+Ki4cu2Boab5KIGWmk5P6V
9ifJSOVdSUvr9JDSfU7bAG7QMPnWQ4cFJ3ia3FvwQaBH6onHmDlCgOdMS3kbkYMJXmnA4H2rDT4F
lt5MjNrOFene7sV24GTAzI0e7nAFfju7doJPbmsMm8Lpm6PwGqp25LNVPDVxI983evgpy4LgEypd
yj63bFq3DYQYXwkZleDcWZV3VxZqdLHL3t7o7IS/tmDtBCGTRKsbu2KfPk/+f2yFNl7ZBMB1Q+vG
L42uUuh9bDqwsMrUgSwb0TtfLdXW7b/NQ5uj2yk8i6MAaGU3X/fuai+wyd/12c1Uk+wm7OLsn04v
cXxgQVPI5IA2xz7W06xlalclyqHv489WChNNp+TQuYOOcCZMhK+FyFpNZ5Cm0plX+c7mnUMEB13W
7JFCilbLjGWV6fe7RMnfi4UPRKuQZI4fx7LOjzCoZZu8dLMjyo2QZEbReOdXqbofqzw850NbnyM5
b/Y9uuBwHkKCK/ObfJBDJLbtoe2+5mF6RYZkopN9KRDX8FalEd3lqex9RZhOXZkg4J9bnf4WsMns
ictVq7rK3XyoZPUOXblhI6mNvnnniECA01JBPiWQHM2kuWyKtsOt1oHfm21e62oXGxZWGE7VO0se
kSmIpDI4iCsJ46Al38Dj5GvA00DQpCBqbi6vq07122yKXRtCjirON2HgjcixMIQQfoAsGh44Ho/j
AXjYBKZRVPcbUHCV//XTqMvYzS03PKQkvmkRWCZhEhOWG2Goxx9tLyr2Im3va+qPQEFsWIxIAPJc
LE6Xw3tyrTCtXit3Vv1YTjRABtKTWRyYXxNTJushGd2DbtvGfoBd9WiOjXUDAFuxB7TLT10tPaAO
5SKV7epHDzBUWnXtNwnu7GkDVDyrDgKILSJUF9lp1RPyUnSYxG79QJIdNgZIEz97SQotoK79CFEB
gHz7MS579doJ+Yk2UFbvhlXhp3tHVhMyChCqh6TnD/X0L138Xw4nUcpK0T+If/DLv/UlVjiWWNie
PojRYhexUYCOpB2gvXRVXOiTYAdAlybxx7VV0EYlhpYyBpfK8v4Wo4EusCe61x/rUB6urZu2T5qR
hHuL9nCY5XG2Zto/ht7ss+mFWo9APvdSrJl3CINtFn5ctzLomBxMZ02NX47pC5kU/cpIPhV9WT+O
7ctg+PUtGj3IhnU3OJC2RafYVwHNTbbFYfLAsyqL8tVWT2dFqgUHH8Xv1RLMzcJ2o/4ioEtNZpio
+HhfZsTTOziTADZVo8dfzndn/NMg8FMkILY8T6YrUXWXzEiiG3OMVkOWWjDxPucAE54M6nrPXoeM
qTOG8lmE9nrk0KwgKVO7j7pFKtbYij+KKbcvljm2JzESBwAwysE1+a2WP/Eg7Zxq8GAQMLh7HN8A
EsGh0kWrAOaaUYt+BHPWSptgigLLqFi9FR7JUFoIcXTjqdATeW1DBrmHFwLtIAtG4UQp+3s6uutH
OdeDU215fKsimaEz6He5CxtGUAO4WoBx4ps6iu+xUVfFjupGh3zJr+/1/PgqXGKmoUBZHRm0Ck5F
Y3lsfvRG3V1EhRja2nIb2no2F5jLKIvOtNfSlDXVm8sM8ivFPWexGT1QAto0qKGBCrJid5OkPpCl
X9jYBSUbD499phpXAZklseTvW8EzxqOsptDMFU+SJKLZN7mobj0+CYMUy9G6sStobie/GwQ830zh
KuxOtLxPhejptmRNh6K2Uzgut3HUG1d9yLhnCZM4xGg4T3Yx8NBxnqEDpcO3KfeG83IY25zGsVDr
z1nZZAWtg4zNroS0O89OIk6YlhnizOllKkn5rau04NxYfgEOFPLxBsQUkjCp/8lPky+Awzre59f2
Kd0qH3s96T779tSB53rRY18Ow65VfMjl6yY41057qAtdXyFyDtnQdIhpmrlJreXuyiBXZoewCW9m
2MOtQXkoQJN5I0y1Y5AZoxK/z3QnPdAahMSWUZUPmaujdNxRt55LJ2IclfnPcVh26UmMrQIE1TqZ
4sW4mrqUCr1FaaTyit0gU0LRjdb9XNk5ZJ7wMYZxe3KoIHzpq4mXBLrs+z4bFXTsEFSW9DG4/+ek
fmJ+nCYl5PS+jNMk5zeTeti5kUoIa5hJyYCXqqTeyNStixz9E1lNSduHbCIhYfCuNC6xJ5wOjRMD
2Da96LDYPOCJEBaV3UbYxAIGLVrH1qCru5j2k8KmpJPEqEURoUJCgUZaDuJMHLxEQ7LRLLhjKPKr
Q+k9GTjDzyE5xYl5uJuUXpgrHCJkWSU3knhV6wA7F9u7VfKqg1gkr+nz/7nwsojldTZttJfFItZZ
XmtRStEx0Mb7d/aoY/M/5mF4LKa/qG5OoBR6Xea/t+32b4cam5muK5ubiG3Uvwetix8AJbannAbY
1ayX6Zpw1gV6a9E7id6mqfblvSb161n/sqOncNfplbVZBDRp5TpBlJjf2EzLj+xljloWG8cZIiHA
EzMCo9hkUBHNyIqyK0kVOMphVAI4phJHWYVKrSIlWw+35TB22nDLrG3hZMFNhAqfMI9ghfZhQbPI
Eh8gfagCOGe5wEnAx0zzF7dYofd3YrnFLM4ypXy73LuLLUuCyr/nOxGe5spSaDvWUQq0x3fVKVGL
Agz6GIuAqbq1lKeaSJe2nu8k66WctXjnatUyFqWxYIrWGlfaigsJr1WuIf127yXT/cuMO+U019om
+lFK4N+ESZT0xGEy1RUCTHOFDgKNebgAumkblizlPvFS726ULP+D3rE7pdJvnQMlCz5EJcLOGh0y
R+G1wrHYemGp78QQZXZqP71ibESwMlLIlqwyWwtvRwMZECw+rt60VFt2ErgLg3Iyo8KPlafc+CJc
82Ioqjgj9xwxKvTqUbyqWAHNToLyY8+niyaewv+ua50MWmMaomEbXOZT5Jk4hbnwIs7gogwukIHU
5LEBTGbGX4qvmSfaiV8P2jQ0xqZIAeBilB3JhOrVzl/HXemV/3kqQudZYoHfjpcriRgFaMoa2ueW
JMTPl2CJC4uxZQ0yUpDlqpZc7xJV1KwdvfcvyzCYbPk4RDQDqv19q3T2/l0IRce4Ws0xYgkxx+q1
EDUWpEGmpcUU4Xy3tLAtDhFHpuivSLO13WLPSdZW86vMk3bc2UoChyhImlOIEOJJnP1u+L/Y3q38
35fy//Qy4sp3o9XyAv/7MlHScT/5XcwfX42j5nSdDsO9mDVfbl6GNoB/XPqt73fLvX+pb+Pf+MTU
+QpvrOLq8xVREaOzVxj+4zX9++u+vbpYRkytogY9g2XtxbPY3r+qtyv9D9dPYkAP7/9Ab8ZvLvvm
VLys349LdeT/leUWbEmD9JRPB3HWGUbyfvi7EBE34clO4uyPc5eQJe7d1f641L+Y+26p5ZUuV/vj
8u/m/our/b8v9cf3pZGkBwi6IT2f3vo/vtrF8T+/Wgk1lYhOhX/8pf/FL/3H9xR1PzJg//Y9WZZZ
3pPfzf3/fD/+uNQfr/bb92N5lcs7/8el/xiyON693ctSJpxkQeRB6tIge2evBh4gbgO757XRVWiP
gitXgB1i9Cd0TNvQbh9libMVgcK2eLs2pNdh8i6OeQWQrHg0A8TttAxkza8LiqEHU88aqj3UJMYc
xYqq3BRaL18lL+0vUeZJ0E9Yw2ebAnedBuoHB4Fh4HOydtdOBycw7UsYWzDfMxKHgDZ2Nv3JsE+9
cGJVqiRznuENgNkivVHmaBEoppCDoCqZ5adlAVPqvDuonN+t62gjDGoxOqBu73gvVaWYq7Qbm3PR
af4LJeCCenJqXsK+8F9Me/gGWzOaQtMoDSFzoO3wTozAwcMcSEORGOXaSAYKziCxqhc/yZ0TrDL4
CXZ5WUxCU5Bhnd6c6q5Xquse+NCrtV1ORSzpjwoyuRDCmABcIeBwA55mWCY2tulKe/eTZzfaS4KY
M3Wh/KmVI+9jX9v2yfdDdOBLDSIjl+211if1TnirvG/XQSQpJ+FV++BDT0Ht3nRN8BcUNZWpHJpB
8bpKQLd/pbHtG+RLyqMvh7Co+8GkhZB2X620X1OaCPZJiQaWq/XdnQWD7R0iDKegTfWzI+dqsNUk
qAWgmrktETnEMLdK+SosJgEmdM6tc65rBFGndfJ24hEm1X1A0sO5kph8cYFBoCold88uxEBSFjxb
ZB4QubuQbLB2OqLnd6ajg92r4dEbSchYfmZ+QOhMhayxSxAIZGiapKOhiQJUNA0L33b3wM7VDdTy
xgfTQCYTgRb31Quv5H70opSmIIK1Hh7dBBTuVgSnA70yUCgZr95hLHZh2wc7EZyOtA8oMLTsRLCu
69oWFgN19gJDbbaK03pQwsqsLCvxNoYCZC+Cs6xwNvogK3vxK2gktdBTkryDWDlWnWrDtrk6iLm6
BjY7aw3tYEqodhmFT8afl4tuU5tecvIJHx0T1RabbeaYRtKTIxlIJE5mX8+vod5Tsx3H8KPWVcHB
iIp4K7y+jNS8BPv8UXih0PtOt41707O8uzq1e5PbPtxYtuIiAC6Vzw3Nmgdb6yDemYaZViu3NLHv
pX4on7WmrJ7bIVl7YRY9hqX0ogM1O9OmNu71LMrWba33KNF1yJK3aXeKHDNFciz5Bhdg9FgDE98n
E3g+VnO69oKhC3dg/OFZcQzlYxvBjTSqSXkRw0bTkW3glqhPGjrukD1n9JLmFgDvvJKyZ0OOYAyF
BOEUR3Rm8X1xd0XWm0D/tNsQlzpcRKr+oIHxPbYm5ErC5tNi/GDJXrsrPDi6hU0csgQ+qjpySAhN
c0WcWpCVpzgeQ2TLUsKhls5d1bbyJXBCf1I4exy1DmoLha6LyDqpTcDH2TV7kstOxtGC7f8sDsIV
8NWdh7WcfB0qZMl8gEnBiHiiERb+ExBtdn9W1bzEfUbpA9HLL1mTfYZmCaKewUCBp8rqbe3pw47K
QkHXzGk5qFFVoV89GWu3evW45KlXUQN/XK9l5c1rvzd+G11Rdf/cl06yN0uY08bA1UGAqhsfGh7F
Vi8IPo73odFvgsaMD/FQlXsrq70Htv7GWpVy/T6L5VtK3+nGB5e9b2PzVOoVbbbgJNZaVI2Hxs5O
sV5bD2ZpWA9SBJxZHcn7CpuS6VBh8i9nVflD+KAo1j6EZ/Ca8Ab3Xewe4ZCUoMPjUOpesZcsL1nB
oiBdLcNsd33YVCtQV3UN3zY9KvNpllFlzts22tYwg1yaqdtFnIkYmxzxtpbTaN365JMUQA9pp98l
aSDfCwsphknQxLdAwxEgHKUj95AQwi4tbLqlRJTnUsQrpop4r39LkYW8LbL3Zo2uWADmZSNs4pCm
TnqvWR/QVY/ubMpY96m2ThEJf7Yj/TmEDuFWxHX5oZtgoAYNaVep8soPcOnR6U0PEJRBbM7dzMse
HKXMHth27IdQMq82lAZgAaBT5Ev3OBFAPubWqG6sXJY2/lQNHPM+PUYeGAzdD5qJ7ncFlLDcuqVt
rm3P6852HZ7iorcfGtvp6Zbw1a1bBfHnVoo+1YXUPfhDyVsJcSlV0DJZKZJExSjVBhgph6965zZ7
A7DMIzVgX5c3rTeaf9uSeY98D/QbyVQxLDVo7FW9P8Y2KQi9DtMnYQPbdW3VAjbEnHtgHGXpQQuK
8SIPkr6nLBI6PliOxNDumzLLNnAjBi9W1VUrlOoqkDvVtbU6bVXaakchZLD+j7HzapITVtf1L6KK
HG4bOk7qSR7bN5QjOWd+/X4QXmbWbO9T54aShKBpEELS94ZbsZEbPAK3rEjphZWdWJV+zqsOGXRR
1htL4M/URi/VDOsw4UrmQqiebicbr+/AUXGEtJT0M55MrpNIuYugrXVKKlN5xXss9gYNQY1Al4xH
P5VcTKLmS28ud6jGDW5fSWm2k7r4dQqXVWrCu2o9jr+Nqf2mmZ36VgQOeLs2jU7ItuQHE8CwOT5g
hTo+hIy/znrbjhiqh4pXlInmmqjX32lZ7V+mBsH6Wb1FyBcxFLt8jmR930sNuIXJ/Kr3WnprzKxU
+gG2Q1ZR5ncjJMX90A/zm9Ri56Ac+ZKo0i7PNedqeYkxmleRhhXrXCtDuRbSaIKjJRf4NXVi3dmB
KNaPW9lUW+U+UBrFE0eJHUo8y6dRQd1yK0Mhr/SgPX4pZWbKJcCsVz9Nf6VRp/wynHo3F11D+HNw
dlBR8qcuQuR0dGS83lVW4opegsKXODip5vmXHPPO0on1a0805Gqn1q/JVvIvbacEe1Xvh7Ne90QP
ypbuzC8g9Pb5U2sZ+kvd2WCrQL9Zvd3etwwrEN0GTWcMEXzzpC08sTf3cTMP50o9SkOb3qnVaOx6
oJuNjsSm2V8UpW2uKQJCL3MBa9OMjBFskmWfwqEK9jaIEG+UW/NhREfyKM9xgUuxY+LSBsmoHZuT
MjTF0aqK7DGEWoiYWx78yALzUuV995akNWt5mT6c5TybnuyB7lHUkKPp0QgG51UOW0xfIBWdIqUM
XpAG/p46yOpZWT/dYzkf79Omi28UozEfW9titImI3fesGX45+mA99XjCMJpEhLyWzepbXh4sHNJ2
Ck6GL9ow3QXOoHxWjFzxplkz7mj1xQ3SSfnBziOA8yGSeUGB1VVZjG7WWMn3HErPoqzQXO0YNQ5r
rG/KtC1YzI+7Q9krzZMZaiViU631ZQrN69yEEAUy804xs/j3bDTfYX6pb7NlB95A6Ocaq/jPW40k
H1FsQ0AjQqcxJPgidQlkdk0BfqbV96iWl797bZGnl5FQmwxUqsrsWZFr85eRGHvL0pRvhTNULo5R
2aNsxvFJNqzqXBZquu/KLnFbn4aqdoZ+WhhI16juNLdV8gYrqRFwBOA0hnwo1Kb1F55l5EWB0+KB
XdfnrudsYA0hCdRGxUv/mCAx9gL70UL+IEIQrmqLvYIWxINaTD5q/oV9G+TwHDOe3CWHGE+HW4Ey
HYIr2tXA1RVmSzHu1g9VYkwHJ0I+PvDN+lj5dXBnqWV2wuDduXGKJD6bYWhfqjL6bZrIxsijdLtg
XVFTUBF+L6uzyIlysRmWGlu1LjS/JYnWH7eirVoY9N3eSUY+so1lvGRq7lZzNjzlSw7vyW9aqE53
g9FhZBWqtasBAzuLrD3JN4Tzvs+qnt3j7VZe8UAJ3K5osqPIplJXXlMVfKups8S+1BBFYicRfTCD
UucDSkgrMMYIEuVR0HvVNLS7pNHs2yHqh9defx67uPkNAc/lgwSYJPqiFLZQ4UI+ggjedY7b7/mg
gI1ytJ8d6tlW1qJ1HRsPWTNdiyF0LsFwb0DMd+XYfCrsAHNB4oK222Muv8DewCtnS+ma5FMxuVkw
lwe8TruzoQEvKEa7+qRaDroXGshckXXGvN+PDXPmULXGncWo4lGFZPFoQ6zb9YoxnbeyYk6+d6Nl
XebJHx5FeaKHj4ZZF7Az+Ei7w2idUhQG78ROvHd/ItebAa3NEZ4fmv5TijDIZUTp0MXhuGEGH78O
fYpLuz+9+laRe3bYfBXQSBTOFMSaJGwkRF5sAKhRWIbBsQw1TOmpIsoF1hLbRvusON1dJXfhjSaB
1pZ8+l5GNePOUPvh3ipz6cmfzAfe6exL0aH8i90NcJcl63TO3mdUWui3kplFjKbicTrPUfCElUV+
Gzq/iiyOb/pYz29Ho74qcdnc5YFi4XGqwFVX5Fe5dtKHrqhfShPJkMEur/NQfu6tSbkrjEK5g/xq
7GNJqt0uCONHP9GeykpWboYlJzbxlPL/7P4i4FY2dmZYcS84rjLtLoaiYkhrFPAWUovniSWxZfDG
t8lwrbGt/66UdrQLMP54yP3ucxdp5mHKu5E2kOpvU9rgpzg5N74R5fuq8i+6noynhJnDTWEY1rFp
MZAbE9YCLOJHZWZbXtBnJ6d1HuOicH4D8ellA8phMMC5gFz5Y7Q1ZtbAgN5MmIBuT4zpaPI7IEPQ
xFV8vfuu5+abVCPRhdT+Li8LpHID/EJUpZu/Wb780NBBPtmOj7SUwRd2h7ovEM+pCty+mOHuFiwq
LkoTe8k2GyAaE050mlzfBIVPWDSqnM+zhiOuesiLqP8t9cM+Z/4Z7KTim54+wNM2bsRmGCPzBp9q
OqK4ehwHJMzndghdFXbJjyTTvMSf1C+BWd6Z6Mwz90LoHs6/f5xT23wDBgMBu6+/maXFTF3BMrfq
Ju1pqurvEEf9E2M55RQWzS71++gnDhfDro/K4BCpEfezq/rncay/plENiBSk5bM/qxL6U1j/0tec
4cT4J7yminuMWMs9uBgkxJr4qskV+gBqOL1pGRBFR2ucL11V/2zB/XzP4v4xmi14TFWm3ssR9jVO
FUn3vdlmSLGlP4ukNb5oUVQz2fadS4KPwNUKwxcbTWIc+pRPdWgqD8D7PolcNVQNg4+03ZVqsUQU
64cNSxTJiKFGTR4fpoxRszzhTpWF8kupj/ZOjpz2psO8w2tz38ClpvAPeQOFo8DIzkPxazwsYdpz
sYQ4nZ8j1smPqF76hmbdF4Hp7BLWsg5ObjFooatuHrZCY8n6YWd6hEXLnYmkH/ZjqOhBnMJ9ukO6
twe+JlfDV5Cj5jcwF2tiKfm7q7Bm47/ryMlofrOojB7N6OLZkN+P6hjueN8KsCOmdc0q/cfQ+dUX
WY7DfaA241lYWUHSN2uUzHZ6H+oef4EVHg10FEbXvX8OsSZ4qEcIQoj3hd9DZoXFVDmvpmNW0N71
7FhFtvOWOTDumzr6zgKa7uKr1d/VMDfq2hOKw0KGWKSECrGkDeZtXnz6ULxVZfDkopGGxH0f7Zxw
8fNQA5Zo+qnZj4tpuZ1ZEU0zTc9TImdXNavyaxIZuO0m1TdRgxnuQn0PbdCK0BPzQ6AF8DMwDrr6
laqweDlXxzB3pme/qrGuX2TLRlwF1WwqvjPQhCTK6vkwF2+TwwKXY0Wsu1lB+ZaoWez5QamfxV5d
7j5JTcv0M0rjT+nwKEp9taruExuNYb8rwH0gudGenRbUGiza3OszDXLKoqEJDUP/AaqTgSCPdJL4
cEm+lB650OJJbGpNP059rNyLXK5GzQEL6VMaYgfmGCZNEfO9r2pwkqSw/TYbKvAzTVHORug7L2XS
PyB23n4DvTa6kFuGO3sKrNt5yiIvsNvki1UEBwFsVhU4VgpAIVz8NIu3C3na/64xGzTRISqMC+TD
V1WK1Bu4k5pXaE34PZXeIAQMXzU9kvYQUM0z8o75vo46Y1dDn2Sylhtuj431c4EM4uOELKwutcZz
Z7UM6bXmm1YYAALVutpnUg7JmX+5mzSIPmUql4wFbPS6BMm3SZpD1YQXBYWE+9lxmk+lGd4ASRkf
maq3nzL9IQ/y6tVikfOZNwxSBaWmmvgPsz89lzl3ITDT3lODscJ0Xs7KXatIxbG3K+MGb+Yc/icW
ULBRnsRGcZCqaGJkshgb9olrQ9X0gmpMD+aMOaaoUw02uEYZna/lsGFSuutykrDHvh0PSywY/vKx
DBlA5Gx3AbcIjpbYgKqLL37ifFktOTrzQSriAjpyyC2XjOgtSnysMhBsfRNluYqn9YeU2JsX5vt6
UgHPp7DznTpJnyPh2qjV+o3kDPEDcEyDtcsk3ocwKQ7aIlowD3F4t9QFoRG7pTokB0OwPbYxiyCH
WCkDsKjRbVfskGSVpQKGctLogc7rn0TKYmV3TTl/U//ai2LynSVekT6QGTpaOxNtwp9ZzqKd7Cfm
M7rd2XEqmcCVpo7j7YwohjVHxfelLoxznXnh4tAhQYHROh2MuaaBuO7M+QH54YF+FVWjwUDGSl92
1P+9QxyhRvJD3MefQqsFVBTF2muEdthRZJtMVV+Z76jHqiCaDl/Qm3GvvkhgaK9SG5ZuUSrxz/SX
UWr6DwP2BG7yTDvaOVIvEci8g21p8ic/mZ+kALkmzR9e85nuomn1Hl2Xrtn7mf0aVbJVwpAMsTSX
ZC25y/M4vNfSsnng2XRnqQ6+9rJPThQtm4Cpwjmyo6+iKAur8hTquAvQLnkxg/IHdgXRXaJE+o2a
Fx1rldfB7Ma7SFBtoaSNd3jekAc9ckHI18x42Y4hxlkIubGWXsOodZWWCeKBzmO+TKAl+4UwEqmI
QOulUz1bStQf1QCHoAzy/jVeQHX2BL1okKYc0QI6b2iC6mup9pY35LpyFE5oE5LFnmzhyy28zsTe
caksL5XrpXLTAJFXkzF6cAq/uTaBehqtBqGTRfE0G328YNP0MaqRM6XFLp5VlXURO0E9A8dtiByI
ve3g5Je5KVHZWg51eqI4KNS6jd9rr1kvpYc2bVIcO3jqCC9mhzmoy31hpDtcMumvnM64gWuJQ+aS
FX2YLAUHtLiHqyjKgr7xktCmkVqL9kwBNUhW4uZR7nWPj516vynpLUVBkGr3peUM1yRIXNmEWcpS
Tf4yMlZ7jDWsbwXqWEv9T1Jry3f6gjvWaYBe2WjhUWRHM0ou4lBpRHkuh127C2EQsVo8J7eypqMu
vOUzrZ098DjIHyy7tx2RlpUQRpDRli28Opo4nm4MFtBeDYVOGE1k1i60DANUAp6lVYY/5+C3YhXS
rxTyoJZLWMS1LZhYLajvtCkKblILJJbRhOVzViQESWcz+NkMv9umRPfuP8fo2Zzt8fSu7+S60M5R
8tj7Tv3ItK508YVpjmtPL/KKAyKuXXY7ujUyLJlHT2umzJN1MzoIBKrYELRDXqmR/5QJbKmoN4C6
OszL4xD1/IKppao1Bi8YsVNXksCC5n5bvAQ6+FORiv6mtr3SQFRCj2WWVuHStUNnP5RG4TB6Cvrv
qW6xmNCon+IW/tTcRQVDaLN+7WqfJXcqjBZGemgEBo9jMhSsDOGLNxmRxmfvICrovjqhDJdLF916
mRZbbVjgBDi0M16G2ZoRxcQm4pNW6ASZllpb1VbX7V0clelR7EAnH9e+FF/MUrMwD5GexHhV3Gge
p32j9dBSl/sqykVR1FhP660XWYMaYqe+WII7fmvd+LAaEs26FWOhyNHDi+8ojiuyqtUU+wYhg5MY
BGkjHtL6BAdU7LW735keKK9K5czXqTOes1Tqz7kTwfxOB1THYBUUrLbjGez/TWWtTOCl1m5Eudhs
1UQ2ixMEkJq8crcdSEKmRy2a050Qwg06v78jwLlbDVFFmdDE5VsZEf9G6liUbTvskMU2E8S8u5Wx
aCufhzj+VqDrqTg7ubUf9JbVFQFFFwh1AViPIOpd8Iu8F0VipygXqQFqBfI90EDeyT//PUJUydQi
1HZb7WqpLc6l9fmhXuhrQndx9NPqoiEXvUk6ivJE+HOhvQb+GzYbuE+Asizu/kRfYD6OeLQeOz0Y
3/RuPq7LkkDO3SBKjLu8q/V7S+tAtZcKPkZWcDuDIvskh3N8cmaIgXrvHBggyTdRV9infBrkG6kP
/leKKbR9+le9wAhuW/GtnpCaGh8ZfKPZU9xKBXpIYkBiLXEJ35j8sxiQmFGpnwJfaVyxd5As1Oec
8QHzLRstM74VDCchxS9Z8emAQtgxxyQrPixjHvdu02CzoKVhtFBQgP9L2C6j5Rbfip8wIlk6pA59
i9irOVV6jeTsqJeB/mAQDFsVUCf9Lmwb5faPACpZCYzDrdippkiAT2isHVkpaJ46p4VclTohampk
UXBqn4rkkcBe/ShKkrZdvueo24t9UpYhVOuYSM2luAKn+peGGH6x79VlEmJnwVmQ/nNzlg5KlHcw
UgmQWImPknira29FFKKCFvUvlaxBMDf6t9avtDdrWAQGUy3eBx216rrtWFEctOr7+klnaV1G4iDq
/Me1ONe0h6xSp68V01TPz5zqZu6wvw6r+CoXxk31R8c1XfQLjNnJ7xW/k46VNZmHmCDwVxsfyAGP
aXMstUM23a7uhnGPO0yHsFlcZ8atA0PVK+LYeS10VI86LgCH8BchrIRTFLEQPV5zyz6RU41We/1b
U4gsbbn/7FMVQ8ciBhEh4cCkTebojhlGmpVuYkDZFdZ9VyNqtSiNi83AaPVPDRicWFSi/9M1+lpD
HLSdQxxgScj3/D3HlOjadVSJHirQBSAMJRcpVpSXOmrmvS+N+YEFEAW1iKk6Aw1pXLHXLMfkvu/9
1zChrow/4oti7cUuUb2tywe5t9KHtbaCNo2GVvNF9t0gXHSJ8FvctdaYniyxvlAZUGOVTm4OxkLA
05ZNtahZD6E93jCgckWuWiSs19SyU1RjHW+8gUT/p8ZSnlRRt4tyrHCnqLTdKqxQo5ex2ustAAOT
XX9DVm6+M4JcPk2D89JNqXwniizYCqNnhLGD1F5s0N9MUFeqflkwKB9xh5mgKpaynN2JF2CeCumW
EdajaP+iCMU3tEtV4j7bS/OPgwiLrO+QqOVgebn35bHdqzlLs+7/64DQn5un7Ve2X/57kJUU/amp
6ID6LC8vOkzQS2P25UVkNVnFcjqPGpdwgo5Z88gAsZnyvUnL8wzc0/ZliJIIC7VuAb0y2w+8gTur
0fqTOo6qxWJkNN9Lzq81p+lTdmsP/VlmEe4QqBmXv3zRxddbfPyNSMl2VVZzs//uGIehu+/pMEQN
PUVAKTKd+NAR27qO4xgcaGyKO8tENeopC69ix6QZV1xaoxtlcqL7IiPu3k/R1W5i6ezICCJGGsPj
cSlriOYrTua4PQo8bqU2hX1BW4HYW1a0h0BGT9aLNV++yxYKSVTENxaDCKQctHxnBMzVvVSutNtG
RvYXtprfY8Y3fCnomm51yMeeGaTEj0sEfIghWKzgJtW92EgYUK6ptlWPVgDHUJ3s0YWJXd9PucGK
SuhDkYlKhCItpnMe5K36vg3wzIGMhIh1L81eONbVs9pU2Dz7cvkqqVrsBrpevxUGM0EGuu1dkkah
G7YYM8TA3oB+dDRkfcLy3Ubek4Ujgkn+1wnDIG/QlfKTVOKmUDU/fMOfr1qry0cboYwDkDZ7Z896
d5c41nNiQiBuxrI85iwReXmTuGFQTHAm2SSZMh7kCNNzUYbx1PiU+eNLWsQyMSlsViuIuJEUgzWU
27p5YGxfBrGV77F/6PaRLSVeJWnMNv0oXjdh7RxGq/dvJx/vc8PBn0tGRf0iNikAYvQ6s+IugPfn
yV02osRjOJ8qlkJ2SlJnd2qQ+59iJTsitBrAbKQL9p3QE7UCnZWVHrbjTiswfwyUsTj3xVSse3UI
O7gwxSPDB85RJ4q9s4ax2mVqqrqWkuWXALH6C3pTf1JbmdgRFws5W+y2VKB0YJioLjai5nbgVrZV
ESmk9XMgida079T+66SNJkttEWcpKvO/k0ShuBQ7Al07L+hpkRdVRUqUSVML0fcVynF7VJ2ovDjV
2J/NtnzRfEc9bJcfJeHo1hO6VG0BCHGUbnR1sfgCvnAZFqC/tkDBzdn4WShmCXgjNHaOEUgunUW7
9BjtpWpsFvm2fNyYSFLkeXYegDqwzIuDYC0Twxb0AHHSYVbj5rOynJpIHFHjFgzKpVSm+4aIPvDS
al/rYYfoWhefrJhxXVyA/XCNOYczYAYlzF+sBfL1iYhbJ26x2KyV/FblkaxpUSzqb1WZF5qnUcI1
LOnz7NQsOOVJMbLsJG5gQdfaQqvkAQwdQV9MTZfbjkZEjqtVrlXXSbsboo4YwVK+3X7xMEXZ+oi2
3duerUykto14Llv2Q70uknnmbWj6Jx1ZBjwsCOfzgLdqkmgVIt+BKprWi05Bfk4ukZ0KVZq0B8PK
FW+b7dpFWdB19p8DRV7cma22SH045EP23R/fjlP6movHjpCZazK+xLpmz3vRAlpLTWe3h9fvIavB
KlRrjOlePC4Wu/PL9qC3rCjbnuiWlaQSQNr2wMWej8c5tuPlJZSpKFALcDVyKRNibQvkP9jUxOho
z5nUzK4ooCdq/yT1DGgzziwvU8+y4FhcDPruS034nsa5JMUG59nqfT6LkITuWuRIxfPZbte713xN
rnc3r8197/h7S/0x2Qz2+4Cv9rKJl/uhLb/zr+y/ysQRYoc4bMuKMlbE/pxKHggOy9Lwu0+c2/VN
Fe+k2HRLRyBSliDtiLx4kf9V519lSEnwWLY9H39B7BGnXX9hysAG1lXsgrRjFWj529szFS+xeLAf
yrasSH047F9l/+epttN/OCx0rIolm6DfRUsfGcl4Tv5JLvl+aUGiz3y3p2RSnaJtwa4py0iKQ0V+
PYk409/DJ+AWuLn9LRQpta/mY9OlJ3HyCsVQb9b2EnKX6/ssXlPRdW0fhQ9l25u81ftXWaEszA3R
FEXF7TSibMtupxFNesuK1PrGb4Uffmo7zb9+qVdUFAOD11RrUWNevqZr7/cxKY59V7h+iT+Wigrv
aonkVimMqn5eO/JB9LHvfkvU+nhWRl75ufd/bJ2GsYDCtmyydCyidxFlIitS/7/1xLHisERPvTlW
m9ParW6Xvnbr4vr+V1I8j0j05CIZAHUCwPNtuxHiUyPadqfg/KP1kN/lIKAxiy4sJaDW3ohOQuQz
YIsLgPJvF1fhNNK1r1vXKs71z+52+VBvL5qo8qHe9o6JHXHgSMS3J3n9yH94jz8c62cSq1jyZb14
M/8xlXJxXgbvs4t4CIp2A4ELdU4POgstpHGx/89g7d3wIBQDDHEh20ZctRXEuIpre5PgxkHcjK3n
F9kPZaq4i6DXxOCsCUN5L97ZXCRt4NEnndWvozTqXyeA7bMrRlu4CEnQ/Za3XlT3ne5lCFFVjRr7
3Rh0vXrxHJtekf4MNVMxAF2fqRiAiuTamLcn3WDLK/mdeRKNBrG+1JPmfEI89O8dEf94fZSi8F3+
72MEz6fV83jeGtPaxv6OecXpxc9urVWkRJnY+6+sKPvXqVK10ZFN8fRlbi8uTlRtk+JzABqWOUPl
rd2tVjHDQ1jAAcXLFC7ppx3yKb+6ZXQneiKRwjXifbYIs2xvZsrvQFOrS9KxCgkyr7r4KGqe/IiV
hru+slHfCYnBKNKMZkJfnd590hgV83XbvpLi0zgWcTK7Q1FAciWOsAN98GO7MSIlNo0B+l/L20Oj
PnQx7P3tGy0BZD6AVLwXFaXRUDx8e5kHQafm1MtXOQVVeGqgOqHIBdYYo4QoMp+qxoFKPlZH0efM
dcpQpoBBvu+5ZaL1ijfbMTo+RrNpMs/vgi8SqnVYcJbZrmsawxNVlAZtf2QQ+QCvG73m99tR8cSd
FBvGQmhnWGdxleLJrF3VhEEuqnn2syir4sjZscRyNY3pZwir5sxxHx5MOkgZMfGf4hVPi3CvxH3L
hTiuPKoX8ZrUTndKOpaI5nm8YaCUsSqn4r5ZfOeLkexZbkRNfnnc2/VJ4J73iFx8ww/pFXCHtG+w
jJjdFhuKcyyzXIcnWLpDyvbL6Dja3mim6sJAT9/TAD6Li383q1sH1u9K11dNDLe39j00drVAJVhZ
+Dtm2+6iYiVERtr2JF6v9ZYtc0vRtsVJPvRB6/stCj8cUkqEbcMSeUTm4hNmT1jeiIGpnx8KHXVo
3LGIHWIuRScP+2uXDXZ3mMbyUe911oFAiULbPxlD9kjgbKegZZMF/q0ZJ242t49mdi0ix9qLX02Q
9Fwijjvk0g9BybybFkRjWV4uZKV2hlFi3KeepKJhepLqZz2stXWSus5i15GFeBHFe74NDj6UaWK2
IOqsyQ/7Rfb/HmCsx4hmQPj2ICeFf2yi4QCLzFqnS//n6MPUanS38+a4drQatzH9XLehcdzaam7q
Lpih4SSKiKjzPRF9ypoUpSIvUmJjBhKVAhwsGD8OB12dEd/Az0dvjP3WcazDYNF6/w651cKsz0k9
FvjTsvrxdx1CNJMxNoNdh7U3rJn03Qu49aLipVzHM84sxyf6FJYXDdfJwvEkWiQAmAmqgeoiNOEf
FSU9iNdPPHEibTu1j+yTaHrt3K8VxG+nLLp5eVHP61BRXNmH3/1XWdg5S2g2um17vsxuOZryARTX
w9qd1UN/QLvyKi5bnM1sguKYtX+WU8QZrbGRWUIKv6phrsx7S5qJ5qfHGZ1ksf/dF15c9/qhXN8e
8VVbXyfxDw2liS7zs1nrXltLxWlb+ch6TfW6Wcl37wbEsooDZqnr+dqs3zXBd0lx8XqSF17Qap25
a1CBOxWZxUcCzMEhjWmF4hsv5r+NypqaRDQ7KKMDvMv2HPfP1RyZx7TRD1puMTYVrclq0hDiTYt0
evvdrxcPkqpSUZtfZtbijRA/jE3lTOAHMN7W/ETD+thEm6F7ygrfw572NNfhwrz7z6rVuzu43tHl
4y9S4i7KAL13zdjin/u329K7YvKKKqLb+ztSAI106fXsjZ6etSAU1pYhkZGb0WkEUIB/JL2wmIOu
STHQG/XQJNywnONdcvZLFgkqP8LILzrpKFp6orZowWFQcWtFvkVEfmG9rUMc8XvvOp3tra8Z7nnZ
GKjrTRK3pgmj1itzFXlrMas3WEiYquTcw5abXT1Wx4NKAFu8rlrWPht6DBBm/fYPLCHgTfH13ZBr
Ar62TzrUv1hznkzXIRDMUq/acDNMHMGWf/jnVnXf2rlGIVeMQUWzFLeZq7qEaO8vjgJOd9zuv6MQ
SIqX791Wto5l2+V/IY6ormsguVL9NNDz3qess53z7EE0CdEaJGeaea0Hd5ghCZ3wbwENRI8kftkc
rWgfWig9vntrRHLdFMYuVSvrlC0thhU5Z1/hfnMukS9eBrBSLR81BTLQOLHsju28vs79DSuDTRnK
jMqWTk48DpFSa1QZEaz/25OuFyX2rY1GSeR5L5KiUGzEUxMpjVi26/+y28x6LLvCIwL+BZckdZ3U
2ZGeA1eTygFQqO7jvjX8Z83O6lrp2Fhlp7oDUpTizqwjO9Ef6RXA9ZNIrguV4uGvydFugouhf2/9
dDhvcz0cDxiI6Wa1+zAJnFofUdY5RUVTmZ/hf2b7IJ12qZkBu2NJKZR/6+HLSMDzNB2N5Tki7QOI
QLQT0W2tj9gCh7tLbjp9WX4QY8BlHTVdNvmymRHB20dB+kkUiY1e3fS4AZxF9Ty8Og6XnC6j4HF5
I822xmwie5Xnb314O9YPKhRQL84Pfak/9K0GskUirGpZYCMaZXQVE5oLg4UgrU46eHBkN8OdXtN4
TAJ9eyZb3U6qFbwzQRM+aLaZPHSzpp3RWb0GixNXFOfz0Zein4DZTC+XeslzKtSAA4BJLOZbDaH2
oHhBO9VwW73+ky1LglloEWluFBgevPz0End2eNI0TTqafpRBryVQUcy29tiVdcn3MiKAumRx2nmL
VKM+qHO0wyTUv87Ty6zhlZeD+7tmKXAn2cks3HgIv/XSxAkB5jmHCMriczL9bsBNX8u+NK9GS1uR
0rqDuh2h1GxHzqcGCqsH6lamh5N2qx9oFfg0qQkeqhRAxWynW3yqb3ImD42MuIqKCkAkyTo4BePe
jmeHC/UiZwz3c6edpKCOv5b626yF8hHbX9NLBulJSQI04iR4M1rj5XmpvZnhlx7mULOMh3FQwipg
CWpia0vg/3czZEfkL+F69/VvDVs5yY0VhrYgLT0An7OHpFngVmlcefN0UBJ1vsh2/CnqRkhNGZZI
6LnLuzouhoOp6/Ftr+BcvXj65JLJu1qY93kQ7MqJzrEzbcT8jbg9KlgjemlcahgXB/k5n5UXrke7
jMAKLo5P6JH3r/B7GJiZ2AKFk+AFGQ4GazW/J8iIYjOkAJOrWe1dczmDOI0latvtzzmHqYBle/rq
FN/GEmLO5AzWa9RUnwy1hT/axtlDO4wgJMPZvjeHKXf1yGj22wd+nUYhgp94M+wHt0Nc1erK/B4t
N3cIuAk4/96oyyPVFsGKwApTT3y3O9133MzUJtfsnPE+DRXf9ZGL9OwlK2vyFXZCCcRHPUsZXvC4
HhLuitRpj8mP6jYJtCyoCx1o4lI5qDkakjO2DdUxd9JdancKfplJd8rKHgn6aEy8oEtMz5praKZy
tMPBN7jfNh3cq4uTZ4DUeLqVTsyM+enCObubfEPBhgctt16qHzGCgMdXjxo2ZS7q3ZGrOka4a23z
0eny+Iboir8DlguSWurhI1hNwtr2o98qMeyOMUYO8b4dQNuum0k3cYstrnGqGjhtRZ/aPsU4uy2N
XWVn58RKMAEILHxRcSgBVi+F93YZtI+zXrePTVzv+x5ROpHT8lG5zQbtnJV1cpssm9RCFr+ernMB
nUd3RrC4wS+wIfnjPCenurDGy5go+18GmqIAyuxzrPbaDYL41Qmx/d04VoULJTjEgNngG0Tk5jDZ
NCgbcQxP98txJ1WzcW/U/dG0suZcDwWgMj58NyK1bUo/gimkJXuzwzt1GMedjVjl1SfX+rLu1ZZR
oMdrvxSYBYFkSO8do6jd2kZd15gT56RUcuMhQQi10ciCS6j1blDa0o+kcC42zqMTkh2t3Po/ELhP
gCDUcGaKqdWPcRwftaKApWt09uc4iZ6VAg9NaQ56XOsagnoWWgMDFhYILJfyrq1CpMQXEXwpL40T
HnyEqlDyc/+HuTNrbhTZ9v1X6ejnSx+SIYEbZ+8HodmybEt2TS9E2VXFPM98+vsD1+4auk/tc+K8
3AgHYSAlIZFkrlzrPzR55lOsGxEgDAvcKqXiH5PWd7Ns+lA1wlslCeSCoEe6tDSuhlkVj/BhIaU7
kFALbmPaSn9jeZ6+Ktr2Q+fluBkl8QelijaqHEokOELSAnEb8rWdUxG1H40wD1HM8HCW8ehLUlJz
DzN5GEqEhemi+SFOtRqbIucSpM3d2I7NvoXk5/ZYHJxguV3KjiK0ojiriDr/WQpVWaUtqFhYvbMs
AOM0WRPVNTGCbWLFcmPJ4VCn8FnByG0+NyJ1BQs+2GnAxSLP3jVzHFAjJUxpYaZIAILY2yUUOAe8
C6p4mHkaDZaQsaqvCz9YORGSn6K1IA3NnREcaLvSEO11gd47q6n0L6XWjjsnbaqVzMGyaHjhxpll
UhTn5xNZ+gSmPkVaHuc7c92kcYMr1PBAqnUwLHlbGx5KhTWEHjS1w5WmmYNrGoDP6vTW0qPiTaA0
LwI6243HvvFE+Mu14sFX8nVLj8GsahS0Z2ulByUOV8rXfG8TZyvKAqtMMczN4gU96f/yiO5gKrba
gIJCVbtdbLAKjIt123ckTNOcITvOLbdVoH0rEAK6pNRWhirMe+HLt45jmEelLs173Ma/dGpUby1p
4GsYu3oZGvsqJZsQhZ96FJmxx0jfyrKv9uZ4nxq22Bo4kLiUv3hMQTyvYBzpx0KbNLdR75OiaFyG
Q/uUtOI57EbUINoI8JpXJ5u8yqMnOXmsNyj/k8cQFMSEXpyExL86EfYBGCs5C330jxZsrJMqlBIL
eZSORQddaYLWkpIW0sRlnOVs2rY6D3kpLtngV0eguV9iBCJy0x2gX+1aqZxF+rGspPqEsO54CNK8
XEuh9LtYkHw0m07eWvMmM9qHqi1vci/QDnUVwOqItRFMn/pcFL4FjUfomzaj2I5o50qtYgrlgORu
zBoZCFOJgG5WoVviee8mOkKtep45Ls8yjFxTfgxM+Zx7frKNnUxsHGH3Wz1q9pMsctfsjAAuXj8A
9mjKtZ0OziGtil1dEZVVkPhYie0VZN1PBKueG2njfSKHBkfsuMUvXDgbNUIhBZp1c7J4EvelIp+a
riwfZKCQFhq0dQLNZqP0uHtNjfY2xryVmW0EO2mAdNOruN7QD6pj38h472f6RiMzqvimtnES7ZoP
3XSjYQq1SsxBfUh86qxerp2yCoMHc1J6ehimd0nRB0dL+4QcsXJuzMRj3aiivRGrA7NA9xbaLJze
0D4CLccD4c9NZBdTRejJwdFBM4n3gVQ+PWbhG68fu5VeR+o29Xz9ZI64stZjn7p2fKsGtXM/dQ+F
ASa3huYAuJasDaYT667kDk2D3m4JKZJsbBC01/FIw1t4C/WKmp2J61QX2Feb2DVXSIiGNfIymv6U
dBi2t11vH2bbyzV4AoVOnBxyXT0rlVWtk1IpViZOOdwdfx+q7lDx2E0YoK1Fod+YamBugPW48Pux
/ayscJdT9WrrfICaIL70Tm9sk7ZVjphDjWsR2kiJ1vMwG2npKnU+AJBwayOjUoLf/Trt8A9WS0bE
Ia8OeIXAbsKji+hoH+Mk5iZmfhV1NK5TMrOWUz5HwkBGCJLKyim6WwW/sEr34ArL8m1iqBShs+RU
FbV9i+WdjbNV3GyDGm0cfLuAU6p9Ae5pU/rA3EY/vbWHCoJ1ZfTFcez1J7MKOq7EGKD6y+I8gTE+
BKMFhN5M66sQsrrGxL1qqkV3y6GOeA15buyPl5NdEfcXz0TkJ+hQanAixfVreyBFxSvNdJxuFVFd
jKGtrmCf9I0z+kRUDiQNX2TxNi8UPE2woSiH1jswovHBIOVnPL5y0/aDeq4jD1C/XSJPxe1bL42X
Y7pYy0F3AIPCQkMo+UFvlOpgmwVV3ybhJzfrBgGOMgrWjV89DzJDX3tw0rMsO0tdDaqPFUYeXb47
tvxrJcl01IP8uOwtL+Mhx6NJjidstShddH23g+igXqTaDBdrvfy/bEy/Rke3J3X37Vgp5LvW96KT
A4brUobqgPxo//StQd81/jqpEOD6dky2209YpQMe78DA26rqHTUn/owQg38BCOVfWlyxtzF87PW3
Y3pVQl6rAe5lWhKCBKvsXe/Z9Xl5xZTr05lYa7fsLZum7skqj5pBf7X9i7TttWZl4X1XIcehST0+
aHBcLrmX6LetHO+WvWVTm2jblrAO9suumkXjeZi4yLm9ppX+tWkhLeDAbO2WY7AJ2jsoDDui+LkF
zcYSJyU4uPlri1Kk1X1t4GD2+h60AIDdro0er+/lWJIp5TpLFW9Ttl8KpbUuEEKti9N2w8ZOwxqz
d/xmQOQP+OsowcPSJExR5s2YsF210cCYg7891RlhrgTpdtHqnmIO/merpfHrpu9nEfHM2xc+nOu8
1a+9ht8yQUDnWvPuYKXhtYh2ai/1a0w8c1WnynexwmgPS4OeRdQhmhTMu+f2SxPUU2LPYcHrD8Yh
lVp4UQonO4oR+YMkrsJLNG+KGVpaGWlOpordZWMHrFBLYJVHMmJFjK0MUhoQ7jvVyF0AhcZjgXmL
m+oaEWOV6Y8Ec/3GFDiALmf5gZz9TK13c2fSH/1Y5rf5ULwsbbE4Gi5eGbyei/tPKj/LOAUllt4y
PmVN9CVGsQGCdBUcK8+q7yhxadchCtJNAJE1wfjEjcaivdZmH98pFgv+eW/ZOPnsmukV/esxzzd0
CKysPTwNPzJ73jRavoX7Hd2/vgpzpA0D9LhZTqrY8t6X+Lx/e8vWyeQKPKk4LMdw9RqPwazuv7xg
OeZ1EPwDGFyvLWzKAxk2lZtldzDC4mHwYLvNV5lhnXmXKuFea53IlcjnHVphqNeiARKv6izMKjsW
V1Je4jo49K1Obx6WQzKUGK1PMt0tL/AG2Z06fXgmKBLX5VASObdGwYOx7NmaJQEwKd1m2Q0lP5Za
dpsyj/alVolbx6j7i9EPKH0U2nsmx/6ybCY7whnGbMQ8YX49Vji2O+UivH9tMeY2dQVw9jq1gF1k
IUAXtFhUC+EFn/XudlFMyUf1GWK2/oYfwF4rRhafjdJE4i8QYgcNu3lQGlzm8kZzPoxlcDCmqfiC
c/VxyJTwtneiF2/WYnYIs0/WvJGl5a1KWMV3uk7dpCzz+toW0fuxUPjZfH2il2dIcZRyrThhsM6g
Jp/j1ZIiCCpUPAaRlltVMaqVYabK3q7cbNDOZScQk6tCZ29d2zbdOMoHcIrGHXaLFQVaiOaDFPmb
2nAOPJv+1vKUcmUh7NBl4mLZCFQ0L3WCpVOPShfi0Bbpj8B+yDrEXwxHL5CG9p29+jarAQ776nrE
NPnKV99WQob3OePjFGsXAJ7jGvKtw9LRGW7NqRSbeDRRCpki1w70+EMX93LbVxHphjyj/GpaG1yV
BSaO5FybITBudLiiehV+7ltNPfqF9WLX8c2UO+FGmyYYNFqZvPXlTrU1YjvMsnKywK4TleobNbGU
bRCFFjXfNL5rQuUTjEfUZMoQpT8LjGXwwrOhvcm94d5oyydDpONjXicKXorlczGk6iGeTSBYT+Ky
iYvkQVgNkmVIoxGMttoqiuPoPoMyBmZb9T46/dGTEqmHLklfNwLj4FIZ0BULi2m1hNOJXmXYY1Au
DIfpsTfQNbQwf42HLDrjuRMRIcpsIxpRb/eIjIafLMQ9XLUI5V2GSMZcAJaEbcUnfQyGN/VoXWLT
9D+JNHqTmTb2Uin6X1BLqDwYZXAjysE7Wl2V7CtjKM5ItedUUJDhJA71ryI1MzcEAPzesZQnqyum
LwLhGWt2Psq8hLIz2gS4u4+rPiqSJ7scjfUUBvUeJQGxMlkaYMha1tUR6UFCM1/FlCQu8BQMvO6+
7drmsfFk8zjOFDGZdpdlL9EylqSBOt0su4Mmik2hFe122e0xDzskMARWbZO1j7GcJzT4o9/ercyU
baxZ5v3SXoSWxKLWLNDq46NMI063QR8Nm2XXgT96g78Ga8f5bFAx9ZvmiHYRe8sGn7GzbfSk0OZD
tG/gCCBQv+zKpoeSB6Z9vexihTOdfDL4X9/NSo15BlvOLddnFtbbSWba7XLtXi+jdUfx/bXFmFas
wp2RLMX8UTnzxTkxs6dlr+lGfx0YcbLyRy+463BWuwO0EK/SqMnIOnBs2USdJ9Zi9IF8VFJZj7Dp
8TVU/TvMgdHcR0H1TlGV7GiVxv1Px5fdACaq2U3jqWtIEqyWY37XEKkAbN8ur++p/YCxd6JN25XO
eRxKdVcN5B1r3aJDLweXDd5yq07lwf52iAShc84B1LvNEFmvb7CcXU7oEOMPSdK9w5X+rFZFx8JK
y3Uq6IE8N8H4ONrqdPju2AhHacuKFsGBuUmmVfIs6oCXWIAbLOLu0+suqxOcitI+2M/TD0Wg2nSB
dZSsvubX6HXencnnLzvLBvEfTiJJgsHc2FBwWfaXU9o4pjchjCQt1eTZmDevbwW4OF31mrB2y8EW
fT746XW3jcpkOqN0qx1hq2Fxyt5ySKu0vd+Z0/0QjAcoliU6O73xBGWfOKhVX/ew89sR9XkPTeAY
T7EZbctJ5pelZSXSzZQM0+teOJbrOpyc170CJC5uVfl1aYkT+KqaqvEaeoX51GosHI3WeT2XVJ80
j8Xp5Jj2DXJAxVORiq0VDOIh6e38SYGL3cZRfbecQ4IUjTK8s2+rpEi3Rky5wbCrS47Xb2euQg2c
oi5tsJ1KXFMGoECd+NY67IprNOFqVweTfgHTzoohUufU51jtkarIXPT+6f90vYTF3V7ryKuMnfBX
uo3RkV7k5cFpR6ZAXZX3MJDEyRzqW33mT8ej7R/7Ae3OZVfkuYasjCRYM4F5RJgLDgjVuCgr2usA
6OguRsZsp4wfqqgKX3ziPxedsvreQVlwBZ8/RoTQKnY8QG/sGk3BXImyTSGm1s3SmdySZTcFfHHU
ltAGia6laM0X+seBRZX51BnkFHz4sUESK28B+MPzw6t0GtosJKc8rqKzrdmGv+pwiKxsTf0cK8qt
4+nVS+pE78pFhmzEN6tOsesjsarvMcZ6wbzkYvpaiOpwGYMREPGdr3v6rVPQsedD0bxZ/rPVSN9B
BIlWHkwvVJW8KwyulTLUzg436+lxyJv7zinzjxG1RBgxqVjpiCu5VqI0qOmJ5qRplbWedAvRYqsc
QQ0qIdn56q0lnbvU28k0rkDEsAkxlYKbtM4zRcF0S8/coEuvyQjZJS+wH0+MdtsKu9ikjH2u3/X9
Xs18yy1kpCEcklfbasC0ts+84CnrYrGXGvR9OXYxZhnlLknbcCP1Q1H01SPCUswxLaKVSKw+LHuN
471plaE5S0smT2OILBRsJAjb826sBK1riGE8DCMZyMZn9OwT9a0Xd/oum9L2SUPMY1Pr0gQb2ctr
jKQuyY55xVyBUe8e0lBLHrXBD3e+1SUbmdTb33/7j3/+53+8DP/X/5wjzjr6eVb/8z/Zf8mLkaEf
IumPu//cfc7PH9PP9fKqP1v91OgxT/n7ZZPb8KXK6/xL83Or+Wr+fF8+/evVrT82H3/YQcUpbMaH
9nM1Xj7zGDTLNfA95pb/3ZO/fV7e5XEsPv/j9xcy0M38bn6YZ79/PXX49I/fYWwuP9Tr7zS//9eT
8y/xj9+vYeZ/LPLq819e8/lj3fzjd6Eaf6iOZtk2i0/NRqny99/6z69n9D9MR5gqjsKs2JFU/v03
oDdNwIv+MCyeLMeRwhZ4A6rG77/VsEaXUwJsn+AUW3qYLn7/13f/4R5+u6e/Ze0M+Mqa+h+/G5J3
Kl7v9fzluCwLy3I+3KGfYWUnNM6/fLzwrWgu/k+KYFEZVkq266cJKW/UcQALUg0dd0WnbHIrTlyn
QgVZVniMDiSYVgMSo3Y+3YAfXA+UEBCHJB1JMrbOsNlr1xhUnWroF2h1KesmMba21yP7Vcm9zJMv
mUK9cChNHr5yjWgEU+YAb5fQ0O1kcsotAxsktKrDXkVekqx0ifWsnZg4Fpp4/qRubfJRYQqlCT/l
atqKPr6USrzpJ4uU6jVG7iEu0g/2QB3OQpMiDZnvA8XcO6lN0vfZsuV5JKvtFpi1o5mxRnQzkrZC
epZCBsAPSKdylcb+1nTktjEuDHwPOs6UWWbuo8Taala7ni91vpiypJyGD9FkIlw7Fyps0y3NdGPz
Q5r+GvI3ST4beS9i08HYoZ7+AODuHWnwa0bxYuX5JDRifdX02f38XkprukCGPlC03pfqR0Q7N5lQ
NrEjHnyvu5Xjc1OmG5RoNtnQkuo5m05AaZHh5ODrl0ZpiObhbzWXplqb4Ffgex5UmaJjZBJEX3TT
OybBHizDjRZ4j0CCMkSeBHJPnYGKFTI/5jDgRkYSsjSM/Xx37fa+8aMddmr71LPXUUqOBvnUdT4S
c4G7eRdC9ghLpPyiDle5vnhft8+5+ky5dKuI5KTG3TrQLxTqXZlCh9RJ4rdrtRCuMEoQB6ZrKMhu
Rvl9h37VOF7mQ/OtmV9IymuHgtNOUFSYL0aZsRW1PDSl/0lGJmIQ9bu5PUH+bWko72IlBRHX3AbM
aUqEizjFOxY03saONHAido0oWrYavWTDRUrNgD7crU2B/aB6SdpLll9mxfb5Rowou8wdAmr61rQU
N3t0yLBAvoVVbrlRHNzMz4lmtOteWFurlVus3lzWejvL2IWWeZh7TMvCNxjow6nbtP2KkWCLVqc7
Y1ykzb5zkNWn+eMR3N4pCGyKeeQm+URNZzX3d8QL3EzlMyp6GMX3KtloloEuAtCB7uKTvkpjc59j
vYxexhmRgduyzT7MyiC1J/eoSj6KMLgZy2ZtWDdO1C59Ii79bU6CnWrsm9KON3P/GNPk1gDGQY+H
87Rpm3BTVd5Ot32y+Nz5gJdYeYARpXJUUQZL08nNTDTFmvSEDiXhZzMg4yq3mKWxohg26Ptty4yg
IDZ3ZsVd4Vs6YFxahAjnuzbf0bAhc6fpux5Zw57Bo6yVzah1t/MTQ8lyPd8Hx0E/M0FFGvc2Bo3O
tsDAyG0u0hOSbJuhCLajjzsANSUwri0PR6vN/cc+eHZ27SKOZazZ1fYWi4CNMBQiF/p7WKBnj+8Y
z36Z82hLFnv0HXbzKXXj9qKPcHXyAKURuQ388xh3h9RKT1VFMcxAPHEuLNlTq0J7toi6MFp2McbE
bRS55zYuKbtH1gevnR16URuI6j0j8yekfoJZhekknfTkp/m4S/M8WYNOXidOihs9r3Eqn1DcCuQq
aFOCxCRcp4hU0EurrYA8jnZC4iaAemf343PUQ02uAksj9Efns/MLNp6rCJRIvKK402yvWdmNuUdU
+7mbiE5EIkHI0dYTIRRrP3wMs/ie5dqsEFYFWw2mQK05FzJk2AzaWJCYvRaDeNFukRuUa0ZD1xwB
ZjTU8FunNlc9gNZVZxn3GWPTypDavqtTsApqiCGBZW1Qc2rX1oDmdRkGKcVt68NynY15xDkbCjnp
ByspJ5K0knxsl32RWUpRR9HwF+zDvWIGEIi997oNgFAP8P+tTUl+hfV+3rZHyhTF1gGSZDdNtiP6
c2ChBe/LLkM/Pg+ptXtf+m4aUPzUlF2YKfsuqXVkh/vnpFb1bYuRictEtI5qVDgdNGFcpZ1esGyT
m2zywUEyp/l1iiRxpoFgzcqNbvJpg7MtSmNdBMY+J8ucVOE2j5OXtBKHVI/dKfPeFYm/ydPhhATn
GhQdP8mNV0YHRZtW34UcX6f176fxZZb+yyyu2aYwpIrenvbTLK6EJvQ2JCIBaCFcXjLkMoJYOUrI
jCZTpj2gMb+yumff6NYebukKQs//5hLMv4skdJOUmSY0QzXncOb7SEJPZyBZG+c74Ri71CkQiOkx
hmfpEATMI/N8zPyVeB/j4tM8jw61BXudmsZYabexHn00TPEmSrUHpWBVrJASwpGx6JF8Mk3q5Dr4
dLwKPyPGLVUYT0K/q1G2nwdoHlsrKu9RuLZkTIJ5ss4hsff8IQAuXTVFYhXpe6KFZDVPLfOg6E/K
sWMimMYE8MEskEDdfFI2ojZ2apFd484mA/OcFqWrvm0S+xAw2hKcu4YhYWVVCK0crC770DMqScoS
VsfrGegKTW5nt79M+DdF599EvbepBsOF4rG3cdGd963Yv1Htj6HA6JExMBouVYLzdZatRJ9hg2EB
X33up25dtc8+yotiAs9MkCcjOCPiAvibxBf3M9VW83sY0sRvJDn1NupYfX517PgLfgzuEioI5Vjp
R3+QZ6fuzyQwt8m0Makq+8qwHyo5QNJxzpnDJJRCsoiTLz15QUffN6Oxj0ZisGFHJHEQAk/mBkcO
ZMbLFS5na2e0HklwPCR29CX0M0wONJBxnrMjU/xmDqTKRPLTaESNzMYhyEnT28xfpSI6aGELM37P
vxRy81vLOHZ2vbZk9lyn6FrV2Xv4ehvDeM7B+yi2ufWROfh1j7X+JvKVQqpSCh5YOu6P/bUbgjpJ
zTGnJjaqK6r+gEtQ0QtlsuFyAiV8/vXnib97QCyVOdQEPWFapvrjB6po47T+ZOc7OavAhPVNEOO/
aBv7Xok/qIb+YEyCMLQCVN7u5skPW5fdyHRGlPzw62sx5y/384BhqTYimobmaIbNquT7h9WpfWSu
Q5nvho518BxuEImOcXHfN6Y7kkYv4SfFNlGCPCrhNQmU4yLo1ryBwn6KNJMJzXaRTqkBBVJucPJP
iGNgTLXtC6bXuVcGL5Wp72SPvUsR77z+WCT4kwD6GoRx9pTqaOtvGwEIZZCHsjGjlWbrsyQmcJpn
RbO2kqCqZm7QRsPtqC6x9t3VPCdT71bI22ZdxiPj39BH9KG8Fs5xDp59D7k/vsIcbf/6J/ub22eo
KgOs7ggWTJrx0xjbl1Qqxwrc2DwKDPTvOcRLLWVDrRoxvXQzR4CivtjEWaepyO9l6d8ovTz/+jqM
eRz98db9eB36j7euRDAUfCK3Lp4qd0pr18Bb3ocOp9iXaniGVLbKo5d5TMskowoPoMaoQoZvXz/E
Xb0BCwJkDTYM96sN23U1fcjjU1oL2t+Fwy3AHZTDnpF4WYPJLORzxgRog1AqCzxNmwCgjnWmELfJ
GUrnL9thDoQ5yIfWbN/8+rvqf9dNHRP5dJ4Xwkfx03fNhKYFnZrnuzmUJs1/EwXFvsf3B3kxslJv
GUr65HnS/e08+Hm71n+ngoIyBiJ3jxGwemZwtZx0M0hvCaGBwuJdk61aX2FRQGStGduBKk6U7up3
pTGs27HaDMGE83XvIr21nj8YpNpZ01OwUKjgNt3633zJvxuIHBaTkvqho+uG/eMN7R3kbIyWyZuO
P6/yhtEAlN2u82ZeYDKl9PCZKGJHLIfbbC6zpjea+WzHLAyD55WNlwwpt3XvXdQqOSWsWuJZjIEH
enlsisv8mMyrVsylNoA8sXs6Dp21Vc1bzagPg22S0W3RrCF0KP7dY6ORLfmpu+okK3QVrJmjC0vM
3/67BINeKGHWmwOPTZQ810ChRgNUBqlWkFgkZ+UhN7wjawhk8p/nOYfnuTU/67G4M1LWYhHT6IjR
b5GuNTSBZjeTkkFhnijzYR4MrJuiTF9zXT+kur6Pp5ah+MdnbL5oidisIS1Vtecv9f1FJ6WOHiJQ
hHnVOS+r8ahd29J0+9TYz1PFmHXrOO3W+DzN9cbCik+6QCgH9S7dYuJKzr0RHhRqc0P0rgVCN7Ty
1r7j+QyfPCw1Q37sidUtQMEVYwZuOpt5xJ3zJ30c3HpV8GZ+vMZJrDqHGQB9p4aBVLLon/R9YJG2
oClIJDcOrW1DJ/UFx3JzO+b1u3kE/HUn1f466vCLAFhULYMxkOL5j79IwqgQ62mS7+ZfYV6CzUuh
eWCh+r+aR2ySsiGJdBbBDAdVRUkxydw5CzB/RTV/3+N8w4hjBxki39JtWSf/m0ucB4O/3DRL2sjn
2oTC9k/PkQkksRoFlwg/bVkCMhO7/OLzOD2v+3E+IrxLNuOAHUCIvOAcG7PO182bYfhQcguXFAzW
P5IoCZr2vDBloIeHmmx+fa1Lr//xWhnEVcuSljB1FdHfH3/OiV+u8yaeCj24mRr9Avtyk3JHrYrF
LQFW7497Db3A0NoJW9noDZVzr72dp7UYK5Q+Xus4QC0X9TWHev/68T+ldH/a/ef/Jnn7fe72v0wV
z1fz/1mGV2cmJxP+XyR4V9XHKUy+z+7O7V+Tu4pu/EGARpZW51baJlYh/8ruKpb+h8MR3ZDSAspu
MYR8ze6af2jSsC3HAjBCiY1l25/ZXUXX/yAwpEsQXyBZ6rCS+9eV/XAD/z69K5Z+9K2fSR4EnXoC
j63gX1XX5pj0u4HMaO28x/igQeqbaU5HyW8vuDCACnn4nqSR67dW8CzUKF1XMOtOzVh6dx0ynKvl
hNfJCyw++7HwddbMVcEE2akwV4EVPWFohLe1U2Hpk6k6BukKih/zWTErYi5ns7QvwBv8q7HXduAt
QvOLg2kQSSSzwxOi6R7soDdX8KkaGJccW04UmJasUir/hxZXv8AdcHVa5XL6hLS1C72GoacapXX8
7l+R+vNRvFKPKar62h6JwHAlDDSnM4qrPOksJqkGf+7CKfqAO8xDlDWmv0I5rK117C2G4BKBHn2v
Y9bkqmGUX80pNDZtqYy3BrpZqEvXyr4wg+QsJ4fJtE+966h29irOA3z5tPUQDfdKaMsXNZzufad+
/SeIONJxCpaEtZzKe8z8jEXCsjFEt/K1vr7TvaS+K2BLNHXXHcP5UN/3AKIRl3k9trRY2i5n/2y7
HGdO7//NmCp/HPaX/kMfVImzpC10w/ip/0yJBXHCyDHeUWYxcDQTjs4wljfLxu+K8sas9LJYLfu2
an1/5qdj317XVrjhgUuxw6J80oKcKTbFZg03l/YpiQtt1aWiupmoeD0NQUEGt9Wy43K2q2FfiaFI
DsvZINBvfL+97QuEw22h3Cutrz6NdnsSbTHch2XDXjCeR4p0r+d8S96HkFbulpZ+UVxhe5Z3sd1t
Rorx99OkPWHeETy3Y6CyOo+be83K8LAqrPrVY6BuSHkJX7wHD19tJystD42i2KfvxpivT/IPEciP
k5kkTabahmMxQPAAG6b602IRRcWuDmILhKvVRAc7qwIw7MHXTZqICkFYs3CxkwE/XHweWM0ShfjF
Y0oGbevbg35TASE/efG+CNCSJGdi3yqUlJEorwbrdtm3y3oVyqo5OTz7ewuwTLVpEwc/g/6rYHoK
QWbtDCLfTL7WskIwwQ0Xin/tSj244pNSUUDFhgC/+wkl8tto0XQfgsggdjG0TQdhaw0bkJK2bPxb
e/4KAbyum7KzN1FVyhtkcON1NPXjhyabrv2ogxWcj3uB9e7XvyncC3NepH03HsLQoN6FL5MmKX3R
o+fz342HvolDEs4/5QYCivdxVqd+ts3UAjMvjbM9dtVNZmGfp4CRetsM5hmd2uRTWuXvy14C0iXb
R9hm+UfRUITPHDMB00oLXYeIXUwvYeZ1boGoMQCEUT1CPM+3xZh2byJVXsnsJp962V3RnhzeRFqe
bQvZaTDsmuFOQSvTNaZ6eNH69fKejeMnGJBQgMlIux9yrXlpsx7ub1w6dwjWwL0T2gi2EC1QyuTi
7TRkKbLOavw8QfrqsWnzVxqwphyuSLgKROxqdlV8GZTwoW1E+7HXKf9PVRW8DULE5lo78a+BxC9D
kzWwTm0qdmDA0hOrCgMXNL8+sPJQT21ve9sgU+w7u0olEwuwAcXJjW3aiu6REmJ9SAa65rIbAhe7
E4N9azlB/7gcshRvxUqquoBa7x4rBUlsI8XzYjmJQG6wyVE22oKUOOplrp68TGT3fANEFxzU4Jtx
ALueMSqmLOBgfuC6sjRRQ9Q/lia2GIPvmoyzWYvXRvmqE/2A6jnVlyh+qgDa4bD53Q6BlpXq0VPZ
F/p8ZtmpEw82KeEjYTncHxh1/FNJSJWrRj/FuLpFq0o/NcuR/2kb4B/WxVHGibRPiE5O2Bj7wmrF
Y9YP2jbBx456kCUeWx2tVys0wSXPZw1P9e78FP7KvLdsyuxzV5nJ1ZibZ/nwMUu85nY5tbx11VJP
c6w2XJXTZBGNs3bPY/VtbPXKIbNbb61rgf1eivFx1je9lIY93YaUHshYJtZ7yNnmygz68jxqufXA
iPK+nt+nstpxTYF5PKa+r7+JU6Rf5uNTFCkgGnVcjbp2fBsA/sbJITdsJwLxvNPNin8oC9eEVcs/
vzhlLo1//fK/tsHFcRbYtkjcf/cxf23310v5qc3/8uV8WxtSvemHnwrPQbjJ98XFGBx7h+QKTEfV
c+6rrkhcL4r0lyE+dYonP419QEEkVtXXpqgofW2alsm3pn7bWt+9qxJp9m5pWniFd7809cF9/vmu
f3cBS9PlAhT8s/5sulwAU5y5LSZAR0r1/2g7j+W4lW1NPxEi4M20vGWRRa8JgnLwPmGf/n7IkkSd
vU/07UH3BIE0QJFlkCvX+k2qPSDUexoi33rRtUQ7FRWlGNTErRe3qwd4MuDxfKe3XvpkqNZ+1elb
OaqXmFZNmT0d5aht2Nek75p7OZh2W9Fn0UuDgzSgYuMussTWxmtOkEqLAJiHyiWxzPrJsZUCYWUo
MkOeNk/wOLJtaM7cvXkURXwsb8PsmweE80l21TAkLVN5lNOTrgwXoaqKkxzTqPcj3jvnfuabIWXi
7I3OD5ZyFLA+BjB9s5WDqRHlsy839kvJSUtHWE5p5mDEGODXPjdHVCe3sT24SGPS7Hs/pepRaEfZ
jEZjAyxWe8SV1X2YPPPsj0r3WsZRjTyjaaPQzkVtYAUojmndTo4Gof8NpjrhX971L7yuL5rkXIHU
WEZVhM6NPfubWbgvF1Rzlz6h8ncf4FrKZx0ldg0OIY7udXxTELfkvzTI5D4XHlY1+dDA9oMUOJja
G3FUsg5b0Z08P6/OdqqpqyoY3HdLUTbdONbfDQuwXWAr8ROi3A2QrEmQirJOptVFd7iCQOBpMZSZ
HHNYlkK1XtucNxrIr/ZNTbKt0tcj73vy3GWm/1Nk0wPMdfNLBo95UXtO9hzkSo/0BdKs2FKFWBrG
ycny2FboBXLH9vwq/QCaOvCSEXSdm55rrUVAH3LyTq079YLvHC5INeupP5Tzg2Q0vjfUI323oB6c
WPiIqEn6UU66hySM1T/WtWKvSf3UW12LLtKNOWvROjYVbCrG/P7TpLkdtYZnxyyt/WdATsUeRK9n
kazg2Va18BkTr7WX1Bgmz12FMuLWNeZ3k1KEz7rlUhfyjeAom4aN7WkW7e0ZCxiBzDwBHkRZy8ie
bvYqNZ+2o1xljzemwyI3Jli48/SMaucGng6J3qLXdpU11EvHn/GVhygB8gE/V1zZf6i7ohuVhWzK
gT5B0Dk0PHsn+9pURUbb6c3kPAbuk4Ol9lEMxQlRcnFphra5HYIq3eEJZhP0Dx667z215m0QmS4q
Xd/LVi3ukOtLt0GV4FI1N3UwcrcD3DRroVNNbve6roHWRNh5oZaiujQ1uM56GsBxZ9MbkWu+K9pU
Z2NWj2+e13/3hFUcQqyuLuZsLSQPjpnTlafL2NeS6aXQdO0Y2EHzMIqouoPltpEtB/WKh/53Vyoq
a9ciNffrj8NGzEjvSpuNHkBmdZ0ozYD9JC8Uz4fIrQiPYnQOdHsyAKkH+fRid4q3LysIbeyIb4cm
aKdNxL4ANvPYJ3i5WUCPm9TdAdL7NUcDz+lFhXmRl3llO57avL26cGZc/xCaqnKtY8u++LCXF607
jG9GRuVR2LG7lc05A0h9NV46aB9Sf3f9ozNSaY9ZlFddPNoAbdxUOcqRf7ZlZ6AT7eCme9eHcO5R
Rk8QwFdJuvbK8FSImCJpFZrfeBOWVIfMn6ORXaiS6e9Q48h7hVPxYE9Zt/28vIkLuIVBMz7BE+4W
SjIa3xRDLG2zMH96U/HX5YOaFw+DUNptMzTjwaob3G7BpLQIrmyjAPUyRSHsHQu13I0ebg2GFqNm
hznr1SMxspy6IH4dbJJvphfVX8MpPKGOgwaLTWRcRQ4nIsJ8xh6/WRWPlTLL38CgVEsvVJvHOBX5
Ooxx2OpMKAl2ndhbD6Jppg469Ak8uAqVWo2wwteu7eu919VwYMOMKsi/++X8lMSunG8XLD/yPhCX
/nmf2/1Jb67Dson2lQYBtpjLzjYPZrsaicUj7d5rHe0L5WO0eJRkIhs3gU7pjOoSmAqpPoWg14R1
cHQ6gzymXZDaDzCJC8dWfY4UGNWRUrsfU+Ac4yJ0FkZq2EfR4pzp5GRamiEvX3OyORsl00Pefppx
2wEdN5XxhHFG+Wra7VodAvDUoZ9d27Y7xpldvCJ6tSDHk81SFDiBx6714rijgTLBWK7ZUFsvVoif
Z1PW/U427YQApahLrDfnUT8TVJTL6cHu0+TFxIV37oVl296rtrim8w3NTlWP8v7sa0/VOMMS3KHh
w8prrK1qH8djJ1qG8ZR9swuB9F3mvH/OULvAv8D5+2sGK8rw1OvjUzkXpb1Umz7Q32IZmAb7IaLc
cmQDQXw6D+QqjuvGKN6GIRWIxhOA8Raw9GqYLM8TpoCFvnOn6mRMMWzB+ZYQDrsNcJRhLdcFU0Mq
ayoDlqY/S0KrueOhb/RnDU8hF0mXPL9XBAziJC6mXRu71O3nyXIe9c5nOePWNQ9+3vNzAGzgeKh/
z/3sj6buUZ++JLnIv44j6iJKoPzANeAR48jgzS1YTKtcHe+wWvP3fm1M22wqnQdg4/DbgsbeZkPu
qj+xAIgWvRmkyBq4/lkazkirvdYpy71sGm0i9koUREvljymOv3RI9j+mE0LPeaF0mxz9nsXoZNa7
PFNIH/06gzMAJZXInoxccmrgfcX+4ByKuZWOWXISrUU05cYjOb65U47IgzvV3tJxG3EEoYzRTW2o
p1QDQ++b6E8YebuXXbfBub9R4mAr5HoWzA+Hji9mlTf6qeWnjSjEvDZR0VuUwGHwHfIeOjUVVz3A
7wyotrvL2kFcizjLrt2bHJIH2EV8ykMZ8Ch3lN2QiBbncsc+BWaIAE9ojG9ZA5U/Glp+NHNzajEf
cHv1hT3RFlUEuFF2DXAlMmBTVpbTrzXs0ruDDTcJjbp6Y1rli4jNHyGZpzvVqYu7cT7IMxcxuZ3l
1PfYyVk2CHvrCROrGnR5+NgNdaYit1DwbcsU487rTPeSEKiFVtzxUgLBM6WP+e/Gmn9WwT1lSLKZ
Ks0+OtfDjR9jGCM3zp+75wYEr94A75ddJcSo2xekJiF83zXw5uV++bY1zqNyTT42PVI8O5VVWl9F
5bDCKfEpmXTj1bIKDyq7npIPLY1XTyQ5lY3U2etJ6z7C9l/f/Iu0fLTXtYleaJ53/Olqa9prvwev
2JLMhqFbYnAx/6DSdizPAsDIXz8yrxzZJIB23zjq5F1ufy76f/bKgqKwrpNE3UiXHtlMnOrvphyV
bj96GK6qzu5h60/+sQUTshBFg4HM3JR9QptYcT/bslMeLBboozt7FVZoOIhBB7IWq6zkIezjwoq+
jbh8HAB/42yrZCEy+rnvLE326ccJJMwmMS0Y7r6SFHcA5Hh+R+mwLscq2+METW4GHsPFosiwzMJs
+HDcaAU0yv6ux2q8SINePFUB1SrD1xD6E6gaBHXTHDInDA5UUvN1gYbdl6SJdiNoKcreaMGEi4EQ
ZkWwrCzh00Un6UpZ6wpoJ4ckB2qbAKWmyt42oo5VCurKOhruxRCY6LLVDqnPjlDctJT+TLpnjsoj
F3uf9j4m/XwVgX7u0n58q9LK2tqdH0qf6TfKtz9jmpjVZeMqMQxtHRU1bMI8HM7BfFZ2MB57AylA
OUAGmIJ4EI2CkJfOcBh5LS0rnIWfZVi6Qn05mZXg+SFPM1yRdh7Z6XIekF3yMKY+2IZZmwix4QeA
i9iyL50qS7dKozwgNsY6hxTjRhO6eTAas79YpP4IQXT1mxsuE01gqVl4FAszNwUmaeUHxUXxwCsN
5dn2ixc5Y74XP+4XjaL2srZq9wm6MdUKeLHfU3zBs8aHtdr3+Mwj3nhX9v14qPRy2liKdt8rM8RA
9UFhx6r1KA/qFK3TgM2CbNlIxIEQVVm2nNx6FDZZLLI12WKIr6Huut+Fm60CRDa+TRrqyS7v9lPU
B/bajDLnZCm1fVBnfIHSK+ODgrMPqHrKFcBRz3nt2qcmRE7MD8ZwabYKVVCCj1eSqIsoJOdZ1eZw
8Yz0u1d5xms8Zu4Wg6JpLWcNk/YNS/P3Vqu1dW92fbj260pb/rMdWoO2HkZ+42tHQSpLti2RX8nm
WZdRK9s9cUe7UubXKLzMX2L0hkju3Awza++lQ/BYG6n9kNTVRbcrnNf/8yK4tv6yKcy/LsoyL3jM
Etv6vCgWtQOLoN6JCnTvyp+dzPUcNDu29fthwM1cdkU5+YLbqGyHyMDtZhU1FIP0jWcZKXuISFzl
AYgCJaSojo7kT5prEk/lBfbYWg5mecumLOjGteWN0bbR8/5dBc86x48TcAkQF3haCd3q3rv6r27H
xiX937OtuTurACBgEzvueAfNO131miViMdrapJCAY+mEH3qC8IYcHR0LIz/tVHlDsrXZvm0CQvB3
q1L2Bh6XT5NbpmeRGBEYmLF6tyNsUzpWrxNmOsEzdaFtQu7jvTL4/qRB/lwMsb9D44i84Bw3GoHe
bwYnUDcy2BysVCFoUpSjbM7ob6cL00cnLf2rh//PLQbtiF8xKb1viA1JQ6blyUQy7CkX+t6Meu29
8Sit1Job7PS52QpcYYLefs31JD2kI9TdPIyYNtlfbOY+gD3x76IAeyh5OQC8kcqIHZ8IxebfVOBH
BDJoe+7DhCasmnLPxxnjhkZzmCrj0bydf05XLRLZfRPY/5zu1ySEkZ6ch+R0K1UvsL+fU601d+1c
FwHK5JzhIWIQ2GakrUx8mJoBvkFcx9HjMJA/GoL04svRfh7VESnYjdNabvzxU6SoZPHUkRv/IE+d
e0w5NzJFIGcMVXefGP50J1sjypugxBuDhchnK9BMEJhRN121SZiuFX9enFKlbI5+YD20mUKJ8tYX
FScRqPlJ9tm9Nt63NqLCsb/toQpdww4f7E4r+7U5aODiUxtd5ijpLiqR2ZyYxPIqU2cNM6FC70jA
KKHKZe7l8NSYMNVJnt5GJ/TdPLBA2F9lhpOfrHkF+etgTyDP2i+GGbe3scIu4dnPs7I/Z6n31wQz
/mEFxnjwimQ8zqUQNBPFeEQNvN/EWvQhW5/9/2haSDooS9kZpfZFnXLnAGTXLIVy4ell3jfzoaKw
uqiJ2PZOUAWImRUe70iH+divdoNlcc7eEWU2kyiFg7yYO02lBokyDdMHyprx2mX9J1LrrD1Zy2Q3
BlVx7/muApHXbd96LXmWO+lhfBW4xP5IGl5YHUV7ychtLiiSRAt1iPghEoKvKjMOD/1UOW8osMru
UavwYM6HaK10ffWulsU3oRT+/eA56b282op7sfBTzb+P1T5ZmGaRPxt2Ya6BwrQnT6tgiOishFOq
i6c8mLVQdaf9kaN21ioW4hzmg2al0/CQRGj92lZbLpwh9FBxtsZu2yrhdQDnbZEgro+jrsS70meh
+ohGhB6M/DSh63fCFpMEdew+GV1HaD/NoqMjaccTcHH11+lUG+42rf0nOfCv0fk2k+gaUOOxtTIs
7/n2/TIj5B3drkI+8/ZtxBbPTZqr/C6OSjBscxU2WC0HK1W8V+T/SAA12jXI/P6k9s4zeZeUjB/8
DnuKgwfV6OxjXOL0h2YmWVa19i6uSR7OZkx2jVTCis4wzii9BGRMuCiPKnjAfNP3ss+bB/RIdEsC
UPd2XznQt3PpySIWu93KroZm1wwoEcnbyEMV1j8Rdaz3VC3xGM9VVyx0Mt27BnPDi68qEZbNMOEK
sw3QQ5jnwMnXD6bmPtyaRDXmpY6RhUIvy8HkWZgXa+AzCX0nXvmI8vQwveL+MFbW2uvdACD+GJzl
mZ1MBQqp8+iUm2srjJJ+8Tnn1v5vw3KOW2Xh2SjMZ98RzU4gSrFx1RHSk4wc9Rghhs9ff4Xa1cb/
Myx/8J+/fzkv5lbwoyFE60p1JK9XlhQ2RXVsCgH+QJ7+s50Yhe8uZW9UbuNBsQ/xpANZiEDrZiOZ
8x76N1TsOuqwLizb26bIsXo28rVhrmurr8+tnGPNc0JkVG5zbjXFuTI5zxtBC56BdOiHQUyXzATN
sKnz1lhPUcbOoSKDf+s0eQqveVvRU5vXiSLt9nVn+XeyBQfc30JSR5p1HsT5dWFQwT5+/hAKKF3L
ug+UpfwByYHbr6ghktmYFTxD9lTuyQkdVP3nonrbRl8Zy+/JEils6YUdbJORNdzxPOsWb7Vxpy6p
DLsHGVgpaI0o4Wg9WrBvHnyje5ShXoXziN44OJTbvrKRWwtAAmasmO81ECeSVXRL/1XQ63UmrHdQ
ytA2Y3ch9LG7k2lWwxX8Lj0CMJnZtSzeaNumKr9ptTYLV6XmKyDHE3RTZDo5qovg2EXN7rbnTX43
5WBQIX+RDpqA1tl9L8ah/xk8pllg/mw15cOGr/Nqs20HwpuVl1gJbOIWJdx3JSG45g4Tei6m8+Jm
9bqL43xfZOE683mgAxYkrRDO2YeETcQpLQIeTkiqhFtkX2VJ1TU7beOFJPtks2gc49CrKKHIJvKd
7iXTxqOs3cqKbNF8BTZUPMrxUSQfBDbdrTybR7XOXky1bpXfjNx9m7OvkXkwkz1ZKNL0o+kcZ9UW
kCOitPWxch+6W6YsBJkduNP/MiOaZ9QeYA55D3R5lDsnK37dY36V/31GOIHHxW8UxphfHQFXAPvW
NfdNsTNkY4zKO/GIo6SOBD82LN6bRplnRz2uWyOU7r2JYvqZIpZ7n5HTeDBr40nOmkKBQJ2djFAE
uAjb+kNFGuDRnSyUyuaYLhjoD1H1WgFzQM56noaruKpP7qvRpMO+rNlzQ4tCXJEkx1KvvKXiOeGD
oyrDI9QXexWAZt8E3TQ8EshGd1Ej7mVLzrAz63uG7PXJtalOeIB2tx1aLEgAML+dguqRzc98Kznb
jyxYf7WD9+3cV5VAFwDBoMYgX22+BorQ2Uuh28iuSHHzja9n0Vo229Qc73Nopp/z4X+zA0xzUgXz
X4ADqL6X/8/nlJAtUSj0jc0e/K30SC+OU1G+Ti1pqckSPX927K/wfIzuqZKYmzhqgnMXu/4uITl/
QNy2PwpFc7dxG4s7V/OdtYXx8oMI2gzBQy1/DuPARcjBTN+N1PlmuUr3DYdu3ISxm0SY9ByNmogW
jY5UvR16P6ZOeXBHU3wEaVwtVLObFgZ7cAxitO5A0OutZE5dzVESCbrqOSNuPNgN6W6ZU+8s49DO
/ZbZdNj8CG8l90R/5gemeC6l8KARTo8OOjjY3BiUDVWtqagNVyuQad69Oo+6WWMCMsqBNSb29Fg1
vXrme/do5l4N1Lqz3ryk9E5yLpu3hAegXiNCJcAbNbX5kMyEAjlXNy1/MbBR3YfUOtEcUchPavF7
ZprjW2e+wENMX3GNbU9RosMAmctWNWv1SsUN+fB7loAdgQKnJ06TP6RL2U3eHQWdNBkPgRYrc0nG
gOLbf827VLwlmt0ucambrrWVYFbYpBpSYWq81wq13zsedU90TtJNTKn8GhWqtgREab4CLv6JXFOJ
NCBEQ3ui2KC7AC1CM/gBQ/9rgHDKrHQbHix0jnwRvqehSPbz9xqml+a8u4V/thrEVZKpmk4iint0
runPCYNhL0fikpeudj/Y5I3aeUCv2RfrDtIwSqXVz36a7iyKBe9l7BWbZECvSV6veSRkvWI39UG+
03p7WjSsO2/TfJY6TfDmxjBZsS9QXuUZ+rLB2//DefLVeg+eZdG5FbW+oNn9f37J3m0OuuoPe1ly
dcGfHlK3KYEQVloKFU/Tyf0MzbbLnAnQWJAsR3yD72VFFu0XTFU1IprbbOJtklRh1WzlsDz8uQI6
rb1tjWhYCqhmO03PcVyc4wW5t4zK8QJczzzLLndMnR3O3b9myL40U28z5Px/3EPOyH/P+LxHNfVf
skgcZEVTVjptpRuXqiPE9rNPJO0xLYRxll2RH/aIh3vbz8poYxQw2lSYu4jitEdTDV4/q85K3G1L
F/EIo7CaizUfZDV67ocID+FbIypB024ecMStT05zekfDyN56BraonG2sQJEaIlLLjFmuZu77PFjC
7ljDS6Ld/+j/nFt3zWsUltrus+tzbhq262CKtYQqFET4XVd2BWQ2ErjyzEW06yCG7PyP/mGeJgdr
BuX8BriMVynu8XPqnwly+mf/f95aXm1EdXkKPGNZiIY3hXLSN38c4n1fIdE7Axa+wTr43RR9d2vK
oKvAUuis5njnNIpz8toKoIgbX+UhNEtE7KpGWX72xS7WyplIVQgJv+fNl0elD1q5LpKrFfvmqT9P
k3r+rNr3KsOD1rAT/t3/WW7/0/9Z6pfxoezvG/3ct6556GOKG/yo7pz5YCeVf2eiIz76k3aS/bJL
HjAEbpd651DKneeqZWoZUFNKd5da3VfZZyRGfTICb9NmXfdE5btiU/0Ukl1+AhH/la1tcpZDTReV
CJO55lY2ky4udqmDLLNsAhS1zk0nXmUrHkfvrPfdXTamKy1Ioq8+0rirEOGwU99G1iVtkdZCzTf8
Wgr7IVP68Hm0A3cXq4aBjGngvs1XmkaSr510GLbhjPrWLB2aumt9N2dEeC+c5iLPVMtXdklqfI/n
WcQ0oCBl35+58nJ4Kx3gscHdEic7mybrwQ3lVIUaHX4WqumgIiyjb3fTbOguR7SAQlLQvstG6qRM
QwsZ1fgJpidyz9rC0bOCzLXXbHlQQVqa1ITygJYISJnQ9dtgKO4gzi/QsYjPHTLgi7Y13a1mT+Zd
6vjG7WA5EVKElkKK7D/6RaYq+wh4oYn7uLYZe7M+RWXZioUnonA/dNmhU9r6ZCsw2MkU+2IfJAnb
vuhHoTrBRxB63/99AtA3/BhM5a8hVCpBCQXJ8FAoP+I2Gt981xkWqtoEd1rQxc9dIdbjXMKoEZfc
myrKACl/FKTcJj+y0z4GpZ39CILxdvKn598n/2UOpofol7GLzvMnYbTZk5s56yJr/XvZilzyaGzE
mj3GFNlT7KbatlLNfCWboWH1+BR4pKa04YAumbMMlSHddJQXTkVU+/vGzftd5VTmXW0q0TpxhvGJ
NVdfGL0iPqyIuqumIYDp9g8x4v0/E0N/7UnEvkGdFQQggbj6jZluUjVZ6aqiAM8A/ZKq1Y/OFdTW
a1RLhDE196XtOafcVDwUORgIUOfsjMx4aZH22lkNO0hkWbN3UNULOSEZkIxxJjs5lmEa8+ic1RIi
t13HuqIiXsRZ0Kv/OivcSrsPY/2/zwvna+N59P88Lxiw2utsby/MKjoYGbmAEVWIq9K26qLRMud7
gzdKlbQ/DFfBDaLs3McuQrioqjMU7/sxuaunhpxJVgxvsZ5f5FxClmMr1PF9asNsFcald6cWaIqm
lXMenaZ7yqi68ssPoEvXVvfU9hoGOD0CXXLUL5Rgr+pOt5SjWH9Zd5U73aNC5vNRIO+VhpN7LVV0
ZDVME+CtlJuxGepXVOiQxWxVZTNZA4gd9Wsi9PqjNqxuzT8THbrCq598rbgqXtJ8qGjPLXuUes+9
r2pozMJ68+aBwBt/JOSLr5qXqcdRHfrV7Ua8kB202P4MLvTZCANLsvOoPucaNOfi11nRK8U1SDx1
Jc/+Mfp/Oy+e70ytjDv3ibUuFAqlvhN2j2NefHSG6E+yBeTC2ypWZy1lkzRM94hWSOP60eNtQoc+
pa4XRCPz1XETp2elSl9kK09s0v0plGckizC8Sb94Xj1tLctPeXZ145ff3Wo2ITVrGuk27bzPbjn7
P7p1eyzWcIHKDc/H4X6CLHLSi/qsmMl473Yl/4Xt1feqmpKUBiLuL2IdMw7Fis2VvCJ3kx9oMScE
x2Sv+RJiOWA4ZO6AmpxvffIUybq5zqpvtHlUtsbB5Yoyzt8sN0aDxA0KytQlpjdqH8CumtvCJIC5
nf41FIWDuSIDPWL1ov4e/7xenml122+0UnxLc6OHbjhXXSlEoB5f5Ommn8u1ciTvfcQhZPtz+K9r
5Kk8fA7ncCH7ld11z20adba1GhIcqrpWje+twKoX8rOwgVtQZNa1u38M8DR2kLxofg3olfvrCi9i
ha2TUL/Tw4mEgx9CjsdApIHS3LWovLZ8VVAfH2N044fFOJb1MQNEV961SmGu9KLZxVGGiG2iaU/1
2A53QZQ9BnMrr+vhKdlOY6Ehk03HkNgPVcjzVXaRtEiWRa3arEUMukrorLsctrIcDfVE248GLNjU
soIzpNqPoDXVqxi+dQWqgHWVaNesi3NScaKEiMeYPFDohYuW9BnMZqbEftOey6C7yEHZpSu5WFVN
NmzkTQzkcUkhRqeYFGXelq+po+l3ncbGfein4rWt1GlXuaGzkqM1+clVaYp2L0fVIH9PzMa+DEY0
vZj4ftR9uv/1NtbC71cTcs37Jq6SBRLKYEhm2FIbDdm95wZfhiyPD9HgI9P2OS+QbTkRWcp3+Cjx
QV4rL4vyJti11lqYCWW+JoGTGE/Ri+E3h6Dr6w+vVTBS86f+NJCPeADaRoprHrAVgBisgPp9V6ve
KaohEssBUranMNEGVm9Ke8JA90ftRfPhviV2SymIhNXG5XGx62BB3BKOqjsi6xnbHy2IUjf8mpRT
vu4T1z2QJouvlsq/Gzd19NXRsJUpda9n5+3PJlU5CLrcynYo3pjV1zqd6m0UK2uvjLQnedB6dIFq
1XgoZnoG0qH4uwrKbHJQeFG1ClJUPeUoLkHDVk2SfiVHG691jym8NIpl3G4M1PLByTC5SamOD86g
7rtiMi9KnmBI1Ls4QvQVaX/ZWUCwMhJbHGWrSXzzkgL8Pttz1i8Fb0ippxVb14dG8jnFFXlD8VCL
Vj2i6AsRJdm3yhaPTtLpwJeNZktKFDkYteweP2fAJH0keP3XjLQG6Gg1ORmbbAfvh7JQn2HBUOd5
vwbaRV6zrfNik0/NtBi1Qts5DS5IN6RUCE5+16ko/9W+Chzos81DoX5Ihqx5MCqc0FTyFgkOdGuZ
M3IMlu+o1V5TdjS7vNT5LGY8Zx7NOiCO9uo2KmHzPF/2+4j0yf7P+XnXfERZYfLgqO3yKXFRA0/m
+nbII2KrIxO3rmf0pMAhZhmnoGwU1HlfNZefsdqG/Jad5Dkw9YXsNupgPLP6N0AxNLYlhLQLm3Ty
Gpmqeh1Syi2WNuW9wDSvco8tB5MhAAv5H4Nyi44SEd6aEeSIcNF3U3lKU826Okb3KhP8RjI5SzYC
1a2f1OZf/V1XYswjtI8Muey7UdNLnCXs+EszsdeeoUSIp320bqs9m+2YbQJ240c1b5Ch7gptaRu+
82R64eYWJ08kz1Uvitb9HB5rE8YtbWdld8LS1iof7bWr6lUNYfCqzYzfDHScbOkzHXhuBXnoXuMQ
oCsUzGDPZwBQf1LLb33v4i5Z+j+iIn83KJq+TqHurbq6sfHrAiyjZR52GHaYXdHEthXFPwsTeXke
VHduppfveajUG0+d7K1slhoLXa0EL0TB3jEB+YzPA+gGkOfmYsiV7AiEZRN5nYWxWfFdYqBinxwc
laf0nFaJ9YCFwK0/6fV2SQSRnj21E783/wgHYexaOocR0W+ghbyVRrQZRRF9VwGSLrVWzR7AKDoo
r2F+OuRjfQVLqy2yrHlHPdJ7yio+7clv3rNJHddFa4ZHw07Le7MyEVkqRmurpg0S+HKhdVKzZN+r
+nxx5yVZrqwY3C1aK7Pv4eFVG8iI5krFHx6JDSyfbdRkH0bXiWeNvGx4SNNS3OdG8KJ7A0ZMhtJc
qzLzzgHWcLIlDyqFo/UM0lvJ5jSW0eFGAoChUi4HIPyGVvivPHRR3EQrB6GbeDyNOmgzT2j6qxl1
95rW2t/nqVWwvW21MJqxmw06xD9KfwrOvBHRqcUrEvLKOUHK5Sy7Pw+1o5BwlBWh1oEKbdm1v8qB
bWzkNikPKtSE4hD5q3mbZKRde7VKIvd5RyX3VoVVftG8KjvLjdOs+Ec2tjmq5C/ZWxp4+roppHgC
2/oEvg5xEXnqJFG8YxfP7jRayXAkK4S3znUj3E+NPbwiXn7rD4fpV7/pN8OrSr+C5d5SHfP0YBst
5Turfwd9xpZ1bnVg/RE8mnea8iP6M2rOo37sKXs5KidnirtDn17bo2U5A2RnIzO0pJOTMtTkvZTp
OZ8RbZ/9sunzxUGrST4nwr6YFlGXTCukZfw7361ZwDUXCVawphSxUZfR+zR/Lcf4a5abxs/qNDXl
8JPA5XuSNu6LvJb9olpU/lUDc7CIULL/ClJ97cyIf6NujvnYq1969gFsV5rgGjYm2z5NT46Dp3en
0SxCEMJGebKKmPoJgtstqaePwbL3ERi5ACA1st9BlX13A2QAWemhgfW2utIrg79xyMXOiXJrX6dp
T16pVde+J7xHFFmsBUbKJFXdrLqjgv3SAYB9cCJRXETVVwv5CCAcL1Ze3ZoHDG3018b7KrtbGzFE
T63BY6WQPHWjsZIz2Eu9+mrCKlreao9argRrFRWrJdzJVN02XoKvPTu4X+N6hOmd1wOo5qEslmhn
ZXtJX42cydvowFFXsllC9jsN8AoWkv5K0K3+D1vntdy4smzbL0JEwQOvAOhFedOtF4S61Q0UvCnY
rz8DXOfetWPHeVGIICVRJKsqc+Y0zxmn4e3O25dYtA/MYFK0//X4mvVlEtpmTK+T1pHLbIMwysWC
M630Jo88ArrC1OGuPE5ORe87d7eDUVXF8pDPDBT+/zEpB2d+yNAe/XOy2mKcb4/452ay3Vtw7+1I
/T9+R9FiitiMVbO/wXLePJCgaCXT4YbXKVQkzJUcvc32CnNm1LieOo1T+6xvBOZ1+yI3UvPtZmnl
w8lT9XNbGP95/Z9HjPkvC9HH4d/F7/Q2FYlvSS/MoYpHtw3itlX8+xjlTTAXsKH0sG5M8+h2D74a
Ka6XN44RUzuxS6sqP+V6/Hp7RtRT0MGTQstOkmv/PsHbvf88VY3IxkSRs6evMbOuDS27IWKdVkA0
FW55vN1spe0/sITTB4dh4r/IWlXQ3t9+dmqsyz97X7Fq1anpy4pwAdybwt7o4N+mOgt7qrXhovvA
WNLS7kWFuM4VMnm4fedv37miV5xr/+/a//W4IumTUy3F13899vab/O3n/+t33n77f/2mjd6+6+ER
tl1fnCt8hN5qyz/epvwOedq7hrb5TJfzH9dtJ893vZam+8FOBwpRZEo38ZHh5G4X3G7jk54sp9tV
cKXH2rJeksQGWN0GFi6lNAOm5qg13f+OL9YVjs4o5v9+xK0Quv3Qv4/Qy8/SHUoIZVLrh4u/rZNE
bq/rP6/ubeEIJUj+gk35vy9555KbOBfEXG08FMPKZpwggRVm4kGjf4gm6PDnpf/LbjZRJqcnQ+np
/TxbxCLAZacwmk86o7EI4oX50aJlDBvk4efbTcMvzl6DEduCaX2Yzf28z3GbvLqL64aeXPOocq3k
evtyu+P2XSomtqnWhIdAZ3Xrk7CaW/ek4rTQMrmmti+37yxz3Zu6kV37jGcshfB2sDVVYJk1A/XG
w3pXVfVVdSTgzF6yHOp0yJ4kvMfQq73pJ/npj9COrL+3JBjYRb/9FCl2so4BGKF5KeZpfFmBlo8Y
96tQ9jlwynYNa0b+YoZBCjdYJDP0CROTX8Pj8Z0bX9dmgQS+3bl9WRyV4lhmmpe2M+CTZfLaOTiN
jRagm90U6Yvd+ilaAPsjQ0FzV7Zz+vLvI0bTgTg5JLCBm3L9594M+tZYkw/uV6SXQhn72RbQOudy
O66qFg4gGP3t+mxk+FrOGYF+8yCepZU/dxCHfxa0s//8eLPdVEP63z9+u/7vj2OS+x8/LsQa74rt
r9sZVlZmrq17Iha9a9fb4PWpejGV4V7Lpof9uV2/fXe7ZpebBUNRT4fbHcpPKd70wvvsRiM/GGWq
XTTK7QtCXOwTN6+v1OXm7dq/X/6va43fgmneOlHbCstpIlNs7T3jiPL4IHM1XpDMNjGeXdl4iSdU
AG+O8o/L0l67wdy3aPo+J0fBAtC78b6lxz27eduS95wMb3Xa/e4rzf7eHtok84ilenpH7GfVMWr2
7UvmG0TSrtho/8dFax7r/72/71oe6hM3chSDBBDW6w8iZTF7rBt1b5E99ZEU9640KjJ/9OxRaNnH
7eqKcvRkKTKYbz9Tum2yW0gsOJqpmR7j2C2i1iORMa3X9ZzxB37Y2SsVbf0x5nV/J6ocr9XtMosT
2xKzOCVx8cLMDwr6RFtKHrm84IdiPqA/YZK/dOXvtMWXTNT5pwE7fDeTnnKqukleSviGFLrTrJiD
8a2u8j9GZeJ4sd1qGm0sI9ct+rt6u327eLtZLOqR4z6aPOPAOUm27qRC0afawRqcMhit0XiDfHw0
7Se5du92zHPDwfmNI0xdPU3/sClVL5YrgwG3zoOPEFAf0Fy26fSe2oRSWzqhsRMc/qPhr13Q2Ua7
z7BgUChQdgUW3V5N+4lHQI3P/0F68inXyc0UtmSvIKHO7u0nuCsP0kAIuVIQu95KHEbVtztblYcF
+6SLqiakpHlyXxR+vBczE17ykYfahCJn4849jsMrmnM4PAXASJL4nwZOM4I0xhVeRKfQ2fVqpfgr
pHwpY2wMnLTbxZndBCkkWGwo/fJEIGsVeQJXT2vAaX2kaalREszNboSasa4rAmuIer5+9JPpZa7j
u2LM0e3VGtXXbBYB8iUipTVIFZ7mXFqX/xKvGuNsdEzaCxMvAhfOrpgILEvzMNfwvZ2I9TwwICLX
Zh4/khw7+7L74cY5Q/Ws+9GmUgSg4kTe5uIxb43qzRnNH1Aq6pDZ2cmOsz+ehvV5Y7zGNnx/bxFE
a+Z4kI4xAh5YMoHQvgol+pBeoziseSuipNyXlHpPM6QS5gbBbENiwm1QuyR9FsE96nE+xtakV+5T
D5phGTbGcKp/rVnn0azM5mGpqqexsh+FZRxiK844fjQEqjJoer8Jl7pcqBnzkv1PkddHYHVEKljU
kI4Km5C5oFGeKHjxP8/lT1M8oRI+tT6vmTConx0if0thoSxd9fLd6JPQQUKIZ0jSYxEra/rK+ITd
4123dKTWiAKfH/OP72H5zsgOh+aNOLWOsR8tdvUcd9adOb1Su/+Vs/agJ1t6sfu6zO5DPtGUuYyR
27kdQgoh7Bnqk9ZqOBU1L1U6wuNK6k+91F6FjuX9uEtJjj+RwUyXDlDSe44ZzhWHpurTzwy38RPe
3CUW9tWRsL92rxrHwD4PhTX5FJmz7LF7wZYidfFacbL+wXWgsqxmbDOxjPf+INaoKPhD+O2T+O5P
NIf1KS3GI0rn+5TFzYv6qKwFLoE8JhDMg3EltCLTsTRzjfHK2OCFUfzbAtAcpJ7/jdEnyrIOT3Jd
/VV8BD4KUrNDc/bOerbkB6gR9Z4IohxymCl3AB5zWCfzN3Zzage/E4us2GGiczaasdwbFhC12xtN
YApk1OX6ARBW7mPAnETpLSY9V4LQ82h0ShO0kAsOsUwisa9uH39rfhK1YsqwIAc9yJL8jzAFKvLK
jkYw8MyslgPxjo9u7QGy9+jxzCEYTU0FQqqMkWT17S35dz23745uvbbTxhWDsBnYMS9gbwKw0FMl
NJU8J/x6Vdp+FMtxiL0lGHx1bgQzCfvOU3hB5rU4+vl0pVZjEomJ1euENgbk7OKZajzEtTOGErWA
lxg49qd+wLg+DR23Z17uz9e8Nv9OS3qIxdfgmM+OgaO0Vw1+oMbhj1suz4nlfY+k26+pOQdNY9RB
mxm/jLUgDgZm4DTHHZx5/gF/xP4KmSV8Azey2/6CQA3F6gL3ieH2kzGgSyRiKHSatYkcY2Y9l2in
umVhyICC207acwV1vPMblkKl8Dxe9kvbXQh+2xQhuHKtBIG18c+aiHMiEJvHTGYIn+P65LrWF+cG
gd50uW6HzzayvJ3e2ujPxqOS3Y9kMUlvrbUX2KvPCp5r/YTHpghKc76ujl2Bpo13hJ/+jOvmxagn
N6ir7pfTVeveK+RXqXb1atRhTawG0In4Yw0/zLBY2uHke8DrHjCvVWDW4gDooyFMdBSiLZ9lGz/Z
oFH9i++LFEka1FACePgHUVpiq+Geusb+4xSKnAflyDAhV2hneimtQLtE4APPRI2D9xZGttOdaQ8F
dg7Q/k5R2qSQmpxvCXf7EP901kVETYmzm5s7Zx9NIIkgCQb7ow+3385CZUHlc6lL+46Ph5CiCaDh
TqLQQ7gzfpCb66eZIKAWDmpmB/vwSqqdp+cZlk51H8Zw7QwIR9HcdFlQz/X6iMjo3aIY9E0yj52+
xNxGzbt0yX85mt9FLa4KgZ0/dRwUBzv1hjBZxIO7dvnxtxTuF4Dh74G2f0drO5k2XqwlhmlxnuZ7
JrBjWDn9o6tPKbM86HzNeoGERP8qvTni+KjDeX5Pu8U/uwDnoQfeGuPKdOjSvAfRtoYQXXAhfEpY
+gQtJmfewHN78IfHqSU9LS2Sj5Hf9YT85EHDViIaB94AsxovmujtiJ1eBXap7xbwrF0yGHI3kPBH
IbnK0EJCeE679lkmWnxoEns+WlJ7QrIHKIjgmgZo0/HMEb29/pDpJZXdtF/N3kflYdpXso0uUzZ6
0YzESVvz5xzaQvxHm1gCa7zuytaaMFuynlR2bpPCD1G/TmG8DPdgEwT1OPbrmrKvDDpUC/ZOgXFe
uHTYTsnVoGZBf6sWcdcriZi+2Nfuuq866OOzOcR7YLA7p+bj51jjm531P9L23DWKDHN6sdEkaqjo
aAP5H3HKXT8dy4wImeG4YQDmJijhoCbcp/mowsWkH+6QaoatUXzXUib7GaVhtPDSLRO1ABZwP5Er
vyPRTY6cu1hHweubso0lImG4IiK2ZFTFcF4LsfahRnInZ2V/n6dfa5xRv63CB3GvAMyShL2feXbD
QHCY0gNnRh5NvfzrdDQrHkM+m1gJsKQ4MGI3iRTx1p2PGpFhqLWnE8kCn0O2lfp0rUcX1/04ezJq
6ikxveVmC6G4L54FHM+1yvUrmX5PU2W6h9jX7hLV2o99h4O/hRshpFBLVe8AyltTmFNQjPACOwSu
pkFOk2u3IYGcPgaYpn/MDZLXtXfpyLuWlzBIElWdLbSxgTOK13HU/H0v0neI/+bRbA6DSLpD66S/
Wki/QV2q/GDh+eDlDwiA4gP5hXsstg4ejgFRqQ38lro4zccCIsP2KaMgpz4j85VO5T5G7IzxaPvJ
yIwUkOKot/UZDm9QrEJG7mD8rurmqDvVZ+ZByXFH+EGWyU5FOIorYwIS6j/FFhpRdfs8c5DV2cu9
1rvtbtDHp9ZANjQaCSEQqYwByzbBKX1FNPtiD2MBfTGWeJE3wvEZ5ymo67XfLVWy7OOiijQ7vpqF
VaJPZp7v5vOLCZk/Wpf4YnnaH8uu09BQDANKkC5neOlyHOkL82+Fz/65/Oy17C1PyZelBYEWYsyP
sUW0XT+PpGDlJ9OAcORO18VrHGrehdjA3ImsuF1D1SGM06lAKZFi/6UYTXhXk9mFMzRmdtQtivN7
9FjETPH8IBY4OfbNBxpCTEHIyF28ydtX4ij1DiNREiQEmVGZR4LMVLCvt7N6Ua1HkOCkvU01lNV6
dZKtRoA6POkQJoxftm/P+6rVJw7v53hddjlRJ4F0+ZfWdjg2mv3bTzAJStXMRCEVj32eZmGxus3j
mgrCa+r8kC26dT9N7SFr7HxnTQTsTDYx1RBkxtBT/hrh8Pmz8LvdJCwLL3b/1C4DLtl4JEZlXH+n
ufelqeFTl8WvtEjfOsqFh81v1UwLmGzZeOfpuETUrocXI9lELUf0uBhvw8JOhBTt3mzaOEhyhIwu
MPmhcMjPKKapwvfAyR7xF8TagXmUOTz4loMuSjZhajH+Tgsjj5SjHrwV0TymBEChGF9YExkgVRrZ
Q5bvtELX9/NkvZf2fYkNVjb/tPP4KfOEEVUo8yugip0ZfxQ43+7a0n0ipj7erwafw1qn3ivJeDia
0PgQzrYkUZTmE0aUkAuwksSFipzZaGBGS6VZfDkmYQkCAu7OyQhr8hFEsEBgyLgr9hcVSBPS1STC
l4EAWMCdbdk1p3zBIXQyIpPownPcV1evqDYhtmpQX8BbagkbI0UoqwKVTD+S0SY5tdUgzPifxEY/
o5RijSIvzq20OS0FmI7XRU3uwF+FWTPDDrz4fXZJKm/ltEPlqcwEhUq/txuDmItMPywxJX9iL81F
nbFssDHyr++mpMPJvlRHvZuXPTaHzMoLfzibZB8b3kyGWoHrzWAyhFDO/WRs5KUuj9qUmizODQ6k
lrrCH3GidV7a3NinskSpiqvSHpO39ahKN4M1lL+4LroUk7yPyDc0NM49sEuv1Tt9McXO7Nej13Sc
n2t7tsdaoBveQh5G/zoa7SsiZyig4pdtOCylmtGPj08tvl6fMea4NHxlHAkjgS5YwkqRff97nOIH
6ffVj9wUZBjjf5E5/Rb1pE6GhpC5n7pjWZB7qbKPHmeigAYh3VWWBUgk+wgOJdFXCB1c2oYRoJUY
ua/pbqp8snug1h+sdgyRVDohK2KirBOBrpkoQBPkS17+hoW4fijhHAUJ2OhOK3fL6vJpcFzjvimz
l2qOVkxyMEJbHRDKZgqm3szC2kdythiXnmR2cgFkHqzU38M48ik19SRUORobLdVxnHO/VpwlDprV
eC8NMxAmPfdiTDTcZEZisDyywOr2QV/bT0Mf9quz/GHuirwAb8+DrGhGe99IT/Xwp43j32S1xa+x
lbyrlv/Gm+ujNOcfTh3XCMZBSjwiBANp9ATDziVuPdUMIUrhrV9qzRF7j1eiRxv8lV6Bl8rAxrno
ZRp5WRBtGnFx5PzWIs3bAcozNlnYTw3eQjfvH4kUqPeW7/2FL4y40a3eYVTaByOTT9Iv153K5ENl
mhMTLnLcZF4cMmWIfeOyh7t02+RjQ6bE/7+hs3O35Nacd2gyLXL1LPkIEWC8M3DG7+JljcgWTaJC
E8dmylzwXoa3LLmqgcvuWTQw2QAbQmrGxSAkfppsEC4jPxkYSacpsK5FvmCmePFFqiwScucCAkXW
habmNLva0F8LPxl3jSXuLV2nZbCsYzP3a8h+Mkelv7CRGMNnq6cPLcbdgS5SfAJ186sou+wuTjPe
Q4fx59QPdDEZ1bZXW2fDmN4ahnLb+0BbgAM4ayu+Xws2yJUSPkqV+8rR92zribdz483f6UeFuS8m
Ap1xhgNJ2iP612iQ74Wyf1uw3kJPFOa5tkV8qJW8kymfxqR6sHXrsSzzOeoI4GbgYH2zXy8RgcIQ
ZqvsgrpeQ7+p7+PG+qEbnTg64/JllTzTabWcfVk67DPWEjnduu6z2vlEWb/v8r68lAkFUD/96iQS
/MXwKNCT4X525mf9ScwORSBtgFGWHG/QfZvR8wMbn4zA68yXSdu2BALAgmG2VOCYZh+6CvMg6VG7
F9gPZnaqBUkMAAUdtIy8ttw2xmvhdfGOqoKxuSC13rmPCVCjYfbHsN1MSdLxzh7aee8UBisOA+Vs
+GVItzqkOX67GFljKYegp0qwpyiYRWjJQ62PflRl5b3syFNcLXcJ0onzHznCI5MT/1h1ze9R+sEk
camuMBs5a7Hh3GnGFpi1JiGnThGQsbVEdpI+5m77a/IKJNm9k5zjuTvm6Vtrj2YofZLpPQErQ7ln
Q85Z6MQVdNdxs3XGqg6UyM1FfxAVMwJbmYRhWNCnrRzExD/H6fw8DykSotHDC9Oos2DxXf8E0+dU
rSiooY7cxa39zJZTrC2irpUXZV7Kc2lOy9EYuN6O2XOuTcWlb+cvrA/luZp6HcYEyXlzUrFV+jDM
5y5oG3a5lfOAqAfBRKTvSQ1k90NXKw9zT4CmRcRvpzuk3ozKjTRIAXFzbOyieiG1JNRqN+HTJqPM
r+pIV5BMDSbXHgrWg2+7LmTJ+GPoQQYaHxytp/EIGkxIvK3tLBIbGuNC85tm5cO8K4ezAr6J8kpm
O1WThxenHVSCta0j8NV3V+RuBEGpP6bl8J1rS0ARguJ1nrSDS5u9I8abunZNh6CPOaxXKfVQQ6ug
z6l+Ql7f7CwrDZEq7GyLK75k32EjRehUAGJkieHQrUN2o/psd469o/UVl1BfJ0IrF8RsMePjo0Bt
55usLZOmGjsi94zF/3JcZgHzCfv1REht77LSJ3XQ6H4jiU4eyqn9Ym4T0RYuDUFLNuCu0zzKFX66
cH25d5ZMRjnB5dC+Nry38C/d8O2tS0vS2nqtTBvrRPPdqPov1yK5uKDksZK1pVIBI21b1I01J0nq
4i8gDNywrYQUw5ERMDHbPYE+QxFpBLr77TAAY4J1yzT9ObvmdPa89bi2QFElFIc+m6JsZOeDhF14
+1ZaM/kFKWV/Bp+e81DfYa81mthmFnddn5FemeNXPuvU9qKYI29hb878lySLs4uHx6VX+3k0GBlo
GIsFWrRzkD1y0UZmKIL5vJT+vC+t7rVpTAldo31HldViHiQA+rtrjrAu6rygmkuoVBhdhZ3FUVbI
GvP2X66a16CT7YzIEsGgs3yLaeS1N8e/UwXymsYXjt4+Wj2V4c4KKICnXdAsTRX6hf+zInKGIGlZ
R13cvCWej22NC+GoHijBUhvamjGcRUeaCaKnewTcH4yyGRpMbgSjzwkLJHwj5kBkPdkcz0X504Nq
7Y8vdin+tLmVA1GRdjDK+dgUnQ/ome8STQtdp/5pOCM6GicL2QrkflL1hD1BDbnMQSquXDoEWGYa
NpYFja/DLHUT3f/O6oKn5m9jod54SBEE+4X7OVviU7NW0iKW9dEYuw85EzCGxPunk3VvHp9rTBPz
oJ/xREVQi4eU/FtlCELhU2PES3TKbExqLxndwBD1HvDO1/cZqiWgiXPtdeM+UWsdtU57Lix2JZkP
ly5LGcrVvJL0Y2RilSzlaQdufIcP3tWguSqZIE7Tfd31+9gHrHb67s1J6iYcVvaoyZPscdD5I2XS
Rqy+cV1hGcGtZOOEVK41w5cEAIu6atqiitKz0IaXvreScJ2Iaarr5BkR9vd4NuvED/FEw+PFDM0a
z1S/xOcnJvo4pUOcwZJiThHeUMQTRnPq1HTWSjZ0x0rJTtfrv5XZ7Gtzyg4kGDzEFsMsdCOnxDVO
Tg3HCeJjKLf4vsLV/hjj2UsPcOo+hF7mx2x6FvYCtCaH6mAl94tqqn1NmiasQ3FobBHJDAZomVQm
PGr7UKCcpUzgBSCi+hfdsH4UuYHK0nxuiupTriQ1an78C+DJ2DltfvSHlJ5gcgZiLhRKPY0cT9Fc
E2iHq87+3Ha7jredOI3YYuFx3ps1DGNNAaTr/Y/K6iDqCMKW4CaYc/ett0lLW9td4DCvQUwpMkLZ
Dd1arYSyEe0M4fAh9czrXLtXaJXNkU50L3iDwwpaLhiR9qqIvGWPXe5G0sEMAq7TfP1pkP0GOemT
SQLpQPcwAuHKZ9orzrIbXtCGNpLnENYewLVd3Seed0wG/0+FdiIcNpxTzExOep3WyYdp6WfNoxiu
FoHWx7lt/zR1tHRwYBSUo2L4GXu6e0rVFBKtQbpa6knaj+QvRPExWOc7Iyd/qjW7aWeMGOnNdXeY
vVf8dTyAUudHaUCIErgY0K5joDt/NwIUuVqbk1EyCJ5YEbFTphcy41+bmC2vWv/0Oe01XI8VNNd7
jJPy3ChffzZGL9leizAbcjOaCE/CRTIwek77cRmYchq0JcO60/wdXHpxVtQlHtQGraHqxnPqt2V5
xBYIkj5za28tGyMy54NUz9s/VBxjRjW6PfQ7d3LqE+LwOtSgrLOYCTjr+NtaXEwXQ7WEtZCNAFTA
uWhrf4vyanclAY0G4JekCF2dId+ywlRAujxJL2YDxjhBic1WHKQQ67SM+yIns2r0JOoPY8cX1xt8
POiTexilLFu2U9DAOhxbgvusnNLBc7VfekpHiAevRhAJodlAXnl1rADgdjluqB6SSvi6uBowRY3s
0QVw6cejY4KDVPLFBmSgfVoCNbl5JDpMugsmzGHZLjWaX6ZMTQPwpGVfZUpCsLHMpDknLks8tUKw
0yWCeXxyV6RHGOrhFVt+d7W1PQkXb9gVDFPAQg70mkyaBlfZrUXX4/GILdEQoAh/ZcCDYlD+HvYV
6cspZ0I9XcS8fWwpzGTpRezKwxYZ+kym2XdB4FvUFE2QTDM4bUYuWe2nkQuflaiDPHR8885IqmqX
ywZcqX6wxo0Trzgdi0mEPTCC6DqBYYGdQkT1z32uzgqf/bJpO+zt17PlYcW9nUkh3cxbqa9XsWCa
UGc2Waumdzd47i72CBwHqnEwY7n0Q7vAJyA50mkhBbq2fLMNSYawXg17O09fCB640K+tvD+8lJ1c
vmihEMY7Iz6NuINl/fhUrRzxlS2eGo2lHc9qP05lFOOvHTNLy9zqzNgEN6OYJ1cNW3wD2jmnAakF
lpuJH+KNK8f0MaUyDPIKAaM/F+TVTn/0knqrM6zXGrOrDBfgKJuWRw493vMsk3vPMQShR1oYO9p1
dOt3hc4/wBMSowEMCNi//i56ck+SZ94D5CAcCsnIfpBT/Ure3uCnO3tU467oyWUnfuha+E+J5f/p
5LyxPfNPJ/ev2WwQpiqRA5LNZEuXpBXtC/PRKaxyhnh9T1VowYnUZwdzVsYb1po8tzUJYq3xsGJv
Qno7YRkvIo3Ja1f2+/Y7bHd4G4XPG5CcvK74hCR7qJL+Fy6rNvulF0FpveKihJGVyN8ZaZ8Zr3hh
ZsQTYKP321+HfWH0L/MoSYinuLesFSHLxGFKe8dHcQi1eBOz6PITkhMjfd712TplHePFUi5r6HQe
DRRwXlBic5VYSRdCdWK11HSiZXO3MCg/b4eA8smyMX8askKoYOFubS41Cu3iVGrVPe+mCBUYE0w6
xirTmH7r5OYKAj08unTP/DnI9q7Ls49VsOQHt32Y7BkatTl+Yw3LKEtH4+xM9ZNqVB16aaNFPR9O
EW/KWaIN99DKPodVP6P4w/K1+MDql61voBptEPEInapRWFogGQrVQ2mdnCq9N4e5vYu1kRad1F8I
aPExJuieAQhwsh/b9W4Zsj70nAT2MVCQz3SP9uneGpM5nO0KfLa84Bzlq0pHy8nx4FT6Xu+Yx2cT
1KWxkWlkmiZbOoXMbp1QV+pQZ8m3+Vu/V2b5VhpAQTKHRJZYV0k3ImIqSk/nfE7t9E75uGubv2Ys
QUNpWPhUS5b0UrQ75gjBGLtwwIaP0lpzlhNJrcvCk19xgZKbhAN69hc1cxpIxv/73k9nUMh5P9RE
GWhM/6FTQBlnCa8nPAjZM4YFdoK666bsfrURfdyWp9R/xK5AmcIwoqvSU2qzp4+xfofgZgsF6CPL
X+8yHK5CeHfE3q/PRfkaj7P1jEtMhMDBCzFvp/7W0+fB9h7LgQ6x6EFzMujPym5PbYeisi7Hq76N
9W9P2ZGuGXRuddJp6bqG7ksn1yQcUhycCHyjceWDWK7dp4Np17yFJihP7VzsYBrqOoX1RW3ZxG8q
81D56gTc+8js/8+YOu9psmDdVLx5ojkBhf9xRf0wtSYSNDfH56duzajLrV1vv+ium198p3/oknv6
xW5nzDCQV+eq2QiDoTQqpoZAHz64xLZ4wecssls79P5kiGS7RTa/FCwkGzbgCMEcJ1272zVl+Z12
zQH6av7p1tN2qlQPuXKxC3CIk5EEmQoQcS8FaPLZC51x2nfoQyIH16HQFxw9aDGobvPEBH/c2JCI
g8vOyum14QG7Q8onl1zbNtlsaNX4EKuJd2dO2zDxmw+wI9BIZsS9b57JV3vX8J9YsFOmMrKuHe0T
mRczNbMnrs4sxtCVaROt6TPWweBX/tIEMqOVYVRsj7R9Q/XQwI0pNqZEn+ikLhlpWBEr5ZvV3wXP
E28BlUpbziVpWl/l5kQKx5TSw/hecAP26zoPrQXur2YX+8VVRmCs4Ddm86pp6lolhBNAW3rybYB3
XEH7gEzQ96GS931jRBC3jb0iZi8irTQbofUDxVAR4Dxj0p0WyUnhyDN44NtzXrxAiCHhlH8hn6e7
saqdSJ/Uy2gLnJ6Tmmhy+ZDlTHYzD+RQ63vICaTUjJKkXkLvD86KpNowmzdDB2HAvGz01f1SwmHI
PA7g1Ou+J5GwdxoGjITlWCdeEzqikPsyvmvXcluoA7Wkv/4yLftVjndikSQW2f5wnJrsRZLsLAF2
g1oM36PVPo7IvwNC0aLNIm4i/4PUMdjqadWHqzBYIzMBUo1YaWY8/U6zhkfhkRoItP7qot7h17yq
7MuR/hqSnpuxCelfTFTPRcshOmYGFAYlWo5+pouJeXGq5mGwYkg0ojm3NJzMHvvd9rqyY2A4O5l7
v6z/zgpaU0UwsTL80M67Vzr+i1bGX7WV7tr00TfyGHtrDLCV7iIFwg+rQtmTzdWDT4ATnoLh7BRF
lCj/catNsX33gmSHt5g5O9ZxNrSvNcMzZy5/zDAfx5lB1dQxxhwwHuvalmfigY63wnnW++5cq6nZ
3/y2lxVi1TQPFEkA/Y1rUy7HAnWssYRVXT57Sd4cEtfizJ9XoGbQtsI0r76BFbaOD89oxTl4DaVw
2fO+YDFtRJYzQFt1sq9xVTVDC+DkcunwaRXrL6jfb+yKeAipomE4bf1eSfkK3Nr+NfWkBnqgthhT
/yLQ/W87+ZwQxviCnd1ydKFIhs2gW4Hu/xrnBuVSXnqvfXodN68qr7xMc8smnwDrDlnx9D88nddy
6lqzhZ9IVcrhFhtjnLONb1QIjHLOevrztda/z8UqL2MQ0pw9O44e7Y48Ony/QTtS2hv95kXSklFf
3iZFtXNn/6uIo1+tTM+E0sYMVI9mpZbyur4Lyah3sIpCkpFdwVpn0qaLOa0mEhvT5H1bWT5vJpi1
750k+nTiZ883gWSZEbWcmS629Kkzq71RAln1/M+E3ouNZkMWacLz2sPFzexB+JZi9cqw4S2HiNm+
BonhI17xR+PB4pmR8ABp9B63/h9q4kIF4iOejK1JBn+ui1vd2BYZMDvNuSVZMlXMfo2gkSyc8r4i
k0pXq7kx8ViuujaBQRZ6vcTLoFrMk49p0akAFb+qgqYUYZvZwMShXt23eb2zi4FZvcuDFcP6NesP
tNA+O2b36QFWYJQlc1y1TdsyF4TU9lJToDM7yjYNybT6NLmw9Uc6SDpKD0xgfPeZWQEsEsBjJJWf
GfoJBgFEtA/HmIz0bIMEgjmo/ato/PALwuk4BRlTdN1nBEYNyi9q1kzr2ohNcQf3UMR6A/0hRsWj
XD0mkGcbJFrDzryzyVx4zDfaGDZIO9vvX0hnUxfvnmz1O/QySsXkT6xlYRZjBolbWF4Dr0gRlQrO
FyrdaPkrPUNxF5AyT72FlqDP/WrW4wCCPXobnfK6VRQyBn1mEK7h1lezDjtCeYFCYe9n8VtaoR66
2IXpgPhyHsZrgIJMCqA97tp287u2pPHRvRubOoFexKRu2lVUW0EsNHM5bkPBCJIU3nmDvm2b0trf
9AoqSFMgzvXhKVMVi+l+JU3QxfJqUU4DEZU6t/hpO0ebH0yC7mx58AwGNaeesQ/nliDQi4xraqsg
h+pu32bDe0HMRKGFRIhLvgRoJ+RvIcDQztv1pvNlLYRNDITZgAgH59Yp33XUZ3dDFw5M3fCMbdqX
07Yfe3QKHTqd4erPRk1x2CWbkA/NtktH84HJSIVewOaZILYu4yYgzFjASDe7qqF3IRv8+8oc2icb
AJuvJwx+i0Dntsr1mOYqTC3KQ6I2GhMwMB9+w6i0cE4QBjvJqQUPwK1oJHDglFAKWJZpTKXzOabj
GHjFRk1IMy9M1WQcx4jTAqk4eJ+SZjd3ODg5tXqHZ73i9H91qUuBPI2YZKAWd23fb+NxAQPYGdlH
n8fIDCm7pFc9Om/8L2DEpDG8z9hgAJk2Qqvo1zOwlu5A0xSaWGEUc0PDDDmGq1lbnpsSLBF8fht9
RLGk42vtgM3Mw+RlLCk4ulSlTBvXFwmOQoIFJlsJOJyMq9t17y6AgSuNo0DrLvNEu/rCbFaOfqW8
eqZK9q8vFZ6RK43JI4hCgzF+aQEaML6oGTrGTuMjrGuuE5k7qiiE2GVKsyb05mYHdYlq7BLHY34M
RVzQo9HWBBhaFNdxurTXmeE/VgPhIyavWc6urbo/nUF532HeNYwCkm0FSDHZnIHQuMs8bWvPIWDS
0r1ebGI0SiWNZcAxw6xdenzV256+xg0jHS7e7OabaqjushiC37Grb8wKfnocS/1K0SCT8809LQ90
cA+EKp1ldK/wjT0zCO4DEqCAKV/2DR7olVOD5MoHhRxMi9ZWi/mqHiOBO9SvimLed1IJoNpAmgBy
IBr7ohsSwn+gd2ASq5jRwfjf0vY+dNv4YNTDM0AoohoSNoY5ncEFEUbZt4XjUpNTzyUlXflp2caL
QN36FjL8iZklNN26I2V0ez6WmR1MyXKkXkDuQ71ROwrnrvNW1nZQmHGg+EVAszHh6/xiTNmPUg0X
1/IOQzzfq9hmazaCGWcjq+fz3Hwro/NtN/Z9q6Aru/ms+9Uh7bSz56bQM3XoHufQmsrJaYbfoWJI
QtfecOKCKhouWTn81m13lU7xi6o7+64ECpJnAZS5gfyE+e4cwys/21+xrh2bcj5XThG0dfOhRBeC
LbvuX6MqPo9NFqTiDaogxMaLwbDiSOOnmT9kWBaQ1qi55dwYSQBL82UG7OubVCVlnEESuEt49knY
leLJd1G4qdOUTGiXXS2l8mTF/kk+7CxMQPbo2kmh4B/hlcYCRNFwTDgpOHLjWa/zgJF1gMuMDxpj
pax+Bny4UUf1s12m49x1F6NvH5fZAWab/8nvi6/+xKB2ZzOQSyRK+m2Wz36mnyenPyZN9Wem1NAU
OI6N8Qxl+BEmgMdMXLciD+S1GCrRPimeIs07QZ8R1PMo5FVBmEpw7b4US/qtAdEupiPe1LkntebG
OlVOne5P5yQ/l55e1NG7UQtlL5fQivBGNew7rTIDZ+6PHZwrRe3eJfmyvjexvZMeOUA3S7yd9FZv
tW9nfobL/iBvMYzl2FIjxDt5Ky3uJJ6OjK4LbBvkonXQSu8Ud92vPC+H9opBkc9FF8J8m9//Wz4W
fDKWM3NXLw0Db9z0qFXU7Cr97EGT3fcLtMzjJXYoqjEPlwNxjNlQSm2XWbGhSjCxrcu5T6IzzK8h
SSuaccPqmYmsAcUR4Pr2wAg1ZrfyJXS73ke5t5PNE1nos/Z7MQ7/7ads+LI4XyVlYxjkN1kyvbYZ
dWiEQYRCdkA+qnY5YJNxv5T9s8UUvPXzLJHS9Mc0ae7qFhshbBQsgCwCUWdgLYckMt81/utlSUCG
JniYMvMka9j7SKAjpzvfN3l1WFIzKFIOczjmn7V2gfL3BMzqAMgSjFi489r5VknKQztqQdN2n5P1
Ayzs3fFpnO4YYE8ntfYse7uELCw30DI1xwvkG+jDpcw/TxdVId+JnTeba/y/bqBlnGGII5WLzMR9
NUjWMjeKIK7OGJ8mH5V/ox8FvozN4l41/yQ/U2N8K0bw50nK0FPuUh4vbOFZi5hhp0bnMZrPuKUb
WnM+fYUpsqGxrozcHBnJRwuCrSVlXhD4LU/3TsC7AoiRLqZuHhZlOjfm+1zWn3G0YVWYAtep37E+
XaDkD3Sd71fSAOD1bp6ATy7RnRb714wxYbRnFkxDdg9ZwLWhIMswNw+aDSuaFoScD/l6Zq8E4cdo
Gr9WDDp1qR/96N+hIgF1rzveV6NTsgq78FyO3a88WatoUrncKd2/FdHb/pIr2tUMDd8QcVs5s9DT
ynrsoUReV5vZFBdZKEbIlFP6K5u4HhQOjNfn65I1rXcy2eSxLOj7YUd66zDrCf5PAnG5S9cIZ5xB
kRvTzF8B4Z7TJjzLBjsIc8n8GNrDn6uxp0UMZvpSfYjG8dIueZC0NKz4fXnTlFSy5hnlUAburJz6
7NmMiw8xAZViYELiQ30jmtswx4tOTmKTZxkzx8Bde3wVjUk4ApgbJ/8b7M08w/mCHm3pV6LWeC0q
zGiZ3py3R2/Zi4KTO0yS6ikJSQ6zqKKS5NG7KQ2GYs9sj6PK5toj5zbM8LXjdzODFqQz0U4h5xtR
r5az2o9nJ9vmdv2VzjMxL8+jaVagZPaWMT73TTdd6G8NSB1jJIsEFXY7+/m3yqLT7ETMP3ck1KJ7
s4nOJkaUlFNggqGSphHJQKERG7M/yuprSv1blGc1jZnGYh1EQJrZPw13ugbqmN9iRGdSu5NPoOTA
Gkv61+qXs2hIUQ/yM1GTQP4/bQvj1dbGj9W6iHIbWvew2htVe6kz/6tC/4hRID8aa90vHUpHkS/5
HuotN1rs7fyQnvgBDrphOq4flZWRW/PpEAIw+oouDko1C8CUvLXOJ/TPJxCFB6YYPpU9IbweBvCk
ooibOxGxpFDPQz5diny/mOrRm3x6EzjdKbxyfWHdxDsrSf+91CQKLlnx11YDl6J+JO+T0+yLrpqN
5iUBLRdp8WojbI1ylvsruiz5spz6R2S0Yvtkaeda/SKI8h4hSDxHOrS3UPFvmPZ3G5pQxLEEYt0c
FlL0qDyiA9dzcRxJaNQu6I+kMw7rkzOBjL4MjApC4jOSdn4PGbiaI2kLW0cf+Jmw5XPQVhUkZ0zW
ilTvswNkofbHozw8hI2XMiQTFudP5TKd05gny+oJP6Lf6Lrystj+aX1RDi3US+A7rlwf+DHSIy+J
yBFAPKlawi0AjVqXZlXhWfGjRTf12F8MWB5k/Yb6u0q0d51YSSv8VwbGnynBM0zYP1VjTUlzM0/z
MZZ7kKMg35GSRBkS7bquuhu52f++V/f/VBe54aOqqu7kMr6naZskUR+jBd3M7rh1Bpltck8HzYvN
d64KWi6+PpTevHY9AT2r4EWYl9ZZLkb3aQj3BHZaVisd2AIyHqp+VLzsjeaUTdOEX6Ij1FismfMS
0eonToRIa52GZ9f5VNXm7b/TKlfJJngkjZ6WaciMQFfIXsjb1aG/LeZkV3ra2TGR8e4gelUHe5SZ
9TbS7EeuHlgFAtJHAXR6X2mpnUVxiXcIUEoj8M0Ghxsxt9Go3ZPO+NKivWgtn7E6bfstai9rkpPi
/r+jJapKDqeRpXcWtW/RyL7+bye6mLg6AaHXX9yq4PjBlTYqzimHTCjvE4hg4r3oDjk7vT4/xeAD
RGxqH69NS/9s8p0hm/TfSxQ9m9p4knVcn1rTv/zqtc8SuoPsBxH/jCsVY/rtK69KaAb4uKshJ3NL
bzfMPop+0LLlLGKdqrh3uXLblvpNqjLA1Lknc3nKRT9H0/RWtNPX8MeYG6h0QJoOYAriD2pHG1mt
ySwOylDdmz6TiXGRFppbmiR8sJbqjwzgj5HuxWmVQ8fwNyIHG+2TW+v+ZpTzuhl3ymnOqhZ/2vVI
phgQ5sI3g6gJEh2jPllElN79lXybFi0UXrVzq6hnEvpFlr83eBEhlrpsHPjQjd2QoPoXEHKoTrvb
mdr6FPN58VxwOM2jI5VeLbrLde8wydBWEwj6YBWB7TfXizk/pk77K8aLzubA76mIZszB6uyAua7H
HGOrHefEu+lomBCp0ZP6IKECWD+mo3l3DbHJ+p29Fn8V9gezqY4iN/+e01LuckiP5AXYCs7j8DMp
3edILU5XwXlJoCCrpbBICZ4kzc+0FiUvslBGJX7nkD3poIVF+SuFDAUd9+LEqvB/iqof0XGGFT/P
qg1Qxzx1NKskwaAuR5gUz/ry0+sgmKEDWZ3BPsa4zgkjcJX9iKOuIwCrifmfeRFpbg3/0BU7sZRG
BW0vrixXbHQJUDACYgx6ptsYZvdGv8BJ/EDx2Xzte2yrn1XliHqY+/ZN0+JVVRBhXSZUSaNXJ/gm
UFZiW5chPU+bvMXCNowfVBWKV7ws1iBpUCNybmzKgzOzsUU5GtjnMJ13EYhOP3QODrm+DQ339w3I
jDg0tgng26Tp4W2rNy1hnmSzGZh5dthvPSWqBNIOkvEe8qqiVk4lASRV/jOY9qObWL9etTVw/JiG
sU9AIYoi9EyLodvOnx+Wf0qunDzjM26La62EA8ufj3Vn4FLGuGCo3qp7VODY9Art6Lb0Yv4rgJPT
JVxuFm5Vy+ogngASaUe5ozEjCS+cgUhkz6hU5lFQQhropudvC/QLgCz+eq/6Vcgb8R4GftyB0wN8
gCphZkOgsB5jeSPujnyp3K/cI50J10Zuw+8DRiXZQRwXrJ+XtZ1D/2+gFhpa3+GYfpTuVj6V2Wlg
8Ahkz9a1opNlN/jVPvPs5851KPXG6+sR0fQ49hTSmLTEuWyJ1N3s39+yZ0MJjzQnnJfbfCyP65Jg
7GXbYU6HbgeGwhDJU8oHWl8Dn0nfcucuqyM/jX4ASkQKmbmD8rS0/wRieVZ5CrGrht8/i5OXRz6Z
TozVqGfPTEPYOAZ9RiyvnRbQ8U8XeVPbkBIenHcxmU2NQZuaQ0YQhBSJbK5eXD49QHIPiht1IVrY
IITqKND5ffK2SrvvMUxBzmBYNAeGJP0zH+10ViMk1BruQQDeyP9n4K19Fd3KAZ/N6SaeIVvpuOyq
Hl3Ckdy5AS65l9/ltI9Emq47ngvKX4bq36Q98xMIcBHQQJwdBgh8V/lOXDCxB3npvnV14KT0hpoT
Lf08rTxGYfmnHsikPzs33tOkQGtQG9xBf1Fn6D4S/Sfr7huPNWNjo+rWMYdvOQdyJuSnpre/cgcI
fc6RGJcv2RWRv3ULlmY8hq5CSOjsTHgi5goWb9kbkSSRG/CFPwazf7H7hi+KbBlhcKR6Tt+PWCOx
Z7aXBzN4NHkULLj4A4DK9/7S0ghAxIL2kJ9GY2wzhp+Jny5RlFoR15N4yBTqdpYdtMk/Nz/1/T3V
v20HujbsjXsPSze649FoI6LakfIDZsJI/6pqy9D5e9VRrsUfEnlZ5Z+1WeJ0TyPbTqRO1smpSGHx
T94DZdAjZYoraF1jOhbwLuokoMj8rGSQwNbCrZo9ivUUp1D8+jKbGCQChFvtjxJ7i4WVxMlwBYr6
KPpxbv0dmO6dqFZxuIdkz8zNg2jdUqlPqa8F9K1t1UFlsBGOs23f5fS/M7YDd+NfHkQu2LaMUwNx
BEfRplVVmvL/OVaJvTyNtGCJE6wwCsJC2ssqg22P4XCchDUQ0o/V3H9WfXentsMu6onXsaGiDESx
uan5IhNrzCH5coofp6+DkviN8gs6pf0JwUVjmUOlQHvNxMUzw8hjGPmWY4dRZp5BUJNPU5irOzPa
pk3Hh7xgyr0PkimziHIrpnuQ9WAuqkDyh1+5ijMx0ASg8IQh1Vzv4KJKYrP91PRAdCGQ6KOipYBC
uyfRPrbqfCfps9wWnU0Hn+yiqbMSfvg+et6bKHtRRFY7Pc0xgA2UmaLSyWH5d6LcIBr4A4P0Bls8
+XfU5RhexDy2nv/lDV9DhJ5CnnuAJ4Oq/YTlZw+EMEzSl6xFefAJceTNPN8smvcuTvGqlhbMngIQ
ViucNwk2Pd9mMcmTwmiLW/W+hukSvCuwaHiUmMVNw+EIOl6jLQDlJOE+xKfngXFi/sxcexBxeIXi
Ka7hTJGMN9DQ0eukBbK1c9oGmkodBmhqCUxmtP6MwtjSSL1X3OmLHF3fkOJz699UtbfOYuxFn/yn
VyDKf1U02HU5caJvas1mPbV7lRY2kXZ9DoF9svycTgaS33l6/SuuuPzk0vINYGFuhsa+XsDRS16q
U5mjmWPBc7KiLsaUyyaewYRtUtCkQZwRO4Fs6rZJcw1sjoP3tyoLoD4PcRtJv+Yaaa+aRTGOcGQc
lin+reuNiJcY6tFxA5w+yvXlo1gYKGQPgz6caZYJCobeWuZBdr9K3QeaEyk6zmcYNWkaXO7JPf+1
WGjGlvzaRnvKri3Xru4sO9r1itvduNjPitARjShvi0n+lPNuabTjkqnf6rQTQ7swQmpVepra7HL6
0kVVSBQm0awYuDJ2IDcpQV80OwnFxM7ICYNp9H3MmF39PxUkBzKplLPfb8UqyYauazEkC2N5skd9
tk/iusn+eBb6tPyVTCwYldOcISTtWWsBL2XRWRcnN/TrPQjLXT5Ipra/JCFZ8+hFEUyC+K/iUI+5
vlN0dydpbypOp2wqAjCxJy206UvJH6nC7fRl3nfYWg9BV5zp3CW73jephBkX+TXFqPpO9TqTxXMQ
b2C273BerLUDysDnGvBaEaov8hWSlJcEfqo+9HP9JX4yvczBYrknwJ+EQ92j3Jn4yDQIB1DwRUNx
KEnfk/x8AYgWeJggGxMEqd91WivMBycENdpfi+1Ra7De1UzfbYrh7W/lG5dyuEi1IY88yedLvACJ
5p+K3PTICb0nL0Z6Grt7dVBOZnzo/hrXe5P7lGyfobVfGuhALhQ706XHN4podqX/U8NAQsX+syi3
I7pBMoaOkXzr5nMc8UD8OkTzWitR/PxgGvvx1lP0k7xXLuzhoNrkQyWN2NU05fq3mencyJNJUaIk
pJF7sLx478dMLOT1xcH4IsdUml49G7s3X1xKKvIkc2QzmQKXFcHLGCChyfmNvicrus+r7EYvh3O0
sPKska12T5Y7g06nSqv/2D25AwYFs+0l2y6ZTcevfir3IUfmK22GXbm7N2Zv2/q414VykgU3x+mh
ULzrFOUpH1En5nUBBRDrDwsIvVDKlUhMiCmRe1JxReGeocPZ/1h/76qDP7/NpDzgQnwvQQS3yP60
kLLEq8+RqAEwAExSr/K6fCSRdIIH4J0WK2gLpw3QOMw/TbPgiY9SfqJpX/Pcs2yMmdaBN7qnpDpO
0fQpK6k6zgOkatey4PIIqed+1NNfmv97Z7MY51YFYJKA78XpBxH4oOfVVvZpZOflSeXKapE/jcAy
+5aoTwW2nAYUhInd2VfFJCuj2s9FOV0VLskYlzRl7pHaRhD+t7gdbYk23SOuxapxK6rZ7qEnvhXJ
kh0Eu4kp7O5N1TtINauZgG0UAcRhwdKSd+hJ4AzqdTNUD1BeHPUqC0jJ4wbuNcM4SBgJDPmIhXkf
45wMMmpAXNA12NRS9TiDQqc/mB6ws69FgCSSP8lxSf6QZuQ1XQH44hreK1qxYmJ0CSL/80lt6ekb
KH83/uk/XxWCtj3NRjv5apFO01UDAx6jhJ6UBdU5c8R7JDr0ly+n/RwS4ollgMF21M5lcUPL4a+k
zOV1d6SduMDTpLommZ94Go/gjDdlOzDFM5OUBbUOjl1R3cW0bwz9tsMZKIfxKG8nL3owb1tHhdOs
PogaiePkCaIFyuHUDXpODpoxutfN+EKnMFZ++E3GaW8oylZU4YDTBvQqPpK21XiaiaeU6s1iRy8V
SJz/vHXfJ7TO64cWbBtdgZLkpwB+SRjMvukxSyRDXtdzvDwAT/8RgctwsBsK6s2g3YkukdeUQUUb
udeNQ8SJhzFW8FVp462cJ9HAMO+eVU+/YuTSc8pZnHPc2JJu+2jeVQi0SKkItuMPD3OkXGue9jWl
eMjzWfRd1TmHmHREhU/n/JiUpeRVK2Y54Tsvy9fhU7SGqM2cu4EEXeELV3Xkt2/0Pm1E3OV3h7dM
4fydDi8ioUtbHsdb+WalQ/BFiEWvqFrxm6XAoodbY86YRZ2til7yKFJppQeLBi33XRmNwPS1Y+u3
vw2dJGM5vMmKmLPx5sHGL0cNW6yqb1Yxfcm3yJUS1k+Uv1vlTz5NDLTt/u8vckfyDs2gCXK+1337
Rw7+mCY3upHfyzOsb42SR2OGCRKpEFM42/oZcilLVX9lodZ8zaD/jACD0Q2W7X9iEeoeu94A7InS
ZLfqjPBBU9svyTs1WCiR064F92idZzc8iwlmKu/5KAdOjkNo6OfwqjYWunzTW1AeJ6l0wOzQh7/J
ttD8X6lhr1UPQJdvvpeAzArs2foSsbNzd6Nk0WvE/9USdKiCg0tCX/4mr7URof9lrY409Mgqw6cc
08Iyg7hyf+r+7r+aslstl7mKgjkvXpMJIqH6oBXVl7xbItJVR3Tq1qyVA8Njzxb5Ks9Vd27InGgO
ryzf4Een5rOFabyo6/fIhr5JTwOfBCTFa8CdC1AmDNYYXZdW9Nib09sAgLqqok2pGrBPqg9+/Gp6
1NDxXiZLO0eh8ppZQY+jK0agCJGkWkmYfkm3dfHG0b4IxECUf4ph8dyvDH+KkQtHam2xXPGsNZCt
9fNe3pfifo8+PA10itDw/0A17LqXdDMei/x91vR7UO9g8Inb5KJyAcdLf4byppbUEfnvGm+L8PPN
q8mDL8WnByPCCDcqmeF7sy0DkFTbyvfuQ5x0b4q+lsL9UxmlMdq4liSa07r61uzbmYJK7UFUUtcH
OhheGS6ErluOEVEqo/mOzWRv+z65k48AmyVN6BySIiT/1j2jmXAznMOkktDsb1o4CQxiZJhoibrT
D5eJM3LjrQT48mJuVpQ9YLNBy1d2c6ITiRiMKMqcP2Vz5B78tLydWwbRyptSwt9uat9si4mnPK+8
ieDs4EzM9jbSd42qoiyPrFlEE4CDoobf+Tsi+0gU0iyMAfTcu650n+2kBpDCNS2z/QDqQacd2ZiG
zVni5K3V5KzNjCSfLvL00xS/OjGNT9yh3Km1sGA9TddJBL4evQtt1kkd2r2VMw12KP7srjqVuMWu
Hj6EKmB5nltssTBtw3DY7dUKnrFMPUoeObOoflF6HOg6UkP4iEi4iIb/dwjdHxT6qp3lwPYkaAAB
0PcNHQFDj1D85HMfTJqq5P9ii+RsOy4N/CrD02gWif0VXDKmznOeU1Wo8O34ptAdP6RE73fkHob4
FmNwJzWjEPQVXlAeyEnVm0e4cWC/+3WNh0rgXxQF5PhKwUHMxmixhMrMPCEHWonVM1+e45Je17D7
FbNmeNQYPEboRM3jmmJa060UuGpwdcz5eJOQSmVdpcxZUbJsjhKVSvDQFvOjojXXEp9JaleKoZTq
H20apd3sqmY8mUICoxvLoPI6YAoJtGrdrSRXpP+6zZRXqdXkNGO1vv7+L0Us3Ret81vBZkohT+qG
krixbf0lCclekguWEoIkRuRnDWox1Ag1KTHI3+RmJXyR2E/zt0M0/kqxTgfeIEVe2/wCAP65Vi9l
d/WfNG7/xDsRLnPXgKkhOQgKxYB+wi2NqzVpRFJFajlSmS60GcKT9m6p+C7pqW/ctWq01oEhvk9K
i3wwSRhSLVIfRulQ0wirzzTcFevdVwWODK6QvEOES6rKQraJPwRJ3PUKkYFEizlLFe0WkrZRszyQ
dF2n0zqWT7eTNQDodl/kClKQkbVI4ai0NdLCbEGd5X+yPYva7pu030l6fF1bKfh4A4DuofxYYzz2
zfSXz278leeUUqIGRqMUgqmI3pQMn8nw/taEn13nV+NsvEgMuQaNy+S+TOllTTL0df8uiYYEOian
8p7l4nJFCf6nLLyxm27fxVRCSeBL+ShK1Pc0L+EH6W7NKrqRtJXsmKyYJ5yFjKJhZ/e1DfjQRE5Z
s3pWXnWgtrKdST7uqKPudaqmUmkd2zxQWrJVwr8QM1sMQuteeUxz5XsZyOwZ7dO65YDYX/uERtL/
/FYBdqEedv6s7MVYLhxRO0u+nfFNDre8RGN/kKnOQaJccXPk9IYKM1twg6VglboIfbT8MhIZjvOz
WEU3J420fPeq+hlRuIe+D2pK9bgev1VRROrd4tlf4hrQIU5BEG2VSa77W1fit5jeZ3Ex+2l5mVqa
MXtlC0/k/VrlEe/Qh9I1rX5jeQqpC9aOFGNoJrcP8vWG9s+Cm2N/B9YHdo/uApjzVnWb29DvaLHt
LlLgjyZQufFRKi2iNUq7+4E2Wuy2bmnXzuw/SJZQJE9OlqQXK2WGEqKDaAefhhRkHh59dfgUGIfv
MXineZfdaWIQX5wX+RSlXaKy8lX+b9bxLi+mW/nbih0DSxA58DlzLwJbkm9j/gGwYNrL/NO6Y3Jw
p/oljKbvJot2ZuHuS5jcNKFB+JSLSpKyTJxXb4ZgBCUjtyavy8FphiO413djN9nzSarxcrjkD4LF
kazGcum9dMMU6jc5Y6VGjZ57YSzESb637vVtVHm0sgAwFoCcXFfeIDGLgKoymXY1ZP/UJoDfQQ2/
5c7j2XvqYNRayL3L4sseaaC/tvLdchGrzOjh8HkTyBsxcpIcHquS4dYNrYAehe6abSsCSUE5SMha
7oA6JlsYokKcJhnIFtmt/P6pqrJr10jAlujnjNKcj17L0ofIzw4FoRctZLfULOD/1YEYJmf65s4e
6GMQ3jlVvolaQNpb50hZrmPLoc3QRZ7ak2SuIoNGpY2ZT3u8AcC0wGgkGM/dV7OmTYT8oaTZ1wdo
9HZb9ypTlvGVESjIiyiTOMYuj6Lbpmfe6TEGaxhyoCdRnajSbvz3E+brV9pT/xXfneFdtkT+LmIh
P1NYQBenfIps2QKS3nNLFdEhVTjIdBwZnXYneBoRK0H7ifoWgs22Vp7l/70GvAWvif6gH/O56epb
mipWjKCoG9H9okK8xXjoAPWIxW3gzlPc6s0snJNUReU1qZlIddRWjGeNA7YUA8zM9VrYrwrjEcb0
G7G5ogPWaLhRy4MGMpDPirwksf3XZ8PN4k57AV6JGLhWSnNxfytyu2TWK2RnUGzwxCh1DQDiwApV
XbiHS+UmGVhUMXressvyfB+l5cE3T2z2p9iBUuyMHCLalaJrmE6vl8K8SgpvJ4ZNQnD5QjkscgZa
GuN6lo3uN1lhqXjIT3mL53vbhkqIHG8B7AkCgCqJgAVuJAss1ZZ4JFFX2Fcy5K0kESHSKwUzTRKV
8fLTmMZjPL7S201BHavAn6QEJLlMs7efmhDmCnGScVmlcDFo+EjG39Dbb7Fin+QmRRUw7gA5sa4W
ZXi0c6YQTsqrrKQ8pW+7f7alHlR33UB5e5n41E0sWHH+93HVfDNgfRYbZFcj4M7HYhhhdir+6ih8
szP3ea4rmCalyDWuToMDs8oyMlSMuokcTTE7odWBosMRqS4gxKD/eUuAKsiiyn2KuI8iju7OUuxP
2bhhfs485cNK02t6nBi6Un2jd0XnErPQVD69UlPbkLBcS3GrkhNT6bYc1/lqIO4BLheswA2SndBD
7BrHuhPTLTlbVwA5ZT8Bmf0H3oDb87qO5gcBidHvcRR4UjSlx7ahBxVMGLLR9wxEqYwrxaaMgsch
wFOTUfVd8S7aSXfE1bCeJf8gMaYYvoxuVK9L3nszD8TiTLrzqTdr/kcyKeL8AmPfpMn0sSZr+Mio
FaKm4Zdip0viHdN70h6ZGA7xwlkNta//KUhZBS1qLlfQnp3EJ5PVFQ1JjYu54v6dX+vnDoYUYPjz
wQQ7x37btI8ZOnwk1OdESlc3j/x5FENYQNVASlQisahrGlj9jazoqpek1NGG3cafo7U2JcimFQWV
+oQk4fImuXTxaTwX39hZwpvRL+6lmkDz2GmMcbWrvHiPjYtoNTlHrTt+t/abLOy6eSKSixEJiEWK
ZktJF39frM6Z3Pl/xo3xHJ9mx8ARwASqcienULyUVcFR0JO3Voa3p/pJQW9vWc6HgLxX84cGEmyw
Ouy0Tj1GGSdH6S6aF73NHsNZ2TaJNAT6rrf0pDblVpJfsi/6ElFQ+efuRJ69Ly3zRi4p//LWAD5L
cgTCCoRTVrV1zUdXL6/X0+fQZ5vTYkcMIbskj7nKF7qKTlF4mf5Co71J0nH9qHx85MCqtfM601Qi
sicHJJeeUi1ntAYKnyOlJO9e5XysDmNcb+SKkiOME3cPQdZaspETuVbFLcYtQJgL4zBbI/sE9UAg
JdO6LV8cK6Mv0NuPtoKXTx0EH8rDUsp7lCE9LbdSquls8zCQsdcYGJ+QrSJKxXOQjhn10jQ1dYrI
CmIX7FQ/vY4stG40N30IqBR46DQUTwqsc7HYfjgkWcrx7GNCmS9MbFUyZFBmvZTQo5nnAfNqo3pG
lJnMU6Gd7rmenKuifVXK9jutk3Pj+of1WjYST+sI3JwL7SW4Udhht6yeCouxPcX8bkGjqQ5V4PUL
mD5iLVXfloZ1TxPlcRH8rx99V8xBopDZ4SfKg4VMUlY65SbeSu1Saujy+Gth0ut/2nErOlp+Fa/i
YxjUFX6yRAM6ctmw0ceG/Lto62zJvjId0r9/1r6mXReGiXuBxaw1MjMk09ZZ73JBcQcEgkep5t0n
ipNjJwpIjqOYXUjXyTHlH1IAlfeVUMjlJlgKUpliSARBbnTlVondO4kZ5HMSMYJ6vU2rmknC7Lyo
vngcD//H1Zktt60sWfSLKgLz8AqCM0VqlqwXhI8sYyrMKExf3ws8fbs7Om5cH0uiZIoEqrIy917b
J3/AQ1HJMXSd/Plg4Qj+hC1R/aw341pbeXLXyPbbmTJs8LDOeB/WFUPhEVgv0FXL1+cHyyBGr4bx
9d+LyVpPrBpYG6JrVnQP/5EZrb9NkZhPfeLcR5ZpCXvJXYjsme7LrN22GzVk12nOfv6zpWex92vi
87qlE5TVPptjQdg157Nk+buWGuuzdOVLrOqXdXehsXSgCbdfb4/1YcTO/SC8Z89ZH7iuHZ4kYsA3
EObTBVhriU4+NGx1qwhrXW/q2Qu7kfVf1XimGdum5H5TtxipDEHfo5BmmeaxXpzcl6/1X1qfiDHa
hxxtgOX4ACde/l1UKbri6lfBWHSsmocJmW4/flT6/JfW+C9eb07gX+upcC37/BTSi8puvU8LdH2f
oqS7dSaU0HUdNnBdcJVrEcr7VkHB5jfhjDHlA+eNe1HUpsMRwuFunTCuK8X6ZpFJ9g5+eH0ymM/u
dZDl6X9skEMqfi4RY6yCjbbqr1ZLmJ3PXhitcXnO9Lhejuv/71Kn9SJfL2BXwGSJRdg3ZHFRgawP
uEt+S7WqkqDQ05Bb1b7YqD4qvGKDQVOUi+s/bYc2WojlyLbrW77WrYOrjqqfdvep9JeIi8913r3u
RqvmMb5UpvF5f1qWnH/3dXZ2sJ1LWyG45RUCfvon0OGKMStcN/p1TluuHXB6y3LO623NzRIwaIFG
CeP+kikeqlsLp0EzR+e+nEUs3KMRiUegx0bYxxFwzEpAaRwaa1MbzY+d2OWjo8PAz7RjUVfRldgo
PACCxAq39LbKhSMFrhGWK9Ibq/qtIet5clu5K7O23boeSciW32ahyrVin44WyRLGvO9GNG1xOWZH
EbUCKLUKpqWMn8DJc6WNjwlqM7ozHujgnWXG9alCGm8gkZ01Mb4mpv5j17o41paEZ4h8bVsl9cki
i+w4RflKHTaBG3WFt5tQoUzGGeXeZ6uuBr9AAPOI+BXiLLbZEB2LAjWiMdbJkz52QebCXSd0GKMY
6NLExqYWycGCDc6TFsAxWZ+dmxVN1lmvJ1Rcyr5lUqzwcH8nzf65iAZ7ZxaIHLV2a2e1ASwiszcc
+AC1Bq4okb73z3phtKHu+jAD8YXgwSeQVhjVuxxaM1ji/lcmcU+P7nJI1KhzSsUXwsE/ggF06ybz
1rV0eBwidXbVWiJBcJAhYZHTw4w4pdJlOHTNHwkFS9YzJDeN15oAxhBolxZgOh0QTQ+h2QGvKcZi
DNp6HsCEekzQ3exkzgxrHasqt45InM1MSC2BNKwrPf5QZ4zfTN0PexO6fCnfILyAMivNWyGHY57O
VuCTAw0H2nvWfXPkce23cuQVK6EOaR6j5agbG5vyTRvmf0xvupBWBSAvMbOt0b4Jhtppnp6VW08b
JEcXoP5vOhTCQHkj3wyjX9jOYWzSP2WbkG6lihegt3Lt/Jeh27j7PPdayjh8UHCadFaDmd+vsN60
GJfn0gno1XjblfYBK4QybvL7cEw1FQDT3nVp9R6t5hcTHEjTkFPBrWD6UKIiT8nLEuHDFBrrA8m3
a2BJgkOWTnLHnNwHqpwNOWbnBX/uMoinCiP2qNHrkQL5fhYfc5OLRsIuSGaMjbp17BZjOgGNZZWW
2LkNXGjACH4nQ69fsW3TlJnj+Ki4A2J/CAfrN2HKzq7HFLi63U8Ua9vpn1gtF499LEgthTasbhGC
GdNBa21AYlV98Vxk25E9a7tIsZgWUQZHx14InSi7k6tLuRM55L+IFTnI4FluV/K+G7FDCVuHLq5V
gTCdz3mRN72arFMeN1tAN9hCmppQFADj+mCEyeCMwRSbr0QRg2zmlJxGmDYTQjjGbAJQxaSqZPhJ
W/Iwpq62GzTcEnEdb9oMcaYOVn9pSntLOhk4iQ5pfTsO5AS3h6EoqoOmF2Vgl+mEn/dZcyx9n/LM
cJbQfORZDD2IO0Ob5/1EqbXoI06pCnSzGlS2j/RhDgCP/LP8Ndr5Eywt6RGuRUIK9OgJkobsxx2G
bS412MzGKlYzx3FXm1wubpntx3hNOMxRIqWa8T5ih1yNphq25VO78Fu7ZucGjNtv+Wx1G0uSqUtA
RYNfdo4YK/4WS4W7cH6p/BLpytKInUbEt/lUNTPpPwlhL8UEFqHJsCa247VwketHE4Qkv0XLmOrY
ANawAa0uCwCfuh6WU23vRqSVSS+Rmpvk0aDW3JX6L4tG+Smyh+0g4QPMQEbDxY5fdbXMyN6NYmOl
M6N8d/E2vm2cUYhURy/qMN+m464adCKLAE7oI7RYcyDKwMOBxuWQx616yULN9tds2SkLnGaCuEks
hFX7Q2B6jR/Wrk6vOXcr1Oh4TuxMFfB+//oR9ihFnFMh301pxweZK8QGM+CFIZ5PSeGGY9LG6MS8
pxrnudlCnlQZRMdZ0j2vlcWbnPobZyxJ57yyZeqB4zJdlPjYAr19SXztOq6N/ATqDkreBX9xhudF
aQYzjTKE3j2GnaO/Ow3+8Jx9n45AlNQuNzhBFEZpffmNBinSbm9jUb7rI+oBkmCEzMctSJcXRwwe
uOkEkLPT/AV9DL2/9r/IOTTDXlxdRuZswfEbI0h/k0c9skdSowkBmn3w64jjH/Ty2xbujrma6O0n
0XL9uS6XmgCYBO7GxuJu/K0ikpGVA4qr44QQ2fp+YcdPM4MJ71AQ3AAhqEJOQo0/n+trjRbo1XEd
FnhvOiBFJFozg96eOSgALQtcnl80x0EXu1ZZb3QBW67aqQcKd2qy6UV/yLpqKykqKQX8bA/o9jvp
eIYjNAurpJT1TXfr2/qDkoJhFw28bSqfHKc/eCbhrO78aMhT36Xpjl8bI5+hfinHJo6u1L66qN9m
c41MjNGeM8X/gAeqt235XsTKONWFNE7KMvNNY2sM1PLpVCuP5WaAWGaT6S4AD0zcdGBqK/oGwFN8
ae4826tPpWcezGkZ91iNnyodN+UkQAA5IA3ZLE3Ar5q9kOkEgp3DejAmsTpS+vuBMTWkUqeqOd1/
DuDtPCDIGVqj2X2QkfJZWiAZLazPjdJ/6Vq8hEsBuFfTwapjlNKk+qxGBgnMzQYiUWHJyQozZZcy
tu78luNpaRJ29Do5ldiNeXsGRoFRiCQ2O9X3fdS/jjAON4mUz1JJoJ/rH4lpNCcYPFj18uansShH
oS7c7A4nilFchi6zjlWzdCdfa7pT1+Y3khYhZXIAUhlAeJUz2x9wTFXiNJVZDYS3PdqoFQIQ4wyU
DYRaBhT8rQwazghFZD7JfNlYHueJpWnMves0B8PFzq9rACoKYrIR7xTt9t7paB0uhShhuXKpT7Vm
3PIu01leX8W8SKqdMLWXcRmyLeU0O+E0MtU3lc5IvcTU65hVz/ktqlivclA6fkWtqOcsD3V1Artd
nYbKpo1EcSVngjPycTIDI3E3hgHfcSrJAqzKnBCa4uyOCuIZJaK5qG/b5HojgeJioVqqW/bCMYcP
XLlcOpH1Lj3sBbSld4lJbpIvrghkkOxOu6WLwnHRXwuPcKmSCLcKZcB6lQy1y7GrplXa2l2+1eqC
gcKwwCfVg34yQtYJCo6kCmqcsfOcD9scN8tGs8AqDX/jlSpGfkmyw+16NU0gk4DRC6kaDA73e+kt
Zg/6duA/BNoMOTHpJBjhjjltbM2BRRm7SQThKdXaWxy90PT6SzaAvSrF2TQl3N6pg6qX5fhhoktr
zt/ZsmBiUNWnQ3nidt5OZOZKO2MfSmLDDN0u3c5kTrAA2heEwDpA2exLSKgog86LLLof3eHK9k2N
18j6SnXeIeX719aerK3b0r5bUYzWvIkEhYkkBqpWDkkB5FMWyanICGbU3luJzT2Yue1OxlDARpmq
AaihQX90c/+stn6pvj/KVrzfbjZy9d3/KrPcBYazPuDfb7h/b6o3+Cbrp9FBmifoe8mEct1I7PX9
LhEzoG9jzyjz8bD4rbtxVrSLafiv+jg9xOQPcP/zGkyEcnZl21GcUxvkytoAGhg3TU9Ehq+6TQeZ
OGFrmMts3mpa/6CymJ7WhDSmlr0iU5JGY9btezqhxrqy+g4hSxT3qHXscZuN5d8hdZ8yo4jOcZLs
CbyDXulFP/nsPy7+n77H8RjlmruPlxmFKbCGqbdu7OIiKMtL0vmvtYdeqkXRlC71oWezJ4otOfQx
k3d683JrLMBLKvfEVtDp5W4YUKqUY2+TG5V+Si1zgzk2tn3dfHrbxofiY2ejT11JpSMN8xxL71dH
ClmAT7U7eaW/sUTk7lvvLaYbsumZMwYDMZEHJUjVSTDYWCMzYBD8xFUv7mEe8JuU5GNgp/mwSdbl
ROxykGzhbk80i1Zja6gvln1ZBItXOeuXEoE+Cs/l7DR7Nfv12dXtZruu5XOsJxtix7RNoXRW+FCA
vNxUDdNCnFBqE81Mk2MLlJJ87DxyKhS4H0mmn6nLZ7fVJTSq9serxW2EX4Vb6JCOHQ1ksMWDHT93
4jXvCKYbhBmaqwzMEJVB0sdyofF0sT0/HJsSOHXfwiJvChKXB29T1Na7ZoDmKsr26ujaM1h0kr0K
Nv7Fqk9Yfz6KeXxriv4zGgvooUV6yslvZolBjh/NaCCsqb0ZDaX9sp62oSCaEPOXH2Fkc0A0SVn9
1dMpdJPM2mptBANfbjSnykJ9GC86SO0gquikggJ7nGqHYq0hei1HiYsiZSM11W7mbHmr3YTXQluh
aPl6uKgTf9s47d6Z0v5k5PHN5fyH0kpwTKvjeWNX0T+pthx98qRCX5NBJfyr2U/9lnHctxj7hExk
MOyLYR/FkIZYPlCQ10R0IrEMhVTeZlpSmoV05naxOJRUToe+8f4SSlLLaCFWVVCmIqStuR5ap/ns
NOVvvFEPM0s/+1n1MnYeAhEJhtzoHmqTKMFpGh670Xryy+VWw/4KIpf4DYQ09DG2nW4REdKBp6DH
gmjaPqI2OLRaU8NhQojk7Qs53UjOPjVz/9Ia9qfj55d+AIEGb4WtvzmXtsm/6OlPA1xRQ8+Yvg8P
s8TVSYSh6Iuzo9kPCAKhHLZNG8aZ90h3MyDrbng0TfUrpne3qelaVpFNEQC7mY6FsVWC1z6SyELz
1CkvQPUH7SklsMvIeLuZ3XRR+11mRCIBbTMCvaALMNTdedG+XPJ+U1ld2kpeW8OzdqMfdwG75OHD
mBGIpmauuFEhpzn+ManndOv0wxCSlGPQf0xAJ+UD/7jjqUcSdQj1+qOm0ThVgnzVzq0+C8fZ6B7o
x25+EaXGkJx7PW2JEmoJ5FB5zJZE4zlYMvWIbn9rVUA3ccQ+esI7AjQttt2ozrqDnHFoz1qO4aeU
0SPJugO/tr8TqbPNaXMHuquLsIrJBXGNRg8Xs/4o7e6pM1vECMR+lMVcMn6oQ01SyzVc3zt+yA4D
ENESCbWq+1fXs5fOaq9N5vw1rA+/p8DniPEIsOzgl16z9XDgw8q+WML2d6olNDKP9VdW19syOwDO
6JatJdhgZ7fURjPHoIXzZJsHcP1BJg6bj/oQWbQy+hokfbRr0+5MSeVkEMEBtjSM2xGREEkYIodp
g4zi0ChYrBpSJoI+AbA1UQw4LImGxa+k98+TDaYysTAFxZe2NzlNpPMOvSh6PQFtsHX1p/v7FWUV
dRfD5KLeG+uhsPSbz0awFxndjbSoQyvZPPq+DeEBbVIbyJlOolag5QvdLVPeujL6cklTX2r53jnI
U/LqqGP62XPa6U7/+4egD/Z/Prx/oba1XZUN9kGNY1nu+qxXJD0SErCZR2NtvNf/fi6lR35eWpnS
31z/SgxTxDa49oiSDjrbNPvt6f6HVw57E4j/QTj+U6Nl88Hi3aepTRO8sSp0FKfOnatfma/dHK14
bawBXZ/nnLIU2JaOyeQR82jCejKf8tLDsdYT0SWsxCeMNwN270bFNofp6JsmdtzqI06BBo6EKlKB
+ECkmGTBsqF37ao9qaKHxRQSeCoFdWV8iYTnAeb0m8s2PrWOthVdReKPCw9zSMojWFB5ip7xipWc
SSifAMClG5IAHrO+115M64qqhVyHsYJ7O9a/MlMjaXSO92T15ccqSzwiVwJgwdN+VhMgfoyIY291
nGwlwD53O8N1HAmj2nRDKVEjGk+a37+WRXUjRQjXQxMftKnsN0MjtH3UK0C/VvqwWFm5hZbMwIk7
NsjQ4S2OLo/A1n+oG45eC//EqJUIY9osQdMr6nv7JzKKbotnFe5XCltNi56A4rVhMtU3ajPM27GR
heBe7IC8QHctjW5ZVKRhFlUPa/bHmifgetVjXcFKgz5quNGTZ4gnnSUX/cOjipt9NTl6MBXzO5O9
loCs+MHvOWXOUVsGlad/I/j4au3PQqcmRPzLE1SXUWUYvjn+Z+Ve652taEvUBv64Z15RbGDuigWe
eGPa34vNNMyb47+maT9IQa4R/rOtjvSeYmB6EfEPBNK30rt0I30mw6cl5pTl0Z+6M9BoecjtLVhW
4mEUL9uY0TMRI1ZFC/R6Wm41482zq3PRQCG3G7pQtb2I/frDC7u/Jh0s57W7TCSaf+m8/mVumGR0
kA2H2Hu5x6QlaX8WjKk3PRyJqk/KTR0hYFiziGRPbeF35stkVzsfztTRXGv9JhbbOYp3+dg+2ll/
yvRix2xWEAlBExAqGvc+AZtiGn45FrPItNN/WoTWwf31HVuBf80h5Mh0+nBg1SOdwv0sXuo4Ppm+
thxcx2tpQ44XTbR7W42fMzObndnHT7HSos0k6JNOgDEDu67zi21A+U5z/UpZ356IzCDzNq9Jlen7
5SCxJW9rfvK2BdkYDCoad8ZSTRc2/icSQaq9auQFgnYS9iXwIq8hCl6L7NeYLv1G0zi5iIJ1SCB0
pnIBF+36JaHt/kLn1yH2BSG6De+/+KHZLEMiMo3F8q5zQu2fJQUdubklf0gn4S4ScI/JYCXLShnE
BVuKlzzKfpfVbG/RMJNqyoywgu7dxKxM5BHlu85fpmC2B+/BY1tl3R6RAawfNkZeqz0nGzoh88P9
EffP567kMF8X5FPyYC2c1mhtksIJxATQrXGjhd0k0oWDRGM/uPPvoSHe0ygN6+H+B1RF+9+/Fd2a
vkicV3D/HDmVM76j9vr/HlsslIqD1+GtKx0xh/cvt2nfnGdTgkz0VId8jh8/Kv/LqrzfpI1yrWSg
0ydiJR+M9W/3DxEIdxeHfMf7R/fPQ73wiNGmCYG5BpwrNwht9cXLdv9+TK7cpUpi+zjrtvEw+3hr
lpjz5jwYD8qIaQGnbqPTIvRIyf7fT4LjAWqSF8b2/sn7N6dMTFzquBNjPod0iRWBpOfiNK4/OS6i
dg6p/52jVkpEkOtD7t/LjTPuooRkiEJZ/kNOa3SjZZYXupXiN8w0DjDV+pWBi/bUtt3x/gVzSaOH
3ka4YUzt4/1T9+/3fetbJGV8uH90/3wTkQZD/ose3r+prkZrR3Qkkff/82MtYzwCWsivzQK0lWU8
uUD4JcthVNV5WINZemsGQ8wXU0TjIIr78ZkVvDm2peIMnsoo5JRcXEQ0H3LBMke4WbNRo/1KzvM+
bSWnPo3RQJVVz5BXKLlr0MZ2W5c49VDhovvYWRlsCWAbT1rXtrs4wj4FWFSAeV6QoKcVMOUB6mWe
dIcG+kgQoUbZeLr8tRCFOloduRw0r8h52tSC6f8iSQ4ykqe1kMwlVcqQ+7+cyH30MhYW5iltqs60
zo8NYUiA77tdPC0+MSND2Hm40poy4iZJL8y7x5XpPHkFHQ2f1kNJwU6yx4Na9+ScoPrF0BjgcJLh
nnrWmIwAKYm3ZE+QXFufRo8ujBu51zpWOz9Kb4awr7kadmOzwPmR8YPhELsjzJc+IjIrb0x3gw7l
MyI8ClcIxuQuojnhNEC/BZZVks8Z8RyLmKpexcuty3O+q/XgHXT9h1HAtNKB6KQ4tiyFUj/3PoaU
eFPdrY+FkntzKg9+8jRLeVSjkAfPjg6Oo8Wb2p7xrDAK7m3z6pb9QfX9p5l4V7fxRqK4uxNBihrL
NOsgw/Y3FzGszNpLIc2PuHGp83k7OXyhPeD5xtMjY0BK4x7rdom8kLkDE+BbPgHzWSTnKIT+9L6L
AxD8cqBv092HR5P+4MNYsjgFbXm/LZPkmw4IoTkNN4Ysb8KtIUa770Aeui28HgQtFYf1rmcts+MZ
5npz653mkta/TQkVbyKXYUxDz+3Vwc3EAwlNbVg08WNp/M4iEmqImE8InHfZuCcoo2vur98BgZpo
7AaRQdZmqs/vYmzeYGVKcmGYEDVKDNhGtRDzPQfhuvx2uSITcx3AFoMD4jn98QqbBElKKULayBCs
hp9kNnDhsgG2FW80PkFODRr8ZsvbslmfqoQTkj/QhzNx6YQ1JnieCIIkH2xqSmsUYSMatv6PW9si
iJvVyllaqDOWvdlMYVWmzVGBLmuYg7Yj22Zir81sv6f9PO/GRe1LBjsXR9AJGuz32WJGbwkAFUN3
6UXy5Kn0aLjYYXEjTfOK6DW0d8JrbkYvw2qcoagUR0ZfcA0+KtfM0e81tzgudoxHzwMAksCjL7Xz
FTmgRc+ssONITGDKx1Q0zKTJEs1f9bJ9JnNtbRS9e7JOd5x+0bF2gmOnR0REvpR06JJQm/W3vrVf
CHTdteZwisqCUQCQ3IxctKY1LkxQ/JB7jrm+QB5PiqdcTgW0W9KzKRjq9uA1Df4Xj+SNtn90sxpX
EjpqFtN9V4/vUxN1WE+mTz1tQ483ET3BvHPzgUn4tHE9HySHBftP9V8S5i/E2OTqkjQOSlI8RLX5
EIMVd/Xir903l9Gxas62UGKhaqZDrja6iStdd2iOd15N9FmE7Z4GFUF0tpEzbc/zi2E14Fgq1w50
+nvnygJd3yzu1dP6WzEaH1E/7EHpNkcAPowFqi8cM5DFa/0VLG55GF9HJLu4DUCIrukPlrnA2XbK
95xKW/No3k9ZBc2GLbhSF2yxks4NtaetPJiz8qmjg5s581FI1pFkTvDQrYT5qmpelpYsJcZyGKrI
Hba7hQ3advH7v4/MsDwohScCwBkj0hRumn7nr2l+fXPNtDjMyf2Duw1ivLG8Z8fzXzMmu0x0mxv0
fFLAbkvTXdkP6d9Aq9znnvPSTFB56oUsgib+oyXZY98yafB1xoYe8Vnr1asVtMcKEslSxvVZRwcY
YvubXzgoAdzmjbYEek/6KBDB+e+OYQRhAwmtEznMYSrmTw8fDX30R4JE8e8QkBiAaaQgI7ohi7ww
7+Fe2s9cVEglSFvJMitYbI3Ub1jndFJpqPjWR6r3BNB0Cf0zcohHffhlt30TEjhJSqGbtm3g6rQ9
Szrf4Jnmd4uU6wSnV8c/pXT+sJl1klHDsGgBAU3UWbMfkiELbT3d+a7/UDGWDNy4eaMqPLomo1jz
fRUizTHhxI7jeluS9Ji1to+GVn35Dhe2ch6RaL83ZvNnXnCYiUUeOngaDorXvak/dwqpQPHlZQUX
fj9908d7UPG2crMvCryzGt3jGGdbxx7ZsGXsbkBhv7gIgxaZvdhuLjE0M43L5/PYg31srA5DZMFi
mY83GElfUj5odf466f84bYVEZCiOsV0TpKMD4Gh2yqU/j0z2JmNr78B/2PITgH1Y866u009PL3G9
x9CLMez6HG/s+DfD0oPtzvwKBqFOfaY+VN9eqkwikiSj0nPLs47CwonFr8Q33kmn/GVnXB5ixZ4T
/R5Axv7wp6FDhcC7MSXad91pn4pzC6JrWCZ5UEAvISfjIkkQL4yJedV8QVtxIswZE/9LmQ8ktvTq
nSYvAKn03aJHsyky4yWzs18NWg0iOvGoM2FvM/lktdpzZeBISChZ6g62DljiitjkbPmKasacPLGj
gjI8usa3iJizpcx6EouiyG5fSAeat17xVbfsmB1o+IqthZgqKqi9M9c76RYkqPTtQbPVJyBsBkfm
/DU6PSerUj5HRtvTuaYvyxa2GVBvcCxmmK5xWdFKOhrqujTuNsvPOa0/XadBpwNZLxvCO5uZ4ToZ
Urs+NcTGmYYtZGd7Q8NZP5fqbZ70qy/Ypd2WV9bpFVHP/EXLi5My9fcxd15lE+Hws8+UJ9t8GW6M
lKprHF9SuoEeI83IfmmF77DPiVs8Za9UyA9G3NDCA5S9GWvrcebeNUq69MRnkDj6lyDTPuw0PFMg
xsc2ueWayMitnUMxyI8J9mFQOtpuirqLi0oclRl15cipuFPOm2FzaxUz49vFX2ONC/s9LkGSVZLB
NCafL/rQxxYAuJmX7dFcqreFdtdUV/VhrMGaW+3JSjQWe/s9y7I81I3hOjgAlPBQUFihaqpnWARp
0oeQbt7rhXN6l8yfPTlsyVCdFraLqUtZHuPtMMpsR3v6jPu6C+TkizWAHWMUal56Lt6YKQRXygw5
TYL+IhqzSm6YuiIiyTAb9OJwZ9NSW0qInSQpHen/oyz5zDwIwQvRCKs1w5xWoUHlvrt8B30MH6sI
vJG2m8/IpNchxE6OzgNkJLY+WnNchzQ+8odFx6+uedlXjU05spjEcTfN8bNlLCezrn7nwuEOY7Zc
lzggDP+p0LyfYpo8zp2IGQBGUbuO2Rtjl78JtcC64/Rklnic5gXFtW++FoBEoq46pt6IQAK1dqtx
sYt4X6T9jn7BE8nHS1AuuN6sId/0cfZnmRomivPP2H8oYwg1LjycA4t7dLpjltmPmmWUIWzYasv4
DW6aDaEjQrKyWXqKmir3b1lHB4H/hbHWHEztSmSYDOt5ja8qC3dr2j+Tbn4mpvMRNc4la/uzKvuv
waqRyOKysgcqM1V9ZTYvqxnb+ADRjlgmEThWmdNYWIVLTkJuxzw/Owanfk3qb9D7t0OZ3RK3Qj0m
cXhTBU9z+eIuBSKLdcDsTZx+tOEizVGAeNx0valYJTjdle7AEb0Y8QD/EG75btvWIa5IpPIQBeL5
eNS6aI3CWLu9tnW0bMkEToJhNIvnrtcv6Qy2b4zc29LOt6ZR9cWaxC+NnZqcyWuScZktg2QvQo7J
Bfgr68wHrXGIFyHrY1LDT6T8d08k26xNjtFc/knNmXsbiK5ia8fkH7gsFlttzfISTb9XXk6B7T/Q
lzzPwF0yIhMoXCYY+BoDH0L06ohbGRjJNXIfmC59o7yldmKq2fyhwbgp3f4yFfJRF9ObaQxf7Kyk
BR9Sw6Bdu+BPRSzhJugnNU+efHDRK0Uzou0kKrvYeNXIjCIGCawZB7crvlonh1WW02Zk3OAK2PdV
Pu2GktA30b9QqD7JZnn34+bqz9HByycAKP1OzmnPIjic0fltERReRD2aKPSopDSj+MBV9WVGzT7K
cy3I9GWb2/z66B9plrfEpjJL12qLvsfaZ2uPus+yUKXtCSoTMof8WWY6v2/8hrwwo/FGVhkA10dd
JRw1sAxFsj86Ot1By5loPJIb4mfettaxeti0HR33hVDAgMAHGK7dURvkH5GBfG4Nn3+Goca4EHJf
0M4j+vON2C+EYrwjnuliHpPbfk0xb1EkkSZ0SkXyGqFEAEh5TlzzxRqLg11HA+Tr5Rr3JuVESxSQ
iCxiJZnLpXIW54H6NHKdHfla7RKFxWxw+DWnFzIibNpS1n42jb2ZjkQ2w7Q1w3KwAKHQ6h1Zeu8v
YipcKONI39gj0yTDMmLpT9pqHV8VB+5M2j2Tja7Fr1m2IlsHSsxnbHpdgkXOdly1o1SjY0MOtW/q
N6LAdma2XrFJagfcTRSyTOEppR5szXuhb8DtVI6fpqq+7bJnpuqYN1g6LNnLwoiqhn1GTo/XMxJe
zc6tejcdWpVFPqCIIPyTCUAEiLH4cocvnwAveGoM2Aj/Qv4RWbdePdIj2Me+2hHf8OyAYGTZ0mgz
AqPkwMgxJRuvmhgeGzQ0IYGch5H+nKm8VzvpcnJ7PwrP2qa+KXf4cKvAE5yyUpqCFtb5oPPrY22r
l3SyzK0xf3MY4rznESJTIQeggikT5I4oVEU46C1rZXHtdFjZiUdQ86QDiO5QQbaMz6PsuZkZu6vp
VpVyO87DN3lq1PXU5Rx8yHa18PbAi5+n9G2gU7rvDO8a5zEjo5EEwlk/oKrEXl0/CYOG5qx7P2UC
SL/DehNY8SlOlxckMgZwm5oCExZYHb+ls/gnmWC8DeZPLslzjFCQTGRDksVhByV7Bq1KevSJaQVe
TJdVZF9TZfV7FzwDrFPqE/J++gE1kJjPqbDcfdlPCR2X5XNZhp9mRsFSssZkQJiqVXscTfkne94u
bqPXJKEHXDQKgO7gfvv28ELO0K5jpt/Ez6oUxW69TqySaySfI/JNcXiohaGx6KLf8WI8LhwVZdI8
arDpAgBiPwD4QoLi2cciFURDdbSW7JMoIRIP0UWAiUUgif5vUBWriVxC9H9szU3ShO7oP3Wl9bdw
8peEJS/4L6LOa7ltJErDT9RVSA00bgmAWTlY8g3K8kho5Byffj96t2pvXB5bY1Ek0Djnj9P61t7i
IO3ivPX6tNGx69YVOJFH4tjQRAMVNbe/JOyOdlNtHm83iNT4MKxpKbC9/3DvE5bLEt2m6u6zpgf7
hOvy1BhS7pxh+RREX+Tx9+it7m6YeKQ482HAw8kajGChMZPf0OxIE+sSwzW1HT5JbZaG084bAmSc
7iiURVcof8DxxTV/e1aNcfrqkinHVCfvh8Il4Ks8Ghtp0BUZdkviRFM7vBVzGA/2t3V7NiQKqjpO
18fb2TmJ7aWNeT2xQJ/ZtKy21MKd2Ph/u6o+mmuNgn2htzUeziRd8XxjW915Ewqcqb25UuHK669y
VQ/SPRsipW2+NWNEG1zh5tj8IsbIaPR2WCdgwnVithp7gmySXP1xmiOc8tuUW/2+YGv3scdYFTF2
DbEh1LCDmi0WpaaaGOi87PdeMZ97avw4DpZDX/SvKplDXEl/qXLFN/raqUiusXkyvPLHreBv8/ZP
4efZnYcnVd9SUDdW+ktaiZeRY5Fjn7FrLNSfNQ+Snjj7eH4ZEamXWfooFMLheqAkXE99pONrYwiE
1oCWhyZeIRdrExFF9kro0zGzcs2JiAu7mOiOKioU5GYy/ZpKwTbbjGc3wdo4jF/G3H61Pl0oaV7/
ON5iE38fmrPZBBBtJx8NR9I2h9otm30DOR1khZyOqnJoYkNa4WmqBFBZkl8wXqrbtjI0FzNrj6pY
7pTrnXwkZYNUFc6K7J7+nz3kH/TaihO3tted2xTXwciu9bber3RTcsEMHx4hnHllEzfkYOmmnsxp
6CG0dfawZr8ZReOdpHvhdqHMmf9jezHedefDM72gbbMnlxx2Y6oVJH5lwfZGji5v/UAtT42MKtpZ
xeVhiVbAsZOd+C+Wml8Hb7R2xAgWJ4K50MZZtAaVHZKVbkHHn0nm4+6lr55yo+DRx4kFisv9SbWp
iWa4mCjpZYCAEnfQQU8UlMzo7wwDbqIez1Urq0ByhM1MhcmC8pcqPMLoWWPDzKgPbjmHHlobK5tp
Nhu9j8L0n0acvFi4n5qbrdlPiMsuuCWF8B8ECFe0ijSLsudNu9QvtnEaJv5w5vmIL0J6cWDUNAca
CR8SMmGHai/Chce2JrVSZd+q/3CLGCuTWBJ6vbwnYLW9L7yXysVM2lYzFVBrdiUfYQkzl5WI7Mmb
xldme+j7g1g972TUtyT3iBS44Y7A6qhUHSxYaz0ueY19aHU+amKYQ4bie6uwUMUw7mWS7AtZD//J
EY/m0vZqRwE6SeFzuzxsqOZRGv831P6KBJ0wDsk+vN36Nem5nk+27I9NzTiVFFu875G4zuBvAFq9
FSzgMZYVn+bOYCJzinfk7Is2IxOIn/Z2vq15nrf5oe6B92wGkqEcj1ycX87w2o3dh5MVL8gqkJ3h
awuXdBrub10uUrlxMEpOl38s58QmhfaRWqBLj45135YTEhTqBVVNY67ZHki1uo0UCrXW25TeHMl2
KL0EkVl56vFT7pBFvRLqR7ZtF+SI1rri16i6NOxs24x6xYdnLf47bKBiL+UTm/MBi0aln5nvqCsW
hsPFy40zNh3R/7R9bGP54DqChw5+uwEOo5ryNxufZTRhGktYwkZs9BrM3y7W05KkzJ95gb7NmZ6A
tiOkRz7lX6j3jKlMQki+0EN5EEJL6GBMQdnsujzoBH/SjTCCV4uQ9fwik/TYGnpgAZ3jQIwgFomZ
B1aqZKDH8ZUMExVSCV5EvtkkV62KkMiv57KI3zZ0HAE9f/5eiuVhFI5xTXg26pt238+Ma6Gkd/U5
CLjLtl8y6833NafOgeKE/Ypl8mjfhvjF4f4FCHKxd/TePO9Ku2ZGXARYkSkOqzZf/TmNZoHqCQw0
Cy3pQkNlKe24CvjAk0Ac/iK+cSXj6aRp6wYMjD7xeVP2msWcqiJJhqMQNetPvjwtqDiKZiL8yDFf
qKjgp14AYnRlUL5dtQnmFNPiGYaFUjGkRT1wQEj7Ys6CmrxtVhwaDuf3NP2GgcLNkeCfMdAs2xWI
megyOPxe7rLuvjQSpvEtGjvPODep9YNuczz10gflU+xkS4qlQmRB7mDAS2qfm5wLwhzwltRrdWaR
uqoi9naSKuU9WsRINnRor1mpAvJNzJBW6UNhF/1p8KzrZvfVPqefWqr4gBKVaiksWsns/mlmrwmm
bjxpYMNdZ4DvNI70wqw3CtAkI1z9uDkYtA0TMD8Ea2V9JLzRvBAaxVGnv2DlCayJdpg0w/PUpTOh
QLhFYknKwU3WX7ruF2jRPt66T8pzgs2mkQwREfBQ/iwSbzqa/i33l6f27YYTvgeCyRumK4td2gRg
8wmHzTLCLRg3fZaWqd6h+9xz1l+UB7ljjuttOWkvao5fhrqlBkH536UxvtDFVUW+R7S8k9wVJt44
STBulx7HDZQff0fIxbOBuXQfnIglwyhaVg7DPf4G3v14M4+sERdl00085VKdFnSagfZ85JuKB1VO
e5+tCNyDekHyinSgSBvu78HeF8PaHQeFja/txdFWhGKQ3rkrSFPdNbkZkKrCBz0whFHw9taji13t
5c+8cuK0X0AOErcTVc22CUNHFIjddBenoUMPcbobzANos7sQh9p2AJrKKbyDly6fNCUnfMYTKXeu
ARaUCvQf+XQT7dm8EGx2QHQMoHyC2T7PNx4mXBMDbaS5zlyg65KGcoedebYwMBbWGhHznzxVxocV
q5+6t2jj3Vz2CwNh7bI6zh1ZWdfVRLFgDMtzjGcuX2p5FCaogrMizfBcaz4SIP5B4L+5x3KDSdAt
d1tztQeUlTrdjDCmvx6th74nj0DutlgQUm9807fJWA3JbiwS/0o7FdSsP6clCcdFmx9wkvYU/5iR
5TnVTntw/RPh8MJHcLpgVAvRsoe4sy/EUz15I2inMhd2PO+ddPs1MMoiZZLjI52ERabcw1j4Hrvd
kkRyq5ad2WwvqIZ2uQ2pEdfxk3Y2lGU10naS8rEFjUh0KcKy2fx7I1QGieJV3x6KFSUSY2hoQhAe
Yi97RtoRIt4PXU8UO6I/Xj05+0FfzWgXze0RuSeFvynbP21Uj3ZjvdqT+ezAHZIG+I1Vkbo0PZ+c
Zrhs2oa75hlzLmmgn0ddPIJXfbadguVbSvKIHTYDAlTzW7HjcMCNiXRrrS6Okb5rM0NQ5Q7ntNI/
LTlCAL7w0q4mPH00v5d0/c9QY5ANwL1jtdFvyKhnTy3hyBVd31NM8a6qsSvEOOLOfj1fbZnMB0KE
X43yw8EvUDu5HVgaeVI+kK2oF2SvqOtStFb6rRIdJdMExTHqFoo4g57qCit+92bpM3FTqYjKd3V/
a2EsuPezj36Oh0sixH/zWl1x29eQ5taRmvQ5dIlqDmXsEfdfMsaAEIbg5EwIm6bZWeJJZg4OhLcu
gUW/ZXEsjdU9SSDynpLzCCuVHSjET57voKJuyKbfNLFu2yKCpWbApy+aStxqQmzM/VAu6N1cAyxA
TlQ/LvYzYZQIg8nQOdMYA+1ixETNVOQFe+1p0eQzwAyXBp+vPRlmhFoFL2U8M75V/kLDp4ssujjQ
G12vJmuSnq9Om497y8Ex1JsGXtvtLAyzPEKfAIziYQHxrE/bDIxT65hikQrcV/kk+8QZBs1ucjB7
eOXBvV2rqtDv48hA5jsi309qEed8MF/ckujx2TmKpFjOC1hl5N4b/dyEA/xMsGG1TBvfY7YkeFbQ
z9ko7mS7CG2eDEY/jXeYSJ2DzWEtUPdnDejEgNl/emRSeO7XkXEiJSpBw02AfQHvNj3zkmmIkKAm
LtZCY/jC0E+z9EhHQDoRXQia1I8OfoKspR93EzjxneXOocwVWg6twTID9vY29HH9l3RKA1nz+nfu
2P38EaVAL4z3LbXRq9n8pBbe2p2LF42JNPCbmU8Qbt4yAHTJgoI++ikWPHk0rk6ssFTgIErftbWq
Qeya4VYcTvNtVk0UAoNumFt63NKRfy7ZmLl6nI297sXZcL0/HbieSQ7B1amsU6yr9s5NOdmV7vFF
AdiFTYYCysIVMjZ5HCnJc96Is6Oux4a12jgalvEUyxhFQyIk5uONIaO/2XP+/VJioYEyVxg13G1+
hKya2UZx8MjbL/++5N/vamupzxTAIM7k4r79nd+4//dVKMCYQcGSowr3RDprpragXfzimMWkzRvp
pkLVo5x0hvJVeFS1IeqZYJpcYuly89w2v9ZyckLdeUvYKONZVRCadkdGMv2oqK+Xv5Vw/Eu9Xjn5
WCkkQc79MISlRFFDUCMIXyvbnbdgWkIAiWhpY7rGwyH5Sen0atLkruk96nuL7uLe6hj6aguBPdtz
liWPShXzZYEpqCsGKuU5R0Q8BNsZJ42F780sCx/gzvNDWVGdPcT2t4P7UjluGrg9pks5KwwC04QV
ZHkb1hYG1bhZ3tEqSaxLJ06+YG6nhUYeAebnSuxbXn/188daD/wboj8VHRYBtnubmjnzWyD0iIhM
xs1brt/a7earpdYPt/H1qRMjJOjCIJtaKCIyo715ulqMbiNWVXlLNkwfJ8NbXyq8Vk5lG9D1inAr
Q09hMw7gVFCuQ7J9g7xPXCFq3edN/EhQ7H5z5fPoUs5AYuTTlk5sVbPTsbCKLxnPycFw9IADKePZ
QIusP2YmyiGgOxv8mV3I208DJ/iSITLHC3y3EF2F5dVBFeAvd75wGNFm/SBG/YfMvuqMlrk8//ud
GiwFseo16SGT88WVjo9/72Y3+t/fGi4mT7ZR1N23K/Xf35gY/P/vi6zORmIlSaH4d+n+u2r/feH/
/2c6J08tQQ37f9fu/1/hPnalYie9B4UL7n8v7PZ2qa8jjQk3C6FxUKM4/Psz3GlXM9l+RIl6sWSE
YB3ml9Kmipd59M1quWxlbbb0hWd92KYTxbt5RbtEfcyzDTaEVNViI5OYCvaQk4jnyYvIR1CR6pVC
sjiFaZQygnHo8aHrP40AFecHrhg76i6wGioJpllEKa3QtVjkeTZWHbjZEmnvVkdcbD9NI0YwLIiH
bUOOXoxBVz0k47reJz6+NMlJEGqjJmcWHG+tfq0DgrqBaJxMZBrJ0L09q99crjYV7Tmj2VCp5zwb
Pr35pTAL9qCNpL/K0jtqjyFftU2hXEsntUy8F62s8XjT0ykFd0g9Db2Za0utJJ641TiXN9Jm7DTs
vuRWyJ0zA2qyWnvShN78MW5x2CEKXbq9u5QV/cfPplDf3EoW1xXBJPjCLu6In6iN7efK9EqahMY6
VLN/tOjKIcicUV4wRboSEhAFARMXGMU8Y92fKGOHbyqZwuACAojyKLHj+Om3BT+Lirkh5dekStFA
szrOG+RKtYE6q97ez/YAuYDeNmiFjneKVLHd4ok9AeDGoVv3VZrmD/7qs6VR5xRXDZqZ4rUYqj9r
MZZPc34EgyJlAs3xxZ2M77JtJ6ZDvC2em+FUBFOY+Ceufcn/Za0l0os+UsNagaKbBOA1ytw3JUQG
Fpv02C6VDaNpnPpxniLPce/yqgfiiRWTXuWH9QQh50wGI8M0HWcKK7AqIQJbV0iBWnZHj96PuU95
EMT5HTf/D+YkFNFx9mvZhm3XZp9q46gFgnV9tqHRx/+g6rXAGsHDb6rYl/B1cuZ0WYM3wEgjuKAz
UKO9m4z6afRtpGPGSo8VRxRhXt8x2Qx2h2g8mdR9mjRG4HQH03TfXPV3NPoHK2dMocZO7YaeTO8R
V6ljr6eioqk9HQjkAMTuiaUUB9PDvrOAIrkePumRgtB9+bKM/acyyvrAhUnmL0Qf3ACSe0RQSHPS
8cVL7ffMHGTo9t1XnLM9lD6XruGp5h6kmT7wP8pe9G4w0uGYuIzRc3tfr3MeWQA1R0v/4ei7ZdNj
cOINQNQFi5FQLJ1fqDBIjh7JhWaQeDHGgZmxx7aHK4/SB4yz+tZcGRIWoI65WzhhbyLn68DrSWcb
6nNeqOr87z83pNG89vHma4OIEa51Jh3OOrvFap0n1yGzzO9osCF8P1/LNWoceolFLg+FmRYYjGbU
MD2vbmYWOzuMREccOqQuDA/LtOjDstYIqVBkYMxlZ+brFuEcMZwhahs2XkyOSC11/eNAeovxU9ug
zZaV7c0yh8vH+Zwdpjq9WwbPR7iXMtck8sMhdGPfNSQq+r7Asmfys6sJ9I5wuSmoG0YCTkHMsqRH
/PsOTueRzA9DI9ZlOOcuFjaWzdE/dh7pM02D2r/oROjgnyWowr+V8HhcFFMiHmqsSuug5pM2smXv
9166r7gdDtoGKGhepUyAmXGuGnmWUEdXB1WHIWNIJbN/N6uTWRq/x3J6SPttfi2E+MzX9LflDzEP
QvJNCqt5kAwnTILQ4ELX913nvlu598xDDfYD5igsPJPZlLGTnZjhGtODDse1fEW7eMpQEb8lCcKM
ZEkPIIG/nLaoj63kHHd9jS9t8rxdRf4CVCGmKicdgqzFN6h7InxmDHLzyp6vf0a8GCj9WDWz9mb2
S5lnyJBiHUrvMhwpJLWvv3FNQbCYPg6KrsNtXj8Q+HLOWnWcXNe9NV/ZoaJeN1cYcNcvWY73hFo0
F9ny40pvfPHrlD7ubn71dc2C4kzNPq5c+4Cnkv2LvByOstm+9gTJAAwRZZZ4PamKS/Wk0Q4nXvNg
ZP2+3ERDW0LyU1Y87wm1PTBCvNiWRDvgk0CjGaGF3/9QuuaT8Zi+5NN2XuxxibItA7bRFioOv6OI
GseV2NTebXry1pf8vGYMJnYniYTEywWx+goJkvEq/D8WSSIcQt17m2TIdCVUNB2Cbi9b3E6Eigg1
mpdcsFUW+ZTgUQ3XAm0bsTq4lbwsPUp7+jR7fDLCXuC8i5LkD+dV5Xl1i/R99XvjYjbxQNLfc2V1
G7KS6amcpLkrhIGuYB0w7TDoDznhsStriyThj8egue9i91E7Lfg6qXTuln1j7kO6lmJlUFPk2POT
1Yg/dpaEFv7rtdf3miBlY+2JcjBZOxxnfMP66m4uZFONJDGffrbK/0jn4T7J+lNLSbpfdZd2G+69
jBtrxCiBS4jwBqTt8HDsH8TxPWHi7gLHy9edLesfyzqOfn+Orfw+k0TxbJAC4ZgQUr/Wd2U8WOG6
hb476TC9KTYJ46EUbjsou2FIrRF1ydF6qdbtKSbFJSv/bBCWle12eztGrxuTJp095H48hWBz1zwB
V9ANTnqFYzeoLS/ikUtUw+iEuVq/Nqt+WNL4UmmriMbJo27FuDfitT+WYn1Am0rQmW52Yp6uHmZo
pnjoOLIxMoRDiWKZokrTBVlcLGIrUoyJji+f2DjFaPJ2rO2HXU4AUjq/tnPxDkB68ye775lokqgf
O4qWmFNrB+PW2uN+zcanwlCEXeILrzLeSC3n96rAl6SK/A0317VMxRLF4/qX+KpP07Kucwa3KTLz
OYGiDmnI+5AtUS0WUT5Lb+y1kD0xvcLYmRMVHnlu7Rfi5DnWwDFy7JJwDyQ1mMec8qogLu+rwS2J
MEzuAP/eU6aLlOpM8tDGB6OO1Orc5F9FYHX5mwZ5C4BNrlV1c1ROXVjX43sJaI4j3t7hqb7P+yTy
cZTaXfOBHBrqgoM7AqHcT7mrT7NpwjcXR6uGrEACP7rQcHEOPTi53T2+hm/GyhbD9FzAdAIVV9LE
c0IW2GjzveVoT/Bc2QPy+i5mXrL4wiBhym8oQ6oc66/scLPXHL7TOJBrnsT2biCN9J8ACqjSSe+X
DN0i8iXioHokdLqbzfsVBliY+qGbRmxEyBGjjYR2whDNfZbdPDhdlUTJ0pb4CEwdYaHHscdRwlxn
YtGlkgA0Ki93OS3XIP19WPeGc3Ih1zODnXCrmeOQvHB8GOajrTv7krbpuK8URT2GbXqc5JsBhw+V
V2kT73OVkkvd88hRYDa4W6JkRkUhULMX6qTqEcWlLJjPTeue5yMShhgVgQD4AoXhdkpp1FpqgbIn
fV8MlKKiw+HDtLybPY5PHzeh1bcPTf1gVEsaxU6Jti/zUWEBOZv9cfU1P0NlPiYGSkxviiEUPJh8
hwnYJ3N6GFcVuAvODyIvuTS2OhhX8d0ABUUNnXxtqz1qKGDGSw6HkBTID9NbXsbMOda3NIy25xi2
EutnLoufOenqL4LF091ai/ta1Atkynntsyzwi99kOjCwwxjsBpysYxlB64Kwo61kOwpS1zAuTb81
0ZhNIWQxwkznZfAT+zyy1WZzDIoUO4EsCzcoIMNSE33cSgwfuvZdvxB0ZMz/Tg4vSj3zQVq8s9Wa
hr3lXRfPBqAvZjS5K/sZWQIM8qmqoXxBeqCW2ZY77UWtKD7sYjtNDWAwzg0WrH8KQq1/bWQTHBZX
XC3fyk7p8JM5rntBKm6edK2e4ibO9mrAZaPncq8W84RpJo42s8lDNADE+K51iBwBIYAoSH+0X1q/
oF+4zve2kXzZ2npp64VxDk32iyyJgjI7gfr2X5pQ6+cQ1zlyZLuEiOF2GOq8u1+W7C5lG6ptb6G0
z6HbzyQZAK5n3dKrawouK1+heFIrST+mfK9Xg1C31BFB3uF6jVMBVjTex8mU7cvFRkTfKSSqR9ye
bJF8w6Cc7DbwOwTe8Vt7C7TuhXinMLHcgSi/V/FNuoGKpYAmJHhjutGa+6rwUZLASKNi6lj7Mg2b
14cuU2lY8/hnLk15hbdvRSDQceVGozjxatoNzweri49DLn9k+bpYAoqAJMUOzBJ4H1M+G5+f1K8A
Ih9eRYZVctu0iPsLcvlhJQYNhAzgrW6inGyKwGJf21mFaQekX37aA2pD2hb2Jh90P7mIKdLxi+A5
cib7MMvIUlriFtUhS5DRDY9bmZ7K3nlJRfPLVNpBK6SRrmcgQVT0OdgfLNLrttbZZ6wzLu0vWBwQ
brDEDuGKiOScJRzmFUTu2kAvq+qzynmzfXJ5jO6akYGweeWnYdDc208IodjaGD30LwMl81mkh47U
UgJYfDJ7yuYk7R97hPMvagin2na5T7cWS2WzhEQiHOcSyYfjxg7IJ/aA2jceHTwIqIjLx7FTOpwG
+9JV2bN21ycSop5rvJo7KfqPMmUnWBCKDs55Ta1kbxrWbrRJ5koJFXJvJRWD83KblrKFFtCkwqGX
iGyIlI+IuonNc18d+tZsg65sLwP1ulSPfvQcFLEncbCnxD91XjRqkuxTu4YMA1Ic0+JXN/I8E5bD
hDyxSHtEbPPcoV7lT6H/QVy5j0Ch/E2xw3+tP90hYMO/PfjyGLfvXPJhvRn1hQ1NsT0mJKEggxa0
xcT6rSmAz24OQcb58YXK3Lvb66GFm41XTWd2O1Lrq4pAWyTN6cDgwTX7O5nFN6LCELG4exCW/NQI
YY/dEnvEQ4ECMiODB8zHvPX9YFlealSVhzGfsbvk9UeBaM5pmA5XxnDMsW62H1t1KwWgukSXfeis
eF/MKXuym+Y3QhDVNX9WD+PjRIqIbq61gxg4t7FA5dxWA3pyMz6sqW72ppDWrp3TJGxIAvB9+zyn
5iMUG9mAGxA7RnmMpaqrkfyTHbEwSg09ILpcXFBlD1SuzPaL6UI1YZlt5fbtUKFzHDDRTd5ywEn/
7VjiXWuL6WqKmUmsiUgIp/yl55fcmnH2dbpEedNFJpU5Afl5356EQm2J/kfe/r5YI7kjc/dVaecy
teXfDE8bopu92S14JduA6kB6Zni9Xeb9uoVx4bawOF7LzSKvzJ8QvG5ocdnhYObbsJPPxUQeg99R
QFZQswIQ094wJVhbohGDKZuLE7Amz/MYRWkHpQZpp/dxDnZGIOwTBUuo6Jr4M4977ODVyiKN7QS7
OVBChs2Ba4lrDjHN0v2mm8SEX09+1YDQASGOdyYis0ivmDrQQ0ChLShMVzHvjaF9Vhns4kTEDtxe
2uyQ4P/nZwnu5S65kiz206nkPqdUChM6gqaNwLK9nqAYukWG0u6hBEW9YZAqw7SSfxHI9ftVKpqN
D6LdcGE7Q7M3kuu/S3iZprfGHq+Z4JhvJg/oDVx5hLyZS5RqN7tTw7iFgaZdHnv8TkqwbbVzda58
/dZV5t/RjhH81lj2RgTJOClZlbxWhLaBmkzgj4aJbZ6YE88VLk662OyQ3JGvNNE3vafDqf5Veni+
1olvbOes4TJDkzO4FQxQHpX1kN/rFdo/qbw6cOlhTVt0fD5HT18UBR5MHGhGmVZBET+LjU501mTU
vTi9UUn+AL/0QWnOWOdKYj0atCVUHiOoAxIRs2Q581FZD9t6t2GKOBbL51Q6j1tsx0Eyx3ovR+8C
5YsE13VftoVta2aWYPmuj+AI0TSw7jpwp0jYSClefjszIhMtyOST7ZPwci/iUnIiMpS2sC/qeTdk
9f1cLB9zdfNzoSMTdhMBibaRSSJwqBXbtdXY9xZL0mh41cNii44kn3CefubafWqt9dWw7VMae2+S
uPvSMcjEU+fcEpcEU89eDo69y/NA5X7KqGoF3UziKOGgyLJGO9nb0/JX9Qov4I+xWK+Lnb4yn/Pj
2sl53PI/3cDh0Irh1Z+GUzICtvne16ZIkZ2r+kvSBV0qf2OC5z3tO+u9NPls+xwKucc2eUSsiN0Y
7CsG+Zw6EsoM0YflSPI7E3FrnUyLJ5u7MT3KZpH7Xkg+KSyOrpJ/inkyDg0BlYgOqAvyHjFIXE3i
mqN0Zh1KEYjMZW4SmlDf8UbK69oKUBz2yINT4gVEZTrHOPOalWxWgUXzLHX6n2fb/xXa2A7gMFaY
eYTVLOJ5NF2CuuvWDhILLaYX4+rzaEgXeWKcXAOHRFGMX76FRDGueUVA0cDd219rwe3MA4SUOBnv
rWXVGEMxzonFOGYTPm5c1WXIMsTr8cVDFWcGY92WP/dumb8KOi+9dSY44zTPhnsBzeCmCyZm7Gtc
N7/VOg6nVFbro4mSKtZ+ERXa/+smv6fWhjXZSXy2p2JGV9zPRJiZnhNs7vzju/u+apCeivKM3Auk
bbXLAJQD41m80Ubjx6/xpmgAWR5ts8xe7Jr9KG4xtW9lwUdDRAbggFFFaiI8Ruf0yzbg+AUGGrbj
X4lO0KR4fX6ShQOVuOiSsZaFBTGTGUkfGDPpt58E88eQrBSmBTzD0OJIyZTcQ7p0MUu/yv4Qz6BP
ZgEogb08J6DIc7Fb1daFPFAyetyWor+4fbFMbvKqtC511dBZAbi8qfa+I8kydhnT+3dC9nlkaXJj
Lcl0DRVEspeHM9T+3NIyRtJFZoZRAyz1lrpAlxvHyugvcV9Wd36M0matDRlWAshuzsfmTAlpQEI0
yh2bgZbIkqAt8dN6ZQFyOP1yF/Xqy5YkK2resBGlX0Y841qaKlIAuKpUVyJW6u3ksDRoMv3kPC9e
TWlKfcjb9mbms38QAbIGQnaStJyQrnQziifzhypRXNDNjSi/aVlWvZ5o3ZsExCw4Jdr9wkp51Zlt
Hregk1V2zS3jXSGs23lNmfIUsYbQrbLjlHtlONgV2YOD/LX+cx0lNT58CM7NQZmD3ZJoZhYrUHYj
cj0fJLFvj0uJXab2GExXHJ9GgQTfmyO0yBK7efaKbZu1ucOb1FYnohKeG58sj6QnII3AuV+mPTPX
x4Dr8PGIZEo17H5acDJUXAvmn9iHxSlY5GyfukHuhl0a69M4NW5IhjWav7a4KLJKjz1qH2TauiQx
0rr2oy4JeO1TgnPtA6wOs+Qysvu/lzX5JCTan6sKVCkfyVnEpQ0ad4st2OIiWHSmdkYRf9pi5vNs
1Gfi47MYyk7jy483AAzjt64tJ1RTdZd23oVoOxc8HkiF2Xl4zREMvsg8mlMHLLODTfVrFmfEhj+W
QLHJA5vRPSslxvU4/VypYMuM6ame7KvVbheUEp9TYdOkVkqiqHkyoSrmYOpRdub42glSe97GdT7E
/cnJNEqj6XP1UKk4Kp4jCWklBW9R3jb0nW7eGCXJ+iSdVgUzJgAA4GPbDThM5PSOrv7vRsA4GwN+
XE+A4EH6MRSk9n4YbXWmlaaAbk2vKunxVfC4qVIzR+vmnyFB3UNFn1icZEaUqRyyICdxqGdavuRL
9UHIT2QizzohwDh7nfSepul1mShuL3P/EdE9YdoDmX3+2h+qdKweoAfv+rr7iGMQkbrPy6gctlfV
YPbaOrnuAIdg15fFPTkrYwQi5GOK+Ca48cVIq+WYKfJMFxI/ErR6lP/eTT3mAVvXAUXM+YXYhS/P
r9fz5FhrYAl0yYxvtJxUWobrqCzIovbYd6m+dtl6SVyxnDOXKElbwNZIaRytETNKUwvyz32UYYmf
Xcp67Sma4EpE3mkGvtPiTqnQMBjFARbmeZi3Dy6t5Whm5jnprOpgDywRpZOZd4MNJaFRMu9yD3qf
HJq/Q4sy1rAZHKrq2US0dMbaVxz/h6vz2o0ciZbtFxGgJ/NV5Z1K3r0QMi0mbdIk7defRc3FPcB5
EaanNT3qqiK5M3bECoyawMXsZVEZgxlEUnNim+El6ZHaprmF3QE+IwvslxZua+fCUoDL1rJhZPKo
MdSV/UgYD5YXJ24nWfc57C/PXRxqWPESNBiIO0sFQGgSj6xZQ0/JwnXqVmHDyrfCBR1QcupMhmRJ
U7gnd/gaUlL+GeIdW033Pm/avSz4E932Err0NrG+TPkwYDzpA6wSAQrsXuML3mBg3zL7VKeqJvUj
ouytcEc+xg5FwZAgkm3CuRIZZTwWMVL9gLmJO/N7qOf3yvPbXaHDXwOAE9xnV21TKzjJgsc1+7M1
jDdY2AWZTO+rSgjGhAKcbFnL8+CaNP2iSoDHgIrbsTjDdRqg27lzsR0zflbgXMFtmUNTG9PmvkGD
JoBgI7v383KSkLgP8PPeywFqv9A+baDKPeUN8i8+bE6aHcRjwlD0ciTFsQ5S50T5j+OloDF09u2k
k7zaPgq0LpB5auapdTtx025pJd+JsiJoV/Fa4hDzT9UgFhmMvh8oTBAUMxcpctpVfonnFXI5N0Ns
eWlLK02cHNpYy+/UZxLvvNsuil0gLuI0xyYu4qBceHdQxyMaA4U9yZtUk2lj1UFyjPkZtc/2tz9C
Y5UmmAcXHyOnmfFkYtOp0vpTizCj/RzjeYCf0+l2bBsQObTz7VRbsOozKkb2Hlv2x9SbkvGpZk0r
SQSU4d6Y+/sshcjeBvb7ZHbzpo64p5Nh3XoMgmQTUC2y0X0XZN7oRohf6q4GaWx1D4yuwE7SBbo0
UAQUcX0Nfcb4ktlPvNs+L4M48YBduXNUw1bnoTqRXOtsBXEpAadNoHWtBSUGqY8vIBBM3X4LC6Dj
KWCTZd60mfOkJB9ur7ehMfXg9CYAa7ULchMs3hdsq7vJ8H8ntzCObZClUG74mXL63DkCSu/sWeGH
r5J9U/fRRnqpvTIQkCc+I2tPyUUZqottX7VfyWSuneXwmw8cLVpPPtWtoGPRw8fEvLLFAKVRSw2L
Tai1Hg3pbBOCv9iaDPgK7LcrsB3nKey+DNBKxCD9ddCD0mnjbh+N3B0T7IttyypXlMZvp6uLhJG/
w1t7jZUzrrtRwFosi7sQ+BrsRPqmOCyLcbLXcVZTh0yLBFuaWuwsQmVJo1NOsvJnxkrTTeZwzZJw
VadZvUXP+AqjUK0SmzNuo1GknDx1sBpus440NMmu7pjBrGE40qyi6v4roDrq1LjO3RT6wwpw1IYw
CU8Zg8uPE8MXbb3HxoKgQdrEBIrdQaGUOSnxztzZ8VRuU9s/QSG7qgjgYSE6uHRwE8JQ7+zBs1dF
BCoCniqYt67lVUzzp2r21Yb78L1WxnWx2/oxT0l3QCgc/fgfOmyhYW1Y3vNQNoyiLLPKQcijhwJK
HTbbRPK/FhYIPaERDIT23fouQXnel9zzZy/8sfAEgnELdvRAYcYTQNqLCPcwi2DCHAGAzYCGiNgc
TsqjRZjNL3i8GZt/Jl4n6SVn/g4DQecw5UJap4kTHNIJC5SbgE3wi4sJTnhP2uCui3zzVNjhM6ZZ
QhzuwHWIAOamx0w5Z6KUnI7p+6t7hZk/Zo0vgrMuqvNguf66B/9IMI2krV+VcA1QcVRQTLwI1q0n
2GGSmh8jTiYpdd+11x9rnIwiXY6UcWfeVnOM8qyGzwTswIuXcdgpbAjSkuKQkYjqOsRFaw6KbKrX
jhv420tciyGfi33VkPtH9vAXKQrSGzRuboKLubLB8yIZ0NnxmteFwHpCKxU3dYQhIOVJtxNi3IxN
+DaM2bjhOH8f1wySImoeRq/55LgM9ckOmO+r29AAwCNb9RSKgDc0JW0jH61S4Tw0zK0AlMCbi/Ze
0mDg9lg4AvoDXIs3uOjq64yTe91KNHZsn4+lGXBFuuMvzBwqCGdahj1SHpjfF/cFJra02tb0Yjkp
K63Wgcagu4s19yB7gIZZSfwkLHHxrTDY9zLYi2F+7EGgotqHZGll+9PifEcMaqxtBos668aPlCPI
JQ1SpGPmu0PnVQcQSVcM0sNmqELw5XAV6oTb2ly0Z8SK4UaK+VpXbrpuZvdXjOopWoLL6ALFAuG5
tqb31fTjypry16HL3gNP+jfyXES8I6GR/Hb2RDRn6YB3jUsjjRdzmJ+JwmbbcVwGdIUg70psGLH9
YE8wgBKv+gF2H7JR6jbaaO6YSqDjLsHNth3Onc8bgN3xNag55Fr9wWVbhHLCh/F1lP3eHjJvNeW4
5tk8UwnPD9OHDROCR8EyHR1mnF1rwOhGZT6gdjU+u9lgOIy5TW2lnHaE19mkUIOL+nkaqw/bku2O
+jl3Re1nfxOVBElqx6lOPWpYxNu7AXj7JUXgrDpNhGkcem7sPNplI/AFQXvf2GEL45HlF2vbz5xX
ss2816bemhKBwA2JluoSgLmqiAeojOji3FQcNHrg3MVd1Ru/2sjNzVSZeq9c+ax9vzth+kHJjU5G
4G2MRLAJnbyB2Hh9TziThoyGOM5OLyzHYXktmOcDqoXC2MsOc+ASkCfXZNmUyeMjoQMUkyipu0PE
8+UmzaEvW5mHjhQ3W7W0H+UTCImUbXQc2xw68qtj9VuuhABLrUkPhmteZT9zE2uydLfou2HrcRr5
GnPM3TNh65vo1gscvXORHDg6W/NeG+0DZn8eXl2EY2CiQQaw8CpqAshyzI2+zYNvbLtT3sYWbbXt
z1DMV6+eJKeAt0xW6iJs/P9Gfie87JZFB+WsPJZwsz5ZfYjWbN66ERuEjD74bU73i6POLamvObV3
GSeZPq2wsDnVqmRwNQIy2U7nHwPZPvTAVusIwIPfVc+Z6l/zxpm3lovP16heKh+jmZN/GCMwF7d6
1QE69Dx2e8iQpoA4V7kId6oS+MHUfk41fivKvJE5xjHbhOO1zWfKaUGNayuAWCoRwJeAaBppwqOJ
fApxiJCJxlaEfMG99BOpjtP5OGqO7jwDyxDIc8g+yzh3nfXri24DcLFAwqqe0oAPPFvhDYLYd+iT
D8KgXajozViQZFk7HSa7p5dloAeFODP+uIi/uHATd0166YS1ZbJKjfdOboaxfi0niBZF3r/i2YFK
Fu3wle4zvoWJtoMHRU0RK1Cc/JkfsE3LK38jOp4AUcpnLreymR+bZbDtO3ybirdNi+U28K5QBdY6
3FmVOOsEKJsRWucPfOdqZYe00cR1Rn5m5pNdLg4Ikh3cJ5oPhR09IXmyYgmJszPq7rJS3Iejbe6t
8j2KRkrijUefVVWVo+JnWfXlOOnIkRnvwDBa6aprPeaPfvjsypFZxp8eOpYvWSUIsmTjPzvoHkz8
RL1lkqZPkup2GHiXLU48qyDwfvGkwUFAXSyzGjaGFV8svy83ZRrc0c3gIYOYxyyM4QqSFkIMdrhA
49KfVik5NNiUx6lQTJGRe3R9sctnkOQZtgHWcb8wrd7bKDqjxXKCwckyc+CBgElokIPJHCGw6ehM
LdermbnGLjCbL9vNtnQSrX3xGHajWgVF+TwsIVnPK7nafLUbI3LDWfuT+1ykPe1lYABeS/dhTNTR
YOi4sWfrw0wS99A4GRUTNnquRzjXrV8ICdPJVNOVVopy3VMOhtRh3yTGyXPwXqCpvNYpKPpal9yw
vtoYERwy+tXMHvqZ+0dCQPXGUBP5+x5MosQ8ksh3J9UvvqrXimrurOTBHTDZ3aQj7VxJiBDfX43k
FBSjzagz5XtlXsC8XGXlvY9TS0Gm15ABVU9q9L7IAXwaFiNdTpwZ4BxA/XZ5U9MufootAdNoKxVn
DYALn7nKE+BdDZHGpHiye1pDWmJL6WRZ17iP90GJ8bxJyak4CymlKolleMSPdBw/SUWIbHIDpHMA
e2yun2yLcjQ7ozIixVMx++Uzub/l5XkzueAOQxYgls1LJKRGF9fRRYXZr+61vencKObS9rbq1Ugx
+BhJx4YO4nhvw6yumDlC7E7l7Px4SEE0bZKUsIr3GOq8IY2fzhmO9Bn1uHPRz8kUb6IquRU+i805
uAFHHfy9h+DQ7qSnh5N+78fG4+6Mlo6iiP0ouwun/KHNTEQDbPJ2nW0cjc6TF7RhWfNtzj16NUl9
sHrrGRkR8cmZz5XX72SEzhiELCNx1FjFvLZZ0tzUca/WuYXwGPNRUB2B+MC/eHXPgDA2nFbqq00Z
Ye7iieC1S91jW1dbHwt3V7AMYt+GyViPrD7Mrzn6B/SH8UjompTAD/CCJ4fioG3TVAcMi6tkcIGE
+ftiztEAZH1LKQQxc6u5d6R/WFSHxIejXzJi1l13y6qMD1rHsCGLf4F2L5Ne+i/K7hByPnXClWvW
lxZXuIptCsB0sB+6W2vwb6fZ2TUGwwrIghtK4TDPtDSKVOpW+epaWBNJ0ghIfh/dzZnPwQZPLAZl
WNmec5SLRhjofR/g0bMtqkeSxZpU1rzTgWX/myTWTjsgWJttxiJ59/P5Cvlj0/pYXS1RcZlAvKw5
vbBT8m96zfnCYzdiZcwqgCF4NDrY9fRrYmL5axySDwQmbxx8gUQ9h4ccrnjpAmVbLsLImK+GSfcV
MooZdUcgxALf2LjvWNTlsX1lTup5pg8ekStxriOus3nxVySIvG6NXwEbkRXbR47bV9hwwPe6x0Yw
NqHG/wxNpTezw/6yRcbfZL7eaHO6hjbGujHlnEQGaRU58U9v0a8wj6sEtkiCf8me8DexBL3CcVm1
NX0Z/djB4b3rsYVSe2Jx4gAv4SYmq+7515mNgn3WlK0L1VHgpMuP1PXoMbe/ZBM9R9GJOYrKYAHq
kOYix0SIA5w+F9apzXgBXPkwmgHPZAOHa2Q6z1PUHyz12/N+sLPhrmfMxUdut/uuWozR/uxuEelZ
jsZJj+E6o8Kl0xentWm38EFtZXL85v/Erp9+R8EiYkh751i7lFN0VbyntmtFYfWw6R3+r1nVrmgR
ifddx7sTKI6QVXQaFisUIUwcCjS80ya1sxBpKSy8WEtw10QJs9MMzFso7s2eEa2OP2XHkEh/IC0P
vvOLyX/vVzH2Nv4HhoDE0zkA25e6AbBRFnSGpAWf4BEYmkg9eRnSkmXvQBlYuQN0tgE7n7ke6Rbp
nyh9fFlSWrU8qb/+rlocokS0W1AErIwzxUoXP98eu8/ZaOjJcULrmSTjuE0Jxk4RBUV5Je/GUVir
spuZ22nIW0VD8TWgVa3jAr2MWsy11SyurgVgbMCZuGktfNZmVb2R5zCPIbsUc6RUrGNU3bidLC9o
/7ND2Urbqo/KHOwD+xeJRQuUAI7wiX2En1O52/jHQprtRdutPtLttQswxV7sCL5B2ZpLkGT53RyS
4Wr50O77NimPrVGXx//+6Z0BWh57Th/Qafi3f1/4STT6veOvK6MC8/bCB5uz2OxD+8uNF1Ua+XtH
zy24YWU8GBHZyJ5G7UsQUEUzVw3LDXTVofInHgA8P5eY78PA+mmV5dJ4M9v2LTac+Je4DgL5HJPw
zLJ7uwWHZbYOgWHGSDfX2UvJoWydiqa7M2td7GL+WuhOfMIh6UT8dVNvR2EiFIbEYj2gEUHmOrWx
tdnjKaz0//uSZtl4+vt3cX9iDRke/34vVeGjwsy++z/f/vebXleGR9mc//dPCXmsn4hTExefREtG
T3Pjw95Qshw9Mc3DJPv/X6zOBzETlnvXyZ1T34f2f1/85ZdtnuV4RTnvoci+FgMVWX///u974yEO
0dpD8Sb7ysaF1d1PDclGw7kTBluUqJoOIeyEXVcCWwQXOvKWzsCt2pCDG0RDybmIR38BJzeiA8Gy
Wd7Ps3dM6tw/atP+Ei6fvASHylFyYMXoB6fzqBoUspzsyLqis9gDP0WhC3b6JUJAz1l5/Psn679E
gVgHgJr2wKfao7Sc9jiRLzj+/bJodL5HngUyVrTHYfmOWnDvDmb6v9KgHXkmS9YVKuNxMeJbCSNy
djmrx8m/nyIyHVjIJHkkuz0N7S/F99Fp1nq5higBc/hBhLrUqoV9FyZgnmFXQCdq23rTE2glj9QZ
x9mUBkjX1jGO/31Z9v3aTswbaPrRsRhy478vddwiEhQdplOCTuh7bGb+viVbvsVcLFszfbzC8SBz
k4JkMPqz662A1chd0U2HGbnl6FHQrkZHncoBCmPXnQ3ztzKt5pgUBks6H/OWNQZHXHI8ezXe9MiK
m3PLffZQGuVWEfs/4nJDTWB5rqZPcsX9dpJ/VSsaf8tssc4RN6xeJNsSNANjFDxJ0vximSGb4wM4
7ITMCb0HEYEeP7J5pf0TetoAih/sp9/Xa9e3nHU1ZEQpAxRT05qfkNbwqHrtJ3OueaHQSrQI73KU
H9wpwhW6kjglHJHiCt/qWE1gUxwKIyqQQjRSJKts8LBi40deu66/JETowW3tjWuC5Khy4BLW1CBc
NObNqClFbz1EOPb7p0DVycmkDnkl8eVY4Uo1iqdjDSV0oU+G2PewkxIh7/JHunWNeSFw+uO2sjqO
A5TzIeWGw4ofkaKNfyoS5cEfgF5X+Lfchoo1pZ+Rl87MIyC7YdNE2FDXkiZLONPzuFHRcyK897SI
9qqs32rnVFPPMfoZtCrqN0oOdhzVjS2csps+/ScjjnCQGEsOu7AhxEc51HtdecexIlbhlAS8Rjc6
F0Db4zaxz4WRsj8S0aFqS4BDZCq7J+5zvYnQ1Q13nWP/sKns1kzyOxbIkmu17FaQRJ4DC+48URp+
QlYOVUPvZMzk2bB4qsNgbZUlPdj6UcTiE2h3tgnq5IpGEpNpeS+SMKLfLllVBphLPexEVnRLH9ku
4V3HhuDde9jdpYqPSotb6dAni6GQaUGtRT/AA1aE6irtrxuZ39eOvg1751dyi0OvB1lnJihXULmp
dDf32D0rWOKh8stVLIqHqey9nVbTtvWSh9ZfBOki3CROdEnHyl7b4ZEHxW1Xt4+GEv2N3YK4K+x7
Ag4vtu89hkvh3NIFgEbIgEh6sCe1zGMUX6RBZYik7XyO4fhVEISJiW2G8CvnMAlFxa2KV39pPcck
HSBxypJY1qR7SJDRrxIgZF2bhRFTUR6+VUX9Koz0FSgXlkSqfRkatOU8QnzlSZd/p7yPrKWcN5zg
CG0DA74NrfhmtGHfj254nw78YaXG2OT08IVgFxubbHlqjhUBeMdDcMML0cbFfRX03wzdzo35amUO
FnLqLOPBzHYZWkRkgpmYUh6xPeU3bv6t2CFlmfwdZikOhWq32oieZgWVt3A3HSvYC/ECBQXukNfl
PtDBK3VobA1iDhdtxJgyIQaGw0+XzhQ9COTJSF0tmJC4tsk5JNE9G5+agwp5dmWwhPfJ0BhAlRjg
LIemRO9Qx9jtmyK6jWxN3S3+xp3jsicIWZ6lMMZ6CSZgTH12igZbaZx0LBmNpn+nF4vPgL3ySxfG
WOJuiiG9Yt4HYWp+mhqUjBb2t0ywfTWY7MCFzCw4PfdNUIGKRAO+lXLhjVuqH9fpjI1JP3blc2cC
yFTA6irfbbODhOsfm06Buiw4azbOA/FtHJA5/GiXeS/T0zYMiSCGc/+FL/2MeX1YykRJRAFfzIvY
A0II2qXFhVwXHgziuf3uZvObDUa8kVqg9bDsY8vMlD1xmGN9umIlzj/0LC1s2cqVU8RvDQzbbqQ2
sbJdzILF9D71/oOLSsvhpDj2KY5JERUMQIPAiDjm+JBn/a1Umx+HILptOJZHJFUPUaFB/Mxik/Gn
sQCbP8oR6bqYiwHZL7zHcQjTb6iupEKHdS7KL5unJ28DL2hjMfd4Fk+KzHzxw5m0WmC9yLrdmDq+
1aJ66i3D32bqPDgi3nUNFB2MV5vEbzlaYGxrut2sFHpvxf4SkTpJRnaL9sElMOPG7YM/PZqdPvl5
9oO7D9dNgdlTD8/sCA5lCjVjtO7yempWyYLIdIuABsnZ2Tu9+gygQPhevJ2cfWwPl1LP8R1EfIB/
dgB4COkIHj65KwprGeOk616dmFVCFW7GOD3W5VKHPUb7zArHbSZwBhQD+1mAaDSEwQuF+HqZW3hc
ugRZ4A81DpqgXeU2lsQ5nY9BhNGwSoBsmMSgBpm8YDKF3DRF6REXxt5s7fs2uwKQap4JMI+PQDfA
5oQzd2tII2qQEqM8raHggxzTK7fAI4C/avNi4UjlbAcBu87r+zIRxVVUHDQd3UBT69ZU4NCtPomQ
5WfZH3rFTT2oYhrEyV2T2hLXvy/NB8uOYKVJTtdCWee5lxira+A3jqjMa+rEuF1DiZxFMl5F3UP0
Sd74pHPKaLzC46WbIzQl3swiNlep84jFga1MziwY6eBcMktEy66fVhM8+2k5rCx6EwhyMA9aBmnM
CIjBOHzEiTuem6oCPdmwoeFl2xXktvFt4E7BN8D2K38C6maewY+z8U2HPTongAY3orG+Pw8M9nB6
bQYxZ9o2lMiF/AiuMtEBSkRL1y67u1y2uDmjjovLSje9P3V3f/8+iGmMqWyN7Ce6OzLZ7Vr6mJhy
SaQkpjB+GxlXANrJ3VSG8n5YviBGn2VNJ7rd+OHtMmyUU5ncGzFpSR5gzFLLL6vlC0f2hu0zvcRj
T6myPQm1/fvdzsqitabbmoMh38fljTUoGlvUSj8+9VV+L2ZsDh5FtH7CoQkZz0cDmxIu0Rydm3Eb
B0nq+4IL1ToUkX2sZf/cxQHlJ+SF1iw0Hjyuib09jcbiuwnwcqTrcK7RSTR9C9xfniMFApIkFazN
Jn5pFr94N/iUlK5ZKIS3jVJY3xJ5FM8N5HcmLPet6ombi2JpBvHCs1X9a6FDbSIySms2EcOzbUOr
dY2nv18MdLKM7IlXTZXV+9S0xucGkqnAe/L496tcx9tg9KKddDEdNlkw4qB3JT4W7zYVoXOVc1U+
V67xz6uL5vL3q7kTNh1fldw5tnxw3V49c1VwRzXRgxqZqmfbmVycV/24+/tdc5xWszkE68BQCTTu
UD3zael3CmMm/reqejajMDkkk+8sFmsSkD7jj4fN85hZEEggfFfPRThOfCpYh0xpAKsQl+FLm6X1
qY9b4iJDeGE7lV05XoIZl9mtmTUe0Qtra4e47zOPB+3IyclyuLePzEDfvo8X7dTlpfoA2HMEtsoS
pCizq1fO0WbKBcKAO5xqHUznuukc6CAhTSxz8w6yhZBk4q/qgZaCkorPfe9NBj41/WSo3LhTXLAO
311HRviSKzBKGaergQDBniMeWENK6m80VVgs5KfHwqFmNRpe4ZbjFgxT5i4++3hydhOJBFZS6Hsw
ZcjWON9tPnQbIhAc6xbHQsxKf1fFgUOXKsYKELIYdOOcBQL2ltoV9UHH4VbrZIOV0UYajuJNIplb
A8ADU9vflRXr/NYJow03Ulp1b5UsX207c5FGwkc2mQyCpcPTxIKaAaNA7bDKX7J5bNbUBN7LgNin
Sf1isfRJ2vXwk1HaPLDQ65uUy1LLZfCEnFlyvhMBsVGeqRF0Q4YWHlvqN5qnK73u7oYKjBfwfxhv
cUeWkce8FS0GYYs0ejvqt8zRj0bFh7uGGkbHmzz3wW3k1oB32Xe4/Uj+4qQUWYKIE9nCLv7OuH95
LleTGFjATw7516ZVLBscD6ypa2y4q/AcEdOjyzFGj8PicYGr1GPP5aRj3xbjEECkRICUntrIgT2C
H1xIuH/GlQGbTrD9szz/wR79e8tQYER972sI4bTJyFin8DegK1iHXMkey4W2dsvTkGLMZme8g4WN
9oPnfbMhRoYuOjhssbULBwuQ2Eg2GFAb72XifsgQDmSlLHwUxJqsmFNymZSSCoj6MWMoLFwIChzb
9rliOjciNkeB6E3uNvigHXZfc27d4QNg5SMa1oukQ4ckgMxJ9sJWFeNa5t+3zUKyIJ/c0F6IZIV4
r6NgA8QJ8Go1CmJIxGQ90wBXghktQRQKq+k3Z5bNnfDaADCVDgfEIAJmGbs9u8z6u65SPr6GpsbE
5RCVZwafN6yBCSfsAHiktmtu+wkTJeol/qT7OMuzNdLwl5x9sbExjTMBQHxXxR2D/FNWg+F0BNJT
pYY7T4gbTFZqM9UmB0xBLqQERdUBzDG19V1H9lsUB8POyMl7Ua7MOmKYV31RjKcyoX3M51kkA9pz
KTF40A6udho51bpPNFqTe1e53a8poq82M35ADchpcU9K1taF1V+ywXxLPeanKTao4LVvuxK2Loq6
hNGGaD+CBU6GYe807rBx8u95TvMVOtVahMOvnDcpTPxVLi8Db8eBHwgtrPis2mRfyeZNyHA4hHze
wUrehvyvbnRBmxYW8blJ3ps+ek6F99y1jbVJy+qK+/p2jMYfVhnNvvFttpTJV8Jt6DDSkpgo3G5R
jlOfVwl1VNdXM4mfIU9sZrtj/SveAJBuR687tYq7TWgP1L46ax4u7o7bC3zvTUA6aY94/ETDXmty
yM8cZbx1xCpiYCGY1IEy5GNwE7xkKd3sbAXRr3FGJoWV3BLFATM9caTV7h1QNCASzK3mnGII8LnN
FXa/Iu6ARBau8goQXJDOPPVmNgWIAWvXqSg/KnhAxgwoCls4B9h9HRRMZoV3Fy3cmmwKrnZMNMTh
vQcKb5+EHKkCiRJM7izHE3j460nPHh/c8HUeSH7j079WLhBFG4cBYvrEHAYqawPiBVdaam65KrBD
o5Z9zNbAXOteKXt61fSJxAMOHjQZQhl47tmxNRsHMsSgKmPlJchWXigx0xoV4OOMUxr84mZCoMnS
qyIrsA/5r0pKAkIsCkS4iRanyMAwcna5nfGEU7SrFgj/1MydCo0xI0fs3nJAvUwlKeVK+inaUP5q
xtWb9L1rlk2PKtFQe6P0eZoKb52p4M3lmTC183PazosWM1AkELBraxLzPjCDx3lQHGWSxR+OnbGb
qYTxsurU2PqFpCLJWzqEZdJQFYCXHfacqjYuiRJkSpdkPqYAJkkKLUtaQfz4l80K+rfvIxnOlKJb
5hertbKNFbi0GDtePe5DaYBl8J6CJBJrfwhhnYOSmBIL+mERHvI+xvrA5F5Y4HPAmOIDx/zjBewY
mQ1WtCPhinDMx6gPn9g83BZiokEsFwdkW37cqdtZhv1c9PJfbtbRhlTZzAJeG8NdLtx7xlC0tkwj
Rpb/bE3fjfODx/MrSeNrMLZo0XNB0segqp45Dd38w2mkvw3JF2L2t8gLwr7Sc/mYYfrhVnKOSuNq
e9EpzfW7l9Fn6fccyeLiY/RRmirXXveAhZkZ+y1Pa6xlsYuzzvAvlJ6gblQEque0Pk+xGndLgG1T
3QY+r0y+sG78yflHSc9STzPwYxu0dMNmW0GNwcHZCWAputvCEGLVtwRHCpjcAK7eg4QrDaVBEibm
OdgBzRBd+Z332b/G4uMQW6+EzNYFFeYwBZheHCTPLAzHlTOoD9gBSINj85i68uB2dwnWKDY+eIV8
2CO65W9jtfHTVIBFZcXylIUkOnJBBt3CtooYEtJ2WWTeKWyyL268a99kgUx1/NFuEIk4Gx2hN18y
ocd9pavH1uye/L5bEaR/6p0Hs5pHSqgI3wureKYx5hjb3pchw9OoeUIYLSHSuqWP1e8uTcRBf8iD
NQTZs9ZIP65zaHls71m5nnpqxHmG27vAByg04EXp6xvN0FBhKOAq19eeQ9NugPkXlVycY2Je59Br
1wT7aA+UH1mtzy4lZzwhUUgt+1V39jks4wYFaZH53Y4bjaQB5VeVPD5ERdGEcj173xSY7ZYcQzug
sEJu4+aJgmk5zDC2my+gNTB8a3bmt4mIYbfus2H4FJQUcc7DVqAm8J6zBHNsgO4ci12RziyEhw+r
5Z6rsEXYAsQaoU27vUwuPwLnVoNbWE1LyK302gIdKHkPunk8+Ya4x071mOF72wghqS71qeamrCtP
Q8x53AuV+Vtbbr+jBYscWnInnOaVlAoVWyOVd6H41KiLNLeY1b2on7RPycKYsitCUA+879rj9G87
5plS1YHL1XY+Ymha7GR4GvO33ZceDCwXRb3NEJ11AwevjtIDdyEgKdGbiNNk0yTcJyYDspcnTVbo
qgL3GmYbs8b/ZPvvI/X2KBo5bxm4C7VQWYyfKDEZXlW2niIDN2jbHaflbOThSAkHph8+Kk+ezWjX
9tYn6uHceqim7ttU9d9O3BxwEVwT29qaWfKRo2+EHYTWVKDJZgPQwE9LY/OJejhOAQPVnNjfHffu
MnVBv4b2i/L6z2Lijm0UKScA/UMtLvlXJPGseZVmdMHv/kLvNGNsar0iav5ghLf8/McfcRXOdfM1
KcxkjqKko5lBqTsg5eqxzdeu6WF2o31kjqJNXjs70mn4bI1qx/p987dnyUuUOe4npjO/g1s5xZq8
8VT7n1BZN9IXL2HcP/lcxUFj5jiafsDZgCucAeqk3MJMlVK95/1ekTUvAFd2YYnw24JNoPb8hjwf
XnQvPYseqLQXpRvcFSaCd4B4TayBdx2zHM1uVXqsYt0d2+DeyxOxrkvjg5K8YY/Uk4zzaarbGegI
QGo71vdVFnyhrl8dNxzX89zcT151ifLs0fOByZuSOsLpxZyitRWY/poezZcg57QBuVzEqLA4JuHn
kOr06/DDohRojWgrYb5wf3Iwo5Cp/iBLR1ZcO59OjA3BCDGJpcTdO9mtzJizTYaK7nv2S5O21Z4C
qASHFYVdfk0MFy15M804x0KAGokHuDioEFOd/+HoPLZTR6Io+kVaq0pZUzIYMDiBPdGyzbOkUs7h
63urpx3es0GquuGcfZz+K2mr/ZhSnbh+/Wk2IbB641806e/QM+21lcL6CM2X2hvf8JZupejegSu2
J9YJxJQjfWvr8D2vSFfQJLqH8mqVBLvmTBtbz12F+oWwjo+iH3ZWNCs+a89buUTCDen34BV3hEwp
mA7tCanFo2F6fmjwFaF5p1doEoFg2mdPXmC2c1mWqxZRAIS/04Q9dVHrnDa2n6L0qNKdMon4AcHH
qCFDfNt9OnH40yJjWHZWUhC3h3ZrDI5OTGyJZKfZm+e2ZXhuKwfk7UBiaUn42BiC0svvgB3x1uHk
WM5/m+0EXx7liZ1FWGIgsw0165rUYsiQhGTUhLQSC6Os3vGB7btRD7eVjNE/xgRlq/LfEGD4N/oC
LR6RuQACCaTYlw3yLj4gTKkvTRxS/sKZLnjoM7f8LJI521PhSbCh/9EbJoc4Tv48cA/47Z03nd1U
C1sd+5610SH4UwTgXsyr6xQGh1IPdtCqloRbnTQFdbKqKjY7lv0lxmkfxdlLPPXFVjnhQ0xIt9jM
UYwUH0Md2ijmEmtltt5TYMLLJKTk1fH9Nwp1SlIhC5gDxC5ku0m6Ptm6cbRCLkgJGUzNiuzng1XV
x0BQ0EC8kFvDYLbKvRgRDQBCkIS3KpHPRlSCDGqdL0ig4ZOb9vyELtLFov/nlsVvaecjSP1wBRmN
BRooy1XXxjzrql7DkPoUQR9vq1oiLoomxIaKw0EZGY3slK3CQq8OIqA8aaFXCLwEVk3SJ0BMsn3I
F6vngf9zq6G1SVJsmIbRniwk7GmPxbdhpI49z36LxDfELpv/ZVz3rY+noUPT50BFyHO2G+1AIkRH
vJTrTOY5YT4vcFmjTl+1ccVor21eUSRdPXN46rNdW2OP6NPG4z8J3QtFaBGzmAKxF1SJOIy2dvd6
YaLzI/LL9z/1CkjKkA+Mvox35n5zJjnIYGW29d51URoVh6EuWCCrZNjmvt4eO+OUauhsmsENNyF+
92oSfLiKkt41Du1Q03HDH3HsW4flGb9SQCSsTEO8z/TJpDmLlWwV9jRcGUnnYUOPzZvKA/RZxVPS
usXD6K0Xetfy2UQvydaApa7tsZAbNbW3A++gBfiGpUSZ3SgIJ9D59bmXCVZS+/NTBCdR9cTSLd/l
fDN9NT33zmCvmuHNjFrkQbwo7iSeegPLoejPJq76gz+MR02fbNBC5ivuQqb2rYaqlEmIFcBDGTO0
sJazRQRB/vCHUBCBNSXOfj7CawvUzQ7dbQ7eBd0y0KTOAkGiSns1UPEwNYoftmNUW1bvRTMhpcCJ
GTrjUxV3OIUjCDPGZGyGljmb6TSvk8fjEYf9h1ZxaYdGxz6PnHaOuz+dtgnCv+4xdP9NZyklg3N/
p0ctvVf5qPNZXNkBYx53/dExvGd39MgP8lJQR6r8BYCzHBxB/+aypdN0DLXVeOps6RxkExd70QAa
ydt4vfPqyicldp7Ag5xiZF6uRMYu17d+GYdD4vnVBsNbIVO3F2advMNgip8TA//4+FvbbUdXG1Tr
stI2/qjyI/Ocb6MV+F1r8BR+Rdhg3z3RtnLC9sTo9uI1L5kJ2G07LmggySVi80nDOC4GoshmogWs
HRysTOHeMgdnpnatPPA8/pSwHVLepaOTERmyiAZ8BFPxD+A91P2VCxebF50PjWQpjdAgP09vqkoD
smdIGBqxTxIN6X0iVL1Mg3zS23hvxiMyIRRO0MUs5rLop13kwXutRe+vbN7daS0jdpTM2yoqrv4w
uiaZzTHMzSJfZwzPjhLy0GpSuI06DrdT1QdvmYDfMZbmnvlNtpVWAwsqtAAoBQXSfo9sS2T1BfqH
JYlZqG3n1QfCuag95SYW8bH7i+voUuJeX3ajg0Qmjt8al9ovivexibUqd5p8U+KiFBgy1wLiFGM9
fGbkk2Xl00RYysC8wfJnGFj9LnXjt1LaE6u5VeCY1wLB80a5+ADIzwqDL4f5dp1E313MIhPoxJlv
9MlPY3+fluy1A5afPbqPldIqpI19ssoC1qYVB6CYeM50kQFjsqoHt4Uu7AfS73Kt9I2uIRUL/M2Y
8H4EMAc4ekzc08MpRJgAw2kEHkS6at48Wfb0E/WpQdm3kl7yiu4cNlVTbVSsv9u4L5jpxL9WiN23
LwGpGgYvnw3VbW3P33bR3PmlXU7VigRJ4V5NX/+avOzd7H+nevyuVdIeiiT/HojIGxQ+frgNSh9O
qLraNTfRZ+W4R9GPn5GBGxDVAoYuwJ20b+KRstpdIj2HaqvNtV7b3uKU3YA37+KHjzhwMpBx+bJo
AfqrnnklFq/XrFM3UsKQU7hbVnbvGj8tMHoSiSdKKH4LxO6aPNehdsaKsqajQsNVuQL1+yIPxnBH
gPC0UJwPTiM/2f8OHDHAJSaa82XM4DRs9WAJYexFjYPBrYMgoI3LHydGg9yN7V0z4HWancWL3zmb
uOnn3BHUJBywpEdU5U5CYFpPwj7oqeTv5C2lrBmeBDIKxu0+vHmb9yLLzaPf/xYaobOE4c01PRtj
U/0jg/IzJDJ6YaNt5WXAKJbmJuPKbtqWPdJcZlzsfpvmc7BAzugIwJeGpX+PfU2QM+PTKWgXwtXH
FedQQ67PSVrORUYk/7lzaKzNU25E4aaeCQUiexnylLYhUmJZVi5T3OCRePJRYgpamEPKBVtb2NGa
ClUDsDUUWvhzqlnewpZDFq+u0l+K0rnlQBuo9WL2jwNPk+7NI+G8ZtGV+vdA50zj94qDaqRS791F
dUkZsaP+87khO7okfK6LYMSUpxv2fqjHo5kDcTRPg8JlJpGVLaSIxW5sSs6yFFiziinqMK/yj6bp
qWFFKsIQ5aNrz40vSXppgvMVNQaGA0Q1lJpLYcZXNnrTWqPSWTbGufe0jk1cgbOxFb+7wPOytaMg
1Be2POFHJKM279hgGPaRAMF86xT2Ocp5bCH76PvC7vhaxBxXWbL8GVjnFxGjvUJQmGle4O/QawPE
kOKvHmz3ucYRvgiNlzGhfAqYa0/43DZZRmgvJp5GM994fJAZ68XDY2vDgn6irJ6zMyNbXTzKDSST
3/EQb4XC7VASO9MNK07qbtmTKkj3wSaj4I1iVnfKImPvjFLf9Hb9KgPt4HZiDWpoNcDcsJIXB0c6
oiP1YyiynJRVvAQxrpvBSfVlhm+l6Buej4J8JCLTjenRkq4G+glVSNKF287Lt+OYkYJYdn9GxSlp
JwpYAE+sVWKgVGRzGyWHWd1b+67q70oVN5BjX2ZcfgbOVo3YavNavppJbOJxbE6xgrYCAOAchhjQ
6pH+qvb7jQp1axW8jslorq1iRCgng4uswAr78afyS6qtlluKyB7KfA95cT4B6UNG/DO4bOXLybgW
lU7FGjekQyTJNfco/mt8WisMA9zlLPFXFrJXzHSM45jGP6wB627Juhe1frLy/eSh7OK70LeJrWM8
EFw6jjtufZO0qBTZCV3ICDmi7l8Q/Fa8RUkLqQhtPfDykBZcsSoRdR4tEMEtG4tpOWxqdsLPbW2C
cCwsiolKntvGvhj8mVgXBKNohmVJgJ9Oz2PqTbmFw0DaWd8+2Jq8DEVxBc0Bjlm9Sm6qjY/Llok0
UEcj1sMDTTcSKDwCCUor7u1lM6JCMvpxBui5hzLO+JG6DL8u+jdJ+94QmOTPGiJ+dBDeScxKM0hR
LNq9DYGzlHyUVae2si7ep7rY9zWKKo8cFGrKNOexTyhDCBPaYk6HEDO0Rx0+OQuzetKndeBikjaE
QeaknfKuyVZ7SjR1kG6UbHokM8sYrsVa8HetND9+75mM7nOVfTBeqHae3Fs2AwP26mQ+EGlphNp7
UwtGrKbF7Euad7ssP8zAFOznOHET5oNFi+NsyOp4gaTuk83GJaSnqagh2fKIim6v+F9fouO0XRhZ
MG2mWi/YriJGG0e9pYt3wWYVyV8zz3DygQnXEHIgCC/910vdxK2mv4rjABB6TapHsnJNsuwrEIUZ
bth1OHBSSyb4pgGzCiHwtGttwVVRG9d0dBi31mpgSQDc2QfCJ/iXRC/susoOlzIc5MJMg9MYWOzv
Bp6zDktLonkR5ox0PlAQX/NG/L9BoqHX5sSGdFm3SIs9vcQKhITE4nhL0bInBreQl1b3AeRBQZ7n
yK6TwE878orLAHVmLV3T5x3fDPPpXLd2A4uo3XNHWESJYFGHRoGwx0U62VVvRTveHAHqMxT4qhtO
eQZE5GHp6WfYvVWTC/su+Ai8/pWImgccwtlEbcilE3ChlOLXaJubayFY8KX+N6TY8q1e+kv2H5AR
a6pLK2AaadcwAcsgXXI8MCXkxXothINEhlI6DAljDZkK0QmwTPXZNOX+V1XWv4RPHoDN7OsMUzRp
grn2WnNQweQA1YHpvk9viLgXkdNtTUpNZksC4TDz5mb6gcv6rgj/athE80TuwUShF9HgUnKj5fKa
+SDRgylaJ8FwSwIF+CsU5SL5LYPq1ezHd6uQJ0VIzOKjdhoSr8G6mFJ/zp32pbdACRvdntXELnPT
3VQPBztEsjk6Dy+OPkTrvOcpx2YgkIcavAjqwYiIb9tjYVBmDe0J7QfMyrhzuDUAT0LRC6Aj/f8P
yFKHtibVXUsoQyZrM4AEHcbkKDokoppporHLHIRuzJtHpMeRAQMUdzXLKu4KayJhKU+uBuK6xGRl
E5j3oMN9VScvJRYClgfLjg1DK9WRwTwuKWc4RnFz9kmqq4pwB6t4r6n62Qv0vd4w1sfHMKmbYs2g
R8A5jegEZYHiYB6XsJGPSVQDR1LeQi368KfhUjubqez3cVFc3KHf5Fa+DyO1imbEhREcqxa+I1lz
9FlaGH0NE0V5h2AQ5Qnu3/gLPMdbbwcXQPnYTHZ+KC+xE1xVu6UcR7bSNy+G0x7cwH3PO+ZeBd4O
PX8P25zs2AImGK+EPWKccSpiHr14O1ag2CZVLK2S2IMw4TSoSZqp7R4+bjVsk0adu66CbDwxtRJf
gqo2ZPoDC/TgQHRUA6cv+Cre1Fz95tY/IxEk9TIESrvqYbrwZksjbsn6xefM/FBlOeWswgiXpka4
m/W8NKC4zhRUONgKyxbFSNMBrhySD56AY+xgzPPfyiJ+F+Ahw8S4hIQ92TL9KlswmcDQMc2Y+5Ll
bj8m99r6lFn6y76ebDd/vIwxJ67kdZxl3Zr/C8QBHEbM1M5IBTzsemt589Kg5KFWLwVPKa/4uMj0
/A7YcmeO6THtOVUic/xlbPwWE+SqjdUZ7iPZcCNyB1CluPbMlaiyFGsf4D0zc1adE5yJhYUCmeH3
qEI+h3E4J1NhbFtEh4vYmvXB8tTrwPzH4p9D1vAozFct9l661njBEcRUPmkfJW7uEXxHkEOgh9uy
mDJxBRL1IefU9YKhBaFYy8ghMS3eJqkUaxZ2h8qr/lWm9ocrbkfzDDo8cYDvWdoxs+kuWpkbC9dv
z0wRaXGI6EPAjxMGgYJKupUX9/d6jq4OAvMvizH0uyOivv4JZSKS75lY4PLHtRbkrtFHZ1endPsw
bRaw/OJihCEePrP9HJe5u80krW1UkSTAdCPX0veyb1c87GTj5tG+9YZDEDvYIQbg8JIwSjufoSUj
m90C5wnjhIj6wAp/9Vr+UybOyFbFH0g6N3ricXNXUBEFzrhmqvas/E9mXr1SSHynqWp2tmDXD6OK
QJX4bkxww7MU8W0x3FGpPCfartJpl4q4v9A8f2uarOnCR6b7zlExMseuZi6YigcLP5m2VmxQl5nA
7QBR5CaKZery/Zzzp4ecO8YYXo3E22a985n01tVuxWfBgmqFCTnQzHPn1n9xR/Bhjjw4s8ZfLzb2
BQ+haP8i4vs434Zz9lW+yZoWOmC9Z7X5W+INt2Y0f5woelGWeM1IGaQQJ6DDKT+Inn5yDDzpHlS6
gByBztLWNp1KYGYHxXTaYf7KtBC2czb90d69GK7ZL5mqe8LessMgZ32rAAd2ECqW829NzmyydQvB
ljx8MuPpzCLnrKflmrbugAZ2xm49qop6Aa9KTzw7nbCFPHqpZf45BRCRsO4yRuImp61jpseBK2vE
j82Xuh7E8EubiACWsl5mHBwJZLFlP3mXyYUHkANgMgGc5NOzVxtvStpfkR/HHEbjAxdOvRgqVGk6
Dgiam0PdT4DdQcComudqKGARE96XMZdFlP1qhwJtHs69od0GfXslub2D5JpvGb28uXyZk5699Ezo
cUsTF2ii/1ddtkLO2yDDsSkGHQ9OTESbGfTDilDMeG236Q+mnnWZdFs6XAJRnQXXypolnMdNkabP
Q/6N8jTq7HLjFa5aRybvve0GH1JPnuNcw5ZkYTqdYJLg0SJNfXoO2BKzaXsDvshLDN/ITqobkXJ/
LTGvNEokkMtp7TQ08Qo92aJuqJO+UUvC241aHclGSAiV8U5+x6yxoqeym7kI8g+6QVw2Y7EhPRSW
xH2dcGCBr15M6bQQHQExEdE81MP0FdRJDNLCf5kU9tKqiusIP2hVVDzRLt89gtqVzu2+ysAYwmXV
13aYv0V1cFKTd+q6PfFkt7Rrt3reXfpgeArKdIdWrSI4a6vQqSWt/01/VUgzXPoDQRBu8KVpEZsE
GIYlxolFSITW2Ig1NIm9qXUE22lsRKECY2LmVS/QjBAXt400Ehb0Ua4HdkiT6npAjQ1OJRW3zBnK
bYu6r7LTo3QduexTog08mmiswrDDmSU25T87VyezkicjZsA49fJp4HxqHWMdN+C7EP1p7Q7JNiJ6
UouTmDVTXkI1b+wvLXYRI0CqzYvwKasbgJoSNULd3vqKb7NUGSKXEyBn2jnq+0Wsv5guzttMpQej
brDpXTvOtYl824Xuhn/zOzjm7TXsmGdTzX8McX9SlUbCtwmNJvjqPfPg28Wbn1lPBTCBldAn5LaA
+EvakmPPYnflNcUld+V3rSFpLFmltWaHJSg/TSyPTIGPVgCeSE1++az415uPLDE+Ctupt4nmvFGG
Z5VnLx06+0U0YH5X1X4wWbObmDC1ui0WTZvygHagyUZU/tQ3BR+6tDAMZGTGjyHpvxFWfDF2t4xT
bQF+ln/vYc6fE7Nw4WcLPTU/TKo7rWGRTPu+aOkru1y8sp3eRWxvyRa5mwOi7oAEkMmx7hF255a7
Yk3QAGEKpGXojM0xjy26tIGq6R2noXuz+glvQuJvcqx2pqegkwPwc/hSzOL/LdcqCi49xtQo/GGS
byy8EfpIS5XL2u4PD9hboJGvCruT8HPI8pG7MkvIcQLwYGAhIyhabGLQmivTurqCUpRSAHJfi7gP
SLapSHX1kLgsw5OYuMY13ccwBICDec4rzrCrwIjPnPKnm7yrhQGIE6hsUbVckugfcqV4KWrtNDrD
OSRxSEabVg7rQBv+qKGKfRswLZcfhGTeWiv6FZW9bYW3HRpWmZqxgpg9vFWBdeHP0dZ+Djg5sYND
gFpaSIM8N4scDymai/9Ui+JTM5lEpTmmva55K3IkydLKv6um2zUGrIegpfyoSTWHwyTwBlyUVZ0F
1+3GMtxH1phYye0jqQGs+Bk5Y/LKN1FDIaFr+7Fx8Wh7+qYZyM5hvOAM3u+UUtDYjyyCnTgrOGPJ
IjHJiqMdgl8ToPcDUZxghF1c5X8IkGmNN71arTWuW129mGUJJN3Z0QiSWZgGXyQ23MlGJzjFXbqo
6QrXhI3HIoftk/YmxfTAo4Z1rdgxqQIi23XXNIr2oqQIiT1KmQTnZs0yowa4HjhHtg5n/JLqkCr/
XSdddSlGhmhwpRCM/4o2+Ks93PtNtAMLxdqF0M0CL8+bBcfLD1EysCVZ0+AdEghDhvNUtsZV5G3L
3JIAEVcjTaoikS1nNJ/I+lQYIcUfyy0F0nXRsiLhSXbXnNcpREIM3q49HQpyCCcNmYMt+2GPwhpL
UYZSS/XGWRuNj9bKRjbk2HR8iVxVXqypozq3z51PqgbiaqcfHx7zg1VAIqQ9Z4oJZzgVoOR6/BPC
LW94BT7yqbgWCQ06kaL/wGtdhh6pakPIGVqQlNoegxmybDanfbX0am1bt94R2ekSBAu5USH7gIRr
X4yHiW4SpSKOdKOtN5XTn/T6Kw7mLFtDXhNSNRspmLNO68p/xV8OubZlUmWNuJ4cQhECzTXWoVHI
ReWRAKyqSxeFl6oymNdTUVGZ/Dp41vXZ1FM7RFUD2iDa543o+otFMn0svQ89WJO296pHPjkwUO6m
6GMsvDfs33hRaN1kPVw0P78aXrLtYEUDG4u06N2PPionuZp5/WGm7V9CQga2s0gCR+Qm3ydxAKvj
ta/Vpe7VujTppUMSKUhVvwBGjLF5cQ/PLxwWa4AoiPSK1H/I9F8hQDznPVPboWQhnSb4HdRP1IUb
W1P3tCA5oiNwYOMWn3Zb/RTFtGx6SBVxJT4Cy77wSsyEHSa/USlRvDpw1byLIDZzVRcBmoa8vYMv
YF4s9VtZBm9GkmyF6DeR7j1qM2V+EQ+nnAGPZ/rPSarfOwRnQJ3WiRdtHECh6LNZ9M7Gxkq1j0nr
V5BcRhIa8Geh9wX473V0z2b1UcvsW2RfqUsSXeDQ0VYU2sy+ZgnIGsPkH8aXDfo2NFahHJaqvlCr
TbuATpnk6ufB9V/cIEaYXhDYJ+rPXlp7VBVcNRXFnlWnx743DgnMQHjY3ruhefjTeVejEs+DyH5z
e/qwxmsBFMF3hoNvms56Fk4qo/yLMBwlo/ebJeIHpOYPVu4Nrpb7iNYAwyDPJCLGd6sq30vOdXK3
v4bGv5payLgkZGNoEiBk9+GvJkcSHYCvtG9O0f7w/SBuapbwAjGX+zCYmzxlsoYwLhTpRrodN31P
c9mN9pZb/SgnsCDRX1DZxcIygo+621M2biNZw1RnKcFnOQc/9Nk618VfSHOklwq4zzy5M25FDZZj
MKpgOVnmzvCfCCT5cXSSbgjCDZX/7Xr+jVipA2aMJacjBhtUfVKIO5mYzOpscWKOwSRFMsttfiLR
fQx2u65bkMXiGR7+sy0oqAoqyOpE1uh9Ip19bqhoBNiDRdatyyithuq9JO2hEdExibEFy7tejGsD
gW8E4VCilhWuTf+rLoY+/qBiO/qM2/IesI9h7xRY0jpt7gTc/ZnO3h4dxhEOJIDm6hDhV+ANCJ0j
p9yeDmYvLON5/uFKcZaVu0lzfd+p5BKb3iGlym0oJXUWhCRyxhesOxpGHbW2TApn2UWMJ1LtA1qT
Wr4NHBHAVA56a/4zo+lYO9Wv03mMs7xrO3N04/pNjvTC1lwP5tmyHGMUPXP/xLiBWSKJiVDxP7Fb
sFWqz1G9isKE1iWf98gJlVtVkb756F24QbHkuTRSEgvY273m9xzbpYg5khyfgDAXfXUUYYcPRiSs
cB3rwlnbFO34IRnUx1EH17vbct6dW5sOWIdC7Hcwkl1thqk2aKuYK1RQsys1GgtD17Ek9Lt+VBei
GB51hW2i6UFQB9aTB7UhOidwbJdsMH0WwvkFuCA25SaFOWT9uSgge4Eeqo6/xyQcoY5SInceTMyy
Zr9t0H1w5Eovehghdz/nAkS34Sn3+/e6lk9qYqqeoeHEhzRgGW8Ro5QRsT3h+Ge5LorYgV8nPTuh
+MxK+8IcmYl+dWLTxPDYf694PKYqvEN0BkZV+6cgoABoNI7iEdiaO6vUZ3ojHRmk7x+FK+PJacb3
oGYw7ttIz2QOnyN9NfEfV0HYLibXZSaIu+XX81C6Sm58CrZ/ncxPbq843ebfJ0jevZqXN7YRzcuI
7ezYYobhO9sN4S2lo1kVYL8ZPIlDE1Z4eGlmlkjHicTUGcgyEI5m93xUIosfqmhnl9o1FuafPdy8
qvpSDRpeXFRQoR2a+KkbyNcR30WHlaHIeMcTgGgjfjTbhHTcdq/saO5RbRUMzEhZssVwcvX4mbx6
3jdnDqPDrhFkXz4tC3ayDUmXTJOifNySM4Ddrf8oPCQV3cAyX0N4rkfDd85os9OTp2A69+6I7Lhv
uw0l8aXJcxbWJdZ3k4HWwI+WmR7PK0nlMWcYbv4PMZgpi1bnhBr/zAqpFtq9d/uSNwqNQGh1Zy0H
ITcF71qMaxDt658u2S4X45dXcp4oeH0g1DzIYUR512HGuhPDpG7NQ658RZz5pc4agIcVLB4qTGbP
/g1D4avfC0nZpb46yU7GiX7qdLQWqvF/XIxseK1uk4u1u6uPxFe9OzGDFTL/mqVAJ2o29sf8/g9w
YBd1BAlfODhJgib7MSnDJzAfjLYRKE+le5PZmZaIj7rNww3hLyi+QXwB1yQPYYIEAyWQJPT46EXo
j3pEpmoggaurWbzH1c6Y3e1+qOfb+lfvTZZZMdNJ3KVLUMgWH7Xx5E3ZLjHm1YS+cqYJsSZQyAWB
XV+YojFyD8Y865c3rQnvIwd2arvrOicEx1N0OpgyI5vxNQ7xemkxs2/mF4u4icA8Ya7egd649R4d
PKlcIOtKQFj08P2Eu41vtxaUT+widJ+3Lp9uKi3ec4vqoK3MeomRBrY5j2I6ZOsORuSK5eYLY5SN
iEBDpGSpMa5D5x730bYttFukVbSHLPbt8k958q/hYWVk8ZFJ+z6CiQl0MS8kiEvq5Ltp1S+j2oZD
dK6CcUky7DsKiy8PuoH+QjDXLy6xmma6WqKve3eMfO20pYb5twGaMSUP4RU4g2rkaUn9XBn+S5eN
L2Jsz86YsBz3Qs5q0nYGbJtebv8Djf5lICk3YcVIE8qt5+Z7Uhb+TKY8tsDXNwvhPfsjZvDUa+5v
k1MHQiGBssidQD0B6VV7cXL3DELjqhsvCl8UZ5OFH6WljZPZU0Lyni1IxGK/SCmV3azM/yECd4Nk
zA6CzzDAaabzkQ8EiMIiVmfT8fizyWtBJgCYP9IP0oJNUEUdYFlveGc0xIB1MWbifcLwl3XOn2aN
4SpMpl9Du/T41nmpFYYmZppzWuTA7bZwYgwvo9Ysi4YNKBzeE8zq96L1fmtQTStHfLopsyYPrk8z
a3jx6xC6zMxbItmqzF8VmTeU5ceoJznOqeYWcwgWds7rMlYoLZiRA/UI91bvsT52f6uxfvDzb9OZ
vCREO26DIv1zDfcvo8lXDQrXtENDYJfdxsIqTQVq3dg2MHpeo0v/cjUmSKj7iRiWxjWzqq9q4qnv
SXGdLeErqfy1g1EOM29GWir4utJG5uxDKiznY72QDGBZv9b8T3VR/Y61eKl6nCPyn5mHxzxunpOi
e1g0AKvUrh+Ig/bwoVaY5Fd+XX7hISHdp/N5nl4jLMHM77AzGRUiUNiM5OxescijzTRaDKbxXblv
Chs/AefkyzUJ8Un8RK7rXLNE/wJghzKi+4669kkgvShcHU0rFyu3cICMEGGEb/BVuqP7HdXta2H6
51FGV1cX5LOSwFURzAYKaIkIAs1I1wzrRLUvme78mW7zOjjePjKtN/7yn5iVH+oxdvmkThkaicOh
wU4KLZM7sA0o5S+41X0WWc8GS2poFOb3qOIvuczD4Nxh2V7gingNx+g51QBxCcO/tNGwY2WHznFp
sEBmy9o/vLo+l8LZ9shpYbNzQvJwRvzIY+D/Mcoep29dzuPskrAWk1ciHO8qMZEsYkwg2XmfBRio
UtLFbbrysgQlosrb0Jd8ubbx6ZmvrQVtle3LwuCwXqbSfpSvqat9++7EY+fqYMj8cV8SXYEIqpww
NxUFJSfT20hv/pJ2ukUTu9Z2PBrdnOoo5/RbYoD1nC+j9Z27DSsBYjUrjTfvmgArAUzWg4r2eJUy
8Boloh6p3YKUlRwEOtp1B3h1nKfkVDbzPsb3eLygHLsZBx91ANusIkdcXd1bmX64OV6oeWt8JNFx
WHm+uMct/2EiJWa4TBHPSDmY+MVBKdwUg+R4yFxYc6nl/puKc26Zf3WFatqfzVKg0jhWg6d6wgzp
sl3tk4qoGzS3pIqEA1N6WzgkqsSkvSEL4U23Ke2hwGpYlZKsPgE+FWvLY/pvtci5krifo7TmbSVx
WmjHuU3hDQVs0JopfAsy2lPwjpLlPVrnRHcXONBmsP2IegRbESJfnqWJPK5Auztlcq2MbFgXPtFb
3rYt84Os9RdqOCbBPb9ioJO8EF29KL27mA/Z+veIL+gWwNc7K51KrI7nz97IVnn0Is3CX+ep/jDa
8KIpFkBotzZo7J9CDIKMjbs7aetPjrg3toYws2Y8ZmEqHTj8m2pCW4Qyns+nUj2fqRmni9bN76x5
DqOgSupNo2cuKjFrmq8TntCsqagzvOtgsgQsB0KxUls+/HgWYrU2livn4eqoMm3FrA5j431ygre6
9T+92QWFCwfhgI/01yaZMteANeY8HqHevbLEmfOZcITYOyCS1RrR4klAJqf7pdBWg/3l5AwuVLIr
zaNSomcWolifOexmmaA/Nw7mlLyAK2eREpSIaFMyTV1CdqYy6Ijpc+ozHwd2oMnn/ONc4KhZ8CEB
de9ZWuYOUbtOVKwxiZwmhxRG5XfsUVX2bth4KAe3/DO18uxOmH496Kh2b1w1FZ2IP0fzh4ts7Qjt
q7fNvw79Um0yW5vS2Y9W6qz1se1GgnVuk/VoLSEGpeRGOVpNwzyJvW6CSzFqUPRsJLD8+k+ys1dm
MPE8D1RPER7PJdbXN00UqzTQSHS2b5MAj18YX/F/jJ3XcitJlmV/Je0+T1R7CA8x1lUPhFYkFOVL
GNUNrXV8/azAzc7KzDYrmxcaAIICgIeLc/ZeWyOXtPRPwpVXoQaPsm5qIJ7Bp5dqKJmg0yQY6hMb
tWtNkddOlMvooeoTuPPsrnzsZQyHdQiWrrC/e9b4MkEjP6Qu1x1OCfyWKk0GlkPacGfivCXJqAEU
8zuQHCVTiQr1Tj0JI90gajiarAh3FGJw6lUn0eto7WyognoVH3I2xYgmUDXm1KM10ymWVhXS7RKc
5DsUmIuq5ypQEopKPbWeNChpmrDXDsGNz6oi45hTeQ+eF/BmATknakU+ZayOoo4eEIC/mSUbCYPy
9tR0I+jYyZdDYGnzjBqjZASzNoQfSp99RrT7YMeF9+F93EUMoLFQHlEKdndB1PvvsLRpNGWL0jKa
J6ENcMpq6NsOXH/LSMmoZ5grGKdh/xtrpHU09yuxTU0CEnIbPAKKhLIqknsZPdcj52fA49bVIOGH
Yt44gX2TEypVGm6DcVE56i7anhBKQ2TxwoupAfgKYBRB8A8+6SC6I8st2rG3pAIuSjzKlNRcB/SV
0Yl61Y6lAhK75V1162VtwtpUdeok5QTbdlEYL+IesW6defF8Yldiu+qYqyoLGEjrn6QIaBk6ZDaC
0sfUPwiTQdY8OyMNK1RRy9zWy02O0qouNNR6fr7rUzbnvmu5y0qzx6uSGAn4x3uE3PQrNfZOlUnO
V2EzD+WmWI1msTJMSj6RhYEk2cWqLeZRoTfzscbdDVaOmskYKps6fIInEAHnBUjv8jKc+tuXHfWv
oz026j5ylPdG1M1ciunKTQP+NE54L/Nh5qpnt23zhW7rL61iUM9nH4d6hZhQfLvzItblXeD7LFNx
+Eix9VM1Ovh9uvtUjgJOOwcU40UlB2EeVOVD0wVniKOXwAfLFwfeW+Ic3YyEXC0gRUqPADPhFzGh
XVicilDhGZvI9LgqsqCfgTa+EDO7wBGwTQb7GY85MA2q0QHKwNKOMICiexhotvda1i2tHm0HemUy
99jkzcGZ7fEYrjXqlF2BBFnWhTHXeIXluIX+W/qfiaYdtD7ARuCPzwz5I3KEO7XoL7ZLdVqZUnE1
Mhk5jkGlxsyiIOhTU3WLPvXFH1R2xBWUXrUvZkA2i3lRsCsIespY3U+bhOkQPZchRLqi6QOkNOSd
K4WgQONo30oeaExhDQk/7bAPhLHFo0kFOVTIXKETVOvOa1GTnmZBbkBPwcU9aO5L3CruJesmfJxe
o21TmKGDDuzGpK2p/IAlb1Fr9r4z2ZIZZbKNDZ06jJetGjM7+8rwJtnnGyNyGnhF1CCijyxCtyhs
4PG+RDetPZaOcu6gGgSp+iDG8QN3Wd+WH0VRgzj1Rtqrk+fZTY6q5uw9YBQc9OM3aqMpXY+GQjCU
i+GjSHCjNvADJ6VI625q7a4fxWush7T19O4T5eJ6dLK1G9j3hd5BAPThs2eZuvAGeklJS2oWnru3
QbJAYfskNVCApgsMJKflptU0dp8e7UuOyikSMwVkHzHnVJoT5rtOwZwWtMX76FkjbEJI5g4blYyz
9uCy5UClx2SQYvRll/3Sx5Q94VAvDMDi0PGN+9FjtfaNcUUhc8JdBxntgWYf1cn8ZKBmw98ASCkT
njZrzfwb5SqBSj115cqOPoAu4saxnnFq5kSpp8eh8/Z8ZuzAwK0tghGEh4lF/q7s5etU9GW122AD
OvYJ/z9wffgE2zGxwYEPxreTO+eqsu71dPq8C+NBdJxRXLU6DsOBkTSdDBxjJhpmKm2qRmvpi+80
78ZLKOrHwQ5Z6W0mMNXxX4Mek43ryq+ooe9iGtb8Qi4SJFXS/9h7Jl8akALcoJxheuPs8z4PfnO0
AjxRIL12uopWj4+ZagaxVLP0VKnUSal4j5ux186itRek9qwLNf+wWxOpgpIcRvWLaj27C7Nx5yEZ
HB047WH0H+3RWeLneorb6lNG7KhwShcQ3dd1IJ5iDxsaFpYHol5IYKqQVWnkvd3ZWGOZycWeVLnY
WfeBfaKiTxPKrcQdVc7HwhrJt45+lql2CWySD4hH+oo9GwgiJ0KXzG7qyixG8YpeN1I4gpomlSZw
ufgJyA12C0i2BH6d4CDc2U64qUA2NMjlU+w3SqW91522r5RXu2jIbvATDMz5SJZNsSpSDLxxvtb9
7oUY3a2IaVCFMymcb8fGb1lVx7RiJWijs+c5Jofli5IgMiw8Yy+8fsUpC19Xj8dbF/3zSNobMCeK
2KpDTQz1V9e+usUc1d8VCBEHgXyRhMWHO8SnyNa2voPL2NcIBR30maURs4jz60o3e6Eo8Mn8om0W
WuY9dly+0m6fKRath/FNxbXvIKXRDcrkuumQRqJ8wjibCpR45TvzWvps88cGNIKSPHFs/mqUckQp
ql25KHirBqgHee8eo/hbDdN1FyEzpZrOulOq2DT8ZTqmX94t6k3A2x7SgZ2IQyiJURdPQ5fMLbCt
lJsAyo8hEOEW+0fL1qyBXzzGAiOCzxyhAhxToMyF8lCRPsoc9mGM+1K2My+qfhoFrsoioyCg6MWk
qGQ9IkYWR01NiQsOYaJx8bWJvoENHS68fHxQGSuyk92SY+SGZGq0uiPGV0tHc9IqMAj6dtX10GJD
AcoHD8UqC8jFQvR+GBE4OOHwoQPnJVWADkcYOYiUAK73lLhlSd5Ti8XTT+TrZF5pVLxaJMp9GX7J
nKyNWG6rz8KHzKlE5a4vB2vj6OdIcd5V3TnHlfEeF52/QLnpqEa8BHkLzJANeiUj4A8D5TWIShsf
xd2cnImtGUVfNeBxBalAAEpiwne92YZjwIHB141iV3X4l+vUP2D8QXbXHMcUH3OuNw9h37738VDt
3bY4pl4EYrrwkRRldIyIN6SQ6AsrwpSg2GgxpqIZQYS+S0XfcCC3aMsC8ycgb+NJnUgZBs5YFnvH
tT9NPd03kHWMGBtenaM0cwC/UWOZ8RMoiR37yVXp6JCCQ8DazJUayJYBwqTfMbu3w3Pd4qStI3vn
0ZbYZp22jJ0qWLUlBpSovqAxtZZdS9kbKE1IoePTwkvBQl5qc4eNJq1o6qWGyDm3UL3DBQpgFCcV
SNf2YJmJMR+c+7EAIhDm4lyHVBBHw4C4wilaSs5J+ks2lQ5kjL0xNnggJzZqFNic60Z58PR8nLvJ
SFHNRRcwUDIBaPYWdx2023INS6SFyO0pG4HEy6kkAvR05fjiKYuL70Gr1wNIBPq3uQlWWDMkwiEk
Gg6ues0E9ExOfWlNx+LBzeccQz1BPzkE/TuLUu+JzIVzXk9WaiyV894FF1q+l0mq0/qRPxvsBCLp
+IBHlKFV+Rk78VfX2sj5LX9TqKZ9F7lHnG9IiAa8VJ1X71zvVZblwSR/uMyZTyWb3BkisVdhjdAc
VWrBlM7ZBjBvhlQidYAA+CIflD0eJf8lV86h1z/JmL5kOzgLUZBOBg/VnPb381k0uOncRXOBvosL
EfHVPm57/rxn7orRg5Rn7X22ojOMvhaSU5ejauk95FKerRTlCWWMn6TJzHyKxh7zt+FMK6CnfGoe
VxTIKro4Zv4RigqJqmm3d2tZ5A9lhPzOc9VmIVGu+UH8VoftQdGYc4oEblmio35Gi0B5rTv1VBHw
6kGCUiPOHhH0vVh37wkSY9JhjYWcAsFUqk+VqX6rdf7gY0ffCR0SQV96xxbzrgMEH9mDWwFIKb9D
Eb/k5iuD/WhPL4j++ZLTCid3wAJJdbEo/SK4IQ0uEFhY03qgc41rqzAfe4r30/EM+w5aqxBSvzJ6
4GicnJOJw5vYlN4y71lMVLGLBOVgHKdQSQ2y37DtiKS1Z8QVOcsWhgatp0lVsNOgFNxlNow4B/CC
gTbdKaqnzO/zefFcyyFdJ35pgEK21rVHtugg8ie4kWRndfgFQj6FFonIIhpImJF9uc8ofvcdJXcl
oSBTolcAPNxtzNGjE6/e01wfwG2PyPio4HRULYSiLzqvSOdKYZw4aTzWAVAMQjazJQxJ1SzYzcdX
aCMjNnf3SKXuZ5KheUmGfU1o6kB4JdUDJMsxZRbTedE7vK1hueO/fqeKjx9dUnsAeEwzMK0JsLUw
s+fMmLGh6JgwzPeqlZ/Qky6EesbHIUA6DelD1uq21kjgsSwdf4A3YTUpICnGsRhYEdjn1YTKhK82
eheTMNQZ8gtyX6npa9m9Cs9uPsT5u29xNTUl2rEsI4SzH5IV6YKAAHKOV4qmz2r3p19Ea7UfsgX2
cQ5HiADRXJmwiDn8aNRrBcrpO2nSffM74vco/iqixkQ2YMejfrsQAb15QeE6gZnLQQEvJUlzxizP
omuQcAiUxvBdk089i+hidALkSZUQXpfHEZkIDuGpFhHcJCqthqabJTgBOWV1zU7FAccullUuMvRl
Q8oWzj1QMebUWkP18qr1pO5ORls7QsFIy5JgbHSSKIy6zlwZPe89/gU/AwNdVEqMaNnGtdmcSGRO
kJxZiAyQnKd+c9XQ21dMurMbtypJSiTFwSsInm99AC8z4D/S2L8MMrFoiI6rOsB2Hyf6qhxT7RHJ
5sTYzRwh9prCAaAI+LSQlp7xITxodA6vXoM6KpvEoiSc2Au/NZ2t9NE8S9QbFgEByaiLJ1PRa7ql
5DJEPqABd1Cci9kE516DYRCkrHWwzegRVuOr35OcVNA4nw5tESCcwZsDX1lwOmgxlXoVFzDIEy58
mXyWsjk4NXaRKCOfOID4Z8P7xawIt4ZtASV3gNWAbXDDArCFhFaQYosDFteGRxlPtzNE/PWVzArE
AOJR86cYJo+iLb2OS4zqzXJQPI+CoYOs98WDqkGlgnNEgz50LPoNU5ADiGo8c+qbeXX+SVaYt2Sp
lAvB6LyDy1cgMKF9u20D3Ku05Wy9R7aOz5RABKqJxg5DSDMP7PTiOvSMlco4K8oUdafDaAEI9emr
zaFVSrFxa3bUhQkCFqDLsUYurKk6vA+/XXu6sUY44LADy5+EIo+11e4LGw1wSXnfq9T7vIlO0oJv
3XPybbII2FCTfVutdy0z/UJDb+FZoTNrk+pVbV4dPPZ6zcWQx9Wxg45DtJov72KF5nKYJ+UdG7eA
cO7oC5c6C1rx0YmUYBeTzjz+XERz5ntMaDi2l+g7VYxFqrNKINyz2Np0m3Ihc4ZMmFtPQ5C9RR1k
uIA+LWpYBlLeDbvWsnYdQA897LZxqzPFUYhLTPh0NZguaaKbT0ftHE158IMCCskr0xNnhH0ZfOdt
scrCUwnEZEZg2lYxOIQNVAunEg07c/sjg89LGx1DfUBJ1zTlJ7b+GLIzoaDDQEPPRIdKDPZHLrs3
XURX4i5DNqwsClWNkKZtFWwSHGVxwrtGxbh6aOP2pffaHXRHdAgm5qGufmzj+qkS/msHngiXRrq0
sJaavqotHALfapgiigT/StngXRM6aAoKjLLUJQ5d+6iU6RxgJOutV7Vz4eerNGMeKWz9rAFYVlpS
R2pahiANtIlCRaGvZ5lfKE7LrgVRwYwmdrpItHIlkMvjHKOnq5M+aZb+s/5lWBzzAxK7mNhAISZT
6lCIZzbDYambwFAMptrAo7HBiBslGqKccLKZ5tH8q/EUD5yvUZciNaGwVNrjC2HMsF2pvNa6Wm1s
wNMiol8TSBd4lF3e56KqASt1+bMTPYGP2GRmvdcTu5tzwAam6dg/oe9dipZSsuLR24sniSwyftqB
jKWF5YCZDoX27Olgz+pgNQpWYXZA/QKhT7BuQrdfwx2biySgB5vTZCmT4Mn2rUfz5Njucz9IUkRc
UJuZumvUeqsgeHxIpVgxbIu5iWlzhvkefDzy7cQJP3MPRkVlrH1aPzO1Zqs0OuRiNpFYaqmO31On
Gpcr8VYXpf0sOxQ5jjEpUQv8dnjphKpskF7UcuqjakBJs4rzqWZby4CNOX5TpJUBPkwtoFlVGtgo
FF/danW+0KrSXGoE4+FbVolGApZnGGdyo7p5FXagvjWxM7S4WgYFmSsaHm3cgAFynBwj4k5nuWrz
PDox/S+miqLey0uk1s21qfpv+CBfnP8b1pv44g0QlDyvPBBLmYkUN4Gvj/M2h+xgKzaXhG7SqG18
9goSPOZYlStpoez0Qv0UtC7UDp5u6MmjHmbBaxT00yg2VzZr78oui/IaymaRDt62Hh98i/C7AMfB
IvK1iACukB1ySXpeKSKqEFapM1dTWmaj/NnhejoAYZINLTkvq9OVokD3zrzsZ6Rpq5Z+60Wvhie1
woKtogiZSVzkiG0s4gXsOCA8ZummkNSGMKXSh8hja4q91ZXG1outB71HzlOFOQ6DQe5hQs3bIVKZ
ijnD0N0OVc3c5pn54kUaJzKZLBWZJMtCKz9HqtQ7DxP77naLqCPWOp22AiB59vb8aUqtZDlTjw1B
KpnlxqWHovkNaeauTfwsipomsbaNZO9GTX9te/5+EEDWelGqc4WaAtJggFdIZ81FUzs0HQvrEnjU
rBtNOix+wcr0lxyGaavYACFkXlzNuErmXRKNGyqmJ0WYXAi2uhgQXAiy4ui2DuPKbMYdQl5J+vPq
x2//9a///q/P/v9639kxiwcvS6t//Tf3P7OcbA/Pr/9291+r7+z+Pfmubj/1x7P++jP/uuIqy5L/
+JRD8FlmVfaz/vuzpv/mj9/LX//9v5u/1+9/ubNIgf4Np+a7HM7foBjq2//A65ie+f/7zd++b7/l
ilXunz8+s4bmIL/NC7L0x+/f2nz984dq67c36tf7NP3+3785vRP//HH/3f329v0ev6df/+unvt+r
+p8/FNUy/yGk1HTk06YhTE3++K37nr6lmvIfbKwcS8BmdWxDt3/8lmZl7fNTuvEPBJWEUGiGLQzT
tvipCiTF9D0p/uFA89cc09SpLjj83P+8AX/5IP/9wf6WNskxC9K64q/q5o/f8l8f+PQKpW2qquVI
3dF1yJjCUafvf76fg9Sbnv5/mgF1Au5y+eFMug8Ly/R9UZsHEVQQ4BXF2ymq3j1kXRxe7Qy5dxN2
Fqp17loyU5Fo0lph5g6vum0HZ1PDOzl98/YlYSpqSyn2v54fYU2ikYdqd3pGSU9pb0JA/NMP1M57
65mIhKYnQEOhqucpAe2rQC4rPSDEPM4rokKkt8FES9q5k+9djDhNS88Bx0R09t0WUFWWamstLpoT
Z36FM2RffZFhSanf/MJ2SVpz4//+VExB2hosuCMTcsYCw7r6aVgsvSal0X6723j1xpo23be7vdMm
B08zKMJG9pU28sg5AA4gzbRkN1q94q7b6ebtfjP4f3lQ1qhYoGVvbt9Qii6dV8w84kEr6GJI1Qdd
Ppp58+vm7T7WmGFvawn/Iaf/vz8l9HsUDzY90bSxV5WGISNM1GeXxDKmWc6mvW5lTyaxGnYZ+x99
oeDgVEvtHp2GdXAtTtu3bxh+uA4pHj/bLscZLy+VlWdlw1MTOdvbE8i7oJrgKU9xbsQP4ZR32o41
Lw6g3SUBtrDDpojaWGsSlJJ/fJvtKY62UW1OWXkwYD9+VwWN49Tsqqs2+i0hDV64K3GmHVTHkHOl
jZTnupQnD6Xh/Z+uzd+H/p+HusEF9aeRjjgQ6JmgPGdJKacx/7eRPlIK7ZRCb99Mt1mInFpc1XgI
jIvEWIeDXeP38v0DbvbPqAkhjaWlf+gDlEBh0U9k4io9+uiajoyobtStB68hv86s7YpwR9KOHCKb
t+G0/wkyumANPXiDvf91BI1BBjqLRAn9tbRMdplJXJOy4iAchwAAVzOMq5Pa9wSbDxHrYmrE3jwm
jQ/tVtGQkgxapk2y55geLu2JuovQ/dB4yJWlXXnFmy4bNPbjQPkrCrxdFkeb//ze6cbf3ztHyglD
oRqWbXE41v46SxQ0NAyIHv2bGaf6fVaJSwlI57E11Gct9OwVWgaJHdMYXijUjfMIg9MyyWHYx6io
aFbKZk9v97NT2anIKmDRrapmXtmDj47KqE96ExlrRLre4fbFj20NGFw87KSvnj0ZtpyVhI0OPbLw
KjFHrPogUq4tpga1pzHbsoNdeGraR3f/+ZUb1t9eua6aCPt49YZgjmRj8NdX3kWlTntDS94pOBLm
SP8bu4zlf5DaMNfyRrwYrmUtsyghNiUQ+5Gtw4WicBy28UuAJWpHoxPZBBlSmg9+3e0MXObsKn59
KdtZFOTJkTC7qSURcAE78WsmOu9ZRemIhc+WB4M5YGtONdR8GM9FGWabuHAvfd5mRLsXVGyHtNgS
5vKhFm75Pt2An/PrRha6s2rU7T3/gryEzuT2YT+68oTSX8RoU/T4z28Y69j/est0zbJZ2FjyLM6c
5jSY/rSklEPj54bV6O+mT55sV5F9khFW3Kot/LLpbgBUbU2sHWULpCg1Gg2gilTCZpbAgM6GFxhN
+MyxtDrFSn/fOFa35zvV6Y+HahLl12ONKsLvg2Qdg0OhTmGqYplesQlqF0+oP8lXiPb9NORqRbhL
PXB/OkbJgCW5D6Ou6SNpIEy2TI3y1FkiWzPMEb2QyBFnxk9Lk69tro/PekTNWM/k8EBy57iik3tX
Gom9qstaf2rzcutERfBRxy67eKp493muC+Sro2qSKOEahGNCcx2TTzcnrMuK6waLc6SiXSzGeW+Y
5R7XWTLnMEH5URFPllWDlCVhYiYjz3/VQo2zPAwuetrZ+NhoEPQpEUPWrPN17Kp71W3dhZChsk4i
VBMlviGOh0p+QSayH4c43lom9GvLkNa8bBVlVTTqm+VbxwT1/Tc2c0S9Vv8eNwUSnwaqZQSDhRAO
jaDCON/aidPgIPWbRd/Az6xzQTU7DZRz5KCZz2y5FHhTflqB9evGH49MN+CEiE5+gVl9sxO0/qrS
YFv0YT5g/x23UQ4RghVs5mPnQOUqomVgCP/SwItfg7DbZJaS7vu0ewrrgjHiqlCkrWCwwWcOL5am
FjsnsMoTIi+yroO+wJgpmCrSKUYGEG+xcvM43ISdq6C2qdfqmKbHUq/TKxXDdoZg1153hZ9e2wml
C+XpEW9RseczLdaZLIp9/8ctQaVsLbCoOLJL9oY/6rt+HDdV31QPjI3qoct8Amu8wlhlbY5NxR4v
WW+2ZwbPtmry/Lkp4Z3pASI9S/BWG2Fr7gAKw99ENUd/rRxeWuNJkv/V+76kUd4xpO1ezbat5wLK
VKB2wJJCMCfHXT6C+GhyXR5N1QzmduV6z707bSLMWl5N05MYU2sdD3dQKyvFxCpESdXd3W4ZE8pD
d9GmTI9HKMvWSqvrGycgO9WLm5052ONOycNk6agS1pgYo3GhOZoyT7vwGJNGfw0it9ilJfk/gQWs
qsqSNwwgnNKGiYuJKUz/41Y1+r8/ZhDfZdedfGrY+mLyd+NtP5rBBSjEZ951wxM+EsoUVqNezcpS
r4XSn5XAJtpqukd4D6wkRD+b2zMIRKRHAD6B7UT7QKvC9KlUI/pfuFNLJqf4uGjgQqLOKivcKBqf
UVW0927otcqlNCgG0Tv0gGNZYb1Py25Oy2yS1ld5hOwGOrLZFXtf2P0xkOlwZGtBAdyCPB/d7gZE
B1G3qBZGjj/RzEoCBLVef9aD92LMs6cu8TGrj0o7j2Bm31lmXr02sK4so7hPCm14M2KUNQDmgx2Z
K+11enxQ3eWvD68rpX8IUO6c2hy3aaWU1tLGTsY8WeoYwTkrroNBQXpPltDM7iBzj+hmllGfVCdP
VMUu8YpnjuD9OmQTPHO1Lj6Dvj8l0yJd4Y6ZFySYbHvoxw8tx3D07jOmqZ9IKKM3o0Mk1wWIBxJK
EXPZCkq+5Ljnq4R2FAwvR3/O4DhS73HT/e0uBFgMcMhTqY7WG1Ui3ylNVz/KKpS027R27/jw/8Oi
ste+1LXDiKV5QWhVfIZRjr8495QVIeaTfEpNj6AAwmXcQNdCAZ4ebbaj89D35MrAm8Wl2tr3OTGu
197R1knjPSuJqiW7CAH1kYGU35tK/n7botShdCjKWMoO/VK4hMFC0YCuwSaiib0mQQiPjAqb9k5E
DnTGovcvYVHvGjewsBrySFsARDVFtTM42z/1cT5rw6F4paRKHz3P0Upl2G28PnbXxCNwtaSmGEiZ
IxgmbsM1UUbFWa1C7dfxIyZvWiZPXPjepfc0d1nK3IJaV2mvpFl5hj68aWHrTn1ga8XpFYqAscKM
Wq281NYfm7G4oNyKP8sUJk2UlQ0xYiaQEcUmHMROjl7TH1Kurh167+Q4ytZajYZWLzHGJuguzORT
wSdaBiCIif3SDpMTy+ir7BSTOVAtjcG02MxJrycunL17ZCXBKu+tvCHrgN5PN5bDUcteo1xPv7IA
m2vQRs1FMQJ1aQ/FQThNP2My/30fd9vMtYMKF8BqcSt3yYOfSbKqegoJNV73OQVga6U5IrmqaJwZ
2gZMn6ntbbX6c9kDH+LU4JMfVpMebsxwMaeq7X/YUELmwnG6XRgV+SkOkJaZtt0c9QBCWK5ZT3bq
BI90+o2V2gflupJmcNWS8rOmCPQpOndlUP/XWhMvQRtwggwwb/z7bjfdDX3GtJ3U3gln5HdT68rj
aJAfYkHROKRGr25qqzOiQx2o4c7uRnVXl3oIKtiw1V/3zaq9i1KGwayVWXQXx1azcuNqBIhhk8as
ljgVUn/YlICrno3S+LYIsbzPghhNjGq8DUNBiC4W9EVYwm2M3dHd3b6E061u7KJlU2IZb/TJFSb4
s/OcEFds9a5+n4x5Tk8y8XFDxZACdNM/0Wx9DS2909+oVpQRIb6ltSL+EbNjhllpzDADUHu3r2SZ
vtRdkXyGQnk3iyS/Aqic8f6V+8h0mf2t5ArRMrk6OYlFwDBPuYAdj4B5YdvRm5fU4kJKvNyYQKQW
fla2b00LblaR97aWKfNRqBy5Y/NTujS4UjMuLj0TxxpcQLiWwCMuMXvVu9tTcKJts2ZIXgRmqUVq
Wm9pa3hoKXKWeuAeZwT7zu5vd2OExjoNheIDf/+Zs0N/jKdpW+mg5gSptbs9dPtCCtW7GdZn14Ac
XQSh/tiSLTlXxpIiAlFYizGri+U4ALccun7Yg4xsz2HbvEa24p8UxyXvKXeVVdlRpBWS/Exa88l+
xP++aNoxfeYNPSemOS6Rq1lLKlF03nPXutdj6MVuRW/VsI9OFqyTtOUlmcloHJLcnsE1nEZOmDb3
hEJdqrgdCJEnlS7WB5P1XOtp743UIXu3yF9ZjrycOHQH9DCNTcIxPenhviipz2duALrGjunsqFPv
7farBHA8xDzzqjVQ7nYTVJRtULM0EBLTHK1cqJ9tv8MrqwAu5BekNtJDO+xIwVVYJ8fui1DYXzeG
/3nk9i0SC424vbWRGjhyPVHg2iDjzQBCyOKceqYTl54LOzi4taE/W7J+v72EDHrEndFKfJ156V9E
0/YPYWrPWfLEPsK8t0cNgPoXDuW1TyW9csWKHsoMM04EK+Wttnp02OQrbpUs/6koZN4wUuL+pE5T
Ko3fJUzkycHfnhQ23bNG7T3QKcBMVKraX3b/TCRRvbCklq6G3rrkjhUeTPwLl6qNN8CiAS35RNWH
lLUXt1u96IhoNLzZbeEYcUFu0xENBYlpwzpv6S4SUekd/v2l5rw+K5LsPq5cwlFro32ulXznYCHZ
hUYSrRKY2raX26/InymdJySW/toRCKtAW0QdmJ6l+5pGCqpBdQIAI76x5k5MjQLCFpTlKCLZa0xt
1uk2QLLfeqtJq3z8NZwIW4g+NM7RFOPd8D5trO9fgyjPtLVFxtJ6TFBS3a6DIhbpOsAzQDpMdN+1
kZwZmqao6xg84e8blSZry+WtLAeyspmIiflrHEYuV5lvXSt9i5ZMZ94kO5DLljEx1vFXNp3042mZ
KIsMF5/egqZ2CVCA7WVse68BSlPk4uj5QGY5KHHE9YgVyFzDf0ByuR39XJ6Qzkc7Rc8CBqvwPwDZ
iKnahbD8WKSkZ3hman5VJqFGbvZlQoGHfgTakuQ9kjEJDrRdh3EzdsNbrDeMm45+XdgR7fDrChps
/NiEwn0Q3FCe6OZCBgnJ9aFFrZYYYejYon9K1+pHmwcDJyo4+HEcoQZgdTmMgnPS7XBy25ENbUiq
tWvtLKTmwImb2e3Vq9mUnxfpE2Jt+ihVJDRW62/sxnTqWTbBxmSQnXzNaq95j81TWoOz1dxE3446
Laam0JFfxPVUGfDKjRp64TwDSbp0S/A4ThGYD77iWpsJM7rC6QO39vYZGDp97dHunQMNkpbCQze+
ZiZ4tQTfJmtcC5KTeAdVtb0dG9ThJQ6WHedAlbL1U2GIcq4Wstqxt/OvdC2PvWeTI5cMCfhuNlAS
GJKXjvFJlI+KZVQHWiP+ff6lBTqHbLdGLyarcykja9+lyqkRcX2+PRR09SUMAzXhfUrrSzKqCWNS
aAuROMqxqlqanQ6r2aL29J+N0LnuIqcb0POMbr3JirIkjCUzl4ifyntPtuYShEB5Dx8SLMzUrVRs
l48KPwnFOlj50wHp19UlMVgTgoqmxmvwAxUSEkoiBpXiatywP1PlPBj87L7tijNuqmYDEzG7vz0U
UZojPMwYllGIm8f263SBbmxaBlzSeUJHvFhxuRooKaCrETOlI2FRhYh4G1ij4TQY4NQnkjbcO4PB
c/h/zJ3XcuNYtm2/CB3Y8HiV6D0pny8IKQ08sOHN158BsE6ZvLe7477dqAgGQEoqMgmz9lpzjkmM
gfs05hZKPVd+eIKDzmxC7Rj7dXotUuT3xETqWyFiuR4TM1z50zpBEK9hKHYew3DmrO2QlGj+kH7P
gv6CfXi43F/Ue6Vex2gb8GvJ63ya853d9wavq4/QMX6I1t6KPoo+GWzEjz6qwBs6IHOF/6XeZ22R
Eo2BG1z191IFmNV4hf6Gi6tA5cQ3xiAwuAgZXqvUqdZV4oO8GzTzRAhnpzwBF6+oUMYDYFQUP7MU
a96MJzlSoV6MsJsiGLgg9/EGpoj7HekDPY2CIh19pbmoB4iCHlc85JkQ3xjwT8tdft1bBFMBbXAr
zPvh3bD1o9Cy4oWkbVxSIvd+EpQoaq34qU7iORqw8tkajHSVuT1Cja7pDmHO0RZH4bCUoeUsvHLa
Iq77IDS13+t1U64QjvjPeoU6J6tCBTE05iLT+6m2HVySoRlfVJPMAm/EHd8mxtGLonGrpfW4EdL1
z27ok1SkC+NFFGiEZRXIzSDzYDtMKXred0A0dKJtTT8rhjns2tSH+JbktEAo/ftg6BZNXVvbhGN3
o9VhB2GYisVQpik8Gc1F4pEHaNGFj7lHJWP4dV/Q3r/8PnKMi1mo5tapKv+x7FzwdkTMXE3ClO2k
924G6uQoicSe4MUE6FfcXywNHZEpuuKVAxqaVJ4G39V6RK4gcdJnPqldUTD8LDPzG9ri/l0p6Ibn
tlHfgpLrhsAmfdQ8qtw+9pWNOQwcUUFawaFjeJ5M1190RyDB1Cw7543szwgJUQJMLwSNyQuKk50z
4XVnO8PI8bcXpt9oM/WP39iUZkU7r2sQSeluQVgU+r8kUppDwpXwBAUZqZHvaV99t9VYWn5HJwC5
xR5q1MtdvtfjRGUuwCfouRSWnJPfHR2pEZkeUalrT3CHlVWqNTT8ciwNCbKGhVZF1keuDczBzOyn
HoRPEXOTtzyWsI8zNzrmFppMAuAcOJ+h+TKAaKCH8kJt0pUEW07L+6R6xQNM8kikvOKoKNe5A4sS
G2v0gjfzCTUlyO5QbYiIM/JrmZgQjHrz0JKBsPP08ALIyjh5SWiczLQpjqbtA59pkQEA4h66fdwY
C77ndjX4OKRJSsmTHebzFhuWG7zQVgNdEI71iTZosC1hYW4jrFwn17Dp6DgFAXS+uquCAZMo1b0E
NLC18lAjelS9lq0zfkr++mPl2g3X2UA7JRaga7UDc6rkTXLAzbDDA5VurDRVMJ8l2L7U+aTnWIE/
VgSnotTpQHUE+4kkzE+RgorLGTrnMSR2Cpk0I0dyrqwf2I+rXRZ7waGriy816/qbHnOecvwXI7xp
23g2Wha9AUt6i3KGkQhvzxjfdatL92CY6NNr/bNPYPhX4I73jYiNuTyuamm9CPFYO0n1UwmIfIiy
pHw2QyVZNc4hEaNKSLfhs7zmYewza3MvcrssgwwVhs4yDC2DnqxafsB/NOJaQWjlQAbJe1w80y53
72Vl2ulrbBKlA1scVe/0fCTst5gyHMS4PkWpkXrRt0w6Oh9HPxmylIxeZx5oUofPoWxopUjx4THn
ge8w7pgjidX8z1CyKFgq024RU4A6BveEUIuZWcXFVgu67sAUwHZgtJDjFZWIx6XeZpf5R6LBuI5u
Lz/yprAvnbAq7BeVfqJ8b55aUGwCrgogZbVYJ1GiruZdvsOb0M30piSNdRaigzY0/Zijd5MSoUjW
Haud1I6Vq1q341FynpWp6V3np/IiajYe2QIP2kRbml+opwDmxC6wBJT+FJRtX2s3tq8wcduHQrrl
1ifn9zq/QFIRLeLYPM57eiRHbnIfttGIbUMwAgkt9N4VGZinoBsW4bxgzGDer+6Dj3v5fD8uO+Hr
S6Kq+5XfCeM0pCjnG+ScESSryHpUIBheMVW8x7F3Hb2UcbPBQvbRCOLquTMUOhNJWT6D1SMyRS8V
AgY8+u3ewPiQoVQFQHRC8WqatU7AEtQmrbPpe5kf5u/AQSr1GIysf8gHxaO84lLIcq+4tNLYGFlS
f1fzCZ+o6dgWjjJMp7AEfDsyYkE0Wok4zPvo27J9hdL9r6e0xsF/xJhrlbuN+wStMSx02D/TQ2YC
99L00T8wdVFYF1rezinKH7Izo89pA4/FfQO0L0dC8qN+RTat/rTNVj44QTVQl5K4E0bBXnLwvhSV
fJrLjhEX+P3GLPyWtE5pf45o79aIASeIndV+63wz2yHnt/YiC95jkJZkj1pWuMrtiOgRQ4luNFU/
nRq7PO5Ir5RAXjHNg7zbkhpg7uatTtOMXacYL6z1C7JKMoJQOrvBZ+QB0p2GXsRIjIssqEha1UVW
QW5PX2YFfexVBP9OK1Ac5c6jW1rVbt5Fu6N03iOJH+4vH23fvBH+74bSqislqrn9U28fAJbEN3CJ
H2bbqkg3zehGMop1GYtv80ut8E+hJbFdTLPj1gx3Wh6Uh/so14q6ZF1P0A2of9nFrfxsW/jUEYgQ
yFfyuaAVotnJ0HRRPfDUEOfyECYBnUIfloEk8KvNXf9mk46IP74eP3vZVQ+l71kXqIDtITFhJyLm
LH/FRNMJJXniyqNx3Okv4ajpbwnBrBsmZjke7nqHiyn4mlpNBU7BD2LHaSgrNoxPrdOPBDjB64wI
iRurm6or1c3vgwZSP4jsebcVK2B4XOSVhJU3QMoEUSDAoWn9xNsYN1KBxV3Hg4rEaqg5anTVvUYZ
kMu2Kns8MxaQAaYCGx/p39nTAWMrUGZeyGM7NJ7yTpPXT6+jqAOqOfpTVC9WPrAwiI2lZVtW9Vin
8ZXRJwqLoN+VTcPYsW4VfUXK3gTpZVk6P9h1650qEhInUvNELGtN1otubROEjSAlRmvCqltBScJM
4MYyOr5ZolihgYXINT1lVFq/HT1925vWbT7K5iMPPxcuwiI7+VD1l1IJjBUVVPmQyUKBFgv0tHhO
piHB2Dg4YhBDPwbI1FaetPMnJw9skjD8lOARwera0H8RbbYO9F3rRM5LLP2IQz6DGTpdGfBa4oXF
at11BFxU0zRexFsvI1QiMU3od5bZINX2flTTeDO0PEz7c0+mgjDOqNR9duaxZYoKPqNDezHbDm9G
kZWLNgDFGhE+iUGgljq+G0QZDUgiKxfps6z1pZy6s4pnJvtYMEhTbEKzbIs0z0eZDAj3WT0eUXGq
R6Be4aIPFFwDdcVA1HaifDk6WoTPnfPbGuJNo4VUq2SyIT13ue6PngqPYf5jSakQMGbZsC4tZz/3
hBJIL6taAg6/a01SMhlw3xqXtEVSCmbOX2dlke4iBn8wLd0Lkd8h+InUfOjITsCszFaGuWzBL4zk
I+DvtK2v2oRZzPQVhFwxLO8TYmq/q+fE9hLLEn0LRTPXFkbtRQcEDFnwpEmo+m4Xps3Bp+36ms35
MtMW6HIfiFa5qnJXnrTq6gZew1jSpJ+sVWSQ52UWr+U4pJhm6LrFBWbh6aEshbr5L/N4Y9Jm/KXw
clmkm65raY5B9wwRlvmbdiMhLQA1opp9xnKa2ORlf6xCmMS1ALKNyGWXOtorHYD0Az/lLogRSU3P
hD3ztT4VuMLqzFz6da/vScgbj3pOIgeOsPAxiUKfK21DVGCR4hNe9RJ/Se2eOWNsqjmo0g7WnHnE
yiAM44eMLJg29fch8eIDXb0/HoyiHtDgR1i6gGYdnFFdeGKsj+04umdCjNxzrMh2qzXud4ueyTnq
dMam6QnWRLRhMClfue7sdT8OvxydSLfe842TH/cvSs68prd1/TI/BHaNy9i38jX5C8b9OdFpPgBC
SehDklnrAMwFgGo33VcBrlKt5KY2wMTc3DsnfY1JL5gFKRVxHF3StyvmKHLZjx4W6EghlBpvDLzJ
JrsoKo6PTrf1L4MYXlM1061qDeGuwUdUh0X55U/stTJPvLNDw33I3Vp5As+cHezMSNdg9IdVKV08
ZBqZsvNBSIPqg7p6m2mF/XPaCNEt/+ysipzcLPwRiQo7TDnsXKKgSfl12nETje2TCyls2ZrjQFcM
3udoWt0xKeG2KfbIottV+21JBbSQgc5gvQpukp5wXJXh15D5LGGr4FU6KQMvZh9rh7d5Mm0cwsaq
JT7qhdyJ7Nr0iUVg4zDQcn4tp6ZfgqiZPAwMecV0eQr78FeUtOGhH53mPA4ubWBVe5FcFs9lad7K
Km//y8Hv/H7sU1AJun7CdUnjRUf5m3rHKt1MCvQ9n8p0xEx9JvKA0pUJevq+mzZ9fUOY8q0SH5Og
66UuAXPZnKUXdHJP5bRXp0H3Om9VnDygUQJ366VVvRNj93PuvWi9ApKjAFOxDkeGQ4FTL10KzS8u
K3jMNEM8uS7SB1LAm0M6KD9r3FsbM9A5JxJmIklaVBtROOXBDL7QlZ+q7i3sPb5B9GAcRwZKQdXL
N6IvgaeOxH1Rg0P+VlQiu7QDlMRkL+IiP5UiCXZSB3e0SFwPb1SlwUZqXeqmehqDTza2vZ2aAKzI
he0z6exMqGwv825Y+g7LUA3BgcC/RbpFvmg1o1iHWPgx64XiVPul/WClSblQ9czFsYjjt6rJ/0Ku
gParQmjuPAc5q7iiL01MBiNXUxulc1JRE/2XK5tpTF/f3y9tGDltSFLojHDu6nzH/1QaqSJ3Er8x
qs/ICLPqI8IJs6v9ZjyrVIBEsoAPAta20JhN7eJpZjY/hH9uzbupubvfnIysWwkiI56sLPAXRo8J
PRaOtq4yQA1GLpIJkzfVNz6t2KVa6oLmZOvs5y33z63OARBbA85+aCJm1YTAdPEj4IZpjhFPzSUN
MySF3He8EdAwHeQGquRkyuAEsSoI/TcV49uqToE1Iu7x37SubxiDxgbrdl7FOP0sI/29IeV1fb9V
eQrrpSYxzrOWKR6bz0gZEuh9Omt/aHuf0ci5HfXKmxcjFB16i0k+IdiTuuhh/gEUPgS8lW67oz6x
mPXX9NynszYt6oWZRs7tz704121m9lSQHvFoWHb+b6IPdbRf6T44H5MWBDVS8doG3i/P8gmEYSy1
nc+7BtXQRUIWns/MvsFHhNlqZ1VztyMMBX4XUruZAxUPvS+f8Fp5+7yQIlzMmxIa70Pk9IOzgmEh
KUV95tSZ8iStsDgXVJeH+1X7PoP13WBV0qiuCzt+0lyfEhhmSFxlyRNEgpteoxRQZXOrzbDc2ahx
wU4qRXLANr+UHbQ5150oo416JkOFKjFAddcPBBfA8nyoOqf+yaf+RfOzeSG5yltavmrvXRt6yOAE
cplxQr0GqniLRdqu70MXoy/iXZY0mOizprxKzXrSAHA/iI2qQ25WVLxSIRXzo0RoStdawfMdesCR
2qY7h9zGqZI5dGbdgByBt0YM1M9ppfSEzDjxygt9xNdcixsukxe39iAAsUf3Se5ZPSO3gpNm20i0
6caLiwXX+MGl1fGZKXDfzKjIbjAzyr3wESoFVoODrOTzsCp8UKcOre5NU76y7p58/KumYqePuMez
Z1fpg5OOTiiYVpnG9FRUY19R/JCovVbnzpNZ0UoWeX2bH5Lq6NCfuIYoJW+kzv0KdQcUKh2PnULI
KRODRFkIEXiviWV+eCjTNvd+FutWQj3IJHsUahA+Vz15l50UwX1rnJ5LplcdpQ6ff/u5aqzd7WBQ
8QkawUoT0kflQRAJWvVhhSGHPbOvn4wqsk/za2kpGuB6nraXRRi+YPbSHyFWKJt5lytUvYTcxoi2
749z7WCTOrJ0cxP951RK4ANwlx7IqhUYLe1lfvWvXVGWTLNMlRKCoJqeBckFO5Jzqcox2qZODgr2
z+dgOOQQMcUiTEmxnB/0ziB4oRj2eZMegpYobAw4Crg7GNb7PlLbp5bs523lFdFjEVg6phuSfOaK
Kh+achKtn+aSa35qftCYvRJJYzzwtz3cewyX31kyaLhpdbrbKI/6ZKWZtf6CAT5ZzbujV44A/PBm
YodnjN0qkbMmHJqJGl+VHW8J62XGVcvxrVAupXNWNEF7s64N9dBMZ71X6RjsGJmvKhLeVzYKqx3e
uegcdBD0GLphs4qFXA9T24MFHB2QsswNQn327b5z3GzHJZg8smkmbNpyq+iWeEGkTkheHkEvN+RW
TOtX7lH1TQ3QD/dIwdBiMeJAsh8s3JDBKXQ9/q5s2i2rA+8aN5p3bXWxTCvYPvOeFbbdqRxT2Mk1
5WaVfPqmugwCHOxgEdQl7SPBFKK2iy8BwxnfA+ceYx5K/tGw9tW0O0679rRLwE/6HLKKsUfxpsSa
fOtbVC5hkAWnsPCqXZyCPiIGqeLXTX/x15eUdhKNU8X/UUe5hSBuYKiqqYWyeCc2vbrOdwUm6uV1
P8toyfIjfRRtGu5veHZugOfofrC2ZrkMIzdYm5nKwTq92klIQImvv88X6fkhtrFz1u513rEjcxuQ
436/COUMpmp66i9uqSAedSakEAoVy29DojpCxDNREK3nT+55U1hMlEfr+dZSeRjjhmXcFt56VpKr
mcqFM41QF/X6GXZa8DCrJEOqvWWqEkTjS7lXp45PUQ3lJpElw7WIjk+jJOk2aKpPq7e+BZP2tmjq
j9Kxi2McRjBsFBwbfeFa76HMnmRkGL+KIoKRMGpk77b4qUwN5ETeESlefu97Vu4PUEWGxWi0Mcto
PCjSYdJro7qmogZdtnD4uE+/b/VmuK6sBvemmzOUIG/n9x+pyuSiIN/ZRiQS0DWAhZxP2kAUM5wQ
lO/4QFt10VtBs60ZKmyiQsRXi2k0Uku3+na/i1DxEwuTvc23gcaFXazo6Fg7z7NuRdDtUJctBZr6
N7ynfIgiaE9uX4HtzrMem6VJpPdoJ6QmwwhzoJZ8hGXz7JoGhzEsPSo95VfRBu8luKatxyx0pVo4
WQtdGbbzBFpTxyOBirj8gajvuMgWxzBuO1rzmfUsGAIS+pJ4X1bgnZwUjOUsqaCui7euxC1d0lJ2
GsH5m2qsBwyMLokC0DWvY5hHfZExGEfsuRZRWix0cqhPeT7E3L+AuYRwLIDcW86ysBN0J5RdxKs0
OFA4IYRBCmuqoc0FUzqr9kLm7IuwDJodHaHsOYPMidlPW/ZOA+aTYFxkjlFwUTVZHFA92du6Ae81
H+dzxaLkBPzmpnWgNJLbHIvlVm3LYo838HMsiOuhciGwZJD6laIfxbKGVcABUVfKwiUII+yXs8tE
t0s+m2j9I6cYjCqLO7A9WNUtiINvjZ/T33Fb0DlJpx7c6Xmj7ndNQb8KowIJDLASkJ6VR04ILgYU
8JGVOU8F9MZZwxZJq1nVo06U3FQyqUEpdkVGQ9xJvP38lIciYz+kEipqrzkL8qAAFRtxvIkrT70Z
A0FDVfQWg11PHw2ZqavKDMpFKhJ9FZMsv9LAVi2N3h32ftKqZ8UH36dP42bkuo8edsMXwx2eQTMH
3DLi4iMHlr7om8zbFvngf5CIAD5Qf3NSRd3Mb9kKCE2xap2IFM9qt4MFkidRAIl7Mn+ax9QVAHya
RRY13CRkGmBPL1kZOEfWtjjp6Y6OceOe5y1zpEfjtKTc6Dpwwh4Nn5uZ5r7rQ2vfTA/zrg305CFw
Af/MLyiy/gqKrqGNBRr3yR/bnEYltzpaK+bTYBbhUaG3P1/GQTa4S7QJU+9yKoUFu2DFmtV8MSMh
8I9XdafzqXsQxupN/sOOS+Xc1nn7FAh329S6fGce5GwE6abL3pDsVjVWNjXIj1HQmq8pKY7T0yyA
4r3eE0EM8kW+E6jDjdXKzF3T2z7CMm7mwj9205EzxiTbxmH24ps0hfMOGP285WMGBo4o2oOql7Ah
h+F6X/uxV8axXBgGtnXcRSBwRWje5i2/t8yb6gEC9OExU3MhBB6KScGIn2oLrVxdUHd1+8oCjVlm
zXAGfeUfQ8mnzvUq+MooHPPM3CplVH4NvctQKQxIQg3pBjmTVj2SHSRZkoWQtJuEN8nLXQbXJjRd
EnP0HnQ83FD5wHKMwAgPXeLlt/ibqdcQDSc9h+lbXxgC/FumjMphFvP0ebweRTS+9gHW25E8jcN9
eY6Aho6VY5c7ddKz09BjwKPle6vHtQfRl9VvTaiTPpQYNgoWK06nfGMgvsnVIV6NsYRgxNz0yQ6j
5qAO2XZeoM/SWz2BatU1Fsi81iUyru3hV09Cpy4u/tDD1vTVH1kx9NuurZGPeiGpdIAA3hKjOMx6
y8Yn7QOdi73NfbhBv/3YJP/CavwjKopy3U7+nxoI76a1uf1WFV1qVCJkkKPAcdBbpbkXrJvAhm8N
bOgwH5jzri8FUglhTzqbwWOYAHjZXUVZYD46QRMvdK20DvPDmBKBpXuqDpjLC1e9y1JeNQcTp/kE
oJ6IJi0WxmfYXPVRcchVsaH21kXYr2k3JIf5wTVFcrCnh3lrfk4funWbusPW9fPuAM2gxcjptfet
gNgKRCmMXR1zI6u2fBqMPnhA3ZR+b6V2Q4Zgv7gkB0EGMl8zJyGJa5IQZ6Yjj25UfyBdpv+YoWIe
CvdFzW150n0nhI4ChmMSr0dD5G1KvOr84tmv2/IzIKquyhTzh8SyTrMDP40qWAn7gF12XVHYi/nk
cnFgRKRrPxvlJkh15dSRRDNfwP7c0+sICl1aWk8c2t8qpWvfLAg/i6oOm7MWIJ8D1oUYcjwNQwL0
qoZusmh87S2519VVZ5s7EPHGicbpJqHDiOjX0U9MQYxT7exNQfNOqO2w7crsapL/uFFduNhGPJ1F
TtN7azcDf+clz2TI7LpJra6j11r1mVqunVRDoJcH67GX+QPxKeJI3mu2MUiwWesFs4nc90mPrYOv
0NRxfypndVqpOC0+WCtAqT9/2nkXSKr+SGLAK0nQZAqj7I/NWP1ITZLmMGO52/sAUFPU/gJxa+Ga
1Xip5jaZw1QUFXT/A6ug+UdrX/N+mBafptVJJO9rDcm836OPy/JlkyseXy8LGj/Ukt3cT0zDjGxH
SF+VWrgH3R3C2zCUX/N0xBzTgaIVgFHA4BMsa1sSMIU1QvOrzQhi/Tg/NYw5+JQABoI2Nd/CSsWD
ag3+I0sW+jeR4XzQPKxPsa7kC91RXNrjxvhaxMlCDzvxITyEXZ4dKStbGdUPnGLA1xK0TwGdh0a0
z/4Q/ko9zFsoJZpn3cINAhWtWc8vytAl9SMYH6OkC+5fTOS6G0vVVdTwuXfw0Lo9VgTbrVVhwq2I
3exRG6vhEPjCfAmFoEXT+R9pBf/MEGBU5t1qjL5l1hBduRQFGy5r39wIm4JdhNWerAv/hBUEwq1Z
ah/I9jZIqljH1/VH7JUBeURIcLkcXzkKMYxwLjyaptd/SDW5BXpORQi1AQh3+8vNCDnpmkeBFfAc
W218Qf3xAzpW/86ZkqwMUvXWlpTDu+mOp4ImFr1sRLdc/oKntkfoXzT8xLxrjGV5tlrtvhdMHjCc
K3/8BIp+d+c5pGyaZQoAzyBYzYl9ZGdJgouhoEjOO2ncuC0bNzlFphtNfbnv6Um+GT2HGYABwNQj
ln1TZJRpJZXLrtBL51qWk5/EzNov14nfjErUz6RbWRuroj2C/rxe0TgwltgYOZZ8ffwxUuBACAUB
U+B583Ij+p6N9CrM0gheC2eUEBuUgOJweIulEZ48j9KS1VDNBVZiN3LjMTz4CgJuV3sNkkK8c16K
RyPP6itXB2Wl2NxPNfSl+8iWziqQkGgJEdS3LJ0gUFRe+EOQ7IEuEDsuE+AFcvbiqCkjBiSrdBYt
VYHmko1b9BreogaGrtMO6m1+sFP06TS4ik2HUHRK1oiuJukrrMMOhLEqXF2YrxSG65xzWTUsBoNw
YU/PzS/wPS8z8koOWBXXf/3VFivAMg7x98/PoW1WbwqjCBPlz7ms2n0das2pQ2S5GVoGhvHs+vOK
fjdmHW70MmtXzmhZ60o/5JHWQSQLjveN6H83eKnrR+2765HcW3prEF/FZXaOSJ27aikhpc53gQjw
7cbTxJSdVJJdwOW+z4tm4UZWs519JdRu58IFWeiYabyoJ9/MfAdX+uYzNxNvWxV8UYksaKBlLk2J
Lke9Vnbo5dlzOIpWdOQh2GQ6GXYF98GSHh9Cy2PSeRRI8/ME8u0DTWN4rjKaKoXczsWA0ZfYOyG4
lInVsdiJV9Woyg+CMnquugSkzbstfqW8C98w+NtPgoihR6EzTGEyM1xKJGIj6ZyybcVVDKQaZR2Y
9GxaN2Z4VDzS44HpnMkpTp5tMl1Iewnf05QFXxpW2WLerREWEAhFbGdRuMrOJolxU4YY/u3kfJ/k
GgHWTt/ot7PeKcY3cOxyJd7O7wZgOJisaTRFz79djrbTbiw3/5YlIysvNZVUEowbjApM558bY96c
SeoBNRp8Crb/+eo/fmx+afoZwO7okFK9PtHuAMmtNcNivh/B2Q031IPDwhr5jEYCJXKI2gsihfJb
5+GmNYNKPNWe1S2zRipH+mjh1kK8ig1BZCvsgghUEMMXV03Yn1kcagzzB3eBXaj4oCj7WSI+vLQo
5y6mLn7NX0ssqQMqAFxbL0nSDxzs03eXhdQq4OHWleRNVHmeH+atXDLJ+7db88+hcs6W1GQXWzGK
Xdmb9sEh7XalNUX8BC8seCSEiugRqAA+S90zvBF6boxSAtIrXixQdJuoymG/CL97ZcWJG9hovgRT
6wcjNljIBkZwmHysONF8C2hPFffuezs1Bp1s/Iw7qvOShKa97mjZrbMgMnVJqC6T1Cx23oi4lpF8
c8N4k+xcLpVLWgzehz+4yKmt5suNUTDQmauOeO6sRTA5e2u/qhZZXwcfiRccy6ktLlvvMD/TjyQo
WYnfn1IC0nYD3qp169EgAQtdLnW9SfDDReKQmXq3s1kyrvUqSxkRDJiaGIm+uVbzE0N391P1Pr25
QeG0zcmsyvob1xrAqn7o3EiOtB+dAU2CMTTGSZselDBG1YUGfEuu5tNYddwD7P67pyYmX6JXHvtO
8cB2KuOyartuSxJOtSWwkcK9jdb3aeqUUqUTFLEzGqiw86jUqgwX54JL2ZB23L4mSVboKpgU2maj
dwOrd1QtC70f60UzYAxhsRnvs9wyn/SEcHcd8c6ky2gf7yOou1hXiazuHZkRRmbaGci1QHv2kL0C
OmZnj8lwaDPOr2uUwq3mh1ffHUjGNexNN7tdjIjLS5E53ZFcgv4ItPHDSfJ65UR2MlKrQWCGFpaR
ijpTjBWjxFNi9pfKbpXzfVngMHLB7dRS/M+dCl/V/aMgWciC57kcp6Ekw62UM4M8DktJ3mmWQJtX
i3BFrtgmsVPEDJpnQJGse++k5SyfR8uEF8wLhl7Qg6tkuoUYHi4qmC1n4F7Z1nTDfJNIYV/yel9p
k7ODLxkpV8AdxM/OXdNibdK6TsVb2dhXPFVInTTtSUzDnD/3Wl3jWJyXN3Tw02WYFnJY9Xg5NgFC
RA0V+yKmffJIecnItG/rRTGPTEcrr8FsSf8LkyEhEiRMk+eYM9FXauAJWTpe0WxAig/Mp6rY2U1m
3UoSlu7jbS9/B6XTIx7I+QBOc9NtX75xBcx2ZUJcPRMe+ZZJpX5gAISV1mkIsLwPFGd38uxTnh+G
3uSEQbXm0K9DJpQrf3wGtQTxQnPqq5zJGYGP3sJ25SYyZPpCZ6vyWv0lrklwK2QDa37ql1nO9/88
d9Wnqeo/pq4OYiokJUK4tuOa9m+CkjRo3JjxmfbDERQTtuiPcNvVHy4bRkwamF0g3BfthZGY807k
gY0EQdhLReCArGDi6Z2yDVltvkM0W0/G2ScweclFb+PPnmbCOwXXY1dYH5o5DeRsCqqaiA6Ctf7+
0CV6vJo/2B8gqcv9I/zGtfpt999irqY/8v8ZncoGcAPF69/AqVY4VP9OpZp++k8olfMvfeJHWZMs
yIVK9SeUyrb/parQqIRL2U5XS/wFpRLavwyb1Y5raDp3RPCtf0GphPsvTWMu5Zi2Oc3hTf3/BUql
/VO1Qb/LADUD8px4RpX3qIO/+jtAxIk0gWCuNl6lMfSX0fK5K9Au6Ii2yatvOTYirqOKdyD64Auo
tHYwSoKEkrq/KJDpw4k9iXlCW2s6OgZZYhNCfYDzdlgUwn2Da0BOdtI8/u2f94+D5+98IfFP7Mn8
rvGRI/s1oZoDRvjtXUuf8aQvPPsVUm625ipLsLnWfng2k/+8DZdcCOBsSlN7dCJ/WKKYWFQNgSOE
aJhdREY51s+kqW5D+CLDvP72n9/e9NX97ayd3h6kL4pE00JHgTX6t7cH3gnVd6h5SL3gkBZtXK5h
ZYODxey6G8u23Cq1/cOtWeW76k/Fc3Pa/AX+y/HmB4G77IbKWIxNQRdX1g/QId1Daia/qobAnF5j
CYxYcEOwEVB4yYzUdVV/RTOT76NiJqSn4CiVrLlx58REq4GqN8zsv7Jn/s/POCHTOKIdi//M6d/g
b+SZWm9DrU0z77V1imvL5zlFiFMWaaSf2hJlo2gD9XHwB1TWWnXomRd2DvfBYChCLquZe2iZreXr
fByiw3/55+fs+P2fXwOfhD/SUm11PrP+/ta8NIJ47QjvtYb1BavP7Q5aushwa3XGPjNk+RQJgAgC
G1oakayD0qoCle1tzG4glI7Vp4Rju6TR/qVRia3HNBJLbm9ToCUW2Ul3FfE/WcuBPFc9NzfI3MiY
DMlPh3HWwPMM17UkVDEtI2NLwNs197v4ENEeefjPH5WT/bePaguNVDBdM6eTV7V/E101qjQT6Y/B
W6W72hXYOFRXJOafRk/d6BFeRkqde5CiIHeRRXZBc2yDyWUkVpcKoxXRrfBcB5EkENBYg7dkRMFm
/meLBlxkJWM0B7oOyaIn2r/OwiwbaNvW+PQ/lJ3ZctzIlmV/pazeUYbJHYBZVz8g5oEzRYp6gYmU
hHme8fW1AObtmwyliV1vqdRABAJwP37O3mvneWDC8berAy447Id8Qv+AuhSV7SDqvdPGD4xgzGsU
Iz+sURgHQD/IXwAEERy/qQKGLZMfEBjR2Gi4HMQzhuXs7dCXP5gKvdjDqVLT/EfFuc3rvva1TMgl
oYEm7LAY7v58Fxek1r93Wd5XSxPcRpWFViLA0C6eZb9BeA1Y2n9evrA2Ts1Dg7x5x/MMrm+LyiTc
aUZHegyaGj+O7HNMXbkFphl+8oVq89JwcSkgIyyb07RhS2chq/3ttYpaJfAbS3Ge4KoZB9tLfbxI
xbCORHmiiWrzH9CBM9PjZY+ILLQnsWd/f4wtMtH6KkhXquObR5aFT174eae6vDJbNyxVSsjcvPds
cn9/qyhYe70rIufJaHaFVng3EOwJyRwQIZay3JbdSydDhxEaX3bWFOEa5Yq96ixtPFY6ecOlX1XH
2JfbqVPC1TBfauhn2Xqq6GVM1F2+VeBamVe12m+FiwJ8PBbzg1mrfYCUtRp2Tf0QNl7+0tst8IoY
MzpfrHGgX+Jm6ujtjdCmyd8NQL4wU46G/dhNFbEwVhHCDO26fQHCKEODycs9fNHqsD1GxPDJdBzu
NEzu2NNDRTW+qUh1GkE2oKp1ybqYX5FkgKLPFALXr9YBFw37I7N/tNFa+4CakWguaK6f7XP/8DRQ
d7LHCYuERnxgH++53Wi9F5LZ8ITnUH80+iDe9qQgr7o2SkkROyuZnLHBGJDHXElWyxcwarBawmq6
Axj25NjCBlBAQ+/Pr4z+2xZn6dgw2dXRi9AFv1z+8WxFk8Ie8Gy2hPMapYMuzHTI6DaOy2KSotvG
GzlX+9rVcl1ZmSBZzZJTrxBEEZWE8Wl0799vLqEN6x7QzPtTb9pbnLjx8c/XrM0wtI/vFsdyi32B
G2k4qME+3s1miDCWGo0HCUs2W2p75DoKmc1RRFBNEYFcsvP0rHTlOYb3TPQQzu0eN+auiwkfs40Z
D6V+pqz8fQVnr+JqDJuMN0zdF7pKmyOYLSA/P6sJxUuSaewykUHnYV5u27FUn/qOhKFl3+zQWO9B
2T9WHKfuchKF0J/Un2yf+j/cJolQmqrN0lEeOBerYZlXo0GnI3xmZqPBNAedGNKtS+edxCkB8KRT
6gKlDtdjzjXadOPwwSJwEcmRSad5niaEAXkNzsbBf0/nh15kgNdso0XaLXlapKTOBYCjVoBCZ8dK
5Q+fUBS1eTX6+F1TQWum5MsmgtyUF2+OP5hjZ4d18txPAwaBQnu2mMC7I5zYbYXwfJOGwoZ3Bo5Z
mxkytRPCoVfY9hstuV+KqRw1BN3d8X6K4lsadewBYWt/sqzOVNrfLhRhrWU6UkVNY13cbc8H62yr
Q/ecMjS+jUE+PKZe8xaLyT8uX4CRxUR4Sj8kNJMnBDmzOOiFgvMoxV2vRsa48yZnkzvBm4ETbxdk
SOsZiJyLNr1X40l7jCaIAWDLVn0WNHgLjQzIhgnU4pP36/d7LjRh8iIYKuhPW7/YIYAd6/aQGPmz
ao9vMNLTK/q71tSmBxNFyK0j/HCnOGO/1VUrddXIsvamnV7rpZTXlaSQlfNNBorlnEN2PlfJA8DM
eqX/7xcCKnOBJRNOqbDRrH9cCERLYoqXZtGzH4gfGiGrWOUEWb9DeDLjynrQEXZbZP7Fyjf2Ebla
yo9lc5XOBE5ak58AU3Xnt6dA6pyxDZ3yA9rhJRpYT5rCHmj6PLdkZu7aEJ4ZCXXRetn/fJ4Qdp0W
+WeKWiqJxBUpEM22bKpwF+oMHVD1vfWT/hzk03QctYzsBS1J6OiVuPvUABIOQwe3hmWBEwb5s9Yi
vDK14VgwbHGN8G2y2HbhMt7XcVWc/vxc/NNnA2eKWsayTLaxixWO7nHeoatNgfNwxFzWtbwNz7lN
+tjyooHtmLakW50Hj6Lyzz/8HwoqqZsWEFqDr9qhl/LxuyaY3pgUJU6fl8NhmiFypAZZygzyQCMV
hzoSdOdcCpycuWoiGhpf6tDhHDVXDSpgim1ZTZ/cE+NjNcVjB+qUMgpXuy71uXL/eFnQVhA40Ov6
gvJBIdUXiRBzGxBzKh5ESQE8L/9DGcUgpSJt3SbZukVLvzNLc7glbyHadJ7FYXsuCc2B6EeYCMQT
jb5wDTIxNp4S/iqJvT+ELNjLNIQl6H3dxTS7NkBj3YTdpG8ykWUufpRdguH3DEEj/WRZMD+ucMsb
BtJW5yRm8pCDU/j4UYuWuKs6sNonJcm9kzFNE+sCCdQDH6lqgN1YhLEJ6ELIkppdhqV3b03DVVlX
66aI2f8Qqq56YJwLpFOO5Y1ues59TuqONAgBl1r61lbKrWHa6DMgd7pjA8GRtEdjRw79EZqFBQAE
7c5UImgoY3vf9Go8z/gmNzPET/rMYgNtF2W2B/yCcfW+msv/uuEgE1X9eRTqEbqFc1aLBl8+4Qyf
PKQft9z5Fpk0B2nzsRPQ73EujnEaaoqgBPbyZIbdxq85SC61/rKH2ih7qVKJlfFqoW4Jh6MaIGop
m09gQ0QIatuTBTlA6/jkqn57RukxmZh6VI0eBo/HxYuLBDaEeD9wjp5fBxN7Kjv4jJyp9cdWavEs
/jPWFf2GFXraEtmffkOIHVkgfqF+Vgp/bPnMt2hueKkq5rqZ1q5ePEUkaww1ijzvaTHOE2Ve7old
5QiBdJ6EIMshxzgWGg1ajblNFRDRmeYU707cvExImf0OCylSijc1aNSdzTz5z3frolVLkYGsn0qD
RhrXqmlLWfW3kxvfITHyCJmflrVF1zJvN0S4tBqCsMsOBk5iVsAT0FtQVrMhS2gjIk/ldiF3B5ZB
Dr1TmgxySTdPe2NV8pXu+nq9FKOY2nQ7MHZ9ZT4pI+hOvSP8wm7IW6qYsGzfK1Zxu3iBclwxf/50
yyL973pq/nSGw/JtCMGCJYDXf3yJgW+qfWLNL7GIdbx4CmJ2r3hGO2SxcuBGi7V8p/qI8vJxoEei
KXLVkmi37bBfgoCKDyl0kNgztRXJWMZ7J6WFinrIG0Hyq5qXnzwx5vxEfLxkHhcbuYYF+n/G/n+8
ZEcPTC1Ii+5pYkhMRId+U9A1urLtgqI11MQ8lq8oQP1kZYKSA7Zj3lf+YqyNbcYh+K/TWJg7JFmk
bc5nW5iCKJE1tV/bSX8viFtb2WYW7pYTT6taGmTLyASRFNWYPLaKskdPPazVuO/dttI3hY4aERFW
vaoR6mKNxclPdg0hOXp+0GLYpj2Oi3wweKeraEWDke5hYoeb2FDrT77Rix7q/I2alkp/zObydYcz
5sfbYyNczcpumJ5Gs47JfbbQqcVVw2moBeJmjdT0uMWX8/XSVkwqlUzZQn+BkABnEJtaMp+Slpot
UpGidc2gfrIEUa//9iUKHSnB3CF3eO7ExfYd5SqwUDAXT71s5HVr9aiwaIz41148EkCrFcflcK9E
dbZVQAnEKHmhu+/yAnCYzANypzpzZyHkQUdSYiJhxt2p9L5q6TA2yaIfftUFpGPzd7xho+tte2Zr
3tiYo7SqyI4iHMCQNoq97ean1ZjGn6VFXF1rOOD7tXAbaKwnMa+1MLsBGA9+MsvPqG8J2twuRePS
61heUGDk8iZCGGw33tk2astd9nlFtOq6Mt8UAdgEbE1fKgGPKOmCeBPkWpYl0JFJ63bLzV5OITx7
csPJfzVGLL8jJwCQbfoTQTjDfrmGoai/dxZGNhMz4dYTx9KBu8uD9tAkowMZa4726VpS8MrCEKuw
hjjn5Xb9w0jT6RgVtHCdWAUwNXhnyvejrZb9AbjlkZYp23VPzm/WrZaiCjAz/iFptw86M+Ncj34Z
c5Xi6WRQskrtejpBX7O40a9GkMfr3ib71PS1fkMnLj2FAwFGMTydk09MMJ3G/knRB9SKeXj7XvnO
PaDQMKOtKZjtLd3JRiSrsoqTU+lFzY9lS5g75EE57OOeCnrMPXWn51mLsn1MXAu8zWFpmEtkbu6Q
lPhdIl2C1QAlnZVUYHNnt3bmaWZao/NRbWxTZF0wXOjkKghCkApxypoWGvEa8nGxUofiNsLd4wsM
83H41ZpV1aU/wEWbrLs2oXi0WyLFYY8g3C2c/oqjhOVW3UQgm8J3a8F0XUvTTChO2s7VAUaEUbVq
QR6SGTIxziZupq1IGCVHgwaqdRhCB3EtwdrFiF6GPxNvnJRjS58cMLxpG048aEHw93i68eANPvUB
SbqcK5v39bZwsvuAlhLMZWhsuoOo772TNH/QZYWrVd9xAZqh41ZniqpizRgUB9rVPPIhbhtV4Ogj
NC/07TDPJZYDyjzsQEE4OJ7rBaCxYKJDmtVUfJAeUeKxcWNLgHWjB+ZvqViL+QMFWvHixzACctO5
t9XQPLQFmiqiBzw4kauyn9j79PQVrHy9GwpgERiBf8GzInAUetEu8cjw0arKwP8EfyTYw6fND8FU
3tCd01apqPTVmDX6JtQ8AER46XLdQ6ltIp0ihX0b+bq9Wq6/MnIytGpjbwaD9mhItzbV7jBMVuRm
KbqCEIyKPp/9dQ0jfx2N0jXrYd4/CE5v2l+O+sXRxzeIAjD3gBJxjqj6Db6lxG3G9H7p3dhSfFko
dIHKyMEHF33uc4Glatr0vbjqw0q/DgkMq/rkwczjbtWPX5Z9pSGQOZ6a/jBWMnSVhnZG5ahIgDMy
m0gnhcKFq4D3yeK8kEWQqAiFoI5fkftpHoSPMJnJJBCdLB2uLDhAm2kgdkonvCRWWutcj2AYU3JN
lqU+zp1hqzhRSkBXgoKjTOe8KJjh80uoAmb0gQMdgFphFZX+Wvg6EXUmwab0FsQmTwVmNT0L9mY5
JmvbS15Mj9KF4ESI+HM7iTniz0la3jl5UufZSlAo3yZPf2yUQDnmsiV7MOsGJB5ad2z9JN+YDoF4
yl1XjvazDnTMdVIkqiufKcw5zvNmL1hwU/bq5Z/XCYydYwr7PVZNWY/TZvnfgU9KnT2lNE06G66k
zo+oyrFdlY6jbVoffPF8xvbiKEXiV/v7qGJdEMQLzxEgkIlrSYCAUT0UuTIcCqKl3OXGLg+zDItv
UHcTl7xNwuwgFLuNBBKN4mPtlIp9Bvr/2DUpYoRQt+iXwXaN60MtpEt4IERNBUMBXbR9COXIoPLF
jIF0tgaU6d+yORqHTpMebKP6VFmWfeYwi7EzOUe57m9sO+03OuSQ5bfgq3/v6+kmbWPO1rHxC1i8
fljKLDRIRGV200NJF6AXIzEV+cSmIwsXTO1sPcKlF2cHrbKQGGnilczWeGVPsXYYGWGtpaUUL0Wc
m7C6apbuJsm24JYr931w7CjVyoiJ7cxJtdERHjJ94mBr+CY32a4ogubmlSY747D0suNiqk4pjd4U
cYgzL1XLIMqzHkHNdDfLXjsyiWZdbteFw1Uu/ysuI21l2UqxHpTJ3tiZcU9usXkoerwtZiGAXxMA
m/pgyUqiQx7qwv5C4ODEki+rGjjrm1HG6OcU7aiRaYrZFEbWMJ6Fb351ZsWhbnwyDKZT/3sJQ1uX
aKm5i6+qlyeXjukESsxUPOkT2ksanlC9muzk6E0K21S7Wc4LsrZ9YvqaCBGy90PVHzudEBKVBs5t
2iMjC7X+Lpqnu2oL/8WC7lsqySmVRnmYDCBwizXPUtcEtZG5pgr0iw5esDnreOr4lvpcVYDUsgEt
XwRKzSdPBVUdjv6eOB3jFsf1cDt23WOf5so1vhPPHROHIAdF3g0swbcWlFUK/RtW7GIDX7UhXSKG
UQgC6tyVyv6vSoZttIvS67GP2o3ZgkUwHXFW2AfWA7wUmhPpyxiRN2FOQqzVCSlgFWxyy3ldmp3m
DAXucuKKtDZ5WKCuOTijTdtOb8twbmoT+nEVQT9xUMWb1mIBrDRjrQ4Jl7H+S9rFPhBRUZ7hzjSv
cEkBPM6vd62RCkTq4/VEKgEq67KO/BcGOx0Zt358j061RYcMdnx5pjU1bhkJqDzPgI4YASGQu9eI
6tvUWKZYGOpis9zMQMPpSod/DobX3QGUCB4XrXDZqMI4w/Fq0ENcGshRTThKXxb5yuuLcU/WYAMl
pCyPjl58m6cAhyi7GZuixVFTZzsZY+pvmuY6HJLHoTnalhm+yiK5qtK4OiZD/C1rnRzW+0Nmy1fg
KuOt0aQ0g8Z5Yrm8MIlWkPQucQ4H4IGsyGxWaqNGuygiEmzZIfwmODppxaM/r53KyJZAD+lEEO/b
pLYKYzySQPqNaTTFy1jHv5bx6NiMz7RR5S4OZvKjVzyNIrhp7IzQRdlU26VIo03MAt91QJZ6us2B
1Nv7oUgelppjucXLo5+bHHz0rjF2tjmR4yBns2wivueyS1cLqcOTWysu9UfvjgPEjxHn9q7tifjL
S6W4ev/X5u0pqRx7hwG72NaW8a0sigTtNFNuW8FTren2FdlPpDLikBgQBmyxQ1EKRiytNTsFG9VN
7VX3QaiLL2C099ghvslWqldhOqI7g1ALSUIqBxIFxYrJg+r2Y7BVq3q80uY7p4WWuYECkW0Unclh
56Bn52QzHvGTx6hnEcKb6b73J0mkSn1N0E7qLiWUVlYPQWuf8P+YO7sxafSX1qFOKus14wr7bthF
jcYuQI9zZ3lgGOcP6/TzXUb4O6Z9cmrzpDtir3yZtIk/nmFcTDiTnDO9xxGj3Qyt4yM6ya4A7cmr
sZnvOL03NyTZ4RFv96kD6+qFsfZo2rBGLHyqQ6u2JyPP379L5gj7tgSBDOoKUiu4e+AQt9Rzy3Md
XzP8YQPkyTrwKBI8Q6PD7QJl0zTEb/LPUY/Fqr/nSdBOSS/2cRt/0WeXvpfuGjs3N90U9E+BbB5y
sp8mx9ZuVbDf906W3bVOuhLoqG5av2KNqq0vlRK7uATkAx7XuQninMl7OzQ6JHnFvjHxRK3YpSa0
/DQbIzv5UVg0HuIOz5yosxl8nuMLmXsRbVocoLGm+yZUnn1fr9eY76wvCUfcnIZlmh5jTSHlXYLt
AQsSrfsg164cHvQbPJx4dGXyMvV82KKe+pM9Vi4jSGrbMGbzHFJQ0PNAu4BmTUVCNmnQYULJRZhv
47J2tvXIUGqpvE2VJFjR/CTJI4RwhG6IQ/UewKu98XTSnOxqmrYhSQNrz+BEC3704IvSjfrwmw/W
hyxmXnlD+SrAWu6tzHzV6RcdwadgO43IhQe5ZjwpVY6nv33Mkym9h2YHn0adU2adhKY4Q8el771M
a6FH2muFEnwVttZ3RQoI6oQ/QBdhY0WvtJTqhLI1rdmdM27EYD84U1iupzD5WShkp3EQGKgpTYkR
gBPqYN2oCuZ3mGjeWrWzgrKrehGp/yshjOiQwx0RFUzG3mydazzY7jLtAnOJwcsMq8Py0HNeNPd9
UhZrXRI3YanBbW550Z2t6t8DjBNqMvAYqwXkaqnuObHOwSjQdjm7yNLrtoz76g2uqGjd6c6tCVvh
hHT/uoTNuG/i5Mrhi5p3NP3G0rDKLVqleYJWJuKAkj06mur4jSEwbfWmJL9Op1YezR+Z1j2MaF2p
ejn3yhA/HDrpOz2lIbCUiMveGBmY56QUXBATRQTHjb7K1H/ViKKLtn7X3QLVYiULSMuLrhugUQ2u
ZoZjN/jAOZvSrF8tR9VIV9DPegL+bIuLH9Uzvr/KJrqRcFkoFfFGa8d9VyFTWrrISyOiHsDAihpj
QeSEGyIybVqmHDnrJCh3AzkI66hSrkGpoNvRydiyWwdoi1Gb++WZiDnfkDyNNZo8wfkMEzs3mb2S
QMQfZYj6YVmKkcGjXe/5o7lfDCuRYgCVo/VjqootIwb/xqRq8Op2ZyXIfRMOhtuky8PdspBgLzbb
VF+DoAx3NEHXrcQmXHvXXT2f4rGK+9V+OculBqrpFIOa0FvdhQS4XobKo081lCFMW6FlORQWir98
HjspIK13nhfxKhYO7pY5PVtJr30Hu0HqfY3NktzZjtdD+KVYt2VSrgvj2cdmH1Kyk5zxPn3t43lC
qWrf0ZbfcjZv1o1mEz2w3F7FMcCQwq4dS3lTx1N3Ck3n1uvIe1LllaawE8+pE3tZymq9xA2axJ9v
xumMnJD8PtSZp6IwjeOk+7e91b7UQQM7Sw7VzaRxwmWCETIh5UCdkJXSlicSyrxPuqYfh3VzV1BI
SzUMhCG6ioLuYi5lYr1PBV3up9qAfzWa7Dha2qxl6+k7L1SzVRZ0BGQ2ZHU4QTp90pRcRgofe7aM
QpCxmSwMzAvFxSAk9SuEWFZLqjYggCPpQB0ckQDkSoBdIRwFyDtgAJU3inVSNiaJwIDOv0xGGj/5
9cQX14UeZyiH564mFswySM1uJ7pTdhzsVdt/U9R6BnBEt844BntDxCV+M5Z1xYJnXcDNPcpwGlwA
0kiKRmBQbMOYJk3tGm7DHf0X0C3L7FxzcHw3gMghg/FP+jE+byuwXbtRhk++k3+6K8jB0DJwRwRz
hotBzGiENVtJhj5NZ5sDWLM2q9y66wn8lqWVbSftlyDcduVz6heKwVyhqvWVxOeyrtgbNomtYXTn
d4/LQpQ6wLid0hjelqUhG6hmu7wcd5kESV6rrcZRlF4ObKtl9/I6Ugem6gZaLzZTXgA9ZfU2x/ia
TulbNI7riK36rOrp7TIz9QwhT2UBgIF59yf34kJbOz+gs6LWNiRDFu7Ipchg8DQ7ibLOe1rOC30P
99NPYXQsZSkYAbqaIOfkXWRoBntIoa8gERokbIEQFwQyE+Asz0GrHLtKaBCu1C+QEk1G/KG/xWrV
wVZhkFRb1dmAdf++C00hASCzEwHHmquAftKZKJ0nnqe1rhdvqk9p/cm85XL2xsfUaLgwtpCGo1r2
hZaCUM9BicBGPVmh1e3syhsI7BjIPS/9ryzexm2c0QfMSDd08ZpY7IADVI2gSXFReBbBkzTIOlv9
hcocgkbHaqtBzlKq+o5SPDtFTjq4mQfdoBybzZ+vXZsHKx9fYlYR3mPUQwJo26WckkwL8luMWbXW
MnOjNt4XjhasPSX18N1RkCx7+dKVyNQ8JJjd+bp07oGu61c9WNVPLuj3IQKDZxW1PJN2vvbL8Sp7
sdVD2QnQdypiQ9/vQcth02PEYww9hcfSTs4pEHPPCe01UkRUvcvsv5V3TUW8SdmFn002lqn3xU1C
oaQiwgOcYWmXX/CkeXNTQEbPfYP7KK6VaJMYGoaz8KCp9HT8QH9a3lZI7xOm1nnXMHZDHwOPQVzs
ZlDcd3JqOedQVS3F0rI59Ul179cDOULmVO5GYT/6xvDZNFbMK87F1eNpAMWBRNVhbZkfgb8NO1va
6xqwjOS5ph1ISodzoNfm/vX6idRwCzscN0J/7UgYvzcCBIj0uMdt0Tg2mXZBA7gAbbaPNOwu8IGr
k0aTuYuoWI2+hdZcmInyazz59c0M7iRlhKNaUCMip3O8fNquYyCCtfp99CnC+LWWZr1L9EBnSw3q
bUZQfN049WqidlpXvRIz5glflyN7r7XTGZq+RgfzuByDadZZxmA9t/lh4JSrtkK5S4NA/2TUf6H0
WdYvDB/MiFHWMRm47AalsR8G0FvsJ9z3cesxminNve47/a7xqMXLDCV0U2jvKsrGDp21QgDFwUMI
us1IUQDHHBfgmDIsDWU83deB8tDXAwizwS/OQfOtmNTqUFUTZreIyoTzhnmwmNijVnV5cIhC4OtZ
RFZ/fssuJKHzJ0NGLVF5OPOKxQH44zNhk8EUWZHqPUEbopcfZNsAEEFu5QAy50khwkLGKbN4oBSB
RbQq9K+lNDdT2IAa/uuKaMvlqLt8wUvlvIzN3ruB+UixG9LB+vN1/8Pgnotlqo34QtcZcM/6lb89
yxYuymZIo+R5abdrqqUfcnrH53jOU+aYsedkdRspA5EGefOMU9k7tHX4wwRTuuJQ5VYtU+HlVfXK
+JfPP3foE3LciQNezoJDX63jmnjF92FgIXBnkGaCNDp40/SxeUiw3zHjsZxP9kritn97TXGNqQbS
MtNi01x+/28frcDFDgo9ip+XO1j5ArHAgAIX5MUhKPSNF0ZuaBf7YS5rg1BtSbbM+JjfR10UW05/
QO7mPDerfO90IZ4SAV5K6FFQMulGQiSnWNKjnI45U5EId3ynTvYK0io0gzp3KVH8cnr1kTfQop7U
lU/KD/hfDsVZOaiu4CC3B9MQoQWKXJQ4h24eAmmGlaxDwwLPrvvXy8RTDChLJnKUll7c8oQgh20O
9IdDtLwrvaqRlYeM47mdJB1H+gnlpOXmZEht8twzVpkSr/t81ab10Wg9+dArjb6FZ5YelzVBmeU1
SiFPy9OqiIEzaCMhYc4qu6IiDMcYD8uUT7XR4eYwcby59Ft2sypLCAEbObGxcqjML0S1UvFgKM3o
Pfag+SKiahd1ZyxL/boycA3PjYI2Hl6MgipFQodfQxmxthLVMTLgx6U4i20VWlCeaQzkvih2qp2j
wHxphJ+QKx38DMKk30ZO/LMb+6vlZVLa8dFnkl1GRIKHem2vHctDTSjtYV8O3kvbjNOVMw96AYT+
Wnyz80MQnTS4fUZZnJbXrh4NGJOZdK6XXwKpkpulQ7H8svB7+6xG51hATRHoB9yUU/2mydLelSVc
akt4x+XI6DSYnr1ePZbjVK4C5+ugyZERrfLdIwzHJeiS/AfOnYRAOugTi8AFMn/sK/8UOrG5xer8
Y6jNfLUUe+kQXhtSVtue2KFNAHJtE80nR0Xxf3Y6Z5PKDvsb5ufCJox68UIws91E1vQuSrFna4IJ
WaRp+vYcRVC0FR7BPy8n5qyE+bg12rbGxoipxHJMeamUCSZ8AJ3p1O+C7hhU7GE5F8eVojPiFsVa
C/p1CIraNUviqMxk7eXjfAZuVovQyhr7R5FCfK4ZBCySXzt4soNMYapNabJMpZebO6hg5jzD3C1f
yujfez4NbMbiKEoGBTyX5r9OktGY9KtwvdSsGUIrwgW1yvXzYpePk7jnnrmmFb8pJi4hQAefKZwX
7erHG+IgbgOagIEVk+FlrUAyyWBK7NXPjezFKe7p9NQKkr9RqsW712gYmGU4eYv/CJ777LApD0tr
1J7/XzPmRMp0Zbc20oZXdy7Nlu/sf+VGvQrfqrzOfzX/54P/9P9+/CUe1r/+1fX35vuHX2wySpnx
rv1Zjfc/6zZp/u4X/f/9zf/4ufwrj8TN/vd/vuVt1sz/mh/m2d8Nphgv/vZQzlfy19+7/p7y9265
hib/j/vwLf/tb/3lS5UCFylPKcoigyqOfftfvlRFWv/lmKYUeADQYaPk5mfRCmqC//5Pzf4v/igS
b0ud93lSXv+fL1Wz/gvCpNDwKFsqZTaC+399/tv3h+Hd/uv/zP/69QeD56VXg1OuTfjlXK7bgPTp
zn7clLOw87skqkkzYQmPxsFNLYnfQDnSXt5WZYlcyj6IvHiI23xjVZoLroNsKckabG4I3NpmwELw
/e8pwg91iPoZa9tP2hhnGAspExoyUNa9NGllpa5e1AcPOV3XtUdWOjBrwwZ/HEEXIItIaNTKYmdW
ZOX0W6QuBFWbu8QP1iVFTJzfmoa1DXgL8x79hzlupsY6EIC6R/zg4jE/gtnf+2S/++TD6yJdWzK/
lXp8lr1CfvZw4iCwmgQTdMJA6Myvm8C+tlpz12c57AnalL13G7OwNdOVbPAsAJztg+hR8ZPbzpYQ
UbxNxrSOd2OLpiY1xbq0o2s9YUIcTCfPNndzgeLcyVZc1+lw0qOtCps/nqRLLE6VkJurdLs8+eXA
p++7/GEYo++KbkFmY/5lcTQamLbpMNiZ5GVpu7GNfuso/Y153wfDdVumm6wn39nvrqKcqX1YvL+e
727qf3gaLio0jpKspvp87rcdHDwsJB8fBmBDGjruMN2M4UHwVeoDEhpoVHFrMFyTRJiiRFAbt+aP
OD7ZPnm8qot7nbZAx7XP9nVVK92EP5442R5CNI31H7p95831NKi+sOIv2GTnmZNbKNY6K0cIt/Un
h/r5Mv+9EM4fA6OmycEegb9ucsL/+DGmPlCaFMj/pkNsvvZtse685Fq3sm+DL88zAWKKkYz87dX/
h5v3cfr8+w+9aOi1zjBhpiCitmyK+9b8OliTS20w0kF0Hv/8o7SPp8L3n8Un5FA7rwWmOZ/D/1Zu
Nq0R4jAJ/U2mItTIfehR/cFhVtsmzOMFe22iRL/K4qvUldc//+yL8/Tys4VjaA6WZF3i4rz4nDIo
UH4XqTI3a48TTOZEPWLzadRgG07+/PKdpjl4wjdPXih2sWccoQvC2G6/VDUaECe6qYAu50r5mOqv
QIzOQXgXKtU5pf7987VeehLmB0E4guIAF7KFpfLipCTzDqxXFCoo7PLzYGcuR0UmsvrdxHE9GCA6
JxVw8ho2k31ikP9VG+23sjk1lfNIEusnt+6fLwefoYaFeG75Xty6UECVmTLPW5eKuqUrW7to61+D
IVvlY/W1UMPWVdqtl1g33gx9T9JfNfbpxk/Poo1+dbJ8+OT+qNbHNvTybSI5p8XHBsCJy76QfRrZ
oJh4IsJN2PDdlU80A0hukHhVfPHc6F+IZv6V5gyycOeakoHh5IWrWIo7PzDgYVuFAY2q+Ere9Lo3
n6cCwlX8ZBooE8PkXOgNCGXkBC5HlcfaNu+ClPEsfDpRO6zDZvKzR7lte+YRM9hrEAkYcbTYcPva
hXjNDWTw6bkMxZ2jOVvHf7UVDEztt6xTntTavDbwN9JJvhsIvuESx8TAhl2+CqNGQ6Rd6WTGiSCD
mSXPlZW8ZkrwK42Kg6OVL8Sdo+XXCOEqKkRVxgP+yx9i3h10pV+XdfVVTPl59Iw7VB+Gm03hAxlh
CIvkNWEyy2fJK3FHIkmGLcC8My3/C12sYUjOftTBHhu9ddsiJMoIakvkdY5YkBL1ujVpeXDpfeNl
wNbEXa35p4H0U3RGqQEttpUHNdV/1L2zLgbtTozyoGXscwFfT16+TsRIyty6tmqxS8b0tcsJ4xAk
erswvl6wJl0pDi3psDY6uKji0HBtNoykUiPJJR1zpEm2dbCr8tm2h9Wott0qTLLVFM/UUueuCYJX
DldfvcAihEPpmULBx6cJPiMPeCqKLj2PFVBRI99yLs2w4CuDq0fmlRb7P4hSOvda/CvEgZrpFh4a
xpMAUx77CU1lbN61qTiBIb6Be8KJjQ0zbvq5YN43Hf0UJ34ALXq2GjSfis9QjDgespYKV+3bZjMq
/jd1hu2FAIE2+bgaCG9eZTB6vSkq1mPzXcnRINILui4NKoRJyBfVyxqs0+qhHWiHLddq6wO6l3LX
NHm9IrALGov6P9Sdx3LcXLalX6VfABXwZtIDIJGWLumU0gRBSuSBO/A4ME/fH9QdN25Vm4o77Iga
/CVRzEzkMXuvvYx+J72fwnbOmkw3G3ZlheOIBX87tY9ihpgh3swEo6SqlZ9u6ZFj6D8AktxZrffY
l98Sz7BwMeFHBtgX1lp9xe7uhEvno8z5m7Jn4WQdBjZE23isYJOtUViYczcz1KECk81QwBMKMXeN
0gVY3XXN0NZcjZgR3A4qtaN+fDAYOIeTnO8gNJxmzZvD1bOu9F1/d8U0/Z47Mu4wo61r9ovX30hm
XcLGCl7VNFKdLM9Zs32D9RxEs3B+TUUQph50It4RATJ3+UA0i2cXPHyTX77pmsYgicvcIz+yXHYY
wM4hHtyf4/wcJP2NDD8thnBs0T+t/MptIepMWhvNVeEM4Sv0vXraWcEZH8WPwdr8kgWu3L32tc4v
Auec2Os5ArezdqGSm0T5udjiW+KoGY5YDRme9rTtsbYqv/2MrAIm3OUkPyeHPrixyLAhopDcxD9J
zYZrN6pQQ6S5RjybllSwevvbUrHLLOVEwqh+Qaffd8byBWvxynXxqlKabn/hrKGW4+jQW36vxpOA
+naoNKyaVWhtA6x0uFH3sZJLnMSC+WeNrdvu708PNfEKIolFnfO2OOLS8tu03HvN858ZjjSUmS6i
lO2tEVn/aSmLAeOAJRdxFwHpBKEPCWgtx9t2piSSP13ovrwBV6G+fFht69q25bfelXdbzWum3unv
A1clwn6tm06erM86p4MmOtrVibc/Xet5/bBkzrVR7Wjr926ivTqjc1COx3TUe/C16lML5G5plzd9
5evbSuqkcU9zwndmSe8JznaRwMcQE0Npjno9L74Dd74fO1fjacLMhUiyhGv+LMjGGGHmwCXeZEJs
cqN9wuvwtx6MuPcNFggx30dEfu0d7hkqWkz/dftiiFu5m/MHiN58lWbAjgXeCrzs2tTdeV5xMCy6
vdHzhrYFrDtZHhkGl0ndxH+z+QiuYY+67W3LFmhIp4Z3nX0bTo/B3HBfT06Ebdv7dqta3DZ5WRHU
bF8HocWz73LzaERoeZI7KCOzNM//GmI8Ik1uojIwSJDGwQuXR5XYUIV5Clq+DScaeVcN8jOzE2z/
xffKndZ058rLL/rY3pKGn9keV66XMRyGuHagxzPNCguzjcbuNTDLV3LrbmXOhxZdH3PGCkSuxbej
2AcwRT6zziXW07jXP7b/avXgtRnV76a6z42HoC8ExThnk0ox/28fxsG+bs9u5oDdPqmvtFc5Otft
i84Sk8UwDvf5ePHTWzPOl8HRL0a+ZXRsT3U7Nnz3wTKHm8CSNbQK+OhDFTwYi3X9+w5NV3wGgke0
ePwDPZOfeOdFZcLNaNZ3ttbcSFwxmeWzm0wc/pJI5Rakt6kFgB2sP61cCOwjKMsDC0FxheBTOi+q
H99rYBTaPrbmso4QD4LHLmgvJZzBVCMpc7uPh7y7QUv6rCzjKuTKUNBwo+2Ddln7BOGLKYfUXgEz
5TrTWfAXlqi/kYH90t/yJtn1vkFQk/cqp/rGdNVDcLxd3Vu5JSboWAK+11D6p+2iz6V5ZcU8bD/f
Ds6D44tro8aomprn2TUudGbUFe4LV/oXEecxhKfbVNnX4goCxA3JP29r3nPrsEBLyJ1t/iAzBAi4
M0eNbpPg2T9sveqyLb3CFpzy6Eqp/YxnYJhQuhoHe9tHgpS3euWNoPuO+r2utQNKgxKpBmLh2J1s
ArMwF/QgxsUqtGlyQgMjRVvw/dDi7+xJe3F6ugAlpoMvsnNvp58OLjDmxNWhpS5zIuM2lWw11ZSf
W3We59pXsXoXEz7IyE//PfohiyzAYpjb/TQqrvetrJeKBYWjC6ZtRCE3vb2Z/JDE2QWRXFMMaczr
nNrXYPMT9L3I7sdoAwQ6SDXKGm/1pF1zcS3rMecJUIV4Lk8g3cpHADeLY8d+WHFYru4tDxzCoOr8
ex9pDee05r8iyHjNdP078KcDHup3S8Zt0yrkJLN5TZp9bYgbZWoejgaLZrt1Qd2v+G2hcZDuacrF
r/agoVzcNsm8FN+eaxH8RUxTN62QSgw+nGKtF8v2Mbvi91p5X30/ZSRhUOfWkjcqsfTx0nIKW6zu
kH/4IT0P6QU5l17nDldldt/6BG3QtJ1T0zAMWsmAHJdIhyAYyiz7Jr7sC4rvvpr8d0Fx1jhQMcv8
u+koBizyfwiXqUjv9mHHsI56kORENwltoULodLeMTVCLdkIGZw2xO4rPcso+y9I+zHNwYM99QJ6t
Qp0hF5kKSxH3zRXvHxh4Es4gaWVe3EPoiAIG1Mp2Ho3MeMo8LrZGKGKJvTL+u2SNgTdSblTOUltD
N5Xt3smv5kT5mAN3NyglUyUxdIdAabX8LK6qz8Ins6CDDVX54x+vs7WdVxGW4xiZeciy/NtpiErq
FjJayEs6EIL5IfuENZ7d2QUdhYWFdzRUzs00EBQzReOg0eJVZjyI9NjJ7pZm+eegv7l992DOFoCO
jid9uRHjVrPciXqMifRcQlQQzd5KnKvTlRwyNUVORmyBUa9wBe2twAk6bOZY7sFSe3SpA482EIfO
NcjowlzFFcnFnE0rzLOG8QI7Fk9q5wKRPXLr1T6s5BiEBvAISWWwjNjiqF6eirw7GxPPot6WXKbk
DKUcQ5jaPsMT2/j4XhflQ37B9vVaL86MSw/XYZKV4TK6m8YpqeGbiXhQOWvFXO2dYcLE6tBExl3b
PxAPoe98VT0zimFjm7hE2o774nTOB8oKAlwM2UPmKl+V8MBnVIP3fZKcS5fxpa+rPoa3yp/PbbOf
W4y3zMEuIuID0oOh+fPB6PZCz6soR9e/s0fnpz4bC4b+jDIrm54GYAsf4OBz6bfokCn5CHpuOyMd
zYjpyZPq3KM3UtlaZfT3b+DdfRs1EHNNjG3Z81H//jF4aMr86LBAPaja4TE32Fdlz57LVPlGpfla
uMYVaXOA37CTMUyJsqx77pR9xZA0i7qRs8ufizPymm4Hf6nfNcr+mDF8gN4NkgfTP8v8JcT+iDtW
JdelggUsaBhM0g13d4kxYVxkDDfT9b+cWowRzo8hdqZziGXc59a+tRSPoYuSHsoCOgvlUxVaNLQQ
FKjHk8dGdbe/3RsY1JWF/MAfELXBCZIw9aFBue91DqdSqu8JFst2lC1rHhpjQNB2dbe9hPSdh2DI
P9vcOWEDETEZvbPX4dZT9zMXOCdGT4QGb2O7DbYV01rZj0E/ek7+uZW2mmkeyrI+kwiDzIvQNJqL
Da5YpMB0jNMcHWcIty0Ixyr93qbsOFbSaXADTkJD+4JkjRz2JHIGl0Kyyj+9uXi3iMfEmB/y47G5
SobJfdv+cVP/YKXXrCYFRdOiKdf3S96EfdfgEdXcqQaNF6q+FO8aX5nkLye/9cF/rUxMUObqTLaq
HfaAcJXOkTj9GhvzySAWJO/51AkJFEN71CH+dR1jSq+4FAuxuuvKpdPPKa1MLw8rfHCnVwGDPZ2D
NuOmReEjgoDquuAZjRltTr9Vd5rHfe6G0LF2Qzv9kCmgo6u3z2qcdqNevoEJczguPzaVWauPzR6u
LDcI33QiX2Ql7sZKfYyGe3SMfS/kDy7Wk1moF2UbP8AVXuc0OVsWarKOyRvM837ONdgW+p9Ugbh1
rROZjNciWJBDTCg0dgy/q4al7xUUWYX26iuuEvgzvB5bEwPupy5JP0vFHiiEfPI67wyRc2dMtF8j
F97SpJ+Z4J4sOlJG3UyGZTIjxh9fMEA//l2DesJrVUZ3W9ziUywYz6luO+qpMcwmuSbKOHXBF9qT
93+DHP0z02fDjeD4UIi4OsQU/Eb+hZdiSSYTFdbHhAjmsT6i1Ea39LoBACQxnZJhE0LaB1FHXtYd
N81dtGZeFuUzPQ75O/8Ge8Vz8F8hX/hVGCc4mxAddPJfcax5IecXKIVrx8N4tzZ28LPQW2Sq22vo
5Y65QJuyao+B356LvDnXksoT4EGy5QxwhvWMsKPLSFRGbGcWLFif8w0xm9u0MZzWnU2pn9uEiPX6
89RrB3L2MAfuvR/FVDxvnZo5ijvfyR8HiVkCCUNLS1wC+dpYUuaPxFsQiQznqReHoUR7FPi7Klkj
LWO7/fLJAeRuMjgRt6qYzLYwTSpSNPTfWrY8tEv3gsj5NApG4xCaPQ2JASGYwWsvOk63hEQk/TIu
YjfCd0em6pxTDciiwbrMHCErrvvcLDmga5pBSGpFsjdNcoeKMUq0KQ6297O0sVVmn6NoOVaz3TQR
MOHSJzjpuRgxfe+3IhfkoPYBhRgLX3IJl5eVy1XKhVe7D0TDnL3Zf1pp8QoDGjfln1WB/TBLMFDJ
TRlQmZVh6wFy4uT2Q8lp2KbZpzKcl7Zc9lmCtl3LR4CQZNqLJrjvh+KxY4vqMtDDwUbeO9RcAHyg
s7CcF+EcJLNNJAvsKwSGh2CxvwJmnS1heE233CvY+Hn7YJE4YZhwu1wk26BdoTvbd4sh7gqsyPTE
uh+1f+d89L9NIFwd2zZIk0zU4Pn+qwNajcM5iZ8+YTwmMI4qZUMp5EJq+Ikg9UfeUKZtx/K/2ZR/
GTT/NPjgZTeaGy9tsC2tfwGYzdGqhjZhNVVbiVEnCwQkvKIfzJTO7C/gXC7Uew6RC3TQ0aYyGpjf
h0B2NDXkt582bBI2fh1KykqV+A8azfGSmGR0cKc403DbGvIxVz9afouxocF/IYoJIGHbBdJU94b7
uVjFZ0GY74ZwkkvxCjf9pir/tGQKPVl/C7g7C5RITBvlHfjZqW1o1XHbSFKMRiarvY2rfd2Qmtnf
rjGAKNHQS27wjLV1M1sPOm6XWo1rpaITdjsQIqePC4K1N0hLW11o/bwin1FjCrdSVG9A7Ri0N7v6
04OOgbFwdUhHRr1St4oC3UtmLlacuOf2tqAN8mrnwP56rav6Bvx+29a2tPyrLOOWXG4za2+Dpl8V
v7OsbdYfqkqGczbkZrO59WC/5sTb35CC7Z//PTNE10LwpnfztkHajALcatBmbKAAt3A4ezrWOFtd
JKRcDiIleHOICT7NIpFQF2MiQzjMgDbZsa+L4GbTdES9RAOpMngMDMy0G0s/CZ3STRsoYYOeHi0r
qHD0hUZxcbUfmjvcqUBck6o+mwQ2Rcjh38uFHlmV/Q7A+7NjkofLSlwK7WtDREhVuG3QJWSGm6fo
dV0AuxpMtSImO7KzBbiVDxr4Kt3VnzmkDNRfxf885f9L7IHXWvK/f+YK/J1//67hFGciHf77/5Vg
8J/trv+/MsVm1Pj/MMXuvqrf6X/Dq+yj+vjPNIRNH/u/WAiO8Q/YzRu92YInY+Ml/B8sBMf+B04z
mKFBKsQei3v9P1gIzj+YL5o4uug6MgHd2hg2fT1uBAXzH4aJowk2ejBEbXvjpf5XWAj/cnvjecNr
Y2fnWK7p49P1L3PnxKstkq1XEc3OMN0Ftf1zLkH4GyaCYkzp7pmid/1Hii8nELT2JKXN7qf5GGt8
BWmXjMN/eoT/h2GuQUHzzxUFLEWLJ2VjCYr1t0/P/s8zVjI3PQJ6Z/xUte5il+V3hd3bDkwTmT+z
MjOLSNuoDlbemUyd/OCg9CaNdfXRjePDijKettruI4nHQliXO1Nr9T3MwSw0g/JWGGepVhT/9SCO
syXfi2z56QqUEu7EsSodCo6+Fnu3r/9UYug4ZNdhH6B/i+gHHnyRa5HjE0SYk5nsYuobpB9TINzI
cWnUvZwuzSCRrW0GKxYkeub9rU2Xt8VKVBgIdTfomBR3OLkd6tTYi37fl91y7sl2yKQ7ndPV3C/a
Co7mcoj7i52Bw2ITOA87PfVfPfh1dJDTw1RjlO26JLWm/VkF7rVsbXCCNVnjZGrPlUy+AKK1tXie
kDblUJ5810Szazn3i9XTmgfTHlETqbGa8YgEewcFWQ+lxYmlbPVE+tdz6YjlSEOtHTg4n1F20VR4
axZJa8pisXn2ZKtCpw/JUt9cg7sSycrqTZdu5mDLGQxyoK2P2JcvV+CSH3VBrM/oT08SONdD4RBp
hCjsCp3aZoWTvsno06LfBSiGDh6aKZdAqc0FIThP83tjVnWUZ/68K0ZC5USzXkxrxARwSvf4Sz4B
D9HVz2iRVzSwsRAaNJPlQXpmHy/L8jurko8CYIXYBhhxjyi4eDlPnw52cW0WrFCA67qdWIpPWI+x
0xPei07NCy27eF5q+72a6/VpaugJDNznGGsvZ8dnkOUZRY7TJrig6/e7eg1YZrQUubX+Khp4jjVg
Y1SA2Wc647RAgOs0FmOawHiZSSeJUl8FoU6wrV9YVoR/CgWyiScPJoa74GcawGFzU/ePaFI8BLxp
5/T0KLo77dvShE8/GyrExei5g86BGrKIJ9cStAbb1aJPiiGW/2X2wSkZWX+9xFhXFEbFoAt0vMZr
GEZbxe3H7MsUhqQC3Su3epom79136t+zW6S7xiHkcMXT5uaN1pdYlmoHwFiDPsa6VXxkqI/2QB+f
qF+9cBy6F6nSXzWO5LqLJ3ui1vs1raHBzu11i61ontsxfbVxMQD4G26GmI9N7aFohXajBoUodBqP
hj1FPP0PFx3OSVnFnZa0T6QhYm/qil9IVV9Xv/uy11F/nNvuMjl76U8Gbt+jCxd+uTPm7rwwfsL7
aj0Wej1GiNaYB412s8s4vaSpDzu6oWsS9LSqitNtSIYLFnreTifvSbUYIw+FT8WL1NGraIKttfxa
LPtzUOim1MKtngfuXrP8P1qjM3Oav3pch8DsGV8q13rW9I95SQ8AZd+0O/eLvkLNQRsX6bTXjIMk
gB5mMpwLEQFX6tAVBA+gg9CNssUhgsxqKMwgGsYRhinNNlr/Vr+oYDhTHDJBN4/p0P+A35Ektdyv
HU2I3hL2bdiZy0QNnmnb8wE8w35t5vYdNR+lV/XHyDBgmMi4ClesoBVJVgwgfCY6xVNhVcthIvl6
rYixSe2OE19+pZKJU6NPeZSQLqOK9Asu073fufp1RUKUr4O1R81Q7HTj3g6S9k528hcxp3Jvihve
Beah0pnHWZyeoQQs2zfqzFEW20pVu9rx6NjJQQvwjYqSAc2m6dbFnnau2afk/x3yIjk7Q4vEd/GH
H6Oavtu1PuQWQWLGKr4yHS+SbnHeLAvVvZrvK5+13CG+jTAPRPzu5Ud0XPdiLZ4yPPAhYT1kpSLf
poZnFcBTl+4YO8wzUw9ZaZ5oe0WgK293BIbB9ulRGsmKhpR0aU1b97Lwji11+5xQmU+LBUJbN8dM
a4kENomEmv3819BPFgYKGuGG6RAbUjDpF1OGNV9sGDa2NNo2M/mFgKGNWqd7EZ0WZnqN6QqH6NyO
pCbbu36xS3D24LEZmUVhbJmp9EmO+rc9vWqdjX1s8wztPWE5Vyg9S0z5GwzD4rb6lj3Bz7Su3Ekz
Lhl2ckqgX4boJUD7RrMJxzxll2TVewIlgYlUy/to0+YxW/yLXeWnjvDTIvvpopNkJC1PXeEphBUN
jIJlBwIe7BQGAHeegQcYAkKMrAyCGHi/QQIfSbM3i0m0y3lFknzdXIM8ax/tMevgG4yvwsS7U3fE
ibH21RuG8SHtsIqr62LXmELcGW0a/EgQQgC+/xyLtrlOCF1mcqtx1C8PDTPoqB8/V5+eZVpkdUoS
J0IT3OxkZvtxkL35GyGAcvzLnkaCT5kFuIFz69O8fit9pSO1pEvQSz1M5+FG/e4esXO+1Q5p2X6i
fiwcADaTikMxAZk0ThEh7knvMNibU4sYEIXuvdMz65wFID7AIpeVUVzo+wnRvMwKGKvmI1yGboFC
qN055fLiBEcHB9YtORUvJHCYbiadvNn8PqfYS6bXouMoQB8EabqsTgxraJk6YgBNq+pitJwnKccM
KwBs+gDrgsOyIugkOF1qwf00a2QyDqTrWWIEb5heFRUHbaRH2yh7JqwojbJC2+OT9NCQYAFOp7KL
YVSHbXgcK4ow4AG8iT27O6EDexxG72qSZat3ynrlabIQ/eJal5tgWSZ/vGbg81mYEIkstvJxp9qg
3Y/YmhLHu/pH3P1EGAxghku3vFPMMY3Ip11SKv/gyDe/6bhzDGMpiKACrVznWl3qfL5bK527wCBM
1/c7Uo60n32p0HwzlScJQHr8eP1YpoaJL7RLhiwJyg9uM0OsQSHJjh8OratQgcKXPLhZ9pIvYxHl
Ov7xuNYksbnlBQNjN3tpLO095aRk2jlfjNEsAD4UASN4TwtGZMJ5lnN9s4PqyiBPP3jOPcar9b3m
lB9+l3EAWhrTR1yfyV4NOxeqbjrv89LXLobNFaUTMt1rfoRaS6BW9ct4Ugm8GOWL2G2y7r5v8acj
CAEuZ92IazatdzrL82TOw0fnqOWiWjZAb+B+tvrecte45bGjRo1tDPLPwUBahUFH2hkmPlKuXoSE
fGdkeJdgRm7ePzqKuCfcAOCObP/X04o9IcBMMf+KXQMfMWeJ5eyWU3yX4K36gJHvzTTLw8wtGifd
wtC/dJOnFbugU4+11KWCwE7Z7WQ7v5XpPcnG5OUJDHdS8nJDaAOnldXwMNLDhH/9MFnMgGNN+iw1
7aSLDh+9JnvACunCEMQ/kiTixn5uXKTqkpdqc6nM0zcnGbR7jeCHZPTW0zyrV2fR2rhOz+jeGnIP
iDzAFFhD7CCe/qr550V8C1clmAMT2d0G5tHw3WyXrVYWE7GNNJYHhsNiHwct7uyWo5+wzkA6b5CG
l3Y5SdQkiu9rWz+KCT/irEirUyqbgzm7K4oliu96qYJDSQyWnh6rccDbosfMObdNcB7PuSuIwD3A
Iz9q1CI5yEK7pt8ayvgltZijmBgmbr/Facu91mF4lVcjIHapN5d0xdBxsV/B5/TnIdA/62QucL81
8CrM8UoqcE5jwwzTT73ejIQTOzRZ6iexIYGaXN9Uo7dvhRag//cx7yqr8lFM9UfS8KyQcusjzrnm
ZnZluGMRphKjLCm0S7KFTXiLaV1oC2mK8u/MnIkHw4l439qVAddJ2dvyxJ5Zw2qmWkl57FYq5T49
cIk2NAtZWEC0vLb5O2GnNtajctzqXoZAugqORbDgoodxf5Qbm8uHX72ceBwMhrw02K9Jbh40QVGz
lgPmVBXzgMB7MfCFueX679rC62+c2idtrrSL3ObaFbjjMOXm64TfN6G9TMAYA1QXQtz3+JhsFgxT
QU7cnO/nTP1e1954kExK9k0+NQcMLcNkaVywnNI7YLPb7QHunYvEzxkKbx3rJraeCyZzkQGZBXuU
8ucE8nmojGK571dmSEPSVHGFAxp53ZPGNExfL/7Plig5vu5ZYfSfEY/nzDAIWiIXdCKhUF5ePJ/M
4BIW0gVt5p/c9L8TEqYOgLTBaR2KPporrBL9EuemHI3sZ9J4T92c/zZIF9nnczsdK4kNreVXXmzN
hv2oQHLn0pyeu6LekVb8wtoxCC/lRm0ScVYtXrnLLCF1qg+8T1fc7WC66IxsQalVcyx1765QDqyW
oTsPlPExYLGzV03xm1u7PylSYHFeTl/1KVqD5tNfc/e0Ltk9bSsAM3zFgAcTcza0+KO2ePRaXUJ0
nV3sArxf4llv7rEjLw8DxdChlh5BbWtKXdUGP/GEct5XLfmdZ3sxrN5DUI7NfZH6v8tsaiPfz6td
36j9MNPg66Z54cQyD8h1MPIZg+5gOgssxXo8zsT2aZPVhOi99fMwu49FoEluLvoQClAyDCBbAVF+
F96zpWcTBVb2Lsd8BOOfYGvNGWeMey9Xnkphkd7XioFvwooX88lN+/qIvd/vDucNpvLM4R3HSwlT
aaookfOftqUDlzVYhLcZczludZwabLCsxbBeXAzEisSTzLl7655dBZWjivNJmrdUk9lOkpKoL+Kh
xMH52HE09GrW9l2YM+DaY3NHaJHGZFS4cKtkk30Eo/hRE1nvyfakNSS2eGPT7gtjeFnc5uDUVPCZ
JzM6KgqGOlNPAazXeG5wYQJMiPDI/EWO7nwSrvVrwMLrKNvXBcV6iPXJD+FNpEZY7ZX7gEMtWzWS
CSUrwjLg8XVsmsKi9OcipwRxu/Q49xmf+ruq2wTdCAS0mfbhUFTmC26HT8WUMh6FZ6h3WRXjFc2w
zSeEF5eoTRkdzSUOydAdmFngReRWHpf66Ix45BhULVVlkUjd/dTM+ndR6+u93gShokps5/Xklgs2
KaY0QG7xK3Rxd4xbt7rD4HWOJynhN2IZp6WR5wTlWelYHKQGkyMGz1/DSKGXGQWDlPWs6lE7FYEX
mijQYqh2VB86RpTLVM5Rmcny0gixx99vubQqpyoYIDQrkZzmRacGIIk27EWf7T1lchbr/lNlJj/4
vM9K9W/YzOTHnpNxU3A6CSPZonpbZyAE6QencRmB11IgasVdN5vPSV7ceozg2Tb+mZcFV8BnrDDM
YZ8kcxvih/zGdVod1XK/crJS2Tbkq/WwWFqyKdgiZew0fNR+6GAOC29vjtBshAKbSlOvP8NzSGNc
LfRdQWDOUSuKNLS74B2TpiEqnISwqiFo4lXpZlgEwc/K68rI1ZjsB4VOByRATqjH24FqIcfei+hI
qD6jAI1ajd2YtXuuiOQ8dOKKqcZXJvQ1NOghwwyHjyirEZd2E4kjQy0fOz2J3lx9Hi8jB9yUxsj6
z1jiAaOtrTyMA1yrJpm+uYP6nSfnyOsmJ06D6sGwWxFmYFezreU7kRdpNHN/RKIzf3GE0sbiZs+3
sgBqFB0V9frL0xuo7MFbnltvRt2bqOAtyObM1ynMq1MPLOBqwSvmpS/Zuk6ROSdXyfBPLk+jzeWg
FykZ8T7cEWl/eQURVImJhdXaMz5ARbN04521NIyZgR4zVTjnXtfM0MmEe5YV1YOG2th1ySvZNDCJ
Xv2qZCpPDPhZTxQiGZlNwTp2+1FpBZY3wFoxiiJYMMT27r1K3Hob2nJTr48WFlZuCXNnIgmAnqsP
wYxivTe/hBhJxRqGXTKrLCzF6oXwElBjiSZuewOasga1zjJ3g+w5MC3jUPj9MREBbbzyTpVtPzJL
7aM6b6sTlxYz2kJ9czYdPanK+xry0JBP5dsUYAzH4qIfBW3tsmmvGSYaklZ6lwFP9CVtrSMUeThi
ZUeSOrMUu3cstErT+6gbT+vi6fd9TW6z60Vjj3IVhhLlsKBeHgxnL8Z+X8B471Q1H1n7P7JgjbkO
mr3nbV1s510X24WPpLtRJbZuySYkuBhRnnep9wwzNT206TYZTTAerZMVFpYzy4Nq1JcMurhzmUwz
Kjws3TrFFAYkC1DFuEHWXhq4SYyz8PuChwnrB/RGN+ueiK2rgTkZseb8sgwPBwpDQvAwA+1kA0VE
T/GYm2K7gaxqNUGAZis71cRlha7sHxuIpjKw31VSPyVjD9Vm2lDEgFD2rM8AO+iVMGc9gFMM0BE+
xID1tdSZWAoFdO3b02+nhg2VVfdDgr20iTWs6xoPODrPWHKvx6TTHoehvxRrT4s2s93HaTIwlNMd
ghXYem7dfeapAir0f/ZVe+3TjnGSOjqUhtMAao//WBSot8kBBByq+Y23vbel/YrS/TkfccUa3OB7
EPpThUiA4Fq8S4hICvW6SbDgvvppnsezBQ8o79A+O5IKMXjU0bbFplU8ZlN3xvHjzkX9bLkbM8zQ
mbnn3NpF1dQ7bI+QorTN3UrGIw4tEnIl8mAa23xXmdWyK11NHDGj/9mN9zngOEr9l8Kb75l34wlo
P3nYgYVr72E/WSSvY1fv24SQTidlfgfnmd39smbFewfhCd5BLYE9Sv9HM3LGTkQ3Bdmlt0gJ0qrp
Pm/USRZq4jDX/vTsEsMhbrv2+bBNGZeY48B9hLBDg8E9+qHDQ3QYwo38gJX410VLXszFeedQpuFe
mMtmxfOo872Qt3u36MWMunDh8ZjPHnq+mi5fdOmXMIO3ogx+mf1wmnr/ESvlZ2Y0z6u/4uqHZ+vK
S9X+fVW+NKlXXjwtU6HRi5gZ8h8XChLoWoK9iNtFToKLfjLQijpb1GRqPvRWucAVBdPzywyo1qxv
RgHoo+ez9dA0yJscP1pKnR0hHhM949u+h3H3rhpMBxccrbUASC0RdXexFvcXhI+jZtSfky2DUFTq
bhqsGQ8Fm4Hz6lzEwF3tmvmzOzNy952fCTnal14PtJCawAVTrdsasRpg4ioTCu+Jvisx23trdHlk
KAlPGVrFMstsAlJ+zvWgwUt2RWgLCaURZZPC1+I8NssXV6MHS6++ErZo3g1oPeqEm9j9brPgaxwU
HFYXoLdGLUle8kEvSbvphbdx/dS+0+qLWRIQJa10ORKqDEmKUQWocwcR/FEPll+ZnyMucKtf+Sag
HM3fja6y3Qx2mboSsIfLfcmYaLe/AmZaIQX7w/9g7zyW9DbSdH0vsx4o4M1iFvN7X96QGwRZJJHw
QCIT7urPg1KfGUl9uvvMfkIRFUVJJP+CyczvtcxAkgfDQNIBl5LLt+FAxjnhxtpFfA1NYHtyTwri
ro5VvJ/9ML9z7qtS5fumrClk8wXKyoSjbbNPDdc5hFH2iiM43nGTnxNSf1eG0VVUHaLnE356mY3X
zM6v8ehEB4fu9ZUOvHZtszvZMhS0fve0dodLW2WnT46qXl1Cs9fO6N/n88GlR+IelS7nmJjE+th8
cBptXTsx7CvkjSHv+laaA1tmuFckDlZ90K6a1BoWsHdd51AflHu7uzZacuRH80Y7bbKxEOWz5Jfw
Ayr5X9r5/8v8bi0E8j/mnW8/lfgpi29oJf7IOn/+rt9p5wDrO1Gp9K2RvUT0ucmfN/zs1H/8m/Mb
RK/n4SBFJoPpcBGy/M367jm/kQxj4lR0XApFnMUV/zfS2TMhpMmWiiw6/LBRRu7/hHT+NKr+t1gG
MygKGcIjIghnxkbH/Iv1kTjBDnxV8vj2zrgjwBYFVmE+GhoqrY2KK+Vd0aGaEGbNORu6X5OYXPuI
3Qczw1FU/uzLJR+978JLF+YBbj4SOXw4lIScrT0FDBDXSRNvpwAQrpW7LO/6u6KJ91ZGMfEg22jf
uQqOQxb3VmsfLSu+kpwKyiU4eGuvD3cZqINhWcbeQKfvE2Zzz+szXolr31HI3q6RTk+nbAzVRdIM
ufKleZ6LuN4HSYpVU9ny2fcYr/yI4c4rgtOYjS4JbYRw1om7ilha1hnZ/nMx99s/PAv/LwJ9kRr9
5eriwva8KAh9x0HV+Gf63HSnEFMPIvkpae6L0jKIwfSmzQgR+dgwhxFuhDK7xUpkzGtXZe+2pzXu
MAWIVtTy0GXOt8gqrnY9vI4B3aH//PP5C33/d5+PuFLf82gBQuHw5883uW1dSo5UOLrePLiUk/DY
iKTlnvWYnFSSUPkapcbBy5TLJofYL6dHjNUzedJhc8GI0G06duRTQIXj2Xs3UvnQuIl9KcKC+Ueb
lxxV0LRY3lSw3O9UR/umyb/6Tddv49y/+3wCUAFc5hYITquRlC27+WIK8zgGjd5Oqi1Ps75PEpCK
ppgPTCzzjvxEgFlpHZQDn9uht7rZmQM+WPbEmvrFk+cLay3wt8CYqofZnU1OEekvl2qVW+3JAfOJ
c4VhtO/KAaCgwO+QRP3BiiHPxAxaPwWo9VB6xafPB6QqkbD+84v/KX/7y8X3qW8iGRRtHmmLy835
g3+9SgKTyhTOT2kG3+LFT00eFkc/se6xVY7n3oqildP50cEy510QC1iDdnous+DV8Up3FzXkInZZ
Wa57PyPqypW4JsoxODpZ9RYF5LfSqmntpvlI+9t4G9jQmCTDhFxalKxbpxuQ1JI+Lvu835oGqeb+
rH4kgTXvaz0TVrywuEaaBus5yPelomuZdKd70wuPfjrJY5RW9U250QTrwyQKwE8VWlF3+9TFuQaE
1/NSt/VVJna7R0jwU4xpdq1tN70StPbF1a2/KD8+cFd1+8/OOLSgydVfjDwu5YhYXJyB3235q2ZO
jpG27YNE3brrytLaFkXwIvw5OvjRSFaoV5S4XhJO8ZWZ/osb9Xkj/nijLJN7hH4kdN0QRaH/l7e4
oQ1z5LVN1qIt0rO39AxHzkxpI6XCuosiCohRAzI8nxV4CRTogAIviOjMCHJaRnye6DYhSCq1TqiI
Hoqq6c6LYock/MukCOOK5z0rU39GToGmIV7aTvo8PBdO8tWLuvGWseptWL2tqwP3srYTgnL9xaqr
it47NS1d2LLkXAswoYJiQdCX+Qq7cL+sr2psDwA/AfwAcR7qp/YGvfvnzzLX4+9WEnrZIwv2LqR4
4DPh5Y8P8+C4fWGR07rqaoFuVbjrgFFzhxvsXgvYKBk599DMb1FS3yg5ZAwb6HUNsvBKEzHJJkvs
oO4kZphhmnau+o4Za9/UfnOLx3GxR/bEas0cfowMgVFCI+WZNwElXwekxRmrPDYs4HSVGPBmjm2B
zOFv7iLTeC/M9jxw4j4THETeshc3xzDNhn2aR1iCF0m6C34d593JH4Bd2lai244KeUgxeWaaOcCZ
l1x9E6NfTirmJqwZse3DZ6KWIJ+/Sabz7A3bipz8gz2xeels61tRtS9rUkuD/D2PRo0DRcvD7KmD
csNfBrA62ijLOlrpiNG4JMa8rqyPySSPzA3677VHiL2M52FF/hcO6Jg0FVSQTeN+OBQ4QQgOJAhk
TCLRhIixpnAmMyeA9BiLrjdudBTyFHaexJc7UkzXa2trISxbiWGKtmmC6qBE2XX4THOi4NVY40CJ
tp/hUZ/RXnN+ZR0Yd55MsEf37iMI3CP+5u+JMJ5zwX9JUFEGxE7gyR8FocglGYNQuxsEZe02ymCv
e8QPULv5F6z44uw1/i5aTHO5kbYwUouxJeHvrGzZnUDpvuR2HKOWHX+2sos2gVGwtoFvetm8+fyY
n/0mUNGzHQ/7SYU/zYZ6DS2D/dKxerJbfBZBj0G5t96tILFW0m4F5pbN4HjtSnmDeZ0EBgNHe+sZ
6rsYhye/M+5ghw66hxmhJm9X7EmB119kmjZItw2wnMwENyTHjrGVNTVq9mXmr00FCq0iherLVcm5
NRH+K6xs9eAXiEt8Z5OkvXmbWOLRrJrHIbBOreVNW7fNCVIvEE0EoUtsdRr/KHRx6RXsZtjWh1w5
F18p0rFE/h6Z1s2lCj5OgWBNNE5Zf1y6nZ+0hzgBM5tAAVd9yybnPizoVekodVGTIdfCt/W5iqkp
6QLcOs+WFmrXifh99nv4BTvdoTseq97HNudBlvfHQln+VtGrSMYvQrdQg2U41YZOljPVUAL9s7rX
EXXwiUuAiTEtXpa2OqckY1gIg6Lo1Q28nVuE+WGsig/tRm/5hGI5crOV51Bf/i1LAdhw5z0b+NcK
ZxK/zygoVv9BjtOfczwCmiNtHBfkQhHJ4rvmX5XfFd6SIKjR9cRiSTHlh3EaJeG3eZGFglnwJLuS
zuzxEJUrwnz7g13WUBU8q7suvWSj/q5s79uc1jfbCGNSFjzMFKV9/efLpfXn1LbfP+giqCQEJSKZ
56/nLqx7NaeMpdboIZbEHeZ2ZTzT+YljqkYAqqtsuLggsp1RdZsB/+627v/FxfqLTH75DJxKg4Ad
x2KlQiv/5+OHafmL/GOANpbtUY15f25iYqWiqTuXliduQf0Q5/lL1ctqf/799NDy9hBrnOQEsSMa
r1Pybf3Y884GAUQQ+GiVeulqrKRsO5NfzQfLSe6qGNQnKQewQvqe9nVF2HMjKGCqli+f37Hvdnsv
puOzpPx0Wr70NCGdGlqxUN6Y6cYkLbCCnLmDWjJONgkVLdExd+gfITtDPMJorgiG5fzQBHcFF/Dk
gfAZUYgAC9/sHtzozkdb6TlaPM2Ea+iJ0qR/cVtD868Hagvaejnu+55tLlJjhr0/boNygGYkxoeL
MfvfS9WPq1miCBtG9Kh19ehUyHR6phHlGDulewXARr52a+Vvrc5IeBSUF7TlNRhO84zrsi3ZG40x
v5DCGu7DUTyMcXGgQuYVC6e5DhrxraVVfIW0HuVNYKXRCz5UlGblZEFOgkOoACgLP20+oUDshmLY
ehtBb+iaVqMANdFwl88uBh/tffOlzaGrB61SKYhLYC2qTAYjgiVO04CY0ikSEHkOz1TDWiuAyRPV
n8XW32cjopsEv5DfEU0SDcg8cGsflOl2G79k0dTUDVBj9eom/t1Ypqe+dN4dYPvGxpNoABq62bcm
r9xzoGnYiFP4Kh+2JjHkh+i1A91N94chwW2Zpla+PTLKIVwBZw2gv1gb64hFyensJ9d29lPincCn
cQ4O7AEkwHPNEXqekM/KwDTOYdT96nxK8DKdaj5zdykjagY6T0QbaeEtiouB2+PBP3cuJWR224s9
0abv4xAxQixB2CiivVBD6ZswIbxoBbT7UnFA7bXt9Ns56mbm0l5vZVURJ4xJCqXtbYEKhR9bB/rW
5Vbn72oOfxRW9+F6YEcjTY8nCsDOdOD6JMCuGre3N0lMK5eJSnLy97KI+r22ZkjP+gsfMsD1Y2Pn
+ugIgPMrz7wPOEuIPPH4BNy+OB3Trd+yuQVBfoJmJZoOD6rnbQPKkfoueKBqo9iIlLSDSFsITbLo
5AgDw1/n36evxuR8pRbNPVAsehXO+HXw4DPQX9w4yz5yG75zNqbPFNx9jt0M8948rYuiKrdj5a9R
umUreEk8w7Fr06SG/swNi++1WcW7ZuQ6AkMO+HWjb0Sv7DnP7hNUumz93bGauSG1WzbXaFLXwjAx
65aNwdnaPKelNR/6MrmbtXcMOhTGJHEUl3H2n8ywoW3ElW9azm85tYnUPlG7SAfacwulXhcV0qyy
b4nWQUmV23O2LsrwaugILkJ23pYTRxjN9akmti8riAAheRGxL1WMDjatMb6WBSEa2yHyfvZRkLAX
p9HW7cOvCvxhNTetIixoRUPABMkUMBVREbVJmleMhLxWRfam1OhscRYCS/N6rGdJ/hsP79mh6n32
pu6aGGLHnCHhadEvUWDjnKsBc63t35O1HD66MU5pO7C3Q2WEOM7tG3laA4WBPxxMT+cKlmGbIN5b
c/pBU7OyUduuxOQDyZLi6hANiIO6HXeQ8RcPOYlvwdg4lnVvZ74cVlGOhsjqkenrAby2SYO7YcAB
WLjZc9VAilRkrsHriEPOW7j2cVWsGmsJCrHpATTibRkjsSqbX+biAY9mOr/nSDUPfhHQcO81mFNb
sYvs/hkOHX9w8D4SQDrWZnTuQiJCSpu5tLVPc2ug5zQIdXPD9DQP3ZPIOOYVzZmaGMzt0UBdUVhv
NGGfyCm/93NowIrgh9V5QcLWVzGNey0lFqG5dNZZAtFMK9umqch3ZSleZUn3rS2KBPh3PJfJ8G4Z
mBVD2eQnoWvKDS3qddH45cOipWMLWnuFardyoOMp7xxshqDpq7JtiDhEc76x4EsoRvPoaMkHd5PI
+kaMAnzgaFAhxvQjbP3qmPa2NIfdPBXxVSvvGk8JUucGlB+kL1nnJcRwTKXLpsLXtgoCoAmZVQf3
Nu7YuBB2Iudc/OWG3WYHeDQEhJpXvut3OfJC/CFGygwY3hkBNAknSi415NbG6FE8clfX4JQPLEmU
ihKQQw7cmY2C31YLzsiygl7h+Lw2rTxGrijTLekjvDQJbH1E8sji16pI1tpQ1olrU3Is9l3FmT86
kxt89SL9FdEaP20XPSEMwL+ZRK+Iu9S6T+TlmZFjurFTBZ2469mDkJLY3jatPRCQMXmgdJJrDIe2
CTxa4kbj6s+NR4qxefFAhUio1yQYSGCNLOSAHRqnsfOeyzT7SJDer0JvcnaIRLa4SzhfK+Kiw5FE
PhRuZD0k9aYks+CUzvkvfwjma2uUBKD0dbkfTkPUJo+UVkwHp0X3q0tqsDJQhRlBHDbr0trrrpxW
9LWgGy73jqI8tjPf2ezh9ZYGZmt8slr/qbdoxTTnhuGAeAfP0yMIyNBu41Bw3BWKEZUEURtHWUJe
3yrzk/KQ+/Wr2TLmNKAE1ps3Y30tWsZI2X9T/Yk270gC/FQceNK2tpjorZuZ5Ns4M1B1M/2kAzio
NhqyKxRWT6fBLlvZ0a7U/rPlmGBi+DNvJOo5GN02deFpWjoAzYYKZSEVSl+sksU3GuwHZ4xehq2P
/7RkPTwKMV2ChvemlsR9DAkCl0HC0qajnW26fZAF57jCNCxdcs3mvjgFwrjz0fACSMwYYaQfHlpy
uSdUk2cFXw6n3jwEYvxhwdj67RAfxUhlUUR1wDoT01Z3lFVVovkKweyufae7J6Eo2+vQ/oLz74o4
8BY3sLDU+9AklFC0K2YL2leGV5JJ24OqRYDgM36PPsgm+8kCoLE1TD+D8JeNZ/GgI4BeFcm1HeYo
31JsA3ZeAWvNEfms5UdQsAkX6W4kzHszTIPcj72ErnVKsr+k/z1GjY6/v0SZ6ofuKp6dihxywj+T
OP9Wpvqjj1t1Dalq62d5H/k1bZttxTaOMBpI17lgNNM4FvdMvj9xbJpbLIjlwRCq30So/4YsTXgI
SJRlxT2jwge9tMIBjwGKQUvKO1F754DUn4njEhOkZTyEcrq0o7vtjf4TEUK0FGevofk66sK5mpK1
zlkiQHwEOag7aCABkT77GYmmYiQ/Jt/JSqmD043kQ9edy2Uxh6cReI8tAw1XQyuy1bJAwz5jj8Ei
VQdISypQdBis5lLSR847UFHGFCICQ2AwvMCS9Yd2mrqD30/xKpieWhlThKLojuRwvtM+aGvIXLwW
9ni1unLR4cwPwmnfND7bu6oj9K67n0mCskR3sOcOnUZHIkIPrwfmeI/HJlyPWVPzJp5Ca2n09Iua
HA/zVUw7TqZRgt65awO0+JVYd6VwNwKr8IqiFoxWctzYCdxCGCgOrAUdgKE9beqysICdklenUCOE
IdEixlT/ymwyTZZaoiVONAzmN/o64ApnqiWb8K4NBBhLHdrE4tQAHTMgThHeRQOFmbrlzbGEsSHo
CQuWTO7FMDSnPvUP2eLOslurXxth9Ooh57KIjLiw3ORnckl4K/kVNsb4MhoIo/Ox4Hy1KLM7d0w3
lUF++86MZbitx5JrSphN4o3DI1vJd8snnBidfcQhv0kPdeNM4FPyKwlx2bnW/QzJ3U0nB2qEw3tz
ybqOa2Ik5mnJAJ9aK97YUE/PkdMZB11KxGgIoahpXsd+lgCzBO4VoVcTBMYeF+W7oLXgmre70Suj
YzYVO/qIvva26J/9JHnIx4ckcJ6szjiCpqS7zAghT9vOuycCfOdw3Mi1F6x7o6T1UkHkQlZ98XNy
712n2aVph2Udz4yZVz9MpIssfsU3xxfqkCyUCoBsmrGl1Em61rRpPOpqTHd9TvJfhabbSzmRDUNM
sWVDbn4xtsba9Dxo/i2/wX6yGLxSAUI7kovWhNPvjcRR3oxkkpGaW6HP0R5IVtr12TE2FW1k9tDd
1dgzD+yjP93sJjFZX5FeD5ztxu5aJtNuVt4bOQX2KTXDhybBwRUGlGrbRUOFJh/BQ6OgKuEfXTAY
OBn6LJuti3XuLq94ZEYnrc9qcg9UiRDk5Nbu2tKviZ5gQur0PEzubrSsX0ZUv0SVhxShcjgDqCy5
ePmSjUZH2fcyEPkl76DT09j1d16DodqS3ZV9OdlmHiml2aLUNAQI6ZQuzE736Da+fauG+NF3+/Jg
ixmNyucfGM3EpIxdgFxswQgqFJVat9EBDEmefQRr+xbdosKacKx9+UwPGd7FpA0In2fdDPiR95+8
waSvTVEUt4zckU4Qj5EUU/N7X+GU1W9xYXrrxtQfqSm+ecVPihK+VvS2HaIoP2DJSE7xUphL2iF6
CPZ2kgvuOh60RdkBI16HJgpxw6duhC+5XbTsBMjiJmjEq6eMl6LxMS1UxTN+DONKm5FxLZmuV1Zm
5rs2rCYCShecrQMoHKn/ppnNor5cN4v/pTpbI9wmP7axL4zpu1cP1anzMuvepHSS/YgmtqZlUIx8
fR+rDqwxjq19TNDdTZv0Jw5iQjmdsdbQT0LakBawY46ZH7oCV587qiPHuPbZVtOao/idGzFymyQv
WpLOyhHdd21M4KpurbapYHSzaKw+C4onsKZ7ZCvDmNk+RiHxjALP3VYpm5Qk/Gk9QYDpaEvxAkDm
bHR7Vspf5jxdFBlT6DjVeDcEnEA1RIbNLt/5nC3ndNh3ZAWr3NfPMqHtkRiHs9E2+tyBWSFHwfCV
Crx5GQITmaAecVTjEMJhkLGKsey1jpk+Z6ceiRnJ0KennSYiXL5GzlDcF13bvY5LU7BTvi0/RGUb
432P3EX1Mnie+zk9Ts342C7gd+E1BGN5M9ty4E2ADsTsSaEubQ94kjHnkCuA4auke2SLHtQ4JGb5
03ReBxGMl2TNLZg2UDPR9hNARuUD9l0P0Yp+mYZ2TX45E5c0zuqWuVmNV0qAUStBvbQRIBOZKuaX
QnfbkPw9h2ipfdDPwYY+pUOT4/IlmJpyMiPYBmGDY0H75razaf/Rj7xniNBqYRSrZGqiba4Y/mna
uHYggpvPohm2aNzH46meeWAa07/Iejgx7FVXxtkmdVlWibOmJ64an6cOHQKZ5Re36IK1UYa8QA7V
C00VDUcdtNcA0+x95RJCTtlet8s4oahoMpc+UpMdMdQ7RWjOVVAEfS00FjWtFKfEwXhrXWJVsriA
nAM1nVRW3jmuWxC/zGjVezEiTMc9lTXAUO9Sf97VU7ebgdUd8up1eqPw+tcgBIJVhXh+iMUvYQv/
0Mf2zfqsqk1iC23lYlSqWoY0SR16X7rNZXCGZMObcSTe1nlxlELL2ba7dubPr4vIfI+YDzLP0sxf
af0YBTU7M4LwR/idkkSb4OC6abxvZJk8TRmLX4Ed1HTd6ZuqLGZA5NvckPLmCLCgXInqFSpMb+Is
fJfwMMdGtPpITDWWkqw1N63ryoM5Z9RGzeNbIQkIUwMGFmNqykPVFPl91NPzTkPubkjq6WvXhNc0
n8Znp2cW8bS7bdssPDax3V06227Yik6utI1ns3UY2ybzi0nD4Zb0d+JKoZewjDB5JwNJm+0r9Iy1
Hbi8LObBd2oGT61P2UjcgOuVAYeP5rOGt1dfkgTlfIOQGYdbyZ8StOyFEca8nkUeJSZ6dW+qXgI3
U0dSfQEeE6gm05YKSWJ0ieu+Ps/mS6OJ9fOGiWHOeisT8zHnB4gEzb8yx0GeLvmZWW2sSdWL1gHt
maSruTujrpojGYCoEcp6O+fQYkvzSQoytqUdUiz7sYzGfTUKf61EezKVPn0+8SqKC1gJzCgVbjEQ
7/7NjdGw5W1J0q2Hs0BROLOyAuhDWQbZTo7gXOlEMNmEDybsESErIADl9ahA0YPsKP1sdqpGmlqg
vifnpL0b2nA4t277ES4VDXl0tGd2QTOQ8vD5Eo4TEUTcE7E3Zj7WOO9QYPhEaAXvn3VJvklE13wi
EfaxI/MP9f/U31tB/V1P0QthPBUruU2TirQvwioMANgF/GyHg+mkK6OChWFinM04vFC6Qt2FC4Dk
0CWm648+YIrSVSrORHwOSwNSveA2YeZt3NK4UDvOSd+zzDUrDQ54rR7semD5nrhsnx2sfakSJKsX
3+9n+HIawkNk/FsPp+Et+cwvWbi0MYSDRJBN5HxTn52xRoFejdMOv8SpoqZvVTYdNRUdqCwQdbEv
MWuf23jAwY+cIO5xSsZx2NJcxN0OEX9aAEUAj1oB6OM3wPPkVVaJDFvIixtwd5qKZFXTIjhWPPS1
K3aT3x2NWs7HZMS2pDVYSTtOPRkzV8NqgqvlWF9A4mK2dgQd67Yx83WtRXIdBvLEYNnatU92Np3h
BtKDd2oi5Z0KErKZqpfKTskhr+ObP/EGqbrbVoBO5+HgWOW0GTwmpWkhB4fhq7E86MSo3tLFZYTA
dVy3QXSfOPa4GR3Fak285CNnyxwLUjxdyuTKjsx8O9uQHJU9Hkv0lNk89pDA2JTNtnd3tY/aRLoP
Bj54qGx5IJiAevDRwrgcTviyTBg5DBBCRo+ZyQdInXlt+rV1ylvKE2fZJ+veTrNTqDHyDJhqAuH8
AGIIlriw0ySZg+e0ApKheB5OE7GuC7jgGFeAJ2xGtVdzaDW+tgthO7rVaypiojJayeFpjPOdbgri
sXAUbOauoltrIfyUGZGzJiMeLwF2HzEhiXL6oWuEWKXE2+baZD70yP6NmMUjLhR6oCb6cOmzPjvN
VYWNfWx640NVPhS5epnqxH/0zfgFiVJ7izKsh6OJmHnKXIYjiXDGbr2dYMhC3JoBunhZ9aBapGUZ
bvlOsuBi+tn1YrTRooiXLm0qICx4fz1Z724+7wkoy49x7oRnkrrtlYjaF44bRIMACgPFbD1qrLqp
vvb8PV3ugfmZKG4xgZQNZ6xhwHRMUdSwc3BaXD+/JKZZbsAW8a30GQ9O5p+hv987iLirpFc7PWdx
fmdhBthJe+lBn+J3ayAczA/DDtjN+5iBL1YkUK+UtjlEQNmRpV54B4zFtFT3nA8h8jnMhDZDJoG0
ejhNupuvhnCe0ti3D1PKOpzykwaoPJlXZ4y7DmZIoyYogU88BDwrvBhIb2wqmswxuLJDPuWsEzwz
OjxagzPdPLP95nbZtJm1FYJVYNuMx2GdIZaPTcZRr0GCqiZRnjEXjHtP2bcg8fkb5tRdF0Jl22om
mI1VYBEsz+9xbj/IOLg2VSnPpvLVfRAT5yA78UWaqAccckgOKIM+vMRBJTxm32388UvUwFbMKrrl
aAAKXMuRbL/kRvHKTBrin45cZrJ1ZJVIZsPoTPSS3CAYj1ejjwqiJRxpN5SCmj722XfHYW13HeOt
9ObnqcjdleWNJEf0ACJ0dpIZ3FrPT0OTUEc+dkdHkuyXjUa1qeblQJz2Jwl6ei0V86QuDmXdh2vZ
+91+jH8hyi5fZnv+UdQp5kgLmOIzZCcJd3M3JCtCbw5WTtYFS4lCH4JaE/cZbsJTVbX9qdcT1aUh
XctW9GOKQlQMnIQ2qhmza+LaVNhY7TOxNJwQXZ9nxxveLLx2u9Idj8WciU2fErlpIE6fkCJecQv1
6xrnyJPrGcNOoErctC3LVY5QXqTvKnGoOAirYpVy3TdnLllF12KjSXDAGB1SgSfyQ5izB8qxO0jH
HE+j6F5kFfd7UYfzeXaepM95wQ+l3rdTk5yHukYDH/Ou2ZC2C122bVPHJgQ/aO9bFU7MmuOb9uy7
op9ek27cWiFHX6FetZ3eFHUQ+ygYt8GQP6YpJjzpLl0JwHGr8JCRlY9EUEzrfvhWYcBYtxb7iI+J
MFfVYwOStemHqIBSjMq1Oy5+r7z6qnCBwSIytLkOcEwwxujE24/FWYJb7Q7X7K4PgvMUe98rHo71
8mEyDndRQbKBS1JQwuGLQNLoqXTiJ6l8fFVy5Yy09YTaGa+trt4w3d+NszvukZfi1hBRc7A1RQl2
Gk9k0povBPrIJ4Jrbnpp9lxOud1V17pZ534jEYgG+SE28mTrsjqiG0IVlOn2V9H2xa4Ui1cw1lQq
iAszXHxLpDJWFhD+MCT5yVLzR1OSLlApAMZOJLc+Be4RuHBk0n2tB4BCqv/MPPimUu+9Esd2yMO9
GNF/qRaXWeubt1ziTs5s3Nfd9JH4sA1ZWb+4PQNVW/UP0ZAkR0IUbrR60Y0Qh7u0cujfEwRKNBQK
2ct40r9Kron2OPINKE7kGDyVMn73OxtLvIjg1Yf0w1DJUwA4tGrzsNqppZE6mO9r04Wc1XQ0O7XD
GQvYaOwyXLcm+zIIsth1XV1vOPcSzTKwLtZxFTyA365l6NwbLXsBp8mAEwbv1hwuZTg13p3O5gzC
0DvZIDH8gDGZbppw6yUoONB41ZKzQNL173xTD0wxHp6A6gsiwXu3ExUBt1CYtbUfvPGI8+8Qdbeu
TK/d4z50BoQ8031VjSeRCOr+TuOlMDA50hl8N/fTNzu33lLyg9yCJJ1QXxQmbHP+5YpunxvZszPn
z22C2/bfTReEtC19RuuE1pERzLhp/KfIqU9DkT1nEIV24d00FqfftYb/m+72LzrmEB7/Y5H9fxbJ
T5n+KdaN//93eb1l/RYFkedGnKzQHtJg/X/l9Ub4G9msIRJ3rK0kNoPw/pe+3gl+I+QtQPHs20jw
P/Pe/qavp3UOrb4JVMNKTyJcaP1P9PXoPpDq/1FjjfifPz/kr8JX5nrgCn+WhLQN/8yNAHNNfgBk
kFtQPZbB4icpNSbCoi1uyMjgPPV4sSqI6GqQ+E4zC1rHJ7sSCQt5FdOy40/Wmrqg+JLkT6Qxob5N
xvqWNM5OC684dwFZZSYeW6xp9c0ai/hIqEh1QyyNwFKzLnSxSm8haRV5QB+dOZcDS3K7zYj4OXP9
fogJTW7ottHVjBN5ELL+mukGTxK6Rductzj7i3VKivDNsukSMxz0awSVVHsrF/mNoPJ94RGpr8xy
11vNcC6jcleYRXNLJpq5k8g6kUSaX3X0VgCrBzE0UeZN8w6gcVpNFa1LgmjjndVzhBG6TG7m4B/p
Hj4uOClofzPcBPDSul7AvLSWy0L/koxZcWT2vZHmDdRD36MsW1AbFIq3zy8hrWQ3fEzEfSGd28W2
fQU+MY6I37UNjUt36jBjsC39/pdIguSAI7K+lW1Q3z6/Q78M3pEicQntZZyauUgZ+Ble5uVSiEr6
/GdFgpOJbl80tbHFBJ/fZPASJ316dQo3vX1eejyIzdZi4F0XeYf80EGy7anev9pN8bcvn7+kt3o1
5ml+Mck4ujjiBYrOuLY20RKsqSCBjUdE5ee/JNvDuLoxU22bWjix5vI2TgCredmjLew699Rb+TEN
VMA52Amun99Zy3eL/WwkSW0bYTVYMXgY16kKGTSW7z6/UBw0w6v+H6bOa7d5ZG26V0SAOZwqJ0ty
ln1CzJtINslmZjd59f+iNz7gPxFsz+w9tkKHp6pWqY1bYzPtyXrRQVHX8VM0FH+E4ScHB0vrkcu8
lTz//IHY2W1QIqiChRXFoA14+PkK0w/pdCc5//y+8/LGmRsnJ8RrM56iUpW6Vj/v4J0s3yf8fYcW
xMvaKeR/Qwsr0GASuh45YRP0GzC/eyg+FFM1m76NrVM/MAeqHKe/hRZhEhMyzaL+4k8gNLWqjT77
T7TdDe1uYXlxEnXKLl0xLz2nhBS2prDSk+n7tIqoPnod+swFn6DKJz9L5Am8Uwz+e1QnDHLvDfPg
TSnd8rPPnb9+7Y9/DfePSDzGRQ5GeSkA6qhA/kppT19h+lbbCAofOcFIE3Tzxhcw97iWZOM+SV/7
wIG44WOvUEeLvC90LJwSFL0mr2SrgaP4sf6S2YsxAmf6CWCj+YO34e9Ijfguyij/5pCNOlxGNdYp
QERoO2AhBit/YiiWnuZpGMk3c47hLHvLlgkYjuXmWRn2U4I7CxJbVP2OSpiIGlupFMlqiPuXTLIl
Nqi5rsuViphCcEMTcvcwKhGY8vjgR6XPrRRKwSTM7NhFHupzQqwvE031CwLxlvVN/usrFBCZfKYe
0W6I/fNaEwp/nuLFnu2a9VotP8P/R8dvw50qN/J/tYMc6egxuMQz0z/8CMGB4t5qZ9d4dNHOX8cB
gS6fv0NPhv9kMr1qm/xphM6jE7pumBIadyDZqIBSbiH8zNfMHeoNE5ffmR1PEFACAEwsYsh3lXx3
DMZEIeXJrwSms1UKoB+PX/vPLlIITnPzSDi+csYUvwqHF0o6rgYISasRZzffwmhSeqciA5pdl9G0
tYrsXyrMdTbxXkBm/J2VtUbGje8tht2jTFH8DBmfMdHOj36gorEOA/+CSowcfcGiam6GyZ6+J11v
sPAUH6Po6OidlwVM+89W1FfHpE/vYsbWIGtSw4FZfkgRJ9sUfsYFs88ruIjyTsP8bfJM71B4y3Jj
YS2HwTPAr3jr5/grWq58cdrfMX2nz6E3PiHg0ghkqq+5eZYK8H+VQoqodeE9hHifg1+ZYXrvXdx4
F6CM5kA2o+LM9TCFCbZyvsuJkE9IbzQFdSyIGzUnzoMUirmjVve70uCWCz40fVm/zrPLBWwsNtzq
xFlKrh5mxHeUVG4jJ8iYHomU45lIt22RDA+aCZhja+U/hZls3y3l8Wp2BXRPG341DUhH6DM+vzC/
TuQOTN0x6kyTEz7p0U/24SKJ9LY4BEXUbesCz0FlZ0jWApaaK8oJK3pibdPUDB9W0f4pFU5GE5vN
zo5CmASlfP35YzhKpzzn4k4RKtG0oNcMLKYPR0UV/Y0iJKLCXXIyqvdc19bDDLCwqAb/IA5E6zHm
5ktUAHX0jPBC9ArDBDRJjGh8DClzqS/AfZ/Y/Yhwjv6wdkbMllSEGJ8+Kl+N8Y0PccF2O3XjhbMx
LlY7TN5Dz9tZOfN1npjoPPvBhAJ5rcKx2kOtY1AaDfFRCt/cqCVhkQRM9PAnzasAR8HTbPv2ze7S
F7NlvfRNdQ1zGFCQlvQxT/ntDE1LRF1PDy9hGlsJRB7QDB1ORqMCuowXL0/9RxvGYMAWW2trzcS1
8/6BjEWeH0fzVZrBuFdhPW4ye9o3SyojKueIWoMKK8j43vy8apX6zUW/5k5aM74VoTom7Qz/IBmf
CcK9+e1g7+ltcrZ298u1woK5Y/nXadPhPE76KUxs9yUzvZtg6XrYAY4Ix5Rv2oEjSOf59NBO+S6n
dnzmE3NIh9Z5CmT2PiFMPBzVyX2NrLeLTSKEqrASuALef3E3qyV5X78wIbw3Uf4Pz0RwyEX6HbXJ
HxP9eZsia25Me/g7lYN6dueD3RnffaBwduCvhhzVzM/5OC497+uf35oRRr9vgYRE4UBffVbYDyoQ
/mt96dwjgZMLT+E1ytq73yXtYzYUYcmS6DPzWuZSkR18hsUMRaNpCRUV5aPSIVfm6o/Z88tyzMP6
xr9oYcvAZ9Qx8MOiB8+kevTgEraUeju7uHN29fLpSaPS3dTk2/PSDFam5I8LprZ4blT/UXFBzaLm
027ndnne4cplZUXqPoEkAnUDY0vLSVCzn5Z1Xhyj+ERmPX3MdioXMwPeyirLHhj5jI2eyg9dQiRE
NiDyHvI+EV307kSAbWT1MTIPREetyo0EYeOWOFvlkFMbExoxn5zJ2v78P6djjOU2FX9Sy7L3VVwb
7zZv2lgkmpQP435dQ6iZUQRcv3E/S+qFoenR+qU97yQNe1xWMWmOxWeGZDP7Q3OsYPuxA6bFIxYA
XCx+T7Mz/QP3xPJSpR1FAxOxKb+WLy2H5nXucvrQ8fRvZth8ibERg4QKjA2XR1wvabnPaBJ4Y8b1
GiYOl3SjtPfOyHZRyv7SA0X9VIgyG4OddxVKGiNU1Y1ri8nmmdIeCxpsGp1LQKjVIkI5xL8xdH8Y
6syoSzx1DgNMQZ5J5JhhtEuEirxQuCnN7Fy4ablryEu+O868wXexDzipvhq4Ce8UjH6BwaXDuqwa
gvUsAHnE4Nuqm/LR2lDSq5Q9kk0xOgeao4CLPcdIR54Vf5hPblTGa923WDXqzjp5dPRsYqNE3YmF
v7cFxyX2xr2Xx/GrNpB+JT5CrET9t+Aq/Rgzp6PiCQwpfuxdSpzuzTTqceV1fAZTyBNMENcqt91z
RIBwPZdc6KMpoduOpeezYRdDaQqgJESvMaOmj5T12dVivonWlNggxvXoRR9BGTs4xrgIOYzi187y
alkZWMR8Bv7EVEogWjvlyR67YIWpdLqMFAfixXFe2KdZl0fzlGQsOo3FsdJzpXfiDTKvfTsaP/nE
83Ry9YiGqaCwZXltDPuv67f5TUMitZuPzn6DzGd+skpu7ayPjpFp4ghdthBmMuwJBaebUmgs9IxH
d7Y5YaidoruHHIawmmdXqqaNsPmcpm0yhOqCTE7hA5vmtYA8gQ3fKuB0sRDMVA/vzY5Udd5SfhPh
G9nQVEAPnIioJLfabTZ20LCxcK4iwqWXNrBpOGTHjFX4mTu1y0nf/AtHi2mYfqb/CHKar699Z/zu
aLO+eU3zyxoQFio3H56mgUluwEd8ZZlevh1jv9ta6GqHYSJqIGw4M0itoFfs0cbohkEqgZ6UsLA0
tp2/p8K6CG9Mz8p1/1og0A+e4cBKnQcyXI4rdmAdi3VX9FROFRTElt96cIil1lQdQZpGOTf5N7un
JnDql3SSFybg6qkfISQ3zu+w6+WnLJvnxEMpdeaM0EKZfKddT9WP4k1Z1/RIMpQeyL7CxzFn/4Ni
iukI9RkjSs4LrQbaUYMY/qNL9zvkEwKH36WRl+vCz3Ff1/qRYRRXf5O2NACY8YC54NuXsXGBwQQm
xAnNw0T4cWsinG9razJewaiEF2u2/rON2HituH/t6fX8ZcMP2acdPJQqseqtyJC04ZycIyMD4Tw2
m0I47cbh9doAf0lPog6u5uD+Iw6gt9w84hP+6U3R2TMS64RpvWcndNXeqbqzndaX2sUcXFdl9h/b
17cgMPWS4WE4F/l4m/22XcmOzIi0FtOr6b6bTl3sc9PcZ46jtov09u3VM4dTs73mYf5NLMnkip7B
LqK+be303SMfzRlk7woLW9TkrzrXzU24KDo1TKZqBKnnDxRwOnnzXloJY/paPXku5jJYx4abtOem
amBGkhdKZVWuLfyuAIoGzMrWJYsqva57BCqR1liNsoPIcQEHcptCiwmgWpEg1y99Ci3JMyY8Flge
qJllJxrfbK4i958HsgEUzVhuuM5awjEZVXg3pcNoR5UlDk+q4faexJUdzUX+YjY6f/FcADm5kIqX
sQYaEDr4C1owey2fdfHOnxuLycUd7gXPtWEdiFr80V5EqIVDTBwg+IV+Zq+6gfyD02B7c8MRFaax
qmMzmTRX4D2CtLDulHMuG43iMrrcj3xGBT4k2t5+lzH1qL0a5qM3hJ+q7OuLJH8KpjcYN1XbFRcH
1HrYUFzSWWSxGYiBxGNwXIMFgjB1JT9U3WucBL0vowNDLz6Qy+tJOfPWnAL9EVbwGuuWRoG0WbiJ
RBNejUadzbLBV9Ni+W6sYtgD2NYYHeqvXa+YMtPuEYLoYtQ8aaPakhfsXYEbMKOdMU2x0PVTY2BY
+78HMisbbuRqb/o4ZowpvvFXRNuSDwU8ljTYWF65ovWt3buBmrBO+BrRZB+7wChNHDMoMeLJUeaf
ovVhTo3bQYLn1IeWcPdLZOLbHGGszlUm9tzvymI1ZrgMFpj4/x665as8wfdvl521nqpuOPb1Adk5
ltnrWHvlpsjaawYbzevfAq6hJ3voRbEqIeuQPJP1ySQtuteNv+0Y0sUBNdqxGpBwFN6M2W9OfbZc
MAvn3Hog77Lko9EB5XqZPoWduMStHEhpcgECPWRXTfiV5SuBT5ZLQf1wNKvqEnvZioByRDFm/V7P
mL/NiDVzEoCFzf5vEOe0BIWWeYG7eAMgtEzPUFNVnrc4KUHI9lC+2d1q66JmIkFpXvyZe1SjAvbh
a0Pxzd60Q6R8G2J646DuWs4bx4Ita5D5u+zAtLF/KHplrL8+1jbS5PrdGTPurmE8vXjF8DxkkDob
+ykFHfoxizBdgUdz3oyppbXdUBOyHmtTweem7wkOyMD+loi9b4X0z0NcVbTbsE8MdOlRagqONrEU
RNJajtx/zWiLnIJXmQwqIcCL3XvN2Q3FJ9gfYgGW2T4VsdVe5iAuaTS0qYst8ott6iWalvXPUyW/
Sqat78ZAMiakwMF1LXHB11FtW1cqjC3genkRXMN7z63QuE3p3xHNJR7a4Tf3o/+iqNNvuBfDXYsG
qPJKHbFfttTyoFW1MSkMK++M1ZzI4jr181Ut1wJ3mPsVlgWqchhKrsfJ9DcMIBpGLFawc3oXCThq
1SFqmASYmX1ulLB2VZS+KI7Fg6BdQTfZiaYRuWeFD1dYuK2tiNVnXUO1N03nUoxBsjdc03zxmvZU
mgn4Vc3nvk+T0xj6v+EtzPuRE2E4y/BVKPQVp8AEH3TRTkssgstAR1UiRgyWB1yczrXKO/wMbQtA
y/N/k5e375TyGqSasmc++9l6RHTkdBD+xdTA0YNBw3tOhreQ51Ew3SEx05Hg6qqXHtEeZd55EjRt
QQ0p4dRaDs2GU/3UTUi4LXd+SzKM9PyXvsjtl9p3zkFHQbuoi93UhYv6NzlnzGKXUdl/kjQYXwrs
6klmB4e+DwCLp2hoVsGMMzaGV12qzyDGUhXoHZf3fhOYIbPYxDu4LW7AsISlXkQUi6pIcI32Koay
US5ocKq9+1QY5T2P8/ekKsRmjJE8PfDSmkuZlzfzTXnsNpaiWFyXu8lW8Y1j61+OoZBrPXK/dDOe
dSl9UKHEVnP0QELjyrukTqDfU1lvHS84ZMYkb1E/b4Ji1ke38EGe2uUVj9MbWRWiULX8KrS/S9O6
vTe4NWHNaLEZwuTo9l15hZVVkEwKrF09AamJGrklPetvmyB/cVunOPt+cZzrALM3fhgiScYHm2lw
zVr1aufQNUKFAXHCOCo65r9W/0Rj5qc7DxhZeOOBZ0wOuIAfrN4fwP1NwHlVvbF6S63hFn6wB8fY
74KT6GrnDqJ3w4lGngcm5czkoFotRbduR97SLKJXxrRPQcjbgR37d7CENya3N+BXjOVTXP+RATpG
WxXWhvKQfmuWiVzLJhn3Zv9bzIBZmRMbmDYZ6xiox7nn3PkJk3azPBfxnXwLSnlmcLBLHXxFJoXL
PaTGwq02yX+6AY4yMpeipvzcNHbzmgmYdQ7k3s7KjFM0cyBxpDh4zsXgdH/oWgsp1ybgnrjfQ9Dv
Rx1mu6EIXSbUmnbesNUHOjj/+hwzEiXI2RP+d4K/GRDaXZnhmMwhEjLsFAmIPX4lx2WND4akXsNZ
cfc6iqer0dnxyqeu0u3scaG0fBL8eA3DabochUX5NcfPbuPIwX7u9DFSTnrgJxxwPDlRlHLzVAhT
3A7fzdyagMplXN2KMrrVzq8+iPtbV9MOjRBcw6WYr15dpK+N7Ti3sKq2jl6QOTmogIwV+VYAk779
fOXWtb3B+nKLWrdeiTiYnngNy03dQcOvaI08zVERn3RSULPqh/O2udpYtm86MtaVxFcwhmW1spbI
gdsZw/8eQh/tPUxAtPJXYhMqRbX3huaeu/Ejw8Xe2r87rny7xnSNs921ycVW8P6Dpsk2Nk/kua2W
DpBmJp6o/pk0XdwIV5Twj1SxY86SnSFkfQAQD/f5UGGXIbPZZOeSt5sVQZ/12BLZFpUXfPCUettw
hknVIkn41G9h95DPWTaBogxKAl/MYk5xkb3C6l/jkAe23SYnSiqqQ4GcthIWcV0ycvo05ItcHP7f
V0wSpn1pEMyLjPCqoelfZSW3LTCqy8+Piopjal9Pp6prhx2ztuexgDlPPvDs187RRrcD7D+gRjVR
xiK62JuXb8OUA9M84/WPA5dvl4eff5AKTE00+uhdYKzDfKiv8FwmHL5LUCgXJudfFHOifOIjVll4
FtMHcwIcR2maf7hGSz0qRY9tupCkOot/3JwUr3LNDfxt7nJSbIGZkcrMyrvlyxtprf7AXGAL4Yt3
IaD4j4Qh3MEFxbNJl29tKCj7XkFxnPHXs1wK+y2uBLbP7O9M1wTaf2B/OHw+95WBk7NlJ7v3tX8q
av2KWyQkxU7/SvyC8+9Xp93kE8vuQ6LEr+hs3PUFfP6iiXwKbtzhDDlvKwyLmb+XXCyL02nTSG4U
/bnrjA86GRhEWvJtdh2ml8CA76OcFdnsrHlqSYMdMpPTpc/SILykPINL3lij61+Udg+BWwcr5S/4
7ukfwYlkDersneuYz99t/UI+zI69rw5hzAbJ0e0rMQU9K1ZKbiiEsWnX3l+1BOAhINDjC9mHGYwB
xxB8qqZneZU0bnlIIWiOA6F6CoH3Q0yMV6Z4jMPgK6MTIe2ZPqau5DKKi7T7sF2gsPTPFMdKpsy4
IcDsMUACZqr6FCcDhZOOZ+7cCiZXMM+ceEV/AheZHJWVQmL8sPmDbzrIf9c5BiuInpys0bOokrj5
gk6GPggLEjGfiRR7EPjlyRz890G4zu3nwQoyLoTVnW34WM7TtLG0Y9+qyp13HVecFVZPr6GWQ1K6
oyvfO9hRWV6B6jBiMvELYoG4NO6470Sn9zB9FqzjpK5VVaO8GGRHCzy8ox6HYxI0r06Q2jfmYNb/
HkhYjzu7tVsOUc2mphvVX/y+NrocsPTIlztf2F+ir/qVp+b8hqohd/jJme/QrHCWUfDiAnhhdE6b
dXaOyW/cREFmX4T2AR/liUzKtefgQ+yyDYAirEQXhDcwjfL+89CkccwL5Zobl/bUM5eei1n36b6D
J0IeozVvVZF/Jg1k6p/vfh5qbZs36gBXI2NrmsFwmFraPCcpRYPKwboKY3Snu5mBJP/FPod+3NSW
hjXb6BvlxP5TJRf20lxuZc7tiK7c9g47oL0bZm1cVcaE3a2atVe5zi7NEPvtrgPmoM0nT5WgsVx5
L7S+Zkk97ZkrYYihGGjVDqHHzWmyzxkABdOYvLsDHxqiaFgTXoq9e61J6YLWtLfST9urpRKTKpZt
NeWUyo3BY6pskP95//8//PwslyRok8yyT3YvODVMxXMeWukLPqc7VeztY1DhMyqv3qCgY1hKuniD
EhJyIfXlAxwP4ZtA9lc84uo9oDjMNamOJGteOgWt1aFINmFgMb4PE8KzwopPFifNR9i5IOOE8Z6Z
Q3MQRv0riRbMsq/FI3FAFXtRZeLmMvg20J+uL9w751rxyuRnUd/OgdniS52y5igCx9pEQ5A+jFA2
VF5qZovLt7P37XE6PjU9drQGAuc1DPlvDM6UPOiILHd5PcOdIhf+wP34m4yDd1MJ1yXSev6JdwZp
sDT+HHThnAhd4kxDW/lsorYm51cER3CN6j452SXxZI7JdzwFY4vpVeI4gXQV208mc+hN0haUWEY+
etzUYVxjwlF1mTzRcZwgTC1fFkYjT3E5nwPkldeWbPEeM196SDsVvBu2vNWlUews23ePTqMgQ9t0
xXmzts+C4/Km1un4q10eGmYG61IvYAPDgVA2Nfc65m5t8cT+IjfzZETJ+AHjetqr3ioPXlIUW+1x
+rKEGk6J7w4nEgi0PlVusgtla19DbX/qsDTfUcv689y7R52l7xjU5/eYAcNNCff55zuzG9Nj2Abd
Kmo4ddRySo+WW3BYhhlItAHbgnJJCvkMKdo+MjgLQoQGdZE/BaPVHsQQ9WSHg3pjupNN+6kZzYiZ
rgvEUbonEOCElSsub+AGbz+3YIJqj6DF3ZdmgDNyrLUjQbrTOHny7nQUodCVuA1wVn+0Fdj1sDb1
jSNDQ7ln+V+KoXuc3fgN6dPYZKN1qvNkJLJbqA33MKBlDPKwUbItQnjgCfXfYKzoi3C917otXNII
3T+/xiTCBqLXpluZDHl8ymowc7fjRz7tpdGKC0cKBhdT/buKC++C0G4QGe5eW8qVnRCPa1i8IUtm
ANkpvsqtO7dSY1thdCWaVv6pBfhs7bE0dkQyJwJwG8cWQGKTAmAQDGLG4urAJWHx4bYW2HP/vYXP
tLJVW2ynvP8TMQhnuC3Dc2qD/qhhSORJfgladmXfC1GmWgPSPyYKH04ub54FdR2aO9jbk5Oaz27a
U61jta9kOuyNRlDfjmQzL9pWHV31BJdkoSwU8nKF+So8cA2u12GKzg9BHkTP8jCB+z2aQ4kliFzZ
UFW/5n6kUMFnUdKu+4HQPm4ViqdhWr+CkKXMDlJYP0V/skTxq6ls60S4xrlLJT+TyCEIO7qXPpz5
wOJrygNqZGoj+U1MJaAT6anyS4otpJFj5M1n7jy4M0p3hmCIfTvyaU4EF8l9YjHrwOyjW7FQ+pIH
HjZpJgetXiT/Qn2PBW0LVAhhbiFfHtKato7xIyGzbYfCE//FMLOkqJ1XWlq/gLjNJ7sOPpJPwDNH
QpL2QvvAom8ETKUF6sIk64PfJyd8VizsMBN9dhFsvTt35PlP7P4Ptt35Pj4A/ObKUPxPAXhNSu0q
Pp/b0qKORlEoWAInDloGclCVOwLB+NHNUr2aPsJulDNl5Ia/orjtolLnTTcQ4qjUiggqwgvG9Bhs
0CfYmGk+3QTulJ+4L1BzwHrnOeWqbTjnW7k8mL6HoZbr5TYtwde0bnZojBluCiCLbVbk3NsaaW4j
CMWbIRLcntLR5o3nXwPB0DYfuuyFTtUt40vWqCRMdvkEr0325T1DDFmPA/0AJp0hgZk626Yp/uXb
oAPpD4miWzNeZzxUUN7hVvMaO1iIFRStjg8mMc9Ehho3DU03GX3OjEmnLxLJDpBa9IWG418xMqjy
UswiunpwbgtJupfUVj5n+JteqsQu1r2VIgu1v/ssaY74hpCQRGluZjdl9uon54ynbbCyXT6+UJI4
7BCDGPyzBY0JvAppMiiaKfuDOgfNW17C1HruOpTVUPnDsav7O0BbJlNi8gGDdMt9IaBIVL7jFbLP
Zuwz3ZPxs++8TQHaZQvRbEclXLVtHAQddDvjGtvFxqCFy2A0FtRUG1d9eOmbVO50EjNBn8y1YH1e
U5qxBo8E5dxroc/10cXIZU9NKoRvtkS7cexny5nbq+eVL4tnO4ZLXif3BvjMKeOWtZlxOIAZr5yT
I5uvAll/F9Z09TTtWhuehQnAwQwO/j3SyXs+dYoYe/yvVkSomCZHTLfC8uinhd6WsH4GWeJHbzGc
AHZxUV3XVkutxzjG2T7DQ7Mj7P+rNqYHjWszDVsCpE2eoEAP5jGKnHNeO7SmSy7fc9RWm0DzRvV4
1ZmbFtshefWVA+PDsrE0OjSC1KQUP9Q4rtBhgM8aIr6XZA0WgwxxtZaLFHyF3aRNMgqT2Jk2EcG2
400rR0w3PiGeTKS7wBmTFUlR81B0BuQ+yYG4zK4Om8TJnjOo+JG5K1S3n9T0lVV9eSu8BYaDocJk
zlWL/yzXTS/I/xD5OtyGsU+cdsq69mT5f7PJcy+8azc2vqB9AycAkQRPEzQn8I6ms7NY9jYeGYFd
mNlYpcvgPZm77kSzzAduSa4oXH9L0e/jKUK+YtrgMI4ZG+MrDDO8oqP8XfIZWo3p/OL13mvKX+yX
9RvL+1OpCcaW9q1Ps+qlZSWYaiC79BeWvAt22qGPwNU5rm4o1atqUFewmDZMfZpy5Zi/0oaT1baF
OIi333L/1Y0dnUqqwrYRbkKrSOg0VaC0qpkhjd/RAmEz7MV4224KZ8DeiUa1x5EKIOMcznj2+urJ
DzOus1ZWHTO7++hySuz9hiRg2ow7t1F77iJUC8iBIGlgWDuYNv22s/t6ZXj/FczK6V2dJtyi2uxA
m7C7Q/WIz2Oirl5IirhlL5Rteh1Y8RnutavEXgaAgfenNc1L2oWfxRTETH7ybBWrU+ZHzNkBqoLr
V9NFpCG//zAjijbf7WhsDKeWGz/pnvtsKrdl6DJTn1yO/ZazavOoPMSaa5P0rKPosezHBciv0V5y
4PM1SoeUhacW+9hmZMMTa+Z5s60puhR098EFGCbmQP307ueAxpQ+VM6SJ7nDiVFnkLe3ps+ctYlO
Rf7QW6muPwBnxcuXGO53hQRSGWa5HLVAIDoE5HOb/cBhh+V3DD56Cpinjte6CQ2uGykqN0dWS2T0
Gzjy2uJlxMcg1m7UhAR/i0MMeroeyz8iCi7tLE/RNBxqvJIbkQjckN0LJWvZrvHF15SVL13ekBPD
/184nHMSyVESx78FIMj87TNPzcPo5vjNJU0KVJhiLxt1wUmLllsV63IqLlP44dDAsYb8+XfeLY/J
OIzMh6x0bSSgI4o62QvbMGl9y9KtQ75tKPXWLeEo+ZV3MyAnGOYlacprGivQmzzBoctFyyvEtx/b
y0StfZkBZ9F/4G09y5IXBpKqmhjyG2a+pUT5m+G5Xic6w05aIe6b5HIsk8YG4cTHJsZkXYtmZTYt
JUN2XnPUUuS7DQ/ID4sujUHDk5a82TsahvMBNzA3QQzEWIcZh+y8gtSECgvjHJQFp9f4yS4Vo2Pg
4InR0d7paubOU8r0rkw/TKgzSPThznLQfDXVmM+TXfkMSxcUZySN52550AM5OuxI2SnKrG8gpSbG
bDcEMEBTVclKe6McdDjMNAOtZTdq+jq5h1zIahp71RkwlpjsrEJHe2e81rTQFXG5D7y2fmujUB/n
kqDmIN36zaq7+W4haTnE1pK+4eq5FBr8fOXSxFt5NTWvy8+hDAU34bGMh+5B2jMlkb5/SYXmnSgK
jDq+9qydUBKouwIka7FPkdbO7mX2oVvKBlWoxd5SbbaDIvEXipKxt1JocMT524s9VF+57U2HYsIO
WqSRu5oFZTxOoNS+cm33OXGYaIKk2Hf6B1HLwDMUAIB74CjGIqklkhvsiAPhrQ7t0zgTVhGlVZ9o
5fIPVE9f/IJmHMqB7Chx3k2l+1f0t/XMWYGQsv01EoDaVCHU20rn6NQaQEef2vaN9liwvl1eHqay
5NQmEOaD0QvpBOc61NbaoJPLbbdYYKsTbkPsheGtzkvvjjTmrlUTp3t3KItty5UbRy5NoxbLo+nD
B1xoHHjXNu5IWV6LKXbd66K4Tb31oTyhd3R2voSGBLAXPJchlYlc05F9OZ3fJigOO0bGE+7pVD3P
FsODHKD03oPd96XFOSOoV4lJPFRsPfomuCxYuEvLGI9OCuzB1Zu0mmID1oEjEOvHppqwFCFh5ifG
vZsxzHDL2GV7GTSBz6LcpJaWAC0vbpxz16GYYoRNtFOMTFdNa8S3bnlQ3UTlGeyPbWP0aO8dy1Ww
RBzIp1E81Q9/TTpdjxSKGDfDTp+zBdYvIquDf0Vej/il+oDgnTN8QzrCGyTVXtfA5kM8C2f8FN0Z
Bmp3npzuUw3E1ockRhQwqldfUB5gB+JJ1m2yYxT5XOR+dIE4tGoR3zdYGuYDeGEH7kFFZqzGvN/w
xhGT1RwcwVRfhhcPyxuaeBefGaKJ8IRN1dl7HVXiLaXbZzpd9CkJedvKXH03DguK0cX2GY/KDMd3
H0fjV9z7nz4MtzdQyw9lx9ZTNmUv5PqwlQ8JwphVEbaO4088KcktT4fhzS7tXeG3DgSrMN1zFUtu
4fLANSzcVA4UdlFjfUoUexBYKfWW0MDt8+a5/3zHR1msas9nb0mr3U+O3FnC5D9f/TyoWlxzPytO
9f/j6rx2W1eiJPpFBJjDq3J2kON5IU5kTs1mN8mvn0XdAQaYF8Hy9cWxJZHdXbtqlcB3Js0Gx1FQ
4VRm9otHzB4uBBcMCkqJ/M7FED1ZPbh5B2DoCjxp9SYdcgMxfm/yEZwCIiv+bDShMo9laWwNSkAf
TPMJ2lsMiGxKjs6Yuu/B4gO2IGfZSnKjmj2ap+ULPawrh9aTzwa5bBX2gHknu3yxkKTfgPiD2fTL
9ogrq3gTZUl9GNfVHDXPsg70EepBekuNEbea0X+VXjCdUtSy04RGdhKFHW5TN87YAOvh5lCGeCPr
D88FhxhWx6A/JmH4M9J1/cY/BEy7DNx9zLnnVsnu3i7ASzCs+tj7wrwqV8ZPpqzxEe+mis7BxEta
TjhjDIM/l5e0nDdKZP42mE1nxRXUbjBtZ9c0yP01w5OlyDk/yzry7yjcL0dp2/onFBd0tqE710PE
DkSG+34xa/gUGzz7iXzCERzvzQ7Ls7ughCKKYQ+e4GaWcuK+A4EoGnULJn1JKuoxhI8XxZioIVuB
wU0x4Zj5OSQpey6N7H+/CnAYgEYCYVck4/nxgJ9qBFzfl5s6o/V0pp6XwX38YlVsSDSJ39nK+xfa
BsULrWA/csEVUgduco3WFbrEucsE0RimpxwI4Ymx7GfsxwmZqxSQcBPbpFaHQT4n4bxHLzWOXVUB
qPRAChqdTftwYl6E2fdXy5i+JRoa7BkeHl89Hjh/qmX+xEvIufqdhbS5NhG3nagBTqOxEKBa0oo2
ttD8VtuhwvDrhzlModZM9DnMvIsu9W82wN1Fe8V4tyXdCNzpNj5HKpLmk/wAI/2SRFBPR9w+xx7E
z0uVq3A15lF+qOqlVf7xPDH4kINDR2stZEleSww3CTLt8WwI0w+6SNtmXX7WfT8TD0rnmyuREU3J
alEu33v8BxUl04YGK4Kdo1PsjCErN/3YzWe7MF6UbPRltNTNF5Z4cR2XrZTl7QtuYC911/w2zXJ4
Ni3aMyhiPnETck5e4w27AfDpyrCF82r5UG66BA2Ot3oCJ2txVlRYAJkyeDX0mAgNgapfZz3aDtZx
XZdXT4zl1WD12BdJ8hsxoLimnIxWRo+HLQz2WUaJSGQ+ZUqNZ9/FTYxLtqSmHY5/SFT80k6JvU9L
l4Uq6wDgY+5cBXqEQTaQ/IRZrV+Xz5wuMXQG09NjScGITmFHNR5sy3lyijn6UBy3D2x0rA24HuMJ
M+ytDbrmqeryW1yF/um/Z7qPbrTdPnDSRJ9Hupx7ikZHvF9rxjXixcyDio3Ruit8kg6R+8qMxlkX
ipeoT1VyLUAdXdt5Fjv2RKxZbgT4bXmwCkEqfHkYUL/XHj7aLRvD6KpFQQ2xJttTy2X35VTyMPbs
LT1zEnuD49+tiPv+FuAbyye0MOHTWrbq5UNkyI6P39VcINhhaGVbb8qpa/PZPM2FiyUw1SSWu2VY
s8CtHoQraaeADfJ7ZBIBtFEWaUyoGUG2rHh0UkwcrqmxGwXVZAuuuxqM/lgIgDXEKFgdJbVnBOyK
sCXorAlx9zUF0UlD0yHVkfdopHxrThb3PmsaUiVNF103Is2F6H2zaNs/nhYMJ5ryVEpQQMSo3hM1
rRmVmVfT8F2iQ5294/MOeCmjERsQxGxeXNltRmbVX14L3SGQRH2cobm2VWmf6uXh8VU7HYwhGF8i
u16YUNS8o9w+x8unRLkMKpzJiHY5p98d3s7fjTFAV4oFBQRL/no2Sb9ZZQB4oYySQ+8EzcnwvgIr
6t4ecK05/lzaOvwgBQ/dYgqvxVrB7H9HIheHiX51RrEELCXpjFWahQuqEpv6ZOfBlXc9uNo2NfPK
mH5DIsaibOT5jxKfXePpe4hjO8vM/NUnRTV1HRXNQXuI2xTrnB8T0Z4t56BkR36hxvrtB3mDxqDV
tqoK/cpVVGD47pJbOIElqZnVHg2C1q+mBuKA4HDDImRc4zC/hSUDeRJy9TspUiZc1Gbsg7H92brh
hBnLhK7IyTmPTZiQw7gvBPkuL6VVHieiCvzpOwjSa5l1kN7M+Kc/Nk+klqzPkVbm1ZiipdUBqojs
NCWdtY0JGZCYKsIULqkIAKTd3Vw8P5hILWLbWg/pdvYn+2ZnOnseB+PmFQfDqPS3GRicUJJafys7
pD65+4Bk0d7NlOBbzggoH5vq7bF1CDgfWW0bkoFFERzZGV2WwdUhKcUVytoTQiLJw1Ektyk2ktsc
02zBDm7edxMHCtXblF4TIDs0yoCojghxkIYNjhoP0wHvor8PhlFvS/2nw9a9b9gJ7lLJqRJL1k8w
6iMwj5wRY1gA6ohMNtK1d+eocGmrbZyl6TOKSYRP1IUhWOnyKYzZi9kVVq2edzfHN6fNrN/FU3jL
55BJkBYnLOXYohTFhiFOZnaOvBazfJWmqn5ik4kIJMlt3cbwB5Hyn0IzjeHE6/osPlLXtz7nsHmX
g/TWvZfGDBL0eO9yjaY0ApHw3SZAU/fxQwVRfnLKGBaqBlhr5/MlSqHGIohbHPgyPMIR8Ajf++kI
jig+9sdzxmxnazsZtmst6GFnMnfiNAwjXPXhGo/z/27EcbsQAbD1K2RIFBDcvgcOA2wwCuclkhCu
RIPcoyzfXAWZOW+YZuZkikRzhWT4IDCHz+kYPWH0bfZDgmWnV2Qzq2DGbdoYHyFtnQcsw5vERk/u
ZkfeSjH8HaSLQJMDD3FO/70TjhmcSVX91RFC0yDt8hRmgXjxTCVe/t/3uFz11VXGS+VtNZgEBD2z
u5LRU68T0UdwFsWL6aj8khWw0HUu01OBGsPUH5W7zyFdL+1mV8P9AmXsn1AXjwjqHdsOtmODGuTO
c0d04sJudlY8kwBLuYnmZf05Ih83w4IlABKcVxkYl6kN8H3F9SGOWx+sYvrq9m3wOTuE9EKPaxdH
boYLsa1PNmnQVRu50c0Y9fizqOtbr4v8GTiMS7rZUqeB3E7IxX6pPemvBAi6XQarYf3YxLnD+IlB
KTh7IWDjMilAT4KwcGTGjhHM8rLMfReyd898lKvX2LC/5DSm+2Uixhqp3PxguvOeqZc+d9US5i5J
FQXFGO4fp7C8y+sTjJqflrZrXDUzx/gMIHLctfwUfw7sPNR4uKfZYOUHV482U98cLjHTcDfA6BFJ
cHGycvZgImByWtZ4oWVg02NqYsmiC5gR1rZMgclHsJtq3zw0BgjjyuU6Fji8WMg9/zRkM2NjePLB
/OK6EDETB48K5+VfoUiiI5vs/FSVQL5k8sdoa2vD6DFm7EJcL0OHRMRCU8p+5DUJydjfmPbBH4ID
69k5LoHXiJa+zxgVD7if3DrKqxhzQAX28qlY9xS+G9GUPedC+3c7bj9yMz3TiXDGHUNHKm3LuA0w
DKyws1rbfrGVJyjGg8+BIMrNLSk0+ECRWjloqVgnmTG7csnYBtFa46Or4/HPmIIr7aBHvTbBnLKv
owm3ZdYeTTaQp2CbhVwCBKZD5PD2aCpYc3MZdtshaPMdw3bYgon/t0jtcT+FnnjBNUxSsPLlj6ho
z4pw4j8Ws50d09Np1E+2eOXuSS151GKrzXbZFNJDzpT+y3LMPfiB9reIAbIVDZTkbrb9nZFAksO/
vE6Nf0Ta5cEcQX5hZ8BALIIrpWFAisM0PhclQ+L8mZ3kLmD34lzCJHKTVczlCCAy++mbGSw2WdH7
N0U9Vib+ChN1g31PYUDakmtWhHOWMXebGAHQUw7Iak5/YOqIOf8QiDb+pXFkbuNO+zBSAvdYck8j
QFbWG0fb8z3GP/nSYVHhQzvfS8sMTn5BO0lGAd+KCXV/7BhfLDw5JsylP+5NPpobsMT2G2b+7kRu
jdy1tyqzdmctsxgRgHNLMEHbzrx0tr8nkhlekWbuVdpZsiZUm+1sx3eJlvvxH9V45sFo/ejGgbpd
+9igtqOQEM5zir3bVsIhHluy513/LOc8OTfe+Jcx31dYpBwk+7R69wFKWv60yUbwoUNP6R3sXcBH
CUSFoR8uQQ0cFcHxZEzqMi5rI0kXQISF/5LPzWvHZvnMSQCA9IR1xqjnv1VlNq80sV/aWC2evW6L
8PyTaatYUyS9Dab8XZTxDmQcnUyFNtdJaUQrI7Oa5QaWr8e0WZsq+FUmvr/pqhIuHZ6GuZuKXduK
iGuNpTkVw7H0WfORLNdjFe21MvF8z+I97uJ7agvgo4Ydr3kRsDzrm9GCPfdiItYCImfXNjlalf9j
mIm6i6SxT/Hk+zvfMAaMzBvKtC9DlgxUqWaMl1VPSomx+OSoTSWCZ2yCz7VioCKmhvo7pwKiZjFf
7zv2boXuKM5T8xfVlMYW5erNSBwKsEWvt3ak74HCMJeGv9qCEB8OjpURJLeOnsoTYZ8nArbZRo6D
opQviWHsa31W/NSmqzUUBt63lWnm/o9Cqj/C7fhs+ShXeLp/LT0KBY5GWv0g95NAXdONRQzBiHfk
8NoDGyOSjX2+RWFEvCv0xUqxrbZdKll59a7ss/BA0y4tguw4GlybeihPfYyd0By4iqflQfyr/eye
94C3IBD3F6mvTmsQNZusdNMgAv+gW28/A7PvyuZbD4Ox6cJMnugEbN9VEOOPdHc4svQHrpln23ZZ
GkCq3FIzpghkqOJ9mQ05lGfYqfb0OthUN/j2QwDHpI1Zm1kHONdMlBNDRrOlMcC3dmhWlHyDOaJc
isA/CCcL5AkuA/N5Iu7uuGlyRombIGEb7ieHV7RwkmB0q43upwjSu1J+QRBHSGIXZriVnrc3Mt/7
zMdUc7cPA0Tf2v9kmC03Ex1y86jF1i+q9mngpOcQ3thNivNZNpa/NerVayU19R1YIKk8sV5NZSzB
+rm8zi7zd9H8mWBAPAECYGBLuFWD6trE0RWfQrZP2sUUqCMmMRJ2wIDqCDQO8Y39wUaTilZZJjZu
MrhHrId3mGaEPtPhnqCRbMGVYHQte9wYoLHZiz4Zo4sqOGnMozK/l2HIsIIyamQQKpexFRbocLV3
HJsmx7DB7RNbILsssa3hCjLdib5nkKQ9y8tN9YZzyaDNZQW3LZJlxw4r3ClK7Y9sCDpiHBnIhlFF
p8SE9WgVBx10pJgwuuFtId2aV+PnOP3wls5pYJQHGwTsUPUBv0wwcw5z6S6c2z9ugEkmdEuYXq6b
vzDB8S4m5Tiq0jiNeVEu/uK5dMrm3Mo8uuDz546gAH1aU9HdxnnmLCQyMK+u+VSLueTO/DMPWOdS
yfXfUD1UYZig8j5sr+l8TTJ3vDhWOl1Cf3C2GifJCu6HPKdzBh5ithG4J/tEkDXEv0iXB2zYbmVV
asvmpz65tvAXsrp/YfWiUaGGadZG3YF5zgRelBMtZ5vz44FVkq/AcgcLSK2UhbvFncgc8I9V1rDv
CI9urYE0X2V2zsUqOSMOdhVuHekZmFEr42wOL7lpDqesoSuN+Fl8KnPcGel2LCd58iwn3/NW/WYp
Ds+TAs6Pp0jYvj4azu7/Kh7tis6seKgR2pffjRaXYu1Xy1EPZby2Sm8vyTAdfUt9VGw/X6og0s/c
ieA+iBfbrY1jH6b/ct9WT8HMfbugAEY15LIra+PrUlyyqXf/e6g5ayBZinYlNNTnoZY/Urx4u9TJ
c8Sy4Hdquoy7NMT1dSVaGluWY3OmJ3wPbQF42Ei9DRZADOho4EwBMX049R8ZBLxSU/Jn7KojRQv4
kML8M2DwmIbRfqipA4nbEn6RAeZF5Tgm2JcxAbKZ3ybLIMVLVu2I2NrE/rNWwREYTUIVXUF0ec5J
muFb2rem9Y5/IqBVSw6njj34yv5MWwvv+WCcVVHPl8QJMFdzel4HxV/yI2QVpunoVn2yZm+u153n
HiPM0Fu2BNW6cjDApS1ehQhgmgrhGfTdi6UUxpaCA808YEilJSZhAOK85TBcV8LLKDo2XmYSA+tR
NdeIyC5K2WCfoiqvthOtLUABoK1bOj8FdZueQaz2t5xOA5cqFOkR6MrqzL4GFU1CaffEUGAHG4CD
lOuhaCyXTO/m2a37DexQXPo4vGWNGvbTCBetafNrEQAxNijVxfzwNi4tiqYVFFsNeyRqsDhzqbjb
IMc0xLEyRUQeceqS1fAX/LD0nRhuIv5fL5PTExlF6jbTsFxsEHsmkvGN88J0lFb/AiZP7lK6cFa+
13vko4efkwW6SRXtb+kD77cXLJTVi+L2+Mrs8h9TN6tDJg5+GbvnxlrYngCt6pDylmIm/L3AROeS
e1qwlO9QLZitvKDvN/SXrVx0opO0ySY5qXvxsQa7HfVlBhyOPPzk79y2SR6c+NB8aKrcGcZhloVv
T5mcbULU2pVj8wgzSJoRy2PR95hFoomtCslsUSf0ZJEKL4BLYahAFs8gMOOrmr7szPj0yiI/JoNF
TFJB0AGTvRq1Xe1l2f2LmKOuxkn+9gthr1sOIYqTwgrHBwZRL3yqE3VPDMo/NJ7NfWjVexLWr4XH
gHmxwuXhcAQ84m0XWq/X0ZrFKriE2lGCG96dFav7y2DH9S3uFgi8tQu76QLyDMZdQXaeLf6iDm2H
8I9RR2I7pUa+y0sDyihx5MzozUO6zbU4Aoaa+CzEtPsUYnWLsFceZcZAobN/g+gq1gzgsIS7WN41
M3QwL+MhLnCoe2m/d9pFywY2uHKpvtsYo/0sJ4CSTLgNYurhSwlfEywEVnezItdXRvhAsvkNXHB2
dNr+Ox2SV8dL/wx5b258aqzIDauUgjOfQO0CSXxS2NORnTlL++0Lhgn2CMOmYbJo1J3xS5Dlr3o6
BVthvSRs1xIbRLXcWXRQAHpq2q1tFdMpNnsQn9lrUuT+Txq3O8qBgVEm/N4ctZnViudGm+OqG5Ew
JuzlK3EehlE9TSYHd8Pw5NZgZj8bg/1UoK5rsSZZGZJbUg6rgo1vWNEvSwQYvIw3cCENdGYHOQVy
Bcg2mX0KO3YB235LdnuzPNk6xfKJWv0MEbo8F1n4MtV0e0XC1pvZ6C+wNZjQEpbG6ce8FmEgzob5
butPC2Drk3bkVvPJPYVl9Tf1fOfUiGUj4jpnZXKVKcaw25gh3iZzffbccHTLrMrvRkamzsy/MxiU
R+6pag3vlYhgB7sc0XbXBRPWaCZLlzqG8ihchuZ+3JAahN1e5HccJkxFA/jlS7OuOVt6t6C1+6jT
u4IhDishx8ZB/yn8udwPNpTEYDIZ1rXps2X0z5NY2JtZjzSjsM1gS042kUE61rYCdKqHjFzni2Fp
SnHnLFXGs/QLlyWBb7ZjiP2ifiILxDTWL5ON1VrLNG4xd7oo6tSjbV3Ri7Wb0KAeFeGIjOeCNU2c
6BYvd1lVJw1UgvTR3LMfqZH3J7YRmOkNbEYyWcOIyLelCNQxiOjQNbBm5U711mBUIMUvv7uhshhz
SmLQy0NoMO4GtAtiJPTWdYg5xvPB6IyJwBfSsN0L6/olsQv7ta9MVB/zi/FeuZVRcrTol7k0Udxu
artj08CQf+NHPmMvsHgvNSWzG4qcxGbqjSMQ7faNPNmOtzi88NqtheYa18thZwo/STOWq6GMrGc7
sCBviAohYMIbO1mxOlkudVxOG90Lutl9VqxjZrB2xMY0HHO6q9lkeTdJWnnNTIMZu92egtIVb7pS
L1lREuTXoeKMWv2gZnYgSUgA2sMih0WXsRohx3XvDsxTLJPtJADFLYLFv6Ep/DPJ7v7OL3mpC+Yk
VoZj0b9Lx+NWBPgtX3B9MWq6jKOTaYxfGF3pV1gC7yA9vB7IWG71wy6Kue7ivLCfSGX9c1BKmIMT
kYzJJtqSv4kI5rRyqSwcXV+ipVrFJq7p66hAcRiRoJOgxZVpSyBZw8jHA5vlqjel+eyhzdM2aHIC
DNUJS7PbDP7aVarZ2rMojj0a/Rq7LDV99L3kye+xBQSCpY1Ei2KdTzODyowQDmLfAMmlUocuDJ/b
Smt91vGnE9OE/Ogx7yn2WsFLdLelqQ7STWBTEy1oWipOxNQOG2UM4pIawC66kqJjl4D5iSKww9gy
OdfVCJhPgLio6/5om+bbzHl9M5sUeGI/gKmtpbe3SY5zl+bnixLHR05ZrYwHCziYY6EtCfsc63or
1bBOJ5W9p0Z2p1pG79mCxGC0sGJXrYgP7HloZ/Mde6dddnDWsg5n3lotCQQTZ+jJteobeinFPt74
HKuyelpcS1Q/s0GseyZ6DGzDzdhXFjUWEROrip5hOl2/RuWwIlEeTC04U4Qw5K4FDx+f3FpqYW2b
kkBVFUkmyq79Rt5qLR6cekyYV9NL8GX6uBg406+cKHfPwwTPepoOvMjXWadvbNZfGR6+uSXb+mEM
ucFF7s6Dxb0OojTl5N3RkW148waYYcin1sfsUBd9fHN74g0BrtLG++VxDJvM4ThD/bOSfES3xc4Q
e0bFcj74W8/RnMYr+/2xFy4rfu9wpAiopi2AzV2MXtB13aaTUKwWRRz3XfExEt8rUc/Xvtr6RCIP
ZsPBt4sxeXvo2EPjlBhLnc/f+JLbW1mlzYkUyGnQgj9T+6eGD/E+IuG4/B7Q1P4G3QTKU9mXWjew
3KoW/YkCybY+Um4HEoqBIgckUGEq1Jt4nud3VWA9wb1H1NUfKHiqQqKXFj1+iRsyYiD3FLh6w+Ep
fQ61vKc16/vUmR9NFS1b4MK/tc7bPLGddTsYT0kWlFwWyefECrJEgt2TgG9NeM07EEPicEoEykHF
vxsFW7dE4cbSKZMi9BJn5fKyvznaY2c0hqfU5TYLpUoCFIJgU3K7pNZvmI5AB89B4FtPIjd6xgfl
gcv0CqGg+9H51FqjtMPUCaffsDX9ncRuR1BG3kNrSI80nQRXIj3bvh7EsXRpCwO6aO8zyi22I21V
AJ9hpwy8IDIpw3NaBeowJB2qeQjnyHBPGrLR3uoGvING8mtov4Ux/G1nt3hzG2/vKXteET86c7hL
Dz3kgxX8o/nclRk5HmT5Z3OpkUApOEs3i1Y0eG3TsnJ+UODYscNsRJpic8XjVLXhoSxpGwG/3x0l
9Co2l/6bSUaI8X/4gcs0wmpLrtBrTwJCwQ86XWCdZqfO1s3fLFUX+klpDYjUsyTC+cTN9pc3O7e8
8jxq/mBL9YVtrHxy8tbAfdjou3+z4fY3Jcs3CIHu5HmvA6J2P/oEZWFHbh6nRI3pguaf8OpVfz3d
BO/SKMnh1SOUHpd7jRj86lq07MGQA4ZPARkRzSk9+SU0Q20+N2NgLYjy9pLYYbMDeNFwBmnABwX4
ntKFKtDXAicRACRIBR1kE7zVBEi9nRGO5ZvXJDuO7u/hZLADsAuaJ9rOeGLodQ7y/Deaonqh5zXB
ucUuheVGR4xXwzT9y0zsI8AY8c5g0Tp4OfPrem7I/VLxeWiHUb6WSOWFYklBtx1eS8xaO82c0mL9
qJvO5DCCXKBcLbexOXDORAg4zVXR0uMgJ0SaOiSKXlf96fGQ9B6K2+PLBj/ZKRRuu6sUIpasZ3tN
MaGN27lCxsSHa/SLB7bzVXt6PG8Ymx6Iw+ycdo7x1prJVjWcyB//Zh9McDWWf32KMcH3DXg4MqmY
NjCMP74iV4Q79PFce7IwSQ3yn/77rmg1vqsEK39uJwamNh68OI0PI6Hy0bX9U9ojLbH2Ht1Q+ieR
KmKGyUhFKlbrk50EuC96LfjcLc8fX7XCdve9x8y4G/UJuWukyIKvHg9AO/OKjjKL1FDgAnmDRIcC
euyEGX9EhqR6AwvCyp1679Mlib/LEqwITpGGpCex4UNN7ldTg/nVreLqE13UI5j9mdY6uRpBuyzb
WfBp0581B3KBl9MMEVQi/PQbICZx5zz1WiaXboQKk6sYsb0zP4uQ8UIn/J+QyPO1rGbr0/RsRi1u
hkqyPO3c8F+A8vfUZap6C2ysTPXPkcjOp4cweSEAz81yeUrRR7ITaSy4jwT2J5pOvsK6euxHXZ2d
NO4/8vzjoUmWyrWBNxOzeSiWYk4i4kQJVXw0mP/3AsS58y8cUCAB++YXeuqX1ta/VFVnn6xn1m2u
ycGU5IbE4KhnN3fZkEjky7Sr8k8P/M22y7zmwHbMJ2+2tBEmKeJ15FA969LJiuldfeT67fFqZwUx
9TkgGPN46hBQ2uIrMvdkBjKzVZ9I0n/sshmfVGk27+1CzVoEU2OElwSQjE5jZorr0OeEUjBhIz/i
DJupBphOwiD/ckUC7A6Hmu5oiGTr+CsaVHztDc6SYoKCq0Jspt4S8nQ9+DeBX2VPTScof43w7S3f
txEBtDcylEIp2LhOXH3NzkhoLq368+NphpRpzs5H2tO7S9ddsgbgEKxUawRfBHIghMjcOzGfdL9K
Zjx8N+ttk8Blsu8D0hVaNKzRujwiQqU3QoVkh7FmfXP2P80dPTK4Tr5laAHpMP1pnUhQEiOJc7oC
5Jksl3kfnHy6DR10Kj+X4Vcxc3C1DGfpePLDL7L/de+an35a6XOmAxo43Sb6MvAprLs6cy4eaMM1
NgKbrU9zKLIWjxvtynSM2Mc00N5hLBK5ReKgrLCgiKUd2nkHTvzYzbCZksBvn223/Gkv4VgdBpx0
RPYjVD7g3KhOfmQ0oKMKZ19VZh8IST6za5q2+GZ411OVfWdI4uuhQgx3RyROioaBwZXrkJgsdBj/
CccpAAVBviKa6gNCA+KKhJfQqL+9kfebppnnE+0PIJdwTdwQrwm16e4Uq9r56io6IsaciUnuePaX
1YW/ZTORaeZ3fM39/pXSKeMdKtZmKHN2e0vvhm2XmAmcIgJekJkcqDElM6be8om506Y30RxlMLCN
TZBIeKyKCdYz9WfLa53MVMnPpH9IjfK0ijdCtuVrr+sn9tLiElJyg4jruW+xKTeCaSJkpsg/dj4X
boDVODCK6JuYBH202bhgXyMk2KX2tx4ZeD7aPbtS34is1K9Eht6JIkzf6czl0OEQxJ6mMKca0vhi
NVv3M+GiMgM5xJ2A0f/y/a4z4ILYY38xm6T6iEeKG5fv04Vm7sUMvtPhplAUffc1Z9lj1hPA/PjA
wlRdPKPpqfvhL7MEW/bcbdOL5TrBB7I25iLs3NWYfrbGa2b28dbgPn5wGiG/NR5DX3TBKYwq5DY3
usugICE70XCnh9j/ts0elPjEtZmZXfsam+HH4/vSNlx2FVZ9Sh1Rf1YkwhK8gN+mOa9Vyogmcdth
m8yTAg1WCc45k96pajhmXpu8D+jWZ49ehHW2/E8MAxgn9hRaqL645o6qX+04vgbw9ddJ55lnW3H8
0WGiDkQlx++GJLjhbInMx+995VEvjxxK/iydv52meOYaqTEaeUBLWuc1m9SfmdO2zbZ7chumGmlM
5UjIgX2YX6ceOBNzAXpcJt1+YVgeAEziQOP+46yNoUON8MV7/ykg/n9RQF7itUc47mpunjGXm0fu
AmqzOeyFM9ybkjFygDTP6GpqXmsYo+Ytzee75ePQp0WXFnWzk6fQ53Zl5bfOSMC8OfnwUkhu9GFq
vxSCm7Ya+z8Qh73vAs3M6XnvjB5Feqxrk5V4mIhRcz7ISElyB9+ZHQ6CXsWvCC0SWB7InWF589Qy
Nh7mqL/5WeK/kBL77kFT7c1lLXUocNs67uLOgcTBqhd+58a/RDblV8WCfxxMq94+vm2mw3NddsMd
1EkIG6eG59/8RGTNvuOpbNfOyGwxyVXwXvLr2e2cfkept4XGEm2TcCQRpSIUo+TglgOMeAY63DZo
Jclpa9pYULm+cHyT5Fhee9vGnGEtMaiOZZOCqgTejAukJjG+RtS9QywnYws/JSZfP3ylOULfPPjj
c+qkf+ZKPiFkM6zG1AJrDUgEMT/YLW2RATIY7F1kQuuCIkAtitF8dwkR8blgAFi5Y/NtGNO9srzu
VWqdnmIftgwnmQNOYzYnNp+6FHSUE4qDaVj1t/aI3BgX+DbI8V3nEjxq7l0PJ25q/ENqpcTN+2j+
nob4KXaK7i4Hoa4dM/h11Kn5G/kCuqGqx6skvnJ3oKw+fr7R8mZkOt1wM9uUKQJsR06a+9+XXiF1
W3AQyJeVU2FuR7tGfwhN84sYeLeOGWqpzDrbgRMemprPbxSFR288VQ4SUOZwJQ9dP2+ckaL01nN+
1kTGgAAvY0yuHCMlMjw0H53+UAE4g4b56Anj3Mh17snvaMDNyRYLJM3PNqFuejRLOppq961XFeej
3J+2Ar4BEqH9bdQ0L/mQPx4/OSnvnpQdFOrwrVLmr7wG3DLhTW8yoXajUZw5DWAGyKY/E41Hc+AX
F6WYdRuSTXZanhs7xvCvm0/Hq8Zdmve0NlEZsfKRw9iuQaxUTvdNfxpyQu4GBxAJv7MMt0JSWnfm
6FzJvczPwmNpcGnlZWS/GaFdMtb1D+NkqG3CWubNFn95TjQj43IuOykO2MmcbQvlDEWJbXhQMiJN
I47LUd8Qy8L8s87goq7ZStWrVhC8MMKQqBjLuCRNOChe3LCJwjMoVufNd+bT44oKCvJYYRj/ahVd
SlZV7Ku4zo9G785o0FsL7zTJh9vsjQQd55AOcS9+8zK4W1lKBQ51BKjeTkArVvfe1r18DctlXGtx
SjdH63/YO68d15l1u77Kwb42D5iKLBo+vpBIZbXUOdwQHZlzMT69h34bNmzA8Av4bq/9r6CWqKov
zDmm8R569X0alTxjnrvyBKrZGyJrpDneGZ3z4vRoEVnCU7HkGA/adm9T3aJriJxdzisab9sD24yH
IJndh3m212U7omNk0kDXl3TB2E7TSoTZMbJdNsBwICaFAZpZtVRTdoL5S0ZOv0XX9oqt8xVkBcHs
DiIsr1y6uxDMykr1VD5FO0E1ZNtf6la7TuqMEfzMEc225zmsNLI/tD9KPMhEsuGalEzdRwFMFPcb
6Iqme7bi2u9kpD8qu+K7qbNA6LNwnWNOBSxjtdtZ17Nt2uhdgDCHG1g1Wzpogo2Uru+LGWhrR2VM
q40V3x5TQDhZ+EEjd4eVjnwOZ5oxZdR3diaKfWYg3r29x7JL8vc2T75i7AJ43/MDop+zrTB18K0+
pAtGZDdDGSGkzwASfxfAaliADhr82x+3T22BPzQkRLVBWrxOzGdDaZTemjhEIbryTPb2eayhEeLA
zkD10sxavXh2+czD2yjD66bXegyrILRSfg7Q5a+xCwubjyqj9t3FdputknF4BSOOrrmEABfhV+QL
e1uyVFo2oNsEJNFxGombQ2G6xAtfA5uYCoZupcaVyrFossf9sIWBB+dm2p45PBdHS9leQUHojGcW
9NYm6qCBMj1y3qUGTkO69+mgpVfEZOU5dqjIU730PpRhvERZVpJKQeeic4wHkBII3rXynbKagSNA
Tn7p1G+toXfcZFZ+Nvl8tBTRYbwwGxM9pRIGYLJBNDtedR7J4niFP2VX/Aml0ZiQELzL06HFL6xj
cLCzzC/7CkChTl3IFPiOz/rE4gjeqFgwQ9159IeIH8j5RhRDnpt2i3sHrntHIM9fAUz5oCnnKcKv
fF/zJq/csDwTcd5QznXWUTaVfYT53kFHHw4NmOMPr5Bp0OpzcjCSrNtzRZU+6btrj6jYVVJMzbUY
HBnM4swQZtiBpmofbz5/jm5njOs7c9D4RgCg2rV20VDLm44Pg/2IAaLb6OlTUSJ0deJjTZbtxREf
zEBmGBz8K1F/F4aAaUNm5dtwIXfNe1H5OPBotphkq8o8VzeTmcufOBsjN8AYad9eGPt5ac5bnr95
RTGmr+s4TQKdvwBt/iOsvV0YF8lptjDeEY9SVoRCpx0hXZLgzoAqsF31sh/2qd3/sXId4Xy4DoCC
jq1vtfOo4tcjmIdV3BP70YQGZ5b+zRWx1gRrtLxDSdzHu4WEeGgReGjroYiZmeefOEbVBb0hHONB
f7oJ0pJbLdEj1lNLjnGM/nIJ7fJj6Ynudtn/Fw5XwjwA9SLR7lDrHoezyfQJNpJWMee0WxqxfuCA
Ai1KyqNzYDjF++BpPymt+oatPTiLHjHlRIBmS0aa3xE4/wmgasdqGzI2EGDQb2VGvUBMILfIwSAR
CexZCLFfewCzPRDp3hGESXcAVhMVwrw8OE1nnJshMlGW8b8IMQSd5Q/YknFUQ7tZNFyYVpkItutc
86zN2cQ45W4wptA3kCwx+dNw48dO8S5J/FthKa12WqJeu9z0Nq7JC0rYJFd2t7c1o3si10b5iabu
KfqJSWTohqcGRmyPCrdLxk9zGW+yiAPhdBYssPm3Cv2ZrfK7EQLYZVgTs2Ug4oR/j8cWGwSdcWOM
nGBp5Ws5Q2KDnem5wa+ImRiZZg366lzGY7m1xFAGIGiRr1GoayxctvgbkRSP2cM/P52HVvB2QFrl
MB61bAJ+6bCjsVxdQTdu0K/kxkPtZbA26whn8+2oZXwHDLhdk0E1HOVQ8lBLBgv//BM4oe6VZa2l
pqlrtszOda7179ZJq3eL4A0GS8QLWul+ykcCKChLK/zXNHkaReWtMTcBZ6/+6bv/V4uYoQ476ukS
rilTiqbew01JAi+l+O8rMnddGHTvU5Nx5Mha3LXtjQwcoVS7PVa6gUByLKiwdWPMt5NZR+8i0o4w
v5bHkeUpzpqw3JYJVul/CiuI57tCQ2LeC4H6w4AOEwONi+SB73V4Fvl1LvGyT1No+Ong61pxZFLn
Bt7gnKjyUVeryscQZ+xsVVbbunVPiuPzOEl+wcvaD/13UrLl4NTsV1Fs84xaGm4khJOw33sEIpX7
j7MUTUuu80OpnkQoMCNVz/+vuUWCkbLtWVUconLmgTAY91Qxstcwbu6Um/5B6WMfXjOH0CLjYRlG
G5/Fb8jwYUcu0WaelVorE7Z1TyaGyFhqRV4LZGtgQMy9lLThGus9OX4tSlgvrP6ynsaRIcVqRqC0
jWOt3LJUw8UcjesWSqG8ybJKRgKD4q0aPIlO0+KXjLj4xBEHQ9suAnvKFziFwSItgpTL7N3JEkxH
rOVWiuwxqjbnvhldEnWpmXCUa4cQEU9bPC5px/PHUotJFm+ZVqMPEg5nnpr4i1KKOjd2u12r5S3K
LcYhpYPRM9MMtUl4kwma5ZiY+RLgcgMG0iKd112HVRfXrYM3ygeUy2vIUfhwS1nIoBd5agGzsAyp
CPpxS9qspdqXat5WKuEUSCWktfBhqm1/6kHf9PnoHbkNnuFdY68xZorZkqQYkdCSgloKIqZU7xYY
srLhsDbzGQUHmOk1KB9fios2ZlOQNlG9qbUJm4rzhozjYapKX8+gbghzzPx4H2UOQhAW4EsWs1Iy
+/Ny2wTpRQvfTdY1gmG1Tj+kCsGhlHZ5a2WRxpqootLbxgxJXkydsc6J8Vl9DOgbcQCa7Fvj+hl3
y2gNjM7lYfTE5wByjuLV3bH0X0b30Y4WFAa3LVhlVTeDqVh5dbebivQ6ZMu9GvUXCm9fBxssVPVB
9LpFpxiehznbt/2ZyVLQEIwiDTiUdk5vM2XfWCEhfCQRxIxiK3ulbRozJVoeukNf8M0ly5mkezhK
Zp7jEW2uYftFWkG57fWJkaSwDrJSO7RzRWBNYt50McsJj356DBFqkozj6bCJRdNuxhy73KC+ZYn2
sJysT7TgPxO3b22l6JSwQ7JFuZbpESx/tSf1/NVCir/lI4SHyX2Nnpm0rqI5aukyoOvyEMUoBnGd
o6ZDQ5vNFwMKMJnV84m8yn1i8G6JcLT28cTUOsUuB8FTt3wEauScmZTr/AzTqlZuIGR/rODcLpbR
ntMyQcuvYUow8nxj58NDYbBuIn9sXScJkGfGmKt69ILBIjwzZg5OfilSwgViFZwW0Xi3+YX7Ntn5
l704J4zNjOS0NyrIfqhMOBbzJwdltyK+HRGryTnB7vTNRtqIdCoKAM4tPMxVwnVprd2RYaGOHYd9
T0V41rI1O3trumOFCJqHCdYeBWY3+dE4Mxt3QoPlGS5p1LXkfS11SPZycR7IMjpY8Dw5LhEzc76i
QefVO3WNRPT2IUfoxFuaid5xUIM7y34iD5CgtPuIc16b0r9CAMtHCXlAePxiJUbIUI5VTMSt3r/j
G2jXzfw1JhpA7qzjESVTIBNm0KnoTyUlk+54dtfAkyjxZPxUhBHiTtQwG6cq1QplOHG3Yrmvk+xp
HMvNABp6a3eMjwcLWRiDQW2tK62h+CXSFc2iNyUbmwGrXymsYAtlHOHBg8GADc/m5OSHIScubJTq
RC8GZlTqjPUQnvmJgvIUNi5nqIkMPsS16M1SZxksYL1X3FuCcbGhDVeXGcG2a5rf1tXadRaBpCFO
SdU6ktGWvUVKFbs4HqJddQYg4hPUxULBKVelY38T0NWu0vaXnSY4JwMUkpyaFy8UW8ux1lSgT1Iv
PzuXcBPb+gJp1usnh4KgsdBD2pPYCF2naoVb6Osd2WUq3pst+vik/nbRniAuxZUazlgcQm3vNfp9
5QEPiViw21ScbmE9t2BkWIIfazk/ZTgEBE8RTzB3ylAAEU67wmNxpKdwvArQhfb8AshN5ulbLagM
jdEA05YgxJfqsxg78o6dskbmYP8KLYZ8Kla1oWsbkynCGgz/sbFIp1/iIOEvZ4CKiouLneDalSUJ
io7EYz7NP7gn21VesrFCa43NFH49o/1vi3yp1a52JaUpBAJ2lc5dD3iT0OaYNxFzSQNtaIXifk6Z
izL5ohggMY/DI8b4vrAXXL5mS7znXv+Zgbyzw+hXGwr+JgP9cULcsRiexYRXAh2H5YM3xuK8fFgO
x759W27Cn2DnU21tlu0nz3EJAUIsq7SuBrBfRYEefaEWaQAM4KiFu2WvRB9/AHXjMksNnm62tb3Z
Y2xdCp9pSLexRglf4IXx0zqxvRpNMI5Tg9j1FSXvVjf7dLs4xaE2HShqrvdAUsS6ICpw3UNfEkYr
/HkJL5G4zVyl96AXjJ8lm3duydFq1goJTXE1M6zrA0nkIV5LLTzEg/xmw3SpZdmdGdnN+7wwjnzp
kMwzhBf1D78D7hwM+tjcLB02qFqmEMypMDnpvqbKnHYd+LrBdPpVwreSxlYLT3EWyAjB+yyjwrcz
cExSMjKoRu2U5hieCkTEbFtKclt93iE8aBoJchhpCk3OO8shmSCFYqyi8jvLrNy/j2UTrf4JsP3/
Ob//j5xfwyP+9v+e9Hut8s/yh2zfUiEu3v/8x7/++QP/PerXtP/dsIXrSkcwJhBSkOc7/naK38R/
McnhQy9nCxAFhvM/k36F/e/ScjzhSUtKxzWk/Ne//Y+kX9v7d6iruuF6ri2FJfhT//W/fE//Ofqt
eB1zhP3l//j1v5V9ca2SUnX/8S/XENb/nvSr29I2JbwwXdiS0bzk9dXfnyRlRvx+4z+5Bvk2juQb
mgBu1yZ1zFBZplI/tgbJIw3554jbTQueA6gjojkO+e3syuLAteIt8iPq5x+V9j7Ern1mEpdDVApR
F6vQmXYOsWMDrZRzjiaUtvuEoUdKwInFOAnz/hrOUEklOi8frvFpY01zho2RE4AyqI2NHbfPk3Xa
U2Grz5o2Iu09xvTmJ1sMtXDFaqAqAFLZ343TAUAKqRcQMRO1xUg2yjoIdvuOf8FKYA9SbyN1TIuP
SVms81hm1A9184o7+uGjiJ5qClo5nU3vMaGfVEdrZv/rkRtsYF6SrEzvipG9JbHc3VZDgW2AnXRM
RndYIet7OmO0mL7m+i7tFH05wAnPnHkRNWaH1C9pDir3reYvNfvL4Dx4+Cstzr3PyoBYl27CfqfC
xK9Ed2DmZZbMiW52Fp0U9PgM6ArRpoXop8n3nf6euSSpxb7RPtQLjktalAHapXkLzf2jQVAlZJB6
+h1abh/NeugzwW7iHOP/nHtUYB2QI2I1IJpBsh1AvZQMmZikbCNy6lgACoMPTVDkKFzR2FZ90o+3
hfWKax640LsZkc5i7cNogwzZt+QGsSzTfwIgmU3br0nx7Vk6KoGDcHM/8W6xN8ut1bw0jMNIExQW
XGkqKh27upq8/RJSYSKlNWcidJlglAkCcUimi852rWUeZxKegO6TQR2iTgCDvFZ9n1jcT0xu8rhB
HJ361DzW4+gxnc/lviXPlfChsz07JPItBwuIqh6epfMIKo85LXMQMZAHjOAo46xHSxGGDx6yyp6r
p2sQ0GSn0uaEZcGwNyimU/mEeHyyni1bXIe4xydx8Ug3YNrI6p+3qr9MrHPT4bqg2I7BL4xJESwN
gQiw/+zsdItBhXuwqiQ3Kc6sAUqju4Fr6tovaXiPMStBtNHuNbW15Aeiv0ImB9Y0CPzRqvMVGYHx
ycF7MMhunPSS5A9gOimC3/xZZjw0CABSwrZ01jv9FK5D9N+Vh5Gn5MoAqQXkAhEIdivrNmMCyZDs
WgTPVsuAO14Cdlm+TtqVjgggiz5J4XNwC2zncDgrHW/dS9qgiKuxdvTTDdGzXqoXUgSCBqiSszLf
ZRTexQxdySbl4eX7CvUJf/aRonKbm5/t8meZz6hG4f5ex3YMIIxtmsbYFoM4yrZgZg9XUCMKIM5W
McSWpYV6uwSY5xJLHru6YR82Po3qx+oc0HzTbkhepcRWMOWIyjIk1O2rhsuPPQ9JSwfMMxTUl6T8
tL2SgN6nniS/FJqG4GlklDh040eaHVT9HS9fro4JEECHCHn0vK/cul/m/GGAEQd8CkAuNmXeb6d6
DrE4tDmof2ZjYzJvMny4WfQoiLfuy3ZTI8mIhQmntKNwtYduTYCPcZYp0cMlGjLajW1S/A2cRCTG
TFaLDz0LEKewFBX7rP7q8CYRXriRdsm6FVmRgcVteB7t4WDintRNPFlAfy3cLTSWixEQlxLYjIds
jouobbbDAmymc0nqo/u8ZS6lICC0Y2syOsgSZFZsUXZoIb/SAkkwcpTYqU5tB2F3UvHnYAVOWpCr
zqiLKUFkBsr1iEIxHL4uKmNLCmMaTYxhrzpcFSt8LNBfWqDSXhaRpdkdFsOFljgWd7ZwnsaprrdG
iMBQVPO1RakMLSRBuCwHEiV+7CWHrTVjViaBuT3T52ik+oEafGOv/D0kVKWkzeI7n9yDKZIX0zW9
bXobHscg06F9HybNZEIdPheoULal24K1bHOxKwVYyqHYk2Y3Z1TiSJWHQGLtLs10w6S7Q66EIN7u
rDkgUXJtTESE6rL/NUB2rapCjGwpM0JkPZkEjpc8AvW5R3PF9wMrd0gp+FbNoA5NBK2lit/dBrOP
peODFFXyFxGXtONoJ82jZwK6prW+Eq7KCn5ZRx5A2Tyc+j1T+QTpfN+zVIF5tZoIceUkJvEal/W0
su/NXMMIREICWY9xCZ/DJSoHMpaBsCr5o83uPZLYPB30A5tRHcFI+tsFs+IdZCC2q9gKkGJm4sCH
K79SCjHcqwrfJ4M0IamyVT/mVzvUgDnbZGJ7U/szB26rAUCJ0ytOzH6Vz16xV8PImADui2yab5MI
K/IovmI7su89wQ3eZlq/7Vt0ISMb70Nf67+Twa3XEIteh/NdqCcbpTD7u3G0tduNyN0aYZL7x+FG
jU6w814mC+dbPD7AcXEfelS7nsFhn3jobnLVX4yQCF6rO+d6DqnHXAxObzmQBhBubLIYA1xdz4xz
m0Puzh/pMH6ZM0jNepF8sBTtNdAeqYonVIH56vZktMBB8M7UqngBZfe8oGXxRSMf4vZNTWT0Ol7H
IWaVu0nnTFZuPO9mThIx2nw57Pi1KRSmXsKUh2UhmweE1rM2QAwklWiDlWTcu4Z1wBXVQ8/LmTVJ
8yVy3fgMZIJwqyHlAFTfDcGTB5NsZIQ9LoPNMkVG7eP9ujHp2hfWJjlsKuN1hELua/ilzN7Afti1
zW4MmpnI9jCKF8iIg/JHx7a3KFHvuAzZcUbxJVxScZeSZY1IbNUUFEjgoz4FYs61lNUP5D49GG2U
wT3P6ARpshWMRMq4Ollwg31UpSjw2alc9MJ+nKNM7OhKuUGQuQUJ7O+OZ2rv5c6jjaRly0RDgnCz
70YaUVNnLRWm4J1Vx+hslLE4iJmZJ45mXLb1uJvCLsLgwH3Mb5t9vU0GDLvRi+MC7VVEFbqSK89R
G8a5K/omhW8PsgJmxgFDt9UE/HTUgE114KdjSuj+oL59tJHCre20UIjXFbIkS206bzx5aTWcMYzu
dVMByKVHT73Ptpd3hA5stda65oqQI5VCQDFXqbmzu4MMB3+kFKxJuBy5jEzwKNxRIt+l7QlGgWTZ
NaVybbYTC0FSdNmJS78JOwQtm3wgbq5Y9ob6XOpgNI4Qf7obpZbJWcGJKeCVg6e62ACnyDs2vp0K
u+2vRSRHvG0pGnJ+grh7lMXNBbWho7i0+GlS91JE+6g8ebq2JWfeAW+o6rtiAAlNvUT2XEhwUu9c
If/jbfPrOt7n1aGOmPHIx5AxFgjAnQ7vQhn25yxarD/TYbCgQoOJILx9N0PgK0i8U8kHTPNPzWpX
4iZ9AjgJnDTScKsNBOSMBPQYr23yPufZpuDTY5XcLsdOw73A5ztU0TFrHiih3RHeIbWr8paN5nzU
DSmgDvSB7tCtzPba1dmTo5Y1uhWmugeLXJ9+eO+G9iFOL9PCljVkQltsqHPgni5g0jUfBzbObJzn
WFr6+Nr3+gaPod+N8ckdraDqyEl6qMpshaIxgIZ7tPWjY1RPtsFsS3jelc4JNa2+yow7AXe6a969
uvAhZdA2h74ntouGw6cFsTfMdylpa4lx6gptt/DFpvZhq2Gu8Im9ofTBnLOVhLy0ZLQungEH67Cn
1p7kzq7VNZmYHPMdKr2FTMkzfKZ1sVxCs94xfWN2tmeyfUMi2PxkiH0ATK1uUmCdh2pI91K/1xEk
9H28CgeTMf53nG0s5IYTn1U+wS4uztKb/WX6ybqbeY+Ga7ktOn977BozC+aUuISJW8xx8Urg8yWp
qD1G0eeAgj286jXmUsrO/IwrBvt7RTTaNnNeWYkazBen+yV+QAPJ1oC4DsGMX3DKvbC9XkdU/N6i
gpyrDm4UXxhYCkmKFCaEeHDBKYIGc7i7+WZnVHqFC3VT7rpb4N2UQ2l3o0sM2pFNKbmZOAyMdHnp
B2/FveyncO4Bka2wSa8nMDHuLYE0viZEWaYRr8IUlKmIgSecrT0UjP0A61xad5G4GuSH2tx22lVH
F2lfh9Gh1dLJCD80o3HykneTFBG49hvd2noF+GknPZCs4pPI6XeZ9Nvxx0lOoetgDL+XSDKgCEEd
+8AF7Ju8n/irN0nTUfVmZK+WG8tmU6qF60ivH4ZsfkSoMdjTwYLibMaogDqU7Fa512UcaAyNaxve
pDz3uA+kVm2t6WiBT47TTYPnZFJv3F6AY9B4ONespENTd7Hc2wkrsJRwKt06EMHClzF1Fuh+rd8U
eKCKdJcUbzOIWWPZ0+9U7n3S33JtiFWOPpyIgmAUxzr87FPCCZyHwblYbcjrAwdtuM9NxNyNEV5C
99WYsc3u7ZrIik/gTbTDM2zEVe9axN1eTGMETo7YxowvZd1DiY7WmQXJnT2mfo5ADLQjdS7AJacg
AGQHPPHJdJ8mKh8rHhHjMSB3dlafAlK7NQ1sFEZ736vDXJdPXZESHIx83KYbZdDbuQlYmfpRaehh
Q2ObLF9TI+5MOvhp4+VMFaA1AV53eamW8RJyStix4lRDYla6QDWcXcZIYqrR9E9HxJF+BCwLFsOg
fS9gUXKAJ7QY4AfoYEfQCRMGyJIRRJjsamziKTyh1kGbKvL4ElkFXsniShIYC8cO8vulLN5HKbdO
VO9Z0AMtNy/FmH5VCUe7EbnBHLmnpiyO097i8DLSS2Q+NnLZuTH5tN1pAXIoYodu4rlG4KO1hNMK
cTL3rOq2nr0cXFc7Lk649thS5PTwxcASsakeORY2WtM9lgsUQdaxRVdsaFFe9Dja2057X3MxW7I5
FQ2CjOwFRgr78eNsVBBa67V4EO6TYGNWkyI5JyYTxjl786D05HF76TNMXTobnnobZn3gxdy6lXnv
6ifDI96VZDpQhMkqce2PQvLW25c21s4uZ6OBQJIUY0XPOJ+HhLDDqQ1ukcqNB/xFXydCPE+CQJJC
UU0yE4qim+rF+plMJG09HzG5YjkXTdQc41CDVaKBzCpXVSnvE6hYkhayYL+poRDVYZcCr6p+Juep
W97a1DqkbIo9/dkJ/3DHMHewOe09zg0EyemwsZqEzJy+uh8S+2jMf80gNiZ5tMTc+pGYvusUj9lc
7WvVGlwn7QbzPMVnYCL/WBW3rfPcnuOcK4eYshg+BGaS15mgDhJOxqjDkcMmoG2ZSAxvci4uwH69
kUePHLUb6mcASCWYaAN8wC3rW/ZDUux0GETO7XFf7pBA+IqaY7DyILQPNwHrC9uB+wzGOoKIlEDD
mFIZ7R217+/kvc450V06jAn7T91w0fWlssZNEabrbto7UJpxWSrbPOSoz5mhbFrrxDjFb3R0oahs
KVdzydrgSy/xrrXxSbPFO4Pyu9tmO3Oj+/h2k01dkFgPehOBELWRAe6Ey9UJgBy1MTt6GtPIvY2m
yDQ8639EeCJ06YORMiMq8h0zs6Z6lnlPOH22Jm7XEMRQx7wLmPa1qlyzJNp4bPPdEMufO50qpGPw
1dGU32nyHh+tY7MH/82R6VfJzki9Q0aAaYVgUq9sP6Ubq8NjR8AD8In7cL5accsBy+FqXWpRsFw0
H6uRXvGKvOWxRm2VHqqi8/lW8JV7IE0U7SjXT/vlxf2TbTbAiwC41BCyvT/EQFEdEvsyfwG74omA
zUVkWgIbKdEBe5vmY9I8c4+26WvoffXuV6zuXO+pMMeAPLp1URrESOxJndsyXnMa/BZvSxO/sgqi
QoIvDlXQaqZdZFWbecn9oegQPvqNgVAq2qXkuXiP0kG+DhGGODkQrsSghCf76nSXChV+iZShjBiP
FuAWh0M7P+a4yVcYCXw5OpggyxWsjF0N4LiKx10h7gyaO7cfdzZ7XXzxK1CBZ6TdgQOEytrApFiZ
Boo/kt84PMzm5ip5wfu6In+q6M3V/VK1QJIIDq6fVC7Pad0A9MmQbz3q5lHG/SZK37zEDqbF3Hf9
uKmtbu8m/Zlvw8qafyJkxMo2tjVfzgXTLSygnSnxV5f7CpNG0XGwROGGhGoqL7Yk95MJ3MOiJnQw
bmT3WThtEFsh0fS+IbH4Ag1Dxbp1Ftlm0V+NkNXtOH838V+eYWe1MEm6gWqPKQrEnrw+oD3lOBwn
LJ0mXKHkV9d79pyo5+GCWiQgY4tcYYUNCtMkUeM6dZw8bGv1kgTajnw3590l1QDVbeBwrM5MGBWi
82a+kNK9mwWOsZJlNTOJeU7vH5Cl75OyC6K5YkxGDzSntP75GlvEociZc2aXFEHBlIgVxk/0nHTe
cXU/qxbKKn+ElrQowruI9JtvpZCjABE8aiW7/RF3MPVQixeE4wh/8Lr6rTj6uJZu4cXQwZgNUbN2
+4Hf3rPDReRbe8kmolf2mAD0OcNS0R66fEt4VCCGrcNCuoso4sqLQLG+uEeLTMciPpdmuZb9ZZzD
Q5fd2R6/GZt3tBmQo0wNYxXYBS3jH6xzDDXPM1KkJht2KT9wNx49xBveLYqMFSCY1xrhdgyMrZI/
Ev3y3DOZK0cm0M3WLuZte6ui6r98eu0gN6SET2qDuemZ8Kb5TcmW7EBI1Sx4Q76lvWYStNZTLr4v
PMvt/J21XuCgzBjMz8jo+G4ABXCKndvs0C6iUiyJWy8ImUYj2rxqbIT7nBIKvjBvw1Sfx0VnCNes
y3FD3AzSa9bL6SWZP11S0hvEG7ehr4cmYZCcN5zqRGdRfWd07YeS1EmZ7wwBMblaRfNhVKdFuzmU
3sREaLoD/iTaeflFOXuNXcaYsNidmoBcer/H64aDAtefrk4FJUYDXMo5m/nMW8cVLC/63HByHiSV
dK3CXW2/lN0lFGpngn9Q5VMtPpBvr3Nem57cEU/Kz45bl2AKoyB09aIPIiBRLaJ16vNvO3lZxnnv
sq+eVbiOCaEZuh6N2n2EydaK0oBWhmJmm6NYu2lYTZITkn2m37FYDljoLPq8m7D4oYEiTqcMZjSt
xXmebxSKBUjZ4yAONePZaMq5bY6N9mHgX7M5/euDcqjE0+8WqBjqpR9L/ebeU0cb1RcP9ThvwWXF
zePSfo0eCLyMQohYbpuxmhysHf4MxyMtSxHVlRyb+KBHODG7ap9ZJG2zy05BNswh6oeO/TSYI4Em
m7MHOXTgyEc1NisuOqQgQ8JzR1gYbhzm4rE4W0YOmsY55suvATrBsgmVMD7ddm/ZnMAoYXugfgJ7
vAnRaAqf1Q2+55JOaaiPilr0Nu5Fx1cw/VyWR8G51ZPVVLrfJce4pXBmE7SHp227ZOXZyfLbh78y
RPaYuOKQGs1+YG3msGOg7oqcZBsqtHfjxovRAJAmNDPACZwi25hGzZpiWSN8BOXdyimAaIsqhqMC
HkqR/uA9CzxZHpV2rpuniUrGmmEwsHA2kg9NxOu8PxLMt2EwNFOiDvO1s8ZtqLfbRXm3kQp3RvM6
iFvn3vnoPo/dUJ+Roq0Lj+1NcZnl/OyqZhM24AywH7lRumPA2HuIaOqDgKflSW0VG+9xPFGnPcbZ
WcKDWUhBUTxLLqLZvLyvjWsJGGT6GpoKoBfOnWRGozayyXOAIh5Lu1pr6q+ug7lB6s2Q58Tuc1WY
9+EIuqNNAyfC7Np5gTG/LcPrjFjU3RlvYf+NhsAbpsAR5XaInsmDfczflvbScWZNxI8s9oBSLeVx
1q91PayNBhbntBxG+9VBktRmvb/08iFaPiEc3WBAx6rtTqQdQffL/dZQAWPcedB5xwd8l8XTEteB
sZDeLuf2HWXlSx4zHXO408WM4KTbNQyDoltm4fyOl9sPUZHPXLW1CQh0RAU6fS03XX/6Mo8Xz/QR
3MLkLg4NiJgQ37rXvFrEKfRO/j4ymMMuv9atAeDovFJD90hK15Eq/SAbgwmVo28QuvpmTixzis/a
3ZRZslfipGGZlNHLQM0vOBft8LWlJeinFjs0OqAy5d1vubTJB3dL5tzak6D1TrXDnA5BOXk+XaVf
FumzzSYOMhfNoI2cbERMOW5LQmmzJ1lXQecxqhu7TRTO6ywh5DEkigKvbAxU39PtbYz5w2DsbXjZ
Tjlv9hRTQGK6d+UZeOFJOPcL6m6UvFvcjGyDQVaQs17KJ8cLg1S+581rnzrP8Hi++2JZEWltYLHv
0e44R6sysQ9QRw2HmijPwmVMXa5z89nFrpqpZ++oahQ0cb0xm6upk/iOy68ZV7HOejt8rIivMmIy
2q3ncIEKK8j7JGnD9RgGD3+Z2126rNzGS7xNh+GVONOV6Jz7ETugyx4Mkc9+NiyffDK/bn46YJet
7I4tvc9CXoRy/FgmEE1TGCGsk2/H/yXlPmkEYqZ+IOb7pIZwL4QC3BGjxfxvXJ3HcuxIe0SfCBGo
gilg296yu+nJDYIW3ns8vQ44vzSSNhyScw1vmzL5ZZ5Ey8aqgdCNuLnneZjGTWdUXEa6g4ma74s3
NsJd98VK8BdRPenTNuzoPX8MzYdgI9hwRffNToxrKA6fVWWuKnIF5UuUUHh7Hcd02VxToHSQI/r7
AjPhzJ7Y1E/C3MfdWXq7WNtC5q9dIsApXQboH/ZHmUxfcSpISnGyC8wNeN2laMjid9jjAyKyI112
aZZutcJif/9JhXmww3In8nozttFLBKYbfOCKyR2Srrr1DqUmFc2iD1PaHrU+3frlpmd9Bxl7zmYf
QTHehxgIyjr6ABOMzS/fNMxkTEhBChBxp8HiIHIu7fU8+MineDNAi4mYxJcddmkOG8wNDzoDB9yC
SwmWLh1oInKIHT0pn2I10z+EJkNdNvgMx2dSwhqCQFoPyd7w3rTp1yY5CyyInbFY1jJ4Tbt4jUVy
lZcMRWmd52wVe/YpxIgToMn1OSPHYTbEXQdH+/DVg+Zm96a8mc3JhAMTM+Kuc5RPW6Lmvjg1ykFS
Q8Pb2Ia8V2BL43HcWupTCogkdNUAeq69H318ncl3aaReDGIEvnjXQbrV7YfsuzNrgckwuZi4ucV3
TXTJuAhI1ijFC2+uj1OZWKoaAJHiGlv070X8YRO/CYhGCeq3OxdSetJs1Sf1C1yCCR74b52pUDtm
P4bkWbmFzlMuHJzxi27dTRqTrWSpj7x3qW1+V/R1hzkHFvitSXOXp5+59ZYR3W3S4Eej9C5LvSvl
vMuw/7S0gzu3jMvnQOnnJve2Da9tTUJAvwsm8cLpG3tJvay18Fu1yRrw0y5iSKtFSJo4R6s5aWXC
Cgg4TmhbnQ2deSplBvZzpp789Dczg2XlXVLksNgYL5EQi5Fd0qQApU9sQMs1d/P7HPIwjIzFRDhm
oDgmTQF3aWsdQNhkfjlFTezEhc8BHMQaD44JscVQO709Od3TGPlIB2gpnO1698Um9pPxGBycEIAf
GnCdbLxsWlrsrvRnNmbCQNNbVAbuDs7auFXWZqA94sRgBWCJ5GnhOtfjP7Pbc04YtlACK6q965M7
RZsx63q0C5JgJdthD+7m4CcwX7TgAXsgRa7XrtG+JOXxuCsPcAZQM5stmfLDVMCt01H7GLQ2abX2
HRBXaqNlyWNXRT8qmBAusBWM6caafpJuG5RvkRq4V3cXfWZNFT+youmEu4HDyKgxh4sGWN92ni2H
KXcMPtkjcYHSVpZnw/VeRnnTlLnB6XvkNx6LOGEkw7/ipZ0e5wsDI/m3xuaxo/5ASRewidMhes3d
qtzqfzlG7VJZPKWusYES5t23MOgWnlnsLfdbTM3SbcNt1UDmdCh1NXZ9UT9hpt8ozAdR+5LEpIdz
7UdptOE57kNeMGTCaOkI8xJ6NKL3u5zjhulFDUcHCQ+x3DZDt9bH9ITwDvVLu48kMbsq3xOjXPqS
oyOaQF6IbQVSvKYdXrV7SomMb6C8m15PPhQjDx4WO7/T4UMnUjzQO0WCDE54W/0O2SbB4etN9rZw
zH1QT5vC6re+ExzpvGsYEoPkPBMlof8K4hLcBKEQ/plLWr29N1oqT+NjPmITrUCo5c7BHcRKV6w0
lkuFSasWomYamwLszlmlQA8/OEP7ZXjN6hjb1b6PeX6i+wmUmJtkKHnlTbGtjQaSfP/pmTWzTXHs
EQiZLdy78DGWI+Z3zKIuxg9Sbvf4RdY4mbc6RwmDLM/c/ywRqTUpXpupPwArwbQ7PSpiuHmMW0fT
PxgIrFLQpZw+qaExuSBTNObd+h7WW1hcG1GdlMKXpYt9C9/aiN8IeCHi25SpV4RZNTmskzHfFTir
0T7XfsiFO8nXRKBvHU21Sg5XDeeGdy01QGIcmLEodQ9US79Vjs+5t1+U/ZNIqNDL8Ge1/Tr0v4OW
0wkv/lzocCTlujSPKXPFTDNPgD7fh1TDgPJUcdgMoQsTq2cJaHeaxZTZW9tM56bxZ5i+W03bc2Ki
YtjbTBlmH0nsLO6yHzOYde/mkMl6TyzE04Ijx5K+qp+z+Z0XcKiroXOpXwf7UpYP22qcVjnOowwX
uA2LKscclCgFslc+Y/JbGR4wsizh7emqq4COnY2cQbfAzWhpbt7pwtkFEczbhlFrtC3qfhc1FD9m
b07D3lQhRvu+tusybdnmmwHNIuUkwKCk58WRzd3L5Xasb00TnOMR7DiPu2ky9+VyXaO2YLWAT4YB
CRKpEy49Ue60eQjna88smivYBraY587wE6s7y5yOFq4znBdEAM07QftAM65A3eMgby++t6tFt6Et
8AhIfm1Jfydc/F01DQdI9OghC59GS7MpNrjxOeRDCcxtLLrZxUv9VfVJCeCixRk4j4pQ2rEF5a8Z
xXM9GKRm3tyRFcIeEzv8E/xbrnLuM+7mHln7lJthNvcA3oiXMw/tFqqa9pql8bgXD1FLs0+eISC8
meZbOHEQVVxF9JXqeUlNMKElKbD0WXH4rTqFNgeRFmZ+2z0WDY0KlvclTd7F+VDsQrO712LjTdYc
lYzM3tZoMERyYIKQAWjibUl7zDByKgI+SHBkp4f6QnJWWvS+TjuHXJmCB15yC0e/oGNIFSDFq7K/
CyFqGYNBZQ5iDlU1MbfIaEMhEydxcvO99x167SblUpbE/pOWuEvo27hfitW1dLMtdVPEheYw8HeM
gW2ou2WTG69etKcwZzmaL6b2UyCkDDgY3Yycyrj948eV36OxNYDgiuDSsH9STLAqXEx08lEbBLw9
Az0/vBW+uVM0T6plA6TFzakU9eF+MPaW+Oia9Czm+tMg2ptxuqrwxpn+g2G9T9k+hV9Ytvw3pZie
oLL7ICNtV1jW0ssCJvt3k37vF/dy+OgzRCGTlkTuHWZEpoFTssDwZdSQM6DKpQgp7AwcZRvi1nH2
kQcGt3zrYebZBJpFj3V0zkNt3RvFdqT5qGOobljRaezqz1Dv3wR0TKz3C4KXDGDsncaghFT3Srlb
TSNl0HMdwCjCYlZMDe2knF1sVn1lWig94tSH3cLtAWjkjvvTq4BItrPOrZjFxGjPVA7cSJFxTxje
J49lof7MU5+jVBafGVDHRnXHgmpZD7pGrrgWcjkNDR6VzntNCBAEvDXTO8yhvBp8elSS8dpO5UOZ
B2drMJY1xv2g1o+zndGBZj0zO/SvDr0W/BVB6496wLtfeGazjItZ767YaTY0E1E4np5AiaVr6v/M
F8Tdq2214TEOSEBMdF719qA/U4b37cf6qQmCt6728xfHH9b5pJ4zl+bNAurZTg8C1NsGqA/kha1X
jWijWb2YjVT+vaW5RPckB1/exJwRAMhp1CT1TEaLYG2QOc+wg5I2sd7b3oQCZlKgJHiy06mmc9am
bg0eKt4qJ3nLHHCDeXR1u5b654raYCY+CwLl6HET6t3AWGqLUSNJWA28uFkNoAm4YjXfTqt5HBox
9HvhjKwhK2RGGS+/1PzMY50qMjAlK6cV9Qow0y/bsL2zgMChgHLzMfHyz0WtYwYlkvo0fxsnxQvg
n0UMV2NhjfpaYkVwI3DqHCcnbPu6mA6N96zRdID8Z367khj0yMD61U9u0MWOnHxIN5BnjIs9DVrr
pEZJZnaazid0PDz8gTghzaUeXRz2Sxq/pKJoFpqkZkbrXEq8Z9G+9l6aYdjYAXUpnGcLe5/pvGJQ
/pjkM403jsIfH7yu946p3yePpoMpRZJYozK8u6TPo8lmU0XgX4amWJGQDLaN+uoaljB7MPuXhIzg
msEWuXKamXotw9YSXHtZcDds990wrwh5cwjnDLLbGFvYvBkDzaHdaAGV6ANORNIKDLnyuFp1Ud0u
vZjxzmAQcvNHbsFDjfyIB9XgeMlMHQTfxjceSizJJfEOHbeBGHA+SlxJ4hrMBDlRDp8USoDcyiv0
tAHyNIY17VGQRIMCBLYMpCH4ZJ3LXmasLftSC7wLRZA9DjhfRv8uZHRr+MGq6b6IgtA6TvMs+36U
oQSx/7noa940rp0SP/Jwng9WiIVLU9AV3S1tAjFVx1SQciOPg5BiXaBEHdOcvlZUW/rkCxFjmY6D
fP5NuIdWoLM688nwmx010zkJ9G66r9G6XP+T1N/K4dmKrA8N7FHLmCfJ8UfoK8eke4WgOncg0loa
OU4AJuSO+d2+A4agZu1PsFAPuzo8DNZ7mjWbPG/3nvXV4cnWLHw57pOIcNjTzmQpxnfuIqewoSnQ
2XcygsVNg3O/QfpcDuU2Ic8vDC7fsD2SHp2MOZ+GYO6Yr5n1EcEqcZs7NtiqeEyLFwfRCGLzfvax
Tvkh90zGd7c8GBYuwFHDSTAac4jF7RJ2XCQJ1ZY7Q/LP0WtqHE6s2wVDu9SIVrH+3usjSuNLjmhL
MAoREvuK92jrFRObV8jHS8HmWNuoBhPXJSB/mZlACSWWy/Q8zI6y+OUKoXE4CEdWd8ChXJsr+0J7
2MJQhDADJvrTYpaeM9L42HDGkGBp3y+TBxSnkTtwc9LDIxKG5V1stHo9HulQgwpmbntu+sp674iC
q5pqTFjo48ZmtJ3DxSRpU3od18+9q3lrDvFL1wEtTwmKxu5oIj0H38iiy5Q4XMtclkY+tNk4/A4I
p0pmGnTRBfF7WuACyC9eeTcPkDQGHNiPy/IjTwkeML2gFKfQk7XR1oC4OuZe2BHCcjPw0Ei6LVBO
bSJQ6tVFwm3D14KHZrD4NTwrOebnvNy01B46mGxnJ6YaOUW8TIjSlrgr6ug49wHaXYhtGwWxeI3q
fZnGMHgPEUEPRKhCHP3uR3rX4uoxt+3Y7Hp5HojW42Cux2GpEamwjj1JgYY7ejHda9Q+20Gy0ipC
UI8Ss4hivc9ifHLJI+C6Q8wVPSgexn5tVl9TiY1eXsvguwwPNSYnfEZxfx7dH69DW/WLRUqgF7OG
ww4LfXXBnGJj4bIddzbmyQyj8Y9bkz2ePW68iSnV4Z7SbGz3105YXSZEzoEomv2jB1wM+3Uz8a/g
Cl9mh4iKEmE+6cPWYztroTXA0abgKYye6LldWFxDY7kJi1+coKQZuTbtchNjDSBMHILgAryELh2W
bqDBSG602U0WDmVT2w8sJa1+IzupaGUNxcXgylI7W3o28upV+GA/ky+f02zbOLQbPA/9Ubc3zril
QmE9v3QmpuxUMy90EKt28TGQBKk2EK6Q4w4uyqbviwX+vjHbpPK1in/ZaBfSAgPDammALJ0yXg0R
PN2So51YFuneiB8n+6cm8568g7vuy+88BAnjLvGf2qm50rwn6PaIAWAvd6qrJxgdhAaRC2pIc1cn
v1ejXgPu4VZSld0XnDJ/lUth78VoJXvlkLbOmdWWKuOyxU2IIHASEI2JtBUQ2gUgiPwWM+hDZPkx
dPPNnjQszCMh/qS1vAfXuvRckpQIzWctdFdFj9YuS39Y9uX4DXjVea47blKeX75WLWPKMM8ZCLQ6
Ug1T89xBQVbpdhicO0bb1lPbvMssUusskemqB/+SOHRm2ZlP6A7gSAdbe2Cp0syGpJINbDDOut+0
GF/shN0TexjP4A26Mw+n/VB7lbMNQBDbfv0mGKx+piUUIlCU4DwYzeQCyKqkqWihBbpYB7L3N5BZ
W8qO3IsvysvYPum87U1+EEPRP+fdRMibAfuEy9/DuALhVjKRdohE6Z9DrO+y7D6LT607YvdkwOT8
OtFWUSyUx48jISI7mw6V/PUaNM0+J6v+2xBa7x9Ljd6qb1OLbiEPL55otejL57jH6moTfGrXrYEQ
h5Wmt+lcahugE/c1RhKfmFJA46eIz9nw7Hbmneu+a+R2tO5vsDhvjkbSoyODag/mJnX+NUF6iAfs
J/i4+2uud9lKcpGlneYtqeTdlDI/byruzJMHGtIq6UN0cpb5Gv9bbS+pUFokmiO+kVu3JlFnaFvL
iAbhK0iPfaBx5KGbnv3RToONn1vWMQFvumXnf2m0VZ2U/cUCbblwJp4cv7Z3Uay5tAazDXv6Kczi
uxCCGJkakqu56JlYxfZD0nD0UqUFfYjktSyKgSQvbxAK/Ga9h/KKCf5SH+nqSiX4yWPMCeWthGvK
u1GiNW5KY4QjUg8bsnfPTtHlZ0l1zppCmx7KHbVhRot0wWj83jPvGGDdh0mjyMVB7DBmx9aU4inN
e2nCFbMvVYpWnkIYWIahja/wIDI5rIiRyuVsO66HsTgnE/Zz7NG7oIw/XYlBgQOx2HKm27tqrqZy
wTBrj7CoAye+VH6aLy1uZetIA8s5pO9i7HwumZ+jpQ/Ir/FKq61pW8cl4+w4+UHCmf042DJ52zJQ
4Qfi0SDkI57z0Op5DcE6cEJOe86A4B9uKo/9vaowz9gtBr5Qyw8pY89FycPJpZuwuxGJLRAXRjMZ
gkQY7Oghh+hRgg1zK0L9U01m3Y98RI4ONFmFnDwnv7SmmG8nnBR9fag33KjrtYoDHBhB8kAQY4df
gnMExs+JrpNlTnHPohL5W9ZEe5KBYMHZ+fygu46DbZyUTQ9mX6w1P3J35Ifx0dM6FaJsZAqP9OQz
mWbvEyF2h2EGonReePz72qR8GzkifvjrVe/ncvWYslhu6/Onf9/8+5BYFLBHsm8YS86f/n2zKSny
rY2O9nLXPXD56C1Qe3w6Yrch9C+IMNr01yy5sHOSyZlp1nqmE0bnw6C86Z8Pf9/798u///v/vvf3
fxsYFP/rtxXZFByc6pAbvASXNg//AWwmZhZRUxuggcYmq9dcXeGTVqDXllnkYORHrdSj/3yqAxXn
aSJhv3dK2DM0Jh9xHubHf/6HYHmlCEo6yXjQip5sHCH38fDPh45y06jv8AZLYjrVaKvD32fF/3z2
z5fgN/cGjjwt6tJjEP/3B8Oge0uSeuZuacZHC8sVwqx1ZKI2bbFGe9nYHKWmES+cP1gRsz5j/vD/
vueVWrKnOQgtPVJstY06/n3GPR4ZCujJ0kbPMLnXLMYmA7DCESHfVlH71nsGqFI67ZpTm9AWRE9T
tsllEe0QQK9Ba0FBgnxccXwNLWavvQkbw/g/XweDPx2Dl39/wd/v+vulbca7xBN2tp70QTuh4f7n
QzsV1fGHeuiFMXfY/33oXYOb0L9fGzwGzEdbhAOT/ALlRvpHI2lIsKyMWI2j5sLDxHqYOuelaBr8
DNxLpHnTslTceQH6BxCzu85Q679+e9NowgNj23dJLgiXGA51jC3Otm+4gFhzN/pfS3orXepMBA5l
MjrrnnI7LkNRcLIj+YFBx9rUpk5ps0F1QIiCefz7QMCzRgXSsD60RXkcAPfzqcYC2mYuvTRLT1XG
0Ye/FM/o4Ah0IpjRZQ1sb134/pNPIxJDuLg7KgZcCFac4zOnP3tVpa0DFMZFFJLxgwB9rFqMMaWm
g/uhWRV2/z6lXmBf1wBNbNDDiNkLv7BHksigKpl715s8M7aWPWEY08tqPfiJYnTcXiLPzPdh/2gH
jvbs4/fOOm4VcrKCrZTc2PCae3sFHYwMqLbtmC+vjcndCG1Y5QYOa1Dx3M0M7laNJi9+TLpP13Vw
VYEWHCS33sUUM1ygImLTlPo8ywjv4bLYYHib5JT7JaextL7m50mBhGm7Hq6DhUofCjyNDijEqqzq
C7zXv7/aqkFqwBi2jllBFqGnoSgbiQ2OHpMpq+kebY04C9aUv184lsjogsvmPpO4XYy8sbdWgtba
uSg6I6Ekh/vMuivDkiFfTomh6WF2qWhDLdCabj3GLU7z6VulR+1atEDhgpQjaGRo9i6dO4EyjcOp
Kqd0S/5nurqKmggj7ZDom+lNd6f+ZpOEVHjaYlmPO4k3LZii3zwBoJ4JEV9zqma7qTBeeC7kOk8L
tQwmRpOmgBvGkbZdSbvBMpbEjzHEfqycs9fU838z4DtHiVXYS/eIQ+j/cV6D7x01DNjD81yosqmT
bnwHkw68IquufhPfj07q3AsUoiLUFLOEVt030ui2EuGo4MEOBmnfqJ6wbzCWCu6GdN7++70ymlVp
aeGkaoe5xRvsia83125ifk/uPd/S5N5c/z7UaVBiQYjvpaFPZM5UcLEnefLknBrNubHWGQ8TTEB9
mxZudRpCI94IigTpGG38Yyo0/4hEDljNqAeG8Sg2io2wCU5JYfsnTtj0oXexTZtyTWcDt1QkNTn6
W8tVxRnnTAHulVNEXhTuuk0qVBUO2pu6GSS9Oel/KrGlaVVbe5bU6qrMzx7ds0sGxhhiLOIrPmL5
qmjb4cSBP9wbUXJu5ldjPOF9njrMHwAo8Co2kC2Xdut/GtBPjr7biiOxSYKog2Q+m2nnrhH1SSMY
Dj6YDhFKzU4gPHTGhC3SjHO22VKoWgnVNRBMTT3Mfrsai7pLoPBG8S5gwEqQy53/rDKVlAWb5rUp
OySjzKQjUGvUFQCVoC591cP23DejGl4VdycmqYq3y5NVO5hS67nQgwOgHbXqqmyrvo+V90JxgGIy
xbiHv0N3mnAJd0U7hiWN9kHrSJTUiZ6zNhTYihnzltEd2EAdXvR9XSXoRKnr3PkkX496o+pjPIwT
5KncW8P/7O6o4+3uBuHfbJ88N0+1uUrnIjojpvhKciJcOaITKw3nzs6RwZKIon3zDfe5aEaXvY9r
nexs+VT3PYhMh45k1ma86D3lKtW90RI0dXX7nLuN3A19Xy1GqgPxF42PHVb8U2IhfkQUTQZTOn0U
TvHYS0LgXkSBrRam0aNbEbBBMuFpj584K4Hs4RRBdU/crYSBE6XU0nPBAPWaMUJV/qPjhtRsYqAl
kppa27bEPfe3SHngKAm4RVgZAnlvl7W5a5yeKzC2v5YsIVlDVY0g4+ZC7r9qbssM431CUbYncA5Z
FUFCc8wDsehqXlxOEE/IwczAOr8xaW24AS0P/3l9KVI8muzbA8ojDsx+CM6NdqJnETw3tSbUEVLl
/dZPkX4xKETwsu4B7CfyVsPQ3y7VpQxGjX4wXlBujBym59GwskI/3HE83/edGx/ZvsB4FQo6GV76
2ThV7GoWrkslBO10To5zuBfJJQ4of7Mf/FxoF5/FaiPCnha4gv6Pv+85nC12UhJ9cKlRWAib7bMz
DHXXzB8CK8EgG076P+/osTPPTi6nfdNioh/yu7833NQzxoxS/linawiCULtWzH1QfucGWAhcpB4z
kPVF9KnYzUzLBYMw8kB69/xXRsUFRl4AFHAayFIki9Le2gBQ7xoAkvhLw+ifz+rGQsltMUMi+699
YKkOipKCdKrFL8ZYw8RR0lg5li33MagAP6AwcGh0UoAdIfVh6F6H1s/PPUDIg4OKFhsgQUjPhPOE
Jb4bmq5c+YWzNSJazj3WmGszOr91oKKt7STeEZRFp0fehqa/HzcQtKbVxsbzdLW0jTBdhRNFaqmi
x1TXwk2JF3nHCOxqMObERaiTbvdSXNS+xwC0J2I/5ISlnBmAbCGuGHb7GhWbTmXBry5LHD5FaDx1
qcOGgqI7koOzGi/akdeODgnVBKTqLMJabP1ujSHBw567VWa3GdP+Mkhz5dJwhXmXg85oXYlE3Zdz
7UngLXtBxR4VWhwkGxfCoP9I6fp+2PZYpSHvArVN3QdLUCMnKwpVcwrgQnyarVHhaUwD72B7c/MV
GbTMDHVWlekyVdWmo3AZsayIF7TN3dK82E1Oxs0P71Zv7jILfFkWjPmG/tRtasy5gEF7SYfmzP2z
PeuzmaR0COponPnt3rtkPNLKmM0i3WkcHLkKIzOHceFczII7ue6EzaHvRgJ0F+oV2eFKaL9DzDpc
XRGDAZvMBR/ABWx8fstCJZe2g1NtxF/gZ/xjMUG/jVsKh8P0GegFIlyyLrgZ206m4w2uoyW9ER+S
grVlVuIjsDPv6HZS7iAZse1Mn50f7XUdRVLXpvLUGv2L8HGfFWI6i7J/dxS3raZuWIxM/Ov0kywN
vSgWUWOWtLsxGjSx3MYD4bfIsu6z0HYZMcELThXF7rxr6F+25WHMTTVPlBAb4hPQ8gdNUvU3TD8y
RHpHa8DsRfvjMtLycKMlL6MNqQSzAgXjem0eqZ48Usy+rlkjb0beU29a1yffFHc+BKznPqEoiI7z
ZD0WN9eZaPDTlXXxG+S8if6eLbjo9pBgNGW3Bv7HLIwCReAAdig3NVQAdMZgH5hVu2HMMbtpbRC1
lvsWSLAtY1ydXAsQpjeD9zp80JloEVw8DZNldavo0XzT63ArneYhCeSlqKpyldAFpBH6I4ktp5Xu
Wvy4fXThuAbBuEa5afX+kAl41k0KVqK3pkcAptmDIst44tT23BrB7e/493fo8wRcOM2Rn45RYD/p
bQ6webZlADHgEjK27Rw0AEeXbEcxhrgF8KRbVEQSpmXbcyIGWGl+HrANMqaCXkUNiLS7uQlhoM04
+dSb8tkOAA94f6xuarOH7ka3eHeFrQp7tsh3LcQznh+XUA230E6HhIp14kMPPPgq+vCJRYDcvw2T
tysgAfZBOYvVpNMKAEM9Pze+2pYTPBEbx7SMXT1+iRGSVlul9zzgLbo+0yrT7Z11zRNbmTRAlcQI
4eapT5Wb1lEfvqlVxII1HhpDFhR6qzeh+zQ35YV11luLOPp4bKP+rck0f6WXEQazUc61tzze0iQY
21c/GiyG1Rhp4dKpMT0Gt8nCzxXiRCUvUnarBNEKDE/3MFCUsdVapOWovRIUlotEpK/BKH+FqYxF
QgHQKpWIWyk42jTCEu5lOPMnZnMt7mKHFRfauMBHzsvvCAXEYMQMP/Ol5hKxbiJq4TKU9293vGZ1
8pXLZNdCOebMzpOqpVa0TAGnrauIQRfFctoSC/lGl5W+mhwApxpiYgCPyB5opweo/y7VCOAxenMZ
qm77tsYS0JZnNxUYc5ocD0LL5b/WHouY7gHKoF9bq30Och+sHmqtacmHehLMl+s1aqmeJ82rXskf
kfbJqSHs7Uq2QSjOPFEk3BZWkWyt0miPI+CEVoAGMb11ECfVuqGwy+pgTBu4UxqVUd+QvQUWQ/TO
wlDY+wyuHTR5cpQsgNA3qLkID9Tl0gmy8Kr811eat6UAzFzoAsyA6/8YcfoajoAonIBwFCr+Lmjp
rytcqDxA3H7NXg7LLiYGDx75J6dvh6d6+BBKe8r6DDN4xrxm5CRjy+Bk0KnRub15B2WBY0Gef5v1
q2n3A9by8rN0Obx7Izu4Jqr30eOoI2p7bbc5rjB8RYXBibjrdNwZiGBeUi9t6ZwaRsQ5CMo1Fm+y
yJO3GUR3l6Ugl8pF/qjZ3NBbnflLVr9y4SGqQ9Mbwd97EBve6gYo76NKSpK+foLCzwIP9vfVD+bQ
Yat+/Hwwtj4FBCIifaZzi4QHIu5F+BX79mOj7K3ZTc9jzFCprFPj3BL7tETJMMXcmwpIemODvo2j
4EmLodQOTcQJJv+w2gBn/ky6A1p/maNFwpMba66OyrzqFkkLqS4qQUsDvNYdVFZ3RkfU2cgEReib
qiBI37fzzxWae1UQt3ES3AdDYDybE8KYbQ2r2P6q4lQd3HnsOxXMZbnuO8AMEr1am3X5HHEaXUPD
2OaZf/SGYQUGd9WHrAyhgZMQ4ExIE9oiYwBsFRQjcqZizmwj56qRGB44UEdQGBTWVD5gHn0Agnv0
MQ528HWhfTdob517QnUm2Dvqm1gbn4qSkHwVJOw3PX+hY0/wHsYIWwr3lsSrvszZzSk/GtGlhBrV
e2xg6lHZ2hpKhU6LmFHwo6Ve+Dp0zePI1gn4xd45gV6u/VZtc5YtgMEjHga8SDPrMUuvsa3OOZbY
jEu/Hl1bB+KPk/NcRxm3trTwv5OKN0mrCqIbOqVlkJAz0J/Q5jC0e2rniXu4NPqy89jRalxUJoJB
kT30kHEjLVu2Quk7EXz7wfBFLzbm5RBrO7fPZZZhOWeZw8Mqyg+3xnImiuQ2peMh0/VtlGXhY4hn
tOcSxiNZLsOsT5Y0brG7sCuB6umeGzB5lFJVBm9jhrN6iocDtlhAXzm4E/ApRxHVxjIuo9UQJ09m
Vu0wqr7r+n3fFA9FloFJMCpz6YCAxFc+PzA4Eyv67Lqc9cfzzJ1eBh389zxnSlDdzCh4c2JXX1hs
Uou6zo5J1afrNPwY6VFbGxRo8PgONz0ksSA9Ci00QGucR6utipIdpyp0YPbvqtbLTTPwIJX0N+hD
s9Z1OEuaS7pPxQ9ZaBJbSput3nYxN1c32VMKQhTQvi8K3CNOVP+E3rho5zQhkTE8igVaYUTc1DKE
jU3u1vMW8LKKbEZcfiXRaG8qs4UO4T0wZSEbNpxjdPEVdGh7V/blGcnpFhF52FXz49cpGDdi4CIa
uNGBJoPXSdiPgWOd4kbD5zC0v2VaAToXHcwUkJNz6s8wVbkcCBAvdMN8kZLKnWyk3GAo5HfbJFes
c5Rlcrr1xsC/i6meXeRTdDGoOlkGPo2Kvv3CDzkxIYxeYUenIJPw3IzmdAbsh17mCFRD3gDbqRAr
VRFgJfV7VC5zUNhcfRXi/ozovuote8UtelnMJzwgPvQptbCnQjGKZQs2glK1fmmYnB1yhQ8nz3W0
ESwJhZbgjOnxesZkT6GIvHRuMawZHfBCrkq1Z1PfJ4VRwZBndgX3gP67U8HLyTHsfhcP7Qng8E1i
iDMz9Sq89sjSfGx993e0GciBRMTlBj1qlOYDShugw8Bg547fp6mttn7a3NHr/BKrHHRLto3yTyjg
Z96r7+UfogdtMiNlQ6Ap5WVW6EcqOM5J1J5Gv79m3n+xdybLcSNdln6VttojDe6OyRe9aMbMIBnB
WeQGRlIi5nnG0/cH/dVlklJ/qmtfZrnIlJJSBAb36/ee8x1ZbULqPSabNuUiZh6+Od5jlyGKjYIK
t0wH8qeCBtYkAE3dATRQye4KQOEVGxztkV7kJ0M5H0NTvvUTmTJMSLcqR0BdWCc3DobLLDsUtocJ
pn6eGK9yA5232OWWy5mss7EzIdVSXxN9k+fUBKm6GaDJzIPYJbQmOAQ2wYpvTkPEGXE6Wf3D3JSP
aHyydd5Q/oeiMsma89rLhl2dwuwV7RnQjsACekDb6OgtkVVcgAdU6jqL9TkjQrwYcLENZJCvE+ne
IRhGSILS4sKIpmeN1dlmoU/JJJfqyQn4/oLS2DcYzM0dwEEw41vOKRMqZgO5FRIMxmmEdClcE0Tz
Xpil+dW9somP4hhA6kWcuLxAcHTWZJtU5ASlz/XIMB4ezKZwy8ecs2IZh+U+SSuQsoBX3DSikasw
nSXNcTbkOzlheAWChslzgqMmpPifSQTfBEvVe5cZNWuBmzIxkRVi7NwRq3is0pXjxekGEEuI6i7h
dAQMcbJgh4EN28+DvhMhjgLHcOfV0Nghfxkd3aJtYJhVKEUbhHE1XeuE3ulKOvxw0+t9pXyALQZH
ui4mHKD1njNxO7g+NSIIkgtTE9sS1M/eQvGRvf/UNN1rVyExcFq6r2mxTVS7F6m6b9Q433Zpgt9J
8NNTS2RAao27sWm7lX0RE5dG6Fly9P0RlXE7hWvmMCfyJv3VOJiISer0QwyK1dQLNuQ1P7Nn8CCT
NI4wc+RhrJ0jLcqKiGDnJKvuWjVPdqIEZL1+reMBXbyXbYM+esXqRdkvijuCaoBIxu51t6h9i4gU
V2in920BJkmnCqmnT1d8asyrBoCijwhmpwOJNi0Tr/HMSF658pD1LOZdKQ68hCwrpIj4ofOVnByf
XSAAmuixWLdNsAsikJUlHavUw7xMlBcOM9/gCts9Dge7LinU2Ku9Ob1jbocNSGONMtLioSt8TgSK
fuRcQrtSwUdGW5CaEtIJ84+HapSnQtGuNjEqW3MitjN9dLp85c6T9IjNuJ1wNPVkl5XtVhtabw0U
iGaHid+wmE/745BcN3l23Wgmn05DoGc8UlvZDSJsLyrtfUyHKg3Y2cO6w1wANEpEOH8mRURykpt7
v6ItT2A6j2n3FhcJsKrbCnfcitoFk7XCwRjI+JhF45azX7Iegrfc9BG9FuEFQVo4BmYwdsUA2kH7
cp26DCTzhO6MyBh/jAQUkwG9rbPgKUWtkCzTdT/vbqEe50FK1B0aOHhjDNiPma+TTdOjQSWk64GY
j32DIBWZErZuQI1EzRxDgQHFd+Ewmk5+bhPjq5mVBr4Rd1wFHtltRnHVDuK1o422KvyI5AYtzt//
C1IgGQ+kzNEEh3nrMkq5aKIh3Qcsmb4yW6KGEG41E2bHIA1Y0gnhNP1hKwkLWZUpI3Flxp9tM4Cg
hWvXoKivovAT9CRSN+mRaavw8jVz/9jJ8pLiLt87kNbXsY29TZZomsLI6ramg3LWzM9dhJwpMNGr
TXG8nbFjrqQLFbAX3iFYtqvI5M51AR6p3Bq2Rb+ESPWXaCIPPUEn52gaPytOptQFkO6ly57Z4B3w
ydGhczMepwTLmN0Oeq2g0yKKRBIUsTEtjwfslhKszcLZIQ8CPUj7GnXtuDWgA9TWKFZt0n9Gc/7c
++ReKBLyOCHwmg7A9bHDlZK6frAAVVopYo8YMY/2rxkV5TfSixaNNg4IlsW+/WaawVMG8emqmfPX
tExI2CRIxhtJRHGWoCKvQmoHcTBK6oyowea5MothZYfEqabGha9opVK/oNCp1byzHK5GnBnPlJoE
FXgJQ42ZUygpNkxTeOUKNR3TwYnPFJVjSnd4IuWEaiwfd2Wf7Smjj0YL8cGYTRP8fBsS/PisFsK4
3dv7VoT7gnZQAyOGdx8k0xyNuzjiD7bVvI4V2fQ2NP4+QmZZZlayUprHLGyzYEOPhUcku+xNl9ZM
SGxIB6fDnvguDoCEugM66OPGytzBQss3IY2vFPFys/lR8l6GphGy7PI9zLy+91uiVIy84IiEwC8k
AfFspjhTCOaF2QZfoUkiVlWsA9lQE6CejNvZCIbDFMEZmsdPAl4IjO8ab+swfziawjin5Bdco7MF
khM/DzpS2yRSEeAH/ONVAC0If0cFsXyoLWrsClogw7Ul3Snaddg9Gpwx68hCg06Y/XhVCh5+fu8u
HFAeweJIYN3y0QdkkzlllUL0UZfLgoFah9xqfj7GbFgFZ46E0d5yqgeHbCJmYuHOGlmau8kleT44
ZymCFotxHxgPjqoVmK0uiFM6JMWhrl7L+NWsWhuO57jWs/aQF8j3qbDfLdI6OSpCdBnChZhoJxtl
iVfic++a3MbfmXePtYOjfM6hxJZALNAPsXLTEUlS5HNav5Gfh8pQ3jhJ8oH+/snwnW1fxK8TZ4vV
KL0T+WgQRUacoRORDSvXRL3QVMPlJGEnCnLOVN49pF25igsCghPE6tupmbvH0WrAORfTAc/MNZJ9
BP1d0W6SfHZWbY68l87zRbLEgJGg02yJKt2QYgYeO3BWNqL5waXHHgXY6psiBjnI4arHtLAhBQXF
etfvUkaDpHrGGUfgehEnLf+Hh8cyCe5Eb7K1ogR1l5atVx8ZV40XGAdZ1RNkk7KF9tSKz7KO0Lmm
/msWhVdzhccAAOcHdgWEpfBbze6FGcQamQK0Y7MTmyFx3qd0vEfQgzey2lYNklY53afM8deucauN
y0bRIk19mr15mqO5Lspi5UQC9F0KK6/p+0Pm+/YxoE7P/ci6DFlQUGa1uAaQYs8Z52VR56spgPtg
N7AhmczoKH/JTJqm/dQaLEH95UzY+Kow7GEjd9FQhiu/Srx9hSDfjPN4p834lX5xCQkCjm1r91/d
EqyGg6nPHJpsBwUcvD8EjTGDw5bliO0rLEXIyflKdPLRv1dR8emmvobh7RP4PSRPFSLkIavZqHPA
SehxNlEfIq0GKjR4mkYv0VGEx6xmm8mgU9BkMWhdOyXORsmNN7TYD8KD4YYkjhsmTW5J4iTYWBMO
GKgP3yLsIpxBz0SA0XOqrZOZy+e+RsxZVZJL4er6Aql1QAd53pBg5OCXygskrpgOJpSV1F2EuE8s
URF9aYItbUq9EiNhb9Mf8nELhyGqMRkgkjG8xRYfiq9pWjxWsMRyacTHToIWwOnDXcgaFCLj0UHN
eGFZ40uaJ/hgrOSLY1VkPTbBG2EqO9PgJNw1m8KEhVO3Zb+XtnnjT+6+qOsHIWlJMzoEoBBcdxx3
MRnlX8s6GAFieS8q029FYoO2LU+mFz8QeQ0Tx6hyEErpihpyR279SQ7QOhgrMZW32VZ5/3k1TFxE
mCsZeA7b3qlxD3kJrpgyRsBAN8hEDlMmBsZdgL2eCxIRFPLBavEv94NB1ccRWzMlxqjWs97VCm7C
eJqdwl7437dGghMrQSksLOupbiuPm+qmqzB9N/xvaeKgNnIFBgK6lEACcf/WpgvCscexEqLJCvri
2E7qM3L6j7ZHcBiWY7dyi3LLRBFVtN41EDcdw3plAvgWmL3PYwfpHJhx5iKLDbDH5D6laFO9G1F3
aahCH9DznJygLo9TS9mWq/7W6LHxkUF1YQTfEIEc4xHKnA6idyxMT7OMDHxIBnJ29wU1GSfNqTpk
rBz0Vi2kuUxZalwhq34k9S7qn/QLiVvfHEeyL/Ue1RUNkXR03sgDAmiCvieZQfHirlDoF/1dYs7h
qswZDQ3IprF9jVur4cUt654elWtdtGQLLevWY5YtBPZDykvg9xjNZxVco+nZciPsHeIDLHfmxAKG
4+ETagbcwm5kxpip+9hnkJTR2nc9GuvC9vCS1q/kcc0QXcwl9hc+PF+hEQXexxiYm7bAnNmfuZ7U
uvVJcGm6Y8rxcTdP/kPneeLYdvsR3uFlI8stKKjwYLfjR0DUG0M17dJ4yVfaDft7VPWoxIbkKmVl
nnRc76pBnJJOY8ErUWfWaHNXTjJcGqDL2va+q1uC2/E8WpZNwA1eRFoOMQIilCxnekkHQiEA6RER
ue7MZvGHwqyL0uFR13gHCe58Sun+wGPTJ8sxbxML7k7te++syvSC1YwwZmLzaowOwVIwGmtSa9uG
x2b2oQyUtJEoHTHQnQCkTm9E6al13FWsBA1c+9zo/BVz+3ZP2UFfQFrhWun8PS/5A8L0qWJeykAT
iVYU1avOaEHm+NUeemICupzQxB6TZ0IvTEUVwom++tbSJB4G8W0w4KrlrKJ8BebWDftJM6G4kTXP
+DhDm8Bi4pAcPNmRs6lqWvLEfvUDU/SluScqYHwjHatinLZeCiaTBOoLc4lyYkp3VXqssJ1zbfAd
L1StscwF487OimIzZKO9llRaUY9wPo9a8HuD+Zo5I7B+EBgWojEilpAPxsTPhJVHmJhHBDo4nYID
xiaPjadhYtGaCRcS2G8gP9Bz85BaFC2Ir2HOnud5FyfFt3ZwLwkxxfVhq90Eyoq/iPZrYDH4E8TO
GjOTstY/5IY+igjzV4o4WwemczCD6TYf4Y0IRDtEeoN7M/Nnag9ilz0cSCg6MqT2bT+HzOY9Roo2
0/fmsY2q+xo5EfAKQE7tRIesU/ecr3adEkDgK9L0mi4/ctygqaLsjcHph7YGTqgR0RWMlSt/nh9Y
aYj8msgOiFnRm4hgzjRbDsYJTgTppNvJYBWwa/vQU4SviOuDXwsH58KSxW06HN0JrLYTncwYM0c/
fykILDTkwepRyUmTU3Ked7x9lrqO6JpSYIHwz7Gz2EQvGIoRzEiKGwCLkEyzRSNcJt5meThKvDJM
sjKUFON4HRYvZIm3K4uJE/t+9UXS3SkdfIJFPD1FKRlMY8fKMlgFnH6ikkHpx+NXPsVVGrmnxQQ8
EHgPhPuxagPYTvUmiXS/J4AWJyg97dQC2DwHw4tb6+kCyduUu/iyaNaWvkvinmuea33qQw00KGqe
Qg+uqL4nifI9ga6/Lb/MMdVK2QLkdUvnRqbhF4rOclXIWmw66wsrqEATOZzn1jgboEMRu9B2rm54
CY/uaO+RsHcIAR1MNprJ/JDHX0uB2xmdBdm45cqoyKMWHLVnheRIaPpIUkJPdQH5CVO9MTJbGyFB
apxB9mphsybvIz3XXZMX1FkDDrg+pGOa66XFNOyjrlLAtXYcmqBkScfbVbYNzrcFUTzLfF47y6Sx
NZ5EWmrcM3SCgqYID0b5mKYjaHKovZKSiSIKyohiKMMUZ2fWMJ7jmZXEdC16gKI9CuaL0/fQqCFI
V1M1XukgvQsy+zObjyWeFM1DHtGZXNWh9oABQVZ3Bjq0Ie0dKmy8fZXT7NNMXzWi7Y5YS5eDOsBF
uvhHz7OezZlXPMkr4oWdD8MC5aft6mYQAodG0D2Ein5B2edPCOCxNvmsMTPd1os689emQ8/EpR3J
AGBgBuUypRlgU8NHe7MS5kvoD969gLLJ9sYHwrHlOhz6GHYBHXlb0NWnzErWnQvXlptdV2eGEggJ
POtr5ogrb9Telh4PHosax3MDdCGcrfVc2W9OgDcRC67EwMphiSHUlNCUUFihIoL28OwlIP+9lLV3
5tdJfKTbvSc5/luo6uc4tHccbO5GkkNK6eONtc682T3aKjqkoQe8LbRpg2Mf9PxuzUCnR7jKmyfk
PrB5kVyaJTlQ8yDKHKLDfGNHXIkH+1Stx6w/q0RWZ6PD52iF9SFjxulkDVHlQX8jqjbaVAUH4WHw
D55dfoyMCIyJkVUcuoiCO0yPaX8qMGZxeB/BB+SkVqFXwPOZiINp0e+BTHOgelxLTcfZbeQHajpi
b2vWAyIMNs3MNB2YorEmP/AjHI3bvEjvY6t/nn1kA/SEPwoti01LYVa29h7dxUdc6+SAlJ0I8+Ik
Vd2uMRM1e+04GzkC8SrDN1KBXHgz+ZUNRhUPne8hhcS5LrA5Qs2fLrIW90pTAZrWSPkZZF0H5mxc
dpbxiCjnPYRWuQmG/ssUjcwAwkcT8O2qy3BniPt5olFgI/KYkwwEdEtLYKDdNo8uLb40BfaHfDYp
k2c/oUSvEdeSviReZD3REcpf2d9d92s+1o+qplQ3fCJL4uZcGt1lm3AAKcb8NfbgLWbixRvjhFeS
AX9Sh2pT2dFdr54LM93PVZRcIcpfdf5GYIFeJRi62gZ0vjG89Uq85HV7shLrqREUkn2kyBV2IIUW
6xELKuf2NyzT96JG7dP0EoyoHW9UgWaWUMG163QcJIV5w5igX0t6LpuIC2t2RKIPXn6q2XKNMX+a
Wru8dAf+hd7QpXCGU1Sh/+4CuPiz7Z9jG/t4AFAJK98SuTkm953pMUultTm2j76mdeq4aI91mnyp
SCK8iMuKQmyr8f2F+L/LbVfDxsHegrNsWpgSkIH7NLpyIhTseIBYIOsRKgQckq198vKeSftiypCV
BDZpFV+0ReNjmp4DGxSnLMIjQBgiOWntb2R3dlwSjjqGCDY2a6IAAcV4QnCSnwJsud2yg9L8GkKc
7Y3c6Ml5IjUFbm5E0yj7guSx2vYmfxNdEdTrKEd5fyyH33aa8TOfkhudEVgns+mmRwK2juqYJq54
R9CYHaXG6FLTdufxhNWh7G2YYHv3c+dkRumTe09PUO/BmkJAjhEvEh3lFcOpHNvznDrl1qMkV+x3
lJcz1n/DPqiMsW4Vn4Z6KW6m4KFXya7te3Vjw2lyJCZsr2OPN0N0cnZUH0QVf4oiIbHuKU3KVzck
s2+uu3Ph85GyYW1p96VULDcVUs11GrZL47jkBiu996X49AdGQLKq12KI6W1lUJACtOII67ZOZ98D
oH8qOzhMYKLXxB/2KMKMTR91r06S0VAZxqu2TfNtTjznem4RJLsbEYPA8DzbW2uCq0thrDtKtTUi
w8fYpEtLiGOwNkrErl0/QYAbUG8h/8R24+a4q7OvMVP6deS5cmuhYEoWKR6Zpl+JQqHwaMeHLiLX
FLUr6QNKHFNpzwvQFcfyggZzQYpNZikuoM074jHy0MHR2iZL26X7LCcGlmATluwg49DCQUeGsMFY
9x4QJRX57ottQVPsCa9d9d6TSat+VzqMHgvoWZf4nvOCxF8UDTVclOapLHSGohVkRNBFa3ehO6Qo
nHHFok6eNIRWo3q0K6glWDk7CwZKF/uXWci+bcYGu5Jjk0RNMeKTBom8jMlv23T7WMn3YJjobCm4
gxWmW0AcLthz+gbjbRQN+yFuaYAtFK8psioc4uVrVbrckLwiFCOxvwWD8zp7ZOUUTsR4j+NzKDK2
CDu5ui4YyK/Slk2gUPbHpF9isBcSM80arNZiIJMP4Hrj1YhCaK3Q8K9Hw0Qd4y6GLQk5LiPxqGUi
OIJHWxPogOkvxI7lheEzMcSE0zvZgV1vWqvAOMy1vjMUPV4MGLq2dnAmjIsgTq7KJdeM2QZW+tR7
pKePxpEQd1Zycs2JUSeghFqh6VJAiABNGdhRTlbutxEkPHk9ZPUIrHWMxJlTPY5pTgkTw/1vgHbS
CWxtEsC/2kX3aXMjtn3meGuRfJQeDX1Si1YpSorIR+vIwbBb6R5mF4FbVu+kLEo59rPC3LKH+NS1
aCo9MXJYshwPlxsDhSYn+ilALYEOW21bdGBkXOfGdlIML5U0d2bRCCgT7nnuK7kTAXSFYlarthtX
lsrOdvDFHZpr0ChHsmaruHo0/E8ai2cls3sOsBHMCXrLRLpvYjt+7GxmfHUZfcNT8kUSmwQvkZjT
VggbpAoABN3P2ylkHhRFpdybhnokmqxwsqNb4GMpw5L1VZZkNvA4J+3CO61e845Ve0Kf1Tuo51wB
3ApF+hy8VQESymZycgZu4WPeNftuWVC87GjU3ddATvCvuehFDI8G7c6F/dUrjTdRKnfbR/GnHcty
10sT4ZiVgMeYOXOzdVxndefc0OQ82PgCLxGOYkL2Tep/i+Zz5WBopUVyzeCMRVojGU994Nnhi2Ub
X0ZOEFunL56Qe9432mxxiN1p0dTbWXafcsQLWiWkclg5UpSShy1dwBzoQZD/OAfPddsDA5SZ+8Rf
Pt6NKH8yQZ4AvEYGV4EaD/RgviJt2uTBO8sXGPEFg7O4J9/mJetvcJeN+W5xu4Tx9DyLFCHPS2sN
DEUhZZnlIYKcZGXOLgwQdZX6iDAC8WJQXlLn83GKyw6zJb4WMKRAia0VGQJzl5w1C0mHjjGDKa2W
BR7b5+zv6y7Z9zp7qagKojE4TnPyIkie741xW3gvteRYPvhQMFT4nhjsQx9V7hzL6LZ6scvgLMRz
oF554y4HdsEUBhB8RiaD+hJJzQ2F0Tou63cHmERDsuPwjGGWAL+uf9T9eM2Yfk14KoIKPiLc5G7I
v1QVV6HjOGA39RGUQ2KR1IrqgE2G6tTcjS3qYbFRud7qE7ORjW2DlEjFLYXHa91bG88/+7QydWDd
2pBKckXBsKgSnJERROcf/RSccZTd4+Ae3e4zUIxBe60mgl6j9aDFwYnjfSfDZ7sE40Ch2nFlOJG+
FKiuKeMvVCd3oTs+BE1ymSfoOKtzJ/uvUjwK4o5YTS7yKNnECa8n1FHLuZvMgDPKdBEa3k2X30wT
R6D/SWNFNtZOf0hjJQv132ex/p/8K43itx/DWPn/v719D1z9y/VMAk5RpWtEL1qQ6vqfUax/WVKa
WmvL1VIrTxKSmhd1G/7v/7DkX47tuaie8U4puJw/RLHKvyxlm8sfRHCaJ6T934liFZZJ0uq/IluX
zFhXmnAHhLSUSyiEMKVl8fs/JLFKnQPTqJP4Alc/c8niOvdnuSKz1SIGAUuGaDDn1xHS29mk+saD
VBwIDHWNPrr1Z0yKbtruY6pQyH2Xlu0VN3hhruLaA5FSwmrQMC8n8pOCIDh6RlUezaHb6gCel4UU
KCsFDJVsoL2AB2Iz1lYPJmC+jmJEf8FceTRL2dPisf/IzPpVLUkK801c2U+9Md36uOh2rsqY5egB
jzf5knQZCtNK4M/c+APKYQYCxUVhj4AyzPJrvUCqLbkjyXs7IXDF//RRFcPVEO9MN741nZAEmtC6
7bs2WPtVfRQea1plFVC4sCk6orvBuv9t8aZXxZzBu7HWaDF5rVPDuU4q5kPSBXJnQCTSkhAmorza
HZedRbmlOY0FcON7426KcpY4z9hZBrPf0Zvu0vyrWdAsUopedTHUG027CPuOcZwa2CHpY1qa5g0l
WLQltj5mkUKyZn6lTEPZbyEfHFkQwzijjQ9oKhlaknRJITHVvnZH72IK4Kgvh4vWJ0s3p7XWDjWn
J1c9Rd5D3ZBGVXK5LhI727nkCFSRWdzpuTiz1ET1p58Yzzlet00Vk2/tktVHo87+7HzEHzGRJrU2
Bs7dI7IDCeQhcYe9XmTcNGLEhSvIFM/K+RLXcH78n+Xo/2c5Eor39N8vSPdF14b/C3L4t58Wpe8/
9Z/LkjL/0tJ0HSFMT2kYY/+1LEnrL8e0Lc8yTYZO2Pn+a1lS3l/OslZ4REGznknt/sf/S4hW6i9p
mvh3XJvptasd/d9ZlhTr24+rkkc5icbYdfAPaCxq5rJq/bAq2YlwgtkwgvNokU1p40fdIPydN2PR
MLnimBfgv5W5BGzo0uItRxT5BK7LFKC56DFVDjG17Wi3N8kwRlvplcCb2tNElhL9qYl+bBdd1q0R
7oaU32/H4NMo2+46jJg51ONd5iNuKzBib3DmtrsQREmJF63sk0uzP/sMX3ZtAiHQ0HN2HaqbH27W
+V+r748B2eI3X99b1mLXtE3HNYX8+evXZei4uq2DsymT/NDRDkGfZWIB6Jj8T9dFj7RCzGB/wgSf
aCOYuIKOIzWrrV9U512iQDuO0jwFg4tso3SyncSD869S4KdY758+JQ/CLzcJjKbkDvEPj4v85Sa1
uLZbi4weJspRvHIzm4wXjUyx5th9mVcRBs/FKxJMzIEEh0OUk9uknz5nE1JAOMxvDpXiPqxzpiKE
iV7+80W07L99PB4cqQXXcPmXX3e2MBob4rKa4jwKPd2kdl9s3HF4F6YD8NoogivP4Mye1P5VwcU5
OW1/1D7GoHKmO9QiYna7KiAGDQXhJHHap9G2jwsytcoyeKDdsa4GsKzNhJE7GyFB0XTjkaZJGi+y
kd67rGONqMff2Gb7brWNd21iDj7mRVLe1RSMnGsyQTwmYziBfem27pg4O5Nb7UyLkSgddtgmM2iK
IQlg68LIIMrH+/znqySWpPUf9n/eNKlN4UnXdCxtW/qXRy3zVTN1ZZ6ekfKJG9cP39ymxwWsGqp1
hduWfCgahXWa7e0yBjBduMWTdvDvq4QeyYhGGKENFgc38W+GqFoUb3Lce45xF4zUt//8ceXycX79
uJxtpGOxbrmWXoLlf1gYGrNG66SRHxSZKg68OevBcK7aDjUtmUgRJxiD603hnSGlPSJF6rT/kCX+
JwnvWLe8x6E0vOexTY+zy+oSYzMByBbtxuUaO71+tpSIN//8oS2WxZ8/tGLYYNL2cF0HB/73J/WH
Dz3Hri7ttojOrsqfDXKbmAfG3i1a32+1UwUPmWEgmTG8I9HM4s6E0vfQlvWDwu8NTEO/2AazwO8/
AtwX80WAG7PyieoodAXLPK8Jn8dvPTARVZP7gB4wwv5p0RMf1iKww2O23FvVQYaZi+I6RhTmQ5i/
al2euHoGFGzHPueXASlCGaNyjvKN0TVXuBqn28qtdx2GTSDCtHqaWR3o/kI4dZL6D9fp+7L2081V
wnIUSe1MezzX8X6pRW0jtjEjtt6pKs3iMIqRdkMfb2BgAhMj6W4rBKKv7/CNLJb9TVA6NJ0XNAPS
k9U/37TffBjlUHuzelhqeUl+eTF6B21brBmnayqjowCyfpYMRaEKNOmxo4e+htsCgBh37USvDXl4
QDZOuK+qyPlXlfPvV9q/7QeKz+JZwuYpcrT161IG4wCoAkack+sY21pg2BxJI1iJxD7Q3bx2CQxk
NgfDI7AA/yayjtdhBK0BkRctrrnR+zoZBcTh3Efg7164hNvvRGemf/qgy+v38x3k5kk6lChcHKV+
3bdxARokRPnNKSjRbwTDgPgeHjJiAhPuCRNo378sl5s7xVIcBiN4ihysHUAJwG4b7scf7uFvPs7y
KFFFSMoSipmfV4vWFVmXIsA6TTJn5dLGNdzsmtWfgRhngQnaJjC77/ST3ufNItYoWgH1CTnU19Gu
Nbo/PVZyeYZ/uUI8TRaEbcHhiw3054/kVyPsIRp2KIamu7IzixumEpeQ9QjyRTeNbcRrmIx4oNIV
SOgrGB/lS7wsF/RWL9qkojiZkVlNmJ4RfOXrpkg4PDGepyVTutiK2njBw8yLAyqz/7Tn/239VZR3
jq3Z7U3u73Iw/XH9zXgN0SUVJk8iq6ZFfqIBeA+BU7r/ToGJ04ooIB+0T5mMaqu8jTTbZuNH/cM/
31vOuX+7kIwslMfWjiRG/rpYCLuD9Ga11ilBF3NlW3BaAzQjaBF7sorLxN1HDQl4pQSVBN9xZ4V9
ti1KBo2lY9PxtAaEMov/c7gJcPLujbjg4o1eAu++2JCvOR6MmNhEgzgIGeHTVTjWUb2pP13Sv+8O
PJoc8oVyHFMK8csTUZmNDodK4nVpwU3qSNOsbZOvs4FBKyJGexsk/X7CAn6v1ENFU/EmAEPjMpNf
z7C+H3MFA28IOHfZpS8OSHyH9R+u9d8qPUXLgdfaFRYflIPBz3fdRGLjTAwVTnwK8oUDBl6tbvc9
SalkmVqXtf/uQhg40N2IdjPtV3gBOakh6aku55e6tqZbLKabqSA1uW7wrvV2TmgnyvKrMKAiz6CT
fH/ZrMiILyzGwfT7SQoJhuYPX+U3r99P34RuzI/Pb+dVxKsMoXXKMgdfKeZJHf+hpFK/vVoeLwqV
O6XKr08mixntj8CTJ6kHDGh0TzfWIKiEYwtRhPCBK1g+qKaweieJ8Uvixd++/6qmPXIBUJJkCE7y
KIVIoxiNodmbQX0T+QmHblghW5ERG4sMOcgUkFztL7Adm1hRt3xbXtx9H5GkZsXZ0YrhOFBp7sdA
f2mVOguzMK4qF9yYyHKihw31h5dS/O7y8i6a7OPUOqbzy/LQxOCqeidWJ0uqlsmYvhcRWqC+jpg/
oVS4ME2YJTUgCEYa9Tv5l5BJnIGOukYoKV06xsigrdM/P7/qN2sF/jAtOb061Lq/FmDAWkcJENs6
5a53VQ2lImANMh6AMftYerdT6cijynyUD56TnKukxvBgurSjwXhZoHYvSibwl0FnmXfEVX4vGFUy
v0MPj89+U0frpEST74l8SZMR9M95DYaI/dgUyIh7IPv/quRjd6jXVq2yvedNFGuE3F8UmI2eYo+K
rs3Of/jev7kdHPAtobRwflNQzba2B1s24iRTXEjRVHrbwhyuvrPBVE/SZsfIwGnQ7c1W6G3dIERG
O/WknhX2DcxFoI+OlhfhYLsbBfJF+yVdp4iG/tCHG3S48iisWa9k5Of7DlNDIxmrft9PY2TFZcCY
ROTlx/crFsORy1wjv3Gq+NaxDTrWIVOaf/7Kv9sWaBgATsC7qjXf/ecXnMxPZNMJXzkrn+Ie5i6d
2W4/uaFx488FwyTDxucIdWhrFCPWEu9jNgjdoQtwUVohIrHY/cAkAoVtGcojfUxry0NXVhXcTKrP
HrUks3+xwQH7FqHw6crS+0MZpZb19JciwbFsi/rJdhnoimWF+eHAgOBptoxKyNP38x8kNwvQkgH8
BZXoJgjAl3wvgsXCufT9uD7U5h0ONzqzd0ANgSsgrsUt6Yu9GznuIW+yjKhLMrKEEnd919kXWUeC
WJtE8RVL4pvTDqtKhVSzzL/2UwARdeo5vKVhjAKeVsg/36TfLROOp2xHU9ZaOOeW9/WH76dpyhB6
GAsQRl/CEhGdKaMS6gDaM0Crt99L2aUQOZrd8DznyRPcRH3bNQtEMOtuw+rPhc3fzsGU2P+XsDNZ
jltJsugXwQyBGducZyaZlChpA6MoKjAH5unr+wDsRfersqqNTE96RmUCgUC4+73nLm0v0zJcrvw/
di46xKZR5inHfbItZDz1ZyeFZq5lxofoQAt6c1pJQZLP8vDYmbvRm/TXiPILhVwHKw5Xgwq6t7Eh
vXNo7fCacvh71phG/5fVIf51N6PDRvffmrt0vrD/sTpcJpeuORjTk6nVoGtT1BRlgEau0vFt0+Ai
zDN0fDZSP0NkCEKk0cEzLl0EoaU2jFSEUXKKjL3Rm93uP99b71/ffnw6JhuMCPiIFo3A/3dv3V4g
Pcot/SlLg3ab9aUGu0gvfnadBEfTpuaG90O5s330l0GpPhq6aXSjqUkzDzxCWgfnQRoB+hfyWhTT
ty0Qpl1vQq/o+oFUXuToO0CKtE7gRGmi+DmMurhFgN9VNVx1c3gqTU1bWxXjOmSBPXqzziFYHmWk
Igry5/I7OaDa6UxjBs1BaJQJPluZfIS0XsAO5upMbXlwM+HsrKS6gtNEObrULaFx13qlgTnVNOIS
HKweFS1KK2mvpesxN7dP4xS8RvVr0IruoE+tvtM4zEuBMWh5akvRJ/cojJ9R+QtSWLLiJ+7M8NLl
5isMYQK3C9wpVU7QliB4YC0kGjyYdeTZI4QetWg6ys7WNqQRvIsoIjXGQPGra85uucVeCIwp1ogI
FRhD4ggDTm1X8r/cZtr2/+ZGc5N5hBkqOeCr/3EoxDhTJrIlI2fZpKZiCG+lfrBcmg92+au2gfuD
cCiObo4nBWe8CaMbu2KXFD+8Ids6cVq8DEgdg1i6N2naP3BKebt2rrn0GWqZeoq4WFN6G/gk9VZk
rrkd8yIHhGY5hD45uMGI1tPDh+cbqP8JX5wi/9MwoZRylCI+NMf4mngA5PtWwOssynccakSHUUgp
41rwWr63mv3UAprG8IPLfDSG7iyb2XhZEnM3YV/AYeb2ZUE7jnAQy4evlMYd5GEt6/G71tQbifQ3
AEpaco7K4mjFwMvLeamkrkbYQBRom2xQ7larnIblkMQXLLRbMJ2IP7ti5PxR/o5owK3hPaMCddM/
YYpiz5VIvnH6G/ue+KdVjDxn3VTB53KxDbwIH1Yomfu4tr6LonLc5P5v28eWg38lSuE7D4kPOytz
bjnlbGXr0ZXdE/F+JrPyZkJWs6WdwIHzUCO3+V3aCoOMZ4bbrw8PZI1qCPOiPf4tem06YDj+aPKu
vw6298nsajcGef4Nxc2pcfjJNXMgqiqacinSpryw8f04rr02BnCVcuivjqvxqBrpnwbh4J3wyTdX
7xDdua64L2U4eW04jHS/uxszNKIP9desuzXeMP4wgvZ73xJblnTtp+dzuiIQmc7f+EEsrTw6vfWn
dRnKKZrJyFhBoDali+fYIoleRlqxjWst3k6YmXaePhEaBvvbmqpLRmxDgqrs7CWxuIma3gCNIOQz
2cSf4V9oO/T/LWHidxtWACEm33odMdyytXZTI26ej1NpzD5cJbHkdZvByjvuGM3E5VnX0wgKto9N
zS7mbC3iDk2HG5MKzr3zStcUnoi8hBakEdbiUAvcytQwjvhC3x2UoudcFgMnKvZPFDR7h6gfhPPD
vpshm8AEGG4mKBGlb9hbYhABg7gHt2Vua0rp7S1UKhPn0qJ+buk66iivvUbo12x+NQ1l568bbABE
FqAXC2Od1GDENyYkQRjZoc4qDLPghOol4fmlF9HquN8qgVvPnqZ1aAXqaE5wIn2/gvrJ0HKip3Jz
dYzQDvJ0eNUzSQekBvWshfpH0/eND/RzPlGZUxCs7bTLqlUjhjfz7iEbpqGL2LJJwt9mFtsvQ1Oj
91Zpus1qe5e1oK9sEK6U0MYa8JDcqTRJkCcCgeAKyS3mZ9NdZ3P7E3Md6QJ2c6h4j4CSbGywwfqR
VUpCeRlPWPLbZCts/Q2LS3UeGuJyllVYWGSOBXoIAYyPQvpfhyQNsS4sXADAsJnMcLiZ9Dr2kyN8
Ilo4IcmgQ97iNSWJaQ0GTkBRTBTErfOf+Ke6V0NYf4Ya7mnvTK+lj1PMP3ZTWm81nzU+f62wxjOI
3xFRcAkA3b7Zgd++JdTygPDobfpRLE9Jc0DnQcr64Pxwq3jE1FSYOx6pp0Bq1+WkQcxgR0YQJvJ2
8s85IcQHOYnjstRiYQV7VevnKJgabGqWBYNPB6QugIzI7Jdqf/gDOh5PpuQL093B/AcmqAmPal74
NqH36Wrpk7vCBBaUdn+9komycKILcI1TjW2YMFBGHEvHdEEIZ/Ba9nUhsAMFBplW68jTYG3x3Gvk
2UQo2o6DbSj04TjXJKPrXWwle71h1+0VDrR5/LEcuDJQXoUeZScQ6bcqy6995X5LyrK4Dj0qgwBO
OTiXqGNw8Uw0z5CmQKuL8eueLo/iNBU3gNnavnRN97nULesZd8rb8ne9Z3fsv112iceQNIws+sRt
OIFhleehICzBLp71QkWPzp/ZbklSPfIsRCDdmxa5G42+WT4pYDFzm2P69Cd4SQGG++uymQLFW3dN
mp2W/ytI8ks5o6bdgCSgZGzts2UUb7oZ289J4v8p+4DWVKw+acXvaLeBfMojYEdGFb1MIekB8+6S
6vJ3hm8VxmtW3HxA3StrxjUvbTnqz4owk5AnICDEWx9ZOuJgsJJ2WeJ8FqWdX3Xm84RhoZ52q/89
HIYhcnOVJHeEr7vcQ2G8fF4/nIp9U1mMCjLxfVmuvUIYPkeaYSf+YU9ufY3q2U81GbxIx/GbnjvF
dsjaq2HzIbzIch7kbzinzqRbS6f8Dcru94yUpTNphMZKx3i/DwaDctNAL0wDEg2lflcuQTehJsTZ
w5HGk5EKslByYzxZ7EgEco2HGF8ctihK6TibdmGU/aaNx9M/t+ytEkBFkZJ0vCzFKXkXuIwveWid
x655ceU0niqLcNQO6por62o9goBZMVfN93VrOiue1Dl+IK9IwtEZBybao/Ixz0mYixsj66+TVXvP
YELOHCuqA5eIl+fAiNjuBKmeInxzFErGVcilvNsx0hrX/lvDsjsth6SgJ/FPG7Nhb6Qqfxq07xYO
12Vr5uEGaIIu7dnlR7BtuMamkTOc2DlDkLRgJ3Omyvo4PRlRxXXtxu0cTLBzFGLBQdPIeCJNYFvY
CWkctU+OBj86Vna4w06Z7IpuTLbNOLzlgSlf4BscRe2tE1p/oM3Ll5SQqUNUsiwxlWa8PWjwVr8h
o/tXEEOXCBr8mpR4TuxRu+u8+YUIYPNo/GVNYaCA5Qr2pDgRC4tAOhiIgfBsVC1Ze4BPeMTRojam
nUNHnQHnbqxaaJgP08/qLXxsQu6SYynI0ar8At97jRPIxCRblFF/j+Kq/4C3vK9MPblgfXyeFNRK
OsAjRBYep1YEG033DlZ7FRAuzgT04Yyfafq0vO6V6tZlGvwv3zwz2mcyiZLLoJz9UlyieCBGafLb
7NkCr7W85vWyuI3+YN285oO9ABALI9Dn5bmm+jkSDkq40tx9Xh49h1HZXZtu0iJzeKZeAsZ78r+2
IV5683+1/HERlPrVtpVDO1RxUtej/kmDp0rE5/C5FBrLoze5IUbXuqi2UZ1GB0M3ydfsfzkh1Y63
/GLH5koU2zAX2WaKdIKt6Rbsw6hzj0alP/vlDBApnRspzBCcuvTq4dvSe3SbslXjqefIzbsaaYRV
InVk5ArmNRG3scRz7c/IzN4KMS4Wp6h1RpZSxU5uViSWokWGnRVtuuJ91Hi7eqGqtpz9vwU5k/XW
z3fLi6vsLLkfsF+2hZmQUyUJgk85FVIBzpj7rmP4sUye9QZarYA9M+iDQOzRx+fRgucZzcOQ+XHG
IolkY6pWA5/rqEFpZvRAw66wDsu1EhakNtmRBZD6VnlorOxbw+B/pbOF7h05hFtVyOyc1R1Qqmya
PUkkwue0QaToh2skf9qmxpRz9HssBaCBdLv9yXnywxp42wXzPCiIgsMYZOA4tKegDl8Tj6xLtCrD
PSnSu4jgAQdFoV1leipQBh+MRH7CHQZjZ2XZdrAdCJ0OD0XhkaOSZDUaMx+xufLb/LQsqClkF0qn
juTjeA6BHQ8N/tWbbAqCKAJgqg6trDTsXiDBc6egf4C1al5870BGj1Xh7Yli0W0gl+AsggW5tqzi
Jeuc7JpbQbQDZshZZUp+l9rbJGb2K7PoW6/xUESaRwHqgZPUclhNMjzJ3nrWTSfaFrMCUJccoJcD
Eq1sbVc77m6a57OcRSDpR8iTl7/UJUbIUKOYNwndsXPNPMgWfmVhYLM1phP8p/y5ax5lp2ubPus/
A9bQPixBNCqbtzu+lD8EPoHXMzCm9gSSLaUbAy8HL/cG+MgMdpHkuc2UTg8dm698QodKOINLyxm2
QLWtBaEJdToD+mY4Ut4Ge44c+gHmm+LEje6wb+zhbPvJPm16tY1j+ptRojcvk9sidLRgVWZtgb82
HkLAizVsZdPwn2LP/7aMOARYmo0HI/u09B7moIe6rnDApcjgTGhK2YjlpS5beFa68ZjS6VfWRBzA
bQX7p3Yu/XWpOKboJWrjfp+EEkufbuylTOSxi8dPbQw/0xFsZjJk1BIC7qT0mGFqgdp32rQZXd34
Grd4MW6ujqJ0bmKU5Dt0J0Kdl3AKrvJPGRuPWFpvJZ/o1lrDp2u5rxFjMFxdSbVD9H+zfATvsanr
5yBz3kq4SFBPmFd0plVwoRUGL3O8E9M7wnYPo1sEiQmYz6duFe3O1JEi57b6Luwflb+bkjndtJIa
0ErS5gPZ7ZJgKr5p0bewg2OeRW+hWeekBOfpo2FSNGGVfFlOjTVToFVv+RcxHwdkkqFsNLSMVDLq
PZv50w1C06YsVfJVsZODcbeb3Lrp4TNW2visMa3fFhasBlrahDJFuIuaNPztY2qH+4Sip+p9BpNS
kIAalsWuLAjAIAK1Py5rB2owRh7VEuVWGdYutCx6MTODqtTNj0BLoa3Z2KSVTJ6nVJnHCAj7rsmN
H5xb0f3PM9rBc//YYwgCYJheJsY2riXUPWJ9oGwFw7SoTOzkPRpIB/S0JMFqRfPB7dtmU0Qkio6K
lZBlLkHZVp5fzNBLb1y0dah7N60YkmemKYSH6Hc2dIlUTdtx3jIp6Go45Y7NqQH07EaAIviJOqtc
9yBHNg3wjZORFb8NGw8xrJA/iWXTG5wr3z7THyrGh2uXlkS7a5tAuVt6rMWpGQZ3l+aiPmSB5+6D
OHoUmny3bXu8QRKAmDXWOReAhudyA9ve/iU4uD7Ll370gp2mNc0xomdwW26hrO11M+bjxe3uDK6D
DcJoYhTa5Gfn2WSQUDthn7boureRsTXcuREHCiq14DVRZqpDM6mLRcgSJ7uheooSMlm8Pyl5Eg8y
X37auh+srbGp98zZruUYiZse+e+o+Ug2E+oX7PvD5Mh32ufJq9f7HX6Rre1EDbUAPDUu4A0a/1e1
QWzICnpjuAmrUTziamDynvqnBighjRIyqywidgmmeCbN645wLLh1WTZuLVLVD3la0/BIRPSeWMGp
zoxxTcpM8VzLBIGR7vzuLUTK0uDNEeAeQ2TC/er6CfKU3I8N8bkwtqNr6aTusUxT5ByyHI987Yc0
gPdo5Gs//IzGPzyhIXgqoS/hpLHPJMP+ibwtXlbnDxyQd4f3hWUt4NEfkL/2hTKdPw3kRKK1vGfl
aFvPBZ+AZQtJMQ/VdirCjsZX+oPWp39UqOPYUdIfKC6TA3t9u2s7FhmgcGUNCesmzXZNTLIdlkNz
mwgr3fkOccjmCGt3nv7VtdbthlqebZSku3CMpg1aIuLc8pCwtOG5SOzwjxKDSarhribH9tigm3gC
ZsBAWO/No26XVDXUN69Ayf5MsX2Y2BEvjZ/t84wraoWtO/u5ISp6UUWno/kcI8n3CsDbjkGDlZR2
VOORmIuj8xJEyKFKgrS2cei7WPDoMeGKv02G+TcYh+KQNgy2vdRPNxBxcXzEAKPbNr24Ee6QdHRg
r7bj8EcvNI5MuIWNrvIPfW/sAw7yKYN7JgGZwSr5O6XFfSQgMCIEzgqhJgYZ3rsJiVZpJpj7SbAr
De03F4a3BC2NVZFzWh5/uxmcFE4JmlQHIODm1omCkxYExOl5ebyhQ7yqe+ulYVT/1MRQy9P+R6tS
c8/cs0dE2cwxZSBY3Uy/8nqa1sa4s1VEjmMmsD8lDZ1KSNG8hOW2DepyBRCdl9UQX0dRvYDLGbZd
6VP5qJTwceN7nPlYmUhbD0ghwBJtsBlH30oj+1ZlFv2HNsEOF9zLhmZUa1KtpDT79OjW6YTOIxnI
V23lRtA0vBOp5e0WQSgCgH7T008G98DAaQL80YZEIKoEDITpWm8kPcIaFgQIAIkCU4YbR6MVDPSE
usnSQlIWSdxIh1/1xKMNUrfjwkZXDaiprxh7ORt9wIRjBfjjZs93wcO3z0eyiwb/7irts6rLcG1A
rMI+mu0ysl7WHS+wjTah7qqQRB8znQE2K83v7MdAt3itDQbYVC1i7YLmABoH9GoUJ8JR3lLD33sZ
TGZG+DoxnJSuY13ucGgSLBJ6+pwVcfNHylfT+bT6rtuOgYDHF2KuTdFpef4cr8w7qzDAGUYcymJP
YMosVilFFyPxisImgQKBDxER6UHHcbbW2Hr8FigDvZN8o7v9MdBs/4gE9W8Z4jYkZq7baI0L7WJ0
z1NpPZKip4k3UwRTl0kWSeDXgDzLWdSX7Tt7OIZD9iQ9smxDVIruym8IVG6Uh6RTTtuclO4tpBzf
DMjZVv1r5vl/6RLSsqp/OIReABhWJGJ49rEeDGaJvRlA8SD6lTjnlS+AtgVe8MbtITa0G1/tKHmf
XCxrmc89brXuSXKwp1rdwSfnTKcFsK187OqEHmwcO3nUtfU3cav3UIqH7GrAduAXQj36EUNdB6R4
N/g/SUeXxjYyxWuHonVV4wXbZBX22t7+4TQ2gAPdACJbVB7wHzIcQy3ig1tcwRdJAhOvnPxeApch
LTlb94me7hsDeumI274FrircdF8P+doJkoec9Aif4fijtTgJFjmnMnNyta3RiFV4iziYbm0v6DeR
bX1Tg44NfgST3Ff1Z0r8bTPgB9fr5q/TdcQuut1V8wMTzbo6DY76pkOq2UwZX8oFYtobXrJrRvHs
ZcmTa0bFcSAtCdLtyof8sRrw7688KzkGkRaxhsuR8J14H1h8QEGD+KQ050OEcXdiKbxbgPBhyKbY
bvYug6I9Rrg94RQEaHfqpDfE1NEFX8m23vD8Gxtk4+1+japb38T+cDQoYEFuOs2mcVQLphCktu9J
9xzzrYriRuyOdQx4O8KnyKCx4bfWsGkXOljcaLDw+xCrO/BobQjROGu5RpxR0ELS8h/a0FP61CmG
QoJJkP5yVqiPmhE9dToFOxdzTYB3dOlCG8IUMoo0H89OBnYftLwb/y5D48NP8WVrgb6va+dDivAz
Z1rjkGgM8sh/LVPlrchU8te+I8Eege96TkvvNIruZ2Iaya1XZCciciZqV8H/cIHCCav1z62tTjEd
Cr8FGBQ5TXA3oqa/w+6FgxitaxUZOCnb4TZpwTXWknAProwNq2AVcy36XUciBwQ9IbfKMkERy1Tw
8jb/hEMXAHgNOSEU8YU6qz7Vhvaw+0Z/VQa7p0oM4zp18uSYpXfQrAhJFL7iS5D3v4EWZTeh/ywD
56PRSlCrI2FAqXFyRQf+CAYAHEKvOaRc5XNB5U/61GOC0XAk5Dvc17gZD71V4XIgSMkzGS64nVJo
QAgejzObdCwvRMoy6DS6q5+EM01zeAzBGjgmSFQBk/K8/FIMJCe0oaXv4Lz5X38GFvTTmeAELX9U
BXmziboJErNR2JflF5eanbCAgPAJL3B3vV+Wp9Tyf8UgXi60Y+Fo0xTZgCeBHWNZkLfsRqOKg4wa
uWB8unGMaXmDtSsqg8HcAiNUyOTnVkE0BTS4qZOZbHS/Q6vtXpm2+X3yIlOlnRepZyLgrQya/yKb
8YFQ8Dh7Bch+cjxycBTS1OyvdGoaSJI9jWQKe2qMb54a3qsKeVUhC6aSFGSj2fdXzXgIEeZ7zBKk
/c6d/0VwXeuNfzApWTQaswm5rdRR0VvFodrM10ZpeoeckMp1maCw8ermt4jKLXmhQCiA2yFMdIcr
BA3copagfQpYloln5ufdd5DVQlrTVhHf+tyS+bv8C7QaHz62aCKTNAR0DgQBu2YZ14SNq7jGNe8h
+4biEht9/WRU9e/WrrpTh1s4bQx04LaJabQ/AuBvOMqq10XGVAT+wUkNpszztxh67dP1tGqrQ7El
AYndIwy810Xxg9TJvOo6acAGPYozMRl0jZ33TOs0uvrjKdCNuxUM47npc9hocymUt6G6esgXvyRV
jFKa0C4eIyr0FT8p+ur3gTiew2eGXxB2fBBUPA952oQM9RRRrD72uyD1uovj82MT2rp401SyScZp
OMC3FStPqx9xMqkjv0n3pTC1HQUXY3kGZO3knm3y9ahDW6IwqwYEFBpEdPOWWZ56v2eSr6ajzszO
nCfbTlFsy7x688uMfgCZgq2LEc8pkUQ5XsO6mb9W1pA9KlvhXDCE3nof8VuUVxW1qeKc7pCOi0gE
uFSn2+uSNYHQFBKaRvA3p+p0t0xrCi/5UaNkw0Ft2g9NabzD67PlBZw7ibQ75TkneKcgBqYdmZP3
IZ6bbNz1gaOeaBqdnEZ65xQ+3BTNJxmyupduqxwgpwRpkq4kzJJbVbagFiMn2PXQQU3Rdkd8E8xj
nP6ReR0nrrrTkITNjcp5ZCEp4Y36TFBwd3bNK8kSO1O45UkoLI6UweEOJYe6hm756vGIOGYbPgRA
S613rYtrjk9cUYzqLoQJEeIzHczk0wqbatdIRRrxfPGkiwV/agl7G0JLPn9dvTDxnnKSK/WJUqyI
YvObPSSHfu4f47e4hTuN2QMvGrsklNktfjJ7D88aqR+93RbnIaGb0Vg9DFirtg5BgwDAMqedmwML
jAKH+hmw9DyzL0r0PHrwrUz77z34IWZ51MPz2skrRWjA8Dl2+nAxSiTWxHcuu8005d45GkuE9oFc
l0GsaCy4mPNageEk6OjUAsrwoX8xm8+uOoHC8DibZ0ztKDub8MmD7uHHJf2NYZOTfuCH2fTLU+O3
OOG2keAznIoRh8HSKjA4jz83UCE5+wKR2sopBZRPKwueOgUtjx5N8Ej1YIHgoAM5bREc6u7znM4a
dg6NlVrbpPplpJ2zW0Zho6vMs4jTt2F2ObENEIbLJSKYBFiAp2fMI2d9aURmM5iobrM8qwIP7nmy
q10YIFYpawMADyFwITV44KK6G5CcPUJ4uCrvkyvCTrk2Q5cbazsoCDLoIimCtG3duB4P82R+hZ3S
SshINJixHAylylJ/Y2RR7xYZWs/ZYDUpOILLMqHZ420CGi97jZ2Z+dsQ7yN9+Ig19d3JzB+OIJmh
bBzqJ7c4GbR5B+ENX5NQV0G5pLMDN4acxa1M+fIU2fjtwy1niOkduE26TpDd+A7pdeQJkVs5T0Qh
RiHsnFdpSozHwZXBL42InmWBtAJmSTL5BW5ikUFjHIqfsFm1jZx8Yqlk/xhtRIZj+2JSbR6SmIC9
IaxgXY/Rb+JZ0jMBWdy2Qa8dGtRd9yqozRYRmRuJCiBj9aTygMTWeQbCOnUQd5nU/0C0sHPMEiE1
H3Wdu9tVf5YK3CLXZC0DBbvFUtPKKHSwaB6hRvasxSjR8R91kxjuTNwBZDPZkFO4MxrJXGD+jmNs
zm3U17yu4ApWfhSCdeEqTCXhArN+NTRHyN1ZJndcSobaLI/ZtlYjgh2Gs3JwlQedUSBRTJ2NJRj2
CnrRdAsHdYALyiQ1CM92LQ4MjXsmCRndIlvfsKUC3g+ETyN3w/cJPPRYvuyNVy0rLvBij8tHlxHt
YdWF4x4XlNp2WYROoMLoZNgRSR3lN95f4mFLJuahLY82jVKOUOBAOtLhivlplxP+v84Qh9jwoVqL
L5EucoQPpxrYRmmsLkMdyMC/NNoLwILA2vDYpceITF5glznHvMj7et37Xvw2lQYHZNrG6LTy7oTZ
7GKgVCCYOIRyizBsR1MbbD5j8WNOoxHDyarNC7ISvJRJLQQJ8mAhUNXJ05JN7NdefHA1dW9Dfbin
lnWHD5bEnnpri+mvgLN0bDKn/+jy4aOBqHJhRASMm0d4qjI0O8SwwDO39v4cfxijOb0QfnOkuqZS
DXZsXMnRd6L3sET3oRVk+tFeYM6RZMZ62Q+tImb/kle0XiuzgGA7WXGwLl3SuMvec56imoyJZbF0
hqU/1zweeDrLV9gqKO/ELc3PS34rajYy3bcB9RGADVfpl5TXJmh2MD9l1u4raIy7NgH4jnHAOzha
Xa9bg6RSm7fivkX3+sE9ojKbQSKp1G9aUkJrqium3vUeB+OBZKjo7NUVo8XJvRHfBkowhEAdjdaO
VLV0r9IeFJ5WTzsU0zX4EyafpSE+XOCWG36uPKbM/QDG1e4hC2nHeePfWPrZXa/ov9qGwxgrGu99
YfwmJyK6GDXCkrwM9At4ZE4ai5RFZekLQjW4Ryq2EZn05nQgcUG/ifkXEKzOKnyROq14LwnPfcwL
Q0qyAdtZLL6kiI4T4wNY1t7rRGUrvDZ+Y4hhbtsBcYjgkd0iRyofIXixtQdwLqh5euPwhwGTblOD
fvnan4cSmDh5AenG1bhATVYj7inHPQ7o4qBKe28WLdw9jrhH9PJbFLHqiGzkMDT8Wxm6nUUXEdcf
Wd+qQ9kyJUkZWRzd9FSiGTvYEs7x4JHS6ZroZKRqrHWqioxgQQ8KWeDDsQote29MTFxsyLdD4frr
ALgStax59ozuIUKce6YRE7RSeLQ+ia5EFVLdtK7+vryKiDJK15NMwdLG44HwCu8KD8f1B+Yl+vfI
KhhzBPWxL4A1yPlMKxr7qmKYx6ojKDhUHSFSynjPHY635qDDq6nG20BWg6VS62uPQxjGkNOM/mhR
5z07OUmBaajVNyfw3m1gxp2EG8zs7I3QnOGOCvU8mtY5VsGdL5qgiCIIrQWLRHPRWrkc+Zi00/uk
2N3GlOGFy6y44fuv5wANbHPkD2roHJIMFOxyaq5Zgze/LOxzVdbJ2pM0RCT+1lYJmq22wqOWJ0fG
fcimNPcbizXZM5AEtaiK+STHERLLFVPiDCA9BLWEw6j5aExNPxqtuVFOfMtyTduTFUt5k4iSrETj
YyoDlOvqVGaEbEWq/L7MYENgiwQ0WPHOzzCLxnmtHYcZrFYi2jw5HHcJ0WypKxd5BSiAM2CurBzC
hxXCE5bTPq+VTw07nTzhv5k6hPflBdblJNIRsHZ0Ru/rn1oO076KL4iGyn2RhXJVzSrl+c4ys0dZ
oxHwApLX04xjHjjWOdURgyARurm/lgJOFRstzSwYz6A5li2PfkI8H/vXkty5E8BtymZ2easzvncK
YzKGB4qxICIXAWjsIVUQdGc0OcXJc6m64OxI7ZfwyfQyRd59A10Fgqm1SB/oBdVGoUM1zHhYIhty
5vIFMoJ8LxRAX9rgwHOgBsFDXYNkbw+acs19b1sudi61Lolv2DlZWm1wVjc8kVSkqV23a0co/4m7
txmxu52XoXlMDuzRQYQ+q6S0ndS7N2J0su1ySC7dST+Y9tXEc4FYqzEQcpgdPmfoUHFKR45Dl+8C
Zk3tEhimLI7KLE0gAt1LVRr5MW579CwzQpQQB9V/b4R0DrUXjltg/Kg0mubSt1RyadlMqyIMyC0o
U3llCREVvkI1Zl+CITgyIesv04BUqfPYnNigawmC0Ghsf1O74TrVyPAqfAPrJadKSwwdydYIpXsd
/vcUWfFzpJPWFsyRLIGzB3lwsqNSnkly/JPE9bCqrWZ4QqJCFkDIWSL8kIWXbhRl8ykcQhQppn6K
y5omb1Fd5WBctA66Knbvn4EQdEbAq62cLn93QtIyjS7jzdqfANnxiAX06O36Frh6tSITrd6TKvHT
cafkUgOHk76bHbKJld066mDxqH3ZpyUya+oz+tUl0sFS69FOSbK4ZyGpTlQIPqEbjU1UEdadkFHv
Zanj/BqjjMMM17JniU1YfJeQ88/DADbF8XqGbOIlwKi9NuFNo3wLBacMbJUGB4hDZDBfQZ1yWRQQ
waABfZxPZgIx2cHvSReVpT3yqcg5YaQm1qYiUwTK6N6FLgwuon3wzkGijFGexkRqHdL4GM+U1yH4
lZvg/SKDcsUopEIqDxyz2vaA0k7ONDQ7x0jjXWUUT9SuPt0OkewqFe4H9Gr4eX8FZRhs/rN34N+Y
d3BeuDNGUZg24I9/SMrLhpPNqBrxtCgOSfIOnnQR4wg8daCJjk1H4eaRQe6UggrYkPKwqA5Elbh7
L6Xx3AeZQBO9AvBpn7mhK8uVxZszGm9tF2ovjR4JbFA5jRgmZjGH9MT8L+6Mf/cdcPfqrmlbjgCr
9A9vC8nddHqKZHrSjQnaTwz/0YlUcZUQ96apIYgWnkIbopYNik5diWhot10VKoqVwTqYgTR2Y2MO
P2uzXx0PHqwfitngb+vGTwEcjndNc8DTaUP4NnZKXxsk9PznuyBmi9T/dx/BXoEIYwCfEpimZ1f1
/3HnRJXfd22geV/C/twM1CaoAmpT4SIiy33I8bPKE8/ChEYABENQNcSEWMV/NUv/q3/b9T3hQKgg
rkY33H9YY7u67uIikxrcayp9Lbeq7yAVabrl3abM8xIJx5iv9YFsSy3hFJAJgovwVyBHcgemFgOC
UzG/QiVS7ar6lUZ0xxJnmJVBxPPOfiKYA7B3Xetg63b9+M9X0vy3n9+29NnDJQzTmP15/+dKUqvT
52mm/6HsvHYkR7Ys+yvzA7xDLYBGP7iW4e7hIfOFCEmjNGr19bPo1TO4mVlT2Q1cVFXiRkQy6KTZ
sXP2Xls55UYOBasOTn5eGDNXh7d9Kzjo7SwE8mG6ECyenlCU5e2Ur+FlnNEI3ymW9RnkkNizynxW
S0oYANBelj9nTROBEX/2SqLeho5cRkf44ZJIyxjqPqtUFsFgTTUtW3Yod7eBjAI0pE67KKOaU0vm
/gFa8zuawwB0pnKMc/F2uZbxCzDBT6zM7pzCPDEB4syHyviui6A+TQfhW613+xB9qDo0DrRtXJB4
74VE8aAWuintMubHy6Ybtwbo7X3mYbqIUY52mfiyrc/beUSFj7z9w4f0u6Xd5apVRzOgrzrejZD2
bx8SnUw9qaGznUoM78sihHkqcYCjM70azG5mpMaRgW1460AvmhX5K9WSUIh+m4RIx0Dv3oQfA1+6
zXTmlJYZk8SI0WobrG+HudJC4VNN2hILTvZfnpHbsbICADtzQp3pj+YfKHiAw0znV8shEpAz5x9t
3H/7m0IeIGXbRZT/Kw5BmozeRcoApZpomBb05+WQj596VIBgaEeDkxEOx6jzl65X7lSFbK9A65NF
ZZEspNuFWKt9R5uFRQ9dLLmbtyLoJmalywtplQQJkt+fkdaL9R8+pd8XJT4lwlM1DC02v8EvT5eh
a7mdKViDsR8fVBnSZCzJX4G+nC+aZGrVNF16iA12xzqsiRCKnLlnVhzUJyxGIJtFpJbhCumMdYiq
ZO6m1LUE5fkoExPOLolxP6bma54X30irwLSWcDIy7MQr/OrG7Pb0FSZ+MYnzpuq83a0I/edf8ncY
D6+QpcP4sFTDsrDM/7xeTLCKLlBCHfl3TbdlLJpXLYmDJQ6qmqGv6e9NuNfBTlS6eybh5yUWJAwy
vlvLkeCctInLXVlb1qJTw8cgGuJFlqJwzhq3/8NW/TebBNHU1rSo8fKAGf5lq1bUVmMSgvsrTHiF
44ZbhhkOAr4g+4tVG0ioyW6nF0PDescw3LMIBQ86Vc7/cNN+t0NyJa5leZjtQVG5vzh+O73QR6VN
8KFpiOdEH37XXmUcjVVeGerCSjRg9BD2twbc/ZLR0p5Um7BIt7fl365cZcZtk3+wuE7wxl82UXeC
NPK0ToxH0/7l/uDIwuFBZtOpdWj4ppPMGKGy1ofjBuk9aaDTq6ZlzgLNPumKh66ATmHydlnMfAdR
fsoGiyP+PgIMFUi1oiDcwDX6o16imJSq+437GrsIdcgfKpi/8Ze6Gs5jPlXgv5at/rJrUeRJiwQq
+zTp/ZHtkhyH/N7L8bnd3ia35WRQYB5m7ux9SabBWk7u9a3cTarmKifbdwJq+A8f9N8sASzTDg6s
qTAByvPz24EtWTHTPrZOt5dRd3LsLI723cOAnRs1vg1zInTkRDP9hW+59fi0jMP/P1/I3+107OeW
SqGqegbv7M8XopSa6k2jl1MyRsPaUNhxI2NLmGLPyB2yAye0YUVCw7YfY6r8iTEjqeZI+SQB11eJ
AEhJeHdwPh9FoLTryLd0/OT58dapsIqOTUQ6R7Nygj9d+t+8LFw5R3Nbw7mv2b98tgY4QGoR2z4R
kEWKcdE9J5n03JmvlpiAqDEANDGKEulH1qti77uYc6pOp4fQya2CpuGSdULDhcEfR7ieEPCSbo1o
0tzEzQtxiSamLL9bVoV2zTwOr0rUqLvJ2/Y//wymxdLk+dRZK38trXLTIK7UcNyTICgapJ/SPjSV
fX+rnjKRPneuOIkOqoo56GvGD84qJnVtKY+yw1ByO0n/hfyR7YY8ErPBZmrD4CVQBnNL18f+/T9f
8W3x/rmsdjkdO4B/QP9Mmrefn5q6lyYt9MY63cSSrYU20ozpF1VDuEJTwmB7tD9wKPgYl9LT7eEl
gfiYWvTFXKMx5lM0+50ZxltmnPHyn6/O+J1CA1ZNYxU1ddNzUfr/fHVNA1R9jMzwfNNqSp+BJOoB
Y6lMeUfewHmrd5Dm2MC3yfPtrqRSbW6rge8MT0wQu2MDQeCa29qzjtZnV9oX5KUdIs8G7nVu9XOV
DjihpTOlhrbHX/XXuK+CwFbF1nBRHAV3v7W+GWBir/6glM2InYuh0frxsguddag17taZRHX//Mv/
DetrIl2a2Jldjju/8bUSqzMVUmwJ55z2B9UNHsibR1Hv6aQxo3lZC7V5dMtA7N1R97e34UcSm945
iP6AKmGh5Ub/8pi4ZIIANXK4HgqMnz8IVLCdOVY62PZp3hzQHd/mKVgKKedNnIFUotlcGvSw4pFc
oUyjTkhzQSUXHvvcxZiEFaa1Nfh86uSLjPDT1K8+7yLa2UveFCHSD6IrC/Upye2OzLoMDPn0j9FA
KKcRCbCkvGBcVof3mUkz12nb8aAprQuW34nntypeDi7sbIlsOM6NB2MSZ1dkHxTEbcP3wrLThC29
eRKZherUuOroOJCF5vQseUoMnBLLHBEHT6kwftzWksyO35IwoyFRasekktqdCNKFUTTK3MsqA7dK
UhF2t3c0+da0nObIMC1mty6KamKxiooXzx7w4EIWX48g0maxSO1L3zlPtFOQT0anoO7Tz8xMTgpK
XA5LFT3W7IBF0rgEmbu6KfmjGqdtZBYLC9MnMxTwtbIbg0PquPdB21LC88kxxkCSnGJS3ub4STEJ
5+EOkd23pZYwGn0Oop74DLPOOvzPn1MQkpNvGrqaav66M+PkiPHh8ZzeOrBkH9ylpk3xKvRPV+1R
N8UDTRptGLa3efJtDXGbqty2iAX+cC1/s2B41Kjk6cJ6YAX+pVYNPKa2jNTDcx8IEpWzwV7evPt5
p+7wEbWb2yXcqCRfOv7ENQfWYl4SwOOl40NPO3dRVvXKj/Gc4sQZ/3Bg+J2hCnTb1VG62xNT67cu
RmsRy9iVFjgfuq90gOYBcPfXMsW22ORF+QR6fil65PSkNLsbY0QdLthvczMEccOYcp67xruosXAI
mWvzJhJbpyV78w+38Qak+fl99yZUjQ5YC3CS4f6y8A4tcTOSZKqzsJUDshJ5UKZ/ONpwrlQbvRu7
VmFJLtYslb1AvoGVo5jrZkv2njc4R4x++F+1YakmdT33GuCNtwLp9kDfDpoK5JspSsaaqSg6raEC
O5E0+rMzdubRwKJ3sYApxp66IFDBXgY28Yn2EALvzsKn1EvdvVOVn15mfGns62vVKONlfrbbq4EU
ZZn7Y3AkZ/2hNzj+djlnDVOpEG23MaVQxcMx0MxMgIgr2DpL090aKKrnGnLrLS98Ejb51m7qp5tz
LTdxrCpFgDinRTxQRI+aZBgZ47BG/lzmx9KSIL+9bguhT5vLKGnpAZLAVOe5v6cB/wX1QazLqJcr
Zt5MVYRdHkXR3eG05yb0tbyXOsJSYm4gXub4jwusEIRrGceuor+lAGo9N0x91gmJn6uRJXoxmRl7
MOdZfi5Vu9+56NzJ/c0OnUQOnJBMjsKcPLimG8Y7M433ZU2CYyvaaGXyV8yi3tGeb03kvI3NY26d
yUhTVqFTVVvNGn4kFSrLfqI+pHlVkwsW004OMVlqvTB2buldBjXbDRFt5yEpLrdhR98Zr6reMAhN
godhfB5VwsFhPuxrkg/nlBqME1t9S1drfTMbS8Q5i4JRY6fLbgljfcBmbqqoloKcqYu/c8PA/tRD
9HDjn0jB+u+VOw1FDcisC4Fvaov+vKcFnTSZXSfyHAiFTrgRm3tVHzgnmoeeOceuFgUZQIO5Zxih
n2RQqKjVPIwbRDytwintRZYx2PZ+RmmnXD1SI5iIjeuQZjgZ5NAyOqaLf3gzfy+VoWapHCx1QGbw
E345bth1UoyJEhVnOro1jfb8QLiutx80sqlCDeayhfRuXmQhegTUy2au4lxhl0KTCpStfNSt2ngc
QvH4z9dl/EYqYsQCrMilhiQ3wP6VsSbQhCYpc+ELxD5kai45fL5XruxK2THLRtPlNWRZy9ntfWrj
komnjlFy6oPcwEpOkm9sM39OWEdW6kRa4ZgKrV8Nqv3tq9BypRuAYAKBwIQQ8h1/2cSMn5MUMyCh
zAgrQua1OgCNsLy3W6D9uY0MiVifVQ2tB1HKcJOua3f2aFEv+rQnNZClfzgEaM60yfz74mkyPnNg
T9OJoFz6rVhymPPnVjM0p1vj7Fb854O14Tw/762uXbqkw6yUWr40NZqROW0v9xDkzLluZvksRXlR
OeGlKWeFdqlZdb3QfhIi+asRN9JC3QkvON1KMdV8kWZdb26Lq/CZ02oF64AfVeaiy2xU047V72qq
4AUenPQo3zpfIUfccy6tJRjOOSVaazIQZn0meoy4iMAtxFe72k+P0PDWDSOzK6UcXsgImOJQJ8g0
6sw5JRzCzKzeoGa179qO2EYyYT46feivg+483agrg/qja+sDWkBvnloNM+5EvuqG+WFYeP2g8MmF
Go9LXQbN6mb8ipyaRojRY9hoqdXSxspofMqF5zAzFQapAAGSRQP54HxwB7QKrrGusm7u5TtN0Ql0
lOrj7fkgSixbcfR+jBjzxy25JmFoFujfeEhugwLbVLY6A5njrdIb+hIFTlMeHLp0cT4wbhTOhSFh
suEXCFdFEzKsKY6qg3K8KgdjKZPwS3EeAsPYEd6rwlkynMttWkxIKrNFc5nVUEftzIkXVhGLlYMj
jpl/BaDSQ9Zv9B0ByPm8CzrjVFUBeC/y7Jq4jVfuxHe5/ZRCz2vGyGVxuv1SJMdhkc46BUeChOXC
09/WenEN4e9ORzQNXRr1KHk4sdu/4W3KlwHpzlu9JJAKGPQc2X24vckqTDeYlFOJq97JqmCvoXhD
o4uYpR+SA8kc3kYNxbV3hLaFbg3oRj/rWmOunbK+b5pyczunCst+0CGLP7ThF4oNdeWmtrnFIoqb
JuN9DpqDYkrwb312ysA8AzhJDhlet32m/6lB9OsRhT6s6WjQwg0bDtlvHXPL67Ih0kr15Ded2FQO
BM8xRs1YWSLmvcNTbIjqrtTA7bFFdRtCJM2/yrv//RMTufrP/+DPHzIfyjAQ9S9//M8HmfK//5i+
5/99zc/f8Z/HkBNzJb/rf/yq9Ze8e0u/ql+/6KefzN/+X1e3eKvffvoDzxcJMpfmqxzuv8juqm9X
EXzJ6Sv/u//n//r67wQ/6A4fxv8/+OEos/or+wpK+e9hNLdv+iv3QVf/RYdU9VRaP9TGFlX9f6XR
uP8y2ekslfdqCndgi/6/YTTGvygECBzwDL6JvBg2SvIRbjk12r94EqZkG22CvTm2/T9JfQDTMxUC
/7aeU66D9aNrSsPUUjn//tIjwRDZJSEtb97O6KpU8oDlda8y7cvV57a3sEPZR01xNrZvP2Vmg48n
v3jwBJR0FeoucZF2fkRQTU65rp5ymh3zqKDjHGJWi9XsUc2LtWUb6CYiuQlc/Gcx5/pYsSa6Otlr
SvjsktwL7LNG0hQ91g16gW6yKRtDhr2jYCg3mle0FLQYC2BaTC4ben7dXqY5omFjm6LZJDcHRX8a
vdRp7s6bVl10HEPsrL+0VfpFsxj1u49Lq1O9A9JiIg1Dia9EviUBKecJ+gjXTXdO34g5awU1sytf
s+q1D+P7iI7jTK9w1Gc4A90gJXE7dl99v3kzy2oft+ULmodrRfRKmL4GYsBHwqSzJ6ZxnwBaW7hp
1L7iaSgBSuLHKNrwwF5DjCRBfPskTJ+DOvOf1ALLYZ81/UkTvbUq0ro61my1Gz/PrkxcyKSvHkQY
/1DK7LHwwDbG5WvgBQhkgGkuaGMj6TcVlKIP5kDEe8OwfwYUhwU90i505B4H8iZnnDxYVqsqOk2o
RVqtW78hl3KEGbUkU6FhzI2Oq5EG2tXWfR1qj+BNz7/XckrU0Xgy7HfHjvqFY0IVLLBS9JJq2yvM
GH838eVaSEjfk6GBGwp7q0JgSIJ2OKrOLDEkrI1kpfWEyKeDfw/E5i2sydiyqiPZymzmJmY0l/GQ
l/b9imJ84Q+2TV578iHGZxyc6jwozmGM5M3ttHxex/0nAP19VaM6iBJrXdlWs9LZCvkNNY+Z5ikq
bXWRmF+jgj54TP3nvqqPlAKrKsV6oIuYynikjZHtApMkxCF5TqN+xg8FrIwsbCvoMGixt3NjmW1G
eskC8U/AqW/VON6bQ8kx2MkiC/ynvorLuWrXJDgbJ6/GOtKphPR5/icH25I0U4KQ1bh+LHpoeqFs
4QfkwaIwshc6T8i8+wcwQHPH9pCkF89llW3QgW/EMB4hDaGONgCEjI8UkUcv0griRiSuElPdRGaz
bzIlJmlPp34x9rlZbvUxOBlJO8x9W/toOYn2Wvaq2A7i5nxslnnHlLEKjsyt9nmRvLjAtuFHp2+m
feS8MmWymZTf5LzMVAX8GBfTJiN1UrTDf+TNhpzU0CxzevIDf6hCP5cxdxN1oMGZ0H3veP6XNYfd
qHb55mSZe90eKUs3+J8Eg6xCE1F2HBIbn8n+y2XndsTjWOCxKgpQYUh1hGz2pFxq5XjRQZV6vDt9
qj8b8eSA98mtU76D6YeE0Bl7kazbqnuMnGIrJzBM1HFYiItJ1GOfQWTXy1Hnwa5i+zMePiozK+Zh
XV1hzt+5Q3uNgRUO+vimtdwqyjuzzujfNfXOTPx4Hj5z82pCQ+qipMJI2q3WO++gziY5+htIZxSn
pf5WiYC03xyAX1eWc71zHpBxIeLnqaavGi9Equ2sRPLbVae2d6AU7VWPLMPmgFOTk7Gys1RAeW2w
AuS5cyx/SdN3pnVy09uYXb3gzozv5IBsz+g2SUIqVBCsUEHh2ovWpEUuFYOwvLaajpszhfPJlEJQ
B5hzPHSaw6bLz7o9LKooeAwBgudhe6iwC5rkXOpKv239bNuiINOf6COv0r6Gz5NvBHKvfkSHzndq
hPG5eDSd1lpYpUArFa27Mdzb2iUas7nZhnMILVr8aBuvpjls4qxcO1ga+fvNzCYn8AVL5g7S1xnu
yTpDpdpQulpdeNcQ6CXIHs9Cbyd9d9Oq+kltt6bbb3z6quQc7iNgooD0NmbO+paZK2h1jMuDuyZv
4M/ZC0eHFtLXd01XzfEnzEutXE8/zvGMJSlcOSLebDcawG8i80Rvbg+C8pCMw6zAvgRG4Oi13360
JxBnEcTnPBBLcwjQDCeLyOo2DYStgZhjQk23iTnMJIuZ0+6ENVkS1E0ZESIes4HkwWoUye1uETi2
TWnbTP9uFfHWSJohwbKuXtqCI2sPlDsIHtWY/Ea3Q2QDdNz2r31erYPGXiNqJwr+EBfdarqvEQrv
vh6IWM/mkHKWqMEWWmUtXLOaeyX2AlEudXGSvbPxWweNYU6wjufgjtb3hUq25pB/CJkE6PfkOXKC
O8hFexNxRRlhflM+x37d2f6xsDqJhD45BvGLCgNBlOWxYCXS2SBdCyQa0K9HaSQv2O8egbH8mP5c
xvIlsYezgn0bU89zLpUrnwo0D9CjdXqk/3sGXXCO1eC+rtJzmRR7DwuB7h2ka98FjXgYSd6uvGyj
5sMjbsa7XDfIo8TSDd+nbNVdSl9QiOzc9+3jwJggZhFNwAOhmsSF4L/qIV83to+Ko5+1URwCh4Rv
W5IAiv03jtIt6OUy1J7hgh/1/r20ecRqde2G1Y96SN49v170sDsDLbj0q1aPXrJMueThzHHa+8bW
9ooq5oPR3xv8DKX1r0aRzqtYubM+wgEVTVOt0T3OGfLtIhhlSOmRsprUM5cMRGNkEoBJOL0Z0x/O
1U0xdisj8A520h2HdGdCSUHUft8aIQ0kXunSWNJbX7uuus6I4YxybzdGLVgTen5e8OQhtbDrbkmY
38rX1KUZS4JmuuVAT6wVKzw2J3XMvtRXN4/vcancZbmztYvhzTS7+6S+C/P6DbPss27ar2UV57MO
5luqAoRe1HG9L5Ts6BQ1cYALeQzyYcdWfZ86/fPgRpfpnbE1tO7S/EKbBtRU7oWqnQuj34zluGdQ
FaKCRrBa2dqR1sF7UvTfXd9wXB8PeT4+OaV4jr1kRxv/BwiYM6YjL1AOKLyPuAfDyXZHakU15W/M
8AvMRTesnWrYlHAmTZjGZVvdRaP6Irs9lBG9Xtfj0ddZYYNqbnvMZBqwid2y4KbUg3I/5MOxVMed
WdBYDCRCWqWnIy33hZMdG4fH2gmDU282T04co55t++848X8UybsLoplOp6vte4zChMwQ89xc4Zle
AnV8yUd/2+mROqOA2SoOZ2ixKZNh3pTGO9LVdRzpD7VQ+J145/wWxoIdddWMzXE0m/tQ6BTIrjED
x41sGt6Nyel2ZqTM+xUHTlT+2CVkmdMGwf90Yhkf7QYPNWWHg9Pej18CQRZblZ8YKS6rvDpU/r2Z
vhkdzh2hN4+YsCAcxeehtDcRQP1AcPeEt1UrbT+ivSSJ/k7R3DuyYM+dtLdKfWUbo63UP4rCvXNN
Pm5lRu/gygb4mFTKo7TbR7PnpaAfksvvSihXBrrQIZRNKYhLiZxHFpBrElBtOz3D92Bu6/41Gt2r
8IZn3Y3OzWQYFuPW1ynZovTcd6wdo4lHP7hLOoKIsyrDrJl/cFhRt2Ghv3WYA2ZWnTO+LxJKjnit
VQ/0nqJZOlnZJH1AhoOHhNz3IXYvpTngIm6cQxrFx6q5dM0mluJTDAUD6MGxYcDm7iKKmZX7bMNV
QXxLr896GgL72vC3WuUcAcFxp8atldhHhvObLLAuKoxEVj4bQb4/rkY3v+8t3P+90CFgakRfM5kf
EEzOqLlVHoFMAA4dN2VW6DtSkleh0oc726FLEzgopwoidAUt76BCCKyUCGG8up9FSnHo4Unhki85
v+NQW5VTqxZrJYV1d8DPJ8Cc9ePCyA1tgZyAv4CxYJ4dfN86aDJsF7Ij/We0TnlQvDZWcF+lTBSs
CEiZXj72g0hmHEHxgQbGkvQDOLBqsgGe81jZ2RHjuruus/Quk9BPo9F2V3TPNjKCX5GWS477A/gK
vzzULacsI6S9mZKcboKjMbVyj0g1m3PwWrYOG3KtcLYRoRVwqGjffLtYhQY1umpT59RQQjSPPqlw
m3ke20tJnKCaVR+VhT2mNdejH2UgDXhZRdu8lowCZvQ8x7XHxxyp7rBxpZvMRrV4I+eDsgK2VN+4
gPctEuEqY9mzqSfTnJyQ8VXvMEANmwJaCW9b8q4bQI7GQdVWbZPzMqLNLJ4i3/jWWvFF2yxaOLDF
dddrWPg6jkMWudtOrM4knBLI0zpitzrISFottWXnskpF4zguZA8Ppa6/6cAl81IUI45bFSJMRO8c
3qS2zvOeBplDeLfH9Nd0umob9TYj5T6DqZn64QYlkr/SNdDCSS7Ybn3OuWlh2qvKauaGwRoKD0lH
V5Fs8pLZieOn1DMOo+QxyxemJD4i6qNwXxj6Q8LEcg5sOlyUsliqRdsdQu3ezov4UVYR9bPdtxtr
hCuEb6fES8j8kjStBvteGM0Gv2mRmgwqod1jPU+9dyXnUaQ5/uVXzT5xq2rn4nmaQSByJ0ZuzqmT
Z1HJMEdalANIpwHSRMFwkVgxF4EhaGIHIUaZDlV8F6MJgzSP1oloKl4b9M3JIQ+Rrxgy/gw6j34i
dCFXG+ttPLjFpond7QSGnVnaxUvVfmG56LMCz+O8pHHQi4PHsaWbYGCaTpEN0h8A7xLqKFTc2udt
VOs1OZX1nBOhgWuLKb6hwGy0zGrrl9tYHzlVsQDhLY/7IGXBpUfs2lm1Nh2YRy6mOILPMOllDMHl
DoF7R7MRBnk0As0p2hxXSPzt2SQwaWSgu2H7XDbOk50bXziixJspFonre1vhl/287pvqFPkcUCFT
BCunl9ahi8NhDcroizV1OPFpZBx9PHqyTOgid1cOtrMry+q//it33WaLwpgK0A35+FW8637WXgf8
dXUDfhANsn9oFboBXqQM+3TIzoYhDB6SPp0kW/nMD0T7ZIFY9USu85AE2kpUcXuNkrOdujoSmclM
bMj3PEmtq+PdWTiuClChIAPiD0W68inALBLo5UnwbO7a3mRBG1TrnjQA+EZpoJ5ishPByRgFsFwr
uqejhTNysGfhYJSHSshoMTTqRzCm9kKJKD6kjv9DZvTERcS8Z5xgjaa5GiXxILYWd/ecuHZDmfrg
SYpx5WXFS++Z6SYKCjh3TX5x9a/RGZULPxpgE2vGpu67gqYPJxtIHnNu6z04n45h6zpxxEfmJYT8
WdqTAXLtCznjvGrHJ9uItpji5rYtUG57ieCE4u+yIt4QVbEPBaqtAdR/Jasf8EwuQBip0mHVJT9E
nn5R68zUOP1RpckTM+0dr/dKVuNa6jWNa0+7dKYJn4FQhAo0SNse0RwSxVxaGydTlk6OBdCcBp2I
fyrvoVIGb15g9MUvRn1gwTgmmAijorQ2suQHqJNwcRdwYpjZ/sCcI1c+fEfZhXZ+70XVlzaif1ZN
OTXNk0Weguztg8CeYR2IZrPWB7F4GzVUlJz4IdLhYHm8NXjrJz6Uu+pGXB8/8JyuEhl+K578wcT2
GcDyRBVL2k8vCT/LvHxh41iambUNTGeLBfKa9Jt28H8MPuNZcpnmmDOLmQISFHtp8OCP/UnxswPM
pEMQNfnCgm2ElnScI1BJYH4RXaQNx7RP31OLuAxrXJIiN60qa3tlhEeaUUs/83eqpT5jI2Ja+I2J
9850yrnRaTslaz4bMzoiPNs6ChNDzQ/uWU3IGkt+BNGkLa+IDaFbP/NK8d0lBgis3LiEjv8w/dsA
X0US9X2SXEwZvtsG5Rt1z7H045bxHtqFjHd8Hoc2XqbkUFkV1dJ6hBnRD6uUsycy42yWv5NQE86d
rHxJQ2Dw5SMeLCIznQcaMVdPgb6imeuy9o4oGtOOt8aLLAygZfDtu5yao+hDduY6sbEHm+P4ZA0o
KrOQp0cmPxJZb3TMpZqwaKZGQ70MSvGuj9YWRyuQCT/+Afx/IV39ToPSBg4ARIrwh2Up0m2qyorM
1MekoLGDGRneNPckmzxWZdY+KKoLBkTPDWpjIRbodUELAy42xlLMw6JYl44z91WNqthMrmPjbVs1
vIrQeRxaZt1lQ1HDh9GFNiDP5N1I/OX0mzpedgYIfC3T8qVLyo0SeJ/aYL+mfPjzOFN2jWNyYqfR
qbsPfansWm5VU/B2uNJeOUjUKtm+awKQTGpu4K1e2mw16jxzno4zCSpHR0cK/sGBFsGHN1kIhly8
d521TPTh2+Er2o57k1n2KgRwL7X49t/uCN3aJUgX1xuO+mGXoaFT3ZSFhwG4qDMxCy1rY+Ili0z3
beFWEKjdWR0yJ6tzKsUmuu/ENF+Kl5XdHLPGuPiWfVdn5S5G3lgGJlRtVB0914p56i5SnJD28SV2
jY1W20svfTB4n113ZPAu5y4XCjYWaDd/c5dl59riqqHii1metxsF3QEe4Fp2x8IlZlimFtYy8ByF
JjaCeewUYTH3UnuLSE2lrV1wWIc8Fj/XdXr1zYR2NzrAsngJVJ4yKEVXKY1LLMEo+PXU63e9axNw
c3zMFPNadR7KiMMJOomp+W5vBm2poFtDBMb15b29jW3OYBLhudu/OyH1Q42lP8/5njDXgLWbHwHY
2nzktgN6KgaXGRmITa2b1X5ZzAHZk0VWLJQQvCmP6WYQOl2h3ror8/plqOJv9O3B0jCyp15NTvTT
EO6ibd91WvytO5CZlRZsY3OsRPJt4MKbGba3UP1oW5PTBPiBdUaxNoVamgvN+8J9xwigyM6OK96r
91QSbID9p6DBC5jsHVDLXWgkS7MenzSd0GsC1Er9VY2clWRzqD3yyBRvVzTZjzDQLwaWwYBOXUFW
9myw43fmnPbMEO1xL2sWgS40dklUQlVSllE2faDWcE+7AeVrckDYdtf42RVP54X98OoF7rZpmlXi
CibNrGmqfHOBViKeOvQjY5YI7LuvEk+nNvH7t1TYy0cOBWSkDbF+SXmwExWOsJVx74NKvzDARxqd
N9FsbF4d96l41jJvi0eS9Jy0kwvKFZyrcfiZNERbWMq8hySX+MG+HPKXaOyezNK569E5VT7n9B5z
F7xaeTY4Sdph9+TQUCjAL043o6YR2k9qo5SJbx8RtcIzvSzr8TpW2dVsAJtLqKZQBbLMX0qpfLQ1
T+/QJweDaIqmB4bshMc6Sndhi6DbCsN3urwp0eczx+ieWvFhN2W8cqqJV9jZD6AR975WbVsU3jTO
mPQqRTGzDPY1S2sPysMwmHeyk9dW2KuiIuk3tNdvARFzAj9mQSvCjccnKRPo4DYiem0m9eB9GDWw
dmyXvQXFCntoXjh3uWFv8wDcUmmup+079OujGVqbLtMvrPHUAy4rptJuU68h3kWetZTGrcqPCoPs
jIN9Pbj10e6YeZsl63wfDM+Uw7yTsC27pnrpC+MzUwPGabjUDAjUbebch/p4bpUBaHrqJkyFrFVW
T1HCC7/nCcgKC8oSF2q500JthuEypo84M+nv0MnigIU0tckQXarxom3jQxnZD3YUdMSqAP7yMsAY
FbkkSJq9GRiTdFNF8Rq9W3Vu200YEG4S53mH+yWDDBIbiwp4zqzl3cTt3IlFRwr88v+Qdx5LciPZ
mn6VsdmjDMKhFrOJCARSS4okNzCSlYTWcKinv1+w+/bNRCcipmM1ZrMpq2JVwQPuOMfVf76fVdnr
n2vTf97gPvzjznFxobz4x/8v75c1VTtc9aKzWb9kfviB6Fv5FcU/wHDItxfN//N//+O22Xb/snT4
j9wPI3B0dAdh2D+um/k3tOSg2OGvhku16b/umw3jL4Pi2UMtz0ESqb25bzb0v0ydmlSe56iI6G3n
P7pvPtx2v7luhv0lbK7AkXnx529K/lx9qpIKWsCFlmY6iEu2JKVV6FcpENdnO8kdlVBuwltbtcPk
spT6zO1lyB2XmgyP4HXKq0Ydwy8mPK8rAEwvHKl9H2XdgouylWuzyD9ZDY4AWp/7GfP+1oyo9NNh
w29nB5yozmR+hcrIfoqMEf5EXo7Ws+gLNoYz6IEr/E1EuesnsA5DM702wRxwkt9+wp/uexBKzOhm
VoptUAX7yIGbJdiocann2FtWq802NW086cPktgCKwd6sTW4R/GM/EUTTBQ6447bivmeXpoP6OuEi
cGG2yvDLjIvguXeG4jHKdZz4Bq47v4fIAcCJU8hM/ql3OcBlDeX1zMYKysmmMLKY8hCl/6JQa7sX
ICrvSsVurqupKH7lajBBs8++cnQSfnJzbobwFCgvGlEhqbGd8YbCR42TrdiAv4DQp7X0eZ9lqbyK
DpVRGjoeth8qf5sGYbtBvqBRgFC4z1bj4FkZdDUXwxTGsuvnAobVoO4pcRM9GkMlf7WGMoIG5SM6
OHCo7FXUZriqYRxelbnK+QBFYr5AVpXskqDPr1ALjA+TYhUPbpaX+wqYBzeUKXalEYAX32jK4lZ0
ln5R8RXcWU7Tf0XkXiH0CewnC6Qwy7aMUoc0CD67jWVdNiXnJVFUN7s8z7P7uSpTjFpqg3tQUd7E
NlQZpiet2w1lFN3KyuXWKumNTW4p3Y6aaO76DgsugaOlp6r1zNpA62KgRXP12k86phwOFkqt60xf
Mr7mK8MwOJeN0MhCZAS/y2M37GWx6gjG8DFu2tLrbFyDgs4ILwydUuhgal/NPEjhwkcFZ4H68I8q
uP8oi/7fSXA+1vIcGvqXtOf/DQGOdhCvrufGy+Lv+Me7lHj47/+RDV37L6EeCseEhmZRFQd1yz+y
oeX8BZiJuhvulxkl1SBP/lN9Y5h/mQhyLBW5J+X95uFf/VN9Y/1lU5xH8kSEjyeOS03sfwuP3k1w
CJH++c//q5D5QxkXXft//jcqng9yIU29z4XULqBlxXfwoo3UwtejqLpWs5biWRNu1Juu+KCJQ3HZ
/6h7/jvdqn+k+m/SbUjRCeba9njB/TnO9Bz2UxpCecfxp6+9wCHJv3m6dMhhkmOZi04vukcDciAV
HJly7chgPFHVudbEYr5QNGq9Qy5OLmqhTXcpJzqQlFIIm97BcOvl+Hus9dKh8TfvMbUtrgVdRiNR
2XFDEScRV0RCrU69xVoDhz9/00AFwdFWLSBPQ8eJ06bsi/hTTHILT8hy155/EHe9eb6rx73VZqPt
dWbEadU8T9PXSLfGE6CBjydtiCXvH5/YSjoNY2F7SECy8KrNElPbgHBpv/fNPAJK1ACisIvr0A4c
H5G1YSf03r0QEBhHpoH1ByuXYKKschiJ7QTtGpjbNZfHm1nrt0U5aYv8HF/fwvKiqerxSolnB54T
Xlrfjz9/pePURYTbbq1WiXuoz9EqcWtx4nNg0xTaBASyK0ZfsWeLw07cK5+ON7jyQstawspRq94+
NNhnrj1ewWELJIprvEO84w28l3//K6Goi5B34nlQO2mYnpNNyPRAOhldv1EBYpu7BlQyh7sCRdv4
fLw57b3w9X/aW8R/ZeeUKLaT6ckwpLqCha5v5ADY+snNlG9SWiNnyGLgdg7BIMi/lDUvJGA84PMT
JWAffoqk+kVyAE9VB8aIM0vF9cOntJkiqqC75qFNyuhECeJaE4v0MKSjow2q6fqIcGIPmGiUXgPZ
5GNJTScdT8TU2tAtXgTvnpxCJM7CBkc3t6yqfkf9dFljTbXDFPr2+ICtfYCLVynJOoMzdSZszdZ+
QccOZdPgjvH409deYZHnMieJrZaTci814viVM8zypm2FvYHpYJUbJFvT/nhDq9/dIuWVymCibjNN
zEE5WAhG64tuQvUPLfi5s8upkAxleHCF6jd6PnxOu353vOW1DlxkviYbkqrSa9PruG6cPTRMaEdZ
IRvhmQ0scp4+hpozZYnlWWoIhi1N0zzkrCOPTzGlPnwDAmaR9KiCVaCzo9EqDjfuD1gZzMqzDU/t
VEn9h1mVBpz3k0MLR1UdRurEDDvgOCaOYLwrfZROmzypG65HRo5Bk9k4ETdr77NIeW6ZCkr2JpAH
ijPDZGu0qvdGLMd6//iQr4X/IscZAr0bvFLbp3YNE/jCKgsVLo+WjSj0uuGsRQjdtgieiHKz1LEr
x2+Qr11iCK3eu6HWZOesQXj8MmLgMKpkSMsHT6OPGzUZxTdrBk57Xict4kL28ByhkVj475KGx3Ro
PWZWCtAoTa/OHOlFaMjYKKZsSoCTtzhTetnkjBx8qtSYnOijlZFeYoBSVzEx1zgMQd1A+K0jmeDF
6lTITLF4Lerz+mpZ2Grrk9FCybX8YMrnW92d67t2co3bqTezc5aEFhuh9zGY46Bu4tHKNyu0/HDk
aQ3VY9M2SgpIcXaxplaw+nmcQryPzlms0eQiTEBBG9TzmrbfNwyTH5kTO/iCnb9xYnZZySvOYdTe
rKKhnIQqzp6Ob+JxZO9VKZXhBkvoHllNCAn6LjV7W71xNDjF345/1Yec+G/7M97pkHPeNJmNIUje
eQh84inS7kqQhqhg9DmqPGVuSusRFVmG/66eRd2NmuiV/jJhDG8+Hm9+JbU5i5RAqRUr0hSOdm4r
cheJDBK8hZ3s8ad/PInydouUYB6Ms2u9dn1D5WXwqA76DnfcJMMbHHJw+LUCdJVfCC42zLuR7XkB
r5yD9Bcn1c1TJYsfrhn4EYvEkTWGpU1jYvvCiAc/nIbEa5yseFKccgYsHMgTa/21vlwkjxr+VaIo
tuub2aBSO6E5ONbJuJna8z5PezGvtoCNTH1skGgBndMvhd3p+pe6MpBZF2gf4ITNaO5+VTmVBCcS
4kq+4tD33edpDAXoYb2xfMsJcpwaONDFNxBbNI7BCPjzsuKSNYjpY1pLi5Ui6nmc2uBg7IoqhLan
VWfO4X+qWd/EmRVwlpnUI47wEuwp0JR+l1WmfWK1uDL09iJxWJoaKSNpz090ajb1Tks44Cv1E9l8
7emHP3/z21lSl44W87FSfVQgC9S+FqFoTozw2sMXGUCzqgIHF/jBsa3Mj0NPQfKuDxVxaq229vxF
CogS2VVGM80+dCb3En14vWdxKM7smkVsG1VvVh3cYb8LdNTVOVrRSU2DE9/lWv46FAC+7Xmn0Gen
txlXLW13BlpSDrZvge6/YMv0jCjaV1JkCdW41XP7xCS3Mgcty/ASVQHtFqAW0qvkm6pQwRVKhHCZ
qLibn8N663bZiaZWgntZzV4EOITPVND5MBVf2euk/V50aVX43WBbJ7pwZfitxTLB6O2+SDCr8Q0C
/MntysTTBDaixyeYQxr6YPakBvLd+HQFyW+YrcHXRF17BOB3fD1vhoqSYUMEL3Bx5MYNkhMf29rQ
HPrxTRzC58kCZ04kFB8UN2UDQDSc9YuUovZdUDb43Y3ZiRdb67bDn79pikkzSFPN6Py6TAJt25h6
yyXBmEa74x23NvSLqDe500mVmVMVh63sVWehr+3zMrt2i7Q4MVutvcIi8DmOVHpNJt2+keHQPgca
dXQ3lSyy1+OvsLJyWsKacPns67DXR5gpVM+rJSXkdrObXAooRm7wMD1AVI74JcAW/XiLa2+0yAYm
/mJArCDG1hn2XEYrdaSNrjzx9JVlirmY3Y0qEXqQOL3H7ei38CCs6Vv3vmpBdFRmcl62NxfzeVrN
jaK01j9fQei1DpyGuoKzOujPne+brxZtYiBxLus9nIbUjX54ent+By2CPVX7Cg93nl7PlAya1fSA
W+qddFKJIBUe43nvsAhyjBOcUtVVNvhCfy0NlHFoa+Yzu38R1tjrZLBeeLjTOtShCsjv4WBFV8d/
+kp+MhdBPXYch2RTyk9H9irc5nnsDiJVMe/7SnxtYcid6KO1hvT32Ql5j16Uhio9zuP9oVXvkrR+
MMfkJzrgC+pzTxwlrk2/5mJ2b+emq8pokF4IO9wIxhsnxUcmq7dWqlyEjYqrkniE1oOzgDjz1RYx
rkKPMaZI6aium1hPJBThQXFtx/iHSDVE0ON5K0axiPa6dceERbv0kkPFkoUh4kY2un3iLVbSu1iE
uW0kYB8Vqm9LoVj7ULFQ1c2tfU8uzE58bCvJUCwm9lEKvUBIIv2ZK0wckOY8xTFkjGx7d9bXLBbh
js8XThhV2PtmOiFkblC2VTmAW75nbaM2LkyTycn9442tvc0i6rU40BuE8dIPkUNfuQk1VC2SWu/4
09eGYxH2sgkqI5xM6Xeu8b1Vxmu0VvGmcJQTXbX2/GXgt1OCFTnO7XGk3JF1v4Gyf6Q8/sQhwcrM
JBbh7sZxbiMKoc6OJRBGZMyqfRk99U545abI7M/rpEWwF2mrNC72534Tm7cUWZebXO/vO2v8et7z
F5HNzf9QtazZPR13sqINnuMJXqaZ/2eEln9eVFnuH3bUm8nPicFHs0SYfBHMqo/LA2qgADnrrKEv
hGiBMUTQHKr8uvIWFHG4E7LJT/TdyggZi3jHKUdGKU/2M5aLd9OUFbt8QBKtTA6qWyeTJ3YMa+0s
gl7Wma7iBiF9bsjv0xwpvNB510qn9KB2fx8fqLVGDn/+piMDJ67tPm6kP/QVJdvNfJ/nhzpcvXrI
ovi8mdhYBLxbWCKulLzzHS15taQZX5Fw7Ifjb7ASj8Yi3vVO75quASwX9sOd1sJgwPiokuPTeY9f
hPssSjcJIoRRMC+BV1CSHgzld/x0z/z5i3gXgxjRLPN8Rxke0gKDStyRNV2cmDnWxncR6CW1OCE6
qI6pT3nsVfwcYaSz88R7vj0UTRzvpMMn+cHW0FiEu6ZVFXVAOsot+r7LxSbsy8+BrQFeqe+kXp9Y
o6wM9ZIsrERsQZqSvkolC7oAypfR4gAcecffYmVe0heBLaqBknOO8r1y7i+aQb8W5olRWPvhi1AG
1dZZZcVm1tC6y6otL3KWCxQmn0iHaz98EcRx1o2RlPxwvXxWKQQe3dfzeuTwPm+yQ+Yi3JtTxlUr
nR96UN+lrn1x3qMXYUuBaDri7dj5E6icTwiCdD+RRrs7/vSVD/IPf+nND8ddQSRq5na+FtynkfAR
GuHFVvnw/R916mvOa2URu6HehUqFc5VHPn6cNW2rqNaP+oBzDtFhVkp25oe5CGK++rrO4Av75ozj
CHdaNewPjNKOv4W21lmL6HXa3u6E2SseMBR/vIxeBNglyEDfm24z3fcexdxYqT42nzHIOXXythIR
SzUeBme1qKOp86M6vMWu6LsZUhqHxvTn8Zdae/4ilgduy6apCFpPi6qLmFuJXaAkcACc6cTYrzWw
COlGSpVLRBpwMvPBqYqf3OnfOpZ73rTwb8ptYU5q7bit1+TGw6inPzM9u21t88TjVzLGH2uEN/Gh
QRmnilQD5jEY4s4qzRbJ32idiL6VSUdbxHbUij5jBa5QwSY7CBHyp409olson7XYaM8cgMXEPLpS
DKlLArF1dYjBPCGEoU65mSm7rEEdntUMoOX3KbBIHAfLpTGiZs/QLoAhwd6elOq5AEWzP+dbdZZu
YODANanqWHbHMqj2GlajGAUapt/FpnNiRD7+WjElfP8W1awgUs8LoE1z9quss2tdYQUwBfNZE5yz
VL7KCTGQnPjhRs+h1Jbbqup7bJvN/YwSvj9vKP7krzcfLVqaIEALlsE9t3+aWXqJnvwZMvlZsyh2
XO/7SMBAikyOnbk8KeG1NQBOP9myO7UG+DjLOsuQi/WWcrTgMARGErAfqWrITB0lFQaWo6lCiTAe
Nie+qI8D0FkGYKkncpwbXkWDMp9QDLmRlLlSp4WUColbfWLm+DiL4GX3vsfgQ9iTiXOvrw2dNu1i
angBAFh63Z7YAq19tvr7Bpx+AMSXwBrTogMOKzXEfVvpmIxyWXnmqC/ie6KuLlcGQDewiMbyKqGa
507XK/PULu6gX/9gbQyT8v07WMLQR8uSfFbsfPC7aGsVLzSBfp7Nq2b2+2isKA9WulFN/aQJHM5a
Eicqv2omJ2JVRgl3bgvlyaZScgBniNd8B9bfVbKXqtS1YT9UQ1RvpZmMv4xciOu+SroreMw9p3iU
n7uzG8FlVfNYzJ8ijeOLxyaI5glDESbJu6SKFBAnuRK1t0ZpNFjM6EHZ/zortS0lueZsYcXJ1ZcX
Blpy17upezNYSX4xCDX5el4Ti5k+UhKjnym487vE/NIGKiUl9WOqTOd9gksJrq12U65YQ+obc1tt
Ml0Awe5e3Lo8sadZSQvqIuugesnDGQ9sP46LTOdMYWo6z53aqNnhkKzMVzb3Os5l6yqJfmIyWMkO
6iHa3uRRrXZNS/Rm6iuVYoGzGrI99ht7y6L8mgph48ScsNbMchUA1UQzGiP16wqY0zxDxTd1bDMK
jCKHtjlvUlAXOUgDFIWtlUx9K5PxM+tYce9E4fhjTDTlxFZlJQupiyykBq4d6qBcvHY0MLKZsrFz
freimruLeOAw80QmWuuvRSZq9DSUvZWFHMB3abqX5qhRz88mIs5nR9+CcO5PvNDKWb/zx5vlzRcQ
RjZSnCZLfTWHffDC0snrZuN3lRi7sakuU83xDEu/65pTLR7WGf9+QABi9/0nh+mMFthFkUISVC4i
Ldqh19monQpnqoOTmXs6SPXROe+jwFvzfXO2EaTOnNn4T4e13V26WWvuS8etJ88K+0w98YF//F1Q
rPm+FZNnWzFKDpxrZQW8MRbbGquVh8xSTh02fzzD/qlXfRuq6AjxaZyaxLdtE6faWAu3IK9O1X2s
PX2RCPqY4k5DapGPEYazb+KJSr0s/H08L689fBH+qgWLAKuHYIcB3JUaGBjCWic6fu3Ri5g/SNxb
dvTBbp4FxyisyLH7Pv6r18Z0EesTGtq4pb5il8Y6nhrdhVs/NMlZsyHyrfcfTNoApeaTCXZVMtRX
nFkm+zFWnkL8h8/79Yu1RmDaFBkYirsbJWU2TlFRuo8RpJcp0evxFlZSh70U1VJ70gQmUhmwAs2r
HtcvnFnecc362IzGPlCs+xE/kA07+1fcmrbHG/04M6JJfN9voWWHSk9NnZ9NIO36MhivtJrs2Bqh
BlzQdE7kxZUstZTZKtNITWPexEjDjevGELe4sUBKHDx8KrhBqm747maAd6dqRFa+46XGdkzUWrZG
CS22KZRhjy8sG3Ica+fd8X5be/4ivqPS7epMFO4B6XwT9uZ+Mutv5z360OSbGWSKRrhdIQu7rJPc
rsmCVJ6ZT8cfvjYOi/junbybyxDj+LyyvwSDvVX6F6f9nlPMbRT6Uz/JbZzXJxYQa520iPgZRVvb
d1iQDShYdl00yd9BU7jnidDtpSDWzSdV2Clm8Q42Pfqm06J6r5Tab9kHs3LmKyzCXlpFUNi14XIP
BXQvfdRA+R0fiYVz3H9ftNlLGaywZgiGRRj5Gri6/jqH7Wr8sK3RUrdDETRX0WRmja9QxEdtCFQj
93HoDgg8m8P67kc0DyA8OhbozYnl8spoLTWyo1JrKEa6w3atwVcp7Ys83idYvSgncs1aA4tJvYjj
znK0yN5Jd1ZMGOTFNO6pH+Tm6niXfrzgJ9+/j5ymw02jDyrpyRLdOYZPD3GQ36VB82qqw17CZjne
zkrSXMpkWTKasLVy2qmSiDWWeovPfLFppXKRC/tEud5aI4s0UNk9BjMdjfRywFMq1+70OYbmpn11
tfbXeS+yyAYikig2ZIF6A2pCUcwPbdi/2Jb5ymHKz+NNrA36IgeUqcMa2Qg6r9ejHLCNgsplxHvk
vKcvpv3QmVJVKAYCEQ7tN2XagF+1je7L8aevrFiWslnBURt+FjXwd7UtNrEVmNuqc7Vt5ABzP97E
SvcsZbJxM0DGLbPOC7gJ/VzFDSo/S53tE2uuwzT+weZgKY2dzWioO9lTYtTwgcqWckbVvNVjByMy
ATbD+RrZ8Ym21l5lEd5cCRkzpu6tF7tavjfVothyvntKw7wS20uJrDHo+OulXevVZejhj3ongD8C
Fqx/S83dFcn09/EBWWtnMbHLoUZUak+tB0/qKbbCh9zG1aKq7zFZfeYU85QL7Vo7h158M8ubqbQU
o2ZkwGTeN72+L7T8KRsUKM5FsJti9bysbi1CXJmrvA4yA+2ZGTc7dwAYSpI/pcNciRBrEd2zlCLA
prOF9qj/jDPxyPX37xIfn+ODsfZJLcIbo/kcBjg0RxMXhY2iC32L52LpHX/6SoZd+mtnWgqItWR7
VgZSRt7UyIlaDZnH+X6y9KzZi6bST9VGriy8lrLYoDcCoWFu4WVDAwHSvKbk85Yzwxdm/b1TBr+d
3rmsxuTz8Xdba26xrsetwe46i+a6uLma6u7GNdTrYno1ze+OBcQtjZwLR3X9462t9ORSMJsmJBoH
pIXnVGOzAUHDhNXUPcRa/aHNgxNi8pWPbWkX6nIf3OWm2Xh9Kvt9Hjn6JoZXfhNO8PeOv8hKVJqH
pt9E5ZQbljU3jBCu6dPGVapfs0hu8jC6HyyAjXV5SkG71tAi/OcoFzNOmbXnulm9SZXqKgeAugnN
8N7ust9F3Z/Y0K8NzSL+C3uyOyg/lRenPYxDAcc6mati01g4tjWjeiKWViLVXCSCAGvGRkssmulq
2PNhikVqnsgTs+Sf25UP5rGlglZq0xzIJuQkJS98ENZP4WTs0xDaJkVFN8MAZylVxq+mGC8rvb1z
Yf5iIo4nn3YAo5vwM8/7PhbbgQCvCE2i5vWiuvttGbiWWUn1HNbabYWM2KqdE+G70p1LWS1XGFwU
HHjrQjE3bq/8KrPi0/FXWFkSLDW1qaZrQWrU9h7OJCaG9QAKczCDiwALoet+DuUXtcMoM82DaH+8
xbWXOcTAm6DSstIoZ5Su+zkYMdpqNa0rMVrJCudEYlhr4PDtv2mgah3J3qVy907keBjkbTL1zAWm
WCQE5K51N+k8utd1f447vA1PCWnWfvXhz9/8augCcRDZNd1ykAU6YdvASJfnSaftgxnbu6erFNrO
Uyl2Y57szCK9wfn2AW7fiYhc+/GLeIdWzGIvz8UuF8EeyNi9KOLH45/Lwn75XxvjP3bHbzoGhm4Q
NUYhKJ50XvVsMP/G5EReySBwn8q2hwGbfJNVc2c18+SPgPUv6qJLn1IEVZ7MI8B72NtstAzye2aI
R8O1dECY6SmN9UpGFYscUFRanWQSAqiFq81LVmfcE87a7EUKPlbCUJvn4/2w0s5SiBsraSWcIbD2
uEu3EO/kVLzqUgjjIsznIbrtWAmdOoz4I8T7IMEulbfWJAp45XhbdXvIbvv0wt3rX1QPhzDh6T70
z43YMCv6ADi3wbV+7VyQWz3xq9rifr3Dp+j4Ox/C6qOfsUgVZmb0IxCrzAvCF9Vp8MG77rnhOv5w
LHgPC8ePnr/IFEatRNPAkHnNaFXutLUiTKKdXdpK05o2QycEoRjVGn7RUaO7NmB7CTaBdy3cMVJx
96z5vkps76N8X2lhklKYUgetdtHCZK2/G8aA8TInG0mXbqYmHJoBs57Y0K6BDMngFjhzo9iXoyLs
OgXON1TZZzHZTvmp1Ipm3PQ6jBGEWyoFGviKqHUFj7Grx2o/zZVmh7sJ/wMIVcIt2V0FMfaYo+0k
V0ZqdFtEENVn0wYjk2Vz860pZ/GbOu4JzN9cK/Y1pYt5AM4Q6Bi23KNWXqHLjK6qwVJvp8Lt5LaY
4pGdLn7dSoupVSDi74OjVcpVUSTYg27ssomvUgv67FBg6yOx9rjX24kr1DTWNtPsRCkF8blB6U5p
T/meI20ZbpNxCPemMsOOFvFlFrnzSwGpMjjACV1jm8XDOO6CwMi3Fp4YG0eq28wSnqG78SWKv953
ilbfTxPjVJl/V810A/wSDrs93hpDvTfLevaCfvBzjsvTqtv3jRttOxvHO5e0ejvW3X0j5p+W/LvV
kr8pNP9pKD+rrsM+acw97Iw+GYl2U+vDJoytrdnJ9DqMIYB1qDkSp1PBQiFZzTeBhX2Zq8vtqODc
o3Wd2DpGUN5Fehj4hZMYALmli5SZo45Z5TNSb/ErT1ikckbZdODvNbutdtNcu3fdlMHHZBLcyJLb
27LEZRfDu7YYn5MEAn4zmFd5k90Ek9jaiXHXR9lenZxbPei/NX34OYn6V8My8aLDMMNGwr6R7iA3
UsEMaQo/ya59MGcGp64NmOOy8oos+omZ+Q+tUL4KV/xsZ/c2s6GpT8O1xIYiUvTPg2FRLpYDQ1cj
1bPr6MXpWt9t9F2qd3dZnNrbNu9/KUMCRN50PRHXu0A+5w5cZ8pzKqRivUkvTgZ2tO0XLAKejRir
hqqxN1NZPRlwsyt3vDX1rxoYbcrBvTExbwrd5p5JuJ9x7rx11ewpnJPvUzLeZLbjmVVPoT5I7Tzl
PuISHvZe0bS7LMqxHXDbu3aYb6K22YWRil1eciEdbnWlczFoo29V43UYwelOtOs67O6VVAlxYi89
GYWXEMa2cRp/48PczFlwH0IyDlT8oFpjO2vf3Ml9SPtxj8sgAH0VSz0uWEdgnCVRgqDWxdmLR2M9
SG64FzBJu5kPJa28IIofZKvspVXdhROmflXhgd7wBmrdtRbP+EZm92HcXMjs1bZ+6Ub6JdQTcPH4
A6UsIlPzSg9wgGrEVz2O2PBGuCldwvZ81nGzwFbMD0N2WdRV+7posHgrzBvdUPcpVI9NHTOmTjOA
8h/MaCN15+ekJTjxgbqWdb6peuMn1XWcwTk/9aq6mw/l+GN/FWrFzeTG+4Ya502uFsMh1j5BqHko
hvkiDPTnnPzH5ZOGL1bXsLrX3dATqv3A5IQvzGAam9Iwq70l1eACTyCvcS1rW1VtTj0zBlDhJHc9
W+vdaPXxJuyQpEpFiG9zCjUcBJFbbYpunLEJl3rxSSZcR+FBFNkPne6I52Qc8aqwh0I+F1o87eAb
MvxpA9Q9Tu5UjBjNCaPCwqw7a8t/K2Fl55PyIDRJqVVcA7T0E0Uzat6txWQxclLbj4URfRU4p85b
3XRL6p7h6dYby6RzvrgDEMBNFDiUHsaJwHgKhVyA+5zRyU+i74svuRtSFqMJktFuRoFJ3OOa4cHU
NXbwiWbPaLLafm64p3gIqKgxvClAcnRl4r70Az9j88WxOYgrm4PDgOgU0lEptsGQsarq6zEs9u0o
G8XD/psVjjlrqZ8rZvfDUOzctycR4+ga6HhTRWH5UhaR9DWtFtuon7FRGmJnO+V5cRnpPHGnj5la
XBpZjddeHlAYcWklU+/eVHkA99pSTEzbtCQXz2PoIlXRMyUzcARQqh/tGI0/gkAvvlSkhkumB+Vr
kOSQqgY6ofArJsnXKcMqcle3lXsb9v1LmrvKdWdDlsIi8GCqCgYdnHjWOvgJotcyroRWmvsABniz
T7LO3XeAqb5gv5t8m4OoVPaWVhjB49jg2UAa4qe0bXnZ2Vr83MwmRivY0hZgWKLRuOkxD/8dYpak
enBa5DclrsbXOE+aXTCE6W7OCuOyUSxxl8aj/reh96JiWA3MezV1uosZ1O8pIqcXNeiaux7e3q8A
ax/xMBeZ67epjqGcsGosyVLsHPK6vhASpw3q8i0Hl6jS4kQwGBv1IihH53KOQm3Ti9z5GvMogtbG
KtUW7fy5RaWRXEGzxlQkqQGmR8r3Ble4wktHI7aeSreJvx1QRDoQOMf81Sm63LfSbfXLrqVC/F5S
qzTush4XwHoSJeEmsI0hrkR2b41l6ymaEj5Ggzm85I42fhYtdgdlp+VX3BeY+7goBr/qonhPDZ9+
4Zr2dEf+7H9YvdK0FLcPyS7tOudChPwmgPPi+oCg3UItUx7NSS/9yUpAwdv0IulEUaYt017/ucEB
JNmVyWT2XBzhUHkzR31ubu1ZpL8HVcsfzKSdqK7so+tiGOwX2wjzrRLhM4Yo09gOplbQSs2Exv4Q
H61w1+DVkb1aETc50ZaCRtvAcrkeTFVstbDlhBTCvqMaG5ZXzkuDGfLXLA7U6LYG3xm6sLYt82dB
DVu8Awum2VtHDbX+Mh1j3fTGolWxXBhnoAQXo1khz5nNQmIT04/Vg4kuGNOaGQTYtDXyxBJ7Siq5
hY0wfMRwsoqG4HcmM0zdN3hKZnWIRt2WvfSmvOKo8pInctrquUpp/cqzgaUrPaeKpy63EAykVuru
rRRQclMGfc3aLe0G1dg2I//7VghTx8HNLIynOEn075kRPptjoGy7sFYCNp518AwTp+9xBgisO2og
pPsdw5bRGHF7DsP6MgxQ7uI/adJt8G4KVJBhiL8aq9Ds2iiMptpJ0t9T0YRBfDMkqbl1x3ls9jle
ytMW6Kaq/LB4oelWzbEi8V3HtPVkW1oKLjO4K6hj/2tIcWz20dAf3FtHZ+4vMxUFWomTgZOXFiZk
uRtfx5lM7cdSwLEsN1XZyfZm6PXplsziTHs9TrTMG+L8j/3EYCo7gGuG+pQBV+l36thJ95ryqszx
hm5SXygwTvptmBoDJ/5ZnvwIx8N2brDx9/BFXheY9aoR+gG10Iuvasp6YjdGAaTVPDsYvrbCrL7n
KutcJJsYqd65gcokUgSVOd8m+HpGD2FLIZpn5oMS7R0+uZH+HsPxYEQw2btoMJr0ogioBdpNZRG/
xmUhk4sq15L6K+OCPUPPNgFvszhS5TYgrPut+l+cfVlznMia9l+Z6HvOJCS5MDE9F0UtKpV2S7Kt
G8K2ZHYygYQk+fXfUz3nm3FzXKoJRXQ4WhtQSS7v8iytFd0uJT2iKh+oSWBrIcNWou858gTWP63o
YXpRK3oIAyOriyZs1LAuoJwV3kDpTHyv+gZbjHZFpjaN5l69gkNeUmwtdl4GjAucQ7+1QU80WaWW
+hFENhivfuRdy2CTN8Ixr/nES1+5ayvyXsZtoLwQolwZvKTzEpLNj+UMsen4yFFovg9+03Z7Es0Z
hkfVuzINk/KRyFxnD7D6TO0dsc0MQahkmJgJ173Xj/5lClMb+loCkJQdCt5St9O8Hj34S03WPRUh
DYOvgC2H8MexZXLjq9G7BC5q/hFVfr0qLEvXKQkTAL0gWWsvoaA1zhfgHtAvsBAL0XaHRBC/hzVz
Nd+kuW6HizwB2ukuIGSOnmHL1vvsqJwnglgJv5w4BPajvoTlNu/HSx9qZ5Awp5ojz0IHLIxgCZgX
ro3hAkfkOmsxpRDTQrt6OwsOqFmh3Bx8yibSwYyWyXDeNDgt4fAN4yk+HvKyj5I1zkQ4sbHmSPwr
vFr7l6RsKw1Z90K75yyLCh2nTV/Cv6N0nRY7iKuHet9XdQ8/jIFLRIWVpCKD9jzcC+wPiMcPjwJI
dRhyJwaqL6noEli/0ZZPB6BwBbueTAX5dpfX4WMKgi7FXAujeVc1JRXIB1OYc6cY5uHZtZThTEJx
psqBUSpndI2t4Z19dNDP7RLkJUbAtNuftUWZBE6X+dFuPIHNIL4aRspw0k8QSD4qg5bwi4e1jg+Z
SG2GbjN4rSHDlkVBYr4RzwRwFzc2bMuDnfoUpowTVCajC6j2owI3uapMbxh2zeohSgfLr21Ip/6+
rzC796OZbbQbahCT1q0NEndFIbd3x6Mh7R+V1vAvhOkRmOa7hOCwhZdEWPPDPCpJbpA3d8m2CWGe
dtmmQ1hJZFCVsTApn6jEHM/THPY6lHn9fgKUsLtW4MPBt2iE6ByC2AhWybaL/L0PPyxzy3o4xX4L
8klWcLKlPVLzJqur7FXbrlNXA3r9FTDdLp2fE88vzH1V1iy76dO8oHuQ7Hl1DdEDyGluyoHAxjEc
PJq8zVB8mJBqdOPwfYTOJ6oIBfgExWVWGHecLDUN0hVg5iOB76mPHsZoXBN8arxIXtKgpu0erc0x
uCY6h0onXKC9EictQO523dYCZtjgyts3ZIs19kWIwBm9qk0J10ib50H1owxqZe9DLSGLl8q88j8x
FNHJTyycLNgzL0RqZjrsD99TGPqJ4uinXObf4XU2eDjeaFtONu5bAf913xvJDDNYnpl9ojMT3Daz
7f0ddB+nO6FMs+9RCx+vUBTg2QsdFU8+kw4GNp/JBEP5FHKz3oBBtzSdURDQsx4TvAfuzx2BaTWM
m26lMPP06kHbjAJJ4TezAbYqanJWxcKmAz/kSRO472UndHppqAStAGU420SrFO+q3DZVnso3JO+J
/4jEJoH3MUKe8Y74nvQeSR/I5LKt4V90HeWsnNdizEhzX0WzRGgPIBpUAGD0C6KAvC7mQRALI7uh
ghumJfPEYtlHYBJMfuKRvUl6UldooREJsV4JM7MRSS7koRD7UdR1wouUWd5cTIDFhmueZV65bojU
yfeKa4v0k06kbpE+tlkQrUAKnzQgftzwEhimQvsH5ufheOs3BCzBWWcyepx0QOBQ6peZefSokph2
gnhA0eU8K3Ylsq8ZVZ9S9PNBV3AkmuAdyTooqOu0LPALcIfsrtEKxLMcYYtlet1CgVI/ImwIUr0K
C3gRXSaoThn01ZvjTpB2KObwGDJqnG46kgQ6BnN9KD8XJbr69VUzJJ2LVkRi4j1rLDT63BWdo3qd
EZwMNBYVVeSzkNpVdJ0awQIEj3yswJsgREfI6MeuHnflhNXwlaHCMm4DmGfCcZ52/XTpqdQUG4Z+
xFVkEs8a2FA39XgpKytzFde8RucPLnSpWVPp+8OF17uZHdAkFOyJ0EgPZDVUiT8+tGNSmDq2vYjG
q9Brj6pada+5+1xaxEE2rhNYSwcr6qCPu8P5jWOnMWhV3LYBT+h1BoNre+dDDrgAxITBmgsQDYoN
tV+NjS7TbVRk2OPBDErNS1JXvSngQtrksKxMIj9H/ilV3TA4iWaFayDr2/NSrrgJbUsgac693l/V
Mwq7SNfLwRefkxlepJc442tyA5WN3mxr+IDAijSFEj7/JCgRwffBGyYLx3vXkeY1GjNZNHFRII1N
VqyejpFzYyxl3zpASuDumVCPHutTTIUwXwPVbqj2YiZZ/golxiNlIDOSwdKs6hENwICNFs28zfyZ
+VuITObFvfUkLCZXFe8iEtN+dOYZme883IB7Aw9fP5pYtPcLHJY/c5C86tsA3lPchzlcH05fGu0l
utti7VbzAQcXvGa1kqz7yZMmkj18WLBOYfkmrH+tCk+S50l5kXguWRntQwWvKNrXVnzNkISP38qu
ycW6gNsoaDdTNx8jVJGgvgiz1xJaTd0wodaAGfyZ29Azz9JiqX6RGmDXau2hTAqP4iGqRnsPFGqp
nuexQpXHgKBRx1FC4efjUAIlCrFeztxWFlOePqQ1qpAHMwmOLLgmWYsiJ6+RtYRBnQZP3KZOh6uo
dEnIVlNfVRbuxL4uk10XUC3BBir6wY/nUeMVrMF9nLyDblgBL89RHw+HmneshCdBl+PMq5xL0le4
VatxOxV1yfcciblcaxnVyLRg4wIrTXhyhVx9Qiksah/7CbbLt3wOZr3N2zThMXaDIvnR1GWWbebW
JfCyaUTXVM8Q4U4G9CsC5DRgECUi7gKHRipyGpRi72fQqpJ0bSGIn609PhJ22eoJuqqoXARoHZvB
2P4+oLhAdnA6ovDJo3hdyWUvo64QMSRKRL8FL3/Kvue4I1Gxa8IwuQ1Z0WlY1KSetzU9uD8XYQVu
0ZaG4E1hS5KkfxZzHmBRJr7tmv04gZS4JQEqqBDtzPz8Ju+7ljyi0qey6074SXALWpmf1zuisL1B
0WUuwPFYlUMWwhoaE5UF+ykJCP/CSAGBxZQTN9yQEgbgX5RvxjaPJ4EK5k/r68pBp2Oswmwn7Miy
L5Md2/mqzFRp1v6kgRbBS8qHvI/TvLQhTJaOjBsUcXQEJRkx4QhViZ+vW+gPhC9ToOohtqoDix3b
bwuzowzbdfY4zq0cnpOaTfJNmcyWuCziAvLdoxpS43GkhMVh2VlI2t5M+ogyjwq4SF6DQNSj0qs7
pesvclY0u02AGoieRKOmJAfHG/p6bj3BnAOEllnIod6pKoP8jNPpbO8LSoLoHrSaWV2geSTEV5lF
aZ1vPN6WycHOHlfZBnJzth43sFCe+ZWx4HvILbYVN3cxYVXd7Qu4iuiVg0zaJycZiNormCUP4skr
xt5u0wST697KoSm/BuHAoxjeClV520LZUj6hKJliCjE7S0SdCXKp6Z4Xxus+6R62iD9Z00MHYfLT
isSgIdQ9PFftmDSvM4By/KqZRRH87KoZdo8wZJrH57CcBnXlAlv7TzAhLMnlrM10NHYH3hMzWoet
PiC5zIJbWpEhfQ7mpOk3TUKgEDigkBHchWMRKrFC1YSKA6i8Tm8tzKi7baYgdwOv11E2zR7NDo6o
gI3o0IgVvOTLfF/0hrsf4xhBzX+lRD/5j16fquEiC60ABAJ5PJ+30MBLkwt02ESBUwxWGf5TDWnp
BoVsFpbwtqBwsA4HrKqnSJIKpQAPZj5ps697WycoUrvIXCY5FTDUmxkoilmC2vI9I0ojjm9lndBh
heKByKFJGpYF3Ox6YFF7dlNBXz6y1y5Ks37a9lnRwzCeibyaPnu1A9ERdu+GqmGLOGrE0atm2OC9
ZNnRGAUGwiktrwvsQ+mtq/3eOlSuKUc7hGYpr1G/6Uu4gmyjbk6rHEJ2QwkaH6qzSqOKnunCO1bo
1SBvqygqrNijg6VRIJhpIbp+nY4RWmsrlOvkUGysCAf5iF2ghkNw1IVD+aw9tEbuEAZ07X3RFYl8
8w2Pxk+szCl7ynzWkEfthtJ/kMTAcGKnMoc2j4Ri5jShB1zjKIOwIVYZXRPGjTxYPU4p1nMp+ZUf
znl7T/Tg3HWFjcpuqqqv4LpKCazTYeKqh/7gcumKa3gnZQI+qNpOn92gswJ1pT5EkWyoZYcNyYAN
VTMixse5Ahg1PgJE2FWWhTN5lf4RH3eRAZssUCJMXIcqceWhcyQDmLa3NGfhNoA4kP0e9TYstvDV
ScJDC3teeHtq2jM77lH7TqP8Am4kA3x+fa/JHextdZ9OcVc5MDUwL9CcukQBNxyu4etVNultA1Rb
edWzboBZZgcN/lU41U5t2sEYu1FV1TSbpnTkCsVU8lBgm6hgIYwm0jqH5PpL7RlkqZNFzogUmAdv
iTennyjKda9e42rU3KP8wUvDGiatZRDYeKoan64CdPAatM/YuA9xKrkVRXpW7iymeIs+CrDSl4jf
aHWAM27ZX2L/pdgWeRLAr8xZtPimQHtI46qUMbRlEdLddQG2m5sIyWp0h0pQNaIDAdmXKrqdGfLk
+ooTyp1e55q4mcR+4Lj3FNh0guE3phhSaoOm3U3onG3jGe6i+Rq9Fpus4F2rgxguaegZxaMsOQyj
SesdOy8e9mct+pyjjELNlwlYpjs38iFczcQk96B4Rlfo+g6QcetLfYvSDX9F0Y/19/CDzWGxAq26
NGYTjoP7FLUutWXocNg1qsJNG08djsNVADfiwKzQW0FpeaXAWdCoF7DcR9ReTVa8RCwr5yeURZDM
9A5QVJYT7h0gkTVGsYD01qEqaSKvNMAvEMbTTZ6VqwA1u+LeVKgRxDCBtSYG1xnVt6zxPbcyYuy8
Gi4ZnkUtrBCQMcUtBX3moUR/MkX2f1U0ZdVcMQaP181ocMcY8UJrr/qazeJCIV85nrIDlkHX50q/
llIx5D8TRAQuVJuXYHq0reeuUcPS1U6YlPE7b0JgEbNW2GOhEImmXitWFFEMQF8NGmtCfWzAJYOH
oRbkK6qGdYE4TvNkVVkExevBA8RwNZYlwfE6zlERgyLvPoVStSqeBZ3LOOmDlK/QLvC9PfXD5hsK
7xCXyELYjK8QZPvelpUcIRhip+Zb09cTgtCUIP0GtBsuwDX8qrOoOhRMA+KxKpSN6hudDyE0IRnj
5b5DgbTfwUSqRVOmaecZmDPviHarsrFdwzMZXQBX54FDnxslr5Wnc0xuoNTafNsnyDIQoDsyfwmT
gSFHLCELdp3A+gUS+a6tv3Jn+nKTMCydisC+8Qr9fvgyd8Lz0PrM+mGOCeLEaINDYxJrWHENCJ9b
E16n2NezuMa5/BpWPu/WaEWm6F1zVkIHvxtdg2fsEwC9asTvcRCIDu7zERvETwuHhTutUNB7Qpl8
gMnfMMwmdo6J5zFKCXS62wwGT6h+FXzFJiE+Vy0id/SN8/AQUkdQJyvVPFy3bU/KeKCEw/cZBhqt
jKtmri0eGunnXvgVDHwFQvH+EUdPABO3jlfhre7Qy4irCFhcIEnwBwSl+J4+WgpyeEzScvJg5eqR
77JS/VecBtTfhhjxOibQVoOTt0n1YZiGflgr401VjLpDdIueXA1jYH8u3gYtVL0qM42G7ozu6GsI
k8J6LXhfRmjgMIVGPIFdZ7uDz0PEHtTYE3TlPNGSB1qDFAUgB2vRxvc7AomgykJj4moIuCPAPmEX
3KBdAOchaowfrmGHYV5MlpTFllJsjjvBveA1m5LjbEHJhBe7wSCPjCEpgKnWQdG/BDGdKMi4N6OF
p6XEgbjKkNYdwOcd1d5PPfe9M3Dhjj3mw3sRlr8g+uaOKiByYGeZXSo/wxFnfYh3rz2KFtKKy6ky
mDmigTm9zZ2Ma69E7w1aR+N11GFzqtddVnTzSyZKIKSgVPDG0wkNvtXM5hBuwG0Lt6DOHw12bRT9
5GpqMF+A6mW6g11ngYmZJGHaPY5lRPhlUs4KdZ8ZryxE29D5KJmnwxenJrgxR8S5IEfBUWTWv2WT
rrRBV7zEaxEwDlcriO+EEjVb2SXkMOm+1c9TC6i6hMCNDA3Kv5aYb53kM2TE2VRxSNDkQP0iFEHp
uK8b+Fr7AxDilgyqjTbNFPLsa88GBwSo8pWft2iFYI+e4WCOZlqyCzMxwjW1A6cYNZ4z8KITmLil
Fp+aqiBKciG2PqbmhqNtSONR5ejUFcKsMo/3n9Gx9PfSbwEDzzCxdAN8uYVMiVoJ9JgvTAlEay7/
D5CnIyjtd4CnBciwbXIoaTmgPSPbBf22MjLM7hR21nZnA8S9Kxu1M7sIaNXnu9GkYohREc0ieJKC
en0GeHUKybbAIqbTDP8Mr4PtODaxag3DwOlaJOjgU1+FF+gPcrl//x2cwo8tYIld27s+pJRv5zRD
7x3SKUW99mtUOS/KXHX2DDfr1Jte8BJQo2uj2gZsyyXsHYz1m02b6/yDH2IBMNQdG3uokLDtKGoU
PP1n2aZYKtqdoYScGKSl1p9pIUmh0wSc1SjDXtO5fRIVNxAZOqcRcGJ4lmp/BgBftLI428qw3QDn
iw45oPNnJtOpiy8ggsk05oYh4dqmqDOu4KGbrLD/jWcAiKeuvgAIBqWmzHkYm2CuEUyYCGKOszqD
6DwB+g8WYGLe+bUFxQPTJhNR8No3+fF45A6yOz58/vRKDyAGXID2x/QZe6NTn+f4/V+wtJJN7WBF
DRC8PwGCNLjwMIiBPry/3P6SI/rN9rIUA4QXMOWjS8PtUCSt2PSkjVScipmVr7xucColrUzNqox0
H9x6WT4XX/1+JskaQuc0PWRhodPHMGy7fB1mynrpmdf4+ykeLY0+tQUsGVY5ZpeG+ptnx8+WKSA8
qjMQ5VOXX6z/kQLlC7Egb9OEOU7uo9qnV6HRjZKJWb8/tKdusdgEumwUMBqZIFYcZFfdLF6K3F4n
zccIBtFSPaioBbjTGe13aBded4WXb/JQnmMCnnj2pXnnkHawGh5G6Dgztw5Jt5dcgvc0f2j3jZa6
QR1DAprSut8FAUP+1tGXaELA/qFxX4oGucwvoGkP2GPoxkMGqJKy6rYd67v3L//7ozBaCgQFcFSi
AbxR0LNJHjLJL6sC1Uw8ftwiRtx87CaLRa/YsZwT4iZtlMMrPNIXwId85apG6l5u37/HiaUfLdWB
BvBsygxF2h331a7u4Z7LkHqvwpq9Ugs4LTp8a7Db9/CBKWPQDpGgE/0J5fh2VwN+8bGFvhQQsh4y
kDYc8LpQ4OsNewCy+rGP6PP7n/LUTF4sdHRQ+kxz1e8Sj+7SAG14rfekPucM8PsDIVqKBY0Jig5F
FXY7a/KNCCbEi0l/n6LzuApkfo3izZnd5Pjm/3WflkuRoHwOk76bSoB5Mx2Xobup5Tnxvd8PkVwK
AlmvC6pRA+mS1SMyhE7w4rrlGpjQIoD3wEfeg/wXPaCymZpSMQyUM3ceNtkqCz97unx8//Knhmdx
6k9E9egAJR12lLG/gK6EieGPSs8M/qkROn7/lzM4PbKGOxp0uyr0P9uieAj8cBN6+swcPfXwx+//
cvlsajUqD1m/Y0Ee2g0orZGJU7hVlWee/zgKv5s89O83CLM0lSiRdbt58u7zOnisWn03NWo3QTng
/RdwaogWcXuVA7gbGNyiT8ZrhAzXapguTH7Ow+fU5RfLuJIuqdvRdbuOih9klJATloG591ObnzmT
Tt1hcVwHAl2yMccEHSz4Fm3lH1JUv1YwzT5DhT5xg6U4UA0goJkgXbfrkHWvICF2m2TkNuui1w+9
gaUQkEHJHY1vvAFsqIfRBQfAFHcy+aAw3lL/J7JpNRRt2u2aMn+Gy/FD2+lPfExvdXvO8uTENF1K
/sBPrCOQ8+12BDZDrIRgqt9eTbK+sp3cfGyQji/nl6UGRweTcOu1O2Ssn3nKrxxcxqqy/fKxyy9W
coL6S5nqAkcqxmoVtSm4FEym8RB+jF8l5WIpG1q0XqGidldG09M0zfeQxrsfvOjp/Q9wfNDf7BRy
sYwJaoWuYSilSVkBRp4VLVbapOpP71/+hGSOXCr+oGBczCPge7uy1U+zqO862YJj03+nrWc3RPGn
XICf0wACtypKMYDJZPxV1Z5j1Z/6fItVPhaMAyQDOPIMUgzIHIB9WuCw3v90Jy6+1AMavAaF9Em1
u5TNGbQtAHtW+k1GY3mGCn7qBgtNgNApEqVT0+6c7o3egS0AJgSqeNDu+9gnWKTmrhwG2dWJ3jGG
yvUaVWoNSlKEVuqZITqxxJcCP6DlkdCClb8rEvsKU4QroKb6uIX+KemAj3r/UxwX828m8VLdR4hp
kmQkekfL7onljq0IBzeXQjL8zMc4dYfjC/plGzEVyr49baCZP8/N2zhP7tKfg/Jb6abmHKPz1D0W
Kx2NAiCUJgyVygq1Av5zrcvgYar8D3GupVgs9SpQEPcVg96hD6EvXE/6ra1Udua0OzVVFwf2SEfq
dGWPL5rNn4lK0osQULJzxl+nLr9YxxS7LPRS8YqjJmn7rRjQNF6xRPFzWeSJibqU9QEmtFSNHkEF
FU2x6+GW0HXySTXNN5aGH4wrl+I+YP0FLTcdplFoPuVpfw881megqXbvr4MTg7S0vEwTZ2lVpe1O
NNFLo6yPtkR4ziXp1MWPA/fLEmhrkF69odY7gzz1xeN+sB/Ksyqsp65+XBS/XB3czqwQlClAhyHZ
hNLMuqs433xsXI43/eXinfPQ369wcakM2rcN25fNWb/M3+u2SL5Ytm0+wQlWgm2DVmHuPaGU5oO1
VyjAwR84GWh38LIECnFDIqS760Ui9L6NAq5jPxyY3A8AKYGiF0aJdTuZamrX1rqi+zZJDiGABlYa
OChL8Gf3tU3S7jKdfGigenORsTsKyLq6jmjAxxeIQJT5JzABmLngrBdynbeATm3tBEzjhjPaN18n
AVDXnQm5V3wnKS+H16oRaDPpEui0G8DpAx/s50K4g6GmsRugtie31p2PNls01YGDemLSdluQvdxw
AYeHOb2w0QiJj1poTvaQwSvA5xE0Sh6Gacr8A2kTYMtX4UBl88HXudjI6gkYpXKgCpLNIDIq26yZ
dCp+f66c2IWX5p6AogADD2rAruLFyzg1t5GfXiYi/1jAuFQwGuFOg6YTnp0NCXaZ6lKoaDfLaP2h
p19qFrERHoJ+XehdEEXTKvEiUNan4hWHwZlD5MTwLG08O5JSEFR8jdJKUawUtjBqvRfoEz1+7AMs
ApJiBOS3gafqriDQOgL9t9oaAPEvFHg3HzuplqJEGc/J0AS83wk4yOyBuQPkterCh/c/wO8LREDg
LvaaGnTKUY/Ya6auiOERXBwQ8s6bduqCvQOH6GqA+uD79zr1Mhb7GlqFRqg5wmABaAQqcvvcNS1Y
/clw5sOcusFib0NTFHg3qdWuMy14P5Fjah/Ah/gr6iPlB+OepRCR3+T+7KGhveNQr50Acs31G9DQ
06vw8JHOLIzjkPwmRGSL8MTUrU28zOC1hNVP2DRfAv9+zvnhROjAFrGJHgDYaJ1QyJQVf2x0PXwp
Qa97rUNnvzpI6fx8/3WfmFpLiaGRtTMcRWDcVLUgQQCnBcmDFZABwVULuCSoMpAtcKsJ6+Xb+zc8
MWhL4SGrm8qHKjbCFaleBjVY6PLn51TQT118sdK1sEkxpziUqTNdHA0+uOfAOO0+9uiLaMUCwNCz
HBUvSDVWl5lsygOINuT5Y1dfLPK+aNIyUQq7eDOIy6yh5AVJ7rlu76mROX7/l3AFcvTtXPcIRcuk
qvYDdCpg1WXOuZuemK1LmSHgBoYoPx5wspaXYaVvEMS90Nw9D6Y+5xN06hMsTmgYrQBFguR457mG
voGSP7/N9VCbM2f0qcsvFjMLKHxQCsi2MA5QyB6oID8mCRQNzpgPnND1lkvBIEeCJOGVbHYALJny
Lm8gZRJDsz/QEM5R3iMUU248KaAByQ3Ok0vJXecuM4+xc04YJ3bevwxUfpkDFizIpqlB2wU4d75K
iT+twa8qHkOZBdv3J/GpWyy2rb4AezWEhuWuq9MbMc6HhAe7bDhXXz3xkpaYhXRCl4d3qtlFhRde
UGhsXFQaQgsfevglYMFC0kaOJa0BcwMMBiji7lEV4XiRASB5Tmn9xCdYyjmBxY74vUBkb12bydir
C9Rx66zR1Zk3cOoGi/IOhyIXEkIcHAntivqqnHqJQhXUb861pE/dYLHHzmTown4Mmh2lfo5Q0ILt
gzJbOEarD70GetxkfpmmvJ8xRwPcAMzKL70pL7J5+NxX3o/3L3/q+Rf7bGVqZ6JhhmZF1/Qx/Bl+
zkCSnHn2Uxc/fv+XZ0/b2QcUGMocIwm3VVBeBkF/Jko+scfSRdxUex7Y19I0u9nCtzg3dtdkwT1k
P649EI8+NjaLPdZkVZeCaIH1xSTdhP5oQf/tmjNb7InNIVjMnDCaFOUNARwSpGm4LMqLxA8+tW7+
2NMHi4nT6SZNkwgaL1GY2StpIrLGORTcvT82p57++P1fXm1kSzcC4oXAmGZJsI9YyOZ9ZorQrW3l
KfHz/ducmEHBYgZJxxPUA1JsEDA50UfApbRx6RFI879/g1Of41/mUd63oKrUu6AaHioFULWBkKaf
bN6/vH88MH8TFQeLOaTG1kjS4QOwCuwcL7rwwb9tw3pDIJrUqmmrWHjtaPKTQEckyP9Zj/n3H9N/
pG/q7r/v0P/Xf+LrH0q7Lk8zs/jyvx5Vjf/+8/g3//M7f/+L/9q9qZtv9Vu//KW//Q2u+8/7rr+Z
b3/7YtOY3Lj74a1zD2/9UJm/ro8nPP7m//WH//b211UenX77848f4C+a49VSHMN//PNH+9c///CP
Ktf//uv1//nD4wf484/rtyn/of7lD96+9ebPPzzJ/yECH3q1YJLQIAyOxoT27a8f+b78BzQDQkk4
85FUHk3vG9WZ7M8/aPAPAe0thhweIG1BQ8zCXg3HH/nhP2DGEfII2go+dBuE+OP/P9rfXs7/vqx/
a4b6DtJKpv/zj7/ymP+dJaDD0ABATEI498MgIHIx3Ts6+iBoZ+21qjXdpBaiR6QyD/UwmQeQ2EG/
FncZEPzXocjdf//D/+f/KJ1bKLWlXmzncefKm2Kc8x+A2EKVBtAjeCNSchnRtN3CCal6tmHylFZq
Uxo5RKs+yINr5kPX2wQ5NA/qznySrLEQ+mHrSQtwsitw8unxbmCtdhcQehnjeShvKpBZ34pq2o8g
ib1AVOOSN+2BiKyr18yJbDcIUPHTaO5vQZvUWzXlTZwfv8yG6eGXd/3PAf11AMFi/Ns6wwjixdEQ
NgchkxFo2ItdDwZZVVYaPV7lPJ8hTFKp9rbxumyNdFdemKCvr9sEsjMgs7WgNZn6LinL+aauoTQ2
psUAQyowRi45T1m/la9Bkn3PSNbcJS6o7yIwey7LUEIHJPOvNIdeSkQgiIdV6V/l4QBVF1E0Bwe3
3EOZkwoVyZZ+Jm0OvRoxr+BUUX3x8lvrhP4KVZYc3m6y29R1qzcFq/1dYBgEvcrAvx9Hz15UBpoV
MJ1sD6Yt9FWvXLaae3MxBMy7muvc3TnQ5O4INvl1MgXwp/ZsXDgYYHq0LO9T4ybILqrxMgOH8pri
7ze5jQ7pEJBrL4S+YDN0FuAg/F+OouhD43ZjncjYtDx4NlUI4kyQRj9smm1EVEGEn+b1pgtme5kg
NI81CHG3gtTbufDmQ9M7tU0R46LHWD/+9Y8d/H1Hi+hWgbq2MqPodzkG/wAKrlkPOncvY5rui/YJ
PGj5FsohVt2Uo0WadJBSs/7PuervpPPMN8hYAEAwOv95zHMWT3yy5/b/Yyz+t6UHbZGAScIE4b+Z
OAH678a3lQ/FDegKxGjZmdUAT85PIzfFrZmrozQXyO4JFBgPnkrIdzp5PVSd6+Ey4hODtPM4Pvog
nt2NRQAND3wVRn67DotxghJfAzYkUBb8qRqDrz4BShTMYgcCWjXWAOTXeXsYAZgu+BsoMAqkAj94
NPMtycc87qymT2DXj3sK9nw8hmPwVLRy3EOYH9oAZmPBUx6z/BLtS0jCgdMtDjnTP6wAhSiePVyi
lkKtedi4GKRVcpX8P8LOY7txLNmiX4S14M0UHvTyUk6w0lTCe4+vf5usfl3dNeiaMEWmRAMC90ac
iNjHrCRmad7/9+X3yGz/4yBKMAQ4gpKmS5asStbfGzLu9SlO17Y6MjoyO9VoeNCRuuexkuW3eLc8
Qc2751IbD7pqAU+0TGg7y/aNSb7ELSeFYUpdyp0+pwgP0aOEVzvv39WEKWFp7Osnqy7Lk2Earbt3
hSMxAU9DUneRM2zK5KK+/XXDic18h9QaHjOR1U0qXIWR48ufy44xvMEcjCNrSzt3Ax8RFEasXFKj
ZBqqqnZbg4dwScbp7X8fHuPvi5NlMRQly5KpcIRkSf/b8l4opSrTS93+a3GSYl17vvO53I6K83kv
xfaMIUjjjjCizmk+ZitmNvHuL5khPk/CajlZRjZJE6z0/HjM+LEO2fg8lizx+V5fxS7hBJaNs9FL
/ZMmLw0fXWEl28z0O0XzKpJnXX4rtNRwVMhlLgzTmcV+1F57VfzMlK1kjbSy+4CYdVuYyGRU/Yn5
jf4JvMDOlNjOk9WMxdllBmawqH7ue8GGI+XPs5KJxwZjHrpa5/wGNAQWBKyeGy0VfSRvRe8qRtJ+
THmJIemWyWFR64AtFBFNdbcnLct+MCg4uUwwVifZUMNCTOYzweQWCfn4R3Jfhq37Mvz4qTHnPxo5
2aJmaf9J7L0Hff9xGmuqpWiyaRq4N7Izqvf9/j+DW622tjsKngkvY9TcTCjXp0KGtlV3AyQXXT1z
9qu/WRxdcZKHn7opr7alJe2rtqQavP9uhqK0jG4119zNjPp17tPNNrRq+DmNmTutXYmpQtKedY2n
jZtJPvc4rl8bAUYq7rbD96FLYa80Xf48qK12lCdtcRRjYDqvUMfvTYMuoiXxHx3+fysT1Q41lGG/
aeZc+2aSAZARTdYIS4BK/O+7TK8qx3WM9z//VzMGsL27KYkOUJwyfFw9xf06mjFwtTr5nzoUHpDq
/ziuEpP0pmgSMFmSpHP7t80Z6pakCqssHWOp744IOl8q2dtvA86OKQzFr3zhKJlmpb0II4NxMoQU
u1Ct1ueqaj9KYARODobuCJqk+Rh7IZI7R561+boMif6yMw7vjgMQak1trhmjUKLTjemxMoT6wozP
iyYpTaTptgqh9qtLGtOOs267KDRmHlIG05xWCnVTiy+6tOzXx01qNvnJEqXQmA0ewqDkn0okdwXi
v44JJBZNMznb7sELP/z3ucZ8KlQVXgs63K96UrKznogwugd1dzuTyfB+1BJG71PtZWnmzFtnqfcX
VRM8qdlRdrVRedOa9CPth+rGwo9BQzm153KXlQ/d8Bh8/zVa5hoKQ9mcsdhI4OJROzmb06JGu6zv
b6UOodSateEgNVV3o6adQ5Ip9J+b9WUkXflDo5TpCuCjAtqW71Q5pueZDse5FzDDj2qCz8cszre2
1WWvB1lzoMhsPQkC6KVl0NYfcrW/MeH/Dxu2es+c/nbgKHLqumgwqA7l9W/iWr03go7FzXiU1Ka8
grNgDx4YuHaTcpR+bCXzeYOCM2bTrelLjyLjEHFUtqQIw/MmK7FjqE0SUDQan8F1fixWUbuK0neX
rcgQIcFNvOFhDHp5GxZn1/SFBRpCJlwv1TbXorUZ09tfq25LfWBGyaknUvM0fJH9EmKSB1v37kE/
rieoKYRnfX4q7l/KPJlwZZL5jdHWzU5U0FS7uiUu05Pxj/+93zwmTf77EJF3WyTIJBWKqv19v2Fe
tp6HeumOjPIWfjuay7Np6CcIDsKHTGdKNI6l7MqLvtjdWlWu1RDRFPsU/8wOiioWv/p1ap24F7Ob
nqQt4UWy+q1evunyEJi9kpR2rxbNYSMI3p0myf/JYeAhAP7nJ9DIrdgpTUvm+rinWf99dXRxwjSZ
Kq8HMJlSuAL+eVI2JQ1KmXLcDEdj4KpwpV3XHI357fMw3WFLycB4hXgf7R57470vst6ZmhxKFMZ1
LkAQ02XstLoWWh42Jag+WdZf8rLbmIqpCXrB5YNXLA07s8oR5DeOjDCu3KbP1c/dmDa43Qu8m7ap
niQrCybZOElWorzVFbvd/Z6cisQ7Juyqf/hC/1ulILBiLzJMNhfOeA7N350XILaWCuzy7qCDXFtp
M8qSy4bfwCJoz3A47cFkVsPWU/x8G3Mxbcnom8u+979lQzKZBC3vZPGVhlzS+eeynkgth4IlVHAM
02w/GhSpX9W+yc48pT/zrTVNexK2N/Avtf+/P4p0l7f+65tVVd0gZdZli0hI/nuZXoAcN2Bo0B4w
DZee2uw70M/9a637qzJMWdCvvfaSZPCA1Jq+v6IbNabGKzhpK8BjqJFyG4GlY062Ms76hhWpSxnn
H71VJPkx3PKfbxStQJIkS9JkglLQj3/T6QbQuXEjtHOgxaVdrooLUOpt0W1ylZu8SWE6niErg4T0
u0wKwe+4/V7Dd+lttSgvs6xjWrgeOinzR+hJ9KCfcwM7AbPEc2Z86RUw5PeFUj7yp6dRli7pOl0y
mITtMH2Dg/J2xRHpe6F2VzmJo1Qez/liniuJJWM8yf1u06Clfy04/DWFfkFlteMu8fPa/BxViRgt
C/YqCcY5DtLYlsf4RAH7LHXMHGt2LygHcKt+awh+NjaePC+H1HhTisrZVKJsCXyH3HHmVxxsLo2t
zUIyXHu/Tw0rxrVEHC0UxcNjzl2KP6z8Kze/qu1NyVwjtiflWMaR1oYwQ7vVWV+Mwsl/bndgkCtW
l3jYCBCv5Y1GHtpi2Vhee+33Yi52SgKUAuhjGU2Hp164ruq7YAWSFfTWD1F4ifvcnsyjMh+AmLlD
GrJPFppbquGgOznsdy0w4dwwFmkbieUr5ugOTtZsYb7yZaUkq/B61134mLsiEtXcFQsxalVeYTgy
CB9Wu/ik07HbZqWnNcozHJHXWVPO0lYFrQoSRI0S0CXZNnlLns02a3qYzXkgGg+Q40HeB/J/NWoy
41Ullpr3GGZdQca8ABMb/HY+DikQCuMb0KdbKsNLqj5bsGqltFPMmZ4ScNdtrnqDQRI0leaLuEIp
X0NNkcO+UBxNZCrdFOTLlCk+wHY73geil81mos9qWmeNSnW1E+kb6zd0jhSbsNu6W7bEzGyb3Ib+
vZBrO6V5E0qmbdxNCLPlM9kKz9yvZZ5C3olP6Q3KzXuyK6cEzqS9FMtv2DkHy9J/ZMkcJSY0h8Ty
SnN0ZG+dYgHLZYNX2129j9n1puO2cbokx/h9SD7MqrQV7bCqb1p7XWeG/X35TU0cRf1eCambKYkj
bL+mreHsYDI7ARKRa14B8KWRPqc6Q2t6mZXOseBaboKnoJuor2P/VayEuWGbfBv02zy+Qh0032ms
9yHEadVTBrp2yw7jiMDipdZBsDCKSC+yzCjCGyUtV4lx6qAVUTaOeNc6tFbtsT9lB4ODWZIfxV86
gAUsTG6l9MV+0Vd28w3ayoAkDc4L2HQpWY429AQGUFVVbbu/l7gaXVDpmGdnAMYBmXB9ZOlOE5jF
k1furOEzJbae2A823bo3IZODdnkXocEaU+Hg8KKMwVqIYQFqLZcF55HDxZaXj7AdlSwsRu3Av3xE
CPIwSdIpdzkMdyR1rY7eHXg5wIxlgkpWRAcqoquVU0Q04KCPBcWMSyqR0iKukcLpT6WdSPGp6boD
JluBKmlwMmpvHWZH71DsrCmiX9AzZssVEsEu+vxo5KK9SWfy82jI24tZSzc91qNOnhienk/DKB/m
RPTVUX1JVjjZlRrcxZClYu8GY3W/tBOhdoUcVju8lX0BPuRPcGvXzjOLqBSuVfrU49DXOm0DDgoq
ULBPwd7BlwpIkvrkdEf8pgeZqwK3A+vb0q9Oub3Lxc9Mkg76ONm4+3hWWgaaIrizqt610fO6dS4U
5B5yaOFu1Wx4LRfdcS1NDnafv1eGObtwyeOvWquCTGpkV2F65aziMF2uq/BKnCb5LDNY8Cie3FWE
lqn+VNHxZMug79miisCq5sLf22tuQqnpS+KVRSjVqJsleHF7/6NotvKWSfryYq0L6HNyDFoNWR9m
NY4kS4CEblYH5mnV57bYdHuIxQgWsBHd2+E9JU/F0NhTtGEreyuBRF07w4oUywikWewgnXewceK8
CPrGKqK2H0xXEeYvJD4JLfTKyN3kq9sAgt68+6pogTxb/edIMBjRx4gtR9kPn6I+azaQhArsdS2/
l3ikPX6tNWfjsAm5SdjAXyVg/5yKIspxHgUkVGNlg9mOuZyOH0vdy6eqQZ0x8uVdWfXqqVnJjQne
rGiV1flTJWxchkV/g5m9w6NVGUwoxOVzsdY79WhqIrTSy0pt/nkYEn9Lx97dJxwolIyzAhjXv26U
fDZ9TJ3Oj8dp2AKIDpwc9u4+yEZgbhrx0LAG4tZG6qy2hzyBGkIzT+Zo/34mSIN2J8scsaH4Foub
6EGJldyYzlO7n3LR05Pie4MhwZ8v/PjDx83jsb/uPt7WX49tuhlUCRf4iCFGCe5ORKUHfe4kAvgo
T6EJ4pBo9ygazBcOAg3kGMfolfs2WZvu47+gszaHx01aV7yTx4/1eA/Am0GHMzVNObYsSo0yWwqB
nCkXXagDfHr8EjZaU8ZeoypR3j/pPHmVLocZhNGq67YEQYgxeICNK3pd4u3x6Bb96s1t7uk9134y
XrAZZWMd3BxM0yRvTt0ovtosEWTxSJC/JpGYSIKnbQSTIF2qmAhk0rCsCfCODOL0Wy6TaY+qP5cl
WC/R1zrVV9PttemUaKn4CmrJ3nvov4n1PDT7oRnSoKvTQIEgtFiyKzKk1gxA4dS79g0+HO1o6IgF
8ONhuWpUw+tE2a2k2dZbw8mz4iz3jTeox9JMweBl/qzkXpPrLIKDL4xqYAg0oAOoSahr1Pl+FlHb
KR65KFdek+qByvVbbtgUFZO911oggeuqcikQYjVoW8vbHEj+UdLq31ptPFZL5ltT57bz6Eh5fob8
HjWQ7I1UcKEb3oCr4kagXje9hwW9OsS+182aDoBkDpVQn1VRecGy+nuHUNn3H3QPHYR4f6fP+YdW
vk1M7BOdn4xhCAByBZUsXVNhPDdZe8v0KUqaC3JSMBrl48ubsG4SWPjmSg6FXDgtA7sGLFOcm5wN
Dou8vc5r6Vfa4FKD8aC7+9Uoe9sse1ISe5ZMczju1vFchL25H7j2r9QcHSstPq18e2nqkRLmEIhi
kCZaYFnsyFRylsov/yjE8WBwzRarGqTDHGBA4NNFfDJ62QcQG4DjTs3xgCoZZWV7MFjQNLxhNrMj
mDR9YagPd/0Mhg9oSyjerVcJonfHTdTVaRcJh5TOk+UvVDE713afxNVVp95t6C8VsbqY5jkAj4f9
w0GoFVeTBfdukGSKETizg4yruB7PgVGJPra8WI6wNn8uknljMhd/ClyaaIoVuBZKZfXFJX8BzhMt
MLvLcfDzBkLYFMhr5gt5cTQ28yTROWuklIBalgbmvVFT7PvHnlYA6ea7SIQhNblnTbVnqDp7vUSp
J3P1UYDZRbRqLr5kDkddWY+YCbh10TmVsYb9dNvN1q9zyx0t1gfibw2Qk1wWXpbKDkhXvyXnWwTy
XtJZKxH8eOa0xsCUYV06jTxjX+4M9EgvXL7SQCR+sToxEOTtZK0dsab43MnZse+aE0A9V2e+Rs6s
oCG4J0KN1G9FF4f63p73BCY4C6WhSW9kRpFejcdYlPzJzDzWaW9fIEuuq6/LT9SmD3A8vFEGxDp9
swzDJkF2Nz31rdi4bGL6QkbxKTbjtW3St6px0G2vkG6DmVFv4MpvTdq7qCkhUHkMU3jLsxwYywug
sHBSalcvK6xehKCnCplkWyirDSG85G8jNRJIQplmL33s0N7szHCl5uRJEFmmBi2q7ntsKkL9LA8a
I2rAP7x5w3NASZ6bsT1p4wc+XKd8uQxy5d/raOpu+FXCuaZoBD7mQZrywz5vBD26Y4lqyGYfbPl2
Qlt57dQ9qPf2MDfv+gqcNd+xalp/whSLrCk7YsRy4xuajcqfYs1tMF5ptThSKM3xbR7T3njqUy8O
lkK6pUUSyMXK19oHKpjJTNbdak+8Wco90UK5qH/c43xZbkMkTReQaBAXQrijy4uZ37H+JpbgCyYr
TAurNFOxySmDigCpgvyN41JvDhHQMwzsn6gheFInfO+sOLT28oibRSSrg69jRtk2fI+szVs5OKI/
TjveaSn+N+oBsH3cfacc9dX16qHBE2Oi+WOLa/aSQ6nv2Cbs3lo5g74dTWFhRaQHHJz5vkIWLD8V
TpCqdobBYAAj93tjgyShXOvtmu7aH8vyAjD8RrZq4xXxvKValJnRqisBynanFifsCaJexZUg01xD
/AFuhBmrFep34zZK5SEgeNqo4fhQeKI5uAIAHGt4BnB8LerpULVLRP3e1fTpGf4+JiSnXCUpQPem
ZKFScvBjai1xvxAT+z2dbm2cBEnFCUxlxVTbb+D18wyOaL04QMtJtyV/XRqXMRR7FlJHp5enrg1P
aXB6icdzZ62U/OAXTl15xinvNIriQVaV04oVm0rVBH33Y57TN8xuXlKVYCVW2lBdKOVcNgIPFb1B
z4Wwq/JX4sEntVOfCxUVupzsxnqml+CqiaVdrZckPpgL+6Evj98YH/D09qQvGK44vOO1uJr9m/Uj
BnVLGippQZ+/xvKxKQPIfWcRaBCdficxa97wUHoepNapjfLu5HJkQY4ykRbWsfosJePXbCRf6srG
KsLr71O/LJvTff8Dp3O4aw0lnN7WGkND582k6lnSjOd6Wo7rgEfLeIQMk9Re2wjYd8GWnEtyES0c
wF8MUaNr7i5sgbqPkbaUzwaUd71bIgBmnmCmr/rwJeU7ePQtkscmEsUNBWT0swEzIwOjeG0+aO0Y
VfTVxOSW6eBscXYd0/p9k+cL4rEvzAjqshn08X5YqyeQZ2G1fjWKdZIg/wpxGWpyEkpi6aeG7hVl
GXYEm1Agy1cMDt1WK1xTPtblPXQBi5gkzduu6lca/o6tlp2x1wKWqwXFUoRznJ1zybwUvHS/rxeJ
JCeDKDxrIcGkO4MlEEsUkloOkWkuWZ08U9qOwNs8t8J6w5DoYIppaDzvsaPWxVmI6ULvcDMT29ij
VHqoRQK2LePMs4K2q846tGQsaF4FIT7juBm2+xiaSR1qZm1jGfMqSOY7roI3ihjP46pfs64AaZ9T
coXlmdVeLoxPVWWdKyUNd2U8NK3uClISmmDyS0G6tfd8uRd95g5vpTyGnbFdEql+2+L9CZ/rk1LZ
pTDewLW90ltxKjViuFKJ1IUsqOMCQ6gyB3+y9GgxkmdoAOfMbE6mrEV7fzJn/bAKZgCSDo+M7s2q
xncz/lneB70H1IBkuEq6O694GYrrsayTcDDWY8dZsKyw4mfNkeaCfX/7APgaFjD+wBV/tbn2Qc3t
qRLjt0FqngeMM9f7SomJfEXOyNzvFyvlu0VUp3WxCwvQ1VHKrXj40vf4liRThCVvSKovN8Oh6Jon
cZSOZvobo6PvGd01ezvdBhrgspm4Im3PwPC9tgsxhHHnZAoTK32ZqJt2jXooICWKTERInQGXV+dZ
+nfmSi44l3r0ONhlHjEwFsK+hxmVPNE27hZbeelxAhoy6anPBydeNQ8flhP1KJx862cMHr7VqXHQ
CfXvp7iYJ99KHUenafKkxXieOvW4KpEwU2vf16NuLceyLG+moR8xpozW9U1ka5xq6Mg8Ayrhz71O
Dm2HFiHHzKc7MJVdicvL6iRfMWI/k/sTrboRBZ1yem9lIzLV5HnRhpCxuyMK8gA3gi2AKL3D/k+T
mV0SFByDvnpT8TH3OFH8PsyqfJy2EnV+bOwtt+cy/ZiH7FMtlBcjMQJsFG3KIdfWeC1N/OCn7NyY
WEAqmJCY9XnWjBPOOIfYEsJ4C+6gTWMVnMkUXVEKZkyFakn3rG4NjJ8rNVKmNb3RwH8pz72+2K9T
It6wNTgmXKW7Qt+JcsY1DZUS08LmPpA2RBRkXibRODLD6GtmfC4E2aM73U/0D4D6hzaF3TiS4n8A
Sz7GaxeIRPCyWR5wfDoIcnvprfVpIpElx4Ntil6n50drWy8KfixWHmQiQeuO+pEB/Vf6d4HrbZkW
V+gSritCQEEmzhkjfSypKkgHTIqXzTc0PUTDqUtHYQvNNF9aYm8DGyQ1aUTuKxjSzRgXp8NvqTOn
szTU16rgFB6S40aTTaMov+Z6BGBBIxkyBV25thLjD5SJt8ESr4aivJW4obTV8se8Giyw+ODpZQhM
VFvfS1GNymq/UhI6T9mMDhdjh5B2IexUb6maJ2E33wzDeKbmdZMWwccREd8qZ5mVsCov65pg41Ic
hHwhcUdtrqRw3sa7knlSGYEs8AgwKmLtQT3o2nqcq/1ZsvIrufilTNKTOq2RyLRmlp7mWP3aqu1V
m+SfxiiHurqFoNBPRU0D/DwdGmTZOZuOy6YdculDwO7YrFjE+ACtQt1jojEuH1ipxiNGdO3RUKsj
Fh7UO0wXhm2gTgbbWn3KS/YEkcLr+qlZ2tNq1l+gRz+zKbkJceKhrW4BTQkectcKxFdYvfb3pK1u
u10NRDcFPH1HMNGx7GUbMZCaB6Osk7tNF5yXXfr/oMAJ4TCnfqP8IVS/BxXbUFG8YhpIgAENryv8
jDwIqUMwgpWJ4zUefEmeQozrvVg0g4EgWKK+Xzx1avOddoHIFBrOQoueLxFHz3euwSML1E2ehjBr
pOdsIfkpTCjVNcnjhfY59EjBl2LNM2opxEAzlFc0pJqtSCfE2OdTbkmhJn1fu/jKZPU5HodTsRCs
bDs5GUl9j4BSK5NfCSso1iTlnWmqOyVXYVZQRf8trTzUEFip6BWPBx/3HzrJ4+7j5iHd/HV3GtrS
lRjmtA2MLv79TI8/6v4t/DzuFrjitPEcGiKq8SKnSAEDuFkbt12JQJNKABMMNbICNy1wYVvACsDF
GeJfjz1+qisqwH/+Ylbc3SqwzkFSn+l6Kba9PnSJAI4VQzAyFnOlk73tDmOW4rU0oSeJQ8/WjPtu
JNLFc5DW/l83bW6U9DE97qMZ3AOr//9/PAHu9sRr+HhItbL2MBktv/3XrzwefPzxv57nr6fYhxWw
1EBX8eMYPMSfx2GqwBcDDc5Zke+HqTHGD6XGxVQUFDy57jd5o8S2yg7pGFKF+JTHFfVVTBEfP+HZ
nHHoNmArlv4x3Q/aeD9Uj5+m+6EQ5qSNyphQ866wPb6yx0tt9dx5VOZ+lWqcUxoG2G33s9y4iAwc
28cTAHfliP75XPenBsz9MzbQ59MEvruNtzONhxbmlLzirmnVny/7+OnxWCeZBvrSTiksL8kkeIrH
k/31u4/HcroDtj9f5vE/+YAFhyUWLwN4/sO48PXE6v1YgwrofWGjDRI7TnvPt8vcDkG7df6E5YGB
bgSGHRSZguKQ2cvvkTyp2jrPmmdHmDTyAylQh84D2e3l2OtOy+SJ4+oU6/babdYPAZy15EmzaSfX
PmdUXM9oC/pNi9hNgT07t2Dn0cSBWPtCsV2232NMBXDfI3EajkDK/SQbXc1AASpwbitdY869jYYg
SmDRXhlPUt9cqc4GSpRRCM0GiS+mvjW7fGzF9Kg19RkCkAf6OQDCL8FSGwiqNz1KJ8vHnjUEb31I
htjL71tQUVwaDAGSsBQ4K637pii62Mgd43y9FEb3ipzyWxP8JW6O80r73dQ3L7QNHaaW723CY0XR
QpBeuEyOc+4UGWTmGUAyx6PMGHEtEB36/dQQPMAyD2X8lVThK571JwVK+zL/uh8GqP1wgnGHAq4g
lWh0e+fFI3bLounT9Bgs5kRg/McgQlfLj+hrYa7uvtKl3jSdtJmoERw6pom4uECglhL8lwVnGyrS
riRsNcFpCT0KmlvbrgAKjsF25/2ShM4vdnIARsEmIGHpbrpLQiS3mUEHhn2S8kAdC48GIJvuMRvv
YKzOSY6NLUiW1DX715jsqsgHvyGEYQyWlFCLNlO/5oCd2vZZMdZXsdpDtcheR3VGqi9xvSa3TaUn
vE9P98xxLBUOEod8Vp0CEqoti+Nzkk621MSesd4DSEonOyUtFWuAGaeYprdHq2THkIICKa3FkTKl
ZS0nAiootN7J/btRgwxXnRKFssCaJeXjzU3n3BtSKdmEuvAxiIJdKyhm+JAV6atkPkvkKHNtuYti
eek6u9U5j1CRgYLLuPTJsNBLVtEwE55V5p3IGdys+pVpn3r5Wxkx6TMJ3FfcZg0X3wVfH1t/FuWw
xZAdh066jUsn7hCf25lgvfPEpfLAwh87HYvlXXaN7qmZSnrGF/tePtX3hLw5d+AAYXhDI/CGfRSf
TJwKt4F0LstKZKy611VkiMXk1pruLfGFKmFqoGQW4w2iyVdWY13Li+Xx7GWW4amF9n1vKH7cO+1N
2PaxbBtx4Yp74WZsKQmS3rR/75CbDGpfOk0IEkZho0mXcusn+SsaAvRWt7CoXGJSWCSWLSwqIkKJ
zoz5NniASaUujulAjyvVrO62NI1OhRGHOG8H/DN+kLzRayUEXdK+G5nhTWZy0GaqBK1MY2jpWKPg
YJtnSzS6CdN6b0FGPR6dzpDdPMEMIsh/YYVJueAsJ+BE491r04ki5RmjMi8X+bK0Hk2OflmNNoDm
lOH+uwAwmxIGpjbL3/X4Rj0OYjyXj0lgs/Ah8hOtnKEpJAHAZbeko7Ogq3gkQ5rmn9jl2FufeCkK
qNL2B8WyMO/DHMSsHOPujE6ZxZg1d5sQruLdpc24yD0j73AwkcN1S52q611t4WyjTQJEui1QocCY
21+22EGXw6WqQyH4Q5x+VNJkA1ekvj46eHNVKmSOzIVfTQFEdEuUUED3YZYXjlFM4Z6N2BEQh8Dr
TuLfW69iISSinGGGWfOdlhvGAcJ+3bcqxL0IR9LCgyflrFJ6sorNG9CKVY0wivU4Ry8qy99T3D6v
FB/NbgxT8okpHg7zQMCtHOWSBhRkTDwRD21tXRLjU1lTt1EFrqo2jON3rWop4Bt+S1EvpZW3ZMvQ
Zt3GgtnRBdXHR9ZtDAxpDcEVWCoHS2V+QLYtYWYoo4pikpcOv2Uy7EOyMVff/qwWpggUC/z8cO/t
sWminDoPj5CAOHbUxNdU1NC9xUPXmb5KKXVak4M0jMS61zjXniSDakTXvgx6sSFLDcelU+yN4Tb2
GtSrYreCJO68YqdXLntvRM0XrNHDldG5L56xVYTS1Dm4dflJd1PX3mmrwZnxYRTwBpasEuOQxUOk
Yc3F8ID3ru8EKZUAG8U8bvrs9GSWeAbYBnTSioW3TBXOATPYaffMKPksC67yTeLWxnUiD+0SHfvY
/KljpccmCtlAdGfZvHS54lm7hQSqkga0YUnnjzUYjgGkRN/pxR9QY+QEBVN6EjKNmVsMr8b4dzpE
6faitPPuDMa9AKUdplR515TRq+YkUjnS+ADRwTvw5+dESSKJFUTot892yt7Wsb4pavOZNHQBj/0h
N+qoLsxPyrNOU7EiimQf94xYLxLUOoVpCsku+GCqfGlSamls6fqoHWeanVrpBjkykurpnFUvsjWf
82x7Sa35S860X3tPFtRobz1uNlpLO+++Y54ji8/4gzG/UjmZis0N2Z3yVEjlRZ1yAhsCpnklw8Ob
ZIuDtpHOGOS8xJJ27ePkqxGEV1p96ZKaXoc6P02ZEcrZ5EOOQZj2K2NzjXFCoMKihTV0owGB1sKX
3ddi+bas2bFrdhcByGvqxlWywo+71fs/us5kOU5gW9dPRAQk/ZTq+1Jve0LIlkxPQtLz9OejvM/Z
cQd3QhSoLLkkyFzrX39Dy7kmOWsjFdtlGuONeK48tm5LWysJuGv4pynVj8uvQUyHWAevGPgyf/xE
pIydIZqrJ282D717iDoqhCiG8lCd44nNok8vcLMvLIfLY78tYovl4Q4OtjIZqUTjtNc692YziCR5
DHYWMnXRHmsJaOKQVxm+KSHOpe+eSsJohyEJupTEuTg8KZ1xWEViEQYx9fxrDP3jJNNDIroDyY0H
PWK3M70Nwl7su1j2iWQhLCbVfg2mHoxoNvI2XqNeXzPSXnUZUV/WH1RWQW82QVT96YgAk3fXeC+o
0MscitpGt2AiqR+O8WrM9wJeItlUUTDN6xyAJT2FpEL3f2frXu+1+N513wX9F71mQAoX7301h11D
PLngvif34d3UoDQdpncjDNgw1atIVrl90L+LVXiTP5IRrtG6gdOrr/zf1qf/wZpSrAzIa9fqaq/q
gxWMr3ACKDJq/mwM2l/I8CmsoPW2HbOPICah7S+R2ib4ecb+RBO92M+41dDeM2TsDNoy6zTjn3yV
WletYX0br102vCSDYqqtl6wxsn0GKq6P9lgg3nCMhnAK4TDJgW7HDxKBM0FwTya3Q8SCysYgUWWP
4rZbPUQ3pCtOe0UYOvoY0pi6zv1qpP5iF9F41dy+/kPKKpVXSCTZZhpVGViG1I6j4/U8DO1msCvt
VA/RpSC7Cc68IErJ0myKVEIStyl2BpBYspKhhBeH26w35Wpc9FTlyEDdmsa77Vrapi/zepdGZKIZ
nZa++7M45zqY2zDH3sbr2yTwWdPesmmaNyzQxtmPkYBJrJCDdFGExf930CZnLwqDniWcoGE7yFcT
e3Yptip5eVzLyqLZh92sdoYz12ctRrgjazH9wn3/gAacG2k0XqVU2dODVyN84/VxKTOq9dSWIY8R
g2rdIfpHdbq8JvBi2Qm1E6kzII3LwYqzBFwKqpBxdqpIntE/TleVRvNVGMZ0nd0QFKW2fj0uMRWm
jy2Say8n8zZrALjLH+rx16KfpHfNePijedrWizxJpzZdI6+L9mOrjS/pZEDNZJ6WeMxcHv/ycajS
z8QQ5lOYESrfTbq/NWpPnUM3b86PV7amzs6YX2tMkI6P7wwJBZTBIGnZ0atvLdXtl66tmQbKGIkF
dePFSiizF1kkdjbjJe7ROwn+uH0nwyOB0O5pgGW/1SqZPlW6Fq4qIow/XLOKCB+mguv9gncT6YkQ
S2/Jt4rnYv7M4k/LmbSfNUnuW730rX1aDeEbbIdTPhabmMynZ91U4UVZpgpyjKo/ioIB+ZB8w2YJ
oiwjAI5EP+yz1AVE3iFCpvef9NGw97QPzQtNVhyk6Vz8Gbzw2RI2RZxnaCSz90dNFeY57cHsCSi3
7pnJk6U1THia5dSfykOFpv4euukqttvmmoP9BFSFGfk71vQjNgdw64GAKpdMqg8t/+WrTFxKlffw
YnLnUHT5sIqGaNhE0sU/iUAQo3O+utoWTHxDqJ8zMXuBUlZ5yIwkvrTOE7ljGT4Z2l1vybQTWl+d
DDdNrzIcSAFuxmTTDjrsmWS8wzw3/5odkYCMYb7GGPtfPm1O9p92NIjoI2poif2JbO0vg5RLZNfm
lxyyi9ShwqoOUKvYu20cX7xSxZe51oOqyBn4I1kq1mmX3TTl27ukTYaT7dTuOm9U8ruqbjO9HkN+
kW0et0ntbP0xzV+srucpH30VZFMZXwAYokumE1WSPIP5yw3B6ONZgcaTg6eyjazjX46luoPpqmwI
/GGAjAaIlsmcH+/5KYN5I707IytZ2Jtvw5BPL8vEuzGLbjdaFQNd4CjHktbf2BA7oCT302nrMCAk
zlzPYAfrx50d7dPUg17dCPMNjHwohufIJO9ozsWLBCcek9B+Vwj/rpHvEy7kDvZ7LATkKVIdV75V
G7vZMD02awz3Cgs3rKIz+teoDO2bkKCbfjy8klZJAzGV1apO5/6VCvMOx8i++pPWv6LIRlck3QhA
IOvXTjKGp+g5YwEhcC0tL24UD5/j4mGvF139ZpZM0VQ5sgHl5K11lsUeE3EHN/pen7v0Sy53ZNPp
w91pIJjZlSSDTGD3KAkFfrV0uMPZ2DtfFt0CyHf8Wy3RuUVThpSGmcf0bkgAco38qEVlcimJPNrM
jd68zAWfQkDQaLFLuDBibW7oFOwLKmRUH11zk1HW3rqCxM82l/PBcspx48N4A2tV5Nkr6cKWWSTB
hBtCwIBh3Fkls5NcK+6OEXlM7iY9SBf50+OgRwZRjU47rcjzzAJT9WAn/J2w25Uv0fL0zK4XpFPu
MjDMI2pm2M1eXcQX5GsIOsO0eopgukRVl5/Tx092RW+tpS7kr8KHVCEGG5lJzbxiwNw7M6foMuAk
SCbUhILXb+S1aeM+8ERpvraEOoSlj3BzOVh6SbgGpPRtkfhGEC7SzyltCSSexYcch2g/p02z6ZdZ
qN4xvEtGBIWioaJ4KCARKGdr1dJWs5r/qAfb+rDcSK6rxDVudtQMey/f/lsBRBuiP51t5JF9LE+A
PXAXOuuazvO4JmaCWdGiLMqNaKbpKLbeIi56XHocsBXf54Wun107zI6l1f1B2Ea1zYCWSjM5liXr
IMjJiRBX+hlQx/A0aTSBxHd25A/mfRu48yjXTFioSsSYQWZN6iPpiCSFzRKBaVq2H+Scw1Iq0q+0
s372nfP5T79dCMJTFLlXL55GvJJp23fH7OKXx4GFPFqhjtT2LXTDfew45QpjwruuW3BOySImDs1u
ngGrdgUp2Fczj2ESpka6lWIip0lC7aAKnK2NkxD9F4ST4+99Kz1jLsAC5zsDQ7OHhtOY+F3VXjld
HwdjMIGBbIRV1fSfS2NnoBgaqMOp+DZuPqlftlXN675xiksOBfTMz3XWaGR8hrChsYdHSrLsL0NV
3Y45DsFVkZx+wRKqIY92Fum63GKiPNrhhAJWtbsURo2txvyiM92/REOZXx6nj1dMTzSYlmL/30sd
UpM1slhrURAYZwwh9XPXWv85ELcugzF2iWu13KkL3Gbhv45GPR2bLF0r1yvP1XIwtMbb2Zr39Ljk
oIz4d/3x6j/XxM7zs+KYGyn7ZJmTgEM3UZh2fYGhhP1kZfc1o2nOW02ibslDiGGqJlFRNbdsZj78
OPg+S3svFQjS/156vMNdrkve/7huYnNzGGQEKT8s+yVgN8gSe3h6nAkTvENKt98OXZ48e87vAveg
m0cHSbQcDKblwO5nrXylGf+uLYazt5B3YDxpr1EyS0yYKDkqkudW2ZC7PxMBoAN7obw7fencaj+v
gmT5QtT1xqroi29Hadaui/X6jB8/nLwxzm+Rq84Qc9w9MdSs35SSz01m6M/DUlB7VdsfifMyns1Y
louDQJQxmoyAzyDG0SbN4J+OXednMxsuxFyad6sxvAN0SawYemjm0Sg2KEbDp9akduy8tD+4MdOs
x7XYy6tz5U+XRwWbGbVxzpTJQ6xPX0jYOx+FQSS0belU4yUV6TtKAmtbW+GG+h5MBNr7ehgtr1lZ
1ns/js3rMLcRc6nWQHyZZRsfbOTkJkq723o/BkZodb+TFOf1SG/f/Nkq9tYfkdlq7/S5uKnJLQG+
lfWhp94Plz3o6DVKrq22KrdTRy8KI8l8I2fu/06JTpJjcXULM2gL2V8f2lbfICfSiMx/ilA9Kb9T
AzR7nkOkVHHxKnJmdYGXTRrLDZbp6dyxxNNIw6b2MujwQhDaZQOdUOy8R9ZAv6SLeNfDw6OCLcLD
xH2x8HWai4sZ9BbIrAHJpGDIzXJ+IxZWoHsPBgTGf7AaW9EcWn8T27xl1jD+hD89k3M9U6QOS0Jg
l/bHvOrKS2iRfN106XNWOPJDmsCQXl6Gp2Q5zZpwV2KicoSMoQJ7bsWbmO9lNcyvD603J7El3k03
D5/yIoThWBZyX8PfeU+m9JIvSBACZPeYJHr6DPWxCUaTjpzRNdwH74URtIsV7b9v5of3qTK8HZ1d
vY1H1M2iLKurVqt8PyROiLyjYOCs69keD4LqmsNO3zQ+qbhzCXAad5gqxtLXLl5VvRAhLe6mZg9v
lSKc/PFhpHdpxYTvcUc9q8ay+iCXVMPkKasJ5G74uNkvqLZiS/4ztHJdp3B3ykzcjPkCByvBR4l5
jisKecV4p7w+XkXRzAjHh+KYtj2+DaKD/SlUuU/Z7/Z+648n+HQCzmBXn2ryB9d1BCVZ9zOcN5Zr
yq+qKkh7BEcqfZFNVJ/+e/CQFPw7NeoOpU1RQGFd3lJ1KgloMqztUBiD3FWpYW70Ao1MiTHjFMhE
bL3YG06PXSGS2nCsG3WWy0ah120lAjIjb8MYFXubBNRTbWC/h/ewToeAiNRdrhmVQqeiW9mrG748
9PhtqYzV6BnDNSxG45Rpx4lKbC9sp9x1duZ9dO7MzLmJf3vWRquJHQOTlTtDleZbJfpiIwfe+bh1
csbA5OVCrXZ0YEvyck5K9v85OF4enmxVbCymBlq7Iuib4N8qmmA1RFWN5KUDrrdbnxjAAmDt3SeK
NH2thF4c7NkqUT8l6ZVs3W2JeuZpJmLqqdat5Nr+P5cIFTi4FXdE79DAzkP4lGpZ+GS62CJbY5Sv
HtceB37xryTUKQYTVr5JluYpWw5uXPcHPYNtQkaWebfDWT/Vvn7JS3O4JMRwnpV3HRjEXmgOxn+X
pwzOeNfBNUzBdyZHhmoT6dW4Q2fLXi9nrCK6xEZTOZTDftbbfoOgpH5hcvfseQyWDA9oRy7ro/JB
sIfKii9j437ncZ1/MIUq1plMirtmLvILN0wAB5PvGZ4Knu4iecJzBFWVkcjPyn/VMwRIo5/dGtJ3
X0Oto4Nlm4WgZpZPYmE6GoN1aapy/8/2oXIbKN+aiYFNkfsnqHuSSVdm4p+F0/oqXriypB6YbzSH
6hRaPH0dtYzbCOerYVKJ1L38jRfiyUBECpo910emN8kPtwcaJeP3lfV4gESm/23KLP3Bv8OMQ4vI
73VyEpDH2HzmOzh73SlsdiQHqmHYlN8xfME6GFhfT45jPvUtxIjHGcVPsZtz5/NhskOqOjArqppd
0ljJKl5sHx7XahfdXKmSZyP6qauoeI7jrn9Ju3hY6+PsbR+nRMh70ITiJ7oBH8eXj6qOph0D7B5C
vxn9zHLryWrd7tmJvfqW2qTU5a7XntBbNExJ8CeyUmD8xy/ycZimvlz7JEEHWQMA/WgBQ3xWEKFp
HlMQUqVBZ5dm2TeBmsQ4uh/2GB6iMSYC4PEFECRcd2KJtiAL5/vjVVpX+n2ME67V0Y/Ykc7epbs6
yhp5kSTP9uKp5Bs6+WuT99OvOnNi7CkNHrmQNGCIq9rak2V/dT3dDx4mKmwCCfPzWlMbWT07raHf
mySlO9Wb8+NstA24bl3krkys2za4PmE8YvblXWCzgnoGx5R67tTem3q1gkvFRm6H0VlkrTrbnloR
7unebSv27qNyiYKrmsvj0uOAgQlc8Qp3ojAs7bOq5zfQZSRI8ZSd41nGx6gfvP2Y1sPF9VSxjXV9
ACTP2KmzIn3vSGcDmgjXESXtTcmmebIKBgVlYfgImqdwSamNr9Iqwo2tV/ZT7pvRuqlD7c20QFQN
fxC/SqChdHLc70H0q3TEo8iYqvjZTuGGV0X2N+oX7oocfg09LuzCKbs3J6cyDJuejc2zB2QKghBq
VI5pR4rN2PYESfOI7yTiwH+v5uVavHw1Gm3r8v99n5SrRpuNPXIT84Ms+2cQt/JpwuYDTRvmOFFm
JTT41YzyfE7WUWXML7Lo/vMq/r9rj6/+933SaeyjdFBuPt4yL9/g36upT5+tfkIOGP9t3J7NWxd6
v5kUKHulZPY8mCFLRVK32660PpPask8PJxmmBvaZ8eHLYFSMw+EsrTuc8AJcSab9Y8mpTAilXeiZ
MLqc6gVN2CyVuvg2ECiWRebb49RdTtvF6ge6AyVrlozrPkQ3EdPB/NA6PmWqIMkN7Jg/IvtFdZ59
qBehnkYRka3HXg4nbYz0bk00KvS2h8PV4zCCZiugPYkXy7Gck78PLBGJcO1mDVxHcMnMmRYZkJ1v
MBLY/oP0csEM0Czbi8L56RfWNT5019R8KcZm3sReYV60outwkBlcqGxed83xQdnY3aC/VnVHBLb0
wk8FNTcM4xdGNvKtNdDVVokdvihDUXdKhqWdl9mnhri0rcG6+BKPsUAH2vbvYnLe85tW2NFPjfDX
44xF2PpxOtR86l61xnVEh/kibPsCfh1vR5lke7Kw521v9NOODLP6pyHCDXv69DZMTnlWPqh8VPjV
zyWYPUidbmYg5BvrWo8Ruea2cx7dcd7OhpEFVts75xmwlExoHY2CHlVbs8UeyF4ONUZsQSsJhSqq
xr3kldZtu1xU8RbP4uZGyjhTQezI685hYWOlho5e6ZKqH8XGP0CTYLsgEoDKZp/D5VhAaStE81Iq
jX19QaztKaJb9TNm4HE+7QaDicJ/kD0LN63RZMqX2D4r7gL3DbMZbvpmglm9Em0j1nJo6xNmJvWJ
j+GTnr68VNKKd6LRRI3yXSToGECQ6YiaM5ydt3Lo9N3j0uPwX2RZmHG3hR8cBXjoDHWQmJl+SgcX
OXjYku/1ZfppdwI86uvgceXxhscBZvEUiDljTDgX1pk43JABo5kYbMQt5mt5oREwXixS6WJ56ZMy
dX6cDxF9RQGbe/Y6e0/m6LWl6ucpHXJxYZXzAkB6exNlZrKIPiwcaFz1kjXvYRx28SpKjfLO2T8Q
y47rx1k2Fs3TRCLndpCJtdamHuAF57t/SDz2AMVWpV62bZa2qItB4R9fVQ9PoOWr/04FMwY/j/qd
vxg8obdauW5b3Yrluz8uNVq1svK0uj3OHu4by7tSMcKsVfOTtLL0GhtMxQg2j39mIbZGjF4tOga/
+1GMa1zAmvuYid95JGzYwYSTM1DVGY232YHat1xPRM68W3WPIs0fDJ6g5asA34GLoABB6HBMSy35
Ec4OPZnmvWKHKG86kE7w77rDP4LRB3Adbf79krRG5pvH+eM/7E2GC7UfHKHWkfOnkfa/b3ycNzrB
HS4R6k2lO+fHAV+l/7z67zVlxmsdS6HtDOkNWoEFv0dZFI4G8qbmV90VWyOaVmMyCvAYbJqGCYhB
Mr/SXRGjpgb89MudboAnl3oSoAR+97N55yVGtdE6fw7K+TAqyu/IioOuHaBoNDTLBnnLmcAFCfx3
22h/qC+Zfra4pYXqJK10WzTzDlJSs5mVce+0LgkshQzKHxtv5Xj1tavMp7zy0sCOy7PZRTZ6x/pD
M6lvq3C/AOpQbGjx4Dj5mnlj60dxSvXOImzk1SfSquasC8FQqRZvBBq3gVZ1DBElQAn0XT8MGV7H
T57FcoNxERMqJDQ6JFzpE89dZp8oZZ4ZJG9FOEuGkBVqwHTBP2C+w7kd/eFcCHSRhVc+2z5Ulyix
LzacQv5czGcS2dJvpf0+dMBhYlD6wnvT8f3iafNe4mI8xymoRTj4adDAD05YagJV+z9DqQ5Ja7wt
a8lOJ3a1aOWHM2JW1Gflk83tZ5vWqsh+N2V0H6Pu9/InTU2TKlIiDtdhFTEBjIIfrcPzPDhgGdPs
XtNBQ/vRifPk+QxZEcBmSPb8NHyfe+M1L/0bMzZkI9lIgejEv0Xd/2A9KwNDG5/QRpMKa+Ixy/y6
tsS3GTtfmvwho2kKirpDo1g/Kzz7MYlYAe99DbL7qrX8XCkaS4JghsBr2y0/aetEwCladmj6lJsp
j7YZyFOgKLUDYQtzbTLitqA3ZosbhoaSrVHOccjT1SJ5DpmH52re6dkA4Vk128LJn+VsvoSlcwUz
S1cO2FVdI/wio/61VuIj8cdoY1jTsXehUbfLze0Wzl2UWlBHebE1sXpMh26bDPrNS8eb75u3XDaw
qoZ65YHVTqgLIOugtfDemcB5U/vZ9P53Zdk2RByU5qi+DFd3V7HJ+BTxQheZvz0NLWRUbmtz0lAn
Zw48vMoLRKgmisB2X4/yBmT0aeMQv4ZdyTZnREE05l+RwCCwbqM7+FgH66bexGn/o7K9D+FrIGx2
fmKUnAWxlx6Mqj1qrKyblJDTVUbLNi58tCr0g6rronUFFiArONQemSy1E63diI1y1o2T1G8EWtYb
a8p3/kiUkD76yFtwE44h2ge9LZ+oN85JCM6nWlLZ3GxugkbZFzSRESPnDhrXmlK0XbgrvQDSrO6t
kb/6dmJspgZ3CSC2lS0t7xTNA05GDupOJ0PVY/BXKwW8Kge7QJt7XZJb54zRd2VvQ2jTa3aPCoSs
YGVjJoJp1ZFnuWLxoGlp6mfdS+ptlUnqex+1rt+vhgLRNswYZO95ivWBm4CM5mf+ayw/ywQwg5BZ
tREUfRUf0ao/pcr9kydNsk5m/0IegbcpgdTK+cuHwwbDAkVyjBtCA6C+7eAKB47amBkt5YSSUSBh
Ho39ZCM2G2vdWE1Q3eviFlaRuZJu86HF6ttj4LrYPAzwGctelqvZ0L41R/tRQkKRuCp7jjpOgGWd
Onajc5J2ecAuJV/LNmJ6WWhOoErrp52xGuZi+h15oYkwUbcDNAb1xohpzV3LhI2oa3y4mQ3Xj3YJ
2BXVL8DknPU7M9UgYjgti+rUvNR5+0Hx9I3w8NmNwy8qXzKvdHZ8hPHWKFqaIOWvnd/oo56zNn3T
UHOp/i/wJT2WZhtQTRCWpPHalFBthAZjKYqQ/mYpM2VTLuOO5lenumw7VPxR9FoQF2XwAeMZlWL2
2yqaz8nHIQRRtd1pEJWM6hdiXO6FPoctYhkHzFJ3Un3ZbmGsyiJ5Cq1427L6ug6Mziz2pq1w6rVp
te2Z0dVn52L/68Wnsp7y7ZRBNewxLJyzr6hqmV47zYeZmUtmofmNMYS9KhHkjhNqSV/to3k2Ln0x
vsR9g5AYV5jB3PtZUxCR45ib1E3xCMJaQHcVOzbSUwzdtFUejmWQhPHJz6AB4l9hOhg9lva3Nk4f
MNnBSw3e4eHehuOiF8x9eCvK7jB3FKsR4/QePoc2zBvyX0luXudXX3o/OxNXFYZ9N0rOo+mSE23j
2BAA/L0aId9T+gYmrnm40rEm8FLxZRiQsmLE7mKBy+t0fCNxZDoOEfPxMkXFEcHwxM6r9YW58kwD
7kSvqHVn94/tjJBqVPum+fHGU60X5FZ7mrzutXNWTcYkcTSrt5pMdqRR6c5w22njeL4emNhXE+pl
b7Q4wBmmX1mhv3c78eU18HU9FiAkyuNqwq8pYP9+17z2pgzvb1SEVtCVBc5Ottnj2GIaiET7e58P
fweAcs9i2Yzz4gelxjt3T7cVpnqa4PsZs66jUe++BSjmqjIG1HZZtfL0HCpmDpOPadMRQv1lSMJr
CfcyVzBNDXnUnB5nVEU4WT58i1xr1oMs2P61bUy9kZeIr0ITIyjqgdsQbZIRk6K6LmnKml8WU/kg
64x3rPWKleTBCMa2+603M0PVcDqrIb1FHYJhAgyJpoEekGw7H8dAuFrqapQzutYS0D93nl0t7q5l
F5abCQQ2wNYNLTKSWRygRvjwHiRgG+su6h7YOtA+sBCJ8Cqe8/IqHITqaTbOwHbdaw8h4gBZa5gt
/g9+eamaAiW4AiaIE8hl9ux/cHtiTmruhRDuqq2AltJE/8i6JF1Dx2QMWw30DfqEPi+eoVdjE9GK
OChLLw5aNxxhzjfeK2jNerBFfHXz+k+8WF2Xmg/3rZmv6cP4ejkwzJl3EDJa4iJUc8VNyaPmvepj
+WdoRvUa2VesqfQUk5t92wJapIX2B6OrIpId4NuMo5BkM09qYhpN3aeNIuCPziHbGnP1VfppdRet
odA0SKg1OAo0khi3SibMkPnl9QmUWOy3nLj79EeLSY1yGFJuknYYrqLmDjWdiQW38k+QjrDBYFHN
curAxk+PTWjeC5f12KvyfQbROzGLbVPZ+c6x4xRfGej8Xdg+K9gtCLBktkX6GwajzH/nrNzCxj6p
dIa9bbn6Tlfz7yauvwmkxnyPrjiofGPxSEL9mcUC4D1ua8h7ObczplpN7E4nkg0gug+ftHMIv0Mc
4trGfrO81tlUIocgC74+RNprnXo5aHhNDUAQHxSHINaxWo0xXbObn2OjfSlI41FllivLw1HMTZNb
f0h8jd2bxNMAe1KFMGH8SBOPDcAnns/sk3vbmH9xU8vd/mfmL6hgM2/9LBHwBBW7/ABduU8c8HYW
CAsnHNcX+5LOJpwKZ9t4FOq5vi2q5CWqNRIJlxiAcVQ4oLmrREc72PflfJwgg8MqwrpY6tbKILdk
mCO4SdzrGNbxiWG2r/x+ZoY4e3+w9vI2s0ZWYSch0VZ66G2aMf6lJcPCvl6P2L662tBfi3S+TlXV
bDQNAgLFRoUJ7raq+N6YY396/Lt+HvVj7sr7WKFaLuunWYovnQqtnd1PuzK+HEu/VWiRkERvq5Eq
2J5oq5V2hjK3IMYRpIzSivE/PzLI2cfAF2uZFpB7orLfFHHv7f3Qe3eHWVtRrt3NltJ0dqqveALg
Fr7CmwScI956XnckuIpmpAg/7UKbg0H7OyVzuNGb9oYhulyEC1SkYUqcQu/2bxYy1CGdPkpgExyY
MUfu6s8qjvs1KepWbJfbsQ1MuB87Q4OYbI+A4VkEW0fn5jYFkwMB0B9YNRidqKat5oQ3q1EMFHi0
Am0ZcjqSet7G4C6WT37Vjic9K85GHLEFe/0HfgnbKXLwXCICM1B27mGHAJ+zHN8Hv5wWn48ZGMGA
DOkYReBY6Uds12esH8kYyZWNiVU9op5A6Gvws2VDxWubB2eocMausJHX/VU5NuGqo11c1bn3nmzK
FjwCZUQEz+Nkx/zIqmMk0Vk5QjYX5+XeACN1FToPu9H9jbDY5/A1QqPrzGg0E8wrsgZFRX+wJQxl
abPIskSiB8AJqjUFYyB04n1PW4bt+aLigU7rTph8EJF3lrqpVo3Zb6vUOSFwLY6F5BNrSZMeFzZk
JGdwIpbrjRe9MU3EOzVDVerJaj/GdhBHVnOClka7J+h+3azc6HXq0kNj16t39TasLBObH/2Wzsll
doW7L92CMJZB36oOQTdYJnTEnk64p+x39bo6CPRsQWsD1sFNOA9Q1UG5L84gock3rGKFn6wn1rUn
9moYuniPhCa1atQAHjL3HYK+RhTsglkfvIk72W7hjvsxnm0wQ92Vuvc6joR0u5K5JM0et173xIoD
PaU5ekpAuBVUV0W7x8cCH+Iu/IUB4Cjs3wYI0UpvR3WfZwxoHQe/fkeKnzQomOQTF4x3ULiFJaQF
Xado99vys9HncTNlFP5dAXJoWgeR2z5CNLykGp8JVJ7W99GuvqwBA6nKD/R4RP1SMNnR4HyR82ps
ME/nttBAzcd2rIJWEyicMGLQlvqsHNp8rePLaHjOp8UCtu0j65SN+cqwVbbTNedqVlp9NCHyDoJ/
haOSw/+oZ2HFXChz9X0Cn5c62wnSztVXuIXsjALhwGBEPyIGOeu28MBm9eIDD+RXt7eudkczhA8N
OK+9c0AbA5+o1VXuS5RjuvGR54sBtw0Bz09HeoalKsK9ivAJuMRmBCIJMV6Dis6W/s5s8aVOCEDF
nwWFwQx7uTFhVkd/08m9hDi6xq1v0qCQzlRS1xm2WSFOM+Bv47SXzM1FM4u/3pgiEC4ocsEcfsBE
v8HKUhvKVDcQLmsmTySChixGmBTFrMN7wnStreytb3w3DpNihFBNLbMKHuG+x7OlxxNJ8thvWmWK
wCa0aKWPDN0AnhnbCAzK7PzJRk3RjDYEQtf7ygUbZeTemsrCys07yMhHa1XBMBxd5FLzrbS8Z7fM
z2jVShyG4Ry5Mb5S3jurveUwmUqbjnGkyV1pWP4lhJoRZtfOFx/eoDsMTJMzI8RDNtUIGhsLSpj4
44Xun8TFxTLWTolr4Qvp1dDoy6vfo64BmOFhgrCOjIM8A4s0+TD87f4PV+ex3LiSbdEvQgRMwk3p
vZGXJgiVVAVvEh74+rcAdd+6rycIkiIligTSnLP32mjSANIBUu6038X053xc3Ys6TN5jFbKjWjGE
NrTvWTton4494MX2/pha63I+dfvIYl/a1uAc2cZ/JmH92JXDtkIRR1OVRTp7ja2orJcq1VhDNIJr
Ajygi2PZMRplpwsrpwaBR9CxPwo7jZelO+xtuweFn2JJdkWI8KV/SwOqTHaa02WtAURnhX52kpDm
SJV4LKP/+Eq6GzQjfZgPEf2ErY/icDnfrdhp4dVxEPIOrtyzuNymDiihIMZUBxbE3/hpqx1G3uNB
DqBnIpMg3oGRFPP8xNnp4QskwSFI46tU03pft8E1D1J3B8XuqZjEpbHyhdadrRJzBDVyOhJetEvG
YlzWde+yCTQ6NAVuCmre3oCIG1euob4WdqFcsoEJN1T9kzpg3lNUjOku1K92MON1peHJ8l1a/Jpf
nvApqwtIvs2+Ne13qziBpHkT2eitnCJd9FSV9nRSnpIw/eopSLV1/0jWQ7GDY1yy0u+CRZdNwccj
YkWYVGNXbKGUMJf1LEYoML+nIn1MDHk0Kx1PPDzpJqArkNvpVbHri9ONb63tbK0kuggXAExU4p00
HMyEcYZMhvUv45R8C5P8BohrJZIXDY3jecT6bihGsBhQWDLzuEiyykNSAZMN6V0kPWgw24bk4rR2
tdIC7AotXqPGNpYldMbRyVhhN+kB+cHFUTI2w6q/9vjyZYVZxcsm0BS1Ot2GlZO8WjTRIw/jR6D3
V5nnHwXx80ppHhXkUZtq7KHU804QzPqFv6VX5kHwJbhc7WxkInD8DbvNlnXuvEoyyBe6AeY3RxQK
e5FaXPqYItU/2r0NRoPTG+6BLY92Odab6Z9q7NTc6BTMPC29p3rk0bCPfpWEeCBSJzt3GXXhW5+B
utE01rLgFwVefQOrW8hOhtgPmjukfKnYaaNaMFqSLIGULqlQJplZSAc8+PANfc0QcIhSciK1KA9W
vgITsdEZk3RMInVRC6yEAb5DFQh8W1BwdEX70WJDjosK5ZhmfTae/8nm+DGsmnOcN5eqy5a5UeI0
zEBMj1r76gTJRwPhf1Fk1BC60t/rpv/Y+tWedLCvkWijlez0i89kylDa6ksbJhmZKK3jPxngIdVM
eUpNZhNlcj92xkMUXyHkB4vSY4scu83JyAErB1ccrMcqNNehl9HuN36huIdsQe1s3dKCi2NKQ5r+
yVkPBtRtD5VM9sid+iUxJZch3Pp242+olher0MHRWdX6twyDDWzFA20IKqPJV5mPbASkoa0hkv0e
IgoSasmOwOeLbtLSXIjUqjC6iSNy8Uc3Mlf4UqiZiPbeyfIXGsoDclJ10Wa5u9Op+2VeddZUnOST
l9VBpo9im2FYdu4LrYGN31VfVcFKPSzlifOHmrx/Ukr6qlWtvQejl+CWcxcOZ2rZXDS93TtjiIMv
4tMutQ6xMAZUtQuB8zIzt7X5Sy2GN+n0O2Lrka2Xr+lwSAB9Uk0e0GT7Z4+RxQqsR9PUX2oVkGtT
vfiW91l8D4Px2HvWiuXUSXjgH7lGuHoN+K92exqD8DZEItkA/nmSTgqxusI6IIc3qKtQxPB1QlGg
puvXdzFqp4YPS4q1/O0F/h20263JGQ+yaXsoaFo4TDl9yezkQXCgA7YKCpSKk23GN8VTbo58DLUz
rs3pBIkwSvZSe4vYcK/sRrsDfbEXQ1iCNJcKH4TxAnH8Q7yXpbUJ+wB1LMu3hZ6376YEqRbjCNWO
tcf841K+nXhxbFKxs2d+8xR22msfvzbBN9SLu6nH3uIWlYL4xR6ao9s/g0feZyN1YWxEiwpxiSgG
dp2MBwhgIzaFSv1iqsxiQTj8CtCUbUz6p2tt6E7jAJd0MLEEUHdDGMjqqBSfhVES3GIXyxF3Ktd3
f2xi86XAHYmC88yes100ZXbxlOoPoqZNNMSflg4qwG0+nFsVuLva6K8qBX/pKFy1PnvvwVHg5uTg
Vobmsx3Cb6qZJlzD4nt0U84ZfGs4TXa+MXz0DLTbkc9YZ0/cj9/0iG32ERQiM0PuWmPaf1e0b+MU
ymLmJacg/I7JzFopCqRn4ZU0cwRoIotiZkaBV8+IlRkGT1kUagrWc0MpntOmzhZmYrAATexw7eUu
H53R5Zsh68AzyS+tYKUaMM4Eg7tLuvFXoLQ4l8xwU/nsAtPsIqmYo5z86gvnQO4gyGMdTd4ImjLn
26WEBEFyYLeMsSx8prZwqewtnNzY7RDuO1DVqkGn0kRdwHWonahI5PDtNW9mBFMQaGJZxcyEcB0p
QWwFrI91m8AFbIa91zYGMwZWbbeid9gor2oafKeMCkvXcN/sXLCerwA85ph7/TZ0l3gDl9CVCiqN
O6NurlqL0Z16mc0WzE+22lpKHfNmid1YfvmT1DSjjoffC3V3zogcZDrGjuggnP4t0QEDUBsQE2Om
KxgF/QKh3T4KKEriwUuxDwwhKz3Wz7IIjDUkRoZzlnK17h74YrEonKsphq1stmYQUpg1DpmZEWvj
KJwF89gSHZkS+mWOZnlhW4qxsN0H0M5vTRt5ACVohHTm3VXVduV77YPa5NmmSd1nT3TPyEbxk2Qd
UqLgaOjmNdToCKjo5Vi61IvYFCdyW86a7a1wieJsH1m6eyhrtmn4IBX1yTCKAL29++63LFKgO5zH
KD2HVBAXdmjeq1h/dJpFVVXZMsWzvyGTBN8dsQV54AqwkOMHCWZL2KqcrPUXVe13jA73LqDSqKV4
3QbF+nLzbyRnbxkFOLbCPOYpG1GN04oV2ImakzpUYmR0A/OQ1Xxcbvpc5mhHosS9GtiklbTYs895
U920WuQskZatWbItT7qdYVL4d9VoS+0AQalZrxxTB/YZ00xBqqmxIlyGSJRWka49AMR1lzqE+a7O
9lYERsMl8CvL1E+IVnCe7UkpzhBlJRRMPW28h2TqLFnqQpBxQBaa5W86EXA5YuNPEwa4sEC9BPCc
6pKecKEM7po8I1DAJVCAwUYeiWYsQgXlrcl5feSCgkASGL9EUL3r7AWPEuRHNiK2cZQNvjMGLnR0
imQQFphZaTxhN1AebfI90HlsjOqYh/VbHtFh9ntvWcfmqymbc0luLKxoOMlBn57NTlwaDZGyV0jA
KDa7NE9Wz2p/iKz+g87Xtq1ox1EyT3AQukP4JxEhha2g6Ij+Si80pE5+3z11UExYGEx0pQj+nap/
lhQxCDHaKaENJRGv+1JmeMdFdKSTFS5KlsJOndF7KLxnKWzCXkCNaiXd1VIogPTb4kM18gPFtYeh
jBhG5DsodLjjrX+bSLQjHjxafcMq6uFt4MBz9YOXVr+V1CaozDx7XcT/7CxV04dVmtL/8AKqr1nB
nlPiiQmAHFpGv4jyeN/05ictNKd0z6Emk6UVSwn4opVLO/B/6U72zOaGuVfBBhy0WwRz3dJO3WsE
nmnrdN0vmwq65Uc3v++Lvd3c6KWMy3FqaZmYDSkZdGu97549E56slU/LraQ6lmuKWr9tKIXsssn4
shIGRPozDDwjzUrAlbrk9LHkqx9E5HOZ4t5RcsHw/qk7/cp1m2XitP1lNLN6oer9l+Vr48K12Cx7
VvbCsuwlZhljuewIXOy/iL+tDgclcmfCu8+pY20kAjLUFIgyAnuk8pL9oiR+SYxnbDP+0qFLv2CP
96cV5UlP023d5OBndcLXA4m0M0ahMEbN1VTybR6FJyvCx5oNfN11fKb+9F0wBy0o6+ONeM3G1tk3
KcRFVU2RkvhEMVJ+LilFLXNV2RURhc/KYeAIaIG7QD06qFnUvKxjmyBJ6JoPpuQQlXK50JlOxw7p
TyXKJ+rt5s40KyR8cXPyvr2xc+4p5UyrfmJvbWE3fCB0Z4IuwoBJmQOzxy7qUoyB2JtbnY5aplHD
Brc3ch12ISwmA1wLaALXt4GtxHD82+pVKOiKEgz9lGaT8MRl1WCUWwlOGqdqz3YqN0xB+oYN2Woq
IYmKtlHut8cxQMvpGD1VbtV9qAJ1H5lNsivd5lnXJVeVznqAPehv9PhPzogAwWp82CMRs0Tto6BJ
HM6JmgJM+wqymuWAxWUaQH7HV0Y0B3oRUE/7cqi3bDcRV/XrkgUmC9nglfwna6FaLH4Fms8abuAi
C2PS0VILEGoQvbdukCEhyPypA//hNLhrqMIbbn2z+NLHpHhl50tgz9geusj57Q9qt6gJwUgh7yyS
PH8c3JNWDRYBJwiZHTfZtXgJwoGPsbed8CNqlX7BKNUsY8mysu6yDWW23CNXo9+JUIB0aahV+Je2
sU+MVQyccUtoiHLUhuQlKmIKI8UrK7Nmn6jdm9qhHsNRbsfHsqDoZ3oNhT3cuh4gwzJp4GuDWQvD
cGNDklxoXTyl0LDmCB1KcGPG/mdRS2Vvuu5WHztznfgTlrUp7o2XnspMJZKKKhY8GXbESB3aOuYf
IeeVZm01Uo2zf+cOqYNFZkXroGnutVPxy9hmoe1JNKNZFSM6YZPi/pYgsEdQwdBkQgWZBLKjVM0f
RmSLy1akT2ob7jvfoA4KTkWOv4UEcRolz3UafzWh/l47XGxOojwHFWXZse4/hG9+uDrg1qizoB0M
KMeqvFsYZrL7EqUCaFspV0mhQyYnti8dqHdSfWd7zYqeLZmrjdVGZXvKPv6dKtEuVrsXykQLu+C6
8ZOncCw/hk+17CiyKavI2qq5rdFzr/Ys820Sp6gegrhC5u1gUJSI2eBN0GJe2z6GPRAhmw4ESD7c
0RC9ar7+lQ/N0zhSrczM5KV0o6e6qnDNOgv2DGkfHTqm6UG1L6NM3tUEEZKpJUD2elDkRfGMUYAm
gNg6dSq2JmkrI522xgrtrTl0RxEaaw0LzBbo5UkxlC/fynqyEwjqogvJONHhm5wqn9hJUVB37JdX
TQno3QGo33mgYz2C5UONxT9kXgQjSbqi9Xmrw2JdSuszM+y97so/MskvTmX3iyql3eTuNTbVy0JG
8OdiC4oWbdaC6B7p93t8mTcW1/C+SchR1eLKcgYeVE1dBtUyxTtm5Y7ULlGByXNTgy7veApTQKeR
vPQD1xIGM6qsIawF/81FVryINGruLph+Vs6EWYGm3rbMaLSzwZbVeO09Q3wVSvwdW+J7AGkX1rh7
LErN9WvX43mwI/1eK9RopqCACh33gsQN+vLauEp7BN1WPayS1jKWdZW+sjKBY4XMkKJmA2w8IQI3
m94wKU52j+98dJ8hcLBmCUY4QKnp3ZGLhFWOS8t2TqUIYJZsQ6HJpewJK/CxKhIjrDH2thq6lujT
cCryakIB6arsVnrWrMs2I79sxOqggLkGHINZka4MS/2VVg83vckgdhndxxjnTyG5Ir8w5wU7okup
2hCCy5BL9isg2zFjHLTBDQmVr4SkzjO2IX/ZJe4pT/pXQzUujWq954m6sj39T0ycNBbWxl5W/rJB
D7PSrNb99MBET+smDcJRlR1dGTxj0sJUz/yQBF+qHhNpPr4hDf/WDYoLiHE+02R47TvWkFXAtOFo
PvEFBbA84GBpwq67FIgCETeA3H3ppPZgCUVlXx5Aa2TX5fk5qC6tn7IkpbaET8NlQMlrmXumsSRY
9EUdYM8JWvN6jYcANbFHV6guGUbqWD63JUYWjXlO0vlo1c+sHPb+6FZryxivfU3bUA3ICUbKkUNc
yzYVUWIrK0KaHyLlhtv1MgZJsVFl36xU1242eLu/kpYZSRH0PRV2WiGA0VEDXBq0T8inVmrNL/Qi
9S74B2D+GOHecSkd66xmxM6Tg4q1YnwrerhWvk7dnCXIN1gnhgf2Hb1mICZqVw2SkeXYolBQ/U+Z
UOxXpfNr1NjMArm7t5JVbmOe2x7+Vl6PLaUn+kA4QcTHSCnZy0I4LRbl9jDWWU/Ur1aql8yTNMKJ
iMJsJGIFDHG6MauqX1UWG6O4ApxHUc9UI0HGD9v4YSCsWO8mgAq16WUJbnhZ6M1Xo9jepRQfeUUV
3dLthGXJ+JvRpD7Tu9pUPTB1yruh8qfhh3zPDT5TnyZ062vGQgQ2G8tio2UIFBxgJ8PUPXArTT0N
ISvRxLkH5JbuDJGxGx66Ym3WCehyrdtiSys3UrFiHnfSXc38vHa8+KPVfcJAUo8aK2BOAcPpIY+3
ILb7UB8Xngdo0QlvaV1911LNMWyDnR7s4cXtIab3ghpbJIDI+Vh8Gz2Y9DpFvaNFCygCnLPKIixG
fb1E/TSWwWtqoPc2WjUgLEQ9sXnvsSJGVCMTRv8hjmg+uidFibSF27rvtQ3ELGn7P7UzUIzlpFLw
JagFtUroo0u4LUDBa2PXSyHZE4hwoyH059zWpokWn0MEPi8r45wSQXNit6UFeY74aZJN+PhKiro5
WVCidBr164I8nk3ZyUNUifcEsAeF+PIsRLInCPRZiWjV6MaGRMupwAlWztQ1axlo0bWoAWjrFEN8
1HPbEVrGAt8WA5K/6acmDDpTOkxljS/VfhUWK2y1Y9voWPqOmrh6H1RaqAgt92Zce3cd7wtidshk
Vgag3ZXmKtPQEfYD5TUse2SiMWZGfDD5WAQnPNd0v4FVLIKYqZJTaNQ8/hk1MxdpRyfMpuqgFy6o
pqR/yjT1O9dVb6s5xGcAQxuYL/nsmpxF5EiGF+gjoneViHZ2ZRNgS4T9olJYvR11Tsk4jLK1qAZ5
KAXk0/kw37WKsphy8R4c6sjwpg2a3uYUsfNzE+dWiUo9R8bTYiDAZocqtWwHjqPv4Nf0TDbvVZ0j
T6xOCOSUTeTruFmnh+YD0nG2bMI8Wg2yfzHF5fw9BFMwTjSn45BrvcP2umwmdCgOaMCg860JEfr3
bj6Brgw4zcyAfXoouELjn5vqRBsdpoOXenS/MV6ySwWNOh+U8L+35rvOBE4lJ7MGYrdXcuabIgUe
yOKZm/OBMAjyPUR+ExO7Np6yeSImtwVFS0Jrp17qfKi9rPy5lTpuq63nBzHZVQh5pyclmi55Q8NH
Ol10ZWB1sMj7/xyECNlUdycjDRSMPvqXmwA4tHmHbDO0pU1RjAWCCzTSU9SSN2G1fFVJT9oUnRGR
5lRbK0SPXkcTq7RAUundSHDA9MnM//B8i6UOH0IdXVXFBGuAJXT0E6Bwhxjb9gFF68Yy+2M6fbut
eC4rRGOBjxJvsJa2kRcw/GMDLIAvaNMQjggd/9gpfOpqSPLF329m/rbmQzV9b15NpAPiIyJ8Pubz
IByEu2408RFV6PCzo/Jb+NQiej4kS3sckLKu0lzSn2MvbmjfFER/k12n4DXH6FrzW0alqQ7gp/B1
yYn6HP3P5yJonxEbu5s/q58f099m0jJdFoGy7unFT5DeUjXhx803O2Khk4VMu4roROvr57EWnc7P
j5v5pi+t/DAfunRiP0sLYcFMEw7t2om5yKYTdjpNTX20iXiLX/WKjefPyfS/59V8cnlx6m0g2J2Y
Iz35Np+SdauBvM0hvmh9FCG4CvY+Aoft/JE6M4F3/rD7fy6Nn+vjn7tZlSJVRYRh8bWmoAIO863c
HynblfQZEUZQEpVVefg5qO5/bs2fGN0E2r0lHfxA1uMhYeF0GPoYHdN0iE2lRiLIkiRDF8OOGyhh
K2V4r6cDbYVm6UDI2QjbY984CKIIZcY8Ca4puLtDxJery4hGNmXdUFIaEf1oY6V0rRs9JPPUhcOh
Tg1j2bhBjZoJ3Es5H6jvB7SjL3+fr6FTW+h1VO3nl88/0AOHeIiMMsH8qvkHxRDWu2gkUlkLNeNo
Gu7NU333Jm2dNi2F4TTjIZLQUNXYQF8NO22v8zMCr3Rvwmg+kIFPEUr/fWXawAr3C0brQU9WBWXn
u6k4/t2SnbqmJFT/PNZpvX9XnIyYF5nraL25Ox+Iw+2PBvyZ+VXz67EeVdeBSaL551k/T8VjlBVp
cwnS8OaouXWMZCNuJFtiTMAWzT45ErdgemzAB71OaXqvRpEEsHFYiTMQlu/zU/4+zwqPECCV6/yL
upHNMSfAuEbzgX63v4WFqf/8kfkJuHAEKYkjGzh8koyC/DnVLJytkviEpyKYRBcQoIlXc49ae2it
E5W8qkVixuZNKM1Bjp5xGqbXMr6bN4UMgGWKGXc7PzYfmH5NljgUAv4+pg1RcprWg0MovX0v+z/U
IsN7YcfDrSjWPXWvuwNx00J+dwFnq98sa3iMYjU71nVg3OaHmoGuoE1K1EpB6jE/NP8wQrm+t3Q2
A/Nj88E1hoov+9+PKJI9n8+WSujE4/x9atZV0J2Knh7+9JT5B5FJFlVtide/f31+HKbRIi5tQkz+
eVcuiy9K0vTl52cM05tP67rcNJYCHqiw5Q3qcuaY3rWYDqUDr1aQPNeOGIAcvzNvWm6bN5UReZlb
g0R6yGPgn8wbjPN+IpXSCZsemw8upIjjFH4NOuLv6RUpZnKxhEvD7dhRmFrEsrHXygikVLakQyKX
f+6tKDr2qOfpCiMeaGz6wz0rUdje3a2WjyIYH8ua9fpo9ytMf59VHSs3OR2ysg82ge4FU+ncu80/
UHPylnUb2Y6JjhZHQ5/E575v9/NTfh4rvaNkz3/7uRcp2p2ci2OnC31LHniwKxSCNrAbjxdkAYsx
J35m6nSFeXfyS/OTGeulqojY8thmRX2I8r6inR5fTLQYi17RwpVbdeSYl+sx1J6iVncXuaQX22vO
c6F7uwpgauXxhhk1FmZpLSwbJUnlnjv8SQNOt7r3vwsXVmNY2OGqyq2FJGOnSj13Eyb1t9c1+0jD
MCZDr1w0elwu3Dz56mNCRnH1Znr/25KJCgh872cGVS+rJT7cKz6Fqxk7ww+J/kC8zRV9Zqg2DyOL
9YJfc0778ZevkEfKtX8c0HBITLrcnA9W7ais7zpbWc43xXR//omZ5KCFID/X8XWseoaN+QluEnn/
ee58v9ASDagpryr/ueVl43AY02/ySYgbm3/4P8/9+cn8CieqSEdP1b1UFKjrf5/980cbKNSoaabf
zX/zkhS1t5lf969fPv/0542NgBvsOiKueHpLFDaNRTnoYjU43n/f9vzsf/3anxdGRl2syiLE+zS9
8u/71f7+7z9/8u9/7AZRiWXX/fr70L/+sf/9pEx1cHaCtDC02nwHf1/TQwdbYr4DpDn0j9I0oy0o
d7MQ/T0vivZBCXt35w+evSCNYGLsCiSr8NyivRFp7YNQu+LeUo2Z7syPRHbZbwsnaAnmxEhJr3pv
Jy26hIoR5Dy0zXAs8u5mDNuGsI6X3lLKC2J6AoGj3n4QSUsRYvLJHs2xHOgCxYNJMzSkamqwDR9K
F+kRz18pYmwf5lt+hn6X7nN0RN9eUmV3m41qKNWDxQ6P8hbgGTYaGtuuzGofXVSkU7x3mWjYsAqi
jDWnc5cjUtLt/Kr5oKTZKq7E3pEQUi3i7066oDvj2ubBjNv4ZHItL6TmkARjmtS3M/RggSBQqHX7
cS+BTsz3SE8YaSCgNckqjGo+8IFrCKN7kw0ZJufplkJy/b6jX+TR23Nc2kvNQ0JY1yN4T43IpwlX
qDaY8rBgMHUOH4XXvQcp/7yTscFXVeSihVl5RyQhRAHqpf2SZvYW9yppdWFPuFNnnGm5+kvoOva7
Y9Anpg+cXkRsKXclc986OgvvsnAuqZ68eI43fIgIGRDtjUeXbcExMfWCSmPhXtA/YFTKlRdKuvZd
joO88mJ8KglFHPYDlNnM8U33U2xAnjRebUagQRHhg6tkJGJnzQS11UA7OJPfWqEZe84Tou4IkJGU
T+oYeGVzNOdzIAlp3XMaUkzE8n41WZXuCsp6QH2CzfwuIeIsR10nGqcZd0qvUMen5IVatsLSkane
UwGqYGrSdWefYNKDNaj+UqTad2xmw42ab/9zkDGVOSLTt11f/YGGVRro1Xt7Z6uUYDJCs71xaACX
476wlWEr1Z4+vm1H4HurGn8CQiAFvb1LtNTl70GZ7pZddUvzZNlMGLMaYAlulJDWwnS3rFXBGeX2
NyCYFBWK5yT1xR/cTs8wKao3mqDw27Oi3nghiQi5tYXSYFfLoHcwkRNGe9Kx7y/qgTYtwT3Y7jV2
YkfPMrxj3Tbez61Y/IqyTjkF8VAYK4mMjYgjrXgwJxQdMu/n0lPcu6THwiWEpE9pLMiestewOUSs
LT3PMaHWIKhtIyc96KnXnSlAVHjpvA2agXqPUqh45QODe02Qoi6YN4tYwFxD/t0pibxXRvHlDHHw
ClWxXyGLjq6Nh9DOLGiDGUX/FaJxIJIAwEpg6RvRFZLiOcDVLqCSqFf0B4SGGSasqIMMceNeO4N9
VjyybFOnu/NjYE8ObiGJyhi74SNk3hBV/d65AO4TFnibmBUVY0oQUDUrCUrChNYRPHT71yEpr75T
OEfhUptMewHRdhpGZMgVlo3qLbGi4txK/4EIAYIhVdpcx8EAKm6QBnslGNk+0CQONy1UpxclzO9x
iBgZ2qMHaqh504RmvTaiyFaF1I1rWZuED/gxbAcdEG3hNacy6tkF0wLaEOtMbLQRmI9OkPtnHDt4
boZ95gbvhpdMlp5koJkjRT8/1qjGWathTGxYczp3X0FsbGJA7vE2nFyDupUwHf3gO8SCJxPiJvB+
03dxLrVgiQIiKWAlZNs1/DGK9UKpzUfPLMu1gxR/w97OPhVB+IXWOz9gwgPNogRc0KARP53eQ45J
6eNulChu2dT7H2oH0CH3DAqVVnoMCmZF1VI/SfDF+aUE9b0Vj8XocNqKJEZsYlcduzu+NSwjmH41
ax8ZcT0Niqxr6/ZZi72Bhb/zNZCuQaSp1iCu4eq1chLlmbLi/XxFD61e7jCftYt+4mrqKbyCFB5t
Tq9+NYTTAk5ty7sz8QbytKVM2nrokaa7OD/MC7uCq5t49jlU/OKZYZo5pmURa/vqHhA07zMzH6vR
Fo+GJ/8QVJSJWDtVE9fANGFla0WbneV0157uBmrYLzFYEEuUW+EFTBKmrjBOv8xsG9dD+WuY0KgB
ejupWe476u/LTK6FVL1UgMQ+Knz4lKhUhrQmy/+gX5nEfwjxF6EZUUPAsnby3CbcBG2lPbpjbBAX
7DdLr+oJH5togUVvhBTq3ZzTlLshmsOjShYbGHMub0Vbamq5dExzIkaqdrj11P7bcCyMl2VFn1dY
UwosszZEjoRI+U7EZ+udKU2Wa5W3sNTsMr8Ameg3dojgGH5937WPYQ3SpVBdYODcCyran4qP/7nj
NArL+PFnfI+Ase9hrPmAPK36XZrF2RYxFPqY/m+WtfzXnPlLrke0tvMInM5HtyN6oqMy+jMaYtpA
rZ0Y93Gg/2EQqrausDrefcM+SSyqL+SUYa1KceTOd3H2KAvUlVCxIq7ceRiUAkhn4ur7KMydC4m6
6S4YghRvRXvCi6a+g8tw+SvCuo6JSS/AqMwYNeVoPmV4HuhZT+Xeyf1g6f+5pfhDv8T8B4J1Qkg5
MJN2pUV7IhoKmvTzg6RVvYZqsI1J1+vMqtloasCqt++1ZeBjsQ4yO1tXRpM+ZciEoQNb351DLpDm
F9oaRUV9K9AroUTRn+d7qnTpIW+UXlOfu7RMT5ZJRTKfMC61go+n03E/d0gBr6M1LNF8DW91iVIT
kXSxD4UaPEaqTQDrEG2iXt2KtkIGPs+oClvWNqc+MT8mqgKwYDeU9zYO3E05kAmigCnsZPqltdZT
LrrkIIim2GQqRhpZWhAsLcu4zQfIMUSJUGxCNcVjQY+RwSGreV6UqcKwd7oWlMshanDKa+TiBW1C
ZAbG7HU/veXOypEYJiyk8DdqN8PHdM85Y31bAyjK1v+q4+ekAUyQa07wqzGIQNXGMH/Qx948QHzB
GzjPmB59BxLd3PIOvdTdzP/ZfFdTYYjWtguiFFGpyh7y0QiMV1Pg7slgL28VILV3W3MoOKFXXoZc
Kk9kAdd1Zz2Gpdk+8Ue/9br0Tp1C1HIYh0770MUhmSi+U50LFxdaVij2k6sT9VCHmbwSZoum124e
ssztrjq78mdNVA+tOfTX+Quuve4h18byKBN5A1kb3ho/ZqnT2smXF1AZFZn2rlsB/jY3zI6+yjNK
BQAtYeMgnxoaCQqjGdl4bXP0jUT7Vdvs3QPFaZF0WNmbV8CR75083illlb1VzPq2YGUQu6l6txPt
QRhe+sYk4m5TmWwMC1VYiMSRQLtqnQuG2TArjqOZbzrFI3gxb79aC11Q3cK5yrKOlDTpi4uK/ZGa
DD7EUFYPg5p9uC4FPsQM0CC9PL7AMH6h9KE9Aa4MnkAvKdMdC+/VFaIRfODkiNqwfmxl1lzR+ETo
EG5dWSa/ZXL3MB391vk1LLd15xmK6coS3WRZCotXP1QJF0ldOk7T3YpVAPiImp6XxAZr1hJUmHTj
k2WPxB4m+Dx/hp1QuBa9G1j5hUY+dxGxF5nvzoeZn0/+JeZLp7RAfYKFrsvePiuF6xxGVok+YnVY
FtNjZIMyuzDRnttSx6sUxwrUpJL8SDzoK2eAhLtQlEe4LPYV/yv3jGZ4ToSdHG1KC7cG58dB08Zf
lDLx0hQlfOppqpvnO5qBKSTBAgcKE19RRtXRkP6zqmbNKe0mhe40Nen//+7fnyrBmTXOn7aP+odq
dMq9NtLhKdDUUU2Hrjefhnav0uiPNMJ9w9A+WcpIklmoX/SCtlU+T+lVUDBVWkO+NgQ1sLQcohcv
Ih0a5kdU2/9H13ksN45E2/aLEJFI+KnorSTK1wQhVVXDe4+vfyvBvrfjDt6EAVDsaokEEyfP2Xtt
JKGiCenDIYHorbi4GnMpqV87SU1K3/shKcA63dF1okByX7uip3PAOqUzaPtM+qlfo7QVB0Od9oG1
J7t7vuXJI/FCzmNusQthfzh9ZkPyxK2vZDY7Wi+mND5GxGg4+IK/KPQrBKFgyZqoLpAkQz2pF2pZ
m8ChaJgV9pNTfkUigW9i9B+WJd1jFjI0z8a82oxO21P8FtqF9vkOyEP9bMcE3jf5NiDB7RpVDgQq
e26oKdgYokdFt24C/tSLQL84gom6lgfxa8gyRSCPuwUxKlZjQ5gX4xDOm7gUKxvK17OWcd0tb2zR
hYhkSZ1Y2Vhk10FRjxdHI7qEDtMPwgH0xM4vLfb//u+Bpo0/lVWZ5+VfmnTxkYuxOC3rV4P6Cttv
Ki5JYgY47vFMEazRwiYoh1/olFmFbwlYxzVKbABebs26HtevdZm8slEnwlc9NTi0yirLwGuifjg2
ZQePBhvp8tPYdb9JUki3ZYBMNVEExEwgthh0zznPMEneSPPaLM9bapGHZO3dT4PA+hC0Deg8d2RI
IjhdXuXOZrEpAGXS1myrbR1ZxDr35mcAZPVPNrPt19UNmOSuOreQa2Du3kd2Zv0uuuR3nOnJFxNr
eodDHa7TeDIPY1yjHwk8XOhdf00lbwWToa1J7jyuNgDq3th5Pz15pbHpvCRu6P7uB2+TaU6OFA40
si/j7q+nAcGIW+uTJIeSwDAErbQ1KIiHYNfaWoyVsRvOCv4ELYrBdYo2AXRQRdwHvBuQaYAWeXDW
QGQD9pF++Tp8yMig8ea4zaOndWjha9Ol41g0l6IEtxHqlUsCrSO3iiiXgqIME11/9ezhiwx5/TKR
CPI6QTxYsWf398IptzPXNjRf3Fb2yOWZNKP9LhKNbbgZv/gJBqNsTtDbWybbW8sgfml5CTnkV0ac
AZrGRh7TagxfcBtTgtrT83IGdgT/iks3syerZnnKrLzwxRz/CdSL3ETMT80sEUT/z/aUPwF0q64D
/1W71Rn587a0UBSnSUkulWFTZBW+/U0DlamEYvwJx7U3Wm3jcFSnU4UeyIWFmmR58hU6xWtHDkTw
EACnocD7xyuCT/wh59n3xnOWFMnbuHRYUtnU1FudjYcfqO/9i5X27mWsCJRjFfY/m+4njDr9g1KQ
jTcfsZdU0U/baY99lrdvvjTEviq716G3cdRVOZrFORWPeRaKVTsa66RNrRcIARafCL9OIEaNXUwm
VzP5d094pyD+c9mBY9m6QYsjDMzCt139jis2AQDB9G3JLQ+HehK9m+Gw0lr9MlO5oxIk1gbhv3Fx
DWYTBOmSX4QsAdZaqJAKZJjMRJ5FfZAjWg5gaIkg2vcZonA4oQ5ROuV48Qsyr9qu9LbpqDnXUnPp
5Uj5VtY2NgCTtV5zlOYpq7sn3E8IDp2A8S/OfuYBKJ2SSu6oe8cnjVr9afT6ZD/mpPaI0jA3fuBS
bFhdz+1d2+N8UyS/uW/Ffpz736Vts5EOZgkyevk/kSe3Mf2AVIuo9cO9weUGLgqv/OiHBEcbefEJ
/6ToDYTSTbvNWAq4RK3iqreDwcS4fRF62R6ggFlbt4jtI50hE3Fc0zz3QjEuLGUDnV/wtTYbKGQa
DBqrud0fAL5jqpXggAazqrdFvDYjYif6Nmpvy8OYlgRIJu28C/P0J0iy+hYkKdQlo/wLJup+oJ4J
Eoils4x85PTFtGWTWOwFTtKPYtgXrsf+y4XPEZQMJ/Sao5Frqqjax6Z2isc+yVooXL74Gfg79mSl
EqoWB+cFPEuABnQxW84QDrroCjrkQl5fqJL2aEhpvFUgvWv9MUJeZve+dr13T9tSpGs4Lmghemhk
7FvDYYtabkcklAJbGw19xbHAozEEh/tHgfd52kQB7JE2oXRxM/3MdZseBqoRqIdUv0H3RK9gem6y
vLipvwznRTAI+7c6KNzJ+R0kA/00SIVj17/atlD9x9bcGaXjvYfGdBBN/qefY+NJ19ts13iQgNIm
c1d3WqYWcP9x8vKxalAyLNBOo/SghmXWKfyNuHK8ogRE6a/84vfLJxfppYo0jVSB8tqFekLOZ5ec
oAB7pyjAZbik0ZQ+OMcu9cIT5Hh0HDn6m2ToAYLoBVmaY50QsulP05P4m1ZUBIyryKethL5fLoNp
AqaAwCjcILKh70FnZHnQ4d6g5cbZZeTwhJnvbANjTG6Gqt39oMYn3HJvk5YkQGpaBwqaKbPa3UVQ
lbYpoScXUH1Is9F2e2kV8v/lrRkRpTAFeQ4Ty//bDv9gzAr/5BoyrLJBhnXPEInR7dY4grN1l8TF
ntSj51Hnp//9ckZG856A1/syADlQiNUQ0XNKmr45gZhkX29F0Y+rnwwNZV6dwAFtRXTDg6vfmJGv
PWvIrq47vnZZ37+GRtS/JkQPwV9+8T2jPhYFuyFCKFIqUEM2r7XgzqfbGFSisEMjqb5GjMt1JmLA
m8xGCcPNY1+MRAFWGA26JmOpEMh7A7cT1/sfZnRGuMPd6KD28sZdhcxll3oI/uIE00aR2u7OVKU7
3ZCKBPDMvLQE+CC3K+zkIoZ97UBFBfln7WVqaR/diGmKrcthqhT9uEsBwfyfHyaF923Mwr0uGNma
8uNSoRheAJfpQBcVRdLZ6dt6VYD1AomUouWcREoeQSCflk86BsHaiiRk6FbL6RQW1XDUYzanYzT8
Xb45ucGMKY7zQxO43qUyYxcCjZsgyOo+26zQ9kRu4TX3tacONMBXyqKEqzb0nvBgyZ2pGU9lF85r
Q23zK0HUp+czBpaKoF3RdF2g8hSxkFeWpQuSKYkGjndsNDrG3mjhhcq7uTrQHs+bTjEZ6Fj0g8KJ
8EyQPIeZwxWLsXytOeZ0GoMA52GC65yG/Pzt0ql66GZU65qbYjxupXYy23LeuJ6snoBa8hHit4iw
5AAkLgqd9dBN/v53kGxCXzJpTMrP2E+CTWnOGMc98WfMo2kTIxM40L+vWOKybk+LqLktu/dYhSrN
soFA1NFHg2iJXAvI+kOKQeNHBtHWMwbzH66xo2enxc4GkrexvGy64LsKHho9db8ptom8wXd0Ct3S
3FNRFEyjPUaM3PF0E12m13a7+/oDCpBgg8zq3h2SPWORzL98m0gEc0zoqvqjz9Be4Mc3LYMmoEdc
RC4xOBneS1tjnhhUI4H+a4eacjqUqjlCQsa6rsBAJPUMeFJyHTtR9rws9lUUPBeNbl0J7VKW4Dr7
HY9/hRDNd4mOfA0XetWP/gSxkEpq0Ll+S+JhQCQ16+W7BZCsvQ0pKam6E3UIb9DhKdAx2w25Tod4
Ju9QIziSIHTTiugmTCJkuA4fy7H07bJSOGotG+YZgzvy23tYzDyO/wjWxWdTjL+rFPY3UMBh5YfT
Dsw/9Y5WpB+d995n7ryHlwH5U/rjsZDY2tp8kheAB7gPteEts2f9A7GRvjbdoLpC2OygWVWXDs0S
vhHweTjWqxr4VeCvxsGesbcVrzaI+H9q/Yd+nbWFZ1psRhC4F5rqa0ulLo3llF2MHo3pQGrR8tBM
jnei80umr7UCURA9Nlb2+/4uh5W8LPVAY6BfHVoAEXSA/lCXa6uiGxWLvNfPk52SnhcQOAIX/RhJ
7kGqxuyZu18aZPFCAJApS0089eQpHJPePNlTT/e6KKPhBQ6+hVI1qy8Z9tIHInSmJ0eAAswI3C6c
1PnjhgbirHKEjJ75ECyC8sUn5RB3FEjJCS0Vii6YvHrdr3BfB0TuQLqR2Gp2Y47JdR5Sgg1zHMIu
hvluasWxDUcYvaCasNqNrJhVu1tW1TiAFCat+eJFjQ4ex0H8HRhwdtzZe5kJXEGTPrxothftlquo
NrvxmDgDckgmwNf7fbVgpbyMCUMIwFLeddbKPx51OcXyAC4yb2jfZ9bRIUDrJSnky5L9YxV4HVMv
ea699Dk2GNaETuM93f/BOqI7EkT1VieadB3ZdM9obhgby65pyrYxA5zyVxwFJzfQu0PumMGFzpWB
SpdiBZPYQ2LHzWPn2uND2/mYhMgDch5db55plr6XXUUiwVzYzhqEB3M0VUy5A+sXFQypgHYGlMQP
S50uroMtuKo+wr4gwCaKpjWoE/HFXvV3bDJLLVJIUVj9bq7feGzaIBGnXXQcdWtA7IXXrqiiDu8a
R7HR/3sU/u/RjNhkFIX59v9/7QCKHu8YLq2aBWmcC2gBKtyAKZKGNZh+8xJqQCsZJqL70uTGbuwy
ecDLX2ylKZKviBAxfLz9T95JxPW9qV0q1yB/pAHBRl/G8PXkV5smh3hkZ4pu/Dk30uDTdtDzhvgD
L+Th+VsahRcf4/oB8Ryz06ybr1YLfTxp4vbVDAslBAFnNWlEndJA2OZKK7XU/csD4EXGJXRHobH8
9quCTzYl6ceKYT+YGshhdCtsbhv8LpMpSPVSOpxQpMOGnmq9ScgOIgyah2ouh4NdGW61C2OrAu4M
pz1Te8ysgw/V1jOu+6yEBxvRYJkkTSLmwPIhZC8JJBXXkA6y9phmOY4urCjv/YT6GetKsFtOYUAh
ZOJzj9i9EqLlQ4x2GBsLY4p+koDy19X+3GMLMEHVe6eQA21/PIQTRqWTNbj+qfTV0B+N+sI3E65R
XJaj5cGnSUq4OZlhYWVGG2kAxTNmUxwlltjlT1wepuydsVnxGevzyVH3LQNBcw7H+McEIzUFgBy2
uRzMtegN7qB+ehAEl+GtD+SpVw/L8032b4pcHhr2lojimYYrg1uuoJHNB5fVEtC2lO9+2X2ODcHP
FhwNKzHTJ9xbFjjjDvdaEuBAkHAjQqZohe+hzynsYp/TLD6PFTryRMNqAGaL3AV1o1kWizH03u+/
qVET80ROoAuxAXFuV8enycq4X450wetUQujiAXedfmrKUmxSMPpAdxPrWcOCx3xdew8DwkGBd0Mg
V6d4Kf0142xrM/pyxMAVGdjiZpRp+/vUB0j+IUJXDmClgQXkLDMrgqsi4pIzgEktrM+C7sB/Cg6T
WwK/6K9FiCDBZ2MoAZoVjmX2PJoJMoqJspPs7DhxslfNtcJ1OKUo1FsS3iLPbNZ54z5rQzr+/r8H
AaXTrIX+2STTgoEvxsulOSUl7gOl6L46NpOAQGSnvraVgl+HZWYJnCXaMlfvwibaGUE9fdZ4C073
RbKS6f2ycoSB/isWXB+5H473qy6fh3HV1tizxiw9jVWZveW8Uex4TYfoAveZCA/Vv2Ba7VRVvA9K
LBNhaLL5ICr0IcKDuc3dsXxcepRaEelXvWBolzQHE03HZhGWUORtjNrV3n220IcYsPsKdF4BqUqn
zU4/0D+AV2IfVeX2OnacD32mpl+mOAbF+FPU2LDevGHcWOo0CcVRNIV1TGej2bi/cweasKHKJ8fT
5C0mDq/KjcOs8fQU6vUL48L9GJfGh9fk0zGks4h66jehJf5JNiqgj6wjDvEbgmOO6GqQJEkHKS3I
lOhQ+y1Kj0qZJfh6E0vvgiTKhRts7TxqL35Jn7qhnxSoOgn0YXfQKkaJbEKAlEiFVpUhrn+QWkem
f8VVRPg3mPAOtHMjSQyuNm3pMdKgz92NNjCixXRKq+yef2ZELIMa85xyzo1HiSeJekutI2rufN+X
h2Xm4N6I89egS8Zt2wm2QJWREbGTB2vU9XxGbcNYfxJGuB9t72xVDfUIoZClSkqxuLYuLBqnvIkL
CM1G5OM/hl9jgO+CSNFPW0Jv5dtyWoeO3KRgDPy6Kv0VYI9zzlx+j7Kw2uVNIy50B/894iL/9yi/
jAY0Sk9LmOsKVCdYJb5MS8O3qB5yr4IwlSqJVlTlZ2JNyse0Sl6FSBSarZ1wv4f+sBnUHRNbLtg4
QTru/R2qeNHK0dFHAF3R1qYXhud8CEx2I0VU83vGycVURd5yu09Deu9lib23A5CSmHr3ggO4UMqt
mK/FzdLdHT22RL0797coD82z2Q+nvkw/p3jSHlNXa94T67CMe1CPdVd5mv3mj95FPrYBhERM8At9
hVd1TZIlhA+tEDAmsujbzZIXu986pR7+WDWbf8Tj2WkYE+MZR/IO/TjTKIp2YZjXEmwv249oNmhu
JcmrJpmuWVmL/61z+mLn6IZ5IE/bx5sZ2atW7RSqLnf3jZ/huVwqPsb9FygU1a61JMVFH2tvXdmu
sFvS3Z1rBk6ezTvNfdEeQ/OIMgK52EhnBTbZUOFGTcSPIluFwSZwpPiJu/xrUXG0xmC8EK3gWtrl
vhksvIGGvJ9rZw9brIdTtoF05PWhcfM8u91Ti8d79nU5jR8GQL1GsKXfjWs9Xy1Ta5Ids6flKIeQ
5+qbdraptxPuK2XNFpv2n3UNovINR731LoUJvigz0Wd5dMVBGnQs49uerKm3wNX/olM9BAb3grR+
gihKD8/IubqWXW3nRu0xSONm01J1HDDGVNgNk90iFdHpuq7oY++oL9KbTuTAKrLT6Suek1vrBPSC
44maIuk2jN69AyqGZDdKjLixx4zTG9R+gCbPdvmeLF+b5dR1aa5PZr61xlx7xLcZPnZDiBQFahGU
UtqRamtXq5G3W/jp7j4fryfMgoH56OeV3C+t98EZzS0mpmSznLph5RxbIBzEm3Nv6KY/5DcRka10
c14co+gOIvMx9mXzLIT3VaYIdbNa++YOcBpqhprqYJrd6YmQhWQ1C9NXM3DCTdSmf3lI1iBx9zE6
7J+gdt/sfNLfx9qWG/L77FNilMOlzWeJ9RQyulEyqtJ0x1trUosuvjXkZ2BOt0zgDk/oQr9qJAPS
1MjJDvbLw9iEqruOCqJG80PYRI3Ga6CRmSQOyWZx3zxL2SPUkDQrwXfRgeVf2YEIzo5taz4vN+Gk
QKnTGK3OBhU7Zl4UPRB9vtCN1pzQZqePJiM26NuWt5YqMjwizuWKEhN+/VyFG76Z+cEMayRegq+t
gG/9qDfkkYlRtB9TTkdTinPVa+7BMguHFEQlO0X/QVNIdKRKmeHJNarwutwn5wxpFGaVj2aEyrp8
oawKwmODveE9cAxShrC6hjMwzWT5eqovaq3aKfcFkPZ/dLNkp+/YTo6r5TNwR+mtcyXpm4ECbogG
zBEZ2fINEbt1piB/1FvSmkd3NC6DRYmMbUG8M9L0uMI8E3G2Op3Z+wY6wiv+rIgg57Zbkyk30zl0
6FKrXbtk2d/VRofTW/XZWtP4mIQZHlKl8dPrOju6RtesE8mSWTna/Egaa/oYC66/5cuz/ACoNkzQ
CYKkZHhyaTVoEbPp0fLhYuiH2HlrNW4YWQZfxK35ZZ3ApNuvNBgExJ30DqJh6HYY9x1kdIayWJSI
FTsMlpeOspjhWHbwyCV9cPW6Im6bgQGyv+nJ6mDQzE5KsoUEY4fUgJ8qlYw/8zDljMiL7ivwEgEZ
fNCeWsdSGg7Eq6P2rmvFbXkP8sK2XjoA87EfV4fJ9qGD43E9+ML0zoGDsraN9ebWlbRHInqqn01s
fRCeoHRanQMm3KaZbE6Ve0HWY9cVKBK1qNYj5gLK1PQJc6Cx76PJ2Au9Dq9jWGyGuBMPVkiJZBC/
t1P9QGhKZfBhGF6z5rYdHUTcm2syZOJNTY71VQvwjXnucLhXrPAsMYmlyZ+pM1rs4DhuDX0IH/97
8Eom2pPW/fnvKUxW2yrqq7Obgk5dSrViYIwpUiioAeXMOnejfhctXl51FCxHU84kJY7xsnF5DEUN
UqJrIOcN3XNJRxrDtNm/6rTTPV06t8ZtkkPUu/Vas/HxDi7yaQLAL44FXVidkUFGgEeP2a6rL4Dz
5u/GwpTtgJo75klN9nyufVjE4158rEUra3BK/tJRrpFTYFnAaXkaOgoivOv6qzl4LmSBmhgzzX0o
2f2uRoIcH+71i0PjH5rWP3ed1TTo0SbR/ycGdpCje+iNZm+o6VJO4b8Hbl3As+dUt5gcVrR92EiV
E7smHqb/PZrNmZW/E/u49VAYOfonFSDZPESFgG014ngXI4H+nFIbm4UIfxq6Kyj03LXRet2Hbuvv
LXy8v4ixVmM6kWOq5+i1XWZjBv7oCz2a8sOl+TjT/HqzHRrrluVV2CO03V3E0wbyOaiDfcbVeklb
1h6lrqvUgz8ZNrko/W5ZuhJLirX0CcqJwxr5Ro1hxPVUeyDA88xwD+0XOkdmL+a1V2cRAZdPqQT5
QP4Woxx1uvwgiL0H8n6HTZgQO7b8Gi6j6u1yqqsusiJ60CWNH7NaQTLUbghyVXrJWvlrObNYX9lA
o1/KaV9vtWDuH/870mLVVycbd102MYTA0vHxTM2fBf3AW9CHH1Pbxiu+dxVSPI7oPXMbV0eRek4b
xn9/GvX8aflQ3l+7PL+8YnltHkGpTkbnb0PrYm+5c7LRvdT8MGKTHmIKZXYo7KdF2RAPFuLP6X0w
wNLrRH9vl8KpIuJ1K5hGpIk7q4woQLmqwel702OnEfjoOFFxWF7aNl1F07xL+E4RWOjLPjxFU5mc
HAn+ItXYDU1sAN76ttDWGV7hKxAP7nsZXJlQND9W1DQfo8ECrPT6U6+CwkszORAgGpEKPL94LcDL
rA/Tp7Ce+rNb5cT5CCd7rwv9qKE7tkRb3Uozbt4ZUTmpp72lkRG8uLRDlmeDHhSvO3Vvti7r93RI
5jOSl/5hIgv8bTavAS2IbTErdbbdOzfdZQUlTs79gfnw1sRR+ga8RttBddJ2y+nYxm/LC1pPSaos
xyGTh/98+YeGapgR2SsYW+/+jC5+s8Ctg63nhsgFdd0/a2OJLIW8le/I857GOWpf87BojmOLjLIE
XvqNtgCASxB+elgQ946G25JMv+rdCulGxWiW2uHLgG5/ILaUsbA61ZL2lSiV9pa3Y3ftyJSEeMnz
od9M0Bqq7DzRX33TM5pkSHdpvAaXSk1/u1lqhyOuWyrikqmXRK1x6PKo29cAyc6mne3SQvLeoMRb
L8vj2FEP1hqJiSbyIvZ27W1KLSBDukj+9ESESNH+5b1VJIC+fbWjkbShsGhXYyxAVbX0N9LO87fe
EeEnY5UuqNsXgITinGeUavdzLcDz4MMRL7vxTatKWvlU/08inBx2Glp9zhNfO/DHWnuSAOzLNFOM
VWNwWmqLtKjjp4DGy3KGgwz3V9s7J/JL0Y1QpA8Sr4JdTPWtcWp9z5Xv7oaZFaxk37ijHHN2jdu7
B2ma+XUsYF6lg6a/58b4u4PI8U9MpAub978TmpYHGCRhOoRvg9kjsq+4+Ug+51PtjERl5CmJzAX3
otnsxF/vaxTmvOmTSjtTBVDLdqJ+7liOzznpWevaMOrvTNcPAxEg7xEGtD19VBjRUC6QpAZs7rks
dNKClUAoci1kObLkJtqm4RfDeZKxeDyLKGZUZpEj1mAAQcwYv+JjVKFUZvgHLiu89aghjcR4Cywa
nlaFpQS86fhgtkz4IuYaLXqxDk7Micl+A3uEU1oB49pH5HYgqatFu0GwbefDd8PUM+5tVWvpFj2u
yka2s5Qdy3PV9O56EB3Cwkq3unDj2zCK+WDiPSV6mCHy8lxdVb/KKEXnl+OH7xmkhBvoGzpDL87h
jCpJm9Lsd3n5ubiKOtmGB3fQ9lqo432qMyUHkyoxhyKmA+RWrNoyPVWVPV0JItKYTnnVEWwPhrsu
ey97AQk9roytA0n+ywAaVDTl+FjEnhItU5wllWvuFkUwHLgN2Br/zbZV9oLDdDcAXF80+XPmJNqz
XcnujLTkVisozvLQmTXe8dS/jmCn3rmALjnD4Z/cZcsaBWmJzdZ0TqGlgSLJveysZRORL0PhPUiE
USqLVNyMMC5wWcLOqxL9xhBZvyUJqiNEvXjwvOpX8rJUqNTPZFZf0ttcBvNWZonxkRuQGP3EFSRk
te2uHUNmH1g1px3hkKGODKd0z2QUowDKcqKT40gpBvekI1ZnLiXmIW2tNUfE2m/UIMgVp3K6Ji01
XzC6zt7ES/EUJxL0YcCtdShkeiSrvrgGpfEZ9pH/0BuJ8778B+gPnXd2Yv4DIzj3wShH8zFUFKEg
zn4b9LBWTm+0j27S0mNtwm09B/YZSLPYMDfLVrbnvXVOPF6Idu5fW+2lhlb5FlP5HYso789pYD4b
pVuf+HVwwMBI6tc1qop1tkR3MxldUY0Oz5X8zgwf3tUYaMel/jGBdbQWyuRIckNKyD9bO2lowt9w
d3Iw0IY6otnpgX+Laqpz6ZKUGBcIhuZeZXEbAwhKFI5rfYyqr64EpOD3MntM1Z00SPRLmSGzeK6i
VOlP0n7AzYW20hrK7ySyjbPVkPdBEGO47wcb6mbhvCXU0vuiIZVsOYrogeBmcKpdj6ttF+J6+YWg
peiGlTebIfRN8e+POo3VokbgR5W4rG8A8xJIX0b31BdBeNSkLsGFTckrRLgwOVr5LZPz9JhqaY6q
YgTbPItfDnrii4lEcj971o3gzGzvoh9+QEajvxV29Teoku6vJZlQWY3xM+eMLwlmL58T+Ix7h2qk
IVJrx3e6fBYFimtB+vYfOa+LwrD/jBqyNhlMLgJb9OgJhK0CHvNGgC/9rv8CiSq/iRQMtnIehoPs
FHq59/NjZMDFdMos/+5MKMpqIFDE5hY15i+GzNMtM3ui1sDREAbjTZ8hKsmiGbRXaSGmtKf5HX1t
c44bHeG9aiGUNbUzt6ru4kFKI83LYi/ooLl0sA1uowGc8YrImTdXH/b02cRVSM+9lBPIBgxI0U+V
ol4txHMrO+Mlr7pog93P3HdqNCX79mqyeN1MFyV4ltnP3DbDFdbH4rjs3lONXiVmssSk4O0N/ESJ
NSTYQmhkKndWhgQDFwAsrJywaeC487sWDAEZg7V4zwOUhVrxzXuOVtieSScxUIH3Oh7r0rPim26p
rpZ8tueUZdWo/WM60iioIgrJ3KXFmsoVfXHFLbTTT/ZxwSnxy3dPpNYZYQD1sJoT5g1ByzFiClJE
greKLtul9kmyBvqwNoVzXjoCHsQzmo31tRzr9lbOLGv2LIc11To1/eix+tJ9AB9hTTRzylns88xH
6jrqnrqV+vf3q+arriEGvHmBXT7rpfFSaJ54jofkZsuG1ZfQiG3URTgZUuevGLPgqXZz6+b7/gUf
5FeQqaq4wsTF9uMrqWgLJIllPHXM+R8qiZgkQ1qEk49tZxmRVgKR14OtqzalcCRwZefaqUmfu6E2
HtvORXvEp/qGpA7MvWuaP13q0K6s819LpxBs5bMeNmRvkPL06Ne+seujLDxlKbLrYUqbXedP4ZMp
Ae6PPclEFRC1rYzH7JW6gsZkgAdyOaWlxq9qQI2xAfktOzlp8Nr/ToU6Nesmg7JjertubjVA8z5R
sZj8NsvFFNElpr3qgcNq9cP9Tdcl9d5cTNpuMeo0M761gMjHxbtTcy8pgwIKvUr1KlWOi9MLoqM1
q8NZop4UuOIZJZRkSKpTqdnxI63hS22U/r+dIiieZKvL47IVM8shOTckuJWEJTxpVfzGG6u9k34j
j71PLl5l4SsKOhIn3bT/oduFTWQW9UtbNuLazunZpAotV70kk6yxRX6kDVy/BNRSR1lDhxQky0uU
09eKPoEDcSrKYK0n0/5+TkYYwhiiqlalRaxP3CFHl8A8zG2dw9sBUmIcfW6yJu4rpBxlutEKzXyR
patdA0K0PKCiywbw/pBobAWd7MvWHDXYYmO47B/dYvS3mYfTcR7hKBC6lG4jbGFR18Ia6zzPQXFF
cy9xCJQ1osj9YjC4d6IICr9SEUqHb7XXOxgf+02YM8VnBaVz4BAF2qSNfQhTUa+XJSQo6DKkYVSe
GrWi6L1g/Y3zGxJPer1+haYptru9azb+emnWjw5DtYEk6kPvOeOT0xp/inBadXZjfTCxdfcxCu7t
vRPCnSOsQvfkN3OOYgFNMRlA5n6RvEfZ68QlvYbIYr1XJmkhue3ph+W0YRIDxk91dmRkv9ehtalF
dyqtMTrqlOkXyaI4IkLdlDX3g6gliMqMWCpcLnCUtJpZYM+o8/S49L+8CfUKtNDTcqarbpgL33jt
41IFpmgel/JneQBqe+zLsr4uZwTHtceZXREY+rTl7kmpFOtGQaNWiMci80cy4evqUDW6dqhr48UU
auCp5HtD3vDtcv2PxG8yhAIVgCo1m6liDeIz8+FnG8rakckEvjN1ujwgzzKJAwQYZ04EBnuSOd/y
VUqb6RKT/329f80Gj/+zbef3Hy6v6BjoO8xGrstZkLC5mDoSFaKZmayQOda6MSR2Y2BTVDOb7DZI
7E7+yJhCVv9efMsVWGBzYh475ygw/qd7QRYuRhKCOxKByc3Kcm8Vtm5wS8kWOTsl8EkEurflqaBv
uh3jKT569YrlB6aWCxROc7FbnlseUEc8mRhnodyWKfBP2Xr7DBjeWEkmmMDJ1jPeTIMotcy/kgmW
n7j8jhrGKbZsLvEhPWkzAwOeN0DjGOWAu73lAivKMkDrJ/Oy9LqVwkxOcX2y4AnjGKy+LU8Ct1UW
EtRX6TqqY//Yj2H3kXP/6CryEqLcvS3C/ywfTn7N8ICvUv/q1RZlpGG0G5iKL04PcJiaF0kgdJoC
2gzKa/DMx8y3531l10jmaWNDq1QPcd/9e9QATTsA5Mc46e9qXw7IxbkTL2Zpj8iO42wN71GTVXuX
dJGHqhjGy316qszyy5GsspsImFJZFIT3p6KUkNmZzdqmNSt5Vb8VVFz/KV9IRFbrP4my37TSi67L
88uDpukRO1Aq2FL3AYJEjCCEHnk09+V7mBTagUGl+NGKsd8Rno7MMB7Tr+WIuIrsfnR/TrLy0qh5
EHndPFsRXe6GYm+Lcyv6xIp8qAy93jPiEWgd+5025d3X/P84O7OmyJEsbf+Vsrwe9ci1a2y6L2In
gAhIEnK5kZGZpPZ916//HlH1dZMqFDEWZmUUBKRLcvdz5H78XXzbGaHQ/U2iFM2talr1KtRKeaWH
OcgFZ/imJjAsXhN6E4CBQbubPV1072dAOFtzHwvH2re1rt7W45fX7yDxxLdGtv3zhy7QbpEHwojI
B+KmvLJnfS2zMeOAZflazSv68JtZtOmtbqXVFm3uZo0bIMczg9BXFP4yzutV+ak3bHPhpJV+HXSW
dBNnhaC0gIlEH9VPQ9CqV6pfkiHGopKX6NR3VFD2KYV+B1TirjE43fJKz4FF8L1oLAr5UGjg07j2
leYfSczZZx3Au83pyZ80fSMy7ochcj+2Rb3BDk9ctyzV8o3S81Yo5Wd2AliF2GyQQtQDFqIyAQ+P
XzQ20NevPyJmyizrTDQvxvPaLgm/uYEWbmw7B7WuQA9FdhbT4rFxmdPC67qp26uGE57/fKTamDK+
boTl3IBgNy77gJmrV61PRfB14ff6WRtaeKQiXAEYB78xCEO1m6pXsZ8FhybCMpXKkYywn6HtHR2y
fIeb9uLPA7rXn0lcVGplhirxPH0nbHW40U03oJjLmYYZ8c6J+7bca2nUHnSUsot16VTh0tVBH+ZV
e4cGWHQL0PnO6iP1Vmu05ZsFLqeMwWa4Kzqc1jzfRkNlPIN6LfC+fpdYag9NAtSNMn7pca5e6bI9
Yr+yEf0T5y6bGMc3H+DQKo+WObITdftBT2T1ccj++ikdj5Q0uelujPQnJ1coL5imexDukCBMxI+s
Uo5xL8yP8riFi1P9GjaA86CmubsPE4CFiTMKRuaBtQWXUizDolXWTjRAIWmU0QBN9vWNiCSIFEYq
WOjFcNK02vjrZ4t1y0bP9GYp6tC6s2I2fLHk1KuOmubd62fofbZXMqUUbMHGz1K3Y02PeKQcpGDW
eWXSpR+1IYfSrMnuLpTsv75rW+nF4oBix2lQuaIkaH/1OIwWCQYGLByaoxtk11mrpc99bFq8L/3h
wbcG9GH6utlIQGWpQzTyEcArUIFcAb2qofcc2cZdGIegMcF6Y6JkBDqmQTmo7DrYAB9E36bJcEMC
XnJtj19ef3z9Mvgl6viDc4eobXtjV06DrjTf4ZqJclOmdtdOAl2Vjz25a28kxwRU8qqdIWGCEZYY
acs5mP7UKfFE+feXKlSlWx9htJuK0ybMJFGLHOXvkqxDeB44M4LfYvVn5jW89Gag1vbnggtqEO9Y
GZrY65Krwj9314+AQtb3YgmCzNi/QmhywYJAsJvTMPa7L/Gne/04bBJ2a+wy7Lp/7nP2JZKZivuM
+bVMLQsSod7J96+/MEalPC2vzKv/fNYZw51muTWVSozcABgpy7Qzi6OKMt3CD4SzBwFRLsMUS0X8
5dTPnsMJcxi3n3gZVXdGjJvt+HGBGzIsHxjhAKs3Km/TzyjwXilIBHyvdApGvWq5d6yhTOA+ibkC
/RN+L0vQQ7xCvQAEVIcujDWKi1jsbrd5Wlv7whjTvDUWKHF/fZDUnGxq9NazVrlY6sIKMzistGKs
kby243Bb1zh6DjEO73K2gK4GC1zNwzthjgdBaiIhw8PKvoQB+zMNP3lVpbxwwAjGM/YK0MGZsTYq
itAo52Q3OVu0NQ5f7SOnmyOH0FZehuYr4inuT0VY0Fay8osTs+uOOMmE5hQO9yqmxWtPYzvbcbqy
JYrsG2cwlF2FEuOe09lujziLtMNMtAOkbOTbwMHoga2YxeFHF92bDbs7r+zHt5m45/QagU+vlL8W
qsKpdli92AHemUjkeAsNoXjwdMpLHOVP2AFYX2XfoSLGSfAn36qUVeLY3h3VM1ASLF5vTBT09hCu
lZ3Z3Cap5FxLAZDAvs+0m9fvWIarNy6mQdvX7/7zmf/7Z26oG3uKmfjgdslVQwVrpwdGd+g7Ezub
QcSPHifcgAGc8Afi6xyUdKhADojLuGEnvrPp7RaK1KXHXDWOAXy8FZiy5qgGHIirJmwWgsbeUy93
d8iLWHhIIxLfe7Z3zCEc9zqMeKusuj2lLgSGTdapLeAW5r8MWwimUZXZ7kc5Z+qizhD/ee7HrqeV
fOn+wx///a///e8f3f+4L+ldGvVsM8t//S8//8CmA1QzW+rff/zXrY9rV5n+ql7/2b//bPJX25f0
8By/lCf/6FMa89/0T8a7+XezXP2vu1s9V8+//YApq1/19/VL0X98Keuoer0FnmP8y//rL/94eW3l
U5+9/PMDHNqkGltz/TT58Nevrn7+84Omv/bTn900Nv/X78ZH/OcH3oXJ8/TPX5Dc++cHcFH/MIVt
6LJiIEKC2siHP9qX8Tem+g/dFJqty7ohdEXVtA9/JOibe//8oPMrg38pq5zJqELh4mVaj78R+j80
gQOGrYG1NFW09z78/4f+bfD+M5h/JHV8R8W1KnmKD39kfw7x+EwUFzWTd4fQBJ//eP7oI+HNJf4L
2W5sRizbvcuLkupFoUmbFODb4k0f/HW1t61zl++2Lv/eOmc2TtFVknvHqSTv4qRWV2Yhg38Jimhz
+hIzD6DSqW8fALnSLnYaYR2hpWBXW7OHQ40p251u3Xj/AVTr99YpKYWGntnaMXOEjc2rf5uqwc5z
jF+uJq4uu4b5+zW8uC4zU+70I27BvxyjfHQkY101ytOAbv3pS8x10vh4b0bZCgrDzzVFg3vtQnXs
bzgkX51ueq6HxqF/0/RQqG2oB6p2lGT5k+4gdgNK4cH1ks/CcfanrzF3++Pnb67BUbgdmI2kHTs1
iwWqJag0jaqndn7mIWbmqar+foEidA3BIbHGlrKHAMnJsxPou6FRflz2AMrv7SNLmZVOR/+noQtM
KOWQRcLV6kyUzXXPJIYhvUuZobfqsS2pPQWl9ZRELHZO3/o4099JEOokhE1J6a1ORMpR740fnog2
cSldqTVFwAANpc6+yqp2e/pSM8+hTEK5EoVpolisYOraFpgP5WgsKcqZPDEzxMokkuHkub3veDQu
VcqCdY+2hFWd7ocOKcHT9z93iUkgy0bNSVcVKEe7VXae639ic7P0sDY73fxc90yCOOvTIkooPdy5
Q9UuPF1V9uiin8t0c61P4lhXIwNvcim6kyIdS5yYYqeex3p+4c2Pl30TwjqyDY3ZFN6dW2Oigawa
EsUIP1zY+iR+cWBOdLOI3LuEA1lz3Q5Q4NZ5q4tqdbrvZ7Kcovx++yPmOeqkKj86IuDA2d1bOW8w
nNz0rR3GF15kEsd1Gg+5oXv5sazxcK67DcYZGzyFEI+wOSg7/STjZHwnnpVJPLvYVKRBlVlHPxn2
dlgEi0LtN66r7huj33SeuD59nZn5JCbBzNqqylO2EkefM9pHDeiHDwnv8XTjM5EmJsFcoxqsSzH8
D9mIytFXqvjatOjFhUFYnZux6txFJuGcc4xp6zGUgEreaEmxKmL7AKkzW5iJvC7q20brvyXxVx2i
vhOEq3SAodi9GAEvD69dhCgvy0iG4+7YGZ9UaSu0vZr1C36oaw99LtQrcelKHk08iwPnmv9x7vss
IcARdJ8M82OrnFlfiHH+vDPkYpI4bMhmQHSc9NjCy0d+70ujROt8kLZs2IaVU+h7rbZXrlvirZUm
2LAkvnYmMOf6cPz8TdirbYf+gF2aRzeNzaXZA/8afK+81sGCnImauYk2fv72Ek7eeE7fWUcIlVeJ
2z6DC/t0eprNNT1JK2qL9nzG6cGxxiBnq5d4kgGCDc6My1zfTHJK2qsKJd5OOaKBf2tgBivS/slV
nPVlNz/JJolh2spAjepomB6V16Gt7M/Yt+WXvazFJI9YbRTlRY6wVxuDAPLrO0U4l3WMPEkdKHAl
uRz15jG3FAsxfa978gJJX4f5EP68qHPkSQLBhT5z1AKxfQTT4IE1ftD1P2Uqc9bN6QvMDK48SR6y
2bhFLjnJkeJHv4xDpVpFOe5OOWCyy2JLnoR1m/qU+ZRBOcL54AS6uGra9gYk8/3pJ5h55cmT0G0w
ufZcipDHRKnw0+qfbUvah222NyzjzBPMxJc8fv4mdCMqFAkmeBy1ykq8QNIaapnctmdanxuCSfTG
CM4BqaL1Ri52dhrsgIc9SNTgTvfP3M1PwtepmZz4EiDRlpUYPGOt1toLzYf4d7r9uf6fxO+I0Y5d
4MfHoNSdaz3zk6UDznypG75/12aIbJy+zlw3TQNZE42ey5x3a2X2OVDNFUTBa7OJbk83/343yfYk
mEWCtqgXFfaxUIX0Deai+JXEanjRzhDBit9nUKw4rLdV3i9WmO/xzP2WKd6Z8X2/X3BW+73pUcRC
i9zYOhZFjxUuTi+sAILmsxBNvb6sbyYRjOBibSWDah2xPcFt2K4RDr0SrGarzWUXGJ/tTYDp4IBi
uLM6G2cPeFCEm7nXGLvLGp9EbxHpPSc/gXV02iOUYqCrCYafl7U9id1E1SzVMUvjmEV6tvCSouHG
7S+XNT6JXC3MQtWv4PEjSoDPvFqNfPoiuHBQJ3GLR5zXt3IjjlGUWbeSN2yS0vXPJOW5STkJVrUR
maQ4vnI0WpT+InQbl5kK+L60u2R5Ue9Yk4BNvE4xG+EYR8TAKgBk8DAjo0zuTrc+8wDWJGADt9bw
PKZ1Fe9zI+ZsoQKlDsfrTLp5P2vK1iRqYTsHbRRQrsizCjMW65Cm3g1mEUtNBRlw+hlmUpo1CdsG
DQ8E+XKWheDwjI0zVNYPJ83McyMw10fj52+i1oJ72qmxHh1Lt8A+oGyVDSZ28IIbzbhoeSJbk9iV
3d62EfIHCmuq14HaxZwqWrBm61+XddEkfkUeWsIGwXh0EzNA+RkVS2gOzZkpqoyx9PcdDTqvv/eQ
YzsehFMzOuaIE6kYVrDpslR9LTQk+YKgBYh/ZWDUzf9k/ZDWV00ig4u6kjlSqyR4JZ20apHFNjGG
cX3/Ki7PlZnGefbenU2iH9+QkYinRcdQxSgOD5xQPta4uWW6g0T1sD7dvXMzZJIGkBjQTYgeEXiq
UWB2D1udg4Uz79SZxs1JAhAWTuIuRr9Hs8qvI9XiEAk3xHg4E6Ez0WNOMkA8xFCMzB7vU9V7rIdS
4D5mBKvTHTPX+CT8Qws0MCoLHEFqCbxaVeu3JmJylwW+OQn8MgKZr6qWc3S6DH0P7NR2ZoyfzOl7
n5k65iTszdoQvfB98A4IPOIhniXLorG/2d5QLOus8NephZTI6WuNnf3ONDWn8e8ZsoIUP4ubxogA
8Fv6um9brLojuKyWFAZUhDJk40vXPPN0cyMzyQhtJhoNbIeFEHTe3jjhoD3apZ68nH6eudYnCcHG
wzWK9Dhks2L3C8mpPslBeebO5+JhEtK1K+tmUlJgkNvKuE5Dvb82rTw+uC3YgNO3L8b7fG88JgHt
NXUYQqcLj1ngrXFAfKyi/KfktBuSVm18Ljj4TId0AzM4dahs1pd123gi+fZNM5StwAOkdo46GSVb
WbETQ4/S4sxbn36wsaF3nssY59+bV5msD22tOn14VOpWOSDfJl/XClXZlGPKlWRSMgv60lgnkbsJ
k744k8FmFgHGJAvY6KpkGIEE4MUlf5Vp+SYJ2y+uh4YJ5dQzITQz5YxJMpCEFWJpU4fH3s0grlcA
ehvMYM5MurnWx8n4tuM8rQzUVDKPQ2nFX1GJ5WBKp3TWnhmYufbHz9+0XziAF1FcgyWLo7hVhzvV
Lg6nx3yu6Umkh3ku53KH05lrRava0146p/x8WdOTMI8lL3dbUQ5HLcqlRe0ry7rG5e1046+lq/cm
6yTQvUHqNBGXAdHwxMoBXuzdQBbpnLsqzJCglq+j+sfZsuxcN01CHnCagMLkOIcBAMfCKqFnpDki
rKcfZqZ1fRLZndk1sLiS7ihkoHQtdON1bGbumdk5E9b6JKz9YUhQhguCI29Z/c4W4bAYIGNQf282
mKg8JFFkbJoid7Bz0tszSXLm/ahPotpylRKYiuEjr8chsyKBdg8W5McMVaChV88Exky1HETG75GR
QczJXbB4xxoFkRtFr9t7HSXd73Uj4nUOibbP2oPjGdvxDVOo6a3wpe1FgzY9oxTy6PZT9tKhc/Pb
ru44IjN+XdC0bGuTEaNAC5w2tcrDuMxAbwwjHRHil3269XfnA61PhmYgJtvG18sDhNrVIFDBzQcA
l/qwMNPkxu7DaNngf5JTxD19wXenNxecDBJmJWEAiA7tbCB5iy5D7d2qwnNHCnOPM0m+ml4O1N4w
c8j7HZrpkAKilR1CdkP8QNyimLco+jOr4bHJv+UcHmR8wDd5OLC8qtCFjzgMQqdZ/WwyOr15URmF
1iepuLZRmK0qWkeRy104yGAxKp27OT0I49x5794n2dhG2wm5yy45eJWq/9TKqP6JJU9/i2vN8EOY
CetHVcq+lDmMnDMTbW7cJym6tmsPH2glOWitpbBUcdMqW7sJmoJnkszMBZTJxMrUAcswrS0OZjIE
5iJNE6W+NVo0FL+c7rSZC2iTtD9YpdyruZocqtK7Jiiw1JCPFzU9hUIB8C4bHUr5odDM5hdUzARu
lo+W0GXNT1KIgvRqJIEJODRZOCB3W3TJLwEy7eNlzU9yiBhqh61Vm2IS26RPUuYYC3iyyplq7sxc
VSfjqsZ5aXvCjQHCKxsfNYm+y29dah5WoWw9B1EfqzpTW5m71CR7DHlkZryiarLHNyAIT4F9R7Za
OMM9GqjLBAzr6Q6bSR3qJHUMHAtIUch1SEtdWW5801vgzXlZpE0hUV0iw49v/frA6UmOG5gMG7w4
976Yu/VJ5ggM00XewakOoILNH4ERdXd9IQ62ln66rG8meWJ0otAVVIsPPtUMALfYcQrp1kB27bL2
J1GMo63rWw7CE5DX0VdqywYPYRkLPQ/TxNOXGGfmO9l1RH6+fTM4caMqZQF9t/McFZZLbcGeYc21
0IxMWhdWkXmXDbUymUi9quNY6LbZQS/SX7pefu1ilG9OP8XMSCuTNxAmP71lBjgHQU/c9GX56ObZ
zneCM7E2k02nuBwr1tH2GWKab9DPaIqtrhdnMsZc/0+mEJbNgxKVIQk6kEzUy5svrmSB8m/jhYnk
y2XdM5lHHsKAeaL4+aFHW8U3QoQ38ttCWOe2Ae/vaWR7CsPBrnjwJBXF8qp0kQ4ej1hTp31qy3SJ
agdYCYzrtC5/gTi0TBSYuaefa2ZcpgAdUwebb+HSBy3OdXsUr238mFBZGC7sOHmSQWI0V4OWAuUh
jOUD0nsPtqE9ZFJ7Jr5n7l+eDD7KPfGAfG4BOcte1wYuHGny83TXzESEPBlyUwIkq5dpfsAO07op
EZXeQ8rzblUVLsbpS8y8gcTkVYrZd+74eYxMvZm7K4il6jK09XQVqhkWY5pXvyCj1e6DVkZn5PQl
x6bfyVZTjFERNBYijmVxUOJO2J9lD1gw9ZAql5PbyFNa8ZSmhSJF615XzVTanL7qTF+KSY6sFRPV
E9R1Dg6amEEFeTIWuwIx+dPNz8wCMX7+ZnEOkKhRPSnLD4L9bnZVoZ6XVIsKYbHMOpMf5y4xmQ2K
IRJ9BK0d3NSIH2TFQ1djwNL6sgeYZN/ASlqnsIb8EASusNe5hTzdtk5Zzp7Zvswkydd65psekvHF
yEpEEg4KnkRRF29FKWMx5Vokydj/etlTTIIxl5S4tkIlR8JYGm1QUu1gY6xw2StkijYyIG5Gqk2e
V3sHbzu3XEPmT88M78wEneKMWotCQoXS0aEJ0r3cKR+VJN9GpvTtop6ZooyGRuoHperzQ9QHUFBl
FvxqVJ6Dis7MzSnASDb02suTLj/AMMRd2NWvTCk9s5mY65hp5DpV3DiNk7Pv9ZSVYwLbsMaDO9S6
5O1lnTOJXiWKNBkEXH7ABjPvt51rJTCrYqsq1qcvMPcMk+gyTGzjZRWBdCoChwxraFx1+kUhNc5F
4WtNsTPQydIYSTVWB/Jw6zc2bublRTFlTYEzYWeAwa7t/CCxeUZ33UFwygz6h9M98/7MsabYmaKt
O0XFSePgq50Ppb/ylkFqnpk6c42PuehNznFqj9JjSFHDTtJwGfc2nrXS2ZT5/qBa9mRienqHrJbr
omYBDeprlJS8laHeqT+qdkg+ne4e+92XJQyu358gsTNVlNmY0CL3JvXjZClX1jcph/qjtujRdyvD
Se8j+bL3mGVPJmoJ9VAtGzTgQ2d0LXG/pV7z/fSjzA2G8vujuKlnNSXkmQNE2RUichuc7S9aG1v2
JO27yPMWqY63fZ776lKDArfEZrk/xB0qu5fd/eTtm5sW1eouyw6akFBf6LZFMZx5rby/BoOm93vH
4CAAkVOmz7uB6qEQbYbjmhltOUvEMUtR6mWAE8DCzOviTH+9/y62ptAaTcc1KYyIC4jcFPuYQVXf
6gsXL8C8qs7kvLnHGtd/b4IvKkJsDSRWrxB2N0LDX9QK/AcEUpZR1IiFEMmVJbVfTg/PTCxOgTbU
+jTfc2KqvIX5U3PbYAEaaVjphnymy2ZmrzUJdmybnF4O2R156Ilv8N18QWL93NZ3rvFJlCsBeo5K
WKcHTFohrTVKjp4PBrSX9c0kpgcZl1RczzAcdjokkoJdlgTfy6i5qJZo/Q1hw7rFDrsmOsSNX96w
cjeWJqrxZ/bWcwM7De3M6dpSjlLWLfqqxNg009N7KUnOJKW5SJiE9YCOZaBZY/NluqmNCDcmGfsE
SyzrILysg6YombxFa60Os/SglD4a6dVN3OVnKj8zE2eKkFFT2ZRan8SXVmW4UxD9sZy03ZyeN3ON
TwK4LLB2i1U5OaQiKdZmNrjAvkr/soQ6Rci4gcgyPaTu1lnJLxYBkNgvApAA7JvEaowIedR1fXZA
AU9sZEcdloqVnau2zczIKSDGl1rDrrrxYKHGuSpyx5JndoNtz+Ml3U5Z/Pe8OcC4QvVikPYFxzHH
XnfELi6UYHlZ65MlUZ9Cx8Ax1KKSUMW3weDUO0lJLyK/yWLKBIi9HgPpcECSQuuaZRrgpBBgHrEw
mZ5wr8r16Yd4fwjElA0AIV7gwcBlRFs8ZYP+uRTDqsvPlijm2p9kzN41S2EioLEvww4PSF3CFbwE
AIho6xnkw/vrOjEtSpVF7ykC9dW9HFkbq0nTZa8UXyJVGpaYH34KA63Btpjhd9L+zMjPPdQkk1qV
iHLA4+Ye59yrXCkfexTuV5E+NGdG5f18gbPq7xPXArvP6tcx9lUpq9sqGsSjrqrmmSz6/u3/jR2Q
ZwJZEE829sHQWLgT9eEmS5roUxNH53aa7z/A3ygC6jDkquxF5j7VdVd/akTntXdGGIv46ZJ5K09X
16ksV04S28M+FwM6Q1HhOT8QUmHNWuDke66UM9NT0/dNoOUidH1P7Mt0+Mk6D7RI0/aLJkt/XPQY
07eOlKd9H2uFsifk1sFQ71Gr2qZpdGY9PDcMkwQoyZKSSIj77rXW+ZJL6YMo04tWE7I9yX4Cn1dQ
mbK+Z4uPNE5VbAcr75auYV+EyMaxZhyUN6telAaALuadvseLjhKmaffYyWJM/oQLsXUmecwM8HRT
WCm6j0NojWKx3of72ki8a0MqrF3vhM6ZjpoZA3MyBqqExKERBch+oqG4J1GBMJXt4aJUJNuTrSDS
NAJh3VDf56Vq3StlFd35qL8hD14U96fn6MwDTLeEnMbUTTrk+h6/DXvFcXd+zAcTn/PTzb+/uZHt
Sa6TxRBWQZsYe9VqG/NhpB9iSSDJ+7RyQvtnYRqFe5uoWTEKXYAxPX3VmYea7hQxVUoiP3eGPeLT
bA1tZFkzBy/E062/gof+XplHEez3uasWTYGTHZrqaoBbBKqqeyvxvzthsW9UA0ksx6qWSf/sRqNu
OgxtX8KslwrLcxIJhA9dB2R9ucapYNHRCH4dW8cKYC1XT5Vhf/Zc59lpo3Dhxmq6h2mK41aOKQ2r
HJQhIXqcGZq5TppMXa8vg5y6ibEvOyducQZCqPNKQzAiXZ3up7kLTJKIUbq4QoSmwBozSzHu0Ot6
E1iKe1GlVp7uNOu6F65fwwHPHDx9l0rqZ/5CQ8/6++nbn8keU0JHITe9gWWBtu/iJFimTZlcB32F
hbSG8cvpS8z10GT9JLy894Yq1vZK5Ajqbq2BCxpFrMtaV36fpj26pTJnQ+o+GbokWQB3tpcuIJ/H
082jkPRafXwvEiZrpSErMSJTfGwcC6/cDpjSb3iP/mBA1nKoWRsm1i9Zbq5SG8UsTHTiBQa/T1Gq
fkHX694Owy+lqX/3hPNVKjC1Nrx8PyTGle/Y0VJPzKPdVPJBs62bQg6wdK6FCzmrFfgkIzgt+187
u02XViteAtNwd3g7VxRn0BOgALgW+GUXyGeGZbZKk+RL2vUPhmCRncvak5mhKp463W0bGctYk8gU
1lPtOfdJkbkLxckek9LeFlEKkLp8FF56L7sWfAHaMVVzmzkykrZYuor6HmTKs6Sb2TLWzedY7peh
nO0t07+mArytEm2XlwXacNq+NtH+sOV6U/jVrkiddY6XWahnW9NAfB1JZTQ6rzUN36bY8FFe4L49
fRg2amvri7oQ5sKVs2SRa8NN65srZTQcUMJjXRt7Pw+uQiAAoaIfnbzHMdFOtn6o3tSRjvAOasKG
tXZ0PNlb98ozij2uMvi7yleD1z65nbaIipp9GkYUkvbYNcZz7JQHSkWHVsvuCtwAloOLD0no7nyM
epe2H/+wI1wL6N4gEdFay61HwFJUk5QwWOuo2Jdxd7SJnqXrK1+1oFj15bDpQu3aarSvmRwudatF
jr/5kofmbWXp5qJ15WIpO0OzSuPseezpJmjvfLVkPxH5n0otfZCjYg1eakcZc224GHqWbbirdcvZ
pGl+jGX5EBT9TxS+br0QaeGmUH7i9Xil6iOxD0/yPL8Ohb/JsTEF6bMMxfDT8t1N6krqMuPD2JGu
xYCOqRMhaVo3HijYsFthPvmACqy8GQZxwKz1kWWQsdBt8TP3WgXbHOVrY3rxUTarGyHK5sZQlUfZ
DqS1MM2ShnoJ2T0D/K6v3ueJf4fFZbxSXEXfNbEirb22aRAbFv4qjJXsDjthbUHJAkBpkZnoOLLB
xQugrT6haXcVF0nx0StTFx/R/qi13R1C79E+qpJwCxLu1QrRYYyTr5ZvGltpMPxloknoaffRQo6D
b3pUWRvOVVZJV226WlkZIn5wYesvMDdHrjFTf9pxsLZ7+S4wnI+Rk75oUh0j0NxiVirKTcgbIhmK
LZwWXMV7SV3ULtayQ5si5y9jCZvK12rT7CjYLm1D8peaLSXflCF69AotXAjb2faS+VRV1WeKedrW
DOItTBl3YZvhI/5LTyVmoy3lsgWSyR+Dwi1WQ2FXS+btTa0o33qrua7McLSSWQoMxkJsHNa+JHdL
5Cp3DoqRiyz0t3mc5KsICvayN8KbuNJjrAwkHZta0a10K/OOpSc+Yrj+Hcp5tqiNao+6JsqjgRuj
ZGvsubcvkeHF+UJpZW4zbvqlL2MbGSR3clUdlCFQVp2Z/cxkf/QkcRC4VJFOKf1jWINo9as2pFms
4c1ecfY5ssWroET42srCrczZH2f53/scMQNFt/pljzv6oit75SomUy6Uof01TrzG6h68pvnouO0+
rbGjZcH5KcRcagW8byfl5i+cH3GqCuQFxHBtoVvKvijNLzpOuF1sP5lYwAVO+iil4Zpj0hWpI0JK
BW8hrEtuM+xyDCKxMoW1KJLmJ3/+4uuQ4uXczTbIwBafbSyLF+y240ViVqQK5Ecw2q05TfGus6qz
1nqKVm5bIjXQ+Dn29fE3I/ZChPuzbepa+UKVjE0hqZu2LFeq6ZAtsNJt453kYsvnFNHCLdNuM/RF
vcgkN8brV/bGInu4Kwb9thW9skCRP9h7KPotK7Pe2xXOurm1xTp0WWRJict4tpKG5D4Z0m9m3D8o
foHXMTpRSteKZDEYlrLMOVkB0mzA/6ycXWLFX2rH25lm9ZHSS7RgS75UNfxMQn/Qd7aSv6C6Oiya
Crdid0z5Zrtv4u7GjWtkZtxuYblNdYvL9I3lJfkRHelrtXBXBtLNUmKbS8UWt06novKsaPUiCeVn
RR2+Ibq8jKPWX+j43xDB4otDo1sWkiE+ip2CxbunrQyrOVYGvthea99jqIRIcI6ijIz5ceRhmliv
3Sj/6EfhfRoF9jYuTQtvLexOY9/iLDzaFaheRwYC6qJZ4B0HNRgVOYR9GuwwwmdTBasEhVJZRGqt
r6Rs+MlOOIZZ0O2tFFXmwCD+ERbghBoLoiKRlFVteNVV2Bfux9hBilSPeSdgr449sbMWTX9l+XJx
Z5TqqjR67aMGfaEQXbTGCS74XDshkSOS0bKBiWWqB9c2HyMWw2qM+XKJAtRaRTZkGUS5gI6l/2gl
OVh4ZWhuIABBRNWrJ7/nbEfOO3sFPRtpCyP2F9h3fpHzGrd3jzzWhxmG3liL8YoMXxSJ4zNdFv1O
40zlKlI7Y4kRwxomAtQcWYrXmFeKVVko6qqXnHTbDz3O7PCDOM5WrlkgEHoURBX1Fsf4lV6XxrIX
2jUevDmn6/b3MDaviLy9RM0gbEzjh1x3GidSaAHHVeNtRdakO2A60YHz4PxzY2CR5WLOvAZnyGwN
ZGkRFnL26MgGPDHDhDRkY2iwCJMMxSKE5YdqZYQZLrQy6HVVcaSVkYJN7WO2FU2okbNi3afYT/Ph
GmXcMl7imusei3ZoNllVdVciUMtkGYVx88TRcYAwkSUi0kScUozV4cW1dpA/epbJClTSjJXqK9US
WdB0XUtBvNdRxv+Mw0ewgdk4IOZbSjtXCyRjEaoxaS3NQtiybadpL4HjGovBTHQsMcz+ChxUeO8E
ZX0f24pI1rXqJg/aaDnHER7OhFGDwr0k8gqMuwg+G5kxqgSaUX/V+9DaVrIH9GllexhS8/r0/fsu
7baValY77f9xdCbbkSJLEP0izmEIpi2Qc2oeqqQNR6pSEQwBBDN8fd/szVv0q66WSDLC3dzcbr3C
G7BmaOeFKD0uJMFSxyq796wu6otbFQBsWjv9MZyp+cnTdgX3AYXzftPL2EQSAFUC+3dzki7X2ArK
BlRWZGl/OMxEql2JZCl2fVgMUW9Mw07mHiTEtgZbT8V6Bm1c7PwNEEtZWCxH034cYBzUX0R9Gw8z
TPj7sK2Ke5MsOUZI5raTvvWcbgKEZSadD1EF9iONnBubcEKinG/bU7XaxJzAFq5eZ+rT2GIcf1He
bL8zGlySriG22Q2cbeelGyGHXMPXVRf59xjKPq6m/Mua2qcua75ISuFzl7lBou9Axbas8B/Gec/m
kHNgtfIlEEJGSLXVr8Bm1mhuQOnaoCshfU4yiwhAsB7mNqgPkAXKW+g0woxYvTjr0+zF8fUcwzqV
OPfsmu0A8nnJUoekkuRG+FBkTZ441UpNvBCiDJxWnAxLqmiSq/2eV4N3rQG0xnanf5yNFUy4XI+d
cG0Ofx/ccfvttUt4CfRsxxTzK1X64v1bR1NFGeUYiIMZ1wDMLFhvKS9d7eDgDQzzzlmhbLQ61/sh
7at34p+6M+nR9aUNHZvmXD8YNvHBjVjHk1JA2nQ6h3PiZCnAaKmaczWZ1T+C/jVkcpC6mqz3qNT5
iZ8L2Os6qXfWLcPH6gYT4mAUcZ1n6uD5jnPn6XL6VVmDle1y7JPc9rcRwWSn4Pp47+MtyD2oz1kR
uX3NFROkedKDcog1qM6orPoxdnTIMWuPw2fftQWIq3IhKVCqJPMb9VmG/p+g95d4bmBw6ADyursJ
cfLW5WFdV/dV8H6doMgXe2E11cGZvacWKKJJFjXEGTt7BxnBpZSV37yR8yWwXUKbS+O2i5GSiOp3
iSARh+cklTgQCC2OpdNbR0cA1KnSLj/3tWsnYeM6Mbg3RtK40WLPXOpLhT+Yjqu8pTBpP1mH6hZv
2C3QmYUflzkBWX0OENZ2qNOXJfCOtpq+hW0OByvtHtceTbQEsrhrzfGVwmv6tRaFG1WB7+8Hv7of
QUQdW7gYiauqejfpKTsFxN6XkngFiNOcO1Dra+iyX6p2v82ih/1FtHqUtcEHv6JxPxEzA8V3eab/
7SNpmlXUk+XUCLu8J32uO7DeNP8M42Sw/is+p43rnnD4+TVYdJt45ELuEUmqxJHL/GxtqZNAtBER
3IEMipH0o60dnEj13hT3NfyaJehQf7j3m2vQrpxfipDv+9QclgNp9Z9pXekIDmkZDwp4oXSt25Ir
MOCYwrCJIRXaZ7ezZTKS4f3jk5N22HJq6qWgNNOdGvY1M8wj5Jlirxqwub0K3b1Y4KqG0hZQgNg7
TVf72/CaOfbJHL5WeZcni/Rcnkz5My7cI9qGkrrxzfXt8QXMp6THIP18LsvqNKtpTkTr/iZXvuPb
ZpkhUAFawjrh/+mvVpFWRzur3rK0MQjdtibfP7jT5n4PtPXXFo7pE0txGSV+6e1tVpVObl4DJTKk
3FHF/ZjqNiYKsy0ZG2DUcHv/FEZrwQfwhoQkIOh2S/+7FjO0lMK6n3gXLooRWYRpq9wL6Aq8SX4X
ze721a6BleDJnXlP83zv0UAn3jxMF5sByFPldn7s9am7477JYpWaCCDzZBy6sfSuLggStkeM7bHm
SkxKu5j+FWWpCYbKxX1vVN0Qtam2rmULXcx03V+qb5qjwZQmyurFOVhL+3sc+uFSVpm8VlY3fipn
JvlCNeGzMfB3Dl737c2NjscGEAE2Qpifwbx8BF6a/vZMv4l1A5BiduQzdj2V0PG/Ny0p/kuDMsBu
8lo9jj2YSujCwtn3WYXaT7eRqiwHZDlM1pesnVw7XOfNAojCHiYODB0uyvtnhFunXjNtp+g+emkt
WcRCq9C8buvKSe+C19i1k+dFQ+aMv1ej7e7GutnukH4pS+ui9K82A4sHK13rO6dqVEaUkteesaZ6
D75XZ96+CgdAPLdSdth0E2+h5cWTr/XOMQnSb6e6BMjqqpdlIJ/tGBpEVR4Iz1sJ67VmQUZQTtE6
Dxsduiu6fd6xMz93jRBR4EsaBK5VxsZ9BxKxSe3gw3VT3V2httlQ87x5b+Xr8l2FC3/XXMhtZ5kp
7AoH2gnU0c4BM16SezawaHga+FXTuLdHc1/i/0OEDLwE0w1KhT9ASjICvpMMLneS6LSERhmIqxCA
qNMV1d2ec6x2pnlYZNAetxVQj9F16tnzLNKSw0Y6AKUdb1ZRmnvdmwy99XPkRiWjvjURE0y/6CCj
+zByQCnEjtV4cQtP2E2gwhqSfPmivOcLbPlxkw/ysOBP/DFpBo9WlqkPafZNEfmB2JajUQ0gSOsA
9g/1YpVMrVFMdCPLzVQStufMLsyA1QA4pJcs1DQfrhTdj5k3f0ynz/YiXP+t7paecqNZnwPZetO+
83vj7+h3cF+ylTChCC7k8kdYXvCg7ZDt6UA3+S+IaiIa8V29F7Ted3XRkYw/59xTyxbK05BmOUjF
yY3AUszQQBy+m2s23LEG0xz4QqmoK/3sXPWmH3nEi9/hloSw0NkQDdaMejdDsUnKjL4hI7grgUk/
wtDmYcaidkUyWH4vE48P6YxFt3+cLMeLqTdlUtu1FWfggA7UcD0/hNMc5gEhsWinPJmJLqK6Dm+e
MNq+6sr4EB2Etc0pHuBVfoadrE5w728lV8oNb1AcPzdTGD4HrlUfCO9o9r6wwx1neXsQDcukZlCv
f0Tplxfy3/PPsuzCeOg6uvc5rSawwGsQMd3IL7TulBIYFYAx+OpcYaz/qynlnsMyndh+r437ELXg
jtPBQSpa24tXpzDd8nY6jhyCrOMXzZM0+uqszcDYj6ss62TustJ5aEP7MtRs3zm9JGfRNurdkAX2
QWlreQoB6RyDxv7d9rKO87mYDt6S9+fSmZAYMoQpuFD5GazZfJ2btLpxjvonFq/cxLONLOrkBAAI
gvBzxl7lCW7ajV+ohkMXGs4DbcCcmH7XfKqWyqftx+1kd+Oju6KK5SW47bFX1h/lBE5sbdzpVpHX
UTMOwb2nanx0ROLv6o2TAIwgEfDcwHu9bfN+cjvuCaVQ6yrkudyDNk423BbnN5KOxaGG+ODfUO/+
fAvI/EX8Y/ngbF1/sDOy9mvP+dtPIdeFMTOCkeQu74dc2tfaDdloR4O9vRqDfZV2/m9eBjNSQbnF
xmLIU2tDiIbLXg73RQoHXMls3tVu+mEqq3gUk2FFnrcWD5aYm8tWzn9oU2EFeRJyNxtZKE7me9c2
5aclVMOEMWteOC/6pzyX8nEa7Pac+pvxq/IG8YNF0nqEa68Zz3P02X0//67yiiOZwmbPAEbR1KXh
fbhVbJgsLJy4odHExA4wI63E/OIWpMs48zBGIlu6T3OT8lc2r8YV89d6YWOYjnit3UiHZLCxgrZF
ahQ/TafrgznS6Yhe53tonfZxoSc7EFxrx23YzN/0eijLekgdNtqtRh411l2aIJFCwCFxtzcbeNhU
l6xG/i9XWu+QrsO7dXSeiDgBDO5Ok/0w2sTyGmlW06dWVUzdYhIvAJl6CBeRmEW6xCDbphNtt2ZH
yvrdDwriny6BvxR0zkTZflBVDrECvnPRhelfusZudrybczQOsGMyQ4odBEfJF0VsFASz+diGnrXf
Snvc15nMubYbzaWPCn+1AXPvuNvdt9UoQi54Mg6ylWddEyvHH6HJ3mz16rC2dcgsXSQiN/o4NRbz
ajY1Qcsh8J773llc7kqweIsYvNtb6KKDUoW0lkOfM0KlMTO97NWC3gz4ZbyGfjrv7LTIHw3ISmRq
bYb8mKaRywge6m5zgOJMQ92i11ee2NtlOMdew45/1/h9wm6tpxAQbfkJvVT+oe8obuzKMItpEefd
VNCD247kliOMJbY1HLWlyOVfmDDjo5MzDOlXMOROvsoHZ5qLCzWS98z0JfgxM17vlk8sqnK3Oac6
mL4oALxD7VfLOfcdr2fcUi/ftqnal3Xo5nc9O5mMwAWYJ7+oGXWwLHZtq2x5bbsZGHdX+/tQq/LZ
ZidtzylOpdtQlR/5jeQuRYK6a7O6+TEZq7GQn6pftRj1WxFYwePs1SgfFe7IJJ1cSRdbVGC2N/PD
z2d+ralciUBYwwlAthfmROW3rXpwRo6OCLLV/GakVflvKuqJvNBweCkz2Uep6GQyIO5Fg+nbr1M/
5HeO5Va/OslKSh8s/1/RfZHub26c1xCc+BXUR3mss9Cm0OuARgQ3WhFNGRvBhlsnJPNnZQK/OjyT
XGRFg6/8X1NRrofMgb5jaohFrXK80wwYu4hWM5AXYg6QLORopfWLMRRTneSOa73ybZ6h0jtGnWiv
GNe98ANu+NUdj7e/kFmE4jVJh+7ZKiUnxZxZrAJN+aNyZXPuRqWScVCRKKwSBrAzXGZvW/ZiHdyf
otfmfWs19ATrMv9TwrHOeWNMM3sDjBpOuWUgno2pJ65h002xr+v5JKoOB4zqq86LnaDxQeH8Wa1l
va9Sl53ukkNW9+PyAlC2SHxl68TqxUWRZuuovmciBsi93ip06+WwDOLCDtMF+N5LPsohKlG1UX/v
HZG+KnCuAwlr/igaVMvuFaQqBHfzdikJ9GCuqLFcstjNsk+bKpwicwMm7H6UPvQ6X7wSF4X31/gV
8jWn8spPs2ecBVUYwv45HBlg9f7eCazzdqO90Q7GKqTR5vzITOrhYUqTKh+vXZ+SEc3Spi6A5cIZ
ALnnDbFI7cgdoa83t8yN9r3SZVwpkx6a7qMopj/Q6n93lXf2dEW2rgnhbfg13GKkdHfnk1w+T8We
9y0h3v40BsZL3lh8bazysNkmhZO1WwGqZPl0DmsGZx5QK/ThpdTfRlvPkVN2H0aYHvu63HV6OZP5
8Lhscl9P+pTCpu0FvmG77pkWG78bkV4n3zunqn0uQsC1c6nRDPNLuZi/UMH+pbl6CITxL+tWCitJ
KdSRDudgwIhrawhOoz/f+UVQXLzGdnbaH78Us4R+VMPFcLeHoElPFMYnwdE/zuo53IwrINKd6tW7
doLzGPovavRC3qXqqzCYiQbOO5kYsedW91PqZUnoyO2Aah2tlVvH5eb6gMSDKpKcsJHl3ZBnLF1b
iuwXLtfOFW9zmp3Ynf4nRB3V3bQzXaZfjsH0xu2WQx66h7nzr1XZykMz51dM+192Pnz7fBOPFOgd
0SLdvaNlRC0fKz2ctAcs14H5F43BHGEIIZ+fXcpkzPSu22zvL31SzciVNnNJJTjbZXvDw9seKenS
pC/4F/vWuA5e/SRbuQ+74HscMvXTberL538OsKe+yZdLJtf57JruensJ+o4M+pXinqS5fmruDc1A
KMybf+SwHjm1/hgLazxptrw3obnjP7kb+BKlkgpKMVJh+hHsG2wHEsQqSN+EDu55HcMdO/47Qa7Y
aJmJxS9YezDdIM+UG22NRc3EfMrRc8U0VQi+pxkjZmNIL87cf0qnuO/9zHlU5Vwzl6X2g0ZmsKqX
jGGNiFpalPTBn76zjhUPIS/pXjd5Gsc2YV+kihT5WTsrMMP9AAluTwISyf2Dem+87NErGWzNtR3Q
j87poRmaj4VcVR7d8sq11pHE1A1o/y6Uv75+adveOMCabBMzWAfOcKs/jUNlMgOvnu2mJMAskyer
GtO9J/p8FzrcXJnbvqA+53Hpe9O5HV0b4Yb3iAdWn/mGjex+NE5MvsyajJMJkm/xY2kGX+u0PPn9
sl8a+5rlJuW6ZzCz1zEBHIkpOBhx/p0KKcwdERAxo6CXJhA/ypjuAMHkvIdt0gbzRVTEE6a+PPGB
mczy0AyzHOGeiPkmmnqTAXjTuIfBzR6bIjiDpXrps+ExcO2Lmy2/zM26ijxIeopadDzC0wD1Ia+q
wP2y5aKTjdvgm9/omtvL3TKvO9tvD/023K9pjxCU2UZsdPmPANNcePWP1euvnMeHMm+pAyaqPm4Q
36JWNoeQASGQgu+pTp/NlHxxEG539dQ/WKsnj2rW/9o1tBPSvBmzQt0LmSqbQXfqlXflSzvELWJX
htoRtndeOUrimpunohwRCqB8nUi4dqOtTw9IsPowGqP//0vcqvl9c/rLpKyLZTZO5ARIuQRKJytl
fKeHn3pZLs1qfVUOJDcVcBlaWR1PPVO6NsA4Z+XmRYJUVmV/naysfIV30Ccz59R8c+H6+sXjNU6z
6ntgPTpqbPuurD1qofkZ+8neso0nIapLWOuPsa3ugjo71cr1DnYXoLenZZsoBKLYF+1ZjvU1Rdt4
2HwZD04QZ1vVJpNhm9FUmCfog5ecKydHOZzhBJITweoUhEHVQ1SnqELtrdfE47+2KIXz2c+u6zoc
yrH+ndvpt9egA3bl1+DqQz6jBq9DmEVjLZwkV+u7ZG6B+LRzF2tkTERTOnecQyanxyUd27dy26jk
GzMJ6graXDA/tjXhbP1yp8z0NDv9I1Na7v8t4FjlgVWNC8FpmacdE96HIFPAxqtH3VQvct5k5NqD
R7QXcdVzoX6aYVoT6seL3/egnnNlkcSkXrZS3TLA/O1AAeo/Vr5ggtfXu6XgXBIVg58CZ1qUt7KL
Odku6ZDvmLfZS+TZ00fXLPmRCXBcChIXJ7wWdN3RPLhVTAbni5VvzDGyp15bH7O5GrHOJbBFi8yY
+eRpecTVmAhsRPL2o1ah9UlFQymRv6w55UDnoeMthrgWob13y0mf5zXD0ZAz72M9gpDazX0KWp1A
ZPhQwi///7Q0xiPwrEUZ31g2yhfDqQu7B3/r7uhHtripvJu534yciZOT3+X2qPuL469P4Fd/+YKZ
tGF7b1XDuG4xUyavhg5ija+X4MNCneypDOK0DLw7X9bDES8z+dchIcyyKmpo0zCvVue+cMOfyUj3
Vod7E77Xez5Or0bb7Ot0syJ2LSktqumvIf3ffohG2jU5OrBy0Zccd9yNYg0p/PUfkxS6mE/jvfKW
AHmEqe68eH9Toiayctg7FcMZQez5Iu4y3T0ZuaKqVs1rGnLbWH75x4cIGYWkwkTbaNDu5tdwo4qi
NK7iUtV/rHB91hkHRL1+t6F4IuPls5wwLzjBc7B6DfXmei9V3jEJGJiVj3wNqqU54h48DFm2JEEA
h0hX279QDjd57oRZ8uBN470Edh2H9njy+U641dpHrVlsQN/nv0Y13ybkzqdQLG76xbQ8eov+Zygj
O2n44MfZ6YxoogQsavWEwtNFSMFnP93evIlNQ178NJz1jsz3HJ/L8GtZmROJwXkbS74iFe9QBNDO
PJJosSRskjxtJlxkBT7b6Q9hW7wTfYYpQsp7yDq0zZ775VKYlZ39TBbCd1habyzKYGoJ3rxlegFb
f+Yo5fIL0OMm0e7TYf075OadbKZnh+ijbMU71M3+g61RzFnqoxNqKHJLTWHVGvXbWpn2lx7c8FYa
27uw029w529Ns+W/EIfQxK6p7ThYVfZojtkKVZthdWUyQllhF15KM8MdVmdM51GGX+CqlbslDMyT
kkFxdhd3H/Tkchq108WW4dnJLEuL9Igq3fXaf3QwLseN0TJc0+KXwil4R367jLyuj+gOSsRxKqiA
WnxMpoW/SJWkmlLEmRaLfaJlkn/L1pDT7D8Ly/Zy7gLbQk61KM/ZAGYU7HVPdFAYYV1QzqWunY9N
YkUJobF+LLiBXzGzlA56nbEwM63Ze5FAZv/iJlO/ELbSnV812S7zmtcyDcB0s/C8mWJ+QKIok6XX
7bm0Oan7XGHF0mMdrU2GN2A18Y/MXMS5tTxbiD+PtcEv0aTFm6um+wnM7KPXUbk1vL7MQfoY13m6
7xFrjlNmyZ0LNybBUeRD5nCV2E9iapIKK2+Mn8V4hnhuxf2KSa8fQsINprndo6u0cYU4ETPP6o5U
sN5LBkX2PE6VdfA6fwXcq+bnYuVIoPBZY9+X82uWh9vVL5rtnRL3oc0QDBw1cqSHTOHFBky1oct7
9QwBS7IuH8PKfG+0zq66NjOGS+SBdkiWbA2NPhO3efIOoAlotjrxPQ/Lc6NEcZh8qjpLQ6k35qKM
ajOVGKKtf07e1YwgJhQTk/BHJakDfNfE1DFV3+asr0RUz/RgE/pWZbSnhor9zk2z8VLQlx9h4aDc
6GrAdlNiRRuyG45JppxJxnOqmXahbVx1Kp5saf3tlnV5ItZJ7+U0mE/mBlsVVVfvyLqs9wWxCJgn
qYnaqs8eO6zbp1zW6WcwF/WrZdbYyNwmO7A5ro/NUImDObDCRNk07vKedRAVGuIQbB5Y7cIa8W4x
FKpBSR8qUU2R6zNhzfsC+441TM91LTYmPv3QR6Zwi8es9uwyUvM27lOwoIiSoebDLczlNwtxA0+G
kX9PLbzLTXf65BoRXGPVu6ucNKpWOkvaqpfUJ9KrWArNNpIqrsyh7kkhMi86ZTAGvZgPSd/WStGk
jTtDwXGsQI8khNIjuPvS2lvEFO37enWOZSjfmmr4mw3aSvKW6b/ebAhYA5vmiLVlVA3lQC+jCYAX
FJ9DiM1s8mmX0t7+E/hAu2zXeRXmgOpARtSxD7SbYO9PTymJRcjLqIphaFfJUlttgmetfC4no4vq
etOxtY5lrEdGk0yn17vS79Vj6zCpKlbsEJUMC5RCHkvvTHm8KoaCzVI9N2mGtWtp16OV2sVZ2KPg
IkLGixbMQzLu8wH7VNd1RhN5aYflZuAfnOy+Dp/CzH2Y03R9KG7v8kYaHh06DsPFYp4t5ndj7t5C
K88ivQnv5MnwUhbtqai3Wp14VZbvwC746dt63D5hCLifZg6yN/H9Rayxdpl/Rwzw3X7XaAZ1UT0j
onmFA+fcEybGbtt3/QTjC9YAYzWrAtFxbfjxaw/TPbZKktTJxGIFDS8c3tc5TIfqgGrmujHfrcJ9
MHwDjyDK6822GaT+k6i5/3FKDH9KDysSD6zOl4Q7oh+wqW99H1XCGpc4rccsS6w294Joqyop47bz
eAZr1+Wf2h11z5S2HJwTkw377FDpsJcszLFLZKuIAzXsgnl7QQi4gxfLMxRtYihkkmOj+u1sU/U5
Vk4/YqCQg88AthfLMW/C5X1Z+tulX7eqOKJ+2sY1cAUmP/6VyuD3b+jXrCrzv5lnuvHUuWEPS53H
sgs3sWZPNoytBaNcictgGFtJdWU4oyD830fL4JRgHslHRnvoCq90TkhN2dNqmcZjGzQdxX3Xee2O
1erqDEScrcGJwcKbz8Ncro3VASsn5YV+cqT5VpEh69FMRsex5B2Wo+DerTs8jONoZs+dDK3L7Jao
/+66NjncOLf6nVVV/W5iq/Eiqx0a/iyJBO2jzfrjt2uM3JpkKgRIUqlawdZrbGJxWY+FfWnswAi5
FAP8D442+rMxohvHRia7EBFh1dVhU1qyWOfPHhiVtlx1zKY7PjvGHXSZwpuYSVk6ezDF0GGJnD31
VvlWT/AxD5kGu+h+FQta9xngAiY60n3Kks9ikw5aLA8pAU/h/qxltrVJ2Nnr37phCBXV0tIv/dr5
ePgEacDRVNOR0X5zUVtDXZhxKx0k33yZAplkLOMJChmSpmIPNYTD3bT94krxjRIlvLn/yPyKY57Z
0Ia9ZOVrvJe2cYsVgaFOOx3Y6bsieBatqihW42zYNs4gp5WGjD3WSlXcjMJT6CFele4XNeGUECE2
OEcg9991nnT4smgTCRtXs9Uno7B5HrjTqW/FsAb9sWLtJdt3FO86mr1RTEw3/NumSGczOgpCg2ag
mArXSkI142RoZj8y3Xk/E8o2ojkxJ9uNQYCInro0D7Fb+sO86/ysL2K3mKcPPSnnc8D/Hp5vm0g6
Frzf3ytzWklNWpjhs3CV/V6PVfEX5RNHXb6GzCpyTM0UdcHNjNqY4Ngg2M41UklViGOdVkIl9LDY
dYgiUq+rpz2H2d9kjbQ+XWUyEVqYh3jNNhwoRUn6oagoZZTLbfuj9Fo4OzKD/d9IvO6w047k7RFz
4R18xjn50cb+OifICfO25y3N31QQOGw/BMX0EjYszmEDReBmeBoYh5Lx3UPj1kURr3nur0nFzfe1
WYWQsdR8RLuARMiQY69179tuGdcTTS2Pr65uzvB0GYtzz+++nceiGyvGwRa2DXwy22tvI9Af1tS4
zXZNvai4CPujW+OXOlq+thnfWoTSne1grT8KXXoysRjB6qMcNj51T8yjH7tOa70AlYIwb+qJkT6n
tRMk49J7eHJEz6oA6gJDp1JMCMXhuNZ/7EoKDOsOYGguZqf8Rq6VXyW6L7Yw1H87UQoTJQZOp8vO
aT/Oboy63bEpWomRVaC0G8Yr9iC4qPU6uq9jXzeCDC1at32Hnad7YAbZ4iv1qT+icGoDlw11w6wZ
9IhQ0XSwlSEag7Pbkj06r4uhANlpMVW3ywfHLvGNmo4VDwZsH3xojomsxd/w3ARAzAAyjhzvlDBw
LSbN4WJ7qn1NPac/WUHDRGzm2X6FXb3e69Jov7bQLbp4XcVix9VYugt+gQlxKVgZwSBLpPhqjUZY
W9SQDFYnTutWS9LiSpfR5LQ1NHBlWt69a3U2fpXKM7Kn9MYLjZrCFge0QGwsmem04WVaLbyNunXD
5tGdVBoVzoD5cxx5APVlFt0d3NfzsCr8mTcBM8SxdCurJPJid5Hb/OVv1d9y5LYYblb9VFVMZh3v
ETM7joei+tMY64tRUFNNOUdaoG2mUtP2SWf8yDUfL4QujXldJ0zO9pW9ovQpvD39dkcjemXydNos
+8Jo/iBMz0MrK/5CB72bB+uksvnIHtAhZfyL3dCiBy2/A2O4fXiCwFabr8vwhXsev4TCebEwefft
dWYEOuD9MoFkFvldm0+vei7uZqf+oLx9DGAL78OZr0RZCn/f4znC5onDubxnqPxq9s7OQAyx3AHs
jXPvUXEwwiMg/easW3iXMhZxTEefHRSDmKFYv59m72JybMYMGe+7nLDRmlDq2FHQvNq8ecHhcd8N
1ussx0Mh5yFhoEZPuwbDkT2mNbL77exI+TEU/odZV/eBrkGINPe1sXpwb6oPVKJjalV0FCnyWjq+
caMUCZ6AJYY8kHTtmNDUYaFeOk05oB7tXFHkjAQj9ut0svGzl2StDwEO5aA9zWX4ir6PehmGe3jL
R9k1z1a7LrFvWpfbecR+Uva8TX4TZRBuY2nTaZcFWqsejZ3jbIrCLaek4NJx3OEJFNUZ0IkD1LX9
UY514g3/ydzp1+RBGShzjCKYkxhGg4FrunebZzuCsbNdhhwKN1pbnmrsn2I132+vI96XYcezfJl9
fkjtLEPsMHJJsg5HUIZVvCutl9taSleGvx36yv1QNN85rwf2i3K/jvzZbdQnQud3Wce0joC6/SyJ
mG3S/K8EaSM2dcduJbYt403m65/Kcs4BnyAtb8hJSy0WSd+7sHZxP9GSui1R3IVv/lv7VYFKsg4L
LV28aqNLZuNmBjNfXaxsmWP+x9F5LEmKLFH0izBDBWKbWlZmabHBqrqr0QQyCPj6OczmzWvrmRaZ
EOF+/dzrzLv74WGGT62LgF2tbveV+UyeBlns/Bzsma7p5OqRkpgH1ENMqAfnhy0iaIV1+QrY8g5r
LPeNYTz3HWaJxSy17jLaBSbn8Hm9ukQpSKItjWHtpeP7kGX3tAjQdS1IJrtVB/Y271OScjjwFvI2
3jrAmoukoy1bMM8XXnkwMf8EQHvkDaFTqPyX+ho4As67+2zFSAViQ8HoSRzSVjzNujhFgX+vfPEW
Bv255b5hxF/fChZKUIzOz0VQPrJA6uwqGJ7IswUQ+XjiW3tLeobu1pSduxIkHex/SvvPeBDTyvcX
c5mon5YHghrxpbfoj+Kh23u5MTDvjFDj6qGDjs9fZBXLXeR2537gBSyUr1eIslvK1GRVWs4+6vWz
x7zhyEnxooV7K3KCMKakWuWG+rd8LPDlaLrLtlUa6HM1qh2T6gdUrGfXTJ7sUX34pDRIBj9ykp/t
0FyJwDlhmVmHoAYbQ83/mFkcc8d9HOt+2CZFfhqH0dynlcLLiCI1MQLrrPyr6u3f3sj4g+OVTIr4
YA3OPXfDHzIzNoxcIZTST2e23gZ3vLRo5Ju6VlfyOz4cAaYssl1fdH8SsM3lY43S+KiLwFjDciUg
zv2ncsonn+kai5TZpuDmIG8BrWtX/isE4wp7jF/NRQS1EvXA8sid5+mzN1BjRdXOT9UfW0UUZYS0
bZsSEVoFiFX4PwgA9Y6DnpZZy8O0CBzUHy9Dld7SrNuYNNpbp67H1TzH10FX6dZ254cYIbXrME7G
7WeFC7Ca9Huq5sdcZCU3waIKAA7n9sFIs6femNgzwGs56OSQlP6ZUnkJESFUNx7Dv0NmnEOjvIKM
tVskpiOOAGa72Lt/wiKiSZ109xuPrGy3srg4hokuN6YKna3rcIFR+L7C8q7dOjuz6ek1WCYHMjvb
oTwndvftJ9m/JrG3bmNvlz9QiFJbCOMAozuvXFtS4YqHovDXJW+7bsKrwbxMTCCKVlF9mqA79Zg8
l8q71o23bUX8LK3yhU1WJ7yiR9cad1XDNCVfylYiy7Wcd2kmMHYX+UFjcVJSoebialjZXvOZ5Rm4
TXax+Rm/pnXm3HgLJBFt/E4rTEmnSVq/bsSLJOpdl5sXUcmNkgnEUH9EmqOai+nTm+47LRTOABGv
yqnet/wNxYR4blOzDxHvA+NWzBfyMDjqwta6x7oB2wzD7Kvt238MwZ5qrgHs1K8sGRX7rvdchFux
8SWPJT0R3Vp1SRK/3BYIAyvwQ3fdxUhgXhi94+ki0dlgAoQOUfQR5hneh749YTxKd8Fc5fS0zak2
ExTdQtggMyEOHes8dfIe0TslRvqB6eICKsTgTQd3b5qsDYLtrq0YVJcxRghfHbNQb418vBPEd09r
AWPUn7LQu8AlopXE8b+aZRb47LNXewr/EF2+mxvqBGwPshbXtC44vrFO1i7kD1JihYlgCuSj1zpv
wyR+Kzd8zgLK+pKvf3n/xtLZu7w5vhpPZSPPxNCsRWFcCbPd92V4jsYOn1/fIGN6RbHl1ylXpQIi
tRNxSy3+tkKO5QbDT3vo8+zDsaEARMKsLO7ccdtpubdIq9g5rFvcOqp5ppk9WEbLaeVXSKfA8tH4
WETkwarh0FmAQSTJt1P1gI3msxiCo5bNczhxEw8O+nI4fHRe+M+whN7iVH0q3OgYiOpqBZwSUYgk
akzJI0XZmjKLrSjqmSZ947qG3KQQDM9tw5REYrBcsP7lxKjjfWcXe7/Jt8uPo9p7iK0y+koSTx5i
HjjPC86YsvYcQRdt1UxG5Gs2Un3ySQUsy2mT9ialeRyc4Nm1sdX7zn5K3Y0TTPdCDDdRc+agoo1Z
/0jr8xH25U+XmvfU7a5Ni13VL/M1UZI7OU5PGY+ZwdMSBktfxbdJyfVX58mhM7AfuXlJWpCX6RNw
4q8Co8CBtq9HezlrmuzLsvVrjVy5afBIgBdTKUk/vhk6eqkpVurCC9cyr9KdFZYb5OPis4LMcsT0
65tluPbT5JeUxgvP+2VAA3mI2XJ9nliP9aUHdFBfPfWtukdJiE3ZrN+aon7TmRFtqwRjs0quNtVz
GU5n9Fe0svqSezXWxyC/wGpssx5PSo+smWT46mEXjIDKKvAn3t7S2JtluS9x4ZZDhojNyq+xpjFT
IZqQpgYo90kFx803VQzlTrvxxRQ5bwgxWV36KKmLcH4l+1C5GKa1f2KV17Q2+m6f63HrpsBStHQP
g+ntiV+9ZrH6Z1KB0XyOycowCqivHL+F/mSjWbl1Gr/b9sQYYLbx/4DkXcsi+Ckif5+EMytIyauW
zc5mTrai7+Es1iuz7Tf9QnnP9DRlYn7Nop12icVMvnTuDj1IFFifc2+eVGfsSqN/mjNnkw0ZVYnp
HqvIesw8DqQiyv6mCnGiNB7DcqZHkcmNEexB9cPJrsWnz3e77hxBzGW8M1Jvu/zbdcyUV2YPCQgZ
GGLGoDfajH0JYzFtvTLfjqqMV0bsbxPMi2PZbtBwIBOpEAulrwNo/uCWp7lUr43bZgiA0X1C1qr6
jyAuvqKpv1PEZwv1sBeMOyCpkBjn6JJk42/QicPI4S6m8WKCE4G/9tUp00EIuyf2pmE+NVymUP23
aW52XlCin/kY46vqqbPidxPcCp9wKyCheRb9dZuk++XNm1tjZ0gebjzDmyzO96GFvNl39R6Dx2MU
Nmuh0zXA+9bpA5Do4BFh+2tOjWefDk3R6/In2bpThNMdoUGqfAfRt3VakgjMtzmx1ylDTOQLcy8z
A7C7OoxL3Rty7jp9AXYTPuG/WPsaslEox92KNL9ORQ0T0UAUIk3bOT+Q80cWNZs8aPYToRBzg6Vp
Fviial5PTCN/Q57Dggq4HKwCxhHluYL+xzGWJ+07A0RjTccO2FnTYYHIqWQhp0LjHurmrGS1HgUN
ivTnt9LA7FW5DwGVuZd2e0zzz9qMd5Hd8D3P4W9kGC+ZDTQBguRWyHyefu5zuXeE3qBKb4zC3o6W
uW/9YMsq7w0RUWs9QLVSgW9ilR4I7rh0trlu4uhCuPVDW3f7OEKZTeWJCvuhcUpgnfC0PLSQOIjw
6tGlmqzbfu+kHaYpve16e2LqH+9VN75OmTpA+jeQX8NaT8UZI/DCEmBwHoFEna1O0kMr6pcQI/c0
eydu703o0fxgO8KgkBy17eJQDdhNpnnjhX5qLHsd8x2JXnIKJFsfkLxGfhz9IV2NHA0pt3pTIz8K
2XnrscBonBm35UoTOjBX2qk3y42jB2dTdN1za8571hu8iDl7QQXKdo7loD+Tk4IWlZ4mYW4AzENM
c9VDWCgCBTr7fXG8Rtp/ISjpQJ7Rvp2Za6ackVxg1hbSi5QDh1ZhcVX1o7VGtclW4ajJL5tulorO
aTu+RH18RTwY12aSf5K39NkxB/e9+i6F9ybzTuPqU9aaR1ut7HE42n589hkkCu4i5nmXPB5u3Evv
dRE+ZK23HZNqF1r+BxL1ZTbtEzLqj1nmh1G080LT7mcK2ah1foMsQsUculuaqF0EfdoNxLKDITTr
tsRFjjY88OBVC5++HJ5NxyM5KrxiyKAV7uXIXqqRYr38gtrOal5FSlkkuVcqioU76tdjVV6ikHUn
fYieMKDguZuMKnPNDq6j3Reojy7Mrek/pHO9rRoBG8n7bPN62jQ8FutGDfOFFRdyRUE1rEN9XwQD
P8QDXs5P8Sg3QfK4fBTYaUfABONmq3iHK2QAGMFvIPovGZFzh7lAmJzz7AD42wl5TJvuPDbeznc8
SuF5FVjqJQoYezg1gwwLj7XbHzo0HZIWIN7iLZ6hNw47P7Neph5jk90fg8Y8h9LDheZ4G9OODujh
BQNJDIVd4vXUgFyHU7QLjBk+yrtM9Oy9vDIHzwlSGi/MGA6EVQxgWuOn50SvTSj3+B7Icsj2dqq+
oQXgWtq1kcf7MpcrK/V+pL3EK/1ZqgmRCbwnQXIKOOp4MO+ivCPPMygmtLxU/YGxMZomhxc/v4Ty
lct/xI8p7Y2VgZWRHZFU3/U2muZ77QbBaoTnrBeB0hz1xs/Lf7XfbnU3AwAW3sY23lLI+Uuqyj+q
JGZFh/7W6PC59u8TSmrpquwUCyenZPUOtE/x2pkfXT6UQCbttstH+B85LvtpWizOZILIcG11hrlq
s/y1mXCxG28SjAjdxwcwRPwBLnyCZt7ltf4u/YQuHrxkFYsQ0SLzr4nDI1nJU+80Z3x+q8aNH13+
Ujzwp6oF4VJhi1JUbHOeYvjA356PS6BcucAqqnU/2oHXqjLrrYir88zRxGd9M4sEcbf4pjh+I2Qy
hI21v00KorbYGnhX6tjACmyeuX73Ca9yHcJc1mW/tpwRmRwOiy/LldYpSl1Y+uGetNmum8U2MNzt
8rY5Zk9oTHupvOoWxtWX2eKeWv7DrDdGmty/fDA/kfAvLEQ9GmF3I9KDqZ+9jQmOiEVLfVhv8Vus
bRWcDTiVeLTPdVWc0vmbB2HpsT6Xu69KvENbmU+E5z77trtKmcMviRckia+GxibTS23SZiaXs814
NHT2pmt1bBZgPQH5BRU44dvu11k9ceKjjS1G+yKAVfP+v0KXE7TQdbP2EdbKkmvTNk+annXdjmm5
Ss36WxeshS4dMo8Yuq4cvjcZVD955f8rA9zIGQMg4Ga2d0UJw2RoXXif2Yzkzqm1ODvwzvtKTsDD
HlSexhvBveo8m3K6tkUHjRKUzrZozOrN8MYniphugx9pNwr0LYehNVPSudt3wDB4XaeDPRusk+1r
2mnCFydl0dcbJqTmDELCFBKRynOPVhx+L8C2yHR9KGpd7VGJ3tqs+4Rg20MGUwCZ7EGN12ZKk1PO
uHVwlTglwNmyQ29dhdOSGAJZ1oFVpWlz7UQh1o1DRsmoCUUphptLQTOO6rlPO0QdTbkxhy9T1bzm
Npp3Jw+YEP84LPUthdgxwya1icXdakh+ymTetQUlZmFeFN7GdWSykl2l41VAwAa28VRielrryn3R
HPwTzXxTSLo3hjwYiSqeb3kITJTm0hKs1KVTDY2m/cOvT4YNBwcFOxYKEp2PIS4hTf+wyihs8Jc8
kUX6rTFYUdg4DwzQjVWqSCOakr/KQXe20h9VVO+T35PgYHeH1GofywSnf+e/WE4iYHfjA9QyZSFr
eJDdioucOiDrdr4JiMN59p5tVzxqPCYrsw7AKHrqQuxf8Ls8gLhLecv64pwF9XsuDXGsjOGjKbGz
9yOtDkaHi8U5gaEpI4faXAfzsNeG3Bl98KKL4anJygd7sD8qP36NsJcxwPPI4Mnx0DYq+808/WXz
NIYi+TWUt136FK5v1IBkQ69+k91M0Ye92vbvyMMpNogeTImKDME4rzp/1bkB/exg/5T4Fgq7Po9O
CuHOHerAHlXJcIEs3JeB99l5BT5JCdQ6uHjzbVqarOaf/KHH+tDUFeFGQ0YUkb2c/PMzSqnaIBq+
m+HU7fyO2Xmrd6qxraucsQk7LeY8L46YbU6gMrKrLoPKhmMki3C1nEx1BZfsdC8euyhWeVz5K4FR
ewPtGPFbRjd6D+jSnFLLoOwifxgEyDQ3KCjZdvaNa8TNO8XWxpuTepuJGeaMj6X3OheERmdnl2VF
hAKCh7nhnJ0bFkquJm/EJmq6n3QICE9G+tcsijOG83OcpV+mDnaM2i9WjTLWy+aQBi5oZfzuDlC3
oRFgb87tG97nPTaxkDGX/xGF4dEpZmiZVNPgT7eqQ+PGcBL23ourS8LRjD8mLxhj2oOj1OuyrEpz
1Md6Cbq35m0p0+3Qmg04en307fJUj5jdE0KFUCT3dmDe/V4+Q2y/1S6aPO6UaxT3v0GanyaNrMq/
8eoUzsUm4KWijqEPigltCZniRPrsogdM/ox8S2iPIlcgSwok09DfzL3jrse43ywqo5iCe9Sa1PS9
bLegYX+9VlGyVkCocM93f65esr7/FrNQgDo4CVSLwCOHX3rOPTES2z6zDksZ0vvRD0/LNhHirA1j
beuRbMbluQpF+J0F3E9l/FyiZ9hhcSy8/BjK6DTaeO2IWIM0PlmDd2RX/QO71jlHZkHcCVOKyYkJ
IS7W2VC/tPNI7pZ/IaksXnt5MFBJjt3a8Mt7mTQwvln/gn8ZEXSs9nGdGcCyPWwRrCPtffZnaf68
2n/qkVySQr94I78+5xOEwK+fgUh6QJkM9+mUiebhBT8RGASJE3ovcc1Ecnauwh3P1eTedO0/WnZx
64LhZYzDj6jTimasvaQNpdPy8doLy6Kot5OgfCCA87j86QmpiFepTarVkgaFbugMzaZjirbsIkqg
uiy+Uann5z6pH6yBODnymSL6ER2kO2ZN5XYewyOV3qNM5SfBwdfYgjE0WvP/4pLch3XaN7cqaA5L
fzRRpbvMvkVUv5g1cKmoy4fImQ7EfZ1GX17cBqGTarwL7QvvfPVgOwh2bT0ne7OFHe8s3uaICLet
6w41U50m31htW90C2OhDmyqSetjWugXNtG86HuK9NLPkoqPMf7KJUYLNtea3rKVCxjBmHpXG070L
LCP+Q+wAxjopgnzT6DF4T3Ce8LDEQ/VQaQ4bYtOPYpBEKKnJJJ8pXLodNm0COava+vA44VeeEg+D
YxOnthCVtv5NJEhPzaWwyACG2UIgUpvMBKPw1jP9tjnBzFj/hsGEjNz99froFIWGf8W8z0QMYGaT
RZiVBj08k2u7FHrOtxtFz2NJYphsEg6qYnJPRdqn/5pwhP2gZFgv4zTPNCNQdmYj80j3sKJUHQ8a
6oOpTfIDgKvODkGpq4rmf3bLcxMSPJR28d6YiNEaaLKXn4m7/oO/MAPxIjgVefQHseMjHN2DRGkl
4642VnKkMCqj+BqaBB3I4jMbU4xyQR2tbMKV1FB/h757TjueYXwhQKnJ9NboXu0mY/rqdXEg/u7M
UOLmw7InbvCrgvqzkOONmL7fReoWoXrDL0+lWBNToLpX+I74QHVH0dkzD0108o4p/w1wkDg7t4RV
zkk5G7s/ERed0zFyiUX3B0Mkk0Hkusp6xod/HFvvAZsQZFq7w3R/gRAa/r/SCSN6SdLoOkpCWdt0
1JfQrQ/sbqCJztRjHOqLiSab18OXOehvjqpg53XpHejgEkFCJc5iDpg2spmuy56ANRzSj62yJ9H7
AByT3RHA42/BCh4jwxz2CKmf4+ycCR/BxIgDaNM5Y7ohxGjbz1z0OBq/RJlde7CKtXJSBn1DeIek
f4wzwcR+zCuCEdXJSyaoBJIGNpmhPnWEqS0Lwr8VCxeZ7TcLAk7RFvrtc9GHFe9CYYEE0ljXfkeC
YN/goeXYXnkw6FuXpTrAITWKh9cMTxRm1t4I+kdXUAlEFuGURB7wjTokeShX3CdlMhCg4gU0PdVF
8a6NmPjAOWarnF+0Fykx7jiTvdjT+wnxy/oX1d1XN9vB45iVV1yuwcmbloYO9nfdNSxUKIVkhMlI
eRXOo6a8GTvaT//Yti5JGnX5XObtjwJbg2h9gFS8Iu0XuFxB6tyZ+WECKr2J57I+GmM+/LHN2dx7
cxzsh8q0/g5xW4Yrll/zodkaKSNoGTUUILGyCct76pXmnv1IH1ISaYfgS9WbE9YjCXFdlU7Oera5
IpQnijcqF9bez+03i+73zZx4DA0sKIlnvQxW/1si6nLmVfGD7DCAyMp4dZRj/vPjqfzjQBJAmpBw
T0jaxHJpKtODb2oKoMB7SjTH5TiwI0Yk1nRUJA+t+DmcXEZH4E8ePTplRpqPzl9sZmGUjNW4EYy6
kkkxs5kc5GGD72qYy+GSotG8DF6gd0HlBRezwPgcO1ND+StOs1vQPQ09WaIB09tr3gSPjbKIdcig
uG1ZYFoWaUQeZWVFwFTNNc0plOfBJR5vltEDL0vO8Hl6riZq9bjVf5F5mJ2MMnzGH85sqg2xPeSj
9H7JwH/rVXvH8HivgR8IdSrgIRTxUaZm1BH26WvUxKSE9NQaXe+W25AschKOUBAIAR73fVr5dJTh
c2oCo3e+iq9Sya+ic/45QUA261CD2pt2tyr9unl2suFTA2l4bnwYrLnk9KCgpys/5+zCXo0yvY0S
y70aMZfjmS13vRsTouV1zDJyr12PWts1EWH8F9LqoMlicUQVvo+xcEGoqxenYA0oa0HmR+xHNTh/
kl8ZwzvnbrSdj9CHPkrs+hM8xd3GWv/1ckLbUuqPfGI6p6cq/5yG6dW2h7vvkx3ltXn90ZaZvDQO
vLYMY0ZsFXPMvDnboPJHlLS73QfZPqqdM5upuoizHJ9GM8DlsBIxh2IF2hD2VBB8Ozcns+oBvI3m
MviZYMokvjVd1YMwswcjALc24mJfg7OtsHD+64fm11LdnnSPmjyz4m4XKe2fRXis/jtzNNCLjLSe
RItxL60EU7l4yJ7jort1rX3XBZeIGFA1sDjKdehVX05Cm+v2/WPS9GS3Vb99bP4CbwZbFBzC4ITx
t2znR6PIrnVBasjyf8q0ohaknCM+6JG6BybYd7BLcFB7YskwsDveDK9aOCAi1ag3vsKyR1xcdrL6
RT9vSLppzk6Sik2Az6rJpkMfQ3MRq4gXJeop/g4ylntTt34JWhE+pWGbHtGYkkWTLdZ+GFjfYTAb
jx0E28mfgsTfEEs59+tGc1LRT4PckTLTbkxI8HNpYOSZkjBdB5AV56oqmA5o1+uxmCpWV6T4izrP
cC5OTBjufh7j+nFssuKraE2LiRsAJ9Ng0zdzfr0Jy1VoGfjhmXhVH6bhFafMlvqXjC3cuj2Kvk/z
S0Dak8uOzRenhBWdG2DoNrTy+9jVquHkD8mOtXsTZ1s0ME3zUu/UOr75ptSkgOJx0vM16+EE7F3t
+ykyz7kTpDcVx+Sh9GJ+6tO/EX+bAuansL+FMvo/QrfMcwI7ruACBrPp8CfYQMDCM23aU4v/CfLi
CYowBS1WaiS+j0Ce92IxguJXIk/wASWEnskalTiiCuTb2G54fEtie7jXZcrmaWm8CtVh185VAX9W
GfFOJZGct3Dw47tEeqsg8teqCDlfCJzy/unaDB4S3WNohPkK/pnkSsk1oZXFKuMYIfo3HbtrV/QD
SSGRGZN5gyhilACzXhvW36pBn7NiumqfhKZ7D2EAISbMdzkZOkbXc81zF6ni1cxaRjWJmCJmpiPU
G+7LiDgFVj6811NqHhONHVLOaq5xh5vhIWNrwJH0BHUQJMIj6doWcJIVhRvMjcGJ9GdNaAs7jGM1
4XXrE/93GDtWbxssj/G59wz7n9c1HM9pLnG2jTR1PcnTuZ3qJ+aumAtqzL/ThOHLgIBirIWB4Skp
kCMmI0QmEMJ/hHGkNg2sxCWlEztb2yUzpbwlAdN9GdqAUeYv0Yl4MJj4CTSrmpvJwQtwdlEAM5p1
zJ1j5/e3nKG7lKreVSVwSD3O00mRf7riUw2f5jkCbOVcPmBu97/GWke3IRzlsUT7WkdRx/XuDLU+
2eMcn0xcdT/uGKMUOJU+zGbpr/1ZYYdmRfjTlHnpFcfrfLLxg52dakpJmOunZJ3bCSo1WOUHtl2y
ti37b1/DaW7aqrEPRRgNGBR8QpQzwwAYm/JoyUPrPvApogc6dJHr3nezXViP+TXhKbpiGIxosQLp
7vwS5lJhS0cxD8vpKhyPcCKfwv3kuJjJH+diIqE/qYeGKF7H/VFzZxzl1IRPLHJTOz6MiHCm3hPH
YJiAZCJppSchmEeuIyxl5ICXYwF3mhfZtzKqCWsSSYBrPdYJO36VyRDKQAII7XmASwBJ2yWwbw/C
L7kfUgTJ15RekkhMk5zNwM37n0A1tPOl6VPj6MlHJ1WVUb7VUWIEK0otliNMma1uwaDS6DiU0EiQ
ZfBNLZlGWOJBZY99lRb6YWjSSBBN6ekE36gbMmSqQE1TI1gIJLGg/u0UoWmiOrA3lbVMFtthOB1p
6LMAVaw31sqrM6b/2sF2XOAgZRquLmJ2EcpyEg/Xxhx626gJZ/0wo208RWC7a9ucTJCKOGXtWOrr
em9yZG7quENwjjiaalWrJyGU91YGRvVUBUb+EjrIMoAU1b7Syv0ym8JZ1VmW7Vncqx8E+c7bWKFJ
VYLZrhNr6hYeSu9jJF/vpZwJsFNzRFaMavxvCf4cr6qhqwWRHLPT73suRsIUrCDbZE7TbkVAhxrV
WRPdfNGVF2Um5Ix0oUsmb+NPa5iHZe9BmOFZwVnfg45xoOkZ3UYGon63Ha98KWh8MNtXWM+UhQ8E
a8BFG6EJpUhuTNtM1dYecFvg4POISFH9aQBjJwvMHP6QWBP8StOtHkmwJc3DUe7VCXHzFc2Qrxh3
OdvaD8y1SmWz8hqr2TtJZL5hSpn2fJhL/gcFflsCyKwjIt1X+EqREzK/41AKf9soJL0UPXU1GG1+
7Vv8njdJ93qXnqembRYSDaaITd85sfDudu2NH9QgxWNoEZWOg1k9Swg/5sE+XtdEgnHs8KwU6dYH
o9yTmWV9xZw917jCnegJ2aKkkl705cIQbRzG+KfRJSq9M9HwE/RZiug6uBu+yq52FxhY4a3ybInU
e2xzRWoS1si9MwJpoDeReEFR0B7z1HCfE+1UZ7Mzi53LfOmtLvIU6j0dyr1MUXZcw2gvBpa6fBVW
uOZGvPG/nm+E/4ZBkmyCeyq8SCGJ3ccAvVE+S6gc/uBbi2y1u0X+DTqgTpTDFPYYdHmx6d3C+esP
pvGEl4EM98wbNqmJVOqhdPiHIK5xSgtRNjyPWOLcmdZGDBQbO4hre0OIHgBz0ziHRANvNiY5KW6D
RdNGUNjZuHs3yWyRV2DWaj/6cfEn5VLaiZbDPiXnau35krgyH+ODgZGUdNGqNcJNZzPZwr7ibJoA
iixKcmYotouwsYxgPC0HYl1G0eLlS7oPJxzk3ez8ZDgEXj3dp2SqD7mCzDgEGYl6JNEzRrQUuQnz
GGHj9EbZ7YlRG7cyjdNblLb2LxEcGEmz1H0KzDl+JBqgwZJZs7tz9A2U40H3BzW1hNdFdM9QHb0y
WJjgzf2P4/R5uWtoil3oxsE/wSFWl9nvUH1rjyj0jOWufjP1p16ktG4Ow7hUuD9TPvZHUrkoxwXD
RvbMiIPr9syHa1JU82wu9sZI1KnHEPNeTPje1lzsi19Rh8+NDL8ymNyFOTGfMzQVojCqmRmD0mKT
dob30GQY+fmSCXoZZnvjZJEPJ6t+3SEsTsqwzAs8rvmRTT75j7Sg1H1VRlewSjFz77zCaDa2KMNN
Gi/z/jH2XqfIG17ccX51SjO/tmzLZcrlF9tOZAFKEYmjm6QNupcwC5j3BHJINqQEjrdKG1h3rPNS
qyCLjh99yJDWHkEYLLqRrCWojuUBk7EE4GDP0uZTlb45ZrBtibsPq5oI8IiIP/dPI1s6rgByr4wC
Kullwp0lb66RIUg6QO4ZzxoXVyzNnTcP2Pf9gXa22qA/Yu2J3WbDc7UDlWT0Fzr8VmjGbjd82Az3
eVTJZ+zy7yzWXwMrHiYxWisxmyuDKoE9XBBbWDaVKdazQ/zW4JkblbT3JE4vgskTeDR3zDP+EWLT
rDXv29r2/UOYNyff6B77NuLjIoNkMugG213eNT91GN8dpkyT0+ElC9ZFL/+kDm6rOvmK3IBNC2re
JPgzOKponiJ2F3iEoeDR3HT0pqUkPLrQ9vPUMRqPtIVFLX5m0naY87DiZmQBRaOPkmURg5UAvM9b
k20VMQ9lIc74fHcqTs+mns5zwRVAujo+xHsbXHXKvgT1UxFqPevkblkNFE57MYf3oXynRTkXabjJ
UmagpX+aHaDCrESKJ6QPZBchuBmmBSUeXww90WjIxt5NWYeThajW1dyK9tiKwL3RFBSkH8dDsJ6k
U1/0zDaQnGmbooiEiR3iJLjNVYMwE5dusYttw9qxWnX+j6Xz2o4b17boF3EMkmB8rZxVUin6hUOW
bUYwEyTx9Wey733qc9pWqwIIbOy91lwbelHA2jrf+uO6TnXPLKpas1rKUoyjKxXDwejLPjuTjE6Y
A9BWbMDwLMBf4ZNu02a+g67LDoEbdNh7suil9syGW1mKtCmvwViIYUYqypO9qru6+5QuMQ091e7R
lv18Lcaq//Yc2sWFyPWz9owK1LTrQP43aa3MhtncYlfWF0Wi0vMEugpVW0+npi8RaAuvyt+QvgPS
8rR+S5xqQHc1NU+x8rI9xrpoZxhGc+iBYKyKEiJhuxAgalfYyGHL7G8qi35H33VeBx2Zc1kPyJ0Y
aY4wgfNUo3xwwMMO/oqZ2i/TV2yyULrzndFplB4q6sxTTsLHFtCb2JFFtQQGiOoY1EOPIbK19jBh
DZp2uJESB5ZeAuv97AXAhTxfuqc2LmMTKzmM8sz1w0NSFHJXCprewxjWL+7oTTwdWez+gmxASIgt
C+cXfXZrA44sZiAL4k47zt96dNUBUEmwpv+N2UN66G3CcuTc7qvNCIMS6onv0VSZsASiVUWG6Se7
LosZTFZM4vYu+NUVZRWkEqfsV4Y/fCmbvpOB420bpBXOb3AmlPisLDidhrVm9pvsBpkBkpT4OrOS
HmhhDCPMCTxtVdTmx0C0MDIKL6awSdNJI1qfMDP0sdZbYfrdEaO0fyWbyvvMBll8l6z/neyZgqYI
ut/HgOYW71h/RmC+8UBXIyTrdK63Shu/q7bI2Tm6HwvawCbDpw3w3UYNVXR3WQbWtm4RxIaV1Wxr
g5myGKzfdAm7NSrhbquFL49B4SFQaWtvEyB2vQHDzQ7OZJIlYqYmdmdZfmC5Es99TXqyxy577AsB
G9pgeiXDJDqbHIvfQ2Y262JGsoAyGTJ6kLk1WmDIwDGam1XnduY5cij1jLRAPjXX9XOlCvu97Tku
7Ai5nUjNP2Zdly8u3DXyYAqfHA+VrCvPMWm1m+qVKUJ3NBkUkxnA5VO5ebWzTcfg3gBYyY9rBJCh
O+yGeVQbE5vdReBj3MQDJkPFSXLG648cr8daaVmgWprEGa+s5oLpTE6OBRak8dSJRP5AzJP3UYlm
bU+xR+HiRvs8GaYXneaAUMY42UxViZRSoJ+SQV2uJ4fKTCRtuY0qMrq12ZqPaqoz7PlDo844LBGa
lVjDYeap/dCRENQPjtiqmJmtPVgzf8B8Xc+evtt5bvwJu6Lbj2nTXzrCYHbMKM1blBXot7kdnAEc
oNBxmR6EQzjcuM85rzYC4G2StCgaC76M1lLxL0OW5fvUx+oGyNF6qWpOBV8I7LQ29olbPytng9/W
eCmjJtg4IkG1F4LIw2OC68NtKW9qYz4Kerkbq9HTaSYeHJQr8hwV95952DcuRF8mL2mA4JBvMnK2
Vp4rLHWGqlb5LPKb3ffyWkRdueyS1b6t00WFYrXrMCItRwYjdR62pupF8LVexzkZ/ramy1pHBi7f
PZP2b696ADHILtY4SWwQm7pt4VaZ9hsTbrGLB/EtKOJOPWDfMzZ/nEEGcAKjhHwIAq3YlkaNGcnF
iZOmAaWDPFRNxDUFvS9lJS6JbaTaHR0lDMWvcT/tvNg+58H8PXu8LRFQyJbOTxYM7w4fVFQNawdQ
DSTBrWa2TZrXvokk3B93v/zvMEh5GL1D6v2qWp8w1fqLxgstXuQmc2O+offYyChcd9V1qtS2BjyA
jN/PU7A4Da4yRcdvvhpaQi8IN5htaMKI80R/CEzAaubo8wL69MXEg6Geln+KGU1wik46s8WwJ5sU
ZaqQJzNO31RTXIsYwZVtm18x2UBD5FxSTpgKMpBu6ZG6KHsNc1t00yaHc7uKRXup2bKHUD0geexE
WKJ0jg86KR4zP5Dnw8lyqF6rLhxXHYbzJk1RB7g0CIz2jp5NT7CpRhdRUHSGUbKmwbKmnL6lhv1l
2uz5aH29rMWKgjeWSpeNk/Sx5idvBG06Qosmc5tZxS4CcbkxzOrBWIWRNTSHwYFGdG3EsLbTa9MH
e9CIdP3CRyQG5M350U4B43foaGCFdx1pfBVuvmUJpRhbLZn+NiBUbkLU4nGkf1IFqD901hO0YzoG
iDeGHJuY3lgulC0NOrHv3kd992A0Md/8MCSHg7xl1ri1nOjdVkxidH4wHPPQmPHJSMNDM+Gj6IH5
0JB+kMyjjvzT9YfPgu9Y8mojhdQ+TwHhLesupvbLXBPWUYgryD8787yjDECw+tNHv2v7o9LTBjwu
eqpFH53986I7kqULmkLSPEzgkWhSfNtesYoKF6hvOzZnbdJXW8CrgA6xNcECg4qxCh3eRJxhnVBb
jUFzWYap6T+mbNrl4qWA25mywgOrOwZz9h1IE5Y2NevIhvgxV99G3K4m6zOnQ2ny5RItc/FIFwBX
iHg2ptnD3uMa8bln3DsrCQWWnRt1mkjvirUxleLCb/L5097Qq7BBzTwq/Ls2+QnoQkdE2X64BSW9
9cA9eEl2DfCT0y2BhOxGJp3DYbEl1rtwQCSRVd1bMBQPjrhtNahtg0NHx9UtVA0ai4bFsTjvg/yG
o4piPV8z+e+zr8iwNnMzmyA8uUqM8Mb6+zim78k4EMcg/mBUPEL1+AjqzGafMVn9/sZEQ1QhAeeB
HQNx8IvhedG/JSMCVQ2Grqh2mTHtrVigESByZhILMslYj0nwlY/Nr6oxXoU199tx8N6XFUnjEYcn
f3UW1pMAhgtjfR962ckcAvfYIIZqi/kx+I8u+TChSKwSfMtW039YS+zmBNctRjn2pJoFwdLJN7Jw
SQZIydqMF+YgJsRwoz1kdqMPW36u2Wuxykwm0lQcHP5u4jHGFj+f0xEPK3EqFGhh9AzV1Dg7nU0s
jwifOihCgZOxpLKMHG3nrcvj26xQ73AK7MpMIrqVt3pZn40RXbiHWZvSYY+dxIRpDBNSm7nHcCDz
u2uQr7rcV5aFYGvvqdDTJ7l/B2cR9BQCEIPRN4tUqFiAHih/sG0uqyHLxr2roCKB+iz0cG1cHy3N
xGS0RvG+qaoE/WUrGRvJofo1tKH9TPk8HxLbK7EXpt3FjJWkeuNqZoXcKmIPangYPXrqpFrTnl/g
pXA2cMAgNhdjzQnrWO8JeTOEkA7GvC3sGGgecHPSAJHvV97wBobnAs37ZOsYlmi7H2ZgJEqckG9R
ogU9HbdiIt4PFzUNYdqO3HJY8OpJpsUH9DQw82lX7mTGPigTg/q5eQ5nPPcSCMRGYJZZe8yN93Xs
XttuqdsTtAl84q/xgF+AXC7qln6dVtVPYk2ERtAAZO2pMdzx2WBMVsPe79EG2tJ7JjSZex2EbHJj
ENkncXbC+vMgxmBFyt+jigmgIg0ANcZfy0A/nzb5lXMFw6J9aT2g24BCbAYUHupKbsqEH9B7Dnok
eNpjYsAFdXAzY+3hLCdPZ/piIv/b88lKjEBgEHdX9etgOR0rVIsrcmn+Djz9wqVNFxqLXcpCgR1u
jalho1C7KR6REymP/knyDoHAWE8yY0G3XxE9fxBAp2pGnDkA0WvZD4bcPxN4sM+d5BKb0ROdnRcu
mrTOArvaDHl8jSdvFzTdh874xNTcI4UZq23DjlGZZbbF0vwDQ+TCvGKj+Qpb8k3o75yKqaP3aZ8t
SmnoQ58ip+yQ5nkMSd4jMoxeGFYiciBQ2pbp1RvVR6hNIpR6wRIiJTCTqNYNWovZwPRgQb24E/wB
drXJIohg6rp43QXhwwaG3GaEZ4ZhF28rdg04HiEnej0R3WTRmJ7jx/ImQPIviqbxZxbmmas5S7GA
aEBpOx25LYIDqIK9rYbnSE0XycsvW1KSUEtv4mB8pL3xAlom3TjRDLdhpI41YnslHcB4Br7OsEKf
X7r0V9jzYqDOXJJx3Jd00MKI1IkWQQaxRODmM2y06047OOLV6+DTRS3ZfJQCohV6T27OnAnoIE92
pYDMxdw66va1rsG26th4DRoEZS5KCRWPZLDk6if1mPSbVrglPI+8FA9ibSSbK51R0KIzgtomSveO
YT2TC/iWLNwrjrt9UiMOllazhmLZM4kargIZu2dyIWracTeB+hKG8ekMM9Lz3t8XHKEJd5tW0cew
BZrqJsbE0eV3k16MZIfLiHgncnNPB5W00eqN0dHBGcqfIBjOPvdwZYVLqccWwP1drN3Oz9E9OmdW
rSTgr7xL1BzrUY/NNWhHe6saXO6dbbV0BsW8DRatYRDGn8qYb3MZMJbSf2ubC+Gktbw1qAYd6sMc
VyRRh3ey2mGZtJi7OD5qL/smWaH7NaD2PsfV/NWSqHqnw+7jmrRuttffM9l6J4eApS+ZjtGrXTpg
msIY6WaMbgdQOO8ookBy7AQaQIQ6dwh6tI7JPZrBdg9M5gIH44uBNIjhsjWkCFTD4GWOyeHSGHm2
fjBYq4bEMejJ3MgTKODt1ZVes2PiUgFw5ydIYj0VTgbKySFxUjQ8mPpcWEswC0q1VZjgapIO49AS
s00QLMQ7yjeax42NLhBE4nJ6MM1DEAN4R9n9OtIjaORAAtcw7ZtiTLaN+EYI6lwjqNlyIUxWxJ8y
2vBKsXPy8B+SS38dO6JkJDBf6E+8xdokxEiXvCMXTwjkiM8K90Dbi/cWBEIadwMKc/knSsffbEjJ
3U3sF68J38l/faEPffA8W+x0CBxbJeKRRBZoAGvThOK5gMzCSOPgNCG4UtS7M6LCPo6MVUGS0R4E
vHEt7WHCh4Xm2sIUwOpUTXqnuzFs2qlEJ8GwwQaJTwwLLeIw3ms+dhGioc9Qa61dN/iFfv41cLtn
OXsfS/M3JpZRQonHmg3DM5P5VdI8b1J9SnltrhhfVarMFSQQwljMdOFPWPfZWdBfYf9R5mFMsw0p
VT9y4GX0RUWe7cEO0YUv4SQovDQBQviySk8iEtTiyRs9BQ9f7GxuezPwYSiVL/bsAqMw4FP05sCA
A/ASX6x8wB0vYVpNjKYrntY2OUSTc6y7lGtDMG/N3im39LyfU6t5Ro8cHEM1AntpwJYAQeE7Sn9S
Hf0qQ/dXE6AWb5rrWJd3Z1KX2EPh56jiEGvr4Qf28C1S5xWS3nbRkbpB3R/pFHIrCG5Kzi9jS4St
RaadmI3fbdSp51AE8WY08ludt89+4YPcN7g1kb6SGc9ZYY6rlBlsmBfcP4mw3Guw/44x3nLXrA+d
zZgr/e8vzcR0unHWHtm6uRKkB0+lSJMHBFpCd9VGNkF2mIYFxl0wJ63jaUuUA82joWNAOmF/IiB4
GN79JO0AJPpg18t3aww/EGJt5yp6qxokg+zr756Qd2QApy6Jj0M2XdGtn2cd3pgUfIuKh2NQzk7L
+QNhy2+T9saO6fyNpt4Ga7fLrCqDhoMoL8itbQ7iVjvuKeFW26GtTUuKGDrijHXXTiigrnErTcl2
cZfWhiWs17aj3mpIRA31pszdcAm53mPDLzezlxF6Rs6R7cbox0xmMbH2XzEx/vMFtbyI1qy4k18g
wodCdzcyj6uwAS1wYpxFFz4BOWAyW/W6nEm880m008mcmG7rIN+FCXfpcLjSo7uGeXIMbM31HgFw
PMzQxxwioGL1h64MpIX04Tj5GWHJrwTr0qZqy89mgv/ELUDKChaK3TDNE+BqOSLAYPwzK0KvVmHh
zevJRLtfu2DlPembh3juCUjQvXvonSXG3rOg3hAghfiqKGkoKHr3RcisqaqMnY3/Ysc4EmERJeyt
MkoTwEkEmc6Llr6UMGfUD8yC09FswMSWNlflho+9RDZ09P67pmZ+wACO8dWnnQPAjUHOocgIx+EZ
GZi8MWWPsUy1st35XtwdVO5neKFg8K3HKDV/t26FdWxIDO/O6V5+lmXuI75AFTeQRI6YZgE0VRXZ
x5njduspD50d5khAqsS4THwvHAu1dmDOR9GwRpONalLk9LdcuNye5Q/FOkHlss1DM7kl3WTR+evt
lyZtjX0ypDDFvck/ugqAvJypDxMV+Kcx6lEMVWZxMeH/HNhuxDbyQrROSld7tB1yi5DVvejSgFHi
CIqlcZlEGID6iXj1d7pMALA7bdtt+M/XZPYGOBhdOz0TlTNuyPCgPdFNLqaPpPqs+4a9D+Q2tfRg
nNxsJmG5J01jyWfeu20M7tkPAA15g/SYWWq1NzzGvQDMURwymd4lZaLvVc+TNxgxitDQNZ57wZ5E
66ZlPVn9NoSltpUNkzFl0UNnCpFsbaFI4xRs1GIELWJlhYe9zGlAvbTZ09ioPzbYAlZX5h282Iic
TQfh8uEtBIUG6sHKoHO3HeZCnWvHDi7SGBFeFEH5NOly2cYdmhqJDmog56BWV1xTss/J64I9e02/
n7NQbwckm7DzmfRZGWep30bFPjbDvy7n0eLYLXksfdgc6MFn+CHJt8NsYlW34mJGAgAasyyepooh
xBRt82Xc1YdcgN2jpGNmsN1BkLzKoPvpuRGhCQj/ibiGv+q1By/0vvoxO/VjfkoFceY0RXeCPloo
W6icSXdHNbF1R1S68CvIeLSw1ER2+inb3lmVUbcNQDTmhn13huaPtls8zjgaVuNiTqyjxSQDcY9l
jGcEsJ9puuccbA7y3ZSA9uFLoBVeDF2bNtXOyVQ+Nd0wvM3DMKFAJq3GSC6Vv2Tc1Iy6+CyQrG6K
GVf/Ysio4Paivj/BF9+0rvMxNdl6tPQjtSuIA8neJtCiGZjWuu0rdOe/g4s2Kmm4gvZLVSLjizeH
l5yAUKs2rmO2tBHlRVjRsaur30k3Nmgn5WlOs/uU0RVtvRdYTU/jYH11enoZlIe9n0tpTrBSn3rj
yu2M78WY4s/pw6YblIjqKdfOk1+7aGXyrx5nXm8Ee6drbjY9uwbsDFlRyWWGuMTZiF0wrddN0jy7
nrjVysK7buefXc7gCAAUDMMLvcBXEy6wP9r+yi6SvXbH05jDEDB1xXDRaI9xK17s0t75Or8u/99N
uU/aoO/zMaaTNF/jgOAU1NW/i6Hbxf74FJrm1atblkH91SyMk15O74FUlyrswiX+yASyXoZ7piH0
xHo8koM+oXM7ISph2Kx+4RTZlYU8IrG5NZ65F8iNd6GQjJ/lE7LuJ5v2loeoCK0Y/Jwqzp6d1Lt3
jb5b/xlfxhuJne25y4aQi65xoRzFW9zQh/uP5ZE2yIhaZPxO4b1ql9wPHjxmT4QPMnNCTxc1/SOe
c/8XzRdmUUleXEd0WsEA1i1qvC+rso52OYOHsqhWVjikglcPWw4vDsK2lt6tYzxH4kgM5y3j3LPK
6r+PdkAw6NgFsBGYUSPpk0lKjSPHmcmYr4EU9HDbBGU3pXXP3JWWuVUwio2d8Nmmg0Y6K+HifkZQ
OAxY1yixkGKq9eSE3MWgRIlJ7UFwOZzRHdAA6sdfkEweoDKJ8vYituNFyFKbYmdRf0CJ34wp0WBh
IT9V5a/tQO0LiCILPSvAe+vWv0f0cjCfIebG/XrpNOddYF+UbUL1JyB3aSy0sZmvXWee9v0EmgIT
bEpnUznztoRK2VLXYN4kUoNWLhByqK8nRgxf4WTAqcKJXOdbDphdJoBfR8hpInGyCGpnrn7qDcJH
ZkesBpo8BaOvcxNb21YlH2RIr2cwB5wJHAkDtz5riRJ/G2odYNpmNmu5+d+J1RyxEfcWGLJC0pqp
xKu0wNPKuTwsdgg5eUj3kyX3pEnhNIwkA0lF+UAVxUXAWKpNs/yyZXZ3GRVjwGR65SIsbHPGZJEv
r1WCN0j3JwXfhqpaA80tIGoIB5NRVF9abDN6Sn/cSp6XHome7Stmkef/Bsngcrei85/MkBDuGFtK
qNp0j+h6pyPOzoauZmvrjRmh9e5Tbv60htwaxAHAmHVkYU5w7OgRFvPWrfVTKxUczmKChriIlPWt
EvEGVeEvjfZFFHjVJYYBRaFQyPdSFafldSVRAv7nneb1lSNkExT5W4RYP54gdzkBVRwof/595lIb
mM49l0vKL53+INwHsr/lqrzFdsCdF3CEkR3NarmtzltOtG3jYGelYfUfl8bKN73pU6kTmIvAJzIv
udVD3zHinMCOdpNhhWhESDgus98sSTe2jhBGBoc49w8uV6UYKTihrose3XsOlHlq8uC5dq0dhiLU
rrbAFuH0z7VNXn1mnTtSQ3WfHIvIZuZGliHg5fEJTQusiCJYO5JbYhLOH1k20eZ1g7OPAmw11857
ie9nNUtsk2JeW9i3lxWK32A98PpHkIVmhdOGlR2NelvE7xUHnbLdrc1jy0UXQbB8LxzspDlqGKst
IMYHe88KnEPQJ2AAnRZRAsaXhPLLrMURKNQ9AQQ7dsGXQg3E/faVgKgl554tmeT4yfsAYfzkyfoP
FDyMxSz35VGRtodznVjsCJ8NKUxKVvrJTJd9LNA72RryD642g7+LDyxL0cHWNOa9iWRJuJ051YNw
Nk1P24/8ElozMvzTmh1T9vRvSaIkXTxvjR//KE1Qv8z2o5VVg7CtXXqzgXgenO7FasW5xXNI2wRt
e5szwdeXsK2dXcqiaPvqlZbZzgmplHSFucNBLgQQbT326Ufg4MbylXtCMQWGGyUFF42aW8T4Fjnc
VakXHbYeYCx9e2QStzPH8gMRBACvjOTjMcq+Jz9lOfXknDGQZHNHqd8U6QNGwkES7QpcLHiLkuZi
ESaS+9KDEt9/+4PCzAzVfSusmHc5lX+7cHbJ3xmTTSly3OEY03djOD43JR0WyqPliOUpbr6h711s
Ob/lpncPXNq29IMLmOd85q5VvYV9dBm1/Bpcc1otHuApTkgJcZ5CGlR9YL10nUeQfOgd675cqEwT
Ye3IyQx1B2TzUrXdn4rGqMHpuSKh+lEtwZNGcJOZv680J2ld2M9u0z+FdfI50YM9eMjm73QoXDS+
0DVDgYXcp+05sePJhoGDnG/GqNFqRL6gm4wSrKy+Yz/bFw2DRui3iMHxT9IRrkrrGDbA1IMyfOsR
ba88f8lG6sz62Q7S6BYbeCS59U9XVXOB6qW7sREQjcheWHElZaUfbSgi1gysD5UTo0RB0qFoYQDD
SCfn4C9l4NiWMWpLnxkbaUwXeuP2vhiT5IXZj6bcD9z8CVSVSzcZ8FLpi/mTiy2JHUkfjw97tGnD
KgntpK4z6B1weJm5GiNJgm53NVv91XgoVqcpF1AGOMOIpDqyKIAY1Z8U+TbTD9vYTSM9WIMJWxDm
+8Sfv4amRgY7jq/MN94MP4lBv0BDVVz36tHnuhgb6IC8W0Fi6sroy9+242+UKWhCdE8qTJmk4rEQ
XKtp49zSurnWHUkJ3nALaa6sKAMP9qCeUeBW6wELg9+O5aZFUkFJ8ifv8KxS4aGEeumlPBmg/rEX
Jd6jdww+amnP4kWjKTgj3ZoX2pTzVscQwlv6L4eB9/rXqVzGWkMWMmpHTYne30V0xT0zgx4t3T1u
9fJXQCTChyepWGjN4976qKTCSNMlNDILok4x3nh/mjh+KWENgJz87UECkx6T3nS6IzBaiFLTlXzQ
d+y9L4SOvrQQAuKItEGrCp68zrLIBBi41gNzfaI3ad2HmSSitFrUbWhwm1EFPFkzsg3+Y2jzj4M2
DkR00sIjXLvJup3VQvsXqGrQajDlCiv6E90h0OO1oQA3uGVxDVTcWRnuEkbOEVQqaBWiPzqUKp3d
/mDLINSmPsRGfhm57nPBvwQLQaRCEyV76pt4gCozIsK6jE3eMW2hVsIjNB3cyIpeIsxM3C3I9vGq
c2Vrfz/X2S5QCPKKUGQbm+zBpHZPveySH0cTIm/PzcPO0ue0Xdoh9JN7Li+bihkrgvqg+mEPeWfi
gbjIEvo8t0h95rJQO6DBkUWlVJ/Sbga6VAJIbItj5YYhRoayRjPbGvn7Ap5gDoZiUrEuzCyFk4J5
DS4xqmkHKDeFXqrInqH+h6e4FfP85bjVhe3tEBL6DZPr6Ovsrop0lw3DE86pjZ/Y6gQ2u4HuCj8o
LdxtRsj8BiqKsaIlkXDcMy/hVm9z5aCKOFgT4153mu9dTM8pKxBoM15hBtM5Ma5uhQ7jmk7X0any
16TMmF156kcj8jnQj1o6xtWTGfVHu2//xF36CBqqEmQxuwKRf85vDp32qHz5zED3OEvUBKPKu18B
OXrUjlDpRka7yt7gaHjqnCUaLqUrF1wqJ/scjOrqjimfp7eLCvHpyu4xL/yfiK0e5MEmH6cnJzYO
4BzOYOn2fqfO3ZQfaPa+9jFKPWhOBWy1hZA9dotoNKVgrtinlzZdlb1xO8frFay1BM/Rk35nUZTL
eskdYJamBmBB/UVX1bb1aNDl7RupKhsr8/9ZwkX6rS9Gh9cqzZmmZXmJFoMgC9yMxIyQliETgjE6
TnthsgicjUJ2XomFv1M6+F2xcqKQdf82Vj8u6bMELiFzWmHcG7mwBovDsfYJqWruKa/Q9tD3+mh1
p4mmatmOKx8QsbbB0qaAVcMQRnw0jD9NUz+hk/I2GgNy2417oh4oiZbWVp3FWy+ghh1HPhVj3INX
/lh0MtPc3Wqnl+vG67eTgyYowSG+EpN9aInbyI38YGpamc0iYdAHZeNgdBeGSdzgmygBztWMc7vU
YMYhnEvDolyY2ZvAhAYW4pNgsr+eYX5LxnlijM9M0vbWgoMvcEvtcXCQ3VADuACiTADLskN4LWJV
Kk9UMN0TdGwy0fwp2GYEEeKwXIlBkVOUBv+Q9lCjzwnO2kZflKAF24qGuXZh3SfuTJnuRmyyIEVy
1zgmfrt88OKz6aGwWLy9ZNiODiQjoPGZC7XA1hRL0edsjzfh4jFaXpPHW9U1vvzEgJ9k31nFwwqR
FjAjGWLclB04BLrnRtS+akI593YcwcKJO+ZUko8tnv41eBrb1t23Awl1WPQgUR/QFW8TM/yNh+iD
jRsdneK0rBFE1QGAj1i9Cd968tvprWZy5U7TZ5VzdJXhR4DxDFb8o2i5Q44ONazdYJnqska/JBMo
m3nskfXoZvgxgWB/SSnCU6HseGfN4bdfdj8Vyj8uRGxpasiP2qnOZPjwYWQ73LT4YP0ni3eW2/o+
g87LDJOerPpZ3k3GNLTsNF7y8lo0ybHyc44iHd9Ts51g1A/n5aucUWuV+r9wcFavfa2l3oc8jKHp
YxPqXgAHMuMydrm5DMtERGpdfNTREo1kmA7I1f4DYv0nQLELbSByKeR0iAf33BLHZMt06zrGeyyy
/fJAjCGCHHY91AhXr9SfUH55igZ7H04hehfrNi9ri1VXoIILqDNkV31My+2iqQLODJI/jVQfGMSh
rA02bQ9H9dGAgE0los1rgPF/rAh0KMUvgGpnWzn3cjgOPDryiJ4TIQoRsW26xqC/bqzHNPJS0+Oy
iB0LcbY53ypGGM6/rH50WXrO6YBm3ENzkCxBVLOiUHTxuyMBPsO1KT4Q2+Ji5JfzGkpMcOqWRodF
2B5QkeGvZGTu39Dtr0tUZDltl5SHxuvZ4ZjBuggWKKXZ5vJnXmZbMqTFhtfvLEMenW7e1s1XjnB8
RGDgW++j99E5P/w+q65380hrmNfKY0u3GuIDShh6L96FFIKtkxEejBaCn3BBavsZNBm6075I18o1
0UCodWpK+HYPXrAX3TpAE3hZajqRLgmCxKN48Zq3wwvFkTdwc+vVn7j6yMHw8Y8Kjg8/qCcLESS+
OA+irv8yl3946QVCLWbXUGyCRYOzdq1ppXmzMxfjgI5oU+4Gv/sLNt7G/1geLQxQywIfiAIUcXxN
lluffyzLbC8AJ6cN+ZnuPQlp3ac/Ds4xHGRs1tVwLNnHlv+iYWDSar3vODqE2F8n+5jGPjemBBEU
F1vrwacw4ThPSMJS+dWnSOSnY1atZIfmD/hEoWjibv8cy2nTDjXJpH8145JA+qsZ1Jo3foXMeKeZ
Den/vjAWjSmd/fKlDBxZLEkkty+aqqTxvonpDPgg5HHZhPiBhtrfgAa2fPVx9lba+i//1m7sm2Aa
MDj5QaNZsxffFvHpwWXs/izUKQ+Qjct573FHm2ENB4IgyaUVO5+WT2ZZTGH9YSEgA+C5/B6eBlav
BKGN/mClfHs15XAWZmZrTDH4FMgM2wfVjNPhMU4/SQkRt/Q2rEFDvbSS1smyAMnTMXdZhUGk3zVY
MMga2fB2I9tB9ShpIb8J981Fl+a13wGkNYvyQxmfWcyQ0D40+m2ETYmK7phAEukr4DL2xQdf7BSU
V4Ti/f8LVdMuS36z6mc2aPgXRhgulBYaAtyYPPARMOuE984YePkJZxDMKFB3EoQCofLEa9Z+9uoE
0QHHFfCKo2ukZ02mOgXBch41idhbyH/5pYtsFYsPGRnEK8XJg1/W9gGtJ6BrjGL52b5DS0r9bSc4
C6xq47TfGbMi1jSvb/nWaWvh1pVHi42C2fulxX1C8tjB8KdT2RCy2HGlWHQ5AwAce/4dekCFY0zw
4R+eqb6cf3U0wvPsg482192hsbKNNczLK4wn85hbLwlrww/qLUOR7fKo9io8OcVH1t1YnbwK6GZX
XsDyuC2Ld3wh5enMv2Dcvq55vCa2g8BMaOO9ViBi+YkUapIaP6h2uY0G22TwViwsPjibercEBVAR
wqHvhLXgg67nlfZe0eAoTRCxD5gNVbZ2djzlBdsle0Pj/Cy/XC3io4Wpwe+dyj8dhB5UAgB2zXMB
1bK1u6eCD4Rx8QffBhqarcB4xiJPv3vUKJUP4st6CuWD155gySHAdKu96OinZXeDI7NnTt2s+Fy4
qtPc672nKsu/ydVjrBRzwyTH4x2d2nH+H0vnsd02koXhJ8I5yGHLnESRytIGx5Zs5JwKePr5rntW
3dPWyCRQdeMfwNBJNIbRd6L/JB8vn7PlHniUmaVfSukvCwbTIZrkVhR+sDBpk+Fag+GNtWXjFM6R
d8HTmhPjFAF3DInXyZBvGAFDhx9onN/48jOPdvI/8KVZKZpT1lg7oNWbOby3eLCOY3yIyCQ6Q8UJ
XdtZUQNy5cr6G8m9Ff7B28Akg/DeoA/bCGv2PKshexisT3kLY1+cfBObZwq3pItvcYXPXKmxq+HL
6fVZgnvfAqAAD903Oiq71l5zzKOtysdotiQwakP/xuofCF3CwBqyVJRtB6facEiQrdiazhHbR5w4
il+8+X/SZsNxSnoPhDEah9yikYAfv5i68+LyX/ioXi2OesUHXyLh8/AzQYucKShWz+1QOXLPiv4o
Br470RNVGG56/S5DpzhR2TYJ3qME8+kBI6KF6QZIgj2TaIZlIVqXCK1GyCtKKSv3oUJMiIPamNVt
9BENBUwlaQUm7trud2ScLACl6AIBNNne9ruazVVN+lDjM+uAS9LlK617x5JI4kRxdH1n61FGWPF1
REGjBaFaWoFYF535Uzkw+Muv0Dfihm5s9y2ngO8FXgypM0+rb409T8sA2jOGPWcD+I5fPM8QRQhk
cWzsUe3bhKFH6dtssOTaWFrwvUQ2/lUMbEqqgyQvDkZT3+UHqqFZEXFdPdtnwLjDxwwmmw/Jlfbx
yCb5MLQIdRrVg01nQOZU0JclT/BJDZoHH72OUQDX+EhNA5uFzF3+ost0TvISGUJX2xGri8R4NcP+
3an0M3LlL5WZvc/W/MSjMkJjrdrwU67GMFNMc9UUW66obB4Hw31Be2nd149Dw5ViWyt1DE+20MGO
8P9GhoUtFrWrnlLl98/oo19J7YsHBUVjDYkoamMeGTiiOlus80U8qP9gZYVFHrtW7YIdwiEhQSsX
+t919JftmF7G+dSMSMe1xq4Zjnpt3OWQDKhbgaZEQo+s3a2wcTnwCCRHT3RaWn2Xm7M0HwyekA9A
P3kEg5BmzsHAuahipphn5lELl40J+8Ie8J/2iS/zPJ+Gpf1rg4Vex237janXoc39J6N3rmY3n6NA
26CfjtkqKije1P1iDXXNVP27DhFErnA2bUz9hqTeSDcBU4mqVOGnbqcws8N54kdQ/BqTGZSVczFN
jEhxYDppc/ahB9FRD51TNZqvmWs+xqHnrKwMiRW7OE7ufEbv+7j01TEoknc8E/d4+Bxg/N8SZDrK
IPtmYsu7MqyPouzOCITv2zA8WkQAZmb7GLGPFayntfKzR8Mu+FKMgp0A6ZdS0HYcjs5G3s+Z1e9J
5+bY9i4aFzw14r1nL5zl0NyhkrdpjeHkNZFCDwmFC9JhrhqD7gnzyinQ1MqL65/CK86O1r6oAmsg
325+TzyKNNG3Vo+3dtI9Nk3BuGF80FU6rjWz3zPIPOq4pruNsY+ELQnb5ykrwSWWs39YCuM5R6VZ
issJDByLngMU5r3F+S0GGLU0yG45XZ32l4ZLdGLeuNu6+RDqry1xkysr4TgmaEEq70O25m9G86Fz
ayqdOfHO6psHDxARLkxgNImqD0YFnuyBUllqmm780bNlSxIcOVo+cZ6FB9HnFRjNXseswP5mhrMq
ATyWDDma/sEPf+L+ncxH/pMbM7NI0pGB77M71qSs4cSBDnJI8GWxsRevP0/FTwTOgtKUCMxkjt3A
tbB+1ajG5G0MY+uxy+6SYzjwkjq0avha4peMv5jfSiSWoxYzPQWhtFvGjyhbpMuR6WBHqlTTJ9QZ
ll4sJdNhHRnufsIOwFAffFB5OoRCz0NBH9U8qaz54Fr/0jHhaUDpVB82lOwUNHiORC/w6/XSscc3
j9QYuBRQ2et6fnZaSsniTSEoY9nUjvHy4FJZKKYKROfKhObWdGxg9INEW4zGNkb/VoKQmZ0fgnbj
8TG5pPJkEpyYGZReNJYOvDcmUkyUyLMUdPzmkYwqW48F5L+2gODVYaUAC6BwsM2T/P0TxMVREVmD
95I2ybRASfA7+Bghyx+zuwdZj7zDG5d1E0TLnudXYrXR/8VaChCYtFej/+FQ3IcFGi+Y/UiZmXdI
ehNYC/e3pDUaBg4PPwrUeFUWETQgHkoTbiLzxjshhYKZhupB5n/06DeSNEbJ5/u/3y11m/z/FiDT
lQIPT2tkum88TX46yL+HGHASpdfAW0JEd50O3xwMK2UjaR6LDKNalx3jlSMAkV3ulkR/0zww3j/z
YnrjXZZJDQ1kk5C1+CY+EnmD9pE52c4vbkbxN6Ay53fG8fPCTh5IwIopGb6uxsHkVBYo23IK/HEh
mFxG8lZIEQ75fD+kD1wJuuZGR1/IZJAYv3BN0g5Zf1SBwdIe2F9tfFRPJ8zApgyecgmFAu2MEaJK
etOYYvMZpSxk3HlI8v4kVWlRplc1pVsv/Kl0RNBwjgDqFE31w4CdLGfggHvltelFwh8vVnAGpIpq
ecpSDpv7buoRrLpZbSRMWHBVZF22iWPnwJc0XHagXIAh6U7iAw+w+UzPG2ZX6V+QQFyjNbXNnEfP
DT6lOVQF+gVaLM7gkAheJu+d3RPiCsU7NpL5vqisde//y39yr3Q0eHVfW8UeiN9yBl3NZ0vn9E0i
Buj/der9tgf/SpPL+hruSv2YEgQKOeoEBJX/ilCxb6PilElSbIt3xH7A47GL4ySmD7QeQW8+BK65
S/m2WhPCmaFkmsI1Jz7oA2B9SFMYE5yTbKXCQxL/nuRd+29i6YxIPmcn8tbSEsZ+uS2TYRVkLpyt
4tlgyoYuzY31OmAuglO2bZp/zyDg8YeIJBo+VcixZROwkobfpJmBi7EU9n0Y3LukCaNXD14eHwAR
nGK+CQMGqWcdz0NohIU1taMYdjvqbCPJCSLvqlIQ84m5YwS28fhUaXPkjXIPCVrSVBNZJLyHY7iW
/zlR02Q0FMFwUsiu8in4aXTNNvK3Zcpd03vwHSFe/zuHSONt+qDeJpQvCbMHCfwSdYesO/4TE9Z3
lf1tlN16IY3FeAkQZQr9/ydZjh4HikMetPqWsMyblgutwk1Dm2vzT+5pjLyvCRCiYwsyWs416GVk
FPAU5IdqJtcLQYL/xN1YKNjI5SghAI2leu2YBLpZfwjHJ+kBfG4iEhw3aiX+Ht53lYAjLJ4l+Jac
kdZ4z7hdCddHDnumPxJ7eFByUPlp1zKBSQgl5LMf/jhMVeTy6iYGR1h1VIlIH+xqRlzSckqlznBU
HiHh0A1/OIvz+G6Nr5LZWsTCY4poAlsIH54PlHTsnSnU/41F8s95osgQBXjjWSaFmNOi5vFWRRN0
ETT08vZ1YZfVM2IHgSyjAIPeWHKgj24GH1mObyprbkBPfHSCGZ+aN4d1Am9JbdsWhHeSPMhbanPv
IP/My2yTOTA3PgyIgDJckfdLxqdDY8zR/kK2eR3UqA4y8HCBSA5HGXLkRDodtwAJgpZztCprB0p+
G49fi+shuAbfiyaCtJAML6ghgwTxDmrCnRvB2ZQBnuS8mqQOgpVOIUei4O76/T7nTcgD4Ys09udg
QpcgRgfZNc4+5N+kQ0GfnBL3Ko8kdJ8USVoSBl9WUvdMicuZ+Le4K501J88tn+nxLfdBefzR8Ict
0d6ouqtBJaRlsRxLcqycBvm4LbW5MhP2oOmW90Qk1SaGaVzWkcI47flFaHYhdyuBg2lbBNDferC5
TVwqBpQe6p/hfO8Qqud7cB6q+NeCls5k6xuDTEkpwA4FGPiORj3LdvLxOYFlnF9t57XwghXvsWRM
16QAhyX3tdlWJjTy/uSMSiaQIRuDQH5ShnhyiDnZkEy2DBv/ZSSB6/KuXNrnIdbOMivko1i0pGOV
b5hHsZGgJrXWpmahjc99IRckJjYP70H8xq/+fwE2BKVMojo8hhxeGAU6WK9DAmLSA4xNdSP1BF28
za8JUZjp0ndJBmwbwObc2gqZJyKVmZeQqb59XM0y0jQ51UcNU4oMrK0OPDeH5o7epefayLSpZmQ2
HO2RuB3tRVQBmf9bYLos/eCwUVpztHAclQGVJFbi7IV0w5A06/BeKba1C/6K3y55FZ7KisU61A6k
kXn+kp+s0JhfJDbyAuEQGxscpvHuya1PP6fSccMGv/Mif7BMtYDsL8uXDs0J5F0CgKfjVrfMdRAN
N2syH/0ONr/grB2frBF0lY9wC/U4JJAK24dVOiSwSEFd+TX4qN5DSsKHneLkKDqFSfwy0lJ4eXmb
gmwETOmnz7Przm++OZaYI3rVFTfR7uC2zSPFIUOgpL8PRUToTSgXmnmHAvU2zYqHuWWsImQJ5PXY
SjnPRZ4cJxA7q7FkMyMFnBwo5XSnBYlHIom7aJ8uXXBn9q9Z7fEgxDTO3NdMh8a2oPIBBJdMMwMM
xC1Dc9p4Nl5ruExVEYPBeHnK9RLOAvo/TtTfZDA/sT8wlLYnuN0GZMjcsXuQ2yaNI/j7vwZNiCwZ
//v5+WSk2aOuTS8QmBAwGtq3IAg+Rx9Gk8uUP26/pdHSjPDspskJYD6DBGuv+uwSNd5riS7GWneu
emdcUMo/KqaaysWAQTVHh6ED2MNr5FWftT29B118itJxI6W/NC05hZbvdbd2Rg+hV9oJoYm9/Me5
NnALco3nOGEY1LrdLWb3ItGIcvjsEp5d7LafWD7fNZ0ZC2EBKB7CqnHVAF1R6crQka/IsrZYzzki
8dBhoALGCeLEdDb8DS6iaQvoWtx69spnDVhOCq34yHmZmuaxDzCvXfI7smsnea3VtIAttUVlcHyo
jeLK2uaKJzc2QuPRGlWyDyMdFkRDMevYwoZ0UvuBFKQ2vdua96woHseqQ5CioGmes9G/Z5pRf0do
YMOy15hyMpND+jCjkY2ZtudIuaHwjapUbmjbKUbESssryIP2W5ekzxO1hw6ACqoM/M1EYbLJkAIy
w7XoKNxk6KjaEtADw5aZBq73zUOd486Z8SYlV1aeCU4prJ/+tWmGkrOyDjuknaixniTpDWPAkGyk
wwGbAZ16mhFutcvI4JjN3bbKoLU0NJOmqy9bHIzulja+45MKfjpHMc6gEENPCUp7W1z4cONh6m0m
HhF4jqHBVTjPEaGJ4K1rIPaMPNgiVY2YFN1pOv+2Ae6zKsOIC6mMe29HyfMMKWautUtXgCo0GNze
rCDcBlq1n4fYvdWsK9d60Tig0N0AYyGfJSMmjeOE53o1uQtLGP2q++PTOA2vss4fS+c+dBCqFZrA
FLXs8LCbQTL3uTUHIZ8MC9ZFJsqYoc/xoFiZrP4nSMwCKgL4dusdhTaCKB7W6FxKzBx8hJC7YhOA
XQuhBUlSknHjVN4nuuxknnCgFaL88FJRdaPFC10GOOYIjsKiFDaHDybV5H0e9PgrAQjLPhsqKjuM
Ega29c4PGGa7p6dLHLzYEDfn1GgMcUGJbqnfiPWGge6oGLJZCHZVW8nR1DcUI9uY0nCELUNBZKey
8IHlChpo6bCOICC3pQJ3bm5Mp36lqS8b1KCUrr3pg9pUwbd8MD16q6n6yKRT/CLTAIREMKPo/oz0
cWXpQDqLseMDyzR3KSfEOlYkULyfQZp0uDRCwAQ52uN9Rwmc+7cB2A+CtTRw1UqPXU7RjlUz+Cck
OlGCzJbiqRQp+ZIcIr/a51j2mOLwNWUFBAXo1LCPCrt3D8URmwZZBo0yE+MnpE6y2RXIX4DJ+EXx
MmqEE+SPqUOosfvhteIZemg15WMM+SbGGqNbN+XMJIHXEOLPxjyu4ivHTN+6lIq0/JnCu4lMQMNW
d93SzZMDMyGegQySXbFLtdpm2hOFgKtrKN7dZ6i8bVpjY9jiiBasHMY/FCij+y6/mdphBDyKmRbZ
FVuXCiAYrZT8U6bzNZ6KstylhI2xS1DxCwNJjTJL/jAaXiShyNHTe3zgXqgeJG+nkpNh+406/Lcy
OxQhOHzPODAwODmox3hufwYb+0ZyV030wC/t2cXJ2cj8eYdGITt6nNzT+Q2h4Q1/oXwpt0BWhUpU
2qd4KKjwZR7xLJxtFd4mR/2KHMCwiEclHLTOmfdsHTNbv9k6edJrdjbYbPSS9gMJOmdGwe9QTDCs
HvZCwfAtEGVu9QcH48+8Nh6GNnvVgvGNTkjleOVgjMdZ5ncGcEMHNDOYpDPvHLZ8C143eMU1Sodv
Jkdb2gT5yHo67sGfgBwk5Y5ejwU5PVj/7qGqH5FRa5QrIJe8hyw0KN7lysrguczVvwPAcCQATMCj
ZWhuj9WrlDuF96H08AGiyyWv6iOaIBt5/o7WbYsMcXoeJJOUrTypoC6PERxN6cs6SJIFlC1nRI9e
g6/9DOF2FVR/XdQAV72TPy4U5y4bU4cRJhIUBoL02QIgOH6BRQQuxR+/KNjk70oQ6ltXmBnY/CUe
QgTSGXBlIw5p03gHeJQH2UBEpLkWtm44gHaE6CklQIWUCKyrtU7kxaLQ3Yh2fBlosAbKS1ucxqC6
ALG+qjj7108Cmth2HNGWYWfkXcAKUNoq5mItuNeZ1yfXTM6brNgS8rNsQiUANeg1D0OH5TyDP6ex
974J/zUfvjNPPcsTkZAlkU4HXmNQJzMmywxvTzkv//ex7k5d2F8YLMmddOuMC23vZNld1++sKQKv
fG1HlJvS+NkrF0AieIi3Yye/Rw5Kl/xulfZAxFzqmZtyz7yO6TIT2XzrVTw3Nr282Yg5Qc28IuKA
8qeamT6yow7cApgSssweJs0MQfjaS/mDZgL5623k/IYMy2Q5lxmICeBxDLel3On8odTVuT+hq8JE
LbWgHqB1wroiIOoQNNsQAeAYmnlXeI8zyTlpkAsom1OOIqBr5Iy04B1THcll4OLRNhF0cWOi4mMc
FHvdM8hkEQNHG2JegX5jsvyz4F3uViekJcD3wwMiPFV6eORiyANGswh7YhSN6zo5pAjeFUTqyvIO
k+H8LnPkchuiE0xrwmfagt1a3J+mwRRgjPcMsXY+N3yuKsT82ufUdLfovAPsCRpni0c463vrq4kd
vCi0Q+23X5rbPhsTUl1gnOrZedPM5a/I8MTG+OZN8dYgdqW1eW8wfkeBAmeNeM4Q0bWGoxPiJ91s
ZJxausNuznWguzXMtRyWjVHt9Ey/G/ZCo+FcWLTggl4fcwK0SanVWckH7ZIX6ltNNw5p0yNzJoFm
jvaSc+HK7Btk8AjoB2+0v2OdToNTWBEdWM/9S28C0FKdZu98nvG2joOjz00O0kSBc0PcixyciN+l
7+4muzlpLurI0sZIoJSttKRmuQoNZVVXTRixWIdmBqs/8YtL98sT6S8VpD9ycqoRNZmpajwsLKeV
PznPwAwSLbXuXfTFxHbboYHCWOFgIfh3ScLpc/DLSxiBLG9Qrena4aHo/LW8pK5MDwQUqUZkKIO5
245zg9GlBAWawgiSlZvbZ3wy9pJfK8xKAa9rv4y6ZCZb1oyHAxBvBhM9jUlwF2Svbgk3mKQjHSvn
CEwNAuHgjCx/o0cgR/n31m52HVeMqSZEuWQtORM9tU/ZqUuJKQsLubsj4wiUJ3Yl/14H36ltIoiE
z+J4lzEeL93xQuz52KByWBPHepQv0acPHgqndWNdtfpqZ/x6kAbMFtLY7DfKde6JViIfWt0Nthau
MarNJINysIeMDEPgYPJNDXM8FzPcN9M66h6Voo0UZuqzkLdIiBNUQ54EEGLuox19JSNOkbNl7Qj8
yVwCq/iQjzVnsFhoELJeB/pSC6SppE/r0RBDpHjVMteW6ME4UWpoCWchbyJ0G3w6iIvOcmHtMjN8
llrFGdgKM5ARcwk/+TWOKCyWYYbyih68uCZIg6j0d/Uw/MV4FWHdFidfwwVvjD1BAV0XTaeaSSzL
/O2oe9uas5hVCe005MAvVaX20wC6pWemBN0XKPWC3ROqgby8PGV7j6NkHM0nO+XzIr9i68PDbJKA
avxQ9qWgV6vBEMZxhPNc2H1kNQbQjmfs46y7egB5FIgNr5svOa6OCxU5Gfw0OTkUGpftp5vYUNTA
MhIN8RDYkerck5XkP6UfDFsU9HukI2BbdgBBgsHeu0NSPMe6h/ItWPCcffDZnDUDBAj4Q214Rtpo
rY9QT/oBgfM26X8a0g754Um38z9NpsAF44TQWVBqrfq5tex3rcivoe7woICa4/lsDDv4pxmvp0zu
dtcdhg5rpKB9txLMQdrWwsBt0Tcu+o9IDWOEE9oRCAwjeLSQRZeU2tJw7Jty6G828W4OnWy9IA+9
ahTWjLD5qmjEvzR4NOhddJK4LdgMswoeTM61Sxx37PGUBBCGfPPFKesLUysySMioUk8ng7C8uKu8
DsZNZQEb1pbuWBrdB8LnR8nklj4+UqScI1ftmSGtO7u4/wP3Im+7RO6ZlTciYwsl9jBsiHv4bw1g
tGdcPmxrP1oFERbtFQ7jMD5pxvBZwmx0JqbNRbLzqZsxmDpzWneGx+4ScacwKA/OMHyCJ4RtspxH
P/lrx4wL4TRxe5g58ykqW7wi5pQyrDe/gDgDRwDJ70zADuS8VLrPLKT5xIUBgmEJei/9U1XTs0VZ
A49lI28gRu3ZUtGvpgCA6zT3NLZBWE3v4xx4oOFgmZp8JN/hEMQGhEH2aWMdLdB4MIyFOQw5/bJ0
3q/ZM89Dlt8yk6fHrGNFHfEzBBCw8voZWeJPaQHa1KCDWlBS5O4n4j/jeSe5nAH+mHZYvlExIfZE
359iujBiI1Bn6t/RN3L7mWO3rbTwObLim4U/UdOiei6brR6vbnxojgV/d0TFEI3Wd6aAKBctIRJR
Y3Z37WZwcFxrpGDOzUNgV4jCtMtab6bdQrUb5tNW6fUe5D9yYywyFrAp8LbfpWWJU1pRJzlEEK1c
DpLPtWo1Wr1yefUbb4OeZrhK/Pw7BU8T1uFPiUxYhZStQUWrxvalaaKbhmQ3w3TqHWJP/6+YWSgp
nPjNSYD+6Orm1QlV/q7rJkbH/RYe+r1g5G9idt/i0B52G4Z88MiZsLRb04U5nf9BmxzzH32TBYjI
ZCVTg25chUAaUSHjjSKEo4G3FgAE/BrE9tK1aXyUY3OxWeV4vQ4eOZgfJlVCpzKOfeIhChFXiDxW
1tVspj8cPt48omneDLmPuUa0jbP45rGkHJqGLQvgAroZ9N/DlauNLHvofdA53+q8Ynu0/gLB5gbb
MF5m1n+Va+0rF8/LhDcTTUK48pFyCRDQmJPw08g0qBHmp9dMB+SW16gs3Bp4HO6IIkYQUlkOgFc7
ytrWH5i7xg4NwPyxYOY0ekOwb2TrxZAAvf4/tLgJwsTNO8PiTYjREI89HOdNpxgnUf67pEwT2Ibr
HUTxmpUYGmsuIJPuHCJY0br+qqHbCp39xC6lAEcsfy/fF+fojaG7KzV8iYPZ2tbb98jFGjEAfSQ/
64XXhGtk6f0jNQCk4bPivzakMXRSN0Mbo0zToNXsF7D4gQjn/kHZ4TbyXg2lGA4OPwUtetjoT3nq
Po0R40pcR+PG2jatiVpd9CtADQbLhnBVD4xNGKMz8k1HJGrQ2V/PWBd6Hlowkb2yIXckJLMElmVm
OTiX0B5XLjrCM8YqWbaNZ7TOKybrnEmas5YpQDhlmBUzmqYLaulg2/aSDf1+0JwPbCgBapx4kpqy
/8JjBnM8XtJo2Hdae5o85v+yAyLpAKLgH9KM8I+RcT01kG/5KEL4a7RXkAyM0I1atouAhJ10gxQc
0kbZJkA8TuoU4mPDoAC5UaoqMhkPklSDDA4WURRVcV0OTOWQVKA5MdkDyTUdMbOX4qDqEnTI8sF7
yOqRQbmPFpJTXiBa8CCNl7pHZZFWwjapc8MfA+FgLXU+agpwHVBSaU89wXzembM6M97euW6KK2eH
lgO1t5puQd3d/JbFdRv6G4P82yOcj/SJ8WiIDMmgOibR+dZiY1czCsmL/tIj+9lrtLTt3ByboDtM
Plp0k8HoD1Aqm3k+s/+TAO8y9OTOo5KNQlHPn8uoHTp0REm78zrAFTZN25sPbX3Fg8Py4HNhs9B8
8nSiFK1qC+4XoE8qPDa1O5tcx6OjiH2paHSVQqmi1Jt83XgYHTTFqzknFwlR8HSfEmJcmLqrbIku
kgx8ZV/sPD6ltnUCP7bPWyvbj1gsDJoPW5GL1qvgMDM+Q7LzYA05GCxSaio4Od1X5Egakta794AC
kPO6GaDIHE09pWzWs8H4drplG3TT1SM59z6lYdIcQ6YKUZuyV6eR8ofLzINxoxbVC8jGadJfQhdc
BPhZA1GalOpHDdVWU1PBhQcj2hzR2YfAgkDMcPTUhGAZlWs5nB0n3Iw5pnhDhKWMcWps841s+hGQ
cX3fvXSDd2y859hEZihnTAFS6eSnZNE6ptwM9Q/LhJUV5Bde8t41cQ6AG7Zp5vZBp6/tDYe92YRX
FrB/hkw8TmJnCjaES52UwZdiqMMxnQzjovPQ+wKhMCoCFO/WjAV+FXWzknJbigh9MI4WpC1kqMgw
2m81AFOBvIO1B6izWK3AHpzwWdjPIpkbvXVq3o8L5Iqai6qPxXuH5i78iU3OuRpBjPUGnAC2mkPf
7Qqsz7ym+6wrNJZMwDkAyXlrhbFFp18Gc98FYrHdOP5a8i8LvqxEASccP7PFuke+9RH16QsXx6Bl
KB0MX+c6f4U7mm7c+t126fRM23yBc7e2jWQ3UXHwHhgFIMjCaJPJmxdl53FGVgqVMigMXqjeeWkc
d7Q3tjrfQvqCgPYBbu6ZH2Bw5xCaQyaiZehu9dZCn8B+KKP5bjA3uVV8sXn2wWF5H1k1n6uhHr7j
BsgBrmt7m2mljFg0y0koixGJJxVuFjeuLgGt/bqYYH64b+i3UFaBytWNj1rXWjgsyM6wJZCGR3Oq
Z43qmt19VP8e+7ncuZaD1IlXYoepzc8weMhs6rcxGBU+i9lXAwQ0Bhww0By2449cKyT7dxnxDmj/
bAeuKGZ9NllzaIgfgy3zBbNQT5jqYfVc96J5ywmzl+GPNhkb3/L2duOdW0JIwQVfFUAcMPUg5pl9
1f8rbHHGg+2v3Mes0f5gk/Pb8spf6ZR/K9o+s7XXGfiZxWJCEuQoKPIKvQHdh0hDQoShH82UCj1m
drlNjRbPx4JK7qm2uvmpHc2tNxn2bo7SRw0lKpSXFYxjcxuM1kUM0jPvN96Hv0yEMDc53fcGW3D9
gMtefxh9SCImaP+vMTGSL9Me0uOypBoakS6rBg/Lb87bpC2PmU3G7f+BdYEw+LCk/AksYbRglBih
RAaUbEKxYphE6yvFedkhdsvZ17PoiGQlc2FMWk3vIXJh34W3UEPeEhmVKmg/a4WyeuOW41aFdxT7
gGqz7EAj8x1R7G+9a86lV5+bZrorn4LGoEvfQtX+tlH8bhW7McOa+CrIAWgaoFPfdqYd/ky/E+DU
KBNf4jGIH6m69vCqvp3WSffDUCIzwOQ69IZyjYb1GWLREaE5ZgwchQ6Q6i7Syi1hRzEja4940OAk
1fucWeQTVj1gRxNMU6Rycpxxmeb8iCHZ3ZxIT87UetQvtoimcoWl4vFsHxU5rbym44ArRZ5/NR6i
3vryNPQoKZQeE4ahTGvM8NRV1f6pXsyRRZVurXOnfMkC9BBd6KRPTUFG1jv3RUFEyc3+uXSc38lY
j7swDNklJOhW90/yzGF+iOdlO2ADpX3gtkfxEyIGj4MM9jN6CSDcpG6Gvh5FrbHRus7buHlJrkY1
F6UPcNcEsNbqv5RbA0kg5roTsGOfLUMO6bcvm10BFw2ICKIXev27dRvkrbmpqsnB99donzMs+ypt
dcuQp40n1n/dyEUPe0kcibZfGFddHTTwQYFD9eX+mUoBkp8npmrBa+gHah3GPhI3rRYcI6TTt804
JYjkMD6ag+FmOv5pybMHwx4YQKKrmbAqhlQVbCcfQWnELOr5Ug+ET2TQX7WYy6rjt6t6SBK9g1+G
73/U+XJP8mSjhuzTq9IncwJFXDZ/Ir/f1EV1KW0072blHngHKSN95E9Rhj+jnbnJlNRfJhqbcLzY
8sUrwxvjt2BO+YgRuw7eXtXQJVY7F/V4EEcgVkJErOjCozfdG/bkAaDf6cVp3F0KEc9hkD6o+eRn
AdON5eS2xV63sq98QnZfd/ID5NYtGhG7KnXeUWtno77kL1lZ4qxW3tHW3y+J/yvU+8NSzd+RZpwK
J9vWyoADBVjP9l+TGfoO5VJT69V68qNuF87l8+IxSnOa6E+eeGg3agbAiap7C00IipV7ZtdjHmxn
gMxfuST8ntp6SUwq4alrH1jMPeeOgn7lDLcZTwKAwRxOA2u/xp8I8nW2q9rlJ1CCIWMVg26mnW7o
fc+p1rEXRjPT7Cyi14xiYMe4OHPU42AO73FYw1jKX/KmKk8MLGlgGdlMOlQ+MNfjxgoV1J1mFzrY
tTFwhFrIxHgd9fZxkB9i2bypbdoDVTPByowMnauq+hxUWiLLqx/ELuukg8j98ngkgdfBesP/A9cw
Lh+CvXY3PmuYInjoa608dGtdfX6FW/9oGs4Nb27aNx7ILrIGFsrR9MebkV+0Wh4OJMK9FdIAdZb7
lS/2w5JyRtuMFSlST+cIx7zrCAoJtDMR2lPLJZmJaomhndvJep697NsrDUDfEeAy1SJGO0JaQ5IZ
OuSYjYc0dI1dAFHjO+p68Pe20WGvvjB/9ZX3lw3bi4nT7ZH2uqbxJDCPYYCMT8UwCyOaDb6H+qov
vWkTj8hbO+pj7ktj31Y2S2puLBx8QNy+VfccTf/YoayWJPUNuGO6c8pZ7NRtDJahjxrLDB0Lxzas
1CoPqqXGthBNtYd+xGazxUYn670/eRr+9Qbz6Nvdj56zwiTreWHC/CKLxvuIqKOGp8xKh+mZRGO8
xQPyqS/1vQP2ftMXoC0zMJ9w5smKMHsGxoRTFaQnfDeSS61TLEeYE25iL/ibIeDlNFSgM1x6tFXg
kmKIezPq5urqzrPdJTy4ChJj7roMxys7PnQzF6a2cACmKSSChoF+6OOKlUWID3av0H2ruct4s4Lk
j8Lw7PnFmxchc9Y6COhO/lPdmD+m7wa3JUisa5cPsvPor01t3Ry1VDtmV7cKDeZVFDB9J/qEFmPJ
wYtcbL98kN3oksH0r/EQ8n5UPL0IAAGqSrkeI5tqfUa5e1HeP6akWxuoiC/6W1gucEkozum92eRQ
60ZdXYro77rr52C1aCgl57p5qyupVpJiWtmefVNW/JmqYR8G3bzuyv6pxlTm7OQjiduvp1UfzChC
dj6cjuZJC+w/mtfeLdd6rBzargphn5XVq25FnXCxJvewpADxVB3tVV0BFrdm9Pr9AJ0Vz9n3JIsa
kcl/qChESLVe2zf9fEFh7uL2CCWVPaxie1pjcXJcAELaPmptLaEZyun/ODqr5diRIIh+UUeI4XWY
7DGN6UVh+9pi6G7x1+/RPi3dNYzUUFWZJ9dapwBrashChOkxoFfD9xT0uySKGX+mpwpDtuPCbDMz
Z0PU4TVMjF3fFx/LlFFw5y1cR9P+GjdB7T34BqWT6Wv3x0/ES14aHA8AuAwGLU4Y8v5A/q0issTd
XyMbf3NB5y0lLCrxn+G4PNFSabbCz7J7xGBwUSXVpoOtUOdEhpR79DZH22VzilpCtuv1FKbFaaxd
VgrG+GPQc9m3a7Y0Xo3knRiSmgqJ2XZo9+aBi2NEbZ9/pA4tP9/PjozGV77dP4dlc45mHO25TbJn
2b4PkUfj0iJkvmjjr4Js0q60SWSrnzgi+LH68jwwRVhVOr/CR6TaK8xzKMjKDcOfKgV/ndIBEsvV
RoOmK0tBwz2cPwwbdCReiEUryUxVLTgKRCme9VYGNanJ/QZBGCdfczbL6tzW1YOyXAyPgWiBYofm
qWiqO5PRtUMG7jYg7IZrqL4om4GPxxzZVtnDbBGVzSuKhVj+lcN4R7LiiwmissgEU9yYy19QiOzF
TC0aFCWrtD7TOAlamgw2YRQahQf6Jq6l7TnKF1No/cgkEpDaSE08XFTj/vlx73OyyOfUrmaSfth0
O3jrk3LPXFw43pD51kR8rvwAY2ROzFXj59vCpEYwDXIVpMqBWTnUFkBDDJSa8KTbFjCeUcSf9B7O
HFR/td1SJJenRMjH5asXJFp4g3cfO/qUJly/bLpMzmgg/CiPOcDqaJ7wgzCKroR6dJrpWS6/z/K/
tnYu2oUeTciDhSpWcGRIy30ZU4geTFwe2XleMZWh6xlwnI6HonY3bhyerJz9qUV41GTMjrT+W1Ig
txbpOir+aRD55JxBq9GXDzj10HINxT6NyRpbdhESYld1mdwGXV4r3/qqc0WaudqO2PFJ6ilwefU/
EArQVYTzsc+ny2ItWX577QUnvxRvLmGY/z/WjHO1jv1ujXWWA8Pkmu5WG2FNdJP0XSvci10Hd/MA
wKvyho3duM0/5p3WzUtbgBvF6O6BpzUnWleoFLMWX4DM+l3W28Gly3oIXVPJDDPSo1HQZiZ+bpNG
rbXPPVDW4BLA8Zk+JZYJ+U3TUSfYNSCKOMv/Kvz75LRJ59JVZICbjoKZNIpPY6aPlZuhswlNBWUi
6xkLWjPC68QhNMAGgNsl7S3uwwjGI11IZQy/5RDkpzF1cE5UrdhaVd6vzdlUG1BI/XecVwH8pGIQ
pwAhU7AqMFbsy34gudNyatoPqLwMUo0fw8zPnlI/hVICCrg/+UPl3xpNg3SIFPbspIkmtPtdEx9A
VdY722PKUDhJeqIowxg99OaDmBhKg1ek/lbedLNK1zrolH0UIUD7YjGSqRU3VaNsadkR5540Vzf6
BZCEkUqdiJvoHNYq0HzbXAmglqO+G6zjOCZbkWUE0ywaPxwa7qoW4qV2Ptqxfq/Kj+U/QC89Lv+l
SBLARMK71SHIOgRFTCkXnEJRlYsLEjz1V8OEPwUQnPOP9fAqnXe3IfWtj76DZfZfIeJ0NiM6luoU
Zuo3JmDc5OlhJV92kcQ+heq8eGiWf2pQY9ho7jzUYGGEZNLbldWthdahRbhDDiXw2lXNHZ6ZgZvw
nBxzKC1VZO5wTU3DbQSj5LV/BMVSm7x34G58dOMDDQPHfDItBMTe89iJfZH8eSZJxPani2rAMjUO
s2Mg5dbTEd0QtE3KwrMi6VnQ7x/8l+UH5JczC/WdVOqM6KQlAyRD5JsU4MeCaFU772jaTX74kmZY
QLg46pS0hdaiuQHXpEvwXUg0W5Mn+TwUJO5qLOxG8WGgrePp5JwlZZK8lB2d6AC9QPQ48SvCQuOV
Z43jMbTBFJWfIeRYzEPgynJ0sIsEC1P5h22SJFidLD5EPjg/cJ74mpYCGDuBlA1gjNlyzx/oB3Of
T+GigVt+KP7SOdCZuxObEm7No5V7yxcwmsVX5jIOUSdf1w8WN0uVIzQEN7zVkn/Rf4/E6CwfX0XC
gSx/UY5bE/1LRmDkTnE2Qsho6HovYoThLViUVsnSQ+aB8oj4ZwxoXA25OM/feCIPFBfrxQ+zeK24
l98n1VPmVU9Ua0cYoZw0zamX7XFq+wOGg+8xTQ5j5ex4qlpcrPClHoEJVKdaV/iCGLt6L20Cyut+
HjCm+zt+Qn7Z5cQh1Gtn2kx7gFhZ9CvA6SC9bv01LN91w4eMAW6yy/WyUFzrXzA4z3wiFYcujaJ1
YnTXwf4XVAKdjNwOBqTl6mQMDyWDD/4cpzVxCg0VYocJkYa7k1uoQ8N63/uhwXT8aNNCq/k2ddpS
sT+GAjgUt3cS3bJnR8B3r1MGLlfNSWXRluQ1YtGlChl+BECK+tf4qDA7CfO3DB7cvFxHdG560wSu
UslD37YlbiO8r5Unh3UQ0/gMmxSv3qfF77gsbqNzNibRx6SrroAwrVX5u/x2JlFyEiF5AdLz1Opy
14afXdlsLBz5DqEMdZnvGzK3OvIBeFl4PoES97FxW77m8heICY729mQsgx1GfcuYIOl4iOayunQF
T8H8lVyplp9j2VxA+n2wP7TLTywb6zYn8E6l/2iMTNznZ4yspkPfF4VA0ExHzf+Zq3q/fBue87K5
8IfoaqeT2tM4JdNVLa81T4MwSNhjxiGzYci0nIHLb6xrALjNW99Ee99OLnyJuYrwDBKlol67JqLp
s1te2MCcEQaesBnRe/9d1kNqJiPgq+hpicc7zDD7dY4RAG5mLbZp7lCjNfH7IjxLcmNvwNQzxhqn
Du+W3Tf7cW5+zWx+TdPue0qQAtvky0BRdj8FKZ3gTA+6m7eiKq7p5Id7nMMOOZVWiJ8EL03igfMm
PdKQ4blqpHdiKLZdEDQu8RlGPb9y9WBVd3xZNCmE9aLPj2hudvKWlgY6INIzApsZQmW96whPV07T
LzJQk9oDGvH2nHLSo62AP2D/m0Z0hk1wTDKW/WR9Z3b3kAO9LvMMBwTTR7O7Epixsq2ONjecr8mE
i9n89S56FzEo4GoYi0ffo8Iso7My2w1B77sBDYnnd1/IXJJz52UcPLmHVYGPn+BTSoj9aGfMytz6
xg2Zabuc6XuQ59XKkoK3u7iaeiSds62Z+BDRZOvu5z5gwFxsbMytpTTMk6ihVIjx2wETz9H0mhDd
GLUVsibYSiEZT8QZJGtzxNIMtfJEovfJIHRypldq2FCSJmhlAjhyw2Jq5kvXihfOY1gvXDOH/thM
8WFQ8bZr8ETK8WIKBvVCH5qefOXQH/fO3PjngXuMTh3jsWJ0MmWC8wklXiQftUj+dS1Xn+UgrWk4
I0I7FQnbUd4xI2F0kXnzea7T/TwWJ7+dn+0ZqJQbPSyh6xV4XylSSCI08gI05mIGv8vu7vDBDPSW
DqY2oWkB+MOzWn24/NAzXJPQDdfp1J3nOd9OBhzEoFXPtuPSPummLzwlP1YSMP5p1xCBj6OrrsrN
7/3YvDW92hpMihklWFiYOCmC6iUI+xen7M8ZEnZDMKrA1LTSkfEYm8Ox51GCJFxXKeG/BpgnQ2e/
tlmd/VgSYInqsY6qYSfFRwtRFJ2T+yYlu4BRGB3+no6/nRvuZDS1HbJ3AZHTFwZPm+8Gyl+PAOlw
Io2yY87QRxyBoPteMuC/Y+g+UmD9DX62uPRCRfmVnWXy5kURslZVPEWdOrZ5d6/N9KCUtTE6+8hj
x46DW2mMzqJXl9ZHWIf18xDldAwGjBE8tV3cLHLy7NU3k/Ms4gDbcFpdwq4pQMSRkKWWd1mUpTyE
lvvdOsFdHBOjkWpkkhkTQnviZti22HyES+1S8hgtd3isWxR5bn3gcd3g1oO8HdVG+80ey8Cq59Yq
Y5RXclDnKmcPjyu6wzjJDdQr5paLx9axM8qN1gUt0r6Yw0isz/DX2MaLgJLlzOYeHUu7TkjdUZBR
14U5YYeeyvM8Dle80NDpRJG8h1MNxKHdR9Mi3pBQ7jCADMjbbCJ63Vff1o82sbCnBsas33vykBNX
hP0fIooFi56xXgBbzy7faVjv2rT5cYYIrCmLPmIwALJSkTtSugh+SlS+ZAe7qYUQN7kLGHrlmdVg
P8ZhJ5HsEfZDVwDrRhaRUWJPwZObarVHasa765E+jzwsx1s5J1cz4OY4udCb+q0MxyevaR4K3hSz
e+t0/Z6P0yF2gUVyT4NNExyzYXjxkcrimbj2mUuJQmdr9jZdM8ItB3wMW2jk37e2ewqt4aTy9NJ3
i1w/INseaao3BAfX7TedSWvWTsUpMh3SOUV9KkNrP3n2z+R2ICqz7JvaGDVn11+n2P0XekQw9QOA
u8CyeU2s6MErnbeuZXAPXHDLCOOga/cpt8Z9mgTPTjKcx4jxmGG8JCrakax9B3aQzgG9xAbVX28x
1F/eobiUv4NJZLQsNkYL69iKUKHColOoU+MJh0t9bJW82N70GHr+3ex0j20Svoa0iIs6PPXs2kOa
3QTiEoPbDmG/3JtMVLEJ9rsZsKEnu1eUZydJd9vr4jWBHMze7PPMFrl2cjvY8XzEyiSjA98KAVJu
h8Z9zP/KsqFjIZJvxgyffmN1h4YytbeBSvClAgIy2TiRT4tNFpsXIn4ZlOT0frrmB7dNe+8nzHUI
5rqFi+of/GL9kgKwXxkGyBo7dwAINRSIUTMcldDnWqE4nFLJpML1Ne7zJQGqjX7cKeIayGwdhw4e
ZLkkl8x+0d9NY9ZsIlX+mXL4N6bNBesoCStjD1vXCyYuYf9nKGwdyx7+Oa7jbnjYMabU2X2ufIHK
1VHMn+1Wk7apaPPJad7R7PQAO/Zy20u0x3LwGeJkZLQawm+3HQHrW7gE8zUuBBPFrkm44Xf9W1E0
4hw3nCFah8e2ic5ay33QaBLP3F0VsbkihXyvWjAzLV0ym4VOtsSBYJgTXrBzU3gIDoZsnznsCZYj
5T6E2QcaRxDeUbroOVPvpWDC0PrVR6ywU1aO+Tg3OW5FC2Kx48CloUFr2uDmrArW8BRQ5id5+KTy
GlVRXcMd1fU1tSoH8d2Ms6r4nKeOlRVE1t7UtdzGufdEUBrgDkOtRJ19WdAQQDh1UI4mpWmNKGbZ
ANFtq4UsvLTfx/Zcls7V0sa/EmZAHJR3cQbtmCHBsG5aMoIU4wpDcfkop7OM1BnDI/I3dGtqP5Dj
vlVth/k18i6sbLR0hB7V7Xvoh081koo2L6/oB+7mKmc6rmWCsCoQ/2Y9vvssQuy6W6+oiSHtMLlI
Ik/9cuGR63enCVyG4/qBOnzhP9zRKXgUikBvtkQ8Hg+twBg/zx80v++1AbGoJs1oPQ8WVshE7yx+
4nYC8UpCw0l0mEttSGJ+7JPZi/cBDchP6XNWBMipeNm/msT5SnomukXTPSoy8NJ++NWmuK9b2fH6
OjGNeNCKAcNKRgRVgQuSaCQPwF/eqvtQ0uGxIaR0xgb/93bBtXtzuY7xnUat/0lS+ElaDLySKOBV
hMQOmnVPdPx5gvK2lD9O0LxmhYZPQqBQ39NbLvIdjSK9H4dGoHyA0ugJ+yi0JBSCyweXCS4fuNUa
J9iWDIDSvGTsRTPTzG8210zSx+658M5vJD9/DDr68L2yPHRzzXB1ZKJd0A7z/ICDJXyNxuonQ1gZ
Vj0djuxlFJoa2j8ULbTwWhA3RHejsV0Sh8moYeLjP6mFXtUVziUaumJvs1fD5xCfIKW7nZ3Sd5gs
WrwAjV9kbu98j7awW+aE86p9NxC5aofH3Jg2wdS9KH9kfFA9JSYxDqUmu31W2a0QbJcDVA2w/yxq
n4xQXSOL9wCmOIgW+4C0S9vynD2joydhtDs36+N9xJ0P3da0aYXxpKVa+gH9IbbnuzSpH0gyeCFf
4iEt9NWP8ieLINuuxmgy0wQVU8f3NyALBTw7ciThCg4n28WtuEQOAG7fAuzmHlzOuCw7tLpoBOmU
9dl4Ad/5GfIZaKf4qGd9tYzix4ACDdIYvp6ZcDJDIxWMywYGjEw5BH4v11dHg7jhbx9LLwtxQDFv
qnuLH9JIyJVdNCR+8hSz3DVLxWbHaVx9yLmjRoaJdSPFA+jk9WGJIE1D88l3xlMahzvBhPVoUKfj
H721bE4e4Tp9Ts7Z6BKiaIZIn51D585/DuJjXl360o6H7G9BTNjFuUqTf66Ln6F28wl5mE1DD99V
a7Fr9j3dbDfAQ0OcBYJQxEP8PMYU35VefjQSWv6gkkxec/NAZ5p+/ch0iDyPldYRFqEBX4ofgQ8t
iODE/PA6Ckw/9bCfapYEC2xKFRY067kQXIHmDuCTOfvrssxo8tk9+VD1wPwTAYC01pwNm9IEvhvE
7cEXnbN1PKTcaMII3NHeYo703ygWGOoM3mnAzVgNBSOfAj8lV96D6MePwGgZvfoGAvPhrk3aLeP/
nemQIN5rxrCInXLjtSuR2aRL/tzsfrR5W6GVQzIlyAeesocY9ne83CPDTIwbJ0hfkjK4Ys94LJ2a
3yhwoHyOVMZTRWcdbGG7Drl5ObNM11NscDYKaWx8CQC+Brd9SMoF5GsjG+E09FxiY4X0ooNhjsU3
5RL+MVI42XUdAbgjxjFpmEet7V3JegVpSOw0SLYOq3aSThdhq2tZGc9yolEyR8cx8Q+JXxxQCjyj
8aTisEkGJpl1p6mqkNDrrQvoOKiDXStRZeqBRN6kv8vj+SXhF7W75NyoRYeCGS1xaHFMaEtn88bb
uE5VuelsTUbiOLyVM4uEFIhM24fQ7rYmN4pujq+Aw+Vzj5oBqxAM5IXLFce4UTQwgkzW52ZxZ9lR
sZ0UEzI3tx8KYR5TN0Jm5B/HLFrZ4bRrDEMwKXQwg+JR4drPKCtL0/00Ye7PanvE0ZPdLy9nnXuk
/tCKmlBsZgUixeVvJsTiBg8RcdjZHhi9lHGws5UONrqfD7Kb7lHhtqR+OT2yEXVmJvEv8NOPokR6
U43ikHGLw2Fr04mnpRenuSbkNoD8oUS6jWP0pHGmGdhDN92aQ5FR5DfPBjuiQ1pClsuR/v6CX25a
29mGsc+8oqJzYpTzxOc5Pmfp9BymMSPo4aaq4MWe+/MId5JDyj5b3IOlcH490uiBM3HXy0y50i31
mE7Yl0L3qzARrnSWcV845tanjQ95fRWi3dIl/teW46zpn5iYw34NL0EYoAMyd2lv7seIXDSvljA4
PTEgOY+Lsz8IhliKyUk5exSNpX7VlQFANkASPkb1Z0Yc3jBmjz0FzZLNc7UdcoPJDwH2LxP/l0be
X7I0egK+a17F/0SHaVHb15C1mAXzzQhq677K6PAz2KgW6QWJzgUKwJxRY5P4f+lET7VerKtu/crQ
Afij39IBAsAGr3o3G+XOL9RD7blMoCBJUB6hu/H6J/jYb5D9ia4xXh3N+pUgjsuRm94cP9nNeHLq
zNrkUe5+NB73sljNd5aDjrG2kvPYFq8tiW3ruGcLkAGueFNW4THym+Y85yHtNaYgK+0TN2aOS5iF
WNFWAFRu+dhW6/KPq/CTze0OrwC/XFgxqMWbtqSR4cmvYrc8N0TzsDxHQBUmtipiWXvyxDPtgncz
2BhmxmJdx6Shs4hBTSCPC24sIJDZGSgOroXovRMl2KdnDybgC5Mu8yjZNNsGlS1MJG+2b5I6xYvH
vdc6+xjFMG4p9s05rKn27WPW0Jlo3fyc8xwLGb8zlqR72Mx0bgcNO4jTwGbL3OpMvTsj0brsQwU0
0jLde2pSZOG2WKxNH8jtjJmmCA+Dlx2azH9t4YRHBd15Cyz/pl9Q01Y83ixrJoPFjNXwVLBbUun3
2wiJsNv3hDOa0L3r9JdH8YQNyD4bjnFEWIPkAUD0U1MX3ExUfIzNKAL7RuJqI3PjMOTBbxeaPqOz
mV44kcGobb1jXJlXFehT26AwjRpCVsNencMeBW+WFzP5MwhVreFo0gCLZEp3Nxr+ymAI9znrfA5z
KH/eU2QxKkGewHRFo5/xxWL3pUAG6H8mo+joGj6hIuhxUCBBnSLUMura54CikkTSDqWrceJ433Ux
ajeRTOs8gRHdO+mPjyJvpXEWjwuxQuUhPU8BigdMTkFG1arw9INXGHs6LjjzXONPkc9pZS6OP++G
xuvIjDzg7aLAz1ObAdBcnERIMlA0p1cT1AZ/Fi0aMbEuWystiurY9Ti2rJKV0wZvUVI+TFGxQ/9z
tuJkl+b1ZfbRaJazA2dYIcHs7P7FTZCxR8r0NkyuCyBWbBc+n8lfKaaGY4qKOV3s0qpsj51LQHtv
k/9cm/dxkRJFb3D6IJ8tuEXsPWaiR2U0GKjVeGc4MQyspWzMEveFUN19bYVXGRf3HXkAMEdoAPQe
aLGKwdhesFA2suwDMqk0mYEe2dA6dY9FKh/GzvkrEZ8n8t4mkhFZDE0Nh9qf4zBEztx30YYgj/WS
1JU2zXNTh5yai3MzSEktNsMPt3tvS+ay7sAcFGt4fBPcSZQCLjD6e8KCzulsr8tspKUc31BNboZA
vY1ZeS7HINsPivDG7rfsOTiWbdz6nbjJeTGDjcZiuVT1paNf6jOwmMtslaZwKGSovtzIOCgj34Zh
eSCfHRiI2ZHjVNpQC4gIr3w6vAJplkD2BrqKOzIhPmBHzDvMQXJV1PzruloSF7zpT9ao7XWZ3c90
qcJcfAYuhNMF983bsbXKZdAWXeM4fuCm/lwJ+g20jfHjmsXNZKBJ6tKjWt4jGzM0mYR5Xq9JNP2W
WM1faZXezIQF73swWSzzB6vVucMONrtL654LSxwAEkHiJ1rEx6hbPCQJRJJ4sLrURPvfRo0NSx9w
YAdm2GHUEMx6A0LlUTp63/jlxYvnvwJrGVNNwSAi4D5NzFmQu6/s4L7MtwMT4XBK7pfPMmnCy5jE
26m9yZjMLbSVQMYei5mcli55qOYJ3IoJfW+5nxSlCSRgYGqAlhTzZP8QTs2400n9l0clq5DY3Y6p
KMFQXfbjLAJNdslIAYHJPpCmnuvY2fpc9Jei3kzExjYZUxG5QrL43li0/zg044KGNpo92Z67Sbyh
Etn6CtOxRFZkk3ApZro2vT4RcbrDaPgKV+RgGhHKBLyNuDTrFtAnmldo6s798kJOFUZx7mSlMPbD
EP7mjWYOTEchsZ/KENVDCoqfjyZJwr1uLfTEOIpy7ILD5J/HbNyxwv5VfczxT2VTEh7s+QbheQju
VqAe0C3xovSliSVscWjTrdRCM0eYnOdEJE8ikOB5ZNhTsZsMWWsf6FFk0DIJmTYkk0SjCjwKldmm
w4LG4t5PdvVZGexdXiOuqFteO7gLm3JS6QVid4pBX+5nP0ShE8zzJi7Np6mp7gfwrgPZJi7wSwvP
4ZrGKLQCC54PAiyzSAHq+oINEQXe2iE3fUNkq3voHdLelYmCEOXkpzlFd62R0PquK+MxAayCtIrM
kAr4Pzf3K+hasiSMKto4vrpVYLEMmMLtracJ7fPTYsnCvTTc6TxcR/WQfiBhQLKKUiFBHbFyLY/a
nw3bXbaGFlRd4zyPFbLn0YcKXL15hDUQt0x9A1wDORBD8w0deMZhNsOUOr7mxssYkUsxDlsy3x4y
+k4sE+wa+TWJkXLVNA+t4rvR5L0XeOuNIjtkWf1VTOZTjAICyTxz8KUJrvylbTE8xyWDOzbHm6M6
6J7+pfEmem0IGdiLsinc8YHtc+tXcZVv7eoddwJ9ZpKG+fIHGVqXefyBDLiqjJdQtICR/uZUbyYn
ukmCXCi078004nKiaFDGr2wie7wM2PfdOzuAIEsXivFHsqonRQq9vy0Zyea8kcqmlI8uNkb+pfQK
GiCD6EWcYFjMDK/D6J7rCmpj3A+7SD9Di4LSGyf3VSIfUEQy969RJWMEGXv7JVQh03vnsHwiKOdO
BavMhfrpzvNOc/QxfqCo5HEOKbqbEaxOgoxrbaHHXmeNt1DC6RrQzdgVvnjFpXnt0EFRn+Nrdi9R
JhZ2AjuT8PlRaSnQkPL5uG2NQqL61Kn+ZwZYPBsBEhHM8ymE8nEOgpr5ZeztZUReu0UiLmL0MhA7
euN3MjFOkSYuoSdUuVY3LLU0EIIDYCSoxO6jP3oXtwLtWM5pubdn9ZkbnrzNkrRvz8Bzxg26AM5C
r9lKwblIbW3Y9A6VxfxeKb9fc5r/ADH+VEysccTa19y1iE0hQU9n8RkR+tWpilfZenplZRPd9raT
28YVdxm2RQkcim4uzevRj9aiten/RWyTsc72nKebumh2recZeytik8UlZ3eq2blRw6WVB+bVdgO2
XH0EsfkFJnU7xiFBR+FjFg0BlvRppYt+71bDHoX4Gs4NAzscdVZ/s/G0pED0dNY82B3CEEGZHF0C
smn9xDxV1XjU8A55FZhUDRSz+XzHVH0tSbnVfI0Cpam2+ne6xPumIRnH8uOXpBjvXKqAQJOLs7jd
o0sVRYduOagEyj8pzok/HCUGRl7JDO6bE+Zf1vxmSCRuvUVlVe9QEq1iwi0SSbMx/oyd/F81Zn8Y
HlaEPRMwW+fLRti8BcWy+sjoxBmVXRViWC/VsGSMU14yYOidLy9dYJGJxJNWYDOEjFpu6ybChK0x
KXDkbueiuGpjYlxPCLmmm9/lUCig45hHghtHsn56H4EdEBsj+9IWKEnBnX+qkjPeg7N245/YFbtO
oiLPMWC1A5HUVcu1erq0zXhtIuPo4oOVEAjWBXN4Nt8LNRZZA627zbn/jmXxYLIBJV3+OrA6VoGf
3ce99UU4VrRq2Q5LBa8sm9DQky6U89Go7w7Q1uKvoNCh6C0co1yiUV7Y73nIoUxghYAr7Di2kbYd
ekA0Lt9O9e7D8urTkn3EVEMOOJoMAs3WVWPebMJ15immTwt+gFm4mRrD1vZTYkuU3na2dTNL+zDP
HXsWESJGRfpGJaevxppJ8+sfXbR6Sx+Y1t+07nkRVt4yrKQZ+pS12V/DQ9tgHzZXQVC8xBo/HmAP
egD8LL6riU1j/rPqmCxLZf8NJS9QXSEWpan7krlI2vuF3tdLSleUih6RIIl/Rl+Or51GOPedQHao
EvB2MLAp1oJp6NSbXzkm2IVPGhfyrw0IaWWA5bY2AGuCU/wOB2+wG+fwlDJ1HpksR17KNCVsbib+
SCiQjm+8t8LbdrH1ZzvJn0u84REq5cUfca7Xko7sssEDmMdePmxk0N1lxKAINR4w85L8M+h9VagT
IfbWFkRdZyx5Xu536ePSqNA9+4lDT571ZHZckQcJ6gXh8vIwJvOReR9zD9D3GbincObiwug3IyEg
mN1/aQGpcCknqNT2AK6O5N2xWq0fXwwfYRPs1RJ7XyqgdFzsZPbRZ+02ZzzTxtHWipz7sZheTTfc
IN0+LV3TEFeR0bWUFBEfcGuQM0XtXzkh52XODUCzRMQ+zEJYLxWbcOygY5dueCfL+HG2vBuotn3S
0tkbneoNWwoPzZ0LqtDqbcL/R/v3wlT8HHF1DOAd42EGoUJKuFEiRx06LjZp++4PTrGzugrlGqfU
MBSobDJDbKzE/ZrkBAwqGmAy59dgqq4R896hJeXTYK0EpaFf6qDg4mJ5h6wb9swtXYai6LRs8m/k
ZLxIYncLHujOd7DfoW3dkiAYAuHjz3XwTWDG0kuL1C3lm7cQl0u/HfaJrue9Q0sDh4jmYQ4DVyEY
fpO8ZI6FuMSdf5ZrI+2u+4CDKxwbwM76ESnHAzGJP64I10Fa/lhCXikWbV38ENTx5rjBtk7Km5Rd
tJPjoI8i6R4ymTxMExMWOZC/WEFAF+Ep0KQk6xGoOFX6e+/iaspARg1qUXOOVxwVBx+b28rtxDfh
QBRbLj2RWaIG7Jn0Q+ZoK2djtfoZ0g9pK9Z4kEX8MXjgMtOGmBbxa4XyYHfN0VSlC/5xjuAQprto
oU/opl/iz8l0hX0FM4egzrZqvlKZF6t2mjg1u28zCh4185BVVJFDm8MvRfFEepRE/OwX8QsZAe16
xDIpWhrQZt8iRo3Ek8fQZrk+0kx1PrAWbyNTspkFsIkrFOrVEH+4CwEqD0bc6An4T3E2DX0f2+Pz
suwTJ/uQkfsQBc528FJOEdx0bggoJZchbaVvkQM9THH0qqj6MLzpa0ipEez00cRbhUKJYbJJvPTB
NwEsTvQrrND+hM3+s6TBLstLJeSGDRQPZr5fCqmlgKkpiXc6cj8EGTO1jTMzCVii1FP7IWRZqogM
DQQD99Hgg9Dj7ICMPd1izbZDmGyAZAZarGrONsJsHF3pAyabc8i5a5ct7UJeMARsAah6ojhN5P7o
6lZOjwiTv+YGDTe3zylKmmPQBn/RRDen4+VwSanrXPMuSquX0VAfovT2TlfyWrucmMG4N6KR6Lj2
tbCLI8Nqtfbsyr6MyP+gCOMjnyAcUNrT31claMGmQx0Z5GKTe/rJrLob9dGTgsRnlIBM0kWAzzLx
mGTk/zeN021flSBvHDHC/WPApniFiZ8OEEpJYtmVOAk3OBNZ1x0MqR4KLy6uHo3/xEYqSUjl2oox
TkACxBBrqVUOW2uJG056cB46sS/4j31gRB1mY/Ja18s2WWJM88mmTvP+njb0S10QfBlWrAUzCPdI
X/dAXM+NaX4Zo39vGDXdupY+irLxAI/y2eNTjXFbL8Idh8Cr9o2in026M+GvZWhK6e89WIT2oGIB
UZvUX5Ffnb02oX6v66eWFmEwxzDoW45OtFOJ9dv51u9y9VROdG8J1ICRguxmxiej7v+ZGpR/TbN+
cGKCzOTBKmv/KHL1H0fnsR0pskXRL2KtIDABU6VXZkopr6oJS6Y68BB4+Pq3eaMedFeXlAkR15yz
D09P/qs64qnjHMtlIXllmi1MqB/HOH/CRCgYHeMNtMyvdIsvOwLXz9uIwIbpvOWwEKSrHEcfCUZ4
1ykumvVQR2P1H2RCHMEQR6FlyLe1tJoK/+qtEiLQXjhlvF1l/K2KaOUrHBa9k16LMNzruT4xzB/v
CMMhqTED2ZvONlt1Ke+ZEwJHXuPFCPJGnnfnO0gvJ0Ml33VsCGXWvQ4e4kV3eBNR+0gu73F9gPtQ
MhqllPRGDilCSB3pmW0a8pq0www+QgTboG0/x7750U7+O/YYEYQPpUr0l3DVAVlTklxyp7sAYMRZ
Rm4MA1IEcPS98UC9Xknv1xbUx6lJvgFR8aM1wUfhs9QWs0GtEoAD54MbmKOw4NcADZmMVBylG4eM
2Tt3XtiqhC+2X7yoPkDWrP2nXiDHHdoJdhIizxAJ/MblIC5H0pCr+aaAH8Zejpgvvnfm/Mx5DPvb
iZ5d+Hcbz+0qTrDwpWciVhBAso2s9OC3C4qT9CGsxtsS00pHUn/07kikCjslECbNO4raVyxMj0U9
ndMBLY3vzoyu0SI3LgdcNJ+sxmg0uEjE8ph6xY2t9xZq0F3id3/R5YPBH10EpONBrgkrXXCpqTIi
qAhr3Wix3K1SfLB594dnBRUOAYHsApYMHkwpeixpzo35+UcWYgOcvYa46Ch7nAZFvDtyw9x6yRDC
uqUACGETZtpv5sJ5GpBA6diedmWroHoI/lg14G4iFZ0VX406b2RDsNojnV1GR79NlHxDBhJBX6Oi
jYawPxM82R8DOZ/t0Pue4WWOPiPeHtNVw8s59SgX0+7Ny1hojl0GCFVPTwzHP6qBKA07RyU25S0L
fukeyqj6NICdYp/RRgDnH5rPBpz5Zh5j1hTs6ZhoXJ1RfYVL9YikC3CRcl7X36pFYXqXeQb9c0Sa
hcNSLb12Qcj0MF91HfeKz+FuRP55547zcY7tExKX+i4x4DSW+hHZe0CCWrhNluzW2vHDKo2TKn5o
WybRFArYbM5a2ARXeXN+bIBMoCCgai9XXTA/0tk0zasAMMTRSXwCcQ4l358t5A/v1SmfrNu6omjh
ZBiEBOHM6tKCGNqkFMZdGtzkeg8Mf8Nyehb98ujPcwjJDwpCWr4LTMbQLB7tOrxOc0wEBYdDKbOV
Got7m/qBNVT4wh1/xBpOQnv+VyH9Esm4Z/B6w4KK+Ce5iCmAB0NAF4uTiVyDdSy3NrYMQ859W9xK
ho0lZ/R6VkcN5j05fo+DvnfRnGGv2s2rsnHOf5wg3Q3hso2z8mYp/HsFFH5GiX/DOEdwoNVbljIC
N+tXgoPvxSxYflTGgCKCQBMa66iX+uR47V5RUhRKnMauAJpXYJ7kqJTcXLX0OP3qW1l7r14XfPa1
+W89I3tGguuUlRXvpUPE5DQdyRSs3JQDoiWmIw61fAjC+Gky3nGsEeXrCW2UVM/Ci76jsXppWv0t
pMP2nefJqcJj4Y7uRoVFBjwCtMPQDORjDQHrA/hBqSnAJskHHl8GTrjjnYGMrQ6jBW6Mm8+Yn50s
WMW1Shhr07KZ7vp9VRSnWlA8pT0wANNG17XtdJOo2mkjLqJnBb5mUEk7QKWEXxZfM7dMRohTAmcA
gsCTUOYpz2kUtX3mXeNASfQ2cWB0to7cY2PExsKcIC79f+4EJXT9N0Ga7SMr+LcktNGeHk+hCR5j
vuFq4q5ALvPid8F9EcXvNeb6sndQfUELmcSVkcb97GYnmbOVw0Eg2HAxyziu/85lYzXMyEZ8fQhH
rMftcirRDyunfwvc8H3iwKDGfh0qCuGckjAy9Kuh9T6sM4mh+tbLl1Vi+VGaJYx5rPv0MWW7sWT+
D7nY/LmrrMKI1Bts4Vo8z/68TxiRAevgt0F8H4qJsDP8lihBME3HXO1A7Ur2bnocLguFUhazckAM
0/J4LIwj7RLHGyMsEfpU1c25Taon06gHz18A9zqnNR92fR0ZhByy3nnIewEsc70UPX6t7AFtEBjT
wr5Azb1kxHiBJU93NS8U2nGMd33qPAxj/lLhPLwDPErcZ2deShld104omIa98QkoEN6Wlc7fElzY
xMnAFfVeRupO1Gw0x8zcApJ24yT6gB1Cmkf03KnhKeB/AJL8ZWpWpxsszzuzPkhxrHGSkhIQhclD
DJJl7UbKZvpZyum7o+5V62Pe9G8MpElRABBTdxWFdXqpqZwYQvy4qY3jShUH388/k5q9TOyc23Ek
G8y7DR1SOdPfGigxKHd3FuEJA97GKu93QWrOluJ3jMNqbwiqQWvl79gGYYgUwX00NyFC3OY5c7gL
BW2Db0MK8Iifhi0/IKJfGkLBGUx9tZ3zzhCNMTuH/Tx2Lza2VVAcyXPFqIozlYeiBHhR18/o9kDF
WqCzGdcIdV4L6LIR93M3XZqWlARpgJVgj72boevn7fSa5ONXmyIb9z27vPeS4P9lxb8Zp6JyyBbJ
eFs8OV56HJDUCXwWlX0VNZ342Jv5vs5tOlt+rpCrV7tA42x5ma3xLLr+PTTjIUigmXIDkJXCd+1l
3qnkh14fZKfTz/mSclcuv4OT70OpkfOY/mP9YRNeP68XBVNcVgU4dHENOMegjr6MwVoVIS8MyoJe
A1riHb6v/f99l7rLsUO7+tNJ9MOkzU9vO7vcbT+kTY611bTVNdFZTHNSjqci9L/n1jAWGAks9vrz
iETNWMOVevO+bShgvKV6R1BxaFecWtk9csbhihhxqzPjhbI81NfQSx48yyC5aYHPWpiWdqApJgq1
bqTeSX6QfXF9dQ+hpz6XxAKT01SbRel/fabYrnVAntR87CTt1Nr9JqW1KZ3gXrryKGO2oqbaSzO9
tEnIIT3RU86rasK2wktrgp3T4z9baknDS/Q2e7fmVhaYBkv0Np6uXpYpvm/76rMy/WfZtNbdFPdA
/mxHsozuyoduiTMQ2y7rxV4/JXb1wgKOGcL46XvilgWoACHTX+OpeEw69doDYKFJlygveJcGz7y0
pV6Tztr/8tA9pAH+uAj1ZugqdSgB46bkZm4F3th91IknQSCtXFAcI7hhjG9Vt9ajvgE4h5y8KqDb
d0eSdZLt4rp0xIUXbKXPULTO0wn3KAg5O0rwIU9kGsBuGxfn0LflkdqUwEGKmaZ+HNBKEeHSXueM
LL1JbDEyAfJz/so5v8QOiBa3RmcwdUyOFNONJRhf0Tp6T07tSFY/NfVvt9wnKJKxvumz9FmQGks+
RqhCc/ibfci6WKOIX+wk34AF/lZIN/s++sQeim6EjUzlltdBeBePq2diURuEGd/l8ui1rA3riuDJ
gVoMzRy8/fi54UBoF/VKmOlJNYj3Z05a9oeEMLr3g5AHts9/I3RjxGccxMg1mo2UqQTrIb9yui05
k5c+63bDgpo55AzpgWZBIwAnBGStRK8iQK4L8AGui5V2FF2xd2rOpXJpHruFTiaYkv+MsV7rILsY
R5RMtxACsHuIxESiZA5wUMKcwhk2li5MI0r0iXcG2V1j36Uqht9iyYNgZjEW7CA0oQnkHcaoFLOO
JOkYiwCHJmdxseDem79KF+2cla5iDn6kO9uGyATny2rlbeRtJmbhLbBjfU2sRt0p2T9o+E5YmLx+
r6AFeamEekwOOIuA3HWfPW4l7UX4HPJ35avfMqQ9pqQdsrSG7cG3U08KsP14q9L+0fNKRALNfHak
2ff9TLgyWj8v3qWdJqutgtnhDC2uTYd9p7XE8QWH90M+r2CsntVlYtC8hf+vQkaHA6t25UvVZC9q
HJn1e0zYXIMjpC8WUiuho/7/AHUKcRkd8WFGFHruxLk1tF55ZlZ3tTL9Izua4kQzvJMCYHvCjC0P
7X0rieppRuykGcCtjR9j1NKzmVaNQHzjMBi3vtPSYsUfIikffTe+bwrnGy0DQooeg7ArtL4fTdMd
sJJuRaiYmUNPfUgJKCc/ugOqBCkR93HR+QddEpvJxL3alaDCbpNwggcX8wADMFRYhypvVyBGXOyH
kvYCE86Lw7HXevLN7cQXixOMJJld7xyHQ4M96kuSywAXp82SfoKXipDp2FXw5hcwDCGztwqHexPu
Ykl0LbT/nYnrt6TxH/OqueGF9Hj/0InOaXfvFv5zy28wiJozdD76vCoZ4RC9QntEElEww9jQcudM
cjuGOUNDcVo3h50rDygOriHOaz1Oj9DrnoAJr4rWCnsCNpGC0HKN9Ti1gZASQlShzEVT4WhMSMgJ
8UfAQ0IYR+R5+d5z5W4rBgu+pfYi9LZWYl6oVn4YCn4zWOTNL1ebXM7Ae57CD4GJduMDkAbaDw6y
6YN9YSXfWpRrcETFclp/Ifo/x4BYMFv61zF1dzWe3KJjthF3ztlBzl5E6cXNckx+03tgqpNHR4yF
lXgQwS6hIV3H4YUYhPpZ7LpgbRF+h6b6iBx59cfls+AvKFw725GzSvRcAM6Xai2ewqvL3HBi7dRm
7g2K2KGOXDDXFuqk+YJSjd084s+qg7GtpGmwn1OPQhupePXqPKDsd6XHxmc6syTbJHn/yu9zLpb8
ecjbd3Jc71UzE3zDWRzaxQ8Ub25i/95p9Lkemhs0EUC2QXFK2bg8KRe1TDOHHiU63DvJ7y3aOmTy
z7oQY1bBe5AdkJgfG788z/1CC9vWDKkZeTIgdPfc2Z8OwsqssN6XBfjoNK2JUWUyncMl+5Rd1O2c
IX6Jg+TU+tNT5LtPvTOfox4HlhUyCa0MEYiTRdRFKBCcBOND6WWnuh8IEx2JvZ4qvG5CSg1fO0Qt
tKoEZzBLGK0tAhxRI61fernNXROf0tS/OG6/r5PyqQ3wo8tB/EbLdAxr768Tso2uO/p4BA8vyZR+
SCJzG8kCrR67V28MGYMW7tcoxMkiGt2Z1D+76h+sTv2MojhkXnOZq47oF7b5LAhuBlzUxgXzdg3q
QFCONY8e634eXBKBiizGQqzFaWrVXpaN3FfDzJa8mPLLiB56MP6LTvvLYuhC56q4rvxM7dWnpSqO
fpZAmXXS7YoutVL54luEWdiDT7g457eOPIa/iKRR/73KovvBT1RvYtv/qUKEDBVQEcA9ez/yHmuS
tULF9Cl2fNg90Y+bj/8qSdfRhuNbQckVFkIdYMykuzykD07S5LdWI0f88OzXxLJkKBh7SEQoroNj
N7iXMqZaLt0VQ6i/xirGecxyqRqeGO391k5kbTJTf5UTckubHCHt6+ytGWs6NDaExGLySXmamVot
d2OhMtgpDNW9YZ17BtVH4vonz2P5FLj6iKQ8WjeUzyMfopHD0XX6+yaMrC1RS0hHHECTdfOJN+xt
wJUC6q+GaCeWo4S0sLomt0bgKdyEAC7Kjmsz7NKPMneveZs4IBJqqEJWefb4uDFCnv3Gx5M2B9/h
0h2cGqKTnmlUY0Cbjd08eRSraHIypOQth5kOP6ok0C+JrH/7yLuqsfvb1e6jLJg4FQCa9lU///+D
8TTKkm5OPpfO/HT4miw1nMZw+EvY4clu5wcugi3HySHjE+yKHEADOveHCmqSC/D50ynVrRhz/IhF
DxhM/kQJWXPBeK4SVkyFeXQLKKm197B47q9twdiNku7srzGxRfWL/B+XU10d+4ISmkSvs20rtmdV
864dMrEJetpLjCNTqX58uQBQMt7fUDC0hom0HyuCO4CR3pz1PwlRWs7ZvxbzDn5Y4IVmjMdd3ozv
S7gq/5vpHj3pxp6Gt1R1pwVRelxU6EmmTZMScYKkgwqo4Cgd1DLu5Jy+gDR07homrcxMGZXGqMtV
qNYQ8GAzNyCYBC/3wLi8rp6msX9e/wNgW69ouYghQHHJOnJbcrhGgdn1qX+Mh/5lCfW9CuMdO5lo
G3eQS9PYpoZKyPBDdsXSxlgfTjaDeoUwjWTAjdeFJ74KdHMHjXLLLVtoTB4CcAyWzMwG/cpdASbR
1Qq9VoLSGlmhY+9dv6zcnQkskRGIN9fRzvJmGP2pTWyal9vJQeOEsj5ITEi9P0iQigKhblZk4Gjg
ZlvujsMzqV7tTnXRI1ZB+tYhilVJeFye6ppRkAjTx16JdW6ADj2JzyAd17aXCFv9myGdcfg8o9Sz
YMiNfv3SVolbXBQSFlSSOlmM4AUj7w1nflOTPcZKXWHndrM2jLnYXMWGY8i6aYt3hzEWB7/J0NAs
MtsKUuNyvOG6qq/RKMNq27Q0slvLKtCfGIVPdxsNU9rfm8QXyZeRda5WLIfH4iDTcxc+Rzkf4m+v
fSjKuDtW23IUlRaR8VmtV/FQWDK02eb5mHYPeg7Qr7oJ/RqrdzdVlyiYzBusXdf9cWM78748Edfz
WUZehHe/HkpFCpCG8UfMmrNKGU2bTRsbqSZy3nGSGWiTbMRFM7K/fCXay+PusAcETHoMlboHgK8s
gvF8ERxTqQebCX5T6HkGTtvz26WJmBAPwA+fjqVd8UTTjgftUxQZJ/oTlA20L6ZBPYLamiV1Q5Yu
0jf0PGwieUKIiskZPzQ1J1OZlXhTS2sw3Kegd7I7GBWksmelBZdqp3wGg/+quAynre87rr0fdE2F
HWJ5dF86DMslw+02xOzX5GBOD7OdBOQZV7pkSInEIfsZtFWgaQhljwARqIQy4UOWWXxEfh4Liyky
bDEYZK0XMPrMu+5NidYbH5ramsILG9KER3swmb1svIDfckXjdlb0p9UtT8bXHLA8NRtjSK7/SShA
7kbexLjRyqS7Lula2DQB38VQ47JoLY6QLM/XrN0is/A+zx6IhVud4yL7qaHQs07Ws71qoUJPLDbm
OV+X3AgTepguW2GChfgnowgZx0Zn68N2UAGgMrhIrClxI0ztpEFXWB5/ZQJ+vSFTYDNbjBhZuxWj
b/1IZ7C9S4MIpB5f4F2quV43yw4mWVcS7P629KUnMUXMSgyfQ8/5/tG1ro8xqs0sQlZbzQeE1W0S
oyW3ue0Sw7MxLbUdBhZZLYJfNcUXb/HUVLV89We7a5+XYAibCUmhP7UPeGEt/SYqIDdH3uEJGLKG
SBOhmGTjOHnbwuGjBsdV2BTwlFCxWtSdMzYLKk08WiUHdFABRRnJgjF1+DfBiLxgso7H6BGHeNm8
d0Vlozno7GY2z0qHMvhyu77pqCQJg0Pmswg7Xelusajav2nD2OF7WvqWqAXJzTnuPVn2cma1jPzs
R2NpC97tuC7STwp6e7whXTdRdE+hjqdUx6plOTZ2Mrf4IxMC1vau9yIdQovrXPabU5I1ZbhXSSiG
l9lzJK0zp9XsNrsoiIoJnQbz8pjIB9QZGYPfhKTxUz9CLu1pWQzWeSbI/PEeeKJoM7hqjY4q9vxT
GQ5vfTS53VNWMjtzqLbIQSTJr5ukG+KsqVySFhNrwLt2l8ZLwby9GxiLZaQ+ikySueZIoCJblBvx
6sTkrNEQhj30f8M2R7AM5sxkcYEdsGXD+47U0RmfRjl7K1cZMV3AxNy2HGbD0LVK6zOY7D46RKTY
r9/4WDpTdp9a/C6kn9TVAKmKI2Rl0oDYai3v1qlQ1+jhUNdCqpNt237EApwbzl2wmOqn0L4YMSpo
zyE/S4u0Tfb0dJz8pOOWI1AXYeaI8UVYgPNAFDLYzUgMTeoktnVqcxubyC7oDYxySHpMjY7MK+K2
XbfZnWHYmAYKubU3Y4jtYtdtf7psjMpbJwaFokwKd0JCW3i4psMNh05XvtapN5fPxF1lszlVbW0Y
Ps8rZWp2RcsYRodl+VgywQEsOJle+ecOEy0m3yCwA0xPUeiyXL2zW3/xG8IWAreD61kJqJHo91IG
IZbbwz/dN24Wr32pnay51PSINT4Hp5F+VGClBmlJmAyL+NneuTbDdsV5kIKKB3I4dAdWeOzefWeI
IvbBFpPidRKdTuoJv5WAqjLlsSZN0HTZPBxa2lOux0VUbufdwQt3qHEN18q6eUwVbvI7u5GWB/Ky
jtug2HbaFgKll5nhuxxronG9eZ/NkfLqh1HpnOZ6KDxP15upF3NttgZlwzgfrGQM+38TlgbFvB57
WTq/iGlCiXN2Bh8Y9c2KqyY358hRumr2bc4A6Jo1AnvOoSWZyvsPtpjw7DMasjEBNB1Ynltcje0F
HsEwE8CifSeLJLB3i+2XJeP5GOLMmowrda7NzZhohgO+D7GXlQO6NR+ePwrJsWcmR3GwdPzMlIA1
vVQfODCFIJym4tsCaKweMKZPwfNk1ShdwedQQrA5scY+cg6258Z01BJ57ZA8DaTl8M4tq310sLGP
FoOOHNR1qWqtrD9IznbNEDBMA4p3CFdIa+9YeccpBgKEy3O1HWTbxP/F7qhjBiBtUjPOKjSmK8Zo
pSmk2mBg1VbPBGZIWjZwTeWwFGraCTDfju1npm9tn5coPSsp6jHf+saqSg+9Y84jnlmkr0C2H0bS
V1FRFLBtQwoC91BUhPokRIgaUT8AnUqSHdzyliaBrFmg4WloO9PX1MVN/53BEV3TUnzqL3gAydKB
yFdznLafhar08g83VLTmLrXxZAUHhAGs1YFGYZKsWUXjj/xPyKAtT2qcsSpvHR/qR8UJVtbWx1SV
JMgwLckrGPRhje0qtMBW2/u8xYd9P+jFazBfWHCdF6O192OHhOTswDgEALtc8kImP9BQHHi+6zK5
JcIrxAduhRkTJBv7RT7HsnRmdWqjFGIGRjW7b4gWnjBeTwcLv2J9aPquIl6egq/jKPaGSlWPyCrj
6C8HCQgfghTzNvx22A9iGlJz8q/prKHD4Mkr7i1nn+1HE/xiQ4hYiUFkJWsGpXEewbjKVVjH70nd
98CUSt8PRrIUfS1G9BiWm7Yxdt25xbhm+rxJnkwUJ8t35xs3WA6YjmxXYfKycZNvYSzHrClkVDvu
Izr1JB92VHAVklSQ5pLY2TgeeyYELaBG4sHrCCtD77UIoxuGXN1RaLZf1imaigo5RzyYLvovQTCg
5N3AYQj8jQmZEzMTD6JxX5u+c5KTbmpPDUfqAccSGxdyeXctE7Yo287AQMpPmGNbdZPQeIc/RhhF
nm2W6PHdEjDpSBKW4xAXO6dVCsV8aIbgLSqBmP5NE1dzI+Ge08T/1oUCLcRYvKq4uMH29MFPONo6
Q2gYMlKl9oKGys4YdxAnGemoxmW8XET/twL5VaqKRw+bZfWRNnZnu8wv1rnvJpltReiaoryIwWMt
WW9ReuAK0eGGf7B8RlI4BxwQKMYsYsLCkTUhvU0vxPQywQvl9K+jMkpfCHqaVM3Seu5bRLi2Z1S1
q5RXDL+UWzr5LOy0XL57rEII+ioV8pwxadNOewHhHUcOsZ2ppQTstgBd1GnOIwI604BMTRbHDLpI
HpaEg81/LHyF0gcmybKc8f+SeroAVwr3BzmyVxb9zaabUwjoROzKL0pWWfwXNUCuYJLzok9IqrWI
sK/1GBlZTLKY7RBsjXwnmXOg4HSHf+mAJmhgqM0n9WdxTLt3EI2CPifm0f7jsbNo6MlMGLJFmXCs
u++Wrej4NnbkZQioY5ApMH96LIYBp1eY1VhVc7gMkGD7qi6iB75rk+cbEr4jllX+NBflv5RpI/AJ
SglmRIMUDtLfJZlkzVBlDm16ywlZJm/FzGeJZhJHcJCQ89vIpbifiyXo7gMHKNfNhXOCD0kXiIAe
YmsGKzM6i8CSntKlzx3dXVV75mSjrIf/6EqKM3yvlhzkfe+bevWoTy6DcXAwRQlpJ+7KYvUS+TM2
CZl3PDZbPonR/+J+0YQKi7lw+2u++C52o6jM1m85daM5GQA4pdDRUC3QjbTg5XIweEmk639+a0XY
a3t7Td1zi7LSbMjwyOFHSoJ5tSAmSViZuzppy9ymIKOM8c8TaB2TnmXGE4l43WETiv+6RD31rQPY
P2QhubFvvvl4xwEvAzPU7D7WegFp4+KrhIvA5ryLep5SSWew57fhNeCVJwTX3/GjiewhN1ntBMdq
wGH6FmA7x8BpusB2/s6ZL6jJWpXaEDynVMbMXcqRw92usc1u0jaaHzVMnbgFndYg6CacEaUSyfcx
kXBBEDL4OBYN6HNzF6CEWPPMJcjkt5FGc6Fvh2QXVjCnZm15pDoQasb4pUUwPF/KimwuGBFthCgS
9XdZdk+AQgJyImzm/DzhzEl1eHb9NI0Pc+sG8786UCvtgTctDY9ZUqcB6mM9pVl170fCF1e/bYA8
bZgtjimQMTa7RXRXtMVg/WK5FhyAVZy6hOfQrVSgVyIiInBspyka5buhikcHmbXDX4/JAfriA+hz
SkA/pke9pXqIyqeYQdX0hTN+bW2i0RdEJaqkWmZKexJHg28CJYbuif1HbYhbLeYi3+omQZt4xxeR
pRO7qrwMfwdZ9FilWKrIAm7xwJjnVnOVOGqdrvT6Xz2axP2cBtATM9b0YZz/oDuNgrfMWzqFIqEW
fuHzsWvjP5L4O6k/c5m0MxAXqvzG/cOJGcEZoCdz/J7hU6HbEIBjyFLEcwbQtHeKwMbpJ/Mz2tMr
gTxLjZx3VuH4j7OHkDQogqn+yccooaAKvChT9QthD7H7O0SuyUnQsAYa8kAHQjyGrQoGCzJkoMlr
L4VbN4KpPhJ8+EeZN6yaFNAvq30b7D9jngVVkKKI6kEUdMJZWooNq+XyRClGEvad8nKRMtDz/KmI
N509F9zZsRIGoVou9GheUnrWjI9zz36MHJAgJAo9QlysHQbeb43skxF4ugck/9NyWfCPmMHzzuhD
Zdl59ehGaVo/NU0+m0Ms4hYaSzXAo6JCcytQ2DO7/2tRNy1Wkgn5M26+DG+i+TFctukDduxaUAVW
xp5vrvRTlgdM9dqGtE3SNlDI5KhWCHuVtauf2Jz43n+W7vpEkeMU0Feh7yrH0ewq2/Wneqs7HCAM
tlqrICucdTXr7q2ouSlwQI45Yu6iz0V87nQsYwy8MW5NMv/GVz+jo92goczKA2RF8leWRfXhZkoq
6kwmTnVycULlOCevjPGnEihk9ZuUdAyKA8YoEP4nRjX4APLkN2+gUtaEMzjEKZf51ZaFcz+zFr5i
hIeH7WfU407m5xeqQf9mErz7dtTE69fqVUw7u8a/KrcDS70o4mXvnKkpb30Bg7XWtAh4ZXDlmSDH
QYLLDeBF5+bTPrEnsgSNNz+6bumsA0GGg60LtUX4UXtq13t9GzPoeDR1TEKFkhNfQ3ffRfgI6JiW
bVZVRODWbueQosyhctK5zP+LvSTeOyGs2Cbqugd/jHjbaAPMT8vM/jDQ2H/lLUttWLKKFZHEgp7v
hAnCh/z/Fq6y8J8G357uC1P43+1I31tptgq0J/EWqA368j4RlwZg6DWwq+ZLYixg8pMPQ8TLIHHz
sQtmZjwytQjjChBqk7R/RqZbrwvTvB3YoPxEU2oguvdpt0VamD+5iNdgauLfORRp/lY1c7T3vKk7
OWCuYS0VqFhZtD/GLY0nkUDxETkQW1+BvY2cbHFxOVwYaOXOnsJ62iXp0l3rtMVwOwfstWLTvgO1
cm6uQb0TDXa6QUCFM2mwahJo3QZmFayXdSb8z1qK4jAvw4RItCAmQU3aeuaPucwL1hCE7BpniA6E
+5kUqFbUCC8Ild2pDcFg4g4PCJOQQ3oxXYWvO2TRxMFBpOuyJnJqpE4g9lkdY/90/u+47KlCK09u
Qaju3ErRW1bYzv6gJj7HS4ydSk1/Yy94HhpajdiljwUVrJJz4hTHCBwii1WcdtVrBfhglVsPorli
Gv5T5QR55UF5WvehvckJEvbgEUJ6myjBI+I7kyg7RowN+xT0CB4MoBV8vaxJsrJ+VERA97ZPLxl0
NPTzJdEsKK0BnnhDEiKQgGh+SjwcYaBYg5jfoW4P7rCsJR+jo2gB+mf7v7ZZ8POxHAY02Ls+Fjhr
W/Tz1cWisiTkFHMHI+k90KI8ixnWQxNaB292AfuM2zQy/zUl5sCI1A0iP3DXZcurm4SHNbldpgSF
uSTieUxsunhEJEwnEmeXLpa7LquPnOovNvsVeCDEKHVst8edsuSOPLY16nq82qK6Zc20zXhJZvEv
Wb7iAoEZ2A/ypbexXe6kyd5K9l+omGeyjiVcS+foheUh4ptlQLev5K+O0GPaYisrtu456MgaLePy
h/N4WyTNg+pRRhig3hWJKavBS9jBkaaUtlf1Mw52fHT1x7iWwASxY3pBADA1N1fgW0KKt1VdfpxB
0gN/WiFx0nmBIkX84ZJ+WIQH04BtuHwPJBscGpuVvVnFQfV3Jf+OsbdLm+CUkdEkJDFQ0yJ4KcPp
d1Cq2HStd+VhvCb+SCCqvNiC6KFlOXAOXpwpPEvLflg1mjrnJoEOc1Yd/hlJ8nkX4JMqF/+DzNs/
TUuyMliJaMa573xUc3J0p+7QwY0u+vSA2pVKw3t1wPBXo3y3dfnG+QtK2BC8Mn9i9D5FodgNjkL5
yKPMSAyVGfJmCwYUrIER7pWtx83/ODuT3caRLQ2/ysVdN9GcGWx090LWSEmWLM/eELbTyXme+fT9
Rfamyig7gVxc1EUikxTJiBNn+IeZ3ldn6k9Fl9xlrriTf1HCc0XmoOZjQIRPluFobuko0/l5xX5j
WWaveHNuFcSPM1RGAmaL4PiRPo5WtqEuShfAgtNd5uQ1VnQPXcpNmY0/aChuUfC76Yr7WairNhv2
YR7tfEbOmGv7wlra/rQfmUaNtvHkSrSmljuLPsDQyrXJ8HuF1n39rE7uEWrrPtLK97ocAPlZ0tzi
YJc8jM1fHkMdZ7uQydS8zWdcOvGZTtUMnx807ga+mTb8sEH+l9gOpRnJI6hVI4FK3eJvYeH4CUEa
Znu0zawM0OP4WkwpAa+/qqtxA+LrHME5NRBlYDWWePFo9VMv3zoBCIk4pPML+gUaI+HE99oIK8Qk
fsiBHVjNeKLJd1FV69rNxKqplJU1YckNgJGey1Ublxs59DcQ6lDt7gSM7BVzGJz7nE3JXhuB94V0
1dKciJY5h4hNJSUY0CoHz+oeBV1i03iTwkCm4S7BPi/dOmZ6WV8HkG8jo0CZH4hj/kMd5rWbWDca
avB2JIC9tsuetxYXb9i674MOfgWTBjp7B7tOr2q0hCpn8oI42oQ4WkioJqqMR/qQi85WNoaF5F2B
jjnYtTISGxkwRsJ3lfw0mgZGsUlQAZvOWqExwUSiSu5qvTpaeOgoqrWlkbWUobnCUZv+5tR2pwnd
VCOy12qvIRidL9mpXlEVv9ZXhEYI06wn+ewdcDgpaIIAJd7SxEaig+7bV3UR3WlIlasjcRJyoSaZ
r+xS+c7jsTqQi6Pn6u6cyLpQd+8MwgL1AhDJ6ZhrtlRkXIKzp1bSVsBalvB9dvR5t3WgvAyBu4xL
yErEPuTN73wrhnqiXnX48Wp66WlUSy4DJyStujdQg3sRaY8zdFF+pFRq4mNP1OXFjni5SvEPgprn
8b7XjpJgyIuUurA2zPGA1zvIuY3MHRixZtRGfCrkgi/2aIAz0LaBEyBtC6eB67UEOTz79paqI3SI
2SizQ/lNJiQj5OetGMDqUsI4ZjZhvjPV3dnibYbCUkF1KWn5c4U7O+pvzC68rVRxyAM07hnJkz4s
ejEwWvY3s0K0GZm6IsIC82inDu5S/n/Rx55KIGnscg37vKFrMYbGVWJS/oOmECM6RHDXAI6ATciv
DOUBfYJrpxIbGdNkzEpKgdIVSFaOcJIB7u4+Os6wqqk2EjFLBZjnzG+XKXDBlP2pd8hOEj7kaaUU
bzJ/SFrUt4a89gLN2FZwLeW7NgykHGOUCwe9uGhODQElVjcavc1FZ8KErjjUggqwjB6VoDUH6y5L
GdR09rFvprUzoxhdxR2cWs1c9pHP6TeV4bZqu/uYhxHptLIyvpaiXAQe6rORbUxXP2bIY1uI2+vO
NU2iZU5uEaGGbQlwrmB3O+Q1lDjbaJgCy7wjy6Ir2pcIeeqbYcr3eWNdyQ03KRP0xpAeXRwGFCST
7dBhd6/N0thIBEGeNEcx+LCr4H1zKo/9tBv6wgOH+aDobz55c1NrHKhQkwoaOdAF7X7ypBhBMcD3
rVIGnURrg0VTjxme7ECpuDcZMkEYYOiQuq8WBgiLng+LP8yRkQ+jmaNNwuqG/bq0zb08Xdqok+N9
+E60+Vtw6eABc8W+mSYTPFK0MyfzqaiDmxQ+6Uw1EfWZNzvkKBAF9ipQ97gGbC5vHfjBE8POrQYy
k3ZU/Jyq7kaeKiNkAT1uDm0hI3m1ssIXJY2POptcqnHTNV1KvpF8Nrnu8crbiPiWCc/aZnHmVncn
3zCzlqNhzify/U2TKy9xi4dthkZ+I4pLGLgXSRqWS5cR0qLBB0Fz8eVzyrWMpgURHm3qawfRDPlk
4SyiqyplAFVpuxTDDTMZX4AHsV1aDjV6MQOCWRnSphohKVcfIJGdcP1dJw3ERjDsKiqPSo7iszHd
tu0EYyg/ViUKiX6irRPoKmoHxQCKHWOObpUi7mM0+IhjkSZ5d6MFUJQs0kI+Z3D6VQMEy0ndXSH6
G0R91kOAFYdAr7O0lhUoRJnR+qa9VUNqcshL2lwtJX/ICmEwquVhjjFJLlJv4vUrNh1h0oWBThyA
CNyIITrhSSCi0EXvrT2IgUax/C5h21Md8tbl5TSQNVMPudcKXS8r+9tGYM1BGqVYCFX6xVtJols3
zk0URbcyOshD0zLcc81bKwF90IU5N72xbIfec8k4esYe9AABcAgP62USqOQece0dlsmoqc9LqzPW
o+4j6YcGFCYG46jvM6lrAoSe8f96ghdvUdABUSX01auI7136qcdXOMdSVF//IY9gpCC2koGIHeav
XHuq8kPVo6NAxGWStUhHNBdlug3pzedYn7P22eR4qrvo2GXAk1hSqAyiLSmVIpKNk3VI3ce7OEv2
CvD7iozNMt7wY0fR076uATHFaXEs8+eu9SFVONS9OOxgi77Owvm5Ev56Im66WbNSaeXIdEfGzTKW
stuIEXCs4zeHQgY4915c9wlpsmtcVfO0cUPltk7ioz1HGBLhpFU7MSJ5GHxDgUqJS/5o7CeOsBFe
oCRSOEHs4ejkGWLwokE2cgLml7R/QR1cpzK/w5pQpj+m2+7lR5aExSgZNyikXQX0cmWgTLPqpo6G
J392VyD1PY4cvCf11x4Fg07014Vv7OS53KbpI+AAqfrAlORW5iWofvys6aF2A4nm1KDumN+r5P2m
8pAK3kmI4rplogXcP8hAViLh0rfMHrgiMlXyA9ute5CRhVGpR2vmQwXLBvZgLc9S6ELYneBkTYUD
RPOQhf1rb+vDxkEGpUvTZ0UqxrBKma3uZIkhsmI9Ji0wYwewIGLHRj4yvQUWQ8GJ3f26TiCqIOiE
tSOGKGiyFQGydyXDEOSAqNOFn3tlAf9VNY4tKQHjRLS5ox9mr5FBNXQi5w2xICCJRLdp7XSGV3cS
HQ/UG/m8Gxn8uwJ3Vf4rS8sumPcFWEoUgH9tlwizZyRT93JbMx3eMdMEM6RDTKzNW5/jvW4nzHTc
lczYJ8SRNKKM3O90pc4aLOBF43KqGRnkH79ZB1W77mFA0rtcdo049OJYU01JnmRQ09LGX82ugNQn
yZtAZdN0io2G2qfm4CAxXqe2dTvO9q5i/2Yq5iFztha9sQptay0LPnMar3SqtKxN9jVTJEFtx8hw
N/YQkSDtmTmg5zSn/xys3ag6KYgTyBOtRby444Gd7FqmgTHrNAaxZ5Mxph1VK2atS47lq5KQryXR
T4aZa3nwytXixCgZ8lVbcI1yjUbNg5W1q8yixAwddMqNpbyeTh1hUyVVFexM9ihI9EMy+kfA2uzv
fOs6PU0yc2tDH2QAd3DwRHLTuwrVJ7kUGHQ8ynCRsPsd9aaQzTa/XaO8LrOfvu7XiqbBcsZ6BbAX
JjOtOJY4sxRV8441KUmNtYkQsQm7ec+O2TT0QyuA3Y5P64TwQU6wzsPxWoof5KRcqZJuVcsCU26s
5N/DfHcZgOdXbdCD2UluCW6itrqnZxWpOOIIbC6406ckVFAnj69shs451FhpFIvECo5hhcLCsTnL
5nvyby0dzighU+LlS6OMmSOGSxvjN3pn2ApLIRmpRxVKIIc5OvcyrmWRu2UtsxCEr700+XDOWuto
xSBeiqNMc+UxymAUOi7ylfJNkx3OaMJBeqIBsy+SiadwDNakP71BZ/FECIcp412yOOTjco7vrEFc
06pDMFPH4FB+6fRjoPGSakTs+lLkw0qZtYPq3mh5tCEjZPlhOoSM468kpRltfGrfDVJ+pb6WsbNr
7cusxSuZ9SuExJIVWNbDQ00VgVHYFtfNTai7d5i98Kt19iZHIS9ZxmWdwgMDC1nU2M30LItMJZtu
5aXkppOZkU/KktNbk+kUGWASIXJWOToDieaaImVdxwPDVZ/BRhp4GS2fWmQnxqWQppylmrwCfPc4
mCKKXsUx9wA8jrI8cnVsdu1saUixV4DE86x9mFTxIIzfTaW54q24ab6V4VWb6yN+O4RGt95xQHsR
Zy2q9wxh643AGyhr1CcTSrRLFHSRawmZMS8s2mkWglNl7jI/mvV3250vMTgcp2bwURxDXTmH6CNG
VnXJOGwZDu3kd2Ac+pL4Fs46oTfq8bODhkYKRJAB8sYnS5TMcFadfSQKraYge5I9B4rnUHP3auwf
ZECQIVh1LHqP5dnyYzxRCHmVzDr8eU0nIUVfUDYYGEZsYLpskXbaxcH0ZGDSxsjoxDj0IguwMqVm
5buQJKx1vaIxlZxMNwfeJKgVxsWQTY+tDh6clsaYzacw699w6t20AyC90Mn2pluQh1lebij7ivPW
raplOEePMpsCsIL0Tpv9qo7BxcrK3YausCiiftMV2Q12wBf+3OZ90Y12+/4w8Js67gd252K41VrQ
EWFNIC24TVJUDaEHIJSHmMLsv8eSCs4GbWqSUhLuOksS5sdWduMwH6ksTT2ElrsFasOgKzyqUXDs
2vyNftTWrv6/TeETJCV5S/YEm1l82FQUpdqSRacnEvUPffQ9TTAQj0jx3aY5l2WloWvueEk9nzO9
15Yy3haie9eC6AgyxTPQKfBd59YuOq/xwSshn7qJ6UHQW1wamXKSrUWZAKZ9tmVqg5TGSFvN99F/
1qvgGhPud+EzugeCS1BtHqqQWU7bMJZUR+MkOzVaYy1lOgUJFkcUg6Mw285aAe4OIrDhGpAJKuTI
471PL3NBC301ETymQsdeLHlhAOQJ0V0YLS2EatxUrsKp3vxK2DrUhWsneJCxUFfrR7eAl03naaAI
DNGfkQlIaFinzi9/yDJ84LxkVHPW2+4alTuc1tjnWVqsMGpZgg/1moShv1Byg1FS+yjTYyPVTwAW
DwSP4zjEP3IlPKGIceB2GzpFzwwvlzYtBESFfjhUX6Y+vORWiOmtav6c4uZGsI9zQ2+3kD/xKsQy
Fn7LoVWzx3yAp2k52yqZTlY1cZrguu1arEM//fXSAOfttdLaufiUqtHecpybJrb3StLfA8Y8MpF9
HZDK/VVzDxDGMCHjuJDJwK+DGh1P7OTPalvuEVCa1jg83aMk+GCDF7zq9PlCl3GZKAbUt2Sv1Vhi
0pnXqaFboIWy/WEYIQ6c6banoJXSrQkpd9ci6q7IJhQnVRgP71qLX5zs5xH/kTlIXHp5pQVyfFL3
bgCzxgEOszAsC+atf4lK+Kwt+U9cAXJVEK/NrLWmBaumBLIi+DdAcM9NM91hYMaqIVF1xiK+UVz4
NyheHOtOypVY5nukmNum8+FNusoCyuChyPODP8ZPQ49iUctMwRRctgjxdjL2pPg7KD6/gokNTV5u
QruK7mVFlQ76JWC1ZBV+FMypz2033CHmawPub65lTwn6FD0CSlNZGwFlZa6iXpCDY7dkM/11jgDL
RqFPcC6XXf5BAfGm1FgkFflLP8VblPFQza0YXroI6kFF3w+2cagJZp3eOIsS2icimuUmaPsPxW7u
I7c9+LZxbdEKGoS7nqjpnNS4gUm3Af+5kiuncBBpNhvnaKiTsxoK7UdhJzdxVC9bN9NxOp1PBm3E
IQyYzFVrWdugxP4cWT323xSuppm85mO3dGh1Dr1LTWh6oVECfswQMdHQtSYbMUEbatJ0XNNhPKIK
gkYV9uRT9DjauoaPdv5YxUCFACC8gd3aNw2fVyQx/kB99iRSZQ+n5mEIcPqyFZSZrGbYSCMFFIiM
iw9GSKuj+xEs3yIY6JLgIgILp2vjqyqEC5kVjU+t6GINrMUfs5s+pvnwnFm27GkgKtswXUb8OKI6
Mj+EiWmfMmKcExU/cgtcO4iGextPFBAwcJLAdywiIAMw3KBF5M2hmRi2gW9DerEqnie7ASqdPRR2
DZBoYIiZqzpQ0QoftjlMscUUTOdljHds99626nhbRTNkadBBjDxsVVbOlvvhlDBDQgGxppleDWoq
wMkW0w115fTzWp/Mi6M1T7IfJpNiExAtGX1/MJF4VfJ+CdzNm3Aoc9xkM3KYMXKmWUQ5LFvMY5UT
2lgWDpbSmrlD0Rqd55arOoBtUh1BtDx4RKt3E1jqtIys7Knu0ge7xx0XdwJo8ABX7BplFOIn5hQb
/vcUh+6mrhGuTDgSFWYKAWJfAkoLFBhm6QnYQ4bBokHUmwYRdRi/HQfO7K7QjM3kiDu3p/PswnHV
MnRVHP3GQJccTOYWjxw6lxmvvaFuyUNobSlKgA4mc+ncwonqPDAi/lLPKwBvSUvJEG6wMscnCIcb
JvzZHeCZjcZRQTOB+4ZLwfCty0mjivgwOeVZx2+nxUAg6S3UkGA3zzTYqWEKg9Gez1mspwd53EfD
cMKKxFmAQN/1/APXMPKVUoAnp12cQR1by3M18NEwilt3WMs0S3bE4FLswC8cAkXZjAUdxdHNkHYN
d4Po2RXJVk3HrUFqLe/I6sPaykrODel0oUxQ+Vyvo8fhB/l7atjHwBy3ptU/mJ3xOmYo6bsZAGFS
kM4NjgFMZslnDRfBDFc7U6mxbYcIL4dOyHjhBL7NcC7zB6BuUoeph95y1VhMWyVRndXziHPMeYr7
cFnY5Ub+Qy3Tn2Pksna5KjwX5Qk68fEpIOP2BWmrsFEhoDkV25Q2tLLxQqyu+lLSDIlGqNtUV6LR
6gNKxg9d7XabHKEy2N7hHjuKdIGn0VOk+RkHIJPZBg4fvQQEw6t13HQ5YLC4PGhTHWwBUVYXCoN4
k0UhWVoXHjuj9Bo1+klcsmUHubmIyF41vdZvwzRzPM1sHlrEnlEPUTwnxYhNd6LrPIg+tN6+nVUF
2Qe43VJJEbub59wvUxQLq0Ov6Mi/Nw5ui+zkI93HdehU10oT3kiJkFqkz+j8b6NquKRIZmAKeKpM
/7XQqYgxpQLx7KsPiTDuphTjv250KMM0XEDkPoz1ArGYeYs9JqAcB9UgyPtXo4rCKfnMHXbqmCBQ
3qrtfDNY7plEgo6waf6YK8n07/JLHXUfTThsuhkx4sgSxjJ15+EsZ8l1QD/boovQ8Ukg7de9/cr3
fE47xGYThL0oePFoV14pjNfCbnBFJPVfm5N/rubwEEfVDUFpp5XNuWPSJfu3DvOgUE3zDZYB14o+
MxLUU4zF4xNnKkKyIyqzLR1ETb+Z2vYdpgJCJcaHWoWHJkZG0YgMprxGugSlB+JGEGrCWd9iec7x
wegGZ41b2m6IKeKDlEA1HgUyljQotgr201MzedA3rmRJJldK309rP6hJX3Cs1VIY6xOFwhSqt6WC
zIBFtSfHIuB78gWGRTcZo3HYFfdTAEGbwz4emCVmSVptGylc3+Xg8/QhWGd9eEz0ZJXV3XOep+/8
stvaJg3Bg+Rat1Skfttl01Y/4xgnJDoH2pjs0Ls+Jb2B41RJnpFoQPWm3DE2lQImWSl26jRe4PGD
1+dRLXx7/cqz+O8o3YpqfQNNhlK0344zbTY2sTkg1xZOCvKiycHJQ9KT9r0cGOc2UahJ7AwgAhTe
GOblrTj7uXqsjfY+6xhLANd/Uixy4ZExucaZDZti0+cwGc12m7vAqqYOPgPAMOOk2VqIkHywEyQt
g45kWiNcLFG7XSxzDPnTwiagfyb9EdBo2/o4Hl1VQSIbfO4FY8d1WCDK4VBdZDHmXUmGsMsQE/dg
YKzy0LwhtjKKdKQdFwQB9IyaCJeDRqWIzZ1XYJHwaty3hFbQFNr+YszlahgQarX7ETsNMy13Ns+s
X6kiq3Y+oK0H4BEYzQ+hp5sJfG31KZriH0pi0tRItI8+ToGeKRa+JtWkL6KSDrOScZrJHZ7o4dnQ
ja1e0qbQxEgnTk0wr0D2NaRRrhmXMrZf27F6YwD7FPV0wcFdnqLAsRfQd61Dr+V0GGVnCYNBPG+q
h6KGOaKJjmBggidoERezq/Zl1o1wATTIU7A0zPXwBifeC00KH2JLZCHColQU4fGHPEAxm8sYh6R0
0coy27RTurYaq2emOtzbqJxcJVZcXfk2esCaA3UbNNCP3BRPDZm032VHBpzPwOag2tvVNSnwTY3G
Id0EpZWaRIDDZA4719NLoNmz7FPf9FSaYU+yadnDsOy77rrVu5Ne9CjCwTqFlXbHW97pUXU/pg4d
nR6TMlelW0yDMVW1R7MBRNwyznAdNEDBGDqkQ/lj7NS3VOobGwZsT6/bj3zmAkr6UOvRJVTiXRe5
l4mp1hQqq0ah/qsVk9iOhilTPVRiSlhgsWntTDyUAyJEXqm3aQvWzO+dm7SzjkjcnnO39hQl3DFM
Pc7YLEnoxzVKzQ8wlxD88Yujj6wm3mH2lf7LJS1a6R2dKMB3T3FjbcFdX+e5g1ZY8ToT/ztbfR4s
QedPPXCQflh2dxcxVVhEEAx63Z6YV9jXfhptxpgxs1OhwMG4LE4RDCua+7o2f/5aayKtVq1eOMiC
q+fRMDy3Z7QACra/svsGU8PYh/iXv8Rd7GWpcigcDRjCDK+jSzM6EGGxQmc9X1DanjJsQkA+j3ca
rukLdQh+VCPWrkabXkE545FV5cFO8niZTsZrhJXzUdAoRPthG0DdH/MCvAiE9E3tdP26h95dBCBm
bV3HXjHP900hfuY5jbss6VW6viqMLfQxCxAsbjzcDaUxbjrNeMjS9EepI+ncWk7OwhZMv+pwBQ/M
5q07YI1HgaR/3z0xCjgkjr6bpvhM0hOegfV2sIO7Z80ff7RjudYaFe/nfEdY9ZQB2SXgKgiqlSMH
VN7g1zQ4IDYxJB0fOhQyFmGmmW+lM6anPAwgTw8zO1soKB8KUABnbAKEF1rIHM5S6N1OUlqQYkiw
L0prTLrmylrjzlC/DuVk/IzRjtnXUZXepShLHCr4XMnSRKIOZLJPmG60jk9qJUw9sKOJ57scr7lV
2wWYkaA09F5H0k2yjKzpWSRFCRQG/I2FAQdK9wH+N8ICBub4/i1xf5BOEMqJgDg8Y63DAJvd/GQa
ZuFN1RzcKQ7yAXqlILEfoouJCk7MKLRCnhqkrls8tEXdLrSuV56mxrY2OAgGG4tfsghde8fHuG7c
DM1SG6wJOH14hmg+MMsmwzPn6T10B+b5Ghqsj3RSN5YbvaiV/zGKEckmSjKI1KsQzqWmdfuAKA29
8aFguBAPzQnF0YpoHk+cnjU6GBHjx2HbwsVF7WBtV8kpN1V1G9jNK1T295gWOYTUM07AD/T+XoQy
3pAmbHtNeVVc/a7LoNOVjbD2+txmlwxC3jW/Lrrtm/6CiRfyjCnWBSmCYa4Nb73U+ns2SLatyRig
D5Ca0jDCGs/X8bFwIyQu6cS65OcL1UTrFZXJG9eAS16UhrHh/zDIS9zXFpviZTp0jyDPAETZ87Uw
6+eYldL2yeNEtwz+24Pew/XVs00l8k1q2S9CEBNtKU1FOx4hIzCeKYMGJtb9DIqbAwGPXlvHKoBp
s7CmgxNTaRq2uhrL+HrU0csqB/hDcS9OrYU1Mq5BSUg5W1mZ7eW6SoVt5yjK2PkhiOoKN1VH9u+M
Cs1WWrMBUtQRDsrAe35oncuJ7pyHtMK4wDyqfgDNDlwKiijawm7UC+sEUn1irZyZog8lKTqgMXWX
YzibiImEH89e3di3UZkferVaCqS8QkE4Uuv+FqnFDVFpl1rlXWbnL9PYXtxQf27hQaFbonmiaY70
Km+w9975vKtBIGjSZ+l4tvB+IovOzcVIz3wrBm1pMfGiZ2JtEB5hVlnDK1Ez5di6xVMOaqOFQODj
DjxXwKdKi58DV75VBFZq/HX09K8chDyN1Dg4hf+AzO22jCJiSjqd0sS+d4Lw1PGSFghyzKjRYEAG
oRt4snKndtadHSJ8Splzb/WqWNtKhaE1/6B074qqQzSmrJiST2vRGgyGaHEk6XFs1BNE7o1WiAMD
Tbr/Qv0Z28p2BBkGSJIlDPKO5i85MW3IsrP2buq7kCXCFVTBk1CKj1wx50Ns5d0yaWmHiHaH0MDG
cnrE3GBlMwup4OD59ZOjmE/mNLy7LcN2LUc4u5a67y0teqEuY1RHIVZLx7XiTs3DrT7NW5SAbjSA
4FfYIZ3nFlUTRk75AgQ02aGoSvQeLWiGWXQzmSAXw6Ch9zodlcpC11Opf6Q2cMYh26Y2JEI6byCc
VP/ZrIcNPdsnQukpVHqAaz4vTtFvFYSyJ9ztClwSEZTfTyYjeDllNrVYpRiMd6wbpiOtz1gI5GE+
oMdh0EpFnjFl3gGUzKYLletMGDHIjoP7aGTSG3X1ASnwYydmyNYtdNimYAwT1S+oOM1X+Siedd2+
LbG2XEAeOEt5n3JS4eJmq0HAInBKmryTjf2Hu6FTcB9l6IAB6MY6QGGeJXixUYLSaSFeYELjiVE2
zwiG7JOkv8ujCGRpuBeV/ibG5ilXnTuW8GOfMcYyfQfkrEJkmJzT/79QnU+Qz7nULrmrp8HZQtZz
lo6G7uto1i9+kwMFiAcVwF7JQAWqJIFReZxqQ8EzALkd4SPG+e9//ef//vf7+F/BR3Eu0gkp5H/l
XXYuorxt/uff1r//hR2b/NPdj//5t6JDvzMdVRUqf/7+eoHDyV/S/qMNBnXOcLT3rPoY2uXRZfha
tdrr91c3//nqjv33q9ORtimyK91roF5jDUe6BXFv8WcXl4/0l58+u/QIh6nUGSHFz6XdXrrC3v/Z
peXz/OXSUWMitZJiQ+lCs9mGhZFvDSjqq++v7nzxVoy/X13RMhSxkxqt6xTBkZ46XU2a1WjbIHJ9
5okQnL6/0VevX//7jQLFV/24TnQvaLpTNpjHuC7+8A1pf780soqdPpah7pkpqWPjKzslxVbp+98t
l8c/LErn06K0kW2KdV1oXpH5b6XerUL6BnRdtg5MkN/c44t3Y7t/f4BEYau5htN5qNamSPRiZUo4
//73f7GpbPH3axsGYio6tBkp8v6BxYixnKcUHXMi2+b7O8hf+Q9vyJZL6y8LtFeZWuRdoXlpKI6G
Nu9KczgYjk8zvaA3FW5l1IOOuPv+dl+sWPvTPma6QG0cWbLthRz8hEIrZXytVODUM2yLwtvvb/PV
N/m0o2sNGqgaO6VnqIWlLtGGzQEzprOz/LPry/v+5a2ZjsX0pahLz9aSn2mOtB22g7/57ZrcVP/0
ST7t6jHpBH0M7J2teNyLrAXV1SCFPxzyKr2q9Bh0V7/h7PBSBQSvzzwiSzhI/uzJ5I/6y5MFlUHH
2kkmDyTMCblttKLL5jdP9tXH/7TV3aQtbNOIJnC0SGzU+bJuYT2lyarCn846/9kDfNryak+NbhjB
5Dnsd4wr6mjdCiyfv7/6FxvS+rTZHTTBKr1RRs8JpmjTWkZ01RuzsZvctvvN2vrqFp/3fFs59OO6
wesIipCUkdSY9HuouMlvPvFXN/i05fnCc1Wrbk9y39J+xFW0QXPaaa+/f0Vf7D3r0xYXhp80rdb0
mKOBYR3dEc+6GROV76/+1Y+Xf/6X9Rn1GroiZsWPb5Xg6LRWsY6msNrUDQnqn93i0+ZORNxWltF0
Xlyi6Nn22tZmhJGViff99b96QZ/2d+yOWT3UWufZ1gS1r08VFNHQrvz+6toXu8z6tINrhLkwW5lb
L8wYbPprCeyJM5C/w7LI5xWMQ7BfQJaSdenEV0o7X7EeYKehQRsBddWXKijF73/LV0/6acML2IT4
t9gZKmvqxVARzTaLP0sIrU/bXAkakfRBXXlMesYV5RSGXcb0u23+xaloftrmSB1bfm9Dlm59H4Ry
xPguCJAWg1SHWhCYvGJ4UQw81fVEuL/5cF+8LPPTvscba9atpCs9rE2dRWGh4CoGlGj/6FOYnza9
0Bywrg5nepDPYmG2wOqyPHOvvr/6V4vO/LTp88bsYw3lDE/DrraYXgXZf0e+RSm1E+GN3rQnPzwW
07ysIoQrnB3KEMsMZHQTlNvGMHcmc7/vf8sXEcL8FCE6pB2zrudsjufqmIh01/vapZQKsd9f/9ci
+Ifz2ZQf8C8hSOiqakyxVXiSwKki4pl3U3uFPF8tTu5klZiAmDYSA7SYgwSHYsjyqFfOKYT4HSo1
6E/nfUJnAB+zDx2hFygn1U8bGBNNPTdIrdxfJ8I3mHZFnRvftTOnzm4a5rG5R2pfpXeHqFSGzLnL
2JCxo1663GXKexdNb2uOxw10ZrPaAEC3wGKOxhsSS5F9LsqSofBYFuUGPb+IkciAxG4PT0PVHazf
0BPDJbMNR9mXTAOoYgn+ECCJH0G+RRGw3wELwwAnBBhjwdWsdnn7MuZ6DMB1ngfTh+MaIrGFpfBU
9a9ZhcAEFmY5OKTfvPl/TozMT4GzBQpUWGZiem1hAjmI9cqqVrRnjXL1Zzf4FDqR024bN5kMz3Ap
zdEQnKiglAnXgT+7/qd4yPstaTOFhodrX5etOwjsa8qqsf1NdvJVCPkUFG12dYYMqOY1hj5P5yxX
Y5WG4IRu5W/y9y82l/EpMKZFgoYLICsvj1B7ghhjjAwf6x61ozIO9Ic/ek/Gp1BIp2wyDGTjPFzE
hmrZKsUArLA2h/A3ddUXL8r4FA1hwZoGKhWzF6CA1e6a3IYLq5c6wiXfP4GMe/8QI4xP8bBKu65A
Cgzcu4ZPs4pxBRq6OCk0ECGWviHq0/f3kW/kn+7zKdg5KJS1ja0yZO617K6uM2xaer10aEwWIcyh
SuAHluMKGkT6+Jtg/9XLk3/+l/hXxqGBXFIxeYNvpFszBuiE2Mn99w/01QL7tMd9FfWF3q51L57y
GHlZSzAmwBoLMkWvjeiRfH+bL5Ik49NOR7pzCFhOuqdZmDiMXYOhsixOYWG6AeMf1zy7mVk9f3+3
r1bDp30fJjWmcLkYPRBByi4uIxzShwgUXVE4K/GHj/Rp8ysZGMOmwemvUxXENJiHhceynkf4lpaG
eahr7S2UctbfP9IX30n/FAiA2/mlWdWjB2xGbKOc6YGDmvFew2Tr5ftbfLHO9E9RIGAQPE8aLipA
CZIBJI0T/QzjrDn82eU/xQDTaND0qogBYedH3pwkETiVJEwev7/8Vy/oUwRo8tFUtawYPHizc7cI
igFUIHyV+dxA5nF+k4x8dRf553/Zi07a12GnA7lliDKui6B1nvPWAEWfWOrl+wf56jN82u6w4GCA
g9fxpMTtY6JbbEhBW2L+TTiRK+YfQpj+acfrulG7GYroTHHXozkiYBX3qldlivOE3bZ6iXDs8/qu
lkabxfL7Z/qqx6J/2v9pZZj1JKbRK93smEQ1lpAoem0wuQGKxxgUgX17N87NvuqB5Cr/x9mVNMnJ
K8FfRAQIJNC11+lpQ8/isT2+EF7Zd5CAX/+yfZpPrwURfXJ4DlKrVFUSpaxM6U27CoyMhyxkf5Z/
gs6sSk4QlIErvLPlI1gyxl8wcSiBLwZaY2WJt08G4in+53kuByNcR85ej7bNCi8LBsQGQIz1g3Tk
Ia1yP436lblu5zfiKV4I/kA3HKZwPOdo2f0KbKiJDkcyfo3HGk8RyK1A5NxjNXzp/9ffiTHLIs5b
cjYM+TODRnwHZM19Qyt+GMm2SufcIOcKX+ebypL2Ycbb24qX395u4ikOxyFJZjPPJufGRkd0ZTZI
BgSMV8u/XbcBijN5EsTXU9iPZ8htbMPJ+0Xm8fdgtEfT4cNdqYaoDzxlMrN5iFxyvjYRDEXjdxJK
xmDeWl7C7UxGXOVAKQYb3y4hJ+cIbSumoH4yFX4EENjy8BoLucphwqfG9bKGsXM+cCg7hwfswN4B
/GgDae379thVThQBum0QhEFc0Yrtp5bNryDUWqkZ6axzXdaHPF9Df73FEY56MIjWLmCLM8DEkeK+
CubsCXyty0bSzaLEMbOgTt+6DqKLNu9AR73EtH+7do/dN7wSvICueKOXhOw8d+6lRkM92qXRFVNG
D8vj6/ZYiWCDhYkF8lr7jOcYiIUC0j2H3whlDyFad5en0ISxq4Rx7IIgx6lmcs4q0FxDr/ZvnDsr
LqobWwlixxM5A+R4PENgBhk77txdO+Pis/zLres98P/PWaK+hQECC1LY0MNPt7IfPUQbIXovPieD
8dCAqmtk9QPe+E/CBvySk1/Lk2ocSn0bA+8rwBdTNZ4pYYDpVoYJPUevg1YbqsL3TaEENlhKgGIH
BwIUTctX2ZnfgVZ8d3N35equ2RT1fSzKAdcC1x45D6M4W718mMBztPzLNe6qvoU1M2UTnwQ5d7AQ
hJLsKoj7wt0Bz3+VuYTfLs+j2wQlqnk/dqNhYRPqaaTgXWDdIyuIdfBc21iZQrcUJbIbPKF3GSvH
cwjgDvqcUmMHeSAP7Ep1tSs7MPssL0W3G0qEWyjtdVbRTOc+tpwNGpIkOlRAOro8us5QSnCDjBDg
9hjSRQWT6TlmpMVjfTUAeQPJ1fumUGK8d8DJJQEDOINJPACBzmMN1goespf7hle+AXlrQtqHGRJf
eiZ/5PEEPiqKpkKrQ9/2XVOoL2DozwAIeQzlOZ0L+ojmsHjX2Ql/dB200i9PcfuLgFAlpC3u1A74
x+0zAykVdMbAWLoHzzuoHH5l3Ni63RGPF8tTaRyKKkd2J93ESbpiOmclGBQd4SYPhs3bu7ANOGn+
e2oXicmaDrTb5wTUQD4QuEBCQZ1n5bdfR7mR0KkS13ZDcX1xsBPmIKpd57ZXcpKhPfMK+iGVCQ3A
ZRtpwoIqwe0KGYNznUrkj6g/5Ay8x+iqQufkNLQr+UO3DUpcm32bQ5oZDPfZAHAY+IDiKxSdjSt1
V0u3BCWyeUNmNGi71pmUQYGGJYAbQGj89cqik7f9NirIvjC/XCnOrv3xDcC0HkBhoNbcZO7aR5Ju
jUro54YAaW/pWOepnEaIRgEF77Bk7fKgXaIS+hAkj1s7wfChDV32X6Cl3djOSxGh9RmaZV7sty4+
O6Z/dCZYqzvRA/rdayq/3OUl6pNZC1AHb3sJ6kk0y7yYcwsGhCyBzJVrh9ZKgtaYUH0ic6fBdEHe
LMEmWU+v5dBHfwqQKK2sQDe6kgum3q6mDEXmM6XixUiNHy5P7ru+q89jDYsl3oVwsqD3HVJSznEu
xRk5Ye3kumbGG6lAffNKuXQaBzooZ49XT9QEO1A/sP1skgsufD8GG2x1HWTq7tvpq/0+fItQN7+q
VzTi7BQIFHSiorfP4MaO1W1zX8pRX3oAI62HEKQ6Z2i2gXyBxT9lWx47z35bXoLOXko+sHM3tNF9
Ls/gsD0OzmGu3DP+Aep0A2padOePd/qUEvTQ6alHA0QOZw6+++OYtWi7HWm1Yiadxyoxn0JVxivN
aDhTFmbnmoXvgynH52UbaQZXn3raUY5NjusP2hy76uR5afLVwcG/9kxrXU1ww2fVR56xy2uwgeYS
OpZGEVijKz5BCB2CUxb6ZmpO2FsNrvyrbnC6BYk1QMGz1RdngzG+EpW6FSoBDw2NKaR4qT0bg4cm
Nui5gaVsDYehOXLUF6BuAoyiLJk4i6SD/AhoJtBDVp2sJr/v88G+TvwhDOuK5ugiluKc4J0dSrcX
00jQmEAfx2FceV3SGej69w9TCERgkclmOKNrNt8XFSiFILK9dujrLKQc+sVQ5YUpBnkGzFkcICcE
ytfOykFVDFan+3xYiXPIEkC7wm4k8iLp9kYxgD3FQ1vQ8uiaLGIrwV2FIu37fhBn0EIFtQsue7M6
F3bypTfsIE34iUOGcWUuzWXPVkL9qtQFpi4AAvMc3VcurOUPwnH9fmTebhx7b2XLNZuivusMEAWQ
Ioq6M9RNAlB2/K2z6aGw+Ndlk2k8Sn3TKS20eTUZogLqMvGhbqthK4FYuu9+QJSA7gug/YHYQRO9
M1UBgdr2Q4YOsPsuqeS6NR+igfPYxNk34x5coiUAEu9yN0OGdH+fZZRwBlML5J9a5HJo00E+IoHW
h99bDSgIl8e/2uBGuiVKLF9vHyzsUwFZ0OpnUYwgUWPWESrHDyy0fkd29mt5Ht0O2/+1kudkhIGh
FdzZlKMxt6VyR0P6977BlXg2QbdQWBJbwFOH7NFDzbaQyWUrGVX305V4BsMyMdB9KM/oMy1P3CjA
5dFI87D823WRpUSwHGzL7UQmcUE/EBcdrckMecXG637cNb6lFNDBzJWhKpwgtKLxkwPKO1lEgTuv
9XdojGNdk+AH70dggYM0hekrUpT7jgioAzihcZ/p/+HKPozulEkBviK7P7vetZNBgB0tmuhK7tT9
dCVwCzpkhiz5cHbwHnWuALsEbLqS96WFfx9kH346RJXiJIL25Tm1PfPQ4RHgiK6ytbDVnDHWdU0f
Ri+j0hwbUKCeG+i+7JNQFOCqTi5OHCZoRopBUNJBox7c8msT6urElhLAs7DxNe6aI0iI3BlkADlk
w8oE9ENxaxlHlhDQlYLT4dPgGqIFb5g17Fppr3WaaKLk34Pth/W6YDaqmWP1Z5L2D60N4dW2ukxu
/LwcJNctv5EF/11GPww/TIWTV+Z8ZaRpoTrsgiC/8MBIAX4rWt/pEEqgo+M2MSmJcTFD+SfAa+v4
Pg6ifltegcZAphLmvUNIjd5rfH3lAv2HDHxi+Bv4lwC8XjkqdFMooU4k9BVTcHudC7yBGsALg5zo
yYZqy/IKNOFoKqc0FH5qYvYopydsRnsjFIIOjiXvw/ARUwl2NKYVfe7iFaXipfg7dKT41aLzfn/f
b7+a7IP/eID5V6THhzwHZfYvQCPmEynQa7g8usY7TSXYocflGV5bozRgJVugz3+mbvcKmojvLYSR
VjZXZ30lvOOQcwOPC7jglU27ScmItsrpPs83leO5Sh3UCnscQU3jgZQW6D1wBPSu9XPZPJorjKmc
z9mVUaOGWC3ERR0QhlkT3dAcSo9dTkCk7kxXip2Vyq0uBJQYLoHRouBa7M4QIwhBII0mvu5HC2HO
X8tLub0L6Gr/rx+BFxzSNAMKzYVRfS0Z95uE0nt22MJzlzL2fJVmKiJySYD1hZkSgVtGs/bIfdNH
Mbrio1abZnGEB+jLXE/fokiGGxT+jhDF29tj/3nZOjetjzkUH61jSF6FRoQ5OjwWEnuytygJke08
kGjFSDfPVUyhuCoUxCl60i3rUtN4ONUQKoW+UAJK67SYD2hcSKGzEF5FESrzHpfCjIr3cqjCO01n
zpe5jM+E1d9A9Qq8eLtS477pURhe8VjilJYwa9FfWjL1X0JApUA43q1siMZaanGX52zwHLfpL9Vg
dXu7RuMZjxhkGYD6PxZSgOyKQufTTKvqbdkFNMtRS73tiGvmRN3uEnsgLk+ibvxkGTK+B/tnmWo3
RBwJEN+bTXepw2iId2Pjsfehhtbqindpfr36IRoRu58q3hsgpvci0PQa4DlMv9xnGeWAY+DhCfu2
ai+OdGzUx6C7N+xsSaBDtjyBJvrUYjLndh1B49gLgK8/0KjdgGcd9I7Rbnl4jW3U9gk7ZWyOcam9
jNZkbjNXmLuGgpxwefSbZwR2VkkdaSa9NCosL+DGWzKfKM33lfVqiBeZjCvfKpoM6Cipg1W4rURQ
ow3mFKjxOXyCSO9uZPGwKYeVi4Au3pRckZQehx5WiS0wCwgekGeKFQHbW4A2lJ+ECwLZMXRWSj66
DVEyh1OC5RJEJEZg0BgqCJCMR+vR8m5ohlZryKXNR0OaxAhiYT+O7vSSt+7+vqGvpvtwE0uGEHSl
Jn41KwCWsUCtEa31RGsCQO0OAODJBeZ0NoKiS/YmgCuVKP7UYGC875crAWymTMRVbMIoBlSF4hg9
JtDYbO4LALUsnBOQG7cZNYIumX2SVg/zDMKOBM1rMnpPhnElg2qCwL7u+Afz04Ezx+0GI7Bq8P9M
bX8YXeOI0sAEzVO2vc9SSjALwRP0GThGUBnyDbWNbZRFK6exzjOVICaQp0WnMPa48SqIb9JTWqx9
3+jcRwleNnQQYffwqwF83UbDZ6v/0qFyvmwSTX5T68ACFDtUeJMRjDw/2HhUKNxw40KPE5cYEDIu
T6IxjloEFh5tpzlEbJHeeRYt20FNdu3ipbGOWkWlvJkKgebdoHKot5nl+FQi5Timu5I6NQYi13k/
OCbgZkYuO2ys64KofJgf89A7NWX01IN2NxIgbb7PRkoAMGpHGQMOM2htucWhs7v6//LQOhMpbs/C
FlQbKecBxI6ARKApxA5z6x3dbsl9KUiFv4PPsmmg+QovqsYHRvF2C+K65R+v8x3F+7sMKATDAf1I
75b7tgRZCycrV1zd1ioHFZkN0lEwKP1L+VP5O8ctHYd7DaEluvaqpvn5ahUVHY7R0IbCCKYUoozX
0xCUymtvgrdra5apFlGdLKK9kC7HyTI+h6OFOuQmtvv9UIgHqJY+R+4QQEwQ/IJy5Y1TYzO1sNqg
y4lXRdqAt7KD0Kf4Zg32m4PW1G07OTvIrO6Xt11zHljKoRYjunoAuFvI/xXWNrXjaTcOUF6Iiqj0
+/59eRbNvUittXYt+jNrtM9fYpedOcn/dGBpd3qgSsfu6PXJi5T9yoJ0UynxTXHeW5Abri+yNIJE
EAiztNu8tj9FXf8AFvsgddZgYjrbKfFOoQw8i8StL5BvfIrK/JkXHlh+ITY/4Xl82XI6P1DOuyoL
wzEjU33hNKp2s1e8WQxE2FEuq0OE681ggkNueSpdCCkZIDeJLecihstZ4/DcZxFouAyzMtLdHeOD
n0a5+aEjx2Dg2W8vRtv8Ah/OvLfwKndnvCg5pq7csXacpr44gBx8A994m1dQ25XUeTQG6PQyxpAT
lheicTG1lBuKfJ7AV1Jf7CoB71k2mDvs0uCndjHupisfNe3rflPM4GxdnlGzNaZiOnBYGNHMaH0B
imoEDNtoU+iY2C7EUO6b4Op+H07fxJuEa7QGTncafU0oqEZ5J9euDrpfr+SYBKpH0gub8mJBP/sx
dan1CU+84dPyT/93A/m/twHLNJWbgwvxDnueQ0Q7/zqWzzwjD9Mw7t1x3EHQemBfG+u1KQ+RQU+s
aL7jzr4jRbIfnFcKHTxH/Lje90Y82GamtSX0lMfGZwatHNdEswaLQaa49nmoM8T17x+sXNcZGHn7
CAy/s8WRkDx51fqZV/BdmlRhKumIMOj2hHwWlz6Cc5jhpTWyI7jMv0y264Ne+23Z3pqspxaLI9vI
Cxtyh5eOJGfZWS/o7XoVPDt3LPm+PIXOTkomkmWfmmXRgiAUrD2gpYXUPFgOf943uJIp+pYAdId2
1AsAWL9CkzxZeX7P7za5Wh0eBhRgBOggLkDYJc8en6Y9tnuNvOrm/mJ0JQlUnYAhDE+g+NVBzcEs
wFqYgKV2T8LCA9tw1W8bKZyvd5gJsykZoaqtfGodCMzVHmSZCyeZwDoI0uvl0a+x+X8xi9GVlGBZ
oGyAJu90aebsMwSInocm3Q5s+L08/E0fxfBKSjBiDvxCj9O4KtOjC/TZNeBHr/OtGLKwy3P8e8q9
tQYlmmnTxMwSSXzJwwvn+RZ5Yx+Hv5LiBAmi3QwpDQNE2KPxLekh2lnKXZ9B5HT1I1u3RiXce5CM
CyFDeUmd4Qk91/saXCEk9r6xLrvnmwxmJP/NV2MzgLB0NHjQkOkg2/EllRCRTUAUkuOFxbuv3IR5
lHjvk3kAB03BgziBr009BOATnt9VF8XoSsCPIH3p+rbsLzPzPll2/eyIbiesuwr4uNbw/xoJWsRk
hCIXaE7bMd9GSQ318yJc+yzTBIqnhKHtUFwy2Vxe7LB5Glj5BVpCYFqUz8tOrHEitdu4guUzK8XR
bEr2pwbMa4sWLwhCddAvqNzV6u7NhA4bKfFIObqiQmgjXIrQNh+kjCDPbkTRSk1LN7oSiBDFln0L
vtgLK0FIzvEGKyC0ely2kG5wJczSXHTRxOv0krnMPiYGSJiLmHYP942uRFjR2XEqRZxeTKfyDi0X
+ZHU4m15cJ3vKGEFnUIvLqs+wUnXXIy+fpiF8D1zXskOOssocVVTcHyAVCm51Hl+GhPnHXxIcuV8
0LRF8P9rKy7qvJ2Fl1z6CXS/HOp77IE4zs7wkh2N090MebM5t/cc/OUFAzl5+gDBhtH6hrrvftl8
/3qMbyR4tfeYZJabta5ILhNEZfLmBKYGO3wqJZTC8B8RlM1pag528tRX/hTJAO8LD6C82Ahj3pQh
387FL+AytwQt/P20tbJhM7ivUf9a9jEErl2oyP/JM3FldBva/tin77PzTcr3Nnwei/ekfPXcbIeh
MdlkfZvxeY7ZoLAFzaZ5P4JnWeILh0NNZMo+TyTeQ/7y0Lbhi51BG84GW1wIVTQANfJmMzaHfoT+
b1dfsAiQHm488hgaf0dxmcin3obkAol3AhSiYdyesvEwTKfJqP0oc32jHY99ZYFm+d+PbqM1Qi4N
+RhX+66vrPKG6cCB0AJzDLGQwgWRuj3tnPlrb17Fsn8YQErhF2Pz5xwKIVO9IdYvCfrJCvQOdrRW
FNREikpT7HYJpOSSKoGAdW1sugHyRWEJlN9Qgg57xZtu33jc69Qf7v6dXbcQzjDjSxuj3T+E9GQ6
zpvYsz+FqetbEKRbnke3FCUZQsrAZR5voks2Qd6gtyH8BcmtU+uuEufqZlAyIgjbIR/UzdFFOPCF
TCSv3giJCFbxL8tL0CQWtVk7BC4qLSmWkHAQFUVJA9kJXju75dF1P1/JiqB1G4wZ+IdAcLgTFK+y
naAx2DSzbu39Q3Oqqi3bLsAhk1F0uM9U0LXIkkBS41OeSd9lZGWbNVOoHdrgUZzzKq14gCbLh7KO
HixXgDmy2Neie7nLUCqJsRBsgpxW4gWTHbZ7yCki51gPBvScV0JCsxNqj7bjJEVmTZUbMAcpsJPP
JEN3mKxWzifd8FfTfYi4GuQ3kC2KoHILmppNMwrv+t6FXOZulw10sw5kcnad+MMEwLpwpxqNMDAE
iASjYv6VlTPUKFwIgwyP4Fb8CXzpWtOCJiiYEte1U4K3Cc3ageOO3vch6SBOCmmAia9sxu0aN1aj
hHVVm1Yt49QJ+oYfgEP5kTXe2czI32KuTiWelratCH1navdDxv8uW1DnxeS/FgwhKWXIfkTXRSbf
ksQ4ub2xxTPZQ1c7K5fD6zX8xiHOlHAneEZNGYQ0ApKDMdGG3FIKXYh5OjVReeiMmWxc1/vqyXYN
aqhbk3ItGjozRYxkMpAd/2Xy6egxSJNOXvucQEltJfw1vq12c89zFpqVd71zSO/cjuElZOzVxKvN
8r7ohldKDQ1PS0dElgwghMohPpiW+S4pY15DTRG4wJVF6FxO7eKeGs9DgdvpA2FnUA2fD/UUHsO+
OsVoXyvQIZ2N9Wsfl9vQla/LK9OEkdraPRSRmUPRrg9sA5c6257/8Mm8z5tVAF+Thb2X5aQP8iR+
6FJAA1KbPhfogG89cbjv9ytpoEmFLUzb6gNZ9A/zYEBZeljJ99dPyhuRoqL3qNFE9ViOfYD26i3t
+Xckt2MKFpmcOE/A9n1eXoHOt5SYh0q3M7Y874OoLA+s4N+u6tQsWaMI0yRlFa6XdKIfQ5d3AVo2
XqDO9puw/ABy0Ie4zh8IwYcEL1YMpluJEuncsoc5i9wu6G3nbajak5lDMVgUK9VETeZSwXsZUlJd
VGEXFKU1HpwMcvfNOPGtzEO2l/HwB0dCeB6ZS7elVWUr+VKzKBVD0OSR4CaQ9kE55490HuxdxGSz
hY7e+137r7aSTabRy5xYdYAX/5MB3ahNjhfBTT/nd65AKZkYMp1afJfWQR2S8p3MgwySvEWPJU3K
lUi/bST0NSjnFrPcgdV26Gd2mtln0ZgewBa0DuNHJ3Mh2nOPqZijONho4N0yGjzus6x+cjrIORqF
9dTk84oD306GTIV5RdwzIArTcj/yIIsDwDHbdGL10ep2PmG2cqFw7LCAUqfrwUjFNh3db2SOXvOO
+3Mqg7joviwbSbcIJZ94bWINcdt4PqvKBq9uTcfIxo4NdyVf3U4oTO0WBcN7njBpe74w899hy7aD
ZLh6WfmnrJE/aZUem3qt2KRprmYqTCgEitnM28LzyZhcGrvYi77eGxAPniznzWr73ZxCbwOiREku
thTSo8s2ZDdTP1ODvhvnmfIugw1F9RPyZ2xD42SPB4ADBGKflufQ7JMa94xzKAGD3tD3IBS2j/P5
SJ222y0PrluAEvNcgobJnGr4WsOAHiKv9ThAh551za6lzsrdQTfJ9e8f7vsOCr1jEcETXB5TyCtC
9NCeUBYZ0Yd07CC5vZLAdJa6Zp0P8xS1SUjnDFcnGKBk0DSN+D0bq6y2uuGvf/8wPNI7JU5Uuz4+
u8AyXX4Zeb1yZGnyosoJ6rllS2KoefllWkCZ1W6epgjqh1l9p58qsc4gYoZXHcv1ZUwfSQbCO3s6
lpX7wovucdmTdNZRUjtz455FKfH8YSyH7zaA809JOMWH5dE1yYQoGZ0Rh88j6op+wrvnzOTHugj/
krp6ucY0NG+CRI73LURFRM0p+KTDEFOxZM42YVycoxQ1xOV1aDZaBURJ24lJnDLXbyjawqCPnkOD
LcTz9mvXUFTqlmfR7IUKgsoT7oGedHD9jCb0eQ4tawu+Ie9OAynh7IFaCI8p4pqQvAKfN+NmiOp4
v/zTNYefinias2YAY17KfG6iiktj6wiOst9FifZegjZccd8dlKl9pmkVty2Ddh3q+lG0yVm/zU1U
O3hTPty3EOUUp0kMcmW3wASp+er26AzLvOjnNEGFAJLTFZ3nOzdbie1s6JrZGRj1wfHu+RAdSl/M
pqxWwBE6h1XCGlLphPRZ5fpdkaY9ZLE7lNi5Wf2GIFS/Jlum81clugfP7EZoY1LfyY0I2Exw7OdF
bq64lOZzmam4I3xexqMnG9cXkXvGM+zfePC2JJXPlcVe3NH258x+Y4OAdm/9e3n3b3+DMBV4BIIy
Ek2zS/264dUhHCpnEyfdsJtdB/qJpuWcrUyWewfqYPsSDHkrTqdJk2qraU7i1oRuIqJnTN1X6HFO
u2yau34zeoN5MsPsd91Z43522uguiJVJVchAFWZmmrOC+iwvodtl9qTbsBDy6SvurXFAtb81NkPI
xHgm9SEkPLxAr8f4CTgH3mRKb+2hW2e169QfDvYksiCblzrMrydQh41Z98D74jI57sFuXDQShP0J
IrD3nQBqzyuA5dYk5p76omwB46RQRK4v0eB8XnY8TSipYKbcTKLG6gn1zW4a9pRM9qmjst4tj665
yakYpiyb+8FMJ2z2G/TAOmiGx3LjeMUzYMqn5Sl0+60kHIFSY5MVDvVzFwT11HO7wzw1FiRVy/i+
A8xU0k3UlnUr0FLoy7HoD8QCNygfojU46O0FUBXMhG54h0AfGvnYMD6HFfGjiRyr0Lzrx1MVzQRM
Zg6FK6T7jmUmtOfxSmnk5toLjO7HK98DbdPHtahm6kedYe5i4tgnLmWx6+1wjV7xtodSFcJEoek9
JWykvtUz/PauGbd1BEXZZfe5fX+g/Drrh1hGgYTT0cyp3/TutmKtj+Iu2OHswWeDDaGieAVf/A/o
/f9VP8qV830qRVtZWYmJbHNrxXn2MHflG1SNI6Sm9LMR5ceknrbtMLCNw7ojjRqIJhoHvDedIWLw
gmcuCDTfRyNBVcRRNFOzliUlPnSWjaNhVMUp96C/3VyB98uW1bmGEpgugWAECQnxp77+A0jBJRTV
ZWy6lfKWzi2UoATUiNWWNxPfdBL5Lt28+zoWQvxc/vGa0VWwUVuD1gsQJ8cfo9rYFhmVGyGb+T6n
UxHajgkELC0Mx4ci0VUS3n3pq/iP14KXMDTbX+4UrRweumUo4Wm3ALKbsnF8O5H9VSfxkZXz030m
Uq71BihDO3REUr83ihgy8yx/4G22Vn/XeI+KZEriNrRoitFLbEIuwhOYvv8OZfn9vh9/NdiHsB8o
hfuwivqhafxp0/Qduh2vy0PrfrkS6GEcWXab45cTr3ojUx54loByinVfHY6qSgn9HMZlHSfEH0GW
ivbIODmXvFyDNeg8RonaPIylmzo18fuqHTag++yhw5D/WTaNRlYE17D/mh0APoomrdDyI2aInVcx
MPJmu47kJ6e30WZOthAQOcyi+gqc/GEaczBx52s3z9uXEapCnYQgcza2lQM9k/y57fs9J8nvCpL3
3I7XOgM1m69CmeoBn+YC3+y+5fCrnA163xi04TayttdKApodUtE81OtrwByE47tdXx7ttjT3NjLH
SsbQLUCJ6hl6w20HulRolFu/7ST/ZLjzL9TbX5Y9QDf89e8f4q5NKo+j/G35UJ6W7ybBLhA38b6X
YPdf6YLT2UcJ7RZSLy1uPMRPTHPHyswEYDhOVsyj8yEluKteJmYYlbbfzuUJqmibtIV2VOrhxcDM
73qNoCosB9wLleXAX3xzdp5Qiz6jF/oNDPIrS9DZR4lwImQaRo20fAtfLnuwlqHtc+jzleu4bnQl
wsuGJ3xyYBTPxDNKMZY/0rReMYxmbBWLU7Exz2yrsVC5oH94hDtR5RyW/VI39PVT74NflkS6dRO3
BIX5KdlaifGnHqzj8tgan1fhN17bisSWE/FtUArtIBTZ7VqnBcY1btZAb7qfr0StUaC5v8ki2+d2
+ZQ27DuYN78u/3rd0ErE1naLVN1L4lfdmG9MswG6ZzSHFbtr4klF20DYwWu5lxOfelHxVheRu58M
OnxyKGkPpqj+3rcIJWznJge2ohqI34XQ8Cg729rU3upHkM5ESkVtbGSXFyDL8WUP8fkWbDwG79MV
C+kGV8LVAblPkzYNDmSU1fYcRGmHkZV/7rOLEq2T2UIqFb0/fhehmzd2hpMYpy93ja1CZ+I6Kdze
6hGtPHH2ITe7DY34fVVMQKD/G7D4To6cBFxjfiRsuvEm+rcU1drXkcYrVbyM6HnBZjC8+RPkaE/g
Pf9OPT7sy6lJtmay9pamyQsqRCbqoiQCYZfp09LzncQ+OIOzB6555cP/9pctxEr+a6GpySQ0PGUZ
XL9qWysOOCkPEy4keWW9jDVbOW5vr8JTTyvA6b0OBORVYIryV9tXxxL9K57tPCx7kW54xf27uHUs
0LfXQWpPGzF+z+iXNlqrFd7eZ0/Fj8aJmJlBiyoYOveLEODEm5y3WloP0IVceWO8XSv01DMrS2gq
rFLUQeL0R7POP3PwBYJTO9skIG8s2HCk5Rrli2bHVSBpWMuorJMkD5oBAH7iPrSkSzc8SSGfZ3+C
POFdNwjv/w60Hi+CUcnKoIakcrpJE5Em+IoNk5VPe906rtv14TDmowsiYXBPBl7llVCaGH4aXnoB
UPwPb+yghyrMXb6l4kpre+YS3/h5UObd0XDCkxziTzy2D8vD65ZxzegfltHGczkRM6sCy6z3fVQ9
lWl/QAPZu83rRx6R3fI0GidW8aRtH/E+QiUaGMIuhZh3PADG18YnVBlew3peI728fQ55TDnk0soc
cNCFVWDIZP6UyLpF/3LarxxEmjcXT4WPVlNrFl5IqqDNIp8S0ew6bMSYp6e2KV6FPR/HkT00lX3g
/dqXgm6DlNPPmgwr9kRUB3npPUSO9QV9Eg9gdn0BdeK+5vHK2jQpTD0IB7QHR0aWxIF0p68dTY95
2b32QKsv779ueOUkHEpGBTo664C36R6vYu/MKZ47y1hJYLrhr8b74MVJL1LHapGApzz8ZsTNmxtW
zxAVW8kluuGVWO8y4rp0yuvAy4cvciY/IoCYbNNZKbtqvFaFitrCs1HIqOpgqOOX1JjPomvWYPW6
sa9//2AZGzXCrKiLOijDiP8ko228SZp2f+7bVuX4pmIuks71qqAurwA+r7LC8UDTkaG3NUu74ml5
Gs0iVDK7Oc2lI0Pw84M97XtkFD/LIlzJf7qhFftMYN3l4TDmgWSgQrSdJDuC/Xyt0qIbXbFPgrtl
KDo3CrKKVCcw8NODLZ21bKdJDf/HYQfuZpnnVRG0Q2sds8HJjk0xpsfMdYydOVOg2RlQY8t7oEGj
eSrM0ajKLBboMA+S0s2eQKoSfkryqdzbkePthsGOtsTr3C0tZXtwq7LYEVYMn+JqWpPA0xhTZfv0
KJ6zDLO8YkUrc1NyQbejvI9yzfRUqDCvE9DzMgRhahjNph5zNJ7Zh5Kih5tYn6beWLGjbhVKPhcc
jTpmlNWBRHPLJoWyzGa6th0t75LmnFVhwnlaRiR0szKYBvYWTu4Bpcx9VZS7kLtr9XrdHEouryrh
oiiJkCEe+VLJdiNx2RkLdO7Mq4zpOtdWEroLQumhimgRRFbzLS4t4C3nAEockLiEoGlTr5wbms1Q
JZ2EGVJr6qciGN0s24Bgnm2G9c3QHBsqYncAUqY267IM5j5/FCCY39TUfczBCba82ZpfryJ2p8ll
fVjQMgjnXBxrczKPjgdB1vtGV7Z5CuuStBNJA8cEy3oY/o+zK1mSFFeCX4QZCBBwJZfKWsiuXqaX
d8G6p2eEQCCE2L/+ec6pRlNKzLjmQaRCCikU4eFe/4J83EYCzmIZk5xxXQUB2UZRXRdnjdLYh7R6
0f8Ef9zHff/duLBp4Hc9wDbyGoFLKtW+FIc6j7aQaBYHMNkZwcno+HPBcOspsPVBseFn57SPoKir
04aMu4o/eIv+++LWUGYkpGDNNRqrPjiGM4gRANwb6u/7TPSfq+mm0ie8Gk1D/DPL+2O7bGpw2gxk
hOHVsNJqIn19BUPzqW/K1yVZXxOwq6busoV1s33DeHN7rdMsdUTqa7Ik5yJJjmEZP5Qdzbi3Xu6b
yLZLjaOaRuXtgRfUV0CBXnkhyfSgC7ouXyQokvJv9z9icWITbQ2ydW9wAQO88qH3kN4ColV+nCIq
+n3RpYkyFQ04MgNJq2sNMddj19dPyB5vlRpuh8F/AQOxiSsFlx+n1TzWV8iAQZvJwQUgRTNnrG/i
dERkcBDMkYdEbIICLPYywaac+7jKZFmDfY+GP6YiWJ6Ys44bB5NlPiYuPSGM16OClFkv0KxL8u9j
Kx7HxTkObXkt+/K55WoLU2OZickv3bsrDcoAd5wAefpJtDRN1oSe922rm9u8ifvBIU6dXmoJatSx
eHBJII6jCLcUcG1//eYxb0ZXHaH+0LQNCEyr6ehB9es4LnqL/tnid6bKERCffo+yurzqxH0tmPhA
maKpEv7xvm2S9zetCUxvcIouNHIRN0MGpcqxPb3xi170WbVT2okGEn/sxQU3zP3P2aZjnIawDlIf
NXIfXR1+rQcGdDHkUcHKuhHE2MY3TkJ3bDsH7S7yyiNZnQbiAYLXNj5QOq788/4ULG5hYq8r8BjW
bk/FtSjFU0eab71yM9cdf3g+8pHF9EddbElo2T5lbNxpLRaI5Ez11Vnkd7bWjxqZ1DKoX6g3fw50
A3iefLg/K8suNmHZxRyMXZzXTlY4yTymy9B04HMBxcXGPrNN5fbdN14iaqQNmg6H47JK6KjqB8B1
XvOxQ7+L8+yH4QkPpg1Es20qxm2+tF0SujkWqGL594QlL0nTb7EVW/aXqeZT5wlBxiYW17Xu/izL
6pHl3acSU9i3Csb2HceiEmGjMHzDSyddGTBkeVwsW9GazTTmLQ6rqKlPxNWNyK1hcgrcFIbfKXMa
m0Bsxy1d4Ipgnk6pP6EEhmTw7Z1SlX/ct4/F/CbqGo0nfPErJICDqD4nC01X0MilTRf8vD++JZAy
4dXAWykpV4xPyfi5bYIX0s5fVU8euey22F0sa2DinZW3zrzgvLo2QwI2SVdUx3ja2QYN2PS//Qy5
RQnOBY5wsxjR1j+0Qzrxjm68g2z2N7w4BrtnV3dx+U/yCYfP2aWASvl85xvUBDcPXllUkrHqCoAG
lCAaL09RDNuqEtr+vXH5qDEmjtfjDPKn4lhAqSSlJR4tM93ksrGtreG/YVGoic5Y28SNg5Q28rtm
4cYL1/bvDd8dRzm1Qi3Vta284syDqj440zoj2CBb3Y7vfyIykc1OQjw/KpFEc3pvfu1xH5xaQcdP
w+xt8VfZPnG7H97cAy00MiBZNmGFfT2fyCrjEyOTftQgtjzed+L3FyEyCRrJCiIq7TV4UFcqGA+C
tBEgEKIGMdL9D7yfkIlMgLNIZKEQgZXXcQrXYxTQ5TSHTfhxnsChCByEPjQCofi+j90M+cZgfhSx
dYwGPFnaPKPulEIN5KAa8RzO4lM4lhsnn81ot9/ffKYNm0HH88ivymu/IBPxd9d7GzOwDW3cxzd2
DOTdu+paDHwEgUpBQB6ri+N9+9g2lOHUE5T8HDTn4pXSJn+NpDvxIHkS7rDvuI5MCsalCRKIT+Fl
QgL57IOxPYWG01Zh1raTDJ92kRAn7YToG218UD70vUdkxp6HKn9YfZkNUbdhJMsSmOholy1yVDNe
717c/VWX+QAS8HJLPt02uOHSyqtUpKKwuo4lMnrr9L1Myp3HRXwz3JttuRSBWEgbVFfu61NAgqfc
Zz/GaqtwbfvrRoAdDRHpVZtUYKjDGTHVE/gvhbvX6obrhqGzrAnrcRuE8w1iBOBnUhdbzNSWjR/f
5vTGNHmto4KMpLoiR/817prPUZV/1yJ6ve9XNtMYXrvIooxL0OlcCUUfUJUrfuxD8MvtG93wWg9p
eLqUuAYmKEt9XtbA/eaRSex6AUSxcQ0nYdMUePHXwAm0Y0brePjIJtkvO/+84bUeEjizHqIKOIHk
ivd5poZpq0pmWVUT89zEFeFtDMOowf3OJH2kTfjF7bdaJW3DG746eUg01+CuvaqmqtNSg7OKFj9p
tdXGbdk1Jta5A5Vwj0O4vOIdLpbnFtDq+Bnn/7Sl1mf7gOGxse/MwMjMiG8Dyo51B01dMPFuHfY2
89x+f+NTs1zbRIjbURbk9Niw1r+MSf7b1d3f9/e97QOG09YqEVCBm6trH69nna809Wf3VSODsG98
w2sHaMu1fHXhtXPnnQLP908VkcFxbIJlV6YgMvFjlHVhGNICbyQBDrGUJTz8C+nncksY3rbChvM6
TeJTAL2qawdqD0Q7qAyuyS4xKTcyAWSNBrVG0OF5RCv20Vvbz0oOqAnOl1bxz3UiPt5fBgs6JjJR
ZOOEAirvNGKePj6sojuNXfRr7MQZRPRF6jnQySzmXxFLuhQyO5f7X7VsLhNONsp4pZB8rK86d71j
ULT+sfMgWwow85by9PsP5MhEkk3j2hJ+i+XcIkTgrp8BbDg5hL0qEPzdn4XtE4aHR8MowIPsY/0J
Cz+BKx4Numh6fZiKIvy0ILVzvv8dm7UMX5fBwrugRK7FE3hrenM3HDQdEtShScT20blHJlw6pAvk
Y4IWNQHSfS3c7m+GAusUJt/uz8HiKyaULEJ8xBXHUweiFMNR6YEfoGu5988bl3Qp4gE3GxYbXDfr
JXcH96kfWqTnAebdWATbYhvO7qORuVxEDwSkxy9xQn/ElfOBN/RVht7WlWozknFdMxIVDJaprqwM
0OIAJqHoB2SJi8/31+B2df637BOZaDH0rws1hl19VWz4Ch4W8DQSUj5rLUA50awjsttqehDhlGw4
iGXjmkjqcJnKofRHcYUMAXsFTzn/2K6sOpJkU8jFsiwmnroDr7oQ4OdDHg+cnbrIwmg4gpLyta/G
nbO4ffrNVTuulVNQwK+uCGGnYxkG9WPoJcWRtu3ORMB/sGQd2q4EMNXXvEeXf9QM9WEpIV96f91t
y2Bc5UnQTUAY4fyABBs/1OHyc9RNAybN4fv9D1j2rUk72NSLSOJ8xSLEY3lwKBhA/XYSG0GsbYkN
53YV2hNq2pfXgkX9gU+glQ7y/GuRc0ArPX8jHrE8cE0kEVpRwqApJySEk/ykovaIVsuXpgLvzlAn
p0htUdrabGX4+LJ48UQit7z6pYLv8aA9LG4xn++vxD8F1Xd83IQSlVD5jLoQAGcJOBzEXk8T6Q7c
+9TQTwVZD077qxyhqd0mz2ggvLjDl7UMDn3xrZXVpZ6nQ6n6hyXYhYaITCXhqHPXDqn36qqhC/+U
8Eh80EWiN+Zq2RemkvACEclWuyiRxyw+V2HyGJP5Oaz6iyu3mCgti2UijYZJUrf0S3Gtc9mFB0WV
G6Jzv/O3GkctHzAhNawby9ZvUaXOg/YY0ebM/S34pWVDm/BLvs6r66CvDdU/5LBAXwt1MF4+hDT2
5iYdydifHTKuy0msfs/y4/0NaJmQKTFcrFQudYVrknn0sSy8Fy+pNyqmluvL1BeeIElNHa8T1yF3
K/Cx8v6ofIhoEeGpUwLKr8PUFezQDn6y7wFhQjWJr7u54lj+aUk46OTd+Xle43wDtWAzlRFRgLex
jPqyRZocEkwXGjKQ8IyS78uKmDC2WuXxqPAAvS66fqwh2AKn77a6Wyx/3cSwjfHaO+2CVK+uFv8S
s2hNZ4hynXbtIf+2Ad5cuAVIACWeh8i8y+kx8OYLiF427hLbH7+dJW+GDp0oKn2FP9751W8NqHnt
bQahlvPIBJh5RCB1WUv8bcrA69s9Scof6Fz+Q/Z43zKWm9yEl7kgxEUXeFVdacmLA2uK8ZCTtX9M
ANr5cv8TNgsZ73KQ84U+MITVFVz67OvaoQabEqg/bhFU2MY3bnPq5f4Y8Jxfa8dhzWFcOu2mbpi7
xUa0Yzn3TLLP2K8nqsOqvMZF/iLD4tXR9UtLxAMkw8/rtPfkNu5xyBrgZoVizRWPsPpc5UOdFhAO
P95fBctCm/iyZgCPB54bt4BQInMR8Kckqv4Gwd2uEl1kIqYKcGuGLIr4tQCGkPjy98RAw4V618bd
7N22yztxiAmT4gUgnKBNwuWMpucgnKc0bxFX6fG6Jvn/bvjmwRHfIOJ7BDfZS+uRQzB4f9dE/HHf
gBZn/Edp8I2jR5ATTESnKpCEh/FPsONASSXmof+hXIf4R07lUO47xk3V4ymoY4Yxy+tKQGsB2q7k
hbZ9tKsxPTJRVWNZTw6oSvmVkbioDwMkHv+3iqXfenJa7GTiFEKSdGs5C37No5YdVKh/oyfnQyyL
X4xGGxe3xeVNrEIEvvOZDQm/hhAdvIQUyHzHr3/fX2ibpxjnFZvRvALm2/I66/6zbNjTUoGCU/gb
9rfYx5Rrbmgr554QftW4PJfOefZo8FqX/qEPtjLRthkYcQBpGSB+MTLd01Kd5xFZt7kM/ozzbt/7
1YSShqhlNskASDh6+cMjaA4+yRk1Ej1GG88/S5NJZOJJy5VOEBZxkEtPvOBEQte7ajasv6Ocjqd2
cIoH9DFAfCJXcXug/kQOPVHojVvELlVtNzLxpWQYeT20HG/ElX5zSP6pA/HL/Q1m2b0miq7xl7in
FG9zMTsylaM/nGO8NE73R38f1RiZ4s1CqbISCovTaNQGJFG/WcN/CX4DLYffppW+dK37v0WIr/e/
Z9ls/0HPTeOy5A4eHEEX5uDFaf2x/Joj80dPatQT3fiMzWi3398cvxNBFtEZFhgtl9/XCsCY1mHx
xg1vG9xwefA3h0U9Mn6d1+SPVi9LGoagetxnICM+iZYkmMoa2YZEueV5Ak7zkDT0z0nRLWiS5Uj5
x4ve2Cb2QAGmwNv8z5HiDd1Ht0vAyJp8ytFksnMWRnSCIGseYpCLX8GCIVO36c40Zh96190oG1i2
kQmfG6YA2DCJKE7y8AlsZn9BROcSRtXGCtuGv5nujYnGfETtDOJi12GdooebOPCRDLl3AoFNdb6/
zpZVMOFnbuhNUZjDQui9Oc/tePJL/0dDnYzmW+wsln36H37NFXqJ7bKyazgEZ18GD866ceLa/rzh
AX5Ow7VA8em6gnRhErJJuQgfJkRZweDs/IbhCOilq3vBQe7Q19V61D1IDG90uCl3QB8InugtefT4
/UjRNa6/WE/KiUTuZEvQKIC4NT82fqjOIYXKRxSHPYRE0ZawgjBxwzls62I4B1BXoYYHOpkI6WcW
168yUZ/u76r3hwYh/r83blU1pKHB7GTjWBZHpZrhKLncSKe9v+pgSv/34HE3JJSA3izDUfq91kUL
QKB8hRba16aNNxzbNoHbq+qN5/ltSErld04GCY48zTvipbX2vF2WpyYerYhc0KQtjZNFKvDOoun1
CbGJ3ojV3j81qMn/G3aDn4fjXFz9hpxrNY6pjscvq5pO9xf3/ZclNQk9q9WnFZicimtYdE+dD4nF
Sj6ASPPznHhfB7KVw7UtgeHcQa18NpKpuJLJhRaZdgfoksTzhpFsoxtuLWu11q6HSfSyFYfB7doj
26662kY3nDlYO4GnNhY4Xhf+rQKE9RgTmm/g82wLbDhu2SnPLcfSgaglD8GG1Ly2Vbsch8XdcF+L
h5noMyidgBS5jyAKw9pXpxme0Rp1AnyjTEd3qxpj2UUmQ2exogkxKQonG7zqG1QXX+KpvcgWyb8+
/uS03a56BjXxaPOwEjqPsrg6lFxaX3wL9PLMmnoG03+uj0XMv973CsuSm/rDccvK5obluE7TtJ4G
39eXJvHcjUjAZq3bVnhzHiV+HYfBhNGZ+tWHvxf+i4Bero+Pff73vv9/m9ebLzjeAEZQD9EkouAX
kONdeKg2/rzlYURjw5XbMao96jkF+rny6IRnZHLyXEBLa6Tuniqn6wFKcdVrJ5Lx4EdNeaIR/HEY
Vfewa3ImugM5ZUVZz0BloDzxmJdxePGKLjzeH93ijyaMIwZiMHZF4mRzzSl05aBhD/zsdATyQl7u
f8K2u4zjqvcZGDQXVlyXttCwTDme/RnZo/uj2/zdOK4WClmuBXlOIITip7Hph2Mxg2CzlM8s7jeM
ZJuBcWg5HravCuLiGrsctb6x7g55S7ZQZpYlMFF4tGFiYk6ABRYFHqef2mA4BCvfd1+bnKPJMEXz
5HkMqu5NnbKefPMLtZEVej/uoyYAzwWeKXEqjD2H5WUKpx8opyNZABRQGU1f+9B5juJ+i3vUstCm
OvBN76kK4oFdgWMS6YBj9ojsqjo65dg9T8iB7fM3UyK4nGpnriBpcI0WbziEIKE4BLH7x/3datlJ
0e33NydVVVHByNCwK3EETZ1Wr4ehJ1tRsW0nGWeV5xDIG88wUd83X9xl+EZwH41B+P3+n7cNbzgy
k0mtAiEc8CQ25UPgtfUzeDaTFz7GaiNTY/uE4c2x13RT7Y7s2iRQ7vb5deT9CzppNoID24Y1HFki
siStGyO2r9e/G0e++qX3W4ThuV6nD4XXffTXaePMsMzEBK+BAyGZKo84WQ8BwXSsGGQ15fNczBt3
tmUq9OYmb3YSRGcT2gvBrn44H0s3eMzXsUxhss8RVGcq1TywaafEgUmFRgZvKXNBEtD+LulSjhf0
o2/crxaHMDFrlc/aUqLKnaH78/va5NG5j6Z9/E7I8P3bRjWPx6kqliSLGq85tCiiH8dasI2T1bbC
hjsAiBMoVFAdUHnrE6T7vuWxOJfuuq/QSU3Ssxo6zB14+J0MJZboD47X8yt0550tYLnlPKWGLyx8
iuLVc/JMJmw9QGwSDQPxII/uohaI2m+1FVsW2ESsxZA3rJ0W8fhC6+7RLyXHe9HZIgizjX7zjjde
MKwR42KAl9XdkPsHvLbms0zEZs+MZY3/U8euPbcDk32S1ejRjNBeqoY5U+uWwq/FiU3syEh90gUo
NyH6ii8tH9NZ8kvrzEcGYUGuYwDCycbJaonCfeO8oCXRvvbwKU2WpxuAaCzcrG/1oXbyh8Fxft+/
I2wzuhnyzYIoV5edXiAdRV0UozrIhKkl+UAbsqTaG868cB9Wd2v1LVvYRA5O88JQWVvzrMAOqDj/
nPOiTj0in/J5K9VrsZvJw0oJIXHsOeBgBcoKPknTPiAP/tKci7x4BTin2zhObJMxLAeutYbPEFrL
okGdG1YepVq/xzzOmpHuS8rS8OZGb1bnJs2ZlK6fZHkbvXilPpMpfwCa+o/7i2/xFhNE2DdO4dS0
hFIqrr4uLQFL0geVFLxIh9EPNraYzeeNczdJprIroMySjWLuDzLq/orltPUesg1uBCA+kvlQ3Bjj
LCcFhQBB4c952jat/LrPRMap63U3AVlgkbKqQjkt71h+WWsVnl1Pi42+fsuONfGDBO8f3vU0yVqR
XBMGBVHVNKkK8tdbZMC1//H+VCymMqGBS8jXZRRDnmnlBe4hbwK2nBrdSbYxEct2MtGBZdKCXiOf
IVV70/ZRXeWeZ5S+0pmNdF+wb6IDI5IPIgALRcaG+VPnuN+XINzIdFn82QTvTetYLSVafDIUNS95
FPySgJ2trgZD3E5/M5F6DrqnczZCOZhDxBvc9zoFVWA64bzYOJNsS2wEUOsKzlW/lViBoqsPXStY
1obeVmHetr6GIwN+01RjWeL4hjpjBfb4UZap4DUAu36k9LQRYtqupNvk3hx6BVdajiKOs9hrKaCf
0WMCvdLVJU8OY+c10ZebmNN9n3h/SuhNMr4FgGNLGuFmQxdXh9mZu9Th7rUrg+P9D7y/IqF5gk8d
UWoO8xXqckVN00ku83M/zPmXfcMbC173QR4HkwvW8aENypNWGhRxuJCSv/eNbyw5HkUj2hSYC0Uw
oIiPbVSGy4W3dN6XqglNDDj4NAp/SPIlAy0tgpveVVw8MNnk9a4TIzRBmU1A44l5zZqNofhz8Iuf
ao42QjTL2pqQzB4vxi5e9ZrVWvlPoMQagbDyt0hxbFvTuHkUGFGLak7WrGwacSI9JQcf0geXolmH
fZvTvHmaNkdAiUZDCA87HHxBPgUh/qY80G0P/hePBjzNv32rGZNkiWZvzTjSychBlN5ByqU5zgAL
XmLXnQ8rDb20c2J1nPIWYvZdRZ+HgXQQUasiFBlCH3pquzayeTe5NQsYJ9Ga4YEDtpZ+Ksansq6b
fVvBvJfadVQ8LvmaVV5cepep0kFwoIA1bIW1lr1mgvsg8crcVc5zVgYjDiqo8j3PYMk97bOOcQwy
0hV6FBAvEKgCKxL8T6HNeMPyNpko89Zj3oy6V4UzxEUxCTR3c8aD6MTxYnJFcSjcQKetrp6mKP/M
KhSaSsA/nJ36Sv9BsDte1AINt2Z9Qcfx2CZsdoEWbsm4YTqLm5qAdUTQSaUX+JDjVS8Ap15EgHwq
2SvhZLIJJ8vaFzyRayaq9e+akhOfg791HL7eX3nL3zcfzMJdBerPBf4+S9R5JrI7l4SvnwkeHvvu
WPPRPORj07bgrs+CUa/noNXteRDEOY398tf9SVicw3wrV70iUil8IVe9OFUOVNQrlHs2NrDNRLff
38Qjbl21iQrqFZQbTn8uky5Ig64ZDzVq0Rsmej/2DE2Q+TTWkmhRzZlDhvk4r+JcRCQ8DHKA5Pk+
bEzoG7HC4he8lkU9Z9Wsq4P2uXfpoei8ET7b1sCIFFynq3N3Fsi2EJkpuPxxDvS+tu/QBJgLgryB
XuMpI07BPvZTIh8gVbpVqbD9deOmdRoXUvWCLpnqZufX6jf5N6r1FrGUZXQTVy7DOKiJEy+ZzyL/
gEXuDolSWxkC2+jGJeuUIpCNp8YMFSjv7NSCAv3ibe1Ly9Y3Id0MzN6kKXosqlBdfOrABvnRx4P1
h6ZxuK/jKzTR3HnsT6CC4EMmgkin8paJoKreqMnb7HP7/Y3zsr7QcgYyNpMladE4PBcZnHkLnmIb
3XApP5gEzbnqs3iS7Ayq7/ni1fM+Po7QBEJPEK6AjjzVmaL+Y9WsLwBOHZ2l2jCN5dAhRupE+wnp
VxnoTFf574m3X8ImePQDfU2araKH7ROGZwX1HI053ljZUEKstAg+Tt2CzIZz7id344Vi+YQJhHbG
FTky0uvMbcdnGS1XTspD29PHSm3WZN9/kYYm1HlpujJEUQXTGMVy1qpqToQW5HH04uAlrlSYuiX3
fpRuvQ+QFJj8PU4E2P5MV5H5ZVuci76PH9aWb0kL2Wx2y0S9cQoxetCqKmAzf429tGpLeHUBmXAl
+vgE5HC9cXO+n9kK/4O0Tvp2Xnu/y4gs4wtKLWEKrk/1sPi0S2+XW8O2VNwtJ5UJsl6oZFyCdzOD
9sJfkMDIBIaWtN+I720WM44Rv6k8LaNAZcscfM5zwlKpNcqESfU/GTWnXWHMP409b5YF7fMJ1KXg
kBAiaVM+OhVEMACTvT+6zULGBS0B6c0dZ8RiQPzM6dmzYGucJjPfKlBZDkMTZO35i4jiGn8fvU/t
1U88xPFsk1kmwd585zX5D5nKG+P4unJm1k9dpiL5RyWmZ9mUH5CGeuC0PK9zdR6kBO1dvytZGppo
68gXck1A7Z+BdOlPCMbLNInanZe22QEU6W6geqQqm0vwuyBSZQ9BDa7M+wttWQez98d3PJZTwlVG
SvenXtiSzjjodw5+c5A3yzC3aIy7KRhmbZ/zF5C80zKNqkD9vP/fLZvUhIgvxRyF8TSrzNcEYNuC
0ao6kyQG474fl/m6EW9bNpMJEwfLfrCscdJmMsYG7ZbEPUQQNj9yp2+yau2SMxHxenRZpE9zlcTH
fbMzwgVUPGUV4ymUzVNfH5cq+Hv2wg8+eCjvj285pVzDxd1pKFGW6NtsbdoUGh3naGl/+7l4gdbJ
RtBg21xG0BDJEDpATSDxCbQdzeqa18W3+//etvZGsLDMUEaqvKrN3Cn+zAPyCTj1X1xFG9WJ9/95
YOLEOxB9LtBHarOJtT/mmKs0cIKtYuD7/z0wceKtr50kpHObDc5ETkVbzSmFovcZhMH7wuTAVIDs
uTuqZPLrrIpZmIZL5aYq8vclwgOTF7UKZf7PWyJbHeqeay1eq5qFp1ktP/asbmDi0Ct0PA7C8SSq
gD60QHR78qRbpLHad3sGJhS9bZeYhBzMmDLkyaXv/fqRhfGXff/+tqneHHsIWjTgu2GdJYlznvV6
dAbxqXbZBjDPtjeNgwFt7ODdjNYmK2n8vzqoWKom/un+X3//UAgS41CoaJ1Drn6RWRCTL6Ggzzzg
zwNZ+kNeVhtJ9vcD5MDkQZX5SqCkOiNcdUHgCk0r9xu6oIIjiFGaFHDcJvVVNHwVi1ce78/K5nDG
YZHMQ+AKQkVGGSqMzlSQ1OnzMJ3dZeuWtkzKRKYXsVzyhiRNhjT5hfnzp2hdf4QO+7Jwde7RzonX
3x/3Z2NZfxOgTkqCmnvsi0xz7Z3Aru9hNssWm4/FViYuneVkLjU6PzNHVS+uVMcuYo++xzauBJud
jJBgLcHP0Q0Yfka+4BChNzjTuiZn1E7Bg0ML8LzTkF7zbl+yPYhv83zjjECVLn6eS6SZAudLF5Ey
9RNnI41ls5XhiS40XD3msSabmrBKUbR4imr1tIIxeiOAsn3AcMcQeegZSEZcQ5Tqj47W+lHlbvhC
dUk3wgDbbjLu6Bs1K8tjLjM/6dB0nAz+I5/ddd89Ghue17JxneK+bLJ6HT+z3vvag+p9lxuYyOpC
uisSA1WdzaTmGWiJ81M5+/OG5S2tAYEJrS6rfm7zWbcZ+GW+Qf3oZdDFn/kqPwRN9bO6FWwg2Vwq
6HJXIdpQpq/3Z2VZcRN1HXM/chZH1sizcPm09Dr5NQJX8kGD23ljapYVN7HWEyCB7hjmdVZyGX9L
6Ii9KxBKkY0d9f5DPjAx1m7HCOt0LLNJokzu8OIzq7snTip00HgvYlRbTCKWy8rEWzsCfNqkxofG
2WnSSHTnxSVHvxNfh5lsuaDNWoYLQjkauOUwkVnHcydFLoKnYGe73F9t2wwM56u6sdUE2bSsWvIu
hVLVAqmqoE2bZmiPehjDfSGDSVbak8jX3FEiWyFcpJ4FVC3bs+/WaueeMvtYOqbQuN42IhPCfYh6
SF6M+R+7bGQ2sUw6JpUvpyZTaGRKQdN7FeEKMZOq+NDHW3oFllU2Ad1yGl3dStypIWkmfXA8D1UP
Zyr7L/cnYRv/tgHe3EL1IKrc8xCBzHoaD0O16ANyalv6lLbRb4fJm9GxbUbPXYjIqrFVD7Ls5SXS
m004ttFvv78ZPeBOmNS9brIC1N0zeh3L+jxKiNxtnBeWI88EcodautOqxiZL4j5Jaa+Dk9/63sUT
/K991jd8OGChJ/pirjNPil/U95yUhGxLV8tmHsOH++AmEpFj8GaRzmMI2dFj4PXlRjuozTjGBYrN
mMw95C6zmTftCfGYeECLSffC8mbZsL/lEDJB3HUSgZJJe3UWtv2jJxEWB/kvPSfHYK6/3F8AyyxM
otE+mRbu4J2YjZT9VQ/L0VvHi3bURpRhuXFMqLAuWwgPoZcvy53hCPaGF0n1wQ2HI++mP/Oeftw3
C8OJvZ5Rxua2zroVRS6VXG5X/+yIjaW2bCQTXjYoR69smeoM/bIt6rn1slRpIiTZuAQsVjLBB4Vm
gobVyjNHL8NDJaP15A1gbohmt/giB6d6At39VvxkmYzJygJNYw7+7YahTJqEqe/UTzlP9jVPBCZO
bqzHvEOZt8kY+uGfByFBYJMHO8MKE+g8xs1KUYnAWQ1Fb070Jem8/8WlOiRjvVEhsFjHFF1WI95w
w9LiwE6m5hjeovmmCdnp/j61jW6cSHMj+MjB8ZgJJNePCW2jU6WreGMb2XzZOJEGnih0Cw24KmeQ
pI4zaOGLn0nX/9z1502YGWOq6FkDAQdZP9cL2gxqFJs2TjqbB9wepW9uMt6sbiTztsokDw5O4R+L
MjoXI8NVg/IAZDX3TeH2+TefGZahRNjolVmjCp0KJefU0/35/uCW09oEjzkkCYYqmspMtn59CLV6
EWI+hovzB/PWfe9aE90craCLGlaPZ4NoHwFTfUCLxEMPzMP9KVj2p4nxQuqFtzqaeFbzaGhTyIKM
4ljGQbOFE7XZyP/3AiQQWmryZeAZE/WxqSG03EiXH9YxaI7rEu2DCQYm2irMy4VxKAhnHpiBDsLj
9NihrPuwz0qGn/W5iNEuyXjWhMsj4EPdyYUE/b7BTTTqoqe51TVlWZiPH9pwuOR6/T9nV7Ykp65l
f+XGeW5uSwgEdPS9D+RYCVVll2e/EJ4Og5hBIPj6Xpk+3S7rFElHRjjKCUkKkLS3tqS111pTRlho
Xh0lRoH3jaycxcCiQjiubGZrU0/NGkZ6wf3oADHhDLwcnCm+j1h+UAY9KrPGGtUaB/vSw2tjvCNz
KPkAgAgEnf0u6tqHgpUfrzfo0pOfzz9zC5EVQ843Bco+H91jO1l3DhtOZm58u178glKEpePCQLUO
Eai4ie8HOn0WZefPPPbt7ks9vTMa5gOwsZHQDJpw9vodl15IM7OaqaaOKsMInbzbjkV3x+x6E0/l
SlS31BRa1G4aI1GDi+IrVWc+KJIHPzPIbfyglo4SazLAcMHSCgtISvKmnMb2GLXpWky99Oya8WLr
XFap6RmhTcpXqaXuI+nurtf6wiCmQ8TisourWJlGaNgUbMpu5+0Lkb21jUT5pgfdqVhGKwHvwlvo
LKSmHOOir5P4vrBI9Ng7RQXgelquxLsLXlpHKU+GM9KpsuP71MH+Gi3VR6t2vmfNsKWS38SjaumY
tCSFyRUAht9TXmYV9rZd600PlqPZT+a5uW080zFpQPQOLpWjEcbjLMdtgpEg2rrWjRyj0Cb73XFQ
AxxMqCN0ptgB8N0tIDIi47fXu9OCEeuyzVQNNIYGlRGKLN6fjbhL4leOlCuR7lJv1Yw4iSob+BQ0
cldV0icgUfE9I/8o52hHnAhwAPdG6K2lQ9Qs1vEeq+UYdxzZPoKyJTmM6Wzs7UGuqbouGYRm1jyS
UADuOyMsFe18N+sUAFFrzMsLLaGD0xLLG1IjaYxwFgn0AftTLtpDRZrbgjodlxZ5PcuKIfPCsxy6
4tFjMYITN5tu89Y6fIuMk+JDiYHTItOJOfzPwmvXkKULnkLHa5mm6lLeJEY4ISME0PkTaO8S32r6
oHfLFV+3VPuakUmrBctWPEahEMWdiPnBTub91PY3Vo82VnaJw/ohZhjMZomN7DiNjwar1uBaC/1S
F5MG3WbRYFHCC5s2brcqghhUYydrpS+IVlg6WMvK0StNpLMCmelCa6zc8kHscu8YSeK3VeMP0Wvq
Cn+qZ98bPrtMnjwr3kbOo+m+nsQXHu1T5KRf91dLr6qZIPOgr9WOpRe60fShT6JXjPHP14te6AI6
jMvq+zRSoDoPs6TqT27h9VuaJv2xL5O1qeFCT9bBXHljg61MwMapPRJMDiEuEVmPBi9z+gYgGZCV
ZGcp89ve5+yTnwWctZV0tGEsCnNV3hmjcTdn3b2r1vbxl6pLC5XjhkXZXHhRODv5vkvyjWsXnwDt
//P6078Mu7J0dFftlIkAW1kUlryvf2RFKo8SQ60/QfRq7wC5ucOCYrYpSpdssFO3tjRzGVX/jh0E
rvn3Whtsq3NLu4tCZaV+0Ty108doSLcRG/fGYGzB2bFJbMgmq3qrEEoXubOx84NQ+yIR2J64J8ln
xu+HeA7iCIT2/VPn3kuZbEdr2F6vmQUT0AFpnapbu7F4FNKGHMBL8mZEJL5iXksdVPNTKaT4RDq0
bsjn6S3zYqjKGcCUW+OH7Lwcef0FlnqOVsXQg+JzGs1RaA/W05C5D2VPQjGuAfYWMAY6Y2k0YI0k
9zo37EX7VFRDkKnuMTbt+yFjtp9AyRDku1+vv8pSW2juyK2cilBDemGURdFdAp3Tj+MQq5W1tpdb
g+kwNF4MnSwa6CTM4G5pyhgTORGmBfsYKbUyMC3dQlsTG2fAiIXB3bBy5d3oJkGTFvY+LvlpBP3u
TZ6I6YAxm2DBUCSzG2ZVsovrZtrmMcm31I2slS71cjswHTEWV2lvJEjIDwfSCD9roQfTK/vpeiMv
TK2ZDhez576igvRR6MbkI01IGSZG9Cc4+9oNqb1oC+Rpc0wbq0RaitWe+hiiHNdv/XJfZjqnaY41
GuXUJAohCPSOmq/s8Q3YFpF5W0I3g+6alqzcaKkCNcPPTGK1SQp3O/Vet1FR0m4mhpXj66/xssUD
zv27U0XWjtlwpMaFQwmk1+giP9+ceXLsKrqGZL7MSl9y3Jop2oXihdMjCOrLDGyNrQ9N+4053gty
iK3SHx2x85J75Zx9deq9YewrYFMbyJ1s6uLRahK/nb0NwkzfbMgpVXvaoGGLZpuz18b42DJ3W5Wf
OrrG3XfZCnnheXXIWFc7MgHHNQLy6u3UYEv14fyYA893skHKwJgfqc2x7vFhmronp+UHrKthuhE/
ZLHln5/PW+veJlrhpSfRfECc0fTMOu+FzBV3eBQnqrbW/DqHR7asD8hm2GNEo/G8tQvHd4w1KvdL
btJL99UCFJmoVkwFWkxkOTDVD8AO0LnZCrxfrvZOQv0e2Y2NjPw53Xkx29JWgK+P77vqPm3UQ1ra
mwKjEg69ydgJ+kTEx+sdli7Yg06bWscgVjRm6oVj/maCcihtkYUCy6vmeZvzyseYn4l9WdLDOTKw
2b4BW+jkrcxGlu5+tqNnoRtUREppjeeAvmSFD8Us4SdOtmbri13vfNtnxbuCzmWTzVBC6b5U05eE
0A0VX6LuwNm+t+uwqZ/KIfKH8kfv3ueJ2NYTYv9yg14HEtGVtZnLUttLza+5HIM2MQOxzDmUx/YC
oT4ewPNmvxzPy30fKpqeII1dFASV3++KGSqYat/aHz2Rnqt/ikLMNtD2VHxEJoA/R99Vs0eC3XYe
3MM5nDh3onIG8al17iLrHXepdc529Kz60ol1CkkxTmg41dGrRbfJ3GQNHb5UuOYqOzdLcpHGPIzs
9FFOw96M5W1eWEfjqSTlFbcTHqq+Hn2vcB6o7O6RXbJS/sKj65C8miZUzXPGQ9G9By7iUYDw9Lo5
LpWseaiiqyLiZCkP81QOvmfyO2KVr66XvTDE6pC7wptN6k41D1l/UK7j88TZNMjvjT43bMC6trG/
7T7nCOxZr1ERLUpCUft2730mEMTdghX6Ic/ze0LMyOcjPyGju/av322pxjQPkhfgRmyngoc8zQwY
kNODFgQ0CreVfr7rs3eRRa5qBsR8mFl5ne9SMZfgfxOtrG/sSppviMyuAB0Oc8KsB3uQEWFz1nPB
nXv98ReCXl15fKxLz07oxENaj99UxO5bVX9gGODqOFpp7aX618y4hGYBp6ZnhwakoffSstxtl3C2
vf4C51Z8wXXqgD6RZFVH49gOm8F6k7vlG9J1SEiyVyYFC8XrcD7w5VeJ4KaNuYa3MYz+SCPr5Kk1
eYyFutEhfYbEJqxtWHj6SqXbpAHBmCvc21ILmY7l87yYF26X4uEH/mNwvdi32G183UwnZp1zQZtp
AC4TurCG73pNhtWhfm2atNAtdSrW3GRtlQ/oM2cNj+4uppMbb7OWTsiBATTnYayJs7aOttTEmgUz
x2V89HI7VNTHLH9ufQjRXO+cS82r2S6PZWVnOYomnI8+GXosIkz5bT2fa2Nv1DUDMbzIDPO6Cud0
eKR5cYjtNdbrpWrRzDZNzapvJ2mFneTbyZNvCtyGRmvpD0tVo81R3HSSHGIgLCRDaftGWd6zPuO3
VY0O5ENtp0SWzAzrVG7NTu6i2dpbbbFS/MKz/w3EV9t1Z9eTGQ4z382tdZcoe8UfL9T63wB8FiRk
ei9hoV0j2Ttjhbsp5rrYzcLMdzd1Sp3qs8G+Zd5bhhkWTX030+607hSWnv58/tlgWGUjUB8gDkU/
6QOAoJ88c/atMTlcf/KXt9CYjnajGMQ9NUw0hJLWe2EnQWlZO2jqHkc33hm5tRKOLzWvZrXETuu6
pnSCxsJkbVQKwU9hEroyHC69hGa2BqtNw+IJCaeoel0CohlN2T0WUbb2LO/K6sYI19bMt2sallty
nmG+wxwYYN8EZX0bb2uo3614t4XMEGZrNmznak5kbc4hnaZNmtCtmzh3EOzM/bYXG25A9cSsn9qo
P3AregNJ25U4daGBdGRc27ZlGrvNHCY0S9+6GZ9MPypA6XKbfesUbDPWfpEoOalwyrw3SK89NLxf
6VsLra8TqkVmAWArNATCqmt2ZWXdiah875Eo9Y24qjaOvHVY0+FxxMPuEDDMY+gxZ9u7HUKvmn8H
YnGNI2zB2HVsXO9Ms4DMGWpJFiMS77xHr54esQ7wdN3al8o/t/4zZzLnQHqBWVeFwMgBTUMqEUpR
d0eWmPnx+i2WOpJm6aB2kB623RX2D3oL0+Z22Ko8WWPwWipdt3Ri5GY9kTHklSPeUWXZpc8Nx70J
bMF00B1oDhvbJd0Y9p7R3RGoQAW8Ybcx5zGdANKbpZVYdo2qAfE+z4wDyEtXzGuhYXXIndV2VQ65
YxUyo0p96L5sqol+ZY68LWbXYXdNXmWqiHMV8th7nKjxqof+RNGrtYBxoV114F1myqZtZKHCYTDP
G7pi2E8ck9frfXKpds4h8bNuXxCPurVwh5C75bZN28dSRCB6vE0EmOna30PDvKgu5BAmBGuqyCZC
Ckgsu5XwZSFu15F3vJRdb9WkDZXd7RNK7qlU2OqYHpOkuWlvmul8bKZl8yGfVRdmso83qibH2ElN
P47oylbTUvNqZjs0Vq/MyWhDy6jijRW7r40smXfXW3epcG1YbhyIMGek6kIh5Vco7sTI8sWq2W2F
a+Ox4Q0EGT4ovCmHL5XZF74Bvs7rZS90Sx1slwtIgcI1dmEpsBKcNRiw+hmuv1zbBXh5l5vpELvc
mpD5FMUdrMohGyuDiGNnPdHIe5WSKrQgXZ4ByOHnxm3E3uxvqDtVFnE74I282Un3lBXGEQmba9RH
Cw2t4+2UqMBWMyA/qSPdK27Rb9QdXl9vioVlOh1lN2N3bVLILA2jYth6qj5K29qSpjswGBsjyEdo
1/IEFuxZB9xhaQ6jvFu0IWmzsIztvQQ90VDKT2Y2frj+NksVpY3BWH1vBXhd2tB0knuoHD02IHS8
XvRSn9UsWdpRUgOmiadPFLgtVOOCNtcSyJi0yEo0v/T0mj3nIFJvaiOvw4za+RuzTvPjecPkNoPW
BbFVxqvcjo06lBN9ikt17I3x0/W6WXhwHWNnEbCq51Vch4A2yF2adGCCgB2sPPhCzesQu3muG+xk
Yf+ka5PPUCNKfErUW69KVkxgoV/qSVVO5HkldBurEHLdwKntW6l2XEVHg6ytQC3Vz/nOz4Zh+BqB
LVlVhhb2OMKaii4gtLiNP5bpOL56nM+Jx2MdJq4X+U49Qb3A+MyGNdqYpac/n3/29CIRNgjUrTLM
iRI7mczWIXYGcWPtayYbQccXyA6zCce691OGvC07dKY0mJvbrEpH8ZWDZWbYnimx6pog3QOaOh0/
gigvXltUX9px04F8jvA4dlV73AEUKLmL9IBoP4FXuZ8+Dh7zLXGyjfek+9aUJghf2gNNoKieHurU
3oBpwXdJucs7QJDVXZuMG/RAxojPZbzBRVaRbHv1BZ+MOAN67gn1Yq1txy5ZljbGm3YxZ1jpzUOn
NfB0TuFzmEDdrYqnLMxQdexfNM05nQ2vCIHp2FdNtLcMtTft5o7O1Qa0uh9v8j86/u/My92kfVVg
51Cyo+zsbR7N3kr/WXAPOpebPaWeGfV9AcePCEtW/C4bnc8Tjz65RKz5uKWK0jwEXLNbVzLDG8ji
B6PZq8mAKJYHO8g5A5EEwPUr3nSBC5zpCMBB1VBBcLoyNNQDIfbJqU1fjZfOVtjvLU/txvI14xV2
SAcfS803VqPmRYCuc71MiTKc4gLbuzSL+V7Mfdb/aBQd62/gD1xLE3m5xQBL+91hZV6E/UDQ14NA
ZHjrlNFrr3IeWgraRcu7bSPQ9DS35ZDZqhM75kHfg7muhZ7LJovtNcL2lw3T1NGSfZGCqJ3LKQB8
GmstY2XtuoofQdF/07TW1JFDrQ2msc6hLBht51PNIQsQTaFd9jctqpme5lgyIusE5D0sMAy+sxR5
5EO6lh/18nBk6gAfOscu56VrBm3bNDvlzmLvobv6113Jy4YInarf+87AOngsbzKDWlIkMTVf29TY
gAZn10nyHurXX6/fZqGBdT6orORRySpuBmkdTUiuHwPH6pptxtbWLS4ZAi/sZRKtgxJJbUysMOzN
PPXPgwaQNU7iC9Bes8bdgEdtZO9Nlh0Gix5SEvvZlPktRqi8mnwyvb/lPZlOh5iYTjbRKhJhZxi7
KPM+2lm7Hebk223FaxFzYc2qoZk3BaI45Q17atW8Y0O1Bhp5uTMwonXjlLkDi4QxBV3rnoRVVLtU
IoeB5/SdjaQbZGEm9Ka1XFPHpHqzGAdJsznoyV5MedjLct9Phj+RrzS2ftxSXeDs/L1zSytqsFcm
5oDXkINiJQQhjMHK97FZiRst/1yVz4JFUoHmYpqKOYCoSbNR+ZgfOsfKVoLFBdvX8ah8jAzEuP0U
2HFtBWMOlr4pMeXKssRS6Wdjff7sRe+6dWGDeArL3SdP1BTSSvO0vV75L5dO9cpnoKEoTBeCpjKd
Or+L7btGmCu95+VZPP0dCWz+Bysms605r4KhFtRnANSZBIsp/5H05220xoayc0T7DeVgjbBzueIr
l95IC1qikhNbIB0iKIUDptYKm0FFF02H6/X1svFBSOX31vCIVyBbeJIB7Rnzk9xyD+Uk6M4pWnJ0
XKN4Urfu21M9ZGCTN1QUVDPB1NHoMU+N9mj2FtILGrGWA7BUW5pDVsSSg+FRGUDdVgrfZqn8yjPW
rIwoS8Wbv1cXVCTcEaC+Lhj60fUraoACIJrW9BleDqmoHi9wXhiDqOY2gOeaoMJcZW0gImkcmJs0
W8otvrKUsNTqmss1KqOUsxuPAU1Bir6prXE8JMPANrM3VlsDKiwfGre5bfWd6rEE2BFqNEpHT2U1
mttEQmazroaVxeWFV9FDiRYr+o2aB3oynQfQG29zhz2egdBs4J8hIr+/biYvRxJUjyRGaPEBUoS7
DL3yI0d8RgIIBC/+vF76wrYs1QG7vGUcrFEovoZGELDlvirsQzpKH5RnPsv7sDmjpY5JPNx11d31
my50ZZ1cspzmYagccwi8eUx7CNulRtAIZy39Y6n48/lnbn5KUx47Fm8Cq6yLYgNVDVMBHRvJlXZf
sBVXM3QBSXGiCgYphCLeA1T5XRLTB2fzMS+rm8ZB6mrGnhQtSOrjDuZYeMa891Sm5CaKkV9wm2t3
tcDKEXkhIcc4BGB1fczy/j2P1vjFl6pHs3BhKtWXUzcEBj3r4FTzppzbjyxWQSTiN9d70IJR6JDZ
rJnBwGn1Q+COdGdPdVjY3gaRzk2BAtVZLEcbmIHSa4bAto3Xfape56pdmZgtOI2/wWbLJMJKajsE
3Iy+10l/n+bwr7a6i1URZHm6u15BCzags1UO1Iy5DXKSoPSqN516nSbRigNfKlkbtnMoVMreTeip
8IrHOFI7Vni3+QWdmTKiTOXlFNMTMNY5Qg37OPNiZaNuIRmJ6tzeAuJGiRWhcMi2KxCEJW9H6ED1
NfM96LDJLt0bRr3pWrUX+Zpa61JdaWbMaTsRECWJQEK2ye8a14PyV7GmXrhgaI5mw3PsZIxW6bl0
sgNt2LYj3o85Ja9cM7ptMk51xCyTxKgjxyMnEG+98SzjnSPFSkzrwR3/fQKL0PR3N51WfCwBAkXS
UFZHDwkrObJSmy9lmTbbqSnS7ZiXCv41cw65lNPKXReaRAfRsp6U1exE5JR32RFwgi1StN/dZHM6
grYTHc/AdkdPEeVve5YHEgozK/56weHpCNrMUJPNkQB2Ypn6ynsvrIryfmqjNV6XpcbQrNqIah6X
Maql6Onrqq0fAYR/IMWwgbFsRQEqNKEOcVI52+t1tRR38HP7PBuk4UJkWZp4oR6kXDMpXkU1NCkN
4h1mxg9WaX8Yc+eVVYhNMquDCYXa6zdean9t8G5Bap01kU1OyjK+JP10kJN3uK1ozdo90FkVrkDR
kEVvsStAQes6fbte9lL7a7ZetdaAAM0iJ1GBjtZmT2ZqfOCQubhe/MKoxPUxm9XgVnAZOQ1Wtm9V
C8ceH7skPVRRdQ/u25XFg4W30KG26WgCv9viLWok0thJHLiZ9NvOXnmLhbbVobbtwAxw4qB4b062
VkLuIHS2MnwsTMB1qC0pSnPIKSqoJO+x+yOTya+mdxnEmaM6AX/ZSjMvvcHZ1T+zClADGA3CfXSh
Vrw3qPtnM45frjfxUt1rFm5OSBlrU1ROUpS7JnagCtptRsF314tfevLz+WdPHk8ysa26LYJ+MMAS
aHK6m5NuTYpgqXTNaiFQzUcpIHBW1BC0cGIv2eQ0XtPoXaoazXCTxBwZaVPz5MnoEzfFE1P9oXLU
SjS54Ft1dK10m1GxAX2nRzZd8TD0b4webAjRB8zkkvSbJZwVB7RgxTrEFsqTXjeM6D284Xe1Z58m
rz/J3PtCCH3juvltVqwjaj2jFsTjsgpM2xuwy2eIXd+M3o4YdA00v2BuOqgWArYWMQqKN8kPPCI7
GjcBqq7KUh+0KKqWawsEC02vQ2xdd06zSswi8JCpjOVx95M7dMd6VLcNNzqwNktNHhlxgel1BD5O
pNV8YVl2myAb1UG1Zaai1B2MLDA7n0Yfwa2kuk/XzXkhttTJJh2zAkWJQtFj3Z0YNnNtMmwaY8Sm
9kpnXTBpXTXYdiGa4jZyPnXIf9tC+i27E7PLVoaCpXbVTFoZpohs6mXBILP7zsz/nJFm6ZN0jf9h
6em18bi3ZuGkUVYGrVkUiT/lcd75MWDI76/X/1L52oCck3EYBenyoM474ygYWJn5EK+lkC+0rg6q
VbHoPLsTVZBl9WeoIL5jmf2qRtawctTxphfQcbW5AYx9ocoZ2zaAjk7mQHwztW4bbHRQ7dxUA6YF
xXxyonnXqOy1C/j0SqS94ER1oePGLQg0WI0ycGn0LrdJUPSQSZhM96FN7LckL27zojq2lnSuW4Hc
zTwh28L5WlqiO9lt5pjQucRq6G2NcO5dzwZlEPDAq9E2D9oScHKwS6l97XhrzGsLfVQH16rcIC2N
HdhAUYWVWf1ZFN3H2x5cM98ROEgA1j2oDSKHHXBL5WzMblxhUFx6bs12XSSSWS4kiIPKtL5Dl+Ro
puTGojWzbcGBEVEly2Cca2DtoaF4ALhqLU1nwWx1WK3T25lSmBUHpeqqz15VkKAzJFir/dzj0CWG
Ro/wbjMxHWHLEokkDVTTSUbdNkfCqQ+qcHvFxha889/QtCydbGtETpYrwVvQA50AkgaB/6/3nqXi
z/X3rNtnUB7skYuLnTgL3tMHmt/KQP7YOHme+g28tLPSTZdudD7/7EYOmHNkWXdV4HjAcrqtl2yT
yJ4+ZWa/NvFfiIR0UG3UpSJrOlQVL757yGhtnf1A9pXKNnE3+JZcS+FYcHs6oWXaD0PvxbgPK8o7
3KQt93z8yHPjPom/X2+WBbvTtZY90OTME9RBAj7Wr2w7ee0a9prXXmoJzaYrYdMpsg0RYFv0aCYU
oljmx9m7cbjXsbXCMcw8cs0k6G2o0htGxnfgl1rTZFqwax1eW5jKKWsQAgR5lkIqWg39lgPT7nN7
/rOLIB5yvf4X6kjH2TKX2F6UeGlgZv0nB0Q5Ts8P9XxbQgHVYbZQpmdFDlRwIOrxzxFj5UytlUXz
hZ6js2TWA2iHjTRNA7TDK8cgwncKtbbEuVT7mhEX0HOyolqmAZ3Uj2po71xTHjBGPNQAZF6v+aXn
P59/5icSK6OOUYzGqc5SLHzIlG5prdZ4PpfaVZscx31hTPHco3S7eFeX7c5hcmflciWSW6ofbSxO
8wRiiZB2PyVmHD8OdbZP7cjv6z4J2VTvb6shzX47Y8p54g5JEA/svSwb02/bfm24Wap+bVSWkbIt
x6rjoDQTtTXK5N6Mm3llLFuoHh0CC5CNFXPJ6Mlw2idzNIsN6Z3Oj8p0k4zuGhRjoY11BGzJRl4Z
WKMNZpXmWCYFB3BlRq5vzvmbSwv85zf1X/GP6tXPlffu3/+N429VPbWQIe+1w38fflQPX4of3X+f
f/V/V/3+m3+/rQr80y/57Rco96/7br/0X3472JV92k+v5Y92evrRyby/lI4nPF/5//3yHz8upbyd
6h//+uNbJUuQDDz9gAp5+cdfX919/9cfZ+zmfz4v/q/vzq/4rz8O7Y8fZf6l/K7/5MeXrv/XH9Cs
+qdFTQtgKuLZDmFnnO344/KVY/7TAWgMm+bUdkwTCot//KOs2j751x8u+6ftMIdAShmpcdwi+Kqr
5Pkr2/un41Lquh6H6DyD0Nv/PttvjfOrsf5RyuJVlZZ9h3f5fVHJNqnDPULOBVmEmgBi/O5aIL8O
6IGdjffu/CkHj30wgRw1mM1s2EmjLpAx2UCo+HLy8odMQL1tLh+TUtbBr99czo3nX/+6+vIJwKO9
2fVjWA5DfawIPG+lyqnxWe+S4OfHrphJkAFg44u4mXY/D42awGPbuPJy/Ozjzx/l3DE24EtstmnT
ZHsO9kmA5ScnvPxBhDAMP4+LRoK/yMwLvxD5BCG2ilQn2rmgkkpdCZ2EdtxeftP0bKpOpUvNOzPh
R72cvhxt3EzxT3wupoNo02o74Xk3gyHbMOWTP7qpd7ocXf6Y57DI//ltXUtQlY1WGxr5XxeS8xGA
z/jico3dpHvZSxWA8GF6mE0eZmS4J7HJN3LGVDuyssdJpMlbBYxr4DhVvO07Wn3mUn12qix76t2h
hTxDNG5iMRQBgiX3lNsbLy2K4HJG2HO5MiihM6OP/NqBO/chx7Idiu5DKHeZHmM6tp11nuXQe47N
+33Bov4kzn86abLczxOzP9V9KU+Xby6Hl09pAeycR7AqASuoT5c/Zk5qMHDHVf7z5LOPl++9qua+
q1IQk8WKPNhin5Zx/nj5I0eaP2IeiUao3bvRtN2T20thb7I0LMbYOXi2EeZlPGOlZSJbq5B3riL2
56yFUkxKycd2GsWxywkyzyJevuPmvM9G+WXqhXVIMg8hc+FGW1MUbmi7gxtCE9QNfx1ezpVlbR+s
2vxwOfr15a9rDducBj9K4+2YtXdIqpj2NpHTyXTz6QQeZBjdr2MQ3BcmFs/w/c+vLldFHZtOQ93/
76Xs/P2vH10+PbumB1Lurof4DjE4NC27objPO3cLq7ce+1IgUpRc9AeIxJp+PbrqLhuwSp4rM3mc
5vEHBzT+dV9bzmaawR2QK86DX38KJ3OeHTpO7W4AYFSggcN148xAVJ2AVIRbw2xDb6n/XMpYwFiH
6NRnVnQazn9AU9FugE5KfJ659c4pHfE6mfJsp2I5vbYt6W7dVBgrY+5FfOu3noupusnhnEEExWxb
h2ANQAhicIcAITVht3yMu4MtoqAdrB13BETfnexzPNbTG/DNG1jWjfMNiyMP4jnGdhzZFzAcVA/2
UKbU784f56orjnMkv/8859UHB8QIbyh9HU9p+4aw0t5OhESbiFOQlc4jUmbnXuCjahjdYZNI+aq1
n5o27+8BeUneJyL+2OXFQ2mNw17RrI8PhWNBvaFg4k5AbOdyhA76bAz7a5x4Pi5cNqT0mnGAXLEY
OQ9R+rjApqaalItE82GCRIdnJCDD9Vsmyt7vL3+FQ+twaJEv+PP48hHR1wchQKAPiTCxy6p03DgG
lDWtKZUPTSa/irRBHvVEvquKw40ZXTAaDmiCZ+a9EkOzycEoeSqM2ji1WN8t/ctHxRwHlJPns11E
vBLLFbjq58dnF7ByGDfmpHygvNXGcPv2oZqy9mEwx55ChCKzN3MK4TJwGe0915GP1C65DTqp+F0Z
D94x8X6IRkVYBc+QzAaBeFBuXj6e+X3AWUa6PamS1MdG8xqS7ZLw8Ly6LWJyD+LnmERZgIbr8VmU
9ZlpuaN3IuNobQpuYqvq//7UxPjrUFUVkrB+HV+uGS4ntct/Xnk5yWwO3mxaHn9dcvmkFTPJiv28
aYeHfX6XukVASoCy3WE+34cdCJ79TDTZDohV0vmjtEU4UswEfVoUw6lroZAF1WSxvXyTTS6+saHB
89dFkI0t7xyeHn+eu/z6/MdqamhzXn7z65s+FukRketjcinGuRRzvtrIDG+HfJ3UtwD6xGgO7jq/
zeP5dDnm55OXQ5ikuYd7h4JsP/fvIOR+iuwe9BWTYfqsclto2Kb2nQtyzi2Epc0Pl0+Xc7Ke37tm
nPlDOj1KznZNDyWHthqtIxmzx8uRcR4ELp+6NFvj0r7girV+4WJwpYABmsjq0xN9lGfH0fg/lF1X
k6O6uv1FVIHIrxgc26Fz97xQE/ZIBEmAyL/+LuTe7Zk5e59T92FUfEGy22OD9IW1ctvfD0AVjMU8
kAvtB2CHlarY+lTYF62zZmtAV2A3r0wxt1FHbSSYWThiw+PW1akLsCliBjZXiwQOdhSBa4N0JLsD
Z2kselqdhoJUm1nSn7zrjD3gcOlBX5VuGrqrStn4af5u6Z0eP9Lc7SKfsXlncToAdgSBxRidHcC6
DIbAWTWgJd4jJu7vPTAZ7CdjhFMvX0PShPuCz+HB8KoQDQFWGhGSm7EWb0MzBh8uNx32DuGhyXaA
MTJ7jtYk9Lfuay8AnX0w3pXSFnhLy2U7FYazrlJ1HmfZ4RZuU7Z3F4tAjHhTWc6XZkzzDbprXl2A
SqNqeU4PPKVAxLrJ41R/WG66nI3WCkDCKJgPUN0+WVyuggqlYVXK7127Y4/9mPbrynSGqHHIrkK5
b7+u66GK//u9WuMm/volcT0L92mPBHZoW+Z/wKeU9pQNgFP0d52n0J0Tlx1DHytrwo1UA/pHid3Z
0RgYdyMotlZKzqfW9sOX2ercg5oGHMYXMffbbtMG3pRcraIWscnMejeGvRNn4dzEsgkaNJiyPe6o
4qQlo+txbwyrFy0BiUA9TG5FE1IxkmidHnC2SSYpp5NfOx1bAWCvaXh44TgS/JukhNPc18sAb5BS
hRdzsON+msMXTjes89m3TAmaWO2AZAstrHsLhOqRtBX7FpjDj3JojQdOxBMT2Z03tNWR58UmnN3x
oofUKaZLwOd3P61alHz8rfcEcRN/aLPYM6w8+e//V7bGYvjtP2uhrnbDACijtgWegz8OXK1tzA0A
vuZdVUxVkoaE30kaLCf+5dJgFS7xlBd3rszSpJI4Ei3UjEDkxPCne5ATT6HUuhJ3JMxEJClj6z+d
9Ey9Ru/UPjaBCg/C5eThzKa9nefiztLHFK3TAx+yocXuBD4ey9Qdc5S9zSp+d3PRepCr4Hhz87te
LauOWFVLqN1VdwYYcPZpZSd5qtQJtTATOmeaELfbHr81LWqL54XFcSp/aqGubHVSy6BF8I4DwMod
LrbJ2qvqZiw6P13zceijm+42H2dLK26bnMXaqg16TS1OpEoj18eeVBtk75mRQ/N+L3tig+OuCbZI
xvSvUxa8y74Kz01r+c9UICUMrU+65uhn1RBpEcidDDHRjq+12DitEYWFKOKpd4I9H4h/IeNgAPgR
JBI9NrdGBG49P8lcWcboMfAv2qdSwCR3Bdt7jvSPQdkjz0EKqwOfCDlfRW1pw8k/Nsswt7aIMpqt
wJYECEIRmnd6CJYrUH75MnY7tJUMYIFY50DQF2kxHDhJ66MwZXOcsbNZYHedbNXjqJloix5aid18
pC/HyQJDj/S/XHUT4N63Fmkp2qBMdk8mfz1bjDzNk7SeejeLAzyAH7RUeTW6B2uzu9NiadQ8TmtG
t1pMcePaWK0yYy2S7j2th/LsSO/kWvZwwC8lCLDvcnC0mjsrYiYTFwBSLsrWufpwS4mLNvzi12Un
A4xIF8aN9K6pugEww4HxgvNSuTUzxRItgrNqjgFn4261aNn4KLnrOEct4nwfW2Y/7MIBZbFoHE8P
eqj1/VxxmR0M9tRZM54YGRkebMTM5pesxA2vRC/VLqst92APQrI461w/GkBbFleZ+Q1AP2rbC785
d8PwMVg0KqyyOP+h9vnOHGtyGn/3BnwuqXHs0PPLYdgzo233E3LbR2LY/jFHtbKDn1TpDC2+QItK
G6kAGXQjXRRx+a3/YZasxLcMU5wZjPLa70O1+Ey5cc8a3KVcIKbMrjdcB1AwjEfHbYaNj98tyext
je/DLpst/OV2ELqHHI8kFpeWn8Wkmi9NBzIZVVjmgx7MUc34jx3mnRbTwanPHR6Tqm5NvkrRlAZY
/kkl0g0nvhrRE143ZNw54KOMZPGUtU76F+rJ/3IdnJUsY0DwemyyY5pb4pA3wQQwATk/ysB76wqx
stNSnfXQI8Z6tjy7WzGnTBOtw3/eQliC4WbQOm3VBgd0Hb/MkILQfRgasvhKQiVXtfKoDW4a5q49
ZyDYgWR5sClNaz8I9jUzEXBiE5Mn02/kKfSWiuvROzjSruy4Ws6Piw7VCd5BZlYDotzFedGh/ts7
aGlapur5rBjC/3EettwllP3L08n2beCDOCDyIC7oQfw/n06Gm4e8yQbUSJXYQeK0Ur0Ct+VQoFHw
oVO9/5hmc5JzT74W6BQFLkRqR2oU1atoPboJfFGA2ZfVG4TYssRZPm7st18zSp2dRNjLjT514CkD
lunyaWtVvlwJr3zNwtJYz0N/tWn15xy9zrD812nVpx6fibO7uX7qPXtwdlqybTVtS2OoIsQT272b
tWVkmlw+BEUvHsKejDEoEYq1FrXB9cdLjwc42Bk88VCRsT0Vs7nVkvZSvC02uXAB0vG50MwaKyo4
5TvtkoriaQn/bsywqA966GlXH9pl6IoeNMuDy2NtUGj1OwQqZdlOy5x5M273MmGOyR6dICMR8rjW
brIlxJnbdy2bXvKpwrZznDiJLOxHd9oZlCnGmpgBiktVa0dBlhn32OSn925XhHFlzVOidXlH0ns/
72oUG9fuTovaMHR93BW8OetZnI3FSTrO1vfrcj30vIp7cJ3dd01X31UjYkiWh13cp6iN7eJRBvbV
g7o5PPK/RTlMzb1206pgJmdHVep+xE6t8cE0Zw6ymKKFUS22ZIhu9N7M8XUUfDxeTQqEL1eTVjYC
6bCNVqphfurN+UuZT151Cjts6d3uns6eJfZ916j/ESixHFN3U/3yo3GAkucjigSGNgvBeoTTf4+h
p6QZ7SHk+Yb5oAqZK3YAhcU32mTu/XWwBgtkKADKyh27yFdBahlx4SCIGYDRO1+hlMHA1s3h26vd
rP0XBRz2w22JJguiQYb+WaucHLAwIgjsrVXJc64sZw+gSnV2l0HVjTqDme7MR+XswfTZXlWf+kwA
VlwCUNVFS8mHr9ZNdr/t+szagegvPRO3Cc+dKXywkdR2osWbYTKKtQlmrrvGJuGZFNLd0ap/NHvb
Ouihtyk5qEHkNNaXDuKeNRCpu4uhgnmjdQUKxqv8YvQpfZ+YPSUAKDW3WkT94MoA2MIL/ur6ThDV
rGbhsfeQTPVq6om6o86YvfQyj0mj2DsZq2lbjQydLMtqY42bk/fDnBiqZUnbPiLSF/egNLwwG1Lg
GWOCQIyZaA8CwtULc6tEG7VK9AQ0ryjF2WmdD+T9Q9FMuGssS14Hzu7bgftH/QLgAucbO1Q4NC0e
qefUj3PcpL1ZrUTBy9glWb3Ri2Ust48gVLvXniERiYc9yyVwjS8zDh8IbZjuoynyYU1xJo4HRb1H
b3TArmmN+0ZWZbPCQ+7rP/nqqTZpvs2B5cdC9nwdOJy8OKx7MOcu/xE45NkBbswLdTMQqCB8tm/8
Ir+UkyFX2gN/Y28NzneTx3bhlauQ8+AyA353qwxn3moxsyXCtWIqv3mExmoI2r9SK/82enPxIr1+
ToTlIbOxDHgjc6INdsa+5WaO0HxGzbgpsnYnLPRSMQNx91XtgYK2mPtyPYN2+wG1Z8UD+KReRSrT
g5YsY+4vwGmNKLVQec6TIgzme7Nz+SN2kjujdexXGhjdHmWD/kqLZjEBUNTK6x2n7IQkBZo6e2NO
Lyh7Nfe5rer854g3ac2kfyxRk7yagtLbarEtlDpUGSp/0M+XorVLVKeR+s1pwgblkfnuhGI44cRa
JEUtIpPX/PqT0j/EgBnWxh+dDt96HHOTP2WGwNSmw64erQx//24LQ9pJ44KtKeDuoU1r92L1Hnle
JA9B8osrTPsZzfpXG2mErW0Vtq9XWzvZ/495ek1zWeW/zVteXb/C5+vpd4b9cHU2ve7r7D4EKGT6
hghuGc/YWB4z5EwQQuV2PA2Z86X1hxXCW9Z3dIn4EbjnggvAK7J9mln9OjU9+8UtGnBKwkON8odv
183TWBvOZqrdacsslj0SMOFE2kOG/d7v+/LNcWY3savmec6GepM7/XgwmtxYm7iR3bsFcHcWBvQ3
Z25fyCjB7vSWBlLRyHSNZ2/svTfm1OYKDM7jfW6A3hBAVPNBL+N1QXpdpnZQDPS5DII5WOZ4W0Y2
Vr8azCY8oFzVBLZs8F/WChv+sVZgyJflN4S1AHySxjwvcdYrbfuISrxHVuD3r3/J2ECfZ8NrsOMT
7iPJsxlJEjclkWyLIcrCkN3VWW4/N4EYohLclldRW7Wo/BFl6bXZ70So6G6aQcVH3MksVzPvs1XD
eL+tatk+6MGZV/bAvzkhQruu7T66uJPtvQlnB1oZziMae3BfwiHIrFP5MIRp9thk/D3vyfy1V1MX
BbwwL2HDyF2jChZrQzFk294gxsvcZ3wrPRBh4jAWvnUhHofLTMfI3LgGBaznivx43XBbQOn3a/Oo
N923zTn2roj2miZungOeXtpQN17kDlO/ao1cbBEQxp3cyHHQQxLgKyD6fla9kA9GiIo6Ng+IaOLL
8lgogGeZQ/FsLEM+DIih2OLRS3NIbn0MAOl11g6d6BlokXJ61EY51WyV8qDZa9EwRBMPZFMATTtX
5ILnFw701PS+GyV2Vcy20I8IykoDRkQBa8+Jy8ptvuTtGAuv8L67VJgRyBLte0aaZpc62FNWgZDP
JBfv2sNj44PN2yPOMP3zPAMmSXYZ+TJ+XlHX+KlVnxfai7kD+fKpul6cC0d555kH7Hl0/Ij4FBt3
9FIdW4EwkrOI7kTtjZztIVnS+69t5yP9WNNwVzhJg8ax01JEkYR1MK+Mvl5ON40diaLPjpUg9a4o
88o7mRUV8wtOQByxkLY5civ/GKpcYpNqAbD/U1/a+MC1x02nvPnOM6t+14NTBMGHz/kZiIE26B/5
idtKetHDaEsrGcyuiQ23/dAZgJ7YChBSI+EOP20I8ZQ/miXb3VT6qiq+DbyyACaOHJT2BPjSS13W
9MCE/9oPebgH88VbAAqnPVDu00tVyvSSYd+8EqaRgb2ow/6tQVgtaXMqcZKDWTuWxEeSru4BtVE5
DipJA0Mds7TYBn4QXpcx6gHbPnAkRGlwMsO+uwgdE4VEFqn8TSI5H/D9C06hW3QX08rV/bQM/XQK
ZmwygS3g9w9eEYRnsCiJSyE6N+oGb9zkpBAXPSg39A4pCPDMGcBklb1ylG890dxTD+4oAIQLCSR5
Fm7AfOuzkaCyHxJleY/cZI1n4iIKX3pxGZblRovEL+XWRHosFlb9nlJ7iGuXFxt0CoxPFTF+ekbV
/JBFsx1Jr97BKuehLXQ27kLF3bvCoLgHUlG8Eyp22rUJxV+dwd2noPeNdZkV3i7I6vYCGnOxGgUV
P8SmDJo8diybrElYDHtfkQ2zssbda7Em9mYE3voxk8141FdsnHCs+HSubVO5e4sH/d7As0a7WPW4
durJR2MGSU/VMqQ9Ot6kWaG/uFAfOn0l6i5A0Uq2+UOvRddhL2NhjrtepS6CAsvU20qTZMZJ664G
0/5lpamjzrpmLlmrPv3K5Zj+NVkiKrLU/T7jo8Pdn+eP82j5a1GxYF8Jvz8C8T1P+rGeXz4ntUKC
t75zv6c8XB4ZmBSg6AXdh1mZ4I70w25M8pJLGdkUfLtZmcu9WfRVjMPe9BZW2AFnpXLv/sGNLG78
d7dhZPaLJIidLXp/9MSed/TVtcBEA1BQ9TKjNjhqeDp8r/M0kQjhU1RVqzgthPwxpsjQ5cVIX3HT
zuKust1LNQf5xjfd+RAQrzyMAnUT7py1AQ7rQXfJ6/KSTZ76aVYqrmnrfZtJ6kZ9UOaPIzGmNTKR
/cExeXdHqjpM8sZunoBR2kWsYOoHkyD4IbX66VH1ajJJXgdZdnHPM3bOc8dYewDBzd1iWqOecPoS
uN/N0gze3NaS2ylPx/VA5fQlr35oNSpj/1CPY0ijeQQXcR2GKjG8QYHRyRRvTWme0NXVPKjJ4/d0
zJ4rQG2+hSrHMZH0dK1FZLSqqMdB5dTzvn720JOqZ/dUP32sLFa1EG8hN+dV2OfAdips8aAyBw8e
4P/vx7yyX6UzbGZfmY8osuD3QPR9cLPCec0Qj9plVWfHuS+eLdtx9wOd84QL21g5PgiCI2JZ+TmT
pb0VDvlLS6rpOycSfdkfbWVdPbRBD8j6FGeDuUjtApRJq/xFpfV9yUzUOK1rM/Knut1nALl6q9gP
kDUjHKvG6a4u23yl1R1lPCZybvd9OUxvxfT9X73m1P9YK5u+2xYzXlCiaazsRtEtKQ3/nvoB23g4
L4ItusMLVLQsYwAztuurDHI4HlHQ1OyNcfbv61T499nUADZgsE6g3vLve7uzzkPbrbRNzIjd+mA6
MVC8v7FwfD60Xt8exGDLDR6g06VlHY9r/EpfUssFf2Qtw+/ekCV4KODrjhNkUg2N/x0IFThngWBi
yvhzk49GDORxeQIkjLnrfVVtZ+zXLt7c5aD/HMq30jJfEPJ3fubV2cWROxJpbq7AyL5UpVrtzpDm
f1xNn9Z/9QO82xvKJdRjVnevnTfXDz3PyZHJlK0WYPp3kaN2ogXfyameq+LenoK/CqRU3ycysdgo
zemQdjl9nqxwp/29wPESWwUefjmOfG8BHudT+qXya7alAkfOsjeDx04OJ6TOktGdipdpzoy9k2VN
rObZf5dm+x1AJs29YxUuHomgprQJC96HbhArfwjKYwne8Ufshe/rxR9PPJ7grc67lpTijdTfHWY4
7zwaZRacxrLFf0dKnRis5j4KdBbdMqR25gD1rEbCG5I2AvHk40pVYDLOlFtute6aQQXWW7vhrWqv
K9/m6cnERoUhYnFV2ZItyHzU4TbgntP+u2ghoHmYl0HPkMCy3s2DSHiYfQ+GwTziX/kcuKjOQnq8
OEyL2AjHW/mkCbbaSsdJJMCiC9fa6iK1vm4aRyRaJE4ebAMj8FYMnPfP+ORzpN0KG7ujZeXlNVpJ
v1+leuiQLykO2nXps3mkTXH1LAXjz4Ddiiip3HVKiyp2xq55xFnCWhm4nW+1WCvJjp0rX7REFo/S
bVjUd6F50LqQqXInHGAgpzMysyvXVutmaujlOqPu2JrWDAyHjQVopLAwz5npPThpFr7xIfRWFF/+
iw8S+k2OBqZ9RztyVFNbJULJ6tkveIU9qZx/2Dgz6l+NZQe/TMdmbL4gGfUx3QjxlQfDQJW4VtZt
7AY/LyNjwJl2cXj3gSb+Qvpm2NGsMFbuInJwla2RcqZrbbUb8JbkLp2BGw1r7xg+SlEsctDWSrVv
UrDmTEYxvozIRVaOGh5TsGM8YVMaDSZOgHU71YCrkeJEG7xpnT20akBv8tQwEw97wde89uuV9Ov6
oK0zq7YUNa2PCNSichwhAa3OMsvaswInTT2JUiGS2TBQlrakKyVKNCKwAySgLCkfipyJ/WAYVqRP
m3qY51fUz48PWhi5GFe8DIatPoDSavrwz1xgTK0kfx0zMj64BXsEEFRtlEgosR24AM0kExV2Kii4
ck4D6gnvxOStftEZeAydMpO0K+3t4AM9kWXQhsZxzDtluyutt/oanWoz3Q81E09j65464H+cGrsV
T7QC0otIAcKhjbU557tyRLRQW6eCu7veCxg6ndA4hG5qf10a8nHu3PygVUYnPq607iamYdDK6zSt
/KcpgyTmdmgqfLWbJ5IN1ntTtNU2sGSxdhaRWv2hz73qiY3CvKtKkOkKllnvHTXNqJ7M6VRXaXpf
SuNVT7fCsVxVhadwhgKDnKzosKravDwUM7FfTaAtDBUpn8amtS/A6XzWD3OgoZOtVUjElBcvPSkA
RvdBW/9zkvbigMvJlpqdlrnOHqRKGALm7m+ivkLPqnPVEUaLrWdZG+3r1hLf0pvzf5/7x1J6hT90
Pp4qScVVHYU9DQ9okzKb62UACN8mqlFTMvOK7Dw8DbM41cqr6ZcJ3J5yoK6iAUor9YAyhFkerwt2
VjpshAweqsqIkVKgdEpclM9FKkN5DoikB/PEWTCfwDG5wa1yRNiLf6i0Xjly2npUfr/pr1PR74jU
ro/7mN3y2YurrhpOw97Sgp7q20yuQSgHguc0xIs1nysjM/C1swpnqxe9rmcTVOROlDxkBcWdvMX3
pQBSwgl5iNmMloqtKbWPV0kb9NC0gE4X1N4vqAqnm943LVA6984PVvJ86+g1bi4ePtxVndUBIqqf
L6EvVZf2seMglX/zvs7GmUatC7sl0VXWr9CXdXlSwnsYACAbdciyJb1Ztg+8G9sH9Iyf89RHRemi
sv2aHh2H3mubVoEatkr0pJaVVrlqOv+MADT/Y0K7TNcTvMGpktYPVHJb5PNVvBybmRy31Unucst0
1nkVtse6TN8ywB5sr5IU3dEmmTNGWs58fH1kgVXVYtE6PXAUxY/RbPIyoSZadGwx/mrW3vUyBaWt
wQbUv1+uq2qdXkG7ZCyoD6zMY63/xUVblTPZUTaEftJO1spZOKpAKdIeUwO9ccCJmdtjsAzuNP2s
Jnw9QhRMHtGL7PSxts6zCFatDOpYW7TO89EeGGkZ5bjueupQI3VVavvH4hly1DOOvtpxoMULGlaQ
caZT9ZjJ9G5GiuOUBmX12Apkdy1jytEHxUtAUlRP89wgXq+No18kqMsFrKHrykc0Ow4XlCbG2qgX
SwfZrag3oKZ4mRAUbCllLl60UU9KDVRDG81bi5TzQr+mzqHwEezzAvI+Ka/f/ZHR6pV71WtfndDS
4fRP/1/WaP/2vbnpq0/9LRCv9Tzwr2tr6fo+SLUKOn7Oap7fYRPW3OsozOCp+39QzUGQIZ3Tq3vt
2vrdvVZpSUducHz9p4l6Lb3y50Tez/+4ll7m0+u2vH5Z162vy/++1ri8r99VeqJe6/MP6mf7S1Av
e8olxvSp1p5a+vwL/mG9f/s0/mGt/8cH1I8mP4Qe++r1cuO2vnM2WhTWp6Hgaw+ddACTx27T6N3w
vhB/aZvWuBKoQh4b/I0W+6KRRzlNT1qakad6bATwzSvKuusOtUbYL+EtAx2np1YponvHCsH0Eb1z
7djHRNh3qsC3UVsm5JWPV0Pbok4F21Y8zLR72Vp/z0Sny7xG2qiOtBJ96+oYjPJYzFZ/Z0nPPJaW
t89IG977LMPQYXdvcPQy3nRjiT19VVk80S7a0HjCRo8FWEuu05a5qIE+VKBIPGoVCxAtrAH4TFoS
3OtJ6DAvDqhM+XZTjSiyWaM+31tpnZ7ZKY6KwaIK1jfd7DykND12ARVnnY5y5ulJSzpV9Slpm6GG
q02njhYJLCfi/LvnNcXVlw+tCfzY7EmV/fQFeGJZXBtzcLCktZwxsiewNP+qL3LQKwEZ/WgHJD8p
bopVaLRDQi2Vn/RggpzmekVb2SYUfHGrPw2Lc9Vk2H27ztdfJix6LVYh6o9nVsT/uO7iFiqyUj1+
UvqNXN1oCQRTpDQlEhY8knNo7mcFIB/coycvoTgxfVxqbZ5zg6y0V9YaYPrVl1etdqB2k5IV6gW2
+AuDzbgslWmdTwMEVVTuxL3nBwc9qLIMDxMxu259UwpuIN4iu3Xat+awywRu3FHHM2yn6BzKRLjm
ECFwD+3Vple5XpYpavZZO2xbnBZOwBLHOZOTQ20DciTmzdxtOubXUdcq39sUPv9R4bi+vZrHFhU3
BjOPvSSohRmp5CgApmFyNbd1kR6BHF2h/JxE1/Xr0EkcoHbgBzkUwAYZsnXq92XULZX/Wscn/nFl
OAR46dIs3op8cLdNY7EtMSXCOpRzB7GwgZ0FG8Kj177/okKhLTvXzfjUicndaa+R+5jQm1OKkgzl
xx1NWOW1CXrH2pWZN92JKjwHXZt218EpRRAp0kkk6n8zaOfAMo6Fl5V7gjIkC7gsWCAk0jka006v
oTW31ZTrsZ0ZOC+DX2e7gpnPhjLtox6oNNIpqvzpG8mMdPOLTl82Ewppi7FYaSn8nKZFQwY89pQ0
Vp3CBtpHTLpKZ3ocCmzBCiekRy3eBu1GcpQoL263wW+5m+Au2628NmiQMtxYuuqdo/EuMbFdS1BQ
xx61cRg/jPgEJiCuqa+lmlbX/AVBH9V5Ea+pDi26BnB+da5Di0H5m/jH3BRWCx2TUYvf9x65vfkR
yWKyqnmXb02bzY+EcOvg4xkdaavWDaU6FOhXPWsVKoKcxGw9JLpSzGfM7s79UO9u/nyoRNSBQPFw
ne6E7TbNcURq+3cXAXwr8hDwOQF+R568NCxj6lQIH9MR4s2wXGlrSXuAMM3Il8Xa3NOcx7lWLj5/
zvt9QfAh1itGxrmLi8yw15ZThgHqCto+Bl5MkVxlELJP57naZpbLL1cVOPU+XHTyxxVgr7ZH21pZ
PsMJszbUd7SZB+s6Z2C5nOzmOlAb0IQ5DmWJqAeGWJ1bo+mtdl5nIfx1QYJhXfto9krncogcRadj
kA3mLgjyBgxXiAblhDpI35buSSL4sMpVk32jS627rJD6noNim1FDbQbiFE9h+r0PiumgBycDrc1N
/CfdzaWzx2EdSPrV9IyoQ5WSq3D4+XOHSGY0iFb2tUZKb+X0gOTzL3pkFXg8o+cMWO/hMfeC6ivN
kZwNiVU8W6hYj1GE4uG7UwNOdGrQ+VwqcUCwb9q0ithni6ckBiQZe+57akVdY/OvyEafWE6eTAsV
eF1jTWsuWnetI/NeCpBP1vXp0fLH4dW/XE/r6Lg4Dl7Ro44MZ3k9p8XPbp0t4m2OrIzhNTghIjZH
Vg/827zk852bobe65X3/1MlePZqI+C/CdbDrRyOjaskmwF5TsgIpBNmaCIvvGzqTuAirexrY7T2q
IVukyOVWv9Ecoe695TJ3pd+SM6JMWwErG3BreEsuyvz0pGwq28fKrrZajYbtj0kWztx3XV6g8rIk
7oHZ4ytrA/oAQj32ULv9vK7RNB1rnR6y0spRg24X25uu8su9HY7BUc/KA58iO28mt4VSZhtbQhlB
swQW1wMByjSoc/Cguena0vw594A2JLRCb2JPeVJzRe8Qt2MqsieL3mkZgXcvQUGBjBbWUbRYLE6+
w9W8uzmBRwOMaED/SH5xMhmV+HEs/tqTcTyKJTYXYczHL8quusPg9ANLQiAvaxHNrjjfON0zungB
M8RrcdFDKixx4TZPEMwZjlo1N267B+XjfeVmtXv0hHTXDHVugV0EcaGsbQZYti1nDQGbGnJWfvAs
lV2+V6IstghSfqhF/tz5He5+DTrbfBORUW49oP+sw7fOTHfeIvadEZyMqdhqj7Y/tw2ajFtiVf6q
G3u89z+GPA22btGDHYxuun7t+8r+yxteWtz7EeOcxTkVjfjiCcpXiOremcYoktH6C7AvzVEPBvaw
1ysW0ix2Ld7ECAK3/8fYlS3JqSvbLyKCGfRKUfPY7Z7sF4Xt3gcQSMzj199F0nZ59/G9cV8UZCpF
712uAilzrZXo4wIkHIgVfz5wK4Z8OZjbG4G2qidV89Xodezs9ydsVLNz7Ix2u1VK61clcLZrmixs
q9RDPTHaA/OmPfm0yGV4xSXmFPjckyevZSH2Qfa31q+sFe8Y/kvNKnpENeY9jzT728CwhwQwHmx3
qQAYSCA1TguE3jKQ1jOAelsbaK2o0UE7Z+esL4B9/W2OdYQSPtSjl1lBs2Q6hXZezN/B6ERQP0S9
iI5GBMEHPWHgk/URulqVxlMLRa3jKNQU8MYynvzay29M9/Y0GUFS5Cmq26AYGveRXDJN3ktLpWey
/AYMEyw5qkxPQvTFG1AcQ6e8Tdxm+cnrapWh4QUuu3o76Zl1XGZBjAEPPNHxYkjxyh4q4Z6cLFVA
2JTfaX9uAuy36mZ/1YF6kVn5cwb9EXwOHBhe9FHAGDdIDQmOPjQ0pTzD6bF9nU5QSZpW+O21+yZK
qlvPZb1yO8l+oOQfGEbrvrMatFyw4XKUrEoUN3/HKhTjVni1+RRbWq39XOhIUqq6Oam5hg4g0x4J
lO4bigeAavGxu+lF2u8S5fOdK7h7rW0UqCFQ3z1wt0aRE6isgPBVlmt2Z1MlcdDwznomk2YbaZqL
yaELA/1MqzwnHZASpZlWGy1xtT2HLsHDhHQgqO2J+plzCPVZ3Hr9W4SMHXbJp06h/oD8eNa/4gNA
bWI2aKB8uGPKCMywFgjZf09QAn0wXmgRNkmxtdzHjOOPBU6CemeDFuvBSOXhCm9fx+G3Op7Yl05N
m2x+qNsR54dMB51VzCbEw72QJ72HsvdcU/61yIJ0/5caDanuiwYwZrWsuhYzwtuZMd3MBXIoZege
HBMIvIyq/7a1rO5CWtPPuHEkSa01+drZJN/9PuAnRRDhQEjaRhnQX7V9KWqdH+JSDVfmlakLlbYW
ULa8P2sFfMuEVlgXNGpfFvHe76+95cWnIZt2SVy5yXocamNfs/hrU1desrYMbdhWqYbc2xy8rHNB
YFxbrUC9a74zUGr4az4qbSEYG/FainG4UjgNUWu8DHLaASEgd/Rx0P+kriceFgGvRib9T1qd9AID
racXHwVTHPnoI6Bg43fc8nmSbc3r7p/VfR0toXupHzUe6bskTU62WbmnuDXcUzSOSNTebboyc3TL
S/wRPeHmwCGS5UdMshokeBDY1nV7YDy+6FaJ2pHtOt3FnYdMi7VQKpQWRpohJw01QDcgWzNrW6m0
v1Rt112W1Rb6C7K6XkHeAow43UzeqvYG/UYGgGSlg9eGz5/cE4rQ67oo/SUKWfznNs00lAEn7VGP
siNFQepL7SdTHyEA5Rdh3GX1anJd6+bG0r51NTNO/oij9+yyZxf5Kya3fZ21Z/LTUGh+vGLoRbJF
VdhcpUk7bUDGa/HorlJorAz4aiceqtS/fekg6wc5D+Sr6xF00zmEhjRLu5Wfcrby/ah0L7N+yRO6
kqLvj1Hr57wfzKMVD86aibx/GTP7pcwt9x36rQeAEuTX/zW06N0XDUoG7ziCIofbfIRGlvnnXSVa
8r7Mofl81+q/71o0PYPgDZR6gXq4mcI2Q6/qIPVd5Nibzr58TJpdkWkjijG/fC7r6/MIbRVrjqAw
GpISQlm2VlxKl3s3S0KrfcjTx2GyvI1IoSiUWVw/Syc3znVZTiP4drhkY89Wlq6asGqh9bc4IeOM
zNgcPgqgH5ELGLYUTb4/VrcZap6CGeA0o7IGIPZ838xs3QPamWxQ1TGOLlJKH9hRzznl3qTvh6g7
6D4oPmkj1CPaaXKUNQy2IpMmDFOfgtYqij35sMdRj5lxxPGwfvBmIy+8/iBA2wtojqKyiBmh2Wba
mkJoQurao6EzPILmP8VyxS8S/VPvfx0iUuPWGFI0+Z0jaBG3Jw5ySDPu7j4dDbR7oxIHncVPcW9O
ZxoqG3iZoAS4txxmvtg8YeJDwD+FN/PXEwiXkDkOkb4sEbXm7iB3/wWqTPq5diFvw1R0Yq0FkYTO
OUzxNFxocFs2XJIcdQLo+SAd9i+/W0ZrPUk9aJ8gF0npPCXs7jiCxRZQ5i/hbXfkEu9uKxLZadBi
92TOj5c2t50/TK46FnoJxHYo5G9xd1+FcoM5MSD+59vR0M1XfguVy2ZyL2AhQi8PSapDZbvxl7hH
F++mHL4teYo5WQHJZSS9sFE4kO93RAW2whcWsWafxLIPcpCrbrayZMBiOX0rG8CATcPMLlkDfeWy
0xqfBxyZ8QAITagQWZ5/9tg/ZNRDll3pCo1Js+ukoww48Px0d9HVlIv/dGVs7T75/b5sVxq3Hkz0
BiMWDuqSBZ6Xfb8pgAS6moCG7cY8k1uXVeWqclwAJp3UublR79yY0NBWWbJy1SIDoAU+uF4nXrIT
hdAAIKEAC7jfmlkEMo5l7SEEgTMsqdskMwfREgmYF521bzOztEIDhLuLjmDyUVgMpCQ4Y+gcSqm0
rqncfcLrp88Zt6T8Nun4lgtvtB4B1iiCqp7MFyhf8VUPHbQHZnT5RuS2OseizfcVr6Otrlfg/Ew4
oEvbeR/xPJ23HM3pPsgsak9A+jFzI+qrzy39SJPYn+qbxBx/NLWPFmjzEEEZSQJ6hUt3nD6cUmbm
YuI/GtOjGRcbL5MvXm9hV4n0P3p8lqoCfFG5H5es+oqqrwvhJtBcIagUbZOyB0MWn5fR1emLP/cC
9ROLgRbks2ffyK5eFXU/WIFjqqzT4VZCdurIfZDyPL+ofkRrmo9Y5Ybe1DhH9BAYUG2Kxg1QCv2p
053ulDdfVTei91mPXDfejHB1bv0xeQ/j2tCEMfrKryjkPiHsczHp7SHTEnH0eSWOQBWK490knztP
0BUNkk8AQwBCjPRoYjVhTvanoH6qHris1BGplOiRZ8k/+sj4gaxpPu2DSWGobnogT991+jFBx1ea
WoIEDnpirLPwvgYd3+NVX0VIas13pUEY9R418+RClu4y98KNfHO/ETgy3g70/Vfp1dsGlcxrNQ90
5cwbOtSz7GXCH3jpBVP6BuybiURd5V4TO/au0Ipo9iAr/fy0fAQzP/TUCEGrOXZZ7lvWLbah3vNx
Nw8qMYkABsSKICFVJhC+CPMa5Emi5Gvj9EHO13xpnO4mCkpPQ3yViQL13I/sKVT6uy104yRRTDpP
yHFOYe7nRujgRbYmSA6rHX5R0/hBGptpIj73Xye0CTunOIJv8dybeR4jctFtjk1inf8gi4bMM/gU
0OXIO6DDzPg0Kl8730PoSpixhJLT1K9NAzJK5VS/2VrjfMlGPxgr33pwZ6uLM2/Vg2izo8mq0Rxo
OfVn1Q31qihkuZHYQgjg16HhhDcf21eOA7uWGoDMbndJ7MZ7GKLEu5Z4vi7BDIewo5+mP1OaTBPv
AYeQDDIE5ZeOJy+pB255oKct0AXG8MriLD2MsxUrwa5+rYyTwrcAfAolUXZh/Rpf5ShcllGMjPW/
LrPHaovu4Dj5Oua+5CbDQRedk3RemR1EX3Bp2hpQ+srZ/emjaQr3DDyOmWJmSNE08AhA+MUulI58
TJtj2zDfjAYPVBkgJ1C/gHzDIfHa9OyDbrLzRkDgZsvS0vRMV9Fsjqhg4P0FmaowBt9zRc57YIf0
6hJN60QHJF8bCQ+gTCy+x9GViqHME+R4+pUeR5PbfNYMmCBLBooSiEX2Rovt4QQpxeFkGjG+cb9N
FStNAfTqigDwyG4JZPM0xTiZki3gwr/WONx21tk4IH+vQxcwoFuC9V3yMr8208Sujak/Qb24O7ig
/15pGGtRnDwz3QORiH9w8nW2hFJFi/fCH86amU8xskKHbr7T39YCextqVg8lxYuo9SKcwM149mL1
bEnID3Cn0p7BqT13rTPdikJh3zImHHAtGRBB0u2lG7htVj+UnV3ty6HPt60njKeqMN8pAkzEI8po
8i2WrFtrRm5BfjuukWlwPXtXcVbv9EaHUGQPBSTT4sDMk71ckrdCTVEFHpDjS9Rf412vRro9Znh/
/DtwEl65LploUJ0S01Y0zg8NOgxnGvyi+7i6+7q6BVsB4nV316dYxstpCym9H7Q8QY4dtfD5nvfb
mWYPyGf6cRPF+0s9tFB4qwvj1oAYHNbo9L0mExQ04yY9iDaB9v797qKrahihj4jdcQwBCGhC5RM+
b4BXtoXk+o1CIjk/AnC6W5FJE7rEK8HXrJBubo1yK6FkBpif0vaJEDcS1QQhfLiUvgLybh7wYEtD
iJYZoV42hRnQNAVCm/ightw/xF70bYxTaBqQMpTnlzudjchUQQhknHWhShICkZJ3YCbN0L0hdoZT
W8RvNapKZwfo2Cd0eYpCa+rlrhRT95QMo7vNpadCmlWtpc5QCP9Ok2jzB0klLfluVBAZMzVXXO15
6HEow+PfLcL7BF0N1ah2YsRvm0w2QUCEruJBc08T3qd0E6j3Ab5Pt2qneKt50P4CusA5t+KtQN/E
o5950dGdB7r6m+9vIUPWglkopvD/Xjq0PbgEprlGNz7t0MzqYshNa4e7SVctSYrRNNkUQ4Oco+9L
Fp9edZBFM4zgPkFrhT5CwdZvwfobLCcPwNzI93GXA80mXW816JPEns0R2q6dSnmEwpY80tU0z0BA
YGN7wHAzw62h/gI9hNKDeEuoVGZewDSb826ySr1T0cZQDynU42iMTxoKiF9Tz7DWfTrzVnuYSMYH
6KFUgmjXRUdbJmk41AN7VJOzbVJ/OlbzIKQaiz3ZTq93qKSb/Qb9zpK9RyYFGTE6tm0oaLmsavVi
uem4N4wS5cCs4KjD96kHuIGOo8iUKnUrawkpKYcfh9ki1z2OTKd1spXmdsWxkP6+Lpz2BYDFbqcl
M8GotruvUO/FuUHo33ugQNeNXmmHpObWIz73nywzpu+yyfGuiIfshlpToKs6vqFJIoj2uqnUqo/0
KYwicVqqps1cIaVyp8ix/YdM6Iks8kc4ogXgLOWr2vKMleVG2S5K+fgl1+vpCL4ueojr7E0kQ3oF
pMM5jhDgC7qoal6QXEhQvo0karAw04lZmwosEGDgM3vl+KO1yYiFpesgUSrZ7OQY8wv56EpK4zWy
GaScYoCKvfnV48xDaTP/6vDhJZO9Otz90NPpTxr3txRQQLNo35lQ3bArjT2gtWkAFlFaIVEY9YFf
91DWmUm1TRKnu8jWvoJQfrWFZnvhVCTuyYAoE6oMfNrghRGH5kz7LnKrCvQYBCZnasznkQObQeZ9
tuv85kQmzZKpN2DbtLmbiv+AQ1GCNaH4ztHMKSRSp+/LPgSQSEBHB5TPPLF+DIlfXQ3Vpq/dbuin
/NU1bG2tY5uMV+vPyQN+iJQnAE4FH8meNndpigbFgIPZA1fejxHULQo2FtBF0VFeY42zKGBkEdpn
q0hAAYwUMOKqcrDt7Kcd3cfJ8PyLYvs2CBaDjgu2eOQUyTPwWv1qmn1RFA2r+yxdkS/nGhgQHqiP
qZlzfMxmvxqHadj4XaF4gLxgu6/iKYHuiwbbf+/sXELQbKpOqHya+6Y1NpzbkDEjnwR3qQlkwaol
hpyGAz3oDoGf/H3lCWCW8aOHxi0krbbWLCNQ1NPD4MbtWnKp73TpxWeAh9J1BK3KlRZlydmtNVTN
IRWeHJo0QYJRVd1GST37MqncDSDOrv9gWrLmTTz8h3nWuRmYAM7AtvEKwV8ofZDOUZtsdgJFxLMw
82zVNbEKIXoJXacihQTxiMqOjY3yYcwSIMjcWVDaxzcCKG8O+T9/vPS+VDuoeadTH4DD0+OUZWtX
0TTadfDit0SJ9EAW+WOVugeBkysElnKoFTFHPALMkD6ik3IVGGgvup8grJquEv/JyjztVqnuEumO
sYtn/asULZFR7p4v/xji/FUxnJvvLigMOxDzU95MbThCwm+61jGeLb5A7zBHT1qxjv3xoYYWxEHM
sxSCsxUSfHoMTALay8rG9/ZphDy1ZY46imPo5Bgl05PdIjWLvup4WGoPdqTxB5ZD4iE1jW9kkV+W
ib0Zc4+v4nriS5jTDd1KL1W3pbiurPm1A7cZD3P/i+1A7UfE0tjYIy/exNhuclTYf8QaR+kqsaeL
xlh1BntYW9HxPu38IMW38Wude97aiiaJHnuyRaui5C3STBv0ycH6ngt9X1PpNJvsVdMb4r1JMlSn
eBm9GMI2whGwHhQlnHY3obcndIHQgFAbrOfatuMAyf1ZWDEW4tAA6REstQI2IhP22e7mec2eBXrS
FHkwWg9ssrsuJi6h6Yl6dGJkFx+nkqMyUrxY3Jab26pCean1IH3s+0N0WMpN0E/94oKJvG/K1vVC
V++QGi7dJBjLHtA9o5dhKx3t3GJDhixjkwOwaVpvtrD2vSbFe2chydVEMn2qtGjcRgBk7qWYorBw
cLjwtHh+iA4TduISjVLJpiuFeuqHk2waIDAn1sDzXEsQzsfc9qsFOGUXeh5qhhChGiJzDEf/quMg
vNfdrgEqYkinQz8PdEUDsyDn5oq4CxYVqxLN9E6tFy8SVz24W4siVVPjQa68aE1iVAOpFPz23cNI
kor88z0AFfABFWw3d4VVXY/RNIxsGhY7dmt/raXNT2ca3UMJXQgVmJ3nHsg2sB05mPgAP5z46N0D
Lzt8dmPtr4B2gTKoVxihPcb9tavQD4uuBNL8K6CftDX5olKP3EDp4xg04Ott74EUzeL8p6pTtf/k
R6bpXNqdvY3YdMvd4lttqAaH48h69gr1LR/SJPCNlm+qktXHSETDNhsz84rqmBNqcWI9AU8AFIQU
/bbvDH0TtSIOfNQXvtGVApF8ubr7irvPqj1UCzQoXrWF8cDS4QIB1/qVcdT6Oy+ygTmHCTEW6Gml
Quwq6dSvAFGkkHqU3YVMiwMUlfovrJHFFQm8d1pTWS6eYZXvhhTk6K4II47HHZm10X6RANzHZqFd
GmhM38SoS8Ak6jeyaFC14kACWvYu0jqG9gI2O2TzwFBTxIul24KkgAI+0lwbJooZeGIYT2hC5e19
K0tXNKti3bmoSH8ga1lwyfy6e4qZzNe+ApLN1g3n1gKSs5FgO488vgJkBGCyYNsKyP5rMQ/mlMQ7
iMDlweBCHT9ADrS4WroY9nWnv0kFTRdylYqxPXrWfnPLDG0O7CTdOrIsAe/T+0tmGKcaBfwv5Or4
CBU/348PrMkSwElO4I2k5trXy/pAg+PY7hZnacikKHHwq+K1r/RuA5RQvWqlNtygLDDeoHH8rAqD
gY8EFw14cbXryIlqPDd++YoK6mdFau5p0TSvpMkCy3vJ/2s5yiVViFwkjslCjKtGQGmNBvR3qIqg
jKFPLfEPDvkGzAD1VheB10aYWgLI7SG72ZnATxKfoHVSvFmgeIFD6C/tnk8TXQSutG9p+17WiQbq
FE4YU52U3YkOH3TOmKzSx5PI7YKxQV6tkGmQOGq8lV4F0p8ykfB2QRwOIIwXn51C7ZrRS6CGyLvX
asKOaCkl5hNIw06mWa8uNi+xXTjPCjTw62hq/5Bbn5AIBFzCWk/2MK4NFYtQn3P4CmpfO5BFv0Iq
EfCa+Lc4IU24WfuVwshPAoV0RZM+Jsn6Q5FwXk6TkEFZRWOza628P4Aa3R+aKPq4MtrhT5N1PTL0
Inn0q8ljOw1fnGPiVm9xNZb7jHfjreieUMPqrh7t6NwE8LCpnPD6HX28zdz6qS5Uou+ReKz2ooxQ
isytftMClIM3ky0OoKnugT+Ijr2RFEHT8/6Wt/zNB9HyDUjJcQtSCn54DUveYs9sgjSVMaiJafNS
AtKBumny5udsPA5x3AC4jFUMOgVh5wNIOybxk8VTGY7m0KG5To6a13ylz8PddzezSrEiuNtY79vK
DCZs9mvVXFOtKPC6LyWEkMTKtMfhG5JZAgKYPsA2eoqNHX7yWQtRa84BOBB11D2lDZB1rdSBVqPZ
GirM0mUBTZLL6JNLmjnywgFi6pBxFFW5BcldVQ8Qym8C04rKtd+jREqDB1zhSh88/M2x/I8AUvUn
gGtPtd70z3kO2M0AteitZ1rVgc+yW4V4n3w3hYY0i644P8w4mdJ6taa230pLsXVjiGTNIGAXdpMX
3ao8rCFbe3VrlqJk5o7GJtUatWpHGd+8VsGpd+K1HLQcaTwsoMHIbO3gut3D/A+p1krgXVZV6sBW
wNNp8aNqxnzby+Z7BJDR0ajsbe3PX2sqYdHwe2Kib3/Bf1W5BDZYxwkrqLQ1ZXq163znfXnbF3Xx
E38n3fcGMGogdvzbLBWyGXZdQAcHrGZPq5yzMw90lfqxg7o2FNEhP+Ossn7KpoCc98DOl7sqBsqS
/H+EMN31tsBOvuvCdM40+0dIZ5RNULlQt7/PRDYqKMOER2yTTW2A5LN+coZiN+RQkyTL6kY/D5cJ
C2q62EnluxqIrj0e+OI06tumKvOznICnlgYAzRws4SEgJ5SncAmlp+E0JKfFoonEHl8hkgHoFuS7
sM1P23/y9Oi5ZfUeexWSTsIbHqFC3G85T5z9aPv5lePhFTZlFn+zvHpPazJRPqRFid9b368znv5T
tmOHQjnvHlPLf1fIpRzJ5SC7evFdf0/WKMr+kbuQAaqhOrwuh1o8mO4P4HD1B7Pq+NpAfTYk08Wu
MtAs9M5IZvHL5IwNuvOQztdDr7Sj0dhbbeBraVXJay8m7+DUPX71RdeuWGQ4B9SM682sNgtNOw07
VQh5LrqeRoX6a+pfOSQlDizvFHreVBvHMew9lwm6ehm82BsQH1zl3TAhK5iIs56CEMp2tZu8jLZX
reVc1AR+tjlN3PfCyofWCZA1HPLr88mJhmk+Id3Nuy+qr2ORxsucMUf9r6GflpcMNc0invMp8ZFp
3sVjmo8nOBJg6Xqcm2GIKc5PdKVyCzV8soEvy084W09HTx1okjcMqMH75LLWsXCKcLTvPRj0XZT+
NNCOA1j/Mb1GpZ8cq1jH80G66hVgyyudAiCz9+bhq/acQF91E0eC7yFE0EAbFEraRjZCjDvC0x1K
c+WZj1r3qpwoaLvefe4g1Xdtu/ErRVl2zXZo9IuK9bzIwaE69EHn2ZPZpQAPeUbxMHoNWIwjW6JQ
bq02bhPfVATBMoGs495tbHFRZZSstSl3nrEpA+azGNQ/Q/mEd57zH1+Mz2XlV29VAt0z9M3KltX6
oFt7pG/EBdvMj9WVmWR4Tkf5vFpmkPRI3MCeitdUSfEEsnK8d6RwNpWDF5KcoCoK7vKPogX53ys7
52JAc/KcGj56hc4TNX6Ruoryb5Oj21DpLKqD51dsNwwp2FGZaYblaHfXrO20bR6hKX3rp8XJRQus
DQNA5AF9uq2V45j81Uurn0Bhlf/EgL0v6jyDjtpWayUHKxpnWZUce2QXbZKO3eD1Rw0nKBSCpz1Z
DrBbJUg3hSiDe8xiL3NoWTMcaao2DEjPxBAIIHMJorvwAvoIdc8yYG+dGIpJGPBrii8uwHZ+os5k
3N0xoAmXeIK6RC19c/tpgoIHqzPDgUH63p/v5jmlRDNpI4n3VSq6BgWGJrFWeJucM+E7L+hVWJ+S
CIydEXnIl8wqy51rdV5IswySXutCTGxLs0lT+UGE58SRZmvPv5mtb95qBunxJM7TXerhS1OUziGt
zfjcxZvGgSgPoEGxt2YN2KQqVd0pKqozg8BVtGqtwrxyBihImTy0hpEg2YEhhUqGgLrlZYlSTvGA
5KB3TFQN8vakQRZTqy2xp2Bai0PQuIJAtr2538VCEWvdd6YbuiNU3fAoitW2w9d/hQpgc0atFfij
OcU09Zm/FpA0X3MIGXzxxNDcxqhbo3wP3b7RQQUs631zT8EajnoHS4eKXgH5whMvQKCGXsZ745Xx
/s63oJ3y7LddfPbkv2+ef/tl31ZHJvydndrGkYapjlHG+YsZ2cLEoceXwRLnNOg29fnyj4X3eTSZ
MtdA28mAbq7nUG8pdZ2hd8av4gSOVe5KDEKuqLRAw0Tn8ntd4u82hVK1YilmkK1LyF1nSLDnSYSy
r+9Q4xzr7LQ1q7bj4DWB0QOsYqCWe+apAboXXaIfjnVOgyFSJpDFVXZ0cdADDfxDUC96MYEv+i/9
vDKHbJ7pOg2oV2m9uQvo3VeSD4T9aYPuzGVAE5WOXmgDy419jt3utU28Z0JvVWmN14NjLxbN/bZo
bo4k2BdUU5dIYn/+jqwS6a6BsGBr4uTGkJYb62S4Ev/Wyvpyw6yYhTTpSikfIYpFc8uAH9fKMiGX
SlRdl3fdmbvJF5qkNamHTnOK2eqIFkvf8HD90qaWBmB//TFga4ckeX0mt9K4qyMfbeiB4E09t4fR
zmZuQWqI5qE23G8aAAmwdVpa4PyRkKEWOH/YfyRoaIpsNdeqlu44f8zTJegePBgj6WIf0UBiDKmo
EnqVdYnN3ko4OM4khgtxGfTv83J0W7/RJUvQwq/Vxxmai/K317gN1FZQcU/xGjTHIiAVIXvWHSIp
obtJvrsCkWYATJWlsbeiEAoGmo0DM8jHkGjdlrTim2X/VMTHI0svft5Z2lTfifL3RZvQ+YgmCvq/
1n/y4B4L/4/uiLJCa/iQwdA7f5N4jQdog+UBk4CrNk18NB5zD+jtJw93f186aFHQmy2aHenpENyD
7zcw5rvMa5E/kUBQ/LqxYq0f2DqynNKT/NJPbrFCNQsk79lUzQAw5nwl2ajvKjf9B0y3AZyd2Zep
ZgWscHxQPEr6NCh4HF2i1tYfMzWhbXrpm4eiTI3Hap6I9fJUzRZF+PZohpniEMKaF9CAkkZQtKhl
d0Pmr6qsG5YkiFubz2mEbk95EaMpSSnNbq2XVhn6uo7iBbA60Epk1R5FCqR4czRb7HgJYBZp0yyX
+GzEomxD8jafVWzI+UnphuRtXJCZVnkLolqzigrwsaAL2eDBkluzRuIva/Intw/Rd0pik8/85bmS
1fYaR0vnQI+Qv8l5MjE2qwaAzJAeOp+eQeSbUGLa8dx7IguhxQ5NQeZuRl5spsEfOqC0ehpvFhBL
J4r+202hdAsl/rFjy7OypgciBaazmCiw+wcoHJ3zSgcnz0svd4D97Mpn15JDn81Y69OLLiEoyRPR
gB6fNqexqd+X+p6hpl1rmM6Vyns23iUhVAlxFkcvSDCpgUKaZjySHIFTU8Yzee5u127Z3JAlhjoS
QmmQzfh9QnuTLQHw0/nfXo/AsSWTgPt0RcMCz8+iEtl/owr/8FUlZMI028B+EM29oByGjcBcFSAz
zrPNkvT/bS41Ag902G2kDxBjbPCvNtqaeKTBQRcgqIsY5jYDjGjxuSDq2KxKLxQRW3ZyAfd4DyIF
x65tEPitgFCOLTAJb+K1rx8tC5Qs+lL9Nr2s5WEHMahVrRnxlQZrjJJrGiElnHums/k0obJYbmIL
da9PEz3UT5DCQBXj9500sJcCNtgQB/2d3nLr5oCC+3Sg9JakPADlsXxMCBRg9nn/M5ub49CAzEq1
XJEZ6e3PXAMc5pOfTGnr5dnm2Cv1PZDbf1tfjblYjSkyOoANRat5G/LT4+goOWTjV+lk/dowofkE
8nV2Mzz1/47wOQ/dHC2Sisg/a5MNfIosUFrs6qY/cFMPCtWA6yWGDCX2Chqj9qybQINTOdaxapxQ
B7thcZEfYrEd1oFZXhlo9biY92Vu4bzx1gLB5d/LjFl3AbrxKQCfjr6+L7jH5XZUrHtUM1Y0SxO1
4d98ACf3d8nWvHdRpZbisCi7ziY6WSSH5UlEkq3RrO+KY+syIYlgRj6a5cyG7G+xYr1CT19ZHjQe
m+fKbYxzJdHuN5hKqItBA3el+xZ884QJ7dUxINvojHgrBxOguA7J45Dm6Ra2rluryke/OgqkYciz
ZJzlbt7iKa/wGsHNaGK542IXKwMbmLVVDmxvNEP06Pr8yS/67GtuO2xtDkMOGFaSfR1zFRootiAP
mQg0tRtRo0WjgI3Ui2xb5lG9yptBO6K1o/s6QQB91tSEMq4GuWLrpbXVw+ABmGomAr0FsnLa+6pM
AvLRwGO9udmQpm0gKbD4DZf/ZD2KhBRgjE3oO74DAgrSSNRJysljELWwX4L6/y8fXSHxj1wSAVrJ
pkDuOx+Bn5Cunxbf72oiWbg3IHtH6Tp1T9CN8nvfDQJkaaStaZJSeGT+mluyffeIzPg+lIC2U/jd
TQsxR/e7z/33/XpdoZZgqa1h+x+JUcqOkpnqHlr40iVvvA1H55b9AChqubmnUf+27j7r6P6fy5wh
xemFppvKAsWNLrmdDP9D2XU1SWpz0V9EFUIg4JXOYWY2jnf3hbLXNjkHAb/+O7rMjnrbsy5/Lyrd
IMGEbsQN5+w85D/AkqR4otGa2l6JRZoYoxPNKm1niCugDrPakw+ZtSOJ6yCM53mM+X5CzBRBbQxW
BBIrmgFa/B+6/+oXo6ILSBniQNtFvffn4jreHhUtxcPQ4eAQ0JQGG4WEFQOHdi384kHraUa6pQ1x
/i6iI6nu15NLnwjA9yN9iYQcrqHX0kzSJXGcCvLUNi8O3jmQCgPOnTcv24bneFVAaSAgTDBD4Ypf
BTSlAVkFYKwAPLhSVq1/05m28VV6h8x611/qLPBzBmaCWjjtTGtpRcVZcXbG7ziEmsYGkDfLJe7R
W5qCWxWs5CgBG1TJWA4in/pEU/Kx8JTfOg0qcFoJcgW04OYmSIbgOYL7KkADbbVTTdlnV4b83Fjs
dqh+Fsl6p9PLaBdyudPl4JFGaqEAOpG6hhmikxwkWP+8pt7a8NpqB+wCGbgKBcMx+DEqgLje9F75
iCoPBaWg6sWaxVoNtzrlM3TOsesmDyCgyk2paCeaKSOLJ1B9tIEYM4SA5OgjMJ2JPlFItNmlSa3u
ZZpHoAgNeK1yjTxGD2mXAk3BBLy4acyA748rg6FspwSEXTFN80Hw/A+gTMPCW5yUHTW8eHaxgaYi
sHCua8ju2iWQnRViHt2fkSwCbT29AMzMP2+crABfFAAGxU9Egz0rzBEbhRWo54dllfVPrHe8t+RG
WgQp6oH3QKzuL23nAo5WZsM6S2vDAkWzktcp2ReRgrhZ+xvO8GfvpPmerKRfXUhuJcgoNutU7Y5+
hf4yeelpnqfkPPhutI28sNlOKpoxTj6aCA2KcbTMOvMSiTyyDO0IUEMVASERaI3zyctxFFf6KkE3
CZAzdw2TzkUPTuigWn3MfkMxTHS40/9SRIm7c6Gl5OJjfYwCtnW91hu+C/wIC12ycskAi53YI/4H
XKc9tO2IclorbtMn9L372wS/we2NkiH1cMxBsLv6gDwqfeJqsJBbfIimBq+fWEt6YXjmJcrKw/p9
7jUO8kXIOG301zbguLqrFtenAck+eiO3c2qkm7uHw1LhZY5VYwPO8Xq6clwAeACNCHxkhc8Ai1JM
ucuEnA+sDs6L5ZZkVBV4QTVkKRi8YSbdjZncJzOqD3k6fSNr2aF6pQaaKGEzlQq0iWao65w6FBcp
hKZlntsNsBZxEbBRZjg1odUnIDcaCNEJvWTlxrMtMAYaDJWg6AgBZQczogvNFsuKLshvKfBSZbmZ
Vl6ZosyXVtECI7K7oDPRrp26aHawVeOEgptZZ6RbiiQ8T2g9v9PHaoFeVU+8QBNZDtz4nw3kotfO
yI0gLzDWO30x6dTpEU3I36jmpzNVGk7IL1QfhEYXCQ4upTOr5Qt5LFQz9Or3Sx1tQPR5iOne7EkL
5hzoHgDaA8cV4NBw7Fs+9eYsAVpo/k1d0mBICfdjJpe9GdfJlxAIDkHNEF1G4KFE8QCYUsss/WJE
kX2Oh04gFpAan0dwNueKiQAvD2qMcTwK1YA+hL/MLuc7klYfF3lFZ0MKPQhaSDIS/S+rtZl06+ba
x8hCb72M1qXAYzgYaOYnlQNG1nC3XtafQFkWrHMy5mAoPs5C7I3aBQFZ5A/swlUsmWY0gO3nGxh4
lj3ppah++N0s+cf0ddHqT0udn/fVl7nxoSv2vvMNqSqU0arbudn7zSXr6mmIIrQofrRcFF8ZxvSp
bK3oIUaObuMVVv0VuDlIoAvmXO2pFJ/QZH0kfRka6Ff3Jm8Lwh7UAn2ToDVB1zAKq128sCtklfpr
mHrvGg/AuIBz6B7NhoHyR+lFN7ibsJby4nQfc5dnW6NMzTMNXtSZ5wSsu0VwL5NJe2pzBpCPlzXa
Z91Dy+Tu8gT05XqPO3Okr3vj3mSRt4nRwbCJrMkFWwv4xqOQl9tIdA5Qy6GjoVZs5NJrhnJVkkwW
4imnWczAaXW/Rm9h92C+vje/uSWtATMLqolMhEv0On1Vve3NVelW7nxW8yL88YTEW1BEg3XOhWWd
bbxq8Q1Ne9MSBdgCKxf078qBhlJ5kV2LNGtM48WFxHUdeYds2tpDx4+0jFQdADfwKvy6hJRu57So
sgOvIZgwA18VaVJlJs2oEpNmldOwsxZX75oKN/WakPZYbfe+ej/aSot6ubvwQzO2EequUR+q3SJL
IIvv2uNmRjlNBRJeFIfue9kllzA1agB9jyy5CDWQkiVTUwVAvQXKPiksRJP3pT1+u1mp16BOh784
rvvf7FyjS/GC0hSOEpfpSx8htdW5zTt8nKsH9BSj1KLFYzLQcokPKeKGibHXuhsf2gFsPesO5OJT
iQZNaVhCFMviWyUEAwoukHfDX8UwNwev7/IHZPXQKKSaAEkc2bL0WyQd8wfe4mk/FScSmNLMrofj
Lfmh3btALyI3gIBcg4tTmU2UVQFt0/KCvjKrhylBqFo6k7PRN06z9e7pXlT4wsv5Vd/szc2HJUop
06R3NjfKuWuaYVsWh1nO1tUCyU9XTrKp92icDbfIfs6Xoh2qJqApDSiIni+VVpJMlqBO+XTRTndr
SFwXAhN7Xh1JyXlUN8HN8hvt3Sbr+ogNCMmY4xcL0I0Hrnp6sgU1GjTYqmjQAQzQaqiJjLMFgNGN
khx7pbszaB256P3jnO36BV0FteuVKJbAINrlZUAvctQj3Q4Zof4FTUvmEIRNUa0+czGidEO7A6hy
2vaCZRuLzmlvntbQzxfh23xGw40659Exbhh+gujUIprhnBOC98I+yhIUFy1SONcZVT74XxBYTdNI
9jgajjVgTss2X30Qw8xAM/rDm2brEhvw3l2gvLs8ffG+3zEpmnreC7Rcko+XFQ06/tSWAJqe0ITX
f/bFgMawkqEkNmkBJByN7gJ60dqPH5dhWDZWjg7TGKThwEcrquU6zpHj7BFp6RGotdFcEQkOVD8w
zl2LIYaX2fZIVcrxed2ELH3pDOeSTwolEhvTNchQF19toO0AMEztkiiWvjlvTqmYAHCghtHnGSrj
ULndgWShD0h5M2XdwKAN0TnDTETn1Zqqql5WZ3gTAzDgCJ5hUvLpEcc9diE3Mr6sV8v0RW3wph37
KLvQonU9ed9tP/bAiAa7wR6FgsimF0ttnUGBiyfKzwOSCda5daIXQ1N4P7z/fQlZUQFl46lDa9Y5
bUe2W+2U2RfhjuzA1Rd5lff4Yu/UdzzJNNOD1rn0BCDLukabHLXR7NceaoCKQOvf2oZ0/8Hl5nJv
bePlQFmVQ/Y3GW+c356+tcX9SpOeZqRtZR4Gvhxy/DP9+MX8+hd1c0nZolO29Go3KHMgrqDzeQCN
Nmi5gFwIOAnxOqAPBUotk+cMQnvwHalFtJzMiQV4/3U7kslMM30Jvc/NvndXJJ873d2l2FC7e6cF
woO6T30Lv7wkuaw3SEturq4vt/78d5fqkKkHxoDZ2VEScMNujiApFheh4g2LOY0n4UiAR0DSA08Y
2qNIJuf+dYU5JrD8vG71NheE4ferfdWQl8vHdffIKqs2wEsCakBCluzWf+WI4fRDUxoqdThp1GDR
/wjJCx2RtB11dvHOymW7Lpz1HlWfdPGePFtWOQJE3eqDp/aj2boTyTf7jyiAEWDB2vDGRS1hiuwU
DY1gL7N/17EmBvAm+fAp/E9L/uvWd3534v91l3dr70S9lQkOv02SmOZWpNEegW40OZsjwLEKB08L
gFNXgGkrA1QAA0HbT9EbT1PyyYBNdVyk/2nJAHoVjHOOlLZaTINwQCbcdYB90rp1V+SiRzBVWd6W
9jIi1wKBEV2hK/9GSKrclgnIHtTpkYZOne/WSmAcw1rU4Vh/kW5QhibFmWfrOH/g2OxcUp6gIRcx
Td3oK1Rst13GEFkkYEQoI3mYFODtgGFyFTCQGxloRsjKtOrnLdc24leDHMrlwGXxHfgoCOiqgWVm
t+868QWw/+DBMUoEdslQl3JM9tRksGq5EefrGrKHzSVsQHI0NDz+iHircZqMcVbQwkCPih33kAHV
4gDApOI6IGB1jYwGMcm8CFBsh/9l0pEVXXUvLqRbzdL1s10ohRWQjz8boF3Vm9EaLdLCZan/6LLc
25M+MxGEGjiKvGXqokKR+/nw6CBdNtRLfTEBuv7ooZLskfRRJ8erAbTuOz0ZTccDIVsC+im9oHVH
hymoVmvboeFkuzqqTV3HOZtRDETgn3NGOl1EBp1HItGzgXKLmi8A81bJRfveuemlTlE+gYuwP8Rj
3QAdIGouxvBjNokIaFEgQ/okmiLck5X8tMuNrscx2ANdMJ+YjX7Wzthb1hiuotlHzhMZRNUVQBIv
5z2J2sAb+yRzK7pqlemmy9UDpSPSokFWMe9MATCa0UCBKl9Fq2imDXd+ke0tAPhUjuRzt0Rvo3fF
ASVGAjCu0WRA7eTcM+o98TFLQGc91IIBwEiCGN4KAUiBsrunobFyRBxKuTcG3z5nDQp0rArtVwFN
aQBHB+pSXwdyRDXSi06vq1oQy7TtFG9IVxrIigXarPdCb/UPC+2D+oPqXCenFo+ACw2hKksQXv4i
ks7iVruv5Pw3m7nTAkYNLmTQfm/pXpf9u+96RYS98YBV1wV13bD1u8TbE6x7VNT9tS6j7yQR+ju6
Up4E8PyAUAko+QJvj3gTN+MVKD5DE8I7dLuvq8k/YqgeNQ1nOtOCpkmTU5P2wCbJxPIxX8Br5+b1
ARR22fsQ/bRPSWghHo4Opa/Aq+WbLupwW+DT+ey1gAaQJfuaZd68H22gVJEb3gyCqpra3+yuH1Bn
tWXOCLrt134dSjRXyYzAJSllzH/kkm/SyqgXjrZmYTYbcrqx/GOK95xT2Ino5IBo5UoDf51ZrEv6
AAXT4HCNUHahDExafQ5cqtepW/QgHKg9c9MDy6QPohavmjd2msbohziD1H0TW07cB6RrogWnU3I3
Gzz8SLmgQz2wBlYDeAD7rD7mkC8nR7YN6tzBTPjgNz4qURIL/6sK76ocRbJHlY9YAa5ItwJeZU4e
XtE2QCoa7kCv0CWSgm8X7a83CFn/z6YeEsjmtmfx76NfoHzLlvJz2efVpQn9GOSEakpDK/CpvpGz
caguyJn1G3Aeoyr91ZEMJNYhIJpy9Cus/SIilz76BFXXCAqOUrS/Nb8bTuP4p1qB4vXNxNHftYRg
C63TZHUslWV2LBft2GjsutJqGjx0njaozj8shLdHjrRPCqzJPeNzEqxUJAuRmahhZThZ8g7BP+I1
qV10jwFtvEQ7EOzEVbKaSV65T8j9ZSnt8sqQQv6A1PhBm/Iv/sIFzl/uAJuHtdOZBtsZfbSXdKi1
RmFmVuBXpWyiM18ctCvpQJAAT+2zyopkkkkge63boT7vZbXvWNzerU6/3PPuElpcbwgAhtMZgJgm
mFLkqaRXZvV6TDMaJL1Mazl7NXfqFbqlN2Ftplmu9qEZUInwcj3nvwNii6/70zIy6q3uVpGoXdIF
1ApGNYBp1O8RXFOFBKZVo5pAFSTQzE0SRLWEzfyDMIeHO5dsFuNL+QIvLGls1o16tXwZZjvoUiCj
pTx28KFm4wAMDWW69aWryK/epFLVdBvkQlvo25jnQgAWRy0m5ZwCQjSxExR30+akvLs57hTWrm2A
fNA6Zcx3dZICFN4Gl8ZT0Yn+HPppIv8kLdqEUFvOHXRJ2iKftqAQ763oiWyoyxrOzB7902x08Vig
jAqoN+ewbvhDghKIh74GVE6NxuiVwMVAdSRAuDAAtAzYs5b1QGQtCdG7rD5DzGPQquJrS0YOOKiT
9Ax85MBBCLkOuGt1F3A0dBemZlq8N5NPwvIJjE48QRmticze/fdMmo6/ZZELgmv1NaO/YW6+mQr6
PrKcqA603ef1Z+DWFwdgpUdXgGNHV5rdiUmOZ27aD8suT0LQK2gfmoUSOcatXuOjwNWeZ6B+YNN1
xYAzD9bp1RJHuUs9H/temmdk+kyANPTGofPtA0mkH1+NWkezt0TEaQHsps1v+dzpaH99B3rtv+vW
22IDOB24iQJTlKGAaZKiuRTIpTAvyo2ACGI+koYGihWn5QWdssuq1gFgbOKBFOZxrFrUC7D2TG8J
bp6gFRI024FBbxj6XUS/XNy9a/TIBAZ5iUPlzYvMzZuLfrFpvZhfPHNPGhqsLAdeGfDc3AQvYnfB
8Dgt2lPZZOjW/UXgnRZQhB7fLgp5FfBB9IPnTvU5nADeRj+v3Ugky5u4XXX690PWV1/S69/pq16r
wCbaHqwBBFEA0zcvVg663s06bcyoOdFU9vk1BpzNcXLbCT1FynNyG8fYAGMfpRpN+EMb1moKqAyx
4XMl151iAQDaSRVg0UpwFCfNCZFJxXC/hEe87acfwFdsABs5H46TqrEm3cD7XVa1+RNJWeckD7kR
PpIE6u36IR7RO+/P7gO6p90HmtkGn8+gbsauvvsAtuMXvZePaJZgeQUGZXPjvve5idSOoiAuBlS3
SmPur0yJ+Mb9YFtu/s4CG9Izc8wgb8XwiVlT+DGKTXAqwCnvc3DcGNNnWpJLN7qybOF4oYIR9T3A
W5VTuyWrHS5Hb0C/fwVkxzFgnedegaTgXkWKN9IkRTsDBFI7QvS3HmQZUAUGZJlw3OmlZNDraGY5
RnUsMucDSUJtqt3ufFnmgtTH8o53W9oJO2c2SLoaOjK6pfGwJECCcRp0ZsUARy2VigbJQHrPURyw
J19AmaJfiKaAGkZ6qu+AvDLtOU/7Jy9xARfhx817sNjG4RBvegO82Y7Z/J5FCwO1xPsC7GHOwYu9
fl/kQDhEZ8H8SEMOJCUwoWWIeQ9Wxw7GPMwXWbEzcNedZ1G1p8gMqw/AmsGHYQAVeyKevTx2noaF
PZOPgTLAizHHIEwfmfM8eX596G0LpVNqB/CforC3N8Kj6ZhPU7Rkp1IlRGgAXlUGPDF2NfEcPZJK
Un7mzgU1/C8ryBA7y7V23QGcb696KxmB6SwQgHTMsUUfY1U6D57AR6wFAMWY2912BQCg7v7e6o8i
tOSVQAA6hQSQN6V3nNG7BFxGhQlAysIDyLntoTNeIwPwcnEfKsbBM1WZB5QDgrA8qVDTjf6H7EJD
rWZh3jYWKFxAwSoKI9r0Ewqhmu+z6wDhFTkgz1ssHCh964KuqSHa0jRVMs3I3LmxBwpHcqrwKpnl
zAhulOSk1zjNCGK8e7m0o08dL6uD3vfuWkOb+qem4Ju5z6p5b6dy3s2Zj0NIPqELGt+LyAetiVBp
sBMHH1iBWiLk8vGeiOkyVPx8L68m0t4suJmSiZY6bG53wECIg5v9btZ3AIR/uSDPdw6oAlA0Hi43
Q6cez5NrjQWKy2F5kd/y+aH7dxcbLD3r/v/u54cOalLWawJ+YOtb4Mh56xZow4oBeZbn4Ufeufk+
Twp+FIh37bzEcTYmXoRRmOc91onzAikcqzadMS8ZmpmAhdWP8THP7QJe6NijNj2agVwaPUA0zTKO
Vrb04CjA+cTr3zdoD3kgiTVjcsITCXVjyvjqwSv7r8mWyxZd3PFFI3HSjHQWqnkA4fNqHpvhY1rb
eG8c+/niVeBTW3rb2QzhMeoQuUJzUj8ENGV98gDSYOcISOYoOYOVpkdvd1ltW8VaNSfdAFBaPyBJ
D7Yix/qlSAb8DwIiMx9RYZionijgUADkcAJTa8fRRS/diyiL6cEa++iMjmfQvMnoyayL6ClvJutg
SxMvAa86mhlOUoL0+nqnLi0v3rEc4EjUU7l2Wla9FJtiQsfuKlM7JpjOUEGounrJc4q6fezjjA5g
6uEUOqgJR076wUJhIvBs1XSVcdkH59uNOlNUzIkayCHHwd4tLOekVeRBRtJZtVEHw1AxVJ792JYM
fdPH1zaPnkX6O+Jd6AzzIv+JLyzcGiHevP1hdoFjK81NJvN+5+b9wNFX77uPZo0ur6n2rySRXzIm
6REgWv4WsHT+oZ/G5dzYOS5wLIweyYJuaUw8+XB2ypnj7ZjiecgVpQYZJOvDjWOHYGyJY4b634Zd
aCbQWoJvWTvZaR0ZkrzCXymjkRSFOx362j7b9iTAP9Xxd8CWjXzxLlrAjRB4Vf4cxl50IR0YFQQK
zdDBigDW1hUm240EquIKBCisUDC0TUnQoQnki4AL6Dr4EKHHEZ/EGdALD613QLIZHN3LMv8GLrdf
JopuckTkcyNnE9iuN3crgdmZbfOKR2C5A6wFSpDLq2Fl1R5tyhkqN37oyNACC6JHQT58aHCStrpy
FqHSZsqPUoZhE/AQINAzTZma2jUH+voEUENVktV1C17RaaqHTJVoIYKKOi3lQyKfARYw+CgQ8kZp
B9KLc3wnROkGZ0a+qfIIf+7XgQO6CnnyV5lm3K+WM7ABcEjsrB/mGow7Sc2dY8x4dzZMDBlq2gFM
YQzdecaPd6bZqiQ7eZIy9hJ0va7Tu+XklNBO2p+2w6cc2+vLRfHerBCkD9tMnik5RjP6s9Asfs0L
asMvdeRSeWP8khe8W6LFNx315d80R53nbxq78VDc67Oj4aJCJQKP54b+TLbdVO6Opg1V3uk/6I0X
/THJ0lIJ3Zsykn/4ryBTQeV66t8A0ZyGb7QsYhSX4Nx0Wr3JsPrcLSyzfRem7kWKogPbB3gXIh4d
UaM88d9eRSOLkv6DwexvVtiiWccxUwQdPVSEudxHfAHDaKJbYpWjMg5X5ZxYgKadMoRwwg6PQe1e
At+iXWWjTeFEi1Z/a0ztvSeb38s23PTzALprdLiPAVcA+Ou06UGeIIBJlAPP8ESSgWTVdfYyNoJ9
G1NSpmOdbVxfhtspNJo9YBrzATlMGRobauqkdk6alfjz7Z0JXHjaoFtBtVUDnIGepT6OrlsDfxj0
qdM0NLvY9KZ3BfNDxPHREliGFtDGxPwbIQfLLnTQSKfghBlAfRhaWK5tVf/Q4ZsZva0D+kEIbJjH
9nevb9HHo0DRJgWPNqqBZqS7E7WLYWFvdMRgnaVw1PQOWhd1+XVsl2cQIQ9XoM2ATlIxjnRySv5I
iv7TPNrTJwF0v/0wpu4GiO0V8G6MrxLP2guAGVEQkFaofkwVQwjJeiCf+dXRBs0uoFXSadM0Vfz+
YOLx8p6mrrnE79FxcELnOxLEyuorVdJ2f+LJX/RtdcAhnvsfeuGB+g1xtK7iFoqd0tbdA80+2zUx
otZ41ABqc33fTsNoG3cF2onp9ZrezHFIAqH6y/u5elVfbf4FDfjtWZ8A6OGvjwF2Zx64lTfHO/2K
66D97k4PBOtwt4R0Q3Ioew44OpeX1oZXzXwG7kiNU2S0zICRKBtEo5WWZKGUq52UeigSoNOsnqud
XF1a7872dMxaZ0s62mhGZwooSNV2JNNGN/dAFtNp7c1sgr4Ywfu+W1BtoLKXQhVH9233MtO60C6G
rccME6lhvM8D+gs+QPI07A2tudGSvJrIi9kpFoQFDp04Xhg77rFvwvPTg9V47RW1BxvLQGMwEt+o
wWmiU4myA5Ja1zWA2NAA9ZSmvVHuDRZNFw80NhkKBq546/Ee6chDQ8qZYnebzC2JYZmMPEhb278k
Gcrq1WlpPTghVYUa1Wp2NxlqbwqBEldkTJp3NOSen+ynEvDgWldWqM4tJ5QRm9YTqa36tzH2h+vU
AUBELJG3S8DvgbJY2T0gCto9kIFmpEMmY0KduYdPFTzu3Kx+miYQO4wHaeSPYFAUh8iS3VOiBh7m
QPHqig84+LXY4m19aeQzMtvKF4j2+ADhP50kGmgjtQfpwVs3bopusLedEUZXYNCzBQ22PnIPzvyB
dCgEM7oHmoaVAOd5Vp67AYxHdoE4Mw0ktiWgUnAI+2PNFJQuavlUXqIRPWrC+7WiTykoxXAjgzLa
Oq/y6kvLaBdZzniOAq9x2Y5G+D23xZdiyNgzENzrS2PaySauufk8mpN3WNwm3WXe8M0GjvW1HID4
N7HPXKJpnIQa4G7I14efSeoApPUhS+tl7/YSYWblTrpoMgxAxaTdMTKrTwJVL6Cen0E6mbEiCEEQ
eCKR2BSBzlUEZcJedAQSAW6qF53GjJgr50OVuSOQDRiKX4qovQwKS3RU+HCCoES1TGayvKXzq6Gp
1y0yQzL03VvjxiegUr1m3fLXMllqcD27VnSyLQkWgs7IgFZsRruxSbvtKjeum4DgmgtQBiu7Z6Cr
TWZPluMh6pqGTzGaQNBKEGf8nNLUUc2cJNOwiq1CYLqRlTuJN8uZYYkjWlC32g9EtujKacMPoWGb
OzYgl7Tm6n+uDnhLZ1M6v0wNc9cVXRNQBcC9o6iW7dICBsR3bLBPIvNe4rQJPpQNTX2F0Yf2GTCU
kJx4vDx7hseX3Y3r7El76wMtZtOnDNwtmSm3TV3azwJhqN2M17d9C2CsdxHCfu9BcREFuY+iaN52
6XsaCrkYQRMK+6B1RhPXWw6aqV05x+4W9aU+iD2c8MlJjAYt7vGuF5nxRCoagBHV7wARALw1GXng
d1DOs83eVR4g+8jZ8cvxaAvfDaaxMQOA14zXWkX7uty4skIM71ntVs8Loq8qJNgvEni7sflekOSW
+dkvw89FJHY2d+ZrX6kD0800isIW9c9DGLSeF57BSLhcGW+gwylvufpqIHcSW2l8ndwBgNuv+psd
173SARA8oCBGSTTtfbfP6u8Cf2KXygQhP31bqz8p6LqLYeBPk6O1T/voe7m5sPUIbDLkxOmH07eW
i6w4ZMDZRLxRPrSzO28Hc7LQMJIB7oaU2gKWH2vjUBxD4uAre4vvgTTZv0M0oj91gsUBMNKZjxo4
KIWU57Lg/TXxq/4dXr77d12BJxJqyqst6WjgRbI81rG7LqoZDprBJAEGH6H6+6D9+tkEiXEk4yAB
YOo7bdDXedW7RfnTdZTBKFHT1AIYAw3XElH9MvyrBKPxx9Rg81HE2XRYeDx+nnv7EzB4iu/F4L7p
kAK32fGAammWm3waxZ9RgnQ9UCujT8Kek0O8RAA+biR7ckPQvnUTN4M4B3aEk6hYtofo1NDG/T4p
uj9I0noSaYjDGj0XNEVwvdrWIgRQksL1CmdXbtu4MDaG2SJIr3G+fNDbnz3bQWM8/LSeZqRbrPnJ
sqr5ZFdltcEZI91TIJmCy+jOQYmOA9KlBaizpKripDlbqXgmlQ5Ooxu53DCPIxWmYtVkjarQfOrk
Zg1XTy4QD1Qc7mfIThKbpf2qWrmRnv2B7EkwnFqk2d1SrVPr2xxAYVo1JW54iA2kZhVpcmEtjuLZ
3a6gP1MROo9SDvfiCvoTgvOXnOnRZ6dLf2EJ/0DZiFaR+tYZDlD3GYok5R9lzuUpsdEOtCYw+jxH
gtbAoWYGPogAAswaASzLONvlk1ehDACfsQyIUNtyzGfwKqDGx1JDyIGlgiM8YI+VqIt/SKQyIKdL
D6No0isqAM2n2AFwYdcAZpXE2V3YE83KERQ2DkKbblSzJ18NZd35qEFq587fJHECMGJUv9aoQUBf
Mq8uXYdySLRKfzJLFn0yyil7jFnzAV+78aqSbXXKKjDTIcDVbpKxEjsQzcvrJMC9SOyKcZaDQitH
LabiaiQ9DRmqEMB+hvMsUNLPvJBDwBNbXqaxev73hDEllmfVyNbUfbwxq6rb3uCsaOLA2QUhqFcU
y5ZAWghdhYYMyMMHnE6/RFVToiECYeqliJFi/lm80RmAJ46Mkm9JR0MmZbb3PQlQdHVwlmmuTs+t
3Dno8UVTCY7LZEAmzn/yzc0oYgD5+10GGCkwUemhT9qdHwugXb7qHQPEVg1X5NATKKzvDG2nuKsG
lHOQwc3j/lAargz8VjZPNuCgd8JFqVRoZQ2A7BO3eUrrnO2TsTRWH3L03K7ZoRt5xqNvNj8sZd5v
mqFddq16iLV1ZF5Z0qJvR8s0GybUJHcj6DcXMgvTgvvrGquOv8uZl3t6XfQqm4FCoUgGNPUix4Yj
g7PJVNzZtmxkEug1cW4H/xib89ZBtPQcxXI689cZiWQgnUx6FC9pmcx6id5B62jWZ+AhMs2/7tTa
/+6Kpozn9VZohV6mVwAR+cet3PmQ+NY9ks7yBnEy2yee+fhB1WCOQxuAiVmEeAmdzA1jZr8BuyUS
xuA2+BiXFb56J9YGdWwuH0nX2haAqowM/Y6d+VEugF7u3Lnek9GMyjxoRw+Y2oaZf8xY94316fy7
hwNX0AH06AnYfCbKcK52YZko6Kz/WOzBOHImY6Ax/BhkaA3oOkMnm9bRLOajOFp2+F3ro9qNn+za
8x8RPQC52FERLQQz+qXeGU4fvuvlaAAlxGTICFsc09atd3jGsm0d9baBlpBCHkVVAAFDudNCUInO
17ZMriW5kE4xzhX4qMnU+1ymRX6kULOORCevMWnHw1fwaAF/SEWkSU9uaZ0Bq5nkolKwzU7kOTje
ASt26vMQvYIoJ47MuHxHQw9g3zPPu2d/topVRXpbvZDYiNUfQzzkAKII2AIwzZTPOevKd7lIp7Ms
8RtGhw8aDN2pPeMbFeXy6Da/5LP/RzrXRbWxRxSBams1g5JscL2dGzY4toK8GbhORB2sB98OE6Q0
EYvTulj99qX6SqhKI93eGboST6PODp9JLyce7+0mQwHE66lDny5AI5MB07jLxTZvUPdOPrXlTuvx
ZBZs2S9h8nWY4+IyN6DLAqtGmwZTbM27iEjlyDQRvUOvWORGNeDjdAVEJareU/WFDWj4R1cVHpSu
HQG3OYkfwAY3RAdlaJwQCW6W9tFBm70cfLZd/lRbgJ0ADPsstlzU02WJ64MTtT544wacpHzbabYC
KVGgKgpreayW+ljOeN+cBz6JrYl0wdGVKAIksaxi85FJQI+CWLbc93IZQUKs1tFgnwbXGR9v1CmC
myj3lhvOqvyEv8L8hM9uvAU0J+ACTOdhZlX4VyQ73P8kvoVeNW3S0cGDA+xiwQ0cOE0JKzzvAbwc
OmAaeNNMSgIPH0cE+cIo2/Oy2LrzN8+ul+esCT2k0or65FSG+cGxakBQLMCDm+O82rhdovpZh3lA
WRXAwHvbvE7oCbv2ScIQ9rCAve/n+HuPjdcHYMAZr72wo2ACJsbeH4rx2ngeamKVYfVxlZIsg+ir
s+dzhJqg0npa8ZYOXHGAk2uARfAfnOmS+DrYzlPcnO9uRV+CZsaAWlfPav9i3QjiwVgYnxJzCjgQ
Cy/pVBWfOLDcdn5XmjsL9bOfFj9KrlPJcMqxagH4xjkQiK99FE+2GSSJax0NI8q+pI2BgmIQNAnk
j/ag2L3Rg41YokjKL1E5buf1b0vRg7S2iwEjCKKNAwLu7RHvyM+ryLy+vHQLWNPTpfgOlpkgUhQy
NsqyVOzbv7jJCMSjmi/gTAM+5H7q3OEyTNl4QdHGuM60rvXNKkQ+AkgLlgX2YW1Z3Nk9prxr0r/z
CejvpvE/xr5sOW4cWPaLGAEu4PLa7H1vSbYlvzBsz5gLuO/E159EUWPqaObGuS8IoFCA5LaaBKoq
MyGhZbY8eOaJfYem2fR9MPRqTXau7Ah3znYo5r7bAzPVoGBj7IO62tVa011slYXvWi0+NAZI8Ug1
nmxJMD7Ig0yGStvj7qOtaJKa0OsfFt4jn/eYoL9s2dAJnVT4sHDCAQx6Ttqs7CjotyxpwdBZdUm+
kR7Q1ghWNRdPNeYcKFTdPgbFS2cHp8gMsNoe6mbXp9XvzESZEjVC9fI4LreASvUr4LbA/7xMU8+T
eXQpvM/mVPGhNp1ifobMWLHymKtvyVjyvrp82CpV+6dqf9qPfKg3rw67Mbq0/PP+o4gilFVAY2cG
KHwixeOjAFQhGaMdGAdCsGMrEMNnPMPs9AnvQEPoEu2qEjJKtCTPBEp3I/fgVuDrAiHXGRc0/RJq
kXHpiO2xkV19QLTrltaRBYptNf3eDcIQETLwRMTK/cMacopVeRe0gcMdDQFQgzJGhvLtP6WzE1XJ
2qVsNnoLxrWlXnbxoR41VFj7yeWT37zh4vNfW9M2n9bRMOzL75AbLrdeJnQIno5Wepq7SdRliGaV
Hu7SJXP8Xk3N3Ua96z5Y7coMECBXDtbQp6eykP0uZ8V1Mf1re5pqaOe5q/YcoYKNahW10fzjILCa
SF2HTME/e2exw/0wbGp/CrT2lAK6V66ipOxOuuuk+ZasSCaEge/15bEESHFfjCMvVzRDzYfx7EnW
RG2S0H4Qp5Q+DvPSn8fL/Of1H7ZyOtB/WRoIQEqWaGDvhHiBCJrmqqFW5mrgha+vgkh0K26E0W6Z
iZUPDcVg3mrJnQOtqEvzfS1N6uyt7ICipLlltSc1+4T4/mYxzT9KazJ9j/vo92WCflLAAbaKkOeP
DVRRK0KjU2q9ZiWKpqTrIAyhmvFPr4IeXrWa3VB6XK1onsbUi0eQCURjfFuWLNt8cFM/bEx7RGGX
6eU3MNtarIVbZj7Nzo40TWPaZ/5NljUdH1IfJVh4wUmghD0dFeSk1jwLM0PB00DYLVrbQd2cyTaL
NzNAKvZtlvxMTF7uAlHpF2uwwu3kBM7Brt382QzNX+A2yn9q9aBq+m3U3ZpcP/ZBAsIsBMh+mAkY
4OAA1WecC4Wun4oyB6O9h5r8jP2SfOIvKSoSnwYer5tG4y9kKo1mzSJwudJISIZQopleaOTIcfRN
txeHWqttvJNrbaNpjbfp1HIcnPJDWGl+i6P/kV7iQuTphkUdmHurKH/pk9gG+tJGPY56p3Mwaz5x
/koD8o+z4Zdh5faZ3vljHaUbqUNdjTwQUYZAYG+MK9oM71No2TreChnw8pvp5ogIadC7Q+KR72Pg
NA99WQRXqzARTGCD/bXh7K9iGoff3r0Qg/W76+0fNpiO57WQaylviRbaH9bq7ijXjuPNa/FHGaxQ
EYKIpap6jpF83gxBFm6WqmfLRtUDLtcZYOAGJESrZmN52fSgBe0I3HlS8x96n0hUzxXfQVQW/YQy
DshQvTF+4EJu4PkSmWDwwEQdviZNrb2AWtH0dcnqZ1B+eKewtP7OBqWiMSbNaz4V1tlF1fwzM6Gd
HSHw+e6rbEbrrrJuqB5p41bPWigRPQAP1oYW6Dg93BNRb3jQCr9gQbDhpezOjmoGBaYq1EGSemQL
7Fz3JwW9oonE9aDKYIWj3a7mPnkh732YsrE8LPtQb9mbRXw6xMgb4jcuz3GJ5GiPp08cIFSWxrh6
UbdPe9FCPX0szzTmytk08nCVdA2Kk9WQbP9aQ1NAk+KUxRFi+bBarenGHiptrbEn3j3i4QN6JTxR
j2wLS59udSWk/ZzXT3by/a+ln2xW+qZOqacWRN4DgukWwkaofl8NosINyvJCaDV4MdRGwJA9jxcf
sulRiis/6q3+L2Y1ol/rOu8r8qXBFpryMUoHGQjfLYZKzWwSxzBxIM6n7rPUaIX2HfWR2Tk13RDl
mrY4giH03cPR0h2zi0r8YNDLWRWoG4VwYpngdFXb++U2YqQmAr80/jNL1xRoV0MCIjJd/P3jmw65
1q2BJOidvrmh1iJ4OuoFGNcxmQymtQtFmqLwDw8JIxj0K6pobj2qsBv/z1LyzfH37ou2LQ7zMwDf
450mqnRd6DZED7X2WMRGxi84M2ySund2hSt3nuN6d2qYWYO4qw3e2DS+m0xUvN1Sq1+RA2TBENjQ
+nbnWRq4uNVK8h0hDQNNZq84FJAxnHebApGCRttwkfwCNUHmxt2GwEwEWSJEk8d5hZMgWy8m6pGb
Q0AoGjM8Rmc0FEvwCOvtENwzYQMFuiDZIIac4PYN/iSyEbpG/pmY4SSErbEtK9nUNpSroyH3K7vK
b54I8xsYLPLbMEDmoA3BQ286iWetCjVtluAoz/PkJ/khQosJLauNk9aGh2Ut9TKFzxHubjHPG0Gb
eJ1xyc+04/JTNS17jiF+B3FQ/A6LfZJ5szJ1jvrQPxNRH4idlkHVUDeZdspE6W1C0WaAldQamPZh
owkaLg3ZaJZsNOy0cvKtsPN8sgGCpdXzNjSuoZP0Pl4WVoBs123VbP9ra7ArdZsy0+0DFygit0q7
fTVcFvuBTKeXNvY6xPrD+GHiALi1a8+9QCo7h9a7BBcJQCz7QK9vhR44q9Ls83uk8+wOPpb8bjf2
ycTV/Ux2joftBmpIEOQiNTtP0ZKHJgPgGIqfm9koWt5saoaCMSqO6ACUuYp/Kk/xtnevAExNIFNF
TbEalc4G9Z3OrLEC9dZNPMgfpKOyaKZ8GH7SX6GZRiIeg3819FiAMC9QOSPddRznE+iiBCKRfTk2
vsmRbO6Nml3JRo2lZvHr9I4tZjM55GBCvoIaAESkYAhZLbZ5N7VHFSFQKKCaSb4oWox9B1kPRILA
hkaNrDxRbptjMtFV20rKbV/gBuDaZQo64c66At2EqFQY/NATUCdrsbCui10GqH4UZvyLTDRJ/tRr
ZfjTVIsWE7kVpbl1HBuyCir0lakgWB314dwjG/5zdoUABTBNUrP40tArjW9G0f+FF1F+kF1WQJrP
XBcsEc+g2jqCPsA+h8hznRGp7feNrt/JtNipp40TzvHkJzMoeyY2OIFoZgizCkWIaptljROa/d5h
5v+1V1MJoEjBcLvWtPw011NKDvCSPSWvtYUUVzgGCJv2iZvdR/A9GwFYWiaR5/cOFJd34TjFlvxK
yZBQJr+i47MfaBH4OtAmFYv7hwljYcfAEw+cGJ9YMKqhrDZBEECIUdFoLOuIHgO0vk8iAHbrayhQ
PBkazc0Ix8pcR6zgkBPVu4ONR8rBhfAE4Ey6daNGKs6M2kTatUIqcP1pQjPdHwYLpwPZHb2ybkUG
LG2Hb+9k/hiEpu0qCydYfXCbJ1QDtk/MEjUqz3mwIxs1ofZlEqF4gF9QgAhtRx8FfVJR2IPs1YkO
ZKLPjezVEMQow5X/8gW/4Ow7ANCGunrhQQbDyTZ1FzZ7u47Nb47OXqGyXtxrw9FfoIqKqExvfsvr
XNsBTA/pk+neDRC94ETsjej2ZWbzBkFDekHJQLiTLWRSZuNM/E2u1GRRgIz3CPW3eV6TQ3es8+Zk
cDM6ZwKKkBHwgK9F4PF1FApxKIo4fq2kKhovnSdmDPGj7cUX8kIlULBLdEgq09CsCgmqum649GLE
O0lLg4Oj5xYKW0qxm8/Z6rCN0qFLhIPshc7armW616yttsIIOqhKl22xr8L8mnvDFezRoD63K9Ba
LGfJuq4k29JBUEDYdaszL18tJ8hWaHH5tOITgwwkuaLUbpWHNj/8PxleiOuFmGAWlwmaCdpQsZlc
ZrH/ly/ZemjTBSXozsG8XurWyWkR4jVHUIzzBlWACPQ41940nSuHEM0KMqXdbipi90oT1FStEHuE
mpLZeVnRqmXg3gQIw1aSutiJGlofhN4V1yfZGD5DySUaI94AMwAAYykgoWaRAqKj9BHjatQhJ07m
boRWIlnnMeQgt043xQeyVVn5PjuvIW8yMijqbhCWQ5xeRfc8O04OdZ3dwEYn2ZFsfZ4cHENGxw9R
urlrKBrOAdmcNTk6RYyoK3OfDVzi1sLR6gPYfsxvXufdxqLXH32vi2cnKWdz5bDmOFgjmDSUVzqV
Hxdlo3Pz6sx4BG05Lwq1Il5BgCBLvR14lHwdYfU3ANe6ld1YLsgOh/IpSaKXRrLyDcJafGMj3ryX
yo1P3QryuewRIsk44XQ7mu1VOHI7oGrzewAG4s3gcB1S5O3wNdend7sD8iqAeNm6ibh17FTTZ1B3
mHtuxD8O1UT/yfZp+Mfl01b/H9uTC7K1DX7kjieDdaOGabZ1a1uczgSuVftPE6H5V9lV/XUxQyip
Oo6180KmDtHQm13tP0l4iFSUuzrnrwsf/MwZv/jVtRIKyVEbtDOT4JU44kuyUZcao+37dkVdchx0
Z3Zs1beq0fpuJ7U2euDT51dL6n6Mt/djVCbqxeBWDxH0uC0m14wfeE9BkvKPq2AWcjLCRWRB2aiZ
YsvzcZUptjSkn1JNg7spOjNDUqFPQx/o1nrf2YDbWs2x6e1Tn3TFzh3c8LI0TpVFiJR3uCLK2Por
zPRiR7bCtnE5JMe6EN8ofUmpSsprJg2KSlktIlQnIPNJE6OGSg6nTYGrhaljGl7DTYmzalLVETRF
VdbTnlCEDMKUA74MmA4kPJe9kJuqL21orHWRuWdPoRQst3fPUVx2EAEenrqi2Oe2nd0QRs1v1JvG
NL39tRjDdMjmGSa9nWxQy7yYyA1VIL8cHqBuWu1EDXmMLVLOoBMCkYOaWFbFYTSuoWsxrRcb/QIi
nYZt3fahv2yVqrXMNoJ90PBfQ8aRQidnFBbZJ4iN7D9tMv8DrK4Dkm2cDo1C7kmF5nMNR7v2lQDc
vfCqvSl6d19azUsfoTKUmjD2JA7ZVFPaU/2opSpLF4fJOIx2VKQMgSEdWACrEI8B6nN7qDXg1pkw
8SCbbaRKdaZ69fS0PQph/SqUKyAo40UEYs8bL3k00ZQ8+tDp7m29h+hqF6LuEPbMCVAVngg/a3rE
zFCx1lsTKNWj4rqAQQg0Isz3ucB8ZHH91a5c+1Hy2LlX8m6lXZuglAF/+6hn+TIPh6Cyd7WZ5z75
1kHuPOo6NNdB2ZsbGtIEkLMj0qVuejBBtozi67RYF12n30wb9MBt17SQYsBQK7h+i0o07tDJdaOn
5prnENXRGxB71Ao7kQWhiTSm7aKSRY1xhsr2kTk8oXbXPcSurCDRJNLMWFVx2JxQ2zTu9bHea2nZ
nMBvggofQ11YaEwN+bXuOJbzkv+aXmwZe5QZoAgppEC6AHH9ABmzS6iqy/NWf++FcTpiovO1DBQz
AKRiFnV56JJPDWE+3Ladg9GgxBAaWW+AhkbPZSy+hdJzjp46cnEpgA4ATk6OZn3hjtmNK+rqajxU
eui7pmg2ACVhhozISSLLpRqwOmlbaIAJQCP/sTWW+l+gccSQJcsjnwYotERl/B83GiZWhCR6PKW4
FSJwUEL4fiX1qD9nRd2fqbc0iw20evk2FhkAkSgJzI30N+oPcDAJG34aVEM9ze6Ukm+JmsDcjDlQ
g8LacAR4cK5iKeg8lXFuaDwvbyNMUZemWnw24Hfoyg3hA0Mt2eW5ovurBoBLyKbzAMARQgV6ChpI
PYt10zHB99TIgLtfKl5cEcstRA9RQKeqL2hC1c1vILmdrPVKpn5SxsYeJ/zoGZe74IJa5CthmRsd
+prInIC7K5j24N1KUHYa2ycvB/9pOfJ2I20TSrjKZmUa6tLzC733PQMQ7t7r9bvhGLgIR6BQAGP6
9J0mHCiTQm0p3rWNC5o7oSh7IgTXAZlV3SLmvfNcoy56Jc0uxGU+0sA+i4DBcWmmuHNBj6mgVGTE
tTFe5breI+FSFqfSDT82rRWDp2sxfvLJ1BLZOy7q21HnAjSaPKbcmY5R1Upw1GC42KDdgU+ExoUo
bm0EqMh/+S02UVfmoXB/lLnTXdoi7y5snHCdonGdIMBu16A+zkdkn1WDN3N+Af0sauqTCRD1EBU6
dYQmGi85CeSlqJS5BKbDd6NdPJq437reBImHWGuee5wWIDiZDAeyoUpcOyJLXQDgVm5SCJ1eRKtB
IMmMoZvtdSjC9wRn8SYQOH2PUGuss7G+ogILxX9dn65a00n3TA8QVpyelnAHhSmAnKuPtjQvnyIg
NKxUAdA4sv3kIpZTgQ4F2eVsKG7A2gzrporYepgc/Ad7Y8I3eO8Pfl3YwPlpVn5IM40/8dwN10ER
p4gw1PYTT0LjIfsXGpBDgsLujUDpxabuK7zgPbD+qXLdJOMZvlOqG6kKXRdnhJ1ltvfFlPEa1Lwp
dHgPuIttiT+UmkiAF3ceN6X7knuhOCZGlqCAAJgnKIg3ijbk/bUkcheFC279Qi8psut5NO1jD5pN
LBxwiakC6Agh6i0mPJqo16bGD2421gFFB97G9MDXavSaeEDSFO/FIjN8Ixy+I25bogxFjA/dtoaH
w3MT5I/ptdU9cw9c4ODnzM62bsMyVCOEg74Dy3tw8LTgmNUT823Le/GcrFdF7D9dy2GveQWKhN7Q
9B3EPdOnIBYn6Anr6xx8OGslynKLVDNFTX+DsAOQcHqto0wFtkQzy5PQgB/oE/2QaUH2OkmUGDmR
LS4sztJHEzpiFRk4M4PQBKiV3DoXFTM/NC20PM4BPnRuOfVpmSRfPdSDbpUNTgXdh3BDz1TPlb9Z
GiB5rJ6w9HCkZ+tET8zlMft5WnnXwr5avVhDq1TfGaGbXGWRiSv1qMFNF1AS0YcbpmbNoUYVq83z
HZJR46UYsgHnXFRntfQlFOoLR7KUdQ0onKl3wa3MM5XelcGJGndE4dCButBoBt88m+2x8giWSaCQ
g1MV4nzajclry8oXgpU2OG5D7E5Ae3Uqgp3oev1EkFRqyF4Fpue7wIRuyJYrX5oANtU8WHb9Qvax
MQdvPWCTTG1CHstOyyaV268r5rVPvNAB8hwgQAh9WO1LhArrc5wX0ypTQ6CQvWOugT604YlEWgMU
OyjNGFVDPQuV2yAKS7LNYotZnp4LoDDAlPnHkYzZaKfnypoeOOM4O5pc7NSzGB6XWg0oM+JynQ/k
fL8GCQc/iwSAVwaCxLz0avDdoCF0NPXw3f/tupq+/WTHX/PQrnASQEtTWdK9ucLId8vaZUlsm5tR
B7KZECPh1OMGkxd7VLKNFzJ9aECZdCGP0s32sx01VWtk7Ov18qrFHxYSxuFUQpgZr19NSzNrxSwA
fzpmnAYoVFtIDAzvL2bNSTaDKrJeTEM2fudjXB/4CJ2nQB+6/YIUJJAh5H7fJyhATrM0QSvQe18x
Iw/J6AXFv7ahCdfJUpQC9B5UmBTbjrmwL9PTcSRiHrdCjBE1+iDxsB08e02Bu4LeNQfooJunSHrm
iXq4a9n1tkRkFWxc9Z5sNvgk6i3Hn+zs0+cxPjQENnwCYqKknG0Q/nBWM9byEzqzzEvoggvwkwRl
HFzHytsgHsiPUA3CnwmhNQm3mcWWXKUNSkhxanoKDaPcm/2EjB7K+KGGGjWoN4wdc1sDWXugtEPg
Zvp5niU1VBrTzP/2+5CpoNl1rw42lTMegJ9h+PZk2TH/1gN7u+3cvMg2LYpWSmToL7oSkiY16cQ1
0wP0y1DqSC6BGfY+EyjtJJ/UgcjaarIQfMZr8z/XVbUn1kMNNkvCi6SO1V7SVj/MiBAa4lF0mOEj
NMQB/TBrRqNY9V/Oai3thNrbFXhxV1KFuO10yu8MybVKOsWVTNRkReVuWMsdn4Yozsvu1BvK9IMv
2ZPChLAVmJocldyhj2z+vNV/BH3ISY1seKn9og9/+dhpOLuq/xq7AUOPw5Hn8oKfEXQVL9NU6C9T
hfL8UHPknoYONKqgUSPjDQ31oA5QbDQimotqkBeuMXEfhhbq4RiRh6xyaEUGN53XiJ/X8c80Lf0C
b6g32ZfDNkzT9ID/XPkS6OkLOYAABXcwo/JuVn7lPThylyQLJVOoCVGjaaU4bS0ZlTHPUIkkAm3j
WmN0TpoiAhTGQjHhMo4CUJI33V80qWkV3u3U/TwuaF1SpLk/Mr5CHSd4mrkc7kAjln6UpOkvabzp
eJT95eCBtiqCCoSTXAtRUu1Fz1K3UCmAA8qGLmhJGupnz9MKgWdrCliIKqTuCeeFI1WUanxHI2pC
AnYtY0uVZ9MwYgM474EV8inxo/c4nbeehUvEv/NGZFvcBjx4l7zRGHvhDgTaANv0WnPuAvk8/ZEy
B/KgB+dTBpb7oR2ED/iggYBZDekV5UP65ohHQIhQPHRWpOdBpdhdmVY+a0R26NTQNApnp4deAp50
5OPjgvNrlDU3Ghn6G48Nd5cIMd3M0IrWpamXb2PrXhwt1P7O3Xov3dz5XtTx6CNIqm09qFNjP/Bd
lqA33o+A6uERGsfj3kV4dFVNHPhBMjoS4COG48SUBfCBgpO9jvXUXfOua++oIu3ulYE7Qg5oW6Y3
m0ZDtkClTj80ndiNLNDOpdEjmuV+K/XkGwQnk9ekjXskXupki7dL/BpL5IElSmiuPGuzrxGSmqhD
j18VN/wpQzmXT25pOnVr3QV4mmYTb9z3oXbiqWutdRk/cC/Xz2BB1M8oAEYUwqZybTKEaVztlQ+4
LfBInefJPwAxdIrLEhRvPKhwSXH2RAoJ1HQw4itIkzTrL8vUb41lhHe7QJGzy9r8At1M80tZIrZP
Q56zj0OaXZyZcl6GUWCKHU6Ocl2OdftUsnEAZkGyAzO15skbAOoNrO80B27A5kkMYQDSuLCyr3aG
OFQcFRswlPYvPDC7U9ij6JWGUad5jyGzfRrFNe9f4gpUBRLINCS6+pfRjFO/w0Nn/5515rqNP7Y/
mVvq6RWo9GKQSWyAWZpOUHQCPBLATYQTUPOlQfjOnTa5F7SrCIquF2pKu6ouCAX0fgS6xjXZGH7h
y6SaZchz3TnkpnYgO3nQ5KchoDlvUNANoNuMfclj2YN8W3CpbWWDD+7TBA2DrASJJ8TZRtSRtmXi
hznPr2HcGWtNT+S3LIqQl+TB344NIT/c1n56cYhoXV50t0nE3werepnUS5BY2JjqFaLMIUk+FRuy
LRNgtj7gKZWfZztjG5EO+gG8GvpJ8hZVx9Sdx01knExmowRapoqaAy7KFFZKNPLzks+rhwqQ7KBK
j7TG0sN0oyDeftGAegJFDt8b1ORsBSoz9jQMkcTvg7ewMaq9xrRimxpd/F3Y4TYZouIrqC6mI4h/
ca9S9oLLl3DSqmssp13NE/1eBSg+rBwkF5nW6XcttfU7B2/AYcq5wO33Hxv1cFPuIGB1p5XMtnA3
LBjAHKJct3UIieOk1Y+KcOUHzk0InIED7tkE7d1WR7niGcSN4amENOzOFKJ8ZKHD/FzP+zUDDNCn
DwbHw7uoM2R4HSiOVUaH88rk4pWnRpCbSdeekhmTpDCWhX22ASccMDkkSEZeNN/ivwl44Chbu4nV
rrvMDK9dyupTHQThFhmU8GvVWVCkNOy/7EriRO2ab2PtvbumcV1Dry3FcU258kB/q0XZrN2qbTat
IoFLFRhPZxE4RrLGhMqKajqrDz6OJc2Tq2HwbIcC5Bs5LktocvbjI9TWsyT64mne36nW50+jjPXT
2OFi5Hqi+TE27Xb0nPIbKEGKfeiNSnbVst5k/Z3mexM4SuwFHqy4b1/COng4nWx+SOgH+KKWuyTn
LYA38pcNjstjOmbNg8g0Y2H8mgIbMbi6ZjuLDy6C5zF0JRIvd480jkr2ahhJvwal50E0dXSTTt8F
a2/aywYVyPNoalGaOeVZiz9NPD7wdqovxSS/GkwET+2Y5+cCety+Zpj6tXHlL4qGUMNFhj9TA5Gs
JWASp2a7LpFAxQePgn8lBByQ+i91W6UNRz086YvTVD7ToCz79DBw80tb6NaXKdXAMd8b8e/hW8vj
5nfSsd8VlCy+ImEb4fk2uZe+4+mxbaXc1VDSe0QdPi1dxMb3oUdBnloEBMheQo7iBz6Pwq/60H6Y
QQTcXm4gfVtqEKu13AaQJRcodNmO9Z0at4/NUw7F7cILOm9FNgCNYkRNq+rQDO67H6jfa3CngSJh
sZFzEmSQ+5XOebHn5cDANa6DeaHK6jtNDAX7KesSZWHgDzjwHnXLCQhXn70GwAXOM0XUx9pqjSzp
l67mxqpEQS9uHlF2SyqhwGRS26NMI7pltUB2hznB1761fplWwX5LP3cL7WvU6WBnBys0IkJN85Bt
imLwKTtpPGweZDfs/IMJmLMSiRZwU1OaoZn0tdenEH1MhHELVCMibTrrCPB5vLDsFbmB5hCBPRvZ
RPIj29ykSBpHKbfxfcba2TnlEf6lQ78rBiDpPEvgTiyGa9X1CBjbQKCBhUE/FHn8hEjKu2mZrBk0
qR1QifjSrDSQ8f7x0XuEyBnChLuOZyBYDsTf9JbmHX5WlQFpSm9wagS0P1EdZsdHGvagjbwzw1zR
iFZVEPTYAcfxcVWZgcZVQwABXMuxuwMM3NmVusgPIxJKK8fmzRM1EpkZv6hQW9GxtJ1tQ71PnNR4
kAOy6tnBkHgC2oAYpn428dRvjfR9QTolfyclROcNK1JkcIoC7kO3VPSA89iuGbCv5hv4e+VT1lq4
7zos/RUNsQ+gALB5rH2NcI7Aqym9GxGUi8AHVxoIlLeQHlfDGGk4H69zy5+/lKT0mKkvbeVmmzQH
ARvE6VFDQV9cnabLBPSgY2765RgEgHLlf7EOZ038Z+vXyU71K/7c9SsiCN02sCXuoMo2++Yx++K4
1d1tdGgc4kEBCCYSaGXh3MuonJB9NUCR/MfGRZnuai98GK5sdwOCyt+sFqSQnRP9NIHv862IWRcw
SJvXsGxACmk20c/S1U4VqHT9qG29o1YxXCdYE98CQ8N3TB6SPo03eOBYwocaCtSP7BEsWLhxP2UF
YqdB+ajVgCyQz6rBmC2A1K1Y6UNRgD2Zv6VhTX8nJsgDRGQPL2DOjrcevlx+YE3ZcNWdHOzAhdlt
W23IDo02DbgbWC8yZihOLw0dUYl+AH4jfp2jKTEHY0jIAa+dmTARAY1WejD9e4x/yFPAUShjJ451
tlWAVDYl4Fh5O1pnA+xomReYx1KNHFx7yzX5kHfi4ljoyB8cX12EZ4yyOk5Gnx/aFDgxR8M1tKqL
DTNGsEWpYdUB5UM9alg64nxVtL1viqq46oEJrm9ZA4Bru9MeEaV8rXuh+QWykx+HbQRakWU2Avx7
k3TTj66v+9XgmOZdjxPrnokxvI1gHlhMprJXFX9GoGvct6lrX3TbjL5U2bZirvElHkT8pci2jRpA
PlU+jf2XpslPtibcO5et8UVqxTwyetv4kvP0w+jPnCZM8TIBBVGgeqo2ta/lVDo3e0D8hYnwW99H
3dHVewR61eRQJAXIXmJrC1TxT6Nz7TXKLLUHMN2/mBNO37mlqSjUEF7Iblfil+i9j3bpAfU3jN6A
BxmSZ+pDy8Nce0Kx+dqImPFlCp2ARgBv4uai5v540pwaGTi/fmEIgZ3l5O760dH91sUBKEQd2ivb
13Xbvsoun04l2IAxNU6vVit00B7wBnX1GCLhIUT/Ko14PIlcSD9MxfRqaLiyuHoY7sxGwwUPqhvA
V6FC6ERjib+PUwkRaihRqPkP49aIXlK8/aDcU7+ZsSguS8NQ7/FhCEDEWxtGeIj+bztuVDFeFtAq
pBcWAnA90MTSRHzun5fYYlveYnIEsbGTj74FPpC32lOaE0b9YwB/46aLu/oIiXrtOeLFCx25omoo
fGbb6RUE1jUKvEN7RRNGpP2Eoix7svG5nlgAxH6gznDQS98kgXlvJWoKW4QqL0PH3xsdkPtLUuNG
CzjItE3rUoM+H7XkVJyKKWTzAlpamzgCaU0/P1LpsdsbMjmfqLsckD48dz90K+HBNZ2y92PU4s/B
B+MwC8osofuWxUN/KRIkurLISgBMYuG+UkNvbEKgXRCzoFk7djukW6PvNJnoSX6xJobDkZ/LBFpi
DtSvVIqAmp44LmWNqG8ucfsckLld0UzQQurJipNoQ8Oibx3UGGpAVFls9AerT/ah0afPhZtHVytn
V8Do0mcPWcHnQLTOKsbr8kA2LqP2LEPxHcmANW8i92nwUL6Y9xAs0CrP/GZnQb118K/Y0RBQfABW
wwn1GlbyCs7iGCombnWOmbe39cK7Mc9mDh4rfbVBHSMEjpVxaYBo/RJqhrWOE7Dzm5rpXGKndVCQ
ELtzL80lA/GNcNZDxaGnQNPkmA7JawaOYz/JZHpuQLR36kLD2gJZ3zxx0ID6KefJD26bB8cqrN9B
1m9royp+TkpKNq9GBgi02YN1mQpOqBEm0w897+8Le+lSjdIlBd8PWv/bDos8EauRQS27b9zavqIY
JAFME+E2QJb7RyBVEY8sK36Utnx0Oo5EReil+0pK8AMoNEuAB5nQU+tGQBbN85rdNIGUdYG66AVk
z/Db3yIFhiGP3MwCf6Zz+LN+3s0y/oez71qSG9e2/JUT53kYA4AgzMTceWB6W16l0gtDUqvpPWi/
fhaR6i5Jp293zPQDImGYrUq6jb2XaXe/zMpEgMCHItnqHcbrUBTFytxtthbCe5uYvf4SjtXmHdpr
P9WQmLmttV0n6swe2It+BX8w0GcQLfrxEJMngTT+/UD7g+qS08DL6kMn53YfhFm0G1TAPyotV/Uo
vM8iNN0acUd4niEh+xDKpvEhQRRuBTJ063bJTtmMlG1UnhyiOuoP76krs4gK2Ek79t5d1mZIaRze
h+wy+5VDQ39vcmz/UMpeeB1VDOs5eLlIP5CgOHgggnl+pMN613opQfyz9HXaNHewcuU7+HCaW1ct
y+1E6eTF3sDDyLdj0h4ST5RhYyfCH79CpSQ/4HH2xS60/0P7DaYV7IC06+v7l9rxwuXF0ZvDp9t3
2rF+SqBlMdwhKZJ/iiokLwAa+q3jiCN6L/CePNONO8QB2WHsp/IB9R/t0zpufiPmSDuv/opMXQfa
XeHdudArPTpQ0AGXjPQvMm8+hcuXYWN3HvK5/hjcOVurXWJVS2al6r1Bjvxd9eQH6W27BM/fAsgb
pOf8CKhqf3AhUnnr2ylA+erVNGtvX2fTk8Hf8ChNFFzKEfGydGbyBkWlbOUUMr94ahqfokle7fjE
AA+J2pzvoQBG3xAClLRACNqIu6ZF0tw+37vlTXB76ts+hGk+xRHutPdXxO1tUKaannqqbofdxkQp
tpVHgnPVLDGB4/QrqxlnVd1oKaGrtPYmwWtkk7RZRU6J381Ky81z4x2BOXmxgnJ2fVBk8dmJwNpc
8EXvzbsdgB37pfs+NjZJBLxo9qKCHUQQV7lnWnIvqjK7IpSEH5yEQAvOE4K/Pz8NU7gS4Oidfxmv
M1ZeywzqCMukXZ9VQUh9+9GTEGfSXn+baPjobHIu6ApY9vQaB965dzNWrNLaMGDnarYbvVo/NpJi
F5OR9W22gqzcuvSKFs8ozGbQzX2cJKiL6NxGqpFvStVEG+ezlXYZlmKEbW7dEWK5N3G5X6btGul6
LegPutz0Duy48f4/RYuoLBRG5NVxFFDiFOpQjgTG0I7liz6t/RSHWQcbJI0rcjnCLrYTtluUzkpC
XOac1i7gMnaic5JinajYBYUE38y77G4yQp2rOidAFVVfeT7Qx7Dj5DElUBlViZQ72w2jRjxE4Bgt
c7Zxgc7ewkEmWwOoQx+JhpZ3H0FnN+JzczYRNFJRKM2X0rcdsU0QcGzgIzm9hCixUehgEuhaBUnV
n5wAcZ79BG/HJRhkMJHUUCRe2UG1rLlpqb33BWVfKKsAO7NlGwbfH/Djyv0Ay+oDfNIAZQEeGK46
KOq8N3bsz2VRAnwDH2m9gRLfvCIdihzWK+3dQ81+smMNDKlIApSBHbLOa9aDzXaVkWI/9+rpfZxU
BnhyQHAckofQypyn6wCbyg8jIAuUDMGzgsTO44h84bQM5wyMT8RI0BhbuhVo3Ts1qn7jVIBGxYEz
HJqFXwzPmTMYovxpYq3a8swl63psvKehGJw7Ecmd7YH15T39vD6ScPi16+1k2IgAUYq+rbcHLevT
5ftt7329nNN4m/clrG6WjHyhu2r0ARj8irVkZ8dyTiDjscxyDo6B3zGAqSAeRP2eMPTt1HsjBhCp
voeBpXc0RcFRAEqm7+k8G6f+0L9lBcBnhmjpstTO30LWGZCfFIV56KEa6MoAVFMeBIc4fOglfYQd
1c99M0TVAU/pxjdUYP59fdDHCLBdR+zdJTvQ0jC+hBxCQEtvzHCe/CVZk2lw5Gw6oRaBvM8ScPzn
HKKcdswu1iYf12QczcaOjYpeSsD07o3B661UL/iBiocRKAsEe86HjtTAqo64EG2XTJD5zsQUgFuK
2SgbBWTdhug45RwA2slU3xXmG4ghIuw/v+vN5/bx14fAx2mIyP2CLrYx3jLp5TU59wHLdkCuIjM/
JhBjH1rIsi+fbBMAFn0bGwsy7uIhurxP/rdr/2qJ0uW4jbo0B0BGI3bvKpBdYtLuq5giywUByPNA
imabVlX02HFgtXJdNB+jBrYlo2Hf+MIGqnM4IgOBfJhbRXc8atlRDwoiMmR6q3sFF24oOUM50W2f
46Z+IWEaf0kMPMbcQtf3ZdDX5yxxmrWdCBA5lCSf3lwYPWxbV5RgtyTm/UjFKYHFIrJmTUvqo+Mt
9s0kzD8VlbkzMmxDGIe8gCkL95yi+K1lxLy2WiTrKCjb+4YbuhtHhxyxH4CSXOQcw1yjoJgUDDrC
ETklA9iQvIUBeBib4VCFsJqqFrZanBI0nlvjLQUumx2zTdY+mwLPEfB9UIbrzANEpcNNE08N1LBi
BOAFxGk2SPL+0X+fnz0BRJhIxwsZgJaRFE+Vmg0j3DBFseMoaX1MWPU4lWPwUEEjGRe0erPD76sM
pB8/Mt48OnMWPIh4ukZJTb420Mq7Ey7R997qKQia8AOEkuoL09jr2t0/RW5gjeKMdyCDO6wzMswn
M5BvEfifTzyYkHJp9bhLHGJehKPB103zr3+xIBd8MUolyKEjz3eeMgX27YBURtEHUD1YunbCHSZy
znL96pAEpnjBOG0IIniwlYn3lPe5vEBf/rGdJX+aZeE9ibq/dwmux8oqRREYde1hihvB+UalrQ8t
uQj4MTScJtGZNYGCIO7I179M2K5dYhf3XgeohO1D36M8hi4Ao7WAWjJINaNMo60eiuLZoI5+Chny
eGkq8+da5PwpoSs7Z0fyhEHlWyfZ2Y45JJo2LG8ilPiw/v3w27dNwn2aYXfhdvkzTbr+KU42iBvT
cx+1W0iLTYd82dDjYkvPdtx2AUnAIzcfwRAG/6b36yWrN7asX+M52a1gz8PP1AHu/DYjl5Tgrd8q
9wEgsXpvx+xxk00TyiVjaPuZLuOjB1S3/Ro7FI2LEB5sG9bVXAAMVjsBJPwqINRZUKIiEGUPkwF6
s8M28Te3gHxdP3yVpDOrYgKQJeQALc1xQLdhRJuX2U0/O8BI/Va17Qnpz/6jGOt8A8ms5ox6o4HU
QHIfCGw4Z04BRq1T8wattwwaLG8e0cl+qlA5s924jbYJsnof+tZwAFPBX0uWZVDH/DjEMgP4cPIu
yjPhyq4HzZQtfmvz1QGd7AFI/9/seFPBbTRhBdlSmmCzX4yAybRzf4DXxfdP3jIGecT+AFXAf5r1
lnX2W4jHL1nNINKy5LPaAp4YSTJCOe/PLBhY8hFk2t77wxcDDubZjnQJgD6FqMJzbkrX11Vm7ktp
+Am7GrFOUtF9eZMyaL8Ykqs1djoMoWgJVG4GMrmd5q0GOLVxXiByqXYZM4BpzwaJykSdisncTciR
39vGi3J+r9J6TaWpkK//Yxx3mYtwdYj272NIIdfQfe35qm/YpcqmN0vry7LwNSmF98BQU7zTDoWK
7kLr00NXgUTes2Pez95rxt7sMM9buc+YGDa2uxydy0w8YBfW3NVg7v9wtMS//6jroTmnbH7zKtq+
ZLLfAq1dv41VAsuEtGdbJ9PV21CYE8QRQshUc+DdmxD6E8t40lKzki4q1/ZwUJuRqsXhdaK6Hw4H
jv4E4YXweaYtomIkDkpHQrOEpLt0csM31egTzzzy1OasuhZxDUbyMt53brlu3WA8OnLgH9svdjSX
U37USACsbTcOJCgAunavM65rKKlAU8xmNOGoqS5JNUGSFz/1CjGLuuTTvHvPZdoVjSQ7b57AeKDc
r0tVQSeS3QsoBZ2A7XmVNV/IEElfnRRvXtuCNw+F1zYPdijAUL0MzbIKfDB+AGPqQE6Qw1SetBeB
xWA/ZnOAhzZt334Yswt/6N8+2lEvTxu1UpMsT147+yUHoULPgn2NujUZpvhr4tZqFaPifg0hj3QO
chACSJt7by2FoH7XsK9lICdfo+j3IHJjABRqox3IV86zESvYfDUAC3vJA9ByIXaAgBNlmfE+5xBR
nOLQ+5gS5HMSFPIA0Ih2nab5CyPxIxTxqi9aQfE+iPR0X5S1OKUCMpR2AldLBODtZzlmDdhmC38I
MepDYvAr2AVZyt4kl+oJ/5DmEOOm3CZt73w0tLt9Qx60YhX0+XSBAzQEZIO6ASe2uUo8eXeA4YM4
78HibDdVKCqKvMrgK7P0vRDlwlt/QhV15y79WxQIfzMA0kcw87pagb8VzPPdQPLsDtwpiggSZYT3
CUAlsrsk6KjfZP33CZ5W8122TPxyhJ0IA4mJqqEQoEPlwX6Vig1dN9CcOGSMvkyOI94oMPRrqN4g
IYWizSsHysaNO/nWDVWzS4Yy3sW5km/9hJwgrNs+NBBIPjZGk7Ud5/X4sTJB+NjWRXYF+UD4TTWB
l+Y4w5643NmD8DatBlXTZ0dqduFB+mZ7gfHGJwI41DJlm8rVZ/z85M4xLn0uILrvl4mGKxhekoeO
qWl5Oo4X2kt9EgoQ96V305sEZQCGVOA13Lo/r+OeM1xgcfraTrO5jkPM9/HCUyEg83ykuIT9vOmH
M1u6KIMFRkNmAl6tIPcHQFgvw4BYtBukquq97Y6DeoiEbLZwaet3uWXSWEw/FFdX2LoPpz6nQ7mL
S9APBTRHgT7DViOoTgUBHoggPfc4gHsF+X9ZXrA1pwdspfm+q4P2imdwtQF6M3v2BPxghTsHn9rE
uUgNaLLfTLusqtr7bEIKFBRAECP7oLnPtarOQ5W269md4i+BkIhv4vnNUfR77B22iXu//ApTCL5U
GVGgQ/C7vDdhUk/nygP+rhzx+44jCPUiw9W7fBSuwqU3ZA2KzoXxKeucB8NGfgg0GKQawIJXJoBC
V437JYHKbw40DVTT+XMHdf4Ng8fCuXHC/NyxWW+SKJfPOisLf1zEY38fIaP8TTdR6TNHwBg9AgBr
rJwPWRg4H8D9649lhovIduFcAy3DIXG3tpu6HbTf467eIm+SrRjJho2jVfyWOOpzXifBfdLr+V4m
xW8u48lbYky9kcix7fHWQBdVItnnySvDhQw3+5mv7NF6qJQPlbDh0smiex7l9/Wmcc1urFKytYdT
kt3VeOk8FUPDIJqCopl4nJBwfIz6nj/2MJZx+lacba8OS9BkZohE267TYcWouMILq48O9qhxkNAz
5wqPhT++A/G6XjsGEudTK/nty0e4NTR5vWVRBKk4Pn9M5mH6ROLCWwlR9mcoCJLH7I/xaRlXf44v
6wMVTJ9GoN1Xo5m+r+9wJ2fwRjoiWG/WY2/gS8YVNLfdwfmQ4C2yijwenYrlnMCd7xFl//m+a+rp
Q4WIaxktIZJ0NwXqdt7Gqb/SAvewB/WY106RFAQ0BgwAodOHIoEGK3NfGW2Cc9LFICQt3bgKgP2C
Zg6cv9FtNOgA/81BnRsses74anuQ14kSb5Hqrw5CyUM8BVTuCzU5u96LoH+V5M5dX4fuasAL8FMl
2TYek+4blE9fqm7MX7skhuhCmmaXvIznU5LxZNumLH7RYx37Lgr931I387vKcTZeEaFE4kgP6tVo
PNOLM8BdIKWBYrKaWCbOOmzqem2nydJ3iASUH4C7mDOx1chvPc7NAD4pAJ5f+DRuCGAnULRNrw2Q
iG+NA2uqLh/G+8orsr3reiMw9i29DuXAfB0kDyormrtcuuEBivZ0XyKTegdl7GgdVYJ9TCmspMjU
/j5QFHhlXn6dEhwYMNY9ocSFJwSSyD7toEU0taGKVjIbVzOeTTChWrqphAZe3cHcYugfPNaUD9D9
I173EKdZ/+DChPW+CEJsvZbeMp4Q2Om4tUGQJvacqOYZTL3mueVmD/GY+v42NAPf7QDSdbCTkYI/
H0BWcm1nuSywkSTh73ZSgPfy/JudgFlrgy/IT4EJDlARNR8iWgz71knkou0Ck6OhBRvCzJ8L+NpC
IYQGR2ws+CPHjtiO6zmHu8EYZsAr8vQAkAWUe8z4fMs3EcLJKSfz925l+lv3lq2KFCp1y2JPQd1m
HIa16wXBMSMTPSfM6E3KRufJCEQivKbg6edsLVwIJlYaNxpvmk9awTmCRuU32E+Xfquwc464C4kL
Sl+d3nEfF6rL2Y6XXTV9mjrxqgvubWU75Osp09j8JOJTB+8G2JUFKfb8vd4OcDE5IfxtIPyOm8gl
anrSJuQ+dwh7HBMCu/dCQ8Gbmf5EofUFUsny0Sxyy1MOernJnM7vy+DN1qzeS1g/YLTtTEqIWYOw
2q1s9331LxUy282XxS5Lflz8Q4WNtTV0J5N2ZdlultBW9VBVXiroSIo7rbMewXu88d/sdFgOHTzZ
F+pbsaxRy5qB5jAcFmO6QlbGnf0oEvpim9rAG9hJ5bjB3jq4JKTBtP3YUdkeIJh9/8PY7aPhwyOy
8unh1y9DQMtBcyjClf3urJqGS59snEW/34XQDpxV629WtN82s4GTe6MiEBlcfRP4t+O1ijdlnBTX
96VDBCufqkjEwX6ZPSB3kc2VmVdt7RhrOZKoOaTkwe8X4D4uPwFuqgBxEHaa0q31d9KgneGZM8fr
9/kfDoISs7cqVcvBDexcxNdtcKpIlN9zzT0f1JL+i6DVxYXqxQdHoPAyQSZrz5vOffGq9N4uMKB1
+goP7vugyCFcowJn3fa/h7RlG+amajs2DGW+hMDgWcxHApDa0Xa9iKsV1cnvVT2lfhUn7stIivRi
uwFumWc6PiDtA6osrLXWNC6itzkMWh+KUOIq3QEKjDG9BuCMvQ1NJbaGkXxnu2k/oEqCyIcEsCe9
/bjwQgnTsr391PZn5QXIUsiOBYd4TrxFL0Px1awXEyLbx7/do9DqGycK3nIRZrCtCORKpBSY/mXM
NlTW2V2YpNM2GnXgv0/YIxDapkfsQB/teGAKz++aYtr22PFchecdQRyhx3Hp2SH7ac7hVJSXa9uJ
89FcYyROr7Y75IlzqFAPsuO3FX9O4pdhW/goQsr9zzH7yS7Gsy5d6wLC8u9j9lPWws7VwT9kDWuA
whcQZ91ZJCUJIG3sIy0HGKYsfC10fLHgy9sEGKvsgPLjw0Kq9NZ2Bl+TbjyeAFKroXny73/9z//z
v7+O/yv8Vt6XqKyXxb+KLr8v4TDe/te/XfXvf6GeuAwffvuvf3uu5MqTgF4KLimjnDLMf/38GBch
VtP/UXluPHUl67cdlBK3npoZLrg/mmh2Lp2Oo2MeuhoqTQNSbDK8a4EKXuVZJh6hQFpsQ5haQbTR
RZ7YjN/cPo0/4N/sw6xggL6EyRH/dyDLrdkiJamrFGA65fKzhkLn2snVdgigvIVqJX2F2tNv6Sjv
oCsb75XoxwfbhOFnlLWqe2TNOr8gqHL9/Y+gyX/8CFpLQjzGKHMZ6iM//wge/gUSz/hm6wLd7qwb
NReraYj6YyR4BwhrHKGABQPGpOTzUQywr49KspEj6S59BSOfRow7mYGQyiLY0I9SXRqZuzc2lsbT
ywdkot91eXTwvFltnF5AGXkMBojxmgH6p5AVQ448WIkyfUlHPR1mFn4LRTAgHi71GZffG9xbs00Y
yf4xUW3llxNMgWWrHildx2MfIeFQuWfARPm+jRDsMFTCw8a9gxj3Iy8cducxRx2g8f0Rt6d7xwqK
aKsdj4h7y3sKH0dQdrMzzH/Muh0rdldFZX4AovtT3Y/zRQ5yvnhLE9SVQURqUp+VKOQVbeC8Qo0C
JxdZ/mONNPhH3o67voM4hDtFgHKnKFIsw0PDKfxgQUm0BzUugDSkZSOyM07xCpmOXAwOYkM4ULhI
V/aVFz6ZevadrvQz12FvWSZh5scBiPz7s8/EL2dfCcjsUFgEMdflLhTWfj77UmVt2QaT2U4JybfD
ot49/dmIolWrOdHdKmNh5iesTVZlPDQbYe3pRlmAhu7XwpHIlf3RsEji1I36a1XzCtaHVeoXbvDB
pHDkgmNOdJ0DJ7wql4bXhieZ//d/kFgu1x/vaSVwRyto5DPpauF6yx/8wz1tMhfRMDLY22YeIQ6V
s+RimygOoQMALLOPC01s7diYduFJE7EBgal4qkXUrOuoC7ZNPeZPgE51wPPHe9LqfHF3GM5TAZFt
BcmLFapkGnKbWl4EL+XF6ElemqURefK7R6GsQx0oaiJc5PEl63+b4wkioESpq/3UwbsGKR2F+uEy
YRtoHMCeYdISQkHLoVECU0gIg+I5MXjRdfja8gTOop2Y7uEwpU44JeHDoLtyC8Wf1K/7vH4ClhXg
RFw0Pe1BI3TL/FwGk0jX9qNtes1hgAYx9B/GkEkAGsEtIHLx92dDyv84G4rAFJLjASY8JLp+ORsB
cD3Qps/g6yqIvkMyPVlKEfkCM7QNgtdmU868WFUorj30RmkoXY/HfPnjyATQupxJuREOh/ZK0Lbu
nqsJamFiXUSgJLCBq5MycQubNoEbOoiHTVQFJwJf1j3JIf8Lztiqdz1IbSRrB0yZtRqzfJd4o3xO
knDaRQaQFuT36D5steNXy7O+rKTcR9R8MaHjurcxO+E1at3rrkMtBcsc5BjWKao3KxVCDCgEcH1T
poxdMqfqN5LAaC5GNRrEJDBgZwcIWkSKPhIJ8aqh0IEqckB+8nR4HGGB40NBw113sJsAGbTvHk0F
2VkZwUmJpPl+zg3bNEv529AACOFJ4BUTtwMI5BELfY2tBPLKnZrXyXJNZpPz9vcn8i9uK0UZsM4M
ZqZEeHo50T/cVhQGRQOyMc02VPUOiER9oqFgjd+OSkPMBH2TN80Oz5nnuk+q/ZAmEIAamgzFWyhm
wHbkj48RS5qjHawUpDYg0zmtnQTWNCUHaNx+sk3raLmFGuIljASgYLcJE3k7Xe3LiVe7SFRsHzZ4
1U4cblMAc413DVCQKEFNmw5FrrNtRirz81DC6xJMZmBbySFm4ss4GQDWy0VSyRGkP0cSje2KZmPg
iXTUVOWn92YOXIBIQ6C48aQr/cDtzUGjaieHwD3WjC64+ABIUJzwgYGOBp+4eQ9Sv/cP72v56/ta
CcibMbywFZ5zyqO/nAkOkKBTz2GNxAKLYdA+w8TJC0BR7CBX4zkqfAhc1fsJ9SCmrkUL3wdo0XlQ
++XgQV2dNsDdEkb1Bqo4BG/nZRD0zuxa5g3KQUPvrRC2zSvPc/o9SVUMc4K2xX6SqpeMUA9GXEUV
I3mKX5SqQmz7RZcNWurhncxpdSX1AeKo5QUpnPKSzyCSFgzZJwSZa9iyDc8ManzProyPiNMQMHei
uNHnfqDL3chvlgdnR+sMF5Mr4pNlWvKp2akWm/gq9r4TNXWUIa6n4+uitSp9u2w0ZbjuMxdPhCLR
d++L/zxeImLw4VAw7cB9Lu/zhFz+/q75j9gK58ojing4X0h3u+4vAWakeZcwLZadFrg0MM8NtnTi
w3NXzuEBpI9hNS/dJAwvEO/f2zcIHhVs40wQiBZN6Vu1yHHRkmQuqv3AAeTHUaOmoDTYHmYD8Trn
SUBWad8nPDjaBiRX5zi6OQg4AtkT8BX1o+tB7g8uGl8iEh9aSKoeIIkG8CmcgVuUpQDRh4wy180H
D6cFAY1ZZ44z70XvyqOKnBZiBV1/1DL7sSlSo1Gm+XPQrgkMxH1BqdnFS/w4LpHkvDS2+z4GbxuZ
QVfqjzXv05lJf4/aqjtEY6KQeMc7DVVsVGs1rBjbHMwGxuFk1Bnal1sdr+niCynjtFiXBoVyhc0h
aCcm8vvFp7QpebBVcTmtaoFIjxLshSUpgiu0cz5mHoCWCEzkgVSKPooUFtFl8envrwIq/uKWxQaD
aym4koLpXy6DrpmySRrVbfOkCFYy7ty9kaAZbWpXneC/CXxdVpWwARB8ldA5AlgEliRJX3+1MXKp
4mZJQz/D/Hc40jIa8dhDiidvp0fg7CFiOdVHCJ5HxwiKNMtT1DYxK7utrNO3SJrxair8hCmEFoDh
mi8qm3M8u5YzN5D4CMPKjhsA0dkY+r0Y5zMIut8b283dAUm6GXJ/7dCeJ5G3Z7xU7yMnjndiLCD7
NmTZ40ghVA+VoNifHJceM6rhyTqzL6jqjBvarOqFiQCK9xoJcH0IEZXu0WxmVHBxIsRe4QmW1Zk4
imU/gZxpeAxn5DJHlAbLtO+Pbk76C8jJO9ZV8zFERnkdBjRHdlp3m7GP4QVTgIYRRSUS4tD3aVyS
nm/jM+12lAfhKsiTZt3FS3C2XB80ds6KNPnBpGbM1/C9beHKBtZpAWGmnShrd2UIa7DFdouTMa1T
QqQHxaIiZOceqo51CbndKYCOJ67HQx7q4FiEYGP3EYnAdFk8wZcmAnXlSPUEpCAikhhvvRNPQyC6
GmmaU7r0ezm5h8Ygh+PJ9jmqnU9OUFYLfqx9bmbWrKFSM+9C5CAAJwbYz8FZPg2NSv2h5W21StoG
OobEXAgVzdPcQkULenhqBWlo2JKo4YkA/t2MYf0UCshDm6idDxqSM1vgE9YgY9dwFUcTY59ytF09
5A9Ik/SXyc0+I+8C7l0qzbOJPhSLaSkuVABU//TfRlgvUYaCjWAk4LAV5gwhApoygZzI399R7l+E
lVp6QqO0wsFiVMsN90M0AqmRCqmjod2ihBRC9DuajpzD8ZSU9fdPdgxZ5YVWN8AKJz0KSGk8dQBa
4jGt13dzuNxn6TzvCyB1T0pkmwDvgqM1+ADUFkAg5+iSmiH1Y8x+yPixAuDlVMEOcMfL4hkVdHGk
HnaQcoj9rEHifXaqPVN6vmvgmw56IhxiDEy8/iECcL3/DKqV50n8hwZR9ZLW+OGvD+vJAbXXA7in
ndqvFZ8fkXXHVn1pGoO/wXbD8Q50bBfM7PDcjvWGwC50N4c9EKhgzu/gBjT4JYz3LtGyZx9lry+2
S2coPzkQHuqhAXIqRrZmop62pWwQxpqi2dSJl2w4SebnWALP3s16H89efE6x0fDnCsmOigRkpVb/
cNLpX/3ZymOoriMEwsn/+c82qgyRQgTxETS8fitmPqD4MsfnRDbfOKxCvKJe5UKmu4RPYqUdVCJt
I5dPs8PxkGfQIIE7NF+2r1FGvqA2Dn06aG0f4VJOD2Zk6mUG2xu4KNyyCAqOZokjaZqBBBCKz+CO
JTuGaj10C9CEcP3+h7+S/+eGXCkpETRIuJBwJMN+/itlwUwAxW3o/Y3U2bkZj6/e0tRTL3dDjbd+
kHbnKY2Qe+rxmLJdGsJRqFTutSobssL1Da0QMPVWXTE8DFDXuiah6+xzCZyXx2dy0DPo0WVrFLQH
0IRudPJQKz3ZXtVNkHuHYIsfZ3X+OoAmHqMwf3U7jdJO43V+BPmAlwEbsetM7tp4i03HZ1Ow6UPU
qmST9R1eqjGggLTC/xpC3uU1qn1PIav+/35JaLzscUG4kNPXvz4HSjcLuaMGA81uBqp6EcKlZWlg
gYCEHBJP2wJSCccK4mo+iHtih2HI6shNBd7QiYwARsENFZJ1eRKsR7dX97wDvROTKFu0Z4COg13s
0vp+hjHqfdLA5WpscFa4V64q0n1UyUfuetO5S9ty40J5GTSUf/gb+RIc/JzQgGMTwbYLGRqCK/+X
/Bytx2pQqsLzBHm8HUNd2kNdpx5WbQcAgOky4IuWBmImKGp2+Jvfx+BoRFfEy9gqHPLs5I6abnD5
IdTomvayEIOLGum4Pg5AYr9OWeKBqiYAL4ZCdHyBigZuAKD4rN2TLCDQOsCAAZL00BVn4VSvg7AA
RHkBFjaiLNaj7MwmFSAG69p0e7bwYqMw25dpfQ15sEmcwPv/uF+0wI/MPWSvCH6gn++XMk27Ypw0
eBoAEZzBRmVnXkLRua1pvxokvZudejjBG7pcZVKEVw/Q4r0J8lf4YkSACefduPbcvIbG5HzHPQ4T
RoqXC6pWvXeMVQrEieIPeQXgpTd+LZNKPo3mBQT4CZEY3jYz/LDANqMvbQqNMGASzV5R5xBE7aae
smANvxcgoqKe3hfD+JbU3gZgmewrpwVKa4p/69PyWjPU3SpZHh3zhvKhkn7G/ynR95+vTGCiNUGW
VxMlEYb+/DvNVUGqxkMmpg+h6QSKp0TdbwKChKV3i2noEwBGD1GaIgTirDw0eRkdHRfebDWgUh2F
DZmFcfJWQca6HHdB2UfXKM6iKyCYVxJ2vw8s8c5F2/X7CH8DaN4ltjcZtCnEmDtXBQbp9u9vf/ss
/PnWAFnERaoPT0rmYTv8898UzzRu2Fy1WyhO8JXhagO4YH5sMs89t2WpjiV4xyNybWcDPRwk4r3v
jc5gPeB60YFID1C33BnvZyAO7ps2ZhcnPuNxADu5SZ/fG9V5m1lAV5pBsZJoGLClMH2MINoO3HnW
+fYjyK0jQO1oYCwINFk87ojGJmhhcYG4EZ4HL0ftLMmO/f+l7MyW28ayrP0qFXmPauBgPBFdfQEC
HEWKsuTxBiHJTszzjKf/P9BZlWm5w/l3RAVLFCknBwDn7L3X+lbV15s47M8m3an9zQTTZq3t9aJE
bNEY5bs2BRTZpHerUcuXdLrcstAZsbb2Jgq6cX2rIKVVRRyVwM4BdgNXinI9uqSKBiqXYCo30sbw
Kvol+X7T9NGrxqzxb65Q+rrwvv0aBJ0dYTiOw/+9+Rp62P9AOhAbp3xck5fm8GEJiII/mkH9HF7F
MnyK7EbBAyOUizSoU5XeuaN/hempnxh1Ls5hYbk7AM97WWjV3N1upv/81NNcAutU274p9OSIg5fp
bp/cAaFO7pJmfmICl5xR9ve4apvI7Qra7egxgGHXD39z0P0v71azHE1l+yUZmtyKvb/svow8sntS
PpvtqC/apglRmPbSHpFeOOk2PM1FAD5e5r/PYfQwFzsz1+u7pGbiOHMkKHhWDgke56iB4drYh1Ep
88tiWQPzxr48tACtg6EsNmFu9Tv44jTXxumjnWRkdZLasWFQ02yWYZA7qeeJF5PiRKGoptT23DDq
6oCakwk0Axw8jusNciC5tUuEUTHVxO2mRPRwdiogXcu8ZntVBPeNHSC5ecbr06TvQlJ/7NEZriDe
rT2h8alXrjWDJcfOs4rlgybIJo6XsqLUFMPBihQ46FYZr71Tyy9qGtUpfq2/OdKMn7eANNz09UNn
TqUa5rpW/uWzryJqUAPy/XYZCVVenSrqYo77yLK2cymzjWw1hlEW0Cltql472xnuYx2UiOVsgYrl
HwsQe15davQtK/u50kt93eAxVhvUs7Kgu4HtyEwOTaI069a1A5LYFXU+DPKqxoFB/po86OSpH/Ax
ECnZq/1RRwRVD6W+N5VJ39RAMHRT+nNp0VDPcj4axfDqxir2wxS9/t8PRa56tq1ZusaH8ravADJ9
qKoqb7bYG3kB5E42ef+cGjXOMUG4YKY6d2EQJvdakGkbSCTOzpFO8miR7n3XEN0VqsX+FnPQVXW0
t/Pb+N+y7lpJPb0sRbUZsdLUlVW+Nxc4TiRdht4EKSgs5peOQcz+thCizc2OiIrneNaPtl4+yAz3
BXVy0rilBCOtpxk6hV6jksQbjt6x3dUtbPs2w7gXCCZl6/5qnPUvAbiE7a3fdctTqac03+HgPMfV
pB9xtCg+yI/UlbUC0U1o864c6ZTnEO/83p6ddzjbnHdL4rf029gyi9OAn+AMoLv6m42H+fOgiaGG
oWmITdfr3tuNh6ySmcaasqrlcIqZU/7ODpuv+QQHJO4rrtYR4i8D4eIZwaR60AP11GRGv29t03Dp
78RXsxmekBLexbnE8RPnZF9LsVdHa9zDj2XU5tSfiBZPPdazhUnn50QY+mPBSToUxktemvE5DdWr
iSzRmx1MoaxBHxvGzcchsxM0jxVBzGGN66QyyMdYQtqHDoPWsGbtz1+MKZ0QcNPvsFOtvXPmUJ6W
YniMcFjcSZokdmLAJA/yFEMNNwLyCS0jHVWDoD3z62P59nG9WURshjg6E3l2oFyofjy1Gbn2NVN4
Tu3OoqBk5OX3MBP6vl7Q2VCHxLXybXLqz+WoJezAEz7hwe629IbR7fMdi1E+IdvjklzWgjbQhzBL
GDsvA3qCIt1q/D3Oo6baG4bfsuPzgqYJPuUUFm651NTugG50bYpYrdcw2W6y7uu0PXc6dtIm1PhW
McrGTXL69Rs319XxhzfO8F1quqkzJYNx/nZjxtlUVtPAcWQt5lYr5v5EAqyO3I6M0TqOtx06q006
ymHTziMBchXnZ4IhlSF9nHr1BBkILon+mM5PC7LPHSihfN+F+rVLR9UdUYeTVZMBghYj6SYyTbfw
jbeTTThMjdLpMivTNmE8QGZsbG7nviZ5nutpx6yjRjcIAlvK+ZX/oPg4LYJQRbEx+XRe28Z+gKuu
gC6bsy24nMGPlLF4zE1XrEEPhWPmRwP91JjILemS4KPqyA+mkqJranSyEBLyphw50HsqnxpEoEdE
Fsaxq+1m/+vP2PmpY0J1aNm309UyufS8qaFWAW2ChDzbhpJ636jluQpUebZ6tlYBap/N7S47E41u
aqLIM2Jn4yywxfEsFdzLQhgsP95uArPNMMsXo//9d1BJ/Yrd4yY2k+KhEFj8AsXst3o2FA+332En
QrRJ1eTTHArOvYYawlMMcu6SEqeC1RfLNZV40tl3qq9GeAS2SKuuHoyrzPTBw58QQV0gF0TtVHkc
xkYebz/103KfOlay+/P3Av0qqLL1ebPV/i4GY7yfWUJcQM/5I4JAc9vlijyire/OkUmWc2Euw4ci
7F/Krk0PzZiguqSEYP2KEYVX2tz7ip7YH+ZhgMEK62Df5IH9AQQ3BrZBtOchmso7TFIfnEbVGTUV
ySZT7OlY4N9wob6VZ8cwj5V0NNoKQ3kGTpGmO76lapusNFGLISzyeKZHf3NR0X5uFNrMyCzNNlWE
+0J33mxNwfFVim7l8XaejQhPL0rOrs4+YpVrIOBiyZlZ1z9b9XsdR8OztPKFQUcTHCpUzk9KHFxb
XW+eDWxcG90R6lnkC7AxhnpBEhGMULbQAGq72GjkOX+m3fg0N2EaulnNN72q6p10IZ1MM79YUYyF
UBXhU9jhFbEVWZ00s/NoVVWPEZAfI49rsjC5h6Kp3Emtg2s5ls09m80tkhJspEpuxD7hrOqmWulZ
pFHD8FKs0E/IKNFIbH6i8aO/X+9RLqVnrR0+zrUSPw1a+uJMGP6/3xu1ns5nwIeyPqhMgzwR5ZC6
t7ujQ8+ozoeNLGb9KvUwCNgVPZt9NNyHuc49HAGNqzcyxm+iYEqjC//dmGlmI2VJlADOu9kxJS0S
d1hcZ+nFFsSv8wD3v6YMN4cvSqycOo7r33sl8KxUcV50amTMo9TXSdsqfspyftcFdKaMAFu0Ddbu
zZ8zOicunD+Pkl6+GC2OFCcPsn3eWgpi5Bj5ZlqE1yaOLVrcbXBnySI8iD4tjuMipxPXdHsHSbi/
1PZg+Sac3wfO9czT2756n5lAV/N+Lj8jY3mN1GR+RYp74HAg2rPnxSvI3HijTDVJ/vgWWPU7iIbN
naX3L3kbZTlO7Hg6xlozMbDjp/Q/P00hZvJfX+E066f63tGw1LAdpFekSWm8aYkXVrQMtqEGPl6P
0TMjExNEDEPwhkz6DlNqY2SFFrskDhZaQV6G+oi8j3e3p4zWHB3q2nlqV0D+nzf1eldKvT2iEnL/
/P0NoW9G/2bk3+4KGEj19+fc7v/57LFKog2Wkc5784BaSduFazR73crPGP5z8yez+83vMiUUx6p/
Gm6AjZy8J49R93MWiGTfkOO0HZKZXULVXR0hgneKnTUXy2hVckH4vUm/b6PnmKn1MZwu1cwiFxYa
SPaymb+Og36ctEIgC+WYeo30sNzdivDbzdhbsApvP+br3qlqRUteDTU6GTLVMW7ZW62d5S4tug30
c9Qhwm7MYwrrGV83KOdlBJ4CNp/iYabCa7cFrEI3COcPpZDF3bASHYOuVAjU7E50pjqsHvyq08iv
mzsgUUmlid0wGxIXtL6fyZ78EsQQ2FK11q5UgO2+pb1w0Jtaux+SNPQUlQtNnfTP+NTafR2rH9TB
tqgM1apwYRyg2LNYn7MOTHgUxohUVid23jw5fWk8Y2pRvWDswv0QJfhr9JJ+HttTm27cyOnVJT6z
OfjeevfvoOxV51iG9gTBzRbtSVtvbg/bRbcWm+v9IYuOIyzr/e0BrVmw/eYFkk8+dFKydWWD30mv
LpETYyj2BtrvctvpLLuW5dS0kfMMxotqa2PjVqvw7PuPGvnah6S3t0ue8IiV0tG+PfyX59x+zNI4
iDx9oh0+GWHt335pTqhMf31W/rz8OJqOsJSOm25bFhvbHze1rJWxaEOVnGhTXXwNtMG9Br7LcC3S
RNVCOAzt6D++jSgIfF0EYpvVer+HvBucbjepMuMeVRQ2DHFFr3AJ2BrffoR0HGVuJSbatWQ9HG+/
vP00qWjBFtP2MiPbUZUx21xvANvc8QmHj2qyZuIEpvigNk3uIc2drhp4wd3tg/ivH6S27U16+1pW
c0PuX/fm7v88lTn/++/1b/7znB//4n9238rLc/6t/eWTzvFrU7bl793bZ/3wL/Nf/+PVec/d8w93
/KLjlHjovzXzu29tn3X/lgyvz/z/ffAf327/ytNcffvXb69lX3TrvxbGZfHbHw+tEmOLKuY/iuT1
n//jsfVd/us3/7V//lo2b//g23Pb/es3HD3/1NgXOUz6NIaGBCP+9o/x2+0hKf7JdtYRtLxtth0o
s377B42fLkK1/E9+49iSNQBJL6KD3/7Rlv36iGL8U0rk05I/UBF7okf57d/v/Pq9IPn+lf3v4mn7
TS9G4z/CptrCPGNKjcH+mwUnCNUOGGoL6iVqH5u8sE68C/P7DT5kpF1/3v/z4UpaDTR+gwtgHIMi
L4S1Zh707+ZgGfyplMolIFJ4J+MkOFlVJQ9C4quiVBZ3STYHW4UT/L5FPeovYd8+hg12RbYO1ceM
KwN6EmV+Fop9JSyp/J1KcEP+E8Yqqb7MWfE5j8zJa2DduN0aCDKsNxLe8GINOT7x6VNUMqFXB4EB
N41Kw8MUsgsiTMl//K5tLsMkcMsuIZy4Lvrjno1V/ZLrqnVCZuF//9M+IGOeRi3XqabErjGvyQKz
ap2bDpH1eu/2QLQir6SFiBSJ/g3LN6AE+sth9cd391eh+60D+5caU3Mclc+eaaKkvv55YoyzijGt
Pus+6kPHI7fyvW3ATLNQu26LwB7cHuPjfjTgc2dF50NQmrY8H65iOK9jzu4pX7Of4KiSAhdEk5/m
/ar0WOId2qCLwBbmK+xP3FAraKJl2Q2qle6XKkET2TM4oodkMsHq73/9zt62DXhnms6haFFkmcKE
Df3jFTayJk2rSosQsNEMPath8GMWJkcO6bTOoM4e/NwIG9oitwX69m3GrIOqVlc+DomNvKNkGzil
2PTrby1CUq9us3DbpWivxzCZdx1xmXvM03LnWPBzRpl8Gh2te+Ik/J4XO/dczYt2KnZSje+cJP8S
NhNVOVQmoK2qJ6tWg1Gj/95YiPL+5s2/OQVNm8GnZmF8kGJVOr9thxphQZLlSG3ZAtfYGtFCvG+U
b1Dz3QnLHveYxUxfbaMvLOPxbvwCOSc8z2W3a1E6HfrOJooA+wE9CeOxavPyMImR6UJjPjjEqz/i
2zPchDRbTVEfFXkpwqHy2Ctrm6VJ28OUC+LVlKU5kGqKsiK2/F+/v/Vq+dfWiFzZypRvQhWqRnUl
3lxibASu+OpCy58Skn6csdnmmaafhV5eEga7pzhakFC10CjUSHp2VHxswFVdxsHp7gBUfEnLwDzZ
NATNKoaCwK7Zg4cGbF5duDyRJs24tsfqVVh8EEZcfUz51hoReWCP1U1ixrNnUype6Fp9Ncev1Fvi
aFf1/gaXXOdbeFgAVo6ZvkV8OV3HSbf9mBRKr1ugutXG0HnO0Ba+ZYXINdKldryieqfM6nRvZAMz
jZR2Nu3KjMtUzgwqie27KG8IXZJspKsh6Z44HvE7NZx8HZy2FEr8UvafonrNDFTD2QtiXPqa9Iyx
qj8TVvytU8q/KaPfqrj5HmyLJjPLEIKbdUvz40nWLbKh1TYLPwuskplpB0JXlknqd/iwdOMb1GKT
2gtgizUvHDHPU2R74WQmnzvV2nJCzh7+Q9UPrbB9cEZV8YSsUy9wiFvsiw8iK9ilkKUMgWpi1trP
6NMAWRfwg052TPPSBGx/bywIfxc9cEHt6tsYieDWMFkgOoaN2lCdoW6lxyqbcJDkCqfnnFu+Y8au
0QOYWWeQFDxAyQopp2uZhkQgrxfD28m9BITAFCTedMb80alG85SNgHbt5DJpUXei0iYPLAy1TYBa
XydRhhwv5jC0BYb9LJjAtf146m1GKSSF0Srju25S9dj21qdwxeLJLhm2wGcT93uClEV0nK1PH3VC
NsEf9JrfKyL0dI2sx1+fQzcP018u/et3h5yELAm2Cci234qFRmiBSluamq84JHsVBYueCdAf9ct2
MHThTr2M7stFdbYJJpRNhm35ZFfN4LXYef/2gvWmab6+Gq5Vgo0N+F2Hc/rHI4kMtaklzcHyK8zI
10Sh2dgyqbw35noC2IZaoV/s381c0a+wc9MtPXT1JZrgdt1Ck+aegUGY1wPAINJSo6R56Cg5eZr6
eYmd5mTWlXHRFAtnMXoHQw0rn2kr+VhKdqqlQVxOn8iTXQMdyCXzqYx4xfPU7RagGqfeubQFUBOl
DNSXNDYaD8UFXAuuN5tm2Aizkfe3G90CkCLXwyQqaYgY0Nl9NvPJbhwteZAghTcGmSauYo4rWF5t
SJ9Q92HVI5+f9BDbfvqaOES93e6F+BIDYBkKcEZMGbG6i0VA7htyEN9Mp8fSTLtdR7ihCK5qoLK4
adFjlpYIBQEDWvOgqVRtob5nIHGwe83yFl2G1aaZjcOot3S0FPjUYaIbrr32qgSpaPfD8hoq5Ha3
Zp4TEaQ/BsLoPuiDbrlYQxFwqvm0z0az+7SscMXCDF1Dr4P3ZRx+aXV1p3R1jshB35bOIh+Xmj+J
SML4Us5HOtQQ/Y2pvUegPG36Gr0JLEqy0G35ObbipfdkqJLdPesNjM6RQ7MJPtL/Ar/A+lTO8zGO
nPRh5u7eqNNtW9MPSoRtkhbQPpDVrmxZZFV/zAVR3Us/7Wnyyf2iN7vabIJtH9T6x+KxsON3TubQ
BzXL1Mc01h9Cs/9UhquhraD5iZKPxGG+ay2ZFZeqXVxlJ6mDcWgouT3s0yUEcwafwpmde4yhBXtd
Aw74fEV1Kqnn6uXcVtgH9cX0ZtBRO4vD5mEENrzMoZdAgLvkkfUxh3p70pGB+mXeae7YBUQd90N3
6peOa0pQpojBBxuC0bCCELg0KolkO0ZuHGZ8xMKe7JvqHhQ+3YnJfCwqPaFyZLtVONIP1UTZJMqs
eJJONRbiVF2jcp+Y8g6XACsZHW8su01hk8c6sZUlZepGThMxaoRyPRHnMn+4QdAJU6FfcbvKt2qO
nHApPhvr6pOg4ryjR7pXjLDdxAw0DxNNg3esvHurIcmdczY6gIQWO4w0kW8ZybJx1Ppb2Bj2fqiX
8Zi9r7oRWaHUk0fcoWgMi+hUbmulrP3vr2LofLILh8NiJvXajWBPk9BXY/68C52APGklgmYvSKos
RoRmZCIbJ2+Y7epz3ZLDQJgR9sJSeAn8Ny/rZ9WLxgVsWWKqqL8n64+FIe4HYlUEHYSKRNEwSEgK
tLNuV5D54ofSiB8ZHdXbfE4mP5nt4p4MLmPMPtDSEBEHOxdzzo+EOdgy5gGy/rh5sDXJ8qi18lwH
SbavOiJYU43ZHBK90llRtY1SngPi+wDo3ke1ntyrUtbbotZ8VbEMNi2y2HRlHvtiWJgHpjkoItbR
Q0/4CQly3WuaRqgMRPSltLrw3IriOc27Ym/bwKMSBq7bJRUQ/moxfb82TZpB3NJAKzcrEWQsJosp
+TWPzaL8vuCR83DizBvQ4/lTtBj3FQvJSSXYehcX+Bq8MLTAN67VybCafBMASbzhNPneGvihM/DX
2sTRf9rk0YdzhKGa1JDGT+J49htIxPEo+102Dsi8rfToOAmS1bVqCDm+l9hky0Ur30VmXV+jQQm4
HIvCa9Um8It4JkGrgxiXJ2aDtiKJH4dOwS+6H5ta7oLCfFAjzdwvGFi336+W2MwOcdu2/lCb0pul
ZngFUkKfb/29idbo4GQdiZ+UqZuFLf9lcvpNqw9kzs4SAHJamndOlvpBKz4HURntnF7EGxqr1wFD
4wdnANwbrxu02w3MFC8d7NNwezWWEfGSpIp+yGVDIYnsbaujXefk2faXQiQoKhZTv9hOumd063h5
qwqWZjqKbYh0p4E859/2N1MwjMG2WuboKAhaYUPUMUqDB4bKqdkVljFjl6HmcuzmkHaEfWkkliBh
qol5Io31FqYeaM+dJt9Jhp+PCLnrv9l8GG/mbiz3dDCwjEHqwOYi34pZsWl1WTGhecvWra/T2xyC
WTf8Ed0p6YvF5bav+vFJ0zn8SfmKXdSe7W4ICUu37BI5umO4kZqlT2EYfknwPwySM1JWTUwKnPIS
CCa2dUg4LV6p+2CdVjhK5CZ4OVcrxXAKIiPbWnRIjnVNTGIzyNpVCTFwUytp71sVtusUzMlJVJhs
x+FkJInmh4APAs15EgrTd4w3uESJCezXwEJGr4P3N3s0dd1A/7lJs3RkBKawV+2Uto6A31axjtTH
0Ua954dYcLZK2DPOTvYBxcVty5ZSvm6mvJ38At75KuvqDkM7vhhaNp1a7XOq2dGlwIgN4W/+3NTx
hxZF4VFLuHIs5SA3y7pt0Gam/mPxsHqPbtuvEq7kFbriYVoy0EppPp3IUpiZORKH4BTxfojtDh9Y
baNcgAUILw1UU1AdQ2COl3DKvAb1sBfN81OJk/6+T1qfJFrjXKYIg9t6F8TLsgXHsEGWEp1yx3wf
WPhPZjZxNKyjvdbWqR/ast51MEG9AfUl4SaczuXcqSg4ldw1ZPaKKXvclkvxxM7RfCiScQeqZfq+
fXeWLZVLdepm48UO+1uiwC6NrcsMj2iTBwHW06xlIVCj4lpMd5qzMHpd9PBsW4jVm+FSj+QA6NlI
DG4r1pezimBUkmnZC4auyHKmUlWovdPL5hPefwxJdQYwDBGxkjLJI3g59xKGin4dK8G2jjT1jJ/f
Yy0orqpEA/nrg0X8OOi5HSscCoLCfzUq/CR6zOPCcLD+4Qcl5Om4MA10zEKeCbIA4qWEfqrn41Pb
ErCpAdBVBFFgbmrwWJl/kcQ9bbJqDI63S1aoOpeBuC9vqeM71nXt8p2MJMn0a4ZF3QsL55+O35Cx
Uasfi9XmqEfYln/9npwfC33eE/NZlJwSeow0aOi8EX/EJZnvuoIGe00hx15OUNMLUZy7Pq77w5xa
3aFc/Fgzss+3vblI0faahMZraPcZ+tDAmoq09Lt8+aI13Xyd9UQckqh/RAS6VZsZtm47xy5W2pOW
18XVDLttE0YobgCjAcWSWO3RjlzI/ou2ej5Mm9jJYrcxvsG3ch7HbAZzlJ3bFXvbKpnwjTQSflI1
ZFKZ6DI+5eu3nUU6Ulk9MI9GlPpVXyrw/DjxJsnk/tZwLNTyfCs450LTnmLTZqLR6d2x5p1paThf
A/EhypV015O07A+yXJM31VP0wTE7+65aksprD98BtnO+t8Y+8kYZy12XIPqx448VlxEPkpx1GiuZ
umY6pHf40tDT9HIAJC/t+0UL7sSY8wwN+mOA9XpHdsBTNNrHW1hQkDvvf/3tCjrMb69vLJrIkCyU
LoZl/KSVUgQnjkm8jY/ly217FquwqA9Vdyw0JdloFrEitLQRq7DIFwBRqGDUY9SLr06CRbVSSzAt
EouTUMeLrsXdQUsyCivbvBhs4MhXGXpp7UPF6jdzmlreBPlqY3A2eNShMSbKoEHSroWgPvEwWCC0
EMXbPt/Vt2UGWFVpldjgGbifJNVBF4s72vEFLFpzPAu79Zcg3WlJO15MY2aUPS8Tc6/mWk/PgHOO
oJxR45OV7edmsZ+J4NkAIHhR1GqX4E9GIhi/N3JisK9mYsiNJkJ1288+veDigaTBfVXSIqpi5xvt
DxM8tAE/HwFy4rx3uKb4g8oSCM/+M7ml7a4R8MVDzZ/1uqeDYvPxqRVs/YXjfxWTehrHdxeUtsv+
rb/2IinQ95PGAoqRdAhZPeuBk3DJX8mogzJ6XKnDQ0tzkeXXgPYbtMOmUW2vVhO4WJ3hWTGZPqnD
BiIT66gvKXZa2TDKSxSP6WS9KSNrpxULXWQ4EiBXgi1GIuFy5MI8jCk141UgAY0hi3dlA0Oi17WB
EqcmByjO262kHedSNdRuvN40yypLp/mw9GyQTTkSGmOy8rFXL0VP4HI2LF7GyFBTyDStPgIsSzda
OX3Vp+w4tmLZG9ajDbj+joKTOBml30IzOyd0cdylyHUEcAEqzvIowF1A2FXJmKA/Yih8BCHazjjW
W29ezexcKlxkjwS7lQmc1ek9KwQpkvWgbk2aoQgMxy8LPDGaw6L1wn2mOHI/l0u8iSrlsQw6565R
zZJcNHaLTobujwTNAEpRmBBqSV9TE+MqsVwdhIX2UJtD6UI6sPj3mtZLMUbHbFTGNjaI4eX7NQRG
TdsoDoGOfVtU0VkLJ4UAuotu/D4qo3ZtuvwFQ3p8xI/YxCOuoLD+aFATHbPF/JA1SX/QSXABCm6f
k+iFS/7sNbMeI9h5KZy8pfgQFkprQzk5tQ1BWmcUI3RtU9l8R7Rpj3M94FUWwS6YC5rkjJ2tthN8
sM3iYqeL+MCdQ1ppja9M8TGuxsdSibvz7aadm95LgdxtRk77IcpdVQuGTdq346HMx928KL0HcqRS
pnbbMTRyswBMfVzrPkMXw4VASXutvBsamvSVsyheTV8E6RWknbaHzNFNnpbHp6IzxJ60lmKFt531
bniG2jb6NMEB60GeJL60J+8pfhGj8gydjO8FgA91XUhdx1YrRIG9H0zrEREpMUcFFurxylkT0AmI
TjqVRaY1fNv4kdFxe0Zr+jpicAY6ZORZhrKzbZBnRoy1YOD7NugPuJnIOWXy5uLUuNOmgQtOymuG
uQAoHUH/hlIHR4AeaqsNL/F1czfPGRSLJGkxYilPjh0cQzWFXzotmFP577Yr6UqhP60ExRfHHr8U
cfpu5mqvxeO0qfScYzIRlWuRKeDSWfXjuiX0Y2mHuyClxKTTvbFALb0jmRzUpuK4VcrRyabPk0qD
ik2HlhKi2gM9Cr9UwJynxVqfcuSpCe1b5ZHezyszSno/DYo2uUR7JnN+LqYrnD7b1TkzD0b1rcOc
2Af02HHdemaS1uhx5C6KRAzQ2PEMtVrOGpZ+V++dvUMjlDINxkphsg2u2zN7dsqYldy94E0P0mPI
hvBuEJRESgtNZORlGlP6viV0x00MR8Xs3Hpxuy0Ne/hqD23i2k530h1A91aF3Ntku8tXfEVb126U
hBpeNeP7rIy7S6BXhHOAeOqCovZusl6oMGqpUHqxJzhIhni9TB5kvIi7ylDOEEpH2MC6uncyj9yd
0NUXuyGYlIty2YjhoWgJyEMdiJFtuoO+sh5n1iWo7fiBHFLF75k2egOaTaOwL+h2p4O0nfjOhPNS
RDnA/zk8BlJpz7d7cxZP9w6adfEQxfHRMeHbFPYwIvZpogPtR8TqqyWhQuyI8qnDW2CMD4oVjQ+y
rNgOKps+rdA2JobpBVy2/NYIFs8uSjgJ8jkdauXeqUCSJbn5YcpZeXp6FRdDS7cJ7dM+x2fHy1av
mYrGRWrVfW2YHMnIsGQ0ZF7fVcuDUxmZX8KT8TuvRoXsEWzUUK4TV7JKJMeNAHFHDzqqfL35FGRJ
Rfx6uOBObdWHKJoXmoDycLu3NPngDm1fHww9rhExWlRmSw/ULgBrA82Tranaaw/2xCBrmQPq8PXu
kKYcunM1eCLVCfwIKttbVlbBaJyJqJzcIbe0hypqlL2orNHFqYQRhexeFsvFfgaYp/pT5jhXTZKe
WkT4pkCOLJ4RJWCW1QMuDPUlLGFtcqDTAG4vejI0Z60J1b1qwZdX+tp4Z2q8eK0jPs6oV60uz5eG
DxEveEAIyZGSclop8OfHxBjuc2rerRqH7zU5ia2to0qkf/ocaQRY5VWL2ah5NZPBvmqUgl5pm9uE
susUBXiZ+oR2UZVqnS+sfv6oxwNqek39aoTdQ+8Evd/ICCwfHlbfapevAjnf9hMsYuokpbxMccVm
115qFoRVBki2Vj4qmjsN9J+IP0TuVzZfk6ZICbgzcpwXjgNOTkjfKTLVLc12Os9V3HjoiF0zWq5k
VlcfQiSMm1RjE5I3ctyqwXBmP1PulBD/D3OVLWlS8LS6hG5zi/woLtTG15jGemLU/dxKiy+ani4e
WbPVOcso1HNJ5Btl4eh17WFWIsMTdVYdq3wzqIWPCYwZXdbSOMjz+qk0u2zX27E4MP31RZvyahOL
JJeMNTU2tN6N+0J/VzXnJTCSVy1VkVElLXRIu61YPKuCV9laHPbB9Dg1D1PLC6XrPp70UjPoSrkm
HLS2DsIvvd29Jvb41Zi69gxjrblTUbNSTy6SMNr8kz6ooAPsh5mRwQejr77h3xd3cLlTsCpq4CXG
t4xqxS8H47XsrHMcQFwcFt3FygI3sZYAqtTjqFCSTE3xVLf52vRl7lx2jxPEE9eUqD5xP3L5tAcY
B2jPqm1W2e0V03d0ZIaRVl/CkXAVMPXHmC/tWkXWci0n0tu61LnThjDdzFYc7SAIplcRstbh8HuO
g2LcmFHc09tsaImJZLl24RhfrcVXaWgf0hQw2O2/1Ld5dw1DF6gCa3vZISprNf4Y5dP/Y+48liNX
si37RSiDdmAKILSiCIrkBJZkMqG1cABf3wu81d3vtVkN2nrSk6yb9xaDEQHA/fg5e6+9jfvSeZDc
vF42JRHxwcwLuU/DE33haw/o5ZqkIEiniHwRs/HxExvERHTJJiR+Ccq8oX1M9KM5x1Ypy1R2xlyM
9vxgCCUY7J7uqzgtE/6Tuvxir75E2icy1mU7mdoMFVvbLBbbNCxVThfpx9QUr1KnaKl6XBa2Gy2e
GyPAZimq08i3luymC3mtgxb5sNfA8GIqVT3ikQnGkqJgzveL0tu+Y7yHU/usjPM5c4fnhMWDU/JT
NjDMWfLZ3Bo1+ddNtp/K8bYUDsYtUUvej6hZiByfmajjlXPsYKJ6jes8yPCf4jt0GDfN8S98AeGe
DQ4yniEOhatAsMof8/nPaNFgH53y5nQ0tkUEvbIvNwP69KhNMr9v692gklzTN51LqacH0Zz+ndWG
yOnqGArnrekLyN/0Pzn58uBi8cn7E6mPL1I2xbFxodiqPSjwnJJBzx5mNmlShcMvSygkeyFF14CH
VCITaGaQAWeC9GJKBH+IOLUskeQvJtl2pFTRwn4s0iQwYmzGXWhfelkdNSffaoJiKzRJAoGC6M2t
cjKs9EOLu9eJ4TuBUOW1dPVPdD6/JG0wUvOCauFQAQPvnE5swkrm4kNoV/BcylYSFn7l+u447ZXF
vNSauHQt7VKQbN+Vy3RnqhmIqeK7rFnYkQl2liiDXlPeHHx3XguCnnw/EOKtiym6V17INOWsQ2LA
1jLzPUCFB9sezizygeh4JGwXj0jkDA/Amg9wev/meGYWOzqrZW5xrkypTRKglRY6J3t6W6Z225nr
Y9h1zBKY6C/Lhu6+C/4K+FATxFk9bRDZB5I28VaW6gOt8shrUvf37E6eKMxfxYgjbUzLA8kP21Bq
X9IUeKBUclSbceeU4hH1yR4FtLpRwJSb2Z+0IgPaeXaTOfEHSRGWuyIGf5d/CCvzO9P41agguWtd
fM24dg2ZGZj78hGLcHbLB+25CU3JEm9tLPUrqpLiHKndazuHHvu7r832e2H3oQ9csfdaS78k9oKq
YqBfXuKbUSnkAVErHd+Q6Ya7XKB/NYenqo3roNCY/cfV+Gdi3nm1df2t7JoEhAXNWkwkdIFDJ+id
dL4aTrYSWASuk/IA3HbxGJR8lA2Hx0boT7bdEt6mRS9A6Jpt10U8SHBhRUf7g6SHgl2hXaDiat+d
MfS7TEvPVvEyaNWuH7Rf2IOeqMb+trJ5NhZVYehkILGcP+c0pn6oeX7csRg8tbF/u9mWE8dOxOEV
wEoZiMmQniAXsqjyl6UVLadXrGjpyF5ojBJJAvR1gntHPZYo5Un7pQl80Xv1i5wb2ldZ9WKgOYVH
kB2tuoShyZ0ZwtNp++yqJDyUhQWIwS6/YjaoNSThI5tibDNgok3h7JdY5REHSepFRvQxOXz11bLP
2vzT2KBGYSYCF2GJq1NO5MN2wLxEqieHyva9GaodSn4G7kJ9nyrlMCrsIZNbYhN2OQSM2jGs1keV
MHSe+NDsf9V5xJYYjKzJB3uExlYZWMNIdwx0p9w4GTxorrdn1QYZZb326lYjgmVReI3WKH6TGztk
aRzZE1ApvA2G+GJCTfXHRWa/dW31w3EuiM8BGPAhMKXZX1PGAhuN+6Tt5Y6GLdMfg59hHnxfYvvU
QSILonGIKbdGNrzIfjFciw0t9WHGFTujaRH52SylHTvOzo1/xaP6WTk0y7sa/o+evctu2oYDxVOU
gh/lam5pqP5Bc9QFdM9T8OflB0zGbRrF5b7NWf1p5Bzoqy3MtMcykPp8ca2BM/NgnmSGIqqdZ6/Q
jSRQNdRmCc2HUR19WydnlpqjXteHLKd0w1Pvs8czmHc6T5tbBkSmqXtFCcKwbQXnYDfatin+AqsA
pralGLPPbf7O9Kl6yTRD8bqu/5auruM5ohubZTq275jZXEr7fl5MElEifF/6DLs30uvlqTWaN+ZF
kAdXXr5g6dinGnMZRV8Ydlh8GNkh7aaHE0Ws3DFurRgXOgNPN3rI0PSNc19tlCjr91Y7jJvKFs9K
TxNLgqZSQUfBCoh3SSdqf9RmzvVUOCDolOFg5+phyYfHgS7PDWIClynj0DWEh7lzQyZe2afamse5
xbUyA4OlNEuRBWELc5N+r5bdugyAv3Lje5YYf/SyLjx0cQxtpLFL+hQ5/WSG9BD40mkIpJqLpJGN
s0qMZ7eI4l3Vh6HfKCAyC4aECK5qzGoarCPtYHd8g2Y84ZtX33op2JuHyfVnp2LEvTZnW5fBqaKK
TZaq/SmkmhH9PkrYW8HukWFaK6UX/56t3KQTIg1fFMuflGTqoOp00xf9Ocmoq+iIQZEkziGIS7vy
G8RMHkxgFnwBD9mMyyvZXkkwDMtBKafRq/PV4jP3DzjGh904RfE2advvKY3U0zDQv8DGLDAUrKoz
YrRjzms+MUU4E2rsa0y7HL3y07zfM3XhxMDm7JD60GPToZWf+YZJKoxFGlbcwggYuXOp/GIwveZT
CbBlH39mgF6vcNOSoDYSbVO1TvtUztDiuopVMSZwZxCf+lgZz8VSb1Q3S061bn9boT+0OCmaXPAe
jfqUDRkG4YHEDmuAGc5JdltM4QvPnbnYJ0hflzBOykDRnG07iAup00e7m25T0gSAAx8AoqOUd4ae
g07aBXEsrq5j0cogzFJr7HdykjI6CdO9PCHfXTiF0l1FtVRtUYUGRPwMrAAMEgiU8WNyAMv4MrnW
e2zP+DjhqhLIXkHYZhiamO47ra6jmSXfhsjftLR6DtfxTx+DwbHpv01dKDah6f6dIrhtMkeZID5z
M7qb7sIKoOAVcjTwR8r43aboJcLnsDUzWqOdcQZsOTCl6LjvFvbG2SYLunpsews2VyF2oNgUvxqs
v6RY1RuWqzfHao9d6ewQOLwNcZ34hVJ/KJV4GpT5MVd5+YjtDjEcysYweRb4ZENznnfxrL6n0cLT
SmibhRN+gU8kKwLsrKRAimp9RfiV3JBRHX2saZ4+pkq8yym8wIwgATOLKMb176rHQqJOI4jw0Qw0
sDITOJBdN0XvRa1Kzkvh5QmI0QMsg7jLPbUicDwtgWHa8cNAMz5Xv5quBFCUaqAnQ1jHnMfZJ7sJ
GVdtbUutelRkkjIos8d9vsjnSCKM1mY1xmDY4ujiFOILbPsowsO9ri4fjq4ckjlkWaQFqEQWc4Cl
KYLWZe2faKIaSU8VC9KQCvHuZs3d4m7zQrVKUXvmoz9h8qXWmZmnbpzJiDdc01nt521nUCb2TdXu
5hc4OOUNLfm8nRaHEOGcnZuMJTI8qnTH3NnY591CEDqmYm+2Zms3apFKBw5wil1UfmXSvR4cI792
Rh3g08rPK5zObaJPsxJUmbqN4INFP3DiI7qMkYMOt6aextbeJvk2avpj6iivbv5dLSLbyLjCITQ0
VJpzTCIefNpKDY91b5LGo6J2b6wB6E7Dehum0b2dOC4oYb9LQ/5b3Ds2kVSVxgjEhe1/MSb+raEv
YhPp5Y9Vf6OZU+MtgifcVPfWUAnuDQ7dSL7npKBZ0qYPjQsEtHfiSyZZIxiF5MoYbjKkw7jKc7bq
wnkl3JcZvTVNl4z/XaVgYfqAtCbeLpZKaKdZsugV2TYUre0xumMvsLcSeIChmoyD4q4Mlkhcq6ZV
d/zlhu2KCzB/LWOKCdxWzqzs2xTRnreowzdmZ9CHOoKOoj4B7vtstS5D6szT6o7uV6lMw0ZrmuNc
WTPt1fJiJ7SMezfJz0wRmnoiRvMVhUl/KOMeLXFIlJB2MmqDsQfBGnRVtYZCVWUcVTA/MFfvbemU
xiGnjY4Srr0tDbQLo0NoWgLC2gyyULZzHG7VCEOgMML9KEGJM3MB0qHKY1sOHXl41Ia1rdskqlpP
ZNDBPi2cjRMdY4w4fxRNPEES3sTtEkxFWYPbqJetpuiUIYV6mding7Aukx2SRsAAhc2cR1JrtUJ7
h2wmfGsgYqHLUQDSWSGUMB+vajZeObrhu1aKfQc+PjDEIwhkqJ5RjGS20nzNIfgWqB9PgIk9bSit
D2Cgzoa9n2MwfldEXVscKEDfDO11sIbGGzn97zjq76hF6bQkiPtIySUUA51RSb2a1mjnITXNnqVU
0S5J9HojiNGuHWImCsocKLuoY2W6UfXsPLsKCK67yKYSgzMVk74ka7tbvOX0trzCjm6NQymPl4t7
EwmYIZXOr2aVp6phaOZ0DPmnjrEYcwKU3vFGrUqeVz77VprPQhuY28zsQHVYmQeMzodc2nBx+67x
Fb14CnO1ONsjajGRKY8yZyeWj0BRxH4eQS3k45eiaJ1PSM1RDBVzsJK7226jCcQMWt7Z3Ocmbnp7
6M49kTIT1GjPsJduP4vhg5cpeYhDqg6W9xcFqcom1CS5bm1svUjYjKSuWPouJ9l2Dc/hBU1aG7SG
d7PMSMecK070TX4o6uaajn2/KQqiyATlGcrxxMLWWE67PopKtg8CXfo8fW6jX2BiDL+0jdfRjAI9
bLvTYrXbsiArXI+ktZk1bi0er3romk9j6Fy/SZPUayN+QhrQnXtj2f1MqQuKGNWo9I0Qg07fUkAH
W8C4l1pOpnrCegpK8E3L39I8a34VosZRYf2RhKDS8Ym0t0xTjyTzUfd3S/E0aOlliZP6FjNyQVWj
+EmlLUT6aNWWATa5hyX0JbLEUcWvussq3P2oM8PFPg7L4tJpdp0bD8DnP6IGTn4dLexpPXjHCitR
L1/InvBGJxnfgJIll5KOq6cb40uZpNYjSUlDkMQ1FB7Tyd/ZiwEVmccmySFcRcRxHVV0EAcTqOFc
a85OLaQeUOkvOxQEBbxZUz3DQKNRwDvyq1ohDqlhvJs5o3MqOR/sKhVV2tJCdoKQ5T4hBj1mTcS5
C6s9Uo7iXnLjmP20dbs4vqUTjrm8klsceTyo5vJQq8wbw9A9GoSs0AUdDboH1SqI6NTpqeDWy6qy
4ZxdLNuRVR/XUfKp1A9TG9qnQW/MEyM3tGTxhc6PwAO9iqfXPwrmqo8z5tUero6fU69fw6z9PWVp
s2mm7LmZOnnkUMAkBIz006CP7cGC6rKVSWjR6S35WGts7syoJ2RL/Ud0ED8r5adeT9ND75Lk1Cyx
uAgWSsEUgxFRya8LRYmJmz8oy6tzhC+cW3t+NjpC34u2JO/dAZptL9ZtFHq1aY3+F5Ll3+0qtOjX
PxRi4W7Fg8Hm5htEMR9id7SQKCvuKXISmzNvk5+VYqQP7lDoRrRka2y6iScZFBUDjQQbAXFnKX9A
wb7kNhPpNHlPoGAFY59rt0nNrX2LKXIHmxqXl8qAURUkfoo167lFQOU2FHypXBxOPozXhwJL0xyF
RAVoSoI5VhIOJBvxNNrsiYWN1yQyIDsxTjHRGhRCKa9SVgvaZec3QKzsaEQZI85p0C9GFeKOTzRq
HaMwrmlBowobTOK7hKbclnR4S5miqUXfrUmfWI9X68IS0pBwVqV0CSwewnwDfNQmfE6r8n2pW7Tq
0qm4k0tyo6CCBBRBKoB7wXiVmtEaC/RAdaWlgeOGtU9HJrnbbvWhLUDol0Ghe2Rn7n6ctQ85mN1t
4vNekcT8lnl41DonvmJG7p6sHJNRX+VvjkpbvFSQ6GgW+ni0CO4WYSkCZ7Pi7AuJawOTM7xayNH9
eaIX69ZDckvgS/RjsgfO5vwCIUCzI2MV5nHeE5F8aU2JCAap3eZHQQMXB0q/VlSn0Ypel265bGKr
Nv/RW2a2bp3coYGsI6av1XFnmwnDN/L39lNs9CfRofkwhvhZ7yEPs0NQrEgmHkDr4Nd2M6IBB4bM
oD9Hk9Tu6vxsNlXKGUWCLUzim7A7d4fix+A4cEhixT6gDDiZa8qhiGrqNLPn9Amg/q7J5Fdu6MVF
qEZ0T+bvLpE2v03TbnaOpMU2yWbMmk2RqQrgiIa7K8vNt5npuOdMWByLZhEBdmfMVXX+XPc21bFO
XK/BuHVJ50fkdUySXY3xkMNNWprwkqf4OQsY/9WP6YCA48e+MhqrIUxoX0luSZJHVANNKxtnPoBG
0vDB/VAbSjbfmLCJnVlKaqkpDTdIxRfa7KjUF1lWWCFzl9Jem7adbaD3E+OY+e7A+duI43D/8y/L
OQnPSvVbqfLi7+AWJKBpsycdmiAMGWONMWjxWOldc6DnLi6SWLtNCW23jMp/3j3jAOXfovM41a1D
BHYJT1lCRAxJB89O4gaLTlE6jZQUPrJ0i3QFhgzQNCJYzTRA1bB6rLF4KIQL2lE/P5mNOT0kJSgO
vciMN8KTOItJrPMcLO5gc2FmQG33DSW8EusqH36sRhYil6fSjPCP4x9S6yhYlvSkrJmGY9xchya9
EDrRbrKWMWOIusfUxjfWUudpjvAkDDRkjvU6wJ8Qn1ZgrXa5TUCYmgznkm75Ix94oqm4H0RZ3xbV
nZ/5oo86wV+By4DmQisarLksoosmzjawW2T69p+QfslvJmyGx69zDrRhr6GZzQ+qTIxTl7c3Z9OP
JjeQDpajmjAe6hrysxxZ5MaZ++NPMl3tEs1Fs3KmRkMFTKRdxxyuYuSJwu/f/6SfMisdtqCyGO+o
hR3IWk3uE4Q5Xx96/EGjGW/j1ox9fL/yThrHhC8hMx9mIYctCG72hcXhx5woObmj2m0m3CTjUDg7
oQ9kGhr2jSnbIYcW9qlPazRtJdkYsSt7GqRCr10TaFsN7f9sRn+XCeeklEv1BqfVr1dFdl7yZjWy
JM/xzK2fLYXtGeuVbjtizlrALO9OUn5Ng4pfb0DWJUX2p3Gmw5y0Hw7b/yl1o+ImW/vDmcWdLXe8
d5hXg6YN/zAM1PYSWN5Va1Q7qJAf5lWvPk4LguWaIexnMqaH0XhtY335LTO98mDUMUmqFzo9hXIe
Hfk1cgfu2067w8WObiFOnaNe93vok1wbJk33Jo/DW2NFh5+/wZZ7/9mldeJO/R9dP63O6MK5jiTu
LHZpHnohSMPHSY26DUQ+l81mag+kvdiX0FGLA5LiaoNuKOoCNuvey1KnemvQz+5CpbmSIMtcjV78
8yhC2moVVaYoavRHmkKOzzIJKEiy73wM0OwLjT24O0BR3W2u3yzWpmNHtNJLI5MgdeaUxaKDmZmo
+XnlGhDqx2yvTyUQubo+lLN7/vFg/GNtLF0MJ3rjtNhGIrJp2ahf4dhtLI3etJ3LjpxYYtJYNGZf
oyUo9NJ9ZbPZDt1XVJgz8HbdvTlzYnI6rK2g76tpFzUKTkNQCkNOrYIGofB/1uGfP7ooJVeoGPc/
dbTWGEilWSh2TYosNnWigevcu3snlDRqimR+qJB/w1e3AsWyuUdzwlhXH3u4JCqiRLfeNiSiIMKz
djU3zw5pKk0gWGDcaz9fC3krCAb9H+cg0S0vGW3Ri4O7a2vy8P4sxFlOVMs/i63Wul4NunurVEkI
EindV+aqabOkcWURoJYpyt8RPJQ/DvIVvYzT2MMKlBVt+EJc8SUkMJh8R8xVbaUArZUxOJp0zj1G
HAUQdHZlF6RNEPeGsW6Wm7aQ1bMbPpj00YmC0JyzKY0PTU7W78yZITInDe6VNjHeiqbhCIgw+GLg
cX0RlrN1UK5SZ/XTgzJwqbEWPagjmoZeZeJft/OLzUAsKJzCCCZ9Vl/nOd6gJXqN6uLSi2KAgYVn
oeF+mRnJKdjlJbKvuliLD6bWPdE2OROHeFEe3IaO9lJ0L5UdfgqXnsagmju6RZXX9l1PBVb+Yc5G
lwJxJtEkG5mND7XFxCrpf6l6RxZ0D7cXLVq3j3ABk/2pALrHgBf1dSBt9VEu5cfaSGQGfHOMlqub
UolXpf3VWGy4Q2fZ9Hmv5JoSzxeLLf2/2itl4nhMpF6tqqKcKZZdacIEGjiaGcXXMPTGwZULWUB4
ZWrx7UYjpyyNFlDYkI4ea3wxkfNKBKvHLV4esygpUNV/ELET+qUbPzlG944Y7+qGRsREwdF9OvsA
ul1MEM2gPLqhdelzcbcRYxJ3HtHf1X1XoMic1RCXLMd/s1vP8AW6LPrACgUw/pByn8b8QzY0L6qa
HR0XzfOsEaDQR9dcQiOqM/iW2GqRdZku4/TGbLEJyd8Q9YOeSA9sW8VnMliM3c8Kk+yGrHLdEDcM
JwmMSG4Go5Z/bTXkHG0pl2xsz9JBS40ZKqc1wU1KosazsJRjkadQIMtVr2EsHMQ5UOChQGK2mOYu
eiCc0kBH0T8uzhIG5cIoec0BMqYeMGUfHfsqvLlqhLiVO3kTjeKtrWwUa/EN1fCfkoL3TNMxXs+4
5aaDZA2pzng1lW2BBoxDbR/5Zbl8gimuIH8nzV99dp1NmN86LBLBALeCMfIGuDrCvH6L/QJkhUvV
3JflnhbseSw0xOD2t1Tg3MCZPi3rXHfFmlpQA30K/ReRwLrNzPmdJM5z3FvFBlMxeFBn04b1fsnJ
fEhGTgFAysH81DuRjuXewu9NqNobaxUDDlZ4h4ZdEBoAq9AM0hNgs5QNq5IKwXCuwAmEC/GA6jmR
xLm4afSUNu1Bb3Zq5546q+AUYCj3ITd+zQwyaNykH5Q+YE+zjwyP44br2jarcqS4ZZ5WFq9qpWdB
ovN9O6J+JeKqrZBGNrP7xar0aXYhDerinWwIvxyZbnWEe8hTVZcHBeaIP010ioBu79pw3NMkGnfq
4DNOGXd2HNgT52uiVWXgtHs0gSaNZX8y+c20TzaOKP9qav+a5DBt3JqUIkcLn5gnWoJOIDC6vwp0
1R0096/IlZ+z9rAIF1IPCk/GPE2AEro9MXVBwOPAHsWdgtpDZdrUL75Wps9jZfoMy77oeX+SYfgy
dghSMl73qCr1Fn5VbFCrMmxJqaKHB7xy+1qILcAbSvvskUf0oub1K2P7vd6iHCirYCzQX1Y4y6va
PDMoxJuZl1+jc56w4WfCQVxOFIvo4wDc6POipipaRe0vTcqzmGxkVVNKar1V/XHc9fvmeFYaaAfo
vkkODsj9ZUJ5wnle9Kcc2zSKieam5AyOm65FZyADW+Ho51b9qe7MVxa5h0pf9aYMS526JKu6Re5H
AthrvKYy50LHoeLeR3TE/mKnG70I4XU3dy1HWt+WF8Nuw32oIY0viuVohcMDZPZ94xiebR0KSv6I
UWtRM7yR+UejZy9lVmcgWjxRWa+qLD8U+Qhl4dCjQ8cI5xnPg2qf8yp6AmnyXtbMCs2m4S5W46eq
rmJPt1PhOTAuvUm17qROH+gLZn4zq8hHEvdxKeABiKQ6hUZBG3Jsfw8W6q4k3Xch8jgDebUtTN3v
RvnMiOWTE9kLeABWuASylDXWG6ebzGOnNqln/akYSTi/s3b4NsVHG+bybC48e0bcM9c+SMkAva8G
RATF+p8ibtDh2y4w2qpQHJgEZ+dFmSbCK8o13DFKj8JgkukSK+aTWfYK5BfzmTs+MBYaB65sUmH7
Rw0UWOuE11LjbZrHCCZSxi3EzNLFrXac/7yZbivaseWNa+BNSvuLYFu65+uSrqgVVvEWjU26VN8u
pSYaxGIdkTU7s7e5nFWMyGIZfKnHdLp1mva6FiZ044EtZtUx7TmsCr3wJ409dsy3erv8SWzzT2iv
50b23lHYGvu4c44Hly7jRCk9JqtEwfWGKkn8qXmM1LUY0AAxDrQbsWJE1P/2cJD5WkivHHwn/OZM
/SzS5BPLwF+lkwFKAmxhZIRSWRWcsCCJrePGJdYRlFtB2WUfErVGyzXEB+u66Yup8MYJroUnHKMG
I3STG0T9IxLuutocTmLumNotPHOm0UJHpNno6Ichjeh+QK2iBWK9dutxWTVGek+BNZl7mpMneC/e
8FdoaEQW5n6jpTkBhhEkJs2hGxt109Tmr2FR3lsH+nPd9DcuRnZ9VuK4wwPLGm3V2mM/Rdgt0N9l
M1F+NaJqtWQ9brurJO4IGG0W+7n9wJTE2dhah0187ejZecPtSdDosY/eEpso1RhaDSttvwMMMRyB
58Z+gtoxoMt5tXOkYy3dn7A1m4uz/qG3ySP2EjLZq3mjDrA/w9YevvjKlszakqrsyVTbdVqaks/m
3NLQXWmipp9MfOllFaEXExYzf3T5PmqqRB8kd0hGh8d4dQHNbR3td2rFdJQgtiyu8lBLEtLRCSB+
HvxaspOgW/IgDqDhL5j9t8UsAyzFFNxS/UoXt4euItyDykg4U+VDplZLQGvrDmXmEbDkpsGtvbcp
dd2+kR5d+cXXO/1VqVRzi/T+JeNUsy0KlLawJ7W+fk/nHhkw9gC2UZvFu7Uhv83ZobBt1INLSilS
6JtOSQgQtplFRTRa/LKVDzAx7whab6gBCxZCP88WHvHFh0+X/sOf+TcX7L8xr77+H6hl/xFIhgf6
f73uf2Sb/X9ILbMIgf3P1DJ/rtuh+6/QsvX//w+0zDD/RTVKEgsaZyzdZE38T2aZof9Lt1dOGPQP
iEXGf0GWGda/MDRaLtxKjTha3fjfzDJez+JMKIh5sMmOB2Hyf4Ms04Ci/zcjmgCOCbDM5nUgYQmK
iv8DyDcmsTqWEWiCZp1x3VUyu7B4MwKZFOee6YATbPlShumNzG5MPC0pOQlxQKz/a/Mvfced+l6m
jOBgonUe5mHYV9lnKKmaCJD0k56SOa3TwPqkx7Oxk/nqMDCm0c0ounnW0+hxIpaR4eODVBjjL+bq
TaDX7Cl1dyuUjdOwK+rwKDkOEzaKFRoSNVSUuIOM6FbqyZ6p9csHaQtls8QFfaiayn9SezC+Y4c+
nR/9B/IFXpJX4pfYRXYkB/LeqvPo97SVWLF11etb915MbJpcMGXTtErrOZu0lbxIyK+NM7ILmvFX
OoZ3m+TBxIRpy+fUe14yVKEoaWg4N2kY7swVEMFV7Lw6Gh/BsDDw1xO+I5PIKMtdnn7e2izxD3Bo
KNBdN/v1pTqJy4kC3g/RHHvOqpXSmkT4jTlvZ2OGQyD/pqKNaMWh0uGDpQXfwhgpb2LUXfbftt+4
Qp7s3IFjIcxntdOPGEhxM8V441S4zpbDt0hmG0elgjE6GbSNhYeq0fnNlhZ9W5MGv2V9/04rz1ON
hDdRks+f70W1B1Q7aNikwzsvxv5R6sl+CrlkzQSqQjXr46TjptLeLTA7W5VsPHp77zbfpJKaG5MR
oTM2sDPUbNpa2Orq7diUB40mrF+PfOdOmHuTxRhzYYvLecmprp3AjszdEEbIgWPMMXwj0is158nE
Pjm29bIhxQVl83wVja5tf66E2vAGhTPTLLDbdzUmoRoZF6cZXW4zI8P76Bj32RQuin5x6lrm/2Pe
HlplUnZoZoRnzdVTro3s0n3GPLd8Qt20w6CHbEmYygbe7Ae0GH/EabxTmhJZn2yNwFmrhZg+xs+9
rDJfVIm0zcyYk2W23r0N00pmVVyzuf1uB35Csa8OHUATb/ZEzqWfEwBdaTlDzfUh6EP1hK18n5ow
Pifd4imweQQ5W1gejrRW471krvUozOWxxF0X5DWt/WEpt2rKjJ0YVOwfOa3AxvrIYzxNJuwWVXuV
TOKLpg/WZ7VprGthGw8KBen69wQgqWePy1lDa0WsA2b5lIsQFsq96hPEQ07g9vIUFvahTMN7V9j3
KFsQrJhkW+KOwGjtqYwHc1zZPod+7mF7wbOm4S8H7Y6+ypy8JOQD5TGLSHhA+fU7yvhqkTB/qot9
L2d+csJGMZRMwHLUdUPfHuaYLdgBPvNzT0SqfR2WeyccvFaZm/hQFVKvt3aGTTByvj7r1LQrz4mG
/d1R3fXZf5q4AqwGdtBM/Iuo5LEmjoHjHnmQdpdL8jIG2srcp7qb/kXC22/Q1f5lisnjUkw3Dd4t
jSievM7oX4pxuHfY0fysUr+LPn4Caq/zk6yUBTSNoDO5Z6EHSv1XH/EYh036qcUoHIVB80LIhrCX
0k8r+5rYrKkcaL8VS7wX68evNdoGKcDBZhi+S7t3feKUGOKWl58bY8h4XtebxxDcJl3Lo7Jeuypi
glVMGBCyqsDl6j6NCRO7PlHepGa9WwZQF+YOBurCivYISxusc2bWJtGXvWLuFK14nSrkDG6vQ5xE
RK9FHXBwA0TArHCqsqJfNoLmQLKhbQqlQXm4TFf6/2d6N1XjMIhrFMyklntsJ8s44WpYb3entxHe
Q9RWBJod5vEPOYPjXaLMBcNU+6jrLHALX+vPqsZTtbL9vaTUjWA27nTqmFdFE8o+tTm1AptmNLIR
OXwHU3ufRvstL7bxxMdh/qL6itgNuQ6fqolesHXtuEbu6vtnbV05CEP6p+ZQOAjzwRiG/c/lrKOl
3o1V5Ld1xtGJzBO1dU56vNT7dVsgs6qD2DghVNLIkslFfICI8/nPor4+1JmnqrGy+dk+3fV7/VkV
WVOuOgJ+07yuiwEDrXWl5J39vHWYEkZKdplRAHjQcvRmLRNcX1W0Z6n8D/bOaztuJduyv9If0DgD
LhDAayaQjklvJOoFg5REeO/x9T0Dqu461eZW3/f7UKojikkiE4Ewe6811/hzBUnkG4TS4JvESMph
xmJHH+OQmAWpYqhHnhvpHAyQLxDdWUmQ5DASGOwez2wC0ceUHxYEILxUyR4yMs+U2PUsB9SxvBer
dF8sQEvUx6u7CcnQbjDiT6NCGk95j3Ui/VTfMo3x5/Zo2eH0zYmHner/6fqD+ua049faapkrR+fc
ReLFmhwqsolM9haj0cozaycavuSoyWy1+KtW/rYQ4KJMki/bzx2Gio+vyJ/14ahX+pOhpm7D5EWL
uqg84wnOGvR7qTjXuuh2wNLuHNT+zVJjguWb1WXKghFCrJMCXZRzcVNYzjsVfGReTFGebt3R1XzB
2bVX36ze/lq7d54hX4xMnjm4XDtMjaNa1raLIu+O+82KxKZuHxrDs3q7c4+scNR5c0ILOPi5O42t
OSaoV2fk7eUuC9p2QcQ/BRyOjJy6pUl9kOIQ73Gq+MOlIcEh/uR6belHOWtCTISEoS3fjEy9FfUH
MRUHu3IIMcaGLK3lZ9XSqLBz5a/4QGpRHpuosoMeU4B6uwXT35GV71q0fjSYH/1ce/uS6FRuqP5S
p43S7zI0jNF8nWT8QbeJLVbGBwwT4mIhULZmXAHqNqkPBO8CJ9AYtdTCuq5rOjsf9bRl/SV0sP92
PH7sQ9CGTQ7W4/AXoTjQfTyimXGoMVatx2KuvtsFr67VQmal+W3sTA/bzRtacIU5puC65Sq2zzoX
IwUAHEDq1iwVWxg8GAFMlnxfjCxFoOnIHnP6m+1a1lVtrXT709OZSLhDoc21qDVsu446KahpAflk
Y82jpN73qNcXeI3nsTVOgmZm0FvqA6rLe3Rmf75vzvmKRtsnWBJuUuFW1wVRMDtNfrY2wIKuOJgm
4c0QoaxsUbgiIt9VNVcHgoptjBqX2zsuFta1VRDuXOpgUtStwOP7S64jkSk83Hjhkn2jU2qfp191
wVc6rL379MtR93cWBrYHdSf+/NfSov8a9FOhtcVe4KXza1phlnG//axM/a5OQxC+3dKm697s2Dtt
74PM5xeSJFAVcI2JDF8MROpggcm3mWSxPQWdNmEYqmd/6m3cv4K7SJQJb4ZNUJAZ4YuW0SzR5TUc
tK/tF9qdd3WFfFi3RxTk3y6ewKs11ecyO4FMEMxV3X2me78pN323Mk4R7kgp38jWQ9FxsUU2sAlq
f44i6SDMMB1soz4yzdOIhHmq+CjGYlUcMrKceQEbZj5APPraIj4t3IQ0m/jMtm/cPnSpPqI6FlaQ
Dwi0UX6olZ/xyc5tqb9HpoAcgrqrj5sZWlZ41AjacOQYHfHJcIxhLrFjZsauLz6sCO0GX1RzqJr2
6lq70e2E2nLJ6rvkn+nAKo06HQYqvU4NSy5FO/q1+KIcpfH0rPCS6Qb2A49RRHEHb1HSa6chz6+k
6YG/KsJ9Xxfo7vDoiJbynkVhy8eO2V5iezkhtkH+4tbH7akNPawRdtJeIg++cF1Ag1jovIYmRi9z
uevp3+0iIjb+jNztWIbQrkIu+efBSj0esWia2FBWytGWVgArUHFud8Gox5doKA7qce7UOSiKqCyk
+qSojGcAY65vjj2vL562f96e1zUkzcaF4uMs7bmuznaB90Cr5UvCHkZNkbHmkpR8o/5zVatAhfKO
Nu9D2o2fNIGQ96nzXTGKs5q5YJZ8o4x7ovQIjRBsjBrLbkYJA+yQ1jQnkYS/jJiBac8RG09e0bsv
auenVpdFnTuQazNtcdmMF794oJM57rdneJsNkOmupB9Fr3ZJBWk1taCVKYGcswpkEYrsK3Ahd1V0
m7ce6vKCxVW3sDBM6XQfVhwWGkhau8qm+hJarXuqR4c2gblrzILa/cqsP0fhR41AEB0mMR+5YV6a
vAJVoYuv1XMv/bzuk4lRTwnK9dvhIdFGcib+sdFVb0m262tYYuTLCE8B1KemhMHgN3EztD/74pjc
mt12N7HLjfthKW9y6nIi5oQ+eHcDciZyxz/bnPutpnDJvpCoXqT//AfQ3k/1/5FkJ05roGxc2Atk
dFP2lGdhOC+D4d45i0NQAF+MY/bEmtjP+P7YTd1KO6SxyVMRDvxB8sSb5kVn3GCfodp0qJ/scXJV
N8ZWGyGsySznJUcNHi221vgpWgPGUHmisobdPrIf/tdDlndv1Vx+dG52rPLoVm0JSB+hxZ85NxaX
qsWDBBjB4WMymUtMdPeJC+sBaS6nfPb826nUDJ2z2qNxZEHnHxeBen5r0/hFH6HnqdVv4Mb3+8SU
TxMqkW0BV9+iRVycMYnskoacOVRVY6pJq528R9lpL/mafA4cHdRM0NSc3a0IoWuJMGudv8Ha3X7n
9gb/vJRySZ8AwgpNC8X9M12sO3VVRBCArItt/J1ltEd7SE3A5bnywlzsRHo3giFQR2L1vazJtD1A
sGgWO7h24tvKyoY8xlXFKS1wWIScWth4zpAfhh/bzw+ZABeJzQXH1thQBkbpuP9znojN05LICMXY
MuEtB7FsH912/Aa7hRs1Mau1DWr7xjj1y0r/jPisnUX8PN1BirJcNxWjaxVrCJSJUeCo2VqgT1MO
q4h9mPyko7+KBlEdD6L6pNeMurdlwm9W6+52OiFw0mQH23lTsLAqbgfgDo46pZvHbZ+MvaUPcmft
A4cdZ6JZP6EK1jUnb7R9L7X6n+GnkiJTy8jYTr/NQgM9AjPt8cDQTeM6NdwCCOU55OtkyatnCJ03
FaB0uRHlfC9kqfvjFDUnKJUMcTu7qIFbcOgu66cGHbGb8sm6bnMn5zjDsiDPrdU+uYBw1dtQB7fC
UXvPmpLMdrhXRZHGSwLe3i+sCTi61cDfCifb0e1vBcX/C69eVeH+icOjSudADAQIRoaBTWCBCjH4
e8zjlMSGjTlWMJkZt6NtfxGU0VCXKOyfIL0xYYn/qvT+f+VTGNZ/GFBxM0wfSf/3Uu/2gj+1Xtv9
y6aoJ8g+1B3whaps+yefwnb+ws1JQdd2bceAngm3/h/xFJb+lyr12szLJn4Zx4IG+o98CtP9S5gk
AFLTMHVHF7b8z9R6GTL/OogsqsyKKAoBRbcdrk7B839+PCVl1BGT8d+Lumww1KgWUcOesqkxV/Lo
HlYCg04W7sHLVLWAjToHpmTcobGw+hwJ/kpH/6ZzKTriqTmVZTNecDCNF7CN4+Wff20GJAu6lWJ8
KiaZ45a08Ver7/7zd+pFxzxGkqAJ/gGfiKC/0qMxJwbwrNE5Ri68W7JgtJjhJQjSp3JmJiyxMZDn
Bl7dxMbUxNM+W9XxKwOd5pSzn7i0wzHnEKGH/jVYs7DcL01aYZOt5z2qqN+iNLJLEQ3gBV70IvSQ
m6Lph9gYqBL3wnLvAyn/hdqZhky9tjQuu8WnsFc8iqK/1cfu1EZe/rhdWOm5bxje9HeMH5gI9MtY
CrlzavDgIT4ZVr7cOYocN3mviopUHnyShfqHuUbQ5eriNmW1OJlR9xgXTXUmTCLbi8Wk36OHpV/U
TyBNtRfNsI9TVt0aaEveCiIo77LGhtg4+6YRjVfRr/Fh1DjNI8iX4CeYCeIhPBbVfB5K6skdrvGb
uMVrH2F/PuZDaF/7xvIhNo8Xp5weum5saWG71EigU+1iLHv3VXxOi3p8MnvjxmSKPtojnt9wmBbE
WBjxJWwWX0ZW9riixewQKCPbOgxp81z1R69rs6tcb0k+tHBZagQBdMt6AfWfw28Yb1FpNN56Eguz
vVfUx1IbnhY0Q1HDx4IwDfiUWA9mhg5vRjtz62Kcp/77XpIhfMpHzrDTxL5MsvVt2mz0exjpvjYD
I0EH1vaaP/f6m8zwTSSUylxnOCJxz31ztrQgCvNXZQttiIlRzmsOO0lzJX+LdnODrl+CbnIdJ78u
LDOg1txDyGF2UAse2Fv2cqrqzM76Parw/KlVuVr79WAlCAqMoXhDDkBJXNTa7s87UefIMXI5RNG6
ZfG9kLU+7LatcN/wajbhEtdQfiJYMTDtEY/6zCGpsfSDYU+wS4Rxj0b9SMRzfmqE+AYFrPRtQP97
7BU3ViJMf3Va+HlVIw7J7FFORhvGpj9k87+Q9oyGJj7Qbr+WrV3Qkdc7vkPMgW00ZOAK+9bgoaac
PT6UlKwPIQ4hUGIkBTO6tOPqsJLONTL+yDXXt8irr8kqX8bYdh5Eb3jnOKvcPZqG+7JnGadrawSY
a8djo0NmWNNWuwAE1I+tjH6PznBZOnIM7cwcfQejDVrqWzoO3nX7owblYstuvXONFc4y4NudKBwO
Qh5FMJAtxGunR5Zv8yaX5Ztscu840HcB61Hfz6YfEzSbollLQ1KY08g6O6M2MoyoJoB4B1xegbhz
Kwh4bA9STD7ov8bOzQMsObDkjTg5ZvnPBFuAnzqUpYsJSUzety+hZFvBkzdQ4qelvI0DaGjRIcJV
6WX9gsQYtqUxJNGOrLVRbVKR7ObHVZIiY8IemIvGRgG7QGztQ1J3HC4HcpiH9lF/CCvdva1d+VSb
BK5QvKK3FpKbCya/YaIKyT44tB1APTtqHXgDIAXsMj2SoZEFECgYkcuOKLJHttNIklJr4FDgpvtI
Fae61ZIHrHGE8g0dIhHbPU7VhBEvbw2lWdEPifB+L1XzHHLLHyO6xKZFhSxKcFuSPfxlJev0CFtq
fmxz/P0sauTAqq95ZfYLKp1xYZigihUjvf/UHR8JFBjOtVO+SzafCIvi7pK3WubL3EFB26zdZSgz
rTk5hOSa0NyPUpPdpWz7/jLBZ/77HzMm7SRsnyQF8UORmRE1qbUN+tqoH3gr0GSZd1Ak3eXhWN+t
K/1ukScTY2g2gtaxUh+7yCkHUnUdkVCcszSWux4eQZAOBqOQcPtp1rRDDZXxHY6Rn/Qjs2oU66du
yu2L6KhoLO7PBk7zI8LG4rHL3Ybt7lwcRS05yTTpc6f+sYHS68M+eG1nzECdOYgfbXYe4T5/WA0F
LJ6U8eJq4yulmOw29JBnp+toB3Njao+mFkdPmYvGNAo9xLSmSwRcKb7RtLldVwrUg2V+CGzMr9k8
a8BBjWSXN2AUMYzqSCnbAgbo4J1pDBzrHn9toekjOh7U+bBwOA6yI4d05ZyAhBqXqronjiO+413g
vTAa1NFr/71up7vYLO6LIrGfs2p0qAGl872GUf+MDhipBkCTa232r9VaARWw9ew3jTzLXaxf8whY
zoFT/2RFs0Qub5bnSULIk71iWFvUsk0hj0p8z1ojzbOMUCGWwizv9UiCfvIcXt7CsDbpCluNeGx5
pLyigWUDgK/HK0NIiJMRzlxIBwql+uuiM3vkkXIbOUWH80ybeuxg/Of2B3vnAZM2gHPd7nFAOLW/
JslkHth/dddwslvOZThMi7jvrykmEtxX4+/KCu3D9qUij4ZrVlvOKYPKHa2W3e8gnA3XketT7hnq
R1hmSZRMWNKa8VC77nA1xwbYi779ifkwPWX2TNr3uiDqkGS4jlYCAuccySX80ebhnYcQyiyr7J2y
ibPP56Qnxp6DcQJR82wxwvYQXdLbdLTMPUHnuznVnDfUNdTacHv7siiGY4ZRi+OVOd6OXUddddwV
YPbOjYZ+h2bjBY4hBz0dZCsgq17QiSqx9O37cQjJOphav0+JnCgdEiNkPs3BWlfkaOCh1oDw3hTz
6C8O4D/Qubhj9ZMVhxqP90NijKRK5WRlzLDpgqSctQd2K2jVQsP5Nwk7tso9+duJh82qw25VeBbb
VekgnPjXzaqe8TCviP78ukMzODiE12nFY7+C39TS6tryAB2SQlyYCRtfmtl4qvENgF/VlkORhx9M
Cj8rbZivZgT2gd5n4Pb4Z0dSePmt08ke6+8onX5oC2iJbCmy6zTRlcj74pIqyJjtaLd1jxOo7xo8
WbDIPJoyvrdQDdc9xPvtA3seJGEr5KdVfl+LHhqVV8z/hgRtiP9z2+4Qv8We3fKk9Cx1QPj7tr2d
hYiSPkFy7FT9dWSnd7QqR0dorx3sOmQ1FSjXRIYGFGdOeZoc/Bu2CU+QY+t8X+TaXcYuzZ9nK7nv
I5K92WSciOLS3lF8BKZcaAW2KaXRvJkeEuI4scARnZ5YP6YqtYEI8yCAIP7YdjDCYkcEbDM7aITS
72VK7kVsl15A2ssXGzF5N4bum64P+XVY9S/ELOCU3cS8VOYhyizrOI6GuERWfm82WfWeTN2pjL2X
oaP8gve6xGsSo2bIGyqf5ehX8TLeL/pwdEYDpobbl4fGsofd2tvJQ+d99NEchHHvfBL99ehqsj6F
mcJLZnAeqtHdF/iMD8ZUuYESVpVwvGjeUlvoXWq/pBKpYIXEymgv6fFwspYafw4BpORj0xAwxR38
pANiHKoT1Px1JJx7vCdHkL/rwcsGBUIMT07qoG/QrE9hU1Hauk5t0WWAG4bd3KA6qGTqHSuU9pxc
nH3sDXugR+klGVBxcCK5pOYrrPr67ADrCcK1eW6WVByrYggDpxr7HenW0BarGMX02DzgogdRm2Xf
EDMC2hW4ywFIExdbQ31t9Rx9r2m2z1BRv4Ga/KzBnbVF6R01s/7eCuakyKZw5wj7JdeQHyppy5Rr
n5p9txXfIOc/xU5TYZalYIiyh87V7N6VIotvC3IVcN+8y0XaLyWRKwO9vJsof4cF/lhopi9Xoz0b
I7veTOrP2fK70EKH0lSbvS1pcfsfF0XEv0LSOSx7rjRc23AICSCGZTvw/u1Amzt1BlcKZcvSY9VE
fM1ELOMHQrGpM8cvGN2WfRFR7hyh3lOGDcZ+PSYwq/wZgsuNGNc3Te93ayftJzHMUJoL8VTnJPuY
ngfq9Cw6DgLZfA6H/GwCdmEBxyqJkRH4/42mVhQgwGC1TCyTS0RuV1W8e5hJ8p5doDcCIjLQ/rUm
ikjTuZIXprQFxY2eI1idajbEBmkbXYPepGn0XwZTwA5YDlJsZ29buKKptbcsM4ixgWgcaJ/aQWia
9zC0+z/TzH8p+17+TR4ps+3/W9nnky5TJj8/yv/29LsePvPk599LP2q8/SOa1HH/sqiomER7EOvh
Sv7lT+VHkyST6vQKHSo7lq5LBHv/s/RjeH95vIrEAsPS6Wh7vOofpR9D/iVsAPHoAkkAMHQWhf9E
MqnhSLVc/nM5FYISEquI4eILhgxneP9bnoBmdSIZG0wjACCas15mb14S0nPqxys/Dcyycq95BRiF
zqFKnGWqiVRyWsoU09POZroN+bAvIQo9YcRvK/Oh49Coe223J6jUOZh6cwLUXz02RXno4KsDhbEe
sroOfUgclKi77Et4CzA3YxU7LRzqa48RyBG0liH+a0cmuoFOmXgc5pV8LWcg2AR67HlN7R0mKQKP
ony67azpSlW2DsJx1PdxHuGc82J5My0QnWm+1rjxua66D7XjAC5ll4wd4Hd1hhj6UdsLjCInI4o/
dS8cdxv8XtfpHmkhGTroO05rU7o8reDqrAHgaa+vEGxa913WmgI7ud+cWRuCcrI85ubFC2rB9ivB
ZZErr2G60IOI6nLyt5/ajCP5hkZU7Nlr7fR4cg7tMuXBUtSvnWHTLiNd2Irbbx40FuBt9wLRNNJG
+VB4sXbO9FOmZ6+ajLofETmCYWP8iPIKkHiC6k3dxNUgxpJe7X3krfhmPRakaQZ93NKby2Xtu/X6
Dj9I25M8tychyNnT2mgBKei3tYPOp9fNb9Pq2DtimTE/ceaVTo5ijc37vuyBQeXZkOxtLUoPBMF2
B+ikCR7guxYe6dlLAHgj92GVNvqjldvatUPpdYSHcC7tHI2mh5iapSI5DsMTRccWxVB08Wr5IOOE
hja8zL3E5hl53yYnI+x1wC/izfW7WQ6EvRj1ZYEh9aIHRdW8YO02g6Iz1A3HeCTb9lQSKLGPe34U
WxeFcR69wAPEw2EbJAuanU8rmqpbNNPXykLxaE4hJc/ZvGZtvLccehlmKSxgbKQeEnPmgouJqOSo
xNAuhLU6u/hY3IXRkcGqapY3zglY21LzORRUdOjcf4eCdyv7lKi8jjycTtI0se2pP7bYbEglwKAE
BCob2VsXLeQBAoruy6ggiMIj+sydMHp2KoNozTSekAq4D/BTTv78GnjNgiICFqYV6IhXAqBxNEbq
9gHha6huPLEe58au+Yh5466ZfZmZO5xQQNF7tsrbKa8fhiaEtiXSa+lZuEG4p+xs+e4B3h7B5ftF
h7W5DG/bJ9aZ9c3gifB++ySHxKD/BBEUEKJXAD4sCedO+cS1w9p1BqNT+0WXq4RvNy9Hh1yqqem1
vRdV7SkeZjhZro6pzIAh2oX902w2kJ/K5Ittk32eHXnfrHB/G2J0ejgSN3BQoCiOyVEfUBltj0/E
XLWfhupnRb9yv+AmnHvGXReFP3W37iEPnouO9JpKh6O7uFF+RScfWN1It24FzpjME6AHUR1lMjdH
9W8ssfgVY0mVaQDWvIUwkQECVneikmCtWhzMERriNBwegecswaZHK0q7g6Uf5r6baN0pjJ1d687J
UWgerJ6omq5vtqyTI2GVz3pUyWD7NOeak3YM4hfvHhEPYyufE9VUa4XxUsSdQyGzqyhkl/vINALS
vdpThIdg6ekaq5HsuNSUmIKftGjSdhpDiAMl4clqtJY6qJwt2rYcj5xplgBPPl8JSc/rW8OHn5Dv
rbHW/swHZQzdx+EBQrmpElYWupeL+4tObuN3a/dj4n0RP1F3DwRVEgSlyeaySiCJgOH3WYnsrXaX
h1zP7rU0KknEEMOBmvD7Nhzqtnzqzai5IdFwby9thh6B7nQ2cRfVtUrH+0K183u73DUzXvsKw0ki
vPlpEBBzN16zOXF3HNKHd22bst5Y1hmKxjxHItgG/DKqZztPH4grSC62miaZ9uNAA7wE3aLAwa99
aSPi1xhUyE2R3HvFeDfGPFxlWWMQbgln2oY1ZkagUc7y5GmDBduG+9bQRGCkK06I4Sdg4zQvnk9F
5TwNaxKfQZnRBeD3W4DjEtFTfyvDfM+af11zrtId5dv2SZSNDCbRstMU1cFyQ3zaznreLkJmADjw
wyJI7sGL9QMcZcM2V05RCbqYZUCIwdjQJvoBJPZRifciX3r1qcu1nLkX+w/nU+sg4/ymKrzKz2Zz
DrqBoj0lDlQa80IIAH0Eib8bSCG00dYb8SwvUFDXMr9vHO2DBr8XbGNLsylDVxTb+84wEHiTQjDx
3N0INEDM6MhLansfaSlOIPXEu0WTHB0QKTRY4fAsrs3tyXN/tvRLmNhdwGkCNZbBGY6tLS8Pl2NP
ZTmI9QUG+hqJY1HYKagY7oRtH3QkX0jcVhQeLU3xgpdEEKoCaktYkfQCo2SEwsZF9chMyaaBacLX
QXUfoV01/mCb90ujyUM/qDTtWLRgM8jyFt6APGbsSBuW3o88H8vAK+fZt1r7pq9Rn3h6BwGW+ndp
uda5dwWAvgZcd4jd+yihqG1PUW+TUDLHNKC14ug0JVba1eAcLBffzLrmns5GCgIkvAGXRpHYMH6g
3/hmrjyA7Rp/kb4CPj+RJwYIEWkZcp+5O9eQTw89MJgdU1DpGyW7D8FECBEw9G0Mn0NDE4hwnjOR
Gb/WpqFxZC6q4SNQSS10d1oivwr9EaX0cFqJvAiYR8uDkeccbSGwEnL3cy5yvGbwjg4Kf1FppBQO
lFCWsG9P+D8eVlGkftVE3yOeziCqwgyJno5aViT1TUrN2fKgF0aqulO55Zvb2L8TI/N8UkI3SzcD
TXyLJk6Ckz1OVELSU72E+REBVgso+WpFu2qS7jUNObdI0R57pVwx1RI3qnUgWy61N7A6LfFDK6mf
EyYFE7wjsiS0w2fc+RjgJAYnZpAnBzkwlvnHwtRqPH4mxG8aGnNlQ3aHexY32c/OGh32E+tbZkTm
Y+l4zyX2QGIh2RYIyHKhlV9j0FzQyhFf2FRiKX/yV6uLTtQazwNF+pvtK5QeE1XyICSzKs5pZFLi
0RqljLTebA74ZEwzo9bkM2RTOB68QkNw26dP5Sj3iCoPazvTPaFzyevXndVz0EsiBbHk6bFxN8CJ
+U36Ap9DzRo+06lIo57yAAVJ1aS6nzvmjbRtY3wZUFN8j6KnazNTeS2c1s5C+qS2qW7PjWjUzk2P
f2sj5QjDBimiCegY3ah3R0rxpDAg3hL1Eu/durpAE391SbOcu+SpQ0ZDSFejgkPn97rtkyO7EbBj
i7Gc8mT8uX2p0g7eir8UTkcaNFwDulgc1W2MkT9ejm3LKwz1MEYtcblquhg9crjW+UdcAiSavOkc
WfaPNIluWlMbT5rMse7z8W2LOonzXh1BBsPtOFvkdjQDjpKyxjW63YlMy+cDUp/vjtrEuWXKe7Uf
IiHjK/BOqnwawTSDdAIvAzqINq84LCaZ1pbgACIhXNjOZN9oS3dxC0l3gMQmfxQuBXP1djur4D0b
2A9j9jRFc63g1p5bh6KF+m2R9h285Xgg+BZyHW0PkL4BLnboZqw2KnMofJPePD+lIJ1dj7TxZSIj
uiV28BCFZMpNHu0bepYEx0HN3k1r/UtUxnzCYcpe1yTDBXby3uiRAa2NLC4UAQ59ZukoquidDfQH
OYupbUvjjMRDESjr6xB69wsoqFXMT4vBTJmavpLjUM1UkxqPYnLDdnNq7ywdtbsnppfJ9Zx9DYsN
BzXQB71/z/r2u8NO+GbtnecllIThReMRUmd70u0JaSFoWtRVbnPS6wkkAJZfL+c6Qo924jwWvnSn
JMhjtpTSmp80ixXYjZYEg0BBTWtS+/l2okLVq0NX1Og+aC+26OxohKv726BxSadO1pBEpALV46Au
vpg8yOZxe5LqMBVp5kPUL/Mp1eor7JvlQDbEMy12J7AMUSLOZ3oayiWY2Prf6HXtj0aP5ThiWONa
bWZjONOlxt0scPt7Up+O2dCdCo8Hb3HAu7RUuzk+VDcOsqZ892Chx7pxpvlX7REZrJmy3xk9c+Qs
svoS2ssPRqO2W/oMAh0qPxB/wqWuaQFn8aANTzWMzaJXjWnctLsyhygTc6i7K5bmzjKj9jQ6iXfN
RNk+ZisQ/7kQuGHy/tZRUG2mkv0gmS/7Zv5eVsODAJccWLNy25QZMlIgSyhkQ3nV8+GDnkx1IF5k
2oO3fO6R0x2qqpvYlRTfImvmwXOr3t3Pyb0tWSvox/GmZ+MCCk/b45Ohoa7WZkss2kGrGyjpQwUV
sUbFPXUvhC1N56lrfnSzMx9dU1m9vB6XSl98ZYJNo86pe5eT6XwYVdvUrGdY7iHfVbAZIHoINBNU
06gA02ov0ec21QDXuM3Rk1+qjscOJBAQrRnETVu1nM9GOnNj+NEYNmJgfLOnHJ+XLMaYFs36sM2W
BHExyrWhvSqHgVtwH03A6CObd5aE8Zo33eiPGf1/HK8cT8xR+K0JNBf49kDi5DgcqIjucei+L2lP
5IASW5vVlJ/btKowczic8EbcSYVLqj1ngHRvr+kXBff1ojob5YpaA+6mDIgMQ4UujTfdUiK7dM2e
8DQ/jOBreGz4qXnNtmVAAxDmFgce6qy2NXyNBhAop2nsg1cFRcs43QZrndbuIUo0JkpSb+bBcvfb
QXN7toackiXkRwerYDuephUwvBrvAmrik3vWUx4zU+1iF520JU1Cmo+XzzhRG0VPXARcNUyEM5Cp
hWq5C1dmWztGjQsk3YzHMto33vJ7RVbhp2a/w+uR3/ZQxXdMG8TN1akXyMU4sAgg1hX5VzlwLltX
G990PUAVjR/pzXhXIuITVMJnMgu/h63BBTlkXmzXGqOIo2BTHeZWGfatIaCtpB8Ri4Ra8mWVeXuy
+/V7v9akOJG7EQqIqt70lKaENaddZB2Llp1enjlBOEf22aOcgGnmIbPJJNhm8hYt6p5kka86n+7S
RmS7KXQRL9Tm64i4cp8p9witxJGQD5Jt1DY2dVymzJlzFtvloIkYguzqifSpqLm0ftiC9MxWTmfj
oCrsVHbTZmW9lS2tYIqwMyTlzqaIkgqqZV0rGP1aRx6Ai85+6gLrkhUV+3e1Gm+z22Ate91IAU9W
HD/knJGeyhogBPsXsbIiuvTjP5yOrhHIKflnlkyGame6+XJTauLXyommLLk99mCRYqazzKs1PCSH
j7zGaT+xnebzApNmWcjvja7KifkEakarUM2omD7uR97A/s8uh0bENYdmMngWBnG1FZLdnYaojZ6P
LA+Zkd13qvjQ0qlA2I3yWtVFqEXQHc7QhuUeETMTiV2y/hxWdpVDx+SX9Y7Y6W3Vs9WZPraPpOqo
8mXLsxHypEeVZ/v295gcpSPBs4bjINywnyPgJcAYki96gT8npiRePpzwvHG2gzVmYRQOtpmilcOH
MoixkD5sdRaWAeY2KopuzVuIx/LbVLdY2Jw+QHpOtUdFuM8dKjAthrQsnI/EIXolmvrc13rrc3vW
OJIR5VihN4m+6O2FZ51amlFbP0kh/1qX7pVBerCbiErJrP8cSoS0KZ4fyFsRFf9CIGweP2yT1niu
15CNsneapVgPlmAoqi8CJ9DAFVkwdxqAsa6D5mvAjUvQb6zEDoML0DJgVnJB1ioaUM4E8eA+Kttz
Ek7fMwjbIaZYNy/9Nixf4+nUd/NL75VvM5GN9NnrL9NpkbEx/7D0VPZ0IULqcS7G+VhJaiMF1c5y
ZhUZ8I9i6yL6Je/rO4BlrxypiJHDqu2k5BHpvcCOosqYJEVRHprW8OCZIqeKG0KXymz8yW047Atj
Jbm9KVwgfoigc9KtmGre+4GE9gYJvl+Xv4RhaP7SuNS1qAdprgYbrQt3laUnd27dBlORngyxWCfZ
9r9MRA24B1869O2MCu+Jih/l3vRVrtpbbWUniZDFdmDihzBmizW8utPwAXn22dGjU5rQw1V6hGSZ
96RiQawF0wKbHatb4nuyAlJsNmQcjt4zTDCAeYnT7VVseG9nOF9zVx1gEsJVXnoAYTdNqP+cYHiC
MjowYEkwxjvQe60EAFsfhuxVt14bkmljq30UOsw//ATEd3RUeskpLSDTMae/E2v2JXNyk8zB9LNk
PVWCOuL/YO/MluNWrm37K+cHsANAoo04cR+qAFTPvhNfEBRFoe97fP0dyW37SPK2dXyfb4TDNiWR
rEIBmbnWmnPMycSA0t+mZX0zQVKbtfWZNCtO3NCtlD6iY8Axr20KX1+09xbLfKsYi5+o6avTgXQF
2XFVST0+doV9pOUkDoPminhfRqltcO/zhKGsiROVttY0gkqyv9IOIheKtd9cHuzJ2odOeRcBUtpw
Hj4wB7syODwAuAdHJXkmRFyG6eShEzoO9vglivvd2li3PJ1PWlM/NrE6HYZuerqiYvGtuP+AOXRb
xA6kvQaGY21Xl8ZCb1h0oGHHR/Ju8o0NEgm743BEM7Yf4+kDiDFtvLahu0ES5Bo+t42KlM9k3F6V
Jn2nxPpOhwzbpXjREmc8pKm9n0l8pQNfXbvouDauWt9yzLyNkunRiux3CQimTD9yGr5oXLOp3mul
T6jenWjwJzGihxZED2LK+6veRdfWxLhghG7TNOXQzbjd0w3jRrdnPCrdtyHSd0mVP5Dy8Naq0gMC
qQYRupeWI0inom/8JU9PxWLeEEwZejTIsBwtUJdCbsURS0zJ4RAZqwEILx+Q0IoO8I1qXFtmbx9G
rJbpCDILLwAMv8Y99EPI/YBkr0XKuQMa9hRqMKinLg16Pd8Zac7BheKiI9KFUdV03rrsD9d6WcJa
79d39jeEKGH9YKpt5xNLOCsEkep2SrSd6LkWIMYz4iZEOnt9HK2HfGzXM3ryIO0AmtlkXcNLqg8K
R65NmyCBa0Ocg635svKobzQHuZvVUwwYzPy3BpsByDqOLG5jBZHlvAE0II0UWs6i59cU+yYrieCI
6NRnslGYcg69tpvmHkgWKUXw1DEIC7KBmbHXVvSqzpopsYbUzaLcR+AL/RK16UCOAbQbMFkZZ7B6
vHKj7mYWzuxhVN9YC9FBZGE+03QMWDVTLxxsqaEyN6EYIe7ilCrCZU039/ma07SKcSkZIjaetMI5
OUN4X7fYAOsxBbqUkjPS1PGboxKPu0YK/vH0NuLTekTbBYnPMQ+4FO0gdor4hA/8NUkjylVIfad+
5gPqFAvfgPJSY8uS6jGaLUl233LvDmSEfH6hzTbM0zaffHcZ7rVMZ0Ch8AJiQkyf2zHnbB3BpepJ
LaEWqsNnR3kj+qR/qjQkCatNf7DhlB4q1k01plCqFizNbs+xDlriddqRbbWyaNpt7aEmezbqmrON
DBPryKvpPzKBTqMhKZkfE1/HeAZYbgSAq8XZuoo9s/sQ9j2I95j6lxvAcKJz1zgvoXCiLTvticiw
hJZeofk4n8Dlk+uAfMvuHanFMD1trm9I7VA3k+6K3YRrebtq/VuuEeJQjd/ZIMtgNJgTQMNDC8FU
YAOeCqmms2KaZJpVLGL1PsdRnExhvJUQflZaGFhPqTMSOh65Sqr1Yj5VMUMW4BN0T9r0O8hwHzf2
jrQICIhyavM5weIBcX1jXu9qop221kBQtRyMQVDd9EmS/3kA11LOaBGBEASmuvtIzpAWtwKSLbaj
hZjAnOhca/J3TwXlmDhM2mCe6+WqHblHndZkxyKcZ1uosyCNayEMmi7RdtDpjcwqnNY6Vg8h5ZYr
T6+hVnBjO8MLcZZ2vjxAln4DZkVpA5ruAheUBifJLYXzSkboxNF31K4q2QZNojxDqBW/o+oO/R9G
2X/hKRH/PBMWDJ6ZV9NVZHZt/zITBiLZTET3TP5nm76QO3ZYKh/rnNGJtYAGtli03cz6syFRmPh4
8qme6GxxS34eHmVi/PazOQg8c6g7w7cJjbJWi8lwMpeHXiCOCcVB11DIfGqbrYbI6zKn0nRfCX2i
WlAVNschelRjOgr//h1qP9tm5NTb1HXHMkxbwz0BSedn6VS3OBYVP9HQn5Vv0w6H3rKpEDXBRGL6
GOQ8xVBkD6W7dfSWCiKUcGeqh6hhaJtO2R1exftOz/dEyMNpA6D171+iKZ07Pw/mYU/Q1wX1Y8mc
ePhAP6q7ipEZ1GJBev8cj8Q1KWJIy9SVeEu9FAbhQky+qcu34bBUAR4JqlB4J9t0EO7TZy1QsXjQ
l4+OODidPwGlqVZwZRP1e8X86sp5UOlK7VOnvsnCb5TqfAJK82qp1tHE9seZhyEJrAQg3B1klBlc
iAM3YDflKJ9tc3kzZsM+FVMYe1qWmiebzNEYdQx+vep6Td4/p2ikLFPOILHHkbGq3smcWOINAXOa
6KQtlaBOZ4WalcsM5CFLT5/X8f/rV36jX9FMhJP/WsAStB+k4SmXN3qbZdIMHz/qVz6/9+8CFvUP
W96DjmrArpFTvn8oWCztDx4ilCMOUEEeD5u/+pt5STP+wOukmnhvdB3FtPhBwWL8IRAVqC4rC1ZP
pG//kYLlZzmoCTxK+qDQwzguYnTTtX9+TFyia5UhxyKjJ/Pm1UYjjkgvzzbj/FrB2XVVaDHj8hvt
pXz5Pz2c8rficLdNw4LcYhm/rJBZnRaaojilZ7nPw/JIuqJW0mDOJHLmNaY1M9BFZdBaPtYMGpjQ
V8q3CyaancoYuvFDqJoACjeJ8dEVjxoVWHLvUjPKLLZNQ6JK94DTEELGYzOjumw/nPiLpSW/WWKM
X5eYz3ehSe8g70ZTNfHztWuFusSTy9CpRGBQ1oTmKX7saIGinrOFV6mpEKYjcnlryHeOb65PtMm2
M7oCUCE9LZ6GuUntfrHDfk9+YKAAnhgxqOpG7cfFES5WUDWQsr/q6ZuZJL5AMdcgoQZfAWSQZiMo
0BghnZm/LTT94/Au+0r3jU7Zc+VAIC4MXwzTb3Y3uW7+uK5+vmnHsrkFhTA19Zd1NemQ8RUNqZQD
s5gkIRCGjPIoWvzC/j4lsCpCe0tqVvDD0/UXe6ou78Nffi1XWHWgjZqqsJxf7hgyn5IwGUTpmYu7
IZ14MQmuc/dGWB3cufU5aATKcCwKe983aYAh7+A2mo/SdNu5iocnaeu45MU8lAPl7Zlgm23BCdi6
0nH45lDvV3Srdfn/cJ/zqnm6Pxl16q/7ZDuNy2ppkB2VLIg6CBkaqfL5YWZ2MFvfO9dlTuyNdnzb
zccC2JVF/KaSPAswHxXdXPVtLENyRe4J2U6MfTssFF6PfUT148c0PTgObisO5YrSSL2+17UPtnhI
VqA8NX6mNvzNHS+hev/8Kehs+7Yt935Lngt+EIaOfTzPdq6VXpygOrbaYIF1FeHAmFBRQc0k3Zhi
K8v2vW4RoTqeyWjrlG9z+aw187bXg9ZU9yv+QSgd+39/h2h/sZJp6g+v7Zcbc6qsaVAJnyJxk9xO
Rokt3DqSISqCz8KV3nd7IX/aU8f4N5+y9ut5j0fix99sy1f2w1Xp+Ms4jPiUBZ8Bc0O6fLBfwcFH
nPkzIn8ZXBYTUx1BDqrl/eZ9y7PWPz0Z//O+PxWKP/x2JDotZjp+e1YnvkuObFPc6OW92gomeW/Z
CK8IpV+bhL7dJH4BxfrfvwBdPnr/9AIESmGXUbeA9Pnz2++7DhZ0zYUXBKJMHXo3B2lOiJ6sITyK
kgHZfIawltaFV4cFpnLdI41x09uvzH5pRdPxu9Z4Onh9np30uEZfGDwykGS62wcJJb9Ok/jfv2rt
L7YgTepHHdOybF23fvnQxgGNkYJcAlJqim/DDfC27i6K2sCSHYO0X/dkNvmxvewLZ0CY9YqoDqMK
3UDWk9+8FnmFfr2CgpGYiekZ8YIhX+sPH+EwunTNlr70kkYElC/eABpy3Nitulkls6YL8vQFyD2e
Dbrp1+Ec/+7B/qvl1TVMQ3NsgR3C+eVqCLcvp2jBb0XjnzgjC2TX5OEXu4qJFq5XbD3pTRtn965Z
XcqwOCvxcW0VihUEmWG805he1U78/pvr8le3tkulwQbLxMj8XI5+uC6NAhF6EnRqC7Pz+3g6tMTi
ED5CsWdeLOKra6066QtRSzxwU9ncGqn15/kXYGr0Ud38+SH8VzkUN1VS9tKu/VcP9w+vQf/lykTj
1KEx4MroenSsDSjTXBU0hM9dVJJdNFwD1t8WyB2G7EEpx9+tan9Wi7/cHJyQ0D+zj+gOh8Gfbw4y
2hYSdkmwqWfXK0NmrUxvi2izjHwMszhZsRaMYIwqo98VS+5FGc7UFUPlLM5QdHZDIS6uneMIgeHY
3iezcTBaxgYE0uorYplbOIjeAPte4/BkuR/UQ75lg7NrkK3QMJJ/ZabtziLYs18YPqwaMHzUcYya
ncXwXJZ94gT2zno3k/lJtOeh1pS90hT7IWK8zTEPslPhqXbjD2O2J5N9j4WQ0AM4HY1zKAdt2zri
aKzxDR2RA3hNWnx6IH9XM7Zey9SxiRgGVuF5HgoALuGewX6Q1Kw4RuiT+uYTVbhhjBssmk6CNxmE
IDgt5z5cQ3+ZmF+EGl1qZa/1OLtzQlg0g+5yvxs7YhM5cxlawGziDpC1V0O+6m39ROA7QsHMW5SP
kdQCvuOoacU+bVTAbAfNiYIKR6ttkmPOtYrjs9Y/q9m32sr3xZTekqmzNfjxymodABsHKvTtzCmA
axfbcOJsqL/OvdjmC7FhK5+L/qphbYRcj5IXEzj2BuK6ufgMqkluLLdd9LzMlzZ+XVFuFRl5R0ux
t/XHgR43BDwvTF8bjUmesZJISGJe3jNgYkoF0JWESFI9wUYL+jixNAu1fjqjvVILzHiR58QTTbjx
YJkpqhDDw9mzWZbiSzhdGLsoNSBBtDhu+rxMBy1qrrLK8Pqp3Lqs0WGJ3bBuEAfrAeGXtNkHav0C
3QavhbV9IC1MXtXR4QOA5FTIfiUoR9BJyVgQLFxC2yAXsviWpfU+OdhP9QxmTK8umTC/TFX3oOlS
yEhKZzafLnVlnkOyyAeCErEC0hBCTMBJhJBir1q4dtYL6TVgOq0dFfdWvJt3Q24TMv2Cn5g3fRdC
IDcIcA5Fsy3VdlsCd83TeWdqEbLo8VgMWhAhzB45CurO5DvOlQZZNly4vbWTPdr7CsSbjVywwEBH
mhpgU3KBb9zsxrIeHB0DdX3vRvS+u4KRCFthgpw5o1c8ktIJ/k07VRBTZJptJT43Q5u+a7XclGRh
TTU2I+2B0ObtzK3ScsaOGzRqdnFw9HgfIdUuME+BlNeRVNvWXTu9mLbOyFm269yNtA1nLTVDHiL7
IRWODvlMrLShTzDtcINySoQsLA20gUQbpDbQRIicIyxuu3xpyPxad4g3NzEAQMkYa03dV+I3yOTb
eakQP8ph+iNwgwDL3zHH17NW6GbHt1bkSMvmzRZym2+0zranwdLiJitjk6ylN+pf0ABkk9scwxtg
7MuNSSwXn2TEzRLmR+KfNlKmLJgwNXw+eleCP8NYVhBYt1a+murc5sT7zFx5smOxHROSFkiyhLYK
CiZjw0Bx0yiHLvvWNoi5+YZcR8XlfKvR+Yn1G8flhasaOrRuiaYhJTpHMStNZGuxbUZEJjpxIxr+
8paYlhhbQ3St9sbntQ53/Zj5eop+qecsUFfeEL7LTL6c8yUk1h3giL3LVGLkhc3WdCxizYsivs6q
3Uwf3eyqoEEz4Y5wjB3m0aPtJRbXb5ZZiBscoWCQZgwdmqdG61Ys31XwjP2QbUM990ZWNHIn0Khk
e5MGsNodkVnuohVsOfRfp6k8W1W5wVRvMQcvZv3oCFrq13YLUJ7xPlEvnEOXBK9rPZ4cZpM9Qi0z
czdtN/oZsnmDKVHpXOLKPpQumFdyTJXkahxUGKYPXYSoqr1LyKcJ76FFI1IDX2Iam9whlHxW8akK
NNqDnyPxY572uDIGmsRX1/Si1sVN6uxLcsZINm7HQGmTG4C8gTmbO8wwMLGLXYW8lAji3cBT47TV
haG/X84TP6s+oItoIndbLNp+XvUAO+LBgFxUZ17jJH7Z0Wvnglp1y4A1oQ4ZTrqMGG5q31gTVGQF
QxkWqyYnvlQBp6Duc+IXapURew0zgHcSj56MTRcIzJr5MQqfAyvbTzXv3m8Q3nbNAgHzcYnirSWK
Qz+R1IEcaABC5xZoo/QHlbS3RKrlUIQamV8mZGsznW9c4khzMwAhEVCaEMB3K+qIDSnc5thfwYaU
ivZcdI1fZgMZWuE+KpW9XuXYq9tdEjloafSjHoZ7bfUM0CnpqAe1fobbeOoUNmjs3FOq3tdMYkg9
3VrrTMiAtdHXG4lTE3koud2ek2unWA0PZLiZrc2wUcVhKU6KKdODxbFtjUsntekwFuTKhXru0C1q
ILdhmk/HfBSeoTx3OQIqNjS5K3eKcdJKdK5cdMwUJwdxTFlpp5E2S0mK59Aah1bL9k1iHCdcnYrG
iwLZGaviCJFvJxLM9RF5oCO7jc4L52ShcSKQfxY1qNzYMVReuVwjK0d4CEbQ/DL6Xjn/UOVSW35+
+xAhLRDnjl+VAqiWG1Gp6idrUHEDFZ7ccCrIAiqrRJ6rW4eRCdZdx5enJQ5RSPQ8+LsO2M/muWAq
Nsldql7vR0fZGybbk67s5elmGqOgUc69Iy5lrp2b175W9guRPUPFCi/a3dxDUgCAzFSAqb8aOIuC
dlj3rJEtEF6J415o0ARVbRIqqgap6V4D6rgeRvt66JVrSZqNkle1luAyqkY0QRNQGsIfdeCj8B4q
0u2dmotuZLdLSnU90V3O4ltrEif5daIJb5rU02S4D0TynRP3YDbArRds3C38WR3YNRDddhEXu2Vn
busjxrN0UHxzCWk5z68ZKhsNp2oRxYdRDa/n+VtUG7dNaftIep2O+yQWJ5FqZ8ygRC3LHGAWI7Z8
zSHTYTBOYb4896N90IFclt09MdI+QUxRVj0ZOXIQxaQfXtzCcNpaJjJtrds5mJss7ltArafQrf1q
Mq9giDxUTvUQmVBjetJNQ+dhtPM9p8pAb4yjvCUEepnYbX2c/3uZ3JfyuC4QKoVpn+mobinszqMx
3ket9kwTgwQcxV42bdlyLGQ8T3eCPNW9GoYPTZXt5cGPjgXyhEFcuPES3BpEKrqfG7BFhyvSOLZ0
XPPmWU9ZC1Km+vn4gcbF1dLh2BjrDhVIDGMg2U960eJjzccd/bNLP6XKfgba5OUmQtjoJbTQudDj
OjmMMDFeX2B23Dnkr1THRA2/i5ozqKI+Uw0ektrykeIjEw2vUZF9UH+fBkt9Z+SP834OUtqIWTtf
dcn8qlndXZfN9zknM8ZZhKvOxotSZXBPrtNV9ZNFfS+V9XWK2zvDUF5cm3ua5UCXnbJiOpNYcd+X
RF8IzuVsGVJsyLxwnaJttxhnOoHvIsQzblnOU4/0ld3uXNuCVMz5deGXI80cXxtVuw+5lrMtfU/f
UxHd2F14ZRCK6qyveqo+55p1NSb1ndo0j1HOg1eLMzkiRzv9mhqkhYSk9arULrZ+pOxG4QTSp2O4
bGCzE0V2S7w1/nc+SRsGarveWy2U86nMvizqF6OG78N6A2IRgnuXG4TtUW7wfMYTypjxvucx5Lp6
sD4I+aL6aNXAMrNbDGI+Mjs2dyopbqheF8e+sI9qpAVNm7zmHLjch5RPR3O0s1klh5rb1A0XlAUt
m3+0Ps+qcVocer4W97EQJ5AhMG3FtlPVS6NMuyoEUMNaLd9clUpYFGFjIyRelJcjTyyJ0xtwLYFB
CwR2psd43Kehg5vIs5jETsjt5mIGHYF+51Vvjh0UPhsNtas8WyGdlizQmlcDO0ZuRR4qmlOY5jsc
n8Wt1Rdf5lY9KPNuTcq91tGkCzmZLTgPe6+DNxzFhAd8HyMSf8ChuHi7wsinT8UlYqtZWB8JszKT
26nO9nIJCRdyBLuyY8vm8V+Y9MbeCC9oQADWFK/rbB3kAqhUw07+JiitG+K393KRitf3auhJCUhh
cpH4EwX9y2Cz2QlxNJlWi1Ac5dJdEIAU88jE+skpQFMzDJaI6jGjr0ZZISsouQnJTtJS4lGSRRr/
q7OywHIlNC33CmJr5T7aKvplhesxwIOS2yGqQ9atbidYgdym3emrcZFAXgjtm34K8VJEB/IEiF9U
tzpxT3RSA5hoiViDmkCHuXIPNmf8TqHKYnt2xa1Q7SuyYa4EqiroTlgLAMv33S6zyiCue7IYWK/q
Yk+8T1DaxAeqxpXodO84NvpxGmqcchyNQQdF9PwdkmvYWzfApAgyvJqq77JwlTtohP2sLfpdVWrn
kZrKafmgTX+y+ZJvbqlODVY9WeKvFVUnZR5SBC+f1QDY7oOetHftjNayQskPtnstb/OFqU5V9HvF
uZOhGyuyQgPeWDnyf9D+H3R7bIBpVmgfaiy0WXi2yKpDsxbXj/IlmdxQdsvGzA5iaNmXIrU2RULX
l71h1kF3CP6XMn6oWfGRfwMw85C+oHRnA6JKhvG6y4wgapKg6WgQaqGfYASUH61sSOABQfyEKL+l
gsz/rDBN7iZZ0pMPB9yftY58MYIXPv9NhJwL5skBQtRuwtJi2eKiZACPYTGXRothShwjAg0nOgRy
OBOxkWgUCVXU7eRV1jLttJRUsEO/W4qTgTbBWPQjIrvrLBfnWmfrtiAOI0Poy0f6KwcUjae20bGC
ccoxxQXunpeTldK7Ohoy6zB95Q7jiORHOoNiS1xA9tIH5aTAs4J9/WRnzkEsfEqyp8MPskLtxHZI
pKzH426nys2S5bepubzKu0gjYzq2QScAKZOvyFZCf2aGnTSevsab/nsNp6pUB2+C+kcfJiYzimoy
XEnoROKQZdc9lB95CRPKO/k0pXxSGHUo1DGPle0upnGkKKq80TY9TR+5najSnCPlGCZPQ4PRilOr
7UYU+/RzecA1LM5tSFOIJy+KxXHpCzpA+ufP+DzJ0vcYqfEA9NRrcTZiNZAPYlvhAiP7QQKLsci8
yj/j8cB1aBxtdELCvkmRQXZECedE0LkFjh6yNOVvkq9QXocuakHAgT+RHRdaSCsAwp53Y1j1U2ly
b8mWnEJUnuxaRbvPzuR/NBX/34UxPVQF//lv+ZP/J6Hpv3/66l/+oJ++qfs/nz+ErqX31r/99IVf
At9bboePdrn76Ia8/zvSQP7L/+1f/tfH50/53VjcoXP8r8fiN2Sr/DQJl//875Nw5w/LtulvWn/m
K+k0Mv/GcnC0PwS8EVN1IS8JA/rtPybhChhPDf0GFiYorWCLZNP+HzgHRYMPQWwMk3Bhu5ZgLvmf
TMONn9vgFuMAJDv0TExQgAaN51+avU6sh8o4MGFuJlWqQrmbp6h+Vnor3aHqee5W5uGtkuQ7raEx
JSRzPuMRb2tFbBoEWFZqzEFGCjdwEeaK70pEhHDZDneqIo722mPyedfb4ittqiCLhntSjL+PcRIA
SfZDHLNRBSlR0JiJR8KDtIF0DwFxepOGtleQY1aRXIzsHOW/bZ16/alYeAzAT+E+VQLNfTE7QppI
rks3v5lR/DKAtRi5CpUsLZQCOLs0pgQ/t6FLV4vguyWz78503tw5QJp2SszxNIrukCJw26Zoz0/w
0I2VoXvL+bVK+o+ohMYVhWC73ImhtzZdRgxRnjGZZ9KJ3ltDtY9Tc4yA0iPMdAavqjXAPSkbut7S
jSp/O2z5eagg3wj3CemXUvLgIkD45TOGNJLgOatVPyq13NPgbxGNiC4yWW4dCzfjWICVEVkaHbsH
dbGLXZaOoJ4d7TetfQAmv74U2sOaAUEECQT3GwfIn69pIroKuXdBC8YtjsWdpZoTLlDhW1n8EONb
2McGTTRI7pA6QroMK/SyTRYKxO+We2WZzgomFD1ZGInzPKGDA7KOPSeJU0KQW/fZzsntAfQwGLm4
G4Npou3UcvLwe4NDzGxe7LL96s4xDXPgT15cuu1TSt+pcfEFLSrFQ+MGQDpQLGSYQhguekZTD4eQ
T9kswCEYkCoOZsWqnoOJWitZVmRvWIwJZC+exlU9sveGL5cSbdQb+JStGuJ/0PqofpiHNSUkJ5bG
Tu3Rzdv3pm4dpO1dCiWPKlXLOFLG4bB3SCc/RzYPBW2z3usPaxPR++MuhRllYDYFBBRkFvVO4eiP
IElib1AbAIe0OIBmrZyLU9Cly7ru7JXQKeqKN/AO+aUz73tNnR7Ka0Bs+anACzbXdnK2HIBPFWPt
bbN+ac2+3AuMclEhaRQuB/s6nl+aZNjuIkQltx2B64M1WoHTzozm8BqQ+I7wi2zLraKNIwbw7AEc
PplUoSDZ2e0q2TF5cfVmy+CrPBUG4vuCqIhKnexgEeY3q2/uIjE5u7Lmk/iE8Ck9W+Q4oQTv6/lS
YyfCiasiO1HR2mK9CWY7O5DTQKRTjvUVWuziNwuq3EXy6yLtrcU/jEdtCs+2kY2+M1ByEbNzEg0g
FlSS6y6rmzko6+zUc2JW0+hBzenVwoDYMQLz5m6sn5RE6/0VXSXiRNqXEWYDhcxi3x7uWeAgVqAV
xG07QumtOVzJgOw0qk8R981kLtuBABD8XMZ1bFRuEONf3Nhq0247s4xv1mgcYWJe1UO3euwHOxuH
wbWydvdYQR+cIrxqmq57TggfV6CLEeEV1buBEzFRzpzVDV27LEJ1D9N7v4RfYyha0MZof5L/Rh05
WnddgTmzqoseN3b/HXw83DEnPOeKIIeda0GnJIOxo5czxq9Cw27Qv8Ypb3g8hy0UUQWBILaEvLND
r9HnCRsYMJ60BUGb0qFUywUPPA9MG4LQQ5gJTSK8FkWR30SUR5DtiD2dqy6/thbdUwbS8da2bDiR
Ji+9PUV711l3azY7vljDmk5HP2xN3bgkI12XOhFvjhUtV/W3qndVTwwKziRT+TbGuGZWN8MpghW5
1F8wF57iiXCFrs5iX+2EifeFBPuyEy+Olj8QQE7VrKf1Zqndr66Snma6O5WJIqZmnOuj/YQAr04E
1w8pYUbpi0i7IlDz+La1+FPX4A0VqkHvO3E+3JDEn6pg8IB75qYjimOkbGjNdnnI8iXixhLMSAbz
Vle532Ticpfis6RkJPx6OUNpLpAyLXgFLRFkrv09xaLTLMO5SHOIMb3J6lYOAX5YRI+d/Shmysfe
5jFo+KmbpCOeqDLRXEXIxkMTrEKi6ME8r+1j1MlHdemKQ6E/MBS8NVZxIXqWEOwaX4aeksoxLy+z
JQFAxjJQ5jHkZRaiZymT7a54A7Dp55nb+Xj9n3XhIMhso8eBCEFAIuFzI5xrO08DHFJvYTaTQeNi
uA/bD46sRCgq5le6FVxGykIlG+7DUdfg9zYxZRHiam0QUq2+AiSz610sovU25f7mVixenHQqjuRH
9xRg2jmpsQtP5FUFeI9UyhIs5eOw1/CNnkt1erZB7Hu1hT8hNb4NIIierLCqbqCL3Fkx4KaZWdgu
VZkK4ECwjwPAhG1qEN6Mj5ZoOEfZcG72TOwDHl7NcSqVY65a5FVn/WlNbXn3pyplX6W9Oa5yaJXI
V/Iw34ezha+vZltPu/sidbIXSCeosW+XYnTfDZvg10FZ6CWs1LRTSsMvckISCGnxo7p3luo6ih1n
mzTYjXX3upzfzVr96mRkGFWqe5snlu8o7lW0iNNq3rqNeR0zkwsmxV13Yd4+4ZSUWvzlFcJVuF0l
Xi6izd4pYwgaYYqPA2k0GFEhJ1r60aqsJ/DheVDPivTb6dFOr8W9aFHmq0xbG72bn1eh0ReF8rxz
r5y8iIKxKt6URq1ZrJgacG+hjhxsOVNx3rt4ku8rZv7U6V/o/F+NTjmdxGLkN5nWqweM6lsMPNum
SHexm+khKnjT5mcuNGBGLP5WPV07MSSajM4kGdH1nWYo2Z2Q/zXkV7Ho6c5aiDPLtvrbH0/9onIk
rPPD5zeqOLUwJPICQYzSGUOK/PlvQZtHZ9Kqn5ZO9RrDfurnLr9yFzd5bGFTppk6vXDQbiGWMSqo
enZsew4Fcxqms9zgTbAuwDqixcHmnMye6xJhr87AnGk7k0H5SG9P305dNx2a2X4KLe0aQx8GnZj2
cJ2uzGGTxxCHdDDHVuYvCn71vn8OddaDbE6/NINMq2Iapk/tq25nD5VdaZ7IUJ7SkbxjfO7FTMMx
HrR3+lAtyMS/1WH77DR2uIXBxPkiuk+7HsAFGri6bI+rtPO6lkp1yFxsnFAVDU6Vn2YSapSE6MvU
aW76MgN6tdr2Ma/6+1WM18RU44Iy048RcI6ndUQSL+jXM8Y1KbF6paV+ZS/dzLbzfbRboBrjE3dT
6lckTuPysZsdI6UIiY74rnIkAERT+4xNKrp9NKKQLG5zzd5HjDg2U5vTg2hfx6FKqAPmr+7YFTex
3X6PZgZfYYFNamh2KKEmsAQ7A2vt3m2B4Ip2Gm71ybnNsqj1lhZ9qaGo122Jh1u4CdD3lTepFx33
XV6fMz0b7kYnf6QBvkJn6L6bnQlt8yss24bIwrTY1pVyX+Dq5329j6PNBpgrxqXJsq+JFVtbd8k/
VkuGTs9ZuKlVMkG0lNzDDlubN6fkI9tqeyMSi8CrrmiAJlxZlXI3xfVXNx4nL51zgu70/NsAIudK
n+pnO+vTC66jQz5ZSWDl1bdUwqYFDUiI7XyLnRQcDZzmQNKIoGfIGReX367O7Wurrd1dPmv3ca/p
vjP1t70+96eBhFJ5g64+kFVW2NQ5MqpaKpo5a31dxEW7Iy8c5txcSKUB4GY9HLyUsTplCFmbaeLa
l0ks3a618q8drv8kN29Gy+A5/5TZEFlAV5CB2hrZHJikVswZ1DdGEBONTTh2CPFDOpfHaTX9TtfK
O70naDLMAxZcxdOsuryqookJWycujkVytFKXz6sOP7wa7IsyG9Cy3fC+Q4TBEWdnGmUIX5wMP1MH
ikzYtoyDgSUmdIzpKfyMrZO1XmLaNY7HIZKEgAZvlxluLRfHawJMJG1Sotytys8B9x1sMz5znfM7
nOew5zSMBHNxRJRRXGczLj6o/07QOZUZWFH4AqZZP9LE1o84Vc5tjwBbWYCDTAy6HbquCOXCLXaa
uyWxdjHKFQO4y43dSKJcgseDY6GPqao8uqn2rrkGDd5qvObYee3YfXLXNnF7pbvRVdwB3q575VDB
hw1Uggtp9/dXc8bIj7gMCpzR+arBb+alP4H8i3x91cA75OUdaeAb7C7lPu2nx2qWg19Bk7DRliQA
xMbwYjg4JQzFtQyfaDdgvLfpZquZcqrh/fxfos6ruVKd26K/iCqy4HXn6LSdXyi77SYIRAbBr7+D
Prfqe+ly+/Rx2FtIS2vNOeamLAwDwRLJ5TTlF3uwskjf0CyfrCO5Y4lAC1yaxHmI5sENzkwMgJx2
Yt6jmlv3LwibMXJUdvsoKOxxKDH/TvsLQU0tu7D6DKZQbvoS0rWh9o6AWZi0FbZhsoZElaPE1ALb
eZC+V0koniJ/OkwqfxyHGfhIyDC141VN2vFPRklAgc5lzzk23FM3iBi7NTQknNzJKZ47psy282C0
3WeO4U5brBGxQD0cdr7sLhA2hTvse9iBjN/5OsJGKu4AbBFNTe/g3mz10R+SbJ1p57cdjM82K872
nN+1A1F2U0GxZpdBvc3G6G/kPLIoYeQUTnUyeMB2tYb9wDRj7tr0mPG1yK6OX/XSlqCOubam9xVF
+T3M7wP2TviRsvy12lsePcP/4ATFrG0F2Xb2vaMJOxMlqPUVcuNmo657BFHTyjNGOqHGtO+d6jXF
wORV9tHlR0tNBsnOXIEQyLpXMOXxfcDjpcpj4NlvtJi2HqHFq8Fmx3dTiFkxHfQJvLxDt9OAudKj
Pp1nhvl41e/yYvggQGxezWz0O9hQAHzEYzJ6t7D1v1Qb31u1uDlSXn07f/Y8dR954Z2gPZslNUHK
9pNnYL21rY9cxhWQGv+uCeTbFNjHVju3zoPj0ZMp3WcphU42HcElcTl1EdwY6pme1j+09d4oXKJJ
4KZMFr8dlvorl3YnhVmUZv09gOPnqI0f8W/sogABWphy00fnP+Wkj0XVgWDZr8irbynaipUJSCsm
KBOBefdY8GtsHKpSZ3nAOnnscrhMgb8nw+OPndL+QP9hGr+m9NCMZ9mjhjoGkIAUQU23OprNFS7E
p2J+IOFi1cGK0G3/YARhdszwLBZpdwGRcczgSnEvRcBaU0oSj3mY9xn7sZOJbguy96t3vWMcTrtK
lQFJgfwOhnI4Vb3+YFZaYNwON5G41HVp4wg2rjTtgzg5FTVJhiWCtZVDiN62zlFqUJ1tvNhVq8Yq
PyO/WqyUFIo4sa3OQcQIG3FtB0OxmucPKcv7LK3QNoCWa4mlm+uK3yJ79Fh0JiQfM/ojO1evQRVS
tSKeQxuF2iMnvzqTQMxsTRCV5ZEanKIZyByfewxI6wlHR1Kqo9PxIOYGDuW62rVd+gey9GXUs1i1
aXUHtHwPiSHaVb2/y2XNtd7YExKzHxFIrEb4kn6V7c0ClOnguevSsfDA2wSShEygvWQiYjtut7bX
Eu/M1bGR8b7p9Z9xrt8jKjfR1YxF6FxA13NreuNHVauvsRwxB5O8uHXctY3/gMI2/IGPyVAAL0HQ
N/NmrFCm9cG0T+iH8noENFaghcrSh9xeDSQD2C9tVx9Cs/wLgP9tIPJrw0z41RTW3znTbyVpllg+
0l0yGH+CLHlMtHXpc/O7FZCbIDb0IEHoEdTlsC/m4A3882NtxYwThPmpKvFFRhJ8Zl8iQPPHnaeI
Up5obtseWS961vt4knfC0p+Dn/9GHb2c0rVf4JycosB86ATh0rP7Jy/KDnpBN619Laeto4DAuuXN
r39GLhfrcET/5JQM5R1f7kw5XeN6vrlFA7fJ+4giK7jPwoNUjnqqx34dpUj0uvIj64hj9gxAJSrO
T3ECmq20CA0pCpRCXas2cEAm72MSrcOwbB05drYhjQfdWOnrlRflS950AfkKPpltSFC4OKpKA2L2
zIIyEbTiaf2bNrW61tAJSKvLbnUsxUskmGAnvnfLWGcvVvvmY1XeNBNKHy8o2xeX782pOT0VMmhe
gN2dJGKOhxkTNvVclZxyJ/womjK8ZqFMXnjzfJSQnXf691drUtWm94L08O+vrZgKlKLlMdUChnAR
zC84i9yd04JXSIhHELYzfpVkjNoT81bb7nGueoTTNF74xI3t4pTEBNo9rpQZgeKHxUYXlCHsdAJF
ztkE5g09MtNnDdxLkEg1TTYKxFkgpvRD8dKn6blJbHoKYfpOFGJ715GEVPR5+SFNK9rXk1HskCep
j0r6D0WR+E+AvvaZ1UATUpBj9fJdBbGCuAVK4yRTY34Lre94rtSHajmljY7RU9DDpRq9YPwIsvRm
d775NBtS3bk1wkrXtfpnwmXJ0YIc3wxDd0kHL3geZ+dQ6Li6QMBt1sI228Nsp0+W9m5G0FN2TO57
lMYnyxmC2wgy45ymE5Y1jnYPRUZq+O2tbrmWeCMOOqvy6MDYfXzB6cfeAsDLWWIquC8qIrC54fUU
7IDe25dhssJHNneKYDv4TiWn0b9/Sh4nLraBXGUbfFJC4OBLJ9WxJtfyM2ulRWaj+ZCAU2xmtNty
Dk0mw2N2rGtjVYS+/Wo5s39WAxTLEeP8B1KieD2DlV8lAtpH3nBtr2Ehr6jDPW69Z0mvk/0V4dg8
k3ctWli2SfVnrFnwE9nW6zksX0HjE5Naii/Xx8bGt3n2+zxZVsh1ztIBua08iarNLozLg10KlpVo
5nOXABKRM4jgyen1Nh/mUzrEtwDfGztc/deKpm0ZimGDgnPm5ytudmDqvVIDY5T4r5qNamdl7c6L
RXUPwMLUCtV/6eEQp34gGB4odaGcS0YpQYuQBGRos85+KqtqR66Cu6UV80z3t7lqc+hvVkyAADji
c962d5Mavw2mTdv2vSzJvBAdQmIV+miv+pOnKZrjGAVNGRwMiOUrKxw+h6yw1yIb0qvu+3VHoNLO
mpZIkBzZld/CV0qMX9QVYUpyiywK+iPK2ZZu2sHOCsFDG+bGZOBDCoxwthPBQqvYCZms18GbTsD6
uKhHZW6aL9Y0HYepeIbHl2AwIhEayRzBSgI0W5LTMgU2VHKDFk9t47/GaQl+aDTWPk/htrCr+z62
9NL4jPaIzj+pgz+ydh6fh2K4twvzM2nG4NhDYVuVDULYkA0UT3IMUS45QbBqectv+VI1IQvbe8Tm
7OgcEeOam8g0LUAleoFlg/9cKc0oIY5R89rEH2yyqirPrRjWfgZbLMgDG4BJ6XenmU4cgsTi6DVy
PnksT04+uucVpSbo1WEtcxgh7AP44uwwj49tRUOURjmXFe9dhEsyQ2NwUMfy6qgoI+q0ADnqNV15
MrMw27lh/2yIv2jTVOqHh3/fppTdjKSRBK5eeQdNKZ6voKcRw+nBYWcW4Sb70eru7dHhpY/kocyd
4TRXRAavulTD6klz+jrSYwAYncy5nbZ0gJkXhQ19zrg+UgnZBKFkzslY/kBWtUudHlGaxUjLWX62
1pXlqVy+539/NZgf5D4auQH8D6Az5OFdnez9cboX3XDpxoK0uSbT6yFBZEkI/IAgj2pdTwkMthLy
UMWFsnMfC5X9FONXwRo4jDVJv33T3pWZRVhe2h1M00xW2Y9UXDGAH9V3UdTwu8MTp4buv7HLe+ha
vdeoGG/DXKUrzIWMkhyooaZHHyE0i3I/9e2Hug2g0neCWe96GseNLbxqV2TGPqC5fcq6SqB8xzDv
OdOR2U636tvpLc6QmBYxPKxC9/dp+wO54MWjLRlXNGzY2twGFyd18Eso1W8RkOBszNNXFzrdNrPq
xz5IkWKr9kSHh8uDBpA+AkTh0ikqvG3EIvJsIynvG7ZYTdk6GuMlnMNzk8H57mZsqdlbFxWK2FTr
72AXJPzAB/bj/BdoEcwOhOAyRusZG9yLYeAfvMEE4jrUesUtK9w4CBFz1RJ1NAVX2dsDXAH7SEYS
Oq8F1wo0GUartqwdxNxpxcpQ2zFpefSmYt/G2fNsutllnqB/TQEcQBQ9sPGYAdSO/u2HIT5zGoUr
tqPaS4vHSsivcsqebVOd3dnGj8LrB5oguwcCE4d0QDsz2hHxCh04ga0weD7zIxBa6xw+zc7phqX9
NcDGJxnL6g0PlThG0X6q/dVdCSvyUTNnnLGsrwfgHetmqY7d1qdsloZDciCRU6kB0CQaWeEhjHem
jscgCw4S9ulmLqxiZ3eTA0y2WzMJ4K7eu7smcO0dMXO/anhKRyC/adnABkR+Hjo1xrbmJWF32YFY
C4VzgjxWFO5whqgkEZzMp5ESq4I4/wwc+tFsc438j/GnpNndCZcztccJVM4ehM+cTYRcdwcB/oYy
wmBge5Nm/UFo3VMoYx8Cav6INMXwPt3oOiRGvGlK+h/TROqbzNUbaz8sinerNqEEOyVUh7ic7pzg
zqvWalHEpGMEdDlz+z34zb95TDaRn4zbeO6TdSwr71TTVpLg8bfFgK9zlA0O40Sh3EPulfTGZ9Sw
mXeK3pBXKZLQdZ0/N3j4MiOwbx+ZIsDBlgxUXGbOObE3SpUHIdWlSUmDYv9qYahZ9capyaQq0uwF
uwQZdIpZS9TxR2MPlJvFSBp2e/FTgLSmjPY2usb9pDR72b/PdUNcnmQ762Nj31dzSEH671PN8vl/
H2HopvM1Rg8yoHXz7/NGOajT//7KocZElR7MCtyKOlWFAG/878N//xAxbU0H3R2JcoRq8t9/+e9D
lQ9nP0hJUihz3uMki4pTOVpY25eP2K6/3Da798rY3BMleE0MQx2mOdCrQXXFtQPsIzQGFZNGzw7X
JM8jxUNV1Fjsx3akTSmRRCdoADGC7FVjfEOopeZHuLUqSZIbfKSEpo8JyCh3eRU9FEEw7ZqY4oTG
5G+FMrDuO8mjhAUghloNx9/hR0lwL5goUIP0AZK1vyU1miMJgCMrbAmSoa2kLB6VwfH6+wW8cuxr
6z1H3HCxI/O3ogBcxZ2fbo3Q+rVRYOE9BiUiDGjV1JQswAdnFO1lhO7Xo8Rc6XrQuwFbRjhjYSky
IdawJulLTzVuav3SYuL1R1Jv6oJqXNI/Yf5KeFfk/Pqqj/DxiRDlbx5uUqNKX2yJ5DOqv0LhHrjq
RZuZBlMY5OOZE/3B7pOac2kmU8gU2zJvzmGCHSok0IBbdEDpgWmeZUvvxOuH1ZBS01C1MdWjdlwp
eEdAHbtuE3nJD3gIjJ/TpaRsOk+d/oO/dCkB1XeoWLYoYp7SRmj2C6T+TfUmpXXqKoevOkT4B4Ii
xDpTPMMPQ+ySgoQkZbZZEUidH5AJynRM1iUZhH1AGNWY0Chalm1l6/9fu/y//rGFeL4s//+W+rKI
/7fC5zAed75Jy2JZ0nbbsv7/Lex/fxjOEEHVJDyo9+cQEYQ1PRaBebAyEwdHlR/oc+ADm+poizlz
wwiE6IOiQTk78ezB+hUr2xjra+zg50LFeyFq8M7soq/WMI2TQNxKQBIOM8M1EZBG6JAFm5dfjjwV
NHbuAok1b6JBQRoC/IHAmH6swhuuOnAZDg3137b+IWBqXhckxKOXwKoF/3k9+TuHLAZ6g1AFzBTv
FUrqV2/2FLQ3O9jlyvpTt8pEUVf/0Ym7qm1EAsg1osMIzL0Y0+naM2hCpNc+db1b0gLoqdYWPrPR
jK+FDUBA57zc0+gCxLdMeqZVS6fAKKs1aYkPhrAE8mYMoG3aPXnDQ5990+zLd7bRu4y2DgShuQwy
hv7qNv0xZzPGclfBePxMQlUD9MOyaC5JZoUcSeoYq424m0STbOMk1yftHojjK8gLtW5joA2Awfym
A+bRTZgnr8KBK5uNKHPcBt8WL6yx5HK8GCpXqyqJmHqTu7Dq46w8or9ad0bhb+LFvcnt6Z/gg8EX
OZIYzYi9HIFPWdFrER+LPeBHoIChFiuD3JQl7TWFpDWYFjIL+pEmr0jCJZmeIFe0UP3mnB6497JX
9ubg1C4sSKE5E7F9CFMjrqfdu3Nq2MSDGmDelWo1AaJaz7M21liPvjO7FkxvUpJTbFyXsc10rAw4
sTkui0T4R42glTFcAIqRYD14jN5wNGaaEtDuYABitlnC49aMiYdtHcWsT7cYuQXYB5FiBNCTurCr
/iBuZrIbZ+/YC/Ru9j+594FFJ8dm9EgRsaNXWhv1LiGTkyFPmaEJhXTsVMlLtsmXJsHobfNOZjsn
adShIkaCyy2MluKdZOFn14tHwmnGi9FXYONLMurHyOXNLFW5y0x2cEi/h0EBYZCkMdKjg1aYTj9R
3lu/IvlwemsEdhE0x0wlf2fuBils1y0U/dcqEOo8cfeE3ofWNYrkBsl8uUl0kQBMZ3Y9u/MHs4z8
QcEdBilWnMzEIYq76s7VYhnP6WMUQ/S7kMrdwXpyK/tZJxPTKzo1nW8RgGzNDAZ5fwOPviPP27MQ
9GLzItm0VAdFlD/ZAeIh1G9IyycOiLbGN8zmaUimq3kaA9Xtfbx6yiqIScIXC7PAXhll9Jgva5VQ
85WNr4hDkYtSRobHkIeCecr9aNgXl77KEa4U7ZQpZUYUhq8BigiHJF0GuvNj28znqlSbUTXJBofF
4sjOdrHo5MaOMeB1ub0ViGZwPWjJRdfaBsUtcy04oynOAweCWIbRZTPYzi+FwdngXrUa6+SOrFiY
VylQKbdLQib5l5lDDVMIBrcot3ZtKN8D3x7R+aPYi21tArouvYPB99Jmp59miw2u1ag4XPeamAJl
1xJ5VLUgYamX/5bme5YZ8SM18FbbDpRrl8rMCnke8gSoGwz4dpsYlKw49Vh7GRIqHpGmbvq1cAnJ
s+VAiEZqLNg0c4LGP0xnL5zjdZDqj5AgJpYAtHahMUrqjpCAZib+xatISHEBoGQ5YywEpatKElsM
RpNGVv0NciutzS8TQ9skq5cw9mn/BxH5DXRSiMygrZ0AD5qT6TZ58bFqaE56qd8c2AidXZaUnA1o
nzqZ1mvtQ73M2UsCr8W4EkabaRowkkneUtToyXpK0rMZzXgXsxg0JqkZOyNitudDTiRU5j0Y0xmJ
FVZ2iM0AuZsUEpD3I60t87NrIKI/WSPUNjeRigbhb1vW5ta0kWZFzdlrca/R6gKN4NVn6dFoTpDg
TQ3G72GQBFmSy0nQqom+A7lYanKRzWluJsF4rhlN8CZyn3fT8TBL+YTwlZaM5dNZoV0xNx8uihy7
D79jvPTks5p7xkQWkrccvOtyl4iIthgDcz0Zw037qKB4B8luR4IUC0icFnXyHEbVvu3MDc9Jvq5B
yvBE2cQi+ETSj5wM9SjopI/+VyO1fbZ5TgwvoEPB7uhwrtNSuxRO3h6HMNm39WzRFYLm4lfYsCSi
GL9x8NTmvKDNrNnHOeI7hnkW1+VVUoackHSIDGpGUpvFumPe3SLEY+iRDYSUuMQ6UY9ob0uECmcr
QLcCJoHFOHnvLv+edXiaInOD5sEivGP4hAv5MNjksvrpS8fTRkINGbCSMM+t66Myy0zUEzgjl9Bx
Fzjb1BOkIM2IsATrhp2mJzG5RgA/P84d6q7GUd1haFSw52l9huN9trySmJDJHQkHImc+xRIWMfpV
PHHooRJyriO9CiSwSpiQKYO/bMuB8uzUobFPyphAa+41jIgYUOvkaQK6IueIHFqt2HBL85AO6UIu
R49fedZrYltvuuGZT8wsuGjfIklxpH8WF++9mVoXBGn3vRVHO74QrII8emlGhUQFayUGiAut93xr
9CmyCUSUvc+kemzz9SwqroS0g9aoOPioKQ5en77pqkQ6GBhXmlnneVT7PiUe3oxJ0xi48W7MSW3M
JfiVoSJ6564IVwzgt9i3xscO7wM8MLRU5nzsw3+yH9gWUmwyjwPEyLeZU7zoisBaK/8mMoeaqwbm
WsRvvd2zGQh8vL3rsjf5+Q/FTPYE2x7+BRyETRNEBBQFxmtrwTlQIrRAWWEldqY3KYxzI9t1FHHQ
Velzk8lxVQbFkZSO5xFSSqPYJF4Gl+BzEmBIpTRwQyqzvkZ8L58jtFUuxyoPnNQL4J1SKQndl8KK
4QQtwXhxsct7ryOcNaeTArCfjqq6OaJ7L/1nONHfhQTd3TjGJq5RktIT6mhXnZJ2Y9e0XxILIul6
dvNX7BHD2bGj4yRqhA4jnIV60iSAoSDKAU9zAiDX9dqDDaXnqNoUvZu3hKbXGGEJPkU76/yYLmz/
sdb35WjbZLGMQLGMhI5K2f1ID2L6HFRnJweg35BjXM0UZDXN8InJ0Tqr7YdiGM11CrsYQnF3lfhe
XYIJYnwuBhuB3XjZDpEpjxo8CMhASqP0yi8poWsbdkRu0Ya4cYPFSR0+VkUQ39WaSaTJWMosfiOl
oxPKweUkRBnRSvwu0ghtGtWQgkRWC1yh3ampI967lIuoevbtMtsS9pTwh3Fv0HamHx5DVnUB9ifz
Y5R3TMWNx6EXqBxHWnAkj/pSb1RQ7a2GqLU8dSXYAqS6SYEyGniS0Iv6FSL9CPfUGnHs53OyC0Lk
yVZpbyV7+GruLMzxsX2cjfKmdfqSmwz/O/U4ZP0t7sUrXxHMTk3rgQi4NTQ1riVxURy15uraZ/Nz
Uxi3NFiGDLsyytW+6cDSOkszZqSTjfhx2zWQltoKJ3rdNeupzh+NMSBayn13RXTSWfg3jOVnl0CR
9xFV+PqTZI17r+Kgogn83PXxj5Q+LRREM2Y8vtfktmzL3qQBkl9qo7hUDir+iZ006JhAIonZNTK7
ozgsd2geaPgLwgP0FU/sQU/nOcc1YfrcbChPD9VAeHPm/jWb5U3KveFQk+GxrtCw7JK6oli0WbUR
liraLRj53Bpe9AQevglHjo6x/rYS/e3X4V6aU38SZvKhkefxpPtrbaA3aOiTrgwkJVu+3MEX+bPy
J+sOcdyZGeOwtxJ21TRioNNuq446Jw4dIPDZsn83GyMab0nbbGcUim701WmEkFzU7K3fJs9D2hvn
sIyJNAhRoREydDXs9otG9JqZ019MotaxDejzPDPV23G4/wmicRM0/TM3Oc0pSfiHo082t80dQVaf
aF35BVPgC1nVFDv2fMgXyQ8zrbtR2u3OHOiEVofYib76EqjANCTx2m9rjq+pRJUd8LI1b9z3gS9X
nNozZSgup1M+BejWayYW2aERzcGxwx3fqoThg+5hiLpT7VnV2vMr2nD1ATrYJ6vFPKqqFjzWiDoi
yEmztAGWyE8jnR6SICerL6GvZtPD09ZGTMPLGLuI3Zjvz3P06oPfkVG0MntxV481yliZP5sVs42G
0EGcCrD5s0WzTE+1pQPrLLB+DbVDEpNZlQUjjvrfdCT7TBgBr1ss0lS6e51ShHWCnwfB2W80X5xO
f5QmkzM80cc4MPEErHwRXsel8KCm5Dj+S0BYviZcI0YI4UDFtg5mwNVgdvITgrdj5xIsLJeYiaZ6
msIOKmRyXP5jOpAEabykGrhiHxU3MxF/ncl4lHVSb2hiK3J96nkj3WWI3K/duiWbSXMwkkmwcjkc
Q3LkgDv0q8gEIrzkptnDr0nu60om9cNUl9yz3YeMMNQe/Axve4Y4PJ92MQSRdeda104x3RR1/CTd
dy+mZRrpG9nqf1TdB6s0oQM9TvGLQh0VavmuqiUhJZH7Qs/ryW4AmczD71zN70Wnk23dxgFRHCZK
R1qXcc3cGUwWsZXnaUFC2UPxGej2JBKYLG1UHQtcUAicaiqdGYVDJV4DZ5hX7OG/qY7ussn4Xras
uWhOqAn3RYZa2kjmm4Mhpia4olm6SVNv/GadRkdtPnaMtNa5YR+i3Kd4UOFi5LkbhR/Qy5Yv/og1
Oy1/gtYkBGakkVT0MH0mQrFUvrV7fc8Dd2cPT9wCeHMby6Wt7v6Jg+qhsYIG/kBx11vAbS0qL2jq
SCcSDOlLIRzY1CgNG+P0J4N8va29/taFOFLI1FqFGQeyIPTZr0JG9yHtiZyr9Vi+WcSCHuweskDv
rRsZcqFdSktjeFCRvku4uGcJl1YmCuRQGy505jh7GtNxZ0XtHv1LF7n3zYSHuMg1WgHiWIgF+YRa
9EkfB71ktUgvqnFn+xggpqYHPc9G0RdMoq3kJNwfZRAOU7ac9tWQu/e0X7B7Nn9Cc3qXiWSN+NFt
WSduz+Sc281mTFIPmYcZUrwv1DPnfmTcmBAGsur6dNgJRcnkjMCc5Fhs+cUldxRl7IWzJKi7sPUd
LndZvW5d63FKsfpr2r6kLLCeop95iLib9ZgE4DKhaV2whcsN+467wSVN3L1Te3s0BR4BXPMtaoJi
yxx206MRS4NdL+UlySf2TF8xbY3cjQTgzhgRa3jCnkyHFhi0UAfo1resD8/E5WwzI3lWKA1bXR4R
JdDh5ucOknCfEL3DSBP4vVW+WAV9nFLkRBQjm4PAsjz79AWL8iexu2NBZFPFmZ764iZ0fYUeds+u
sl2Q7J6vofADb1oZeXe0gER5A9NpL50fHCdBBttw/c8RMntcn51BPhWMpMu5PSWehapcN0dHKTy+
sELn4oz28C6daEC3Vpnwo82gFamnMozwy+Zp2cXbvxexMRtnXZbzZa7cbRaN52qk6lVltxNSY0GK
DsFC0KrnVyWcxygbb6NCXCT1LjASvnBhcQ1N+Da+/FRh+cmLD5EAJnwJAJHMBFTCZLTC5z0FbrOZ
g/zk45DaCc+6xux0cH41ebKH1vXWs5o+0dEv87SHQnQXhH3rsUSEVAJqD+5wl/0xxLXInTskndFa
FBVgnOZUzWwyACNoSscmDfMKdoxxtd0CUVnHsboMXdKx3Faox1Yhfv4Yn73fjq/hpH547I6CqFdM
Xq9hMf1mESvWqv21yr2rmv0Pp45ZckP+GmckGOd1dDfTVXC08TH5ziIqMe/LILzPJpw1UjqX3inI
jdevjsdbXXvuUQoGcnMbkZEWhQ+Q8nGMKevkei78pfC1L/9OGXNTroP0RThTuLjwnGgkbczClTlc
7OWw8tMSrxLdwtCuboyEv1WebVPBbzLTlPFqgoNz6wXXXgK4a3wCTCjXPjp85BiQgegRQDdik55n
8eX0lIW2/WnJntBtNb6LgDAMxlqfKVIV0hwuXAXfLGW9Z/Wvaxj+NjRQAmeMqjdNTVhIdXDWE0aW
bKZ+lOH91EWrsCNzK5lI/Mo0tg03rUFgCUDDBGY9pBbyECGOQQqEbSDrXndv5Tz9mrreL5prnlG6
vTwW0kVnWEbeI+EQu6I1YA6NNtQMHphxOmNDO+axv6lDBxi93pj2yTNrbFAm1S2zmrn6i4bkxXcH
D75W4ND70Yxwu4WHZwCG6X5Q1kr2fX/jVuWXZyPkmDjRrOSzcSJ3W6+DtgAPUtdIoK7dVN0r7EPH
yYQFQBDb1fR3lUHd1bbTOfMsXBJltPEjEsfUHL42ipdVE+lCRMIhDfJ2nb7r2OJozpOjxF8aWvZD
0sU/kEqOEzLc0AkjdL7Z/TTS1ynJfcJgs2kjxTXbN6lTkm8XikSl8R/OpkRBFqhzP9JzAu626YIY
ridgH8ZSbWRRxZvvXcYA0p3kK90OhLMkYa7sAY9YFwbtdoQcbA93KqOxFo0U9DYjZ/NE4dDCceNN
nYYWUFz90tRDcxzYOZhCHPtRfboWYu5RMhvwhP1qBBp6pMkEt5cExja9/zIwrApjk1U6oVa0zP7S
UCLkPp0BWkFvfoKh0TSy3agy0rGMF4Cse3K84T13f0XGo2ypmdaOdx0q96Hwl2ZEzE+l8oBBRf6M
JumB4ANKwAiVa7ojQuwjiS8urti7fB7uFUdujrW3CuPvQfrPnWO9Ah08acVP3PXW3m/4KEBeRZHq
3GV4ssLUPpPU4K2FZrKW0uDBOVhC0QKuVtPvza103GoBVgznlJRnkzhfp79LUkS7BPcONT2OZqLd
GSjRQHVe2IJNt+Wm+BQLXh96mp9mR2be7PXv3HYOiU/MDXEtu2SuscwhB+eGrX1yERhOSOuzYJKz
9cLuZnnddgLdNg/chQdhYw30X1FnHO0OrkQyj0DOy/IswShX7XvMfZhDaRsP9pOTqUeBIxQJncso
fHpxVPHRl+7N6c1unaSv1AMlQ8P+tWCxQMC5kZ983/n5qUzNS4QYW/NCmq5zIeP63SMShbEW89n6
J/ft96WCadIOzZwe2p3rDW+LlyNaXmMX5RIKQvfDUt6rPyaflRNu5FCdK282trEujn3WXaphfEun
gjc7AH/eVN5BevFX4F0ZLLGpYPERlvouq/Q9SIwJkg3Yh4o2Ffe/veGKe7p9XMPDmsmvdYsDonsM
rp8ecJ/R+kZdjXvvSvTIZ5FM9xgXUfcPRrsfOpLmIskDm2xCFD5rp8pvTjneW0OEKoQOp/BGuqJx
hgxdHB09nsem+CyKbWcb14b5oMgYuuafTR8jW7WePDmM+wb+XDTnB44Af5v23Y9Zzq9+7z8EfvdA
tMlnMHQPouTqDZV8i0gLQa89HSKJLz+kzEOGEdeEigFq0pZx5e2lfjOzjUmfcM+gGNs07QZYdTy7
Fl56RDiMIOpveo8nxzNfab8WqwC1Cx7JHssHXqz1ZzhO9caV00cpDH8Xldk9TlAaPKH7Ri8DOiHn
JMIYc1uJwl1J+gOKRkmd3yR1Sxoh6c3BYGi+lZHRkfGWKCJMWQ/UrByX1ns0muB9yFGNoqGCMad2
ykOchuls9X8kncdy48gWRL+oIuDNlt6KpChSZoNoSd0ACt4VzNe/g3nLmenokUig6prMk7p9Nqfi
YU8I4Jw6foiWzqIC2gP2fqlnPB42ABphpD5qbKxHxFbzPiZX1gK/DeMdlFaYFCL/PhjYv5Hy0aSk
3Yt2G8ayxHNYY6pF31cl4SP2glenEcZRYzC5EGqmoTUvgOePZdUioBJYxqjFoDr4B8VNXSbPzna/
LCwriwpawyLJs5OKbBPNRMWkgz/LQI/c55Q6IXbGfT3pb0MMbiYKDlGMcTasuhSKAQ7PotrgvCj2
840jrQZsYf40zcnYWRrlaOyJl7Dwy4X19Fsc2EFvvmVIInHm1l8VHawc22rvk0KY9sa7q7UXx7Rf
LI82LWpwDEplklqUpAFj/eRkGQl79YLEbGKsuvYrKTvkmQ4vZdRm3L9ewcahHf547FjDxC+XVlud
HD37x9W7DXr9XLNGP5vlcGUK+5IoziJshl/1hH7abAQI+nGpJuZqmjPSs2WkKQCuHYcPdsf45qbx
2etbXfORgFUNEvRKXSdvojygV2QqgFxrATww8DBNaYexrHa5KT55ozmWUcaXtXGKGaWSleXDIsWO
XgwHR8Sbprbv06g/siRaxck0W1Y89A8E47VS8lQ6cbzJHP+Bwuas5fVrnyButZZzEw3j7l21LCrt
+T5C3s6E0khgqYWsmi3z2BM+gA3gQp3K3fXud+awi0W2zxlB8SKsUotEw8h8crbTiHXJAg3T0e3i
fSMi5rXNyRQxi9wEGqvjPitDsOUYx9Mwoafh6R2hRfoduxb0Z9WiNPtL66ZoI+Nqb1QDzEKM8jlQ
I3emYZZY9Oqy/x1z9Qv4DfUQwfNe4wjgLxOreZTNnjJcaKMYLiOYbD3++wLJcl0ycs99pFYpTFPA
N8Ynb+nfSVYtzsL04GY2FsMp/kumPbFbJkRrJwExU+Q/dcO3OGG3LTuhjqJleygME9NrXz2cqn92
VdQufR8XBiGjMYxXPsWgqB+6j5Is1tmsxEFFBJPxJ63CqwkkYOVIcfaSrNtlEI1tog2NVMdW+6dx
qpPw6guqrksyJ0AlDgoyQmdYOmhsd5g4PgO3PDp6+jAGbuiAMQKBctsaGUg46nMUwMO1pnMdUzUQ
TzhT3tGeZNgOuaXHKW3XGgondkKXgrMLpTr9sOwfZdIdhRivBsJgzL7fbZnvROkaawiZ74msT8zV
FpU7PSZmejR0LHJcJHhO5ZGTGnkv4Ow+1NTtbM1+GUv5C0Y7JCsSO6T/H1xSpLuKEOiyvblesUNj
sNXcEpHpDJEayKggRaoKxJb9O3z8dI6lb9/T2fDYspdB6zBdkOCD70uQXJIJzRQi/qfq9quxNOZb
uL18a+gXlSaorU0ECUFFaF/q3DsjXDV+dA5j+iBt6jeZ675EbnLRU7VxAvzAnsF7m5aHEjPASLLi
NJE2qic4XWYXsaC2rEcaFBQ9zHjM85S72UIj2XjR0/sqj1R5dNO0QCen5c2qQGm5oVrxyPlLk7Ns
49AYemG6NzsM3QPGaow+duBeu8T/lJRyC4lLf0T+PqYkGQokNYPWLYdAg0XdlKt8dK5aUnwakwLv
i7oZzlLREOUMHgpLxDzN0L/T3BOrwp3nhLSrG0+LXq1Uy7f6UKTkgpGlieNjhzppQ07rIf3lRXvN
NJ6QGu0ssWPywfxF2xvy10PbxOjT5jueAeIF32I3qXAfleERLwdlbZJ+IDbxF65XK7oHqe+Ivdjo
aUH0V9v1i64DDzipf4OPENlA6YZy7pPAZveU23upBhJdYjDuGKctU0MEXK3riHtM2uxycVcww3aZ
HdhTWm4CeziKmCcsNm10Xmo6pmOBlbOHMZtfNCwTdZ8xW+m5c9NCj9cBao6lPhofliJ6jOB7ds3z
7dYSHi914hAE+LbR4XClttcl2v6yeJR9fgjHg1uU3brAzQNTd9wJh0S/XnJvl24doKVieCQ8DOcO
4nUrjDGG5ZxgP1Fr6FeUhG+IvKJVMlt1iZZ1MaDt/L4/1zwxuTA/haldpUMmQgrSIw7Z4aW1Pyxc
0jJHkX47FtKmtHLdFVZxuzj6OWcijb+/RVX8mRrYbfoK9i/dIg4upiqBezZ6HYMiHaJBmHPaE5Zb
9AD4PLIpc4SJm4DtzWZYDl2M78qIf6Mw2dJa8pKEzrAE4LwxNSZUxoCcnjD1r8FD9oAXcRUSI3JK
Zb5Py/otQpSi/Dc/0911b+UNnyOMViuG+4tVzE7ZOM01NUU+2prqi33XKdWZ6Xk29zLZFxB78Xcu
lQ5w22QBkZEMO4ROdBj8t3yCLBjoAXiGsUTz1R9HlG3MzGjZtNqnp6b6mmfWCmoOgKV63RkJGWZx
SJ/AP2G8h9uQy+g61uW16jTtrvl9ByCjJhCmS+WXZU5Id1jfgwsHw2qaxWWWmS5EponPdsJUbso0
P9du7L16VfRGkcBpm1nRpZ7Q01iWAR21UcYj0S6JacBHj3FYxIk6ZUaxrUefzQ3PfSSj77w3OmwN
eruabFc79E/ylrrPmsjdfZJBZo86ZqjEiH+ZeXd2/bF6w+phHcMeOarfO+mXoC11Q5ThdT40+zEl
aj7quIGyevA+6YvCZd1ZxlmxjtsiucCl5Ngfmoj6r96XOAoLkZ8mN66OjkE6vO3lbyl52l+oSdTK
a3VxmOyifAS+tm+naiM7o3i22BOwXfAjjmkEq4FPMUNK5CHR+XJdT27ZoWDhnz/JRPuyDFg3hFrJ
faZlBPb23qFyyuAzS43j0Dr9G2pjccw0Zjzu0JfPEOomjLlqgaZreiG3khXvADPONIeXipysNfqI
OZrus9YcYjeq4DaWzPj8jP55HPbeeIOn4OMGJw4KGR4DesG6q0PaZhj6zdLiVdZfHBiCCzvpsLV2
qEes+KNrHAkeOuyZvCwq2wcAPjjnfFZ1t2702oxDdWDAx0CxsphFN9DIWY3UCN2WEL0+/JqO0EcV
UcsvFWYwXtvhi1pqXyMpkLweEnslZloavSnaWpH5IOBUccvqN5mQOE1RdQjy6YXRvBjtmmGB/wmU
Z1PhEaW2YR9IeA/eIX5P9gGk8uJf8iZeGtSkWnRLO25AL9QZK/Sw5A0JHqbE3yOQffrOHyWdO8UZ
SbLzv8AVn2KqsGevmSIOCiWF8tHRoKlABAPB0Bx+hlj3+BhUvCym6To1lKAjGxeUArjkgx2jyo/G
VtXB84Kr3pElITX94ll9s1FIT0fdBBeTVte8QmiWCogGvAMkU7kfbQzpSXuXAWd1yZUWMfk3cIgA
n6SKYMXJMDLVscwlzs13nGzjm68ShzzvpE+rCgsdmibE5IVRo6+zCU9dxMk/m5FQgyxoWVX9b4w/
nmxfY4HIMluFJoNbp7TXruByL8sEeqLncA0DbRmMngGDn0EXJtehbkKE4V0iV17sVytnBpXWIwUK
U6yFmkYI44T5YoBnmUJ27jrxMA7aJUNK8JKINuTOyL+dfFAHpJnDImBuw26UPscqobgOL+z92Jab
fzswjbspf+qCrjGN9XHjkCBu5s1H0FBtZIO2NkoNgZ6nocgfLPTSNwRj0Co729hWNJvIKjHHIXVJ
yfuyQKghCMY+TtSNZsBy6APeELsC0R//MnONOesRTNlFvU8klg8nRRk5NPLJsOQjqMYrXgsW3bzB
bf9m2gzrTDDg7ayVyImusZ4DKsZVSOCDoz9dUfydJgKszZljz+1Bou0yM+yzUQ/4TZMjQkPJVq6w
Fq6/0Yr2u8ZztCt194ZO3NyT/NHobyrhUEcN9ER+l4bVLYf3cE1UtefCQi/BhL8K/3WB8ePFfJKG
ajDZ9tcUm25IHb2GhEDDDKUrYZBmoB6KoEkw8piNF1r4yk8FGHwx2NOb2SICc3tCJswq2JP1vct9
2kcnRmLXxPgw6ECLBLsS1/mOt/9vzqDbZDzLNugl96u3lN0vu6qyWRXmnCwt21fEi3wDbR2gzgRT
3fjwc1ABtP9RkRIsB9IhmqiOXoKosldTR6wBVWPWyEeiPJw6MNL2YOmNwS5emK1ZCXRLDpubKKjg
vKj5TIW+s+rmN7fk3UbuPYt2GTqU8hvyzol06sD87V1iKvJO8xHT2bcgJAOAiRlXe/qpsGgvm4Lz
DxRJVMJMm5WWjoCmYybKxQT/j/zIA8hxbRN1OLQCFNwW0T2cDLRFqvZ/OswfMFR1EiPdX9O3l0UT
tAuN5bXVobSTN4/7YWHyTnup28w6S1qwVLAOk+FWGsHX9FC6/acxq2OJCGIRpaiKBADQIUI1mO8j
FQJhjWc8dNv78NRQzVaVvURSky9zo3xajvXMOgPzfviXcdfT0YY7k1QccJN+0hXOHDTGHO0V4Rgm
RnTmnCnD9EVTaywj/40wmIs4wNrCWquEaMeaLP9tma/YtgQ1XA3rJs7Br7d38A7UjSYjFGkMFwdr
HCRW9KQS7dm8rS2IEKe61myB9BYpEczsT/II6q0ng7fA9w9DH3yMnnnrDf3NnnqAr4CUjY4HUDbv
em3j9pXVLztZ2scmLxfluh/JyWEfEe9qg35JhOzhyh9V8HipcT3V0bIZcGF67XxX+dUSp9lfZH6c
CNZ0lyPK3gQeuwkxBj2QwMQGDqcgSGCqs49oCFmy2NOPpToH/TuQQsf94351kjO0K+wzOvsfL3rJ
HPaTfD/9gueh+lBQdFflyOGkVbtM+FgkfcYMaqCUVgWKPhav7tS89H1yzpt2zRYL41GF9m7qcOSy
wmL0HKy0/jxUs6PWg001JBgQQK1rKO340zVxvZt6yr8adca//09Yw2coiKQoDvynQ+RXW8OuIWnZ
mrGU/XCLY7TTY/jlO/SOcg2kj/8HDCnwGMnd0kt3p4/RB3fYmWJnJ2XeY8FFQVrT8Rjmnz4EbKRJ
3F1eiXLEz9HHSkhapYlIUAbILhk7L+porPfw2E7sFk84uNegPVb4Egm6iBEJVHH6gRhCX/EDu1yc
ew9VleDn0gLztWBMuUSotGNY+5fhPCmcI+9cEu8S8y4AMzLulnhZs/ZsJYLtES7+ZkJAPxJinxfv
SQcWV+T9xorcm9my+IOhwfihTncDe7xtb7f3/D+jUoIHobHhflP7jEkM23pg+Wj7/gNayntT1vUB
/ys3J9LwUNGcK4uxEAXiupfFI4mGVzllb2xXliZhGXTZLSv+j3ykuGoNLlMvqNGPm38hquGFK2BD
6FDSJhEBDRA9ggTc6PU+9sA/qGzraeyEm2gO7nJwcUAIgHuj7ZFp7ylGULJck4kWxZPFpeJ9TKAo
sTF86ZxBLYc/pLs/VdzgVoDo91KPzdFW7nTBMPYMpvyP5tbficEBH+il2HP1i1W/qWv/EmTjqeVO
xM41vPDp7py2u8d6dER7jPWOntm0jGeT4tZIf/x6Y+MpA3WLNFfnU5GwgV29vBRR7qzSLA9W/YS9
fahd2tmGD6ZpGNs3+yFIv1zEykHf7MKERZPT7ONxSBG9RI8pdm6UNLOHFKbQhy/LANLmQPABwKUh
IEOh0+ODVMBUp2ZfM36xPHyrU0mDi9KjRZSxzcCbxXZPv9AcKt0LV06IBrNitdnBxrfLb3qxaxlh
upstL2st7smerBeySNUXKCUGyh1FijNt3DSXW1sfd3kfr2uFcjvzcMtiIc0XlDPPeg6x9mv85ehM
JCs9btpkqVv5r15499xnvjhizhipoZaoqlpKhiUu4GOIrrNsrSdSv4c7z2PyxvjRkckaafzbUAK0
Xns1PXlBkL0tnIwiGYEnq+UT/qF7gQWx86K9bYY3x0RiRbIhq/hiPEPie5lSFE2JNLbB6G6JiIa3
NYINxDq6dr2jmORJU8aHl/GnlHVF2ucuirTfKwNTMTrTFba119HovyurvRcMKPo5tcRPefNNgHHh
ELxBLaNe4eloEDqN1HINlGshJmr1yWaRZTSHOHB+IPhA5Uan7o0IOGA+lJbiri/X01ShMyluJBwQ
CGdQa81lijIZzwYhtYhrywvc3xNIMawiuscLbz80v75m7bQ3Rv9BAguBolF5TOr6m/J4kZTtRy0z
qkpsaQN6enI8cmPibiLXd8nW7Kr6kfQUB/9blMX4+wOxm8j+sAzgrBYfaaCfkUoZS3tyTqEUN+Jo
EHQQhR2F7osZppwJWQHRv9v0SD5Mg72C64iPKb25Y/qsYjRGVTEwa4S/rktKwd662oRYa/98bH3s
UHnBcO+5VMQa6QHYmF8r0WyaBi2Uk4RLqK+vrL8BnhBSucxVlGJHW8XFRbkzDt+m3+7DtiQ2BhLQ
SCUWNN4ZuluxzFB8FDpYNlX8+nr65ev6X33RIbnh8pCXFBV0j3Vs4THCXprCJeIyLgirGU65SL5D
poloGsDS4oBAqdOLpN23PhIR1AqQBmARbh1l/XNDnzSvpv4gx+p90NtTkXb3xuLRrQuTKKx/zsTc
sgYNzzYLV6kgl5DSvcBk0Mj4NymjFxeZ1kT2RFSjNyhkvnNSqn82zUcl3VPJ0Jk1DfMUgTKAvzJS
boaAo/7KzNBeOwGk0CgNGf2iiVMeVgHbbw6IHX9jxfZdhKijhClePDzYhis+LaM9G9B7CkyoAfBy
BIdvGXUaXgBrU+BoX/b+xRy1eNNH4hbLlJjL5pG5POewZuARGE8jcnv+TvOvKTFPThUp5Mr7wWM0
LayOKqOJYizqdYgsVKQn2drxpvBZshcfkRm/5q33UnoV474h3A6iW+oFLmowssei4Qduk+ldoLLe
diNltZZ+OtQ34UzSqR4ekYprFjZ0ZoNxmwzd3fZe9+E5j0i075oB1kyhqli1Ubgz+DK2dsqBNPwx
IvtRZHQh/M61If4ETnRxi4MXchYKFIHLTi8fgxzPKnVQdEpzbUTatY5psVhl4gUssEf0dDrW2jDY
HlpD+G3VExI6yEDs6e74Y05OpH04U3vqXMBYFb6FBJ1WAAYXz5ja1jY/AGuzTV2qH8wq82sbZ9ym
mQXiKzGbH8JVdMA+JW/60ucUCqvxSHTEhxT11qq4KtJJjuuG5V//YwfcgglzeiYV4qBgsqx827xZ
KBLssWIZVFz0cN7hAyFhd91pa+yNDKXdsV7ZVnHpFa9dj3beAUu6cAj1XIcpRHsY+uCQ77Vj1+se
SCu5ZLpa+c6/jrqAInPXEb5CFUex7xFwpmImgqNyDrVRHtOBOYBiECan9iyC5CfShwq3WfOGexa2
IB3xemMX+knWXElRnO/DoR8XCTFbRKL4TEcY1zHdR00f92xJgxG1rceugz6Y1U7XrGoLXVJhpv9I
Uf5CAozdm7UynQiFbVT1a6WWUudQdtsbcWbhQmWFv+4CtRmH/LMIxRvmFc4s5he9Lq5oMA6VMete
sIOTses855KqqXEkIjcXa2e0MP4kbF6E8VroYz+7pzhozEUuJKy2kI/HMLNfadmHNFI/eJHu/9En
GiOBeTlvR3qPr9EtOJRipMk4fhCKnUWEA9fJ2rs/MFbImDeyCEa11DOTthuk9QEYiwZ2LpFB59Qv
36yU449QC2rmsdnMv4ej1ft5F962xt7PGdHQKf/UUfYYFe2kHTZH9N1nKyoOtm3/DXgyKqxiC8fp
jwCEUFeJ9sRSfd7NFbM8hv1Xll6C3n7H2LRNS3da6mZ5kfWEBLm6kfW2V6H948lpbwlrO2Txh1/F
iPwFC+YQgir7pYQnYwzCBtsTABCPiD0s4pEzt3hSHbwaCZglzIAiUPL0uGJcj4119udhexB+JVg/
Tz0eELdxzjXpKAuN6jeOjYBrnn2RhrhV6d+dO/6xyIInFKGaUTJqXdf/Jwgzp3XFe+BaxkLTn105
Oyfh3q9Ki30xdaGh9nLq+hORaptJx83Qaax7i9q60QQ8Rpc8R4PNPeKl+EGqVYfoUIOwNcXrMeQ5
6PDAL5LU+Of7W25ZZhwNJGbPtlA1vwwZ9vnIgILA6vwKkOZq1vnWL6CECmFcg6y8ulb7EZYoMjUa
cl07J4iNUuQXYogv/DgM7oejVjrvrZBE9KA2zLjiuwbRq4PsONbqjzHPsMd50SZsm4aajXbdQeSk
KmRiapzWHmISDpQlg0UFHp1fRZnBjUEYX4L9A43z2GfQ2zx4l9q01oWTrqcq/3BRTg81AS0Qg4oo
lYBNtJ/BonvKgXbPq/AvLcCZBJkXiIavoFyKF+ivVUjvLGa7gK6L10DmP3IV7pp6ABOYzLuWmMfe
xx5Q994XEC/qwWS8Y1k5YWsZhxgRJjfSIq7yzzQn/tHLh2cfQfbRLB7QgirHSeLfni0MsSSkjNjZ
dwvPcxVq6C0Gkk8SyegedL/0FhHT+IUeowBRELonT7+FaBaBDdBLNMM+sDQY9W4sVxxITy9o4NKk
rDlbf5k6bAWLghmuXaMyYx8y6rFcR2F7Ncr27gjvT8Ka3e+pfs0J7tms3rdl0bIDEWhlx/JzDMSn
i6RxrHlBxyYgmn2OKRltPrCm0z+zvHl4Vk7aWXsHLTvrZFgd4K//6L11MXB2mYVzzdDfEJyn//gG
g2HHTD7smBlGyLINZym7rgonrPuMBaquCFipZVL4xHTJVop/wpvkzqxcyQQn5Ag11t0D+NQ3bNt5
XyYvXkXGaqNbG6+yAR+Hn5E2n9W2nQPFeDpM8Nm3Vuus4VYxPej7Znf1BwgiMWDQRd6a4yrDtZAx
vLFKKvf87rRNv2761KDOfZmMvNpxlKLBEAKmBgzPYNZSTBb+uZubVp8pCspSmCXWwW7c5CTmtO2C
6Rb7rYp4gLr8ZXABsHOCUTMxwarQghK9iZui8YOj0TDWY+ONYXHeT1GiaNiJ6aOZaZoGUjB36znJ
gznPd+zQ81r5hWCcpy+jrzFBK6aVXArC0SA5RkdcbckKZMauauBvymw3tqxH2c1DMDwHrAHQMMmt
iNEjYIhL9n2F98HBWjTIvqbyFYe6mOWJdE+tX/+Gln8zCnOhIv2nC/JfVhYVZM5DkgV/Qwe1WDQi
MWmvlhmdqGr+ZgnrBTcoMyzlOV6tVl3L0b9Z/T3lv6xkFx4S3yKgDDiUhXa6ZYEVh+MvtdzGsRFm
OZig0Wfn49YdsKsGntiPxR9jaJJvZZ27EBG0H7KAtLyOXwuJXOSEPNCYlhnY1ctAd65Vy2hsAFQ7
WKwAyoPXuO8aA4EXaKRbx+9fxz6smDk2WGtmKmZsbdqsKRCRcv+5auaDyXukg+8PuWUdYTINxsYR
KJQfkiTEVLVnuma5CBxzibwypL6BdhMAMsbiw8qvUxIqRHOyXcXXp54uavYynxPK+/JDRhRlqkcc
ANkyIJIHMsmpmXVTvWH9+AERfyEna1uPf2TOTZvU7yRl+OtS+n8iL3ooJhd1F30bKasGz9mMKX1P
LS6ZllPomeW7ZFxVY5tYwFjnuUtJXeVBUojDLPXPF9YfnfAJm1zR5QTFDtOzTu9VtvDVHUaUSYTN
xLPorx1zfJJxRH1MEUS4Z6IBxLAZjQYNf99omdAXrfxvgyaR+oQ1TDteRYgoz660Sydcj8xP60py
Hac/4ItF6jfXKGGUgAm6biD/+S7MkIiBr9FwrcdJvSlmQ77svqOqurYKvwI+eJH5K0q1B+ibTyQf
z4zd4z6zNBibVNPeVG7R9HEWTd1vJFDWieZL0GIt47DYOqb5h3fpZIfjTYFCnDfJdyugkKdbupNa
8NPbxTYo1bDlibzVmbXu3Oo+YusFAek3C9zfS9srf3AO7HpVjXszCrVlBw7XMRYlLNMVCEOrJ0XL
KPk6fciOs8HSQfEYt9GKkFuuL892Vk3nv6GxWbsNGxSNSikouC09Ule71gRK3dQG4n4ShPXwWjy6
+ZvoZnGPq77asftxffVXYF+X0NIFVKC62JrEcjMGhWZC7evxovA2RRXYTJADWCajFGoYc2eH10nP
WC9Vexz9G7/FFEFUgY3hxz5mCTJBQ6R3AcOQwjV7EZBTpSH8typk2wwku6tYbfjAtj3dQ6JuHUH+
0Waa6iWVbbjxMk54D96Cwc+hSP1FB7ziPipKcHpNzhI1xO8Z5uGD2de+ahAS2vJhW+a56aClWP5w
aDRx98wixMuvcsCYl8IIHlHMEJySL94VifkzuqQxgmoaIlLGVXEu23rTEizpSV4yeR5EKdGsWrTh
6Rk3xTaxtUtMXfI21tWdRaHSQX8Rjdv6MWJkaTHlZ+JLphUkIjPZtPraKcBCJh4O7SsHQ7bM+/5S
Rh39ED6jDH4qmGlGPgmbW42hng1II20GXMvYx4xec4gTcnHwDOKtZSGIKIRAF/SCTGb9GKYb47DQ
Nu9Bou6JBbs1De1i3SQsJRv/CFMOJ24miLnJMaW3lI3sSPHWzvm95A2ARFXiPiEFW8Zx6sECIGk3
qX909u48dwwFDAjoACOCEyrqrW8Mz1jjGyxTlrMG1pQ5e1qkXYlIH2tvgapqfmAl2cz/PWNYRf+k
zgjl7QW8+R9PNBc61HhtWc23quK3cRIk1VWmPBZM+HF7a/csHD5xaKGK98dsPUBuObjJzXAJM/bn
OPMY+MXSqet044VWu46j4WkxPH6xY85Z2nRmdiM3TJhE1AoIhvIgamZHNvdgl6M8RJlZlrG35Tk1
2e3t8fy3LBGILO0gvfTUdiULPC3xH36vM5LtVLZuLJ9Tdq1jP1cqz1eNMfdKQ/alj+RWa/5LHcWv
GvMwfLdC59YsNtTaGORi6hOIHUsGtI5bQOXzEVUEytiOoJRqZsI43MlIm/Hf9WeLMXgAE2twG1VK
P5hMXBagA66yYmuoW/4+68aP3ORQrrJ86zEVCPlhlCp/yhJUKWARlO0tfxezGXczX+oRI7WRQzTM
g097YPSWz+W6sCdvV+j0nayCRhV8ppTjEAO/c2Jh96G0tUXTJi+6cKOtknheomxrFsnBsqkmnKR4
TG2nWCVqPwaa1bw0MVHlAVIUHheloj0FLB2uoc6yQWZjznaqvEiZQaBGnw9USiiQ6lHwopXBdgj4
XJ0/gaLmjErqmlEC4ErqnpBKWHyTJpZNX9076fxT2fTaURh2bb5NnTesM6eECMitxTZXD5JpHTXU
5ua8Ym6h8R4SGTycZmTx0gVvTpFT91naK4b6dNn5ORkvCOatfN9oEO0MD7ZJ48nxRUPEG2DPIUvc
SlkAVvGBxLD33ow1lKnqN9UBRsHkmMu57jVB24oFYRuw0NqXwaHsBpKpRXvGH/PiSF5oNVrnrAmZ
QjjEVWij8wHYeVmNtDhT8xR5TDye9uPm9roMLHjFnX7vwuRiA9Ga1U7maujUrqWJLDWtXnmF/qkY
EjGR+SI3hQDAvu0OBC7Gy6l4iwtGZVbyC+zTzQJt7bHm0Er/pjNHCci9D/OIjHpcdgMS8G6W/Sgs
AtjuPgfmEXMdMDGAA8OlXS22gxsDOCvQs2E9QAI1k60akMoz5l9DW76IagCCgFLGxM06OOCB7Yw9
hLFsTTgQE96f9eiEJyAKpzbx/kk+oNBlLeEwfOFm75dzdwli5kR9eLWsFPiPbm+StPdwCT6Q10SM
2yefOCNWOsSjc/0X/ntjgEqeWxY3m9aV5v5th4LDvhNz/NLfuobOUOju2QWmHSX9rreWYg6bLx2B
7gQ5PYnC3HIsJOq4OuUTdbg+ggni6qvz4KPwjW/Nm0+rkuIhap5TGX0NtTjKAegTGcIo/iP2zlay
sUWGUZIVeuTMsrd4pYYbBxTUAA9LIqAExn50+IE30/d7GP4a5XkRUj2l8awsmpV6GNgN0/1hVkIv
ZiTEOLBAaJtr6VNIqL7KDnbIJqg9DiUv5TD4Z4TiaD58+dUp512P88OgIXYf5D/SF1dNxfvTalwy
TV1uRcVz0mr+GbAot59x1mxSMjovv3S2D5JnBvHcUpKAVnZhuvugwRVdlMFOSPEx2iaHoMDOrrNt
yuunq1vuwY01+I4woFjaskx3SwIrWKrC0lKXlPBSiusPZEYWMyeLFqExXyNMUdLv7pPdn7q2vCcs
LfPSQbdHTHVs3UtUj8GY3erOw9pfMgJ1l6bbv4Btv3D1Qsjz649gFn35I4oMjlIKbCrfMHlKLfyy
U/AwGttfLK3r0dJHFob9tIn078Huz1Nc5j/aQBKae1ROe7NcwR1LXNYM65AnDzPaOi0HMoWy6csY
DBRyupeBbxtxpaPzIOPPGF7GLF0NNtguXveXiqvwaJhItZKBRbVVh4hfEs+9trKbsH5wkdZN5m8M
Jwem9JuVLpVp1jdXxCkMdccg2zvtOorS+Or31ni1B9TpqfTatdOxpTYwnBsxZU0VefJaseWGQoiV
3tcd99TLdK+73XSFFj1dCfXtDgDQPhD1f9mo0dro8N//iSUgqTBgOXi/3B3GYGIKHmk0Exlkfccg
YS3GOl23afoWxpJdqj8eJl/6az7vBZZgAg1Vvw8169zbOo8mKHdVQKBRIJEmuIWsQnWE9dnfWEr7
adf2bXLHoyfkRykL/+olRoaNbqhPNHvNmYh7LO/1j5b24VfLK2v+k5INmYf+5ZiqkOI9vOXjONyx
aDsbgJg52C/8x0lDb0j9MIIUKuVPG51BVhuvDiFRmMM9lwR6xOVZEnhknI5ro3f0fU9G1Ta27f8R
dR7LjSNtlH0iRCQ8sBW9J0VRboMolarhbcLm088B/5mYXihEVXc1RYLIz9x7bvWWYoFhXOT1vwgL
V+yQA3ha+3ogVb5KyRB1hmWQ04cx5tZQLYnqFEl28oYy8u+gNVbVfNkTStCsJs8fFvb8RBMcBAvW
e+hLO28vSrcgbLQ7dYYB72PMuyutdQb1ALGdHo9X5Ft0HkiSLCseyUaIZqY+8JpcM3BsxmO+nT+g
y2QqfzFRIFiLCQs3HBcaeMg6C5gOp2VW//gp66UaI2repc752HUlYiB9+BWaba9QDOMC8y2gemFz
s7Jc/CJruRoymj58uklelwj/VdqSAVd28cEShI80YERa0qOuWlNyhNcHvY6bX9/p/pggaB9jNufq
uf5bLrp4jRSpvySkNisRwbvt0J6mrePfbMaQOIGt2k+I7CnLs18kJJsRJvSaVkaypdxQW4W1dE7k
PusVDrqSf3/oPfUTNLvQgUiETFAtmz5o1lyeGUKxwcM+L8RKhfYfd2S4p+n9iVZ9HgnBXtG2ruj0
my+RPdnc0ArJsl6CgwkchSSsooZuMFK/1Emi38yelM6Cz+vm+RCoIDN1Xyenw5w9OQ4EUQSZUGSL
vN4hKpjhhKFgTQeVi9ii0/NRVNosf4lDXiTBB2PocmU4ybRkuCit/Obpir0bIXm1mTLmoPFmBOYN
E/Z2z59udljTR5s2dCifSJe8qS7cDxbsztQ1RzByKaBFD9jOjbhNzn4LOwav2rvX9SV/ixZcWt6R
Ag9dKm1FuPUAVpZ4JszwmomOFbwQUpemMfobsNDhhk9BnvkF19gqmReN+sRGM8GZ20hCPICJn/wx
3BsXtF6M27BeKHSaN7AyEsW8tns+0jmgIQ7GR3tyATxL+6yAIXcEDS5pqoMV/rH4VviWfXYJjKiQ
eB/tYVyomVPn1v2ttbMW2SOsDcBqIeLGpVH0Yhv6JW9g4NNeVcbRjqfkBuqs1xQjhIIhus+WL87z
1xHaBWEBnVogVX4jmkyehR+StoYTCrkEMW91dm3GiImKzrqkzJnTVvJgDty6LCn73ylbz++HWU3i
nA4MyFDIPDpSoWigkvQIM5VQUq0/drzJA8ZawzKCr77EzT7VJ6Pqm9MU4bgCALRwuXtW1jxgVtp0
IhEUKMxIuc/MLFNIbSzdEUtJtN7exvzn/Cov5c6iSvwoxnjFPrkKIKLEzP6WFsjuF893/hrqHqcg
x8aNjwrnkDtsnGSM3VQAecpNniY4d3g2LtJiv/QBbjLrqAvEk3psv+oV0KTAcTd6iKIsnmLviNkV
XZ3B2eiybvEhD6MHakYAzd42CePXtOm+g6D4Drr83EBOesm5+Je5y7JZUynAO+xZKMBUAoB7nE0J
hk1AM65ogun0k+aiY4KsCJpFeNMykd1u6MHruzU4XY7u89gnDFJddB+5iINFiC2t6NC7Tl2wSQMb
qBM+Q5z8mOJ9unAN/Dn6tGZrMfD2ooOGGutlcLorUkdwr9xihXXH+8Mi18ZSoU0hWh6SqHPwkuBC
tD9hE//Y6OJeuNMCJuW/wDI9rJJw+pOa2YkZFXrAMjS3Rh7jsmrHZcdzlgR3LGBjLGoPfMHQZOFa
lkcLMtZyMvib68JYRQk3tqqgMWYsDJyFMKjGYV/vd9zk02EncpYpCSPCEkoisSlqIeucPw9teXp+
qYn6c6NolpA3K+Cp+LTpjYkWJ3xbtoBpG3XFK8/SzWM1A/n1hJVirxvDjKY29UUXwUPxlH0kPANl
NUUpw05yQKrhBzlqvLDCYVr205+aZN0TSah48tx2N5bme2hAhgIYzfIXfQ6GJqvt4xlD/lPamY6D
8j8XWLhEkuN4WngyCGTQ6nxXzk4m7iLk5SCLehlzzlQZraTI2RdKCPiTAshFaXQLgTeuxxa7RNw6
NuQ+dhIOMYXIACkQNVgbqwKJOS6S1EPs49/jHAlyFer+1mK2R5fQ8/Q2U9R9gzonoUaVdP1DZT6C
9BH5tIWmaattFzNUmnOsapf/hA5sxw6Vhr+ltgPJv8gT4e4IL9/Ho7djqcNbpHu0EoNxivGVzUcW
ifMqPZrOvadF3zZRCr6/+y3JiF2wtPoIEv+74nW1K6ZrFeg6l/HCyyQsYpTpWElmXRMAxW/UUlAl
Dg72+Us18B41gwb7nKXOousGqMHzZVC5a3S/s1WYjCHWX5eaM55PD/4FDypfSy6oKBR9ceRsMGNh
sk+0pSgbilxsxhuRIZAhYkOnkWRZN8eux0H4qwln6fQlBGNPsBJCVr0ASQ4GP6NoySQxYa4HF2do
ij+4G8FJKg9i3oQesjQoQpisuaAYsytQfZYFFu9vVJHsns+KIRAMHQNDjPHasEyFKTeVCD5dl5Mn
jQhpLPpHQAsR+gptDjCdRVvZ/yCEFCsXIoVT9MVtRjeCTlz7JTvYUl3DiI9f+DBlXO5dWW6stvmJ
BdOVvIOsO+JVmnx6PR36sxP/8WV19UA2or2Sxjoyo+GsGckmx+GRT/1A/hFOTLsRRx3RCsdCfil1
bjjTNBgvrRkgVIGkUDsK0zs2Ea/sw3VnsnsZNO4FJUXv0pdiXDizoyMccWkko+7AWDIhMXEfQrpG
Yb1pevRhgU1JD0d/4Vccw14/oFEz1K+WqT29W7ks+bWZyyE1HnP0dSNLIj3d42WtuKFEaDxwFIDr
XtkYdfJUHY1hJKwsZ1LbsRAu3xiCXGFMkJnnwF2RLkNWO+FK1gOWiYgh5pyFndE4XLSVg9eHuM9F
OpH1bbTVJybGua5EuWDyG6rhofrWWuexeBfEw0ACRwLqkmgH+DraZqa7chyiApX/JssEhJHeXXVw
aF7k+rtU+eicB/E3FzaYqpx1fJujMe5x+IEZwHqOTGmD34uujuTjAcGx8LWrSAzOQTu6+Pof4v+y
Najdd5PyKTEQIRQebknYTtK11YpxOfURu1w8yTUxUgHG9cG7EHwZL3FqbrLIfuGWuZ7h/txU/+pd
N0+YSqr2RJ7NJr75jVWftPmL7IwTAbyIYLPyDC1GLTV2TwsM993eYNYT+7pNJh5BBF34AU/J2LMl
MxZhGaLy0oku5LTzVrlz7UE/LEbThsqWkYfgu+RHWaL5nrQatW5wIqFmlTXmDX4YvoWYIeFbMqiU
sOH2wqnO3EZpn01lfbU9yCGmu/UuzcClDN4SFjTSgyLfwRVgm1Yk1pxBu4U+q5v9T1vicCt9pHwJ
upA+CWfmhLGzyVKyzWZJ/PWcFC0xSyHcIbwIuogjfjFOwzNXUT8rKB+2xtI88JMHL5mkz4A9913K
9DvX7KWIDDJEKoovIofx0IORMDHHdXS1YTssmbP+R+jNz2C0d5mQ1Et/z36BA4jclp0FpKELODud
DPiCpcP+ybQrCCBeK8QTUYgJQZvGcgnFlLuUc0z0XmfHGrIFNFPaFuPXEMMvdo5JH1CR6UzaI5dV
mU24RVVtTC47bONjzS41SremxrY9HdFI262Dd8SpN4PKmVBSvaWq/Mf6GTi0jjWjIYx94Qeaepm0
5quE31PFg/pQJF/Etk6Knpq3Kd7A4nEJlcxa+S2+N6oo3KGw9QlWZHEe0MGxO/P7q6ONmAYNXBBD
3C+Ag2NLD5N9GWgfJDZrI3o+ykF9INwVMzA2i+6fHUbLAbTQkZRGTCagl2iEkVm3PG+2ghKPHWs3
ov6af237pzJ3zm8r6uTFl5g9fJsoatHVQF+pw6I4elCI/7T9cHdyYVAbc7unin5RcbLtbbkj+Lr5
o/Huopw7CBxq88LwBnQXg3tGww+peNe25ptA64UJNKGorCAQTeDK7LqmgsPDyeUyfeZl+Nqx9lQ3
0TCViMalmSXog246zJEiMN7ZdCcgNHFDxA/ql+9ALw4li7Nn7IC9m1c9kRVsOYWvhhj3ncU9VLlJ
sG1UBtw357op38w82GHcWiUY3fFlu29x5hovsYbsPiGNL+VQSrlhvCgD4gkZXau52gF09e6V+F11
MmQdrScnAFV8zhyPd5wVCMkK2IoPKlbQKOJd2In3quyHlXJwhMzqBKkxMfPi/NfMeGd7hd/aVjl6
b/WfEIlYT21710bqStRtSEwYlpcd2oBjmBd/UwbCywqMU9Wm+yHnM0cG3dJs3H+1nW89N38XZXjq
ovTWoq/BjbluaqKPTXlFgwcph/LmqIiVI3YoQ1q5HyS1qBqih+Um+P+0vww/UBRnd12jNBlaIV4M
jCCg17Z5nuDNDWN5cDpgTbouURbiX3XCWziqn5JdrDtxCmVu8V8rPOuF1ZDpRtqrT6sNPUE7oI5/
lzoceJbaK1+UF6t1ukUOLFVtM04qVJzQER22OpPXb1IFvNrtN0U9ksjZjZt2JH6HwOtFhZtsBP9P
1/5S9jhm+wVO2M8Q/RK53j+154CeGzEjmS++W71PJq93WrLlj4Lk/e9EZ3yRlNkePgqYRJlBegVT
ch11AG+RYCMuviYMo62dx0eddZNZb1KWekESvhIgyaCgno5NMH+KR0DsWULZi7Vmhs6PVgzU2gxX
aQIEnhODwxwNqVaOH06CZX0osFiEuKIQ9bMS4xYtML+AsQMKtGKWlOxi/q9I2vyjl+mfvckZ0EKv
c1jEE+pZvYh5Bs00ixWYInFS8/4pCg6IIsco6tH+2/xqBYuJSkDhY5s1ArGPqQPgw8RLLbuQGQ9Q
zJX/QYXf+JfG1X8cCN4Lo4n0hYWantPQw/+zCSwsVnkCITR39fIIoefXnqJLjedM69yPsMkHpuUh
TrcyQFDV0oGP7VIbmz2ImxmCyHigT/rbkBvmKnytNGRi+UBzb3gNKfMmHtERMik7POell9HBM/p7
kWPKRY8FD7Iuc0bm7dGZIsiMublVifoPeRcL7B74eqf7F22ikYHBHkeniZmULKufrgB9UxDv4ffD
n7jGSB3alDJeXEUsLwwmCwX3grCIz8bEctb3QaGJdJ91NbaEWV2N1jb0+YZ9Nk80bxa21Gn90Kko
QcZMoywKbNKPcpb6tfCWtvTfgsBGER29ti6zuXHmrvU1JUTAZQDXMjxD6vxstOTVNEA6pcY3eLic
TbhT8Pml+muCdxEh1jea9pYE6DWDsGdwVPGJDueNjToiMDZ3Vv6Xdh+dOUdDlKuNU5awyBLrHXIC
y+ukBMPRli5DkuSsVRcYaFBtbeUuq4L+PKGM8OpBLOzs4npduyTe/psZ0G2uCLnRAxQFFhG5AP7G
WpdbrbUQFxqCydTYI9YZt0MysrATq1LA9CTPaBXUxa9sJWnVQO8QS1hcOx2Rfk7wQ6v1CGpTe4mV
ds3Z9E2zKUJnTDtWOXAhTthQYDSilYFhSUoKf0lcxEtC/BAYZeKdeUl4amvuN5NhuRvMrfnK5lZ+
Qv66K1j937J8CvdEPrH4jxoqUNFN+xBZ0n5A4TlqocGgO41e42IQV0iQzweRkx8VS+87g67U7L7h
M3YbAJ1cH9xuQqaGh7Bp3onscU6B3JfGVK3gD+GQMcvoHoHmY2Na+StUBh8FFo+zUbsagcXsN8Oi
8W62wSqT7mfZm9Zw6nXXPmRmxdWvD8kx50njcrKo2MAFkFqFES7QvsnmDPY6stDX2geA46Glz3GA
rLm4jEflfbK4wO5Jz/2RwYEFewzF/PmwlxWCLUPzWOdXuyZleN0DBloYEyPSKYWN39YoLqlGFr1p
DGdmXhscm8mrY44ddjE9WYtuE0Yl81i+GWINQ5Lompsf4x/XGA92XmAdAiAeOZmwKwda2ZG4gwnm
NJMomcbdoQvRpBZ6Ux+0YsIlN4VU9012piTQkQaUKJ415gR91CHnZb6tDdW0VE1QnRoF12cAfLhw
DBsqqgYTXzadXLjp0rI1GqbKQqIs2R3kad6zgYlM5vzd34CgBCzihX130mDvY2BhLN30FQPDJEAe
PEXfpS/a45SkFyfotZOWlrhUpbyFqMRZO4/VVwtTASXWCLcURZNDQbyI6mEDJHXcihaNtxe7DULJ
6qeUZXQhbTA51V4LPFrp4pFEwVLT2EWFk2INrlvJDrQfCdK+rE+TJe+06Ij1SQL80wvyndMiLlnR
TDOthzK4U1LupCnEzpcW97fGDDe9HAIEaoG79FhALXsRcA1xjl8ksKMX0eIIT0AJrel0oMUn7S6i
k2MeCbQOoiHeCcP99QiG/9e4nx6qyo3eeayU0lbqROMqvd96UWGwepUrjZipQ1IJj7Qan8YZ4AEX
Y+NdNTy6q8LBNlt4BKB5BuCrjgvnD5j39Ugp+y8NjSsxPAwHBAoGRRd0IhMK1R66mHeYyB736InR
UdOvQobmF3oKeUDVQG9QxdM3jrirxvjtrSYfYdGqFIsfKbILBdHpU+kTssuilTurV+SXVXMUO3qm
I6g5/UBh9HzQGLW+ktJzkePjS3npqu7Uhl57fX5aHNqs5yMjRxUeRkGzKGgqd1oF/Xxode09F61A
xV1+E2P3X1MMh15q9puwJ/ttxBSuqeKNSZ22DzGRvIy+hefKikgiGORONMY9HKzkrztY92hgwRGG
bn+af+zp40n3bQGwWpt2fYd02wIEQWUbu+shmWjjp254z2Kp9h2hLmenMrZNbge35xdD+4o71KRD
3llvc243wkanuqHKJhETJ+mEguxraHtvQc2PuMGw80OmDJY3c6Fmki42P392VFeBKpXZOur7tGYw
b/ZfYMrCf2kmufCVla9FCB8QOwT5E1UKwEyNYCZZoLWQPCGVxdOnkyOe7qfGurARtHYM9nCpR79m
y/5p/nPiIvxNF0Yk5STOyu1LbumJbSMKjz9T6dX35490rfzPaJBUN6S6rBpWeG/B6Mo1cj04G4Ue
vqk6tU6Ve4xq8566uvPZIpBeW3VvbpqI3F52Lnsxps5dq+zxHBgxf9f8c3arhC/IfomDkZS+uEwf
nj0ahDLMGEHpAoGp4Vc1Ne775582BmgcyXIDxkCDhCtwvE/R0U9nbeEdG7q/h1Gq5fPnhIh8MBQC
zMYBvmmswoB8lt30NtJ/ohwdR5fk/c1B0vTS2KNaTgwRYeAm1XeWEL9aDfpP4hTOYlSRczJUTQkB
HAWpURtgmXfyXUBaIaJZ3nlWZ9Wqtwao9bUFc8CLzE1Wj9Fdl+I7gxK1anS0x2Zs1184VzHZjT02
w6K+TDUv/iD8+v4flMdk0bOu/spDREINZJijXgIliWW4ff4csxWlvsoYpg3T9yD1u9423T0Q5Kdq
OdPjBClr40JSQiRtHKH66RyBBd6u6Rl3QYWcYmoOtMJ6xGiJRDX0n/gw6222hzckL34v+4Ptuns+
upPNnLVBblGodB1PZnN0U9JlClwwAZ/Nlx7138bnfnzuQIEssA/r25o/IQ4oA33iWO7Bz6HZd1E3
rsHlOhuNEf5kzsgHXpqHznok7pv+w+oT80jY1cJrkQZmLD7e61AzN2xL5MpvdP3EwZJyllZyY4XJ
eApH7TIEfvOGaO8t1Dxixugian3uhYlAfsm1Jj+pVsfyDb94TY0IB4+DH4s8D0ntJsZGptfOLq1H
FVFKkavW/CmxLXlubX3RJB8dM0JfaPYf7oxF8DMPPlrUjh9KuGvba+w/Bblyiy6LHpzI1baxDf1s
W6jYnleXEwRLnPjxV8SyBZVBetKH3j2Ybc2YrdKjH+lUJ9T72sPKK9jqPVGWkqHoUAK8Sy2GBEGr
xI+R2MupUvI/Zu3oSUl6CJve3OOSaTfhOGE8atTwkevdOgHFb4xecKlrQqQTzX9leGycyvmR55Le
F0S5je6iQnKUOc4uotl/nroB4sFJE+qgACcucc/WDzwCLg1sWH2ZafE3D9X0t1P6TN6hz6RdR/bT
vzJNL/+kEpV9Jb30w1G8fUbYyfswkmbV3sawGI5q/vL8TrR+f6ycPp4Jj9lKFjJ6b7GoVyUz60FA
LwHDjZYchPmnxBFg2S4vMfg9cme05thakUHbby2iNvh+XvvcYtm3doF/1tkQX9oKPGLrNcGbFdYH
L0e51ABWPk5dQ2MYCO8iOmKIzNq66v20j+1iAsTZG3iwRopVXPJrjYUuG8TYxtQQGN9tJq+ZH9MX
gHUGH91/sNZnndnoN1w28UaPawhH9BdJz7teMBcCz4hayaoJLdB7x0CX13iMSyKN3j5KIe74JoEM
JQw3t8Iu7Lpvz2POaquCXTeZMpB7vVXPtIT5luehHtD3Nqjq24gEEUWObW9KC7vKGOUYDnvCwWoz
3tEZTWtX4XQGG0x3oMbpsx2Ft1ZpqK3EVG5lbhgPy8LfDpxYHFIMeVbW581LbrvVPhLeePUtiBXA
U7QNyXHUNdxcpqG5mPxF0KrratUWscEIkjQo1lvvsCTqDazV1zgCjEvpP33CSIVQprvWniHO9KmG
U+1D/RwzSweiR4jdUa+Cdt3F5ZCQBR8SjlPCtRjtqWEVkJNEnxnmgVSmbi6Xzs/9iM3H5dj3NHZJ
0nJjy6ZGX4Uk3mwDOU/h0NS+ktj0I3OTlY/MPezTD5i9UBj5ZmAW8PxGA3DxFZnygV72tfed8dzm
ff9m9QxEDBELkt66W6561hZu+RNhZn6JfX/67H1CYPL0bniSMOLnM/ADbxfHbG5M3fwcECDhmMmW
ldkXV9ag8SEU+r+ps3aIL62753Wv4dika22Iq12caNnh+Z3WY4aMWUsjIwhPkw3tDPJztI2KVpzi
3P9PU2G07Wr2jxkXYUvydfgSdRc+HGLfOZXY6J7xIU3soLYqu0sGGRrMSMPJEodg/DTyOfkcQajp
kmSrFKeIz0xDwzWGwO4FW9NMCsN4xOKs3neScBg409XmeYfsix89GwMQtvIvG3suwyl15KFxjI8C
/1BpOr89xoexaEFmAQ1Avlqenl9yzYO34IOk0xEa3apK2yi/L87BMLhkFxjJ1cP8qLfI7YkSWndk
cTUIk4Jg+7+rEfDDsPVEhay9ccaV3bJv7kiorsnvvut+Mc+KxnhtQ7bGvqjcqzO9lslbxsLzjsCw
v/eK5ZgVpnIbj90jUm73KvzsRoz39GaVKthlBedwWvnJeaRBeelbsQ68oniD5+FcPJliXTfDd1E1
WArtHpQzFzIMDjI8RBjv2i6QS2tmxXE2OfhpzGb/vJAABvbMFFreZwd+hdfqmyKYwqVWUhJrpSYg
2vYueS+DOWyR9e2J1LTvTaoj8x5TPNPmQ9n4Xmg10Xm2RrZ+PnQBUJcO6EXS7J/v3eBbDGTCUNsW
qUaKDwC+IpXnwWphGQ8NUoqusThHI+v4/A6Vf70cwyH+UE2SXGzNBnAzpiD/ieDrjNbfuggjmGC8
tDrkNcdlhjZ3Y03X/Cs1bNgQ9WBioAg6N2znIJ5CqmJD3I/tsNGNCmQQO71zqTE0GvGG4rmU9j0r
F5XQp20ZqHoZjMRMFTK9MUcOF7xB6yKu/uDKJZEVM6QTVtGr4ZKQ0E5F+NfunLPe4/NQsXtJEade
gTB8dbh+P5HOqpVg82wiU+Wu2nvhAbAqzzGwN2z/3XtmsUsMmuGPrRr9Wln6g5IH/7mP+v95ZVuZ
6ayptp3VvKb8cKYKypUJm8NLMiZuthPvIwPPfJmO3TZKdf1N4O5fE/HLspTZKjAiqAGu8v31QCIU
tDWj2yPOxGtkW4dnHURGdXlm/owFXGPBpIE3tesYaURW+b9jTmTXfON5fiGv9zBgmttU/gh1dsrA
mcqufg2Y5ixKvBlXiGh3mhN286MfXqVVlIeoTbsV9h5g6ck5IPvnHJuJv7B67FY4cYKD8q7C89LD
mNUoEE16TwPROj2qn947t/sKC+7XsNfBZtX+wujZtoTwvQGErZswqvb1vEEocxtNWSjKjSc9XhnO
/UMXqLceV+Q6GgZzp3Ulk2ah2/vQObU43V8LfrnnOVPl0wdZIMZGm1XA2liJ7zCKVnrhNL8RRkyW
AU316ke/wQi3qy276lE4M3CyCYmtz8j502cheEQg972LqdZovM09n9z00I5Osog5RIfKLXF5tTVS
ez6pq05n+z0CCjtMTF8PBp7dw/MhEGm0b5N8U5Eyj6W4D/jZTkmHl6KuBDiV5+P6t6gHxI4waRZd
jLXgJa8dsYtF8UF2RbkNC1QCz1FLJxCh2R2aa5MC6uGQOb4YNcvaTokR7cU8xRjj4WtwDW+nTUoc
oxY9sQyAV9QGY+1o2rpWLhhyVMlaukiQzbzfxbMouOGOdEwdyLejmwuUuLqzjEgdHo0FYw9g673u
4zS2fzGD9OzZvE8PkQmDajQt8l3GIVz6GNFWzp3n1fPro43m8gMd/64oJVgyPspLhctHUllaMREc
84FaWrm+bsu2nIdl6Vrvi2k5jkO3KU1u3m4QvxdRQckjxbGWqXMsDQq1IXTF14gADHjGWxv36V3l
/BajhnYoZPDKutA+NHO1HevYI5wi9Na9YbEqluMtMFrqAYTobyHX/TqmW/ry7O+kNZo/DLKGVccC
eq1p0UXTxumolXDzCisY//cd1onpOOC7Lmr4WM9/YzKnZEu39H//3Zhf0KsG+xChOISIR0vz/IJS
QF5E5qF1DkCIQvfat0w0P0w4LStI6PbCL+GlmaQNfDXRVk5tuQpCWxyGgSelB5m3ng2Ujzk1r27T
lT9KdxNWpnjXcswGgyAH/fnQI4uqSIJzp0p51v3QfNRy/H4+wsOGGlQX45Gs9irrp++y7Yx1x3Jn
C5Yj+/I8lvEOGT+cIweMimRlZDlITP5fX3VkL7MKEwlz4rthBx7s4RgiTCMzBBIpQtW07zd22qfH
sLZ8yjqGQUXRvbtIQF64CzDLmh8q3TkntHbX5yMPY2TMqYwRyPwWIbmWMhLgugJz5deh+ToY9bEB
qfIphiLaYfJ1wUEFjwpT7sOyT7EWeD9eBY2psxOFFKUOrm1MYRp7/seQRhd2hPWFNIBwZ9rsMhPX
2z3P74IK5xwZIUaFPN38r0isXdNl5ALdtAjcfE+uTb4vRLZzC7Nc1mNj34sAhEqQRg+3KttlM7+C
KhK7EYOPL8zqJExNvppxVLK+LMSysBlJy1ENt8obt610LORvOOCe70qHIGY71e7O4JYBpXRqblrV
/olEEJ8bUPIOiukfLG4wQA3lnjEQszAMyfRF1zotntdrZlgXUntcDB62tetq89UoRp5KI4tPf3Sw
ifAPYSp1+O6STqzNP7exj6AtVe6mhUGfTeOlU254fX4h595cD56VL9rUvPPyiePzxeJ1oRJSWbin
3o/uAVz9GY7+BVyd/GlcCHrcfzK/tr47FmR1yQQwH0sHck+vbePWSFbs1ijJrfA8eIGOVXJ092Gj
M0Dsku6m+8OXy4SU9WvkHXQiwQ7A9r9chBAYYJjoqta7KCBUyyFBkzdNpf6mx6R6y4RSS0s4KKVM
yCjI/j2LUEMQQhaWzSWkZ8cKhSI3gowSpDqEIvwo56wfyhO6UbanM4Hhpuf2eip2dptFX5oSzs51
SxNsrRl+JQNtVaapb0u3aCakW77H/teYVOZHZ3f0FEUKbDEe/k3E/7zDpDNKfSaM+OKCjFJ7GKT9
KDJ1TgL7SwLK02OQq/Vb7Bol9ViZ51vHgf5MCAsTUbx8tlbAltTiZM/n9CeAh3Qd6pRITtt3Nk3I
dkSCwD2E3Eo/6jLa5ZnSXtNQ6meCJLizGa2y5ZpmPzyFIiqu+QcSvL3pSSgfns4s5MAIOdxWhAC8
OiqjH+Flttr6n+NU8R4mifGgdrxTJDcXw27Nh6j9g62SZQByepdhljk/v2CvdNcQpyADux1AOac/
h1HX33N2p+tAZhVLgoCRTif/av2uqu3mt9Dx88cyYniN136Xp+Nnk6KEjXL9JQ+M6DHFmG7cYjQv
uOUUS5r0UfcAjDFlRqfEnELeNBqWcpxuo4gnsLnEcf3/p1SC8cY1Uh3//8/tuvA3zQCiyeh1Qrni
tscP/f/+K2uoP2KXta9NrPTzV3dLTpN6tP73Ec0Kie6rnH6zPnbWGmfcdrRk+zXa52eHKmvu8H7s
riw1ESA5N0B+OaKATI8u/pUzGt+ay+Bv6TchIOAKQXYCuaKNQ7CGU61fmxaYhTPI+kcCIUmkRzaS
bk8gbhnTEKqin/N5TBcxhyKjZz/Wbovmn0sC0bFx6p+tbMHOiFWlc8ud1PnbtfG3I/E+C4QPGyZ5
wJoC8yo9mR0ycNXLgijoT+Ex+LS1GMIUmsqehf2o6V8+5Hg/Dgk2nC8Ogxh27FjjMbXtayVS4wgd
N7jJaEi30+jBY7I9BQH1+3mZWVleHnp7Vm4a+TXTZXF9/twpkIQhqyNnx64BeLuyfxtocna2oFdC
hzVu4Q/7mxhGi2dnzl8tQlPSGNK5hSC9d/iY67Wcfp9nfhvimAttavF42pEIAeoQV8mQVrCe8/Bb
0eWfM9OjCqCg3kyM5Zgs8UXMX9AtXy0A+PP2ehfU0dfQpQb0vzh9Rbc64k6y4auaZrh9XsfwkZuj
bMRPnNFQcvPRjqiu1C7JSuCzRPtS/mCCQV2WI2m4FCYjkUTRrqS9z2C0LYaXpQXc66y0BOzaHGXi
zxBsP+v8nxb6WlKxCiKK4TvtSL7Sa33aRNi3z9NgTmecXBRwqN8HD9+ybf8f6s5suXIjy7K/Iovn
hsrhjrGslA93nklezvECYzBIzPOMr++FSHW2QupWdj22pdJMFMnLOwDux8/Ze+3hW2LkV1Oy4Qhu
SvJLcaEPBuO7Ahr8j9GQS22nS896Umbvo/56BY1vXadkPAjLce6wrUN/bNCFQpVc/TjSwC4Zl4np
EqTrhgfok/6JuOxyHTaNe/vj3zIUNCdhWi99Ci/XSJse5vJsF+18+zRmcfWQNMZBT7XuNUhAqPkD
cWyaZzA+zmL3Af4auV7CHtY/vuwHcL9pPrdZmUct6lKE5FGyHcWaLs5up8e3kcsb2lVJ9ublbDKJ
j3F1SmW4DboANtIo46+i1E604C9ffvmPf/zXf7wP/+l/5Ld5Mvp5Vv/jv/j6PUfYHfpB86cv//GQ
p/zz43f+9TM//8Y/zuF7xYjus/nbn9p+5Je39KP+8w/Nz+Zfj8xf//3Zrd6at5++WGdN2Ix37Uc1
Xj9g+DU/ngWvY/7J/9dv/sI8lkd5GIuP3768520GreD64RPc9eX3b+2///YF6f2PN+qf79P8+L9/
c34Bv305v7VVSMFU/+V3Pt7q5rcvlvrVFEpYttAtfCCmJb/80n/M3zGtX02OrK5Nxw1bqLSsL79k
JCAEv33h0/xVIS8RrglOgjBFS335pc7bH9+T4ldTmobpYvwwTWE7+pf/9ep/+hT/96f6S9amt3nI
POC3L4bz5RewefOHPb86R0rX1E1dl+yOuq4ry+D7729M6X1+Wv8feV9S9yU2N1hfPoVNf6ts+woo
g1QK0kd9zvlrFuJymdGUWXSEa6isvLPKMtnmVQ18SYs+2XetlmZVIb/BHAKcRZ6Qzomy8SZsuihB
RdaRCl84N773po/lzk+Hs9VwR1VqFdhksTvptUDsvigGklxQW75FAQlkFrwhEjWxRHY0vlsLWw/B
m9BbsUyCZMDRbe1q3bHWqqTGaOW0RgCC0rr3Fn/4SH9/0/74Jqn5Tfjzm2QJgw/SFYbNpPjnNynR
cvzKAYvBQJC1bjGdSWDp6KBqy54wjX4ZWNFDLtoVJc+KSfGR8+5Fn6BGTL2+r9roqMaQPqLML4ST
z0Eqe2QNO1JU7kOUPysrK7a81ew28XDv5RqHf887hCHBpJ6dQaa3ti1VLwzH9zQJH/Kg3vz9K9S5
DH96hQafvHKEtDA74blxuRj/eBl4ZghjHbPcyvec59CtLzafhAhBZUIHVwAEE9g8qvG+ET67LYKU
IcL7v3kK+l+fgmkbAOIlHkRTzPfdH59Cxl8eABoW0M8GMq6TXe05O7Ow3j4kuPVeOjslu2WaV1ii
6vPf/3Hp/h/+uGsJR59fvnLsP73+TC9lHiqngNNukQmmYyE5C6ycpAXXnNmt8TH1wBhn5codGORD
5p/A7lWi2gAcndLgIQUTTW26kDa4cfxKdlFszP5qY/TPQWS0en4vUEnDTUItk+fB4e9fgJrfnT9e
onyApuuwVHAz6xIC5c/vnj9aUS1qkDGCrrCOhD8e+4vP0HNpU3UsY7/cmZh7yDXcjqNN2/bdISmj
kxjqG+dYKyjbVkP2JsnVaI1xvhz899x0SJDY9FpPDxoVps2NHTFegjG2TSd5Hw7mU0myzt+/FP0v
L8WWlmMYJh8GN5t0/rQkZZ5J+ZKgmDIyhrrk02VNe4Jb89z4+tuo5E5rxRtsuU/Oi7t/87f/ch/Y
DAZYWTEquEQSmn+6DiRGFV2HbbNyEzSwUjCWiMUyV3NqbYZyPd37yeZkB/22gQ6+GEowZH//FAzj
L9cizwGog20a3A5AluyfP8op0AaDFY3VJNSjRdRlnyzSa/aKdzfekPv9yjTlVcOKhq/bunXLkfah
CItlq8316ahWDMdwaXQdXYUCvZtOxnWr0aUeNi3yhSXj8GRZqGoNjHn2A79PCnl93UTffB32QlyN
IY1RHrWp0x3WS7NBoUkF1DND44pmBkbyTXzU63LTD1/x/WbCOadyfmRhvWMWITHIqZcaaIsF+XdX
v1jWI0nJGO0mrDGbAYX3omrNtdmhibfPmj+cx1Q9+338oHfhseCsmubytRmNXa3UTtTGN1bOYLog
yThzSngFKHMyTGC+bnMNAb8ifX12Gus9csMH34wOo3fv1Op58LqrD8JoSdt2p4jgXQ3eW9nZnzUT
26UhuOAzJ7tttK3VVfAe+6eSBy6qoQGzq149mwwq2V5LYNJ2Hx81nzwoCJKB1EFvoIDABLaEnsOW
BFOYYdvSHc13v3D3GcHPC+aIb8yx8e0RmajzSRpVc+3AfSl80AUMcKZ7zn1ZfA8Se5WVM4k3fkhx
myFnfgxEzXQDUWtlnjthvtMtuJ3/X0fydUjMnc/ADKYSSVurDHXHIvXVM+omDG4+b5xffuuma1Tx
fQhuUCrnd5OEIKW99KAvFkwwl7kgV9EU4aczzWpG+Hq9ii+VYz9Grflcx+T64CqI7YrnKfgd5pHf
s+aBfM1rFXNvpCUkfJKVydhUu1xBZhdU775ZxLtQh6xhr9vCOBTlMO6pwbe+1d0mAdAuI/U/kRit
koG2t5eKV4IMXiE9OYvJINbJVXD3NdJNWWs6iZ55CtTbmAts45j6ekSNk+yuNrBDC4L7HHVNw3p+
jcjHV7Roj04ht0wKjilxeouWUwJoxQdCO5/nZIzcwtZqPXtWtK/R61qxfrDmNEYuHgRSrfke1Vhn
CFZflDIgNqgMqNa51/E+L7Q6+GRl/6Tx+4rnF8wLUmxUt8Qggjdnj5DBp2Oy3GNUXKUo8RKjug8l
j8VUxaEhChGtTI8Yc05xHz37/s5ETbVmwrwfcWHC1eG4Q4rhGp3FDD0t6P4O+YnpNBJ2l8xq44Q0
dmek3Ii9bnDIgJzQNOJtGAOMAtPB0WjkwRCpC45v/NkWMcdCs7xkAejlwSEv0ibgIugHpDgKGLWL
FsMo5BsuYUC4BfOCCqbX6KBDQRvjJzazqQ7TM+0i3IkoTrPg4M6t/zAPjo3QIBP6Lunu9N5HG431
cBcX1vuAxA6hPzthL7Z9K98spzkTfEU2kteuQHgytmPUFtIBVQGkFTtF3apaphOpsYxwHVh68zUQ
Q7tkQPPmVWDvm0hcOvVqWvZjLYcPOndbTpOctwy8bQQqRIpTF3PV1INfV8fykntbVJ7v7BGYb2r7
scJqkxnZyjerkxdFd82b5EwGudl+HGrjLW/jLdSuu9AzXsuEGy2wGYkZR8BG0MO18JhV74w2ruXE
mzXgFTEk9ZDxjjBFLgyz3THfDRZ2L7ig2+bK87w3DE5x4So8RyHBH7MRTli3gQl5w6GZ4KCXY2LO
QREYzbrsvRJjj7H3ECvGoroWlVojqz5ZLfvenL2dgsCotHPZMvsavE8d2EeDnmTlSXjanoy+Kh1O
UZlyK8BMb6VxVg5OKZxAEDXgGBPhu850nqejLdPhrZth3wm03AxwWGMC/mAAVmAmcMHqzbkt5SLU
02+Jw8v3vCilf0dnsCjYEuathyykV5/m1apOyu9NejWb116CTEiAuNs4usKevJRJM5+F455pRVpp
e5J2dlPGzuMQ8ibRm302rWG2c8CBca/6yK2qUgNle0XgsElAoNGhz/YToOVl7r3gRk5JsHYfoRZO
C0VGO3zATaYCFBlVM2xMQNVVxOhKjzDu21NHxlYTkUgRPYW2e28UyW3uwaWP3VtPZjfEtK1wJ5t2
e//3e7du/rkKsxW1s5A6FjbSIp35tPWH0xSH85aAHizXfZA8VC7p6Lgd2XzlJjPkVnbWefKt20hw
p7vDDXqsi3KsfWwwJGc5DWz19vdPSP61llKWFMaPM6ZjI+v7+QnRswiL1GuaFWEqr2lLqylWO9ul
tLuoGsL55NH1m1fHqWbMUwADky4kW5shlEcyjzfxeUJGuhFzJHAHVK1OcPyktD3+XdVnzWXNTxUs
J1AOII5u6JYjLfdPFSwUO6SfreGuethFVVkSDNmtpYoOjcHzJiaekxcKeSRJ6ZjetzjpbdjkZSpv
0rp41tuMK9ChQiO9tnLhZ4UKJZPBSIDg1TxAWdSx7jZPptOtDV+cA0KFJEnPVezgasOs0It16aS4
u5tPK9K5MKuZwfhG7NmjVA9GAN+0awMal+1B9GC4utp8nSJ2NXerderDHFiMgtc2602IEsMmIK+q
VRgGChc1+aHRvo0zLMK7Qw13U3lAnjuS/RDSB5y1vYJjcwuL1PKPlRw+O9RBvszmAE7rFS7h10LO
EbgO1lPoa6Cv71F4vyddthFuRkhLuMfUCXiNO3TcdNwDbu/vISR7i5pE1sHVj33JNVaVO7cp3mZ0
hB5bN1g+UDO4j3UybjRgU3377qK+lJZ2KvXgVPSPwlA3VjG3A+fg7oemCTduQUp7jHuXbGUjNpet
AfFS19kLxEpNqJjynae91RXdKJv8qpzEx1RfJb21TxHdfIoMs64XnSxTYxo0frrgvpaTUqc5lcdj
E2ZKtvAq88Gv2PwjhPds9MMl6sFwlHMKDp8/LROcCzS6FTvtjCJocWZlwBawKCwN19w78Xfpg11K
UcBPhKYtZNx+cxTT82badnlzm8ESFai4NK0lsCQ6uUNzqXvzNZ6mO5lSLrBK6WWVLPvRRenXd/RZ
+/Cflf5/q6X2/1MnTHBip2X4f+mEwYJ/y1ie/tlV+9E6m3/hn20whCu/mtDMWPHnLpN05gbEP/tg
mqX/qmwOWy7/4+63DH7r90aY8ysUGVcXwqFXbnJS4rd+74Ppv2LmELaLWJqjGkHnzn+nDaYQJ/60
/Jh0v6ROH46jl02nzhF/OnVWUAdt5JHB3PW41pla51EqdyFnj7zHsB3IpN2ljbWVOgcdErzUzoVW
R074ts+mDLgPN6NfXfpYB6iXSqwXNg/Txrti0p6dfNtSDFNtl1XpUc+lKY9RnzRLznykbO9iNoJf
Spu8x8MOdsnV80/TCOYSmYTLsukPviz2+J9BOCH5IxvvaAdDt0qz0EV6tq1yI1r0zpK4p2wTRRhb
ohPp3ACBfJYxOvdVDdh50tr7sQ8OJaiDBQIye1U5+A1o3kXMBVhb2qOiejA9kTEw9ps51ZGjpOIN
sIqZ2qA3kLkbA2h5vbGrERSnvATmUguqc4n2EHf92jFB8tH2gBmULZUfz4SH7pga0MsYnR+CZspX
hVMRggGht0nEOkSOTmincxNJ1AjEezQbqdqVNpkV2ATAtjCOP20zx6+M71VDzLoQtc2grGHCzdyd
XLxlazfP0ziRF0BhrBfqq5PYX303uXVqeZO48ASZUZMymjXvVtIGa5LTGBlKhkgSjxwlskM9u1JR
/hWsI2Z5UcMrov8P2bF7UEX1OptZI5GsaUHC1MoxSE5eegkLBzCaJj9AeN/DDY1F/lqENASjUc+x
yuMPDfC5+tSf0eyk02v7OYehMVXkDJdQBaDWm+s+Z5d1MzvcgUkBC1M8cqXkq1Sw9jiJ+5qPxIW3
XiWomqF+OiPSeiepV6XUjhyDseqOnDymYqkG/Xs6c+XDclhYDWiW9lsc5vaqNGpvEWbA+VP0YxtW
c9QlxDS11TnSxVbIrFymSfOECIi0OK95SJ1o3JAfjxY6jLZBnZw0Ji2wJxwOQ1EzF2Mxk8gESLMX
HbvigRKyXJQeycsJ7I0Jfe+CmbNajCYOsKLu1cGDxM1NlehbRn8JpmxjeIjZ1buHsKuRJsi8X6Vs
ZHFIfnGh79zRHw5jF72adFrAOoHHqGDr4RmBotb6zTLtq3hFeVsuY8BBaAbYwPUELHivNo00kGKn
BgjlIDUIfUu4wlrO489244sNYqmzPY3loWy/gy9D6IVCYD5e7swR/t5Evi1dQE4MZWMVt5prrgps
JZgLdAJpIvM+wHpE96+PV6bRbjP0YEOhbTjaweI25EOeOOMOh/Ahos27ZM490V7xVu0YhLvOhUzO
Qc5egvWoxTGcdc1RtRYabGGafBb9QhJdiwKpIbJioKtRqe8zSFAGBy03IkUtcDB72QaaZpnqSwHH
cNX5MI2jIqsxbXOV+oGBUDi1NJDDEH+d/jsDx2bXpUDIldk9MdPMVxLh4WqoGsAAXganJ7QJc5IH
fVPLJr2B3Lw2e+AX9QSkxc3qGwIymkWSxyMoHNBYODxfTMieIAiEuZXcMKLpTORfuKOJXyTi1PbX
Ems27JjsHqvYzkvPUddwNepwNW0xM0sacIKkzgMPYR4JdnyT2Wa/6kjvJlOKwOY0JkDDosuA+xVs
ap6f+NjgIaGGJntyggNrJkfima7tyBrVAsLbkepz6EIOyfFU6tg0l25pXhPiG0/pZDxUBXIUF5hF
I+l/0FBij29x5rtkZPmJexC+Ee8j42I0ijziTIeTHIt6y1EHk4m2bprOIDYzO+ohoqKmsQ+jA8kw
cONj2IH6cVgf3XpnOGFwQIbkbHF+foO4TM6IHMnL8hNQCSzonNyosKV1orcyP13iJ1sWcsBe76Mn
3Z2Iw1sfMMtuNGyK9mo210TpJUN8ufJ8cF8zndZMiCrDjyFpC7gUgLhdwnyrOd9iKsCQU8fRjQaa
fqo/Wbjd4cr0iKgAUkDivUxqjYWwWMZI8td5fBZ9Va0GhHkrLMOMwQ2aB1nb4bWP0m1XkC8YxnT1
Gs73C8PH3wRzqzzYlbo3NDwveee4YLRQSuopB0a4LMLxg42JLni6ggtsLyRsINFqgd8HHIGrmqJ+
cEcM/lqpFsy6WMZqVg/clnEPWbiJSjSnJqN4Yj5HNs3Z2LDqMkJdBjv5zMEicnWI2wxpLOHs3bDL
gfFsaNE/Ds8GGZerCfYDURfeTTviidWCdedbB9Qa54n3G+y2RZB2dR8jlj7A5VZDhnzPCtVCdeaz
oxOn1+dyq+eUt0kOqYYccbvb2BHOFq8Pv5G9CPe8NjfJ7A+RUw+tQkfNjdKDdNwC65VZCwRZ4xub
Y7vk+M+pQH+RibZNzOHTkBbp5zlzSfeNXDXc8gXiA+bTiIRr62nscaVOA4evyrir/XstrI6+Topy
2XQHHdkoTk0S1+pHlKLBxh5NKFyNYgThVUClOmuHOOJqkyy2KCIgV+4Q6XAbSOSGYXyrkT+4rukw
LUuU+3Dhi02c2oSmEyW6HlBtkrrnIUmBKGyFXJUalHMs3vhTMctsPbChFtgxLS13eY3/uDo27LIr
J2U4V3WXuqTN4Q08X6Fvp4A5VhYh0IPeJYx2H7tTujLpf2xIJOqm4pQNN0CArkpA3gRehRYQ8RZ4
3siuOVA42VfZVy96LbdZ6D9YdrkTOO/rTtx6dMi4eoW5blB9V/IsuurYQfxEz8tx272Tg3nytfRu
QM9uRNmqTejyYtZbJ5a4l2n0MPSz57Db9l2N547yymWLJnHrpI/VQ262ZBzk9T4qUWClYETa5FbI
Gm05nsOoqXZ4UxmAogWBk97uW7N+KPuDoQraFfKO+c+6StrTlICm9SwaeobzKCN1Md3q0a6s1z7M
PzSLpSD33Bevq2iIiuLeL2iCpTaFj5O/awqRRP1R9gMe+AxFREkaSFH1u44NJQIluLXjlkSFls5Z
6+n01XoSC5B5rvPM3nl5/lGOqLMmMJ6w5Jt6UaMId60gQCKYUJF25tXS8W4PJXnVhs9Pev1BJLsK
QNgCYVJ3KIf6qKaTonsjuvHsRBos0pmtWoABSbUthqaDRlfKGGBB+6QE9uVJBbpY0b9eR+VYccug
/qX9T+MAzAU3YTEnRiBRLokUIAVIlC1tUYKyBuZKDlmSC2Q3jDHcdd0q5wJwH35UGAQYvBiTyjMN
gpuEjL9GIxe7edQzm2A172lvBao4G2pcZjPkR4zTuY/EB6SbR/+HJ7Y9DtY42wHfdcCS2yirAWQ4
He6ilnLUQo5Fzb7K8CAYjwMmZikJ1kNEtphswzsgV+08tjoZ13ucrMbCxe50alW+bZK0W+KqfUce
+iFCLqA4S6f9ONZXgrYuff11hFi5lPW7DJALaWKvV8MLsF/bg0rcy/jWDcAR6B5jBoYvRU5cTuhD
LPGI45YZIDLOrZCluiczNh5i4thJZgIpqdmEyzmroUayNhEiuahb+9MI7lInuHaBuwnd6cX1reZK
bN5x4npmbcabwOvTg2Fj19HHGLN6hA/kEYL8JHyAeynd8UPI+Wq45emoQTPvJyI0iaN2caGjnDD3
c3BDV5BgHrZgJOJuxqG03r7uGPpQU9O0xVw1TJUD+EQftlomXroeiRMFJdFYxtt8icXj9C2eKA4G
BW8rBfky5Qnu3hGlSz8eNBneSj97zy1vW/hEAcpg3plIUsiVMw/5Dcvkdr3VuuRQ+3j2Y8Dn5MIE
U/8tszAu4LGoNHubBzpw+q652AOKIPagj8ppL77c13o27Dpm+qRSksQZXgFLXjEqf3U0tmWFtFHi
luPE0F5iBtFLM8hfNDLnEwTZ8Wza9qbxoLPem/Z3fYwNLGQuiR8hHSk8XmR4HZJ8emxQzyNhoPta
1iyMZvOUwZZbkWmIg0kMq3hwnyaTq3/siHlOjFVXRpxHaFlNXuZvLSO+91X6ppjYpgUdaXegDTQH
ugcIHBiuoQ3IXEJYK/3qZe0hLdoVeIOtgc53UaA4WoQy7tbjSz8ZGwo/ip2MdxrY8Ktm+I/R2O/4
lMhcnGiM9qO1Bg+i67edBQMe1iq4gUSCmaNCDEOSzNNdJGwdJISiD9iikB0VZw+T/CVSAQlXr5T7
rndvKpnOw4xQMtvp3MzZr0UsXwreirER1jfzEpZfkTR/H1VA4m8VXeKivZhDJ/YEN5PgoiMnFN2q
qFvgfpyc1xRfJ8sdP3pQsTd2ewsdidCyQr+mZvORhxoWCOz8benrWzc2P1FxLSlXxQRrpa8JMyy0
eJ/5qZwhmBUdZZGBcCH1dKRy1sliqVVpAYltgdKU09XOaXQ3vhY84wkAoqTg+jZWtk+jUi3L3g24
g/CTVhJZ99yZSjW1ynGYHMzy3p0sApWYpi8aIn6jo23G40NjwIAbc3ejRxnptKA4Ri/cNilFphYN
zTbPXAKW8qeME98dLiXOqZp0ARXD6jOLVRhH1qYzSJmsIgWchwbfxithlSSEL+QOW2qfGtswAkvO
pTSdGEDe+3PItOnZVKQo8RRHfZx74bhRKtukUujP+7Av3MNoG1RZBckR8J/AJMS7rEgvI6p8CifD
uhk8/ymIKdJ0FY5rALSwaUz7OZjZ3jHMwan3mrVdpIwkKioX0eNPpCe409zAOET9eEFp2V9IwdvU
QsidLBc0ePs5wzvfoMvCO25Mr+SRbxn2B+tScwag6mj1OhlE27IaQQcG8dULoptSDOFLrUGkaVEH
k8nJT+a5/XUGxmN965+HzATAKJSzKtrsLQngdNukMabDdEKVHi6HlyZSgq4LhGNF+9avVbsNMlR4
RmPnKxIFONe3jWJp4fPsKd7n0WN1+LEjV1YLz6PMnlWRq2MP1mVbDfqzH0Nb9GZxZOFfCLaqdr6U
M9qC3KHR7i0w72Re2BbgeDhZ3B70Gwo9a9/0QtsRcvJNDl55Kn1DP/34sMfapRPStvbSYi/tYhlt
lGSttab+QhcesXCUvFY9230vN7Dxok3uzNIcsnzWvZ2DVSwC69jDjMiI5ItyGz8JnQqZOnSnWUII
1LZXdqgz3q43TTUPQJG0L2QF8aVkSZuyiSSwHuYTi2y20WV+Q+ijjqskpMoy4VVTXl8DE+32GIP0
jHMirjR29qs5btqIDII2hgvqhVigQ7/+ZCbbrVrbfbbSYFjG7gjjwWVQHLpbo9d4hRlXOGBm+hlY
3NbK0XIOAIUP8PJRVWX6QvEYu5q+JZJE7CQWYpygVrSBBfAMOPvK9bas9PEuBWMyRjPCrImZ2uqF
c8yb7MAsQe0bG8tdk1shaVdaO58lvUtYlfrSpiu1FaRxiOiDE4mEHhjsC0q8KJT+V9NDsDPqZrZL
/PwNJA4ZPVblHhyjpR4mbRVzIKCAjBw21VRrQtObfRN18Kfb4aB5dbACjgrg2oicdRZ6eNPQD54S
7UYz2lsk3JwBxDM3762WVyQ24YteVQb4UYBm4OeH+fdnErbBHScKC1hdzx4PvGCIqmI/eo2zxzGR
E/zU9M+N99gmJbeszFnUMmg8YzOtwzkbQxlqOticnqzWGzcentJFmlkIaBLvbNbT/dSbX4tJmPsJ
zlRRG4hDClir0IlHNYTrMKq2SlkE5cxTOJvDAmAf7FB4lpcmLShg+REs3Dn5PaLyXuWDcPDsQ2gK
pJnvirjkcKql/QaDZ8moGjgmBEaAgXceuvfBC6ZNE7R0OxJFl0iXLK2QPEn8SSHiT/0HJiIOlJ0V
rCvQglVfFPtIGzMKjPIRJk6/1gaywGqKTF6y4i0R/akhtKa1b6Erz/2occPZyFyUtf09Yo9dwUGY
tlXHMS6pe+DtrH9elxQHMSFTj3IMr32RoxzfdAjo19po2uchSLpdrO8EQVY3mfkIayO5jGCtWfoT
axXhhoj8DeiDYO229U1oRN8A23WPrkU6y2AFd50BqojSdD3ZZf0ytZq2KdjWEJQ1r21rjg/OKPko
QTlskIdxnCBAeh9ItI49GbVMd0rEwL16isqO2KupPhYmB0BC3pIqW88jEsCFgBtHy7ZBwERvKTtu
1VHKo4TkT8Gj9SR58VojbVKblL1Jh/7TZ9l7gLcwgIOsRHvuHRKgbNwde3OS7V033ZOBaW5FM0Cf
m2REOVNCO9VqnMIJox6lg35ICC5f+EXyNWVkc5LjYF/7qEiPxEwwpKLFcjUiqqJcGPGuoyAkr6tw
XsPBv+XqRSDXpxRro/fdgVllRM+RijuGyem5rWTyYuRZvo6NwdgnNZQ2b3QZopOWrhVYAeKs3Us9
r28LT7sMSWPfdJUHEchOQQsM3ckIrKegImUnLmCggokKlxzeXwdOQGeHptCyKI9j4oiT6kdxyiwQ
DolC8dDZhAKR1dvuy9kb9+NLrw04c1tahqlOOE/gvZJFS6TpGTG8Q9B0sQZ7224qKZsNfEy5dRyO
GY43DTduY8KGsuPma5hku84rn4M0GWl2IiQsUy2/Vj58CJXi9EgKsHfukCJm4mwVzNYV2xL9Fpq/
uY7L8CPKs/7e24+h6L4DlgyWNaP8W5ukuaVFtbLQxdTfqAwG5QBISa1CvQVLkd8aIs9fVNPGS1lE
zYNMMvZOB90HPQbj1kxeehwQr6MLSUiDhbf+8WXrBcB7xjfa4sMu+OGR+WFXsLOGbZ6eZ0UdDQvJ
asGP0NI85HBn5gnPMzBisfc7m7feyR6rICGENsQkVbYDZn5zuFYYLzeq8hUkYY6wYiBciInFFuVp
DUXP3asGHCYhtnsgdeWVYyrTc99KLzTun6kZ5ZrJEYEp3aR/HbuzqQvvyW7QShGl7SFGNn6QWAX5
v+4Ly72zxbNTnWleVmc964hY5D+uZSn9Y1Zo/hEHvH/sJsTDRPIcuibHJw2u7BBnHXIa9E29tixd
UN1lz6BX06GkEKEg17o55xf3waMHR287xs60r5LcvwtGqEJTX6XvQ3HIndNUd3Rg+Bd/8NBE8C/D
X/7Lv34mZ6DxqtvOZ+9/OMMcJRgW4coguPeCAjs6JcomdztOKmKC03zjZ1RdNqqHWxUOFG8EEe5L
VEtg9rVwPT2LMRvOQ1pMN3oIiIM6t3sDivktJvfrmtv0GnMLI3co9TunYnmGKRa8BaO3m2acCYXy
fixG66s237oyQ9yDPBZTeYluuYPU7BZSEfieDYQhxsUdnsT5onGGp5IMLwzKFs+BOf9GL+CPWjG4
1e6HSzwDpsgcYjyiKhxXJJjaO5vOZdcOxh16/fIpx25shtAxq/okEcHTsUPdTWU4vU2W9RIXZQsW
iqQieqDluu5oAkfJnYPE76vkxLbpBsggHfMjlMr9a1gujNmcOU55xzLkBZsfX7aYEiG4rpDQNZcM
1f6DG6CGsEQ5nGj1MO5PgBJh/L5NS3LF9KHy73udLh2uRetbq6LnBEzPAgEC0aait+7xDK/a2LUw
mxrZZeowIFPITys/AMdUB7R3FUFRawY5AYdvIlkjNPoLJ0Q7jPquoqlcOk5zJH1igXV8WNRCexFT
cZ5qtjGvtdEUxBDDoxxuv9DiY8bGBR4m0vZsoqeRLLFdlEBLZhLvMSIxCKqEUt8zqiOPDgh/MoUf
5N1cUpfv+LCOAdqXBqEkHWOvQQups0iV6fBW7zLPP4whmuGpi/YGzqpVpCux7CQuVasbwq1ZjvYx
SHosgcEAxKdO1l7gnAcOpxBbTUw2HORbQD4oddIbmQfG1sb+1Q6mu2nKWi3T720zweHpfGdbIKtw
OY/Tw9yGXcu+kIf7H6xfO9ok1OJnuPa3nlMeW1pGus9t1BgmCjbDWKVonm+QOMWU9ImiY8Qx/JzX
07509Evit5IqNaRxnuPZ1s38lhrCYeUD1RKlrZrrAaZeqXtqfHlw0/bZJ0ZqQSzYtDZCYLmd3iRL
18zMmwT1P5ke+g53v8UUKughSRDDZYAd1cuk2nb0uMRRk3FOdDTjyzEnjsMb7qerrJ3vtMCJ5MOy
Blw8ndnauMmKZ6SlxGlqqb4ecNcXfcB8S4QKC651cjuBvg9cFM87OhCvhaBq5AhPacVJRXyYcXVP
zpG17MnB020fIPoIv74+xUQGLTKPqUkmypc6xKOQ1OMTSNV+4/WAl1w7DzfGJnDqdT4E1R0RIgKO
DeEUQUdVxN7KXCJ8890ZNh0HPI4enNuWYreqq09OaJ9uRAIE6QhuaqR7ezBv8ZqUC0bEZN1EO72I
ilMJxlHmHETU/yTvzJYsRdIk/US0YGAYcHv21Y/vHh43SPjGvoOxPH1/ZMlIZ05L10hfz01ISUWG
+1kAM9Nf9dMZcy7DdL64Xwk49GW+sNZAC4UIyeGO0W+GyMEZLCG8NarQgTh/u8MmgTywceK8W7v9
R6isYjdFTMLofbyYZP/9YxUe3RBty/U+jQGNrLC6G7BGPkCO6LVV10CZnfvMfrB9enKYqvaHjtbx
BYMRluMhzZu3LB9+RTFLBT3yQzlBlaU/0swm8E8REprjfw5JjwwH+d0BlMZGzMDW7KYAKtiw8b+W
+TlnYWbtBCTwCXZMylEFjk5rfFe5xutPPyQevIKpOdldBf1hNUz97yiIrqNqcQyEX3YvUDTot26H
T2WalMFkXDmuw3hNz/0zX+YWTAKVYyGlHtRjlckgN7VPxt/DLbyhRvdJ2+bOHGcLbDpwbLrWtlYQ
fKa5yeqYcCJ2VUUtBf7cmOLoEe5k07bmeiK4twRl8iHFFhp95kR0Nz6XeiuoGXBiG7m741Tl8Wxu
ePyvQTBfWoN0eas4r9j1oPaIJnRXtJz1ULx6YuJrhBrGimW5CQSHKcflVWd+9Ihvi6c/txAoi+SU
KtyLkWuu3K6Sy/4HyAQaE5nndIs9HeeWGv1tE6KXpB5wcpViSisRMPPIOwxBQcEor7XW93mD9EYt
SLRuqnSngHkx/LQQqRFJzILfoiz2FzoEDAKJ0lvPEkzR0NbrmvKJdau5+4MuofzFprMyqW/VlGO3
6GA7jHqlDOEcknx4pKSN7grli3WiWp6O7fgtVABha94mmTlsLZziFPOIAxJDudH9s1nEv5RTfSR6
KdAQ/hpXzE25gMwJSd1pj7q/gm0L20vikYg6xI85GPE89EOqwyPfehqN8uAm9heFkys5VfS1u1Oy
n7Crj7bNXoc1he2o99siUpzwzTa1gbaQHkNHfnlNRwkOiXEmcuLYzhWnqSghm2tW54lK7JSJQpqx
F3GrDz9jeONFXxTlrUwxn5l3XXLdmGsIuZ9T6xIHNUrs+Csglek+ucvaDJmpunnWCKUVNA+So9B4
7mTEF8FEZZ/Mv4exvAk/4Tcozk6Ol/1uSpM0QEp3rNS0JCIWGmFerzmtzoz53IFpkzwTdkJqnoy3
mHnUpQ8xLKcAKfNo3w20Rs89xtCyNox1CR0vTN21Z1XMqIZm10hAvFlYAPCFwmSk4reyjCv/x1PB
jbfjWOPvZvCZvbWJrX68Bf0QbsrSAViB0FHWWbstEudM2+K0NfOakJejDqMHgkrxfTZJir5GxYKd
ykPpMwS06+41lIz/wRisRTb5+FsG1gjLDDe5EwENcOKvbpmo97px6OY0Vi4p+VUekxQgOcKLtRKN
McLlBTnQVzWDeiaYIKOzsiy4THl6I+mtaw2IlmTOUxDOv8Sy5gXWoyWNt8gR93zvrzPiIkIvapUe
rp22mMctVQu1CTOikPPzGIb4EF2ecT5OH21prjG73crUL1BzegWCGmb4yi8/496DeFVDY+DUTevq
tAvjwFsL2Rkb0RG/BUt6Gu3uFKbEiFPqeWNC8pu4BSAUDtykKVB2szS3kcWMkjgBGJONmxGdaVI2
9wk47inf/fWHW5d3dtR9pML/cVN8yx2bpZ3pPCaV2FYT6Tpb8wAdczynTPp1kh2cPD9WxggiPgUO
wYF1Cog8NPXso0eP9zKlZm1uiOi0KuI5CJxzW/dyJ2JbHSz8SUyATr7pfzBGOsd5/9TX4xfpRcIv
AT5M14r2/bwQOmVGnbbcy/GX5d10X8z7MVzIvCyjWKOolYUKv3Fqm4R6G/wxo/goxph4hBo+aC+A
0aRifOc9Vdv1YQwmQZeEa24oqN+Zcb2nyoTWrVC9z6JHRvXSF3Qr7CLfVhbaXKHlN1lRMPeBi1pY
2vtpjmnJoMuGH+iO06urx5ucUEB6kX53LtmdmMZ1GtjdDWsP183ArEFl9UAh5CULPH30Q01opQAj
n99P3o74xbzhwzUOAyJBIheRS9ub2pN3Q90c2si7gMd4wghgrkPs120+3IJmPNUG49FShl+IUXQr
zVgBRPOn9+bXOPFo+DHpn5xqAA1d4tD9hJZGC4Yg1SCZzHsEfzqrstfO8NCawjxWefhAQAmYaomp
4cthr7eq3OKD8/095xwUsAw3+NDYWOF9Zqw+JWWMPRuRvOg0vwUzy7w1sZfyO5xLOlj4CsXGEQNy
nse0g1LKus0hmSEU2NiUKxDZ6Dxhuo6Q4oh2PSrS2SvpDT2m2T+t6aPalpnD1j7exzY0zTFa5iQl
AaWEBFNAHeOa0CD+B1vSC95thEjtFciy+1g3p7JIMckP3ndQDa92EPxqHfZqDR+8yF6UaF9K2+LT
8wd7ozMcJfNaFOxRpK8+y4aGIDWpD9pAypwiEApx+Wjt9MWMsw9tPE0BJqa0LY5qYkbVcYsl7EjR
7ZApYjFsjI5qQU8VP3aYb0aW/H0eYnunMPs3VTjThRbrg27hDCa18Qp1MFhBj2ejlzAzr5zgMVeq
o6iw3anc3Vo0/K6JaFEI22SPPkdPTFbOSmPCBJ1Or0YxPjsZ+rgxDLRqusgcGTbGAxUB7X0jeCJX
RZe/q7K+r+p4+HGUR+mYyj9nwgHkWTvzSdKGt2MfgLXYS52zIocAZC6rnzjGyxVuZOfDZVLz1z+X
JNhpKx7fKc1E1fBt656SXWMvdKqOvtdTYqjRGtFr9WtkSlLik/6ZDsqf65/EG2BCQm19FZ4It+Dw
wztOg8ax5YmAOTMN7ofeWIjInfvezNO1WV7wkiyln09/2N4CjKi86MkrsDAPIp7P0h6KixWxs6Ch
1HvyOpyKLQ/Fz1A1YGD558CgHwrb9n9ZkhWbbVwGKzRvDjOb7tF1I/o/whcwdrAJPEoC4v5aNd43
t3C0m/xyNcUAdx24oevZVGfLbB84EYBfMYtprVqWBm1gu6hJkiiGs4MUahcU+iO2vOdKZLfWsbsH
sC0k96iw5ySujnNh4hmVFo96TWJoanZONeljFja0EBs5MJnkp0M0Y/UwmdpUqBwOcG72yBNki3Ur
S2D7U3gPl2pLEdqpGslIhbkBwcER9KZZYHcDY9eK2P810+bCpTsSeEjt4Equp90kNErb7AASqsDK
HggSd8cW8WufyQ7Kvmt/OlR8zJrPJy3YCVbGFXzBn3Sg31HW2Q9NkDzrcgaxVpldHYMhad3BDe9w
4dCd8Mj+olyIjD/YzpgdWPoFrySVLJN+ohsIWGbC2oqfPeGlDutRsg/2PU7TTFuDPEzuKw7VyfAg
BjY4uU3/I67Ok5rELbFxHBBrnCWmu8jGB9XN+p2KholrgWNfZNufunRfPAY8mee+xr3pb10u9y7H
uYBxLHuGtw/lt++3UKdOgG8GetRR+NkCvJIcw1YDwA2W8zsbq7chscn4gVVc4Y1/gBq9xtOz8QTm
/HbZ6eZj2m6CQj4rLEa+Ua8lM9A9siWWi5HqAx+9d+9lWCNjs8GH3xjITTFe0TY3Np3a9VAcz5P2
4C9n7V2lIAiFYoQMUu+TRclmKrcQRG3uE7qcsvkhwk9y8Ssgi53izO16v6AzWbfY4+hl1dQ+wH3c
Rnj2t67hUT6ks+wkQv+tGIduubRaQny0NXbO68Tpeh+7P7NmQFlCnBp5ZOdAelZNBgkH6McxLYOT
1XvWJqxKmo076+jh7qdqaulewWM2XFoaACUxf4pl2Lx0+fiwLDhwbfuP3OV6kE6BBXdMtmAyDHms
OpqximYf2pwCgf5jPYqpX6lpXdChBCXWcI5uj14GL6BugSp3ItvkmLmYFNXDJmopsMNdjCxJIVDG
c7fMjw4GZAGzsyA4umYobPN4cDH7eZh8Z45KoxV/lFYZYCWE78Fk4EHAkiHslpAdbiIWxuoWFktB
nM5IKlHYmpEPZLnfYS9oVnX8y3dpBGaZU/5wbynN+W7k9OVgFTVaxqmcUGTQYLWEDzAwnV8n9oju
wWaiCuob/qoM5qMe8FNSsyn0Cwontk9Y7CtqYS5S9t+KKS0txOlXijUz9+eIEQTndzviPBQ7+Kox
It48JZ8gjw0o8vZFKLRi57MYqHxRM27TbK73vrwH+/BYOivGzOSf+Z1FNLzAOrjZk3Uhb/4E8fji
FPpKephNj0szyhiktMW4VzNEx+it4rdo5dVqs2e7rDATBqmxXugSoUdNnHIoijZ6nx1/fQ4R6Qd6
KtactlOBUjgGbwFHYsbMA029NcDgrHSfI9P4jtrg2/cm0ObxgV4HwM9J/Bz5OmBSAyLGYpbPfsnk
dQyXwOYRE5coSFAILnFBKXjkBy8AWQ/4dY9JeudN+i3G4kPZqXQOKr5BJXvhg8jOCINACUf/rRyx
V6sF+2JXIUEdl+hhbowH+liuKiSDiqTNRsVkvKp3Zpl+NVPyGx3sNV5gD315SC0LU1Fz3wwccLO8
/2g9Nig58cTZJYKvx9peKS8/4xpemfZlGBz3uZmTbuv0H74YaXiFzbB2JzUe4ql7UiPPvKxpfvB+
fxguMqvG4qRYU6d55BHri89A+uVBUx+9rrrwhcPBh2XhwJ5MHH/9zKSepsc/NuPCtU++eZO1MTXO
QAG3Pd/R2qQW2rMsYHa2fU0nnKy5HOejhOHtMZncI7M9zhw/NKxzjpeOvXF8nAgDVw5SOVoQOjlD
/YWLANSYurlHDMfjthg4/SgSBxir630/utX90GFCzX9NiQ63g2X8sdC2uftXxsaasFcQnv8sO/de
OCHapVp7OUnimJauJqREsjIpceBiQ6D1ePUI8lVE3oduQRV+VH1/llB5WjwWjRrAEAU0ZHXZDwUB
HCQ5fBixfkJuZa2liNbJyIg55Xx1iuqGnbZImIiNdHVxdfF4SOlSXg3+fJoG8aeSPILqQc7rSPyW
Xftc8L5q4T+zB2G8qNgk5SaEy5kvTjfZqiCpT8VjTAFHRf5gSgZz43CActVmYAyDCIRg6YPkBCW1
qmtjO2RsSCKrP8wT38uUXebRfq6r8cMf2eFWc56yy7o4eD12AB2rtSKj0BNRweKEpyWrvhZeH2dt
YlW9jymK813ulDfbrl7ceSmtD7J9gpd8Vds0NVDvkXpIuGnKozu3w1sFiJd57PRK/+fTbIEG8VR/
EQ21dSmJmC5MngK80Pu2cX/5GSWT0FF5awBlHLzKy8f6p+poT1R+xEddWSwQwAUH51WDiSeWWECr
DNQDwQg2BUV7bfynXA4ub7SmDYwu4jDNuaTSFI+U7WyEN3+FJd+3xamTdvU//kI/8PAm8tfguoL0
JxkrnPwI5mk031eht+jJ8Yag4E0ReI4i9RW7+Utm8Q7aedBbg0lIzGM7TgaUsmS+RgABNzpvkY5m
mkFtdvouO6w5tl/rybRPUf09LWWPw1i8+YXPiLsbOPzRcl2FBMjGQd3RblVuq6ofuTU5cA2Tw93A
dkynIZ9ZC7aMJNJCt6cZoM4dMh08LawAIQo/2rmt9Lr2JtbOROTb1HIupi5ueqKiuoH0tAm57Xyd
fBXQxakH6bJtZkTXaLR3sc5RNXWyNTjh006FtMmvcoI7B2FtVYEhoLG0P1Ne9TxRvZOzpMyZX29x
WC4riuliH2qcJzojtlVZ25vOhfqoOfqutcxvQ0kK26yOTpW9ZK5+Gpi4mo71jejPUBLLbGfvC+kY
26qrXjC64KnOnhw0T9+LWtKDLoyx6neQejVmLR74ljYhBSxWJFUaHLrHje7yY93gDOgcjpNmgp5V
5JotMw3CFTaIStLjJkU5QC5g+uyo+3w2HuIiZZAg0uXKdmikGiXosucJFgJp/INt1+iYxXTpvbLd
WEF/7xbmBWLBsK5hZ8bx4h1zzS2Nub/6Iae7C7sWdqS7aWourcKXrMnkV7S7H+lNJcDNUrYKJoyM
4JZ3BDxYN0OLtta/XnKf/4mI9O9mmNerEQOsJTrJDUkzs8zbtz5wD7pgr0E1URQjUUbULm0GiJHr
0P5wKvRDoSNaPogwti1DYe7dPpTXIqbApaeBr9FYW5/n2vjujJbb2I/PjMKjLQk36NgVpWh2X9PF
mCI4qcjcQfakK6uOxJaJyTCl58EBaKzDcd1V7t1ihc4cVDv2UIihBuP6wCm3s4lEiLBFQtX0DpR0
BBsfO9EaHQ1+bRHd4VKwjxHUI5cWF8zQw7gpxaPqYR4r4fCbs+QNRgEdAeKE/kGwHzgzHlDkXtdD
aa+MTVt1JepA+dAKFtMhQn8GoPvFuHhiFFHimuF+LpzwzaJq2avezWXy5QHOt+Ve6+gLU1wOqjeh
VGVkv4UvAcZddmQGcyhnXnme0pgXVO+tP15C0f4aR5GcdF5dgjI5xF7OpKbjQsx483GEvuc0nt5g
mCOB0iCuDnSyeNkxc2p4syKmA7vjcOnTB1s63Pp0NuInMeFp6PmYldE+tdonb+539BN/sgRwkPIM
l1SxwyAzfuWkQ/WgH11BQlBo3ju7ua0+WtHu3QalNDxylgjP0u1fZOxe6aB79SAjE4B4Crh5EYyO
qjVvMUEuew4f88Vp2QoIUhPoj75tmRLACYzGHkVbGH+Wn1F3bNZqM9lrntJO6l+NIP1dx3gPDdv/
Tv2HITOuKbL/WWrgjx0w9VLuI2pnR3e+BUQ+0hGZj1V+FOFdLpufZGpq6k2qvWMt5SpZ82oBIDeZ
j7jKou8M9gCCF63s8YBGAg0Xvdtc1ZZ8HvsGznEwMN/OPkBgZjA0ljg5kYqJQSjYvAET2lL/2NKi
l/cMz3ODZ+GknHwduxylNJejE34ttyeZ3V1pUIg7K4tyACJlRdM9TD7SkPIVjUhYmwyt/zguu71i
gmwgvPLsh8bjCDUEW1Iwcj4IX5yaTb3weDFNT2zRoQjtzGBpvXzrOSzyBpRfWZOGag0TOpk3XmvL
fJnITJE15sX1ejwFBmUNtP8RlmpwD/inZMGRzw2RvYYZWsy4hWcbt/Dgq1MS4qZv8i/QIDDb6V1I
A4KIKos2Zi2jTZGoq6FHclOUCaaj52wYz30VdvbIf8bpM/c2tVjCSaPxnJfDOfTf3Ybn4H7ss0/V
Brd4yJ9rpTHQsgOoMR9mdYCKT2kz41CGQTNGOcNQJA1Llp5I5V+mppCVFg9+eEl5kzNtRk+udYj+
LKax2WbR5K+xXIiAj9JjLLgJ4K4QiLINwCF8cY62iOLx04TTW7CK4yfHnrawLA9w9ZdRIZx9h5o2
9gPROqkMbsqGtcmgnIN5RK44W4D7NyOjWptD/DkwfsTQGYX0ZJdrK8uD9YQox0Q6vFNe79Ow5TwZ
uvt2Eol7v8EUb8+5fYpxwA4z80ebZ3rRolZOXrHoGX16ipR50JaLH6DJy32aXx3H+ImnCU2MLITo
mAoHFLOeUWXQlvFgBhL1sMtLCtMGQJumw0bYV/ZazmGG3YLpKLheDj3kLlLE5oHI/rIzVdL5DCqb
0/w07RzSWXQumydMK2E/b7OObqSeei/RMvIv64IFRq1pSrE3TTAxEed3l50vHpkFnbLQu8f2PKOh
+w1n2vm7DMS2sdWzj6nyvHgcAPMCsc/n6lia08oavwpuBno+qUpiHrE1pfrVG4y9Bu+ZuUyDerZ0
YTSciVMKtqeRgnOPmcwc/lQRy0NgcpjFVsi1L9wjUvZ7m17HBvgSN/FQ19/2LLLD3F9TIE/37OU3
Vsu8gN/nrjoQyLk5Drgj/W/DZbVwirtwprsT+zJNGjFzN9GwG0+MZ6vlc1ctnrJiHTW/he2LY5jO
74KgJwCNLZ/FpUX4W2VuRPubY6/nFLEYr9IuGUPAeaV7DT2Qpcq6QfqM16rkY+p9QdhP4XzskDVA
hp+jxKez1i2/Ci9BZSDMlgzVy7IIdAZCqVXm97HPK3QH9Mea0MiWxGhDIfHW6MSLZVZXepg2hugE
kyYO06BxZgYA6SF0Z2jxfvARzW2PhbH4/Vd0/n+FBvj/kbZpLejF/5kx8Ay4v43/ARn461/8CzIg
xH9wooQcImkw/AsX8H8YAy7ITAlXEP3CMYXv2P+FGLD5O2m60DYdi72HMqGxtf9Cbdrmf1jSlNDg
LOkoExzb/wYxIP4JkXQtYcMVROwXruMrByAoAIK/sWEax8B4VyNqjUlb7HG2TGegoXgQQvyJk8FJ
2EFm0CG51uaxhNxCBY3jXSLDenUYigKsYrj+t0/v/l9wlb+DLcU/8TDLa+INW0j4loKRphYqw99f
E6Hd2YyWrlUeky+4OoGxYb/fOuYI37M26z3o+BFhZhwf5hFRo1fYWf/9a/gngJSXAOnPB7AL/EXC
1wRn+o+XMEcogGZH7iuMqPizGaxCaZTnNAJ6rPGkAXRq3W0r3a9//3vFXx/4fwFnlt8MZAaqhOO4
tmP64v/i7Cl63CtESUwOqf1cVkT9gqSB9i8Ce226sT6prv7JAp1fURvsU2EbPOXqhY/jm+LUQlB/
MUrprwk651tKpa6o0r67Qqqb+hunVVDSFe3wVgtCPs3uWrIMuyKy73HyTHi3fJOjNGdbxqO/Xdeq
T638SlvOCNnCmKoNYDcyCrBee5V9QAgigB0a3YY0xT2LZ74dYhZCUXK49oeuPihtIws2Tb5ztUB6
9WwmyKU7H8VrM2QuEndfnYyCr7MglLGJKvN3wMQLJ9x4P/l9wr/V5wqfwn0MwiUX84HcFVGF8Ldg
pOj31VdgBsneidiezip5TDzbO+AxXFvTKzAv9xT78tEkILgyS3s+MkCF0bxCG//L501iz6aoa27n
TzAALaP5mOG5AsvlyvDawka4UpyosZL7910RQSCj3kGTQTvIQWfn0NAepDTyy3JOogdAMOmKLBvC
WjhVz3AA+tMsQOtTLxze/v114v8TDLKQedHuHd6NlJJHyF/o0L/dt5mksXVaHDlhrG5Vb5Z3yN4X
Qvl0HhTnMTKLS6fFmzCaN9sLpoc4p8CwsTtAcOF050YYeiDXkzTSNn+Bo2JFcvK3Qb39CWsWtWpo
sGe8V0Sxq6hlec6TdaWJuBGISpjxZZx6cpgHWdvvClxtlzDu1d5MqLFI8UKUyM2sYJ63k8nWJj5N
3jX9BBpAwkE/e7BzD6QzFqqDTyaptKKjEP7eDu0f8uzYHuLIPTHi//DMyb24mGT3TQqssGsVOzK7
jNnqOLtujLglw+RRTw8D5ax0B1lYZLry7Ba5dyh0e83FPc7T+r3hK1xz3s0Of1Ui2aI8ZjLB7sFh
/QEd9L0U1QOdPC2hLfSZVqPumwm5+5wMNBCSLYNzUHOJw551Gal5QbpLi85+7EwM4JlcTORp/xAv
9CpJX/3Go1Nip85EXYMrMYUNBpq8ke3/41FpWY7Nk+jvzwtrYdOaDpAa17at/8YGLZ0W579Un5Fr
PcQTIbI+NOeNGjyeiz5bVKgGl1zY06OU4haEE4ClfRcwPR6gAPMsE/6pMqxuZdvdb+6lnRpNWMBd
n+28qPA3LY/ZPVPnWzLa1I164JISOItuH216TanqQM3PynSHBwlgoIR9xlHfNGhqTR9GaB4b9IWv
GXiSlWTGO+jQXdonMyXCk3mSuZ7WPbS6zaARWAB8vsA5EAedMSIDbaCxDh5gwh8ogONKRhXfIBo7
pyx7gaNvPwEXYeIt3+PYCm621XaYfrPhGgfjca5Q5Ubm22eEtTc77M/ubApQFIzWmEqMgjLpijDa
zuoZlPoWzQkeUw1w+vMfNbprYgWcSsPo3Q3peEIH3hman1iX/bPD8Xkry1faxx9yO7DOk8sIJcRM
lk0ZkE3ts2POcEX4rnoqzcbDKu9yKiWLc+zmSW5EiX/LaMZz7tOInilsj8WAOaXgdoBy251E5pCd
GChYMi2ZrdycVzmKfUQJDdD6P0MDImKp9PKk2RzBFFHEZJr6hh79w8Ni3rXN/IdasXKH6/HQYwUm
i5koZZw060CTjsY+tyoQG4V3L5jWZR2EARMjDyfqdy8pr6FgKD3aNMdqp+uO1eRtJ//CcNC54fEz
72XQ1ddcUzKYFkdZEESBiBnRYt3GD5KGaOEOe+ZhQ9WXFwfjp0gsqgWG8c424/RAK/0GsgjSF6/1
WedzelcN80tbtPNzRwHpZkzqD0LHS5oZEsrASafxnXBXphSETWG4D+oUf6gmUOuGwyH1xrUsqvpY
VaROHVSJUGXFccq6TeSps4OC3mPqvh805IYWXd3BfoDjqriyHtzZC1KoHcJto5nkMjNOV9XERnsc
xn3VplgbATCt68l71zaLYktl46XGcVsHKOTSSqNTJM1zvjRlD+38UUW6fGlHjqPRsNgqwuzmmWQM
TWcXShRDpAPjDOqiJaccbx1IaYdCpcVbVaN8kq/NdoUHUKaAY1sZctjEPt1CZLwamVHoS7L/NjvE
u5IHIjZin/Rrtz7Wo5nd0fhN2mooHPAM0rxvuuA9m5iQlXAqOLEvgyqGwHbcvE74Ew6z/AZaIm/K
qFY6SYiWaMT+ACPTZqI8YOcxd6yEftWSZH3fVfk+LJwHBLj8zqC9GM/Jc25iRyEBM+zKKaD8qfdQ
01M+NWxVBdLAyXHVVynfMxsLiSRTQUKf57rAjc0L3lnapr2auWoehbQMuuEurPpbatVIcNwlaNa0
xs+pubFIcB6j4Fv7VXfyJu+eLRhGdBEkW5kYdxYCIu5I5s8pvRNkmiwuG5Vdqrb4QU0Izgwesq2O
ivnUNiZmD2zHaFSfdmLJe6mGSywcTD84/FSoAKcXD75bMHyZe+cBKAR+Is/ba4zPyDA4oJtBvEWB
cQ1bI91Tpcn9VTDdH3P/zrCwHYyIlZjg9KtqmqecETRF42G2JVJFhefkz5zo1VPlzvWFuhcMRvXd
YPN2Sr/tmO6thZANhi/ef2ScIptvp6qz/KRRMO8c1OEh8Pxtljlktn1rPfHtPPqxVSNGjtzPxsYw
C1wKZL3Iso75PfOt/H4OcSb41dSt6z4y7jr7q1NWBx5LbwtXxUcVqBdDD28c/Td4BKdT0TN1gIKA
FFd1P6mU7p3IyYO36mx7+AJ5a/sxYSehx7e8D7cZ4ZEzzCZ3TY8SSWnMqzs1++3JAL27DgT0uy6j
/6y2nPxX53zP1Bu+DO1nEZbmtWq5nLq6KH6NvvNO7pNaPfyzSVIhbqrsBSQSFrHUJc5SIgNy7bO3
MVLmzjy4S1YofHkLrlbBj6Fkci8jgnqNLtpzEnriYKdUyVPppEiEuY0ZQN+JiODm4ldfBGKtI5wK
qqoYUKGyk7CA+2Pj5S3cyj0wKmAtT6zXgif5Xpk58xAoZPpIpQ27auaorSeHk0+OG2mvah56M5mQ
UQwbPxVjcoa8aQyQ11AyOHLut46ANoD+1U15X5SFhgFINtgvHQIMGYwhWDkjsNhopxfYYBMpheEE
NTC1jPpsm0y9dGrUgFW99yyGpmSaKePLiuXPwOoS5ruYnPid0Z8CqEY71ZWCXvQW5Olo7HxMhDvS
vjuraNdZdVaTYx5d3Gbk68dFNcEF2t8m+0664bTjNVHBl5jFayXsF4dH0s0rpbsT2YxpEBKcTLLf
RPkQ9yRhGknPkof6etUCW9eIPWDT1w3VINJ/mqzKvTIM+6H2xXiJG2ldPJrNw0g8pkZfAcDhj0ib
X2MJthiPpAWfLKJTtNbPvW+8T2SmrgbH4Y1bR99hBzpLU2NO7KX9mBvqBx2wOXsSHYJJXGsQZreO
mYeJ0gANfuzy3WIE3bl1BrQTClDHbn0fpFC9bW8fLBXU+VK9WHYjUNHZv0uZ4JDIFupjGlBV2yr4
Dgf1OqftTzn44jB77kRZIn/QgUraQrcnAs7xSfX1VUz9fJID8+629Y4Z2RZYYOrWatHjS5YvWT3S
R5oEG60ZWOUZfo1gginE4l++pA4dFpU1kmwM21tTN+3NscYM2r+FxdlpoHA1jcFMkdb2OzbwXj/Q
jgeMatewX9mahW9tpNWoS8XjBM+3eeEi+Ij4dubJhd5pBJe6lvPeQz3EcksDTVDQV6b1gaMG+Osq
LM5pi+GCTbe/UKj1qZJ+SAp/F0jLOUzzbzoy3PMMjRjXkjkfu9D7Gto4e8gLoz3ZjDNYfiFYgLhr
D4wNXn3JpuePV7OJs0yjusyD2gRGm5EabSnmtpgCEfY+Qk8jSKe7IydZdgGGwvyddmupShZ0i76A
g2f3DxkIwqspzILVPFwQTVADZT5twfJr3mrGlj/u965d1XcFJ6dN3zXRTqhcnSrBFNlneEo/NDVc
JTfzmYhOv830QgJTimhF0msqvxjTkPWuaCtniu7a9VvS03Tfu1Lu0phyniSSml+RD3tFFonT07fh
IFpTSS1eBKxUMHLlgiQAONwwhLGlmX7xwF5Fwhz/lMRfaFoMEu7Qv+Y3Q3BgTH7DQ1S8kA3NH8m8
bwJ/GWimfcA8Yiqv2HVKYi7W1Y2M6WC5st/lVfOT6m46S1Hd21mL91BR0aE7pEZXNZ/g9NLDEAEo
CSI+cA3nx+yIYNluX/Ie+z9OiccnC/FxYrh+kGSkJxwKG1+2NA3JieHrVLwlUXnKOtFeraA8jiWt
KKZito4NzN7jMmSU7nSn3F8DscnG2lxZmRO/eRGXXlCIF2khd2omxZbdz2fGXZCQBIClNjATfFzt
RvgoSFWS7A0v1OvEF/FDClGbYkrnQc3Xthwf4OkRjTOWYCQw4nVgyo9OTe4xyKL/ZO9MlutGsi37
L2+ONMDhgAODN7l937HXBCZREvq+x9fXAtPKKkL5KtNqXpNrDJqCvMQF3I+fs/faHp6h2H/J0urT
99Pi5zAOm0SRbmVkTzzkiMimAgYmjxkj2GbDwNvZ2QaalVLmx+Hd9l3tLEM3epLoVmOZPCxNiRkm
i4nKq4mw1zXWYDPcWdpobjlksszqzCqh6U07vTQrCrtZAuu18sKBYcXDqSh67XqVGnlx5rR+M7vM
OzqQWqcErZltoEzMxifRDObJyqkv6Q5TFSaGtY0iiMBd6uPgUfCNOxtajUwHYx9Mb3bqlUdMsCm1
0TbSPLHRlI94vQvSrdYmP7wgjw8EUc+WYWvpe6JCeWrzAKGnXRotB1DeC+CDqmwfwZg8Af7cWEHZ
r2lvTWSCWCY6Eo9D8NQnK5fMjFVRQMWmTbiW6JM/Ip4iNiKMCRhU6OiLWFy/CIC1Sq8EioUvCCpV
EwRnHKdgwpwkXvk4l/aZ8D97PQ72k+FU/OTgl9mN9qNQ4G9qKsBotNMNCfcE2oWktILwfsSF5h5K
OvCbkNhE3WmK5xzZqF5ehKOCc5rErym8i/U0TPJUYBn3AtPf6BpC197SdiXA+yckkGdGRG9OR3R1
2+At8UpchjVckx1aOjLSjfBiqb7y6VG8aEQhHJm9RHCnRHQbJBbinIgGDRpzQP5fyUqzNsPY3Q5u
8ZF3AyqSXrdRlzXh0sGGuOlw1t6chPOiBUuszht77ZR2eAMNAsoY8eaqidJzbBbORXQpQ7I677dO
FKUnAGZEGYklF4BcmUNnjTUe3ooHymiLNUGz1t73p6c0qA+B58qD1oy7PnT8K7B3/5Rm03s1WskF
XvynoaM7K5WaVqmcqpVDNPF1Zh6tyTunjSOCT1Fn6Q9NixHKMIqVdir3YRc5d79qTj25sqfKNV+o
+spVVlPPUIwfCw47tCqNE2o5AYCaAXQcM0OcN6c0mC1tBFccpio4KF8kN5yi4z0X2tqK7Z9MR6I7
jhUE2jWZQZXWjut2cowtoUmAGoTy8cWIbdPw/TL1AFB6wlpZvWVtGZWuBw6kPyJ2u1mmn7bdswjz
eB2F4XAaLKZmowzvSeOrpR/9KmF4rlt37DZsW9ER/VDnCrG3aVhv0XKMGJMFQ+I6Nm9GVAR7pjMf
4ZT3h8xJeao5AeLXMIqzG7fFtaq9cW0zzFrq6Dt7hY5AH4PmCfHUzy7QwhNdLH0RyDY6uyp/Z7hK
rJ5nbYQ0020jO/KVMtxZBQahNgdporUldBGz/SCEeFj6ZPDSFTkXVhntvcL41vj9Q1p1fLED5yOb
0uqUdyyb7ThiNpghHd2Y6Gf8B78mib0VBftujCaSC3uLEgJY1amZsmMbZMUeu6Z3J/PvbiDT0XzK
uAolOZvnpB90XScBxIOals/BxEhB7zBCwgW3VX804zw7VrLBodvp1neangujFvtZJvqc1qHaNhpI
EuXJ4r3F7qze2bv0T6EFxtJKO3WRmWNBFMLxiY8UxKX0Lk3cWfuuVyWUpvEjd1TxWkdozqKkN46E
zY0w40jHNm9F4Do7MgOmZ5sm1BJxZHDJVLCd6oqlsSadKujqmQBs2SfZdIQIR+jh7J300b5ACGFi
K2c3nR2VXw0sVNCWvgwpXdZ6jeZo8tDmYdBfFaJZjY6mPQrEtUtbG2F0+t6wach2wpfbMaEM+msa
x2Sc8FduuG8wEpH0edTswj2WnNA3gRWfRQoc0ZbIRojoYbMPuy1nKzIUYHkvRZNi6cmbD4aV7XUa
G0YpbXWu6cwvTNdM380qKNYoKsqFJ4dqBbRputUKSZeTEYoh7FE7V23Wbbo6LvEPKWc/hfSVgBvR
cRPqZPdduHfrwl/28F+uGYala4cUtNMEQ2EQHtuusc+Wg149GqJ9EcnxVNKCzQN7uoWakEsBhnaL
EWc6FCS01hmRHj3BHOAJXh0c1HcIdPltGr75FQ3ViMO6UvbLyAH7HKlGnfUgPrp6qe9QZstjk6p9
l86PPmSJU5c5/SLF6vOEo4VJP9LRybPDNxvP/HLMR2dVB/jE8QC06y6ubin5vruYiT7SUfxOLqrw
JPrF6ZIcewS/lYc2MZCgG/S2WGqmRwcZ5RAurhwJAP1Uyi5gU3H5VOmiB8dIWkCg2phOba/I3ubX
k0GN8LAy9BP9eIfwicTfIG4bMYMaL7VBrKNuxGRrFoA+4io2NwGa5zUzAKI8xfxW2wE9oFWgbxvS
b6mh2Y88eE9xy54KLXkldou9wab7m7snP/LWOjG3Jij9N1/lL+aUW3g60QJH3M2HfjCxG8WejQsh
kHvde0T+nGHeBuWjBRWz1DyiXW04TVVZ+G/IK+8uv3rv8nBDkXXXSJSWfVaHr3rT/+6KER6WlazU
udDM8FbNLxi+PjuITVuXCOyTke7RXXrnMLBdKrgYyiCZFrLkGUXUgq5MFO/mDNSsIsvaKVJTLOtc
ShQexfSrRJqQa/l0sHjM17RGEZ+4NekQBMp20RISrnkGMr3Oq4lmQE6KdiU09Pq1K3aQB/A5mTDo
ktTcT3VqHFJRv5Ud+QkxIZOsW3n+qrRyW2S4Ik1aySTPTAPKbfuWjyURyv6s5zCLYyurh0hM/6Fo
WwP0nK6VGl5k2zY3MSVyoejVL4Ysf7Im61MORER0dujC4W0wwxgkK0C5ZAseD22lP+KWyT9d1d8U
7O5DqeGqxxMRIElQLjFqxncIZy3cgq2pYQZtIWccA5cZEiRbg5icKyan4WRMsr6k9JFRotEBl3hk
dlGNY7gO0fSHCPufTEFdXrjho/cTQJBReNE6K7jI8RbRj19oeaC2EOL0Ww9cvSbviKaQ0FZSI1vE
CvWQwiYHUjB37vD4WAc51vmxQai5NPoCzYAnq7PukgBNHGl4dFpd3eHPYFA3sEx1lilPeSGe4iy0
XxS6/a1OFWpCfWFDSeVzNo4Q3xQ6zxRWt9NPBlgczoO+oY6EdcuN3pYWBVxEBd1IJOg1dnyOAynm
RXKQej15QZBC7nwavCZzuo8j0XgFHOkWhTmNHF7aLUffc2bNhAbH4+nS6QoS77qJG2vbGTPMuo0v
lm13Cxf7CH6i9pyTF88qZu3dGOc3Xhu4i2XFZCjwQXfj1XR1SI6y7shGqFpKPvXiBwxYjLAalnrs
fWB9ioEOIc6HhNGkdXbyJrkGyVsvzap4KA+CJsb+bw78q0U/63ZBoe9RLl46DaElWS6VeUWAifKi
8Ye10g89jGd0rRq698LfTpNOsqMcAhLckw5LcPCrg2UV/MLkhQfM4Vokp3jEhdwW+efkjye33vo+
CjIVF6fEca8WQVzS1T+TODDOWooIN4aKQ6IM4kR9yg84qh+FHX1EeRFuWv+B9ph6nGJohXltV04Z
RxKX8iD9iRSIeodBVxA6B1SMyw6kHKzBjEZomBwr6yg6INWjoVIYbSGFKQIiJ7Nep3mckogYvyAi
eISNnD9wNqT7PssPtt7Lb4WNoNEP6p2pZt9An26Zn2Lpi9pri4vwGCD8zvt9EhfDDphmX/rjy1QV
46ozsDs3I7C93CvWYcAF1sRVMXxAM8uknHFSK7i6Xg6WDGknwC/L2LuDVq1K9DM7gqngYI7ySksD
+31epxyia3hcRbaqO23lOx9ABCEFBM7My+wR4bjNzDkgd87tD0nIx150obYxpPemleLEcv5TM/IB
63AFloPc3CiJLhApV4lG6c46cklJNzqOHnFoek23d8z6vQGvLNZPFR5SF3Fq67vNWirNQDLJ88d2
wtVhyzfidgM9Ldo4Hb77QNSvmRESeOzQX6/zs47+csVd2R9Jyyw0hJcstAtL16tVK+B9hklCL30e
w9a01q0CRRmjWoB34D2SpmEWp4zfJWOIoBDGufGhysVPAffNpqjAuPdTeyl0vI8Uq8nCsHVKhwLW
V57xWY/eNU2cRRuE+YNcmCtx8SuHgKbBTotnH75GYz0hFXqQpMRq2WWftLd0BPn2RwO0x8mtaOuO
9JejhoYaZgmrZCroiFey82jmpuqlM2dMSsa8iLECPxvC2aZOgHkMY/9tRN2LA9dVWw0t4Kg6eQqq
X3YTVYeo5BHUXLiPESYDnJxIiF39GwE55hF/6HVgshdOYXotgx6ufrXNTAHeZgo/RDdJEP3+JUcw
thtyb22rQN+ZDrsHIF5/02G9BoNJPKceYPbH0O7gb9oMA5LbEFp+FTpHv/TTZQIQBa1k5N3c3GEj
6jo+gpxhAMkSi8SYnb+04leN/xS5QQoquzvbQKdXmZ3O9BSVz6cCbz0Ugh5YCy+XG+JYEt5nUZbs
cm18D9q54WZANu+AaepY9Bd0xVFs0rQtKnDUWdpuGfksrCAZ1tagU9iltsuSpU37sJUoWOt+Z+aJ
/wLZmhYbuwNe8y1GI90PraOltxP92/JDI4yZ3GcPwDvum1UBzfUwFf4NVZmeFmtppQ/dnKqLUZri
HpOhYJlQ7plWX7vGPWmy0vcOufY8NHM8uYCeF80WpC44I83ONn3snTrR6oSOAqAEoe3irqlzans7
Y3ZXs4evM+xcG3zEMCiq57FR7n0u+41cGUcNC3lrWrhyUQexndmLxhTxWi+rm16M7d7psU/o/nSv
pyA7hVUaLHNsYXY9XqA3eWcID+FT6G3DiW5FHT36sAs3Nky9evAZQPhIEcj0MQYeSvy3xb4a8s/C
90/SJmYNcrX/KMu7WxLLqzLnqYnT91Q2T2zuQF/JGtEIIliGI+7dOO0/xqjFLZlQX/kSvtH8qeO5
zgx7VxfElpDejQg3IXrBxCYxsTrieuVMG63DIfzN02euY826VDwXPLCoUdMmvUUjlM+GHWfDCFWt
DLT7UVuHDzvS6ArgvsirirqdrvvCQzKzSvOAvm7rmwsrb/x1SPYZ7J0+pGAJ3qXVtOvJtoZtZJBB
X5blbTQYRRRBs9b7BLJrGR9ylGOrIRGMQMJKUSJnKYgnNkRXY+8HVIE00z7hs2QXdznHIYq/O0HL
Vfb5KCp4s5xBKk7/2UEEigJIkgNluN2aBb3fBGUDuMXG2K2W0avqjfEGHP9nnzBCiLp+48BpozqA
qymw5LneXoH33vUYEwpC7xcSVSyLCw5qR9f2wRug5NfeBwLpj+XHpBx0ESol4aGMSHxZ09mzIcXr
aokoiJikNAFJzQknJn6Pz33gafKbMxzApRjSAdSXYEH3mvBicMZdWALczzBbAFN3IAWmwWDixtNe
4XLEv4TYU6un8szslTnkD8cf9F3eAMr2C+uaxfhLJRNJFSdvoJfNm902xqEAqm8mNDs7r8H4BltG
+dMPP9bXlum2a7cRr47RNNyZObMZPfnRe1pzjL34ECbePJ0V2gkoqYZHBs1FbiOoaRQjWI15Ts6Z
eBkCOt8YZV0TMxgCedfJvAxQta3CAfC6wIo4pmK6I/H1xERqQkd2J+4SZKdS3weOC3vTUDwgLu3Z
2I9PQatfUJ3dy9hTR0tZ4jDEzU/26GQNOp97QrdfhJkYqxZl4EKb1xyweAitOjiPAp/fMBKs3NWR
v529GHk09etERT/9BO4LTjvgx8l0y/DSdhXiGHL+nsM5olibDm5bPqVaREKDl0BLGYvPNKfOSbUq
OjklBeDwGmnW0vOts2OE+rpzZjcbHTB2TgYsVQIS2lVPKpf9Sbn2s2B0mArEysrQARmyzgD998FB
Eey5dDB/d7Gu0e2V3rOfVzsRpt9LlZZQ7vXhSkIfgzVsQ69ZEK5FrbBtj1Z2gzoSHYw4J/8m9G52
lesvlWrfmyBOfqpkuEI76fdpQ8aRm3v0JlEiHL6++nrpo0weRmABDMj7VKzVgJQCyVsDN8CodsZo
x+ekBL9XNq52wbKu1iadAM6TeIU6GiTMI9JVktuQXXMiHroQ2YlXYfRp02Z64V9w9svH69d/9WHw
MoI6gvHYkAWT6i/8ujdsxOLiQ76A8CmaZZD2CrGgtKNFloOd7Roj3TE3GLcepI3XJArO+mAPP7Cx
wduLx/KmsCzTtk8hTuK2YyrV/QC6hWsfRcxKToM4krrY3URJGpMubLnPU40xkMiuPuzqF3C4wQ4R
hLG1uzjAXjcg4w+zQ99VJGhyTM0OgQGSirFuuu4UR6sJpeVKKyF3T+DnVnYcKTKfhSfO2BjNs2q7
g4aO5DCY4YkA5P6W1YnaF25VrNAAem8tp6gl1EW8bXVAjcfAF3WCfQCihIwkMC1gzNYnvGRwXsWE
PLRGb9iYo//O8jKT4A06Rg1SbZlH3mG0vkH0D94bAgyO2AdxNc//GSpcidYYlntbr+wHeT9H6XEE
q6roybQjedNwxZuNFr3jV9W3dFQwP9pD9K7NvyPU2Pw5P+1QcGsvisaV3kXpuxcZHshFXy5JQUze
bSfyoXom8SGFeaJnOd8Ry16l/csAx/LSVDgBSrREvJvGWdd+7a2KvI1A9YzYnnvn7uqiesf9eIsc
I3hk5oh4r4leOaqLAwYHvM/cE0er7w1cGlaIRiPv1Hs2xiNiInYMnzONHVSXblAC1BrLGYNw6yYd
BzYaOXSrCcLsLdDyTWmN4li2jsUAJQdj38xZKH4xbuNhuLhWcpN9Wm9Ri52NGoc0MsT5+kqTeSEI
qw4ovacX2kW1enVz55c0lh3F/DTjyJmvdbQbwr4cmCgYw5Ubk7H7hNOqZuKZ6XWwcUj+BXzqXgdj
0I8BRtLW1bXTCAaZBVW/dqIacMYWrbZHMPOmiUq/Vjb06alogm0gwtMYalR/nYR2E9BnDkWc3f75
UivnOkI4rHCvM5UCCeEJGrHmoYwc4tUSl6FF6l6DEv+amauTKdlR1KPVbB13dNAtkQNkG9nPBnNZ
NYARpw+QJ5uWg8UyoE6K13lC57liT/armoAW3zSuXy9CBeKq2eBFpNnuh9l9w16wzDj7bWGvEhTi
zvCsqEZLw7wxds38lOjouxwOTIabppc+t60diTI1A1fkWN228hAeZDnSL30wBRlJI4dxgzPumN+Q
DD+aiMDEr5eptV9IoEgp56Nt5r9xHZKLFeFng2SZX5PCqDBVasQFx9yW8SerdHPtn33l/Z7wOFA3
Rs3BnqaHSVNvIREwb6oUH3ve8IQVDEe0HOQ9qSzh/kvv+v+tB89j8eu//+szpxNdjY9fPnEVf0sr
NMhG/b9bD/bV93/95//0HdjmP0xDoWJHGIma3JxV9P2vuvnv/5LyH7qctfUC8TDTU0IK/3e0oen+
Q6HqhudqS5e1ZDY+1P/0HQjrH7rNcNxxdcs2XVv+P0UbfumT/yJbNRXcQNexXN3V53dg/aHxR8eZ
x2DbJ8JNwnveCIBwc9FTzY45z25+EVLKile1Z6TddJoQBVKEY7YKHVWti64/1zVBhRwhllMBkyRS
M7XNhgmkE74JbEQSxL3MGNQuckP7AQr8WS+MEwEl9oKAKndFdDrSiwpb+l+u//9gXjD/cA7QHXFx
dbDB8ReaaPlnve5fhdnU03EM8JqJegAqjg7BtRlJmGlIA1mlVt/u8AGli6/ROHLF7OzD9V5g3PZf
pZFsIEFWBw2jM4b91sFgFhhH3UqegN+lPF0J9tQZ9t47Cj6xR56UFbgcC80ygepn6BwVxTLpPW/v
UJ7tK5vtZkDzD//hVh9JOcT6OQ0tJQvNFJKH+o0kswMlitNH/+FKGP9yJSxSMk0psHMIzC/qDydD
Y2OybLnqK5pu5QbLZXs2c3ugQTH2h8aM+w2jUegq0VBdJQOPDGFGyyczOdNZp9WOX5gdoEuGbhMO
AUfIIrSXTW2q/ySins0cf7sX6Tg69JFJaJGSiuYPs0dMCaoFPme1SgbaRlWhd8nJqElmcU4yGM+m
ck6FbJ1D7ZKFXTkgxst0fIuE2+0JeWChLjm6+C05VSRcFnWUw9BNoLvZyXNYmATwDrTH/v19Jv/1
TVu65EE0ucpIGucQ0r/eZ/gYVEBMLcoN91zH+acBjGed25gbbb3ZGq29sSxuGaX52Ck4Rmzp9sbo
DSOyb4VgZBqm5OaNFc3e2kPq1A+HcLAxJDbBcaQtJ0zA102LCFgzCry91ked6C+O1WXPtJAvQ7aO
AINqRfWTRAdOCO50hAaFzc1LwN8qJpaB2+4xFDBWjhBzDo7PtI7t5t9fB/E/XAeLRhcJrsqU89P3
9+vAgde2ufNnckN/wbGhnkFenJgxHDutbA806EoH0HFb2cWGmTrXYdajMECRO80MLi0AP8D9CXRe
ol38Z5JHx7Nrwu7LMowj6te/f7vGH74NU+HZkqZj2YxFlY216+9v16I6b8KeRQooIEfuxiNAlOyU
xaTXIf3QJt+adD7RMmrXgKi6regMn44ZYwG4xuklcq13EWTakeOP+R88T0L84SWY35zUMV/hB7Nm
Z9of9xTa3QYdvE2ugyLgnRiM167IG1LfAX24enSzu/6URUG6K52YTJgIFLMa5Au1W0Atx2EE8r6/
GzqX2lUr8nXEomKLNL/UxAwW4dS+OTSiEWwATq4HcJBugkgx6+stnqeSswej3lgaR8wCWIfBbXAl
3TVqHmcr3a7f+nkcH0mXxU59khpky4CM9X025O9Etj6Y2eUXY6xXOuvz0cSEu7SmNrwz94KTZIsX
W7f3WL4YIZuSPA5Kr5aiVZvb3HHmtwfTvaZtPJCFbTBUL+CAFRTyWZTf8j7+SNImv5ucXdipEHhX
hfNg6Iv5ITa+902oMb2zbLA1KtskSfg7d8ioCxH7M/SiZVnkfbbzunDlc7g5gI2cNc4uTNYCbN/g
suwATD87I3jooFD3dGBcHOh9uZFx16/5YQwmad34ftE91ZiqFtG+rXI01GNKamBO1JrjMsNtYqSF
DENoSBNoRoxmtWQjJty6FqSpmPJcGxFZh+j1j19ftRLtHvkutzZFykUIuZGGNV2LgHYNEapJN26n
0mo3MT3KfOjwUqm1Ysm7zVZwXZHAGmpe81YaRrlO5iSTdjOObbrBcys2js9grHESi52qyrbc07i/
c8GUaqgWRunXxx5b2wKtQsjp0dUOySSAqXAPffctteUUBfQ1Ttt1kBiMhi1D0PotbU50td68cbrZ
pRkcsGqQS/gE5otlYR3CMP5NEHOz8vmdq67V0gO6JFQrdCCYUCM3q/xi84SKG3cC1IE1VsRjY5j9
Lpy5g2WkEwzQ/RwBJgjZmh9+qFbghgzI7iHvAVHXAXubvkJyDKjYxj7mTjQa7VBbpz2aopnbEBys
EXFYE/tsrz49z1gj4rBL3r0Q2WOfGQi9uhj4KbC8p8IF6YlIAai/nxFq5lQ2XLZIvyrbss+oQxDm
t/eeu+iUOY64511mnacyXAUQCTrR668EvmTnBFdIH4gnzcqljebwriO4vjb4zS9ljKHipw3B8NzP
DzaqOJKGmogxN8agbQlLkKB5QUS6XtsHswcCg1urPRMF+p+WmD9XGEySLvMJA1mjS4qfoL78666V
jZPuhZCKVxWxzJ6uHjKlSefFcu+0w8RReZ0LU9ERNod7WcRnR3X3BFQqRYuuo+MlCUHLbxLy8DMq
+pTxGUtN4TITAm3nkhGiq0aeI8A1/2mf+XPhnt+54DiOTxbOjPNnXQfjJfDnvXhl+K27bIFipBbd
Ri8QD8oCzJQSX5xbud4abE8+P+Yhn4fhrUjJ3owhciimubPyuS42KIj9YzSKl8Ecae/Gs4AoxLBI
su5WI9tip4mhXI8d578sLdf/fgviev/Lp2AKZdiWQ2mGbZUb/O+fggTGIuEY5GscAhaO8Z4TXCXf
Akzkzy6k0DKaumfL63rELdorLDt3Z5Wwo6wBDDQzDyOAvRp4VnHoPbGfyvpXBEg6J7N4HzuWf8KI
kq/Ia0UYSkjcym6ZFmQkki7M3sRQWLLm6K1PFsJ4ioyqveh+sWWKLg45Ar22UN4Vm9IK1picIYec
Vv3+qbG7M8p78g/AzaJr5REyvNfchJWLhPZRI749kNa4JbWGO2Ew2wflWX2DXrY0xqJfVFMYn7m2
7DppWJ68EMRzVX74tNW2YJnVuSWywbOACPelqI9N7HiHegANqUOlhIglD1+CyR4Da9fX/kF6fXD6
Py+uAwDehxj49S2jTVv02GouyqMDwYWQUGtauZhmzbUMl8KscSFFJi1rzV9PWphszZYwHDTi/WEK
6x8E2ZF9lyr7ECPtSXLcDlbbBnsi5PZGHYgj87WXgu0QQG5z6vIwp4Wy52lhXOaR7T3pA0gnl81K
G8mJpYtKXiCQORHcMZw4x5BhCbKs7NwWfXbW6jRD+3F0C7ScY5kPx6ajRrKrn1/ehyQI5ZlWCOYq
bM+SKD0ZrikfsBKUMLRbpztjVNKvtVlMWzoKBs4d9SMap+Jc6N3Ll08ltrpDNiT+sraJHTBzYziP
ao5lGMdvXRVYD01+4rNfSBdi0jhrDfzeOcbu4BEoaBeYbUSHGqWGpNyM4tBUE9h0Aaicu/zuQUZB
Rw8FMoK+BW6qpAdJmgFga+5Wr/40KvN70/cfsbkLwrTbc1GDhwah81iV7oO5drszJRyrVPtZl3q1
K4fCoq2S/GoCpDxJSbw1c74fDKksbEfTRSf8GQcyN0vcJ/R6DSKRi2lRDn6w75R55MeTNOqeSyZK
ZH2zgxule4EzCXoEGdp6IpxBE6jeorDekDT2whRCBW22tWSFKtSQWJGR3UrjzqzU2vatD1sKZ5iU
aXlo4vw0iLLmIBmY6AXatznSaHAloiYo0HZhRtfRJW8nktE3liEazFn6HLaGvXVz+ymGZ0M2KJrl
tsvbO49GPgp/33Tlpcsj+/jl9PHJQmFTrHZtNI9hMv3Fc4i6jgNJJ5ooMtgqEG1GC2UHOBeYsG/e
FLUHpx05PzFVYoQWbrjHcOTKVdaidBkqJIluOd29CXsAUyaQNjFTkUIyQ5jQazrxjg6uv/OH8jkg
nZyke29RY/E5QkpYoImPUv7IcACanUNNlMGs11XRvjNWrKz3zoibg9GbhJj0xbeqaY/ZKD4zaME7
O+npeicTHhBi25b4I8czSxh2YuAc68CWLcceXrJA/kap8tlxsEJYaHwTpge9rUFXSIf7e+xoGEsM
nJtcGcnvEhtkru2JAu29wIO7ZUzCktkHA5mDOY4v/HTLUQubtdboaKKc8idMjukSoWG+GH7S7pJY
eKRAeejBUcFtzCYPdvC1YP54nfniKcK8w5oZ2uDSMfXqHP0iOpPyQAAwGJKq1kOcNv1vJmTAbmpi
Nmmvz512gtrGwtiOhUReka7KqMs4QtseCFRrh1qrumlNCd27G6JVHHqbpMzdS59yyaMhuQvByoiy
/pVFSNyVqPeTlrzJPE2RaGQGFsHcXoWNj9CmbdAyj3GyquoymskQbMkd2m5yxbRrQx5CIYtnAOv2
My7Dq0ZX+kBVcIghspzsLB3OtSVwVDZMJlT98MKJsN6GzoQbglZqa2Jp6lZMB3g3y7Yde+Br1rK3
NfEInvSufKL/XhxEaBB4n3UYlcb0URT1d73xzVfeLyLp8CU1MGkVtKEXKqOaT8DpbJKIVIZE1vYS
fUF6GLPRO8gQ/22ZF/qjiw39kWT4Svrse0rm4M4civEeuYevjKZijmf6+koUFSS81IJMCXz75FSt
efr6SoHC5Uc5KDf777LKtY1HKGHNjR5Hp3EcPkhUHxmv5Q3HnCosliRShGhKTb+orjie27XVA9OK
kxYXVSr1c9kqYGdJSJ6b4ayoFYikZDGBKcUfdhDC13ZBOSH3ISW5LvaIGp4sxFxnqhMfVkH7g9mZ
cfaPNcKAHl1SlZzZmJNzN3rJPhh46JmxHCek0Uc/ZqZYdWrfkDXak8eNBby+Tnm1LHXgvE1ieacW
f/w/X4YJuuPX92LitteJHgCSZCa+jmL0ebVOupUXexv6T+VNuLAgmEuhxY1eg1mU4XUkf1AXFzNR
WV3G5AckgXvYV3QyxGAwQh3n/z8rbxx1zHXdG+nC8CSJDqmnTv4s5AD2nCyHyrKWanBI6q38dK8H
FeoNUbx3OhmVhkWUvDuMcsFMWtvSDmsvdU0qLkj+c4uhP6z7+hSNPxj1GXs04R3ODLwpltT8Ez/9
yWYtUpmXngHFDmude27Z6az20u7geYVyONXBixNOZFoBnryV7Di6794Cy4OFUNTluZqIKBgTuWUq
TXq4qhtOlxMY1/5gwrC91Jb8ZrD2noPWMPYY0qBjB+QOJIOpk7jbZesSTMsuqIl5690wxxKh7TI4
kJ8MfAnJaIkpiPt4J1Pns/JJwRtG80Hzrd/ZHeA81zTRbutGeMY+9wtdmfZddd2zF1b+T4SpkoaH
DO3yvSE7eRV62PpSSbkaWlBM/caPt5YfTXvsy/Y4jo98AJbFgajkcsY4qM0SNj2A2t1g+eQm1rX4
aRpLO/bCD7ZV2p5luseUQ4JUYL5F1EQw45JrX1d7IevwTSk+fTUSQScJHTBgma/iXvye2k4eyePj
KDEzr4KdKlh3CZBUu2H4CRwDDl6md0uj1EE2IAfV4H64uC2ZuIY7d0TeMhmJf86uRVX/1tShwiAt
/hdR57XcuJIt0S9CBHwBr/ROJEVRlHlByBHeVMHj6+9iz8SdF0a3us+RmgQKVbkzV9IbQ6EznfO0
zl6kHSaEhmC21ZXirAPQVmv8DOcH1HiATFZEKXtQOyufi+fFUDbPYzubmHqWHqtUyPiIR96pMNtj
kBThTFZmtjWKYG7HgwJVF19CrvQZy7t7LoIaeh1bPZmoANNSR440G971FhjBOCTjj+2UK86xsNVp
1yOh2UV/g5BvNEd1mRe9d8Il98M4EJd2t6BtTS4Go2uf68HnzJobxTX3MRKTFCBsO5TGrmEXHo/2
PhtduHSOg6AUGXca3p9tR4Ykeyoxt7Gf7whmvRemq637ocJLQJDwaUwZI0cFg3HO5NQIeXX6p6xX
za45nSTkdYi3vDat27wT6QOSPHTl2SD4zF4hF9ucXqOniX/Y8uE21FzcLL3V6wceRmpLl4u9NXDr
4rvkfNRZbBEmUasTKBOa6WXsXeBdGvS5xM4t1eqGqJpKvmw3uKjKIh1hyvHFHrF71ehlwAwOvkgo
ZoCIt43Drv+xhf+jORHm9EcbOC3idD4zWnsN4aktmJE7z3YpqJ/0y+lIDa61Tmnc3LtudSF/kK7s
wKxI3sj+INm8r2tS87gfNcUN6HQXznXI75NZLMDwj3OMOgS0w8JnnfNph/TA2FFlYHw6tvOR2G35
44Z4pfMwvGOXXfgjcSwkx5lh3UpIdQliAh10E17XIaO8yLONO6mzfWnSHFH6hBMogb0KSiC+okc3
hINThOMKytgYV+0bSZd4bqchCgzm01lInp/MF+1espAdHad4gxtyKsvEKoszBrJsVYUj+eA67mcR
Ejxnkbh8cjUy7BLPxj7ROUAwYrF3lGAXuzQO9S3poGZvjDaovbxeRlGmw3shqjSIZlmJBqOHjaQD
57tbiFrQcj+RjsjjkhrxyKO8r2nlKqkqSLlOk6GijDf2hmyIrasRBMWmo67ooLPXmZe9wCDKKPpA
g8t6mHJjppOWo2HHa7s19Ok/VpcCNwBz7KyIh60el3+0fgJ5DrHYTbGkjsiBWFEHTI7DJD91uHLW
ApQ8abiRZS1Jl8NInWbTWsOi9okKOSHEd2QOXLZBkq3dtvjx+eeswoBW7UpV+jyg6J4huRhA4B1b
5JTnPN2bk4sT1mCNCGPMw8oBv21OlEtqln4oxk4u/FTKrWnan6oako1nai/d0DqH/71w2hxX9cAg
+39fIwvChlHUHRHfAdB9Iv77Ih6/6mwbR3Sum6tKhvoBA3kYWAdiy/bh36/+vcDn5r8RdX/QQZyK
UOJ6Ue6s9yg+W+S6tA7/XiRY0QZM0Y7kzAvcVrnoK/OtdEIBNZ9ekEP9/y8uIaetsh3Kwhu+TkfF
0gx7jNa6s251zdp2OqbDwvckCQvLOv57iTL/lpDM1isG4qBPvMO/l7DL41Vn2MXMKFK1141y7xIG
2zQSPqIZgGdXhUE9PB/eModWBO3yFAQJi/5EsSJCxOO1f/Ckq8oHidJUyaFonBxAFWfQ0i13Jjfg
jsNrRtAO24JPvPtQ6M2W9Jr3bJYRipjWnfGZwtR3wtO/38ER6c/EVPDBlrZc/ftaIHCWtwmfvTZq
/pGlrTqW+HWCRyewl8rgSG+0f+Tjp28CabHFwLGgLcr9T4aCphqonm5hi23CyBEDLPjrMoKH72ev
vugpBh7HM+JJ/ppbJeWWhnj692eJ4ClpGE5NBpc/JL8EtpSD9TZjB7mTGYVSvhfqpwzDXm4705Mb
m9Pp3wuxHs7aillCxuSHowZ/ze3pXM5S/wqp7EMpvT31idae/v2qNYHT1lB0cWD3uCOyPplrHdpM
aLhE88h1PQMqF8+Ba7xaRFD2Pve5qTXVEQo+VNDISLZDXxU7UVIRhg+DDV0R2BuvQ/rS24w+5EJ/
qQdpLCyDZBSZwHZbORXFI1We4R6jDxKXofcOauZZdE5/13GsM5DWf8A3Qb8Ed3mtCf2susJV2Pz8
do8kik2zVy+lFM6H5p+gX8F6cDh4WRJuRm8agEHwX6/kWKdYyn5p4QExotE93ziATuFOo7UyZGRL
E+AwXmimkKt0HH815KSVyErcX3H2x0NDzanj0oE+DdH+Py9S9O7cpzx5T3dZoHJnV/dZu5Lc5viX
wE5BB18qOnD0dEyOQ/dbj7p6YgZqbkwiPF7l5EurVOFbSpxupvjkD5SLhm8uVc+jKHFsg5qgCjee
//tbwxT568ZtXwX9VZiHph2VdWS9R+ZqaRZRosTq4Y973+j7J2a52TEtYaQTdjnhRX7809gvu6BU
43ncxyldDxMcE9735xzd/Dn1TOzsQdvu/n3tP38gIZo1fs0PXby7Smtmwu63k24pviV0oO6UgJZe
1jYlj1lzSFIGDLWP8WZgpEKpWbZy8jhcRc2wy3G6A/WxvvOpuZFixjmPHlibFODhWYQLXROam5nS
YkMBjBqBEU9tWNOFYYCFct2tgXyxJajUB5fcBrVThP6lKvrXhnWZEULprqOBk3YF/N6aVuyO0kVU
Yk4eRfKn+uS9Ju05q7CeS4MdjJcfUXSPtl0GNPOl5MTK5Lsykn9dVc1ScinYCkKsU8U3h9K/labo
FB8LpiwgGDEyWeGwduEx4OVx15Dx0j0JqGOgs4+KfqlWYhAQs7OmTXnhc5DDr8jOv4CL1CUf4gH8
5y6GP6u2tWO8U2DkLgpSmnNFyeKsQuVcZYBKUO/qJ1yvdwOEypot4qrF4zVLIm9YVnn9UZA3Gqh1
FIF/DArrw0jDJ0eO3TGh5q0PSFQM2q9Ve0cpi4XbjeLbDWHvGVG0ECCbtq5TfEeR0LbovmGsM5Kq
ppUlRnYcflHO2UA2pOFpWJiqMjnZNRdA6A9vfZTkV8KHfzXxPh+F8CuZiDRIQT1oaoMJc3ggTHYY
nxjm5Uvm5N3C7R0Jnxzrqs5zZtAFWq9HPr5ObVqtG9tYK61M9ljNjDXojpjVvSQdWkYkEAATLpto
es4N11iSBDoWMq+JsT6UTMGQrQTN5ZW3xmmxNXDmxHo8rYnvfBshtmpDN6nmmtY+9N25Gchw6Q4j
CWOGgvlD4/K28K+suV8MFvIzyUuWLrhOEWD2wShPEC7CKAhfgkJCA24PlrDSo6/aNWkiCrSC05QD
mjers0yzjfBJc2a2+OKs+6nn1rqtxRvy0BuBdPQM69cusmfyH9vB1T7cB5oqKDHRDSFPutJemIyu
olz8kLElKjRAVY/qJ9EZBxW6H6rrtCcNQ1qNHVgWpTMj4rLO0o5SPOwiuGrmjvFAO1kHnXGZ0+MU
tM2RUi3aPWlSlLNOYABXHMW8Dvt0496anAiLwzCtAzJbFPE9MtSvNujgcgVPGoiCPwhurWAsjblz
QeP9KRwT2u7pLdQwUQcAzRvD/crjhIdOwfJjBe0W89BGJYO11OlBnDUFTmir2fUFt5Poh3c398EV
A8XNIgGLemrhYTcE+9E/XvBP39I4m6ux+7ANn51AuJZmduUCucVk7WqNWl0/VN9eCbSfYdRzRzcN
V1A5uOE81nj8ZuDj570eXsBEXUoOn1g4csLWQfMa8VjFWLdK/QBoqPlCleFdt+K1xyofORRsRjyc
QpG4W3IfAEa5eCaCBbItv7gZUP5WiYY0KfwNnTI7W6DC0qPSjAjSSUv6uBrNFWUFAQG38Qjrg5Zh
cyJMmqtPTBsXhLC4tI8Vzl2D8j2U249WNy+cqsw5NRW3ahr6ZVBCckcHnnH0a9k4R7Bj6NR2+giC
oZjWus/al1p9vSkq8ZP44tmRTCxBK24YGYApCx0cUfFb63SfLSigJC1OGe1ntc5IdBjrKw58Hlo2
k1h/7YwZkbucMPuk1/DB6SwY0tB4brQsO9hldQwy4AdWN9MkAQNZkRtvdePejjNrEM+lS+2a79mQ
xUNnWopyAxOrbqNqXjgKgj3YmfABoAgyl7rCsnoxOY8ktYH9m96ZWR+mGuzr+KbAC4JG+dJrw1jq
Onj7YWyJo6fdMeUSmRd252MAe4/TyV2jj61Htn1pPOiHPFd3FORZl2cTcKWHm76Ww8Ku+3VKi8re
8fKLQ/UE+jE7wIqkl+NEf5W0PXpsHnkm6b+IFTbLPRltansT/OM8TnEaUXNCemuIV2aC2iBS+8ro
KN3mMSbdcBpmfuC/PQoRvMLdDfIR+0mXMlA/nkaBQtsQW6ToflVX+LXanOxFxNcWNW3ty4A8KodT
oBaRd3SK1zwyzoh12hMZopkWxG9cG94szyuaDdwh3gSR3DhJip8NprakyMF85D5DNzhoFFkT8fxL
+7ClDY0KmgbciqfRJCfYfiAZmkX85ALdpv8M7pbZ6auKG2gx5v09LiscJn2yz9PxqTHaDxqmdY/y
ZKd5JzAcIbnQ3hbSTzyE+saOzI8opH+E5zraEqkaWxsWIYoOy5TPvVsXYmH6yRt9Tayd4V+otZ/I
8dWT48Yw6xXs7iFc67wL87iZkpmllWsdAMnSzIJXyRimrN3rFPu3FPwBXiTAfF13M0WAYwq2hJEm
155CJdc0Ia90GENSJ3mVNv4SCh0Pyg7QLtBEM3GUg3xTlEM/6gEqjl8k5g2T1PzAPy6gEvkhXqz4
8XeuG25jykEwn/2qCgsBhSHeLN3bkupnklsvoczzQ1Ty3YsCSgCGutUDGDWSit9Ly6eiJqJOW9Oz
RSCT737aUruHsi7NS1BgAiErmtBguypRfbE2FOc+ST4K5IJSjij1sGsNatTilKJsOS2qLtgToqZD
OZVsVBrZnnvT/tGnBCppfE7pTpg7OCVm0uXtC6tgqdkDAwdqmyi/TlaO3V9dj28UFJ9MOhtOTfq7
NQGwTfA6MjUoLfcoewpC8+oR0nHJvSN3ETWEtuYmqt1QYbFijaZwxkm/nUn7tUkA0QrSyFWXU4TC
Rp7CNw7+RlIvHDIIWmHMGabsZVM/6aa2V1gNwtJ5JgOsLzXn3ufAo1yNszIJo2+FqmZR1mk/6mWS
oNY3WbTHUPYXKDaj5kTWXXO/ddd8Mg1prnAAAVctqK/IQ/lWdhbUw9TNtoHz0tkODrUofGOEeUt7
dLYojL6yQX8zMAFVGeIyhxRrrjEDtiWAJ7xb6T73RuCJVnRyaGKeTY/Uzb/PNcTOPLUjR/sYh6Vt
53wC8fAxPJTeMfhNH8d6I9GeBF3C1oRspie9ht2k0JBakPQnGrOjmi4kSB9UhBlEMNNFGUfvqaJ/
RoATjIOFwEHfGMPZjwLO4U2ZoFaFcu8No+TsMXFD/+/3UVfJPRk8bVX1IIMd9UXLwLDSnQZUXIja
vy/fRZ0Cw9VD2uuGjp+6GNs9gLwWPK/476+ES66Gd2yYq5JriwB0sA91XpBdhoztCIYCMR/ynH4s
9tZMTSvyzLbSJC1upiRJgeu01zSkKN0iKORIY9fWnrH796t/LwTSOQTYyV2zNnlOxxl8EHg1KlLr
prEuUf5khnDNDGWooywJfIxWSDV5IDdp+ai7Ge0dhKNZSjnKO+Wx2iYsvrUpr8CVkmTI+ye9e5S+
ER6/TlqaUtRI2WcK520V1q6xKqcOmKuLDColjLamy5sn+ZcKCET4f8tP2TUMDAl0d0EKG2+MudSE
es38EXytI1803brnppzgiGbM3IjDJgaSZVKXcDKQfDdl/BsMKjuPHpWMHU7oh+vHpYOXyE40Pamx
ZDVp2tdBuadAc9+C6BiG9jtDfE4a9vjGtXMwjb/QyD7SVHtWrceWo36iC3FFqwW5VRqSdXX3kpTe
K5j/JsyyMOVR1Xp0FKDAAsakgqESMUayZl707lfcd8fOptYsKb86TbzaCZvFJjy0zJNdVZNPzrhp
8eswr1PlxvbyHxaoeVMO96qsKO6sRjEn5OnmxmPTZGmUgQxnDU7W0u5ngZE8u7naw2/aDvmfFjmg
Hy8TruGiHJYJ6UuZ6eu4tnZa4b3lkXirNp0a7iQV2XRnNFhif+lSeSspaJu1zrmEYzArIvJanOoz
rALNX/FN3JNAX5LcrShAA3ZmTWW9EvR8peT8SQptFcX+mTHVTwHtMgiJXbXVabK8fWXSGVV6b1ng
/AoB/KavNrWI7kUyKdxK+aUJrKVWMH3IHr0WeTH8MGTb1GXw6raPMEkDEIT7ghiMOifG8JxN+pEP
MUEdavaalu+79CNo7HNXoE/I+q3RrWcnJ2qM1DydZRnu+Axw1NnHwe5XpNR2zkQlKk/475INfTdM
H4Gxd8m8seX0KGpAWOIdu6cAGUIvuMlQpvPs8XbUbX3TvI/e89guY1Swwq8YYKGX0FbkFle6b/Sr
q9FO0vorz2Ie2YyPFBDbr/q31LSz6tlvprm2NgfwcLl3KLXYonOiZXTPyZxBlsNC37yFA3iI2ABq
1PDlAvBoNMjdkES3emxO5QDEql2mRX2uiXvNur59bfTkhK9klfsNb2HAle9k6upF5dqUXEkS3z02
EbmacnpZsvUoHrX2XUi0FQ+0rY/9gog/PUKQv237vfY5M7LGTKyY1N2lv3CMzthaKC23zrgGLl4x
fSeuj8fI/claRqfKm7GQ7WoOEXFEbq21JaD9gfpFjoIhlK9i4o6lcGBZmOba1rmm3QHRSZJr1s+u
af/5ufZtlPa1zuMP4sNgP6YNGOd3uyFKBXLgTdeAP0MSFv7KzKZjGdQXolZPXbmhWusnsVgR0xRo
o90Tiayz3zgfJYefUM3iBxiZ3GlW+c9g4P8qZBaAHf3BWadRcxcxdG0zKPZh336CeHoUxjZfaQiJ
vcZ8bYS3qBoOSeJeAN6+teN74mlHhmAYRGhFKUb7Crchopk1eTVJiSnamixZfDLz3AzZlQ3/2hXq
OesLApwc6p3h28HvNho3jKv32kfZmdzsK8Dvb+lYNt30PbZZSZj/gdjP8peO3DWeM7+ZQ095j1TD
9g16eV/m85ps3MIxc3pKow/iR6AtQNX++6qwlDZjvVWaKtm/M1ctR30AgEeTFagzpqkMUslG38k2
7iYrgbIg4oYhzjXz9EefWw6+alLhvOlbRBm2gK1XUKaUUhOLOwZPinWbXEXS14X8U8XHgM40rGMs
Ie6jJd7X93jSv4fceekDF5pvwGA3RsWP3J1tTdoCe5PkFtbmnZv6M95CQNG+88sDYZ+wBfEvTcvS
R+KAH7qml2vsDhmEEi3JtyISGz/QFyItXw0TqKNJ60GHE3I6SJ6utclGuPE2Nv03QVOsNW5FCiIO
DVnsnnd4GtY6x9bUjSDsDNi4usNQ9Z9xUpzdFCOAn6JtuNug9E4Vt+ESuGuQ/o0DCjvR74NTQeDm
eIVR8KTn8c0s67eUb+mS1BpG2ssifhTX37at/eRN/aXnsOo2ZCAnkHW4kLVV01Cj5ZiKIXib73G8
FUuRRG81+NCQqWeFgIsi119UM3B6BV2Hb63etuJRuOpYs9xynujfYkZakBczAbbPNMS9WkblrMK0
5XL0VWI85cq5TMI5B7KYST9aNSbmAz+qP3FcXmvjryoeFEPOB230QFfJ8GfyjZMnr6G3iQt19ljT
nJSYYk2pX2dCMu6N5wjXVdsNG+ZSRyfunwSZYIELqCjVZ9WlX7bnc7B2KWFy0blDz/0WJgZq3bfZ
GVr22ZbNthuZlTVj/NJ43kcpbkXlfMN6TdDQBLMBuSXNvBOd9uqzGwtM44iBmCFj0KzGjBB++eul
NcxrRVchbWk+TQkGN2AZ0vdgxU9FxCOtNf1L6Lq3dgyv+LiD7GbU0618XMJgUsduMOYWtpu55fEp
RPdxwP/bm2HOglXwJr2awk8QqsJnp4739cTPZpB4LVRKrtNnvDFGMUxxRSISM07sHQ36bmmC8v9E
2l0hZc7N3P7LY5t87MCuHSnozIgexXBNBxJNDEe/7G+CUkpf3EDkhbMiZruVDrOuLK9wlpgruLde
QxzWNa51fx050xxS1rlruyu8Z8zS1qXz8zv38WFU98H1nvom+5wCQlRFG2xipwOb5pvfmlnto4jy
rMloNiaZhplEs5uLrninsmg9cmGkek7qsQIokDYGWAs0h7K5KeyMS8fh4eJQUZb4m354NCQ4qzbo
bqAodolm7HBLHjQ50FKXhC+pt7Q1f6HU2ziIMzgvmESyvsVuf2E1m4VjcBZj39GdjVwwTunWrajp
GvkEzCK8JI3+DQSTIgiKHPnWyC7tHLtGxhHqgKWbESfoZg8aowElddFtrJAseP5YqGyTMckUUTJw
LIyEXXGsv9kalWemwZDUYoVqQXPjj9M+AnHTA+9Ls6ojrqjvrGENJ8Y1jNxkipMa3q8BK6S8kEl7
1mhgmeEO0WErcWBJaAKfguxdRGBLEAiXYZOdZG79UsXSzsYUD0dgDtcIoxKJeGqcW4fhPFgYXfXU
VncadKrgrk3O7xA9DoUT8Fa/BQhZfuk4IVCy+Jji7HvI3P0wQYMtE+hMCCcIBJm37kMuzdhEf3Pj
5m5147UBco+pD8wIuNFLn2NTMF0EMNH+ho+/V0dQwuDoznEWcVppS6o2p+pY+RLyPcSMx3eOdczY
RvtL+xQX+YSvDkLmosmYy9TcuO6k/oRk/0zHPD8fS00q7kA4Ebz1dZQ3P1MDO3dKgf0NDRCqDPBv
1Fc/zPUAcdv4Bf2MVrdUbXFYMuZhDjFDwV4bVvVdKEBBqiD7h1XA6vlnGEob5uiNy5p8zSzvsgen
51A6bMkM34WmkxfvWPj4LGAYWPapBmk5A9x9L3iMOhOrgce/c4JwgLSYAR1snox8uuQFzlbXvqBF
s6mFrSNz3hSGTfUs89EZ2sZfEzNY9cH0jd/qNfKbHZD9PWPTeeTLp4QcFLQpptQZvlsa3mZNMx6p
G5pFjvfUBeI3mdD1hvxtwjsQKMB1DW2PM9R5huBpTfYKA5Muq7vucoNZ+jfu1EXoNl9NlX8FZv1q
Mq/V0mRVdTzvGgx4nPGnZQp8ZTYMJJDNWsLhhBwkIc3UzvjXuIqdTW7eREzFPX0SB5b3xeB3V7PH
7Gil7Gw1uWVePg+GGjR3eHIFGPFBC+o5YYN1J7I3N96nijkH3RPJnPPqXopo7wr/Mkb+Ccnls11r
kwmFRftBvf+Vefxj6tnaM20q33na6IIaoZznk6TSF+QkipFotHdi3DtmuCfTlw43DPJrTg1hV366
A+PHKJCfSeEz3yK52Dx8EsE5GlgRmsreqKj7ajV4h25Xf/HIyD39wzXR7IWWIR8kzz4uW64i7a8b
Cdz0w576CQxqwKyiCNYdz/FOb25m7tw4Ql0jcH5+Mz21jXPlZn4u/dcxM397yRMry5oPhJjBaL/o
pcCiFCDvqmD6C1i3+Bw59fLU4vZSLMo2LZcmw1VKd3ZDzVtvPHJbdlj8sMPdCueEovXTp4x7CH0T
MYS3y2ZGM8xrf9Yt8d5lTJ2CqvuYJrIkevcchLxjmC0QUfWlZRDDgjHwOur2Z8bYw43Ss6ZNP43K
XiWEu9YmZhToL/KxTOi+xUSgZNPnV6/+5L9Qd++hGvSvHqMpAuekRxFZ54riuESuMfKEMy0fPmsr
2mNqG2lJKRq5swwke9l9R5z6LZu1ycg70PFiP8bmVWTu0o0YqfMdNIi6TlO/dOR7eNeKrTTSS858
wotAtbIU+mX0GQ3inkk8M516oWn92DGhsJr8dFZSXEeZvKMeHCeYy158ZLj7FuQVPcDFufblq0O8
VQ/TPVVXX9if7gnHvnoMX7DUzN2eUQNIs2/yIq+UDH7i9sMJWbOpbngwLHBlHQat+6TGkeXL6HZp
AOonMHa0Pq2yWKNHwWYDoXcfJFyp7e53f3FvvWQZpst02cbTV/24km2bHYSpGJ1h7U5972s0q/ER
P7iVPIBdC25iuKoyWjIlt2RlUOs32VhqzKfHOjzV6VJD5nDy9CsEGUNke6Zz8JqVVchHJYzN2Aa7
xENCDOO9lq3JbUUI1AQc3Oiamj4tW23CsjSeO0cwoY8bNROOM84GW5+RdwXa7DlqHqf5d6r0V70O
f+I0CJeRk5szc+p/C8vC2BA+Z23y0TckFEJArLMH2icnNKnX3EEx7UxAPAne2fVynDw8L2Z9TK94
fd9zJRD4o/410AEjZJuwbLEUeIdHS6kcIdW47mlSNq41oNOEvTv/vdXfwDmCYgt2ucRC7OwqxzrT
RwBvkIrTuCHtoK3jqtnHXDLttBh6Cm0JYTVgbmJXranlWcXeuKWjY6nbcg64+72p6UDR8lVFAWs+
frT4+2euS4DTE3SetXdfSQ4NJhbQ/kU0OcZSrrQ0CUkXlxuNuauZUG0VZAYIJfKBovsZZXFXKsXJ
HnBczn71FK4dm76aFnp9q0H7AfP/yHH7FG3lqPYiOz8c+P7ANE8z2E35Ex7FuqAxNZYslRaTLkzW
vXea7H6dhJx04SP+ykKcMtZoLbcpLXj8b22ZLJUrP3utBpOYC+Ae9d6IOij9PVQuLYs3TSFpnqfL
1UtwrNcds+BOLDQooFw5DXbLcstQ7MPtJZkD+emQatai7s0cjd+07V5TaeH1/WBUeBVsoUfTIS+c
7LCUrA1mNTnzcq0qPoWh/eaa80rX1b6O7IXD6Alf+os1HHJPciGb3go/19rvdW5NsfSj+FzZ7quL
VeERsi8wjLrLZKDQ1hkufeH90Yz151ya0PgyHsUCbaUWZZ+8OWF8tRzHeAzaPVoBMBE62kdDoRAS
ZXrMvWFvO+1niQe217tw7iue5MqS14RBuR8Yl8Rufukf/5LK+CZHsygM2NqZSxjP6XJIvOZ2rElP
hEn/3Up9l+fxGtXxzSj0P9zjNZnl9Eyohv0+M2vDFR+N3WKLDlZmiJhaOB+j7d8dhmzi1XWJFwUT
fDGtlhf913K6Fs0DIqknvUM6uEufiDTcxQrL+qBm4KrtOVRLmh0k7L6aJhG/vnu6uqZj8DJBa48d
BfmmuyOGPQSk5KJRIwcj52K0AA000HPMJEY0w3KNMXEL9+nVsx5T4v5eGOmd8qJeV2+DTgKLiqgn
x/QJZ5QvePpfSq3ZUkDy+F9wqKuADvg3zJptg2bJPIUe2uDchIDwtY69i/Ne6NFFJ7kxY0mYZwkp
KAK/ucEi3Od/bTGxV7Na1jtyDWGflYyWHVBbExuJrmNUE+IuGjT2UXxh0OLfFnfdbOqqL1jXdywc
bJcfX00Y5grzHNH6tfA5muta9kDRNovUUm90rdG7+1jUlP7YTuKFtNmqzzoFQ9+AqmWOn26jLbAN
8+mGOLXE6B508yGduvBvAoM5E43w2aq2NHyFabpsTD3cCFh/JGiCOT55BgofRvjo7rgTQg2f60UR
BcwUB7N4aWXirEDzzBxnirZp4nnnSALsrPO/sZcGkV+1NssO5ZttP0ZC+PZDV1Op0EbvQq9tTjGh
vpN5RUkedTthj4CViBzfmS5Po435RPOHYjFlurW1yx7BtrVXdhvkay4SuKI50vAEw35Q6c4KBLVB
KZ0nqeg/CvPLpFVvHurw1hginoBnHwf4TjP4H680f1FDE5mo3XnxlgtviRD3w20cMlIOtqF0tg6N
K0ul6u82fbelubFtJNfU1iihat0nMSABiSb4kv5w8BWH6mI8ZUa2hTR/iYZ679MMMGKTYIe9DVKa
gCzP45HT4TpwEaub7lkJ+xOo0dwefMaNQlAFVjFYzXQGDvYw8c1ic9hq6ncaYgQi1V5BFj/1iXHz
ZQzsH5vsq6iYU6Wyc5ZOrtGKbrVrky7wWVYam9YpLirVrhp6p3B74tta9tFY6kWPpnv8qDRUNCNY
cGpqSNFdZO7y0X5SkXhtB+vTCe0Ng6Bl2MGMTdW3KMoP6oVOeqi9AYFSukApRx1RIQ+HTNEtF2FL
nRPUXY6mzZw9ibtt18pDgfIbjSM7r6ItGSNMy8r13xL7X4H1kFMw3RK0Ck/KFB9Omh5q2bxQwPKT
u+7KrZxNShnFeqS/ADLVw//D0eOhIM8lt1WXp7eMnZll4GVxgDgpxSQuqRS3CVnRpzC+tFHQPE+N
z0+Uee/eixqTv9YtSZsCuaaAvVxy0oHgRr80yTVx7w0gYdLYJDFs6cdfcYlLoP6yPnvUMWbBZMzr
nkshqaEP5s6V0VZd+yhEKR3aVqdQjrCSRBMFiI70f5AvwD7iUMQC8WgswAW/06p/P+6G6vE3K3A5
nblMR8sAIaxZm1rifWpVx/ayPPkFGDEcwvOxGxH5c8EaqctW29SI99aoUysZq/++GI/flobD2Hwi
JxIY3Hq+tchyNAmnOqgWU2w55PWq45hzKByMPSElTJAgLHDtjxc2fSFdDb2/nhgXntBijmamyInU
3gz7M2o+BSkbgjU4NVAb1+nk0XSgcPKmhjQIiZYZsGRhL/59TUaHpGqcAyfKm/IkfXRu1O1Minn2
Djf7frLdbkNk/j+/+/elfy/642/876/9+5qPRjdzFCAILwnAOTxenDKe/o+t81humwmz6BOhChmN
LXMmRSpvULIsNXJoZDz9HPifmtVsXKJsyzJFdn/h3nPXcEPpe//vc8x/5WxEkqf/73NYTOKlygxi
OALHOdYSvn47psh4Zief0TGOY+fD7/z77cronSPpDdFKszSxjIK6vnCdqbXvRd0SMH59+fcL+/HB
WNQ5dHplddW6xya8bVImfh2NxAyHMqlfzdw52la/HAcEwsj39xR6aOTnX3QAkkwEkEvNj7RaC/ZJ
F+Hdnh9a3MQt9K8j8TphT/cHejLDIszMZpJnj0nsuU+q//2onT/69zDIhL3yJ2TlIfJLuW3ZrOCe
ssnsMlTIzOrfY9l19pYLFFEFUZSxWYhD64y3yvJm3YzW2Gvwovbyv8el2lCpxUviKLq1AeZZ3zom
/4CUMwhBmyQh6owd24kAGVZPYCVT2v5jPP+SsQPcW3PomQ3ldYNzT8OplLEQsSNDriLbIChMZGuR
Q0CBs1JevERvTxHf392cWJRVnuHt/3uoVHkBZXqc3W1pbpgX5QbezR0mj7nXqjfY2MSSAYdTW0QR
mH19hYnTbIPAGllCg1v598sQSPKndIINIeedSPeMoax7n51IMWGFZIOc/vvQd60NMV/yOJZ+dCH7
5UHBkuJI4tG/T8WweP/7yBfNqVDi2ihTkVRTWVc8+9b130d1VaFPMrEUV4zIjDT1jpFReZuwTWGG
6p75VjkMoBBH1+d4fjh268xR0VsT6epCMUQcyfzpfNCTrZ+l+abpcu3i9sN3ERIF7Gqdvk0SL3u2
u6TZc90jY5sfagCZ8Q4hjEjEsLNbN3+JWs1+mNE3Yx6aPWgILx7Q6MrwHv9+G2H0DuJ6hk9Ywbe1
amNDzayX2vilTJahul5NhwBO+aP1S56wZvpCOWhTPBrmVdAlwiGJZ0KuIFgzxHPSNPVyIOL00pWe
vhQ+VH83nlizqZ4TGO7icUpzFqLMO0hSyJaiDJO9pzXOg6GZvrdwRy16K3Qe4/yLi6peG/LHZIZv
TH3iTQKSfodDRS4HLXRPcZ0hiRc07/8emqaaW1d+A84Vp3mVRBunVLMIVP4aYZHt/z2ygM5upIPp
sy0QDKeYE1ndhcV6SKe7sEWxDz2RHa1QIS3MMlRDk08eR/ssa7O5WBRzF6PO4ZErQ2ONpNaYxC1I
qmjUPGlFaEUCDpORvirLy3TtWqnhM/YtvAMuF/cQGIN3sDrrTAhAuzc8BQQG++zl9u/DaAxBtcyf
xO/cngfris6HMJx58Gfw9ap1ZhSblry7s94M6uZhGQBvikeWodbCypr+A9VututSlSA75iGd71nw
9x/k4iSHLrQ3TuqIJY694isBeYT62P3LxA21TV0az1Qj1ibKxbTgbTjHt6CyTqZ+/Ex0liBMQO6T
6J3Tv8/ntJSLEKTBQbqyJkm54Y01x/oidXhKRsHSyepZzJRAhUVphH/0NNjUmXnuAVwcIvaZN+BX
+KoagpQyCtUoMZlLEt980jUPY4iTlmvhOj0aaEc/pFld7DgANrVMmqNuU3r9+6VBQXuEQMtbFh6D
S2UFofos7Wk8/Xvg57Xi+CR82VFZvBnnL/3v6ztyMo++9Sd3SNyl2ubzPZMHKsuAljYxDr419Ney
gRal25iaTTYkozcywyvFb8fdGWoCtDG4gxTuNz1t95EG/rCwGVMuUa1LiK4VNDKbXYjCt2txF2SD
zHYW8jByTwde+v4XDuuvykZ5iDCTobf+g8MiW6TDIBdw77+/fawRC3NkoJjagmVgaC7dsbj3xC6l
Y0QYd/krMxN14mB/sJZcJBJbcvXj9sGnOTwlAz/KjPnOAq8hv8lFD5rirc3Ye6XE1E4J2VRdbL8O
lFMofP6MGcNWzOlXU5trIG41pUOAbuvkho/xlnsMtqbche9RPGUNavnR4jTTZf43NbM7UMalTWhv
PHbPIjJyurOKDDj3b1kdMhX8ZNTMXpZ/ckF8gr73C+c7d/0vDWkbiaDeLej2ls9AXR9O+RTsnRql
eTa8oCV561vvI4KZn7rVxumwE0RnI/bvUx09dWm14YJm6VPp3z75GcK4caq6CWepgnUHnlfdXD14
VP65Y2dWsnBDwZ6tvFwUTHaSBwaQFdrxXZPQnjohU20vfujzVGNIOgcZdvyejsGmauQfN2OylfYU
WxaMAuEzxCxwBq0aE8u8bn6WTrjN/fJoJ5DQ8oHpRBzcZdPc/Rgmb6E2aaG+gKocerfYNHq/k03x
plXTh9kC7I/q4dnR/S1J9yuOhauyeWcqr3/Qy1w7J3v2M+OCTBMf17QurGzD0uYqpoPVqJ2f5fTG
NVJdIk7YBDi5tvZUfpuq7mYboBam+Mhw6oKzfWW4aFUx/iv5Uljv4xyAY63kqI5GGTxBV0Z2EL/2
Zngc+cn27LebEF5bJjiTkJgUhvEahvI6pcYjQGeDzC99gd17jYh6gm+K/qJncU0ShU5+iP8zUG4l
o3bTx/ynYvjHMXGSTYadkelWnq/idgIVO41fucNyo5ENsVeYLsrkWcYxeS/dX2/yGTboa/K1FprW
3KAc7gA7ISdnk+BbjMzJkCGxUO/PRRyrfWbLS+QXWJo687Pg9l8UnSMWHTrtQq8e6ZVZKrsXfBaT
+an3vFD0BEkeL8S/hF1Q7zabCv8p44F8WiQe5PKejZ8sFp3O9KlpgV6Ptb+1e7kZ8vKzqKKBm0u8
yaC+ofS9lkBx7XF6plMhS+cKUPGv6Rt3kFF/vAxbF74HN6ZwJOvnVwbBkuP4qkl1SW9F1L6OijSR
trxE/fjSzskQ0/hGOOtn44zTIuZVktIb6U7/ZGc9fWTfbXgp7LnnfqRbTrDAP02I845BfxjjoACp
CwGk6V4sp7XYbaN3jx3wbvD9VjKm3ynRRhuM1ZkSMyozpIOs9uI6qPpkldMTDfpz3PrPvY9KCJYH
rp4Q70pH1nRtlqh8W/Ml15kFehV5pD6T9CCvz1yvFy9QxsHEPbEtCeVd9kEJyJstyr2QNOB9xV7N
Ts+1ZcAVrgkpY6w4sPlyNV5TMXkgI8fbos853lLqmlbKJ6y8v17p/oUYzM9crCOFVCzWyr9Md82z
xNkhlDHiX15EXV6dNNE/FP46rJeRQ/qflzvWiuUNmLTA23lG9aaNBPsY3D+smJoW+dkM5s6XtsMp
TFi4sejChLeGeimn9EHkPfMU+gXMNiRIFiYFq85yAp93++jEhvVutK1ETfAVxtAK8wYBHtu6kPu0
Sb6rzAuWw2AzonUIr2ApP9DgBYFGonVdfVpp/OY6mzwX7+TYovWJD+kQ/qRWLhY+uO/lPAFRlCwR
XIlA+57o/7k4mdP3NvuWzEjWmZuddCY6WSKCTfMOFuujrqsfs3ftdYtwzJtiYDosbBfxZPLfttVO
RdmffjBupak+vIH7XYbJ2ZbNh6fIJQmcbhHHBH4rb9iAtUW930/5NlQDSang5YsUDBmc72rJNhRk
nfUY8U1LFAOSrbBAzMYac+yXSe+fcmTpmOV2YZID2fFZFP+bDeg9iHehn9IewEUYQE9kWw7jeUIu
Oc7iyxUJ3wjcfY60YnIEwk2mpxmFF2tTdL8EG6cJ7WlQjhg/NMxsQZosMwtUAUQc3gmcC71R1Gs3
XrWe4Eeca+QTNGjTchCJvDGOHngly0+/kMGFKAytexzb1jKcvLOewg9P6uZ5BJqGPZJ/q3Le8Hkt
LK+CPeSjMYxz40toPrvG5CPzOPcaTNDhNO7/PVBRiFCfWwVtFEI+5j6Zzg2SieSzD9JDHadHO+I4
YCTXLMoJ5HE3IUkqUg8quNpFVf2BVDIsWH+2LpktMk/fazEuuyL9cXXeJ3X6Z/SRhkEeuVdeLpfJ
/PWnNjywdGZiaWyD2bM0wNZahlhSFkY7fbTab9TZPwOoGVIztonTHgeNdeOkNNI+w36b+tMJJBEq
swylpGYjOgy04U7wwZ7u1N3zz8PWQd+p7OFFYDRDCXgL494/dHEz7ACc7hKVJIeWeVAZVdqt5w41
QdlfhJtsU91BHB2pPymz7MBFMJ6awRtmQI5LrwepoeGKalndPIRFzpIRgf+bn2/2TsWal1y6wZ81
ntKh+a5ayRug0+21ESHsjgwSA5OUdwuTX9QCNiByx2D3XhLBrLPzmTA3gOyYul0g6uEaGD8Gaay8
mFhLaL72ClhaHeuguxJSnRN80GtQOkbM5eSa0tQGC/L5jGXCaoolcuBeNWfTBJdYVyOO3HY3kiu3
QjhwtoYAOJSLCdePcyhTo++iiHDTXeGlf/PEeWLXNL0EaZquyjp4r0MPL5ZX9lty1MTKVDX7FrVL
WlKqS6eYV5gYwOJfzEx8WY0QFVEH9tad8HuEvgulzybXz21J7hpjnen55GFLGnEFjVb3EZUY5RlS
pK+QgRb5/DYrDk5qvZZlm26jHrPTAIuVgRbYo8HL5kI1xNjhJTvE2vpqJFKL5NhqKS2W9WWYI1ah
ekSn8ZWZo343PNKp4jfNJA7GhgtZx/pnOk0VRwOtu1UQBjvUBOPij8sddjS0/ljCczISu8OcD72v
qowB+ZhVi7IofFQVXBmtl+zZQLyRm9fSztXy5oxrHePQyLZjB99Lbn18cgSRFpj5rwZFMkuvdFxV
+viuKjxEVv0n0lvnyZ1FVOUgU5pcapnU08vliPWBXfHIqKN3DgEmQ7JBttS3L31tcTTAUkYyA1uh
o6dBw2GdOgiGd9x+aO7OiWO2n+CGSBbSdmyAtQ9f9STSOZSEU4rDPq+sg2VyO+MleisN/9v2+4nA
92rjKsDDUdP8cIUspSnPoeEgelLhsJwyBWLQTt1V2VOWVwLcrNk9EV57jB35Kac2WAFXHrDvBifO
+psMiSxwaUFWKXilVTCOP7DXP1OzbY+Bb5xN2zFWzQgbgZgD9ZDKRjUEuza05wg3UJWT7P5GunwM
ALz83u3XAjE+trV67fVRvzFGdAXkcPgxcM5IOUQNVaAmEWXUA887ph7gIC+BRa5cRejPNvHi97zW
37s6EKtS9pwusXOXFrAphmPPjUOd17VkyjN1bJeh6H6a1B022FJ4VslEZOu99/yqJ1ZE/mnrSF/2
+zhFuJF5fxyrPlZdu4v08Bcz/wGUQrBChMnMOwX/rGK1dgOuN0Ii0ydb72PYltnSbPWPqp30O7TU
rY98pPO/LcWV3+cJInT3qbHd8IHKClYujr+mfnFq/xja9WdENAay/Gvd2/xpDh6OXHw0dWqPs4gw
XY0VvpkYu9FJZ/nHHzaj2L4pQK5u5ul75Kjpss4T0quT4k2Nk42YyPoqmfA1Kf08Pp23CaXgDnjy
s9PEHm/X8qirklayqsEIE3BFXX2pEFClqfaXeNGH7WjbNi7fOK3uYdSYq05mt6jpLsKaTaslaQ8T
o3erbi5p/jerqrPzyTcpGQAsLJNMSMePrKPGk8Pr0iPpEoP7KlZcxWSKWxh8vByNA/qHJSvHcE1S
Yb1AyvuCMu6Ymt4POvdunds2f1AFTFBkqOZwg7cAyzcbqtdMhxaTDD1fzwQZU5TYsIqKXAD/TXDL
cf/igx+0nNIPHsVEGDjhhoe+ieQxbBFAJdRvgalpO7aW2p1cOGo7LrDYcc2dmgbevxQLUpuGzYQ1
lX7ELa4hxpOla4UkimB7WkQj/WiVs3JuchNkTIQpq0GOsLfs6pMKb1oKvRz2YZ5i8sl6ankrx2kt
gvswZjROdkyZARXpXRQMrQwW6y2Ajq2VVVQc/nGCM9PGwCGT8jnJNdKyqotjYmH6xGf0WYfjsa/L
+FYM8W9sVH8qW2zbYcgYTyJp6zsWbb1mjDC8bBs8x7VhofAMHkQcytJAFje9l0YL4SqAxz4NNY33
VzWBe2EIcUYS+R64mOkVq+wkO1s0DQufWCrEovmtCaOvRmfJyZIf6JMOa0QWXCZouNxWkbA0VwNh
g2Le0gh6V+EWiNXdwr26VsHwW5c+DE4WUvpE2GEi1KVpNEAqWnmnxGQBooXHIdG/0SYg0pLNTHSB
qYMbty5oRT+7VH6YfUa/DjFugSXNa41rwJDJicTfEswMPQNbQlmRMTaa1aZB1rsejbLdmX3vsBuq
P13GWjvl7OlSxq2dBsZ7F3vbUe5yWVUftFmEH5VpcI08jYx4vANk6kBWKrzqpo1mvuXc4K3nYKCX
7m9UinjtMcBYdIL5RU+0/WLUCn9Lzg2YHCNmQtPSzaTuM2fRrivoc2TsYfWrI4BRzh7WMkscin5S
wSeyPhU7L8tPHDK4223RInzmWuLc1vTNZJYcgm70RHfao7RSjPmKq9v5BC2X+tVQ6VvEzb93OQM2
QJ5xmbKjATcWm/sss8oNG5o3WZBo1cjOenYG9odtSMiSWVi4kQLnuXaG8QDn+HsYSeHp64aA3m2Q
y4+ojZ9kWT87OHFjWOtk3B4cS3yEk3zHM4xB1on553r1LJyunz2Oi95FFyEqLHM1OsROUveotLXh
N0JVjgyUgzj2Vsj+Ma2PQPpw3tI8jUT7YRw7g27ZhpahrUwZ/UnJ8mlgiOTAm8wg9FYwjmHbCUKJ
FO47UYttY7nlrc7rE/sbjPFOR+OgEB/MK/pgAo3GgK9aNHNp6fRksQQRmP5p3JSGdaks7INe+OyM
4lUMk88Ooebm0cU2yLqz0rel37fgn+d0zmlMiDamQlFGCjDG9zG6CQRDhvsti+CVsOJzQvYcLxdY
Bk7jbdppLBfayo29W8zYEWs4pjQnyFesORVvK8AODcrVKGhPDgaVJqBzqFNS/HTJtZ0NxdoO0eFP
dnIZatxWiW/sptkNyCkOpvUbWpQDzgBd5Khlrw0/18AENmDj1pLWutAhQ6LMWVlmneEGhW/I9AU+
oHYw4wHtbFQ12zGtXlGrsTUk3wS/AVxZQ7Q4VV2xjzhVaZJIqZymNqfmv2fZCGPEzeLVkJPpHs/X
l+OF5S4N6Gf1pqE4Uutc72dC24h8KT8GdpPfUmEe9NnmkCiuf8dHk7OXCPxwGB8dXTAnqNTIrJHM
HFm2J3DPS0za+krUJc2mGz6JDA6xZUzpEiHeigiN/JSTjbdgUZ3T/3ofxOetlD9zSkN/WY9GdOyy
B4cIR4GEh4N2C1fSbM/xBSM/EonnW0SAqNJiILSNRWdZWu2xCGkcmIfjS5U3xFE7K/vGVF3KVG3M
hMSVsSEhyaiwJCb7Jhe4i3NnZXhuxPKQG6+N1FtcbuKMrMXIp73SfGA/bJaXop9z7yoS7JhzMtSY
gHOSGKM2HTuuReixC7Cccmf45P+MDG6ppgLULV0yHds+2YeZzchD+NHJBJUQ9sHKCqNZ28jyuG+N
s6riR+eFfOPu1HzgfvLBFm5lTXbz1F65ZvyDJMbRJgVi4b6JJH/R4/qtxycAJes1lMYag95Lmrr1
0gtAG+Wdd8iSotxpjFqFzTuNypBA1tn9QPyOm8GcFfzlcrLo9gLYUI4c/E00JgbjYcsASjSC6HHH
9obDKN6PRQaa1nEgrOJZJwLsI/f137LK2VtHHa3RfIeIu+9EIAQ81S68MvqOp6eaig0q02eR2jSb
dv/qEO27EmQFLYKBXN+uDL8H23zLUkLvuibbBDO3Jl+FeMIWtiU/k2LEX22Quz2aUcWLF3apXs9w
nKba29FbNO1Hlpmq9R6Qs921HsPRUkXsgQh0KbeY6Xe5L7exKNEBBAwIYgz13D65sWGex4sI/k0k
FKNCzksr1fS7qfd/tdg3gb5IC1AGy1g7SKB9Rnt77J/HQuhblB0m26vshVcIXOWudpFh5wWVTM+2
JVzonaGdfeyCl2IoPZTFztHN1R0jH+Z6neZjtE7KiP/ELpdqXmvEPkHr5Ezp85WK2rvn06CHRgSG
3KtfkhI5X518jg7FKyaxU07obHAjPfWD0Wp+MDL3x/MyEBusAil+eT1W3ZqtM6ksXrVyebp08gKX
wqDjSMVA8dCj30MuYmUM1lIUOLPAnfVXpV1Q2NoLDAQkFgXoLABcrNK2hjMZFPY6G/ML43V0Qo37
V5cEOA4IqqLSOOcjvu9YVsEqtM5EpbMMQTiw0XlhqH6eh1uPWsfiUoPy88epPkz+oSmtfm+0/Z++
z8xDjQMiluUqD7oRebIxbvHpGagKjQHHEowgt44J/UucmqzR7q1ws1fTzSVRCcZTbw4nR+H9COYk
3DgYYU+NlIHowWqLfsztvM/UKfF2sCjMvWQtjPRJG8dzRwBnZrxVskP4GlQJ3nsP2cV87DzMlnR0
Pcb0YplkStbVsdFCsWdRiCYQhZ4QW46BV0CHa00hyOtaxfs+NLZGxcDPBv50ELz+y6gL1tIdyAZL
PrGR4vvqqz9B3VCGcDbsyiR+TWTc8r1zykWE90xQS9ZyqHEtDjjBgJufB9ntlee4qw8V68neKZwc
Jw06bB3lp+E/ocV7zqsWzGuC9rtcGVREhOUh7KR2R9nDgTu4iukj7/lAnxbESCLjLwbwd8bY7SZZ
nUzsFAun5mavQ9dZV1511oi60zyckySAS+wEOdsOHwESs9A/JNv5J7Q+3xPZc0PlfJUR7a3v+NnK
bEHItNHQYBNKX8pgHvYgjmRmC9AlORqYlCFwTR8cHeQD2xrFeVVuO8ZtRoPkpomT2cI4vSL8mjbs
IveEnZ2kbK1t4cPugkW2o4S4KO2OofK5w3fxYpUNDGefV58TGK9pqJGhyYuJURPLfpQ5hWedG7Ya
vhFmRGKTsSfgn4jOk7RczrONqgtdH/o9Tk8cvLPL3k+bI29e5pRzbrWvsRJpNUiWVryhvrzqYbgZ
WVbzXoGT0reoYTyeFsszN3DAxU4p8TSp4QMf5mNib0NPi2oeuo8myuFS2AaNZ9ev/J7hvUyc30Yk
dz/6EbH6muq4ewQkgSLwWtmlwdbBq+/M6T7wKh3HhGH7IMhusy8cWN1WY/1BNcauAyHcBhrvsP7X
B2C7KvzqS4O3sIGgcoxKL7xqbILJ0ECHlNmvpXR+UJvSSZribTTizSTB1ii4HPu6d+wnVl0Fg7Nv
xGEQ3QP0vsq+6PBAx674ZYgxHkIrB8MfFDF1AQDFvnkMrl2Slwmk0Bm0aeUSQos6FQ+DnRvQsw3V
rUNlZxzq94bEyHXTatZqdHAS2HAxPMYEUlSHcJpucai0fWOc/BZWci+yR+GhY1KYHyshr31ESmVE
aB0b1QZTEsLe1olPJAwGJ9I1rgzWGKRaML4cv1/jS3kbtN7aD8RCnSO+wLIshtckcPwTZuK6ZCg0
5kGBvEmwuKkGD1FX+3f0FF4YFGZBG9/9UDyXcG8WAyH1sNHXIlPj0vAwUkyD9V1Ic5tODLELZW77
3L6qjCMxo4kcpiyiGoZJNBEa4sfpr0v2OObEC0V2serd9rVkIgKdYGXLGsl4CCmuqQuwyVCCF6r2
z8Tnrd3J9Fg3TVyRevAT2FF1T+HlgbB+d+3EWAMfxWujQZeCLQgKKvcAqcf+VQtbvOz1mmCwbG3G
SGPjgjbMCGIGI+wXl77dsCXJ8lWgacbK1Kt1mxrdqYN6w6vEWEeAltDCYhQrSVoMNKrsBqB9q1G0
ZV2+Mur4taPaX/qZwEwpnQZv8vQoeov2KajI/qjau8zbf4GAMOIOLF7clSCvvuQJW4R9xv2XV280
6/NYwf+QZrrrMdzTy3xZ2RCvYX1m8OaY1YfZlyAEvExZuiJx7ijuImCJARxUcu5TFnKcccu6oCbW
BYBjxCXNRguY69D2E0JsO99s8NzanI5uP+2ssvS3qZv3y4JMwm0uWY4BHn+PKr/dJt+RD6Qes95z
46EOxEl8MknnzifmD7q1A6tlUDaXOFRt5zPMSEycplOYTGDlwZ3UPa7cyRtOgSz2INvD3WhNaOx0
WOi9ruZyVHAuyJOmAf3oRxZMGc7GZYtKJ2JfsTShNy1iDyNZSGTvYiSiBg48EvGCzRftOiJFfIXx
SK0UJy0OyLzfeqn6HuDrYf8lv4GcAFgG7cNLAIXrhURjHb40ZvUdQrwgoTs6sPaNkTRCOGC/qy0m
ka4TMjBht/s+2RZvhcSe7QgqpdG19FUt/V81yHudhW+VV4t1N+VnVfjvLlnjS8lgti5rfGQ9rznD
LNJt6eATg4aarFqlr9MxPY9MUpco7rnxfZaqCEh7SLVbVdmQ7vz+tWjLDyIvqmNituPaj29JpJ2J
Z683Y14m+6rLxBJdDxVkwUeBWSYvflI/2eiLkf5w8w4zMx4z2C1CmLqZaMuZNY0oCjK5Uh0xpUzF
g1zbZMYYzB0PA1XYc8vOqL7Znc+HhkH7XhvzRB6qR5QcpIgPpH60fOZm810tCxVd+g6mQcJ60HOa
3dSSFtu33q+0TcGdaf+yFwAjFAYgif01Xip6KqX565AsoBW0ZY5K+h+lwfipzNOk40Ox0j8dCdjL
et112gqKDQGfrDtQJD+wyz0NQ3zuQnMPG2Pp+dnNzhQ1L+pVozK/tCHe9K2Ya4HnJscHppOxae1r
Uoiiod+RwHTVahd6d+qsbPDASzaku3xKWLnRGsv2jcRcWLfOQW/4rybapk2fcZKvtdDe5uAgMoQO
cEoPNcN1plWH2K13hC3scyGJ0+Z9lTwPXXRSoniepLh5vfdGrM4rVEH6mvaQxut4LKGfsCwkE4La
2T4IEVxSs3oCT3/Ux3LfDfWfhKawQZtGjfkNldDeFrp6uClzWROLUX6a/9z8HTZZeKo9SP54ahI9
+uuhhAu9FIG9jrjZTz5bl3+oHt+r0noGjIqGA0pEa43PA66nmjl7m1Ci5NOr4xvPfhxWizGvfsj2
2OXG+EBh+KT78oVUgks3vSdWdRJGfq21D2X5J9clJj7Nfy3TIHyp422cLnWMXgHjZXbHcR/eNG88
uiWOOBJUY9TV6PCehil4B7XS4KSN2uTfs5jOyDOnJrzHPSpM7nqySUL4qKZ6NgeYhSra8aycA/zz
OeYJLX9DD7HiSLlCqwbFeIcKt8tVf7Bx0AcFxiUSgEy/+5N41X7+PlA2nX0sEAP5IMjUAO0X73Xj
MCqrdmFafA8Wy3xRIIxqwErg2htZ707FOcsKMuk1cN/hVRQMwFysoHkvnoG1Pg3CWndGBI0cd7EO
666X32lIZ22bS892jtJ3AUZw7Tt8s3XiJGAWUCNoenn3M0Lk+Ak5fnO1XETIiZc/ZZN5Qi4XuvEj
ldqpt12TaL6UMXZ8yyqW1xBZLn6U3gbThKCEL90Y8Q+EhypirM2PKGz473WtAXC3f6QmrtYytp9n
JERvDUfth1PhGLri1vOWwgiS0Kv58ODBCZWWwPck+lWX9xcumk9v0A5ZmZ8nZlvRFKKIaT6mzLqU
4sbzckxC92Lk/q02+++OZimfumMPaqHBWSRma3d7dxWDXkcy8iXrFhlUbvMqkQOqpFVFB1XqLclv
5YvZTTfbI4XMiTY1Zo+wKffFMwnHz72sd5NtvLb23srK32QuK0ZrFzM0ZeXp+6yWEmcfolmoxTXI
h3NojSAI7EtgZPq8cVxSmrPwLCE2znN0FuK4fam0o1EDrFAOy4o59sLKg5wVZMMwABVpYsKn1vdV
jIpz2pdTgDMhDZdVzQYgC9KlSeJ8yuws9xN33xBYvch4a+2HbjQOcxFiFdFHU361bYc+TCB0BvJC
La1/E8Xx6UToU1iBJolNGB61Z+jpu3b2NmZBdXeKO4zmSxEPG7r9m9LSU+Zkd4mCtIlXlhWzWZXd
Hdiso6xt2QIRNp3zaBms0723yDYPnehug5M/wbX4DJCgoUZZEMexpSfdwTCPFybjUhL6FrqNaYY9
WEwzgrrEJfJFUp7M/5zwyg+M8rlv7dVkbL2xuI1a9Wz71nmWteJt8Pel8BfgcEYBElCvv1vbeUit
P1ti7fEfUlb9onLmkna3HNr61qmSNU6GdsgkpdQw3lKj2jUoitv6idXZCnfQp9lwLwd58FvO87Uh
A4pfTFSmtJe59cSgf9Gr/NKkxi3S8r3GG2PsmrOtRaeANx50NXoEBBepec9CJFEp7GY72kTKOCcG
ymtoKjnniZf57PyL75AFJKP+AJonjW94LDXntewtULhqByXpTM+MNGspGp6OoMd0QqaGz4R2fhLi
ztqlgMpHli20vktEj9zkBmQvtBA8B0mPoI5vTVjH3sdAqqIJo7rHjMj91Ej2wtKt4g9E8MgY8bMj
L2RLwPPM1mwePr9I/n96PGz72Lty7D5Mx9gLSF2G6a7A56FGXDmjxVmLHSOxzqTE7bMOfKkenVV+
L3TxK9qazn9IlkaoU0RRt7ppuyWnZYzNm1DjqSF9Zc/wjVjVUD0RJoSBWiX5NoleYlaC69DvzGVt
pxsrmR0epiq2jmtRdrGW6nzlLVpWSMvJr96FLLHzkGK2cozizY1ZVpcxIiempP1rmbn3YtCuEPGS
hLYiAUu4UOMAsvSdgce583uijPhCdftjmvAmqoz3///wdR7NbWvtlv4rXT1HXYQNbKDr1jdgziKp
aE9QkiUjbuT86/sBz60betATHlPHli0SxH7DWs9iYFNLoDVaeyeIVltCsuRkN2S/hMrpy/00PiV9
o68LrcLl05rvzWQ+6QbICYqXYuOrtlwYPd1C3kJur+v2OTSmz7EgtUvvMBUon/p5UJf5v0S5A7NB
n6erDRYjjgattZGr1O7SZBKtu9bfWtIF8MNp4A/4nNqWZ6+7SPsIE7hntgiPJhuGtDoRKImIJL21
ju1w/U5Qjie93yNY4n0wI/Ji2gkXr0hZXyefRonBBdkr4IVICqw+fnc3zfpO+Ha7JNxTQuHeWHX3
w9j6TiKWNo3W2Wyfe66QVWFpTOwbpN0WY/BwjBYY94LDmDOmCuRXD3J1EZXw4c0S/rgkWX1kUrjI
o+HY5k78zhRt24nmtZLVEcB3vxQWHUgdTQaLT8I+8tj9DPEyLex2mqW0eQBgrbqmCnszYbvAV4Hk
mxlbd8j1C/1dFvbvRhq/6FtBwyZxeXDba0qW7MIpyuuQhMWmqPOb5c18VBdyqzK8X67Vfc+01Ztu
73Wi2qgDmaySPvBj4ho7+426wBx6RY12z8qJ9tvx/45A4uOpAB9X0EsO8TepXngHyQxF30/t2n9M
fgN4h5athFE193tbv/CyLQhWpIONPEXiOjSzN7KFXlUE7sYy6ALLCqIqBAECFoxqOcRRflJRd/Aj
xAI9y5pFhYUKl1ZFaBhv7ZqcJJaaIQiGOHiXJWRd04FdDT0K7unK9xDmUsLnhvprG9FP4/jB1hUZ
GKS2u9d2Mh5IVfjb852WcUPKcy3iczBxGxA6U3CH/BLOheC3yjnFGGzf2bdkyzquv4M8RT+sOX/M
WMuRs9UXQontTV9y8lZ1QeJJco3oU3YNzcayagKx1jAhbXBfKy4o51AbMoHDntyxPZxqmgi2m9aF
XVtwwAsKzTj6a2vCWbi/Xc2s93Otjt8RzHEp1x1166HEg78YYqR+GbPrqx5B5k+RXrGhuLcP4Vyr
b40anpt18Cfa0wDM4s5CoX8yU+Olx1XGXAaPalNyK3FbjQQEJdb2qG/0zu/XYc0Lp6gfaztbI9Js
iQAI6B27ak+iBP1z/s1cbwk55rNunGDVRGlOEckmDCtzuhnZaITKAqtTqd+88cMa9MNTMXkx4ak+
pnMsggFSFPSCCMUtCHP43IgR4/5NKXQta38r4aKCyX8lD9nYRmppp8atN+ApNkW/gV0AewfV0ZpT
nLNeTe7C1rjnRU5ybfTzUIYzq9KEELi0Rf7iOVVGPJyst5DCEig6A/5jbsg0p5mzNA1uNsJINlba
Zbe6/UxoWpZtWFVrWeLMzh3WRFavvSHuP1jWYO+EiTY+S/6QuBB+oqw7cgOaS/BAx/xNrEHQspxh
qsueFXkcaiJQ3LbhoILmR4WJpZ4AyYDYyRjT+w4rNceJxnXcDkt0iyv0bOUpLLgBET7+206dV7fL
TgRTF2+m3b5hI+Na7d34rGeKUES28e0ozBXDtGzRSigjkXCeLPaCW9GgvG5LcsbHpzEmrztORABn
vWfmh3YIV7831rDFEe8x2j9ZbW1tsuCTo9dadYwRPvRUfQg9J4+gVzsRkhw1mk66Von5uywbfN/e
GvNbdwq3VtiwZQjND6ep35VgQxyM6lxogK3aLjdZ4uCSj8zY3OqGEa60ItnkIx+HhyWPAGI9/ib/
0Vz2idetZeGf9IxIl7ExtLdBspgx2qI5JfuCVfRSFfLaVuJFwXAc72HHkVVrLuvgvij32LfWbesk
u0ET28DQwQQJNraomm07hb0x2E98v1uAoYGO9xWky1c5Z3ARXM9IoXFRXTnjM2J0WAyBz7E7gslK
Xc645CXs3BsD8EY197JmkyOm4SPWRxT91NayIQKMdv2Jm/QLZIGbn3rFOku5eMbxlhRYwutBXYEU
vUeKuCI4ojXuukWgJMe6CcfIR6PgdKj7JvFET3waRL4pXO1X4Hnx0kxSqCfNAO3HoXF1inOhCrKu
4H03s569FMkvHAU/c7eBzmorEV5GrXvJ0J8shiEiP6M6p6b75RrD31T/kKpm99FvHI8ZYnfus4wj
sQNf0IJNYl51aHvUiwOejWBAbJPOUv+qQ01FBKPyLzYE7cgawfuHV2QqzBd/y8h6rWgUmINoz9kc
nR6pVxRoVyb+p9Qun6ru1CSMjPo43YPWEuXO7esNCW+XeXpRskkc27tR2mdVc+/2SQ5D6znl+Xn+
hqU/rEKpES5a3RhznsrMweuLGaJt9OPUBWsUU2+VZ/yNnDv2q49I4yZeQESkajSfO919R3jG7qeI
YAT4sNs69IWInuB0p9NNOkfsYy+G7n21CrajJc7AG86xNWE++e2NOEeIIPSk/qmH8WdpmRuR+a9+
iAA2h7BLCXmL7eKLECfUR0Xzg+rpWavcVY1eYiyra0EQVskEDd0NC9a8/S0mdR5G51LN/JxEB9+D
Lyn6gX4/uxHmYVWcfTVtfVeee8MIEixWKNr+ME3jSlTpD1h+tYqjPy7/JLOeg3gGlPG9xy5/+E5w
dHG2lnc1pTtYEAuzyk5IVfao32C9mavWwzfstTOuhOuz0ZN4RbwUqIes2JOzcScMjTT4PtduLGUB
WzjvAdAtL55WoFafYUC84rc6sd5n+Ta+FGPLyEJb1hpSTEd/1w3ME3oy/daqHzR+yzFqd8JI30bG
Yf5vI2DImNn0PIEZMwQEaec4FaeCqH5VIWyyJuK+0267uc4cnJOs0iczZDglOcKMmgzI36PuXrNY
/biJ/afNsbrGSNiz+NiFXbWFsfSnb5mkpaF9t8OANAD7NVDFu4xY+xUe+34l7nlt/6gkeUVx8ZGV
e7dJ3nOcP6xf9c+sLJZp57+gnXMJxpx+8qK+pAVy/jEP/sLS3XWegJ8ClKJyp1ercUiPeEk5MRa0
GzkaTIanDPtdLueyMthodLcB6afdJHfcge1qjMLXPnNxZk5oBcafGlqWykxwylq0C0zzqe5mnA8i
7ZBupKNqXyCN3Dpp+JonlNSF8l/DRPxYsJYN19+6oPxaHS206LAOJVF79UygBbzYQ+61BGUYOEEq
78MLsl+gvqK4WI8EgyFqeg9DlBbz9wqhFHvU0bnLDSQWzrDsB1aXkeef7eDbM9ky2Q+YnTPsRjgj
awAG5A2ZMz3DMxblO2j559ZGsGeA+FdMpRvkQbgASj5wrGt8RIKFTr+XKe4gAW1pRIcwq7poPPJ3
UN2nIaWNlxHqdY1zEsspceq59SyC8FWhUkkjPm2qcdtl5dUs1/iTQfJC+2Fg3kL00MYURUIgGDXK
4IMPyH1ok7Nlp4JLgVcgdby7hgw90vFdhVV+lHmy0SDtdoLPIIi4S5Q2a1XPSksbYFwY87pTPesN
0wlgrvdqXqYYQm46mfyGbLx0Q/5Gy4djMk3jurMh67Uxq9Sg+swI5FySHfi3ld7WiM1fY2J+iLx8
LZNw1fEDLq0eM1Mab6FcnJAoG0iaol8h4zb+bT2vmWbuzYC9YKx7J7rK+xC2SCO0DBqT/ToEBzuO
fmUy+5F6+KdJx4NRF0+B7J9XZT2rx6hocZLx2mQ++v62RozTIL0APrXoJf7A2gK65vkR2qtwx2GO
J0wrbgrsOyFQ9sIoRMhygrMSEOnoYGCVFidA3zCucN64r7wxeroGAQtZz0PBH3OxdX29U1n56g31
MpIgSc1ydix51CWeBmXGsi5xsAtz+a556lfUKclklB+159VlLW+UCAxbQ/vQEyr2BoihyH68asZW
cMJzyL1m5YhBES2wrHaOtjYMDQR4du6jVpK7EDEsAK0T6sP7lJnvcihvMaPFknQFPXYYtpSFsdDs
Oe/aWnJqfBQJYbbOiO4lReNlWsZfhDY0S/DVBLvChRuZxw4ZZxcz+hzzj4gcGJT3Vyew8Y9VwR3W
BYYGNkFeLw9jgawk6mlNF11UX/NA+wpHnRWLcZX2dPXs5Kg5a5Grp7iIz0OdPHW9DjYj2xSwokZr
vDcGaJDG/ZpiBHBhFBySvnqqbHrsKp1OIoDM0Pb5c6ADxzPXQe58T0Hbg3LDJhlKerAathU0A/Qm
d1hg5045fz1hXpJMvJlB9+b22glh5Rr51VorihebZbkp+pdOQPBixJsWzZVmCwFb3372ci96dRv1
/q5rwY7tNEcmV23JcUSGbGvyjo1c8JFgNXZMJna8HgpnVqWJppjfTS91XO71vELz1O3M/MCN/u51
FPxVzTKhrU5FXDyVM0YriqD41zCgc+I48Gelr6bn/m1i+3cVaS9e/pWESH5Feg/y7hpG/s4frBtz
/o0aphVKnrVttauwnjm5NVUdOQbpj1FFP+ARAkiT9m82r1thTmtG3S8Fgdri6BbqauISWvSQkewO
M2SVjyvSBtEOdz+h5s1OLeejcOXRl9nGRZaICPOQ2vm2p28KUegPdXGLi/GpVDnEhT7kGFn6rNNL
LWDdwdU8nRMG/o4Xf4REtC9Ura8nHHJcPw0YS9Yudz7x5cI2QXHa4qDy8WY58tgnTPUaYhDqyX0R
o7ikhvMSO/rWDcUr0SxfsSUwEXVvLJoo1AREwE6zd5TVW7Mp7y0//FBw6xSufnHo4sxmtjx75wpK
CrwlRcqflny0AFQaC5EuHy1VqLNsiZ2Qkh58YjHjXVH5onVrSu5Q2uvYiZcyD1/9mAWrLCywEbxR
Q7dnHIU6WN50gpxeUfRgmqgEmF/0jJBjGH/4DQu9tHyWYbMNM2Rd3NqKlR21PxNE85021G9hbpnL
okPQY5dw8GAKbZ04epkq6IHt5JLN5EzbuvefTBlUezLldmWWMr33U7Vho3qPR0xUA5sronFi61gh
sjCL3vgSueEuRBHufb3xV6wQBf9srdyW3dbSRLyK0jJ8EWEbPqHSPj+euaAPntWVafPJsif7bBV/
+24IXpxaNmCKyL54PG18nNY1GCJuX2nwIhtcHJkkZBGYvR55ZBkL7RnBpk4HYTeHuK95WtbjtgqB
CzfTLydoy4P4zwePe9p6VJABNe/DV8h3/uv/PX4r1lfUYt2cFw1T4j/+aDBGfPG/nj/+dxuCtxlg
1sc4DJgNV8XBtl0eWPwR+S3f/CrjVNMKkM8o5QpwLzP8ef59jd/QKKRIN0pzyA+PB5fAsf1Asu48
M2GIGkKMOZDLVh1w2P/Hwz9fA26MjqTfPb7++NI/f+LxnGogXYE85gUZXOz5//1/Pb6vFaGlm3Lg
+lQjg6CK69mOPqcxeKWK1BfDsL4Zom9knpGlMJruTgeEAK/TYxn71HYVUvMSz15HW7bsvKEDnYQN
xmmqExQZpFgpC2b3T03jdazMuDimaPuXMI1BlT/LkU80e8uYk2+eBlN7xBC1mC6JPZPmeNVk2k25
wbjyQw/xH/kBK9miuY/rvN60TFvvxGL80YrxYPV9guiEKZVHcNoxIlblpEKPVbOmrVHKxseezNJj
ExdI5vjDEXl8zBvJeJmcDZ/vCkcY99VyfCfHsFuN86BpZK24jTCkbcO2xvI5cZ8MGMbUkOCKiYbI
ZOeGBpb4IuNodgwX9NlpqBMdl6If3RY9+9lCOuU6kLMEtLUiCFFoDmUA7Sexs81YmEjwZu4qGodx
n7ZDv2JEg/LCw7wxROo5qnHnNAUjKKOW6arkpnOiohZcMZVZmhfQsBiijPIjkUZxkqQwnNyRSEKN
niIgWeiKWM+4DOxZpT3Kj7pkWma/D+B9r9RQ2tZDU0dHnLvnLHNo+GsYpnPgMxlqot4kA4tt1zKC
y9CE3/AL2UKKYcd1Sa5fxLInbRr9Cu7LWxe4mDFT6UBlGGasHDPOXrSPOjOiENMj6ia4XbwjETFJ
vATrWoTu0p5pHtVINmpvy6PedM5WI172UAjDP3qBdDdlb6cHliE7kB7RMbZMtXIrsr693g1IPmCD
NcYIwZD0U96mjvsZI9YYmxNv2KnwjOKNvCE6lDCP9zXBEpqhuFRm2oujWH2gpPALOz3BHESP1I8G
xjasMXYyZTuXMuLDMT8V++aOuLB7pVXOS+0Xq7HOw3tba/aLlGgAGyKolK4/UZU1r4GvLfRirSfM
TYaILXQuwgDTDTaAiikOdWFdoZ0BzeobTr4LDVtdtSJ/tb5h6mtnI7e8adEkFr+MxIdDVzky0rct
lnKE4hTdwioc5zR4CK9NL5FbvU9ByInCRW86aMvITDJkCWw6/LxONqpi6WxPAQWb7sZ3x3okmcR/
lRSkOrtgD+jXiTQxBvvZzyfOI0sZCAd4OmHY3obhnBtEMvlzK1LzOslu/fifcRO9c20FJzi2v6Js
sj8lm3kuaydmM8tINDUImPNZqd6YXH8xXuGTRQTzuQ/i4JWUg2zp1IXcP56yoNYwVAlnPXIm03rk
5K65yXgs3f7iTjmhtNy7FviMxt8hhTr3jPHemfE7Mn3eGncYP/oC7KNDMJYZEHDr2ohf8HNUaXHz
u1w/9pZ+Zl7QHRMt7o6PX7EF506GPLqIYuu1JhfnNXbeFTVSMpkWNRYRo5Su32nHkjlCt3FJpJ0T
iVPaBOtZcl/1tHGVPy6FmWbPj+8Sw9F7PNMKYsE02qG11gPh0fBdPT9+ldV5+s+vNE0TKykR0Y92
7mxGB4Wo5bI1A++achRn/ZukT/fC/qYFKv6eRYsjORjveLIxXVj6rjNyk1xr9ppjPiluJxoh7PaU
I35AMIMr40XANAYsZRi/tIHuD4CmTUqG6THI8d6cyqhurQjfq9wpj5oNkyWcwSxTnPzzpcKs7FVP
CQ/OAbXxSsjROD4ebGvMjqLbukFPHRCgsfeytnxCG9fvtIA44V4ziyWRWNZrZo78KtCjKxPoluUS
EBUm2ZiAjNcwlIzCU5lujJgVkT3E+roPcQ6FzKXXnYbKwU4bCOdTWM6eA3bj2an3mvjFd7vw2FZY
lKr53ZOS5rlpad8sZDfLIRVw37CR/sE84C/p2Muj16XzAXzzwzQ563bPR6ORMWa6SuysekYP1866
VUgnei1DcOd0ZyVr/ZbOUeSz/bjTnZechLMFaXgTvJpvzdYiiLa0C4E31U8mTp1dbvNeRAyQVBDd
dGE624qgjr3VORchtOHqxPsoGq6ymsyPVlEhBk3dLdsSQGoqvAA8CwnXAk3HRvfZzwd2l+6iwtbf
dAvfFluU6VgOQt/WZGgQrGPrGxJKddaQuqbxs2sGBQM2JRfw7S0uq3RtuwkpTVSKMChb/1irFi65
ZzLICryw3OA+xFDt+cU2pMZ/9/pmk0irfTZcIkOLATvv48tIq4ktthgSijJ9r/ox3k6ZCjZlPPGx
i4kLYv9w0/p0+JPV7j+/CP77VzLHvKjO725tM0c7+DhA8NB9dd3goOlFsLJQc/Ezk7/WVZYNO5SX
067sBu0aNJz7lSrGL4Szy3xCmYMO/W9Ta9VFKOtgR5k4Dy67wY40pmWJPWLV5yUsOELJttiwh1Wl
AyCP2J/jMEW5LMDF1BXrPt1yLGgwqXvwU61cCwbUnznlQ+8VXxqwY9rJee7kMKl1mdG+OM0gSDFi
DBzPBK28qBh3Zp9YVDaKcKyDtMSEeAPC3JKlMiGKndLxfzXNLmgJVJ2fdWFMeGqVMxKY7a5DWvUb
X3bIeYqyOhkRnlPbPbV4bmHzWvDD2XpPXUSuq+qt1WQQpNtpG+wkJpYNd1pC+0DwM+fFTR1LALSI
KzdX7bcXjd9jq6mP3GVmk2mBdadKt7glJtp5njkz0vU3mSu0deZrTEhooJwq6L5au9+Oswqr73B1
lVZ/ZIOin5Wh82DnxvnxdJQWziMjQEw5xafGZ83R5dWzXeNoHZnSP57pE3otlWgUxbbPiA6xiM4m
gWhblRyKJoyXheW8+E6J2BMLAX43GM6Pp3AswjWbMeBsbJFqkn5wzGsFwN5qThzkbiASuR9M39/C
rU/nYJqeLDL9BZrqjC5IKnCYWr0pPBwVZlGGaz8G8jaAbjrhPVUb6qjCGvbAooii5k1Y+p3hsrKl
hKC2Xni2jy6P5K5V39nZ3pyKbGU7pfsbsThEm9p5kWbZYKrR8Qp5drzr+K6oH3bRELc/vmmB+HOF
ecJ19T70ZXc0MxuB5mRp72j+52x3JFkMH4OPASivqXMdWYFT3JD5PwNKCD6Er8qdMbjUpHN0Xc3R
DiQw1HkZwh1xkeU9ZA93z4hz2dTCD1ePrz0eMLiwbtFFeojn3xIgJNgLw2Xmz3CunN3LdOzhs4kI
An0Qbmpq7vIY1GxDaF9pgdmCokIJmlcH0v45Ftit+tI7lgEgdz9T3BJNxgXZpKZVKmrr2mb2yNQS
WwufEpfDzggEzenwboG0X0tmo1cTWMQ1kYzysIwuRC/cb6qy5r3Tc5PmP3LOTjusdBuIwBAX1ju3
UgaR/BAXv9faN7SNYzB3o33wGTYua1aTorSKam1vWzi9hgBMxoikZB1rTXoamXmvekluTuExvOjZ
1Wwaco03UDnlNcAOyb+WdR3FRWlnCgSBaxxlPxGdq9qKBHMg0OwCUOF2KKArdMib2MSj7I+TDuGB
183LZLRpUBR/RWYYnJtx/GtkMj2Lim4WNdDGdlHvxHk8Pvs1amJtVDerJdB6VHKPg497cCU7nTsO
g9+wR9kXWwzMehgrTmRpmy4Y8guLh2nPNOgZMFFzBYZgAZBhtzC14sOjFPzla+NT6CegdxrsTXXf
NnuvkZAVunFc0Z8RnNzKbGdMVrGlf34hhLMFapwpdsgG9BnIRfnl8VfBRIORLUNr8yg8Ta/9ilv8
E5S46bEp6Xqauow+TKGOrdUVN+kzWK7x3e5K5Ex6OVpXr+Y0kco6sqthwOIAxmzC/o8uR3+HzuHT
ytRwxg1A4rAyN0FKwGhh6W9a0we7xPfPycB+k4zVS/GtIC/57LLvFsUROenaNbTXkH6Tnxb0URtj
Kql7WJijrOonywv3TbjyXcIAF5Eeb7XGJUWOsJogx+okWgolu6nct6AlQ5S1Z721J1jkY++cWCmp
tUYK6LY37DXd4asUMn8uhj5f43HN9kM6T0ZYxY8UD6aV4iqPgbX0gbJ3bjl0sC80scZKQj/a+9aZ
zpasKzh3y9QjRhvM/E6LCliJrTGe+8rZTlU5XlvjAEQXnTVDHLMlTjQt0XLl6YiLZ25MoMQwoaqG
lyHsETmFItxUVbOZREf0m06F7OjJ7HLOx8u8Zcl069WcpZ1Fx6owBJIPKeRaiIhhI8oaHOtafawq
ZK51mrmraeyNHeUJA3w3eqrCiluUPlt5E3wusvIiEMCIISWz2tNQEcWTWSSmRXW9NjwjWoFIZxQB
6mVVjolcD1k4nK08ARtBxgxniS1vXuKdVU6ZbBYFodkTCtFsGLYsweOT5fc1oodZqg/+5N2Ci2YW
ZnqWTZ2iG2MfVcpUHmrbxSAwWQcvEvcGOMf58SCllxxBhYvjQGvatjQQAjXj0vHgz+vIblZ6jp+m
US4fRcKLlCxOhRNVzxXXXDfrfvJKQ+YAv2nFqRqvU+wgn5xsnco3fdbRtjUYZZos7tF0pBt8R8a6
f/kmbN66+O1bnTAiWueiDn/BjPxlAHBYglqK1n0ZZi/WBFLFjM1pOzok2hVueRyN5qvz8b/lNQem
mh8Etw6tS3hzNBI4Aj3EUps49ZaVLIgCT+lvkWzkmZWve3ZkqpaN6rwVfMLqRBNSnTRLuevQIWyM
rKPsPnisTnROEXu+q+Ydro/H93w8iML8zQ64IHSEWy+Qa4Iw0mMaTxqCdVrTfoicIzk4mwlpwTrQ
6n5VtTUfuk4fjphXoZIUW613knNmbogteqss9UbVE73ouXQXMseQ3aOMaz2L6frURjevD82tHZn9
cVT5ATM3dPPSkPgA0wltnUVlbbjTPo4H/wxF9FfQWQOEpabeMwKR76E5ngnQmEWgExJRIzuVeCCo
nKbb46EQrcPsOrw0vYhuOX5stkvXaGzV1bJXKnCsvdUGv7vRUufHAyInLAlkiuEBRx1P7M6wyWK6
aCyWauc0/huvYnKiSgIJS4myyJHh9lOZXZI0H7YhpKPlZBThNRL6tHcqrrrOuRlc3W8xsuAlpBt2
aPh0NkmGpaEcACsL1YB8dxV/He6lLXoUccGyiLaYrMdgFMcoQI9q5gPrRWTGT+VXziDwXNXEqzsW
AKTEtoJtIY1m3w6kWfCSMklPmrXX6M8tTraN5Q/91iLxclNk1YeSKsQJWqGRDOOL3ZTUlcnCF0lw
CXrxppNCtDYGjfHVYJQXtEHJIRy3iWGZe5ExkUU7UW2zqDPXuZP84RpTB8GcmBnyq68RDNsOuHr1
buLuKJKDmFBH16HlLMmBQ6Ihy3iLw9U+mLoZr0F8qBUAN5PlpTd+WFX8CvGx2w+DNnMjemyeOBda
wC9nO50+BpEU1DRjvfKlIgbTBWCA9r3ELtsemdsZt0na3qGvinvQEfFqjoOz9QL3jIumP2mDVu8J
6sE0Z/kaxGxunoXbBTv0JMmyxLOt5Vp/U3X5akYQulKs9RtpcQSMJmJovCXYLA2QFFlsHcYuKSC8
6cNb03mLjuN61VDUrAfO1KsminJZhB6LXVn94Mjq774zomSIomJ6qod2005UTFkq6AxxVTTEa61N
V/5ykMc+YSgj7ahdtzE0E+Y/B/CiciGrrtpEWKGDIqwPCCsmL9r3kEkXunaG8H5UPdWY2ecQDcWH
5mMaReQ1RzLF8IqRsizRAui30lNzHqJfP0VVyng3ySHl9ISfdLl7Jx2F0CF237A1TERojvROhLKz
yWMXgTDOCk8TatxqvGRZbNwsVp4QGNKTQcqPVWrGyS7zD+Ci0TZo8y0SMIJUO+Nc6jUvETjSG16+
J7t+agPA+HUDw36su6fAeVIOAtghFrg0fKgnqCKbtTbH6YKl0Y4G06RcnR43Na9pj305gfOdK4Qy
m7MX6Nd2YE+eGzWqk/S+wTzGx8eToS1IoNLFRh+gutIDHiOu531k13KfKutP5+MWK11j3TrooWPW
D8ve1cItNWt5RvPrLVKFan+Owg0ro0HCBQDBYMCyzxSSjF7F0yIarOhDE5RJWswVjj8ju3dZsKKU
1v4IfZlNmXdIwSr/M6vTvMzbO1N3NkF0IWyGrIsKifepYKM1Y28ms3G+KqhlZmudhhn+ZCXWrez6
307JZCEPRbBmFIzaxWLoEO/zltSBYq7cyFBfsjScVm5XZiuFABprwsqPNVhK4RButJ4rWBFY3/bZ
kuVhjw3dQ7RZ72U8RusM520cnxSTuxu9RwjgROZrJAqcbGxjiLwfvVOfF6QpNrNQL2kOgz6po+6h
vHucz0Rlb3tpWUwsKg7XKBm2TVdAZhz7fi9dFgK1LwtUZk72wclxsthns/1Lj/p8qFtss5eOJFM5
MjvriKqIFVGCCkBLbVQzlWnvGcxdjbhqL1aj4cxKi4BWjQxK7M/12nMackwVVO3Q7LATaauE8dsh
VznYs1c5BVvwXeW1aZuIkay6D7RVEP4ILy4Tpuh+lmxGVWCHDZsR/VYJIzX282DZdsl7MyRMAyvg
cRGAyjRndZPiJmNGi7utV6jzmBjtg4r6LqIHxSjPVhJg0JOndTf2z/k+csOXIECNXfs+Y79S7Ds/
Aos1Mq/QUpVjUwobYFPlEfWwAQ3duLpm4R5alI6bLnWtVRln8bohwf2AmARbRdcIoJhkKbQ2epIh
nC4MCeNrz/Z0MOmlhgDYHjCdpzwb2n03nx/N0B3comLA7gNQLl2dpJD5LXTjydkRr7SZ0qA5Gurz
UcL08mXqgUmbg9qS6bNrnVFuZJ9ZW5bwyL999R0XwHpH3XsG0AHJTub7guLOkCPWhAmHPiuUmvsx
+Yt+NgPxd0PkEieFG38DVjxci9JDi41gZ+UYufcUUPmeRBRsqs4MTz3kEgyTo02D4AGknQfe0qMb
6o3UP2vd3tFpt1s8viuUCuNxPA1h4V318YfPx4gHozi7MnSOjBdxoNmEmjZAJdas/DBdMYAOALC0
+7hi9f+YIwYFi5o6a39ZaIUdf8jOoUkcxz8PhhxWQ4NeaLLHi6q8du94rnEOPP1T9bgzBKtxSFSN
5J3J/b1RgQgzWU48FXTinLcMbQ0s7wBsCLl+lFtUYM0+dhC0uAGRzFHAGofFSLPX2OostIjQOrjb
6M0kDfJ8TFvyvS2L8WQ6w83USHNFG18tZVmIC4tXcWktuOAkvDL5gM+yrSfCfZy0L6/ZTDGa1B3d
23B63Nsw1dmWjBb/+3/927/+/d/+DP8n+MkhPrDXyep//TvP/+TkTERB2Pw/T//1kjPKUo8/85+/
53/+iX+doz+MrPK/zf/3d21/8sun+qn/3980/2v+8zvzt//Hv2712Xz+jyfrDKTqeGt//i9jZ7Ic
N7Jt2V9Jy3HhGtzRD3ISQPRsxF7iBEaRInrA0Tvw9W8h3ysrqxrVJO3eZIoiIwLup9l77W55/NMj
7f33p+D32P7L/98v/vXn3+/yvKg///z92Yw1/frjH6Iy6r//50vnr3/+9px/X6f/fpm2b/8/X9t+
/n/+Dtc/n+Cx/t8/8Ae99T9/C/8/vmuacLYDyZrfdoO//5r//PsV+R+TZVoAejSwhA8c/u+/8H8P
6T9/O+I/zPVg1DBqgC5oO9bff/XNuH3J9v/j2MB+A+HwxxzH9v7+37/3//X+/Z/386+acrfJKJr/
+dsyHe/vv9R/v9H//mamFHyM+fGguQaWJR3J1z8/HrM64b8X/2ttND8aGN8QJFCz8yQg76Gur3NP
Bz7gE5t7qDduxQrUMPMH0nWrvkhDM5sIaLFGoHv+ysi7QU8Ac+Kc4AnfDUv8KkUFRmdgDZhWT4Ph
MOYkkzxahsfcJASRO/1n8Ui79emMjbhQjz7wB64m9x1yc3wWLeDOwpfXZEvlam24pg1SKNcgNcgy
5XPH2EWAWietZYdOIY0gr3wwsMpDy46MDMZrlpog5gRxj1TnHPc2HFz2rfdTR5dcm5zAuCrYMKPR
Qb/AtEHXG30/9JWa7nF0Q7LMswu7X4iyRYGbEg87Y95rWeD28Qj4OLr9OB+8GFbHjCjRU5Djyuxa
oW7BJoIV1irdw1Am6BYDhifmJohiArWFXBbGttb6mRTbTN+74Fj4htEzXkZVvsWi+XIDnFtrn373
ffVzUBJmAKq6UOanuajp/mR172EV2rVOQGlchzkut308dGR0cXmZ3Op0snBQLY/7Zw6OrSAhvKQk
rvoVm0LPgkVfehMHtcQduSTzz650TrFN1/IHCqt9zIUL4xLETUr6+M4KSODA17SbEAFkjTjHc37J
AsJJq3rEFpCc2ka/284ZSukHHzWYzyl3LVXPtYIS6dY53sSF6Q1SGqaK+OCq2P/l28y5G1LCT8iO
H2J2DTMWhcLqmMs8lIV4wh+AI6+QkCnL+jftTYbzjViyeQQ3iGNBNyhouwCgUr2W/SFgtF+7loTc
TmK13eZTWG+IzZwqf5gyeO0Zv7QOHpwVzyGLMoM0lfwUB3dZvrx0vTwZLDHCQOBKwD97GQQ2RV7h
6VoBL0fAlVAP2hRALfRqp8UAmSUKYwSfStv4wzSB/KgLfIy3ROIMQ161ZQG+wzK5mP2yrVWmWwUB
vq4psg2fe21ezmnMwtBIuQSQAfxS5eiG+bY0kIpXu5j0HSAHyDsEEsjmLkga0KBwznCnYsKnOkzd
/ntlGh479mn2SQ5O4jMKnnrLrV50A903pz5eCSzMSx1HA095ZeEVMbFt2V2G7pg5PnYhPzSNMrk0
brIXlv2+ENtLNi4lIeqcZsesD1VidjKLSR3KZDyjUAxuRkTi7cjAxjURJiyCOItcviZLfDNBAB8n
rJNAgw/lQhdoB+a+WTgZipUJcz05DMgWyNtrgf7QI6SGkvh+VR2h7+q23bJi2h4ce8E6vieAKJQl
QBYn4wBgM8AD78z5XgoIlE5q5FHqGyctU7k3SHNMYkI0vkon7c4WNi+V8XGCJAzbOx/2rBl5TRYX
wesqbuGXPSwxyqv0MnUeHQDVRbgqhKX1VO8zT5HzeONq+qkExIwJyCjPxwsaj/7Uk4bhWqRSGWYF
+6WpdkZvPcWzbeFqIQg4rfZskxQ6jOLXvMabiMjcLZqp/zL6T1OAJsEEtgzfa4u3smp1nGVNhnM3
XrK5n06Ok5q7iRUpwxDAE3F+FcgvwtXr+MQjgDAXyAyyA8Mae8t9Va0MF0pCSTHtIccwdkLWsF/J
YNJktdrWR032wXFsACLp9Z6neCXZyD8jEyYq2iACpWclsCuTNIuyyp0RPEKzj/vxdQ0wtpUOGdds
WrzK/5xMdOVGMDwBCsr2wXQaAFMS54Mk3Kf/9e3yk9XKi45nqL5Zj9ekETeStRC/+KAv9h2iNGYR
AgJbQByK/rQyNqaTnM19KnLjGcwAwSnP3eL192JKph8IIQFFIdh0JnmnkQofbWv8qir4A9PE+G9Z
StSQut6cFkRXdz0uokBzTk3T/OLC+84TofYekhry6/yKEGJI8jau18h7bhix8LybyNWIQjV8bxvS
u3fx6t7gGB9PXTo9SJTk6LQyXm37psjpxTwnvTcX4+ewEk9ozZy8EEvgc8nya5wxSAMu3qp7FodI
6hnG6CtEEW69YQylTY5k21ASp+ykQzETRGTzT1yQCXPG2SVdfPX/5KzF4KZPayQr4srJlOyIGCA5
urqnbD4Bi/FPBhLjTseEPFntoz/hkuo9a5+7GIzzApKId68dQC5xbxdoVuOXjDNxhOt+hGW3LZs2
H7K4aMMp95uM05tnkLXy4BgolOe+4qEAYrRD12azC65CT48zBPN+CeuMkIYCkQBRAhqSa6yPXrB+
m/38YbCCD6Un9uy7H7vZvkfRTWIMXL54SP29aj3EM/iI/Yl3ERnLFQUvwLipOI3BFXYUps6JHCjn
jqFvfswwZsOMJIxhes+Nb0ZpP1gwtUQEzThJG/HkusO5BlCG+Mu5jBnNYWL7+OwwMzaITyYi3U5E
TD+Cxa4PI5loqLJOdSqhXDSyjGac5TunyIubbF1OrkzmJ2ybzw1LtFBPxBB6eWyfOs053q9eWFRL
d7KXLrSADR5Wf7Lo5gf7ysl8FPU8QK7rK8S3w3wP/GAiIwGHBq6Ij8zzgMeP3geb46Mv8mM51OOH
HIxLuTKWkoX/nC/QuW2VI7xzscrYJFzsa6tdDkRBIgpYaxMtPK5wXcnTzEgw1DNmLuZneRS073qw
OpBatsH1h0YCXW95VmZ2bmbAmSPzB9GQpDvaZCDNK1v7uolRcnL7TKaRhsXCAU9GXa9ncV7T+qPC
2ovP0ZEI8fpb9NNALdVYH6xMnzz6xZtFeMOuzjNOV3gEYaq621Hn8UHFDik5k/+h4BufREFq7soI
P5pLC78t8GlSfdrryiOAGD8442AA9GYu6LB6lD78da0Dfa8hYM+sQWwrMAZUccyvMq6HyCkakI79
MB3svDdJO7acg07Nx6AcvhGQleSoW+/+OurjpNGR6A4aOJeqeZLDzWwkNvxRhFvojHt2KMu29Xbo
oNr8rZtqlOqN3TKRgmSSrw6iI+rDiZHefV2bx9ip6AO94J4KH9pQQaoXQ7fIJy4Mm513Eil4AgWM
b1eQG7zLA7Y+//4V1YikpyHRPNMg1nEA2o8NVPPVblOiiFD6dF5J0eFBHyBDCP/dCwBEA+ntpayw
7chpLh/tjsFxUqfjhVScINS+jfwZeJAoLJhK08xytpqDA6z9JyaQRIaRiHxSBk8rbIaralbQY8TK
Xor2y21akN2uwq9QL6CrGufIZuPcoBW4mJbfX0jIukP4RjjZUAPmxcDJJAyo8+jdrBaozZb7P49z
3JAjVmvy4/SJqRaUZIQSdBfrbTAzDATvXqx2fWo6GghvUXvbMs/mpB5N8i2vvtGdS9fNr5WDTzXq
43a8OpkgfNjD1srItr03suSWbOXh0JQZ2Uz08Se8bD2fYN0dyCbGtW5K51BMCa8Jy7hJAcnuyg9+
UOM0dt7ZwThyWU35h82Ov4dxsj1SS39leU2oPe6SvXIy4xiL8bNnBhHFUOciRjCnesvEIJNYhOts
dzeDMoHoIgBozLrbd61xn3dDfrciOoVJHhHCdimK5o+5EitfvZFvonessW+qnt2jFpAuTRd+0EKd
1eTGq+orcLhMp0NilY5T2m5ZFPm4a0gMcFySl2V8ql3NhHI2cS+gJc8nZzpYaGkhPDmRW21ENOJl
7C4gkhFYLKpaqiVWP4nKbkTZZPthgilcIrVfFk4PsZwcO+gOsUh2Xs8edkur7Tr3kK0+piEkn/Cs
Gjz6Gvp3dxwWD4Y5wtwdK8J7Ij7WHYEYRN7PWJoANxtT+4d6tDyU/H7phIxzZgFALEAR6RgIMstb
phpZF+bxfNsNMT0CiQGqxVsc1L8z7IlR22GcKeU6nBoDmHXeWyos0DuFdmda8NPz5aO8ZwGwa5Ui
0CCuBUtnvoGhIpgfiFkUZOol4cHLsc5CncF1BSz+d2l3qIGd5SFW3r1K9BiOxoy+S8DuGZYX/AI2
mszFj6AWDpH0oTvDQz7bpAphicbkhO4Dfqkngt0CCWrqwIHlqnsiEn2hL7OMwA17NZIOAso9zNYV
pBi7HI1Kmp+juPE2kJ2XTk9A/1AnMgFKOwJDUAh9em3NSloq+qHavozjafLRF5hL/Iy4MNmayOsY
i7AJFisK1LdtSGRjVMmd2BRHaLAVlPykn5i6LRTVrWjelfT2NO2bjVag0IpjtmvW08B26M4oBxTM
+bf9YlMjInZotnRuwzmmyj2YVnIbsy6ItMn69ggXD7F1nb+MKQapIPUQhGArJTaLpGV+AnJm/LCt
oROUJusFawmOaGMsCugEIQdZzWO70qRr98PgBEsgZYeeK8GSzPaf+Fc+vc6adHZ28zVEpRbfOD7r
OodP3sQLgNYVO2vr/Qo2J4uoDN7M+FWZxe/SoW5at9Y//ZOV/O9knveNNT2sG6YA44G6pjNxp3YT
QMvpLyY3KxaBnZFkVihdfDIbSCRTPFhNfOiG9sMx7PeuJNKujY8Z6GX4sIcAq3mYpkyfiUz97Bfr
2xibq0r5c4ueuGlIwZBoUilp2XD3Ho9QVbhwdw1+qN+MWfB7DC30nFG+si3crW1CCZasD1NeOGGR
zPcTuRLnoKYNzTDyY91X+MJRtjZecCniQJ197R0tt/nRotTcWdNE3nNsfSqh8uNIItzsdtRYXjEf
klHau9KvsJpQTJEeEnl+2RwtFPj7IM7vtWmzTC1DVGv1aUoZSJhZ9Zys6l4V2Omr4CNowVN5heY0
Kr4mB6pm1Wa3BFvTRcj+ZsPRIzA8EdFz1w9qOo1evCkShr0wuiP5KUenTz6QVXVn3y5+6jUYDwRJ
/GrjhE7On67Gqj56UpHDSQqaeom6vuPeq8rmZUjFVxJQzluJwO+Ytgu8LQyIs9M8pwoZIyGq0641
mI5kcwkYhI6TYM+W528a2I8RBmxUAESMAoGMrJODA+QM/jTOMMD0KzE38k139r2zbef8Vv1YPNa5
Etsf4smdXxHkUTHOBgfZUcHCsxP+R+Gi3fAtsofA+ZjOiPV/GVHZ2g5c1ATTzPBD+0yA4yGJOYVT
sKP5PqWtDu1+Ari9UePc6rXJAExPDhI+12u/IaR2PQOoosrB96mnupYWD6a7hvPAUSe8eCeorI/E
JB2MJGBX4kxfWqj+0lOzbgk/7wWs12Mr63PcM453RyhL48GOV1bwpJKGTU0VsCoiUduttM/qX1KU
90gzAsLF0BYztwsNqC8ULgi3a4BK2QyaOXetS2NS98VkSw7TdK5tyz0v5iQjN0Es7klyalObtEoO
3HLfjBffeFCEvqDZX546HM0j+N6UH2Yt9ZMu2F6Zo9g7OXJ/HxyNWfa/knWjn5ZXFmNfVga4qM4Y
c6zee8GUhjHctzQd65AghsLRFtT7oOeyVH53nfrm1WkzbEMM+BklPc4sLjiUFiQnvGF2n0MMDDzF
B1ZMRwV2q0tYq/z7X+DWAHGIPk0mAv4z8VKG66LQUQQsx/EeJdVwKLegWKl5gIgifvFHJiwTdz7V
Nh4yiv5b9OjLebF7yAHr+FKOBhCcBrMVYTbhyPr/2RKI4vM1tHqSRaZmxEoCFjDBa7gbTUxuWGDu
3SEn5MpO3jsbO0XeISMASbFKNuMIjqePEsNsNJaYZksLtQEiDSoKThB30vuaGdpQM8pfnIJexX5H
ZVDs5zq/8+EWHpxYIeRsQCMY8ne88vyTcRQRxU00jvjVt+9F25ynJCfVq9cRO4sYGFLCKKx01iPZ
Cz/icfHuHFY8tUiPXiMsqo32GW1fdnLb5Mdg5wZFQV7xW7LlJS2K+M+eOx5UiJLDkc56AAP2msyQ
wpcpe8TLBR03JbiE+NucwSrkfiI4QJBO2XHx2Y6B3uEKtYGr92zNiyQ+ueKu97nH/HzDL0pSQrF9
vXHQRgXRNBDVjB+OT17gjMiSSDxi75dVf+vMuC5GMp+rQh/KufP3kl28iT1xZzC82bUrVOS1JGeO
z8UPvXgsoZoe4GoW74pcPbkjwT0ZTc6ZuoNxigklxAIKIJBQbVsV2LOSqgZIve0yn7GptDDm0oP0
hCKvxBu0pQJua5x9oL6RDV5t40cVYcc5fyjbAXSGBZLYWSJr6eddt2b6KIiuZ/FNbNXmzBTpiRvs
lJsoKCQSSL9BAZXMZpiPmJlA4lyHojylLVWd60AtKx3MsQUZ4PNECkiO6mblG/M3c0F0QD6wLaFh
G5Yb4gjfEIYTc5WBJi0S6qDRZazJPeqmqBw7s5nxDPdvUEwq5DoNI/dcHT3gA8HGWabbfVA2NqNh
rd/x8qY3wkxe52n4A/VvEA23TJnext5Q38G5Rz5LA1ZuwhhH7FvpuQhajQ/Y8ybgYwqxvAJthhYK
/fjbWEzfva0ZsA/FXc7U5zAE3bvTQDZZe0pcdtn7QoMrchklhxLLLsV5EaJaDKK1ANzbevzeMQ6O
smeu5DNQIKCFmN2Bdytf9DdGC/1DFuaZc+vCJXEnaxvZdNZHbQCEHwGrimbBeMtDc4QCLA9x8RKe
7IDhzjSX86p+MN9+EtCwSL2pB27UzQ4VaPTGpmZyVjYX1KnTC93IKbGwUmaSBNXZy78HPvtJsTwi
i6KsNfNvPiIqlD3RJyKeD5w/hLfRsLACyXa+mXMgWyY8icLdGFbliYAkhj+MyCK1RSFMcdtEo2Z9
mgXiRx3jm/73/+nUfjeN5ib11UMxejr0M8BAfWF8rW79o/K4LBPB5MNfJ2am1UFLVqETnYqH5cBB
m65LSbYOKSTYSa4NFJ+7EjBViZo4qp+wcjFg90GkbClXEy4Z9xAUDP/MagB9WiDMLbxkOPqwcpJ0
zk72KosoYcQAJxa0DFDL22T68Fq/iOoMybDMrzx9zd5EB06U0kTW50PRFIizW/0hR8q2oE2OWN7M
k7bSg5mRyKf1CpWE5xKZVnkpckbmWBtObi/42/l40LFU6n4IWj6PdQXbsSJ4fgTJIcamOybMzeON
V70wH2yQzmDsx1wbyKrE5VYgU2OD7qyFOODiu1WWNR07Le8zET+TB9JsEngToPKnlebMR0wYxlMT
kxJnlM/1SB8jcO/BEMsfh5govXiuVZhpiGEElAcnw2UfX6Gkj9rBvqSZKfdjn/DoM1Aaavxa2Muw
AKbuF5NyGbakZaKQPNdTRv5mv8qzRWPviuVd9dN8IPcJnUFBCIYx31APYBcRzGDHZiHYWMSPvMLd
obIk8qXcg/cZiH0jmkcQVygvp+w9kUCO/XwGf68jCMzi4jmv9Ba3TuDec+FRI3buNUkWkAMJ6ApO
bgdRfPkGn3UvZ6vaDzL7LO0ZWEMx425ZrfsY90A0+gQSTBNDdcHsFSRNzCymL219XIfqylxiYYtC
NuFg6fVBAvEvreGEctIbRgyfrarORTC/Szd5C1Sr92n3JoICbUmZkL7Q86elelgS940UGrZWSgzR
4vl3PT4syzVpM6jlw6n3sLWzPcTvEwAW7J/KHgIPymdg4IO1hjIdsz0si0dHeie08nD7DP7wimkn
jRNOW59noNB0KwR+CaIiScpKfLq02kBII5DEp79NO2Eqs4K96u2k3ymQLDvTWViKyN+tuOYztGw4
ETjU2/bg11Wwa3OSUdheHjCgvNhoxRifTQdELm8im9rredpSYBBAQBQa68hdO+/g3whlfgFYbTkG
WVK6UMMHw+gpBuK9a3CJrLM7HqYx2Y+891xz2ZEobd4qab2C6LUcVp8xKSr58jY1JToi1j0hsVqP
MzZJ2uOA2MqVE6zKsYwzzYdMHQyssHAEohRKbAI0UGYjiajfTRhJxOcMl0ywemoIhIzYvhAnY3Yv
vh6eBfrPsAUgvUsV6GY0WwtzKXnkIME3MFt368RUkE48BTUwmqHFeIa0GhZOFc0Gc6p6J7o35fgW
iJEzYavzRVGha+BTpj8th5nP4uxWH3lmf7ZuWzN253GDm/BO0ne/q43ex/NIpdbyUekU+6kB5mU0
e0jBJ/LQogmuPSh+ON/xonC06xY1zPyD+fyNl8hbIaglnRzddBwzB00JVe6CZF+r7D1FNFI0v1cI
3i3Cm6pDZVoNdzhcu6O0YYmk1je/uQCEKp+Smt4vtgCMstQ8TSBEyg6DRszIqvZ+WuwvYzxkpR5v
ULxiuB7nx3rJb9CqcdNChC5HvJ1ufa5INzrXDqqsMYC+nvTWmxnTmTmdwg3AdbXNbesG9kTttXAP
bL0Qe4B+q0rlXSoWoi1GwarddtVR9GAIxarDzFgJaiwS+q0uxVgIrMUNDnlTyytevnBRIsJ2MB1r
H2EqOv0icg19ayt2FQqiAJjx+K23STRbTestSxyuYZPKY83v8fTQby1pcsc32CmthmtFPYKK8atZ
aiYBkqUZi8K3xQQl0iFLIf4GWB85Kp/Dih5oKeOo1+N3ORik284UJYFXvJgE/J7r+KnODPJyYP44
Ac53mb2B0YFLUZCyGs6E4zoLe62Zi29TunMFGRDcLWhViGcEwDNssFOzETxFz+yWQ2MKvoaJXKuN
5louzmc3dEGYpetPBUwnIkWbToMwShqDnFg0y3xITIBhiMe9XRHXjJI6MDOr234ATmF4UD5vFxxD
ccX95MKZ5lCI2t3oDb9qG3ykt6Vk5hLKbTo/WV2GdjYtcXV7N4zkUDioDCZ4+dnX00GkXXCUrs/8
v/KPvZtw5tVLixWUAl3Mr11puAyc3HsyMR/scXyzN0mxku18tAmiJudNXkrIZ2FpG7c+e5SOUDlz
yCE0NenZzTzq8JgBXcz0q1udJ61FRdgwOTFI8ENXZPNmL3mtR2YLRSDfirL8NgAzqHV8zarm5zym
BMuXdFB9i9KaIos4rH2XIi2QJjWGrhefkcEXADiTCf45X8ZPWHp51H45MyWP09Fpup28E211JUYZ
x9NafSpvuBmCvsAun5iHxfGcEPE1UQGBzRYL4dAe4suBYw/RmhHf176PKZv97mj87GJ0YCUqldDp
h8+6yn6CSw6O5JYwkEDTXwM6Ns9uS4ilWY1V5NNWh4NWEVqne0+4HtSE/NLJBD1IA5ypMGDxLIAK
kbcGPkyNmQYCbn+kJ0CWWKJZiJ9HE9QMlzuDmqhNDTK49IzTivHSmJ2xOQkwCFLuq9r79iruclwA
vIVV+UNpO5orNYRB6fHRY43BlnnDnERVLnkCbYpZ3ZfkSvif3uhetMN2bg78dF/Q6e8tk138CHri
KmZC++ihdlDrWbo55tWLk/OSEIqxWPwe0+yFnaa66GVxHVxaAtdgay6M/GtGTxmJFXN/Ww4/NZ+d
g8ROTc9QKbQwaow8c/0oFMrXmtRCVsi0e65reGjle9aJ3VZx+u1hBfy35dlzuh6mlsRyaI8VehV7
PUnnUzmOF3KykhHNRGrvYlg5YsV56y0zDossrfc6U1i/Ju4dDp+9pJcGywamIqs3vEesztQ9C9EM
89FHPR1aarPkorLblb87w0Nsk4ABd9gGMz2WLB0cCIsafQ/h6qHNycTvb61R4RZPNSa5sJqbmY3U
wLVeI36XfvxLHkpPvS0DY6BgoAjTvPpigY6gcTuuJlRRN6lx9JkEdCTb8ZxwgaNxhx6b+08FoY+R
Rk/AkpCaDJTn5j3EgZGSsugRRQMyputBmDVpjymsgCRRowuK8hVxCzkf0Ff5sUxYzrtGDPhqUoyW
QcKk3PbiJ5eVpWq8OmIc+EawGaMgzYShe5xtDDBFmlLu1MO3p9r72h0A/3Urys12PeUd2CZI+cmN
6R1r6Lggf5lZVqI+C/bUF9cQd0LL16ybYbgB8F2M6ZN3Fi6zYbKz3l63Ldlg/IgBQM/TfgwIMCps
G6V+Y4FQfW+FuCNNV4YGoES4UBosJtdlNSOsZRGG1Ge/Cc5Z7TyiGSBOYxRPc/zMpK0Il+BLyLN3
66bG2Vws44k3+oTD87VW89c6eXs54pCQdJOyZe3eDoiJkH9Vey9/Sx0+erbP68gng+II56vW1g0s
LDZfbF5J6yaBz06NY2t16mACciV9/dZQgKDXhiS90f0yexabTVCjt5vi27Yg12Rrp0Zkwp390gaL
S2bohrfvS/r0/QwviGFsWkcSxdROqHrbvtjI0cSXwdmIHKN+a8hsrG02DKtGtVP57GMdmuB0/ZoS
MNpVhUBO8KN3uP9yXJ/asF6GOGkPvQFZ2+//tJzC0Yqb/JBmbRMmo/EQZ+k3CtxjWXj+pcaMlk/D
M52U0zsM/lAHuLnCCbOw1W/uPJPRpkRm/TwjLB3clLWYvKnaqmLu13+IqXPxcSehO+G/gw2+05Wb
H8rJQ5GtDulCEDW/WYjmJoEiJyRGfRDftsNINdBUto21sMuTgj406JNo1d4I5eeaorY+eOyuYHwH
74VIvnLLe4VCEomgeXOQ8iRArgpVRZNENyeNS65Kl7Qp9WIl8SdCEX2dVrgfgWV/Gpb9hFwQ0lzL
9nOtH8vJwZyV2RQ/aTqEfOg4TjhjHPlKCAg2A1w8jOPR8a5s1mxhVU9FoL+YpxpYoaxbkp4YVbs+
yBE8yiujaJQ608hAiryJpEqORjL+1gZTcUbNt6AMlh2HX8o4tC+P/qjlzrXKzWWDKGzzFmbbIQSf
y98ioZuT0VCUqulxNNB0sG+H6SJyXJ9VF8LgCy56zK9yZYqP+JHyCakh661jv8kysLlw3DsJUjme
76YkVUUk/dlvDGOn5hUb2HxMOnLPeXp4kt0C5vi0nYSMFIU9fM2/sNZB9UhjcPoi9o5g69CJU16o
ljrjbtGriTePmXctCXoXTsMRBcjCKzjzZ65bYQpKRtBLx66nb3Sm4QXblaaiKaC5FaTAJswK46o2
ojLLUzI24FQgtic6oX+UOQArOA/Q2IIRX1HiAfjnE8dC6z4GUFsqdmmB5K+q5gRGFU0Y4bIs9m+R
x/8E7aF2NWqwHSIOjHRjuXF/IDV2FaeiKlgT1sGnYyMkLOqVtOvVpmEHXCfKysRZ+8ucEICYK+l6
XpMdVDKE5ljnUDBrpnA6iKoWy4hr8oJIvm9EZ+2Wzs5nlhWWB0AHmZuelKs+MbLQmQxxsMtdlFOg
tzUjZvuO1eWBVBVGDg3KkSqGIZpWKJgA0t0WORamriHXwOXV6Z+mKb/7Fzqn5+wGFUpUBaN7zhLK
F8uhYbK79Athzlvlybs5g3hIKHZB5mh5y4vfhZWJZJKk8GM9BNwygTh7HBg7mvAa9Ciap8C86OxN
pBUTgZppgJcQ60ZEiN9MVdQ4c0+P5F2zqXuJcZztuvRUeAzjKg0VhvvqoJdUYWzyW96qaeaTne29
JsDI1wa/y2W+BWAU71opsWqoF2eCLeN7UKDl2vzEbsdaMnHOTUvLXzMwxnbYEJWq3xZ0AGe2OK5g
PzXyBj0MC2wo61ktb7gufiKAQDvAnFVolG7I1I9G1e/ZaW7y/V/E9aizWphGICnDh/LYsqtMNz3D
yOcup9g7J9jybBONGehd70Bc1LqfxlrBI8uIkqqqfSq3qFF9ixj9hzJxHi9oYtCzUDhoe7zmMduT
VtFPe7rYo6JNMA1l9cUX7TOxPCnGtx51FQHOuAHRmoz+LhkwnXUeFVaMerewmAmtbHWLBEUwS+Dt
phwurTH6TMigVpS1RxsJQTSt4z9u4T7SMlDT9/1ZcDKVtfNYrojvECBR5MV1vatqYi7A0AYvDPJY
5+OPYAwNyit25D2TQoo5ks5DFHt/Opl+djPKWWQRO3dmwlwM4wimnsF6n38lBhtnD6ZXjt5hN/Ov
mXfOI6sh+b6ImZbBfrPN4rss9Ss2ARL3RizpKQCOPYmxyQU97BNWHppwXm2nQ8oMsYs8ioVBlKAh
IyJnR75odYoFc21d4X2Z/V2wEbnKOjf23mbMZlV9xGfOx62UB3MWmOddh/33vF7UQAKtyJB9dGuJ
9DerI8RJZwkZmrydcq+5pExz2FveuD5S/K6PASkaaZcTewbTD/nbQhjx9p6kzD2SeB4P0plv9Qir
zs1LvoEBsLRu6HCZ1urI6Gkvx3HCTaN+V13MU4KUb4Z6hM5a4r4AZ9l0m6nVaPaVjwlNG3kZZj8D
3EaeUDjFrfQN9jQG+Kr8Rf72lR3ja2mjLQF599ubvOtA8lSyDrcd15uFKnbBjMx1CIYEmqke30tg
4fs49qAVe0TBINZgOusGL0OePJDDxlazZ/oylu7XSMlP8lHKHtt/b+cJ5WGlWOkxwJxRrKsO7n8H
IRyM82ORETc1DDd24R3A4RH4irs0gVB+rIb5lqNS00CdkXCjx2ZHw4HapyfUjLhEswqQAd1gljsM
CMAnGSDPMThFHvngzx6c+XVLR491F0Tc8j+14WGrMYJDK8n67mBHcRFtK48Oya3zNczGso9Vjri7
mM1jasi3APM2n140sFhJOT/6H3KULiDxBfyRomsuJdKpsf/En37rojdClIfwoJDeBSv4eOhNl+eM
cpW+oI4swUg8KW8hUTGSGD173/m0Q+2cvBnNtmJidTOn9i/d89AanskF5bpRITp9GdbmGzYHWEmy
j3e5wkO+susMLcIErrmzNPuJIDw1cGShEzsyNrrwxD9I8sF2pAGxEmK7lioshoPvmARveJzSWLgX
23KOjFLpbgEM/fFtkpqJGoZK3fOPVsM8dnG+D7MNDMy8H02LeFMJO7rM3uNMe/iV7Essp3MSoBNJ
XRvJLF0O43umVjiggvNcZes1QbYbWRPiLv0jSPk0FjUTuwWH6s70tmwhnikyZzPGYwwHw9xFokuk
6UPSgp/RJKXjCcz84+KxVXOguSifW7JCM9Db/8XcmS23jWxZ9ItQgUwACeCVJDhTomZZLwjJljHP
M76+F1wVt13uulVxox+6XxSOsC2SIJB58py910YULQCvgJKvVx3tDEYtRB0bbEoAPsfwJZ3QqJrx
8ol+DFNJebMijrRjaiaYJ2EpDuzQZZncE0wn1vnUcmmCcIshgR5Uf4ysDjEXan3HtB2mo0sv1YMV
xZADy31THyYDpa9DGgZnAj32fA0kyaSFb3RPNlmtncl3O8ZxXEHLFtQWGAKYwQYHqx/AkS16ITir
7XsQRffakiaUoYqel9lJEULJYrUmdiykYqVfTS9jSg7UZg9lkQHLqR8IFt0tvVIvNBcBNBP6KeGs
GowAaKXixDISvV6U0Y3SgJ/EbvhVOoLR1y418FnSbvLS1vyElhF7kL9pMqa4/E2aRD1HqWgCOxco
YlGxGxiykTcSDJEvA/eIjuxcmUygCyPbZbN933TJDu9dD1d9frZbINxOn3yHyEH7TrBKuYvER8rH
CrbvgRzHOli32rMvUD740geIWqQ6IRpMXVI2paniK2FaXe+KVAs5LjBX0+VtJijCUwoLGuSEPeo6
nRQTlJOPnVHVFVrE/ohoL/Bmg+zIsrTpnifykrg05KIZMEW2snGvHhzkgkJ1XkPZDQDbPtuRld3g
bXylOmONogg8Ui0Nd2GCSH6JYmXsCI3d6dMdZ2YPkfQ3vMoCBF9yCmaK8DB6QjGZ89BaHHwXHjMS
Ug5Kc0UgMoGftrXrpQxWZUZHmfvlux6wMDiVcR+jRuF0/C0c2HqMHImMXnDEJVbia6PpbGm4tTez
r87hDJhJA/cgJnYGv4PdMoOQWdmiR/SZrdrW+KblBDERyjOAYFvJNt8VLRnzUlU7u9e+YNMms34+
uBojumZpk+BV2pPOAmCYkImVH8OVUaHYEPvWnFuc6FKiQdJBV6wLfacESVSFiEaWYKQqrfU6pJHy
Zvc7vH3rItG46jVajiTMxK5U5zZ87jLyxth3g9HJNp02fyg7fwhV+K1c2usZDs+1vxa97x/nqnnG
30GXtNgSh/tWOk52/D/06P1bJ9//Q5OecMTfufQeujpCvPz5s03vx3/53aenWcZvro3hzjVtwW6w
GOv+MOpplvObrpRBhQ5l0+Q8pf7l1FO/6cKgd4TgVKevJkzewx9OPfEbHEzBbN6wbCkNS4j/xKkn
USH8yalnKWELVzoEmLEzMQCzFiffT069qNZNi5iSJQyjqNe94OjvWEztjCAjjxJL0ZqIU89fCBhJ
dsCJk2J6nm/yujBOCzu7kWRW2jxRuwwqIgMGAoZi+5hpaKSdMkCLO80bGu2cdAL81WZ0HQ0z36Wu
7zl6SvUlqpaOEdKGMOMwykrv4L7LE/IksV7sWkPk68IwBpg80S1Yntkj0P0u0ka2Xjt/rlKL0yk0
aQr2YsvB9GrL2SU2vL6MpRmwtXoGmK6NJv0UIg0afBQMtjM9dIu/xogemeuRBeT6j1MG/Esa7GAY
w8YtUR7bWDb+yml4atGZknrmpiUQpfHV5fTUVcA8abk/B0nlP2LB/1p2ny127AMiUqbLaAt3U64N
a11Nn4agRJ2rt0DcZkbIgaXR3bUuKu0yW0vEQruuI+k8GPEc7fzefzcmLn6oFN4DsmVRV/m0z3AE
OhwdamDCBznJExCuVYF8gAk+s2UWZbU1RmtEcbNpq/QBJBWRQwEZojYtZKRoSPv5H0z6UKeNT1WL
qFJqRn/IOJoFHZ9GTx2FDmGghRH5u2KklC9uuvGdtGVQ+H374gNgWht5vG0BTNCNYoxo66GnV7Rd
reElo6pb2eymezKBX8ANHyK1pEqQIruJQSTRGcpfO0DPnIK+QpjhwC+BImgdZ0AeEbKn2ncnpWjJ
Cr5CwIaL+eyDzilXW1aPA+7Ei4/4wYS2eTXn6miXbDF0hfe0CXVPNJTvXZPskI+hnqCuQ0FnSIgt
kDOXTiEZLLyJyZy2aYFydKqMbfRsIWo+uRhoqblth/41oprSH0A0IkotK1PddPGD0EOm9w5NTxmL
dYk95Ch9kwoh5Jc1BMPsC739KGR5xv1k7cOzZk7lafQFd3Ird22sLC48+qfWIAZaomjO0H84ACcG
mRWnjo44QxIF+LNGvi0f0ZSj5CwYWIU+et0gua/dt6jSaCNVvos8dOL0nYGNiHnkIiVTL7Ja2plW
zRkgKS9x2QrmRZuGB4KtySDpMUQr5krGCnXRB5vMttdqtkO8c0xCyN6LV1bcotZSWo/HG7sOv/S9
ZdizGuym2jRegfLrtqbIM3PrDrs7SVgkF52yNjNRctic1vSMaB0797dR4d6FfEm0tl9R1tJRAMTc
L/wpM/Hv2nj8klovGHKQ9D77qRBbs4sTRq05U5BhbS+5VaXegk7kjZZGfys4PNFlQogw0Q2xCh+N
CXFSt8MC22GjxTfHoqIT6DBU9P8zBl1DZWREFnT+iu7VjQyJW65t80lR/9PDVtssRlirN8Y5J/wN
PEm2F9F8zfWouw0I4dAjBgjoi9LRepd5RpNWQM02cns7FYTHcER6tewKIlP2xWYqsCmCDDOnhajZ
GDhKIDlJvH6oSIAW5o1ZJLsp1PNNMtvllXNmvLBKYU6O7gXtBOhtzfoaz1W3D+34KS4oGF3SJuLi
HnXiotOyMIJY8gNPtFhFQbILep5jiqqSsUj4XPYBZ1XZP0CUZLiNHm+LcwWdEMo1iEAoaXE6Gw5r
Ax02SKKn3qxfwIjvfcNC7eow1rS/qbDOsQFPct0O+H6S3kBH7bsPMTNNBOLXMbyYDTlqavCxKIwT
SlYYDpU9cKsNrwyqcHSju9PMlmSS8Uo6Inn34AXIuoqf0rcsdyL4lwzBE/dYqu4hLe5FK8nBs4pw
bcbup+E6pzqU3UYl40NYoHSRKbRATE8XN0UVkBMoQlJl4/3AHNg9QL7Bgbs30pMlfWMbW9wsY530
m1ZbDtIyYFAn+4aOBRpvXD+egMAQxzTXcDDV2yS9Q2r6qSL/6hBGtzWMB9WjRUSD+laNtxgzl552
Mp4izATZUE57mYEzM1gsOoZEdWD362ai1R8wfBqU7dk5VryOAeemsrVP+rvfg9JnmHTnTJbEuYr7
WKCwZyP9rHVNHWdHvZjkiXuZXL7NoqWhZX8hJRu9PAIxX4uYgbBsM8RuLjZO1HVv4jJiaFevArs8
TlN/yqu7hpRo5v9hc5oa54saA1aC9H7o/PkiNcc66cIkmsagCHWHsykqekpl/WGVGqGW7hsSyPo0
u2aMOkKR8zu5T1pdP3cXTcdxMdfBrerEjjivFG78cv8aN2GD3SNI6temyPFtExuOmL2evMExbqC9
7rJRZoc0GuK1JXxa4jnG5orBnlWGn1YTIpNnLsrDjNZnfEgi/0L63rtR7/OW8SssgXu9m+57gmYz
uzvoUnuj5f1EM/9Tg+260gr2DPMeVfZW+eW44cRy7nUS7FV/z+ftFvwUs0fXpjAICYbW7iT9/N6f
cux2+ynX3wNtQvYoDZJvUDyUqdcWDpuIVZwpNXaGrn3Lk57TBBiSOZguCVvMuR+SUxFdqg7AdOa8
lBl6HjmG1z5dg9x6jp7rjgZ9m5rxuob9Qle73IK/fdIbe+lkswqNg0JKytY0z5dZWg9JPR2b7mJH
7pdMkb5RMMFHwx9vkqFBpBzQogEj0y56gTOcJXLM85KkwzjkaCd0B2kpqC0bUKMJ/D4KW0IAs9vE
ZVASEwTaWGTX1+ZmMqp6k1gFDhMfnljp74Nyoo06ua9FO0S45vUrXeDvBjL29WT1QP3MR6Y12y4f
n4alP285T9Rv7lobEFqq4j0LMOfyMMFPuCOY6IsGw5RwtY8h8dWiJLM8coyQiGBWXqWwBpi+dCe0
xlf2zb2LNpKVyriRMrwPBxc5Ckgy0btbEii/mj5zhqxE8zsko9jK9kP3oWhKc9oNRVJvB2uMPJDg
zBRTTPGZ0VIOVlc/t58Ls36d4u62mNIBvT+0hyn2vaLIo02XMBId/PASa115rNtia7a0I0I72qV5
S4uY69gWdxhNm31Jpc73C3rTR5RHkvUMxaCpTtBzdnkKnHOuEc27tkl3ONMogxvPDsHG0ELdBbFB
7tng2JtqpF4MG3rIWuLeN+Qhrntd+us6qBbFvamoP20vIl9dm5G0o9KlEYpAQcr2penBEqf27IWM
OJNWYEaEnQl9FVJ1g4HJpXGaTIjhhxGeoC6uSh+emfcZ+IwVS72eYt0Ng0dY1gbgHWNdVpmNmZTT
c8IAuil6RlZxZhNftSQZDelTGcmdk/XpRUzBPkj7745R6beYRgFTNqS2FyaG294+4C0g7migtDN6
sesyrtZAbTVpRFE04tACLcCXQSc8mOl797SKjarbQCKx9qKRn1MN+xKgDocDpKqDAo1hQpbBSXjb
mtik8uDVtjVz20elOCZeaBfrvieAyUdBtY0N51FvcRdlDFCLLKRk1PO3EmMnBQFmqYjCPc9zpCuB
Orbo63BXJNaxJzWZMgyhbt2dtTpZ92DIdrCsmV8xYpOZ+YlraiOSkAagyZ4wZtOVRjzt27t4Jq61
mc2HKg+enITsqRwDRcuWtuExp60hJL/SenKq574Q9l0avQsNomcbsNLoCV1CvUWXH9Z03H3UmkRN
hUg3EFrTnjtJE4VThF7fqQfLczIWvjJpIN3O3+F1s17pCOsHk008SnEH5JLEw3tamt3po0Eaobdk
DDUDWrViZHseefTGEiBQhJ9yZRvpZ1cHCHw1/9hH1RYZu9jkwMeJCHhNkpmUVW7oTRgQOIS4xE8w
cdha17D8YB5IXZf5GZqxsSXcMLWQOyRhj8xj9J8B2vJUgzsnyWHWN3WAXDIKbdLkax73TENth7Tb
JlG++2DWysyFTHMYqPYa85XYjoIHSrPqzBuMC3ttvjf15knzxwpYpmy30oidTcUS24D0OiKfhAiS
vdp0ChOzx5lShBf6tGczc9xDD3clasonkVtPOnVUO7I8AefdD33zBBzsfi6dF19XV6fHpNEGTbQd
bIijrfStC1B9XMoEZNbYqlCijYQABME2i7L0NA/piJqxZHf3q4D5wTR4KZouIv20g2DaFhXZCT8X
HRit+4Tf1W/oEBDj3WTZEUs7/53Gnii+FHkxejVMc5v0GQ99Ojs5bbYVZ3BwTgGDvCw6iBLnQcle
HTf114rkd0Nrja0/2922arXOm0QgN5HDlcIrtBJ5kxyQ1hFKu3TxInuH6phg4LTIPb72dMNg+6zs
4K5pzAdAI0RURJwP5nHwPSNCLV2GO7+awz2zmdpjeMkW4kp+1E6/HbIWvKaP1LrsTRz4RlTfDfq4
5pz7UiGPW9GADEWt4cBFUFm54yEr1JtEMkgIQ8axql0oc+N1klOBqnmK7l3ZErZFH9Kx+gcDnycy
QmNxKvTVgUo5VNELs873IWlYudq0Q72nY4hp8dcRzcWat9XopI6Bq/aucoKbDAC5W0cbA0nj66QT
w4frK4I0eOGITsgJtS6KJfPBrMCoLEf1XiaFp7BkEDVMC/XHD4X+dx+YIilRZbG152iRkGbJFrWs
egv8V1NrTVIqIIUwbl7PU5msDA0Shh2Js07A4BexHxVHWw0rPs+3Zp9dGV0tK9UOhEtTbxIhsjYJ
q1rPvn+2OrtZNIQHAxnvRWYNKpUeg31na8VDYcJsjWjZ04YsvVJExh0Mbn9jpuSzVMmHlnEClmQK
4WdYuGB5rC+UsGALUJJN0TJRm9TtTRdNziXOuuLaoEUWClxLPLP2LALjZmZBi/3ZP+lKuLtIJ1i1
MK1zP3b8QEx+xnrH7SvUcshY0kpC/eJOAa7APq1C+geCP3JN1gPTCbPzw0OdNSwd3JnnH3/68SOx
qnzb5vFnUI7GESqEcaymAGZKQ6a4lUj9RiLXAllbwDmeId/QSoVI9+MHYNA//iTq8KZmzn2yAgEN
0Vb7qsl1Lp/KVvBa0xNZKcLLbMKn6jwzPJkhwszsmeEBGTibwIlvJ6qVq9ZjWZXLKCTn7sNCzmUA
xMMYpaUCgJyn669mMNj3KSJrtPWJvhuo2zYBOXCbVG9KL46NALDNENyaWhCcnMI8+WN0UA5jWzWO
5ilH77Fuwrx7zUGQa8l+GrSBFpYqrz9+pDZqZWVk044ZIsHQyaKIToOrM83+bjSHCQtxxCGvYKmn
1ebEN0uy0I3l5CX0Rgab0gpbIgv74hzUWXEmY/kreSC4Nt1OnDjhIB5dZJaR2SKn0EREmJ5FN21A
ObaIP32QwlFZUk5yDM/SNjvYYbSAg4fg0SEmahVL5zTmChhLHbxkTivOjs6iNpp0NSrwNCfkL2g4
eKxXoEWYOErRbPV8MdL0dk6f3UBh5eb3PL39tmkqCVil/IJSML2CvUwUbwtYdkXu9b7DQnzvUmOu
u5mM75G8bRS5xC1Cg/XvnDrUHgMxIR85Mb9ob/3BGW6dFBefb/uEqtTBTd5/q2HwUWLX0WvY+sUO
TkSG+siweFTdcB+FvsWYtbYe+oWJE+XEj1T+gHOhM9oNbBEUvuSNbUZkBHfKMrMbHXAUdAJqGmtu
T0Xvep1ASpMkpr0b9BIwHykD1s00CJwKdY+SP2HMPgxxBxC/R/sPi981UTcwd7TvfPPaSCgyKWsP
1U+a3Vpdj/IGaiKGpLrgeTMuJQMFQBtldy6XJBlZAOmfLdtFGoQki3L/POfxQcUyO6KHHi92o4p1
FdudNw/GdCNK+56yVSevoZ2gS/GDZOYQwEWRXxVeOGaN00udjNITxBOdaDas2U0YA/uxuDQB81pq
EPZwRjZ2+2EbU7uNwIk+jyzdZDyw4nHoTC51/iCSurvL2VGQdnACxbDUXVC77jC3cO88ck2/jymA
GUqSpVs6VlvAY55UsbYFBoPTVpCT7cTv41LpOlWWYNlhNgEQLffeRZRChtAqMiZqVuxawgNipNgT
JbdtB+JGu7ZlzKSYbM5GCq3EoK6i8zg9ssF/IRhU4zSybA6pW7+6ovA4SfsoZ/vwzuIg37d5/4SS
8qOcqltSYhlola7mGc9tFymClzoGNjgdbjKKNwcWR9Pu08rt9nXX2xeb4GEP6pff+fnViEhFt1Nc
zY5DWnJD2w4NJCszF31u+3lnCJ0WY+x/Wy7jaqarvEX29sjSeg2xKKLPOnP0PjCwn45gVepNU1BN
+FX1FGlw2CuIWweDPOo+DSJvTBFtpPPwWRUZzUIJA0Uk6IJNB+6XZY9qxSlmhjfiH30/re4c6Jfg
QVAHpXeMTTGNJLAfAg6ye1SlDjpS3Vk84vWm8hOgJTMhYS38MMxcNocRG22mUQDOTrjOMcq5jcIG
oCiUgLsp+D/4yFTZwMCNvwHOtQ76YL2pZkYYAkWTEK93LVuOhKYxQXngVwT9TE8CckjFJURENx0J
T8KeqhLIAOOTjYT0RXCvwgJb+H9xXR6G0kMAauESWSzwZkUVA5tKZ4K/CYouRHZAg1Ir2w5UDKVd
6YirkeovSvgvsWqQ9dwy/kah0aol0ZLRnbPg6+IQO6Tm9MfR4BLpWM4OFMdsOyhkgo4ranMDrl0w
FcplD5oW1A6gzfdZWDkzduISE4x5b1XNSSAOD0FvSeR8wSe+Ji10Q4SjqVhnKOtu5kXOUTpztGV3
KlduYhqHss2PNZKRk90iKJljQrdzIpwsfbwjGWyNFe6O6IgXnzz0LSmXlAp+rxOqZ4pd0+1sw0lf
bSyCMsMCIZlGZ2Xce2osKSemAZhEZWecyVijBrloYrWjkg7yONt9sZOoh0vVfOchBgzXAx3xE1oP
3M7Mjad7J66lF5nIclrX4DQg83vWbVSTDBTWdLIEFPvsNqATQZMTrZK2mNUis0Ruq6G96zjXNTXZ
QgVmAkUxZCjT3vh9Pe8ENoTYRQM/xYWNgSaj4fKp2AdPRJbkngxgg+cOMvqcsfe2l9tqYJHGq5p+
8Rl9IBK4ieuIUb3Rk0FM4GzYLQFLzcJ302e5xs8nzj5u7DNjnQ889Hs3ttr33KClnRE3rkUgwzg5
1yuRNepEVxJ+bz82wHTsap/KS2fJ+H6QA+egdH4pHHMgqVGTaGOSF5wTBS9YlA9zWNfH3iQH1fU1
g2iW1vAyvI1eUMmCkQqB8UE2dLvZaI6OORm7EvPvKn2O0F6soZ2wrKJwT8Jxh90XOBpgkFQxd46M
ZsATIzalY1FiNv24IYIc1zJQjilMolc/DW+HjLdYGQiuDBXtmp6eVKk5NLiiKaQcwQ5izl+aqEWt
zrawNXlur3BIamaI+5z0B4ZC/Q1qgRvfDc1jC7JhHlD95DUjOFVmznoa/NZrkzjfLSt9atkv+NNy
TzeiyQuSbmJ5CZ7RwarbMaQXlZXZzaimZF8zyxpx+o62CcJtKN0jV1QXL9KAbJlG01ZW5KCFZKyY
vk0CLg1lWs/Ww2R18zmMfW7cITN3+IVolfJ4uhW+w2iKyXXCaNeZDuGlSazwCW1+fNmZJhlwLAc+
RtrRHYrD5zx3vzFfb3dNZpJW6ZO011OVLj7YaSroHpnzUVnJ9NjHJ4q3jIjdldUGOZzgh7yOqqOV
8X22TLVw5ciNP4dP0WRS6sWVsTYxgR0s9FZe1Ph3bJPhi0JrvwiP7idMn15tVMrT3Xpt0bsFNbIk
FnW5Z/EobWpWj40Y44OpKhuja2XvwmCVAjWwKvm95ZjHIx3sBs2gNrDaT60Q92aP1k111z4BT2i5
02esN+eBoEevtTjOtyPYatvZSSRWGJygHOHCvCEoAs1uykndzr6F1Rsi1FZXH0VSgpyRrw1bEcdD
ceGYaq9mJD2l/963wTc9c+hHAJgIum2QW6c5R3Lq0ibgJCAogLL9EEVvM4SoOqF85G6vWbLLr2wI
V9oyBnF5NmXOpg+IfZtA/5nBE8aCNwseAupEyBeBsrbR+yQqsq6xBkGPgW6eluHeX+BTFl7qWtxD
L0fdIuEkBoNPta6CtTMiggozm7PNTExL+R652cOEQmtXlpBaOqyWkO43mAgKWpPdbeJoz4IrtDEt
9wPBc78BSfZsOqNDqi8StIZLkRTzUyLzo5rwW1bDhdlWutIn/Fp9ZH2zvjNWIazVwruawhmC6UhW
4mscYlubnYY5H0FNksLW1lDJzK3+FjfTfXSNWhCzdU4Aci1oz5ntwQjbG6KAPuEqka6BVzwP0UX2
AnFbd55HSUNDaz8Sv14SaWn8yadZi49pjQBumQSaOrDtQdIo5tusGR4121z5OxHkX33OkvEwHcny
JlGrSTbE+oBfz1FcJjNocn/4mPzhaATme+rEd92QcXwX8lVB5t7RjHBWMfXwSpW0u+oeHVTHYbAH
hkgmOjY1C4to31KTYnw6xE1KSzOuN5j9N4BLuecbHRPzyOgt5s4IFvgjaS60IaLHMWmejCT71MOR
/gRA0KDBJDfVjwM2YCdQ7X3ozq+k423pZ98N8pro5veeAKbV1LDFuzTaBs3+YIW7xGHAM5SYj07/
bBuItYg1cteJhp6ZUBVC6oDSTTm8Fb7bew49z5zjr8oHAZNYF70eX7NhPmRld5Huh6roJPbNW2BE
Nzgr7vUBjY7jjgRByuKzSJOvTcpoDqvajqAAwmZ6OhkMkw9zxCsVwwnVs39keFSuJOCxodcuxhMq
skPKKKpQRPNoZVdsQhokUd5AZht9A2lc/nWArVVi2RyAzw1J9BTU46eD3hjtJVMisCpWaJSXve0/
66hNN05XP1W2e7R8ymT71srlJaw3S6mym2YkCcQHuDdlskVEiyQZewmXje50oAffnLa5TTpjoPMJ
AxItPXmEzqZOY2uNcb3AUgmWuIINgR6MIocxDj1WtssKEieWJyCDHeMmgKM77kW2CuBDLGLruZ8u
aKRv5XxWbnWiFOmPaCgm3Iu75RaLiSNHO1wRLSxcEGDWfTNihHAAQWzq0tw4gmzYiWJuVU78Trco
Pgdl7Z3SQn6phkXQt2j3M8IFEnZ7DXfBrksYldbDPlrQnnne7KOAG7L+9I2cj5dnX3PHgNPeGb9v
yHKqNrlPYvKSTt9HxSd//UUIun6xQdSh8+QqQEtpSEmedmdVlp4zyDvDgE5LBojVPLpFt7TY0PbP
AsdIW+/xgEyHWTb7Nr3qGSVeVHV3jaoOAYpQpGT1Y2umZ+I9VgzzD0MywJ3OeLISbE9N+pgo/aHp
eq9Ne+Sji4gYztegFXeysM8xN35UOtvOHrAyc5qt5YVMN0d0APvJ3+CB1K+M6KkTqn0RBY9lTCcd
lq508rfIbnQwqfO9TEs84rMBxELfFK64j53buqzh229NSchYYuNQTKr2EDrLQdftPfxxR7PSdy6z
vLqy0Nn3N3bWL9P/Rm6qU97gFqdHV+0tPgk6+zZ0EAhDMkJrohB0RoSZ91D81OAc2owT7Dg5pudY
6MZjwyq3pSAexwrKtU/upMes8Tp2fQBpCi1EESMsVwFE2DJr7+de7UHQxmsAuKA4JlpkOUBm+kBP
I/JM3SDHoWyR1449vbW+PNXBQ1ybd7D+ULAM3QYl0jPDEhagksKF90kJ07nYzLKvhlQ3iTV+F8QJ
m8YoXmd19UMcd6Wc3nuLX5+UzVZ2asLEG8dEkjHhSrISyU5jbbOOAbw7RB9qGZCRthYw52dkB16i
MC89luidLdBd99aLZkXsA2MOBqLDDMb6YJTtg2WoL4Bq2t1cuZeOQQPiSq8F9SYRtEwFdDMyTYhz
ewny6im3yPelbz7usxbZdZro1xxgNVqK9Ptsy6XPInKGqpTnDo8CNsVXKLsVNeG4ShRIoxHqjs2N
m2uVsWJSZnpVQ43mhrTHzWD+yJS+7lORnUy33fYWQvFIzdscMyMoCYSyPPJbI9NxmfXTuy5rfe+W
5itgKixvpnZkBThBEMbKJVCbwor9lput7nUDI9VWqKs53oZhDu6njc7Ayv2drafG0Wj7AKeB9bWN
niku201KNgyadRSfWdU769Is2YhOpggcz60AEejuI8jPadMLCj8SSG5RMoHgHJlVFIPS90IOT3ax
dGZ5pz0fkM0jislLxYCXZHV8roWBpjas1yUO9FUpwttaoqV3p/kWqQfV8QirqzFJV2VZuC9M/SZx
A54IKR5JUSi9/1wE+W+1iz/nC/yv4gz+H4ogTaSJJDr8u6SCMEr/JIBc/vkf+kelfjMc6SiLSFH7
h9bwX/pHobu/mZbpmABODaFM/b/1jyjHf7N0UyjXVKYg+12SYvCHAFKz1G+W4QgyD2ypLCWt/0gA
SVDCT0EFSiciQdeRX1LKQlMwLF7oZ/kj576xI8pjPkGtXI8b54gyYztvYDKtwnWz1jxzxWTsTHL6
RqzhRHiU09tgjR9q7W7EwTj8dOX+iFL4OTrhz7kJ//PtLG/3JzXmiO4v1EYxnwh7ZDJTNiwetNCB
Kzvx+u9firSJv/jkfClcZNtkjPbnl9KZiuPSGudTVIzYAVe6lo3zFw25Yvnkq97+/vcvJ/S/ej1e
COmqoeix/hIJYclMpXkg51PI2Y3pySYNgUfMDyF5UKH1BWCxP7zP45d/eNm/uqJK8qoCyJ/h6Ehp
f76icdhjJNXL6dRuxVfnSH7oUXrVXXDM99lBfIeGKLzwqB3U74vF78/AX3yTf/l5f35h0jZ+fuG6
D+xcobc4xdfwG0n1B8IEdrnX3oW7f/iIyz3632EbSpc8KguGwJKWsKAh/fJKsREatV6SMGzSjlUM
S5zpUo7IhxYjPIrHGUCEHuIOOIJB3MriMccLIoAkmRQJkfVmTVgfHLH5h7e1XNmf3pZhEzIiETHz
oAuDgIZflMUdHDQBioHE63xnoJrTb42dNOgXr78wy7dAMmS/J8n8+2u+fNKfXpLLIB3DEHJZbiSD
1F+uBFNwCA2R0+5oNYw0cl3A32D1hhE8yZRmz1UxX3Ey7PS+xXnhniINfWQjp6PtgKz9+8//y41n
mrwB3hDmFUsKzum/PMppanUjjCPGPVOAiq5pfMTN2VjHDefHbrzLJtMKPXAEZfcPt94vT7ZpKof7
QUrWRmpzwin+fOchqhlHZQ32vph8dD9tKgg1141jFrTmP9x7f/VSjmObrMXCZg1fHvqf1itYPCXN
ntGm2wRix09SvOMz8la3fP37q/nrC/3+zTrI4om2sXX7l9WqhktVVK3b7sxBHVKb6U8mhq8435//
/nX+x7cGOMTGmMdepazla/vzB4psup4KsNS+cSP7xk2cYMsQffgCn5CBk263X6VRpv+wSMlfHpUf
963lWNwoQlguUvw/v6pmBxExEXW7i2vBlLj6nmH+RSZT3k9h+jzEuKnisS+ZODD80/CoUANHuunN
NfFSEWzAttu2VXmydAVPPD6X5jLNET6iRfMf3qu93D0/P2N4CAzdImRIF1wpx1y+qZ++ctq+M1Hb
BFvGSXISZnRjGhzadDE9VkZFfsqUgtrMgkfdgSnqWv2tC6KCs3x0CSZXwoVK3p3ZLDzbTImUqDlk
5AWJVjX5U878VCud5al6GFylHe1KgrOeYvPGdUGdKcCur65WY8+qegYpLsYZJOeA1Mo7ckfa+wpA
yCqibbq1jfa5chXbdJ7eQAymknS/YCUABFIXzT3tmpcoTiLg8WwAYTm8hdil3ai71HLGIGZgSsuC
by20NEZX/UkfKs/Hnr22dctgJdFe0lGcssKJD7kELEL8JANYgY6MhD9apvSFNTRi6wj8OEyH6QjK
dk8W9D4MTRac2uJfqyD0/v7e/bOVQ4GL+fF4wP+2XR3Q0C8LbuU0virCPNv3+Jqt4LVv3/7+BcSv
T+HyCqwrlAyOlLbl/vIKtJ4rBwRotkc2dtU4AB85uN0XIqYpWD+bOmwNQBwfzn+RdmbLbSvJun4i
RGAebklKhCjJGizZsm8QlrWMeZ7x9PsrrRNnkyCCCK/d3dEX7dVO1oCqrMx/cML7rsyeU4NOB27C
NE/t3zpojB3wzL/8YDWuFu48Q4PHIrAzsyPfQblK6WWrdTO432840OWAmnl0IemHTDIZBlxeiuY8
bdZuG/LTkw+B+cZNS2SOgEZUQ58d8H2Ylx111cSlsmu89GoZ+huzafT8Xu7RgrqRkO5TVm64s5gG
bCJ6wrqucUxYlvjzo4/P7C2Q2q03upUCKYMnc2JDmEydEaPILh1xIagV628vMq4TFF4NhTSePrI5
O5zGsu0Kva8EjFzoU1X5Ff/onx7jaL619CWI/cfL22y+y8T9dRxwNrEFNOCoMErb9Xk9f9CJcJhX
tP68QBu+Xg4l/qrjw+zzqpQV2CWmBtFpvoZl6IGiMFNE+mu1+zKpAQ2BiaJlqsAvygt6Z/S+YdFi
w7FpwxQ6xOX4Z9cNIg9MqoFPm2CBCaLX8XqmA0XxwpfM/VBbPtwigHk9SsK7TIuDR6lCGatG+PPh
ctCz+TUsDXEEiANQaPgBs/nlTkC8IJtk18QqzCzf4DZt6XivnEazrFRnm/JlIH/Ff8jIPu+8o62q
lp4FV1uV2Ta4qlGPjsNvqN/sfahPJbVDW1oZ1sK3ofG8kG0wn4jFzk+CvoexRMWJgCjOdYgCDfKL
I6PEJg3XlyfwbNXE0I4izZORNA0xLiZSl4DYo956U4TfOxsgjrOSRC8slW7ycoaep9gWb+XT/aGQ
eeW0arBcaKB7m6UzoW3t2DtoMcnN5UHNbw/WS0etjHGp9H44m05Dgc9pMeapCWWgHiy3yUMXO8HK
zC2sEXkOBDsZbR8KA7PT2iirPlRzqXepIMINyHZeFu0jLXSrXr+9PJ6FRSKGxqXAyGRFFT/laP9l
Rl1DaIMLj1iK7lNmL9sPvKvHR7AkeXOVNQXYEBPAycqSzRiVaPeRQsKnNGQZgQLDNMSaHgUOJkP3
9KjpUS3NUGXx8TMEFegjZ9NeezGt97L0n/o29RGPKxAI6fEbfsQqXUGSHDya2SCqWYRDsbK+Yquc
HHXiZ0Ga+3yAQ0mdHeNWY8lxXRaTa0XGvvG0Q6sbYGg70PU0N5yf+Fu4SB1/ubwKCxuYzcQLUJEp
BJnyLGqLmrJO96R3y0jNMXtJILtAKKUxhsfs6+VYysIQodmiySpzM5qqM0vea98J8FXWexcdPYw/
CgT1gZjn+ENO1Q3GjJDXwiS8N0DY/EZClR8VVj5+UW9p53PJoBPTHyY0PRNcc2CFU1utd0YG9yD2
AvlHKjvhyk13/otNuMGQfHmtKjavmtlekfs6QYohU13YnVbVw/Kk81KOgK/8107q39RO3tY40WRx
/TTWdNxbDbVnDk85vm551Aa0myVQ1jD0Le/j8nSefasmM4mBpzjqoD7Ol87oaqstzBIXqzi6K53s
A2Ohn0mWPiAiuzIPZ7uEUJRmHDjIsK3OjgW1UDrM56PJTTo6mbDmywE6iRZJ3wOLmv3lcS0G43nM
PaGQK88PughamGf3+ujaAfZQQHuAdVFw1uJMWjntliMJojYXvE595vQkKMsICuJAtlaO8g3d1GsH
vdXCk1dOnKWFsileMhSVM3y+7RsZhueYSqPrxcNTRh88a21eNS0SLqAFLk/e2akqVuoo1mxIoT/h
syLZIwrmyYuZOg+GVXwEgfITLfE75NZWcs95FY1axmk8/XQKjSaflDRlCs1ReTCFrk9Bu5w3xctQ
o9lkT24xWXd5mj7pGYKrlwerzN/ln9F10yQ7hKfPcX4aPfV0nC1lh62S+gba4Zrj8n4VXl+N7jZ0
KDZYuskvoKmBwevgiFNDU29GO9bKtZ8iQp0c32IieOAgF0DyT7fp9KckKZSmAgADIvCthFx6PY4/
asuunuhw/VSMtr8NSG+vA3h2TwE6nm44ojaG2mf4EMPmox8tjXeOaVZ/vcfh8AAepwZJCYir/fR3
wf8zPN2DZIqW3nCDFPo/2I+i+QdxYnd5Nc5n4DTS7Crp6t5Bfjq2XQ9/3WAHQwdKQWvklbIypPPv
SQQiHZf5L67y2ZB4/uNZWkgWALuK/qM+3VDhejYt7WeR8wK6PKrFYLglY+NM0Y7FPZ2/3uzl3kbL
ys0nswu37Tg67V2qYBmygYcB0dCxOigbl4OeH0yMkGo4LtG8n2l7nAZ1KtXJgF7wwqKLtjGqCimX
Djg5gvPZyqothqIqbVEKVTijxPiPsqEw1pwRqz7LLdNBhw4owyTxlUTwaOqVqVwKRTWcIhgjI4EV
6cFRqGBCDx+yge3CBHXeMMIxny0pE8p+ZboyqqVVM8kpFQdklUmOeRoqLXKnbVvFdistkNEY8l8l
o/s1NtKNKvu//n6xTNEOI08gp5nfwwUqTZXcimH5Kqxt/BN3vgXczMg1c2VY56c7a0R3jd0PlVAT
tuLHMzjCYKXERKgMA1IpnJC9crSruoY57SjfhAvu5aGJT/b0UCMeLT5cxxVb1Z3Z5g80NRlBFtlu
4Xf1Px1YOTeRQYhNbZ6C1ZDsQ5FZwZU3wba4HFn8zeeRRUZMk0Km9Ho6UkNLdWmscxv1ZzCMVagA
FYaktTKfS1FwgJQ106Y3Q6DTKLzswjAyQwcDCpi7oUyRk/60t/I1L0bRVd0SbS44qrNPDOitX9fo
ZQpek32NXXOxo/02rERZ2hu8H/5/lNmpqA7jpLeokLhVqj+XpfI46qAzWpyu1bH+ZXuFsfI5Lwa0
Seh5wNmObM6WSMUCSwG4w80SD26pND8KkvWpxh8KEftbqvD7v94SqsxBZVAKYq2s2ds0ttE3N5WJ
+wVSzYMdGQZYFSNa2fILi6V+nhiaLXoZinq6JUodCoU6DiQSRlnvGj1L9gFFu5W61sJReBJlNhZP
iKaSjzicuraibuh5IYdvY2j4pYMS0a+s1MJpSKPv8yIxhTDRbGsoVV5go5k6rpdI/b7kttujuBB8
ibN0+BpGmrYyhwvHBp0Skl2EkCj3CImm42OqS6s0yybddhHOVd8S3AWmLdxU1Gsqw0C20feNF0lT
p4dIi0BuXd4mi4NVLNGDAuFOqWQWHP8PVUJv3S0B9oHKVJ+pmb73qvNaDPbKllxaRuUo1myzdIEU
BlrjcR43AKaKEIs9WTE/elO7vzwoZeFjUxVeoSboI416uhj10d05ICKKjCI11zBQjMSt0ER/r0ju
cCtwsliFVqNjMYD+o+fqQ2lhEWJL8b2FjOS07+NMcCuCuPyioYN7V5QtSjUxhFssQ/2gemsoKel/
f4Cr3BkceNxU1HjEHjn6waCLlWkcuDr6yJOvpEyWr3zc5q4uz8vSAvAANuh4WTTXzdlie/6k95DZ
RXbL5QTiGag0RL4aIm83JugJXw63tApcFOSBOkk+b8/TQamVil52gktfYXNruqMegg1FdzX5RnkO
UR7ZrrRfDk7p6soXtfDOoqNjiiqERjXamB9LXpIbYW3IJDRJXf9TdWN0KLvhOx1jZOZ01NN9OIdX
cdqnu6oEV48E0RpgYHGuSUbJE2Vd5QQ+HTwGGH6mqWz2olUqCF3ewTSRGi7jaqUmtXQEa0wwXXI6
ZZo2O64CRLtrRBpstAxoQfYmF/IIW3plShejGLplO6CfiDbbOg563zR1R9uNxqD7YqQBjt5eba7s
mKVJA7VEhYHcGv3J2Xcb9P4wUT+03anSfxqqj6CSemcE2e+/35jIoYr2jygOz9dGlRv8k33SpUbx
34u4e7Rr0w04ARBMqzYlnkWX451V8kiYjuPN7q84LFSaesQrlRShyjR/mJQc1jFg2WG8w1cHxpdT
P2eJ8no58OKqmWBbNSHWd5ax+dDmEjAkHCuKPiJWgne3EsRPl4MsLRrlSRPIDgqANBFPd3odYMtq
6bEJILeLr4Hno4gzCY8+6KZXfx+KpjQFKNEmJd84DSV3OE1HlPFcu1f2KB3nm6Jqn9Gq+HE5ztKC
WYrBeEhpNHk+JD3AZmEwiFPn6KbltvQY+iESAcVdiP8pvI77qPFv+mpc68IuHZm0fuE5Qdek+Dsb
oJmNIzJP0IyRNlaeIkSyUKF2GoTmTSt4jfDzvUolECUr393CPtFEhgVgw5L5v4slPr5+pNBG/M0w
3cLL+yu7hlysWrG/uzyr4uudvVKo6HH5kGhoDHEWpYUKHZZRa7qNEcRfVB+pjlyWqocCt3p8F8y1
dpMivquzgBRxaPdSGuDReTosyasQfB0kAzd4OwmFXRj+YEUc+qi/etH4TgqBpX3VxfCZ2g7/gtRn
42HlasATtnvBkS1tT/5V5Xn3enkuFq8oi4YObTA+HG2+0jXtFFtuVMNNUhXjF2er29dmIei7Ji+C
6c7GWMVHYhBPzvjlcuylhJMzVrZJc4ER2rN3MY4bPOCm0XINzUOxQ0bDZvQB0HkdlEqn/V0ZNf59
1t+vPsBYsRoCJYtxz+li+BjExwOYDhd7R+mQUWpEv99L3zolUVyrxk7o8ijFbpotPugO6pncv4B7
5s05dYig0aNs5pZTIe+kJMhfmqkDjw2zdX851MKEnoSa7bMeExIFDxLLDXOd3qb2J0aTeJCHcKME
Hn42+maQgpUjanF4vLk4eT97j7NTN6z7viinEEO/pgx3Ue1r+1HJmisZBaCV62vhUNJITbnEeCMY
9HhOV66qkNZLSsm/KUngN0AQd/T8nmFv/cpxXyqytZbGUjzyGJINYGsW9ajTeE2hOiXuxv6NUsEi
6BOcN0ozuh+S5gFzDjcO17bKYkBRhxafA1BHMddHxx/UD9w0DMW/AVd4NXgenjYosUNHFbLRCDpX
SvBxeccsRwRNYMqooZO2nUZE9CfVpKznDiltRPThFeCjBq2btnl9p7VKfJNode1eDrpw/oLhpPiG
ExVDndfDIHToMA9QIpJy6XvcDr9Ns3/pmhKBlf9jKGtWKoLpMKFgbvs3WaOUaNwq7/Rrm3vMG9BL
arTnywNb+haOBjZ/xBYmcxVjFnIT58U3ZLLftch5THJ4j5fjLK0a95co7XGDCbD+yT7hiUQXr1KJ
MzlotTRadUB60kQC0QqSXd50FogxZfhzOepC30bg+Q2aLTBkedbMjpfBy0yU5h3JVQJFPzgp2kyy
hNyGEnOQSilK350pd2Clq49wqPA2l50GS0zcdy7/kKXhA7LhCOClQTY5uzcMtcrgvOkSco66+bsp
uvG5oXQQu2akp8G9VQ4qOHgJK8yVvtnS+WpAkkDIUPksrZ7Oe58gu6xIkLQKI/3WeuE/3M/PmkX5
J7NBMpa71EOF5fJglz4WAWTi1OOyUuzZWjeaYY6aUrODFQPFPAjr5t2ASnJ1Y2Gp3u9wP8vWII+f
75v5nSXgcEDwyMJ4n8wGKhv+0ARFcCNZZYzBoJrg1JaGiC+gNT1F1v2Ipk5zizIh6jamjUW7GT31
EdcqWmXTCBbbMdCylaYgz/ZpMTShK0sSchgAG/Ps7/N+8TE4Yop0ccue/tiBO1cF7Cq5PoIhXxxZ
yVmQslGKQ9NV43B3eT3E33Y+Nbw/kVaQz/sGTmCQkTPlN3KVdWjXOcV1L4Heuxxl6SSBQ8O3zaNd
tJNOx2SgatnVUR2guUgVrB4/MEd9xQZn5fJe2NDQoqkM0CmweFGLL+3owhkrq490hCRvQi/9mvrS
da9K1EMKB5pbcWv2aBvI0goqQXydswn8hMkBfSALOwO309lNYjSyAkxWnTp9NYQLHlLHuY1SRidB
F+3lGrFfDFmt60lJqIbHjYd+5eUJXjhDRAWc5w1IOgqes5FbAWag+JkGN+A/WhTSzS3qhge/R0wx
1KJ7zZdXhr0c0LYo9Yu7dl53R2YQEE3dMGwTX7FomF5rOOiqUPnxU7zv1HANwLAUUdGpPMHFopIx
L8hEXWZYcRdKrtY3DjSroZvyrTbIhbbpzJSOYTfIfNw9KmNr5fiF7SvaTzwoHPS9Kaqd7isEyiRI
lYPkSnh3bFIQno+2hq1TyBL//ZlM+4Q2ryAiUWqdXQaJngcj9WTJlYviS5V07whkInqEe2mBhGId
Y4uNrOblzTM7AwAuYCHApiFHkw2H5/Hp8BBp8to61PyDZyYyehJIlaEhZ+RtvnLRzw7/z0CknmCi
yT+BJc6ONoxqoCArTXrAz1f5U6QotlK26UDnF5PhdJgIRrq2cuEsDQ4MNCQNkOgmYOrTwTUT5mMG
hu6IK6FfA0Och9mmHkbz2+VJnG3Pz7F9ngE6pxxV8tkRNxZF0eNtkCLsg/FHmGGWMAWGdBOnyC+p
oYlMpxU03y8HnT93/42q0oeC34X+yPxm85o6tCYnSQ/QDDDFNJFvqzEVeAL6am4Dx3OuIHZrL06n
TddmjuCfnAbB368qNA9FULm4z8+OApgoCJOUYXpoo25ItjFPjxHLN1QqN2xn40+HFdpazHnyJgYO
zkVxHPXfcuNsuovY4HHoF8kBF9x+J5m6h9dr/hxH2neKH977qJXTXsI74hHVUh3F/fEHIKvp7zcX
uGyZUgMwabKo2a/I2VlDOk3xIXCc7NFHVuMuB9S6EmV2/HyOFUQ/wAhociRI8y3cIKDpd31yGHr0
wSjW1QdrCCI3Nqp2f3lDLXyhnK82gwH8yeE+C8U7SSokw4sPuuTkP7NSNn7rMtQN/D/bAhfHgmT4
csSF79MUYGyNpIc0al4j62J/LOrMjw/VCBQOZZuUhlAUl2+Xw8xSg885PA4jBn6UGuCckaG670V4
jhTYIKIMqjdIBxhmvUFfI/zuFz1Vx8yJ83zTlbleXl+OvzRM6oB8KDQvwDTPJrazvFSlIiMcottU
wYs7tR6dYQil3eU4C8cQL3sNNxjA4DBZxTwcjZNEOqetr8QHCwQ11CK9w5gsMq4iC8VV8sefSEMU
K/tzadOIs9WGIEFrcN4TR+i0Lwp0aA6y1ds7iANwksORnQr56k4bMbi6PMaltaQ6A6yGsjgXspiD
ozHmJYi21C7YpHQc7kytxEMdYdQNKljJ1yoDq1n02BCMKoZllyPPkj2xi6jisldtm9DKfLOm3ajG
fp3Gh9KupAwl2Qlrp7G0+wxVeiFqaMa5VOMdWjsvCVp9v3wnM1a6sAunAQvMfIMV4c08n22v9kOk
eePoEMW59lixg5/KbMRSfIr+sn36OVx2Es1/SprYE4lNfTTReA5pLaK7UIIHrfpdxbY5bgDdosNw
eVoXhkTSSlWYC4QBzaeVJorklSjuHayxDh4SNICuO5q5t2o2rOE3PhH9R/n655iIw5OfxwgP7tmH
GJl6gD+QFh8yxwsxKQDlCxc6FMZCbLXuMWit5lXuI+zlIJneOWnk/Cq8uHtH8FO/d4oqAaNfSBha
GhPF8a2Bp4SylUst4pYNq6963xvYR+S99iNTWkzbetpD//Sl7oS7xoELtcE4pYt3ZLjmo9+nWIxc
nsyFr4PCN6oI9KVUODWzr2NQx6CKCyk7KJ0R4nVZN8ZXObDVp8yvDGxr5KrGM4Gp8dH9cKzXy9EX
zjkyPCCR9N0pM87zV3UYGqRX1fxglLQ8TKl4q5zJuLocZOGQI+XhzSow50Bk5tcuolkDuqAcpqaP
22CnYd+QZt0vjSHeFhoaYVKqfVyO+VmOnW0cvmEbpJagq5+NTB6CLgfcSsu7KMc/ql47T4h/Dl80
rGtrdL1S+27wiuIH2mETWq8qfkSZXyOWroDmQoCps8Zt3YTlhJVA7WEy3PpYR1IWln/3Hc2pjQ+e
Aupch/VSOakJ2k99j4GvFPg/KLjjeGSWPr5wsl/Vt9gtiny5VseUjGOw8bZsEBtDj9xpuo1aRuh7
KUXf//Ii8sMNXuLJay1H5a1GQoxYdRBrb4UWII3Eh298S/A2vsOKIz7kRtHZ+0TB9PS6SibkKWM+
RTRR8bklC8A3BelftG/G/eXpnTeVxHfpsGkt6NHIFPDKOz1rNIXOTdhp4cFqq/JFjjXhNqy13dcu
q0e0lEYt3UW4qj6kTgVYyfBq7yvFi+KXPSjZt6FSsW+1ogEPn8s/7HyvkZdw0ZBrkmHbn4no0Rmo
5YZUARoPDk0hFSFmymrxTy8HKoJn6LxiHZTF0mHINOStLgdeOBTZa5w5Qq3hXBkB1x4Ppwr222Sm
2l0dW/02TMnBZNBEb5dDLVzgn6Qf7jX6smd1Ex88iVcXJCeZZkhoXVSlH+Iq3YdPPWjEXxLvtJXy
wcIhJaDToMEFtpLn7ulqW54Rh8qghAe5s5N92nftVeaVOFdRZr7GZ7zflgVe73nd/3N5qEuzCsGI
dyD9CDbaLHDsQWpMEXg+5AXW4CBokE7s8DoN5KFb4ZYthSJb4KIiu0WKRvz50c7xnKQbfXkKD1R0
y+ssRD6F3r28qQYSiL8fFeBRMFn8S9QNTkM5mSYDEGjjgxNb4Sv4oAlsnWX8pIQpXf2HUKBVDbRE
OIM/MWJHo7IxvRh87EMPYZt1X9RUDbfQ7nlYDrny8h9C8b7SEJ+BXzRfK63sFM/Bh/SgyTnU+VQd
LXjxxqC92fIYGCsf+pyS93kCITPk4I3DOweg/WwSJwRrkeSPDxP8IszNDUQ/d2rmG8hOSclUbaTB
qd6lqMl/Yz+MdOaEQHeg2I/9gA37Ro0ldN4GK8Lm2mI5lJXfd76deP6Bxf/0YaRbMPt5hTy2GLrY
wQFZuWoPAbnbDehqvJHUBz8vT/zSmcdpTL2WHFs+m/guwtoPC/rwECPC2LXpUxEiwav5UbIPjWG6
DpJ4TY7k/AgSNW/Of1Q1BDpkVvca0tBnuevw4PT1P2OEfmBJK7PYSLEevIQVGv6Xh3gej2ga2ECB
sOGMnaUQjhegSN5W0UENrFHZ1FqIjUWFnideTGEdPSPlKa81fM9XkJi8HhRZyIfQijjdYIoUj1OY
DdFBj0vE5WWcQBxaCnukYuO/3iyis2wyPjSbOBFmw6vKVq5zRSZZaWUFY7EUkdQAvT6on+NKB2Hp
KBfdA9AgOozKeckgrdK0ySM/Olhpr7+nnprsPbPCcWQsxpdx6D5CRJz3WPauEawXil+iIMIRC49b
lL9mZ3mrlFFZxmWE0HJRvDd6gMlorgdm9KWdnHrYOHJAx66qqumqjeXsKyo6SDnLEx7dlzfT+cLy
QwCA8m9ROPlUQzk6EyWfDgA9Dha2QUU+bSs6SKFlXgftZK8cv+ezTSh0AMhD4YKS/p7uocaR40yu
2bcQV957CRsu8G76IebAwOrCse56odXcYwzhXh7jUmDwkIg0wdC1EGs6DRynst9i8x4cKlsyvgAQ
ifCUhp8jX+NabL+njjTdxbic3yeVQQH0cvDzr5UkTJzLwJxp481JO6lu+4hESSRhsRyire9Hr/0o
/XZqq0LTe5r2l8MtrSdEdw12Ns8L46yjPzQSrmJxcNDiZrhyOhwXxinTtg2J9cq0Lo1MaHSQaHDD
na0nOo8g0DTPP8Cek3DmcIZtObUFuqAGTjYWjimXh3ZewdD4m+gaUhHn7XR27mmShZCqHh5ajYKQ
MC5xy1jGdyRCAjtISnXX8Za9AnKYXWl16Xy7HH5pZinCs4fJM7nUxZ8ffSkKtuO5o5WEH3zPQz8V
f78gqfoXaSjrm8uxzp+i3F1Q7Onv/9twOI0Vo61jo1QfHuwpCh6KslK+tVqRryzg0ogQFAPGIzC8
ZxdXE3pl7qsRhxBVw3uHx1KHkLHTGejyoaK5ctIsfYXgQcEKIJoh6hezMTVD1qbaGB7wmaxcat9/
YoTht76CDniJB+a2SD3EuyOsAC5P5izwvxRbUbk0xcPent9dk1bI5SDB8+4sbBXLSk1ugRI5sXjA
ji+9GaKurqrxzhqctfbUbIb/DU35G5ANZS/e3qdjxlhD0RF2H924ru8n7wk1te+ZtCayMvsQ/18U
cTHTyqC7KP78aGcWspe3um+OrgQ49Mas1eZjyD6tiiV72yiBuVLGO5NJErRhvkPmU6D2nPmngALW
aCD+OrpRJSubSUrS4TBFfsBNrUfRl4gKwrWD4ctVJRV/xrB+KEdKSGBEkq3aJ/LXDOfRLz5gXgtv
zXFc44stzLpGQQ5lCpUyizJnpVUcdUPa9RNdBiTxdW+sd5mNlxZ+Pmun++xDFVMP/gYoIeQJSkfz
PD8CgaYY0DI5iRyQaWPb9jlirrG/VhxfGJOoFwvJQT5BfX6NRJZZRXEVW25W1gWtcunHlKv+tdZ3
wcrZsxAJfAvwWLJZW6Qnp7upDLMQh5RIdqVKTR+UShmrrQM1/HvCq+G/xDIAgdJ0FCjQWUoAohuD
gQjXam/s7zB0oPpYWm8T2+fyESD+nqMC2OcX4hzFEUfE0RfS25M9FugFu0PlYTKCb999ZCXTK1IU
3i6YyvwWPxp55XhdCMplwb4Ak6lBxZh//FqtDAmCoG4LpWra5KY2uNCF/WfDmZInxZclTBIbfXBW
DtqF4wCAOk8SOBOA4udQdVyfhn5wQtm1nCpztqonjb9QeRb+ZuhBfth+mX69PL0LJyxZLCBCoIQ6
XaLZSP2grLAzRDTBCJUKQe8h+5nUwR+5bMvDBE/kWlXrijqj3q+cREuBTeqZPL2AVyCxcbqufqvw
rOS14Pq58jT4PiJ3Ff/Y75qyt7+tzeFRyShMGg3Sy5eH/EkYmm0pjQyHS1pcnTSlT0M3NYIQMar9
Lt5k3nBlWEmsbJtaspxdVKZYK0qpkWE2IemSwkO0r9SNqseUa0Ypxk+lrtOSivaQZmtgkwWqG7k8
D1FakgKoMD/+IkAQ1RghTKVWloRsvp719Y9iCGNlA6mJakQS2sVGidUYTeA4DDACSNNhvG4TE5+q
pphUfJ1zucOrUDKd6GbAt/qprYrkvcWo5T3IY2mtW7OwZWE7UtUygI1RmhHH7NH3OU0FDQ3KyW5u
5bTEeddi9N1fQySjrYrb+uW1W9g1PCuZGd7tQsN0tmtwC0o7NSgUV4qKydxpveJ117qJFSxyipEx
bGo9Hf+pq6R6QQwE4ZzL4ZcGyzMItC3SOAAYZ4kQ/l1eEZscerhROLugxuMQm+MyynESHNOtNlpm
t5ICLVxTn/JXiE2T653hfBM7Tughc8JJaPZGm7bA1lRkfb361x8k/SkBKkA5U4AAZwe6HWpwfWsN
3LuRKe+ePlSPDRBGH3G5El5/rU3dqyTlTbrpY9NawzQsLSynAUwSeizqGWCGznjlFSYnH049zpvG
exO/EC9Ed8izovq+NPT+Hy9pKlxXouCfy6u6cG1yCpHYIhbiAHgQv+1oC2d2DuhY6EDUmCRRUyfT
wbg8WFvJtTDikXQUpvUbjHNCwkhxcjNpzWOMp/PUeq+XR7OwYSzSDRsUl0BzzU83ujxSl2gmEiFm
eFu39gcGv2vY6YXv4CTGbK9UaRX7EE8s11JgnoYoUUnbKPwjF/vLY1mcMlIAR+jLINU1i1MU1hTT
tLHcwb6hjoLnV79N2v7qP0ThbyGQICjMryIzCXy7NRooNF5845vxTyWYGFKzIgK4uDBsNJyYYatS
oD9df8cuMz1Ja8tt8HTAeGmMdl6Z5X9X/xf5kkV1USWNZjRn+HIsHsKwc+ADZUV7qDxnTx5z61dr
LIullaGCQFkGsoxKQfN0MFqlTDSRHctNOTMEQJ1jeWtXPvdmqmbqGobvPBw5whH/Zxau75uyg+Ft
ulXkfxjQt/EZ0iQMGIfq+fJmWNraxwObHfGxWaZKo3gWWmbmLkHoXkayt2s2irUmTbC0HwQQXlDF
TUA6s/NAnlJcIQY2t9IPvyTfRgZdHf+ets3N/L9B5tyNFjmYKS4sy/VMLAfzSrpNh/5Hx62ZDU66
SYdspTB7vlIioE5ZlkTGgV1wujFaZKaMekChyFRe5HC4qbOXdFXjRvwlswzuJMjsU1Iwko8kEjY3
acPvqiIJe+Xhj4EfLWzV9CFrzf/jqGZrVZdIDPRhgCqR3+0Sync7WQpek8TOV677lembr1fUKU4C
vc12uxCAiNZvmgZvlfD3f9jkoJgElIerYn6uBvhfjuAV2XphbW1DukYDjEWljhx4g9N/+KKEE8Bn
JUXI7Z/uiBpHIq2hG+L63etYPMNro170zZzWtvrSl/u/cc4w8U4wpoHecL/2hXxXWtVTmTe3XVnt
QL64l+dvaZWOQ81eTa1VIf0bqNyx1MQwDqiCG8e3VrbC0ianaMr7CGElTr/5SQSByPMB3nPm6Tjn
xf1rgyz/Nqyr3z3+FCX+lZdHtTiBFC3R6SPHPdNKKRVvhBLEra6quF1P9tZ2qkdO8+/r6kpLE0gt
hBTFgZd71vsHt6q3lZ+SC/XlPVoSN87Y7JVM2l8ekdha83PiOMzsnPBTZi1VCaPW8VVnv0vmfdi+
ZBgRZvLrOH3rs/+wMficPtUpQezMu7lAFgYyVWo9qsdjCFfCLAn2himthfksP85GBmiN1hcIejKg
ufxfK9WZVFWJ6cZ5ja24ImQwUt+/wbZP2wVdVW5xdrKFSaqw5KOf0KgB6WCTYIGmYTungQE7jIU0
3gQ4Vv5UI1xxs8RSX3Ldy6+H3PTuc2c0rtEDGl7VrCjAF5o6cxfHwW8AQdKTD2TpvsNB7deYNepD
6Ovddy8q/OvIloPf7VArr3nr9LuI/+0l9AfIpZTorwBQkciNoZxkeH5Xo4tflH+dp7m51RPNvx3b
qXIzSQf0kuWIuQSmfj/4VfYxmRENvbRr9wLrhLyhHXQ/FEok135eKE92o6FomyNQLfcNJIncD5KN
H4f5La7GxfPQKtVhAoY7blImb+dFGVlxq47NA0o9+n0RhMqjNUxetmlGLbs1lNp5bkdL2+MuO6oY
PsbJMwqt9Z8yHsK7JodSGgq1wzZpsi+y55QYCmDWplWJ/ox5OOi8xjOkJ13K3yvcFve+5fs7zMiS
bS05H6Ij8RU9/OHasYb23kc4+X0MxnCTBrG0EdXCTWF4zRekC9Kv1LpxmWu8KniAw1a4g2WF151k
2tsyNXJMcMd8n42JfUXFAnhd34y3tTRhuxBM0j2ZWXoXGl3wlmikbJu+LgKMGQzzlw5ObrqW1bb6
SFoz+NoUNcQd6sPhbR91hYsCSehOieU94+HcvuAHql21xsDTSBvxAaUa/Kc3QknfqeXUxBskmYt9
3iG6kwdGekcrP33udapYTpS1j73WKPvY6sqPNh6ZG4rACZ7p5je6DsVVmHY4GXqlvweZXQvEEaUO
itf3OFIUTx7/8CvqNj3Gu7icedjX3FI/s7cqSMcbxKqcHQAy52qYsOXVUaLb5mFRwmXRaoqg6OHI
pgQtXrWaZGfYXnXj48b5AFrWw81TTZBKgn0XoCWQG+xBSwa4Fsjf+QSqTSgQcA2iQbtO7/U90pby
ltq6ueXTBJnGcwJ0P07cwa5WgnKPnyYeDE5f4BMb9fF1n3ThfQes7CqpqvGx93UgG4Fa+6goRyk1
t8B4DuoqfklsWSgS4Q1wh2ceuiJWGIWYxU3VnVzCjmvlXDzo+Eh93vDfQq+qHx1srt0QIHK66wKI
M5vR6MfvWlV02yrBP9Ns9XYP8qi49/CJfYomVMPSKWtvajUNdxJe0Teloo/XNdVhF0Uu0unC98NN
MRQhCVUoDfeG2kc7swOkULS9RFWuGm5sxW+3iaRav6a2H98SlKG/VHTdtoYdF3up6PTromuUuzwc
5LdIrczE1fTS8fcys7xnND7+fX25tT69v7P0W60F3lWRtuOVOfisGHKxL2ypYedjxnvfAmr5GWM0
ezsJ1dDWQYAHwZ9nP246ICFTcdWGUwoituTDcyhWdlRkzGiL79Dw6OPN+6BQLbnvIyws8Yw0mo2t
YijoYC2Fln47ZXfqhICg7LW2tQm9wbwqtXhy0y6TMf6WILAMVokYtTqqT0IDKdig3648caZ4VxKo
90PTT81OqhP7qQjkeKuYXfYcNYP0ZjZUbVQayO9TTXXOjgItg3DfDd+M1s4OYzZoHyoN7i9eHTUv
VqsAcmwjfHlpeKgHM1d1oXM4fmnzEmSa0SbFTQvVfFNK6binqBpeoSjZ/5ZDz7vHlOBbFISYsE+R
uTXCTL73jByX21xSbgdfVKjsym63YJD7XaPZrRu2jv0/nH3Zkpy42u0TEQFivgVyqqx5cJV9oyi3
bTFKIBCSePqz8H8u7KyMyvC+2R2x222lhIZvWENmQs/b4k6Kc2bw/6WrdzHs/+pn3y/JBlYow65B
B+4IJUm2C8OQ4y3j8xfYMNNtlbDuBh6oDtCdid5aVvWvoV7pzBTxZIDtlpckql/bqQs342SHB7dp
6O3I4ROeNXHXAmO5tAd/Id49typ6k71MtmRK56spshSWiUkIE8u0vY8E/AUd4NoQnSaVRb8aXArA
9ZxvZLLA8dlpfFe6mt6MrbxtHDn+dQkrxm3XWSRuHK9h3gxjvCFL5x3wbCy/bASzL5LOTYYGu3lT
zlTvLIRCDh4+CPzu4/lbrGj0GgIE+SsIZQylzjmUt3CWFXllR7lNRj3nrKbsNtU1OOSdLF9GSCps
SghhbR2Udzaqb1VuRJm8dbalFa6nZtigNkqzykz1hko93S8yKHPoxcln36nUK8SR6QYmNvNrbGi0
c1bNOhUk8l6n8EdyG+rD5JDWWwcG4+M1sLe1zQXn5fPoeDjSIRrCbEmi5wA1640vJruZGYxtAHAn
u2b0oVBQKrqvCap6+BNq78C4+Y76KTtQkK5BJ8AbYYD4VbD/7mNVgI8zbADHYoUDoZVCjlFXWCCR
9wMp1dGvmd/k0xCIvIN58N7HAcjp4s87PvkVzKVc/8BsPOdtTdrcpvUEz2GYwwDBMXUFkic4fDLH
buPeizfBoMdNJQG0iPsOf0MX22JwyyDvJFyaS6aSY8cp6NLgVxz8STWFAlsim9u03Lhscne06fgN
bOBDUCNokC8ickWGC3XKW192VRZBr25jjSrvUttHP4Xuk5uU1eNVWUf+twTBCcn8XlYHt0qc2wW2
kQ1Il9DJyvrBKZ8H6BV9n8ohKHyB+2OanfqgE+PnlSNoQZPGPQCAxMC/VbhNQXCHhfTivKkavyVK
p/5mxItZWPC3815oW/jQTN7A2znFxwzNF5VOzi+PeXIHZbvoyWXQ3B8rMyAMYDTzqQfbH6DviqFS
deEMS/fvCS44mFDpAMkDbiqnDB6385mdZxns2yXEdUfpEWo7Xyy9pOZ3JvBHxI9m06ru+1Epxwsp
S9xZBXsiIF0t1Cae5E4s3YXA/0zuBBAzXhS08ABzOe3eM2y9uvYxjPH8b02Hd2cUwLhwfaec5Fcs
yYXlO5NopKBgQkodAFU0B076Eol2loGbCuONrLmZKA/JppR0CLN0kYi6JOqOddFovnwBEsXrCghR
NxfmfKaehLbRSuBdCcOQbf47z55q6ILGtMfR5ZS9Kqmc3TjKS7KDZ5JEmFKsbhwAngGwejJK2bQl
7uSE7CegjLMSpbj7CKizfch1eL/CVP+HlV2b2eCahrAhOAUZr70vZZaOoEpmqzsFYfMRERkHrX/r
Q2jc5Oi6xzQjTumOmQ8WTHjdO9q9NO01U/w73wJUCvLDgOoCQwRc/t+LG5cBhMMQWu67tNk6hnwT
aXQLo46bDhFIxIdDZFA0/jx7/XhW/h7zpOgZIJyXBjTWPQIcv8obyhjMrbWL6Cz1rK8Pnw/38cti
+0J5GxzpENSrU5GMrtZyhJoe3acUZc9ZB4Xqh41ACJtJVl0ohn+cGwb7jehDpP4R7Nt61vRpWjt7
LdPvgdZIBvrKP4oxHS9IKp5p9wIKD+QZqB5eEH8gmovK54JAqnRPh6pBebrBjZGXdrF201cN/WJ4
E0UFcEbkwa0c3W2ACjOIwAf0v6EMMvTtJqlFdcmB4ZR7gunjd0EwYlXUxJCnznqyDyshWJDuDdEm
zqYkpk4Bl8gKiVwyOc+ykR0amr5CPxy3VnvdAW/Rg4nfuN7Wjtpvs6AUrMVcjPxHGsH//ThQHUO0
W9c+0sl+7wNKp3hVvBS4Cu6M6aIrBNwmb8zyz8ZhON4gVUNDHPB+wObWfflHX8xvWO0OIzSi8aeO
YeeMOWqIwB9FjzNll/gtHx+G9c7CJkCcgTaje3JRI8/VE4BOKfyROvCjAvfRMXIHMVVoU6lqR2T1
/M+nClhhkNIgc7hiO0/vS1RfqScgCGzm6TAr+YrCaz45s8koevOfj3V2cr8JhtDQxzleD90fK8kA
FyExh1IuHTuSdYxEe8RRBhEGs/dEjWWhZ3NJ5+bjzQhSLMR5sajAsZ0p7y4ARDCdQpxm6e9nplEb
SOzq+6LDLQdiMKP1mhrL6OXz2Z65QqD3CbaAjysZzOOTT9mEfTzKRKR7ZUmYe44r8sXvdOanF1u3
H593zPGPoU5Og1+2iTdD0WWvXefFF/o1CcVNS7oXV9KXpJ6CbLAVekRVdOFOPj9H7FiQskCMP1X3
izXETXXYpnvkWbBjAig9K4198RrFs/9hNSGUk6x2hS7ipr/3DtWQ0BH+mO47lO8y5BwkYws7Mv+S
Z8C5tURohmgJSqYoXJ58Nmx/PGQa13HAum+UV3epA+x+Et44rP3l9XLb9eFdA07G5/M7dzYA2AB+
dXV8+IDnhChm27p8pPupHposUFA5V9EzemCw0ZvvW9vcfz7euWOBhiWaygHAwFBo/ns9OdwJKh64
dD/3E5A8vtrbEpBGNgw3QzwdSOfdxG3w9vmg57YLRJrBSljxhh9QFCTqbMpSoDIrSJ2g0uTA1jSX
KALfw4jZv9BEWm+uv0OidTGhVbyqcQIOcPIhF1jR+rhE6T6qYOwJYUZYpY1Ns/18SmeiEmC1cPZW
cSqkDKdBUGAibWG8sA/hO1tAstu9QVaSFjQYDKopDrkQLpxdQhhYAhQHkMQHDGUK7Vuo7Q8U7gvJ
zFEOXSK+acuR/gRWLlwunLrfRM7TRQxCcD2hYwDsyWnQJW2b8oTDvEcJlODhsVJO3925H0fUrpfh
rS5ZGmb4E2DZAjVQvstwCWVWsrb5xqAl/8/gAcT1EBwCE+23o8/JYlt8ZgstAdg1oM686SDlUhA2
98e65u2F4Pbc+UD7AtBuoCFwt67//o+3SujE2gV4nL2KEmOz0G/7Jw2bkeTKp840b0ayemAJHZMf
HPK1zebftxUQa2ujC+ZJH/onU1lGBrkE5LWZ4XkgfDCXQxTg4rYvBs9ceJjPbWKgDdEUxwULgO5J
K8+Hboy0EA8D2HGCh1inr+s+eJpU+O6o/kLCdO5YogGPFxHHZQV2/r2wtNeNX5uG7o1gYs9Fwq4d
yYYLn+/cMUEaCBAlBlrtQf8eRVCPiShCqBHyBbo7YoXeJVCHjKV3yV/q3OL9OdT6U/7YKSU8nBIV
QEe8rdsnM4Uv5YCS/Tyk98b7R9GbNexFRxU1EITlOAWn6oxy4tPkzi56roBSP4wg+u96j02ZagTS
oM+34LkXCb1CyNkikYZqwsm8mEEqLRBU7b2abMAq23imegxb1L0teiNzKC4h3s8dOSC1UacFAikG
xP7vhUSIujgQe0cj3hr/GHVx9ASTG3Kn1ZR8DwffexRcpy9pqlBy+nyu574h6HrrQwHQUHQadi+m
DAkN2epMsaTboanJHkW/Jh/SDlzPyvEvHO9z2xNlGJSzcJmtKKW/p9o5+Clm7Z133iyuFBfRyyDU
sE2suYSlOBfPgNQJFBReQ+AE16n/uT3R+FcgYsf7Wo1qOAxWGbNlcSf/S+hiS+R1IO8VY1rWP1Dm
BuuzBWzrwvKemS5sSyFgEABIDTWsk63kUDCAknYAHsao29I416GOglwBUHdhoDPfEeRrQF9XFRyU
mE7e/Lk1kPMt/QTonv6F0/k2lv0WzKEjL8Xr51vm3JwAK4Y0KUJvyGeezKkb0fRsLTJQJBOIRYEH
ymrJ0cKqyktmemcOBj4CZoOzgf855TdNEGCo1rdq31aBozIiRvFs4dqOc++L9nsNkFabx9WIJiKk
OMoLcdS5NQW4ERqSq+XTBxyYR5YmnVycDVk2/Kaf+6rodcTyGlTprOuRLn6+sOdmi22KKweISqiH
nWxYHkJqv9Mavgy2/UEa/SYsXj9L3V2bVNt0Vq8k7S9EVefmCK0tADndtTN7+jGhOaUbKJYke+gk
P6dyIXk0w5IltlsKl9ELEzy3c/AowQwSywnrn5MXEI7YUze22KRd7DfHRJkk60I67NCpIfvP1/Ls
UAhPsW8ApvpQDZVDPIS6RXYfd2n16EOIBjUZpa9illxS2DkXKkJrHepHKwsX78ZJEGH9Rptxxj6p
Ss0h6tBkCQt+JBICqpAR8gO8Gam3VYzbYoFI26FzHLr9fLrnPuNarkPYjxIKuKN/33WM96mQveeg
eiKGgkni5LGq/WPrLf2V6QJ24Uv+ZiydhMcokqGojgARn/O0ji989GX7bnT2rYVh2WaWxNDN6uHz
RqEagj6iN0TNtoUs5392GaGqzOHLTl7aoMS7QqgRW+6ZLsONCUo2p00uiX5IDBNoOC0VGwtiB6/J
BpVGeufzkiYoH6R0B8gHiKnUn/uNTM3yQy1owKG8QJZgk3hjKPIQ2jT+lvhN8g1/Z19uoYYqjkHa
4wd+vuhn4gSEJBBZXbVeUSpdz/MfD0yjAAEEphIZEGmrfGrlV8/E1yzw7/yxOzZB//RP4yEjX0WS
kW2h4A1HldMwwYEQryV9lRxgn2keCdCpKpugwXe/sL5bslRx+pCGFHiFz8c92Vz/f1wQ+tfmBT73
yTxb4JDguEfig19PjcgYc9oxrwnMjDLiVc1Db2Fm9fmQJ7Hy/w2JmiP2FpxwocLx99LOlJehBL3l
wJLZu69FrG5IlZALu/jsKLhtf0tHwnOC/D3KKKrYctePD+iTLHfWhumDTHt7oVR0dvmgLQN9MAQU
HyQNByBK5rSb4kMK0FhGVBCAiFMKAKrKOzPU04U04+Nw4I+ifQqE72owdZoAzEMXh4sHXD6fqD46
KPjcht7yzqO02quOswuz+7iG63CwK4LQ3yqhc7KGsoepRdPNySGFyvGN19gg8yG0sP18P5w8jdgP
+J2onUIfCB2nD9yJxlFlbRi2vtOjcDIFLABGrtZ5FFQd+s2Rs11qL87J0FxyFDw3v7WSgvsdrgUf
NP6MCGkIX4nkUCEOz6KIecfYQa7z+fxOnqvf84OwDd4PLOaavP29E0uSsHSwQXwYlsF3N67TBl0B
af+BZzFro39E7f8eDiEN5KvQU8aTcfJchAiktJ9WKYwRyFRwEPK+AJ+r4wy+aZck4M58OtCFfZDT
Ee2DBLHu1z9uycT68ZiMQ3hwQhW2W0hWA0OSGqaecJ+PprCxnoesHZop2qLCoS5Rw84sLRjcAHwh
AkcX9lSCLuB+CZmVNDhAYd79jjrcjGYOgCV3QPabS+ak5MxsEUkhEkdB7HcC+fdsmTc4aFaOwaFn
vE2/MiDeB8CR4HS5Ca3yROY4LhdfeitmtFNKq4BgdEIOVCH8K2Lg/6zZLhHVdhM0dfWC/h5iswX7
L9hDQTe5HwiLHhfd0+Ed5YxwvGvRpx8z0CJVmavAY7hcKrAVc+HaqDugYbi8CRhvXSHXDcmWhuXo
v3++d89M2Se4cIBOwCpjC/89ZQd/ZQit7ehAQse9C+pwPig3muPM1cLZoY010yxgcvhvdKCDfOFt
Qs6Iv/6PSGTdy/BtSHA/4GoFUOIk+vJBOIw0zJAPVMfjo6IlrbIJHI770dHAVC1DWmVLZ/wdgvjS
HMcFyiXQZRqcQi0NRF+r4FqWLS36tlPXJXrn0LULHQg/Rj/15MqirKd+yoC2DeDMQpcMHMYgC7tw
lUKaXijYGkXDYD2/jP7wRbQehSam8d7iVipUrSp/KqK5jzf1mPBMouh1p/u2z0zQqwwy1002VQSi
s1Gjt4oOJKNe2+3dhQInjFrOato9SwRM7ZTVfCkzRLPlhpQlz0KFXg7wxVOB/jfIgRW05FO0potW
QwIZLUuAE5EvFWBjjJs+4FWWDNGSJTYdoPIHv1egWhm+EcyJqgigWQpaZUbIcA9s41wIZJMZm7rh
huGTbBEBoB0aYfq1FcG96c1j10T+1WQSW+jYSa/naDabuXTNBsSW+KoLoY4XqdlBJaGK7xtaekUJ
4OoLHBTgoZNClXWEksEDaLXvFp2UbdV2spiogh610wzxwfGXpai04+a107ubvvS/sGZMN1aUy35G
xpYx0CIOUcrTF7LKPsbtFIPAH/6wvmQ5CinfqsX3c6pZuHFq8LVhwxR+r8oyPdQREQgqgfDqkylB
FAqG8Vfss+FKpuqWQ9X4l19C3w+ci3jMWRL0gCWPy/cZeIdvviAqV1E4wPx3TA4C7hhX4AfxbMQl
l0Uz9EMXl7c5LK3qh7KERkLV9+6tol791det3Pg87XaucuZ9x+IGuLe03qYsKJ8GMnrXkL0ajglw
KyxvuJA7VLlpHk6dnyvqkg0IhPc4XU9Ak2MzcEXmzOWEPrVdOx8BMvmxmPaHSq2zM71ydzJSCYLz
alXmQEi+TdDDyZy4HzfWTuZRafkclLO9gtMFcmreuTg7QzwWhi/hVy76vqi74dWCibdhSfdeU/k1
BVJrF04MACuPx5vP75Izr20I3RQoLKLOv9pznNwleFn7gNj0ADhqKfJa9ewF3Zjpkt7XSei+XhoQ
UlxLMujeIS47iS/hIiWZkwJpD6LyYLdJYKHg6rmNfG1tzdKtW4eqK0RZ+5f63GeeIxQzIjQE19rU
h6JCVGsNiQ2bHIB0DHeSA7K8jNLg1q7jh39eTMAEMNc12fbwz78XM5S+LKvWiQ8T/BA2dV/SR+jn
iX/r3/2+f/8c5eT6RyWIoNGKAKksPbrlU4PABZRQWMTH3HyvF1cVCZDLF+79M8sIONUqT7CSotFr
/ntuFPoA8zQ2yWH2Q1WQCiDibgzap6QPL3kwnBsKIBWop6ErCkrlyVADq6G1iMD+MDcuJNpkN+II
CRK9prQTj59/sjNvKYQoXXRf4CkNY4eTaDoKrCApC6PDYISBg28UFKEty3xh7FpVuJEgF16MIHNe
aIqeSRoC1A6hYQ1RDcD/ToK0JvZ6o5EFHUI1THmcgM6RjQ6ErtIeta4ZtfILDa0zA2JJI1CoEDNA
V2a9CP6ICgc2Qb7WwBBB9LwXha51+SsawhiPTilCWTiwn77Aoz/zHTEkOoiARMD39DTGnrvBD1Gc
cA5qmpcjnOQgBQUWSFaj7X4hsTzzGdc0xYXuAvQUPrSVZBnWVQlc2qHxwvoaD2h4q3CnFzDS9gpH
pbywgaP3EGuqi8830JlJ4jT4EdpMq4LO6blg9UyNb73ksCxqugui7r/WsPYOKIX47X8YCbWI3wnL
CoH4+wsaPnecpDj3rYzFFeT26GM4GFhMhuWlw35ms6w1YISYCDLJBz3TefJS6uo0PniLZbB2HVWt
8jKR43dNUgppABec7QsXzJmXCAYBONirKuRHzh1359IKFAsPaknKLSmT5Gsa9fUFac1znytG1Q7g
UOgPfdBfszF8xszY0AObBauzFo0tKGtSLZ7ipQRU/fNPdm5OKKgArQmKGnbHSaisxjlZSvDsD0DU
OxAnq+YryFzZ/eejnPtaf45ycrQnCIzM8NfEg0BDcElJzVqRCVChFVRSBu/LNHvVJRPSM+sI6w9g
V6Aek0Kh9OT+olUA020mETZGzfImOXgt2UwBMU/n2rx/Pj+Ib5wJH6CQDCEsNFnPiFxWbhWhjonr
Mpp4kIdjCmvV2tcacCM2RnEObKgZd6MVty6vvKPiA7TQuCY0h6aYySe/hYYQ+FZb1+t/UBk99nG4
88qKZjpWVa4rmCjpvilzU7O3LmJXMIh4bPrJFLLxOlhY6eUB6PsbEXb8bnZ9vpG6/kXnkhfQuHwn
XfMjbLpur8P5pzc2AwWdouM1YPP+fG0l0l4oxNVbiUotdDGBax9zU80iylL8GC+PQPqZ0DamaQ7K
SLWNxSxfAluyb3FjRZLTqZ53bd+3sDlQ6Y7BmE8WqMHynQ8QQ2EYKnVySMg98aV/HMgAQUGVfrGy
JdBLqrx8FOi8pbECVc8GYlMZ+5i4wNA6Tdc3mQw1yCQgJk7fJCTf964s3YPm/fTqofUE/mEj0qCY
Kq5u51EtV9R13K1twjkfVirFxIi8qzoWFnKycudW1ZDJhCdvyu2TFxz1DhmZghNYE9KnUYkZ5J66
2tHJvhNv+ilQbtkN5bxJovattrzajfB8u3dkxN+Jbpox+w3ECJqVaDjirqMTid5bv/OzmINDmUtw
Qq7KeWx2TcPrXW10d98hvckQ97pmNws1bVOt7WFhYf1ee9OyU1Ds2vQ12GpQWkkPkw0swOIKin72
CPgrXC1wdvOoBaHJgqEHmLErq41farNBDFRtWm9udQZPtS4tbFKxYwz+xM2kRffVZ2TYK0PY3soR
6nGSgXzqIQvAh/w6cg4386HT6XXQl+MTkPHdwU3AT3JpHHxLoFJSQOsFFfsEDT7dds4N0qIwm5Dl
bHo3pZtuFOKNyqrfR0KYL2yi7cGAS7GtxBDdz2ZAYXoZPXtX09HLuY7dL7HjjI9czPGTGeyDQ5XY
mbAdimSEhj7q9i7aJfzVknG69kvHOSbNwm4nxEq5DMsud5q5zOpk4rlrYwW+RxVB/iYMfoyRP8MU
uyH8e9uIYBeAOdqDv9bNIawLcTY2Q+LXeiM5sudlapuNabqmxlQX+pOWYIz5PhXPUPEHpkc7ADCt
mOwfyKabe/x3/DgsCdi28NoAoL2dZ/3FcVk8Zw2aA1eJIDL3RhMVbqzmom7IHGyQAsRPS9mjLkqD
5lBBYBi1CMCGC94tEC7zbfStQvnkZpGuvQ3IvDL9RnVnRjHh+oqbb8i+Hpw+jq+Mp9NjuJj6AS8e
/RW5PH7ng6w0/OOgHVEh0dmywOW/cD0GT/1S2W03l3MxRvNXQ3VyHU5C3Ui/gRoVqHi5BzfW5wUk
oCKoOTIdEG5ACAaJElTTO0LUnJmRy1uO5/halRyMG4pmcssXcSBTHBXeWHKY/Irku5hZM+QRM+a5
RlKL1FFWN2i2T0UIivpXT9Nm71Qd/AP8edhGdYICCY7jLXhi9zBeDN+bUnc3czi5WShdVB0cAyvf
FFHMJkYQkxseQDeTliAgKSec/nMSvPVIr+ihJ0O7jYeJH9DmaX/CdrgTWWDj7itfOtwNLlh/8whj
uHwBgybMAnemCJ5pBFdR8OZyzC0uBttMfrbU6jsTtt5FA/czGBpEu4bhS2ULRLSgZtIhuIH82ZdO
k/LBjsu4S5x+yo2pwx24h9W16UYJ4Xq2Fnkc21xRcPcgw0vaYvR9++iVLa7f0UvMQw8aHJygK+eW
sRbUrjgYgWAhwoB95xPHqk1lPfaT+SMLURuMKBT426pZMipSXEqA91yJua3xRdK1bdbW8klLt90R
5bmYxwRHidoVw0pQquAaulJ7wZcM5R4o/PEZWG/fLZjqsVPhcpkcrddigq4qcfeTXxBp9n4g38IR
81DVklnc1eHPoHXEHch1zVXnqjm3YuBXsgRW26vD9nWGm8kPjTrYFWXBnDdjj2KIP0yjC7MIjbJk
YJbyu4b4/Q1yuanN0MgJfrWh0rm7kHTPjTs8CvyYoisFubGNJOWON6qOtkNVL5sQV8L6dGlNctxr
fMcdy1+cqGN3LU4wZK/mID0Sk+r/0GCGp+9YwvQ6nKqNXGx8B6aYCFeTCrKNGF2i3PaEFh6Qujes
lVWhAX9pYOQQJWOGRwt9xjie90pp4OmRk6P+JIfwXc60/s/McYR0gcAjVs9vqduJm75z2i9NWIEm
QWL1xalDOA17QzXc1jzUbzx1+dVMwR9PK/lNzpHZjX60FICeT9BljOYCFjfO1hWoA09Bd7C+/ZEG
lcqqKlJZyUvwfUP5AL6rKrwED7RHIRkgZOnse6iQwmlRgwstkyUzpr9FPLvTKh5QGEpfeKe+dcz+
UD6eWepUB6AAYOGnRfru6v7WOE6U87kZsnB2DyptvhLh/uqI2+0aC7BfGAmbG5DFN0vtfzMWIrKZ
oLM4doOiN32FLy0IEbeB68gyM/0yBYU7rSS/zu77OfxvBHoi59Rvb5DIl3k3T9ARrnu1L/3Bu0pK
8z2ql7chqDct6mUPFlzElYv/1ZJOo/ubujtBrICPMe78hoJluxm7cj5KFnqZEChUeQOcniwekv9c
A7k30y7eNmj7us60AeANBPENHxq5jabaRyUxkvvG42Uxj+AuAjjnQHQHrVIw/eaNT+JfPkOcEM7d
FXOEm0s1G1xgAKzHiLsKCj83WNo/TBEdM4Labx+M0TPeGrtPJ9pswJ47pK0YGTiE9U5M/lXnx2Wa
1Yz87BBxPCc20NcjL5s8Qjf+ugaDkqOoLA6e20IZAeEhS8KysCLq8xLM7UIZmNZTax9Dx9fXTSlw
yuc+G4fxW+yCVem6iDxZSSQIGX2fL+Eii0gD8A5ppO8+GKC5DVmfp6OLQryvbofA8AwJzLNO1BPO
stg5qr3Rnqx3fcpFHjlEPkXdZPdllCwtZuyWBVLY8k2F8jFG6TwfNYEsQaCw9JAYy9Buaa4lc1kB
aWWGZzChB6KpLBo+vkoYJ1Sgdu9DeBLCI8ZtH6nTynsnVvEjfAERNo0DQ8F4nLfWN92bnMr3VkYr
/IxO6O1HJEdKSDLscjwnA0KqSQA2wZ1hA9bnA+rn6HjLJSdGDq8MdfftzNh/dkzdTCHkg+6ffu8V
CbMmETIbFwKjXxoGO9QVu0PM9FcHahLbQUNRDhzxOV9AnstN5/GNgG/iAaeyPgjuiNyFuVABw88x
16AyFE3Jr4WSt91SoYoLu+RtxaZjI1uBqDIerpuWOCgojzqnnSeuowg+H9VAIFnl6eEe9bh+Wxpi
tgMRNgOPO32j/Zgcg8H3tynl44YZtuRjyAfYtZGRZ+gWXMuxpEdvmJwbeBhGWZSqZI92TLVxTXCP
MjiMEfA1cuZDwRutBfWLhMttymfvDu2P+1D79jkFLCLzlPA2HlWQoUzSO6d3mgwtmQ3Hw/mGnHBA
Px80WER40XZRdjq2Jhmh2SCaJ1vFbaF838lQJ/OKgKY6c+Eli9qQ892PNOyk2JsnnV0pITlRDuPL
3Ghn25oaiKLa2zaj9bzMJKJ55hMukBbdrS9NhHCE8dm91k3JMgcCq5kqoVgtwwDvKBTmjnCqJJDb
DCKYyUJBIJYugZucCa6CaprR9lrA8oDXZRb3LYQW6sBuGFrxRU1otZ9HGd7ZbuQbx52WX0OfaqwF
wwuAiC5m5c+k036RkjVqZLLdqqlGWtbQB4mq1XUnoYfkeDLY4lo1T9A4SPISEv6FCJarWtIfUDFi
SIWG+Vii3HzNHDK8Rij4ZyxazN0SIXpIHB/SBwBXNctBTO646drqHX6/yU0/RQ9UwrSOzrUL4Rvs
eWcqITEwNVviwnUQnPU1yuy+40KvjnHKXksefnFs8gVGl8m2rfRP2LPy/eTHMjclbfM+nu5I1E7b
ZhmrTOMVz4cWHyzmnIB3IBuQ+2mbRQb3fV3Hx2rg6higZ0Yk2Cut088bQROb91P8GFScoV9Uf4fG
ynCEqTHalHHDn3oxpYfZmfRzFY3Qs4GaSwYTiP7opmzI4rkJ90szi7ey7zcTuj/YWvFNKJvxOQrH
ayN8imDGPjmy6zfwSOhk1vSlftITaQ4Ag09Farpj28jbOox+BqXz0gf2UQCSgVu7KQC3QU4Muz/+
y299VdR8MHvRVI9RR3YtdDMABGri24FqD3R/9Q3tUIQ1pB1w8bVNAb6vykXb9XmQSgP85/QApDlA
RhzSFQGcctgQubkD9sSQBVI/1rN3jfydbVOAU3OEpX0eL0lypaAPiRdkJY3E80sngftHK/Euasjb
4DhXEeH3Ud1vo1S6G4/VVW6IA/PFdG43IjY/WTK2hW/4mk89LKgAbEPeBrfBhDu1TJAmCALBiyr+
1SZ99LUtAx/0d3bfoOaQd5CCOcYzdSCLDTaQHyF7DRY7Nej9+h6WFIQkQbvbGKIoKL10TTKsJAV4
gGlcJYKmL06SvIUyqWFCi6syadkegn0vC5l0jozzLnbrV8/pa6S6khXQQQGnwfXsk0Zeul90q69K
Ni1bueh4K+zs33EHpwAO6uNxUdAYHMOafO8rMe57O0d5EkkXpIhEvDRWxddtVV4lOgye5gEaA/b/
cXYeO5YiXbu+IiS8mWK2S28qK7MmqNMUBB4Cf/X/Qw+OvtqZqlSfQbdKasMGgoi13vUaxtiBMpT1
roHsc2Ea9a+1NAnRyVvSco3iok6lTa8ZE0Iw8owL9a2pynKHOcIDOn4jWlfyl1u3t1gZ9SFz2lHu
lsV2bpXFlAdNb/ZNF1/XXfvbWIqbylJtOKvWU+Uk9ceqGR3oNviH1eDZ5KcaLhZaoXehN7lBx2Hs
90N6O3S6+XOm2SdUcrWLi83cKezMsdnJSgm7znRCHS+SUmsn6H+YDWHw8zp0YxI1FK8h/rB5oKCn
9RvElH4Oaz8AFJ9CPvsBqiDrTTepZegHH9y2TC6wH5qhf7iPYjR+lZW7nVr9m5NY93ZmXpE5uB/q
Mu/9HJuOPh36UxM3O6NZk31bGt2dMtn5D9rYf5bEZRIcF44/uu2jk7H5ekZR7ZtBZD5mQPPei4di
hxyLrcY26JukoCpmhLNXm3m8GhJG0+zPmd/14jTb7B5KUl8yjCj+/QOk5idBCa3gYypm58qdihem
TQ9LrQ1BIgbTn9vivp81O1qtQbtx2y6G8mlTaneeUeL3Y09dUM7ZyuZrSf3KEpi9NFlaMh9txFNa
JeoOxaR6PTvmRb3O9v2UW0E5qZwuhtXxEUr+BED7uLrOtCtN2qc1tqydnS5FlLluGTKUehpIOdwn
ukMGaaOetNLKnjFI3RfDeEKOddtQmt5PanyXsKHyDSk3KWB2nNrGfjbILVnLCjnclO/VzrjzZLeE
QPs/F2tRo96wTyaEhzjJLvVxeHHr9a6cCuuYJhVOL3Wjhmax3o2IywJdnd4NN2/DJSnukiyxLnle
FqYbaxtyrJkBw+g5UJulDXOsUn4sFhXCrMP7GeDlkqFOA+RVheFjwLJcem2LJUy7WOC4HfkAZere
a3AAsA4iwtKdc60IpnkBtEhiPOqU+yrTNW4sf14yddq1FU02ECr5Ir334IyO63tZOj+C34mgEvUP
DHuk30AgxyemrKMCo5PUr7HOCs00GzK/XfPftZkpO1xwrr26qVHqdR+o9rAdcOe3hLHdFc5UfZR4
YpNrC5McHiY7bBrlwUnEa1XE6XFiMLSv26mO4tG+aWEi7dq+udXrTPqlLC0gcSbfjS4LsoPoK7xK
vyW9sLrMpEocF/EvvtdS01YIboNssX9mfab5kFFbf44t7IqpScmvO7pZcYS35rFjpoPv9cZF1tu5
r3bZJXkLHb5NrheBs7hhIjdjKa+Og9VzP7BmekkhwDMWH6O2sKlsNIOA0KI+SUDPVnXZH22In6uR
XiLGBr1X0dTO+nqjtMqAm1j60In16A6ZGlha/t54kq4kVareF7pbhAkBiKGTSGNfCSvxa4s0R6mB
bxay/WHF0wsekD8LXg0+kNiHlWmm3lvJOjHuME0krVoNVlL29x5eVStuRiFlPhIORXt1syR/x4Tc
CycxYgwl2yISrftS6CSmsRYfBuQOQa5N5OpN/QeGOjE+allyzYzlTQccAC8TtZ8PDFUX57acMRki
JvWnVhWvWkGeKdHGXJdXFdpNokVLqvIKVo4dWgB8pTx8u9oxwjRi/rA08aHE2gOt93YimTirxav2
biisf3ta21OdNI/DZuLedY5N0ZwVfoYP1mnFzzvgcRQ7TS+oDhr5gRXPy5LU2cE2Jb8oM5VbbRnf
a7cidihZb0YqEXgXpXZDiSSBObN3DMc25rCzXmM4/8+6DO2102s/NYqXlkTNoLZg3zCHnCKjm2as
soznIl+QM9Z9aI6a3Llzr/jzOn2Us3foagxxUtkw0IDYdTGvLU2xJg6FFIRV2+Y0XuLLd0ennXrB
6uSJ42vznNwCOq1RnGVWmMTzWzGaMqR4TsLS4TGORDSk8ZBfGV5/3WTl60JTQsmoHHBWw9aHmuPd
dpafrjRvVb2+apUFuZr9KL2aVUbn4csidq9BFKB9KWX5ZJWldZkZbAClpt3kZaxdaN3wgCddcVdU
ngPWnyp7p3UF3x9NusWo0k9w+osaUsFo0pW7KqOFyifvteiAlgMw6zkoC+thUdHHZ736nOYzfbar
aH6rN3d4ywKGp4bwHR5oyKM8DBD9jxXIFfhJthMtx0mtl+Zd3Y5l4NgdEKwz7xVcWSJJ5CI2nbnE
GG8Li657J6g7s4g0jIWCvoce6BWzdmwI3Duss3ptaCNDCE1/XiznjenjbUwgQth2jQsuWai3ltIO
OFI1mp+3cKFsMbYfSLgxwO/G7IAZaXc5AhwEZqeZ98pAHL1Ru7iGofekPsyNVwtXkT1YthqV9foK
PWPegJMl9gcCqQK1UpIb7shAT19k16umJ+iW++I4ZXqN6V5OU7HYCTh2nrsRX8ncgIQ17q5nXvCr
F+aHixlMLoR7v/RjdXJLTLkI6SrLBwt49HVw3PcGim9YJ5N2kl7rUOQkGGSYEtd1u/lVURwOGtYS
ytCnxNQ1T5xTw/OEiVpYrZUWJpl+n2+X7Ry3podaEvaQbeuPrVttSv9xc8za2UdU69KMpzaSFORA
VBlmaQEuZhZwZGxhc4RugPfYhp7SSILwpgxcj1zWHYS8+aUqlxXeojJqvpr2OTMHQMQ2w2prKEX7
M1Xcq1z86wLWH0rmt1GKSYzfMRz010Lv9/CAfvde+UDXy9KX6omiUPgkJRaB0CHUwexgt4qbw2To
H6mRk1vbuvdCnQ+rEY8HFu18bI0CdYc6/pamy0jIsuZfnTVyWBjWVZkvEJXKVQEezqpreLTdbuUB
h7EDeQuNrk7bN9oYeay8yX5+NoZq3WE6p+NvVa8BpxFU+3jyAtdMnzKiDFizqzH64J3PuqzXXTZu
nRZjHH1Xd8CO/oA8KOxEP1woidr5tqx+yWqcgD9U4z7hzVxuOqO7GkceIOaJ0dsMLr7k02VFwu1x
0lT9Z965gorBw1RT4D57YIaiBpqCkLtWFV83KpfDvQakpvkNNmVCYDSl+2w7YD+2SWkBH9QIvBwH
HheL/ivGR57fTnnxZlk9hlho/HZtivvp2kF9y7q+o/ovC4iHOKlY6/hPK9I50huWkaKadjQ4gLcl
tp/A7fezudwAPmCX11r1bhqT+jXpKxg+sSbvhFX+NNzsBbfA+jgZQxfw0u4aL35OMmbnYPhtF+UF
uJyn9MsuT0XFmFBWJ3NljCLcuvXbTTw+qkB+niffCw6mfWlndLnC4nEgr3gjIHbjFE4Q2uR0B1H6
Iy/TIdIQbN/aizsFK5XLTimri47YrN+CrAkOgIL23iq1N7sWWtg6Q7PTepXhQdb+M5r5AqJiVz79
XnOsN+bdosZy1zZVHi65zQTL8IZf00DV0I2DiMqyxma6dE1g/OpiWbIPqVqvjVvOQWqTWJxNNAW1
95hWznrMV5AhYurSPW7BbJmpMUbCdjHUUX5PmfqOd1z7WMzMcAbLAnxD4UOwsbccur7nSDeLYe+5
Y75vdCMLSsepg7rsxYObUwNQ7Ru7RKl+eFgQml32uypUZ5/3q34/triuzpgOHnGf3SYP7X1hwYQV
MZ63o0rg9ALwfZ2vHbNhZFR3lUEDH3fqY6HPoL9wLhhsLtZBaxKs5PrKCjWTvd9pUS2bXggVFHuw
uKWhJsUumlQmsovKnawMSEtNtHsoAH3EwSuOhDNfL97WShT8lNzFQ3VRnV9TunbRMnRO5Jh8Bkk1
NUHdDyDbhV3d9VW6Rotn46VDY3hjaPV6PSSUFmlNNaIofC65KR49xTPo7ltrLwGsTiPdym0ugVP1
wdMv1KGqVt+S5buSyWeYVxML3usA0KsbKcq3GOxdgWUfFmb2mFjNe4p3or84mfIClLHs7Frtr+y0
tm/SPol3oMavbmlfC6W9ds3R3I+t1ofC1OLfaRqXF0bKBl2iTLyse2xPx9aU11KBw1Xr2aNYsztO
2wHiLkBbSi6asVinJq/GXex6CbgMIRdrXfRXWlmqF1WxJofMUtxQ6Qq8Te3knWOd7NlxVnwg/UMu
1dGP6ct9DDVfeZg1fnjtQ8Iy4+wDOV3n+BbFcrRMo7qRuR6VGk4whN867CfDAdisnydRvVeTNgaT
kb+mTf/c5NPVDJUC2dq4nvSsZN7I7CmDbQPqnpWh7vUuVNclmt2yDOxW/YmLPKmI/fzSKPUdtsYf
tUgZua39U2PNPWxoNkbTLEvALxDuHohuFvCq1VFczGRVgJgTGoxDX934G18TSoCjPaboQPBdjbvs
p8g3QCRzyO1cJ/TegdaMiZ/m0FvB03fDamq7ycwKOqnqSetmD/MQmLhGLq/Xrv+xpkkMvwz1O1OT
/ACf4bYpiwl3VfOY9+aAjWLfhIpdN0/JhNl11dLcs3F5kbdqtzMejtjLY8fc9G61S0jDCBcNTBdK
9utQY+m6OJWza8w6jlS7GaJepEm4WvFbo+Itanex2A2aBmmg1L0QWp1xFH0zIUZcAPMF32GTYQRZ
1RW/r6vvBk998Mpx9RvNPozDooQibacAo0o0dUn2rjFo6Mr6Z7zU5S7DezOI9Vge4D3zudfdBKc8
fooRrZ4qZVwus8rbawr5P3Yi66idLfz2SnBnKqWaFcuXygBBePJOG7ZWqknfJr2rdp493rAJn5p0
+EkuzABk7cpLSLs1JtVEgiuttPdqJvMwk1Yc4siFsaeCOq+HxO1oVIUmedNPVZ3dDSqBhAZGqpEs
MycYCaLeYQHdAjAb+qViL0+rYw53DfAahSUwy0AAi5dWmLZmjm+jojimTLsDdjZyoeTUnrxhYWBO
U6mL9rVo6sFXiRoMVAN0Hp53FnZymU/4ZZJJo1JsLMyqbhyy9DCCnquwt1c1GoDKg7pp2sKHju9C
oFBpTT39mVRHmOWC4lOfxuxi1TkzDO2DvczmwAKSBb1OA0XQkCul+IH9W/KeVigZabcS3GTi74L3
vmBTQVlEF0RiCPaF54zoxFwza6gW55gZK3VxG3uGyWCwygzfq3OCHYWnzMU3/MWv6FSo1XVUwQSD
fgrxNc2alMIWbp/ezMlbZceWE9ZaXP0zVeik/vPFkI/yiswt+xAXgjPuliC1yO4XGR/NXBYnXbYU
4YlIb6GCG99cSt8oz3+KRTYRJa0e/Dfo39oZaRHutejWrolh9VFNhYm6KBedUSydv6yxIwBUM0sL
LcYMWYDbrBvjUQq07TdMzV9z7D1BSWrvY1WwRcqXJLutvWweAgCWNo/SXEvTXbmpgcmFG/gvocg7
5sc39LONA3x+DzyqjSS8JZKdZ/62ad4va2FgxIvLjhFlsSd/25nR/57KTL2IOfGeKrcBFG0MGBF+
ItcCmJ0fBYXAzT0wJVbad4T6zyuGGYcKS3OL48V/4IxQn3uJLOC6xkcEB8zR1DIJm8VeaQip3p/+
/gQ+s++4Foo87Cpg8uI2/ifzVCSGvnRpqxxJp3NBfDzEMEa2hGWbpFE2GygegM+jv1/08w1u5juI
jCAtQ6g/D4UpC9wkXJK+jqIxigPlldyNvWqESZEp/1lSCUdZ37SUGGFwwbNnCdhQUgewk8T52DMA
13EhMT35DcFV+8QGNVzkcBhJE1drQp4847X39K6CKUZ6YkzW3pmj7VTID7vc9ZtxFvat0a/u/DgX
tkr/nRZmHlSN4THLNdT6tiuV9CVbcu2qV3qlvurqxP7Of+HTI99+IBJFQmtwDfi00HFfQTGnqunJ
hnfAxD2F2jIBLO47SHCP//H1ci0DlQT2fA6zT/NsE0qKItUHyCmYHHFq+Rp2eUXocKxnPn7r+hL+
/XLbPvPHN7xdzoE8CkObYI/zvDqhF0w0+GRORUNJO3aFu8sVZX4k+7jAXHw2d3pfrr90vam/WVz/
JvGdXxq/Q9RcGgm6CKX+/HqUbixrR02LU6skGWca7Y1dl89JKuUhXarkUp2T8aLM4VZJxXqVKqPn
v9/8pyONmycpEHcileQ8ZDB//gJ7LGijiTw8SZMaRx/EiYrd2+tmIo9moszfbPpfPWu41TxtujhE
jmcyGKFNvVENWX6CLDO/lCuI4Zy3tW+s2uizyCCYeqq9o3X+ztfnqwVs4QuBMNHgEP9XLPo/Iodp
7ChO0z47yUZZQzQc0OuUTOdV2+3u78/0y0uhhiHGFvAF6emfz3RS2Lr0wclOQ7wAxeFrut0Q8KOG
munvl/q0/fL6kCj9v0udaVQUUxsaNXUz8Jr01egHQHe3XaMib9fQ7nqcdsbmu1DSr/YquNYecQUu
S/Zcn1Ibo93mq0Ks9lgNUYMtQwRJPv2vzPXtzsxN52Pgs/DJ2Sbzprgv1CUjmGVUcc+zOSw5WD1a
pbQ7LSM9yTeb8FfPkvPEsjZSvqrq2z//nxXSkwcBoy9lbSpZHTHd6SJkqDDAC2ZIWGZM/rqo/1nS
zm3i28GHtxVBn6xWhSWJ7bX4/gq7rw99WzWXs/Vt5vFXXzmWpwBQLHyE12f7DNM6/BVbXpnWN8uV
iVWPX3trei0sT0Zx636n8/7yenzeACSELLM8/3yUFmSA2pMVjIp8rC6kp6dXuinuyetFEr0yg/n7
V/DVroK4B9oxYWqcn9sH+T9vTsul29s9BwbYt/AZ83okIUCiVdcC7jYZKT5pf7AdoD1/8/199S2w
mSEa4dlSI5xtn7lRk9wziuLUpw0iUHIFMcTH4r+T0d9v8avFScdBhDTEdJeYsD9vMcZaGfJqXpyS
sa2Drm5+KWPHZ99r/bG3JieYav0bPcz2ks4PJ6SKSNcp0JFWnF2SVIOuWLyuOElbye9Qi7SBnpYQ
3Me+2NXjuO6NRDEgug1iR47JN1f/6sl6+D1STWEa9Mmpo45pAZZEy09IFhICupssGor8u/Lui62a
6h1ViY7bm025/OdjNRJTL62UB2mbMSP9DV/0Cm/6pVfg1X9/g188TpT5pEAyt+KK52owkVaaCw8j
Oy1iaQ/wrFGaW4UeSlU1w2Ilg4nVetFMI3nFnbJ+c/V/jUbP3iYKV8Mxty/E+bRS56GVhP0KLp+K
VCO+fp1ewN1hneVyBqTWQXVPnki09JAW2bIcdUXWv5k/FoMklmJmkJIOYzuGSunomj8lypRC1Cjl
QwH1/amB4/IOwzI19jEWVgit3QrDDLNsDIKqFenkVx3sQSe0bH15ysgGf2V8a7yUaru8TbbUY7+B
sqzgPdTU3wgqv9ge6DFRVDrwN1TjvMbxzG7oqDPFKeM4e9FKmzGPyaqCLWX36PT1LKD8So9mDSH6
7y/9i40QwxxcbdAtevqnLOQYklcVm6M41elIl1Igk30gxY1sNd2KDePW0/vZDP9+zS++HJ29HieR
bfuFff/nmi7q0Rrx0hYna7AHexcr2Zpf6gbMrf+Pm0OOR8uCPhxLjLPNDxdWTxX6mp3AyACy+3kJ
VL0rj9JsALK0+T9mA6OjJEKV82RzecJkQju7HkgfcZZGm52Kdm4fu2mcyGUj/AXen/nfqw9qctSb
22PcSpA/n+Eyr+aoJAMHJlVBaBTmGMKUpx43FbytiIn75npf7UNstHg+YjqDuc3ZPqQmnZ17liVO
urqaT+4k5HufTUBc6K7lN6ZEX3UdW90GyMNf0KnPbm6CDa6oqshB70SShkq/OsfYc4aXxHM22VwW
23cElanoB9ZxaWDb5dMr/BT9G7X6V10vsMmmEdw87RHp/vmUcWfDXaJX8xOGIuoQZDW+xRxtykVS
6e2L6lX9hcy0yYlUaxGPeLjMd10x5fCZ+FxvtAm/Johz0GIzL3W+yV744sulKSNqm017E52e/bZm
qMSsm2tyQpij+zLRtWhg5k1kFklJou/Sb77aLw54ZKe01nCFaRnOgYa+UQzD2OSFauYyUEsGve8u
oCNVcN/IEXqKQYuSKOE7tr9Ze19dectiNEAg+IjPr5xCvW9JL0tOuS6IdLAhbXnHuqsdLXD7FHgd
rxB73xEnO39zKH2xMRu2iuOvy9/52s6esYkBqNM3TnKCwFpdtrU5P8J660Myzped5bUTijqNOZmh
z9887S++NwMjUNpQrA9dgM4/Vx4ZZcksGQ+clFHNdknnWZErNXPXOkL55lLIovmfnR294LbYLUH7
pJ85Ny1QUrxFKimSk0JG6Rw5iTr/ZEhnBZtv8D0TIxj/YmoOed/Mkd2m4nLFqPAqMZCr0l31nFtZ
uWM6Z1wKzMojQIPf5AgMrU8W3QJvVIN+mvZULG0r3dvEM5eTTRLXvnE77cCp5vlGyoJdpaMg68B/
PHAmrA2gxlez37UkyxWO0xhwu2qmHX1WQXfB1u4wku7Xo/8wjIPGnvEm67R9rvNRLgSGoa2x09Y7
Kt6ynrQ5nZ8p5Zgm2mN/yPEjxsRG48gpwIeuXb1B/yBdFx2LZbU6tj6DbR7VkkQbgq6mhejWYjHW
AG4Owg/P0y4EFz+Y9pKGg42S82BC9MFAxhignC5laCCCZLqOz02l4Y9QiDKLwL0YRrnTOlxKaKH3
+qw8mNVihTZf0U2yrBBdOI7lE5gaaCh0rvVORQvkj8Ko2d95Q1tzufrmOOgRWPhPqOX5aXUcmAVN
S2QXRx4nN//SDtRghk3vGeT0bpp7dTQTNPcA8hgxez9spXvDams4rkoD9xP50a5044ZB2JrdpmqJ
uA0WNUVXa/h4NDrB0jm4AJmEGtZObgf5tOmL5o3hUuay3dU8CZ55llwoFeGgQZsXTTR3m3+WGCwj
mtap+i56+991ebZuNwrEZiiF19injaHJcxLLUAGerElpH2BdasyKO+a58ODyq9kmNQ8/L/NhGgr9
3hiRHEMhQU2yVkW5r5Lc2NIyuz2zJSrLWk9OSLZQlBrOWOwrTV8gTKntTp9ryLiwyKIGr7nIm9bl
KvMyI6r7nATEvFcaHfx6gf2sUmkeTbIEUSB37sfcF8auygmXNJQyPgzT1CRwKmq8CZoFG54xq2+9
Hpd6bs9gTJ1Nl2Vu6UjAG+e6RotwlSs9g968VZwT76S5w+8HWXdl6pd1BYgN5eunXsEfZr6ajn4K
9w8yZrPKk5tYJGUx2T3Z1jAalPNpF8UwMoOu0nUXykeqBSOxAHuvXs1rNB35rlWd/GaaRfXPgllF
JHHpvnPMor1Z8278IScVTnkRb95hU8PEmqeP6MDU0VRLGIqarNZbWPrxTqrZEK061k2wBrQs+Hv1
+MVpAECGWwXqQ4zEzou61BqEpyu6OPVtAR9hTJp0P0021OlKqg/CRA5RKY7z3/towJ4tCAJc3/rU
3mpE6ll9aqUnEuxROyikKhIGmWrzd3jL5y6MYtUj4GiLXSdk7ezIcWH0oF9iQfaysRD06OajEQsc
7rGZV+2VTow85F3TyHg/mZZ4/48Pl5sDzoIqRF2pfUpZ2kAEWx9j7+hMQr9sjEw9WeQjHrReb0Mo
derN4i7jfy3TuShYmsF4waLZPT9lRWWssTlhQ1LWaXcrSUi4XSn/gjIz0AJpdvxN5fTpEW/Xo2en
7zEZmajb2fu/aMxaKOjbEu9ISKvIA9izzu3UUmkGxOcV9JsawlBXCrHCbILBPfeEAH+znr76Dbxg
DUsUB2fcc7TXmgfpWdNAHWPn5OUKc/IdMpuj0sk1VBNNew2IWeKEYVThRB3yjb3Np4/IUSnl6cGY
2P4LX/z5CFLhep3LfO+YKeX8AGF55ciFH78vLXt8NOiPjgTEfTdF+lSyclVI0P9G64FnnNcZWsrQ
2tusWZKpE4/jMMw3A6qnByPXmxujw7Hu76v5UxG1XY/iGG8WHEeZkv15l6Zb6UZTY5+F98FDhYbj
17QyRdCxgDn+/UrmeQW1XQnwctsfMNM5L1GLtOmIfWQJk/to7HOIakD4utkq0d+v87lU40LkeBG7
g9EI93V2Szaqo2UssH2o3AHcAyo5RLMy72Cb9+tENKZJ1BgRxI3Z+oaE/lgOCpJKNRHZL8XoOb4r
xxA/oEM2674gnmA5idbBdw5eZI7Y3mkz5FlN8fH33739rD9OakfdQvdc5Co8Iuw9/3wTwhPW2C2l
e6R7wmCh3Rh3c6nCNKn7b86HLy/F+UALzrjSPN9N+rptrIalDzkvMX8U6gDlXMrxcorNn3+/qX/t
as/uii1EowcnquOzYb9a5ZPeaIV77OmYUDhucsNhSSJNWcji1ch55oQ1yMVVm1OHvOZQu3Zz0Lc3
RMrrd+mVX9w4ZyI4PQ2awwrZtpz/2daILzTKmQHpkSTW5WJplfUAi94KZkKVv9m9vlyGm8s+kyp9
y744e5+tWWiUtTM+mlaFCKE2l+5jA9H+0QmPvEzqenyGD7gs0Djl+oahJipcZGPFY1sMSukTmSHv
DFPMCQbRGxmtigWCl0EI7wStZ3pYSvU7t7QvPlGHWa1KyQvMhZ3Yn49HJYCkVZjnHjsjVvHHrNP7
Vau+u8q/6Wyf1oTlYlJGtCZjtO0t/c9bKHnhxBFa+Oh1jXeNgF5Pfbngs3yRZERk+xPF+KXdwdBa
kngJMc5vToxw+Uk4JfS/1qrOb+oFiZofczsj9ibdt5klnw8fgqVxpyMFE8wKGs2fv3FVbZKah9Vm
EyFn2e9zVcJNKeHfxUqewrpMXfumd1zxIqQxIdWkO3r77ttxtinj2ZNymKGDJeHyT5rJ2a8oxobI
z2oyYL2WzYXurMbyMMI/6yII1VmHXrLqE7+YdDBZxcuDiSnAltstMDoFe2+OK679r/SZ5bPjZKVz
KeeMDBZF2fQZax7/qGddo+q1erfhXfkGflbO9WR0HbKFql6e9DmHHonqro0sB46xMy3G+1zZnU2k
pLsu+6KrqhL+2zLRAHT5hNkR1iprgN2MVu3swYkxtikUF71mJ8v4wja7cjo4mMXdSzqfC9B0RB3M
q/uTmYAGQZrHBnXEddYOodugMl9whHsi3Xhi57DF/JhXUx4HnSamhzmbyGk2llZ7RSbXUX5R4le7
1cOE45R3fbIEHa0RHrMuqqVnj87tSdH1FDPhRUO6XiwLItgmUeMLhebpBojDuBz71kqiWp29Omzx
Rtko9KYc/FZ6ZM0TjCLf5nJOkbnqgwWteirfjEFuERo4Lj2p5CBfOegnfqTG2l2tWTxKX1mS5kNZ
e+VByfJEBn0FZoWhRT0xMMciJOxiRCEVXUrp9zMmq0iNkkNsl6nw2Vyb0a82r/5CTZbXyWztaEFY
sptLTBuPogXm4UMxLQwdDPwOEF1mYxs0dgzFzuta8Y4aYoBWuVRY4qDd7/rSfKpHc8Lj1VVRDi5l
WgW9A1zqu4O6HlPRxi+xI2suoXr2QcUc6bF023xXT/H4qrbzcDEUtuL6U9WiR6+0tcPbQ8s72nS2
KS/UU7vSAylX80PoZd8cxiztxSVmzF0RmGOt5lfZMNcHib7+Hyz2nWcL+aQZaqPaPWcaLxdHGqt+
bOfOmXwJmNXsBbwkJHCD0jG6kLNn95eKNgK0DNjSiqhfTURLjeO9VQi0V8TJGcRKPF+k8eBYLP2u
cuTHSnTkHMRd3Asffrh6dJZV/pBtlR0wLFKuEEgm93natsUh1hwkS6pADJlqptwhJJSRrTvaM8bR
mRNCXpKPqpGVla9odd/fKrlUgqVY1ssZoQ28TVWX+qEQfVHv7Dw3riEee6FA7aNfx0u8YO0HsdS4
ryDq1/6qQUTb5TbS47Kn0xwyd512lZkDtDgr8WHj0uInjqbmUu9IcrBiRB8vaZ4liI5SzJRsZzp1
Zpbf6ip0S5/XY+3dIcl3MocsDC2zV/KTgwXza4bgXwYrHPT7Nu5TBL29LfwSCtwLlRUxbOgkzFck
S67iy7H3Xgk00e6z1DF3atuoeCOMuQZvHF9mHBcgPYVGEy9GqC5z/hMP8Gbj+yjtrSpWJQS88UiI
zvuPwhQOoq5VSgy07Ea/7oXdRaunyitLSUwZaG1ehaO7rGiv1PoxFfjB0BKNviHU9nqdzQoNfIf0
tJqnpUTAiGVQFBfFeGIbc+8w/56uY7aaKzWflhsGUd2l2gxqMLWe+buX2O8SMyfGNCqXxbuc9Kmd
eV+Ve6Ono350HZI7+ahr+y0fyAMuTE3sO9PurvqZKGgf7Mf1nXyuJOxrhclM0yQ2eIJh/7DnGUca
eGY1Ctqp32VY8Dxs2WTQqmMhMaGWWvdsrYTr3VSwhZRjbM765riCghj03DGCZp7TZ13UBW5flbJL
cHxhYqfP9wrkHtjRXmyFOjTkaOnV4cfoUJv6yPdiF4OFyf2d5J15hAWOx85U5P0mnesuhUibpyJ2
eqThqi1JU68k0rMZol9smD3Vdy/Rs4DTd3srZlPC+X8d7oxFFDcMVMp9Wi7ZhSOIoDezVA/TcXJw
US5zsRMwjnYF2+yl5OuDMexaIojrpHtHpffWcEZhtA+rcheT5bsEvUAJ7vct+aJBUerGHDjYEd+V
q+G8AiB5AYCm1fhDqTOfxgH6xnQVSX5cu46Hfqi0U8tjQ0ChpgNcYy+eTl5KkRQhM3P2ZeylDXPA
ucTHTKj/x9mZ7caNZFv0iwhwHl5zTkkpWbIl23oh5KFIBuchgsPX30U30NeiEpmobnQD1S8VYjIY
wzl7rx1+1pNwwq3Y13hkGau04Uo5szbJssV9FrOHtwSeOOuq0pyvdcTT2yYBPbqh/UyjOOM4OOBv
DKPW+S0VroSobW0sJykXYRGOwU0/mOIkLcgUei+n7NClAGwi3TG/xJHm75TZTXeYYMUXvR1NIpUp
DbEcd2IT9rr1QsIsCcB+g607E1WxNYc++z2kZF3TPrCrA4do+xiOUPNgAXiht8EvPAxHm6Z0vEkb
fLZ4LtR05+X0RNetzWNvpOixKHa96z6bvef9HM1U+26PUT2vORE+5jDn7dHUXQ1UkR+wQCnk7XFg
f8ujqj0i62f7wWdarhM3EVvCqcfPXahYZtoo16cDbUr11Onch7zGErcOIK6HUbYzMEVY+UbELf9k
xS4w7ynacgoRxgZNa4tLw5nc74mXEEK9mhKLPpA9KiSzIjR+4Kly9DVHgfDejPtwBcsMTyr+fG0V
qLQ8lqL2b3TplXtTDGb+5MxgL9A+KM91Nols41syZAT09EbS6NMq54lfLfojnwxJAiqzMteJROKk
pCCndCLbJ0FsPTvECdUrzBvD3mh8sOEoGW9djWDjPbyLNt/bFKUVGAudtSNvmUW+0HNcdJJt7cEF
UnGjZ5o5rPwog6E4yPSnBxNS3I3lqH3v7CKHfNAW457Mr2mLmgRAeyrsJ4hY2iEnhXtOZCXfi7jP
g2mG9jaGMrLtfe+X6DL7EXOTL7cITEOqkwnTvrSN9BT2qWDlote19rjTZWsIXNpvo2mlvVOpxjLf
tcB3ucuNN/i49eSfMo09uSJ+Eo6TFivvN5/I1K0doae7WLDS2LryHrHmIwNlm0x/hrwJfMdpVa6U
SyFto6ak/Y2By3dBB6iR3ZEiD+kENBhzQF2r0Gxt9cqGHOFWRBt9amGGtODoQutQOTbZlhr8SKuf
uif6X16F08+y8aM5yqdYp4c7GmQGeWOluAklnznGW804Cb7WYc80Rseo1+at42pVsetju0/2Gu2K
rUzizFpj5I/uRysYG0B9o/nslcK7b3PN6z6bWZ9Ha3cqmKX0VWyMEF3+QmvM0TdtITDcFCRjqE9N
q9Iv9ETFFjtQG0IlstBWwOk8DnEpnvFOA+JrpbkX9DtuW72T361xSjPgaV39BAnSOHBOTXZ8ZDVQ
viYM3ZvGMjtxtETZnvI8K+4mdt+9FTNJ1wFsRqTH/BB7XLXpswtq5balJX6bObod7YSZNnuQIw6r
b1nfGnRJJwglg80rxxn2oBPKlK8wljss6GlJXTUo+zJcjaRCUXks80NbSv3kD3b1HOo+ls8BWVO9
rinEbnUjsn4Kn+OszV9wA71+hChIHQJHmt5APnAwk/ZW0TSrIYWox3FrNiSL5FMswhjIQWYfGk64
HIRVGT8PhYGHLg8geHc2XyvWz7I/mDB33qamVt+DiPrJeoIs8cn2O/tnNU1jsZaF7248NakTyUvN
G0Ea7a7MBq9YlwbI0JJEs3areewlPg2Juwh5Rb2SRiY/ybIIkrvK8Ls9hEw6U3qqWw8mZumjLRGz
bMzUSz5lfWmcbD1238IaK0dJnA2rgivHH7E7doductz9EMSKj6XnNBvFaC3D3txCMYKGaSZAx4pk
WnMvL45GaXU3ZoqPiWfLS9IP7OEuMP0GKYz0fyZD4xy6KtSeFXix1yTtFSfbihQDd2zvQot0rEoG
+WsfTOnGY/HZeZo3ck0Lx50ResML7iTy2jQ71ffga3WYF6O/ssMRHBjXAwc/M22ZwOgNesdZ9th6
E8rmHAs9/7+0b6jbNZ+MxpJbLyMCsS5i42j4cbfXpnraDxGuj14fvKNUYb6uRtv9GU60ydyJLMMA
p+BtbPT+Bp1wsiFGhDSVMASs41iESIZAWyLi8X6w65prxxPWrWaIkRxwIX57Hkd4gjYgYHJq3rhe
pTbw+uKNI5rpWxZLuZuKFjMR+UXPBs0+VG1avYlhW2xtPq1xi+SwI08jRYwplIzua6nkHmQu1yA/
LH+w87npTeE33ROqfUq9nQkjCQ0/NDrDGm8EPNpoS2hIiucJqguR1tT3Yvjvb2yOZb7CgF7tMHh7
d+AfYZ6mdXXXe3n+LD0LsowEIrvq8PeplauPzUM7heKT6K26XRdDhC5Bd+LtZHcY3Gi9YkBPlapA
z8aQC1MYFAgx7fs0qHC5AmDjxtoZovusc5LfFpkyvnH8fqnhQXCMjjl6TK1RvmIkh62nAxhl7x7E
Hp9FsOm8bNz0+vTo92N8cHR+V6t2MtqUlGDXk6HhDTCJJQeILOYmoiAveB0qZnwelSE9tzjeVH5p
7F2tdb7mTcT2HIRueueC7oW9OJjqxuYK8sD51fqWBxFYjjEvNjJv2yNdmerYQ54q1mllGrsqyPId
cp/6toIStwnoOJAyX5cZkIiSzpWahm9eI8RT4whseFaTvtgtju9IN7MDuMb6GOYjpdNGk2iGvMIy
pptpKLXXGln8Sxrgs9tAN6VWUOO007a2PmhPnSGZHtqQvLWswpygQXsceWnpg69y85E9S9sFOfRY
mOstB1t//EwSKvQQ08tftQzWZZ6BHmbDGbynynYNbnrJbLurvX3lgWEtMBatUFLFpzACgh92sHcq
yTnKSy31AC8/2WqQkw40kobvXVdZeAUU5mdTU/chpY8bb9D1TTkG/Q+/DYq7rPXMt3rAPwrEMXru
msiK1w6g6u0YWWBomyLV6LER5xZR6DgALc3Ezgyy5JffKcWqRjNl55dS26Y8+spsW+dWt8yAYkuf
3cfSi+4a14sGIN9W9lj3TCKvzc1doLPhsYW0t52LUtNikdhMI2a6lSgtGMxa5Bw5B9lPQZgZXzDu
9bsJp8ezakq93Qi2xhgPdlusk6noAZ4EJjSZIeen1FyV3yvDU5tCTvma4mn/oHyf/h23qXKHbAOJ
Q1PyPfu9u8kNp77P/Lp6KvvK2DRmjXWdV2sdsHLZK0+TU7j22ljnYgXj667UzfBWx2la4R82FJt4
6B1Tj0s7tZOBGM5e3nPYnP2kZY6q2Onvc6eOjzHsHKCqowaOtwDc6BIcVNx6ZexshdNUmzYJ6i9j
78ZPRdODGBOUr7nzaNZ91xvyUy1ZjHMSfCBexN4tuzqQ72QU4rOGM3yXcHI6lE3i7iIkUw89ZZg9
86254wjSSKhHLgx8MQ3jXSjs5NmoAx2amDH9Mh0NMnVcgX9gIywPMrKjQz9q/EaGslg0ixTwdya7
re6V9hsXfXlyNY/itwEfiSDAaEd8Fhmy+J5umOvaT03EDcon09s5bh7QZresE9BBfxtWqt8kBhE6
CV7Jf1C7c/ssZvRajbX45Mz3bSglkPQbDpAwCcJ1OPL1mlqs3/ZthVyE4srRSLwS5FVflL8LQ2Yb
CBUTCUSwmQGCtEfoIs0zO0t78sDGPbTUWI/0Nkl5Mvm7ql74286U4hmakjylVta+IkcRJ9uPkBE0
VrLrfC27D9rcwkOgE+cGQ2UdZsBkKOtZO8o2CowkprnatocNBhG4OUzge1i8AtelBEK31jFKsR1g
tMe2U55MlUxPEzbYL5yWwpVFcM5xmALxaeQGfzuXSjdZiRphJUeye47c3rRnLWnTbyzp/ldTDe3J
LClMNhhXhlUdV86zEKl9ciuHow39julX2Lfyuw1WZG9EmXVThlP6acqNaIcLo41WUumZ3DSiDUOM
x9I8Rag17uxsFl/m/aRtoeuYzib2DABOpfWz0CbtJsLXs3Y9ji/gtbW1nbTqCwJkK9ug9VDPHnjG
30MUdFzbAvNEL97ACGUZqFWigrUMAP4u70LxpFfW9GkUdnhItZylLdE0Y987c4MqTY3gNZcQ5pD1
qpPR+VO00akMb8NJmKemsfKntjFth+UZA2aS18XJ1or8zcn0mIZbgNpnHIGUxRRqWT6CpARE4DpP
uKeMf9KuTLbw1MKXKYERlI+tvq4Kl00749xDLCZVBTIpus84cCZ/5XZyurXSUc3mXb+kBliI26rW
h3vRoOBw8Hb8zNPJ3jsoY+5xL4ljZ3XmE/Dg4d4vCFXN3cG9rVF9II7jjH0P14W00dbw7dumDJwb
TUJMXsk6Kvc5YfXqttDzdM8JmleUsMYkoGWycq88230zxrE/JS50jUlLmn1XVe5vX3bsa1C3Zh5n
Xe+i3CKSvnN77UfXmAERFCnoNnS1ipPMoO8GkQKvcIMKNqfG9dgOO7XWfM5RU+ZQZOvzeNwQb1U/
uH6sfhka14amDfIZJwUC2pLsMm0Fu5fsUO9e+KpjjmKFFfiqDfhDZWPujVaH50pQlnWDjpBcYGfE
N+0OkrMydwrv0bZBZjUg6cA+tvyqdkO4WuQo7TMVbAjGAH3dZpW5YHJYtKsCQzzE0yjt7W+CSAIg
iZYIYXy3FPApqA5cVYoovhN8PPDyuX6/KEO0MVVJihmDD7dYRWZ30EK92VuNmB5kHAUPVHW1fUPO
xgZynrx3Bjv73XDofIPHNqwzW7bfmrGuPyFcpkiTGuTTcnN0HpFNyDt4BhNrd9jsbBqtT25BVN9A
+ehUlUrfTHPLHNgEZ+6MDdoxZHsv0lY8emMXvbq6xkcGx1iJ9ZgE/qkIeu1nJEZ164NNLbauigCZ
sjDdRHkX3cWloVElwX0bjLHVnGwqo+V2LNzZp2v2IMonS57sboJ35nY0Q0iHq8Zvo+rAgyAmO7KV
tRStwWrvcpGgVApa61vUlN2jsiVTLFdcONciIv9LBNJNbhV2aJgAuuNugS+mzq42kvjox5WSa72t
bCRPmUQiH9ESfBZtP27SOiaCsPFHou/oLm8JSAXMEjRauTFE0JX3OSjh5yxAq2eQT/0Gus601mli
cp4Mydw4AiRNQM751Cx8H8bLbT403X1tUt7mw8922IKsF4qR9SdNWPVjWPr5JzH2ySmM8/KmyFqg
bC01ceNm7GOAZTnw4ZXKOUzqVBEfANkOb9DGm/aKaPJMN5FalUH/DL/fR7dCkxGiaJKWdxzH2t+W
XMOeNG6015TQcx910SNj56TnP5t8EbEvuonZJBJAdfTNwyQDrj3xVaFbMRCWD0LfdJPiRhlNAddU
oziiSRf7dCLGwitsblY2B+XLXbuPjcM/WeM8NqmV+CMXLbuKeuPQuXNyilSktXBW1GB4u0nwzQq0
8bfZeO1r6vXuK5dy+Uvg/JNXfvcPUlVv7nAjTqIWhF1sqUOvPYCWwyQdrn7TPbQe8CJZq8/VV5YH
Voa3MnTlhvKJdsWHOj/a4k1gtCCZ1HM5j3yQFTSdzOyKzOijBlfmJtXa4K7qs3FHvkG0G5Pmu9SG
/oqU4aMQnqelR4v4HG0uioaFUdPCaIxSS7iAv0XT75yGBW/jIeNNb0m1ze4kyXR3jaKa3abeAPaY
gvrtGE3xeOUvOaPcIe8LmbmNtCDA4sWv81dXm+WychVq2KNPhW8FbbjbFj301VBz8jX1n2tPfkbL
gDnVwwiIJBel0kLLAFij13DIYaAPnW9tACqvzxtow1p9zV98diQsxshTZn+DvxgpzTzs6/SHj5Oy
eLQC9MdnjcrSURHsWV/5fs4NhsgNsQjBGnjUF+8T020NUoX32dvTqapCdZSFVZHwDI/98pd6Zn1C
mmESjIirB8/GYuHw457TDvq+o64CeMxZ0nB/tVva+9vLA537Ljh72IZDvJdhLWdGWDpUQGhwHGOZ
QrvhwnBf9Hm9hp5Y7ORgUbfr2Z4vD3rud/SQcSA8oVSMxeT9dOQiXLc25rCjlL79k2IPPWFuTDkt
Sjttiiu/pXFu2cOXhjMNG7r5wZ9V04pGeRnax3KqnLumaUiZTwCN5aSpPPQVR5yVJmT+WTp+pa+t
ZMj2XuUn1bqqSzDuJhpGzjKUwTPT7Z+B0XPcBKhZPGZyao+dQOjrR5175Zs9+yN5hDqyGzMNlnog
LYoCzTSAUIAlkiQEO+jn06rfISJKrgx1fnkwMAbhYMM8uNgX8M/2Zt6xPGhZeGPXpNW2PfjsWgv0
nVKWe+2FLMksyJs4WbMc8Vie4yztwrWD5ly4wXiUGTcS4gfq8HVKJqZ4b9N9WTVGyTGk17xe2zYD
Df8ukkW5H8McIu2/m4rzn8Ip3EF+7jtkdS4+6TIsHClDazyGItiD792E8awZ8cx//vU4COeQ5ZIt
gkdjufFhcdBZm/L+aDihfgjmrpwo0uExrFx/d3mo5R7LIzHV+bAQOs9LyGJJ5FgmchiLw1FxC70b
dEjrFVysNbmnOoHB2GyLegJNpdJv/8PANOHRpZKm8+EZq6nQMngBwzHt3ozsdbDejPBbO5HI4AKN
6668ueWk/fOY/z+as0A9mCQBTINVDMfAf/Pj3wZEV26AZXvlxS0XyOUwiwnSiZSa81gORw8sYq1e
S44rRQnrpn01pH7lmRaDMTnmawmAJESoDtou8/3CGFSQ/NqxB6zP7Z/mCKZsSG9hwzVlTLHVbyNg
h/E+8qkAX1kDzg2NxBbNOlwUdNzzz/3XESFu4dV5srWhpvfJL4qTyLDYeyDOdiFqhRVUY5jFeeDi
Hrk8bZbHpPmp8eHwBdq+jiR2CYXSQ7aChNX/QI1Nrw8B5W7vISJcPSYTaXhxmxGE5aqHQClXAoVz
t9PRF1GzBiEu/+WRnT+GsGD+HB/xPpvi0gTaj0Yb2UBSjhAi7PAhbJwWEiqp7fQV6xpYZamhu1g5
CG2TuexOMFq1nejzp9uAJO8vTmQ22R1hHpD0Lv9Oiwn/5y9DYc+hmEMVMIDFhA8b2ysirs3HyUZx
kjdkm8onMbQ35ehd8xV/nA0cQ/Eyo1GGXeMuD3Ce1dPlR/J2LCiQapsajBb0OV9ORI6QwkmgX5I1
3bauyVo7Xn7MxdHnz2OiTcW2CToZde5i+bJHrgB2JwRtlcKGmlyHOzfv9MPlURa76zwK6n2aby4X
M4tL2vvp3isr7SI7Tjn31MXvsEnju9Ed0odCqvKKWP/sUChXgQ14+iz/fj9UmjalRa5ceqTqOWwH
qxx3MPOduwoGwNfLT3XmtXn0YLna+fApueq8H6r32g65g+Mfqsh69KpxKyu48g2BUAmpfTCqrzjf
z40H0IifEjwXF6vFu3K1jgs8vcEDP2e7G6qy2ZSlZZ+qqRRbG+nhpvL6/srx4cx3gO3BQp07H8Th
xLx/SIUeUXF0Cw6sBUe+zgMGYxqPdvjWTeE1D8K1weZf4K9lsfYI7/NVGxyQ936Ruv0ax/LBsbzP
kAe+X355Z+aJ5/kGoCT0MrAiFt93HI7wKqmcHuJE028JMAleZikhBNc6fL481Ln35nPwdqkIcVRY
Lvbu0PdNbZT+wTP6r8UcGEF8yCnOu0892LgVOWePlwecJ95f1+/5c6PgQHQ3TRrqx8sA4bghTYCE
Cv+A8hUzPVVu0R3rZhqIQREG2R19R7SN1c8X5L6WTbC9PP6Z3xaoGM6O2QHF7W0xZ8iKsEbLHUNy
OyhX3+throgR9YyCfqCqryX9nlnCsPZjtUJhD15EX7zJpmgUSY96eKhBddABcpxvtldbV3xQZ57J
tziw871T0w8+nPOmFHx/0YWHAZ+ztnZGUmx3QWKqHxiSQYhf/gXPPRNlG4CKZHh7H0Tn4EUIcvT7
kJ5S7v8jRmbyFzeYyNW5PM6ZqYkvhkMI34LNVrdYwkIrqbPagwzc6GayDfBrlyu6Ix2g+WncGsjH
93T9hyuogPOjzs4m7qWO48+/9V+fuWl4bAP1qB1GxT57ArCDn7gjbirexVlEb6xKp/4nmEzr5fLj
nnuJnH7+O/BiYup+lwU+p62Dg/rziJjb2pqtp3YxBZQr56xzQ2Gd83zHpjaDtvz9M8oqckxg8eGh
sB31Hex5Vr24JHd90sbK8q68xo+D4aox4DVaBpQTiBrvB9MSIg+gWoSHWMvtfCux7GE9Hj3i69Iq
/fnvf0RvvidzWNd9VOfvB/Ph6hEWo+Mqjwz7BhQ3THS3IB8FfWBzf3msc98BhWOLnZyNT1/6k1A2
xnlsZtrBLXp3x6HWJLHQV1d+vjPbDj7+YEaszPDA5SFooK5V2QjBDoGWN9OupAV5LPGEr4nTe/NG
5MFX6qMf35fH+QRoHs5KzFfW4ifUu5F8zBLVQojadlfkghjNTBonzAPXzpZn9gL8NRTdXbAXuLwW
U16y3mM7Htm/yXzC7qzurErbxaQFEi3Z/zOobpf40fPl12bMD7DYgeZKPDVJAxAhjN33c8QNk1qn
CsxG3v2YmmA1IRqWPfnaNaoMdJ6fwtw/2WYP0a6+icxrwJezv6+P5QcKp49rZnFSqupK+YjMseL6
Ivzpe8jcJr6fnMQkkVwrsJz7hWcoEBVRCA9suu+ftWHLcN0xILM1z2kjEjUMetJf80l+thOkTD2y
8ugaUOvcE3J5DKDoUGxjoXk/6KQr+lVjHRwijOfrvkOx6uAT3dc9jafLL/Ps8/HtcU34g7paLC56
m8C80yss+YX0vzvoZsnfQG7zFPsxJ0DE90Cwiep9cKb6GpL37GPO91RKWCDhlg7OmIqpViGROli0
kbe9jKtNmFs91SrCMC4/5pmheIsUccAO4zN25qXor01Jp76QYIwPD1MSEGlXWW1BnC/xCiSDdOZ0
rSp7Zs0J5vu3CzOHb9Nb7A+h6Hui5BCAk8XX7zXhP6kgzV6U1oMD8PDSXH66P7zDxRcJcU7HUwqE
jbP8Yjzi2Lq8JmnxkCETR08sVHxiPcXIRHrZ4O+90Qs/S9Tnxm01IAJeKelCSUANZwQQIYu+4MDo
Q8lvfB0lpmitVxvxPPZEuw93eZJj3VMknSK0H2pQ4SiMverOtyaikFrdLImmaNyJmDezynEmEYnx
5A9a/JyR3pfuLz/suVfJ6YlrEjxhulCLz19kakgFTPFDa9LLtNravAmTCV1nRuP88lBnNigc6Xwd
9Bv9uaj/fta4I4qzSFnhwcRicVfV1EhgQRtkpF0eZ2kinc/0UOYoRfDyUEos6xHkKnIJs1hRDWAD
Jw5u0VcIl06HddakhBzJCP9fWXj+k6T1/eTHDkr+Dh9ZcRBDTY5OOMbGg4nEhnA9y5PWPoOyjehe
CdfYi268B2TWX6nvnHsReMox2XIJMT7waHvdaDQztHzinSJrFXM6WU2ptLe2sMwrL+Lc92TqVFFw
llPpDhbz2ybWup7mBdHxZPzkKJkdmpT8IZ1Je8gDcQ0EdO7RYH9AgJjfDNec9y8ejiGmXrsMDh0M
dpSF8W1iNOaaE9OVyXzmsIzjk+o9aDZ+RHuxLhnBoAxbeP6hqKMfyrOeyRX6mljqLjWMuwB+ye7K
TLP4y5crBfw3mGKsgtyPF0/W9/gy2pgMcpwM3mPVjMORSOTsqQL06/uDsW4G27zhADMSxqTCne5G
RDtTaj1klqgPboVv4vKfdGYH4o+hPvWn8fihk17jGZOtOxC5R2gksVcDkN9UU+JOCQ84qJNmmOmm
7HcsIf9cHvrc9+2Z8yLtejbU/sX3jdrNNjotZJk2EfdiILNZrbIgZc37twOxeDAOeDoqoTSO388n
lbWh7OmoHfQhbR8rQruek5yAk8ujfJy10EZZRqALWKyQf7iSf21yqirTQW8aDxvmmCCzM0ZMSsje
08m9xqj8OG/fD7V4IKqKgQYVxzuYof7oV9aRE+69EN0J6f7nxvSu8QTPj+dYLncSjD3LokPm5Ulp
p4Z3yF3/c1oTbthkzWejDx5Q0j1ACrpyif04M3g+j3KmyVfCFXqxydRaySAwnQ7gLMzjDJDa5WH1
L3v7LPuMQjYL17r59O7Pf8VfL0wvhJuU3FwO2JTHg2GU4kT6abTjUNFcOSKcnRuU+BCsmNQclp7/
2LcjKye08tD3urX2Zeps9R5xRJzW1pXF+txQ+DVN+LfzyrYsvkW4FlE8MQ2RgLbreCyjPdb+N85c
+fbfT3ggPR56Bao2NN7f/36FaPUg1UveUkxgidW0/cZIkm9hjy7y8khndmhWZ5NVCsULq8Wyl+En
I256aTmHJhrvhzB9qDAOeKbcIMWy0KLm2r6U6X2P7dS1EF+xd+ukRntkg8oBRVfyBaX6plL/uiAO
9Yt6IL82ioMPmQ7UHYncGak+xpkZrgG5jluP49waRVZ1ZQ37sAdzk+U/gK8pFPuQPt7/2LhhUq9K
RgBaCG4n/GrU4tZ2cKjVP5d/62sDLd5qIKpZTslAwj+64h+OvFStgvVA8s/lgT52yxaPNP8lf31/
nqbHykW9S0Zc/zmQfA71OG3IEtrb1uissjmnDzgrHDDCN6+BYD4sMYvB5yXvr8GnbnBbve0tZL4u
2ZJZzT6HMWdz+Rk/fIx/RnGoEKDqoWeyWMgKPRFu30EFxMz90g0JolpofH1Altblgc6/tf8OtCwK
VEOqMs3RsQiQYLjSQ0oPMKwMuFE+R3W6flf6JefH4/TJyRwV1pLcYajKdTswFYes809e0twJzd/3
ZFDXvft4+dHOv6n/H2pxZpqohGVJxKO1IblBUEEQGl5Znj8cgubXRLefdHmOgR/iilwS1Ti82xZC
GviKxGMZKBa75snJQ1yIdw1kmcvPNL/3d+dABuSeQdeO8joklsW8CAA/N+j37IPR1beNbCvyQ6dn
Y3JuIy3cpoEJXsN+JAj9X2oNOOUxMP45ZMXUkAxv8XUPmRFh99btQz26TwbGitAIySsuuy9sT2+X
H/Lcr/r3WMvvm5asU1H2Pwjhqs1QmnsE5C+REewwXZ4wlT1odnetzXXuiwMgYvj8vPzPW8yW0ddz
GWmJc9BUpwh/gwvQ+c1n+olXmhYfzkQzm24mO1HVNDhdLn7JrNKpMoLdwVOWfI09X6x0hVGifwhN
+z4agytT9MwHBywIjwqqAn0W+75fr2xPBTaWePcQWt133LNqVXWZeFDTVMAysq4uzvMRcjFD6YKS
FTCPh9h0sT4GlcZlBS7HgbziJlrbva0INutivd/4s9R4Vbau0pBujzB4qU5l2iq1N1UYYFREun+N
oH3mtfqz0pewGyibdGnfP34DO8KL9RwfreU3Gw5u0AzysiBZDCDJ5Wm7jNuav5G5dkyWhjkTb91F
gdWI2iB16xjDmnS4/PwaVbNJyd4LlLPRfPuAK2trwlgYx25dg6I0SUgp3K9NMNLacTcZYFmYOPnU
bj2Aq9F4LX5jifv68wei2qSkBh2fWb54NzjPwG4Q5XzI+q9hDnLVxILQ918EyMkcT3aSver1t8G2
fzr905xeefkHWtKoP4y/mIuDlaZVXLTuISVNNOpPlQY4Jm9Qut9E0b1wXtPupjaGtzy+s5Jb2is7
U10r2vyp4y8n6F8/wlLvBipwSMyicw9l9ckfvwfOzzmF3CqjtRZGP7o2WjdOtyLKaEtu8dqp3J0L
2zABZh/Un+MKnw0VGkvCIeUY2TuCIHv3tjCCAyetVWDOSQr4TWoy130MMkFKhvHvWLxO2c/Lv+aZ
dcTnJoLKjQw8m0LE+5ld9yja9Ibsd5LHklWDGvkAbTg+yLapdmiVkiP+FACnl0c9N4dIlOOLmtFX
nCvN98Pa05iQAFo4h0KmD1xnN25dbapAboK83RVet+7wuZS6s2mdYWsloFbVtQi9xcbOdZweAqpy
LmCM/6GzRngMOK+AoPvYjsovbhm+lLOv8PKDnh3EZfOmnE/BZVkLziEdG12hMhDKAiKGQ7CJ5ebh
/vIoi+XpP4/y1yjW+18zbfQ6Jb8RRZM7fXei/q0wjUcJCubKa1vsAn/GYQGc3aoWrdZlxwlsjmVP
Wp8dawxva7d3oB5nVWKv2jSqBnBO8lq3fHFS+c+ItP456NFy+iBLj3W9dZFRZ8fGk/JLlzjRIbNr
0aEk86ZgNcQ1jhmhFxxhKMLkn7Kw9H5f/nGXc/U/fwM6UJC3nM7Y/d7/unWW1Xhe56cGGPvcNt5w
KqeAdc53mlXeESdIRI+BVxGyV97ZENti+c1WY4Kwrbe/Xvlr5nf518Iz/zX0TAGWIiGAO74sW2l9
WaZCteXRE86+i24zvT9JdiFveLKkfzumcj/kLxy5N4mVbPrIWsvqynRb9gD/8zfwxZiz8pg/aF5U
/rq9UONSrfCJWeMG2m5pvIzPOrSFtQoGQmxN9oEpB6mA4NN9KrKQrxrEK4vfWF9bSBaHvD9/CdWT
mZeD+Jhy/fu/xPZrPYcKjemn6+9KDJa24u+oA2eP3uGnKfkczObKjWD+dy7fgMPFm7olrpQP0Mem
UllQNAFj+jEEEtN58vvsgcDbI46sDbmA104fZwckknFOhsL7tGxia4HfuqWbFcey9G9Dod1PTkmQ
UNg8G6pbNZEbby5PsrMDMt/Rhs1xIcsWpD6gna1jWRzdbPoq8sa4h8bxhEifCHCV/vY6FXy5POLy
Nv7nRXLgAYZLyY12wmIfki3g+rJlSinaWRs0W+2DFFW8JUtEP8EEhLpFlNFqUH5/shTNKaG85uny
H3FmGZ1rPJya2Qh59vlQ+te0Duw2SPCflket8+297CfzRuUKeALUmf9lqPlsO3/BmPYXQ419kxWJ
NRTHNrD5SmuuXQiGOOQ1VOEvP9WZRXsO/uSWwA5PS3l+6r+eyhAheBJLFUfHF9+isP0FjmJjmOp2
8ttfl4c6M29wIyAPoPgXzFlp74eCrGFpU9MAnehUvU3Rke0wnns3bcTujuBY7WggyitCkjNLAHeh
P3642X6wdC6FSeXAW1Ll0dX7T4H1gwAdScCXvBvzcTOW/YsJc/LKRnhmpvw9ZrA4o0cjtHoRduUx
9nPE+YnErjsc2zj7fvkHPfPuSNugP4Sc6kwYoizcQRXkLh6thtSyVsl6RVQ6/CGxbxLv2q3r7FPN
9jpKKlw/li15gCORm2bzU7F1bEPYnSujRz6flWz0/8ODcb2jac2Cxh32/UzRwtJtvTApj9IaXuwU
fJOdAyzAdU98S4vn+fJwZybmHOgxV8Bn0d2yfGmXeaFXiVsck0J3wgM5aaGDlqpt3LWCwUP4EiET
+XaI+qH7ennoMyeY2caBvgKNE7vG4kuf6jo1VcWT4iR+wTVCqRp/wCotk7WWGxy7BdTK6sFJk3+/
iDMw2xSFP/67rBBIfYxMZ3DLYweXyLKKJ5G5vyJQjquxJifR0LeXH/Tc7EEjM1uRUKt90K2klD4o
ShTVMXOYq4Bt8pUXChJEnODKT2ozORYbMMR2n7LmrHmgz/B+8tiJU3eEtHEEgj+71mU3o3KVf2XO
nH1xXBEQGtF05qN4P4rndbWvTNaV3E8ErRLnGcLdDxEM66ErmTDt3g068DON/OfyD/nn37x8PvbC
2b0yy8+X5TnemRsk+cgBo0ppISDBy5p13thMGatCNwcsgLrDIZ3q/DHv29pZN+10aseMuNQRMGtr
J2vHlmRw9BC/ul30f5ydV5OcyJqGfxEReHMLlKHaqI38DaGWwSQu8fDr90F7M11d2xXam3MmQjPK
yiTNZ16jDoq304yhEeGs4nJ95Ta8dEtBIDJpQWxYvvM+9hi7leg1HrNZibNwHLpnKM9fjaZ/GL1/
VZjnfnfBP3OUMGYAuX5281YT6sWFSyykNlVrBWMRU4DIbdRwr2znS5tsYw5xarE3Brj6+vPj7zwg
VNYxqbRAaXbIKz/vxJWdfOnt+u8gZ1HPqCBZL3HbjBSU2gJMy2gGdkcxGqE+uXeloTxmKLi9v70u
TgycCeA5osk37mwDUtdtiapG5OaV9iIKV4kmtbUP/49RqITyTBJCIpXwevlyhKqouhAkj2ikB2mn
AMq10A5+f5RLZxQEGQAUyL3Om/B/cAHCFjrhP6iGFKlVDRjkWvhdncFqcn4lot91sXNQW/XX+wNf
WkSH0B+Fc5jFVEVeT0+dCiJib6oivYfllS2bqnUu3GuW1xfu1A2xBnsHKDW5xtkmxMW8XTjqdQSX
6ugo2g9C8N9r7l4BrZ6X1LboG6CLw3Fiw7us5evp4GmbIKBZtJEHZuvnYtfeQxcrClJ1YKvsFbxR
ZvNPSGlnB9dqtopVkQfoGmhB3Y1piPKI9WGuxyR6f5kvzR/u2BYk0/YHcf36d9VKnXRTbMho7Bq0
wtUC+W9RqliiLNcI3NeGerNh9QH7KldG02I3Bw0tz6+WXqSnFlTk/v1ZXbgviedIWckgSaLPoc9b
XTUz0VePHCX5nS/uBDWRnNlu6z1ElWtGQZcmRqkGygFo661f8HoNK8QQuJenNjJ6K3teNhVcq+ll
aDSDc+U4XrjOYNUxM4y/DABUZ9s1k27ToMPSRpOnf4v1/JNpOQd7jE9zte5ixwoTmH1XHp+3xQhO
CExdzgg8O2p6Z3t3MjyJZqWKYl5OcQ31FCBb6ifP/uzoLdKu6m6akhdU7r6NALhc40oP/v8Ynq0J
gm9ra21X1H/Sq9Ity40B10TKbP9UrSWsjcpHSfarim4zkMu6G+5XN/+tj1/7tr1yPt7cf1sRnuIH
ZHwPXNe5xfdUDvi3D3D8lMncNbn9APZiOSS9afjz7Ga+28vGT1XxNGvxNS0MfQuzXoUpDE5bmceY
NBbx0rOZ17NntVnuZNFilKV9o9nROnfj57hxuvFUzfOG590hHIqwFOYfuVehy2nkpouXQULA3xvq
ZN67hVKtp0wsa3l0jQFpNhTEUdeeCoTNHMUs0ZkHdMoFBJslpKyvlFc6aW82LfgJGnWELlwwPFRn
m7ZWl05fzDhDToYaRzm2SNxZX9VUj/J0va0KPRK5d+WgvHk+tjEJKvlmlNDIgl5vGi8bK9jJjOmi
eXFAYFU5Tlx1V47Gm5PPKKQcoGNo1hBPno0SWxOPH+rxUTcjmF70+WOC1utN0U/XMse/l8j5XtiY
hFCjdJDI6tklU2YjVMwmy6MSFfu6QLRQGvMj/LvQ6eSJAj+uA9a3rLXuVK8P5tI4Onr2DYrC1e7Q
9rne/BKSA6BVdEh5OF8v7dCiOabJLo9sJDARdxvjGR0Ct8EeoZMLDjTplLSOH8/QMwZNKcawNZcs
9i26kPj+Zdl0j4BSg00CHfLkxhaeh7Zw7Fqf5EKBJTCAM3jf3n8QLvxmKG7UTJB62WCuZyeprdaE
/saQR3mZ7rpOrX2llN9Q4Gt8kKMf46Vuju+P+OYJYkOQHG7YU3J9xn69SrpZDGi4jYgYV91B1cj2
dcvxHXwNkr78+P5YFy4p1DCAx+pY1eHodhbkKlqZoJI480WMvkYITpH6z9osZl9JK3erD7vh5AmQ
55SwHnO0u6L3x7+wurxGxE829iY46Z6Nj3w1doZIQiNtY+8UtN7Rc7/TGoBZwLr2nP3yX993LkYW
FxkQWNGb7fLrxXVHR+9RGhdR2xkamo1rgoAcFlMIEyuqp/X+OtTFlUW+8EEBENvgCIH5bLfx6zFn
jYADRzwRIQ7ahWov/2i5vMHCrghtUf8jyo8++MY9xXYQTVo6eOf1FFxlxmRVB6jYRvm76LyblTIP
ogaL+e9XGJBZ2J9QG2i7n3+7MpaZFteaiJZxik8dookPI47oN6reOFcQ7RfuZIaCqU9ipG6n8PUK
yhqVwHJeROSpwxBK2wGOTIJ+JdS+cCdvRlkcua356J1flLzVA23ONo/iGm3kqYp5ZgqQRb2bzbv3
9/2lCdkwQ2BqEZy8gYioOCimiK/mUe0R0da6k4SpTV/o30dxNgPurX28wWVfLxsattBLpL3d/A3q
miKtdq3tjldGubRsdOq5q5AzoF97dl95oyO6ouiyyKt1gcKla+0qwjE/XW3n35eNeICmFS02E9Go
s31Q1Fk8p+4WUxVqcZBoQJ70Elj6vy0b3QWdKxUV/83e+815RTA1U12ZW5Gjl80OYfX+5OI6/+P9
Uc6vvm0UcDvUSoB5ATU+q5ZMqW02ZSGtSDPa8bE2+/pD2lF1tDol/7iAtTx56zBdCajOv9XfQan/
EZUDZHl7Zhv8ehuhWpgq9mOY4AJ3VHTnTzpN/8jupFezVYE2CDVJuArY6/XeUyQ9fHSN5miex8/q
AKlpsa3bWckDp8e54/21PL9h/w4GC2UrZyBqcr7R9SRV26VAlacrJIU4vIi+aDYpR+24fdBqbfz8
7+PB/wN1hb4G8IGzkKpP0HLOs2SIIAch4Rmb6UPdV25/JNgyhkB38Cm5csrOsUfbgtJnBNVDQwWt
rPOwwIrTwjHaaom8HMrcn6y3FfveLBI1fWwcEyUbvH5zPep1dHN3QlbaIx63+R+rnJx9XyXW4g+C
/NlPEMzEXmDBDRKAmuKop7zJ+6/1osY/R68Tt92g2Pqj7U3atQLhhc+EJySofSJ64tBzNtVUmsaa
jsoSOcm4HsBelMd57ooboxT6T0qG09f3P9OF3U6FgqIkOPTt9Ti7mYxUN0a+FePhdIw2gghSt74b
NffnP49jq4BILKpBmLWebwf6Zo2bqOUcTbJAXau3ukPn5oAu3KK+wn94U4BmG9hbOU0nnodJcl52
In4u9WI12OqrWiuRpGeLEcRij9WhXGQD1YtGBzq8vbeiAdmi3v080lH0AC6hWhuA3bOWTzPwfAEa
D0W2U2tDW4+0pEWjdaoG0w2syZitw/tLdOHT87PBVG2NeS6fs0/RNpNrLaMyR4tWeT+mfIbYmOjV
sRsW4ylRETd5f7w3uf+2TpQ6YGFvvdU3CVY/9o2irM4UYXEWa/sWqMovPLh/qGNre+DWzaQ6FFR6
vJ219O13JBMac6dnjfKI6Y9VX7nstzj2v5kPvwZeNu89CQj/dJ758Fo5ShU3feTNbXeTjMI8Nqjk
4C0ZN+pdrZqL5J5aUepwRnElxr6w9Eg98aQRamwIybOQt8RMSPaD00W6J/4kehH2WoPjjDeqvr7E
1/AJl2aKpalKdMMLDULh9b3fzTZOFsvU4WjSSTtMm1L9BehG/GhmvIDmopO3RuU1LQjIvL8m8HVp
qpx1Yrj/7QycTbXtp9nAZqinyLWhftz4a9uNYTqns4/L1ZXm9nkMt31TDiCvOP1Lyktn0ZWL0UeH
33gXdXqaf9CWqg2cdr6m6nJpPTcyLS1mtGQpyr1eT5BjK04uJRqMjTkHVC60Q9vo1q4rxXIwF0PZ
9VBt9p6iNk/vH6GL8yOVgMYCa+2Ni3kTE/dST+6iypDaIc7SISorJ9m9P8qFMAggMY1my4GwCpLs
9fzyohZ6BegyGkpt3OGXxxmBIxtgPlCGbJGvRQVL9v0x38DGtk8HOYmiOrgdG4jS60GRQsgMZBl7
RIJbxQtkatGeqLvK/WZQW8dhL69dNeDlL83QiN2pP+gLnzscY6HdOsDdcvQFE5leudy3Yc9vCZIC
viEEgE1K6/XPqmrXBK+d8rM8HW8/9KOTKVqxPsbybjRh3by/DJc+MINR6traqG8updxwU5UKdM9n
zVLkym0tWK2uubLYl86kR/0OXYgNC3YOT09qtcAPoGKUWnz2CgUkrvQ+ePp3PVWSK7f+lbHOuS4O
7NQF+eWeckb6RLiELVOc7eMKkxqvveYwfPFrkSVw+AkESbnPvlY1j/ZqUFHHBD5VseGQ4M81dx3X
QNDCv4aTuDA38LhozdAZ5D07xwx0i6BlsR2U3FrWT5wpa68ak7iZKb0/qIU+B+/vjrfT42igX0qa
xYsN1OX19NremtyeknWEo1mTf/RyZ03upKlXP6d5Hr6/P9jbybHjqQFtlaANanZ2IHOiWMLXdI2s
Am9hK52Aj6Jinwwf5sK8EhVeCA1opGkg+Dlr7MnzEKpd8ym3BWEheYNVwOxGYqTyvZVWTLBoPcwa
/POcJyTjl1/e0gsvzNs6/am4PUJzTs7/XYntLyw1zwiN0g2e8bZjOTe6XL1SX6PMdMsd/14cpq67
optSXkvW3z4nWCoDEAalCt0U/Z3XX1VP9WVGaVCNrEmMmIH0WPQ6dRVaHn5KHgbLoVpORogbizy8
/4n/wgRf3246va4tp4bhvnUzXw+doAFurtKzIyPJ+xhsiDo9V2264o9CVbrEY81siiCdhfk7TdNp
h0+a4e6yOe+KfWHG47fMwkT1bnBQEMXeCsG6m6UsVeWABEtahpmKgW+45OPsG/OMHXANXzwkQlTF
gxkDeA8rqbVZaMlhKL+v+poC7hv01AhUgD7qwTXnur8VUO3nEyMrZpCslpkHXerpx8zLMt1vSzwI
kOSMxQnXX2vAWSJRP2kDtbV/fglAEKM8AYWDIP8Npwf3rHEYSK4jqch6h6kSiJ1OaevcX8Y5P77/
Zbao6M2H4SLbbhYD1ayzPWFxSHjdFiS/LbXcd0283hmiXphurt5WayP3mQpNy6577SnJcDt+f/gL
u5/wCb1g9iTwL+fsotEzCG+VntnRph4cFRgf+qPVt8+jdK7xYy7MlI4kJXX4deTu5z25NadHgp+K
E+FdJT/Fqap+nCc4FH7J1qUvQon6gwUcrfG7puyOiZe5n9+f7KVfQO5GrexvLfO8kukN41jlOOVE
dqMtacjSy9+m2gOUmZREP2nTjOoOyYjqOyAKSx9MWKZd6Yu+uQO2TgYaOKz3hhO3tj//T1vUnYxC
bDKGUYqSvN/OTQyHtx3pcuMBEy3qGodxwy1YJySJ70//TchBj4H839huXdN4o++KRnNfFhhDRy7e
RM/VUuaf3Ha5Rt+/MEEQ57RQSP1RUDoXosI80q1NaKjRggXcQaeNELlWpYda6eDDELdq6OWaebTn
BNvg9yf45iHbJghME/gkgihvNjNQDUGJKncivM3KPY4IOJ9SjUOeuhtxmdb6srxyei9NlgobhUqg
NlQ6zo4PSW6dT/SXI8JH62hI6/OsJbedBqWp1L3v86BZhzWur7mLvInbQYhuwH50tlBhJaB+vYn6
xkq0QQ5G1HQObdmaAp807Kc4T6cTmh29v0mrXHlC3twUZAjciBQwCN7pnp6NubrJNDhIQGJJoPRB
2sd4zWl28din2jXhyTegd9p9QDTpU3JN/CXGvp5fZitx22FNHw3qWPn4RXvPea9skj+WCgG9c+9L
ZDZ32uymoa1m3pGCQ/mvrwC/Abw7QCbgRegZnn3aedi8DudWjby0Q+BISbtTo7uY08Sesnt/3144
mISxNKgor6PFdR4XbPoBlpJqWlRJL1l8fZwVL1yEjXfG+wNdWlgyDsIP9JigHJ9j3uO5KJWmSMwI
KxTscWOZ+4W22qGoOuAHEhBKycH2IZe91GPRh7OZXntxLhxSdi0aIsjh04M/58jAJOjd0autSM8y
jJ9yoveuUXW/HozpQEZsPr4/5wv7dkOIA0Wj+IWiyPbn/7lwIcA3+ZSNFomWIujFrVVxqy2r8wW/
IOP3+2NdOJekWXQbCbQIKM8/ZOVWFsoCtRklbQIiLK1xPSeE14fbxkjseodSngYvKE4w1np/5Ldb
iLaZQZ2AQisFvvNZApNLNCFsI8JRbb6Zba89wdOY9u+P8nYtGYV2PP4qW0XtfH7AM5RMiMyMGtXJ
B0JWy0R0s0Jhx3eklX97f7S3O4XeBTmQQzsVKM35CbRWHRzjUnHLUST93GAAHzQ57qouBt4PUlmL
3fvjvb3MucnBtJINQJt4Uz2rdWKuBHwKleQ6DVWsHn17Mc29VZovOW/nTlVSUMRtnlz5eG+3DQMz
HhU7yP+kjK+3qCKEJ+EKG5vgenbU12zYZ0m3+Eaczd8b1ZY3mIa1V2Z7YcdQVwIIQksXiPJ5ZVJm
iyVbu1Jps2ZdRdWlXRqcPVt8699f1jdRF9U5Ah2bgAeBOsqgr2cXy1iUkxzVCOPOQM2zQGuw3kR1
16bwbJGBzMbJUdJ/X9O/EmJkmVtWe17OsTF/7HUj0SJrLpIAezh7M5NsPoDHFr9wrAZYJBTtSrnl
wg56Nej25/+5awYxgtekCxNpqxOfPKvJ3aCmqgNtN0vXxU8J7XHBhdTlF32RzNH7K32+jzZVB+oF
gLY0Ks3QQl8Pnw9ab1Vu5kWbd+iQRraX+Ipahfg6bHaS7w92/lnPB9t+zH/mWlPfn03EIrf+to/j
TqDM66nVPm4jdepDort+nl3TdLxwAW2aPpwWZKh4LLcf9Z9BzbGWedMqawQUVwy7XB+sGxA0zhrW
cdtf4Shf+Job3WfLFjYx3vPHUhcZBnhqjQndPLm7xRsPZa6038wEOiV+qg42oIv2pZ9pOr6/tBcu
PsKejfHnAu59A1AAXmVyKFctgmSX+LhlljuFuPaUtQWEcD39R8F7TiYRHftlo24BRTrH5cT2pLlT
N+MI6MRriIzicuwKB8UtRyvDccWV8J/n9xdvRMQMLcY8B0gK/H4p2uEJ1eTSfq7buvtuF4Y57Ipm
cr7T0euupT5vy05UXCxk7zfADP2Jc6k0vMgQWFkHE/Vd0z31trrshV7rIcmxtZM5rtiO1zh3oh2A
nMzLEq6m2fhKbF8zI7nwbekjEJAQ6PFLzm/DzI2zsXBWM1IsJ0H0oKywvl3UOtH8lfbVum+61qwO
7y/4tYvh7F6a1nl20oKzmmTDR53yiQ96Hutd5Tg0edh71/SVzt+W7W7gFSUNI9qkoHh2EU3JirG1
W3uRs8A5LLrxiIrilbjufE5sWrBP4EShU9JQOH+/0qbq6lKWZoQFs+onfdMFhV70H9Cos7CQtn7o
YpyO76/jhetn0+Qlbv6L7zpXWS3l3CP4qhhR7XRm6wujSn+ryVzX+D5DMg/fH+3CVmG0LbXceiVv
7p9YYlrbT4yGqHoOblnIxxmnmjCWZRtVqlT//VhiCQcKiwiSg3Iema8xN5mT90bkrZ1yb2V1g8Wv
bnyw7TR9aAzp/n5/fpe+4PZYIeisoYl/rmVju5jMShTKowQU07Hp7PjUr0v5yZu1IUwXfUI2W63/
Peyh0gaQjUIUvenz+jO4MrNUB+5WuF/qGMwO11swjGby8/3JcVmfv5B/0yw0+Kj4UI8Aif76scLW
3RXAPvTtqDdgZWccpKbRyh5Us62DeUYBZsCB6aiXqwE2wBLPTqNloXQkza5i6v1yoBxqahSHPDVW
93LNRGibowwVS2kjmETQCR2AlM6CsQy/D4WDyb5Zeggq5Anym92SvdXcQQEMkTkgK5x+GHH1JBRr
KX1owA0SESw9tDHNJztyI1RrYJoTOIUcOHTeNDhK5aDUJS4a2VNdFl6wuOvwy9Gb4WHVldp3cwXa
iaMmm93Yg1NoLzUG5ZSvWi3Q3C7HEdvIXpy5Ec9uNf5ohlr3cX5twslsvldqqwYWzph3tb4wo67F
umZenIe8HNePLibqXjwsYJLdvZu2411dNxjaUlaq9DwObLWpA7Oiu4UyF87NGhozVvJ5LW1158Zt
doe1sHLfV9mmT4Z9/OhmbjBopsgDt15+2OB3/MXDDnowh+WX5Qjsr+gm+UsVW2GdOABj02yN+jg2
v/emsp6WWXtWnDVmXcrPldK85NgYBXVeW7siV+9ysSY/4gKD+yGe5TGr+axYNrW/yqqaTnnhpZ+0
yRk/iDz+7eR19b3r8ZaX0nCCwVHoMzp6LO81A33IeCiW3xB6BMR0E1Z6pn6VvNI3c4drNvw74650
8zJYPQF2fFzw+s6QRofWoMog7ii9N6CO9pmStHtvyPJveTH9Xhv9c5266r3GPbZjZ3428qmE8DrK
/WQa5q3SNnnU9q7zRXOr5BbIzotUCjfUtAmx/jq9X7MuCxYBb6VCTAtHdElwktQ7xVayh8U1mz1U
rPvBWp67ri2ifk6OHi7zYEaT6YNjddggF/JhXsYirB1aEP7f0kpeFD+7qv4Uu052qBd41Xlaulin
K9neMVN54hF+JNsr/tAp045ub5Xf5kGIU62omtiNa7k8gq6vfmVp/GS0SRVRoWmORl1JH8Lo5z5O
tHsRI1+bUF24LSfXzn1RGBwjIIJHvWoPiqlNR76ZfjIy8VWtZPlHzdyHXnGsXzWZ7W2tteI4YR+m
hHExp1CHR7ytMzTSjybWzH5ve1RSYhguetzLz8bUoMvACxl4ZvO5GJIv7OPqVrFthIvmuEWRQ0WY
JVHFPjFw+QSU/lIo3rOMY+OU1fEP4Wb1QzFY43MDTnGXG+2XOukpQ8Xej9mxpMk/uc8l58g3UAHy
dVgSfuEaGGjHU/ELf9vFr1T+R3ii2mU6BzipWiPQU08ElAohv8xz+ygnZT2qg3ajaE4DaVSm6o+u
1fJjlWZJUOvuz7hWMSIHta3cZG1bP2ZCm+/UeZGnNJfuxzQZpl1ulQZ+deaEtHZCxtM4dGEdLTfD
LnWOSgHKHI2TOLvDE/OTvgIiHp3uM9jR5jQmUHLXHq/gtLXzJ9zHntxK4njaYoLuuUXzacEzaJzU
yje9Ef0LM/teZt7WHknnEE+OYp/3zZ+lNRS/rWSUO+YPTW++t9pg+RRRvU9LVc17qebzQwcGZgfo
qtoxJ/U0opA6jUoRKEXtBSJBdN+HEyE/zErl3Xtr0t40oCLuCnsShV+xL8M8LlL2m6v7pgDJm1dV
eiuBy+6HRPsdJ7TzRmmaMCa8TdR0zJ6E1Xu3ojOo9JsICx6RsY33beL+ds2h5msnIpzcMftqx+43
qPB1oGbWGliLOuD1njqlPy/250lt5EdVWG3YLnl2v9pmHc6xNkbxIjp/mktCuAbsW+4jHVAANERC
mWQl/zrlwwC7RRW3olfb5saz8ptB15X9FKsl9cW6DcTsJn7ao/DhO5PZh8XcODeiX4vHCV2ml8VS
1qdNnD3xqXbhFOilS8LZrdyCroXS/xlUPW58YXdxHcSp0YVW0mPdbcZzoJmjHXSz1Gy/GCqCJeHa
4Wa/qvju6g7ZRr9qi6BV7HrfIDN/byto8iRS0IYs5no3toX7uGSe7i9r0+yquVR2St9D00lEdwQW
ugQrL0Dolst0axjTcsrxLwh03IB9XeVRWrP4T2N6/XM/ZplfUjTj2bBkoGB1+nFQ9CJosmL1G1s6
vwaJh0xsZSYGv9kYVPrMozahXeuvOT1nvy8hYwidv7VvhvITOZESQMJavhlql54IHyzpy2F2v8ZN
WUpfsZPqd7UMcG/NHCM/5jvcrASkA3/rrN3WrU2vS5cg3WVmGx9XgZZfayTxXZ3m+jdkdcc/VqXp
YT3U5n1pKgjYGmV+ckbY1plXGgdlseevS5ysX1prMfZV3XMBIAmlfyVu0p+d1tI+THH5Tc9llBSK
Asa5cl4kqWQ4i14PcyQ0IhWT8CCrVeWhxDmOT1HZ/trVP2F35w8l+OIv8yqmvV4pD6mteHvpzvnv
ehRDsAIdhIyjztUPC2MOSGjV5qBY8Nf3ilbs4sLyIrno47ciSe0dyPFsE+G7HVY3hWg0f5+KMvMt
mkPQ2tTfCViA42AVMXWhnD6G6d42C1a6StMpT4i/D4dMKW9aL8fCOpH6zmgm7aElwQolFZFQGfoU
ZtyaQLTni65z9tK1rhZaXVyE+ELfOUXy0ZKWvs8a46kWy7AjhG53S9Z9XGZnCo3MpZ8MGieMDaH5
nb6KvezZr9g36I8wHvCDaNhcbQpWoamSU4mAwDdTxLUP0W/cxwo2KAYyWAejKgc/q7t5b6cWNUta
B24nlr06Tn1Qaw0maKbzoxFzsVNHxHugSS+HNk1R2zVm/KS9qXfvxw2/Wi5KFaqKxDpAX+WhBER0
WEqezkKzUMez+zjM8FniiVvSR12Zu329QpStitq5A2Pxw5syx+8LVd+LwX7SZXKnZulDko74LHZT
E/Zz/9EY25HgbS5CrZvaQF+cJIDha0RicF8WXAXCWdHkwUrniaveWEOFmncAzLv0iS3wVBai9z2N
eShuvbcknQRFLZ5cIT5OSX5nTH22G7LC4D7vdQy3bPkhGZQ40oX+gG6DvscW/ous1GO5FPrRFPJ+
Si0jQOr44MaNfOzjxtjZyshfQJnFF9umtazhZkAXKBhiOw/qSUTUFLm5evU5aUXNZ+i6T9RNxoNs
u2dKKeiOUV0OFsvtTu1UGYe+b9LnEamI0J117bjo5Y002zb0kBnftb2m/RnbVNwhcfQLz+LS5/ZS
I7Wh1J1AAPJt7v5ASsbkRXT9qtVfmjJWfXvUPD83beptlJMiUZdbAN3LnTO2iBiMnaIeU8nl0Q35
bph4LfRevDhO07HrLCv2MR1Vd40Qczja2aeuU3CFHhHyiDcmRL1Wm4RYL3zXTv80M+HMNC0PMtYW
8OROE478qz4npEEsxhYUqCrjZiiEbqFrbjf3pBE8QmUV72PhEaB01W5A5jmYzEwetaZNd0O/AtLF
RWtK1L015dPXTUHsqSna4WZSe8wsBid5UoysuluUzC19qSLzhZ5C63sWbqm5nOa9tXTCt808fvYW
nf8G9Spvj1BchSWxWfzgDdcPnS7Hz8IZk9DOYsdPUIP1l7bK7/ve2jMx/Ql2E0yjotv+sH1y7aX9
Sib4ZSBiolUPU1ZyQ5j1lDyofQ9cUatMvL/WJsyKnlbEsLwYyqzfQvNpIzNfqW6nw/BoxLz9rWEY
T03WZrspFaafrYm9a+QWR03th07r4Yi5lRMKwDIHq5XfdRUFA6XDO41kFfk4bGqsnIlOI9xIY+md
HcsrTp07Hay8Sz7EPSmT1uoVWPCmOBZ4z/AGWPNxzonfGlfIHVUekjGnusuX8Ru7W/eFljdHK14+
iiGtd8AOPMyUvRcsc9so79bh4FbV8kfUyvhsGUW/L2cJa1CXxT2FA8qQjSu/KKhwjAEMtPq3bSb8
JwRl5CAAOqrZ+VLYMdjVtX3OyJXCpDVtVL2NJUxkPfu9kwNxFehcgnM7oYGMaG5fEg/2af8d90bl
wcEa2y8cXu1xTVOffa9/Kiee1aRThx/jSivaiOsiMGOh+BLCw07Oo7KrC1aqq+RedYfmKTfL6bS0
y+qjUUNWnBDZFbo6YJBiR54o7Q+gMuuwHucBPFITR8So4mVQRHXr5PlPHnqxk23tvBR17cFocUXo
gQu7XYbFvV+sOv6QZ3I4ZgmhoVjXRiMkNLxdLQlf1KEeg1qMXzTY/kG6KutjyetwaMra8Sv4P36l
rzhXyfVr2+fPhkiGkLKy47u62QeDi6lOYhcd8j1pHnaDx/PfK2DVbDVh59QR4nYxnFRUmrI6dQK7
BjCKKARhDHiPO8BDSP/lYj4Ru9+Xo6sd9GToA9ERfhVjmt7Us5GA/UeEqJaQhFfH6H2lbsabvKuH
+zgrnJsuXe5AqLCJFkXHgiFTw2Zl3zQ9pQKR8l9NS24FAjNWzudD6ckkSBskQ+VgLjtVdrY/Sl3Z
2eXMa0m6Fg7t+p2D/I0L0YLQq3HENamGALB+G7N620/a7dSxw62KOwpF/XL7wQw9zz95sqywV9WS
lpxKXdGTN/aUZC/1XH41Na/wTan/EauTneCzCL+oc33f6/0fZZQ/0aJcgqZY11vL4rqZrS7xV1l9
TNrlpp8hYzeJ9A03H4hN7F9ErhO1inbeDWbev1ip6u71hKRpzPQhyIfePdU81UhFeJ9jEKCnti/S
G3g4nxplSA5DOd05aarjba8pfimKIvC6Uh4TRU8f5gwNWk3NlFvK4ncpdkG38bAugSEcM0ya+Jc+
obEPoUj9QLxVhAS763evTFpfE2xBHXDtBzkaVlA53BKLS/wU1+lzlreVj8wolhId+YrXf2mr5INY
eiu0rbZo/CrRzJsG4nmAYHAVdBZ55Og0P/ve+Yjf7T0GlCDmxqzBq8iy6X+Wf4h8bcIu7jjYyVB0
+Rqm34xZfpi0emE680uhuQ9z7h6EVjUBIn1f3KGqdujQfG606gM+IeNhMqciGBP9s6Lkeahr/fii
xMVjnW96VACsT13sNoE9KDcjN+inSbO/r+b0KBEusHqlow4FXFEH1vIR4U/FV3XpBIm9GLt03EQ1
Uf/0lWqp921LS7FtlWcAhQlUYiApM03AZytLdRIFZ92B7j647qDeTcNsHluqGMccUcDbuu9FgFMX
jgPqrFAX4okdcQvcDfS3g0RU3+jd/g9p57Ujt9G16ysiwBxOyc6TNZIszQkxSoxVLLKYr34/re/g
97QGahgbtg8cYDbJYtVa73oDwsC+VLe0kCnSGiuk/9WkaNMnfojaOWTZdwdDGlay+K6/V6SAbvqe
o0DSnVacAIksZLZVc78mUlv5QwlljFmv+WgN462Xy2qDd12bqK6f4f9lIsnqXG6aszWxRMW3m5eZ
ko6eFohF3LLBvOSlkx5Xg6KsEQq7Ek9/6Fkd8WT3r61rnItjoZdPmZy33eRkB194r1025bHkNIyz
eWXvHJWQ8VjUU5I5y8tsiR+OXX6NWmogNqj+YE99ubfxlVgxqt9NZh5sgirv4snvxk2E494O8+lv
g10DUFEqbcsIIRxIQP4l1YvzM61tvpJiKGNBBpuhGj+e9fyd2e1Tm66PIewPaNs+9q1lsZu6qX61
LD1sxQBNwzbYIQPbUIy8JgxuCmPZqSkadq3w/xns4dk2O2dHt7UcXcIrSd7q/ym60E2GKRI3XtoU
twaVYTw4Z/RsUiZGOdbOQyhEN5kdizobDw5tB6KK6adRuPOOgNn+IB3N8Vl34ts0+fXOzE1m5K6l
k1b3X8+N8J1ucDb3M3O+5VB+ddOFTYM9hmYsfBJLAQI0NP1jpPwgFgVdroug4UDgPaHVae7uTTvr
9nbY8dFM7ikF8MEYPP3pFzZdrRFM+zSoyb9w1Xqjhr65b6v1H4wpm8Mi8E0wVbfE1kjTTRNnb2Dd
zjTTdMh1FTzISt4YlYv/Ouss9hWc1hxaXlyiodxOqLd3GHf6x0B2uz7INYGG4t6cjGqz9JG+7Xzn
BYZ5sK1tWezQG8IaMZpDNVtkEuS9jplg3SDo7GMq3GJjRuWLJCkn6WXaJ4CzoJhamDfFOqvYdHS/
idxq3BDkUZEB24Ni5daX3iISzR7N4D7tlcN/FrWPeRqF2zzw5H4IbdI5fe0+z270agRZdaYFcYND
1MYsDNb+OFancSimrezd9U7JqqTUrv1T507+V5JJ/McRcGJbj4u4DyYqJDoN2NVe8VQ78otvZUMc
mPrWrcVt7kGPCfXwAEAZbHq8wYCmx19jVGMOHrZik9dUTr7S9barkbBOa+/HuUvcUTlW1iYtzi7S
bQ1YIEr1VAnDuUfhBdQDEXvjFdaU4HVYbkgQ/1zKKTioAMBOkwY9xrqmQImKPkhof+ydGqLyqa6Z
lCXojk2+xen7tDSAZ1FdDPd1Mw6xN48OhrN+t+mZb9BBVYov3Ss21ip9Mvfwl7erYUwGHj9tdeUd
yHSoY2aKz9XQyGdSJJd7Z4FRbJggo31ZbO3F5ChyzXYvRU6pMvhNwvJBOIqcKsn5fVvYMHg9BamF
H7nFPhyCQCRuma172KuEMq863aZul935OjS4mCwOaaCJ4Wn86UAsXvS5XsLmaaxL984D1eKppc9r
ph/4B/ltz4m7cevxScMsvFH2/EOY+oecl3VneAOVz0xmgzkp+yQ0ka3MMKud2XRG0gjM4CwS7n/M
2cymphVjiTbI5sQZJiu2nKw/cyDTPXog8dw27ZOf0w8VAxuQctZs70Up6r8lfCmiigMEc0N+rlsB
UhbVmoZbrx6PPi31du7sbBcwsbkxpcttBtFXVq/6UKxrtK2dtfnEQC7ggItc2bHOyN7rhrl/DoT3
BKf/Ryn1Byvg208ZbDwGVh/c44/6ipd/iu2KHZ4G1ch9qZf1jjLZ/KDyeQGRCCHnu9ZN72gAusj7
rJ30RypL+0GkvfNcmR0Yphms7dHVeb4jb+y2M7UFUbAInhanmHfR1I1xoScZz9Mqb6uyTcEDMd4o
U4aG2kIW2EYOrWs2W+dsjJTdETB1nl2MfUX5apj2cNP0g/mSFeYaCzV3O2m09a6xPH07tXO7bbPO
jE0iKdEWNC8cYeNG9m23ccTiMCNJh8PUEY2sEOgciYNetmByFHmMRiqr6xNJY781BYcw1L0iZkqW
bxgM8AoL616k1XIYW4gkEV5BdKh+u7GLhT5vGtWuRYz4ZIxVFVfTMB4bexoPQ+NMO+K0qk2mB+dj
VIK9zSHnkt1VLzVjqd1kVd6uXGfvkFvK/CiX8jUzBDxa5ZQ7dwVP9sr8KRxXnSjNfc8EZfdzHd0Z
M1ECYZf6uGoU1T7zKS3APKCfqJkTxcCUjC7d20xiCZKo9ayXKlzu7EW251aVZhzCezyOnUyKKT+X
cMrfjilnGrfxyFNAQrwEJA9l6sGqljs58e9XxlobPsjnpV1oKlpiJ9ugxzespnYbxmATlQSLyMmt
YyuofxVW8WKNS5fIqFNJo5h4gSb/WCkUY1gP4s7iIE8AK5uECZBJRTJlsRjzdu9rkR4cst3jkt0h
KYUEmXF0FGNn5e4n8nX3ZtT9Y5jDc1hTybpI1hivm3JrOrQpGnYh0HDwvQ7716bqi/vZ8YcExJLt
j+qCHk/3exwP7oJopUvVgDxu/yyKsNn0lk7vefBWYk4AF3KYnBunAe2xyfU+dUScbNdGB3wdetyv
Y0VNBED4XC3GTVWIr2NW/IxaTmzf/LisQ00TK7+UaJcSFKng8kP3Ez5At/WMPtv1bljFpWAME83B
l1QQIMrsTD3VVtc+2qH8Mlmgi8ruP+JU1O8JM2aFausXagHenUXjDa/AfwmkODWsl6Tv6UlhBY5n
WrL3LW9U9jXzC3O3BPa8YXzpHMjFTDdho9dzDMXxyqjXZpD7RsPB5BRCwJlegm4En5m3g14qZK8o
QO2PRYC4fg8DzA7iZs3MDB/OqKk3ahFmS0gq7og7ZOKBl1htvWDCZJr2vR587CCayXWv+E38mcWB
ocqZEIrrkwtJ4lIO3GR+ynIhkN2wqlQnWITh3O1I/PiT3DEHFuhgMANlhFw58ZiboHUQFYt9qjIm
d46b/apkDQBWqXHBXcHBkTfqhyy2snqF126XZ2q963fPXVu0X5zCbx7AkYdyQ2C5dnZDnmG1lsJU
kFTksvlVR1Fhsb8vphPrvOXNFYgEiMou2TVoF1x5hWFwwaA4RwlC+0VjyvwA+s8lD8XD2bdu0H4f
yFaqf0beYtuHcsyoH5wewdGWXo8D7L+tht8XxWgIjhGnAt+A83Y1dBUiHwuez0GsZik3miDPf0IL
s9x4iszMJlq5WmnY2SVO5jplbmyJ2rgzJixibrUZdPpEmTV7n/7+sy4oOb9/lQ8N08ESD1LJZZ6J
D/Qse6irOKr2HfyYrAafKNcrn8KlUcbvyxDqgfeoSy4gOUxvb54O3V5H6RuHfomq+aYjggIw5mxF
uk2dpvuCamQilZBlxPjXJWU62hUyMjKyTKLyE7ywWv1TlgaNkJnV6QNYdwVToRR6vvGJ76lv1mp2
9o3B/OamWMIWQgTcoGtJt++sGw/eErKsMy0Xl9u3d2HqSHI4GPlRNTo7hALSarCa7sOIz892UJFz
hZ/l8f/71wZyfmrQX+AVwZiiH7+UkSyhJS2ripgraxV8sCxG/qVw3S9dm11LGntnHbAf4AdpQYfz
EB+/vTWPb9Zp57U4AtzVVXw2ps826xKs//z39RaeNW04ERCNeLneogVdvcDE8ADOZd4FVlHu7Na/
pmt858G52Orj4ekE8F0vWb6pOQ+DHxjpQZN4BZpLq82pM1Y2uHbQXyNIXRCWfi9u2GZ4aRBvjz3h
xbJAxYzrLBz4Qy6F8QSbWCzxunqtf1jbXz0OILf1EIzX0pAvRRu/Vwek8Ij4BfigsOrevrLO48PN
KFsOoFv0BFkihQVKb+qdYbQ/u5lq0uolNvhGc4Sdf4Vndz68Ltcmmyf+N2cWPkfX26s3DZUfaqCC
cscON07OLNsLB9wB3AcpoxvhVkfmRk8yu2ZO8N5KxciaDZTvAqLfxT6aAm5VhrMUR7O1+B7CGe69
m1dXKH2XzND/PV1S6c7Cf9RGlwu1RDjBFKzF5tKvBsbBgYzqLWwAfzraoZjtBKaM6JlJjdOvTlTe
E4BmTV/u4l+q5eoVV+zW3v1B7NIuq5rkc9e88KYKMCXuz6nyxxqTvNhe1x9MW+4rw9RxhVov6+VO
kDxt4xVZ+m5se+qKFRsc3HfeueuwhUMHPFt8X6w46VoC2MvNj/jLSuCMxQs+MZk0t3C8fkRz7T9A
kXJu5mmEorD6bUL0UPutt7z6xfABXU0a87sV2p+Mq9JfD6C/+Qe7L+qHcGGiG6jVxRZ6kvMrg2dz
io3hzCUS6Xmu2FfBNqvbcTcOXX1isB19wfi9bhJ20PHJ132LSZLqN/zdau6Aslza36h95peOTWJL
GFmjqLL5wDFbWA8IzsmBLYPvdpcaiV3q4FBAwrv1WhltOiwIb4JmWuPOr9ZYS81ERHMoJKaeKn4n
dsBD4XWfRrM19kZvfw9Hywd00tYRi455T396t6a18VkXYA/KnyvQV49/LlGrVdRfJ/YIJpsiI2Kg
a9BXLWmHES/txXO3OtMvRujopoX0oqTDgvizh71FjIwJ+koPCYHprg5uzKoNTqpxqj3jaVrCiGGl
i7XsxgHQuR3IgdpOyro3qa6+h2U3Kugxvv2zc+vlMZfu8NG1rWwnlnC6oT9pN0SQ1lBYrWY3lpCy
1mBsvjllkO9W3amvDprcB+zdBDKpXDaboHfWI6zayUh62wQHnPMs+N42REZsjdXsftoGFtFXuK/v
bOzs6z6sEpPdhU/z7a7jLn3RrdJMD1432qfQGOWudUTzMQWAiP9+Ur37wXlnTyc034i3vIsjMUxT
T4R8yMfZ9W8GPCwS7nUPjhHGIiteVW3w3JtT6BYfhsnf8/U/X/kF7211EJlRw8FAg45/sdW54LDN
sHAoY68WGTsZgXtuXe1EG3MRgc38yW6MbVgtzSftesXOquE+M2qQYEbn2BKg9Fxjsu7X8xkHRNyU
XPmF503n8hTAZZDxvoOGB7fSt++jsNq1osAvjm0YHS3RtczLhk+5bT7KKHpobONDCGev/E0Zbv9z
eCjl0b8vfrkY3CzQKgL4HnRHmGfK3Df0s/4IQJtfKVveOeK5FIVfgBTCgZl8cZ8VYLoBoHNksked
PM85sC2BKM/9hItjJgqxCZ352hH/Xr0JQoyiDtssZC0XT7f0hhZ5NE+3GKPXboSVycSFyRpAgKv7
a/KLd74tHNn+72oXjxMpiLKmmav5Ws0b5HsOZFzA51V8+PuqOT+sy0UD+Z9HhdITHc3FMcLcTKmu
xTHS9VujQnCRqzbxBRBO7HR2lcf5tFTBfjXwitJDJbP936//3stk70DpTumEGeJFX47ktgfYaqh1
Z/FQt1bSV9adWsWmdCXQc3Mtd/y9YxNadBTBL7ehfF882CqTddXkc3EEGLrvcHmLZTvdrmb6Ovf6
Htb5DlLqTbOk27/f57sVIqaceFTxbeLke7F+urSI1nA1sc2erRdTyIq80f5JhPlBr8y3/fOYwNE3
Ip8+FGZ5pVx4b/FyyloI7YjTAQN5+8kIY8VwhEb+KLAcK9vlGYocOYRd+RyK9dPf7/S9jRKRJADe
Wc6L7OPttRyfRAbhDsUx9ceGeAD/bOYOcM3I/e8XeucbQc5P8YXZHzLJS7dEE3JFgMlUdpS29rbB
ZKc3ocF4UgIzXXl+79yTz+HjsExRQ7Bw3t5TahQWNFSVHf1uUrHbV8Ud0/Xw+e839M5b8s+KOeQk
NC7OZe+Sdotm0yuyo/YdExzYvoE9uRMGHI7AL//76f3mYhdLopNkc4xtxS0tdrXVU1DclM7q71s3
WK/U7+++KNzZ6E6Q6fH1vX16tkhVZ9VZdsz9aHW3ou8ZU1DGZBRL7EvXDJ7ffYxMvjA9Z0shdvDt
5YxqcfXMdOiIUfeHwISNkS7lAeHnBye75pX07q3961oXX3WoAOodxVOsa4EEZBBmvBoatVr98+9r
490LsWudCy7sbi73rUnqYEEFaRyCqRVJingchGWJHgoo3d/+fql3tkifS2Dbxzvjj4vzVRdeWJwp
RMfQxFYowQi1+gRjZXbhUmX9C2PVVO6cYmpXmIx2Hd5B242yKz/infsNAMQ9DErQkP2BGtj4wJCS
lEcHRpDex5Iohp+NcPuTqMTy9b/fLyUsQQMgkDa3/na9AD6OrcRt/LDKc5JZaBi2i2y16uykhRDx
pV4tMkLnSXQk5eHITmRTPtvbv/+I9xYt8YPsLjjpR6gIL35EJkgbhFJ/6HBG+zHOcNn3nrd4HmZN
MHm3TjZO13RW714TEStbNWndoOJvrxkERWflOYY6bdjv3GE8ZSrq41T7W38ertQZ77xPbLb/71oX
94eNvDCYVkUH2GjWBqLOuod0vx4ZXv1XB40zXACojH8PdtsYzl7qx8jxzmxhtxG0q3IXyRnGkmSu
ImCCjI+1Fg9mUT4Zy7TL7Ws90e/v8KKeOlfC59wfzLy8S6hitTKzDc8mRXBozU1mTw5kzhRj3XyA
Bzyh75yXAX/VMhpoYRa1DSoJV9ta2jPJdbwyXniv6uBhRGdMCNn5H6mWFfVdh49IdHB7ZKzxYDJL
0FOfbyZ44ZsqWwibVU22qxXazBBnsw/+bFzbJC9OT4gAVB4OnQl2+2Aml4pwOVKhjz1S085zh/Og
7UzKH+egiv/+DV3Usv+7DoAIHzLwvetfnDNoQmYdFHN0bBxcy1YTU/d4JXL5ZBCxt8GzztrPpBuc
2WT+FcuoizL2f5fGRp5cLf76wzaOYcoUNiKNjqPr59+lW/Gwy1lAAAihxnWu4dx0MIj/WwV0vqqN
QpntArk0DKmLDzgPdCAywjyPI+DfQ+QV6SP8bsj24VT8f17q4vs1otkOUvIujv1aiL09N+PBTAkv
dJmPHf/+GsnCY+P510f0+75YMtyQTdUFnPp2Y5onVY19FaZHf7DHrVOujLCXRQE3tdNPM9DLnnCg
ejdhW3FLNA9rqqzOwdqlA1mNsyTS+wgFwxfHanGxquWMp8U07mtVL5uZyec9tv/NfsBG/Hxci6xO
vH5YIN9CuyvjJreLLfAYY/9mPAsTVPNNSrd5LdNo/dznxfIZRVjzrUgRwqIgHQ6VV1b+xoOAbaOt
WPBv7jsPrc/gFjLODMv6AbJgPmmzlxtZMfTOFS4BM7TJH21l2Tembsq9jyBKJM2SdSdzWRoId0bv
Yn1cI6UrcxQHeZHeuG43IovqglOAJgSKR13iWRHiigoDkbifuvbwjI7SWm4rOcPQll2YPa/plCdh
4Q6HdFzXb/3s9Wgkhqh7HE1zPokIqSVgsbXPKqO7H2a//GEr2A1t71SfXTeVG+rs5iaz7PLGrSu1
17ap9pEn/Nc6nLP7eWpNc7NkUB93foHzyzCE4gO/0ix3smd6sQvytJCbRZO9AZnWcO8VIpIfPZLS
D5Pw0scuM8bNKNDXaVssD2LOvE8OU2l0s2gdyTXXh8IqyxtU2O4JFZKttiTP2D/ccQh+SZ1FcA2K
xv6ocnRZWk4iuwL5vrOHna1f+BOzbOqZyyW5knJYhFN2kkGbfywYaRCiHjhy/W9l+e+lTwoZX7R5
trm5NLSYJngyjrVmpyoLrYfKEU5C824RFzpcS7+4OP5/X4opoMU0HGdR6zLHdumakIC1tTj5bU1Q
3rAxMvFoeQskXu+/GnWxUf37Uhcl5aRdUtUipzg5U/4ptFwsZ/ub0BqvHAAXlev5jvB4pczAtsrD
CO3iJdWNqNK5NPJT6CzBjZvn7RluU/ekPcA6DSrnXjRz/TIXa7TTYr6W3/TOIXCWytOx8DjP2VVv
ty0OPoHpnpudSsPw4TfWZd/tMC+tP/VV1913BXAhM6H0Wvzfb9OYi/3yPJLEPZgpm/3HARvoumzr
1MzPmqecuUevooNuHbM/DG1Ar+WNaGNj2AzlaYx658sKM/lXhITxVTGzgjCb6hJFHrSLaTMvDYYa
+ZmFvbEj48obeueI/s2/wGKH2giPhrePiCmZFspVxWnWrtxmgbN8ngxowRVWBgiZXIhFrv1Fl2t/
xfbnne8X0OxsHh1QhvxhnBDIQPlWU2SnzDHTO/esjWEBTE9/P7ouqtzfC9AHjSC6jNYFF8q3twdF
2EcoUaP/FuROzowd9pCw1L4w0/TKhvT+pQBCAc/4tC67tCWzxGAjVj2RjJhuHY6Vj6gyqkTli3Vl
T3rv2YEN2tjvEvrG9vf2rvwsHAjK7Ixj0+bdawRihwg0yoprwdp/fj/M+AgkCEyf7Jc/RloqsyJd
E7x6dKne93WX2sxR08FI4Gg5ie4qP7EzX2///s7+Z6p5+fkQuGO6BEBSI18iViv01KF3feMoFFmL
+yp0859T1EFi8xwEowmjz4XPwyum4cmq236HvlI2L04B6WwfiMjsknUJ6299VOdp3JYjqr60rPAc
KtsKzd0wWFCmFDzW0vMyFFCM0u6D0nEehyyshwQZZfixLczhk4uf2z0K4Rr1BydzF5uiDD7NhN6m
8dCn05OtXetX5nW63OSFiu5QnK4oFKNKfTGmHnVC1hcfWxxIoAzhTv2PsSCKQ/tlIHK07F781GUA
77EbPDnH2arOWtViRAY+1md1cjgIlW5mzFw+R0qzhbUN48OJfimAKYpg5iynsru4cKI+jXtXtR+s
oWfcjWil/VyJLnwcxxZaXbf24vOZR2slQ9f5U0J/Is7VIkVkPGmrlpveLNBWM7ju4fNVTbnGsyvq
kc/SVLfWZCFSa0jxUnFN6z4c26Eby9toXZd2u5ZD4aChq+C8Mnzs3IRduSUgracs3C5+Nhyg/PXm
iWIdMnuNNszY9LT30yFjZlQmZt6HXzgoxLiVtTm9aMw6iliXtXki2GiUSVTOwbeuON+xh3o/gIpu
jETlLGLqkNo7o70LIxwuiOtdDVw26xnOFQY+2NGTG/1oKoe0k6wKpyC2rHT84al19ZM6VA4zY6r5
B21XSKh6F1p/XI2je+vpKX8s8wy3DQR+Oo+bsV9/LY05HXJPDSoZcLb58fel/95ujNO1RWuIu/Yf
NCi5MrQaozE7wS6et2m/hj/tQg+v3WpDhK3MFrb4bBXut3Fp7SvXfqf6wOzRA7uFu0tm2fks/5dN
WO3WhdQYrJyMIm2+dDXG9JvBzponeLX6A8K1/Grkybu3y7EcQSinSbv0tEqZ8OZ86/lJYQVS7IXd
OP+MYTrdZmvg3bpTWB/dKrDuQtgp+YOIHPHSYITxdXGC6TGl6ryZzdyDWOoEClapsGQBkpGbnwg4
Cr+1g4GO/u8vCLCCx/B2b6JkoH236PRoXC6ZatptVQ/pLsTwJ23u0lbifLzkI5tIFWJy6DauNcWh
yNdXMuflXYFNzzYo2uBojJ17WoUY4bmvQfAJhsSAfL5zviHfmZ/PkTJHJbJ1B4+zrZJG8j5iSFX6
jn8dpOe+aGbAmi1DLLwxwGG8herQ9ZOo4Jtm+kTv6T20jp1jH5NX29QY5s9hB9EFhXt3aq25+bA4
w/KPkI3FgC5qrI+YV9wrD23IqMbwvIk4sR9mUSIYHt7NFTP+IkesF00VCpRzV4eelomK3CMfJgDO
GNRzhemZ/FyHWb4clZ/53W3KB+z+7KcJr4Ra446YuP6kvjbmyM7nWWufH7w8HEgxTJEgnHIkirew
zPGZGcNKfU2BwT4rdy11PIwRrkaajp3kbSePEl4uwqVlyYdXZx6HFx0FzXM0OunJIVMEjWY5d69K
ISeXDZ70+J9gpCxD5JyD0d14TWM+lmoOv6IMQk7kFtZmnotogyNxeDviYr3ro2W6LzCe3cwAZIfc
HqxsOzvO9xU84a60V/Xo6chukikY5scWr6kDrPPsHxmSs0mGVvXa20a3zfw1SJA3zi8R5+d3f0YT
RcPu7NMlz+w9kv/mOFAzc5zmlnjIW3v5Kerit0oIzmycIz5zEfmhrXYztpy4o4kttmvlmTfKK53t
SoF4aw/EQPL/DYKDOc3WY4WlAmtrgKadpfpbs7Tt3vLUfKdG4R7cZVnurXmCjT3XuftdIV1DnAeB
MnRkJuMG05tn6M3ydvKa4kq/8WclASmH/onD/IwfXPKSaGyyzuup9qAIvrZ+jpkCPu3bCAfoZ9Nv
XsLOKa+hFu9dE7c4YCeXLFlcXt9uaEFOV1JXXLMts+XDbEByrydcZteeor+X+POEFOq/hgwdPkJs
rCceQJ4Lm/z3Vt1WsO/gejBEr2IrD8qfRdTmdzU03ixWmTdNV3YWz/5jY3Hx/oYQfZ4IMim5mP+o
bkxHrYzqNNtrjdGn7IJgQ7CTicpchtZtBfc3TybpB7gFOdMtQP0ACwhO8vNsOaKDntw45q0/1MF8
M+rAxpVeyPzjhCvJ51oG9XfCLHo0wNLJHLyZwTBi1RtRRocRlbjN9IWJr82YEwNGBv1xJMyYSo/P
E76UE7ZEMKe1yBJB3+3gtOC735RbyvRmzvR0II7VKm7SaiyNOE/TtIGgE6WPEj3pZ7/g+9rWotfR
pvam4LMaPf0DkQCg2BxZk7nDMzJqd03hDfMe8lb1dRrPgWGo07+xHbk/4ezwK9oeAtnu2ob+52M/
D/cgfGBdzfK8OPYkkfPajcripHQnuk8qzccDXCtz2YjMW763lVl/zB0vv7Htqb6XFdZJCZS4OcCI
KStvWtzhnR3AedbFbth3zZVS/89FTDgUVGz+5Mz5Y1U0ZhutBUUqGnASKjFhmOLMBSwS63TOvtZm
PLrqGrXinVYGj1uc9olvAii4tCxuFHvagh76xNhTJSXW8/eBmH6VapqudIHO79DVt+cpEgALagVG
6cArlzTedp7KcWzC4lT10Zz0U+cz8CErOaV9Rq+OphfrhygOx2XcVL2Ing3Zjw+qBr03TLdJnFG2
p8IfDRzzx2lbTRV2a9ifbBpTA9WUYcCmCwHMUt5tN1UfHVQNH/HJCrai1ChUUoSP2dTNexw6kKKo
XGybaXJuK+V6GE35NirwVsUCnn4pLREHnTLj1J4/BLgNQ6dekfejR8aCMpjRhhK3sWoRxUZhqGOh
svp+7bP5NGf+t6Ay5hejtsH16wEfMdPFTsFqblSqvhCoGv4w7Sbc+O7s7zXeNhtpZPKgVkoLo9GP
7Wj9UtLx9mEzqR2fFVUGk41zkWjes3dhgW6p4s7p6hZAbwjubdEbp1IGqCfMLNgRT4NwKV9bM3Fc
jZNBPqK00F61RWJfPCDGIRHIMVoMp0LqAT94WEzDujNs+dnQ8p/Kir7C+Jzu3WwetmRJoqHhl37x
MJTY+9LDsKHgeWvV4iUB4/eBU2BOKC2igxktX/h2nvK1wnnIwCWoZ8Z07Onbn4N6ZKAZUcjkJs58
Cjn4fWtWOGBJdMO0fME/q/YYG0w5BvpDV8hP0L2Gj04ObEUZnrRdjn8Yv6eKac1VEg3mFxKNCMKl
Hd+qdX6KBizSICERJajDsxq/NB/rwLzBxEHiaoD0AKOj1XfuYWmNO0Oj2F/y1dr0uvThE51dXXhx
/XaxU4t+UTcfcYO30J2106kLXNRONg5KFRry1nFxaOqix7HBwdOsh/626K35tlt1tHUmJKDuRJXU
kOcSO6v8no62vSFN/H9EVYiE63xYSxxMRK++CeGQ3+JI7+u0hv62ls0Yc25ISL11d0pVCdmzGdYv
0Wh5L4NfTHvqX2PT5u3kJiQD5R/wSupuz5sYbE1j2q2t/YhMsoLQ01mHaeKVZaP9A6MiyI14FqLE
Q3DQVQoZZNNYJ3IPgYaBIZOA+6VC9ObYD2ZzM/aOdwhHxN3IbIu4xuwJW0HcAgKv+1KO9U+NLBBf
h0kfg65DpFKiqDzijp5vHCTc+yEnyMZx6LNKZaYbBWT+a1bonrH3sE7dOlmx5xtyFzIuumtnaXD8
YD2yiExsi6rAoY4BxtMi1HMw04YVrYXQVxVEoBid9aN0VYAbgmTc05GgwZJ96he/3lqkSp+8bMQe
sdQ/e0hOcdUJ2Ip4dSSjtXpxYeUSZZ9ADiacaWsF5b6iYoDQNoUUx/X64q3cJc4Qc+IzyUyiCXWo
GqPbUhc8w6r6ZQUSI4lVyRO7DwXnULi3KpPN/aLxpuj09Bpq+dOT44sK3P4o8Y8AN+A/w3wq+xY4
gP1SVwNn58LPyzwXHTBOg0unu6QvwTI8jLv2ZenVSbOO2TZikcZrvugEkNCj612ODPP4pI2AwaoY
PpvYFt3aRmjtZsfrd6tvfDVt1WyLpbxRAdI+I3SrhHcJwmjaRZLrtNzwzCkuGbWzDfjL12z0KCVo
MV5sXZV3SE/6g5tV+aEQhb1ZZO3smlyYd8jjsFBoXJR3QszJKPMffdhh2EkrX23IdYZ1VKTttjOl
yHj40MeDpi9+KaKkqD4GMCyr/g4k+OJ0wXpXm067W3EaBEtrF3ZQYX4XsJuDcXIPUHXP6rW12bt1
mW/n2hMb7eKhWZjZktSja+yicCkOVag+VhLfOcgLQaKRH+D6QYJ59P84O88dt5G2214RAaZi+EtR
EqVWJ7vb6Q/hsT3MOfPqv8Ue4JwWW5DgdzAYYAKmxGKxqp6w17aacC+CGfwjiBDXB4mEfZPgixP9
U8S1hpa7BDFx2qJ1brqnOCiHT9dvHh/jbe5bFrEkeidyoGuAdNRmoRoqJPFo/DF2FaCgLT3sDywS
7NaZ1PrGBXN1k1iK8AhYaMJCdSfDcV3un+/ie6UN+0IEyD56hExOGtJhIOSXJtAfJlTomzShteSv
nvC/EREoK2zJb39zPqJG8S+3DV3iVpnU+1xS5a2YE4s6FQs+ixEwXx9vlRZdhrBlmnEwvFiESGuz
pJ7+1sxoVMmba+TnCJHvZBHfqpxcmEaM1pesKALBpXh+/lAmbHjAYTxUW2eQoAn77Kk8Yf5wp+NJ
WLXRfOO9XXwq3ZINw1hq9srqgjpWktQ0ySh5ENUDNwlBJWA/Vv/dPfO/uSNDTocGlRqqNuePVSUQ
MIgIJS8qR7J3TWi4KSEC1xRd2dZ60hwkVbvV67r89Hd3v/8GpSeDDDbL8kNtTYN9l2iwoT2TjOzj
YDWGGyF2SNlF2uTbZNTqDufL71lrqfD4/erGM1+cWZNrwRJ0IfNbvtB3XwSHJhbOsiZ5IwmT3QDB
ZU/DhXYrDl196G9PyXeHlYPKwqSz53yYPOrsckjlgIOBCsWOzFvG9p3g4us0M/KJjVq3gUXnHRL3
zVBGot/LE/83p6+qINw1RTAUMG1aRYb3HA6No1iIy0EAo3LR6fEevlz/jJTV9f/tB1PtVwTdQRjv
mau1YDeyMKiN2Z4qfbXJaZFy2hq4M6GzdKwSxQOMiLGA7NYPIFVhjVi2M+bwAasaDcStRod1Me2/
nwP7XqaTHrHf2oavJdlnzVrse4ZZOqJOP1fkoGP05Eke7ynhoTaJdqr+CxoUGd6fA8rZrOx3RJvb
IQOkW8z7/2GCxGILTafHkqddTZBUIWYx7dD34A47g/4MnGyjZukPEWTPvmahN/uzxL7dryQIEcJT
ttC1nyOZCEQpN3aHS0IMPNbZ+DhCFAppyyJ/t4irNAkKhLO+p9uJZ072DgLXrgm/9rb9OTeIEbnU
aNWrsNO7GljXjZlYZUPf3s370Zel9G70oMmQmda270VmepdP08bwyxMuXo8FmQKjFQ9RmT8ZmrSL
/OCUj92N8T+uVNzxEA2zeXCYqusztGoUdODo3T0F6vkGcmQFIKasN/IElun6o34citOT7VEmVUDF
dJ0etyz8N4ucDdIfxHbwrTsh0ayShVr596fm+4HeenHeTSlifDJSURgcOi2KNrbv/7JjU3ZKrb5P
/fHGU13aAlEK0nSLNH1ppzh/fxjKiWI28TRITfLUMiQzeL6BeuM1Xdrnya7gsMQuyAtbnZkyzIyl
YBkc4hmrTmQPo9ONpXQKUhTvwkRckOvDjCEmwakvyltlzHX70n87ML269HGisP5Qa1bsOKOvHzEo
ukzw54leli9aoVAmpBLWUo4bG3oD5QV7vBEFIECHPqXhBzbsg31j77i0jOgMQBC0EA1IeZxPOMgP
xKAAIDwAwljO0XPF1RomB+6atzpXlv/V+nRdSsTkrRmPZvnzoWJ8IZscC3sPmAAARcBuJ7moQJqS
VPckQ+9eA0tku7//TDQk7BSQ+Avn3fmgda2pBXB3FhT88i8GEOX7tk/KT7Ndd5//fiiSyjquU9ha
YLB1PtRgBBWcj0rySuL/XTXQtplUomYVm9ONbxLn+Q+T+Xa1ZPEYGGigrzsfjHijrsbQtr1R8WOx
12B3fgeY1zljHwQKDNGYvIsMl9rto6AmxdJZwAfNXEI2kCi/szapIHTYE868NE3Hlapueh8AbqcP
3Wagd+CQJcSszexXp0xkidPGpr/JIlrVgpTrT4qn94HnhPpB42iE0BGM4GxD9Iiq1KI2OGbiMFAz
PrTlEGzhvi26CEohTpAwli6hkNCpdR+JA8XOAly5IzSfnwIzkx41TAl/woD2nbzswaJp07jXevoW
7SiM7rDdqf40GuShqS5B19LmDmanik4+N7bvdBFRA8kt3QNDvSAh4yTxjHkcttmUl8ecHr8T7tKT
C8t0ekyD2OYQF7H0T8zl5i4V5DwkINR7ChH2iX1VbKnBfLPqLMKkEcTtTrfqZFsGsXHKEnN0UxWL
2zptv4gMjx0oXRZkzyZ3lSGKXUVJiQsLRWmgT3PuqiLPUjcOAuMUJmG410YbX8k4adIjgmTjzlfN
GmJnYR5mPRJcdNr+UxbnWQMJyq7ypXJmfhKh7rsL2Xkk/ZNkribFOrWqHp1rO2uUmqawPZTWPD9h
RMubI7nVeCoshwNphWZfjKD1Nyg5pDtJmOzoSdZ/okqYnxRJwcdPT0O3K7v4IbFjtYdnmVt3ZViF
rmrGOqU+67sexc0Wke5nXQ2pkmI9tIXX2X4KFTs/jBp0I10zi5cS0JdXmVltYMUKhAvD+HiTBqLJ
HNRB9Q/o9+ZWmgLjLuaQpENA/WdWg3GPZnNyUVKeiHuAxItOdaWxhKNbh9U2nTrlwCFHqwSjuZpO
40MqmvqoNLH6RP9+AlK3qrd2Pn0y1Sra1RC22NMN/dkQeu1heTk/+2A8451CNZ7K1Zj7BrCyqZpd
X6m6isXj76OqT7daG/c0pJnj/aAO7dNQgOf0FalAAS3Ji4QeTiEAszCU7wK4FoeUrFO2h8gaz3dB
UsyDK0lm/EWONPGZDEj3HZcz9TMg4fQ0jO1E/QPXhEgHwbaf9Ki+K/xcf5nyqZK2Kto+ydGlHnop
wGCBZFyXmoegDWxqrKIVqJPJNSkkCkyIV0H+L9xaKr/pAKrbQQDaE/op+RdMqXG6zOHPWg7mLPLM
CRNpudsrvh9/B0Ce37daULOCQVuZN+6Cq3I6fptsg4QyaK0Njtt12l7t5tHG97jzJjnLPifalD8Y
6MFdEtLZPXwRm3WWRV/rQZ+3f7kVM7KxxKhs+2iy1lq6Si5S0PZm57W8WAjOksJVnSK4RPIsj2xx
40E/bMYMZ9LRB95BoUqxTmVgh4JVsCxaL63pfe4VYoB4IFvkz7C9rz/Zh+CNofAyY98nSGUvW51n
ZU0VrBUxoE0hYNQr4p/Al066UbiK7L9eH+vDgY3HM31WeDfyTGSGVmFFqXfNkJZ5TzEtz//RZiDx
zsCVJdwEUVKKQ5y3UHoty2punW8fjzeku8jcuAIS9vEzlml4d+kMCSP6SqsHr/P9/qsq6vGzqLLg
eTyWJUDveJ+NO2g4LrUnB9+tbEP+Vn/AY5w25oqMH4nc+tNfzwYEi8WmCozFItM8/0lt3oXELmrv
DW0Sv7YBdTf6wCCUd3P5PRCR8Z39MrgR+15YWSSsls4zEi1Ut1aDjqoytKKnl77Jhl0E/N72h60K
D+z6s11YVYh8uB4tS4oCtXr+bFCXzNkI094raW0aDDjH3JVUAyFjeWP9vrXmn90ClzdLk7RK4Z2k
wfpbkVOqVmofDqhZZv0L5jWatE38mEKSGY7h5MiG0p8kIYavpZRNr3TaFF8Vo+roeir68jstSRnn
nlWld4NZedjESQF8UCvAe0GNCuvp+sR8iEeggpErZP2j2eCzW31uaTA3Rli1vSdllfmPXAv7PvKb
aHd9lItvmVQCcmNmlR7H8+kfrLGIsoIPrSDd4OA2FNAeaO3lqt9eH+jie3430OrWmPeilnpKBPiT
lv4+bnNy9CNtznMooL2NVHiuj3dx+tgYZfZGg2vqal0lnZBLPJj5ZrC99wQp0m2kAeW8PsrF6Xs3
inY+fU3WVfJoM32D3v6iKRKKaYyWasxe/n6cpXeDRyE/SJLufJx5jrU+lXuM8Bpcjjv1sU+CbVWP
Nxp3L00aB6aMjxsxIqnI82HyWCPdnk29ZzedvJOhAHuWnN1CnF3Y3FnQHCYKZ7BFdu18FJ9+VJr7
rI7KmUEBeamrcAjsmsHYqcmwL4BdX5+9S4/1fsDVWjDaVuCjBsQyzJsXyjdbNbsV7F1a3jT181Cw
nRC1rb4jmjsiNbJV8PFJUFY7Km/DLmji6JWVDs4+SHs5u7HCL9xxLAx/DTZN9hoizPNplIq4TWya
6DzJxHNon8iUjd05l2iXaoKIcqQRqEG6i7QxiTbYZhfTjU/6w7SiZuAP+ldpWl+KAOc/QMQdR900
aF7WlId0nnaTlt/Ynm4Nsfq+ut7wIdqMGus+8kKjuINV/ddPIXMYEDuTxFQxbF1NY93ZRk46bfb0
OtVPdaE2p8zCHf76EvywUXD/N9nH6SJBAMht7XyuJiraVWZps9fRpHxnT4b0zBco7XO8SP65PtSH
z4uhWO2sjYVKRUryfCgiVhpoAK54QpqAf8x92vyDv5dN6FP7PyTLrOJNhlr62/VhLzwh2iNaV5C5
UL/QVvPoS3qThdhqe1pWzUC4s/GbTcs6PLVBupGquzXU8u/fX9HqmJ5ogJOeapTRropE9inBLPFg
mtMU3fjKPmbMLLZDPmtwH6RLeL7zwWY1tEpK1LNHZ656B4E2qF2/jcZwS4olwX9w0JNhEy/5Q2q0
dvLUldBMn5qquEU0+yjg5bVqHGdLgxCNl2v4XluhjsvoD/QI3fdTTWf8lHnz9CuQgwdffsjiaUPh
fifmmk4hCQ3YrePuwy7HF78I/JG9s3Pr6+AGISPqUbmDh5r+a0o/i0hBtHNqLN/927V0Ps7qa4FG
BQJg5kEz+s/v0pDUAmwg6YUVHHnXh/r4tZwPtdphqqwAbY4BiWc0eCNEwLnbP3OPRaS8tZXP18f6
uG7ZMLlQwwKWCdfWQr1cFn2s1oDXaoteKU0ZnsfC/g3s8/n6OJde0/uNeXXAGnkxc4mbNK/sVMpT
3xboqpnpG9xKttdHWhb/uyu1oXGxWlKOfPOoAqmqn38cPs1jFbKu5JDBQldcLc7UnWjCID3BCx3t
DTDv3nqMmhqifBNPOTj56z9AXc3p8gs0Iu2lW59UChWJ81+AVjMfqy5KDlIlUK9ajUXmLW0lMTg4
Q6eRUyFIgXiOLSZuowH9SOTcKDMC1K7DPS2dd50sA/Ufg8AKsUKa069da04Uqij8xi/zrMSfKgzD
0r2WapPlWvLYYqKVhNn9hPRmcnqh1eFmxOtO2SB5yY0bU3zxAbn+82yLRv1tU3i32UFx6kwECckh
mI2FOUv5ZV6s/KSl2cw3v16fz9XS+W86ofTCrlngaesvHFlJRttgnWCCKex93HeJvu2x2+s3TZok
0lEFbrq5PuSFNURFk6CMqwxwsLdu4HcPCFgf0GcNWFz0XX2Ad0fRRR8jOb0PC2LO3TxCr/QWg/Ye
D8KbUtNL88uxjzSTSykku2WDeDe8Rk7Zpsc2OyyR3YR3n5YuLoi4mToKfiO3zpPVfvM2wRRuQejA
t6Xivtraqgg1UmnyOuN6OChyhcOu1eOtJmF3M3ROp9k34sh10fi/EXUQVkTYCvmM1Q5HqiRK0jpI
DiU9Ic9poYChr3y68PEfxb5V/Vn2aYJkhFa0GuKD6wf5tKcWZrtTJSwH4vbSIllnu6TzSdUrnXmD
YHRxSghrqCpa9ABpyxt69wYU0OWhHM7xgTRB7vgphqhqFh3NDNej2A4onJo3GhEurXKwIqqiUp/h
srIasSfdb0mGEh+6mji0kjV6xWmeNEaF0vn0l/yFZYd6P9jyY9493jBrkzT6Ko5bvvUUxPIBX2aa
cM3ioR/7vVEMtyAjq0vz2wunhWTpnUc/xa32fMAyihHedXly0IOebL8mqv1Ab/ctSfGlD4cpXHJk
FtOorj4cmtJaA9fZGKKeWnixiX1n3pn0PwDy2F3fIi4PJcCDsXzh7K+mMDNaPISTNDmMyRy7BnTg
rTz7mlPZtIheH2p9yfpv9tD/UirVaIRfowq5UpKqKOPkAOPvuZFsCiv6tjXiBmat7ClTepjHer/g
8+VePfVyvLdw/L3xKy4tUPI//+9HrF5hP9J9XZTsElrMLSil6xNMQdc968lYPAEC7W9M8KU9mBQj
WWtS14ua63zJ+Bxbog2YYK67m35ovllD8JkYYht0hdfTEl5F5v76RK8q4f/NM7o+7pHcq0EAnw9Z
JIEfjBUu2U1ZDlARfXTvmNm9lOriESWiGffK8I9P2SLnpL4VPF+c4OUiTT2Itqd1g5ys+HKb9CI+
+HmDVVqC6jvqElfXqnuTGb/+qJcHW+BYJM9hZ69mFzBGBO41TDB1HOhiCuaUFJE1uBBbS6yAQvvG
9vbWCLe6lmm0WJHUQ0IJRWE14Ij6z25RYB/aAhqBNxZcR0mstkb+KZ6KSXNwsJdH3InAY71GZjuz
4ddq32MtMYkHwiglxZIzmqiJ2kqwJ67r/+Be7N/JYCbpFBc4jW2GTFqAUzhdZTcOhAuf+3Je0by4
cOCRepwvjQ6FZCwmKz6EFRK/RqSxNzc/m1y7lf28sAbPBlpe3LutGbijT8lNig8mBhJYwKlPoisF
SV3lAZ7KIz4FlPmmXYJj6vUVsbyADy+IzXnJ6WsfpZOakNAB0rl+0AU5DcXgsopPk2pXv1qrCB05
1G6EzMqlQ4FKCvkiQPEKWu3zR6WEok99A0xTbatROwYpV4AN/BjK6FiExySXldkacSBSMGQyqioh
FQ6u7megV5LsVMhIzE2toWfCdaKS9KPcDNK/1yflwk9cvhDWLaGEQf3n/CcWtd8aSaglB27Ur42k
NnjKZdaNmb+0tugAoTpIsgeU7Wptjao69apQk0OTm3R5j0IdPsdTlNaHxM+A2lx/pAtfPtU3rpWA
gsBvrK/TpV0tySWu03Shu9ihHhezjE2i6Z/acoz/l0fjm18O/sWuY5nfd6sZK8OG2JP5i9GhOnof
4lREzoyP/S/zxMvejdx/6R+ymUaoFecjFXG2QGAZSQ/UH/guPwc2RjTXp+7SaiDZQB8uTTsfyYz4
q8U0sGdEIqpe3zdxnr6mOEbcGEVbFtXqS1zyfpSIOQ2oFy9bxLtJS1riyjadOPkQ36NtkCT/d1Wq
c7arZrsjXbaIgH0otM2m7ektTJWxrF0jU6J6J/wOnao8T7LYSHmZ6ltiw6n83M9EUU44VSZFbysK
T6iTsJ3M+oKvTYutwX70m5qqxEwk4BlU8SMUf22KpKrX8R0F7178qeYgejToAPk9y/b4h8pAmTqB
b5a3Kp6XNkG6qdnJacnVAYWdz8BEYjikkBEf0ELjwRVmbkQ/J60yP0EuuE2fHZNcfdaQ8Fx/wRfu
HNyxiN6XHDZf/SplHqInahWU4gdpRBmRtea4yfRiX0ba9xjwAyiG9KhE+Y2z+NKyoheL9lC68Ggq
W20yA+qSinUA8LORX1IRfBFFOd5YVBfHoEoO+oS4lrzy+Yzi5qkPPdrSQ48YHbcw29rIqOZunPKX
djLy7mB1sChh8S7z+27ldo1ct0KegoMNnOSpndJQctCUjfcGyIRbrfeXBuOOtnyMxOlkIc8HK0OT
mzLIrQNOjg0iMesXHS4Ub5T2xkF1aTUu2b3lkOJusm4oHiKO+2xO0gOfwjZn55xb8Y/Zjihh0DWV
NmFaO42f29j6S1XI26YGhRibChK+nJSrO3cHeKyIhUKcnBlf5WY+ZlHkjpX0u+kauqx9nNCufwCX
5lSl7ADiAudG0gHnc9rqaUezEnOajf5vtiBMJbPwiAS7da8PtM5hvz0anZaYw/CVK6AtViMpykRO
U0oObafvDLR8WZPtZNCLrSZ9Q8j9gnfjrg0t4LC34qlLJyAN4hpybgrMtBOcD036r6GTr2WVztgN
RkHj74wcowYR9sYdlxJ1f/1ZL9ysaBlgMt/wg5q1Gk9gZi5NCjjkQpQJHRpYQlNpzoLS4VX0Bf7f
fvuc6X53y0vm0kdvkoaEFsOf3OnOH7QJ+MdigJCMFV9xh3F6vsW4O9lef7xLa+b/jwKc5HyUPh4a
LuqMIkbgjVYUfWfcLz43dud/GIhsDH25HI4f4B713HXRXLcoQib7S2jRv9bBKzvl8/fr41yctnfj
rN4XTrp6YVqN5JG0sPbGGPeHbChu6a8u7SomzR/0ZVkaGYvV9hW0ujn6Er3GqY2gTR0m47MCJHgv
dwK+AAwnVGdauKnIde8ikpS/rz/kpY9ggUyrLE2yXGtSikG5LwpjestLuTtOmRFtNWREYdOZG2x+
/4foCa0K7Dyyi4hsVs9K6R6NlIqUSIkbussTmYa8Gk9iXbLbG6vx0nNxYaBYTyqNdIl2vhpl3MVb
KeYIGrTsVPrVnxw9LT5HXlUqP69P4aXvGi0baj30/0tX3/lQFkRIf6Qz0Ytq2XTGNht/oCTK7lVF
ql+WW8ZOtcZbV6NLi9OyaEwijQaJeL150cksF0oH2VqtrcopldF08YbRbxx5F2fRXpzVuEnTc7U6
eOREn0Uz1Uh2pgaJcNp/n7HvySk6btS+upEOvjSP5Hm4V5NKA0S+Gsy3y3FslSw41G2+teaGNoFa
fbEz/VSNfAuAM/Ibx9zF0+f9kKvTR6YqrAQGQ6KLX2RsIdbhJQO3SVft6lQmCk4iQftu+bVv43w3
Z5V+A65wadskR0lwxDR/pC8GtVE2sxDhQSsXXNmg+YjGmqNvm7fMRt7yg6uAgoVC5gRKBTeYdfmd
jlnSKQZDkWVWdzmO6M9jNdGE7I+AXQfC5ucp8WXh6LHRYtNO03LqWPlk/yMmu/uGo1/z1CYJveGL
9a11QEpuPw2A/xenxdgK0RU11ENBlLS/VaPmv4vasT4S3Edf9BHFe2kNwk0VdX6J07o9+ihNfsTg
vvZ6YEkvTWI/B4MwXiPcwXeNAb3EUVLKLMxc9ClXrK4CLW7WD42SNz+qMLN+5V0aHmS1j+8krIMW
TT7d4U7qqzNS7ArXVhe9+Kgi4YjM376SBF/myFBwf2ol2djEkl+cJC3sHxsJAASEgsn+jRkfxKi6
6WunCKL+h46YG5PpmLznttX68Gc0N9q/+KIW6cEy26F6kCrd+FH3Ywcdtkzm5zIM58INBj2k91Xp
22gn+7QAEERNNyKGC58ngYLBzk3uhNTA6p7dyw1dLrMZHuqhMglPhH+P9K6G0D30O24bt1RPF75Q
Lr6A4xiQqsi68a83GoyTANMeJEpxjp0SQhi09sezvQ9D/x+ByeGNs/7WiKsnhDvaNaPRM6I6JEjk
rH85Qo+YB8T4UI//Tmn/6fpmvpbqLRdSnpEHpASGhGz9jHnaTiCSEIKiDVA3bRe/YBt9T2f1i9mq
rxNKhQbIPMGqC7xim4fixsFFopfz4v1nuvh60h2zbOuooEjLnp8neq/YYA5tLMLSQXY5n2Onj/t9
bXfE39TuTxLkB8B24bc0tSU3kWExu7U9fSkieF84utMdX+iA/63WVety2BjaGHzxy9TnfqF35sKG
CB1lDo8aWHlX40je+QFIEMuKKvonCmoJavOoSVrs+FkWPkShULYyOC8+ruIxiaffOAz/LAb/d5dE
VM/nsdnlk6SDbm4foYFZbiBNmSt1AgsxCe21lLQbmpcH/gPzky/No6vOPrtIZn5NdHDfiYVZvaF1
6P5LedqKwp+cMSr7fWOWoGWgkz6OZYaAJ4vtR/zycCe3/AbeiF4GL1ZGgEILdoH3aWPFXmZa0usk
IRl2pFyOXd/s6+2Qh/oWl02Jttme0jhHWDA5SaepXg2J8jMNuOnnml3uSZk1+aHSws4z6uJ7gXv2
n2RA/jNjarAxh3z6EWkwuYJMVN7YqiVaCjnYIlap723ocPfAC43HgnvJjh4jbUfqTvwz5BmiDlOZ
aLyDLCY1arkRKcC0HBzCqxQ3HW8RPywnVNLus7Aza9urifW1khH0mrkx4SAXdw90lI4b+s9zVy70
eZcVoBwAs6YPloX6wlZSsqOWcZozeXImssO/JSu0XLZtI3QycmWbuciJO7Q24CeQ1J1ARQOyp86Y
qTIyhAWN3StB6PSJb/8Ki6x/nUbROSpqkK1WjvO3MmkkUDrQMX9ngawcVb0SW7yrpqMaJ9KpS4bu
vqhaKXS6yOiPnR3AqQoUcn5NG2dbDdmK06kAIWS5Sp9SqzBScDIYyNcFXhkUdG3TbXMoVlpt0YYW
V9ZhUOb+a22TZXN8s5jcZIFhzWki9r2lQxsyFlACFt7VsznXygnseOxNOn8JCA++d8LO952fKa9m
QqtJZqNAxWknkLY+YKF/8cOC1NmazfAogSg/GMrc3XPEVY9B1fGRqNMAu8OMeuMXyBmjdAE2K65v
qxA3e+i4SMpqlVy1Gbvd4KegO9Lmqx/X6c9WAksOZyd/HeNs2M6qP7pD1LduLThxAJWM86MfROW+
S7XEG6Qh9+TSkJpNKoMar2nnLgzFPk6WrZ9GtLmHrpvbyIkjOmv7MM6PVp9hv51wZg1L1rbbRE1s
/8njoL1X4E4dxRy8dkZDQ59VOmO9mBGnyrSHYNg71OvszSCFwfPUWpR9ev9rVNnpk53m4aIeUo+h
4b9CUWyglcQSixis6Ax+NZvplkEapLgIlqKD3vjCCSWDmmcdKU5SdP4hyFuWJmpfU2lMRwvlHw0S
8E06tuZuyGMfa+L8Z97FSIcaYMlkpj29JYtRaDb5k3YWW5qqHnRsHU51zEDSEMHGi5ThUAXs+thm
J14MWciJur6H+ibmfF/TtfQzGPKHJC7YAZWgerDSxn5IW/XTEIANsBv7p2bA4VOAXUNcgz4fFl26
T2CiO5LdPRudcSMqWMd17OIAs6ivLzs5dgOrq6VRQpiJuhxspu33z2aQlbs8U0sntwMDRI9pbaIi
Pxp248lthn3i9WNsfat8G31pelyiOroeV2dIvlzQihikcqsXNXCnYTrpypziIA82/q+HQvVPBoH+
SpV4fDnC3yX7glBN7HQwLLLhSXFPglb53CiDBogLoPyNC/v6OsBjEahSbSdEoDr7QaM81T1xAats
ArjscvoZbggGdj/mco2mPp9yZ9nZ/r3+hG9hzupE5sqjkD7B8w28wepdSmjkghrRzaHSOmg0ptzj
ax8rVSZccgMQeqvEMn5W6hgfQYaLU1MQmLq0dof9DvRWVTtdKqMTn7ROeQEnZuBvEAWidNEedzj6
hlnwGZcP3NPpGENszCDCy+MySZ1Ez/P+r2eRZJdBeZHOaLx71jQ3Ewf5gZ64BJqbzpUikoZNxva4
1bvcxwNTsg+NCG/JwdYBK68OhxH0LeSfuD2K1YocRKk0qlKyQQxd+xDKdCd0vjnurr+qC+se4AMr
kXCKLPd6MRpmMkhq1kl0bIEIA4JqbVkqyqFK9Vt2tm9Z19WqYCy8h5aipZDXgO9oEL3ACV06DEQA
OmBcJZUwnhedcrKTLn1Gg9z0uziO6z00n0Y4UMCMBwTwTYIsp1K7Dbf66ssEHuHBzv2Ibb/TvsXx
NGtuENHJ7/phTlmpTMlvg4sFOu80Tdo+6MDgY0eerf6IlFr2zDrTX9Guti+q36aPZijGxEHV3e9I
HKi+MwmD3bnsOqTMkJsCycUvwbjrU9STeG0qRe1kZHwfJy0QqQvDQPlSRpZogIdjlbtFMaD+Cnu5
f5RsafreAX0T3Cl1TfcWBWC2MTNt+gQIXRGbnvN0BM1WSupWhd9VuFJsZCf4v73pZLVpPbZWnPcO
gmO62EYqR79zYdav01Clv7qsUh9wbMDCcIZ3+HOuK+MwDgiYEQn41aGM0+Qo/DHjqPSl71YajgdZ
rg08XPzoFvf441bDR0IYIC/PYH6oxpo+Su8kT9JjVNvL1VZLFW1TWEHLjSUYAP8XaqE/YhY8jO71
NbyO6vhSqDkt2CkoMwifVvkk245wosEq/lBVMhpXPSNRv5m4f8B/SgdN2ah+rgRfrw964biiFEwC
kPQAyfC12xBw2YnYhsU8xXYtqPaVbeJIOn12Tzlh/mn088HYNJ2g31Lv+7E6UpcTtzwZLmwSZ6HP
8u/fnSWhjhKcvEV6pKOjcUWaah6sofpGykV5UwutPl3yxpTZoFFpnF3LbLwbJ6FjOxwqOGUyHPI/
ozlruwia4ybW/OlZ8ik3oG2XPF3NjPuKGD91hJlKZMFE/BwPU8VlK8sXRp+6ZcUPm1myjAe97YbH
IIyCEyR6HQp0Wv3UkRTfAejHCwYmtme0cbLJMVva+GpW3lN+ULwgr9B5t7FyBDln78bOFjgtLFru
EGNio5xLzy7tGgxb0G5LS00hKBd2SVLBmI5xsdwKzRiyNlGd8Z0eVYmwiB3EjgC6dFYEXKYwxd6g
k+Jz3VmJ28+WtR+bAis8rdVoWUOpHfkyjI/RaD0N0yVsuaP8qYeqdxrqDgk3AKbtUFTWRtC9vTG1
sjwQIhQnw46sezT7aNlze95XtVyF27qeJo/m6n7LreCPjHeJq7RDdF/BCbiz2il0IQAKr7fj33JL
gMumUr/Yfmc5c0wWg03J3EtG/zvQuggYMGFatuDqxlCWjpWhRZs41ZOX3Jzw5ckp3JRWDWU0oOcu
aEN1y3ar3dkkDHeQ/6Ztg+bZUYKp3mE56KNDhxQfzlhF61KJQkJqwPVpc7qBihDsagyRnEQqfFcR
w580ZJPsgpL7UztG7mCk/YELfdPsxTSGjzAA7AdLmYytYnfVFpwet5GgHYxHH0rwH7+bv1MjHgon
M03pWBozrPxc6XIQTboZ7boamTCd3kbgMD7pDMOcdn3dRhssDyzXtgvLadTJ/hMlZvbbylNr0/r1
8LUGqudinVzs+0T/XeeRNbsYN2f/1EMLb6oc/VerkoyXelZ6V1JyKk0RfcOPIfjNDX1W8CrqvN5X
SkKskRiRO1ltu6FR0r5xFH/8ltlAES3R7s9hDEDv/BsrJr3qTN+gUg7g2yXoGj1M+vwv1/etJQF0
/iUzColT9i4bU+N1jzThiVaaMI+PNWWnfU7m8jMVoS+y0WpHegqGDbY8wgmKUb/xeB83TAZeQEMG
rWB41q2uvX1mwM7s2apoP01P9DdBaByn7lVOS2mrVKPqDValQtoIp40fUVa8/txvrLf1g2PKQX0K
jyCKtKs7KW0eAUWWNjl2flT3bq7W6idAG9GwKUIpNEmPZX7hhGmrNb8wzg3+TUTVKNRxg6Hn9pmZ
T1jrlrhdVwOd1XWnxKyM2C7EtojKVNskEtRJr5dFeQRKlIFWNZOgcuJAm3akEazvY6UW5V6jBfck
oeR6pZKZWxBim9A1sBn/isJ1wbJ3PV6z15/9Q9p+YQUJXUdygFzM+lBq5EMkUzvGPPtEaiOZzfk5
EDFGHKnW38lDeCcXoiYs18ROnUlspdVcf7v+Gz5cD/gJi/zK4BLN86+LPlpZSFoJMPfoK4G/67ra
8AahwibO43Yr6ET3+sC/8dwfLgbLmG+8Z5TidKGtrtBGOAzgEzPomoXkn+A5plsZGw90HnG3oUA/
3Kj+vEWJZ2tsGVDDvR1XSOpMa21v2ytZIpo2PTZ6EHlgGottPIb/x9l5LMmNM+36ihhBb7ZkOVZ3
q1tqtZE2DGkk0XsLXv152P/iqFgVVaFvo5nQxAQKIJBIZL4m2iWZ85X+fO5CGZrwbpMCnG1kyYus
rn4JUhQJ1az5VttW9K8vl+UH4akDAJNfA3n6NKZUdp6XmVXkR7VpIdCkQ2X/Cq3I/ozDGQlDU1f1
DyVwUGa//rUvrjzyg7TCgMtBMjsdVytttNuVKj9WelAeoqRufOBPzn0UhNEnOgHj/vp4Z8GFeVI2
UBbZJJkX52qejbDVQW4kvnQSRJ5iI4aS4kZvzXL+I1KKH1I1iZ0dzIi+h5pzA/10cfDFARhKKPFl
/TyMMgqQ+cQ2G6sZoaag6Dd9iV8CMtXabwtZ0M1Q8RZGUFvsK7v753rCMncwEnxh3vq85U7Xupnm
NNd0Em8KldE9YrT951yOv3ZJdws5dHZ36AvdjfuJ/jBY3nWp3yT7kmZeIseeJ+lB1Mns8fwOQoqX
dudgWKNaHnXN4WCI9uf1D3xGfSGEMTZ3D1DFC+WhUsqpleYI4OW22T8oYQVs2S5D4eyFlHNuDMWa
S9w4U0pGCM9Tr+wwtnfpyYd3cj1V0aGqTRx2+lmGVb3YasnHEk5yjAXJ2Hy7/msvLtSCeeaatVBi
WG3HPGsaWc6c9KhTJrxrdRwG5yFSGhdmW3KPnkHxSHkf2Se70m8Q5M8e9Ms60XzGbIG3EID8091Q
YG6ELSPfSO5jA7IcCeRPFJ5nhjbnG9HljGDx8VEAkNIbXaAQ65qdXEQ2iklsvaRpy+8OHOVNGjua
z53ZbBuH93bbKYY7hfLodbDOttaAbLPXVSnmHzaaHdeX/ULUQcIQ8tcigoFy5OokzGHZ2VLO3HHD
iyp3oOe6jRWz26DeZLxkJaSP6wOepWzLYv814Oo761yqlihqDgQVrCcao8GxMdPX64NcuDkhCy4A
R/6gzbbKC3vJbHpVi5dbzK4fZFWgJ6hi7IHccYjc1GzHIz2Z7sYWvpQzoJoDho7jDoR7Xa1x0GiM
Mih1R8QcEoO3Bl6z2WLsW4+0hmwzvm8spaH6YQYIvhlUYoQc2v/DF0U5EWrHEnRgl5zuZqW0I2Us
MxZ4lo2XuFKq96EIdXdxV3CpC/0rjo9qG5AgCsAOTJJzY4pZlYSGbFB+LFqk7gCH6Y9FGek/u7we
N9c/6/lBpdHPB6UWBoiV6tTp1GiGBrLV9PlxDkLnd1Np4ecuVAfXRkHlfxgKarRKKsTMzjCDwlDL
UQq5HVspGvdO10l3WAWlOwUjuRso+UuzAuMNA1P9WMpVyhUOgzmIil6squTGs+OAFdARX3PlLvxz
ff3OYyxaGeDxF7mHpb692hrGpAipiMrsKAJ9OgKlkzY24naSnJa08HAQclrhJ6l8iyt31vBe9sjC
NAK/xFvmrOEtFzKPxFzNjjqCUqVrpPhOGJES7Maq6R7LOh7d2JGAket5A1EwohaCpwNNwPiWvPV5
+OGXOIsTJF1vDqt6uoVwvM7ltEnyI6WM4K0O+oKGWwr95MYpvPhRHY4EuDtmvm6OmOkM6BIg/HEi
gcRGePg9FEH0o5FoO1//qOcRfHkDgwpDeI23wlrBQ+mHnlc5j0R9cpzNYt5Gq7LCAzeVMl8ax253
fbxLM+NZBESZ5uDS/TldwTktwrhDbg0k34ipIH5A2xZ9mY0zZukNLN+lj8XD20RdGdi1vObXi14t
e72p8yPy2NVXJZKNA17ht/Dq55fF8srm/uPGQPV8HbUjpBrzqDCyY93NtMK7qX1IsOB97FAs8ApY
Dvj8Gre8LdXlVJ++exgV3zhwGLTPCGany+jQaAwxdsiOkTbmtcebTNAJxSvpNY7M4q2ekpYSYNJH
LyUeNw18gLBGQxL1R8BKUpyNGzo6Zn9fwKmWfTU2yh92rI7GI00LnedoWTCZYp4e4zkVpcv7PfhD
wX1BXo22SoJRpPWNhPNsZ5DTqLRFlnyT4+6szpbeSEkii8H0bQkDEhlM8KONgNinLqq1r9c34XlE
QWJlQaovl7y+2BWeLt/QKokz66HjSyAn4oesbmyxTYg9mMyFOIQfptSuvyQRxHfqm5IDFSWI0D2a
4iazjuFkjtqNc3Ehs+OLUjMwYHRQLlkf+VQ1Kz1UOBhdAR/I7RozwS4osm0WO6obajdicemIqzZ6
wWIDGVXHJienN2wiPWyOeImCJqluVaLVSwFiqSM4yxninl7dL1z5eAhbUXG0hFa1bpoaEwXJyS7f
IpAFT5M6yU+pIiYE0MCMP4f5JDpPnVrtKXcGFCorXEaN7aB0TusiiVceUqeWj9ByLKohnWq+a13c
fJ1H8AZcJ0DqNmIqm82Ic4W9BSIzPQfTWGK1kRm65FaILKQ3lv5SnCCxoBUH8H1RvDzdDEbPyZPM
OT9aUVxkbpSo8XuBzd3365vuwkIahsk1jVLDQixdAslfFX3dprxryounC7nl0TIB09RyM7kCW/s7
O9G17fXxzqbFVc1OAnpIAxCWyypEcFf3Newkw2/UKverRvSeAVr2xijnWStYNKQmAecgyI0Y9Wp/
iIArGwqk6SO2Cu+oxnwhkgpQM0XhRHsl54YEC9Fs0BPBMlef5UNJ//BGHejCXFFuxnUNQBqFt7Um
AZgZ0j60VPxwaIcHyRACDddE9a6v6NkXJGqAuQNHgLwm53S1UeYo0TKBUBWkq2TYAIz6FaU2vlNR
M+67tlNvLO3ZzQKvTCM7JgNYRPmdZdJ/bRhhhZnT1p3jR+pUPdsm9rsOwsJJkIM4g4h8DG3jljHp
WY7HmFBrEQ+lccx0lyX4a8wxcMKGT+b4qoDKSriLfwjAXvejmrwWbN77UdKk+4Ymn399bc+/IANT
xIMdtSiXricbx4k+AWlzfESYtQZ/EnLrfelk/e/r4yzf6OTiJBcgkOmoeeBig/TN6QTVnE6sLUbL
h7bvbOi+T0/SoPd7euW3hBfOp8TzCTrcUn5dHnark6Hp2ZBNegkKWcLBQE4q80szp0FwI4M73ybU
+DVqqR/1ANTLTmdEP9KeWnNi74dV/ksvnfGQSGliuSOG11/bPBsfVVxQbzG+Li0k1zUAf7JyGrOr
hczTWZ3BLZi+1c/qTkVU25vsft5ZOp3n69/s/Nyh5GkyEDf2BTRICuXEmXOdTamU34I0wNOuG/SN
qTWa31qYZlwf7sLMsOShdE88o6K6npmhDqrSGrPjY2UDMrtGw+xHE0nW52yI0vDG3NYH7gPMKy9a
sTysLOqJp18viuop5KUd+V2kzX4IQMhDcTE8UNnRN2ma5xu9AAOpJ7q8+bdpfoyM8jGXHpvnLPNH
9FakmaD1Iaki3JKIw6O1hnJnTmAirg+13qL/NxTbZEm2NHpgp5M0HHREq7oPfagg3+xQF3Rj89xV
QJ/Oqo79HV3R6yOuv+EyIlIclHE0oNBISZ+OaDmikaY0wSxHxs0rErjQhLUqXL1v1BslqfXu/L+h
YIwjx0FlYS0w7AgpMTDrDVF9SuKnUBvauxbPob05jOOmaOZbXLlLi4lbDPU2mEMLvex0anqrcbEq
8IZyRfOnSX+d6/5bQkMWGRAf7cJboksX50f/ks4CfCgmeTpeK+lhZeYQck1Awjt4/mBKAV56vWgE
PO/69/Uvd9bS+VhPfbFxgonPHbQKm/ha5IhJwZpIaS7jH9dam6pFlwyn2ABhjcj+AhEydZtoLPfO
mBgHPdDhZ1AUvVeANmxaM7zl/LHslr8vjY+fxOk0FtA7Odxq/3ZDUwujjCJYZ7EJrC56CeThls/G
xXX+a5DV+ycCI48G6DJImNduVNuda+vdXVj2T84c3YBEXtxEJvBEBMnR0zJWm6jVKy3DSS/yKwHk
alDGp0zR902hbYcET5pce77+VS9NDq7CckCoXfOGPN1EVVsoUzA5sLqFbZb70jAj3ANDPQTSkJMO
YuAASvj6mJfmqH24NsOWWDA0p2MqWgAyJc2kQ6PZwhuS/KVL+rcxlr9SfH2yq1suQhfnaPOg/Oi6
0vs7HW+wS6wkQoxSUMNTUvA5VbsLUV57nkSyb2SHqsr1CV4KcmRKCymSMSFBnw6YaHGlTw0mKXoe
aZtZpA2QcuM1dKxgf32kZTusD8AilauTmdFjWU+t6oGh9KkiHczARBwwEqAy6qQs8Uk17C+ZKndH
K6yVTSN10395GMs3gsKlWxJ7IYoDqN1RmF4dQElgsTBriwdNquIRETqhl05ZAjiKbLSOOhmCRiOe
8LdOb+SlZ6WC5ez/37sNQSvAvctH+Csjlhr8mZuGoZ1xNJ71KRzuO3CVyRYtz/rTIPrwsyPk+Xet
1vKAP4cS/EhKMUluXaXVLau5S1uMRw6XzKJmKGvLOv31Y0JVcERzGMyOXb5Lqr5Xuvwu7KOfYV/c
aGtd+uRLfYn2Jk9jHv+nQyUztDsEPWD9hvavYqCo2szZQQzaRhfFvRN327DEpE2xghtlu0u7eqnz
Lrmec65tVWs6CiIZpPcun2ugaKqFy7gEPt9CovX6tr60nDTRqGrQb6F/tfq2YsT9GjXt0G9LFLXj
QLK3ldH8FFZTABWrjRun6FJA4uMRiugSLu+r0yUV6pTNUQ45bWpr1YUh/pB15ZZWRQgnd/ao6myu
z+/SvUXxkzoyIMLF+u50QDMVkQwgHPIo8oVYA1VNuDi4krLcyGIvDERRnELmogjG820V+jpTp9Aw
z4TavInvVeiPG5H2txLzC+u3qGiQLS+AIlDup9OhDjW3zjxKhzEUr7KNzmwcvI9pvJXz6tDnOApc
X74LR+BkvNVpK7u51aOghzbdRl9o8e6TSvWHMPcjJX+M08lPa/1V9P9cUiHknIy7/K6/TjkCIXJW
SkvIof+4AXMcelg4bqLWkNxIo5imxX4ilZ/0qD/K4b9W6JfRP1pJPI5hE6xVErRqaBwnwQFK9FT6
UgVuF97WsmvmrXXj/F36oNpyOQNbWd532ulErbluYfDidVzriQR/GUsmAllwTOM53hetamyNUa5u
xJdLg3KPobnCuIus+Omg8tjMRYGmrj+a+g8llt7mtt0l0OTaSKZQPvX767vorEK2LCjygGxZYBRY
aKyOfVyWei0CnniqVLR+KWvYQk3QkprKsL1QLjQkNijO6TiYvvVJHUMvKuzf13/EhUgHTpvbk7O5
yIStciFZbUJzjCWY61A56k021LoGJTrIqn2syWAyBsnubjVcL9zaJvIlskUJiwj0QSP9ax83llzj
RNNF/lyH8qGH8eObqfNk1w204yyTtrRj9C8VPmTP12d7KRzxgOD1gJQDWPXVJw4bU2TIjKOBlwf9
UzbnlY94U3rjw16aHt4iy/OZKoG25jbnBVQ29IQT4mp7V+vOF+GU95mc/kGh55dUp3dZrd/4jJcm
9veQq8gw12aTtYNAiK4xRtVtrd74VCQNXLPrC7hsyVW+Z1kGivtklvzLuhmh63FsCkdEvl04iodL
6b0SDvO2vB1jL45EQAc8A/sC+tLpacRuC414ndMoD3X3XUub9I8ZWL+LuvwfFN447WQyDPLBWz4d
KbLVRLMqxCGiZmDvh/IDBKMZykt2A5124SMxGQwElm4gbetVVGtaq26SIY18AZ3oXhsL021Aou6u
f6ILYexklNWVWzVVMTVIaftFmOgeEtAzLJfqTc20p0JGzUqZzMP1ES/Oi2rfgm3k3bhOX6wkMltt
tHNf6u3qQJ1P9rPWlP4Rz0C8AC7rLPJfxGhK36efSc0tOYkAVfkjtSToOkEvf5EHnM8x5mDNb2x0
qjTnWx0cISVvpFjY7+utXhlpnJaCWemhLB5iUxq/wVWdtphFoxEkQMe3bfekdaLeWJHZuErqRHC5
nacI8oGko/gW6k21gVsV7dtYe4a1Lt9jH/9d67J+301pv6lDJXm06uoZEM20W/6/Pi2OVdLwiOrr
98aAH4yW2w8URT4paESE/fTQ6OoxaYNnoHnma2sZqE2DZhwhPiN0DfdC7GZ9mHehUakuKwl/L200
j3q9tKmjWH4o9B5WQQlxSmm14Fc4Rr5ZYK7S8ULZVXSPvbIEqaHVwdewjQa4qtWRTZq6EKaHfaiF
35NgUgD0D61L3QvpCWv8Vg7Dn8h2njCAxyfFbpS7Qlc3teV8klvU1UsbeleOx2wD5aDL5nQz1slP
xNCzFxOm7CYc0sxzCuNeNRPF5U5yPNElEV4rUKflGgWNvtgPWvjalPYBtm/ohio0xr6afjfB8I2s
pdgg8IVxlCW9Ty1Rrx+dz0Us7o2oebPT4s6Y5S+l7GzjUdpq/RAfB8n5NnTyKzLDxVat4e+HsxO6
yMY8zbN1Pznipxyb94nUbkCV/qgG56EcMNBMKx3nwtA2PxcGrhBYbg8uipjdkVhJUTFAN6CeHuIx
/U8MLBqyBrIb4dgImt6qvGweZMwr0Q0wlbB7jMZBAogc7Jxs9vtR+4qeUuzZkcwHi9rgjk2WuKYR
v6bj8iXK/M4ox5+YtzxKCPD7SH88zcHYHxHm7/d5Kvc7pQSsYSYmcph1nnhljwWQNkEwQd04hmxh
dxRaBmAxYdV7kzN9D3F13JgNcHchJ87eZGfsrdmy7xInEvdNlzzJmcZzUq/ku7Yv+4fZoBcuBqfb
G9HUPBrw+Q+FFbSuLrJxq9fInytqKt9nUZIdUdIbPGXZJUoZ+4YxjzsMDR2MEMsHZ1Yftcz82eBA
bLW1foAQ+E3EQ+MRHWu3TYW8kyCajmYMTN8psrtYjvjOxvjiOGPhitFEG3ug4DhpqX5w7OzByMtH
pbM/NYP6w4HiKnuxCoU8irt3DTrBHidO201SpX+3atQcLNVt9MI60KvZx+EUPoF2wDO3MwYUe0bg
GmrXY5YhDy6HFUmGPlC2qtB+NWiIuAi4P2lOUO3sxqwPFk4pBzGHyUa2U9rTsFe8SEFdBs+Pd23S
vobRpO9FmsxPelUveFnF8swyf2oz605Ky89q1lpbc8AgWHyQ4xV9duO8zxdy+TdbWBAfIvpeUnmg
2jm5wNmYO5uizmWUbadufOw6/j7PwukIFKD0rKiaXY13upuacu0NUvifVSJEhxjfsA0mud6Yrfk8
wF7cFlX8joIS1M1JwsRbgkcxzF+GUD8gqFm4WHnkLq+vQxjEWxEkv3HM3IMqRwVDafSdXUoq4F6W
xUGmIFPkz1FUHLRJibw4zyw306dDKw8TR2d4i2MRuJ2dx3vAmndxZrw7afyNdBP2br14mxoSSsGl
FhykQPtUAd7eCFhaD2UWyHteVb0XQHhERKKtdqZFJOuS+HuAaw2XQLqDZfO7MPuvRRVs2gKmV1xu
gMTXe6OyP/eTcywtvSGpru/R6kA6FmEet9Tx3dQGDqI1lrNbA9l1R545rmhha/Zmqmws0T6oFGG9
NInUXRerd6QMd306/NIj9dlM6nSTGaj9QyBX6VsYv6vceErNtocRFll/LFn6UxYQPiEsvF6/eS9k
7zY5NIUocGdUoVflL9sq+tmxysLnY0/Y0SL7lmxRSCKFxqJcJ0SWaqTcSDAuXPcMulSaqGiikLnK
NWWjTk1a0IUv4mTyCjvK0HIW+o0L+OLUqKyTZy5s0rXcJ8av+sgDIl+0xNsHWLnItXSKDD5srBso
hVMS3+J5X0g5T278VeaU9QIGo+kwZFO+JIOBVjsUCaf6ef2jXUjQIHtx98rkgIvP12kik3e5Nsa9
kSPe2GzRMP+iTcNDbk4PeWdu1Xi+kZ19bIJVzk47lnbz4gRB32S1SepkJC/LsQKRhECrQym6jpym
D16UXJ9Av8O1ktpGOZrRkP0y4jBgC2FYjl1xkcaPWhlmXydrhAspAJSYnpwUxOq25xaOhRG17sAV
mnpYlgXdPk243T2gYcYtjMWljwOFCOFnCvaU5VbJcxGbUYvee+ZHnTFvrC5R98i/Ckxj+n9VoFgy
TXgcaI1BmeF9uvpAyH1qdt9NmY95jeJJMXJZOGn0lADGZHN9L1ya1dKLBHNgANw/c3sbJ2uQRmaV
SuQEdfsf5KzvLdI93vVxLjxJ+fwUGkhD2HbWag8UcQLURqvQ/WpRi8MnOPraI1AGuxDOm2Pyh20Q
REEDRjcePRdnSGVTBxcLcdlZlRrHVG7TLEJ6tp96a5vNwAel+FkMYfs/hCVqmhSmFrYTHd7TY9XE
TRGqbZ352aRYm3qSNWSBJvvGdC4uJPhKHOBYToY5HSWIpUkaA6ajFeq4T3PzGWUfze2sDsKeiPsH
NShTxDaC6gZK7FLUBbRFsRZe1XlRoULvJQznJvObBPbabCifp0L5H9oI9t+DrGaHqdOcodqe+QF2
5Z+dsuB0B1K0p0Nubp3R7G/Epkuh0KEMY1LLXhgsy+b5qxAUVMT1KioyPx5NX9GGN8sp7gpjTJZ7
OISl3t0qYFy6Vvh2mN5gPYcC+irG29JsOSmYQl+MxuhPhUVBGjXyjVFjt47Orbg14MX9/9eAqykq
ok3nGZ0on5diQayct5i9PWp119+4MC8MtBDusOimtoWqx2pmSUbxubN6olahKXSZ8kJxMesGwRTU
wEGvx5NlI6zulJPBVo9xqyvLFEcT4tYoeNA0d1D23zJHfDdhNDqZsq+7wjfJg27EsYuTBNq6wCXx
D1yrHwxSOVECGDIaM3jFOLOi3WNA1br0rW8pgV+aokKeQ2AmegExOt2bBky1BBphSrUG9xRfw75m
9hs7h1NqB1r2HRt36Vs2NIPyJRXhqL6MzpBn2+vrvN6uYNIW9Di1Kd7SyM4u4eivAzLqSick/EoR
Pa+ec0f/UaKXppIXe5Qh/vEuWsaiWUN5SkZEA2Lh6ViGRS/I6ezZV5q52gRj3cHrGXhrh7dYMOsg
uuBc6dcsBR2479x/pyM5EEIzhN/ok8hm8DkyAIxsKycUb4ta07innKEftZbmHuyqsbvFobiwpvif
UPChQMvKrn2PUhMkQ4brNCcyuAtT+7nIA19ShjtUZrQb52QdtZeZLkiqD/jpgtc8nekU4DIwO8x0
rEcS2GmMAxP5bErtNwa6OKnFb8FSDGC9a0yhUWgtbTB79AHcxfBcCky/7KSz7tSiHT7TaPjxzxuT
ZI+nO7BMoA1rEHElx+2UTMXkFwpbJMnrl2bqUVoLrRYWf38DlXJxGf//aNYqiUChM6yhUvDJqvE/
ewrCXdmPt87aOrYs3wo1BhqiWNbRfFp9K7AK2jA7dO9GpxHNvQpV8hm/nLTbzXOrRTdO20d35+8Q
+jEcEgN0mOnYs5KnW0OrVehfTSV87ETSF503Vb8hq8ZuuNaFHe5lczLCTaD2Y7GRzNj8IUSbyZsY
ZWj8LvLafGgq0/pMpV/6nJhz/6LIwvGK0X61SgQmNSn9nVWzh3gLii3d+IlIbdWeY2ZG4RkxCb3b
FmPzliil9m2Yi+kZ9m35J6u1NqOi5ZgRkrRqGXq5UqECpkd1+Xsykrbx7DEt1W/Xt9OlD8xLCFEn
gtA5+2fUxkaEKNP6mRX3L0lOm9PjIaD3N+LpB0hsveoAVlA94O0FymkVUCH8m8XySPH1IJDTjSw6
43c56nGzDaSxhVdpTn29wdInlXe92XN9FpMordId7I5nZ5rrAx3PuafiqKCm02yHj5QWQRvnqBWZ
4veBA60m6Ki+KTCNv4hwHhAH1eb6q1TqIRo00EbsLc5r1n9F1cv5wVEi7EnyUkNe08qNlxBtTjSj
e7vUd7D2yva51CuKgUIL/plkyZYHBUDRnnDIR1VXe1BG6a+UJ+FXQYq3thiUKtmwAEZOBTWPb2ng
XQpSuIJxvrjVAFuvFt/WszIw5WDy58GKXyvQgyF10SkJHwC09sZekqVGvvHFl1O7/uDmglBCL46s
aD3FthONFbcQEOMwj90+T/caZWVUw1A7LkTkQZC6EYov7WWougTiD8+gdWgs4qij6SeYZd7Obg5A
imY82+P6ifnoIq4mtijR0xzj4Jx3jxWLJ3pvdwjEFUBEutkNwmBrONNDyz8HiVqa8lXODig3Dz0o
N/6iW1Q4pWzTyJQ7n5Pi0zRLyMlOyF6/zVZ7jK0/zmi92tW7WVeupPht/6RE/8yqkUHgYsONUhfR
D6Pb0z0HS7tYBKVUP4ka665X7fIQOn17I7yeSxEzDKgTpNvQsQS2vdraXFn6RDVdwd3QRtLOFVXN
YyKbVGpWPf9t9gZ7ml7oqPMXAdoc38ZaoQ0SJ1bmxXPZfFKkcq4PEZtSPcCSQ6kXYQv9S9Gl6LJo
gvoUN6xBhyKmX657gG+Tr804tK+x6jSzNyaNbLpR19caJLG5QvfYnpV7pZfLOzU0g3ezxc8GBRSz
+xmblfLHMrr8ZRCp+sVCv0o+0vFXws2IbsoA162LhmOEqzGqwFTFR9cZUxNRvVyni9gJIWZObFak
O9wjUQoe7aZ0rWZ2Sq9KZDj/altN70oxOtGhlWyn8J1O7/Zs4dHEqgyRUk8Ic3ySZCMOvAlh7tJD
qLf42TR2Y+yrhqbXthxFR2AI9DRybVomOJ5Uav5dGqqYHhik59bToMY9gFvP/iSdamYbJa/S/xxn
kn6NudANZG6aHkCVZuTvpoVDk4tmXoqwbgUVaDfQOAJDSBNqO4og+9HQiWp214/NuXoFLI//k6xH
HoSwsLp2iy5C3nQyZr8NG1fIyOWqOQWr0R0ROta0BwWEV/ZZDR76rj2kTbvvLPGQ1JMXIpvWOrfM
8s5cBUkDeF/AqKGSilrEmnyeaqHkOHMgfGh0d5HUu46zRwDLm+voAJHLy8NkD+jN7Z0fUxpsrfEx
D42DUpubCi+94ivKRpvRNt3UuKUxolxIiEzuSuyQNDgPZxSE3CQVaMNy9tkq28Xno0+UTWgvrtPt
L6EAtQw1auWLsW/zK6JVJcnhTgaUVGRoJ2vNP779WCnEohZXK5ZrsWI7DRx1g+SiM+W6H8zN4GG8
g7SgXT/BMXu/sUesCxeVRQWJnQLIAfrfapOUep5qMT0pX5llLcFkwG47EI1DqHpg+Mbu4CCP9inX
tPg9CRAGhUc8HJ3EQQ5hQv84kNLWJWR3X+Y+k2BrClXuXV4JL4mFFHdfaKiK6bgkmFVrfBs76g5u
m82ompUoXPZDmL2njPlfZWDdNclWS4+7KMrHpSjymJRRu2knnQ5OodbN85hq3Z6L72cw6dkOPNXg
YwSYfIGKFjxqcDbuyYZiFMcHa4w4XTnK9/oIEKCswniDrEP+qGkQetG9VA+WLMx8J+jibXUwiJtI
7UrPZOlfi9KCfEkze1M55dB52VBZ9PE0fRuFZkureZg8Wxt5enARP8WzhkpXMSJL4QTx2LqNYwjf
MJGac60+D0P+whnfuzJq3mNjNh4wD263qlXqvCHwEDw6c5h7TlQWHtvT3MmiEp87m2y5GOZkX9ea
ee8E+nJMpsmb47y7B3GUecrEcneBXLqhsMSrXdv6g9LQ4s0g1KOyDjR3G7RR81SHpu4aiNWyg4d5
2jZVo3wvsDYnRsWibV0Fp4nH1gkkmrM57SAjdcwvqhRWHqo32T2OxoHfoHi7d6Ko24d6YWwjLRw8
M9XayNUrId5rBVFa1Sn6x8ZETjUcDfEy9XG3yRB63+FqHnt60xBXE3iYiBIKFzLqwi4egl1T8/p1
ikLeJQ464HkaASw28upTrgT5ztIm+9A5arfHRsE8BlYh3SVVonwihR28JJBULwha6bu5GE+gpjz/
jHiF7NBSLeuNZCCstpMdtf5B7IuQ86u611Kkzi5MpKeirsvxMGFJ8VNFnUxHFqxIMZRQGKeUwTmC
mf9doFF/GCy85GLsmFQPze0k2qNILbxKW7JHJbPjdJ8WWYaJPaLreE/3CLQG1YBepY4e4dtsipI7
E6aB1gyZm8ip82cGjaZsJ72L6XBO4YNslT2gt7J/TE27q29cBRfC22IMYwAnAenLY+A0nkToE0UT
CbdvDuqfKMCLpjQN7ljzhmbnhQzUIAHVSLMhHJGIno5jQyGHtFHPvj1OimtrqTrcBfRoO9dJLUTD
edRLL22b3jLtOnMnXa6WJW5/ALWRUFllWrKEnmRQc9VV9rDJeoNs4dOUOkcQJ9usfpssfWMUiyj6
vQ6CeoQAhZYMwk23ahOX79y/fshqBTQGVeGH8kMW1+f6MDvxtiyHYxmo/pLRWD3qQCq90wzoWkPL
JbA2kV28DpLmWc13SdxyZr60NOA8l0IwKuMI0i1746+6Wj0itVeGoeGrwASkYxTlEw68VRooXsYm
nLaiDarxtxzp9jE0WuVNMtoU/95CGqPPiCUL7TWHX5+QTDkdrDW8gf+ZRwnYiSSZVuEiCn3GjNFV
btU0iE1fnsb02Rpl5akyouqtzUTxj9Cq5WYFgkqiDNd9Eac7XQ1Vq60wEJnul0koHwu8hHZIChQw
3m/pU1y6WDF+glkEnR5w1WrdkZ4lpEmy7qPoUP3SlUTznSk13vKmyT5Tt75RVrh0xNEAXPjuHPMz
q6kqm7KqkFIDnWszcC0MSbat0isHBFryr9eThotDQb5Ddg7VKyAjp2s4ZeQIPVoqPrq5pbRNJ0uO
j50yW6iiItJ7i6e1HJnV64+y29I4pBdF+W1Z6L82sKSP1B0GXfOtOtWcXSy11qOQOqXbF0ocdu+5
gh/Sxpo7adwMZmL9uj7bM+yyTokYoRFeVhBwLTbo6fiBnE3RGCoyhu5zoO80BITJG6rYmTZYkFfH
Ujf6+ygZm+eqHrXOmyugbWjrtkA4rv+UD4rYyVLABuR1QRoNknkRPzn9KVrd5ENrNAr6z8jPuWbS
dJKXIZZxJ0o9Pupy+hZRj96kmvm1Lsz0E9ZZ87tkJM7GGnvpIQ2zV61CiS6QJt5jQTD/hqfR+ZmT
aa9RORibcpobUESjua3hFAkQWoFebgaDHNiNzV4LNmmX8DQobBula6ur7MJt+BnfzS5LsEzQckRX
ukadP4PoC8FUN+b8X2/Oyc8+L4cnyUY5nXxLclJwWhpKOyDUqmM1O9qdFtv5Vy0L1XJTjrZS3ahV
rM8jHxAsh0JfmHbOgko9XbtYm0CODLXjOzuR7u38vsi2+vTl+hc6kzBZj7KK/4Jb3uwnxAO4/6pd
v5fe8q15rwlPfg/e5kfpXzfneryltfPX4chjoxZApRaxAm9+rHZG6DroaShut5d+/T/SzmM5ciRJ
w08EM2hxBVJSy1IXGItVBa0RAfH0+6F2docE05jWM5duszowMgQ8PNx/cXa05ct+e/5Wo314LCxW
xVlYevRo/A28cPXZ5Cj6xjUDpi+e4ofb7hIszueLus4qllH5+BAU5funk7HauV6Cf8n1xMPJJNsC
GX0xe6xDiuyKU7mZ8nPlppN7iFo7xIil2v9BhmbSJ7Uak9Q7Dn/m2176+vO/Jljt8pfzq7ruvi3T
ezvcKpw6QEILgaD70ZwC/Vr5Gru++Zq+ADfB2unzlVxH7vVQqztJFDq6dgMriaDfDinEYw3WI0Ke
+PNhTs0IqWcLUeVF6mXNda+6VDZFxKHEPWfyo99/l4+vLQLmemZGp07k26FWwbkoDX0Aw8Re6RdT
cmnEZ6bygfv49/C9mct6dzJ3mnV0XJgLn5jYU/P5zRdmXJuvy3zOvfzPzWe1Q03uGghDM58WROWI
em46HD7fnFNn4O2Kra7TtMHX1mqYkNVfZMZNPIMSPpNknfxg36zZKgh6aQ1FNGcSjeVnL/Uu0jbV
rt9/Po+Tnyn8rMXcg0uRLsf70IdTekVfuv0baoc/6nO9+7sv/GcZ7Px3emrh3o63Wjg377MhyzoP
Z81rM74wm2MR7v7LOa1CXTLNQmkGro8OVyBHx3GoVmc/GtsDWJVtWZmBUTo/NEO57DXzdu4KI2ic
c3KKH2B0y5l/O9PV/oVjXVNDYP8Q5xF41TXHefRSbK3GG1fC1yrVyzoUFwJ+iqJV95X7owqzx9Zr
NlVYPPblgMp2F2i8dW2lQbXTq/zKWwxW5T+FnKx/6er6m0XLu/dfe6LiIgOI+dyenNn2NYG0HXLL
GEaOWSzijUO5ZNKvxnOSoyfDzJslX8Nb9WzgfFVsvPEa6xuu079XOf+fnwkz1e7sVb7U9dZX+dsB
V4GzzOrSxPfzX3GNqydUCGoA943r8Os5os5yYD4bbPWpVlYWeYj/eEfRvGIF78sSpXr9yoguQnWX
9WfYjR/kM/73VIALQnsIqtM6TVFoFBtmz/m99A7LHe7itHfbDEzt74Iqv86mKKcPyb9HXCHyCuS2
0nkJ23n80NrXkfHlP4rb9Ov/f1L6+3BnaMKYGrHE7WyX2hgZ/cK/4vPwc24WqzNh2q0quokhWigg
5cZEfmPI7v+7Mdb3adlFSRcWrFSRbpJZ9UeR3kK0+C+HWZ04z4gE1CGmUsxLsI6nH8XZysqyqR9P
9b93ZHUhTMo8u0PNpmcvXHTyUez/pgbm6/xc7f6zI2ZBnuWm40m6huomFV4KWs/1o8TPnnGIm8w3
zTMX98kD8O8x1ghWBcI+QZ4xsunWnjhj+O4VL58fgFMZDpqT/zePNXh1CjXYnTVj9BRTjR91/E8B
e1BtcU2jWuBQ4YG6uepouNBigAYX8hgbiR92N7GRXZmZeO09+acj+GTW8DWO5sfPp/VXf+PtaWBY
+ifQ9bC8ox+rrq5uIwLB1ohqPE5xbKtBodT1d7UAkfgS8kobtlGDL9VWgW5VPdZIboLkG+ep309I
QDT44yByq2GHFj6UZogjHYXE+Veeq478lnUqpXPcBkT6ajuhhShm20TRY6xXU36h4C7xO5OuVx3a
edQOtuKBPcYl1Z9mxfjRg7iuesf+4daOggsYOjrORsGbqtjkqNyWga1CL8JotrOHbRxO5swlrrgk
n/ZUfMOvA86WVSvRdz2bZRb0Xjvc8JeyfBtPdBP8qhzj8KoKneKPG/bDZWGG7pPSTfovXc8X9x+X
KvlRUePhqEXVhDmS2c/DnTpXXhcoCLf/tkaJZJFuyBwDVEHTZu+hdRLu50hW42ZRHs2ePt+rD6kj
ewXWnSo1ZTnek2vcAjolXpl4mjy2orP3CExFv6FXyiYwsQj0fCbd7bs0F2gs910zbQtbmtpd2ley
C5xwcKigQHMJz2TmHypN/CwHUT7KTZjV4Yu3OrkJBtusUy0oFKa1cpmhBRNe4nIbGpsyi6rf5oys
DsWYIuUdBarXLkC14yWHc6p9Bvy9xK7VaV4KXvwQ9IlRiF1dBVCsvTBvE3m06rzf4CwDBQqTplfp
0jsuYXyc6Ryc2hKgp2DDwLsuYh1LsH1TyOgjiFEOLhZsSaK2N1nSpHcoB6u0XjuqYZsUYcQ7dODs
/tIp9Cq5qOYqD1Qturb11tB8B0eqYvP5OVm/Y3n6L+2SpfYHSNRat2GtXhVW16rz0QrndOfU3h+9
6VEGnkJnNzmJX7k7S3Q/jVa3zoy8fkH9HVlber84bCAqusprE4R0yJh1GilV5AUAJ1gAPa+DxDDx
+QizaxH3Z2L/Oi4zJNusETSRvPjId9dkldtxaUxwdUr7qqVoeFvLItx+vqTrG2YZhe8JWgZIeCwm
V9tcicjFjaFXj3GuiAAfM/eiKAZjm0fOfPx8qFMTQqida4By/0epGS91ywlTN/WImS/9DEsr6++l
iNJz4nAn9mrZKQC+ZJVoiK/2qlRsTxF4dB8NNemPc4R3qyu7kQAqUwTcBhjEIN7OHJC/KqTvP9BF
NQQBmEWfADL/KsHJS+CxZjJDpgU2LbZRX+L0kXo63tF63uiI37teo/gUlro/dWRWMphwJAzxhdON
ryXmysLHFkbiMokeaBRIRN1dvxed8RAKae0gDfd/pC6SemPZugj9psWtyQdv6Wo+7STXPOoIF7kL
VRQ2Nlh1BdQPjpdfkOUeAFj22h9tLG69njp1gtOe9GvI5xrccRDXXTlr3+cpB5dCa1f93nSZfTU5
s/7Uqlol8T63ByD9U5jVqBQUxl04aF0UjOiD3LnzwOxi1ZXnEMwnYtDCTsLzgdq6AZpqtZNIrkDc
ZCWOlZaC+Si9YV4cjCkSBm7WRUrQdWGe7DTTyYFFgKwNGg0SgJ5F0Earmte77zR5de6ALcOutxqd
OrqaS8+KR9v70IjLkt15ZTaDGB3t7Wx0ww19/9Clxz/Of0qvybA2j2fZ++0w95dNmhtnYsOHF9Xy
2S5D06j7Kya5Sm6EWZuZ0kzzMZ5yvKzqoc7unNBUHtsUDVQaQWjl5FXbDFdYag97VF/D30nkGF/4
PDXDd4XSo+6CcPa5EL1+WcKygku2/BUiNRXi1ZUZCYmrcCgzRF1CBd3+Rqkf+ZcSyJBeH3InSi8j
J+8vuq52zhRr1lfkMjRykHQueZNZNFjfb4tT0SUdbVgTxmIsgw27KfQbhBBuw7Og8JNDAUCnhc9u
f1C5K7K0iJG4zY4aAJrDpKdloPBNBa6ECpy2kfrn89D5oRzxd27wUVEYtqhOr4mb+QQ+tu2c7Ji1
9kbGzoVhTzeJUAGmhHdhMb32RaRDnLB3yTxey0l7OPMDltfs2zO//ADIviCkl3NHTvR+cWU9ZlT5
kbKzwt7Lbkqrz766oylD4IhO9zvSQ/1KynQOgxh8y2vR2qEeyEGhQ20KNwfAmOjGmVrw+kL5+5sw
R/5LcQDItgoPSjkaxoTF7HFSFGfyPX0e+v0wQPA7c7I+9OyXkSA36R7d40XgdDX7ONM0J9GmnBgL
iC9ooExmV3mCeJIv89psSH5oiTyQIHtP6jAn81ZL0xrlNreSTyJsF23QsnVAao62sH26p8p/QI0m
TfBIj1AOgYm1ShABMSVyDAf4bDL2Ah47pj/1zTkQ+zpd+LsQfyEBy5OKsuT7Y5DkWqlHHuSrLomz
h6mxHQi8Zr513Njefn7k1tf4MtTSVSXRo2NPr/D9ULauAIOILRw/eqCfOQh3XwEuHucRfuxzA6T4
nCDoqcktsGD3LwcJVML7EfGsqktVMiJ0D/1RY3etTQJyfPJFE43n3qf8sfUH9Xaw1ZEyPdHP4WhD
i1V1hOOoV0xOjUBnmvmgur5+vpYfvDmWxcQNDA4TOeXSdH0/NTufewQD2DcUc9p2Swc/TwP4M9yq
UYsxK9DatrrDPlWr/KH15KuMmwnzhrgpjV0Iqjb151lzbydWLwsKaVeND3e3ocTLwMV1okoDMh6S
J3gf2t8VrLBeaATVYtc3kW5ctXHonAN0fNwu7pjlaY8PHfJwa9G0NFJ6BDgTpO+cEWKJzfvQwhU+
iyvfjXgZ+p+v4YkYjCcrL9S/2lqLIcb7NUwFOZ5Ve+lx0KYNmv+PJsIgsz1fuYp3NU/zVrXLwveE
OKZue+G285kotPz99yfm/fircNejoZMLT1mEtvKbmaI/9Sb9R6vTnCjz/2AsZPZ0nn8eX8NaGzdp
TI6LbqTHZrmSAgCNEHBDMYIxmOZq+CrAakZnysQfP3hSPReRKoQ9MVRa5+2KDdMox/79qOlYjSW9
xPvdLo6VRyLViP7bcJYIxXk5saYYGaAwAu2KEtVqT4WdwtNGuQJpmnwOqiKSW5jX7V5EpnmV1HH2
pBam2LljWl3WjhxvSsSZAk9G9c08Ke4mQsaejk/dIF1EDPSLcEKM1HEp2wvzi1dqxqU7G2VQa4p5
sOqofkCRUkd4KUouYGGVu7m2u70qYrEF20+4KSA/xZHVA0U0xDbEBafBOWpo7kYbMMncts4V/els
8pHB6f2+S0DPWWW2HUsq94ivmNt0KI3fCcC8R31Oqps5c5UbpcvlvvCccTOaojuYva3teqfrnyhw
t4FCjh2kGLdt2qGUG1VM3p7Ex0CmybS3bhkqWx6Q7R+pKfFGpBCJGLa8d0KqI77GWdnIwnOf+1KZ
ryfXqp/cRMi7GYHPAAKTeeAV2+0q052eoknwVEgnZUHtTBu0XK29rshHdIXaTTk2d+5gjRCwnWFb
V/ZzmnW8N7Q0D9AmLG4ZDuPqTG8e1U70O9PqI0xxRjOADaMdQUQb39wwV49qrXRBYWbNhsvaPXh5
gh7L1ObbrLOsjV5QHK4mhI5M2pU7W0EMyDWVcmfqjbJXLMVG8VGmXet7lMaCJprrMx+X9jFJBhuJ
gC1UcByueA2/jyQFisZZXmr5sQFM9bWOOvGbKzCe/LgFgetXclS7Q99jd3dV9mHTBQK+Y+JPJdif
vatEQ7rNa1LtvZrMXhmUoh+8DQSLoqS5R+FgOzZjwZtxSM9WvU99pH8p7IRe7JPXJZgQLLJuz1pC
Huh8C0PxyKPxl2ZOu6nAYFsmZx46J2I8AVeljOviY/nB3gQ9pCwZsyE9OmW+wXI8DlRh6xstns9J
cC5rvo6ub0da7UmKcrSJxFV6nOxmOJaekVzCK4huYCCONPxoWHx+nZycGQkbswIdiC/z+zMwFdE8
xlZJ5HFn+rSFm/tzayV71D+9w+dDnQhyEIEdiJMURQx7jbGkoA32sSZ3Lwcb13LsccqJTMPkDq88
INIHLasHdxd3ZfWKT645PYLXj6y7z3/FqftzUeOFFoVc0MJ/fj/jqp4LIb1JHLWui2/LCUEp5BAw
kfKcZJ90s/RjN9G2LlLdAR71qF7FhLiEatGZWs2JpV84h3x8iyDJB3grSuHDoHYqr7cynX45UyH3
htLZ93LQzyUNJ04V/Qf8JSgkA4leJ7EkL51Stkgw2MOs3PNBFVta/eNWZnb8APAnPfMkOhVZgIAu
/mFIqn4AuUqZJKNZTNyadnXTAxIIwGlBgcDHssZz1YXd5femM57JjU6sKA5Si84yiD78l1eZs6vE
Zdw4sTw2YVltLV0EZVa1QYyB3pkJnlhQKJW0q0j8oAWt9VvxCMpMTzbkWCMFlyaWj2XociF53Y9M
OWeAdmI1oQouQFdUQgDzLtN+UwMvqlaTYxuKozNrmyZRfzidUAOtg6JomuXOkjnvfsVIgs+/lFOr
6YC/pq6A9RcA6ffDWnjUaxpG8Axbb8knr0JZG9D51HPWkR8aHItFj4PuN1QjKsCUF96PZGuI5reO
JY5jb4mN24/jVkTjfCPD5JuTmkvuobVj45NVzxvTysjI0AvPz5yej+/45VegAgxSGlmv9empFxg6
dSNaDZ5T7u1pyC87C2bL56t66uRQluJw8gCChr1a1dmTKLiPbCYEiGfYJIFQYUvXQr80c+/752Od
nBFYO4q3iwDD+pncZGUZzz0zAhU8b2lZlLvWUdyHz0c5cRczj3+PsnoQzEbYDbM2L+vmPZeK137l
4CDi7szpRaikGuljAenp80FPTo2G7SL5BvR5bbLeGSPEvEYVx9kexp30TPicOmYSn49yYrMcjO84
D0CaUNxaVTO80oGslLNZmYmHc6v5kxkfK0u5VrV4OHMdnPjK6RUgUEUlF0e2dWttHofWRA1BHjUk
mzKkEEQY34Y0smItf5gQmwuL8czlf2IR6RZxIS/PyYVn8f67y6XdaJhkchUC2Efhy6m20Vi4Z7bq
xCJCJARwRQWFt/96lBH78QQ+GidezNMuwznq0YaMcFfO9r0mzHPArFOTwhYegjXbtkilvZ9U3LM1
hZeKo5KkIbm2M21ERDr/+ck4cehpyS4HAxNjssLlV7yNyXPUeU09iGOuZdgTdD9xi1F9a3AvSplv
Mp4nZ47HieyJAdkm3qRUGtaXwNIIpeXQMy1pFIg1Jfj4qQg6hmDXD/U0JBv6KsUGC6lsN0j8Tj6f
78lNtJBJp/OrQmBcXa2lpoux7Lwe0nC4VcNuTxc/uZAhnZvaNs/crie3EOsJopYKVnj9cduNcN3S
jsXRKoSTI7LXCQ3igWmMZ976H6849HS0JTwSjD9WK1VhqIqiatys7mBsGl2BbmBl2gWIC3nmNv04
J4ZC5oRgtZiIr/cvkZC61UGKIzqs5UORla3f2aK+/3ybTk6IXAElC6om5lozEhZ5ojYFUAFXa8w/
YBRMiahB5t5YQgunM2CAE4NpqPaRASElQn65OhMO5Zgo6ufuCA2mvmi7Nn50yOmpicb9OXn3j+eP
OPVmrNVXneuVhIvFWHLGdDdt7K9eUwZjrKm72fN2n6/iB943UWMx6OOwL8kAKnfvv+4otptM2u3M
ZqEvozdB2N3mAnMLZKndeDsRxlIsJ9shyJI64Mu4zMp0k6vU3TLy3M9/zYllBmpB953chCtorUrl
qDHd1dyGO6hF5TZJ+udBRsmOl8O5GHNiJFQ51cX+AYFxdc2FGQuh0biroRiL0dw0jUXKHo2w8E3S
6X88KTBRpJVAWnRGW/b7TfwMtQrXpEKfjm04WJeA8nKIzAWOoZpRnbnEP4ZqYghlZwzo0N3gdfB+
KHcItT4anelopdY+S5zvIizjAN/43SzkH6XWz7lrnfjUeWZRPaFJtmSUq7PqKqHQzAa2dwcrO5Dt
VLBr7jnzjBNfBEQU1m9RJ6Dxs7q8Zz2Thea141GqHsYySDXvVQAHFxM4mE2olee+9hPLCA8X4Qhw
L3wS6jLrNzvW5AxoK+10jKYWuUfd+C3qkEKcYwzbtDCdCzBVx88PyYmFZEgaPOpiwc5c3w+poc4S
K141HV1ZveqQyvZej1zQ54N8zLto6rwZZLVbeZOPdcVyHYvIfO1mb7pMiw7OqWGMm7Ipu6t6kPFB
jbJ/3HlhXI4InwHG3h96qRHMZFS09fFYmMoXZ7Egb7p4G9dT7o+J/fz5JD9obXEYGQ1ICK1T3eWF
/H4pnWH2Rvhn4xG7sh7qe5jd4avcHybMdJ5sGduxb1V5+720Svu6yKSFIFFrPMaNMdyXKLXfF3lS
7fMijKkVNz0V1ci4yiu1eoy1LLs0+rjrAtjcemA2TnaZOeMAMiruLutuRHqhjxpn8M02CXehWai5
T9U5vAYN1PouiMKjVkjtoqBGcqeD6XhSxt5zggZz2PQfVvKAKtCXJI7CVKAQoq7WoVYorqilbhx7
ZXJ4d0X19BhBWN3FhTzHX15/octY7C8lCV6OwHJWY0X9UDVoXJhHPHzGzu/nZIg2uW5lcSCSNPmZ
NU6inrm61p/MMiaXMYVdtppqzyrYVdmE52OT28dRr519XJsmfbxB8z8/TqdmhjeRwxAUlRjy/WmS
IYzJrK7tY24NyENkVR+I2KgCPdOpA2dje+a2+FC0W6aF4uwyImeX5sz7ARVHnzg8ln20W68/KFWt
+xUKGA+9gTSRHTXguFIObl7F2Oy6mLGrqWagBYWu6eczX0dBfgiJqcmbE/Y8aKAVsGTs+ClGptgg
Xvr6VYx9tdc0UX7x0iLcF2ofB32qnpNyWjbtbVH476CoF1MphFqNmsH72XuaIoeKh9XRSTJ50Fol
3nW51d7kKdYFn8/vxPlZVF/IiIEYUJtchVwTlYJ2nFMHIwetpeOsZ+Il72Y06z8f59SO8p6hqkQh
xAD4vTqoYCXcQiTSOaoNa+2b0ql3qkAKIUsgCTWDA2u0QLqliwescLvI3srOdndqJJ0zOfOpLeUz
Xa4ZwIcfsEK5jeah6yX2MekGM4hMaR8ap7aCNJ5/DIYCWbnXxjOXzqllBgi34NHdpYCxmn2uOGhj
jYp1lOPofBtIhvyiidUz6NkTnylwFGe5rHGNoYb4/tzENPlSxOb4TFsPLRUbczQvUqZNFmZJYDjp
WerD8gfXB9UmI1kqvxTQ1qlqB+2uETjfHLH/QLInBGeyTYopDX0Nlz3rMgPsJ3bdhOgW3XurhClJ
lRWplkQOiAaRJZl+SUXmXLxaP56XD2gBSVkAOEii17ilSNXKSAwGjtxuuMgUjfLODKtuG4GP24Oj
funRvbmycrUL0tLpztz0pzab37xIWdD4oJz0fhsGuHpuJlw0GNDv+VIPtC/B2evfPv+iliCwXnu6
GYArSLSWbtX7UYqwMuPUISbbghRiLvJ8H1WjmwHRzKaNPuK7WUVGHQBdPidi/XGC2qJaueACFijE
moMyx6lb5akDnn+Ypdyix0QxGkaCPGO8+fE8kwMaKAui5o/2wlpHptWy3p56RT/W9vgbeBCiS9J+
mhTD9VF5OWeGcEKYDBVphPMAOZJ/UhN+v6JWFsrWHDPjqJMHzr7a2VN5hxAcmpfVbH8nX2vyO7oM
869hypM/4FpMJXCUGUB2Y6vKHMw0QPtt2hiYquReCRYE95tR9wdXrXLfyE33vmvkhDgmwH71TG2D
D+7DiWC5kPBH0Jgrk5rD+9/vTV1aUSgyjtJCdNvry0ve69s645lqDjV0xcGxr5Q6N28tBQfgCXPo
ogIozGwwWIa6di9MvImM0jb3wILu46F/1EJRbgt8VXe9mkkg/8NPA+jutvSiwu8tzHukyPXb2fbk
NlILADuaVKxNbUMQdZP4okoKY4vLHb4tIS/lYVTT/YTEIsqCibrJq1z4ndIgMApxZZsNst13uv1Y
2c1F4eEXRePosq2WxkcCWKCa7FdKc1hwIJc8GGV9g4WTtlGbRvc1xbnNjEHFwEi215VIIt6W7XXb
9N/TqBuv09j91arFJS1WfTfBaUP1Uy122D/91uMq9C3pJX5s1Q22M9MPngDe9RiGP+Y4/qm6PSo9
Rjf4oQTxO8htnMTjFrDKRTMO9a4G9Fm18+A7IfZVaJ662zlHhUSUXRKkKKGgGqjspWpfIO+k+3M6
Vbus1tu7wR2nHd5ynR93VbZJ2YdNZ4Jw5ileB16YPs+6qxzLmcbpaNs/Y+mpB5Om6hNsgWFbhOUe
tx8QyrN1NZipGigx3By3ajJMb2Zn01vNE2gr535ZgL5QrgfPfnWs7mbuqmPTy8lv20UQtMNax4uf
mjne8kHvUrXPgzjsZjClmXJwk/ylxGMoT5rwYQLm7nsWrKoowQXFbe8ixT4Mg/gGnOsGU74Zunrx
JxdKvLXVuUMeTrvK63jDTrl7MymhqzWJuUV19t4R/ZfEjW68MQ60pKjQELMpZGnh3qmqyO8qNMi9
wfpjlu0x7J0Xp2wlwK96X6nWZVE59nU1Nfs5VXayNp/jIseYqkwagAyxdWgSV4FOZaPqWFguLj3R
DyHh7QhNyk3d14pP5iWvsjb9CaBVQy1KXExZdgVQ/cUdZ8OnpvuYJMgkxhG1H3VQjU2rA7dK6vpp
NklXZJF5yNzm3VbgHrIbQ+cgGjkvUHZv6wgBYSOlDh2zJ74+qC9hnxiHxkUewwglqxOa7WHQXFzK
EEbxkzH9mg7eTSqcX6S1ti8c7UFY0yUNlg158rwrB4dl0Gtfor2HuMo8HEI1kXhOx5ofZ1GgWOZz
4RmvTqehnTJSzZFRczdpY3dQmvlysDAOy7rnOm68QFdbNFo79VJGWngd1eVD33XftEn9IpvhK1VF
pPvxDtpmmEX6Wosf7+jEUF1AogUQa9H2E+J7YshL5M1uxTBdQH2d9lLoh0ipLgyzaLa1DcylMBba
UDwEWlb+mET5AH1lupkL+WojwLbVS2xd57n0YJvpw+J+hSFctTUccw70KG+2Y2pfJJWS+nEYx/u8
bcedg/i8XzdavsG77BtEeBQanfmREuz9WDhHYQtkoDvANkrBm7IP6+vMwgosr4DJiSq8VswEfZJo
4KDM0dc4VH9x8/xSXOWLGB396Dn5c1LIFGc7me96XXvpGoDWOWB/wwQTls/DsdCiG/7B2g+2cmfg
1+jz/GrIf/Jp3+qV8ezl9nCNIRTWYPN0bFr3zhpK/YY36vXyzHZqvcTEVn4ZGkVsJiX9DuPtJfTm
3kcoD+tVa9qrVnmDq4y6MVKv3xKY/tTY413AaBW3xmwtDnp8Iykad3NjBwN9zn1WJ1daqXztLHcM
msqJgjoKHYyx8J+DHe9x0pzFrCz9YSnNpWVFP8sQSOuA19jes/vrzq0vVKM7TCJV/TwaHiyvfs0b
OrGJyTXWVu1rZKcvkxG3e2Dvr4beg1HRvT/C026iUP/JBQhLLi6+RIrzrSjtCyvV9U0FH0Y27XWa
2T9AATx12iQw0vXugOWDXZvl8KzaIkGT1kYqPiUVz/L+R2KPjzT/t1bvPlkYYW5b4o8/lOZ4ncn0
ywIMPxCf9J3V2uLKia34Kh7qEVJJ2FwR5AWGcNRvK5O/10Sxu0GDEm1rXl3XlJfKIHOUx8HU93aI
iZcotCcnkV91ZTx2nOi+dKMLT8hHJVJvqE343tQ+cvV8E+Zo+nAoNx3qeVasoT2ooOlstzVCW5Vm
bss2+WmmWHlYwLgOzWDeNzM49BEIxlQXX8YEp3jV2TvS2/Ikw2IILatKFiMygnzazZAUu96MtskM
vXOkH7+1OnPcYEtXB8hQ0pFMjaBTYRmU0W3XdLdTE97aSX4zGRiDx3F3Vy7+glKVL2rvPgiPMNTD
Tt7xNH5qARVtaLxfi4rOrWpSFaXX4uOa+ZRQ2Rnb9Hlw6zygqv8ldRos/NCs2yqxsY9n9X6myUWc
8a6FhxywmnJypOvdxAXSRvN8YVXKja2ZR+r2r9hU3Lau+BWO+g9or3u91H8W04DEcqnsYyv8Sub8
UnR0s6pC8w1pPYSyPFhNceH0uNYNplv4gNXvrIhbgXTte99PiAcmFZaGzZ8wIqr3tv4CM+iHPhAI
6nDcaW2xNwUOhDNuGvu25GkBX/YAvPGyoRicc8FVFKj8pnEs32rcRzuzDThZ3EhNmV0PzvjDLGaL
U6jfFw2VsUS5jBQo9hLnjw3C/wevVy5Dac+bWXH1vYfTmF8bza0rva+y9u6U1EQYtrEfe3iSvmIl
Eks/VjMtqrvYiaMgbMN7Sm0GBo/6fZxVu5Zr3Hfn9mXMK+BJ8w4b1Q3p0GE0E1zm8CrM+uemglA+
WV4wSvNC0XQKo/1r6WriMCjKhVso1JX00jed8Leuhnhjm0rNt4KiT6K3iV/TSbiEQ3AbZQsdonIu
cGcuGGlwN4o7FHsYd46vF9NdzNvdT13rN7vm0gjobqYou8e5IuBeuu56V/PJi+vAMd093tDSz5Xo
j2vAc9JTW17nHkbOeWTrwZCZV6UZ1ZkvOpC7rI1yXfcWC2B6/X2ku/DM9BHRZb1PbmXRhbtSTX+H
85heZZiwbdKmBJre5zvR4BAvFJZ2IjKGueRqHnpry7vt0OJTveGxCxltmOJLr7STJzqp3606TYMx
j6aHRshA1GWyq+z0d9QCQTKjDpvIUUv3JsQWv8VCeDnCLwMI7tAe7St6A4sllJ1eKQKfUTmaqd8q
/cUggBUNolD3JPp1kKLkfMh7jgO2ZleFo+WvU1kNfqPAlNWFq/60yia7Vzpd7pIovYFq/liDRj3g
fip9QeZ7iUfGTS5DDzu/vNoOaWds7CFE98PzxCGDZHAsddPaaKFm7UWSf8EswPATV9sqTfW9lWW6
zTRQqnHTo8I/KBMPQBkFjk2Y7iq92pLYo06boXqq5g+zdH+GjdHuxjTm6qyt0J8iKbbdTKYyR+pv
KHd/6JbcSz3HZzbR5Talvb2jMO5hMzi7/hDNh5BW9YaKVRMMUu0uRFmA0tXtn3mbXsF9S/0qLZmd
VuOSbnmXlFJm8h7tdZpzz49QAw1R4mxH7Ubr1dLnTSv2wNmPWergHDkZu4g/2tjNV/D03+nd/rSa
Gtha6EImK6xxY7X1fJhkifyNeqiAZCYJSiz4MH8vkbj2I09/kE5e+Z4iCf8ma+NM9X6IDYnqWqU+
WhPEReEkt/OgHtpp/t26Y79pG+0Oj8yfSj5D1rfzaA8CLHrCGIMHG5pD/iQTzY/CuvZtHZA0Omv0
AfNdobTPVKp+1JF7WyNXuRn7QguKxLipwD1uaw2CMKYzT6J2vnl1PwR1k2n3HIYk0GvvPldQFK+1
IYWOqQGF9srmaCXeferW5F22Xu0VnMFNNzlUDhpDEORvnNzDgNJAbQeHTCsMZD/3gLKr0efC2kdD
172IRrkuZ2qEbTeBh+uyiJbX+MoShkE7KkkwDIa7MzsUGv+HtPNYklPZ1vATEYE3UyjTVe2N1JIm
hCyehMTz9PdDd3C7qYqu0L6Do8HeZyuLJFm5zG/oide+PYbVJp+dmvRYvkyaHW3p6irYOhaPiyWR
P/B6zZq8qZV17CuZsymt5kFVxZb+DurXRYmwhjYFEAQOk9cKNH1D7Ti2i4QZxvLbxHav0DWfgyID
NK3OBrasKHJsW1v8gsqoXRlWK/xy4FRGVFx7mI3VEROBG8+krPYplFQfBeNNprTNnZHhjdjIYpcb
3e+sNaugp5gOrDwhP1Y4snrS8I88RM4T5acr0jioCrmvPeXOqhvCHhRqtRx+jOX8Y+KwcbGEvxWA
bqRK8sruGvsaC1njKrfI2g3ZVQcwpVsYg+33obA2ahOSj1eHOR6xR1XbR8YNzIATy+H/V3g+vcYn
HWbjrp+s74VD0pQV8c2sMh9PhbdPO/2VnpB2r034L3AJX6kdNyxDA/Qa2m9FXKpXTmkOu1Rn6lsQ
fq+cIrsth+Kb1ejaVdtUnO0cYtug9e6LwErRV+r0OW0hncadHaFIZLuIT/ftbyVn4NnGpIa6cU3P
47vTMeyAMUsAaL9HDWitOlf061L37krGpVf0mu9gHF23dG6DtoyoObt45HbL1X2j9O6O5Pyx60D9
F/XINRWN36BNtD455avTjcOFZvFfIeL3vS1Yt/RmYb7RLEXq5H0no4zkbBdC7Q8pF7V7Y84aJH8h
7Di5m1yviR5aJ9OHDdEuTY/xmIl+5zU1MFqko73nMs9suWkAUFt34BlVl+JCTuYGJyL1ViKy13zJ
TYap1Nqy/dw1YS82apuYio9sMaN9b1I4kLEyGu2ffMiKbx02AtRQcY7YKPorrrfLxoZavTKHIfnU
jCLCHkDvCAsAtuNLvqAnfGSwg+wBgxeovxa+Oau+TjJqws7dRj9Mc1Z6R6gVTvmoVFbk+JYSKe51
OfS8tzyMNdOX/egot/jAOo+63mTJdRF55JTAoswLbc7TJiuoqwVJo8NSpBm4fkmosdbqiCxC16kG
ISLzbgYDrocG9DcYxhiHq1kRe2Nqoi1utvWF5Z0zXUggG8DMFqEIB9WV94ckipxa66JKhR0pZHLQ
ktayN6YXIY8+yMR5Gf/GFdeo0DhtMtm99FZT0Q/VBhpieZao38daTTK/QIh63A3wzuuNWsYEwcah
D+g7aYmPeFeRAMkhXjpbldslu7ACQehrgzF9F1KV2KML0Ux+MTbwBW0p7WIbtjAyA2pV89EA6XoH
TDn7YWuFOkIRU6OvNB4Kb4NPS4Frcae3GJVo6KaS8o6VCqG0GL9TJodfYH1Zqj83nUvOb6fZvKsG
Q27GJqo+geRfMBTulH2BJjT8zlyzMIntTYaxcISKO012NM39YR5Lc5NCdeFqCENvL3q9/zWi71pt
YAnk+6oGqiDE2N/0EBFaTJfmFvHnJH81s9FT9l7fDQ5tHKMQmwTDyWMphYmcI0aoXTAz1xhugYTh
rh4lnnsUgri7qWAqZ9hBy6jdfNz1PvPS6c6CoUfTBxjxGgXREePtaSyMg12FYt+WcX+bmJlxoZd6
OoBb1CkWnjvoZMNaU+3Bs/cWCdJwSDOPdlGC37a31xqw00hXxsMlw9ozfW44LYCEaTojLbxGTFI1
i8TOxHBQMShwPqdhqv+ScBdtanWPssCoqzC6gLX4S51exVjUl5hQwM1AaGXdxLfM1si1oTIPs2IW
VWBjP33tan2GgKyok3JrpcNU3TJPyhesY8xpmTonu+qrbD7mdh5yzZq1XPoRsbuVkdc7V+0c29ox
Vav8m5rPkMcadxjuu7p1k6CspnB+aBorewhD+jb/fCwQa3AA6GOFCmF82eE3YJWoxB67SRrjEMVa
/KxmNJcCpJggPX+8zunQhZAHfcJhNOticb4czzfrSG82Qx2HjMOoRriuW0p7k2h59FzSPnKIwIxA
Nz0mIYMPsre4iJM8E3KhP2LiiSYPCrhreUCrrXIwqLF1GE0sae4tu0HJXujoZ+SqkJaveHXoPkAl
0+IbfTLtz7JI2wnLIdEMmwKTeLgLsu3KQK2w6bZSN1Z2SaXq0c0gBWYcJTOB5zSxSz3AnDDRXg1p
FdqW54Qvlhjak1qL+rc2oDsd6COUXsomDQG3CAGlam/RF3pVR5AVm6HOvMqHqK3dt1qOnfWQd6ay
qZpGu6VTaN3NFgpUfpSN7qvVT1FLWVaGj0JRkQMzy9kpggkIohVYnSKSXTt30bS1NaUOHx3Ddn9g
+4kU/WDWk+2PDf/thRnxX/T16usAyLUMNk0GnM4aSt/Ty1GGCN9omlXb0PoK+uKqmbMnx4q23CNH
ug5XVWrtysQBAUB/WG2PMDgvHLczgcEkJ4RegtrAgvF4f9zgoeC9a4PCjeyentGUT5tYrczXylQY
qBhptP3n440Y/jI25clP4aSOKjOrMVgPzGB120Uy+TnFicGwpkYCyh3irw5ToMDO8+HCymfiOuB+
0PDLAO7UDg9lkSFD0qTDNlK2GwAn6m6avUtc5nOrWAQ7uNRIOZ2QMaQwiHlqCoYujjCpSV2VeYKS
XX28i+dWIZ6iIgDzl9e2CkbSy60xcqIRWeUqE1TtHgqKCZzQS9ZOJ+EAQ184NJQh+PqhpLQaNPeC
nmHftdFxtgxa5Xpk3o1joWyor9XHQk3SrWWGtBfnua7xf6MV/48P+nd91oWrDbRqTZdQFxmupjCj
I3Xe8G0KXT0QdfuvQEQTK3edOb6NQoJ6eigHOaL9oYnw0M1ZtodwGN0UFT5zzPa9oMrVeqdaoXUh
AJwEeqbqzJ0hYKkQZhmmvv/yOiPCdN3s4mNtKPIK9edFii+aHsfFT0wZUBqbLcYQ8Cn+2S1uWdlC
4twFkgsoeZXW1iVZfGrU8dFKSvGSKgLlX8twy/JfYwvrkDQj27Qg1N31tNuw8mgM0zA+pvFS8td5
uO/KGREDrH4PRjhcki86yalYDz0IPjxwavCtVoe1m109T6cxOToA4z8LpoD+YM7efR0zM/znc7nI
MwB7ZC3i2GoLPacX3WgjDgdAUd276Lc94Rlx6fSfeSCMNvj0CCTgMNapaO/IVtWx2DvSxpdX5O+d
L8esuGkxhd99/ECn6KlFbgmmEPvmIpCwhmmRQs3qEKnlUckxKe7gO+5by/lSRqnzWk3qvLFm3dhn
FDJbudBX6fY4m7B3sgs7e4Kd4neAxqAm53+IZC2h703+UzRRMytSFkeVFn/g9FoaVHbU70QbTztE
ksaNwBn66eOnP7coMW6BsnI7AOx5v6gomPU2jCOOxaBmgYIjF50hs9/EsWYEourTLYn8JUUpx+Bv
fZcB8KhENp6XY4R86Oq8VlknGsXQFk5bpaY7t8bewq/7LvnSNz04iiG0fnVxQtOnGCyHkseaHxKz
SrKNRVyJd0NoaAlD5nR6YVQrnvM8sX83uhrV20RZBr2Wcj12NVcDZZL40s/ZOG87LfdooA252WHM
GqooFneVZtMvCiWWDhl6N4HhjYubkMN9so0LTDawJrSsT95U1/fCEtmnzAMGEuiDjumYI73sp90O
ubJTnQEIg2YszFw31I1H3UhwlGs4vtGGCoQk3S7C2bkdtNaJ/hRCc39Fsz79KqwkO1pdN/zJtLb+
MjvlGDG01eKnDNEG7BmHCLvJQow5Q9cWXB8xVda+bBAP9FOQCr9Ko56YAw+d/I3f6nyT4on5WlTI
3G+EPg0q5mhDFf1ijFgxZHABZT84WubIxwwlntKndOrD/VRksDL0qVMuHOozsZ6kB64axF5wP2u0
2JCpMsQFvDy6ie5HBriZooZkaNMe3880CCrGQIE3fv34VJ9kCcZCI6OfD1CNNGGdy+thkTFG6llV
6zyUiXMXUonp/msusqyCKyghg8cz11HXpqs1NHNbHqO5BSqDtbGV+S4XWxt8/DhnoiGRCdiRSXoF
dnX1kWbW1KdarpVHtVSwCg7NSENRVQE4lGXYrF/IPM6stjDpnUXEwIAjveo9eeqYxUAexDHr9BRL
1yaj5Yw9mw7+xuwRmv/44c68q8VyCFi3DiHvhJHtDFox9o1RHEHrK1+YcLbTpu06T/8P64ARpa3F
rQybcYmEb8JrbraxhzVYgQNXbF6puWtfzUmkXYCJnjYUaZnxjhgg4ft9yrfre1BTeZUVxyRSx42e
Tf1nV6/CO1k0BcCTRJ+bq2pOvflK16iqfZoX4kftWvE9tRZGjynR8sLxOal0li6euQRcLhb6nato
WwCTMlCFzcl6GrHBaazGvSZKAleluFWbun34+I2ecNDJKsl9TO4ynT4SDcz3W0230CyUwcyPRqyR
zI1W/6LWDa6fSt78QILFwvPTqoWvR1MbtNDemC8Ul2ga547x2x+xuk4Vx0rcObTzI+wIhrvQW69E
C+Qj1Jv0AnnvXApBS50cjK66c2om6oZW3eJuSCSwUK8J0ko0x4ZO+RG+S/0zZgDP6FPXmUvNmRV+
RRu5VxjkjZYX+yqcDvHPkWlJBqn5Fgd050TpVwy4aGh5nB6LOrSCKXFi/JHU6ALl+TS2L6ssshto
Zi5Seu9fs9GInJDnJseFowVjZaqMz/1s90MQWm23Ncq6+lkLHCb9EOeDj8/YadQg/UTYjXaRw5Rl
/TVbspBxWrfJMXd7bH6ZXSr1rpOyL/b/YSGuEMIGBKOTaMgIIHUjIyO1riuTYb4+iu3cNdYll51z
m2moGAjCC0NJd11vNoYxlBB0kyNJTQNUyUAFqJFp9LIMtjZGnX1RSFoCyhfRXdjL0y8FADBaMgYE
7KWsXtVjeuymnZGH6bE3ByAjMpHe0xghRu4PaoVk7ccbeiY6QA7g1iQwUHICLX5/bBz4oEYzV+mR
Am+fC60dNqlDvRZMcF/1XcOUVAY2TL8rPXOi59xTWzyVi+qf7eoXBT2a0IyaceZl3vz+d8i8l0Om
zPHRGazwqLRjfW+P87wDvz5fCBDndhiZPnQP4BfS5FxdqeA6MUtlfHWMB9f5DtVYPpnAErYTxf/2
P2wv9AN4mosLm7POfYxegDXtqHGjpdG5kUlmXbe5aH+bJF7xpm2l2Pb1NEZBq7ugg90whXfLlTT+
/PiXnPtEeVyuQ86VcxIeXFqdUKZkfOyVafhap1F3H2c0Sz5e5fRyQ3uaoh4v5+X8ri+3rs30hGqC
IBRzsW2F3f4BQyCDapDPempgSvzxemdepUa1DXGJ2422yfLv36QRc25YYzjhxpjKsXhKVavey6ZX
bwpC+oV7+3RUy+2JQDyxhwkgeharD3OZhkdNQpBzqgoscUvO9tSHjfB8p3baGoT5IKOgyLvisy1j
Pd2Ng9E/TspYzZ870q3ODydb/VGoUYKuBypy+VVrIMPiN26SYIhcN5q9g3vb/tK0KIJyNlTgjOpm
kLafzNyfGPU2+CCDhBkE2moWg/3e6qubiQKi3DHyrfAvCpX5aZhciSAwzvELOquNlQtReLlK3heM
5BFsAxJrHGk4pu93vckTrUcNLTtOEiRfZ86hj9zaT6xfQxxOJEBiR9Ov5hliRtmL+MKLOAlZC+OT
z5ZXgEgK/OdVqFC7Qs6Fao8HQFqvZbItMmgGwjfi9IbB000jBVz68FedKJeGIuvjtqxsEqZogiCh
yJX+/sGtvrZ6GebDAemF7FAYSyvATNptL5VL0kHrL+nvUrRuYXbjAsio5/1Stl0VbV2UAwwnDAfz
UAUx5JjAYCUUgUq7sKfrxsN6tdWDxXxembHM5bIwvwaye9OY9teptTZeVr1kuvXz48/23MNhPw9x
iJCP7tzqs6XTrnSanPuDkitXMXTO2W4futD8DBy2+Q+PtlhBkzUgWu+c8PFrXD4p0seDBKWNlwgN
BcrwbSyZ5NeLImFtGZ//+fE4Izwd4RbfmnUUrBBNF0ptDgdctvm+c69Nn6aw9nbMzibUpdtL2sSn
55KYhKonRbb6t2v1/rD0WD/ZyFXUh6gAZV1RKfqlWf/B4+TCZi7n4O2Xb9Dlp5Ba+GYW85q/Iv1v
4m2oKXOfKiwEy7cKFNvubsNoTC/s3/nH+b9VVsUh07Cs9YquPthFbO6SDO8uBCUb81Ob5EyhPn5Z
ZxejL0Gvio4jo873ezdnMbrOHag0tzJealf76uWOCDov/fX/WmctrFbPbosKBdZysWwPZpxtY3S7
g6qX6ebjhc69o0X6CJ35RcJtPWNX6r7NlEnKA2gBBD7yyrLLzaA0yaVM9aTQWk4DVs8OQ1oOnr3O
kpEdBUZY9fWh6ZEyll/TxAR97QB0z56yftr2c4mJCmiPsDR93MK2Hz/o33C7Oo06WAJKPCp80qfV
OcmsznLL3CkYpcF6GPbhmB+GeLpqvXqvpk4AC2pflqnvONfZFN5X9NNwbwgsoV04sKfxjAyPq4g+
/JJLu6uMEuW/UdTaWB5shrpemigbU4nvyaOfE8u6lIicWcxGJYkCl823eQerAxtODa/EaQ4yG0OQ
zpqIWtfXwfct0Oqm9K7MJlbaw8ebfeYzAUPHU3KsFpeW1WcySgVPDwTRDlGpZ9f62DnbNJmsWxtx
3AtLnTnA9NYWpBUhDXTs6rWaqYkFUhpKdjMJb1ySDEw0TPX1nx8I9jDiKRD9l3py2eY3oUzve0DP
mSUPqTDDhkQl80roKKa2S5FhTi9EmTPPRKtI5ZXxoTBvXyWPbjU7Lf9UHopSxdPXKsYtMVvZffxM
Z1IjSKT4ZROe2bwTxrfb2rBDol4ecv3XBCUzcPRkT6MlcLI/DLr3cBQfwtn47ba/P1753PMhj89E
HdwhULXl+LzZzcLsG1wgEFxDAC7a6g0UJxwT/rVI5LDTlGQ2BFOaDGzdv25Eg49rItEmM4afdZhu
QcR7fj/Tff/4cZYjtoosbxf6u89vHqdUUqMBJNYdms5+mj3zTpv6wzS4T7NpbpAavdRvOPN1kUZT
HqqLrCiT9PfbF6fg/nMsag7DpAn6cfaMAFMX1w+KFs3bj5/t3FpYXDDqgdR82nqtTKZlZsKzmWnX
YrDkPKtFUwYtpIuPFzqziSDLuCMAesEQ15cz82YTacJVvQ6q7FCM4JUR2SFhH25EjhqvsEeUUy6B
OpYYtHprSITQkl/qNAD5q0PYofeZqoaOdGKtumgMG2CX/KZmrrQRfZv/ttSE4qTWZnkD12T8ihbh
dKHXt24ccUJZn3ST1JZydK0TUFui7OzcaA+TmJIgCicckfDNuK2VWjlKdUGV5UDttUu2zWcuBQ81
TLLcBemGvfb7vVbhZxVKNrYHPRqir1yaWA54QqU6a6Qe2FWXXYANrBfk6BCc8TswedhllvR+wTCW
URl7GORM0E9vkTCJbvu5p2AAXvy11LVLk+5z69E7pUlEJ/9Upk83SNLyPFUPZPjZDsjYLp4HuTP0
4n5MzAsPt/5ElocDCYFeJZsJ3mT1OeZhxZBMRDhcoYl/w5BwoD1DnVe72aXW6frA/F1qgbZgacaS
61o66XWjGcNMPbhwFyFiGJumMfbMSSPfzRmrOlP4HDfKhWbxSer2d1mOCbJXXLOnry/0Uq8CGXzo
7TFFiN3ZTxKZrch4su3vujc8moMRQhbMbscS1K4G0+Pj4HB2i0mWEPFAu4zB8/vzA6YgSqYCTHOt
q3B8e/NbpEt8AdriksrcOgz976MiRkU7dwkNq+QstxEjgrqvHvIa9yDfmmKxgR2j/65k9+QMarxL
JqO4IOiwDkXLoqjNATchK6SsWF77m9hH+FFMu+i1A7YH3QA3TYFLS69oE2NHv8naqQqKonT3admM
u5pk54Ia1Po+Zn0NvQybHrlNs2ZtOio02LETU0pQfZr+UubxcK1K/RJ94ewqgEOXpt9iLrmK8KlA
/bsGG09t7aF4jmXFVp/b8R9zp7/Pwutb1H6XJuoqrEPz5NtzOCqATo0rt8SirWsr6x9vq2UVtgwM
FPNjZiirN5YyxC8lwAxo0ZChBm9G6LcszWBUxylAD7LdYG56aQx65itgUSaBtBaJ3evrQqJJGuu4
vxz0xth5jtxPbTr4wF8uDa3PvSkdWiOgWtx3TsJMgWQ51VmsHVQ0Jly/AjlxM3JCnM3Hn/UZaRFA
VgvAgFdPUfa3i/rm4I+OkzojgGAWkpuw+z1PD9n8KY9B0Cdwz4RPBb9xs19Z7W2NRXoYcC9qOW0E
Lc68mWPNr20UxZp/BoEx0SYjQCPOoCVj2EuUePO7PETRslKx9APZfu8bkZ37uZM8tzMW7YWeXziy
J4k4pwllEmZ9kPGXduEq6HTdQh3H+QKdeLh+TXPIS3PrhtptUjg7abS/ElQ0QDF9a0zt8PErOHNT
AgwHbbHI95JuryJrhkNKUhaejqWDcittvQ/kZPhKVcPXwtjv48XOXF9vF1s3xS1Dug2CSPrBDAFL
+XoizMEXGRpwIpzDB8PpMV0CqFDWR6pWjFr+fXnLVsnVUS2jl7jKQlT8wVuLYdRBzXJnO/Z19IJI
Xxc0yA9iIes4aAdzlLjoLk06zny5DAjBaMHQYKyiLm/hzXkqky4cHa3CIFAbn8OBkxw5+oPdj18+
fkJjOSlvk1pOEn0ces3LjIN6X3+/0KjLCf5pMh9gGwzhTZM4Th7IXPdeHPQwOby906Jk70jRHzFw
tCfg72l7U9Sq8QtGbw3zW0FimVeTWK2P6IH7yc1V/TvTT5v0cErCHlvqqkJIo9LgOgB+MMyrulNk
vMlMAQAK74bB2QPBNx9KR9eFzx/ujU30EP5kCPEaChdgXp22XhtIe5L/Wo0tW4AyHpQRexm+rLkI
benMbVzUiClayI90xaQcYLL2yOPZxSZOoa3WaBxdfbzxZz6jBSi1fMMUS/Q63+974QhotJqYD21m
/qEXuhVKdGu07utcexe+2DPBmaYRdTOHabFCWJ3iNLKaotQRi5SxNVxn+BP4YRX+q+XUsouoWS29
OsYv7rrGHFBiqmcPtV2cVI2NkobPqFA+66WnBujIfPp4987EhXeLrXavQjzczhtzPiAPO+xyRRsP
gPAKOKo9chXxYO5F0nBUFaW6ULqfYn7+PicRfhEFxfFqFenzoqxapArnw4hK9G0fx+Pd7BrzcQ6X
o2vm6XNZzYCB3K6Cbxnrh6QeBh9XQ9svCyXd/peN+L9fs2zUmziBYySTX1ubDz0+tH6mi4Ns0H0A
gtL1CMZV7Zdw/tcx1d83DbJo6TYtviirkDFrfIgCp86Djjn53s6Fc6tF3W924lJqdia35oM0aHy6
yPDB6Hr/dOMcJ1baUAXKPLyOx/kadvbWxlDKL4b+R5Nr3//DbmoO4zDmcOCdl6j8Zjctq4OM4HXz
ATZomt8UwqsWKqyw/qSlMD4XcxM/a5UbI1ivKubrx4ufC/lIcHCiKLSX2un94kRNRGItF4/qJpyt
l9kNu69uj4D3l4H8+EI6ei78wIOhCAVDCjBj9aQoSHutPlCg1WYv/Lazt0pbwhQx/zhD/q/tp78H
ZoGHMWikqbyGNIoImBzuHRBclTbduHGLspLSMtHOLrkLnAt1wIxRBsZPlLJodWDCYSzmuSCqeqJi
bqpJc+OA770QA84eS1BvC86BnH4du2c0J6zQM7icTVQbapTVYJuKGPGELPT+zOEl5+1z6R5IEpo/
fGyLM9Aq55qSerTpvvxV4saALa7gGdCICbxGt4LYRPTE0qF1dd69lQy/sE++1EY4d1yQgeSGdJmM
A/R4fzbthlJMbdXpYHTFb6Qbfhej9zksYmwlY/HvtSWzVPrmy5jhFC9ONagUKsJNB2Q3p4cxjcL7
Wq/KC5fiua+N2xfU5gL2Isl7/0R9raduXqFeHdrK78gt7zpIHH6Z6JfoGmcvjLcrrXJ1CHt9mBmI
cY+2grQUdnYbyjKxTfpk3nmKXX7plaba9H2Y7rBIUa+1YRH8CGvdj4WV/4cPH3wDcF9mSTaYuvfP
7XS4eM04lx4cc6iCqcNyeEqaAqmKSN+CYE3/Q55DRaQzUuIGIj14v55s0szte9SgTKe6iWa+RT1U
X9pMYFLkXcDjnn2ni3+0C9iMjHZ1NWuKMepT0k0UhyjAjGWNwk2RV1f0SuwLlcGlpVb3Loh2c1Ao
ww42nPlDng3qS60shkHFolPx8cVw9uPDlQXsOfwkoJ7vt9BJKilDj7U6tbrpEbOpQY8Ek5HeTbZ1
SfH13IPxovj+uG5P1eoj01byVHOnQ6YNLRJ1c2p+seAtILVRF6Nx4dHOrcYgiVGLDdGPdtb7R0vn
SM9LaU6HtG9R9HGhhJub0UBjB5tJUca7j3dy+evWxQ4D1P+FsC7Qy/fL1UhwxFBi1UM3hTusEL/R
rcu2TEyuKrV8NCPvKUZz8+M1z11Jb9dcZUtT1mQihhpxkGaSbOB+lsc4hnHy8SrnzgiIOCAo/Gki
bvH+yfJZQ6hLcp9Txf6QavJkDoiMzYq6L4V5gdT/F7Nwso1IaCy8t6V6XH7MmzRpyFLwWR0ds3Ro
tCNaycmmq2xgeKnhBGZTy/iuivXyqwxF/jKltnadw1+463tVfg+bqTjGSTj7opDZrm7LbBcudIcx
qcujWbn6cxcrYjeM/RhQDynXkDMHhB0aQwuGsqheBuSTfE8rrZ+1A59EirDZmIkX7QGb2o4fsxeb
rFLyX1Wo9vssjmpuRXf+UdSe8QBSDjA8chsoIvVt7yeZCB/yWamPOaYaz8loafswQnfO10fp7FBg
tr9YCCP4hPHkE6Zc2KZkY48qZNJcK6ObB4OY7cDzFFRk+sFLYTZNmJn28fS5N8MaIc3Cvm2sYvbp
YeZoBFpT+UlOQtnEWaZsmSkV96Uj3cTH26xHfbUNsQpyvss0heijl+3BdTvzZ63nyefZqLWDNUsk
33qj38C35r/SMnwPovJS5+XsgWJoSH4I1OOkL+B4U9j0PW1tgz3Hk0y9Gtzh2shzct8Ou+uPj++5
jAqQDABz0N1gPlb5hVuEDoKAM2VMlmsPAOuvBkHjXNHzHeo++jbxauNCC/3skvgQUvpzYE6q4lHD
txPtVfVgh4NnI6yS5ddKnYvxwU6a2j6Y85CCujTlJb3pMwEBFjpN+4VBAMRilXl0KXoocUQyB3Br
xASnXuKcqc2hu/94U4EcL4nh+y+VOobmOc0WXCyghb//UmlsKZlqxMgQNXPhT5649eRo+1OlP8Ud
lXk5t7dVpR9gz31VrOFWZukDuXqPuKH32WzkFu3RIuCPK6GXh2Zot23qPlpuHCjSvfEaZasX4Y2i
1reFi5YJI6Xfrj397HTlOUbhbtSmP10skwBbiut8UGCBpEogNHXbts1mqktkGPMuSER21+CO7WcR
OlGFgzsyoFu/0pCFzfsX0YH/wbYukHG0o3za96mHbopXfda8bN9X4SKNZw6B19VHJs/ILJS5ts/r
LA+ycry2rQ6r74HCuLkt7Ohz31a/4aVAKTQLY1NCnQule+ugJbjpa/PVCsW2NfP7tE9+5aGuPSWR
dR+V5qtaqZ/H1LjtqnzvIdoN9rW4zgq139D0upqL8MHEbF1tkDMqG4QvKaUs/DEaISErzN4WI+pv
DKMIfDmOyPB6CZiRem8XyTbLF95Ewmyq1kNiDZTzYM76R2iiN/xFt+GU2b47xVd1OvpFlV2hGvhF
wu8RqrLti/ZPW4SPiqn9brBVUAfwu3nU3brl9EuU7FQI9y6Ls7vac268zv09erWLsWj7dUDd2UeS
6iG0sLowImdrFN0+HtsuUFLvoHlYVBfjbkZzrhvVTTrK2yxtd4mmfXHCfmtb0biZwgIwAehv35wY
5aWG/lgN+dVUty9yql8Lt78rtbijI+T8lqPrBHC+EPtM9a8wKr+MyfATifc/VoeIZqjn3/UJZ2fZ
zJi7zvvCLTeTOz3n6me7Kbdmb/yI0nmrKSChxWCjBpolP4w6/FHF4i4avD2t8OsJypyvgHBA2fYa
sk7hG3Qvfa6R26RN77UUsyTDQjAOwzfALD96oF1DGt6lWfkocWYJUhTgRdFcgdy8E2aPsv6QXvVK
mO3mCb5WgmZgIk1Cuznuq4prau5AX6dOWFF2Zu62HLJDa9hXZZ8sAAsVyqN0UTMxt6odHfUIiSnE
fXZgnx9lGDsBCh8qEOzkhxe215NDo0jrETTNQ+MBU4Xvc4KIDHXhF5hlsZ/YEPSqstrHfbirjXpn
yn6PCu0GoaofVuNBbuUzEIJueehoL1jJfKocN0cFfLzG1uOmSHGsmecBaeFkQIDa3vC9I+FgJ/tZ
n3/NiM3lAFo5iMWt4thI3cEm2/Yx22hpGS4Thhz9LkJcFckTsK8vajTWLzBlrkVqPbhO+13YxeIq
ojxXecQ5h/WvWBmQ6WgI3Ki69tTuOaub63rKvhWievDm+iburFet7L8mrYZwnv2V+uiTCkvSN0ar
8qvCfHELQ6JtHgVIR9OqQDdkhD83m/lP8ptvNOS+8W5uhZK9pp5zO3spZ6O1XvpB2VpShcc9DMeu
93aRjHq/8rpHmUV3UzM9pK65dQgLG7wVAqaQGzvtVFTdZntnR8anOJwS3xisuwWM+NMopvusTZ7a
QiLcXFYHx6huaVT/FF2OPovzlEbyoVElyqZGfUyz6Kc62bdKPSIYajCYtevkUZT6qzKrP5JcHJMy
3qJCI3ylccBd5+OwjRgybKgXUZbzEhRBxVBcW4rGjqIjtJFzGQWxy5wrgsICLj0+Zg1fd9HFXyqr
svxR2k8dOgCDLGNAuvptaRq3llY4G7PmkFrx9JV67CaNxHNUapxaK/+cwQQKqqnRUOrSroGziG01
9UcMW5BGx+NpG+vGbeTNN5Uh96Yw1QBi449B9lcTEqC+OTqvk2rumK+jeDsRdI1ya4j4E4HlPgz5
0Drtpo75KW57H4/FJmyMb6HlHWZTK+lEm61vhfan0swDPJUey8j8UYwh2pzONz6DLd9quKiwI2Rb
x84nt61T32osb+sO/W2hKkNgM3HrC0BTFayM2hpQrIzEoxTkXHE+8cqbx1jUEAbKmxaKeGCkyTHS
xtcyVnfxUN6D1YsDye549v9Qdh47ciPZGn4iAvRmS6bP8l7aECqVRO+CDLqnvx91N11ZiUoMBrPo
VndHkow4ccxviEy9kSeQrev7TuHUt2AfPd6eXpYNYaOr79sh/aXqcbktJuOlS4tujVo9gveWd5B6
ESPVaKJK71gfg1LfT3Wys7XW8V2tUvxRLx4g3Zt+r9Tvdto+VlHt+ViIRvvOVK69RFeDsRp/2+S0
1P7loR9yRGJa47p3YytAnEn3pVDeQ1V/QZlpGwJi9u2wIoRXqKKHOtanPE/SpHLddMXtVDY/kyo3
8ZwfHb8eUP6NbXc9JtmL2wF6ZqK71lwRJGGza8YcVU8kCNf9NN0a2YBMZeld12py63XFUzVWd8Jr
mWqa0VXj6jshrHdPE7chrLFAuhmY43QtS2zQ48y+GlQ76NUIqa8YtwEvvRnauMdjc1Z9inS56md3
Y3noa9YtqvXdutYQKs7KudgWmYoeVrw1GPT7iN3e9stv4kw9CLPfSwxlbBSMwsY+yjgMah3iqSsy
3PCm7ign/isd5Z3i5Y9lamYI5TpX8Vy9RbXJhMlU1l5vr8AR3CrYXZNceCzWm282t19lZo2v981r
0zEh9upwXsfaxKieeV8ZeT8N7hYCjrkdOuuBG7wPaqXal8r8FKvNK0L71s4qiyuzbl9EWey7OHrr
6iRIpLgBL4Z3BYzCo2knbBDjUPI6p2yw144WX8eiuu6Neleb4iGOol005Wu6wS+TlPtEL7eTNNbU
xzeDkbwqZndn8XlbnQEvyrZXZeIdmZUfTTT4U7ttfFMg0Sm7bSTq3eAlwKU7at2hPnQe9gN1dEUG
dZhmtFLdxZesCyjX5DodujtRMJ8jxKE2DS271DQU+Yp9Y6Fh3nOXoHk8J37bJUz1hBZUWYN8pxcj
cDY7FVyEKQvydKz9Lp9koCYENSPcaWP2OgqzuBq7VLmh0XXXoIS/MsT8zibfaZLiIg+t3wiL/tSj
4qMb841tttupl0+0lX7lctHWLkxfGRT10QzHZD1l/aMetofaalbYbNdBiRFFGkYOQcCC7mE8oGeh
B2qmHKceUeUqM66RJsR6rWC/yxhlYm7Sg5L8U5m2yvUE9uTaNJpjlldH6PeMHZ3+PR7LnXSrjUP3
aq2EboOhhZtfGTh+1EaB4b2brccZ14+wU9qNNta/ks6oN52i3iWpcTtosRIUOo7HKWxvZ8SYwG2f
OsO8j0JtqxTyqXKdnVYora9MIyKGffih6N2tsog+Rh18TG3QANS6O7TLj6k5fOjIvyaad1xYU+R0
9k0jxJXhjPqKtvGvcVwyy8z8GSKQGyiqCtGyyLaDmH9D9LkVXXdlhs4qi0iOCtTWK3qwQWukf/RI
RfQzEajJqVtMwgCx2wjVgt7a2tpwZcnyetJAwOLUcpNlks8lDURpzStPr1aDUX/kc3I7sYf9zLUO
bVNxi4ZgELPM9DtFHNCmPtIMYPIbpb9HUk/UPjuxNtLS8+NeK9bd7G36ubvpIS+IUBh7MzHHJW3+
AeT3NsJBYCXseoOw1ZOCAtPaMRt9p5vZll7KriyVX1J2v+bUeGo9868om+dWT2NfpN4RpbUbvdeT
IItUVLJn42mgI0HWHW9oye4QRSxXaEmuQW/uVXarr2sph92YfLh2f8LB+T2rIOcSeLJuG904kbZC
5uymqpQY7eIUYkLb7Z00vl/GjKpw9tmYHTubXH4yh59QcO88hQS7m+QPLOy2Aol4050U31H0aZWn
wEJIR36HLb5902gdKtuCHOutUd5+TCf5p0DCG5cVIiqzgXUi28q3m3wlcNr1hx5flt4tnU3U2M/K
0ABvsT50nHED+LjvQqnKDSrO2TqP4nXV9eWm0iW3h2Pi0iIO0QRIx2xI9yEeI0Oyoir/K4CrSmP4
Sdl6W5pYl5DcHoZaJSexbtNKX+HWslUnvX+shPPwT9y2J5lsRvkz6Y0thOyjFTbNWguVBww7dN/p
m/swN3cGYiiB3snXUZ8plDB4aGR2TMNk07suYVanxgSLX0NBzuWqGOPet53uuhL5z7xpDkI0t3mP
9clUVYdwMp9j1Xqp5pYUCf8P5DLzyW81byTJQzAcwckgcqurfph/OH22dWb9jmbYMYmaAxaCzUqf
519NBKMvQtgrcOeEfFhW5oYrTq4aHV9trTKjvaMhEQz2ZAwmBKuu6j6/s1MLySqSpQibLt+FCKjk
xlrOVrwqIhf9aDd/b/v4wyhdJIxIFP3OSFBsrNoYhLwRDLqLNU+zTXGlAC31oanVNfP6W+EUE5LS
UbXqdOun51UvWUIvqKnJDE01soJxeTmlZv+iXbNF4qEMmszZhIksV7h8Pji4rAetKxEjqIY/ZmuT
EbQVb9kd34eU/7ZAZQ8V++noltUNzDISlJZBh5Xl94pIfgLSCOhv7esk/6E7xYcZQxht+uS5cqgE
XRk/d2P2XFTROwlauJajd4xwPIkHbTPk0AfRRrmLxXRFy8wKXEHc1e3rAeV25BHD0Vc6t9+Kwglf
okjB5Edus6G3fHMGqSjbXazIdYYVK2P0UK7Q8P0Rzpmy4i+2OhLvPmJXm1mNb1A2oFhFMzjMXHQR
xY2ZYO7DZOw9bFuOXGL+LrmvVaE/6shfB0PrfDSz5at1c0f1eIv59t7qyz/VogYU6zVl7PyGcjFb
1LlvOJtOxJ1qZtpDSBTCg0S/dsU4BFKNGMfUytEsm+tGhyM/2AizgP5m7yuZ36ozKtLk3PZIFxMR
2B0OqLjidA53jzE+tlPSBdyDv3IU1/wENDxS8MW1TetzNebZro2bezdRZ/yYlfVYEfm9PHrzTOU1
Kq2th0ctwGQ/LwYnKNDC81qBcpHy6DXDfZuWPyMl+wEyY0s7qw1aJdzY1nTo2qWV2K71FNOB0IHJ
WynoDIwK1FJaMk7+6qk5biAW0GqLqGjshDJmgSOzGyHFdm5KtlAmgbdLuZkm47Yx2z91rN6XodIE
Slg9dY5yjLNpm5la8SvPuChFkz+O0UjfJrPuKQh/jhqes7Z0dk6PjUfmtMi8WRTPDg5TIhWHadAO
yOfvZ6Q4A7h+KhZYpPR9c6wm8wGe2dptzR+oSL+kmbMHM/3YVcMhm+VzPFbH3E1RyRM12q6ZvUsk
VhZuWj468O3x9ElebdW+zqZxb6futu1I0dXK8sO4oEHQkf2EdUV/SkwHaHJ/60hmG3u0XVwMQvpR
0nm25vCFtFpuHW+8d9VkpzgtICSzfjMHwUfQ1y3yh/w7D0our4ZE2SEstkXd5jZrUbGe4eCs67T7
yM36sFw4DHdRcsImxdIFlQDZmQ+L85VJ3MGOMiwVMoMj4Sapv7jTBD3VBREm+Zlk0aMh0tdZtOUG
XbBARt7dDAzenx2OnkSnmQvV9uNuvJ2S4Q/yUtS3Hq8wxhHMlGsCNtc+2lR+18sP2oUveYomnTnX
ka9G1Z3KpNxPZVjAZ1PeMLhdA+NRCSd57Nezt4278t0q0g9D727mPEp8lRFlpcjlktQfu8R+Ngt1
G+etEUSWuUuE9tOhfxAnJqKeecgZMNN73Ysew9F9toYEm6xcbkmqjjVa+EGrmwFEvhVZEQGNIGmB
9d+WMnnV9GajU3cFcaJlGxG7R9WongF//AQVQcHGfT3HBRO3vtsMls20gxYIKgu2wBKy71Z2BV0g
BmFLQY0Z8rtnRX9pudfrtKm3+eKT01DMMEivySbCYkP3BU143F9AfOgPoVf0SHF55U5TUgbDXpRz
pD1U/keuYusHsvqPHa1pf1IhiMdYfbB+sy+j9g3lbLlJkyrh8u2uPHynOHn5FR949JuUqseO88dm
yKFcxyBz8QzrcZRoq2o1Oyifur26mwmxQNU3JVJJ/Psh9xt44czYtXqHXcDsPEytcPdGRXcKLJ2x
jorohfLshzn9LRlN+M5MyLUQG5pHc92RSfgqShGB2zgvdV/vQLqtRkXBTiLtnsOhWJON3MVxtbHh
7Ayuvc0X6d0yZiwhKtwhPGR1joxkrrUyOYjKS7ajqejbEKYJnYPiac7HHX3sXaZE+KZ50S2MrSjQ
IvoG9bBKGupUPNxyPyqLtRNnqxZ+UJ0Mx7Ge7kGOrbxWvSbeiMCxrA1IkW1mey+GI7XFde9GSYu/
1B3vutReGs3bGyLauQPcRInPWJU4G30KD0YyHIpQ0/APw5ZjUEjaTGe4dsGD0JsTN1Jp3mcR0bPq
fnpxFAdIa2sEBONXWk8au0XBnYnAiveb/SerEM61yVFXjWjfelG/VEU2roZyin2vtDad5h6dXAGU
lI4FlaxHto5vCaRmRkN9V/qdTjwyhmqnJ2LvKsZ1HfN/V+Lwk12nCRtfaCpTrSR6bsi1MMMqd6nW
XLFBpW/G5S8A1dfkwAdpN1elE/+IdXU1s9Ptyt3JrL+h0fNiDPqtYfU7FWnrOurQS28b+l+zsbIm
fDY6OiT+QAKweLNmgelWkALCaE3zh2g4Dg9Ng36Gw3y8916SzPkTWc59UuNC4Ub7BJ9NKzISX9O6
53lSKrJk9UWjfa823nsc4pxGB/YXSknvWG/dYQsXzF6c0PzMqyCMJrkm/aQC0Igu9ai+tnr4ghDt
WtP757Kf8T5xyus67LN1E4lbem78XfTl0eTHVEgTr62X7DxDrHHNpPbAL2Aw+VLReK3UZrmWhnVP
YCr81oZVTXKNGWD4gHAaxhZV9gh0tAjaulACtLIlSF3GGl3DPp7z2KKjNNy1fQl3SfnbiPna05Mb
PRv/LCSOMatf2zh8qEirSEM2XTrfcIJhAbb1rUOe6Lul1QWmnLxNMuAUpNfCr1oUDV1D2WpG8aFP
7R8rrN+kcEjhGu1Rixva4gJ/DhfD3ECz5N3YK8t8Sfgzd0FdOc85FZk18ZAqQVY2coV2WrP3xpRG
QtH2AYw9OktZsyEOYZwY5iu6/ocG45YgBAfgSHaNLeP9TO3gR7W4nXDKwA3LCWBNPKZRn6+KpDu2
M7GwshqUCor86Nh0NGxplky5mieDoavac0lN1OC+LRzuLNn8zoZ5Ndnpb5SE+aOp/RgilFCkM/pl
Grm+wxwLDaEPGouH2kG4P+zr+7oSz72O3p9KJ7ie3aelZEzRP9m1zr8KYtuZkHJMnQYdzZ1hzo+z
6jFKassVnFqgnHF2PZe4Ug7EN47FQD2Qb+YhD3kxfLkQQxN/LGJ+mubREC2KbddxTjTmRPHwVOnN
n1YauGT19oMY8d6ZUA3ej0Z0EEr/U7MGX3rWfYcN2ijgYCTF6K5dM/5lJkJsIgdrHK95E45z0Frz
OKpdyd3ooTuCqPx6aK0XyBwf2sRBKecfndrpGCJpD2kl53WFfhPCjNsBd8tgmGXi0/77ZYDqQ+Fy
L+p4O/TpW1KFf10uHhpczo06m1dWYis+Rp2Pk45NoEcfhnY5fdGu/xU1+jZTuBy9bF2ko7mC2HTT
e9bfKsQ5NJLuvhqyd5GhWu5auIcpDWmOVW6wT94CRbtS6Yl5cUc0bl3Ak6qIVujKrxgLHrxpeMu1
8amQFGBuSrQw+uHJKXBHq4rwKeyM51aKW80g2zJNnBHku8btH4Qqw42oxP4xdn7MzgI+LXYoNqwr
sz04Rnht2J2zbwz7qRs9uVFG9Ula3lVoxY9pnK8sxVzXhXWd6t6PuZx/Yrd6Y3rDeyGSq1AVzI6c
6SOtmn4VTfNdnhvsu3SrzuVWCct7mYp7rqMnHTSHX5jjvtDnaCVU/dXOHep6InBfLHUI6jTG1KwM
BKW0qqSLLRIsx7W1EdGawkBxEMPfFDdj/klymTl5ra3hbq7krRe3v+nCa34+jNcABChpsIZxZGIH
cZQ/yq4ll7GvUwfHyahdKa0HzMh9cSFAA4Z99JYOeaPTGi1dezWn+ehXzmNjFx+Noa900RxiOdGS
6Ok5dQYlecKkpo1WWjrcj51Kf7ERQWYnF4BY2gIBOZ0FQxgBUWegD/hFZDpMoNj3CJPuu8gzdgkd
4L9xIh+7kQzETnUbonOiXU05tWSMbN5dJXv63uTAFwbvX+ffxGxdNeCpWxqwnxOoipBGbNFscffJ
BO1pPVhxkRHqJ/vi/HuB1pw+MZwtbQG+w5g9ZfrjXdU2dG3dfakyMt4QQ7L7Qocdx8ZgOIeXloGr
NkTh6JcX6ZpG4eVpv8nVltQN/3E7SMgr/3eulAkpi/8c6FsbTZDl/fwHPTM5+I0QKpx9bI3Y48hx
lnWgx3JsLsz/zzhTmCCD6QnYALmgLJ/ARuVE/awOrbdXitgYAgi83jVFQPum5vnY31UYlN3VDL9f
9d7DqQCSw+z5M3K3P1wjw5bKpmmBc4eoIDgniVRQgPbMlyqW9bOmxFjAjK6Bq7EVZRTF7VwmRB4V
w65VrgoaB9+jGb4CUpaHgZ6rw9BfwNmfX5tiGKLOs5qptGFOm8SO8G+JkuJ3SMkFqKa9cFzO7FIN
VXY+D5/JgxzzeblByGbU1TjEezz2rqbYCElwdHy8LjzWF0iagbIIWwH6CfRjlvq8jlHHU9eqmGQK
Jc7GiC7PaOrrXKnbFKbN0Bq+hbnOR88VyoXqhdnv71/rVwQe0ugLVhLFA+Agp3ukhq7YRB57xME2
AGlg2nydlsZrkHj66vulzoBRABKh6gV1AAzxqZ4K+IaoUnOWYipWPrkdo8RtJ3UL43MaIsMKuVtB
4Smq+n6Y8b3wq65o/nz/G76ifnhcF9YCtGue+FTRvO5AKsAYpnQSc76OO+tqluMNLiRWvUUEzbiw
i75oyLBTWQ90I7rIOjzMk12r8dXowxDslKzwALpozUopkHfz+kJfOSOd3Ep4G2HP/hya72HSv0XW
RD73DLTszuoV85IC77nvDXWFYAj2V4N99Hm/5VMprUTN9b07yhrQQFRuCln2QSky/cLDnzlCiPVB
wAb1b2AWcbpUVEeRCQALJTNLqVezJh16oCnrXgh05642FnCB/UNzWkTGPz8U/uiV63UGPD2dif+q
zR1M+cYyq9odesZZjcVmriX6VdJUCiqJGBoXSI/hJB2Hf9xKVpdoql9jFQBk/ofmE7LR6KV+/j3N
WKd6h9bNHnVPbzuKfHoChm4yeda0ayxAxofvd/XXj8p64FpR/EUj9YsENt0+MwsrMudIMLxW4mE6
gssfVo1R2Zvvl/p6gFgKXOCC2IXqegqhpb0zK4rdO3tqBXE3YnSy6fNu/mV2pOTZzIgpUqzy9ftF
z73PhVysEzh4ztNTiy27rkm3dfZW2mTbQujjvRgN+trYPa00E+OO/309AFgeSjfEfxb8/P2GyqMF
CzRnn2vmQx5pzV+j8tRXpqkY/0yNU1+IjGde6kLTXsRJoXoCR/y8XsOpxHrTdfd2Gw/PTdKW6lYf
MuW59Zz4b5yGWraONDvdfv+Y55ZlzUWdDyaE5p1Ak62Wrq6sNGff6fj5Wo2sOS61uVLF4Pj4TNT7
SHrx+vtFv94C1pKSoYbmYrz0Bf6ItbMZU5PxLdV4pTpQD0bmjetJ103fydsbJL8YgEbYB6Led2Ht
sw9suhriVous2OmlrqDXPZSl6iD9RBzw6EAFuWLXe7x6MIZswCWWo7j0wF/DIMMzkNlI53l4L5xm
oRrdnCGnZt9JrtrUd6WWBXaHFcwFDO3ZdQjteILwhl11yTT+k1eGKSjmGfzgztTyHmBjN4fGivnM
pef5J2n4Ka02CGrwqyzaWRAMTuO6KLRZzQH4HJIGRIcfagIrYQt/+PtIkcOTNyV6C/WyqfINIDOw
NfYEcZuOcJjuzdKswo2qwzsJzD6sftNCTR+TuGVAxfg+Z0ybjdq13U3lX3wRo5+dUQywjDSl+uV4
82CRW2IEb0w9/oj2lD21Vjf89hq4S+tOKIoBjosK0XfVLKbnOfahvQuZiqo/cj12jLUgWuAvhp6+
EpBNNu8hcIXGN9xssgN8k1xGHuY8tmBjOrUC/DGhPqqWhsiCQqmU60T0E6ifMKVdZwBjW9l4/d3M
IVrn4Ev5h1BY4kN3gweGyMLSwc5rN3Ddcet0WRYtxrHZz0wJNcBbc42Na9zEHvityY2zAJ6cFGus
KyYRmEWuIvcaxeazsPv5Qe35oIySC4QjwFQC2WtJzz0f1pb2NkRJeW0rc9WthnAGkVg0Da1bqlNA
Vd8f369cNMOE++mBJrZcS0V/5PM2M6I0NEyIn/vSsbpVN0zGKkeE9skU6X2vtjaYHCKzgRYCIEo3
wjYVzMD//htUFzVn2JjYCoID+fwbSrs3lNwtooM30kBMh3rYtHi0rEq1m1d2m/YbkejNuqMhuFem
XHupk6i78CO+3Lm4GkJRI3pScHw9BSOsdQbDNPJkXM439cgMxiiz9NFRmal//7xfQubyylU0/aFv
g+U5VXuwZBhjOg4tPbIhELu1ba4RQjBozeK0WQBwONallazTSlW3+TyEF570nxjs5wNvakvU1MDJ
O6pmnVxPCV0qpkWuss9MByh2bLT43CfiTUTRQWFiVK8c+DOPgy7w1q7ryqipIQoPkLhRaa9l2pmY
aClNBKy7FICGnCR0fJrMjFrKOiE7CyfUnnxo2zbDEDnob67TGi9ZqI2dX5KyqRfu2zPfjs1DSoo0
n45FxPLn/wmVvcR0RyOm7BsS92tqj+mtNXprW5fqdOHK+RKV+XbkSxwZrrvlA35eCp2nFnLgEO55
f8pu6Gpx7GuMAy58o3PLYN36z8cDlu1pU0WGDQi6iOYOGVj6ZiaZNBhOh3V+YZ0z5SqsbypxG37Y
VyW5Mk66ciI32pOwRDvcTj0fQQDl0LtyujKnGaH3JBXrVHqgUr8/BV8ub8OEseig/g0wZ/Fe+Pwm
LbfWrU7r0oPujtN1HNI+z2yEjkKkR2+HokpRbZgu9VDOHD0oGrBwSEtgCZ7yqoAL0VhVvOSglGFY
rBAjoS9SN0zhAqOf63inDwY4uFmmyV8V4FTnO6hkfHz/5OdiLrwt2nagH0gxT5sEVVkOOpzY+KA6
gqMzWop4ivuRzqKrF7Ue0FdGis5WEu2vrYch2l50mNUbr+r7/zUzNrCAQCxDQ1KIs3NK1All2+WD
LOJDaAKCAxDM7Bggw96qvfamaLroAhn4zEen+ULDEMIMVLPT5GlqVBl65DCHsJbpRq+Le6GgUz1J
BPjcLC62lWolF2ikZ9dEahKpN/oUX1wghljBzUPxokOVmpqfeda4YZJmoTVbTldA+dJjgeLChRh/
blGkT/8VAZTlp1eaDsgYMwimq42pzh8iTeK/mVUzkxxsI3o3snnCqE/G+aWs8Uwo5AKD4YX0FYKN
p94aajtK4MRI6oOg1pSVVbhZvqLDllxLgKGXwsfXSp39g8ACkgMYgkFQW+LYfyKv05roNvYxj6no
Yo8xn7LNmJyt3WVaFkZdv+ali10au0+Z176XNToBZs8Q4fsTdSZc4guIMBwkVzby6YESqIcbbqPE
2MAp8YfVRuYG7HC4/36Vs+cWbB5V3dICITx/ftqhnQQ2Pwn+ebEJPh03yfbem6t4Xc7zDHrNaP5a
MdCIXKg99Mi4Xvdm3V1ow3wpnnnlBpoW6C5weUM9+/wjQtIhh65IfGCONm7ozGJsAosHTgROak+D
5z5//9T/xGY/pwtUOZB6Ie9DJMaX5vOCRhOpVhG2+QH8ObjXElWJ+0h00R8MGbOMgZgzXVHoOs5N
aWvRNutAjk96BMXYxlLgHdMTUH1OlNp4r5kyslZa5bjDJoWhdWPMqBys6rCc2g1ulcy2xyrB3uL7
R/h6GMlsyXmWneEuee7nJ1Abd+iMAS8G9MagtDZGxhQMvz4Iyll3Y/VTfNUaUexcuOG+nkXotBbC
l9SLHs3Y04ZZVtlJqeT5AX53/VgiIhfEtuhuQtW85Hj69QCgG0bV/6/bgKrDyVIAHepi6tv0UM5e
dKybqVzHcXKpL3VuFSqvRSmHJ/qSZ2VqGxFJzeTQemLa4VaCGW1pXRLqPrfK0mDFPRIyp3t6R3TK
gLkdVechLAfj2OcknjlyTo/f74mvx8j6118jVjrErdP0Y1KSqRkM9oSbu/HRYVK8y1QLorA2qY95
ow8X9uC5zcA9S7bNoUXj9mQPduloJ3pRJAdbr5otPrjKNlRwkFFLp11//2jntjtnFcsJfDhJrU6W
MuuswaZVSQ6zDah16w5ReR+24/Cm6ZHyDz2adesCX5Fx9f3CZwLkctDI61x1SelOKwuU22pQA9w+
VW5TlucSBRVg9SZMUYMXjgXAfap6+l1RdPAT06y48JLP3EfUx5wCvifutF/esluB40cWMjnUbUZb
rxmFd9P0bXyca0cBDz6pvxLurD008QhNYdRK3RV6Bd7PkWmGuf3+dXxNNpFUWgRlkGqGtnuqhtAo
qKxUIyMuegXh2sza+7oWynqqoQSKJknguZn1OtGs8npUw/jCPfFPC/Ykbi/+M/Ss+Rik2SfbQDhd
GadScfdxG7abpNF1/Noa7ADLCaOoArAtnNssaKI5DcaxnNdlFo+BO8ZlYGtyXDlNjYvpOE03YRcN
4FqH5sLnOrNRGRwvei0YStFBPIlahed0tdEDebBIJI592kQ7kfb5rsJMNVCRGgMNX6sXvsqZgw8R
ihNPh5bVT6Xpk2jU6XON7r5WDXE1WRlsk3SIA1rHQ4CncnEhNznzkEvCy7mgwUaL7eQhQ7OywY4z
eQwrL7ryrERbzYqebdxYdzaDGysgeHi93289Y2Gdn3x8ajrwDyQL+lezA3x1IFFKL9xrMq1uw3oo
2hWUR5r6jTWPV5ZS2lPQ5bber8DbR2+5cE2ga3SimF1rM+nTLG9o53btgqUAUA7gybSDKEPm2R9a
aaabAsRQ82K2ufjjMH6DdArA3QJsnOoLT9fw/CGew3d1tNwfKrxsv6paZnSYOfru5I4LO9CWF0Lf
sqdPHhvnQjI03G1QLj01b8YGti9o+kWHNgv7XSENcRhFg6A29sB337/i80tRUpB1Ln3vkzzMZoRA
nqcoe7AW0db15ulHUYzRcXLb4sLXPLOFlrSFEQ2m20ww3M/5C161sYN5lbLXxzRdDfWMjiPf5lZv
2wfcNugMYsJw4WyeOyaELRqCi9UvyqCf1wRPmEUKd/S+HujgbzvFsO+TAcATc+XE813gae6FJc9c
/KBIFhAJFQUzDOPzknVmJKgA0sapZAYW0JCjfj2ZYXZJIPLMlyMYo3oF8ACRmtM0Hvhi140QL/dT
56JpSQbSArIrvCtVH6cLNcOZO8BYjDvRoGNXUiJ9fqZqSGvG8aWyVzR3pLEQOjkaJ7namqt2aIxH
u07zvwV8sleJkgi8mR5yy4VDceZTMhxfSiOm9Ig7n7xXnEJbT2ozBbCJF2Ji01VBPnL26Um7gLWb
S/ZQX9db9In/3yUenqy7/Pl/ikJvbpOxEFzCPWSClVTLdu25c7t2rLFcj5B8LjQVzq7Hlc89xzN+
qYjMWTU6pdbIOgpFZ+BObKktvbwhiZvWGtjEC3n91+PI8+EhQ8Vpg4Bwlz//7/OhyGA3Nt6Zgxzh
0yDdtpXzMD15nugeyowxQdsa/7NKI41pLGmBetFVcNDc/LwoQ0oHZGGaH2xFjq9xGTZ+N7vmJo0V
yPHfh7ZzL3Sx/qOTyQT6ywu1uQnrNhpZy+leksT1rlFphZLmymQrsQ69sD+1rweS+QOsRhAMC7rg
dI6nxZ7iGAUVJhYu+cuEjNuLrDJIJpZQohtbz8j+7czrgeyHal6s1XgurqsYRdo17Pb4Z9/NdRGU
StyOzAei6sqF0DBcSG7PvJQF5EXCAFKM/v3JScbHrfJ0+EKHrASa3WXJvEJbFgkUlVlXOAzi4X/+
CGRtHNhlAEgQXl7af3ZZbDfTDKU9O1QkM46vGTQIkR3g44/1oPyC1HFROXe5Rz7fnh7JIoEKoJSD
eM/JI5aAzjKh8B26yhErrnNn1fE38Lltw/eEwUtgJVG091yh//n+Yb+GSVZegG3gweiq/xtZ/Pdh
c6adqp4XdEQV/aUt8PPUstG5G+MC6W0QyfKYGF1/LRrCia+S0V4yRft6+bAq/g3EyKVIO9VWn3E3
gSeUFgdXycqtkSnZXYYX8vZ/f85l2EYRuLTdTwskPRQwW+06P3he89vV+Cvf7Kf2uaWT8O6NFgm4
LSP7zqvHWd0qXtld2MXnHnMxS6K+ZloCzuLzrspHJ4KG0WPvPPXaby130LAy+rS7VIOeOdIA+xZ0
GI0P3MVOwhVa/w0WSZg+ZoXTbfXZqx6KRjwbswz/5zwM2U4AhPgX4CUM7ObzE6WhFAUUY9yEa1U/
IlRCtwmZpHY9F1H2+v3n0/QzJwQnRxo6SzuMBv7nxQwZRoM2Sar4Gdx6Q14NCTdsy5uEivthQAdy
1/Mjrwk/yB7JVkC4mLIk8CJ4EK4s0wvpxbnP6dH3BO9nMsE5vWpTWkKWG9KRHN023ZpN2kJIcJL7
7x/73Mck+eROX87ol75nBViefuTABcugFv8JUb4ODKgOWl6El+awZ8IsNnE2AAsASZTPJ5crVVE+
FPTluHtqLE+1rNyImcZWrfT1Kqsggnz/bGfeIFPDZfyt8rK+JEdjXlhqxITgEHu6eOiSRjviT33J
a2j51SeR9f84O68du42u2z4RAeZwS+7crVZ3qxVvCEmWGIuhmPn0Z1A/cKAdsAl9MGzYMGxuksUK
a805JrUsStM0DRk5l9+9mNU2bWjlnaoO20Ya02chgNXZoF7JA8uYqx9MQPrK4Ljx2hZ84J9KyAJG
uyCTRT1nIC/y0hPg/2kB8llmYDVF9MuCB7+WrXvrDim50Eji7q4rkKk+xvmoG+mpSVR815htvhoZ
goYkmcU2aQlVGsdwZdW4NVZ4b0zcII+Z0C5uEHNtLAsSaU5DZny1EiV8nJtSPMVSzw9jZXr/qnSn
XcnaRBV8odqx+zv/+KfcCzUxhUsqvUy/RKgh8O0Utcg394cklbIbw8VEabh06MkHvJSZOk3tUHGn
NxrPtqJtPGFsRRJ+shooVrhQAk7ysgrcSs0fNZ295jZ1CfHsOpx1GxmSNbDB5FsvWoZ2fguxS037
Kc7rp0wtOWMkY5r8StkhQ9aZRtbXnkSZn3VkKD80jh8oO3WEO0biNG/I2MuvWqZZfVAL1RSbbPJS
ZQuKFfJXVtkersfOsvCmW4WJwTSqlA8zBfgKqqBjdL7jITYAcpXz98AeWjOIixL2FNRa4naHNM3b
jTIZ89vQF+Mv3IboBsrMgoNQdVbW+YWFld+XskzrLYmS2Uuetc2BXRAHN3cIvS9j1+Z4rkJPF7iz
WycKbLfDn1/Vwpl91nLvpLDq/qyAOy7Nt3i0nwpCeLNg0OPpXevqlROUSe7grgWEqWzo6EE1GUXr
wvUFUmLhiaqm+aEyljBRoxHecQgnB3yRVyNCmQhTfZfOphuoabVYLFWt2RltijW8IWkCB1ybOj+0
OG1/lkauuIEkF93BsGD1L4k5TErAmjF/lkpOm1eYdveKmq6lOEQ8IJCBrvmohQVOZ8UdqjeOFcbX
mGA5EvpEZBUBmYrdt6lUa0DEaLEVvxyJkdx4BQ4ev+Do8tXCQZYGw5RYP5k7rXfOEtdAGJH9kKoo
UJwszz9aAgLgJsurBLKJMSs+WnF11/bNMG8TR6M1U0zDbB3r0M0MH3R1t6M8EOqBQvTMZ3Jqaokn
lcQYzMm9+4UcITMFQ9H139SuVzGQot996lP4Wzs5UAUPtJzIVlyFXZcHptn0n0sxNL/NXB21QFBK
YwEfLQ/Oh50170YdyBRmypgBkzZqPu70MtRwJyeaqKGXINPy1Ulrkn3LNUmM4Wd+7pWkfe/OyvAV
EYdNHJc2buo8x7KeZBUO/IHdHgy9Qn8G7VQeQqAyv4y0dYqgq5XmQR0xRPqaPZuwMu0Rolmfz89M
tlCPnHbA0N2JvqKobNKcyGxbPntRr37tBq0iTNzABmLWjfiIRo03rulpzW5Eh+W0sytiD30IaEvR
RlO876Sfk4+ZRdwExupigCxFRzUo7K76CUaimIOwdaZPKH/jIRBuiEcOB5KT+2mRlF/qTquH1zkz
xwkfmQUuFt9/dTByZ/zJsAJq6ETC+TU3JBlvnELa5UM5t5i4varoG5/G//CfCkruNcWHW+z1RMVY
OptRB+GqM5Nj2hLDEKTxyIiTTtXVn5kw2v/MufY+JF03OX6a5B7U0irvIz+yozh8kMQ5fh/JXXpD
4jBk2z7UUpOgD635aupMED5wmvFZGY0xfGlNVGdBP4rK3hpDB5yjLRVQd00tpjUR963VkLUCqC5V
3yWX+2L2NqcqsjItPSmmdF/SGs1iMKtF9TWSNkjL+1P41cWWpQJFDXB3jjNM4+cX4ydUTR+O4mTF
ig4AsY5LBQyQqf2m+lSo2/tXu1ouuJpNg5Zll9XeuuTJY9WBHk9C9UkvPeHLqosiP42Nbq/0GXAq
6j9BZzX5Jid4ZSsE+XT3r3+1h+L6rFVQUJEC4+i8uFvJFxFROOfcSMjwsWnb+KPgoLW/f5Wr1X65
Csk9HMDpn10pFR0lFOjSKnEy8r7e4/LtNyNzH0yksX0soyRd81YYt94iR0L2+1x2Ef2ev0Xg2eyo
SwDHjtb0j0sF5j1UcPvnHKYdMUGF4jUPRe8NTWDhS5O+IzzrkSBOy9yWsyFeGjs2wWKwlCyMwv4r
mDMl3Y+Mjk+oWpPntp8H4VPwiY0gHMiV8zUaVhBWpnj+WMcifgLAI1rogwM3R4//m20o8d4eoXLk
eop2ZqapLrx2fEtdnOZbu23in3YzNC+TyL3H+8//xlsmTJH3xl6LDtvlW7Z0dOt2zxmdlNNBpZCn
uEZglgCq71/nxlN3NRhdSxli6SVeHFEj+lElXu78FJvJuKMUMG5KNyk+Z1XRrUiDrvuFjClUaIDz
OQ6rVIPP37Bs3II0o2UXY5FQniu6vVdjsLg5BMQtdDeBr1eDyaDYjDjiQLezM0ZPbGyHlYd746bx
CXAgX0S4Swz8+Q+p8ZLmoWaJkygLGflSlRPG4aQ2vo1wpuXKB3u1Wee2PbSudIaoafGUz6/mDKaC
DikpThS/sw2ZMKCD25rNT5JbgTWil+6NYq0sfOMWXZWz6nLMwtNiX9xik3UIe6e8OLH4pwA42S7F
SBJrn5nS2d0fQ7deLK3XRUCgL1Lby+dJUCJxo14nToXocPtHMJTcmZppxLQdFBlC8XGAmFinjt8C
yyXMp6cHKDU2YCu/5MazpqhFUxryNm6my34jyOGJMCzebIhp+kM6d1/h7IKKqIG7qFNKha3Fvo21
YjcRTwNfZR74rEZWwdhLzANS4PxBQA8/CMwdJEog4nK0slkZEVelP3LJGHUu9Rrikq/MXYMYMI3n
Gs+r8qoTcEPotnnbHThe9Ft9mq1NYhhe0Ms6Wznt3Ho+hGrDnac7wjewTPt/lf7qTB8i2hHiVLvl
+ORlHCxcL7SDUc3MnTqJ/lNjVCtTzI2lhBInBSqN09W1ilew+CtqX1NkkIQBxWOtpsFc99VHry7V
t1lq+GdWhsFyFj2rAPCAqd7TNkA5TEl9eQx/3WZvmm0TqkZ+6qwx8OwaGGBqk5fatu3ntIZ9SR3e
hNsbDZtJYaBKCU37/m/4k+V37zdc9BHtwswwIOkgNiMZP5Pchq3BduL4yKOIIDGGptgTA6q+YIwq
n2DFGu81nTziXTbbZkZB2C3gKKhh8dMk7Oe1K63C8BGjjfkvPQOWtx2HwTWDGfPP91IOpovtVJQ/
xzJ3Dknkma+iz1yV01qvPzdKZGi+lkCE2zJpSBP6i947wSy8+lfRdmEblPpYPegwMJKXeSrSk1cM
wjz18MbFtzJuUHGAaCQotRYenWkOAu84KOb2HimXfO9GIUyw0GBe9/usIAW4QQ9wNOsw/9bC6CXD
PVeaMtC7rvjWWwCsIFMsqGM6Za3ne5BOgLa2ZRzDCsnUb6Y10czKBjN6bUgj2q68mhujY2G6U1e0
aXxezo0KX3VmmhHlUjZrPoEFxcGszWHnWE3/dv9St750i5oCzR2CmMnUPR+IbZ/1qD309KSO9Ryk
6D12qWg8zVfDTDviw673RVM/mnHdrgRN3FoAOPsbS3GPD+FyB+6O4QA0iHpUInX74ORJNAVqbLh0
I81szYh96xNnD26TasnEQrH2/Db13Mi8RKV9oocgLqIEPJb08v+aoRW7juPX5/tP9da9sZVgLXUN
DY3c8u//+rwdbU5wPA7ZycH//dqGuUIro9c3UtrxyoR581JMW+yBVZIALtu5RTuSNx9yZ0tUxYF4
jPyt61stMLM14sKtK3FPS5oke6Srgtc4crpJZERXpneHx9oZXT8aHffQR7JfWX+uK+tLfXnBJ3A+
W3KXL94X8CrpTuSIHctwgdrAigzlmO3y1n4gDcR9gmRV7RSKWm+h0zfvynSwgryyPOibnbeye/iT
eHI2US4/ZtFu08Rmw3u5Zsdu0ekddeETe6jsfTQY448Itc1no3AmsTcbF0BoMhfGQEFD2vU2Kk1T
QyLTgoETmQH/Pc9diBTsrrBeJknlPlmFZ/7MTTenxhxK1v+4A5c9O5AEARdTIdiUjdWqfqbY4oeW
4SZ7lE03g5JCG6ax71SyTwp4AUptaRe/n63IYWIzZyfcNmEG6rKoivAdZQoo1nkaRRvRjBpMtKXA
R6FGL97yKk2eQI+PxgZGkfaz0rRWBdUI3pJM23qmnxH1o+TnOooVKELh90VeR75EF5kh6Yu5koud
MbpuGGQSjII/kz4gAmb7hRAPnQgrRaR7j6jS4N7d/76unfeU91AhL7qCRVJw2X7tCzlCvUHFP7eA
U8tOf69Pyl5oXZBWyma0xl9hb30TFOAIVINai/PpoXVK0Olp9+Y03uH+79GX8XgxRKxF00GLwgas
eFkMxg4rZINN42QVxVPWo25gt8RKsSfM8p0HI963h/wJncAGko4IrDbehnC5AbnylGz7sc2TVzLC
IHqpcOQqo32UBBc0ctYWwzcwk1ytt6YnD71ZxhDSC991xAfbjD7dv5FrmSAPFrENeaILM+LqWAdR
K80tJ49O7qx/ygvjITKppZqVhsCrI6oFOWBs1V/TwUXrMJXDcy3NY8RG10/omjhly0ZGswNDrGma
b75yvE+u7TKRo6K8OJxhwnQqG7Yz3nS2Bn5tdkrzO8prqApxxX/i41yEhjTkMip3bjUUH7TW9rpD
igf0A0i3yQ1gJhvoPkFEQlZXOeStDMurVQahMtlktI4WP4t+eSYeRgXCEaX5Yzq6TrI18yp7ohw+
tzuvlzF88LpfaXdea2yXuQmjIt55Fm8cROcrjQ4m1kHQGZ2GhK3CuOSTJa61q9qYGCW1fdGbOA3K
lCMdJsMfJV2TlfXnWq7BiEGwiVuSswIlmYuDHB38oXbrFMOwaf2qtfjFENPTpFZvQsbv5kx2gS6d
wxBZe7DsR8McwTJ7+qnSqGcYfKOeu/aLrvY0/CI6nSwfzNf4QC6eieaGrRnN2NiytMSzGPfq8GgL
lirfBLmPgMALvZMlY6BwQNFhq1nSepqpNGlAwJz8WyKnFDJLOlsPeu86w1KhLfWTY88cHutWJw2l
naixrnx6V2cCfrZLmYNniJ2E08/5q0QZNmQCBC8xjDA943DTeyM6YXMTp5CuqrbPt86g/oKRaezy
ZLKO969/Y/ByEncWXgAwBvVSJy4yRZpRq9MFaNviMJpGrfvk3PafWoUPhmWuEmuFh6tLLiI0G62P
Q5ELfMrFNqnT02rGtm8fPWv4bivGdLLCPiRrZGhfNKNY66RdlwEclDrMz8xr1PGuOteOlICrhGYd
55oFCjp0Z36Kltgxuke69dNFVKRgtxPZ4NcTNfBtxJL7aRhlJ3cdTqpVUfatfQ4eEz4fgzIP5bSL
7XdiTDOTKO+8Ghz2pKyghb0x+iJ9meeplz4EnaUwoXO4OohEU59VjsRf4jHxQBODttC3kQMVbSM9
q50Do0iAWiLFdD5VrixeRJXanOkGY/4Eh7mXm0Kpxv86rcumTS9LpzjgtDYhy7fQtFg96Un5aim7
fefBZd6XaIq/YwBWyR5WBncIQiUaMToNHlNNbXXkDLWd1qSvSZfN4OVmDOwgAu3oLSrHLtkJr1B0
bMFa+4b3NntQo55zYxWi0fDHQTYvfVwa3amRKhFTilZDqR1SEyJkWE32QW/7ERm4nohkhwa5VTeJ
N9ryEdJQWj2TDjt8gqsXfZ8FYRgx+NUhMMbC+41qszZIsoC5vhi8CflutYIQKQQ93n5yKuTuidV5
NCHCaX6Tua38LLRhLDdxI9PpMJL+c0gFPr2trmjiKZQcEoIq7Ah1U0UygOHuZ4A3YSa1YtNbI2zp
JLOGH3Mn2VAR5k7s1ei1x8lswsInaG20doQMR0/UcrOvep4loR8NHeNP0AkV27lWcEFlwh6/Fuhh
9CCb69ry2RVTeQQSlJ4gFwwFd28owwaCrYcrpdJdzKi6031WyyXfQh2yXPgqRa3UFzklpkCfxrHa
6C0qNd+bPZ2/97rmnatW5gwplJiJJQ8jfbs/iZhX+6BlBkOBA9CDErlxUVOw8DbkfTuYCx9Q+zyZ
qYcj3Kibf9aFcC7m+2WtNdEvsQKez5UzRXR11gnMk7T3AyjIBHMvUwfx7iNC87F8vX9fV2efpTyq
4nJCecXsbF18p5Qe6ES0Jt6Esivesszi1WqpZ22j2Gu3/34tLsYUBTnMAsJxfm96alYO7XlIuGU4
PY00+x5NdQo9IslsoJz/frFlNsQUQIn9Ck7jVUqsJBW8uoFTzMtIK/wzzI3ZAbNYcaC5f7GrhZmn
SMuA6icnO8SMFyucrMJW2tXgohlE/3I0dRODATo3+5DNSfrNQBYV+hOzBpsYU9aH+1f/s4CebdK5
PLt0Dg42iVo4gM8frDKl0qEh7h5FDnZiOyguByokA/EXo2r1emNGbhxvXOAWPAOlcPaKK5D0Toqs
oi3SmnA7gnL8TaBOCk/RDe1nLZqa0dfCNs6JTBHy1/1ffPU18YPxxDPQTYfl8RL64hZsacch8o6Z
7ZZPxCQ3X73MLFbeyq2xzWq4dCfpGrIHOH8soRgL08tt9zh5U4WXQCO9hSZ7y0HPWYt/vjUCkOfh
+l5KMcjEzq/VF5oSxdbkkhiWqb/wQYdvpSnNt9bqaLEb7JJB5k8Q0pY8gH92YHKgwa7IxhwfHEoa
/fziskZbkk+QWtsUF0jQTFHmBB31R2IXrERfbRjeeH24fDCRMlfdmAz7Wosc6Q3OUUGB+KBLTtU/
KODbz0U6qHQaajUCja6G3UHV2tDehCb1L79uqI32SEkEFfaKjFS4t3ZjqyUJirIYlUBXLPUg7aYn
TYNyufpoUis/ghuFjwOBtX1LAC8jmpAKtbuk9cgmsS3yluBttE8dpPqjtGYnoQrW2xWroM0ON4Ry
/KayFalYVSzxsRaN0IJCxbK6vT+mb+z5+AYBYVFpX7Z9F8cF2JOVGOzCO9ru7BLePIktexDtYTZm
I+BkXuz/h+vx2g2M0tYi7Dt/6bBVzNCC4nqUDhwSv3DyITpVnsHiiu5O2n5ZZxTY71/06s0vNU0w
TS4gDeaaKwl7Su/XE3hXZtspvisIewHj5hmbs3+/DmYOqlILzOyq7JCpBRFnjQN/JKq1TRj2+ftC
75OVk8HVBMHd0KZD7MlufSnInT9CHbFOgQNXObZDRU3YVdoH0rFt37FJFb9/Q9enfK7FzfChsk/X
QYmdX6tK+hyWDItDHEbWa4LGAacYAeuD3zqAQI/ShuZPHXUkAYjJuEsfqwjqs9Ca6KMLQr7faUgq
FjkNezmlwwpQBfd/4o2nQVeWLTsrBd7/S79Q5xVh1hbQpmctkqfCnOJ9W7rtYz0q/cqKdfNSdGUZ
uRyRWGHOH4YGsTYdRBGdSL8UT5Q8iRiIlXDvEj218uCXte9sbYSuaFGGByTguEyRy8T9V8Va9jmR
hWOHqQxLxW60eiD05qyfJMW+LVtRsclBev9rC2B52QaGOWq9gF8ud1XzBEu38HR2ApKkHl+h1zNx
DnjuXdbaf35rC9mKUglSgsWrc35/HG5bjtbLtBMmhJDnkfJoNMTFKQWYsfuXuvHxU99dvn6MQTzL
i22GIPIg1PLBO6pGD+Joyisg1wVQg+F/uCcayRYsAWy9VwYNOYRuU7hpeJwyJ34wvC7kJEeAZx73
8Yog4WrdRrgEEo4JYKFD8tLOH1/cWypU9iwkYyczHuNBLx89ZI/bKk8VKqxKTiKb6AJkh2RU3X+c
1yUuhibbBRQZaOyRwV5c22nGOHMVR4HrZ4+nzquqbaNR0h5KUT+PmiII4UooY2dVFSJITJ3h0Dut
8ev+z7j5gbh4JdA0MTuZF+pi3anY9cdMgiMKkW1JMAiYc/lf30n10OmTcRL9VH+8f81lUF59lH9d
86KQxZluJICMgGc1y+ovYSP7rcvEliHqwkpw/1o374/Xy1eia9fCBNmYFYEoZAgVxTzstCRWNzmZ
ITCIZqRMuRx8w8jC/f2L3rpBKqZscRdbiH551EkTxYtDg5oT4F4CCEZ0VPQPhvcILtWVEXxdp2QY
/R+ImcOHR9XlfAgbA9Ieo2mpb+WDfewVJm9FGITZDYbXE0bbL23/No2ML6raIg1FTwzfRB1U+TAJ
Q+wolz8TpvoBHdLwmrgiXhnnN58FNWNK3AsF+3KYK7Yp4lQJWcstMgTBn9DydubykzFH/15LX57F
4j6nXs3G6LLUWCtzFllVjiTcCucj+q1wP9IDckE8bRTUrUD/QnWrd/JbJ2trg+DNfZL0IP1CSkpH
FpVAFEHNy/3RcGsI/gEUABXjMHJJSPBm0XsGuvMj6UYEeSr2a2Un4c6Q2ExiK6I71UZrho8bExtV
IGQL7NKool9Wr9HcjZUyqcoRDkK0pdi7ZA5FyQMtAtrR0NB/NzmpN2Ym5T/7VFmMqCXA4GbZBUh7
Ph6dqhnF6DGhNMpYH6bemNG36Mm2miO4f9WgrnzgVxtv3jm7YDSXi4ruigNSV03hYDqOT7JJxZcc
+dVr1hMeEuTIoxsf6yS86vsv9MZKyCEf1gWaSVXDlXF+i6DcspHKX3RK4zactp7Z5eHW07o1ou+N
gYOZRtdAudMRvPp0itElpbMaaVqJVv/oOEurh1hu9Pe1PGkhkURaV4mVm7u1Lp1ddbn7v7ZMVh2J
roNieiI8XH9PYFAbOGosXrop0ojBArvtjQYKaviwzrZW5C9gUP/DQYNyCi7NhRt3rWuIMUgxirTo
lOV2M/mqyto0pIn95f6LvDF28BuzMFAg4FBzOV/0nSOkKbmMHFKi5lyU3Juqq8hAlUOz6XTNXbng
jZGD9gtiDaySZYN4+XEoljLNBhxSFGbNu2aKo/dEPK21PP64AS8WWHiKCLH4gyO6dbHAxi0i5kxX
6SnGmozR1A7aT4NoY8IJyxhLL5gq+dHGSF74SZpm/zlarj/2xoDjTejgbZcADWrjcdf6Q2Qqe/IW
CFMdWDTCoFWjCfAYoZcxFF2rigmhmRsNviv2iY09G+TLG4XySXapRhw12VR1TtpoIWkvEU1nfslV
M/8aZyr+gWg5angqvli/pehqMknbq7rx62dOH539MVgJmKdXhBiyM0Kd5Mz4NCPX/qRnmtbtop7e
4squ/88Z7uqpY+oD+Q1L4upzFVo29SGln2M3IeDet+EA8JY5C0fzZBX1hAazsobHzuGwszetZKFd
EiNE6osWOmjh+nz83Otajbsjlca8sie5nkx4AKgzUQHTmqJycP5ZN2FajoYCUS1x7fCRNLd6TzBG
/Tp6ju0rhI8GXmqIlT7ujcWf6oRK0x0p+3VyAbj1PESfSpXCVLTD4BGW53d5nz2Qq6e/3f+Yb16L
9WYhMqH7uiyD0o4OFcPi8bOT7k5DGGtPad2nBw9PxErl4HpIcXBlr0zpnOkJxM75s7Q4Kg8ajqsj
yZHTrrVzPgJvTlZuaHkjl+OJ6vVC1FiaaJez01TZw4wrJTwqdVK+z6OmDtQ2qT7LXoE9ExfVhoZM
tKTXT76itmt+h+sBQwQcOjYWHsipV+3m1sl6V/TwBQm6UHwjcX/UNQnws+FskizBq08c6eb+K7zu
G+IEBJa/1Hwcm9r98pv+Wnu0SrWiSWXiMnN7PuhgA1AnQh1UBNoTYejkcIKxwqA4AELXCakciapP
0o+hXmSv93/L9XBi2vjDe0fGxzp08b3QpbPQYTXxaez1D4ielG/IPC0fd82a2OH6QVNL47uET76s
d5elw6LoeyPqo+RkOaVKD4wuhSaKcgPfHrNZTXpd2KDKvH9710sfW+QFy0rhC7bl1eBq69yoMpRG
3UReXlPJdmuP7Se9muUmtbxx7ZiyLDnng3k5EIG+YCjTFb4UdETWnGS8wOSUubryZOndfJB65m3Z
q+VBk3bplryfGl6i2TzBfFA2ik0SnxSEaP/7jWNuZQVGpAmM4+LbzZN+6Grar6cUQu2pLGZtH9Gw
Ar9Qu35LBPSKn/bWOKINgfUCaguqUP18SBcZYmG7MeNT1tZfTL3UXnIECQGhhPXKzvvWlZadG1tF
/riyY0nNszuDBM8TmhBlqzZ1t0ezZFI/lGvqzOsJkLshGYASMLumK+mgjOaqL3sQeJrZl7/aCF2l
HxNuuiaIu/VpYApY5qEFCnV5kG454Yh8xPnfzvFwMAsszykbj0dKQTWJjyQaYzrvPtwfITcvypti
98lVr5Q/bj7kVZsa8cmDCrOd7bYKuthRA0+ZiwfQZu0unRN7ZUm59T0yPjQ+EVRW1iU5cR4hCnq9
By15HOz3GcZB4dfqREekmDm3mk62Mi5vvEJtsQPh00dPccXQTQonTAdZRiehtMWJ9Gi5Qyr/zwLl
P21lzAdLl5nNxzJm/5rQ3W6Wg0P1AXf+kujsiNZID8zjA2V90OsppTUra1ae5Y0PgV4sb2+pVNKV
W571Xxct8nJqtBixnyPjX6g1xPekXNSJCOn/eX9Dv4eve6E43EBBSltp0ok98EkvcnvXj+7wTqVL
BfuusVbOZX86OhczKHMIqwQ2G8u4SrCAVJZEs5eAxNXzhgwQbyL1Y1Rs8iv70euRczl9+upC9yS9
s4k+JIMpf5NSDJ6AdVz9MQ2l+6ss5/Qt4dnVfjjGIenVTYzXWDraB7bO8zelXKS6uKmN/6q4wjkg
TIega5wRdrsvLaQjwWBrufJTCxPP2Zis5h3ijUWlonY0WxH0Z+KnxBTR5c2IQR4qNZlnGFS6XQH7
UAayBxQYoC+PKp8wiNgK2r4qZn9MitQDlxkNn2Rs1rte7Vs2zmo2PwhXI7fx/kd+o24GDwNMBUlH
ZGexNp0PEna8ad+MtGzzLGuNbcE9TBgF8AVvRhC/1lIdg4+ah7Xa+pibR+JaQ7YnB9Wtpl2VegiH
CcC1f/cgMB9dHA94wBuRrAkRb5CJl0LOUuJYjo5XpZzeGcPZzWBiNTDLv8LQqfdKmmcqnpRq+k8b
QBxwShOkvxdCCdOAdojxy+xb5VGZa/sBphb2r6iJjR+RmiWjDwaeFFB3FmTVOrryo2+cXPtCfnHn
EuBpFGtn+ett7KJPoMa9ULTNq4JQl1rWPOWJOEkwl89WBYBkTjwx+aGioIVzssQiRiEcSqIzw9Yu
cKh0cq1pfaOqwZ5DQ72DKY+WzOXpIK+iVLiLlpeQtmRPvFaDpLq1scrVSUDXTz9mRqMGhlTnjSaJ
TG2IflmZLa6n3KXWgNAXOA47rstSrTcWuQO5Kzsl7VBGpA4XqJUYfOP3+2P75nWWaUJnWHM6uZz/
eqTxpgrhKgJgcJqMzHyvDdQ771/lesXibtwlwUzFZ85Cef4B0cPrsi6D8qRF4RB4bd3vq05rfc8Q
7c4hCGblfH0tRl8qmSAi4TFSR6YTdX5BKvlS5DoR5LmSdnIT0fhiwli6URt9JHTcn01HPuR6nRXH
LFKNL9rgGeMmHVL12JVy6TLqqkL8S6gPzRNOYhU2toLt33cqoZkB4Ifqu1BU5bG3vIIPRRcFUdVF
8jNs1fmkTUPqkno6t49UKeYPk9qK5zYanXnlwV7Xbjmmc/jBL4j+GFzX+X06+JQIMY+x63rJ8K61
U+PZdhv9i2PH9rMYnOyXwmpNz39O//1gu1QIlqaYRp2Ah31+6cbuFWeKFfxEcq6e4gr5c9RN9crW
48YN/h9cSl8wf1cVmZwkI7jkvMiycKdPEuXwpvF0xcWCOSjtlpEUhpuhHjTeT9qs0cmut3dojpby
LduDRaR6sSUpiUsRRBOkp8zSOuMY9xG9vglAxnPRRVO5T4iCxEwio7U+wI3PcsmqhBuNY/daA9DD
+wxBUID8HhoWjzBH0BLkCbK4la3CrTtccGTsuXA8sAE6f4sUcGd7FOzOJdiQ1z4vf4f62PHBEHpT
oLgaLQha9yeDGwKHP15r4uc4WgEOuniqEykQc+ZJrlkn2Y6gI/VojrgSYytTN1nj5kExWBIE8zRv
e/mgxOWm0XUf7cNvRR/Cj8ICcnD/N11vA/lJCA6ptfIwrkDujsnTrkYLGKgW6ZjUiORJd02PqxNp
/BytATNvjGrUDBxwl8Y1ssOLb0dQMpKJ6bKDz/N3gobQVqfNuZOdaPzJraJ3nLFho1jm4f5t3lhf
uS4OOfYH/PVyPIvIIKrT44DJRtvdkxqm7vGiqkHaORnkmMgLIjKt2NrQWy5H9d/7ezxloF9AOdAh
XSF0S0BISj7mhM20oP8LqWjvu8r6neqNs/I+byw4FHwWYxQWCL6ii2Ft9/ZoJN2UnrR2CPfondJt
5Qn1kM51uTXaai1v4+b18JASeAykgWrQ+WcU5+DKbRPwll0n3pNoom+IrGmBwBt5NqNVTvit6QEZ
wv+/3EWhoJU14DmXecnoo/ZzbS8hxdCrjvdHy/UopcKEyIc//wRFXtxUxpnPw/oNcNNwyKE0FWEO
PhFoaseoqbWXbszVzpdNGH3OO4+Y7/uXv75JLs/izdTLbozZ4vyZutS5SOWys5Oh9p11zEJXh5Ht
9fbaHHj9VXChpeTPi1vcSxdfYxfHpOay9Tmxo6ZZNjIzKTVp0Eu3IcgbKshMwJlOl8MKH7NGZiuD
9UY3YPkBVHxYRhFWXLZ6KodedAPf4iSKvtoJO442DimKe23S5cag7O9Haun6gEebnZt3RIxU6XBc
2OSE7LVWEDKx//skzSb4T14CPUWO/ZdfUKxoatyXDLHQmhxf9mTqvlNCw3P3RWQ3J/x77munWNqT
0T+m7E22itG3z52XWV9re9a37ShfySu0Vyou1zM1v8tYUosYHNfOJrcfCqnPaXqa9GG2g14fx+8G
R55fhaYXL/dH4K0PgO+ZzFJ0AmxeLz4APG6OmsRZerKGNo+2VhdpL1nWRe0By0T6MMyutLdqOBs0
RMxUfb1/9Vvjf1kh2QCwEcB+ez7+rbkfemL+uNPMMuV2wlpqojZyo9VyAf+j82oBdifQPbTi2UJe
VejGEaONhKR+GlTiwIipbKI3L2vBQd2/oZuPkx0aun5ngY1frPtFZ4dl1Eom5VR1jylIK+l7Yd9j
O6nLEsBD2P5njCZtnzLpViaT5WFd3uMfjCZVTD60y4c5tFU5xg0AwVmQDF9B2vd7Zyo2uEti3zVK
wG5VN/wvFyXTD82tQdngclVQYxQBXaXHJzuHz1ZD9D15Wtm9xGH1nryN8kEth+/3n/Gtz2OR+VKB
WYhQl2KO2iFmqEpsVni3kGAmBRg/ItgftCRco1TfuhQls6XcitkFRdH5+DSbMrHsDDUFPqaImO/I
OEpgfoemiPuV89zNIzmSRQBiuBkpjF/MRnDZzawgju6k1zFaijRsj4on3IM2d29eXODOXv6JxmX9
jvBRpLNV2awkw91aJRABo37jqbIgXvyErB2MVC2puhZNL8xDj835vVm5Q7HH6B1bD5UTlsMxd6Qx
+XVhjrVf1N5qp+3GQ1/YOVRhF+DB1YkkmifblBnvFwh5964W2JMVASmxTntte38o3Zh/KFQy+egg
1pH7LZ/zX6VR1euiMpkhFluytd7GlkaBSy925So3JgVaAzSYKPgyLVye1EGygtfi7Z5MO3Y/whhx
t70ozP9H2Xktt420W/SJUIUcbhEYREXLki3doBxkoNFAA40MPP1Z/O/GnhrXmWtPUSTB7i/svXZi
Fji4UJcg2rfr8TINfw0x/5f3h3iZXRq2YewYv8sZWwk8t95oW8mhE306MHOa7uciqNRfnt5/+c54
IaqYK8/kGnH4zw/SaYdlqqHK3ESGO/0yNaY5323Dh3Bd3//7K/u3VyLsg0+MGxtQxW9XxqTzXHRY
pG6kb6mzVeXLqYGYdnD/HlVjX8uv309UdDAeE2ZUxSwH//muTFWMBKHxe5Ad3JS0yuWsTHAY/SQP
va+qL7652D5adJIdjyNHYX/qpdHeLCNFjZD+BTgiHE73S2QZ4fu6jUaRVO6Vt8if3H24SxngxDAo
fNKlkd4tjk1THTUO1uAvC8d/uRvoiJhi8CTgOvv9lz1VNdnSGw/67lWQYqO6jO5EmFdhwoTaebS6
onwExDH+jYH8x7d1XakgvsEMAkOOn/U/P8ExmGa3KH2yAp08ONar0idVdv3NuIi/yXz+eNZ5KcZh
XO4UmoQT/vZS0NtWB4gOK9W2dX4B6VxCILqb+FvKI/PR3x+L6yvBl7meToRCuL8NFDtna52I0Ocb
XLD1xQTAZyQTmQrvJbRNSSGbew+MrRArI1gD8ATMdUlNPodPqLvHc9GF9VOzMAVO7LyC6Aq50znb
VJxPm2y8W1eU9VtVCiun9B10H2N4Xe5UUUSpmy/TAzZhTLHgH5kZjFP7BKMINiCIR/cFmOn2aW2r
/jTivDpbhVjgC7YdmoFWl5u6q0fTmBAque0rBRnAdNHY7jcdaPNjHNvqkhdl4ySyRJWVDCS/nG0f
Ax3/w2BdGq9QFfKlwgRVdlXym34/H4bB6rt0dkn8y4I8UvYJmsnoJNHU72bKke1N6WoXzCPb0RbR
FcvahLGUm7xMXW8WWWmT353022R87VeBpclt8O6EI9llxGaGx3Ea2y4Nt4geIXAq99lSYoOVIYP6
1iAjfIn9Oox61hHSeNZbhaWtzEEwWHuI+7ZwZsAaqmiDL6Kc9q9+u+SfDGv3f3pBP30Iu9lAdbpG
wO+0G/ds3YumyAyzEoRLLPDrkn0J+nu7apaHvF3du55FSUNE1u6wtebG6E6BVl5zivBR4zMr9Wil
my5H7kZ26w4lmLPO/N4b3zjtSCOrk2/kwT1p8vZ27Lt5/eH4i1/gsZb1L28Nm2/L0BafJlGKC2iJ
/WmyhFOSnm4HR+C1ngckba4tFNsr3GRjMNTHhsU4SiHhYuzextp7c7Ztv6t1hbpKDTVwTgXPy0Ww
Nl3IJtQvnl3bjybyJ/OS51XpgcXaGVWVK8uzemgH1uUFe4Ns8oTUKPDXdoorOY92BrgYQVZoddsv
0cj62czr/m98+z8GDfy8qJ2v22Y8/GxM/3lm2BtbTGkGJXCS0IF3szjmZd1V8KTb6HVCNJL+943y
p8yGaoupxlX2yKT3j/vZxSOf83UAG9vxeXpBYd4WOTJZpMrFkzX4NvtgT52iHTj1/3RHVeX9XN3V
jqum+FtS9x812PWP4dJhZnjVsf8+1nF0lUP4AX7vl02bwjNbD+PkFLdG7TM/HNhg6gc0Y32VmqJf
9iQI1uH/e1nwJzCSwJDKf6xNfisD1TQRiUZM9M2o+u3QAEpGDGOIY1SCXrLq8atdc3b995fw516P
F+Ur5w27bI//cPBhgHX8lfb/ZlneAVT/WnQuY9foD5ZKitxJvLIaQLFNePlVmzh18ckTIjpW05Pn
kiOKK7LMW/cIEWTJcO3MJ6oE816PZv6XIvnPUQZ/KWo3LlIYNdxrv1UFWLU0ZI9K3iDhl0e3F/LM
UaOyaVz3s23DZtG6/3Db4t2StUzItQsOtrMM2bC55tEn1Ov435+d9UeByV8EgJ/tEytxfjm/fWFM
77vBH0gaKNViinRj/PkyOz07EhjBP4h5G4sYjoPSL71uyv2ge7v/wkLBK2LphIp4QAAPUeZS8LwT
rNS+MSsDLB5oSxpxVIudw3stt/IvveO/3Ng2BTEsAXS5CLt/K+WCsmJW6gjyxpeivneKTn9uVRuc
/vvT+bcP50prIrSNh5pn+p/HCX64cajGEgLd2su0rMsldmtbZk4VioQpjrzgogA/LqzVePnvl/63
N8ho9ppSwllGDfTPlxa1oUgAAz+9C3vJMKYWSY4Z/vzfr0Kr8C9H5tW35VFgoWKzfteVTD0U20Bj
IV9NEsWyrm0r727ZV+swtngmgXYZVrYsFniyZWq7eDF0F8ZCbepM2E5xP26uDk6bsEnvNJe+TlVd
WUfpBNtBRZE8aOGo89qtRErai/tpXGxJqGCj6+9GZ0xvQhrDq7m3/qccIIX61kgMawQK5RU8+8rv
vhpepN8b0YcFbpe1eSOyWd1XHMXIqDluwEPW7tBc3LLAeELi7Bgmobd6BvFTwnrcTZjLedkZj1s+
kVWI9Q4C+0AuUxxVjfVp8Ov18zSiAY2n3bZuiPltXQjmeQOXJKyCA/vKao2H3N5ve7YOGbJz+S7b
Jnip5Jh7JzXn7acdRfijP1rVgx4d94bJW/nJx0Bx7GyNIZbtjf+tq1qjTEiOzD9JQc6g70XGnbv1
/tnrliscLcjzE640M7GwVa4HHDBqirttdPpPkd2AG45Kx/zkE9H6VlcCMAEjjmFI6chLwdzTle2z
O9pN8FAvViCPw85Q42Dz1jJHOMtDX+SmSs2tM6sYpI7RvTdF1G5JV1Y13DfEBDZ72hLwbWtFw/NE
Et0hbKvhY9bAjLdp21s4Bqp7EpMpP3ctd2vSiwapXxgojdbAW2c3Wx21ec9zWHRL4hbkRGcOxcny
3PnK+N5W+9x9Npw9b+IKz3Ob1G6EcIFPs5myegJMn0nMPN83C7xAsnYlsdjREjoxgIWZL3Oy+2dG
gsNyN7lAUW7poHzzZ0TclFJY3gxeL87DNfKrs90Sj6cok63/0T79BoYPkSBs1dUEgeVeotRdrnIF
0Z/aZi6s4xgQNYC1WP/o4Km8R24ePmvPILKaGLzyk/BaC/uGDmW212HnJToIC9J85mi7YfsJcM0q
fKOO7QG3SWws1XxjkBc806rbm8cTr8Ilbisl77rBmvOYrLL+XOMHELE7mfq9G6a8jHt76h7UuAsz
Nlo5vXG6IHq3HGO8gWk9vKN67F7UZvoyscXkZ1tUgPhrZ7ThMT+cfc22anEeGrf3vu7jEtYkP06y
JBVgE1tsE9l1LqO8/OkWhEQmmPzh0PQlUQ+fcaP3z6rrnWfTlntxN9qzPG1lLu+b1ihe+2G0hrhf
PL9N1sbXXVIS+PU5mGd96YaoefbmVMtRvqlwbE7sEWt5tBH8GakTjeUbIQd26m5F/hLNdnBT2iZG
B5kr92bXyrrorpDLMSfZ4wBksDs14+R+J6pJjI/YHSpYnHm5OskG5/FuUPX4ZJigY2JeuHtvl1r7
1LSG/csxm5ZZm9q/NuNWsjpsq7Rw7fI457v34uRdeKh96v2RWCaMvdxh9OaaCJHNmRKcqR2UclVj
7HN1FipLH2rAXvfhVZFmgRmPTVvXad/I4quYh9e+78YrkdRqszKaV0Uf1YBryMfXMBRjhqw6j4eN
3mYm2ipeu7E+1CSqfkIYxpbNau1Ej/tyo7YtTyKTePFo8i/AVqosXDsL+oSCxZZPUfWj9MSctVBX
usPsmuNnJPl4QzQJd6ndW9aV+LWcsWfjwZNaHTCQmKcrvKEizyFYY2YMI9QfT3sQdPf6emGJQJza
rsQZu/o50JpV8Qta0BGRCdJG5rlzZ/6ZTQQrERgAjk79dF20bJa/uNkSrv7NVR1EmqAZkbHSzy9l
BckUK3NuxT5svenU7Yurk2Uew8ddOPsWuwHBzqkZIp8BTV0/lvWGdjFsaJriaWJ8SLnud1CrXJT5
DmcrqD4ljcuIweNrOQ0N45OpVSe1VREej913flZrO4pk9MzopyXM8Ra/tn2LCRdObc3QOTZbg/6n
dsbiG0WzeecU63Rq2taipPE49cpt9smat5h6U7GvfEh22OT3Xt+Js1eq+uxZeAMm8Iyo55GPP2xM
yqAryrG9CC1NrVJtGyJPbc9b+2Sg+0Q8WBb7TxJK2ihR9ujeGkLW/a+gHsIhxVjHSFIN2Hceedrb
+dgrWfgJsVXTcxuUkQs0CJvNU1WBpPox5OMS3UViWINYr1tDIrZT6DVhWianSy0X/n2LKJR7hVtg
iXtrKf2ktYjEOUnawPLgeoYbPK+z6EQcwC3veKwAh56hXgT1geHmNGeRNLdfcggs9Opo9yzUb1bQ
nPmftI+gnFCS417Kxoh3P/d/tuTwPmPCESMFoGHI2Apr/y1vy14fyJTJyeRYIm/GOIoT+ahNbXT3
ET+oAm5a3r/qPrTbm5JJ0pK1ftPPR8P16u7sm/NQvwhbVXgUuEVuct202HrYDvMcmoTe3UcNATfp
PPtSIfpeG34SzjZEKSm6dcS3hEEoLbatsmNXXcVJc87+FZwKo9l4097gHdFsblPqt6vd9jFAraA/
2Hgzilu1heWXAm4Yw4+9+tUXkIBjKXT3A7vp8sPXazedw5WgwXix+9A85Ma1psjRwdE9jwTxXep8
YNo3OCjgk73Yp+l2NCx/5bpZwj62xiAgrVV6aOTmTq8fc+D337zSVIfVQaN6I3JhqUvDB2WdZ6/T
443VrvvzCsZlYc7nL3niW9p8jzbDaZ+E3UcWLQ0dw9FAb78kW1EWTWZNYfTRKrf+qEsIubGp1pmz
ywmdIba8lVreiPw1PGDvkfC+IFd/3X3PIP6DYu87RjeyvZvFqgmzYVBgxqZo1wNGkShx907LeGkK
jRJl9oJPRrMhpCTGxovZ7Yc+DVdIwqSzW8zbo9lwRMaiqRCpUI5NBmVd/iqNQV5QlxgfzR6wTvJY
nOh4wpf5S/Ve2GTOLBh+zO3g3IP1ZoAyVgsKSyLHCyseWDW/e2bNv5NjF/4Sripv2IYsO/cA9VqC
5LfCyDKV8mekB87TwFI1gshBQHQbK785XH+UbRZFlX6Q/GwuW5STzFTYVc80a4zUbW9O6khgqvPD
HFYz87aekYFdXCMWfNeoPgpftC/BboxNIpfBrmOjayeduLgd2lQHO2dU7+b7TxUMkrpLF/YXTNTi
FAaFxcRJSTee63ku0tLMmzugJfvnuY2sO1uUHQX+6pGyY3jLbKVE8Ng629FddwDgFHYWtFDqgZeb
z87itkdZ2UZHDvEkR5zQigsZmHp/Mzn19MJiJX/qx9F+Rv81vwLtgejGjuDcGMbGuTHsuIj9jkAv
aaK7zsRS1s1HYwcFIdyWzGVSq7H+1PqdcbtQhrwzeI36RHD6oLPCeiHPS99UpAoxaj9cm903TnvU
AHBsXtRc0yFOhXnpiRq87ULQRWTPitI9zFFHEWE6/RbFitgg9IKlUVinSavlVugq7FLGN/mUuHWF
WTWvWyb0Qk5bvDNxHpklNlSaKxGSHkjhXm2Ujlp4me2M670sovphqnR0IY+o+apy4RjpWDcGml2F
Ti6x7WJ6UPmYh/GgFOVDPobLCb2T/+rzf9zXfQReIFDGcsKohW/Tn9bgew+u9sYDx5zVcFHOiwm+
MAn9vbvxhnx/KOsI9EzBXXaKxDXTTAejn7UzaM7YCUuqu0IrwhmqzpEHm+fCJN9KGw/NUG6Pk7Xt
xLd4s3piwt88l/PMJeuv9ODbNppk83hGvqeOsLYv3mCUD65N2OgEOr9L9sFbDmFlyjN8rvZGMpgs
DmziIRlWNlB25DZ6TgiT91VqMVS8G9Ba3YXGHL3IYhdTAifSPY2waimWA7t76ObOZtwZaufJQzfD
RaxA/QN2Wb5T8Vs7DW/PB3rdLsadVsXj7JEBRgSBaSD0Huv9qpv3jbvKz3fyMfAckzqzS9Ju2W/V
jKLHlae7zX33VpQ2gw8vKLnuzGC6daNFv3IkRZAsR02j4UfdPp+AslfHQknzy2KBlz7xcjuMWNsg
8albpIqRbW8ZCQRr5oW1/c0zkI3H7YAn34vq7jr5rPsHdo7uSIZ2254l+zM74VwtQRZI7LqVWQ/9
YeEALROMIgA2CRGvHyrFCjwe+sm5bZc58iEHd+5954XyQvtHYYKlT97Ok/BhLOZDc2sYC7qTed37
t96aXBpcuYbpgJrmHG1he1tGVv3YixBgt6Bp2hi9leualg6mm5juQ45xr6uKsbaWHID2otp435vq
MRSVB9zHWX9WHY8X6M5e39Lwios3GUFBEkNLLkoXUvLFhu1x9AaFUzZZDrrRTsUVEOsttqv5nFH4
JKIxsRLU1k6QXAMh8lUP0jkpArjvAqGDR9FG4psrO+u99q6xZLssnQyIOBPw1csf2gUubw/n5+TN
FfunYuTAyqZtMB9Kb3HamIqI1hUTBd56thJQmMH0jU9lJ83btZ5XgtCMzvs0YNw57r6Z3zf1aOwx
ZBpFnSmm6ufcmkY29gPwaIveo9yr7W0EVX8uV/ZO/RXqe5cXm/8xEC/9OpkrGWzgO00qKfL1Pi8Q
WD4kJcKbPQ/+q1Ntgs+zE+KRCk39bMkyfHO1U96J3JjeER5QXeRulN/wC5hlvHICt4y0quKtsjT+
r0ktBdK/zbtmbbjDcz4Vc1bxqXze2ooPyGuMso+bvcP6V/W5dx43z371xCC+Bk0VFDFTB9FTmA3O
fv3czeXgTU17sw7WfovtS34MaGV0Yi1F0cSRCmmLtGHwMG08qrcQ6cYHdOnLecwt4wGvNP05ONO9
yvZOFG28ASPdznoSdpGhkVyaC21wPadjOfhhirPVsZ/XBlXAxa6DjWfNZXloMKI+52On/OPij/Z3
C2xG9RC4ai6OZcMhFe/YKPzzSj5dlM6BIdSvrceFArXdFxQ5am5Vuje7V2fS5q3fLLVp2CTG1Wr5
31ILougYzt9U0BMexvY8NJOp1maXWmazfauVP0ep4UquS3MwWmL5tDshmqIgGdJalVaXwYarvmhr
RSbo9EU1Hseml+jim8GRCQvp9cNzZtM4zWWtXjXHb5u687rdWqPR7ek8uOaaLoi953TAhNIehLGH
9aFcdytMV3Sy6jBWKCYyv4f2fR1VyDYTqmvsrCRRyU1tRcl7T8hN9xTuTgORlQG0mU4DANOLxHOz
Xqx8cJ0j5TTO5RpV/Jgi419v0QRbX83J6cgGWSczaV1/Dnife2AnFBzVHUxXDgeHTU+T+c201Bkm
9/YLKTaFeMI0NHjJFBUmcwFn7Ycblqx5cYA+sKrTMpshowNYOGtcgjTLkyA0FvuYy4ACsRPD9hE1
kCwec7c3X8dJOKktQIa4CPa+zua+R2x5xLqyitsrearcCUq1HsGFHWhhWzdmjBeEF/62yUrkZJKK
rri/mC3YHWw6N6LFzewWvgHHrJiM02Jbq09lOmzDeehmT38hiy/Ubix1IMLjFpC5+ggTwbQPwA3c
7XVmCojXYEQVcyewJ1QXOHl42QvPkk3Cgx8aBxPH8E+P4VRwLJH8kRoIsqu5k63R8tiwYthhbztd
lXZRqN8XsG/0IvWkOVzl1Abnulq9Nat1SB3rmSt5BfvGKCaB2Nw45C+PRENIyushQWl7DZz0TRHe
lWtPAwHuV/qHpqSQPu4bqLi46GV/8aw+r+8W0xk/3Gmj/7R2Gou4hZIbJCaWHzNVbRjpG1ilAZrM
fqzXS4PmRf+gMci7k1Lr5t6OQd4vSVm5AtVBnu/RYx2Y1TOT9E5lgz0ADkJNVBWZLxxqtnYq5/XA
M+u8GPnoeGSf1q5ifOfu1UG70iiOCwvIjgo5FOVhAgkMfGcK6ulQtSXXexmVKxcDaicsSp0Rgsqj
AJJxuQTrdnJ3Z4pemn3R4nrvruaRolu5d3vZN8MhR0wQpO0MOfjsEHwmudMX135kwGUROkCNUKTu
ZPU2/UVRjo/dNa3nFPJm60yhX19T5lHYSJgCBW86F8V0u2GhbllEbdQkDGI3/zORVSzKfOLFyrtO
8thnLuJNlZX+DGNDewERl9a0K5H0qt2b0+gY27s7AWJ9YWlfBAdf2508GSh+9YWnwa2TaOmwYXqr
2ZHI6pSg1TiEbJXhxGOhHiFnzZ/I0GrIGgZLNl+GOhzqg9sucr73msL2j9oXhAGLFR1lPA0kWCR2
lCsfjJnauNB7WVvHgTvTPeSqXpyMPy+UMXSo8DoykUMdlyG74bhaQANlEiz3/OIj+3oSFjG2R4NL
5ivhpbu+Z0E8mb/4Mnov2QRpfed5nSr/jFXVnbLNC1eRBv0+8vPsatrpMLeRrO2VBZAS6vE8XJg5
9EWi2bxwkYGHJhHUq8Y9bcx9mI4s6kzrUBkU4tSSlgJg5BlMqqKC8yUTZhlEx4hmFaG7yifqA4uK
EqlA6eDjW6tNpsYidZ5oYjLXJ93kKo9tozZJAMFpaGa1HTQIEoWZm98NmbcTj2K1NdNLUZNTdqw1
pp8LZEgdLUyhPGv/VoAYAqTizrVcb4A/46uzNif8KgkvteNOVIbzlTwR/6vPdpk3s7r0bcRHGN3J
DHIrSnpnVEsy1+iyskW4AFr3bl2LoxOJUH9eOVn2k0b2Sr9O3yPPDB3IQfO4kruT8ERDFm65sCzK
KTPNsPccivcpb594Lrolq+y8KR76iZl8cJ4bo1A6GYi+ozbYjRDYNNIFvMW+mcAGbhs/ySkGmDhM
QdiIhBs4MJJ5d7tvXcQuPIEln7exy3RTJX4VAGZvzcJlJt6Qa1V2DHdjAn9tK7Na+sBT22ITj81t
WueT443FpZXMmw7YKi0GrNUowgv+TdXHvp63/IfJazJULqMK1URsjHY0GDENHwnzMcS/sTg4TFSJ
BbHVBKtYi6LLGEPn2xupuU13llZERT5UOfErbDMGFh1h1QiDr3Wf55MiD7fPqsJex2PQ2mzyBm8i
4ICnuEJzDRO9oCUUe/6zusogE3NehvHZX5RnZa7BPPZFtYZlXPMnJSsbWTWYZcqiXoSfmJYujCYZ
bF2ZWSHD0XnrpLXmKVsRJk3dyjP80yWEuT052qYBnIlLnm6EN+3rTbOUA4JqWMG0taseCPeFXCvT
sRU0WdzKIn9iP9AXNybT01dXTs1B7672H7BvkGSeozkyTqay/QauL4KCJubh7aqjJQAOf1ny0esf
GSb4w52cbLEi7HPUfEZLsV3jvewl3GYCADfl/to2iFwpgVimRBzHoP/bVDbsZvhRBjbc2nUfstFa
dZnYfHa8jQic/jGaKtf4kRf1HGDSQtQV3bSraMbbQutpvZR1twWHBYv7L2OzeNu1VM7mJ9BY2KLg
BpCf6esN5+zryYzOhuzx+zIEmyRQupoH6d0j5+DD2oxZ37ggZYasMHWbH0yqwnfDEOiP5OIA0d4I
CqxPIQi37mbacwNZULHMIvPraC6SJQcy/tYvXc7pGbitfGoKoPbpus8aFC+aMW5A5dq+wXVoDuOH
rF3QZEW1MwU0xejp216aCE7EGJQ/+q1jXTV2fDvHVaxS3IYzNpRbq2nnDg1wuWzHIOzKe+lWa38k
IJZlBRNg1gXYD7owE1HUzQe3Mwv/4MMsmdjQ0c2z0JDWB7nx5ZCxkfGcg0NkyEM42UjT13kNpuPY
Rap/y82oMI4w4QcTSurufEdV5AiCkGFinirZ7voNpVPI6TQZTt6+zKFYtrTSlTbvQwlb5OStVC8X
CQ7Ou12cIhrvcjQo47O9F1P9GV3qvCKAKowHnsn5cbNrBvaUtHXz1IVlJVPRd74d9+2Qt8kIbq3K
KncdxoMm9vejuyZBc+JBMmqYoxG+PKed14Q1cBpGRuQm8OTFkdyD7dyU3bimUFeNNRtG5PcciMMq
kkg71c6Yax8itIbFLFIDmQ1qnCgfnBtQ5FvwaG/dFCXW7ro/CJu06B73mZgIdCWUSyarrzId9tGa
T9vgtf09qqA+z3jMQQyoWgfGxchFXV9W4tWXo224quERZheR9Oa8i3QO+1Ule2V7IoyJEy/GrKlW
9i01v4sLhHIbxE/fuPOt0rulCKr36jyV+14WGSoZv2HCu0PHKstroAJY/QnBUgUGMtOWriQzu6Ac
U4yNa/FQhU61ZkVIsDhjgIYVxhjwFaVbqdxvZMMPCGXN1SiyjovXIoS7WbBJG7yx70u0FCExx05L
tVLJRacm5Rc755nCPcsHu1veW7I0q3Sog2jJUDKAnKV/kxv5Cy3rPs/2FWou21SvawgYPb32ldCi
S2q525anVNMi+c5Dof16YddlEn4Y+csjEugX4lV4iN2gqf0kxDKtErPrIzfVagvET7EXov6F0tYS
3zd/v64g+UKU+SS7tlfEMvsjc01kZNK/6zttLkfYh4icrK61u6RrXXRs4Yjg7cCGZ5dZPtvtcmxD
I/cIYYKtGNtTcEHBufXfGaSzQ/dUO7GTwvpbpHbT2MM5wA1H0EzX+pT3UnnyjO7SYPDNn8ykshrK
r91cOki8iCShcwW2QFiO8H9K5iHlHZM6P0rCjusRddlWt2SF6IDVu2OO0cFvhqBLC80W99a0KkZE
o2im+jViVtGe206NX9FqRdsb1KvCyjZaIv8Ou6HfHR1z4AlvITi/6vF/AM4AWQHT+o3DxKhiwu1D
97iRm8VoRtvblHUMs4wbuS9N/rzy49mPw1gExh09gbuetNq38qYWZgeXDb7VuGWBRTRaolThBJ8p
Cq0iFYFZGG8tks0okWHr1w/ujMb4NG2sFKdkKQLS0LxA5ESaYTTbQ8RuvtO+FEPRGG/2KsMvtLzV
Z4rC4PO4diRSDIAPyePwcY0xNts9cYeOBrtw5IR5dKyhtVR0xSZXFuD37USrxy7BcMV2p4fdD6k2
PefHOkbOSKA8cVyJEhHLAJ/iw35s2CN8TLUz02rPXpXNvuV08eQj9nhqZs7eN64ySJmkjPZsj5lx
iYOjnUYdTHNyh9Pcd8PyLoi9xP3h7k2DVY9L98L4ce0+O7qt8stM5z3euYFebT8GW9ftP6B8zeFJ
llqLgz9yWR4ob93mlxFMW7jGTHK9GmCqGhaPmYmgcf2+Ij3i1Omj6j5nM0naApkAfTLCLc4z4kL9
93AwlZFKjmV9v6hatHG+76I+UTE1XQrYfqaooUrXJ3KBq+WgARTcSc/vu4Mo0FTEs+H66qYfWm9M
Kp/ASprW/IvOO53266DrX52t7T2mjx0/qnybq9sWLGWeGYww7AcuBBMIdNDmP9mZsgqTYluaA2IV
HswBkGRwMew5f8d2/UnrsVCPGK+D9hA0rlM+I+8YunTJA46vzmk7/0jnxZJ4pIMer3pYbziPEdIa
qy/UeEfbEVWZ7XXUki0N1hwjeAsoIFFdMX+VG/kucJb9jSSAeUOGNBCXYxrhOGcS2Q5bcHMsnyev
Yru7ddvaJtdJK3jBAYWBOnYWEyPVMcpLsDq1HzWqpiVpynx/LBrlj2nlFk357Jm6H9JV6G07LKxN
vlcwpna+gt20EyJx6iF2rM5500S5trAMiQyMDTiXXx2pBPp043+kRLsu7MSrxPJqj/tEqFqjgoeB
I5gzyLZAYfp+rV5wlk0QS/TaEm44c3wRIVhhqLP/j6PzWG4b2cLwE6EKuYEtwCwGUVneoDyy3cip
0UhPfz/exUxN2SNbIsHuc/5ISDYS4LZ1v5AXNZeSopi7bjpzx1+KoYV73lexiYH0l0Wd0V4CBGZg
YkHzgbZgPgSZmtzI8xMiDdyAOEHm9SB5bYdKWA+KJvidtQjGeHBbin0ouGAShzMOh6tPM/ytWDxF
7VfLcRwVzFHXvjGq17WanF8Ybfy3qpk8tKw8MvWlqSqnixxduuOmdx6AaT12013bgyz2AW0Kz5Te
VTi5HUO3keWXMomnxhTPhgtyRiFkgLtCWzkwfDks6qyK3vgKuqw/Ejwx/kZOwruxgIt8ebnkcTE8
ng7TU2UdOQs346Y1EWftvcIz3oLQDECrl8n/7PAm/Z6N1mRmqI1060GmfItqNp+wscMcldRgm8es
rjuKjgjwUscWgeg1CfLmbA/CRh1SF9lPmJh8hnKQjy90SRKc2pWUyyPFGcZomBNWan+aqjPwurEp
rZBGy3XMsp+sooGMgjLN9yM0kYZR6nprEdeafIjcpZ5yI5K5YRpyZ7Gnha17y7g5/3FoOR/a4DyJ
RrPn9+2WqwVgqG8e0OlCW9wwWnTfsJ2H6pSyca1xBjp5JefO+pREEPC6pGi+N7TAGz/LkoHWmD4p
oZG7MtXMagx7uDqmjngafPdFPj66wJC1cWk9Z/UOy/8bq+jHvHIxg+sOQxlcw9k04pBa2BcexeyR
3TOg1++Hrro0yiz3DNzeS4PiqD4xQ3kd+vsQz6+uZL7xFjPcWkUb3kwzc+brI/AHtYDrJ5t5XDmZ
Pduq97mhq/ssUfpwYNkHxFP8Ke5QoeLg9EZQYrARKB66aUZc5phttPgFj8bKgQDXVM7LsbbT9JZR
nKvivtPFuSRYv9t4Km32y+iN+3BFkiJXL3luhVrmg9UV/T4TrKPx0Ldod/jW6zgo3P5O9sD4Mzih
+s/yFuVvUmDV4QJ375OmNYLLAsgoP7yPCa/wtluy5MNefb5jMx/L+7JYTNYcUuDb6TCdQ09PoAWh
4f2ugQHPlVD6u7Sb8LRgnwW3a5UsI3+pG1aMwH1mHCz/Jg6RA5Gfe8kB3GEeozUtDUhc1S6/yH0I
xbGqw+ZEHZnzK3cb9YPiZQW77h7dSwXFh5IqsLFlwzVFnaGXCcw2dmH63KjMrPRlXXvzffJo00Zm
p5MVJjonLoddsp5jKADQcHsSzqnI5/HWLZ78pVsnOCLfmc2DgbrO3Hm9CQ2FomawmTaqTB2Q0qsc
uBSVvIN15taHSfUXuj3fLbAuEtWWS+Na1tZiJ2rHWdma7cfa1g/GQa9Z9TLMTWPGfjsPKOmVhLHz
zLgQ+WBsMiDsJmqLdvlufG09zaNJt1g3eRZkiTqJNYCfK1TSbVI5F29lvVLJxt7Jj+POLi0xHr/E
3Ne1v2SA5jNqWNI1/1bJ735q7NfAkh3t3YKA6agBPIdxHQtIDCsVyTkNVslgL3R7SOjqvi9r38N5
zvqvjd3D2xnin02WeLqZwN2v05IkX/XSOtsSpvOr99zkRXU+dB3xqU9T6/rnbql5uRdViM+J4s0l
7ov8x8BTNaCWWwvc24rr4cFTPfyZTh7zZkwn/tX9DUhYRAo1Qc0Zho/IrPdt9Z+d+SzazHt2RGw7
7EzRmuFPzRHPdCT6vxNNmzqe10oeM17P75qBWW3QxQbFfuWqkWh3GusqYbh9wNE0/Rxp5KVzjh5q
bgMUFufSa6aX1W/XF4xfxbonf714n/zSu9KKZH+G5qiq00I/yc5dBD1s9TxY+1whs2HOt/TzwjMO
ixEuNn56n76fOLXShibYHFI/rmTZkSEA3/ckesnBHNDzRfYQPLOEUL2MYbe+9dXcn81kaDZIGMzf
YYplWLoEztkRnN3IPQao70Z0r9ZownQxwrkpv9+PZlPt9cjE0df+9N/YqyA7Ni46lL2g3YjA9jYj
BojnZPDJzhucdGf46eptAslouSP7n4wlJbL6P7P00zYeayN461BE2ScD/sXfOlPlprvFr3yepsz0
IbKt/rPus1BuOKMa4wDEp6t90KjAiFWGBugkG5wkJWASJvVDMWrbjKg17/HHt5P3nmDtufApRQNi
0wuURSnY2H86kcnHjGXu1R/QikSLlio480bN51SpEOpSDU/KtGkK97s+FLGYaVKKQ26WbGeV2n5P
G7c82fnqIJaaRsI26EJkTktde0g3yPZKMFMAf7FFwKKXrZEEOHZ0BWa5L+Qi/GtTYvr8I8bMzN4b
zel1y6bKL6nga0qeIoOLR0hlP4UDpzop46DFFM64en1KafilFCx5ZU+U25GCmiWChYYD0wKqMWvd
5oC73Nx3LZLv1YV8p073wbg3NblMhQ9eVvJexLay+tO09OCLiVQFWgFQC9bjfuCKDMPGA/a3VgjL
0Dq5S0BgTNjqLZkUbQyR7O8YkNBk5bwKr0E6cq+byiPBYJagqoUVz3Yw7VpUeJ85UOaVzEGPJjTU
BtSMlztc4pwTS/M9Da11qsLS/lP0lbUva0t+BWQFHPSkiHHjcoNv8wr6Si2xpjSGGbbDIyaNXzzl
BLNOw5ockFB3+xVLSgQvXL6oIWxf+lA9Xm3Dn//ahqdLqJ0lA1sN5vy17aZ8wZvWa/1uzw5aXDsb
sCL5tlAHo8j7iAe337JMr5sAtou/ME8/XSMNbzYEJh8IScgfkdvC2aiG2omNBVwYTUvV/HUW6GoP
uC+yMf6TYNbqfNMQAUB2sKIYbgIQHgtSJehvWt8M+OaPEcrjzVpnlGCmKe6qFfmVyjIwPdRT3SZb
zPZ3KOv6vvQ8DGXpNn9qVkLUM9zUp37IIMRGhYxpLtbqo2GI/U9M9XqrcmTCZA92v5PAXKIqSYih
oYpvyGMznLvf9GHCtxjz8M+02yYBXFjLZ+olxd5GKxKnQ0UiiOvgh0IgPBdPfSbNPaPTD6lmoGad
HXxPa2B+uavh30tm4iZGo2gzKjTLv3J1rR1ibG6NhzxaRLAq4TYdENbZTDaXsjdzSqlL/23gQNqB
2Ky7GZf7jgT0P1gHs6OZuJMR9dSZAfdKV5zGwNBHa3a0hKNS3iFrOn2c9VIBsawV+aP2upc9lsNd
ZvbJ90DPxBJbpu5+94SN9XFrOS45R6XzvTaUoKZ5hq3kkf1Fn7pZ4T4IreWf300FCL9bfc+e8H+G
Ks9vFpB4VMlUX6wGsalnpfJLuohmhIcgjbMvIUeuSY9NOAaRiRoHk4PTf7A5szaQHnKsK+Cpg43J
5V/H+8MpuE5x0wl1mfPC2pa9EOSi4eKcK2H8rLOf7gZYw0/JXb0Pc6F/W8PgXPiEJYdiAZOQWae3
nbuaZytZTYyN+fg3UW37tnrOgPW0dzZTkXzKoHJeA4jiryl3Pk0FDe1h6/xGxmb8xycyIO0djv7C
lV8c2nYu7HjkomUyrJSNGDf0v+xALBBpaUjhZ6rnb7L5HpMEAMlBFr775uTaVJyCvJ+7IezCzdws
pzY3MmYO0mKZzu0DTsPqTQSJ2vlgorsW5OJuNFLHaO+sg1XPodh345BvfNXYJZS0TMrHqr3KvaBr
wHmqrNEFCJ3UeYKI2at6ypOo0n0Qd0Wr/y//7TpKqEu3j3VCwFbYJ+qQoendV65CacWoue+pVfy1
WDTIV/gnXiD0vdd2Lj3E44bF7xqYQCb/yxgVeqR2ING2EGH7Cpk5mVCukhIgd4X8T1d/n3jpDwrU
oNv2xjp96MZOn0EaEeKCi2r+71qtkVrT9q6EGE7IDeoXwl3wLy4IBjb+WPufBLKm/6ZhWMXWyKwH
6bcWzNgEhjb/yDcwLl7PFkc0jEC+RibjwjyTJH+EUecZAsnHkU/Mb/nTJaH1QSyFv3UTtP5l4jRF
JNaEiyQZZH/VjdW9ogtT/0iZyMDCc8JG/TzoP5ekSs5z59nvk23rDCy+geiQVOrKxu4AX7zlQFTa
unlc3Vcp5c/qkxNQpEt/W0hFOgA5m7FysJoiiLPGDRSkyYBdT2AOhVPYPve2l8aBUYi3bh6rfcaI
/IzXM0CQ4M4+c6uNlC8DztxnmQzoZAG3admAZH3SA0aDSFMKdTXzftq6afhfAHUIgwYNDNVX9gcD
XcFNebTSmcU4FZFduo/YHHf9DBc0UQVfiKlIloeQIDZmz3L8s/gyjDRy6c40exRUXvZq5El7tsJ5
uYGKqditqg9pW8ETXfXlbsxnxHEAAC2O3EvTAvvky0SIWtL2l65Y0yeCuqkrroWPggJ6g8dkLlia
1urOBZHemkfuagmPd66yzNy2tS25gTrkbsKfmhsy2Pk6JY5+X0GxTlaLWcDNKjXcYLMzb0PtA6os
P3UB1AvH3z5QqoJ01nx4zvmvIVIdL9PcGv3bCoh7Fpzt93Uel+tkCH83FWl/VKtjvc0oeuEbgvHJ
7OzxJh3pfStSqgFzSj8B7uvS96IHbl+JkLN5jvycemqGmLz1u2Mq0In2XHZ30RfrzmbhsuMSLfCn
hXsA/q/20Aj3Yh5bMJ7c/Uwn29yMeBhZTxdRHIJ8/mFXuq+B7GJnKM7LjNBGw/lF6AbXc4Xt5RIi
puFqqIxYVLZ1cAi+1bEsnbjyp5nWZq87BImcTwGYELq3znpBc3MqrFydaz8bNoHu271hTf0lY7mN
R26DyO7Nv6Y7pIxknErrNHQnxZZzdE2tY58p9jI08kbM1hDXQX1xOv2WkGL35BV9eDEm4W/ItuuP
FeXp8VpQD9EAIJ6WyTMZBpEjGHzVtu2cYl93lT4ngaF2gzGncUal85YGaZINBxPB6lDdO0fMG7ix
TxyVrxx2CpUeTzCBbv29t9MsGnWgD4E2N4/ASVtwtlnsQUHlv66d2NMv8lNzOyDYHSlvWoIvSYE6
Qpv8RWLduwsOkB3DOcdZHXZ3YEhitewp3cjeny9zMXzPec3tl1pxHg7uxsLOfXRFK2IbKeuCeEX5
UUdyHnSdSWWGhi/40xJusHWlOCMwJ1eH0Y8sjpJRTOnwbCCroHDbLF9Mb6hjx5D2deqNf5YVSMwr
iEnnTJnbvmybIx+Y+RwY0AeFatxtKdtvc4Hpa3seBDl2nAFt8GLYzfylRgL6TE0AMjVRWezNKZre
IkGpLHQfP1waTt784WbCcJ8bXVxX+mduHHcjRss8BU72wtCJuhcEAXmAZPnyUFmW3nokxuEq4JDP
mLnGDf7/ZT/beX3IQdwxlTVv2JzLrcPqiESjP1ja+1KEcQIaF+d5aeXjk1zdR0qa4Qeq0dij3+X4
S3w/Qp6ZRL5hu5FZme1zj7tikziJc5pNUsvxl+lbsk7fHSlCHaEDHqjUHPL0t6naoOHDluFyKLBM
s7SbQfhvqtZ36KUfUff6WQKKxqmv9BaOE9NEL7+0n75ZrdW/AO5go3MagwXALWW5D/Ki+ldV2a3i
p0Qd59Jhko3JgZ52751qVgPAuBJ6jHJfly8tN/8uydZlO5mCSB0P2cgxm8N8o4F1o2xhJ/enHIER
IvyzThMR+7yCH6l0y61+6Ac5S35XqYFKJx032OCIIcCu8uSM2IHWB9kv+vC3avV8yDtRX/IUugPD
j4NSJAvfJrf4B55XHRyXHwvmKbn5TlU9d44Js0M41/TERmUeTBxkO7fOfiGJty5oA54dZ/K2den5
pNxCYVfgYHHFFvqELwRFQ4FOfOP1XZk+lvRXovEph6J97gvSC1iHa2PlrErlgzEeX/rR1Rvyf/4o
wzuTefvLHs3ndCr5I7nIb0Tj/ejCvdR9bR3KwUpRoOt16xn6H97JEFxCTM/0UvMKWbjBtNc1+1F3
5S5hW9lVy/CLeBocpGuFJwQTRLK2yUu94HnM+nH5CWs8SIb4z508plLPsTlZ5tJ+CXq+SJow5eDa
3mZwJwRNMJkxmRz9ReWARQzWgHtkKm+txPytO+s8puLaWMH6tFJPuuMeVpi1PMm7iOOrHeFaQVbe
Ww+tcFFY/laUg5qBT0LOBaf6ZQSIXs3i8b4N0wi0l94xiAlwKkBQrmZ42RatuMG0hagKhwIg+9Lo
GCrzq7fDMiaE7xcqrX80jr5luaTy2fP6A5ITJ56N2TzaTqkOjpGyGTkUdKPYbA9llh4rJys52xJo
UWS/cavLL+5Ma9vbM9Io2HNvr6Qnjij5aA9VTv9MHke6QWmURB10IgetdC5DyISMaLOOETV6JzQw
9gbdTLYd2/LNqOYb+SBp3KRVuQlqaqLpSxi+te/CZOv27s9l8Qcd0TnLGnuHJvrqdy4KJmJV95Li
kcgfx7NnIZTK/CaDWMUZkNqjERu+n772NiUMlfnKLPcfQRO/IIM/HNtv99RbOVFJavtGoXOBEWyq
nyqQw4uDPPMNoZN6Auy6LQi/MCWwuhu+NxyRQvGyLyO31VS1uCCScqO8vNgSA53G9IWUr7K1Puca
YWaAvqSPMv62PyB2YpclCLWGkrAbxLVFFJQPB+Jiu7nElLW4bNijPIo+8I/Ks+U76IH9aTuzOLqJ
IV4qkuqfgnAcNhVGzt0YOGM0FsW/OVzPU+3kW8/p1X5VhFA0U0cfbuDU+TEPVwJ7yZclgwWngWf3
0CfzpI8gCP6z1ySo3lUDcdgBqjsPM28G+AZx/pna6ycCDaaPjifJaIxi5/lTekuKGbuYzj+dJjsa
6xo85cibv3oR9OAeEED5ahz6xfnD1DvFXZ2fa8Xi2Y3ZwWqRmFddlTImohNFTHlKUvnjFuWWVUef
DZn9Y/3NiS3FI1UNZfiUGV1JiD+K9zxOekfsEeb9LRH5VUVv3plVwQTNFWlt6Y+/rA542aqWdpeU
KJ6iZR3rvRrNu28uhOZohA0OKvE4bziWbJosLkE7qxMHOVZPPnAbu7fauw1zvx+nsYly5eSQGvxg
o0ucRE+dznmsnIYonxbvKOUhEd8GwvfGuqVJ/2mV3YJBpVPb1a2nKu7m/LKUkyqQmOX2qTWXN3RH
H2ZleTtLd9N2aqscSS2rCXldYhv2Y6fgmyll8oEGNi3yiLhq2A7y6aHnsfCpQZvJp7RwOrQ/bEmd
7eGfqcJ7Q7MmuT648vtieWRW8qK6iLn2aSi6LQZwE/tD+EMb+p92GlfgtOnEecOh21K/ZZXpG3zA
d6N8FhzBMQSOA/cu7ewCZv3QDvolIC51SsLHOf9wgIHEU1BQmf0ZBwnPuZz/TtDx12EUKziP1W6q
LnxzC/9eh+adArmPfPCMrawUHltbf2DCNCLEaDscEYBdia4ikRWfQVmZd6/wv2DumzjFNwKzjK67
0hAkZHOWwAb+r1YnL45AtolVL4n4J9ysWoQxonok4PBh8HBBu8O+xOJaz/qlWMJ71iNGEQhsN1MJ
5tL0AUjDwiAlTOfKjIdI3Jpfmek+5jq7zN5w6+zkMAMvRMmDCSmm1WZ7SRd2jTVDZWw/rcL+SCv1
Yw4spjKp/0xV6j9hVlmeavF/hfKgIlDtjvNiaHZtZvwllQM8y9VntXT6eUKfw+NRFNscd9nrjFaC
eXYanoA4q1PidB4MnvUgQcyR3ZYcFNOw/hE2FGCRadPfsjDBfyFPjz0dKfysw09dyjPfD3UHthFu
SQvBLZ4/fLi59bnmnrVpCRzaVqwtnNE54hokgow/dnqY++TLSrs/lmhxVSaUofLazXjYi4tPR2uY
JKe1CW91P/7CNdnEMu/bI2yxvRmnwP7ogcuwKMj+vMrwhvDmmqDWjWet7Zjr04hbx71JmgQjGwFJ
BKLo46jlQ+mkd6eemZW8ETN192J13Qu2tXPQBe+WU5axZ7lD5CEr5OM9GHFaZBMJ6QN1cDVEpOLD
oqPFRWsCyzEUcQIoca68Vrw1bLJbjLnocA2nPhRhgvFg8Gf0TCqPQ6yffHp0p+Ih43Ap02BAYjOo
wyQTI3JJoHpuvLm71bpZd0L6eeyGFHIE7rji1J+W2KuQ8eWwcoBVCHYS0OmjC6F94jLVxwa53R8a
TvuDlv7C/lHSOovh6G9aJafAwFljOnWzo2v2TNpXtUcm90EoFUAiJPHZGPAu5ghYT3rOvxzZIFjW
6iZdVKPuJMxd7loJh2ptRV7mqriyzD+DkwyH2ijC76kqb0va9R+kJ9hkawc35hM2Fi7AdDPOEP0G
4ZwQJAC/4Tijg+XmfnPGLsPs5o5Ys3Mf9clgX9BplhtDVj/snjJaakxetZDDETtxe0RHJ7aAT3RC
NqieXLt8rpQvD3btLSzMWXC1DERkKVKQ7RyIIUbR/Jp0AF2K5LwI55pGddE5mz5FalSgsQ+8i1dV
L3LxJoLJxTnMDA7FBMT4IbOLOierWStTGt96dW4bue64Hd4tbV6qkrUrzZqdzYO4RX6abcxsXN7L
wGAwoNLiyU8gwowxp3HFmv6z54aJ2xv+39BYQbA45JC4+HmT8SdVBmUwef1KJF/A5jGjkM7xNDEu
4c11prOYUvvEFf5caPox1QikH6RSHPxgRb6eyxkfep3L30BLzZvzkOKF1PpG9pTLs98Z5ZGTyj/V
1ZzECMKazSzGYNPLMjtC2VpPa4iHaRqTlMUznDazy3DZuAXXvAibvYmB8KmD0fhCNvKvyAFOkA5g
exFciLYzWsjLEZUgw+E4T9V/87TYd4oqrUjYLqnShf08qoW4jbrbCrG+IyOwnnDKPfD4yf6GdIGn
Tdb+kFKqcHDKIbjXgflSCyf768vA3pW1a8WWHnk5hZcc8yX/VIaxvlcu/KrjLq8sKSuykoaEoTTP
u2gFIoTwbo9ixPO9VPMFAvtvYuRXdkZWHDIgYp+3emMKEh9Wx66e3dEe+I30N8qm7gmHUrKDvZn2
0En6trpIjpJHrgOhS1czCRCaTJaOqVRQW9EImtPSTG4KEkQYOBMRLQZ/mmWPw6t0W2IT+rDeu8Hk
XUoey9dwfjQBDM5z6DW/QlM/k3SqotE3+jjVk71RS97eqwXxG57SgINYWOjfVydKquye+fq4IFy6
eAaXOgotGr+o7+QY6v8GbfWi4b2jMFtdWrWbH2TdCwBxhul0cG4iLYy92Y+vqXaZWwuTLd2A5MxQ
SW/sxjWuhuj754y3v7ex7ZGIwEhfN1sr1TmGFm98Ki2Nrq5dt0qaLLkdZkGgwXiw7C8YsXBrUqN4
nAw9YE0G1Zy8EcQMBwVZDv7Nq7r1G+XIDTsS/hQCUJlpKje2HluFXGqie1Rr3LU5TXE9p6RSVHKO
s2HIENkQ7ecmPcZKlvjN2GF7jKxl/i9v0wIwiIvZJZ9EIbtZxLsBr7jPC9uJ04DoDmdk9l3sZwTe
4RGjff3dCGPk092KH1mE3gEweboLu7xngk7UVO3nljl0ydrl2k3i4rnNleMP4FV5Ii4rfTQdRqg8
N7DXUqQUjfX46TUL62thfymQ9bg0u3K7NA+bgC7PXpIQrOj+lwlXRAiRHT4aGaeilVbu3SUd411P
VndxSMfcNmWwn3vGkTlM3gld+o8W5Y9Fqku4DH+bDHSMPCQInUx/Ji2OVclu8N2ZjwgXf/0aneJ1
GkS3qQfI4GpJi93yQOE69uSt8wD2H6qqmNilXdCDoQYyveuRKUVodgWBSG23VEFN33DynQEX3u3e
qfbzZFfXcQI5SHHmnvx+YCEDd9v52m9uvQ8V6g1oNMJguiBC/wwG/45Z5ZhbxbOZ5q+Wa2yJl/Pg
CdGehu5yXu38n9ejuV1M1LCkg6yRncI4kZhAikldP4dNykNTdGcbldFhTbgi8PZrVGrYkmJ+BlxE
k/c6ZUka65XvTq2KpriCKi2n/ZvazbDPzXY9WuQK32tWL7j+5beBSfLa+cN86kiJfBJG+k0MxUI8
AKQysoaJSMb829MmEIWwXvi6fBMS1vvuLhgOurR9wXhIGNWk3efaCYB0UFpi4v+bVfVz0fY3r2MM
ZhSmvgn8ODk7ZWgR+6AN+Rv9ob/LC0GGD77mneuOA7Iuue5dbYd7WrnUMzpyvSvHLK82NkC0GU+r
WJ8zWnVe2dr6I+E0Vew+nKJlbuNsG6wn1pfTWNR/EkfKWxAEPx1Nh9t0JKMDAUBztpbysriVAFnp
mzOm/N/jw2+EWPUd26dPHImXUOLZckWbWI9hlPHEeMaHGu0jCT8l8EP6LiVYW53UekMEUbMdEKdH
FlxJDD34MnT1U6qaZtPYCf1V00XwTUdjRsZ5uoTvJnNf7C/Ta5A9NBKUax5lTy5on3T+IfP5QI0M
kZg5DHNTjdXVx2BH8Lsp/pAyqF+wGBQXnK2E26Wzi3tWkgXIbldeZrt1vw13wuTF1NBeKjstiNkS
6Re73bqTlJju6+HB/s5zi3TU98N3NkNny75AZQUKh7iWYmHr6gJxUeRjk0iwGDPul6L/FkRqbNAX
OVGWqDpO0kQfy7Bbdo1UztEQJb+GS3q3rGkYq8ZprkkyZK+BCmBRiEI4+n2AVaoIYPMKqGRfrEi+
DK6MM2Jj5OFeu/xkS91eHxDr87CIeqc9MWVxKyWpYy36mQnR3MXEB37J13o+4FLxNriHjF1d04u4
4SVOp/3K3WeYUTnlRbA1TdU9ZuzhFY6IeBdyJqiW9tYdtZ9lhJAU2SOKu22AlQB8YZhwrYTTWQmJ
e8dj+VMtCAWagLrfmAMYoQVqv21N296RjF7vEWDmJKD6wYtCG7BDq5Y+l4mtIMV1ullBsbnsOiN2
627er+XIXGK4AWlPFlGkXSaIOwFd8uHBdoPv46SYHWqPyVZ2SIyTibXRFSoSvbpY9xMLFN1m0DBT
PqrzbISHEFUUIav5Aq5QuruayNB4qu3lKCZfH4BAxnPqLvNbZbdkVBSzPGvbN08ia3/I9LT9uHSM
9oxxRr/7xVDfVFgacY9k9MjVX755mFzvAymRGKvcys7jx+Wgjlmn+ttE0fCBVD19sBkajiadDXuH
ykbwK3KN+cxhCaRlrz1o3xrfHk/XzaiHhKtlkZu1M4JXPKMuBoJ8Ht5ttJg/0sQTbcPi/3FHDFC0
zpV7b1l4abOMlR/PHhLYNlmeKjdf7rWq4dUkfNI79rSR+cU3n5n01Z7kCcXG0Qtwbsf5GrSXfa7T
0rzNYINXc2ncg4mof4dEovuYNPZa6VH6ZCCTVrGzyuAPMR49yLKLR2vt1l94DeqLjfQj0sHy5Q6j
+URrwINN7/or/ldsCqFLMIPpCfqIVXHKB5AXsu6mP1LXgN0DkqU5aqVhwpGN6d82xVFMMA+USkLb
R7sZqKC7ck2We0kjRTz3QHJcsnQ4jzXiIpRAJ2RVBhEBg3lthQmRMQvQYFI6jhA31QbfVncB62mu
pNG276KukgeCOWEFGYMn5VfrL9Wv40UFifGJj6IncaztNJbOtWq2LALBEbNfg0ZmkO1t9tV6kJ5b
7HJY1yedSvU8GmoCie68bVKEw8VCQ/3dI825hlpz0RPOKj862FikHOsPSsd1h0zXPuDtro/ogjkp
l86/ys5b9jR3TTtdmeOpXZx2BzPc7PqkIqG7zdvNg/49LbKZUGpK4wNTKXKfGTXr1XeXRxQGAgnM
g5h0MOLffGmN96D2nYOa7fAgVMBNm4BrblalMFabc5K8PfwYf9dmLN/EuloMDG4xvg02NKqNn2uX
ot3IHLha0hU7DGbpCjRGJ0s2JNkr3N4KYEU4I1kXnQqvtu2k21oG8i3PR6zZjTG/wtmvn0IGlHyP
ZbUNAo13cKSP4RnSMry2oyq2qYUKAimBOjfm6H3geK6IvmgqdUkIBjuOpK29aqHSauO52fql08w5
z9yOrHrV+lWIROznciUgphb64djKTg65bBuX2KZtIFjnGEqczePwi7HLObcVRxHYEoe+39Sg175t
rDODgtF9Of/j6DyWG0e2IPpFiKiCx5YEPUVS3mwQ3VILruBt4evncHZvMfFGQxKFW3kzT6rWOS9k
SHxoQxLrMS+V7EOzxTwyRuVrMRfqwxPpdPVRxR5Qbsa/oiuQ8IjfT8/sldWbaSOWh+1oqM1C7yw4
QNOGN5fQRrvKZvx8qyLhzriSXmetaqB8WIKaEYOzjZACZz9uQFAvdyOUlwrol2Zj7/CCyrBcxmDT
ldVT63opWLtWlCchpvsrFIkLViaOT4xheMhS1/4UTkqm24j7EH+1V22qtGly1AKf93Mp3U9W2pwd
QaPEo4jnkVu+Nf2z3eyeGL/nUIOmd8JqmrI/eJXqTbcE/AnsgYLfAiTpVSUKd45Q9qPRGbzAu/uh
aWA1RJCTOSFx0bcb0JbROgYa8ve+kHhxgwV1ZxG1QhCNm4qyTgIPYYnRaTN3BBpwKgzRAXQYILRK
1dk2SIb+j15yda4DyYJPe/UFkyThdnSi+QBgJTvSTsdONhvM7oydlW0U2J6VsDMQcRNL71Ncx9a1
JeC0Edj9AV545SGj5IK95Rx9TwG+lEmUxYWAZnq9A7RCfj1oldQHnkTgSOQ69BIUcYxx7dCZxapk
Sg09X2vWlkE3bgb2JyQjkubITeInaNhO6MHHlLQE2YsLloLxEUOEtqz6nPCb3Uh8ST9VOTKr9EbT
PDrKNratIK1Pbi0OcdjhHzIJib5Fjq9vgy+XYlsPnWLsdRccHcB/vYspFzIXVrIEPwYEATJBth5O
oo+Xv2bjJvyOe/vbTknyrkyISOfaBEWQum20dsQQ/YF7X78FhR7f7WKe2Xo0+B9mjPX0pXmbFAoT
0gjcOrA61SFrMfiLWtq0Kuq/hpGJXTkR/ADnG61NZBjEm8TYeJzq/5CPUYktRT6qN+y7g8Ne88NJ
LsR3wOTZ0jukfXvDWtx9Oon947k5VyRz5gDF0fPMNY0NsSPnUC9ecWQr4aM0czGsB4PS2oRLSXL3
X8TpUIb4ywdSwCmXhclZhmte8nYtLIPXnuRXMfKMYBbB/ETohE12oOb6VhpLwtdlfjPGWNc0C0R7
ihHVQjZeBsby/0NStebuo5eoXpswJhLqMgl/WZkqDrSKGCcsrCZWIqdVe/Cb0AC81jj00KjR/HXa
XyobvWz0OATWqi8HJyzNyNvG4D52CbLhHhwIRlyuTM3G6OZle49JuLscn+tzCnWWuYotPO0L7soE
mstZGsCbXub62XOgl8H4VgXMzcLK/mZJ4n5UWPT3bT2XX57fY1orjJL5B094EVrStI6U8urjSKgz
WkWis/EBB5DrMtU9YzkCB98uiKarnuZdYv+WInzaz+lG5dU7Y0USZlmckkvD9czXMjUk+Binglr4
zyPGwYM7MZHDPOqnECGvf8kAPB4SG5JHszTdidwSAlljt4eg7OfrstgfadpRnuJptRPAKdexo5d4
nZcBxot+rPeN36MXmkVz1pAfuTZNOIFGOFsjJypON7x9HI5mcMgB9gHsNXP5tzL84cuuy4CfmOkM
wHD4Jv+RN6gxIrCDYtW2rIdqQNLmBOI23tHlVaufOinTk5mM3jNJpgw9TBQJrq++Bk7ZjB/dXPC2
KCfGc6bNabmQ4BivA9CQV10U7b7kM16R1MjXEhfKizG2+iyMuXiM7vLOwvUTn643PDEKApDzsb1I
pXM0otTfJ3PH4yXN29TQUDwrVR78LIhABSAVXRBDkQuZeE6tG6mLt1j+ucU6dzT1cs9U56n57hbN
/FyqTp/GxQsesiJ2Hzi47HPMVuyi3YgcmzuX8rdghCIzioEZVg+G3GkYPAyQiAkh8l15ysfIi0Lf
wES9ItJU/gEOJkwCZJ0MoXNLCrLZq9QeKB3bwNpOJEWpCy4Uu1xnpGY/kAgVFxRgEAmekG/ou+Uf
JB7jOWPF92tIjDjk+Xh/3YmAFMaSvoE//pGZZXAreZFvanh0Z1ybyBdVjF3SpzaFJbe+MF9Z24oU
A26f2TPO1jRf3dpxNs2QkI9vHToF7DIv37G222cf53NC4Hzp0qNw3AWARZOVyRbkcQSiiUv3xSfL
umHTFN/F5qa11qWw453CWMmCqW3lrRQN12h+5IhCsxxXhTTQKGfpAecgvTh++ZVSG8NcnIcFOjJ8
1aABXRAt9prMpP9SU7JFnId5qhfV/AS6ocWUZVTbYOkL0Ji2cm8uy9RzZ5hEAgApf0ZtbL4CB5A7
AzP+xnbuaT2LuMiWXuBuFUexgHky9dt2mPsPYNg5LoxoOYn2/310km4CHdDetczOVln6e07jv3xF
7DS8xDs3oI7WzIjY4YpOfbij4zxXwmEjacXZbkJM5s1VtNcSFQGPWJztZwyQ9kpXtAWTaIRsi3Jw
wKtAyip1PgydxSElld0mmZL2p6e2YO1GvfkGhNheGzF7SvJsvWsCs8v8p1pmzVPdFu22wm+zNrKs
JsYBYqoz4cUzA436r5mQ4MotSdloZdLn1qnoxYxJojfWIP8klvzXm3H1pIpe7u3ZatfajOWBLFD+
BJKAyVylzc22YqDAQL0/mqLt7l48Mz52LIVWEDYQHxWhTcLrgCOUP9eHYTQcPv4WrlyMcWw/i35u
tlYTGLuZxds9L7rchtSTFzjU4wH7r37WU+xvB4C0yUZOC5cVXQQki0ZZcrbeAXcvA7uv28g168MY
UtaVg66rPfgCf9tj+tyWeA82QVzJ3QCLC44FVSLCVOxqKRpcT3e3I9E9+TTeCcVoS+XfoiboKUvj
rcBysq18MztJTw5HjhpyLgnu1WmUyzv7DbiMjmoVbg2bTQQ5bKRPBqc8wgZpFG+SnfifUbjeWywX
YMkjI7Y758VJGUYL93RuY3qYa28lJ5fYll0tLWjdDNtt4GDMIqze8Pymzo+/JOLfovrkZssx5t4V
ueAGquUALLO48ly7K0XKfTdlg3+mUWTZR4Bdrhxc1aEvU8F+V3Xmh2jYyK3sOZGXgj0BNkIzfjem
0tuxUyczwY8OZKjpYJtUgfWZDN5SH8rRtXc0P5M2LSKxdxkv5x0QV9z5M5YYyGMsHJtk/MQWYgKM
n6EEsgofj309mv9o8ktuuqn9vZuSrHXJUh9Jr7caxzOca9eLfl0QMWtnEsYvzw4XfDU1VbJuAlba
XLcxicXoS0dVO3RwWD0PgtvO3sPcG1iostKUB8+ZGZgCZ/5Tdnl6ACRPSGVGbznbM9TljjcPXmTO
MoyB9rid5TD2BzA3qtiShYznHbAu1o5jEqlk4/FnPney+67cJlv5uG6PjTH1N7eW1Qf+zzaMOowe
1uh6ZBuC4mVMqhnRIUDsIk0OwRiJf1VWZX1SlU2eICYSP8MzXjAYQoA5uXIOPvmq4z1Xkzt1Xd1l
qPYRgxkV8JQ8lzcqgNVDkbvmhTcgTv28x6y36t1gesGbUu4dKyh/EJ/Gt3he2JoTxMgrlt53dOeU
kt9lrp+LGwsH2K7VnJdHeGudx5vEyb8Co0yxC1kB6SnWWA+AsXwf7anKHtkWGff4FZfJScADWjl9
1b5l/sLFZagL9TYLVDdgqiN7bK/a9SOHub048S/op/iBzuZo53KQrltrMB4KSVZyQ9qM55SN62pi
KW6ROjL/KGMwHu0YQtHVUEFEoU5UWCDhB/k42YEbllmhSUdrW508m7Vfh0pwdCMw4euki7J9oZrI
2DSsG1nbauuUMdiHCUfwe1Lw4ijbOd43cWp/QIqAd2PW1IYOXvqYAH08jyz/zpNoK7YfpT76iybb
3tjdYZiq5B8jUb5HXBjCqkztCxpR+miJVm5ll/thDQd4K5a709uZ434bp918mFFPsF16OiLQkU37
buoW9uqZt6amhxAi8yufH5cw5W8U3J4L4pP3QnlD8aqrvl0QnkR0xseW7jt7aghuJ/7Kb7O0DmvX
/6vRZKlMRHBwXRskXECRmrYZ7FbQv/iwEqHYV8QtNaTwdLNnhP8co2Yqn5cymF/jwMIZBDfv0LAF
pVRbED1fu8gNYUX1yqWTQw7k2InXIuvY4wk2EY+s+LP3uhbGGz6MgtQ24HHalqrHJWgr7mPYnK8u
U/qLwXD13mXEu5rYK/bNNMtnIwiKFTFhgn3JnZyKAhc/pV1n7Q0Dz6ldlRhxS2ZXVpi8VjwxHNBT
eOWhuXCBWAhbAjBfl94EYiSfow0/bnPjEGEKeS3Uv5Erh3cip5KdnI+3m79mb2bMOzQqd8jQgHsr
j3qiChZCCBGrvGBWBVdxBwK6sX2qRq96Ti1n8ldu2mGMctmaxCRtc2uXyqDfDQ2hTZKkbhi1eCLK
qao2mcRm0HaDOuIYACQyEDamN63cYeYtg/WiOdRw2/ftwzL0yz7VdJhod+4Ofu94+8FIZhOIdUxg
PptmZYVCq+yPiZRyyKFZrVIBgtqnxusF4YG7IQ5msgC1jw3V6SHIExZ/MevEuvGLmSGNFRGyaYJW
w7n5MDB3wGdx1TdQoPjHBkR5Mpsy/6QDgtNDNzw4q0CO9J34iUWuOavCtrBivVEVO3tod1Z2dTxd
PABPaW4pN4ePSHctDotxWX7bMoMvxxG0s2s3PzOt1DcfsfhimZQNBbEHxLyduYLVU390E0eFFO9V
oezneD2SfMcm2OtHj/N7jVPXOM9i6a8FatlD17Qx27QyBuijISSA2LuRSs75ec7MEKK3EStSZ36i
Q5VlkolwdyEcSeC5LtsTtSGEjWjY2USlgIsMImztJBbTqE/IrAhFCdxXzNWMXVJJXmy5GZwrFVyw
dwT5elJE5wkZTiiajjc6G3Z8NZkywzY+e0Mlu9lqmg93FvVOgwA9FsJI3wZisjBEoGk+pzaJ996O
aVUxAu9EwpbH0OOl8d2k5ad2Mu+LZQjREtoDOsDsKWITK2Wz30SGHQHPgUfoqal9EXR07Js7Bx/4
8vKVu1F2bElh7nhIQXgLsydDPVu4sPgFKffV5RbNli6CeQOxpv8l8oG8RiaJfkERvROhDcLY9aFQ
2mAvdvHcovakGldMO0TNM6MuL4jIsMC7QMXgpKzT5dJO8svKrJGijd66E361nJ9qLvdi5fZuf3SE
Zk1RpWq+Vbbk1ZxEZubhACnjXUW4d9VD47rIpsVyCKnFIV2QNow0EM4Y2eKiOAKEGTdc3gKyD81M
pS+MnMxorUccw+xN7gf5KgrStl/JLmZnz+HG3FICdd8N+AI3LFKbdU2MmiRt6pHRB1RYsMrrq33S
JcQRPXzPFBUX2WkZUkVZN8n/zJkgleN74icz2xddzqxLEhW9T5UDUKBvS2sLp87YkrXno8o0ixrV
I/j6C2AIpXL3Yi5LRKqwqQI0xZgV+hQUH3w1Jb+9xNrVlBXsJyNmM01DKR4utqLYj1KPS1FMmWKn
DLUNAMadWJHXYUvueyOZWlgJGC30hswBAnO/cxrsFxwX82vEHTuEZWKGvqP6fT/lchsYWAaaWTYv
HLv+elbawfhV1teWupAtxs7oTJAj5eBuorNLhhHy2Wz92HJI/8wOcG27yeRP5yXmRjTZVWjxBpWt
ObatgcdmNJova6RJHflag+OIbSSw3v41+/Ep4woYdnZ5f12At5pkn4AL8OJXekz4qqYC9Agm+D30
w+XRSbQfVrxX1xXRRJZLXntYFnje5KVHPpXS48pqZd+pVIqbo6pChwKOh7kGw0b8SZ34+/1wUDo6
j6arD2aLXB3PJDcWMch/9Ja21maoAKEqaYILnXRa/3Nnx95XEvdU2g/2g0XAd10vk/rgtRX/5vHU
7bqlUj8gsa2zT1nvVk+ePFTp2J/GetEP/mIyESWl4TyzfwI3Os/N/NW6DSCpCdOwo2tRbkBiyUMJ
EYFeEeQh+omqGRDxgo3PnKyR/VzO1VWa3E+ZxWHo6a6pn5Y4SW5d3gB7q9vsxnHjss1Oxy2AbFJk
WeXKH7/Gd+95uXnoETmP3jSne8GJd9I4ItYi9wfMf7Bma8OMt6YJhwNhwO4fsozfF7OHtRt7Oe1m
qdIbqwZ35+EzfbVwYaI+db2+WDMAdNhld/GSFPFgy79t6+pjhfS04xVCWlWjnhtj5FxyC1oNECrb
3OaUrDGvLcNhaNvsqRhFf3DTIt22ZldtbDuumrWXg1WpbcveGHNl31y8wY89Asz7FGRiT1lg3fBJ
jfPBnoP0LEqYq62a2Qz06T1XA2xAb7UXTWTNbTc0c4M4E2BBg9RGPj6WGbpXvQxzeLfybksWldyR
VbeBOcZrBpwAKbU8mPfeWJjs0mrrYGqodhqo75PPaPwMUdMKA6K6QLZEjE43vkymW73Wlvgt2jvi
qr+HPRDQsvVsabmfXKfc9KoSL8iwXVhPi7X1vNmlC9Em40Iwie/fi7FVKio6xzYne052kAlMOfUX
6tU72x1rm5BnCKNsYG6XGPX3DS89FJgeuxQvpwc3XiTmGDONbraSzd6tO+cdjIKxryNWZ+zT+4sB
6HZv0sGzqRo/OzVYJ//mzZI9pTarlhAHTrzHfOq/ol3mP8ht9jnrJnZs/njno+GvdCezea9YQ+xw
Wv4S28cUHk9kQZWDjASUvji0AF9Z2qMFsEHv/9BOVu1poh1WSZ5EmNgX78hKgrMMTOXKnwCDNUYk
2U/1CIgEnZOd1TfGe9+myU5SI7N2p2bO11aHXXMWEcQGm3UWygR4+sKa1rNLWSZ6pjaNLaTVkYFf
LWGpO+8bKGT7t+pJjIoppfuEK2zzY9Z2EdaFM+GnLL2HiJvO9t7t+WvM3Bq7QhXHtNAa6jT/t0PQ
q11pWABqrKHvDqLLo3k39QMgnz6yGdjJU7H4HYFdV/ZMqsdhdX4QUOv2wF7HXe7Bywh93q3P9tTR
ZJpmdI0UU3+PyNLZV/J9hz3301vEBY7izwWVpPw7jIV7nqXLMeuwlysD31lZRIhPfaOLF9C+mDuh
kZ8s0Po3HrAbc/4ASXFyCV8VI+dkloH5UN7jksX5A+bW9hHoLHIZGb4NOyHrcl8ZrMsAaTQncLJ2
BUf8TPvBBzms6YvFdkkp0FIJ7j09tLtU2H8Stx+ttW+76cFPiAexsNLOFkIr2YG2ab8zoPBAXttS
bDB+zk+Ba2PH9Ga25QQgNxqSBPvXJG3Wru/xpfRlvde+b91mVtHYtsDdhhkibwid+L0EsrSGU2vi
BecuRZRx2Fiul1lMWIX+tS1FjKy8W1H8xH/SAQsva5nQMlMHLXWanJu7cA5gVtIwpFhxyd87you1
WAVLk7/X3go7wDIOomAvHFMwdTQVr9d5iA1UcOsXiEZzxblz97aVGp9RPl/mMQG37BGEhLHgu82W
O9B0Y/bFp6aFPrCJnZ6VZE7USvuf9HjMmwwX06OXLiOvE3vYAdFUIpRqaR9GZ8zDRbDUYRLl27Sk
3hPkAsTUxneOfKS5F/h4n1ttX0ufSpqJWX+VzsrdUb7bHkqIAuQbNasCXvn1S4R3MPTMvtiwpjRw
mjAW5P1iPrXKy38zVVLy1Lq2x104T3DPUm2wYjx09/wYonXkQgPwTdwGQLCCluYbevN+etbcMYI2
lVQrl2A6ETaXldqMu3nlTcLeESiL3sjk5Yx6sjY/nWmw6PAr9E+V2O3WSetP1urf1L6UgIXKKVm5
/lyd+zzGTEnA8Ll062atEmgsRtO6DPsxdIbBAh0XiQYnO8Mge6jk5FcgANRCFo9LfvZOvsJ5KxSH
dSGEje6VsOq+e+NG89ZQMnAicd1cxVSKp3o2KuaUtNh5KZZC07V4gFnQBxsc3/YeA37PeJdXuLbh
G+Osz2zwNHqIT51OyEeSsBGPdtRp5FJCGuDKeuyfPW4QiiMoZqZ6c5Nkw/CWs0Z/MNRSPqHQks62
pA9SRsiwF4B2BsRdhzdoVe+ztBdOOESsIuao/45Qdc9Assrb0EZ9smFlhe8OfEeRrAze5Lzi82VT
LvVywVCPcwgzb3wwR92fsnulDWWJGqFPe9+Lz7i1UkkKLNMls78L5sDgaYdnQc0F/7zBQ/CczV23
d7SMd7zEYC7mUl4HPxchpgGMw77769SDtalQrbnImjLAM5KU77yDkp1HDvYbG7q+jkANDl0FPxyp
CDawv3i9CKcGg9eqloAJ4BsRgGEvjlEVuwV5B+U1/wLQeM+NZ5WnOrepXHLl55DJ5FsvRfCc6AZu
P+3B2PxKPjLQ9PhuTbgWrFuDPVGa7AlHRvEzqjjZslsbvrQdBee09Sx2f41p6D1EWCzRAez9ftVb
PqC+fri7q6zghdtu9mOSfPrK88F6xQ5CLi2hJfRjcAbrm7tMQJl2wvkddLXNjQkH10uAkweWcsJt
dqMg5dyMpfKWUNDp8DV2wfK3ERLLt6UFuGGTkWvcNBOHr59XznuQO8VjhiB4AVW03A2kNhdTNwoO
cQ+yt57a9DB4vfkFAd87BYw58aophf6wksjZJsZY7WVkGq+8U3WDz49soxWDt2oSM0DC80eylkX2
sNxTerK7tyMYmbFm0qcBT5I9k2P3FJQ5rXmYDg791On3IW1SliLa7q5t26Q7i1qDlhthIzcWT8mw
9nodb+vK43+lvnhRfU1ftcrcLVo66AjP8P5pR+RfZlT+SmQ3Gh2AgC7wnNaIJ59gY8BCVObOqQx8
ZsqIP8Ayn8dcvfajpgXc/8v29c9C2T0J6vGsMz2/mkKUR486gn/GGDhHPeD7CPIZOGjET1eb0bMV
ueZaMqtzQZ03rQ/tfOgznGtc172tY4tzIiBXV2I+Y4B88Q3+ViRDc0P/LPwncuC0sBU5dxRT7ZJa
aqyyd96XWdbnIHe/0GI3uqv0qsW92Wh5SQXgJl7FK8/vvgjf5HuvGt/w4QxPRcRDmCrGVE9QINPb
5guD1rm2or/NPJuPPYnDra5NoPqzd27n1CIuh6tCcvivhpxuuyCzv3n5UJzQWfc2cPhgs2btghs7
3wKJIa0RscwxVYQG0iAualuvQbucPU/+Qp7ONwMNWmu4HAXkUL5PcvwX5bdoDWYBSCV6Iyn60Q4Z
+JKmvmrtvlu9x4IsoWVSEGm9FlxqE/m/uwoyFKasbalgJ8EAjUERsRbuUzRd+loxFnJjQcI1HgyY
rX43nBi2vw2PaZliJhdDN6WRKs/hN+Xdq5+KigcgkgcQ/ezDmoSk8iLkirABU419debJvpBNKg46
6LjteOnAWVZYqwWP6AoA1HSo2MxSEfBE/wRGpKi/4iM7pMHwJiKAZ2ZDqkvlHr9aMCYnVcNtkSkm
zETY1nFqFu9hcPo+jBwX/54PHJy7bIFjfaDcAazplficPCpMO+E9+L/hQPAeeLSGK58XVkQ9NQ/J
ApJg8vpPTaUVlR9krnM7hVoIYuVGGQGezcXuN1lxj/7ECf6+gvtrJjBNp6NDORvNEIfBb52VMhby
B6Orz4ACzA2bpLcm5pRrBPu8MsjQHTWrgcb2oBwXVMljiPNWyO6kYmS9Y2w9uEMFSDk/2PQtNLZ1
nhC7IdwEsKh6PF2x0wTbsXSOhgsMyW+inV8ItqfYTchQk3efBRdqF8HMpwRqFUxZxwWCT84DFX7w
fTZGBhBuFBKIxFAVfmBoJduqyP5V6PZY/qmCEERhw2qIqKCjyGnj4h4+KLMBrcFbihk2fsn9+p7U
cTMGaouTt0Crskbvwevc5cgKv9pNFK/kkb1QzgHlZLgHjNtoq7s7MjHwQoAFL9NcPwgJPxeyAnnO
/19rpEZ87LGzK6jJK4wnr6CBxBKLsRoQHFc50apH02le4XuceSetx5S9wQTaNUytiQ7ChRYs7BZ7
a7y35mT6s7YM8ZYO9IrlU3r/XvXn5IufZDR/aFjM1lnTtzsnAAc/p94fagYjlHr3HnFV03GIEXdJ
mvwCiOSo7qkQIQliUL9Bp2LUIL56w71x7e5gT5euJ6VPOsEwPIe1zWSerCRnZRq0f+Gn0c5KhwaD
d4XQTJ6V7es+YcZ4UItxy2p7CpcEQHg87NI5fSPAUeCTCrYdV0ke8bzdZouPWf4esC7u2daqfphm
5GNRDz3L0pgIhvz1JI2NbpleTC78KzAQ6FSDt/V5V9cJZ2iBgxlMc9zNv6QMbza+uf04UEFV6vSa
CC7cqtDAtaVlH+PE2/uCHZml2U0j+TqELo2fKCd/XXYf7pADFJUWAYXqNfKG7kSprF7Npd2FDJOQ
2N1phx18lwz1uZlwp+e8DR6t+/t28X9l7YIBkXm7ngzTD8FQcnm0uZ5DmPjqHGLrTT3LnekCspSG
LNkaFZ+BGSW32UXXn/P4xehnIAdRumuUsTcCXMpLhqSkbP2gah/yRAvfO05vc4Xy7lkPvBCvls2F
gvs+zipIEdZvW+tgayur5HKB810twamSMqQJia6dzr8khD3XIyazTepFzxjVXur7I15wepLhcmgk
LoYrXbn3rYsvdpQBTDSccTnBqK03fUCsr5nv+6JK2wSQiAlPWc2fbybnok0uYkzwGnsD99+AH1OD
2cgvqfxdqkdhq28s2ReVCH/DerlfRx4EjdLkycA5KHl7RO/j4HzmcKBKmx1GXgLzKC2xhw2j+VNo
xtGV4VD4lpyGIIm29FvQvhWjOi0pCMKMCVXDIhzm4mTeGwoyDsjtOCn72NnLuTLUaRDWg5k4MxY+
+TV6Ub7Bat+GuSQ6JVIaaHU3Xe7Pc2YWB2AAgqsdzH0SiI8ymre+0J9RAmq04d8fmgbuMOSlMxbp
Bc0neSnbAscefbItiTP+9e7VQh7HYsTLNJlaKAGeWW0T2CQ83vm8jhRi21T6r0PtCb6R9G7rJwPc
jPEp1oGza2i7oob803WcnyXIPfp9VLLtEv2HrlpxLGXuH9HX0CRsxOjSgDKfmdcAUMg/QTxnRxIN
QLIL0ayJ8+6CvPvhxtEPtNRy48n2BVzBXyDT/5xSHPjlPQu/fJYim8BlDOIOycEQLxJu8KXvrI0W
dLo0WLX7jYD4RDDX33oLN2UWu4eBhcudSnZU03wePP+c5nCQ2tT7y3mb7Yh20oaKBwPf9TSsWFA8
dcpln0mf0Xb0NYJ+QKUN0g1PDJpLZ6FprxS/BScJWiLHzRWKCcFgWT0qxbdJq8AKZQNEZBW/elWL
W6MFbh/ELjYSOo92zPLFXvrUoDMpfHSFdU4sjcO6wnCYe/HGAfCjsDCErMSPTD74xymNXEOkI+/I
/TFskupNJtP/5/HNMqYzx+KnRK4lIsoim8R+gKw09chdSYRO5klu/cJbO2M7hAPot9AovIPu5FOG
40KRqrZmsox21mMNTtggIM/uF4G2kdBIIwuTmb15ApIdrBXtwr5SajtUivsZIKvQCoILK0e9jZOM
QhSauNeklD/atsc/7LCsTlvzgL2qu+A+QXwdmPsHvNFPRjNy2Bp2AZxWh4gKL2S5HgAhu6u6dv5E
E3vgKvm6b61JiaJjJ/gwte2rXcvFfGXX/merRiaUbrCTE5o7G82YCJirKYSEa2Rs0SwBXPq4QRgY
lL3GIzs/EV8018SVAY7FCzrh2HCIzMMzlYj1seh7mJAJaQC/7p5tnX5RuAQvLaXMJs+8jdnDUOQe
fzVN/x6AMa/TbDyYuUvHQhDkFzXMXMbTJvjCAX3HKCRPssDpR2HKuy1IG0Iky/b+xJrEya3yQ5BF
phPFTrcpBTmruBusVeIn/1o7eEKXQvYuXu8FmsBwUmLGHgskzB0fZi2LMANMgO+C1DSWsHHVOqk+
2jydoC7kmzXzXz4qE8Nmql7SRj0QsAenqgkS5/N4wEhzqIzlu/Hsej343Nj6rP8MmmS6Sb+01yWF
j2urIa1QW/aPoNtylVIfvG5pDKGUrwP4tCzPid89SMRYvJIkfX2UajTTs+85w2pOVQlVN/peBkJe
/sg0VqpqWRN2vliqME+TTQgtj5KXocRBRQHKqSP9HWa+/KVkCVTUXPwJ/FLDJXTKs1D6qmeeMyAv
pMGD+CvrwfVlsY+qWzv07QlCMtWAC2CRZXIt5qA9Wrw4DpZZvWF3s/Yohps2yXaKzUEYl5PcGFXW
HBnBhze/sh4GMOIbt6FYOo3c/hE2Yb2TURDv4KHF2yRRBf/1GVSe2gtCGRlHA2wT12UkeyitD8Li
kRX3e3rldT/YiDhMpHij9JdJIi67m7a686C8LwzX0TovlvcqqFm+Fa+JYeI2Km9JGxe7njfhmol+
hkytXgBQ4MitPlR+x8NWAGUJApRbqt2yExWBBf/ZhD9IjF3pkHuZTa5nU+48eSRWNoKQ/0q290pB
r/jnLzAQiLq/Al4cwqKTV0NWHEs6/1ms+rVZ2ujgwcnn5MhP2AmpOcC5H8ZYL44A0k4cr91DVzvt
X1B51l7q2ithQmi8zCKZNiPBs32Hu4o1knktZLWjxI8yVresPry0FRsK1QdsTUa07oPsBIMDtANZ
uq2KxZ+KPQgBRuNmEhymYhZUu40fBpY68SufNVyOdaZwgmMnDVhV/1F2HjuWI9mW/ZVCjYto0oxG
Ghv9enC1cq19QrgIp9aaX9+L2ZOXWYkoPCBzkhHp9MtLmtk5Z++1pw/eGt4+jJbKpeRM+2JHi4PQ
2sK5q8XwIv382eniE5c7YOl4g71PgpoqoKh0lyKZ74JCvY3AJWea8gqQr2Fm96Iz79Vsv3RCiO0Q
hv2hy8WGSjRcL9tTBGsQ4SxalOQZstUVBxyo9TFcAEhlCk8IJ0nNARD7ejoGNsh+J8KUFfOwhv3W
VcGN8KiA+mmH5GphZCuNdNOBZh6G0AaLZtyMSf9R2Cbbuhr1tmlAoOoKfaaT0oHTxb5D9L+Grprt
Gt96sKTzio2dPtaARb9HskuSZbHGCPgylvpaC+vLMwpnjYri3tDTveDslHTqyRlQcaPHJhzPcTch
AH2+m/I5j8J37Tb3rUU2jR4p8FHbNMO4YwdSuyoZhxX6M1TzYN8Rf3qr2LKC9RhWrwjxISxlyZdY
QDfxHIB8bJttP7PrL/6xQTfeGmIWcX7axr002d1JluroN+qp73FmJFKla3rYrwYlz63j2t+VCw5D
YANSBn1YOY0XYmxaXoD6Iyjie41XYzvSw0BaGiDp9y+An8JrG47F4g9+R8CKRjwdfuVGumHRiRYe
L+L4NDzM4/hJfNpJB5oqJy5xRCsMA1HqHsek+SI05FUXI8mRY+hfURMIejrds5PLD69MN2zy28Ra
wNgWk/wIZbRw1Z0nWnkImNpQW6K0HrI43ExO9TYhhNvKajpFNtNdr8dWM9mlQjgtr/OuPs907zd2
p+4hC3xnIoVS5DoSPCJjlDVWjXTdtuKSmtI+Z3HNpJmja2v3z7Jp7l0zrDf8Ftm5SgB3xJOveLu6
czCqx5qyECnhZ1Usg3pd8E43PIdWxUQQGDeeiI6ziEXSdz2r9wbFMDYC7ISMsZ4r8njXvNHYepL2
a/Tsh8lpzxWOd5727tnFADjYzVMkg8/IwoSVdOO16XhXHDzQ72PtH9IcLHSRcwZEEU11BlJ5fg08
kEaTy4OfKzYfu3mjN0zBE+BeJoBg1bAO7h0bhV9b8Oy6i82x8d6qgumHFfZMAFuM6pVdvGQDwOR4
ZtzldwZVZ/JsO4SRkNL9Jk3zuSfpjNjx+owXbREsIBmUyIc6lunNHCFG66yoOqRe420Zdt6gR3tU
1XzCR39pJYGPsYXdwS1K9r2qeU7jiU0sKa+pkx7iwGNqlmTWHd2UbAPl5YxODx5RXr0lhQS0H99X
KCnTye22qOKdQzuWNyFZtagyJVr7Pj9HwXTlReoBgyTzcfzioFWcWyFYzuKet8tt2iXx0BroF1Ka
kRP7GhKXu6UieUjT+Mk0jRvRlktnqN2XNmYTuwHxkJjs6k0LdFK177g0b4lYIpYnMr9iT+5HniLi
X1owxvEd4TkvhCvdNqjfVqVPqLhrRzeTENejGe2aJkwOiOyvrIRNOYw0L9TAdhVaxeNgFZuQnD9c
aeuZRCYapyECATgsnQDr5Br+PoDihMZEsQCAaYNyfebAey2JTGfsi4tiLMttqycyRHmbtlqrmJAs
VoK4fHNhMdXmdEthf91G7b1pRekFaMdH15bMAHNE+3lvAAXgo05TalCF0U0jNWlFTttJ1CFxYYoR
kp4SDNCKqNbUQAMKVf4+DBnYt+hnWumuXKYs65pcCbxitCUSpjakcLEZwVDr6X5tiNn5TmUdHwhc
5lGaIIRmrnjLkvnRc8igCwwO+LUeb5nEZ+ugqJFo+QlTHrN+qCINxIhDUaTJcBMz/JWyqZ9rJ74z
HBolYRomV03DNCy17SfofvijQ3WnmuijramWKqpzzpidcawDK7yqAw7MChPQrh1bzILNbdDMFAnp
MPH/RR86GD6byLoyPHnpyebC6RjezMOg0HFKlOPTeERQ9RZDtt/EDVO2NuhgZbUOrZRxvJjzhFhz
Kt7HCIEr7hZcp0w5dqQf1ijzymQLyMPbBmTEbqYhsTdkkNw1sb6osrkA6n6BecFu1+Y5KxFfrzEN
7BR0mi+AxUDihhPZdQ1iegNk0SYTA7wazbxpgrvUSqgrjIQgwIIFKmZmIoMtP5WwPTyivXk0I+Z1
joY6jQT1IWth6EGc7FE65dZ6Ls1+D5nhfRlqSFHuKAbsGxwtmpZt/wSgv1plJtl40eLdiNBDMDyh
P1bk4VfuRg/FFH7Pc9/dWl3w3na8fRhczknB5k3ODADXEaFmj/VBexEhJEygVsLqnXVYKX3oCGD2
dMyJKkGMM3grhqDNPqvk/eABwnH6/h54CUerCJQGSJd1EpjqMBQ0K8wYoFA1PMrFNhQ13pOSzRM6
wp9Fin7w7L7GTQmovC2BXsHMPbXRxIyqNH9FEroW44Jh6/jZc+MOi2/oTaLh3iD/fHFS8WkSybcy
GoQ1Q0H/M2fqrmriy3qTv8KHUjWEyCZFHs/ytwKl/2D31By5m6pLY9bfNg2LM2d01P4jzfRQ64ds
nj7cIrwas5isK9PvPgWXJYyV8pbpNvk3s/lakPvy6OgEcykONM2yusb8sej/Vf0DDeiCSLhdkVP6
ziNwn9fL/K6EfRcX7n1CMFRpMtGI5XSOnbl7ppi7jhrm2dN8w+GO7NKZwJMGcQ65I0cgES9lbrs3
Udf755b5ykPslNkZ2zkMqokINhIZiUALHCYIqQscAw+dvO6YqPyESTt8gimttwmOfeR2iuwHvL7r
GUMB/W+PgMOhmG/MaNQ/ikoJD2pSIo1DCzrwe9gtYa8jOvcVZjn3tZ9K62pusSawjWXMm2gvbSU5
GxtSnq4dWktXDaLPOy1YaGPwDytLcOaA3UKKH415jMPvpe0toTE1jefM0fvZt8R6BOKyVVZD6FSE
bUFHwVPrcioorHi+MNT2N4FkXFuwtyjqJKIfFDWyFisy5gjXQSIL7kYAUA6YRMPyltcAst6q0P7V
QMvQ0ATBxnTlDlHsO9pBZz2MrGrWaF3j2NxUKW1MckCu7JB4EqlNBNUBjYe2qOnYu/qNFlByhhKA
rsio7cVhHZkX08y2MIVQLyp333tQzulTPDYlEWrhLEiIqg9lUT4iZOlWifLsC1MaEqDIm0m3TdHO
+w64yq8y6OF3kHGAmCS5t5z4xezb6A4e/7sj+pdhzD4bq8kx5JbOwbKSkslYiV8h6XemM33khTrP
VcNp33meIk1EWFmy9ilzS/em3qep+YXb/KalKbQWGnEDxu5vfLsHfIbjNfAwblCodknDXbIEB5CC
pE27Kp+m0bW2ne881TbtBU6zzbG3afxHBQW9R+TYIps/KJ28V464FTO9aO7e19iY4w1/8UKTj3EP
fszVpOUd6WzpCcx39UjImSd3hkjJyaiKctxUy0RawIhhwq+ABFqyBKnSE6U4zfnC1+h2ynCBTELl
zBME62423Tem9Y2ZCj8eVGC2svQNE7zzIHkb1gIdQoV/aFWObbBvTedE87/pxJgeGDThPuXMgUsU
g/HgrQlWBNlUIRVq3j3HTSuWBoM1GIfTJvNG5KJSiZ4Ei6zYDXP1Ax2K5A/30cvlnQkjZINyfDPU
BOTVpLTlVU2zLPAztuywhkqJVY7Fslm10Ujuc3ZdgBZvSpGsgVkYXj2vk1oEP+Ct7Cfh1TSzQrJ9
bksyLdUmTWvIaJVy+tVQUnhlefsgAUbD69k57nS2yQxYk2j17YzyOS8X6Q/MAgb6PNiQbKPVMI60
nWxTKr3VoQ0UO6bpPREpynndDWV24YgM5ZXGXUCHOtZbJsfehmbFfKkg8h9bZdq0KbULdkAAUVUg
UVsTGXNDfjv5rv4DE7eLN2XXMzX23OU3iMnuWRCPAcJ5un+Z3ssELQHuSlMRtFoKjQu8DPYmiaEX
wvmqDYKMcRNSvGytLHjzAo9WYURkRz9fK4SkGF181LWj5tF0GdYZVYJeC9VgHhukuST1O+Plq8xF
VBKhyD4EPk99i4lrpzLrmFWsnqH3Q0ws8MyawO7y0JiQfgsXgV0SuHrnRJU65ja6jliyeYyBv5nR
GVOXkl9bdGOJNEdc5oQlLywBkDllzaLWQpTEHFGtk3I2Ln4tHrK02XWl/rYBTrpF8955A1ZAVMbr
bhq+J8VJIi+Bg5GalZFvanbtqSv6o0s60dpLxPRcpe6PX09YGEX4ggHwIl0MAgaLNpGFAWJDXEXI
z3/mLv2SHbPylE7uYszDUoTJcoUAwzuUrVW9OSaAW7QmyJq2uVUzfWeQSfaB0dnkotDoRWJh1/nw
lpFD7aKuXBRrlJqwDlrbQ9ofoVL7sAtnse21VjJuIUO15Hp5VnpP4KOC5+Kq+aoKqz7eWHHRvUx6
sRRNZDBFzDqjOL/v4mw4lHMJ56kbnfg1U9haT00VsEW3cRwWT83k9ltWEiMk7MxBdNFCuIp3hjl2
Jz+OmquBohkWfPc0h+MFFsYTc+wdqnsq18R60ZKPz4b45o2swbND1dOJfI844wNh6i32igMt8ysy
d8c3ZpucCXyn5AiqH1Ps9xQAqA9tiKlePp3b0PZ3bRHzuEb5R4IpCIyKCRACPNoloqp5jckoO+BD
DtdYl3podsDduXH6BFakPNms76A3SSlF1BdMuNTCYvjqWRnZoWYmGTqlKVjQlEdbUZXa2xAJGj7O
2q7PqSJ9e10kpHYirjbmbQqW42kwdHoHlJHhCGHL45VG2vmQC/hQhy7rs0eylMBZk5T0RqSwfSN0
lTwjOKP17wZzOu4keoxfbLnmuAsHy9X0MdLk1g8Z3bG7+kRcgCOiYTmMWFZa4DymHRFBr3vST+OY
loop5VQfSFWqs2dN9eKvpTTqXU6zftwQK0wj0ZXY4duqptarlCothIMV4XKsnf0O4KMBW6txIBK0
/SYsqfpjnRcvOnCMQwqZ78uMi+ps1xnMHub+xaUkYW9blXiSluy65KGbPRGsMVIO3xnCfI1oQbcn
NJ+ow3k49zWcmK3GvnRSqN7eoiIgGt7XWT1sbDG3gLR4a5MHjsWju/WHmSLDXgSXFbFod2VaRvAM
czMm7dnjfSYMp0Wt3SgOFbSmh1f65OlN1qDzcAPpXtuG6D5TpGC3/kiXPGgyBD5yyRzE75K/QyNN
Niit+dI0rFUDb+UTEIpgz0SedcSPaBkWTbL3oGHtIVY7j6YZhltGbMXD7IbRfkalc4xJ/j3BzxgO
Kqzst8Amq4t56Uwnj/lDjYKhaxNvjcM+gikNqu1N0LB8wN3Asllhylrju+juRtH3G9hBNBRsr6gE
IbUOm27QypRjKBh4eaqmRo3Qihu11ZFyu82cETEKMKsMPi0EuCe+tVruYsBH92OEO2hkbGKvy94O
mbEDU+EEKLPpyu/DkCefg8KXK+3Z2/Smmx3JsSxvkeL6Ow9bPuehsbtuA+W8p3VHYGZhi0NfgVtr
jQKqZGtoott6O1rsV+TBCRW59E3gLNE/DY4jpMADwun5VmYzsI42HvRNbYr+QM5meAVysf1I2276
wGPZPfGVRLfo/+grFZGNaCxxWlxwkQoI0CR3zLkikhVWG51hTegpRKJ4QxRBdEvUSHoA9gC4AWeB
OV4RjZiE2xqj1p3Okv4dUqZCcxjiWdvQueGUTkemTxjrxuOjmhIruZM1A8SrSpLMiYmU1pgyvuIK
iJ1RObcJ7QBaR7yLpVZnlXOms33kDW027Jmb66Mo7F8IqmDOM6ssLOz/lbUkCw6spmK8DoA8MGri
YA034B7UBpoifZzq5Dtpi31mBcBbpVpHRnBda45GgR9ma6OyHyOoNcim5Yfy9FuhYOR7rnWyYISs
DWg6MMOSTwOT26ppwVjTNWOI5FYzMRZoIIhLsjfwQY0Tixf9P09f9YM3HUMCZqi3WE5iJ+PnM1HI
18R33cnCn6ipZTwAxq4d2sDRWCKFsi4iaBpS4YBoRobRn/TkgiLreAqgo5GmepPK8pMTAocjSFjU
VSaceX8XB0OA6a13tp5p3BaWaz+HafAUQBQIK8ZtVaUeC4Y5G6WMJ+A7d+bgGGtLcE4DiIaqoHbX
oy+dY+h4BH+WcOiUzPHAtSXqc0SZDBCg+bkyeGwGs9qwbw4HqUNok0vkaQ8gxR2nacUOR5JMGtyX
XkkzbmJqwMonwZlyYm4iBYsNwjGzroa0VHc4N6YYD50ZhNDCTLFNMDQhi+FAk7HPFgb7XS/CO8ch
8DKFwhS6+mexr+O2Icy3SWzaSQwAhGjk2dEV2iyBQxJiz+StaR1X+y43n5WGi4Jd5NI1kIcQudz/
ASrRnGuiyHmDrk7ThXhMxEgZiRkc/0uThlvc2fDvSXmqFpYJBpUHZplfOFcUc1QI+JVJQEsdE3EF
Gxc5jUpJm/S7UxiqJ076PykTjlPAa7sGfPHR5tQNY5t8d9jcOXTrO5fgIt5dTm8qHexVtyDv3b4L
d0ySoEf59dNEdPvaLpqfXhk7Dw7tSuRMWT0ObVs1IAILEuu9A2hIUZAUB0C4wzaoF++tgZjGV95P
0gZXVK7kL7fVncidfq1czfQv0kQHzlgTUb69aoeVqySceVtm+bcOTSqNcsz5ATXUfFfPhw6SVkNn
0JbolGVu/3RjAr4FVPCs23svCl49N7iFWNaxbZJQGAjcWRaxXmt3EtNGlv25TIMfUVjhpqqq43Km
d7Bf4jPlQS4N9ZR49VMbe2c3zl57czzXqt6NwfQZI1FA90eBMecog3MjpvjK5nXVIFPUhM7gCwvA
siqTgSFFTmzjuUvjFtIES4Cjojun50bRNoUGEhLm4JLeCzt++DK76KYw67u80oSURfklGaN93Bvl
Lu6H97RZ0ldVuIS1N89NYnw1VvyLLi8pTgbWJeWOJFlN2gf/Hpwl2NjGi9XJZlRODT3f0D1F/cB2
MgZgCWrHulYxPZZ+6p/TZtg1ZFzMKKSJWGl2lgGRzQTXsC5aC9J24h2A4zIsLNO3tPFf/Sj/XM7m
nI6eDBW+SkIBNk5YPpml+YmZ8XWsxEVkLKuhAT3RsrKP0Zses5F8Ssd7Zp4RbLoQdgP5Xh7yhnpX
9/JUoykka/5sEaZkzO0uLyEdAeG8ElTIO0I/K4aHwRv36xASDr4q7TraasuFFKa6c2oPGHOq4mjj
/YICFq/GzjrEjCzLzPp0RxQy9eKNJ3ubwxz0q5Ws+ku2TE2cTJ1HxHIbyDtqJSgXkXrv6mK8QkBI
EwDc+EYxLF7rHshq2YTAYyd6l4R/cuJARdqqfZfm5Vbx3rDyIGcjpcc4Klr7RtYaK8g2uJLoKNwx
r/4g4DDehMzOsF4APajNapvI5ta0SUXI65QhSf0kje5JY9LCTmGzP1Qoi+yE+oq4II6mWthbQspO
ZV/3tHmGegvGlPUhE/bZR+CJO6++ibvIhutG/agkioTOreodALIfWuIEEXTizBRHrXjBHrIw6q+w
NO3bqr+mufcUj+hARdI+6MSA7mTwXgc40mBb/UzJ0kwxG5fZKUdQmKV5D+pHuwR6RNgrJNXr3gvq
Xxx54lVSxc96ETv03ACvKI81486dLKrD4q44UqlHJ9HFBPchLZBpc0Wjn0GsjB4icCU4ITOaBBNz
ad9YV2p4CQMWN9yIb2YtjF8y1icid/qHKKv6c+DgYPOK7DvBR81fSl2a/uUddcKzxgq4tYWTbHLS
PVdQPaIN6nDEKcZZl5oZYATuwPF2rUnIUMEeCt1lEScysC+T7MEsEebqyLquo6ZYed34xYybmnoe
0d215CCAVyhKZmqNi81rDn5sp7pesiX3lYHkRpsz2gdeaqvqHoDDM/wFOiAlfCv6F2dVmQ+F5ozS
9YwK/BGke2W0uynPHrLIeh99fZQZXZSpS5+Jg5ufLV83a0tNL2EuCOaLJ8SOJG8FXf3j0zPxbdEQ
XwP0a5hZenuTBF/AAmgPpvLaVN56pJPC/mJxLJkljX7wwDtRxFeJE37Rfj9MZZ6udTq9JmEATYXa
IGJvzSTTBQsROmwAB9qmOuFSQLSccxdSme1Az0E91YOx66yq5YdkZ8Uc/S1Ji11QeHgrBnUGXAij
kxZkHDvJCUz9tpZol60hrrH51u7WDc0f/rXWLhnuVC7claiPEWcwQPXr9Ilo+1sDUdew0Kgk/1Fp
VJT1XN8Z8fRgRc0NXiOCkOMpwOYWnr3IuRCJ+9ZnJtLiduKhib4C13ooYwWVIhW3yN730GvzpT8c
bGi0n203Rrfofo8kC8J6RHxmmRZ7eEWcAkE0h1KhkLbmRuHnHx2Sidn9kIBi8AM9ZEzigjSl3OKA
fhIU4IAaY2wBI7xklo9NX5gbO2KvAFvGql24S3tM/JDPynEk9lFXl/6qZuK4+LyTl8TqtioyF3lS
cekxNESIJBffzCFr4SwEwFEgh/dICIhFAXbAo5KuTad80qYHCyvu8w3BfSSxDt7nwMMWZejSUGwq
FGiZ26s11rnrzCa5wc3yeNcwjadgqXfp4N+U0uW8EuPJqSPrgpHuAc4dv0k9mRtOx8+DGH4BSx1X
TUh0NNrzE5EdJyOvw2MQ9A/KcPah7aFsK4tr6s8liCEFrOJiCR4qUgTY99lt97TpMRqY7XUftkxh
Y/Uzu94JJRYLO/Cyo1OAJCFK+j7DBktY40igZGwMWz+ln5QJ6lXfhK4VMCLsoDA2SbIzGBRRPjfw
ocyPvOdIq7LwBof3W2MU16PjvTSqISEG+2deib3llFcoBLKtx0Y7VYqWcNmeavQg66GwP4d2/HCj
Yg8LAHOmaVwwt/5ggLvvp/AZoewNcLc3u6w/UKTzCqROzSQtI7FAiANDqi0jXt59E3+9nuePsOJY
Revzw2wWDEqEaIBN4j1ohj04dCKR/OQ6w1SBKNT9IIbhEeQUZxRA9iIl0sXhRrlmaq7LyeroB8IF
n5oQntecHq1GoUtTv7LUviZhw6BBHW/k0H2XMdP1aFl/dfRIWXhNi/wzbCek77ElNnHqLVMl57Zm
ZgBnJb6Bd07/Ne39jRJINXuveOzCERYesTNo46YTLHiMuGOt1qoWJ/TSjC091eN5XQ6qTXhVuFkM
jIN7gZl8L8sC0LgLwrAXm8LCKpx00TkPvPumdAFG0nsZQ/06iUotbazj5NeLIc9dR3Z85RvenZin
eTGKPCivfgyN6IS4Mt+VZZTQWbZisaoBStD0zeZz1iXYPTJackWcfyJ+AxsYkjOjmhydJ6LzOLRu
fOQdq4jgAQwRzRPq3IypD6fFPkqubJD5acl6kVPvMFuv78iwxIRf4moVIZWKip4CgFaQX0Ye94XS
GboUVYHEpg50s1bN48jN2NRxRf+lLaZLmufPcVbfRkC1N4O2YI2bKOxjfag8CJ+Zj91yTqpfmKG+
2YXR3+Tme1jUFHeMxIAK2y8TUQCb2vZ9TOR8m3bM068m5B9uWMsD8yOMQaaFusWmNtRG7h0a/o8V
OjX8sG42bJhEjyvtqAeTmclz7wumkfguaZgW/KDiq+P0hvDapJ0oCnff1mm+sccMZUBwJyn41mYx
nuTQkgGtucPcM4Q1ZYpIykKROBRPuAjtbS7d56jvv8cBOiohap9dCdS1GbytPRNqkwqBFBGub6dI
M8mNG6m8O4XddJuYNg33NPs1xY6gnVW380uAfvUsCooipiBtWzK2W3QZ9KKaczO77rtyzXwX55YE
eoN0n5FiwIgDCBLWEC/zXcrcSONNlnU2WOsortyrmLiUczZCvaC5ZuISAS8pyLx0qHrXU9FjeCgM
fsCqC8pEvGqPBBWmUm1C52wS9Pmc1LE2fRf7Gt5FTmI4XM/imy24vUp6g8M17SrCfMZASUmvw0x/
0fKhykc0vNjI9LDELmpxyAhUo+1WNobL8GqAKGLGoE53YSultwvm0sM7gm4fHmYV07UKlBec5paz
9VYQCn4h3HTwoZO1RN0iZvPDXY7VAnAbcsZ3EAH5h1MIBH9lORBvBFCMPDvodk+liYRAwh0BZbhw
PdZlGXgfrut755bHO1hnQMCuFP2NZk0iF8V06BfowzVklvc5IQJ4ZdBBeGoxSt9zdVALJIveaMtL
fgWcJ1Hkec1ZYyInRCBVi3kciDqSpnwwElr1miMsoS5OfCGku/4p3QFTck3Vn50qW9lPYAOC60wS
eoxpNkRKbtF4Q4brBgzF6ZO9dqXgxeD59KAgmyGzchap+Ry3LlmQmNLpG82cWl/pNGPmigSrvB7d
LHqyWmnACEsk2b1pH0O6GSXgcsIb6FiOcUkdDA1AvvcBmABS0um0Lnry+zpTi7GMtWiHF5c8XATt
jORi/ENWm4rnrusCbzXzpp0JA7d2k1FVn7VmLWJ8TTkthsZ5nS3P+/IwRt+ixOkwt1i9Gt+UnZGY
WceaXnKTT/LgGlbkHlrHYWqSebLEhGCYMVkVeUydX6ZV++5ldLwb+p7rkqPBNjO1e+PXoRHuI/JE
Hpxs1LepDtWwmsk4oKyGQznrnGKjYQoNVpRRwH2le0hY6FrV0mRCVLGCk0ZchY0Y947vRFHT8NSe
kAQx38/dkvITH2LYPjqByjwkEknrrPsuqOIt4a6U6G1Ahmox0nIK0UVuQUbFB0OLPN1m45SE+85K
2VDp/LrPOurSX9odkVQ1mRvzZ6ZMEYHk8P1WRkSv/kynwXoltUGMH+Q3cKKn4yerPTAZwrfpELrx
HgB/aLKsExa2ssrWlGsfCkzDCui2ci1ylbfERFputOoI8P7QsWt8tgaS0i09GazQxdiwhhphhQS/
SlR3yQq0lgpE597PSvpirj0F/mmsQ1aG3vebvV/OyYvBweWSDPDaKIrxWiKWKNHqBEQ02A0FPkr0
FK5QOhGnStpsRgiCyI31MkjZZf0wnWaoI8FG9y2gqj/CTluJDhQnubut6sbYhkI2h0j2WmypnWZi
wWyyIX2oiuAQqxeGww0OErpyVJjB/Cg8PFEwgjJvTbz0iCbGclDT0m1Bmz2CHeHdKXTFqNClE4X4
ROeboHE76zjOYN1QQRCoib4QtzL4XdQqYHw7URKeIINyY9WddT3NrfXDQQL+QpNpwz7NZHrhFoYn
ghZfo3nOCDW9haMM9RzPcNpv+76FykskOAGATta9uJgNdiWsptMfmV2a3vpTTJCLfyXNqR8IgBfJ
xY2Qr24aR7NQzpLfvDCmsmZYOxP6i3ShuRukCogAiS2UEQo97jbKIDRda8hz2Qp7XAZasGuvyG9H
LoRa4N0swVCPTJEX6Xjj79KMoSgmZb6EddepZW2IE0aZTkkjwYqHudtnIfnRA1qIjFJ14jA8AO2w
r4y662bUr17q3f6LL4/QTxGEJ4cD6ZIt6TXf2VQPxho16vhityjH/kXcfBgzxAtOdYdPY8hRwQuf
OIosn4DCh86H0XcXOiEm1hcDek3MY2k0kb0P0/YYG/Qp69gVT8QYLtGOdnRGW6guQsSCQWZZGzb6
kLR5xSrm7kLwC7uo6tGkA117rqsCaZQP1eBAsGn0GdkhFV/vGfHBLgt0pJlRUOR6tElu61HwtUcE
3l3/y+ppPYreKo54ZdoAbQPsTXIv5vSh7eO2W9VNBVRH8E5WdI6xyriZKa210ztd//zPf/yv//t/
vsb/HfwqbosU2H3+j7zLbosob5v/+qf7z3+U//+/Hr//65/w5xzJXs8/nmVJTS+HP//6uI/ygL9s
/avu+gavhKGPwG2ZLYCB2nR5H4I3kdZDDo1qM/Y88L+/qPq7iwoqfPL5IB8K8eeL0pjxQxWO3jGc
oiBE1jtS7km/wO2JlL1T+99fzv73y3mObSEgNBFLutby5//tM6aVzWQkjZzjjFUbZmnpN28eIZb/
4VM5f3MZz+PTONJkK/bkny9TWWNvzAh/SdFWIEls675jiXnR8H+2cW3E599/Ksv8t+vZJl+bY5va
lial75+vNzij2xmEwhLt1xIvocgHGtthPPZ5kwKssvxztyQBAq0q9kItsuB6Oa7+/rfQf/NLcL63
LYHC3FHyL8+P8lPSalozOPmYzUM0omny2iaz/HSzrs7o4KRVummtgu0lHS2Rb/7nl5dCObbkNjqe
+ss9L7wE9DK5EycnH6J7NutWUOaMFJyKEUfNVrkgPvuTAyDj+PtL//tTZZsKjcsfV3b5Ev58+ymM
5jAzMm6/cIsZx5ecycIF4Ohtf38ha/ki//yOciW0jhYdBcbl9l++6FhkNTZ2YRxH6hok526CxSLD
GvLigdm7ZkNymQY1usJH3wUMKzt7sqYt8lSH/sjk5P/hF/q771y5LB2eZwFb+OuaQdwRMUVJFJz6
wrir4FhuSpzpB3yMn7MvxcatS3Gf92Se/P5G/PuywX2g5WR7XJSIgr88a5Ja0jeRux0rzyxvMHjP
FydKgntGTvHD//xSjgmVxnLBsci/vsv0Fvg2DZ6rUCZsWpbf3taeQChbedZ/eI//7m46wlauVDYf
zfH+/BxVk9fGUauCU2PI0qZ7ZcHFR3pcEge3zDGgtaQuE0iM9ojj8Bj9/pP+zWMsLceU+FjQ76m/
vkGDKRF1VF1wQlm1NPrBpcV7gjYNuf79hf72czrL4ytMgKV/vVCf+H2l0JAxOnAbHBF5hCSaBos0
CwxtdvlVmVO2bkqpD7+/8L+vy1zSZmE2XW27nlx+sf+2/HfF1E3FYPhHHw3vCSBo+8KX6p5bi95K
wRv7+vvrWX+8AH95YS2b1qvrCUuZpvWXKw5Z7fGnrX/Mo3gSO9ematxMPt4Dpl9tgraSVI7niHKd
IF6B9XqN0YxjKGD7JaSFTgMsOkKy+lWDKxGziMQ/tIEoSyaKIjLvu+jUTcJo5ypRoi3XrK4o/0aE
96tYKng5PW2VcDXWg76FTIKproqjZ2OorJAT9f/j7DyW41ayLfpFiACQmTDTQnkWTVGkaCYIUQbe
e3z9W9CbtIoMMrpvz3RvCwWbec7Ze+0aOTSYIDJRq8ig7suiOgGuzHVBDqFXxrqwMutW+dQpa/pv
7vOy3D3qFJrOsnNiKxdUVg8sgizY8RRYqU4SEc7fCa4RxgUQ0/lGL7MIA0Cau08p4sg7W5KJUMUj
mqwZcoq1MoqBtJKJiXjjhart9vQeKHtbvJAvKeTNb/jtsMo5tWbQY4yk/gJwSGmHrkogimBbaM6g
m5Hsh6ZELW6SqJU8O/Qp/PUguZiQUaL53qlzin5aDiUKimxmxkoFpUj10hrY6tJkvuBlfdt26xbJ
wHlAJbvX62T8SaKzvLZRPwU0pSyARNAde9yx/E3uXmV4jDdaXsD6q/Keki5nIZ5Jfgig65vD+Kqb
c3SONTdGC1YQxuC1k+ofklCrCZwKaBJloMG/pUyh60MELBvkrpmpB5+wqH2WNM4tBRMCF9ilDJgT
9vC/fByK2Afo+xOcSUGOVoIknm92zRgGbXnp3iPdB8JdZADqHyADQUFxIjISvYFx4Rv9eC7658/5
8rm9fMptCZRgWQcM9CAX7xWNDSadSXScSz9egyMJydxumIXWct7Y5BBtZjuyj58f9IM1gM8HDxwt
NN3kbf73oKGjF30knQhki6Z8z2qzkbattO0fKmyJ5vz8aB+cIkez0UsrRXPVvPg2T7rumODOIhzf
FqZsLWwG2isTFUzRJw2uAqcBpCaS/otPyEfHNSz24y5HZrZ7cZYTWb2IqJP4GJaUmdhE8AFTx5Z7
t05K7PUaiY4bi+TPL7ZTH3wq6dbaigrVEYqr/O/VHaK5TiCOhkc7Rog1DplKodZjYfLcGHgi7YM5
/vP5Jf5oG2sKk9LDUmzglL4sUP/xeVYAX/WOYMRjqeLcC50cFUzONr2WE+zsNqGbjXRkHdSEgcUg
FZn2tP23z3/ER0+VkOwjdZZg5/0arAX49NEwHoG31HtVgqrEpx0tQzHti0dqeWQu3hpTWMLAu8f6
YNgXmxgzCXmiqio6ko+Sy32qscc88bTbJ6Vn2SPYnObZMQam5/nsAPcvKjf9Yuf60dPFzs0FK2ay
p7zcR0XS6osYedqxlXUPo8N5iE0M8BgG3kzEbvuSVJwvdhnLind51q7BHFYiqFsW4X9vsm0sfAZB
1ITRWOFBoEVZxVr/E4YTKdLpAqMpiLkS0te/OPAHd5bliYfLsh0+VubFRyrya7ROEfWJalDlw7id
ngMz7z1ncPrz5w/RBy+PwNUrWc51h+3Gxcci9fu+DABfHClCFv8F48IiZ08eFdaTKOlHfn64jzZu
bC/Mv5thSQX27yVFODdZccouXOAomNDLx3wJq9DBXfP5gT54Ytkd8m4oqhxXyYtLaEnlzLVB+WEH
dFHoFC85pkF8yibnbeotQWSsHW3yEbJMnRfRF+/LR1fVRDCru4JsJZRo/54mITRcQwHzCTGSfShN
B2tDIZynES7gTmZalP33pyuVwf7UcOlOuPryg/7je8T8p5m7wlKHIK5RtGPfRaQGoxPSoz313R8I
q22418n8KI5BnDnwktO67q8/v+gfnLZS5J45eGr4TlxedFW4dmUZFTWf3f+kXQuHrMMFrRFRf2VS
1O0+P9wHr4niH6oqXTdB7V48u6rXDb2bS+2gpZq4Hga9OCZhGX4TRKVtPz/UB58CjuRwz1zbMuRl
9biENYuEHd4hQn/6NDSoGAQhQFcNFfB6EW29tAWONZ2Z6xd39sOTtE1qD4cmEIvrv3e2mSK7E/Os
HUqSgvf9EBsbMgT1dU6lvPkfThI9siOoAWgKXbwzscoUAYWTdrAUVuesd+frumqbdd3G5qHyGwhG
paRtH2P0//zIH52krQwWMmUY3MyLIwsRRb3ZLlFrgzMc4UC0HnBsArrtrrv//FB/G2f/ftVB1UnK
ZD7sDk2Yi0/QiJTPyPWczRjm6dnK200JtUvTZxbSRG58R7smqP1bbSVXXWQdl5SvtR70WAGxI4Ti
9oufsywilz9nqfIo1x3LfbdrKsspMFPitI+aJu5HhzmUa246/GVJQ1CtjeoHAB2JEXmzm/Cz4g5R
UCqC+mku4sf/5bdw8w2XL6dh2RcLHjIEIt3CjCk6CLddE2X3oCNSL9IN7LiweS3qJqIR82TVjBpq
QUSwc62eW7RseTx+8Q01zPdXhgrY4B+dTplrLu/kf3zTyCLkzNMxPCaVsei/0aMh/HNBvgaacKMd
zaX+3E8k8Noo+FbQ5eNHYVPIoHuULwXBZulXP2l5Ni5uFltb6jIoJPRKLxuHpjsHpjLYcqk4nX/J
sY6eZTAGwHEmzEK+segppkFAFgsMTdwkfa9eyRZJ8KH5TfLfLt1K0oFRAkAfjTZas/9eHzQNaesn
s3vQgwY/Ux/U0W3QWifoFf4+XmxXnz8e75ZUjkdjgK6LbTArunxJKTinsILbfCAh8kcnS6TQ5YCY
Y7bGO1J83UNUBzdYJebHniXmi4O/+wAvBzfgRNCGYVt0uU8JLB9NL2XpIQE17+4m021/t0JNLU6P
bmgIkivVy6Cs8iXzU8wrn5/6u4Xt79GFTVijoSv9cj2HW51gi2+51ITn9abegS9J5K4PwYuzMXv4
/GjvNknL0WxFf80QrrLNixtbp3xlZyndQ6lUiERNW+J5kdJ+fpQPzkkKxYKyNH2WGd+/j0+NtbUG
s89iTbaK11VSehgmvdapYCmkAZClz4/37hvPzsCm9eq6jmUthfC/x7PotRsQvrUD0uf2ujZwm636
cTRvqr6Pmy8O9v7jQV+SfquuoJBBHrycMyi/zksslbA2sW/v66a1b1stBqzrh9W+rAJEV1hwbuu0
ZsaoBuNUGyGd0gm9rEWL/IsGwAd3FJ8/cDtFK5wdy8WHtahDQeIId1SNY3Fbjbr00gKv9edX+IN3
xLaXbihFGh/xy+3XjPo9I1jWPhgoL7YyhDlj+Zq/Ucwiz3FgQARDnL4tqyref37kD+4t0Y6C6+xY
Dk/TxSbFBtLuG/B/D3ld5ldtj6BjXlKXlkyN5//2UHTT/+7sLe6qkBePrRu5cT1CBjyIijL7tfHV
5Pwg/KM9JVOs7j4/2Pt3hAJCmkIYYsFZOxcHi3swBJXR6Qcm2umt02MCaFhYYL1UKfwbK/riDr4v
cg3H5d7RPaFuoLXw7ztiZ70iwZDWTaDi+IXG4OB1OrhPgAkk5ro+IIcy/KpYeXfzLNZ7xmAM42zq
XGd5rP5jne15HroEE9LRGiONmIOGRqce4IRLrPiLHfu76/n3UGwtkZItje2L86sTQihIN05Y0iei
LRP4n0yep61J/K8n9L774rv97o3geBQGgq274y5l58WpxUjY80ESUA9EZjUzkdzit4CbMotvs2q0
U6JTmgEYsb9//uC8e+GXAwt27HzFbQYyFw9OOo9uScxxfBTBYvSlc32W6VTc//dHofPD/ySdGQar
/57eBIWrcgi6OTqai74lDcVpMOf8i3P56PngLNjtSNN1jMtJtNYbfBtNh+2xOwUHZ/LpXcJD+6Zp
9Po/P6H/n1H9u8NiCC0FS4VuslbYF6uECwWEBHaCM8wuIAqE3tnkdTnZOprfAJSLhI4u0kG3Fe1D
8IPTanBiuorWUOZQSrsIRrVmJNqGYYlLF9JmQzD5SXGecELsZ2pTtZmmcnnBRHAF+AZTpW2U/gOy
kugWWTEtLIikbNjqqA/XNfoGcPVd1jxpwWR8c9Ie4AbAYOBUGN/SATQQfykSqsGAGIuluoUcIuV4
qCrNRDdcx7T+MBbeCHArp3GwCwhnXUY6bx1Z30fDGL4jwOtmJLFtSNiLlM0fPS9bNDBGuolCOUS7
Rhusl0xW8A1gc8e72bWS361lIgh3kUod6K6Pz7adQchJhz4lzBmFYu5FRH3/VLCetkzrcLEFsIf4
kEzRg8lfCAIJ/FJoE/Ox0jGSHFzfMZ+G0Uw6bzTjed3OKZtKMEYdisTC3xWmq/8i6VPouE1y+zXB
xPistww2VnhEs7VJL2yHIik+VKE1XuemPR+RB8JdIttsq8a+IMKhw8FJXue4J5ZVPohU6BuIstmr
BQ2+2xrTgkoDKFceB8sAG57NZQWPAXTlLyLi+5MGOn9YiT4eMBWbKviB1MNiBpgAZZxEFfN7ihL8
Q91vDN4YT0/rnuvvC7SpzAR25FLyWTNGgUsV6yXbj1k8EHUu9wQV5DtoX/mhTur+HE56OvNL9Dld
90TI6TsY3Ui4Si3tUs+smuH70HX+HzJqEnWF5bZ40MkweSyYKV8hFxuuo3rWdrqWTHe+EUzf9d53
HshBQJFXKpR9Y4qnvyWV4Tilc3QKTAsJhB0We3rOMXBEgaF7lQdobVcO+Q9IFye4nKmX0F29A/lO
vVMEZZVhkSgAsWBXttJ1kPRkKg29WazNJtGOBQjbdp3gQ8KnlMi7liHdty6USJdEYoEQyAqteGj7
qXtm32YnG0QfrrtuB+GeWjjnjwyBaMyRMd6eWoNd8YFRMES/3FAt6OK8JZpjxDYYmH591nFnH6x+
gJ9jGkV4Z6c9s5SmDH9ocdOT9myXt2ZHtApy+eHAWgRvqxnH9DlrquhaMtOGl0+K55NrdNpt4oZG
szHQUGW7oq3EuWocf/QIp7b7FXloBveCEIQby2CqtvajtNuRRVoZd5U7CXstwkEn30sjbRL2anhV
4z+6sqKwM3aklnXtgr+Zj+OgGbu6kuoZTSJwQF9moY14V9YnVxPZU4r6FEdoADvDocDbSETGuG0n
q6jPBKTCnCAlvEC/BYcZuR09ocKt8OP2kxqPfdfVmPJa1ZjoK+vqZ9FoySGzyDtdN3lf0TDSC/ek
/CXOC45Qaq+zqmyse0kpfazqVCs8S/rz7zI39E2tBRmfDqfU45VBnP3kSdSDe98C1DIpwt4X3b91
HYagibEghjOaQOFLr2cyv3ej0Hrt9azfacjNdro71h7Yy3STzDj7kimvea5i9zHIKhyDiDLjXddE
1s+MEcaPrlXVDWAhMmPJI2VoCuGAcrdykbHX4aMliviGEWlF/yKez7WU6bdeFNnbWLb22ekRtdnd
HL8Nsh9vGuHCyGtHsztEsCre5JyA9px6kJXCFxPA3phwdeZ/TrbBDFz+lMhLt/jXph0INfk7asl8
u7OcTEHtM2d1nHskJktrojsSdlf8hJYiTm3Y9AdCJ+RhsPP5MUgEzBnMz7cEXGTH0CFqvqd2RtcW
G1dhJrNyG2ahsYP252475CHbRjigYijmm9ch1sEGarLf5HFZ8M6OPMNEaJbWsVdh9529jr+BCQFR
IWlTdQ/tOihXhNbBeVXGQregmeUcRgGvm9mYeZujI92XxH8dcltuhg4W6fdG3cRaZmI4st2CSYZu
9x6ZTGG5tSwIRQD7kiW0YgzC4FA5MfSYhCEXlPm67R81U8obQCHWxtcBT/lKBvsshlvSTJa7g2yA
oWC21V0UJPo9o1d4KXURJjfJMIRXpkwrJioVjOW86DSPyC9I2BhfDG+US84vnu3My1KrgACIHep7
bvcFoVb5uHG0sbtVqq12RdMke7dKIdCnChcPwnFIV118SgwQF7xA+vx9ZLdwE8aKt74IfFwHidWs
cbonjzPsgtpzCb49EStNih36xAJ7czYP6wrxP2+Zmsw3viIgmyObMDLgagdhj4BBx0kyPtWsLPyi
OH6/cTTpJ1vLNJOCn3Lj351VWEsoYpkNLcL1050ZWDbxSw0huqM2OOux6vQrq05eQkOy3n6+BzKX
YvDfLZBJ0cFEhhtH7WFfbFpD3U/nsqzZj1sJsgjLJFUoJUyoWql4JmEd7+5GFE5w66e08ZbvsCZ+
4Xqw7vuqNtaTEZk71HzzbY2tIvBwNUIiwrCbXJW1aDFvNCLaTFbZrNuxqZYFYiY4wQFcciRmyAm2
n5/PstW9PB3Hsmlhs019P6a08oBJDy/EUTfG+nsrUv9cDuJhahx4SW2ivthCvt+tcvWWMsOkaFuW
jX/vHFxImba6kRyVNQanCb37rofsu9NKoDCfn9nfsv3y1CjoyTZbCu535QUpxGShqSk9Crj9Kx9K
/0s8EJ+SSxYA3n6yZGfmhXyjvreEv69gYrhHpWCBwr+pyJPtTl/8omXHf/mLlvb2cgFYkC8blLYd
dg4avxTMcE7gHYwre6Om4BchvrjLcAPckREA/7wdEJa2CfFmncCq6GLR+vyXLA/pux/Cw0tLm+f4
XXPS19soNJsxPZYR2Cgwodk2gRi4jktsRVhecBSEQYeOZZBvFaSlLw7/0ftrObR/hJAfaBEqwxrj
ipr9mJe9uFXMla/7Ei877IZpI638NRqQplmM4r448EePH0189H4mBbx52QkxoajAOKDijCocdEnP
frREPn6doVn7QoP3gQiBfotk9MXdlua7qQmWR/zkDYbZRkd1MRfZ2AP7LCfwrd0A7c2dN33eBns+
YfCSklkHS9GHX7S2PrrSlLq6zqrMS2Bd1KDVrKVVEXfpkeS5+hZzTLPxQwt2Zh0Vj6K1lRcnJVNy
hR3980fso0sNxI14P1S0KIovjhw4HcV1LdJjjePokAxODQuxDW7ntrf3nx/qg6fZoKCQJlcZCfhl
XwbUUY9G1EiPes/wgyiKjk1uVnvE77bbCLnZOoKhYUc4wAyXOeDnR//gEiNVohFMZSzfj2XQwydD
5gfpMRF9tGa1fhRNwoaE1J5VN7p4gptce2Ji3/78/MAfXGGDgaeyUQfQc7tsewcDlSu2Eh4wAqS3
mcOHy8i1/NyxSnzxMH90hVFCM++xDY51Ke/oxglenm2y6OnUQ6QT6mt9AuJfNeN3GeX5UeYz/Iy0
nNal79f/w/2lL23QWmSh0i8fJW1cRK52kxxLeA20wIv4HLAzJMDMKEkrsLsTiL6SLSDSt2Z2gsPn
1/mjN5kCi461y4EED9m/i5aByY1vKHpWMzc06WUwkyiz9CD447rxKHeO8tvnuS77k5Cw9gB6R9gn
c/Jjwy86dO8bV0zSUbwwd+OJQzjx7y8Btz6JIA+DY0Y01sm10brAjXWrrzpzzIs+uuWCj8ZfHa+O
zOXfQ+kKqFIWxOmx6tn7AVcWBzvP0i1zlniLU49A9Q5MdJdl1jqOag0d2QjzoLJ+THryBNoS+m41
/3Az6ozObDyUBxQLdWd6c0SWB/O/jFBnndYEQSM4iwvTg2Kkw2EH3mlUf/S6gZkqonvlYjWzatx/
co75fxM3SykMTH5Mje9a6/5G0/cwmIArWOxfKkMbVoWrm6uoQZtpjp214G0PcMNKz3S7ZD+XxfRK
uyR5Y2N17BK4dz2cczzlbFZ9ZxiJZrLu9TEEOhyH4yYwMxD5DeRcs5GcRzfVa1oHN1MywcIhEwIC
xJNViZkmjGBEPn5P4kiu+raShzQLiHNwVHTtTobtZQnGerdkVova8k8wjPtS62g8qBpaHKAjMqDn
jXLaJ9jI1AVAFDaMK/Z9nD5OA2EW6MmQ3DbEUTLlX6EkpYppUqqOESgUzYEbJEGPZoJroRl8ACuE
jWa+vx3SFs5WRSQceZ0Yf0xiD0F3ebTJa2yq4sZq1NHJ1RO+YMyA+PRRcKXglcpq8R4nT1M9vkwi
lD9SjV4HFh4yVs2qO/j034+iKLYMJgmLRPJF/T3GWzsr1W50rXE7u5nwrBLiqtPSWRmgtJPiDNzJ
mabkhtzwycu0Tq0qy24Jui0AxbtA16DiPkyBjG96Z7wWWNpuJL27tdmVZ0cSWKbH4pXuHT5CK5i2
utsF6yHs3LVoxVvJ5mtXdcaEhU/gI8im2auxSm9asxu8zLDRvUCCWtuJ8zM0zAj3p43VqfYXrIq+
jqlPj8DJ8ZAzo1k1ek3Oqc+KiRtiXkdBka21dDI3crDl70ETePqxU+JBlZZNvpTtvtVAz+CB1rfz
yEcKWtqO3cxt2IjzxDPGFMsy14RdEOg32vEmr+K3LptfzWmMVti27tJqdvYwNL7lI3QEmix3CTvD
VW7JHUJlkqZmzLmpTWJGQCqZV8ss2drGHG0Wsf3VFOo7/h1Jty7TV4dg7hWASRJVbPkoYSp4iFwN
Ltv4Ay/1iPkgPOOADU85+/JxQZxAkUDcD4l34uQbik7k92jrCwvyUeLeFAbspDBq8V5iUdNhq9WU
2a1wb4KEcGI5SPqMrRgBlBj2pphi/Y0OFdVObPxwU/MA0u1cIvDNs/KPbWLHdO0l8I4kt3VbwJFV
ZJ7uO8f5g4WgJMwsND2/119preB9s3DcjFprbHFdphs3zZq10IKfEzrANV1GniCtvMbvRsacKX65
QKTWJfsQoq6IwahLQnC0QLuTZfNW+fafbnbe0Hu7yLPzX4ZVXY8tO4RoSWSXEWEXDIG/0WW98smf
fYrESHwnU/w/fZ/dlHoEAysqH/KGo8LxQyWfq2cEAfRr4+EZRyexfSIAPqyZ41sTBnLrE+/F0+iC
F0W9Nw9Fi+YtnzYDdK48l8+5024CC8s/27hbRJMnHZTQLfyS4i6outukHl87iKme3qbDjeHX34lx
P1t9FvDpogYnj2wgAQ0vuOtVLgSktvXzvZunBl5jMLWJlaHPENEf4BFduh2lnZ3iitg8wg02QdTK
uxDP7Gask4ZMF/lcFXBamqlNnvKAUMOQ9Z5WMvSxLFywfSoyyEEX1Z8JeIpH6zxe0wqrrp3KkGs9
j2/GPK330sQdFjlwGMh3KFco43TPzJDj4jagBePb+KWlNXXbuYXypRPhS+o5+eGNXsDAyPnS8zLd
KTunDo7FE8Si5yTX3HFFoCtdikB/0zUM0RlYuWML4dgDcO2u9N5Q60oOfI3qYNuTSb9mGp1eJZN0
Fp+v3FRIdIi37LEQm0R7NaSCFGP+EAeYrluM8+uILzVUtfCsTWoB5+kTX8PcvonSEdtpzJTD7vX8
JuqHN3JM+xXFF60yalgtmWPA6/qZjBZ4g7Vv7cogYAFDorbrpT7dsemHtZ3ThZ/LhFFDHK3J1Gtp
Ao8JygnjGi7pL2LlaMqYEU3FpLm1q7Y/Qzj6bZdYywck4uBJljWmSo2tM4Ng6EFGc0eK+y5XLS87
XE6IlJaXBbIAmDPujYoYgjkjMQe7Asj7duFZ9b090dFkt2qMxGibDS3ZjviUtduQquETd9nYXB4n
a5+JFCFJhikXb2io3RuYC3ZG7wLgqPQzNpL7vMqtU5ECqEwEredZSwjeM0Xd3ZJORiLeXNYPZRIA
WeVvulch4Yl2TTQUIoh+Uw5VvkX+3m51+idoMKMbHvyfZRbPnuEbLFCEMsS9kWyYB7QrurLkgLRp
d5cSSrfScDSyySbbGoL5C/kav8ltDDeg/gB6OvCyGNXicQv6Z9zB+V5FZEarDFQhWYVn7S/4upX4
NUCer/D+ViDU0/C2A+7qJVybsZ7AaNTsf3wdAyRYaeAZpWQyJWEMzXiHY0fzkGDX3Mj5t5/SwNW1
4HpWRfWrcAqNvD85HATdhmt/hsXDmIC0NYJObJF2G19KPm0FoZyYAH7LigCFsqu6K/Cpt4ZePZWh
eI00K9k1tUnTucy7TdfngcdDzwgts7V9wQwFeEL1G0EyH2dXPbhu2p6DBtLqYJeFp1oWPcMcUdSN
0bxqXZIXsKz+qZQNGR3Z9jprXAl5hWYrivGKQEVAdhnWoNwyToZg5jyFMtkqYm/XbBhRWvt2cjIR
de/yKkx2qROkZ9+cHS+NivQuziaAKTOw2b62/+SF/5oms3GcFbmXXdj9wO3yYwYLtpuc3t0YXY5h
RxJiNCKohqrH0CuuwLrUdJ1XLcihbYRI18N0eTU7tXmu0b1tCRdmBuMmb4mkH5vS2tyU5iyBj4Pz
8W0g+l1InCVDqj2uw3OTWY0nkpQUQ42hSTsfUwmFBrkj6VWZ8TuEWefZJTSyeUjW/lQy7puzM12V
W/bIj9pAo5cbUN4j64fo7Pr+bYNbAhIWMUtSl9kJ8/G0D/tm3g5hdo+GBaRT6vjKs/26fyT15n4e
TONB9uGt0bk/wyE+dWSBMXlO8rvRYXtDILi9TVRQbHum1wDOhzv4FiQ9VfZvos+gJFngcoImOaSm
oe1gdMHpdXsMQjqgN2UVwHEgvb1YPre7s9MXt2czRnVebqPAoh9bQrgKTRVfw0KEExbqa9qKgSdb
iI65AtUHLcwFvpnGm6UJCmO6NmFmwRKTmGTAOfmMevJh3uMlWUfEtWxmQ/ZEsIy/mOTfmH33orW6
v3Xw5K0qBrleHzR8HCMdC/jUnhsTNrmfP4YxvkcoONn3WGcZTNoo9ujAiLUMMuTRkyqvmG6AkO2g
wNQSLX9iOh2agGxY2QtPvrEhYLstcYrWRNzQVPLc6L0avMasr4C7XRWJ+y1wRbzuYDfzOCTyUCzj
otpNnhZoUzqnEane5R12hhxgC5EtfepsQMtcDzDbB28eOnka4iB4488n1vpgeopqLMdJCxnPTxjN
DFnj7Iwi6pnGNsPZZ6i50e0SqLgOiZWM4fzUiLHb+bq2wZ2x0CZzcV/1fn0ak9naiGxoIYTFrz5L
Av3rnlcuUzuWzGOuRWcq4mOACFaLOeF6Fo1HGnvmkanWHsupetLTjMjXqRc3dm9dZUpk90rX5Jvi
VSIIa5pf49HIx5XsgRrlkFCBBkXzTaWRK2hOOstvPU3GqRLqpoe8wDy16Kh/2Om6FjHQiUmwLzF1
HXUGJjmtIQh7BN8COTF8UWX3qM9khfhoD0jILegj5ZBeStp4SGT9/o4BEJlpWctwTEU+k2qjOVTU
9pDnjR8pUn8zdeZ7DfzBwcVM5s6M5gHEupu+6iMwFnlkXPFlyh6zITQOdTva25J+G1iMDgM6MpXx
bhTjTyBC8Q+GNpPnRHGxgdZBCBCE+l0LWmMD3xFQhUa1lewgeYh9Ubs8aYA8VjbjlmZmYMiuZdji
8YuvpsSHtJzHQ3CbaHaIJksyYhlLqniHolS4bOJcJ32om/7Z9o0rszS+hZFV7AgD6W5AE2Ks1e1z
lTW6B9fw0M4tTElp/YiM2d7TOmAyVZErKhUpn31JkWD1frWNh+o06QTBa4PfQOCD9TcowqRiPXxt
HBKCcP0M/EsHhpQDS4zwaOdbxxj56PTTAlFHSkpiCUQgdyy9YGajPJgUPolFgrHZgNBwy57p5fTK
yDMiZBHCndWc4NdR1uZze0Th3K3gyS44u4MbR+52KLtrv7KL73nWPQRV88cPotOAD5xZW/UDFeuL
QzTvVPpXs3Dv/MGBQewPqLDJ2mHbBPUJulqwfGcJneyYYQrqa4GI+9VJA/GH/yD7AUeNNw+pWHMq
iY7uj5JsoWTt8laVG60x+zeg2sqA/M/070eiKis9SBUREiJaANNsKOrxp2405k/THpIMBQqJkay1
Yq3X8qepTz9wD95pQWyvXFL31oNQb9zacpPmWn1yyAsFmV4+VYlgxGbOGHk6BnId2RqnVpkUuLrz
yxb+nkbynsgQMqgiQ+1rP2Zdyv0/o118s0XJgtS+dRG1EjO/nzTH1qT/UWw7TbyZFRwnIxAkg8Q+
H6HYJ1mpZNs8s5CT6UOgb534zN6TZJ/HPo+eYdwGqDeI0Rq/YdHmUWmylykzf8R5lP2myPudNnFz
xqlqb+CENRto/xW+V+c8tSAc7TY9m1kCK7nimWb8wBIhviEyxCIFUNaspmpjM+kU4M+9no8RRtRk
PPsz3YNUq2tQQZBqh8B4yxPQX6UxZJsZpBXZTNUt44JqpZUVAc0zf6TmWtwAQGuIysyHVVlke6kT
w56G7JqMofIBcZDAu3iaNqEuWrK04/PQGzfsGbMF8rIgWPv7KCyfCTM2tnbvv5Isw9urh/mtMNu3
0cy+a3NyngPrhuiqca1A7KxriGIbOx8fnRGOvtFnBylgA5FOeFt2yr+e1HSXK+c4jiGcdRLRVxLk
mRe3unXAuXbSFNUh/Au6QnJwj3rIU0sQZ7ex6eKtOn9KzuWctR4O75ectFtiFoN7K0bLUejxAa65
s+5teZd34/d2CtytU8endkx8r2l6cTW3JBGO8/AzDZrFWKz3Xt2Fzx21PaxbG4s6Qcdz7q65TUBl
rPwQ5PI0x/DtcjB+uyy2fA9tVbQrfMzUfQRgNG+TegMx8EBPINm0hsJPbKaviTRvwr6CESuqR8ug
fRKNQ/SzsPDxto5OOI3Rw7fTTA3aDjLa0CIJo5vMBy0jNs9YmuT1bGUedMg7WzP5I0gJG5VHL3w+
UwqHaAALMVjbboZDHPU/9MomsTKyr7pUPZM1/4seSQzUqbp3/KbY5/DCNsICUePbBVkWEd4th7S3
3wDMj2Zj/6ZNbp6JdW+/G45fb5p8JtvGFbhB57mCRh01pzFsx31flbfE8h2cruzuomq609gMbuGf
8cS4DV+oyT3z9hGMEMGXFcQuGm3RAHACsLVmxWE/4FihorA0HLWv5iigMoqtxUTc+ZD5ukcI5khc
KtJCe7L8ysZ8gjiikQWBdqCpjTsRqgcRERvsxCq9sgHzHKI5viKS7ibXdEpyLUY2AcFUU/yM+W/z
LURGNQcdlOpxJkkxq8WaeLh84+QW2yf6GHclQg929kNPtHrf+8cY2C5Rr/EvCyDoPpmi+9hy/0Ck
tcAV9WRAJdZOV2VIWB3W1dYx7X1tDC0wyY5Fhg6E1xL8QCED0DwX2F/K2Z6eaOWlq4Ct/s7tcpvU
qzjdGn7S0vnQLRL+fB0YvYSi69ZiRTLQt4k0P8+a1U8aQJU32g57Hze+DisIjLbLCzkC1SI/rRxO
TQTw1ZntYtNZ9eTpY55vjaj7PrMTgDab3M7mbILMsiAYoRNg32cWu8ScDl30d382X0MGe1FFc4Ua
+ckOquEmVYO5bmmbQx12xMbXRoz+Cdus1nGuVZnXIItc9z6x5ducqpdOuOV2jNzsUOjOvAkrouKR
JAK8jPw/c1rcZbr+GwbC9Uze7gqpxjWRX/4qoNlx0Mq6IMiwCbgn3cFpuKtWGv4fY+e1HDmaJtlX
Gat79EILs+25CACBkIxgUCV5AyOZJLQWP4Cn34PqnpmumrSuNSsrlcwkQ/3CP3c/izdbnQSoRb0l
uEXdGqcfjgrLOQvb6QM46zfOU8+ZGCd/RLh0rQYsu2l8O0WF+WleBd00koIFm1HQSl19B2AInJEY
zU0zLfc4y96rQmLEP+bf2sRZwipQ7XRaXtgtl6vpDKEnre45wo6PIuSEG2Xi0tk9rbOSfW1CJ/ON
jDd/v9TDS9OgatCwFAfIn9+RPD1kBjdAOtocL6OR07UXlfJrNfZilYrfpV0GV6mbm9GrmYdQ/iYn
CnMpbYreNCsDdI07EMcg2nMWw2Mcl5F0uFEX+7zqALpl9dNC3ZhLST3XxmRs+V+O6sKQGLeKDW4P
nLruk1ljx6gurTnuohxusIqEN0u3qBDNhiVRBsdmd8d18en6Ub3jQo3n16hXGMSIlzM3MsqT52Rb
57j4ljnnqkJr1x7zuDiMNqYqevX69Wx6bEjOs2pQRg+ztzhpNpmrPqHjj2KttQRRkmRfMZDLTcQU
Z6kolJzmR0gT5bbIHf3ThFy7XcgWnENl+q5F1O2okNgDPqk9rjj7Gos+HZLj80whtQumKfsOHWXx
myFVueUmjZdmYerXpgPprrUftTnrffo0y7VpP7pn1Yxcm24ifyrCQxEBWZmm9jo7+Us5aulnx8AO
kEkabVUxMw5pcAQ1xknqxw+5jva5lmWks0uA79GzVBr5IcIp4CamEfrpbNzB3n6IgGp7YZqmnkE3
OI2v186aCz4FlHlXkfMi1cnXKHUQLUd6dR21eWTMGx91SXA4rGqKuvUi95emB/GJb/2thbR2Ki1n
eqTWzkJWKYp1lBJnTKtHusGZyYBcVid2dVXq/GnoGp+qt++cTqgA8NK5kHm5NQcA81wve5lVmN4t
+RIp9vtICqfr9Grb0DqYTGPmL8RMcGkpj8KC4kv0KjqmIcatsbMI6scyKkchPy+DhqcT88GxLlTw
5EwYqLEEQ47T6tx2zkskc7hhx70SrWVPnMPnWKKduS7Gt25CA2FlvDKhuO+M0vKilBWuisyTVGHl
NRnCeFWSI6SZU6c96HQqM1ZDmTFfLK5+h6VT3AoAoWuKsX0TWcZmZsS3KM8AG1olJkHZetAhilH9
LZASM4lJc9dChmqU8phBh7GSrLmfJ5U36TI6ZyOLeVeLvLxwAmwABJMp2uiN7I8SEB16yk6iZlPQ
1Yh0t0z3hqJTEQofzfJF0zybIXAWSlGpI5/i+3odsgAa8Zl5v2Uhva9i7F9rY9mbSOS0DZdXtVrd
qwW12VFtrJZIMjY4oJsUA/AUSGAQtp0eXsKOdpY4cbBUZ5Pdun2rdX4nlpFG60r1liXHkjsn5kOF
sJADWuDkShZT30519jzaan+UmLeFde3sUzqU7uyBFy+mSz8rxmsp189LqT0yUf3RSbSpNOVQ7mjZ
32dR+hqrqZtPTJJtCK8ug8O9VsfO1XGwp9GiHLQR6+SAiM3zEX4llfwVMVYorPo5ijCGSoJxC1kZ
3zIqCmZSiLKtQLWRNPvLZE+KwpEKmgKQl0IPqJlGp6YxK1fq0yurLAW8Svg6qsoD4Pr2YuF4BpWo
20epn66s7vlBigcWb7qnNhzoIaWGqkObqvYzT1TTi2BZHRwabzZy01z60HztHWAR9K7+gFiEhDBy
x9CS/JZa1YmmzzuazigoAohFi1itnoRZfsoFMNOWtBVynqRvtX5MbskMnjXU7R9DHv1oO6532tI+
FAZvEZGgH43O1xpRiqh2DDIBlbvQpB79kQNBv8ynrlTehya8CeyMSSTddeqwVTPN8oGI0lJMz6hv
5glt8eZT3kYPjcK5SbOUN+6RKYe9+Jgn3bPOJcLEcEoin7rNmlFF3xZfCM9ZEDr1uyxVgWXXRTA1
+l8YDP53tAafDFUdxEEMwOTqalP7l5QLlffJ0GGn3OupcD5HSnJ3ocTHBD0r3MPXbk/KUnaP/36w
/wsDBVE+Cg9AleucetYR+L9801rVJktPM6pJcoBjtCs8xj1w9zSy1b+I3v/qO3GnsFikNNOW5T99
J8CJS03Vfnxo8ijHKK/wjunNJPJK/M0P//5R/WJwvxoTHXwwa4paX/0q//KoklxpRYX9/gDCCN+r
tNg1glnWEnsNScnfWK7p1klpj522XcQmszcptZP/4hH/6qcgikmEm2Cog2Phjz+FYg56JdAbDp1G
daCa10uQ01MOmFFrtiIFKG/9znGDPppSWCWlf2ER/dUzjr3MwS1BbNHUtD9+/7qwB3giSXLIJQqy
Fw3H+TKqNYJ0Lv2FPeUXFkpcbP/zrf5kyojRdGy4ZMnBaer8ZKWLczCosqNkZ5DvGyrx/+L7/eqh
UflscKwiRsgl5o8PTQ5bRRuaiBlqY8mBYjn1riQktjZRM8//92+mX30vzJqYfnBYYX3508toFtWi
THUZHegBDt950z3kpG5uwC6Lv3jBfrECrBFMOgANDduY/Cdn6EhbNkAKSlezuY7cWKEsul3C0q+Y
qQB7jT6arGn/Yd36P3+oKu1+ry79rOq5pfmz/9N//mfwVd29F1/d/11/139/1R9/z38+VgV//flL
/vA7+HP/+X299/79D//hlwRx2Lq+2vn2tZbB/VeZ6vqV/7+/+B9fv/8pj3P99fffPquhpJ3/9hUl
VfnbP39pbV9VV/PSf5e1rn/+P39xfYx//+3hq/yK3vP/9Tu+3rv+779JivK3f4TxeKWpPjQ03g7i
6x+/ZP2NxZlUIFuyozm8SL/9R1nRfEClq/k3kwmb6lDlYjkk0HmTdNXw+y+pf+OVJClGOcdaXOCo
v/3XY7/+w4/6j5fj18Wyv5fc/Y9tlTpDCiLpAyU0TEW8TCHDH9/5ndIsijRKVM9X9Z2iJE9TIxUw
O9iMBX20fjwKOG4Ehnq9DneZIg8oxdxcytSAiGZvIsfIz1z5JxJux1AeV1OHpfyF75iU3Lq4/OHn
ZPxASBTTGGEARf9zNRFCbpMJKWYkJJ0Ttbv2YTJtweq8LtIsnWnO+3BQHDiYIQhEEmNq4imeXUXi
YbBQP5UEIFQRaY/K0Jq7uM9/5oMZbWkufsLt8ZT0DWKezQBjoDKuWwe3jf1ttvmVUQVjEWe2D1hX
oCwa6Y90jr08zbpHrvevRZvs5qxTfJFwQVCL9MhBIkh0pjXSrB01OVeYiXKjC/N02ZZPkDUSOKjt
peqcOajA3W4UhPhecPTvmKeZYZId07rY4RiJDomezYCYlJxRijzuRGg/VOE1Elp/lO1qT/MzP42O
wx1fsFeeR22diFHu00V6sk/jAdrgIGgDGuqf8tyrp6Jt1/76grtVhWWGecE9Oft7LUvLXVmKn7k5
9SeNykCf9isa/RA+wdJ2roxx7axANRikEF+QwJSYxO1b6Ij7ZTagFJtJoK3Svl057Tal6OmoyN9t
/h6lVXSC5OHNDOKQFOfGDaUWzLgaZdtQnS7xKjRbnTwdfv+bGS8QvKnk2xZMsbrFqbG+DJyfQ8e6
62k5zCzjkNmSAewsQVIzIq7K/JDF0EDlG4+QfugKFFx/uJ38oEkmXt8knw2HL1kwwIwYuVZRcmfK
FPcZIAcwiHHS1KUD0xyGkBKtnikzZswsXmSo27TTtq2GAmeW42oPq7/nZEFVrXaAExMGcaNCwk8M
8HuBfXwwSqbsHJIwY2vNFfmVSTvohbrdNUnySrTwWzFGTt4DF+nwh4QOgLHAupNaadVTy8tenrqd
aRJtGdL5I+mdkygl6u1TnSos463i5No3CZIEUGPO3PZpUiuqGYRzVZc+KMI56NWkPbRT8+TkZxiV
9k4OcRepFdA+0qKbxVADySRMp4DCcK0WSUd0fYF+HrfAUIbAwtCFE8Fx84jRPXmN55iybzmJHuPC
olheTT/MqvfCcn7SITpvp4l8aIz9zXLaF1WN/LYapSPCHGmi8mVSNuSDyn0JSFpXWwenqZ6C9qaQ
u8r7oLPxSy0WSlajtHs1OfTjQk06TU3I6M47oxLJayXxwHqA6ZjYawkGCBbDC9FQFTVvsQN4Nzs9
Mks3U+IfGeMZfaZNmPzFMSpSqKflXWuJr2qebmo0JW6tdMrB7G/n9U2gyIIJFWm1LDa9fG4+LMrF
i7mBuTeELZMCsPOkUL5jgLTQAGdQo4S1FAtg6Fwj00HlIqO4tSP1AAPwPCsIVHGYfxW9CigzN8+a
9SH3zS5SlLfJkT+4P2aQF/PMqwgWY2eUYhdCj+pjbj6o+YeZYOKkGcytcJcVcXmHqHsznhLwIDTo
99/mELmpUr+oyvRCYftjn42fBveqIbbQSriO6Y58wwl6sKq28WVnPJYGMK5Fnk6kFJ96c8Yr0KWv
1GStOOHkhZn3dkb53mB6Hd1wavcmwzcmwwWMbGZvQy3b27FPYSCXjV9QtWKgtXr0HPM87CRixgDN
FrFtdeehafSvEc0Qz4niuF0MMojT4T6SoOumRLfmRoCqo7SQjSg7j7n5M87vHZHlvpDTZ8gBUdCO
DNOyqG+9pkNyz+KQqXD5ijuRG/nwLatlHVR5dzJlOqytFBhAU/eIso7lMm4uPKuA16plXMP7E4V8
+wgZF2+8b8tJtUMzzz2g8FtkEbgwtKtspJABn5YGKnutF1f7PCdciIex8mKpuU2is9xO6BuogTSL
hqHOx8F6KYk6UG96D/LNAMPh8DHXjf3AThDTiFiYq353wUw6HaZwOYbTntn5Oi63Fr8oZNpz9pAw
IKQRct6YEq5ZE9hzYm/ymrhpE9rKRh1U5pha3fkUN30NNM408bzVM8tkyuIUW9nCrlrKE6WhRv5J
g029pY7i1Kycx5RKu6p8px4uPVRy9FPoXbPDsYpwLC50FevLku1mUYEbLwBtLeimy/xO2r5xDaez
XZs/d7PycV3+ZXbbIvoChxWEZckANmaywGSTejd/4D19XpTeE6aMm6Id/LYRxx5rPQ26SLpLB9lB
ArreOrdQuGyXDzkmCHDlpLqkqQuWSSdtPk98fIbWS+zIceMRehZciCtHidM0rk5d2nW3SEbnMNKw
ejmGcrDUJ0cayPE1cucvWa/gFSaAazolBgSv7PUC4yv3nyVq0yArVQ80YpqjpFmDtXeWOdwOBvtg
XMaeqVA+PoDU86j2qTc4ccBjRThlYjzorryE8Y4xMe8V0227yN6LScuuda+HXhfj5Eij6YGRswtc
JQ1SDCnbDI0Fmb7rLrUzouhX4c9QY7/ULNvH6Bk+Yb/bycJTKgnjaTrq29ZiPhJNWEupdQuMBQhz
2i0GQPlcvZgFyvVSvDnNeCXn9BKmQvjAPF4G4Ux+7She25dUsBHd9LUBYE5WFtB6NIjAWGHtjaVL
P2arcjaJiiJtJSx2wHFgwBqVu6TIwikoPl3IPGFS+rxUDS5rND4BfCVTBY2PzXTLbZHv7GoNduG0
8cykjzaZlXRHc0zWQpDio23gr/DeDDeynj7jAhq3ZV5+SbMCp6pTj9AB0y0mmCBBfT1hgLoTrbEd
5JDGUA3HBNd74Dmxc1uahnbyuMFxUmr7RE31XWbbu1ZXyL73V05x3f3vf0srY6QwrPGaZLqMAmXO
QCDyIrP5adv9ZsTD1tgnwxEfvQ4swRjpM1h/oGEXljpIkyTZ/P6ZHByGQAUQN1Zifb840sYa2wDL
WmD300cL54RPWXJpJwyZ1AlbhyGdTnR25BuRPauG5M+ZFgD0q46tc5xT6dsxwukgoTvSb/CYhMW7
VJsXcxoDyhFHF1utL3S5cMdZ/dHKcOrjqToUcjPv7JZxv4qAdJ5t5FM1sIwB0T0JH1KZAWUOOqdr
FA6TmxTPuU8JABmF2rgCJUquDnzGKffJ4LNfk3WdJhkoWHwXEaTymgLHixKfGbQBXrIMA25cfKUl
ttnWjhAbWr0trP/FJY+FR8ZSZ/g1vcMQcTb6kF+NVrufzIIahULsCnw5m3jofmRcJrETW1ZUHNLh
qyoAwBJRDDFI46gairjzqBZ/NA92NV0Ms3nREuuZ6OVB8Lnbowp/Okl4msiybnrQKdB5ML712bY0
Fy4covtuJXyU40WU42602VSVxYworTN/apTlLZV0rnB3biZd4HyUOf7ORXQVEZvMpLH0GHN7rw3d
Q5Kk6s7WTFxCgFvl1pYuNl0L20IIL1JK3ImYYz1TaNa26h1lk3fHJp7mk9raH1Tnc46VIM4VDnZI
QfP5Q11nOvsJDNC+v5EY+bAZQ9apNpzqCoSqWaeHhD/WhZZRuSMw72tzbmQTcgYcbc8oTT/vmGUn
QKYQinLP0d/mvFTPNEsKztTrNMwBTsAMYtMQeN+ETc6Ghsy6l5NQ21I3cRdKpck+XTou0fWIGDY/
UazLzEVCqhTixFgXNKYboxZugGnYpLRY+k39rCXpgzTALyk7+5Vmg6DFIhCYthFwya9dopO0WsDz
8XK1B8RohX0A805T688KmNmuogp2a+M5rRNatrOy5AnqaN+oD/HM78TNuEKRSIRThL7XQkrzYhJa
7pSLd1iP0iZjFeC9+8mir29yBGF4JZGvhSOE3AKv8/q/6Xj8GUt4luvsUoysqdw3rB0NsB9p2W2N
aiwey3D6jjp0Xg3/Euv+JskPlWNAj6iTerOkFvz2tJI8uQMha+i3Miozb6hxIJddei/lIcdEaSG2
kD/OlR5zZysbhm5YxTjX6F5IZtTH0JIExeDYrpRkn0rvMPvDMGdDbDIJdzaG/VJEPLEyPlv88T6q
N87TDBydHDsWH8uQkV9nBna21+Fs+GqZ4CNqhyMQZrbPKvlqnW5HiQulAlSQeCYFJ6Nsw7oce3PL
PdTVTV4HiWVxNGa+iHou46iYzYHbH3CQ7s0ibAiuNfZzR64YsUfgcpS3vOaruCQcRmJTnNeslBmC
9aQUq88abExgTSd9XsRTy3lP6cI9zuQGb9DQuWkqb/tavkxpN58Lrn1x3XiQM3Ar9uUmiS2eAspk
1NB6LmOb1Qz+wSSfozS8w59invGxF0+gL7knxL2y7zrDJaZuPhfCLRdCIIPFcMJoqldYt8VdO3Hn
VaME6wFEVCXKORBkffowx9/ddI7NWD+A7rvIkkz6iGDFpOB/tsY3W8gi0Gb7VI/JC9u0iTte0jZz
cRjj8rHmA+dODPrcsSl6PzTL6cwGSLyOAE5QzOVyBTvXY3HWPhWlZirN+VdNlsdSeqebiTtg1XzX
iajcKZbuTaPyo2IT+bFlp+eW/tpNE3NIg0NL/ESncNZOq8pv294BCvDd1015oMDkCWMMAMeBiiUx
Zud+tZYrQCk9Df5lCbVN0VovDO3MDZt2cgdtCF1nGrVAjw6lnVB6bGQ3SS8vlmSufvQpDwwWW55Q
+4DD7hhZkDI5BfGoU/Wp6sOto6QzskvInFLQE7KCEuWGMas5cu1nkZv96IlVdbpvpfUEZ1HkXHcP
ejq+tSkj+slUA/DZ36rgB5EgDmDdQSp5TazJwzYnLlxZTuqMZcEAacFH5nWYePsw8sc23SuwW2SV
KdkcYcQ0DkViWLDsLkZlyH61kmrxOe7CfPQAlm+rzOTIVb1MhSKCuC4vlRppm8QI5/NKvdiUpA96
cNZaJL1lUumXBYJvq9pzAKqJiwbmLi5Pa3WHxmQB3J4/N10AUGDmVZJ6z5nVZrt02MVo5UP36D9L
LT/ylviSTNujURbQlEbqx8RHtgJKmAyJadsaMKHpCYMeOurHoa1wfgD6wKnI+9LRc656wkeYeU45
6xCres6agifSJlucGHj1Y7WGuZkZHI2y+wjIpMviFIglvU8hLW7xt3qczxbfhr/nFmFTUVn0zvnC
JvWGNCBgW/n9JHBCC5x2ZY4rimAeiO3Z+okYcqUE/idjyx6cwDLsa0O9ZIN+mBiTehzh7qqMjbCP
C5zxIftgWD6je2luQXvDEHLoqMjHbyprbR6UEDqsInvre+e7KAsD+cMkj6E9V3ip6XO/wArmy/ri
QtDAd5b6s6sh7RU5ZooyalzHFLsuWcGuevJWaeVzOeezmxd8GCAelhtApvvWwk5qpaQkytEq/MTO
jhUkvE3OuJNvnqgnORo+mIm7eimNHv4/lgJz/url2sAtO5nbFIDzpJo/Kzp3A4dhNiiN6jD41K+g
Yh+7doI8mYZHB71s1AHrUZFKtf9hdZ6XJtshBAV/6fkcxP342Rtc5paBI4Q2tnA6qlbf6mMUWHjB
Q9bhTYKZZAOQvNvMmrRTWTuvFAmRRtTzi7mo00515jvuUW1RSH7KTmyLbE+p1jarkIL0mngMp5Zg
VDS0R6F91w1p/0jRj6lGgcnMJruhIQgFMXNIrpTusqySU9Lom1LFCWCAOC2bj77vf+p2vriMF4NI
xmJharTzSDxvvUGBUnJiRM2nqX1gdxof+3JPlQC9Ipn9GI/qB4F0YwM/0QkMTTzYenxELs1cpGaB
wVm5VUrhyZS84qF0PqqEunr0aByDcUQQZSaN1VnbRKKXsm2ZoQmkL3Z39uk6mtcYle11To1fHSSk
J5uobq0yXa84yp2TQh3KBqzy7KbEw8DGDQFwkXaRGRbHCZbcybkTFvaxuJnghkrjIwi2ZkevEKHU
5FGPdzHyDCbTVCERaL2Ksq92cy4TbupbXOwc9d2opfFnzlssRMqym6w20MQJ8/1zDb7NzxRISpIV
HaZBb7wYBCiL+jek6wqHmE5odpKCpClflF6hDW3Yp6Nx1E2uAHLWHsOiwUUkYJ9OYxuTg1WPajrs
h9TDNbW1wsXxRY2QV5jzt2TQjpze95D7XLsqTFjpBYGYod22zYAhMEc5HNIRI5qJT7NWODMWAMFN
Baf5gBqMbSR1a1VPvanbzl1+MToVC1nTMxEG/zhbyqXJmxPV04C4jJeYMjWTs7HB849pZnrvI6nj
NqhGXBO5v6mmdiHYw10rfwxVHRYm7jAlNl6ABW9MEX3QjRV7uE/fI13nGNryyZ6cjZoL9mf6dEoF
ns1i7mlmpIbKdJ7oXrmlNh+X6HdwL7eThtTQXG0XPT5Lvdiyk+c/EpvTVR8SHEnCn+ZIIo9tZ2Df
rjV7wzI+A6LmlS5mgHyLdpUTmYOa7cAI1ZOghHmsSUV+Rwmr5g0stbaZvNuaeGkUlJ/eoGQnCgkE
p9IMT9gDhP45k76XJTrxyKF+64N2oYvsnY0cl/3cvOqdQ5hZ97jFTW5XjKovbCJWjgla2h5RsApC
WZsv1ZqyjZpNT0sh8XVJfRENYmKB907r0MIiGhA2RUdtFvaOS9xS+Sy90ZJHTNACnm2yBOTtUxtz
+FclrtwaUikut0w5Fpoz43e5MSpwcEnLmjctLGWjwGSuS/qeo/2xXHBwLGoe7RKr+mEuTgyfGVUx
izI/7fT3hkYnTU6fIA9RpFTan1VuvRWz8hUWqx5llB80lWnL46jUqBIvjiQscDEGs+eFNw9d6ail
oTluZhkcYRu9oor0nlrPB7A8kTvSzyXTM0QUqmg3nTGs/Pj22eCMGdLmBf1nWThQO+p9X3xTinU3
Wxg91QlxczIAOmKA2hEBDPSOJO/MpYINeuD6aQBQVegzCxwVlxqwUzpg+PHGp3AypBtC7JQSVKxk
De1yIvrFSAO5HVFMp7t4Sl76wjHdVG5U6PY5Wb7kkJC3oHLMrw2MUhE1S4S1lU1UTLE36s5Rn5g9
lbJj7hlp/ghNTG+NNniWinySrMVsmeUpiXZuZ/2zmPGXLL3podKBlYNDvJG06lzmw20UovKcJqnp
GZI/JpvDkkjL/ajlwVzNd0S6oKiYfFIj+iZKuPfL/Kjqzf2iAk+b5JIVsrYfu46MIaFBNtcuO0eF
FnDWYi/QnJ3FEUXtre64OGNgwXZlFm8GAKQ/hqqJglzrL5kV4M65R+xeKCxbO4g5HCZ6qx+jGEdJ
4TTPSi7dOQMCDYC2W2XSZzIWxV1Oidgdqq0/GabgoolBbRqad7jlddAmj225YMES9Na3qnqhThw/
jznr2KftLU0SOq9an/p2YwOD0I5tEsdBSoMIHSrd91gjpMxYlYC3bEExszsPZDvhTLcuqQHZq4R2
0focizpFleyZ8nUc4uTURsvnDEcI83f+roqiuXASYixII7c8frPaUl4GyKNGLTULPdlVHR67oRFI
g2GQRD0ArOOYSZ+jsWDkXBBPZpJubG/1XrTlh97Ky06XjKChmTCutaMyrlaLOnwZmlOUGtoGoOop
ohBgA0v0TKCl93JDosMfPrTnOMvDsvSfaaXQjBD3+1xRn/rBcfgM7JTBHLZzr13sdHa4C+cPON4Q
dCRrt5DSH7LuM17EGUAyl+mG02zf43vOx61m85KlfXeX1d1LxuwBchu6GlMzGxlvYwzTfaZrtTvJ
oMTAoTLGirkUSiJo+yxzsw5lv7A3S562Xmyo9M1X6sCJIfQsmSWpowRsg9NkK1URhnubqxKmhXwz
q3m4teq6pbFugLGqVF5TCWQMbn5h2Z6ocr7pSkhuMcUS3+nDeJnyKqhkg0z3xMdYsqbPxp4YCprG
vNMmvJu9pBxkofryoGGyTJIHx8E+qkTK1ql+yjknpIKTyIS472am/hzukjJXvRABk/e4+CTjSyfU
EcjWsLEk9janGNm7KSTH0JjeCVM8Nt2IQ4Say17C60qsO3WlXHvuqBobOyEdtHw+pguJ+vhGjL7z
UKhvGnEQN1R+VuW8+v1sD+gQCnkmGP9p92rHKZeKL1i1g7UdnxtzvFjPmTRweVjI/p6SxsRrlckk
m/j4keNCVyZ+K7s0zGnHztLUYyKDm2wVqtZoOjtElGBzhdFU50LNoXOJopKa3qI9m1NY7Ub1bCaI
DZ2zTI9VKjvXTHaIV0czXrwkomciPwn0mk4axBOIeutSpfpbGrfLS8Sq6S48HxsUH9IkRVe9TsDC
RG3M702RhR7k5vhYlpFyU+z+c/aEhIOsKshdV1Ypn00ynFujTyY3FInYoIu0H+Xw4VAXEY86Ceap
m6/0p31SQWT90MpR92NTrnf0oaoumYzmNMk7nUjrKy0Ac4BIVwVCa+Kn1KJfeQVw2uaHZCPIWPUK
O1eK5o4xBQ0MVlHtZKnFMJ/cKC3svlUjfBWgxV+oAF28tWxxD1/uwckp31eastlT3eqcHV4HX8/q
+LGJLYNpJQlC4ujRiUlKuummhWawjL7PSH9BOtUvolrZWZKVeQ1ztdFyxDYdBoB7eGp32dgauOCx
Soaq6CBFS+WL1tLuOdPi6lVEH1URNU9YnWYaJASrKtWZT5CnZD9NRWDXaeFlhnBuCpVMN60Ievra
eDRtQi+WJfmWjvG4YPS0tQ2jeijYGIN2DUgObf5ZRnG70wvp4nRo5UzTyIRaF3LlozfjTKJuZDxE
EXfmLIRBtyT4CMEILfDn5EXT9kqxxjAwhHFKfxsy/snEei845t93tCrEbK2k1std92DY3wpFrW7Z
x+Z2NNJ7wDk9/lfl3eb0gyQkJ4FRMKEhhsxgjheVlDojpMJ8oWaCD6aUfaPpO/T4roNT7t1+39bB
CsVaM/puY9sPiuD+oDTWfpCJeDD47AFnKxkduQzyk+TaoRMXqkSpS8/iQ3rU9CV8UofastfT7PAw
OBxkKfbyZI49+6wMF18yivfI5N7V61V+K+vsTo5f297UH53SIeSi2Y9ZxLUpJjB26Qxr08qEpIyp
j+4ccsS8a4kyjAb6Nm/yTZR3/ZH8Bim7QT5PrS78OIvPKjenU7bEszeEyyGFq/08jyghfQ97sdX3
as093caUTHax+0kJwbGr16R0FjfbtZIY5craw+QmGTyf9EEYXtqLMTBYVAmnJpgLzpnKg4la+6m1
u5tIk+ZM++UpSWPhpvX0REcsWSrFMlnm9R9GFm5NbnRBoS9PkCBnSnTnJ4vbrCuoag/6DOO6mmM5
tjCFUoTdpq/cs6u2uOvItH/O9psuIyfNQ53us5lmq6EsdnaYEey25nIHPF1M4cAdkSNBJkrnQYxb
9JR2O2uEx+28G73Wmh8WJO22NuMgbiMRKLr5WLeTHLQqmS+hdHcsB4ytcrP04sbJTjlBSDzOzuDn
EaEqs0m7bSrjnWxeu1gMe71RAeCkyVUlOpkkiuMz86ChvDBPlpUzfcHw6MQ0QXZDr3gdVcdMKhSe
CZuEAI8RH3lECqCt0VEwYSIXadqhUFDF8jL0sqSKd1Qh9K42lhoCjsRchpMO1ycYi22zYT5vc7eU
HX8xaTFYh/RKHAlf5XkjkdehAFRgBNXUp/Mroms52ckEIwOpmy6lwknWHORbSqXxfubgk5TYlwmd
MuLL1yEj5S41JyxGvDfqodfa9+E1n2riRIV8ZUlWfYa+F40xy2FYm1y6wd41im1lhCS0c1H+P+bO
pLltJc2ivwgVABJIAFsSnAeJlChL3iAs20rM8/zr+0DV0RHV0bWoXW8Ufs+WbFFgDve791y2flG6
YG7p1GqaiD+1fAid1k1WlUse2LCaOzNEfoSKBauEyew3vSqOXJ207eA152r5r9gV+T8/GEx/E45Q
vPs0c3joar5IVzFYao2hPhaBM68bjWuPl3B8p4HVCWG2GGCvgTVjdlH6XwG/GRWD0WISHCzSJsd5
rMujioggFVq9HAtd+xjNIGOdGJWiBRC87iq7PtoMjxj4T+Gbmchwm2pNy0K1/L3ff/mgivqou/3O
Zb7N26SHSSGCk2UXzpE5+S+vKihUsD9bKTj658PBmr09EfFsP04x9gct5lnQsmodkTLeAJUxTmnm
nLJg5htmjzkSSy73um4odpyA60ufXivDhBDNzFV1ZXhJiKHuSr26QMDtdinO9JspBsKC00ZLWaqb
hfVXd/qb7unl0WgJONMVqjVcgypkxRVecSObgk1Kpea6dsxh37mZ/sjsS8XhBXUvL5hieUvsfHrl
n7q14KscIjsuz5HGABfckrmVhvHVBiyFqNUWufHgB7GJF0Ct2pNA0HzzGNH30cM2tIzokverzlwG
OykgN71Y11p9DAtaRcnipMtA6+4AtVi1ykArz5bjrHrMOct47siKa6vzRnMAO9g0PCKba0RA1B6J
psNZgqesnlMXLC7zmzqxLijN006v54+C5gSEy6o6MB5pmeGRbU1js9yYdmVvTOugIjScweijXWfZ
id/iET9EsXuPeMlOKHyM8D7tIgGMUEVXwDY7eOijL+GYs73U/cUp9S+P8Arv8bPQ3H3jJQwxuQXw
77tOWdxuEivmlE8mOZ3z4OgR9VjhX1ZI/cNrJyAFWAmQgCEMn2E3s6Wjq4NRAZ0B8sRLAnZdHQvX
PIU7s0IjI1Yod/aUiU3nWIlvWvORhI86a1rEfEuwbswI60bd1Keeqcc2LQLDbydD28aqsYgMuT22
G7XvQXAc5JIHMAIMO4bQemSB3N3nlhzXkrTWUQruaB0H7nxi5BsY9OsEHovf3SInuGPe/bfUpA2q
hUwQU6HwuVLWEtlJyZArD5m5syffo/VnVbVGto26yAKyeZJh+XcSAAd6OMUrxRGEHH11Iwtzhl1R
EdSdxhUssL1HLGc/yugWj9qzkQz2VsEQekrdcxXH+8mgSI+it3AdN0B7ujh5RHjIji1C32KrcjkT
oQE0CtuhqQU6uhu0lAIW/WpcSFuC3Smp5T1CZ1xPWXhwecW3ZiuLy1DZ0I3RJSZ21LLvxPOEycmu
WngMIVysrNTOcC2DgwEmbFOWDgjykYfKWcaN+giAP7KZkSVi64xYyujRWI99+egpH9z0KtgPyg5o
U7ORdlwZHA3u4qhY1wpTDapswC3e0tZ8f8S03fINetirmxbppYkeQXnrDZltqMK8Bs95sKkK+2qO
UMXImjN8q+vrlAKQIxKNfqk4BLqFGe5aMoMckZw3ojfQPEJ6iClztretcuFhtHSVWmn8c1Sst21m
6AxvGVaTbG5D8ve1YUdkj9nWQm0mmtKHbJKWPDhG3TL2cKOtPnq+FgmXFCez78X8KPLKY/nUdoDO
TpYus23YXHEr1Mc8nPdREMx7xrXWSRY3J9U/rcxqz9Godtjq8dotmVaG0BtswfYuFtM91bjZQa9O
t7HR5Je8FBtNpj8KXnpfD/5YjTHuKZbuuTwPxaVoOxa4on0i7UqsHMvhDkP+tDHgPVFSa0Kr45DQ
eOY298yvVJbkqPJA25ME3ZllzLFe1w9mklrrfHAmvmZJ2QFjSc+BllvEBXN4bR+Ec3kQNXqizhhv
7fGT58CIj6YJI7/R4XmZc4cALst1A6d1VZkqw9rZXqF1YIPEGLJTUCcfKNwIQE7+aPpe2w+mvtz3
pbfpBmJ1nWrWTqxr58aw70XG1dDIuJWAp14RAb71FZGzTsYMwBnQkY3ErcLLcKgMBXIwvySE0d/u
ng3sMG5sHikd7SjqARM5MzGcIPyd9A1R+6DjJ43MQ0hyY00lw8QRjLQzfvbmw/Wo1bZpXmXXJ4bH
PYPbpxn+Dk0v/lQWtlI2u+YML/91YITAMqGXJyesX6OaBdYdPDaHJvDTAiohg01Gi1NARXofrXMt
NFazyuSFYzujpJH0nN29CTp7CDTvpF2zGVvxT0crvbU34J9SaLRV9FWOk7PhEAvhO2Kyz9HkGJT5
I/OCr4J8IZ4jNkLIkIvKwx3B1UkHMibf9d84NWZLJkCFGPLe3k3c96a1jJexQ+CsOafGJgnohrza
eqq51sVecfMoKC8YMUDIz92naWpLlor43W7beKvXi+bE9m95S+isbDHbNvfOClmonVTA3DPWCTBw
Zr78YG1NEcDHZicjttehu0WiMQ59o/2y5gIwoKzp47DKXT5CRGkarnaKdwss9X0NcvU2B8Vb1c/l
JXbDa54xrpIjIF1NK3o/inRcFujRbBp6Y59U1PPZs3NVzUwLCKmuKBEvKSHHrdViq4qNW03udN9O
0Z9RO+vhPF41ycrSLv8IluD5ZMA1XbmGeXDSDEvZ8mHGCTPuv38pRbgJKkJtGdfDJVsK7YTTzD5V
/F1kn2HJRHXEm6YC78wltF4b2nufc5vAxUCR2O/ArYK1VWsVpz0Z4LB0nrUQaEhc/uhrnKTyMxrr
j6AR09HWu//+gOukX5lBO7Deu8AGO34GtTvE+yAp041j0hQfGh4Hi+VDARHlGAweaqwMTKTtbAWs
tXbgBInwCdX+1ZtBfFZVuXZTjRmsptfH7w/fn44KsIy+hpE5B7+hVU19dP/nj3z/Z1HA7ygjtRWz
KpigeHdcZ8yx0Jo074cR4M2E2oUZpcFYVI7Zz07DaOVgUaAG6Gw3/S/KqZk/BtnDyyZoahDarMCe
2f4odie0J7Tot0D/TCUuIAXsayTYVFlvbseVwm1PIk/7Y4bn0QwzUvXh+ySidiWjrj24/bOwxLxN
gfRyGCkr7B0p+kxep+Bic5CFDj474V5Ex2BPlTnb1jR/Mjsx9pOLpwK5ot06A/ul26TFJhBE7+Om
etW8TDJvHAn5KwuKyNCfuqQatqIrJr8oHHw2YsTcxHru11QreUPe7fLuIxADJ36Z+E7bo/c4YJfk
oHHyCewLU9Lnpuq3MvsqxcisuCm2I07XnRoM9gLqY8Ksq//2TCA8Qhczd4YdCNRbqJOa5ok6FtbY
+YXMSW/m3s6A0cW1RiTX0jG+PCdT+8Ctgck2wp9sTzvW5XMP/xrFxI53rG6c4ACqkDQ2DW4Gk7Vl
zibXrrKvds3ldeBATcODH5Os9kWMD7DxsIMzNdgEa0iioftRlbJ4xEZl4khgBzDs5OxgtnsEhcA+
VSU2MsOocXcpgzvcDgBSNRSx9rTUJ2xg1r3nEQc+nRLFgxuVuykqLTgEN3uMsx1GnUceIV5Co1ql
vQdUgyAyyqfzAPb/PvXPbg7oxi7j7mZ5cbANqGxdbv6/gB419yRF/+jKYzGUalcnwz0UbbCR2XLq
M2ls0bSPMI2hQ5iCihjM+Ycsy74WwYTh3bIJTh29skHBjTPp1ioGitgN83NHN8s6dlh4EopLzjBw
cEVAy9UXHw2NHDA6PEBEUV8+1/x7rpUG9ouSCwloqJl1FjjYQ63RZFtV46KfkuGqmeyndimQXDR9
r3j/YRt+V6XB62/BoZXD9NZ2mjhGnXcOYys5TP2GarmyRfn0jOipitllHMvC9VJUm55K41XbxMqP
3ZJvAaw7EIh5q0Yud0k4uT7DMBqRUB6nRJGWWEADQ6E4sTgEXMAxepXjw1dG2u4xs+NJ5GdVgvOi
FGOXTu68K+vpORugpXDl5kst33AuEYRzctYrm7cKKNS7VXN7j3v8qLrTyudRZR8zXoommX6QVSiS
ekLhXMUtmhRW1PjYS/gTEXaQldlrFyTvcOeJ8Q9zzXRlB390vZl8TuKV70btvijNY2qM9hY9n69j
PnXDOB9d17thJf6UZGjBrzskCXTsyqH2bJbuB6bCmYRA9quAyHfMqmK9SAtJkZv7ok+xrMnuR4Yv
gUuq+kw76qnokSETYjFpLmVy0znRrTAd5hcnnCk8H372PfkhvWPfw/UuNa/YNOwU4RI1xTuc8keW
G6yLhUpk59KNrIMxay8Z9getj/HBjGCbNc95FjoCbpI2kNQmoABRp/ucNT9mRjKg40dGToZNE0mc
vYsBjc4znqBeJAyZqnNIKNufNJAXvF/iI/O3sxx5sLp52k8ODKSO6c4WeZpk0djeokq7eEhQ3C9b
1x9S4J4unXpkz9LDguqLPBxibaTp29zstwOTwN77RekSb4gOE0o0cHmuUxxjs/jl0dkSJAH+I9LS
Vsc7utfHE7CREi1qsK4uZzPCGukXFMRox5RB+IrS87WdcfGEtRNyrOyelqtQmMcZmQqroEdnG7mx
2LKUsc8FMI2hT+ZXz/S/P8sM+Y7Sulw5LrTO1OAq5UQOeiJPdQNAyY/j+Unk+U9tJs1UmJzHObFY
TPgQitsu0xAaoMagKvhY92m4aXkD4LY2kGJHBKYAH658JwRVHRMbMgEFL/BK55Bo/CwOssq6DSkL
Qeg++1Ep8LCplv00rLZfY5DR1pp+LDTNOu9GwYaFX59yZbiErcZkh7spzGY84zTSwocNKOQowrvd
17w0vPLr0WzLbd6JF61X93yI/kqGZaAYMUogAeEV3XfYBjZFh6jhdEx9y2IGPYY1eYzZgrLZPARM
3laTAXjXaTtcv+JWYHj3E2MKdq6Vn7BCFX4AP2szCJbB6T3UEoIFTHk3doHXOYhw0ih+OzbzZGPB
v4ybkhKt6lhrmjgMg1q5YJjupXqZWkgniv09mLv0jsZVxkNycs69UdXnogsO9M3/ECLnFo4LFynp
b5FqIO0mslVUdRCR1vXwkDLE7YfE2zWtQKKpyXQGQbBjoPbbrXXeei1XmY6YKROiGFLUoDNrDoGb
VZg3XbTyMBQv0STAzpnP/F0CtsK57Chu0ofpPYI4t8KpVpw8w73hXKoPnVqi4K26mxVxBDozyrVT
JKFfLU7MSCnjEEYT1se4O9nAWRBF4j+WordpMoLttxIZhm3LtU7c9Gy5U6eMd4PS4IwXQR+a8t+i
ls8d+ujJS+JNN3WFn3f2y2CGzEtruGl2Ml4as7mYmfXDwpwMThTCS2lO5B+MpyXsJaWh+SMZQj1g
bO1OyUPR1cX1jK2m0rDOKtM9FwP3aCMmMZElernJIgi8jKZTaPA+X/ZZYcHZal7Y81zhTa00GEuW
A9M78MhnY53SpT0/h0YU7vB/gyVkj+PfqI5VmAKkta+pzjPZCr3eDCEy4xG8O69jGe0pkxXPlq5z
3jF/qXSUmHrxqI2edymCHvk8iLYmoQufZ7ZAgq6fyEy/uOZk7+d+3vIWcvwG3OF60sJHTZTjiIiL
JpCxOarDyEva8RCX+FBYMMUJz/m40iRLJpx3h0gAh13PYbTiyIZLiD4ZB89yvjAozisXvxnuN75G
Ifpd2H8ZrlGc2y6yV24YveAqAaBRdHuAMVOfTT4rMxKfdOIdFo91RQIAAwPEO8WZLA0gGdEVgri6
bDxT1V+dQLFARrBKVZyoM/EtMqGctph8oyuW7MtxqbEWCRJ5UxivhNsQhYeraZecAXQYb+wgvIU8
3FxziXxHSx6mtKxyN3pjEJIojJB3Au8sG/YnnFAUipkNdgV35KdRD/2llODDh2hrRSx81mi0nN6F
WqfD/NFqlrMKjPTZjGE8DVFBL9LVtsFOe/WZe0V8yLE40YDS7CAXPmhG4TFXIjrGdfImJya3DTnx
jefW5WurX8pkXxphcdGxViBui2RbNcmVhrEZhRe9jdNtcSqwMGzm2KLUkx4rHATmeNM0RrKw1UHX
uVz9wNy20Xwp8pmKgDyPt6NG89ogf+oLXbPNqo8aS8opJ68S4G/jFHGggFiuVfXTacZ2A63/b+q1
ksbztPOJelp7BkiEE/LijMcIRZ4YNW7PJPOrqqh8GZfSx0gH7dvpnwqlIRqZ9SudmOu+YxpXn5IU
GF6x0HE8MqZenVDSqJvVxpDHVJAeKcvWO/YT59dETO/E+upbr9lPc+JAhDTnxcMYn9rltIEpiZme
4l3ZzfhL2FXXaOflUSjb8WfkGIb3HKpDS+D/hktYCOw/kehYfutd5JGlNuy892fdXcb2trW1LdHy
GlsbNcOrCkyqNaFj73GUvmQMhXaNyA4Z4+mDLgCzDDkNiSXYFSdOMe8HVK+p9l2j6W8l23yxVPA6
tWFO1AQiTWTtYLbj824Sa+PkxglM9jup9HilZg+/ZOsQrOCAwxafpSeD7szT96+EhUmbnWctRp6r
quFQE01Xydrv5wqlkkojOMuwAkr+d2RH4d2CLRO3x8qIhl3QnAk9sTvK9oTdSj5IRrprCO5rW9Te
foB9Bk0r0X2V/01SQgmzxBbpKeeHCpzmwJV3b+kzKGQjfx2+GkbXu3HqH6DIA782Ge1K2L5FVKVM
4hvrXEbPsrc/bejDfsFgGREkhEpkPKNaQ8/UgvBmt7V+kJr4KJXYzQu5UYYOukI5nPQ81TkqYy4M
s944pg5ibutqh1Ao8PBJ+laJ8jYMRBhnS/MHdBHfbprP3JbbpmS0IBUTGKdt0suEgxq/AboTcZ8F
why15M9CPw907yKMcwep85n07hsnWIHnwX2P0FSwG+LuBW/2HI+i3nq6eKLpfX7Cg49QFihF3LsD
SevV95AaShz4wXudLG+EBjIdw9AH9DcCDuG81p2GM6MVXbW2fmMb4/E7zI7+aquJ5U1a12FYNFC8
kDstCfmGjQimd8WaW0XFNhwtqPbxDPQ2NS4ounikiRE5RsixJmnLTc/QdT3wQ6dOVt+B89QBNjWn
AfHk6KrgskjQGrvCR94ajl/VbO5mxYUe4Iv2MlIngiLOEo6Pf8un+FPvvPb4ojZmJnf5YGRH8gPZ
sU3sK5M8bOdjuMeF8gM+Hwg/LK8Ob6TW5hPSzP6A+kvW2LXfstzhUtBO5rHP0EW4MsJ7msV4SBnQ
wWc1j5nMXmQpro28qan+AnbxQtak5V3f56G5n0cwU/DlQExPbB3ruS7f+66xWZ5/fY8AIzspjj11
jfOawkB3N84zg80UgfT7d74/wOV2NnE7/kgWTWhs2oJ7t4sm9P3LOEkz3wLvvzKHFgUpTQkejA2L
bOz8sqvsMWAtPXYxB26sn2r9/UnfX+n7Q7R8zVwjAj+5TPej9qPOQzJG4M9Gc7qNSF042WPETK2u
9+Vs7r3YulfD6KFp8DOk3cwhciCFR+S7ehFSH4ja55SBfb/irlef8BVkO8wk5X5qfk22QJtPbZK+
1iPHi6yDt+RYqHoJBQWh6fvD4HR86e9fJjQU92lxyngkGb73aj59f5iDZUXGJ1CkcNImWb+HEmNT
Y7TdaapJ0LASscbgYDrpoiTxFreHIox2vO3iVdBjF6wwVVlOzbEC/X/Qsc4ZnbUWXb1E26pmbTlz
g6Jd+4CrjlXpPLp+2tPNGG6rud8HM8yConLMrdLDHXUD0QYf2rlMSLkDjiTTWeQEakgN8hQB666e
R268a6qk78Ekibw01rbRI0odOX/0g7tP2FPhmbNgSpf6G8wJ7tohWIjo9New2HF0qz9iqVxNNblI
l/QPMzAfTvJ+ijDr2Zk/mginU2eyiRgEAzmMcucKOQIuDFWipXUZbcyKQVRSEk3oq5KgwuCcvGo1
Vvdo6euwmHc3vXaIATGv4ajq68jo+t3YqUedMruJyb9xn3vMjouHLnmlMfkjKZH2ohxuRRT7Qx8S
DxniE/+2VxYfEmjpe9GSap1CjpQ0d+NSSPlzBpdZD6+rg783NKBazhbwrbLnRiDmctPZwCdGWhad
SrxbBkkU6IVnm612W+m2vtcs/Y2GWrFKwzbfVEjMZUi+jDnRzYa7lmfW++jWv2qnlv7gcGSaU/0Z
FOJjZPaYZKLccyOrOef0hN9jjF9YHd4ZgfdM29QuHpicRM6MTQDTnlVlfjAzk7DglXsF0HNKi1eF
Wz68MPpNiOOPZUPjU+z4NTkCigmrVQu+oMGSsKkbVAyFd2JrusXBpqTCHmSxoWBSHg03elW1arZM
+LHIlGmLHXU9JczPirJQhwxrhkFGAvML+nY3MtlnqKTNzdlgFLxdbD2g1tQxkDOydE9ZJQS+NdfP
OSblKZtH6zVqr5nQtWuP1ILQ3sDpq/WU8md7Jf5ooebtrZ5mCRm0Z72r68MYNLvKrDmegGuldGkt
U3nLlRtABqyepUOmkKh9urdrzBq4rtcl2DPatn2l6AwxB17dgan0N+TmP+L8/N8In39h/lyWV7sp
vtr/Dfr5lz/174BB/w9pQMaC4vn3NKDz389fefEv/KDvz/gnDUiA9THBPnnCtuiI1C2ITP+EAQn7
HwYcMwk2jQpFXS79q//NAhLWPyScn+/We/xa37V/TfHNAhLiH7ptOUCCdNuRhmN4/xELCPzwv1B2
nAV/5UjK6ISLAwMc9/9ixtUBMXlMxYTKUb/Wg1PWpNht+Zt8lPm3pb/oVGdedKFxFD6saLLz0HJW
l/N9cBIuwVo5YcqOcdeiTIETdXL3pBp1KzR38PuoCk4yT1jiNNVuzUyffWMw6LgraqYiyqXqiE6p
tQnm52pkDYxWGG+bccoLZsGR90g7HKHRhCBQxsm21rUnVQXJpbBKuInM4VdxaiKXh/MSpNVp2J0p
GMHfT1S/qF9n5gfMqh2oMhnDYBxo3rGl6wSXZJUjv6Jgq4kSGls3PlIj3nNTJLeSUeq9mp38q3C9
p7YF6O1q3m8tqcilNA0TVNIp6y5rz3kXcBsczZxgjRHpimYeirhXlVF+5nn5ro1Be68xm25T2+Tv
NFQGM4IrhDlZL7FbuW8gZQE0x7HzhlHf8Wmg92hloavsxJXnbCwYV2eq3ji/Ztc+4rYqq/TJoNSk
HvKfFtbnHB4HJ1tuxnExTU+ZN+v7BD6GheaED38A8EEh6Fq4xnusJcPGqsY3KsPepnDEdkKliZx1
BCNbTn6rMP020Xy3ohKu8TIoyeFH1Hl6TjMTdpD+itsJ1LI97N3cieB6Eo4ss44x1NLUlSnzMVuY
44OchQy7G9eLqHY3lQrondCVdkiG4CcApBOzgD8Sz9zGrl3GwAzao8JrzyhP3mGa8hcXXNIjL+wP
Nw0AEVDjutEG8L5DxjHDHt2/NkdYfHLUs0tb47m18YmFsb1ThLhotLp0sTNsOEQD+eewpER2rHL1
M9fdOw9bvQ6DHqJrNkFa0h7MK2z4oGobUc64IlU2bWrP/I2LBZW4Kn51ZQV3mgQT2oO5HcCR4AEK
GErRHE0GMIAkI+qffakoYJm7elMmTBjrMEcu0ck1zjXe26QR9zq0CWpkNVSnECCSVok/bW59daZV
L8C58TQQSTqLMeqeygnAHmUDtY97ob41eIBQRmqkeubjloXP1XOeSD1wU6nEKiMEtRyy/koPnnVi
U0oUm88DVI5NGGiS24bk3ecpatzKZJcHFWFM9QszA8/4EETnDtAyZ7/hXXAtpQCGvyykYwGX8UKj
VvmxaVCd8auIDfPx18byfldKvqP64fhHg+M1HhaeRfw38eSVZ/7FK6hS0PvlbpCTScxaLg0ezUqn
0OgookG2XTOVIMYlCDWQZ4bkwvzPJ9mkiJMmv/WA9Ac2Ru8wmh4BtpCu0diYSORPWG5UECe+mHB5
tkmpbRrHaZfq6uk0LhM6pnK3gOBCOSBuVjqusSSVS2PT+GOM8xSHurtNDUCqVAlcdCN6MQ3c+Q4a
22rhyZKzN37W+aD5nV3+ZaYCq6IiVyhnsRWiak6OPpAM17Rpn+vNq+n1HWzwhjOnQbJJaZq2j90s
uLh92iJfFU9xOXOFV8uL6lj5Zsrs8W4PCZrKVEKSpol8zYPcQ83Ufb5+tZsF3OA1VqOUah86OCk7
IXswk8HN4CEZA/56/jkO9GgJOm1dWck77U5fYUigyND79zArvgZK4aw8/MQJ+NQZGWfCYv5gYL4H
5urPDhBkJIqiHraDCI5qiDhWVdcGYDGRJLL4XV3AqcWHTcN7w3Jtf9SMtvA3/IJ4tMHr5GyDFDLO
6I5ElczuYTsV5ABpIZVgB8Q2qqECy9fajf5UhfEzwV9SMJ33SftbGz2fGakSwtuCpEn20jQ+e0eW
O6ws+n4aSVw2TIpwoJWHecrjA5gafCIOEtaAF+vazFz6JULw4Jr3eBqQCuegP2eTvDe2XfLcmOE+
S+07b8T3YATXnblJtVZBCol4cn9nBhkp2hWID5lHFeovs97/NAw8o8HQDaspYoTIHfp11kGY4MXN
faerP4ZSMLWY+iti/xGvkUMZWHcXvNf7MnkB5sK8s3lleEAbdUQodhW04JHrqjsbHbVQRDrTHdfj
nlATCAYjb15amXNJEOl4nVOCasRj6SHzsrszmi9wn5mJThxz6yI4Q8jnEm7hceYy4Ywow3hsqBSr
8leAAgD4OtqnKqN9cSo+DWyYC8Si+SgL90NjPrOyHeJIIrZeIZmBdGlh0ZnVPG4tc/oVchXFr29d
jbR/oQ6euERVPoSCBSa1fKF+j4R1zYhvvtLftJ7ZDThmbWM2zqfZUAtQOflGLv0HDJ2J5WTy7rr6
UvNlwJwbsa6rSsNOZCmC3lH7mpPVILiX7Kk/BEKUvhFh/MMWybrEMB3FETlrcVm28qnxgufGkMCO
u22vt2+u3t/LGRdsh52wS8l6UeF66Ix4Z2k95cB0MQFsr2+TMuiPsp0ny8JOpdRw6wis0ci+r4bu
sxjFz6AdXzmNvbTa9BmMLpPiUWzJ7h5gwe5qaTcovIOjU9gXhYe8L73nSJCS1lyBfxxeQ0cUuBpY
S+JpG1Pv0HTNjnnCPq6tl5bYNWpmuDj16ivxK2vxkoDfJEYiVXSDBfMAcr3PZH+ABIAjIn1W07B3
LMpDApUxYRsTHMsU31H5poRTXm0V//EGQHU9IurOjXj5C4k32G3wNqHiVjiA5rdOQgnhrsReYCcX
d9T7VW11D0SRM7DLbU5ECkjtucOzZyf1nqVh33TJBbxRs0pF/hlN4xFs5bq3KFas26vwSKPw9Lu6
5PaVXF2jxeyWrFHjjlZr352GSzTMFkofzyLNLimxtC6KfPSLzK9nCaCbWlKSX5SccNfdlSbbWQ5q
pil9BgFbGrKuQUAu0W5PvaM/meydmZ3sSaq/B2Tq16yqNQyR5fkL5UtIIKhJotsgszex+JJ4L0FN
2nGvu2iEyJqi2daE8Bz4Ew4gm6jHd65BQuBSbHDz2jFt2OuTfOlomh1iY5s4UAandKstQiHKaWuk
+zCp8Ufm+0Fa2yih2M40qsuklYUvBF6HpRKgDpobVM9jJw0aWOt8N5XLSYtywwgT6TjoLw0rw2oU
wSvtN3vO3s8aRZSw9r2NquA6oJZ9zVn4bGXyRIJzo8BBVFq55QpwTWAIupb2VIiJb6Z8tcPExc/v
fqQL4wcA1VLwyplOdGx5kNBixGI74ixU6qOPHeU3/XhMxae4ggDo7As5/p3T5jnBQ56jCK7KBpWx
JhkWtPElIO7RSgKXSX8oWYFw7oHKmU+sO4u+Q+J+oK/OiTlz9VGxEyGwHLQ7y3bfpgxL0mjfZ4Z1
mWovaRV8WpQF81fLr6mabRLCwys1NNTiuvRApKi0K17snk2HMZ1dqAdLLNZSc9fSZ6fnxkWQjt5K
M/rh2OlzHaA6MU/aN2H1e4AqdsgM7akVGIN0EZ5pCQMAmRwiDjY58xDO9RwRI5egTjBcagkFjWND
LG9BMvpZdFYVRAPy9ZlVPQY5++Nk3IK8+REwocWNwIA9p2InifoZdBKAmAn5P+neJdlIGq++V0SZ
22+eUe3yBNhFFd2V/oNx1xaZjeM69tOSq9pKyPCF55W1NsFfky51Zv6yZuj9H6YydAzmB/gqX2ML
jc0Ibg4+t36853O1C6qGqosvmeWX2uyp9YnWFNtjpy3WeoMvwiGuPd0ZqHKkxnmt/5SpscqyaYPh
FBwdPxj7r2RtHsYKGE5FJvWF4qgT9LGO/5s4LpcUEn4hOkjQkN3A+hN8SgoBW2zBWfOKNAiBB02o
1rf4g7ECpedIGq/m5BAqYPBoLjWAId4aBdKGAZRND0+HvtMG557Toe05FGUUG8ZXqwKJ2c4Bk83G
wRHEMJuSltbB98qlXLLAHFTQrkWPnOduasoUtGrYLclcRodrN4TXIDFUcthza/s1QGGjmWBFO+NG
kWiQwZ8QsJ5n95ccH3TfYO4bQcCFTFALoBcmtjVW2FVdXjOYDXNHc4+C7c+UCo9PwcOb71Td3rz+
q5D1J1Wb65jclq+D1Aq1odp4AsaHraXv/EQYJdZ+ytaQ9T8Wl5bs+41OA1OLbWWeMIPxmOimejFd
eKPQsL3Auw3d+2g+BgrsE0yb/TJkdM2fhYWontqHrE0iUH3MDKfcpyvugHHvE0a9r0b9w3aGfZLY
u5m8rD4V71EhDp6ZbPVS3/espF78X9yd13LkyJZlf2U+YFAGh8ZraC3IoMh4gVEkIR1af30vRJX1
VN2x7rY265eZ+3DNiplkBiHcj5+z99o6QUb1QnmkkBk7E5aeYxf+Qlp8pRgjkh1JZabRZ+nMKpVV
5rKRtMOaG6dOnL1nEm8BssVXC74Ko2Ja7ag/ibYM1SdMa7MJOlgx0sc2sgb9yNbmL0I4HJkeMLV2
rnhukLarF459p6i1QHPItVqHu47zFTkhFw3wyzIO9I0FWmLoaZGliG7njkQ9A8iQ4VCNQbd/p9bf
oO7Ozuzo5rpDtmawocKb2acCWFWliM86LJeDUW8SR0P73UbzgIrLZ0I2b3PPBU+idsSPJuE2VePg
bEa2ihKtYMeTIbtSH19tRUUhL5xPqftcOs+EldYqKKjFuc0/6fUigECzbbGyV+G+nya/YfdU2Uo1
bxQ0LZmPZUu4Kz8uOdqrRBvEDagQlUKj6EaAW/ROcc0eDbLsekvH0MFQbmlUwxJMYVuhTWYyF7jx
NaJlXzFgdBkqpAUBKLW9sPWX3hH3hkGNHxVby9D3KQlZtM03RJFT3plVPytYOFB5VyCbCmJg2xAJ
FVsR9ElzVYLmK5HKdoV6tCOgQkYX3UqzWQRBcOtDb9gZDVYap4X/WlPamN1KjC90E77pBLFZfSXE
tBgl0mOU4X1V7Ija2xduv3JJRshkkxIvHfxq2x6wwWQ+7NZRIensJhtXMT7d3GcALIuPtPCvo+7v
oiBEN6kdAW3OirD6TUzyhrcfKlxAX0BFsM5v4ijfnhmvafTi6RiipUIeuMpwUJsm1IaGKwizTc4a
PVyaomaC6BgntG4E3xiWvrZBW/G0mmvdrSETOOuCE4AGkbdCEMhbfcPa+StMXGhwI6HFuQ6ZIXNJ
SMqZi3/003RtiFMaIT3lRm1IbQ5nNlgamV5vdAZ71P3mmpQzuCGT/mgAu8WWTd1MUlR6JDghOwNQ
9d60OG+3pmKdRFlGDPHQg2JaB6yaIeZPbTooSgTkr6Cng/czp28sYCowVWPYEZmtTTY7/KEGA8us
qHoS5hBrzJQypU4WtblyKjzApoiwLGhEjgLoIRyrMQvm4EwhIkdT/owX+J/u6P6/1Kt16a/+x73a
Kyj38u/cdjH9/T87taagU+sYqFaIOvh3ZLup/mFDVaYFqDkCRpBGEMRfXVrN+kNgFTBdHNM0UIXL
N/3VpdWMPwyH7gSZCZZh897894jtE5H9/5DQbd02XP4V/mdAjlfJ9uDPvz6ewtSvAMf/by0vosZy
PSq3aawUpqg/wQuU7kdMoPIcd+1OtMq7cQHkR8eiYTX3YwPw2QBRUmGFzX3y37N2mfTpq+FB4CS7
6/K36/gXZf5/Afe8ZExBpn91+gz/+IwmvEcHtLwK8d42xERz/9tnjEegnWpskNo2KLdh2LCP/ETB
ye2xeWWes41G4xTavjuTNELnROrCGfgvwg+mTI5//Qi4cnVuIvuqPTXU//4RjLhu+zBVYQnjB1EV
6xYJsB2T9xF94a1knIRABFLFf/6ba1MyxT//WZ4KV6PpYlgWlMt/uTscuQniyNHXQixaYCBYuXhY
mtRiu0OLRhhMrBiLQEdUGfbs2Qh/836bR69aZswNwh6hWy77EEl1Gb8NzK/Awm16Q7k7BMiFtqwX
kRX8V3fLUP9J1+eZMh2ocToDCZr+mq5OF/Nv92tM+7428AAuTKcob05eY7l2/XutFwjJVMO6GCP4
GuEiVhrSKp43UUGzwmsF8YtD+sYLQfpPZKJiX2acnVITg5c1nuIWCouv7UKZbEdKfkA4e6YG4DvN
A6flkzLUa5BuNNjGJ8wjF2DY6xyqmYViVQvNe67m28xyV0bVb+l745wqV6CAVDK10aZsPBf4nPVS
t8NqBKgG87IB7hjY0QpBY9tMsUrKpm6ZzFbNVgPpN1r9EssKcsDsIDpg+/RmsUIjsBqPVa8fDKPZ
gjkiR1DdBAOYgR+a4KvU8s9o906i32WRvR4HdR2T9j10YumlwVo0OM0RWyvPfhU89W56ABW9R06y
sjhsJGECeqW7hijNTOdcuO0moLdUObCpA3Syoshuoxi3bq7C+AkggKS30VNWuU4I2sTj6kN/RM1O
VVs9q2X/HNZyAblty5T23pAAXKELalCDKk29VA2xhiwyMXH2UsXs34nnfIwpU6dAnuI0FM7JlyaO
tvyWOyMtm+HT8KxNpiFFiirOFANt9kUFmUzxd5hhgWBilKf9PK+D8DhJAAMloWU4zusWcjQxb7A8
aUWiPPDZ9MxfCcPItvROVZqsOiJAsaKtkZw9mVCzXMAXJC2DKh82IUb8VhJUJc4aR7+y6lYuIV/t
NhpA6YTDixQYtprwrSh0pLPtS1DkR9pV+TKyL7qHHNroWDl8HoUZDjgEVdVLMhm8NLv+wku5xi94
D7ImXg0uHBjmPqAux2sn9QpDUWjBl4CTbxHczIGpfvbx4JnOusqVk6N5KzxplPHYDFPJnInDKAkt
s8ASL2rt0sgZXsj0ugYwIhog1Hblnw1ajgzCMR4B2ZuucqfKt0mrEKd4tEMJN9YMj7bFtTKso2Le
1ZA3ZaJu9AYOEX5w/KuT7gLJ1yXxMDgiB3M5NBJnWZQk1JqLLktXVfUKqmZvwoqwEE1Z9Y9Culsw
lWClRJhD6pTdEJTlbJDvuUvL4N61jeLMGgZ20Cayg2chwnHtD6INoG4CzZnrCEvTwcnQRtOla8aD
n+trEhTxuGMmEv22MburUuGxjv2176oL5iOzRhzMJNxoVrANqU2FEl8q82YSQ+TE48apOExWnHmL
nra7vbGGAUxisETA3c2msMFRd+eZ7LdW1CxNEB06sLZpaRxxiFQDr17SXH16Ck0/7Lw6uahBty9q
Y61G44aPQC51xxjuktiHqj6VWXjQOpIpFW1juMO8NgHD1AYLU7d1K+LtA3cFaRTttEU0VHMlqmGr
MGMhRwxUk1xJv6Apn23D8E0EnC6KHMc8857RPkU5884afpSBZXTI3vwEVmRv2WevTheACjEMvNbO
t5FZiyrko0sJ6xESeiBX0z2a5MRxSKskU6bMRlhjORCINcT8VY1XCKjb1ev7LQbQQ62sB9teisxc
07ZZ5gAAWpT0HEU94lCj2FjlvLb18MohGcbJVmuMTed6Tyy6T0Wa/CQht7LRje/Oya6iDkBHRO3C
t5VhpUuePh9qrWeUz0DUrmpN20tkFc4AP/49qg33kWLZ94uOtmuDy4OqGQ+GR1JYjucl459K1cPo
9Dsk/FsoCxukWQwXAoJ8dRvgMLElual84P99ppdyoWXYLnSzaxemr9jzgY0AkcWPzXRlWUj9qORn
hzxpCzl0D8ERefJ54OQ9K2Eaz2o1fRYWhDCkjH7yLBRmadjzItnPsRSuUsO/ijRZwxTcGWECv1uJ
30JVe8lrbYsgDnfCw8fzWilIJJU6OTGVnPkI0jtRXfW438ddSYRNWi1SvXnHhs3C72+cqLvjhwkb
1oNC89ZKCprJyeNwO7jVbjJQLbWxIqs7tNW5Gho2SAb9XuKBKfxbpC+yBIuFeFel3KktIvs+Qurb
cfXqhBABraiREgU5aiSHZATwuI9XT9HVNyUpuYkcEyqFVkIcpIfEODDqu7V2+OPJ5J5p2LEAT/Yk
yRZl9mpX+V3H1BB26XMq43csQXQjsLkVajRtengsQKMBGo5BcfiB9uuBqMksgoGHxJ0NvgUYnp9h
RoDfYZ3fmTbfGVHdy/iDuLwdSAwqJMnvwLm+msUGpx9aPGdEUlc7ZckNEnOjqPJiGe7NyaIfrwDK
MSBeGkI6Vh4qXqvtLkO4a4vgxy6K3/AltsnUd/KUkBlnTfuI+Jh6hEmQWczjpPGrzOJ9KBIsWiCE
GLwiDgcVcecQhXOWayyzE8DZJMl+4nTZZRUIaq5UqjMdC5js+j1yRYRnABCkwCiMQT5yIQhIk3zY
CB//47K0IPqmZizEZiIboUmAFGF9DLV1DsmcDr6PJDcT+Nv4LUPisCkxzsj+mDCEyitjEhoF0nvj
7fksehREHp5eulsFftz4TSjM56tmeLLa6Muu8SAN8Cw45sUrzSSdO06/0hazbD+EP2BdW2AI3HRy
Zp0ZkiNKYJMrWPJUIjs8OhGjqi7kfloClbUPJwsQbjIymCiovwwWYB97Qgrwt0sv6HxZUpGoCWp5
X7DSK1Z2p/OLxsyFw6E53yJUDn7MHzclPzRqwp/p+mGvgm3oji9w7n5VsjZ5R/R5GtprejVQLeIn
ElC/XTKIANfKO7DAY+lMDj1bXgKb5g3TLLPXCCrt31Mfnn9lWN9G3l7yCiE6ziusjDfV4AZSl6xs
NALr3vWPivdT9CRJqIW8S+k+h7w7mEzw2hGd6g5cEQfHVtkr19IyfnJS0pBNIgxrihdd8za8eAyG
RgamuD2zKKYIIjZ0IOeldaBJIFEwWo9mHYudhXiqTey1IWEL2zxeQxNIerpwr5FbraI+3bWKNVlS
2esDSWLyOHSf5gjcjZiHuUT5yf6Y8TASWDo6zgl2jk9lhmmuNcOdwe5i6uFHh28M2me5KoA7AQ6k
22XkT3bXfQjjJc7in8f7GbXebYSPqWJViQ2eAKWnbe9bTGJb/ot+F+XMdBkwhnFkm57mtgvmvZ8i
BE4PQcCF0TyuWyF0mvT1s2pkl07EP1mZXQw0c3bW7XtmxbOJbcKjNNODHiUdk6n1dPSpu2+blAyE
uuD/lNJ8bu1rH5XBAjKqt9PsA0J7Xq5oLx2X59oWG95KVhREw4vczbZohqu11RR7fSJBKC2gQIXy
3kr7mzDvRsT2ZSW4TbWSpnPb5s7Cz+JlmfFc+3VC58zRn1zcXyxKRLgrmg9fhS0I35bT4skoM3mB
IE9BkmNx4VCwG8mMzRptqUHuX1vEzrgOmxygzZ8KckmGjjzVeTbG6fXxKhKIuvzDFch0LQr0wh1a
ynsurN4xxoZ6T4PHv4iWHOOcf2UsUXgQvXYJydygcLWVWZOIPVfoWQw41zy8PutMHfn5XGZ3Wojp
hWGfL+Z66tzslj+po0wSe0u81vQad6a+GwYayR3dOF2YeIv7CIgdMxrgWzfPCABvVPFdTSExqRGI
fEdNL54jf3xOqPDEOadAky+SuWaZCDGTXoNYMD38oUexr54Su0VURN8oCyAF6RX7Cc4Ajug275LC
h8VlTqtzhodkEQXKF0qgY9s6Oxh7hqVthOf9BpOPkCn48bH9Inmq5j0il4VjtTziYhIOF1fC0ksa
qAN6qZykEkOjrnDPBKgiiBmsmxZh8qTKii15UQVbSOzzzSF9ea74HVILAiF5r3v7lvXyksoaczin
B1XrP9rc2LjT1lQydmJJMBh+NqfOPQ8Jv//gsNEAOLkokn1Fzy9q9KnpdAp4bZKcL8OEx1BXbNWk
Wya2dQM7kMyMAe2TRctMxNuudMkMYm1D+YQt3m4ZJvcsQiwzKEYo8AesaRn9PfCa2lIm4U9VurcW
HasK/aQJ/KOWmRuV7YqzQHFQEj6lyaPiVdGdF19Fxs3V1RLzJr2acJTw9fF8JBU/e2BZp4+0Id/o
3iv0NYQV/UwvJ+XbvSg8UL3ZxdPZUO3yJferUx45NxiGh9ykDzF9t+5O3iUmHtF9uku1S+wlu7LR
clQpK+6qOIbuZxo2KxH8eYH9ms9VQYBmdYgHHdYaJT0rvx+Bwc0cZVOoOTD6zzCjpd1krP5xztXH
SLEk3hdzOrlg08WphursyuD6uMImEkEErpJuerHBt8/2HH9oLHALTQ3vIcweet4bz0twdbHYPb7H
zl367oj+pmfds1NCyZJLzPXV8b4/3h+De4goABCycsPvac5Fm10SNbvQAMFQPC1gFc9TnN1LKG6z
6b7QO8USptAWKE5WYH0GNpsVZ9170WD8RGeDFP2e0idAUr5rdLhPdZOf+cXodKXJq5cqe/J8jmGa
H8lq/pDymepJm9GoG2deGR24qByrC8wGTvvhYpdYJLUTMmFaBJH7lscjBGZ19fgNHr9K4pJHT5QS
uUogt5hT8OTlFh+D5PTv6CQLHouJJV6M76ZmfobwifJp+XisFIC+7o1Jt0s3dmM0TmhLNRnuBfWl
Iep3bKeX0h+2RJTzV6h7QsqvxwvRmaw105uZpfKzYh5p6hNTIT6YNZ8BzRTyu/YAChP2wWFEiVSO
+pIo9EBiRMf1P7lt4eIwoZW4W1uBPlCCPlS3YGdmBhyAzq73ozWp4iVBXQzoj12o/4hCPtPFh0Dd
/E6H8aYHzIcb6zq6YiloWtTVYQx528qMQjIvLpHr/7A/XARlkRi0Jf2FpUN63rRF+158983kMNWK
mgMM2Kz0mWXKJS2CR4XbhsMP4vidKffT+/8ojMJp1wwDPl/xmrX+Tao1wkn3bagFts+8uvY9BXbl
gyiyesAYLgamrhw3qc6cY6ptAtZKWbL6TFsfcYB3qUQ/pgV8ihxxsIt3U/o/tFHmnZUc1Cj+8ZX2
HG6nxT7SjAV2Ke5ccq+SaQGeIoIGm3dgoC88S05N0+wyTfsAsSAXENJ68qG+vHgsFraQmEuZ+FX9
u0TRVojiozNZuZIG+gV79Mpxxw9nrK4JXoNA65aQrGZRvERvd5/WVCCR95GPo5fqBVrG/LFmqIV3
U1Tld84lnt6N6a2NZakt/Yrv7unr8AR4fXW2k/7JKd88HrdSykMTurfpdUndZi9leJ0Wl3RkKDcN
5B4/OYzSy7TqlWVyh9tzz2JYIaeK4CjNTklhOKpxvpncfL2DUH16vh+Wdx8+CVP0VR80myjMsce7
ytL0WZCnO0j84eFRjIJv/UoGpky84NP1D3hMsqzdZNK89zlGhLQazuY0Zs0YwAx5+UmAEuEk5DXM
TlFk/VZ0SsTAXz3ed0ZeGss6LpKek2paBPfpbsVpgm9TC1aemtuYbKrtw6MngpbMIs6TiHQOIhv2
0wI8XY++in/McjKDkV2Gy2TIghcIZYy/knsz9UrGbnz2mub66EyPHSuY1Vl7P2tfpgv0eECm3aT3
3zxSlBaFNgxzqy++246ttIFoNutrXqdhiOnNs+e7KDegenhsKFm3qFsSD1wXNUWg8lSpbv4cCHEl
wTBe9D0muOnPULcGH5y34y1XfJ4W1oh/rsdy4CeEnNkcUbOAq+pgMOoTxtmWDLRJgbdnPDus28Da
prQRZ0pjvZYSsUwT8zlyBRJnxWc0O2a/Aj+2jA+tQpnZVKwWskdCAGaBoacYX2OdXRBbYUyWO8ZF
hXQku3Kq9VAqc33a7ZMUrFVdglicVu06zob1QCtw5pL8uNEVkEN1kHzkscJZ10Q+ZBU1PcSenUlr
0CZ5LmycRr0WxAfYkabMjRIgu1fTnPsFarnYQSBKgS43WOa7DvEoZrp9YWbFXLBf9oWNPbAoXky/
L7+CiHEfHTEv7d8hsAesTpq4QTFR5nF70RCEXYssSVYO9cFR0gbe6JkM9mpIEsPYpb+hzepwmnCl
BWn1rfeRceymL/UWSVCJf3x8pXDMvdqZAlpYDoYhTelF/OeTAzENJP5lckAb3tJ1hhW2Dezynz14
T3HIVQvdbDF1ZpM2WeWZuTDgB6mBsXaSWc5Kz96+s1TAQC4kaONXExT4bLWj6ah/BmL/Tw8D/7+z
d5jMc/7jieE8q0h/fgq/Pv4+Npy+58+poeJof5gWZifH1jCE2brBH/2V9uzYf6gupbsgiht2KHf/
r8khCdGawNgxOS84BBFX8O+TQ/MPw3V0PBmaShq0Te78fyPqWftnqLppWgzByKLWdVO1VROYyD8f
MEWODVWHG68IOHYPSryyWilYGK2DXgI10vRhmZP3x7LlBIeQGEEKMesWKJV/aIfuCMwC3K5d8EpR
aOhh84a8S8UZx1EvltfedAZwiuiihk7dI7A/+xCI3+3vv13wy5/vwz9Gi7b4v34P13VM3hOTq8zl
Uf8lshpTaYIYrNaWORlHpufHCKMEvI8m8Tb4ly/QYQ3IzGIdcMIkhEka7MM9WNIqeY9UdCY1cuYE
Nxclh7vTTYJaRC/cBWlIaBq15AeRcrEnNmrGEA67HQ27BUPZPW66dyUKxUJN7SWqn/Yog/EQEQCw
0S2WB/9ZhJIdMkPXFqHfOodNac6LKSTDRvQdNQncfUvR5lD84rUDKD1120/EhT8sg1+BDtoOxwvI
P/O9sYgUCTqfGOMecjWwxrOTiKut+8o5NVvyn5wMmZ1RvStO+2K+E3hhfSijsiGfigaY79Py1Sjo
NCjKRQNBxjFyJnKfeowgiFQysTgWBlJQrMIWp73RP3QWkMlCf82Ia1sGBIJFmJpXuIj3kDGRYzaZ
mAVQJt3YQKCsrHvcGwBAuw6Fmr12Q07LKZJNJI233kr9hZFmAREcoNpGuQQBSdqVDw7QrUi/tWyy
qTwJyyEbwhUoo3hOxPJb7YzhIpf4SkRvfZQquXIQHhcIEr+Q9dobB8cMSnM+ztHuHIqrrn4LGEY6
7hA/IW2t5bqBloeam6gWBfuurfhnHemw15veTEzZ0xxdy4VPttMCV/oWyKKYOUqIzIY4SaiQ+dmc
Ri720NVIpUp8lc2h8uKXCsJCPC49WyPmr5vk+R06NgWRmZFlMyAh8PoHeKd5kwFPlXk462r4fSSe
MjwzgmiJXnBYeZNuskIL0xvkdihJy5EJmMO8pSlPUNCveHKpmICGjxbZl0qcgu5oXKSriJAZydZz
2nkLIZtmG0q6bf7EZgpaVe4YNpBVhYAt9sJdFRnjQbiF4MgoqWmHEqQZhVCaYJyverkCPVyCqsMZ
lLV68cuq1RXGsGhhItFa6EGrA/IrV0Es0xUsfrQqVva70+RLDH7jtf4x0RURz37RcWIMHgfKRvrw
fGrIudpAHp2dJk4Mvhp9qMBvsCPvBwGpmrVgkxupMmukYCOMF54aOFGz7t0RXWtXLfXS/IHNGuwL
VazpPx0c7jIl926AE3+sIJydmIfa27RaOqRMwMOP18OgH1Dk/CIg+lgI6zWsxIun13dLO3GgmUct
/HfohTSNjoOFM2bYgnQrxwBNpWk1s4C9Pp9wD3VP+7YfGGM2JWdH4yM31JcqT79VFX9Ik1+rqN2E
tXjXtPxSNdULLS06G0mdElu0TVIyYSK1sjZ6wj8MK3VWBt1LV3SbbqK4OoS+YxJzloNlHzpv0YJp
x31/JRv+4dMsGlPMECwcY2ld0SSghnLF2tbCbQ05tka1Qccz26u0oViptDc4zCa0o+qJcc0wF2n6
ZfuYaQidLFIqPuXa0XQoEYdkpr5y42qX2WIhiVRodIk9V9fUea9GsKZE9pQFDFNGgdqMt7BPPYEj
u1yrQ0OYSzDac0+++zovbqA5X768B3lHdCTegUj7FXqIHhGsL4WmksFap5sRzBXit3Suld7Sa4pN
T0+NXPUNPIp72+Vnifc3qHLy+UjnVWKiKjw6UVUc1RtQL7ee2JFZM+97e501WFYt1p+ZNXS46/pV
zoqxypL8s7SCQ6ChwgSW+QksHdvH0M27fMpdcYxPtezutm19ZRLL8wSxhKIJqtKKCXQxqV9VlTyH
wLwoXnPS6Q+scIyD49KrXwwrGTY00lsCp8QZwyqUDYq+J0oJTmUFS8uK0GTm/k2r0ieFRukSuQao
vWlnFKambxOjx4HuWPEqysMadIBBE7zud0lIq5ATNSlMVg08TLcRx+L6m/ux4uMsTohJq+Hq9l37
bGdsIvZQgb0n5IzhBkUeWQRzuIpLOjP2LMyQ2+Z5Lrd+wBlCCZPgrnXGe62I8jmLG7S7UKP4Vcdv
It1YTcs4eA57YhBh8Cmb0TayqxZ3yGQLYkWtyve3RiN2Mkria6wlW79CksJBRsL45eQqoeWmI0fT
CaQ2gITc4G994ZbdckdceJn0Q+yN29Ec9Iv0MdwUubjmDqnODKMQEqStvvNLU1kqMJzfbMs/INgL
d7qOw4lJyQFnWv2ReA6nIaqTW+Cm9sIM23jRli682Tjvzjg8iaB0MjoJZUTXaZTDsWkBuIcGUagt
RNAlWF/Okrmur3iG22NCAb2xodLsReOAcyQvgkGLh3uG1CVWUxF81gZgNiObrCSJOu4knT+GSJZc
jHGm7EJPO8ENL59SUaa8qcoNgsoWl9z4SqpbMse87pwQ5mBF8AuoLXQozbK+hB3Wk9IwrQ0dwOJo
yfBcgxe7RCHkAE+KJ1uwykLYUZZe9D0iAEYZUmhPkMbTCaPfK5j1jSSvzrIYCK5tghFHYhDsMFCR
YB8Gywkjt7Dx1FztqfICbhksbXk1ktEgaSpGFYpU/CwJe5oburpu8Wu9qjlh3IO9NfLCWPSGU285
uU1gDyxaBIEQkkBDAu9X4JT7snhJ8y7cyoLXu0phx0Qh3XMyCqckC4bCGo61UdKysNub0hGdWuYn
HlQHOrs8oMf0UUDa7IptPM4JyUlWtdMRt9ke6kDR+QoTZtVAdNA4iJaF91wO6QbU3iaa4rhkAp/O
PlkFKe++ulSsGLnM5CC0UW0aIQN258jADG0MmAQCm36RB7XqLGfpFoFYmc2w5ndqZrkOYijoZ9wz
G7qoeQE2CT2xQiYHfxbqHVDGDnCr59mfldYcsOYdfdxnyDdID8u/U9oLcOHQwsRFthOQWpBs1jhn
EqoreFQ4JACOBs13bXRk1wQ5ljHiYSFEE5EcQ5bgwItRijpHnQKmrFo71kby2jCmGb3oWcQYvkpc
MH5DRB+p2/7c9UZEspW99EN/2YjyJHID9HBP1kerfuaF/mPEBYdA2/ZmlpFseUZJWGkpHbFWl317
q8NoY4xAQWBlMHQhYwzslxNV8xQc2QwOF+J/bOSMCpyNX7tPtRE+y5y8eIL4ENwqTJ86fQceDEFC
Kpl7qd9eW31jzARQFQG9MdLoOAj7I7dyJuuYiudOTAJaUd1HplJjdO7T3+ARrmVDW6207RepZwcn
ijdQ8xkG+QPJ6zl7jMWAFMQxkyWbgRi1bgZJuK9xmufZa0JWzUyq0VuvmFdRdZtyKN6Gilk2LNWd
GPwP+6mY/JVDiAEqrL2PtO2fe7XeFuUr45CvMOHDxG5/47hzrrKB9JZtHcKPgJ1vVs0lQgLE0CIi
YAWMMTR4Fgh/Q2pNRRIrZuWeHsWszd/UKgyXQaYjWvag0kXnVi1eR9tdox8R9GTERAkDqaqjSRFK
zX+VEhubNbRwcVlXknrNKZHSK6ZYjiP1mlc+QYeBfGW+RX0AcJMikXmxYV6Jn6q2LTIVgtFNmC5T
Rb7TDYQHJrxVTTjIhzw+iUBwuMtxD5k2kwWvIoOJVjCRNiSLbu2O6AdtBHyphMjtcdmE6YBvci+E
Zq366XEyHL4Q2sHXUCT2Fh1owJp404d+vIQxu75UOJyApgUtVMRHKke2tga8fl8dVLtIrl3rw/Ip
HeQunqfv65Yt2pOl81brEHYqj0g0VNST2WspbAzl8GoLAhHU5ipgvAe0pAYvN94TP7O2g27iw6ga
/Z1E5rWU6VuYTN3ntK0vqJfeMlAWmfeWxMI/mqqFn3D6T5BpIO85mNhQ7QNyf0lOq9uc7lWzIISs
P0nSr0uz8DD1eM3OlXU4s2LFvbojZpcmnrITcnwNdF+KRckZ4Oo7Kf9HOczZH913pw0wGT0Id5Cl
fAytRwXI5cCa7eCFei7b3/iTq60rOpQQzaWzfVR53pje3Ke+jL8Jko1PQ+wqLwSh3jQ7q9d57Lz5
hHjvSjL1djwkv1MiUTYd8/0nX6M4ByhtbEzZRE+Pr7WBviAKlM4eAQahYUQruMcqqFGmZ5GenwwO
5nM2eJx246YdXCIuzXrje6M8OplzRnR2ZZ76VdEfRjjR/cqJzJu3o7X2Rw9PnDKqv6zYIVbZj5qT
Rslb4r1dOIHrLc1B44AapofcAudl9yLZonro8EWspFK+Z11hHTvUTROi4a2IGziZbc5hg9A7RleK
pR7KtO5Xgh7ZIleI9HxUR8LCMcSGYexjLWJ3NvvTYCTAZxoSIb3qSeExQirPKx7Xtv5MxQvILVyj
zWbO7SPON9ptFQgCHtLgFuXLTMak8vnyRC5Nfxk8fBgJUo5FQTjh4vGtABfQZzU/WhFgFyuesoqw
FNWGbqlq6TEPSNZ4VGsgfdstN932tC/eO1QUeQLmqyFyy49TZBi0/Qm+vgw0KFsR9ySyOOkc7CwB
nokhNFjzRHxGsS1vevga+/26hXF69FJB8ShLIswyh0yiPEXrXxFQWRpBtY/BYaY8PalUr1wMh+QS
WhnM6uNVbA1M6lpNrpEl6FsIRIB7faGfSkM9o0k/40IwtnVPDiuT5rPk6TsKXF0eDpFYW9O2twho
z9NN42WwhhR9Gsl3PjYw8e44Gn8jJcyvjRyso0VAGsEgP9O8/M4Kcx8ovIrTeVXaEA2r1h1PNVex
z0PvUIX+meG7uAkJsZknEqUZAUCN36684ZL47qXV2nbvGV6/QjwxBHW5ftz6jmBwpBLIfZAVf6dj
mK9kQOe5j0mkDYlgYCqN8S5kBRiRUGKG0GKmlPzuf95HGskz2dvxPjLpNNcMUUIN3dpUCfuN0hHD
3IYrv7Qvjy+jR0dwOSpX4fbG3NV5vhyXtC7RgkePPEgWYYI5Mx8YnWFJVnqsH2aEWtjS05+h7SH7
jUjZ/F7pMej1J21M3ANMoq8qhJ6rKrcSjSMVONxCl2NJolpg1kDAPz5rZTjmtqY6N4HpzZG5jguK
w2SZN+RoWPlYb7oEEyGlAr2nog+euxJA0zjQl5JB+wq7lhKhSN7xo1ANJuYijJhFptC/9tFgNCgK
CvvYFsOOpAqMmnpdb4GXeqh/OBr0Mv2iHSkA2OXpmh5/q3oMdSGEzEzaAdP92kK5Zd6bcKQuXP01
zwJ71+FzfUijEO/s0th33hGtb6raFLfBzbq5sMHrdqayBroNoK1R9dNDxWOAUyXfdwr5LSMCXqYl
gRFE9G/sncdy5Uiapd9l9igD3CEXs7laUVxqxgZGBoMOLRwaT98fWFM9lWU93daLWYzZrCorLCNJ
XgLuvzjnO2eNPIJkruwR2HkdBv7l5yW3HOeiJduGZDF86rK5r21WrDi/pVF1jxHQ0xU2JlgKY+7s
piHqb8aZMX8s8ToGdksoamK5R8MosLDy/TshUj4DAW2ev5UjPU/sETVs2d2jFwXGpVveHVJlxDqC
X8kALQBcGkZ8n45eG6VF62yMxrkK2Y43moTVOJifjB6ZhC4R5aKOh0sNa8pok8voPiIW8nvy3DR2
afgW7FfDZS6Rm8Fn1oyndEycjXB0cMcRnlMOdPa5NB5hbqutZ5LGUofdtsfSjYspo9uurjCvu7MZ
Tl/AL8xLhZiGznJdZal/y5Kq2iO+QDLYqIe/B7/N7iOYMeKVlk/Znze5kVnHJqx+/3z2PGevzSTk
NZsJf0XaAqvXje8FRsoRBbEfwkzOxjHe9/l0qwLrO7LR+qKh8Dd2l0sS/gqTb6+BEOwTQ0bgxU1G
HCv6lO4qQQYXhdjhxIy2wprhmGRzexuO6ZMgUholAfT0pqqSbYwlzOqIOgTso/azBc3V0QINa5bC
Mm8JTOyhQujyAF2IccNybttRefb9iHbNadVmDBV2/6BDKZIs6hzlhQ8C1cMCaD1L0WB7yMNj6lOL
tkOd/65s/JK3MgqTC6Qf8qGXgIgq44SXtVPzVjMkq7NPPx+ru3Ii2TUjg6Mah+lcVySOZmi4CJ12
mPAtpwQFVvWe9vbZwe575AYMLtn8nWlpXlJHvdUZYmt6r+RcoafZeFOJFRfiKVJIaP8FebLroSUW
Dh7DBxbi5k6NTGO0UBeJmJnQG32FY+BXxnj/c65nMA1Rlc97Lhlcy37c72M54GNfXqafN8agrga1
/GDqkGSiPsn2knxgpNp3jtLFGbpdcW9xD21wQPoXB2K8Qu+4DVg5r5i72scZxp2TNjwHfXfFsAH4
NhEHJ0DUZKK/2FgRLt+O2hTPJZpm2RvJMS8UlrVYInzNI4TZmUsMeRQ3F7Zh26g1I9yLlqTzjU1I
Pj7o+Z+3Me+QSxXuSH5VUhyYESK5QoEJkDr/9CeyoK2sq7dxOlSvwjuFJrorGzPf4/BJhgOi8MKL
nkL5geUNZ3KCoQHH/bs3VM0JPwplSjTh88A2xHrd38QjmMoa6sO+V9VnSkzBjb+UxwiiBEPJY7Z8
hLAZIUfS+//9EyWVk71Ai6z6p6Qwkm7Yq8lHC+rDa65Gpzn9/CB+lkV7Xs47y+2b96gdmacGQm+5
mRQQ9RIRso4ZvLA0ONcGgzdSDaLHmuefx6+sTuMAg8Lgk1yZni5v2YTjm4Vly6TOOI7J7J9zyFre
KtMuAreB9jB0xLdT5ONNXfjDTUmax27Oocj0rt0RcYL5mhHZPtNeemdwVjwYlb5JGTX2mgR01NJ0
+LT360Sb4sBjxO8nxsmO9uApOIbLmaVs674uN33kh7eRF+8dBjJ3MdvH06RIWU0ZUy3FywiGnkad
CNpuxgBdRZjzh0lfORKOoRLdfTQ8YQsA+hF2Li86b5BDoOAqa5Lpdzr8AWwkNnFdmfcFOmPkT8ZL
WoEiWINwLR+iCWOO5XThAXngLzWkm9josQgnwJx7lwFzk8/z6ecStcoarWIc3cSfMuiK27mBTT95
LFwNiH+nwmQ6ExCcuA5tgjEzRvGnQFIZ+DBKQs66X9VoQpGo9ILURQjIon5nxYj/53oobnO9Ta0a
64JTfGWBZ+1CL2WEFC3CM8RAP+8mkA1y9aJsl+Ujv6lG8kvX7trt5xKXbPSitdggiyhjq7q2RvWU
e5g1NHw9ErXQH1SpxRcZFsVv1colR5nhclyS8GqTydM23d1P4TklEJBYoFAJQJzvXeNX0xa3gGHM
zc9jXkQquARL8Uimrj4aivmqb1QvWMtYuqiwPcZpcjDGqf6dZFzrnhAXZvzhc4nDgAMufzBg/bM5
8DaTTMM3hu9M9DHXyl7DZWqGa8FMKme8f57n8Xc0BMYxNkEbu1YZ3HGqUm8owai2toh7WeAvNZyK
Q+MAqOp9dz7GdutdE/jRs1e6t7187QOs9OTWfamB9UxjQSz+KTEs8NPPTs0XYwBw/zNDbY3iSFLm
QoguIPenlrfv8moDuZC5sSn7rRcWD3kwXAzHwZ7RjXcWbEQnrNXrz9Hc1hUzE6nyi2LwB26hUfwm
t7XwmhtD4GTPMzSGmP/u7Noe78cxBypgFNM2TwB0ysy+YZ/QMxdPzE1CiPK6rpLTz3dWOcp+CYbm
UQ3qXjHUPMcJiDbCIuxuIEmdeSZHgr/PbGTM7c5enhX7F7u3y0jE8xknNVumaDqnAcuQ2auq+7xP
T5kr8/shZe+Fh4rG3M72QADG+5a8qXXjsHnJ65rENgR2XKTVnrHyTT63X6lLJNlPvTWU7tYzSOkr
CGNeI+Db6AbQ/9xImPs8l30T7om7W0TI5NVo3CfIcdfOQOagEhMycHRZDCyj6uAPL6QDI7rHv0jK
AFE0pEM4h8YrGZo4WzXts9pCSbZMtT0W3SB3t4k3qL3jTGT+hvlZN5GkK2y+ZQl4trO9B3LL6yNs
/Wljxw5KoZj8qxASsyfMLRYwH785KpZWNs+NscTHdFQ7PzWaYZXRhi1lyLjBVfufGp4lnskEBVDd
ZXLb7qgT6PZAGLZubzkvkn55M+atPnTOL6Y5znO57CZ0ylxN9F6N2jsP95mlsqNPsQddYDwGedrd
kJlro9XnJWjS/pFun3zeerja5XQ1yE5/Hxza+D7KVgP02EOcxOWWuz46dImukJC9/ZS4UctAtp9u
ZdXX61Ig0v05tECrhudizWMjUbn8V37SvxIZHfZcjuXZiAJsKYRJE/HXpf2sAtdOex9v0OwcUL2N
94t+2yE6MHJxKP7UokoGd6npeXBDbAqA5ULulyLm53s0lzZNGFrtR/ZXTCMlGVZnUDX5w8Ba6mc7
//9lI09T9ed//o/fZVe0enr4o+J/YXw6/ykV9AaF2+/f5T+LRqzlb/wv1Yj5NxQNph2QpWLbXAAY
yP9dNmJ5gEEXx7fte4HlmAt+9B9gUOdvgRASjqgQOK0xmP+7cERgVPdYegbIJLwfnuh/RzkiXSQo
/6RNwsrNowccUJq2cD2f/+Jfn0IwOPbQCPWRGDTodq4n1nosbdXFIWq1+5jLuak/QlZsBc8g3y2x
og532Izo2c0b7R/h7KTeZ+eH8eIeHparoyxUIb5QqYLjcbtZMJfFbQ4IgRUNdcZRGKMFV3E0xwWs
XU9ywWAMoZHYFLAazFE9nOMR1A8Gk6hPOj2+mzJnRLmH854H/Qv+eI8eCAcI0Wb7KS8dWI+56qmZ
GGl1NRhrlDqNdQv/RAYfpgng9OhOAc1wRx3XnggTxVbaKanGl2zogLLkU9UIhgmCCJTrgG+k/MpM
1Ypd4uPfOrEbL5hROF5BXmGQ+V15m5rdwJ6asJH+4NpJtqsVDMVdoysbpEY2MC/zzcCPt0Hixv7e
XLIjN0pw9+/IgRzSfBs6Q/BZl0A3D3MJLqMEdpg3jJaDYZSJ3gasZYJ8V8QixhmUVbll3mVTzdCC
RGVpDvS8SZKs66Ch7UdROezYT8L1ADibvg2jYleVG1VjbpElMGQexVw+pl7iRAdP0VgO1TLeZ6vb
YDdCexKvB8nkdBv2Hgx7p8uXhQfBhv0MekN4efJBqZ991nwSOcIDy9J7nOGAUyskluFKdVV4iSqj
fIYiZrHwspPmJqadQkQ/ZlwDnQccDgm+14sxeKyqsC4OcsTzd0u/NqfbdMpYQRKMx3hlZYmR8JiE
iIv4wBSLv4/mzxHWI5y1NmOsFqaGtQ16EWOFaUE2z7cF7SnPzzyAjOEBsSUe3Kb2TnbIrX1uaVmo
foMgMb7IN6r930kLGYtxDJ507C6+spcgdTOJQTvnI8lQWhrRiGU/Cd1br/JC6w4QpmecKPa88q2f
8phcNam7+lK7nUsSnYvVfuVEoo22Yx1oIpAjpwOixa46ggylCm1jHjJ7Og8dd8Z9aUvlPWm/pW2s
pZ3EN3ODkRDfnJOA9MNIkYZkCfWJ+wrWtTdWHOvgeacucEzGQ8SECjiGiExqLJN9S5qa72fEYQUt
gNN7gz5JALtNeYglmC6bqPB2QsGBisx0sXwr90LEFCsvcCXzK0OOsD/hXFmAJYOqX40korVmT7Gd
IPYmPBvB6xxI0ljQTSk0JpVQ9h0YCjzls9ZcvM5U8QpxGZsg4ESi3PFVZuSC40BtFkoWUerIIsjw
IdA5rB1uNCcajPl3mkRuBmqWZF/nqVRmJ373YYp4tp6z6cz5eHJC1uZYSZoWXDkeF8g2eZCUHVA3
xFd4zbMqPdsD+7sNcY1piq9VW/WuIm/HPM+4MGCxI7YPd6ISRG+HrmYg0Xc0TJuWTLJ2mZ4DMQOY
IbQ5okQq+6BdkUqsiZirZgxddBG9HpADKT+n4oXcleRUFcEo8QhnoAs1MauzjVd/xYVd95i0jCws
z5gdRr1vRZ4+O8bYvxqChQxeqmy2YCarwOs+GssxfH/rm+M8oAGzc2cbCj+b7t1KWIA6B5Zaq7HA
YoSHBe9ltJZN6bl8PVNrhnmFN6WYM8eqq9JjSvK8ieAtquWOMNII7avhRskBHH0M4D11TVJ9GGXN
M2FtFrwexUa03wdBtAQ4q0L1/oEsQaflBxgN0LXVQBhVUMuofZI2cQWrXrYFOEGJsrlg0DOZ8V1h
dzJ5kG5FljyFLnA2dLT8J28AQNWL6U6puWO9UxRwH2ltm9FkaVQjV0MSPhVpwMSiGF0QB11Cj0u5
7bs7GNZeiaElsu1tWup4elK2CuUqMLKK3PZWDQW7xthlYDoS1UaNVxKJoSvrmDboF+adY6I0KTaW
NYj+FiXGHB3azlL2phwjmVxrQiJwZvpON+y8xrXFyRYptpCNE4QdztmyTT/QV5SfWWLWxsYeRclO
vGSspi+GBG0Jjlk14xKpAjovQtQ86GlJZsImdIzrso9Ok6mwQesEagoZo91M6gLHe31uRFx1qAkY
24HTyOdMf4oYyRx/VM4Jrq9u9tPuy+LSgyXmoWlRJ5BKU/8AGHB6h8RnTPzImVP/Ye4Y9A+gIYri
GhudAZXUGfkQwoU4W5V/UoahBiPbasqheqoB6C2cy/bWnINBvzagR4EWpcJOnhu6Armyhi6H7BcZ
SNDiuqjlqgkGd6xARsapeByIDGHQERkpgbLIykwSDFxTPbEUtKoPzMBuso5Nj1xpgsOr4CYYWsva
tgE0XBDOpJyZT8MAqvMIyVpF98AWWSVXUcIJQ/75bLwMHiIMuM8ufK4eewM5I3aNrSPYxP4ERoXV
aqLV5+QL338L2qD8MgbD7rb/V6rd/5eISSZi2/+z/pma7KvTH81fCtnlr/xD/iz/ZpEwJh3L9Gz2
0ovK+R/y5+Bv3Biej+bE8hzPX5BB/xBAe39j8uZaJipo2/FMaf17HWuJv6HwDRBxmG6A4hdt9H9D
AW0vZer/ltg7Djc/yi83EI4vqRLNf5HY277ssih1AWFnxKm29PU1+3VnFQ3jvhmDQ6GCQ0MiRwLW
uE/AZYT6TJjqwc7PxL3dtSZKgC6FoxzfwWN7ifIGm3d/0xfXgHwv1oUOG3HhJ/c56HA1x6/d0L+j
j+HQK8gZ6xAuhr8qa363Ccwkov2z9Lu9p+ctlpldg8HNKl5ipwMvE20LDzFAnl2R1m5zae3a6I8e
/478IltB/Sn/AzH1T93+lw8EPJPtYTuwbRcMS/AvkvDYawbR2j3N9wQ7KtJedpnZ12Gxuo2VKb5A
JYPsGOyHqTXVzbwsQ02I6+u0a25ZyhCIBWPkkRkOfO6+vIsK/TIycXhPTFAwc+mgAyFMYDLa6BoT
a7yanFbszainATWtO5Irs4N2lAdmoNYPxHCqKBtOMiov0vqW+dQffcu6z5jYniluAWo09gmVJgpj
OzzpdBpvizIWDzaBQNuIovIYutSnzEWSvWZCuSr6go0OuPJNgbH8lPX1tkpQCAeOF20mOyRdhzJt
rVjbnk3NoYjJzXrI3ZjjMTGQlP5EORH36jAzAXtrXZAvL7OxNoBsIudTCHVyo+tq1822vvVGSL7Q
W2AheH29c9mBQwdU+R2Anw8m6f5FuBMVY4ByFU2hBYNw/nJG45d0QwupYfum3oLCYeSG/dS29fGf
3tX/4Ldt8x799fGXjusuc3AefYv8iX+ZJTQRWziqNcBEMQiFMf1F+E5EjcJZXXHqIhLJN1NZj+tG
lO++wHeTJljy0V622VA9BKVtHouSUZI5ABQtCDnNvGfmxs19xFaYkTuLbrR9f/rlH8rYJxGePmgS
TfDoD+C+LZy3K5oK7PLKfcBMauwJFK03jSBlJWLoWuEYAJhHUk8T57sSODQIT1wwkGGJaCjy6b+a
rvwVEsaBgLrfgaTGsbD8z3Ly/DP3KvJr0ZsBQikjUbydg1qwII3aGw7tF1ULgvE42JMZ3l6QFpNF
Hdi/penFt/Vq2JHVwCivQ9NtAG5IK+hD6IijLQ1I82pHLRFggHwRyDxrA0VACOzgOPi/qYXCk6N5
kl1dbf7zX7FA+vKvv2RbSuBjpgwCRj4Eefz1RyrwdtiuVqBKFfshmT62uL/2cVzfuTyG+xkN+9li
wEfK1vKP+VxWPK7j0sKArcoTPztFDFFJSGtPxjiSleok1SoqjGabZE6xExZNMtoST7V3Zjv0pGbQ
H/rECpPccLUNUVLEmIcumkok5XceVFRAzfAVEDXupdc/JOE382yD4jZ7MmeKSqs9sllJtlVJzERj
PrT9yizFM36UXYFQ7JRkz+GEHm9c8stYDJ+qKu729QDlVCuUMlLXFI9Jgz5GvKnZ/zRd77EKUySz
Y0mbloyPUTI867h22W+FT737BU0HkVXzhtR7E3XTBbk650T2BMXghulEjDhzfG7+zAQPo+RjueE5
VF0tjH1SS8CADAUEKxZYNWAPdeHTS1bRDPSj6qNP5YO+aPAebAIelNHsPyPmrEhJEyDazrUZmvRC
yOR9F5ENENtYeNuFtQPhOjTsDxO6wtjHw5FV2/vsoymr3Yo6dizKVYJe736BXybjWx134jNMjHjF
juhT18l3X3ofbhhs2cvHiFTumPDNJxzXLFBkf5c2NfNw8yMkVK8oPYzGAhITEC2BAXqM1zL1L9Ip
5Y0btCBu5PhENjROkKz5VaGdWI3U/USfuDujEsi82k/Hbotj7s8ts3bytRpaOQ/RiYWM2dbxo81I
n3AMdR5mXW86AenWrFrUhpLZak/82qU2F8JUhKJSRmot5j5fZRzaqIT02Z7Nj7aJHotw1idWXvJ+
1mTG9EtHkExXU7HFn10BHYpcGRFd63CY16Mw3pregqdTUoGT7dg24JRsI3+YXJZ0oXmXR1cTi+gu
YNvi14zgc2BWdmum/Jx1dpw6eePjjC/Y3fOnJACwOQcGMDiQB8B1KfJc/ParjWvsO2a9HROmK50T
Et3sGt7ZcRnDdD1CZj0b/GU8jBvmsNfa85CFdAggkzh5Ttrsq4AEsEGWahF+WGOCVjvmSuQ2HUsd
vjkmNCu8jCi8WVJ78ckVw76RBY5pGKM4vemtneyz12iHpolFi5kQdTUrsPTSr711EYRsbpZNWeMg
Z/TULp+QLQbp59QbOy0hR85t8DGmwxUjwRmWVbzLvXcrzRB+tROcDBu4TcG4qfBQO0XkNdfkRsyR
eU1jAUK92HlZU6561BY3znJQOtnvJcMdNUWW8CfAShuwV0Ojpy0pFUSZhQAq0Yt56HHgVzUlXtj5
aneogAkUvxd5dU/2GDEDjg2VBMzINJrZ0WAoknpTdxroF3mA1M4c9COsjIDpNcDnWp9UesitNj5P
Infhd9SocoT9FY8mX66z3voidbck3a0zlbx6hb6nx/NxMsDhActC/Hmk793h2aSPXrfT9EuH0zUl
eR4P0p3v9bfRzFbe09W7E2Yf4wAciXkNb7Xp7ZKGqSMycF1Maqt7qzuQ9RlugG2RcOAYQG7sI6uY
am+StUwLp248KrFdWMXYDQZWEwDYdt6it5KjerfRBKcy/qUEFme6uWMt2+pQzuZzKxLjNm3lvV24
5Nd25tbOp7XtD0g3E4UhrEFq7OUlak0z4LemunsGudY+I82jmnO5DcIwhxtdEbhEpUVuABtVXzYm
kleYHT4mtwIVWe2GBFd2VbsyMvsXggnXbl9Fx7cObPQrAs/oCEOtSeT7ZQ3jY85Ycd8B9YIFhC0s
ThC+OFj0jarA2NzP1HCV2EyLNH00vbOgaxYT5q6SWCR/JFitqFxYJgY+sQEQItI9tuzx1Yi8r5Yx
BLrFdhuQXEv477KjQPVJ32yC8m8aftHzqE+hTIZtaMD2altz4dcfZQGiu9do1ro2+Sbidp865e+s
LnCedS0l5mw+pmN7b6Dj2Wsi5RCVY96ySxNrHiC6IWz3tgjQ9iYEEPKtv+D3fYvgi4I0QE6jTbB5
zDlFGXzOI6ygCO80zKII7XnWAzzLmqds5CUM+AQHOmtPul9NJc6pGV4Sum+m3YAv2EkzB6s90gPi
K1N1SqE5OVbOTI6KJW+M9FdRttYqpX7djoAaN8PIZyrYZuNhXIfgk/JsODqm/W104ykAIdjD/UP9
WW1mM/jw8VSFeXuDOO2TYSBSZkcc+5h/Q3DQKqey13pInR3F6Mbp+ncdb3sFoRPI81WV7cH1on3j
FATVd/IZB/QgeflKu1YUybrftZX8tGX21MsSIdLwLb3mCX/YpXeMjndhuMvcngvBRkDnFRDqhYk0
8AsvGA5vR11c0X1o0kmHRn1rDN2EBZHJ0PBastFizDKmSKMl2U8oGdpDjVqZnmiczOfagws29sZj
1gIeKtz+K8nL5NpjErcxr6M4Rlpnmc8BS/D13JGwNZTfY8bcE1YgF6fbcfYuNkMQYLaLHNCqigUh
Ty6Qm345Bcr9JH9spoP06k+vTlA6xqdCdFTHMmKOnh4Mz30Nv4N5IuyxJdZi9vEnBmbxbRr6OJXQ
PVv+1a2LLAJu5mXMKmPtC3yHXplsEY+26H955mSsHpYZPPkXO9dzqcvcaM14qNyGQItolHZ9o52N
TPVNoH7LIHsfmQpu8wBFgTZtcjd+mAMJqbtD9e0WyQdtONBCP1w7mHVEBUFgQcJxHCAChx3V+AmY
Wb4Fb/pdTsw6g20LswwFBoAMd3j35/J12YmmOZo+ewpvPDN6rTXRVtFrwAxlzUUIPA9tBx5/KggY
2bIkYcHpuYEF1wCGetx6xKtj1E02yu1eY2t68WqC3VQ8YWxoT5bNSGxZ7N5bXXwyMZRuLJOr02a3
ubYb91fr8//83tA7M56fUFJshKITMGeFD4BlAILmcyumaKvrk2HeMtCEEkdR5RWcl7Boiao2GIEx
K16XSX/kGnpw3flPQgLvDojAYTBQEtr6PIoeN16bJWvdCXdLc/thxBiKSHt6qlMSTFSjjo0Trq0O
+UelzWdzMCau3O41kjPHl2UhbPYEyKLXDoOTUHW3R5nPvB5lxDSNPOrlg2+iRiy6G3fhxMBmJsU0
QI9LU3XEnnpI4+kz8Jz7oCb+p8uYoDnCuxHN/DgFbOZFAZIBnDrSCNLre4+jRfvcKrVBQCa/sNEv
7txSfDOIO1psFbdDrsmq0r+lr/1D0qLhKseRsWbyUIQQwbp0XsXzkuYHNVOY7T7CxmRpb21bk4TX
CfrR8nO1dQo0DXb8NOfGxp3FQ5M492XbyH3CimSoOkQHlkgOOSAoYnZv6jjOqOi8F5eMPl66tA+J
c2A1zWWx9EHFVhnWWRYRfUcdUoq1v3xiNecGhHBfEccpY/mZCzZWGgDrukzB6eCqRimQxHO/c3pU
PpPpfjhmwdDbsw9sPjCbw+Pb4HwJB+OSG/2rOfCq+yO2EpB1jxhozyEM3SjWhKTWJ8hYz8RWfdEu
PZNTxnKljbdoa1bVvtb5axpF1J/ESyAiXbUel52oxT0LvpuBTEFuHli2lkyLjb3M8LuxvTX88VNU
/OA509tVHus/aw29bDXH3q8Yxm5m7fyq/tOThlQkLvchIA9++SlZMY2+dxixZq71a46Sk4X9itH0
WzdjGBFuTfcPs9Oq31I7/cZqoBE1NJeWuiluuPzaMP4TBtVLRtvH2z6QJxp95SqjK662hlyEp5l/
k+CRLqK3ImlOzEBtPpN8l7bt71TjqTLy2wk53yrQAD1U16GStGecKQe0FjhOglisnN7/kN50SQqG
9Xl7Zcb1CDpHZRKybDc9opZhg3Sb2/Evr5O/5qBbSLFfbmShXwrfYp8OJzN2uW/AymIZ0dgfmVf8
Icx7ldf6bmLiss1NijZWzYQKOyP0f5y4vXIQXzXJvgmtelVnztWvbHM9eQCkI0iIswOMD9j/eSJ2
mpgSGHwWq6B1mp8aXwlohdGNyfZsJWt9n+cQYKhVVgz3PzFa6H3mv1CteWsVKRJ6FKQ2mD9rvNaf
Y1purRTL2IiRpOdWXhutuJ1i7gd02minOU8GWuC1Tw08s6bGgcjzbbVrGFyXOGJW3kb8+vuC3UeC
Ki5ksGNjqWKvQLq9JMZrrLxmw47tm/bvo2hzsFW0f7WFbz4NvFty4HaMKqN1PqX3qYGUDU0dxWWy
az2aqiGvnktjPEpBlSnE9OTkhrup0+G79MaXLo9e6bsv7KK52i3zAR7mqnVFCbs4fvLT8nGUDjxo
rM2lHE7JgnOeiWQB8wsG22GP0Oh6oaVa+zSj5q/rcUL2XMOx1BOCK4U3wf3MY4zE8Lre6im9Bqro
t5ueQLRlg4nfPdokpFgUJqzD5UPvPY3KG/Zvn95Vou02js/ahfy+33CPXwhN61Zzww9GZ4azzj8n
HimASnB4Wm52Kl3MuCJ7GcuFL2Q4t8JtV2a8eC6i+JonmNys3F5i3Y5+az9GPhnjAF/OJcCKVV7x
FsC6fV4UBlLJW5RjDDbEaWI0R5Mn+Sny5Gl23XuiVO5CYTybBJoSbDnRjic4GQiuafrirgK7wK7w
pSyjh3zGSVPa1hZPw6Gpk+OSrMkQ+xOwDarj+QGzxJ2y8yNBQLR4IZildth1weivFP5AUd+01mM6
kUkpQ+uzTOwD2Syg9yDO4feMM6RNxRXsAYf9WG2nNL0Wjx6ArdkaGH3a2E7K8bR8vZ7HaGbPOxTq
U0fxoVLOdlQGUFSaPBjd35CAiw1JI8weW8gcws0OQ1Vb67r4arTkjKk0uUbA5AOa6dzH6Ruj1cNf
0Yb5sYctc+KkvRAf+Emyd7zmWnosHQuhqptfUaO9dDWpY5aogTW7j8JzPi0bWA9b2RlbW9CGxpq9
/Tdc2203d8kqHsvfSRq9i2F+SoaxPMBi3cBvxgbvgY8L8Q8L7Ob5LXELz8Mkb7P8o5Uj5kvwhLWK
9r7vb2BRQD4sV6Se5VQ09ivRruT4PQN2GhbS1HXuWPeKBWAAYxTvwNC0l9F3T+mguIJ9FFrmn1JU
31Hn0cl0w4UJ9jsXfrKC0+/x3i5chJDcG6Pdu2yaCOfjj5O+vwg7RgPLMxNhEVhFaQjaPkUniges
TYZrkotHScgkDjYwjcLZsRn8dONSraNSXCCADevaa67TzGh1omXxsZXGhfwsi+o0NPik7P7FEuI3
rmeO/SI9xa8/Xxow9SmbKojdcjoFyfCeaiTmEfXA+NkvnNeS1SrB7PelhQgm7Cb405KpFDVul/Vv
7DhP04R8d26bQ9LADpB9ti6RUI9LHAHqz5XCpDtodBIdMHdTeX98k38ll+k18rtmE01EMvnijRid
d936n7L393ZjcWgiIpuGb+blMVkuWc2ABP8u68rN0MrbCcnNOs8KEu8XF4QX9NfgfSrjbp0K0K2F
ZuxdlC5TUUnSEIFBYeGzh3Wa99EroRpRGFTTRWJB4SJjs2lFZACaBAdr62pvM4LutiEKrR4XMtOv
ydu5jbWbYj48rUCwOyq6CWVJo+cyqQGvj34CZHdD5Mwsx52OYzbRvr0LpuI4+XLHltJHzXjuS0tR
c0y3fouHLTEnUCEwlPGiVsp61XF1ccPxw67aYANZ4DmT+aVejFZFSYiTZe11Z6IhCu4KCqMmnchV
HX6ZpnQPtileipHKy/KMHUAY81CTi0ifYdNoBMAUPTZO0o4BVvAEEx6fb7sM2mrKDnXXzjbUL9u6
p3+Tp1kXSJbJs0cHZV87CKUbfyYh3ivZPDgdu9DMotWYvUeOQ7nTquwIELDuU2v68Fvfv8SYjB/y
xfE3fldZED3mmGN4Ke8zfObbIgTo0jRRdAA4zlBntJLX0rYhthdY5jsyFS+gz6d1SGTOhklNd5Bd
kBFmJ5ceK6b3zDrjiwAJXpUyYhpnMjcHboZDQS2IB/pxCn7qkFrWT7VZ46ZpI3Nf+HX9VJUFUVlw
TL0RRisCFeODexdAbJ58KW4fq7PxLWWeOnuAKDkhbzSJr5csDqaHnDzbS+8nj/4mzNg25Y4TbEe2
jIxN8BslixHXQw2twnH4k079PhQJLgz0U2TntNNhUFZymnS3RdhTfQY06UwYWvOBCYO/GznLzugO
AsBHeM3sbIie8Z5AnJhjeZHosrbRXZ2wvRmsAVJgSRxA3Vv/xt6Z9caNbNn6v/TzZYERHAO4/ZLz
oNRsW/ILYVs25yE4k7++P6rOvVWSz7Fx+q2BBgqqKnjITCYZsWPvtb41HXLV6YOVJsZdZtgOzDTp
vgTsN8b05+8UtTPcivk+BMh4pE8F8z4wuo+xb96wtOTfTLCdCNuCkwtz8IBGHea+Lu/TyMywDA0s
59oF4jgV1ZWdOurU0Cun1ZJdxPLj9b8iXZOKpj2XIx+ju7C6HnyTxitBlPO1LTokE5Y3I7q/t8ou
v07zIbt5/eHZfc6RvDuruskPwCo6VF+DuK/auT43TfIjDkt5n1rGcxc6xVU/osr256Q51jjNH3LW
x4uIxMPr/73+mJzoRvXhDwvR3nbmSvKcwA+ms8CwzTSJPQqXH031UIc+qpXBbx6LCdwowp2dI4z5
iPYqXTFCDO6ybkKPli63Np8lcJzygR4k4ypzoevkMrn4U4mptFDhFpPmvOpakDKAuhrsdhN/ZEhm
YAd2zdOTpPKmTokDNiYf22/s96c0vHdB6MqHukiH6xw9/1anFvHQSG+Y+814YgYPAp8db0Il81vD
54Q0m8Y9QgziA3KpdllZZk9e4r7EdTTtbIOKEyRGfG50Y2yxfcTB3Nxro7bOXi0/M3tZM7sQF/ZG
88annW2ZzXzdR+OMmn9MDiRz9+vZs0osnK26CmJiSRBgrb208s8IotQxVQ7lFfgWOlINe5mOroG2
eH6rr6aG9muFNqkoAQX5JQ1qHux7Ix5xLfn51G4BkjBHYMlsjTY4teDDhTc0+6xkbSYC4Vhii7nl
3gw2GWBnW0TpSUWdf+3MB1WaT5Ufuic3XMIvPWVyM0VkV7islxyr/UOtJwThU3hmpu/vR6d6hKFh
faDqIB2wWYyVBhFuIVibzJPGde9M5wTw5WEYAnlIpMPNYvqHGVQmjjjERaRk0yOJ4p1XRtG+nxcm
cTiW11gefkR8YzApvH5P85QSLyHfE5bulQm8/zym+XGwWlrzGt8agNzrrDDyDVkl9janTq50Ku6h
Q7w+cnocu4uuJxZTWCkbl53yxCp1NJK82MaMMVZWnt1T/ut9pLv57EW63cRDAkejiMZLpvR+wp9x
KH1bncJipA82EOZpSLgJwBXZt8z8HNbdyW9l8Ewz66RizqSVMXjbqfCMTdAQZkrfpr9WZfvRryPj
sRnq71zr8jwP5cfWdZ2jPc7ercVOcrR8dv1qJLAjML+qrHueF9vRCGVkg1dvWjNRME5N3TCG8+mB
gxoJroLlh0zRy0UcZ7rJxmAJKOkwxUl69/ojdfJvePu82SxOkYUACqKjdy24gctK1WDCkm042jjz
Upd9a3TA/K9tPQIrD/3nfJhR/HkfklFJJvzGTVLTphWxd+UEg3XVJLLDp+NHxOMyJemtxX/WVOI2
MpObfKyveSpY1IfSv0hFcnCVY91EFmtdjfRc5sqGchVb3S13h6Le03TwbJcTfTKnNw2WqKHPB6QA
wj7HQHFOVa3WA2l5O2dsr4ycqaspDOj/9nQXT/Rz7WuwVuD4b1y7KZDEoRTluFauR3RUwE+Ck6ox
D3P+2rtCkJg81+z+VJoBUs+tHhYfvKxAVZlLvGOAPN9oxY9O6G8VTaOdbUFD5iTt4iCyHyQxtHUu
703dg4MQmtge4KqBvEGzFm2MIIG5VhGwnUYwjo4McN29KpMKlqUPyHOsrNPCD+8yJqCQhyOIXWQi
2LHc6UbF93A/ARKTNONa4sparA9An9F8MlPg9GDVOMsrRCWwlgdDdyer5CFS4xF4AXF6tcNK1WCp
H7IQFrC45bkjnzfsJHxXK7tUTfy5pF+xR2Qt92XSAKbNCaoHjLBJhvZeBOldN2enE7JRIq8T8TGb
IECwU5M24T2gUL+p8eyQb9gCM6HITiAcjLkuNrKlmWQzgOL1wbPoS49gbeDZHHJsuW1XnXKj24Ml
OlnusJBvGCNDC76bCwz4ldomjZdT6nqrpjfPg9m1VLgN0Rcl5zc8iCvtfM8kzerIT08yzK4kao0r
DsofXQNUaV32tN2kC75oxhqFx7u6H4GXZyN5lnWkvjd18mgnoSLxE8VoR4D4ygvSaZd1Y30IG389
DG2/n6Ub3euMVnEStulVjtVqQ4T8obeH+qqpzG7XWJAQbHABbje6W7ej+6kh0ImsJeLYyOUq6+38
0xB1RDz5ZD7CQnJuktC8zqvU/j5WE5EAGlxaGjwWZJCeExAgRILQNannprnYdgiO2t93lMNM84AU
zoAhQs/HNCfScyiKHxX+6VVcuaSN6gHAQV995+N+mlNhf4TAf19xp6yoD+aLYwe0TukbiYrkJiFN
HOZg6+AQDyOt6PlCm1VnhcV6MmYhuRCNfYixYR3VkNIz0O1wh+F12wrN+GyEIjIYxlWQT/PF9RAA
+9PJrnMidVnKOJLC7Ofb3zaKUKgZ/wrKxAEjYXNv4U9amX7fbRgqQEVPvHADUQdG20hsu0q/p9C6
KaXJbeBxPuYyBN2BQHs7jcF5itjX+pyDSp/09skL1DHjmEG/zbhz837ne8hNdD+QoZIEm66b9Cao
XJoFlvrgj8MNot59XXvdQY0BOHBJSepBUgrbSd+UmOPWBocLAXNnb6Hb3Zo94ezgLciKmehVi059
qSKyuKRFOWUB4Q6IfOd4JlYYhF8EA12H7uYhrea98vJvrlns6mw8msjufbf5sjUSgt5DHhIgwiw2
3TwePMmRuqnYggYD/X7EKkxfMMx3uE2pLKpqsRWM4bmf/HEdUl/xEMXrRoQ+YN0mufNqn4W3p0Cy
x+I+nliZ6qhvD7RCeQTNjYT/aavhk2xL2rx2LPZzZF2wAQJdMMvngb70ISG9chNXYcHFuHPJCr+q
lOGv/apG6j3Hzs6iEdAyDNECVtO4WJJKlFNusJ+Jmjl1NhaAoQsvHchi7BLbiniEvejVIrdV23qe
c3I6FuN4SK87rAicMOsfRFEUB1rYn6Unm3NkoltAP0BlX+sHF6npiqwFdutth1LuY+o0R4d6ZhWF
9PSHioNxSDuSDRtXgzl86LL2OveI1faISEtzsWNFru5JmynXRcfAztedvM/NaddnMtrHI2yvolFP
Rp9OkAWSox2l5lVDz+S41MHDi1DlSacL8gESRTUVO67O2SiLYFPntBpsu8OiStzvGCU3KOpLIhLK
5tqaYfmiup2vCXbYeFGBMsgv3JMXlwfEv5q/7YDI9dto03A1zRubRrHfV1wcuHp0eYsT9uSWeCv/
R69j5gUYurQyOOyEt4yYlqwnkoEl63gpux6juj+t+mWia9rhKcrHjz/abMl1J9lhYxPsQXtA4emo
+G1CMUKWKcsQzsT0uSQwmLlJV7YB2wzTpXmCphdNBrOuidjyEoL/2rPn7uBwWFyXTgSeK4vvmpIZ
Z1N12aZ0Rr2uW6fgMXY+Jzp+dmLkB7QOgyvLKz4a4As4mLOZoMcpG86f0IKOGJ7inZkbu6CZiawZ
vB+1jBnEm871AEy0o1kQ0Pluw++sQ/2RCtTb2F7Qbrz41vRpW/c0I6yg+BA2oOcset7YiOkNCv1I
Z51WucxfGgqapEXAOEzkGgXm0oGmd9VauF69RB0CGhVbD2fuqoSpRBFS3UcB5PKaQPN4cbYof+nx
hUwPzKg8+iz/OIEFdX/ibqOQOO/U7pkTl0gwPkwRT66vdm1pbMTI2GoIHpHFc9hGQdDzRG+W+W+q
ZbvR2cbps3CjSxR4yfg5Ty9WXD/jgpGryOotSC8wccqOwFlrX6fBZ3qYn2KzrVD5PAjAJ0g5HLL/
qm5FdeA96KzWjD+BelMUiLEbTkHePY6jhTxk1M/E9zD9Dsjq65BFLpj1Q032+X7s1ACqbYDynkQH
S9F1DTk+ZdhbPwRtu6Gr4p/xlfQ7rLsvPppKmnlteeD6PeFUYUcbH8klIzA9D2z24Rh+EbbuKC4J
QEAaQQM5P8d9jvGWCAfkEaTAjIBGKOpA9HNovaorblJHDNPFJVT7YS6GOzd4NoiCu5QtZlYisXSP
MisXzTbAdpmZ+sgNxmQkUFhXl06UwS5Whi+jHz4YpCYeYyhdsgtIvgBjF3nZs90zQhM24n8zevGL
Q0uEIbTGm95+UWZ+B8MV/hv4Jk3Yb2amjCq1s4XGeTcBCmNUyKgtiTzyOdQVFGOxbiamOrY53pJ4
fMtsM9kWGWJQM6yORQPZqO/t23j5QrICwzzWlYKzqnjunAbvrGc/p5DStnPCEIRi8IfphDib1BH3
D8VTQzZo1YFbRUKLy0sReMCusXHBPp9RlYUd4jbWT58JqmWtoiVBk1KeEQfGJ5adU+/MiAHoSURG
eG+ZIxKUtAiwI5/xt93GVQIoywOqFCbL+E5CoqXDxAYPxe/MDXJMrG48RiQem9o39nQU57g5NrDb
Vk7t6et1ONWMbNz+XtHOpNMO5dSP2K9wwNChmFieuq9Zg4wzblBk6OSZKQaRnW77AbktXf5cH725
e9K5/UjsLUHI1jfQq3fkIadbRmsXRJrfYyug5kk5j9L1Y4YldpkGGFo4xbWl7jPwqKxE5lPpokBK
rAlhYEtQC7HaASU4LX3T2lUI3JDkLGlp1w1GeOoE++gWVMTRLE/4Wu7d2d4N1fRE9glGP+9pKsNv
JKpjsCjFD1pIn4dOyK1H5MJZEVIz3TmlK5/IR0g2AxmbKK+kuRKwl3C1NSfdOOGav7LZmWnHzLKo
rtOUeSjpWrs0SuiLWNivOT5fCXsmVhJrYNaZdLsJxarSBtheYt5oz+Ah8Ue65ynRevipEWlU+Ytf
mequWdR5PI7omWkGIdEM9qZlfOtMynPXU8ZOYizf0MNF7CzEizdIeJcuXQ2bOJSgBLc1UmhtpGaz
SEwoPC1oxQsU6Ju+DpzjFHdUt0CPPIXUWQjRLhxPGugEGl7CjpZXpO5Y/q3DKw7DUaT+ZTWdUANd
qWWjpotNg2vU4KNux+SmqtvvpdDPqSWuU6K+L+Zob03wLbdGY38TExEdrV9zsH4m7Gt8ZIIecL7a
+0WsNjOuxk1lAib3GzFuFYPJUzGY1oYt/oEjTnzbFfKpcYfhaPUaNVCcejezSu9rkgNusvjUMRjD
X+ISEhsQwdCauPvrqv0K8nbelwP5Ip4pripZzZjmQC8qtEiz2eptZ/t6U4j8lLTW1zhiRhYatQ2T
juZJ35VnoFsEI0zqCRPWvEOC/RDLUO5moAY7RrmD758qTryO30+fUHORYV/uf638FT95G2xLEN6L
6Nd0lDTNd+JutxzdjJKKOqwkB4+gQ2iz4TEY/HmbooXM1QSZD5QcjntGL91o7od0BNDLITNMUn8r
E3amSU1PdPvFlWAQqswO6pNG8P36Vv/XJP4bk7hcYpX/tbnm4fv0LfqeZd/f2Gte/9Cf9hrH/QPe
vcmgwpeu62KX+X/uGptf4TyB182xPR+0P7/yD3ONYf3hCX4NPpsnyXm2/b9c4oYw/yCRwFPKwUeu
EIz/W8nki1nkLzOJLxmomZwIJdYa8its652ZBA03OixTsqm47RI/ZH91HBo+cMeOotLYS/Ef/EbA
v3zkn17Tpq1h29ID3KxwFf1dwB/UgkNuz35e+1/slsBdk2N5Sq6SQLlzC3vrYubgiqxsAvVjIeog
IYidl2e7bcqXuZbWRplDjL0uuP7bl0dtO4Vl8fegguV5e3s1OBR6DkoeUtq5HO+ex4lea9DQ5Vl1
IalHcc4yZTj+x2lZEn79Sm9NDMt1X16DuavrmI7FCvX2GnhaR13Lw74WiYtfqSh/0GTVh0AC+H2c
G3Eea3a7X7/m29VmeU0FNQTvkDB9kik86+1rlmNKcyyyQsD91ny0kyMhmMYjs1fGmV4wkN69U1Wz
bQxb/sbiIH7+uAodJsQEl6/cReL09qVrMZtdHCteGi8ONb9brypgF/SZ2DZbXDNhGH4ucYE+hKPa
WjSkjkmj70OFwwVGDJPiDEXYKIwjnqeObt74UMyQ8n59gcRbs83rFcLmZnNgUIR7/JS20em2whhE
Y67Kc4ZXcXSmpuZEmaAusPCXsB3a1zlWF03or4Wlgykm29uv34X6+S4kUs/hvnAsn6f//fdUBEWX
ZAPysREbWxTRZTadSu1Dd62UJUDpQSDD5f8Vmw2yaopkxxk4GSlmd2ZZ3XczfX5urk3KsfBkjc5R
siceUzqvkQv5cFb3nPPA6tgx2fELPS0YT67Oq8faReYh1WDvOjN5EJ5f7HGLvDSFXd+ZLmKjEtDo
MdTVcKQMvzVSNznKsf3iWkuDJtZH6flImxFLUDOhBkb7AG3B2RVD+t2urHzrd4Zz9AAFxwHYFqQl
IN4xPkDMALIdOS8+K46eONtbPeBZI6iyrYOKgsMQYCtbPCUWkhcXok8NPAbWKIw6FA26TtGdcSxr
BHDtzA/DQ2lEj8zkLQ7CNJpGecbIoylDzB+vGD02ZKrktt0NMZLhQJ4dRCqHwXUY/rIiYjGUXykT
qesa0ijRajnHudUkhIV8mIa8elp+4T6CSLYqyTQr5278zbPqvGXIvN6Ki7kPGaGrOEe47xaI0QEt
U7vcihHx53vLoXFnS5LZKvUkINqRA0AUxTjjH0+S6jBZxabx4nWazoSR98VjlzCF4wjIPEqh+yBv
ygzzh0Q5wDkBGpD0anM7KLHxAqZaVg19YYOqpr+2Ckb5lQGBrJNpeiryahcKvnrXYfTjB8guOqrj
nvvlRtJXQqRxL5Sc8JeLeCsiskHSqBmQljufKhx169SO7lKqE5zC1ostEWAqPyeMo4ezrq3Dbx6d
n9ZvtaBO6JhbzPbJK3u7zDhBia4sM1DnuqPeivo5Bni08TgZbV9xcSFOsSDd0ZSs/6yP/qUrU/yz
h9Y3Bc8r27IPIfztSyOiD3uis6O1U1fdKQlQLy7nuU6RsAOWEuHtaH5qcXTf6CDaadxeJ/iWNwiH
jK2fAHhggvgYkzX1m9Xkn6y8y23ksfSyrXnEEb3ZbGFc0Rru4TtlyHbzB+057jGsGFtIWUzHaT4X
8d2vv4SfS4qlKBEm1rzlUiym4b9v78LjZGAEZrxe9LN6ancUAUzeAF4HGqi4YTfB6dev6L6/+CDG
JGNJE5ecYEt9/5LjUDMkRc+L97GlvebkchfLu2rMnCeYfYDMPWw9c2+dHWwFHADnl9HR7kkb83Qh
Mqai/3KYW+YnyUdpNCP2sczdJG4KhFSV1Wawe7XFhxN7pOB6KqXVHNf1TmpzXNMWWJVEkZ97FKMt
x8d9EzKO8j3jmt3V3gE3HAGizitNd/tShigO6euU+6Rsuks0pPbWJmGXR5VxeGhY+Dgd5PUpJ/pz
g1SsW3ijvp0+RFGcOoxKMUX1UPs2hRszpWOU5Q3IQtsBD4AbeHRprPps0N+0QLPdhG5tbuvRVVsc
FN3WBO09xOV4o3v7d0eZ9/eZBDOkKGct20HkZsp3O7yJ1rqypomzvj9BWLP0uOvp6SEFNNSuZ00J
Y1Efo2l6THN8p2RcRFtnPL4+llVuNAfPQcDYRNkD3NpmQ9obE+4g2P76Tnmt4P5e4fE2PRudgslA
l0pPvntMsyaGoMgisorRB+8mkTR3HdO4lT9kw96BWbMxfM5jYUhUwDIBscPBRlQGL9UlZXcTOf1x
gtvy1ZsgW6BpEjVp2CofzoRTV6cwkZfiFdEeae+Kap+5Q+1MtNjc4+xOwTl2lmY0GBZGNTe1pCvk
u9ZtPQbTTltFg2/QuJmgGzdFhHSbDOViPKJHrhFgOMBwTVdzoJ4uqTnP8LUhDmfY1n6zYrw7lfr0
FrDb02bwlI2wkIX07QMch67TB5xZFgdBuOns/nMwzi++0cn94IiC+yweTj2w5DJybHxjeOjduS32
dsRe7jie3hah90GFPpDD3iO6ASXvxiDxA9SsZf+uZvvp2ReOqfBhgdry7eU89fbdZgt5qmFqT28Z
rV/GXC2Z4i9UAd1lIgVzRa6AWut2Rp7ldF/rhsI+hWaD2MQngEaiF/dj95vhh+I37+z9MUdCBYNd
oJhGOi7FyLt1sLHmdvSXLr811dsBHAxAcczaGN03zEp+d6p6v+our+abHCXptDEAfV8vDLyBCEcH
GsEOcJRpVkzblblPouTbNCTXbmMXv3vkf35JXozDC5BqHqSfXMuUv7lNiABbngymS+mhKWG0acQz
OQeU9A0Sog1e1B3jZ8mEY8JhxkD25GDoOTjxOoANdB1PKJBjD7GRnZK0/OunXb4/8SzoCKVetwTS
AdiS3t4bYejNUBxIPgqHWF3zO1+aEqQ4uAnnNH3ssL2yCiBrn/vbxsvotdKaZQIPVKBGZ3GXDxxA
I04fDHyy58z8Si0+sTZg2CRURO7y5cwcjY53ckfEok5rVdu4cU/z4DZ0Ring27jdmTCEf/25XuuY
N6uY8H26CbjROMhRHi633rcv93ERNv/5H+L/pJ6ZtulMBEhMCs4G0XTwEGX1h2yazbWMeEQDlTUb
Sy0o/r5mMhG41SEbNoxLlhsf6/6v39BPtzrLqukg3OBUTybi+yLDjJ3Sr7Fn4girr4DCjVCHbeqa
uXJ3JA1c/frVfv5apeXYrk3dwGIueNG3H597ekh1nlfrweJ0ZoboB3RnYY4QM8szvXZuJu8wxpxa
iiH+UI01XPFAX4qyxDreeOamSqty0w4zc3PG0VVToh2j/71ykY2dAi/AQV9CgHZBzBp5EW/91tDH
0F+KcL//GMVIqqwwOccpPPlff7ifHiq5FJA453xggDA+3m1QaVoXZh+TiGpq8vfsHsZzQ4hNlbvs
THBM2+XU9OuXfF3Q39xO0rFJHHGpnClceQNvr2dut1mlAovpc2XVRy+vcsyJwllngn60YWd4+z1C
kjMsNzykpNFOTn1VpXCOCZvmaAFcc2MFzJubue0PxnDuvL7Zj5h9YQKkWw3SAz3vaOyMQN5GBbCC
EYV6gOwLWH4NLa/AWFegCbFnWN0QqUbWBfLhqv4K0MnXfqqre9qg1yOumlK52XeOIiS6thdMqqA5
wp7DbBmRs5eyrlsmaUxOIdITB1H0gmVxFGWAolU1OfkxJBm0JFWvULRGl8m07uLQqfdx6eXH3Cnw
2cH8Y4j2FDFI3MQT0YMNQL87YFI5iKcwWwWM2M9eZ45b7To1+oDSuSot5OlhS4QCzbQDX2C0K9JA
Asr29YceTUap9gENp6tBxh/CSamDNYsMlGAWbyakDZeEVOmwFhETSBhNv/56l2jTN10tibSfA4AL
O451Aynz26/X49RRCa8lcjNCE5N4gQ/9osYV4/f1Ja+r2z6XRygjJMoY/j5kUHNjOnKTyNs5ao2D
rGjoT7XMrlFkeXGOhGac7wlWhtfKc1AW7X3RGNmhZVC787EPW8QgItpdpgdlwBRriaWQdnWGLthS
qeZEupXpqWkOQpBflQTBsC+MyFo3fddvjIJFK2g0gVqJtbX9r1Jb5U1MlaOhZJ/kwPR7tjRY/m6+
z23UFtr81jhZcvYDI75FB4KJaX4aFdbn1+v4b7XA/ydhodgM/3XjeoUNcPhSfHlDheJP/Nm1loCf
XAgrVIG0CekKswr9yYQSCu4p95LP5kMnjx7VX11rsKcUBFLS2iQX16GH9f+ZUIZ0/1imHBYTVGnR
GWMN+jegUGwqb+9pwQ1NvUfuMuQqmurOu529MTj2JMyxVymDuHRtdMPMrp14VQ1QtLcI+Mon7ZJJ
rujE+rd929s4HxDAC8RB9ZBhOO/M9Nqy/FEcnQ7vwqZMoOadbRelDsBBIIpr3ZUi/eAXCFrPFRO0
/oDNuJbnAjrLjynr6+iTGJd0+chrH80mYyaaEOrCqS0uG7EG0Nk/qqpzvEve+EhpfGERKQeSeo4P
dPlyvR5YVsYzyYRIFCSq3XrH/mJDeO4HumjJkCMYU23kNVjY4vJu4povaqXSKzDfh/OIQiFg3exA
c6dbV6b5uDNJEywhvej+pZdd/q1j9vtUm5wyVyIdcHfEJfrrJ8unz3ZDjBFb31y3uPwqx57EHiZE
+mIMzuRekjlHDYCckNhG4acR9q+oQJkxU0zNW0OPmUcwTTjm2HnT5EHGjsHJTzKg2/uQryW2uQRT
GFfax/DQjMOnkkX4ypEpsrICK4pauY2id5hWFXg9vGrFs+pj7a/8xEiQJVZcRjIVprj67BMvkX1B
EdBkV4NDkMAXlOcZs1rCMorvjq7cYVxbfqcFccCpp6ePqRqmTK/VnEzZY8ERuj+OURaiXRkCKyA5
QdnVtLM6LAGUaPjZbis8z+I5tyNPPg9iVM5KF2TF0L50BBGJM4aeA7V04d0EhlUnwPXmom0/koNa
fjOh5PJVdS5+hazgnlt7jo4+xgIPWjBqioy5GuH32GAH27Xj1UO3obk98G2WHFcvKeRFOKoMRbHR
uuHDoOyuWPmRF34KG9t9MYgt+j6HWiQHvog43/KBy+yGtDcS0V3QkwC46SVeSzsFIz7kQ4l0zS7i
ce3LZBpWNZJ2+nq2Vz1i6qcT4Y5C8gG9xcbCbLclyCQTNr15KBL+DiCfejTDnunoqEWPFrYAcrVS
yiinT0Tnoq9aj4YL1kJje6OVWNAIWg/JONXIXNlY9gH1QH7qwFr5H+O6D1A1IS7Jz4Ss4HY1add8
s5reiU5lSEP9Q0btNh7zWnfFeczD6Xs30N4LMGCPBT79KTTS4FDkQ139SMIqRghgW0CmJMjI5mil
VV5uCsqSD0TIEDRXjrb+Ykxl8yysGa8RkauQVCnQAU+8TI6oSBeZxia5Mpq+hnXrNWV3mNCINud8
wE2CfrXLzHVVdwR+wponiGKfKhFYe9QStgM0M2z7m6KjFfBAGkKXHfSMqvnc9E1VHrDuezVPWzNZ
ZKAEQWVto9zx52Ongqj/zMbW5UfTqhbhLKlhHOJpBr0oHNbZt9zBc3/LydzEUObVRQ4woQ11fQ6m
vk9OBX/b/GzUuRHgXYwnwCA97KMEQ5SdDkdZxJb/bOIxjgTkoQiZ+coOEYvf5SLHwTw5cXxnk/Db
HebcrT5XgzMwHw8L4CvIfQe50WaP+JznPj8EUxoT5jFxroYngezaz46ZnDA1TuVoSRRRfegSnpPo
Yqv8YkCq3cQBLfeArB7WrqGqtmkQmeWDNqnJkELV/YPCQ2bc9imhByuvBZpEkGycNzs3MAuFr8e3
P7mNG/m7CVNegNJclsZV3UU2snASX6YtsdB0lZVZsvPbi6TtkPl4lS70K+psa8wl6ZNEDgCQ7RTU
kC9NO1XBcHK8stfBN4+wkQT9gCWLFLvCOFeGPz04Qz/hFxVqmtvZWOPe7lxAB91Uw7cr7e5DEWdG
fVW3iId3cVgEfAJR108UHHONkQ/V6FY0JdLGGZov0HoieYhCIpeSD8nkCtqMkeImyKVv3GeYUh5w
GmFRLKIJ3GmIeTlaZ5MFQHUQbpVfIig8WIZnb3zuc92jDDfMuMUIUDufTE5Wj6YdVshsAq9aZ/AM
1EkIeLYbaRMYTcqi0XMo9HPUi4FOUV7YmSGDtU5ZWg98j7ZHS9aJCR1vSBQjpyZ0Z2/bDbSPsXNP
Q7Hn8GNGl2HOCDFwtR7S/0Yp9Vjm/PN/l/LrW1lNdRxG7WtJ8Nf//Q+qtlzaTv+62jrW37Mvxcvf
i63lD/yDwOn+YYJlBhju2R59FHuZnv6DwMmwnwJHMbjlvK9sa6nd/yEScJw/UBU4LvYK01vAnfwp
lqk2+s//cMQf/FYO4rThbcaZlG//RrH1rtbipM2ar1ApLK8hUCO8a+2qPPClasgOLXyjeGDodTtG
c7afx7Q70MhyzniZSIWGKbvGbAwtCFXPtanU9zDPnB0HydMA+nUfGh1dYISwa0Sj1orZ7rCP6980
pdRS+P11ll3eLBWrK0Hy88nVT81LRKNmweATuNyY3uCarLfgg1mZfOfcQyNCJZlOGB7G2wEs8uo1
a4sl3lAqux0DXT33RKJ4YNgJ+vr8+rkA70p0rGa5MYQ8MFu9Dasm2pf82+kA8hBSyqRSIPEfoc7A
fHERW0sQI/oAcds5M63aaiMXm3DgFNi5Bz/BuQL/+UZZ7DE4kqsdC8mPRvZ0wiQcITBJIOLkgKbQ
D8yDTyI4W2v+3ZVGeqzdATvnosrQ7oV0SnQatCXOJOJgJxH1p5DT9lqgAL8oJdW9UxvqMJvpsG5a
+VmlE06ryLp7zc0J+Uty7ZXXOsA5F6q9gt6zaqbBvXJGItT/jCcrUuLSvWk3db7FWK9yyGJ3nDMD
wIusSSMNYngQBuxsNJr2mkylORgPRmp7H5up+GyOKa1i5WyJKfJQXiOkNMBW/e1h+ieyDWn9/KX7
NrRZVDSM/n6a29dj5BmwsfRa9Ljoql4Nq04v8ZJx2Jxff8hqas5taZ4C7Vbnru9uBkaBrN1qQSK7
Cf526OB0I57MKHTOLR8ln3VEy32+icdJXs0ZlCzPC66cZPxNm/KdOuL1nl2mlYpGqkAf8b7no/0o
SmeJKTEWVnMss2K+9pwkvnahOLSJswDl7P2UpC027DtcnWqPO6baeYZ7XeZ0krFo4e2SIKc6Uld0
mbWb0i5+00b4p++S8x39A3YHd9EdvWk69jhxKK5CvR71fGvo4hKmMKQDd2B+PJF7P5pfcNpKEhjW
sR67IyHckOoql76BTq+jZmqxnrePtjdcZxl0Xiuw28Ovb4SflyrGJayUy4OPsoguxdv36JmJr8nC
ww4/ES3tN90Xwg6CXW2Z6VXrSSC4gus18kgaZRrtUkODJPGusgSu8OulnFJEqj7xNhAHWny8d9Jq
oZha9fbX79T56ZZF98VZ2Fd848g83o8tPAIRLCXGYu3b3g+N8eFDEF0c0V0L+rQlFv1i6p96wic+
tgJVA6D+H69h7uFgrpGw97tYNEtCdylZlt3v9C1/OFY/s9wiT6csa/+LsPNqjlRJt+gvIgKXmNei
oLxKaqkldb8QaiO8Nwn8+rtA52Fm4sbM25zpY6QqyPzM3msPd1PH5rp+CegiOYdGd/DiDoN4Cj5i
19mN6Q9RlTwksNuD2IleVADLaojaQFgVI6JaD0mLowzd8vGKuHhEuwPe05Tfl9XW7mZSPBYtOy3y
g7UBq6vzCRd4+NYx4oPDkooLPpxyl9Mp4ED675/ff4jIeGfWz4+3naH9uv3R1jnqv4zAKxjujIEA
LWCta+DFaNYFMGfHfJC7SJUcbctQfB9csFp13hwLlM51ZjnnyoyKoyrAldG4uL4ZdK0y/w/xxv/3
GDKX5sZklsq20f7PG9NlyV1i1/XKWgW+VaIuHripabdI1y6ZcRId8JsqV+7j9jmui/MMEnCxxhbs
YmyexkgCcCDeCbAL5mWjKWBSruJe1DTBf/8ct73sv92XjsWH57I1X7Vh/Mj//jlOnTKnBoNVT+ui
P7LjMytxtrUgrcqc92N677sCmpKeu4e0H9VfHZZo8G5m75vrJQR5GD4l0VmwSPewx5CrlAh8W8wZ
OPTeIrgD/+OG35b5//ETrwlLKle9bpqq+R+jH0NplZAohRIy6xgfuINzXD5Rz8rhDm4DGJsqYIGo
ZGDOmJoWGoMz9OL+Nmfd+L8uHiZa/15tUBExOmcUxu5b09R1TPUvT6FlTwQXRGrhuQP26KZok/ui
Z/NJmd3X7a+YMukXBW+4Vc8zY1At9hShvooMX+X29sFY+ZQznjYE+8YRvEPiL4z+d2Qu1oELaOAS
OfIUJSgn4FzbgWyUo8lK6398qhw56xj43z9XukpuUB2CKCeosZ5Y//K7iMjtHAvjpkemexT0bVxe
nZw9GQBpPTbIXhds8pOFmVoKEHzBf3PRRZ3vLZw103rCGP3ynkcRWO9qwHgtReY16lAHY4hzol1V
FWYFKaW9lJCs6DqzS6dq9aOsC1iKrOBxL0L3GK1T7a507rXuwm5ZY9HCwKlkUX/q1sqD3JjvwkGE
Mafm76hIr6nM7R+SpA6KqZKp/EcHp5GTjBV9PEW/9JnNhhbZJxOgo7sszh3RKTaEKv2ozfg31vT8
qDslFU48XM2mBOFUkcOYZH3y0KWI9GkHVS+XGPCEm+qB0hAjaff2LXSKL32sZSv1j8otf6RjFROz
WRCI3CXPzcTcLi8EJDFyP2D07Vwa7stMksMDAyICIHTYkQ7tWXiLeDeDSMEThGBl8jU2W/u2yp63
AlXOUfKQkg5scyqyTEje4hkPp5tob/hUcMtNBBqS4Kh+fUAJtjwQZ9WNkcURg33BOti8ql2MJCMv
nZ21+pBlmX2g98LrXit3KBI7UmfkUSgxZWBhPzEeFHvbbX7zO8QnAgcPrjpFNUiR+HvRl++FhsUz
N7PisH3FjlUpVLoOKAOOubgqf21fFdSuGyPhCxulk6QPB5jionQQ5S9GSNNjhUzowGwFsACmPZZJ
zBbSRbx0oT5cwkn1LSF9C3DEpSDRejtvINX3+yxsXgzmJAQJuj2Ay0rTD4pr411bMqgPJBQixGiP
diQ7zIY4ix2Nf30cLxiUIcQF20XK9ulZ7bVxn/fFKzlMEPGSRiMMRKwJeES4hrbxPCzT1Ybd2a0K
DX5ZAILEHOmu7bsjCKK5Rxg0ta51zPgkWSQFtpMkD2Ek64DBNJw8nHe3CMUMjEPkeU0Hw72empM7
h0pQFyhNEHkcB4OUrAEkXqB0w2GaKhqSuove5WeDQ9BTeTMOcm1eRjIlY0zl+0GpACgRHWg2JswC
a4nx6AuYQ85MGOEaqAr/JNnHocFn2/y2R9MYPJI3UXHSCQjt91ZFpiOSTMM29nU3gIEsIT7KoCmq
MpgVcB5si39pHVqZrd0gV6F6Zn8YxGvA5FJTza8v95xZ5zoUh86RtyUSwFkRRRyTHDIfG0dxETYv
FPIQsH2VwQptbSGVmK1SVGD/deY3vcHRhfnqjjXKPhWh+2ck93hnVUPDx4czL4vJQ0bgiG/Neu/N
gsDM1j0YnfNNgyp0h1iaJNo1hblz2D792oT0WWNYXkiwOnRGGz5D9/4gePahAn+xqxmz77FXVbyO
re47LdZiW4pjBLnjnNYREyyDF74ELamXpMTX2quWEuiwPX/1Ur64EoJjuBLUy4o0ibzsEGhCuUvR
cWHKb87SqS4I1eo7JPYiHd4gEHzSO1xTDRvtKnAuFcfvKo5EJxTWXtSIVrIuRoiwfTokEgS1G80I
6Dj4MlN/1ac4vucnAfAUeWXysL2mwSYKFW0m9+wWbYBX+P9GKZaL+7tJVHiOCRJvfTGx9QNt7Ss0
9BS/LFXEZVARTw8xLF1AQc8GGUUNOZXf5s55iNag17wrwMEOKHh0mKVB3ELPdnvGyHnxa/v4t5Ns
Ca1grBq0u+AseNPCx6GA2jqFo8QQbzED60Piw3QrlTeCdCS6lLUwY7jqbw+R5YZXFOd18PUya9VS
PBDlQW4XD7CI1KCMGUUV4rg9ae3az2ry63RueO9dRgDwBNKfXdN295SrlYxiF/1d8TCokPKmNQeA
fFPz1IAsUF1CjkG879cbF2UYXZM+E2xVZsy8ubxpIodTZffYjI1mZ2vkpwFwOSV5XJ4bRMkoWccw
ENDIPLqbO+xArifHIP6XKKr99ookqTsfW0FUMNuPozLS728vkjDiY2yY2GDN+GC3k+3VhI2xx+/y
WVwSqSV7C92x32bQt7d/jOYDTeBYMZDTxsVHzBRU8BOilHNlyAnSTvLPOdV8hr7QCwsgqdy/241p
1ZPuoUTdObNb7M1lKs/E6+wlci5kqHguYy3dd/x24ZSGAfunat84ybOLmfufr2GYvrlpPV6mMJ/3
a1CAR0eFriUaX5y+LZ6L+XdaYuCs5vQVIcRL1lFWi4yknrJH5BkxoLxEtXXAiHsdCviWylTQlcJL
IiUQXFEo485XHVuyjnhsl3w8LU51nbPBvafJK0FG7m2cBtNrRKg/2e+m3oNDW6t6bZS49KICMk6X
VIGiol5uFe52ZL9n2oHuAFsWsaXd8P2teeXE6X2QTqJSNGG+d9NluiVTaaIHYEjjGu7vRK1lYPHa
6EkbWPES+oYx4y9ez9rIRF+DrG2EgFCFRzFHR6inxGrMcG8F7roWIC/f8GhM+yLWADg2ZcjiAFiW
xplIPokJWoqDfZIanEbiDX2zK+pTvr5CdqEfpxjnZ2MjPkw0flNrMvcTW0avWxbKGVKYalidCprU
N1C9B1M2aHjVNrph+EvQgoT4fA+5q38oBLc8W23+acAbntnPZQgQfITbzNjWDn17IgQvcNvm+ZVP
iGLG7U4pnsqzE5VQKUAvgGdOvR4d7I6bYj6xx0Ivl7S/Me6XwTDaa9wNxIgUk2Ve0HguznJnbm0d
tn/7NgSoZtaErcnqvwopDclxOKgSTKXjNPRiEdAFZSZwgnmXD6nmR2Xb49EMM6QQQDrQMPXfWPCr
PLf8zLWLcXnOK9/kdD4IB0ciqjaAJmgq1nuyzo3kMobhc469oSk7/WqKzo+dVJ5qMueel4Yk6I4B
eIlE7ZS10U9VDtMORfvbkHNr5R3VdWaVcnX1Yb3tlycRajGZKcL1xjzfrwL4KUUkVCxi8V2TpZ3u
RApnYnsip8oIsjKB+Mca4S5YfEXP9iwMguCThuPOet2ubEX7wEzhegx3g4XpAhcqABXZhEBhCBoK
NAhCu63W2F7fzIHKaybzEVcfJuFY+/bV4hud3At1YXsn3PhB1ET02ga2zjRKDkbRo1gt1+rZ4i0n
OkcNFBLvArqV5lQpsr3nBUynBecNkyyMCiodGmjUCuf/13UZh1IEToTlODRc5fZ1bjdL/Fm5eK8U
zQa32K8rl3lGyrNe+ciww4Mrh4ctgJmGwkA6k39u7aGI3U8jHknbRhHDbmj0v0asbjqBbibzznLr
cbdG4faDZ5d0lVsxhmXojVUedaA7XITIaRqM8jpVcEZGBN1pODKKCOXjdgcb3QoIA3/obZeTmEdf
dwb4F519MuoKz77uW6ArLlXyCGeuuG0/4phnV9ordrTqzAI3+cyq6qKHNhmDHYDiuu+a0ySD7d3H
n+sGLvQMb9KQ3RK0+CLnJ31pnAfHkiDPa2CZHCTbaGZ73Kt2EHucNz49K5MkGV+ljdc0powqsrAl
wTKBzcGV0Q/Rvag7+6Z+3wobwdroHOrVH9VdoH9nyaPNvBFJQkMe32TNPPSzG0SQr7y8igxICu1t
rJdXxcmb01IkK2HgHKG0zFITKzzPg9ebYr7VDuuoUitrJDnUTw1ph81og5lSyU8vtJFBrxVHPoLy
4/YIyrbhtporNkDqsI/LhkE1w+d+NJlFa6DmAekKXgKRo2DgSznJLl7OjWHcgN4ewy6vbloT/64X
R1O9KkrKYGRkhDwqL9/NRdyZwr7MY3sxIyLPpzC5abP5Yk7hTyWy46BiNKV5RRUTTYPj/lvrjuNR
x6pOEam2e0Z0IQvTm120954sykAhdnIvGdTvTOmmvumQs9nLaGdbP/WGihUyQnQXzkvTrBvMOjwQ
4sQstWk+BRpZ2LeqhfF9OaIV6XcCQQTM0Bjcim6TE9r+rjrYFotVn+h+4C8t7CNL1h5zsdgoBsYW
NZsG4Qb8BrAbIXVixCZMS2ABeotBPwoMkHODdiGF3SOJxyAjHF1AaqzGLRQRGZ0jvm3+kVxT9wD0
l+ccyBtRP8lJRVuwc9TpbeojAC9gPasFG7gEpe0v0c7VI0pHGDuGOv4VdEYzwwVetOeyM7FEIe7f
qeKXaCgrkUZYu3FxvUQfSx9KPzJtyxp2k9G8xWEZn8cauH1BDHtU28aBag+0rdOenU5Zo3muevK3
Mi7wQQG56fzDSmIhsTzaeYo+gDYxSpqQxh9XQuOSPjYDly86kE9qFf3UhfppTmN3SYaJoSseMN4J
dz8nwBBabb2fDcENGCZH0OkKp3+VBqZtXVZ9izd3YmeBefF70pBiM7oWumJc59xiNkqbTgJiBrhk
ZinStKa/LPqCi9KTffaNwcVnWq0BHXM3ogkt4JtbyR67C0x7wDqpZYWsaLQPYqKGgztQWZkw3Zba
/UFEDfUc9GyvbcVRGi1PXZsEdWYYkF8oWA05XKzSMZCXAIWiUS8dQjHMtPuRqXI/TZjJnQmRDSC7
H9aovtrraofWKqRoYeZ/6svCPuAy36lVbByJOoIcyucS9bYLqNoh42GJ35piPqh6DqmhyYMol7+S
5NFsR4Mis9EQdPCMIk+ejgZO+PWPyzINjyybL1Zsa/uii5tHA6WlN1WfdLvZBRUGDhTg83kv/F5N
/sYNdBTy46ESEBwyqaRMTGvCV5Mz3ghbP9cFX4c2/1RGN6fQXYkUsfQMK432juDvBalk78feuZRa
fMtH5rtOfZiitMR50tDMR2/s6T3SjiimTeIWhqTciX4N7fi2CE+Yw3xrk/qcyM9w7g5W2xIIkXgF
hQMEC+S5+LMu8W1Fhmqaol6ZLT9bbvltdk/xwikxFMunPa2HNlJyrGzi2XZJ5iqz/DSAKrRIrAEp
0vuZHf/pG9U6CoZEutbCvgY2uiaHjLtWdX9JYX5vOrXx7NF5qzUoJlHqi/yHEIhf3dL9GPLwNTIG
plZOeAoLeDJ5ZpNtaXy3eo7hfpleVEd/dLmUQkQaFJg3UMK/ZteUB0cSNTdAZVDred9osgm6XCA7
t9VgceKO9DZSdCvUCSTqilforYToDZhkaJumDFFPXH9ydUP4jELuOUECltaVO91O/poD31VBgg6p
yjukRE/xgrICWZUS5NNIjTuGeytTxVurd68kGASt4HescjPcF8Uq3exzYx/h28sT2Xg1Unyv1JsP
8iAsn5WBtefaeF7Nm16GpcI3qVE5zKnKYtN5HWV4DGt7n8GkPFk8OWnoHJwmvrZh9mm6KfKHFJZo
GuOMsk59Y423anb+DBb8+7CnM3PG8jPKwOrNRjYCGurgRujDsONpRh4S6swYVeWZbRvxYfBLIzOc
vb7uLE9v2wdp6Kclyi107FQztV0L4g80eVC6S74UpP2aCJyU7N1o9NYXmHWOrSu5xCkTCkRL82TO
FxO+UY1S51iXpVdOWr1j9aFkn8SMhViA4DTHVgUZmwxwvu1Vu0PimXvQ4NKFIg/SNe96axVrACeh
A+sORDuTCEIKHDyNxQIPMvzORn7y+wYnZJFrPinZ5HKM86UMU4OitOYLXOp3azCHI+X7p64/63qT
ckBauq+moBjbn5XUV9Bk7S1ZcyJyiz0OvbJXAvUNenM6ADwdYXfhKmuL6J7p9pmQJ3ILbec9GWOV
ZWvi1+Xiua126gzjkXpDelNbohlSl7OLR3Jvz8aNObOPEkalKJmlz2YcUkfOjrtqHlHS0b0XTusR
QZx4+sSF34JHNTumALZRfpJKfS+doK+Z1YQdARGDtm9BdADlKwblmE8ZgrRZPud4FQAvESxXMzXs
jPFED074TEUYNfjrNQa+5njr24gGCiA7itPDKAaOQXc5RW6oess4/iK0S+4iezzDbXN3Rf+NOfZD
bfRH0WUZTzwtNwEXgRmNpoe58x0J4Ckjkf1s90l5VG3rqNRPpaEsR60sP+1R21dz/TGneJ7h/Kdu
ISAc6v1ZVzCmoMcgZklXNS9SNa6iXCAyN/8y2UyeKkQyXgrMzGJWlhzNOgVQcmbWxy7OADGSpdZH
4XCiSXhjeN9g7vWfqAt+9tItPFRDvadarOzMpSMghkjdKVT6Cxa++TyV390kTC9hfFfdsCaBk/tp
6mIM+fnPpS+iPQYT1PbhNHjW1B9KbZhWobtNBQGyQVghx4cOgm+eLxnJ3TMqgN2kgdRVhXziroz2
qSleO2EZGF1GCqlCnBvHJZKJM1o32ZfPUX+FeRJ6CFo/FeEwRZc0yNFyyZz5r1zeFbVxCDJynucQ
yPXCKyiFwjtK6d4XSbPX45zU1c6XCAVINFCFV19sNHPXonapIPFkKSZljVXq5i5ViP7i/GPlQVpM
1HCA9svVdEJ8mSWwtCydvSUyMz9E1kTJtvi2lROBCSNBU1pguZKsBgI4oQ275GAa1tNo3q3x2Jbj
ryzu/0a6+TSXo45Z33kbFloIfJwfFegli/MNzrnFnrAwjvrsV0mk7ycARUSBOKQHuhabQ8J4CmeX
3avKqB9cBZCzOuekBa3ZHtYqpNW/Yf5eeCUYRCjKmtHO/NFPNaj54h5z+7M/xpDFbMzFZQoEXRBe
kiZu52elQx3WWMQixu2fYUyWgEHxI3TU6YL8+smOk+Ig2/x7JpVvWY2ytG5g6g4UHBBxL1mZ57vK
Xj4om+5hqpM65TRvpqxKr0h7az+P1d/W7lAHoy31pSTVC6SdPUiKFyUXh3QkAQxSvXVCuazvZat+
pEO4HBS7uTmLp0CZI44nR77PeKTImo/aOYUa8OVVazwbEbGAUeb3xkdUr2FeTo8mGNMKk+EQlETv
dEeWl0fNkL+XRn8mVZNyJqQeihgCYKHnsOK8BmT6OgL/i+LndGpApdKhOEm9p/9vd/ybql0cayYc
KgiSosIS2jaGuqNJ15DmqUR3hmQvULKGRTaeB6u4g8Up9jkvQjGnP7DLnmoSsMhUj54s95GdzHct
nupzBY11BKZEftAKeBsyqucGyWOmhtM+xZd90ByyZ1Hd2S9LLcSZvFVg6+tfsihVHmKnedr+kNWy
S67AlTS3DlewWkI9x0Kx/Z1tJeg2yOfwCn2BnEVh84iSkXFXNs6gvcz2mIJufzTcxXyUYEGDBiTa
NMnpRMKm/VJKqOxkJckkoVREYMkouOQeWlvtUc054lz75tpG0Liw+px0OHM4S68aFyewslUnQlzD
sWNe6C2QFhHyFYfRCZI0Mk/6XGNuKd2Ao2qgCYwaMkIRZMehOu/S2vK2rn6YnUNGQMA9RL6+60qD
+b1BvEpK/sNJy97BCPtg3MpHd5RwqKHHBmaYd3d0wMGXqoAN/UFXL3bIkTRPS3sqIAx7aVY1hww5
IzAFwGycOWTLMbJakB/NjVmA7nNNf1yb0WwBMaryf32pnYqPxEjIm4k52iZjGQ+yMWSgLVTEBusY
OGyQG3vUKXKK2fr2dsC+j2w8XNyIXf/2bd9+52LatGdr+19MBqVMmDdAT1AwOaAaD5KY5zHlt2Y0
R5f2QRsldqx8cqYPOM2carpk4wSuaY6mw+ouGjUCLd3uT9QmJKvg5HlYpogKPp4BRphYXxuKvDIc
k+uRGHhxsmTM4HkM/y66wY0xtJ0f9RTi1cDxaGZaeY2VctjZSkhOzhrLZhZq7AOJbR71FqekGmOS
nOdvbS5w6rio8PK+/07xloyNAjdF15HdpPcyn5NXZ3qjIWADZiYLi6x0tb/9aXOafjdv3xVnkE9G
z7O9jZVqevssil4z0Cw3cwaxoyb6OVr073XWuw91EzfkBqV/+zmb9koe0k/Zg31epjcnZAi6TU2c
TmCYjyOVUTkbmjiE617Gw22bw89WpDF4je3TNo/Ypj7wwbAIA3M5mCYhA4jkin1KVhhUSdpLkZyi
2GQBuE60tQJV9qiH2r3LChr1uYNgDbOj1qKJn0LWX49thKkLx3Z21KSS4pojn0Uf3tPBbV/6DHX8
inhbuMQpRhPq6cDNjgiJjX3uRt1BaVi2LUbNlUBqHKP1C6QXJ2LPjR8wJgPvNjYknDjKmAejBT0k
RsV3JbBO9yM5XynJ43MdTft8fZhZzMEU1Pv3JNNeQssBirnMC8A155PRd7C0U3bZFnW1wVohRzPQ
AB0PqJC4J9cRqDPyehrEyzAyMP6gajJOUHjZxazSr7SvWBxk3Oiha5/yhCl1PkB+rbqJpzh+djKb
nCMjHshjINlHqIwxtt+aupkESbaCcp5zvwJVB5hjcXai7ngJG2dfC2fg01t2239HpOnC35DRCib5
zNSBaYaXQg8h7Hm8fgkVK0avB3JFd40Zoi9eZ+fE8bxiphHnlk1pD42OItI99utG3+XzOBMiuaul
xjJrSomJEp2O/29NFVwoBeZu1nysabY3lG21TyqSn9Iio54fmF4qouQrmAnezXMqG6wApMyw5zWI
J+D2Zr+OuADlRE3LDsk8ICj7b6+pjzHshmsuCoanVglYsFsf8YFraJXjmG4i91HmBqSJXkW2TAHx
C29EhhB4acf0FuSomuyaT/kA6sSsm8ceFSKJCOaDuXr4F+meehf4B7Mw9gXjGqw6Zta3dSyqx216
ijOG3YOu2oekMz5bIj4O1gSIL+n5RcATB3Vbx1fkqj/sZQbd7s7Mw96TRdfvsw6NsRuE/NLfMIdq
MHe1Jd0+M+wwSgTU8ZrcitlMDmWlHa1xzs6VIsg6jfJjOFd10Chcoil9/6NIrPGhJuNWTTl93Yzg
KnO3zf7Y6BK/snChLzlKtNB8sksdI2/HRsz+GbOqvVS4LM+VY1/bBqVZhqSql5bJcV6exaqvtFdv
e8saPu/Jz8Mqc+mTE9EixYXWnsfDde5hUp2TNC7uw1L7qSgGfzQK4c+d9axjGAicpv3TWWTANJAQ
HKP9sz00A0nKXhs135ndv0Vj8erK0d5/vQktptgQYI3fthFxvHF9Ngf7gTg5JHTNQxk/d7lrrBqL
N7MV9XlYzxAlwpBjILg9TgwBvMYw3wyI/TuhzE2glT15LsaAM3NCxZSa/8zE3Y6CNKmnGDcHl61l
IqAXJtvLygEx0otfOnvti2tFRzUk0CxnOZln+BZKi56b5lscoMSKXVTYNzEDum7r8FdFoNZ+G2qX
GeIHfeiiu1EvTwApPzRq3wdbSwZcH/Hw9SUxNNUOhhw1T2MVUq7bSnNJX7R+LG9W2f4xuuSYOPkP
BPztAbrDswWG/GTMoGoLDD+kejkEZpl69Jj01R9HO29SBdhJiAgQ+lxX/Gc7LvJoT725um7+QjYN
iXXQn9CZzI7BfDKRaEYKZRdJhgNRW0NJ6rkmgU7at+1XiUynCiIqmEjN6MlwLft60+gEx6XWsWEY
fBRt/56vyb04oP25KVsfLw1dcqKcHINlPnaM25R1ysVWnI+qtJ62pwD9lrikWfGuV+JFUs83ZobY
Iit+RaPMfOI6KzFI5p7N76I1LbxpxN90LkvsCfWkaqgvPd8Qn+a4ZuCaSG2G2B9CBBhk1ZL1FKvl
Xon+VrCqMwUSqe1k3/sxvJYGIqDG6X1AetlFd8/bGdQnJIAb4TLv8ZYsWONoTPVk+rvI7LO2sLM2
aBgpulk7x0gzfJZU0KXWCm670IqaxCK2Q6e8aO5bUVJ1gLhFja8M1xE0tpUjUuhoOZ2i7I9uz1bM
4dxQV+FVm4Q31Z0/IxlGP1RepU3nuRVK2zG/XRf10HxqjjM+yplVCbEMY+WETwV5MowmeWuUdNx3
wyAuWZt1DL2YzeI19/Hg8IMuYQJpLKW8z4ktcwadpO+6ep+6uaCoxuNim65fi/jHABR5/XxTQtQc
Ikv223dVAL87xkN0MmswG1FHINl6XC2rlCUGVlX2irZj9TEw/GCrX4riFLE6Ifq2IblUT9+2e+RL
QI8ySvmpJYlyVrLlx4JAgYIOp/L2OdqCPBiRSvNeuvoPHDyMOFxYcQXBImObKMcQ0i+zfSLplZng
dTKyD+EY/0kGIr+TQb9yyDyEtZM9DJb717GU05iaL4ouUS+YOrrIrLZQijSD4qvR4LIFNDEJrPWp
3YesoVpOXGkO7JipzMxwnF8TzE3BptzdVHuCxBlAW503MZU5yHye7kO6Km8Z1w8k+qJhpQSld04Z
R+zD8GeuhH+3/SSOHPgTsv0zJQLTtcPcAxdSVA8JJCILCxKfwZdqiIKi0tryYnXExBKMOnn92M57
o1TkiQj0BzeKuyBXlNGju0fQuyo3uWOigw2GppJv+twZaMd0/AAEv3Mi1xTPbP/LPq8uyLRZAa46
4n4gAm9Y0Wx9NoPBXb+EwWDehFvxu4wQQKYS1Emtl15kdYftz9crsPrd1REDsMHUiaOmPrAoTYLW
DhMf9QdYCiOPH3RS5NNLGumrbaI6joXCUxhz2m6r/HygzEkT625O9rmPUD0bS1sFxpLet39jhBjq
UOo8WEPIdCZhyVM10eAvOE+OFpDngDjjOkQ/MVVZQd8UwybRatIwqKqxGRPYVvBEMm/KH5RpPsil
Uc6oOB7QmX83IoglEb41cyj0fSRgCJio4kyZk2yzSrStKe2v9sRqxlgPuimuj3ozV56mGzaDrPaU
Vfrop5IcERbL55wHYeuyttKb74ZAaVl9CKeSe7efQM3HDQpLQQHZYDFZ4fDIP9z3qiqeBzwXD+Wa
nNl0U37JyNrz+omhvsprmnIc7HPRdB6SwDaoRfXQh4BkGz7GzbqxECVBKDwjDijMF4Wz+AHzIQji
9ZmVhXtOwOlAf+dC2769yuj5wwKyNNN9gAWrOtlcnklrmB5LftDBaZNT2BF5jcmVYbrI0v1WRkKh
7piYECBFFPoYn5NRO+FhY02zvjqlIhqEMqgW64VdTrX82cT3EqWnX5nJFbvzWuU6GIZUcwiD7VPV
8rwiVmW826hLM2IMVBuFnbMQO9pmBRILzZzPwqwxJoXaESnFU8ftedbr+o1IiSDpm59xMt00c8y+
rlxebzzhSGB8hGCFp5hFszPJGmMt87NprRigEe+JS6+I1/kf5Qw5hMZOEE7lUXhBw5DPbmYqXy0O
Maa6lyqGhrJX3rcuOBrKQyOygfmNe2WO496d9EkQcu7ZPWG5g9u5+47Z6PZGzlXPm2R7lSHC23Zj
FqcFNv1hO82jtB3oz93uXLROQv5pcTGbmEmgWz5v3enEBcaEMUQnJImWNvLqQyr8Al9CWm2vGll/
2U6u7R6Za0vAi2RLTU3Lf3ixT5ZKtCiRIq6flx/MjY3T0EiilAdm7IRgH3U9ShAJDTLYjoNNnMvx
dVAbIu41ARFjFL+dqIaVNpyaNLEB4IT9cTBxM9aVNHfMw01UGvABy1gSedKR+LiUDk3zYZqn6mRg
ZcOTwyI8LtA+Ec5iorFzZj/BgwpKLEL7GUVvAgzmQXHojFsLMS7PunGQY/yQGs3T9iSruHD1ip9q
TZVOlrr5arXgW0MyIXBJtpevxbbCDH7QB0JsLOO0fQkmy1bm1r5b2foFDVW4U4H8M/dQdqgIFV8H
+AXjLLcOisGkzQ7r0zjG32yyU4pY1f2wYxfpJNNPTYuNYFPBIsXWv0Wh49s92eK6EaOOy90LMtiH
ureBMa5na64qit/X+tN2vKRQqj3IIIo396x+CE3hnS+RkrbVT7UbyqPSqcatyNN9vQpcRF79+Sdd
iLgBMegOCK64OgMVDwh+kTd3PhnYh7dnMl8rZnvt2rc31cpwzg8mkz7b7og5zcjrECbaxGbtNqtV
zNY2hJf2QJxIz3x18WuTH0ihCRs8QzlCOYIP+k9eNQgmced6rcYwLrLmA0Tr4pO5PL/d+r/K2X1k
D8kh6VL+hh2+fbIpJAjuE8uweafqv6r1t+mc+nuc9vODhdiO9MzZoXS0ITZ0H9srZq1F93qvLIjV
E2l81JxAt7ZiLbxZ+Bw0bhf1kZoY4XBT1eQ647QYU5IcWntxd9LJ5sscap7NWXBmcPzeQnsF+v4X
fS67XxJNE7OorgXS5b3R6vu4ojlTNMNTxqi9Ja4T1JX2O1JUlN0D253txl+YJ+wmB6NfMjMQVaRC
s6qUtym024sxgSVRtTHfG7V4Qm77kkmDFe5ESiPxJjgYcgQ+fZs/Lln6myVM/lA1bRhURU6QDqO/
0q2/t7yxgWwrl1W8ts8s8qV6BY+1AxRA/T/2zqS3bmvb1n/l4fQZkFwsG6/DYtdbtWRZHUKWbdZ1
zV//Pm7l3NhybvxO9+ICQRLYkHZBcq255hzjGxxRnVAob4mR0DBCB03FZ6ZehmubMzDORENKyOIg
58dcNKycqfG9QI3UhmPmt0bGbl4G9JxX+feqyHxfNHR52OUtuQNGoDxrGSMb2nmGh18ef1APS2Ok
Oc55kd5YNDGXymXFdsOlY8bI7Y/MJ1hlcZMz0mz1hiZlmbAFnZ1Vl7X6sFaBpjU1m3ZgDBGl6bgb
QODURgnXDglo2OWI8YPM8gbtLZ8C+1pSO5oxKFK7XiH0EyFcNeXWlr6tQR4M57P342IJ8Om9EWHH
X/Va0m6IxEYCQlBolFY7vfgKftmkbouAxhLKdGRm5dlL293OHfZ6IbFZ23SkVNiouuij+07ztLIE
LrsWsZLabkTGGDNeFQS2UTBNUvK7LOpktxedtqm17MUecWwscnCvkXzXNXV57vvS74Ef7sM+wU+P
CpROerXtcqPxe2U8iWm2DksNzJ0U4/PqUHdR6pV1dK8d8NNY+1whYYtyFR3bCCIQCfkxnw23XEZC
tFS6rYK9qZ44XzULaelEP88R9qfMvJ0VPUCeP6zJV+MdgTPzVYvpXijxO4BRguLBiRLhDN3Hlryw
jlMz0lQ1qDlJM1ed06VzBdXiITlUfZt4NnZAFiEWVlbXE9To3uj3faSHN3g9Df1cVEu9r1GirSwP
21EEqgLdjK4ViQTMd7nvRfOPnArh4TDJ9l6vg/hQMpSQNOSLsfhK51GF7tRzl2qMWJhZIQeciXVF
qufYU9qjYTI7JEXqfJD5GmFqKtYhQF1zMGLDlfBAHmogxifVLnHkUOGQVnwvB518zddZMZlT642K
jAM+54ivY7BeYltk+2hii+X28/o0ts59yaZtTeBal+jctXYOxg/CWGzATa6S0mcAP+I5WP1RaxHV
FE170DmLu0Yn4YhaT8uR/jrR1DjXNKM3rWL4M4xlPwTu4F1+xqZrsW9CBMKXu2bqd/KChLLOzZf3
BlkbfLWCCkoVwdmXcrgj/xJ5puRZDboKEO6gy4waKVPEsDaowq92cINQkPyU1SVYWOEKqFziUz0F
t6k8T9tKNqZdpgTPmYpDIEEgZKvBF0WucNHNym429e+JFYvj5bQ5LYRvVqV5k0v1ppFh+MLIBOln
h9fdk1aI+uayBIjWRlkpl9TtHfpNMyiSQ2aCKFiblcUT5toXpBLm/UDuljMN+Z4WSruLW7oKU/VN
Ko9jMcRo4AmAXGP0NAtZvKlpyDPRpW2auCP8CJqxx9Vvirk/TMiZSfoTaIRK//1+bXImwiI5j21A
BzVUv/brxt6QhJ4PovYQfKiEhyXbhSjNY5mqt5h/OEUgeLqsRXEXeORVaRvQebU7qCS0ZVRflK0A
DRvnIua+VKo9TuBdloSPrVZf5RBtri5fdNQTVdNOw2c7NRNu+Bjeah+6yaq7Jw7dPlaUKC7sjvuy
JsKQLqmlMU7RJSRCax8ynnRoJMt0f7H2xjiH7I7DLLr97aV1LSuGU6fF3oLuBIxbmtxLPVfEKH9R
xNIYvPSTbKQKDJO2McwF+sjZcgx15rXg0d4dnx3ZKJwHCFIPIoNoQVinJviibZZVrKoyknBJSzBx
KPN+nZSICnWEjot7H+gozy5L7OXjpp18mJgP+rOQSL6VdR+5V+phMJh2oT3kZ9p+T7Vku1yk8Yz6
k9Txpiw3Sy6Sq6KtHpeMuXzQ7zTe7gGl0CcidinpOUP5XRBG16r4auSDeojL7G3MlhRdFmOKQPmC
mq1+v+S5mSSbZhQMhRKtOJFq7yQM+zyJbpzf969qjlz+Ut6lvYIiAiDPBg3ljHnJDs96WB7m0S5O
Bl5dEg2jE/ZCkIJxhVhlka+D9k4v+e7UtSeIEO8lVjDD0cYeyk7sBqsh3ms98eFVdEtLl47RKrhK
GwZSays6QBcJeBn5AaCTkn3FxQTx+bK4dOv6Suu3589DhNDrUaNMnyO4J1f8FxvHA8mcJYs6D0ub
Y1a+2PHV2NSJvSxBGgfiUCXvbowWnaAjN4XtMawEdZfps28L1B2GJBjhB6fLF4CgIL66/F8zyGh2
U847A6p7I86sG3Ty93ZvpgdCe0+kAWhHI5yNd08BJ4LyWKE9ck2TM9tYDvkBxe4xTVOE4Zf7oR6E
d6lAkTx6itqDtpFBA4axUZKqVl6peL22Ep4Y5s48I7a53Dc96AGlOCgmMXFmUqeby8zkssUGMomq
JPnJDFMS3QXv/JVHcqAeysd9Gg2n0kJKFPGtcoZDRd9R0tgVmp/KjME40x6wM1aRVoeFoGODVtF6
Y2tuUlZqnrMiAqN1KQORPpxsgC/baZFPokuZKK4tuhblj768lJPtmXgAP5dj7cQJweGMz5LdaAeE
VhREHStiHyYxoxPaAO7UKysTb/pmhURAr47NwpaFCzzXvCUXCO8Ce2Qy1tGxKNlGgnGZj5MmtlUW
t+6yLJMX2FpzQvLuXcr7OKjI8TKZ1cXmsrv0CoZGV66xv90w9bedyzc/BCqj0wGstGyzk0pJvBki
hDT1MCubSSPoBlVCfLVwbEMygqJsKoRGxoz4dqmxpFoutgBEG7eSGxLkzC7dxASBX9qIkU3Mhr5U
8zUPN8lppvp+oqm7/okhYrtj1PCCoKRicqPTR8RP7+vM5xBsT+hdS5YTte/kTRTpx7Br0F2VCIpU
pJkDn8fotxdfh0FaE31O9TEdMjrFLTPBBT2NGGJOWjKIbpTf9OKWlfZlwBZg8hJLyc2lQTH0Uncz
hcN1NZF4sHQSEPpJUlxL0vqjuVCIX7x/sw1Nq0bK3ta2vkYxxx5sw8+XvTSnL7Ybk3jwgpVCFhej
X6oEF3cVfas0064sqih96dRHO98quV/3JhvWygphCRP+5W/M/LsNgCeRwd0WJQa0uE2kg9Xj3o7I
AhxJOKm1W5F0IZptumYlGXuXeYhqh7s2SBkOKRM+kHWzjkPzGMdycgd72tq06/ylzZsnW2Jd7tvx
S6hI+Og6VvsQITmC6nxAPiNlnjYaMkMvZvxNq9CQpNTaSFP2ELXFV0aSOtlJM5hted+NXJhyGgtK
LRTvSfkJg3jqLoVkn4roSxU228bkqWHfle/LJpfvQ85+OQ0tuWptp7dDiq5Wnq4Cw37QZTEe0o7i
rITw5TJVAYpi0y4eBTY5SvTmNBXJ68U5ULVcgZUvUqvQ5C5/FGLNRrZey8dGVsOriFY6w1SW4PVQ
MdThXYfdGzEbFuK5sq4i2+Rgt2rSB8xyh0SvOYO180s7Lg+ESpw7w34xKFYdxFqDWwYZKV9DhJZq
0Ckg+5cxLLt9OETjRo/aaxqsh4UvgtB0gwzyhZOfOgkagpIEIUE2sm1XTQY3Df6ycYEjLBsMENWw
sU5wprqNngu3NCxvKizSeceEs9OcQc/Sx2PcKSai4YScrcS+zr+ATyYpUWFaqTHbEISL9b0BEPwh
b+Z+X0kkEpjpGvqVqYyDx/w50qpyg1vme2A3k09uI0IpLpFmHdVkkD3DDovvOF/0Hf1i64RpyCOC
jyz0cdzWJkQ21TTvSd+t9wzez5d9ldR2kz6DdcNUigyvlu4aILqOp99maGao4FvlQ6vE+t3lpivG
ufC5Cp9yZranxozUg24rlWdUreKBYok5xBUei7jAIBQ46Sp6j7IYuEcWbDNzvkLYyyfO5YOYjcRT
qOR8LVQWv2E6c6uftcWgVpjSTwg33xCAtNcDGv0qJG/WzCson70Ucx7k9BlJPso0TDlK1TqV3NPE
HVcoz7qutRm/O0tmNPZr+a3UqHxFsbySjEFHcz2e6gYjvqlk4gdWAyBgg19AS6qDhepXL2TxqGXK
C2Eh9wnuiS3entinbUWqZjKW21BkCmJhFSNpmz1Bezwpes3QqVbf5EhLdp3aTfyWatNKRn/DXFq9
bQaVGSU5gdpovoSSdbjwM5JKOxYNrZCFFRaFNXpGrUwaTG1iOC6LcShbpFfhXBQsqljdJTnH8DQT
VKKiUOBJQIW/PjlYyJjaJEykwFaQ+BpeJ4vypnQjSsYUcUMzcyOHOuuRscZPrllJayVSNEiOzX5X
yhxwVNl+S/UZIa823luzKzTU2pcCtInaT1ZtNodeI2vXQObBzzW3qSjHk8YMF4zXJp7zjPJJDYCk
9OxvSme2Rw5It8PcjlujyHPabqAScxHRAMQosTMXROVkMMo+Jv30qI9d5yqTQc5fkTenZA7u4r22
1l2NmdcHriqu8igt8SyMyJNV69bsX1EglVt8K8JPJOVoWMwq0w6SxzoNu4CYQJ89VgH204TN1asi
teWQytIUJCbdntQJTD43Q0bEY/lDZltkD/RwFjSkBKY1xv6c6LiuhpbrNnS8U2tsdlKYomCMtdBH
5YvRoaJTn1XacC0NVeCNuvl6GQUKkXwzEXseUn14vAwEpJHHsFfa6sSq6ZUdD56Mt9sTUoFIwFD3
mUl4FcRQHB2t1PtKzbUPcPLi0St5DsMvGkzCHWEOA14xIC1FrNCE1IfvY8bbYppAjKUUbuZCKPiA
NypErIO9INIhlRQOgmDpr4loKTTV3IqquLu46BVs4pcDp1EH1wbds7uEWf66nTWi2hLhHtyKmMFp
Pmdig5fkRHMWT9FqSmalRO/AlFVhI9lVaU7qRToWhw7lNgNr1Ktd8mwnWbYlNsNBqPh2+bFcnT8F
ClHCJeVtnrbBVSEgNA2hqmyMehjO6A/lL0Aj4A92zJ/rgjsFn/0UGRzntaZ/GnE+gDkv7oOZaS0a
ZhaOzNpomZxhCuz/PHVPKvW5EWgkYdimJ1cCsWyPLRsK8X0mdO3K6FPVJ8CXVNUlOJZo+M9BRPuZ
TKmJ06u3DZjpn7G3ckHqSj+2rXVKGYacGw2gX9QznyM3W99G8oRfc92dMbn1t8qactgf2pgLrJej
ODI2PM6ijO7rNUNb0MNpchpy2po7Mut8dKB94Dz0u4B8232jNsLrkoHpjDGR1Zsh02zEzCOJ2ODL
+z6HwhrTfz0OzAaQV0B8e9+PiqUdttP6K9m7e+b5PYwBxl4j0h9/Chb7epkVUqtQPGk8tSIlt11n
UdlJEF8gIKKnvYAgLPn2Qt4AlkIyTB3RtZo7DQJFknhg7ac1DzVDjOgAVbU53iOQZ6KV7mUguE5k
48mwh6TeYbkgo/FThTSoIJv3jsv2rvgYpuRAYEh1UKTuoRks7BxsWniSxSGzGFfNa/jsfG3Jzd2l
Ug7o27sDAHviGsNqmwajuenLvvCjBdVSGn0H4AaQXBelX+KY2Gizo03Si6bGQLCwNTHiZHr1r79o
fX8DGPsb5gxqTmL9VLh63JEXdsoPbBSAFuPUsMG7aoulo8016vG6EeecpHN8LlQvtmnR3VbpVY6d
gbhjluOtOS7KsXxnXP1HGOr/D3biOX5rYBh87/6nEBZN8uOEDJTmv8csPsR52Uinb2337UfU4n/9
5DtvEeDWHwCjFIUlC8EEFKF//RturWp/yMQ1QqgmUGhN0fgv2qJk/SFUiIpr6iL4M9m0wA6177hF
yf6DTQP8nLBI1xMqGJ7/iLeoaj+ReCyCmgyIjrAd+V0AhsRHJhOdM62r6owzEwYTu+iRbBvSioGT
7gqEmshth0+mVZEEX3MmDfJ4opynkcSsdtHoxiWvOprkak7i6zGSbA+pPPBgknOxdRZHKNioqde+
j36aentjpkl+JFwgJCRBxTFrnipzDI9FxypWJpObx8Cs06Gb2QDulqEyrucg+TJGz3Xc2K6CakvW
M1i/5pAilMbExAFBBbBG6nm/b4hY21cla3ccaKk7wIhyAqwVyBXE47DsaqrELejT/ayUlpstzNRG
ozy0YROAraEmsIrKKUndPreSct8h943lLLuTemK++wg8v64xmJaIRa6jUSITW8ZI1sdskhg2ZZJh
/KWmfaWBFuhJJlGYfW7hEXLwxrTI8lYcKqgLXso34+h1Jjvy8KnKUlz1C32judl32U3KfGjT06Ry
DI1RqdVhIJw56hbbLn2rgJ0pJGje6rN2HQaAF2UwvBu+LncaaJcpQ3RCZEZnAHm4o+JHCNQ4PWrC
2LUycX7TUhLQQV8Kvbtcb8tUkfcoiUn8YQXtCbpgvxsepaasNxPWWuqdT3Ub5H5nBQ+mbk5+Mnz+
4aH5m9UOXc2vNyAPmwFZlBAvndX5ZxQUtgZoKVZVHSVCGjY9c8JdNRBzD+4Weg6d5MNMCJ4k46MI
RDYddat+ktiutiK2H5doHndqE1+lNUuyzOjDbzV6t8oShnfmEF6K1WI1I8xhI3vlFHjRAAWZ6ILb
oS++xxVKmiqxUr8FUO8Qxeh2ITyTpWyiT9J1OxnekgzKA/6Wea/mERJoS4Je49sYBu/nrIPkzOAc
19qtLBmP2ShDB5qI8SKgu2LKk6vbJCGbTKwyHAgez1GBCcLGWmMaUeJbKqJ0c6GplxtIFQBejegt
SVQvpnVAZpTLbgY35o0FyhVTetG5UVs14f5L6L/YPVJ7S+3T26Wp0Q50xY728VmS1WVfGHxmIxCf
YIXR3ceajnOmYogNyyExKTAAmnjd6nAzZ8ykYUlPNbEcZVakGyF37mUmB/2BfdnoCTyEdofZmk2x
Qx7YJWNI21bONsYsZJcy5Q3RZLqTDYMcsCk8YZrXtrjvBq8IQE1oGFaOTCaempjNWp5ohYObUFhG
dnlSVMeU9sxm1jnHiwlr6KIp8kOIPxaiIEN5M8rnPSa0ZV+W3xd4TYhztZGyGGOFYrQbU6nnGwEh
f99r+iZqp29TE9nnjIERxhL60QVgjFQJ2w1J2PIpWv9Vl8q3Ul2YkIzDmSFTezKHWb4D5nyf4Jvg
CkF4sQsTUSYO2gbzDm4ge1Ixhi1zvEcS/0KGyVlp+uloGcu9DJfJSatCxakk7Sx7NNFs5uV+kniT
cqVquyFL0KYxzuDlgy9EJzpTP2bP6khNs6BpGSNFum2iSSIB9ERpWHqtsd6xNCPcPsnzk7JhOizN
s4rX0hT+UMujnyUni58+hAb3Hj6tU2KT6lauoMZFgpcTzsmDqDj6Ukmh7anvEdnlVwTB6Vtl4nzS
t1N5K9P08DrZvDboNeAyUEFelPbM5JyUg3AyqCgT2EAYZ9zRtJOd1loBogzrRC9L0KqoiaRXVWQc
wePcifg0hhqxLQS1O1TehHUuLEW62eVeJOXLPqWdaTQFPIHUmE4h3QHS2rCTS3Zd3OeDwamhCOJT
kE0k7GUyfcpOU+nb5oCzxnhT67Xld21f7UcVd0E7yxIsSOvFFASPF4iDcHSPtW+AgYT2XQPmEYTv
NOawVUm5hgCUY4Tv9RMZsCTzhDz4RMjZGFKMTceb3+lKt2xnVAuQ/xmF1trKFlS7k8KTSkfGxBi/
wLLp6VnhzC7JFQ4s7Y57SqB5q8kPbkN5G4ZMCMAt3feB9ULznSDLeFL9vCCKFgyBvteMfJdUtXLM
1n/Z0bLBhWmccUaix2osAt3h7BRCPCLEGE6MIBcoMI3f5RFR4kaRHGUcDBj6CmytSHysjTALcm1V
5a1OsWIllWzuhpTqMQIn42VSGDrMWk3UGlHmp0lQ7mPRotHsY6pf1O6WxjI66HrHh0XLXbVJukV4
vIMuc9KKZN520fQd6c4VjJ/RQyy8aUpgIESjK26xdCNcktq383VHwwy9h8CPrMdijtqr4bBhJHXI
iEZzpY5Lg6QBHS6AJTyz/Sshled0qTAfjnwLliyNV6p+ZxYWAEvtk24lGWenLN9offiljRka02A8
KcXQUx+I19nIuytxZ/VFegqYF5oi5EFu2301DPAmdJHui+ShSj7VNVaHwO70W3OROtdYRVV0oPi2
zfSe5WZmFGlujFX+TwLwS8XJcR/L9W1nc86yisQDxdI1S/sp07QbxkCLtyhthvZopBSI5sdMhVXW
avOZOB6OlxJ1CHK1B5pZMrGmc+EOC2GKsSYWt22SM7i3l0ATQDYxvdMReJbVJ+jpWyKhEHJENKRJ
zNxjsEQbENqFF6WYHuuEfNglYotY1Ik7I1spRYWBRQdPhIiibj3EnAfAHj0PoKUTioVlsDlGA1Nn
uRm2Q6eC8NeJOKCKvU/VEHdraNIxTxWfFTs4JPLnLp9CfA9p7QUM+o51yl4Ql1K7qYXhR52wfIOm
ljPaM8MxmoqAA3EhaIvytVeJKmtlCG99u/TADEIDbhPntrGBPtUIvI5q+1yV3Sktp/3cM6wdSokd
ol8tbQ0gNE7A0mjejfEoH/sIU8mcRISqJMF1Dx404cauMMRWKdzNlV03kknsdFxjTyoxldZZzpw7
JhswLHqUCubA/UmORL8KNLh2nylgkEJQzvI+Rk+jc8aGuBzSfEzxu1NKStjWHaGoKkvcZyvrDToO
4iFSdcmnWXQYGsvEw908G7RwUDHWm4J8RJbxZMtos/OKEYkQ0VHM3ebxPFUTbLEGp14lPeKsWUjR
5DhrdQShJGV2rooGuGURaT4CG38o0tQVdCzacUW4jiB5Upzt5YkIwXpvBsgPVPBqB3sINU8R5PuR
xNsflwQdVKNQ56UB2kwmApiPA3vNBWU2OpF8cew1REN2D+eREXJwCGFhUMv20jHop34rTxaqEwVj
S6mATZ9qBoC1QhZoZ5aoKMoa4w0o0t3Uq8d07DVHbQzKTLFyTappvBMzJjpaflMjrkZWA0fMgXZu
TaoXYHzN3hjKxjNiG/dqAmwIhkFNSJeOvoslS7uv9IZI5YHkSdgkZUTdowSwsaJr2BTnalYfA2SY
cl+4svhW2Olt1it+rBj3eNTOepvLtCnx1XXAP2f6N04kGUD/uOYGBKZtBeVsapBetX13rGHcHS4h
1IWaONWQDRs2oJORdItLM+G4kAQ/Db11DfeIb0C5kQvpq7RoZ3hyNR0TgvZE33MoJJ9qVOmPNaat
7dMh3KOnqLwlVO+LgEhn6AI8Pkq3U1OohHEWfC0K7DR53zlLgOUO3XsHOMIJo1spfhVaia8vMr8q
o7rrIpqw6XKqLhiFtn3uOO/LOTqcC70hKSZoCv0Azg7eqUEPL2SMpBuq4gR5geWsmA6hNUwHdbYP
6QTZpegRoFVpbAOs2jOMUPdNTRTGsLQnu8jDzZRXdxHttBx7uHB71bFUqmYGsJyapmY+aRCj48F2
CkHCWlGtcmyM4aRuFSfU3tgdkkdTJW8SMhBcljDccCq70pR6yxZim8gz5qrwlSIbVoV2cswYkmTh
aY+liw6efc+h81FR0cBWvlRfmHhoZRdl3VLnQynhHChm1hBT6cgzo+gmi8UF1tcAHdcYERFvtsUn
dRDtlPCdiC2R8nWI9yguiamRiZM5lHUaUKwipzWir/kIEBGOG0tZLr3lenjifmPAxyraGnva5U+B
WqWw+xCPIRYn5uVVihm5KbavFr3lzD3ZI6OOTCZEcKzWjD1G6Q0D6D4r0+9zoBOCKC/f5EQc7d7T
wmj1LhQA1ZVBY4GkV8ZfWABYBh2z5j+fotT1lP4XT5dTvKUwTKPIYXiGPkn+cIhaZL3JGr0ejmGS
3CfWzqx1BB5oW4Hmnpqmf0kHgZmzZilrw/uIqjDU5M00ZB1SNoqAFhsvsUtePmNDb1wBwSGOOAtP
HI/Ciu3k8n7/t6/0MFff/u+/3mgRds189y2My+LH7hB9oB8urPfavf6fb0xPu/nqNefn9m3z+i37
5QfeW0lC/8Mw1hwFXdaEremCptB7cofQ/lAN3cDbhKtN5wz9VytJiD9UxuWq+Wew2p9dJDLX6CLp
AOE1hVwPk1bXfxDa8fMJ3qRvRLOMMevKR9eI//vQQhoMG+h+DgIkla+14hWzkvPDt/A3TYIPmQu/
vsL6Dn5oiZaBFnGCyRcXVIOP79eT/fk8+/0LvJbY/dy51n2yuIxadtFZ3YmH7NG6Mt/vWSJhsFn9
zZtYIe9/PWK/vocVaf3De9AwNGXTCjqpPMwnZ7Z5b/7N5/zAcr+8hobIhn4gSelAIYlZ+fE1Ij3J
zSpPF7fxwKtuxoO4rvbKLtqg8TjrfuMLF6yPn/iFa//m4/3NRfzppT/QxeO4mNEZZAs4pcgV5dc2
f/jni6j8zC//88PRC6W7rWgEan1gqetTaYYpeejufCBIxKu3wQ14zO28QT7sVNveCfzkN+uisnLE
P1w0mpt/veb6qX+4aMLM04a9Z3FHlyOZx7jS7Zw3zflcuaYX/ObVPlDN//yEiJFohOimgWfh51cb
EINNOJ9m16ud2X3p/do58w9DUBdsm/dlcEGButVu8cdNuh2cyWWzc14PjVO53/sjtbXfO0///LX/
7bduEA1gsDtoprze1j98A5pEBmdi4fFdoH8n+ItLACdJfvfPr7Le/L98zz+8yocbF29kCkcChFLW
WJBvAXUflYorre3/+XU+bHT//ootw1o744Iw7p8/TmNHcmytrCboDf6TtX3WXMVBWrYjPNcHeuPc
9N6479zscH/7u7vp77/Kf7/2L5tsmCU6lhm+StW40sCghUc7f/3nz/dh+PPx8/2SIg21BviMwecb
XXm7rnNiF/qBN/j1Q+jOv4swWcuCXy/bX5/ow8rddlVh4jacXWsbO99ga2zh1DjtrvrN4vK3l01o
skUyn65T5HxYPJMW74LR89X1/vOwj7x9uaX9vLV9jQcAOaEDZZbnkY6G2zij85sH8+/WNqExftYU
jAiK8eGmkVusuqR74HMXT0r7uki/ufvXXfzn79FWmNURZWADGtAJH/35rgzmZEysaJ64apM37Luv
soG12ZWepSfpoGonaYsR0m3cYvvnhO6/3ZU+tM+5YWziKXhVklBlfLAfMzVqMtOlfDLgTTuls3gv
NIfD1rHf8qtlY/JHOAQd52YAiLqhwjeeR2/x3d9tXL99Fx9XPuj9dSZ4F4CPfIQO36mMGVVs2qdn
2UWS79zdiYPxXL0Gb8azONhb3Y38f3501F9u5g/fxIe1Pjal2ioa3kPvV3ssPgBd6XX6pgMtwtmH
zhuBk/BEJb8/qRvV+fqbl1+flZ+epfXlidHRNF1jfKB/eHmsZbCZSkSgyD+2dItOwZbpT+S/2M51
7DO7OugHJvl3yZ3yXdrGm+w3N/mvz9iHN/DhLlcbGnshfgaXg9N+2Afb6CbYKpv+KXoAm78BNei2
Xntaz3m9m7QOjZ3fboG/VjAf3sSHB52uR1jraEeoYKxttTeflQ3X4WX2DfcBwxfYNjIRWtyjPPG/
239/WZ9tlaweAPK2AjVLMT48haqJC4t564SEVwLlEpFzOdIjMMkC/c3CSfrwh6ttyuvolQ/LqsIo
9uNrJTjeoKF2DWluJOd5Q19FD5JSo+jocxpXFUmUCmbLl6QW5qPRDjSOZ0ORY7836Z5sJsj63SEz
rEgnqmTQe1+3jPxzkqSLsTXtlke4aReI+ebyGbXmEymXiKHzJSUUvAgLkubCXoW/aitVo4AhGkuT
92BJm1I1jc9JPNXSZlmUqdqF0cr1S+SaUyhB9BkaTrIrNSy2qSMWUZzjfg4ece3bG6xW6tGITSz5
0rjEwFLCcXwJ+oibdkztQ46n+V5bCtgd89QoC4Qgq1ocLVL03MX7pfSOCuhKX+1tDe7bcIjvungw
vswVIAovl2xVPas9UBKccYXhYxVB8MaQHKybPbR56TdtW95ZTDIH4lmTEGauuY48e/rxCHkICcXH
rkaltLHNPKMR06TkxIU1obY7s2/zZD8LE+CCIYuWdlKfnio8NvcVurCXRkjVTdsV9r4YlHgXWcxQ
euwkxMaXwx0/SwdxqpRdIdEvgI6Dy8U22tfJVHEh0CgnP7jEHugK2+awTPQ3yPeO4F5yAAr6ioHV
pl/tKgAgbYx1+ikwmuCb2cPddUSYS16rp82aErH6kCc4H7zGkhe9q5Rmdj+UfQpQSXtMRTyQHZLb
e61TglMlo9zrEin/NIDGok+Lr5MjZ75KWwQtKL38npsDHsoyprFSrDz4NJ5MGpyE62z6Tj0QagFf
Vy1f7Bl0b7xGH3dGfxuiV6CDBVqhnLrKyXSorYFpnOMg0B30d2t4Qoj1a1m6jYZfGe0N4PqsHz+3
S4DK3EjPWZR/NoA/b2280l4RMm6M4RvSrcv93EK4FMZtQ5dVm64Z0mxzmi89TDM3WfhNDVSucj8K
u5MgsUpgOYd8rmrYDVFxJCTZjtycaEqm5MM83kF6q2/s0DaeJIbR2xhe7mOWtEbs17ZEdrzZAcux
rZBsYat5HOjEuPNUDIx9iB5AyEg06ajr5IwAm24hTCJURphMolNDR74wMIQCoQNskYPYRHfMTFNz
rGyEXBiUPLCYhpylG0q/AGrjQ0iDTWcFMGAWguvLjmRjodX4ibWMJ4whya05YfiakHpvma+Jcx1A
3qobkIxdnhPOwnHZBWy83KaZEu7SArsiyV01o6NUZ3UEng+kD1pKb9W+ZoL8wZUSMkFahKNOLaJ6
WVKix6AfuC6tVAz3UzYXt9j/qmNnVFx3nA9r0Mx8VSbKsFos21t94Zp48FOz67aHXOm2g4x0vs4K
fgeRIM7QVvK27/QCGSUdy00bK/IxkNPmsSP72JXzsPtm8ehVgH4C2mTYjYzT0Mbk1oXMeoMJ5tJU
B8O+Qi76KWpN6blNK/VO52+4taUIj+mY5QDrcWo0HWNbI5Eg4SU6t69Wdfg9RobarjlJ0xUsoWFL
0mR6xXkKldVMJuHXIkQ7uwY3ze4gt+kbC5oWOXGzDMAVOn2Tl9qMNrE2N1XA/BdvuSEemagbG2F0
2cZstfEGdSVlCFGGuR0OuOC64BOyj6uilDI3kq3x2yQfQlq0OuoSw1qDbUc4A99k+7VcYuBmx4zY
mg7ED+4NR2kiB7UjTbcZfJ4J0HWKrCeO0dOpm3f5cI0Z122Cq37cz+HsdUFKUDFz7czLxN5M3hT4
JswTSpTBmrKTp8covzIsoDeoEj4P5fUsXnE/3opQvV7+H3Vn0ts4kG7Zv9LoPQsMzlz0RrNkS5bk
2RvCmbYZnMngGPz17yjrdeNVAt2FBnrTmwIKiSpbFhnD/e4910sEJICAWmkMCfJn9ogGJOnIagg2
mlmlPS0M7YJASBjC63uIxoPjA4eCO8J6iFrOQ1YatKF6P3m/cSPwvaJ+GRL1Y1rTWeb3c/ioon3q
HAqaE82NqLAzgmdfTN42R03tVo55nPGUOiTKdoJtxVIbAA+rzk0vI0EywZPmTwIo6S2dwjVmAouc
Y6vQRncJO2YZWxk/EY+lPyRLBY84FoKySfcxiwD+Bjo+mmKT9CUz5HJT0L29MOn9kyNY9jiReH4b
aHnOEwpFstBVsouH6QQZ6DKVLnURIUPP8G3oPufqpvbekcMqYc3WY0Z+rbojf6vGrcovfkMWJv4e
g2/pfEKLWkK9OgYxIexG7Jz6mxqth6xHyXX6BesXTFMbcjVJnSag5sQyeWw7mIhV+MOCihmKIDlY
ucC+3kbubX10+kOhf9CKznaZPOTTQ2wQAUYSr+zfZU+2L7zVJxW9WjoJT3/FUTW+63Oyddknl7FF
w4gPhDokiscmy7b06cxy33ZXp4US8tCKtQurgxInFjbu1kH4K6jxNviXwnzt8o/M3g0YtdhAFmX5
OXUEtOVCE2QYw2smvfWQAk8D/bJI7ENSQNtgacdP05FECAJqlminEZ/AwfhAJ8P/nbmSLf7NjEHr
xzhEXxrvq/Dg7eZX1+aEIjFT1RAEQ7tg2d/a5RXkziIkECEL2q/qJ6qYV+VAY4Lz28z2Fh5SXacM
BTfRcBLxu2deDc4SQfA93HbQeGbgF7GfqseR9whbtHR2DWMZey2S8YQD8Sj76p2D36JRH5KhF/mF
ExP017AncFIFmJZjCdLhTMgLZ2R8KrxuHw04cC81MFDM1MEy7Ir6AD8JEoVIjx4sosm/WPLWN+yt
vPrK0JZxbNA+mslzjP4WsWHmDDhDA+hUDJeb8ivaKJL0Pq/e4vkF43aSftcFFKhiSZJnYWlmXOcS
jHJSBphANA1lMSMGAgcPeeptLCelfWp8nINuQ3jsSOKdLFK/UY08hp3Cv+R6h3xU+FeYxXWu8yjC
YuNP6jjp/FrP7XNWh6cwEs/ONE88MMGz9MwzBqE31xnu447g/dhv5joIqXBxCMFxioXqnadi4QEo
WCad/2ZWnjxX4HBYT9MLOJs1JpvD5AWvXQP+RwSk+i3m9qSMZLnJGbw4NmUrc9NBy8uyXdoED3Fn
vCYKq1UPjZY6vu/cFi9xT72OEXqKfGM5XYws6LazSl0KXswuiF98BfHyAHSvAFFIgsdrgLbcSDi0
xmOpypegFmyW9T91UYYWcDbJJOLJxv1V46JkKwAM6mlLLYOWzvYk9KpdKux6H3JwTZ6rvnatjVIR
TnB4IkvGPdUiFR6mQ+Yn01InY/wLAtNs3XBaHKBFkk/BGSe+Gpe9VztcHrTf7w3Kgz7BkQGlA9aa
+Cy6LrQVYhR2Na9FE+LRShl4O2uktX5+UErbr43uiyd82EAThjgqnnTi3cq2KNobAaLMgwsEojGu
s81uvMvyTiUv3hApk3YdSm1CGpj9pvOWI524xMtot5iXjeV0T4nVu9tadC0H5JIO6H9eHP9fD2P+
PypIv3kI//fO3eUnpUdfCcrcP2cv+6//8d9v/4v/dOya/j888krCMz2u8oz7/+eYBWPlP2yO9yHK
LgZr0+Nf/rMfXTj/oA2Rf3PcEI0Ln+//MuzeWtVNFKHQZS7DPdH/v/Lr/ikc/S8qwz8rQAMMkzZN
r7b9t5Rl3Q6O6TR0u6IZ4FUy32yL5mnyp/S+V061/8PxEhGhrUDmLfgHOBF/2GWDWe1U4wY7Q5Bw
jIKx4GR7Y0C1DG4BW5xdxQ2BMBKn5Qg8Tj+Tn8sDDmJJ31IPV85v1ZR1z707u3chQ1HtTOHdmOGF
LAMfv0U5dFhUqO1IK28PvoHprCBxXKZuvnVuJtJQdq+9qnbMycXmv3yB539+/v9W9sUZI0fXUjr/
l/Zz+7P4Ntc6/NRMtUL3r6t/T98wSHDZ7jrTPcHja3aJHxDsc2hbsW0mnLlBfrd1HLVqgDDd/flb
VSaxaA4uyTZLmrdBywOMjAdfSAhXHEGXRVe9JuMAljJXhzphH0JfXE7aFKdusLsVM7FkAyTaXE+Z
uEiajo8xfudlWrTJ9g9TidsB916+R3IrEjmqGtkyB/1Lq2DaxKPxNlBEdB9CC51ccIS0OsVO4q5C
C9hNF3/jCwT0MFd74k3Pnj9n993k/zvZ7Pan+euJooEOjxwt26FNifC/apd8I42Zxr7aOSFOUasv
Kc8ijpl35cLha0QEcDwOw12119REb2g6BtwPVMmwPu08MTfwYI/C52ij4uGZioqY2qIdR9t2wXt0
q4HhM2OBwjcND+9GqQmwa2ckLphNrjqycqv/87NwG1T96+dBf+PNcARZG9N2/1KgcrNPqTAU7c6/
/WRvSnaAto2VaVWA0ArxUtBIYbDN0GsxiH9Xxnybc/z1w93bJNbmb+VijPlritZZZG8oaO127Rhy
F54KiwN1/sTNMdn+eXD0/Dak2H9LmXK/TlLnHIO8XZkkUXZjqX88voB9Zk0bA3flsWy0iUFqFv9G
vxK3Wdvfv6dn+x5TW5sJsPfX7xmlk4uKxO/JHwp8zWjMezxBK9lQhRYRWpJQYzGmab5nzl0bURSP
IDuTfyNZ2v8c+v3rLxI6Nlqab+FgsF3/L+HYq3OnBC097qY4P5jlidefqwxusVU/memap/AceVaD
y2oCA4ALWc7qWw0EClNaGQy3e4wzDSocpMLRm8WtHDVaNRbOBy9VbyUtKjRV2b7+kFXKfKOpsTAr
QPM+AoAxvBmj/dDhAxoMqORJ0MDD9PFiWxbdwaCzlHIkieLnP4iUuqY+sK09bppdsJ5zWy3zSfh7
GbavNNrFq2SO5YrM/nOThGqTAqk8RCobD/ClxkNdRnhIgqZdQ9poinU9Y0/yOf+eeggSbdzhncMw
3NRcqlLfE3s7qJqVXWT2q+XqTUWOmOtj7W81vQfrZr75W+H2PFR57C6SuM248Drx3QhGaVNr3GMR
qHNdQDsIw/QSavgfVTSuM7a+jebUhHs8OA5z92M71qPDcXBmnd9nJj0GXny2+7lYW1gYF6lZA5Hw
ilWZTG854L+NSxwDuIEOW5vFAapWxbOK/mdoas4NuUorw1okEj53l92UttSzVxFogKx2ms3slMhT
IgNAH2Ewa+1jAI9mJsGEo64fFlZtgBemF4xZ5Q1T3hawX9zgsVDWj5PbDZ3r8UV13QcbW7qdfHST
pCdyAdJsQXf7r7TCuDo162Ek+6BJWdJxdUn4dI5Pj0R4QYN89G3dbWHHjItksK1VMbCUO5k+dvx8
Ixf2Q4xFeSqtdTVQggB/4VXjSd7Bm/wGWvfZ+iFDnrzf49SA9lDX7kIqAFzg51L4avGpMqtk1XjO
a9KQNtHhCecSV6iwud3X1cmYQYV3hfHoYNkrLbWINT4txxbPlmif55qgTF7vou5XZLmfRUg1Ui9q
Sd7ZgpE0nFQIm1s+FK7GsevNgDrndOn1rbeeAf04Xn6n5ZQcged/Bvbk453yPgzM85qeC9Vpcpb2
WdCMJA31PodoUaZBe9swls9uPfZw8NbkRjGhJZCwwxwSZvvR6/qJYKjBLsZlfcqcKyLiH4G3gJg+
t8u4oVcNIzDW8zk68h+AIEq5cVLjwxxvrcIWfTtkIOV5SCVqEdDBhW/fjImhQumS48c4tNVDeoNs
eKm3gPNq7uJbDDUkb68Te6CFjWO1g595YaXuuen1nS++sGTSQQa9kxfCP1JkIDCHhbRlNEbMBS/H
NuoIxVk7jrjBYJAFG/8QK2Q8zSS8ZGC0DaQ4uVRW3ZvgsTHVg6S2hLsYLP0yuX23nIzqGBX8XmGB
TGbNgHLrxn/lis+DmWkoM0OH+OCeyxHatVeEd+aUx8cmyEma+A9MZLDWhcpYmv2E5tj9MsJbR1Na
0xUXUwghscLG+wI1AT5MwJYQqV3PvWRyX+RNq3SG+ncqq+8WbNYjZZ/3OdGjG6riDUPFq5N0BQJN
Ni7htQ0fxt4jyUv0td+XmL1W0AOyjXTEO/7KCSE6fcnC/MeVhD4Hx0x3PfUZnp7FYYRmzC+FRB3k
5ZJCB/WamepNpgNdJVazMguQV0E1HA1aemxpFuuESDsB2IS6knl+nyq1Rvsf6cGSkH0r8+LRAED7
gABq6/SvQw2g02B8cbu2HSMarrLAzXZ+qnCn8dyAaCZ0vUo6w9mgoTOopNqZb3AAMWsA+bdRlWB8
ZB8px9iyt+QFal2oxXBnl+UaDQjj+oUIV74uQDIvtUXZj6YIeqEymsgxFe46P62WFPCi4LfDVxWZ
vDmmuc0r/4M0W5HabyjFBquaWa0YYS/aLoH4H18SZA28sM++IP+ffMe5t8pyQ22HxHbXN+CGNdj4
h0110Rogrnaj+TxWS2rZiSVR6pe41SYoVL55Isvkry1QIBR6kXTOXTCZxW+OngHdKdXJ6xL4mcDW
l6Nx6fBXLiwj6EAJip0yMqBRcRewM/rHXFNBE1VoLq6u9+yVqG9metdmIZVQlsNbGvan1K8wwANv
oFLo9iKPLpGkzeAFyarMiP6oIH6dGNqydTRv8doc1HTQFMcn1dYYgK0b4GCyWVEXmY/LzuOsYsbP
qQX1q89faIB+pIb5sQiprVCnuB/TXTR7H5kf7ukzy8/sDet2aFuiAmSNSDpz9TWclXxIFGiEvtZf
QQ0GHJH6nfaIz7aboiX98OA+XHIVmQx6yOghXspbONhgrOT02RZ4XrbHVbLq7fy+mIJmR4lNb1/C
gIdtOLgjlAiNxF9nzothsfOEcf7A1J4O5ZpoUUAk2PW6IwT8jDxP9Nb4ND6W9nGqOqpDuvVs1WsE
cXebswJsjNLaA3h46ozCWeUxwoB/Y5gM/qNjU0ASZtU5079pI/LfiEzoFWAtajdoipQWF405+aKQ
1MJoP984y/KYeKAHA19eq2ZSJ+uGLRmnjYvusKppFiPiI9FlecOWCmA7VDvECiKWcx1+SEIeW6c0
9Qon3rYTozqoTVjZ1j3js+U0yfl5aDWUjPTVr2f2TNhDe5HHxbEKJ38Vcrpb8QB0+0rg7G29Yqum
yrpLb30uRezdFlGIpowxqvTWtylQ3OY0vh8HMgdu7/HV3jLdVtG7d8M4O/e9Lj+SGsCbRL24z+t2
W2cjdfWaGFGSWphIe3vPuv47lO4HePFoW9CvtSnjwLsLO05N41T/zn0LgZhpGcXAlcVEXM5UJjLf
WSjH32vmZkcV9M/BSMkWskgO+oYqJEGyfGX2br+sq3RHYoLncbZh+KQtcwvnJ53Y4Cjo+rBTOvqs
BLGO7jmg5m1LEUl58fOgwnkvV7yB3JDr8Uc34kwKj0lrvjSV/yGm/sTk5q6Pa73FtJIuMptHthHx
NheZCzFOty9h6H+0EqHViY37JDXmcwX5bNuPHCsmZ1PVKcHz7DOME2gvXJMXtieflTVQ6RuaXzVv
D5QPeNH11Yi1ybS4/FDUXofFZIIHtHY0M/m5eXUm0gAMUIBbuvF7OOGboPCgM6OnIp9pH6IjQyle
SeJg9M4hYKIvFeUhBrQotbsqfbRwZltUC4pgGQh5CRC8LEe/pRxUdMeXUf8Eg/2KpV8ux96/N9UM
GcYWi8IT58ZsHmRgfaRj+N4E1VOVfGVh/y2c6J0JyMiWZTMMMpPm0NTm1zxX3B5s7o0lwM2WqrtJ
vUXUPtObm8JUpfltrYboxyjUb7Pv3jPJyOLPHqFldxDpbdAp9Tp3IftGnr4TyIMLZxpPcLyc9dgM
wApoN7Mb+RAW8juaHwwxPjBB/QUnMFoZPS33okoxPE+0sLrQNhc2zbiE6V6akAhM+dyljD8c6jhc
AG/c+XXgXrp8NrhoZJKoGbZ/jwerRd7hrBbeVRiTCHnuIwahPtmc0ASLYkA937sDofupbNo7Gtof
aLevYJOqlVWpbVqraycoBYXD/NgkGY+09TUPDaBswtVe/2zq6G0CI00awKURUMz0bUyCicwNrBSE
xjaLp7MbzBuzjthIHSInPQySvnJYN4P2lMThGUG4WLhFlZMvcM8ymu+Gyb/Xjf5FcS2l1+Zj7oy/
TF8c4AQlyzCcDg3tpHD+3IPgCkyRWUY7oBxG8LE4wKfJJnlggn/JqXWBGHpLAYEMCu+xPhxFap8p
BGR5IKq74x344UxKFKdvjpnnnMFMdqvZcPjWs/v+liEt85Gxh2AdCPx3V3PtSeugXVsJ4Z3KIknY
Gd3C1BU/arCee6dhSmQSA7RQlDmMD4/17NVUlpHF9qiuW5L4emrhOjIKEe2V6OcxbAfBZKoFm9hJ
rhMj311ntUv6TuQuHLOd17Ja5wCDM4cbg2YOV0BVFbS/ocoXQJZE2a/D8HfO2HpXfumIgm9F0sE0
0fIzgpXZ6G0L3h3QTszPmsEwV0rSRgcStsnb6ajDfKXKG3/Q8xYJ216bMhH0NMylMbYoLyGDrc3g
0PFvm1T7OBNrwlvUe0tzZUh6P6eYGFzgkjt0RsAvyhboz/qubmClFo7/k/vNXTTg2XQmyMtWaVzN
up53iuuBHfePOm5esxoMNevrApP3Q+eXb5Z+cohWboKcdsGBg5FZpV/JDNsm/WI26+IYgNzb1Ql5
IRqzsLI1a4bvR0b47YFA8LaKhvw+t2lsrWlH4399cBxYL7GV0ut5ikOrXtA8REDfgSpbzfOvih+A
brrVI9yuPgIrIsY7lsa1CMiFGpmHvcWn56F0gZuWoobUl710iWZOSDYNfRE2HnXwez2OeuNb6TmY
5tcuEAGN7CalGcPVzOr5DAIQFSxUYbKM/bg+lBl+YU1XwkDnJQ6bvZg7Gt2YAjsDSLCa5Wu2GJdX
BOPLfjoBwjcOg+YUT/Kyg33WgUps6OEpyvzOboqvNNLOhq9w79lYrbPxHmj8M2aNRRY+2i5Tkzg9
4sVrVwVzY9Y8/kEing7l0VSmf2DK0BHKOXPVvka+P28S173V24pHXCfxIrLiHqoS2kPSNtO1pOvm
6tB9Vw0UMQ9lvg2tnFFO4Lb7sAqQ/mi0XPsV08KYdUWZSm2SwqvvhN+SyQhB59mOUe5qCj7PU4Wp
QZHsAkJ219rGYawpUw2IYq+SW0+o48pzNt5EhZkCiIJGrWBmXqd0TadLOh0iv5h3hvQ/AcdVhHy5
Zy2GbNoqL0rpPeiRLtmm74mRbfve9o6Rw+G4GXAWBb39m7oy1k4BECcQ6liYXUsRR3Eco+LGdybw
U0TZtRgkrNoxYBkHG63mg4+wwM2XwqHaHJ4YpFWhpCykEOWiZ6p9mIvp0WFyjnALfMzWMfSoZDtO
QbxyrMG/2sK8N4Obytbl20S7RwukzbJPCOaU/rjrRy7/rCi4CRA51rMaNgg12IhGjsK1Fq/exPo3
sQH1SINLO4nOVoTG3YX4X+uJtH4SLAuDOqGCr8xNrJivn2a7CDE5rOkFcNRXafrU3Ha0c9vGfcGA
l7H/b7+kGpRoIjpPGqyePG2mC5X7HXth1W8CS8W8Pj+O8u5V0hLEskFO22wpRDjhfWO0Wcc2J/a8
ND4ss7mgSFO5XlO/UADhgiZAjpR368mKd2OlW26CEmV2PkQoZQshrEeroN4r6Yt93SuF2myjsjbw
zS2/3DJfTBdRXYB7TS12mehDIYaPgRUcLOD5TZu880bOjMUI+NmjxRDeV8nWhFcoE/dZFVQ7zuYA
MdXQTx312dxkWE3xGOVg3BbQEkOcJGa4dHxDrUnN0Zic8ydmsecYi1BMB6WzaUtwXPaQ2Ws8OC/h
QJBLhoa36EqA1Ri2qOY1mI3G6apws2MCiQwTA8crrmtsJ/Y+N7P8MMmOVKA9H0WdIfblEOicsXko
S2M9BLe9FyfmNqpI/nkiP2XquxCWe2uYX1iSX0ELxPrknALohZbo+4torj/t3+AMWBTScY837TAl
uuXj2iy/RkO5U1qYK6m8d0kTyEHE2cdgMTz1q4mLDdqM5NKz56hqUCPWdPt+onOszagi4mG4xxvc
72QMMbmVw9qoMd45NZjUBi8TLFFakavk4Ce0HMn6vQkJglamD4v+0EMKWJd0ElDMHNH6eAL4wEwG
9DZ3Swo5O2LdTUFR7jS1e9YGnAqO/1SAEOji4TPJi4xcn6QMzqaDu7QGSnCt8seCzc4LbF8KbkIr
xDJsAEX4u+mmfuGSY2U2ZJbLqQ422vHW6XQdhHojLdZTwKVf5GyzSFwhjenFcCvvjJtk7/hjtalN
6xlcg4AhAUDdJA/JBHtNq82PW91VkT7HejqOdkynmaArEifIrh2Yw+IQG9eBEZ4aTz9CpOi2huEe
bLMuV5WFEsf+a5K9W5t1DlxGxgfe3pMUjX/fVeavQDFb7XNwFDGfj4QCiyaHjBX9mdVyxHIjuQg2
XeCcMm3tHegiaKpg0iT1A+mAyWMUct0UxW/qgcONZ0Q0Q5Vg1eG0AptXm7K4HWGppMu9FoOTfzTm
jkBr9zSX6KtlFbH97SKJkySo2UbKGlEYksvGrYZ6Zd3aPmAja4Lk0jWRJXgGa8N6atzokQThwzRn
tBziSRkM/llcI5NiJ5E0MGIUNbs+qDjR+0+OkyEHF/5uHiXAj/ZXS5m7Z4VvvnSjnWnR5Mf9uIOI
tqbQAtCYC0F1hhVpawUrBIsABIdqGU8UfljSOs04ohZlaISYEoDrgJPjWhg6O4u+Gn6ofs8muTEH
RyGfFRfaAi4TStACkO3dVJ8y0rXLqqOBIJBgY+jGW5csv1EfaWSrW8x/hrtD2PqJrBrnEJ2egmIw
dlIJsukwN62YTokAi6btxXC0kPQ8g5tSFvLTw87XvCe3SEJnvvPsuIw5o5gVBlVuF9hZviNwe7Ky
idl+iPHABcwRl2m8FaW9sqG0tDYNq03MNmNklC2iFS0qz+cY6Kf+JffHY+U682nW/QjbjNtlkWMx
mnhYlzIur8NoFGvoYzDvW8wkLSH7Evvuah7zTyKdcBi66B4VgIaFyrkWnvtscWujeFuj60vKrkqY
cF58AJvHedQLWNI1QG6r9TnCmPCMFa2vaRJtawM7FrJCi92i3SVuah1YHK+l0EsE828tslMwDffG
JLfFwC2lMy72XGWLch4euzKGLWcTvhZN9lvHh7FI7uCc9aSpxpRqD5mePLf7RlmoSHfrnhtlW1/J
cNe3q/zscOqaqcpY90HKjYdDLex4FNmuA6Mwn3OaMUsIJkVedIesnyk8tpwvDwOU3WFZE64vyAUP
DmVkw70W9rMfJ79Df6C+N7iP6mnnBPtJhRAciRJvHZM7Tl6B/QCVgfuqX/acaBD182/PwmSbV98J
J7MtOMh8ESw85VyDlppSbMVULgOLWbmHMO0uJMnFsm451giAJpidEQbsclsXZsWmW3M/NC+VpYf9
NHvmYgxgNARDSvHBXO/bPjW24FRQJP2LiPTVUIlcRWOVLrqsn3YNT6Qeh+0f7vvIcHHVj1zFgWLE
DuXnfXBXUaMU8wRaoWHepfPWbyZ97M2Ab858rigSW9X4PNZ2JPBKUWGZ4j1dxfNj7CAqUTG9a41h
gC+VpmuL6cXMnBDInD1tImfd0pEYZxzt8EbfLJEDHj4FHZFrjWXVcIfKK7Its4WsGdYTT9MQYJuS
iicfXquHOdUmeJH2T0qF9kEF8FZQ2WOOue6umfIESk960TPYI5V5F5H436qzHqqAEq1kxC0O8tXu
xmFnQ7Dsyhxhn7KxTueYYhltica7Rk6CoxlxasImBoKPvL/mWtf1e+3V1g5z3jWNe9LvaOw3WsSp
NSFXVE27SiJRrQJAk2saAgZQOJA0WrVgISMVrmtIDnOcMB8IK67KaJp+qVegG4o7mWacrdrV5CKK
oGYxI5uScFk0FDMKCjTSL7gnhKlHG7NriJVXG7nJ1A5XK71awKnHBLMx+3OkdbSJgfXtd8wXPoCC
6Uc37Xzkn92Q5tNa1SVEe4X1PeNcgpPnhdzZAw95vXAVa7PnDdmyz5mQ4jnHyVVmQL+wYuY1nvHB
x9KeY7Hww10tOFaSTYN0P9Ngp1j9vcjcz4G/oSoJptLk3xyUPMFFQWmO5WHgs86Y6L85hehNgAcf
2k2pmQ1CvTUgO9EKweGXpAO1W/zBb+ReTjcDzJW84Vcixs1VhtZSTupNTtSl2CWMtDbZaD704qVU
jF4SxuHLMhWrGfbPIeyHFeRzBBceBMpJ37rpKxdYvCpDvpagHeu++JkmhZ2wHF0qbuKXucKnxV0X
I7s9bnNK24C5iEcrVJe0fIuc6aksKnAvrXfog8E8mKjfvjMScenjJ7APwDGbb47CoCT9NY6p6pzY
DMAg4lQLdB9U/l4jcoz2oeC7WWmnIPOv5RtAw0MWGsbOhH6FEY760BF/FHUVQY6gNu0LaF1ggwBQ
UdO8Utxf4FkHz4pyJczRy5Fm2gnMw5CRjYDbtp3E+IjVYVWG7aVFtUxuJBUMBNgRUAnEXF08xbgB
/P4CzCzKZIG/W9PPmsjsSRIE4PCNbua740YKC+U14GEWFLXV3IqVOWzb+eROQMso+jbuY0AXC7NB
f42wUUYVcmeRnslFRGtFrabZRS9oSXctH3yZ2LQ3ds6uMAGLhIbGK5lan6Yg41zlb57dvg5Dy+nV
x43s0exo1ZSWag55yygnNWFU/N7Z1DcLk9Pi6+1EZ0XseGOvjtHZrflAMpHrIS+fx6ySoJSfXNlH
2yZpHseYARFzMHIrULWLPnzK21FRctjdzUm55p3jRamAVJWdd9dh/61NdhAhCCyMkE9u86oP0Mwu
by+aTYmXTQ26ejfkO1B8SgrD7C3P8HUXPnSLui+PYRi7W/DJjNFci4SolWNEMuQbSZLfVYeuNWGq
tQMWrVq8FCEdm0FCvaJ+G/uAmQoNhaYR31tlSxCaQ8iiKoYNZ2vjbrCou2A0Aq16T+Ehd5ORY7Fl
TpsCAZ7eDbx8RgCU1YypguiixzoQP4id9SHUD0KgN5e1c4zseTvHHlAILwYS0w6L0RnsoyzeEiM/
xFoLWgK6aDvMKISD/csinhIl1O54THuW9E/ukjxUjFBjaxmkhE34/1rBz3/32uAXWb0VuOtXB4HE
pB900bgDBTh4TCsyPiEgNoJD3EyxmC0yrvMxEiTt6gwS1atTsIrlw7HqyI7EFvyiBK4AWvo87KYW
2c3oeWb7mXbBmSnz1rOMeOlhMNYiMh+0hzXUG6tjVmac1PVD5bLJc76FDpfvBIyK5dxdG/pGu8GD
/izpwqY57upEo7fzq8zZeEH2BoI5X+Caz2gIvXbjSFKBg9vSSo1H6ncgSFO25kI9XDMvWcop5vUp
JnfdaKZh/TA9CLvo1pH5FmYDZb94LNG1bthnZb9nVkrpECFR5rQt98sUJwSuXKpPGmyrHO9sBBMp
7cPccqAjZVHiQAJ2i1IYLdYOE7I7dDtijuFnMfqs7HWRrB2jwMSEuA9Nj2Lhts0QactgEQEBcbKm
AINMXK7wkwOabbepIT5vnW7ylrHEdDrF5rdENFn2Ba5/ldxA8VHzPkUnpdP3egzuWrO9+gHqsdVg
PBlHfJ9KLjkGgip3PaIetIS53L7QywiN2Mnc4lLnv85C4OjtP2dKYPuKs0MfA9oToTDXsQPGl1pS
KdFHhUdJgbwBuYzp4kEMOMzewHS8SN55Cuyl6480bNOdaQ+l2s598Eq5NiKKY7X5JUbp5cpm39PV
mDjqUmby1ZO/KdIz9jJhDGoUT2lQvYE+O8TEA+No5Tm3pdXKKJc1DbbQ5HaNnc3ngsH6spuD8d6U
p3AqTcIBFXjerIVogmM2ij+hIwykabQF2FBfe2lv4ZxdpoRPMa2ZgRydUL6kV3Jy01VOz0nQ9gRt
KDnI2X6hlFhqVfGiLT28B2E1lkvhTy+dxZA9GAoOCVl06w6g1Q+1fUmf1ErWnPJMkweysuXnXH61
xJNwffPUJwEn4xAjY1Evspa+GzMpS+BYDi1shX3fqPKpKTsKSzI+rkrmTUc7I0VdOO098V6iPKyn
KqXzXmG8MgpsT6MxvJSygjA5RnQCOc1pThjQmlzhwimJ9rniNkFubdGWrbNPDGftarXV4W33a8zX
eBKI7l64Sah0XKdWSVPV0BlbEYkzXsHvKM0ZKBQM9JJQboZRfLmhzzCkiAtcE0bKBBFhadZwUunC
NILqknWwBCqs0C4XDcI6IMLIXsGV4sW341+ZS85llv7LzJHXHm4lT8xlODt2OYMue1iJxPxV4dkX
BTXJQVkdMEFxocegQRSJIvMh3fhmOO1bH8UBGtsGuPe8UFbbwabXH1XCicMc+/sCSY9OMw6QCIw9
uWfaPahJo19OzQ59gozOuDry95zr+zitWIYL944rCnXw4tx61IslATGgyjQP7h+HUyUFSPAAD0LA
Nuw2H4XUh6DkZJRQ9NN31YyrpLrvbXJ01oRAGzsjIweepixmeiIBy5aldzS8bqAi5AOYBSfiHuJ5
k/rmllvDSvnmhcqhe6oMBKMDSuAc4OJ7TKP/Qd55LEeOZdn2X3r8kAYtBj1xBxwu6KSTQT2BkR5B
aK0u8PVvXWa9tsys7myrQU/6WVVZVgZFwIGLK87Ze23OPoRDi/GXMTnVjuTDQLMNfRc7oIg0ROHl
kvYXDLb46PpwGW3Kl1VxLqrOOwHl3ot8hqdF1cdA6XIy0KEJgSMxNwhUxhbP055+eDb+4xZX6k29
3kKDI8Rtri42grPAceOtR0Np1xveV0EPGBPYL17DzbqQBwkcTTk1MZX0wQsnE3UlUoC32GUJbcsi
KIr4ueKUYScwetVV595zOrDGTEZk2rSEWVEqx8TpB+F0ZvxGeb6wkuVgFLI2nNOF/WZ/JXUvC03C
EPA+xsl+tX6gUih8ryLcmtiMTYOJDSXHu9OmWsiKJPMNKyoqdvxuDI3Pskv2VASswKXn3GvWm0r6
2NZNRsL4VitD+OCBfUf3MXe4fyI47Zje6GsL7ym1ETBhjvAhAtJ/JGswiitqnrx0jL0nb1gqCc5V
tmvUsUO2HZpaWG/QKVbs2dTyTeuTdzUvf67R3O/BIrpVddvNJYCjvmB/T+hwm9SPXekAgLQ69llJ
KdONqEsKjbjIu16tbMS/VFsdDZVtlCzogjv4o7NGcABJPkS3sevH1Wb7s+Ih/JAoN1clz2r0iO55
VwwanYup4wma5ke272caCsbmjU2sidpOCz1hVVslax8WUfqk7YZewrHGpeDJgAMfqjDxVmnOOTo2
RrBLdtAr2V00VlQquGHbpSPeqnPRQY1dxP1hn7g6kxbmh7lIn1jv90OvG+dMpadXMy04CbhJdkp7
ZcDWSDbJsWnMIjB6vcFl47wvM0wv4IQsOOZ1ymQud5mIbd4faHV/RIvIj+4avxlFW/oWHca0yvfs
xaiGr9VzUyAP4FQQJAt4VRLeXmeKHGiiy2s8cEbNybYBifcxOFrBQsUGQ6UsFZRIOOP+kLkkJ+Ng
pHOKtmXT6/HHHkv9m+GI4kCe2R1laNrZ0yChbt2OVo0MCs2uUh8eMpp9FSliILUmm3lZq12eQmIk
NY4CfemxoczoOmBRpDngIoXAfEyzath2TY49v6cDmlTFB0fNg5Ul0b4r0pMyVai4CAJg7UDdQLeA
ag/Omri/F3MOwyBGGWYqIzmJdUQObxrQ6SZncp3jLeK3DfnMP9jJuWcPu6ObGTuA+Ed272/A/jLS
G1hTmEbGIwfFOEASpE5fhVlDuFXVe9ujJIxU942Wpw+0OPth4ADGe/mQdvjgaqd96Ve7CKjoHcyu
Ye2fAtqgcHin1Hxkm+sjQAk1pzHQCgNDW9z0XLmzseP+nLVYoXgkNzWm2wjJwJw3idvl2C3LX+m0
fHgEFtIGQJrttF8eRNO1TsK0Vxxuhxr5mZG/OpGCdAHNPF0v5vNflFp/dHNE3tkIlR7cC0podHnL
+pyKaMGqkr4lqna0yxKdU4mazVH0IHGsaKdHHFVSM3lymvZDGPjDyrX7nOv0WTXTIiy9RPi1odyt
ethW85turyezKV/Gpb0RoqYakFCoMayf9A3Rqzdh5+Bt6lVOmyDeOPn3LLSubT27+x6fK+9Fd6tW
CLD08rmQbqKagyjDSjtCedQ2dC4IUBuG0CkpKdZMBSYEyHjqtb2LPs0X6RDOC5qe2rKuiwkxrtPI
GqlWKmFWOgYmay7RmJ+tK7Dldd4rvEl10wJCfY5IbARMtxtT3dmIJXvxJjYDHPSmoIjc7UydewtX
gIZphqRP4Wuj8UFULcKyun3X0k8B6H+T5FTh1hZ6emkEScIPTim2Tk8otzZ+LlCnTwPGDlLSymrn
kBOMa4N31c1Tv9TdpyF2GK/5+kAkBNksKw0Pwlm7Xnseur1R9WGZACkUOsdau3uZU70KxoV+Hg6H
Ha8x7sGDQxg1UwTHoEqHz4LHI27ofKQWJ1BjzrChDmFmqPlubMd6n5AMatsk/7UYtNqopzKnbZo0
c06jluysJtcP1oe+OCqqJObSWaQfi0NJt1UEnVWdOLUVWU1kcYxsUgr0hVcFOXQEIKshZTWYdrmA
50FUkKNj/O5QfoiU2rySHSejuYNy+cP1kuSmVBf2xUl6yjR4RJFS7GdaZNjpk21dgvFrmuhXuqZL
oKL+9Kwuwy9HtVeds8KPaMFsJrUiXEFZyHaLiru1YdEnSqLcxDUnEQz2ma6yM+1tWlvgBEiYRoyk
nCmiTCetcCmKu3TdU3qjyLpW1ie2fUiMKW5URz0urjoswk3WY/aMl+gQVVTgnFX9ECUZ25O2kH4W
v6kGhF2Xq/UHmzzswhKcMdaFI7DqsevhoGHuJWmSkjNVbI+4NCeiGGi26UOnJvuJHQNaWoVu0mh/
LMb4jK7vZMyPhAxDjbZmtJEmYnescXhidiSLYBotOiCvpnbsPTPxnTHD+O9SbqpN4LLqUr6oqOl9
Wn1AXUkEZI5Gf0WI4Q1Pk0/ZFVWApgqZGIXBaE1J6VLMfIfwksnJjH/UcBi2EYtcWkzeXUfmwNKq
DfEqPXswSbBA4xWdaJZ/rRHiIGnf8FpxJ7AQ3RV4xLcKsrOAdv3sJ1CL6SUM2amL9ySohYpq6ffD
OS5H7dZJv4qVOPrZGXxr0h+V2rBOmRjlFEhYYJVCjuxrwJ0ypqzQy3NnNI9t6kybasanjCuTw3U+
WI9jpwdefuQxv1grC1Pson3SjY7GB8dPPIrn7+/9vtKIhuZJT9AxTSS4JSlvBoKlTTzm9YGuyIxa
08p9JHNbbRRoKRIUA8N81nsU4a0Q82HyYG8y9m5cuKxl7ygHBTbpt0eJyCTK7uNC8kdyLPARP4AZ
Bt2QD09Ab+ptuyZE5cYuE1LSHzpt+Qkb1DsqMycn06lwDSKMUirT2X37tQi8QWymxy+2rH2nozAD
UN/Yk3KqWmiS2ZQvTn9Txq0/QjQRrMQIz6tzHT/yU2aYIHhkj5OtP7qyOr/mmFRupySr6ILg8B+G
NJOSMD52TLlVxCHC8OxeLdKHckxFSK2TRiW1R6R7bGX6MgLLLQwYr7QI6oWwqRrJp59RJPUx6l60
QXvybPPJycoCtv7JEMI+L1HSgIzOuqDXunWrm30FzbJssfAKfdtMrxovzgV1pbXr5+wqXPdmbI3k
R5Gv7wrnrxPOCNiq2Y+8Jvy2zHLrPi3X0m+H4tKAsQgbZ8AnHEFiVlP1FgMVNFGzAWqvxgfP6ItD
W0UezU+TKOHGvCVN5ndkvoK4VOFMElQqnolv31tlotDg288VgS3e0Ocbr1vjVxV1kUbITjYwBzW6
dlNXfGy7s6oD2IGdQhLXrhq11oeRnoU64rpTpauocwlTr9RmU2qINGrahiPqfvRDlbJLFlppxTD7
Cy7UkJvnXZay+xAU/mePol+n8jzY8Axmvx7AV/Cm9tj9I+ze2jDsrVS1j4oF6sTgt+xUYAgFMSVs
gAB754kltiXiEszjUbZTsohcD5dyMAfK+GTJSHFiSn+t7QQLRibVWNLzt1i01AbdPLRiRIxCjD15
xKJ56yx0vGlBj7Nl+uynsUawjgiY15ejnxVUHoSD78jJUX5tseCrV+n0/u3p8qQ/kRjpY7+ywmRm
FD+MXR4isUsPrZFhcwCD6QM2a+DeXJgvEcVYzL611mMh0Kzr9y8WHcWT2q5FWGvYwwcsbJuo8pYw
BcrsDzM5cTZbySVjiSwbBGDlOnf0hHgjUjMqfcMg1Bjj5SaRMarAOchyQmOirPZNnUJsS+k+alSN
DigunU1jTyKwGu1YW3V2NqU9cs0w3JcLsfOVVbqHWEQBtY6HKWPf3KYfWBfzB0snH1dw3Iyjgez0
thOXynFvWMrR/Jrdg1fT7f+2MJJfKguR8b7rmI/dodwJ6c2M+oHxfVdT0g8WUbdbTc/qPaT6G5V1
mMBx8BWlR5YVvSPchbG119AnZyX9MmWEHdOlApyEPe9AUNDBJMbLVsxyayVClWKhJai6Sbs1qY/W
sT4SfUX7Ps3NW0q9gVbYzj3j+Eh+LMr4CYmVyCyuqc1+rrmj+aUcXavXm5tkimxfaUqi4QrvYyjm
S5mp6W2sxRTJCiThjQlgX357KyD+TYke/FQYdCeCzsOlXjk5C+/BminoOOlzndkMEAUSuwLBehsX
48XpLZ2004FeMdIYZUaCOMezhdO+PaUZ7UdEaf3W9BghUa/M+y5LVI5F4i41UFkMbmnu3HZ5NJb+
s84rToDRW05X+n/Giv2/Lm/JAJb2Xxu2N8k4fPyJoyu//xe2gH//N0//TdNN2/RU03EtzbL/w67t
ur85lisxXbqhmrbrgAv7h11blwFLumuoOmQoXGEaP8SUMCT//m+6/RswZfkf29VsU5q8/wUyLlDK
PxktsRmYDnnIlv0XGhz9Rjpjg6Xv87hF7eioDU3EVGlLyFNpd5wQDWCQpRdabrH90tlAtU8FLjVK
bXgiIzl/dhMVgwJ7aOtrID3iOaKKrkHxNMYeTeNsfQ5VORUc2UHX087n12LxUAtOkbjF3me9sx/I
jlHPsKU6UtlKL7ug86SqY5qah9jEGBFVGKMSf6E1YfYeNMWJb0hpxDsZN7L7qRYLRHcnKXuL1yY1
oSAUGdWk1tWjhfMDqS2ISxDP+m6BYBY8mQBa1SkurCQ0g+kTOh+6a53j0e5b8dBte4IXLH8svUmu
X/PACSdqBUIQr0ADUU12aKx2dU40UbxPNsR2yzS9G33W032JnYcugljHBIWMXX/OeeHdtd06hySB
UqDXnAzxzODmEOUp85J2Oegk7LVaWf8qUyW/YbfR+Y7ZpCwVqYKNCDv5ew8V51dFAQvQu+7cxrXh
PVCxKJ6iSTeRV8x0W0wjwx3auE51t1oIbCh6gekybMKuSndqIa+o1rEtCI7ZyITQh6Je23dO4uND
mdMeVWP02lvVtdh+WXb7aVO6/mmacHjcBmDV1kWw5CMV7B9c7Csa58+ZwOHBAqPs6WZ7R4aM6TuK
i/7LTCmWUAw1DqbZKv1GjSF045brrKsOGh2DU5awF7DJPKkdQ92zq473SUaYS0/P4eDY5NGT7qEQ
aAHFtr0h3aE6OpFkF1mltMAqFgqtTdS60Qwo1pY27XQS6U1mTAVeSoXMLGJwaN6VwrS+8qWjEp+2
s6rvk1yPDBz29vAyqArertVCaEGHpdBMUita407lEDD5Uzkt5ClYjco0rzs0LCxSULGUL/OpSkrt
7FVsFTeOY4mjs3Z4gsyosdEQxGnhACNzFFyLOmUPz1ZWRPkGB7uiFv1RU7T4S+lWh0TkRfd0pAVt
xvGoJzhXD0xSgPHb8gypQzv6A+koDTa6Lik49mEiH+lAt+pZEXpxX1ip85DqRC9snIJqAKddzTzC
1h0PrU4UwyEeWnNfQaI9tIvCxo8DyK/S4NNRCoqnazc684vheuVEdye1AnzdmL7gHE2vkTEKrDq1
ZqivJd9sh1NVYwSw1Xr4mItB1/xEW1zKjxYxUhuaf91da7kaHcJIw+jL2NHzUHFGcSXYqTgAqTJh
nA1KcXGLdUQqkrNDgzjDyRQHQfymo16mmkK2kGlNxp4jAQcnTcQo82CJnRvCiInIyFA9bRZ05Xuv
mo3DNFmRj3Fy1qhYxNr74Gb1sJ3LNdWDRmXPQLYbToOk0pcbtMKoaIpmHM4utL6c1HINnWw5gIio
idG0NhpMIqT+VEQMTEuXgQDdc2S3qCboSWA2GTnMPXjO0MbQv8iCd8tyEDt6hdYN6Dsb6aJFCGe7
VsslyYZi3LpqA9BOJJLI1I7lPeoxO4xXuFe4WIudR2v1oHHa9cjXkKJoYTi3KjE/dxRnEeFoXoJy
PEUFVPf6kx6fB7ePXmsr6p8al/dzKm3BdAjTIZwiMf/6Xrr+P6at2Hj2/+vF26/LtEqvf6KtyJ/4
fflWbO033VRdkzgaRLieY4Nr+J1qL79kYrThjyyT0zsI+/9YwDXrN2gryHBcl/gRx3b4qX8s4HxJ
Vx1T50sgM01wIP/KAm45f8ZJWKRM83JDdODXgbv4J7IIk60KGRHZKLHuviBxtSlEOBIYNHnl2bNQ
tM/ZEbqIHw/LKY6Xk6HQBqKLRXHltkiUl+qgawvnxvxLS4hOyT4U0REmYu1tPONr3AdGTj0jG3at
w7fxyyyLiAqkTq35mpT5WV1mAjUGTPvm3krIs2hxK7YiXJblpM+EcuANnTwRuiKDkKBebLMP3N65
lf+U18x0OMavkd4HXUYV17wXI+eeZELc5dyajnPrxmtYVePJoBoJZ+5i2fmx4qiD3SFwLCa6+Dp5
XBI6dhonSEJWEq7VEzEbwWBcMBlsSxJE2GqhvKV/MW4UTqYzVzRnGhPigJKSwyR3RF4NTUcKkYAX
+WnDEmGVDLucQ5eh3c40PcZy3Mk/qul0GclA0gnfk7gzlMn1tFKblFFpnv7ZJIhBE274MuyYU1GL
F19jtZwSmlGuuJkyEerEBGG83ciPpy7FedbZ9PAEMhTkFLWPMEdrytPV9BjxFJeKfQQHdXl9+siH
Vtxbm7uNovC0jnwWkJd5OuAzf5w55tnK4GcxDzoTnCbN/er0u0JHgCPbl6hfGyy0K91EhK++R3h7
OqH+bRkkDBD5cbthCDLny0KfIG81Mr6dazG+EkHuNMlYJql6DA1t7ElcFmExqqfvO4iPKvay4xqF
UcvTUow97TK/K0B0gLtDHwL2dAICirhw4Q7x8eUTlLdAR3smH1uExdLuf/+g8gH1qnPbmNzgtt+p
rXoRXXGUQ1g+NMfgNkoyhUENzIOrN4fyw9J138pv+/4147CbU9yV/LiYCWyszL0c0PPUBymZ7K7y
PCXKplm4hXybfCha1/mxTcOpRyXdsQ8k+obKB278wAGEhpz/Vt6yeXFuO4KnyHcJx6jdpUWHQ0/1
Y+VWGpPaKT/XrkywIgUo/6xmkqRspGCOzHT+kJcmeGG0tsOB0e/kcPv+5DRK8kicTD3HpELloZcm
JACE7RJW5HcKq0OF3+8QE/j5PEBl60iAAWqt7BFAAaagZVyTujP1/rv83rrhbjJM5LPtxCcSrGgY
v9+aYTH36G+3cqRwlgXQRmx9M/oqQ9A10mOf83YVFtCSSsJ2Llbf7zwzP8JU/X4e8iajCCEjqwvS
tt15PEsv7QKzyc8Zqu7vK3SnwJsgK3njI9uPPfDXh0GfaUXEZI4W+PgXaJU0+8bpFBTp4OtK8iFv
C6HSW/k05UXNjYxRwkqKuJn0uEA+B/n0HA7HVPHX+KYokDRz4+zFvlURy8gbIz9wJIZdKSuPfEx6
pMGi27fyJlcatvGmD2pXnJLG76f0l/wkGX9hN68neYVZAgi6Kz7GZb0g4dsrzvKMZGLnzLyGenpM
FPqF8UNdpB8Ke62iL7681bpv4sd2EqfZmx5XeGklD33itZY/WfL0lFoiRbqAyC/C314GUW6TzLxt
GXyKtZzgMwfyrZJ3Qg6QEpyj/O3fj4U3reMu4Fc6N70K6NPai3n0C5NbzQU7TDYucxAtVBqQePqy
GMsFs4nLRevVpokWf3Xzj5rLK+Pb0qLY3KfH0sjOMW9ipsJyFVwVSEMz/pQjFfqOn/NeuyjP8+XH
gsQmrdndF9cGm2IsCNBlLjIZFgoTHIzXU8l97WmNYAaCK8LKwDU3dEnz4qTxXpnM24WTHV1E5/Sn
d3KxAP4atIzhMcaay3YcdelJ70vovdkxkRO4aezbNT92og8EWyvdXIPmvmijXc0MqzMPQJ4+Qa3Z
0S4/yotZ5bjkg7cGb8vQ+YlxjzgxkN9mt+tzk7AC8U/5F+i1tV8HwqUsdl4lqgUcM4V4ILX0Aw3+
rfwtHdDddul3Iy+6TkbpSAac/NiqtWLaNV/bYoKbUJ4R94cgeDfy54CDgiizXydFEO8KaIDbQdzS
l1kxp7LHpad1IsubBxerFHqF89piSszV8izvEJzaxl32dme8Wmgk5Q9rdFYG076VH1PHwaREii+o
4ovkSBFvr7r5kcPWTo40+e/ycTSaeEQc+DhlvtvW+1WIx75bLtqknSohnmv2CHFXnSF5rilddDs7
yztMaRbv/fBoMqPIT1+o+G5RxxART+d2CeUFdHLebfJd2VJ1550eovnh++aW1t4jhC6jhGUR8sq4
jdoUWi0rBqvyRGhM4r6RH7aTq7GcIdhWYbNAxD1GgfDWi64UZ1cbH3Q2FP8je9r/dWUr5D9/t/U9
fxTDn/a939//+8ZXM3+zHNslyIlzI1Uil83t7/tevqK52DI9iFierhkuwLZ/1K0M+zcVgD0bMwKC
VMoTYL3+se0lHQpPJztozfreKhv/0rbXMP7K0mecuxKi5rimg1vI+wtQD/x3qSA5Qjlcx9uBIqoO
9s0Wfm/PoBjaW7PvUJRcM1c/NDls1OSlSK66cW9R1tIaL1CrkoGXhU1a+FovdjMmEIgCmDSeiUs7
rW5yqCdnax5F9FSbGD2IF74naHXrkgk6nzhHVuOHU36pwzG6VMrFWtiuHYvH2DLpD8MsAntAviWh
Tw78vIesvFuju6X+CVtpM1W7DDx6gZ+7PFGYtynAUc7KXBvl55MAeeNdUOELx9tontjZSFAX2AwZ
IXhdaoQmJHE7PXAM9TsJ3i6R0GVI/7bo8dDVwL42Lg3NVZmN5rbdNs1yfxYLU7Eg4hZ/ba2DdOA8
PeX7KO/J/8zDVOEjuFowU5+3jDOT0S5VOjR/r27+ueUwzdyPXNdlw4n3QsGVmlcKHhmuCGtoRKli
RVfUOGfVRg2IdCHKmXmciNIEkNP5h4tH3OK6RTTvZt05GXVyKAudg0G8oxMRak0Mtiw5xW0SGDhc
++iXJrSDZ858fNKiFxw1LBE0wXdjkoXYS/0cwu8ytds8vY7tTZy4wGlCPOT25PnaSgeYXpOUoBKN
DgNsXGj49/3G8LiIOA+R0mF71igoPQtsuXp6P2cv5DQ2bbK1gqVHpuE+jcuzvs/s2zh9r9Vj3X/Q
csZxDzoXGYeB4L6onztyNHVlM9PVKvVnq+jRSj9zTRUgkajGNts+y6tMIUoRk74t6VTX8VUBg2Pl
Pbp7sYPdsTX4ubWYgi7RNwPatVLgqc/eGVWdNSMKRppBD0RnoOYY8RXv0jUTCzZdaKZbPopor/JP
SCqg8qUEFtrTqY93tn6d2IcnmCxnRcfT+Fmu2mYWz1VBiipBAjMpClFDwuIaWumCc1jZFDwW/Ehk
uuZ+ZGPeT2emZw1Vh+IjdJYOZr8p9ya2z657r/vnfrhqCb0JGsadw4BgeM2xEa6eisMWtpYqfJt0
20rF51FrgZk82H2o1HAGpjcB/hPv067pXTS9bwNlso6Hsspli71dSsdVxD5KFepr1sadSViTsmj7
ucE1ogI9Br9BgYarQhmhNtdxuG3HeOOsFQJ1DPnPoAU2ThMHHWOgwMJKBSdo7RSwbzgZwm8J23Qb
YxuPwh/o9K1JTlGLOCzcsGRG+R2ENmIqfKg4vrxnM2NF/ns68O/GteFi7RWBoEpkNzpYgTuoQIBG
1xzPNDOK4Ovon0w5VpyL3XVbaBmbTFIjjgqNO2U6J9n1D5P45Xc44R9ho46s3f+BWah/z42Wij/d
cCCIysbCHyO1DMfVPeS2YImKrx6D/nrnUXQrCmObzwy5iDa19VyWOHSI7Kxb90Shk1eNRp2LVRYF
JZ4StMGITLTDvIQ4Ulwmk2Y3GaS1xOamGdCJq2RoA7hImpyT/aVT980ybYZODv92u6o0keGcFMtV
vmTsOOQ70JPlrV4ivImeCVWGyAzQEpsSzTcvkKs+m05Y6sbW48m3sKz1kZ5CvymAGUTq1czeyh1k
/5Co07ZEl9ddu/a+F/pGya6RS0As9zpdOE9bmM7tuz55KPEfcDj9+7ur/acrzx/u7l/4naNDn6M2
ubtr8ZSLx1ZKoIyY4Z/5YH420OoogUAtvFWy2wVd2mIuft/doPYL/v5KWDL/+TmbBlAlcpV0Okyy
t3P9eED1DoJW+z/VpCgu+lSec81ihz3gxmC0Lwhv1AM3zvJ2bQv171i7t2DxOAC0/aWPApw/8OCC
miaIHdomm/yQA4VS+Rxg9eY+r+9Ksenaa2OdWkQeKf99MYwwByqj2vsGnaEy3v39R5Gr9V9GLHRX
lfEqPw2e/j9/EiMzXFV1i3FDG7PzPseh8EfV3q7OTa1127//u/5cMGNnonr8XYbtGLqM3vtr1Be+
RxRYAhvebO5Q54NJwIQ1jqElNu4nruv/5m/7p9A9XWMjpNrslVTOxjQD//zZZlcVih4h/pPzDUn0
pCXzWiV5mDcaEdq8gdqyy8VVV9pXpJCAs5Dze/AHnuGkc+AgNgTJSOdqt5I2t+QG60hy0sFgyVm+
6sF5rflznBHpoTSfsfmilnsvTZ4yI4Nr227ndPhpKdohSh6xj0IP0LdaD1NVdNu4lJ1r7VAU2aV3
5/PstXuzujoIMgxiD10mC3FvAoJSP9o1DtrxClkT89wBD91GbiNkS8bNgHa1IV4L/svyel6gAszU
uktowUu0F+wITA0VMhrCDqNNN8YkXlyM6SEyyrBX3kpTOyiJsh9455f2mqEn1Is9U+iWkbLJIqR3
zkUf2chIIBDzfcply+VBd1jLwOzLQolc+eSnjedHPU830TMQJ6of+SY3yUBiPWHKk7sGlZ9R5MuB
XrlAni8n+i7qjuOnk/k58epZYvvT8jIhQ7VxBwwYALE4Y6v1iSrEWClQ2f4Mi+Glby/DuounhrO2
FK9PQcMigTzJX6pdR4DF0rcbMnmhlViEDvwy84vSTEg4sIoPbGHwrmj5u/xcckEp65cV6bHTnsmP
gLSCezz1R4WHqr1R9N/Ka25Z8xZYmHLDNrWpb96hO93aiROYyMQH9wibye9rfhlkt8RStg6iKhI5
WSZHoWzaIT4Yaflitd1eM/CZz4dsocxqpIekd28XU9njQydrd8u1+eP4biDi0urSx07JpiQJ6pjN
ouNsoz4U9d5MwXGD1u9T6K9zEWb1FBhIslQnVK0xXMub1Yl3McvKxKJp6vx24AuunYb4dIvyyHKZ
2ufvdTlwV7K/8o+ebkzFBjayn7UoDpr618inIKpoa4ubGHKkXK5RdbLHQYdP/oRSdfuZl0auSAi7
kaara/G8ZgXH1iFcSgzI5k3d3LdU+kY2QrrFWMzix5zj+oS6yEXeFMeHgbpNoQEdkgNCeV5Gk/fq
YdLETZMn5CFP6OjYG1Q9m6rr7H7q7K41jDy9dYPYBTkzXr4df26gea60RxLjN/JvcNlTM/BrLk5M
R1ISajB4jOVuZjdLWxBeoL/ELGU0Xt3+KOeBadZpF4tAMfVwzPBLtPPOWF7kVoTdDRnhaJro96HR
Wqd427DkGe0PRgDacs79LM0bQN5gROmiUhsbE10K7Q+Jd0EhtpXzhdMiS++ea0d8r1YjkEfM9nhp
CCBp92UJbmbAocRb1jFcFrmrFo/l8CkPEQ78NHnG6DCLOfo1R/cirwLz7qaZrmQkBDl0VqO8H/ur
3ETNhJzoO5dFEeYKHJUElTvACycJKJ/R8X2nHvi9KbZtxUfUG2CvNMdHW9Q+8d/UOa9V/9LkzV6f
g8To9qRe4U/DrjVoB7tJL33GboDPMyn+aqF09oKJtGwd5k4C3atPim3XR/vW+uGCcEjH57K93WUp
4nq+Kk8WPcU/BZxoJw1qk1/Qk5QTFXKm3w8WjAZ5dIBCufUYaKbNBpaUIrNXsC3cWxE7SxsUe/pT
wVKivXqo0IbhPgWM2DFJO5/ynhtNyyHr2kFrRP++9bAAgnDYFDm5HJyoYMDeOSjuyZlgMSKrrLW2
YESaAuuiaLdtXHLO5MSijQHyw7u8i8OaWaxziT3D5WSzS9/a8tjbvRcROdkdBIGk3PNYCSB/HrMn
rfpKoY/Oab2BIuvP4+I3XIM6TYC00eWDtWP4Jt3qDwCb2NKj8KcUSt65/J8oUUYMZiiMMwayokbd
ucKQkJrmpro0AyHDShREOupRxcJnmW+1YfVpfQaxuu+1+5ZCawIH6tEbT0XySfHOMcIoek+ta5qa
m/hxYEcsn/VcgUL/UQAgGs2v/3exCJk2GDmxMOczsl4Q7mQo7tza4lzBWoIEX7IAsIFbYglxUPMU
ZwQpfmcsflSBcLGUXSsXXRUJ3Zea38SI9xAjbNr2PBUzGCtfh39hWTiXX8iJ6bRsZyLiUHv7XCWf
CGLs9MkdH5lZ0VVj6kQrrOuhzST8S7oe3fykxo+zaW3BWCvMm+CLMMg/1cajoI3G9MwKEPH6cFgd
bnKMjxZez85aEYDcVMVjK4J4uAMWkU4gWg65dvTWW0w7CzNg78tNkHxk6/jsBAP9bc0pfBNz6ZSi
uURjB5IUjEpJjOb84VmFX6eYzHTKqrgKafXnsbupR2uTKRrtMt9zgG4aY6Dn3pMSt3erIC9l1X1K
Oxu2MCgVxt1ATS9d6P/DSOzGBL/TwJkRdi0487yNd4nhPeZxSYd6wsTBiEqVwKx4kZj+QLTdeRJh
Xrw3bPyHZKv0yXFO9jWIgkxJt6N707EgoMKmw0L1mSfS+Ln2EkehYqTbvJMDiPj3GXOQMzKj5swC
JwGFpMoAUyvTJsYiU2iQXF8s/bFC/iI/P++BOb05+hOUyk1BkkK8nezYh+0VCFTx+pJt8ymDrIsF
GraHRy1cH2ccOBhCYB5YVrRdcYUqFoGQdBdWz7w3oEPqgroMk2SZ3QzlSzdJfxK2U5uwW4XVAbp0
W/Ba1dPOIQFN0npMtBwO3jCb7aQUrGjFD/kXdxxF24Q4UQS9pY67yY22yvw4iq+RGohavPZGeaAD
VeUMb1COS08jdn0ta3AXj4qKC2lEp6s8ziQW6vqXQcm2wnpgrEqA/IkHnrIMfcmBojM3adGXmB9n
Y6DnaXH0gNHTh2oLHs/+Wg0SnbklSD03HeAJ+f/tJQn2tk02q/1lq8N26dl5p++ViknXM7ddMuOa
hvilvVfEd0UxYwLEp/TogPICvsTzRz4DY4yLWcmoAx4AMzXDpSLWdGuM04Ysrw1aMwT5CPoBGulQ
bO0k+f7+gnKNwj36v+ydSW/kSpal/0qi90xwMOOw6I3P7nJ3TS6FpA0hl0KcZ9I4/Pr+qJfZFS8q
Kx8K6FWjNg/IDEk+kDS7du6534npWAqeNiC35NrBG8+giM5xkNx2uGLGtOMBCBZJ3BFwJHa94o0m
pEQzYxmx2mmsDmGPV756I+tm1VA9zosEo+O88WM1O7kHcnzn5d3rNoIjIbbY+4yz+/xjHu6xiMTR
llE6PVd0CLV1BxJB6RRhIpybVQ+iSTe2nb+NEwu9T2ncbmT1Ncr+1KBK4VAnsRpAhoDpXrJZjObR
q29TzObzaZ+GL2kJK2a8eSSSNXDmxWTRr2v6dT9R+srwBoo+U9y0X9TJC+NnFYyM4m6mZLzp6mA/
Rfpb1Pus6v2adKzVrHe0sjtxDsRi/GAzseCynakAxQl9LxLPxEUyk0wlimw4M0906ry2uA+gP/nC
2Palv7Mgos+FZ9KwFQ/DZpZ9cnjeGbu55WirFGh5Dzka7P6qJ3VL8sh3lON6uQspKtmyZ5vZiluZ
GShuB93ZMbOx+tYgB7A8eb1soE3OKWGRZWyBu6d+uKpsHkcigBkdwdhqcU+P/Qdtf2HuIdYv2/Cz
GfS90/rslEz4o/s0tn601TPN6jPTf3T4QZIn0+Jzcj6agGRmVMK5yGJadtdOydZr0lutr2nWN/up
nUPd4mfLhDEWwu7Mo4fv093/a7PM/3eNBdNEFfmvPTUcJPPo8/3zb+/5598uxfU9KH4NM/r+7X/6
a4gf8kjWcIgKYvO05Z/8NVhoDItOsnDRBAxcsP/MMzL+bklPCk+icZF4pP+HQZY8I3121wAVJs5b
eLbx3/HX/FkswF1jkkGCycfybKy60v5NSjOCQEg9YqwV6ZsOegVGja66bUXPaZa96QXrPD73nenI
5i+EA+PPmsgfL22To4QiYuAO/j2qpbajZtAErFOYlXWoPUYOXn6w+zsxVI8Qvi6k7ELbS8ZnBjXZ
HMF0LZSNhuJzRN8EJRG18xKXdXe/XMp/JS8af9YXOSVYlkHfxcYVZemOqf/2pdSMqqeVl/rIxLVY
xdp4H1RFsPHkmNIC1NdGVHPukHKJK56cYAjksjPfp6B8NELOU56ACV1GhbsUTNIy5MhUjKW++gTG
bjunK8QOjeCKIFFqdyvATlN0h1g0m9BkFKwuT4W1j7PgoTbam5b0lHCOHsYpAEm4TW+jMCCWtds3
xUcrB8DGk33H6PqpSJG3Yvim0DPPncfSUc7kpqLqA5bkiUlrnBStd3K8+mzRGLZM/8AgwNXwiseB
3AF00nMSNi/DoD87nnnvY9BcRLG3BdRrpBMyd3JVgPiXkxBPZupooPXMI/bjW7eqmFl0gmmZdGJl
a/nHZBaCTMn2VJX2vbABV2dMb9c9Ex5OgPeKKYGZebOydP/ZV+NCcOzYa2a9Kxrr2OO3BT43ENPY
5zuSKg6dpLq3KbysxvgoDUbhFTU9WUr3uAvulZx2mR9sI9g+qF0hOdtGhzPkxgkYWM1KhBM1OUyV
Ebqgp5weGxWiF1o3bRwxrhen68CummVMfRJYcBVysiqMDDNQBgTNbIKvYvCoqa5VWn0iKt8yQYsN
nB0Omicf3PZxUWt1y4AtAATCoTtzl7XE52DDXNR6d0o8fj2pML/KgEqRGokKxbs4PggVrnwKZQvL
kh2uMRwf2o5bi6nTZN0ONxL+1lawp9lq9soG2tps6uQcPDMRHTKvSau8MUsEfh2Ec2CVPr44pH9d
155myaYP2Ue1ouPVgf65CQKg7H1Qipq4b1vKzqRFkcDYERWPWYWrpsNrjPjBE6boXqjGtojmbQ5d
o+qdpgK66Y15dHv/lCW9u01Y8whH1rm7pROt4PK1dJssrjsO9VG2j7ItDhleX2ZQ1wED3Y19UwJX
7+3xuakbSjI3/JJc/a5Ob60BoLFfEODgpwjJpTYhWIhlVVfot2KU28xtHUxgHOvyRFs5BckQNr3d
dYnbYCXLLL4Zo+YcmxMTlV6z4opiv3HK8cCI3JyWPWHOepSz+sDM7TKNeho6Tsqh8qfRDh/DII9j
Pz6U0IL2qZ2SZgEBNE/HcuWl3SP8hRjuV+lt/PG1tPNpXePnRi0OmjNpPc25NXGrWWa2s1aajYAR
CAjd7hjTAY2sUz1pt5j1OVylH+10jj3uS2ZxAYyQ21NOmItDxS+ZYfY239AgYw+0F+lExtx08p4J
BPb/wPoJeM9C2aZUn8Q+8KccH/1UrmNSg7Hkk+Ss5FOT1S9t5NDAwK1dWgE2yXbVlhmjODCWVlnD
KSK0nZcAxwethwz/ZIyWR9wKZKCuvKuTSS5ooX7OuNI2M+8LmJp8pTy6SZsejfA1s2PyQBKAAr7B
klxoBZC9lg/ZNiAlhmc9y1eSaDW/5nEoLd67azGUOQOtJnXKCsptPeIdO0XxCI16G1odXG8buppJ
ly11MZ8on8hb/S5Q2n3iZXcSAuRC7+iLGTRj6BLnREnQxsXBYtxTk7vAaL8qK7+0guK8UjzoFQzm
mMI40JgBtnL3YiXaQH6mxfkMREZpXzQSqc2eH3HnezPM+3M1xRuzse6Br7w1PWtnH6k7O/dvejIs
jdYHCKLaNVMfaztn5aD3dzcH0IH+YYAiBPdhMGGRmMVLKegHlfbZbPF2xyMLA3tFGoEC1wEzePIA
SadlNI/9bnBemSW8KRo+RNEG11jA8yV9tRX1zClnhLzJHFpInbtqOvnAlPSNrv10EzZEu+VzRvqH
YTmH3AD2n3CRXftBxpxMBuyJS+YBb7NoPLK3rEmZX/ZWdVBMNej+bWFEP/KMmzTq2eIDyz6PmX0e
zHvhcrl9V2w7OTcP2vrFdadDY+W3UZILeAvyzjH7jeOheGFdvBA9xWRszevozChyL6AovjlmfB0J
Q2e5gnrPNfFYViv3iXlZ3/HRrLvw0/XZCYMhvJYjCv8sMzoNtOZJQeUvjbc0zI95wkbpuL5ENorf
QGzDVnr7fmW7yLtNUzHwEGcrMFQk1wxWs4szkNOiZli+jt8MSZBAV3BqD+bxBXrXdFjNgba+4QwP
I8zA2uMElLMeQ9k+D0mAHVIe2K6YuOdp1f3sbpCz3cK8sKsQdR1wjHNV9DQ4bOmqLbZVZYA8rkao
IH56jUihdmHIw1xke5qq7O17ty/RqsgoxV8ZfmHFZDca/ItJIAq0ldVIcoQrvCdXdad5wplS50LH
YkbVV+TrTlznNilne6y7SkpEhPgz5svz+wkosaZtRE5fJDaja9Xlb1Uk6fKjdMeUCLpFKyMK4OUn
7U5Vp7GlVGGib4hv7VYjS724y4BUrvt++PIzrPzkDSCPDdqFMOBPWLB3qshXkVe9x2lprGs0fdTQ
DtlfBF/ZbMAEctpUrYnmxi/24ZzzWtw1ilVSdcaBIvkx8u5zAQ/eLF2WAlfHBjEyLDyFFt5E79UC
Qfjtw8I3e5xQS/yyO1Epo9cx9Lds3PrYdMTgWsWdZqTHaAK37eTxY4FldRmFfbx0avPgR91NyQq9
HpPeW74WaUGdWPBlgdRmf2cXwZXN1LeWHQmoWrcuR1bsap9NG36VNgANhanTNzAeaB+mOz/YQePh
r3WvBbpMBjfQZuhnLo36lggUVkHW0mi8DAEqWqBO0cRdSmY95ro8Q7EH0dHXfCNOkyJi5neWxC8x
1wBVfi/KnZMbt4HdvGOPk4pOQ12AvtDyh9Jmx5kcxqoDwDc2A07D2LF6zDnMpTbSsL7tW4tcgQYl
oYuPU5M/0orW0LWh+E093peENSie81pCyG2xKjKEh4PXap8xQQkOaLo1LziLjMhKhg8zL/eSu7i1
UGzThwA6oWsSYOYzFF/lb9n0EPvzYNtEvB8KFf2LY9hZjMsVBRDvgnA8N2wuYAP3VR25NNJrAjKi
ccvKcIhiXyxzaxP22oEK9DkxzV1UYZDopsCiddOaC0BAimZr9GHF0ynFQYvwoM5BVjY31IqDyX/K
mJu7Gwg/MjTvvQuIXW5qLk0TPR6aMb3K0bhPTbCCimIslf5ntm9SjMNwIXJkDQteX+2ujBJbTMra
B8OSWrDLSPro77wOEHrc8jQS2ppFpNEov6WiD1ESe8m0mRLXxiPr3h4olTKSaWyruvz7k8bvRyCb
mUlpAh10TMu1GZL87aBh+o1jeB3ZZD4fdTmxArcpW7dt8azV8tacEgAG2KlZoowqvXPIPFk0Nd5K
2R7uHYiOC46eF0b41F8czr4b0v/RsOYI9P3OOPu4pLoSBIrP7tfWu2fbdSuLDoKr+lEX/Q8G5j9t
Z/TAoXeLonbWCSX7wksuuJW+CA58iXw/WPV28D4qgIRF4W3wPsBUYhkvHZrAbtfgRWUfj6gimIJ7
k6JiXG0uTJqCPpbHGIPZA+I1jOEvGuL/8sMInTkSz7QN0/09bFMDEwxFi6OLGQWbqacQKHWwRKzp
q7qjfOWZJw3m0Y7krSGyuzybFlUdHlg6burKvtHx7ZZjdkwqtsoE1uNCNkdbApOuMpSXCIYfTMJO
aIQYed1dp9MXnvIjAJDyLz6J8edp1j8ui7CkS/wxMcjoA3++LL0aI11NMZ3PwaIZ4+nPk8FGr8AG
pPY9wac61jDertdwG1va67+/X//TuZibggO5ZZBEi/Jg/OZicKOmrTyEJhrx7UlwMCs16y8CXOc7
/vf7zrEoWbDWIm38bnsciSZre1KdaHmQA1aLswIe0CjW1H//UXBe/OdX4iWEzlyTydfpzgmtv5hL
xszIWAzJuw9rzszjMD4b8gn8xWui1GlKtUOOo0107NOOOS/pJnN+adW44FD7ZQJjCAGc+yFtCZkP
s3zbMEy4dCrjmXGEx3SstjxBlLN1+Mn46H1pcKMXhbyB0INer0421W84UvWTQnBw7HBpNRCvOyf5
os/Q6cQKdfbZaQnD8/v4Nrf9m4IXWABbwNtV25up41zDhvRC6jpAl6Y3cZM0tOkZZR7qaq97ahlq
DDklmb0oOV2tfIuUr0cf1Xeubuajv63Hz0Z+Ktvi0QaZvMwHjWjegLSVQmW3DdRt5eVHS68esVJ+
BVi88zHfi9Q/5qJ9SXx3n/zsXXX6FmoIVX9uKYzYMPyLY5XclcTEjc74lHCejroXqJzL0uN4O4zO
xmWTIBDjRnTVY+BzLEi0A3HFW/z6uD3L4MtO5QyNXtotw651MKhlR2ir3ldvjVveARrYwxk7ar3N
sAZfbRsWj03HoXI+pMiUwaUkTO4mH56YgGXfGjRmUU7OTAY/egUT1qELgq5jfsPqEHNh2dGN6oGc
aUmBLCyyRaLcS5JRA7NhhMgW9W0zvADp9RlXJRHtuY+Ty/wMtIyz48cazxHtMk9S7PpkpQK5yR99
xRkz/BlX+XGquEA+KMtFj6eDVCEZe3hgCtJeIcLJLPgiUJAADgIBPZ9AwKo7haX2Mx8wh7XB+CQE
ozxYYgD03Sjw5lLY+zbG7k/QXaiRMwJPO41ckIbB1aeMV5G9t1r2Bc+t1dIqvjjIv5NXJfwf2YxW
r6zuBGdh7ocSZNs2x4B+ZxJxBIhjgKWcRhL8jcsQ3hSg02Ybds4lUcXLFBv3loqvjJkReVJRGoTz
gSoqRtKh4GRV7Nh5kN5BhPoiBvNCKNoubRG+ICp92nJr6gapvrZziececpjyZJmEqwDn4QTJ0RXU
vlqSHINaVEWfjJoHbv7W6e1blNXP9RzLYdXVFtz7PmHmDtHKOY9BfDUJeXAHg/NPkXzWeoloEJ6J
H3hKhbeozHL6Y/n4H138MpY///f/+kAUauvx4WcQFX/iPjjmL8vs6r19/9vPvI3a8fye8Wvr9G+P
76l6/yzqX+Xw+Zf+oYa7DnQHnaKGAkNgrnfZQv5w3WueDkhCYoSfNWHpWQ5bwz/VcPF3gQzNPyCW
C/77y7Sp9XdDmpaBRE4EPda3/44YDmPuty1OSqT1eeCUP6pzPpynAn7dFRwxDSMIBLmJlY+ckF6L
kI5088PV7HORcawbEeUWrmOeiczcK59pGHiBpBxiKtAnGtMxrMscIKhXZbTbiKz3wCRsG9IcyI1l
gdcqTicxymIaBpucntvWqcNxEfYJvb86A9890QX0ou7Q22iscWRqa07MkLuQGiFDJan8lGTNLObp
0UFjNyhpWmuAsXL7cxI8St/amq94xPgIVmF85CD6oignaxIDRcE0jEHlhXYJYztx9kFoYc3Ora+y
OxPUBCfu+v1vZhU8Db2zj3w0i4Jg0kWSQJmTnLFap4O52cerNLbXWKsZu08HD0QFfykujZUqCvKZ
vQv5GRhaLDr4bc177LuDaSfv89saWmTLxJD7aXIvqaroP5gkrIbjftZqzCK5xgZZSI6Or1cPys9u
gi3qY6KaOnZgAx2VSTkw5QENw5mLBJfhOu8vwUSiU+MhS2n1CBgye6OQpZZ2witqLp/aim/NSl3Q
ADe1jr23kNOHn+ODmjcYb+XSRhT1pSphc/U0eeuUyLI8i9+0SHx9/z+VF31oxSvTj5BbgQhU3Ctk
kj0Ek3kYK7/YdpnYMzbZL6suPY8KF1wbnmXnWCCbaiK54wqGJNOnNEVGmsbJBmTsC3vZzFN8KGR+
Hhz62GFHJmEd6KQYAe2nFGSi1ScnD649+QdrXffvnOKDGxgocCYu7tTNxK29SWLIIo77J2LP3WUd
ExxZQ40ibo/BgP7qeLxkhwW8d0GTmhmo4BT0JUQojn/g+zetCbDR5btbaOSVRiPzm662xUy3n/Ht
+8RP9zmTTje+g7dHloRKFayumDbrDAGJLwzzwF093ZgR80+Ohrc10oIHHCSLXhI15BcNsHd6/npT
XimNxgVZoTBoI+FuiqLjdA/eKIZWqGKMZB5H5EniPqg6DkBhE2P8DQjeADS8N2RAB7n80mODHlER
0NtwxKuSGNACz3hNDQOcWg7XI05pIpVKiTt6C4869QtIi4Cj5US4/WTckfN6145IJVwPEgCBMNW1
a5N5GPTMywA9Jd0WH7hcw+Cmg9//cD37x9AyVTPoyX1cfmL9GG5DuiH5ztTDT0aNyE0S075t4tch
ZKDE6vx9xMHH0ZJsT3rnwzB6H5mTbhQSMM0a+AqOzxXPyr3PA2QytUyGswlhNYaRx/iDEfYnx3/V
8/7eMd3w0Tb68dSUgnmVPiiPXPcaJojUtg3dPO5+RD3fi8ierLKbXFn7KCrEwSfV+VTLaMVVxyuQ
pySWKqIjWImGUn8xprTYuW4C/Etln33UE/jdFO5N16PzBF7w1LekF3aAuTLhBASfKxQE0S8tmZPF
0qpmtsFwk8lk4/WzCS4uXluFz6ELmstgp/0hq7gbEntZzxeETDfnEeETO6EjwSqTw1KpR1sVhB6q
/keT+G8YqcouBv/EVIJHyPKiLXLyfKfiNU9OXjy8jTJ99cYgIGtopUcDKvc0buBoMPsM/3oZztJu
j9I2FJuh8Feet5nCiZiSJ6tqME4IdY3gJa+kxiLmxoGx4Wiz1FW5Fy78DN8diNmrBhx7EQYoYqR2
lls/0DHMlqClGcwISa4gYWDX0eFkPnkiTZLiekH38h6zrLNqDYe2f/apqxayo1Fhs8IwIeZIuUZZ
B+HnTzGx3EvDbe/d6C6gBFop1E34q5nad8FPUk5z2iEbMaZrhdqNExrbiym+NLhrCyND/eu7aJOQ
jFI2FhI1jhjhkuyDRw1HYs5JxPSPdoTXivbTa5PLN2Bk+Yq+ILb5siPKFksmAUDRfSnDbGWTokaF
rkgrSsn06cYsvIsIFcZdgUtwDDtuTnaojfazyIat/s6U+1IzGT4zPY+byGU+KiQgUpZkyVSAIVZd
yj2KhSUbnpnjICVpTLdGMf+cST6IZRt3oWQUuDHxo7plcDc3DLDKH/qKKhrY7pejwOOJ1M0PMrMZ
03ZVuZXcRTqBCmJ8rKr8w+53vWlWC8J/GLbM7QNoSB/0J673nl6LmMNKiEJqzgwH8xV5ya2sUXUo
TxCQs36ue2HsIquHJbZmu1/WCYI7cTjI8J+l+dBCKtvLMNGPbhjvg55J4aLxXnAGEWhAsOK265hZ
gjL7MI39DGgFB8mcdvGQBPpGL0MagX7GbtieR71/sg3odWGqbYbSwlcTYORFjKUYkM1eSbC13gyh
I9OODW3h1tWjiFCAI93BEOWYzc3YJW+eJ/NdrddfdVAWe5tNXWYDcQ7TRAZ0561N5UFDhUaxBYWu
hjTf+G71WsfNDcxs5euPstQ2Wmvkh14MxCKxyHWdi12YjdK2o+OFzvy5KRLQhfFJj3DZ2Vn42jpu
hV+u2MreMA5dGO2bUrs3I0Dsmv0JtB7O6VwkNAJe3tSRX0d2Gswc7KXTgEhyYZwrLuRKVG5wzmsO
LHqfLcBCLRjdw0kj0CahAhvVrU4G04gbPbxD9L5NjPoMfYPKReJ48wfrMRUojY0njy0P8mrocPHK
7ijJlFipOnxDwZuWqtqoOPJ2XllvJtNbE3YbHv2QhpkJnRLQKPkYhfgg39nYprPn56yy8sG0q5Lt
2Da2UUxat5lhLjaCVb3pskbbRFFGehYw4l4FN/B9fiQinFa14b0gNSIpPaAjsAkP0So1x1Pu5/g/
e3QYP/e8J5lQxCm2YhfalkNLvlXqpjJJHDEOLrHPeAJkiOxdtPvSJ/9FC8Jw42gmfQazIHWmwWZe
BCiXbvZq0htHd4CIGJaE4+m1D5O5q5LtIBkiH6MNWb3OV66Twhu2+Iww8vfkIDF76QCLSsh2JCKm
WWQaziMZO7vOf4KBztg8SF2nLU59HPZ7w6lgF1gbs3M/Yyi2gFRZVeR5KMdLkAtvyRzsDVSNL51u
B8IaINo8xlGQh5LxGuPcxRAuPZIoSv8L5/wPpjhfpwE3fSwfhp4J8ljlzhIC5Secqp1Gcbbya0oO
Wf90I/9mgMy26cDhrw2BlUBm+B4pY2ks0JVM0Ag8MT6YCraKZmhoirMDOLt6Loa71Ir6bQWiO2kr
RJPoR58GFRWHx6Jeug91kSLu8/kbwvVED87CehNp+lHrl9rDp2r2n4ZLue76RU8VZJNDZDw6I4JM
SF5HJrbKRK1xI65BmGKLDIxs14unIB/apQVwm2UY11eMBNDHGkCVqOaGqK31qLxN2U6nJDB/esmz
IpORcPjSNu2FhoPVSIS79gR/0CdlKA4JtQyyIiCliuA/rUnPmV09Z1CLJ3564QXuj+627KJXR8PL
aqXu4zTEV+Emx953dl56LoPx1vEMRh/eiKM/w4SDzuycVVm4wN+TJ9Ch+3QqaCIV2aIJOogrPm8+
8L8cv32o9XZXlJRWNCY9pl9gD2SpfnLIKDoPxoCFka36YLSVXMWGoiusOmrv6mimHRP+lf1upGF2
4mKuOju9VxADLr4FLlyXLK7SLl88MJq1fwhcZ75xQFwaobZVdfNcNqF9GixQBeSdkXMSvjZB468s
oXBAeCbYGCjKoMbvFcBlzaAvOnCNSZ6mwiojZ58m7sUXnALCmLYc7YKL11BV8YzF8zBiz3yuSsdd
52U3xFxE84MWL0Vv/SiyrTOfFcweDwgQ+g+B3NbTRl3BcYiWbjBQswf61QhCLlvGwwDxnFKjpzHn
MNlMuOza92XEQDTsjEyzLpWvuVvXtYlPHGD0tJkHFAON0TLzLcOkZ0FCCms8MSkx+XFiLv644ZuV
aOmtWgxNfBtmVCm0dWQfdNJmIeMk18I3YevZ6jZsuhlSFA18sJkqSGukTkHw1UD55wNXbKBOi5DS
SW/RsjykJIPAo6VOIDtV6k/3TBDcCCx3pY/A4MPn75/NZsnp+5tQVUvnJWdQOroS+vDaF8yFh9E1
CDjW2SVbuOM/EIFsMa7C76gUE/T8sxDNcECMGXtbhfYYJMNZ14ZlRLzOoerlR5k/pLkz3dcGHd3E
sg4R4TYusziTBmTDaDUMQXQm1raRXGWExTcfVbcOocJv0IaxjLb9MpyPBH4VtA8df17po0WuEYjZ
lJmUFIo8PbOwhqCKqJQw7tskKRdvesJo5N73mThm+KS3OiMkWau9E1OkbidNrkzZWk+lInmwLeG2
pyOZ2SCHQMBstTY3Vh2VrR5oH5wX6CbRgfo+b3aus5/nanvP/Pq/37s9us89gbpIj+FubHVMn4J7
RnV1u64NhGPHCx9LJjPKauzpZlXHMifAvYS1ExKYPcpDpIfTPu6KhyFf9qNbn1AniUb1kDfrk9Vz
dI9znPfBnE1D7k9xqB1zX3c8JyROOZu0qm04ORGbaW+N56JPOGN4drKd7CDYETbkGKDlwzh4sRlo
Q4I+Qv/WEAhGkm3i6TBMLJhzn8SL+HKC8Z6p/84jD5fTl4X6mNbM5NfmQA5DTOt74OkNH2ZbWOF5
lyAoTgRwfvakk7e9vS5n6USZ5q3snTfaPSiGcdmsRucYtvZiRI6aO29qWercOo3NW/B7PVtWzM1E
U7CJYfhEBTq34qvO6J5+39+u3iHzVgojLtcCJPnABEQi+EmH9nIItxHbBy4U0qQ03EQ13dD2POUo
D6LPLURl3pPBvBa+Dfdsxh2m42egB75RY1gAfC3Ra8n3iTEZIFnIbt655xUiNvhfpom3x5UbvrPu
22CCmezMaGztD6fvx0E3WUe6Jr06jb03K3ZQUsv3Uc7S1A0lb2rkY1ACWRmK/Py55u+azuU+C+0P
DfpJX1feNhlQT4DfMlHmhh8h3OXOJ6DVMUxY8F2z6oU4jxN+gdCR+yzfpyQdQFRfzjfnfF/qJp+0
Ddq7OIEjRqjOLMTE05kxvk1VEL0U+BwyTE6BMpgbWwplaf5TftCetLnvONv+dAqcP96OP9kcQ+hO
zvJOSZRONhdJrLAIFkSrjDj005YOdCdJUXM4hcUCdaicFwQcWBoDZlnN4IrqWLK7LL2ODiEmQTPt
XCYzwrxgwwld4tAD1sJyfMmMwvn+bkC+eLBxXqo4czDxseZ+Xw4xv+c8ugiyGyqXtzWrR1VjX4xe
W9oJE52F4S0LgxBZxSRn6zgv35JZTM7e8vv7HWfFbOqxccaQ8rO2Ow9yeIgZjMT/ehCJIKP9B/Eg
7+RO36fRwBQCAYC71GVqv/AmZy2/jUICy2LrUq3oicJ6oeE5n7Tx6AzcxDbms03jaYzJcK/NC+T3
wj0E5Ev46oOhAFaEgc6A2syX/3sLGGw6GAT1bb5/lAYyO5jb3FGO7gQpL3tQkeNK8/vkIOh1A6nH
cl6IpMIrlwc7lvOGfRldcl6OAI7PnC+5FCGSGRBZLG4VS+0in00c9eBddF+9l2XzlJTsQ78IwP/C
TGuh9f7a0ENQBRAIxc6wdX2WcOd//6XNZtdOU5LyJjdEPi3UGO/6LrtxMLgn/lp66H55+xFxw4nB
OYcxT9e3aJiW/mV+Z1peojsGL/MiMF9b4aWfbnsAaU0r/K6K5b7iJoxolXEaWc9yplfi9eh58mUg
zrFlPhBx++8/0u+W6e9PJHFLW7ST8U7/1gUVmu15LciWzawJZ31G/Y4yJqMrSTvbYuhe7AQxEQjI
/t+/rvmvXtiUOgxEZrwNx/qtJ28SeD1yCOKrrKtNATQldeV5loFbxoq01j4LluV5FSknD548Wz59
duanoisNZQ78GG4oHwgxwHn9HDI+THPzp5iLm46nGR/lziUPqOONo/lf55phrNhkCvsvery/TYzL
73vCAeoo8X2j2v9uLrBioeukO8kNTVWUWt75vP71yXDfaGvbja+lqpkabPakXGHoYtSUCaPoao8R
wh6lh2B1iHhbDbKuM9SbuCDOQbvM7avOQvudF7nR+Jgke2ZRWAtn5BewQ/1RCAnBajrXMY3lPo45
xA2+vvlahjya35fsf9pEf9EmMiR9k/96fOJU5MFMjvu1SfT9K/9AMxne34EJOAbdIFMHDk4n6I8m
Ee0jx2ZYD3O+R8Kr7vEy/+gRSfPvM8SJFQaTEo2luX30DzSTMP4ubce2gD05pmEjof13mkTcDn9a
0rQ/kOIW6JE/L2V13vHkR352IgAJ6O7O81IsIhAso45sTcsfIxfTfkH0H7kUEiQpQT6thfijRRE9
6IbMV1B/wsBdD/DTRfcgwbkI1M8uakYRQxJHOMIVVmh2zkD8VKROgQrss1tCLBQBDKhAk0OyVJg+
TAX3GUiAAKs0+ca75UeYFlZCz/zqHa+/TiK0GkzaFy5BwvbeF57vElzsjWP92aqMjsoSMEHPsF/b
GZXvL8wuG5mFROfzUJ2TMcYMgWO2TUa17elWdYtoGhg/h6qAyYCsd7vuoN+NdWfl+0Efyenh5EvY
xg5Nu9atlT35AcU3EHaL/kOr4ZQ3FlIno24zBalk6jhCaeAYAVVGE5wUrNHtMTgxL1OdXOVYwVNC
TEn1NmlmSVSDb1pp8iwCMYq3wEEuuguw7eS3LsWvx/ws/A1kCMeX0rg3Srg6F498slnDlHI8x1k+
kjyUEFwCpcgl4v4jcTPtU/f7MdyTcdOqs6Fr7niPCYN5204bnOIInoT87sosjOTGoqcSwrtx1YTa
V7pTeO92U82YdOD2Isa/6c7JbwyXIilmqHAcEnS31rK7Yhoj/KERJ9l1WdeEl0GN9AbmDZuASdQm
Z6ieeHDRZksmKyrjnithwfQB3sVRVREafacFbVzu4kSV9VGlGefoZZwntaZj8s5jk6NuR3YhnUiV
dxUwFMJxjH4pNTEFIQPCoQ+5p+u0kXw5zHSFwrgt0mS4ijGcUkDrTYKhnJUzSogKq4xSWptSH6Tx
psdFExIGPPIZyB60RmsnbXI/TgVmAgTWNPGA8wLMyCP4fqJszPNooK4ny8bpsz5dFj3PzdrOqt55
jLWJRMyloYtUP3YRoPKPYOgaH7pvRR5qvwvNuIL84LVjQL5rIYnF/FE2kVuFO960ii4xiNL+0Yjw
MYertlHkxq24SGVXYcoYrQLbfVzADAbgSJ+TWdm0rTlng0vVjGtmGGP+3GAyEgzAyCB3vsIhddDn
9ZyY6BsnNcj0azLb0B7JmNUQ1f8PbWe23DaSresnwo7EDEScOBciKVkiZVGyPN4gpLKNeUzMT78/
qHp30yiB2IcR56rbKhupHFYOa/2DE6Sok6CvUP0QVukgbDTIxkBtQqqy97+QSjHrw6hbGF1sOyjs
XEYxv5IfVdxqOg2wt1tAyK7bPi9u+Vao4nQVBeqT4QSmd+sIShS3MarggXHrIhBT7WU+6uGLOxZx
9QWXgYI4LXqiFjGSCi2cKVx1JX5tQNcppCa0aKqIFVGO944/uW0CobE8HAszxYrsTwmTXQJtdU14
I5JS6iE0RJN9DzQcPJ+9JtXiX/jIFs53MEdFkcM9aYfhR1YZIZf6KhZcF0yvRFi2Ktq++8jfkpZ1
1bMk++bK0WIsEjrQPeQgFHYYOK1xEtqbXDOwmyHpWlXPdp2h/w4IprAfFTEawatI2UH2gw3W7L63
UbPbRQZVzD2er3UO5rXCXgUuiRJMdsuNX9v7vk0D5bWXLRplrWdGw7600yD4EJQmNKqItAvIW5U0
SngTdXHZdbeaxEgUUJbUrM8aqgPVT6C0AICyvAi6H3rXht29qg+VsK6SUFb6XioTJ8YyeDUhFZCQ
MwtC39dYsmgK4K0DAdahBDbIitJpFStK85FqQBCTOTab4aNTxHZHql5rZCUQBlZFvx+4GWcvQ6B3
1aEM6pTMYwQDFw53FFuBec+OFQnMIc2kybFNaaOJUgFZAjRkaRnhAYPxyQO+10Lrk5FSeuipr7ZD
c91nOWrrRKNUgfPrQuTBx8DuR7RejWLicSPgVA9Ho6uC4qPXWmJ87KTi4rfjm53VfdGIRnfbFCkv
Bj3DFG1nOpXbXSdR0zmHurWptCdYhcJ6wUFJ73duVAXtY6mXDToSjhH7yIFQ7k0N3tZV7P4WOpsU
/pRpgjhZEtu9gy8y7DdmUyrtJDngjZhUlYaT6F80Z3CcX7oSRuAZsqhXf0hsnklMVLYIn6sAa7tj
6fa1/1ENUGW9wyB5jIChWXG012XUOndw+fFGkrEoMH+ICpM6coq8xw5XCd++yYtMNX77HYLg8K3q
weRe6TbGcF/WOI77VRZ7v0sOjhr1fdwF91UWROLT4FdNR0KkGGCQBa6NieJVYjc51N5ExT91bJPQ
P1ojh+NnOfmzfYusvlTlxi5yyoujo30PU/GbQmHymiB0aqAsQakkA2BNfYokkkGyP059H0/HojRD
ylhKgVpskFM+vTZbI0QWA0NaXOvJAlvFaxpiZvzg8Z4GRzvC+Q33gVdb4/OISTGq+gk1O2DMqR4c
EHQQWE9VPGbtr/mgD8m+UyKzQbx0aJStRQ5Z3zcetbpvUWQ0k6oE1DX3Gw9I8gKCC0C0Q5IYePk2
druy/trCHpI7mBTZYF0FfkrZnVqnmtkf2kpT0m0WtHr+pLO88jtq6pn3wKEt7Sdgq71fbGGzpeIT
qu24avmN20U3WI3ZGgh4oeM9MEIbAAOgq+0Izz8p0AtRhyAOqeQ7TmIk26qr2vGHXWDr8l3C/DJ/
JF04qnvDGMfgGqaGDdQga7D3fkYAuu72bhY54jnQYq28jaO0gNDKnpAk3yNsQ8Nb6r+2dmepqdb+
ZdpZ4d4XpVSY2RTk+64TfOo2rkI1ewAvo/nAqv3SUr9Lr9Or70nre/pA8ozfdLzOess3KRAOdZAh
yptIpTCudcztxiOY+AB5gUgKyAoJ/2NRNwYE3IY7iCzauA/BP5Vfstrw6se+BucDOKhp/YRiBsVz
YAqYoaKW4faVcGsqoQ7vzI0phUbxhqhOs9exlTJDG7jUNG4incjRDH7lMhboycc2dg20qBsvhoxy
M7KD8G4i96F01+R4ooH0hoSCqu4G1UJ1/VZqaYgiZjrGChSxvLbBUcLFDXXyUQmsAFQ4GMIuZIdq
MPFR9yLDXvN3xBUir7dKHo3q4/+X59LNr3zCm8n/M73D/sqLoQr9oP6/f/5R/v1n/1c+wdT++MPu
DbL22PyaEG6ySfinfOhff/N/+x//BXxbeQjxfDn3EHpqpPzzGfT2D/4FllMt97/gi2t4HvB6sWyV
hMDf7yAeSBaODaYQQOUmvByAuH+9gxz1vxAAFNygeKCoEOD4R/95B5HOBNZGcdvgH/J6+p+e/yuT
w6D9PRLvZHbUPzM7fz+DQGg7s2dQ41ToEkkMvI3OaXxvl8OGlsauiYWffKXUoSlT/NsvaoqGV4x7
rltREJFg04z6MckynbR5zzF0AMKS9H+djN87v9V7b7MJNj7lTk7STL2e1FZuF9mBgzv+bopK+0wi
bYUZ/ic4/d89tmcZH6vSgp4qbHpIJGVJPAQAu+mBWqnEuuFdX9aDCa9+0oMcCJ8mBy09BCDTwTwF
tVJuZVd6PKP//dR+Z4RYGsV/EPb/6cT085Pvp3aTgd6O04N0GpDGCZYEoTs+lkYyPGpluTJUS61M
Q3jSSlvZUTRyNThwdYoxYtIehW82d2qfGZuizZ/P92VpQqZVcNJKlnf5BNLUDlEUcs/keaiHH9is
WyokprSr7flmljozS7hVoSvAbQds5tqQUQTG4iG98TSSDOkm7C00ZOzCUihGn29uKbIm3Oxpt6Sp
VBm+pN4BaVsLWT/rDdNRe1ajPERBGSnG1pWqQ6WShFYa3PK3rcQAJuAN/b1ijtz5tsJqB2ObN01l
2vfnf6+F2DJnK7O34UnoABf2+O31X4x0tPMPKqxM5/b895eGecbEUCvXNngfxYc8lR8zQcFGxRMB
5BjAECcTwcpsLnRjnr5JRiEBsyTOnkfwV94s2pUPA3Rzvg8LH7dm+w81mdwnrxgftMDAJbmLwahh
XXB92ddnG1DSS61UvcDZm3KEzGA6XMx5zxo/zn9+IZys2QQLRBPa3I70g0Tno/xLD7Crj3Z6pJKo
iNysRI7ofENLozStgJO4JQUdinQoowOvTMqRNbTaApnhQpQrIbTUwGz70XqnT9Siiw62nSQFAt1F
rWyFzgv+fAcWlqo1tXvSAS66MEXVwt67kn0nxVxsq9fKN19zvfvA7r6fb2VpPmb7TqqFcZN1nb3P
rCLfGkNZbr2wKPBrRVvzfBN/sqD+fRpYs62GS3OE1Dr3VDepTDQW22e3botvsd/gO1fk11reh8VK
W0uTMotvgYSynpl9cigoAN64OfUceLP+3fmeLE3J7DpSaHrR+o1IDpnuC1RlJQIYhmZv/ByHdISm
0pUYXJgUcxbhreqPuYdk/l4zAgO3SB6sno3enI0m2+F8VxYGCuesP1ZXTbUpUYSaHTCBiz51hhI8
NG386fzH1aUOzIIPbAOZ1d4NDnVRKBSENAA21rUSjG73XNn2xAPOqVOrzwEWhPXvuJWO+C55t/Ub
K6kb7VNV6mTgwewJy/keJooLqbehuKkewadnTXZz/hdd+j2nn5/EmImJLigOTLYUR/7uReF/Umrj
mw3b6cIGZkHsxjH4XZii+z5W1EOrJdjhxKr6FCeKf+FMziLYJdWEDHilYXONTlelmOUPJ9aqlQ4s
rZNZ8I6dFmcq8jrkRGoq73ggfiOJFqYr8Tott3duiuYsXkvLo5aOOMpBUVoV+UDPSx20XYbA04ur
QGRUi10Qwf1PnrPCwI0zSsrB2Z2f/YVwNmfh7FaWIhVgZIeuxmM7bxz/V1G4jzr0yqfSCqIPFzUz
J9LqMudR5aXNocCpBX0dFbVLa6xvy7j8jpiPt3JeLMyUMYtoHiV+IETa7rHfiHCvhNBign6nwItc
4/meLDUx7fAn4aIgkgW+vvL2vBSHTe5Y1VPqwSlaWQxLn5/tGkbeVb2jKO4+6sPW2nUKEMDrFBmh
/flff2G+5xT4QasBlsYRa7l2/PpLqRpJcBNorYUHp9llTvaSd7XWqSvzvrC5vNX2TkarsxocKTqw
t2kki2cwX8Oh9EL1MUxSd2WjXerRLPYdpe6tUpTjHjFGfNpMrd1wtKL/ERaPgxkFK5vAUk9mm0Bg
ckee0vSkstLPSmM8A1itkKIWF75+jNk2MIbpkIrcj+4ptXx1EmurU4yAucFLrqukc31+/pfW1yze
vbxWgib1g0PUW/KgVuDY7IpM08rynaLgnb1Mn53aPr7mik6V7Cke+89OhjRRF3g/G71EcyHLuL2N
3fZ8R9TpN36vqVmsd1oZeH6GuXwSii/kvtG1+hiiQXZlOFTb9NT+osZorvaYNJYNAtbnm11YbW80
95MFnUZjFmt+EhzyBJ0cJLWhGcP+3wwQVvpQGy+bpjdIx0kzJYJcZWQl2pNI++Qo0yL4arsUL853
YmERvJkhnXw9wXWk0jsS2TGVYCBWKNwXN3Y/Ac0ua2Bq+KQBH912HUNnfZ8rbvZDa9Em3aCnpq1c
2JcmYRbyAZLfYzlCMWiCFLpc3KLyNNR42jdUcYGgXLazvGGtTnqBSaUYFT0L7pGsQTqoLx7MELVi
qvE1jAfUky8brFngR3ir2LqVx/fouyQ3daSHXwduviv71tJYzQIetqYN8tLz7zkQ3U2YJXsweso1
0iHf0wbx/fN9WGjlDUt1MlRV4CiZG+r5IQE94cJXSfXxph8SGr42dLzYIRjxvjWqlVfIwgqeG3xo
/SiN0lD9+xYU8EbvHHWfkKG9LPq02RnvYC3h64Emnhq/6l/w/wAxjUgg2dXLRmsaxZPRcqCpeZZa
MCfcijbCi79qcWTtsyL9VkfQIs+3snBiTbCe01YCp7DhBkb+PZc6eFO6QBYwkMYmUod8d74JbYq4
dzbhuRlJn2AQOAIA32de7uokUJtYk+Mu6Ux3sD/Iukdd/spU9bj50cOklR8MLyIDepdJiYsSYtaR
Yt44+K6XmL+jndB1WCYBXi4xmkwAmTdjV9ovAl7P8GCXpqVje5DEydck6kRzZ5PBc2380WpDxSDJ
0VCR9YqscVYQdAur+k249GSe1ITn1oCw16FrgcDWanEvfCCplZ57OyV03MuW2xyfJ5sMDxMzLp5k
AziY2ln/ye5U/8v5OVoIlbfs50knKJnCToVg+KQZbX5wsAjfpSomLOe/Pp227ywAdbZ5weWWbasY
zj5wIwDPMMnQv77V9ayLf6cdJKvvvZn4dn4zRmZmD9vAzFuUmM83Pt0q3mn8bVWedC02dAd2UJvc
Qxn4olXJUywQsVea9s5I6m+JLm7sBk5F5sm16/kUO++1qPHzkxY7PcKiYQiRfxXKZ2Bk/lbTAxv8
QFGs9GmphdmAxpbMoO+6yqHx0G7rGmxNPEVGN1E1NitHwtKwzY4Eo5FGnxZDci9r9beVwXMQ6J02
Xdkh1IYF3zRwNaV6MC3Yup6fqqVVOLsYdjgatWEBnx4yfvJk9BSjwYg3+WXPmrlUkhab1PMDH7Mg
y89vPMU+Uu0njZeiCpxMPTzfi4XJeRMYO53+YKwA/wXhoSvyKv3mBnrcfnQjP8flr0dhGCrL+YaW
wmp+QjDvFFz89H66Rze++uD5LWA6tXmUvfulb0k+uNNPzre2cGt/S2GddKssJuDYaCpY2wQxWq6U
wVOT+RdU+TfIWGPCVwwv59taWgizxRdHIzq20Vg8OaYMHht2J5IcnuhXrrYLMzRXuY4VW83xSCme
PB7Otxp1G1SQZJSCSPMuXQZimrWT8Yo73cwDct17EHCJAbHfiPMbkQYoFUKlj/TtRUMlZteQDvKr
6SYWQxXnZIfz1s9vYZWHny77/GyNaZpEYSQpJpK97dyizg2nuGi0YVhZwwurai7r7ZsGdPdE7ffg
Nx0AO42zMXUcKJumCZERN74jVhSvbGlL0z6ttpMZMSKSaP5glk+pmynXU+wjQ9v70S2mFPZf58dr
qY3pDnTSRlrC6gALHx7GlhzGswrAF6uVJNMcLi24pbe359tZiBAxO2M83XZDFm71FCrasBOK0MtN
EaXSX9mKl/oxO2EGkotNoqEqknmDSeHbBX2cTW4zih6vrNylJmZBrplBx83JbZ4GfJv2qY1FT1wP
+l2FadPaXvz+MIF0+nM6wEAGZmWr8il1cMzM7VbBRReRhvOT8P7iRa/uz68LI1fAxErrrnc7B+dS
lnAHSLyyXLDVskay69YOU4C5W3h/Iv91vtX3T2Y8B/5sNUQ9ue/D0XwclR5a4jXKI3hoXyUR4pPT
G1fxXFR+FfbP5oPsQwf6azGOvf1gcp5b6Uo2fabO9D/VKjgjs18jtj24aqq5F0ZX4vWjo9SG2mLr
l5l/Nxii9g7UxX2t24+oPkSwAl1YV/Gu0BMFqVEfNpvT7TTVy0YEP4fMFeqNB/cfdpbXhIjbSyvK
0MNw6q50P1eNazWIWQbgsVIo4K7nTrYuAOpuZN+4JnK6lmdn6SZJ8CEB1BcbIvx+fsCXFtFsDwTk
6XiA47lB9vjIpl5jf4Dq4K+EwfSVf94WHXcKj5MdI7f6sR4sJ74PWU7Xg4YOXxsMdxG31LbtPp/v
wtJKnbp20khoVZ7i9TldSPEu9NMquMkpY218MfzuaTKzFWPlcF1anrMdEI2TusgL7tu5QLPHS4u7
JudQzWOuCVNT2pAgOhBgUeiNv8/3bmmCZpthrgNPj9EQ3XsOBd/bXG0d7ate2kZ2e76B97cqZ7IY
Px2+TBOiNobBPLQKhNgcjYL2OvYGgeNdo+Pge76VpUmabYiyRWYTSGqAbkYcsrxF5ZQSKlvtms21
20am+NWNgxP014bf6craHvn2DHtnBTrTTJ4sDm5xph8Doj4g8QfwdRvnpWkG10qoO84uTONGvwvA
EGEHpwq/a+KPY5VHsNga5ACTbzisSHOr9hIS8soSWhjuibh0+gvZqfDzXDHqQxOhJ77x4tL85ntJ
iY5DG0QrcbewaMzZOh3wrNBQD6/2TlBio8nW9Bf0wu54fi7f/zqeMX92wdEKxex8w3mpLayXTMdN
NrBjxMrp/P5KQTH1z68LnMyhaSn2S5rr3o2fWGl1lQ7axPU2gydb5sNXisbWym38/elA62/WWo3s
pJt24jHGPuOaJER+3UWo9oLCFysnqTaF6j/XIDKEf7aR9r4HNhFdLwfl+OGLZwXt5AnVxG824uaA
qV9hZ4353WIY4+vQ6J3wFk5v2XyczCkgOUgvVeJ+AwS29zblCO4dqxQ8RnvURs1MRUm0SkwBowqM
xZdSj4EEOUifB6+aokJzQT+wLy1MswbVLy9KQEKP+7NTMrLK3IDi9OSVGtUTEUZhvy3ywbVWAmVp
lc12DMVESAaquvEzgEalP3LoFkCocnOo6zUA3MJSm28O1OX7LpeI85dm80kmFuoWmO/ugE3jyEfF
JvNEstKbhXU26VCehr2hjL6nqdJ+qeJmvIlcdeMXvGbQfVi5syyA+Xiy/NkCYGyywNwEnyS6u50A
nygcbKsHoUEGTzAOa417DwPIoreeR6PsD6ZrR9i4GysL4v2z3nCmn5/stGVgOToIin6vtVgj4A/j
CYhmOydtIv+z12Ck9jJCAlrp7lJrsz0IWctUKnZlvMSoq2wQdttgWObuwqg6lh0p0Yt2urk6Zxzi
m1Hrbv0Z+qC5z0Nl/NA27fjz/NeX1sRs70GUqKgdqCMvCLV3uyFBbkor0MzPwhU38IUQcmYbj4gg
fhpAoV66ltzMxoFcWXyy89oQF87CbBOoshFs6jiyV4dKDf+OUyxIvBKzJR5uOKsYF87DbC/IHYSU
krF2H73IhSU++H1+laFMvZLmXpiIOZibOxyfbUzjpfTwLuxH5efg2/rOb/Rk5VBbmIk5ojtMoIoF
YRo+elJgVYJ/wL2kDr2S/Fv6+iz0QydUfYgawxNVAAsho44MA7rsKnWG8yt1qYFZbFOuidNUJs5L
DJv0UA9O86GU+VqCfiGWJyb16c7RIEAT23Ui9x1VgALvWB/ZsIEMn/AnrXEKkGvV+ffv74Y99e90
jxLgIVwdyR4v5dIyCFI9RmbutJzGYKnUG0vxJ79iDUG8bM3jYGnwZmHuNoPjRl5to3hUtf1zhXBh
vUWQgHPg/OwsHGNzGHfkx3HfWX384hoJDulF9xHPG3RKWt4oMreOah4/nW9pafxm8S4jB9e3XvWO
ZRpjyR3HuzRpP3ra2KFgVcHe9oerPq3ugfjJlchZis1Z6JdYtQhMyGjSN8Vn4WbB4+AMGLSM7lr4
L0zQHEstemcMh86PHvOqKp6BuwfPqDLHKx1Y+vrs5BdO03W5r/mPgg1Lh5cXWvG+xhpkLde0ED5z
NDUm0lXk9IbxgpEQ8mjor28n34ANCiX3VrMKRV7qx2wPoERpE5+h8+LEQGvZDqzDoKAffX5lLUzz
3BcSFmyN20Vf77WykPWdg0LTnVHBnUdFsMGk+nwrS32Yfn4S/7mt6n4MB26v2SLwSVZ3Q6nsShfV
oBXuwtJkzIIdgQK7s+sgfir9DF3dwfqBFK+2ST1NXGVl93hZP2YHu0zbuOw9L3jyPTncam4VvbrV
Kix4aS5mUZ4bvYV0o+09ooJjtAI9IwFzHd82yAzqbWBE7lpwTzHwzsvImgU3nB1hCbB9j8y+vPZd
l1L9UYpJK3rakvExLTaweZ8vGrU5olq6yC/0TZM8alEeIY+l9RyQwHSibGXyFwZujqe2gqH3VKvp
9vREZ+t1P8CrLT+MnfiXH8AiGW5hAc+pMaCG7d4CfvVouZF1g0yXdkRB4cKDZLKOPQ0PLXGhaOta
/BjnkxMC05H73WOHrOeV1NwvbbBGcFvqxjSAJ3HYAV1xHGjAj4aKwIETxNnWRv5uZS9ZWFXzFAv5
mx4xDiV7nHpA1ZUzsVdvyki+OgOHVD5kN2ZWrcz5UldmAe+RKi5Up2g+d63I0QqiCmrua0hF9srd
a6k3s1h3jLzS6wQGbx4iSErhGpwH+qKD3mQ7SDQSdSbzKZJasdKhBVyh8Q84thGWPvITch9WlbUb
jBEH88aTH0KkbAeI+buhDL2dn6ESDcYfBYcWtebzEbrY9mxDCKsgtNAKCB8t1TkO0N48eL8bA3eP
rZVG1aYxxoc+7fJNlfIjpSzW9MMWRnmOz04x3k098o+PhmYd4ipQ4SA4z7kgrYUVQnfVD5O3PZed
yzo6B2rLrBZ2ixrVQxwN4pvhJUnm3XRuVsQvZTPa4IXHPsRtFKNK5PJSYcnuBjHOytsiByrK5sIB
N2ZPh6G16kiDxMKSxUqtb/JoG2vqb0QGd4NtHw1D8XeDRB3fM7AGshN3ZZUt3FmN+VZD9hOy4xA8
gvd277rxOXXsI+pdCI5PR6UH5//8SC8cyHO8d2m7NfoRdfu5lmNwDCzcXIaEs4XjM/vZ+0G5O9/O
wt4/B3qje5ALFOfblxLBkl0qyuHa70iqZ+5aCn1hpzHmO02NWsmIV+uDNGuBlnrneF9rK1Vez3dg
6fOzfcYqgNti0FTuY9AcZryzFM1BKtbEdN6/Pt/EUpDNLhbgIEXfKI13zIsCsWqSNtLvxbUzZCX8
/mYzxphAqukatWNpSuabiRUgxmJq1V6YgRneC13J9FvHHcz6a4UTk77y+l54FM0h36VfCdWAg/xo
6dWtF+cVblZ/ccXYNxG1obfdQxXNrpquNefHcWFN69P4nhyfoQRY7oxV9qClpqoIpCTGKB6u8qxQ
qD2VcRra+wrllXi4sIuzXYLiY9MOvMQ+e5b+VXN0+7tT6KSsmhwHDg+1/LL91JsmeeAMxa6VXi4s
yDkEXLg+isi9yB+xGq2MG1FQ/bxWq9H4dn4UF7agOQjcMHynVssy/iwrp0ARnsy6AgwHtR+UO8Wd
CTpjZd0v9WT6+cl8DUMfxmkWJo+D1STPnhZZj1nm/jzfjaWPz7aFsMqsNkNx5SHWLHwkZOlTiBy1
vl4rJi2E0RwFLtNY1XlGJo+UWQNz75dpEj2ABHF02O+ujyn1yoQvNTTbHmLp2EiZMExNBMR8E7Li
xNVgJ9XeVNQ1cMlSnlyf7QrIqdaIWdT5vuuK9gpNVW8bNuOIs3GHYhXxw+UnQShXdDvPqKObvH6u
8+peadO/LpqwOVRcGRStziIMPnV3klcP4+CmsA3nskGcA8OlWTlDg2f0Z/9NNKwc9W1TVua9avj5
y/kOLGx4c3S4lZmSdEOsHC0XhGbo1a8y6rcpV2rNr247MClX+ZiSgPLXbgsLa1ybNsKTAEojJxhM
zbZ+YBtoyFsLNIG/jYe0676c79LC0ptDxbUO+ZI87rxjqoaqQQqyGCcNJ65bkQzXtu2lcZttA82Y
660xpt4RqTh3I8LiOAQSU0DJdQS7ot+G5j9AT/uZjMavy7o12xtc1arCHkH01xJV7B2qcepVKTWu
8jZ6xeebWOqU9ufU+CIIzV4zlCOeGfmV1TnXMsBFNoyns0+zjkhQ3qh1/NROr8jzTS6FsDbbKBB2
QW9MrYafaE/6D8gt+ptUBPmNryS4jhV1uO08396GRefdIHU36bH7FVYa7ncbu8/t+d9iaU3O9hEK
90IPEWl7ERjXfva6lMkDIHJz/usLC3JS1Tld8ThCF1GDD8orqt3NNQn3bGfgf3OVaQT0ZU3MbhFm
UuJt7XbBa8A9NVRb76a2UZqSvbdmI7vUidm1YQBaLfqoz45OmJc3Ar3Pu7SH/l/Xq8jdhSvl5NR3
Ok7S1+02KHz7mLdkWyZt8XxEf8qeXsg57qLSRFH70n1ojhPuTKkLBYO+V3Tw6p1IyuJjpMXlypwv
rKg526IzQx4QhqyO6HWNKKFHCWpvVRp4FyZG5jyLpvSwSkoD+yh169CN3r2jRcnf4+SM5m1viof/
RZguzf5sZ7CwzkqMsiuOQq2NXTod4ZZk9tGJzFaW8NKIzTYCvAdQj8Qc+JiXCUr1JMYQ0AfV+fuy
CJmF+BBkimLGvjzGkkQ0Ofb2XsvN5541t3IHXVi+c7Q2sO8A62bhHLW+Z7/E9NQS8jWdIKkDYI23
F1E/pXvOd2hhvOa4beRG6zSL8/EFMx/cY0WCXVN55eeDHazcDRYmfQ7Z1lJSiLVXpH/fDbi5b/Gx
G3Z1aT1f1oV5wNt5Evtm7h5R4FZB3unO7ah2Ynf+60u//vTzk4tGl+pdapRjekytJA1vUqUgQBp2
4uzJ1JN0DRm+NA/Tz0+a4SjMUGDLhuNg61+9QMPXLrm04DQpwp1+3BFlH/mWHJCrj342E40FOMba
FjIN8zsZ+zk22xkVCxHgYTh6Q1Le4Y+LB2aaWMfBb/KN3qw+cZdGaB7ZsqsbM3b7o1Sh0GJs6ur4
+2baSv5t6fOzyAbQbCKC28avvdG/RChlbAs8FrfnF9H7D0t9DsyWRhNYIXe9o3Q5j0qBc2doV/nB
z4GJZpxTlYMD9fm23l+w+hym7bmIz/aFUR8bfYT1NWpgbfQe1yIf97fLmpid4nHNWjJl1dFEJvFR
CHGOvoo7tek/Fa2SF8+XNTMLbG80Cz91w+qzpjATTkjJ9KqGmH1NfjJ7Pd/G+9OOCPGfoeEVXqgo
oz4cNRcqYN718qUune6i81ufIxe1oqxylTwW8tuY4pSOdYQQ363cs98PPH0OVCxzrOObMmmPJSoM
u1Kr5E06naZBALcnGv01iMTSgpqd2tMjxdBipzmiWPurG8jmGG39jeTOGqZqqSOzyMZl3CzafvBf
+4RwABIxKdrqTyLSwn2u2yvIpKWZngV4Koo+BKJaHtOx/SBU30VIwvxx0SqawwaNolI7R2n5dtJp
ZMcpf8Q9j97zX3//SgAM+c81GmMaipKulv41/eZGaN5FqXajxMbhraHRab+hapuvrKqFYZqDBr1O
TdQOVWaunBJixfRo89zk+/meLH18FtFWagjdHsmzlqrS3YixMz+5lbv2Qlr6+iyWtRpF7MpNy2Ne
qaNPtbWfrBPz5DJQlf4P7F+PoRc+lcUPh71071fK+DRJxmzPj837z2asIv6cZcHGEAVZV/zI67ir
MNgra0utdq7aD4V13WiZXe8dAWr+GjntxMQAr/BGz7nSMbDzLpufeTHZQC29LupSewmdwrvyM8/a
1sg+rqzjhfmZF5ORxtZ7ywnNB1yIihQ3CoVsSiErbHnOD+FSA7MFEDiGhH1Yqi9RMQhxFFGnH8aR
s+rz+e8vTdFsJ9Txyrb0Buh84auAnPosvcbpKe2bT1EX9A9xUebbEAHxoS8v27TmtKMmSvMYb7D4
L/B2WNAoUXjNe3Mtj7swXnMd3bhBCwjms/2gBRDWNyQ9zR57prL8cH68Fq49cxRlPqS5CJAYf3BS
QCmNnzy93WxJb3mIPtefLoZB6HM4pRXobY3N27gXhfuhtIGfuRm6BOf7sTBO9uy+Y1mmwiupsB5w
GvTi+0ZVG5Oat9CtyxauPd8XtTIJw6hJcAj3650HOPSVA6VYC7yFA/YfcMpQRL5Wj81fqsPjrgzt
eBNP94PIcLSrFg31y647czClCOJET4c2fGikiAOMEyw32fVeG0a78xOx1JHZHtmNVtck1RgfgYR1
uKJyiDe6NRWmAQGgRn17vpml+Z7FeY7sYY/hacKbzxrte5/8V3OtpUkSXnbI2rMbD8RVxG0QtYLD
rhJ4TWO6YjuqYkhXBmqpB/PLDgYhwsML5ojBuHUrkYX5YgaRvYYin37Pf7759H/gI6mEqXpNclp0
dqh+z7GDaX6FVV/ID4GZ6Pm2Gxvb+zDqRqfch0Wk/OhzguY6tXXtq9+1gY9nkVG2BcUpFZ+eLvTV
8W5A4Yn/H2M8gVctkms7XGNCZaMh99vcQ/NIihv0WsNio2mD7m5axUqyezN0DE6QIsZQ50Ejwexc
Q1Vt1fvUtCPrm6G/laUcjHj4WyROSvcBXGFFkiB2iuIDEvVZfF3KyJOPhAOiJtqoGvGvnCHk7iPd
MjVJjqDA/6pEqeqsAVumM2k+hOigv1GDTh78muOHahn26rWP78B24NGxEaoVYr6H/Mv/+zKempit
Mo890e66aNyXaW7Yhxwj2OaxplCyJkj63iqbGpitMjHWRSqqRr02ovDBUHTjukVjfQXl9N5hy8fn
+e7QHFQNGc7uZjDaEPS3GLaG5t4PjvEjpJa08Ts3IqGPuhluXceLRmyumZEmvlvXjlBJFw9GgiN8
OGxUd6h+nf/8wpzPtTK0HOlhK3aZc896Erj0bFuWwUaRzs/zDSxMyDz3bSlpIEaVGTd0paMcZncP
o+H3X85/fenXn35+smTLWhpuAdgbPlwur2FCYXHujy8unPkLkjDTnE/9OmkBKa7RUvj59RsQv7QH
Z9+Wq2DG995R09dnpwccSFm1fuftDan+Hiwes8n4Qirvo+cXHXhG/a6G/7lypC8N1uwMSU0UgXFn
H/YwL0t1i+xUkE3el01pb4IaAPMaTvq9M3Hq1SzKOUlSfDnUaVH5P7yJ7m8lubVLfAAYWmWtXESX
xm4W6v9N2rc0yYkzXf8iIkAIAVuqiuqrL227u8sbwvaMxV3cJBC//j342/TITfEE32w80QtUkjJT
qVSec3pKCZTypuReUPVqF794DdIkgrI9S1js9FV3QBPe1rP/e3kjpmTWwNuBJ12l0d9WtHkXodjz
3PbDl9Fx70Pg5aEGvJGfruyRWfzWSeXKpmQJ2H6smtzT3COncHbH25CoPUy5y1yM3FHXNCUkqQk0
rCGBB8bXWzyukY0unBV/txebeOMvlQIb+Nxw997WJHisUAwCmg8yvRvhcCUE/0VXUs5Q7PEGrE/L
AGyHFNfJhgpTVNWoxBVMHe3Kg3x5qO6tfa1My4IZMYAhSvaZSkhctf1jH+CFMPNw7Rnn+lw7cqsS
sbb1RixAu1nuS0UJhHNKXR8Hf/4XnaRWZPuk2WIAXNsdIwQgqensEbiR+8Rz+m/CL/Stk3rDVuF9
7fOG42s1g+8Conr3gnthHvV+5RTgYLPmLRbmtQEMn4fOJA73cpE796QTHGSQge8jqPz81/Xz5P3v
/1UVZ5AcUr6q3XuNqtlBC4/ENqvF5+tffz8u/lUHb5PCq0Uq3HvOah6j3xvkGnxiUUaZc/S58/v6
MO8bEvQ9/+uCqLrKEmpLJOYTXj4Er3+hmxyaZna9B+rohW5oODlvQSA4Zo17n0j5k+R4O1M2hJ+u
//y1PVim9SaCyLoa2w7vZvdVUs0fRpoVvyE10u64SC0/fRn1zde1hE4En3P89FI8I9x6R0i68V3R
+6/6N3RzaaDtFIyqefJYsR4N/awlh9xttyDFa3trOHDbhcKpet+JlxH48ssb5X2fAsB39q2+4cLc
BxGJT0AKa7fKfdAVUv8WYmQbKcja3hr+W/BpThdlzriqmvywSDpELsexveu3mzXvloZBEYYhuQc9
X3cqMj97dSCCuZFvrPx2s+ZN0DY0Zc5EYlmEykP7VeXbB6stpnBjcd4/21Ak/a9pchzJMiibEIav
PlSu+6JrDd4WK72RQ/dIB1RWq7L3IifZulysWJMJh6/aQE/Q+QvvNUVz5rHqXXWL1hTo7arc37o1
rQ2y/P2Nx8k8YyO4EXFkI5V1o2wY/ZsMIvZHT1XtRsxYG8P0akiChW4XsHMruATfO0yq5ajCuDNE
Ya4b1/sZ4F/FcDnTWk+VQ2KGNJZmjovrJcPBJhZaeaAvoALoKr2FxV4bzfDzkdSQFJiRDDB8nSny
wlqXH3hBn7x0mg9uEmw95axZneHw4DBHk7aS4T2HRvC9DRXFQ9vDvnUAps7Se5JQAP0JsaU6yhXd
SBKXc+LvSoNrVnlbMEo4XVmH97SSDK9fg4CQMcQw42yCtlec2sMW+H/FMMx6b94yLWETTpzlxJ0j
Du1JFrF6bh+mmYvn66axMh2z0osmg1JVdkXiVtXTDx/HwIcm8N3ufoTOY/Y40srbyCBWYtBfZV/R
Bdk0uXac0zR44F2iHqhvvV6fxtrHl+m9cdQWknWpmFBqKMY+vCNgAIIWM9kitFuxaLPiW8jA0r0N
O8sy3ZWHBBLSn4Ik7e3IJqn9BDCKSA/SIuGe1kGc9Gbpl4wEXtliV+QoLlDDhr4nZAjufVeLb/sW
zMjYIbnedXmK4knhuWAbBxeQ82UaQjA47fu+EQQSBXE4JdrwPvDS5jno/fx3Lol7vv71NdcwHJ9M
BdEJ4iYHFZxM0Zda/WL+0N5O3aR3TsA47iXwUioIfNw07bQ/jtDhPQy4fWxE5BV7NUu+ibBUYaMr
Pm4bXz4q0GPgJcFNdvoaW+oOb9xBjni6c6BxGMOVbeg2Z5pYL/NsiX5fQmFi4gVhOd6xg+A+6Qvr
BeK4qFZ0kLveCLJ/SmzvRFlm+DMLwsYDxV+68Hg6Hwla4EExHkaJT7/TqhqPSUC+gKjoi6bDya9A
/ozG4DBwwqhcKBKsWcVpWj4t/143uLX9WgzxzYJqn9nQwZ3xe0A1wKKqA1gvRFF9X+ZqypDhBVzJ
Eif/fS+rMiILb1UK19/4+soxyQxfD0Ll+OB28u+hIFvFTKobMWocKDkwBJU3nOQgHtT89X9gsV45
VUw1MprwsFBI7NGrTvMfjKb/JAGyv5GV08Py+LcxsT+1xvfMxIgDLEF7NVo8g3uGtBPMj/2R9L4d
QR38kekM4hwh/a5L7ytINfmBQZD7rFCkTLPmoc4AjLtuG2uTNSJFBS17aDcrN+41HADK8nDlaha/
5qltTqC+y/e8a+JU+Atf39j91It2PmvivkhPiUPNN8ETKxZuYutRuLV7Am6hLPqTuicBtCetYrMf
412iwOXHL2frGw8S/ax6NBLAgxIJPEFugf/FBqUnHTxUdOQXAIV+t9qFyspUPdud95BTtZF5rGyQ
2SkB5s3ZwXswhg54d7ad4KIVEoQ8RGNR2m7xc62cSZ4RIiD3mspWzV0WzaWdRbQEgctU/0I23m4c
SWvzWLbuzRKyAGRiE85TfByEzceqc7GEdfI4eir57DvFRvvV2kTMcOE3tG66ZbmkLlAgptkNBKwf
cn+TgnDN1ozkoGoA32fdYgtLZM+SEbcCtas/d7E0IyjAkPBoI4dlu4dkPFZu4ICsaU9z2vJ1w9tJ
AP7cGgKbWZRlDPTp02DHROLd7HowWVkaEycvG38qJADUOGisqb1BFp4cabPTE0xUPCl7OyEKAues
wDXpD2uDD/B90dSfhmZLsWElWzYh760GrV9dVjTWBfuuKyCweO092a78DEG+i0q90/WlWnEHE+Iu
QGI5+cMyTtM/toU6UTZ+a6f2cRjTvdthODUrUwHa0pHGJEnyUwLqgEM3WM/7JmD4M9o6uNOUmsaC
zj/GtP613JEXdjq32RKxWlsjw5erKlA6G2askQriZES3LF4EHubGbw5T0f+8Po81mzXcmeUtkUpQ
GsO6+BGsmcVB9MnGIq193PDmEcoBcw4y95ijme4kwuCfoC/t475fbjhzBSUxiHl0NM5m9OVlaXWB
/NbOqouJWx/ZUEnLsmjcBs1DB3qLAgLmeEP82qruZwh9x30hw0SrjzPY1qsAZiTtuoh4qX80wM3t
/LhxbNMAodROPRiQjR9sS/rkbNORrOytiUAnUH6oO89eQO5LEz+dUTDy6p2R+i/8+ahcQHEKC0Uo
wMMjCU2nA8rnw8bKrIQ5d5nUm9NYptSqsp7Be73xM9O4GtpV8ZXz9IagHdMfNs+zlfPYNXxY19JC
ZzqCthTMjij4+tHi1GXHXMt91RMTgc5ZaMlZaTe2w/JrISoVWaXYQ8+HA9M1HFh2Li9HhuiQ2Voc
EtrkN2i63PlsYaLN8WAH3te5RewBE+9RB2ggBc3GqRu2oNErq2+iyceinWxbzW7c1o0DS/K+67kS
D9AfsM7Xg9CKIZmIcj1KN8tq5sLFgk8jwn/fjkdaTj8KoNRKx95qM4NdvnNX+gtVnkhLQfwXZ38t
nnuNZK4EyU98fQ4rnmwCyEXuaTG1BFEayPtI4iqOlGuz1XltD4xTePTY4PUeTmHwNFc9jjAwtaCZ
fi71baesdDjtm4Th0VnmUWr31I1J442HNveHw5xu0UiszcHwYmbVEqj+icaA2ocPxMrmzyOoTaIp
7/Yox8LTzCa4rGh7p5GTG7NxsEAlBUWH3g42gFBrO2y4cZFOZY6SlRsnXpOcZFvJWCFl2bfy5jns
uQBlSBsft8B7qTvgbmpnjyAQlsVsfet9rbO+V1h5Js5Vxt1oovVWv9DKspg9bqzKICYxIf7oEFiV
AgSO0AfLug2LXAkNZoubZmXfYjHcuOhByCBBzHsrRtzJba8UnxOkEUqBJmbXHvzV7dYVVCp3oDFk
xKsPdjD3T23TbtnmivmbyO4QUO7Cmxw3riU8uACL47EiyKZHL3WO+yZguK+Nt/FyCBBHKwir4OEJ
j06dHbiHfV83/DdTddeWU+/GgVMOuDFho+3auuz7uJFB9zYtCensYim+jF/GlNfR0O9NEM2eNs06
twYpjhe7PlBUDuSXozSDBsP13762s4bv8hwYXn8M4Ls+ah8cYOc7e8lBaT7v6mN0zQY2AmCeF8wJ
4poSlyAB9a3Xb5ZeV1zM7FojtGSjMzZwMcGeMmcBVTR3zGaf+JB/DZst/biVVTIb1zI/7FWSwXzQ
cY/CygS4H0imfuUL8971fViJRGb3Wp/bpEaq5YIWzf7Rz3l98HMQhez7+DKtN8kul3witeBuLLLx
dcxmFv0PCe7aLzccl4c05QloN2NIEIC2rKh/BW211e+ztvCG30IPx3W7WhMc6rgEgEypAUULXoQt
gFP3hQYTs21P/dRxOyxA6YkGv0Ng1+m5VvrffUtvHLwiGb3RbeoS3fPuhJY6AYYVxLYt8MRKhcA2
3FeiKbusS7U8NaovUJp4SJriKUEVpQ62otu7fDJeSEzAti2kPVeDmtNonAThX7mV+eyXhIhQ85vy
xM0PvpfkvzToUuZPunZTNUVMlIEP0i3h5Fl6GMK20O0hbGyIfm20xL9vdsSEdtt+nme91WHmQ5dD
jxDqlMCkbfUmrH19iTdvPQai527gofm6tbvHohzd44SS+q50m5hNbJlv5zbQQOhF6v2vaAwoT6mL
2+0egyN/gbjJZDOqCdrGcZsijof+PrkpDfq+OxKzh63LAACoKNLIQYxj1I6DF/2BWRd2Oh/3/X7D
4ykLcOEMOycOUFZzuecdoO617+GWmFozYHepBWhE8G5e4+mFUehJNAnnG++ea0Zj+LpULB2lJ9B9
nqs00n3RnZy0zDasZnn9/fsGSELD1QVXwCRKAExkqGN6wgM3mOC6Rx8PSUMf+aGVbljQyiabzWyQ
0htVr9CNsTTRi2FKjqMLbqWuhQLMrj02G9qWa38j2gCld45cT49EHPMZ5FT7vm74bu/WrZMsnTej
RC+kE3bHKSyT076PL4H4TWCo5grC33UFC+rFJ+4q+5RbSXZ7/ePvZzMkWHbkzcchRgy96yTDyhcg
S4by0ROYcCcQlISPkM7LgT/ew8uMmG7CtxNWWnjrajESYfQb9DGz+6Cb9rWPgPHyv/PQ0lGqF1gk
u1Jj/GcLmmr4eX2RVrzMlG2pBlwUICyO7U1BAGV3gp5mzfYIES8LY/gwb8mc9xA+jploHwom+4NT
Jd2+2GZ2n/VTamlVIUD8YYaBYmTzARIx7saJuGI9ZseZAFQv6egUxn+krimDZquNx2byb2DTp1L7
G3FoZf3NnrMK6VhD6BIeAOIAF2V5+B/IYRY3eifImW1mHIgqkoYqRDXc+bgwXJNCfhB9cLMNdFn7
/YYHB3h3KuquwTLN44w8fhhoeizDZny6bp9rUzCcmGUV7ya0gMXAL2eHRQGE+PN5qSqXpb/1Src2
ieXvbyJF4egEfKMah4Fl9x/6QDcLbgPPFBubvHIG+IYHZ64/2LVc3GDRr2txA42yhPw7ged6406y
NgL57wwyxjmgLS7ghVbdofETpV/ImZ4mTTcewtf2wfBkMekJta4aA1Dpga6fPUAdMiYZ6oKBO23M
Ym0fjEPZbjq0ohSonNqLpgHUS/5pfbbF4bFy4pttZmNZeFUwIBWCCs8dWJpv+IRbjxBoloIy+pB7
32udbtSXV7bD7DkjfBhk67YszvygcYBoIm3hhlHhkayO8UTVtBvlgLWBjNOZBJUglo0YWEz6W+ZJ
dhcCD1Fn1tYhurIlZvNZIBsxg7sRAzRZ+BpAivsF0KOtSsDa15dpvXE8oso8VARfB2uxgLAtKPa3
uxPW1sb06mKEFr3VoGeYo2sxQ9H2WDleeSjDnSgLYnaTQU1qthNwFsdoroIskQX+dYLujeP12Pfu
ERQQM7Hr/YRPLQBez8iqP/aKF1HZg/vWymMqcXV3mbeRKb3r3BjIsCKQc4oG7D/NM5TJYuKrL6GX
PQ0wWfSkbPGNrI2x/P3NVlOuAYkMlPOM1p3bUid1VLPs45DWB5KMX64v2LvmhHkY5qRFR7uu7p3n
YNT5xz7k2akGc8tGRrA2A8OeJA2gnUwT+zlLYKxUjkdStY9yru8Hf9fDFGZgnBSOO8+VrFPnuUwU
5MnGYC5voIli/bi+QO92P+Lz5jHBi4GyjtjPvfTuAd74KCa8bYpRxQOpj07jfXfz4UNON9/93/VB
DGgcG1kAtWIiPftZKs99CnWZzDdQRsLRgauc2CI7XnMU49zw84m50PImF56PsSr8WED9yGn8W6ir
3cmgerq+eu+eIAExU8JgLJyJS6weuNGeNCjDo8r1UUjuH3Nr+pik9tln6c31sVYWzswLsxHP0FXS
kwuxmzsysq/5zG6pXX29/vkVWzYzw0YXFvQxW3IZNYPKUvYkHfapBMZtVMPG0bSyKSbzTNgMfhpA
BPS5r6qHSowfClHezzR8BNbzUTRsT5kAm2L4fAsRWJBFWPNzL4gAWrkKzvmQhfH1dVqbhOHzTbNw
Ldel/cy7OgbIExfUdvq8bDOYciHr5A2frw+0tt+G4ycduOnApTE/hxSdyMNYQcRd4U3IGmv26foQ
K9HRlO4TVTEyrx3mZ5qp+VMy9NZtY7nyn+tfX5uA4emhZxWN79fzc+fx8DjbPR5Gc9XGUpOt83Bt
Aoabt+FYJlprbLVCbxVhKAZVnrfFqLjiEmZ+OHCL9GNpz88OOs/aDt4NpptzO47/uHO1kUWvLJKZ
FzZdnjt1I+fnJOTOCSRo40E6SKFxBJbn6/uwskgmGiGYZD0QYYnnCdojj2jAfrWbsdiISmsfX9bu
zSGO/jOlkVFNzyDpHCNB5Wcg0TeSkBVXM1X5ii50qD1mwWUY6qeC6TNIWr6PoYxtMf+G6MdGWFrb
gmVqb6Zgh9oPLFkEl4w5H1GA/eijZWnuhy3C+DUzMhy5bXUScNfyL75ip8CzIjz+fQyG+gyc2sYW
r62UcYrTIYW4fWbz59kdvpDsc9PXd6XKTrO0Ir6p9Lk2EcOhZVJTtBsq/kxtCKMuM+k99TlAKrrQ
yl431rWZGB7NK9HKbsIYrqa/lyEQN2557t0uIjbbh+nKwW2CBWTfsp6HnnsBp9THcf5KRH1cLEtg
WwD2aAKxkSKu+IcJHGh7EEp4YPK7JCM70rD+tG23K9thYgbwfBIw6La7FxqOxxowVavvIzJ5RxfD
XN+NtSGWv79xDQcUOb5dheQCbaQ72JX2usipwoPjvl4fYMX3TFjABD7tzE3K5BubwtsGKYAT6DsA
vvZFEM9w7cIaggSrRP4sEX7/clvyFHvMkaqXbCvZXNtjw8FlOeYFLpbuJSvIxz+8/5a3SUW9kqB7
hmsT220qUKROlxxyFiGKRS6tzhQXvSX9S8NP7QDRic7f08cUEBMdMDb5pAD6qC6kUSm9w5v5UH/J
w9zZ0qNdsyjDv2tLqDQM0+5i1QBdZYec5NN8rlraNXk0C2cUaVRIO8n/vW5gK8tnIgZ4kvC+bHV3
GcPkUCIAdxaugKBSnzJ1TBFTlMTfN01hJa6YEAKWN+jY7VhzCRFIlp0qYGlCT9FYq7hGkggs40ak
XBtqiaBvfJM7kmUAvDQXgdkss4N916M6hlMRT6jsOpwdr6/hSkw2oQQJGu5VEvjNZWTjZw19J4aC
A+SDjhX9mWZbKL+1UZYQ8WY+PbpeadPazWXoh9sOVj03WUyb4BGl0gO4aKPrk1lbNiMkhEPq5i3V
zUVDLn4ZaqmCFyrBIzqqEJlEvXTvuhlxQXRTNxa2EJdwFseUfyNld8uz5JDXv3K9dS1cM3AjPoCD
yx4ANhUX9M9EeOk7J5pGqhRHoHuiZT5LgTnH/PYtn5EDjICLOV5XiUs/gFfehcDCckWEDy0t6v9f
SQ01QgVKQ8R3kNo81za5gRZ77E/qFpRQxyl1Tr3VbFj3SvQ2gQhl3zvoL3PD17b0hgX9WLCoFbRu
N1ZsJeKZAITe6dK+E0V+KXBMo5ftDtqwnwZw+obVVqK8coq6RiiQo29lmXLSS0LQPhVAi2gRzM1C
Z2MKfzjx/no2CogJRbDx2cyxeuuV0Bl0GZEinIKgdMC7phTHDhRdU3tApQpNYggVTX1fEXSr4HWJ
OBL6CXjr89ryRkguS1RG+mR8pamuhttJMMU2zvq1fTTiRx1Kt7f8mryysKHNDcjwPcSPGV2VGwOs
BCgT0iDCrs3BqWW/ygx0VXVErUmPXUSnKXfP0usglQr54qEND5PPq3bjgrg2LSOI4GrIm06H02tR
ctd7wFOyU31VNqim9x35Jryh9fjM61Q1ryRtxA8AG8l3rib67Xq8WPv5RrxgqsNjcun1r2Jp0jqi
693pzxJvK8H5+gBru2JEiRFVCz8M++HVSqpodpyDw+gpgWt5FbmHOGF8fZgVFzOBDjNFD7bfqe7V
TepM/iDjBIXyAAQoxfdh8hn/cn2YldmYaAcwtSagOSqa18wV98uxAewDOGHo/XJuLG+c14dZOTRM
tEOVBqqaIbD62qItb4niHOdr1oOcKAAFv+3gybmIu2RnqmLiH4ra8TULZPW8AFqXCumSFfUtPWnH
eeH8GyV645ltxdxMJb0QfZ5Jgnaa17Dsw6/9WKVfBZvF0/VlWwnlZBn1TYrScD4zxJn0FeRQ6bGY
mjluQueGFHQ+9nOzJYu8ZmuGy7cqCDNdFelrLRkkT7BQnXWnKqsvDp0eUm+DpWJtGCNzmECDjDaD
LngpfCjf52Wc+v5lTHfxsQWI9P9dLC5slITSNniBOvjUX5KwKtNowIOxte9yajICS2AqC4n35pcF
4cp9Cyk+v5lmGuVAul7f8JVk0QRHQEMsH+umZi8OS0XcQqE4StougSgJvFGS4DhIVAVbyNYfrw+4
Yr8mYAIMvTMYmRLvRalh/JAmlXwp2QSmzeufX9lyEzEhgpxS1aXkxef92J1pb/vOfeiofj6lbCrG
jWC5NovFf974CScW+IahDn8ai+kzAWArAoPLFtPcihOaWAne9bMn8iA/8WGMl40QnXxV1L/rknCj
Irg2hOHnwEKCGNguhpekyqwXhwh04caTyLU3RwrJrz1+KkLb2lquteEMfxc98RhVdn4qOhV8ShJS
HxJ0qd21Q1EBMkbd39d3f20cw+EFC/F4W6n0VPTl177FO19GxN3SzTwvjQ/XB1nbe8PtCfQEOEnH
9JRMyEUBOA8OatyFhAqIYxz2TAMGkmuWnwDc/paB0SQqySbWYWV5TCDF5Oi27SZYban6Y4/Dz6b8
41JBtUP3smtxTDiFmznMFV5WvuAAYT/yMUtf0B3V7+qqDogJo0CwtWbo7xYvvuSgpq/LYJaHOnH5
1sm0tkTL3984trScJsz6vHgRA39pp/Qflttnd6Z37uZ9diVEmTzAbS5EDh79/KXgxfgIxmEaHova
ozpSILHfostdm4jh4QqPUYOeWBlnIv0MlrJPPnVPeMy9C0DavRFs18Yw3LpnruZhJ6sYMkHipnLL
4bdqZHbu8w6SioEO2i/7rMrw62qeakcEXhk3hTtGHiTFotm1dyGYYFSGQ08ZlTSvkzKeeOf99JAJ
yxMwQfQrlBDKPN43BcOxez7lrEJJKZ7FIA6OyKbzPE5bxB7vxyTHRFg4uV8zdPBhJ9wuK2/6vE9f
KRgIho0r1PtZu2NiJRo+aBFYWKKE4EJYj2F2Tmta3rKJZ0e/7jXqV+MWVnBtMsuPeOODfsvrAvWe
MtZd/sXD6XASTk/Pe/bBMaETNoWkkec12IecfkwhBnWYauCs9318cfk3vxwNcDwTUwFLGltyK7UU
oNsCm/T1r79/p3FM7ERCqF+6GeEvdQEAUyPJn0pYyMuTbLo5mpEtuPWvVG7dod53b8eUxAO3JWO8
r8tYOOHNWDpgjPFAgoI7mgJL+c5JGa6tkTU7QzfyF9BA3LQUFPj0rkUvatqDP9YNv+b2V+05Ozff
8PSqCFPOhtz6yriNAmI9irE6lo2y9xVEHRNiEYBWsQ3L0Hperp3LlXN5dtPzcCLjcEA6vRFM3j9C
HBNg0c46IEUfpGDPkgBVIfsQE7gzttOQFVMz2/Ccspa2rJn1nJf1fTo6hxK5YJHJgyzkyamqc1I/
ttVWdFlx+L968UTJ8yYk5YK3gMtw8H7XJ+WNU7hxfqyt12Lhb/yy9mQ7eRoXQGhZTQdH0Sq2+8I9
Q9l8i8B5xVnMPjyvZ6xxtV/GPO38W2yZe+7Lwb7x0GcYBdUmDf7aOMa5HoKSjeZWUKDqPUv3zvFn
K7ih6II9cJqkl75JOf15Pd6sDWUc704DcDkgJGXcy2D8rqZ5+FCHHpTtg3Imn2duQWbp+kgrx4vZ
o+dn0EaYSZ/HXTfmjx2pnjJWgm6Jpmegi93I97faPv8k0n8Xeh2zOw9PSp0IVeU/ExSFchSQHRzx
3E5vvNmCJII4SygrtWq8UQE97ZudcfR3FciwqNPlsT/nNzbnMfJwkNIk/UdcIs9z7m9VsVeW0WzW
a0DvDLb5Jl/aR76UAAMdoH+cHlxI0EEZPIuTgW2hjdeGWuoJbzzKkxYbLJfDDAv5L7L+Am2z+X0C
mSorrJ3IT4evuxbP7NpjE4RKpqEoYi/hX4Ix+Td3rNdekbOrnTpyu/z39XHeL4Q4Zuse9Lp9EaKm
H1N/LqLanZ9HVd42nroJhPrW9/rzkHnx9bFW4p3Zv5d0Y+l3nV/Egxsm5Og7ed6fypLUasPi1gZY
/v5mdwTxPILNYc+VIoehKy6yyHbuhxEUSj90am6JPMYb46NfWgCzh9WHoXJPFsSEoQJbbBS/1uZg
JAaZGnJ7Ciw8io0FtQ5lG+SPAAOPciNXW7NgIxfw7XZoxt7GO69IzrPXF8ht1UlM8+0cFO1hyLbE
ftYmYri/QiooQQ6OgTo3uzBXzZc+8MIteZ+Vz5s9fGkyWoOySB5DR1o6UQC26CnSmZzSfdZqNvBZ
bo27ERwttsZcQ6FItzES270/f9meN6ZqcaYSzQf4Ak/tizsI986y59raSC9XTn4TywEG/yHJUoV3
ssH64JUDuCPSMQ5IstXusbb8y8Bvf7+WzE/xbhYPQffTKwb3u2+nw9bqrEQlkxjYcgvbAgVMHns4
OgAT+oCa8CfAR/+twKA19N5JabGF+15xCBPYQTxrZNpN8ziwk4cpRS1bpfOzmzUxdR07AgX2eVf4
M9mBSTY4WLIsB0ezL48QVphj3FSdXc3RDjP8OvRYMNsOAvksqxqqiSm3PoB8AL2n13/9SlbEDHfW
4Nylc4W4pIvUj3nJbjy7huR80Rznodioz67shdm9Nzgj93wvz2NWzaiShkOMwHpWFLV43kyvtu9v
ERitTOev9r1sBJe6V2DXIVszzf53j6qbqp7AB7GlFb42hOHiI7rVC1rAsNK2e0BWHyXa4oeJhsDq
+fsy/L84fh3CW9ROsxiqd90pqBwHKY/oHkAcsSWisjYNw9OHiXbCHmC2YVefQoZphMUrNBruvHkX
8ixwzG6+oQ6KClyyedyjSeNUg+bsRJP55brhrkQqzzi5+4k4gbKTNJ5BYPBRhPl802Yz2dcj6Jht
fGlXVTXXWB7wrEA/a1QcBElbffwrYdzs2kvcLPTdESZU1OmBN/23HI1tU91sPKquba3h08oq8zQb
gxQsgu7PzGXPxJakjBrHEVFLx3aLRmdlHLNXjw2zK32KaVBfPab1/LGyB0zDeR16vRGe/p+u3zs3
HLNDz5sqPlS2k33DXZoGt34Wztl5EDX5N/Qc74uoLJd8Y102d0cIuwoLckN9nqknJ8y68b7TdsZj
K8+L76zGfwcJLFbwpWReZt9JXHOT777UaXIcKgv/y72i4hEVImNHSDqBo8lHQxuXvm6O3Ty26qg0
k8GhKujkR2TwUCVMO8vm544EyBjRUcXa9lyBFP61ZrXVxEGi/Ozgd4NXHJUsIMXoOVyMx0b53D0O
dT3/g3aO4EJ07lSRSrr+daZ4nzxAQXq6gcQp+1xwAjWbQMzNh9JSkCqbQjkG4cEGM3d39Gq0D3kq
mIdo1IG2brnF5/QLKTyKWgoHkWRUtiCji3qgJj/PRUvFT5KowoqdnAhQHGp3+FUXA46YtsGF68RI
2FhH4qNcdWCNr0nE3a5yPrQpNEJegdcPrKdUkdm77xynUAeaBwmLRJlLfY9IWH+cPauFgMxIGZ0+
ML/TVB680mr0IWCzm8RzM6niDNXcNrhJhq6juG3ZWck/+Q3g+v8S3RXO534G10l7wJ67h9wu5QPl
jMpj2NkyLh10Go6ZmMMjtiD0P3tNm9bHBndg+gjMrktvcs1z9JewNBjySzVbhfMBDZFJGc0afScH
1olgvEf3RjqhP7rQTtQJxe1jiSrUwi8xe1i1NMjRz176WeafQTVZ39mg0VA08gZeit+QTRmtKAsz
hM7KyYX3gWWW599A1ExV5wANVwOEetwWuwxNEjAzeKOfhsUp6ZsGxEe53bBmjghvXLuKLdCHs4+W
YsFzCAYKZBB+3g8HDVJojRfsTP8anVZ/GbXV3+YT7z/N3IPenl3nrohINwx5ZPlW8VQjAcUjd0o7
gKPDJHTjEf1sYEBFZ76b/UhzV7EXPYxJ+7tWELT9dy5bWxym0kbLqw+Ngf5M3QHb6eNWpyKtx7k/
84b26jaDdNSzhdJT/VR73uwcBGtGWh5VaPXyoUXbFosCQR12HMDl+Iu5THkHG0KKWB6wQfOoDjPx
0wrb7AHSbHp6aEMF0eWCl6iOCQg0J0cYOtLlttbfGzfXv0Ai6pX/x9mV9UaKa+FfhGTABvsVqlJJ
VSWVdbpnXlAv0waM2cGGX3+/mvvSw4QgRSPNQ9SCwsuxzznfcmoC25gYtZt8uCOAMuaHAvYY5JlY
L+0jdGqw+RQGTUZilLB/buuUD2/+oEoewTB2fi60temugnnjnpqZv5ST6uwtzqXgm/Z89hCO/Uhu
XevARCzghr/JjrA/5qlmyasxopgjFdb9pZ8gCHdEH94d9iUIz+Ot3/SJezIq5e4ZBupafbUh6svw
GbCNutdQVR/2NG2r6RWNsL59cFIQyXdo6JOvbU1ot691WkM0Howc8gQ9zWmIHG/k/oERWw5R4zoY
QVga0zbqaCAg0d4XYXqiaVLf56TpHrukEj+TMG9tjDjcTjepq1v0cfP6GRZOjRMrtJneZE96Fg+d
Q9k+LKukfXQnxh0bhyP0F56HbDZKRROzoq0j7MbSPwSibzlmP9dZlM6QlYr7usPPsN6IQOJ0Lrvv
Rls9ZR08dw6O2wcSZgRq/tlhMPsoBx2R7NKqF3B4ajwRHhqaTI+u68E8oANIotsFU+fksW+Q2UeO
rsSrbYf+2ygm03TQIUqYRcCTkMqCIr288Wjv/8I49N1+lKUvbpi0GdtVupnnmLqQ50aBPZBiiFpR
FOongheMjQLIhUJedaQo9TNaqzmH6kHqN7ejINV4MZQF/pWQbci8H10WFGrPvKoLLkQOzfjCizT8
EwcB1h1wrZk9W2g9QoRRVCZ5NEoD4zPMKdw/+kZPYi8KsKP30LKCeZIKO4+ih8RUcuo968kDGFek
PALiGHxxwOgC8heHSnfjBANLpqilA9xFqlBndpcWpn5tZ4ESq8483znkqFxyRMgKWqLU18mhS8GG
76OizgriRV3Nx2EPFzeGlD9JEWtpjkY7lN1Hj3Uah0Xa/8KG7bodKZLgTwfmL9Pec/riFRK67hfc
l6viQdBuJk8GPR52Z6ytahDtk9zb1SXYxnfQuGpwwkNdbDhIVw5sj9Lb4NwIr6+n53B0mv4kmjkH
XpD75ZnBJTJBxbvw+a1UTVg/wTKvcb/QxJrYA6SIRgWvJgL+uLAeCv5wofYSqUKEirSCSVFbhI15
Frbo+9jJfOsdQDeomjunbWcgqyAE0aU4z3ycPBFIwhzO6GCywbWgGaUd8MAsL6Mp7cJyRzhwjM8z
YabGkVrCJwBlGKyuSTThj3LMC6DZdFI3QCHVuMvsx3nGv0wQ/Kvb2gNGe192zFPxmNu0OWZ5Uv9K
xQyAj6rbRr2xXNfPbi/1363bI8hXPizl/xys6L9YRIbmbgKmfLwriop1Yww6TlDdW4PEnceiTJsX
CtuO5Asas3O5v4IlJgOMu1LyGQyxJDiO3RDqfSIHnM5tkU18D5Z0a46Yf93d81Q4Rz/1udwz43Y/
UjgjNXXUtW0m4sq4OehF4lokgPEfSw8+3ELDGucadbIfriSV3gt3rl4NbUSNBmieyyMlSm5ZAa5c
D5f4Wzs0SV3zJHtj3D64vL8L3e7uil6ZWrlx011JApZi4jRXrvTrLkMb2kkOuU+L2zRnW0TAtacv
anacCJZA9SDFla1S39IUAMsIs8A+2V9daonjntc3vuenN8RQeDzoJg3CqGVF8Tl0mruUE1e2C1zH
MekN3MXSB9gw5g9OlmYbVLn3spjA5cuuGoxt58xNhvqcujkxMCVM+4NuA8ui3NZbcOF3vbOub1mk
22MnDRRejDjhGmPn7jbkQTO8YGvV9GslhgDwgyCdaTHvC7QPgzrqi5ziKG3IEIwI3UCNJC9TPVp2
q6eZNO1hwrLEWa1KVfdRQFqXQzCr4nA++Tgzfa/acf3F1/3wWw0tgxq5GBukQzYdVEWPPWBiPux/
iz5J1VFSByfLrhkDJmncdhRuchs14PfanNcXL1J6lIYYT1Mtzz1U3m15k+acgR+DSOfuHNyQyS8a
5hxVhdpzkfXsKq/HcYJSNJ+a24+/fXW6rnvpt48v21n1DJjbU+aDPP6Vwap9BMal9jCNN37i2eyO
5nU/d2dTSOD2oi7N8vzYwbeifhNBzjI/mvox66DPYfjwK+sGY3/6ga/rbK+mEPePTFt3/AwE6zpm
izKCmXCLM9gdz6oDLx1i3amtYLRVfaZcfn3+IoZI0PObuhXqpfNmcVbQ5i32sJ7GjeXjAX8vRl2f
v8j1mxTaTYU3B2fqwxZvpwKErP0VjPr48fNXNvmyCYdOsy8QMooXmUnImRC/ZH/IUQ4mgsDzlkHe
yo5ZSmWYopxhF6ey80BYBvodLp+KgVHmQ7TqxuPNgwo6u7FJ/sECLwsKGLFlC455adlVlfDPswYY
h92wIev7x8QLAGi467oW/Pg99wqf9IcpZDXAAdlU0p89rnnefW9tHX7HBUMUAVJDR5FyN+bwauUx
ARbf/cPmxrCr3ivOoeE4SaRN6qEsfP/vqs+GlG3E3pVpX/b3qkyLYe79/GVITJbscF9l7Sm0jhEb
nYb3Du/rKC1iyQSnty7osuzMJAQFq7D7UlrMzTzQl2put7z81j7j+vffogUK213haliROpyqAyil
tQ+d585Ndx+v3rWvWOxuKXjVT5lIz31inTgMQAGZqXsnubrz3XaLMfYu3eo6WMtN7rdzgfTHPYHx
QY1F660pCYpUTij+KukIO4wdLtVD5960up7LN9FNWZjHTZbOI4ncEFnmm04AFKv3MrMgCEaQQQR2
UvdQxt1Y9ytDsWRuO4zkfOp1e0qytgD1qYQQC73xJ48LFTX95Mo29onP9EbgWJvaReMiH2TXqbCc
zrkLxX/CwXmMuDuZPz6e2bWQsYh7aFbgMuDOMGCcJnHp6/oFps+4hLfzjZ6TKg59snGkrQzcsiOZ
1doTHS7rZ3i8zTaqrB6KAyugmIuGPe4k/u0MRRCUjT7+sJWAu+xP2rQa3MzBPLUOqhOxb2GFFwNb
y9s4hJDb1rm3Mn5LkREirYKCVxqeJJxVwcHwNe5AP2EtgSSsFCKvpjvuytk8je7cFVtSuiuLYtm/
DJqEdglsE58zkZD2S9Z2bfqMRoTdoMisPX8RtfQA9UqdJOJU4rb+whLfvrWFfP3czFxf+luw0k3S
wMCC4CYaOtMhyLo73tPqZajSdmOPvtcfRRxZ9iynKUBeN9X65MDVJrn3K+Rr39LOaVBEA7indo+I
+yIdo3SUnH4pwcx3t9DPa+tuEcNSDl7k1PkoaBXURSQLAjjUQkgza15yCHJt8fLWdtMiLPTC5X4B
0twJSecYm7R+43n/OucYQ4+ol49nau0li+DAXCi+ynnuTxMfKdofxtewIJRGz+WfeVoKH5VABVr5
xrT9Q6t950qx7G9a1Ls6kZH8iJp/b/9G0gsNF17ByunFXmm4qEuQIESlK5QtoKZNkuYj2LgWBdRv
mvZeWER50jj0aYTm5/jHnI45v1EOgUw8hAgma6560I0bqDs1yglWRzBSL3g885RPT9Psp/QCqFnm
gdCKOh9OlhTgafhGoXxRyAd3LF3vu2FqHPdz0Fqn/HNwpqFmP6opSVFjTzoexmUdcOQJrnTp8NXL
g6H6Og815NhikCDa8ahakDM3tuk/Ceh7A7ZYbEMyW2Ekb89zyRQzsAfmWfYQcD3BgxKIwymLId6m
/DPhY+h7O8f4pLCR4/B6eAZ+D+2Vzo4uMV/BCRgojZ2SJOVTNlUkG5DTiZLucbANdTw0jO5wffH9
u3xQVndA/Vpt7yvdOxjcIiP2RY8hmdMbk6RVcY86ZwuomYeCIY3gEwTBi6h0Ogzvfs76MnQi1Gl8
Pu8/Xqrvuglgzy871kqWFYpuqjk5BC61sI3zoNd5oa30Z1R16jqdIihHG/hn9QGv0ygNQJh9aKei
y249D+n328QzZ/orQd0D9tEf/6qVOLqUqiFhgbxUZQFGlMj7bAoz91BCa724+dzzrxv3t1AaKK9q
Ou0GT57DJGD+NDQH3/jelrfsSjBbNlhpV8K/qB76c1mk2VuI3DcG8wzFdja09Se/YRFkRIBm3sS8
9oRDwDo/Kw950rcAJZ2fH4/R+0EMZcN/jxGF+w8IxUI9ejp1X5sW5V9Vq1cK0+Q3E45vH7/lXQRp
gCbN9YLw21S0nBa462fOj74u3D1ck5MdhM9fWOO0UeqXoEJwiH5bZxKxECUabmLLjfT9SfKXlwEz
jWrIYa39WJWK3RJXikhXiDR1CLrNx1+3NobXV//2ceBN98rRYfpdsgBlWsTM2lbJnuSVuMlqzj/5
msXNACzmkpYGYxg6bQ6SnhdPLrhuAQTKdpXUzsY5s/Y1/r+/JrBDO6ZeZU/tOOSxSKtzqMCdp1bu
AcndeMn7F0N/CWcqoFFlKjdNfswiuRWO00DK0Ie5Xv8ghFZQ+C03Uti16V/cBEw7QtsaducXr2kE
35vKqdWFN0DwPNVNmaEJ+fEaeD+W+UuEE3ThcPC3ozmpmdsYQrx2NxDy5VMP/8/J76JewJxMfcft
2Yd+xpjrB1YNfCMGrPz25eFAa0vRR/SytykFuefIEdVc0GOc/BNiFdj8S4QOw5GCUsfsf3O7KrnU
QT/oc+8Dafap3MlfgnTkVOQGyuz6m6qEiB2JOAzDkToSqjk2iG4ba3ZlKS3BOgkBWLR1enZRNs3i
DFMSgfDYHAoI/n88zytbb3mgyNBSIkVZfguRPO9hwS5j8AVFnNfuX6p2is+t1aUdt4QkYNBCMeAC
dADSclJ313YqHGs35mNloJaIHT6D6duFWflNJsFz3yf0ZsyDmxqViY1xWnvB4tAagGLvK7egFzpB
WoaEwLH0NN+7Yb2FW7s+6b9XR3/px42UZ5It78pvZZqb55yon75bTGMMBm15kACb7DtATnay0naj
ybQSEZdyWtpyUhgz6++8DZ47SX5N/mxipfg92GtFBMsH+bl1TK+j+vtxBaDKZPPeuxhklnv4fgMf
EfpB7Nf27eN1vPYti5OqBZI6h7iP/g7qyxzBYbmPbJOBIcA7tOaBHIt8C8Prj1+2Er2o/+/PQa2/
zIwfsmPn4J4EoFs4OfEMRaLPeEUjfFHv3y8Ao0q2gx3S764on20Q8h2EpD9DjL8+fHE+ea7jGqBd
5PfU9k5k59y/OPBJ3Dj91sZmcXukRalbFGHIBYlGN+41bMEAA0RvfPzcVl/KZEmNzB2AZOcbuvEe
zgyYpbscB3hvxg1U78peXwplIfeoysDzAL4kwrU7gukAYK6SgCzZMoVy46dW0X/Esgo9lukw2Iss
xlIfB+u2Lna7M6u7z73gGvN/23WBBdHNjsN0CSDh4eUqu8nDdksrYm2QFlsaWSoZ0Wbz/n806WG8
zXro+14NYclWn3rtHYtN3fWAe9b1RC/IIOWuKpI/G+J+YYnJN6L6ymJdttkly52hbRW5BLoY2ttm
rCsdU52iC/TxFKx9wWIjo4vvOCJv6UUZeCYGI8RHGklMDObEFsVrpTP5H+fuDOCxmqKccKlKHcKN
wRbW/DGErDSPFk20GnC3Nh31o+46Xt8D/qvLL6ZOA8bjQFagCU8dd8OvonP1+J3gMm7R+oELSfZF
c2+eUcfn3YQSzMcjsjbki/iQ2QCapNn1IIX9aFzB9uc0Zu0Wh2/l6Ut1LNH2TZeMRH9DseesUzDG
AaDbggWvPXxxB9AesUWSFdOFeDAxN3rssrhkZNxK6taefz3bftuvJAOwySqXXobaPPCp9O6ZMnJD
GmDt4Ytg4ExdX01TqyEsmOm4nmo0nEXSA9/w8byurPSl4JW5wpUzmNld5GSFd6YZkNk3jdcKdBNq
ICn1xnvexwL4S+mrTIZD3lntHbsUQq0BAVooZGeVjg6S7PJUWXYGDfXcdlupytqHLQ57PgtfooVu
LgmAZ2BqEphTt86dOwyfsYnEgbw0BIdVNAB1NTEX6hNyEwCjCxPK4PVz87I47RsQ5Dig8bh5G6BN
SCRz3+2GqCu7K26BVE29Qej55y7/zgV2KYNV5gSxBSL4P5Tlqigj10dfOItgvZ3n4pQC6KmejW8T
F5BzR4kBCsWV7WiM5k/gPlYJzkOzE4OXe7dzO3fJ65B2ZBT3oayGye4pfGDqg8hQzH0ac9+hLy3O
IO9CKEsaEWVzPfECxsZBdZkcv5md3aCQE5ioZmlZTBGE1fPvZemwb7Jv7UXDbCS7qVIMOdT6gikD
3C8J9V82ANJujpE7dmiKlYOoxIHBOCd8GRsiu3u0OSFpEjMBgNyTg8Km+wDTlaa48eGb1fziwh3y
b9z3dLlPEsa6n6ZBT30Ppdo5E39K5tiew3AxQIv+IJQG/vWOKNhd9Bsl6JX9sVQKqzzcQ2uZzj8K
M6o4DcWrBuaz7Yl7CKFrEoFy9RMafgAI9c0WMGgldVmKhXUpDwK4qM6oeHiE3imPt+0drcfgr8b2
Mxt3LAygWrnngQsOlnCC5jNAMGydpY6Y6Wotg0YGR0AZ5ntjRv/OM2zLfG1l6/9z4v4WkDMPPp9E
47uqgvE7CFbND7Tv/DvLHLnFx1mpk/tLGTFoxk2hxzLvSHIUviuYFwSG3+AUe7qKa3ej/gHo+63y
x7cpcGOnZc+FBKju4+jwf0Htd3btP63/376xgrRcIavG+SsjM0+OKUgK3Wtok9Qp9pw6hh2arisg
kKJN0JwSXkiAXBlA6Fk0WoCfWQlVwLNQLQtiZ0y6JPICRIFdIDUAmsb6GnrDXThPR9lChegxGMow
O2kCqED4ZgDEnvLD1FaB2lUAj85vEBzMLYgmaD5G9Oq59kNcTa2PEK8tMTQw3EOWlbQidG7IEAKx
E6H4guUGscWcx9Dhw++ADhHMmPe5AmPhFwQy2hxodEj5iFvPhqJ8SmD90z+bXs3mXgUj0gjobZnp
u3JxHj7MvTM3byDMt/NXuES60z0vurr8u7uilmksew50d1S0gNvwOEdHyrkA2OM5Lyn43PQZPA1p
9kmfK/8JMuIaWDjYXqAXA15uPE+9knFAtOe+psZm2R+pozr3DP+QVLzVxmkLFPFauIAlQ5slBxZM
cztELoiX/C7A/5uDD6vsYFdzAdBs2YqhPTDg42QMj4qhjcuhABgyJDBuREOocWDK1bngznTOpP4O
am+uAeFJuuHiwRnRP1ceGfmNV1R+cygzyuR55F0KPJTCyeveWq8SoHQon3XfS1ugdRQBeukDrY7Y
xu/yJlfTvRzDsTyX81V4OfBNnxyGrlLVr7kOR57taW7G9lC4qIe3aMCrM5wMeRVBDX1oSdwDUY4y
LA1AAv1eNhNhT6Q3c91ESZGhWegXgwqjXkM+H7yCxNJqRucwHNVrSJnPnpiBCw6PAXiexscxZSHq
ZDTPOMYxmLOk/NGMGllJUoU0gxm6EOHfYAR48snADsEHjknk37GOhuTQDxJeWXB/h2nPDVbn6Hd/
VulQ0i95qvP5kLkyNPGUdFctl7oStcVhWnn0ta+Em+z8qWgKINGbREHKPfPIgYOiUt1lBKVmVCBE
U3eoS/RoDcKY0gUNpyiglxCXbuo0x3bykgv8UYClTlI5Nsc8aB3gbQa3SmIA0qYXn00j/+pLEvQ7
yDlx5yZlcGm5RVETe05Xzlx9kWGAThO4MlruQFvovD1k83v/1oC90d1A8a2tqqhCtrCXXdKxm8YH
rSZW4ILld6aA++ZR9H4PCdFclMOpzmjdHgL4r3l75kIl7FS0WQ1NHpEVSPOk+tHhsDZPKBymGSRv
g+a6oPoRTn8WmPfhGHJtiI0YIVjCA2CC5SHUYAfdV6LR0kQ8bLw02wEsyZoTdhroMFh1tfecTH5l
nkI38IlAEBAD6hQZSFpDnKaUvPG2M/jL4AxjYiMvBFMHQwJQ+41bOsE3+JONxX3IvKR+U6xmYpc3
g4C7qC764sXxKE50TbNcXyApVHkPuNfP4qUBsDSHP1Mq27+6aqrVGI1Tqs2vwveK9FVXZpqPxIQu
i+CcWLADa6R09hID7IHbADH3Q1FNkLqHK1aFvoxPGdtjSwXZESYC4Kx0zJf8IKmRya1y0VC/Y3OB
FUWbxm1/CWB2naMloABFVZ05YQpEdm3S45wQ33kEDSbvb8sqh1nBDWrB8C0InK5Xrw4fYdlctB5/
A/t//DrDgiHJIlMNQGKOE9g3O9clqf2Kpw0DQmqfocB3M6YSWRiogHOxVYJdSTDcxT3ZhIn1Pajq
XPRs0GsL0k5VMUwW1K+Pj6q153v/zo6agDklcGPOqxqmtj/pAr4CsWebMPlc5cpd3JSlG+Sdsdy9
sC6Y0B3SZe4dnS5PxP7jL/hnKN47axe5r2ogKIKbhD6B39ZG4HPLGOjTLxl0rTxRnbshvaXU0RHC
6gDru/AnsMbA/Vcn4J8/Vz1bakvSRJEGB729UBcFCVRx0PbPXRn3g/1kUWWpLdlACrdzAF2/DJkU
b4jrHNSxSX3KuQN3vqW4JA59UbTAYF8Ci8LooOCg2YFPutNkaO6sGl8+nq2VizRZJMyEOW5OZaZP
3C36iAr7xovqsenSn9f7mIQkp0eHh9LbNFhZuW0uBScrOQAmjsrmRdUN3wchYobXwyk319OWX/f1
t7+zAMl1b/122cu8ufQsSMSXeeYkDjXbgXo33OQ+CKiwvYg/HrmVWjxZRALduAJKTZV9pSUfVTQk
gBRzS/jBqFY+ySL8acPw8eN3rUQFsogKlOsU/CU1XPjYVw1oeQwa3ti8nPhbWqNrC2ERFzS+wvdN
S46EZBdZDyDw0RNV6OoPaXUkJRw7Bhjutbipf/xNawthESaqfhbgR5HxAoXnfF8BpB0lSa7APhEb
xaAVcIS3FKLsqAI3rA+LU6CRcAx5newn2RyDQjdQRmNnj4FG0UxVdmULPxa4wG6sjfcH01sqVCpf
O1MhgvEB1zehb3wHs8UjWEPX9BbodYpWJ5L9GTmkpOLOJh4Fv5864LJs/ID3Fww4mv/eAoYVYFSp
tjhBYNSoQ+IDKnbnpwAGbbxgdWwXgUPj+lmC8uceKYRfpsw8DCF/HFy4k3B2/iefG2wQXZ1xQi/f
arCujet1Lf22s1E1HGenIsVJYpHqrs3jiiUk9gTWTaDZK535PeyTigiA358fL9P3t7m31LnMapEP
/XQdSShjHaYRQOtI40RhEdgu7l9+NWcwiQQbvt4Y2bWp8//9jRC/dtxGchetEkWyGEJEfbVzywwA
oo+/aO0Fi2CShc5YoEIxvA6oIjsRKlUByk6ut6VytPb8RSQBOEyiNj3N2Nj4zUnL3R0yuC3k89oS
WISNJqC0V0kwXa4M7ZBHjYfq+u04hIFII1KM1N4lCdxQwBQ1pmVfs7KGNV+UD9DR+tTtAkDEf88Q
z4uJGWBqLwas2/1Ea7bjbQnnbOFVu4/n6P3g+B/naUP8maR8NqgzF22BdDwHbATFAza3489QhOCx
fvyileW95Odp7rp0AIfjkljO3wh4xWeuQZTsQaSKUaMoTm44jht3z7WXLWKGN4+jldrVp6GGS9Iw
m4cM176m0XlspvJxBNvu469aG75FnJBN4ZekxtnC8xr4tEDEiQHTMAXQZGMNrMU/fl39v4ci5Ydu
3UOGBLRFqKvy8evV2SoIyAX1hVs5preNacG4UeLeTcqN6vPK1lrS3WiiUbmC+c8lAUBjihWUMfw4
nWYxb7zg/Rrnf/ypdTc4acVddQIguowIRUaKGZqQT6HPhIZZGpxr4NpvPp6mtc9ZRAqQaUZCxyY7
oVsWyFhVCgx6Nrbhnx8//7qu/nsR9JbsOtME+Rg2WX+plDsjRxdDEnIvgh82CgsG8NsMLnEcAi5b
Xcr3FzhfAnRG1MwhfetMp6SHxsu9M0CN+jGgPAUcrhYdI/sKJfImyvXoOnojVrw/inwpsdOjGIbq
D9PntFKT7CD84I3dOYU99mcUzwFyXoJ2gjFwWjOr7gzavfvSe2CWxRyozx8fT9PaByzCQs5r6nPs
ljNr3S99XXYPM8u3OgVrD1+EghIyhJSlMz/i3Ju/JGlRedEM2BTdOE3fDzWQ8/h3HHDTcCK1n8iT
1ZOE3yhKYFzviFR5GBuvSYtvnxukxbWATJVNbILNaCD4EcQoUrbB4yx42m7cltc+ZHEtMD5ra/QW
5TmooXoT6bDPslg7LpyQRgEE2P5z37HY85SjruUkQ/I85ApCo+CBF+Wtz+H6sTEh7296vvSxIyHj
GUpL+bkc8q+ol5H9XARVbBIBxSjcuT/+jJXRWuJzAvABBb4geW40jjKdjNmOzJpDCmeeNz7k/VjM
lwAdIBYdT7Zdf0qh/KDcXeNIl//QDA1/KKLUQoy3QzCVE6jWAS//GCgC9+fwC3xZfaCgvqPbR/OT
ciBucYDHe/ragYpe7j43fNcA+tvp2aBLIFNR8Gc1zSruoN58Sxvmx06lmsPnXrGIKkkQUBU4XDw3
yTweCWrmx38mJ3XHzwFXuX9dHL99BaDhJSaIhuDDdSwGthqtekiFxCgsb8nsr4SvpQpHoC1Vc8DU
GUyo4TG3QwFNlcHoemORra3jRVjJHLgY55aHz0mBbEqiDhsTisStJ5ujtLaOF4FFp+MkfQz6Kaw6
8YLKuch+kIq35Mbpe0f+omjDzT/mllXyvipFwD75aYtIY/yxbQb0zo+idcLjhPP+qRZTeteXxtm4
Lq2c90uFDh3IltixL6F87kOUphx3ReMVuxBKPLEvIVLPxs+ojeAMXmJ+FJkTR2KtPUFNyfm7Klrz
5o2gxHxqsyyN8GBGNY456/W5Rcs/f8mVLv0vmU5IdwvDgLTYWs7/tKz/eyXjSys8nIoaCuCzOvVt
kJV/Q1PP8JPE/SiBIDjEVx8h/Jp67k05IyNN0ccPnPGPEsJI1YXBChDOEgod2vyR95kM7oC2VeZX
M+UQOQOYu6iG+7wV7ZzsQPAnTfCpdIL/p0jaalZDIs0ce5NZaJiXgcqFD6t3KF284Zz02MYZvLLb
l859HfBKdd+H9BnXYi+5Ux20DdB+I1BC+tw8LyIW2mp+r9FfeB6omezrRJpSHGRSWo4+csX++Pgt
a59x/ftvcbFJB6kKxPMnKE1X58kV7VNZ1N3N556+CFlQ1PUaDvTHmYN2qr8MUw60EvGgF/nJFywC
FnGHMG9a4z1rKD/A+CxAKe8Gsn1boiJrGhZLrz7uODmjLA9P/ZyP9KlPBxLMEL4MuL+Dah7U+Qy1
xqYxSKP8RB01jd2hIgSShLLynSvHO4HrSR/zdg6+ZeXklzKG4B2CEbw+aCvMa12FCeTQUdQnwIen
RJMQjWPIMW4pG6+0eWD6+e9J9uQUgN9iAA/PkopdDCMmaGPYCllyUInTlknUiSED1ZKABdPBd6Ks
J+824J4BgomxxtaoG6KX+ZWlvUMPIEOFdHz+eI2sHGtLlNaEtjtsFSDSD5cV557C4fFB8q79WsAI
dyNrWYn9SwhSbX3QxaRMT2Oou1ihoX0ArNQcfTi97QXIXqhpeGP8qe9ZYo/oPOE/OHIdKSUIe/3s
+pGtlD1qSpKt0trKoC1hRlBmIqBaOeqlKRtU7jxoTIYRGrqpiUI2b17QV6LDEm9kJyg/5rR0ji7u
lm5Ecj0M+06QZKvAeb3hvXPGLLFGFckLPiS5cyxaf8a+cP/mDdTfWpGAfwu1wo0zc003ZAkqCsgI
+/mpJycJViUDbXuqHHqr1BC6Z8/LZnGLAq4gEn1qpVI3SsDRxpYcqtoLdk7lAKcewwk4gdodwKQW
7MYKED21YyAx+8XLxyvn/cEIlwU+UCAm3uZN8GBCNPg80FP20qCZ7sO1U9Qs3BiMtbWzDMqsTYVE
m+0FJaos22kgtW/haoSeXq7adONK/4822Xszu4jMdee6cLvM6mOY1kpwSPhQ5j53V9idhiYjC7Lv
YI5l001YpbrJEXnyOohc6nWwCPDkMOdfPSiGmRt4Z2ej3EnP7cwO4CRwKyLXyZJ5b5tpmPqzxpXe
9hGaYaZ+nGueDQW61in65Mc8GYLyF2uyhO/GAvLB35B+oba5h9hnmQY3MuO1vkEObeRbQQftvhV9
w4vk4ISmKZ8sDZ20iMXYswaGJWPHvEM/amN+VpZ6CYfWntFAb82jN7b7oFNu9nc2E+JCzhF6u/or
dXwUMve27tL0ew4BOvKU+U6T//RDNELuwHan0LyG00/jPZqxDx1o607Ir//H2ZctyYlz6z4REUJM
4jbHqspypWty2b5RtN02CBCTECCefn94nxNRLRfJjrzp+Lv+DpSal9b6Bki5JE15ZB1EDGrg/0H1
eKghp9C84fXKPIA9AVXJtxxu7OlNCTvzoIWjfRXQu2nSMPtEsqH2DdznPT16R6/Rog9OlRJN/T2n
AWdHcMVc/y0a4dnc7QZlWvc2wwDg0Vj4JeLJ1El4h/pilnGyix3ovJ064G7YA6RZICwMpGan3hQA
rFWzb1F1qfQWOY+h3ykvdygmGGLQqtlGIPTMSgeFM33KJc3ScCdlX3ePeEWKElIbUCbzYoChnBCV
IIAQgHi5vJcWTi67dk2glcuUX5sTAzdY7SOCXu141K65gHy8V5lduE76lmuvdOtnLQCaAM2e3kjG
OnC4s/4GVpBr6PKFzWqXrjto5zlTy/u7mLI6PGRpEsdfywEYtr0/ZUW18jpaGi5rtwLgE1aFHOqn
pvSAkhlKiMBtRCKcH5en44/32wfHge2VyJVSAWRX5VPcM6DwbmVeqJx+B8wySYpdyUg54A0xkKap
2g1kOAHIEwkBowoMVtXkx0mmLeJ4k7Mx+w2YFWN3XZ2z6vMACQoXpqQZ5LfrxM28T3h96/Qgeezz
rzXSoY8+L/R0iiC/TU4NZITojomgH59FZBL6SlyTjJ/gvgzxHTDKc6CzN/4MfN+JptRyRN2yT+h3
AxSkRuam181uaKOwu0scmQGPpido+H7x5w49+xJ5q6+cpr6EklAHxu8WsuRQ9b5FdBdmJy+GXArM
vSszQEFCpRJ62AZM/HLaDbiLumSvQmc+cpTpuhpGAQCtHiFwqDNAqijpml2Du2g4KC+byJ1gSdsD
rU6bFlLKVQVeCYy3R+9JVhpazXWeTeWOxSWFMEfCSFDt8bwWiDFBWSPmzo8AuCxvOZMyHzcE6oGz
kXMNpcnblnWu80CB4kJOzpdhJ9U+RXqjdk7EdyH3DWFpBVCmCrMIGHr4xxW/ECeX8ee8lyH7OQA3
GXUYzdiNNdClfgNpliT3kNxTNR/K6iiaWNavEQIj1+xSlkd5sOfFIKW68RGBAs9em7Daa/ixa7WZ
hgDC1ffQj86r+rPbtRkExnF3R9e4CeLJbkOt5umeALUjd11fInTL4sGEX7G+Unmrp97N2CYzBNC5
7dAZPL7B4sQLt9h7ZVeUVwFH2J/q1buXmAvhlJpC5u4U1rzZKoYgANNZkevIPJBU/e8jwEnDnMR8
mE4Btk+05dTJ8p1xrzK0wRDaKCsB0qgvqtx59HU4DAdkOzuJIVSrFPf5h350hFjlZJo5Kdyp8upJ
ZDhySQRh/pzGn/IpjXYA16gt9ytnC87iORa83a0cXB82GtnwkBH56ER5RXqfAgLzQGkjW7PJHUBz
sQlE4LMbBwBOLnbtAHZpt4WkPB1DJONjmaQrOY2PD2eUjP87c7GjK4DFy+xeeirt7gFRH/k+A4Z0
zfvh4/dRZHubxhmQ6EDGxqesZSb8VXRuIL7VgOSWX1oVhHBvYgLVOdxz0F8rr6qSRPF8471b753T
Dwn8GdhpakeWbrQGE2ajCecrvJOlUZv//u77qhjVMIWuesYzAqg8Fw6eW8cNB77yzvuTzvt7PUa2
zSkO8QBgO0j3gCdQkOCTTiMYFO3CgJqk2sNAAMWsGwK9b8fbJiByMgBuYFzzRGQzyACAdvgR020o
IJAk4B4Ii2KzKyOugFCDQ15tjsie9NGPog9myiTHRQJH2KxsydcRF1AKn5cgTSCribuAS7qhauY3
sNiJB72Z/DEG+YBHyr31S5qJfeqPGbkDIKdwHwqjpmjN/mmpvG4Ll8JP1IHwYpmfqq7tb7jwf+k4
+pwE1TGfkFyvZmUT4OzajZOMr5jrfy/vzI/nl9pSpiFx6jSONGhwfjJRAV/EvAmq3dQCgfzruias
jSfzQCLy0yh6Nx3cGTDmBwwivypEpbayqB/NUu1tCYRAAXH9pAekHxJNawp3S8NjbS9RgyrUjEl4
HohJX/K+0N+iFM/K60bG2lwQSwJ9u+vxddaQDfGidj+lbXvV1qWR9UJNSuiEAcxenGRcQ6ib4oit
T2ACIKi57udb4e6gFdzT2yk7CQ12zIaRBgs3D4zYXf7+x1E74Gb/PXtygngGR09/1oaxlyQVTXMy
gDjscSggQXm5kY9PbRpZ96GekkIUo5++5oD1wW3mRFw8okw0nZFQP0/iSn0GautyaoYTDEQQIE04
cU554NWfBlNc4+EautRW3yIVbFjiekpfETh+TiL/1MypDhIn5zQvv3XVkKys2YVJsfW3hpwHYRvH
YFpKJ9vTYJi2f9yPoVI47C9PyVIT82vx3Z0T6rZxsyYYz1TV9yJsfiiEh1gK4cqds7Cpw7ndd98X
AxSicsgLnn06RM0GXjIkufUomEMrHfj4WUtt30DiCD9JNO3OQtTOIY/5Fz525jAYpKHK9X4sjZO1
wcXUN7C3FPosqGg2ZlI/KMhAn+EZ4j1dNxPWDp/pZSBLoirutwKJ78wUyY+gGr3pWz05XrYCLVi6
+2zTwMozQ93TFosXBKAtTRtk0p0C+ruJ8wU2PulGAvj1aaDRv2USf4oz9eNy95YWgrX3mzQDqFfV
4tQMddNshA5AKI7AkFtLzH5cCaa23BZ0NSNNNE9epQ8Zt9zpvw6A/A3B9Ltx6a9mSOVm5oFc1Rtb
fIsnjuiiPC9fYKV1YpirfRT3ZGVJL6w1W2EREWUiMjOAnZHUX6CCW8LhJXsqOSbnul9vbfqKg6Do
Sj951Vo2d3kxeDvU6tfgHUs/f/77uy2v26SOXdX0ZxXj9m44cKum6LIjKHvBlcNvXeY+sIOjxNS+
wgMFIeacd3kw/cherxsfa7OHvYrcshy7M6tY/UYSgG82YMDqNVjXwl6wNcmgKAIJ7L5PXuH9PZ6M
qPgGPm/xzeVfv3Ai2npkvvL6voTlGiRfGkW/UBT7ynuXMv4GO6mUHfB/ZWvJvqW2rF2dxJAFzjwz
vTIg53c0y2A55nZiB+kKeI156XWpAGpjH7WDujXx/QHRG/ldzbaLHmj/K3fUwoK1MY7QbA9kKNlw
Hqt0vHH6Hj4SQKW+xf6VFQxqgxwH+MWZ0RHTaxNOBowhn55wTT275kp1NWorkcHBLyVFGIwvTA/Q
3slz6pob6dfRtw7ZPbrysF+g2lNbhiwBQZWoWptX43tA1Wooe8AWcFSab3JDa3qQYJbmx9oZxQhn
JomkXzUWObzNnLoabsAnBy8ZBudhur+82hf2kg2RZK6fusgt6zOCsGQrCjBk4bm4VoZbuFRsmTIe
QzcXdQH+Qr0KBZUkuIOrg78Z+PR7qHkIwv1L2ghv5VxeWohWCKACaOmW0kFfzBTdNB2BW4TmHXut
R42X8uUBW+qSFelzPfYQY0SXkNAstnlRfxbi8U8Eq/Ks3BqUGPHuRYbqcnNLfbJOCN7WJQddvT1z
Zyz3wgBYkGtYFXrDpFfeRguHkA2X5NID8DnpklMeBcM+d9PvpEULJI5cOHcV5crALaw0GzIZeo4e
/RE8OSoDslEKFO56vtwuj9PS1+c307tbU+V6AqU5He9waAfbKsuLzwGH7+jlry8N0fz3d183Udn0
DeqMZ4VKw1E5It7QlHfbyh3pY8rBvbvczlIv5lXwvp1mBPpSwkEv70HPrRpJdr23OgNLvZhbffd1
ghSBRh7XuSNhmcwKME+sKdNjYpxq839gkS7sEFvSrHE4LJ9QdrkbehB8q2k4+DG7YThMt/OhDUWa
H0DNrCQVF/aHZ+35sKQakFuD21rBghbPpbl8Maee6mlN5Xbh2W17iVVOSnvPTfV5iDMknn3+b1xF
xX4shLdFDirfxASKxJcXwNIUWdvdmM50foE8Qu6LoXXh7+miSEVl77dQYYCkWg3mB0Vd5fPl9hYW
nI1cNFo7YYXMxRk6r95R17p46wQUw6/7+rxC3i04kWROj/I6aDczD0dlEN2s6un35Y8vDJWNVlRT
60LwiyPlEpftlssugBcAzpM52I+g97W/3MzCArNhf3zqYvh3oMYgp965bWS4Y1WJiqALIO7lFpY6
Ym16AMcdWhjughAPcKQBmnT75yXJYAt0isdmjXe6FHzYwmUGZrdl1JXmzoTBd4HBgpa20odhehHg
/gOhdkSVn97Q0gPfx/HvHUhcQADxyiCUWs+CJi/h7GIoAZ2tQMVSNIc2cYuVafq4VkSpdQ6A7Ndm
E0xw7pKmOoYFY7shQtFRedHGxAnwCS7/hvzlYf1FvpQKsJGCJmo4mmQYzsQ9okr/KfTds+jUbR4H
96ECcY713snX/SNUMNZAukuLxTogNERy+xrKAHcmA81V9kgfQ7zNOXWR1NA5EeFKomNh2dsIOhMN
PkTkCTnrKoo2/jTs6DyWkOfdXbXqbdRcHo7h4AI3eeYUjrxob9oCuMsOUVL+RHljDZC6cHj/hZuL
ceUkyfT/j6AuvM+F77+QArEasD43zug53y73aOEstbFzeU9L6rWanJFc9u7DEF48NWhlK6fEH3jk
39UnaiPn4OnRgcvURi9QNoK36E53eV/vMjDWN8ItyuZ7o3G/3wDBllRfddv5zRMH7tNAjsfoghS3
HoFrMNtDldNznlk0Ev+BhYbKYZPALoD87vGIK6FXnLGwbbexoklPN20qqpRAisST9MpI0IbSGJRU
irQm/M7oyvwUUGiDXQh4XytA7YWlayNoAO4IEgLJ0zP1RP0En4/PErrxhzw1xc1VM21LPggv93Ff
CigaOv34o4FXLAV4EQmPy59f6oD9xJigV1UVXn02LE9OpMVLHUAucR9NEP2+3MTSWp3//u5mhkiO
lxXAlJ7DqRyTTQ7BKwFe8VCuHMdL37fOejjG0HEsa3qWdQD3bH+A2egLnImrZKVitDBGf+64dx3Q
pZdmLucQ/HOLp2TWsh2y/nHsxmJ3eYSWGrAmIalDMnlZy+9AmCcHKHjRrQx1solYd2Ue0QaAINPA
kKwm01l1FFJ3bHC+lbAZXSt/LMyBjf9oYocL7ZaAf/N0hFQNYb9hdkNX9sDChWujP1gGaj0N8+Cs
8uA060vgRgczsQUQDhpjDlwCXjwcKp2GxMBVM2Lz3vIxHv9XnFYG4L/TST9rEqWfY6ddBf8v3K42
mYQzp4FuG/QrYByk5THM6FQgFw7Npx2jsJh9IHUm7mpIoAFrSaaS3WRQCHMeoC0Tfve7xKlfKsfA
rr7hQ6O/wCunHL4KlJ+aT54cJu/KTIcNdjQTUKFD5/MHj0Cr/21qTQi5+cqB6tvPeqIdu46CRokV
boRDNLWwTWr+NwxodHWCoZV/8384iT7eZ65NVWBjL+q2og18GcwrR27ykAvjHWuw9V+uWTeujegR
rK9B1nTrc8ixbmZZy1yQYQ+Z1TVa61IfrORDTjvfQ2a1OiNZTPcS9Kl7Hw/tbQaw60rm8OOV6dqI
HRiDSr+AYeE56eN6Wxl8WMJ6fOO74XNakfz18lh9fGa4NkYHXpIJ1BiUe+bcJLdMj7gWilx0K1Ox
1Iu52XenNiTpQghMGXr2o5btWZSZrZ9ocohYSXYlyr+7y934OOpzbaSOAIM/hDEZnlQeKKwDDKl3
GgU7CBjJ6Z++q81t16+ehEuzbz09Gh8A8dqLMfvlVNyCoeTdCoaboofjwErwtzQt1mWU5x7ROVig
5wGCfOAhjU6ESkGk1Mq0f5yycWNrmxug62F7VkBKv4RvtMx19A1Cl9/DLggPcVPN1rvhXepAFPTy
/Cz0x1ZpMTwJPOEaRDiTEffwxsFbJkJ15e26z1t5B2k08FLwIj9XoTjj2SvhMbFWiF1YwjZnQ+Sd
4qbHSw80uvxAcpIBTtL7T3hYs30EYO1aWmBhWdle58OYxUmpEvfcsL6odhBsLaK9aoXLNiOffQ4u
j9VSf+bm321JP3YK3OOCng3R0E2CrU8TteqoOuIfgn4KVhwtlmZ8/vv7ZkhcjABUuueKS/17SEYP
UrRErDnJLg2WFW+qANbSlQftd5PhCaNjGf7TRZj3Og/VyrNi4Uyx7cZ9HZFqAEvuzAJENyD3bcS8
IeYXcTT/G0gva3zipd5Y251HAyyXIJSHtYtXPZvTwAEmZpp4shK9LU2HteF9v2xrgiLXHzMhlmp+
9gz+cXlJLXzcxgf6UmZ6lPDaSYTXmj1JZfJvFjepvO70sIGA8FCNiqbFZA/U7R8J+FnfYN62lkla
GHzbxNyfuKdKR3pnwQf3yHtXeF/gVBlHO6f2RH+8bozm7fhuP0ioGxsTxPGdSEn2Iy9aEAMK1rQr
Ff6FxWp7jJOhw/oBevoMPfzktnFduIqYKokOwINndOfhwXGT9fDePFzXHWt7y7Kc2hDRDkSdSvKV
Jy0g0bDFpms1qqUlZe1vOHb5svEo4pK0kw9kaMfsAEkdfw3Xs3AK2jbjFABdUtDa+98yAgRcXhgb
h9f5BTNBdPu6IM5GCVYdHyA6nXpniBsCQwDf15He8SBzf8UJ6LdBnhXDy3UTYm3wwbBZh7/L3pKS
wynMqbItj9K1MsXCHrEBgtQxQySqCqe58NU/CgSwXwZssn1a5O3+cgcWVrCNEvSdBulArspzA0Xl
+iS7ytN7HkEs8ZeAPmMJyUaRgtkzqqn31pKSC8vMRgwyr5/gX0ncM1gn1UHWNFObwGHs9+U+LQ2b
telpGw5JM8Dt6k/OM2d4TvWJuIF2dXPdPrTxgiD3mSpPXPHGWRoBoI2KuLfVaeasGTIvdcHa6Lov
Ow4CKW7BDmaDQ+4kN7Rz6k3XNNnK3bSwF22rblCLIAlduLj9UKYYhhhi3bBM9yP+rYYZ2XXnr+3F
qaCWlvZkmM6gh2pI0HmOh0JeVZo1HsnS+rXucKppVMJKR7z9iUiGTHn3c0jtSxRb3QDFKriFrWn3
LU2KtdmrKuwKh0DV8Y8tkIFzy5/8ti78q+rfrg0OhIB/CmocxWh5IKDNqRfjDvRQoxoG5zC+Eoou
7D4bFSjTHGblYJOeWaTNLU/DiW+KKonXoBtL35+n6t2d23A4lFb5bKYRp/EDHK31c9eEbHd5cy99
3drcleMy3uo8ezMgXR1zAR3IA7T4Icx/3ffnyX//66s0LSBmj7OJZqV+1TWLAGopwi7RX69rYe7Z
uxbgstxXESKHtwQJpbsGlu41olpS/bz8+YV9bTuWwnWjiGgaT2fPG8P91Iz/DKQboa4/FccAEspX
riL6316omRzTtoV7NrIx4aHyw779NDoKcKvL/ViaaGtnq9LNpOvU3Rs8uNgpDGn7mPlXAn5c26dU
uO2EPHMAsrWU4xffRzaBjtCtKrp6JQpZOC1sMKBopBv7CDvPwtR8oxX7PExwdI2icE0md6kF6/1N
+8JPqG7YXVWret805TcYbbd7j62t1KUGrJ0MTxYGBilv33gBujmv6DYZs3Iuhl13PdhwwCFtORjH
tX5D+roQWwgSxBoGLiT+fHkNLXVg/vu7rWa0iDIoUrZvmrr0BkmDe1ZWxT1sm39dbmAe6r+rha6N
6xtY1gyQmkQDSBbd+hUN0oehL4L0BRIvsAORAQi7r2zMnfKYtuS6RFIUW5uPal1HJVwLHsOcgcqt
edXCpISFJANOBl5+WtyFBNgCeusoaA+dXKi/lGtkjI8PmCi2NiaPipIl9aCew8jptkOfdbcmksne
DaGXVlN9XXErsrNlsGbogrpn7XOuRsCN0jq+d+KarmRKFnph58ZYAqZx5ojwAfB154CY8YV3uGLz
dgbM0fLL5fWx1Iq1RbkWUOFvSfjQeEiK8wCkm5wqsiddcPt/AP19vAyjv5JYNax66kk1z3AKKZId
inVRc2K0IUpulEu89qufEyP3jYJn/LiZAtxpV92XEbO2GPVgzJOMaftM3TL+HSowMXdlAdmJq66B
yBYZVuhE2meUzXYC7DavkD6ZWkh1XJ6fjy+ZyFYTHiJgvIQqm2cIFyS3g0phuQ2c8Moa+/j4ga7u
f4+foYWrA2lY+kScAK9RMYsJCacMdmXMspXrfqkNazeysuidTonsKdRV993EcIWDN4JrfiOzmLCV
y36pESvypSi9RKVTjY8DXIIi4ObbKT+0WZXUu0LEdXS4ajbsjFZYT6SO9Jg+0dIPHnidG7LxoBzx
cvnzfzAcf5/WkZ3RQp1FxikVyRl2mJ23gZysa8htQ5sOadJhLLL6vslC9QJXID7CScyt4AEMxE9Z
AOFMMg+FIAb7q+IIf6SpAkLc9YqIbOGxIatPwGB3UKO6/FMXNrSdHUPuE16Kjkqe/uCCZu+YcOzL
vR8PIVRdcMi3VbDvaBOs7IOPn1GIQayVGsa+M2AjP5mAqgfFAYYVJWzPuQvNcNgiyU1fXMm2g0nn
fxsLNSyQxgzbQkD4lu2SQkPiD0WQ+jo8fBTNu/3dta9kkNYQXCGPxoMB7XgwEFRO4z2kqGH/uEl7
OO6wA3QMG0EhZMhpCPp3SvPrlMoim2ardcb8zGj3keu0GB/MkEzRDi9fz78pi0AUK9ixhbvFTqYB
ow6T57Kpn4kRzjcpAgOVWjGw6K6ClxzZlNVo1k7hpfVhnTI0T2DfVgX+Y8hjrArfIbfwM/xRZQN9
ZEP/2nWrdNIFTbHoL/5tNtUhDEajR1lJYKzIqFS1JZ5fhGqrdUH7fsdkQswj1ZXfFduUe3npHzHK
XbbzWVjmX6UT9OrgxUiMO1tGmYruAjqmaxa7C8ehnZcLK5bWqird5zyCgkCTTWY/xO0Ila3wOkfK
yM7LCR9GzpBuq54h3uLcAuswn1dhHN+0iChWSi1L3bDCewwrFCl5Vj8LmqgdqXHQ1iMUPjLXSVfO
lYX7NbTOFdb2ndfTmD5rHO6POsjKr5lTrqEOlzpgHyQNR+p1CMwz0CRiL8Yq3PMQkSgUVtn+8kG8
dGfYzN0KkIYJ0Ib8SSrYHvIBcF7pQRiWz4KbyNLM/wKhhgOPGtwOuNd3MvV+/fkfmuOqh67BdsJZ
unITL2x6O2tXATXj8jQ2z1zDz4cN+qsMFCDZqR9t4uDq5WdFLpUoMtY0IX0msqv3CdT97knjhLu+
UcVV0LLIpvjyALfsEETymZUN2eUQwPdvgLNJUlT0jVjDly2NlxW5VEUcTUPi8ueGGU/tQjODCBWc
L7tNjkS93vdlkwaPlxfLwnq083e+mZoqCEv+HHbDAwD/7Z47uD+7ctVzY+Ec/it3F6Nm0mjNnyF1
Lg6yiPQ+KTuyh5zG09TAXX2KzHWV8cgm+EJKfQynPOHPzDH/NCjYHWNIWW3LmKzVABdOh8A6HSQY
uCZBof+ZG8d3IZ/Vp+k2zmM4IF43IdYBkQBPEUYcEwL54HIr4aO5MRDF205wqF3ZkEtzbsUaLJ6I
jGkZQ/WxcQ4qHfmOlW116oQ7rvRiYQ3/ldFjPTSPmAoeIYVefkU9mcEGeyi0iGHnR+KafIPqn1+u
cbyWemTt/bCFDUIPAbGXivcj3hI4XqAG3G6dBKyfy/OyAOqPbPYvlU7Rm8wTL0nT1i+8asb2KDRx
si14wZWz8STOGV0U5J6lY4S4pp81fPvaXcMWL3XSOhd4DyvwHgqYL9L34aVVV5+ZqpsbyBy/XO7i
wtq2039SOPCkcal4YW0Ojplm6V3mlf3Kklj6+vxueBfh+o7CRRT745OfhfW/jQYPGOcpjD6v+/FW
ZKAhXGV4IMxTpcz4nYmq3re+Sq8cGmvbQ9tz0iDhyhce5XAt6yb4FG+qqstXVtfC3NrsXw2rVhOT
OH8Z4iIvtglA1zAJlmAybdLWhSrxdYM0z827OWATXGCLoomfCKoQuwaCgDcxoMvXBWc2pzd0OWIx
qb0nDWLqD50pdRxQ9q1gDphUKy8I+oc8/sGL2Lf2OvMK4QyChU/GdVV2X/lDWR6FgExpse8TLIPv
GXGbHCANfyxu8xBon63m3Ik1SLKRR/cc6oPZkTi+H++ghBWYDYPUSXgrxpSEsOw2Qf0pgXSLc8aD
No6TPQjx2SA2bDKyu3UbCE+GG2gXqj34XyI94NKEQCOM0h1+PxsXfuvdduxuGNxqXo0Hp+N7+Dn7
/IBsEBTHmkY19UuDchY7qSEjpoVkB0T0N5VX9M2t8QdS/0QCrCz3YeFAERX4VAgfMeiyeQeT5OMJ
oXz30/BI8tsENr3fmCc8d09mp6JDSCoRwdJgqtx7Fqb8EQx1Nh6ruibshCA5+uV0sPn9oSdR528a
eJb4SIrSRzAIPhk0nHTUpj9k3PkwqhxCictNZZ1u9tItPQBFxvmtpuDktg27MUdwIqLqp2zlWN81
DsWDikWQfgplE3xSGPHxWZVyaJs9/I7R60QURXaGyvMEU+QesrTfwoJWxbHKqaT9XgYd78xWoaDI
Drn22/qGp2ZOr8MgiW6pHBPzvYrKPvgces30GFbVFB8S2bTZMfEEHfcmDoLpkOd4WIKoX2TJDUkj
6e78mCoKn08ogt3lKMbBJmdDUuD/DlNcQ940zFOslS4bzacBbyP/IHu4XtSAizVTI+FBSUk07WhU
FOFeZ14gjyzxkv6Qy1GOeiu7MWigSKqq3r8fYXU+7pupqv6JxrEPb5pZvHhTAvQSbiDAkHXHtMzh
8GyYYa+5m4GhMIKP8hu+7xPWBOb7zWknzzlx2U/TP5WOhL4F62PIXxRkPvVJJD0cAJnozFuf6ulf
EJw72HA6o4atcgrs+Qb0AedbAgoBgI46h8lhWDsi2xuKg+xed27S7+BYUJCNGIOq3oVNQGMoIEF0
4JhGYjz5JAY6oKXK36cmGuN7lN6F2XlcKOgmwxYTxI1R1fkdLqWGbEfAv4efNYSAu22iWizXxAxZ
fvQmR6ifFRHNv7Gn6daRgZA3tE4icx5cQEi3/tRGePxkeC3eDmZw+K7VJboo63nM2jiU7cZ0iYy3
flv120yGYdPvjAcPAWAQYUOxDVSPlIgBEuSb8mCDsZl0V3yG2lxZfk1qtyM3QdmOPvoIluaG6Pmq
Bp54KjZJ6AzxxlF4JeyrGgYXO0Pa+jdczdUXVhD4W8epmMQOKXD/3zwZ8AeupvQpj0TZbmro5tNT
zd2cbH04xYttmRs0nzTQsd2WKf77nWB+7cmNxwJ11w4CLIFGMvlMRhH3+EEszE9t0ZXZvgewNr+F
BK0hhxFp3U+scSZxgxKfJ7HHZDHd16jH+HST6yr2vrZx4PabXEKG9X4qTPPsTC4c1bHky3TnxY7J
NgVgS2+wMgeHp5cVm45xqrvoth40cgoc5heQzk5qamBg0OPHe3py/UPjxOpLIWaMFm+AftiBz0AU
tBIHX39FYtjtvriaFm8DDOe/QHVDxXBoEUOzTSsYd7wYd3ZeGGIQScdM0bfIdYsJgQS8cE6OM/Dr
KIiRb6V2eKBlnYL++uQHuRr2IXVib5dnQ60PkCaQ19XtoYPy39tS5mCO+n7mPSnhSrmjufDibVjq
56suY1tdwUeyN/XTLoaJTzBsc+R8HuDr3K9clAsRhS2qoMDVU3Fbps/h7HIFy1D/hmnIu4xdlK0E
LQsRnWeFXMrTrtcPWfrMW+Ahyfziro13ZUzvWSEXibTXTn7lPY3w2X32wEc/drHXlwAtdddxxSLb
Cgo+8BRg19J76gNa10fsKTfK5WdHTlNzXVzqWSEXfIagoFpM7Mmj3XAHvR1xP3T8Ov/nyFZUyEMo
3ef1yJ7MVPc7Kh6VwikHzsS0GXqUBQeS7UvwWPuYuSuvx4/pXQiY/rsrmHIpBPE1g9vN8Aim7tFo
sMK18skGR5zZ4mjZdQHqqukwmJVBXFrM1oYXZTMbBLjRkwxyoSGvPwDlXrEEd0Ffl1fKR0W2MRTx
SNiD5Bphw6dUbUgkIu8GgpOSHK7a8n+JKjCAfjpWRU+JrCFbrZTnVLueqOnf675vv7ECnoW5KeAL
FsFOb8vI1A+HNJrlbi43sJDMsaUVOGEoXUAW8GXog2IvIOT/HY5E1aNCAf8oUddrdj3EdlawygvT
bisshIHHK841Wgtgl6JTwOK0A8p+lKz6zc0j88Frgs5Nv3sRaZM3cdR7+oUl/F/VB369gbyGOvqd
7DfpNJrdONTk7IbJeGWnrAMBQo1tVgqhX0xagd5usEl0B+vGdG728iwtZF9sPYWhSIxfgNn8AmmV
Yq+79pNkTXTDafOpgIPUdZvSFlagw0wz61n3Am0lcBECT925Y/8wYbustLBw1Ng6CrBwglBYod0n
ihsGqABWb0ljNmJGbQwEHCrm60dmyuOsqHh56JaatO78qihLXTfi/zUJQ+d/ZoPgpMOp+qdFf1Yv
lm67gZf4mgvLPPMfrEFbUSEJipK38YgiLtg2EI3IhVB7CdL9Gt93YR/ZigqGKkDWi6x/AZ1/MrCl
DsbkbhoFJUcHVavrjBUhuf/fvSTdHLourOxeYIKdfGkgSfPNTMy5K6cyXikyLw2VFRS4eCeFDtS2
H+PBm5IHOiF438LvARn/y/O/cB78paVQ1mMIOtL0QjrE306THsNW9rt8iL94ZXhf1tGw6+rCWbkQ
/rgKfDT3c0ffnT9kUO2kdNC8KDO0wxODPxWCQQhXE3Mrk0mFO5ggkegZkOCO/cMYFF7POURDRLtJ
ohKMr8hXvrNCz1k43f+Yhr37MVoCdiO4Rgklnbxb2atPPp62cHhwxalg0WdErCvbbGmYrSCiQTbA
zTpJkUZXbEuT5j4BwHRHA/oLtIQtMl6fWtJfV+OwHR2qMWvHAmWwF0Zy/j+cfVlzpDjT9S8igk1C
3FJlu8pLt5fqbvfcEDPTM0KITYAA8eu/Q783fjSmiI87RzlCQktKqcyT57zoXqGGMY7NkzP6ZMOX
X7Mw69hg0+R7ERjIL50W+RdXd4AHuJ40ZzhK9RYn5FoI2q7bFwNc1YgZ9zJH6vvMAIKGLpvz5Fdq
xPM/vIRxmvQTtmucozyvz7dEhlfuE7uiXyvc63WJaL5s/XlKAHmU85GG1EPyGmUE6uBIgGmfd1mg
XcyvoC2XzlHhvtVTieJcz1/YXzzMpgNgmI9kpTOS18mNt+D4Kye+XdnPSgQWQgTi3lyoJyUydw7U
QeO/c5RQH6kOKetvMn80ybxs0euDXNPhs+v0O9BTdW0VTxfk/WXlHhBpg0hGIioClYAk7jXe5ynv
3SA+ItPgzY+oNar5T0TFfOehQN1DNhzzVOUmujE0YOKFVQy+3vWv+w3C++RUsnlYUFc4lxL6Qq8a
VSjdhQXUKZ7GLs6ip7kjiDQg+lF6fyAWq6LyODZimNM/5dDiQ+6HHLU4JwnAJ4WUTV7xKok8iDAd
KCnrP1EoJ8YfoomhKXGoRiXF3x1tK1AjEh1zIJigA4Ggxz0UCZdUdaGIdM4CwuvaPdK2EYi2pdJF
4IT3mVOjyt3lQ1gcw7Yww7dphoQhpi2d1QWa4UV3rF1dFwkI6h0YpPKUM/2SThE6gCQRvBygRAMm
h/iNE8KQxQUuzOFHXbFW1Mi1lnVwxqvWV4Cjs7SB1fWmgWD07IdtAt36yH3zDVbqRgNxbKITFNcz
/1ZCF8jrbmTuUkhMpWkG6pxjmVN/fPGjaII8gUvCsPtWeowjg5jWwGJdaFj34gJVgcD5ASUdnstD
WfGJVolWhd/rJHcH0rwA/zmS+MCcHvxRUyQL+i5QjytYUiqZ0ZMT9ZmkJ2ocZCSPYoBmKL40daCk
h/BUjHhoi2qc1hzBuV3yrwjqcj88joyX/lF2YU/KW4+6gbrDXe53/BBAjrk613k/DV0Cyfop+uqn
ceOFQC6wsaU32TC56T/Xd93aKRP871VI3SYcIxAQvoHc5ta4OMZ+04V4oX5rAtD0XO9lxYOwGXrc
kprc90T05hIXYfvQL/ryDrlCGW+Y9towrLeqGloiJtcgZAEM3HwqjNM816UpH8GBm0+nHNTHG77K
2lCsS0caU8mxAhwhnBDRvuEyUs790AQD3ejgM39g0ZFbbrsP/oA7Di5YaKAbkvb5L0G6/C7sZkT0
WmCJDmCLKirES/Ktur6lVfvQWXpbhvmhN8gBOmAF7PzzOIFKE3rp3lFDPeo2D4XYGNBnM7Z0YW2x
smSQGht778wyJ+SvFMHX+E5AtiTfsbuWDiy/poQqUI+nFjqgjnhIKzzpyAw60P//vbu0bm8tSkKa
FSI709rUh7AGb2bsRBv37mf7dmnc2k20TL0CuAP6IMjMn7oqbQ6agzQJcun0sW+zLUqUlTWwkWhu
D0BQDu7Kc0e91n2qKWSGEDnvzLddk2TD0FgOeV4UyDT3Yxs/pQpke3GmyHFf49YTxwGR7+ROc3hu
u3SGZpaawiKJ2z7683r7nzIxYhVs9FnJGs/VE5Y4bDwKNZXMO5QpoG4ypGcQpn4TUQUxH3ALHWpH
XEICCB9zg4fB3SQA+8w1X77AMvpOz34+t7HBFcwgndc8SsDBkMG8oQCJZfFz0IQ7HnNLT7bB5/5U
xLUKzgzxwhcOYUqQhEsfObrrk7myo6ll7YZmcqgC0j/4bSVI0rXhgq00qaNCkjh4aunhJh/judxi
zFjb2pb1m07NOciRzb2AR5MgR+kfIj/9fn00a41bxk+BNxlDSCc+aDB/SDg/Can9cd/JQi3jN3Xm
VwDKkwdAH/8ZmJaJrLe0bFc+3IaYaSqruDUtOSNJh4xjTPtDEO+ivcQmsuFlbgqmPTVzftYTacd7
k7L4JvLq5glUeZk6E+jf7Jp/G1tmuiaQgOKTMwg865OZgL4+Acfmxnf72l928Yfrz3Ok8oK0MDwh
lTd8yUAslwjoep72NW+Zdem2PJ0cwBxQKtq034J+LuuXwQk8Zyv8s7bOy+8fBkAbJaXLU/KgUPAK
EiISu+yQ18sDf98QLHsGtMTLdRk4pxKKdwkoIkUy5PGvfY1btttpqDpSL0a69Pd5m4aFvg2k++++
1i3jhVwEgkaofHzQzfhF1iJ/zwLkZ/c1bhlv6YI8Ak9kfDofhTzqiHeJN1c/d7Vuo8LGAKwnZRCT
M0fs/QhprOJQuLu0yWC+tkTEOLFOlaXvnFyD2neIbZPqT79v99BJLc1b9/WsKuLRvsXUzLKNb2UE
9dQZpGj7dqRdDOo2DsDFnkDzbe2GN9OM+m5S7HWVbFRYHetCQtjZORmwqHzhHSDZELGN9p0IdiGo
nMAiD3AOz5Pfkb6ZNwlqP0xyfdss58on3rwNBnMNyIdbAFdPEOWtwyNrA+Pi6Z6r26zcKmVd68Oy
WcEm0o2oNuCJbvLxfRYRQqescp4WZrLrw1g51GyogR/L0VEgVeSgq0fF8tRVY1LAdI/Xm18bgWW6
oLwCN0AWoHmkHL1DOtcPTIMfMMYf13tYdvon62CjDFQwRhE8YvpQlt7dKOD/1GAerhHJnTmo1/N+
q/J6raPFn/xw/MugdwhDvObkKvKw+IxscVeH6sHrq+O2G7TintqgAw0WkzSMYnXPY/qIQuZbTclx
rNkJ4tvJNLl3WbFV0LKy9jYCwQS0M6aZ4nMNJtw6wasl44kDHOvt9aVZa9+6koG4ARiwl+MDMwtj
ioZ559m88ZJYW46l0w/LUefTMIYA9T8oyW47euly+kglvYQNe2onpLP2jcG6kw3JDIUcY3dXQ9ch
obpIk90ulw01APV33ZORIRtbjnmcGNE58qafpfl738dbt7IJ65gT3pEToILAmdUA4ZE60z/2tW7Z
NvdaPtUsUvc1IvFJN0KVEen+jXlfWV4bSYCKCj5zUfUcEaz45Bv5ytMiT9yanKMuvO9joBqvD2Pl
iPItu9btgDJsKI0DFNg8U9zgSIYBWZJJo87Xe1ixAxtU4JsBBPJd1d+pvnk0YPhBsYPag7+BB2Bj
CEoJKj6g46Kz6uJnH8mf8+xIvXG4rs2NZcGgUgImv8ncM0vhGwE0ueCEq64X9WMAKEGz76a25RnS
HDTledZgggj5R0rCjxl+2OfD2GABIOXDIR1UegolRXjbB9XxfPJBSpx+27e81i0tS5MOUdGTkxDO
wA6hE70QBiXg477mLSOuGzC6F35IThzVCzJpMr98KrxN+a+1zWlZsSkJ4SCwa+/9GcV03EfAhSxA
5+sfv7KB7NR/qgtRGuC7RaIW5d8SKZA6oSBWfmh6d9piXVmekJ/4AHb+X/QKARB/6O9cAtLbEMqK
KV0olHLG+BHSImbfK8cGACg3rsdZ5fKeOmAMHQUoVmW1c5/aIgqpLiuXpJD1kxKcfAdAdWn8LRhK
x9+jsYSjws79M4BuJagQGfDgMUj4kE97Mc2wJY69spF+1w5/uJDHLgVJaM+RnZlIlt4tqpN3U+rS
rWD92laybmJRYGs6gaAnTuDXodguPwC68D2adxXBL/NjGbIoq6GZPY1tFAzvkNUKjkOptirQVy40
O0mvaAblRpHT3+6jiRbeX017ZQ6qaP+Kw2yODo4B8f6G4f0m+/jMJiy7HmNEG1ns0dMIZrcyUTpC
JHfB6weJH49ZhZrYdn7Jm4axxHBFwj4Z83C8cRps8LugYmZ8iQAs/7cCeF4d8ZVZmxAAxn4ig+3K
LynqkX5yOETBwY9nBQfJAG0gyr6sb2QDAsNTniMM4AvKqle3CehfqGag1W3oE+cnAijiSwoJLhRo
I8Guk3BJAj4Dr+7/pGMfDQcUIAHkrTOKChGU8bjd0zBnNb+BNOucsoTSihKacMjS86OiPaRNElxU
LcooCiCxaxinE6nxhLGE2VfTx1oGkMpE+UeVgBYI/7thOfLvl3DWKr5QlyGWM5YKtTRlOLPu4OcA
bWCDteBg051AvAc/ANIovHl4pm2Gn4GfDl5nOfT5c4GKcIjUg7hRX5Q3BOxLCJpT0N1RnU6geka1
8k+wdUTiyGWTDTc+NEKDA7i/p79qQcp/xkqoHxlQRdn9WNJRHhEmaIsDMpvGJEOwEMiWzqD1cWYZ
oHVgF6LyWxH1dXrQjGX+TeFmHjtEYRn2G7XAK2eqnUcEwQT4hOcxOo00PqX9slP9mCChm6XRLekK
5ey7/F3rfksHcLqhNiw6Sel4CXOi+aGiEIjfdQHZNP51UUPdFeQ6J0RW6aFrIRYgapGCqKP3b653
8fmLLbJ5/N0BFCCtQBdhOEHO1B9vutH0LrQEcYLUDTmjqIjeIvWdu39d73HlKLRxMinYAp00ovSU
upl4TqfsV4pqpXsIjmzAl9Y6sHziWknduqyjeHRCYayDfwnxL4wEHCFjts+vsXEwYVpB5q0dUT8k
4meo5vXHhkIK6foMrVxGNuil9iIThXWh7yQBymKkCIuNNNjnFdvYljQMQHY4EXpCUctljCgPk4gA
FBqgNmzr/bM2gOX3D7ep6Z0hViyiJwBAfgix4EccINCvz87a8lpXqQzrbIYjoO+EQ4sfogyBsTJ5
9JPEyt04Pj7//siWnmAqLSIK/+v/rDrszZ9hNn67/vlrbS9X7Ie5QTwY6MiAE5FARSs4+uFggC7e
VIv7fHai/whODCHqmVLO791xlCoJade+mxQcvzHAuhv7c62P5fcPQ1B+49UclAdwxWiJ2sg6ffr9
vlWu3iC6WpskawOhrq/PgdVgJ9MhtkqR3fG/Onzwso0jYq19aw9xV2cauJn41LX1364BPUk0Asa2
b4X9/50eMNpTMnUuHv6xV48ALgEmRY6ynab+ZV8P1q2jSzC0C2D9UfYKN3jMwleHbjKCrM2N5Xu5
KUra+nJGzM5xwaGoqJdFh1x21Ubid2X32ER5PmnDljguPr5One/+EtRGpeh3b290O2LWBQBQWBeH
UP68+x050hwhVUBl+mR38D+y5SS0hjACQIHjg99UYOWIuEpqH13sWl+bfo+BZRy1O/74AE6kJx0j
qgMvoz9eb3xt/i3rTZVCDWXljQ9lQf+op2Y4GI7jM2glQHbXu/jc/foPxx5jDOQ/Ux2fxTI7rsQe
jev0q+Hg+oQcyc31XlY2qs21R3Ubg+wpj88lngsJVVF/cNpdKl8k/g/XHgJoYJj2an0H9VZ+oByt
R0X9fP3T19bAMuAOT35nSCk7I3YXJKlWIikr6h2LoNgqPlvrwjLjGkXyMmsADk9EFqrxoClSbfld
zrQf5retEw5bIh4r62BDCMo0i5y27ptzF7v0B6q5+38HqPbkG/t1pXmbxA8YUcWzEtaFemiBzPLU
1Y8Vchm7fGyA5P/3tBZBgcJzZWoQnALJ43fgdOch/Lk8arbKFtZGYF354+w1CjyK7GwYUJl4RDU3
sb+HFwT71GbaY3HdG5052VMKYYonOafxS5PPW5qGa59uHRY+MG1hFhc4rHUPyl4flfjHRX/zuhms
tb78/sGR8GtEdPAkDs+cB/quDig/geB9nxNnwwmNP5egTYgDkYCQ/p9QQrO2aKrhuO/TrUse6N2Y
dW0XnjU8lKeuZlQlfTfunXfrgGCT77Ja/P54P/iRuq06gKthjw7EsmesswEUPwbignGDsHuL6Smg
VmPAx3fTKG1ud82PDSQEnTfCBoFscDijC8hggvGxdL5fb3zlbLNRhHDP/Zag4Ozsk+ZeD7n3XTKj
7wa64F/3dWHZLK+FL5nLmzNHDPuI2Eac0BGkRVMBj/d6Fyu3pI0mHLlLiOpDnJteYQ7aBVMeKJ/S
P3rSkkOflc7r9X5WrMzGDJZ+ZHAyl80ZXBPP46Julgebzu7aUlgmLGunHrifN+caCbqkVnjSyBrV
mW28qQq39v2Wsz72hZLRlHPQkueA3C/JM4gw7Htp2IIStRcYUMll/F4WToUqiPqE+OmWH7T25ZYV
0xiELZHvw84G6AszqUGX4s1iX4Y0snGBrlzYziRsDFKPA045yDu0zbixO1e+/T/QPZHPmZCeC+NF
iOO3MEXvbz7i11q3zMvtggI6eBqt1xUCZ+CDJ3fNAEbaXVveJoKjdUkAUQ9AzuqG3r8c6JDXwSu3
iqBWDJdYl2IYeZQJxynOC2pDgrw+xerylj0FHvu1bwDLvH24GXnJEfmrVHsuJ1QcshkvVEhsbFVV
Lb7Nf8PrkU0Ap4oaKhrlKJ5EVYlbNXT0BsWhiBbE0BIAVqA/Ar9Hnga2CQRdW2//f8fTRTlooeYQ
lE9F/TeYcaubeIA07/XJWlsPy8zSYNZjD1IaONGgeD8wDQPmlTD3oEoCNwVeONf7WRuEdW2ispM6
8wxHV4cVasJRJoYqY1BXb/HyLZv/k2WxwXyMgN2g8F3x1IHx/xx20XKePqdh9qZr7rwOAgnBXSOx
gX18hjShOypcPfmcP9UQWP02e46/D3cS2cC+FHw/vUiDAlTYkNrQIHF6bFEXeP3bV24cG9Y3pn1T
xnVbnOsJdbBj2dJnEZPu4vv1Von+ykLb0D6wG41hI6C9zhzxFcWV6raBsNHt9e9fa3z5/YNp186s
A1p5xRlyl/Wjhsrp/cD3oZYiG9hnCjojmj/q0+giYKA0uQBBv+XzrhwbNrlbCQIn4bpquKMm+CHy
7iyH8EF6+qV01dmBeHQht/gI1xbZNuk8QMKx0PpkQO33QwGkWCw3f/azLyrnn+sLsdaHZc6p6nDC
Dq0GNmG8TZusv0AL9DkqNu+JlZW20X2MdyjVJlyeuTupEy3AxKJSlLxc//y11q2HK9J4w9yPznCm
fdahhpGRu6Ha9OvWWrcu6LqF9sgAQaezqBH+CAfVgCYOnMD7vn05yT/aQEwn1RIjzksIsAwKaHht
Yio/+3LqgcL6f9tmuMl4RET9BtyS9ycXwHe9RnjZDBvvys+2zdK+Ne+QQoISQkPUS1i4cF3U0Az5
l7goyjSZIz/ckvD+7FJburEWoITzOIEjKruMVTccGPUhVpGncAMYLp2e9+J4fSk+M+qlH2spFJ8k
YkIzv6QK6isoZH1YKEmgj1sd/aUaREYoZi2RA7ze3ecF3dRWqtbgpBqVW05vLAVLglsDtgvqoIX5
vf6bh8h0KegL/0whsnOGcO7OTpet8mG7lbiMhkx445uJkBFcKlgpCBN0UD92IHE8uCA1aFh9n8mt
FOTaKK0nC6IZkcvbbnwDbrT63SFyuc+/K/bA/9ImNPIOEWhRSI2tf31i17al5WEBLj60VR6JSyqg
F1ry1L0H7RO0HUGruAMKuGwV+1AWJfoo/fGtZH1+Gg1BIYxyzc31AazNmXUcj6kpEFFh45sr6r+Z
Hn+vEc4J5+D2xd8KQUuysFyARWlj569YmJ2I6ASuMzWy8sLmPD+HWcDOadPyc0HA2JBHm/2sWJid
jnBbqBoEQBe9QXLD+YtXRoK/T3RJ6esZjHWDfz9m7qkKYHHXZ/IzPxLrZCcnfOSzqnQOq0s9+sHR
QJAGlfho3VVhfGiXTFGsN5U+Vvadnauoc1A0dbOevqZsLo5uNrm3bpj+LNhmJHttOEvPH6w39ctC
M0g4fy0RCK7+4u4QhHexIqmokhF5tgpEFF3Zm2PXMRbucZGXSbTPjHyYulyw5jJ6wF6MvK1fZoMt
cn2JllZsV39p3TogXOUhiVpmIM/K+uaLn+bitugowqzXm1+bMuswADs5XBmWKeg9zsP9OGPJ1Uyq
u64DxnlCoCAGQGijr7WhWKeCVNIJcrAxvqWkj7+Xsxe3hyEGscLGbl4zU+tcMENW5cEg60tKp8g9
lZx1HU+MX7ZFloCWNGwq0DBPut4oJVzZ0Ha+YRQV8jHg0LsgOA2hEDCQOH+JIJS/KneMXq+vz8qc
2UmHVBARVwX0tcZgyN2DjjpO/sog+TFdrnewsgGi5fcPNqNpRo3WTXHhSz1VifQh6HDBFrSwdiVB
jdicl226EGsztqzch85Ypwen1UX8atzeOeBKU3fA7Y/HLHP3PJpgLzbZgQzdcg6qoLiIWdOXsgQE
8S5CYj27uz5fawuy/P5hCKiMpI7XpOoiUTMO/uA+Lm5AjjJuvcvWpsiydzPzsShBJnvpUMbvHeuW
dWmiXOC6bqeKxlvyY2vLbtk9hzRkF1HCX5iai8eSoQQ5dVEdo0lL75ui/l5VYbjhVK3Ypc134DoC
kkTtmL34XTYCUJyJLr0npo74g5Ekdo7Z4HvstG99rEMAlLgg+app9FyGI3kKFype37Buw1pWVsdO
Voy96Oic8fyiI0HvXIaIfz0BOSiKeqs8dmW27JQFQzCSNiEVF+NE7Dgiy6UWdrSQkOAQcLBM75on
atu9oLEb6DS7hKHrm5OhIJV7ChgKUDdWfcVQ7KRFKOM6LNtRXHQ1dHfdBLFG0u+qS4SZ26kKTVGL
W8KBvbg+Q6zZHzSBIM5Ispu2AYHtvjmybF3SVI1hPzlv8FMGleg5T5sE9O785nr7a0tt2TpzfaUL
BIjf3IEWuHJDEI5Akrf264Ma5V/XO1mxdDtvwRRUhDoUP1w60udRddPNsdK3tBsqqg4h+MjN10A6
bPhHo2JkrPbd9bbGDipde23alL1yVevqwH3ALSSdNwuO1wzRMnPQX3tlPprsoroBWn0yq4PwAB3N
mN7P1ZRv3PAre9gGLNB5DKGnBIbqclBBdgChVtYnxsED/vrarLVvRQjGsWpNFs3Ra12y4CuAX8BY
Qn1LbaWVVngJqc12IAdQzKMePnjWXZF7d02cRkh1IPagnC4xlYrjR1+H4/DuGWX0j9AVQwDoMKKy
4I4Q0vD0ksfg2NlnUHa2BQlY2siiCN78CXQCDNz99x7e3Md9s7nslQ9Xs+TQba76MHgL8xIFB7N0
H4EV3vmmJdZhgBJfiTJlHrzhoR5DcEtCDc1vZPV+/eNXNrSdaREh6OmNp/w3Njhz90QdPF8PpQA4
/ci68u/rnawcOMS69etiJjVkUwNQfYcge54a9xEalE9t1Fb3XtDsvMKI5ehTjlhJEw/sWRQKkk1d
KGvvh5+jwPQUyRnYTARsudpACa7ZkH0SBE7XQK4veJM5j99ZjRz5LTR7Zvdwfc5W2rdzLT0F1fNs
NP835dpPvwJLSd7Bi822IApr7VtngCk5ahvzQkCTEvc9xBT/GBnqVq5//MqusvMrvG/LzG+C7M1M
CMSYIIUkgKB50N30XrwVqVsbwbLbPtgd46AsG8tBXyi4navbNGv7P8LWa/IdQHTc9XaShQ5p67va
i9/0PItHkabeHxRw3xtSz/Lb9XlaG8Ly+4ch1AszhmCx89jRTh0FPKMbz9uSYv5d4PnJG/4/uRav
BhOmk3vP0gu6/B6ZHFxZHSmE/In8bZQ/8WwApD6Dx0SOKe3ZweWsim/qYR7c8yznlt5FBd6UoE1B
Ej/t8Y7+Suu2cY5ct3gWMt1pA4EToZoGXJ5DJO9EqgLEqng7gRA/YL06Tj0l/h8Qhmm3lKzXZs06
TmSjJpnlKX/tiJ4etc4UijO2CEtW/BabskGxVnfS4Rw+PF49fkGPIKj+bgZ4e11RPXs9oJDXF3/N
SKwTpINqSJx1sb7wZppH0L4G0DBVoQd9mL42WxwRK2evnePRmgSeP6T8aTQVv13oqIGHRG7Yq9Rx
9p2fu8Zi60WENQrNmmIizynT7UMYQ06X98H4daLNlte6Ml02dQPtxcyh/0eeR8B5ntw5gi6NAp2Z
qoW4vT6KtbmyTpSQpXPT8Ab8dYs58kG/hxzPH8WCKMmCTc7Ylf1r60awASpQOfGdF8Noac6Q2Clv
x2ygYsPdWdnCgXWqKErAvxp16hIGnTkLsK6BV4keZMf1Q9cMt/uDq7aChMkbf3QD0l9oJiIkQ/sq
lPDzghHHJFF5vmEqazNmWXwXhY6vIJ382hXCfaBsYJeMDFtUNr8VGj45KAPLcQDaYwqQEYlfjB+V
EPp2wFXanxBddeLE5WHBvvg+CtEh9BTQ8kHiZES9+OBkDT+MXkO+C1SYRrCrcKkYrIK6A4eqITw8
1E2BfOoRQHbGboDJgBjRbTUJcc8LZuhFAkSDdBZzdAtCkql+yLKsm0GBMRQx/OSe5METKFZdtwFH
ST/WtyJa6n5NGZfkC2c9BIOub/wV27ILyVnRcoWCDfma+lUFshoIj/UHOgbgkK+c2ezhicONaleS
g9ByQEqyEa94oTfy1IWZN945jrPTZ7IryI1TIPkJ7b5XyKmGYGNG8Sm9LVqXbEX51g4I+8hGIoaQ
KetelZoIYCnFhRrmfq/D/DJX2dYjdmU1/sPOUfBsqh2TvrhlVFT3vJP8D05lE39pm27aOCRWTMom
5uhkM3dFn7WvaR3J+zJyyJ+Vo7d4g9aGYIV5wPjqupMMwCsCnvEjx+sLvMVTcWo5F/scZJuaA0Kz
SNSGenjlVMRf6Nh1X0jWblF1rpyhtrIH0FmB0Irz1zHTYFhIIMIzBD9qPoM1Ws8tyr2M6TP2cwop
6lU2zHBtTayDe4SDMca0lei0gsRYWhWySopROWrnnAX/62+O/uRSk5H4heYFJ/cSol4Iu/ba++f6
ObJiH/8R9YDK2BiNPH7xaPYNiUPnESJe/IsXBiD7jerM2zKR5ZXyyYlta3sw0IxEzuwUr5SR4aya
DtKH0Lodi4zf+kHxM+yH27xFPmHfuCy7d/shbQxwVtDEFt69EuB3+E0G003IlWcBfMPr/axsAJul
Akz50VyMPkr6MXnZk+kRIH9ppKFm3wawSSrqsHPaAAXhLyGDzEtSU4ADk0ronRNl01QYMs5ZqaYa
OqoiO42AjXUKcWqQ6KDEP+q2Akxr82TtY0jkUl/2YfmqY9c/gelBPDrtFn5vrXH/f40EapoTHRzc
IrxcJATAhXFUSBWc9i2x5WsswU7udFX2GqapeACfsTnXcX7Z17i1T01EAAPMovZfSeryl3bZlN15
Ncrdbna1b5fGjyhlDAQyURfwR0HbUMYUALtYVPB7rnewcm/YWhFCcFPFecu/dWCzP4Jmek5c4IzP
ka662+tdrCyvXRlPTd/nYO/wXigrOy/BHDWQTCiDH/uat94QruOKhjhO9k15I32sF60prYOdB4Rd
HC/h15ii4s6F+W12x+rW65KZppvx7ZUD3JZuqJu2wvE5q9e0M8w7mDBvskMd+Ln4ThYoYgJGtbB9
vT5Va4ttWbHJIDDo6Ii9qBa6lriX/pAkEG+za/7c14FlyRCOVBW2v/+iI0+dVYWyFTa44S1iIltl
OCsXkc2vQUWWxRHoOl5HzSAzOssb7KfpsWYNu1NR1iUt4/FtM25yL6ygkGzKDVmSBm/sPLhIOX1T
BWBhSQrJ8ic5Bvdz4yRzOEkwJIOzESUuePVdn8nPh0lszKLxW+kx0kAEhwLUkormAaIWvzTykgkC
iRCY0GCN83ADX+/uU+8L5OPL4D/ExaQL2SLk2oovTJB4OBvZOLdhhIHRwkCbeEz1S7CvTpeit2XQ
H3qrZgHh5b4r36vSG94ZmLqgxlvHxUYc8VObQvOWLyx03BYABcsvZoZmMfegr3HAvoEqbQOJpi9e
BOHbjfP5c40f9GWdPiXCxJC5jBDBQMHfYYxFf2OIC7FgRRKQOv4JtHIBZY+FVlO+em326/p6fXqm
otvFwj/M4NhluW4VKd4HBGjUDZ91XJyUU6lo42L7dP+hg6XjDx1IFhtgWV2OuA8Zb8b5sozKp+ov
FF+FYKBVZ6/q/to3GOtYKjgg6rj5y3c/D7vbUvn0eUj94m5f69aZZGIGMS5TFe9tCxwpSEjc8M51
3bw7Xm//00MVM2X7F0NVGiTTyvfY0Oe+iopnxILcswtSso0eVjeZ5WW4jobSV5xV7yXqMg4ZMLjQ
Nfg3dxHGElUsngrWnrtiPMZgsfozKrcoYj/PKrqR/S72tAkp0X75juTyv21e34fkknpgKuMtR6AG
GKxD6pRHL6rvy1z+asZNhN+yzf7z3EDP1gkhmhQ7mvDiPUOZ4k06Rdmz8GS9sSVWDgibwZJ5dEyh
XlK+axZFcJM5RCGYUqAJc743GWSJr++MtUFYZwPUOeJQe7x6Z2UMdU8AcO5yjUDtvtatIyDNAM82
IynfqYZ6gcfi6K4eva1cz4r92xyWInclWFxp+d5l6ROKXRtohLNfZcZ/TXEIqreiTAqCsPb1sazt
cJvV0oGm4txCzfEdSty/6r7+G7mxFtde+M8wABAeo2LF4dO3eXJ+joG74a18erNjk1knA1Q9Icw3
YXv3nDwqWT/kQe38iKamOM5udmrrFmqsfdwfwthzNy6MtT1hmTLEIqHOHQegqPAm+iKlH/w7Dd5W
vdhK63ZY0XOdug4gKffeC7cE6xtwJ81PLT0SbYHK13qwDLNJTQrdpwGGGfgxKsU1dIXAZwMSuOs7
Ya196+6mKeKx3QDDb6qM+Em3hDBfOi8YivP1DlaOa/vFn0K3oe2EKN9daBq+zdFkvpnSxXqYqtnI
VK8cL/abv0ujtskyv3jvWyHEoQCC6ZU1hf6WiSZ0jiT02WXfYJZZ/HBLU5Q4+pCV5E8mM8C+gkrK
vR/pHOQHp0BQc8M6V84CW2ey5B6KfSpdvg9a+InD68ciRJzMI/MPGqu/Qi9HEjX84/qQ1jaAZZS0
AFOMaoryPaWozFBED/cg5EiP+1q3LmsJKSw9DRF5otUSV+rK8SiKcssVWPt2y7jdsUgj4QT8STgd
OXYDWJGV12ylL1eWwY4FIO7GkN4l/EmK9BebEEICZ+StRn75EDbDy5CO35Zsxcair2xiOzAAzr+s
H4kq3kEVRhI4uf0BBATl17hQRSInsQtuAw0+y+B10dA5jyv5f/24IBE/Fp58vb7cK8Zu8+YZ32k9
pXP5bqrxS8AieqQALXzVedf8uN7DypLb8QG3iIL/x9mVNbmpc9tfRJUQQohXPHTb3e50hk6c80Jl
OiCEELMQv/4u53vpQ0L7ll9SqaRKRsPeGvYachF3xdlF0fjcRFR9LthVNey177/86qv4bnycIOJq
Ls5dDb5gqXyUh0w73msd/Lrt+xdn76IXNpJuUmc/pOKp6Hg/3YPNrm+RucVVb6m72TA7h/1g8lNR
sCDY15Phxfuxr716Xw3dHL2/rRuLuO4CM/Wqx7YhWgVpeOHqJqn9DlKst7W/iOyuysZsqorqzBjw
zWi4JIme7S26DRw3g8X12/gQpikDkx4og2q1HAF6KS6371s+/g9+oqq00iyOi7POhce3gP764hlQ
dnfNRu/vueIPZmIqXTYJydVZG/ghlaSne5/q+akq7XucRG4xzrmM0uI8TZrW1m2PWLM6ZC+6jqP6
V+38VJ3fHqe1blyi8FW0Sbx95E2l5JkD7L+RWFTbaawunO/SHhStw5uYnOjIMqxJjWNHbuU5nZpi
A9pjuGlagGrm0odKbqXZy9sd+ntyAmngvx1y5TC7yhXpASAEcZdBCupblFb5lZhbG67FTs28Mggm
FsgzhPT/1aMXe1AnYB8KbEYbHye2a9pEa71YxHbLKhtUjmP54hW/2Ziwr9Q+Tm0xXgnuv98DgIf/
7zDNVplCKyQPUKNKu5HBODxXtW3eFaT0/qmhg/Ql8itQACLH7Y4gxfy4aX6WfEOnZl3CSjE/m6kM
vnYeyT5Hbaa2t7W+OKpzTXluKoXNA8Z9j4FPUj/hvdFXdo5LVPx5Rf+DU1insKjHXJTnsJrMU+eU
PqISIjYmHa8ZaK79xCLgu4HXtR7m+EBdnUIPL/xHwnA9CcNrL08rS/i32viriPdHOTrap/IcNe5M
4QpBwd72v4zOk1CqMNnn22ZiEe9ce/EYAL5yhs3SXuEJ+W4MUYZ6u/G1QVoEuSnrfvaiojgbq6Jt
haS4bwf+YRrBCr/tFxaBTmC6Ynk45meRs3LHe0e36cjVdoZlxu7tn1ibiEWMC9tl0E3v5O/nBshn
ixcY4NEMzxogqfZVexN0nHCxCPVMF5VzXRsfyJz+7OrcbebpKoxkJVEteYIs00R6c5qfG7ycvO8m
C/1GSFVBMvXtQVprfxHQWQ9LTBHg0deHAt/WgGuVJTZV8cfbml+exOcAVlNZmJ95PfXvylyJs8XT
QXbl61deE/lSl1DjhDNMrh1PsnPycQjkz4vqLkTxqw3hGRyVgjZPiKnKR6Z1kXjEbuvutgdzvqQL
+tXsZ31ZynMYZ/w5JYCSb5qcet9vG7tFhFMGP94+wyNzqPo6vqvmoe0fa04hs3nbDwT/3aM47K9j
Ca+ds+tgu5rFrWk2/exDT//t9i+T/JdsvnRCdpkb0D7OVtqG6qXCfeOxd9UHuG/rJ6t1+RLH7Ofb
P7W2jBexPuicFcGcK2D4q7jaSBir2108gFT7dvsrj4l8KWaoeZB6wNignjCYz3WavZty/jyB1rGN
JHGJNnAdk/Wj7yBBePMKW1IGgyD0A/ipYS8pwvLg+U39qR3DobwyQSsZckkX1FDr5g5QuDMhbXxE
KbfYUD6ajRGV3RMprmlVr2wnf/AFTWwDxkJYXRTNUWaXKxQX87vYhSW90pWVtbZkDE5jY3JvtPgJ
cLUh96YfcqcDntDeQxbgfgcbXhnc9mL5B4MwSOUcjWmfn4emYnpfesafDqLV4bWXkr+/y/ClLzKF
10nQmKl9hOEzLIfGEjCfKHqw7GOWzTxhhRweqr5hV7bKtdFbZAIpbJ5lMbbK3pu8jaf7E7Tz6pNo
YS9uaPVcoB515SFzLWUvOYVz76m4qaw+R4Ox8OSk3+J4eJ9T/Sk0KYVFSfW56bwqQYp5dhFkK2rv
tiSx5BVmFeuVyIL8TGvWPRmAtVM8OLrhSvNrg7g4BzAXQPqiRMdYjy0Im7ZOOOTCtt40f3PcqGTw
U719Ox+t5LsluRBvB21I/Eafi9k8TlDa2+KN4tpqWGt8cSZAhZtZUYyoAjXma9fBKLCuoG7+9pev
rOwlq7DRoJF5oYtPpkhPqRp30oCMYcbg4SLOFGX8seyvKfKsrbUlZxCFzDCDjF5ztI4f2Gin3/qV
g24sgNlYYxeFnDnK3/kD7LwK4b5dyo5v93NtEC+58NU1gGiWpUHsyrOiMfRiDTDkUwKrHXslZFcu
mEtKIeDjU1nUKV6nUEeVpD5S+Z7CVtVWw3mIhixpDEumAWpgt/VnkSKiNBURdIz+93v+NIstwUvo
lUWxtr0uyYUUr5CF00N5Lvv2scJmSirY0DCYL9eeEps+9N/VTMn9RUCpDSDg9HanVjbAJdlwkHNH
ICx7keTBqUfCtocpPLQC6GiTPijbK2O3sv+Fi8zQhV2lJ1m0TwIvGM9d2yr6rpAA5Sceb9ktLkF4
ylqSDaEtNxaqMfHJakQX+NPJ/0PtZ2WkllqOTZX2gecZcZBNOYott2N2nzHR7eSI0xztSfz89pSs
xM2SdQjTAIg/NTI9NaBUnLg19kMRS3klatZav3TvVVRqL2Jj3gMW0pbQumxhaznt+yCc3Pbtr1+Z
6SXd0EbGJ1ZO4mCb/B82QnGBOjhZ4wR/7ba59guXnr3qQTqDNBWNZXoicP8aN00hcMqR4zQ+V8a/
xSn+spQWwQ5RLh5U1CvxzJP68wY+NfrUXM48twXEUuPR1KoeRtoI6DnDuocIf9vF4wvwBte0Z9dG
aXEfYGrwh9Kl0UGlMDcCC/DEqii+/39czNcCYhHTWTqNAV52o5PqI+SPiX9yU5MdRJh+heH9t7eX
08qPLCF0JqqqNAc/AnWmqUhQYYLNta3PYMQEOz++mp9WomKJnQPNSYi584cn7frvOhXVXXRdJ2yt
D5fj0qsFS/LaZzYMowMZq+IstV9+mWPbfITz+Fgls1PNNcLy2i6yBM4RaHoU9YQ6vOe5961quvdd
atN3qgYCOeqhHK5QW/7Yjq44pVr9lLw9vz1PawN4WYav+siA+hgmU49PpoMzAulReUkir4aX6m3t
L4IeT2Ww+qEtPzHoNeLRsoMOA7Tb97e1voh2MwvZzWPafcdlplcJoX35VZY34q740sIZkhS0y6wb
n35rxHUNsH4TL5sbP34R6UMXNJaUfHzqINW/GfwSfEW4EYxXZnblUP+bbfhqZkXn9DzzzD79hgbj
KNduzAAcYSfDA+5JeXJ7al9C42SQM1eNVfdEq+KncCrbyxa28LO5DTZPoOb533XqYpgtAldon4DA
ugcjTR4hau3dBJHlSwRchjuJruRETm4e5ZYImNlDyNft0nEAq+vq+/pKrC0pYzpPjVN0bp9oE6df
YBOZy23kw4Lj7u1oWNk6lqQxC9Ywywfmn9JGdN8JtKxAE7L64wi76yvb39q9ZImE4yUv1Ggy/9QJ
qKaM71QJeYUHX9bYt6DdD/kLCKkMqCPcW4acHOyBLoI6dyKINwp5ZLHqSp54cRhcm7yVUV1CM0xX
dXEmAnJinn0ZRpx/y+kq63ut8eUW0BY9QIqiP8EvEQAsAb6Pl0TUi+9vm7JFAkvnSfSea/0TFeJZ
gIC3GfI2/tiCT3hlI17pwRLWZ3zXFhy8nBOp/H6r48A85+Fwjeu91voih5VZEOuuxeultLQ5ZDZN
gS2vrl2u1lpfnFQGeGu2ZtTuydaT91BSazZhhHeJt8d+pfUlPJCpyUG2Uqozg5bKrhNNcPAuTwa3
tb5IWE1LjKfrkn+flJ42xRxE96CmsSvfvnZgWHKNfdQP0nTUQAbiRZfQ8MOQdfHnsOcioRl0qKsy
PmkXF3vi4AEz2+n7bd26nJVe7Sodd6nUXGLBVq33QcEl952z/pe3G19JYEuoIOg/kiiHBCmLqTpf
GCZZCsfYgatrEu1rv3BZC68+3zKC5DVxfhj4+JHEYEfJGrpWMBi/loRXXjeW8MCSNUFVQj3qWw6c
4L4A10FO/kOrZpTvsB9v8CL604vKB7Dqb5wS+t8+wT0eZYmopifA4p3YpaHh2UNOG9Cl3p6WlXPw
773g1aDJ2ZexDzGa0+8ribT8E+vm9kyD7Oc8umvGn2tTswh2izobih8Fdpaydh+zIbWfCApwfdLC
Islc2b9WfmSJGqTcw43B78kJ4rhQirjc36SClnaZ+uOVZ4CVBbBE2Y3SQu4ksOqctYImU1BCXrKQ
P1PTfXc5bDEyz9PJTMIHjxf6xm5duvtqhprYU30oMUMGbIvt726xtmI7CO/4Vw4XK9nyD2peGkI/
wh/IiTOWf2g49U6QSb0GOlmbl8U+CF5VA0uDtD8h1NlPKcL4uck5VC2mHCKtby/jtR4s4gQ2ABD8
6tGDJqrgss27k+Gm2d7W+GIj1NZNZgD88SRjTf/hnY3Gh8oJ464M/0oMLnl3EMeIYy8P+IFGF5O/
GK+jxGu8hyqehzvPv6qN/fdB+oNpZzpQMnhfE5RRxvLRdJ15H0Fn6Vqxa635xa4oNNN1YAk/pA18
e2gGyG7VT92VMFhrfXlay8pqDOMKrUMA8OSawDvhWT78eMsUhwvA3dtt/H2dh0t5f0iPh0EEEdUD
rvssUQyme0PqZ5vSovr69k+sHA3CJZ4O7MTCTekkv1uv+iGn3CTwr68/0csbVdWAlxd4cZtAxcpt
x9QPH4Icf7z9239fpeESYifGoZh14IUH3QdfMju9/H5IxFXq3ynU3v7tH1mb5UUcZ7CnH6Io54eO
ZRk00WbzI85p/uG21heB3FREV/k80//lOZTxvBPDxn1lcv6+OYRLcB2dXOkN1rGDmPhBefO/xNc/
iLBk34BQ1gvzWEDi6z7A/9zUnT9AdXXso3hMwkPKC3OP6jJ9ApZFX3GHW1nOS+l+MRlNipnI76oc
gewHEd/rk6IK1Kd51Feh/isTvtTrlzOVYFfk8juXvHtBIYr+KIFDvOkKFi4F+lNogwbSi8KDEand
4kWRJKxkfBN36TXk3t87ECyTd0fgIB/Qij00GnAVWwLVDwLu11tmmC7R0qhuyVSxgj3A3fGDbOl4
aKE9fbit8UW+HrqW97qL6x+N9VBxZILp6i7XsM29Em6Xhv5E2tCljQubBUNJDu+aifQy+XzxSu8k
gRfyqD4YMMNA/58lniTrGy9m8Gj571lpAAxpbp3yf4V+SvctLcL7EkjaKwH+96mmywQf+HMFciqn
v1w34O0tzhRErOahbtWV5br2A5d/f3XUMwVQQk5T+mOAbTFQIsJEXQKZAXalA38PaYgM/rf9oe5q
R+ra/xEiCyaA/Hrb1vODbWjtbaQzGtP//oStSEVML/wfvSam3cZ1RMNN7bXdkXrymo3677fHv62s
RSKPTDgGuOWRIpnU2MK/ZzB1usPsNwbP6TH3gRAYdVH6X1xAJxvupKCGFHe0Gsf2KBoITZJ7p7Ei
N6xq7S89MaO2GYom8wv1Ry94gPJu7x9mM8JBiTIHFvChgQgbmteOV4AKdgWoWxb8YDxazsk8t232
MMDFh8ORAezU0NyFNG3duO8EK/nedrX19r5X8ODKYvn7fgxN8P+ONKD0LXSjUvqAWhg/OtmHCYQU
8iMUw3ZeA07p21li7WcWa6YHYZ5Xtdf/CusGAp5w1LFx4mYF84ZNXxgRPzOq689v/9hKAIjF6lG5
kLKOSPAAe0Hf3Sm8KMpNrSGad3r7B/xLS39ZOWKxcqBRNSDfzF0B5JI1qtkRWzRIQk43gQi2QTDH
/Dy00nryXsXlMNE9nhXyjB142Ld8eBCcWC63wVTmBdwlTC7F/u1vW+v84pJMpyFP09KEh27mH1DY
zjahrm9xTOOgSl4OLa9SSyTDwKK2hQexzn0fQuSVktyIwqBLS48Ogtu4bhF9bEqA9XC5YAmsl65M
2cqwLO08CMDeHqsBZLYzamWpz8R2mmDucNOgL6G6riRtKTjnD6iRZVvboyZnLfvwduMr+XYJxVVs
gL8FVNyOoqif0wmOIJB6u28hW3Xj1y9ygKd9lpbWp7+6bBzpo6tkSA8xj8b5mm7cSvgvD7U2xUIX
yvIHgsgEws/byHr4CHPcL5V/zQp9ZZiW51gORy3TdA1/cIZdDF+h7GWzBupSV/VwV9bQ8iwrm9nJ
KUSu1GU8sG9dz+D4DYp/VF2Z6bUfWNxOeXgR8eN9/0ND/djspK4qdz9OdrqJK0yXB1mlxxHDxOkD
7KbyRFrrwB29SntY+/rLxLxKDkU0DDYVzpxnOb6MvQ99H3EVzbQyu0svejabeAy7QRxo03/PNEAz
ImUfQg3c1G1Rttg0aKB9j7GWHxoGf3Ij7VlpnMKv1/bWerDYM4yu4qkqaXnkeZftiK8+DdqEmy5n
V67WK+O/hHFnvsz7nmTl0VnP35IWtDIdN7flzyVaG/5aVDvAD45QNuSbhpPpvrfRsLtp8JdgbdnD
Z8+ogv4y4DvgUBQ+433P+9xav7jy/Sujv4Rpc5ihmhl6V8du6vNPXQSAUdKSEXbiLbO3/sgl/b2K
ADqoWANCBv4gvM8SgRNVktUT4qAx155BVyZ56e/C6zQe6oipo42hAN25lGyggn7bXW6JzAaKc/J9
Oxn4xKPexTTnm85O326b48UR0BE7e5122XGgIKeJDIqrbGynZKqumt+sDc4iho3oq4YzhRC7KKKi
sPlvXYdie9v3L+KXBmHVSM/gaCwAxkDZHHglHfUb2I/9e9svLI5uKM54M68KHIBG85n6/BPlg0v8
4OrD30oQLJHVrmm8Au/bzdEVqG0QCR9FriABVxis1Lf7sDIFS9N73bGokADvHuGmSTeo/avNkAKN
fFvriw1S8ga4IxfJI6H18+/Rny6qqrc1vohe3Qg2jSQsjxfWIWez3fh5c836Y23oL//+KjUM+VwP
xFX6ODCJcg+KMUlaKOgQeeCk3Pb9lyl59RPCNp1vwak5di2wOxoklHqE/N1tjS+iV89aw+11BBQ7
hgRUGkClbebX7FfWBof+98u7VHmqzDA4diha7L3Y3TMdPgaXBPT256/9wiJ4u7iwUdb0Gul/PGcW
Fm6XrXEiVw8/az+wiN0LlCqE7kp+FDmuXZR/Isym2z6Nit3bPVgJrCUCOjMUyv/W1EcoZHVbGdXh
ti2nl7cbX/n6JQJa4E4UgWyI4XFIy0Jk4Hl2AKmPzVWF4rXvX4Qul02rjQfSsxLmbsiqcFtmt54f
lo72WSpG6wlMLy2G7xwQnw2qay/tZXd8e4DWvv4ycK9iK4urYe7zpjnyyqAyqEG4bTUX57dbXxv+
ReTCyhbGyb2XH4dJ7Okl6ShS3RXXl//a5y+iV4ghnqP0Mr+VQkw1iDDkn+6qasla+4sAtgUUx3FJ
RfvW/ABWmG5qd/VdYG10FrErUdyvPK+HzrwbzxfahAqmfosSQnbl6L/29YvYpaXfhV5RYt9VzXHo
AYNsSR5t357blcaXMOeBWh8IJVYcWUBn1PbB2Bm/AIHs0dsIe3SJcE5HVXXDgNQMi2RvE/Eoez/1
uF6//f0ro78UB81UBk3lItJHHcKdmFux/x1fuBB8uO0HFtsuiU1GUa2ujxz2oYnBQjqyWpx8aq5p
6lxa+str3R/in7E/TY0PQKiLJ/je2p5uBC26fYw0XQ5td3dbRy4r4FWOgBQQtJWhvHi0RtitVT3I
cuM+8MZrWniXVPm3fiyiWBptwNLFA5nrmsfBUnUkl53MEZRtCzXDbMM3EP57uzdr63YR0qaAeweP
BKYlGz82PuSB5xbO1G83vraoFiFt5NAHhUfRk8tVdejbE58By4SE2W134SW0uRuCHlxyXh2tB82F
35tBTK/R01aGZollbqamDEUcqyPDIzBMPPDaN+M6//bQrDV+KYO9WkVDFBa4hTXlURAeHOFDHT+O
orrJR4XQJY45RQkirIa0OjYBcMyXgc9YgHo/1JFv+/xFNA8Q4LK5U+Y4QOArMQNK1X2ZXqO+rA3O
ZT29GhxdcYXSmVDHlESfMhcFm9xM85U9fmVRLoHLzZyGXT5l1XFI3bwxjYHsAZx/s/za2Kz9wCJ+
4ZmaxiqPcYNUIw7oNWSMftuJQ/vpNsYAXWJ5icvnWOGMguH3YJBzOQlF6Mhtc7uIWjdKOF8ORYYy
kYMT6yUnYB/7fFvji004q+t5rFK4ybhy3P2eWphYXzs8r4z8EshLgqiyBQCPR+q3MtESwBYX9B97
Ja8psq7sMUvnID2CWuTohJUJRZAPNCv1nirQ8MQUPvbNVYbcSgAsQb1pGBplx8sxpajaXdrC6C+q
rtby/TC+pJm/7DFLuU+Q5UcctXDNgKuB+QcYhKb+CDuO6fMwM9/b0VGon1mXFdWeTqy773o5FCkU
/mcBAxVtW9hajoBPTnxHoQubJ0AD1Ds5YGwSsELxWkttrOgW5hvS3+Gxkup3/mym+mhsA8clkQ1K
aBRPqGMZ6NOlE/qLdm0FcbcuctOQqAqfuLdt2tOtCaY831DCZA719ax4MpL0oCWG/VzvTaPpqaFM
nyjEP45d47X2weKcfbAKNMaNzr1iF0dh/RXXz/FMTJ7Puyyd/W+kGfL3EQVwuZlSf+tiGnxwuZnf
E4gjfMzGitwPgdb4NTrEGzsO/HmoCo8kcI4qoHhXhvdUeFrtoHEy7K1W8NxEfZd98p2N7kU12v1o
Qv2La8UPBIed8a6LSUE3TReLf1Vbws+Kg3uDCY6n7mlQ9DJieUooLLwq9rMzTJziGU8KSRy3TXUw
4Tz9w7Ns+IKLEH8PS0i+dyEbdihkYw441/2nBlD2IBFV29NdBoTmXqPK/N7FefbALuX8TefruUj4
DExLCYQcHPgKAGyzHKZ8lAYz/H1nv3zIU9Q8UtF507YB7QzHHEnHJAsw7/DQkbu54fKBtqhWQ++6
ith2IO2wJ03TRQnoF+Z9VhPmEjLH9V7T2f3TdizliR2UxAGQjwjRuEd27OoOzhEia6ZHEs/gaw0p
RHZM7cSBU1zBNFTk6VZFqhngoS3YC+NQ097ChWp4IKyMoJOhhgIa7/COPJvKgaYOLzOf7SHAPXyJ
MQr+PS7nPnyFieu+kb6s4V3r5b540DDXe1FD7H3FvTLbijatzUPFp3ZrA5t/1V3v/8p8f8rgs6Pm
altCxS3cBoZl1SNwIqiZk07MH4rQi8kegMPwfuKe+gny9fB1mHX2LgXlxiVDPVW70pTefiBddsiH
WbyYgZgiIb6Pc4W1YXnv9SOWKjBzQiSzUM4/dlkgTp0jLHhPZpSknqUaeXvIysx3902Wpr+M51/q
UnGfBlvwUDtzxyMkCznFQMiIprCnKMY70aY1qXhqSI9v8WIct5PC1STYujZq3IYqlFw2bo7z504z
f0y6nvZ9EpIx+lHNFMPpmrxj2yC3DUnSHg4IByKBArExBMJOvJzhs6fnbKYJzVXf75oaJfMtgwL3
dN/5qox2RQg25sljti72cN1CbIsu991xyDl5KaWV3Y4qpINNrxz+LssJJUNfDBSf0SB4P5CuyfX7
wmU6/eoX8LWDKiBJ2QaPhHC407zj1Qc2YQWF1gwftVcUKokh+5qh9MVBfSKqEBUwkAjbjcCttVWb
Xjo23/tRneYnXVt/wNG3b7ttl4ZB9oGEnHSbTLWQCh5aP1RbjXsuDCvhzoBpS7sphuN6aKNdFE+w
FI+BDmjvOO0xFiJsoc8FLBnJ7sSc++WdVUhMEAlh5V1QwLYdujEw8ZmbtKr3XhNGLRA1UNG7w8f2
DVxUskyzcZMyntInqbWMNqRv4ZEUBYGqXlxZ615vhqEI54SXfch2QzD7FVwVGz8etoTIvnqC/rnE
NZemHESrYag/ygAPY4nVFn6CJbG1/zi5qYbWizeGhZWglrqw/SqGjE7bQVOP/siarJhQX3XD0MJw
MKviM49NhTsI1LQFPyskvfExc3M37DxZcHEAwBQyYrswGkM+JjP1J+8fPLZiL0aYc2sfje9DAjOT
88QeZKwMmXZ2ZKUaE4rhH/fQG2nJN4X6wfgTuoMXO1WcDQwFbLWwJYwIRyhDYNcYMv6RBD08JbQj
bX4vZ1fGeOIGt+IAiKbTO6qLbtjkUVz7+9H3YbatO9fxbdiGln+VI++elJ3j+b2CGHH7gAuX6hJV
R/OwgWJjM+1CJFi76SgcnLeAV2XjMzDoutp00qX84I8Rm09kTPnGZIxme+bX810eYRl8c/U8jAcb
O7jM4+CdkoMleRHsSB83/YOGw2MH9bM+iOoE3lotefbnNHafi7bUwx1kbZWcoOue1t1zlIGJhIzY
BiP2Vq9OyQOgSG38bx56OnhO0yzm/0LMzfO/yTEHlRbq/dgWozmW410BRVl78HINiS/EETx0f7ks
jrIXvDYpC1ZmmLkdgZ+OTYTLiuFTx2j+CaUtR1566MoXfhIPBe0q3KGBJ5Rgc8F5IJGh4uoBd4km
2oQuK3u70crXFv4HVlf3EgZb07S1JYX+XmKnJle7XvM4/5YBDT8mkU0lgV1qTKMXNdm03LlxRtCn
LvPqOzKGcJ6VSIv11pm+/ATEkoAmdaNyfl+0Q5Vvh7iYgrsMicWdLJCyLYzdIMG3wYotD7DZbuoa
75rwpblPEcUV9ghkvg1AO2BoU+G6bINV0tBDLRlrdm7wR3viA9HF3lSR5z4A0VjUh05M/jfKu5DP
SQB5tPZlLgrbPdCuhx+5N474klAFsOdIzNTEjyU0eeyOtwInpg3YkCm8K7FgYZiZTFlxSWFB3TGR
ZJ2FqRcySONN+3IY4/khFK74nvckDe8gk4eh8Cd4lyRsysdmx+U0d19570fxaYZnZfydwVjct1td
RCN/GIohCvZt0KXl/cgqTfaCh6H71nDwL3dDP8OvdONEVbt2p7jR9ljaILb/GtIHjyO4DyCIYlFn
Bw7xsa8YwkkGME4O+mDaQ6HYlkGCe0w4iTtlWmgSy4iUzRcoq5fqvSIsc5/TwsM9ZMtE5g3vhC0r
yBLGNa1xr+q9Jn6nlC3Mo8DJTn1ogGaLd7QS4QBuoKqK6Y5oPzXDhld9Pb/PcE5q8b313Ja/GDT6
L4JRee3kV2Zjv3l2ecnaZPB4b/+BaSlOFzyMNaSfVc6i8c5JHqiPGa7TzRPnVcYeuoly6ieIq7r5
TtKq/xFmQJk+6wym4Hvicy+wO+P3uto1eQmP08QEHnH3Ka+HeNvNl0TayIHRwzS2nkuaIJvi+5Kh
yrBvpt7ET9B9FxBgUlNF3IErkjUHzUyEG2U5WXdO/ai1BxxwaqITMUNg/XtfzqCni7w2GeixUC/r
uw0p9CD2Jk/DByYqaKmwopzE1pXwct+Bum39LSQsQIEhXEKCKc2riGwkbZt9iR0mSPJxVNlOEFax
jwQYs+6pge6zjbdZa8x34Brj/BBoVn7o0jE3jxr1cH4QOrCwfLVT6Y4OqAjYNzkLrvYG74Bp+7ME
dK/ZaAqbvne+FwTpP3VHsDo7CIXbnS+U6Dc0BiNnCsfwlHm5GU1iapx9HvrcYdOdvILGT16XhQ82
qJm+HwBBoXsKSXOeb1Ori1jDJkH1SDRKlUoNyeQUA2k4noIp2EsCl5UxMVZULodxZ6HZV9bYyn+Z
x9wDqqVQXvHMMlNXD+D8e+Hnjo/wYkmCGXoTG1VTnJNsRaP5DpkYfuMRSEoIvaKLL2zoyMv4fSZL
3/tmvaYTR0iryePkGhTvkrJtsOuyQSpsTQOdmhTuzlXK5SGWKWHgbLVT+IKbZpDu+2KmZBcNoflH
i7bOvol8wNlOQDIl20JwuwIHVshq+gQ9R9k8a93m4y8tg1b8a2uu5Xu/HEOdeG4SxSM0b3l5UfLN
pp0kXp7vcbbt9FcuWZjvNOKc/KIMAJwt9sA5O9Ey6PDW3KVB/gQeSUcSMVVte3AdBWYPislz9JHC
/bz9LvKgaHdBOpTswFjt+r0ojZs2zLi+OdEw5/aXajDY26hthmZXVtM43jXGavnSiSjI9k1AaLcl
zdR1X0SNzefe83MchKCA2uLykfYza/eNkDiJ3jHWT//H2Zk1uYlkbfgXEZHscCukklSrXVW2274h
7LE7gWTf4dd/Dz03bsZIX+jOU9EDAvJknuVdvtU1Z/APWI6mdHZ9hGHXHWl+K9+HzrfKV9PN2vkB
MYJG3o1pS0bCI4XWG1wSXmjXjhppiZjCLjwOuhu/hTNp40tsOISUlZpx8VcnW6/ydpFTmPEhn2Lv
lxwwESGZiMM6mBCcg/hoWNRPd7YF1fk9rjhsApm0pffo895hYiY5BQW9vSE6mlNUNo+mmqv8EPWm
CHTN5nzcVf5UzweLLXveGWE/mMfB92UWqDanNhV2PXRBPTZRzJkL2WHvNDjn7DqSFSRhbKOSD3aR
zDTJIjWIsw1s7WemI0S18y105A7aUE/6bjFFn3a46BnzYbb98ks290ZyRADGexDlQJII7H4m5tiE
xFn5wtYfQ9F5n3C+ZldsujxtAy/NygxX6okkK7f6LKAoan7IpLask9Ibv1Y7TkDrc697bf88tk76
xRduGX2JItt8dXs41tQgRfeYRKMBl1+vnfmuRW5IHTMp2SGGzMVbLlpANVnoyvrO6sulddb7BdMm
rhpUkxjLYGJGBDqmFlQbU1X7Yi+6wX31PEeqQ5hWrvWBpIGIFhb6M3trbFygUmnCv9FZBKAVeBbq
ih/xWIsVGzhuuj4E4Hbvj5Gfv/dFYX8uzJZCpcgtDgILZ3ntTrpG/+zNpjPt+Y3xm3Kr5vukW8WH
rhel80LXT6XPBXDnL5yfXfPX4HV9tXPV8t/mlVUcyY9l/THTHJeqfy7dijQ/rqq7KA8VCSLwT3bk
PDSpkxjPzk+zapLhJHTp6vt+cmZtXzUE8CKhR88vjPUgZBkWezXOeX5QsBm7v9rSKfKXInRoaXSU
Vt5z7g7iIDQ11btMH8jJzWgCyWy5nvPFqEFz/CDo/CYYrNJ8VKWZPGm+MXqHTpFtHYgyonPOwQn9
c5p7h1obh19htpwSIcYY+GFwPldBpy0yE8Xg8zM7a7H4AILY/Vx0IBvONoT8qcNr3cNIT5Q1v6VI
i+wge3sODx6Cwz+6wuzmIwMJdPl3UpeO89pQvXnBbM6peTf6Pu0VLFHUybRQBN8ZWpOeRb68BjHJ
ZnpofVGdO9GjUB7mitQ2NBETuxOD31YHAOPRV5Vr2S+OWVXtS5gB447ihMIrzdl+v/Wx26qD6/YD
gW77ameSXCG/xM4S0H2x6oPwRevdNVrLckKqlZPKSsPGvlOg3pd9Uo/eZ3vSOtoXSktJNcSsR7vC
w2MpiCHIeXcT4Ug0jg0xCYI9/FX54zg0QV42LLkIOYad7eKJTUmSUdXVrFX+7Zak0XlZm48hSRBG
pOBTd2qY0pPfyYpVpOMQYtcoYgZqapMXJ7Xd8B5Z7bbaWxmsbfSK8fEKpFk7P1AbTjpa9RnOyzWy
VfGdn816fxoQPdGPFQfLoUG2lxqlzyqNPDdlUVpj1/BDzMUcaPLp2MmsH7Kg1UVT71JwUtkxLDEV
HCKTdWLU5Zi9F6OkXJCeJaOjdERIB6nyRvdpmGjTvFdO7TxKfaiT+zhKw3LXxT3J7zQkHFdxS3sp
MybafTkqL4GBBPy9akIs5oeC/lPvZcUdtqbTWQvTzqLKbGgMgW3AeHlZy58nUsm9kQkKC82xmvuu
T5yjD0rp6xIlD0PVG8++SYdnB9rF9IPUG+p0X2jGrAUWCOwfAjzfePCyKM4fCjHPMoAN0zxbou7h
bpH/qhcVStYEaaHRnK2oNKtAOkRaV3SINmUDb2NssvmJpN4I97kaoi/S6OVnlVTpB7LD5STxG/VJ
eU116lCL+zA7i/65ZvU2WUGkiQdF3VseHIqle2eM3foh55jl2ArxZTLog+UkzUXNyfwITcF8Qn2u
e0c9Mi93Ec7wP1N3qn8RKm7yGE1o0O2aKaqWr0BSJ8dRRJSkk/zclW3yo0KC5k3JaijunFYbvlc5
e+YO5+/spdGquYc2Y8nA06GfMI4xjDpwvWz+YPiDCwo7YvqJvnD25mC69JJFtf9Z0Pu47/3FCjsn
9zxJunT0TZQ+HXKBUOLesszxW9poCclPkbpzEMtwcMjcaYLvnS4RL07vRhqSCaJ5dZjZPA5OOJac
jmb8bNmeG+9ntaxKp7XpwIaVyO9NSjDaKN7wPRrL+mHyQjrCvd4WexaM86vF367f/6PJl1gj0Oi8
N8sgjBa1XbBstFccP01OpWCr8BqTayNhXH41wB83gR9O1RwIdBjNYJ78QXEKaBHek4IulgKj/J8h
9vpnwZz7ruiJaT3vjIDdE3PSMZPF0dNt+4H4HD6lpVQxBBlnznY2rdDPAgz4qxk5zX3s9yTwOWYe
+6nN1DcPW7Ff0xTPf9fjkHwXtOxI1NioAhUahFQIOOvxn/98nsbxm+er8Uc2xHT2J2s4lpgwn3nx
7ql3q27YOXWi/eiqEN9qA5/EYWBX2qM5Rc/AmkjV9kWcefmhQ0rkufHMSEJMafJ7z2rpoja5P/wq
y0j7ZsXk4ZKSOgf9B/nMGoX1aYh0fg+xjQMFZvL1X040ViKAu5LATMoq99Wu+v6ewsT5QqtA3Xea
Kz7zEPYxxnXlP0ZZZ88CFhtq5CId3yf6lMZJNX74HcktNqs4rdN3ZeXFRysU9V/hULBrkOMsx6Bp
qGIfTx7yxZUcXf9RpmkyjwHdskVBLSqRGSx0SsZdxQ7d7sLaQC5hFC5N9rmf6Vc2Uzf/ZH8Kj7Xp
GlbAhKJ7iF0oNyUajtGLyLzWe8p6VZDEiNTrmbzR4879In1NjdKpH3ByrX91aKoHRWmja+aEi9CW
waTlL1otLH7dDSnjldY0H4SjVepTl2NGxzbdfzBdK1uOZ4OUsuMYLALNr8zH2Le8B98V3U/a7u3n
skQAi+6k7R7TeRA0wQqdl9nT9QvCnsSqxD4qOyIGKb2jhwfFWQIKCveZk9Hk98pIPGh4ozkoT8F8
pJvscLy5Ea/DXXgUoZqpQgfEQ49T63vaXZoBFNgZdGOmO5Mu05urxaa260cOmX1bY4pZzT7nGX8W
r1oufC+ADMMLHyzlPydAqZq9TP3xjTWt7jgN2vNkRNmuzz2Uf4d8YsGMTUH15NnahAihkCWFTJh8
c5kSmKwdT35y1Jiec6WFWVDnqioDPkp4XESlnziByxZ0nI6Ig8eNHrK+tYOIrZcMQBuh2BnD8NqL
oj/FNVsU57R1h8YIFKvK8fJ2Z8zseqkTte+i4H0holFqrwL87InmIg1edlTzb3rr7VfRd6SDo4c3
6xGjvPlY6kNcgg8b2ArrsprYA0ZnMdRFQHmgN5ANT3RgqzsdJ1R7l41Lv9g1uuo0InkZ72RqxW95
YccD8goieWnofQYtdnXvuNbWwZIhnJ3E6W0aY5r9neD626saosAoPS87pDYH+tGbtOhQkxFrx7zz
eaWId3qfwjDha8u8oVHsR8j38P8p0e6RLtAOCAPiVCZN8iNOffp+SSRo77m+9w59TpIeW90x0nX1
SVjCwu1AVOkrzzz/rbDuxAZLxycl0zsCiamZ+YIbLgmAxUHDWnCM6e/CHppXUB/52UaC4S2MDO/v
zpHpTwdXotclIznxFcBduUhbOWmkvWouUpeP0spIWKXml/WrazgFLpTNOB1mRBdf6TOTR+egJAJ7
LHBIrkJ2HkfgWLcrDQeoaq1JXpqwPfttMhiN1BVTt24q0B0fcud7ntrGR9Yy7YdUixlv8dNf/Sqj
eRqbPkScBJdLapdeoGk7pvawF2ir7MsUN4+daVd84kL68rMTOcyUPEYwL15sxg9Rl1k/F++5b0bW
yhfPaOifuMIr9E+jSMz+ZDctbo1GSA847IziA7Po6BchBCnSJLese0cPz7KgK/QR0UeGYwznQrGz
m6w1Plha0T1kNGbbvaYvC6Wp5qQ+ZnZOtlUMkf+zKhC9P8aGoRIGRzZbzFQ14sWvI7rdhV43d1iB
N/dumquG1kjTumdqXToaQtPLL0Ws9dEB9JJLHthXb20/uqfUUBQUOlqKj37t6N6pzJD9nTQWpihF
4uxEl3X+Qn1T6lvdW97Z92IKKlWhoXM2E8d67zoMf8ekduDAIgqA/TLFbaCysnrLPdCgfpVWI0LP
CVycfeg44j7X4CZNXab9UCBVfkjbauf92BjR60wbuTyqQXkHy2fC9zZTsL8w/QiPnL5sCZ42Vs1D
r0m3vedkHl6iZsgPIf38Al6Ap4V7OUyhv7PAwzi7FDEpLKZavBODYnC88iAcffrZD379EUKycUB9
rfhWNAifHzIyq4Ogwn0FG+49O6Q7T1YRF2dq987e59Q4BfWYQWkf9372gqJfZO6TSpsf3FlxipV1
yKSssluOBkmv00dwYQxqwzQ+GmVcH4yo696asWzkrsmWwpzIL6CD2RRqhhapb/24HHtp3NAupOnl
fFeFFT/PTMfNPaeYkntHF8V/ZEK+qo0xyagf2eoz0xeqC9kn5L6jK61dTC04HEDsqDusibQfadHh
xO0L05p3pVyUfYuhNx9nj+bpzpbm6NzpMnKOhZnOP2vBej9p+VKUVximHUq+sb7TXGRu7jwO92e8
EWt1MKaWJIkzhVYEptLJyVOY4xiaU/xHMylmAg894buwNiuxn8LC7R66cS6/qo7/Tc4UP/8zJSXR
it4LiI8comBlNTL//hkZk/KLIelXRL7XnHI5xBPVqpOeWGoUe0ufHpKSyo0ftd8zvh3d3m3u0jFW
8SFy4SDvYsoa6NGW95fmhaZ16nuzUKfMtqkANMsmRavcsE1RcY+M+FULLYO5DPMmmLmlyfeoJj1i
W8vEKyYpBDlQ1fS1R+332dToPO5a22H80Otq/lmwxIYXYw7Fq0j07IugVn2zXbf5XGql1+0wa4o0
cKcJ2tbxcv4w+k4PDftJuhfN2B0Z2jSfBpFXx9oumS5IGfFPjWw7Lcfpq9UbevRUSEZeuyZup3MG
mOObwUd+NdOJia8lzeKhHznt9/GotDsySob7dND5jJXdP5ckwBUgv38GAWosZvObTNix9x7Tz79J
nir5vRhjedfC3dWOCv38h1GLp/8Mc9Vah0LpfZjsGsezTm1fuTP5mq/lPxo3+hbqXe4fZc8PxulF
e6XUnylJcXo9iGpIEcIqocZTi5Vf5JzFHLB+x2C6cvvsbYrt5qQ3SfSV9nT1xnYiv5WOzkSUOVv0
K9KXuqBxk9QMYsaFL0Wbi31HoW19ZWQ/3TNqL5BM1E081+hb2tNeS4HppDuEh9UnT4rqlIUNzTpn
0Ibh1CQ6qgMRVcuu6SHcn4rJ4OhDhqDay7GpylNTCq/fj50hSprafpzs/MYBvOJLMb70SVSqpwwH
muRdi2x9ODIITV+tSFbeWzRpDAwzlFa/qASVWNqpzPLuhlZrxYOBhKW9Z0xkPKUxnixnF2HZ7i8u
obcnc3LlzFxGANUQdph6n902H3/mrsoDrXQSeQiLgSmTH4nQf6YTY+SB33bGl3yeRfq1oHVUnPwy
meO9Ns3MjgnpYjhSN9GPoUMey2ffStlPqDoZ/fvRZJXtrsS6VvsA0KL7andOCkyQJq11zc98C2y0
QtsZInemsuvkfxlPBc2Y06zN5v4mwJe+3PU3LJ+n6sLRzbC4VzTK76p52YUil632yvW3MF8rtJ0R
pmW4yCv8F/UbmxWmgUb7pk/WNbuHrfezgsh2mT30Fc2c+8IEZPcwAXoQtDGAE+VXiAFbd1gh7gpO
Uo8CrLifNBhhyyO4bnJNqXXr4ivEXWxVo5ZZvCAcV1442Jrd/wOpuYEjW8vokf3FPvUOODJbiDuj
ivKWM2zUj0ZkYiXVJ2NENudSg+RmbDm3IRTXSq8iHkn5Ry8DNwtHbyicMnDx1Ly8YDcW1Np5N9Qb
wGFJIe85GJwABNpX9pwPrelVtwFQ17qADiWeYcCYu4cu6nzMwMIcCuGZf2uh790kx2Ss7XeZD/Qm
o0RovGZJr95ihGTU9v+HqL2xqtYqgGr0l3GbS1BYFLqfHK1PrI+6NhdXOKobQEuxDusqi0qvdvUH
YdLoOAmmrpkO2Asl010+SXf6D62WGTDibR99FeP0ySlgcSm+J3d6mRa+WDcnr/8PYt3WqlqFuBi0
zrYcTTtbE5z8wcJdz9CqH77Krolzbt1hFeeVS4WNvi9IfgYdxa5BQSfoZec/jklxm3KivpaYssjJ
pSpkem/4o3OPTDFp9Ojg1XIlNP781fV/4Kq/HRZSMe9zWouOlq3tLD5vIAYs8PKKhjinyE0MDn0t
NVWQEFd4Oxf3lV6CZjExHq4/TAO9OHc/N1Qm13Dsf/4k+lrSQ1otWo1tNT1aIqabnCDQMnWIAbgJ
qdHlhbvxxtwlPn97Y6JBuaDKjea+wico8NyMLmcGoArDBTe7ke6rr2UZnERLtTBxuUuBrDvj471u
3Wg4Amj1348g8TISxZgV94LDhAw0/4oyDJvVVdrjn/cqfS3FVSzuKJEuSUGwHgHlCuPoulP4xjde
iywyjY/0SsvZzeEqUPuHOzGO35P6KqNyQ8ZRXwtxVZYyKyvMe85Y+U3a8Ytlv+Op+TdgizfQsF9l
FZ1wrf4+G/mNAbLaDZ1e6qXUIKfEftHvF550Bnrz1LMnX9lvtz7JajtEIx4YbZv1MBVDEjXDVTT3
IymM0+Ww2Lr+ajMUYeowptWtB0N0h05rfiwWcJcvvfHB1wI0zKFCvaoT82FqPOODh5hX/yAYhdFK
b236bpfvshHXaxEaz4jyaExM40FFurgDGiZt5oPGUI8f26osBvCgoiivsRe3nmmhov22i1QjzQdD
asbDZEKcULKIPoYk0XUb9leEOTY+yFqTpgpjNqq2ZhEboRlMROMuStsfl1/Wokv1v2wG3Vse67ef
71D8a6Udt/edXyPKMe4bw/spNfN18OXJirUdjbD71OCel++39TDL33+7H6ieqZmsor0f/DRlWozF
oJZek4fYuvgq8wFrGs5+M7X3jQdJu6IFuU/VVYGCrd1krZrWRV0yOG7c3TOaY5rAfs5A/G15WV2E
unqmZ5/Bj55cHHTy+rYSU18LqVl1Z4LnM2gBemmLZgGyMoAxrpm//Jkwqa/di+m8+bkWjjzSPDyH
HUJQMie/qtzqidpd2+lXWbJ/LneAXf77w2dj2aXS5jkWja4OpjgSD90h66uzcNpgpDp0J+3rTYts
rZPmMPMXWqm391Y8fapg4OzbCUrrbRdfBTwj9Ng1cfy5R7mVbKGrf6TmVbecjd1kLZMmhRNqQN27
e+Vqn5lFgmZvkDYew5tYqzjhrKm+HTxi2bZDfDZsbTjGqWcfzd5+vfxu/rT1LhdfR3dZlkM/tvEZ
F8ksfABqkqbhSaUjrZ2gqzVViEDOaTlc2U3+tHyX+60CPnbzpnVGukBZph8L3COF5p0aN/tQ9+od
iM7b5cf6076y3Mb499qNYyvUHd/tTsaiDnNXmHOVHP1BdPJKF2Prva3OdCtq9dJTIj4Xjmt9ampG
CY6ZycM02uKMz/S1o3HrQVZne+d4iaBdxveRDGpUn1d7f5ne3fSa1qxfBWLGwgW9O3Vjx9wkVIZb
3NVaNF35DH8KDj7D2r9oiPMGFe6xP1f4fMEU0foJjMo4nnQQ1Veie+seq+ieYrAdhpNM5zjP4ztV
oRMDugpCWXPN3HfjG6wdjBzpRl1jjv3RSloNZsyYwpCyXfxcb/wMqyO96R0Db7W0P03KgUVCvnO9
Hth6PasAR/1V9sKD1oYfg/HizaBEKqN6ShjtXfkAW6/H/HesdaCLZJ3M/blo6b8MLRqO+ShvMbxf
ltAqkoGheZVt2fz+QUbfcN3JSXBuIaYvF19FcUzn0TNtezxPANF2U5l7UIt780pbZ+vFrGIXueLE
izy9Ozm6bnzBdYERl8Yg/PNNwfs/BOBwzgdrjrKTZ83fGXW0QdTdpOjMm1lzf4cZ7GXqN+MZVsNf
jMCBAvrWFcnGjb1zTfiVc541oFT6E3irejfpSUj/Q0zpwSxpgtjMca4pd20s/jXzt8rzzlYx1GLp
hjEgIT9+9qJm3JmATG9b/foqdh3AEQwUaQXGY/EV1Kp3bFugQrd94lXwosg7Qosqx3O1DP8dXLIO
iXbVfmTrO6wD11eSAW/dn7s0fa2W0bs0q4j5TPVkF6AEbnuGVQCHdln5eazNcFxdb/8Pq9YHJHj5
4hvpxNqkJ4Q6ZNlp1p8oHcROGR1QePFSefPRwyEKWOHx8n02QvmfAuO3IqiLYr8cm3Q8W2Ws9kJa
7HE3aRAQa+u5gkxLEIexpP2LjS7dXsQV5U3iisvFl+z+t18OAVTqZqR1p0yjBGowsAvsvvlx02tZ
jw9A/BdVJ6z+LPNZ1cdOz0P9wZaYw98gvbH8+mXp/vbr4zSKInewh7NXQg4KJGhhe9/Dv76Sxm18
1/XsoMNAU4c7MRC9GMzIbPzUlZZ727G+HhsY5ahspqmcLhIMnSzBvUBm7PeX3/1G9K6HBmDNIxmB
+DiLqKiORTN5T2FLt2/QQSZHjEJu24PEKn6N3gXhLfrh7DQqAwuMVbnrXKuVNzZosTqAiy53zbzl
/eNqwjS6x6Kva7MkqGfwX5ff09YnXp3CjOk63dBEc1aJv2DkErFfGoi3XJze+b/Xp2r10KRrQxXe
6Y0+Y6hHexpHKlsMemn8ffkmf35JzrqLwVk5QhOycRbxCt+BFqOgOGpeAi0T6NHle/x5NTnrYUQ1
d2Dq+nY4DxLIfoQt4zx8MrL8syauKSL++UNQff37XQ3VZCof/8Hz1OvGKURqfYdFiHnlHF72s3Vb
DJeidWNdDBEKnWpoz1Zj0/H27mTJYTC6CyzofTbCAADClXe19SCrI39oQHpO1dCdPdCgj6rwIVEM
07WBzdbVl7//tuWxXousGaLx3EH5Dzwh1V2UXtV02VhL6/66MOOm1tCaw/fF86F1xS8TJNPAjt33
ywtp6war7YK2p/Acv23OdNLTDzJVEOrrFPjd2F5z0thaq6tNY9AA+06DkE+FxoxANdGRKsc/IcYw
HFvQ4HeXn2TrNquNo2k1o9MJg7MAAXkuEt2Bdtl5+xhhAxBFCo2JyzdaNos/LN11kz2zzNCObA45
ZWfCBbqdzM+i7OEb0itJ4Eg22EzQSATvVrgQ1T/S/4NhcvnmG99r3Xu3UBKIC6gW5yxne5cKIFJY
Zp/zCgGA2+6winsJfRF8XsH2Ja30HVC7/3HIs/LQqwU5e/keG99q3XE3zBJ0Na6M5wFN8n0Ydm/F
lKOWX3lPEfXjlSfZCM116520EmI1AO6zUY/dY6waoN1zWUNjufwUW9dfhb6FRxJECY6q0Mmq+8zE
n14T12rdrVe0yvZxknatIhqac1aP010Bs/j4T64JEV0+zeO1huLWeloFZxFNUWfPc3OGPFI8GpH/
YdJb+zka1JWw3LrBKiwVHKfc8w1GN3gNfQtphx/t3kuD3slumTNzlqw731ZEpxU2fnMecuR/Qg/F
I/gViIGMHFeDgVLn5e+98SjrrneViMIf46Y5d2OrBeBu4Tn28AjrksHB5VtsHItrjxCl2UwGyq49
ZwixBFWL3mVocfI6YzcHbuOcowpksb/86fINN9bwuh9e1K6WW34KC82cF66c8cWI+2tydhtreI0x
6DwKVmRkh7MEogxfPkvhe/JhZKwPUAQrebjtIVaB2FntECLsQEtL03AtE3C6bJlc053eeopVJBq4
xmk5AE94IAmUvBIYMYC47qAXGICalIPvl59i69sb/84kvHEsYuV308MAeazLi4dC7+9k339aICZ6
oV5RZv9w+VZbX30V9ZPSjKi3W47JVn6hGzgFpg3L6baLryKeycS8zGybM9DufCcFkI9+ETa46epr
FwhUJswUi3p61Ll076rJtY9QZG/xNmArWbtAiESY0BlidiuRMz6t/lFqsvprqcPGe19bQAxxmIQx
zeMzGiHNM9ZQ6r4fY/um0g+m6b8XUFaWOkS/pbpBNueLRP5+ly8eB5df/Mbut7Z9yNwQYnaU8OIl
rqhZwkQgLNv8ME7Rz8t32Ho7y99/S6VjaJhaIuf5AQm5NxTr5t249HkvX3zr56+ieMKi3e2jiZfD
+0csaErrQ5Yi7YGW0zWV360HWEWwY6OFglPq+M+0LCwxTdD0W0auy8pchyw6DYmoov6sSlImKMfO
Xg3ufy6/nK0fvgpZbzChCilcGQGt+kHtjvNhUuLaBrpx9bXnA4KGaIShFRBDkYVJDO8O6VG/fbvp
t6/tHtj4LZHE1XSGOGodcI9zYTKZvy5ffGPvt1fJMG1KOnDFMrY3kHQK8PiE35g3WlAxVP8CEOHG
bc1exa4TG7r08E+IdxNKFEEnG/dkjggHX36OrU+wRMVvoVXUBXL3OkuSfa3qoXEbX2AqX0EDbISW
vdz0t4tjPOC6UA347XFLLHk9cr6ZB1dTQzr4ps6iY6/CNysywCdwB+NdgSzS3sAl+zAm9MAvv5+t
R1hFrlFmDVxxezpXFUi5YrEgFNh65g0+EJfvsFE12qv4LcoRzIRHY7fx5TcDcaDvYZ3rzb6DqCF3
yMvIU5giCRR0zYiYiuab2a/Ld956tlVwC8tGRlPW07Fjkg9o1QPjpCX9vofMvL98i43ltXaGsPI2
1CClxEz9+uhbbMhsN468xNuuviRMv60vT4g8QZxqAoCgh3uLmWh7ML0W1tvl628EubUK8gItEE/l
2DTCunnxyvhUmUbg9AWxGCZ3t91jFd+YrNulqeF6sAt9zL1ikKSLtMdHS/Uf+5B/XL7N8pP/0Juw
ljXw26uqDHuGvOtPR9w0UGorxfepx2C8QAP3vkwou0oi9Mq9NvJVaxX2CKJJ35/DCc5W/KIsrKKZ
5+BEdyxc6zBJ81fbXrNO3LrVKvq7RtcnDfGcY1PBFtT0l0pkdAvFsYvt9yh070DvXaEnbC3l1U5g
IcQQGZM9HUPgR8GUgG2qk1v4Gxzi1moTMKpGIRU3Q12XSPUgw2MiOonRXr0fdVkOx8uLYOsRVgEv
Tb9vxrTVHi0P2mSlGb/Ixq9ZDGxcfG0m4SXzPFs6F69sptec5X9xptfB5V++sXz/x0ciR9AHOV1z
oQU6j2CJY2iuU1edeznczWP0cvk2G8tpbShh2Kpvys4Ux6K3D2No/vIy+6FoLcQ2k1dv7j5qenjj
E63i3qiRTtIajZUKGb4D4xJ39dNQDHtVosp9NUC2vsoq7ieroSVkF2jwmM43J6ZgcU2gF5df18YB
sgadFRY0ha6o0QzIcrwz4QssUphMou0AgWFkVi7fZusZVkHu2CRAsuios93+zcic97m8Fndb62od
1Enl5GNltjA3x72l1Psydrb8H6mffXWN/sqGuPUAq+ju3LrMC/QYTxnKXIhhFEmAlN/58tvZyB/M
VVAPPiqmjeskJ5UNKJiru8Vc10EaI04oB+L+I+IrD9rcXzmvNm63hprJMNOkbEoDdNYEFGyB/4WF
EaBC+XUa55dl30U5MnBvHc2tsWdqRGLBC4vkZOg51P44+ukaybXadePLrD0nHHcaRrPU2bRK33xF
INB90Tywn5c/zdbVVzHeddWI0luWPYHD/Gjobv+Xn/bWX5cvri/L/w9HurEKbSDXjSrrKHuqFNRF
GyI00BXnEMuk2nl8DitK3r0G3i1NKaT4ELpDb+sHEsoGciFXx8obe8DamUIZqFu5pElPSiHUa8TI
E4UIegRWmZtXwCFbt1jFv4FQrQhlqD2qrO2DCp38g/IcM2jFVROG5Yv86V2u9oGpcUuEop30qRvR
bI5Ad31BOihEo0LHNBl/KhQPLn+2rTut9gL0UpDAcCP5FBfdD6OZp690EKd9nslvyK9OXy/fZWNf
M1abQtXYoeZoScbz5PtK9YfOZsTsjZBOW5vWSe/Ia6THja+zhq+hcxB3EY4z6K7N0XscIngBK83c
R2X88/LDbJzKawybAh2UIMmRPQ22kTx5wkb9vljU+1B/cb7Jvio+1tClHpB+6q91bLaeanmxv+XL
g+zomFmeesyiHo0f9NnPmZbZey+/dVmvQW1IVpUuapzyiV6lANEDcdfrMgQBjKtogK2nWP7+21Mg
cZsgPBujKaBobWGkXWD2ALSNtss1X9mN9bymyi/68YPIbIa4aesdpXLPdJ/otdcJqh658355CWw9
yGoL6GyExEsR8vUb5SPrOiMRiveNnQA0uXyHjYjRVztAN4rU9/UyfRIGfZDYR3ARQHK87AV6ACzK
NA95UqJ5fPl2G0fDGvA2JfWoC2fgy5g4Ku2cAmuNoEe81DtevsHWd1ntAE4jPX61o55kPGnUqwxP
0TQ3oqBOC//exMfhWhdv482tYW/WWPszkqDqKZlR7gwAncvxHbUb1BctMzGfdAQ/jJtAiM4aBecV
CUIibQgbOTYQ8WzQgA1SXb1efmcbq2wNg6syNSINgi79Ttnks1WBT6BXjN/L2hhuSwnWQLgxSR09
Q47wpNzk3DfFSDroXps7b/3+Vbhno+dOEqwsXG29+GCoEoXt3notraun/cayXUPhIPSlLuOtgTrV
0v8Gb9AHZiauwXw31uwaCqdcxE5TxMVOqkb2ZXDRF+/vFLJT2C2cLn/irQdYhXlTS6m0DP1gFNhD
/TuKx5qzL1sXsavbbrA636uxxr/bM9OT0zvf0PEtdyqJPl2+9lakrWI6Hkff0pWenhaCqOGAlm1Q
zBYCWT7vVBjelXf0R7qd7dv/g4bjTC8MztpHZWEWGDPEjuPyMbTxKCH3H3f4ge4QY3xK2uk7aNpr
ZpF/Xr7/9X367bQy0Bg1ZWsvwT0XqOep4WNRlu6rb1i/Lr/AP399gKj/Pg8hwAFWQSr1NKXDUrNg
8V2mxefbLr6s6t9+/v9xdm3LkeJA9ouIEEKAeIWqcvlSbpe7bff4heju6eGOuAkBX7+H3hePxip2
69WOkIpUZkpKnTynmFuBt8EAPx+H7vwWh63guOAbrhtdi23ANX1w/P0xTrxkDzPD+2ZNthTOTKZf
Dfbht0PeJJXTyPHbQWXgRhJ0PoB7gd4KdJtq4+RrMr62h7fQweUDqLVgn9b2wKaMW4INL7rOPlpg
F6Wd5j1fR/eGFW9XgKQpAMnU5dFN9tGiGqzA6cQh7I28B0BXCOgN1CKysY8a1bobmePz7OcGWnQT
2+qq2gZgJWxp+awk9GZy91sOGGRebqF6DGugQ9RIEg+qsFJ8B5S/5hCnQuyf4xaM3GAlHYPWFx1N
KXIevqDpodFS4gzA1ueSAcJZGxuoaQ4thKvSzha0b2EOaMKII7re/ub5FENkxfUOlxfbZCQtkFuw
kGRl0mIK8M6593GVe7cN4DA3l4c3rLOOPkNDwwh+9cC6YTWIOSkEX/34VRTubQO42+UpTEZav+xD
OPcgT+lA6o0v6CugFbI6GfdxX7u7nM/xhrua5tDCGdw2jjs0rMZCgOb+FzjPnPZmqnoQXQ4VFPOu
XG8trmnvdbUPhkGwEnvIe30gv/PWHh8hs7XVGW/6Ei24S7sRnVVm5GCn7tEZoYwATn8bDLaXF8Pk
Tlpcl44CvWSQg0fM64+0R3HM4s4WCYJhcB3ixiHdgr6QAubhjIBsIUMDaw4Bww3rm4Zfr+QfHKkl
NLUZhWmoECjqDxa69tBTtuFCptG1WGYDVJJqMPkdJJiPp264gdzERlX006F5wDS3YS5xEjewqn94
im4ByB46kW9vdTuYBtccBjIwUzKzjvyqezH8wIm+eYQIyhYP1p874H+KUfjtmsNMYwqgVBoX/wR8
ODEanLy8HXc9OH7D0qqycGzikzt1J9kmLcjE3fd2DK5Zbx7ojzgeVHCIAtDgZwIWyH2VA6+eyetQ
Thhd8ybWlXWC5Md+WiJnEWlrNNmXycbbjWFR/vN2ky0Ln0XDfvIBF/hlmayQdNlGq6NpcG1LoC4Y
6SSwEv+gsxdU6tVc0jenHNKNLcE0/JqZPoQZNCbmGWCY4LcFYSdQYbtQgEqzX1fkH1h9nfTD4GCA
h34RaOF+pqSDfAWI66OqhS7M5dE/fQ/A6M6/R18g/xgs/kJ/9gtOjzX3f3s2DkeQHvyLopp1XDrv
NobUQZgqFJ4vz2kylxbcjQByAb3W06+GoS0U2h9Le9t1rfh5efjVHT+JP0cL78ZXEMwklvd7ZNYp
AyNZC3miWqlT7sk9VH/uqrR6ujzVmuk+m0oL9ZY30s0hsPZLFOl7N9RQDRn2pGHPAWq2czvuL0/z
6Q4HUPW6eB9cwO+cZFGqGn4FbRGA2LqYbpIFjEnQuIAk6HVzaMFtuSTrKh/6FtCKCDtJ0YX3TueN
6pxhxf/zToPGTfQBNdPebu4yqJBRYV2X8XRSAMjmKBcawhi5+GJ3kMZ6vWwO0y/WQhoqVzaAWxi3
c2MVojj6Q4HpbuNHf3qExHpqIT0rGshxnKe95R1ntZ/GLOy6V6GuyxhUi2lZZd1EbShKyqS5BaHy
z6T1N65pf57tPvF4nQeg4vY8Zgwqmn5YP6h9EA67ft/t5gjcSju+a/aP3i7dffvFQjtC8WE37ZOo
C1X4KjaSh8l2WnR3M4RjqYLtCnEPyrBQ+q+pBzzBVjnUFGtaSHcpXyiEQ7DwQnwpZX0HIvY3Wqdv
l/3K8PP155YSF5MxXzrobco6C8sYMnnl8Fg79Q7t+FuUhgbn1V9c0r7Cpk+wSBMqGiHUTJuwy64q
wvBApw1oIT6ZcW/BwibguPbBvUq3AC4G2+tPKpYFiJNXyzUHNXIH0ZTyLJSkR6jUOht4Q5P9tbhO
u7gYIH05QSL4V50+iuYE5bOQ1RveabK8Ftl4R0v8rOkRHtMMlYxk+k3n5KorGyyvxXUtJe971C6g
1+mFAIOEDuYA/dv+smuafru2LVM5CagyYHir/SbGN0ZfLo/75w3mk5yhP5awXJJs9hFS6rX+Rvb2
Pc3D8o1VEd2VpzpKNvZ90+/XItcaa8BlXOxgft5Eo6xBcr5lGoNj6m8kY1cIb6nxBVP1Ah36MBU/
O/562TyGn62/iTAwCWe+O0571rTjP7wHFWnk5vXmDfxzj+c6E+UctJCu86tpT5i/p40fgTq1C8e+
/gqNyKuKg2hZ1f3eBkGn6rDB53PwstI4Rplsr+pc5JAH/Pfxx5G0IJMS0x4USQCY/+MWUCQFSuI6
+692+3C4As+/O5Qu3L72bxMpABB+vjyw6SKosxp0HdQmQSgMo+A+8NM9PU3RcPO1OIid9DdOEibn
0ezeQ02g9CeYpuZ5mAQCYi1XZhv9NWdJIEwq5xrpAMq8YGZQDfD36ZW/W8s1UNGFuI2/Dp5D/+7d
u/LooxMZdMpFfQ5vHJB4OKbzc2Bt5PXP31Tgg1pygYxt0IgUGcDxB/h29VzY07exd285pb/sQh4W
6Xy1+yXqraugJogp7dRfMyfJoB2LxJC/jTaU5Ip9nnnQ87kqX3Kda2DBTdhJVIl8me6H6r7LN5C2
n1+KuP5KI6D0gJcN+KQ3Z79V5T5DaHRfWvMjK+Jbya96S4Z5tLidG+hOswkrQoeHbLors40TgmGp
cSf+d0Ko6RCjjoKw9fo4HOIGusBVCDXF0GHNrcX43eCX+27yoza1N3KQyWRaOFhOnUErBOnTT0oo
c9khxMGzlKNm+kX558vp6PM9DMeHf3+WPaYN1HzgTpNSYWn3t64HdfCs2rgZfJ6JECH/Hj7gdpNX
UNHYz8ArVALyIMTZCD7DL9dfPaCDAHmCEr+cDw9Mnb0OpfaNzdewOepPHh7EVeOyx9BORvfL0EWQ
g48GcAultN6YwmAYru1eKQSH3LWBb89r7Fz/qK1GctO4mv+TuqrdUSGFJn4BSE381S+LDYObhl4X
4sOWOPFO2S7IufZ+GUeTBZAAdD0ve6Fp6PXvH4ZGX73HpQ83acp3u3ue3I2kYxpXC1o0R6AffHU/
4rZ7CNDurOIa3lKXc64Fp6ziuqtiLKAts5tgLKCZovaXrWFyPy0mJzb3ANvB0JDDPDCwe4r+ByNp
NPdXvbfhx2th2bKsok6QYwbnd+O+F+V7419V1OH620U35rUt2tXkVhz1fbsD2+BGPjQcnbjekl+r
omKxhYQINaddU78udn0AHC2qXeSVU2mVYCpudkt7r4Jmd3ktDB6kt+hPic3BzYVldi3oPzkQlB22
ZBJMQ2uhGtsOGG85QhWkAll37vwN9zGNq8XpSjso+YJxA8uBpvTKnHVVwZzrFP+lcKHERZEXm/5Y
Tg/gBL/OyFqYuhC4rkYIvaN680jlLvOerxtXi9FCzhYavHy1b8kxG+Hsh8vjGu6u3NciVMG/aJ5g
4PmuepQ32em3fXajO+sp2W3dnQxJwNdClEpOFnT04LwxvU81wNEOBML9+wkIkcsfYXATvbXegSwV
ZY6n9rYD7eQ5iPx0q/H9T93vv3d7rjfWl9BI78uFwT4RxOGidJcfxCk9gGT22/zlwblxoigNvx6h
EMqe75O36z5I21LdTo7oTIXFwG/hq4eJX5fRPC1O5USrNiiQ0SDveItUcBdDm+26n6yF6lpKLgcW
q71T+tCiUzvf27qbGPzHW5f9w5baIVR7VhC1hxjoiVf+Ww3sLvSK0NW8bCXk9Wd+tsxa3DqtcJls
12WGKDx0VU9BE0S02SrqmjxUC1/VFWntFdhWZ9dJoHnfF3uVCLG7zvZaDHtljBcUBwYSwWMCwdLF
/XrdwFrkVqrtekUXLGpQh9w/VkjBl0dePfkTe+ut9XLJuGwERp6G7q6HCCju+S8T7lGo0v1yl80W
lz+l1c8m4v92nqBsnKIsYRvv3ByKu+TdfxzDG+vFuROH/I4/i/uj++3yNxkWWe+5HwvfaboaU7XV
voEs2FZ6M/im3mJfp0HNrS5BeRFSu7kbR3n6fSB0Ywcwja4FbuY6fo4OFhSf3Oes+NVmz6T6ftkg
pqFXQ30I3GXlILBLDD0GoCRpfzAIOcvsyt+tRaxVd0FTB8hlFqv3o+pu8llGaN6/7rrnahE7ALRS
tR32RWDqH32n2jujv/HLTX6ihWulIHmQx8g1dKogtclCCJ9shNWfF5DP3F2LWAi+Zm4CMqF9911F
8XtxHI5W5O+DaHl8qh6qBzc6+7d/Vz8vL/CfV51PptP756eRQnVpve2Qk/odP1GorT+RJlQHyGH/
/Cd+rE/NybrNT/4u/rEFwzVsB0yLaJlYFQ7lyKUBckeYg+8gLN3miwddvH0tq2njjrgO99mnaXtw
A/p7yCJTtS/5S9I+VBzC0O05tl8ydeO2WzUwU35i61d+iBErEMTvZwdStRA7dt3lFprWN3SRIZdy
F3D6pUHAt8F4dtLpARLi9zTm0VKLqK7p3iuWL9Ns7S+vpsmwWiYQNpHQDsZPofIlT3Z9+pSQpza7
Cv/C9a77eKpyHA1ata9ItQ88dcBVeWOpTD9cSwVDXqLdOlE4IEDfe9dazq4qqrNq7tBP1kSXjWPI
ZTpgS/b+YHUxkntieQ/QFm5DEVf3JE+uuzgwLSlATti3SoVcyTnE0W/cZKPaZ7KNnhB6UCdbFaJl
THc0O4rkRw72t/bmKqvoeCwHmq3oShzUPmYxpIabL0rQw1SXG8MbYlAHZEF4uudxu24gY2TbqP0/
uDNE0Pt7aw49tXEoNhxFdGDWuNDKXvLV8vnwRJvh29Kym044J1mJo2jt3XWm0gK9KfvMb/Bguk/n
+8p/yBY0QG+ElsE3deWWYk56ORUTkj53y7DC89HBn9sy5F5RHi7/esOepYO0cAicyTji10O03HdO
03SlVbTQbfIassXr2WZiz3PwqtpTa21ElMkq2g7ulGwo63Ur7PsHy7kt46fyysqQjsCC3GBfxDZ+
9TztAuuhv+51neu98tmUZyVbrUwdFnrxL9+7rnqoA6xKsLhAox0Du5m1c7sBV5ArTzN6/3sVpzWU
fTA0m/el84WU1x3AdEgVJCpze3ZxSmqS6gD1q7sF6lmXndkQ8TqmClk2ZuB/QJGGnvPl1gqOFv/L
Vy+23KoCG3xP730fhA81XYXDQ03Ed5Ytj72I/5HFdOVyrlH64dDA3HiNRnwAjeMo9WIo6m7B5Ey2
0QKyKoq4qqHDtJ8gNRyDYzMcWhpmo3xUebubmbf16G3YmHSglUzrvKqDAhPl9JCV843nvaB3IpJb
b06GlKWLrgjmJyBxhWN6af8KGGFdT98u+49pdbU9NSZ25Vsd9lRb+H8PVZFEJCuqx8mW5cvlGQzG
0VFU3mgxgPIxwwI9+r1VlfJoQflg5yV1sk+n6qpWElS41433gyNZOY/reOG4HffZrpbxHrjAjcz+
OfDW119JOynLtGj+1A5yeRhs6D5Ntlemoavi+lAmlOwcVLyfiqZwdnUT2LeXTWdYdh0bRue8r9sC
dwGbRkFxF8j95XENZxEdFqbspU7BwILTcXVTou6UJaAqUDeCtqEzJU9jvnGnMgSgjhEbiibIshRL
71fzo2utSh1NBAjoE5oPjpCh3ZjGZKbVtz+sPHOCqmttidJOG7wDTF+Bv49f1ZbBud50L1rK/d5F
fhrtNEpdGQ7LRuo2hJ4OEYunbEr8yRv3jRM6ub0Lxr+6cgsrbrKJdmJoUp/HdMLPFukUCr8I4b2X
ncc0sna6H6WrFGVrwq7ve3nspo1byedBxv888X9YRVFB3qhssnXcPiyXhxTVxRy4aVC77Er6tbTP
5bRFRGrISTpGzAaHheIxvsH1VYRHPLTofQvce7aFx/kjZfTJjVsHipVdFQTpsJr/9Wcf8afn+enG
Pz2Q3Rx+tQBwDy+vhcGFdLTVxGoyOVjhvd/f0f5VgSrIq79fHtuwznr7fFO6InYyjF2Q22S6S7eK
EaZxtWi1J8dxywXj9t2vgOThCO6X637xOuMHDwp6z0IFsMK1HNQeOLaEgyuuuzPoACsHNen//dHz
/GWpb5ctiKtpAbUwnRkZM+IjNuP57IsBPAi3fs+vtIcWqUMa51YA4hagDtLxSdTzV2fYPLeZfrl2
cPAn5ZQCKWxfNU+FdSzS57J+vmYdwdLz73WEQxAHTLV40GQPwn2Ot9QpPvM8z/5P0ztz0eqVlf34
Df8Uu8QFKX0ZXEOcvA6+7oEfnI9WFrGLsXLAJmlN+cGbhYfNlbvF6//fKOv4ayr7MH4Hxq++KGT+
MjbQZj1Jq47b70lj+ePWQf+zU8E6gxaYve3ITKFj9htp3fvETY9FAU5vr0AjIpeWCK0atDnTCDnu
675IC9c56WKv6Sr3XIGm7UElLX20vW6rb8O02Nrhn8YQ+KaNWz8XHLRjSSgC35LBvm5dmW+d+01z
aNGb9TaxrNRKTzPUhg6eKwAtLMXG8eBTbNu6Hlr4JkvDpjFws5OUzd3Mmge2qJ1IxFNi8VMlwAUx
0+WLC/q8YAB7yuVF+Sys10m1sK4mz53RaMbOsqyrAxuKeueN7XwAEdy8McVnp0JMoUPEVC+4UwXK
eiZ4kjsIhl5LLkCUWEy83ysr/gu0MFt6kobP0TFjwuMFG/2heyZgF/vSNzlAXVDX+2oRi25xJpoW
SkeNJcVSxT1h8htV9hewo7rHmUCcInHnHzMKbw88SWpwMDRWxAJ2Z8XXKAishtRSgrewnoBdyj4n
TtOLqLUhCf3s4gFhi3DK4N96+7zK8qlPCPPOdMmy7uCJdAn2qKzTvy47m2n89e8fchpUicBwWEt6
JlMvAURYvCW4WaxE/nN5fNPqazmgZcyPO5oHZ+GmyxRB+6is73hho/mvc51iq4vY9BlaGhDQUi7q
PmVnLkf62DKbf0u9qdxd/oh1NfWj5LrKWhpoReOXzJ/S54qBuF3mvbePU/8dLpY+Q2tlq1hi+ggt
8NlM0JrftPGZDL5cDklBvOyh6+KmuaKGie/QIWhEQYuzdol4bnmsbvok+BuqKvXNosjGahu+QMeh
QdjdTtNZkvOckDk4grLaYcdBsXZLSsXgTjrqbC7bPKEUW0rSpdYPRpGliqGjIvTbilxx6l6tpMV0
VhcKIM5UvGR+AO3bOEgzNxxd7LyXvcmQfHU5GCgKDIVIHPdX1suxqw6gh8+AoSvA+MvvAnf24+92
z3Esum2zAA1e1zmxjlHrWcaGoan9M6/JMLGwBh67/OXbjDhQgKUAb7sShCYbD0WmhdLintSFR0kz
iZc5gHgPShDJfQJwQLTwiW+UdE1TaDHvoWKek3qazsjCFZgDZnLo4zn+McVQVLu8VCZ/1gI/szvh
OQrpXU6KireKuWNwRt/INVyfq6tpEU894o9ulZMzro3zcMxY0KevhC9Ot2+WmM8bcW/IXzqiTUzc
c1XPi5csRj8Bq61XYeHknblZe8CVZ4uQzTTNeqr9sJewbBhlUTr03Np08aFlmMQ2ntN5xwcB7OLY
jw5UsK+j24f1dBkZOjKmCh9IHxWXHRq1JO7L9yXWqNhY/s/qIesEWiaQU2PXNK6aFz6CRi1UeFr/
mrWezE/xUqV3qZL5c95noBXH8Yl11lEN/daRxuDdus4M2LXwwUUWn0VefZMFRNXSzv6yBKQ8XvZt
02qtPv9htaii4BSMM/vMeQUaZZDO7pSELyQJy76OdIs9xHCl8bREkPVV1dqNqp9nZ8yP8zSNfR8W
FsO5Oc1zD5tdkbH0cU4rmYW5NTV4c7z8gYbg9bT8gA/KFj9JuhdvlMzdQc5W/u2PRTLeXh7ftEJa
coiznLqsdrxzlU5gae+H2o1I4AfHFKw61xQQVhfUMgTxgsa2s8E5exVCB1gwmbf7Top5I08blkdH
zkGeGOxMRYr7E5jyofYLui/uWmEPAWYw8hfjrqk8IPg3b5wGo/1HpqZb8j6AEM7zTOQCaQbwN0OQ
FLCCsKEe39jqDCuvQ+eg5Af+8aBYzpQAw7v3iOuwJbKgk1Jtaa19inTGwugwOm/wKA6KfYyrczy2
z3wgFWBpSYYzSRnOcrCruyR2afC765c0jejgAjIRZx3PbiG9zuTOreImfcusIBgOlx3S9NmrzT9E
NPcmgFshcfIimdWdGfqT0blEebFF2WYaf/37h/Ehs06AkuuCc9t3rbUDrhUIvGJKyFb3hWkCLVfI
pA1yK2u7FxpL707OICBZWjH9vGwek+tp+aBnVSPrnOIqlbCe4m44dCIkQ1tASBZiQ9NG2jFNo6UF
1Skp7DRxzz00SPyHWDQW2vpsO753J9Zv3RVMs2h5IWnjoZjRd3DuaTp9STKLRHMACPzQ2hswEMNi
6GA8Wi8dg741O7eDQ+d90sTVFHqpY28sh2H/+Q/wLnbQiWXn3Qsh/XjsU1DQKtdKI6LcZNelY7kB
yDF9x3oM/+C1kBdK6xS8XucWujN4G87m0bvNp3rZ2mcM53kdc9d2jrcU6HN9oarv7gNoUEA2HfFO
sc0twXJOcWBUN43HimV32ZNNM2qBTujs57HbJ8/Sstl3FsN0RTwXu4TY9S6DvNWDRZJgw59N9lv/
/sF+2EOBU7MJO6vS9uddzAtH7GJ/U9HB4MlMC3pcdILAIUny7FWii2Cy+SimMolG7N8bO7XpE7TI
92QFERrk2ZfKKew7r5qtkzM4Ww8Ihi1Ux9oVIndUyqb6ATU1cqwa2t5WJej6KtbQPfe9NeGDenUA
LVF0ef3/IHg+KUjonGmelVUQG+MNjjadtcp55HP6IuUfbu22QU93uErxUgjTPw79WJyWIbulKQla
NJAv1hC61Er2vLHLCAgMSAkNo/hGA+AdgYMjYleprvXCNh2C9uRZo7cc5LIMeR5aeebvMpuCd9RS
vu8cle856eMkeDGcyJgz8VcjvbkF/1WeEuhNK5rFG+dVwyLq4MDCb9u0gyrri7IsaDEDtJveWp01
0Y3rpCEf/QcdWI9+mdfUPRe0JM+zGmhUpD0/zQv4E/4PzFGmebR8lDllEgd9Pb4Q6EpnM1gSpYCq
rbOgLumUy9NlFzFElbPO/iFqCy8LqgEn7zPFbX88QPW5nSGnh0NraC/WVi+B6Vu0RCRra8EzCSR9
MsuqvoDyybkpWFlHPS2wt9oFGPiv+xwtCZEs9p1yzuhZ9J1rfSE+631QTwD6fsMmroYrfUzLRf2A
eli8jKBqaso5giKV3A/9FquuyYG1LCSzdpq8UjpnIRla45p56MA4JAZnf9lGpvG1gwelPFl6exxf
4qXwbufYSrrQKnByvXINtCMHBT9HAlmw5kWJxZkP1As6dSvxtiNeFydp+/NVn6GDC+XYNiJPeHBu
fAKaBUdlbyXrtnS7DFunji/0WEmLqmqKZ5bhqoOWoUPS46qTyHHYkTqOHICQN5zJEII65FAmDpXB
PIwvYhqgyAlNcWXh9p4mztt1ltJiHO8njE6oqz+zxPfeKfeUFwUTmlw3HMr0AevfP+SQOU5qBhm4
4rlwQauLpjlxiKe0D4d0ma+cQotr2uB4D/otep59UT3OizvkIYmBzO4GKjaacw1JSud3m6HO63dC
4nzm2V+yzK5OoDwG96AzzaENJafr9g8dgUiCkbpTj+VmqRJ4q+XUat560gkINrZVNkdjFhB3C2hh
KE3psJNqcuzShTTEM+2g0iyBbI1a1/0tSvHkobUXKAaoIM2uPPpl/euyuxnsqKNRoNsyB01WT8+q
TWmPuvhQqZ0HQvx+12fePEHlK7W2wFMm39OTGbd52TT5ck44pEH3zAe5NplpQnaJF5DrMpquGzSj
GcsiZMGFNh5RJnDUI+SQy9tmgb7qVTbTkZdJTmeVTXH+VXiCnlQRB1kIJHJ5nwGocFrseFMz0GAw
HaiImYYuSFGQ7AfuRWJBcwaqRLfWwpPd5W8xzaAdXHo3ywW2RH7u8w7YIc8fgtesc23rZgEb7RYZ
n2kWLanhYltCGMN1zsR13XtFPPe+mPzpa9KnxeHyhxg2yj+IsQ95zcuaqWA4hiFv1kVxg7uzk0xR
UJVkvkbBEdUhHbLoQTeEi4TaPyBH09mr0pGXHXJpCzcaW68box4KVWmYyyq5Rnx2nVI7uxQObwGv
IM59hQL/u1LtMrymdp4UGydKk9W040sxgaQ5aLhzD4Equ1QhAe+j80BJMG2xZZqWXot5paDjlzZq
OUPpTLBd0in6qESSQeK7YFe+FOsYRy7IlFY161/6hbgD2q7a2Lvtshhiuld5lw5shAxAkJJGJg88
90s7bHkL6Pu0uGJjHUxpeL2GfvBeOdrLmPldfN9SVt4XAKTME7d3BWpOB8utNpK9YbV1MjbagD+X
96j+CHSXfidozDrw0d+6kBtWWhfWycUQE7Y003m0yj6qKGgcZJ+RL5klN36/aQYtGsBhbNV1lslz
ki9Af0LILILmVPcw8i0uJJOFtHggaYq+TYhkvfQIB7krysV7Eywdmo2tw7TDa9FQBJmIySjIGYSQ
3YPn+CqPlJCT9ZuPlHk42+O5sMAlCBw7UD7w6yR7GwLR9teIpSOh6BxulEnZWRBIOcsF+Szk8eC/
Ff3INx4lP1V09GzUX/7tyG031ePkxNaZUCeXtzMDkcE/LHWBaE7Auu++VzOKdHu5uDOOOA40Kfwn
PFJYHC1HeWrj8MZa9MTEKMMzK/THJt0ikDbAiZjeyMAsiJYSOqpn5QVOVEHDcE8Cdy+S4NQGzm9R
8PSO58yLGiK/luisiC7njs9jm+kIRq/wGZ/7eThXmTVEHg/KiDgj2becknBytoCSpmnWv39IIVVd
WG0793jWFo1sz7RhZXaTJF5H9qrgdXBaLByBNtb500gkro5g4oFq4hw7+i2sWt8JMQwDZHd8e+fW
fPx+2W6fLxgmWYP0wxe1oDbumyTNfnpA8+5sSmfINiHks/jvue5UKDngjcXw3c4C9VCM5evleU3f
pmWZRFpeLhRKoV7ZvPY+qtfQO3vtRm9LocA0gZ5keo7kAkDgrYhxqqNe/RqTKo8cII820synaQyW
09JMpVxRKtKnP+eC5j+55c1l2IAAdeMVwfQBetEgZiMevhb3VoK+4c8HkBbgzxzCjNd9gA5qYmUr
PFk7MFHVTwEKn0U9hBN6JDbG/7RiQFwd0zT4LeGVLYufXk/RZWQxdCeGI02C72j666EyWvh+ZIn5
5SqX0hFOBS8USqpUPAL9KcNVFYw4pNzbw1WaQnj61PFN85B7QVws4pFx+b1VasHRF1fhHILDGyYz
+JSOcCJAgKXtXKXfCeVNhF04uR043eKnMbiUDmQKnFwUdj2l38dYKBQj4ibMSxvPem1WXVNZgYm0
uMZtfVJLnBQ/K4ryytA0v3Dgcq95kMLg9N+5ipO8pBAVFI9Q2EKTBIdwtRUvW41yJttr8UxdqZJs
atPvqMCSo59NaYukVJKtSqxpfC2guU9AAeCDMwbPze2Ry8xHj1AVi+fL7v/p1gSIi3YoEAMdCfTh
4zdRTy+kiNU3aJbfWxZkXBvoFO8vz2L4CJ2Gy8oApRaOx9/8mWUPBU4VKKGkwUYIm0bXLspzWZNl
HIPgLaFgEbNUQZ8UrZLb6367tnlzL03Aqc2Ctyn1nmZS25EHgMvh8uCG2NJRR3jbC8pJJPEbGOKG
CESOT2WHRg3LH7aex00LvBrtw06dtTOhbBz9t6zwv6nMWcLEgvOzCjNMderdXP4Q0xpoEeypjjo0
rttTBZU25y4boHyIFy93zq/LcTq6SJaxBykCErxVrXR3rhjsn23Vzlu0NKbfr4Xx2AR5JssmeBMQ
IT0GPRt+qdTaerL89G6BKNOCuBqHanaAzLrL6mbcsWQ6K+dU4JjBpXoRVk52q+CltaTXlMJRuNGi
Wgak8pMq87+znvd3ogdjLA7t6rWDCPHGehg8VwcWzb47kJQI/7tdc3ZslqA82KAqiYoGwhGXfepz
zA8+Qwtsr8erphp4eUdbb5dJ9zckNp8kf6K+uFOjeiG5e9uXNfq8+JG6YGZbqr8uT236Oi3oRyVb
MPnU6U93xEFglwKUuEdrWQ4MJ25Eu8uTGHzOXSf/EJpEkF7akJT4nlQe/SVAOPDF8Xm3tXOYvmGd
9sPwbdxmnQegxFtddL9SmqS7tvZ/+kuZXvn7tZhnReU5+ZLztzhP5JtsCHhXiubbdcah//71cqgF
uMt58Z5z7tzak2yqcBRpvOVcJuNrAZ8tknj+LMv3uery6M97VFmDF+i6X68FvC3drljquXyvx5Lt
qY1XnEJ184bhP+WfxZFSxwqBe5v70gqKd9LjpQi0AlE3qqOTt2noLNOLNVY3cecfxtR7yJFlhnaL
Ldp08dNRRIPkFXAPbfmeuMl73/foOWBf0q6+w21mCMdEHZSjdh2pfiX442VjmvIA+08ewOC2VRbv
FRuPs4Nzurv2u1o0DhfPJRDqnn6kYwG14iQFFzqyQ4kOSgi/bN1JDPlbhxwBNjuxtqHFuxy6E6Si
Ill6fugm5SsIjEN3lSRb7TzXW6obhl2baalB2lMjS6dlp4QBPL4+MqUD3cd0+Nox1GAu29UQAjqn
F0maJAN5fH3Xth4BYU2rVkTYlu6laXQtO6D5zFkL18V7FoguTDqLP6Xorvpx+bd/2m6+hoCWH4oW
lEbQIC/e54ZGf9yhbqYDyGwOf2Kizp0IvT0o+feeisplPPpD9TAx/y8vrXdKYJNyIe5w+ccYMq2O
SLL9gDYWqaBrCAcsoqZWSFO9Pdg/lBD+dXu6jkHq+VxTrlrn9OfBiWaJjLLFIbd+tdV+aVgxHfET
865iTAT09D+cfdly3DjT7BMxAgQ38Ja9qVveRpYX+YZhWT0kCG7gDj79Sfo/FxpIaH7Bm4kYRZho
FFBAoSork9XpLyk771Ne+O1KudZgozdwHzum4GcYw2esx5heFEuCI/pIXXpIIaCyVsY0TUE7KUju
DTKYY/dM7fyBNGSOusTb1L0LDLMWFJDQtZNZ4uO45VzQc6nfIsZLZtMe0lnA5KToZCUMH2d4w7eZ
9R1U9O2hpOVaBG1agcVmr+KBMYMsVp1hBOrUcRQju0sWFEZTiDUt2qUk8gYmBwNpLi/RrJ3bhe+e
pdWcffdCR/+xCtxDFSefc598Hmp3Jcm5rOd7I2ne31e+29fglzoTnI9tgXc9lBJ2VQMwjk+vPbN3
t1fFcA6/oQpzssHrg4L+9p0lJ28lRR2hxufuUHhwv8W5WqOIMA2kBQxpI52u55P4NTV9AfgfWp0H
VvUQ60boMCv2cns+hj2gg326FvLTc60wjJeoO5/nx9Gf6o9o41qLfAwT0QE/ZCgguoZetOccmOww
anKA4tuSkR0E37vPUFdYC4JMU9FcfQScRCbopvglhma4k04f3FEO6GCAPssVnzScJjrTWBiwUHoC
135dDcl3Ihrr3huHjWeVzjLGKzFCXqEjz0gJd2cfm/eyOMm2hdacnXtVRWJIgP8KC54/TI3iZxAN
5LvtI2jOnvAuDdrGyn4VUxBAx7f5qNQkz3XY2qfbczA4uY7wGUKZjlnv4qE/ieOk0FLi9fYulAEk
X606kt64EkyY1ll7C1CvE2gg6cNnzgf7JKVFyl0p5bymAmo4F3XcSycYj4XjhM9dYtFjZicSdGYW
uzAHOGUAsOO9EsO8w2bYQguN6EjHwaB+LxlQHO5vCBP5PyB+ps4sxnXC8rxccQ6D/+kAmHhSoZ3C
JZ6tyS9Pk2OFh8YpywNmkawMYVgXnbSrSFUr+9lmPwYrgX5q0rUE0svzKm286fvaha7ysbOAsYyf
sdj2qfXL4MEHi+AGmr9lDRbDvbpvFZFDZVvC/cBQUnpkklQFhDvGLQSZy+c1D7fEmDgWn7NfZPY+
E7euD+k4WGfqNe7jbf8zmUfzcNqOIxeTsp/7uXueBzbuOlzsx9sfNzj337feK+u4hAzANmXuBxry
l7iiO9IivUJFAmWTNvkVErnmfaZpaN49MhVjsCZ+yqGQUx4XuM68nx3mrszE5Aja1V2B6S3umsR6
bsMmvKBTI4DekV0k0ZCmazeRYQwd5BIC6l9ncrSe67wpP2fQ4Ypsx2o/UuatJfQMZtL5u3zlloyP
bfzMhiF/YJPHXqx0WtuthrBAx0+OvAxsa56tZzm0/TGtIand4WE2WohAuwmP6Nu7yjTM8vdXuyob
/Jy3WWs9p6ib7OK29PZtCEIX3v7f+SpWUhImY2m+XUFEu8tbe3oCOUVDdn2cxe0/1uRk4bbXno7Y
GYemDyD0ZT17YkBFcso+TqkFhCmoSFZCW9MUNO9Gl5kHDYfRPY9qbn/XjLB7m4XN/vZCmDYs1RbC
nqHpObP4mbe1dfTssf3eTw3dtTUlG9dA82sGFpUQ7QNuFvkQwT6RvhivKYy2rWyow3F61cahmtLk
D/j9+U8b3aynrindly32eQPGGScx26hKelnkSkjp7qQlkF1SnTyD0i093B7k/SV+A6vxB7et/AQs
/5FCtIacoDWCKMcK+mpee1S+H9q8QdBAT5hWVSMCDFHP9McgQW1Utd6HJMviu3Esk5eqzMKLx8uV
zPz7qThXJwVT0HlRfh2oJ+SS/A91bWd0J7O5/9ADPsU/FCUyg6DVCUsAwzoVN+imFlm3ptDw/rZ2
dcIwtJS0NZt79SQ7bOuyjb+AYIfdpwNfG8G0ZsvfX51gLWdJKkHqAL3UkncHwkZyRA5rZVOblktz
+r6LJ3/kHXymB8XODBQjyoDCmfK7MYd0gBfzYTfFQ+kdASIa1qQJTGumHQaqCsuedHx+SrLxaLH5
5DVPOdQqQ8T1cVZdHO9R0jXSnfevAFfnEJOceO1YD8mfhGXhcYGRkTEcPhZl9SGvVymKTBtBu/TD
KeZgvZrj58EGtCpEvVPtpy4QaGQri2DlNjMMotOGhb1o/cKf1FMJ3HdkuUhnlkvqidJuWxnE1dnC
FJlFObu2hdSlNciIOqP4DpaUNdp8w27WecL8wWe2EGH8LGMwIB/nFFPonNRbQw6aLKTd98WcJJlN
EyeLaDnSw+gButODBTsa1Boy1zTE8vdXDpmA5bBpssp6zvyOfZuW1w24qeqPSepuusjcN2A6Ebe+
73YolfMaUpbdLu67rt0Njmc5cn/7KjC4INMcX0yCZKL26IfCZ18qKh7jDmV0nuDccpfKTdWUw44H
8jwXU/rj9pgmy2lu3yIX26mKhc8ss6wnZQePbR5Xj1IWa105Bl9/A6bLEn9UdcPO/VTuRQu+jmFM
Iicdj3OQbsqkuLpEJdhaMtvpSPwjQP59n0A7dtcQNJiVEr25tw1l8BIdUleheairnJieBUFrOa7T
ch8EyRqds8FIOqAOmDAbegde/kfxYPgy9IGzz0b3V5FAqiAKAQnZdlrpSDqn6qrekhZ7bsqxOtYu
ZJHQKJfs09R/3GYnzdtJ1k2eUg79QNAlt1fUQbsoXX07mFZBc3QmpIV8Yu8DIyaI2I1g7YoYWytY
GZxBR9HJLmj9cKbx8+IHosRzPSm8Dx1HWe+2cUwDaB7e48VD0jGk5yShwPdY4zcqkWwNZ/FwewCT
fTR3psXU5hnkk59BmTq5+7jysvqc9XObrczANIAW0PcKsPS/aThReo71m00QVb5PEBOv6d2YBtAu
7YoMwhGofjw1kzOeZpHTOytb6xN5P6Hh6kg6H6Dr0i8H+oGX7UcxoKgyguJz78fdwbG8c9MGzm7T
QuhoOopwO0wri/+kPAOHZJXMQRuFcT+6K1GiwU460ZfIuGpbu62f0AlW/YIQw9ztGS/HtRqBYavq
PF8Fj20oj1nBmYBx6xA7ZRwxdHBF68lp02IsI7+6tIWqOAlR7DqD8zzZI3tPo2qsxqMYUd9Gu6gf
cUo2Wmux4uuxGO2TkobJH+TLrPDotpaXfpgtmQ0r620AXbhvOL0gg2PjtcjOS/wMmr8LxCXQWVt/
KFDCVj34L9zuK6gNoyZmK/kHw0NBh9tJMBTSLmyTPyoFMLHzmBOVI//UlnP7ALXp8jBn/G4oLfRX
btvUmvO7uKaGlhfs7M62H9Gat1Etim3wPlcH4EnL7bk9S/q01IXT2O123M3X1sfgLjraTkrCnWDw
kevIWfEV0XQJKVsn+ee2YQzO8gZoV/ICYolpmEXCnn8D6hLv3Z59nJNVKJ/p9y9O9GoD+6p1Js4t
+0lSmUHicfAvFsiIVk510+/XLu1qBpgyc10HjPos3IGvPgCjK7K8cxq+bLOQ5uxqWlhW4SBPFBBX
txV55KGDCtxttjpuG0FzcaSpuY/ELlK8PACvsspPy/a34mzjzeRpl7crmx7cl22fRXFDmmsy5Wg2
24U5ATJ+f3sOhjDQ065v6YbE7v2RPlUd+mERxsYRuPjZN6eZf2fSqTfhPFxP8+PEdn0Rc8X/uAXx
I2SVGQTSweJbKtA+3J6JaUdp13hI3KrjTUGfcmdOT4USzQGEAwy0/OMaLtvgEjrArqjQ/05Fm/4B
mFx+dZu8gmpDjP7uTTPQUXRjL8aCQGvivOzYlpB/XS9MdyA+b1dOU8Ni64i5EcxnBWxEn5re+dX1
JNm5HiD90Hiu9nmz2tpiGmb5+6uTg08ld6Tj8p8yLp+Kcszu+ob+YK7K77w+X9OKNS2G5t/C8SvW
ypCBqoJ5LftVCK8QP+J0tT3BcNnpQDjFymCUZQPcCgkepcfImUHMZCcyHILWMH1DQB3uLM6r59vL
b5qQ5u2ASasmTBr+JxS13IMssdnnWbamVm1aFM3RRzdXIF4s3LOLF9Ke1zH7N+ZQNLBDRe/SvvVW
PN0QY+mot9njY4riHSioxATaC/mc8AHhj5iOQwzyZokO2ZXdbLKX5vCS+IMzVbR66psJKG+7BaRk
bta6pwzz0GFvaUj9zOcD/yPrWnC0gHlQrXO8dBfILPxk88A6tF0SH26vveHw0nFworDA6VjlOB8F
WPMp6DYOySzaY+2AwmzbENp9Loa+nSne9U8A80GXoy28/BRkU+bfK0qDtajHNBHN90dwHcRizIIz
qPcqhNh5fx+TpXrL87WD3rDubzBxnuV5tiycJyVYgL4VULt5ouP722YyfX35+6vDiyF2pQ6P3ScP
qI/+t4MGZO/iWX1graWnTCbS/Jw4DFSIQYziSNJDfiwiNfTNliRfe5fO+Rr3hQEN7jqawwvWe30j
RAktLfuHO7DumM1x+LWLbbELEiC7Rtu5d3K8SG2n6kGNUqpjnIqXbWbULnw80tEnMXbFkyqrdJ8x
efFC8Fdu+7jm+YUYFTSrAv9cJPV32dBxN4RTu/KuMiyPDoaT1iQzKEf4Z4C8iogORXxY0IM5OkK3
ZXZ1MFyfolhUO9x/Ao1+v0O92LmEYEU9bjKOTnjVNtWERvKyfIpJ19wLq5dfN7cwuDr4LS8GWZao
tT0BmKoAQRzmEap5RbKmnW1wPx3+xsARobyZZH9iu0RCGKx2QwlaBRA33baOaXU19x4lh+TKLIIn
N4/vkLEXO89pzjapspUBTBPQvHuqeQW0fFo8sd5GsdFyLD+NRsnc0+0JmL6vuXVhqUmNUJp/osxx
iiMFgjo7BRaIPH5sG0DzXM8p8ewLRYZONzndpXbQfUXI223a+7bedkulQ6p2ou2lcH3IT2XNriTx
GpPU+7ZBie2/Z7egZeHnrtNexhRyIISF351mtWXy/Z1j6yoB1YjSp2OBuV/kPTslIonver/iUQ7u
5ZUHgOH368lCgOuHfqGEuCS5CPZVPLa7RK51/5k+voS5ry423lplYoV5d0nSforcMn6ySLpWqzAY
R88NAhHLwe1qtRewn56kk8eHpMseAym2PYVtPTk4puz/W79n/KVyEUmmTtGvhEYm0yyzemWaxBtA
H15ij7Nwyj+Ms/XUitBdyZmZTLMM+urjIkvRtDOH9D52shcFVrqdTJrnfBzzlV1jGkA7cRBRl3Ws
sDGTOcezsVbnuC6+23aw1qRhMo925CA+QWzN8vZCZjnswBrS7OtlibecN7avOS3kiEFzEovu0vbJ
L99f0MjT6ovX9NO1SKHxwyCzgP66lo0khyIlnyHaLLf9cj3DR4PSn8Oup/cVGg/C/dihDTRya2cN
aWlYWD3HR1g9zK6vwCWWgpO5gHJJhEJLGU0qfblte9MI2pvAdakMmlI692RGOm5XZGKUO+HZwKR2
qQJX7e1hDKugs/SrXCXVjCTTfS/cZDf68VMnVguMpo8vc3vlX6xHEbucsyaJaEzy8xCknOwECeo1
tSNDJG17y8ivRmh8JoduWOiWIdHwMNVSRJmwf/C4Oc9tmkdAfdzlRc52wArLfemUZI+K88rxYZqe
5t0exOACQVULMme/7cb7mWUZP1pyVPn19uosi/22a8bWU4BsAH9zmwYwoGcH+Tn3rJfGqb97fPZ3
dtf8LJw1OaL3cxBgx/uvIYd8yPqKd8BKhD16P9KuzNGJJdmZoOhJ0nBNVMW0rTWvT0gj/N62+ySC
GPlnIcv8kjP7m9vhiXPbZoZV0TOB7hAP9kRzjICbot5BCa7aewrJ022f1+7qEjg1NVU2DNUk/oy3
YZ0cSGNva1mz9Tygn3d9Mncufn3STN9kioJwl/VrtjFYX2+LHbJitLPJw9fDov+YpgK/vVJQUsck
tplnGfmVQ2Zx6o9JmCLr41AOlSbJrLR7QG3KLbb1Mdh68q+wKr/mWY7YXbj+2UN312EG+fVhonSN
qta0hzTP7tCxGdiywxAxc6e7bCbyq4S++oqRTMug3dqla0MThDAnjQC/dHnUQXa8pZZ3BcR0WwrO
1pN9OQOx6VhkAeBbdvdzEq31McVjcAVjYzKQ5sZ9NTSd5Tb4uoz5S5+BMN1JSrbNPnqCr0qdLKA9
w9chrhBE6PInh7YQlYgSPCK24edtPbEXjzyEGt/kpZE35dMHMPl5X5y5aredQ452gbdJ0RdWUDNM
AiVMm0HpOCpSD0jOTZ6mN7eyHrJhY+VAThu6Yf4hVUxCQiHeBta29VSeKp1UojnbTSOW5hyQTPEI
WY18ZYUN+8dZ/v7qmAhbyT0EAvjxTkl/Wywu9vWQriWIDf6lt7UKL/NZ0dT47SBABH8OSfiFJ815
udC2xU16Cm9ipVt3bovNUzezF/UgVdnFc7zWFmGyj3Ydx1NPOBpMcQAFM8JKyNLZe+L321LB9l/Z
jFfm70G6jT4qO35JRVFFiL9VlPeWWBQttuXqbD1XV/UtzXzHi1/QctvtAzvOjoGqspNb9Ws9cwYj
6ck6R3YW73tAyyLa5l9qyJ+fpJqybdGdnqyTgNQUijbYRA5hH4q8L/fubK3xFhoiOz1Z5wROb0HE
FF9f4tXCaz8mrXvfW8hajHN5Kvy1nkyTkRYfebXUSTf3YZf8PalVyY/hMKUnv+3HlVPI4GpUc2TJ
85wIonCVUTn6H0DdBh7cIK2OXtuslK1MQ2iXMaOdZYuyHy8KiipRH7u/SFIM0dx22ygeQX75XxsF
bjYw1saYhF9ho0YJqEn2BLKyD5uOaqp5czIGynZcEr+A4elxhILX2WZiW9eirfeqlmhE9bgAsW40
WIixSNJOfUTzvFkLSd9HItt6ayoEvqF+U9buparBmZ6qSI7kxNzsMPLhOMyPNf43AGnAbVsZHiJ6
lypYJkYVOimmw9D8vu+T8Eso0u43KJABF5eWt0JIYPALvVXVBU+vIq7COMQBNhWJFHJwU7x6bk/D
9Plleq/cjsTShqrvcnq0DcgOlAWpthq9Tvttn9e8GqIQRQV1g+FCHQ+5gJgWKdLm4xhvu970XlWq
RAw4YY6fn2fwtbIe84PokzVKUoNL61TsRRO2Pm2Ui7RV438pelt8K0QNoZeAAYly2mYjzat5jHBX
TPl4GZXb/l4I7dtd05bqx+3Pm+agObVIZwm+j2EAdR76msa2/4kSrgWGcfF4ewDTFtJibDRBydCb
C3qphiDcJUmqdpZECvH21w0/X29QJa3w0xxZiwv6zb7+1baPvf6TM6Hssm0A7aHMwnoaSjzGL8iQ
LOX/EV3gdbLwqPqp+np7DIOJ9CZVLGYcQkdruBRjmxyAzcl31bSNhtTW5Twq0Tl+U6oBMpX+A80d
gjTPNro6W2ePZ32KMkg2xce2dvoTPI2dOMkevKxbY8AyBBh6P6qitZ32NsUIHBBU/g8axe4kks8L
7V6Teis327KY7ySoiHY3V/4wW06bQA5kuRwaKj77Sf2hLIYDDeaTBKVZs8qRaFpszZ89gVe4RTnG
sqvs0HTsMQB6d9tG0pw5AJ9fh25tBXXfKR73YQ7CfSmmFWIBk69pnsx8jsQql3MaVT4vo6W+6SOG
iZb65u3f//5qE50qnvRdO3eVjd/f2OqfhXUNSkpH8Ps8+IM8Z2i0uT3O+zMhOu97i+o77aoRM7Em
O9l5mRp3QoLnvSxmf9PVCUHg/16dZVGCdgiQ7xfFmvHggoD90lmy/LltBtrFLCE/CCXqGZaqipkc
4nJsT+nQWg/j4G8KLdCw+N8JuL7lFFD8g5Ga2iMHLxxQLEwLurKb3vc5kFj99/NF3pYpoZCxiqTd
Hwpq2ZCP/ych6V2A9vnIqqEKwzYpzhISag7eyyYXSUcxGLh63W/AGKijPxf+yn4y7VvNp3FjcpXk
g/XiTpMVhSTrQUrayNOYgCwUaoZfbLzsbi+8aSjNxT0BjWtIGWHhgXwi31oF2HGXpNOetSndDYOs
jokc17QhTKNpLu/4QaxUHmO0WWV3rkp+pb44LGf8RJ0DIWvo3fcPRdTN/7sZ0mToxrGSIonATnqt
4Du7IduYRCR6sylR6C3Ef/D1DnzHu3CO653trj3s3g/1yZte0zx2gw6KttdiAp0h7wpXRKDpSh9R
FpB7bDz0mtxee5OVNKfvwcbh2ug9vSbQ/zmnAqdVxKDyuMajZvq+5vF8apkUrWtfRJp9lnRhXUe3
4cp5uHzk7R1L9G7TfiBO22RJekVOLj7VPYg0Rcr8YyjHYCVWM/1+zcs5GdyqdRGrjSPoh2OWzp/q
EfXA29Y3TUBz8thyLSeQU3plCkB2LiW05mu0/DarYjyGI1FvK3Ul6R1H4aRCwc/7sVBJxtXwaXaG
3yCfeuy88rtduNfbszHZSvPsOaBL2sZPrgvZ0RknLv9aOWX6sOnremepSvM6FnkFD5Y1J9CJLdAt
VofRHFuhvyl5T/T+UjfzfTvxB3KJy/p+7NImgizfWtxpMI/eVIrwbIDQiFIXmc/zzs07ZIZ8pDC3
mUdzZDlIBul6JLlRI+hPYxDyr2Ca2iRISYguy4CWNmvCZWAnEUrX+Qefu0pFVeCgZ8r2W7kW4Bj8
IVhM9yo30GeFIimUka5tAdUlPoJTwQvJpQT56mGbmTR/Jlk4JlXZldfe5VXUl+hZHSY0KW/7uubP
pK2RJlN9dpXNQHeqHVDab1dV9EwbSLunGR5LwndIeVUgVdxPgaP+8TOrPN7+7Sbba97bpgmraFbZ
l4IkdF/00IsBBnca+7XMjOFS04FiVDhj0yVMXLs5ZlGDPM1947v3fmwPX8K8ytdyloaJ6D2lflDz
2pVQ605abKIKwMADbjQk80fraZOpdOCYayPP5yqLXHqqygPj1nyXQBPcC1u67WLQkWNWNXRZF+T5
tcrij10Y+7tG2f+GU1Js8wNdrQHa0aBkCEV1xaOl+l10ypGnQJGgXPm+aRE0T5YD6LySJCivRQxV
JQ5xjkMgq/jESlmsZL8N7vCmlVTMdZWgkfvqVtVpnpr48D/UOP5WxN6JLfSuUWHnDZ19d7pAsgQB
sFOhXJ9FueOOSP0lUBuEo5SQenmQTZbnWTQOU64ujgy6pj5wG8I19LDQ/AnvNIasLvCPOE+AlB/6
LJa/h17U8ycP1XTUzklmA/7pF+RnklXojqzywnPqvR3SwnriMzoRaJ9bDxmRpfgJ4t7Ori4E4WB6
ogJgZqBspAeSs4PF7RAUwQUd7foxz+apD6Oi6cLsCIHPwF55URuWVkeQ9TxroQJRlVee996Ohzb9
IrNRRR3IklaW1jTEEs28vgeCWrbSKu2L4r1/UOhgsaLSduuPsO/GSiLUdP47iNeBYSBRZLjOzIv3
oxN/LxVfY6owbM436LGyHHywCtiXvh8/9RwAwXKCuvmm80dXWxCBkKQcCvtv3UEuPec+QS4jAPnJ
7QH+VjDe2f06eswJKpCAE5lDoCdU4h/Jwy8knUDflHcfJZqjdj32296R0M0bvHqKPDknZwXo3w7I
8c8l2nR2ZLB2IGphBzv3987gPbT5oC4AqrH97R9p2iTaVQ454ZlhIw7XqezjqJ4mdqLpAK5CkvIV
4LdpCO0+h05LM1RWX1zdwILiyOBH2UJrEjjpWthmGkG70ydbTU0Nsfhr7hTJJ17AfaGd4l8GqDKu
LKbh3vW0i50VeQLFgaq69kM+3XtJee9ZlN0H6NPbFTHwBbeXw7DjdUis6tWUh3NjX3iRP/jQjgJX
8vht27e1KfBcTmGlWnFtLWzHyB3cRRM3S/10E/EB0aFxDMi7ANpFBM+86ku8PFPDerW11GAZvUUW
akJ1afFhuLZBVoLrFyp8/wPXi2EH6bg4t+mgiRSS/op2qXrndvyzm0EmL/HZtsNYh8YFwJlbhMX9
FYxODvAK06d8lO1Olf3Gd7wuEREXbtKOkiKwlQH7ZpUB/RGCMVeAJywHtOn2HjLknXRwHBOtmkER
V13BUSXBZRL0QAYV/gUVbgjN+d3XcCL9y+2xTCuuHU2uxdCnjHa/6+Q27L4GEo/sEGKNwWHb9/Vz
aUg8j1pFfwUZdlDvXTed/sxZ7WyLb3WEHGkglBeztrxO6LZL0zg/lmX4klJc8rd/v2nPav7sUjAp
Zjwvr4vKJrr558gfRB9tTkXoODk+gEU4QOP4NWNeefKgUHtOBjs/3f75huXV8XG2TFvRx6q4Vh0J
IhoO5WFK4nh/++tLgvKdu/cNPC4OxoaHuCsZGXHz1kDSA21ZQIYgyx6q2jsDWeCobR02RAfLqXQo
UjyDmytnkFKoOf9Vts7j7ZmY7LQs/6swrgUnTugPWGavLB8CR7wwP3i5/WnDDtJhcpw5hZraqbgG
Vjv8hYn6Bdja80EU297DOlQOWQ1UCRveXAvhV3siUcUeGr4PGvX79hQM97IOlEsq2ShEs80VurOf
09598MbuEwXmyfK20fERXfOBsSooG07l1QmCbgdiH4K3hrexAvIGKwcen2Kc5v5KARz64YtQ/TMn
Sn69bR7DCuswucmjnRsmnrzyYeR7P/W/h4E77vwYhNG3RzA4mo6SA3LKLmvcBlcrte5wx/3M8/YO
gdfHHjrSUF1/mZzuf0BrGbxBh83Nc137KvaKKyhmp89zjfJYJPlYpxteBV74Rpw1htxi3E5JhbSi
CzhYRcm/PfSK96Dfa1Ys9t4UliE0h7bsPHWATp2PZSL3s0t2QTyuvCpNn17+/uqsANNlUddONx8L
BwoJU3tWsjvcXuf3HG351dptXDgd9ICaecYjfjpZ84e2BbMmqs3lsPG3a9dxxQVtxkKpo+e3R24H
Jwj3bLS49j4AWY/IKkfOxwwyYOCJCf1qpRb7bofQYhbtEh5oh5SfxGKCWCE8uJEfObvgAozf3vJ2
a51A73kxBtGTfl5cWjaC0/kYhx0OOOvBc7yjYzVPm5ZWz/WFLC5by2rmI5mq00TGkxT9JW2LSDTF
ip1MM9DSBHU3UfCzVPPR9x13bxXg968nQO1L4YYri/xeaLoYadm4r/a+zIsQhLghhqhEG7k84wc6
oVexdaBzkfbeL5vmW/oTlrE0F6Zdk6YFqCePA1eHBQIxQtJs22JoLoz3RxUTq56PckakO09xfqoD
ZG5oAxoKBEjVij8bjgo98YcsH+G2mhW0hb4JZziElbi7PYP3boTFOJoju5XtgHbfLQGBmJPsHjwt
/RNXfbULyyr5nMTq3wrE5riMyOc0d9YY+E07TPPxivsBI6mFUUkBij/e2J/9v7x0Nvn39rxMG0xz
9Q6AzjAPBnUMRZJFYWLvy6aOShIcxsJ9AJHOyhVkWBk9NRgj/QJGusQ+iiyrozZJ5tOQCXG8PQvT
17WsYCfcPGmLHLfPNDypbvzhtyuxhuGG0FOBdt8UWWp5WAGIDf2UVnC0p+FnmDqPRbqGRjaNsfz9
tZP3HZoWM1cd0fW5K8F2SGrgOlz1owy34DqxffW8IAuz0S5kOh+hUnZCF9U/XboF3rR8WvNtUkBX
iCY+dlDyLSfdPiOXgK+csKZ11e5nWqts7rIUgUtVVvLkF6M62Kj93d4171XAl1+u+TQtwYgyqJye
GHB4SRY8LHg/2nRfM6RKnN69ZPW4vz2UaYk1Rw4QrtLAhpEcLuJIFuN5nG1o2YSHnHr/3h7DZCzN
lX0U1Bt8UR1FV/E/WQYmmUghdNoWyuiJsKSqM29MG3Ks3Pl34mXzae7Apn/7txuOIT0RFja55zEV
qGMnhL0vLDd7UFmLvmrAYLklBnBlNvm2TfUmLVYUsSXDlBwhaGOhJlJZjF/mJO/WVH8Mp7aeFvOt
JM3ZIOwjZA6QiadZHrEm4Qfbc4qVY8mw1npeDNxwTuZPhBxZp6yITKC9G8D9utFCy6ivDiSetGA0
j2dYaKjjA5359NvxS+/77bU2/XbNqUU5qBZpF1R1/ZFZH1k85Qhq8Aq9/XmT9TWv5nNZhB7EkI4F
6bydrOPylKDEBWbD1d1qGkLzZrDFTrUKXHIU7vRNOf6jbLuvpRz/uT0Dk4F0R3bjPpVOS45UMvrF
RyimduXQtWuKC4bv6ymw3odOO94juNN8sPnKSxsLGp+hQRas0USbRtDuY19Blq3FM/MYO8Aj/EU7
gKx0rchlOEz1NNg497QYAfE6xgAqtbj6j//nYzIB/98AqqtNy6Dnv8asqqG5CWUSIchvWaYv4byK
TzMZaNlZrzxspKBmaTpsUmGBhR0NVCwKOHhsbv9yw/7UU2AtG8diLAp8PY+dXWKLxyRFwNXUmwAn
uDr1FNgsrbTwG24f59puAQ7NrUNDnTVJH9Pv11xYiqLpwa6ItxtgmifKwH7v0uXBo+otvFbLBDQX
5m2R8aZKyJHTkJzdbGp/ew2t1jIupvXVXLhCX2UDmWl2T0MVfod4EGRH7NYJv9xeYMPn9QxYbI8d
RI7y8L7tQ/s3BfXB9L983mB/Pf1FrAVvmGbBvWuPfn/pSNeXx6ynZDp2NloLN5TWsAZ62qv3BReh
Nwb3PTh5+iMNKqBkwC9PV1IApmks58crJ0OKi7rUydi9UP5DPKDRpai4PDaurFdg5aYRlr+/GoF0
QxgrlNyPtEKgwkrIWciO+2cHndQbh1i2wKsh0L2Bpn4vZffoyE7vUFyHJLsDPs0Z1MP727vJcJ5S
7UIuumYux9qp7xbVhiKrL1w0z+DquZ+ytVDbtGE1jx4FGuLjSYz3hcjoV9cPMhlBqIiuvM5Nn9e8
2Rc0IGXx/zi7lu62cWb5i3gO+ALBLSXLDyVxEsdS4g1PZjLDN0EQJEHw199i7kaDGOJ3tLQXhIBG
N4DurqqCHQsovOyDOvwa1hm9v748NiMbvuyhjQf9YsQ/pDU/6QbEud44fgIrcHRDbyn8wASLqpk2
omkDdUxD4BJYjaSsh710d/3nW6xrgkMrp1Czi3LdYQy6J+oglgq32Qcd+zhUmwwvljUykaGELyBS
zBhOHIpCNkmb8NRPvfepLdtbqBTXVTK8WQpVD3Ex+oeAdJ9/H8cC5GPX18iS3TFVTKEVxtECoaaj
LsfxhTkZOY4zO5D1lUNcMLIqNGt+VOX0pZfs1/UxbXZZ9/KFY6tadxxXDO/AOBpHimb0gNtBI43q
2/w+jCB/uXEbsDiHCRylA7KfTs38g6r439DMBUxg2NTstH3ccGzGs2AYwnw+knyp+q8SoOYMPDaV
33kb7mcbwfDtIgr8HESu8zGYxownOu3osqt1v6UWZ3l6/tajuLCDDOux6iu13EMCvUpGiUC+pnkC
2nyugNzedfjjusUtTvIHfDSuqkmFaXSsZp4dNLgewF7NxT52NtlSbUMYF28vlv2AFi3/QPJRPHhx
WSW1jnBLa/RG45PFHCZ8dIzroEoroo4Bc2BjpEBjcqzRE9n+e9sqGX6Otru5jNmEeIXSZCJTPBug
WsSPUI/fEjOxrdL6/wuTZyD0d5tZ+Di2S742GDQH7bjnHMfS3W2TWFfvYgQvj3xKJJ4oGXjih723
BLihOVmY0sTN0+gW1V/ExD+gpF0EmqUKN5yAtuOPFEizR1eWt6g5rV83fFunYgbeFqYWrPugCs/7
ontI9C21m51uWybDt3mE1E7Ts+iYlvRNog3jLuUAuSx+dGPizRQ4lcFIg75HWCWB+gKRkWnP8+kQ
1epLPnvn67N43yX+kDktVBkXWQmFTMjwQA90kc4xApHUxu3g/fj0h76p6wwg7/RwtBLaAXXSeXLn
Eert0YyBehxrYxDP9cvGvrVNZf0RF/sWmjIe6k3NfCwgil3uiBrEtA9xf543TlrbAIZ3p1PV9ozU
6lhB7bHbMYiTH0vACW5B0IfxH9qlQbWoKayy/7/zcxziH90lfIuX7haKm3UAw7N5VIJLt1lfvoH3
M2OL+5ySMN14170fmAITOYoKKLIAEfImTDcf0tHRd1Xsz3cO67YQnbYRDJ/O4sEBXUhEDn7v4FVd
zGqPFOJLmvFbYOHrAhk+je7CFDzbWXAYdfjWhLmflNNNLGfrx427OAXXn66XIDquahVsF5CM10m2
lKNK+nEZwsNNHm0iRMUys3Biy5qiRAjc0YK6wFZuihVanMCEiGoxUmT4InXUjKPVQwFHX+zjadgE
utgGMNwYFbCmCJo+vJcTVFvvmtbhzd9xhx6vre6D1V/NVjQYghl+HEwiZ7rQiNz1EO6rln7QC/0s
C4clzqY+uG0a6ya+iEapH9N46mcsC2rg9U7GSJPlKIDur1vZ4gsmSLSaHWTFqjURDYoQnWgJog3Q
nyDg8U1on20M422dBTMwIE6qjr87b1Kh672MoBzjiGyrR8BmCsOl+aD1JNJa3+sBgml9/VXyccfB
gsui/hbk1Gpuw6nHLBtoFaXTUVag8s4GR95xrxhAnyS3hrAZ23Bt1XGnCiJJjhlYz38EInCnxAmd
IN+wtuX7JkqUT+g+xz01OgpvLsJEt8NcPC8jEVvFSstBbUJESTYOAek7PB1lLROuEfRG6J08CAoJ
z9L36oeOsOn79b27Xujf8T8TMspL5pSgeiBHEOr4X1k3AHjhI0qR1FN32TjThDvo9fZX6evrI1p2
cmR4/Erfvmjd4/VSDfIzGXuGcUCgLfO23xJ1sdnIcHiI22u3DMBXNeas3mV8TPdDNUUbWSKbgdZR
L8JJ5TYRH8qYHokI+Ktg0wst8fFsfeDrGCxy+VRv9ZTbVsvw+6ALZxHjnnYks9NXrxTaifQhlSCX
AQ1IyeQW/Na2YobzQ9zFq0gHGo5MrpRZqpX3IUAjd9dtbvu64fZ6qpQamANNnYq+QZORPvUNSo3X
P25bIsPhyezns2KcHpUPpWHmAVNdeQM5TD4KpteHsPx+s8dMgWm4DqeFHL1oLfWOYQMq0Qid9xtT
sH3feG4H8+IuOAXpscD7Kynixnns/ezGm5QJJvWcpckX11VH3hZz+HUGPqT+xIaBi406r8UCZncZ
5EnLwe/H8JBCOfkIhOH0oKAX9DGsva0OJtsKrUNf+BxFchOCSTU9eo4HMLgA72GxL13GbkqPB3Qd
9+L7Mh+Bm28qcqTVVD4084x8Y1CM5ccJdA+38Ffj9DPbyqCLESHMFvTIdREnVYd4EU0QN75tkxou
rEtncHIp6VEqTwF1qyZ0/6QAt9/2ecOH03DyaZM507GIJbo3uULbnd7MLtu2kOHEy6S0irvMP7S8
I1C2cfKdp/23bBjmw/XfbxnB7BxjoZvTsmvpMVDgHKSgfL4H+m688xuf3VTpDUxlAtF6DYmascqT
kcqPsgN7X8g3Gf1tE1iPo4stOnphl7WpDI/FzNg+nXr5qoFhulNIGdwW5/7AlIbjRJe0Co9p5d5z
ufh4s/fhbU92s3cMjIxDA41OdZR0qETCR1aOu1JM9U1lwOCPBjIGbqGiWbD6kodPwlELRIwggnV9
+1gCkCk6SuLZZyDiDI/Cd2TSIL9x5wMle9sBYLaQoTvQTbuJhUcPSb2POh6KDywMvt720w3PLUBH
6s8sw8KszWlEy/rDFKnpy/Wv27al4bnZItQMtNW66UcNFReSZccYBfedOwM2fH0My+KbPWMsk7ng
yIQeoZPwC1Kj8n6hurwBfYiobPaMiT5OO6SSPKgxOm6SabDopj0YB+euvy2/GvzRKuaF7RQPEfxK
RNWrx7gqd8sEJpKN9VlDwDu3eLNTTBagEKrBLHjkXUf2gYw/8nysf2h/eOlXNSOUgbZASzZTrNvg
IgrxtI+yqSDB0fPCoE4KtXj+YwQ+jFv4olZzGCdx0zfTmDbecmxAhFAmnqci5wkKU057m68FxpUa
mmP+MKd9cEydCFrwMnJDuqtluWw4hG2FvP+uUBVIXZfQGEDus4i/Qahm/IVLxLjFXm3xNxM66dZF
EaLFhBwXyM4nIFr9ysWQJl47b/iD7fcbDi0qp2e6G9zj2MTTd5XjDRjOUbH1orF83uwag+pIwLzQ
XXDTakexzzp0ze67fApv4W/HBjKxk0L71VA2YOIL0K6hI9DxDXITaW1ZfbNnrPChxMRlis0Dl0pk
CaljcFVMX9wY9Bk3BTuzX4znWdwPgKYhwSCXLkEzkavvJ5r77t1tAxgurNLBryJnco9MIjfPkYBO
Wv/W55jZNBYA/hHmugah+jSFSTo79QfXF5AZ335O2oxgenAGyG1UuxgiTwGmX5b0njjgPW+jm1iS
101kODFnHq26pvIOunCoAyYqUOl7+6riRfE9L7y2uNUYxuFM85YGIpzmI6uDIfvUULS0gm2Ft/FG
hseS1jMxlKxwmddB/OmYpdlbEXb0LmBqfhu6Hrnutqr+vb6pLIkks5WMATIj/AAFMuanu6BRB6VL
vauC6cvvQpkHBPbSblHfWjaA2VhGa7eJqzAKjtJdGQk4ConVFPq7pSbZ6/X5WMKU2VRG8yEAU46L
lqxh1ocmL9I7AMo3anG232/kwDICTlq/c/Qxc7LhDrrWKN6XWu/dWyvHgakY2szoKdZzHBzR31Xt
shjc0hC6LnezQv/abUu0Lt3FVWAMsjCDAvByzHzFv4Ceg/8dDje2IKDB7r9f9wKnrtGsuRxVG7FH
xsLiyKf0R882WbLfNTHzTbJbVAulU8iyOnuq8hMagToJnDdb3cXv2hhfN2yMineMg6F03nxdioOG
NFMC1ZvggbmLs3Hts01gHfrCAKRMYxdJYvUX+NT8fRCW7X6CEMR167prqPvjUokJGOYFseYQVgL9
DGMPVLSXtYcwIG7SV2w3N+K17ZdjOrXhPmvJnR8AuDjqX5Syw8bwawB8b3jD/tDYqcEVO4V/4Zp2
YGX32aXBXR7r50aRZzaWd9FYPJQauoiUPM/dVnuYzWxm4C8DorRwOQSUy2HY5bmD/uGm8cR3weN8
iwrPZjkz6sepav0mpK9TnoflLnLbft6FzsA3jPduIxpsZ9zhxgV5CA+Z41cnQEq3ALYjLBxUpqJD
SpfnPqBfZZU/VHLeX7eWZT5moZOXmZuhJSxGNjwiic55uHeyzTrnu2cL8806px9kfu0BSvwKeRYZ
/SNLpqcfKh2j8tAFaeoWSSNVtdSHmg+L/s7iScUP1ye2eus7u9DkyQ2Qb6G6c4q/R1fc0bj50YTD
Hfjo7ydfbrxHbEMYgSKvZEw6kZV/51O0p9jMELv/BtKzXTU6NyWwsYJGpChklLaZmoNXAu7lHXWb
0+BvaqrbjL/+/yIMpQx9e9BXDV67GoviCejmTUt6y2sEv9wIA2iyJgBIL+p17MKfOYDwIJ/zt7Qw
bL/ccPZmlh341D31KsDGCnq9IUl1fdM7BL/c8PFwrGqZIbH5mqeoN08Z4bsyE/K22M8MDxdztCq/
EfU6u+O0ZyR4DmcoU17f9RaH+6PG2WUeE/6oXnsAknBTPLEOAXYm6NNzxk9thd7cDJf8jdEsVjAL
nqCJhFQ6pdUJspTQwModZ5G72Cn4z+uzsX1/zZpc7E+/cxunn2n8mvm5u0PhXya6mF6vf9xyXpjl
zKkPhyFaZLMfoLrwbZDILUc4k+8H8e/1AWy/3nBdB8gYTVF03jfBUu2WGAyPCeTNo79v+/w67MXi
DJP03LZu8Pud6LHrJv5c9t6wcQzZ9pHhvKP0ORR4RLNfmIuiStbteNp0CUtj/w5Jkr3vjf5H0Uzh
/rbJGP68uGNeLg7G69xgOHDH64+Mhje6nKmjDlm7tNetavZqqu5Q6H2Y+61bh83Ihje3rMOjjE3N
voCaaUbE375mG7vfskHN2qXreHUZekv8qrrIf5q5ypO1A3QnA7lV0v/d4/zOKWmSZLCsK6e+a6K/
uPYVEnUBcSLR7pR0c/Y5DHhZZbtykKRVScfTVmS7os3KZtzhutD55WFuFiRWbouMJhshYWhLr1qG
3VWkU97h7ZOqXZS1KMxsBKx3060M6mH/9RmFh26ncj2epO/+Kzn9EFI4fOg+Z6r9XGfTRk3SsinM
TBkuv7R1UlGcsiI766URh66gt3BbhgyaCP+dw4IECu0Idtwk4n2Ern4nA07B37CBbdMZd5qKggqi
IG69D7wpze7iKSg/N/0yfy77kTi3ebtJNMJBwdy5MYChbRaB0aeswvNc0mWjmGebwmqVi8AIbXfB
i7St95kIsJXRwZnUS/rV64Lb7n1mNbgDcDZTfl7vOzqdAif6NlEJXEgO+WFd3bhERkCsBs05GZsa
UHjwHyQVoIToQhTLrXY27jhNTf20ngp8PyrCT12Jpjf0qUOZk4xb/D7W4GJ4W+mCl3dGt+mpD8Cj
W95l4CXo/ATaijHf9ciHi+YYOU6HNHKV9/UCj+cgYtyNGh1A3a5Csza7ccuZuWWEqXmaw4G81jF6
4rwAuAgdsG/XTy/LjjNzy7wMqerDNn7rM/+os+Kf9dPdNL5c//y6cd8J0mYBnEBwZZyzMnhFgaLz
mqQTSzTuYiJrcrpthPUacOEygeu6eaka9rpAbg9JgiZ+abN0q0XD9vuNiNUwf/KQUclOXALhTCEq
AzLBW5QlEA7NyreCzoOQU9mf0lQ0IK1x1SoL7frj4frSrIHvvcVfbX6xNLqWfJZeVP1NnArKWbRS
nGQPOidC7UBdXAf1QwvOpC2ZCZvTmMXwQRVDFgC787OVwBh2IVQViocuq+8K0R6zaE4iZFTy+HM3
RBv9IZa7nlkg9zzik9Lj4mdD0QSL1879rJojzdgjlB0/r+kGXwQbDUe21TTCWqoJZXNRip9E6yPt
lo9M9MfILV50vtXTZNttRmSLhzla4T35KcoBdRw4UWghvK2XAzeINW9zsR0kUO9KzGH6Oql6fqu1
UzovchpWhaQSkqj6tsezWdpuIr8e0W+enQiInnTtdLj6bcrNW8KVWdTmFPW1CqRGrwBZdfwzWYaK
fevRIxH92+meyIfrnmMxhFnb9igE+oBSH04V2BryXQECLZnU3riV57SkykwKFBax3M+jwXlFDjX6
FAFNlzQ64PtGh/+CZDrdeQuyWZoBUw7lzC3ujN8EAe8EBLPMvepix0E78H2q1ZSnpyYI0ud8Bu//
mDjNEMV9UnS8d4q9Bny0b/YQ7B7VTzXnThHiaqvctUI7dEv/1uStdv9SU0uHJEpZ8F1WXu5k4Dry
ZQiufygnVz5Spc3EPs1e7FXNHuVuNGVCUqBvmx8xy0D8f+egqsXnBzaxoHhBa4tG+2TalzR7i0rm
I1rMS8yHnVP1eSwSB0nEuL3PNQUee0udxXaxNt6LWd/z1lF18cZn+kjGvyGCvu8cfv873cvyjeqL
zeJG9AgGiSbONKavEvKMxQwJTunSZMzbXT7pRProHYW05YGmW68727SMWKLLsgzzzClPDNNKOUQa
mXpZovoz68vD2MxbLx+LR5qVY7qMjZTQK38jgt9Dd3LNV/Yok153REvQNVXp6Qz+Z55X8RvaZQ5B
AXR5oNivsGGfl3wz1WvxdrN6rGoIVmSlCk+kCSPvH5yMOnyI3LJpN44piy1MxhFwLfrcd8fwhLjy
NQumOZna5jOm1iUO1d8a7Ljry2UbyNhl1CEy4G2IyxBrP5T5iBcKzsN8LkQS9EWd5Jv8Y7Y1M7YX
89D5VvUee8WJHyceGouS0AG/w/V52DaVcf1eAM/Ieu2z13jUn9wuesTN4SP1vQ17WHaVWTfuaFYE
Q1CpkyL6fqkrtHELoEKg/q4PQRRujGJZIrNg3NBhyKa4JyevGR20PDCwpfPw7foK2T6+7oCLw3zK
3LzGT1UnpDviA/gKdKJ8X224neVeZarV80nMpFo0FqilX2fqH9egWLvqMBTOpynU91m/5RsWU5s1
Y8G1s/BonE/e4tE2KdOhaoqE1mpIX2Ltp+H99QWzTWldyIsFi7XKWef56lQ7wNEO0QdW88+lMz+j
S+5h9cBRihsNb5woBYWw4iiC+UQEFEdbMEr8D7UJ2zwMF0+bWDhz7cwnxqblV+Tw+S8S5gqIKdSj
0t2cwicpKsNYSg1JgNsudaaifRFrFBWUit4iAoxz5ERdUrb5VknE5o+Guwuosk8FRGDfYjaioWbe
kyr+yJrxO2Dz/143vyUymjwlUJWl4G5r59MshsdVkHfpm9/1SJdAMaHe0uW1HPMmYUnKaOuCnNx/
W4/5NVNXQVsmqZxlvAfS6L4c3Td/DoNDJ7cekbaJGYGACRXQYVTkDZJUn7yQ7sVMQaTfPK0Ty8Zl
w30s8cZkMAFzP7QHJqJO2eJk+zTgzm5eMYfXrWPZACaHSaBVOge8j09Ql4YOjbMTIz/OrfpU5FtU
HO8TQzPfNQJA6qc6bsc6PrnznKybDHCC726cPU+F/wQS0L0o+dMQlhC9apqDl4qNeoRtbkY0qHJo
3FcdxpVTf6gI2UsSPGUhfwum3fXVs9nGCAkql0NdqHo6TQX4ukpRJYJEt4h5Iknxezkv4qZE704e
QfnjRBihyar4nfMqBm3jFlOD7dcbzu/24F1xRj6dhqwmKDh58qGQ7i2Kbfj5Jm+JqpywJrSYTm7d
QoCbNN/QM/B1vUBeX3uLdckapi+WR3V4G/E2G05irg4o1Hxaq7qyCUEBmokN77CskElbgj5rHqzw
0hMJxHjMgfr9iiS62sj4W0KWKXsPhTmPRW7FTnIO9l3Y7tANDdGS9VWigcUoanDXdz9wAThcXzHb
bNaLwMWKhRBkhLT7GJ18pwZ3EAFsEfIKf13/uCUaknXQi4+7gSxbHrryNAfi5AXhP6tjsxBAX28I
/4eLtm0ShlProK7bPKXyrZgBLqRK730yb0mlWK5EJncJoxXzAIsOT7wOnXJfxUP/vUPX3tmLnZu4
LOAXxv3dddFqNSHzexICFXwUTtjOS9XLdSvYVsdwaTKNAki0rD+RSr8St5t2fjpvsXG/vzpevO7j
CxN7UoFgQjT9SU1oMiRdxh8n1f7dpmm5v/7zbSOYPp0tRKU56U9RD8W30c15UimAwwKodd0Usj2z
DZCBkcav67A/+fOYHSbF5Rdw2NwEXGRA5/53iXrVopfCa/tTXg1hnUBXVSw7zTP1z/UFej9keKbg
vayIr+ei70/wtATH6U8WOknB2z3z23uwf31Y7x5jzTfsYRtu3WYXFpcheJXK2B9wvhXnLs2eXYlh
puyhAd94w8uvzhgeu2qLhPf9GOKZRCYpJREhYKD4HdJ91t3rerpLQ/a4NP43d7iJqBhGMk9tKOjW
E/D1pyIEhClY0Kyce0COXzfR+y7omUwmYAflPAST0wnAJe09TY0ULqBpXddsDGBzEsPHRQkmJUe4
3Qm9Dh9Hl9O7qRMdmjK3MF6WGZjtfS2EsWXGMYAjJv6IXj8cFmW6PFxfn3evg9R1TUROmjtTX7d+
BQbSpR3Qogjm6GeRF9Uk70lc+L1Iylk5aZ10yEdK/zBE7hj8ZGgzx7UXXA+EHUMku4dx45R/b0HX
H2TsB69TM3FKdzxzyahKQKxXf9WTn751i9iqCL23pusYRtRngJwNlXLJc9UvAgXTggIO2Xqu+/P6
qtq+b2wKNde9mKJpOgcLl58pj+fwcQZxiNy4q7znmvj9ZneChjroSqVWvI1eWeRPHNqbwPWHICeT
Et7TSO+Dm4Ye5AjSEjxH3f6maZkV2HHKBy8ogvEsexYQUET2wV3m02ErV2sxvVmEpbTFj256mKVZ
flbgQTg4KfkXmzO74c61rptxIBSu0wQEaiw/s2asv4I6vn1Nl03JWdvPX/9/EZ+LGFDGIZ6HMw1Y
wQ5gYk2rO7SRkFMnI/J43QY2069b7mKQAAol09inzRnpj/ZuyrBIa/Zc11Vx4D2aHQsORZPrY9km
5P93LJnGLGZVHD0RH611QqEEpwowksyQ+9kYwuIpJtbHo3OTsijlIL2RU3gnc96XT53sN7W2bQOY
rh6Pw1DivXMmMpZQHE7rTwNkNDY21LpxzErSuqEMR9dg9ZoHmhdn1uTMf6g80CF/CtqGhR8pNA9+
zd6w2ZVvsYaZreVF2UykLoZzOs/1I6UjmlUI+sj8iscbGTvbEMaNb+TuILpllGeRgreRyT6/x57K
d/O4Kbxn2b8mtodFkec4FenP41AszUdPzFPxrYpGxQ8g3mnkaewF5LeTOqzQyLxxplg2gZnHZdOU
LyimNeeSlulj3QHORwQ7XfcSyx4wM7cSxxLXtG7O6Dj2HwUZX9TqlcUyLrso36Rrtw1jOH4RDqPb
FHlzzgZvmRPAykW0A6L6YSjbHyGK7zfuAcPphcqzHJgWfhYBvFxXY/YY9vMCNMYm1bNtmxlHvJD1
4Na+257BqeDvRqgwJHxGT09Yl1v9orYhDLcngFjOxVC05wr3CYqqD81egY6Li0QGOaDmt5necH/l
gDStgr7QudCQ1yxQVarA1fwosg4Sw8Xg3l8fxjIZM2mLA5wNVTq056AA6axcUeXj5LQJyEDIxkws
HmImbAOho4JXqThrL9Q/Mg7SRcSvrTBpm8AaDC4OLTJpBTX5tkXo6oskaN0l4UGeHcLsJpg/IrGZ
mCXIa0SFrLoz6jXgEyQt9MoTtI+OGzawLdA6tYspoF/TncuW8LOeAfMiPI0fKG02QohtfQzf1l4U
d43vYfXl5O0cwEaTxZvBwSyrLRSKbQjDrdMZNaSaFv057UHDhwClDqBMJvsZrAL769vUtkSGWxez
bsN57LszFJK9LxDQW45I2Hk3lF5WAxsenYZdUwyLbM+koXgIiBQkMlQ1/Xx32683fDkAvNxtcbU6
e46iT7Tx3b/6asrPN33dzL9Cv6PwBjfgZwUAbZukg8pYMsR9tXVXsxwPZgIWeJc+b2JdniH6rgAV
Ac32GIvowVPi4xKrrZycxcZmDpY1FeSpVCaeA148N27c72MXrSi3LdI6twsfGyHEGMlqASgU5IQP
Cpy4gGNz0t5SX8MWIoYPkyGniNiVeBYxPyqnHBLIrPzsS/55lpuscWtMe+dKaKZePRqoGJnq5lzl
ZQrgRS4SOYBoKq2C8S5i4de+3tTMsxndcOqqDYs5YnN5DkitdzKLf5Ex10+r9tnvl8F1s1hCh5mH
LcaG5/kwiGeG3pm9dpzBf/ByMZVJwabglgrFahzDvymZy8HRChs4lGynQK265zjCk46CTOj6RGyb
13BxVuEW4AZVeS4yX7gH5TA3TKjYlrp/fwBi5mQzQJDq2V3EM8QM2x3aaD70E7K+13/9+8YmsXE5
J42/uFVDqzP45sE5gsP/Y9H6gHNk9Zgskx++XB/nvTQjdYmZkxWusziT59GXpph76K3IZdk1Tsj3
mYNLQRel5W4sffnAy/w57+m366O+7zbEzNWyGemkCg3RZ6Hb4lBUjndUA413v985QIHqL5OP1OD1
wWx2MgKBR0dW1XPR/BwXkEeiiNTdzZzXG1OxfX39/0UYa0ou+MxJeVbZHIS7Qnagp009wrZ6zWwD
GG7PNAA1FRP1GXQrooVyKVrqHoHz8OXGWWgzhnGSk9B13JQ2zZnhBLyvEE4QH6vD6IGJIZrjX3W9
+YK2zcVw+5GTJS6DrDxnjj+/Maol6gtoFdmw9Puxi5hgbDwwsJNHr39KU35C13IB4IDyDkM31RsJ
GcsEzPxsMY9R60JD+CmV3VFlWZ+ESMZs/HyLIUz0NUohrSxTzz1z7S0J5F37+AMpwI+I7tI7NLfF
TyVAPltqaZbFMgHXelFicqq8xh0iV1Mi0in43swjO86hk/9zk+v9QTodADDUxGVxRvUT2EM2ebpM
2CLnjYYw2xzW/184nyd4EyEnOsE32uZAxfRJlkI8RDpvN2xiM/j6/4sRcNLOmEDVP2VQTP9Bcx70
SY5urZtyu9Bx/e/niwm3B1ZxdR6rgt8DlvCNE9BujHPZ75oKxfSJV8PG3rUtluHnWSW7eUqn5lzU
YPL5CULgqAHdhwyLl7lEN8Vft9nc8HHq9zXTLhVP4GB/LlxUiUuBgu71j9vmYBzqQKQjMQk+t7MQ
3jMkz/P7uqq/9gVSMNcHsNjbBGTLxVEzWr6yM9GsXdC4HQACfCRQWNuCWVmmYIKwmdt4Y5bG07kY
dPTDG5ppr4WgT/OEDoTrk7ANsQaYi01LNZKseGYuL3xIP45BWRzmFvWbG7WdcG0wwdhe6899BpDu
+j4by4cAhmn2YD4cf1yfgSUURuvMLmbQqE7WRZ1VP3kU/8pV+OE323Djur9cb3px3aHY2FA2e6//
vxgIekGZjvqhOgd5N8qvHExU6h79a2Pz7/WZ2GxhePhIRhYv4Bd7UY76gjoRWPHdFj2lSFJt9FrZ
pmD4deoBReFleLxKFJ2exBjSadd5UTRt7Cbb9w2HTosaoubpPJ1FWdSYgl+dQIB766EdGS6txkXn
4O/XL42gb8JrcX2KkX25j8k4bWQ5LTMwkdki10RTiDm/QP6j8iBCUWj3yW/ciW4UVm0DGLd1Mc6E
xzEGKDiY5NOR8P2i6RZJhO3rhjuvBFbuAPb7c+rzXOxIv2JW8NzfQijbvr++QS58ALI0c9bMQXZu
oNKF/ZmOxXKfgyTltlIiMfHDRDgELO6LfqFF03xqliz4hXtO889NHmYySqMtKeLN2OsXb8HjhTnz
sG9k5ie+dxPjM8KdiSDmRHPoWefZmXsOFE0FBfmWNw+4ml2fgs0ChgsjEUL6QajxU9qskhaOLPYL
cEsb298SgqjhwArK5aQO8/GTzNOPtAbZfCGiA+6aW409lkckNVy4ifCyGmk0fCpEJRPmeOyxjX0p
ko7NzR2Pxy+hHPUBLZTPw5BuQlgsb2QTZ9uMuuWlk7lnqpCQh/Z8vRe86488Lr+FdXoLHzeMb5JN
Q/PaLeEXuBKsRUXJM6T0fE/Tv67b3mKd0PRu1Yq0EDr/noEI5h79Sl9YMckdk+np+gCWzWUibtO0
TTskUCmeFeuNhnVTFD0ubB6Xw20DrDO7iB8i4yF0Mpz0XEUdDT6O09BlP2PRM74RXm1LtM7sYgCt
POD1fOwvma+aCajno7MR96YJ4vMbc7ANYR7T/UScAaIy50xQQFyVP/bOHSEFB367F5ne6ly37VnD
05vaD9y2i5Yz1KrFvci7H0W18M9osHkFDd8WJZ7l+hQaHj/Odelq0K9/p2B7bXcZLdxdNjrDj6CX
wZ0gg3iscCnZiC+2DWa4P2M0ilHcSXE+DRWYL+spT6apuqULH/5nQnjHpYQaZh7g+ANXLtvpMo6G
fdkubKPWYDG9id1N285xctHl3wF8P6PoihRuzMVLOUAT9bqD2EYwXNzV0IplQzh+WtJehPsVl5H+
pVLpxDuCR37/6/owFjuYAF5GiBs0bpN9JxD+EC+FF4nyR626MN9wEtsA6/wu/NDjw6yQBc6/e1Em
95lbkj1oEV+v/3qLZ5g4XdFHbYkjFQQstP0huvEv3qL0GUC+Eo1nyA1eH8U2BcPPi6UfQNPeOyeZ
yf/j7Mua5OSZZn8RESCEELd0Mz2rd/f0+IawxzabhNgF/Pov8bmZV8/QnOC2O0KApCqVqrIyczdS
qOAOYAWcoOd1/QFLyPffioBtItogcFajPTSOv9LW+ZtZSEsgJfi4lO5bBh4CO5U3Dm02tu7a1xh2
PkGIr5N27j5zqwctfEL/jBboL69/ydrghlkXTu34qVO6z8ngzL+57bb3hRVv0U6ujG6i2uwYpUiw
P3YfpPT592xQnXso87jawgSsrIMJX1O146CAW6TflKVoWGTePbjJwmREZqjHjSYqrfR2EFDuuD5Z
Kyb+HzSbk3gByvbkuW1lF2JJdEQlmk/RybuF11mbscVw3lhfKypSNKpLv2UVK+4leqvvmgm02Ps+
wLDtQiogcwsnu0CQTN2SuGf3bjzbyNZlW2mJFQs3W44TEAmXnjtZ5wQkVo/KjfUxDvR4OzU6Pvnc
2sgdrC2FYeIgc+xFnXT0ObMIuM55Iu1LrDo0B1quxy/Xp2vlhDWhbHEmHU3mFGgmJbLIZgDqepp4
N3M3PIx1cnKGeCu6Xps2w8iLno560FgZVsPrOvmQHzLm8pPlZfnBqTbtfW3eDHunLeDAIlbZBXTo
4GGYYmjWM2QUgoD+vj5pK08wQW01bFLZJOg/qBaXAG75+uMwBk44UzF/2veIxR28MRKpbAs6ma73
THJUgE8gD5v7w1SXY3XIxbxV4F9ZEhPXNgn0D82jk6JXU4rIxW44To48eBDmOPio2Jz2fYxh8YDL
AbWattkF7H5ZBHw2f7C09wV3uS1aqXfpaxBcmXg2IoKq9kaF87AdLoQggV4l+gnErgADjmUe1r3l
3ZWJ89dJiHzqWlC0XP+2FW9Glt/fLBT30WGBNqjhQ6xdcpPFkv30Az5v9HKvjW74gDpv5sS2kvxS
awB4UpEOxzzv6uP1d/+HM3rnkCfkf19e9gwM09ou72NhOUfto+OZNoX7MkMA5qMuRXZPh3wGq0c8
1XdxD4oAHtftTzuFYHLiCfcxbnPxzdHsWzuXEJMPEmsfLsc2m5Z14Dj9nDrsmeBiUYU4Jcoi7HCn
2fLia1NruIms69CnPvHuA3O1c0oCF7KPjg+4+L6NYeLfIECbKDAIZBeJB0FPfHbnsPYr0DddX7yV
wMAEvzERp8DwuuQZnZeQ+16YSlnTDMdadORQl+nv3gGnFq5I6YYVr0yYY0b/WdK5fMjzSyVzsMRw
ty+LGy7nfAsNtHIWmWi4wuZ9MyQU6RcNwF3s9V+TvGw/Ff3wuZz85DgHsb0xeWvfYkQJtl+L1Cud
/GIL7Hk/SdFKATk9seWP1sZffn/jFXqkBTUffevMpTpR6g0fZisOPl9f+feOH4/7JurAAY1vQWOh
o9iVXxUP2iPzGT2Ske6o5i0PMGYHFAV85KnCA9rGRe9Z+xJnXn90aDrfdyAmOCay9jaqee/N1PIs
Y6ZiXkibAesVgfat7T7yPbt1GdfwnHZbuyhQWToq2+xk5dXJFdnNvvk3vGbhtjibBYZ26F/mR1Nf
h73YiMfWpsMIkvo+iBX1uY4ELf/W4zj+lrYz/9r34obLsyo01vYeNs5oP0qE+MH33t7Xs+b/B1Fg
Qwp4IoWOmjT76/fBDKBgseMUxFqagIK0R19wi4auaERHl51+Es7t9Ql5z+MsAxsurUeXHeFNMkaJ
uOW9PNDs1ZNQvbyUiYquP+K9EGt5hBH7CGBQoHWOd1dWfaT63plecv+uJ3sgssv4hq3OjZ/POcH4
cc5v3FwvGPsjmrZ2nGLL8IZ5qqLOXE/7y34MDrIaTzzwNlZ1xY2ZmAEQ8jmSE3+IRv67SH8T9oc5
3cZrry2sYaIThAomDeriqLOePBzpYLI7ZtMn0IWHaNPa8AMrtmrytUPFO+0DQYbIbv1IVVjSRs97
7cmw1aof/LgW+AJaFfQT6Vp9Am+43qIlWJl8Ex8wpmgyDjxniCo6HxhY+KE4dpw8d2PXr8y/CQ4Q
KfN74mgd1ephiL/NDspx9ZPk91OwVYxbe4RhuxUDA6fX4wvK6nMhTmOA1gI6h1NnHdxyoyS9NkuG
8VLmEzAS2AMiBNz1vINMTyx3j9c9w9rgy+9vYgRnmPNiqj0d9Tx9ApHVqRD8TvNqw7xWHI9vWG6u
GVEswe4MoCYzkuHe9VUIS4b8Srrv7PaNMzYtq8QfXKxyZt8XQRI6Wb8Rn63NjWG/XuAUjVaTjqBw
ydsf3vSDb5HmrlitScqOwnZgy3rZNx160KFu+XvfcpoGK4tONgx7pc/vuv5PHkCwcSPgW3lls+7P
hT/GTFAd5TM46m/iLQHglS1isrDTBiYKJY4hmv2fQf5YTr/S8s8wnnZNiEkYHhAwMRCJk2nW4xGy
GQeb+9Bd2dP6gJOJGbZpjWD6y3F3iybUBD+5bueHiXDG1+svvzLlJid87RSpVesOG1BTnBzkGTSD
+1bTrAPhuJ5AmwmrASHnsQrY0RuTT9ffesVszBIQdTkAya4eognE/ehHdOvHfvx1feyVGTHZWyfq
M2h5LCbJh6fWkz9xHdtwVSuvbeIqaNroEdIkQzQ0TyBPD9PgMVbP1197bezlc9542catUvAQwHYo
0Eq8F8eh50febRGQrsyKiagAp0vWeTWGd/zblH+oko3IdO21DQc4cfRuUZTbIl+k3x3BIzmUj4rm
Gwfb2msb1wwiUhWzxfIdljz69XBEE/bP6xO+NrThBycoE406mDE07gDEi1Gr2BLBWpkUEyhRQZXT
baoMa5mMx95pf7F5vgtGukHzujb8kml5s1VUH4CXhDk6IvSlc35K+qfPg/D6rPxjKjNTbXBXJjyC
Sgi8zl1s/Z4ks9FNaJ3zipNQ+O5DP+EXcF3dZa16gXZdegj0zO7RLuiHTNofyxq9PqPKN87WlQUy
cRT+Uk8NRltHVdVECSTHW8u9uf6VazO4/P5mBq1szodhWfvcb28Iq4+yUBDE9PedKCZHOeSKypKK
QUctyb/7E1TMg8J/US0kUK6//9rUGAFNzKChPVCEZL792++yw9BtCaWvzYxhzzWxZOAtAc2A1Nkc
H5OkDL18w+2vnOMmTCKYE5+VBNYcuMG9rcUJOaMT4OSPQsc7sBHYvmZN3vbqmEsHh/nEbobqazH8
3TXjJpn2HBBrdAeM6wSnvvgFos99S2mW4b186i3uYmC7uWmyj73aiHlX5tqknqEjyUs+wQf51LHC
huI6MLbsB4euxC3NyVY7zsp+Mcvvo1+i8Iau3agj57h4WJrnab3vSDSJZByv9AK7Q2zTDO5RSi9C
sv0p3gyw117dOAAyBmU90vbyFbWDJiyofAWFog69mux7f7PkHvToHXOXlEpQP7GqDOcgIt2GKS2+
/h03bZbb/botrILBObrOeOP00B/iJD4A2NiHsRxuhj57GXKeR9d3/8pmMqvt3uC3ikCrLgJNslTh
6OX1GNZQerhDdWW8CeJ+bzRussgU2nZQ52h1lELeyiPBqaXQuQ7ExpeseE6T63tqXM91PETjUBC4
AVpyDFVi/bo+S2tjL7+/OVWmGrVDsaw3oFJl+0yK79fHXdmoJrM3FBTT0V+ur7y37qcRKFg+JIch
LX/vG9/w+dCoalsywc4GnoFUvzwz3hx8xTay9GvTYsRwinRBpximRZcqQvgctrZzc/3N14Y2TLhh
4IltLAxd9H4IBtGwb5t9ftmsnYNOffCGFkGWw6ewbvQRpOf7AhuTs7vQXCTSRXiggMiJ9DCRI6J/
snFtW7FVs1bu80bTfmCY7kQ/alaceDqd2OAcBzvZCs2C972PSflidYNTo50YRQv+5BKwZrivTXrf
+GfHBQhZP9hbR8C79XKc52a9HPC3uaHFmPxJ07Q8BmBXaBf5VV0BV1Si5eY2L0A4UilyGGIiTih4
bLU+rewts2AOFihKShvfWDc3rPwidiajTPnnmHWV8BnGpSw/UKe6HUtyvG4OK47CLJNPto1+uRgb
y21udfDY6FeHb10M1qbDsGKUTQRLgh5OyEcBfciqOiyc9uv1F1+RZPaJYcg5uCNrDfXwqOmtV6Lc
A3QFwrbvfnZsPHpxf9ANKBdAItrhqkmbDl3S/Zak0IrBmAXwqUDRsKzxbC9ObrnvfipQneji4lbO
/sYteWXyzBp40Nd5XDMsTC31SRA79PotVuu1of3/PXQ6355HkcJ5g2CaISfhZtk+N2WWubuBk7GY
cBWw2s9xC0jXRoi+Nt/L7n1zTBY5hcTwjJ3UDfN3cNB9ghQddJty3u6Lu0wS7paKNo4lopVsviXe
J9u/bZKNd1+xMMe4ePkVrhwlz+RroAJ2rwgeUgMEcJQD2+l3/pnIm+nRddELa9mOvpWeeJ6DTmYL
0bj29oYNM88t3DSDBQ2JhMzcB26jr8nbiEjXltUw4TRWte8pLKuTf++Ce62/pRO4WLboYFf2ucnx
UgYkl3aMwC1WD631w6cbr70yJya1Sx0AwBbAz0cZoJ1t0hziVIZiKz22Mikmo4vtxHYN2WhcAdiv
wPruuW5YDuLg7lMA9k1e7cTu22RqYP3aeaKobJT2Fp3L2nwbVuq1ozUVFCPDGVa1nKN0AiHldXe/
NufLM99s8bRpEdN2mBUQ64RDdVtmz1O6kaNde2/DQsHMYvfTcpJUzR2Vj8zZ+c5GkOwh0Zn5Fuwd
Cr9W/nGqP6dbTmXtlQ2zlHpK+ySNuyi25jwcuvRCXXurwry2Aw2zDGSSutiCuE+5SR6yUSQ3scMW
ugOvCHvabDXuv7+mzGRnyUkLiDnP+ihoK+gaVXcDSBSqyd51gjKTn6WE4IQ9Zn4XKa+/A93gwWqb
XeccMylZUHLPp2nADBHLf3DSOEJ5eUe/AHaIiYAqUsoyFid9FGsAo8H4N2Rb6kXvbxpmYp/GtnAx
I9jnMegjwXAPJhyrqbb4z1cCMmbCnaAhVPUQXIJbdKwunEXmPaZ8UJ/KYHqawDF3IKn+3lWOd1Sa
eQc1gGYwn2yCXp55n0AeM6FRQTGiO9zH7W6a3Oqh6kbnUlnU2SgtrGxYsy4nqdK6Lco+4uN3bj/I
5EM57Ft2s07kzaQHg7zso9H6Nrln4ny/7jffv3Yxs/N2nNusJmj6j4LxQ91/qfmnFDh42tahQz+U
8jnut+A0a5NjeFHkW+rJbXFJsee7iT7T5iKyLdqVtbENT4pmrHwKltmR849AOOFY/a76PZ29i8UZ
gzcxWPI0U33kzU3oB+NBbA698t4m27nWjdXU3ZIR0N6LaKfbPEN2CpKg1xd3zaANR80bz1ODj+H9
+CMN2CEZ92klMxPyVgxDhYZquIqgmueohEM6Bq0c93lmE/QWJIVTtTEOxt65U/GTO+wc17jY2COt
nCbjXZQ2xSHLqkO8qwEfm8TEurUeFa7fw/Q9Hj87yH6hfTK4XF/GlV1i4txaUcMhoj0smqcE3Ocf
Suc26PdVZ5iJcmshEFCnJAUUbaEn94uLl8ijS1Nv4yhc5va/WWVmQt0CSzROY2EPAsTxh8tpPsmJ
0IPwfS/ixfxtar1641H8/UeZTfKQmc8DEWMNmvJj7Vxi71Pjv7TuX6+3D77c8PHvBz/MbJRPrQo3
nQreYEjsk0XGyEWure7lTd2M+9bbrPX2sqlcmiCWHerPPP7DISyUb9R53/MI6BUxL5tt2+cyyKr+
A7Uc9zT4/eUfvPz6Pl0b3HCUNM/bKeEjeQYB1keJTt9T2aqdrD4mnWgBPKAlJ/QU2IOVPUjuf+or
ZW1Uttbe3HCURSLVKNHE8tx2ELlMdNM85pD/3hj9PfvFpJv3zAx0FixRgfeUjKJUf5PAK7hzE7SZ
U0w3Y9Gg9WyHw1+etFjGm1tQx4tMVkHs/rRn4d16aYqOOSC2kVjbtcLm3TNGY0ejWkGeC9sbf9T5
0pLijJbcev/3jGt5/+X3N+/fc+jXqAD9qoondnYrE925EXPmubvrLL/Ij6nmybjzY5blevOwDNUt
0DSU1ndZMTJFtqjG+TYgVbGVO30307x8zrLd3jyhz1uPzGycnlrAe18zrQDMD9t0IhOoRyAQPBzq
LEBXDO/4cpOqKx4E1rEAB0OuD0OZ+1vlgbUdaMRecTDViurBeZZNKfIjdA76+1F0nj4EMSMb1+S1
xTPMv9dUdhnm9JGXkAhOMp2iEgEKqLCT1EtDXNx2VVKWiTWut60tRxZMgfOcBZL6jzQHd0w0jcO8
J1G5PMBwCJS7IpW5sM6kK9vxGFugnczrKrZvrhvSuwsC3tElHH+zM5KkylJd0uICsXHroSWQJe0a
34rAiVZtnIZrjzB8AWV2g5Z4lLY5c/iT7ZYMkoFxN/ZhM0+9d7z+Ie96TnyIEVKJHgzMxEPYEPcU
uBewekWWC2XdfaMb/sC2lI0wsynQz4pMHeTeZ1CnAsKzlWFYe3vDBZAscAEFU9hHDuX6gQ3CzU+J
7q36dt8HGB6AE0VoTF11Tx3tPmaKqi//H+2+y1KasRXD5BtmDSbJirUZRysXLdWNV0E/xpddGcUD
UUdVi/ERvLY0DMgW9cnanjJMPMm9oGDDGH+3+67JHvpKelk4uWDc+WxBqiPbWPa1xxjmrWKRxanb
KjD1+OqHDeaFp6ST7mOSOPHP6wuz9gjDwHOE0liMMb9YCa2+qd4XpySxZxnmzVas9a4/BP2vYeO8
tlhVO5m4ZCMYcicJVhK7LetjDT8sIBC/z87Ny9Jk11lDaS0u7Yzu2EbI8phx8dLPzt4nGDauC7/g
sq7yi+gm6xDPxReXcHaYdfFt12KYlydOPd4BTp9fnIzT/n5mRacOEAVXccQArBs3nO7aghjWXkAg
QzgdU/eg29MPSSXHiPUTf4hBuBLVrNw4B1e2lnmjwvFetRkL8gux7fJO9rkdDXMz3CZOtxUMr32J
YfhWPjkFMFjFhXuL6GxVxAegD9XRHty/QdNsIXzXvsQwd0Jmf0yHWVx4npEB7hfu8VDZnniobGF9
ub74Kz7YbCVClTazRxKjz5sM1t3E+q8t4elGcW1tcMPMCSUgdbca/zGZqqarwiTvwZXaWmJ2tpzV
yiPMdiIJqbM+sTqcUUHbuaHoGg/F7Nlrt5JbK17ebChCIz8Ul8gsP1B3Bq8s/5Tl6kHp9FaJ+IVK
S4WuA5XHXavhG7ZeUJCxjVUrPxDRcVBhJ8lHt6ZbNFMrG8rkHB07y6EQW5OXYBbdbSb67JH0zjN3
ql/XX3/tAcvvb+Kq0ppnbQ2jvDh2+lzJ2Qr/hVXIVG3JWryXz8CZa/YWkYHnyDFQeQEB5anpwaHJ
q+4ut79pBKJN2m2BONeeY5h4p2UZVKWSF9wNxp/oauSHvBDDQYzoyIBMIipdbbqnXrF8lGHo3HYS
BY5weWkg7QgZltyx/mRFbm043rVVMc5zIMF8lwaYM2rp77IYxXG0iy8NpNeO15d9bbIMM7en3h0D
2rg/eQMSJbBtPjaZrQ7CqdtDkHyrdb6VDH7/Tgfae+NUr/2c2D2l8bl2IfgCBmYFESEh3elGqyQI
QUjgvzZ57k0helvyIsxB0Q00UbYVgq24G7NxabK8voznpP8wEd5Huhvcj44378EFYiOYjUuKeblM
EkteZirL0BddFlq4R4S95wQbHmZlM5hFkjYGu7TfxP0H1lN9mDz7o534yW3J+ZbK09oUGU4A2MOm
bVheXhSolj4rx3vQdEjO17fa2uDL7288DBWB1QkrKT6QyU5wz5W9dtwmVA6DVtW+Rxim72e5nZYp
l5ceVGN/0lyyexALbmlR/oMbvnNrYIaxx7yatfBr+ycojV11tEiD+loYDHwGLBHsB1RdujRTLci8
VFEqElZp1rMol14yHHtwiDXpDWvqWPt3NchsC/2ILB/1/sqgoUD4C0c36XNGiOt9ritomH/2rYbU
N0He6o86b8sp7BIrT7zTgOBOzCfs49kWqDfablEcxQBW+xqiziXocUMFaC0BUq7sIMzymjBe0/S4
b5YNpySnFijPNJCXqUP2x2PtFMne/XJ98JUAzcwSZ9YACucUuFfFeXUgOQijD2BjSkJR2fEJ3Tyb
KbMVczKTxbGQXhdAtuk8uewbghG0AtbDjZXUW0w5K77V5E6duJUSlbfiJUnkdGCptG60U1QZEjpz
cMgc1r4iHZ5s5EpXJu4/vUJTFSSVnatzPXh/wCr9Ix5EmxzQ/PRkdXa+FdmuWLHZCKS81i8nVhdn
SYBo19XEUDOENsv11V8b3XBA9ux7AboAxFlP8P1FoMYfFnjevl8ffW1BDA9kC9tlYC9SZ1qOVijt
9lecBc6vFg1C0WKxR7+i5PX6s9a+xHBFbCCT1QWzvCSj7n3kDAe5UEC3084slWc4IwJPE8SOm58p
nxkIHBDIxhDGCoNpc0utWYhh6FneOVnulsHjP24d8Ox84BmAvxbAcBvrvfYEI/yggpOajra8eP7U
3/i5R26pKofDoEB/uWshzM7Z3u/8ORiy4LFI4lsy4MIqGMS8rg++sqP+0zuLoxeJlqQ6k0UWsai9
LzaatsYwLpR1mFFbPwBbmW7Bh1b2lNlNWwOAkRastZ+YZ8f2FwKq4SniljXs4R1BEGM2bE2yEqxr
+uqcWc5HcJQJBalHEYdlrT+LwdtXQMBzDDNPoI7Brdjljypt50+65SoLfTvegnys7CqzjQvNtaSD
QK06E9zoIw2xgcLOkdyR9Mf1ZV9bCNO4HTWheNkUZ/CslTzUPSM1lD7irRzb2vimbdfNHOsxK841
pFE+TbXI/EPeQIF8Y9uuTZBh2FC7cUVFAzSXdDYEdjXAULLFpUXAJe6bIdOwqzR1Ohs92bpF0dEu
tfXiloO7cdatzI/ZzNUmhSUbd4lAfDeuQh/E6l1IADaJdr292dClVGZ7Q9zkZ04DXB/rEcqnh2lE
W+2+8Rd38iYU9gVp1Ww58uJO9Suz3QC88WKjw2clDjB7tmKRTBY0ctUZijf1beJZd1AFUJEzux/Y
JlHWygYyO7c4tQrt2bI815rLr306F58pha7tMPDf+6ZoWfo3U0QHNoHANilR56l5RHNRfRh0UZ+u
j76SGTK7uHhfITPrCPqUeWlmhSTpeHCP3+byGE9gcWhvHJCJQNPc041+IaD2tneJ29mBSZ5KA81p
Uo3qkkgknDsS3Kh0HI4dAxezxTfJ6tZWyDBx1raNBFkMfbIDIl7sht3xeq5+N3ozz7JmhIaJx0wF
UxPY6ZkiuxIcir4dx0eXyljsKwGZXV+9DDrwSA30DMm8nkZFkQb8oHizVWJamSKz9WtKGIi8Ol9d
Mgv3aT3htK7d0rqb42wLKbtijGb/V1YkFuSm6vQMsU87qgfw1RLPbp98dOeXNN8i8F9ZCrMFDNqe
i+yKm54T1pb3tevZ90GJyPa6sazN0/L7G1OcIH1jlZq5TxAbcT/yQYMTww4mEZai3IiWV+Ios7+r
dWYP9CaDumgvHT/WPqnvbF3Vtypu1Q/LLr55DTCt1z9nxfbNni9Oinri+RA8Eq4elqCwrhToFGrr
APhKGo5W/9V3QEFw/WlrS2Mc5Tofi7hUTnauAUqYbmvkJvXPPIiDYgesCjGbyXlKktKTLWPOuQiC
34gXvsDLz09gjjz7bHMfr32FYeuUFl3TeQk9S97lt/9iQkDQtkQqV6zkP01f4LSSfmCri/Ir6Isw
Sv84up5PgcPJI6H9xsm4so/Nxi9Wx+D6tePy0nou4GcVIDmRJeV4juuSF/tuNCbhaWsR8CDXuXdu
pZJQeExbZzzCgQ1p5AqLyn2+0ewHK3wfrN6e451xgLWgb62cUz7PWyxjK+boGBZPglpisiZ1Vnoo
73vIHnxidXXWKBG8ZNxpn5w520I3ry3+suXeeJeE+W4d50N6b4MEIOJNUD0BeDV/ImOc/5DxwL/v
MkQTwJf0E4Q0ZKvOqDKWPEpsJtoDg0hccrz+gLXtZVh6IuEiwe3nnMEg2h20hKA5Sv7FIfA2WcpX
zNCE8oGArC5bb3bPaqbInlOOnPbnGdCUbue2Mux8cmoQT5LeO/NptC84DfMhRH1+Ihu+d2WOTEBf
UvCRItfpnScdS8gez1MATZsuqMcon/Q07TNCE81HoDQDlvK8OscQtjlMjqhvoN/8xe33SRRDbNWI
4AvPnqQqYCETnaChXqLtgw/++DW2ZX4YR+5sbKoV6zBxfcoNsrFqRPX/oBA9Uy+g+J9vS4WWXF0U
L9e37tpTDHvnwmo8IriHpGtRvMocLkXnfv63zxpyyPudaAUT1Ych9VwK4pxhi92Cqe/CunWSQ55D
peL6l6xtsP/czMFzX3kBEvHx6B1yak9hW/i/wXTw9/oDVkzQlAhXxRh4GeRNzi3pg0dWavk19Wq0
5Vwffu39jbBdgjMhHzpVXdosTZ5IRse7smrkR4gebFX21x5h2HjrWXGjpoKdJ6stfrAhYSdpiVyG
oLzf0td9f0MBfPm/Tj0LaD9N6VheEigBPge5Tb8psIWFoHnRv1w4yo173Pvfws1OtLgRDtjje/ts
A1xzIMIrPnPQIHQxwCnXF+T99eYmTA9Mtj4FmS1ySZ4XiCPJhSPvrRz5hw1ftfaAZQrfnH/aV62d
BVN5YchoTA9o3F1E9jJPFs/7vmCZuzcPAAoI9GqBYGc2gbEhTizvlPf7NIVsbvamSSdQTcsh19ei
Y/+YjfV0IxYZqevvvraPDHO2peJ9YsvqojJNPmTclh8FAfGZDVG6sBzLz9cf826HHcNXkP+dI1a6
zEcpurrYQfmaxfqTHuWdLsb4yIX6ZNfTTy0K+wiFjVMNYAcP0h9+jn+vP37tKw2jn1wv6fWM289k
j9MN2msemVcP90hS3IDXel9xl5sC4XpoUHFNq+x+0ZhCd9pdEsMir3/ByiY2EXsgC5kzlfHqkrv0
L/iOusgim0WCtcGXi9ybDUzb0prAn6XOfdL6SYhWGBifA+qd3/te3jjL20G6M/ca76wh0njDZ2s6
+U5/2Te4Yd6TT3zRUC7ONLXjj1kzy6eRs2/7BjdMG8LDE1PMqi7/UC4BNNRDl/ItjO+KczXheGz2
STvWaXmpOxfHg5WWbrjIpbMwI4Ha2Dlrpme2OUmUFcBdL4uzdpqSeRGrUNZ41AOUXm+18Fg1hyjr
ey0IAVr09/hhnJdWHAH31uaPSdOW9pdBpKn1VU9DsRXLr1ikCbWwcxDFpo6N4lrDvIe46wvrhmTu
UL2MgsTt51GhPL0xA8s2+y+qgJp0K+gcK2K0IhevrqUB1c6A+IFQhq/AsTigXnWw/Aa5T8KSfTES
Na/bQQuiUEheFa8oEKPFvRnn0BVkBj2Eu2/+qHnVTgBKhZ4k815s7M4n0SQ+pDGDZqJHOkAt5SCg
P1xvIBXf36bUvHHzLB78wsHnMGyJcNDs95TR4sCI/LLHyqh514Yoqp+OzM1fazTh1tCnb+Lx6GYq
2bKBtS8wzLiqLHBapYS9uPgYEIn2X3WQ1Cc+NHuXfHGtb10ouGxBmOAWryqJf0sFBV9muT8Q+u2S
abapebsmcSHmkhXZa1L2njop4dH01q+KdqvB6f1DgP5zH2++wOV1MTM7Ea92PNn3VqYQ6c0q30gN
vW/v1LxYJ3WFLEQyiVeFjfl5QikvzCRwUBVL0lPd5lvk2WtfYcTeIMQsgUMT9EUu2adjm/SOuoNk
mtoX7FHzgk2cJElnL81fSd0kUUlVBbLyCQoY101hZaeaF2tPlc3IwVj+Erst/1J3gpRhOnL9ox8m
JISvP2S5JLzjEM27NXNq118I1+90Kr7pid21TnywC/Wp1uhd7ECV0z6VkAq+/rSVJTFv2FbZ+GA2
mNJXRAB2GWbQRUzDjOutPp+VrWUbxi2toPMGh4pXMpH2A/qRv/ARlYaF5+9Xbg12tO8zDAvPtYsy
jHTcl8IGJVgzBeN93yV7+r+ZTW0jDofjG13B8uIVhGPQGW/HFtyiSSb2kCEt45P/9U+J7WcAt0JE
zB1wDqqhv0GuDg1LYlPFfOWUNRvfZI/riZCpe6fm+Wcyel8SUp5iPp967hzcgG8k0NZW2zDwHkW3
HmSF6WvsoDDqIZiEZDM7owLb3QEevpHzf3/Puub1ms6NkoBOeC9J21ryEGtC2WnsWlxQ9+wmfP7/
rkctrB4JYEe8NH6b3LmjIq9BnKZbfI7vuxHXvFTzafImActDnIPVUBUEu0poXs08zjYQAsuL/teH
uCbZC49JKnxh5a9sGGL32DLgWS0H518KyUXOlXPnKc+bjjyjG2HI+xvMNTlgbNTGtAau9Y4U/rck
S/O7CeBqZOlY/DJQvMnsu9UOTpMFHmAYu6OYUBbFYQjpdLuF6qJXpWFX9nzjOFzbX4a5B7wRzK8L
+erkSf0xLgbQnLJe1RvpxrXhDWtnyJ2yVNTi1amEMxxFkCG8Lq2i3gWvcE1ykAH4h6LPccoWaY5l
SFnxtyJ1vTH5a5vXMHHQ2fFB0qx49YQHRZCuQJx2gCY0pV/IMG4twfuOxDVv1MwfC///OPuS5shR
rutfpAiE0LRVTrbTLtfo4dkQ3WW3RoQmhKRf/x31u3FTJvVFrqrCC5EMFy6XM1AVhK+eBqXb3cXz
InWZYKJbQJnKbHEZIIxLQ9J4I2Qss2LyM9JFKdKrwL/V3OnvgorANrSq5iDaX95TLONmGr/E7Vxi
M+nT36Qn8qaKquqrTKPiH3DjtpJEWxPGwhq7Ohpnd8l+F6Tt228KHorqhqfRCEA0p4U3ny53xTJU
JnOwdr2lpVrmvwuYXAJrHQ9tewpQq9miZdgaWDeZD9mu7AcZBVDW/N3iHbRJiD/oI7hSfEsz1jJQ
Jm+wC+M6xBOSeJ1y5tz6eD9sdyytm6cIT5Ubhc3P0zjPFF9RuchCUk3lKxu6+G7d6BlVuxbywwfp
efGuz6a/oCIAV9ct82PbqK1//zBqrBmn3g2AMps7wJ+qCDfmGOj86552PbNSUXazv8xkQYIy+D+7
9VLA4+L4/3GJssW8sXxD1/WHYpIQQYfC/a6r/ecw7prnquz8XQ2ppuPl1WubfKPciKRnqvXMxKsH
q2Cch/QsBh3scr1sxYflLIyMLRJOEWXYdchPYhQw6sPgz/1NMHD/VtYy0ElPhymBSgPdinvLxP/B
JMzc0U3bKf1NvRpwLjcabkevVfXGSrZ93siGKM7xWsk+eGWTWzymqw25I2O9vzwdtq8bsc4C3S/S
594tdDWiX30PhdGBV0uYXPf5dbF9CIqoaifZNzS4FStMuQdUH86lWzIDlqUUrn//8HHm1UisG78p
cF3O3DvQLYFQPtQAzMG+qUZOf21Dxprth5kUcZvXvwGC/SvnbfwU0+Cnl+mrXK2JFxpLtiNOphSc
pn+DNRSdIAcNuVQSDDs8ufanvi6vkfJE6may4DTuIEAZDdFr0Lh4OOaQg0lGSIzxjem27CEmy62T
dUhoxoNXGqruPINEnfB0TvdCdfW+0N0WUsAy8ybfDUTgilWQ5nldBM1O/Vj+HAktILUPl+erFq5Z
g+VhxaAE0IFurEYpkVPzZm72A553260KtyX0TG1A4qchz6XybwN3lvcQEK6HpOPDskVn+bd+9Mk1
xBQJzJux9vBeEdxCwmZ5YM0AFQ6ZaXgn6cIpvV2Wa7cF72hpwB3taLVaEabhMQsHFNyLSACmdHkw
bcvCyOhLOkQR+uc+6BwPpZEulhMUrerdIuI3p1H8uszbZMj1XrZ0blEGr5Oo1ZS4gXL+7jpSbKTe
tvkydgHH14h8NtS/taIS8qzxlAfqf/2CksdWuca2ro19QDlluNCA1b/rJjzXIODu6zrCsIUBGJ2X
58LSC5N41gYzJiOf/VtO6u7QDwAKQc9WbJzulpk2WWd07kWmJDoQMPcR2Up7anXfAgAT1nfUVyra
yIEtA2XyzcasdFB88Orf0+w0OxG4462qidync+5uUbltI7X28cPxkuIlBBBm339tajXqvVsWGSQ2
kcB8v24m1r59+H7vNUWWFl30qnlD9pELLPjOkbPrbSQOlhTY9J4KhJokGxfUBArW/xK6nrq/4M4S
6J0PNoHeRyFUWnctkc6cLAteYh6bog7VVdAFeKn8t3cABDvOzJB1KS8sf0HxPp9OxeiKeGOlWbI8
k4GmsHnluib+bcracadYOvxsK/G9x9m5L2Lo1zncibeKwrZlbYQ+2DAuWRZnHcpeJ+sbeZ6W3QEo
rHun2qRs2hacEf19roqxjtc7cDj/JXCf27npVGxEjKULJhOtEoVXwOcsevUKnxwgPc4OGbZJ4Lj0
sO9bV23s9ZZ5MUlpEYifgjmV/N1Py19cCH4gFEIUwyjC/exw8eANwGtcjiDLLmBS0kB5Fr0TMGz4
fZOdKtJ6p2pgcl/Rzdcxy5yYpLQGhQkx6tp/nSsPNY8q6/I71CrqLQCOrQvmJuCwEpa9YfAKA8If
KXP/V490NyzkygTcZKO13eikuR8Hr7AxXmngEhcgP7ruRDSdxSBs3PliWtgr4MbyGBANxYFhnK87
qf4wFIOKWMQKPPfoGCAJCC8yLr7ylpflRs3JUqY1XcUyfyiVnP3g1S3EWwAE5Y0eiwMfIGClRkgY
cZqwYri2O0Z011OvQPx15W9wI/DSrhvmOV+FS8by7XI0WJaqyUsrSV3OtGr+rwYsZY3afIM8+Tru
tWfS0oD27XMBBvOrv/I0UQtMHbnvtMOuHCDTWkzVftoVkSd/EyzVpJa6ehPQqHu9bnSM01xU6QKc
LG6i/1L7Zw4WblyKLbEfy+5qUtLGgQhac4VdTwDLMMYDSxhcbb9xuV7gei5eruvFOvcfcgZ4zwM9
Bwr8bQlScdJOE72Z2vg6vK9nEtPakadQtA79W0qau7Lu2n20qG+Qb3iI24FupCW2oaL/7QJTwpn6
uIcKBQNrmQB8n/A+e+MwOtm5jb9BkrXsq55xYpOg49Kd3PC2L+ZfBBz7hE/tQ5wN/nW7k2eEM3db
UYpmDG9RlvlnjjMvgWrr01WzbHLPZM67qRY9f1YL3vHyNoNAVQfvkF+XP28ZG5N6hicslflU8+cp
yrJvOprIkfrDUCW4tS/fLrdh2YxM7pnIGJXS0dFt2sgalPQsmNKD20Pw4vL3bX1YV9eHQGBLnvGG
AjKcF+z53/kVIn0rVJ4fLjdgWaZ0bfhDA3lT6jSM8KIm0rWOL8a0is+ewAjBA4zW/hc3J3G5cXO1
9cYI6xYkaLiKSvoQtHmb0Cn4XxAs/JTFm1Fnmw8jHWe9R/M8jaLbEirnO4rNKnHD8boXO9NtTAEI
6DuySl8y6lf7qps9KIVTP9raMmzDYwQzyL1FQ2Tkn3tFyDFoaXkXtUG6xyPrVh5mGx8jnGnG8lbC
/PBBBSNmYOhdyGw788ZisnTABL31kb8wwMLpAzoAOTvQwJavCuTela3hbnGMbI0YhWKZFm46x0t4
K5t1TxVxfVpcnScD8LH7y0FhGSUT7SaXwS/iXDvPunD5I8RwyX0DSuzxuq8bMd2rqORxzp1nJNwg
wsrwjBqFv5Gr2kZn/fuHeE5LILfmJQhvo1XaJ5dtnuSc/ezcKynJnmk2JjunHEWP/Cvv3EdO0zbB
M8CWnI9t5I34DSilmShxNPewOQwSOdaz3l3/qG8i3OqyEJCYVs5zN+bipPKiPQL2+uPyxP5L3fuk
Emki3HKF+rzIGaR0ObyYpvhBwpvpxIPwqy6EPHIqXulUR7uAB8cpJKdBZzKBLYC7X1LYFE3uWB8a
0W3k/balYMQ66UsA0MdMvMWlQxOcGdMp1LC0cvJNRKKlCRMJ10cea6YmLt/monBZ0g7jlyCE2iu0
7fytq53lhDLhcLk/hFHepeINuB8o1mmPP+FkivacLd53N9uCeduaWS/6HwJHQG68hNdEcAvWzgOE
Lw4kGp0kbfjr4uAl7fIKsTVihD4XYed3Wd387kMO6aUgALetVEQnjgOiQ9YNy5amuiWQTEQcuCjF
NCwjO1OCXFAA15AsAhnQ5X78Czn9ZKWbLDNOcQz2DfFuGQ/D4iGPiU/TXRtGQ44NJ9ZZ8ERJ2uby
3KVz253TuOZzlsgyBLRiX0VMjH8HbSyqOSGQSyDxgZf+GGwEoq3zxi6ShZWvIk/wt6IoIV2iVaVe
w6XYUgGzfd5I7VXYs0aWip0FFGq6vcqmzk1Sh16nQ+qZMLpWAlxDIJxxjkInquuk7NQif/aqgtZx
spRz7G1M4+cdIaakQdDBpVjOqn2X8DA7QPq/3JWus4W5t33dOIqCwWmWqEvlex45xYHR0gVPVy4o
zF5ehLbvr3//ELHRVJMlBVHhXdbxG2Wpl/iy2rrp2j5uLKGWxB13s2G+y6uyT8rceWpX4a/Lv/zz
bZOYiWRDIizGgdbvC0T2dyR3yK7U1e+5Krew6Lafb6SSQw+ptWph7Tv4n/JmFcXusuA6zRBikilS
N4I7ejvW7/kEkVEVIwNzcK5eN61mEqmUnggUF9t3Nw7qv6eiRnnbU5uwSMvImKwJXQQFKbqufs/q
/JfKKnXu3eIqpxYYPxiHyDx5fQjZg+E99HKahKqUp3jonCtHxjw9CCgfcxa277Prv+uB3bW52Cgb
fV7OJqYYQeu0c6jmuH0XqXxVrLlLSXbTk/FbKJuvpZPfXF74tmaMkCU1RKixMbfv7eKnUGtkz2U1
vKCKkSWsHL+NfnG43JBtls3wXZQ/jbqi62GUv2nAiqByO2ow7a/7vnEERFmahg4umsfS6/pj5A/k
6OXullaH7dcb0UtFp+JwDpt3OeXk3PWVeJAZ2yp/2b5u5IVTjhKUr/zqPSZLAzJPoGpIBRfDFgPd
8n0zKVRlCO9svPjBGgoKsQ+C6KA/Z1NcXlVz+cNGiC9NNDaSh8ccLgyHACz9k1NtUc8tK9TkRehg
WfFtMz0HdfhT5NWR5+NNXnZ/B6G7azQ5XbV+TEJE4VZgNjVO/w7VuTJPNFyRip2cxVXmegEcYozD
N2K4/8m6ne/mmb2XQ/jmpps1QYvK9B/OQTIcx4X6+PX+KP83QGzp7xKyA4dgkDyJfH85F0NQnQLn
rxFsz6NXpBvVTtvKMqLarSYepr7fvsehQ4+cOXh27dSvy1Oy7qJ/prTEpEdIP1vCWATlO8SF08Pk
ghcGQhQ9w1v30Y2LLeiA5ew3kzvaRWwswxzHm5DsQAV7b/252PcxnmEud8TWghHfDoqc01CO2Muj
Xha7sHOmu3hZXU3DolEbpbxPUTc+LILi/2Zfxbz4tZcycM9GgiPu1NSgqP+aVCSDlxiXwvIIEqLI
luemrQJsMBXcUWiFPAdKGxL3qjD3q+8T7j0F3ThcPuv3+ouMwhCd0hJqTH35ni7w/4iq+IFEqt85
gE1dHtjPVsjawLpnfEg449aDjjavy/fSq1T0K4ToRcV34RzR/CVNPdz0y7nWG43ZemMc9q2jGVy4
5HzH+y5PgCZ8SwuYKVxXfV97szb8oTcQnwk8qOS17x6p3F2RjyhcN/VGPmEbqjWCP3xc1NmgkGD1
773wXEgAOdnk7j2/hcVn2UqX7Ic4pX9fnpbPdoW1I8auEKWjW8fQRLhrCVQL2gI1lVRuPSLYPm4c
9HWgSR974/DudEPf36koSMUx8sreOVz3642zHiJQBZ3dGvPcAHOhuf4VxM4W9u6z02wdGmMroKqK
piqY2Hll+M2u2El3xLEZ/Gyz8OsUoXZ3uROWxWoSKXIduPB36kHsx/PBMWfAdBI2BUkzZW/XtWAE
N+Gtx1Ppx0ch9ZfWBcSv74uf9VRsYV8sEx0ZwT2XeMeMYX50BlH0qV/EeO1tEvNgUgFg34hNELLb
x7QZopNw+/6LL/Kt66TtpxuRDAGsdpZTNJ/7YurukVXL7wOK/BupiiWUTYUClGELPcAP8Fg2dSMS
MPSRubOsO7STUEdXbW0ZlrVqIv+FjHG58Yf5zL2BO3tF9fCoY5Y997AZb+HjNUMaOaPF/PvyirL1
y4jsgEdzy1XonlPgHM8gS/kiaQqH/49Ap/5xGYNmY+napseMcAlysJN67pniKsIDvezqAapMl3th
+7gR4X3gslioAbWiHmLuSOWfeBd+verbJuI/gD7LenHiR1Sj6A2XujiN6fLX5Y9btgzTN6hMc5Jn
Imju2FiDRJB6i3PWdUeqvVeF4v1yI5bRMf2C5hzKgzEe9o/lAjMMnQOMG26Pva0LxhE991q5jZz4
sWVAWERw8piR2B2dzP9+3c83Apu7wDHxvoFznSqRZB1IUYzF89T6Cg7Ol5uwRIFJSBN5zpp6VLCD
bzU9RH6RH2A+MCYBvIoTb2LVxi5imwnzkA4F96qBRsdVfHDXwinx6IMWs7/cC9tMmLGsHTf0Og5l
p4L+k0OGcE8CdqimzXdTWwNGDBOWDTxsi/lOoWK6Y6P/HWqw/e7qbMykRuSO1yCRFOzMO0ef4OPk
7tNObGx1ll9v8iGawQH8vIDwRRLCMi1payh3VbWGi93IxcYUWCbY5EQ4PadD1cRog9LqK2SkiySt
ab+7PMGWZWoyIfgIqeXFb9OT0NHXFNi7NZEBbO4Ag4zj5SZsHTCiWfg9TDDE4BxBV16cHbQd8BgT
e2rrdd/2fSOYGe46aT936r4dJwDeI/97FmwmYJbD0+RAQHAsb1A3VfdpHDYPgWQphNrWhcS6h5T3
bp9UIVq9bqSMWCY053GWzX6aZBXypKmvdSJo9/d1XzdiGTTMUgy0wdfLDEAOL5vS3aRStbGSbLFg
RHI0MIAhqWihuAodMC3yDr998L+Ei9MfruuBcSYDnFh4Q8e8c0B7bN0T9B3rZetCYvn9JrEhyLkC
b4XwI/XaoXwIWKu6Q6Tryv1CoIC7RZizNWPk24zPPgkdgktVBnJ6mNUJvK2ThjUb9YO1TGBWW5AR
m8yGgPMsZVmKWdZtw5J+xSewYf5LFd3fWrPv64A1Cj4oS7ZRHvj3deWzJo0A11p6XALpfKY8iJYM
bovdOJxmbOwgJHB4uu6i1EsjVDKy+bfolxHu5Gou5R1EDFx2BEO8Ij+UGxPv3eOh7x/GapjmRxK7
i3xDntG0SanWFFk2q4+xWPDmuRthdTTtqwoyKw9jF4zudeepv87bxwu206L2UmYcNy6s4CDHgziC
ptgYK9vsr3vYh6/Lqqs82GvmJ0VaifqkClk+THuQKNxqB9xTTf+5KlRM+gTP82DKU8c5KpDP+jS4
benw4/KnLVuib+wjYlUOiEianqIWwvY9BBNRxw0lSGFVvRMdLkmeBE3rcmOWzd03dpXUw/UhAKzn
CLme4KRnLn/GVau/X/d1Y0PJXR7Bri92jrOsy0RAtypxqunX5Y9b5tpkTDAYAFClfZx7I/DINJSv
Oseu3vZbb0uWsTGpErpboAUtMccCpjH7tsD9kaVsg39jmWWTGyFkN2TDEjrHldqB+t99qtmd0NUr
d8R+Kra0eWyDZOwdLfik3uQiOSBTNe9YHtwH61tznm6BdWyDtDb8IeJyZ4oG7Wb1GWnHvC8FIDoc
NZrrptgI5xKuNthbtXPsB/6mAcxPBJTJmghEhssN2H69kRFEAamhyBMWJ9rDyoVrZK9FkW8cFbax
NwJZd3PauCmM3TiUzg7lOH1LnQWvDZO8QukHZ5FJkNANqWkJp5szn2GFzRyIagpVXgO5XL9uBG/U
+2NeVa04w4CpSaIUTMR0Ln5eHvh1/X1ypplkCGi6OJXnwVVIe9OvtTRGnOgG+iJ7Mk0bF3XL3JqE
iDxMaeulYXlS3pD7AC35cf6r8UvNrht+kxChI8hdMq3FmfQgFcCEnCVdsLU/2H69EbjQdyEAuYzi
PKtMnkg+kEOmr7EEwdSadAiFR/6oJU2eJvmsir/Tzr9vdOpc8dq1fn3t0octIco619MAFJ6BCy6+
cNJBRITPVybxf5Ag/AhSn2GEjRPiwjsmqu7encf0Chjq+tuNmFWFKJbI88Q5GLEhKBc1+XlAzdBd
0WjXLX3jyGU917M/efWJlNVPBosREYIOp+n8z9Dk3kYjljTVpD9ovwf6N8UoiVw+ac3TGwA8oluW
ARvIBQsTNwv7G2+Vena7bgvEaznUTGKEyDp/6MdJ4rbrnggONFhEAD06/HCQITlAZVweQUtsmAQJ
WcEArZCLPGmNBzNBlvmArXDjBcj28bVvH1Yvhwl0HbpSnkDm+aEaqnddMG2VA2wfN6I6QrV+pb3I
E/43oPIG8fnxKoQQ1q5JiSApdriZLuIs5CxXR7L04LnR2+UxtxxmpgkPlWnuOBpBnUMUIYFR5oyU
C7aovoLv9OUmLGvW9N7poXbg0DCSpzUocgWd8LYNqx3wd8+5izVUBPdA5Y1wgQeH+HKTtgVrhHtQ
Z1UF5XN5Cth4Q0Ag5aP6oXp1w0q9z/Q1hKF1ZoyQV23XwBBNLndiQJLEV5YTlEr/udwH25oyzmnR
xiEB5WK561nwXdb5kDg8vUaRBL/cBLXBxEIsuOw2J634A2wZZeINcBS96pebkDZog/jZgOTiFGSQ
tYfy+lO2bFY+LcNiQtp61Q0jHZz8Vsd1vVOQNT5W5aZemSV/MWV/AzFUbhfF+S18n+8hJrRXY/1U
NtGNG7Z6Y3gsi9PEtgFBO5Wuq5sTiZ0nWgX7Fq+SZI6fForX+3wLOWQbqPXvHza80q9dIlKGKa6K
R7K+1XfXrx8jwZ4LcBZhY9eeadOrY0ma6FS148ZN2TYJRvSKcQrzuQi7Ow3idHrieY88j2c9tBRu
uzqFXcat4zfQhL1uuRpRHMTjIuHEh8f0cprpDbZAMKjqsvTcw3UNGJEMiCHS4ilsUNsB858EdZEA
b/jzqo+b6LaZ1h3PF4rVtMDfuFywRTj+lr6lZQ2ZXAe4J4Hw1YrurKdqSGZSfhdjqTbiwPZx40Rm
cYj00SHtWcYRO6apmz51dKw2znvLIjIRbYGmUdU4S3eWGnnLTHAVBPkuJmIXrzf+6wbfuCWzNG2C
qRu6c4l0/iQm8AaFGOqNdWPZKExSQwleVi6qJr9dN4qSQRM5+JlX3e2ceu8d2aqs2qbBCOXU86kU
Xded+xkLSLlV+tgMnFyhFYGD5g8UG+S6/bHLoEqlxnxfDvmjQCVsh/rqy+UpsCQwJn6NjQNWKR7W
zmxwKLL6EtY2pMvStyybqtvr2jACmA0eDrG6zm/ZAr8TGWWPvHKf26D4fvn7axH7z1vzH845Eatq
Bc8n5BFj/1DCeqlHlVkT766rysMo4ofrRJ19uHitP+HDqTCzkKZ4r+rOnLWwSQY98nGogPrfiOnP
Z+MP5xwK6eCojSFCRhgsVHokw/0UP0E36DpYTGRq/OYhhV5wXHfnNkIaD+WxUxdD1+ryPHweCpEJ
QZPQ+wsn7mG7G4ETLTkwwkk3FbAnvO77a7sfBh/v5H43ekV/LgungechzfLjsGwbSdl+vxHKpJmV
BsluuYOv5nxEkv09mvN5I5I/31D/sMsRIdeIWgQagZA21+ERp/JtWP3GE/3W7da2eoyTuM15mc+D
253pAhtCvN/e5z7utJ7efAr7fEv9ww8nalw3xQ2rOyvAGBJMyI/1XQXuqXSHhCm+R/XkujQvMjFo
ZZ9PgLuNyx1HJZix6RfU34CIcbqkdPBUf+1FATjq/66qoK3cQI89xGhlVwynOk/ZP1NL4F59edVa
Jt5EopV9Xauw0svdDH+qhHjji+ros1ziJyL9jR3WsnJNQBog+QSvVF52yzsI8cwDHW9HASGMyz2w
fX1dbx/iDr6WA1D5S3arQV0/pYzpPeSQNspiliVl4tF02UxlrGl2C/bds1jgIoHs+KYXw4tSWLxL
GW/UsGwNGdGdDnJAgGTFA569nmCucoZd40lP469VkRZogY1mbINF/ztYshzaaIma9kRXppkIyOP2
UrV1wQhwHnoSgrpdf1cGNNBJ42aRs9NTMRxoF+TpF+nk6hzSBQYZl2fesqOYorQ9LMt7HK/5rcyd
fNnNuvWKg1pcmDLMRNFvl1uxDJkJTONO2UW+N/R38GaqD4Cp9V8bQsR1E2Ii08DFGPqw0S6EdOO3
f/PvZtx0YrX99HWmPoRGXzclLDA69xbWqKgbc1j3zLusyIeN6LBMQLhuKh++D5cg2FIECj9+7ts9
7UOSBBkUAyO56XH22aKCj1tkLNhgzCghOE9fAIPm3iloa7879rwZ+v2kaHwPW4PIAQALFpqXp9vC
N4Eb2387lYLmKUQF77Y+W18IsjB4doIQhishZ/PBi9TLv0bWLRuKkwjq4B4zuFVm/mxA194auWiG
x6yZpFnzAl315VTNITvWJQR9lnhju/9sRaABczG3lT+5k6DyJcoABE+k7/0kjXCzjc9bfr+5mv3F
76ARnNYvHQuaLxBUqF4lTx9bpHHHy9Pz2Xm1dsBY0hCJGWbfU+IpCEd6oG71XbQoJZcDnO+msthC
Kn6WtK/NGCtbZDNAG1DmfwkWv7yTJcSDqRsWByQrLypn6tALvsvqLbEXyyr/Q3W5Hcs4heDeE2zT
wn1QTWkiyjbakTFMb5YmvqnVZpZkWwLr3z8ELW21ckJfiifV1vBAgyn07yV16+uI2JFpCpAFWskc
gIcXzw+9fZDNzgOLyujKBWZsB2WzwJ9yiuoXrr3B28EsIw6+Lc7ok0REo7sVh7YxMvYADoN6VkeK
PimNiy0wnvn92G4KWdi+bkQ582lZlRLoaV3gxgkWhuecw9gTYiOZt3zfRGCWiy7TqozEi45gIO+C
llW55fer4s9EXtKpa+kyee4Tagnt3exFvfqO1Zt5dxzHQf8EDaktNVJbN4xQx8Hew16rIk8w1JvO
pFwdWhs+DlvXWdv3103sQyAEeMum4HQ02Kw4f4TXUv0EJ9It6N+/LyDmvR9biImSxGUtr2uQOO9h
RjU8CmdunRuQv2PvEfYlEftH1cHkLyfkE7N6VjoNPP+GQtbz7wBGhU68U4OYq384D6cl3+HeXbJf
NHZx+gUF8JAHx4FfxbegGuOpPijIzCkXYzTn8oeYlG5+ei7EdsckX7ymu6NTxsONELQNm/ffYYug
O85mBVP31gOIuwda4mmtRW/gL2xfNwI8L6EtVw2t+wSlde+kelBZXmBlvLgvl9dvjF/52awYkQ0V
2HIEGza+711IFmkGlISOs8cI8g4J0GfjvlyiGw96sVAffL3cpK1LRrj3OZuywCnaFxm3gDe2vf8w
gy6+v/x1y5FrQjSBty09SALTpznyCvYlCLhOb8CJhuRxN9dbBjy2Voxr6OLoHo7GafjU+ECGQdGQ
HLAwx9u0qPTGyW5rwgh3MJQjiGAGzcMYwHJ4rLN3AWxYAovQdiO1s5yyvnGok7jvegbt9qfZLzwY
VSny0kc8PVKm1S33neZuCP0tcxzLrJuYST8jM5MEias76SG78es6DH4UfdtsCcDbGlj//mH7Ij5J
S+3BgSpqXZIlwDGvJhai3XpmtUSKb8S5W1e9lqHC9sjBsCuh7pOTcDywgA03NJfY+5tzM6Psvgz0
GuIG9kwTRqkiwWt3Ct2ntj4DAvs819Pf14WJEfe+J+ZFeMjqW+jNv0ZONO1qqCkmS6u9t8tN2CbE
jPOqKKu+Rm5CiQsXJOlFgfrWDn23daRYGjDBk7xuipCQlD613kz5ngI2nO8ckW15Ztq+bwR5HkTg
nk5184L8eqT70A198cPxOBMbAWhrwAjxgJdcT3Jc/u9EnzM87+pq2RKysGwgzAhvMAfrUDQ+ckOp
dbafQlwJ4nIBECjD8ZpcnmTb9ZCtrX8Iu7L1vIAC5Pgwo3qCImMpYJ6Mg7D0wMmGuku9Z1AaRWVc
yG+z6z7XM+Dsl9u2RCRbh/VD0wsesMkwds2Lbt3yJ69j8ZBDVBany1fo0EP+mPvxbnbU2Ce6hk/h
5VZtk2bsA7oUeE1QMniSg9DBoWS5Wx66qduyHVin55MT2ZSkVkUMqW6Y2ULzyHtONflHAp12FLW8
xxNiurHybGvDCH/eipgMOXZjjbvVDqZ+8Y4OcXPXpGyrH2uUfNYPI/xTQvqpzNr5qSQohrQi2Is0
lzdlHrpJ7hXdzoOukzsH/UaXLPPyBxqTQe8vHXrUKdKw9ne5V7nOIWs1mARXTbyJxWRdt8Saxdgy
o4bFa7GwwKYAUeaN0pctlEws5jyBZwUDG+w3syL7SgDFIGI6H2LHP08QhYXYg5x/aJe/Ig+8gxmb
u9Ezy2rwjJ2Cwq5lHCmvX8CVFY9EjrJIGhWhoKsFyOrXJcomYBMXMFfhObp5USDw7/DUnt4WEKu4
AsiKo9IEbAqpRMPgFvoQpCi2JEoQUELqLvc3lpdlOf8B2QygmlHWqn+QJSgzZdV8TSGxvofFzKuU
WXnUi6/3jdq6V9pWM/3v3gbdL9TxBRZbXLf1Yxdlze+iraPD5aVs64wR/mwM+gIV4f6hz/WRMbAz
NFUvoqLPOTKNGaIX+6nZKubYVpexEeRRBsgVwzk0R5I8qp6RJGoESK9ef52bYGRiNoup9pDvEflC
/catkoWo2yzjyz+XR8syFyZUc0AdLV2KRr4QJ492veLOjefOW7/dst+bKtaoe0jossz9gxq6Yke7
7K0t5F1Kh5c4BXzwchcsc2CKDc5lv2g/G9sHKOCDhdPBZYYWXXjjlOVWfmwbpbXpD6fxzIO4dgrs
v/mKklKAKezXrery77d9fP37h4+3Y9uVbKDiC2Dfbwwau0mryMYV2xIMJmQT1/cWYn3hfN+H0BoN
OpxIqRYwkk/rBLTpLIlrSOCPazJxuTO2Bo3YpixCS82MkqCOvi9j2SZ9m8ZJBIX3XTMFP2MIYOz9
Zeu+bWvOCHblZ1PmhqhxBzR/m2WfrJiOAJ/HdeluZerA8fztcs8sN0pTnFBAx6kNY1d8WfMwHtf7
VfwQ++WdyuhzgX8vN2NJ/ExApztXgQg9bI4MWl67ai6RgEmWOHH02jYA3GgaR0faiB1NI7IRQZYV
aOI8pRPnNR+G7uHf7VJp3Mn9KDxe7pBl3EycZ+BlQ0Orun8ATSVO8mlF7PfhERBGnbgDzIZQgLnc
kmUxmJjP1MtgKoDaxf3cOcNOVvpbC2MEIqvffBp+1FgZFWMbz2G2towdAUaoEHr2sSMUi7z3OXxX
OxE9sYCeJCse9TKkSRRnG43ZhtDYIfBSj4xi5v2DaLg6iCp47wH5TYhq25shJng8ulKeNPpXl/fD
ZqRUN63iFtjpCGDkLBTzXQOO/Om6GTJ2B3hRh70/YIZapnysBbCi1mLDGrD/j7Nva44TZ7v9RVQJ
IQTcAk37HMeJHSc3lBNnhBAghDj/+r2Yd++qfLxp97f7YqpmMjM0SHqOWs9aOvd4QlrIMONsf/xr
p471zjnIBSiRGSjT/wSGDQQ8mSFPL3v4LvLrsm9ADbXWD4ui+dFGmGwsClyyfPz0E4FzDwYNeDH7
LOfIK2RgDi7m+ZMeQBC4s97WcV1O7stlP7Sd7z/2W7POEVM02XtiwyjhsPr/F6UlOYeKOxGg99SH
WkShsmZbqgZi0Vw1Y/ovFVVLe3lmN079xLaOf3xG7uYQxxyd7r7WLa8S0U1bl38UL2YR67kaZquC
/1L17akPl864k1hJd59XIx0yooumxkgoQAgFuAoq1zxTu5a4PebSmfI5hlw2K38RI0j/4lQtpJdS
UqE6PGD+A6PhZT6jj//xNp76/p2H4I7yl4JN9cO09O3BSPZbeE17aPE3H//ACVsi25r8scCBZzpo
VETNq0UhOiZj38nfzeyfIx84dd53jkGTBl3nym1encIjcUXzX0NByNdxRUNlbtvhTCF1wmvvMaY5
UXbqS9u8goP9dUbHNonWWclEtTxvs+3mrJJ5aJOqaNc2u2zldo5iNVtDQCHDBpervQmXPF9jpGTm
nMziidI62BMmKhC6No5CgUAiCF+a5bUoOUYeG2hxTJgCUlutHSz+k++681Ug0Q655MOCPQJVYQ7d
gVxZ/QBudgg7ukgwN6mjyx6+hcI/ztvEKxFVrde8Fi6JPveQjXRi35Po9V32/J3D8E0r+sJTzetY
NX4qVaGvQlV1ZxKqvydxwR5/2kGVjjTg4X4VjR4S0JULNAnD9y3OLZT+Lroo+TdF0IxclsMF0d4D
CJdGndc1rwpg1IROa30PjNw5aZFTH7Qzf6hX+eVai+gOMJN3C1LcYRbLr3wxMmXNWh3LUOlssau4
L+Aozljr331OEO2cQlG4/kx6rl5HyF780EHX99Df9b2rj4/A330mUvf/ecRsFE5sWpviARQaX7ds
UQ+2unME9c845VPvv7P8sOqacMwlzhh4cu49p3J/AmGiz/iVE6+/h6VSMqAEdYbiYVPoskvbHnRb
9tce5AlfL1qgPR41mHgfQoCtfnU815PfDBsn8XMhVsx3+WBz9njZz+xMfYEMabPaDoXVuOEUq7Eb
0GvXfupCuPufj3/jxFbsYanAPDthQQb1unq5ugGNQH7NV6LlGXs/9fhtj/7wVnVfC8CXGsQVRVh0
PbeNrJ55CH6X9LL33374zx9wbF25QYjN9k14qF2ZHyJU0x8//IRx7wkSbePnGncK5mbrmAmZ309c
RBlDpxYztvyx9zDzt/2rxlzYow/2UD+j5BRpGdSvZWEhP++0VQxECdrBvDqXQp+yj515C3/Je7y+
erW2UKnrgDccrWU/4ZAFufBU7Qw80AwRCpnf69hNvngOyUiMTOoKyuSfP96aEx+xx/DZsFJzH5bV
a74VTHTo7pG11PcMgmFniuYt4P13UhvsYXy6Lolpe1e9omdtU7lqnSe8suXPMCjsKzEruUx/IdjD
+ZQ3R7qf5/q1Gn0vmaCjBia3NuTfL1uq7QP/MJG5tRgpGXn1SmYTingR4ORvg8pJOu1cQvvISbDH
7gVcDF3VLPWrmMUTQKHr0YPlnwkXp3ZiZ+PS9ENfOH31qnr+pNTqpZidJNcNIlMLvPUZb7s97W/7
vYvk2swDmIbL5hUcNu+K5XEwNxce1l28bpENimqKyteZL0MGcK2+BuJ8Y95YL5nT2zZgZ9SN1BwY
6gJ+o3UpuIR8y8dELfU5BZ5T9razaKJAvrOyoAKi0bcHn3be93ZVMptb05yJqic2YI/YY6ouakkq
nNN6fu7U6CcDysQzDZa/sqdjgfaYPbmWXdlgCv91c9ghB5EBIMZxv3bmOPOaHsAd9qthLB0HcCb0
Ps5XUV9YhQd7MsWVNZ7r4mb0dfT8Pi3cPJCZBBkI+M5cQBQ/tvNT67ezc4pI3jZ9rl5VMJkvquCS
YMi3yM9JUIV/NxC+i+WYNB18t2v0q2sdyGmBswcwuNetM7XVh3qVKi689jKQa7BHDlLuhk1ZkOp1
Yq6XrtMwQZxuwWwR8NXtGc94asV2Jm9d4Nz8igGs4qExChrNvvoWtK1e0o935ITR8J3da8KGwON6
Kz26Hg1/3bVXUJt0rzjLp3Nl7qkf2Vn+EkwNyLNZ8UCGEXqolOTHnEDyNmCNzS77jp3x65Csxmvg
gOkYofXuB3d9z5aju7bi8PEvnNiJPYCvlCWXHm5zXyt0Io4NinIr7Tl04KmHbwf6jwAouMNYP6CH
IkGdHU7B9ClSXfRy2ZvvknTdrXnkeQ0co1NeOT7o7nwTnNO8P7G3/wXWU0Fd5h4KDX9Gh0LRKi1b
dSiFU545oScy3D1Arw4hjTkyzCqEM79mck6nrbEEhuWXvDfXiz9cia65gVs+x1t2Ipb72x79sRe1
D6gLOqqIsk34e1o7FbctESnGTaoYs6NnXOGp1s8et5e7SimnmWB5SBmGGRBKaLOwWAK19AK6+btV
IXfAHQhAvN0dCKrFZZayx+5p7Jdr8SOvtjdjAjFT8lKBQzpMRuZC/vXjI7cdrb9kKnvqw7rlvTSV
V79aoOv+NUevGu2NC/GUuCvYoynnS2gpETX9neULZ/Fkj78ebATmRjsHUzpFLf9ZKkEvRJMFe0if
5tH/tc8Nqh/05dO83RLlq1PdO5Gt33wnAEYRGn1xYQryMkVWnblTPOEZ9kSJvlNU7oj+6mvA3Jzg
3ijkXYoikj19vFOnnr9zDqR3fBiwg5BcSn298lF8Z77nv3389BPGu8f6WUdAZFKgmbbdj5sW/KpL
+N530wLctvxV2l+LVO+Vkfz649879TWbl/rDdqfBAx7CQb5SE78K4lbxNs/4pJ35zME+9QPbn//x
AxrQOhYRuLuw7+a7eplwrVuYPmjTyz5gF+89PeJqkqEb0RLDj76Q5iqg1Zmm3Amr3EP4ONjDfL62
uMzJZ/dIc2vdA8Au3p3HrA3iurYyjcxZDOaJbGxPoRi1tFVhPjfonlfvoBPdGPGg7D3ChMjybSwj
k7SEnwtEpz5u5weY5/LG2kU9CFy3OgPkGReqftQNBg91RqfJdfP7GYUsaRPcmbk9uywv2PNPQVMj
qgY9Rdd5MU9PIXDwd67pf/7/Hwc/InsZm8H2rm9KCH/TLnpUQFzH/ga2v+zh9H+eZdsrU4EiikLE
Q6pUQuLqWGAa7MzT/xZGt1ffJ33ekvuQj/cyEKffCrHeGBeSx3R89pdz8IS/GeP2E7stF5w1NVOS
ZBpLFKvR6w8lRCKPHy/P3zIbPH3fpFUcxRhZNckmicBiQmg094F6Cmw7Jh//won33zdp6VJjtmjI
XdBI+0+6gBDFiGGdC87l9vo7xx6GjBX1REnGhuh98SAf5AL2emZzT735tul/uEHeqqFdOaEQpA/D
1HbI9loJXqXL1mXnxWsP2UEB+WBoKuF2Slb9z9zR56q2U6++/fkfr44pHBTwpnPR5HDNFxmAagfT
y+fYM049fee/CS48K1962NKxg84eeDSf5mE1Z8LbqSO5s9hJhoQ0yvcyxDiRLr12j/1Go7lWXJ7p
ZJ36gL3ZYtp54nlHMqiWfdEVriZcL5jOmNSph+8MNocW78w6+ARoc3ifvFktieefzWxPPP2/Gq4S
BAAlqqispNUMgXig/UZcEF50Jve91sktLdXlQDOjmLox3Lomhtcxl6CQYa77DisRXan8dR3AeN/x
8q3uQPMVzNW3j9/+xMHZz0kbVrEVA270PxbFHKBEBw/iyNHi6QsXaGe0tu175UN0MiOTU7rJUjZV
ESOwAPT88Tec2t7tz/8w3HASi4/ZVZIpRd4wf10e/hdl7KmH7+x2AIwTl5/b2/dlfqXyZsrWwXn5
+M1Prf7ObBkkcwrfXb2MLqCmqMOZPK/F5MTBenYia/Pq+4JrOz47s6V87azDa3i1EjPwfK2e8q67
lkzf8b65ZcM5etgTUX0vSbMKxSPrS5aBdeFpnet00eY+L8gRQKEzB+nEau2brNwPOFcd87JwkFe4
w/i0ST6szrl87dTjd60WVha0cbbQNTVLdAduN5lNuCr96mMQOPt4v08cpn0v1dShKdZtOoYPIf28
TKAj9eXSnqkIT2w138VeubakaLnrZVzYe2nDTIs2lXX5tKwdRLHPgVlPfcTOnlXDHTp6DvK3AZRJ
mmLwdgWR3GXGvO+dho0HQiPLGXLPwnkTwD9AM5SZ9nDZDuzM2bS2mYMIL19H/GvYSHko8jG4+vjh
J2xg3zNdFUZGfQL1j8BdPzEwxZm8uQlb/3ryvZePf+LUId2Zs+n9VXsYsoE2IGMdhtYaW96wMtBB
2pW1as8UhKf2eBePJ7+nK6jKGEZroUI3oLJoan0m1p9YpX2/NASfjS+K6T/HlBDwrJMxMx5/9NZz
rIknVsnfmbJ23V5PHaUZFGfLBwqx7RcTdvRQqrE6N4N06jM2K/wj6oCGo4QoI6wNVxafVfPL8ua4
fUUhL9yEfQcVuhFmDYeJZWFVr8daz9GXosqDS1TJERn2/VPZGRW1eQFnVJo7jF6+++s56uVT678d
qz/WhmO6MC8pXOkmEKIDWFkowbgdzWdpq0/9ws6OGUZOgkgg3ORLe8c79zgpdmvH8Iwlnzj/+17o
Ctq/UfuMZV0RTWDZQX2dj1GZfGzEJxz1vgkqxgZsuZJiY2VxHIr2ji6oruuoudu8NGCY55pGp87o
zoyHohxAmAAzFq7znDeav9WQ1otn2fJDJ7r+8PH3nFitfRN0yGkw9LnnZdIHyVpbvDvl9PmyR+8s
GULnI4PgFoIyISphDOy8gSvPTUie2Ii9Hkzv1lJNs2GQNZDfo1kB4/9VReH9kJfoE83umersxDbs
m518Jq6c2xkxraqPcxVARFn86PPiva/tz4/X6dSXbHbyh8UJjoSabl+CfOjOi1wIABTvIWFPLeZY
y0tzpP0Ec12F0whKIz+bOl4kEKta0rDiIoUCVHHhYdpZ9gztZy35yLIWY1OHfBDvdaCK7ONlOuE2
9o1OmmtcmZYdy2QTPKgpfKdLmUWR/frx408Zwi46T2TsC0x6Qv5rQr02QOIjmZ2zbdNTe7yzZuIX
LsXFAva4It99abfTyhs8nhv9KToLOj2xRvu5ZMDcZATcJsvKovqST5hC0UhhgLT79vEinXr+9nl/
HNV6KgaXeLmHiqoG9jPX4bH3uv8NsPXENvzXePA8NWEYwGlAqmeFlEjepZdKVZD9VPAgS9et7Moz
MizPUhR17HaXAPIRkvczwatqMD/vtn7m+eRn7tLfU2DdM0Hn1LLv7EooL5clYhrS9uUYjvobNZWI
/Uaf4xk44eX2Ki7KdEFjGQwXEmpvdeglVI4PeTU8jMUl4OFtfXb2ZeiAGy89I69D9pLmzP9auZf2
pffqLQNYIDTm2liGoRxQzS7Z6kJLt3ZLSBic0wA6YcL7ud/c6RFZdOdnvA1iziAOH7YqodRcR07w
uI7D68c2dsIC9hPAE5XdCKFNbPYCPrrQjH06Bpc+fGfAGIdZMJwLA64D/cJWdL379SzL8BbY/9Kv
2A/+guOHqHKyLKvWxcReUGUqLNNNwLX2vSBW5Zg56PBctkybrfzhinAbOy516XVFDDU1XApTb1q+
V0OQz+nHP3DCJvYCLqxxQPzXGh9aau4//w6rgX+QDeHV+SN1aqt3dj1EASobFXkg1ZyfLeEt5nig
1/Lx+586r7sGVRfxVZSz9TOEtR+QOcvoinhTD6OIA768TYG8cCd2lm0LsBW1ovCzWoOIPrffAqiU
f/wNrvcvIcVfDtWeCQPI5Jr5NhcIlRC7+VW7NVegO53CKdvoyh45qZ2nkNRBlwCTC8FgrpcVZBJ9
P/9wB0Ke+8BQ/HPIfYgIezMIWmC4a58NYJ7vMyqqOmNdC5fUQnnOsrCok8lvh38I5PNGTFw67GVp
rL6DpjjoPaYC2ol5a/gNaN+Wz2o1TXTQLrpORmGYm1VAjamR4iHgzMDUddX6j+D2IXHnbKTn4Lgb
7nSkyCsFj9PVVFf6mvKSmaOKMLwFyWz6EBrWvjf4YidVPCimuNK89D4LGnq49+7Ao54yX4zml42a
QfwOaQNFU1FLscRsKmWVgh0+sJkljmoPgo/DsbND8LRiAO1rTcGeaxjYV0CQN98OMnR/YgCw/6pJ
pTKxqNqLTd9AXAayfpjbF6MF/1Sg+za2bQs2BbAHsCIVoytISgNcU4AbHVd0kM0uX4dqGL4IWkfZ
wCbQTvLKryjubNdVAnAYORjBpWOeqpmPD6LsxXowHZRVY+Ag2fop7CAQHzvLvEygDFfzV9F7/a9C
hQBgqDbXJhFjKZPFIhuH63IBo8xxc/8WNtF6C6wVzX9gnrFT97Rg1S26pKN/EBOWNhE9825wmend
SFLQtIbI6ytxF2qytpD26+JF05hWzdr1N9DGqq6lByFfHilxq2nLhhS4l2mMbW6FPooa6PUDuD/C
6gn/Xe7EfOJ1fst9CxxWCQGAmAjQSGvM/5DjwlAsouc51yxxnaXxXzrPCBqbWfRYV141KSTl6yWO
pgg4Ri068yWv0EsGaC9cgR5yA/bMnJb68HJze6+XITxK1wYi7udpLDDM70ef61KjQieqxy41UNws
E4UBzOVJLnp6Wga82GICuV5RLKPZxr6h1EZnWTQp7YahjklQWXogchHvmtPwWgU0/7SEfVFn0Ift
qqTFJEgTD4wEV4Q6qxdjVU1qSz3QlPRz7143o6XjAVDd8pdjHfT9qG3xktqN3DfCcvYsYJpdDNC8
d1PxqJyv5pBS8kVZz/MOAw4fP5CRKnYdrr30Drh9nD5JXi0kzr2w+lY4TVBeRcPCXk3nz1fW78R7
GJS8faJoCT7RAIEntlU1kF/aMMem0CBboayyOuE/JvTwt0YEIgH9dgf6QZyuemXOfQHhst+L1cOP
Ne+qu7IAs9LEPbx/J6h3pD0WKAb3u/6MxLrwbyNW47yubd/c9F7N3kODpGzpWHi7NGGHAZkWaH1h
+ukZmsPVIwQh+M9egYD7xpVQBB5EPQwYeu4rLxkhn1LG+VKh8FPrDFh2hAmof5zVVEPKJlnUnyvS
YXc8/E+3Wk70Ac5AZhEFhTsBDSs0M7TFVMjspXkIBpLjlCMnB+JzWWLpjvWX2k6Y6YbWCYYBi6Hn
N63GSOejhKyKWoH0hxuQKW7qOvnQspqbW2H08E9dUgcHyJv9Iq1pOQgIWInxk6v6RQIvp5b1eqDQ
5wQCJ5q6owDWW8e54epG8h6r5ekyGlMNls0M4GfZPxlD+JJIv+lfhN8HTzlm057HUAXNzzZUOPtB
BMz+MQCF+NWs11CWSbG4Zk0IfMq9N6n1WNByERAnpmClSpalkr8t6/RPGkX6cTBO9AikYPEUFj5W
EYpA2L6pHNU/uYaLJcQrBNgN8gqvibP0lS/U/TnYpTzOcJNXuQF2kmzKly9II73yGE7F6Kd1QJ38
Podf+7pi1vYOqgZd48XFtJTrdUcgpXRkZUegKoLJwiK1nFOD0TvIgtZJBbmab87QkPk35mq8T9My
9X5Gm2gJjmIMx4dQ+NNX3LkYHkODqf/kFTmXiYSe1BiHftgsqSY4HMTfuEhrqugXjlgEQtGe2i5u
PBvdRZqNGJnS/Y+ByDpDR1N3aeQLS+N8YtW3RgKvfJhaiIcn6Jw7zrOMSjt88vqNbljjGoYkBOo0
d7Xx+yjlNuqn+1yAH7OCC3he1Lp8HxD3joEMeMJ40NqYtXP1OElN7xln9snxxwitloYUX5Vg4Aef
pPnOy45/RuiaUnBcA9zcrWL+ms+lL2Me1AQcn47nsauZQZL5AdPbei3jcCjJ+hWcFDk3cEb59lMC
bG6/GHcQPYNlpqAiqHIfLwKmzU/oBDs1Ej7tPFFe5eTaOsEEatrcaUyVhdPstJluPURCbUe3AEuT
mTDHBp6jw1A6IXypDMZ75XrovFPgp+xVG3WVznBjVHyzwodozBWLukV+R0nkiriqgeW4HiCbHDy1
QcsgNCFAYEryCkcfmmwGVhNY9dwwQx9UUVePZbSyZ4CjhHNoZOHOPxc/orcTMHJVEpmgHaa4IKav
vwucHvfZuCHeSs+G/8Y1U/cbHEY2I4yH7yFddBV7QGYckLrULBYo5m/zKOqwZXQsUkad8YGDHj+I
NSlr9wEsl250y/TgUwgOqrBPczE6T0s5+Oa2Uwv/YX1HAlLdDP6hHdbhnYNd9DUqShPFlgJhlQTo
Ci7Z7HJ6Gzqz812W4PlOag6g7G3Ydnh5Tkd910MK470V9UITn7SlSpBKrSTJCdxhxf36k9aOUYl2
FlrG8AeYFjUIa26CdZ/yxNDce5rWGcGIa1/5qAktf1tGPXwJLM7cIoADiqdJlFDCVP31pJl9833A
p5IpR11R5jXpk3YFayhv6yFKiyDiWRuZisSll/cNithJ3+lOI3pGUYFQLVCXXveS1V8YJgrmmMmB
OyJFa8yhsagF/z3lcCJIITduDx55TwuIRP9ZION79GYADjPez9zerss6HBeJQBRPHlgF4jUo1yoO
e8p/kKIw7S0bK+zbNISLk5BlzgNAZKFIR3jigECigNoHQQSL50Fi1eFCVHMPlxTaKsb8MyGpI53I
lHEEnGh9b5tK9KkHqg4au0Gh5ocx4qI69HjFNcVAGA+/VK40N9PcjZ9V760kXXEPbY884vZFrSNr
Y8hPIADPgFQflD+6KokiaAjqkbDMbZz8h69ACLEyWd0BoCOTqeZFDzCEw5ZYQFlHJtxwsCgvIZi1
YiCc+jIecVlTJAqrquLKzh5NwcCZV4cO+nX0uglYeD338/I9qNrlm/ZLl6eiHEwqEBxZEeel6KrU
FI3JsHLOLRjIovmWw0M6CZ8XpOAG92WfMD4NP6mQcarDUHkh1lZwBLdivqWDt3wH9U/13joefbR2
am6q1pC7OSzcG6PLtkjgRMv7sKuqx8iZPHuItqGCdETm+TjlVcFAu2ThwEd/WkBL6i36h8BIfpFE
nULmg7GcogBbqQenSTqGxQiqsgXtpHHEd/CaaecIlJZgcViP4rkv3OKJl7n6HMDbDonxVlz5ENQw
a5KDMW5MF7CTHiaft21i8zB/o+04fOe5qd5C6LQ8mHxACBWGwLHYCnydWb/Q6huS8fXNLKYJEuk6
SBQxGO3e0Jz4eBPidCvqiu0ghU5Xm0/hDP76ePRN8ZmqQj6WYitklLEIBSjGwyZh3nbpKFH7+FfN
EuR1vGDa0IsbJJk/zFzyN9Z007Of1yZTxpnfKPOhkCHBGco9LTMTFsiNi1U/T8PCYydY+ngGivq7
LAL1Gb0dkZRDNH21mN3ucUxCkfTtwEnCHMx3p3gaEvQl6mEhqp5fZAUKa92M808UNN6A+kyhpKiZ
k38T3HXf6Mjn6Ip7yICT3JTQLJS2BRBlQBcSH1PS8hc0DA18fr9clwr8yGptS8TWZRxvhK+njHPW
fwuBlH0ZWpSBYJ1wbhlqtyvXlOBL8EX5RQA2uaQd+i0Jem3DF8jciXTgLfasGcU1EH0h4JS9fx9I
YAeTxczjja21zjwNWjPZdTImbMpTkOisNC5aIW47D6wj6eyCsb1Auz1G5TDdFxMFc2zn4VpQ45L/
a7u643WIwVhUHNZPedjjf7ceicoYTXT6sIBXeInDxvBHNtTwMhNp12M+UTodINNlH8JpmMsM/Wrg
f0gUtMngRd1nZQIYvQ/O/nsSDlh0LSpypRozv+R1ya9N1PnpAgrOp9WJxnujen1nqDY3yFpUIsdq
/dyFZR8Ps1E/3G6b7hkoVjsP0PCSOdMpWiLDN7LlRjkaMKkAjv+JtY36xReQCSZF75pr3x35jTa6
uelAJ/mNYk/vJ6jg3AIqk38aOCsPvYUbQiezTEXbNOmMRYgJWP+/U2RNcyyH1s6IdflaHRhZqu9A
adFyoxHraVpaUCtoAF5vDIa973HBgeM2LFD1i+sG/kH7KGoV1/NLlPvbfYdXYf1mtTlozw4uLovq
IatVyY8ugYRR3LQNzFFyErvI9x+F2ZQtZnQIgNELrxdPVBgnVtOCr0X3OMlpGHKUVXSqrjZppVfQ
iAzvegKtfCxFnR+gmWCu2IKwk4YkaO9zwC8eTch/QB54wHVYhQHuARP9KKPnwPsE6ywjzIOhZqnb
2n4WHEpdiMjeHV/88bqH+XzB2AzcMy6ACy+VrQ8UK4uAIezi2vE9myI+OIN/RLlEnHgJh1qDvqUg
0vuqIAdhrkhREnnVuIY3P3pMH8ijcByrBJK7KQiuUf6i2uCYs5rTcBbkVeFO7drmBD6C+7T8SUFk
gpC2ju5Tj9mFOXbUfLeQLrJoqBucVORZs5cN0+KEX8jSdw6KZYNYyHTdT3WMVgaDi1jz6ls9e3P1
D1gTlE2hvIT6biuGSkxVG7B/sA7ELzdeQ2FsEelmlpZFZHPczITYKNNwwW5yjTFy0BhaN/+dt1T5
xyGoC56EHQ+6K29tSp06evCaG6Egkey4GyKlaGuZCTW2WzbpI9e2lgzFF4VMFGVp1QglvzhuX8gx
Bsoncv6xzTgWB8lchTPao/CIl2KS3ovvwAWwhiA2ohwFPE4HOZYpX8D38ljTHqkXXO/g3zC4LgsX
7YG1U/kO/cy0CvibNzsomxMsP3IuqlEX3a6yccQjsoso4Aigrn4eRyVAMM7nACJInAbutdUuEpoQ
/KA6bRY6Offcqg79KmhxRseOElAtglChD26YXLvwuYrs5isLQQGMrbdyHyIHfSzyGSsAyqPSyXKc
iiqG856wdi7mYT/nQTAFh6WNVPNNyVy391HYTU+k2ZJz0oiWHjdHZ65s0U9OFjqLgprGopYvED1A
2s8p4/rAV0zT4VleJY8MOUsHSFMYOSnYkxFDPYhJPy3QBR6/0ypYw8e685s3GpUwB428vUhkMZRF
VvM+IEgz4D4falZDfHJ2mwnXcz2n9ypoq/EbzKkuDjVaqOUV7Axp8GIbgBRlxEd1bCbNH5d2XCFM
V6AMzSdZImMh9VZvSN3kB4f3mOuPTTv10D5eRCtmqI35E71iuGq3aV2rcfrhYlfGhPJO/6JrUbtv
XuFN7JbVXoGube5RACec63VEiXdtJwYE19KhQuWhW5BrjlqXxrhlcZD09+FR03BKkWfO5H2o+0Af
RA3CBUAVLPiyyk0dIwanE66o9NqHDUhmeQiywahbkRyNxD7YoWxfWG/Rnwp9OOZw6Cb9tEgSfs0j
jMNKFNhHkktyJbXi12jMt7gRGQQ6RXnOu/FQjUBJg7GkKg7gNBXv1gHJhwQJ3BxGN2Ydl3Roqu6A
KgMWGCofBek4LJjGGkl050ctLG87N1CW64H3hS2q3j1MK7whguOKpgPNTf9VdHp9nwgVLwGb+tSx
/nDnEcCD+1C6n0symfZmAGfDwyAC/yHnQzcmywiauJTIqD4GyEohF+CBoIA1iG2YccHAVK78XiVV
AFXYohRbayDkdVfeQgK9rY6hS+BF7Yy+IeqU+l5Fao7iYW0HebA+klILry2zGrf4j6h1/QcA9MNr
EehfcBuoBtzQ0ai+Otslgy5dVGPcydMOw915jLsxfFk+wPIpm/17kLKhxeCCA4TMZP5BRr98w3RM
D15Ny+/AaDIUWRnkJLGrj0qyrgy/GyjRv4q1I3fu3EA7y0Ov+lfYhiidAuSuVTUuWcQC6WbdwCpY
AfVZFRMHxewtBgeLoxz+D2dX1hu3zix/kQCSErW8jmY0duzES/a8CCfOCbXvFCX9+lvKdx98GFMC
9GYMDFJcmk12V1cxEboUOgquQs2PH9TLo1MnCEDFY4xYS1/4HarZUQ3TFombgP4MYfBkQNASEVOP
f3Z6nKyzPxKAV9j4rrYqhHp90sq7YUYAwG+L8caq1xuI6vI+mrouu4ETbz4MbRbwkxgH665PBBCE
k1fgjSZwHnyqGqxxgOjmBafR+BTjKHevydBi0xVCrjMJp2w1XoKk7liHEI8L0pNahN1e5zIJfrF4
CR79riqeHeXgSesi+th1ZfYtXlz6Q6LEHNdeeGH0n0J6E/EKwMHE3CHg0fIWb3In7lVEx977LgJg
0GNQuGZnvEe+NG61gNayj5EuxUVDPcDGxYNVN82n1E/Fg3KmODlVxBbqJxVQsQxt3FY+DwHv3zPH
i7/6AMiEripIjIsnQQIhduLqGg/jEtolK5ZTv8bX87S261AONo5faVvOySHgc52AeHny+JxXIUB+
HHVKROCmbQ913OEan1vxpXUD7Ok2oClIV4qM/eizIfkqfa8TIbMA2gCZHV5tTq6S6yoeVZ6rRVL/
NDKEvi/5nJHyNCLpDzWVrOdjNCGKGZZyydl58QtVX7iXZ/N9OWUdyDeQG+jOpLFoESGJMn10Se51
t/44q/xTDtu2btuZ4IkXKxJ8UTwfyy9gewry76kFNsWcNh0CZ0VefugL4T5aQNGdVZHi3T/Y8/CQ
CtR0WB3YgrBMef4ypQ62qgSxeDKnRX1OArwhepnmkZRLhToQTv3PbFCuCkEG4yLILAPbxfu9SZ5w
VtbDZZmgFXIBdUw938S4zy1w492I89Ze8JLOLw2bPf6J91S0t3DyqbytUKZardHpKcahMTqfhyrv
5sjKZ4QaMtbgW5HgQSSmoh7O9ipw7AdBEbABhRLu1K3nl5fOF7AJ6EI2JwEaN3EpO7y/VyJBbEB3
Ttp3YumW7HdfLFSEjY9KNGwhuPl/fDn0/5BAyLvZztrvPWvgbMtmxnuZN5n8Kife48UzyF/l5Ewv
aRwXH3qoOp3BxBJfcGEnOUZgkbBeEEiaqKpDa4be6kNCLFT1ISyZfmhrtp5C1pRdRQWHRQn+ymuo
I3azwk70qPsj9il8fabS4FcCPHdUI7b5HpXBuFLYTvnZ6nHvPLWj9O+wb1UY+1Ni4dLK5t9VgXhD
iFgr0jHwPPUPHPi417RcFp8sAZdzxmvLeq67CrG7TvXINfG6lfe9C1XkcJbgrAY0BEUmbW7hqVPn
NXmWImueURidfbOdjn1gTeqKsOgt+jHB4dF8ShZVDacBFzd5k2SD930QA0FEH7GFrL/MhT0/oT4J
QebS5+RW8pp+iS1OfyD5tzwrGfSXEvXV+XnA5cO+qUoEHUHH7xYIE1YDKrAnKE0PtwEpoK17hmid
992W6zOOtTnoTdOMjS3u0baPGcIL8MyKIcXFnnYe5K8Fk9fWmpGKcIBOSc55yjJ1M5c2XEODE/Ek
ofWIT7Wc5c4KOs85IzJlzaeOg9pPjHH220ZW5svsViNerhBZAiIXl6/vHYFTDROHtffCwyv2Zk7K
7KZ04iFExIjfIjHkVLdt7JUPMhvtMkqsLs0ulgcWsysSIngdNdC1Ho6BTHQ+Zah2tuk4BZB/iIH9
KFebhXEO7TkBEGQnJ20AsuhkyiV3i6IZAZJB7kFeXIVjNF1UfA1WNNp2ytiQtv+LOxmc70ldEjua
p5W9LCi/r8heJHXuqJQft/sw5O11CuU5FXE2NEBRpIvnnXqCO5Vb7lGEmxpfB/YK2DByzhQiQE6E
CzNYkwMQIaQd3sDHPl2DTZQEiUpKJx4Rkd7EEzzxVO3qLpmWdx3Sq0/HJEMzbLDdKMbT7lQHqITp
reFbE7vLDhzTNDkaYoKgINHrB8eN5iAoTrka89Cuss/bc2PaOhpiAq/IboLag4uzkuJW7+DWApBn
MDunBkRQO2ZmGoGOlkD5dFHVyAelffwPCNzqEwdVw459mRrXYIa9lVVug4wqKhXnz3JcV3dq96rl
DKurcyCXsi0d4qLiaa2/yGOo7eAROp64I6vLoQUgGmJ4DkAZJuruf5/vA0WyIsNTWd83SR3vTJFp
FBoCSvWl08wlMDc5SLdOboA5mpVcQqtA3PDYMDQL7mnj8cyq+ZpQehzn6dx1+S8HaFX4oD36HQO6
R+c+jnuP9nE72lHcF8+sYqHvgTwFtSvj8qnBSb4zW4YNRdbfX1l07vh+lqK8Noqd0fqX52CrYpUo
brYnyrQWmjX3CRSGrWWdqGBG+L+6X4vOKj4+bjdv+njNnhnuTd1MWsCrggKPewL4E+JCP481rtlx
bM941pSwhpSDnAg61dmZrgCrY63rhlwKWbgZWif99CQa1DB4XbBX/vLmtPuBTlCcBkOCmtTejlok
/E94fA1hCzzm1OKP7c9/c3eiB82Q1ZgtRBQzjzpX3YHi848fJkEQeihFKqw9Ftw3FxjdaLYMjiuh
oPiCwsUSiAzEdUF25fV7rZumSTPjtGs4YGpz8OcwXQHnpUe/DqA+ObLG+Pq131e2lRbeiLft4ke4
Xn9DGUmBqK63xwPxpi9D45rhzojPJCKlaLwq7+e0vXfXm1CDl1JJnrYX2TQ/mvWmoB+efWDTIgSd
ijOAsOoEmfAgRIx7D5dsWmDNgp2RSJBIot4MdZyAfnVQZ0+cbofS2jRFmgUj1JehLj4DTsX2EaQj
KGZLbuq0etyH276JiMUqaGaMjBISLk4JoFYjrMfYb+6JVT0mtvOrgWAJERlCHPGOzRnmSqe2wMmG
uFXfwcMICpElROz7aHHzT9uLbWpds2gxzBW1C88HyHNe0V1FfKkQ2ImOta4ZcjZkFm2dCd9OwcB4
adrAu3gJOSDXwfEG1QyZ9chCS0hKJ2DD8SMvlR/tSX5uOvuC//1R2N6Ov3mT7HHtSLdoBnGujoMD
+jRaCHPk81UNZdS09N//ddbcK1ud/SV7sGGIIB8/Nnvrmr06SMqsRQCm4D7caB+8kyOSbHTO6x0n
bVp53czBxL+oLEGhe4C8GOLs3rmBKPf52LdrFu7PeCBbPSw8JcNPBZmGM/WPlQVgPTQLj7OMNwl3
7SiDTPaJ+rIIfe48i8S24fHUwc2rGTmvGrdenMGLQF//2W1xDALIsRyzap3/wodWhYImH6oOyMAR
cMd7YVSHKvR8oM3/u3HcBYy5Qy/cKJ28TykKJ8NFAZlwaGV18otacYQwY+lECPGDAg8o5eNnt859
kSEOXy7KXiu1gNVNu/I6tFWKrC175yERseOhDR5CpxdGfNEDgjh2gGe2v7brrXqNJXREnZOJfT02
TZrxguwZSUZZAlkBxM0FF0p1tfPdERiM19OMN7PLsYXkGARRZDU8TvYy3bOuznY8qKl1zXjB1egD
ICXROiSvv7K56+5GC4nWYzOjWS+ZySQgD4nWfVkPt8h1pGfJY/Jlu3nDHVVnvXAyZS3Iz6GAZAlE
eZqgVTdz8JFXbf0zcHqIYbFm7+lsmCid/kIhdQRIkoO+RMHscyX84IK37aftkRi2qc4xXBTpkPTI
J8B7Fv6/HnA9IUjRABF1f7iWveNE1zPhrzoMP9D5LwYiliVwrbWTERpoDNQzSP/EH4AWEkD3DnXI
EEl1ivyYU9MZMQAiqAv0B3rBBriU8A/LHN667Xl7zkwrornqqbVZPlQDVF9iSLhCzw1a0YAcT0nz
+VgHa8evnLI/tuC6B69jchoY3oZIGwFmXC07OoJvMo3iquFqhh2LGQ/Qbl3zlMsLwu9hqfyop84d
2LgfA9w0x/m937h3qPU4EntDl5q1MyqCaiYA3iHbWl8RigbI3ubzZXu+TPtLs/Z47PDg8iu0LhhQ
OtT6CYM5W1NzR5N2hX2wK9AL37Y7M62+5rJTrx49K8u7X6SU04kn8FItMpbHDi6dJcNpgcguxrH7
VQUjKFhp/RO1rPaxjavzYwCukZR97re/+lF9c3wAlLIA4I3teVl3/xtGzrV7OEJjAA/a1HpJh6y+
ZrK07jwvj2+ShgV7l+R1u7zVx3qKvTKMoptbqyW+AEhf0d+W1/JTmRZRy9fwTN0piIUiID07w0X5
Qxgk9tdgaSacxvUO145h8XXyjDHLAzUDcf97dS8hAElI3mcQndqeQoNb4Zrd1xPQ3YSz9AUVaucC
ERVshQ8oj/u08kPsD8LUjWb/uVRBYAPw8lum/S10xz8Sy3+fzvJmPYUXC2qE28MxTZZm9BI+Czmh
bv45kVkgLRrg7tO5h/gk/UBn0yhqZ0nnIXde+iWOqOtcEEkA5juHZigP6oND0Iy9IbObgnqF/ywI
cL2qq15AtrDHZG04tnT+jDqRSx9IZv2cG9zPuaShNZbPAa+TE/KBQMskY9g7zl5gzbAcOnOwmNou
KUtBXuIccG9L/cM9xEQOLbXOqFGXVeHmqJt4cQf1QTWrHgFAjTtmYfpwzeqJ7/gs5fX8QuyGnN31
q90l7w62rnnztG2pxYLRfkmSEjHAFbgKboudE8v06evvrw6sKpvmeZzx6QsiyN4ZuOcgAOFb1adH
GJt8wA3+24F0Xctj1UJe/Jnat4AhgqwOOOkj3igARvC/raMoLC7tUYFWpMvSx7rPgndcIse8vWne
vHuidc1tlwR4gLhvwNdA+J3vW9/9dHwaq/ShmpOdu86bTgldaPbrA/KGEQgwEqEiG5AfRaJ+HJ+K
ie3RHL4duAmY7rFTwA96qVDCzBgDyM76LhcPdf7jzVq8zgIaZpw/Z4vzbkhQ8toc0rFGBZDuzON5
QI1uPdAIcFl6Yg1cYNKkv7aX5s19i8Y1Zx6jDNIqUOwa/RH7hqoXP9vBrmMwrIrOcDWiCLDgS5Cv
t0EPyWofd4WxQs3KH2DC9ghMfehmHTQ9BXM/i4qMfOqDDvWSTXXbMWQdtzswTZFm2iqz+iEoK5BS
JAXg3ApAB8qKcsfy3vTRWADNruu+BPzVAXeQojIUM6Li/YgLu8seLVJU4TTviR+bhqGbOEpdEbdu
m2sOHjtAvIFH8CbE6bYnybQKmokTIGUQ1AQRAkPFRH+tLZZ8In3npvcFskjLwaXQrFz6U1C68cKj
2EbV1uwC6QpMXgnw8/YoDHP0t6MGb0rvgMQ3XsDXibDFjzyFmzjW+Ho7eOUi6g7YayshNGKdtMKZ
gRR78ffSdYYjVvfLKM1hYIQqmusahYoBB35oA9Tgd0OJIsKAHltlnegqbRy7BH8/2GSD5FkiRxiC
xOC7xckRrRWcdY5mzL0rvaqLwQ7i9vxfYOq/sR4Ayu35N03Ruuiv5j9ts77rR3BbSUdeRAOMrQ2S
VPaY5Hwn/GHaPpotW6lcpqKwaMRjDoUNG9blFGl92f5+U+uaAbtWvQBUONH/UfnivtqfipT/u924
4RjSKfvTquvh3woa5amwX7C8FCD/xT25XUoeUEZUvu8YsGTbnb15H8Yqa2YcC7thNK5ohNtdFPvj
x3mCbrm/qEhS97HnIB3oij1lCMPJpNNdlUC5ZDYwi8BygxWvnMosVFPwoahKtRPzMMydzj4CTUqw
IHDVXH1eveQyB2MFwLJ58bK+T+002PEUhvX/Q37yav9CjQsF2Myh4B+BL0Wp+peSdnsaaqbGtau3
v1R20CagGXB61PsJ8Me/gCB9+rK94KbWNbNmCbQiLdLQKFUogVMOQtfl7Ow9EE2tr7+/mhgU+bDa
5gk4U/k8XVBl7qKycPl47NM1mxaCE+AQZ9B/Z6j85dCtAuS7v243btqbmknXo59KkCjQCDQs/KYu
UD6Rov7vOUiA1d3uwnDq6ZRaa7LRLYYZ8AfZsuAOqG1UCYISpCkX1GOmLnXSsKHc6aLt/kxD0mzb
rSqWoM6CRvDKK/UrACn+iGpBsKgcequDyiL473qrpfZAfpWvGZclvfcLC1rTMSp+tgdg2E06tVYD
6oKhScD33gwE1V1gDQvj0Q92jj7D9LD1DPnPXqVDM3KG6RkW9x2myjs5FNCpjKUHr2JMM+UZjJpT
SWYKzpEOhW/QLjtL1O5cCgc1idtzZBrF+vurUXhLBgWR2aeAn4LeqE4f3EJ9qm3n+3bzpiXQDFqk
0mqVs74XQcT36Nao/C3qaQ9AaGpds2inGgRpkJtDKTAoR2MfuVjpN2pngU2t6ybN5UQtVCBFOUpx
8FooxWVaXfWxmdGu2S1dumpEvRHeIuBxkQs2Z8N2I22mZdVsF3wQhdX3LV6adLLAw1CNZ4egIKvJ
d7GChi50cHeeAoqVJj1bN+ePniDiTeZlOVl2wMNDU6Rju0vCKpkVc3NFZT8oJVBXfvbsXUil6fs1
+63jxWtLBbp9d3FU6CQ9ColQAxXAG29//trQX5HvgFHNekFcxGUHSqyo7Rr5lE/cnk8oHQa1kuc4
5b++6/rvAAgT5+3uTONZf39lyW7uoSyJYkOhDo+DMg2QnbTPgYNYj41jXayW8qoLBZ5LVNBhRA2q
r+655/3rTAIl1+vO2u5hbemtOdMsOof+RE1yXABQvTOi9rr1Q1Ry70k0mqZIs+jcreZ06nMatTM8
mrAVRwwjfQjWQMCx79esei7zaXJGXI9AoSJuQWdQIHSIK8d26+vOeWt2NKuWE+qiYhe37TQBOwZy
dvUXV4r2lKD6/tooVI1t92NYBR36Dbo8icoZl0aF4kHUe+ozLb098QZT49rjuezAf9HRNb6XyZ91
Uo3hlKDq6diXa0Y9S1VPWYMZYjZYKXJw+IU8rY45M6IZtEBgmJcJQqtYiCJkEvKnI4KH219u2Js6
wluMHZdJun75mmoHwdn0Dziy7FvkduZj9yEd3V06s2eBDgdOIUUZU15AqgGsJ3t6DYbjjmimS+bE
I3OGd6eiwU2cgHJwJenouuEehIIsXKAauD1Tpg2kWzF4AiE5nTVXkAr28bl11Vi8b+pqsQ52oBmx
o1jZdB48Q1sU9kkIkV4akOYd3KKaETPS+g3t/PrqtPWL4lke2a7VH7JcqmO9ydTRBc8B1AnkqPJD
Pfn3P7HHIxNPdZh3CgFTTzQQZypL+bMHY9d5GneLid5eVdTWa75l6NgCcBTKTYoMle9u/L2Y0r13
5dt7kwaa5UImZk5TjmM5j5073IZylGiON/MKBMLF5Q4s+0eSzQHVQd6umOeps/AoAHkSvYK6ZLzx
XPufY/O/Tt0r91s3dJrBFNAAZkoJ0uVucGMpazyC7sKna/abB2WMMtUcV3UwbqJWubbCymr3QqZv
uy4aaEaL2pXCkuAS/51y9cFZype+rR4prb50cfV4bHo0s1VtP3CnH+LfbpX+Us3wbZADP+TXqY7s
BqmM7bMs+X+/ImvQqnZTkh7bNX9huX3UpVOEVSKkpSAeFojghMDQ8/a0GGZeVyj0AzY7sYVPdy3/
kdXTEqoarMYr9GJA2HS7k7e9F/U162Uu0qQlm5or6lc9pDwg2S06laPEAcyh210YDggd1h13McB0
fl5f/azy4hOxPTw5vK61Dw5hHdor63LipHYpqYPfJcgQT3kH0wVJCGJcvqh2jn7DMeRrBlyCvA5s
k12DYIoAL59721NAH+rsWaWo45/I9dhMaZaM9MHkYsPWV2lloD8u1BN4x/aktU3LoBnyWkZHvXIV
duSgRlYM1NJU7Kl8mBrXTRjEtBDR8xBtCvilbgCks6HGuOMbTXtUc7ygwqjsDnw+VzDi2N97UCtL
6MV0tvVQpZw3O+b2dkSc6gjuNAWVJNKMzRWk7hGh6gw2jquy+b1EjcAkxw8T0kWH1lnHcztFZyeM
W/+/zjUk0JAiKoR1KAdC/0Z0ixrvgCH4XeMefQL7LigPF75zFzUsho7oduOhcEZ/zVIEcrpPh/oO
1EqA5Y1AvG/PjqmH9fdX9ixIAMqCBlagPJQDzhTJdsdW/vsCqsxP210Y7NnT7NlBsZWDRFFzRV2+
H+IaWq0S8/K7pLk8AaxXnzKwnHY7AzIYhw7uhlRcDGDZ+nq10RsYfHnYSbGz2KbZ0syauFMHhCkF
e3IK+GXuQAhqtsF1MVpH7U/XN8wRH+9JVzZX8LarCOzeVSgD4L84lNh2psg0Cs3EVaKKcgI37hWe
f3Tfg7fYBpv4RDm9b2bwkOx0E2AL/f0Opzq+W4gyBxCsBSnMDOncxAdRej02PQrJef8s1fiBee34
TkpwD6Joqt25JRgGp+O+W+jJ/S/1gppv/y4ewZoGWfb2DI2HY/qcVEd9CzsAXggRsOvMLXJL6GRf
E7WnqGH6fu0S3sJp5HkimmvaAUMOUtv6ufIgPrKkSb1zqhgM0l27fmXzeE15bJEx3lYVfwdln2+4
Jajz6l2BgQJh94q42TZ9gzG6munHHAokC2hHI5Aq9mfmguujXtiegq/BifwF95YgbuN9V0GSk/4G
o+4/fZF/kmBY7FznLknoQ7eM0fZATKuiGX4Mfj2HEFhlPFKGyqCYvBvzqf1oHYXd0L9AY8NUB944
VFcF9unkjJQ0+D6XwWMHj3odMkbG7v+vuAJFi9d2VCyi0/hhFEv/vD1Lho2lI8Z8J68mu4WQuHDU
k2+Lr6u4rxu7kd/HX8D5cjnWjRYb61FzgQrboL7m8zC/E8p517uDdVINQjUJUXOU2LsKp4aF1/Fi
btvkSw2S2SvYaO5K5spLI+ovXgOD2R6MwUR0yFi85IDzs5EgXEavLLZebJIcvCjqoG7Emao8qVV1
lW0tHkTRO5+bJCjiY9b9F6o7TkZf8oZELMZh9QKaq2K5F/1QeDtXdNPka1d0f+4ENOix0K2Fd5ib
+I9pCqKuBDHGnSEYnn26LiIQAKKoPFylVxiDC8T9jPeFQ4uXCsfi9gKbutBu6y6YR9VU4pRKO5BS
xATCl6hNKZzndSMd60Jz6A4qKvJl8UhU11l36oe8AOFmW31bxByfg5YUO8ozhr2qw8XSbnFQOAfH
JwLBwYYHhkXL2oV0GVZbh3G79gDie7CcXoFBy6GmAn8t+TTdJC4IALcnyjSA9eB65fna2B6CGpCA
64ykQAyO1GtW79Zrm75/3QCvGmdJC4qwtKyued/UP2ffcyGnAx4nuxb5zmFh2Es6XCxFHoaymFdX
p66vMRSj/d6/6UbnXQL96+0pMo1inbpXo3C7hoF2NMN2XTUzwFXLV7qu5Zs99Mmn7S5Mq6CZNd5J
CShsMQLwzYqI1G38kIE0bGeOTK1rrhrqKnUMek7cbsv6eywSkMzXe/rmprY1Wy5FG5R4yKNtF5mH
DLXN5wZc+jtTb2pdN+MulkOApOe1BKG/up3bnlZhXnpQFTo08To0jIz1NIwu2Htd2kwguqtaXPaz
Kd17exn8vw4McyD97icTdINL5l3qLi7+F+Mia4zL9WIQ1rfLzlFksAQdHDbPfRLwEnGuJbkvUnBa
gk7uZM/kR5V6X4/Nlm7PoOyAjIcFex5SZCmZqLrQat16r4rINITVAl9ZGgRI3D4bPYCfUaXBMF/Z
lzrpv7B+DolFnB0PZ7gk2+tme9VL3hXQvxyT6uo3SX5WfVIgJg5dAa/oQiYkCG1z79F1xa/tSTMN
SrNtcCAsXFlWeeVtWoZTE4fg5FYXhHMAQ8R227kZmLrRjDwHsNWLc1JelROHcaI++plzB6T0dRHp
ToWFqQvN1mUuIUhFq/rqzv50BZ98mEtOzkUHfZfWTcbLsQnTjL7Hudp7OTayABvsCWW315i17/GE
fbB2Y/6GoegAshm6gDO0IEjk+OIHinxDFwKQTiKAiO8PcaEEVIeRzQi3EIi11FdQoXyNe0AS6ACm
5O1JMpyMOoqs9zIAu1mPCw4ohEFFTepzk+7GQ0ytr9P2ykRKqIJ00KXDpzvjN39CUKcKXDc89uma
lZfgJR9KiXiqiyKeE/iqoWiW7hacGE5cXY+xFixZFnsN93P1NHc1RKZwcV2f8qCFp+d9MO76uW8E
c5hm18u4TMkIlGy0CPa1HqzvkHpAsSp0VXbOKdMiaBbtNK1MnAH7h8XDT9bbAtTAdK+OwvT1mi3H
gAL6UCBYY8DQrmBDX31LRQbdsPjo3VhnCgXLsDdZkImKZogdxQhpWhDbaDuZ+dGhjfQXkqyxA28B
XyrU9mwgcci8Kqx0oGc6mHzUgWQk9ixENG3kLPBajNwJcJMaaP6oxuOdF3vC3oal0GlCoTvhO1kT
ANgi5L99i6ocvx+fuLT3KJ9MHWjWvCYJc5cPGIYYIaO4qpHhonMu6EFMH6Vrz6/Oi9phMs/FUF7d
boDsA3GK75C7WXmbBYi/j632aiav+qgsJxarEOZ1EhPjtx3KvdNTEWTqGMCIUs2gXW+IIaOZgUUs
nUFwL1IbzBVufuzUo5o1QwqOCMgtCFSvJ2AoKStk1iqCd+mx2dHs2aoSF3XwJeilZ+F8XeWrQQpO
g4Mfr7nkugtmu+8oSVYVvu6UQNsANEagwT708TpubAaTORP9OvM061rcYMrxZhnL3RuFwSfohKFO
1aQ2GxcrglTSVeECs9ZqziSDeFkZ8tk7dh6RtftXO1SpkVYdBVZBDrAzR4kxXHJcYY5NkmbFEFCR
LoVa8hUYynMVl1FuLzsZAoOn0TFksi5tAhLrYnUGJ5ZX12k3TGxqWrNa1CvHZeXDS4qBPrpzy0Kv
Dw4+/nXomD8XXuwVgEmCpfza5ewG2neQfbDKM892IRyG05Nohuu0Y5srhy+RO6N+AVIHeMMJ4GPt
HtKy20tr6kIzXj+uBmKrfokSb2w/LWUMYdAg+eKN1SGGxIASzYCJSxJglksSgVL+Zz9Z9elPifL2
57+9xuDn/O++5w4A0XmJnMaSMEjWMQSdoVCxdw1a9/ff9yyio8fkxBBEwi03Ep7fhCv+Kp4hQFJn
yYOHsuvtIZg60UzXsXG4DQ6u02m/5kgR9lxvdKBin08TBHq3OzHNk2bBPrWqDnKFJCJtWZz6HHrM
XrUr5G1qXfPBflq33EalHerfIRDGFpS9j90hCriA6DyhcQ6NysRHYFukswVoyOSeqnkXUv/mp/uu
r5mYpCzre9CYX5oYdC6evNb23u4xNa2ZVm61iw1NFXVhTn2amvzkZEdew/hozaQWt4WeDxRmLmn+
cVruId948poo50fOZNTGa0ZlFfUAxnU0P03KDq2gn4ACSZIdj/vmfkfrWsKoSFXQVALacIh6nYf0
mSagzxE4Ns8Htjra1+ypGVywEeeY9sSOPyYtf7Dcr8da1ozIy2omoSEzXnzfC84NlFVO0qJDtN36
+n1/HTb4bs2IcmxDldf47r53rxLE9LYlrkMxgW1oOdst3Zl+w67UASCdEmW2JOiGWg89geBPtld8
tH7oWwPQLrEZE4yCElpeAiuGBE8Ld1hNUdH0v7YnyPTlmqnmU9FO7p8vp9BOuYNo4rF2NTuF5u/U
TMsika4cz+08NBAdiffu3qZV1UxVZRL68IlSl7y+m1pQYU2PSQPZJg6e4GnHXg196NgO6KpC2Skr
5WVs3vv+pePQrqqu0As/IX595J6w1vn819E6fgvNRr+SF7nwZwU1KjfuT0GuDj0i0P46tlcXWDxt
S7BuW8PFqymU44ubxbcft9fXcODoFCYC9QOCQkz4It34czE0zxTyfAJKd6QJvm93Ydj6emI6QRk5
ZMDQxTB0IKB9Rv3DjHqF7cZN37/+/mpqUtLwntMUtAGgDmDDr9pOPkKrLrIK/2m7B9Pnr7+/6mFB
/HawczhAl4zv+1l+8wfrqbL3sMKG/flXaroA9wfYS+QFyO+b2Uki3v8qfesGeIpLPZfXY4PQjh/V
2VD7ddALY917r6DhoJqoyujzdvOG00dPTs92LkYfLAGQnIGmtT9eFDgft5s2LbB2ADWtJ4FdKuQl
p09Qy7nUgl98ZwmH8hCOyXe5dgpl4FonEwS0Lt3YRmqZL6qC6NVgRdsDWC8Gb5z8eipaDh5qAjvM
DaBsd13ihwlkxMakCJN+usg4Pw0ZZIkhpbzdnWEp9Nx0RtOYCh+OhvAqCP3JqyPwP6udxN+bORrf
1clMlLTKEkJiUAaDqPgJ9CIqzPvgPaKr30C3fzt5Kj037h4g1mAbOqnJglwxJIXJcOHBA3SMoahL
boohqhw79IJj5K6unqn2wcccSCHkpSMtO4HpLIUYRy52tq9pOdbfX50eqRqhlOwv2LfgFMSd91Gl
h/A4WAvNpiGmpsrZxYcPgzq1Sp6FvUfIYvpq7Tbhgewjr1HlehkScgFJ6K0v4510qOE4/YvOpBRF
zXp/uKCS7Lcs6q+IWl4aYCy3t7+pec2YeRkHUKLEpPTAPrXT2YPY8iGeJt/Vk9J+6zVkXBJ5ySQ/
cc+CtrC/48YME67no+OVbTufiLqgCuJSkymCIOSxHajnn1EkmFqdvXrI0vpgx8v7vBt2SowMZ7Ot
OV8Pfqsh0FG5JOy+Sq/QzD3F5LHy9py7YTFtzfVOM0/BPo57zxDT8uwNCzTZqepDSPftif2YutDs
cwyAHQEZFrYjZ8OpcItTAc29E9gOd+bIcIbZmpWSEVbJekx/UD+pIAzAjm/3z4nzZEG1cnvPm5ZB
s9Z0boVCJGm4CAC8GQ2++WXyC5X2WShlszMM0zxpbljmQ8mzHkvd8O60xprT4Sap9socTa1rVgvl
vrJDqRQ20lKfIYkZxstdu3sGG1rXk8rKs2XbQX4R7D/OTREHj8QHwQeTX7an32C7ej45i/kMDQFE
BEoIFDSBPCNaez7W9LqpXnkP0FaOlt/gaoJ3WEA+W4TMn9p6svKdWInp07XN2QxdMwBinf7r5I28
E2LmKGFq9zJDhq3PtH1ZzDjRAgXf18bOOwv0amnTRhBnDguowbj5t+05MlxJmLYzWcLzWiBJdKmU
Pd7xOH0mQTGd2QzxLhRHX5hF1KmY+F7y0TRn2l5VMgtsUuM9AB27f9iYRH1Lvm4PxdC0njjtGNSa
WUdhyH4HFXfxc4Be8c4hYZom/axuY1xWcywGnWRxqpvrKO3ffg0IMgPaZu7YJXWD4bI9EAO/uctW
U3y1cZ0+88FWtU5SnVza5iWP2cVvxcmC5mgAtB5EXkGPUl/8Kr/d7tJwCOr4goHRzOtmjMBVP8p4
DpeuCGP3OtSft9s3rc06r69GNEwD7+QaVuSLG+bQnc+tPZIJwwtBTzSDZR5QN2jZ/yJDekPkSwV5
72Aebup6zfigdhfKu0yxnQuYqTdtIxS557m9hYniXRDZ9gNipHaT4oQRpx6inhAuD8TN9pwZ9pye
fhYW9B5BTTBc5vIucX6r4tEVX2T7yXaebHfnRWJal/X3V+sCtZliyKVb/qodMOMpOReXpSS/jw1A
Ox85r4Yk88EVR5z5HXLpp8ZfTvHih70gOOp5mAzlzjXNsH/1PHRathLqlYiFlXX8D9hgrYdJ9vRM
OeIxC3cPiWT67h8K3VfTZWdj4KSjHC806G74Qm8ZsLmclVGRxz+2J800Eu2ALEqoiQTBXP0awMl2
El3+qQnG38QOog74gO0+/jjXN17Vemq6mKBlade9uvwfaV/SHKfvRfuJqEJIYthC027bmZzJTjZU
kp8DAiTm8dO/Q/5v4ShW84q3c3kh1NIdpKtzz/GdKazZf4XFw2yyw9F/BpFkOI/gkQ7cSKFgttb0
YzU8QDTchwT81rBEfXKarGeVDyex2LFqvwJWFbMGAi68P/kOhRT3ozcySAvYD0J6O2cow8Loz92B
06LjGaTccZvI+47zNwsEhwZ5ghLVjr2avqCdFwC3odM4I8gDD1iec4FK7UK95HZSzI0CYMW+Xl9+
03e2/7+wIp+SAgquNRx7dk7oKQ3TFU+ia12GlNl7XJQGz9Zfv2teQaCxxkdqXhQn0WQ/EzHudcYZ
zoQ6d0o2uWqys2WM7cn+Tb3PrF4/Zn2wk/9Mo2txo4dAQgaZ6jGuoOIdCXsidyl6BiCM3rqn61tg
+oR2uGLoSbXRXjLGiYV+5Lq8kUl+GdPk2D3a1k5Vazcrytk0xuANCsnS36VgZLMHtVOVN81eixFE
uWjuKbFAnQcaQurnFnRigv/Y2u/RZ72e5rj++L1YZQfZbTLGTovn+yqic/J+6L/x/Dbx0jO3Ly7f
e3E0fUo7GkCGoukl2p9jUlsnaJbetODCCOj4eVjX2yVpfpWN9yYAPfmRnec6s0ptEzYXizuiIlrE
VmKLSDoBmoiHPXaV1x2P6+wqQVuvpIKmerwOQfNl9NHB9rF3p0Y+Xf8Br0cPrpOqrFbAeZ+lUxww
iWqHU537OQCwCC8/Fs13MsTrFsb1l/ECaNNmDmBhY3dX0Xvf+r4MH67P/w8b7r/Jh+vUKg4hhRoY
xl7flCcRi/D28/ym/pzeNzfZWUbpl4/0nf2e3MVrrKLfdvjpU3tTnLPwE/4sTpfk3aV8m56mkIZ7
RebXr1rgZ/47IK/OSrIBrJjx6t0N5Rz1/F5BIDaYQt7spHWTVWgRYe6AV0xd/OimJLFrlXdowD4U
y7jOxoLmkbKAsCmCMUrWzbjEgcgiyfZECg2moNOxoOmMJgDJj3Hmfq/L36X6OHffrpuCaWjN9UGt
46jJ6cd4sb27brgwBaoXdkxXk+ssLC6HWmdfLuLXsBQydARYCPYJygz7qfOvuH6dWMIZtwCZiD6s
BycjF4m+DnvHTUxrs334xSFhdVWd4bY8xU0kbv1oDzliGlbLram1rl05CnRqWGcxjiFRp1HsTPn1
CwvXAS/oSZyF43fZr6lzcWYUFzfhpw6nVrAkfqv6z6tiO7cw06/QvMkfWlFmWTLi3iWcIewtahW/
0eTZ0FjW026oMn1Gy7ODWNxuAaNavJ6cmP1qdmZvsB0dBDOTzOrmOl/jdfL8qOzle1EB9XvIp3QM
TIXrm1ehSBB3zJEg9gLh6eROZSSK/OgntHMy8VcRVD7qja3tRi59TJcmGsbf1+dvSG86FYq1LKvq
OCq+Pa4bDXlS1WPefBDy4djw21a/cKs6bRJIEWJ4Z8ALhHW3sA+VuwDet3MRNe2t5raT001ZD8L8
WKnuZi7cqFn26vmmoTXX7cVcAi2OZe8d1GmC6lSNOwZpsHNPy3/csSxvnjAyioHQAIn8tIOM1vP1
FTdNW/PV0Uq6vMjxpFqyJASm/mzPO6ZiGllzzzzzcHLssdaVU0OOw/kOTr6d84/hUKrjXsYKColt
hqEbeW83C96rVOiyr6N/pu0ZxjKznZhp+A06+MXmvjXLBks/+ktYkxRaMocaZH2g6v429cZP6sAX
64hXMXsJK4niSFH8ur6pBi/VMTUtWQJnIl0XB3KJodaQhuNQn5jyzo6kewBi09psH3/hq+7gzJXa
LMfqvVPiNVFTHYsCOjMKt8Ze1s7mpfD9gd3ncoHd45a541Cm5dl+0cuZN3k1T1DlAGAEikk41fjL
hz59qLs9xgdDqtUpUQJSCyEq/ABr+UCTc9bfy+Q/xEko9O6apiEq6NpZ7VCubSux/P362OE1O/X+
K5JjF3Cus6C0kNMuQTndxTMDwpTdobqDkuBOyDHNXAsMbhk4eVL/z3sx+dnGJpCd65dhbJ37RE52
m0PqHE/kfLwDVzLCWXVSkPi47lgGm/8HUTapuREFuIsdPn5PanpJJrpjlKaZa2m7XLnXCIaHvGlY
Q1atIY43ET8Gxve5TnCilhY4/wzD8xENiUMQdXuENobrmU5vUgUW9bs0XeOsoF6sFq+7nzaBvrTt
7qbVTc+i2suxpk9pjiunlS5BCcuxOR7Kl3Na3G/WAzxHyOnjsS3W8vjgekVepWzBVRBMbK68eCrd
ySam6WuJPG0w9XHDb2xxTcjHIXj2xZea3CAuHJu8ls3BKUWnnmOXt3xVuc1pSY+BfbiOJCNVT0mL
i3hMWn5bdx8aLz/mVDqIbEoBqiMZ3tPInAMaSM79wYuIjhdLJFr1ggwxskEvaCbQZ+QnIeiedw7z
hmigA8YsLxd5RcUaC8Xvm4B84v6eRIshRenoMDkJvGNVCMBDdV8mKmQZFAwljgnHoo0ODJtk5hA8
X2I3HYgM988+fR7lXp+vaV00N01GsDTMJZZd9F7UjV2E3HTdvk3Lojmn4uDlLRt4EBbCo8+5fBg5
mFG8Q5VbzjQHRd9YNRcB3KdoPmxnSqRsrNKOtRgCvA4OC0QJfVEXwQuDb1cPnGgUPPT6wpiWXMup
yTpDpKnf3qRxLws89xSMe/M2rLmODMuSQWaWvaVU/xGHGVzJkuXwjU8Hh00MsxYpJr6SZ6KeanmP
dTkaD3V8WC1Hh43tFnFx3/Pc+rRriYZYrsPDiJjclLD/rQouqltw+d/cs2NNJ1wHiFVF31hOB2NU
OY/WwT0dPgzobCQdpUNFtzw6Nc/gazvNgXfMDv9FhBXLzLaOKrY+SNwoN5zldQs3uA/VfHP2hBTB
hJFHWLhtPXd4i9u9EZgG1/JmCbbdBdQKf3zTLvFeQ56OHtSp5prMyXJXSLrEOVimvyTtxoVUWmp9
qMZA7LXgGPxfh4ENzTK7BbGW2EuXJzWMt5VX31xfeNPQWhl4paM7jgWADgwcXUTxT6KedrKQaejN
uV5cxDIOPpE/KF8HQ6NmeN6PWqaht2j2YmiV9lXdNg5Wvaue+il7WPFEeX1BDMai43+EUqk95vAe
XF5o/4wkwZArro9tmvb2/xfTzijaU4QIcGuX661H0y9KtTtFE9O0tdxZ+KB+zTxax3IBpQ76KZ1h
fOORypJRPSzW3tXRkC50YNzigcB2UQhb/XiPTNdugKjqebcAaVogzVPTMgGDBLRlwGXU/ImK+8cW
08w1R51FvljrhH1FoivnR58+jriK7eYiw/A6AK4Tgb0wheGRLsoxgcZbFaKMF6Bycsh2dOYQJYtB
uQyOuh27smANa65Ox4bWHBW6aJAUS7DqSBgqbWNB2p3oYiiV6MJTLih+vKUBZN4XFzxmVs923ocb
FbyTnHeLnNs0X3nT1LFaWe8EuTtsWC3cFhX50PYfPPWB58Dnn48tkOa3eTckBJRFwHPQYaYRadh0
aZRD9zjdTMajOS9w1hXp/akDgqq8d8smpvVv5Q+f3L1XD9M+aOnVEU1RIfT8KalO1f2qnhhOvvDc
/49UqAO0+laOkAxGmlW8v02C9v1Yi2hI6p3br6Es/Aew+SJ4tuU0jBB6Aya3/L3mlR/ChVXyoZUs
qhvrncNBTLt3OjNEUx2jhQDnlfOCk2WuqnALcjhZens1CMNu62AqcINNVkIx+EBViBTD2H8IQ6x/
PmSsOmfI3PSBknJzh7G2T8wd2jABGuxYCtOVp1TgLbLbynvb+9Pi8/+HGoRpXbbNeLHBGThaxNxj
XYLh0c9BfIUr6wC+/8NVDh06RYreVuPW0QC47Z8IfXxozYXVUha++FPVLmrUZvCqpfYgyYb4ptOF
gOOBp7mHWeNOPI6/t+yC4IZXORHsofVNn9Dy7rCk/7eUgpu3JLgaywerfMZdzVY7pVtDZtfpQohf
ONBiQdXArun8xe2K9We7gkh+Jzu+HuCYjpkSVlGmNsMa4Qdk8Nls8dGSuiWBQHiXIPt93bdejwtM
Zw6Z1CDHQXYoH5JvACCEpV9DoWCvGfv1NWI6PKqXSeMgZQ6/aqWqh0JZ82OlaHkIbsx0bNSQpXiL
omh8qYfMn+PGs7rx7JNmOXa6ZTo4qrSHwGcAzsZQ9QbP8xKuqXe5vu6vhwb2DyQKk0xVOSwxWo4f
B2q/B/7gxhXZpc2qQ7cVpiOj8sxpe8h8oiY3exFNGihpJDsx02Q1WvadU+mvgPUusapoFMzFidft
CQxAO7ZvMhvNeWvFp7XMqiWmwXzqfGhZCLoztGnm2qG5ttcySLZmqQoPLkVdn8CU9uCsBxdGhzc1
asahFok2bmvJnpo+b8dPcuzd4J54eCw5XTcew/roslODXczJ1C1VnDZ/1GMUKECtQ5pWPtOBTo3M
WSt5uQDSyNN7p2uCqGf8Drrw9RfH3cOBvR6fmY54WnBcCMZWoQDQk5CBS3gBVLMEIRuasGvr47F1
0vLv3PashFIiusgbfr/Y62mo95pEDV01TNebsrDV6zCLZXugGi89BmcQCvXnCQBKclvINKpc1r2f
+FeH0/jY79FScj8kIuhzoE23e8H25majGn59aEO60dFWfmWJlM2q/4UqDxQmmzeAhbxDJXIKycqf
JVnTkEj2fP1jBif0Nf8eG0fMbUk6XKLYpYV4iAR1GDgvj/m4zjpU+HY+11CyjIMEoB/xQdoNiKQP
JgUdb9UDlsdKyO3EqU3uVil/u/3a7szc4Ng63GocwV9PJ1ybMit7I+YqR3eT3Kt0GFZd5xtaWwi4
DgMGB+/bKXXsULnll7KtP1/fVINH61Ar113Lyh6wLqJAHbV6wGEFhO1Q0DkKb2E685BYl2oOyNjF
qrBimBD8YNmxf9PKb/9/cVS3MsA7aYnF2d46ARj7YBV0p5BlGlrz2qz1Fjr2oERp2/lTx+y3QbIT
3wyHCB1p5YwewfUUS44aQZq1JzyMJehC6JrH61tqmrnmp6RvnC5vsSie4o9e14V1NuxRNZrmriXi
tMwL9AFjbJSuYC3pVKEZUYUbCPb65A0f0EFXrhVUENDABwBqqcd71/3QBHd1t8cWaBp+C6QvDGZN
oGHSdxg+wawDkUaAnUzW3Qxp5OvzN/jTP6CodM0kNA3hT/xsofNG4fSG+4uFhzIxJTuLZNhhd/t1
L35FKwuPONkA4EyfvysagBjbcqe6YRp6C0Mvh7bWrhIthl4qEBtjxjbfK8IZIpkuEJWRweXLXHdx
AaRV452B6szkjs2b9lXzVuTsMQsmYNHq4A5XyBMKbwhhTtfvbKtp7s7fy8Jz3vWLApgLqiIfZeXe
sql4n5V7pDCmVddc1p1Q6UEs6+IJD80+C8KZPl23R9PCaA7reSMfJ3974p+g2TyGFjIIX3k85XsF
YYPF62CodR0HZRHM3cqsreoMqV88z4UtwBC7T+aGX6EjosamcyCoivO/sEEffbOFHVypZ/7p0CLp
/FpToyqwBWJ4BJ0S3JUQNKc2g3Lh3unDYD46LopObWcRW8I8SXf25ac6nW7S/lim0qFRtSc8ixUZ
ogHgONz2LrTda5QynC91ai1ov062TNMu7srffOultu6Ahpqc/4p2uuV7eCLT6mjOCzwE76xl/fMV
uVShhCjWbqnE4Fo6sdYU9KzBfamNWc1Ok+NGlmCn62ZjGlrzWibkonLba+Oa5dCdXs59sIdBMy2J
5rY2t2iCoNDFfO7vpJ2+B9AtahL/26GZ62CoRrjSLpIA92ks9+IW99xfjvmSjoZqVTFWXYOZe54j
TxCP+r50QTxndnWp1/IQ6wbTMVEjrL3kfdL9gVxNTvq2Lg/WX3RMFF+YmGXu4vXJLkEKRYvvVZbv
ZCmDweh4qEUk3ao4beNx7Oqwk24QFXVwsP7Ctq++SN2du6TrSDv2za/qPBQ27iF83bv8maau+agF
JgqS1SP7VkKPLwQ5Kfri2r1maNPgWnbt/MEtx2xg3/Iua9B5Nz2B1PnXMVPXnLRorbQWZcO+eUng
hx0Fv6+zlmN0bHTNT4u6hWJZH1jfLa6gsCJws6mhbnG+ProhCuigqKqq+wXgBeu7rwgE0gSUymco
aIXAj+1lJsPS68godxNhSxx3+QXsT3MBMWf9uZNpv3PVMY2+nRlemGSQeURA9Zl9s2x3Df12eHLs
cu8uYhp8Oyy8GFymBZqE2n75ucGkQsW7KVQdhOKvr71p9G1PXowuilF4QCxl36ehdb1wCUgAxA5E
63aytuFIo6OjEgB/C5YG8pfasDQjGhODxXvTp10Rbdz913+EyYA0r6VzOQYzL+rvHACYW39Nggsq
4w0IJll7OvYJzXf9pqnLVtr19yotPzd09H5xZ15OgFCLT9e/YDhgUs2Du65JC/AsyV9j6bZvpjxg
53mFEqE1ijzyW/Czh37uxtc/ZtoWzaGXvGWC2fjYXLmPba+iyuNvupS/8ZqDiF6mw6hWqxnzIZ3z
H7RextuBQZwG8thfrv8Ag93qXFpqKgNZQub5R5+6fbQARx0uUNjZ2W3T6JpDT77TubRFvIMQyudF
OFOUTagEXp+64bTpaA5tu0MZMJ61TzCjT3MrI+rXMcrBqGLnH/OljKS1V5M1bLOOrkKEmy1wezdP
LOiKcFzIm9xCDdhu8ggnup0QEiBU/AsIYTqh0uKuYGZMafPUTPSxlV8aKMpyYYVpAaL5vH+izL2d
8vxyffUMbqKrNqlsENaKU+iTM7on4vWXQIjvvKdxNyWXYKx3LpQmC9D8ve4hTmODm/wJ7FqnsrDA
O+/ne1h302/QXB0yf0kKoI7zRK0yQjL6MGU8dgry2MATrWTvNm8yNM3JUTkhTt+49VOQ+c8CjYOi
r+6Hqn3buM5zkWeXrtp7NDdEYB2P5bY2pCm7Tv3oA1BU3sxT43/p5mEqTq4jd+XXTV/ZfuiLZOVJ
NiwcKeobp+Atl5QXD42NC/jk2Xt8I4Z91ym2WsuRAUK8+tH2ZALBeDWFYE/xdhKVYeN1gNZIU4rX
2lT9gAbHWw6Zj3DwU9QW6+FnUeQXlqtjGFamo7QC2VhIUEP/PSBJdUrbeozSei+pm96XyLZ6LzYC
ZYSlD8q8/FH07kffXr6km4AoLGuzqnTJP3tcnEUi0DrDj72nEy3H40GXl/nkyB8p+DfRdCXHD35C
rUPNCuwfUq25qG07qevv4L4Gm5MsfdAVQ6SkABvEzt7/AWa9Eid1wJatpA0cBgu+z355dtld3dLf
CSiQM8e9ZAhmTi2jRvBHkfQPLfd34qXJoLUg0HgCzDnbV1twsIZlXquTWtSe/KohwejIrbQggLIk
zvpN8Dp1nn1vzh6Zl1VgcuhFc8fcyrZ2iIZMn9Kcvyk67M1cJd9Qk5Re7HtkrtCX5ZRF/aYfK7+y
I4EHpJ2rt8FTdVgXa73GGhea/ATEvByirss+ZnklTrldZV/appyyqCO7lTnT17QjQToFqbLaof2V
WdNlO46l1vjQdM3b3P68z5JtMAWdJ6uQlmdJ0gc/8ejPI2ZlAl3wOPRfT8ym0bWYMM28kV3F0Ncy
FU8+t+zQzvECfX1w0wJp3j8By96QIPB/psx9M1nTwwAiaFENl64ZH6z+4LuJjv0a+8ArEn/1H0Hj
9wi1ScgdBu0DFVZ6asrkw/Xf8idKvhIIdMos6SfpULPE+jmTioB8t208qBdFjV/kwwLu8lkqcu64
P5afWNJYCw2hsz5ZYeu3U0C/dN6imjOBRlkBZiA0K4C1CBqHRYBw5XNBPl+fpmk/tcCRN0mPVF5M
P8ncujdNQpIbrxbTIW8Gzd/fGYT2tj8Ucl1+lgycMuBsz2+8ltMbf5SAnKIx+HzkV1AdQhasvHAS
4c4//2iVUieg0cLKPQjZ6wcSohfo1hodV43rZ2cvzUCLm9hBlCSF+zB1DT30A8g/hToc4auBJJB7
KBHuFK2KL7Ss9zhCTD9g+/+LRL7kjU2cBQoJ3Zp1eBHAZWqK+zLDebfwRnlImdEnes0uyXlf5q6X
QcByeHQAej/5mX3s9k90envhuGORO4U4W5VdXgLq/JadY8UgOtijVzKtknYZkMSV6HmjGXS/hvyC
YqmMJtrSW5qKPYWb17Mb0RsaM58Kp5it7Nx7zL4t0E4aZWxyNj1OFWWzWm6u+8PrgZT8YSp7seEu
FPcg+iDEeejXtyOIDMNCkrdtVcSJK+/nNTt07ACP59+GRbnDS8rxewSf1Cmz3OnWLuVertly/r8R
lOjlvABZoOl7lZ2XNr1jiRvc4tXyraL2qfWzFsqWwxwWNj1ExwmJxr9/S2GJVa5jg99Sut5psct3
djI3J57Vt/lBdA3ReyCz2SvrOaiyszvkUOkcC3V216E7FkX0/sem9cHxsi7iXIGQ+kJLKesh9JUa
62Ns1+Sfak82TnQoO9R43GC1Qo80dQ0W50CSQ+eLf9S4y2DpVk7XDILZFgu7MnVPsxd0O6MbXFyX
405SQC0rXovzbHVVFNC+/lF7bh8y7tBjNOdEL/wkaUEBh0cYmevsPTRL6nCxqotIh7vc8983a3nM
9/6p+tB25HVjZ9DtEU2U2Og9KTp/j/bJEKn0cs8osiWrkS7OQxO8hxLuR2i5QFYT/Ob50aZaold5
liXAwbR0svOUuRkk/9gSWm61U5M2xEC9q26qct/zVjs9J4DIgE0mubG65G0OCr2wT+rilLB6x+0M
cUqnnM/sYWg8uWDHWXHLyuYNA42lX3zPRX3b10PU1urX9bhu+pJ2WqvtzKp9awKrZBfcBsH3LvHu
W6kiSHjH1C/OIh8ern/J4Cl6qcdxJ5am8/abPI9HLsmqkKI6HaNHSOw4o+HH6M13Y9JAZSCd8YmK
fZSQnKWyieaaXNZVnMvlrdfxnUv567VLopd7vCxpMgFBiXOiVhzdaDSL4n2f+Oe+Y++K0bmMVvCx
5Nmn62v3+pma6PWfNKdZ0lbIJHaPPrrIqlG0DCvLcvmO6xtMWy/7OKJFlUTkVmxZ2Y9cBTEZN9Kh
pUXBt+7uclYdKscQvQI0N8ggqpUWqGy5F09tgR601Fo+Xl8nk41p1z3Hchq7dmDNwFFV5S2x5naK
fB5MTlyCKeuYMBLRqz7oIU/RxGIncZYyD4pOTg0BzXQ+Xf8RhkCp13uqtJqImnFIAVtkf4PuMPt9
Kqb8y+L2GWCnXnFz/Tsmo9Jcn+Jhs+8IMGw1KdWnxunbKM1Fe6hRg+gVniHz2AxJ+yQWoxexuR9C
mox79yfDEum9ecK217GsQYMKSvXqDkc3ax5DaG+XIkSzWy77kApZHOKlJXpJpxjqzHNdpF+ZrKz+
2viNkO8yWvjpTtgybITerLe6EIosHFw9IHdcPnDUD85tV/CDG7H5youTe171tjUn2Ig0sZw367Ik
EDGY1JfrRmQo6RK9Wa9IRlV2rLW/TqwsU3DQDaXVnfu0t+omzgjpiDxD4RCYlBB6zqCluXFrKeCQ
LsB8jEdE+m6281Nfd38I1vz9U9eVtWuS5gneRKi6VGzMLs6YT5e8L4+tpq33wrAWr8SOWyTxIHwk
zGws7tx0hSr49eV83bBtvQkm49OU94VIYtLP9MS68oLa2G0v7Ocerc2HkpetN8O4eedn+TwHYMcc
otodzlZG74q2uBTVeMbZI0Yh9iYQ47Hcoou1917ig728SuKmk/KNxTP2bs1SP05Zm0TKcefIGeWe
OuHrC0j0SpzbUxRea9uKlwIBeeVlctPmzfR2AKPpKa3cYxhjotfisqBN5YhaV6yyojqPDsnCsV/2
0vHrhvyPajvhALP0M3wWlTvrdurrDo+9KTsxQo7JXuLd6G9f8ZrSJ9Tuknie5AVI/iZc5+Hj0JMi
ROXwx3Vzfj2y/SPh3o0icOxFJvG6EnW2fbK+V5wVO6ei1/fa1hsxCR/ddZmx1/BFF1IaTfKwQusm
ciTst13GPaZ306/Yvv8igiaWlYyOcq246csksir0g6eBSnduFabRtfiMBxA0BKJMG4M5kj8AoOrf
ssTfa7553ZL+0W8ndVfg9Khgp4AlnGbm9m9XNynezR1g1Mc2WTt0cXBqAWCOTeaKlR+SwCO3okq6
nWBlWh7n78X3c8j78C052laVxzO1CICeqX8+NnftRT0IWo9PAWJTiRz5OHDR36aFOMbaA9G3v+cu
5TQPqUI0b8baOc2E5SffIu7Oyrx+Zrd18lqQPNq+lBg9tYPbxh8++7nMY+ku6HcgJEIb3V4fnWEP
9LbAdF1Vm7opuh2cFG9ME7VCUufVofxg+5r9YOVlMaVZEjNa/KibugiTtPs2UnrjMfGzBh/njqEa
4oXeDjhVfYWXYPgCEmDwmJZ+8abu/O7WxkU3JhlJjxWFENb+3vcqT9oA8OQgTkQLsdeuzS9Q36JR
Jm374KJpR53S8gOgZxYrrsbsg9MtPi5rxbcg6wFSTKqwSRu+s2oGM9NbAwnjklucJPEELW/gAtSS
pXcSQDB1C44DHi1TY+Ea7E/O3iHIYG56w6By06Xv5GzFHp5Kf0mP1A+JPx/rn7X1jsHablhLAUWP
rRxymSlGPzl53u7cb31s8b8VZltvGKSuylabVhjdKT4V3YyukklaYTlOl95afimvVDeeWnZyh8Gi
9d5BREQ6oH0lwNEqAytgQsszsafuMqUWqKDTXc4A03e2nXqRAVEt522Jl7ATA2omSW8Ta2tqPnd0
59XckKU8LQQ4ANuPicT4qfPWmt7kSN/8w/UIbxpayx+lXSY5AVTilKXIHhBrzEKuyh3fMA2uOXoP
8JIA4Mc9efkXe76Zm190TynCNLTu4LOE7HyKoV322Z7fDc3F3ktLhqH1JkIHWuB1EvAg9nIXYteu
E0Q5iMRDOU3HSsm2ztnerDAWp/SCeJCTd3KVt0bD2niHKhe23kWI28I8u0Acx1PQ4OrV9+CJUcHa
fr1uMgZr1/sHoQVc+qpZ3FMPNUZ3Lm8qoDbaVZ1Fu0eeb9qC7f8vHKqWwRgoZ4ZVUhUPREUOWP+l
M+7EBUME1XsJrWlglUUn9wTSA5BAP40ov1xfG0M20FnVld+AFb7AxBPfRrc+TjVQ1RFjdU5KEo72
HhOBaX00r00zu7YKGz+AZkAP9FHQ5qFL9g7FBkiVrVOrQ7IaYcHdhh8/qeUezNlxUvqfWPrbY2eP
y03K+qTS5MQg73d94UxGpfkzeHWoN0KH8xS0Y2Sr9a6lZaQ65z5f96KRYdf1VkNnYFLaULA7edLH
E9rD7DXHJq83GDZDwGq7w3pV3Vc+ZpEXRJX1Hifb06HF0TsMm2AoJ5dg5mCmAXjSu8Njc1TPfZiv
e41LBovSewwBoIPOw4xPNMtyl9LkBI+7yTO6g0sx+IXeZZjZXKUyxwqllNypckFvkRd5pH3bLurc
kIOOrXccVgX6jbtti+dkPbkgHlqdnS02rY+WgmnmtqpLwHDbkLdN+WthaUirY2UAvcmwahpJFo6x
W4J2e1yfs2Jn2Q1exbUEjNOb6h3b9k+AW9/Cw85QcLxUPH3Ph/z3dds0LYzmuL6vxiWpMPmu+CSH
72P1zlcPh4bW+wwrtx/F0GHojKN/KfjqBZ/G+dv1sQ3BQG807BgZVrJs056/dIMfzkAjXh/ZYOo6
eGkSKEkCDYBg0Pw3rk9BWd5W1dljy9kPsp1vGPZVRy+tfj46hQ07X9vqLmMX33n2XHVKycfrv8Gw
qXqrYTVYXmF7+A1kmkPXepirdxl6tK8Pblr67f8vkvsY+BQ0QB0Gd7NoQb/GsmOKpoE1H/VJsfLE
x7lH0CK7y5bSuaFZmz5fn7ZpTZy/p50DKD1xhTUf5bdSyHDmdcT8Q0BpW8cpoWM09ZTCgvtLxUMa
uLdgELkrqz1zN01e89IUwEuv8LHmtfel9u+U3Z9stkdNZRhcByU5dqtwtIEvJTYwSeW3tYqLwYkP
LbuOSVrrbHbTzsZhthx+ogrxn+CQBSk68fnY+Jsbv7BGD6pmvQggC7ta547Q2AMcsC33ysgGk9Th
R7ImvhOMWHenubcgbTQ/X5+1adxtK17MmqXo/wAEfUvX3UNfE9A7k50FNw29/f/F0BRK63NRYmhp
B28zMIF1tDlm5Trzej+C9TsQWGvKvrYo1fPuPAR7AJrtp79SWtDJ14NhXNBLtG0k/TpAtFuWZ79R
OwHXNLiWSCFGMwDH1Lg49d6nag2d6R4l753BTSuuOacA4wvvFjh/QORXoWwRdtm0c7YwTFzHjw2U
57gnYOLe/CkIxGUWbxPnGIDT1rsFW88CN3eOwalb3JTL17K4WxNvxw5NM9ccs8v71kt5hVPRdgcc
L8kanCZ3xxINS65jxjIg9XMKYd2TVOVlHsXZ4Xsub8jNOkysB9gdT0UYOqdfc8XDdcnDzvvoN+R0
3fcNNTQdKTapMht8Bx/wLPttyVGkw5Wpnts2RKW4D3ld/PTs6cv1j5l2QcupqUC9vyJFELvoCIsS
NeWhL7zxJiiWvSeM4HXH1XFj46rqKatBeSbbs+cDpKmGEw++FdmPpbbDrJ8jcayOpuPG5txnAMcX
sNepuZ24F6b5quIJdEg311fLcPZzNE/uaJvQjufQwfDeS3++5dOHqXuq1I+JDDuVbcOG6Dgxl0kP
Pcz4RJff8vXrRD9Wau8SbrAsHSDmzr3HAgtjV4t151tfawsyEPXPUownu4+K4hDw19bRYaXf5+UE
lozTmP3wQIG9OXeOK7ncSwUGF9TxYIA34Hj5fzj7st24ca7bJxJAiqKGW6kGT7GTchInuRESp1vU
RJGiSJF6+rPqv2rU+coGfNMIgrRUIrk397D2WiLlu9Gp3UyKR0jB34otPelJv2MXVxzIJSIMbPDj
QiNR7Mdm8E++HpbP1m8fA2pcosBScAqnvUBDacVEi93paOb9Xgea+x0tuvzv24f12ipdmDbgHyqK
g8j3dRPMsfVpd8NDE5dkjLYDfsH0+e33XDtVF4Fztg7oMkiW71ud/uq3wh+hbe4ql417ase2TEi9
3htG3ynuXbHBS3xYt7kpS7jP934ab5qOv+br9qOBts6WrI9FT98r+lwzxAtb76GYkuXtlO3DIqaq
zckM3jAQtQWHYPXtlbtyyP4/kJhanVdyyPYFAPF3SVYkt6PCZNPHnn7er/8EemDTFzXQ8emeZIE8
8nrw9kYPRfExlAa5BIbNrF2hg8XSXTQvVRelQDbHR5ALfOwKv4SFpWQ2tMiGZB+nsz2QcQLT3xaJ
fz62OOdd/+/iDHMPCcic7/OBsvUOQuMbSp6s9eKdY3ptb89//58XTMRDZDKsHNKz27Jr8Kf7DGz0
L2///Cs2dwkqio0QHkz0fB8Gegz1j3aa7tuM78jG7lmbPjjeffCMXlh3k4JG1qaG7xuLcT5wkpyZ
I8nHMvpLGBHlyhsTF8k+qVtfHHJppf+EzHhI3/G0V3zgJaG7RYVsHWKW7E2X3ZJ0fI2z7UhH+sSi
7Z1v+J+vyIpLJJHN6Zx3Ikr2eVzn9Q1xdn4IdIhOWxyzpxQz5MnN25t+7U0XBm271HfzhtWaaPuU
qv7QTwUt7Qb6i/MfPvaSs9v9z7kNyvUqGUOy19bc1sQ+12v2GSO8T4IlH5JnwJKdP/A/72ji2KM7
Eyf70XP3uU309MCg1vfeJ/xP08PjL2x7Iit0SjI8Ph5q86evyfyDYwT0+8cW6MKwRxqBo7UnyT61
PSshwLbu41lFHXTO86USeY//fuxNFxf4UmxuG5t5fEZg+8ks/K7ma1OOcnpAgemd/PF/3qZYqwvz
NnldB5v58Tnvxa96VHeg4n1GQeNEAYSkfHgP1HDtPRcJdg78jBkgY/1subuJ2y+Y6V9QlKVHupjP
/by8UxC/tvUXlzbpEbLZdIpB/cb6Oz0zUkYNbo63N+R8gP6/EkRWXKJfgepthtjx5bQlm/+6IW7e
d9EwfkISNXykbo1XXNj4OPlZ8yRfTj0aZDchiptqSJHJvP0BV3bhEvq6zi5ru0XG+zy0Bc4u+Q25
1r21btgBxLb3nhzfftG1lbqw8GUhC51aupwKu23gYhpkFYa1uWXWxIe3X3Flqy/xXwlbQqIggHMS
BUp6zuW0cgWkOz729Asrr4leTbeu+AAOTjgUQlRZ5PHL2w8/r8L/OkcXhj1BsqMhm4j3xIZvhIib
tXNfinW+BWfCB3//hV3H48znBBoFp0m1N6GQdTk0ULR6+/dfW/oLY16azdeK1u6kItJUo+3nKjTi
vZHIa2fnwobrNa8DFD/MScS23k/SSfAwz9uBhXdrOFc+4BLU1WYp9WS15pRED7b+J3uvH3ftuRfW
u8iky4VU2akp6L8kTeW+85n82JZeIrd8l/Ve9DXWhab7Qi6fuiR/x1yv/e4Lc43TJNjJEjxaRKX1
8U0jPugzLzFaBrGcrns/n6atvWdu/Y6p4BoiyO+146799PPf/yeWgLvMBbf5fAJbCx0+0ULH9sTk
qtKvbx/2K8Z6Cc7SWrLRL3I+pSo9RdL8WDGBCG3qHyp6b4rkyom/5HxvFktJ3RN9wtT347pA+iMa
0ttFYEbw7W+4tkgXBmtmkA6NnuqTX0YNhYnZl4b2H7uysgt7JSB4HtcwzSejCogNmfWXTdh7WfiV
1b8Ea6m6KzAHtuLhRodjRIrpJsTG3s1FOoGSopvfMa4rW3CJ2Mqj1MUQAdenXGnwf27AM/hqlTF5
TVow5u/e3ocr9+8lckswEhdTMtnTFAGDTkFAksUvo9a3vonvWcxPH3vNhTk3KFG2VLHk5Ga+S/X0
c1jnOzWle2Q+zY4DJ/D2e64t2vnv/2N7A9JQY9bOn0BntGsWV+pxQjP/PWT9tcdfmLbhGFpcQB93
Qug4lIhT4yqh0pUiGt7jObl2vC5uYo7xMGtqpU8q0/fn/PAcXWepO+CMffvYIl3cxOkwsDjphD/Z
6HNKVNlJUaZL+jHLvoRyrTk3/Zgaf+q7QlWagxaNZu5j0XR6Ydkc0n9USrgNSqO6KWOTuG+GdeYd
x3Flfy8BW3WqltQKqU+6mb5j9u81X+RRUPdep+aK17uEbY1jiO1i6vjU03rY1UMi0OB49+nnO/1/
BHGXoC05KNf2c85OjR2+Di7dO8yNM97ue5XfnLmVLBvfsefiyqsu7JmHEKIQ4vjUEeR/Iz2CIqQC
BP2XSeVxKuyXupXfJ9j32yf22uvO+/Ufs4bA9aS0S9gJecEpDA6SfvohW8wjaTH/c/4yag/mY2Mi
WXEJ6oLCeLFsrlaIEBS+T2Tt9GUzXL1XDrhi45dd6ZSDoh7UZ8OpJtN3ltubc1Xj/DkzBiI+ZoaX
zWkdNyoFkng4pf0CeSWWj7vERu8hG68ZyoWXWjDYrTyN1Wnps7/rVPyNx0iWbd6/d8tee8GFj0rM
zLScKTzt1sPT5ttxERLoF/3e+ly5+C6BagsF64sinT4tdPlBaHLXbeMRCWJTSszXZ03xTuvp2nsu
PFaUzYpBiup8lsKRNdl+dOZPNvA7/n+oyvdec8WzXCLXwDpXZ3Gs1WkANKZcLFFVF7b3fPqV3bjE
rrW1QyIr1wmexfnSGwhNgNK7PWx0Fh8L+C9BbImLWOLXVZ2g2PPHyWXZCQdJl7f9xxWDu0SvhZQz
N/XSntoUtR7cRsW6PqOo+GMA29Dbr7i2ARcuqh4CeEb5NJ2iYuvvGjrO92Rs35v5ufb089//xwHW
A/jsN8bsKbb8H2i7tP0Xu02h//z2j79ySC+Zt2rWTjnEaeXprMt2Dvmt7g/guH8scvWQsHfn1q7t
w4VVp4McwVS2LSeMv26+HNqNoj+HMnLZiy7/aoZCfH37i64t2GV+QZH2JmLaTi7MvKQBPKBzEB+M
Ay/JtwKvozoMcjqlAPVXbbqRb+TMNzq37fTn7Q+4YnKXELdunA0vZCdPlHW20h70jjWqx2U+vjsV
d2U3LoFufBvdzPgsT/O6PaUoTJ/7NbgOD+dc72NfcT5w/zm3IiC+RKgwnlZEtN2k78jIH2zG37tJ
r63S+dP+8/wu29ZEdvV4YtvYVsBxQOYBXWZIVpr3JHKvrdKFYTcuUusSY5VUE31etGkOCA4f2qQ3
OzMO399ep2svubDv1qbExLmSJwKSw3tfNOorIo963zd83cU2bt+rel970YVdgDFx3Zakb09wV0/g
TbkVfHs5V1pV9x4W4tqeXNx4qdoKY0BLf6KqZS+o4LdVUYToFSjcaff2cl15xSXGTORRZ9IsFiee
sfuV+r5CVF1GOf7w9guuuI9LnNnaN26dpk2cPGF3snC/u95/e/vRV6L0S4Iy15DBgbSK7G2alGv4
IvzD3D+07haZACbh9P6d1yTp2av+j3zgEnIGZvp0W8B+u1e9j3W3k+BxjZ+BQned2cnRJU2+Q8QG
dvQKKi/FHJdguhEJNI7BCZTFJQoQBGM+Wk9JI8oCrBGLBqFtGomw97qeGrD2mq4H69aYANK0AyY/
bk4ph9pjW0HtOaV/QoDD/0uACYyaJ9msCuq0rTI+/ZEqM+pfYWrXSZQBUjv1a9wXi7nTy+qbtRQM
dbM7wnzermUOHrRGVS10qTz0wHig+2WK+7tVp3zED9XEtN/iyEo9lyxiHIJMvU18TEpvQ90kYLHL
ihqRS05z1LK6USTu89I2kWQlB0g0f6jzNCzfmYXWedVTsCytEWn/duM2rb7qs3xgwHeOKqJHDAkk
m7ztU7bJU5avetv23dbJ4XUTgWi9i+PM+/kRMZ+NI0zjttE8QFcvPctIRnrk6nOI2LjMEGqHv4or
0B/HTV+iN8/FXw/qAbvv0M3rt2MabW32YwWMxPEvTgxoLlS5h57tvB9nJGDzji1LOz8qP8gIuTbp
wOpSiXl2y0tYBhD6I70cO/IsGEujn6AlNEA2mqROMl+JYZ7QM6y7qF/GG2uE5f+aDtpNUTm5qePQ
flV5kx1pJ+CcSjKHLKTHaDDUQRplY/X42k1crmPZexrSaDevMk3EM0aeG3qfxRlY/HNfdGVstYf0
etyu2cmIbUpvaDt03b+O5l3xuyA1HnVA1If+cTnr3o2sWgcpgKGCFpyDcgORsEExTYW5T9TSoqwP
yfg6HcowoLyj7/qh2/hyCNHQGFGacRsQxRc0a1HSFWvPw2MhatX2h2izms6lqaNgvwPkXQT8Owwd
jD8BTCJ6riIiEv6aQRF9bfYNB3fdY0T7eBjuCe85/x1FzUK7Q7Qujv9ap0H1SckE0NCnZDbJ8lUP
0DS4V6NP21uTJpMBseVaM/13VpapvhLA1my0XKMRW5jmkXNPnK/52O/liBm+sYR2S6OXXd5RuT0X
LBGsKUHjk/g/Ki4G0TwoXjvxaVQryNp3tCat6Sro/LEwlFTONaYEGlpz5ve4TNKcPkSa94QcZD7l
20Or5iFeS1/U7dTekE7q/Ec/gJM5P3BCpcL+1y2/yYWVC9mBrlaAw2BlLP8ZWSdccl/HddJnO4fi
c4SNTepMPbk8kewWME1iHlOjInc0zTQt9865vp4PMot49qAjlhZfB1Fz+kIE2Yq5LAyOGCYcYvTK
yNQLfzcMoE7tcKtujn4HAyVZf2Qzj+q1GmMj6+eCBzb/kWKxC/j2TbHWj1NdxEjhoIb3fxSPM13B
KCmV0J97iNsOTeX1oppQScnCHEpKRT7uZRG0+JvHCH1kKbUyMYZ9MBdrf4NuqxcPsXd1ve50a7bt
TqWFan5NMtHhBHmgYdnNLagluwObtzl/yry0y7cVSWp+l6Ugy252Xmyz+VbHIn2gEEdPHu3QJaN9
qrPcoVsObeXNt+Uwp23/nIHqQjzzlBGHdr3tMFE5wxl2rPRJoJ2sthXPOVIcm3p9DbpRjOzbRYNw
C1pfkVnvuUW7oSnzpFbyL/aF6G9tF1P2PV97l++kgOzbjlGzNrvg3Wgqu1LdP3SACtzZBg4rKcNi
Wz5WE1Ss2y+iaHpziDdJBzRHIC2Dcd5uCePrlIB5QEN/fRWyu814KIon8MLOoHWU7dAg4ZRTK0y9
g6azWl8jAl7y745DwvrflthGf5nSPIHAM6hE1+mO9Vyv/8h2Ss0LVCza7l+dDyH/5Qz4sOM9YhRC
0VKq5+bghiamoSr0KMmLGgLBYG6RCPhlOtV+PFlWRFCqjhqe1roEB8MyfU5IovtHFAvF9oXkho2i
imiQ/t8GdPbqJDmWzuxUAuKB05hO2UL2OTMsr6alHtqkjD2R3pTDqhWVpe1jsElSKai6m01RF3Up
NqfSvzJfZmjKjKsDX31bbKo/9ug84GIcHWu7x9Eh2anGgGEYzJiqRebPaQqRwvuBmTn64UAFM/3Q
ugviFrrA/UrLubaOJIfaauY/r7QOfrvVUAKD0EsCt+mfYpK1Ndu18ZCjYT7maibQA0euM0IfVm4a
CwHWkbQvW0a5VOUKePi0HjHMb1l+EBrCVvn3QMDkoT6Z2NCuezCJ8T6+bwHynpYqdQRzak21Jvrs
EcH72vmjblWWjGVkVxv+oaZh+SOgDDQPO2D9bXYrF83tbkziTPcl5OInfWy6eQY3DIKOmfxtQzOg
GtHFkYtLs63bb5+Pjt4aUifw0rbrmlwcAQ8k9VeIZ85n+nTWF2wsU2WX6WhG2c47B7J1d8xgTVml
eDS1/K4r5MBjiBRQ3DrlmNIB0ATw9lj/ouowHgeaJdm+AWxSJfsNfi+pWkBQy4F61fFyJoh/t7Lt
5Aa2AN4v/ABhMRF+FRDgZpXsM5CW3alijWAn6bZNaCdICx3FW+8IsadZKRap0o1AvbUH9FfR8Ssn
1idzWhqfWK8h4RYBTnRnkc1BiU4wiIY/eOE130rV5OvKDti+YD8LgcLEH8izNTzHpeKG5G6J8rzZ
ZT03M+ahs86OR57VUv3BdulE7WdJtrEkbdRTcmhasv3M69j9jkE5AforESjENnYjy9I4PsBlbF1a
yQxX3ImNhE7jESIFXXqsW6rHh1oNjXhqHO8ngmaoDxgisBbL9tC1INXFSWBDo3ZbznC55sE2Dl27
KOqwHgSqjD8Sxbwo18LO5IZwkd7Rs1gFaADyLnEIIq2C1FPpEAOOiEp8jWuq8p1zWXMLRjjPBNBK
2tJHiUsgPXZd4MUO0aPHWcc9YuvPtJt88tQXiDj7XeFx9b5CsWJuvzRDTUUoRQIZ422vSfay+rhN
n3EmxfaTbTFbs6pQXeaT3dLUnQADTG7DJiqInsjpE1SPEvkb4kp6zcopicDcU2aNC8iz3aro8sk3
xNw5EICZBFo1hLuoGuIIfgQIBrOAl7VueBdLYCcy0vzj5oLrr6Pou+RmHbZYm9u4y2AqB7ngIgcx
eJd10Z/GFWde8ybpQ72WRaG7+lPklJb/mKBiZUrdt2xyu5iTgCCxaCPg1g1NcdqIsYw6xAqwvRRV
ATvyT3LZouVv5iRCW5BOOwtiG8RPo/h33IQ08lFulBhf0m7MN/8wZL5he5UzZZIdEDiTX488aTjp
yrE2uYvKJU1Xwm/92sbyEbgiE51iKdrhJXSe9qaUW0tTjD2H3sr8NoV39foBNJBCfIn0sN0LYnIQ
R4sZ+3lydsvHh2bpGg1gf90p1t/G+bqw8QhRHteqO9EUSv2Zkxjp4w48MBSay0UuMzvfzfhP76pZ
Ymemm6EDeHK7mep0id0e961Q6XFopbVqj3jFKIfw3vK5P3Ib0cGd8pDOcbEvmE164E5Cssg7tISV
2CrZ0ELYAwBnv6OtIxUiUNn5nSkkd19yuXTJUsZLXbRDFeDPI7ujrEVGghrDkoS22s7hDqREtppA
tnzJCy76w9bna9Mcetsi3SkXuW71gDjHpeD3IghgxN+Nz8rgEMKPFC9wRnr8HmPGpiU3Y9+z1e2F
ax386LIOyQZuYZHV23ybzw3yr9seUbiiB8sNy9RhEtEC4YyOMLYlqNgNEqOK+B6HO0wyxIFdCa4g
k99Dy546gV0BA/PnTK6Gv2xUKWwnyXARi66Jh4A8rFD8EFA7Az960sNUX82yZu1vkdpG5GUKOlIG
Y6arynVFJvC8vap4HtiXXGwI1Ha5ExH/Tpu1Gz53FqqnT0qQhv2wSvXjqTe2jsmh6NccGVa7QRyn
rwaHZmRaDowMoIIZ8hWoJvRz0OnOdkvd9gPfOUS4iF9k7TCsk3I3LWMJQTRnHofU0wFKEMOUjl9A
IoGYA4NJLnHTLvadbuQehKQWuVFAUBTFu2HobX6sucmgBzXUJNuKykob0h8OnmH7OSBctC+OyDo0
GNRGxPGtE33Ruz3zsHUIc5C1mZbn4ILt75ts2JJ/GbFJO5UbrB9yOX6kOhV7lxEiwdy3xLVKPjOG
U7SWPYjwQl9OaWxAzJH6qehVlbbN5P8maYvk42bLfIx7dio40O0lvl2CO4qKjncUl1Rsm1cNGVn6
hS5nkt6yh0/eJcOE/2Xs4qbG7JfsvZ53hc0KL8sxSQJv9v0E5vvXdWtX+PF01lAPowtv6/k1LmbR
UmSJUgZSSd96o+9C27eJLBcUAXTxKNAMM3cqwUnjQFal0CUhNIyG4FOz9Dz2KPp2/BuNuoFacT27
MPBq7gnGRsqaTXP+tcPV0alKCRySczlhNfkRvCU4Vp3AHf6TrPMUf94ocpM7hlASnP9Z4YblUSZy
jh/tvPXrUspmzrpPQoRAdoFDgwKxOx+4ui98ZidVNluL6uthjhjrXnUGgfWoTFH0D0+dxnQmorgm
odGvlSVTfp+FZrbDcVnrZHtBnNw0czkqBC66PBN+mpc40craMlmbHNCUQafnAeyJ0A7ipmOU2l91
oaMpfgSisI8eowTR3oy01BMt23L0jDUc7CvrN9tamj2PmepWV6puU9sXnM4V/r1rgYdTENbLITR/
r2JZIO6T6ThGUbnOa/pPHfUSCQBDzSRUM1HE8SpGSYdZCDeDtROi9IWIpD+qfLNIoiLo9GXhMAqM
O90P2TJARV1abSN4hBnZN4dwWJE4DR00B0n4A6FtqF8LQqGNVU7LRkdz68fCA90W0kEja9S6j3Ex
w3aMeIGA1mTVToVMR8dCRo15BoZg4zEUZOVgS86W9Ung2G2hbBhaz6Ts8poWtsRvXqOvva/D+t3k
TXSuYgtt5ieH4tT8CCKQzP48NyvVWAqN4O5ljJPF5DvEj1N6Ino7T6hC1gQJXdlR2yCLatikw0uO
9K7+lC6SwLpAxg/QFUc+Ck48r3S6QJ40Us0xi+oRkaTpbN3e8AZdxadhg1JN2AmCCsdQMQzaCkSP
SzP2j0sCJRhT1YH14UHSJY6/xSM14ThsbbNFVbrF3DwnQmz1ExCfqhA70BzPgDkMJMZzyo2mi9Iv
UyMQj1Q0LK2DHM6M+gZuUOLBvIT82E2nFflEPd8tC9IyGHENFqjScr9Nd1tq1sCRyYOFz4Bmp68R
o2YAgaQIvTYw5B2QECEkL60iQRO4gTgjPybOkLEiJZCsRk6GFKlOqrFWkHREyR1B3rPJMHy6VKRG
HPuHElVovusQOEcY5IyS+Ez+C1cz27JrMKNu8KNQapuqpJjploBi0+j4O0xxRtUjrRdUL0qN4XWd
VjNCWLQQfDs1TxPChpZXHHjGDJQlso0wCaARcfavAe58u5uk7rsngVA5/AxucLzExtkEISJY+vQh
tzGnn3M+hDXsMeQvxY8W/L5T/kSKGpTbexUpZODHmY5FG+4igtZRvF9mvvDxELcCGkHHxDIbUE3J
iBmn0uLiSOXtSHOQL+Gfi2+IqHFHVVpNQuf71YO2jR6zGOp73Q3sADQgWEZr/bLz3lKnK9FQtfQV
Qkm7fMVQTkfkd0zogF+jHDhKovq2U7GnzU2EAQ8/Py9Nk35evMzSpzQFhftUsUggntilhmAGcZqX
2qenpJi8dFWLStW+TZvc1mhhiM7eGgdc5X5loR8gKjUBlwvkSwciSd5gX8YS+ZVCMyvpTPQzT1l8
yFPzvMbE11XH+oH9jdp+tQZyUwJhZJkpx5m8dWJGVgxnv0zD5xy6G+1vLUHbfZfiENVngYkmgaH1
xmlUJ3H3dFt/mCjt6c91RmiD10NvNrgyjxsaPa+ugdodes2LGaCAMbiOHXAFylrdWBKtrv5a885P
X72BdPArWnuRblGn18vyb7/0MX4IZjKhwTtwYu4zjguw2KNZBGjjfpz62D/GuIBhXUWxLIktCa62
IexrRjxrDlPKpm6rCkgqNb9B1spzLMe0pe18ix8MZ1qtvAnxmSh/0HsOQcb4eQ0FgCSVNxx1LYYC
DYxP5y77A5ZWDj8laSSTb4hu11YjicNs7SE/82+gaaW36aj6aGPbng1C81ANyIOQQcULQpgRyYV+
WlA4AG2MQsbZHNqmQ5erwuYkww+eEl+cCGqI7Ws8uimcdLSMUKnIkBiITwn4fdPvStZF81f3GH4A
pGawqwPjR6RD8aUAd7d7wWGVAdX7nOWfUIDapgdvO/+7d7jPa+Tcbiv2wVqcRcRnXUE+QcpxITcN
y4L7PfQc11A8pLTeFV1fwI/XQnd6VweRzMhsY+1QLEPpZAAkzLS5f2k4Eh1WYW896mw+xH5/HgUm
yN5yOYCKCxPnYf7Xzm0KVTGIt6a/yYba2DdQL3cW9RoCf7Xe1XEGlaIqc92S3yEAoM+jXJpsZyg3
uMFmhMLlJmiLhUXxMQJdoiVZFUnklA/1OHtoD+reHthGWyxLk6cN9JRC6stmmef2vkHmYW7RVwCR
EY3pFCp88OiqTjrT7Ysi2n7Utex/ic5ho3qrk+i+16A7wX0fR4Zg2hhkoyi+z6aaTOqG2wDJwKcV
KeQ9S9r+E18UUoqktvKuGZMMpSE+L7/S1eff6m2MX5Cip6+cgMZ9VxDnbuYB8wSotUS4qiYqjymo
/cbKw9UvRwsOKoIVFSiM4XZ5HkeuQ1XrOf418+C+jNzaB0Xq3KDhC6URVIM8myu0ouwBMjz2INio
HjdIm7D92vH1H9S9k+IZKl88PTGQTSKXRsGq28frZNxeNgqNHlSMFdRc4/m2YIEhBK571KTWZit4
2blJ/plJxJdXAP3P/cYZld4DyspK7XoYCyoRxaqno9yiYj5uQdDtLl9AT475wYklNzG4FnVZ2FqQ
O5gdaI0AtejiXb1o+WPggTTHCePvqDukU1J2c5HNuxj1sdfZk3AHQeHgSygHML2Tq9VPBZ3m7Dwf
w79P4Br5I6MFM1hkM0lXNbhDsr3tk/YHH0iOsdesWUW5UJ2Pj5pYsCkz0/SfQRNgHGQZeM8+FbPi
zwS8m1tJhn6QNyE07BOKivGfjuZweYiEijtmYMAlZmtjo5EubTy7GdGBkDezn63ewxBTuivCxh8t
ulbpI3c9uMSgLcrBlI52zLOSoWtLtsSdLBkQrXdRt3RFGQ+IABF2+Omb9SO20w/9WFSy9R2/zZq+
7qpBEbmUGDxrdEWtbUCxGjf232Sb7PyEkrpWaOeY+AXpSEigiRXMsMuHLbxQlS3bbkNxju8W5DR9
ZbNZi4eUFp4dF4b4+1hw8J2iPJNhkBTyGNZDEHXG9QdHv3nw6Lkg+H3rMRJd0pzQZ0S5uM/Ax9og
0BTtFt8k56LHXiKTfzQcxe2dBq6PVZuSzJYgGuy2Gx9Nkld1vGLv0YwHkrfhmYGebEBppWldDInU
SHBz62wc/mVuKLo712GU9mZGp6MtZdZ1/lMTnZcKxYu538WZTG4SkK33VZa57IklvDv1vhntIR47
nNqsIUgYdZcqf+siRxPUaROHiQ8ZIr+DE8C/KaZ+mP6BwqL4miep0SAyXWd2wIw5lN4K1rb80K3c
h0pHECG7y7WfHxKDg3IjEOHoL1BQ4I9D/v84OpPlSJUkin4RZgRTwBZyVmoqDVXSBis9qZiCMYAA
vr5P9rKtn6mkTIhwv/f49TwMDmaT0XM9DTkuSFBT5UfF9CFKqPjE701x13lbjtBouPkv2zIFt0vc
191+5MaOEs92piZJNxuDQlWjFKSVrducOOwTcLmhGVp5J/A6t2kiWuMjvam+R8LABHhmCwWP/9CW
zkPuz9l5XXAxdn1U5dgnniU+3YZtYAQMh1rsvapfCj48bjkcHs99FXPqvmZd3s5Xk4/ecg4xNvuj
GPTyCiXdPLLnwQ+eMtfwandADuV+pBnkH++9sDp2alKEz2zB9pgqxd9NzaRfHbOoPB46KvvfUx2J
n1x2wddSBHnKbTflTvk4hgVB+QgfBYtcqfNF4jH75iVN7wzmTlTNWFwQNE36MQ0YD/HWpXP1qtF7
/6lplt2OcFJ/urj24HE1jYHflQiHBNQ8TKXDvtbYbLb36nt5oJJWzPb4bixpuDQ7cLTqUnZyhQXw
8k4kwHBjvhtHVr/GjqwqteOvtNefDqdgu6MUcfonjRm3cjRpy2cZIBteTnrK6r84Cz4fFjWTONv8
N17cVcO6XoPFlUj63Nn4YPxqdhJlfZq+rFR7K0sLEc/iwc01l9Xs+Q+1y3lOH347+Lkd/fqkam+Z
zpldrd0uvR1ee63D8rPbwuqjoMobvquOLR0nHEv7cVtY/5w4LemC8daH7qNgWegUO+APV49MJpKm
GY08UIKWf5Y2nx5bb5n/MGza0EpHVktpPi+udwxCO/+pdSXR2nGHy3hTLqZqBt+cYETNF3pBK4q1
prtIQtvVFwINiuZA0ED/PQrH60jpdYKtOfaD8BcKwXQWl5Eoim8FNfQsqIq82O7JwD7osOmnOwf0
55zRlDf/tT07IGivfeeOCTb9a9WomYeg3aLgVNVFZH950+wMf7ysEOoA6RZSpPTKva+WcWT5GRcQ
7nI19mpP/CfXoD1W3NwUbWAxTh8s/wVlQ7vScuTTJ42DVX9XDbbqN2nsrt5XdbMmgoDd54qFF25s
FXXb/DICy/mInRWU9ymBl/PRytwuPy3TkAanPmBDa+Js9ioTxezgo40T1p+cHH7g0G58cvdr6cj2
VLvT5p2HVPMjB8kE/26EsrCvrjWXkqcls6q9nqSqd1PmVNs1rShbipjmvij3lY/mf6QeCYokc/yu
4Xdr9FNYmeo/Qf8WXtYl1W5StAAvVP1rvtzXS4iWCrQQcFTSX0ePmjJcvc51WDCUIKO8rM2xWLcp
GhLP8Rkvn0DV+i9HyKg7IieL7bNdSh4evUbdGndDqK8F91BGuN+QfhZe1D3aCA7DHcIC18XcDqLf
CyLuSvrJnpXkiBeWYKpYkBK/LlRrfVNxLodp0/4bC6cdo+NEetrwJwzzSnd/1slzSvW4sErSMddR
2XZXTodWb0jE38vWNDknTc9Y6UVZtl4NCTltLZe4ZxKbZYTwe1axPGK4N+Kh8AWDlVMPYfStJmz+
exrtioI+DNG3g9Xa2iSsaGK62CdYJH8EB7Ei5mcQ0ZKyamjUQ6pquaOiUc5uXG6kPF1v9t456bDs
jIqQ8YIo9bjSM5GjB2OnNncsHJoztJPK8nZOT4b8iYDj6KlwnE0e03nTDw7PfL73l25FwMxsy0sm
LBJ0xqlspnhrc7Yok9OI1arnQE8noWTVPjVg8hANbtS+0+4vj3IT/Td3gffHjka1PdddQH+uxrED
iW1WF8ddKjyzirh5Fu6OrkfaU9Uu4gUhsJxOdoSceV6BWqzEH13l8T5nTrbLjCwv7a2Mvsu30WWK
V/rdC2VWmu5rZ5D1n2kMR+7PMA1e2FnsPOnWUu5etVI6czx3RcS+M+F2AZeuLptr2c9i4QjLtf04
NU5Vv+itaM9r2Kr6sdZyKC5RnyJ3GL9OzQlgklhlzWzC7CbQCNO8F+Hg6Nix2MMQU9A4264rb68C
exoataMuVdRTMnDLfRkEmbofi1Biysw291+XFawPw4l02lgjXldn9pY7BLvzPZV7byTxcTd4SlT7
rIGmOAXuTLWzESz/gnYZ/ltLFV2r2VZb3C7Y6U9lJYPfAQvrqvcQc+qn9Lryfu5y/N+eV9e+t4Tk
3I2xFbkBVero1w2nIQROWt3t2tS3Ba8yXTp9ZN1JPiErFCb8o7rB2z4bmfpZnvBsZ41MjKOzjRn9
MXusG4N4vAcSqptH/M4y20Wys+TZscdJ/dA+ztHjapOPn3hm5GATheVNLy2igHofpYysQ8P8hTyM
a4EUt2RF9N7YddTdZ1G0fOaDNW8HbQXZ8tatwlRfVVQrG2G6lxZsV2VkKHRi1074fosMGACMHCH+
BqZsHin5zHhEpsrDJ7YCMXK8q7eU1RlJFhHe+7jMgR1cK2+aMDYXkxv3ZJZStWf6mLHZb+yPLw66
cnuH2AbXuMdl1nzcFk5MfmTdDRWfY3Tgxh0bB0n5chph7z1jD9lOIWO/TZnI5LmoPTfbBZEz/wn6
Wf7HMeRQ1Q6hNe71wC+X2FY3noEKWAJGXuZe06Sme1qPLjpbS5OKY94Zl2Wg8xSWgGw5ekX/oDs5
bTvlyGG6hn2KeMxabtUX1wZWodx3g5UNe9/Y2fhkkKyzvzXdovVopcVNKmzRnl7Ybr3cWY7pHoqo
Wf4yGGYDEBgD2TxDA41I0tvsXlg+v41npaZN3nNF8f/imPMgbZSB996y1o9VJzcWWNXp8Az3FV0c
zPFw55a2cBOvScv1ic1M7dvGp1IkpsvyXedqtGOL4u7LpVI+iQ2A6m/BU9meFtpote+kHP7WofFe
DXETVwDW6F8ksvF1hDF67ogSeKlV3Vjx5g32H1ZQUWsZU23ftHQ4C7Ry+ZMhq+fJo//+l6qyydC/
6+59LYoo/Clptd1j3/hSJFiKdN9Izdm3aVa0x6nbiitbBaW5CejNw4b3/A3PSqWWwsDsSE2mrZjz
fj2H1BGHrIdbOBEot2FWLDpobfdgWA/YP8oy1LOL9htJeQoLki0EBu2SYOr0LQfLhmllU27RZq2q
YuuF0O9jyM73LOJ9u5Gz2W5UM/ZAV476yMbTsjpmc2/MLvKW6jlc2VHEOWrdzUFa/qcYZzp744K0
OprMTiFxcfRWd5nPnU0ptlO2Lt3L2OphvmSTZIn0slXj36Ag7mvqWvOGSu3tR+G2HuLyNNm/p4ID
k+1e8r9x9gZxSJnPGJJqc6moqQ397WR7bmMnAuUw2nl2l5XXDHAdD2TOuPrxWLx3eqybAuzpcdin
kZsFCU9cCOaSL92eTeLQBilCyINfFMO8z6j4dAIs2PoHogyn8lLPY3HNdaPMAfnd3qH6zR6+0rCt
u61zsnVfQSNlGPfB5p8Qqtr3jqoESdtMtR2noCmE1EzNcO3MrfBDaAQ4UyE9EuEjzL2GKrArqvEh
8PdjKvMnHc3ZnPCL5XZs24w5eZ3JvtlphnlAOc0G1TZoHLNbvUW5OyvYihd87PLR6cImf8BA7vVx
KHo3PUBAlfX9IrupPU2sEz1km0hR83sKmDAa89dB8uA5abQ+1CZycuLKF3lyOhtAOyNP/FlBEV7S
thSv4C6O2efawkCwO+jQstZDnbhwdlXs6kldo5psQNiyLCtPSJ6ZffZkYOpE6T5842SUePBbSfGJ
EsXeEDzGv3zNSNjkHwafNtuFWk4zyUPXWM0QrzfRcuf2ZjEJ3kAkkrpo/PvRdmTM7Pxy4itF8jIU
7qVBN5itTNI+0P17cb0Vg3UzSaWhs6VvJKPBpVjHuD5OMCHcW73ViF22uaZ6dRalvhs55M9MbZMz
06B2J/0S8fe2VVli7FjDbhxK80aH0AxJWmzYoVZVVv8oiXV4Zlc829y7wSmPS1TLn4JdeOrEHhtN
JlyT0nPklta7tE49fx8pobvY4cak6HfS8l7UuG47FoNnZ516HKx2yCl0qVLjhhcUQh/WqK7+s4Ko
17hRNicMEqc1xmlVbPd1LmcdryTozTu0Q74d4LroGvqsHMKQWvd+XlIb52y1Z4dwpLuHKpN4a7KY
fk8kIO4w7K1fSyrt19UE1aXIm+jdE4hLVNXeupdpytpRsw7ur6KqqA+7RmBetGsQPkxsevwq1Cyq
/5zO8uwx1vPahQnOS8gtsQhtXTL8LOt5yoqUzq/qTUvbjtx68LUBdwzqopiSlft3PqK+0HNpt+sK
TnmOxB3HmZiumVWD1fhFOPwVukIWpK11k77t8fSKKQzU3dxEEqe2ke0nxKh79rEJc+7KmkfBaXkb
NHCJuzPwFnd16XeQNbVfXFHfu/8mvxXH1GrkBxxyYSG9dnl9WIWPjxWEKg1384RSdIQ7rv4MGYBR
Utld9TYgKuSggxjSse7qxntBifbvOl8WrAi1eGdivHn+iAY4cjsURGyMZzuja6T1k+72j4OuK3+x
SslmE00aluaKw1QPx1ncWN6gmfIj5PRUnNN10PO9tvLMPUVaMK0JTWh+XKr+y9ov42dY6fV33i/M
uvDcs8rGi+bqX1NMJoitoZhe9Oq08pDPJdTbqq3sWVWyJ8Yx8rWzIxFhcmGYldFItWpqdx1q2AQ+
btRT5Ae3JC9kyT0JilrEcuLUSFGLvyI+o2qn1s2QnVDDTAlV1g/hrOuXCUj6jzuXUxFnBflfSYrO
NRwmkkPZn7lsEStCROv+C1m3SS09BOt/4MTT78Jeyv8ckMUefKqhK+iydL7UaTk3h471rssFOePG
DhV+sz0AWriJkH4vTxlj2c+esQKww8BBXe4m2/BJiuluDqPm9+BqaNHYXe1x/i/nJVkPsrUCeboh
EneEeswJS97qF+u2pAlLMqv1Ti5Bl5jSVJfJTaMXblHnOW2lc9e1wvpwtWXtPQ833jQF/rh3+6Ux
nUne9GZ6jqJYnINlKypp8KT8mEUlV6hV5EfsDkmZvuSlt29KSIWg70keTaOt+RrHCv3OiiZvxnfx
xk8Xxs07dssy0hCpOtjPliTlbtv+bb4R2JyNF8nzTdpSLIRU1pn+GC5/GgwXJf6d8wCGH3xGwurk
YcAReJmtxfnkGfAefbvP37UDFA1eoBElqW4hhziRx99a2MMfZ7TXZqcw/XejVEgxro78pxVLdT9H
AgqHBDyQ/0DnykIRrMRnm5fD9NCltI3oNnJjesXZDDw1/zTqbuB+VVu3vmySY5ajlW9y9cX8x1o9
dUQ8X7AunfXqb1l3V/r+rVWovfZvu4z5T0VExOcwIjjGIsjxateiHaZE9Zaw4hwL9pAD4rwtczcN
B8d2uvU0asv7IIexigPQr2SkXCT0nHv7gNZdNLu6LwXpzdXkCz43JgiSqc7GL2fx5orrZ02HZHLq
7ZlmabjTKMF3/no7/plKBeNmNK5Ow3aXqRExfO57/ataRXEH0TOEiaV71e6Z8qY0DCAHnmYHo7Px
uzEuwMfyBBjUivtOZ3s+5QIAeBgHntC29f7ZbueTQa6pacaKVL2TaBx32DuAClVsvMX/4y958GMI
AXnVzjJ9DMNWPNxQDhPXbtMfDJrZghfpiL9KjBud1Ro9tUp2SSo2jq6+8k9g8H6yqCGlxpgo/1S5
uhe/jPQ7B/Pmxn0r02OGKnHGwTcYvVBTK+R1IUixBVjZpRbk6Y40SkIoQs7aHw06xg0w9jBbt0XP
0bHxbj4B9BZwgpc37Zc328F0L+GEHxhNSTnnrWD4IW2kaL7AUfQQs89xKZOUf+1+TVnoaanSOkxV
KHZ9GNT3U1630dHkATJD0WrvNSpqVM2UaQFmE4Bj9oOoyeQvKSEIQK746QvA+hh3a0UF0bnddIWJ
7pvY33KCmEWdFWtScfPhs8tifEXhLf8GAigeXwtxfozs5jJ1PVoC599DRTjgm9VsHP1jtqIIlphG
+06p8Q3+vr3LiyZ9imAiXi3gNx48u6sPEwzjo9UoPBprLE+mczRAchB89dFNr06DBRqpmZdr4Toc
d2tejacwrCayopvb2htT1f6JV9a4d9k0iB8W7vBUDZw7zT53HRTJ0Yeygs5AKBVBtZ771YRnClld
7wNeOx1Xlj9/e9YGBBH00o5Da5g+TJ8JJ2GthroTtNrcP7Pa223oHRDbl5PfTlTt7B+pREKMg7Of
qcf/8+Vo/URcWG4yZWUVJg06n0mYQcKqs/uKym2uepgWKSb9Viqv8PeWcVhmPQVW9oOXkv3z2LL5
K2e8pn6gQ+GVCvuZUyEPaE5rJcwX96k4zm7v/eF+98pzz1/2BhJY/unTtXpu1dhZR62W4EuF9LSx
BtmEA63D/5Z62LrDwsaUr9Gsaj/hdN2L1i7yQ2EtCN3LRj7SLvMX91wYzp044lhKttW0p2Fy7Me+
dachkfXSnzSImmIutc3snQqpp8+6yeZLu6jwzgZiect9xuimvi4G5hqXPMfsVvafWcN4dC5bobWp
pzvXXts3wBn1kVf+/KR0h97I4NQJYMN/Zaqj/AW4ObElAVRe74ZpjK6pcMP02GJd97G31Db4VGjz
meZAojWtT5U2CbiwdnjfR3wbr6F13pnCE7u8yqPdwk5siG02WU2O4Rgdw6m8x9uzvorBaCcJ89G5
52APd73v9mdNhrBIzDJW/1onz77HOlQEtVKa05shGRtuCuQGqU8RFOMBpda6IFEBu2CQWw7ZBU3/
MWwZwmDN8opov0WRBkpeU6Tv1omC8Ow4IKSxQep8peQeNVRIBF2xESUdXrKKagn/bJp2WTBu30sG
4YGxDnDeqTH4PYuAzpgPztwrO5ePdtoAw+GGILm4VA9V7E+yLY9WD294N0o8UmB57ELHWjBJSn8c
yUFw/eC5r+ve3am8S+/t0TXeSXkscqZqKIZmOYxMMFRMc/rGv/Rzuz1vrus8u2giBw0FkO/XpodE
XSnTlgTVukQ+dV37SrORsRkFPTF43ea+EL81BWXKbyixX6y0TMsDYY3jKzXrcg1XunPm8VCwXFot
dSika6GaNHy+3jabNx9JGvLGbfWYqNQSXx7zIqCsjKH17Ty6fOoFD+Zk04FgvgiVvXFPRe9FwTbL
DHestWSe+FV5I484d93xHqAKHRKWfSr2M3tCQ9ZRZkX4Cr6c66fN4JsvBDAtoDBFbzqqP8nm2CHp
656vTc5mfnLytH7JkSCfZW23u7qO2l+Qbk4yWFvWntAA5nthh/6XXXWzuPOlN+Zv7Oi139DHZbCv
t57+erIi3zmzr1ssaCYybBdqgCzNxcUrxjEgJD2fGVM0nZlXm+kaIZYtrtZW/mJUQbmP/sblU+8H
U5GuDVql4j7vp+cgA7olEqZ8XIaluxdY+09tChzN5ZaH7R45zB2eARgkKZ81SFR0FYB1LIxm/48o
HylzqaDKzdA0RykiZ9IgvUVxy+evEjZftmKXTsqZjnXlbcWu6CZTHSHwWMg+YU04GKsleEXfMuCR
WFR0ZbJlWz0eoMzanc0kD6H8TtnbvPHCPhde0Dzz66M2jxsYd5w3Nr9A6rDvXWov/ONvzJQxIqrw
/+dB5iFnsp1+Rq1Fu1kv24NuLH2xxsh8lUMB4jP46UocETBGQXoF/wnAsSOL57Bzuc3tpZse3V6u
E6II+W3HLlK8E0K6zEjDFwQ/bKnDovDbfLgL5vD/MMk4R4nfTPxwIIk52g0uk/vxYPMkk3G9spWT
IysN8eachvk8Gu8udtVaAOnBVrytVa5QpakvW9xfPr27QDTyPxJP1IkitX8U1mxhH93e4oZi1z55
lr1wWwTutNcdsxqHKnOZYJVcheklz21zgFjAXrNC51kb8ngLXMVDsVY8KkJ02wM82XDHCZudmwrb
ZKdae0T/H4BkGSGy1GFepu2IfOQcVqTzhyBEcXYnjhwlTdA/9rlrLHyxGd/5RU384IteQvVK+gvp
LNtW+vkp5+t59VsZPujex1arYXmuix+1r9KU+oEI+BJ6LvX4Nlz2g79ZCtM4xvMcdykcF/Uf9xq2
A4Onp4A1y3PiUl1fC6zB3y3S0FMIGwukSUF41qwTvqXSou22ps9/S5av3YvMdz7cUmTv0QhuQ/3L
l50rP/9YeOKvyAvL58wTIHbOPI8Ld/1NdHF40jOki8L5CuFfL84Qof/B10Hv9lOLT4B0J951GjI0
X3ktQb5TeGdUWrwUik8p2npMnclhFnSPoY5T2016zRMMfP9frtuaSaC5jK5dllnHW7jxb/AMSrPZ
CT9Wm44rzls0AmaPUvFlkX+7cCLP46ceu+hicjd4lFNRn9psSR+RnKMrkJj/VE9RTcniGQy/1R6s
Q1d7xcs4hPXjYHXpsWKL5b+xvjElDfrdXpYI8DWTkQ3AAMNuDkO7yEG+v/wXOgPPUtXkkDBmvOWP
lxg5NY7NIUP/rD48zxn1L22PyEhMDamTCEisLAJjMHfz0J123lj7YAeVysJ9y5zOj4/ZDs/ZDgyo
MH3Ae15tTzX87YOiG05oWXm1W9fxCbqIfPWTF5ikwTCoswzt5hgGBfCQrrPP3oaLO5Hwn304o7rZ
OO6t+DIY+TQFOeGxAJLZnZ1p/dcqwpbZLij3R58U+KNVMeSwE/NalX+9oBzPVZaijxjO/JjLCBow
8V3GBQ4Kyet9rhdmv8MqcGK3EPl8GJjUjS6oBZv4JUKynDlpOupLhCV6Rqfd3P5Ye6qc40zV+bzX
9iQibLDeVR9l6Rqs7CCQ8CbBGrWH/sbOX6FJpmFfdrXUzJ64w7oLGIz9TcaibT0wT01ZYEd9KHc0
8iNbnMZ5CV/pVtd/Yl40Th8XYPSvN9awnFgNgZoeMG0Wl9bAbPFWFYU8RVZeMD0Yhbl60LVPze8x
FNzE23DDPzM5hfNZeG1pn0ac6UvFRAVTlL0/44APG+eyCMPvks2ufVxgDfhx1ZdZeproipHI08AG
+CltkKEmXLt7CHbv26qyqHjYZJ1GezH5LvdTBGsb2xLsZxeytni5L3zbrxl8CcwXqxQUc31aZQwO
QEQMh/lWD8BdGj5e8h3Qr2aqOzdmcEHs5FaHjEfPs/nhUpznK0aAeJerT/NUQoFYdI9pyeJ1Hb0u
YWPTjNKbMGmweu9BEykMLFNV3bFpCMTqtWeYw18rmgpv7tJ9WJULPmq1eDX6RmQDorqhlb7UOWE7
ZuuZSCvoOpOiZN1Dsspcv1IZ5ssR4tU9Zisb0ncr6sQjB0+hGCiQaXUoWgbQweEWFLUMTj7HoylL
0od1OQx3ZdnmdSKzibmlMFLlHaYxxk4D/Sxj24TBad76m+Ypbh1LD82QtLZx+8RlncWPFQ5V+Jiv
0aZ2/SLHxxXw+CHoemc99hpdc+6B9TkWl7TeOx2DdEznDnDpGVm2EE786HtUQdrCzclpdwkGZDjf
Kxwq2XkIeNR7BjXDAbt0z4oeVdDj9EirpkOB7qjhP2dw0JOJvPFfGM4dRwvk7t+esajg2Wm7+qdO
p/UjhXvvjt7qtuuu6VU3PQxZwwRTruQucqS+N6NhMDJP6buttfRklmQle5xP1CM4jxxyCyoTguaZ
8rT1vhipjr6ZPMHr44KO+KSroXuYwrpMyERui3jhquGoRZLwEk3utv8HRMdnb0MbFH2rkDrGvGNy
cu0JpWxctfQfY5tr3O7eFd4xYxSpeE+JOLOt4tJynjTiHqJMDdkV1AIZkC9hWvy7FGm7TsJug0oA
PElPLUmdv2TUB/0NYRlq1N6mZfT7KNPJ/Tc7c/XW9w5KHZPf7V269TZVUZrNknsvH60ze6tlyNjc
WH2Sq4d7NUVVedhC4U8NJXWFLb+WQfp7aWod+jtHhc4hqr31PhhmZb9D+wbed6WRSR7ddByuGOx1
vYOjyz6znvHk2CICiesOstQsr1ZZGf+HjLiZi4lOkRz/uJaWKylJC5p75orRqCKvCvrDRKtgXwAM
i+KA1pjhEy72De7ZuvYfna40j80YiX7X5qm+2L7DfZuGjvtLrYQdxHNo94IDwW2OpUJtDRnEZ4WD
jUruGGf9YCT29r6LkPtTF6r/vqHSv2oSPPO4wMwGNq49CHKxYFmKbIiIW42aqS2TUJtWnAZvXeRO
WGC67GALgdGYpM1AhkbG8/ZcfnPjJL3tlf5eYFKq5+aGeVeJVYID361k5/4FEFftrgKiDh+Y1AzV
rmU+MmfappryXxHEM5MtJBtEcR56IHcsrfKDPXM4jcdIPhPScQTUcuUq6e6jeXXqQ1swvRiTlsGX
F+kqezckvjCtVPAUdGjoV2MokfBpGS861aUlil8FuyTLV0b4Rf9QoQfDvvA/HqQ7LFcvsBBb3Cyv
WiQViugE9mV+SMNJB/+ZSVEizA1oSF+EdYT/XQZIDgADF/79jQaF6HUa6EW0F8nc5srS4Er/+Esb
hoeOJbP9Mef+xXAEQNF3bcmLiGlFv02KghE0lH05VkQ+Mg36OlqdE57c0QeMireaXI7b5WrEku0t
d9TdF3UoImtcw7XRFgetiwzZCib/X0oGjvQVHQkteJVhUF57gJuZ8RNXzy9gtRtblCQ9306BdQwJ
l9cyP2VbF9E/4BZ27xNoxi8hWhXsJ10Wy3HyO3IuPCdtMXeJAngqtfEdxCYkr7swLNdoj0dXIAQI
KNJ9z0Qo7nCn3ad+lOsZnruDfe2L4uK0CuCChIT+aIebeOOoHuoPu7cAKlWADnaWHhTUmVCIuqQk
kqu8W2nkO17wKhs+IzCd08gVnJ6aSeZM+I6j1T5wdGgAO207ffm8Wt7wnCE5fhMqPqBT9oE3XAGE
cvSfgAGuYteOqv1qMN5Z/af1VD43THFiBLXBlh2V39osL63tGSmQ1LZg+eC9n6SXkBzMJMcYko7x
k5MBab5UMfLyx07TF82fvEF/f0LhXO1D7pAtDsrsdxZ1nDeER1wvianiSaNd/2iLOVS/BOPum9j5
AYPT5zrC5nguq0Lor8V4+CEeN35zcbCq5F96pcUbUWhbWCbul2rK/GPOgJm3gk3f+pLEpPU8rElB
+eM89DwG3qlujZt9EqAghn8eQpCf4nNx8N56m1K6J5vxle4r5F3Rd2Vb1x6uEZbNB+mWDtq9E2pS
e5qqknUdK88Y4lmyZlJPXcBM7hnd0a8fxnXxQ8HaAlDdArTmo80hpIlv97fqTPIBpjoeWvRPMbAX
XA3glQTh60fjfna4eLcOc948j1z2vo8OS9YH6WX2xLjeWdgo+dUaR53/bJAEzsrXTYH/kTFiXYMp
wNbVbyMZYuW7HFwn/F1qrd00LlIOyXcnawLS+6uKdTmYojropDmbjONQn0q3mIYS5a8KfWvfm0CJ
9FeRl0aYJBKq6e5HYxgDyZuNsbhjRqJvLssYYMbk+zCKyuy09iRxhbulY6o5Dum9gLqHtvcOlai3
LemG3Ou4EWs/JCsKZWeN3ofZyT/WLZPlXTRS5MezT0XdHdXc84jPSEL6XDZ6sUj2bZb07UZxkaJR
NHn2yysF7sMuHbwGbcK2vVFeHDkx9B0PAAPj2wDMNJ7w7tHUU9Na3m/bTMAa2Sr+x9F5LcmNI1H0
ixgBOhB8LV/V3kjd6heGTA8JehIE3dfv4T5N7I5GalWRQObNe09in+8HL66OMwPM4Q1DdlS/tF0/
+Hd4y0Ia16RailPmeEq/8JmszyTcAn0EJkNXkTPpew2XKNR7XRUEMTup/NfC6Q1Vs1syxMMlEKeX
FsF3OiVhVHA0hHN8qWZnwL7ST5igC78dqo9o4genXqyFG1+ZeaTZ2Sg4MFjlkc0eZYlm9dj7sJ4e
PFMs5UXgVFqfJg09qD+4YdSkR13683TRUif81cc5Httn/HF5y2PubnPucVnXZBegt/I/MDGbgCPb
6cOlONdRQMoeyEHF+AjlhWElp3bo6rMcQmMUV6GkXT6aGhMT/xgaCW4I24TXDpfJtnHxEMbtJLFD
VX0f7Ucj9Xo/1gmrnlCcBZPWRG7KFUNsvKnR4qPC1f28ntNCpd/tSrqUnPGYRA99WzFFqjWOPZ6q
Dm/UErtU1sT83wiU9NHOcxp8/Mzs5uepDnDANMZZH6IOuzrbIaOpATIyiyfBMHQ9xuRRqKh6/6nu
C3+5iioieT5bTzP58kfmjq4Ti98eQBZ8B9qv1W5BicuPuur0dyIlInQTDukPtm55UCNl/+qAUPvt
Uo1x6uQCj21ki+5Y9yOX5FJy3e57szCAy7shO/uNF7hHiANoeyARdPGYWKjkJ7cJaPLcIUtPQVTm
bwyAsE2HMct6SLqN5Ue+1BaTzISosstsT/Nkuo3hxY3o/aVnt/cmiYAlLLOL1BuVbfwzrTGT7uNs
xli6rjM7hGyWtq9dGONPjOdNj5PVhGTWyb5yuWKT7AjYxvsAIIo3i7w96cB8ZDrvs0R93ZdF7/zu
HAg9xylonN9qXq2+ucxbVqjqmmQHqTQg8aMjrhjgYD4sW0s9xbUgL78wIglivdkRmKckuxzW5w8g
U6SAQae44yV1WnEpUabetnPxbjEtV2AqMHZC0+qbqyxTmkjqBhJscRgG7i5h7v+DSXn1yFbFtGA1
8tT26OtteV2j3uO/hl15wMUVPkZaIF9ltuXoq7NwV442veqhWR/nAu/jbsL6A0J/rJKU4OUsTPNb
wgsTLW+GGOYHEw6RZaoHjenICC4z5ynnFizPE/H8uCXj7qJrFUBP+vgahqvSLVVmrZMXsXidHvZ2
wfF+WmlWypkp7LAMLGwThTipPjTTr6STqX8zjGfHUxbPU0z5Y0d9G+KKeFyBWs3Asqq/w2zwMRmQ
ObtPsjn6Fa+N84fSjM9k5A4pD0tHYpJJ+1Y368mjdEqSmdZkWSHQ8YAZpz8HEqf4rfQdpX+0cxcz
ZVPknHn7bTZdyQrzTGTNoq7ZRGmL+Q23xC4QuflEbaS0DlZq3YuOXBBzLXeMe6Bb4VaZYFo0j2vT
pF71in2F2NooOpGW+2oVrqouRVbP3i3EG0iMu8BvlH12y2yzh0RuM9pjYZqYEZRyEaHJkmCizgow
NgFhKHrnZommi+8T9PVf0Jjs+nON2DiEzyZMankgG1MtF4xcfXEKo065aNG2IWIbTdrtX8eCyEa5
eNRpE0OOxxZTUXEYmzTSJ85/HGjdIjBN4JmlnwunlGkfJj/KJeIE0/yBHSok2BxgM9tFLYS8HSlp
ae80/s6feMoz89jYeZpPcamq6W2iO76v83Q1+wjuEXetNIwjCm/soLvNHlm7KhFqOEdycMxHGnR8
BLhtAx8rsu+H5pb5lvzEOFQrRTRvMWahwmnnr2nGQnKXdOB9jhnPY/2uSmq0o8a1Q94hcIJPQh58
cNFal7jrpIvXr4oH0fwa5lzeGyhU47l2JqPPg0Wtf+LoMWLer5D0yNVibqjwHgexPLmUrpjlKWX/
LUMC641fPQUHx0LsuOfBaVqGslnjnQOwfMMvg3HjP0eh2+IFWPJhn1CE/1r7EZSGCqLavehuKdYf
Im+WdT8OjgxJy2ROEnM/Bc3XPKXteCOls4jbiifzZzD0OtubGJ3iUpIlVme1Ov0vP7X2Ey2UzqOv
nLAmvZq35Wn1mnE+w8prCfKM8Vtfuwz7LApbfupc5rcHQjLdB+PX4L9VYTfdGzmu5BS7cQt5egxG
lkQuv6ppgguDDogTLtuEuagIanXw1jSoiapqpX+j8nkvcs6i4X6TqaAGzk2P6xzs73olu+mfifw6
36Tw3GsH+Hx6ADFBFtw02EiNtyJE4iJC7cwLzNe5b6vmFDCzv5k8xYcdlulUPxJLbGrqppLgVxzV
EZcqi1DXPX5q6lPbG8QUFF4JEYt+e4P5cAg+oMISq0SX5MuJiZtPV95tL/yVNLgpdlHiY2VDgOJK
g6IXfxr6IoIbaI/pbh1qKtturviX3Lf5CEihaR8JKjc/XSdc3mpHul+5E3p/oxA57tuROh6vOV08
sUDS5MX0J5lKypFmKPL1vOFZ9IG4YYz7tnRp4JYeD8+lAGHGIBLT7nnOkP6Q4eC7rU71pAE7LIdZ
qMI/e3DIcLuw8AhTaiiCBD154N4LYDFdbRWkAnykJz8IZ0fugbGj/HLhAsanjEGCt+HnOAhzav53
5MvxEuar/l7gY71EwIkeAJ8u/zk5ddEOPiI0lXHLx+2yNABS4A1FAlEMMMyDWsP11e0659vPnHnd
s6s8fknxP/6QFkTbjul5euxT6f3NmD2vO37qbXYaVv79ylCbDoRbkLJX55fWywxkhC49isLnYmzX
1LzEXuI/9URVwJKBuiEpXTID1u3gVQdpZfy8KbjYWrxACF4ZpujxjIvSTxF4nBpvIfCotPwpeb+H
qwZBeTUDhCBcF7l6bKSkxy1MqK4FWMn7Iq/FqyV1tRy7dN1KGUK9el9XCYgHd3UewKRMn5NhfQOe
kqUXGDIzOfM0ldkP3weQRi5GI9OVmSDvXqfhj6AFBgFBMxWfftdYDw5is9gdPF98vzX+l0PX2U7v
BpfhYtu3yZPmvzgmc43Pmt/X4+EL4xhhmmv2K+hN8TPDXsoofw1nipJeCSA4cw818tLoPAoOVIVN
f5fYlB9Pwv5RJ1nZydlKBbTEGgf3WxMzskesLV75NMm+tLHj/wA1NB7SoMKkYTJZeP+aZhvZr2Xl
ngAp5th8oi326MMkeAXnQA+yY8bjO3eTW8YngWYPg2bl0/nJuknDHoi0rRQu27B8xBREzh/Kljc8
0Vjp4jwsRZGjv9OFPBIfmUOO46Z9FQPgqL2B/Ho/oQcAAIxYtQLp0BeCMxmXACr+du6XXl+1p2Dq
+vo5H+Cj3up8SC3aCFfKlW6UKmxgWgz/Low5ykKUEH+f1SMS5G6IpYSlFRonccfzNAaMuXeprNr/
m/wYqaldwGzW/e1YKoFjWETTcFmY6RJYGb1KnnAkh2+Ys8PsNOlEmhNaTNrRABqslD97UkHzeK5U
19NhSc//z7IV4SWUMmkOuNVUdhsnlQ6vTp7mVzmFzM2YPk9/PN60eNdh4X1ZlZc/9PCS//Gv6+XQ
u5tJrcNNwHc4kvPbEQcuymcsgjp5Z+hFeJff0ilfJtge0RnT6RQdaU1y7Ia5L2vSLSW2gKQ05pwM
4IgOoG2cP1NEQb93azV9hQnt/8qAaqnTJ5FVZK1HMgxfdUCPwOesiYJPwxyR4VcYJTgU8MRhwqdk
lQX2b8TDAcclhI8mPYzKZ3N0RYdW3wKThfUVWTrAzYYRIjzYIXGjH6oOmfhgV/kh4f+eUuKb6ZEI
NoHtJiGTcAbSiPW/TLgqKZfi54iAREKbWjGcrd3Ju5Sjqe05LiAzbcUE31KBbPvoFR2GB+A1zivl
YRLdKryO/lWqlDa4boxubpWNSFymScJNsCu0J4H82BJu654vbfkFMy++QGdZIMHxppFFHwRUqobg
AHGOpsweekQVVFSjpHuvmSf2OzFgCWHgRHQNR2bIYKCLWqQhh5z/souWCr08wR/2PqMSnNWQ1gJv
Lom+YyLT4T2CGLQ3fdK1P7Hl8xXGVRz+zDyT/6lWpnBTo0p1LnICM7tQBtVbZ3X53gRmsn/TavG7
31i3aJ56InVmx62yhXESMw/nlch286TQLZv7Ki/tfc8Q7kg8qorOUxdtpoTBa71X+DryBfW6ZBhU
5QTcsR+wyNfyS5p9MdrkY1KrunbIYcwx4BGdmEb56lKkU8j40gOE+tb6SapO5LK7/Bw0FX4odlOu
rNq2i3k2GOA4vPlwuO95ws7hPBF7r1vm7EyyPYYxNhP9726dSHlgiWLCD3nH32OlRKawfb78nVfi
6tcOzzNjrnWUZ8Ta9lkZPdX3m0A+75Umd70nNByqp1xZViZFSBfDKRlb96d0l/yce37j3mMCUuj5
VUVVOwttihOOFJZ/uCHy71/8DFSyRFPkM21sucUrAOXeVKsmtObaIXD8nInFnqUv0AIavyr0EWWq
du5mfOB3LmLx82LqsP5npnqKD1KEaf3LySaCJsoW4bUA0Fmf63Go63NI0FHfA2Vj9AItqPnqQGBe
sR/hSWngOvr71mnc7rQYF8+PwoRYQNkkV3ZcPds+pGYzNGbadP1zMBWM3InwxQT8GpW9pyH6O8EE
LGHHBdNfcOVgDv5TnScxtpL32DFam8UJZVtpTPrsTMRnMRdnpF5AFLsU+PBP3J75eI7J62zp0Kg2
lypM2w6wny97+c+jTgLrWfXuOyGB4B3fAwUT3VfqP4YOeK29ZxIiuHFLFu9uNNaMp1yveNiayIj8
2urAYSjn5zj/U572kbzMEjgEr1I6ndl4bvkop0Sup7LNcwljeiuperfJLzrMyn+ItQhFFtw8LiJW
EWO29GPvo15j7IsjBfnTVITbjNUG4ocnBoIayZhoTBV5kj4EMcrIH9swqD0z9qbCtAUGglsDZeAO
NAyjqEjWvb00/qoAF4YiJ7e1zFTep25lEwMgTA/MQdDGTLP7nFIF+mrPGiaMAiarT3jpunIPnwHM
xSyy4XdLRF49wSaTwxNmOKizASmGkwRajgzczfVxIj9KyLAro7tYFpqLBPwlyaaChmRbYeK9LEWU
uHfpVCB0g0HcsjD0cJK02SA303MFWUcumcYbPETknE0zfQOvDt7h7BKtKNKANHbGEf2pw4Dju2zb
tT4UNuHKIyeH/xX/YToelpxESoPkvu6msSuHa67B++2LvEUySbxQM9tohepPDuMVvuhqLq+pv+Jy
qyTuNTMUEavqkxqCZzJ0DEUSnxsFjFRFZeQ1afEVkaXMdynO92eBUonFk/zWnng/YY/OUDfDJHbt
Gea09wxiVVR7bg0OYhIsm/s1wWbAx2Owotdgy15aIhNYGyzAhp1U299V0xcxN14gXu3owh0Ituie
r8gqgihFF5ZHbnpcMR67HT7cIme8WrSJ+rddkWIXBKN8hokj7wn2ku+KamA0WA83ryfmT2zV+RlA
LI5lyp7APxopqOWlqPEZcBGVzUnMw5gdhUjSCltVmfWnKu3Sp4l2/yVtk+ldRys1ZTDa9nHyevWg
XU4HLH8pGATf2zAXiJ9sZsDIrR+9EVreCXKl91ulo4Sg2DnpW9XiHKEm9viNFmxG8iFcmdkujFSP
GHaT8sL5WbSP0lvVj7So/F9Bjz0MUuCySV/0Z5cuZ3qzF+UcEfvoUz6QaSIWA4Z9HB4T18nRl5qa
6IfF4HxMXKY9uIOmmOxyQPSAss0nV8Yp9MCXVv7SxsMkQ0BPKV7z0XvgyCA/1no5Vpmw4VsA6U6o
itTVlqTK6uRIjncbwLQb7mWCZTkjMs7ZxzJGIYlUwwGx13OLbZiCl0qJuath0lrrfF8Qi7o2fsk5
GKYW30JFBuxbAhSKjzb3OaJtuMZvuhmy12qey4+40qm/0320DfzXSH/adUM0eEPPr1W9qv+IETYC
/238UxUREQLRy3vFcOcrWYPYP2w6Tr9vIni5u7BjhNph8HmjOJftUdcuXwYdaPaS2CzG3dWaxntb
2sTRFyg2uNGs3Ow8qXSCixYaXgDj9/IfXIcVEAwTnS9hYgwdplL6rSHM/lWxy6S7KBzWaMloP+ZQ
hDkmhEYiMe1kZHFTphUDe+16/J20UX26l1GI8dipcK8R3OItN4stSQNpH3tFmmwPvQq5Hop14ZSr
QJNzQXdhWJ3lYrLXpt9Q02AZOBLBLyEp4/i1s2R0oCiRcnJbINWwFm6xv6RvzHwMkKv9o0yZdh62
5XC/KC4425lBkPNtOJZfJg8LKC5GfpouxQlUcec0e7R1npMO/8+XEy90AdqZ8JYRItG4+Jbmb9r3
dQraKvAuUITR7xLGwSx4CIeiPS5ts/ztTIzvTwPGxIkuWFAN+Z9B9RB3/Z3uFW2dKp3hF1RZHvAi
dMDAhdnmOcenTVCMnoUIBD7Ef94q2ZkAubf9sAapip8TTfHAOIQ5Rjf04kdSBPkfjzh1s5tcnbss
/5nkLSUTu54VTxuJV6f1f/lzgc1IVAGdVAE5tj7P/oRNEYMw1BLWjo3ZbWpmE+1sPgTZKTOY2o7G
reNix6B2LB+wtON87FdMWxcPQPF0qzsDmT011UQ2eJViuQaeIKuDTwZlg79c0OP4BMRkBhnwsOqR
v4sYGo7HIR7RvUlEdVfAmvgCm0Gudx2eA3ladDklP9phAUWl1k3Ac0PRI0qaMZyu88T5QJ/Iz0gR
ra4qZ8Z/6Bo6GPQKpwXJkW5L6yKW4lxFpij5hmXlPOjwW2IZVKxCuG8i6y+nsaVSWqgZ8zvcGf3C
65nr5tLQGoR4QjDWFPferIv6p+Zb0E8BA7T+pZUFiiP4VOXt05RyjU4lbGV3J8M4Gi0qJAjOaxAA
dr1xztTZM6/B3HO6UxvuoR318VOQl9gS8G8acWHzb6v7PbA+Cbonmfg2WUM7gYxgVv3NCjXJ4i6i
bxrZt7X8ASBLsmy6qMGtrThYUQ3rcAngh0acNdnGF0mSaKQV7NkT8diwHGVBMoyn4qB8RvL2WGER
6rt7ljcVyeu08LA+WdcANtZZjHqLtZPL/zrkTEMeUxDu8m5CTXaOoJJob6hFiv5sXYh4DWTiaarT
WxHwCgaIGRicwXjajtQrCUNG5jeKJdxNe08S8CVflDNE7S/phGX8s8J0l5If6YV3AcLT9ThPYndt
/olV0PZ7HJPFZ+fVjI6PZQnHBmt8WvbeY1gNxEjliudqX4WVBeKvZ8A4J9onz8GIaDtCgJZPjlRn
jIkKow5kJJ7VABcyxcM48vXDMoppPzBqjMzXLPUD0ZLUrcS9ZzyN7N/PdRaxbCCfkz+F2v558PxC
1UQyZjKmGHmKtgq/hANJhiUPbPw5jFKj3uti5DmGJuX5D107QvZNC+u4Oy9HNMbaKCFQ3iVzEar7
CKs5aPlmCIJbOckgcs/5UObhF8SteHNZ4mIjIewvGNRIKLb1ta/5AjZ3RuMlfElkja6jDtv2wVRb
Z65aS4+7FKIG5+dGmRx/QpEdq+eJoXTxX4o8ghayzMX6FHRwhS9L6+GoZt7mqQcS85wjogaN9ZIO
EOCewVNVeFdFXwcPBny5cx3xDIAiroMqeJNB5y7PqRegkgn4NgUu6W5odwHOs+6SQHlCCSYrPp/S
Mfez96ZKZf2lRLsE2bHoXIpUKINYPTA0xfde1gAdGAVIqYimoN/zsC7tdY5KZoqLE43ZYXJZ+gfI
IWj/WV7TPdaVafzk7gSBFGdqqKAzzHSqO5iFJJE0kOfkamuENKRv5S//8IiLzB5QbjoBm2pzag9r
I6tzn7vIRoThp1frY9Pfa18UP9DeKTBYrUUqJJEe9mOYCiVa8iDVgZGO0/wjCByO7ygZPpIJ3iXG
Q0USLqz4DfnSxZ9BVtL+NqPfwDpmcehQnb3VXQfgWZ6vnpiCuZSVHssxflZ53RYfyCMO4fqcBTDO
UWLEIJBgVSqbmzeHw0rkGUUFDduS9r61iMXFaYpI3mRw06ZDkIPd+yxnNSSXEXAkbWil6GVBg/Vd
h5U0hTpPGjelD8cHznAO1TejplgoEglGUbDURWPvFF39kvCCGwA7VGUxTBxIYy2Bl30z4RsYD91i
fe+czCPq06K9dPpYSOQC+0t1l/4lyJWnN2Kg5Ke2ZSB4m5uMWgQkPDkUiAzpA1OezVtIszwcGhAn
FTcpm6HGHZEtf75Cagydn16tsa5r+nh/2Ks0YSLB+I1BQ2YFdxWWy55iBLcEME9P9THwsshdXgyx
bwZ9TsPl5LGMrfkWuWPDG4da98SWENZf6A3L0RdbAQ8MloRc5dYiYJAsiiJ9BQbQ1t+6LrEiLgwg
xQvdLkbKgGVK+QmvwBjcFibvwInhxCJdrCNtBIeiOoMGG4qUvmxRIad2I68V7y+J6MB3/+hKCPGY
jtbZRTquhs8FRAJrrAgy5D6PJODzb0xzJrlRUy3No9dMOHROS49hhAe34RN9hfzlhU/0KdmpAcY4
XhAN+Mb3OHyZ9ls3bdSL4dNW0c6nKB2YuPqYEoJ5TWdog6NGJelietodWz2i6K4t4tke2lLIpT4i
Hw/LoSLu6V9RXOb2Wdtqrcw9axOkfdFTNcblnuE06Izd3KZMPQQDDyiwK1GI7M2iBLX/KpNgaYMf
IZL+mX0NG5kPMyUcU0cxsSLXw7ULmQ2ZItVAJcH6aMbxnnLNRmBeOUs8QJnLxeYtkWwhw+E5AEUo
7gzNf09cW/XdQ0Ok/o8dAL9cU1qV/o9Ze199NB7bLw8K8K25W0bMmS+udVQNMyNY38mb++5xUt3i
3qoMWsCn57bJ/JRZmCOnnjSBMPiSPA7TpVmG/mKhArlwNQbCGUliTfGgFmqHO3aCkmzprGn11+S0
TvEh1eI4/016pRpm3shR4IEgCneyzwM1YMhkbntcQ7zu24KSLaCSm+Ib4BKUhHwVR69jY+db563j
+gjDWldYHmoV+1iDCHyVFwBR/G7glMxXB9ubOU2Zo7eaiHaT/kOUgTkibrNnZJehWj8E6dLZ0zSE
4RtVNTw34fET7hWvhgc3GiVm76X4zw8TrBv9ImsktU8KxXLDZfltdxIIPD74zYz+CTJKu5whN+Ft
o8EOMNiP9M/zLs59TE9F0cf0PMJ0DgLI3JCVhsnnh7z8+fJWibxyngJnbNR94CKMcfyzqiDfUc7V
9geWrAJxekO/4jzAoUF+aIledJ5E0x15BO+BWBa0D9AqHhEUdCTOqZT1YljIpEht8I4DJhrOi6uA
4AbLSl5GjLqLn9jxQ4QIRSWa3nPGXHJ7hXy5A+ufbLp9vPwJ4nSk520ijuYC8mt/nEYP7EjA3Cim
KUDcPfUEilcC5tvNAL45ck7A75KQOb7uy+VN8p+RmuLkWG+OZ8kXGLaCO79TxyuY5E6MeC8rHkw0
FTL59pA0i1a/ZMqA7eTCdAlPc8KQ7KBk3G/jn7jVdwaySfSnCVgBxaAK1W+5EekL8NxN0MqdI5lg
9+C04dCdWkOWGfwOCPJr1SWoZwE4Jrub8Ml9dHHX/I36PtZHiWu55u72dfs7mdjhsmAWxFnPY0Qa
cg4QJ/VU4p8ZQEEdaLEqD7ghaOAzMszcnmH8c6Kx1szx73leOYTTGjfigxxbhmEJcXVxayJmbHZ2
kuHUja6aicGm2nn0VIWbyA51PJzJJcGRDkzUmRelcR7dWTu4GQVD7P6hKyjcb+UWjfsxEXItPFCp
ADyrBefOsaoKhCTBMqjuXk8TeLPEp5p5kFWOZsblPgvCOT5UPMjWLp7LZsmjQyf9brhhH27+sswL
95jHEbngLfM4bNq1yIgCeSIM4Y7BJ9/N46qDxxAM3XrF+a/0A4OXojsobAoYduVKvIC0uNAXF25Y
eabhIH5Jhzy7zgdji6H8EiAn5XVSSO44ytFTf7SOi/c7nU0/PwEVCN9MW0/yiLA2V+8J7F9mBlXL
FWLGkbpRBmmMA6JsDPEZEh5AwNbMC8ntRGndXBGSyuUmKXqnK+ds3j3Td9CwpwPmvISIVvQmyo4W
HDcVmIkEbfTAOj5GMapIF/+3DYeqvqh6zmliow3OuwjqHUUzLZgHqonG1MTkrQ4MvkvvAqe5yB4I
uifmxRKX7Ooj4hu36FK2zCrsynSR79JhsF/hPZUXhqwlEH3Hq1CvFsVzzgywYcVOjYcPNr6ebH3i
Zie7Q9CgifnTSP+cbcX/8y0BtESXxSpe1ETGQIKZPNPJcbuSeQoqFvRcPOWDV+i6aA3+DtbF8Z+2
PWSvZokHdq51K49MxJL2B8xNi3gZAJV/YVE05mj6hQrESyp8PbvFt5N7KLE9KZwu64yVtVnzp8Yd
6dAWfyKvaxnOVbwNyv2DIXjz2zXQKSmoK+m2e+P4yZOAgsGAFMZvf1bL5M+PDBGkuFhsLvbApgGn
fAjqTpRnvOjiiblRGt5leUupq2ko/03z5lXltPbtZ7GaXD1BekVmR80hDy+wRtVU9oZLp7I21390
0tn7STaES/rcrNFd4W4GOpgqlIBSVRD0CrfZ1r00A3o4JhSdwErb8nPKn5BLdJTSKDb/b6+DjDn3
fnKC4N1KyS+BP2p+pKzAct660OPWIxsuEYUxl7X3szvM7U2PfVEgikFSchjTltv9o2c0cUgupQ/7
C8XOGHEUuFQ4zXMVqz21bzLgrZzMbx9XS0QjlnPJln7pfcZc/sSvWTz1QXEPr8cmI+xDlbbklyIx
xZCQBkJENmd1xo6zjPXDPh724ZmKhxQU9ZQvj94YwHr2a0mz21Mi2Qcf0r57nzbYm6D6JNP45RF0
2F6R2QzvLOspxVsuyXd8FO0QDWxXZHTNxp7EYVSAkBgXT4QONrz0nJYPK3D187YhT97FXkz1PvrM
Yd7qVoY+1Ttr63a8tjw4yHIor5ApofhglfWSO0PFu94amctvYjNwN2Uf5uoOr2j2nZDhy04sMnQF
K3lqnpIu70VwJfjqhi9LBU7so+DHHh/Lcfaa25x4a/chCKoplhfBiN1rALnhQeeSOaEZ2MTGANxn
zfF5S1rogxEEKoFVIa4hbOG8emM4o3jpQvb4PXoU+uHZWA8/kIczHH8Xwh1mfAlioarKWP0U3ep0
47Exiayf2I3Vu/9Gf6rXh3HIQh+MUmtZykTTN3y76wzazuLk9R9RS2u66mIKKtzXfTRDb7Cdpehv
wm5enoxetjQFJH928cyiqx4B56MgLVEDk55zM1y+gjlAtleQRctTF5Oy3sl6jMSFDtffwP6hxlc1
BJDBI50G/zHpk8FrIiBCgjYFTUYD5EKf/cTKIkhUiDmcL2kkp/eqJj0I2tHzDIVhpU8+tUhxJta6
SU7Iq78Ze4XDU0HnytrUgdLjAH3U887dslmkOXDRthX7Nv4PzCbKoAKv/0wdDAgsPSUPLe60qcfx
WmMdtM/V6ITlHauskHKEm3ZoTFp6YfywVavpA4cJMdq0hxx10Tlo/0tTjQUo2TaBpAkpcbCHqcWm
egB9NDePGB3XEvPwGgdv2hun8kpeFJMper9v2AwlhCuJZo5ZHv0t2GQf3LgKGdzgO5DfQrXTt4ah
Xz62bAYIjqyEyN8klsvsHRW8KU5pGSTZk2KPRkMdTM0U/DSSHSpvBfObP9Z1fVMwZqxc55jQsUM6
qEWqn1zZc15oIzb4fy5k/CCY9PNt8YcNLxO+qPmPNAhZvB1JmQ2vTULFtlcsnXFPigUh7SuNEEFb
XD16ULiQfRfSg48w8d/oM7FCWXbX9b2FBjUzoYtz9bog6QMk9zlvC4O7KO1ZvKx3WAAZADEYh9jk
xW4GliOie3olOpg1F1Iw5FuHORzbXwtqp8IYReRrPZgpH8SdkAbSOvYURAZYnttR7m4FsY6y0R74
FhamCNhfo9fKcbdb1fr+eCMpylEx+UWQXfwcVu2bWFoJmLWBzAijGZzaPzFRSjAxWEHnBcTPy+OU
VpP7Fi8SATDAEhU++VXA2TXhEY5OeTmjwQq/Q1gqE6sEcchiQc80XhLemJYQewjwIwREFHqbPvVS
ciRD5VqiM5p75XJJhqbKjpNMqd+7IEKUGXyyzQcgREIcKmm261xByuwO7sK2lh1zcAh7u6wdibtw
SefrE4TcYHb21mU9wWMlsc60Z37vJbzHgLysr5scyXNVRZD/7djC/0ZwUiw2JFXA3SOLdJ4uC8NP
c987YeW+eOEic7gBacRoSTYCmD279YZnC+SlvPdGVTBzI4Uvz/WmJpErM3k03/izovim4iLpbgNp
lFcfvr5z9nWRnFBmIQcGfHrxt1jctj4I1LUJT8so71lAQuzEiK0imysHhZLVvfNdOftjd7NZw2HC
/Dx/QEfY0GheZ9H0gUgX8iixoGx++Q6XOQ5KdIqm3SC9bAnFgcceRAYejdbwyqfBNfkzRSRJV12N
U85NS74rOOk2sNUBzkGGcUi27fBlVRy07rHTtj4uY0Jti/USXjik+LQpDkVWzelH03uD85KDwvMv
RNtQcsVEkv+gMeuSuSzAxzKs87m+PZuX43WaW4udUIMs+LIE4Tv+fIb2iJ7r6sf+qQCshYGYo484
4xKzduk4rXYmK+bEhXizUxTbL5bfymerSPu/UUcG2WOEK3h2L3XFPPiJusaaz75DN70UCkshJjhK
o/1MeMrr/sfSmW3ZiWtL9IsYAwQC8br7LvveLwynnaZvhOi//kzq3tc6p+zK3Gy0FCtixq5os5WW
YI9zdrdw0ZhhXHAXOCWD4rY5ugN8aUNHFWWRWUHm1yN0iQTigzyPS1j139BJTX3sbZ74I83JnAOc
Kvhx8KS18i4tSmJcVDLLq57rcabuJS5Yr6Y9QTCsmeGirpFHGuw48mOnZzaP5GVHNaIOsBBP3C++
tTJ6YhHlkWwnPGdedB2CHE4dj/25lU+u5J7aqPneXiI3fYnXl/cewILK7yIPluRlZT/jmlABiG+4
zZk8ig5sGgUAi/IeaagUv8I0qpvXuoOuceh7EYSP0UREdcMtP+n4zFkoHuISnMBT2xOUplg2R6hV
+eD8ZomMa5TAEi64EdhEcVaTcdM7TKxEmXPPG/3XYYpG76EQuF2ddrCWY6gnjnBbm/5aOVNa7FBt
kZ0nL2NEJ5BZdqC33YECi0CAPnbpvMVwTjmjwnohatgpFFj919QytShIw5BRYgf7gr1qrg1aSsMo
5GP9n4hwugK/9o7xl/6tDb407nKa33y7jfmkgO10hE0A+mJCEiCXJCg5IvmR+DM4Vu098rqAJWsD
JE33OjBS73FMGLGHr9e0V5X5BEGZyzh46c6jT2pjAK9QBpxoWgHMtJKb81oWNG+MGR8Dy8leUbNU
6uIgtIzSP2WLyjYGgE8uPi/qBwg6PD792kD0KiVNpWC02RyOZ5vGBKYJBzHn00fOG39ojWFT1La4
qPat3fMkMDRYcU9LpWEF5skkTZ8xZ/jpO9pezYM19sCnMjxVyafdQNoAr8hAFxjcwGt6ZGaf2EMQ
eqk4dSWajoA6TOpSNk+0CvOi4iCoOUJbIqt0f6OwQBPf+zhM6/Q4IoxhflimoK3vnN7pw3tNI0Z0
B/IP2FlKOhZTTDC09j6Ah1/CCM8z/xFUzCyPbLIh5ZfgM9j9y9qG2pTpADAZkvp/9x5LkL9WtWCg
g6Lr2gjc1tiX5btHPbR0P3RuAaluXLaSwilR0fZRjrEd5FOgOAhnrHKCzg1H9y8lnvn0FYwkBnFe
cO7yAD2B9cpmTcPj22WpLHaD508Qz7ChfLg9X2CGnzx4oIEhc44sMSARjE7DHUYS2CHOZzFYvcLX
wdUq2qH07uxRjtQnyaZonA2qA9+shpC02fd0wwI90ExlJ+Te8GYze44fOHV4daPvEM6HhOI+KJJB
i8YcKAcEdyzF0LB4ZQG56kp3mL95nwT2SyUQy2K7i8hK1oUN82KxLeb3gbh48GGSdRWeUG/y7nvk
xHfLmFistYKSyQGNHJ+AFF7bXZranWigFtbCcxlrDCQ7HDiueAgcKeSwgdpM4yRXurY95R58gtsS
FgasGVjJ/eS1CGF46wK6++AK4GZfZruSe2ABiLITa+UYo8H6/T/Fg7Gtc2876Q2JBrEpbRdH31RW
dn84vQrn0WUxQ91ukbrFf5FrCc1a5HTCcc9zSDCzRgx74vkg9lg7ZmA75F4g+szf8Hv87GqY2hmy
1CqFmkA40V82A4hr8MSRPVrKK9Mk6QhCT9p/ArIK0/Nk+x4fNt+dgscmGrziEmAdcLbckIjUcXGN
21MQZD5aNhmPONYnLzFu2z2u9DN5F6k1bge9ta5+fCwj9tWyRn2qAb8l/+K5FD2QbbIXzZr2cIZf
HQXqtG/jTO7PyEkddHs1yRhiyOAU/nOcAfhON0pZHbNpMq2qsj8j7dPk45toY6Bgrzbj0uPXXrYT
/2F3/tLWcXMgcIqyoBvJOytNlHojjeKpah9OPqpgJRgTv/G4CPHmegG3h2XocwtV1WtxpoHRDUqq
AaKE7h4KqWL/vYjYZQ9bCqMQuHVUeuPDgN20PE+08FrvTl9gt6n7hZyQCThznsgAsRCx/aH88Zv1
pKtm1N69PyA6HbsaRhmbt8rNn7Ad86SzwifLPlA2sHzT8EkZyzxl4yf1klF+K+qRr5M3JlHwGoYy
dV9NUYHtAEThvOLSsMJPXTfda05YlaWuVbLKC0uXTVm3ZPUpthskUzV5eXWhCRZfFfclTNGoUuzX
UJcmZ5fSy93xxikkt+NaL6QTmDPoZnzFrNZW9QYFkzUcW1TCGsd6GNr+EUpSwN+Ra098yYwmsk1H
3yeqBZb9+p4uoYI0ulCkTkChgfuk79kmt4ozJFJ+c+1KrgHsnsVav8sui/1rz3QCHdbCmhKxVm+2
dbjEeKXYK9eXvKsHFxfODNpuX/pNGD7y9DDnm2DQ4hig2YwHnxMC5GeoezwAtN7alNiPov422AKw
VPkE31/rrKQdmb5wPDN04iLxzlZvP+DlXQYHnY1tz96XHO+bStict9qx8Kv6XCrZ+4Y5bp2SBeqS
HGw40SGrj8yv3uosyT4Tg8JGjtICZck03oHo/iYf7+S/5oat3UeoRsiyu6qgMFgAoaT8h7A7zXLj
Abnbna4qNWFz5u2IP/4yjY55A4w3l/R+edZCA4KupVvU2xhxCEMIbu/FptY7HmEBJX3uQLyDU9+A
EQ+9Oia5OSXc7YAgcQhGrHzmp5ho0fJVypyAm826e2EqQNkh+5TI/ziPPQzSL96RBZMHpIrFvq8Q
mHDTM50U3MTgomEfonKJrw7CTuZ+8hgP8U/M2rPZ5iMpng+ESmc+w3ZdaLmMKpPgql6jC7wo2/E3
cwvwE7ptRDZRC1gxy/2E/AjRvkGCBbDlooBmmurXKhx+IhIU1YaaoHT858CzqfadHGlS3uDMWRm4
TMErs6RlrwCwd4m3me+VP31cYUTL0ESDU4VT+i9uT/L2tNuYR8nMLh4tQQ71YV1PDhvaQbEL2hjC
7920liU+B5Gm73w9ywxomhTYWTEWz2N8ovKgxpY0VIZaLARoNNeIvDodZ5N1DTBc80WfPPGUcuLy
VWyZRPdDC9Pzyq936v/GpOfqi+fxNQDnJ7g90GqI+jJHq5TEKZi4wFzY49qe4VNNkMHG7RD1ortj
xaqbUwLCjk5ioZF+yUBE/iXi5cDa28DZJppLKTfJ3lktR3pcWO+nfUrHXUsw1dz6tX6eHbr01I3N
DSGptKIPYzPIIWuf8U1ihgvTWPyyXYxF/OOq92lpW0XMxSwOaGZC0Feri7HOxUnG3+SEQ8+GqfBY
WkhVAdXijFvlC/K2AajJXI4PrHkYocq2LIotV+hc7eKYTA2A465r/gqLtMQ5tdIQNHKpoMRg9WPZ
dc6JgIEG7OtafPtui5JyFFS1xHeWbrEvmVLw1URT5+WJOyUVl7qblPzWpd/ZOdjwPCQAw32LnfHG
THWUnejbIupEox7vAKQStGSOY65jYzfgFowbkoenuqGydDlwjcF6ERmYzI/WEPiGIjDsUkN48XJr
tImRmyJIuUMTCZ69jVuWQUgAhqnA3wRrtg+Ng1aGBKsRWE11GZVcGyuwHYmuAlizYPTC3AYN68Vv
WuTcXRhxc73QuubOOL24/0/gxNjqJ//yXJZp8sA1FiPE1njUJ/MdGesofZugTSnu6PwiBZv4Jl6i
+1jVxMBfessrppkjW0MyeOCBWN9nDp8i42qG+rdeN8NGhVzMqwgYL5e0/jMZyOTeFd3cFOE+HaL1
JRGkLf23egJ2RoNY008nuzJyoGHIc6fu1NBP5Fu7mNRRCYI503p5ZOJyrd++bKuC0wfwUoHSgQUe
A04TOBP4SRp7quOS1y7P8sitIPnNDgVQ6WZOxGh/RB18HWifdY8vKR/a+SWDJlzfUqmJr/kqWK+q
pWFfL7nCROskWuW29S35nlC8Q0wW1xVo7Re/pXaeXVLvdnuunebIB6C+gs4p9W9fTfyJrDd/VLuW
D9nklcA4VUIcxhi3OsZTGy1jLhx5z0NRcw/tOjy6VCkGzR2HZwDjAqb1syxWoy4heZZX6VqyZ0ut
juhE7s1kOvsEi4V1TkcDvjRU/MU8UCoV1NsEB8kFlO1SbKmmiSjFw0Sh2NwUyNdcz/tV/Qkq0Lvb
leuod1hD6b7sUhZKr07ug2jb9bSIN/0Wf9hoQ9ecAsEOOXTbkLB+sHSskJw1u+VBMAFuoB2CDVxP
Rod7BsPYS0AKetmxZoJengWBE51H9irJXqAGUmnX2iwh6iShqYxNduy8RqwBWTAu9RLcxy3ecEDc
YzBg6bMy8UeB155OkZ2H9cmmDdo/0FZoqrsGN4LEnrrkTyVOt4guy5X6nMwtUZ56tp119zc5WQ/V
a9Dsj0L1GpvUpNceA4h6Ko07VzddzLK96SFL/G2OqbXYlV4SphdfLTJljbYEfziXLbQ1K/Kqs120
KwGqWDEFkauL13ixDFMN//eJDNRK3Eh3cEfDhnsAe9QI7oBESaevAA134ar3F+gTCpGX4Z2NO4nT
GzYQSqada4irfYw2eiP4QMw/Civ/dxxofYQNMjbf7eTIK8+61SKLda7ZmYXswYGTdgDuQPJsKe8I
PPAwNc0EJrElRgH5M8to8orsybrz2mZKzviiGnXD/sxngVW4+0N803zXKuPVVS4WSzaxhEF6VglQ
+HuvQgzawuNQR/a6/NSKp+qhrnzhbetOYeRB0xfmBLKyNz8+wwtYOhFgB/4c8Lq+Q31lHCyHjkOJ
OnOQGEyswYNs0pS+MtAf/CfO48A+STAzwkq2Jr/5qV2nK99zT4gvuG71iQBB3jzNvdO63zFGpo6c
Q2lHiFeYr3NETbrqs3avCzGnO39Mu19xzulztN0meB45Kp/6yCcjsiKGR0bXpfiqI2kyNNpSuk85
4HLe580UqC+RgsX4gqCpWUhYqNGCrqjGxXsdZ1wDSycit6eDHtP2aEJo2LEHaowLOebe/26gCEX4
bDWPaPm3iSRiChjZ8dnx7OQZVy8Dg1bgxPerbVBfComZEuvouqCv85X8TxQbG0Whg4Sw+n/gzaVt
kRx3zDGYKdqQ+Nu3TRUpboeaFbz9vXLERmoGQmqNbI/XSNiuxKQsjxmecHToB5gJ8fCYIWVSbElD
a2/OMAt0csXFM5GYXEqPcRJCDA0ZOWaYrtsmcea4jym/vAHztMCksZtbCBZ/yKoP00tsliZ1eDcU
Kvtt5mhCcWBJWXqEo2Q+Bb9WOwPHLvAAVZ4ra4rpTAz9wLrCz+DLSRqfPMS3EHCwPlnF19ZZIC27
rLRto3p6+uLEeooQwE8OFui7igWmfJQE4NtjV2aQOGOFeiqVG9tnkPh0tBHHwg6o4AiTFsiVj+wT
soFuW6Spk+ky7i/gMkGkC1oydnNBFQCacpyPh8AphT5gVOu/OJZX0OGc8K3rTf+lRMuTPq1w1Rvi
Skyed2HtWB6XIPHCsxPxTbxlvMzqr6aRRCYV3ix5H2PUuARJaj/TzuWJve8Wzs9ME4Z66jKfT9aG
JruOCilLuDlyERsDAnKr7EJZIEc/Xx1BQig9JKDzPlQbpNUd44e4mwIYgeuJxn4fE7/1szDQYrCN
Y97Cnley0cE+3Ou0PQZNFf6dArJvu9rxyUkvy9Jx/xh88ztoULpxg7Nj3mX4SO7SJgI9O4ZreiDA
znEAgsT4i6eN9YU/O5rW4qLhvGLGYUYTEtQsDJJ17TQmuQ44imomvbpe3wmxi8UbU9b4wP/XvKko
S04wCE3zEiTE08DyU1/Db6XOR41DfKSId9Hcyzf1AEJfRhObBNvRHvkSywoecWtiaZUDX9lb7Enu
F6GfxNz82qDTjEiQrl97fIrthb3CEOK+tyRKP3u1CJUwwrup6WJLKF3bY57GgKpAjHhcj/uF2xo2
sIzO+qGjsHebsJ+qLmUXi+8WGEJ7wM3We3uOLK6SjEpQTHnfBRUzShKKTm3DfFDec1aG0CBNRLTk
jhr4MNh7iUNCpO+xaNkwMEAHQM7Kz5JIbYctJ7W6g2zU6jVm21afAK51oXzsjPA8h2pXCWNxx5a4
h4rskQvc8nKI2zMTFsWKRovom20Ng+sGS3Fpri4Ok3JlMLd9dO9Uq2I0JxO9Vth0R2j0gF1kSFrL
A0N1NUvClQaSAfhIbGjDCvMLF0YsgVVXH7gU5W8ObqfgYhs7HU+eLueXnN9pyMJtaoWfbVpjOufM
7hF/2YmcZEPXSznyL0vmKOKLTHbznka+qL0DFlMUb1YVc8I2Kkic3bSkI13QbGqKG8FabFucKuPk
PNv9QCaIUrHaxHxiDYrQAzFFN/wJmaOTcOvLuQjvU09WMDZpjjZMn/jc3PgUeSxq9pFhirtDA/Ta
58XuwZ+yjW945xAN5G2lIRmoqx9aGb3JbrcO6yXjPZcVO85RFHY9ebkIzB2d9vqnZBwuuqOCf0/R
OOG2Zac7V3HhoDOb+CcEnam847Fn3PRTBy+VKg1nPXSO0lQ35JhheKKi2FEOZxz/0fRUcF9JNngi
aJkHVaydf3GRZuYPsyR7XXa1ucsKUaX2d1DWEXXPA4bTa9wFJNxTM3DPigMB/hJtmEn8VwkWwtvP
CmtAsItdOx6eRUrq/k7j+px/ceg298oMml2uqvyX0erVnUGfOyHR4BPIqWyyb3hdZHqdJASZR+g+
fnZKmnFNHLuyS/dlwD+w/Swe0GdYvV1KHJ8w+TK4e7gTyin41h0b5ZouqNWM4bt4NBDxSU1s8hZ+
BPWHFH1QtF4zLLHqom62gly5hYri/0zShtFMEUb6VXmDNFvcoKK7LkFAWlkGbC05cBtGzdoh9MRp
x/q0zIm0wFkk8lf3XerCZaDKM/UEtkM9jGhHve1irqKBOSfqSNKd2gS16NVVSbf26vVj6KIYZyUp
LTNNEL5LDmTrKXdN/WpklzLtkMjLwZu/QrWa2bIiX6sadUwh5EB1g32aOcsMUWpB4FMFkqWIa6/3
fWSV8bOqM1p3qg4fFDQ3lxeirQZnerbxVVaPKRiw8S8xLVwwOcDa9osw4tp6wl4GV+q8ei7wVou7
NGtyQ7/PAnWY0AXASWNK8HR9z5J0NtF4RbFm18DsSU9FmSytw4Kvppc3pjHhXhKzKI/Nf9qkLcPY
6g9cz2OKyOcKcdkmHt7vwK+H3W+Phs6aDHvK1RZC7divaYPK8S20fVCwrTs+Uk1qnwIWvtEhkbkf
HIfImv1juijSLjPf1N9rLjC+2nody0Kn7H4RimTxAdrK++uWVlDlG4qGWnHj+LWrO3KV3I/GaUmc
H5y741uKVSXf8oviGq98n3PItvowu7FOMT+Me/y+lU8otS55oW9jtygN7fRW/TwLh4Vhmzvtp59m
LPK92YaoK8vmlUTTaLAkJWywfBYuAPMcbiowpkL5ksmRLRxamPrEGFWohzK1xCNJat3jubEBJKbw
DrvhMCdBwFktw+oTNk79NCJOM7GDeHmNxxFTLWrLePDKGldkaULXO5DQqU66bLP+Rdt0ftmdAwZg
UcnI6uK/UtDcwXpCRZnQ76gsNDsSeY7K9DbIxTwrHlJSbBwD6lDZaEEwWNxl2NGizVWhTmkanDFd
9NGW2z73nquP8YO2DFR3xcZKduKBptIqu+XOGmIPMGyxp+7w1PK5g8WdSUchtR+rieQbUL4Ra7lX
Wh7jIv2Vw8aRacD1vsTCBPQ2e6FQB0l0dBJIZ2OLR+6YVrBz/kATxVFP3pFwbooBn104RF0clXZo
3lN0BEg7VNNHBE6BAHucxDWr0qhyz7U/Ebx1sVBt46ILrPs1ypsd+TliCGAgFbD/Q4vmm45+Gvxj
/9RaJ9v4trW3A5uTfCs0S4I3GoeS9stuEfrffMuGJrjh+1IX4N0LVcfRE+IVvlXoPZXk3Cwmp4eB
lZv438zjEKhdQteEG9/QRrzxnigdwg7O/gruJcE7/2pnKdQdrGfA/5/ZzmZJdWY5XDT3Ef6F4QVh
pWupH27WoQ407ORePcUCFt+cZuF6JmvPPIGR2LHuqZ6w+jXd7hQefyTUtHmnksEeHkcN3vBHih4s
Nx+7g9/RODOnJbl135r7Z96wdqs3fteKFP+j4u33KCmIMAxlWMX+OLqJ9Pxq1Ew4fzM0QvtMSgz9
b1acJOlzTHqb2RrBGnMHWBCZ3Mh/ltOlgygHJRf3QTril/eKaN5WkxQLEuJQ2TcmY7aoYMiC9rSw
V56f2bPTu6pdSGDbkdoPMMpQFvMR76OYbWAmKWYSO5LELfGYTf5h/UNh2fnhKJ8dO8Wv2gPwkLeZ
SinxyxXN/JEWnZOfGP4yagS4CMr6uvhtm1y7BmQEhQplU13JLUFwc0Q/jf9yas2rHTwadBFvQZgp
8Squbrc1jtEvBboGlCEmbDtU2Plid8Rz1evWv+gw5G4UyHLWd8RYspYDhAEF62ALtI7NcrN2AEZh
+5Tg5SZ8lJfxoSabix2ORuo1/9S5RfgpaNBxK15RC3NB6yTRSc2V/Zkqr6joToaI+O4txXibQEaJ
VSCQ7Y+ERcTPR3ybtY60iZSD3hTxgdQd3IpNMPG9Jq2f/eGQDopgzUUEAxEaRHi2KZ6glB2Xpauy
APcr767oqUrmoNs7Vu7lOXU07dotp20n+OB96xyqqWn6+yqsuam4roXbFc4RwW/63llBIjutRCq7
ILkB0Zophqwlks3YENajkJmeGmDFlvOrTNZkbVGRngY+OiXUsFU0pwMYCkt5G9sVzhNzR2WdHKEs
HWFCOOELv04gJs2sKPI1pafanZuy5dv3i8I2XoK8tjYlMQ8Dawip5GCVXDpADdsvEF4x/eftZM+H
mGxseJwJe8QH7TM5HRB/7N8xuyLCrDjqrk6c1QSklEMOWA2298Hh5wiGE9qVHQZjAkD8RdqONAup
adLto0/g8mcpzOhCO2fddRdL1MT7dADRuIskS7NNhsE3hEblOfpUNEO20oeobdwI4ZofHlOZPkOJ
XfRnPnBrPUFQwNZEpIpvNOIxYj9JGO0dR5k1TBa1KxuQsbjYAbdAjUhd8v6qCh+NaZ3iiLVBlA8j
xZry3aaWQ3O65+ybAX1YilUyS4JYv2uTtrgYOy9AB2NvQrg6F1jt+jQQxWXpcEYfCofR5VmEIyaj
BDSovpnBhyMoLOgdFxezr74uie2IfeJxGvwgM3e2hIDZLPLvzAIheULs83ifoQ4DTMmbdDgAJAla
woz8xuEm1TMluOQ+kgutKkwtszRQ9lH8eFn0dlhxziZthrjr81Md8qVEOOCFp6N7fDecv+yYZnPD
vUS0El7XlBIAaBnIcOlQZh8Bz7KpV4DyjFBQ4G8ElNRDjA1Nz+GyJDFuIO3awe+eEbxZ0W8ASQI2
6hsMzjq/CihE3H3a1QtQw5nTlzSleO1mywz+SE92m3b7duR/5RXCJkCHXJ93eVsE7jZu3U4cbONS
cglne8F5WgqUDpKdqwUB1ouNNPNNhTLfJLDu8l1YQt7PS8HvipYLFCgoL3b3zsjLbVvHCpgPQbOh
O64kha/Ic5IfnixGSYWF/rdws/FZtTUPh+4DHEsowxSvj+gdHMT4Ma1ND3s23+Z64gaL2QxLCejz
/66UKyanTG3MRDX2fX5YIXkkbHp/eFGtBPBNAlrvD1RGViw53LXPAjnAwsqZ5QgPEj1r6zV1+0sZ
nV3YsyXWDvaaT8ErKO0YcSGaNbtBqD/osTN5mh1ENiQz316wOCLcx+ojVr659CRY52sMzfcPBnmS
02nk5pxvmqKx1dFHhsII2s92WOnRV0dwkk+RA/ZijyetaXZxLrhglROomg0lu8FrisVW7XBXkdCL
hLF+8QOqNxFCKMDuy7GFeynV1ZUIH/Y9HKjQLTA78V+YdxYCqyPNezlK3Hh4YkAWQ5b1v227NB7R
KSRx7xwWLh8NNq6yvLSUwQJtcBooPgRFqcagsWS9F0OJ3pgRoClKEL73C3dkJvk6osX0AIYa668d
zXFwn7tAI7YQRencArFbXAWsAXOGy8+tn7KaYYCVix2ScGd4YfDkbI0si5CgrTwGWT1iYtywFTBU
s7W5zQ6CP53i+UwjyfGKe2rsiTHJiCa8gT4UH1bfEAgMmJi8R1uwVt/Zoknkkz8AJQHftmJL5pQQ
AnHOteMI/vN0g11REEfpcPD47kzkj7ksf4zGFLQI5gYP4zXp0T3gGH4MMxPj3HE1madb3AEZWDeq
M+us1cinRcFFCbHH29PVN0JQp92qOyuMztTG9wOEJ4I6DNnatvj+eFnOhBxNmta4CEvYd1wJ68r3
hAA+TmX/yXcm7oO1TnFtp9TKItZVY+U9cuwwNPoYfANAlA1pDlM5stvw/Jvk3CbSiq9zaGjOyUcW
F7cEYxHMC9xl8RYJ3/k1k5TYGdRClOE2IyCnpjXWwxue4N3MtsF761OrGd/yNIShloWYfEvKDM+E
Pdepg3oKxkh8TrxBqSmtoR9CQvqTYxAst8tQe28mzkLxFVREJK6KddwL6kB+qMKMY1cpAIGb3M1K
76xDGyKBwLvLpxuHmJWjpR6fM0+g6NsmcfbzPLUTv/0IbhmoDrIxuCKn6aPTK5kwathRYVNajH/0
KLdhuCNIT65jGo3coikXfMqmWPNCIK2eqhj73EGPLXgaj4IIly9WEdGaAc2GRPAhQ0VQH2hCFBEA
S4BwbCziKDsWiPKEW6LBvJx4+oUYFAe54BeVv/Qzztv/JxJHo17+RUQO6FDr+5xmaVYxx75eMMJn
IU7tC12Q5pQX/yXsPJoD8GI32OjIBPkdbxCaKs/07ZE7tFhqUEnsUy97HwOW01wgs+4yYjLgBpA7
6rFg99CBz/DdL+248X0U9MmrYwKD3c2FSbEmGvuJDX2dfWtPU5MrJ6tUG4IcLa/wyQnripVy7j+o
bnGaTavZBZwjY4WPGDpojimYYF7GGKDNth8CS1G9wunBwBSFR/Kn5MepzKm4GZEgw9RRzdhsAz90
xucFtRECStcDpg/azpnA/ngKU+rJjwrMVEGu21uIr6x/EPPELwcORLoPBD6kQ4+k692TGhysgzBO
OlH/ng1YjTyA2dRkdeIX0ZkxQpYugmzb1NP6/QFjQNcv5V8jDm50+IN0mSubbGZjC4KGR0X7zfRb
UvlBJU6R4pIIC9LvtFMPhUVw0GPR8X8V5WCxSN1ElNhlG0BQzrtpqbQfyhIrCsFD14bo61YGkNHQ
UHlHD8XfWPVWf64Hf82xtRPrkKmWTNM1mBsmxnpgBMzI2/BSTsOSV44FpWHm1Lu6VcVdEmuP1e1C
tPjlrFjX/7RTj7236diGH6YsdfytS4rpI5gH2CjA6J36b9hkFSorrbLBR0CChD+RDwkBD3pflED9
Azh6LjPPpr+vt+rwIGape7xcKR7DbURy3VyspGs4lsA8dbhDCfaSxSgj6WHNdE1A14tIWzi+OTdO
tEiWck7zNkeA9jCr4Ot7tHJSFN+TM4fF75QqPvRWBNq1cCExiT6XmNrFpVDWwLbU0IaRP5jGXSPo
UwLI4jLFQSfyHd5uH8XFXdzimMJ+pk7UEL83eAB5cFD0Wenl3GbzC4lKMABlM6b8KqkQp9gopkV1
OZk2axvoRjQJjY9wGDBnSHvNxc28IMcjPMfiFXYdNhBlLIxL3jx4fJcxTySXFN1/on2oRUewGVSn
W90zl+5rHGDi2cs7zFvIl2zfPV5O7yVpVYJOmfTZtvuyL14qRPfy1aJOYPrlEzL9qDUeNB44JvHZ
ot8CU2XW6z+6sieXMzNtYwdViq5iXmYLrIJ/pR67EarwXGAMO/uNN9ABykfTth99tNi+2qzFxo29
DYjJ21s4b4o5u+0HVsh4HcDPAhuI36JuMA66jauX/MKz4D6UcTV27R0RU54vX/J6YbbRo8J6zuo6
puCOmQTSeVXjSt2VsEwPNjbHd5x1lCm1Ruhz5qEtFQRI48J9zT3Lq37VYUjnLlDM7FYnvsXCVZMp
Eq72L70Sk1OePNfA7Ke7B7FoH1fBEp/dZrIAWtaZW/7Wnq2DA1feMP3GO4X2TKm72zxXsvPit4K3
1fhVtAG6CNvyzgc32mG+k29JAcMH7t86rKre5u+PNNfZf4hioWeYKboGgUMvLEX/9QOXCBAKBlMi
wAzXW+AspkOu/Ze+JerGST3AQEY+DpMZArcSHf0LQVd+9hnMkytP0WTSnfBrKrW2qmB0vbAIX9XG
WDo0a+gidCibCWME/9ShB/mhn3oFdqfv9fiGQ6KwZoz+PD/WFh9KtoZtIDap/pQjs8zsN2TtU621
tIrX02DPRLpGMpTmneVCbb0FpQrK5x5YgEtYR3RxznYHYwdSagylRRCIijBDZ6ShH3vf80NajLgT
1NOZfdqY2ljdTNp8gY9D68d7VOf2s9WUTis3tSpb62uJW8cX28WfY4IY1OJg/OcLU1fugVYxWbU7
YYSqniyaKGr4Aw7dXARtCiviy1rAc2c3FwUoo/uFRIaeD9TaxMq6LULxb80KHry3K6JKlviu8D5P
ctORlLDTXZLI7Csr7QWiD3f2lzhL0hkHVFd/aZYWwr3RnqqcS9k4dPhUPKu3PMFVu7G5lTm4UwMC
o0BRoM1ujA5zfeRmN9ThPkkXNpZbRwsiAPvGxSf31LVY+O9R2DuqjkgkjcMfIJTu/Kfy6UO9Mbks
4T+hoL1uOzoT2mvDhdMmZ8N795KSJQL6GjBW8NiQbryVuFabe0OHSnsYtRxZ85lGP4feQGm2gSMW
ENep4A9uATvOBIdSzOpvTtS2/8h5J97TJLIF26ax5+IhwsPRbL3YtzLCOVQ7nhLUW9rMl7G8WZVV
/qU9yRRHKm9teLjkfamdHRGmHgeM9PFp0pwi1TYTEFnvpUHt0yjHZSKaXef51m86oR16blp+hS/0
mTOsbXE04ppXBILB9WK5VoeUL2P2zV5NFnfIQjZxPTRxJoIyzigVR9MG9EnLFkuU1kTTD5V3Bfn6
gpFpEZvMpcEEc+QgKGT2YoTCLTul9s1Op5FncOCIQKFiE3mfqxbCSkCqwj0T85z5yEcamxikTNj+
G8psespdtsIBa2ZH9XsWumFI3wSdSdEDaaE2+EVgTgO0i1TxmxqgyCBhx1Y4vlBmzxppi5V6Hjfd
1A4+KGo+rk044Hu/ecES6ftxZml3G/rShSQJYz74SVm7ua/NxJyC+zSCxBFmRF7CbWgFGo9iLP2H
sB3qAGDZZNFxEXYN4DRH2sfOhDVNWlOCetOmlEOv28RGMJRvycWwzcnj3MIEImjk2QQwOLEYZYl3
acZKfUdkSbOt09oDLjXjYFHOUsvb4eIJP6tFENvA5BTJjULxHI/Y96hitaXlvYIqUi9EBzqUdQ7r
xvbG3w2w32S30AsB76P3c+8y4BLTKHC8qznva+yfhGPFK2+F+c5VI8TBDJwu7cQl1BsiPVl/9z/m
zqxHbivdsn/F0HPTl/PQuC6gI8iYch5CqdQLkSmnOM8zf30vqlyuFEuM6E6ggQbqoSzLZHA4h+d8
395r0+9JnilGCx7ghgLLApjO5DtqgeEiK8x2E7DveWq8ILslpFvbtKwFriTkudeCHlufXa3rnxs2
SwrEfogJlJWi4LKnJvxiMr3B1XdFz9wJsprh0CYbkRqZ4IkGq194GeuxK+tXI83NiaBpUlNiy5Nv
GHNkt8U0ht/gi5Vf5bhQ9LUR+NH9JFp4IHNXfkD31WMGCzzxALKJDxrqATZVWe1dx2lFTLBSIWBn
PwniJ+gQKXSEIHyXc0O5gLMS43orPUDh1VB+xyraX7C8J4RlrEhSYPWT9m+C1Hi6oyYUOCFH4Ox5
JKbbGjANoRPhyIwRXDxpmPDaKz6VlUnby048JUmAe8llH1v0LEBiFK34KvlacUw8uB2sazTvqnax
g+/6tFdSh0ViRCBb40FZFSw60G0kdze4o2k/moWerRMh1sTrsQyAY6xSJCvjcWBhJgfrthhLaN4V
gKh14evWn1qOBcH2meEu4rig3JiVKMrWcQ7ANDE1RJSZrrExpUXXhc9dm6vPfmfmF4lCCsa6tIw8
3/XYcgiNAP6yl/JcTNcRwjJYN1ObEw1lru+sUOz0Dek6kfHky02yQ8DJlx7OmfHdI9CMjWkEa92m
H+O1NKLasbvVZSHGZO+16h5ekNeDwNRScZVSaOfDCnzOwMMm9bgAE7kzpupRpZOkIfuBA5kiwfPl
mtllnoiDsqaQkKi2FadasacfgEcFKxhl43QoYAXi44wlGqKuOdoWNbp43YaRdEXyfG8b4CeZ/vTY
rPYjEr2vLWgXzSaxnQknKw23wpnV+Y8dfqjYbujBZkdDbxE3NRXn/DZOUVzIUiPDvEUeqbY2mfKG
utPj0BQcIapqWuchjuZJYUTuBxE2KhRtkqgVLIWJV2Wusi1Mo00uWEVIKholITbZgRhDxLF+NDBU
KYm/0J0H1tClCUxrscIZoAhqdey0WLdWZq2Lfyoghl6EUBJAiHiK9gIntoFLMyJBpEMaJ8+GKSFG
xjWIy7FFhGqskCIkeEGB7hCA3eTFnabVlK+ytKFRbMnmoS9Rhh/cCM2nY2kq65tQRn3lAF6o6flK
KNfohBWCehPlnfxadXqdXuK2qYJjVtTCsyRIeXbQtT65ZntFix6DMLlEwDpUBFzsz0iLywaSY8pa
Idea0ADhiLKm/DbILMsJoBVE71IuTWbAXij6gOUV2lVUPULyIhaRFbGUZWcH5JI+auEECftzh5Zs
cjQlv2A4EmJ0afR577Gp8Jmn6y7QDSKaYzjMOtbQu6pp/EMWsYGzhdoKj0gZyqPGzu0gshvqdhZB
SniL0EC4gBFz0X+0UlzR33B5pP1V6tE2o6irRa7dy2OMsMj3ZN4Zr84R/PjozaXL0FLC/FjnUtJf
YX3NqscozBR8ybmfm/GKlm6RoVGEp75lqU6KbQmQR75owIbEFFfiKH1BPBUJjx3+3f5GBROU4/PG
lrmGB0CWoGmlNXMlGPGEgl6filYIxz0UR5vJmfsPGy/rLgPRT2JH8uNMoPOjiUgGhF5wr8gQENRt
gPgT7mYwAM0iJZMCXkrzxthP+8/yOcSXYqnYUVU32UfAlKGNibg41x3YCN4dnlN7RVxPID93WB6r
fg3NJ9CInEWf8SRK1NTsPAFW/CiM7Fk+W/jTacNGnWs8c2MKlWIRER47xeq94UjTy+o2FQ00uFmo
xuUtDuUQT67HsvoKR0tq7MaO1ca6y1qNKZjVCV4NIzNCd1Opdahum94SzCPWbYTCK8rsXUgUrKs9
keYkEWXDp8mww45yJc5lQiehO3lW5K9ixFhEWxq4+FlBWjIMCPLG7UHsveDSovSUOjKOiWxHvmcV
3xqGbnKELisM5Y6C9YBUTY4ADTznslEU1AGGrF+zPMnSY1w1cXNgtkuSF9/NBHUTJqFcajZSnRC/
mStm5U2Mr0++7Q1paK7azM+SGywIxkiPJxxoGbIZsFBRiIV1qGN6S0+DBBrWoYVAajWj3Rs25P/K
6SMyRXmA8skX+ygjmPWHdaKqxNWz2Ipp3+oBIjK+W6mKORTX6jHGe6S9SbWfGrcTqGxwhjHnNtkp
+GwVwdGA9tTWWr8wHHohSYzKzaPP6fQwuSZISlnc+Yxemk9MQ6wSEZx/1wnXqR2h83PWAaJmfO17
I3nQaOyEm9gwm9ZuggiRnq77FBO1Dkws1cABRUefWcWXMdENilGqUWGoirqG1Azqr/Cm4XFHttUZ
pXtd+JZ6XYRsM5ykEIZX0jYUFhNhU2NZ0ntc8TYZoxE2GXp7q455GnGpbMmfSxymuNATloOYLCje
U3nCr7UWlSG4yVkaTtIXv3oSSaKh8Etf5iLnQ9RSqJeqP5Wukzpg2WENAj6wqnYnyjS4wQt4JF0b
ORF+gOxoJ4DDzJhqGD70TMXe0lFlDRZF167LO7KCvDKiiUaqCDVnGmLZLrdIhgQcQlkR9wjII6dO
Aqt0hpiI2z04YJbgPv09d10KFHwcy9AK1JAKnbYLouEK1I9U7gkiT6ZWJEtpY01/uzVXlRIH3ga6
HU5+DZUV0V3TTnfFM1XNTaUZJTHIOZ+IFYBV+clwqcs4CqqcrxDuu++e2yBKhJVCGEJlFnyE5VCN
lQPvWfbUBvGwpaKtN06OHTV0xioW1R1zl4hWip3UjZS5MJrHIZRHEHtu+dlQy2r4XCB4bMlbF7rh
W9CFLPiBSwKj4c52/Y7AEf8aPIyU37OdgiZuDsWg7PlseArdHBMeCW3ZKmvkFQrvortGtilnO10D
lAMfjySWjdtZLBWLMpGx2JSVEFwFAj6KNZ321Nr5Qjlk2NNywiBXZtCa/gVw+RCBQ9NkPsoF1XvF
+a/KEGU7/yLswFhej6RojldW19T6DXDEsYGhCcjH1gRBfzFg1HorrQxY5UhZEUe7aKCf5RhwDqY/
CcrrELH0gcHVfPUs3H288W30Jfci07/B/29Fe7LqynGTFJpxD8On6x1ykbAFMUt22XGkWIqECINx
hL2cGYQdod4jcSMNlQehhcKTDoovv8At7KYXehKEPXcErQA67Lqm+Gelrg46q2ickcOQqwHFV7Ab
AUrNUZexhINxQqO/4YmV45FNvSXbZFOkOS9SMbwgnyKGUs98Cdo8zP3ktm1KLb8MO70LL0szIgpx
xIWZOdaYNrAzWdl+AyOF6D5NmvJl1PKudVxCnVsuLEgYbKOS4khvx2Gj175qOOVggrCJSQJVHhUN
WsqfUi4ig6WxGna3Izklgy20qpJvi5Ii1taM+WqtmC8b8lYGxTTtTE46g6J0m5JpnjGjbAjoyB+i
Qa6/4/kGDYjfT79xC/RI6N8aZPWdDpt/HyLp6XaCKQS+3VJcbf5MKLYDmPfphkMq6Up3q1Dylmw0
9UDZ48GwHr1GQLkpw+GID20i1OleEfVStOklC+0GRRZlQk3zs/wy0TCJa6QHmqzpocagv3Svs07G
Uw0B/E3K2QkXcMSuFZrf28FMsuZFS5oYwUlrfjVz8kbLVC62WpUKx1YpTAQrcNbv42DIbzRCMBjz
4O8chkS/TS0je6vJyp0gaBKCvNh1BVb+hnyXUzJ4qZgHNyNS84Mmtnl2yxpCulZdwVC3ihGxd1Mg
Zr4lpW8hvxurAw5tHSKi3NslHdkHpjR5G/iClDhY83UHUm6yBbQw3OWtqOAjS+HzKZX+SvGufch9
Mtv3eLO0bwMz8oUl9cK+qN3xK4hVEK+ZaRRrrE2UKyviKndhCQxpIza9qvEFEQ3FzlO/esj8Xj9U
FR7rdZS3CFEDus53AnQWBahpqG/RRQVOKhENCn9b35AQgbwmsdoDmtZGZMee68E19Ocm2KeyavA2
EK64bgRQfnkYuHu/GgdSL5H8rbDTBl/KMITn2uUKO2ghQOu9gmaOZl6rFB8FBoOnJVWVvi+F17p7
AlnsFyTI+njQBV2Su11WaOW96yl0GIAYgsagQEBAX4EX6qon8qLIV3hemz9JDDOgSFdg+kEuiNWV
QGGhsjUaFFiGw2gg5LNIRxZ41aDhJgJm0mzwqA6QxhXphnq/delH2J5xD47PRjcoR9JWUTyw21Sh
SuJYueAe+8GeBLwQJx7dRaZVgWOJhSw+95g5xR3cxGl9RBmwpu3WZhAB6giiES+iV+1A7ozd5ZAq
YbaGRoNrA4wr3aa92IfUSlgwJvG21hPlFlgJMNM2LrZSV5UXYOiUrQja+sYEyPU5KsjnIA+k3LDq
r+69OC2rrRlYwC1KNm/MwqZalxdyhCSXogpyi5USmAKdkgwOgE0Y1EAhwis12SYVD3xWLql6h8IZ
T8NnLwaSXRRd8pANlXxFma/EHA7G5nM3FhkxY4VJn9BEyizRNtHbNNuZGLTIsCYmGMAmdBMi2Nuq
YGmYdjkfb9cCRk+QL48QNQztYSI/XMfLx/CqmYo/fAUoMBXcNaBaUSXegf/td2UudV/ougIDHF3x
JSA/Yu+qg7bD15TusQ6Fg2N4GNPsLh6FaK+ycE6+CgV4xo2SRh26S8I91bWYWyW4VnZ+0RrVnRQ6
XkgnbYdAnjCn0Exg4VNjTCRTB2mZlhhw20ARSEgtuoynXbOzI3Ny7LdBGbUVQuxgdC/wGIzW0TLJ
V3osmG9ZGmgVGZhDaLrxJaj6hrAWGvMU9wQCYkTD1GzJzIPXkHfzwvBqlRKBDti6VLRbFFw9izP+
LM/aGJlnIeFizouQEmXT/NlJDFQrLYthp+hTl7kECEGsKU5Hdv29OxIujeR525Yj/tmcGC33hqDF
tLZBBUXXsLzCG/LorAGVWVAe2rp/gDcTqtdiHGIIoTyBHonkkgDKE6giO1SJl9rUAHkBIVAQ6UDc
CW11QGYnVWypVMgY10GejgxVhdZOAEeXtm9zHAS6UnwQJHiBwTYEYiIR4GcR2Ovj42dZ5N6gCx+F
3hYQWDbbUREidoeCllvJI8pPKajtpBI1s9pAIyQdFd8eOpWuzm6NCntKlwoFAElSEUGDOUnNPri2
A2kUNBVmWKXmlS2wVW+yS+KIx/hIiLGQPw1d1fKr8lpW+4MmVTRH92Vh0PmxTXAg5QuCxxaHXkZC
MQ2GzsNDxiDH9O3ZGsXs6ZXTjZreFWDHYS1YqnVvkqLBugBghDAcdL7Z0VtT5yrNJrMSS5VWaeWP
uhNgOZFvZUkTxP2n3/7rH//9X9/6/+m9UfsDwZal1T/+m3/+ltGfCjwagT//4z/gl/O/H//N339n
9le2b9n1Cy2k+V+azvP3f8Nx/zqv/VK//PQPTloH9XDXvJXD/Rs7rPrH8fmF09/8P/2Xv739OMrj
kL/98elb1qT1dDRKnOmnv/7V/s8/PimipRs/bsI/78F0hr/+9XQJf3x6CNL6t6uXl7J++9V/+PZS
1X98EnTld1ECaW0ZugbO7tNv3du//lwilxv4Dh0si6gG89NvKdmg/h+fJPN30UCkZKkIBTRZU6xP
v7Hq/de/ohFiWaoC+lLB2/bpX3fgp2f072f2W9okt2iv6+qPT/wnn37L//ksp0vUNJNioKxqGroj
RNqqyO/Lv73cBxQ6+B3/g1x15JtDq9iK8RqoyXpaXEyUwi+aeTRL+lrSM7z4TWAOztRzUw2i0gjB
sXy2hDolOxQieXsruw8JflmX1YUnr0azQ1pykWjAv4PvmUxPOT2OBhA3zKG+oa/aTnVKlElm5Tns
lOhG9lspOZZGQ+GaBRPprpKmkQkFJE8sdgFHfynZNbfi29DvLVaepBYRDnoH3ahhS4tgMCbSEqfS
Ss6PYYuxEXe4nOoQ3GBD1gE7uH6H/GENdRskKGo50lYKvugtQTq+bnNgdBsrKC4selYGav7SQMhl
uGuzfOrEp9h/gxOEdb1dmaiVCO1zxta6sFzv2A73lcvwQ3cRUEktG/2m7LXXoEVdEPP9qyzmSkLM
2FJmdd1uQ5XwTomMV8wE2sqV+gsLgbbTyWmKWOBZpO1OtiG7Yh7+yvXkO0s1LlT2Wnn+RhlMb27J
eZpiK3fa0NhWSc0Ii8qoS6uw1taK9Lnd8HlycKvYmf5aDyjHaJ90HYBn/dHCX621U1omechPlX7f
4fSb/tAQ3/AzYHEr11RC1qLPhZLSRfbFajJlDiHGgPAtb2OnSLaW4O5KaSR/5W3QXNuqB0cJWaP5
O/IdLqm3mPWh7BOUYbwcSOmE7rWskE1OTvQoWbf6Uxo/5eatoJIbLQho4im6Ex4gJ2+pRgigxhfQ
ig5DzUDygdP4e+y59KmkdUskWgLDvktAnfJ/i4FiLkoPZBkTiKWoWwyxpLpRWsGtEEhXVVPsEG2u
1STeWNlxGF/JmsZARvf2tumLVdDfKj5PjZKqGne7kvpAcFDRevksTiz2lX3Y2CiC1ymdNX4cvohq
AxvpIHfjRdO/jVayDkt17ezThlU5QbQFjGPlPs2ewuItKFRARKztuuopSN9q7+3/yZx7FXwrsyr7
Xs8n3fdz7j8W/9b/h1OzJJ2al/9X6U0TfPryfjaf/pO/ZmRN+V3XRIP1k4m5SjVV9e9J2VB+13SN
ciSePabCv+ZjQZZ+NyzTNEQRF45uWbL894Q8ze+KJTKTS5qiyKIiyf83M7L+03zMiVRDNSzJEn+e
h1UYmNkPZ2ku+c5o0GTwRrD/PiEdE7rp3e346zPwftrn+t5N+n+fxOSz8n6yJ+gcvGUoUzQWK8Ie
o2eypeMzx164gOlr9v7Y7FkYCx2b/bppN43YfDfF1tH18BL9lvOxnz99y959qyYh+hhkEYoVlKOr
vqAYMbCbtU8fffri/fuL+O+bM13Yu6OnikIjQPVjB7fnoW+6g5STpkLd5GOHn0777vBCiASDFqTh
RJp3KAT/G1LheNWa49fTx5+e4a9+/vTM3x3fKDpUSnEaO57c0qggqkrRyAsOwludZqmnDqHNsnMg
zlu4Pn3GpbdJ+fmMYStHFZKyyIk7yURnnsNVsLBcnHmhlp4HQ+79BWUZIXwK9V7s7fpVoVBIQe6z
gU6WnjnB9Gb+6o4xQbw/AfTiAlCJy+/HVljS5nDaUkhsTHV8pxTpi1ZVOJ5i/cz7tXS62QiPB0Xs
KH74DgOC/of02VSMwR5Q96x9pToWQomlnc3mmdMtjEdjNtYlYk/ZfkwxQ3GlIaagJm8hrAwAosRR
ZbyZUQmx8vSbsHSu+djHg29krkywomtsylB4pck+7Edgr2tZTOP96bMsvOHGbPjXZYd2haomXowX
j3xD+qQp1urBCinYEGghVXutPHeyhZfbmM0GjSYnBCXwtCxiXkOddEsSTMMz92vp4LO5QGvbpu1N
7lcmdteAht+KkT356bu0dOzpz9/NA2UCWNnzDN9RFCx1kDMNUlPC5vvpoy8MSmM25kF3wCIyeatg
01zpkngD8OUhpbl6+vA/70r+noON2ZjPoYKn/sjhLYSCqFIZkyVaf4L3rkI5NwFPouc8faqld3Y2
+rOq8qARE32uRF5zUVjNm6F0XygeNbSPRNc+fZalpzEb9FWYlYOo+6EzZRKsNaUh0coajqcPvnAJ
+myIV73RhyyFuQQ2kyDVsKZqh9EXQLTksarfq16TJWeezMKD12dDHGAm2X/ERjsGcQKsj65M4RFw
zZmHsXT02dCWyjLoyaLjSuqekJfqmHbqaxn3jx+7UfPBjJtbiPUm+HH4RvRRtpTe987UCVj0qZd+
7CzTxb0beW6NnqmCHkejAyE5MvcVX2Tk8a3/NVdF52MnmQ3vuO7IJUSVs6GGBU7Zr1ELU7OmNpgk
u6I9+0QWXlx9NtCxYGHH1qaoPK3ek0NF0A9Bi2cuYmGY67NhXjeKIVjwrjbC8GCq4i5FKEBiZi6F
mBeS7ek7tXSS2QAv2p60IjWwHMnSL/weqxnQkAw5FzB8dsVl3nRnHvzSmWaDXBwGBFFIsTZWqtYH
GuzqXk7D+NDAcHJo0OOnJA9gd/qyFh6MNhv0fohwBfyc6ZhudRDjig16TPLw6YMvjENtNsrbBp1R
2RJPJivZaxJoX4mUODam9XT68Eu/fbqB70ZIW0uNrCOUJofJ2g2GcBmL1evHDj0b4p1nBhRLKlIn
B09YhX0PQWc8nj72wjyrTXfr3c+ePBAuLRbLSVVk1jsBvw3+MRvr98XpEyzdl+nP351AwxtP73HU
NlMPSL+jqZS2TtqmNGM/tipQZ69ohQlGNRsNtWtqXGsl0Ruirt+d/vULr/9UrHz/6+VCr6e2nuHo
cJ0BG9v0WnHE3hguZPmPvfXK7MUUoDhmgcTv9/uOwmO3hsN45tYsvPM/KqTvbn5U97hBYUs6pGg0
9wPp4VvLrJtNO6TN9vQdWjrF7OUkVVgrsWiYQOk6x6uLh9FNHhoERWcuYen9mU3WlW5Gk6vZJPo3
0LcKRCGH1I/kg5OC/PPzBQtdSLSm9A34Ql3FJqdXO68pNMtuE4Ni4kfukWjOpmtq89TJFXaTOB1e
48JHaBFlKtl+UITqD51D0mbnCD2gcgISLxYxgI2CYYOhZZXGxpnDLwwEbTbINBCUsaCDf5DwEFyX
pYskjY7TelJuPGJIaLau0tSPp+/Xwm5InY06RIl5TCwCXU4Md2XdrvEkuQRdla+Ewz0QLrQt4pKA
Tn1z+nwLF6fORiDeskaCiq5tKPS7sPKo4U8i5zTI3sgWlNsNgUOCdQxJsv/osJnNu8j2eYkRLztu
UxOYltyaqncRRJJ4ZtgszOvKbNoddcNEKY5OHkTwdacPz0aDvDtroZp0565Bmh7+f1YZxPnMS8e5
lGSDi0i94dqP0fnqBF8aRZwdulR7tlztOJrRpdFJB7An56pxCzMOXaKf5uSYDgWqP9kADwYZsACr
KPcXLSaB0y/Dwp1TZxNaBDmDLiqHRxclkGXRR1uINhqio7a6HulKfvClm70BtMdY3IqcJ4pvU9e0
0VTeK8YTOU8PeArPDNulezV7Dehwk7Yq8G0p0bmXHWm9rXmLwPXc7Cwpv3wFJHX683dfGL+IJclA
kOfg4qZ1NTQXJfHbWhDfmGK4dik3arLquImGvSv7rpjgVs3cf1XC9szXc+kKZzO45ikoMbVJiCWh
goJN5PsSvrfuY+NInU2r+pQYhnuLECjKMHr1meRcYlGOMXaHD71uyuwGRiJZzHiOTGciYgT9MbOy
S9NrV6opnDnDwuymzO4QHszaJTWMSzBIkKWTpU6uW72DVyb7yNxJX304fS0L32pldrNiGd1jqris
lgThooSg16vCmRLwwmNWZt+fAF5AkJuAGCUoQFUtrnTteyGOzod+uDz74Fj48WHy6oYzeq13aeme
txbj4Fy5cuG2yLPPi1VJeZG53BYLIu26M5JnDI0ffEHl2WwoxQocp5b1Vx80F4pAPKE+bLF+H3UK
lmfeoIXvsTyfEgFU4U3jHB6hrKvaglITjpc4Au8mpnCnq3iYs/ZSqKyXjz2P6S14N6uwucxLE1Q7
SZfjRRKbe1+PL08femF6l2czYkYyHRYbXiQsASkyOrelZTqoO7eOinvodcWZV4oW2a8+jrhhfr4G
gnHklq2J4VSugAIT9z/oLOVrXKL/aWKJH1Apz+jCY5TCU7p8gssxMeFlajTN16cvdmHUyLPJpZCk
2ExbLtbwXqhorYqIXJqzdZSp3fiL7780dQ7fPyaYy3lnaMhfVfepI6lzBZz1IYbbl+HulLv7qPM3
qTlemeItPIiPXdJsjsF73ylDbRpOR99yT5YdnE6jSvZGJBdnTrH0UZNnk00bKYAt5IjYDjr8yDOp
DLqurbjwpATjOZjwZ4hiyRUXbZCuth9HmV1T4BHF4cyIW5gypNmEhDUSHziST/oB46pzBWTbwsfW
N9JsNiIlAfRszKHhI+G37aVXARUWXgIF2nxXCmdevYWvjjSbl3RaQn3m8Zr7YLicukcFD6gv2FpR
H+Lc1xFeVBC4Tr8USyebTVCNkhEWUHAyPOhEp/XYe0nMmrJhXN+mVXTmmpaeymxa8jIdafi0UzcZ
xLfEwjR7b4jk7emLWDr6bLAOoGl8uZ0WnkVf2VKpb3VVMc/coR/rif9cq0s/pql3U2qZBz5JLNwi
7UF4GL8FL/GjvCYn0In33j2+r025s47jlhOvKTStw1W66tedbWzTz91G3Ehr0U7Xlh1+8GJnwxjA
YOKH0+sxdiRGw8/QcIoMpn36Vi7sTKQff/7uatuAUFBpmmQD6Q6xmd1pRMUCwKtj8ToqbrTAToan
+twadOGbIs5Gq5bJKrEGDCmM+EfcDjLqUPdLT6TOGn1iduYRLnyFxdnArUssHWXKWWQReZeuJVeW
pO5zhQdoiXewlOw2qqYPyZh+7H0XZ2NYVek/4v1kp6Xr9Us5Jv2zqEoY3U4/paXbNhu1STYK8BbV
0IHJwASKoNX2RwQhrdE/Emh4Zi2xdNtmg1Y35AJOA/mdUaVcuvA99BGiqak6YR2ACbdWsUE4i7Q5
fU0LM5E4De53Lx7LliaqsyIEKAeXDV/MvdoPL1Uz7gwrfDJ9QT9z8xZmC3E2W2g0oOtC4kSubCIi
Jg7cBcdz5lVb+gKK8s+XIYOcykfC0hwq/OuB8PFxrwYXHZYyM96X9DPa9Is47gERshyEl4BL+2P3
bzYvuIap4MPlstJGuSck6caP+2sRHVzfZnvIU8GZGWJhZSTOPvGxiIUHiw+7b9lTbGsowy2e6ZbC
nJk7py/l16cQrdmsgAewkFpy/hwtju06t1bwgPf+Xzq5f8pyb/85c7/XOy0dfTYbGECMO1XvI0cg
I2QFeAPvZlq/dMAPzvz+6Uj/+cVA4/vzO6AVIYmc0+ouNvwDArFo06vqg1iPR2vIv0S5hgk8vTt9
r349FSBO/vlcpCIhi8+MyGGjd0M+4Z1IoDdZidY9ugjzzLu1dEHTrXw3Ngk1I9lBZJfXR2XiDEmS
kYKFUzhvSgtMgd9e4aSJiUuIP1ZeBt308xlFXdDGImUYpYa/F3AbWFgC3SQ8M9ksXJA5G6V1C864
kkXWI26xBWcO67GF6baTlG9Z5F4wek4/nV9PoaI1m9SofwC5mt7kqL63zHstuVGHF7r/tpwaKJnh
DUcf6hbh+Pn5hoUudiw150xkSiMPNPToCSpk+7FiCyE2Px++mRJJffLXoFbAWAq+mAVeUzIJTYyL
p2/VwspDtGYTWFCKUJ0URo2UXiXWYwDWmKxQsdQ2MJGd0Nvm+aVinmuZ//orIM6llRbs+drgk+wo
Vahftn7aXPkiTsIz34GFSeY/RJXQMFywTCGttTJ4jOtcVicnUnzT6pL3oQ05AXQ/P5METmOWmnro
aHpwF7vhQ4kO2RlxhwEbAVJw+rksDZXZZKZDVBCtaa3hR9WToku3MkGZ66jS1AOe/uDOi6PPgiqe
GTALj8WcTWd6URGZVUNHLsVEfikGUs3aqhnO7E8XJktzNo+lCox+I6Wd5PXhlkaSnfYiML/gPnaL
MzPL0gXMRjy1gpBIXpTvZV1lX6cCCRUxz09vTz+NhQnFnH19B3o7hUwEgFOo9efGzG71HCWUCi8o
7nDHlrJ7CeR6XUnWmRMuvMhzxeCIc73TVPR1Y6xdy6ZoS4C67Z7YqzMjZeGGGbO3uA1HXKp9g7oL
Jm8agNEOz0yJSz999ubG+N5FJa0RO5rVbaUBdWVBe50LaeWcfhhLJ5i9rCSxhDl5HL4D1PGQIB7b
4kB/rnz5XPlw6d5MJ3733aVQE7dew1cwFIGvqYq6Jz55d/rHL4wFY/ai6loAPJdgEacxaW7k2UsJ
YgNq3rUhq+dKrL9e02Pf/fn3++C840DibRWS4dIixT73ncHq1y7TSdyfE5ouVNPEuUBw9DypTVnE
O1aZbuva/BoG1qEwiVds293YQAPMx9uQXGoYmTbAvKfTd3Dp6cw+WKCrJrZahagSghbNGXET5t45
Vf7SrZsN9KwadOCF7MPN1tsbvbnvBkLIDQQmsbTV2nP644VrmKsFZQlpho4b1SFViITk1GC/gED4
zOJ06eizsW0ZbmHp4nQRhgh2vY+Ty6RWPiajZPn589sVW3rZhlY6aadHnPZ+v60Bhp757C399NnY
Zqz1aWcxLQn9UK+FoHwwu/J4+sVZmDf02bDWFdLSTIPb0gNBc1TToL6c9NoGUE70wZ8/Xda7mcPw
66FqsUODakwfwUFvAJOWZ2bshZljrgIc0xH7esy82pJ9gfOKTe2g+tmm1rEGWoTan75LCyNgrgcU
ZUJiWG+wk1YH2iSCfFk18otqFvs6Cx+xun6oQSbqs2Gc+l0XSjHVQ7ghN5UChY9geC08Z/FYepFm
AzkOZCUpjMx3NEUgk2XyuwHNOvOYFx7FXPfXKhph2yFTkE6oa7Pu9R52OICM3l2FAjH1dmfWfn/m
uS9cyVwHSL5xX2oZ480NR6xrhS5cVUkDWPX08166ltlwTlhIopDhtaoMpbsqAukiiZJmMyjdU194
Z16qhfWTNhvWEAo0Pc3ZxwToPkMfl3ZafCHF+XPci1uU5psGBguoyv3pa5Knl+gXpYC5SrAhIxLL
pms5onZRacKqjPOt3oYHS3vrwHh02mMmjgCXnwAurkUJ9TQZCC2EdlIS4YSrEhlnNaHORfuFAHY4
CGde+oU6lahND/ndBBElIrSLhm8j0I+rEmx9bzQ7V/DtQNi3wkjl6KYdpY2rvhJ+ey3Ew1OmCPen
78rC/KfNlgWKK6Yg8mlS5iXREVGzJgXgQtLHL6cPvzBxaPLPlzZkad7Uo25trbzbB153F42xufGt
mpjxyD8Yen2usLx0IbOpg6FH8myuWdu6uBLT+5Za5bl7tLQdnuvGCp/cYNVSrG2Xfk8T4uOUbxo1
0fZOib/34VVAx2wgP/j0LVsY2nPd2IBLgJqICkgQWwKsP+86I/Lx9LEXHsdcI1YkLYmTBhcijRk8
L3BgibdOymcZrght3Y+dZDZ5kGyiJ1oDtseL1F01liB7LNvAU8UHxPYr/WMbyLnEKRhKGPdAhrZD
Dvqi2At9v9by20bdnr6MhRdKna0MsJshUEcjuC0VmbCa+6LSQDae2cotPeTZkG9EISBxF/V+5kfQ
9FTc8GnSDmce89IqfC5oQlZP6EDvdVviGe+UIN9CIWFuqaCtyP6tL1RrMgoolsIIPqcEW7pds5Ge
+rURxNMVEZYDvL+iKAWX2YV2j+Ti9BNZ+GDMZUwpgb9tS1zZrs9NttWhTV2qMi0HcKetNv2VxeVJ
bnzmbNqPjfwvPhhz3bRSwDvwqiHfC02jiTckXYxVuPcj0Q/UvcHH60EDrxY/d1ZWhrYER8Ld1DLP
8TaDwtjbVVLo+ivCTJPMR0/oRZHiZq80hHmapCNuB6GMoAXFkUrADWHUpXsAGwnEse79HOpcb1qR
uiVvsBd3RK77t0SqQJypTS/HeVwaZflogGWhZ9+CEi0fVZjm2Q6gb5CTC1aPBi2POBfNwwi54uvg
kah8L8m1kG3dXPaKA5VJcgpAS7XVvUthuXtUyUvLthLdMWFjiUM35Q3lGKpvyDv2zWcvhLbkrVvE
wcNFTMx7ASlXZXGYOj26AuO2lBKCTsa8l+FyakiG7/KSENNLWhPqFxEeFItHNSwEG+yGrAE4zTJ9
3ShiQt5EKanROv/f5J1XbhzLtqancgbQuZHePHZWVmU5FkmRlCi9JEhRSu99Pt1p9PR6JP0FdfY9
Ym1R1WcDF7iNhh4EGaaLiBUrlvk/B5V0GEdI6yK41CIbjaqwlnXlOh1CXdbWC/4OsKkiqsCkeGnp
mGhRwIQZ9IM1GWn3oiWmAY4AFEZaKYDJQDQSg0uiZXhBbwVP1kWdqLKsmxG1h17AWBvN6TY0B7WM
0gSw2LYj9KBzc9wg6kO8baWqStSdmtIMs+s8sqfPSiOjVqU6llqgHxXsSWka5im3DKlRXIRDkNaB
/KLmRYGuXjbPV2Fum87JooN53Kaajh6ZhwyY9hmqzqFzhl2mQEnYQpVVuxH2uhXbt2EL3umQdoM1
UgIdUliDKLi+GIg/qMCeoYvMYGm66KRl4RQERzONs1Y9xLOOrvgHuZs0oA1KwivMa7mvYIevoEsM
xeRPiuhRofGzCRxEiKxgMLpDoc1RISGK1lbOTi+UKRrWVqUN2rOeIe9kub0RVQvJ4QJSu+GiJbZI
g682FToSu3yJkL7bUHLaOKWbdb3M1oiMqaN/sKBAZDMqmIZRTgcUl6WpvLf7NkNQsoDVi9xSVGSh
802u1BTh56rsgqjyFrtOlTu6GZVCXWcZWkpEKkJ0ipNVUch2k3vK0IZ4o7EikJtFbPYpRYAVilbP
qqLKgKPQVB2pfgH7hELvEU5bu4ydD+nG0qUTetVZtyAtkqSjrrphpXUIoSkIM2oKLpA2K7SZ520S
wyGP4OcoW4QOJT0hPQUExrzr1a4rU9Y8kwwUXCpp8mOU6KH0FBQwi6a9Sh0E2KmwQp0z2kBLT9Pi
xTbSIhjWRjDmyjOfSWl0TzJs1BNdxxmDzm9h8gw49WYCmrjxWJMRAOpFogbq04wsQY3OhZokBnpd
dA5LVAG0Svpcy1NAsCMJjXhJ75ahHfSbuNFsZ2NnZprcDmFStTNsYKfPPkhK0BovdjRzTTc0NCXW
XaBf0rLP0OFSEXUBFUV/iBUjrsxAZ/CQyq0EkjxcDuVC/llzh1AugSvRC5gVm6ZJcgXoTgyOvdsW
TGQ53NU58I2TjHIaYSakQ0LL2XRRkglJl2XOJ1BekcRooU2S2aHuzxnN3AFQRZo9TkXUWPYxUwEE
H1VAWfm3GfRpGT5lFiKewX6mHntB17lAXbm7tQt7SLR1bkqK3K/LMAmnhmojE33VVWIAvH2wiznu
DG/RmmH+riK3bqQbCI2qfJfWFAy1SKVy2ldvNVgINg7/WEtGBBi2iq08uYt6S86QDEXvx2R2a+FE
b/ixLwrEN5GyheiKEQlTsO7ITqdNo5zCEQVFBNSkIe8TcD11HX9m8NAsW9slUNRsM2Vdkp4okbE1
iZIRNDCy77UNf6zeIM5sxfcVlchofadgjsphA0Sp0K5VBR1625uiEEXfDfI2ETySouJ7I5bWotzc
p25UQgXPH4Y0lkbdS6W4gqiujJT/lxxpVKO9n3N09A9SydQZ0AxOEJhseyDPkIvgYw4AvpcFqIoH
2ClG1IoNoTFXSrQYjb2qRpHnOMhLmobo3yRO3kF1idBjperXUciEAfYo9F5Bgj0vvnQF0Cqf0ukU
sVm5LaGpuQhKZumThECzg6QytABjRtOPfZ3Uf42GImsx65rsBUKbEz6nMvVjbAFyZJvfjHauq97t
CuRzJtcy5RDGo9m18/TFADQqEU9kMiUvbRmb2vcIScTy0a50bN8abRCt+hTpCKqHzA02UMqBrKlr
EPmSUpVK4okCCt5pMrKmf6hajl2sfKQ+aM5mxzYaF7nZpn8xAtTPadBPyJDFrqGgPN67cWSOygFp
xbSzVkYe2E3q9gDFJI2K0gJp18RRUushVyp0sTlgWj3uHiAzJf0Wpcv0CDgDAWIPKmFlfWMTN5SB
zxlE+Wc5NrqmWwkBUTSAQiFZGbmx7SR95lZWPJb3SwKW4CP8p1p+nksUwZ71JpBrmYNDFNLLANLS
qZ9oX0dbbQULq0jgEgRB40yulEg2Ik6dgjtBuxng+B7VIaWfzO8Ku3r1QpGbTDlLohspGtklsu2o
2qJbHI/XSpUY2SdpqjQDldHYHiknVBOYafhBYC3zp2mu4dHgHVAk/3kcEeG+nZYGAUsabzXDRnaW
+Ka+GziNNJR+hAvAJXdiB1TMdSbp1oSqfI7kllvKWW98CWjQiL5ONeKDHx0DNqmBIzvWdP2r0AD4
0HqQ6PPnBSrPqHqdVuep6mqQH8JTbsfNsq2Rb41pVoKWigGODVt6xO3plXgzq0lf7UEPGvFeRUZL
6ny8LK3lCafB3FQVhAy3gFH6DXi78y3qIBCj3gTk+kMttTboeBQ5y1uD9/4iDcqSbYa4k156o6q7
fWBWFRLuQawABQ0KVaE7S8ZmQoh7UtRsSm9wNhqaZ+gLm9xcQrv4WKLTTFYvAI6zbzsg6Ad7gQuc
8D74XJsgRHYZBee47PFFsWyIqsZFg6gXEnNHOVHMZsNeqyKiZYD2Cu7jRoqkwEXTMEXu0rF1xVNt
DBayXHPreErJB1jrzKNiFU1MLU9BY6s9VeGIe5fXU6Eh9ScbIDNBFUcPTWWq+Y4YoN4SoZGCZFOB
anauoSKMEks1jLtTZyDw6KsKTPlN7CzdlzGYl8VDVx54t8yu9Fkee4kzZ4FmH0twkO4KqKAvcpTm
kouajyHvi8mWlJVVFyYqL8AJ0M9qLQVia5Qb5jYMUyvbICbcGjt8eWX0NYNpc8dWKIUb2DUp1Dhl
RCV2qGJoLSnt0ro74Bv3B6soKgTwJ6Q8V1OpjuIYBD5vWPULa/0DYlA2EmAU6d5pbSXhEM5jOfsa
+tzjzVQk43jISMO1Xh+VGsJWjYnb5mm2VgVgKqp+WEkzC8KDlSgDBC6DHLQabnRcHFOxO4J+QfLa
V0M5tjy0ajXsfMb2grp/Ow3or3XL+IAeWRF7tCEalatUlHvv0engn9wRFpC0BnXtSLiSKGFvLS2M
kn0NYdhgKZqBcjOE8Jr3UGXAfwTjNAUnqe3g6pW1M0DUk9SeLpe+GqyHEtoXAmStPXRH6KJF/aFF
cu27JksIrXRNjI/gjGFfPUe13H7rIzSbEGucHdsve0tVDxl6ifNjDrjVeSxBgTZ00HX49ykrWN0Z
FSxdL8wr437MzRo94yYCpqFMI5XIc2W2Brs4zCvrjkxjpOzCWLaj1ZIhF+majSY3NxaOZe7KJTSr
dZk0cETBvjTdddOjfb5yFsS79mWR11/SKiDi3dXowq90WS3h82SKPfog7rRs1eR5LAYqtyt45crg
nOJCne/w2NFv7AFslMelr8Fddzng8BO7nIyAnaTnldA9I4nL/kstdbZybBTFk93QLboiuw42I39R
qx7umysz9qiyzdRn3AVNNSg3NRLKhvc/Kil3tNSQhm0GHXxNg2OSfEUVPxcgHyL26SebNgGOkcmi
DC9Yu4Yw3O9PzCK586sT7FnSZxiSgQ08lPyy1VDNy9eoawKX3OYzWmj2pw6o1O9v9NrC8qs7nQV9
arRSoxrtS19NtoXpx/BNShTvM5rAwBlacrfXQtMV9IpFu7KCeN1WJeVwn4cKhlvk1Q2xVsTIZXDL
ma9EvR/J13Xeci57muOtqT1l9W1knRBJdw37QlL6nWjYa6D4p7jrrNa5xTGJOp3K/NYPoZ9p10vc
f5tvEXv//XcBEPnOEIi//+kmw2AVxNCVwM/pioh6pPfAzZN4SINTOwMF7UovM7tVGVpuKk1rBIBX
0vA1c7aIY7syzFugoTZLx6JykCMg08iHw8MWN24Uij+UyK/jZVP0W6pZ3BpZWqm1YHTcgQhFTejO
lEci24d58kEErfCKkck5TG1wkNRhN4byzgkWl3rFja1+H8zPmartNCuG7mmgGIU1Gk2sPKqI81Cg
C3joojtrRgQyOKZExeL4qx5r0BBuHDlfM93dPsxAcOOOagddO0ac4hEy3eBwuyAXVpwYKFELDnKb
refkQ4zuv31nD99RF6HYXVu1C/eCj66vQVxP9akvwoMtsO95eWgyRn7iKDyj/deH6JkDqF3AKxnt
B1pEgQvehjU1sNg6NfGy/rmyaq8xaN9oEQq+waNfscwRh/6aowLYRU9BaLhV43gIu+4NVHAXgEcI
CA0haWrDg+AAm2KfYkDN3J3mO41MvBPMblTs0/ga6wS/86uTslsN/G+djsA6vzfnU2/vKzNH5Tb3
hIBGg6qmQSd2qbEpNzuLHIKGgmdlHpZ5b2kfcHxXwVyuiuzOzm+M6EoFlBuRe1TjTyDgL8SU34mc
aWexzIHOX5mAKatTlr22P1LBsPD6Qw2bob2TzSMlCBdm/Hsm5yyyiSmz6wY5Xz9TBVMKVRcXMigi
jITme2kEedeSmazjS23P7wXnz/tc5Bb+GeRiWHComje5pXtGa69lhWYyVOjBUqxw1u7VyHGYlRdL
sd5Z1ue9LWrQLGNhldnaqHNgODrovRLV636QKQLv9L+XPjlvc4EtFTrQZbBQBLoQ+QeDqjntFye1
jk0ZZxtrzC5Eu7V3Xui8hbOVggrc74xEF7of2o0sDQixe0VkVAvRm6rCFysUjpMTdYahmlzNTaYj
8YBuAklod3KGpbvGkRxwM9KEtHS+qW1gH9G2D4NpamBhRbmuXjldggvk2k5dbZNukcYFd1/hHOE2
CEJO5k6dwpKWHgMCTFq7OD2m+llBdLbRdtPipLBRXEcmk154hDCT2m8FQLP0kObnpGtT1ldOx3bU
Zw/pRIAc8PWwJwBNiDx2C5QTgAPwfYILC+udr3becwnVpw2UuYl22WAsB3xqWMLseFVQ7YZcv9Sa
obwTXD/vfrWjmsT1XKY7grt5Y23GpXFe8nJi74o4/pcpbpFRW1tE49v2I19J1hbETmO6N1a9OtqK
Hyy1iha/GrZszMQpw82iEIvDkNE9e2E/fW8pnrfOWi1x2FA1oh3BoxubeJYSINIq9V7e3Mvq4s/O
HjDhKuF8+/vt9Z0d/LyhNpjNsitjPdwhXB/XLgFY1bPQz18vhll9tDKpP86yfqn0+p2kzXk3WF8m
QQ4Lm1ryOH9S9NrPLyab3rGaypmXICvTDC+ASv44B8kT2aW5t6hNz8cOvnUzO6sxj29RqfB+/93e
G6nzbt60r50y7kGWm05cusgVeSOJ8dGuickDlK/G4BiXwdaSUYDvlgt3fWcWn3f5yuAi47RlscyV
gsa0pA1kh6AsgcW5WH/2zhidd/kiLkR4jrjNDnoWvMny2iogLvelPyGEnACAKyv9rhmtW7UbPitj
Q4nGOJ4Kfg9Rav/9133vPc9321SBRRY32XqwQsBkhS6t0llAAtLs77VWyucNwBZwkgXrmq1LrXsG
3Tti5C6lu99ZVOf9thKBwdIiQr82EuS0Mzk6joNMYEtigowchf6eWqx83nir4hrBt694h7IBak/Y
C6BEl0UXSrLfGYVXW/qT401gKegqUVSZQ0Cq0BF3olvm3/pvjfF5Y7SuoO5GyIKussZyJ/1LAXBA
3fz+2u8MwGudyE9PXhNsHSZppLk6Hb4HAfBES9uOxuyVZbXqnHz7+9u8s1SUs4wtOUCtkW1yOlbT
Xi8NRwD5UivrO9via176pzeIgnroY40OCGmsCTSGHBzk+JunlsUFx+g9e3lWyTXqit4HgMfWZWy1
HwhpSauS+bNRyjLyUbpwVtngdEfasJYLm9s7X+u8PdLusxIjjSsW0dJ/AH3dbxFgv7S1vDNZzzu5
6nnWY1mt6c/OcB+KYe9QrouIP1r8f2Owbee8jyuzY2UEsYYuaKaWazvsPuI32xdm0i+fnouLUfp5
uME3IDqELjapsaB+RCttJtGjVPPYfGzLGaf877yFI593jyphWLRVTx3iTDLS19U581o9sC4M8S9f
g6uL9fjTa9h2GsSxSHKC0zxUvb1tapCYtb6EF4zGO8cw+WyXDxynjduJ3i1N7yXf0s1wbYbmZ0lK
vy5K9YUacOuw6BI+M/1wFzaj9+ateNmfXgrV4rDVKuZtSoP5Lpi7Zh2VrX7BVL13dfH3P129Hcs8
4FTM1Yd4C6t+F03D/vcz9h0reN4bCgksHq2C0RiUo8DUavLHeVwvag5l2/ib8+nMBBKRdzQQO+G6
D+zuuZ4QZk3JzP3NNzgrSVN7GVSqbEtAdaR2Y0nZ2kbx0s8JuxAEb7UNci0XRvmXU5cVeDZ1m6Ul
txnllPTnPUrLQ/KR5P29Gmdffz8Y713/bObOeh1HYY35aEj1uxJpgAio0or2w9vf3+CXE4kXOJum
pU6V4NLngRdjAT8rGglnV+2S6ML3+XXxJ9c/m6haN5IRyeRgq5pk7KyWCmyaQ/bSQPqin1dWO216
okuJ9cWBpBRrX3O52YIa+tTYKALSka47mQtoHHqSfmXE2mczPDip8WMZ/X/M6EE04KcJ8FdCT/eP
j3HxFRrEP56Kl3900bd/+M234ukF2kb7Mx3i9Tp/AnuUPxQ477ajK2AiyAYxG/9k9ih/6KYMolDW
TJOEuBjnP5k9YCBs1YYcYZoKQohiipFAfGX2qH8YyNhqQCVsZBY0ylT/HWbPa4Pnv4LghPNU5OdN
8ECmpSmKZp5NttihgkDQCiGh5sdY6TzqtnxBTZFn0xdUmHx2doMTrOlF98TvgGFsjq6OpPuQunbV
QIZnDDeplK/yiN+j4ih+1GoMX2u1W3kwfXUs3LkDF1wiLKR9ED+mWr0Xx6R5GuNW/MiyqOsiaF01
S59T07gdIkhqoxpv1ebGGMtjPIPTSa0d/Q63hWGc8t64zbGvxlIe+8Utg3krngIZEm+gcsbKj8Zk
+EkbEE0bPPGQHAcmNd9aXXms2/wons9ekmcqC0+QKD8a9Z7ys50jN2TW7cHr2uw5qMzdKHpE2gaF
WdMvbY3iYOABGte1auLTunbrzA6aNYp2K24oyeqtpFMKUqbPUave6o7hp+M19V0fEg7g0VgcJyfy
Q64hLjiN1o5EmSceqiig3TtIw5OfmbRgLZ5GfNAhdu7FzxZ68zhZ8Gx5+LkePN00fNNIj5Wh+RVj
h/AQlQHFarLt+0RKjkoebsvOmwPttg6NXWwZO7PtPTPUbjnaUZJ3TZboaCZiiNrElZAttMn9TdlR
6rUTk3JXzeRoy+yoMFZBO+4KuDu9be0sUzsVOl9YMXfi34tM90N7W2r1ITajVWVLPkpMtwDkT+DX
b6m7eqTU5BYuOgktwzdyfApzJ7KhQN19vGMvsHV/5N3E746mneLkQSEwbTrXqFCvbbTr1OCbbZun
ZeY/9QyREj2C1PDLymAGMpqDuauh5dT25IcKcngBUkLZcUyH60lHMCtYJ3PgtcY38QOFpPlq5JO/
9TTGZ1Z0KHIkxZofr1Io+XGQ5FsdJUXx6uKn9Tb3atovKmZAVuq++HsKLnZ9lT3XS/Qdmpy3tMo6
nw3Av7qPGOQpnuLvmfg0Q7khlAgsg5dLy+PAJ5wZePFNxDXEbIsniicX8yQebymodeaeckQ6RL8a
VWun8enE2hPrcwBSJWZ+z585rtOHx6Vk515jrYpvWZFyRbLJD5tiJUYYDq9HvQ4lYvlR4hGsJT2K
1WeW1mmmkH+u7JNYnBRsHPPB2IlXE48ABXFtskgmJpA5m7sutncSi375POjzXSh/iOUP4n7imsI2
REywkdcKHelpVlj04hNJlDJBflJ9mYo68WHioGBZd95Phvjmh7n6WZPhNVRyZsV0XcVWGphEmYLM
t75dLzTZFTT4kYsqjrkybymgWouPHEvxs3jySDFb4Jz2zm5NMJ7qbV12R0oqTQ0r0eh+u1ge5brr
qm0eDWanPqt+wNu6Np+LspqTnWOwGKXfP/hbH+XV+r55bu3tc1fVMKhLynOrWf0olmdITDqepKff
38Z+65j+8z66pik6hZ4qSf639xkTKM9URwDG1tTbKXmKLWCaWOO0Djd0rXRKh5wd1WRMOzH+4ovl
rHA0x/0SK2AG0n3VGaeucE59p9+miXa6rqv82LTSmqMThXKFHy/hBgI5qOLNCLpLT+GZlZwQ5eGu
zZvHUeTz+uy4ZP1jllPqwX8XBpbimp2Yp50RPNml8bq8BrN+VCXmqRk+16NxSp1d3KWHLmke1dHY
hou+cQbrPqHqjkH9sYzEc9tj8mxm1knMyc5Zdkm5EasuSI/xsJpH9U7YolQtH4W9yMRONYbfkArw
TEZZmDultnbC5KgtJpGo/nNjRc9TpN9WinRT675cwZXkgeNCWcXkMy8ME6Pwl1n80yidzYYSJfsf
s1h8WvF9Jlq/hJWlYmxdqsYpQoHt97cUzvD5LQ0muQWtzzRwVN5ODNIiC0kJK3ndz8V2E0YMNVau
rqT172/12uXwl3tRWmcqtk438HmDTYPGoNYCAPdKLKzYyP/0EcKUzYbtTkw1sbWJ7VuYGhobvTCG
aPNBeBtikxQbJlzCU4Ih7Ef9VmxDU70umSDi+4gHJ3+4Ft8rYbFGsu6Lbahmmorv+LonLBbloKDw
qpMl966ea7diQxv561dzWjr3aoC5ZQqjdUfPcXEhyHfWO/VjMRrgGB3Lxu2zz7OAiiyFRWHTE9By
0rKsJ0JnXh6wkNjJYzSw+/CbKRu+eFjCUQLueqRi8MIx8lcDb+sGWlwIcymmfeb3KVpfax1KE17H
9xJzTez8YjvS8Ct+P/BnrR0/Xhg4ms08U2DGnms0pZpMsapMvR3SKSfh9QVN7XdbXem9knTr6+6P
xyNWMC2IF6adJeJr59POoUwPb1m3+OQiwvHTuZ8SmsSMKBzzlplFTc5iI8xDljs78XsDAX5si7vM
7tbaCOqcbbBEUVHMNuE2JnVxFPNSbCximxT7h3CJe13bTp25EvM17M2Theky1PKINuFxLPRbsYFo
k4Vyt3K7YFUWOViL6SiMvLjHQkeTjomL4IsT8sW3izQ/KQj+X72aLAOHIJHuhVckdnpHse4JgvrC
yaH4FZZY+dgoBmUTrrBX0SaS6vu2wX3kXsJd1MpgPcnMYTY3KbmZ+xNQ9H3GNBNzamKwLwyymDBn
n9mk4pzDhGXbNhz1s88sFRLxXiyJOEioSuIvibwKFki+rSvml3hMYecbSqjbDtcFa4v7EPOsv3+S
16D/X5+EEmTbYrJSKfz2SfQ6iMnP0sVaFxT7qoqfUYTllHsnmtdJu0Uj+SQ8ALHkxAOJh0sDfEic
UWE4GhxsI9FPwmESThEBMIRxei8p6yPSxxe+2y92ZhObCC6VpSEDaH37sMB9zdqZeNgZK+A0C4el
e+F8W+juZ4JKCFf3fe0qsYO8/TSsQVM3KG8WFv+8YS+NMp0qNUxPiQ/MaN2GFQTMqDo55TVd8Gtx
+CssaY1My60YmZZvkFVs1pyt+pi639LjLLnrUue05PapVbNrSofXvRI9C3tbZcZtNnQk4QtXp+A1
KdpHK3NIf9O+UByVxD4J5yqTp5XWWdTn6q/OlzifwCF5FPM1UIpjxj5k4J46snYSZltU7Dqt6Uca
gf9Cd9NO2UmGtEu1ml06tC906f1iAokd0YaVS5k8FXhnwbAS0o5qoC/6uhFRwUsNdU59+zodrZPw
3p0Y6yw8d/aMmMWYj/GzWMKSZrlFKh0J2ewoKf7nQUlai/dpc2n9Oq5d9fj7QRUL63xM2Q9QHZLB
nzvnsgBDg+W2Q5B8g8SBJGwe48ZZh0FwXyfG7vUkQJXp6y3/rdjPu4jPNyDQ/wuK87sXEo/z3wzj
zAo1OZz+NEB/CRNdPWVP89M/Dn0TZ//7P/5Xm4o/fYhfhM4csSOA0wKW/J8X+hEngkD/hy5Wv8Zu
aViAP/8ME4F1/sM2dbhCuAKarv1EEtVf0aOGajkGY08ZH7bjn1Ei/kkzZa4o9jvDplD634kSvc0B
cJpyTEUXkVqT9YDLcpbBminSyNRCbh7ImPhGLR9y3fSq1vRKGdMI4SfNKz8p5wtiTrzqm6n948aO
o5ioQ9KzTETsrXHEcKp112ndQyTtx2hc4Y279txspjqiVhspvky46UpO7o4yRamwqU1rvTqkGT/G
gXPLFiHDXDNWIg4zcvxp9XavA9VAh/1LsszrKK62hTp8oEdinVFOPkGj6GVNVO6+cj3G8lnJCRHk
nKVDIk5Zel9SYAzC3azzo14u6zY375N5uBqUGh9B8WVtXqdTuUNx15MB+kZh5tLn93lsGwBIHzDJ
93InW65Wy40bOKMXFgnFh5VPoeHJoZOD7NrTEC2yq5bK17rXrofGvg9zWJxN9TkOu4PQs25Fywd3
0I2QZtxP5nCTy9GniFqhOS3Xc6p7ZjN9GOg0c4uhcsAK26cxw4UwlJVDgaW4IU2cu2HEgrbSuEsb
+3p0hsBF5zDyWgo/OW57UqB7eYI9g7ssCtRMw5t6aZ+gStapps6Z0Vk5Gp09cvA1R5qa5j8CQNOy
K8aC9qrkhbNSt1Is+SbI2mvVIRRhjdWjE4C8XtIv2QqRFIQz6jZaadn0UZ7orVxo5puUByqFbkpq
6islh16NSnKnmyegnYeqOcYSZKyGlrYg9egQV1xEJbzmQSqmXVWZ3qtrYbO5l/kqCzg8+haFKlT3
XYg6/NDw/ZfpfZ2fuKwyBydONEJm7u38rFvqsCdFah7G0SA05smTcYiMduPU87qOjVt9TL+b01oz
R+rN4vuBQHzkZGud0EzKMTUeBk81Mq9IC7/qrE1cS/tSnz8tcfsY8j2yju9cVn4kGQTAOq9YZrcN
v0XK4BmxvrVy9ZYGTJf+FzcOnN1M5ZWbl9mJralvx+NScWK0nvNWMBqYYAjWZe24B0TJl+s9DcRL
H06HmsCjhEyfO4liJBZTWeIfGMN1W3e7olNXIMU/yP0AUVQzCCFp68YOvCaub7JoWGUZEU6o58Bu
v1i2aA8wiK+Owyovuk2U0eM7EBjuDXKs+FD9XH3OjGa/DCmCUcaWZlQ3W5KtY+Y3uWodk2y6DrXp
uqrrOycMvCyTDoES3yzDdRSXW81RHwbqwRRUI+cgv7FYwpzOT6nabCx9uhrCrzpFlWae34QVKHja
RDIn9WqFcKrS0b6c72w0t1gNx2i5xJn89XRQNFwrHAcd1/NsOgx01OUFVcgPIh5XmcRt5Qwl+HU3
V+u5bx4pY3uBCLMflek6nox11SVXHYXSVVN+CAa/1DkZGdN1Mtd+UydHmqfWtBKimV+ColevKgPl
j6K6EdEYnWhfnFnHaql3vcbnl5Fl1+M76hMPTV3vRDBat4arfCp2s0ERsTUC9+l9jMY6wHq3AaaJ
eFzBCk+s+RBEX1L7ujLpt4b0E0yJpzXJs7rRJ/nQt+V2mvpHORIu9fixsROv6jWeb6KmIV+LI01K
94wzlz6V8xvKIlezrG4Ak65quu6kSQxHdYNM4jaZx6s4HVZTZR4LOWWpl7uyI/JdtVehNlznGo52
O7hUux9UpNeSDLhIdJMoI+KOql9U0bLqFAK9jeoGPfO0dE5R/VE3h+tgrLZl+uJQbC1i6NJENaX9
teHgp6nSnrHZ9221pRv4qgm9JCoHtyuJO2hsXYF0SSvh7fH6h2VAolVR2C8d6y9nkMQy81eptAca
sbel+dh3mKvQ8BGSWbV6sQVtvNE0BL4JZ0kJY4EKXGYFN5XlrKWk8jsqEaWJ7ypm0FSuVSPdVQ32
cNjQn0BH80lvVAoqy221mBuinZtGh6lg6ivL0bdK82kIb6nsdKey/0SUjKCJ9sC56KtYYCrGIGQL
ayguD8RR1qp2lvapoer4J8fn5och/Dks+/Zs8+MjEI21kNfUVe0vMQY9U2sERZfuoVD1B2EPNe48
qpzymzF1pyC5ZJB/eUPdgJ1uGbpBj/pbe0xttUbLCP6CXnZ7Iy83tEt5WkdHQnjoauOB1rzDPBhH
dARWE3vClH5yxmZDGuJEkRQNPkFxKfpw7sJotFfx5rbikAZEPv4s+gCELKSnYhgfXuOfCdofDs0I
GJ/F1Lc0jJEOMFdVhU9FqqCx9G1CXzPxiJE8W2VAyGIpLjxqJ31qLGuV2PHalpxDQSIui9wwfMEK
rOn7PZZR/YhSww3t2IcaC64Oxa50+ivaaW/sFkHk0oYZ1HyiROQw1AZ96OqDnjTszCuzo3iumPtP
9ACfaALfR+T/mkw7NjXS9En4kue1P4SGZ8/9lZwR0zeokbefWjwT1Zyu24Rb4g5mKU3Ni7JO5wbI
Rzg3rlPkpNMKe2sH80eF/+vWQfU5JOam859cKWO3UaX7lrL+SYsOVZaPF+bE27CEBeUNTUlbkzVV
JhHLsf/tlKCxTI8jAGMPpqQBZCIwkv0zwvRfcBr6f+mow2HiP0MLfznk/E8OMmH/9JoId5+a5/6F
SMS/Tjf87L/y36aB5DuhIUsxiHWyJP/Mf6t/UFaHXTA1TaOCSVD6/sx/W38QnlAs0uVEcWgpx/H/
M/9t/sFJgOVkc1oyXhPqZwGQ9uzPP1uo11qKf3lw+G2mReAbB44nQ0r/3GL0BCZFHRjsdH/2x31y
nPdkAY/WdXV0rqXr9BTd5Kf8VPKrPrFoj+Fh2sUHyte35b7cG4f+ql5R2XWVXddX9VV0XV5Jp/wq
veoO8VVzaA4AA7bBhl/bcDft4x2Rvz1RwlN9bI/JqT/2R4A+R22F537EM9iNu2w7+dXe3BZ7/ZDt
uyv1kF5XV9VVfF1chdfBqT8kV9GVsasP2q48zBeiZ2/Xy+sHIU6qKxxFcWTU10zST9HSbEL+OSzV
ibzd4qVqshmLSzXVl25xdqpTtGlOtJlb0LxBw5e9oob8ws5z1n3w4zVeXwJtG1uRz0+OgaYWsRbn
E45yey0XL2mX71UOoKsIJ8pEJ86In9CJm2jv2QzqeNM5IuuV74zua+RcCrv95YVtBbqcYRkqS4AZ
fXZ+LudAbQt0IDxwTlddlu6Mxfi36gB5X25h4mkYhsI5Gf/zrZmT+gByWqDOXp7TlQpo6f9wd2a7
cSNdun0iNjgPwMG5IJnMUUrNsnRD2LJMMjhPweHpe1FV5/zl6qHQtw0Dgq1MKdNMRsQevr0+RUB+
1d0/Cj//ZQHxSyv823qhZcGB5ugsXNWkkvj76+hDmo2MiE5hLarIVdprNcjXdMAwHEJAt5iB0gxA
d+ZAltbJmZJbW8SPXa8+G3n19pcd5z+JLrSvyv3vb0ZjL+CkV13TQ2LztxsphtUKkYjFa6zOz8ru
H13sUC2jujNXJ1hV4BZu5ycZ+UFu/bS9gaGOIfVrkSHcKO8Gx3uBX/GMznA/VMYJeM8JL2xzRlul
kGz7YuEL0/RRlW5tyL6IUrs8F9DkjR4slV0R/3peuoZNnhKoyUAHYrnEPZqtxHuhZ94zXuSSvnoj
Mev8ztsBEbB+mzN+r8Yw22JPR5bibWvGZ8+972CH+mKub2yddKnDDtN3cjNS8RStdbAHRDe/GCUs
/VZZ38d0+THYi+s76aYFM2c+AUzCVVL54YRa843ayGPqdI9ZJTmM4/yaCCbvqYww//Q4jvrPJOdC
VLV+atMzsIYi0BVmlufhmird21o7fZAsuUE27S+rxCVrNX7qbOK7OIEzaAINmfJ59C25MELpjLfa
Ike/ZY4ONY0SSGgFQvCdKeZV5lFnatJZH4QpyPcmpqsdflaZkeu4gafgK9m4w8TgKFgHo2KgOZfq
B07AYV2M21ijed9qO9UlkstbnMMl68y3CUTabSYRQ8I9Y1SPVTo+emX2XMuaX9WZZ5MSdbmORqCv
/2TB+XtYt603na4ZjUwa5miw/t431efUqdu8nsNZad+sJY/Suohyp/mHe/xrsOD3W/z31/lb+Ngl
eUWovr1OlR29UnwvBy9ITfsOyelhbMWxd7tzPyLDTddLP7gMbqyhV9Rh3uAGaL1ZILJk84Bz2N3C
hLiz5N89uzgZ1j+hKn9PeP68IA4b3NbZ5Sz921qsC1mWg5rPIczp/Zr0u3hVn2cgNImj/kPL5D9u
p9s+6tA12ZQe7tdY4F+OqBnCSlOt5hTq2Ej0Q3suJv2fXuIrLvz7hadJS/1UpehJLvH7RlevCVYP
ijV9HSCG210Hr3vILNNXR+9xVoez1IabJKdqAimFCdWegRNxzKZ25+Brl3QMPCbV58o1Z+t+nuNO
8RvHuuvlu+WM0VDEj9u7j1vmJWcskFPlYS3f7bj4bs3ahQvMWHOzMCtohq43NeGI0C0wx3Unh3oD
2OgBHJ4nvWqvZdtBuVlRvTRnp+6vtsyjoasBqWnPDq5SOuQpk3fkiVPpqGEaF5+4L5L4pYcKvE1c
NDi/M9LYdTtrmalFeGG8mduzSOc+OarS9JWxiIDRU+arw7HQw26W5CTjOa8fXSMNwMhxGXiuUebf
GyPdV9RmfOd1XdhsNXc/5/Xb0JCsLEo4O9lHnIHXcMool8yRDxQMbQwbsi59qJObAjVKZov9dsVV
o91BSn9eh+yoJtRJ0jY5mLqyp1GlZuODN6nP0rZzX1MG3e+Yo+QAuuty+262R4ZPtcPqDefESg+D
7VE+yPZW3DBkXZ6YL77GWspeVXp7feivbUKDsszCOS+/ZQxiZVEDFE+67duq0J81OxNatJ77kpSa
RIkMzirfF7MJS6XdSWW7DVU0ivpz6bXvxbLR4k+Tyii54lZv65IcmZSmuLuv+vY6E1DZWnZgi/zY
7t6+bK4rRGRlutgGn2XuBew4dwzQRKKdXntnCZNep5BQnYCyfEz9epPFBE0Mu2bipSytqJmVR72G
RiKt8TWe2/PkukHSujdwzc7F3DwUahE1U/pgLL6iqhe3UrCySo55Djuk4HNvCrp7LZ9B8sQ5/X3b
0wDI3AFVuenvARh6o3ftxwEeQ3+uBvGGHdvVrbkeopHhszZlx2rtzlzIyBNFwITIRVrqZcsiVWM4
W2V6KLXsaGioILN0L0URUX95GvIptBU+W5k89RW/ra6KU9Ukt7BC9pY2+1I3TraUlg9HJjCz8RX0
wnH6PizpUWdL97VO6XwXDYMck7MyZPskdu7s2nguzPVS8UkqzfsyrBdO0WeR6P4onJ+wzcivwRRS
OsLBKeXk0awuWHkPijR2QwrgcNGAHBSb6DSHgYNN9ZhZB62ww1VtswBeFq4J0yvzOhuhgMoyo4hy
OZgyedz2WLV33nVXfrqyozw2fO3OOSd+V9aPeSzvVZCDfjl0Z9vNjo3rPa7Tspf5FG2fvpIXEUSU
U6nl4Jec/DNr2Pdn9cK09jPDqKepPbaTpCB6SRc2I25G3x6Lk1kyKzH1504Tp8EtP5K5/un030yz
+J7Hw4MivS7Y1tJCXXVEND7EMXk5Y+fWnd1zenAfNrzXREVFPoyvdQ0/WJKJsKoBR1aEzOlxSus3
w6tOrnEYEhcnRu1ipObdOm8TKNNFPBRYa8d181aD4vLNAvCRtjQPSV/t3fh7az4PzYObmTdVaqBi
L+YsEETlXja82gSuUilOo2QwOkaeOqdT5hde+WbmVbQ9w+nUS1zkJ4Ki0NHHu3gQAEOLkz0tF7R9
d0pSnrq6Pi28GS9bLxlb1uK2Z4trqielj8rpoFBmRzHwQ6PoLApCUqW7Ol3x4cnhPHU/mro86Jb1
dbJiEH6CxXQ1nfhGVsOrkjioUZuwzyYfQXOc6i+DoqGLg5I9Ft7d9hZNJ3lKiAJaBL6mSA+d2V4d
XXzKuj/nwBlU0DpjL/ZMGl3NOL6ZuLj+yLZudHGwrdCBI9xiPTRLe/W4eYrkz5D5f1Sp2H/Wt9/L
z/7//NZe/cqZ/3+z9f/+L2vbWpQW/utixraWyx/ZbxWM7Sf+XwnDpgELMIycB5YTES651Z8lDFf7
N/JLj0QIe6yvx/5Vwtgk/AZdU5smLE4qfylhKOa/6TryFCY7LF1H909w8beaxX9Xw/jKZf8aqlBf
QelCR5lZgu0Pb/2vAidPtMVUkrZH2TysEYH7TqVH+DrWVrwHe1ZDuGmyt4p9FATR8F3R+trHxspG
gayO10Uo4zVTNXMv++UuH1r7Ue/BGC7CBDdkwEnpB452tXBv0vNINnWTTI5z083zvPrG2LWRrjRx
IHCC+Ifa6X9I4rm0/G+2ZJMiqkvr/ff/GIIyM3bnQkSc9KcCMAJjAcbnkuVMKGwOUmDpuvtyPkwi
A12VX3qnbT9wYH+gk1KdK3WmqStX/fCXm+M/zTt52d+uN1VEmjvIZ6ilk27//XovUyPUqkwiVy5a
AHUsfeyN/qO1be/czZhAk/5NJ6W1wG5l9SQQ9Frq26bPbrtkPv737waJ1e+5CFIV01BRCFD0Jiym
vvC3nLwFN7f0BvSqpe76nbWhUwznKe6NNnDzzXexUw9VnTOV8DW12S9FAAWtPbJ3PgA3qfWwdcb8
VmTsm501+12aT/UZplmwtXMvXw9KYeV0kJfjqk/TSV+z+GapYfhrNJGiDrLEDRxJLVx01Q5IAL2b
r6es85gcrNX5GMYaysM4DXcQIYfj1w98Pc2whj9+pbn9yj+e9vVAr3tu6CaVSvLGI/qkSMrz+RzN
lK5uVly4Fj/3ygs5EZrz0e0ZOTaFcVOtg3LK1ib64ynwRLtTJptjuz34x8/Wvc4Q3RITVjRtB2OW
X2jSWfeXZQZd/69vKkh/7MFqLl8/PA31NkZhIA4zgO9biYBatJAR/PFvcGVr6DRES3E9ejfu9mUp
gD/msr98/evr+5rI/3wQGiQsaCf+niTJ9xKm302uQQDat2a5q2idnL++Vy1mAtUkV5e9PpqJ74yt
dfP1yNeXMRluTV0ux6/v16kzEOXkWvT14N+e2ymkYjL9Ebs6RYu+ydtNEpmF3TaqnfJJj7GmhkMs
bbrT9rICX7Tcm2X7knrJeqPFPjMQNBG/vl9m2hz0KGspefAMRjaBAnZ6HtnODB21xn0gnX91rToG
db1YXHHxXUx0DgZt48TpbvWid+0aWjjt+KucklBpW7wvV1ioZSG826SPKHsUjJ40n4Vj0y5lo9nN
E4SiihsumEBahl0jCrAF/bxnwMoOJy5e4Bbuk9fW036ke+1PCoTQWEGT6M01UzTOfVkt86WjExb1
m+CibZJkV2ZKvSuGAS+/HNYZHFk1KAFsnriYtza7eAAdMb8Ay8t8xLhTmI6At8whuc+SFJS2u3xD
B7A3i+ni2lSdTMAvB7KKU/VoCOebsGZa44pCD1+Ju6CWG9OE/KMH7gsrUPtE8092ng1vHWhUyhrN
N8hrK5nNWxHmWgnhejy543C3xkk0tSRAm7kJSSWZhYXIvTceywHLsFYQuLVxd2oGet/jACqija3A
xo/1nFZpOCXuI4M3E2zT+CNPp0fbiC8TKMwg65c1gM5wa8bgd61V2dutrvl6KbHZLiFC6s8iQ5Ko
mq2fzDfgNvtDPrqZD626QEKya2BWArL7QhYeDS+Dfson5NfuJU/q5yT9XNv5UTf47dvK2ZVKHZmG
deMtyS/V+rJStD4SqHy7bPYpKNLihTO8J3g8aIONO+nekxKDZKfA7HxCamPHYWlaeGi9sWu8J4v5
scboX6E2G76eZzdf15eD46WZoY2BmNz36FBmR+5ck0zIie9hZ/maiAPptHe2Ic+ZKK+V3t6Qe2ah
ZtfXeAWasNathU6CNjIztx5nbHN1GEEiF4jvU/rRe2dq/VHteyaOrE+CZ+Qahu0bzaig5xzGsFCa
I/LdT+l5xVHa3HAaly2f9QQQhqh2npndKANlLibx1L02V/gGkegOtZEdnaa85kb3ZLX6/SArOOtD
MgWMBt7WjH47hbGbB7MPs9I+LNOIky8ExT0qkIa+xq5fp/yYL8keATbw5ql56yZAKZ0z9IFJUXQY
1Eetz+5avc4CghyS/wZIsvKwLNYWi6fVMXH1KAFbs+9tdafbY3JqTD6mbOMC1/p7CntdZfTmoiX6
Ic2ccd97Tr5PUycUGvN2rbO+p1kvfX2tXycmu/aFGnZgEndZIeqQ1NyL0kGb/KLCBdZuwIwlAOP0
tdPu8gwMomefOhO3Yh9Q+VPuqVe2/fqtTE+Mu9cQR3kfeJ3s2qFbDo6r3Hfu4B3UadprEFlPX1+c
zpsg0E52wewbAHa7V8az5B78869Iw/k3IJbIzq0fU+XywNf3AKHWVZQgejm0lhqRtvenf32Bzf3X
f349oFvsQ5gPHvNmARxTvNhZcu2q+F1BJ5vrZD2NzTJf8nJg0buUVJcurGyqCbE8oOi4ZuZ6s7bD
N1DHbDOI6jROOV2lG6SrklNau48VzQ5WrcLZMluidjC00LwZ7CELCoGgbLYegGiaFN1WyiIWKWFp
hFlNkqqVzN9kTQrRMu2gYjNFZnoyAL7Mnls5bACFr2gD/aS0QUuKH0Lv1wfK0NYUgGZ9BphEuh/P
h9SK8x2DA1dDam+Zvoqd0rk3cqmveWU8xZwAYe0mcaTE44VJe1LMrNuNRnWQ6nJHgX72NfO1Efav
zuxuVU08WkX8y0MKZjPn7BROZLPlRHnDXSznFg6OAT4L9Kefi/FV2OM9xkWvVT5pKOeYOWUiRAmF
bBY/zuzdoHhRqVhyVxbxHYcmryopqVAO6qbxnLlluXMU97go3p0BVjroUgO633jXJA5CwYEsTTow
/alLoySEkSYG/VGNqfeVpl9qTqDW3TfTNsjbOktHR6T/bPqd7Ux3QnJV27TTaLpYpyb8+sA8xch2
RqscU2oNtoAQHE9G5iOFkunBrBDGM9NtMeFZ3do2LqWcoEr2XVC0mkGPBYPAH67TxjXo4u6jXaXN
duWn/RB1Ur0X3AF2dfEKZQkGhVdHHLWj6AUILbaaqHZXuhiNFujG+DbC5r9TxMCvd++6ru04CBZz
RzJxEw/lOcZbj9HRN0/eaBqOqaOojiga7lG+JX7b9+e20KE56k3UrsxG5u63zJCPZZWfCuQk1uSi
AKP10DZ+i+4v9xjuHGtiTxiHboa9ZMqmqxXiwXOWz1pSLnWr9Uov/l5bhrshWTKCg/am6MxA9pyH
rqgfJVRGVephLlfKYdXwTTQ0PkAATzGBoMbxwzDJrm/dX2VvawclPqx2W0SFXXCMwrQNmmExwqEa
QyuZCiRF24QTUm1vRf80DXQ8lPVDH2YGERTv1lU3JqJeUFDTwA4nH2uTsFgVzMPdmsKnkSdXZ86G
U2dDjW3IdNJcQl1XF8CODtceq4fnUqWw0qesxLT9sbb5cAAbK/x1lnexKBzfMjiyUxwNc3sQoUlB
oMli+ksNH0SyhGrS/VKgFwvi2nH97NfGCFVHRz3aKpDJ5+6qLKg91zjjVQrE9cCgT7FshG+vuDwt
07OuJK+y6U5uSpyYdRkiWEt/0NPhVoOa7/NCL2kh3WBoyzAeOtufBHeZ7XohdKZLJtaLodR6YDYZ
1isgr8Ki31bU02QlD4tOdCGm/pfRNQdz5nLh8VEv46ecrSIQZvWQztYFXl3nD258dQvAvqYBXTjm
WHbGoGnTOUyURgQ2ZgpQ1zO212BNNFSFtQMMz9pqaB4l7HafLtD7TbYrvVq0C/YzHB+mdUHktI0H
pT6FcwbFbe4HpAc5JnKvdYwHwio7eHurc9BSmlPWZOFUkqIhLNv0svYUd6xqAOMMJz+Q8nlaDAfN
rRtoo9OdVAlUvtbol6T6GWMJoNXAyP3OMyGa4wPZflsTfVeqwkEanH2rUef4iHpgm2JOk8yBxzTt
iQxH5U7ajRvMPCuH9DALeNAjV4z60HNReh9a7jzV1aWpcY5fBvPq5ll7SpF1Krnq7Mdt5kD1fmJC
dJcI95OJkcY3LSUyiIXODgJkQ89/lfE67WZB0c1rabOoGWvTLEIYopTZvNsWswY/nYfelwJQq6YO
ZEti2WVDRWzfPMcjvnseU7kgBtnaRxRjOYYbblL2NI40Rj/4PMyEAh+l0JuOMUtmjvASgHwPqMiV
B+qRWdrsHHyJd0Zq+WVaxz5uLnk4294rbMZ7obU/F+j6J1UX5RqsjlGdSpE7644Ioj65YsrX4Ouv
LZo3DqrtCV/P+uMHvn7WkKW77r6+2389y7NfCiFvY05/TUkD5OpHq3KucVxzb5tLUM9eYCMLbK3Z
3A0eukBtBuJvvqMOgsOabVmHAhhaMygxogLIq/Jd6xFEuyAq29gF+TvgLwrACpEzWmZ2v9k3Vi8C
7BCMTvvNGJnvUHrto/IUmJZVDh1w7tlgC0ix50wSQOkuICfpMVztEnor7P4NuCeRmAshIi7R0CGD
HAtV5Olt7Ou/lGxvVNozVSSkriM+DFUg4Fz7/egg3U2zaJJeE4CchS9OZbleOaeZONt5ih3NaY2v
hGMfULyFdoobgbeugcqZR+Uh32EgA+yzcbpAbQu/atvHcgVgicHEXq7akyRxM8clwhzdXzzlNjFg
1oK2jnJXuW0b54V+t2+mjRLVnY5cvcbEBUXYoOM8QO39Q10aKs/TGNVreV4IDgJvMCNN101qAujU
ptnw84WCsNNIMxClc+W/jWRGn+vT6JrYP2BFtIMxQ0taNOEi+o0XbnVkc4WqhepMv4fEFtOeVYpd
bKiPqlbVUWbo7amfZ7C0agtix5mjxK2ViOJL2KG18z2978jmYN6qKo7DmiOJnuyWbsts7M1qwn8r
XpGFG/fYFj1y92qL2A067EJtEqyQkeVUVMNxqkSza9ANjlUdDHn/Mm46abUooUMKuF1ViUiZiNBU
iAMJZcwjQ61mH5sR9eBrmwpsGPL2U58gDNOnaE9zNv75ZaiqB1kmtHCK6QkjnH3TyTLUivQDBfHZ
M6QSjfZT51RG6AHB9NVVnvJaV/emkUHf3ejvRK/lqe/lty0Ia1yToLK0I0ybECOM2pvZ1zunztrI
1qZvntG/xgKw3GCKnLOlaE/JdhX1FnS/lpaeP9Xw+be7BEcb1CO4zxMGEXZlo6H5xURXsNKmhRha
3OvzOu2ZdST34/dg+RrNExOU3Vr/mqYkDQniHFR/YH2kEhSEVT7M0VNjqSjTSQ2CIhn1U0lCfZLq
i6KozZYJ/Ki5DShS4miYELpV6ru0rXhX6OMbZUq8KxJmypnXlO505xntBSu+gyjuu5ZSpyyUBAK0
dmNoGB5P8bqfXTvMesER0a8ffZXn+xn+gZ9zTZbbTsyP43TKW2xd8G7p+Hn9uRvjSDfhoMYmDh65
Hb/YRez59ra1plkOWkRxdqiD4qfibuwWNl5HD4zYMeiRlPt2ZGxULZbviqXtR4YpAndE+gHkfa95
5q+2sEnCQTQbiiICRxTE79K5R5RhK06kVx/j1CAiq50XCPHvmnfoC0Olb2F5QaNmz7JJ4Oy311TO
Rhjbyvvg6e1uUIdfiZ0jBXHhkzRu8yhKlsOocvLPyg+aty+G1V1nm/ptbNrvYjCyoPR6xx9BQRO8
nKx23HW29tIUzKA4nA1iVHX+y0IDG7SyqHCA4QCZ2VXUW7V7zBfEKZYDdZrqp+artxbCsEAdmQCp
RwymC9cgYFWUgKLO7NeTeRGTS722S3ZJCWdBJsupXNLnPMcOikwZxVDxMkzd0Y2Zc67nX6YYy4OR
xVqIhUcNkR3jKd1tvdBoPOkr3pqHVjtTS5qJqaxt6AMrjm58bGbVHynF+7khj9go5NhSsheOethk
U+TEuAmlm8ocOeHZcVYao4PeBjDyEV3b9Iylkj21wAaosTFMhEJ4x+pwTp14H4csUkck1dpYsxe2
4ofoJiuyBpv9idEPgrUY18/MFXvdGlM/VoCWZbZ2bsrlFq8C2KSKaqJzruLITNSLkT306oHCuYKo
Tur7XHnsulHs2vm7O1KrL0eP2opAStDHmOP2OuWIlYOoEvGEu+zQnwwWQw2+vKxTg2kZcTQFE5n4
uoi9NyRBp88RQu82amJuNSD3Fzr6UU+6DtPbDUfVvklpYwajpX6T2Lzl4w99mykpJeO6CuUE6vkk
Od48n2LXWvaiNVxfG0HB077O+kk9qnmi7xXrwTPKOXCtBvwCtpiHcj1UGY6Jpb0BWbdYyiBC2nWL
Fkdbbc5UksCxF9wbrFTDxusgIAMHNF+VcKJziiorXBoA/3OX/CQm45ysrCeP6SiKmZqO+IHsYqDr
ahQpH3rLVMRsnua1uMaG/Q0fIQRJLD5kSDFBrYrJzVruvMap/Divufe0oqAc3J96a+3Y+oUbeqPR
+x7gZgbwZxFodXNZO6vc4TcxH1g9HRNSY+jkqLcUGsjTj5nkykIq0aschuXY2NFofjfAeYdDEw1L
khxtc+CSykG7pcb1vdc7sRu7AohRqfzoVn0+qeaRVGf01WI1Qcib51nQgqc6tJdq9aPq1su8SuXe
tVdcngTpBS/eKfqHuhUCqw3yjg2QGqjg0Rl+qXwPziNFTZubzlPWYGzbnzo+D5KB2S6rX/TCJLOE
cODNHuykMqUyPKqv1ii+L71ysyI58dvSfG4W+B1SdzRmyZ3eF7mLIL519rIrqpDJw2LvjOVj2aXF
CQb7z1rB0USnTOzioDKbeIpYS/Ksd/IyODiVpHl2jqXyoXXPWWqQo2rUSnV3vqwSvZq+vDjOBF12
C34mVz2NSX7bZM0H88poAVL3wXWFh638iNGXPhzN2dWvlpyi1XxqwBTdCR1PW+aRxdx0O6ecDm2a
yIACBzXOmPIkdyxLSF3EKTFR/mOOtCtTMfloeXqYR2AdHIanuLFUfwKzFjop7gbAxP08pyfQtz8r
rQjnxsTnoJlvWlj5+GWlmHXigEe1uFnZ261rbGqUP+wDJyN3EdQVAgvtYAhCI0PKt6aUOFgk3UsF
euA0einzTDE9aKt3ulBh2lBR2w9EB6sPGkfWVMStRb+Ues+sUHULedxCaCipwlFE6cjQuh5WU79e
sNyiB1D97Jty3BvYiA4LFcG8SO7NpkYFVVy5aRc8eVQCsx4s/7LaeyWFwqSTRwhcgCJs+HyWXX9U
betB0XcLDmNn1UmxQCStROqCvI/qDYBz/jY61nxcjNlDy+8PzlqgdOBw17xbuxxxMXA3Wc/UR1Ne
BwjAUVXGWr7f8gQNssGDiRENOOiJIkGx00qH6QQNZy94njuv1atdPVfzATkfnnH61fTiPiwbxDz2
9COlHsYa19lhbWoL7fDDXrR+1w154Jqk3Bp9QXIrTpStWF1b2afqNeW9qni+BDB0dZqwYozhkM9s
AarVv0wwcXaQEJIgU/sPytYc54b6WuZ5tmvJAyiOkiUlyrZyiPExx0qRhNKVGJvHcX7TG5YRQ7bx
0W5qDj7LOC4qm07lvLvCKKjzC7mXBfKJxfgppiW59k5x5fRUfQUNIvpFOARrN70IXakDD6Fc6Bq0
ZeOm9UsA0BSLkxz1TckUIL59lT6ePI2qaTfNlF0w5wHJUUowZzbEQX9RmSUSU3mDruFi0ynyVc9D
PEMsZiooWeLWYwq1OIn6BDvsrcjGO4J2hkR0SQK9EnhkC0WudIpaNJuXeYxrv3P6ZCueGBQEDxyQ
b3lM10SM+mcyvrO7dJRNmf/QkvbDs6qrwCcGR4ZqjfoxiTzcVAI6mykYoHUfD+ttSzhE8iwXf9KY
ZLXUgfl5KBVJaxOF9l60NpIs0VODJTc77F1iE49l7zikdXvIY1KHYrr7unRWZb54sfVh5Wylqfow
dAA1AdcT8zXkS0Oqp34VTxTnObOd1XxLCzEz1wPtSWPqBeWpSAJaphjM4+kyuWsXkjikfqrR5OkV
2COUz7zOhHsn3NnP8uSpnhChiiWzr/XM2EvlQKwvmLn1dARYGBv5dZqd64K6SMUhQkedpo4NDM5K
xcF2+ARERVCUc537vsGErFqKqFwkx9OiPcyKoVKVZZy1zI8Orkfw5mtCTfpZDsYBHKc18cpIcKap
9FnFrVaZMurt4mquSox9SfzssDICaviPuDrGftHxrstcDfpSI9+jnzkpShKuNjj7pOvfmqb7njTM
L5exrmOkeXa6lNpyS4TqevLOqc23Ue6aFrdK3Idiv8vEZfrAqDOq456DuKBFNzUUeDPOmDpmNhir
qGBSXR/nukMdu5JhX27TfKiDnDDSVuQps9urqddnS18PhqQBmFVmvI0uctLOLzbx/WxW72rsXjGD
w2ajvdYtNUOHUd8Ct7mKwr/WYP2lqOs5a/VmZzHjnObVzjRqiqEH9Ik/q6JgalueO6cI21KElglU
v6pNjYZr+q6iY1IVZtKpma6CSiHeTz9ju8sOk+Z95m3ThWTevfoDBR2Gl5sBRPph6MYvTrVzJfOg
NMQvpV+O5nTSyvFJVIxjda6y6eX8XEvjYLETNSgsndwwe8DStcIHtLhjo9k1DVQL1M3Ltue7HBG7
CYxqRGMS1SwuLbpC0lmxJdKgD+2lfWsHFQOs10Uby7OUxh3oCAYAY0XZK6VzUnuutaK6Nyo6Lqpi
ZVhRd97N3PUk4u7ZmAmy4iG9Q7vVh8ugHaS3lv7Q9JvVBeZ7KbEOla5K3s3uUIZJ0rwwgluf68S6
y7T2V5K79o+sNIPcVYFaefSmquZI3nVlEPGAN9+xVFsbHqTz4nibNCuDqCUdLHmM4UNlgufVFnjK
wDg8t1r90+pwl5AF/aKFN0zPiMLaPDMYsADuShlWzBX9JhuIAEyteS3X3LyAdRsiZV70+zVvrMBa
yk+roztKQ0yGdCMexJT8tPqdORIwmjU/KlK253Ztf3ndcaEQX4wMGrsiD7DWWIMwyVkGHIE/wXx8
d0FQfqu+JUlxK715QDi7fuqZ0R+rfDxXb6TZVIkmMmsCykeV/GKHm+gU9G5zGScVCyMjGN2KPMRj
tGFSmqc4pT7oFa6P1oDK5mKvMCd3IFpVbI4Ie1FIR1qV5dfN7czHZCaqsT/0vYlNnmKR7hNvTA3W
Vhb+KLWRKH5lm0wJ0VmdFCwArDH/qNnTAldwFC+oROeJLnFuPhkzCviipXiVxL96Q4T5vzN1Zstx
ItG6fiIiIJlvi5pHqTTrhrBlG5J5SEjg6c9Xvc+O2Dcdku22JVWRudY/ekl7RSMer1udP8HGP0nt
6kOW28d4lubO60GUnMfx6lTm06LhsVyg3UtXWdc66eW1rES0nYd8ulNi6VJ4xV095TRbNZ6HBUEd
Da/Qm5KAb9/zzyqMiy3eZ7m1AZPrimtRsd6spDA6tA/eMbYnj5vZeef6OLWBfltoaw89I95KNDWk
e8bcD8F3XMs387FU5UAE/L5aDrZtnGrIB85uR0ezNf1uesWCHabjiURfzjEuvAJLZ5MHwy7B0kxG
tNjitJbrggcgNIIrELnp/zRZBWLv2P8yL4fu8tJwl5Ykxs1sjxSFjmsvfwd3JBRhcJF1iuncACe1
g3qdvRj8Javi2wzBAvvk7amK0k537NL2UnlABoT+PwpbLxBH5EYVcoOxuj3NytuPMt1kHm2/+ez4
4N30FPsusVLIgaXLXLhQSgWo0UG/XRUS0mUuIPr9INv0nXXSTLx4rYNortGu9qHBbVc0OxS5d+XY
q2kCt5dG+sfp9DNe4W6V1Y2gmIuZJEjGl7pOrLP0gp+Y1sWSNAyidzz29eSJB02u7cRsVz7hGUDk
MHJ0AXLHpBkZkch1ZojbU2zqf3EbTUrfXIUuJY75O7jRzX6grV6a6yat7l65UKkVnqgsjPfNAA6l
L31tPxQgPKh+MUeGYjtvfAckZxk+M/3OVvesWW9EMe8ffhMdd8MWTdXVztqvDOxtGz+KvlxngEnJ
37Go22v6D22yucInlPVfoqrCaBH2o0tcXpwW5FAu/ZM2giJqFnCdMBG/A3E0dR7uJQ/qOl3QyHpW
943+AMYmmBDHBnXktrNLHymNh3XMZ5JVMvC2mSzylfngz92hgOezw4sv6GrPepcHUfrHTDcmPwib
Dnr+BgIMliZKBvmiS5Hsm0KIc1DUMMbJ8Elk0zdMxKpgCLg0Nb3Z9picDfKPEHXNm5j/q1/qv6Mz
ZvDglogQWxls5uwq3XDyUhTKlA8P67A0mbBkvyoErYKZD31qqvMsko+hH+Mtc8iHU7b8O3l1R8ak
mN2PsWW1q56el5aIoMhf+CQHgu4XQbMYI0Up2ZYVdVqi4d1pxUa6pkZ27VZan6ts1CDTBOS6/nxw
u8ZGUBX/bYZlq0J0VTpjBRBt/6yzUO4ri4DzHKKIXmL3zr34UdRUFeY8CExV1QcJ7n9R/YQ73tsf
sZ2zCj1aCb24x4BHM1Q89eHJ67AdV7itatF8eEFiIlou1Bo19Cv9aRz7/lqZWXFsyrpd95gFD7WZ
rOckmJ5jZ2Cn49+o3W5T5bW96isSXlpBovsiqtcK7m5ldH3ylJXDZXDibYnBg35RV+7tRVIGmSuQ
L+lHPortVWVgh5ZvqEX8qOMQBa3KbnSjRo7H8uD28ChJCqPidSPUliGOidsWO5JeDkIV6CGjtn+I
w13Wa1k+QeFmgO7NfezZxX2Wo3xAGNJU874y8UEVsRN1oZRrT8aHKuB6SOv8W5TktDSc223Q/Gv8
wdxcahH2UZlldlQtBoG96Sb0gFVErrnVJdEGKSuHSgs2LGBi26H4bdHUh+khuYXS+jIYt6iDbxef
n2S8bMdQZpsgqwC3A1pnwyXG1cCnR0t/uK3/R9fNYe6ql4woqUNuqvd4qrvIWYrXUsRIPuM+8qsC
NrWBv8TYtSrAWCIkWlkB5DoWsYtqo7g7R5C/7BonvAlj6T4tOFBg4dujy7cRjeGuTwfq3FFbbuuh
/LbhZ/usPTe+8Uz1aMc9mr90ooRZqdtkN8YiKjX9rR2gXLcYa8p3nvIS3s+0+m1aorCpa1obdS9/
d3b4lY/qowr4n7xJBiv3w8gC++IMmBggOcI2/3Y9xPxeY1/AJpurHTI+k3I7ZST7unGKwb7cGZQs
R26f7Kvm2Bqa3nhHJ3u2/jvBot4qK8urg241ovh37WH8wejjom9DJzKTypIxp6J0XKczzoTcAZsI
N47gTA5CDnhQy31L0V4/1GqXju6PTMp07fCQ7L0k3MfMApGaKSK01byfi5LJWy/ZqpY2lK/X4nOw
JJM/nXy1NOhyHiITd6snyQ9S6GXajU6nAOE9xI/jt+nOM8ufcNAD0djpT2WIf3kzAakFrJbw9qVb
hpGVAGVbzApQScavhk13rfK9azs0Ag3ZsolLHrABwaQRenrjQdhHOSGlK9X9UAl8igkq/kYztTHH
mfJM+gPsuZJb0QPtGK68BOI9afCKZJlYTTBT7H1M9N+L14BhtbiBgGqD5pER0CKqEFmIhyXJKEOH
dJk1+KuVsONImako8B8uQWZrWI6L8tV4CEwNY/H4Qae0DDsWKAVdG8DQE0QEtAxF0Z367pLszxgS
FSrVWpr5rbSW9oQeQzPFnfMmPVuDl27nAr/TTA8bU+VTQKL/0Vl0/OxBrRWjdm7TkdjO3ZxhCBsa
oNbQBjLJa3O1+P3j8OlNfviZSaTI8FVT2Mr7Ib6SX9UduTA/ILc0ocvttiCAaWUDZkTlCI86TOwP
0jYiu/Zf1ajkqfAJwCGYb9vF+qnL9K4Cb3kLraMyCk6NKuzXWD0uoWuP4HX61TMCvvXH+5uIMB3l
jn0M8+Kfo5175i3G3vO8H59azqKPweFi4yco9J+xygw2nBkYkVXQXJ6SPkUhG/8TlpKE6Fb6UBr+
2vSWpxQDBnKLhn00tre5k2ebOsDHGnT8Sd9UY5T+aqz55HgTps555n837CFKwoq09McVZjEA6sx7
NzUai7ggcwhk7dVYVn2p82jht3ZoDFc+mMiSTk+tlVTwk9nLYjbZDumMWTzW41HUa8cYrpmZcZ7H
05/BdlNUJ9RbJ5P/0tldCaFokeThXDxrvOPZClVzweqq4CiGF0qb0D7IVysWLnH1PGcuQ6Jr9QJO
hTQmBcEYeVzexGHbUaMH/VjSj01buRtltXBSErUnssSdE/OiI0bhR1AF5VZl01NIyBU7nhRRxSy1
70bju+IyS+2JeUcq69h6kAlmfbOWGqMqUbZcoeiihwHbWAf60y3Mkc63a/KzLseAbuvMfel7+vB0
Me1NjgapyAIomuxqTO/5lNKdkZO707FVx733z/MLuY3Nx5SvzIZzZ20YfONxDIG4PItZPnPy3J3G
XfnoBxzF2dHYvg/Y8IlEqWB5z6xtMSpsinqTJcUlmbryAG94rNugOCRe+bakw6uLYKnGQrBydAqu
lqEHqDriRNtrmSN0oSYYKRl10b9lBzJHqtu7QaXIuu6Yqcws2Dl16R9oSdQcW8HTlIjubOVhDaDL
TZsQBsuQkqyLhujuwALbLnIU9FmjiV+IgSv6goZW0SXvPY4v0WT2FgXXt9tgurZhH97S3jgjDOBn
7lj93eFkZuCG2Tar+G8Nw76VqdzkFRIOsrz+EyU567SX86azl438zmvHvYWB+2OPiB6HnK5HxvV4
SXZc8MYHMgxictPynDyE/JI0G7qPjHfKncNdYNSvps8bp/AxSo+L+SNlwPSnXTLy63ptDc7rNFkK
egXoqIOmP/DqorTsQb1FqdxjzCTQaRtL22yWz8TWV+vGsC+D1uF+Cuk1GFLmLYUwZ/HkVcTJNVRD
/MsMph9X5ynT6HJV/QgWq78CRFibmmfoIku2+iZ89gsQ/mnOr3UIIDUC5a8IeXimUzE4wzmt65DX
c+gWHubFwT0qllMB0U4UTHETjf3bqjEzwWfY7nOoGP17K+HmdOb+lkEA8FVeMlkyFjOl71jjK4SN
0yHW3aoppXnqbbZpb2Z+Bj2Q9nQp056gKyv8594hnR3sEaj3Kn/+yM18WBOg5eDYERtVBh8PPbnd
ySscG1byjLyicAKGtI33IB3xHRDeM2hIrxzt41hWL928aFgJP2Dmn/Zy6s4pou9B1d9GoWHAlqex
Rz4h/TClbdyEJHd/G7EFb5GWNj7X8rXBL8muWyJJUKg2HBXwbVjNe0gd+KpR/+avqi/eQVzviO1r
fqweGyn4aCzqfyNV9asO1VrcNLdChidrSA5FplsIpuxkBy2Ic8c1J5S/JgfnO56bfbckChds9i/3
hiM7eEW7Ron1Hu056vrJixzQubgwuHHA9ftlevWhsIuZr1LUAvaF7HaMEeKI0UdCDA4bX1PVk2Uw
+WlFwhqmoN0iUIPH5vQzpMZJ5wNqszJBhe6us0l06zKxwF9nB0c+7L1dzS2lVeY7+JW/TWwk6Pxc
UhI09sbVxS+6ihdxlSg5nolM2FS6vAdaQ7So5lt2AbFaj2OhqjzJRJDLLUFYh0AM+CSz4CujIXZV
dc02GXB/brazqlqmmceymb14KNlWhAoRWsiYa3hTzHBgkUbrV5KZqF+lYTdCz4SENYTNIz4WZ2+O
gDp5swrzon1qNZaOhlFIyXMsvhUSnpW7gLJboEeGS4JDk1ufJTlbctgFLWuJ5fnvXHHWGlPItglZ
FKaCe6QnVswng2w/GRZHRcotYoRJFKf+89TEDNH2W55BJ9Dq7BKBl34g92InL4hfBqIKswa7J/7Y
tYzciZTaVV6nP4bSzsYLKrIxvNQide250H/R0yPoVzkBt7ZLD0Q751E3hMioqhevVGj9l/qA6ELw
2HI7ePn0KnvJImgSUGmbgHuwqUOW3ctYQtYwERmqWDZ21bONhVkkOh+/dgw+p1rsuEsovLM/J3xP
CGZFv3LdOFmXAw0EMo73NHWjxTQRgJXZtwPxtsqylkEjW6ddk5wy9zgWodoA8X9SYct3O/+M1myB
xZeQEwTuxyNDWCxTVHnKZVso1iUSNXdmX68SpPRNsLXd4GngWV0F/rRp60buBmLatEi+TP/NLbVz
nSrOzAYZFB4V7t7Jq5/sR1hz0gQUaICtD035N7d4u6YPOa0jHZ4XC72ymvSjc6ZBwjhsUxrXWIQD
Db80F6SAory20x78jM7fVSk5CUP3O2UaobsQLX7Q8KQv7YDis9320mKJTJfXoUar6MK4YsGjCtjE
8hoEVA1z6tdviKkUbgu2sQYKD/H1yUmpmjCLKFkGEs5XS47T10UWCsxDrqFINpU/vrayeZXSe22T
X0Y6fwnNjquVyZQncEAZeKNJ41L5uWKV4nvNP0Q/88b566b+W5way84rA+qqTbbOC4DWdbL9y5zO
P8IiZcM25iMgDDEfiN2Qm1rPaWB8+mXzJEa5E/SVi1LfjcH9rI3ipZ/8W4DGDM5//Laq1ELuwVze
ZXyzmTt+tgWCwqb/PS/JZUgSXG3LW4uaPENXcypiT0Q1YYrrIhX31o95Kf2dyAiALmzoajlf4wkB
p2oPTpv+CbQTQCMOf4TnmduPQC4HdHFR2tAgno/cyLq2ToSTjzRTmE5kz62+KLM6GmHw3nlW/bJ4
+uiHpbe23Wk6ZBYOFOGSPh2kfz0bPZZtlv8WOPmjGhR6yBwok3wYdQCgaXl8luGWJecQ9daryjDP
8HKshngZeC9k9n5otlg5EzAljAKWDHgPdRAPQ4uWO5XXpEqpXokFZqbiEFhNB/3pVxtdNOdMtE5U
eLzIjaF2coivgCL9o6RWkTsXf2Qi3iRBekOpfU788clhM4+yNAVkMffLEu6cxLlzmbbMJeVDhT6h
Lqse/S0neoKCaJLFa2x0z3D+uyF3g/Vs2U8+XoC0cQ6hJkcJGvNjTvsPYpSQIuDREcQfelipORiq
aMHa0E3+WZhLgfgtOasSY4eRZFEry5e0y/8U5EpoA/tI4lqvpGvg1JNAr0n83CnxBin7MY+GsRKY
Z6KBPLVNs9TjTucyUry34lIwbw7IqUY7qlnpUWLO5ik/TnGi92VhjhuKjf9awGguj0SLbBRNSI1Z
rGUMFz+cJpi8lhqv0KPAKXvlTA93cTXf0jr97RflF9pjcIIegKkCaqM+htqG2UnJ9Jz4q/Iksuw0
PJRh/DYmS7ox5ge59+j8sct+jw7MTqoT2MctD+Zxtyz/ABAl9T8sJM1Qh5tuhKhJ9O/c9Yu91Wso
gYIIiDHfWK08gOz9a/VvM3XQ0LbzW6bqo+VNf6u267bp9DhHw/5YxvzwRZM4BLXYGNga9okYdneB
9yNR6SEzL97LYufVwxY0cE9KiqY/Tn3w87g6zbgvKvfDzjjzWs96nfzsNvvmfnyIBB1ra+g4JZQz
cZE99xtphCw57aeGo0fHn6x6e8KeXoc7orDeBMcQho+I+uJVk6RfygNwrcZ3bvqDFQOeiDH8yRUO
BxvWWFbZi6Xgh1KukQG+tqQpZWlDVlIb/0PpF1fHQCGz8LCv03PYLnNUKNDk2Aze66Q9+Q1Ku8FZ
rC3+riiUBu6HqdpZRolFjps8DKs78dSHOUzVhnQDRlwgYJTpzrBdpD1vvcr5MwX5sQ/qe40IoXTl
kVkn3TjL8mkFg0bFfRrz7KNsTP2ELm01lGo5sTFvFSWwXqk1sH5MiGdw78rsE2AcRB3JhpsYZ9vU
8LXGe5VBH+NI4cJjv0xMtqRJ8FupMlHBDER56JDcBTA1TiqSpPPpYmKKWkqNM8L0WXn8HI+L7/Bi
j4hGgSzRqaLZ1+mmGIwnjgkEBrGxTjqQ3qRPaDZ7kH15bm9l0rzopt2mPcrjUC07oyfv2M2n3wsA
HqJezqEyyG9WWP9O0nmfVLC1KWm9DGFQrUXXyLUOpva575JPXFfPSLrLvbTG+ojyp/C5cHP9rFMS
GVD+vxsLz6XGk/kYJCGaSMaOwprcEvLeLp1TR6DS09WVmoOnRkiS2v6+UmZ3Suq5hurzj5ZQx7Iw
HlKjitUL1Mtzw29+AncHVeRszv+m4U067fqnncxbq+YpskqxX/zkjClSRTOhxDtDFmAsCyMXSoma
DFjjXLWhDUtuVOs8Uw2hHbR11wXJVJlt26cmG/aD06XnCn3cYCf+tRSddx3QIUGakL/A4PXhMX4e
Og7aa2Gk/oVXLluK4CZqihK5XhDGegTZnuIulrfGJQ62VdcW4+BDUBbsTWvEGpeGgpnUOXmw0hc1
4fZ0aj+a/eKAfWsigCv4hHPFY6opn4PS6LtbVrXbhG6hqeUlnMrc4j0Yf8Ebc/UJtUfNd5HoHxMz
O3thuyG/ZFP/9DKYoxGeLE+Uibc4e7N73s2+GN7tTKOn64558WUg2GIAHr4bj7xkjIv7JCQqR9nz
MVR/pqEA2CjHP1Ppv+JkmVZOjHZeucEuKMZz05wKL0jXoOyaWA4j6swCqTvhzi1r4SYLxOsAKBW0
bbMx2hkfHg+GZ2dvWUmIVw/EOTv2L1jMr2LhS8Ovk4c6ffEkcnZxGmMfBLgnorMwn+oxb45TJv91
TnBnDt6rbOS9tNA66/3FoSJONtSMTpx6PeFe9Ah1wVIGQEG/rlp5KT02x4qEINQg+FMjnT7WHgFb
Ynrev6QPL4nJkFst92Dqn9rWeiKL/KFpBA5c66XDRhGQ2iGnFx2bnwDjB6YWikVmH6sQ2BkeAKPG
lFmpZFOH06nHZ9A49W/faghiabjamGPLB4TsQztatQfjMSDI760i4ekqH7cciv3OxA7e3gzt/vWK
asfQ20WtPTxBgkrutmATWkF5qnR6ycqCc6/rP0qn7U8p1XgKzxKvVXZbCqc7pJ6ZR0yse9J2IynC
16r0jC1RRgtqXmQffXjPO/+XCFdOU/IljAyBqmzd7TSBhGrFXDI2XO0x3RgKhRKlxdV5qIjNRiQ6
uzALYrK+XLun7sW1L1CCl5bobScz56Pt12+pKO+CK6u341910aMIsUNSV7LuOnV9u6ceZl5lA1Nu
PJLzbGtnZf8JnIXUHkdy9ZctD0JiIcZhRKsH2p61nxzdZjrlcY5AEMhgbbj19Mazu57CA1of+dz3
guQ2P1H7MPydVtmwq5PlVQtOzLwhACqoA+9iTcHFyOSvwYjLu8qryyAWc1Xz/caTNx4YpjAXecPH
YJefRUXPFlUW2ybtLo5d/ENHk626DDAuRwcNq0qyva+2wcTtWy7N2jZc/6KWxiBKzpwRWpNF1i72
cU6TD9NG0TCk69LAGeV3dQ+I1F8dL7SjKeay1+7nwF4XZH6KO8m2L3QWHdPC0Vsy4KO2Gh/7RrWc
JoTJ8Zx8JG3PN0spGHK+dQ53fXDGkn0zXBoWbnYN4p7tckCdF1r/xICmicCEHZLQboOejNCtTJ5H
hTC+GPub71OSB5W81YHoz75ln4bMrSJLmO/a6Slds+qTJ5KD2S3Hue/JbpBIRptHWjdDnTUAOBP9
zkE3jajfhrF+RU9lrsugcZgCWPZtkxw8xDLhqi6exMIVU5eYISZp7800fdQ4oGGYQXkYC5qUuK9t
NdDoUjwtjmPtjPzbd40A3UXb76bKfTOK4SF9bgneCJ3PPsnxBlbOx7S20XLAqmV46XDCCSFwE/IW
GfM4UsLTJzv/EgZuvMZdWsZjKBQqUAvaBpy1wFKwj6lcHeja62Jva/jDs6G6N1oaX3Dn9YdBBgDJ
FdiaGSNwdiQZ9+iOTCteOLywifuVfmvs8NoVqDYSKPK1ZibYFLg0cCOHfB3pEK55BvG+EkQl0hJx
ivcXXmX3iFnbz5LVONzGdjHijziVoUdqmkMwl/qdLsO+fKgQCxlskRTx4vTLQdf4YxF1fdtdYa1T
hmg8pT6SLGti8MuYT7v+FR2Zs/KS4N1Jw2GTK/eX30j7WE4zRIKudtVSMkoPFmiSmm6mgwQnjH/h
3jqJISzXIrfzTTdgI20XF1iqePVivkwfNy4wChq3UOooLIYLGEC65VfXIVqOXbf0H6iN/qHFq5BW
EhtIz0DUGfiWZLf8sRWuLmZ95D4phiTMMhDh+AR2rgWYZnD0ajDUHZY+QZ+PejGSeWM2eN3N2Ub8
2ZOm0RmgZMDS65rurTVhviy+iX6x5umYdtUv3KP9JijcJ7jse+kTnYXANNtYHAfJgj7VADSm83XY
LDEcpoKteuQhVKiawIhIYrNW2h82VWvqr0H/6uNrN8zurZ+5w4qsB0VOJrmuLMVt7Fr51qlG3OCo
fkP7O0HPhgl1frMWSfKzQSZiy5/zPQT05XS3k+I2mRCYbh5XV+RW0ZzYl8VA+GW6yafFUb55pNeN
5qIJn3HOfcKpX43PBblOQir9qixswr6hotRIbnaZmIxtOLWU1Tsbx4pXSsW7xiJcFukaISII1vFq
ErSSj91ZW68pX8ws+mGrk06tk5QfqzOaPK9ziwiI435slMno70guUczZpW3aHHWwP6LCXTHxp7Jl
gZsSy1PYZR85EbYwb9m2LK1NMHk8liQebKiJxoJm8hVYeAAfU+HZJnP8OS1EvMXH1GzRkHp4wGh+
TUJOep8cZ7Dj+at+xM0FQRJGY6VRcfEwj+Tpci48s+pqiD9Op3Shb4A7YEzN8m6VAfdSvxkoeCLR
37sP4Twc+T66KBk9P0qCUh6VVfRbRdemay2MdUOg330B5jlB4I0I0Q6KLI+PJSkOVVlGjH7ZE4pI
ZxssvMBz/5MgH3+TftA/z15/FW7lXbKuulYFu5Ks/2Xa+l1UtXV4VCEgbeyfLOZTSai59RqSFdBO
i3GkwW0tXIv0rjypbgSdiLPqfS6DNgRUqa3t6Kd61Usv3DXElUUTlgncjtjMaWrNI6+FeLBwijHI
3apB/zFcF72uMcrnRXir9BFkRyGc3qckPNyWqeYfG4cnbjE0L0xVmazPRRnoUy3kcmtUkURT+aDu
w+WlMk8TBgQqrRQFiCPRxE1goKbW4omci3I1o6szHgGpzsay8z8YWs31UvP62GLCKOeaD7LqWlt9
slFugnKB0oVOJltl12dfOYDlZXOqDFm+JV4/HwkBQB3gUuozJo/X1jRI5Tfr4m2sU3cz9ok6U20T
nGh1A7npu7Mhc+e6sLtd//uo6EGqPYl03lssY1f4SIqCqiOcerDopTOcYOurNL2MbR+NPRUpfR/0
lxlf+5G119qVCEOeQnR/MPhL/Nnxj4Tto0Fv/ix5pXa4pgM6Dvi0W1jWMLFZN4ven5fHH/MwB6xU
bIp7EUgPtrJ1xr0WL4bvtmvW2pBQRWIL//tIzcY9Qfd+/O+XgiU2omSyB5y77F41MU7f//NRSRfu
RPLoI27C2I/Z+NrEeCX++485hcRnOpbY8t1lp/9+LcuJpvAyaW6MqnLpJMNx1I5W8zxPxkcSoNBc
WDC2i+vpCwjXdIHAkZU2WliuBOWVy47E/PFEAfdnX/BluJ3x8NWU3TlePPt1XOZ9DxP65WdVtlMd
d1ZMGswp721zJyq1scLEfkuMcrw7fBaYybgvbacim6l4ySzpvMWlj5el/7GKsrzbBsXwreyMIzub
SdUMBTt1joBiQHqarpukXvaZQWlH6iF3c4vJZVj3q62LWiLf0L62CXIz7JmjTRc6IyT9POOuS1wu
DIvsUuACNkYrb2uUljwhJiUyvO95M2rX2lg66O8tvbv3cS4ujunW3Nm1eSgqJ3ky6hlycWjmb+yx
Ho5UF9Mnk8OjCKOjvoRoJgCBcnydDadG4mCwvz0+jbMm3XRp4GwVBMpr6aXdBinPGxFcTfTfn8jG
jiQX17j899l/f0qOTEFCdPfZhArxg87bTE7Sn5K+vbQkw1CD4yqUaQX3KmdwitqmgDWKA55VofJ8
pWxf/dXxLwxJ1s9izsiL0BnePbPzdm0/qUMmfPuGXIkOB2m5e5Ab+psK/8eHzfz1+CD83w8CYRtv
rdPdjTLYdv5ok9s2B8clLEzGNT71wtBFBNtfLSOYdiqw6ksYl9OmmQb7FSqRNaoq4x/pkM8qmnnt
1nlz9lDprinQCU9YdJoX329eg7CzD3PalptmHqh28jinva4pvqjgnmT75YyOSZhQxQ/7IbSA+Lzk
Tpjw5uejIhbGYyAklLGy9WUw2t9z43q7PpkVxh/t5JclZszIEZV0kP6tSc0iXdJL7KL3sFz8jLF9
HIbQUAfi5/rz5KZ6nVfKO7ulqq8WLVuR0m35Y/ennmTuCxNbnW+EIq0zJ1331gamvybQiFH78elo
GsvxQSgp29C71JfN1mma+XNuE/IciZDyJdCsE6hvJfPyJw/Mr+GheZpId69vLOzymI4GoQINKqmi
e++Iobj3I1LqpnKZ+To13hytnNVSE8Rg4pQiZsbNQtRM5EBSWw+Wiqre2Md+Or4wBZYndyL1Ng7S
6e7YLxDS5rnmRV6b0kx/jwT26tjJvhYRLtsyUXM01LiVA8ttCE8a7L1DgDL5LXpId4gksvlhPPXp
I2ubLygPuurb1NwyP5pX7QzmNmeZ+J+P8FLbuyDnrHFNXn7p1P1X24gDwhnvj3KaO+NwYjX5yxDb
6Vmhs400UM+3q9Xb4BJJUUnHuKaJTCLTj813hCsGTjM+Moz0///af78bKGui/jR01lWbfgcy8f4Y
ldr3zeB+MWpDxNjDbgitmmO5UMWm6YTYE+GXfZoBORetmL+DCuYXDfHJa+fkJW1JI9cGX2bivM+2
CI91YDl8a8Enoa/y9+MDDDHjTYCdVg9D1mCNOfEYRJ12IMp6arcmGT1PogCvRP16zh3+Wjer3Rtg
B/FKjJORw+/uXHPsnllG4hWvmbHrQKi2aDpA16ayf84cwuD++43ZHB2aqNlSH4eVnxr3Thri/N9n
yH3Gi22k18cvl850qF2MpIXRkkaYCSYDKZ394njNdXaM7D6TO3XOVU8VelYN2/+OxhZu7fp/D8nP
LkuLizcy+jZCNDenRYZUTf10EXjYGbXAAkpdKErtcUecjK4C8WEES73pz+Sl+C7iXLyMTYhFzuMY
ysTwD4EF0tZqyInBE/YHYW1HIyYUsc89sQ9nZOJ+nd56Al0dokpfksmiPMvT5HwJQ/0/tt5rt3Em
3LZ9IgLFTN4qR1uyLKcbwqmZUxXz0+9Br3XwH2zsG8PudgdLJOsLc46JJMqT1LghMLu+R9luqjzc
/f0am/NpVQvPuEcq/d9vKVkUnbocTkrVj/KahoE8Ka9n0o5N20g5wzAFJYiMOQzfy7Fonmag49LK
6pRi3FZPZkDhoLqxRpDcsDgTVr5qyw5ZYVq/V7GFlCVufS7meZL96eUGt4Ml6N9rBKRTo/ytjkbu
KYgzJMcs8b9i/3uInPnsB4qrQDiurFpvtihpDp6bfSdD5/zYGExkMrs/Kq2lB2gdJMAq2Ak74DFd
q+z632clRt//+9f++93/PpuZH5RsxrLNAvHRImTwVBD/cPAw2Oia7skZhnEXiYKyxmVh4JCBPqMP
nv7Od4tItXXG5GA3zc/iHKp26Kb9U5zad6BsvGKhHN9MsoJXU+MOB7+mYygTWjO6bnk1s5LgOdHd
AOPJ66Qn6kpPOtKKJjzpBUDQOKOnatk2PTbYq9cIUc1lTajCo2FheIt8yzh4rCCt2DC+JoNkoPkT
/f/7ZP6tTjbveqVOtJbJU8Xq89zpIUtyBo3s+UMa6Ny2l50XlCc52TaxbQbCbb3bqnz+awL2cllf
/NDvbVXQwWiuGuc6f9XVTsUOYiI3j7m52ga9F57RmIXAiDDq4e0eF39fWjwS8byY6JOLEnzhmnK8
WP5VFGHP86cxdOfwd6v2STY++hVaM1IbCboaLedg9mn/2tjnpI3HN/oTxKsx41RvhYk7OfdzddYm
eXrUJ49ayEDv0WL3i3LUI5Y41ZGe7KbMeRp4+p6CWBXr2APSFeUF0xED8YibaLc2juYZC9AzmqW1
5bbOUennEgwQa7UdZEXzXgVWMH/RS9kDWBzsfarH0blwrfA8eWl/7AWnI510zVbyrgY673x4L+t7
GZM1wZrKY1r8//jMYp+tIzN5QJKTbSuB5cJl6/Duim4/2HbHzMDX9/XEGKaqq1NYjc2imd+Z2g7/
/19mSIjnLRACQUFMM8W+8xlfkWFEX1boFesG8NkhY8VVx8O0avzRPTMQd48QGVeyZedUFOzpdHXH
oBquRNlPy8rYEv1m7Jy4+mDMhWim13fowxDRK7XihIu2vY9oe4oYqXZ1178gHeYp2HlwHGjALTkH
mQmPGwfT5dCFdxvxoWX2P83onNF1PzZpvg2chgfCuIIHsCsKWr5c39kuPm07/BhTB7er2spafWma
ly+TGKlSUZS/DCQ9X/vEYtjuLA23WMIFvE7IukgoSRjDBAcjEkD+kqlkNhevlBE/lQJDnB3/K1nm
i6J35zhDrCxFs7W8mLGuTmhGWG20Go2XDPfwaJq1kBhGpor620dtls90b51ARjJHu1kKNrE+cPDG
YjDC2Azbf4E21GVrDWmUugXpEba4rSqHB6Aq79q86SeGO95lwCcWBAJOy77L3xt7/reBZi7I12hA
4usg9EJ0XVRt5VpHa6iVPulFg36QqQ8xVUNqjXd7U4UkeRHsshcGY1ODCQCoHvlp53q71UHyoRcO
WPL0wdkNu7c+e09qRJHRWKCNoafpYtUsZcxowgvUG2AVZ1POP2KuW3AzNeAiPjoMsyhg/uv852ID
ElbE9s6ImasL03qJU1hnARQMSv+s3jCGDOfddVkTOaA1m9oMmkWWx7QqmvNVTT3206rV1zTuy57s
ko0WT1/cArvS+7LRTC/bWJVH3GTXTM7/lkkqa2yn+HBeKGrFxqAo1qfPXgz9nrzyB6gxFRRFM9qp
3rmWstR2pY5tZ4LNiuiehUaqO9eq6z7SyNdW9cgcSYsll3MKKMjuPiz6BS1sI+zEGNdMMEmZEMGK
PU62kT1LnMaJfwqvK1euhFSj8DjFNd9pGO0ucv1hO8zqfAYQY8dENGj7lYgUo0jT7hdNwY4Dn1ak
H/IqtFFo8iMlnv9dTs2bOV1DiduQkzHaVuNdKdNfs9EFBNzIN6IGn5vAZgQzIS8bnWqL7nOt49re
iZqkoCqsn8rcUts2wFcoyA9xq9+Ju3FpKJUSYkuyA5v4B9ecHXxmf0kEZhI7c2HAqA2Nas/layZH
rpqzcDqUTEW5ljE9oh2QUwgN5iErnCMNN14vUzcO4132vvtkxmQ/dI6S+4Y6xA1791p5wIKqNNkR
bhA/SsebdnmI57loMyqTHHtLHtXtrvOu2jDHbmTuOe4QuY1IWPI8+NfO1Yor5VYKExFgWKQfMq2H
VdD3iHTy8BxGLeYHntD5SMVzc9PyN2cafPGQbvgyTU6u/RD7RIwXEWEzBXLFi+O5PKgVnN+hZfhd
tJ9YJpKtm9mfBaL5fdeAaSJpaQ8RNF+6ZnfzBx6Bmu6Pe5e1lywdEHhTIveiojF2aNbGithDwY5R
m0L7AJlQXIdA26YxF2WPPUW1+pkZinlNHMO8or7DPsU1ksviXCCtv7ZW7p4xOWwYELyqLBl5rGb7
FsnENc3dI2kxxBwl6ErhAnrsTJCr5GFd7gtqIWx/vqAuH5ubEGT6DrRBH0DqrmjmAMcgFWnndTI+
s6tXyuJDB3eIHv4HEErz9PchR//tGNrw+PdV32ZQbEAS7P/q67gT5mFS7VfQwrQLUwHXV1KLUlnb
D4Zj89ARNo/zJonu5pT8c4D7/ESWWJdF4nzYefzelBoxBJx7PJ4BM2uzOW4+NIXbHyybOF+p/OjE
mrY8t5CwV5Id8p1TYxmHSf4tunbpJKPk/+2dbDtPXjOpvltMP8+5NUfBJuYDjCz1mMdB9sjcPonE
B9i6/DuL1HtCp/L8v12YGF/6wu6Q2CWFtcs0NXdqEf4xAiLThW247T7JcIwGWdht/1oIkYzjmtGR
tfwb9mRtAh+xQ5+oOVR9TpfcJ6rM2cnxKbTO3CVIM1bC7NUSTrx9/Juo4AokoUkJ/iYsTxprV32B
Dr9AIU666lQH4rsM8Rc105C/9o0HZctrxqvFib2JVVWd0MCtKxOcB7QKeRpFrYiw4LO/D07B/z/C
OQXaxtmbVjvcuUdhOJl1uHZyTT8m6cBGqw+YxIQNC0Z75MHvTpKv0a4u/LgwNxUy2KWaXOtm6QyS
8Rxh6A+mhx5d8qbIMajTnHuFy+hoUn4DdmueLMHGZjn+OsBGeGx0aV2iAg1Thudi4fE83f19yarM
ulBXDmttIkHK+KsIY3lAQ+P0K703ni0lmp20nRq7wQTfpirPHBB0QX+fJsFYng1H/wwsS+KNyuki
aI8WURjpp2T+IIIw4QWaTTegFfZMGMbj34fYHxCJ/vf132eBwUQbExvsg7A+22kdPPx98Azxv5/Z
VXfWxKgf/n5deT5n5N//ejCNJ9cyG4CAfsP8DZMXR/nAanL+gIIiB8g+V7CMQaA2hOnbMDj+bWZ5
7h3HTTdAP5OPGVfIbBEnlbTVhaCXFz2sknsC1QlazyB3fR7Fz67efBsDIyPWBsaqQGdEBWCJHbZx
4/735ZCDUuf2uo2caVgdhKR+duwbMrt6nwxRsqR9SHe1wqIa6TaxytFU7poGd29spMUFWl+/zOXo
H7ra3Bp1ObyVTY4e07S7AzmN2sVKNAN+WqUYU2PyD8iBy2zL+qq0AqRlKKsnm8HcFpu4u8cbA+zX
OWo9q8e/z4pyNHfjGDpHtCrmTmMYvexcCSFqnj+lYxGd/z7jD88Ix2Xdk2PTm0aJ1WFiS4d8tj6m
ZgPlB2lnjf6BhKW/KaQXB+leTuazw/WoDDs5svOsUCblkXPA87HNjYzwRsqRV6lZP6wo9F/pvhVl
JdE4FtqDpjT3RUt7hjdzsofBlPzvdf3vy7+G2E5zTpxw4i1r2x18CP3dM0+Oyqe3kfHX3gYeuna1
SWBRky8pk8gniV57UTqy3o2+95sZg4l8LzO3dZaaaweI9WtIWRyLZNUiydr8NzzVy3yLYMx/sB2q
pDrR62M4BP88J28vUTroF9g4v3+NsgUfYqWcnmWaaekIVQUZ3pPP3sQvhpMXuzSOsa+tfUKUVohD
TCKD5tF6/pzkCCQrzR4Y3pn5swsqbmXFeD76UHs0ezZ5Rjjm3zVdLvtm+z2vfQWT0IIAUGKJT2kf
8Arx5iWVT5yUVuX/M1Ccn49dDxMG9ynH/W40KrljCJHv8PPEN32uC//aZrePN/5UBu9ePM4JWNzE
croGgzUt/TSv38Y0/hxy3fx1ya+vopZTy7X8mXsk74MXHmQfoJrDQrrGr9M9x9agH1POwYUxf6lp
Gm8ACdiG0ka2is17yZT3RI3Lbrh0g49pNrbPc0Ndb5tl1cbJ43/fAVIq+Bj4DlMnc+F/bnjdIAod
EsirD+byMWOE9gJcxCUB+2XqLePijcGVhgXbgtuhccgYcBX9fsyI94rnfjT3bN4gG1rp/zyeJh5I
7+Am9ZUBBoj1+6whdxL1SKmnHpmG29RWc2urRvptlLw828cWeWY+Tt46yUcECxUU7qkvGZi52hBt
eaSHq6YqgpM+dLzpVHy3RCOqWwED+RgL+xTYFpd9OKL2hLfF0yP1IfHOVz+WZePuah0a3LFd/v0e
5wIy36QJDmk4MwPq0jiSxVWgKMqfmeAW4Idk/g0cdwlWBrMlDOzFTDV4anxc7oVpPE44MclwC+B+
AdLARAqYS8nIRgjdd9vAGDDUl63NehHl64BJaD247YcBH2vXR7gelAj/2a1i6sdf4Y+jtQNYYsuQ
jURhxwunLSnbVX0ItNlvl3XfQ2fexrFydxku+i57IF9Ju9rdCPdU5BgG8qeoQS2X9gzKrKnbYxS3
9voIDsbhOlh01i0SabeZSp5hDpPedT27Ggal8Lop0FB1jbR1JLGi16CrBIyD7bRaYWoGFWzEj0NO
1xBl7itLaYXbHyU7ev5i4T4PvoanWuWnRPbJGsxlZlkGICcrxfKH05X7Ym1pZbgVQuChATy5yMdg
H3LGLfvJpRfFitJHcbyQObOusI+3yO9rXF76i+EZRAlp0caaDHEOKXazSXhrBusfyprxuLwKC+HN
YDLWQXYYeUsq9GlnuFdJyNsKJeduSKEuTWn34AMQfuj16Cq54vZWa5HNZblcbK7+JnpM+qic8pUp
EBf7FQ1rrxnTysvFWWgGy36nmja0axUyyWnF9msd6O5TyHn2g7go89ZYl8oQlY39VDqGs8VT1a7r
olUrDxhOlKBwJUIEVI9rwnsO8VPP0QsA1thI1ckaSjjY9VobaFnkY9qViO+9wtybcOZxB0F8GC16
TolPbYXCjCFPhYCoifSjbgbPANLOyPSbfd6+5DVCJwnwK85ODAvLky6K81DaI5TM+iADs11Hefjj
oKti3iHSHX74L82uj0GMMA7YMJjY4bczaRqEKzbBwA40Y1GVVfp3aIYbUg0e+2kU2wKSf8o1sJKN
B7U9snZ5irpE764+fSL+KexP1uyFtYW+LWEWELB2CQmvXSR8OzL4s8/eZsYGvJCfzQhUI0fK1qtg
rc21GNNXhY7hPA7tzgYRE0dYVCqPjIqg+LDa0mVQIXbQoNbCGmqM5aPJrLPcGsbkro0BoHd2Nn1U
B5qGRSZsvFnkyq8GWtBs6yHYQVV67uuR6bXdFisqzmpRAniilQwOQCxI+IyKbd4CXII8ppjkRDwq
9N+iiF+HsCajHSZvEtm7OAaTBVCiW7rRIR81KG+GU28Q+QLeqsMvX8+XWS6yk3JKtOJN9tB3Tr0A
rUER3tZXhGyzvHy0tzjhOm6lKdm0vmvuojLZ2nllbLyMpX4/edQjwOJJdIMTNtxVTS6ENMGPDqIZ
N5G1cHkd18MEbKiYBJx0hM4ZLm4B+DJjv0o+onp20/sQ6eifjF7M+ZaM7AUxiNPM1Q7t/qGOSxzg
JHW4hrbXxfQxxy44lePx4tKHkJQTrMQoUNB1wjlTXd1sPe53rlTJ2dVrhP1gJg2rY5zS0W+URLFg
LIkgKhDs22Yko1orm3ezSIAXS2YhDXvdwNy7rnvBJhCcM6TSZ0Szb6ifyq1AkdA7HDWgyPEm9Mke
K+VvJoOzN4xQoizv3JfuGzS7j8aLjkS1A0DIVl5lf7cuWhT0SCdnggCAy2XYUhSGoOB8zXijihq3
Jioe7pNbaAZPPWDPXSXB3xkhWQWl+wTe8KOJcHv7VfkqC2/r2tC2vRTFilOR6mH/S6ccDFfubmtU
rQyRymtfjA6CMTBildoUeHl2RaTMk9F7cJle2KObRLB0v6gHUrT1HsLmSa2jIH4uLf8LJAHQ3Hjd
MrpZNCIl9N6C2hQRPMvUlp0QR5rhZq9mGv+GqGYjy+cnj3lCl6igas9yVnqnwy/03nIKz7g+ZfO1
aTf5F8coVCfoCZ3Rlpu08BHHUJ0t8mNVDs/SDNKNqJ03lhKbqMPrSLQ5NrlErWxqHfaKoUX2bXjp
43pFC/vIkPJQt+450D3spgXgkrjgjfCOZP5SitwzpP0babdkkfwRydqU3X51rDIX7pnsnI0VLEvD
+fU8fOOtqJmUC/PW1t89SbvrXtFzIJfcF9KTT2SJ4BUwk4Raykgewq8cj/OuVM4TnPjFJMp0SanD
ocTbbVjM6gy0IEvliZNCyZOxRoQUDiGLPwQ6p1xyL7sugKl2smCqkDLQATxe9qjdy4m44g4l32KE
f3dMpGRPF0abyW9bWuXugjiWzbbBDqf1xd7AIrqC4Pwghxm268kBJmGFnKAD0tLAzWJWEvNvlGmK
AOkUJlSQvNDdSvP1H6A3JvMfJI76d0vUFg4iCXM+UoBGXUSosw1SNOBEBGEpbGAjDB5LpKKKQQew
cNW7/TLMxasZDWi/Zzya1Pddqh+S2TOTmcWWS537r8IuTzIK8Z2xecurAPG9j3tBR07M/Ba4FfyX
hpVtT7zDluQw1OYVmcyx+RP70bPd1JKlZrMa6A1yF9sHAkrsjgQrD5KiaJLWITfSr0H5wUPQBnvD
TxVJE/W9IUTocczaq52JfawzR500pgGtzgM3Ui7ByIStThb4sC6WMMDacV047s2SEN2CkACCdmwY
ZgOJNAw/vHD2z2dMAcQc9CPtSsckXiHltItVYDCV1mt77fSWu2PZjnOjYzZbm/WrplfTkz7WwEUB
ni6GyeJ7k/GSRGmyTVIjeohsL1uw4wZpo5rfBH8uosSpvNfZW9ZrzokBhZXv6wRC6jBhZyZsFqOY
NR5IGQVfOEpBjrKn4Exy4drtiEG8Ia8hiU6lQQ+OCUPjnFvmipIJp0lmmDEzWCRjaar2emsdPerA
dWeM56bGOl36aOSx/O+RlNUrTdnYJZxkMx96zNwREONLWOnT8NObjKMCOyCyy/CW5TjifU7fEgUe
rvD097ATX170zqWJCdyBIWTUc8SAN+XbAk+M4dsXM3TuE3BjpI2EMEuhI9CMnKNZp8/Y8qhEJpMZ
uWyAZqPN6Yl5rSv/O5qAf44SuVVaPPBs+0AlidjL/wnhJgZ5wcyXwfjCst1gUdEUYoPUYDO58OTK
bj01+otVUWxNivjvlMeKzmLG9CDwxwmjIAz+S3DwRs4cXAyNc0FpcFcY3KIugRkVw9nukvQp7rHz
slAsWMt4Hn6gZFTFykYXniEl0rTnpNRzVD/obbxGu49o45Ze1GdrUqxio1mEntssDIc6dLCX7P8x
Zw4NmaptsekBOzFJRh02kJDH+1gtfZKuVrqr9fg1FZmXujQeomh4cUOWI7YEo4IsHs9KiBpMd3ER
O+m1V1p6EP6Yr7FITossHN6hqQq2nMmqrBk7IxITm7aOn01LfQWZmJts9ShU+EkGry2ROE3dZ+MC
eNNZ6SwDHlQUU5B2CoTTJC7pzPiQJdsL+Gwg1F3tucL33DcOgrjwHEjkj+1kYrKm2sNa0nx7HX6e
WnoEtOlzxvhzmmfXLCjfaCDoPbCPOLlztseIHhgHlGbgAazhHUlOszS0uRl541Z+2t00RCLpWDpc
3QQTd+CseMjZoB4T5yYH7TlVLu9rj4FZDUa+6nV8w0iCUonWyhUajx3LcxYtobYtWSu6hjAZgyNE
ynz5kngk09plmO/V/NQ3001cuBqoCMwrPWoklpYL4lywNnT63t0Psr5FQV49J7Z4HLjcPD87Eza3
BHZHA01NkrD2zfJdMyqsZDU1p3bCj7AdXP1cpOZ3HeXYVmKGwYUR3A3rMQu6AntyGa6k0G6mPxw8
YfBQtszzYCd3fE07JA/7XvOfE7bhC1lkH8ST4N7ucLTpDBUic6OhhF+4exfaMtk/zaxi7B7K1EEm
XVpHV/eWCWN7fM2SvCX05lW4h0Png+er97BUH3DkKYAQ2a1FZLn0PedYWwZXGIo8ypNmE5b1frDe
HV5VP58pJ1H2EaA4XOgxcCjfG3iNGzSGsQImakgI4xPK/tbRcMuCOIJC5He/amy/CXj6u8Yap2L9
ebf1R5JB+CYD2lLTmERlUITmGm8cZ+OCqTfIUjGuPV17NpkPr4YS8UKMy8vpx6MDZNALYnY07D7M
fr5i453eAPbPWoOb+mREgCe7rh734RTsLK/6tqmbOsufLfTY9xu3vsF1RgDqXzkTh22PHc/r3W9P
129mgFE7FerWekmEqGC8YuA52ab5GYXlNqjpWx1NfSBcXgtP/lhjD2LHVtW2tP4ZOImMuLX3RTa+
mMJ75ymMvtBfET60VKxOw7q+GHXSftEeR5hEoKugroxSghwC5rB0gDsJuTJM6Wi99tJp7OwhCxb8
mNbFiHEH6834KAV7mrgZL2Xkr6gYudyt4ncEYLUOagJzAoEmJhGcoBOTRJq9Ic1Iee5fFM3PglWd
vWTKzmWBHE20KGRa1pLjq5Wy6hTSf7VH9xNIxT/XBezB3yeHbK/J+AdWiLPoUCuTIveKyZVcOPHo
CHtYgkPUMzyqBVmNLih8PIPPdeJ/Br7trzP5mqKrX5EL8JnEoCnJpthbofGNehaQhH/yxyZfkvw3
IQNh6UcXMvTVW8OciQmF9+x1L5bbkfPUqVPDmkALGI75GgvwxKSSMKsSj4CDWEP6oLQ6elRsD6wk
IUe08Y5DWacxZ3njC2LQSrxbnbrZDv5GtLnlLEnaTCEOPh4MKyiSVJ4+cmFX3yKQKR5c5b7G1aG3
9Gs5CBOPgjpSUV/Aw2GpDz1APg7ZiD68R49C1wupDAmgYzlt4eNR1Czlp+9pe2dgz6VDOdvaMb5B
G47cpnXCTRSOP4oBxmRxM5U8glDPnQq8rBUZx6vQv2VCu+ZquLRuo6/NkBiMVqFssZX5GzbJSYbd
JYWHqNnpMcmDX6s+EHdYM8MuftqIKh04Vcmggg7vR4UkSJY9HBoVHPqklysspiuQ5RjRSWKHzM94
mwp467sDygstO+fY6uYz1WmLnYOLfZqoEzqoDYERH2fjbtpzKo4aK17smB9FqF5Gq3iMHPucyuwr
xVoQzeoudpQhDzExKEyWs7G2R+4LcgGDCFWC9APys3rOASuCeo5ZA1HwuPQMPVua1s8YDxY9s/IX
qlnkii2sQypLqXG8Uxicnax+l1dttNjccrKiM623kGGfKoPxzmgUNbOZBxbMZAA1ql8DXr71Lkid
PPpH9miOjRDGjaEvvIGKLsQlME0sQFG3YGTNaxSNwEOSF0CYWMLZZCzaMHkXoM3bHEkt8VoQKpPH
irnbojOLr+beG2s3ouKYWhIGRJDurH7gHAm4xyvJcFZGN8IrhwXim5fMlycvbe8i90u0Ke6nbaZv
kEBo32L9O6sAWhmlcykGHvAdcYVO/IYYHHFlgill1LsbN/41K9RdEmmCwZauZE7OG1vMCE5H9oBD
IDjLU4Rl1fugaRBlkxLsEfk5BkU1oiHYYQmZJziXPtuW5WzQXhxV4gcCbk2VvClgVDFXRUXvkHZb
Qk30wGxtxVC/JG48p+BhXsesvpdFDhylaMgU169WRyk49MWeQSrgGqvwFpO3h2/1Adpem3JWTpoi
rSJLvyrPWJWNG6zslPW/bZwmyk2aJdAhbgHKqcCPFdVI+72EB9kQ54R+v7ZNd8KLcnPMWWUQ2B/z
pNBjtL1Ae4wC1W+6hbVB35sU30LXnoJOg1ET9j4Ml1VKfA8Q/h6jPtIB1VUHP8s+cqggGGQxO49s
EQsg2QetPPWy0dHvj5exLt4EpNe1EtN61tgST7Ni3nYMHfs7z+pVawZXT3FMqXbomH3Bw5hgTXYj
kU6obdHyVf9qBDh9B+8j9vVo42gpnIrqzc5NVBomLXg+Z8q75U5pyT41vFeLHZDNxDZp08e0aV+S
MXxKdXGeMLjMh2Un5VuLupOQsMtQ82R1k3wbMcWqA+ei47k5+q5WQ7k6i5S+hnNrE1pOtxxI1pDT
P6YPzICDgWUqTIC6IdU2b+12jdvyns9ywVqX7OyL8l5I69oIbq6RQ5enc76JccOyTd0HEyrl0npU
jZMwO8eN78FeGelZYHy+jj5VQy0JZQu1qFszRz8gijdwhoyfrf7FTKjmbgaqFBvBdoqzN5ILciak
3rkkD0MhRDpVbfJRUfo5mXN2ya1bG31CcayZ4MBlz1M96Q6hA8K8DFaO15gHPS12cBXUMsGUTp4h
3CRYTIWjgX2K39BtvfWVs/VGsZeG+504wT7p6iuvxwnd3GNeudMyBrmGwfXViItZF08FleB/CkZ/
NWrNibEQWQrteIwt24eQYhLS5/32I9EXlQOPozkOHcc6Jd+9zY3vykJrUQWo+EMLlS2bxVB7FiY3
iuQGLXV+l6iyZybP3uhb6G5sjwoohF8vIAaEKHDxHvC8B8Uzyu4WwKyB/X42KZT8uBUPmsNlj+gN
0wHbcHBQxaqQ/PtRPN3SqEP2bh+4Fn7Qu2M/wFcKC4KxIOdfoY89T/KnPkXjHA8s1cfAh78rAZ71
83x6cl7QN7GZMlqej2hTOl27oH1h5Be4D/PPMQyEywJvbHMoEdXEKYvJxwRegxWLlL8UWBq+U4Tw
830RMoaL3I8wiP9pY2KtTU6gIqvAaXV5w6VHdlVFRdCXMe4uHk4W3YrmAMm1SR8gXSmMC8pWXNi4
Mk5Ll3An6CMhfOm0fs5SYtapob7jqTm3JQtv+qoFZHSosXgFpnCENU91EVg+UxOuDNbiaHjTXST/
WVHf8QyaoUr+JNelN/DCrTDmgm02MRKNPpUI1BwQGFikGy9/nPSGoAALi5qOPwPjeG0SHiDR5g35
I0Xu7Acmcsm89jwNGSj5B2WBCvYFZVdVtN/UKROBcybB4WhJ5LZK7DetGo9erjZlSPyPYFvKaDwh
ND2zQljEecyqypeXqTrVVfdNPMemnuUeXlF3W598yWRKdxU2YQhxCF44V+xIvDGWONlVffMtew9D
j0kmUVIorGeL79qpdEAWfQ03MLTe63gk6kpc/MTkPdNpR4HLtE1xD9KAW42h7cIpD74TPdaG9tnU
eMShdhm1e89+shrWeG6iqwFKvsOIVK68rMBxWfevXvHSee3baOju1huMaxvZ+QYTTIpt8a4l4A48
86oSImuRNpKlh72811/DOZA1s9qjKCtY+miQzWwIWSLVT3njEcUWP1nlW+GXn3Fjx5tEy04kAoO1
QgC7NNuCzp8xNwMa7xu/4NJItHohNfFLcAIv7CheBrR3AfTIZaGpOzP/jz6JngjHIU+uvIQjsalk
9ZJUxnklYkJbc/3j72fOxXPZdWfadBxHA+Ml7cGdmD47M/PHdLKfiWv54JPDjaLKvmbYx8eAgUru
5zZz/ebDL6NiDScjJ3TugsL5BecP/k6k+arrjjXQfqzBxQ6fPSAJv35y/HaJg4dYLo5HQ4GnoTSK
SDAA/RS/FRIXcc81xzHY8nemtkMbXuMwld1J+tErzIS3ooHOFdfuvxEmEwtT39bPigSyTkuJlveM
Uwdnl7EX0sdil2vpl5hYfpv5ztAY/6V2ijgOL/ICM+69bqNH1pNEt/FA0H+rvPyQufwJBUg3l9Yx
Z/QJ+eGMvF0uWuX89gUSllJS+UwN4HlnfES555ISgeIapZnIAXINfffElAZbDazDMW03QCyeUmh0
Kc53Cvwr3sx+Y4NDMnCE6KgsrItI8MPALCx2jJbxEAkWgWP2MmZXx9HeDGNghGPpZ9AuA3NrtvHs
KJiaPJCZsiROtl2FWfTk196JphwsZaCfiUq+WZ7YEDCwgsCg7WYJaYptZJU0zNhCL71gnPaoDad5
RbLpg2HpesOiRguwEkb3pvh1L2i+mEUde3wI+8DV7rkn9vONm9v3UkenTVIW7Rx1jkNAsM+9viAW
Hh16p7105BgvPJfVlavKKzHvPzAB1qUFD8sqwYrT8MyZ0FVWPqJ5+baL9lAIODayYvicJuHGCdOV
12mQh3ukgV34AhXn2c3Cn0oHMBhOc+FdUuz73W2sJ1qT5KkYEFuiQ1qEYthzzLmLkhfX5zmkd8Yb
5qdTkZ/cgkQOkUVLJ/e5bTxvi8rN2I44VZVNMVWO55mft7BN+kvfjK9BBX2C0jKoi1vAdJMyNdgA
Tzlnob01IH0pr7lArHrRs/hHYDOcjOm7ICZpadrqzn7sRbP0F3ZUx84m776hNfDx+FJ9rFyqPIpi
72ZYxc9g4pH2WN4Mc5hHErc3jYJwtNwXmfFI+j+Mndly3EiWbX8lTc8X1QAccABtXfUQ80gGR5F8
gUkkhXlwzMDX34XIut0pdVnpmlWWmSQOEQHA/fg5e69t9hW43c5KthNDY/piuw7Z2ZaEEn0TECZB
p2+p9VP3BoV2gVd6ldeGtfbQ5BKbOF5qu/zeuM/wrl5tVGXAlGjQaWl9CFkMyeO+68atpyezYpFN
SSBcQPJNiMlU76POx2gaHQzaHqtQgusnTmFdNvz1aL+kRXFL5ip/Ke+yMnwKR07Yvaz3cwCxh/JU
knDvkdmO9y/pxFqjTcDmz2YxTPTDsow0A2jzcsU6fZs42lo3CDFwA9qW5F4fB5BBZfFOSlUV289o
zDaiCSvQ4+HRbtoHHw+jmww3dQwusfWmU15qt9ZWuIT0Zemo0Ssip7XuUCmm6purNc9EB+m38AyO
SenYN47f0fLJxHP6wdiQ96xuWIoIJzfM5zpQt/EEitS5YOpCousUe9WFoMAJhsInA6RK61eEsKLi
IxhQltleFM1eIhT1x4vwiFcJbK503kFAshnXui3jG9ju5Rw/PY1DsgJCQYMepHtPrcsdE02ocbCU
dXHxFHm9xF5d7LQWfnHJKq5j88G2i0iuq9OvBgC9ZAB0NCTsp6k9koyF17lTwwbcxay+6B4aThrb
xhjTXcKCyhYBPTv27kwK3k2SEU7UflXUmtXEJDhr5UYkmrYcs+aMapOwaKY7bNsPmQOnxrGRYU3t
fk51BgWyyweqqiSS945B366QjzJhTVOsaVhE5jS+9CWI5rBGFy8vVfAK9S1yafPEoeYknLLaz/MB
DULiqhB0+fBYUACkHDXK1F9OMRlWXUDORGnSrcqY8+DG7EYefUjGkAuH86DFL8y+nV1XJA91WRir
zq04xa99OYVIud9w9tCgGxAStQS3ANMnEzOttxqsGN0qD0G2RRKHtF3/UXVnNeVvqs/KTdwXgHOE
QWRYwgHKdAFp9GrAidOf4aLA/MTLz6CUzAdGMpXBV2c4J7o+OQtnqm8sPpaqQuLvdSTilDQfW1Fu
snLOVtE/2wCGBl6Jl10lFA+e5Ml2wpu4Cz56ZD7nVq8P3XvQAHtNjDUOXZJY7Ok9GIJmS2v+JaBl
FwbZa5fi2HIK9Ji1Mo9EBqoN6OgHPctMYA75Z9p7ataLRquKI9FYEaCLyL8t5vzl8t0xQ06lvCJ6
eruiZyYIjAg+EINTDudRrD70yk73Uf3VaCleQ0BJKyr/Q2cCK6PE8fwARoN2AFH1NKq43ib2q9Qo
kmhlIoYwG+DJ2ufoYf6g2o6XNIJtO1zl03TrQUHl2A2TsWsemijHf09I/JoNZNUCV2Oe8+GR77Kg
IEQ/i0txLOyDm8+KXPPZRiPFDUW3qy7e27oF0SKpxueUbbcUJ6iTkPvt6QHp/zOx8p+mENs+dZ5R
yz+z783XzCa4FqkFIxoPK2RPgdEFcH/zPWy38MYvWTFhbBixQc0O6acq3G/6E+Sit55oKeR6zAz8
BHVsShgpDqWFh9JokdzZ7cTg1sl+oCxrF9gCWen9j8JXxspPCCUKg484ol8MtYEovxT81pxU1TcV
W3SaHUT4w0w6BI8aLE2L+VlQmsYyg9lcoHCsRKmWel7gkEOp7zqIc1DQx43r7QJBe7TNkTECR+yh
Vabf20BgmQ55uDIrfhBV/ZFoxs5B8wzLumWAKu9EghoO5Icx2AVj9z3DbR5HHp9FWsdPaJ7Glk6r
R9AXG3R8g2iX6VTGQcRIfIG2o135tfc1G+qHoanYDC2avl7c3OcCWzL9nXqVlA0iLE890u+6MTPF
eyHTIug/55ZAPgM4Y86bLs5fO6IyyUguWqY1hEdF6lqfkx1D+3/Z29MjZwJr8YN+5/2E4WLRDAPN
LImkXVbrpAbwMwKTKCYTAQz55XHTX9BFA0GnGGl8cIMq+KES78jo8FjzLmEbpJckUHe0J+c6ZQo4
pFfp9BgegfLDzJvsu85V2W4qyKHzNlVToBIZ6ezFmMV4mIBw2OfcN2GI4RVp2g0Zaxpmieozir8G
I74biEMrFA7PxKvjr0e04E4PE6ZIxFyPUrGIkmgInmsGib+MdfwM8xAqUDzSRSmqveioBRkhRjTn
og8CVDaVRn/HBdsAchElS7OyAJ0jRs8julEGBeeyxKJEMYaqLq8V6Z/ZXU5iZuQywjNKmPtTNuhr
D3K9mdcvPES7JDJGalBy2oT+3M44tzr/IXv640pON9Z0NruJdoQiBCOM56469qyDkX/XcwwbEdP+
Zug+Zzn6El/6mrxVn8W6IGp0QkzYOrRlNW14oT2ZLmoofyutKZk8QvimwJQA7GsiFwOaPn1HTUzP
m+N/Cb5TI+bEkqW91kyyfkb6w/SICVDKwEuE00dleNdR/yIEay5ooZmKWZ8y+EGexpHd2AZe6y1z
UR7C+r6s9YzBhLwrSVoJiZwiZZOZPTszkeJNjbkIvQivCoZT9nVwaWG3zgsh3KiqknJNSYOeLFWX
AbUYb8lhFifqTTeI26HEvQYs5c5t6FADCn7Vo0TbpZ396EbZG7wmwGbTpbQ7yHwRihVzeO9hJIcI
Jpetx+i6JF2JKUm3j0obBB1hLfC/oTnp5siQj5GgK79d/8Ivc2DKIM87TnJOAI8ImjN7pR7eJXPn
YzJOXogXHKQPY/6a7OBc2rsMAAUEOgo33lTivfqjXcGiWXo517afrIOAkOtP052EA7uG5/Ak5MZM
O6JUfVsxtPAYt+d0t9x91Axv9DpGpqXpmzmMx4HeeheJF24wj6aVDXYhmOM08M6Dz3tyM0nstRff
EwEOVki5Z4SpA6dfxFgB04RaxjsmGi+y1ZZWQm/YTqHQpv0t6+aqNaY7AoAWppWhRwaPRXkQK/Jd
hbdyxrsBP3pmIvwqaePWyr9TOn060ACvA7WPCgGTmGK4mQYlwGrmCV589L6GROtvMZbL+7h8Bn0j
l7SAtaPhwfUBCn5UpuO9Sk8espi2AcMUyF7a1L+4KedbEb2FTdPMCTDxViem560Fkxw1+UUOBi4m
JUp2Dm1YCyqQZ5a+jd9Oey10iyeXwMFD6DO7LYeweDPM9HEUZA5rll0eR/wUpyCBU6Wb1OzMal+8
rOR0nHXmFhSneZ5KTr9mDvOAc7eNtTWtbvKwrPf0rSi4Bv+bTYHz1pNMt0KAK45al6lH5kqYaWX6
lnrlQXcctezYPfap7AiqeISXqh+k0TerKkLZ63U+7okf3ey7zlpws9hiTzU6nWVNHF9d4hqP8PIm
bXkQkW2vrLEJb82JbTpJmfO6pnNf5U52LisFGzDKNGaECH04oRe37BRrd6RMQ3WFuGT+IOmM8ZOr
vD2NeaE/zB8iCX7BpRA2wcKNXsEbwdlvttFTZavZ94bLYCzIPo1Q2zJNIUSVtrnskVlGPe54hgee
4T9lU0Wnw3vsAxke0kZ89wTnN2Qr9zjGOG1NiF2hxDhYMFtQ1zrMmb5563w21Rx9A7nGgGll+MOO
4C+hZCDdD7NbZmBG9h4D5WyTksl/nO+1PFOneU7Zuz1wbTd5M/BUrSHt+gtogdgqJWj5Op7NAckW
/vgH8Itm3dCXNNVm8vVw4yg+oKKOVsjmqI27aA3NdT5b0poR3jl2M2vlZOjeXZpyYeg/a47+CkED
OFGedmtQh7a7L5nMrSKb1IpoKr6LCc06QgraNrOhR9gfkWzAqArzkmniVemCO6I/SxKxdyJqi0U8
wiRlJDKM8pHwT+PSU2D2+am0guiu06QkJnMTEl++KByki4hHTDJNaX4zSR53OUxtWaDU1QbSf/JD
WhZPlQFSOT1wcHWXpSamzRgbmBuTJtz0CIFdG3SyB7FUH03y6a1qCT+PmXefKNwdGTADIpKyW7xI
YotIoiJvcDqGwjY2fsQI0sOYQDRRuUETntPopS8f2RM09lCju5CqtRD6jmNaFxFhHHUDUBwbsbTm
EF30agzYY3uvRoDc/WjavONh4YBLzgjiQJrSIVjdnXQran6NaYsWpy8a2eiHAAB6M3UBBpZgmWdj
urJrdMUOYZdrI/4oYFDtDT9+Uo4XLb/88R//+K//eB/+M/gsLqQdBUVe/+O/+PN7UY4QmdCZ//zH
fzwWGf+7fs9/f80vX3KO3quiLn40//artp/Fzbfss/71i+ZX898/md/+z1e3+tZ8++kP6xy333jX
flbj/Wfdps31VfA+5q/8//3HPz6vP+VxLD///uW9aPNm/mlBVORf/vlP+4+/f5HG9XP682Oaf/w/
/21+/X//svrMs29V8us3fH6rm79/Mcy/ubqhex6aVxPfv/vlj/5z/gf3b7pj6p5uWIxibIdDwpc/
8qJqwr9/sZ2/ObbpOZ7puLa0LFt8+aMu2us/WX9DRWEanqd7GLDIAfjy/972T5fvfy7nH3mbXUj6
aWp+p/flj/LPq3x9Wx4xIoZNW1oavA7P9fhF5fu3+4gRMi/9/0BK9S2LuD+mhdN4wDPzDLFA7GoH
KZqXd6REadO3Lk8nmv6oEfuZO2Q88t3Ormq0VZNK/9DoBXMpHLtj77BsZS1BdMwqLCc5tjmyo7TK
ps3Q4lyLUJ6THkXdRJ+WQIdi3LVkM1IsbfPue4jHeKkS9wCyqV83BfHyfvBVyGu4L5vtSDgNiulq
C+HzXeTPHJrkyHpouqpZM0gm1tArMNfk0Ptqaa4sEZDI2E0YQyoEYCRCjDBYHAh8Hor+QfkH28gr
Mg0cY1YlHKrBHzeMCrpPADWYeWYeb9y8kPLoHq3xxouEcTJi7cYzYJxlKdPBaWo5XsfWO86M/pJM
l9x7Bpz7mApf39KVgJDGqGU7TglHz9j/NIkTJGQJdh6BerjxIdq2/tJ2Gv+i6w2w0URj+G5e/nIz
/vOi//UiW9xIf7nIjq5bNPctiRLG0x22Pufniww3eCSOxGTCVbrHoIrCfZuRUWA524D589I14viG
CN9iDSUiC61qL+kpMlMkGUhHBDQUtIHEoI4oL+M1cveC0E9X7NDovxFR+aKYgCIFRErapSbCz9q/
b0s2F4pwOsrkEXvZwFaDr1nq+Q+3a6yTV2qIsVnwGUJfsNFwJpU1BD2XRRrRso8luCicmwh5tEd1
8ecq9tMi9tcPxNF/+UAMHWu949mWdBxh65b18wfSFCNqLD0F+5mTlB7OklhbGzli9tp3d5asaaL7
BJqG3D7kyDMShUMTkUpugper5tbFkNjNSjQlJ4BJIxsON4Pr4Arp6Q3IbiAzhoi6qaEe8XL2P6IX
VghMU5xaLVHcrZ2sWg9Hh4XywX3sC9Qj1/+zMqowGFY8IAlnS935im/KW9s98X5jYAZIoseMUdOw
6udnkol5RUNT6dCRqafg0ZB6RVGAvXvddlNNfcJFjbPL5ITOGmvytAF4gyYhRW2qrFNBW3VbD8Jf
jYX6aBNRQeGv0ehTbWp9NZyUhsux16stTfi7mt7gPgDY8ipJ7gE/WKntv79TzXm5+Z/lyGGdBEGL
iEhi1oSlasufL4ylBby+kMHe5CQYdJxIWzfqMazps5fz2bXJauNgDWl4LEW9t1uL6TPpVI7NxCUI
SdFBCo+ap4f3mwbnHhe4MjT/YhU0NE3X7jhacGuLgH1+YCle//uXb/y8mv758k1TuNA8HEva+nzf
/WU1xUjgM2eOqGznq2MGNJn62opnEj9SbIB1a+VDkL7eSlKbBgxMm7gQ3g5jAuubn12UiikDumQ/
xsm2iS1riXqLxi3slH//Wu35of/5o7Z125S6Zzg2zQxnXjT+8lrjWrQ4Hzuk22nP0496y21nIVBR
6JQgzjOgPCDmdZ2uTSYXwnF3jqle/dIZLkZczNpGYCP6tPEiPJXJpAn4SKzUGjB61xyxXtkhMurc
jRFhkShhh8x64QFlKIJW8NSKUWHAmcrX1C+7bSSxCEjg/AV5BRzQCXVwta0+FtwEOsszmDQ4y4Qx
dN33Zsygqkq5Cb3y3pgXUrryD91AJR4nbbAWTO11UjBPmus8w33A7WXKZsfQ7UMLwjNOF0giLuN7
TB3Z4t9/qga7+a+fKtwKaXOa0F3L+PUOcCd7ahm8g54feGF+qcOFnkyGEbgGAF9Uh5r4hJAsdhgi
gPwEdrZlIqa3tNCW19fqCh5S15mOE35YE+bcb17gv7jsxDM51rz0mZ5l/LLhR5YcyDpxaiTIvDbl
hwVrFr4UX+vXmsFJ3TLRqpVEvfuSAWg4n4NtYR48D2eP64MXqivv0XHp44JJQBL+u4fI/HW3MnQe
H5vbUlgWli7rl4dIYpUmkc9vl0ahzkizGNXkLuCoTq1T7mUqklldRqpQIfSXyKqIMhDzkN9viD3T
DLUr+4B80iy+0U1uohEA86oO6ZfJ+AnyxrETOClMe3r+zSc7r02/PFCOMO154XIN17Tsnx8oDAwt
r5ZMuUaGbBd18oNcEuTXsJ389i4RKW7qub9L6jyRQ1OfQCZJSuwcfrAV2idHsJF2Fb1osx9/d1tS
rv762lzTFghH+Vwdqf+64SH9rP3KapfIo5Dk1xhSLMc8956nqMBSm2LHJOAcf/ROeO2PpS0a7zeL
o/kv7jzX4o5jluBKIeQvn49KCV3qZoSmVzwOtpdtnZb1AnbOow8SAO2jeWjaGwJvq5MqcBq4Nifn
sVnGAyNuBs0dsfdluorT8MVJm+ECgBdrHzdjwSTxoJz6aFitokYliYD9rxEI0EMLTUfym3fi/e9P
k3LZtbjQfKKmK+Z3+pelczIc6DIwI4hFN/ZhjqkWWhghFq1z07fFO9XmnpBhDx8ZZlhwqJwcIR9V
ttmsr38PghyFIKH3fRu+NAGNqjxkbcNh/KGxJNLzpao2S1qVhk/lRB7xnD44t6oqGsIqw5dAfjyP
Khl3JRY8vK86Y0qSjR3OZdFEaBiLYupaJx1F9EI2RI0OjAPnAiUN1LvVBtjvi3jjDDHOMVSRW+bU
j+A2grvQN5J1M9AFrYrys7UQ7EawsaIkwe2a64/XJQDME+34Ptk7Lu0MfVS8PuIqF1EqmPEM+LRL
BpGbrJ+efc8lGp1jurACDt/ztg5xlo5DhWlGK+5wjE8bhxaoFmYO6mRTo8iy3/JOGPcR1M7XOvDR
fKv4DPyJl29zVWN0hrgNbLXVmvP1YldMSBblxJv1RHVXAm3l91Xmbx4j619ceJPlSZhEg7muIX5Z
PPnoiY+t6KSIhNh3PUO5aCgP8aA0Ttkn4xqyp5RFlP3MfrLCgzn4mKSwIAlCUouaWRxBBbRW5LTP
9elRJCA4E2dcdg2fG9q8O9vwXuL5Zsl0LmPCO6Ak6ml56h8AJ2mqx94ZND47C0mZS9VOSKGYmNJ5
GpkUEWk6zVtmV2LMczl0FR5z485HG1WOVv+bT+NfVDvSch0D2zacGeB8v3waXtMEhVegc62Scbhp
aydb20Ld+Oi5rjf80IfTBu3gN9NlapYKAAlycJiijtl3NwOrWw72i53W5HbM9VuE81KzaKwWzIx/
szb/r7pSUudTWM6FDouzN+85f3liQfbjSFAAo3SdYIRGv3HLcm+4xnCJghrpvBVWuwrbPc6jqdyV
OpGsIU5sLRALN56q429eDiXKrwsyL0iaJnWi4QmT//38ggwHLlaM/ocjWW3elzhO12kvmoNmyoPX
0sT3IcsdnYzJs7INcxXSSvh+rSqHeqxXoSsVT0VHVBBWn1UfMn6qiFaqFY8dnehzavi3onZe4INz
TA34FtvxVhxhIRn0FHSGssAWlInYY/G5S1oeceF/D3Qa221UHpMKJ3iTTx5mrkm/1cE2mUb+Gc90
RU32rGM9vAUj42ZzsoBxOGeN6xoYFzS35415bNRtKZQPa4B8F6G8bT7nevnMXPG3ZBYEcYRHGWoa
S/EI4RH9liClIxPSRS9i5trj6DlPpFDKI+PKbqfivv6ah/1rkfUN8ZQUL62Z6Wujng1s8zk8tstt
bN9zZG+fCH75sKsmX9cJ2mFpIH2pDedw/ezY+MgY7ZDeBbK0DvWnF6SCkKm+ezHb+hnpAf2K9EEx
cjQ5i5zTfvgx4PWrLKc5Fp7A+KwxBNA9WC+VjTgBBuFpyLr8BFAPbvGkbZwRT0tHDNHFCoz7QsG6
IuydcCPPOFEgzzMr4iorMn26AqXOWHSSKUv6btXv1Wx5IikaDSnsgiOaRkZceH4Xkwn+gLPzD83S
k7Pdmzgc5sIbOLxtgb+rVQVPqqL+NTpkbHK8hB3ET/7grRocFJh6LYYnkGMO1wV7yittbVvhRjXt
cMMiYzbueLiuphACjZ1w9zYe1rBqt4MJ98QCz0qORNyvOR5rTbW/br1mNoC9K/yDZGid2V294jfP
6a2MUaUdnZMWTTa+/GY9RBxy2xhjPTwr9osw3k/2DDbMtMdOZK9M8oGUz/vDtQXR16KDAFKcQR9/
N5CqQjSsMIiN4bGT2skiQ3CVNGDIPfOE5KejZZ03xN/Rm+E3zBGLnfVx3XIDWy2KIp9W7UydIcam
QAtK/kYv66+KA3o7lPXS1rzmaD5DdDEWhYc9LfLng8h8q4uQEjPXUGMxwva2Va5husjfaSwTc8Z/
lWdPdG5nZEVk3nUTAuxSg+DvcLxaMFd+7nvEkjSDCb3lB2sT3GJyRg+sRyg6QvPkmt028WwAEqrh
sILhH2lcu0DLRx62jsgxbrZ967zahZQ7RSNtoaBmDJ3+rvoGPq15sSWBzAhQL0FLf9gIcyDE5Mvr
MqGhphloWKfpjDmnxi0qbTQX4lGZxTZB83oRQCWqmsyfsknMTSID1JiwgHqbEDXZ2+QHFcOuazkf
BoHId51fJ0ha2fR59iOTsYQKJNgSU27S1nqNLaI+7S4tSMzGdDe17XNYOuGtsPz3TNy0apy2DIJI
o0gYx5ZwppZthY7AqcZ9Lcx1btrGqYXktM+0YWMjFhVOQYPcH8BqyugYa8HT3PerrH5vFYhpqr59
96MsO7ZTfrbaaF/0WgQT7RxGzpYex3DJEqtdZ1PwoNmq389Xf6ytkxRK7A3qDjvbwoi2H9j0v4op
DG8LkF9BmWqrkS1vDblielCGcUpgiYAEypGOx1j4MRYFhDv4XzG1kxvWnCSY1mNU+HhK/ME9OFRt
C+ZhW8hvySlQ+TE1g+CuE0Id4C5vLEqXDJTrEw7V/lQY4bM+lfTv0bN1eAkcxNZrKyPPHH0YGwJL
PsjdBV70aSPqwLzPusrbxnOBdF28m7L/3iFBWZtR8nx9iFWpPrEJvgm4sMgw8mDPiPB0PWNib33X
mbMsq4L4rl0+MYB1k+zbtW8EQGXTUJwiELWKA3A3GKHewihI+zH0El1ZDik1YrjtZFiarz2lAYXL
gmnyI63mU9EDv7SZVesZCaKpZHZmIDxQZEnCQGzbrsWU1uzDpGnWjDzxqaru5LskwZmDuZ+Zqm1D
odyKVoIHL8kUiqd1UmJ4jOddyiE7SmokC123ANyEdyjHunVnBSsa6JsYDOyyGih79MTZE+Nr7CoN
U0o9r0p4ikVPx07SNbu+DzV/IVRdglf9lFQo3JSAhJhGz9vLtUuTFnJLRFG8DnNcUZ36JMmu3iHk
RZsZszjEpqSzxwq4h2v65it9WBlS3bRebBwmhAW2y5MVS6STmkWJ35YDgtTuU8V44sv4o1XVygfK
sjRw+WajWx8aKt2myTt4IfqmhzgN0xfwW63S4/WYRDgKRR6U7sarEMziNr0uctcWK5a+cQn5eqd8
WpQxc9XrIUJ5IyM2As2xpTdrAJIPiYn+Pwy0clmbLDnXE0Bshtlt59HzvFIr04naNI4YY+nzx3Xt
NGoVxUUfncbSZZA8r40mfY2DJLXuzOhjkadtRHjguCUyBWM6DTb22bmGoI24EBmnBLOhGpHYN7Hb
vGYW/cRUS8YlDeS9O58GtbgghRtaPT6m6GPi+LEmQ4upX+lauyqPv496QnyQ2R0noL/3iRvvNJ5y
lnwKdjKVPaAMfYN3zczEkbLTI8C0u+iaiI6kXXn4DBTRxB1dAT+FWELLd4rhyQ6Ok6KHp1y1UtTG
yor3TW9ohOk2jP6tTu3qBJGbW66stv0Rd/5jkwzTpkW2wmSSRLLWO6WlNm6u9wwoe8QqU/DZyGzf
OY8k+5TbLik+siRo+TBKgh5TKksHsOraLtsn2/qmQy+DFBJinK8211onyxq58IZRHXPxXqkhu1h3
HmIdzThB86WcMqdHI/a97fUaXzdOWObGQsQAFMco3iIyqTZDPx1LHBOrIg/JXnKzr0KZ2bbry0Pm
3tqR255td7ilKOkPhmGRay9ktjXGitQt8mlXdjNsEOyhp8bYfED5dZOjXUUVW+/mgmOFrsM/EEfx
tS5JUx0iCbxpanYqZ7Bdqo7sSaHu9L54R1aH7DbfK6RG6x4TwyET9feE/5SeDBed9KOUba2aAnMT
zWtD7cWvGiKTjZynB7F/4OKiH+k1psP9PrX4CIYRUkdMVtKi8vP5ZbQTW4ZOqII78WESrs4a2TQk
pJbj6XqiaorZBYVEc+VYBdrpIH6ECdLuTVt/7GpKqb6kBTFaH21mmNuAPuZSGZCUO442Xj3cjOXU
bGlQHaVJZuv1oaBfNSKBrQpyi4Aize27PHbkmh17480n9xrtH/gnirKAQFGMao/X74OrOBxGVxN7
mqdnULPmLswhv89lZQidB4eaxSQ/tRBghQJZYAoModEJRaE89WB+i3BTITdZOU5S7QorvvOBlGLH
rtYWU5cNZobo7Anpbn2w0sEIu1a1DYduO3U3iY2pQjqoj67FmOww8uoIBzxU5Dt3bUSxBeZx2kUT
p/lFU1b0I+ZOq5VJAoZrtCgR7Vtds+/CMSxu4PWts2GMN6XLyROTOWVZE26LhkJvmPvILfescFcs
QrjpNIr1YICCEu3tAu3w9aFJunLdDYa2uq4rILuq/YSuLPLH9miznRsdSOPrV5q0997gO+yuexn8
rm1m1GJdpyFQI9nBo5o1rxUnjtEFCiNq3AKJPtxn+wJBMQtsgO+g8zu0jlydnEFnFA71n49u07KK
xHEEt4inmSXNbeJibaGCwhByrHzN3RZVgrOBcrP3bOaRKSWdU0v8HbG9tGxtc+1gV2FuL3XUa8tB
vgEixTlNj2NbW9n5+u91w6kFBre+RAsyW0uKlaxlADPKzFcdKCRohd6hZTVrSlv8OayM8KACAM8v
Ftw922u2DfCqRWJbbzWeKNhyeyoBzoFpbM2ZI+rmWksVIIcBeIikCx8sns6Glw57LVgPLa1Ga5wF
LoEzEApi9Nu2gC2Q105yAn0Js94CF01Sb8E5AcwQzYznGEA0EzyK7TD1txDkz9fnyo2zGrlTBdTd
5HuuDHmmBMHOnIvsuSy7XlZL5YAfUqgtBoJKuugl9Wy1JTllnw6tt9N9uKHz6WBAgQ4ozRtODowe
W5XWjewD4BPK69eZpb41QRgdUKTi2aRtkjDiGtqAdTUyPgjnsS80Qyn6HVTCCau64zVcHC/9aJKH
0fat43X3D6x+XOWtQouDuKjC6LpqRsYz11eg2C62RsE+5BQc1cholK53UZZzuvZfjCwNFpbnkygV
3Nc9+Gh3tL9WSN0XoYn5cAauAePBFk7k43yoQYjlH7RePfQlYrGoHG7Qc3grXYaY9RtSmMdtVQ86
JECfaQc9sSmXkE3qON3FXr+63vlsUy5dRm8NEfsmZHbHtY4faI2mx8QYNsLGeCJbcafb1tfaN0Pq
U+Yqc446eDvoBnWU3+Oh4K04LLAR/IGV0olKIMECteXUhcS3EuWmG3TSyxI+SSBddaAjgbgIG5kV
bzoZN6gfi2NjquEmmrpHEt6CY2tzoB+Kbm9o5N1riT3s6aiIBTxE+lpJ+CQHSofBMoiJbNArSqvy
lg0ORzLMM0q5vhCI0kPEgpVNI2Ru39LRKHaTJ+5IYyAMWAt7XoGdLrVysFa1P64xlJOlHmMZpN8j
ZnglKEK2Hquc8pVXZcPquieGZoB3oFfcsRps/j6ljcJ8aVd1+rZjrT0pjjCJVa1SxWUzQTSvDSen
4dLOY+6w++hwPsYJndPruqIH1pnQs2OAzIzTKA94bbViRW/gOPrhdACw/lUrQneZj+MZO5B/uNaY
ucupO8JxdN23Ome6pDm62DZivMIs/XG0upTa3z9em39JJQngKZ7xBfuHdmwforaDyk6u3CoDhIJE
Vnxw5HvKKj6jxmAptxm8r3qT8CPOd8Yu7dX9NRYs6c0/lwE54Hy3KT1vMp9OMi4mznooIrdGyYN+
N9d92xBX/jJr0uLYRvQPJQ+3Z+csA8g+IKz0t6lRdstaN4gP8ANrJ31fAoYBt2f4IVjo6JJ07EdR
wkEdpgAgEceEK6kBfqiHRy82xTbnHETjtlpei5amhUkfzk85ZMWlDQJtfnTCmNNOHqONmqJ3Qp/D
27GIjzrGERhm/m/GoNdG209TGxpxDgNnyyTBVBIq8HMjLk2rFliQzm6Y12TrJZQl4bthGA3pmOAb
sNcz8dxcN/9rq1p49bzxy911Egq19hVXWlpkDOnzGEmcFuwk+/EQk7TsA9k8lIn5GmXsjUSiyXXI
zHFpqZQz1sSUvwb/T4ZydUnHLDlZuvhdj/bakv71/TGmsCwdgRGszl/en4VCx+htk/Bw03kJ8JmE
Vjrt9d59jA1ObQwIzY2h1+x0E3oIoSfQjXTrXBgC2b3Hqm769UHLUbTnXWIdNJe6x6m0296Jk/1g
1ZuhyZq7WoXBKmgZ68JV3Gg7WzbOQeLbCsfGJuuL2YGKAnCz1BCuHO4yNqj5dyCwztwTkd+Rbfor
QY9oNR92ZqGBqbJ7eo/GvsnyI5tmsQ7duUvKiUevHBK4EqkhWJE3k9U+Fa3ORRqidql3GeXcJXV8
ug1jnK81TUcgj7omzYh4QbFPZRW0YJpzZE4DRxtCwSmPe8UWn3TZ0a/x4g05tVfHnJCdIbkbao10
OmeBv6ZBymfyUNfyURu9nQnQc+cBqlwyTgegMJ/RXQIKbN/9lnrt23VOkIR8/FaFOFrvav80MGCL
butTnwFAwSf4BEMfLxHuk02QFFB1yMsWc7UjKHtK0yRs0YgxfFe4joXhdyQqRd2idsdz2EcSeWhh
35QMpZcFqL8d4dTf21kqfr1l07jc05v5v4Sdx5LdxhWGnwhVaGRsb06TZzjkbFAMItDIOT29v+7x
wpJc0sZlUzJ5ORfoPuePxlGgtd1i50p3i1KaGunMreccLVJdTiTSR4cRWvWYclb6deFDtjJwx070
4sR5t8fL8wkM4iRloF4uk8icXUP6tu1jCvlncPzv/K9ipr2Ael6HMGjI6j+/kU7BMSTBTTHqcIUA
PWOGCglOmI2BQV8l7OJ1QDXLR8mUuCuZOG/031Y48blT0Cn1xhgNfUze4UDi+kw0PpEirFYUAfRp
+CtnVdjRaNP8CzNoi7+RwEwBHoSIklp5Tuj9hWjl/qdBwBpYfABuHxN6d/bRMjJTh8t9R8F33gXN
S+Ew3QwGeyAXCKbagNu+6oGYWp4jtVDxoBnXtsUGgxv7l0HbD6MlhgViP8+EU5FSkwNcIMnyD7HV
PEdEV50S/6z5gaBD5jIE0tt39FHtbWdGl9rxKq0XWdfzvpEBmX51m6swA6Ueyj+Mle2W7YEEMs98
wA8RMqnqsQtuJ6c6mAGNgB/qQh3nA8v1YxAXXy3iDADI47fUCj6CDsOTJn0QMfK3ZBja8awjTw4F
ii5R7PDcyN8eg+oO6v8lmfs7hqHHBisYLkNyeYrPcbwuPVK2OyICmfB3MTF1G2fxciDyLxVOvHnp
iFJovT/oAgTBXb5jBS7ByxB8ZO9pQ2t1evZDs99/Ir/ZwHtLIo1CoQ99HSZ7w1fOglNh886nSg9l
1+9k3XN6Ixcni+BiUSduhywGoKX93gnHdLOW9ckdEZx8DmFNdgHlG2DRs3mb9uUNEHfzOVBK0Z6r
FJJ26rF2FooS1RBk7QKx2/GypbMOx2E6gR3UyjzfG7/syfavlU1Edpz8gd3kWxpH5zHPUOOnOZYB
1gahQn00uJ5ZkLaLu5wct31PME4S3AAMQ31CdPGpf1sznAaasJ26nAm0ls+DAn1Sa8KmUplbMWHR
cpe04OkAn0Xixmqi9qClfAOckmQfBzuwdYkzV/VCWPaC1pj8ZsCpg514TwOSMoo+FIJmHyyrwqip
16g6Kg+ReWiTkceeC9CEBo1MuIuF7T0rUmuPTBqeyPoISEQ6pl7PdVslZMLwh8OaYjhsx9ekvpQ9
vwO89WbpTe8c4rzeTNN2pS7iCAUFsEJAHAJBR+WiS8F+gIrOHW+haV0In57ORKtx8848A3UL4wi9
/mRDquzDNn+OV+AtrQily5OaI7t4gn3vMf7ehJ+FB14gwmo5iFOwHsaPNSEGfCROu6NZT02lqXpu
CMbl4tKvYeCf4x6Z5ErnFRMZTw11cSrsa9eEPaNdxxPW9rbK142+xSvqmazpom1r+ijYo9Yn4ksk
9806IKIMX0cX3l4/ZCSxLtysLk6UmNgR/Wuek1zJqxsPRjm+Kl9n7+XO56KqHwINcZpQsRjjSAPX
XJcJwF050tvJRv2GEaiNS2ibRswc1Vw+Rf191HOURl5Jf6cRPs5EoRwtfxpPJHE8N2udPK9l9EYT
MNKf3JsPnRfdxb1bX+ByiD8bqysNEj8M8pJGNJDE9acLgH4gOMxGUKHHNQHvsxvTePXH7lfSztm1
w/SjZ4HQJHt06P2B2sfumwwX+Tm119I7m7Ownku3fOsIv6EjvglJHsDf2Nqxd3J7nt6E9PS9O4J1
UqnL+hQMD2vhVUfygvqd36ApKIgpi8vkXM2t+4Lq81CnCnysnegQwB7+27QVqOP9z9NWaGOGcJBE
OcjrTEX7/g/PvNbWBM/N80rEfYmMEvg2WxxxL8yCKKOhn9krVG2tYjnqlHa2hlIDD6CNNODpMjUs
VbEEuHK59ePej1+FQ4lPl8z7lRYx9pvUpF/C+elj62F/ry4dxhHeUuutoh5G9mh3jYzlISQ1bkf9
ZLMLJpPACfSpJyJeWoZU980wPmIp3R1gAk7BIkkPJTDLsfZjLOrF/Yiu8aG3GFey1b/0lcpJIF7l
JFUdhHrxM5poD0brt5Q2DQ4Z/7AwChnR/9AZ+fLjMWsv9VA8TxNat0Q99zaFc5ORc80A0llufiEI
vtt3CeFdYdLlR9KG3p2VNU1jBH6BRd7I+bg2rdPS+6AIq9vRZ0g+rIO6232GbV731M/yJuYuYToN
6XxVTFCAOk/IJGnPGsQfrGxbWiFBCPheU6kk4jMsAWVdsct43ziEbQ0YNOwla3daEz4tPpHuYb4r
KpyMq6TbGyxTn+922VGuGoXrxqqGtzCtx6sf/RzEW5NxeUh3tI84U8Z5N9oKxm4eSjXUOQ6BsSVh
4DzDGcIYYJcepK7t1vc5HputaGvspkZ8QCOsB0gtp0C5NGDFSp40/agZVKMepz1WkDNl1T/qlGCD
siEArchNmK4oJ+wTVH+ALd9owmgZCO+1OjdHftKT+6si9d1+r7tZsmI4IoLl3RtgZTVEF9P1igR0
Olsc9fcRAfkkJlLg15rVYU3cR/hfoEcJ8AuwTzCBpB90XcD0gwyYHYXLDTvPtPGVyKibCbRrSQ40
YtqyDNJhVmv2tvba5oRIJnwY/DAbzMq/mHZgIiJ+OJNNemhTHNZptqns9eNt0ZThqa297PbPE6Yy
Vvz5LTU9JHCoH0NSE/1AmTv+9y0dsqqnndfoMZyTClV4/FShAhBjcscYwGCRS0xMaVa/QLzife4i
+BnQs2cx+eD//FHIG/z7Z0HuKPBz+K7AHfIXVVyOssaJZgaVldDkHYc2Ra7qpqGmDpwGZoCEtofV
iE4CnvGaTjV2JQIqynoF30wHGj7K758yU9JsN7lR/Orykz5bbXtgvFvvPF7GI6xytekNgnkdf/k5
q+rqeYX3ol8kPnSOvx+jxt+J7K1ye3RDBmmv9Ry/aGZoJTvjOJnrr5hajrMmsSlVt9vSeTBkX58y
z613HvlrXX/St44Rzt/JCKuPy4KZNDWTi0PZaIyS/ZimMb7CYqHS2qj2BNStZEfgndp50KVWB1Hu
YjTfdcH0ZJIYCP+sMqxpKBFDgu9OSaPMuCZ/K1mMuzhzfvgDSWl4ch+maRa3pTqoMWv2c3lDRt4S
LxbQKJCfe8Q+N2JVTu1STPcEgiFDB/1qyx+plQ8XmZFOQWPgtvLmcRcpbMZBVshKRWdt3lUvmYHh
fPXy6Qj5yqvNbZrBEVaCWBdBZDah4+halB5mzB2stIXxAWvoXA2bOBcy7MGnM3fZZ6pMOy5/i86d
MaJj2cZ3+YwvD51zmn438uynBVxutiP13blcDmtODJkcmfGAWN5Rh79NFImwzAvcK7Jt98sk3jSv
Z+P72jjEcOxsvz/p0y0xKIGXgubavo2vXr8QSRmZr6aDHYWwY2A09GNa0FdaxngsgSDV9qGND/Oa
kKyOCciVpMCN8xcCD8i1JlcjoewK6/0noWeMhoI/nK8acCdkmIdWSa4req73fd+hriDXklatYrcs
+GEQwB40PZv1zF0xhV7h0PrQxDzyGkmmpwneLSRsT50tfuQ8NeQggSCR3jAkVrUtyIA4DGl0FRPS
5YbiWX02a1bhc5JVwv6cWI2efq+jlpa1iuUkptdfsoJuNJW96/2oEj6BHvVh6Bmm5C89HooMN1Rg
KmSaHatzvGdqF2hknIFAlTidJe3HkHMtk8TIp6FfUm16YQeS98mlmFiAUdjyB7bsgbFpMhW23DlN
eWObMMlpyfgZDNBx+lUKVvsNcTBxWt5UE3BJT5znf4haFMhUUuNMGB1pDrwGA3zmzqjRQ4FZE23U
228w5re0ksYOuNPcSr7O5xLDyENTUN80BQ+oOYpnVy1a6fwT798NcwJuCMeku9ylqiANq4lGj9U9
eONTvID98hfP9w7pmIUi2IK1uc/GQZxmh6Wxdad2k67pcSgTElWlRyu44kxn0bFHCWrTrX68Ggn3
HsAK60vN0+0RFbsgSloe9O3qz3l5DCNJNVc8iVvURqTrdOIH9Rn/ldsUAeq3VM6YuJTUwKBZ8Wak
jOP6sfQJTdg5qSSFIVPlJoQpbxsySu8gBF59UpePaV0fxIyife5j1mayW47hUiuZa7zsBjr2dkja
2Fr4ij5XziJhEKAY4uxGzFk5QYS7GCUGtYs/Y9NwPv+Og1qK1+hddmGwHyRlYJH1qAkWfddGA8+8
W5FiBov95K80FS6Ww+TBnIdVytjbMyK/mDE7wghvdSZfYMKLng4ARq29DsfQ4fKWu0GhjRoDmARA
/Yh9FP/vL2dBUQPgwCM8dj9QJ/NkVvybjnH1M5riFVBsBO1lWGv/EmL9/uQQxoJSH3Y/hGE+DQFA
K0+k22xcoy7BtFGhKMqSuNb1ZJL2wEXNCY2YwhzqiLDwgDIsNR6MFVnyIxHWyxA6e2JjSTfzbM77
3GypcLJf7EFc+Be3omlf9BDoqw+ISAyqcul39Ri293aAd46qqkwt3YwsW8OUAvjP4qdtLR9rwQDZ
K1lFL6PncK6uiTv6J6KWvpkJuDp1dQSEquyosAFrxmf+R1D6JMfzMcSEeJTaoC1LJb7coXiXnvzo
cmevj7Oqo33SQs+jbw+5inNsiQNFzMFec3H6CPjvhvVQrklwZfCuCaHpyStTZFTJOWBM3XToEvW/
xEDyhFn81PSCZoZmn5MM5JtEX7W30S8lfnQtqq15xVQIQagPO3041qP3msGSbqdsfNCDnlW48pjn
9tc8KSkRRC44BNwNinEQbrGp8uh+dqlf0s4hfWJoUKItp/YsYWq0HyNG8QWBQU4YUOHWrYKfWhpk
ZslroWDMHpm82fPA6ZOkIbxx70fo7aoicvZ64m6YTacG73SU+kde92FXtAbgIjttrpbewR+/zB6t
sfqt/PyCFfSgz8zRag9mLYAg1QnZm0j3zNk5JES96ttAH856tkUOGbXYkjUD1aDsP2ceEwARU1U7
XtIwSTfgchT4GN11DnKCeczsQ/+QtWiRmmqUhGlMDKmYP/phpy8OTSbMi/3QmVN2pKWecA2drW6Z
p8DAcmGm5GtYSYPNUNFfEAzN1vCQrtdKSUGi2A5tl+zS8oKYgPhwm/ICPyesemZn2nJ3AAoTqhY2
hyUPilseVDfOZv/R6tFJjiBbLt2cEz8z/aPE+rNwqFEW4E20tloFlZOGJPmKeQxEG4q26eSn65GA
IeeA8qX6N8Hz3xZR01OW4kC4uHv/LnjOcni2IBz7rRHl1mvtia84wOC5+HoGL0Hg1pDcOsUIU+Oi
p5UrRWyBJHMrAxptJ6K5935s/JtDRiG3f9qO+VCBjWmZiGUm4eAvc3fSERwdjgpDx5O4FZio4Emp
m4gl4tEOs+QuXMUXynVaDMhyn3LpHv553v47uKxGfyu0mPvxGhKC++fR36a12E0Lh2zmEfdImkfX
2V9+O7nzRMbVPl/J2tSmXn0ecE7Mp3X80tc8p+tIGo/VG78HQB9qhM+xM3zpQ3wH5Yrej+qpSzt5
6bMPmPPPH/r/mMq8QGCJFD6OMp/alj9/6G4JpoUAfEVuEKPAzWKehmwM92VQmtQ8uMm2q81mS14Z
eekRKmHQrVtr1rdikHcSUusukOj4CnQbce4XKm2GriIkEf/8Of3/s1cFjiMsl6AEXhrrL7tMBf4A
DZvg3KJl8ri23Ptt1UCR5t2nTQMu6cq382LEKb4ej0btaRyVnDjqDmZbD8fJBxRffFNgTeXcnBOU
gP7MUDk0NvFSKzLuHEjLW73Po6ZrimVHvPSzls46tfOz8a51y6ArqR/e6yOvCdyewDSx1z6a2pN7
20IrAhiG2Hage4Cc0kNY8e5n9LTZZfBaF0Svr2MAY95Fw9GW7sXPiTQD1Vrjr6uBMCtaEvsyrfbV
YS+hhhbCPkQk1KXkvWbtF32dyppWygT5LIk8dIe3MbxJmZxG191oMLEGuqEgjUqQOUeRxfqifxlE
rMT5cfznL0f8nxMhcB3yBrCoucIOFXPxP9BUNEyyTEK+HC2vrhQeoc9Ne6IXymMgVH25Ex0cxY/e
Ha6CrJW9hh2Ip/qwUvn4L59HPQx/OQw4BwT7rQUi6/x18cV5XWTY//BUz6u7C6vZ2LE5nVe2gwMK
OyqrrZLkgYHuIElSs9vScNEy5/k03lVY1xyhIG0kef/8uf6PBRmPHFIJrLGuInH+ckg1Plkl61AQ
W153zt5YJLpncrY0w4jvqUQ0i9pALYCmUzfEOmXfg8qlJb7LiyO0OLxMbL8BkfTqdxgPwbur1BZh
iwNLLrSPd2HmX2Fir0XN7f3Pnx4z0t9+rJjsKLEPROjY4APKoPo/X3PTVfUcmB05zylCErMeaDdk
eQjEkVJIYo8q+6s2agA0gP7aznc5Vzi08vR5UpKpznOGsyj7j8nOCLM1yl1d58tdtBABXoy0D+V2
cZQuowPKwuo9s9np+AO+oWckur4joKVfgxX6fjlMWeW906KGphZ5hVDTh5YJrW77e8Axtf0EBOL2
GUXhe56yQOkHcpQFePXSEnpfrifSEp4Lw7rUJTpRr2O3Lpo7rcanbgXetnmrlNhU0wx6NLEM2h4d
51249huOH3ErLfrHHLN6TVr/j1XEpMCn00CuDVOta/S8Bmptd2SD5LdYCeTNq08ZX5R1N0fM1YFO
zfZM7zu9YuX6lv+hF9U5So2jLeJtYMtHOkf9veNNwc3351Nlt+z8DHBkPtiHWNTfpOqPUxCmcCgm
cnuW5ozU9Qt7zdd2yZ6DjkDrgCVkl7j2d7iA4YDd+RfpuMGxSXzSMdbggOb0m10W5b9gUMIXfweh
fNu2TBsRRIgOQsPa//PQ4B5ggAwsQocq84sAbQmZq2DfcmwpQTDcWCzn7RiEWLLD/oc0VafAkvb3
X0xate99+UH/gtxn8BeEDPQnS4j0oe/odFTjM9HeSGqLXUg8s6F4Ge0TT+mxMFeKBU109MPkQWI1
/VlmmKJ1XgjPm9sTy6svg7a9E2vBAlBdNcBUw+V66OYo+WFlSk+wgVzQSmZVGlShhTV2YQUfaMU4
qN0Z4V1wpJ35QtcZGdeduZ0B6M9TK34ThBhQuecAbiPM1rsTOXcjagYf4HyMH8sYBEXPmfU0ZIc0
np7HcH3Qt0npWNc1iPtNMsw4e3j5uXq5fHgmdlYXP/fWmzZKtL55LyWF1IUyU+ofC305DjBEk95m
KztPKZFJQ9zn+2mBFq6te0ui7WE7DqVTHNJefAsr61tBCyKN1LHq4GWGpw7u6nci3w9Dt+FSN/eB
X2JyA6jY6R+AnnJWcgVmRl6iGXEttoYYtoQqvnetOE2yv0PSZRwSP76jEgtVAnl3sxE+0YWJqF58
aj/Ndd3XdRHtNChDMihmdjVW28kDYzJ15squVDfRAfco5YwZc78G7CmUusjVurEyFdg+kVRmy0HO
S7UhKXWCI3S7d/05HXLHZhuctUrWGm6BIzaM8aqFsnO28TzJvYY0rcZo98NEzd4aEiPru3W9g7/7
cCks3gk3n7fCmZudVpshDB2QSuQglcL/GB1QEloGVd683JtuuBz4MZJRHlmHqW6QXU9Rec0kyc4r
kSN1dy+hBlMcRwg0TLKmrjkIcFVQgqBEIG2HQqWEjIrtOX6y2PCo7yPzxcLSRFUmcg0tyA+MGRyG
ANtGzOahJ8TBUznGZSLuMfRZZ0mr5sua1FTBn6zJMZ8tO+5epiw7ND2gDPH3J42wiGSsNypDOD9Q
GtBvpEOorzQGCtLa4Ir9K7zF4XpaLfoTqii7gYCR6Uf/tYWDcOd6C2qHMtzopcsdqSehyZzEUbPN
qBg2ffhAdJnGgGZuQAlcjNxSc9iJs9cyD0utAW7nnrusQoSg30ioLBJyLPzYWdMQD8EUExjuy0IL
6bi221ERMNolFtfJuajdfmtOU3bSz4DewZR7rAzrbMtw7W/7pqGypSPbXaMxxjIc+oWoQ1lgTfFD
WwCW5ule/zCIiAa5z7gO9JC+4kjY8rznrfymH0+iiL9mPjIhzZz4nXsYqZohMGwm3i9l51WTpVW2
B1IFQ2bBRzSBWOQs09rLlpQvysL4UA56LSVBNcg3D8n1nJRLulfcMDj8SbS4HJyeTz45xrmyhuke
e6Xb1d3TWF34sXWbCdJ+K5XwYE2jJ3AqQSCOwAFCSvogEjhjWL+qRidnaCeFV0BHjfTeN5KZl+pT
vgtGy9RwQyD0UKVdUnPtrMYZePpTihA9MifWn4pp7XBTVjdaq3aMfyQW+/KqwZqqDparbH90C0Gn
bhlsHTVRuyXHcthisAegcgjYti92qPSJ5aPGsTWWmhZ0HCHWIHMU1aCV4jUdRxZElRuASBVns5fm
B+ZuSodoLh2K38PsOdvBJ6e+K5folMIqZM1E+CMo37aTSbHXP/8hMwm6KazX0IV8N2gC3Bu2kwO9
B+8etlRIT1EeiHOlqMgzgZewr+jLQx/EjTK5TyvwYEkpT2WPpPG1lX80JSW1ndrWElr3qEi6xLP/
mjbxT3eFFW2VHt2zEJZkCIdtDNJcij6ej24TF6g2UOayOwWvmeljbSFFkWYFhJgbos5CdHzmj7zA
SpR1iX9ZB9bpKC6QJKuxqY6GZ2gw7zABX9NXg+BbeRtNOyPNEnPnwtqxS2rv4lmyhmYJVC4QjJzV
P4iCAvG0itZ9iQmZZQSV/dTnL1UBNq/IzFpYHo5G/LxKSuEQFwYNSx4wxizlk8gC61sHyv154yVz
I89I6zv0CduZMmhucbrhXSyK3hpVjzW1iP7jkv3qZZtsisVDS+R3z3E0vWXDvBK6j1k8nb1yq6MH
0HxfxkLUJPF+iz1zPOlXbowAdKvxV5nPyQkzjn31wg4rjXLh1pzk1oQmtFdgGT1kVEChxTK3ubwf
rF6CLfkFX6pKN9D0bSdwSNpW9YmG66O7h1YiAdIBpWXNVuRI7a3TvjbJ93SwMtcuesWuJr+2UdaW
NJHfo1J9U1Sl6a/DMDx0qjY9xDJ7bJevaR6HfKGxUjSvNzu1L37dcx4u5adFdDIW0hTrt7RgPNG3
s5vQWUEiKCtiA4uOvAxdJ23LnsEvVQPuAZM0ijsnSO6msioJUjcvzlTgLgpznOUpPa92beWsvVya
9tJdkZ98vujeWP5ePCuA+WK4IxkXGiwhW8WK7IUckF092eBFedQ+DeHvsTR5JmImlGUOvzaRdd8p
hXoapgi2rRkTgjIEtkFetASJgi/BpT05efg1ixd5sao3TWJo/4b+a9Wzzx7t0gXhUge6LyqA2IJa
0h3NHrg11QQ1znN9Lnu20MbrjIPosFsaffwY4QI62j7ai2gJcmwcOcKUxDENzuf/WvI8K//gO8ac
5R+FXU37YB4n3Dxiv6ZkqKVlvPUYtu/HXLwboR1dciZFDKw+AT/qLUrkRLVjDGDQcMd5QOMR/uoq
6H0kp3hORUmSC1K1VuGXU7XsGvL/T/o80aIvfdqxuMDFg8tAVvPjUaYzpTrVq8CnOCDHtxHZuNZT
j9K09qTfsvChJSDqWKUZfbki/+b7b8bceT/nCQPUQtkraqjcAzfXSINenzWDUeM63owTh2br0csY
m3+4iBs3M+FP6D+MaftJeyw/Fp+A716lU9KbYG/n1h6PJh8WGxhwlCvYkeyCkqSSe2ilNaT1gN41
s2vW8CuuTSrWUIVX0xXdwrAXvSalVBN7FTBxjF/HYcz2Ps1UW6eAAtJ/aa+E0k9L7zwv0TfiV5I9
qiWsVYrlq7QwwMKC3hpfEv3gV+jcfOt7opqYuJ6DAO8R4+spD8ho0O8hEWTfq8T4KUuiuTvc+9ta
ERpDQakzVZOnzB7QNC39wZofGg9rjX7PjZZXGFC4oA+gfW7MYfrkuCvkPPv1q+NVP5S8Z+uUHDf6
gE/wuDTS9whZFuaO3eVofUFqG95AjCGHyApP6EFhwwqK5AmilXr4imLUaswfgRTmLY50glf43TSN
Javw0bYstGOK0is64+iPtiAWlijZOCr/6KEK+gqJC2GagEaT9zotAsNT5rJIVq+eUV2kEqWv6FZo
hgYh/a+59JbIaiJvQZ7GBvXEQJwT/h+QlbCtfvlyRJT0+S1CyJjTW7pSV5YpygdrCl+DUb9m1e8u
I3ShVjEos1h+kzSPC9blIvfN6VfpmuS4K4FFDSe6Lfv6RczpfdZLDl4j4IOs/CWDGE7Dwy/akTFA
vxjBWTz2WT48zOUyn2bFJGko7HOL8Y1i407NPQqSfacmmkm4P6re2viC1CdlfdWTU6YCO9RJWmdB
f9D//3AdrpSyYe1XnrzYH380nvj+yQh0xLv4roklY1SupplywYLqzcZPipM+e9Is/OUW3bdUifw5
S8WutYY/9CuJXf+H7+E/q4li3rQDLZP12AFGZDR6rfTfFvMFWIYsE06NYx9M+1Fkh6Kvu3c7ZMJ3
B+ttYfLXUhON6RM0lm08qzw4kMEYv9eD3qX1CYE359aA4l04k8fdsqafjp8sIZw+MEZyt6uoIqmN
+G09aCw9JUodxr/Ej171iCnV7KCHURq3uivGAFQkHzRw4+fLTtr21kmC6Oq4uywbVxBG3vgYw73l
3ayrCrAh+4I/MDiP7fRLr4SeXz9EkinP7YLoEiYj+TsdxpU4xrQMDRKBJ+0rGa5gwEpLwCMTqPyj
dkqf84KVJvVAGFY4oSFqvqZmSRo/mnwIHHzNHiz6rFhxWZDHi8u+Fn2w0ywXfSI58iDUoEAcTpeo
wjmeUcL/zprL0cKufG1jOKz+GmvFcNkr3Wt1bn3rgFVfHoPI7il3HBGxWC1ZuMOA+djqHmRe/ewC
YF2bypNZyu489MM+Nsga91phH6JmevGpkGPtR8wye3dLgRIExSVfmRm9WKIe8diEb3IAinUpnsTP
PV2rkggM/g/GNB8JOOiv0jqmFumVNWh4w3V1crhYhwQdiytkdSAnapuoakT9G4uCjSiWc7ATxIPt
7JErT4uFB4l52mqZbmlQewsW8pu0Vg0zp8Q3jKZvGM16m9rpV/2OrBnm08gQb3pQqo3hp0zt8RyM
J2sBaDd6tZOUaXpqsuLlc1NxO8rAjf4pnDhHIi3cXYr7chofpoH90Eok90Agnmk42XorDgJSao8G
cc+3+BhWBLORwj7iaxP0xzYGDoWw8rArVkaL49u4VTG5h7ZrOJvU7/07s+YVWzxkpvuVR2hf2VxA
AiBpN3qzsV/X3N40A+PDQiXaJg/qp2506YJy23o351ZKiQ1fdJu9SpIXuJJJljES7ITRDLnfg4ta
ARkwwVAM22YhmyhtV14DJRtISUm9xe54yoZ2PmccfhXhZo/6xzxaPdNs6/2kcVo9Y5CsJLgwofLX
I2xhfNVzY1UXL2glYsiYDklPhOx0HLNLPjmvjiPr9yoIexSCxb4h1f+wEKx8MQzqD5umcg96famt
ha+TY3vXZkFJ0CeVN+zkgj8I2QZhqYTvwbUcxzgwdl5V4D9viCaqZkj3IJNHFKp9XrZcGWyLFKP1
+zVK0p1Ah0zNRymutODa+8HB7AFmgYAPzOeL28oL2ZrJc+q2GMLN4c5bSJNgKN/ko2yOCDKDh6Vz
v7tjCq5cGM6d6/PPizR59FdBdrrkNs0mq7uhWp/iIDhX1fqr6ylTCiJsJTwRBzOjuYNn10LMnnrX
pJ4vLalZ0ZiPl7WwbhWIGgXZq2DllX94jZ9hf0GV3KwVfpwVvTruiHN/Xhan2VkeaKmRocS3K36F
7IcpssaNHSDLs4w53Mfj8hCUbneYbBIWKBKdVDChSHvnHEKgLsvymomG/FRCfy6YGTjG72zRZgeC
yN1TGYVsAgXPs9ORbx2X1fRg0CeI7HXdOO1UXfmCsV2S4uu7lru3VyO/FqAIsx0SjOuZWBLW6oWN
f9qNgvtKUPxBFRXJCl3ZP00OxVNh2058G8qjnlFCVEiPK6+bzv4Stl/qVpKr5iV7K1qJpWDvoi3A
fYd0KrL3PMz6r2sT4plVaJqFfr1Z/PIQ0ovt9IaJ0GSYjz0Wir0w4HKAPE+G0WR4ZMoPS6UOIwvZ
D0tSQJcYAaMeMJRDEuXRTKtbXyVfI2j4p0IBn0HRvvniySVyZW+tE9KLqF9fSNgHn89uGWP9HZVz
xVvfoG7zXeOaZ2Z8KobVeV3La7ymLPRtK886q4TbN9nJfM633uh/n40+eRoDjgLkFMEWoZh8nMTO
6YhOzM01xuDDYZxlHOwpIA+c3Bhdy9D+SYRAdojHMr2OJjRaMlYg3CiQMc1cM7zHXaxe5hR00JuT
Y9AmxmsucNIG9FwRbps/LlUZna2yusVj1x7zMsKzZxfjsQa53cyxy3tnLc0Joysz8ppSWpoVKxoE
vC5e8lxRxgPfPt0Rak5Mmpn3zxO6Lj8922Yib4UI6Xvzom8mp/6NRarcL5VxsqjZo9Z9pQGN5NGd
GB3jMHWStsosnU9m1RfnGaOn408dwaCTCaHlbMMAIQ1Mh3er7TraZ4u1YASePUxhAyXceU/JCJXy
vaiDi1v133zcE2jsaUmklmc5kahFOxEFhFdsILfc8OyHBdDogboUqrIZlwtvEHesJeOXaUxuFNAH
jypCTALMLXUV3sYpNbZFRMmoBxB0rDLmOAWSE1NJB/mQhORjtJl/0f/hVc3BatPxlGeWj0TZIoYh
gxeVcyqvhrlm2zHtctTQa3Sl3nJkqsagCcvBYdLFN54g+6S/rJXAolMeSy7vpqMBjJpBFN7Jc7eS
KzrxPFA7nBcvWU52sDH7hNOvjJvxYq1nz0CiAF2jLoCcxg7PeopoDKZ0iGdndJqP1poRF8YE4VOP
8KsLDRJgTMQMcNLeofCF2BixO93jn5/v8yEZd1oY5MXDSFHguh0cy3gMOoNyBjNc79OUaiIril6K
NDC/1nB8IT0wm5Q+yPu1TR6nxovPI+nV8L1K5MJHTxwsR8HQu6dArp56NM6dTLtHwKPXnqpsaLvU
eraxTi/W9xVJx4PWHQ5tLU9NS8JIEPkR3XdRS7PFS0pA6AumJzaTiTqN1es5G1cVSEQDzg3dbnLN
2VAsDxaiMQPrbU4rl7yB+RTjuiPJrt3RNFPTKoqPEE0+iUdKDoNH+wIuvp8kQ/lg4TqQRIfFvRHd
zb557sNI5be0xuNoSixB7U8wYlowXbE1F1/eeZXxQgLNH0maVnfLWHpP8EdAiMOdP0brXVFS49LV
DSaIAanHGvA+NI559WkxugAHuHg/MIvFVBNMXYStEfbgpv9bVbJ4thTHHinsRZqiVSmTiTY3aDpx
51ZS3FnFK/bK9pq6XnEbWxstXjnzL9gNqQpJEq+45QVnN/vAjZX6gCIAot2rTXpS7fxqNC3LADKc
09gyi6e0nxMyMj/Sgt2RL3Re6j7ae+tPF7b1fsiM/lzG2BiG1rkJxBuHJKBeIR6+1+aaPuSjb5Fv
WBDe4Qr/XuBL3jlt42/9IcI3iuGdV9Cfb3CXU9A9Mwb0z2ud7VRn35oPL/OM8MiIlzMKGGWGQbXc
VYV/R5hrsiF1nPbw/zB3HsuRa1mW/ZeeIw1aTHrgWmsnnZzAnAwSWqsLfH0v+Etry86sqrQ2q0EN
UoS9eBGkE7j3iL3XzvMO0EOXLTrJG0V3IpiXhtsuaTCiI0/1VLf0caBgkN3JHPiAkMI9aKPbwY8y
sS6GelabRXxSRA3xLDOjrS6xbW8zo1tgk0SfzL40j4KvxLAZfcKoZMMNEY/AMv422DedgA8edDyc
srIvBMaJ1CdSvVaZtUQ0+WVLDi0KVjpDryzXr2oKQBKhJs0WT4FDSxDmST17WXcTAgoZoaSzWJhE
X/ZUxHiEieFjZTxjtWqku3TkUZrEZP8FF3gtaFkE3oouNPbkqRwGh6kZKjEJcIj8JcJce++gvkvR
PChk9eKb1qjmt4nbGFMbmfntstHn5hTRyaKTqUD9/eFmZiYxl0sURcUoUn1N7PK8f+p2a+/iYrD/
Wu00HPDT0jnqo5Utwn47GQVvbEElB5NU/qHrqb4Nk4ANHQ1q1rvrWk3SJ2tKHx/mpKwSe0MIAf51
B/FIh/u/Rs7UtFW6ciR5zXVQ0L8xPXj1tr08gk+ZnUzyvHiwpoIsHQLrCdDKSQOKXSUxsmnur5rR
U5x6wgNBUM5eS7dBMm+VGLfVjlytorw/ZWQJTFP7pJ3dWpGOjfpj2Fctu4cZjqSwFhRVY8qs7rq3
1gbR1XbrBlbDxo/Z5tHUoSfIGW3VvW4jJIRQU7XSO7rXAmM97nzdGAE0g3/0bJZLI2Aml/jeYiNz
OCZ4bI0cNJ+MGA20dAMZyhTwnDmC10l0Q36ytMF5a0JN98SoEkFI3wTsZS/sdKlQa5FVJPcjXsad
Z61sT5zM83aSjldItY7Y3fO1VkXHouyrpSy3P9GgDNQYRHfK7GHY+k2x5ShbgXxuAp3Pnfp5S4So
HT8SO6oXQYOTsfEDsVSkdJt6TbB7/ZchcQ8qgr6hjVizIctcNBKi31LRk0PkAk4vY5nUd03ewomm
Ds2NH1rYetMwfpFKnygnq0nnVo1c3CVBdFM3yputxN5JTXG5Mpku5o1ogmWSEg0fwPSZeFInnSRK
5/ge1Uk0V50iXf0b/YX5r6t0jjlZx16iOP+BwCwkiMqVEaJOXxMdcmTg9icN5vkRKGfIa9fNyBhW
xamKtL2VZfmUx+Iike/D4HnATuiG+DbjDi1R66NvaMn4ZmNPeIaV3pQStqqW6uWF4CFUaHGUEn8z
mgPKFsqCyK+vkwTA1jO2249UcFsFkAFWilIhoPYLaZKxpJ4kZSGPvp3f0lXYr+pNvcEj7BOU5jIP
jDA+xQoSsaANVm7cVEepeVCu1HRbVHimnQ1MHDVpGWUpARu+8lF6UrthaLCL2bVMvJyBbV6y2UoU
JV6/hm4vPwJFvNqa6h0xeFspn4qOVfglCYFHTr2YGqesMtZ4G4C9W7l2/oj9Pd4S0E+avdVyI+bg
gWEYSznTjyR48+2YHT7Glr4sx6Gpz3c7UDQi12rI6og6DnffQpbVqgwRgYAuA7X9KHFjTCjturmp
E7BWsXmsdI/LH7CIjqXyaKUVS9Ay3iBMJlEa3BKTCgNdL6iGfk7AuLN9qVorW/0J4v7x+oVTDg9c
Xz+vQTahl7eX73bUCiIsRHcD/mX2KkDcEZWDEBp9VfnXksWLGL2YjQ7NhR8lfv4Po3BOEcmYqy4n
HllYd+5jzM8A5QhR6lkw+SXLefoCk0l+mhMDWnGtvkzNQZR+GErPzH58Lmx+lhsSjWa2pog5g8Dr
i65RAMEEwuW/t6Fy6XoVHBZ5hF4IffclpWit/MEyZcGYZfM68yQJnSOORgokcYiM9Aar9q+tsZrq
0srSqz+GJPR/8zZp/yIYNU3NJglz1D7KluaML9s/6lJ8s/Z93R+mWlhuFC0QiyQamSOpRTSfhVUK
OO87TISUEti7qhY00dERyKjZXcWhXC4zTV+8fjz81OYgE//4LR4ug+qYTGtE9/jpyQpVUJkhoWDe
/hLzU4cwA0xItjN0/jB9uL3W2f/1SfEfgUdkVQNzoDomx8U/izoJDdTSQPO6aWC1+zz3exomEZyD
KPzjqlKzkrXP1wz/td54jYVeQ6SAcdEU2/YuwOyMQcPEs6F8ayioQ6v8Fa779aIE5RkTX884qkqW
TJpxAJznzzhtN9mglMy5mVHHJfVGSdDahA1j/m/khuook/t/5H2mJWsWPzv0x5ppv3Rq//Cjy1jA
KH5Vs0TL+7eoMLOZWnYgW8XgLfUc57Ax2udrY/kaLL1GyC8Nl5WM5kKv9Ej+ZHgWeREMikkHin2p
jQTB2sIngXJ4Gg/+93/9I/lXiSRfs25h/EKmD6ne+ieJZJUkBCPLSP98yVhF7rBuhuyGWUKfSuSi
rvLBxTDB6rHXGJ9KmHvnnd5n21hquH185hKt9HfI9n934NZ/FqVFJM7/TdL63/9pKtf/wMAtVeYs
IJnsr0yff0ncumTJMw2e/5i49fo3/orcUp2/WWRraY5iKLIsk7z1v/6euaXKf1NNMiVsB42ygcCT
H/HIoSRzS7f5R4YBfGQMBlLkEe3x98wtXfubqVrqiHy3eZ41y/j/ydxCx/4St/7D24HiFSg/40VC
YnS+xn9O4RhZx6rbyijyYdfNqgaOZa15x1Z2jXVRJLuEnakD/WLqvtYbbre1C3NPeA0BLX1bLG22
iwaG42llA2HFqwdVKQG7oyYfamjQS0g96lhSGBelyyXHkEGZF97wXiSu9RYAlV6n4r0qGtzHNg7J
hP6HxJC5r75ploKvmL3TfPC+e9WoJoMggImzAlSDjDo+c4DA4h0zZdacRVRZHC/+3ivIjnGsNpuz
LL2pnbOGwlYislYJGtWNY6LGlwQ2/l5SMvZorTwTYTgFplrO2qRrsd/BcOVns02Y+wVsEvoImFlZ
VvUijTLMdlmwISEjgvahXtFeazDPLR3FHFf1UK2wzUGuKWsxbyv5QrO/DH0PsJnJ5d5YLIQL9+oI
5T0eB0Wu4IjxBEwIqHjKVCtdVEtjx9IgaDEHrds4I8FBC42llfAbSO9CrmHHX14n6nMOPCwtqDJ8
K7woabBuMkxInal4M6Hoc00TpBCDS8JWmu5BJKf0LxYIYCUoijFzVV5IWDfzVpk1lf2ey6a3SNCk
x4nD6M50TUCD/U5mBL0ZeVh6g6eVppLp8rztR+ZkehB++aUEPDyxYXkjCuNK0yxTm1jRnKj1j1r9
pTXI1r5G7EjWbt1A71eBsVVrnOtlTcUHS2/D5rCaKFZPWkTxJSJYM70SY6l3fqKSRZiBKm6eWR8i
11ymeLFGoE+zo+euplhgYBLl8qMQTr0KxqzfXidvHDT0olbtbCsLjX1kB4pVZmuuJu1cEXAuZZPl
Sq053oJxe6jrPkiBYR8K2Wa2mD893TYnLC6jFWyHaVRFz97zaLBY/IMg9EmzZ5ItN3/UJkKvoNeQ
8WmfLb9H0QFWPVecva2PsgpoRhA+dSjFgN6rAheuF9UfnQv9AlH/pUviveeSbEmsrDWravnRBJa/
aAOYjpJqoTw0ZLqYeuYJonAa2eontt7RZhrKbIgJwGNygU7KLKakAG+8FlSDhpcQhALoxlyFeesj
87IAVnUkapPtIKhCSc2aKX60GAoMRVoFwgTWwzhQhq/b27T0LmlzIBGIL1GJC2paWPRNP3WZk2HL
+lIkL12Gss3ayIhRxcvIh9nAOqSgEkqqL22hmAsnGh52g8yqtFpOhlJ7lyuNc8S6R4OvrrusvpNn
zOVGXJvI4c26cXASXfHp5g9JER+djLXRy46p20dTpUdLE2MrgwVHxGscKDOSm5G1MgNm4zSNH4XK
lLqrSAWOcn3lYbleecm5cBZ9mWpvbiyAJ8JUk8ggJA0pzIHpdIcyqYHEUEm2GSDb0n5W9EpLZvY+
osZmXb1q8y6+V7mzbSIYP0M+wLVUFhJZx4ssVj9z9EA7rCFmnW0GKldHML8OwjUeLxuNstHOBj44
kdJZwbG/dVLuozZgV2cU+kMx9OPQeaeek5kAbNEucjbtYUIeCjHS+rQEeu5kTJ+KVvImGuAmQgcn
lgarp7Lwgw6A8IMUTZzhdeeuJYk8hUeVB8S9euzaWcIo/sQZDctCay9KNDDEbeHe1LH8Fqi8O4Qw
+lMtKKxJHPV7uS6euR6IVaf0twRI6ayraa58v9dnnRIAPnXDcz96f42hm0V2Vc8klqt55wYLqZcS
lizYKz2owTlghiniKJpaHimdjHFwDN8pMWUA7ca9HOtosvagL8VGtEqS2zC02ilt4kesRXvRDMpM
sf0/ZplDZxxdIq5n0KIgAFd8RSGIyornri1BMGOtWatBc66oGg8+y7OywuNJ6qzD+KwQ56zXWCp0
kFz0pOKYZxs3D4mT9iuSWz0C1f0e1pGtJcm8h/E+ATLHisbCnIuw9Epb+x6yX91VuSfvanBNsgXQ
0FGFtJSK6ssoM/MQ2UCa87Z5DIOH8YIOeOpqiPiKQXlodaQvLT97dxWv3LXNzYvrELHlMLNr2ZtF
jU46W8DXVBsaFu3O7zd621TAZHuA0JJT7SOp57lLc1RfNAYnD5SOzgUsl979hWspUsmaSxIoS3JG
JiJk4x0Bdp55icpOjKe6Trh6NC+yd/gJbrKtZajXFQBuLipJys6DVpQ4J3pvP2Ck4L0crtDM2pWj
Q3doUUSnobeJFX+mWcI/mHag4c84s1NzJzF7vRUzXSiLZviBqo8sALeSTgTBDpKt7SGZYrsc9I8u
8D7lrAfSMyLbvHlmJsgGhqi6a3a5g7iMGs+QZ7F8KMw0f+raLeuZ89c91ljf4LSvcjxWogDPoHU0
ogyd1KKwFzoqnjuE1Z08zcKWIbKMoCXW1wSojyG731ioGfRSoqxQTZQouUWNyl62UDLB8q95z1cS
vXpVN/26HkJjUVpFepFVP5tmKC4/LRODm/CYrA/tEy4tO88iiPZqw+BBU4pu6VQ23HNY+4+sNM5d
ZBvbTNZRmGXOoSXNkYyQeW+7TFyCIIVXpoV7H1LoTBHvTqwMTzvalN5QPCogu0EzuKvcRyRZa5p/
KmR/n5tFehQ5eRtVbcSr1y+rROaTkljUVpmc7WuCG/Yqxw2eaAjZHW4xFBakeNsmh5bTes6263pv
ya3/4dRuu/Nl0e1e/0/PNLTnYA5BGEL6b1w+K9tV9SV4/mjvW19CEcY1qtEZSHI8h+1b3gK1FNNU
8tGP0+tlWli0AIe5KRzNATCt8UsG1jjtCvupej7Bx2oPZF3i0XCzTl/EfqDvLTy2gUp2mgcMUUqS
D+pKQsrVTVUF8B3y6jgwlF+Lse6SvAPSy2xlJCUqxyYxQFUifsxAcsE4zLBqsU8A+6BO4obUCMmq
JnB7AybgzlJ14m5ras57QYft1xbQVBejJGoqKVN4VLNrTbBM0qsYNeJ7wqmFtAJRfqGqMmJYBgwK
8eoAbyc08w8bcA+OKvJS9PajMB+KbZ5UWItdw7rMDaYuOVqsOUdximHeGk+Yywp1fErZPw/Do2N8
CqnY4Xuap0SaJy20XyBK2kAXioOgpJgl5JyUualFaZbD6AfvxcEHxdLFpUMSGXtoBZKUhi9Q0jI+
boilDHqLdz+FJBgbyg9WGBm0w7ByErVeJBp5T2YQLRTr1qVPnwCQzvb2DTuBia62uxZ2HJPRDYXc
zmXZgqwV30TEgqxbJQVWn6JaGZztNdb3wnaXpfRofHNVOQ7aHn+JnndR5QaKTZbgowoDjzquDSxM
fQStVoR8Z2Z74lXEVRcXglwcsqGSjC1uQzFMw2wWGTHVQFYU1j8klvR1PFMCCGtShfI+RHz+VaCj
C0zC4JxThzi8hzUJ02lqCiYKNiCMTpsNmwTMqUJ8PF7D+Xhw6qk6BznAh1PrM88B7gvJk6hBoFMD
WBS+Lo0JNYpNC+dV3oM5LCF4Iu8yGxsF6tCMjN14EYx4PLXWVllbsRj6DpFGG0R3tlTtA5WGPBoE
GuCXwclMngwbIZJ50zLkCcSoAOQLCTffMH7BFtC4o7bob8k0VwRj/gHQYPIp1DPYzZa7DK53J5ME
STpa3Zn6ssru1piW3ucRW+R7n+4qv55YA4IX1oCtgWNMUlmOnoggnQTIW1jiwFHxCz7Jrl/pBN6w
5QC7bh2KtJ2M5jTXct5MEX5GoXYOY7JM5dr08P+RRtEMSxaL8HyLiPq8qKeVMY7aMmXRopbWqQFJ
d+GvQM1/0Jti3ah/ag1ymf5IMZdHiJcNtVnjGeWM1iYmij6pDIgtAQDFwL/ixUQnzKKonYkx6w3B
aKEsCdxdmgYjGaH6zESNaVnbJM2Kra+H7goNNrQ8Km6Pi5KWUWwUmgZycSBwgZKaJDFdQVi1Kzfz
ybD1gfI5vUB/Tm1VRP3Ogs4q+e9l41xVHQhGqTQTQEtsZKgkCnsf3IrQP7KiRqVlJt6M83Xdmsp9
MMYdB2SfUbx19WkUnS4CG2T0l3jIvxzXV2YuTGEaURzYCCnCYwCzNi+TmT+wUeK2HDMX87Pc9Z+g
s/VJrsdn9FcXqUK9yKrgzewpuBqqY4baSesFU+DZpHlUOoNZ72h6dju3IlhKsgahGcBKoz5R8Owt
MTxCNOPcJ1Mtxo7UFOoD9qj9YDE6ngjDBGl3NFMQINE6xJ95IT+IaUKJx+pS4lusI95K5ldkK4FV
ydgl8TcfExNEeg5suUWcP9VDOPtN0M+LjLFmmvzS7PGw8RqGolaXsat9uyVsxyz1/qAJXJrjY2aV
Ahyow/VV8/E4NUsRr3TvHgrBLfalrxpA4Fr4yS8z/+fQK2Ia54VCZybPQ0VL1rpkmFPLjTlMTJiz
dUKF1qdvkG41+CHwJ5R85deGdO4jx1+pzH/Rjphk2Vt8jabqI7bvDXWFZo5XkRNebU8CD5qI83Ex
60Ys+0hYjU2CEIrUWAgL6VuIdzO2gU8LqFCUkEw/zOhieuXMqsWkylApRkEEG5hjprCyRZpa9sJN
VRqO2IOc7LBBsQ66AsgnjdkloMyfuaZ+VLo+mSRGIkHu77CzJLHOggq2UoJitO4NyHsF66IsPRJu
PKvDh12QuGjBl5kMMMfRI4JgkZmsvztAMFzd2yNoJOKCuKu1irNN9KxSeRuUp18fmmBrM3c15wP/
3Mmvgp68c7B/Id7L9SNj6Cy/CGtTmikgdFrX4KcqnqL/44mzox/L5tSLTdQ/WqIw7pkgtGGnOItq
VKua1wqphvA+y+FXtQokSAj+EovthjejEpw40nY0+OQm+GySzTOuy6D7CM2NXB6l+hmPWxX0yUxk
suwWNj1d8AqmGt+iH12M5DMzuQiblS0dFqr3aId3v1mT4e7EDym4MZ6g5yeY1BlFOT139aXnzI50
xg105UC6aOR/fMNFAA06lvcpzW5e9J641wZ/ZImpTOuqp+c8Qhv9AKKMt8j9daVvZBiTTn3vmN1Y
5A8Ibh9elUnhrctuWQCo7Rcx8pdKfLn8tSmfd1a8GwJW/hlxVc6eUZ879cawV53/0NP32LrshbeV
AOzp29RYw5SAL+UQPgNOpnsbyxSIhsauMSfWSMVdWcjUDJtQa/fAJtDwtsjRuC8uMUp/L3wEKjIF
zaWtg1zSLWRlAVUTiXjVcKev0CMN4Q25bphgFuz0yUIGjCdBfG21Z+LBo6/8qdP9tvIOgzfj9LUw
Lwpz6gJNpeM+C23TaAuud1EsW2NTGfjkIG9IOeqCfOkpC4OMRxmLl9ScwGChe6GIUoG+fyJ9KPFs
ZmQQdMrZdg5R8dZrvMc23jJi3IO9Lp54c6v6T6Aea2LKkV1OEnXhlFPWj9iZ0nTbNjDBBJ1EDkKr
e9boJDrnq+2wmyAiHV23THHCu2CoNL7MH75yqWwG3Eo4tQNkr/0ZsklKZcRcZNrHb0aE03vnxl9u
cEqokXBGTfLiyxLzNF262s4mt1h9QJCetCZhKevU3ioZRxMr6+pLTnYmLunogOtPcc8u/GA0UJNB
X7OuigzMcrxFM006eWwBczgsyMCFupGMrZwuqo6DC8chytetaB9utOT8NFE7ACLbswBykmVD7zBY
DzP6DCl79WXm/RiMeWTpV+p79CGnRtuSJxN7W0f/o+h/QlKJ6GcnFiI3mCTDLG4XgbRyu43V/kmi
g5o3a6+xz0WHSKe8Rk0/imanhn/kqOikS979moi13c6mTD5W3pXWvIgC4qeCCY0r4doTF3egDvDV
LD5bbY3bSzI3WsVl0dmHhLzT3HjKwUaogNkkeRILe5rjaQjXGJBJJmJKCeiqyk6uRahaAyglU5Z6
e+f3JN6R8Eqj2TTSnJvdUTwu/jdyNriy3Y5RJDeZEbQLje/RKXKAoDyx8qHzbk5yl6wLf4fsHCyL
/KVPKzcmEmUe+5qpnX6rxRUFVJCcM0p2YZ+s7FJpd60GFkm5bWNtLbAZREQy5u+ElPCSeRkNPEGQ
N9V9q6RfX/wQpiepM6lCV84EAGXDyfXfJe2S6pdXG9jA+/utnFNPnRmcjPZc5nDRd5l1dCTgGdTq
P4WF2OlUN6hSV0KbOtBP7Gnjn+OKMtW9x1AAANMzt95a5j3qjxGE04ql5lzRZoa7KjWIwhi+XHOT
Dw8vOg/qwU0OXbhhgtqlW5X+L08qjOkcYTu5+zAJK5FWMkKW5Nmq+bZXiwnrKfJYOhs99IJPmQMw
YAHPX20blNsCiJcN/gXBEkkJII/DtdEfmnQroRDVL6UqLdBbmJih8+DZFKcENAkfn66cQZob2Nv3
jr9Lnb2T75P8FBUHxPF8g3JziasVVlG+I7O/I9lqu5MUfNTdTxV+h/jckvasa6c+P7+PaAePc1iB
7TtN1WfufTTtmYOmT46xfWjDRxJsh/5SEAiS76RsTWAg9u9uWIf+3SR3jkusZTSV/FjepXeunDFJ
siE/VPG3tXvW82dmaNPW4LTnePUciryJEzJ2Qrd7zSXvmvJpV8WfwluMB7Iz88cgQfndbr4UEylh
/kPULfYFLUgnUn+N0ykVqWsckGDnZE/IM2YbpAq4BIp4S2YUUDDZU6z78KBGXynWkhrL+cUpr968
MA56RCjRW99GCz4pMwf1dUwEXqsgnqOxnaX9T+e9N95RT6+JslYzfCr0P7oKwWVGYhyNHx9j4sPS
Z9SRDqBa+abC4MPGkcHpsERvLmdLmNlasFO0i6NWE036DNp7SdEshUy+xfuYEOHtzeK7EPehusUB
aM1jFdL1RONwCXaSQWwIxw1Sqbz/A1dSTr917xYk7zUaR48Hp3bEzC0OvCOM4cnIcVFgiYUjSGlG
jAYaXon2XMpat+D5mTHm7TwMYt6WTx2psFau8+Cu0OOnzrNB5kY4cw6VcWMNF+4vPpkarkBy5acy
jI4GBfnvxm73CprffJ4E3x3glFH07vRfNabejPuZe7Mv7rY4R93RphrnW+JHMGTzvr3GCSi/erwU
E2+j9xs3XvfdV8KVw/ObPbj7QDkQ6gbVj25s1UvvhvajYFiQNgJDTzm3EDMqC6v+NehYlfpQRzeh
YXlNH8O2rK6N8wZ+FF8cX0UFV2fpKkdeOi9ZafbKlddZ/2ztVazuDH8S2Ytm+HKpM6Xv2D5azl43
t/ylUskqH0fozui/UdXyyQ7VEr2wLx29nGvMJCWMP/RKZBETNSp2NT7wvGqM/YhIYxrSxwDFNnJ7
5ziNna8huofGLhxfbtgb5rI29h2FCTpW9k8LkU6oqboAQzTXa5SiqVho8lcnNnGx7Hgg5KWNgjzy
ZXzwNSbFOxgLhOGDQSm54pdqPoL9af1pIzGZ86J6Fq86On12KTwNFNYID/p2X+rrTrtKCdHejGTL
2JwrvT7FljCnAp8W+c4JYTzaU34fPy8LOqbVniodZ6M0Vdt1BI6XaEP7aSKT10K8Njta8wh5K4Uz
SlfrMxKTwuLLUolBTb5b6d5VPH75OfEXqQIUifkFYXoGIGcxL5WdzpRHWXYy8sSEpvO9754tPxaP
bi2HFYjr59Tk7IYws1jFpiaCAN9Ad4crYFbfcryq63Ujz01vyhKEcVrfn7t8IctcO8GPYZG0OxLn
liwHeYqJX46zFXxK+ttYXgaoFjDNelK6ENXv4C88lPk8UIQjTnzONTKq/DnMCq16tOGdo5gY1Z5d
YunuG2vGK6t2M11ZMhlJ8TGAHHHFqqF+Y4jW7GVKOgT16pKdP7pa2z6wW7SqVckjLl+qBNRE62/Y
ukBNZuCMCm/Jn5UWe6dmtWg+inTuqXufsE8TIMbZ64ihWEXRPClGzsxdSveN2IvoowS+7+srfNR4
IBjbT4LwFGr3cBEXs7Lfyht7iRaujznor7nxlQTvZnnJspM8rFoMPPKc2Dy0pnwhUM57a2sZl4FK
AXBLe81pCrNN1sQzu701EqD3A+uHSU0PMjCsAvDWRaewumbglbQ7nRmapG0LdCmYIYzSeQ90imPi
Vp9ArpVkF+EFYy+pJpiBSclahxrjhXBCGOBEo6PvhqMQ70l8VZunoX37+WfNVjBCt9mkKyNnL3cq
zV01Gllm6q82XEPzTQZ9oMqMb8LfAgg9Azz9ZhYnEVzi+O7miMUhV8DRnKCp1XboA51wZ9eXYDi2
+k8YzNCWofvr27mpXHXlD9lXQbO31+XKDZfKhA0hhvEJUnZ11vv7eueasNI/cmkzhDtX3se4fgmf
7U5D91t1MvsmTmpkU45MxOhUAIal7sq2WfCcqyxx8ZzGb4REC2tSB4tcvNG6qfK2TRF0M2MMmExL
/LHeJJ7I/pvgfzrtfYCWS9M01eUHyHp+x4xhD+vBtRmu/eEQOIeM9ixQNh7rWOe9DnekeAbWNDSO
NpAEliOzBFRfvu6ch0h2UHcafxXH5wQSiyW+LU7IQHqrs4cGl8JyPgt4FelcTrdleizChyftSNVi
IferOftcPgkoJ82GWYULMthZaebRG6fzHnYv/Gx+gJKG78vbBRr91Coeox6XKrgf5sLDZ2PxGXF6
ps5dk0+2AkluIuXrsf6qNPwVW1oV5vrDsQEm3XOvAzOcoR9skhlAxcBcmPWiEntKd7gg7EJQ9QlA
DSWNlKpTRM5LfYxve2+kt0BB/icTHA7+sXd/EjqBMrzxgSfdTfV4Dbe5NFOnWIaKQ47OWc9/BMQR
M+IQU06qelP9fabfAAJ74Bx0kmu20cYVNxgbxGg/eCWr+OCzyfPMg5y8ORgQC6Iu6qvt/SYseNLQ
mKjdR8/wOOxOkXFo4JwkpHvWajwVMZnoIfOj7BL5WIXiY5RuWLd7W0a7GP0mjfpRo3v9NIJ7T2tM
bqQDk3Yu1dsChTNW7oBvS+PuKNFuu1TEJC2ow4Pznwn28guIMBftHPZ0ND4mXNnThnWz/sc15WlI
bGOnboZiL3EceSc/2/PD0r3V0M8G/yalLFqxxSY/jYTvYEqsennEqD4BoxTMpXkGkpKMNWpi0hq5
nKdfFQPRdsHSP3zPrRUefHOsaKtV7NyTKuNBZO3Jf9zix0zeqEey7JIbeznY1tKDyIqapft+HFxv
QvliEQzMLHpGnUOjOu2xOnWU4P6vzCWA4ZRI+5F5zNzWPGX2jltU2B9DfRqqQyrfHW0tzZ1pwkpV
jk5o+RnHEPqxUBbyXC6+PWZMLDZwszPeb59tU7CFZhjPiLMW76m7N8TVyD+MMSqO6RHdV3hKmg/8
avNE+gNJfNIj47P6HYu88dEpg1lnbWPMnARmjx1QIli0orh3HnloTDPAR8iVIwfA7EYLP+T4hM1Y
7b4M9yuwSRTR4DXT01e6tETDilbzYmECKw7t7EtljWXMR1M/iIa5gb3c3PVip2R3lcFK9dH3a/su
SzsiSnx3SQlNJZrrREbeBmWeZc/SWMrZM+wOknl0+BAg7zTxKvDOHjVGXuLEMxbEDmx4rqSCz3dV
mxu1Pef1b1j9atZVZqTcIpex2a5aJe1Guh389yx4U7o/PT+KihtYnnaw7KPyWanrnM2C4KNYKUim
h4+BARhVxEwxmBgnH5K1doqzF7/nPAeZKjFHB4Y4hfHOl816kFGYk24M6THOxXQwIxliUp9sDfLK
ka/feDsUTNpRiheMt55XZNxE/cFEzEBko+Q3jLm8PEhYVesUmxnxm9feAgixziZfbrlI8FtZNyN4
IyIsMjeZvud8i7U3vzpbyWde0u1vDRKVCnqelW1/9Cbz3GZWcn4qLkMNxnTqFR/3xJXPsrEgQ2BQ
v/o4YrzVTUkHnJDGxTlKEekegV1NamvFkZVyjwYgV9IatJ18YrOrcgcoBHHPcvVu6Z9GH6/4SGWx
yXM8YuuunXXDhJcqICg4tVeYqM34neFab9yUYVfmm1zaGsQw1Swv2mKsuUx1wUSS91X5ZnYiYFnO
KhRRDSyLjSfHIPt43xcmS3zKSk5646aV+w4SUJTz1aozDghNWhS/crgpmzUSMbVYWvFXK/300FR0
cfEij2sCSVMoT9T2DtSDwfon5pAkJ35oWeYryldGQWGxzPuSxBRG0CzqLNTzmLnUo6suLeOn0j7k
5JqW+zi8Z/0c3BXGV7P7LqOv2kWDjZcFgxivQjk11JnYMSCU7yFAoBKxx6rqz6l7BuRR+Y+4R8G/
8MOng02FEAGlWxxtsXfjg+PeAoNF00RVH+N777B05Kja02hXv6Y5g+7kmHPP3TYJjIt0JxA8a9MQ
/qCqzGIWOmyu1ZBksGajtMv/w9J57LaObGv4iQgwh6lIicrR9rY1IRyZc+bTn68aZ3CBxj59e9sS
WbXWH8HlZDDIgDigLbvKYm3KfheUN9t8LTER+C0R+HfK38f2qSUWvTH6RuFYklb8XjyDzr60DnV0
ohpnm1vDKtQ+iuxVxibo5fpBn1+EVAq/9QpfF0YJgPPZa+w9HgoAJyiiA2Wo7AH/eLApwuMXpZvI
2Q7ZK9XxTvq0+pVZH1rt8vcm2x8JV4smMNHuiq90arYNi3JeA80DfRG8ob/Vs7aRsoDoXlDJ5ZlZ
X4aFulu5mc61qwEZh8cYrBM22R1PZ0soxvQWJfALSJaD6aaHvz0iMBGgp1Ge0POX8KKOKXSEdrH4
OOPVlZTBVYaFmytQZU5p7Pu0PEiq8vT6m8gS10o35nrYjI43rpiQhMQ70j3Vsty55QqHVlEVW2Q0
rSbtp9QAIAj58jX9WJsbVIl29ZoxhQXYYjpLAocx19MKjBdSIV7bXsuO3CZIWBjWUtptXYzPfO/r
yUvqm6X+YB9xp+6UuaIVAxXR8JKJlxtqgdQxhO3HfmYo2nTKtZofITGl669a3gY0ozsVyL6ouZnZ
/dWNRjlosh01cwUh6jbFtWfvl7+k8W3IT5kAAUwstOOLQnhAxHPqwhV7Os4rogy5pXumr9w1pmc8
oTesoB2Sf47bkltxEb9OygZCRSuqjtw8Ky2ZeB7dhNYBA10rLvSOaTf4ZzgXTAtru0yOZb5vP4fm
VPXvfFTmAI6v79WlRFx4z6p3R9/Cia2GnrfDjbtuo/W/XQ8VN79T/YRoS2IN4q8nX4MQd3M8jPrP
Ij365mLjKMeVNf+GNI+Oy4++UVdLf8+dr1z6tBqKehp2DZdvbN7V/bY76DtzyDyVT9QBv2bbpkJs
N64xbQbA1gPIl/6nTI90fA2Bbx17x4w1qzc+BmqfqXSrWdOHrSGwfOVT4pEoKI8knESDiCEsw6v9
GYX+TtskbCDNdpk2JP6X7bFPdnxlVnwP63OrnuTwHRJgjLegrR3VX4rbNYeQ3WBoDnqxyV3Ki9lW
t5iMdV5Al4sRBxk9jLspCUh7QbqgI6eaH1P4FZLJpNfwt9KZMlU+v9eIAl2H2L8+690WSLrOsVlu
UG+sUuKSJAkvOCBzHEpux5huDq/1Wvf7ZE9x9VYv95U/InvxR+emzS+6Q21aQ3y9cpcBL7L4R82B
/0afjFDQPfIakcWCgCwECmvxh/6Z5S6hNftIc23cMqUXrfiBJzjT5KBTopFsCWywjXenpxSufkte
9Ooazf/E6TOkr2p50P1xjag/tt7pQVpNqQj5SXkCakSxL9MGNLy+VZ4OWuVbHncUiO0mWC/znoza
lUTHump9mNNFs/yhZSw37FXCjIpabTda7OmrhJQXdd1cHCyu1S5Nwdjv5fSiS3+B9giCN20+asSV
9Ugl/+bupJTfZOprCjbxERjlX5b9BSaU4fmXEHXnCuQAAOcYJ3ZKZoxwAqP6iIuvQuOwG36Rga4i
N0YOLCqV+cnLterHCal4/HlOHklP0HtEsRPNKKHPrC/pl1FGc0f42rjsFw/GPT5hNEQtcZXh5xS/
k88SsJBR07gAroiZh0zAiKt7IXTgO2x/5em1li+zdptyCS9VDNLbslqWMFtXw/xK+afcOABwuON4
bOA3RfgJ6hYPeBTozhXxLdv8o5RO8/xPzzaZQiaTDctS/TU4AoZw0xfvTXE3pveluQTdxkaGoCk/
KmInqd4CCRcc7Em3a/WXGm9VVN4w67kRtI8iqQfJopxmlXkEvM1uhKYUIOCol1duZPJnWIcuNiPy
LvIrYnF6WSetCKsc0QtlcSIZtCe4nER6IdBo0U6EeCaqh92/0cvhizJ2L96MP87vtCbyo+O8BIJN
oBL694KMPdRSoy8X10H7liViQTsMiMVVJU1D3vafNlcYlQ+rhsAkyk7WZUuWHwDZIn0p/Xtn3Zl4
G5YREudobaSZMNLvIvRO2Sj2m8lWr+HuiA1f4wvsKjKtfc2V4bXVVe/xgijmrm6JUHmhCKS8mgwq
9FgrJQ1A1JSHUEPN2G6l4Dc2TmG8QxjPE6EgO+0PaH5XuUXAE81U08vw4KiduLIU52Lz0uL4cQ2Q
9mtS3PvJwd/jEutUkDzMX589Klj4FjJO/4ACQnozhUfOMYKdqfemq5H6j0o60rqwGlbsK92p0Ham
5GOrdWlKlghHsol+hp4POEsYGyaKvib5MXktOVOIzddEa+zyYgeeQmzRqW8PESuT9q2L2EVoXFRL
fc9tpACGTj1fZLeyOXbCf2bBLMMProCejAL7hfOLqFyrxPyc955FT2HHrhty1eCoByIknaNp9nWx
rFVsZG34kivPNqVQ2EMMSDSl9ZXpv8F4T6tjpft6+awseaNP515fB/Gxdk7jiCboLgATMi13Xc5q
TaidWr82+XteCABn0zTEox7osu6tn976roYvAh0H9YTK0S2lfevZ3NgenyIojietLZdjOvFsSnlF
1LrFYYrJEOnwtx695f3tjtHspuNISH2Se9eMOuSBEZS+zzSuN0KjMEejkXVL+9FpLZ49ar9W+Y1b
wQbeK7jtOtyEmha7E4RFLn2nsLyoszhwnW498CUYPd82kW85f2hR/xOv6UpBF+0jbIU2Qo7A+du7
sfiGLC8I6HC61PT/zNApCjx3pTyKGGx9T4KHReSecgpzgjCOgNUDywJ/qUs5ISGXexWAR2fkt7r3
+G7ZhGwDf7RrmdizAovcGo45jW8WwwXhu4QAY4Fl2pNj3+k2KlchOojxmOsOcO41BOxcsCWvUOgO
5TnYaJAgR/WjZkaM0D5a6Oizrz5Z8/HGicd14CvOB0gBxPlLkH3LU3ycQmQRxV3qriBfbhzuuscM
9c1wyzVp32g4XqEldfvV7CrKj9m9JT6nb3duiApFis6G4AAYbSpyokLjqw7v/MtMW8FXLR2W7qI4
b7jFGNM5NORDoLOdVo86wG8vc80TDgr6IG8q0j8QhiQjA0m8HuR+U3XNiqzxzPq1WtBA+UoFtBsb
m3z0QIzzLwDnVfIkcxvxxcri1WioER+3Ac3ICLadhSg+hPUNzY855ypeMrfh/0xw9JmA5JB+H4S8
jvZaBn96SPZEsB2dUz8LVoyDJe+xAqIytv3ob7TWKADSxdfNGjWO5o4+0JrAeaLf/18w6huaoGRn
+tn4+O9ChWwUvvFvjNacNd9ahXtY2dvFoXJ2IQ9x/xfpz3AF1XFhRRcpez4/dH3KVxcHmVQTfirW
K1JINGthyHGzWsptWNPFMxKx2ZMhzx6vSk8j2VuOy+/DBjY8HIdjO+MCiO9xdEqXC9U7EM/vefYL
ju2RJrCDJ4fWl0AhLtpwU64ycwToF/pE+sw2oeaTJIRilrS+8o8tdoJoEBcKLXC2264VJA28Ddlw
yhNnVYXflmxyv+7ybYbANUB0s5ZqNG6/driFGfWZuIyZxO2beJpKHlyGrkFUM66e839cHcqaFK7W
S4zdAlJGjspaIl87wwvUfdEBwaUf0mS3FxLNDGHWZMG5bSYvBGmt4N7flK66xKlDJq/qTuXnWP1D
3YJF/ywxolhcg4ZHXiKbmAw7ROIdUU0VqCkuG8TpnmSx/oJGLgtT3Huv3uL5WZc/KvaVfnqa8kuD
TQlE3/JMCogQ8hX3GJ50QBQgwDcyoFD9ox0sPkNp27Uoj+MjSVNd/jcoHzOK4zwMXIRmgNZ/LY9A
7hLdWz9DVhjgLFV+xzu9NpYDClbkiZhw2WBGQDtMo65MJcAIJpMN/4yfuf5Hp+6KDJbRrebzWL2Z
GjK11obD+cGi1Di+EcHsn0bUJ3zXdb+B8gjJ8Mk/KvtMnr1nWS/T1t4F+kMq3tV4vxCjJdP4Z2dQ
eAYSqfvEucwqVOKBAYZ3Y977/lZOF4EIqzFyVe4cI3xTaTSWou8h/7QgIKaQ/OAsJz7xhU+KE1kg
bjPpl/t4PqnGyxJ8adUlmx/iP+1ITxuEoUAONNnEeHDwSdHdIYxpZqlTdkiqVpl5Z0sgWlgKPFU7
oI40lXcdeh2KNA3/pvjjC6bW3CkbpHksG7m65wLYdUhADBAiuvicdjvJHhLhRgvWJOlTbb4tu2cT
ANBBHZXRIx7Xi7ptgAgE3jFDB0/ppgDBknDRj+arVbyxC6zyhMTlDanPfp76iNrhpRiJiaV2aywp
SJqRrfryHgs5dLyzF79KZG1ySI4i+uxRNT5bGOpF7txM++lRiFnRk4hUiLmFIfLf8g552Kb/FL5f
jEYItLOIBecgSbTrlbjF/aWjwy0rLyXl1017HqavmXV69sV+pPGTrrkMoxPJMchAYaIKOEuoBdFD
Q0qleuD/a5i+ByQnYhEiOhskF3zZvIqr2xjOT+RxOgx5On5RORKW11a+sHzr6U8kMXIkb9FyZ9dX
oo+peZBK9h98QSkrnKSE2wgb0Kqj8nCenU2G1n5rrUfYuj07HFy2FG1SLvGWI4G7tR5kVK7fRjN4
4mcBYEW/pgBb9hcx11O1i0NHcEJ9eCoR81ZIcHVihdVbC6WpcDIPrzBszXLE7IcCVtp+AVcaTAS8
iSNdzupIZYJCngPMSySjOVvbuL4pVdZ9qT0rFSf6Tbc79L2I4btPMuxcUtf5GX3eRAXwOTJe4eJl
+zBXDJr5uZFe6pmY//gjmPZF6y5Uh8yXgFmxfZflqyxdCpa/QqfZZU8Ni6s7l8HtodJvar8NFs0t
610HxAObS7KdT8fTGv5DYE3rxYthSXPcRribJtTj6p+aPxp5E3zU0h1llAVMNM33tBNZ/S+atTGR
L0M5AHfERBjVZ5NAEminUi88JPeqxZEhM4csj2F+iPNRz32x20XOyvGw7MSHKrlalBDMvlX2a6yg
YG8E7Ozq3FfTLZ4VBqG6uqdEbRSoLXjvFLKBjX+WeYmNh4VklV5wN4jfNPujjzVi5sbVNbTXmQeN
SCgv+AgzFLqzKX2mqFS8id7IXSZerHclPpPSQPSD1+Msc+PNoG0c+xgqX1L006mP2GK9uSbJU8Io
l9PFjEMDGVEA5ouaIQTaqz8iBDwcEaG5sp8lrDkQBpHKm9Lv6bxD015cLOOgFAcwbsFhYJcQTxla
LDCPdVbxluxKkJLqIGXHZvCpMCJZ0E2bH7ZAnvjE4XGPv3GJRdGmdy6KgQguYQglfedOqG9DsR5J
Gci0GLOpmwPQ2nfFdqb8btT/jRBM9kuUvCTTsZvupbnNzSPIETzThNwMqYuzw4wTU624IQYr4c+X
vES5HrtxSqQ8G3ty7Nptv7jTZl7zs6C3b9d823ye9m5ydtJXBZQ97TuqpDpmSczviisG4XQAQefs
cGZ6H+isrmfVNe3cTUWuE+cDfKy0gZXGVsJXMGFJIy0BtSML0MDoQqweAt6woU/74HCAGLimPvGV
YcTdi1jGUALWsEm6atAnki4Lur38BWiiCB1w7g2vV9NRMMEIllSPMT7zIyabYZtMv+1NoR2FVhTa
Vk9k1CaO0HOk01pVN7M1AyHyMtf7BXaFbQyKCZ3Vg3pUdJUnC0hfyU9MDFgN/bggMgqxrSC4RtbL
NVxMclSkZ1B/zeYHweisOj1tdOqqawHbENG8pUx8VdRiy4AKttgiF9AhTJgrcmZmHl+S27Z6ra+G
4ceSsTYdOVyx3vDiDltzNxh+zXyyMn2Ry/VwZjaA4mzGRHOfS+UjYz6DttbYPBamxB6AVbpEqsY1
uInyI6YxTX1NWYaWuzb8JJwwhMuIlc/MDhNAxIgGU4uRttds9y0QM98/IrsofTYaqJtzmmm/C83M
i/FrTcO/UPEbJsJHOAm32aqMv9sRVq6WNyyXazM5tAwRUHRir6gW5h8GEtIauwE+W/5Q2n1eXp3m
XQxc1Q9HXBd/kEjK2cjuV/DKCxieWnE3htaYRoPuENYRkcKSICwjdi/k1WO9Q00kt89WfCmW/xWn
9JLDmTO+GDskPB0+t2nfBpGrMMw2wTWRIC1WBbpPP/nSg18EErgoLWjMM0pwcYELyNr9smBJZHKC
/0PQ2mNjfpGpy5P/oaWQ4zvornG48xj0mT8/i/7R5mcZaepY3hO0Vxka/paDE2LK1QjWbN2AbJMj
kaBArXdBHNk2jgbE5tq1tBAfsn5YHeqrL3KrjYw4NqHEyYnz7Wu/JWtfjGZxtUH+IiOEcGjfyVDS
/HfMta+1Cq0Gyin8zx4vs2JsHfsnlvdRQXDTc4ZtLxDyi/fEsVEGsSLVqzH7nmMSjKCp9EfrJpuZ
73EDWjGTy8RKSjDR2oiv5PAAvHojwXADmgmYNXGcLiBAXSuEIWzsc/eMYTwmMmr2gvAug7eKB0Ii
Y2ap4FX53XltUNGtCVsUHELU78fqry75qjw52unWdULdY/AzjS89+hHnjRe2LT7ZfWrtHlcvoFTY
gCyJAyzDinotpheVoy/qXm3983MGqo5cXX/Dju2G2l+/IZs9KTFgncPVd82S2kYQ0WPrwiCVhtfe
skhokUkjU8BJ0u417J8dUhJz4gNFfO7w62Q9lebBNzT+Mlyb/NSRJ9z+FcVPT1xpTWZ213/Zzk5l
umV+U2hz6T4LzuCdxlvxL0Zyjzn0V4GEIkh8bdmgK7wOPF7SO2dOTS5Vv020c1LSiPKbjPuxPLNU
akdmBe7WH82EAr014vY7DPVlkh+C/Y+3Mi2xrQFqON4gMGWHcrwAUa6Zr8cGkaGxTzlJdP73NQ8V
75AQawAyVbtw25vvRviZQwyOvMBODKCA+xcKxZXSZ20VHjU1K/qcSTzizNPNM/WNYNwXoW2YaEGY
xjdHWce0M5BYCJHHrbIMmJL4+3kjNrlPWai6iVkmwErjeiPFwlAByKiB5xAvyn7oKc3BIDJTD562
8rcU7GM+Gg7S5U+o0EBccve70/1p223Hed8txxSv9Zidh0gMIEWMKvK9rXcpCU0cSaaHUZy1v350
+Nnym2BdJPKhecb7Ht7nH6qAmoYHPIL18AngZlgkKf4DUBsJHU0pQiGQMz3aFdzXSDIivxIFnkJ2
r/X05QGUF7tiJhzwWiw7KpZqvkP1N+sC/oigYOC0rrjG8iFDrWV+wESTCnhgaotvDcFEER00fQ09
j4Q/zGxW1Rsf2pQc6zW36bwVqE3Qv8kRCg1FECYbxAoEY2kRdibIhBC7IAonbqHQOjolhBqn878U
ie74MGe4PY81oB1YngJ0ixB2wul35lJekHFJzYuI5WIVC9jLvGHeNkhp1Jum+GaPbIrpg6lLzH6o
y0dy7o7QoeLUR+/a5HQoggEN92qhhPfYyix3DIfzeahO6Fc8YGUZdhe4Scq+SJjAtfXPGta9vcGR
RawVEsAH2mGAfxWbUNa/m39qwZ6862xfhm9cPJNrgNYDXOPFNkECbuFxlqfC1bo7mc7uWJ1sQtKp
xeER4+rD3GRYf8IlIZ1TwqIXto0WHrygOnuOoOzsa6Z+RfaNR3JSd2Q2+DbUmE7Gh76yQTH+WWsi
O8ZjzGIoQ46mN3GecnENiBXGv6jaqRxTLHqDR/MLUNuJUDC+bD4/7UdyPu3mzXG27H5UHg7FtlPI
s+4+STBbAR9HbLxG+dtvCPoggRXoEOgDlX4AjIgtYAhsjncbq9o3/ksfdpH1ZF5zr/VHoYvrc19D
3jDEzaktvzVkEQrpn8CW2lNA9n3yYvK3BgPq8TtHv8jjFH1NK2sE+8SoIBgI+R412SZXh02qopoN
BfiyWC4IXHGWHRSb4GtGsTOMixaVeIOQ9thCXfcDx8gZbBk7k/+iaBqRpwqlAJes9eog5or8hEE9
OyTxb+jcVGVefZJOoV17Z2suh6A9Bd/sFz190oeUOjnf5u8AzFs467DTB2kPjBoTNo9Ji4S0XcOQ
x8Q4prInohYw7QFy/wf7gaWwa3XkDfENEEggllX6cldO9dKWv/Nbo14Jjx0hL3kWFHpiPGU5GWj9
2/cG1ab6ZrnseNkdFKMJ0B195qe5/Cw8WqA1CP3Uw5o5pTcDAXnw7Tg9KSv2Ck4Mlwen9q8t7RiV
Vb4mIn3xGNtsxxCiEms981l6SJC3MzAzF9j/jVWGfEWsdml4wiRpryLvHXgqXm2tudrdab6mtG8U
+q71Sx8YhWsfqwsxyEiAscZH5Dxvh3rge3sjB4EwiSe/mzycAprW7Q0JoNC2AdNcGH1G/VenPP9D
p53XDtEa6SKrAM0cZhEe7jq+RhvHVUfnSK4F59fN5J0ulLMinSbKCu9TdakRvDIzMSQY2WUKgCUb
lI7ZC3dRCjSUK4EbgQATnrOig0sA3hI2NyHpGlGdKMYpf8YOqzy+CwAMpDMEUXjoSWkr9atwjYGD
/XvLMrCx20PqhV684Cb4carP2PmYE8Lmbll8H5VtLZ0FoMQ/OQ3Zvoyc3RFKueyB/nSXVsesOTHd
YFY+zt29Kz7K4lBuZUQOfvSrxlC/nDmftrYdAhQ3yXfcn6XiFYyjNjbz5xy/G4yp9Uc5vY5swIKp
FrrOePxEqsFxoyFOA8yv/yl64IbHPlhce6hd3bOdn/92fxD5VPqL10SmmFBYPHwo1BmqwL7b9bIh
PnCFjRyi4nXm5ZduqXyTqtOcbhnwTARq52D4kIynSrawUIRHduDN4U9iPKW8fDjjT9lDEW6k9dAI
jnmU/sRkmMc/cndpfxl2odRIiudbex0AoqTx0XNPL8YdzTD5dZa5D+Kzpl7k4RDnH8SboKaZfD06
q+Zaxv1MCxIW7SvsAfcAwc/zchm1D0GetAVnBGO3aXmkajAY5TtMymRWn2LZ/0Ml3X2EGwOtPrIM
/ZRyudVQOyGvX4NoqHd4BQBJc1Y8IbAjv7+VX9hmLIMoDn8EcUITWHnkZIQ4hrThbY5+VEVowvHX
/Kv1s1PsxPAzFTchAkNuNAz7ObqZqJM76dOZSSCWV0SExwYRRpjTXoflTWK819uZ1HGmbuvYDv9a
aW8mdyc7Z4sBNMqbN96BF3EIQAlTjbARRwAjowNr09T+9FVSslHv2wlI4lhHf9J4ndp/Guo+/UKS
a7hw822rgZoBxpJjNq/hhnIHOcEwuwWCuB4KaU2pEOCd0h7jEbkNMWndZZGZcI+Wfe/NRxz9xcnb
CJVAPvsMfMkj0hiwYKy4Ov8e3PI51zFZrnmF+MXD+ocOCBh7DoxP0qoBdDid6+siubxvUnIztask
v+pQexbieKG4zdqHyXQeRWfByYllyElfWxSNqXYLlW1nb615U6+5SGDJHynECht1V+E6MK+Z9uhm
hoj0Kx5+0h51+RUWAK0TaxvljCujobos+jOl7dAeFETP4Ly1S2ujU36INV1u74H1+HmfTMML1sAV
xrOJgZv7X7RsMzqLGzbGST3mXO+J9JlOn3Qgpa+xxrjtflXmt6CQLDCcBdrLKpAHNDHqNJpDQFl7
wg5i56AJqcWapBMi0K3mUGTvTfWvx2RZvg58NZryeq2iD6u01yMYu8qs3f/1hiWec4V0qci32DvF
9uS3zDLdEYip2SS7GLE2mlYOpzDk6bbXTvhL8MQGertBF40yGUMh5pbuj5RjcklblE2v7E5TxAj+
hWvG6oG0FYQWwihfPUnSBZLuVzUW21k9S/HNqWHuOQsE2DwiCN93LRndp7YgfHwfbZhOuQAmH2zD
TNf0SLgVV4vASPRxi9dBEOToNgWyovGFKCl+fpRJ3binH8ATMg2Xz6slSZ/mxuZTNtdkHcJG69e6
QFn+miXMNpQpQK+CmofTy1xy5GHUEdRPXzPQgQ2qnhgxoApRJDdoxZjZ9HIrRVvwI6N52s3EKPGj
sNxaXwNp/pP1rVEFgOW12oHhkZsJ1sIJjyNsoZlNOTlgzBFKGpC3WEMVs61NCqC+NMACNaWaRbpQ
P4Gk8g3YlcsROS1Zlt5Yv4rleoAbmYpnOGpwc9VK4l8wTb5GWGHCsWF229UwXTudQX2F/dHSN3pN
5ZjjDhgk4hizQvvHhoAUZaXQu2pFhPXzg4gwy9Z0peafTRB0mRyWL35/ATs4XCjs2nI88hxwhDas
FSuyI50rESZ9/1PKr0PzXkj7qttGJFcAYyLvgx81SWbYOL250pi/p+Jkhi/QB64CzdNzNDQVLxUk
jtyAvSPOaHApSvLbHFzN4jdsGHfSoyHt+xrrCpIavIUb2WQZcQV8ET5C7omBm7Id/JnLIvEIYJlu
efIjdmCLU9AmbUOBGA74nbP+ZwI2ovJkGJ8S0yWMs6LtEGyH2ibKXNvHFA6yHlz+U1gs15ixlKAZ
G3waMZKsfbTgO8ELVGpBRtTMgi+vrZKcUI7opCBit4OYISJsRJxu2QAn5JsttrHPFtTeDfoTVeFY
fh+6fsNO6ZGJQ8Fe0xIB998Y4NDaFvg9xHFoPhL5KCSFVUprAaxg3l4C7R7NlzB/Go6bLGTpSgzL
HE4uZDUyUjdaNyThrTBHqPsO4ZIgOTxTHle/342JYqUlhURemM7BFntKGnEspLduvoOM0XYCo37r
tUe8+h2Y/nFRIxsCN9rU22g36deseq2DQ+qcUWry0ZOHg/E3nQYBNAgpN233qyh7t6KXWP/u1JcF
2Z7uAhbE3ZbWCfU7Y7PzELLk2F08SrvI0hNkdIUydLxb2pGqsyjN0IkbXk2MV6MdUfujkce+01nQ
ZVy3WuxnLE0xwGuLpBbLCYRREXa+Stx0OKB55Rjf19UbX0XkcGtzvjQUfdXIYmfgnOmtRgHEFw39
sIZoYoBhFQTyp7eEs/DucIuOzWX0EJxEXmpB9nkjNB7eLHYpyIFt6A/D71i9xqwfNq1X+UtiIQ83
boiT8f56CRtvKM4npupGXuklu/KaNZu0CUAskDZEhgzuI7ys9pz09xTiaOi09Vi/2PM/k2BHOSaR
5TePDlQkID3wtPJn7mqEeTytBYgCIzbFYutw9Y+wlVotNx2NkOL5sllF46rc2fay41nzevWsljco
EQh/Bq2d/YGyQhxoQc0n+xhZm9TlQt0briH2hajCTVy9p8NFnK8UxaBgzNxfCT2Fnn0Gym+acCZF
KD/aE58eKC8qvqPZbA0YoSi6IILq3EmroIIH1PY0NFvWalDuWoOfc7pb5U6zbxgTGqwOoU7W4r2Y
4P0gQawHElzSxTj6kz2RSUSyvc8dVxcebi+jHxWlkLRx1v99coW25R1f20zY4hi0mzM+QNhnrj5g
DvgCgQtSEQ/PrvqUjc1XaSPj6Frn1oea/cHOm8k/4gRC5PqyfrOHbVwepQwFVb9ynBC0cB1wfVS5
sp7behPNzAjIKSv5NQh+opm6UTyEiCt16Ud3/uLyNSQSgZufz1VLNgS/Efy6T9HcKD1n5vhI2VAx
Ey/Km5gatfiZuYws7fUHbVlJHyNSqHS6NzDZQtCVTWfACyLL5+6nXHzUOeKL6GqcerpKiA7pMLWz
JjF79S0FGLJ5KBz0XMNpxnmdFjj2iW4qUC1nmKaXQ8kZGHGywLU2a6JfxAxWpNvxwgmDqSlY3j4o
sUHvtfqMUK5xiXoVtzcJYID9Nm0BTK+24w0SdSl65u6Ip7bDxg1rsPjwQ0G1m06kAlIXqrHRqC86
zXwYQT952iKGc2f6ycBdRO1nBJBrV+13sABrt8QL8dZH5CwJ2wihWg17CJLRDynljM+2U3VeQAIG
IsLD8R8KbsnlMoJ6FIYVKONxK4iDLv7qLOEwtfO3NhT5RA5QBtYYXvWW4u9WiIkQxmGH9CmG8Qfr
phekG+JPswL3m6A31DaCsDRvU/o+CbKEs1bAtw3+mOw48y2W0yfPOq8uYId5gKkxYfUarvAsEper
VsNdfBZfoQWm1/1xWfEQxeuWZvvFVl0NlQrhxHDKYB1MqGr7bs7nxQ93rfpPWsf+YpwEkFFnfuBz
68LvCZGQQqYPpRBeypXoSAhbuLps+xGLH4K7viAKDsw02ATNU5VgWTQ0lyTuNBi3rn2IzsX+SzuR
QPwXAjmmb1Zy5UvzCPQjxhn8DpLrtQnORERzD3zqxhewPcUquLgOgYdkWeVTcBxPUcjEH/lx+P7I
P8TftxWHRoS0FCKLYaPTfvknPHd4weA9NWtvx4fJAKocQcXU56xdc0KqS8tC8dD6o1ojjTu0BLrP
V2BDSrdEtCxHaYQ60aPvbcl2WoVynodjsAtqQjBm16/652B+C2e1Gf8rMPvxychw+pk4KXg93yqH
m71EJMRqBsZBiis/qQPQ294G9ERleRAnQWORhLTOkLrY85c68klQIBxaz6KhSr1FsaR/SenVMa6J
fpbyYyX/WeWLJuKMoDvD97T+mZqQTBme3ejQ5kTzs+T4AQkl9d5IX4oc968/l0dGZgDqWGYd5XPM
0aKnvMJAObzvr3V1qutbb3zb/IfPy7JbUBBkigC9GnaRDuECE/DKcXuNIYvbkb9CuKYUjpYMS/Ch
2AV+mFEHfifIJ0Go3B2C4ZZpAlwlTzZayCeAPawJeEDWE+4WUu4xBHEDtJHG2q5CH6XeCD9Wwwkk
Z8koSBZpVmGbrS2r5qCcfVsmT54R3UCRb3Jc8CsEEnkJo8NewWxPytUEx98xzMsMV6X7bQuUnLst
JkFMvD+wYDNaWwRddbbqoRC58VwFiQkRSQxhH1ZQkh2IaC+z1kLJRZXpGlltE4DmxQq7yBupcEbz
HigfvbYvmytEvV7dccxYzgdNRPz90mZOWDyGaKXJrgP32W1CtsugGDCfza4NwRSM/3ATAhyDyD3Z
ZEmzAmFkYrzgH66xOfMzh5ibY2hgVX0xTOk/jbexAMmdGxS3dEbzMgwr56j1LVRSv2INMuuD2ISC
BavQvspQe7pElxonE2kbHE+rbqvkmMo7g1pcfS2/LcaWvF7TZvtFGsozqS9PCyloti12uDnUI8GD
YjnCZDwTlYK4s4s21tDtnPiuU5dBrSYgfMaPOHJx4pqF616P4meROfIZ7uwBBBRV/FBlmHu9wf5g
3RPWg5JvWczDasSiKH1I1TbNI8bml1Z6ED81vtnBGYfmGBORObujg97bSVaOidZfrdZa1ntod9dU
rjHauoHB+IXlwSMNX68/e+mvSl6Aw4vyOqDlCAHKDaSCCkwskMF67E4BxSDWecw+KaZwB+I/WzAb
7JpCVWUx2DbzL7MpXyP7LsSu+VlRJ9xqJ8ngl2i52ocYiKXG7XcP+D6yZ5SglAGJHTa9dcyGv6p+
0C4IeSmeLbI+p8q7cnkT0oR6nWBHRi1YWNMrkXxIvoMXEpUP3z7eIOY0wku2alC5Od8+ERS6Xa3m
Esfo54RfcPU1Fn+Y3kESfhr+S/Pwas0P8XU05tsYnyp4mNT/H0nntSO5sQXBLyJAb17be2+m54WY
HkPvPb9eUStAAiTdu9JsN1l1TGakUy51FZvZJh12EUNfTehP2TWasj2NOE5LYL9hy4WYPUvISRJ3
FMZI5IApQUhPeBPiOFWkDTtnB44L6GzmyI/UwAdyaFw2nR6eeLjWBWa5fA3TNFfegUZZ4ZDw9VW2
343G9DEtkShB7K3I02BhkFtISFFEev63DU+MaxJpyjUW13G9VYuLq+6L9OoiJHABfomVrMdV29FX
pHMggWjtDPOXQauXXxhk6Nz08VxzDlBgkW0J1qMxkb8H+4tOksydY+Iy8Ps2ic9WvwyZiL/yqbE5
AJDDWHLYtU4AqYBBEOJVMfb08j/xnQbSE/bktMfmAXgIE/Wa45kvou43MuNPHBUJzbyx0oNFUjC/
/bClj9z5M/Utp0ImPV10FVYuT4b0yScjEenT0MTF7SkLD+QvUznQ0RCBZiyjebgIATGwktHQzqPM
Cby9Zq0tkWb7pVO7kHU2SgwcwOHMGHAxF5cQJTbQVceLQqehDQw3Q7SP4c1Od/wRMQYipxZlAco6
7amGRFdS0mgziFKWzxxmZtkrpVpH9L/MZazxkLUEAbG/QYwSJCjHUXRQP8T2PkZwFhNO6m0g/6QM
HUOJ+KUonNYy/4h6TW2vQsbEAR/oHGh7rb5Zxl/AxsGvzyxZXA8sGFJC+xR0O989e9UdKxoD77lL
m2PmEv9dOjv3BfNOKFKYLLKY4CqIsi+33fvmXmtOJYOg5CeCaTqsqpKysrZnWhVME+XXnoEsdX8Q
aE5j2s0wyFHmAPkJxUgAubNxRC8pOt62UrFRYe4jDlOrETyfVNBZhfSpVdqktD564zWO5dowNSSV
xNjb6EPiGwhvDAFkS2Fuw7+Oko+OAk14alwqX8VwUO1IoJhIxPfmIHJ8XoZodFiu/ebBn2Pc1PIm
u3fnb1gMM3YsFJH1hM1SJ8Z/Dhl0CNJwkHFsTC4tSNg3A45iE3pMFh2D/cBeYDACPA0s1gQ+zPhp
1ZmpbXBJhPTSE50cv+pPcj+Eet1qH9p4UY2n8PONnFhq/Y01SzTs9MNh8in5b394dANWra2EaJuX
g4dSRR1ckQwWcFSnWO+dKxG3fbjv+7M1hNOk66Z3tnXBX4VGtHrEwTktA7gZX3oC7GmSU2JfwYUj
BsHUtwJv7f6hZoROCl7RZGk23NL6KpefDBaowxajxjBs2SGxz+SPgMt5uBvb2j4XXNEaqj08iCjX
uZilY31R5adf/djRzk/naHR3XbcMWjE59ObmTCqvvnPm3yKDtij0CWKTiYoAAF+jEZxhb89snCVu
x9q85GpaK+qmg1iORhcqFnYN7rOpwl39BWPbP8jdwYWRYrEJZBGOQGJhdx8Vnk0uKnEvMy1AorWQ
010cw93lPAPw6f2oVs/wHGMe70ZvngEJepOTjgBW2mpPSEGli9nrLbsHOT/kOe8Og3Xp26o/RufO
9LRm12LTgfXjoWTG4jL5f8TJmfQ2+nxsHeN9KNbSsGrVW4KZLSRamcACQrwhvF6omWbVC50XwE1g
XtnSmQuVx6hcBkyVjNnV2pkqajtzWPanBmvhva1uMTfr0Xeuvi2aiQLpI//VFPYYNn8VhE04B0Eo
h7ukWqNkavNtKB2AY09KzLTKKovRqnNaGsQxIAYU37sWOFNNXxjB2k1fVeNMBsdbWUyxhOC3dvmq
pDkfnCi7MpADwmuOmEF6ipkVboeJzepBdw/ik/DUV2JtsxHAJFv/YZ8F5azqXpUJf5PSy3K2rrnj
6x38E94HtMolSrUQrXfNXsKWQNhFcw25hZQfyHdr+oeFugVG+yRyX3dW1+l5mOVTJVoX+TFVabaO
4jcQBk9NRpA2Y9Gr3FmJAQ9ms8GRgbDF6r/7FRGdoplHGntinDyNIDUW0qnCs4E6XgE6PuZz32a/
MCEALRrPMducEzM4zePOdnhAki/JAJxYTeXkleiXBGasAT3K07/T6qDl11H/9JGwqWjimjsFFVoQ
6QPcW9DNKISCeqHzghf7eiZPpZEBCUEJGmhNB3yzwYsuI9Edld9cu9T4+sN5yjTZxYgUxTeFAW6V
E3B8YnN1B7U7MYx3Je9T/MT1bkg5r7yPoXioaB3FXavyMKYkTjUG0nVG1S27dbQJKOM4TAuk3mG+
trKjgSY8WBJMQdHAkhksINsbn2g78oavicysdvrl2CFwIk7ygew/VFiV++mEe4k3l7EtWrsZuAO/
2Oj6VQhX5OBDfLZOh/movNXBl5PgD2RkV4KdmUF05Wb/HPK3Ym0awDfxu1RX/bAOgvvQPZPqQ0p/
w/qdGtxC7BuGcm1xO4UucocjaircR9u6eGbMp8lj+NctKirE7n1XwC2mPuZuz4oT5EOv/LHxtKb1
bWSWRPM+6CkLnLenHLNia+gD09nPSH+1aJvk5i1nWwYOXOBp8CpNd98iFfE3MvP4UN9xcqNZ/S3s
+RhgIl1YwBHVlS+6/1OVHaXubhvzzAY4kJ3jZGVPaFbyY6T/NbI5tbESfpvI++7W3CA2kjWDAxH0
p+vPiD1H8ZFam9a5FRhbSHxguvLFc1YUSJKtpRvQN/IxVBsxHDLQSZDYQZOl+Qv0FIN42lENFM8Q
ZfkQH6p0Y+Zi490OT/EiYv0YmGNiYFagUdGB6AxvrXfIAyEpj4JNa6v/8M2M8qFBUePZqPZUPBIL
pRA32FbN9hpZTuNR1h65dNXwNkTUx8gx2C4tFOCIxjzZGcZHlr7icW9pewyFZfSRcITl9hnVDezV
JRWDri5NC4HRqa1XfX/KLZQLziLK70QgpCghaMsrmNv/W7FE2nQBnXUj5v81x5NuLETiS0T6yLyp
P+0M8KT1KWSQKEkbc4FYqiO4BKSTdMR7MGB1pmJydqFyLTvAQ6+q5LETOlGxi+T4mo8G7QptRBXW
KzX76c030dyziOHbPJsnzanPiEjZ9uZKOPnCTw33MW5fULruUoiTI3/ft0upXToti0YoGiiLc+9U
I4Gi+vm2PqKtp22Fo1+puTeE7m5tyytPXXX6JC2XmvwmHsOpTwEkbFQ7AHYXBOMF0T1jr4KwfFKi
f2FUHqqrX2r9GpOSOKTZ41ntb+Zd4e4zcgtkNjjcDUF2tS0EqWwryKN9WNU6ZMTmLVL1YhlHnBrx
OwNBIjMRZwBVeP8mm479v+6AOaR8hHGLTvMxqEtDpUihZ1g05WeC/BYsd39gUduqGxII2HCsEegi
ZWDvNM0pTe8k/hC+ttI0CpFt3/xSwiEkZbLLDxuklzhE9tsxsCCAkouGu8r0ggWzJhgZhyD55nrw
k5sF+Uf6x1yJuh3bVjRVIfNeZTnC0bp58j7nITZZDls9Ls3XwDTDgnGtlGfEU4m8SmWBU5WinbOg
iamtvQWiMWxtWnEinr2/sj0IcQBECOTafE7/rqejmIGF6csie0F4mkbgvAa2t+RldEyisFxj+STY
tr6kOTG4AK6+61IArA45InWTqV2lw9552/lJQ1otbSzyg/wDQ80kIr2TcRp0sWOt76iVkopDCGMS
Lt58KX/JBAQh33AE8QH4D7EQTABv0ADi/id3tzaVOIEMJVMkmWunZunTw/VgO01ll6JS2ZcBRCIx
E+H1R6uIj5bPczGaxx68EMrT3Fxn7c7yAb3dHaoCKAM5VZyjchWw7NcOGQ+2iwhlw4A/R7/XMBvT
GZyJdibu9WWQXZoowx0Zz8bqCUrMTd7igS5I9Ig1BltzaIl2fGoqKHF+yoh/KWiDDuM0wWItB0wi
1c4rGEOcNPPDqd689FMfsxK7bg7IGnGopnyWDaaAZdP8eZisKZYcolJRLKN0wHUrtqmpd9X4dHzn
1CvrYaEvHA+7fIZ2qJ571uP3W+b/T2cYdz+60GqU9rzsflx2YKgkZy3KuU7eds4G+nRIkhP5yZ7z
01l/4mcwYVq4hTetqnOVMWacu5SIt2KG5jH7Fn1nAzSsvYXMKiX1C46ynBNZvYZFpA6wchxeOW05
6Odeuo/AnC3tMZDT6J3RKNryXtOEk5qRiLcNRMrFUvc2zO165V43j9h5Vg7i02smHzx3nQd7i+Hh
tAQht0bBNqmzn4jre6wuhT7XtV8r/Us18Axk9izq+jMs7k78Vp2bPPHnXnMmsWE6LLRplL1ktgpC
52iia7D6lGorw7T6bJq9BrwmINGctnSBu85N7y2zAaU0/z1GGo8GyAWSxU+agRFj3flANWeIlmeA
XzhlsbKM3rxhJsXM3683OjWBVi+Nb1auMGvQGEIDEoZxc86LYH0zAmKaiyqHvACTtNdblVzi7jsg
olb96QJ1XVeXutRYKYMDEnGO1lfc7cb0ULGpjbn1RlYEuXKTryb6h2T97+pkM+ZdBfkqMZ8GesN+
BUiaR/oA5Ewrr3a2a2kfSidfALwBksUYWfQpavOtY9gYnoL9UnfLqj3W8VkGBJbtZEagDLPsmYH1
I/SY6XFWuqmALxsUX7yUyZL7OmwP7bAbK/S2MYRjXinmZjIYrANHgEkNhrAiuPjGH4cCzBRLXxFh
43q/nAYI6n5HRBo9Q10KFRc7pP7bUjOPTA87Fo+R+oI2YLCGJAaZed82ijbNuMZcMA3+4goR0bN1
WWl999Wa5FOuwayb58jz9GfMv1g/DcFbSrYqh0UHYrC/tkxQCplqFtSCjuzWSX8k95Qbi2pEjsTy
aye8riqmnWLdStzXFmf24Z+MSroxPZqmBezNRRNvVW9tSw/VICdmiVVjHeH6MlBzNLxA8RnIn9ag
mBdQ2vMYHDNGwDQJguGBz1Q4AToZWN+OHK10FwxARZfII+cQJ9KW/Gam4enWUnag4sp8b+XnZgKT
EC0CeJj8plYXtv45lnMLvfksTBbcoeik6u7Qh8eB+0VuCMihdmRRDe3uo6FizIpbVX0M1PPVxSov
Dpeopq5gByYM6SI0OmJQVUgXQ72TD2Q1h8Avp0n/anUOrPGbNb+AdteoZZDn222FE24Dvd1cM/7u
2hcJC1NcCimjPgYTuANpCbXi7FzdAX/BipBnuHJny/2z9f2IPjrvEPdxYsl+P/Hzo1otcg1xAnXX
Sg+3TnNy+h1szYHFO/x2pplR+4w8zrvqYNPIq2RMtMHRZFqfpzXyoaemraVsk+gH4cAey6U6T+bY
noVmwTtIaB1CISqgv4gWSUrY8kT4ZrT+aTFmjUBQTJHEEPo7g3XcbUdz5ZgrMz0pxT5EqiWdTDq4
HLH5wzA+leGSSOvUIdD7mVUMSJVqIfkFNCgbwAaaPyyBBHOjd0rNT4VTwHJfYl8Grhd1qpV+BN0R
SMdES/ZjsSHiGAGNV9N6zzvtbH/9+wCHK5baOfl/obuXnWvXfkF64Yohkx5pdaog70PKnC5Fy6RH
V+FnDnlxZKyclftUnK8AqUsFFplXgpOxW1gGHr2t5/8I4lwJGSDbpHggHe3Dq+Qlem5nU9Uoo2Cf
O9Y0nzfJ0a8ueSXcQuaGnFyUQk/d/a7sX2QzBMojCUbuLU4VvT6yBrFD2toZNTL0KjC2Ws80Hcey
AhCRFCYXxfGm11iUX2peGHOX2I/82cfQUy0cQ/QXMog9vm0flo5PHkmDgMXlsex1aBkYTlL+1trZ
/cbvfzq7YDqNg4aeFYsZS5USJqewUCfbyj6MPfLwGVVpxFPlLtH+4Eriv61RIbDdCNSrp2x1Gm7b
OJmEWwk9H0IZ6Lj8vJkP1oBgp2lrbhRzkzBwSBmPNczN8o58MnCE5sJL1hluN3snjtHKmSsL1jMf
9fAMm7VNe9TfYEXGEkh7g7WSxhpgHDge99QvCfM3tP5xCbL+zKJhyvkiW7uctIcZyuPWermiUYcA
xfpp7kBDluHKbrWLGjxS/EEWtju2jMEJat8QHPJmUdkPNDTI7nkdsbQ6w0UJbtClHeamqu8ecvVL
hLVwAjWUKrAEGoalwJ+S/iw1Bzl6oFed+cyZwUxFW2SlgXmqpv4Cy7iBwdyYDu7Kq2dM6vxFvbL1
g0/bvdLteRgdqdkTkBsNYmMZJYy4JVromg4eOq4IvQGeiMMVcbRh+0iEwT6+WJppAUgHqjH7iQyd
O6qJT7rxjDNeJQs5cHSM4xtCCpi+KghQFyiBtfPF4iJiDQ+ViiIZmPA/vZDPKx0dmnrBxIouL4kx
Eyw899FrQHkPQ7MCAxWhaOrKlbXXs701u9Mf2pNxngFgZFeCWYb4nGUbMQveANXQKNazTevfbCTv
kjPrXFKVPhEZhlMGksFZ9PJoylQGs+qhNBiVP2qkD96KpV3e70SVjxNV4m3jjefhHNuNNGzB1PIw
ajD14KcZ1urxSVQgXEe5Q5x9ilsykDk4oRI59zhZCPdffukydkVrbo33L5/E6NyYDPHqgMyGa/sP
2IdcF6gti0gL+Uwmg9Se+/0J3gJWVs+wpykW/wywvWzrc5Ob0dBqogwm1NETWskF3DyaZ57J1iF2
btVGZ1YmTw0+OM0zIkZ4EZ7xzHhD/PE7CgnWEz4HKJ+44dxZ1u8HfxOXdM9iJAtJqT1WFuKHpdYD
RoIdQlQN6Hm89birlWbJbxsiTZc8h3Bvx1sk6C6YA3tFwn1uXnCOTKuajdvOQyMPETzRNgEAYoOQ
ygOLDObxsnoIKya97EQykB5pDkmZ3wAT4hiVf0dxP8xq5DBiPIlEpYuWY/KRArxzqm0wbIQBWSnm
wsys2tu8OgfahkMmdxB3grDhcS3vFf5cfZtQpMvEVxa0CxvHok9DPTDQWbHa56hS2zNZHPlwyZpw
OnrsIgWYgmWEZHBeIJr/XxqtUBLx7fUQRgGp53PpgUu5LZfjDVKkh8o07a+lDq7E2wf1u3eWrXDM
sn/03mmyUPKjmWwIh8Eiid8UifptzGdi8OImM4kaX91H8bNjqQmoQFWWCrmZNHv0igYoKiHmH5Rb
Y3wIL1b4maH6tsez6Oas4CDNwqnS7j1kVh6hIA+vWI/Kynbv/SNl6CodJfdaFlvL2cnGMgyxOQPH
rAcEF5dYqLl9ZjDh8wFYgM1/r30Hzslk0RxZr3DpLyEdjsFPIXG0Zea0l/5imH7ZqmjAOSIMrnLc
e84llbd6R3YgXRy43YM8rB15JgOFGITWT9k39XvPx1BTl1blCexhNpwLsnx6/RjGexmJrX5C/BIX
9YRJgLh+Q23Ny1sUn+TT8FVHLAw8QqgEXsznae3mwleZVV8JsYMqRT+nJji0DIEB096CwtDLljUN
rNBPSscKoYd0Fb/BBpJAIi8H++kRZRpgvVQTJCxQEaMVAvSmRNs4rIxoIakPnVEAIShi8FLsLKRk
NEIWPkd/TZ7cpKYJRHnWBtxl7VP3IcK7xzBbanBcewcLBLY9BbkbgEHmiW3MDWUfzRmkvOwpRdHU
5hBlMCnABWKSxH2eYKcMhiWrMa5SJjjLJliRG6yVZ+zNPR29Xb7h8AklvH0dRa3SsiY1LkLH3Dvf
osXu1gX8jupTb7p5il3zzVvinttm2yZ7RbsL2zATWy/amv1G1cE/z8hdGetfvfhozLeH2iFDbKtU
EJgZfRjFYtDnhvkxsEwFfeerS9G2BcZFuJf0YiZ5+9I5sN5eViiPWeuAKRB1smKfO+WD4b2FNsCD
xscSmCO0eGTGokt/i+5OQRRfqXTDGu6p0PUGwV+tXAL3kfyO4fFNEnG3QLeZjr9ZS1sj5KzbkPCG
dB3yecnEUTF205pNnkwrBxeYzLJ6A5gKIiSTiMw+jVzarAGJ2mwfdMfM7MzkCGskAqCJZkdOj2SU
LGIe0r66yO4eup/QdMFYo47mlwWIVxZMYMni4FHjqxClnKbyiu0FHYoxdI5ZxkDRzkr5mUqv2rnh
YDYYPKjX1H9VQFvNGzqDRtzAAc5y9NEb3Sbl4S5H60aMBkzUtPU5LjYp0hmwxTpV9fDOKkSozoz9
kvfbkbdigXJEzyOk4SDiKHos/idiRvuQI4cdNRQt9uPwtLzgIOoNOXqz8If9gWq1WzPkn5PxMDDT
anaJtiyYMKsUnd+Vv9FzpLJou+IV2x/H2AOXnNTFRvgV2V6LiTYtvnkuQXAoIdBi7aGV67oR3GQj
XrQJPxAZI3/lzIY+q65j78sU+BFvT7HOHxDbjYb8yHUOmLNjK3tPFYHVZBFg3WoVqO7N8lR2aCzj
uI89hshhlk1VOnIThnDnCAAXKq5FtKZVcFEt0tAHJ1k7qDWvWwrlc2cDgWB04Rt7YZiOqk/xmEdz
fnnRzWl+YCOrGUsMkIvMj8sjGHcx3NSCCwEFdLG1dnKA4GZUARoCB0hWYrMQar9qfUk6Gh1W2IiW
/PUs3wXpwbCOGBeJir17bOWoZ6ZtQcsl4fm1aFagX5fBQ9IOtYs2sWOt/qnHy9RjORVghCLwGkSD
pCNFYiKn7AaTnQtDryL9aeEgqTtGclpw941LFq1MdVNI1ypDW7ExULpAjrQ3doLQR5szV8atyJlR
hdu8/R2of5PwELcowVPaUeurjDiki3VPTBBpZaLD0pSvMknByLxirj6LEK2WhSm0LT0YsJe4j9Is
vlSFXSdx2Gv0YKxdOpyR4bY0QUrlJR/iLOu8W2nYh0oK/5qy+CS5hLvKS/WZISmncRSuI2rFJJX/
NN05+cn4SGQAVKUCpIF5vhqiH/Olbc1FXOZr4p4PirUa9OzdjZ8daZI2X67Wk8vlSQcTlvyYmc8q
AY/mt0ubeY5feNsMxn2YJPuSSjKQG1aqyh29+LTBxQ8mprvYKEnBriItxP+WRuRuYLIsoF+4467z
VS5TbCCFvnJYpjQtD1wZcWgOC1rrBfr/qRpo+73fN4dWbg6Woyy93L50aiKzcGk4f+c52kDNl9DN
YAhto4vfj0tJ0cGNOks5otyU+qPKLhJJhp05kImsRVubi54+S7A2O86aUq5/bD1k1WCdLUfsdugl
YvLPEb456MaGJFtbAX5RIH/IzH2mTmZ+KVRIsQMsOrMHvtjPwwyajDUssxGdC9mzro30CrSk65XL
fGQDzCqqVt8cxlLbrZSEzEFt2HSytI/9dJe3AcFh4ypGJtggfFA87k22CEPSkb3m8FIh/VGTRZNr
y4aeswDwGuj0xll0GhP73jpYPVrTOOVjt/fDfGl4gH3RI1uxMusLEZuT09CNaA1jhI/S3gw2esIT
QYWV4HujBXOSjxj3Se/1Bw9TELTNnQFDQI6KeW3BFIX7KNYYWaicKwcMGxllxBMvIl6jwC92HY8G
hQkAPZVMy2IZZhbGM7BEoO3hFi9aG5AW64tRIbleiIBKsmgUbkoFz7fd7hT9S5LfI0CVXJw9P4oF
wMYigqCCp1Wx9GRi6lJR6FyAEZUSS1uQji/3R5QlMbIVg71+fwp9puWslkLUhr5Bm4QyMLJZlBus
/aA2srfQmRvr4cGJP3L6qsGhcyZooz9INfoHgiFHEzoNaK0ao7PBQNVkTTyM6MRqmM9JNAsbOpwe
vCtr9TzRpyrZFDa4sIE7W6XccL4ctEsF6WAKUsIOgYL47+h0WLnzcin2m7yZ+5EyMTBccQJ7Mr0x
nWYwLtxxO8SvYqwW/KBzYjbnsYG8bqTQbX/0mpkSY5LwaFs7N9imuD4YplIpz5AmaRW7dc4PC79C
L7pR/+YbK0shA4zNJbH1VISf7Xih6E6iR47HtyGDLLAQ2TGbQIYWSN3M85NlRbqDzScS4/WIyQCY
uAzKXNkO8dhZCBGGtQ7AzUvmFdpOnUGIlMh3JooNx6L4eEfBtSEKQYKBb6GutnQ+NrTz4ocLaGjj
jPNBe7ZkGHVCfsm/MDcpVUL6UCFpiUkbZDFGosngIXnH7jFQUzXw9gbs11zXbTbzOmmuBuht3X6R
IsEb8QpY6Sr3WT9WjNdoKhFm50gUgoGqBDSQip49VQCmYqJMgEC1olLjUSqRa6EXgCCA5qHlM9fT
lQbUK3ejnV4q86Qc6DZo4BgMzgvzWubswYLfDPCxyQxD5QkXdC+jTmYj69xMREA69NEVHyCHO/jC
crgENZ0xnYhiMXZDZpqRnOEgdcjRrltQ7CwIxj71Mvqr+k9PvmysxIJOUanMg1lWioqV/b0SP8sW
5Ky2heF1g1xf0QkDBKJETL+lgEkxI3Kl4xJjop1XlIYWOrB+qOYeuL36q062FgC0nnlXxW5O5tbO
+Fk1QCSabK26Vp7YYY2yIpxixsLVlPGm1CUq2s9WefseLNGEj/nc2aSY0kpWc7XHFjISDtCp27j8
qE1cYawRuvrduc+2Pzj+PXaOufbI1H0VfCjFC2iFXd6leM/Dr9FeKj1VikHDwpgfaUKuUg9WYAbo
P2pagp6/z/pFU+lcGUgoenfjtC7rqR+9AwPc/TaI1sQEVcxE5PARc8/kFg8QfspzypeSRKe+YKOv
fqU2s4dYuecheFeYI1gtZiEkBTfFbJARSoBsI4Mi3svfgmrBMtMw9wpEqcECdjxwi97THFFfwHf3
HruTZX4mqKHj0Z0L84ejB+hK3gZElT9fvTWNAtmCmZvPMBZiUo3LMQi+goqpPZFQRBukf12DeNJE
7aC8KowGOeAQ5VeJ/mymUvlnigw0pJm7yckblwJXAOmQZyk6KiVMr1eAqlqY8NRLEIJdx7ynlNks
UgGzJZP1iCO0+Gr1u9nf+CQ6vCCsjEHLRRKBXME0NTa9fPbyW0KQLvCjcEsErGKSI8QbyNabxKNs
PTAekv1lwmY2OinRsYWoNWnUD1mh/ZcWPgvBmO8I+IVFH6fhUCuqpYGebdCmSeBObTYBNVWoX8CP
lgkRkXI4YhhIZT4LHJU12wLD/uAfIfTD+mR+JZwyfUbVYi81Hvp/UuwYrR8mc40bu7H9heaZ25R+
17Dymc8ozoVkG8UVeyWIkf2n2wo0YDyp2QOrDBVoChEME4rIQps/vYEkAjdb9VmxisqZyA+hEbHY
uCOrODKqkiLCVA46MWy0GcmKvDeo0SCWJ1ZC/9DtybkZkFB2i2yDz3FMFrCZRcWu3vmVUjYvhpMZ
7rzgIoHXQ9PebGXci7h69GydOXD77nH5M4J7lcB+NowpDOUmHvIk/yyxpXj8yJnT86dEsi4EEfbh
RMgGTJ1iutwwGVch6iB0FSrdUyyD0g9QqOt3LSxmWnvS3WyhKRdJv0ukS2rqW3FvZvJWvBer8tFM
/x09lY8T3KRsRwqVo3uq+6/ceKXlobE8+EcGQRu0h78aJ0h2DlKi3v5U/6CTSCpeyzT5la27ar2r
fqu6xxz4jLVNEcIoGtPF37jMF4P6iKKdFK4LPt/Km2uBvTA1NBHKX8vw233COgMKW7pbPsvA3jFN
YG3HMqbeys6OKB5895W9LbFbJtdCXLPBl07fN2g3JX8lCSLbP37PzrDL9CtvyDB+ZFyz6fDdIeRL
ik9Av3F0RWE4wsWUD7pdEdBNWrK6tvp7RR2QkH5YafreZpHCzL9WOBFfMtdPiLO9dE5yw4xq7xYX
s/lOi1XR2xh86VsCTHyExqcj1z6bqSK/q77FG3NPs+cwgIPqrkZ9ERWCIqPFXWTYN5VTGiUz09+p
yqU1rjUzlBhu8aU1STfb2AvVO4TtRaV4H7ZhQS93ICGdX1vY6w60xXjymY+46lWzX2WuTA3u1Dg6
Ymhjn+jI7AKPJadXeR387yT5UpIVO81GvyTou2nWjfGo1msceJq6lUkLUcKtKw+YapdF8wxkxI67
ODrZ2cZyLz6DN6h2nbstWVW2h7xY6BXwhU1jXLQGkaV8H81bh35BSQ9Q0EtaRltheFMdMww7fPCu
8qzTTZXvY+UVjAe5v+ocBE1w55FROAbwPxfOr+oYO2VEzMaNKX47Gr1olb5b1rpWdGNoAoY98P6k
9sFYXhn2QcjidJKDRaAk87SdybIO8yJLFA/DIbPLLrvlyo14IQSwRzPEgoTvcDxJYCHF0uJm2uua
YZC+i/H6hovcYV1h7NhtD81Hwka+w/FDZyv0rtSN0dI1jvxFGZ1k52YyirUNRpQpJzrShPhklHfL
PPglzKGzX2wTHxX/uh+RRK6A69n+yUe+SGSEox1Dw565MlX4kkuOtbiF6reHlt91ZzN+A3aI+Uaz
Bl0eWS59Tq3F6dleCcLO098YvmbxE3H9JXvfC+YNigXbt2aK+3D1VVuiQVkUWJacL6l8D97XGD5N
G2+qtHOSE93BbEkF4sM2LjlLM+0n566x8WD1qGmqDC1PF84DtluZ92X05ENT6pGGg7Yziw+DT049
HWjE+sFXviL/kbVP07znAwuYeZnOMQO5w7Zud2r8qbOdT4+efzH4d5CyzUBBbfZ6e5O5V8JvDsfK
mKkenoRpwFoKjF59zPU9A5aKSTEGQmSmCBK+EhSUtntxWKBV7iVUqJ/gbqhX1f2R+QKyO09EkVz0
hi/0L2dWhoiRr15DpAvmttnoCMs9ntqT3W8990uvNrnCfCz7HLzvWl4aHePvfN/1h5C4mHYdhkd4
xjTwdrciow5zNQd89CvepuZUNXtP3anlBz22DNEzDJ8S/E3KKF37bptHKC8LVJOsNZxtnLEhXgfq
g2c1zr+rco0sr7fJHE0mGRIkgiVwkpBqzPDkEWC2UcDaKecC52TCWdzChgRnC6l9asJ5TqCHMQqd
URbmtjcNbZtZ1a94wcTwIK+ZFe5DY5sqS462Rn/kZACgXzSSv5I1fkDGJB3gFCUKaB1+slzZEIbs
SWvZZNqFIpXTxO42VfvCB1GPzLg2rrJjeOjgqg69D5UZNxXwpOqwCvPn2OuzJkymdNRkqq7thsBR
7VcXgQrUNB3avgh+rWwLlT0nqmWd7fRiMFjIN354E20aP2xbvulSPXjuNmNYURi1KEatkrwMF/XV
Lo1/NRxJLePfAGOhEdy64YP2LqP8CU9hciaoLXUXRSFMD4nHVntnR1c9/m0U1vvyq9e/c+O7yP4K
BP3pVOlIFdz43Y8Z9VMMrqI/bKQfkXmY0Ie15VVXn3DBKqoQiWG+f8Gwyhj9U5MRbuIlJUsqXrv2
JqnXbgXKbKkQ6GMBr1r2I9nwlzq62jbD7g/fOcSPktwFqIoyjDskdlTy6V/sXBuUvvk3tyi/+c67
ZHBwANUIxiwk41POVCRgmbjjxzXNBVADQihN3jgKuwkvjV88eQdi7ShhzMoeA3O9eKUaqyElHPUW
eDsLJjQ1Srkp+YuCLN35XccaW+3/4+i8tlw1tij6RYxBkXk9yqHVQR3U/cLoCEUOBRR8vSd+OPa1
fe3WkQTU3mutuXgcc/5owY1jwqUbHTIZn05DIgGFBj3qHwoe9A2LliC543+k/nPKgoj7xOTjXDm4
9EviTlM1sA/jYE+kKLgx5nGNjNLxQOCSmbDCS/+2d+pp40wpfpDwYyjmt9CzXmuzZcmEWGnNn0E0
LKzDx4CHgIXDuS/Ky8Sv/KJeM7Zu0nfuBpvY6BiADUqPnW1zyVaYOb6j1uUEMR3cDEZcqItDETQn
T3M2qKtzhIu+CFCJA2B6BqZvrAAaVGWVtw+eHz2c6744966/pLE2iVm6+He8h9R3cM7Rb8UvwbyX
QgpQ0rL2eba3i+6kR/s8GhkZun9zEG3nqd4aLClDPwVhiIsygRCS3HTEiOITBsRbQKJ157pqVwyU
ULQ19dWuWNfDEwSy/ewnFxHFj13QPyoNgSOcGLnPqrjGQKWHTxXOl4HDkUoACWTmpudo2tf62MgP
E8dAMXGuhe/UW7tS5ncFlexNiTfFxThMqZs33Efc6wXDujlcCQjU/v0U633Bak8lQESwWk2IOjYM
oFR9mtXjYt+VpGAyWuPKzPrXICIa1nPWTnDAprcsLUnuzOceD4fQhCbVOZxfZB6v55JqpIpGHvq8
MmdambXClTwduuxrIBXGyiajU4Ko356PclvlBFWiJRpXfcfAkBlHa+Ir2Z/LMoROUKhWFva6eJfx
g4qKkloG3QmIOkHitWNh7AJcbwzTNqS/zKPyy2U0dDmM1RgdfYvUMraKjr6ZoQHK72/oZuZ+xAfN
Ltbi3Bhp0BNRM6PhUkCkxuFqGsT/+pz7TueNT4TchuLJaOddJWkq6+OzLaZj0PVX8olzpc/YM89m
PnFBifuyVI8MwDuHljqSNaRGIUVoeurhJ1Tpk0m3XxMYb/k0Xg31qwO5H333BbyuG0xPVpyfhjre
O/RoKYK9KrfPjdM+G036a+TUXXmLvbcbz+GLr+vPZqSm1xu/0q681oLvDudSYv5j0D+Mhr6MQlxK
b74kGRZj7pIqoWYPJSz0lpiwPX138J16mo0WD765wfhQ0oKUN/ln19bcRJAtNJUMHGiCawgZTDOi
Y5kbwicBTaxxEclhLfulvKkG6egO0NknG4KNMIoPml4J969HmT1PifmX2zbgr2y4dOGfFuN1CJzH
ynEh0Q5rz5n3I83fpTuuQ1PfkzDDFWFCG7MdjHgcLwZedDG4aAq4oCssoK7M1hHf6dEzwM/67zge
SPIUn3Z0Bi6DuuUuFhgHMmYXUt0k4JUYb5ZsrpTawIS2z0XcXPuQ8FnhWLdqyoaTdQ91n6dpU93i
cW6JUX9rY/rRI8UoGBQPDdi5M4/MkK18yPow7/t/bbMcNzDp5BXlbE0WyHMUzS++LOhumOQjBYgY
mwznX0Wrb6JIxI3cQcuGgl0bvVUQy6GSZgeH5uq0+5TTy2qukWoctz3W6c2mpCrEWA94gL4WuQ+s
ZO/M0dEO2kM7Qe6FtoLlU9XpyWKk7XNcX/hPigC5PSiOc+LSbjRC63P2HnSK0LwbaJuKbNJ3MEhq
5BHcVbxDu6CTh2pM13NN0l61j+ZEcDxNAJ/EK5IlB98ez14MK9801lHivUugXHlUrOTIdUb3rTl2
u9brqcwkIdwNTGHpWTKwTbI6gtV5EhS48+XfzD6RZEdgQ31unH4/9USfevMo0jc98OUWrXiae/1u
Jh09H4zaaXJvCvHdYNItT0EU4SwEItzoTZP3h8UKwFq+501j70j3GgB5nX16MeK6g96Rtg9x3R4H
OX/PNCRwjT+EjnfQPc/KBcHm8YR26nU5DMSVyMbjhhHFfNcZfN7ufHYS8+TG1qn3oXtI6PocEHzU
fSf9GKFd5TCWCmwqycQZ24P0M577Or00qTyOICe1wHILGoHoYFRPd5plY+KqvT31WyOG1uRWuxRC
QKHCC1MN+axDbDSX5S8HQKlDndIiPCJxyIvbR/cKTb7V8yYPDJZ8+tClHR4hdZyRAAO2ng0ofCrj
t0CVqCIV3kqB2s9j8WC1gHXuk+qYJ9vIvlCfzB8T5wD/YegfrIoxmj2LutAF2oI9kvK71vjzwJ1P
4U9nv7XLGFl8VsbOj261+eK7j2RrRPKspWAJDNAiOrfsv9vmS7KOirOBJTuLLe9dtd46Z3kwPSTc
xxJYk40wVj6kjjARcFYRMCFlEQM2BQmK8IH8bB8eR27ssfzo7YcFXu9G7FDMo0PKayhfl81mHD6F
zAs2aA3dPQxqeUEOm9GG5tWuBX/mf8bcbBW7cxR2Buykp+cQloktHxXpMU5FasLffkd7Fpl8zkHn
hOKJGHC204Agzrad8cEPoXsheQ3K55oHT03e1qdmV61CHpJOF2ImPxfTo99senM/M85y8lU0bDvt
ayb2fBxdfjSiexF/ts6fZWMvf/adz8a5ejazK/ReE+eufbXkD9/3IoZ4/VGAtYz9N5hu5I7mDs/Y
eSsXktxdBZSwSeQaRH+v2Zaxm/e22MYJwZhIxFl20bi83AT6OIuCkgCD4dPG0tf0/nGBh8Y/r4dL
SB5FQeFQPrR1otkjrbpzfks9Nkh//EZYAYUG69ij9TKAjrR4jAV3Rv5csTsOBgIhklzcCLK5W/LR
t46yUYsDEg/rZtm1sRV25y8bEGbNRo3KHocaHyP48DPMaOhFRYzFKWpXX2miuS1n66TyNjlFPC3y
nGfkdFSHm+hB2whyWbiXU08YD084by6+UhoXuIrQc7Qqd26Ub1O1JGfbrcf+OhiYF6YD1g8a0RCI
6ebISPDa0Q3UMq0PIGFLIMXxEWyyZsMepTZeJLWKPQo0iL2HT2PwmxQ8FE3UMMg7DqtkN9aITi+8
/elWYm7rqc+q9iJ/NKyXKC3QKD6L9Ne0bqJnoHiI9IFu3XCbcqsIvEsafNQucKD425keguKe3AkS
Igf5uYZKLL8WtJtFpK2/0/1DiQYzIV/9P28zyQXFeyz/jeK1BPY3My0NcBDy5rWMSX3fOEYVwU9s
vnkWPJGXjFu1uPYDKowi0+8VjEhYzcdXzz/7fAxJ1J084ydX1Am/JtnjzNhMUcZsv3B1BMEpMR7l
/BzDpmaBklufGaJDPN/iivgrnGpUfe40q9RzVzxQ2ZmjPBs3yqAwo1+TgnSTASXkphFlA4x9XI7h
Z1+Z2zkTZLieW3wybf6raWcZBDdd+ecWLsIf0vdkEORcGQ5FVexI6/wZH7zC8eJ6H2nOS5tjIJr0
WbGU7X8zH8I91g7kTOIumOnXUuVrNLxt5YVPk8p3y1epT5rNwiBTYhNz1lhWb11Q790YD6OG8CUG
+mAhoWa4TzHGWpvZSjZslQjLJMR4iP9Z5SasrUNo0DqIn1d7PFJFv57c6JiwbYpG56SzeuOhp9YG
QDN6UL2QlaQzblMewSNEXCfVNIHw97olhn8UjXk3xuOjRo3LXS4Wws8FDZ46yQ7MzLQX0eU0BEjW
1zjlfjk7F+nUe4F9w4hwzXPE8EWyDcxiy6umc7zcVi1n5bHZlam3mYMc44t4ryWsk0ZTHA75LthN
o3uJW7JaVYICshggkGTilxiqRZBh1GPtO+L+4HiwruN0o5qrm2S0MtJql+C5kdtkRuUjrhy5OOww
+OYM0KZpQBvMtha/hVRzhdvRqSnvZVCeiUCDHGmMrTeHr/yrI3RPSkXJnHqr2cQVYMEFsSBiNRns
a2quIIW4DlQ4QAgFQKbZwg+suQFjj8wRjKoRqY0ITp1v4BatOrhg7rJ6Vs264ojD2SxRZ00DTFqO
FyXnTYHLo0wh38Wo/4NYj2rajGN0NNgA4c0VwKVafp4e/b0E4enm/S6YfKCeSOy2ed+zS5ujYhOu
WvpLnMjZGMG0mUL61ZmyPSCVDDgbtx7300jsBUeGCuV2AB1pYnWVvoV5aSaFc+d5ONfRvitQb7EK
dg2bIFYWU/CSivRYNMGeuaQ3q7XfU/1m+LeuC9cmi0nO6fyiqIKvSbrXc3dMAvo/V7Nx9hjoPI5V
GeLjxA4kBPxjcpaMKU7/HdkEOThOxiWi/Gdkb2bN1inT65FcbOajDxFUDCVxuOGrgUlT30OmDdDg
bG9VLRJ11mMsRt+loi3Jbn5DQfGHRNyfSIr6/b3Tv3moRFV06LynzP12jI+BmT8zOc2Ixza7pmR3
CeefXJFt7cckvourDJVwHnhN3aV2jWeZtgf2M9Umo4m67OTdMhrW9bwOyetoSlKqJxugzLDN0/sB
pEIu3y393IovP7+zh1+33Gv5Zhrb1H4OaPAsd5n50LbfRXBY1u5TNR5MJjnbOKfjGoR5JF4jiMHN
o9tnm4JmFdF8Z2hmUmG4Cz57cV5CRzG4dBygZvBVjjjCn0IUDReXYeQslpN4pfpqE/qUrr8ntrsa
WeVlaHOj+20u2UwCTFun6I/SIDcnOVC+huZLZ4gVfwJ4DyvC3TkhniViCe5jU5JBLE6eoHsBdxxj
oAd9kiOJJ0gImh3lRTSFt1QYo4ItP6YoCE/4E/JkyICxbLz3UuI/twd61q92+DClMPY5XCpg3yQQ
USCwYple8dOjjQu7OyhuoUbmIs3LbY4aOZA1Mi6dwOM3qmPc0sKSwjaIYxa4cPdhRVaQMVpLrVvy
e45GDvNeSp6HXdijv3c7Uc47HdqbUZt4U/W2rrurYX9E3KZ9Fq9gymU4ruwwxf3V7cLG3g5etLYj
uRXKWQ9ZsB3qBk/2hz0xlsDFCcNLJ18iK/k3hw955WPV96F86m1L9sAMIm6qNrmH/Fv1BN4yXj5S
nu44B4JWd0bKfKilzu+rzHlgNWxOOW/4ctQg7kHH3hhSnIKLuMFGipILbhJWPd0kDNYlPpcimXZF
xNI+fi+xO6XYKmLnzcIrjMuqof1sbqr9pELwKO5GZ/CZcFvImX7HSVPYjvmesGvd0G1GowY9vYWF
aasksI5yVSHDh9weB5PNtMKF8qc5gY60Hi33kxRutUb7Jf+2yOztMPEUflUoRGWAzOLOm26KVrru
qP0jSMmLU4Qtejomc1RniaPFOlk5lzLHa2OVWPwNHnWMortMvtYp7jeCHBzvlHEaBnBCPzUKWWUR
vCn+LMXRW7zPfU95UrzGabYsVOvt0Pr/HCbwWVNdZ8h97c8bnln0Ap0V3G6PptE67s/tGJyCjoiF
1e8kxRlTATrUqQXiBjpMfh6yhCaofuAhMN+DnHvHClKwdXYn61iJ8s7yu3vJC2ciblNmPd/tHnLH
+ZyK5q4GCjaLe0fAhvG5NP5ZDbmI5UHv5sZ27nnMdKxKWn3Jx35X9/Qq5eISh8m1GcTrkjyyJSZH
K5WnIOeiMGtiIVTUW5flChCptR8m84f+7ruoisGZBfvWnLjQFIwvD8yavHgC6l3VHMfZe5iduyhM
vuasukYspgqje2Nfx+a5gsSvQEpE/Q/IxkR117xycFAAnOOnGmL6XhaDveovWQhfKV14Ae0lpr46
fwl7IFshvuX8pQjTjU8sKkv1a191YE44rYy3HGhLZziHfEIjxxGFrYpwYTZtq7i7t5Iak3renbiA
zoPw8Jk43NOwJLviXWDEWGIGRvtu+mhX7gjpdj6JOjuwSMWBhWk9bB+kx6zp8gSb2vauZRCVKV12
Xn4bnBZzRmz/dEGzdeP4zYnd10iMTxFaXGg+UwDwlPMmTQaorZB92j+5szzuKwHDIwWv3yOeBuWw
Jcu9kzuRA0uzndnyqqv24orle8CxsxTPVYgZRkwvoUGdi7YYm2qZv/lzugscTsae8zfG1cHMm60Y
5bYdoydd+a/82GvmxBcbR1TcYBYc8W4aOay6gsO+5433YUhMr+coj+L12MqOuw6u35jAYVtDXsTK
ndjfSUdzWEtvkG+c6zzYBvUjDP91QB9ExsWWonN2TXf2oWIxqS+qWf0U4x6fUNHsviFL/GTP+mFO
iYoR5zNaXOQL3jShTB4DEcv4NAd2gkQ58IQTlryrhvmGFY7z+XTHNx9v4s0k7pyz3kS23Ey0yPcu
w9zsXzMMFKaVgnPN7shRbwOAil55LeJiR7LciKebwqSQJs4WjytCL73yUfs8s8bvY6ovLes8ZeGd
q9jE9WyJq1M0Uxg+wjCFruiBFfU0xh+b22Jjf80Mc4JwVjSaf62Zb8To7tPBPk2Z/ZLH5tbt3UNd
o3rS0QroH+fBtpDxs1Dqgg/iL66ctZ2og4Ib74/bga/bQIU6jPZcJYcGp0iCNyulXSyz8u3sqq9E
BdvRf8Litx6a/NJytpHVeQpLBCIED7ayMMsPPlGuyY1ZhxYP1UA3QRO9TLo01hxI7kfvLEJBZbwE
/CMY2themV7PkZkuaXzRti4uQdo96mpPjSwcSR0Zl6IEEmpjSPkKAr23uX7ngqQh8A2JahxQjZvx
sC9nLC6zODcjsbjexMjrnshhv7m9/6f/fIpNrYB9lHOHMiqgX7DhWznBfTt6T9MS31Tu77Jds7Lo
ZKEvNEnz0Mz+2YzMS2VORDGnndKAuDyasavhYTEPNExVozHDhC4fghK6XgmSygmMre11e1F3D/EI
lIFwtghztWUY+dcBDBBxBKTQh8pobxVoAjENJ3DCvT+vByd4q1qioBH6TZV1K3YSON/mTXApS2zX
AefVmHACuZXMwRel6muIU00WuA3wFto3d2i3ms4DnlbIfam3yoL+OKBBw7AXUwa2JqT0nBRHFqKI
99FT3zBFpP24borprJGEaHz/bBQ9cd0pKIu9G3ZnWw+H3IbOzM5ycNNzm2DN7ClzD+4aTUbvLBL8
SSX61ehSkFMflAHVl4eOIXH9eOzxlbWiT70g11fxEKTzoEYuUL26RK85hsV0+u7rYltP4QqUnK3V
vpirbYZ3apIOVVcBbAEbzIS1Glpva5rDtga/Xrl88AVaV9TtTAfzS6XXBQT+Qu8YJg8drbuKHb9H
zXfHRE4O89xQTGUylTUEFqrs3Qed2BEAAmMafDQBFPebkVZMUngjBI7kOFnzEW9l7rH9K9bREpzE
8dd0CtzCu6abIVpTPR+S11NQaicw48upu2axSXPUyCDqslVwF+ICqTrJnsReLGuYsJtP1eLKwr4l
GWpt2llLSWKjhu04swZDmZcEbAXDUUF/9ZyQoB7S7Ztvw9UxeWCrEOZNQ3QQ+yomSc4MVKZ8D+25
ROgOko8p/erm27CsiAowhh5BH3h+/DY/S6NfVxxyeXSR0qvQG6ttYBPr9E4mMpRsA/YzLNxNF3f2
syWTvSEeLY+mvlYqaNocEBNb0LLTW/Q+F0vZIBUNVT+TQwiZwIQD66s26uFQdiT6QokNyO2BWHuw
9nV189sgWTs25/XkrZi9LztV7zlImLUw5dqfCfwqq+Hnp/GHbaUcvUpxL1s6fvwgw1EawD8ZDV4t
4CMrw8zROdaj1wA5KwKWNRWguYbfQpW5HAN9DNmlmUGiKeqLaNRDBwkybiSm3b70t0qdjYhHmOXo
YOUXuDwNClWHeVFVcr5kiQMvZZZBvS2pH7FzYe0luJOwqbmrCUzfQYYPM3XKFL2YY6d2RbL3ePjQ
hsphEsJvFGfULWKt0t7os9rO1p0fdeeKcKHlOzR3EmU2fOerGX1QrZoixyh/Fj6dFUbWfwPtWw+5
t82EtQkswsosmFYBA0IpsQ14P96wwEGkPHMlLRRkD6BtHe2tBB4X51+izXTSByFmWPmh/PI+q43n
zHEB7cTM/NU5GdU5dZt9Ptacoj2MBN08nQPyW0k+HHhjxTYtOPM4+iFQ/jUtIwgdVjSAokuvYZI8
+qLYZAVZ/dmzGdWViVyCOYDMP6BJjICjgZ1BBJTF6QU9SvGA9OCHxNI/xGSaLUFio1HBXZGBw1Kg
7E0KN0aLtbXlJrgClz+UZYpk6gMoiDXPEBNTr5sGx7ZHVk3qq6XdP9t7pJEDOKPhUv0TP8wm3PHU
exuosbU86P688vSqrAIek/7UBZUJKMnVrnQgo9kJX5K4ebbTmhiKq3dOzsVld+PJ8Ad7F5YnqdLi
VPTRLvBZIxc+M1acm+NeF/G5qUGvSBlhG18HPDdXOobzmZpA8cucQrA5z7diSgB9SBvwezRsVEtO
MWBTvbInp9+1XEXN0njktl9x72ebOJkXD3qxz9yFXgP9UVvzvJ5mMpre4nKil0v0ctyq0tCboNY/
Y1N8K4tKDk90jOhs8S3W9Gb60tL6fcjngEKu3P6NwFI2HmJ1H6HZ2l1xNBtMYj77wyZo7kTWIKr3
0HBlBqAr8xW0MJIUAYLAyn7lCP0Tq4oESzZjbxCf5YhFe6zXacnurY3d766ux00LEtJ0eZt6+Foj
pBIx07lYUE/RFbkF9ybDOxqiv3vpO+nk59nvLYLqBfMTRWjmjMw9iejdxQhQzfF3W+BozWya6lLM
22FR3Ooh9fa2jM5lhZDmAc9qJsCLre/tIySW9VAy0NmOczUhzKH17QTdorUPWJ812ryvlfmLc2PO
n5sZ49AUg1/UcrY5D8+XYGSn0w0j6VrBWYhKoUJ+ujmM1jF6HiyYuQnypqgwWQ4i3uiEUg+D695R
3ldqDae0pYmgnF2qFAlOWM3fGEV/k2AfoDkXyBrzXJMxluIcKGMJK9m/dIxaa9/Ejh+aHxHbHq2x
9KSWtXamxU1tEVyWdnhsbHDnwvDfQ7h5A0SazrlmAcOE7Ua/3GsKHlgsKronl6yJGKYfYTcGaBPq
BaFmWT6oCB5geWTOKCI5Z5LwZey4Mkr9kXrEjNOZXljh+HdV/ZyxnvLSQWD55uNwfNZ/xq7iVPwv
8L2VXcWA+E2qhY2WkjVhlNE5JqZmQ5QLFhbbXBVIPvl4G8Jm4wKzigqDgQ3vdB9bnGwqRfZ2qPFU
dA2nhacwq06+A+i6o4Y7zSQomwH3bFT5eJHGrS4dBM0pBTwx22cdQLew6uTedd6lDQ4gikCORouv
O6A2AkJCCopaOLwbDQQM39dPyq7PtmOZ62amzBR1q/Oh2FhIwAFDf543b8i090VQAQWOjIMFUjvs
nVPFO86dk51Tl0fXgS8PzE+orIZNgsPtmvXsr3XECd4z0M9KeWcZzkylymPz/zvROOnGau1j1rM3
6lrK0nqFycM1HhpsdTnHLvanZBb6gniXZrbxA7fHD/rUsGPIMc8QYespenHJHo4N2fflJJQp9zXs
MHeGw0HENblT7O9tzNZLtOopF4R9OovDStHOMJnA9WC6Ek717iQxKpqOCdVlkjGqhfpF6dA0q4Mt
O3tdGtzZG1J17hTRiM3qxSix3ozBR9phUtRmiVTvOg0ekLthphDECkLW8gbEOSzI8UAK0YTWvbyP
lNCvPVxgndc+dfh94CyhLDlhdSujFhXMZkGXPLS++Ys4cA3aloLFcEu1L+b9cCzwg5Ki8zzu7r7A
ORj58V6i5FQdPWRZQbWDbPsj1yVhxYRAWrcQdbQFBQMu4JSWuJuHMFjjAHjJTXUWygVbRCUI9+qj
g/mXYe1WcpmijmWrRNL1UXdmuzFNaoaV/HEHWgsmq2HmA8eL+tasWvbFjeHuueJQyjRf9UiDIR/Q
/fM0RnYg0GRVxqbKfP65I/Dw4XtrJuqMwvYbWy2b1Q6OYwYpN6my18FiS2t4ZAxd5ic/jrD0shsa
uHzY0Tw5eZmvB8KvHMCr1TgSLArTPkaNEFcwopUvzZXbhjkFxewVS7ppcSzipE5Z1DdWTb2lCAFI
zMOGjOEUFeZa9T9uGXEIdIaby12q6eDY9Og8butcS0z+g10CKp8GbzOpChZC8BhrfykYn6ENDKjV
OZaNpDNvqc3JyBFjhhEaZ16Po5Zz97yxSnUjOJc5KdQHL360687hRoZ9KUv8k9ej/kZIY/2ctSu+
pISyh0tqstK2XJfctuWC2cqP1DAQNkTQGozuTlvuTzSjPwzurzF1JnqrZvufsyZzPHdf54dihCCv
uu/awKAyhwtjn0mlN2+YX2d0QDfMd4YXvHFggBon+SY6BWW5hnwR2RSy3MPONNXhRbaPudksHSCA
oZKe3NA46Oca9oCToXSTIqd2yErn1dOsspzMZ0SM0MFG68rkxQ3seO/Z7CzlEHq7tMsRtQYyEGHj
HCIeqWcDalxepO926T5MrUnddfOTdDwyjcziv6G+ZFW7fNNmqCPypS7FdG7Lh7iK+DRM9jS9hq3m
BxClGFmHuCJcZcVUZBKTMCWCyFxK9oGgMHUVU+sLV0BMDbcDajODmQVb1p1Gy3npogIQj0O2V5Zm
uZwV+d6gwKd9V5Nf1GTSp+rDT5cSxgKdwSJDAXGXdboZP9lW/YbuMnkc54wUDs/QuiwUo8c8sCNS
A+LZith3Npm+JENArUxkO5thzO6yVrG2CuS9lWmyWJy7YonukLcd8Iy+pwiG/XRtftBFIVeVZ9Vc
l5pU1dj+EF7EHTsTNTIje5P5iTpGufdYK/VZDRmbNtx7uw5bw9B7TGXae/B9LMRjVRGLYgwJ80Ds
op4TnMm2ream7lR0+Ko0XnYbBuWrKlgeo4DvdChf3T758W01bc32PGdEhHoOyv88BGYmHEBTyuWK
ZBlQ9AyTrboz5vpeGz7pVjsL1lZKIVsEXaRjQkyjgh3RSKjJ7tgwZCEe3Ono2YrGHhGybwnM+8zk
AG/H8FZLBug2xx1JODCSJdJe3O9pw1lntgHJRTD39ha1ymO6qrFpr4S2v7TdI5MSNAhnxkwjtTd1
NxzBtX9aSUjQukWCysqQ/TAPFKJDjs34qRYrXEv3gBPXJvBA7zly8HfLJPgXdAGRwHou1paxKf3p
NiRfRlO8l0bzrlKWBVFIkqWS3S1IYsJtio8/7pwX4T6nJXRvaK/UBfrcj0a1EZn1N3N05TLmiZAa
7Sqh7VRpGIaZskOsNMUul9W+6DpIh6QMiH5WBhk4MxTbiS5pIo//ugT6RnRXjy3cVticyz8fK46J
2Awp7TiPSzGectiUZxjz1qCloxCab1cbh3RxWiSLNzmJSOu4y/l6ZqtcLwH3vus+qFz/9vEwmXNw
EkO+Hnu3xa/GYYT1yrofqLAMKk7I0yiuOkYgp8Wd3cG34wYCuBavrgi/vEJTSzhRSplILEAsJOFi
UG0rlyMve0REJnoHfHHfBfYHTsqvem6untlvU/ZLq3x8NOxhcUd2oAGrt1KDMEjQtbp4xjaQL3Og
JiBtC/q6FcwUqXY94AbcJd0IbrJISZJ44zaMYXlM0qA2vEeA9UEt9daZJrcRRGWTMvolAyO0lSAX
d6mCtiawmjgHK619kihlsSkN3l4/JdecBc5eGDxFxtHStM/G+6APMFybNjmpINjONck4TF83XZRf
ScW+aW4RSbBMvgVVR+TM2Rk6pewzCJE82DnKMtr///9TMt5Q8/xUFeazHVvPKBjfBNRPvcvJ2rIZ
C4vy/ylpnyQlbzNa5LD0u1swKs30L+69+665piwKANTwJZvm4dYY829p44oxiShG2YsemX2cVr1U
NonukmNZN6MFZY9W49AOmH9UNDsGTbUOZ5gAJRuCvnDxlITuTkGULfiv//OWn2wb0KFMniYTagjl
GDPLooW0kmXrWhjMt9a4CwxqBmybCF4a4jkwTe5W/Fvsq766xPkucLNKmdySIoRce3VHcpyOl3vr
0MV2V0nSkzU2Qx5ciL+IndwK2j6I103SfXjEy8qE/HBjY8tMvOF7rI2XLkyTXfXWR6mme+1MFuDT
S2ZGzA5IS4NskFSsoOJkhKkYZr+0eFiLa8aSzD7s0F+ZWfcZBkgsTpnD8W/V90Q7AWicnGGINwBe
wQL5DgXxZkVz75k44e+gkkfpmEeV9YS7OcBULrQCq+8cksiYhjIdxpvC49GSbJRH66VPGKGOwn0T
MrjUY1BsXJcHt798pZT7TG733orGbl0MfGZhoF7sAQPZ7H+bhmuhbkEc517lTh8qJkvqEtdbxYof
ydMnBwVVXOyM4XLqRXFqRnUrwpcido5ZWa5yfGqTl/K00zlrQELhFRpoXlbTZm6YxHNd//WtfxPx
vo3sB17RKYsJKGoPYxuEYvbXcltNmqNHz4pmzMSvTRtppND35rA6ynBatpDg0IzB39s+5qhshJo+
cxjs7Viv/YhDsj1w2E7iCD1Krxu4po7v3drRgaZqO9WaJ5JG3rfQMXl0oetxz+2GaWXzktgPx/GG
Kvpn12SJidb5EkPzoQplQudYnHxuflMBy5FWVyP6dBuuikHyjVeTsW6Y2edaRNgXxh/L4F7XxgxD
ep72Xg3ysfX5tvU1k7/jIXH2ycnNOXtoGTT/YjOv+d0vJzCxrRPj1Qw5B5ZJzSgj7L1yx4XSgasj
op4GaSZdsVkmuSyqv7nFzFEUgmHe7Z69DDsRhoF9pe27kJs6iUnemSbinfPsnKhfsZmpbwEhOkLo
rAMW5zkYn4KNaNPIYFfDwNQ1yanc3WpoDnZiPpQORvH/mDuz5biRLNv+SpqeL7IxOYa2rnpgDAjO
M0XmC4wiKTjmefz6u5CVN0tCMyK69XTNyqxSEhkIDH7g7mfvtQtfgZc0EFbZNnBSCliyhUrvpRHj
ZqhIi2UuqIXZxpaFj7Dwj6R+nATT/jg2cMzpQA8MLKu4QRlrgh5qlgLVr6FoZFWOYIExXZj5mTYQ
8twEaI+U2j5lab0OUh7HxGQvpI/gFcmAHaO+oVvEVhyeiBn5FjgIGLOxf3J02z4rWOzbEfvTbJFH
E0pXCyt93WbRZd0pdw11zIuH8tUoabdpNp8rrDY/H2jn15HB/VJzZqzaeB/YeX7qDvZ52eazwPo6
y1X7LKSBuRK5dj5KalUhg2rH/HCnVGRCBxmbvKqvsFQgBSoJoNOK0bS3U035MpLhxVXRtlp2KU/c
3HHYwMeGhvB3IyKGR6hDO85b2B09TyYtL/Ua3kG0HjIMZ5VLhEXev08FU73GL29aBVNTTFszd8h6
zImbyWL0eGHb1GdmK26dscvvM8RoNPFbWlhXrHUg66vgkH2Jy6PxqPjjRs0IFZuKF/a2mGYZDns2
TNHHCZunmuBn5IVPdGF1guKGO1rcsw3lsJ51XoSvXYmR35JCY6Fc2asckcIK+8yOLUkcrdtOEpox
qGWLrITNoqkY0HEJUi1jFuiDlDtdWAD6NPWlloaCsqA9m/zqI5u1C9GpHbHSzBJQv3Y4gzp7ZknG
iZ/rzGZGHypB0W18RqURn8YWf3Z0WOIwOaoNen7qF1miZWx+1VBqtgrDTA3FSL+2/c5+zoSGC+wj
pTZDFO2mFw3Zuk6vbdMi3zWp8T7lE7GAKRXeVTZBbN+pKSku5jCjGqX61jeAkvLeuOw15L5a9uEH
Rb8aBvjIBqZDHdCj0EIaPyNiWMmKuNTyhKzbwiuEgzQ2rml6ZuF5AgYEjDKOmsK2H4TISy82hzWc
kmBXM0NGMOJ+jxlpmyl4MaIq2wVdPH9llskstW6LwKA12puRlzcG+eAEPCDtUvR1LVNyag0l3RkW
YreyGZJVAYDNYduYZF+myqPzhrEq6zSoOU7yxlMFImzqqP3ZtBoDE/i8wAQXsNrT+h7FfZ0y6GuK
S1Wj4GdkEwXU4fcYWDArYkBpy2IFhjUaNz8F3RGzm3LiVMxhjGwkEEDGNbbvYuvHzR9qy9oo7OTT
JLtqFxLLJdg7qW02aUO/uEzx0ckSmWwwISsYx7Ff9SWJObHykAzs3jh1aex499AP1LJNQHR4lUbT
ZWhquOaD6QzeywY3BbmomfsWOU9DCYHaUtFuFEF8E4TdQzo6UKxynfYLat7Mpi5N2SzPTNLXQqsu
u5COjJby2JR6BA4lu5UJmnbdna300nhsrMgbjPGpzay3VGO95McoMs2Bnj0sppawmj7iwaQHkk5g
6wTNXIlkAPXTd9WHlJ4aJLDYSDpcd5itdm24jmjUeYH7QslsVhpLL6w0bE61WbxynepFDLy/DUGp
rzXrWTaqdl7a6PH0GsV8qL/yrtoOJgBPYcIQiGWBlgrJXKLIlzJg5hV3W8Op83XurnuBfNJiGZtX
TLQJx3V4k7k98TcS+lYAXFGp6BdIB3j7/G7BEbM1aeOThHoeJu24m1iFrfjpU5EhwkypJ7A9xHdk
iEkHiKXPUIIPDfrl8bG0/NaLGKsnTluexsJnL9Bl9Ytb8iazrUctsZqNmGJ6jtLcyABuTKsQvmoj
XG+CKdq48DkG6YN/tEy6e0F7FyeoULFgDPkIFdN+Hwy2YGs331YC08YY+A+DFCQtJbxozFZ+FHot
2K9UzvrAJ4Y+wiBDrKGsfN7WI5sf8UD0ps7MGlo9S7mqZdvRvdNTlqV+k3D1JUqfzhpLrxwufNfu
eaOrIPBNhyC21Nm05dzFqxLfGyc2zsYMT4UTp+XOVzddPl6OLp6+PDNPLb3tTwGdXHfqUzNlpKB3
GUL8nBcIZiy2AOx8CypIFIyoiqDOmnAqkAdvAwDbMim/02CMNkag7ESvwwB22VtlPWTuWDvgzGaz
OAzFrV1DXigwAeCvR085XkuztM5QUXan01h9RKg+YJkmynrsWdtJ7ZEd2AqFZUNFYC7cNYIsQ3Xt
jyGJF5bcFH2Dfp0cYkOxfX4muZnyptuGKLttwE2Ny/VEPEakRZ9tDKl9TWWRbeg6KrblEuRX3w1E
rNUQZkjFIBnbRoU6Jc1HyKznTLO7W4WUjnWVuM+x738L6iq6MBqyIgJb+qehUkBAQSiXmASi4adD
xZdT4aXO3qelBdspydka6lig18kb2gXwpLoOvsEcyp3luO9xb51GDEfqUn3dk1XTqgk4TwUdPS0O
e92656nJMXRHnEsHqokYQ4MOow30SFHBv02VspFp/OCMOrD6ESR1Lt+qDllfFndgxxjtiSpcIOLD
qVWdS7MPboYJd/bEbBYhXsJ7ipygIKbfHOCESfPs2uzVdD1INi59/ABn1dDgH+QNprOThZVvBJqA
eq2HkeDZHVDvpjB3ttOla4GCKzHhP+i6D3QoY5OavQnLhtJqFRWmUhqiOKLiF0tjEmG2er+27HrY
Gmn+XL2Fk+sFBh6WGpdu1xWbdLyb3DDcOAjL1zpX04lhKgQheXFBFq6nAvkSL+RXxv0rwWExs+rh
YzRN8psU/EET/WVXU4oLqTBJVSBCxDSAYn26yip73bxViTC2wqofzCi7mPB3Ti2tdexM9AdJFjO/
adhEN04dQ+VWhrtxunRq1ot5OQG/SxAzDeitNQCMeaAZ9y6relMS6iAicRG3LDBDs79sFIi4xizJ
HgUyapaVDRnPzBVbJG1sYdr6auaGKPp7Ou9sY9QDs5N8i3CDI3YAR8eLf1YeoxSVaDPdhl2YLEJ+
VVuGtWOlIV3cXW5dTmdU+V1k01Jlf5QdMZHd1rpxWU4G088eJca8hklQYGKRYymfl/q0lrBUTW24
wXv1Ygo7pwZKvOWigHxXoRnsYbu7XJi87k5TXxsZ0zdJi+R9UjDQNL4JN9VHpt4AM51lYmpU+cAC
h20ZWw0CUnmGxhWcs5+zoa45uAb6Ctw7Cm43IKzHRPLe+ly3VIsznPIVzNBIA70ISTAWlAcUc4TR
hHm9jSrKRz/V7Ew4KeXCp/+Jz25rVOinypIdz0YyEYVNi/CTZXQx9OQHohKztSrwxqJ5jEsITdg9
u3Va8V99rT9W9E1kXWebzs6uFIBx6yralEjU1siqQ8QWvI5CN60vVLklfzi46KBLU7kqFI0tlLSK
rR0l9IqA6uNaab+LZHNtdjZlKrNQTlrOgx+kiNgbtkbaEmzLWA0XsW5PO0uluYsTWTn58tt//PO/
/uNt+M/gI7/JExqNWf3P/+LPb5gJqzBAdvjzH//5kKf878/f+ftnFj9yGb5VeZ1/bw7+lPeRX72m
H/Xyh+Zv8/cnc/S/vt36tXn96Q8b3iTNeNt+gK/6qNuk+fNbcB7zT/5P//G3jz8/5WEsPv7x5W1e
XcyfFoR59uWvfzp9/8cXTdX/vFD/uk7z5//1j/MJ/OOL9zq9/nbfVGHx337p47Vu/vHFMH8Xlq3b
vJP4f8PRnS+/9R9//QvKA9tRhYbMztF08eU3XnmN5Je034VrCMe1WbbRKjTNL7/VefvXP+m6hv/V
0i1bdVzH/PL/Tv6nm/jvm/pb1iJzC7Om5mw0+8tvxb9u9nx2tm65mm05mgEOyTJMw+ZIxdvrXZgF
84//n0YaFt5G7FdGpUMBRQK7ZRzgDWvM6tJy+3BDFFa/ix36c4Lul5c0hnavo7zG0bapW/ocmmTW
N7Tu8HWIUv9GmRR4JNlXE5Kdo2ubGlLyTHZSkd+UfQQ0d9hFrN4SC5RYDgVIEmaeoGbVMK4MbYir
FmI5An92MJO5/xLddONwqXT4iIrspqnKbVqPT7HiB2v2yy9Uy7oosazRXjLWaeLSWktDXu7WTebT
sqdRcgFMLwOjg9YpqkpMV5gjnaJ5aROIFF2D4KJAPBIUeEy7MX/uVTxktYaCv3CxVcQ5vRk2w6rL
whZs++NQYeiu4nF87JRpq7g7m8WtJ1VKrlva8PASq6UFYQ5UU+C72iW6BLFq67a4aANaN/SreJdv
bbnNhtM02uRYLudtjYD4X3I4sgifrj5rNGe19VUauAg5LTbOnBe+JsIy/VQT/mNMAVxno+UThZI6
cLXpULzgZo0urSwZ2OFren09qjG25pwloculwJD7GOeVhFBjEg3kNw0S28Gabgs/YGMZkXu4/d9X
jf9ZSfi8tvz/WBAshhCVc09BuHxNXsc6fP2pHMy/8q9yAC7zd4a0Ydoqu/WMXsbbv8qB6/5umSpj
2rZ5w9qaQ6H4qxzYvxu2JjRVZS5uuJqmGX+XA/V3Rwhdc10LQY/OLwv9f1MPKDk/VANFR1+BMIHi
8nMVSLMUI7ZBxgyOi9sJT42ppU+uK05/uBR/lZ8fy83PxebfHz8f9ociUxcOs35m2jjh2OehrVYZ
eLXdB1UlgttPzw4fZS5Z/y5p/z7KopTlqsSnH3aNN5GyZJFbJxP35vBHcw8+/WhuwI8nwMDJQP61
jVfrD35LTYs/kvbGKoZzFDQqmx6HD7PvNvDq+fEwtgl0Ulpl4zGNZS+hJHp8gp1ebQ5//Hw3P7tA
2s8f78rSiKTBx/s0j52Itr966fbNiZHzOP/9yH9yn/d9f3VxAAsfhpnmjeci0FZ0NuuxhyVquz78
8Xu+v+3+/PGsk33baWZfUBfhUZzVTDzLwTZ0ga/bdqzsDh9H3/Mk2fNj8MPz2k22qRduReTrSp5G
OsEU6+w9e4k34QZ34Ro11aq98N/o/eLDVZl9btM17cETe20duVV7rqQ9j6QfvkFa+KZOJ6/2Sml+
jZSafQwiZ9zBO3yG+67kYrxLNwQHXZS1J8yGoMsINrvVTiQ1a89t3B4ZNPsOMp/bD+cg+zYZ87xB
Gu12qwClmE+PJtBJSI9/8TQWI74OaAZ3XYumXqpohaVXW6j+M5U42ODYjZif3U8Gjb0Y+uxz0InJ
uVRFMwsgKqI4d2KK6J0Yg00acqnp32M02ddaXUY71kuIZ2YhsaX101k9drgYMy0Qz62DHCbQME31
U4w6oEjVs6hOA6jh4HNex350790Gz7MyWNGjWiNSc+mvJCJmx0VDbjUB+lgHwhBbvHyJFwZKeBbW
DhrITkn007buSm+aUpT6YmhOWSiG60FBEz2pmbgNWUBeBwYLp6AfhvcwEQAde6du6ewUuv2gCCW/
MPyaTgG0CdRD0qqfmtKfbsrUzJ5+6amzFuO3rGmFs+VLQhnS6NhxVk1PUCJwl/r88AH2jFtrMW5b
cFGxrSe11+LUxZkCtIfc26vDHz5/y08ehPmd/uPjTPfZx2Ux8zEM6534iQ8kY5d5FX7Eiv3a1fWj
r9WYB4vHw4fbN3oW7wLizMeKxM3aa9DTsv0wNB+GeZswif61z1+8DPA/Z5I1KrgV/5siUi/zr6TK
ihn30uED7LkZ9uJlUKdaWhk+g7NwnTsrzC7bKDo2KPfcikX5qq3JcZGT1t7Uwm+Y/bIa8HJ1ffiL
77ny1rJuTZmTwQCoYa4HG9tmb9cEZgwvo1bSIyew59pY89//UBoHNvumtosojaVfnucB/lZlNJIj
w0Cb7+Fnj+qiZukKKgX2s3lUp8nC8EJ+LbNOELY2LLW+JVuhc1UUQVUZIkCpDM8Ma/vOdEvryBt0
vlSffYHFwxuPcCsjn4WNTMWlpPeP8pXmq/tr8wxr8eyGbR8Lmqi1lxJhWk/510r6b6pULw8/APvu
zuLJRXGamXYy1l5g5ZsOlROu/SODYi4Wn1wYsSiBjq1N9BCAHJkRfiAbhRzLVkK0a+LR2V//pe8v
FmUwrYdKEzF1duiA9FsXVXTkwuwZGWJRAtFyxqyZ+WAr06GKvaTD4AWRgs7syHOz7/IsBjZgezMd
oeF5Cja6TDRoiIM7dpX/aJMMjpJ9ZIDsucFiMcItVZuEZO/BK1NgBkNQPci8z49c/T3PvliMbS1Q
eFvbce3FtXWJn+B+mC0JOaFeh+/uvpuwGNxJQGPOHLlGZUAckd6e+xXEzS4dr3s4CoePse8cFuM3
QWvfSpcXqZ9/K2OSCYYXVg5HLtC+E1iOXgObRo5839Nc8uYC3QtldjMyT3Lj+uLw9993gxcjuOgy
9n5ahhkTGkvtCE0bj1z9PVfGXAzg0Yn0kkwR5jAhWd3aOfcaWXF05NLs+d7mYuSaJjYZx+LSVGPC
Eg1KkVVb74eviT7fvE9qj7kYvUHcIqXQ+OpNHyNeVMUIzCBHCdFIUa2UQZe3Rp0k3/yEBNO4Imm6
iYp+rdAiBRY3dfeOpqmvo9MF500Eba8BHXs2BVaAr9bBXuxr3flkwq2tRTQhWcKaevib73lgzEVV
GEMZN5ag3NeZtmFWAco0e+1GtvP0pvm10mbO9/uHN3Jb9RUS4qkBL/pVsV4ljtdedVFSOUcenH0n
sSgLsY6JynZ6WOMztBahOZjTmLamE41HLtO+R3NRGDIAg2ZkcAo+nJHnrMm1s8bK3LuhzILvh+/E
vudzURcQ1Kuan3KIRnYTqFmzdF/xY6brwx+/7xotKkPmIujR4rjxevu8QyhatvWKNiyNqXh7+Aj7
TmBRGGBwVloyRI1n6/V9WpAHiMvy8Efv+fLGojJU0ZjHcmKTy4KoUqY43DMUbAwOmL6Hj7DnBhvL
6tBqGJCDgEcIP8oo4Zgg3NBkeOTq73n5Gov64GR51ncZQt+y+qb1qH+bF8zwtPaee/vh185gvnY/
jLI6MdO6Kwr20ei0WzCK0ygHk1HeH/74+UJ8UuGMxSCelLAz6gYaRxz341cfsMjOr2L3SS2zCOMd
Yt9GBTcduMTFHz7ivps+P2c/nBCeuxAZpc9MO5DfrABrsOVjAo4DzF4lCPHDR9l3ZxYjW2ulgYfX
qr2sQiyHjl1Yr1ZBgogA5DccOZU9Q8NYjG3fDZxp1F3mFTqxM1WT/eFW8AIOn8G+67QY2QUU4bRs
uE5h/tSZT13t74b2jymojgyNfZ+/GNdDbhimSPh8RU6ICszM08GG+El4Snf01yan+mKAo4XMTT+b
70LzrPN6HiMbBtdNPX3PwMsfvk57bsLcLfzxebKSwG8KlWOwCV/M8qhvkniTw5+9p3zoi/FtTD1C
yPn7R/m1tFziSAjIVp8Pf/ieR1RfjGyZ9VYKXpORbaunRR2teu3JCft1KCzQQo+/dpDF+E6whFq9
ywa2sHFvIip00ulbNSAAGbvstZ/QJh4+0L5LtRjW0oihNSV6DQHPX2MxxGKUEFhsH/n4fXd5MZ7t
JoPMptJuiXJxgVPnNAeN/mvffDGK2Q6VY96wE9VgDtDGFFNlBY/ZXB/++H1bC/piICsd6GtDVVkb
x0303HXYzaIE1UuilPq9GdAkriaiSOQQuWDOaWVCz8XToPrlkREyj7ZPary+GOlgHdwizLg1BgjV
V+KT4wAYi4e+XSE2uD9ylD13SFuM9VGGhVJFzERMO3fO9JY05danoXr4Ku55vLTFKBe91SJP5P4P
fXaeRtb3OFPuS7u9O/zx+778YqC7+uBbzTixux/oVz2L9nVZjNaR775noGuLgR6CSBxdi80RJ8It
ZTzz3jjB9HPiItNxCMA6fAp76rm2GOlaj9J/RIblNVXsbzBlQnlNbXPXYEd9L4NOOXI2cwv1s8dJ
m6/hDy/wqU/0MZrC0pOiPM1NckmUceeOKuFAoAIHsXFnsBSklHR2+pHlNrXVs1s+Hj5NY9+tWlSC
2OyTiWyC0lObuJx2uR5HBo4inNNu7gbdiTRhm5+0aQAzwyzggmb6lG5KUXTnjqk6z4kj4pdYVZzv
/giXAk6aftPKVL1OyxEwlKo2ZzzKLCXThOliHDTEPnV/dKZRnkawAL+PUaVEkKB1koenangCfgd3
1+rUbYcr6CnQkQ44vTs9ofaQHk5Wvzxyh+dn/ZNxrC0KVVaJcJJygD+aS75BXj2OmBT9fNgR8HAz
9cMlMYG/trj7s5j9cJMLkSrlGAWVF4aNtdEt5TtqnNvE1r43dfDH4Vu5b1ws6pKvN9NYNrLyoCj3
ZDNRjcxZ9gJ0Yoc3i/YgVJUj126h3vm71a0uypPLc2M6oZp5SgD3QT/xHXFm4ycKVPNMsrbXcT+O
3LoUOvMwW0cgy/cDGxZBhDxYwHfFpo0o9fCp7yln6qKcIfz3syIEdBs4KO0Co4nx8484EPXk6Htn
z+VVFzWtjWyJ31TLPPIT0a8MiQbWRi+AFljGTT1AeRtaxO91pZjrKAI5Kxx12nVFYm8qFaaO0WfC
i5ME/o3p6F91nf9ye8v2Dl+CfXVEXZRFaVaFkUYlfbkpsrw67ux3f+irJ8vyh7WfyWiXq0MB5z6E
iMRPktIzGJFn5cB7dYZ6dmLgADxyQ/ZUT3VRPScTX6Swqt5TCJbx83JjkGdqsqCO9dcj5zsP00+G
r7qomyGmzLiYqsRTEWlZGJjCgTSbMvDfIuaY14pbw3guNVV7B51nsJ7UCAN1jdHIdqoKSEbr6urI
wmXfo7GooVKtlDrrMFvLNL/GMwuaMyO8TF5YqfaQUfIOn/K+wywKlg9F0LKKSWfnzzbYu1TSywgV
9HUPmWjFmWJQdrVG3/za0RbzrFQncQQ8q+5FhTFctmA2rrqhLy5SKFYXdmaDU1d6ezjS29zzGlIX
xUu4Y45uw9G9gandTrXTFycsnCPV98936X9/Vgx3Ua2qpPELRY0Mr8vd2Sna1Ls2UDBbRSUGOZx6
YNXZfLgvgaNhLtGzM6m0gPdgTxAOQUaTjqtzRvMAlD98dT9/+UBH+Pmt30zNkI11a3gZX8ANLlRd
+e6jmrYw3GhR8kxT7tcOtChbRo0cF/6IQScuurLye2PCp2TKtdXVZFe6QJcAARw+1OfPp+EuKpDQ
RuzITWB4fZxtQ1ts0hzzL+sWx22uhvyXBpvhLkpLnfogMCSJF74EiJOZAw7KiQz7oYEwIdtvvdb4
R4bA5w+l4S5KjKFPAim7qSPPLKDRuaQzNI6+PXy19n34omg0IEt76Lu6ZxC0cZdguDl30Sf84lVa
1ArpaHWjpLQ27NAdMEEWxg3IjerUKn33thtK+xENePb18Knsu/GLUsGGU4kVF3IxGuOiZ7+ucNH/
jwacEWF1OzMTFbyklnCow8fbI48y3EW1SEZNU9ysgHAeNC+BXty1oM8s44E9nlMygLwKnLtBlIIN
fjjLiUknj34KYQvZwXcGw8oA8jCjMKbS2ISqyrCzmY0CxEiBkvSJh33xSOkx5q/0SelxFqUncUyZ
RqroPETWBHFFVVFacBxIhW4bP9h1hpKfIyVYzzTtzJ683gUGILMSGVGpdAR7Nu9NiESa6D7MegYM
83XjpxGu4YppFtOpEthlWO98pj5rW+DdTtky2BBlmHqNr4Ohc4vyqVEG/74H83ZNth0YKj3mFh25
G9q+U1zUMtwy6UQ8A29ilcAqH3snU1xsuMYJyCE8ZKJ2nUvRmv296uRZt5Esed4g7+B4Ofw87Hn+
nPnvf5hdY80LEgubp9dpQl1HfY2lWHUxZSiJ/z5l7fioupOrHSndn89t6Ib9fDTf7NFY2UPmyWYA
nK5Dc0seFWmfmk12ffiE9l7SRZGLzDAcDNyI7DF1Xt/VmPUKIMcwG+q0Xqu6r5Mq2uUnUNMIz2jf
Dx92z0sJZf9P17FUdNOqGrX1UiPz124e5qfKhLtH7VRScwZJ3qIaJHcq1qcj13L+5M9Gx6IIQlVS
s9iXQL8D8WrYo00eS39ss26+WJ99+KIGKkptFJiMGq8IBf7T0sb8k5SqeoXFqrw7fMn2PQyL0pf0
eTZgBPizH1VdNqybL0ORBzhMCZi7FOkQV0cu1b4jLWoemU501SRrnJblg2eM9bg1Cfx5EexI3IGK
0I4Mpj1XbalxzRQR4qfq2L/GRehBFHbXo2kBpY7Y+j980fbs4Rn24vGuwf8GdYtQGs5vrq/gxCU0
y+F9hcN5kUINdcY02jIl27GePXOKr3IqxZFyteeRWyqfWBKLEsoCON9EFqQT6WIF96vaHTk18eeC
65PHbqndtZW+SX3005C/ovIjAAxynWrB7FoPtXFbRBYBWYWQZPgW9gYRCGj4KBu2Ta7YV0YW0wl3
gDamJ+7IU6tbG0XTgPBk24G4IL9/i6dkW2SzqboAv1an3zIf1wpQLKsvNi24/FqS5FqPF7GfehjX
t/hfV2JswKGHp6MCvdnJiBAKRLzq2N/R3Bs77DdGIWbm9QcWHTTFhY+9tVg1GPAqGA/aiEu+gIgz
TGeFhj9GZpe8b06U9jkaUNZaoPoizT2Jcv008CHiR+JF5iyN8Z6chPWjReTvVNjvaateZDPBBJ7F
iToA5kXrp5jYDQm6MEf1I7IeFYJCcc+f2aMGBwMc/azSnDcqE1ANAP6msTlRaxzf8H+IV8/PoSc8
OH2/TSf9GmX/1jfPEv9bitvSFf2LWRdvQ04cR3CiZtVaS2765Lvpv4cwjLgTcHdYGLcaoDoCB3Wj
X5vYVAJWyDru3iqoLgK7/cigapVKgdPSPRP+zsLhqwPN0Ylzch/qmY1Eskwa38awkzt/paXXSRM9
xLnp1TDUff3B8KcTsipOciBRo/YSIukrohrZqUWma3Yq3HZcCzhWDTxD1ucnSu6sRH8VDN1zld5X
7Xvas8wN4IpO4NwzOVxPrnOF+h/4VkJmZtWy296f9hFxFMZFAGp8RsU+p4VCnnLYPEr3GUSpZ8XT
Wp9IR4pvDPmR9n+kETH1ybUMmxQ+nAI6GneP6e54V182Fk0NcrO1Aag1AIh+SmEPN9Oqb2+rhMxE
/4Mdp1XjiwtdYzcWwuY6jbhwAW73Szh9ghQ+CH00iCEEqbZBgM+D2d5lanTrU4lZqnO8ApyUuSP9
fJfaw42lN7dTOFxXbn5ROj54zQIGeMv+kdJEW8Aw664uTxX3G27I1WB2F2Yvb1zne0PUKc5sT+rK
2rE0Hkagrq6JAVhDOs8+SxjilCaAE4Rbyfp5psrq8FZa9jMtdzybhP+CEpn9g5pfqOdQqI+KeVjn
TNQitX3QENhAhVjjP2WWJoITUwEH4myZj20mIjT64g7jFe4rdZdXAkqlzgZQIaJzjbDxCROn5ktP
uvV0YpgEmrtbMc2woofGJq3JENkFHF6SzfIPtpVOlPGP1nau1eI2j28aBxdtMl6TZbFu+wnoW3E+
zGgbtF1+4p+08pTMR/7aPumDjDr60gwmZNhpGxvtLmkgjMDp0QCAlOnXyqiuh2l60cgVD5HdIw8b
b6ySzOR4NRB4VzU8J8mrr2TnPE+ET7lnth6dRRBolc7ZwnWF6q1tKm71zDFNjeBMWOKbBg9Elmz0
VFe2+JYQCqEIhOPdNwl9gqitbRhrlKKUQZY+2LK/1VssDQpdgViuAc7y4eZG2OJtygTpmE51orKr
kUCDzPSTxnjEHQaPCj6h+GaF74P+ggkdkA+UzYJfLn2xgqdMVBcJ4mLwbwVUqdUwllvfgklX5tvO
fem6jjCW6GsXXFYTOvOB83VOOuhlZucCtHetnSReWNVJ41LLncifSXY/h33mifQlIfVJ06oPAN87
awzPeryMuGO0VeP4Z834XJatl0ivafLzYLiGAPRQlZcZDliluFR6/48OrIQqeQEI/Syz3VWRZ5eq
rq70FLasSXUao5XP0iMjbzpJg1VsjWupV1uDZVTY1NcKWWBTceU6rGDMlyGFNE+ehm9+FBAFoBdt
lfx9SG5q7O6anT0F8bMZaNAJ4WY6gtX4uPZBDkqehzEszq2mPZMquTY47XtQ9ININqP8cLBWW85r
HmVPRC1dDjbo16C/GEtuSWk3Z4XEJNkSNw2RMYdYbFTqmjrhldSNzEiu/bJ61TJStSRPd0tuVm/h
mUyoGbpzDv/m1GeXxYjtaZXoOkA8Ruhg7QLg/tL1gbU/pKDj1dBayWDaFiXheoKFmN18mDB28ACs
8Fl4KAJXVsVkNHQ3Uz2cRMZXtQ9OJcTVVs9vOmD0+BE2TnKO+2DjkOuJjDNtuTklXJTS0L2kfNXb
VygpWznG8BqBejlzMGS0LdSQancZwMqUcfgWS1Zr6oNeCBXrqBrhWMINW30NSbJsT3A59+dgvU1M
DCJi562KGv/cRrVFdkSe+1eFmepXReao62LC2HmidkKwEiY3Se079V6vB2D6elbcxWoebJOKM0BB
CWOznYb6nJ3b9mJQamHApPD7u1QG0SUBndpprMRYszQ3rM5illP5Gru3PAs1C/zRaAfk9phjGJxP
lYDAF9YdwW6VpuGOdey1S7L3jtasPaxoyprfozCCzAkUnJHJhpfA5R72hP9YmnVK/vBT0NgzKGmq
rwt/wP4jEjt/kEP22obKLirVC4tg6ipQkvPKGCHKEn1R3owz+5iWlup1TGA2AUL5jYkJGZgCr+Vi
eBxdOb/2iLAoguq0TIxvHRvR55bBfch1KlMe4tKZED7X0XfVta7Myl9B2yJSuibgmxjvhFyUTsnz
xyhQLzqRbipazigJrQt6LEQNkuILU5Y1cx33zaVqTuRc9+lVNfTX+lgWm0GY6lU0RffDrJDBdHKh
Q3iLdZj1ud1VK+Ddzok26Q3GLvTdkaG+IDfc5EnZrtWkuY1dJ4WGYZlkhqaPYnSsdRz1/XnsWJeJ
C3st0yhwids99lJ+DStXJcw2U1Zl0ILox9tMX5fRFcZ3pNR+1XTtNEya+9YxL4RLiE9uw66Pp+fQ
yTfE7dnkVFnwYCL6f+WAETfQS9ouvTzRoqpd8e34wCK66/WaxNtml2vmjZ1nV+UcP2kosHHVr12Z
hauRubSGmmOlOeO5O41fM41GCfTL58bu3FMp1XvbKU8xZsHI4JkpnXpbagLc+Rwd2ZCZJM4z4LBO
UmUgdOHSaeX4RwhsaI2n70w25py34Z/VWazulEAnN6B99CfywRIh3nH9+EBJmv9L2Jksx60k2/aL
YIa+mWbfMsmkSEqcwCiJJxDoEYhA9/V3Zb3Js7Jbt6bHqCMqE4hw3759r4RzqtUE9w0N3jRyBwIK
UpXvIoI8/zRyXtax1PKQ1UME5zkRWbHNvbTgetRxDgMiYQd7BVLwEVWXe1m2DYwB/sE4263vpi+j
am3FPr1K7+Adsxqv3dnh6BIUnfXzj8QT9Ue5JKo9O+kwh3szT1XKn/bz78hrCIMvk6belXB9Xux4
9s5+3FKcea1SML3FQhyTcTrvdwR6GHd7k3drKL2P9OJlCD02ry3CbIrKJtK5pEtO8jy6hqOnr7Gz
UFD2sXvXGuvL4AYJQaZDs+Z9KbxdlMZjexjVMn457kMIHvKZ6NlKjeEGbiFAwqJY3vA5hCBFxjFR
63whVKRXPWdLbPe23CWZXZwcn4XH0ZP6XBBUwjBMOgW58EIodWYdrmy3XWEp5F8+teGPT4ZfRpaj
j31h9uJiBwLd2WpPL5egK21u0UCTqVzBo+QDEUj+wTA9aGSID/xsCPymGB/8gym75qYkjT4z5j5a
PZ9jNIZtePLrqKKiSZBRVq4TFpCzA2JpV4nfeWy3h0TrJVbP9V50aXP0q6RtTsZzC30cSD0nox9w
QMpRnbXNTgq2+vcRhHC9zVL7Oyrt5rXl+Ak2yaxzuWuJbWKA7lmlWC2CaM1NTSMrD4SpE/xf56R7
086yFSqpYCg0Kq9jMx+gveJ+glAyi4V1fObvDilCNKSrKOusd1G37lOftd3LoH3nS5sOU9FsYS7u
Hbu6B4G3dKeqIk1kFfo+H3mZ+fo5TB198Hme9wm91TkQkaRmSUiTHCKfmBXHIQAnY2J7YLE/f4vb
NL41RC5vRTVPd6hOy7RqfX96wcVpCNqp0ubWAAm9EdPr7HVoAzlPTH+ItUP5E8zek99H3ZWNTeix
0zS8SgXwZfQX+2UENrGsbW7yXUUG0n4Wszoxz4TZHLqYaG3At7s4VuH3SNTcvSad54l0jur3ZJFU
0jBZ49/kApl1H+WkB2Mr2ydtFu9DP2CpsnY1yVJMSCDRiYBTX85PaeCr85J5ehfGqt0pOyJ5dyYf
C3ayzs4JtT9RBs1CPmzRXsacRM6y3qoiP8Z5LHKIFw4xa10xnJqsq19NMZCwD24BGEdYnnspxh8i
69OdepSpgV3QLlujXf9DfVNuTNX/nuGpgCLTz1PcZJT1mMACy5jzHHonVUsOCv0Cppqc9YxIytJL
540zR8x4WvmPM7fXIliyzzwYv5Yopae0GZQQW3V3XcLwycn9hQmMQMlsEbsx1G92kTWQUMr+qeMJ
3ukhSfmKyM9rF9/e2vwcJ7T6yC0rXzt1/W6x7X7oUwOM1gqpT2zn2BB7szfKjLBLFrmJOwDOBOdc
idiZzmlKVFoX2+JK+Hm2zom+YadVfneA4+FIZB+uIgInHfPmGshkwF8KHKNLq+pWSEdeYvhWGMja
ZTskbvLgEc+bypohyQpjbRxFJa7b+XVMAvU3iar4zYpRh6fZj594CecN6brxugBHA4kmMq8TETLH
pKZPbMg5Wy8iinfEaIRbInrSe4ob6+w/UlmJ1G2IXqwf5L3woyF3B9d2na7zsu1+pcIlqTVwlx1R
6WAmyPDeQ7I+AGhRBHHH/iam0jY+XagbWPEjQ5DIm5Styqi16h9DlqVXnc+Az4VFrvlAEFpSBcNJ
woWHVcHOlK4gek9uKU9u24932Vj4WAR5UCtVkUzci+ARJbx8zy2sU1Z8PjQcJiblef/aMOQ8Vm61
7JemHDeB15OROLDKGgayulo67AC72ANbviRvjrH6UbWCryXP7nkll40uKrlttZyY90vz6WeD/llO
dsTGUnfLH+eHaUaC68LwEYgWDeuqbH8uVgk3MmBvHeyWuKZki+5LIqzx2vAh04Z5T97Y5ldb2Q4s
RQ9iCy3SjRzU7KKLybt4gox8Jv7xKuCnV0tAWpQNbA84o1NZm3wC4D6GkD1cvyKej+SupE641fG7
kx5E6nTQ0fbXovqnJKXYeOYFAFq46+v4hz2QWkpN/8Iicog9JoPH7Dyik4nHfp2Y769sq0Y7cYb6
1Wf3iPCSCEaxKV+04vasXK/aB0Nk7fu+uReRBeOgQgPp8uRvVS71dm6rk9ImPo6ZnUIgGr5GuYB4
8lPeWIbBRESp36RZLrfF8Q9JmjJjrNzm3SnSbtv3i8NI33YO4yC+ZWhqAB2Zus3ase9D3tRrmWOI
z534KDHIbCt29ba2igTOwCzf2k3wrsPSXDMf4lqtHVZQp47YL6dtKfPHd1UJVI0pp8IMXVqOAR5h
BpJGJpBzktAcSMzlzk2t5KkUSpCVvBz9sLXOgETLTeuyGZo23yLm44+rARSJzhVjnq47sOPn7vzG
ifcQfuKzesREydiZNs0C6cIR+kb5deRtuZAcg3RgccwpN/4re0s988s/N5G+1k5fFYcBpAY877CM
t1FfV7c5N26xbYvpgZ9Op5eBvZs1DVf74gXL+JcewuW5aHoiYxxhhi/yUonJHTPZHyPkhW03t+my
ncIYy3oVVS92E5HTW8/Wd9+BUpFe6d8XWcH+mgQypMnaLe0nMVBDPR4TRdShVwGzrNn3gVHE2noK
1/55wnh4FrwOr529zG90hg/c+mAwCdXac/6GbSR2VAIE35SyeM6a7yLwukM10C0W4JH300wyHIG7
PiB19+fkFiVR4zYtc0LNdCZDG2pd0NnJ+8SV8MOidnvz+1rtcpI61yysJyvZkTw+u1O5c3OSireM
Avp/dDHD8qjTbNrME9ws4m7H6gy7h6YqqV3+/3aV579IYiRqoW9JEOZI4BLJPBuQQ2Z9Kr+ojqzk
O8g/qXPP2qp6030X3XVPsqAzueFR9RZnam255yyDw+wlZH8j9hGQszaRpd4pusiZjVWcPuCt0/xJ
huvcEL4MiAL9NkS1cQh11dlE5V8XOWNE2dPGEUZHUJI/DyMOn8EEHBoBgHcABGt78u0rsS7hiyP4
6rZJPSd7UiU0WG5wJpnDZ/5owszeXWZxaqPJ3UZ1zlNIoFR+bi0neoPbznxU2vKRbZzq7qdnN/7f
cCG4F6QY+1wUNaheViGKbdol9sViSvFW+ey9EW+WfuVuH9Y7A4Kt2duVRMrrIBVwYrdx9e5I2bXr
Nm4pnXmNs2LNbpsBY1Gzq7RlXYyN1KVNpg4qN5XLtSFz8DxkyxixmlaKEQI7CiImU3wZ7UBGclHB
U9uO8RJVV+KYnWnv2ny6sFyi9GnoohKO+SD/hjntBZiBBkjZ4Is/chj0JsyL5ldRs3W4aQP2+FeW
lQ5Xe5TDievFof1tLFAvnld0a8lWx2Zw2VFAFJhDB+5mQhpdD0KY17qXXnRjhVe8zwtgNI0E+0dn
pfMmFj/4Ow1etLHsJntKhWh2IuvGZz7N7sE84norE49uoqjyzTDNZPmSJfPY5lngAVmRt8nikkXm
Mgyf9EQWDDyK8l0xnNjqIawvruV4H5Wu05+wvr3vIaqyepMXHgnX3hIvZlX1MryEVoMkmwZx/Md1
umjf21HxXC8ecHK272H6phdGEstv4MP2GVyiuSyg1DZkqZLwKyVneZdMyUFokh9racpfQRLH/AZi
BOEhRhQMRGJLqGed+zZMvEhbZETzzO7HLqfgHCbxW0YV4DMYOzuCctzLlHTj1h7I3NLV8A9h3D4X
Bok3q2F87MNVAWoaB/E9JhaZBMDlaHV1ttFB1a2TaVJIfPlHk848M+nHI0STPO/wMDT8iSyMDEQH
uIi03lvLuAMRh6W94rvc5K2ALfxwCsR2xF8wxJewM8+1Kc5WGwK7bsj+BtmyG2cp680wcrc0NCEb
siSTrU5jgFeLHVP6dW/gB/axsQ5OmaDWDdELDKE7I1wHu1bpb42/dNt5ShBFKbcy2X3qMS9eHqvG
jTtdaBm2uiFyMh3bv/4w/3J957WZ+aXcjvoZTmkQF5d09C+2NewVmZrraA5Pdk7/W8jvyMkP8aBQ
gFCI8QUMCx3UKFpiA+rKnIcqf0bwPrhRXgIrJREzSwtKVzgnyN28dnPaMZmoB/9aWp/dcB4a673K
QHF5OdO5QjyWM+U+SVv4KOkW8MVFGuTFyQmTs7ark9clewYEe8MaZjjMYOVUvHen+A2VcOeVkq6z
4hr2blZJ7PJUU5wzYCFTTC/7ec5wSMKi7Y0+C8tlUIGEOvwMgnDpdv9lLPf/8uT+t7Hcv5kE4km7
nYnC7JCIrsg3kQcRXrDWBEhcpW9BXBVPjg00/JHuZ+5dBmQQkpxUf5q8WV5V11uHJKIGfEQKeRCX
097bF109gZNpM/cB2wnUpRwzIqBNAU1151DRXUvMK/6Orcu+3sy5RaQzPX5/Jh2BDFKeRfNPmjdz
uPZrr0UHZ6D7HPS1/d1GyjlCaMraNUIXHVHW+wzW2mWYPpupcV/dpi7eycwKY5ZdJvKVg34Zj35t
YFqFTF5ouYN7Wvn2C2cmL7DVxeu8LbJ/JJjGrXYm6CzUQNbNDMZRUGDSTm9M73Wfk6urgrLIJsBe
5oBqiUW2CWLWEADqhXi33omHt7ZV6dWKcu9HHwfLZTaE67aFDfa6i31UX4ByoHIQhYdzG4GJr1yV
XfklzDPslThhOc12j6SE86MNdpufXdh6j5ermv6ZA6a+q6no2oiMvnk45CU5IVSmaXp1YHV9L/PA
3padaXMNUeluk9N4H33ki4PoaNQpRx5EWGWl8o9V5c65xgfzM1Gi/YjmunnxtAfUMGz7aG3UFFwC
f7ZWk+qdTxcy1ZYUP3+fViJ+8ovOU7wDXn9JvYixFaa9fwixQi8uYyAyjfguMBYynWqH6DmbtX7T
AdHU9uy/U6OKI+R69QgQLaApu+wlg7Gb764evUtUNdwonYjGowOLfDsJz/9sGLQDnlRt+mOcQ4gF
bg2fKimr+DnpZNlxFGnFB4y/7qT6EVlcJCBm3Rpq/EpMRX8t57k5xl3h3dLAo4Es5mwC1ebkAbkq
jgUcc6CrAaregjNOYUek7gxTFzpORQg7ZLwgTDWWgiz/0IlHmChQRVQ9n5r10Z4n/XtqXP2VzX2a
nyrZElrfxIaRbGRpUAF0/FG9m1ubIygP2VwadRJnh1z4wcXzFLsyxtjpWziidOxSR6aAiMvipfJy
LvowmDOIerPuzQYcKepqWhMYz2ASgCXia6VO2nFAZAD01NfILDHBBi5h3sFMv7jheYrfwfgs/NJ9
y9Mty7k9CNm3/VrkU3qWfSp/RUUYHJduBJBDDUjcaUHdtFJTklyE1EDu0LkfFl5x7phqnbMuKEDF
1B4EOl9r2E8VkL2DydKRSMZalE9RaPxjnpr2KxgW5gAVD8RO1hIajpi8+a9LJ/DOvkpLkEv4cGhN
apPpxv2LdGGTfTR5BdiwrvLeGIb3XxXWMIj2lmhfCH/J/wSOl5557CTcPh0tx0L70XWY2e5VC0wQ
1VOWuwWJ8uwG+V+tBJgHkXZZ9ooS7hCgMIJgLfr4Vpmp/KEdubz7EvE5WmT/cyIe++civP7dXWpN
rCt3LTX7xBWGZJfDIywVzTo9iRtsBgaqB2uRgFgNOhfwg7LOfle26XYzGfI7XQln3JSFYwN/VO7y
4Y6Z+TbJ4rabYCg66EBGjf9YeZwdaRUW7mTZ/GyQcUD3zNwh1eIPv5uomz8CXpEPCczhRqK1uVqZ
n3wQ6DZ9x+j1OzUYO1xTsDpPgDsjhq/zYu9H04pv6Iqa/CqmAZ89ibnYNXXhbyNisN/qqOwPStrV
c2J0eSa3O/5YBlndxiYMXmU55N0mYiD8Gg8JLJYEfMon7A2zexTcR93W9iPljWluPOXR40mHUc9P
pQQOiyCR58YuHCgchUMKkOuKB6zXnqdzUiXzmvkeCcgzAUEMaucFrhxwjbeAEFFs24JjtFDlWz7J
SG3cWcv3NF4Yw7RpWh9Ga17O9uhl3dp1kyVYt91D3SwzxSDAtkxvrYj1Jmg682OMCGMHrAjYi93D
tnH8IV8NXdV89KkYxKEknopssLIL31QyuYcli5rvOEhIgeezQhHRI1JKNDf9c1hUxYeblcsfWG9o
T5BJsYWU2firb5LkD+CdGbSuk05vgHbFtZ/7BnBD4N5daeprUiLyor8b1W2HOFdPkKPlxR1DOh7E
8zHaOPFYjRsVJAOjuAkRMfVafn0+J1NvWE7kW9V8lXBFiyq8uuGw7GCXpifWvurfkWEa4Ni1rc6x
FjPOXM2NDFZoFvsaUk62qhzFQD4lBDWuLf1ahaqp+fV7xJowmZY10DDvufAZDHFHABdBpKbN7tmR
KRpJjV8Oc0uSRFC9YP62vwjd8g99UTaAuYqYUbwClBp3bLqIynmuSXFe95ZdHYuKOPuQbc1L6OT2
cWlQG2BzlTv4jt158i33ltdD8aQGxIpMt22x4l6uoCGM1s+yw8/qjHMst9Tkw95xWYBa46f1oW3l
Y3FBYyQPvo1dlHDTVBsdxvVWhj0Po+8+WDK+2qRhEJ7KxOVWCav2LQkneG49tooMcCnWcmNc0dzS
zOcRD1UKqaezh/Ctpf9JN/hhOBFDxbiLGN+ZhRBSyT9d+ehIg4zM69WCdNExIWEgNyVpfmulFcKt
Z1bXguIkHNppvZ913NZPTWrhsKFawdiCMwK2HlIJWqVtZffK+PaNL0t+eVpgughL3T95gy3BsLl1
cuxyRlJV8ODHNWXcP8XNwEKTSYknXZepCu9Sw12yF2d56ZEWjr7XSgok94FwGmw/fRPxXP8Ysexj
kAW9hwcrr99UC7DCmS3F69b296Eb5XNuxeNpDktmsY7o55txLOtdzVWytkRvnafKnrdDm0ZffcLx
D7OKHY+ON3Bnlykz4JjPzy0JjE8DEkpU6vMPmAlzB3oBslYxFYKRZwOto3KLkgjqkReMOzN3ktjD
Mvkwxei/qibuXxO3Bn/q2u7PuoUPbPduuw+nvtjGBVP12ASf4+yigmaIQRsWnH1UVOKm7iFAzycx
+926N8I5iNAuPMglLiVKV/qm2eQMYVf8/cltCRzrWYWAxffoPsGEqWd6MCJDvhn0Ku3eeHaqipR9
zyyXJiqGNxnm2vyYB1TprQ83N0I7g+PYRML7TEkI/mHhY3NXma0F3GzeJHjxgU2GfcCUdQQ1NDkR
DYiZjhI+Jn1bMlWsG49afTWRb7Wv0RTJfWZU9adiiom20qSyWXObsrtWYXN6rB86HOPDPFivRtia
ab1Af3gDTjDFh8G3E6DYMwvqCAlm2wfabGMn9V+bLFObKhsMEnwy2tcCWOsODjgjVEZ/hP8tS09l
NM2YrZJqzj4GyuVd6g4W9hCL3g3j5npmHrHt427a6gi8ql2KylvJEJCIiQSWHn6rg6yY1TEYC475
pGEhYDP+yiX8iqyuq3szy/FNcQLvo753r57XRUArbL/4WUKUujHh7N5T1S4fpMZmx0k4xSmIlDyW
DbQ6L6+dh93OAYfC3XICrDB8dZ1Xvog8eu/wLn1wRFZH1E3rX7wD/CVN/WmmBgxAN847ru30R6eF
fbK1bM4jcOGDvWC/iiQwGqqkODmkZnCPvnLFG46E5M3houO8mD0+UFXClDRjuZ4DtEOkenEUfEDb
2XSICiRz8/T4eBZehC/xfYF+W+5BzFGLWSuD2ZhwjH/PhhMhn0TzPZoct800m6DZesZB3Q0DAHh2
WWyLzmWaG1UKe1yTOpwWWaz0c431gWZDyWDbaJA7s9Jx/JgGdCdl19nBsm2mDCkX4oZuSMrTAoHi
NPuZeeq6pTngTcSKRUdRe6CRseAvQzn9gI2b35iapvDMR1aHC+HE92YaeQmCod2Q+bW8LVlQ/LSy
yf5Rtk6yZwas63VAYvJdSxZaU9t4l8ZS3clYzsD4M4QbBfD1FFsoqJzWKVY0roZjMir9wsyAHN1y
yf+KXnHHZSDqgEwxjLE8DLYpuwrTND/43jmqleMHFqn+6bQth5T7ktNBX9pKJ7hS5qR9CqZ/kXr8
hegkowiq0SwqZTpub4r5j02adh+eSXEGoJA0rXXtLSe7h9rzz97IWLdkRAf7LHNvKFzlJuEMBUUz
HGOSh15lIAH+RRmD1hVBDeOzWAZ7n9cGK4VPp3OsAIx9Z6PvYOec879W1RYf3NitIAQkIY+J6fPB
HWlBRlfEpxgyx7s20XgYEzc759WY3ydj2KSq2TLGnY89o1jbKL8RUqYVMSN32g2DnfrXKK34YJU1
FAONJWC19OHUotBBSn2gyCyH+a6bfHqTFV5FtLREQU39oU4nKBz52DX2Kuztea+GVP6YlNftTKC8
dxVa5Z72f972WBcPSEjd10zgG7Vs1rLQzwPKEFlXCuad6KIbl+twYV6e/O6E5cHWEot1Ysw+KSSz
PPubRdmAQafwxSkqp+KSk9p7jEmQ/5NE0vqdiHyGI8ep6NsLoynqq5pQUPSh69gWLp4QRXS717o7
EofS19jNmreOwo6bBdcaxrKWzRUL44nXg+3m/pIHn6flk5Pe+TtZrfc3z+mxl6EAGeQ7IiKCuEl3
PovYP5js1zfgFHOOK4+x65olf+jo2oq2D+7zkb9VXV0Y1Ccehhj/XAxEMsZFHLvMKHmm9HEiboJZ
DHa5WMQdNl+kYBZ6y2R66xyreO4QnDayCLsrU3LyQpi3EQSfOycAwuIciZB3sfeTz8iddLspw0om
q7DLsGQawGNgunsHznPDRS9ooB3sbtIbn9ToZuBQ3La5DMUyj9tKVLxDyoGIWU8ZnKIguWfFondt
WInntK+Xc0ndeIUfOV46Mv6Po5/In3Ip53VTQGxbPOBYASmKe5Vl8NKsIN3CQarXOAtmBpftsnfn
Uew9dGTk3XHm0azJwD6qgqnqWjuiwNBpQ3vax1EC7W60xnxvF6F1HDqBjzYc6UFZjT+JPG83uSOn
e5VgDMsmPE4iRXP36jE+hIWcrnM0ArAhlFfu625IzqbPMuT8MOIPTio7E/f1IGWmEI2aNHi2DPxK
FCdcNzR55VNdFPaL0Klz6ixPHesC7BUTYvcWBLn6GzAAra7+ELu3ZA41YQWeCt8LU+lfvuO4v0eV
97tRJmD5qGc4vZ2x1fBRGZLuCBxd5FpxpP6p5t4WuFK7/FzMU7DvlIQf5XNrTl7v/irDR36SYEcg
eo5Liy8uaN35e5j74ckxsj6i1/MGlUmQhCsyuOO7XVCz9vWU1AfScZaNzKvhTveBDyQoxLQt/GTZ
0VOOuKuX6KT8xtqm1ZycgASMv9rFEi9UO3q35Im10WPpXxetsp8RhoJsrZxEbSU0Ju7YLH6bgpQk
gb6W36rQgOZ8L/Cf/KQqzdoMyj+zDtl8+B74J08z9BOQxrC0sY6wavLAZRy0tM/OGNaQvZRyn2pn
5NKMXOsyZFG3D+HXHjVV14hMk+gbm4jLjUUJZ0MQ9PQmWdJK1nNcJRcGVSAQLMcH3NzEmCxgnbKD
1hS3xlqE2UrWxhMAjnHCAGTCPMNYq8EzP9l6gLbH2Ho9RkuNY85rPjgD7duIgnaEpRg/B1QQv3J4
92uFpfglTgZn6+dp9MCEWOPG6WJvTWkQviVNjsgqqrA4N10xqg15Pj46c1CjMioPt0Jrb4tlCV64
YYJ7n//LDlKK+cNnkmA2C+3cGoNinmNOFs7OFMjZo1d5h8Ka6nOp7OpFGulh2cInluPjOpdTDXKS
Q/IxROEQWUrnjo2kvDOVkn9FXflnWJfLnwJXN6btaQle0cFTrNPDvE3rEW5zNy9/qCYfc4Jk3DKD
8Lc+cutG2la6icIm3lRDT/wOz/BpyBihMrl11yPD9W3dYZu1Ve9CSdXe8lSw6/BucQ5m69k0+V56
07CzlDI3VgWnZxKVlq0CXjSuYug4x7JADw6zId5aNiMyfhVoIEU06k1SVOWTskLBIR8X94ls4Xwl
Qj9/1/GEXp5p5Hom5HpjpeFMTRbLH7KqxqeSLCW0qQH7aO3TPzNCRgqqxbLNpqKKD3mDOMcWQln8
gBxk/rhsDF1SLKPZxh55YmGYFSlVZzWC6m49pMKx8M2tg4UImJt7g/c3kjvtoOIDNco4XMAOnqM8
MfHZ8tzI37SN7zAT9znMBgVFzDNMcHXghG9ZITCEhoMxK4Wdhq1BPe68tLYOla3HQz9aeNgMet4l
R/a01mOTTO9jYTMiKyH4AcmNgic03vSVksi5l64utwSgUQMlhmdSSCHIdS56LJFtKItPhMaM51Xl
jNvGME/2tss9vWHoXzpIP2O3bgM17xH/ButMeHMSbesyjH7DBc2eMIqJo2uU98Kmy5zctGXZG2dg
+fGHN4RWssscaeNI81xPXxjAwM9aOZ4biteBRZYvKZcJViMaOMqfz3KWmexYI+715Ydjhf60Yure
iDfihcJ2MxRWgJpbpMMVHzUKoQ/ku3Z4NRkqEsovybzQCYktE3OAczuUjy49CFiicTFRWApyMUsJ
YbC1hZ0Ol9BO5+ogFJcnLUziRqk4+inuEUBkvKgbO7DQhsZU8joWXZyzJuCIaxdgPrrDXmve0g5d
YxOpLGGeN2NXgjiZozEmJuv+Vnlv7E2dqVnxASErnLqJic7Km63ZbLFaePy4GjO2QjJoT+siq0hY
95JllCsXYs4bup8c111ERb4P7akeT8xIMI6IcayszwbqzkG5ePm5ioe/GOP96FedM7Am1qO18OVX
Msj3XqgyckecoV2OwzA6r5JKzAYSpgsAh25TLmgaivtYZcbfyEW5t0X0UAeRXGWNEja49ykowi83
oDJgyDfLmx86fPHLnBAVX9csqsh8p3oe2p4J3Dv2jWLjIXJuotHMJzdN6W0YVO1iYr+9NYYTNPPJ
7wN0gDxn38gvXajrvpVuI2oxFgLCkgYRNztj/qUodr1axJ2Jdc5eDQ/aCbuc2MOnCV5VO5c74wQL
yJ920k9dlPXhATFF4FPHWLut/KH71Uez/kZo7XduD0JMCqTFQTDxWWurkIhEboEv083nVSgwurZW
sGyUEQ96Y4hk9lTKafqn8x+zVSNGm5e0lk9LQxUk7QVCbe+KDJCrCzWD3L/9kC/+J1BmNpgYUH7W
WVHM2JkT95qnrfnUvS5uHq/nPYvzHuEv7r6XAp9EY+Syw9Eid3B0rV8cgi1M5Hgat1jTi1Om4pF2
jLHMp5+T3bGMuv12F8HcwJEM0LE/sLJOqRTm7sXvrPmbDT8/AOA0tW/4MLPd0E2sQ2BYvisfATcS
dXxCvRn+cBuM6KOe4lzhSypOgxV2X0NSZOci1Phsxips3JWfOePPpIz8jJuQ6LC86Q2eCzUj4xmW
o79besDFfRCXMLk/WPchiD4U+zOyQnLCI2OqXV0p+1XXhsMqhRu9CVLZC8SKDIPAkrZbTDwR2nC4
3Pty7C4zET1/gjQS/JIV4NxxsHS86qTbn2o9eSwMqRYpJmV4VlvmnNGB/uNSdm2ReB9X4YwkrkUc
mzXE5uaPNSj3KwRZeGqtpv4CuFP8IQ+hP3TDNBzsNA2tjSkfW0j/94TzP61t/ttWctuIxmra2ewn
X1mHCM/Swfj/shvixP+//4r/sDkZPf77/7dmncL4hMGpqr0tJ/sYLNrf2mDs/suI9j/9A/5tFTg2
hhWC0S/3eW8ZXg2PQVc/4bJIFu+/rLY+wGb/20Zw9G8bwVSs9OFF6h0t7CQH4p4i9APLqu7RbEaA
mjO7LjWlzwceBv8gbN+7B21XHBcROy9YBJuTF2l1sXIvPvLMQBiGJjtRm3u53KNqNr/c2S1e0iWP
wo0Xmvl/qDuz3biRbks/EQ8YwSl4m8x51CzbN4TLA+d55tP3l3LjHDv/soRu9E2jgIRUVbZSZGRw
x95rfYtWLph1jUF2sjAHdO27wUFk9P79MK4m438bad+YjwkBcy3TZP6k3MynuSsNB0TAkCgUhdkc
fNcGPAaYpPw2W3LCibeGW46rLMO6AB9Kr5dz3VOvjmFX/qDvrV7mzGbldwSVKboR8AkQcMn0hDdJ
fh40pc6JH6WPTstWRMZUugkjI7c9NsTsq5qZKC0ZNYeXfOySf0gHy+67Hk8Dsh7ng4Clv92/Gw/0
aOVtNSj0dYYxa3eIqcXnym38TwAtqv+dN/grNevu1+X7PSrqLz7r24wQXytHkjOHmZtujN94dOb/
RLWGNWKyEC4XgJ8+WI1/+0E32AQQFtyf3Gx3hu/0K7r52tKammwdOsZ4KY00+L9Dgdg3wgcjyIp+
1GB/5FJPNxXC/gfdSIsH0+C5YvZ2cA2Dqx/fX5PXv/RflqR9sw0RJDOoypq6XYFYCHj1lf8/dQQN
uBTtOQWIjXr1/R/1l8VgX//9b9tRkEmdSipudmFNpBzh9H13z1RYf1FmlD6//zPecIv/9vvc7ErV
5GaxyYh7V7mcnFTKA7bvtM+T0t21mEx8GVWKZJFj+cEYTYH82g9XRUFJZ4I/21nCTO97mwZgb4yc
IjgNLMJIkFTq2/F2ioH/fPBG/7IX2Ddb24DChCZTbO1IU8V7aqq5/SbNPNO9WsvVc+bH09JVBQdk
u7k2yaxG0WAt3D0Da4bvH7yLK9Xk3y7XzY6Ux44RxcD9dqrQ0n7TYL3LvVpG476MOyPDtD5o95pu
GS9JdhXTWXWgPyM2158prdU/A5rHLfIFaDuqNYkkrEvZIe3Xm2llmnr72msB8m4gFNPT++/4b4vo
ZkeJiR4veyvkiZC3klM6YsFHk0oApVrjf3RV/sLVsG4YMLSZQzXVYcEYubH3CeF8V4t7vpcZkctZ
kiefXOTUMxLX0n3F7uhf0p6ZhhbkM6GttvEELxpxeBBbSIfGAqnY7Fs05s0sqraxjfzjg1X0l6tx
m9sRlwUcM5tPrw3gZA+v99RGNXvThGPw/ev9l03PutmMQj0tAKX1fJ4Gzo9xLJ0Typf2S2leKVsy
+Yjy8Lff5GYfQq9CyTim3Q7HAPnaYz6/+sZMPjdFZPxBPfS33+X6s3/bgNBbol6IuVq9G2wdZK9L
JQwMnH1D/7L/KIjtb4vnpuoaZCLdomvYUYUmJ3zfeBfbsk7uwwmdZVoYV5MgIoMsxNv4wYr9y8fY
utn1IN4bBJZ23S4Wo/bk0JDjqAdLgiivDFt4LOQXS/S0UEUyiLPSOtrM76+Pv/228s9r6mYZFscg
7HZgNOhGG2bMkN9paZHUU8K+CS7JfMIsxdQtidFfr97/seL69//LxmXdbFwuUk6Dlj+iSZBQE8nT
hy6bGG4zL6dhUDdmurXrqD74fUwXbUDNZ+EW3KR5Ti3UV+1H2N+/kX+smw0pTZAuNahBdyrqjYPd
xA7dQEeIeGFHRJqHU54tE6bPXi5Rr1LtZUjAUTHoH5Ulf4PlmTe7FadG2rl51O9w0chX5TMrWTKJ
QYsutBpjOgDvg1ub5ncVQF6iP56NL7SQRLqK3QIZRjxwvhFgtjCqNlTwH6yMv1QW/5FMYui62wOC
3aU8Ol/9ZkiWM44VLyp6fWn6UY1FkaT699fDXz4At0klehGFhGWLeRcnmnkoXWl4Ar313oqCa0ge
QqzWJ6g4r4hWCNFpfbA7viUd/MsyvA0aibsGtXVv89cPjKfLpmlPFPnZo4xCwwucyuq9Al3dKit7
Z2tEHUyGclZfLPwLR0Rv+caPhb/koZrvdXo9Dyl2qJWOKv5zMOSC1I8x3Wct9JWZPqSzQrmSvoxR
OL5MdA1erpUvh1jHKi65Vsx34+wUK2yU/gZRW3Ka2iBHDl37PuR2e0DNgOvaxvO9N4bOOsWp767f
v/xvHOp/uw43W2uh4e80+37eVb2ff/MDpjGZLiW5rdps6QsTRtAXC5nrqhQZ2q+okz9MI4mw2jLG
lK2DPLQ1LLVx0TvSe4GtMOYAczy31PXPnWjbD45gf3kEXMN0f38E+JnE28Pzd6cX4j4e1TMAiXVp
mMsWudAHC/8vjzLzZjNuer8ZmVJiLRlTZzu3jTijV8p2zrU59f71/tuPuNl1g9kJ7VI1YouUsF0r
R6/WuCxwKXVt/8GV+tuPuNlg2azBCxU1fJSkGzduE/UrYKzuug4IoH77Lf5fJ8Vv/v/JgL/iQf87
/vY/I+DrHz++/fg97/n6//+Ke5bXUGdHua7NFIqk5utO9ivumRxoA0WRoUtLCUfxCPnvuGdT/BeB
8NC7hSnRYv+R/m7+l+NalqMbjkHSJ/zG/5O0Z3m96//z+XakULwpx5aG6Rq6oL/85+eHOZzIzMDW
FgzlwTrYM3u6UT+Yg1r6Lt06Om8JXu+CZw9EsI3qTeE1iLtqC9C76+cYN8e0BVQTYpWzx2WtTaGX
5mO5ZaC/1BF8z5PzAaL2pkb49aa5mDZubdu6Xog/33Seoq4UE6KHzDDKVZsNFyPHGxpMCKWDH02t
GcjhIHcYCgWFcodFMdrFFlnK9re7fPfrMv3eobjBp/16I0opV1cW10+SvP3H7mMQmO7mFrt5nGAZ
TuA+MT/R6/Xc6lAXTTyMlf2TfOXJ0wjGwK2JMcZy55/vv40/975f78JlUGNJ0zRRFd/cQx8tdEN+
JJSHkgK0hq+BF/JUW7PLASX4iPEo3tqMv68ZKVF18Y+wUExLzop//tY9wnoYk9ivG2F05xIWQO+b
X+m3XmqtTVYCY4mXkwr2FOtJgeN3+kfiSz7O5PIcJsF1t/V9NgyvobPsGKIc/FCekLSgiU4hqNkC
57lMJ32bMGXCotp8L3ys+I0QO6FZcmtjxVqxrBCNRw893nl0Am17GEv3Re9GbZ9XsDuTOAFbFsfR
o16BOMBnc4hK0gq05hyk/nroq27dQZlZi0Y5MNFOddFnh6LOvPKR1t30NLQO2lVDoT8LcWOlLkKa
geBnkd0h0lkYyDC8PEJ44Ef4qEKbIWNNyO+q8fufXVWMe9k8xKy9u2pAIxRKDMVxjBUpHzbTODL6
iASiVSd8bGMNxT5PVU/gCdprWeKVnPtiU1qneup3PkO93WCNW03rUkbS2bBNUxxqmCM3NmLmc2ZO
5SIBNrJJdePcDuOwtkR0GvREXwHL0Mbw0Fz1ojmaAGHlV22H7ixHO3hK+uIpNTeEhoXoIasvTIQy
pq3Wqy9HWiVN+qXsRwSpAwFv8Mkx0ASA2NygY0wfaP16rhSngI7+rC4r82Q606E13HzvkIK0dJo4
v8D5u9NUFm3awmz2btltRzVNB2xntBCdll6I5lPL+mefioN+TqvvoXcNOAws4rNcPFEwduS+eRV0
1l/KTjF9kBOOdXd6bB308WHRM7B2a7VSbf1UDJZ+HvtSHgpsns71pBkYYiCH0YUK1yEuMnSN8GbH
CjdmHGSeZFy/7vNScdYPPmWyn/j51k/fzfq9cjF/OWhft0PHKNxXYtn7bn3fXl9MBMOm6F4moaq9
bsjSExoyJt3py5U2Fe4HpcdbstDtZ065UhgkIkowDTc7TZE7ErcHAAAzQmqQxrtOtv0BfzbsxH7j
WDbyMhVU69r5EpUFcL8MBFKfynucFKBRsuGJGm0X92505z+VkVQkQyycgBdKgv5QM41fVU96g/XD
UHDbNXfWt8FcnhSTyQNl7vtb1g0k35FSCl23HcO2bWiZQt2csnQcOuHQ4GvrK4huZpi7J40hQB7R
/IYR1za9s5SRtdOGfpGr/ogUo9hoGM/BYSQfNLNvMhQcadq2MAlH0BXOIlupmw3USoxoGDREShAu
8oOlEHwhtHlRdmDCXw3nZSjAG8uqdI8Fe7kPseaR/oJ8VteJLguh9ghAqE62q8RJ0Xt//2LdRIP8
en+2kgoDjaEc4zaXiyzf3Dau5txqQkqrnOJ+1psO/cLVOjp2zSVs4VHWkfoe2hhA37atoamHbZf2
7XosrX5ld0G4wv3uXwqkwiFj3fPbC7ENiL8mvdi+fdsWL1GbbAyJcIqNKXgI1Oc6MzDFjs6wacfO
3UW0PjaZOUdnB6DCnLnqHGECff9XfsuQ+X29c0uMt+LEQLLoqNukLRvTsW4YTuRBuNpLTt8XG3Pz
icG/Ed9N/hzCWy7Ytxv/jDhul7tTczCu/9so5q995oJebL08HdP799/Y27W+fWOm7rBiEHkr/TZg
HN4HxqiRA2eXQFkEceue4xoCpDE39IKkXGGWGY8xoS47d+KuMG28a/PPeoZAyvPN8hjO03zsBrbq
wLfzlS8j06ttZZ4CpjynN9WSgzxhnUtzkeWEOXnz+CVGrLOypwQhN5yOh7FxYs5gNEEge47sOnWB
G/mjbNybw9/bugOeI3jaU2m6pnuz6VT0GJrRqSLPkQyZ8sjcoFIvcBI62gW6F3kbNVLACmJKUMDq
CzXmM/6nJDOWXVQ2RziOxnkYWxCYWQdwB4v6uhGR+oDRLK/1xp+3BGgKrlRTuXib3DdI+W9tQD2p
GUL0mBu6zDhZflJzAE2d8zigaTabGeBD3I0kACbAZmEaxlOceFpV/SxMad6b+VQt58bAxmvlz1Fg
7EPDL/9xMTTQrWy/WP5LK+U/YSWsg1maH5z3bgah10vs2g4vwmLvQc95c36NfYxvpYZDLtNdsVbI
YFZlzZTI16/VEa6lpWjcDlolgr0YM8cOFAzhLgYujbCw136O4b8bs36Z+6hBAtdJV7lZIAq7fgWj
7EqoFelWlkwR8cpSqff4NaZx8hrQSe9/NsR/7Or8Ig6LharQoSZmh/+zMjSB54oycLkTYTSdlAEu
zw8BkCt6s97oqnxXY0y+dwpUUkFfbGJdpbteJdE5m5CtuolzbyDUOgM/Q1ZroA2brCSE8pHph6xs
FrJ2vyKBewjJHj13eTM/2SmxYsoe3CV/8wVNsHFAFm4ckiQG0tLggHz71vbLHwm75MHOKnsValG3
mcPip6OM6q7Wz7Ve5JeqZAJgjMHRn2R2F9NmWdqBJPwovkYtod70QxiXmmZ/ttBgdfm4taoGAqlm
x5eg6TdwVZttJJNjA6B81ZpYPjscCxe3sAxs4CiDN4bmoOEcRHqJEvAjKbv1SsKzWFRtonZ4aY45
/ljI+Hm1BaLXwwRASTgGgbbSr1A4XN7i0VnqXT89iuvXVZ/DDPALBOpzeg/OYIIRmCf7LPFJna4o
VItpstaS2gT8o3mtq/vXPByALOb9ISmKduXWkbErNBO5SPEdfe5wxjw4HQmPd70sylukDOg7SW6n
MuCQewh7spnGprhK+caTUwh4OcY8flXxlRVguQfoNJoHA5+9Sgs7L2WvejYbrEHvr7a3ScUfH3tH
cOrhDAKpU+jqFpYeRxU8QMR8nilreqX5KpOj8YowJsAEmQfVpsNUsJncKt2SuzSxMffpJ0GnHmdb
pp/ACPhb5IZozy3oJqjts69JGbzS5bS+BbV1wEM3/tTUuNTjEr9egHuhnA4NyM9DBkGD2WqMkjbU
u21TRM/W0InPuXSR6wFVP19lw/dWUt452Xkak3mv230rvbcvw6qd9yZdVICT+ghDIZ4veYNvyNXn
YNO4abnJM47kbGnjWXLavTQV4Npp9hHcW6okbRr32Gx3+5lFv1eDb+yLcqYWoX5LVu9f5rfu1u+X
+VqqCd0Rlm4p/rnFdadNkUZiZLpPzM+EwB2d3diqbDd1QXmZsA15ZiJMAI684IEkYYgJ86rVrM5c
QNdIsF8Ncm2LrNwjTw1PZSzBDTB9Ww/qGMad+FYafeoFXeTeBYxRAB14YBacVdEXxXGOAaVGyIYH
ZhynqzLwsR4q7dhmcHFqgAbPDYidtSb0nw7a6EVnDP6rDDJzpeUh/CY8nK952XzO5qK+w6EZLd6/
POIt1Pfm+kjhuByTTQygxm0lS7E/KmLM6AGIuVmT17PzcboeNdzFi0Cgb2l9M1g7ZaE/44H5Fo0q
+eHG1rJQxcChuRUeyl8Hems17fhcLVKSPDZllado78D7iFjJp2hyXjXSXc54lseHUuUZItH5MZh1
L8dPTbAt3k2dSAQ8l/xEBbBqkwoxPSr/Dg1MO/0omRRc4BY6V3T0cDZgxL59l/jtVwsD1qluwTZf
1YmH6npV7cgXAJCMC7lV/dHqBCR0owWlBoFnOShfESsZ2o/pgHOvwWUhBwgwOfCcr0ZY3uemMf+4
opig+CxmUH/345BdYNXYW53Aw00pnekYFUO0i/UA3WOtzG1ldyXnEBgHM5ZmtLeMNhh+ladMF7xA
b1pxbtXXem/+LOJuoSsNXBz3hKibpJGeOxBVG3UzcEE3Vfc+O+DCHdzyH6FtsVG1d2Va+LAPnNhj
D9i5eVOf7BKmjUbzQAMmDDXJrE6Sk+MSzxNgYGaw20rT122VLYoS41gm/W6N1dF4FmMI/xYq97rJ
pHxuO/NegyD96M64mA29g1bO0bXqLBZ5JZ4etbhAkJ9p1kOBp+GB+M8CNDCWCqvtmkXexA8ag95H
f5gx1SmsiMUw1fc2T9Bz6qerKIR4rcsSx4ip1L00OeAagXgOowPS+ObgGG1zkNevoqFxdu8vcXUt
8/5c4aawaVHawpU6J6XrqPC3+gplZDNVWgbk1LKewircNlWeHcPELbcFMtVlEJp3Y5LrC1HCrCfL
iTvlNu5pduWPQTfLVdHl/ZoR4jHGM3+ww5JOQhbRHrStkqzBLqmxHASPs9/Pr4bqHopu0u8tupL3
WdTcyXjMgB7ZxIYNwIcHn2T5qE3XTjJ0V+6ctiRI0F5N2Tg9vL1kCElVnTUXBwPo2JTt9Uinjik+
qW2fqcCj88KGNn83MFcs+ijNH/qQELY8aylQp89NJ8mpaPtwQ50droegmL40Re85SVS+TLE+QxsH
1x5LtatGDQpxLYeDG6sXJ+bkbadus8uVyE6JbWZrc8hYjCqzYOrByUynwVrF45DugsA3oXx13Zde
yZWuZ8aLb+TGjkdd/evfWx31RINKHP9ACd217z54hP7HKUuyXFBjI7Y2TEf8R4Gf9F1GaU9wgGwM
fClF92p3UM0BWSzSOYNQRNzFQxY4V7BSIO/qKyurGHxz59QLs66tjZkDF5TwjheM6OTj+wuP5vh1
af2x9AxTl67uOJZu/8vmaozA9XyHzXWQ0artTXWE35Xu4duuUdXMNLRmMYBbZUIWYzmIGjN4xWsc
sf3Oz5XTbIO8MPZvL3U4GsC/5wIzwHRJ/Nk/gCj3D7FKALQVD1aD0nYEQQYVjR04covsOFO/nWz8
foo24wLHebd2kSM+y8QeN1nm0H66TF1WHiJMkQvSnqqXySHtAZA8XjYDH0HrJpvSjay1mc+xJ+vc
eK5iMhpaJtkSSN6iHXi4oUNZxgBmmDry3dtLbQUZGG+6Wz67Ka5bJbZxmepPfkj/0kxMf1lQL68r
kku9qBqzY4x7+Nj5DhQZmWUPV+JSIMduL1CXLa2cXa2z81ctAXw0jdB8h7Lcd2ACj6HeDOvR6o17
SWfRM13dfc1H9S1yovF7ZIeenWrGa3jlYJbgFcCHU2fZc5vTc2toQMnmHgAWdLOhmrxh0FNYD/9o
vbV1cupgp5wfqpi1nriuv7M73z7Y9Fr2lG/fOS0kGw3H6daM/HyZ4iUhmoI/0DWZ2IiIHiMuesyb
VWAu9Up48UQ95setdcGbt8EKrOP8CMXh7Su9eNXxMh/K0o7WharMjSnBL3eyU1usIeUiN5AUtXUg
vd6qC882uvDRt7tTQWeZSBqPDSDeZdTyO1c1PaRpQ3oakvdTNYSZlzgt0IAx+9lDNBTlCKXN9eVe
K+Tsja2THPTJmNfXNNetAx3uxDgYzNPgOKc0E+FB5O3BrPTxwsMTs+4Yf20KrVmw7PvXpDS/aX53
X2jlS+hmxarL6nrntz5Yw1iJQ1un8vD2VWmiVZ8xh7xqZ9cfgwu3YOCgp7gNbfMakld7nKjoCB2t
5IPpOOuxGN3LVESXZuL8E6ekyRRJeYBgSL7C5I7tycgKciLz+seM0OM0NN2VIF2mqwANG3T14BuV
JQG1xvcoqL4EB5gB/WbqRkhK7miei4oItUjjCEo0YurxNNbVeEeVQ+ubtFFjFTDOeuQAkuPu5wyR
T/dGMxUAnNGZ681c35V4y46h08zLt/8g7Tsil9djaBv3AnPZEq1wguEDM2aQBe223pHI4JK4ktcX
wkrcdeqjE3f7RHgQbaJ9SojNEiPBtK7gpeP5mHuv0nzxSAQEmaigW1fCAORXqSu1JCuyNTpQnwuQ
KkxLdS42KejidV8TwWRaA4jYegouGp3vdurnH3OQepU++E9+D5xtlmng2Z1Wr2yyRfgIqOHSGmdm
beL89k3a08ehd1JiUxDOuY8S/JFhfJyTPL8bKJLPyYhjm5Ot4zUm6BnF4WSrX48auuZM+661F40O
9BPCaQM1bOz3fR2CV245XGvSLrwBCv22DJue0hkezijdYOn7rEwTETQ1S3ufB0ayDXF5smV3W72s
HK9mCsOxOq/WZUGrY7BF+nPa0v5VwNldc1dm0yf8Uc6JlvFi0IMN3NVmUyZ19XnNrwsMI5fPfZsZ
h/G/X9KBURuePvKxdE64TMYesNC3F9MgEkH12Veb/YVIsA7SQtOHyzo2qkOj+Mi5SjuxSopHU5QF
YxX41usK+9qq8qXL8KV1j0nhfAFBCweHE+26TdpiR8LhZQak6ZEGnZ+u/lZPGsl8siVYCMemsJwV
xPQy5ClPyJCmO92edhZMIQNQduL8fLsHJWLjpcs9Xpbw7e47P9smHFtGR33CMjh5QV0Fq3GQP1WR
cPwLAoBt8qVnqLsfry9tGrkLMhlIJxgCgO/5hGFzJGxCGxzznCbZ9wkHFbgS2Mp8TuE9chd2ZtkR
nhc7I0A98DtGTksB9fvSEVm1w+7RfHJ5JEeTeohrKvoxLo1XlRePxDSxL5jGqxFzmw291dCbLoOg
nyGaD/pLXjlnW7nTpbGciIqb5mOjWU+BEZyDcvKJbxEVaTTzHiwUjYZGl+v52j0U1xcrGRF4lK8Y
puQr/NsTx56Vpon5kKVmuUFUS6hJb34zizb/qhfdxeGJfBne5iEx+QkaXHXRgj+O0riC9FeAJMzj
4WjAASFsKbnnWYApStheI/1x47hQcVm3TyhqsF2Vot05kc2gDce1KET9SIgGAauJf28b6IsnRorr
KxT2wGODDJa0sdaz22abcAh3k2W5d5MdnhKhwuVczfMxmzUdC1Iwbeoy/ZE34RGP2LwKQibDflq1
h24AsaNVxDTYYxofg2mKdu3YfrJxRxqIvz5FWbIUblesLXAHXl5ZIS2WEpdeWAJr4dp5UxP7267m
TG7IINhmViFO7dTZa6ODXhgx3FRZJZfgoAkLgIB0ihK1p+oadgS4skGVPsYnFX31sWrupbLzhzxu
QQrHzlnqKIfo+Pkrce3it1bFY6l8IUqt/BJp1f1YEzVA35ukplZTXl+M2NTxxbj0PdkdXHtTiMi4
T3FJp83ERLwGYURQGiP9qnpkkJA+25Z2iMfXMHDU18Ron2VUlZwPCWCy+bykFnEPU1c3J0OwUycF
IJuoVWu3rgmeyGYcuIBQzqZP75piEEbION3NGEVXFnTxPM3VuqrSfN9mANLbIrya/MPuri0cd68Z
Je5EHhxdbdYvRvk1UrHx2PRdvAaNad/rEckrV25k1xL7JDDTH6N6VucQWJI38rn8p+5LwP8NW+Uw
D/QTciZaeRw+g32/I00hgHs9xOt0ikj1HOmR02sD6zBW5lH57VMUTWwpnEH6BbZY0OMNyUzQWPYG
O/e30rximEjQQao97HUMXugAJ8y3TXUMqji4w8esXRrznjUoPzHJwl3vUE/4Lp4IPH8Xs3xwjHxf
0p3dQHhfOH2Xr8ouI/wJWGVBCMkXDoc70UY9wCnfXgfdXO7dMfieMuc5GGSTbOuOExeQ3vhSxK6F
f652TijdxkdHDadK2ZwZSEtYcnKJD3pt+V4dFSnGL5LibNXCzpu4Q0yU4u0IyOWU5d8HIHVFi7Z6
YXb4NHUx2xjKWo1HnRPt+7kYsXQCQ4vNxl1YTTpxEuCcSoT51fduj6/252p2yldFy+U8JzbxLt1+
EBpR9ST9ITYfYQPTI/xhl6I4p4XLcqgfArcTh/95cZrI32L0uYAhY38XjBlLvXsOQuCphHJqXpEN
UFFEDiJ59Cmd8vSYqOpLhlvZi0KtPxtt/9mmzb+vTC1lYaXZZmBodvf2ojS4gFGqOI8l8lKNX+pJ
k+cwj1243+G3UYp57QyJT+0oyLazzL3BuvLKsjtrAnFdxsf4PtEdtYv87h9gc83WakgGNsl59LPk
uzBzUro0wl+Koq4JLZadB9gQvy0I7Se9risyrnWgFSX4vHTs7E1WqeyoosA8AQIZYRK487m14LEW
iGlOSOM6Dz+i51rXpFQSVPCcx/do7ZZx/UOJEHoQbQcgMwzV75A/APHFa7vh8WscYmBLSHLyL6Hg
GK7R+rr2N6olbRh/G0wKUbSZwDUYkjuwS7wfmeAFnNv2oReArq8XcxhCG+SNdidaFVx4nuF8HeBP
uFb2LcSKFJPTthpBAfB26/ruims8hLV9Ilt2cdXEfVKjaFdjK/p9gst3HcvAGhaagf3PmWltRGgz
7sYilqgDyD2Jv8/zFK1zt6k8vQNsmLRZsddpXn7uDnUQz2eYEDkTr6KnD8VlcH4iqnYv8AkKLynm
8Wg5ajwa2BCFPRVb22jth4Le1lb231tzts4CA08cADuNpdticZQ8SxDXfY0JU3MbJnCm/TkqhI6L
dBDLJhXhogjs+u7t5apM8UXWHs2mcA8AfI9v41ViIMiI2mnQkdac0h67qpxfQOBOqaxWQ0UpU4Gu
2AvNEPvm+hXxG5gkamdczRNM1jit7koEfr9eQrAOcRvCFscMjkQq7la1sLX13GctzJm7crSTENRV
tzNG+2vUOLgThpc5yA2y0ix4xThVV0wWiNExDX8fJHWyra7hF52N7iAiruK7YV6MqAogH/XTUuZV
dx/FJHkVTcWgqJ/dlSPoNMQtuTkVsEHOJnm6bio9W4+NeGSw2T3MukmEYEowgamitdOG4clFkO5J
ng5VDO2+quJ2BVS3f6EQ/6LhzWmX9Zzbr9ArSGAY9WTz9u1gaTGbqW+d275SB1iqT4FT80QIROF1
lex4y/VwLNL0K7wcr7Gz+rlMeobxHPEWU9kSoKilfAxkkjf7CKBwLIfm4hLEcpkuY5+oQ5Q6zmEi
2cmJO7UB8/0tS6OfTehzTklwtvauA1yXwn9ZwWkboQ3Q/a+BY9Q69aFZmHs+1ZJCRjcu5KKAqi85
r3J+c5cJut8HwLrUFGVuPQmpfWUmDOFV5R7oJAZ1OD1XMuER8FZCqTb8LsM4Z2qC4xcwWH6d3bmP
Fa2rYS7rl8qPxztu7MXBi/2SIco5VSMHwrf/iPLFhei6DEZLfzUniNTkob9mcbDVkljtY19X+yZx
s9XAIGEBYbo/WxNIdCAm3/om0c9DSu5YHGd0LFx5hKQlLsiLwj1+/3aJHXj6ZAgOQXM0WPu2dHK6
1vO0yZJ0z4+sj2U89091jgbZql1jY/ppc0nDucHj0mWeT2v6EBlTsIoyPfnUNtPCNcOHNqbdTfMb
sC84se/ElcWrpLDAX3XxkzmQ5dEzywI/ojQvziznrocfegcpK96Dm/+Ofbln1pHX1cUEv9Gr3vF6
wPDIa3Oas9XPOPYPIU7nteO21r3fR+Wi0GMOaGFigJ/gpWn9fuuocDcQS3g/V/khv/4ZFI977vAn
/F7NdoaBs7B6Het3B4BwoKvIJLiv0CkC5mUwXBB4R8LQtZilzVIuyjpOjrLz2e01+hapli1nxvo7
2HWR5wIeesQl0T/WpJWlSbfLEeW8yBrXe10HiNUtCZivc7KnChMDZOLmtQSrBh+HIC4OAf1QWz/i
K16ui37QTe4XFRHKj6hNpnUOyV0LCC9x9fZQFZnYTkl2P5b+D0KKtEtvWtnDBJMtysa1SErOvh0a
S9ts79nycW6ZrNf79pplB1OGba+HSDn59CghvA0HBWDHC3pyruxgjBeSsKNPeSAoCtQXhgrhZYzT
eEPCMoECUd54fefU+0GbxzWRKNG9Dk5kwL4O5Dyj/q6r+QgQjqLGZmpdWy1VGYTASxNq0KnbDPas
Nj2LGZx4j2aKxEkj4gnSWebBtXogtdo1QW92XXI/AC+m1xo7JJ5Ak/4J52d5tK4vY1LmlIKp+QyZ
cfqk+ODR4JjzO2xF1aKoJClYcfzdKv8XSee13DiyBcEvQgS8eQXoRSfKjl4QkmYE79HoBr5+k9qI
e7Xi7KwMSTSOqaokZYMvEQYo8+GmETVYZvXR0Jf40M2gAju9+dGNviG6hLti32xsMXan0VnWDPim
qB1SY+vFjvPgToAp2mz+WzGO2saNLh9jjVzIpmwJrOgFaYmGOLueJs4MJkjtxTd9UkFO85qM6nkO
mps22c/9LO0ry3/xPBRgpCpteesk/WHTwzIdrezIXT0/5iOBKWEteEerM8Q4dt0pd2TqsQ+pTd4R
nGK1znx082NpPAUwvkQgT6i5fwOE0kvaeulFJBlMEb06dUG1E8gMX23ZP/QMmH/IGFmbqU8Gjma+
KPWXSeeXpyl3axCEQwKQWTVn5GXNmZk9z1VAu8VgjKgsrlfd7Le51xUAHAwTBKo2rtiZJoeO4O73
FkjGNAbxczqfp0Q1KGHKCTvZ5yC76juebQIL9CW76sYjbmTnCZE0nhTd3XfEOFrxROTTXdbXIxoO
TcG2RVa1dxlQMVxGc8oPPu3x/Q3dc/m/j061bIZ4oE0iqAFgFPvErvjUjXyAk+KKTRXrBdfDB9lZ
zotKik1612xowBtSnti1cx9iIp99bkvpXXPE0NjCeU48psAPaEIncs38cV0ouaxJYXPXZV46+3Y2
mbMmPhPJjttb01x/HzWy/B7qYSCSn03l7Cz+W8pfDV3iuqgvbdgOBfHsGvlDp0Dz1BtfqsBu6etL
T2BePGzSjOmT3TM2AHuXrZgrGFueXedJ1Wb90OOKDIUQd9m1rUeppi37GLvFcUCwFS2GUiEEXmcm
uJGkFg2mke2c7Kp8T8Gz7YJlIN8968DMzD0DlQ5o0MmspulEQEFzyMS8y3B7UowuY9QMc7+WbHTD
qmisdUkKF0GIxaYNapdRCU/hOPuf5NAUz5qsx7fYsx/HJmeK+3uh3D9kI5yEIJHugRomKhQYVZNg
WAiVTfVi+qA+Ujv9DthI7mqTXEAl/e/K6AgOToX/7ne44X1NKw7eYA2h72ZnNAx4LKDrhbldO2Fc
FJz+ykYyDPWOUV+anIRWqjcLqDN33HWffMQkcJwHxMohamFSpviGKBLk2WHFgchqxR6BBIuEyNBD
FWTlybflpvRm6kXIOu305uFJeWCZND78fparOseBtjY4zXkDgRtFZIPwoda0R4JNi1NH7qdmeVS4
qtcuLYK6FQ1+d1JZ3R8Zb8COMqzXseqffT0jJ1Rl7oklNLzYJKvWLqPWbWVSwZo6r75hpO6zxdqF
1epy1Z3ZefZKmOy1pGNDn//EC/iK309/nWJqQ9J8MKQ6f+ueYLSsT63zUgaHuQhiFLp+82opFjKE
eYj7DZZE766IHzBpRSL2/1LSac8OEu0NQJz6AG2U08urmViYVkUmSZ3yjiACzFHiUpi+9gyaeda4
BnVJsV9V/qZ3Ld5i0hne9OV9DGiQx6k84a6OHzs9Ga8ZsNraK7THIEm+TCAGBzed40st7NfKllT7
OfOwsJ2RCgx5cNJrI6FMQDNC2hDUrjlNn4OczW7Cr5PiONvPi+CP5PSmmeJ1ynL9mDKeec6KYp0o
aJEtJ/B779XBOcaG91yWQO0C0d2pXTw0MhgLfV8V28yrHwEFQGQBQoHvJZ2J+02j7D6X/f2A8Xfn
ZnC0eGEIlyILgFTVJEvXZGqBd1jsmYK1/yiZmG3tpkxeEnJNQoEB1EfOs3VIF6FTuc+cg8ELhQ9r
xU2a6SpR6h1ZwFEgo2PZGblsNjHZn0PuzDfi9nZIikkFW6rizzJN7OBAb8eTXRyKbJLbNCeKrOxs
/5rougOWj4FUbgfJiZ9jO9CUhsPSVDfpEWRWaOTgliNDKBY7aL3a7mGkRombZGWWeYM0ifJDFgxe
WMDO14GZaGga8zPwGPOJ6mbtUIoSAgJIoZ/brVew1cdkn9+60h+PAwe/RTCD6+XaucpEcVSO+V4N
3ngsJALMWX78Pgg6+bYQsrJMlvHw+0GzAVy3nd5hua5OAF/LP3ZKRn9RX0UZA7ppxKOhGIKqed3m
vv8CQ4PAbpmSNk6qERwo25x2eQC3j1sGG1yNlJlyHrJdTA3T1G71mkiL0LVWJKGkRjhJV3snOvqS
NRapZ4TEzWr4cKzUWhEz94OayTjSKdlRsCTxq+X/+JhNh1AjO3IPHYdpXQmoj/QA94YWHFimZaqD
q9B5gx/EFWd7JDer3nmiF3JXwzTLTdC84O8n22HR+6eld3zKL/gZZL93T3ph60hhGjzkst7UUk4g
kCmuM5NWBpEZn/HnSeJn2/guRRhcUoKlygtyDZEo+A1DVde7FW4+XOYEaKXq+PtNQ4KdyP2YrLU2
2Y2gwA+KEJeHFH0gg5RAD0eeeAoZJAteP7KUbIZDujCIBkSCf9dv3gjUDtaZxRtFZJlxHEdbP/a6
5+zqFkEz6YQj9QRlcH+AllZehqosz1b3QfJRdXSF99HZbvrk3AsGRKyUrMIkQlcWpE20zBA7P3EP
vx+ckbRTWI/96ve/mNCsDQ2prcpcIeDxdqTXJschqYIVN573zpg75MYlLR4xhgeR3Kvt4o2ZIoH/
JYIfWkUAA3PanEXjmXAw/h9jl4Gx09zSIpNx1B5NHXKS7HJQcuzayIpxiCO0Xfhitdc+ZgWhA7Gx
fGl1QR+ESvMC1C07JstirjoW9SFNumI0Z+s3vAYNY5UATqj4x9R+PuSyRZpbtPPWqeu9EP0KSXt+
MiByPKTafLXg5K6BLbg7rfLFH6GfcMxmVDhWsgJIW+70mvIoR8JzZeu/HDskaRbBrzAc8VMNsSGu
qV/tfjfQk8ryg+ExMe+8J6siEravZrbT9MVHLTE4xkzcM3bTcAKOhh4WM2VQn9mE5pnPFRCpT0So
D/Hg875uxYrqrPtTCURUNVdlzxvjQNZ7Ve4oasdoAQx3cL05WOuyJtbalwlz/p46V1NHlwHkhjTw
6tBO7cBuoYNbbpBGKeoF/DCz9AtKRnBPBaONQdyz2WW20fQx3k2F8+L9LpKDjnHy3PkHnqN/YwOU
Whn2JdHbnXCcdzsfEBQ3+Hu4Ejg29RlQX1xP3MSb5uySB6fnDRyl2Xv6vXX49N4gqx0i7QtxsGqT
cV83s7iN64AE4jhdVYxgz7NtPAN0E/vfR3FvvuUc9cdE2kziOojd/382u88G+keY9hg54IkUW+iK
8Y08ru2UBjmHfZv+FYXNdxvVga1MvWJjU185s0U0zey9raFGeciOKq2P0vAqpGq8ViKLp73ni6Ng
b/6KsjY9BgXwMs1j9Qh8gm2+h/fCHtn0BTnXRFEM68EqjLVkgs8oqv3qxXzP57Sba2ccfsebpH41
x3TEH93C0IsD65VoC2c3mGiAOp7XpT56MnDPMDX0S019DCDGcx9KJztAEepXYqz1h7LMHCgcevla
Op0eLnkW/zFlho0kg+aklmGLOkLfKn7NTeAuSBVtUYf5ZNxqaZvXkvDBl7y9URM567ZNEWKQxURS
4zxuB0nk2+/DJkHYNOK/2BrzYjxxPP0okijXgYG7Qvi2tvZFPv2JebXmuFy+usVdIiqv+mwNWMzt
eAAkbhraXhQJLaUgPzPm7rDKyEI7D8l46cXEMDPv2KC549XzZrU1x6xdFY2ZrHtlQkJJYuv4+8Ex
a/BJetJv0X5/FkrEO9VaNK50TNtJGfmbkww4pzIGgb8PO1XsAnhtuTY9jVlRffu68QabS0ZFAv4D
YCBh7t0yfhAnRKHVF/sp96urF6s/LN/jQ9XBm/eRKbjLMD+OhT0/2gxiW5fCPQiGsyqRYpSlV21L
JEsrDkl4Lt5SHIP7h6yq9HXcayNajyU+je3JzVnzyoSUkMDj0e+HFi5N00NDHkavuwaMZ0qdxLsm
neQ5Lr21bWDggKcMwX52uvXYGeZtLkn2ij16xaYOiFyudeNDT8hAXgJxgYL87daVwlaOG8wg0dkE
6UqusXeM9bG7/D4SbY2YQsvtSNr+TCKcG3qjKViJ2xZCPHRuG4KyoRDfP5TJ+N4nMj0QGYngzZyX
beKhEB4dZKuRX4kpErCst41rZje7EvkNTfuDtAiVk9D86ol5LTP0y5SxeSObOt5YbDEPUqdFaHRd
9nQ7RJYBUq0D2DQLy1FMEnROyBj8JzZ71g5WtuB91e4gHFhHCOPTk0WuH/Qn998yTsZuyjSN7XLJ
yVUYDSvhsXzVSsKSEbeIL7ZM+2Ycw7lWJdtEarBirtPT72e/HxqCQ090Ki8ThtFN7UwbHVggXw+6
R6HffC1h5kEALmLrFFpKUTxZEFZvvkEYcBzft3d3sXmNcCQncZSrnEe/f17GHky1YvKjDH3TLaXH
3KFs90hprE+JmbPC12r9pggVX2nCaZ9Lj0DJOLcFaEszYKzoyVvMs5JVxL4kqZS3icvPXYpT3dUa
fICJO8zEHmtq/3lehehZUyuKOv/IfA6Rnp7Yj4WLZHpBCr9dRpbfQp7TZJTbyerGcAE/cWkypH3D
sEwYAv2j5CUEHeJmDOiWhP3trB1rdJebFtpnlMRt24UVS4sNS7G/cYfFSouBFZVG2T0w0menMmoN
o7lcbQRxkSH6EnG07x+GxNTxaCGfjHt7U01Ntncbf+Q5YLZl9BV0c9wDPScDqaJM5pyND17rXBrx
MzqE9mKRi4mAjSmKTNU7qfZkg9/fWezn91XKDzynXGaYrkokMvdPadfgxeseEIN8sHh7t9m7y5t1
N6O0P1WeZm7JooHgcv8qDMvF1nki5tHO7pGNDJMAoipr9/t4CdiIS5tNu9Q1zj27nV+L0X7G3OIc
kmlmpTWPxckxGa8OE2Jo1PXHqna3aes7oTFMLPXuQmwjdAl1lE5AoOESFSIh4aqew9aZbgF3RMTA
kTZuWUIwQij2YBVvhaouCW5UDFObDjE6kOSQyONtNxsA36AALN65wOoJ9W499W+DYpBwZC1/Vbr2
VaGuyCud1m5yjsbwXrCQmUGUpGrcI+EA33BwJ5/EZZgxGQyJtpnXlTe9o82BLLueyvRiTIix5g+b
AS+QjX1paxH8Pt9fS/c9G2j2EXGTQE8A66EVwXlcxA6rBK/7+I9fcZXZ9tmPH5Jln47vjfFhjeaV
FSAHTro2mF/itiIe7g8mFNzfzEwCJi0pTCEJJ0seBKafQn3Fp6UHcbxsDIPThpxQSsFTyVC4j18d
1LRsImeeidRYd8kT1AhqtIX2oyN8BWkVnbeMJub/0+I9Dd3XAHIS9ypjAZ+gPrEdpm/ijQ7ePjOq
LTGt1OAQsxc0fEoP9SBdaWZw9f9KB5rzwpTsZcledOMP1s7dABnz7tGIIZ1qW2RyUSYf6dkJVDv4
9nf9Wc2EVrUnUdWrQlYYLA7++FFY4zEAfjDw8t+TMft8+Nb7o44WwL3Nplh59rjKBMFn7dNikh2j
0asiUrVYV49Oe0ogAdfash2lRsUKlZiqQWEs8GCjBUUeKTRiC+lW6chmu2QELFC96W2znjuSMIxu
w40DrKAdjUXx4GRmVBih1/abMiW3PX6LDZNNEOrNgSb+Ic059/jVLTJbl5Sw52DZonqM+qpiUcdY
Mwb3kTuMZtvnjADapqqhQ+Txnk2ubwynhTkztgdyn/Mmj/KUyaeL1k6VpD1jWHU/2FQfLeyk1mRC
UJ1Y1RAk3S02bUi8CjTGc7kbufQpsCedY51Z//DcJSGpBYba1FylMAagieGhmfwXUzX7uS2ulWau
/TwjBIErTHLLL/4VXCxIoc5M3jZmZtKWga50sApZezF/gTTZGkFyWerkZHTDp9TBombJywwPoUpO
yTJuS+y7PSe+U+yqMjeijr4ymYZ9IVCcZ8km4Rlt5vyPyz1NLf9QiT3rfvoAP+rWC7VC3/NZT9xY
GvVcBol55tVYL5jUZMgahV/IM7HiiDNanVWm7KtPFCTa2GLtqI3LNSsK7cz9gUh4buwEzezbXls3
+IRsZAHSylddXWyQskj84uWjP8WH1MO6TpwzHTgjXRzUc3poyRoK4myd+zRogGHmuHlSbrvPJEnM
6HXyuCCXs4HvceqI/+7Qtrl4WN0yPwwqj6aJuIaA/DvUhZXixEIkfsAdsdVZQDDxXF4TdumsV6AK
w16mAv8hHZqQ88D6qFuN10Odsow4cG05DCkcB53RtLM82qjJPVfyrueIrO+2Hd3etVW6b7jB2HLH
Vu+Az2Rj9DUCrPmVpTHJCaOzI4BllWsH/qe5n20Jp0SCCDCvgFJqUL9xhRErjoaEtCcn/WmGGNmV
c1WVh4Su5CkTnNTOCY1hHyJ0xCC8S7RyjbsKE4di3jQOm8TxDqVVPbcLkg8Y3opLC71wWGoY8wgq
DRO+KvXYG8HFuHwQkw8UGyZpQQtvrhKOZceAcyBcYtHLJzK736ck2WassnStZY0yPViz97fUtZWv
/ijns+nrL7mU+6DisjQXzpbJ/QGIsJmAfwlNe+AShFDPDKz9x7AIVZqxDbqWTIO3edHsMEinjeib
78L6KCaiqiebdVB7IalUo9AKcHuqjW0mH0w3osRyOZmccSLdethAc2tWI8io0GdeR8groat+Vm+M
gNH3FKw8s1+3df8VMKTdTUt/lEglPOiueGiZ8rJ8GdDgdHAhfXNYp2l9shrUORp07bjf1U69loO5
sszqS3ICof3eDgDgJ2iF3FY2KVMczuLC6N6J4d5yqazsNj9qXr8LWFMDL7omTXc07lSqerpWSO24
/I+Z4VwtgvN7aAmagrFSK2Za3rny9H+l7W2L/CmZqJ3jlHENDqwYNGccPBTTvBOW+VoU/db1EESr
CypEv/N/pB5sPcX6dPBJsXa2xlT1ESEgoSC6LC4UEFbHuJKdhRCmBVdW//T8xMj9w9pJnpJK/rTK
Bs4OdtwW+RdRLs0Kow5jxdo8WElwWwyEq2lWsa9dxVbHReyFix3ve0aAeE9XjWUh8rt7+EiZ9uDW
4Remy6YQzpPQ76fD/C8BOcWNsXvM4/LVzTLKKc4vI9saFqCdFr9sxgCgKgIy8pFIu5zTGtotr9kT
2P9tp9Zx6YYoTc9V4kZ+KlFel88BhGVHFPAxOkye2rEx4WXlPUPVIt40PeeTVbgHDt9HgB4YZZDM
Q0tnsvWPXvAwG/qm1fzXSe8/0QoWDXuLeAOO8KcwhmPb9msHTLkzu48gfFfOonalpTa67azntD0P
vsYUw9cPwdgBNvzrEJ9mxz+zhTFqKrdZFZyKbNxmo7ORXndx0+CpzZtNg15yxFen4mql+TejNXcx
6t6wnCqUCz2JCmbYdd6LDi43as4gh7aotOE45ly++dHEQCLJ6yXu5qa0BGmfWouAiyYQ1cRCYH6S
i/FH2iDKGmlfugzHMQQpKol4nVc1xClBD9Saakdyeb01hodEtC60Zwraik3bykjOKRPKQVv4cavI
DeZVDLCuKVhv5OSNFhkyHKS37RfRZXsmaWsHrwEWK9NZNq0zmnBouo0jCY524ntTV0Rk6JyS3IvM
8sulexdFvGrb4NCaL4BgyGVOGZLX667y3sic29ZcQT13lFa81ialTaLvey3bJF26CRx9Mww9PoaS
tfR0cevkplDQCK8BVOE9IhhGJJ2h5B02TiejnrmwCeJEK+qP0QmQP2v5T2/H3GiDnWzxShUnnVi9
pmCilULimW5Q3m6DJx6SAu1Pwg2P4CEkVilhEdOYnXSRPNk2uhbu52IYbWw4/r8ypwwxmJKFVVAw
xUSzYef6j/JaQOBOthZ9O+9BJ7arpZefcuJVXth/sV8Dz9AIXBa3zK8PszAZZtURpExEEGNbbsek
JffBWeksFxAQWhShKStpvBchy8X0hNn3oVq6cxV3f8kTZLSgmkuhZY+tahxibqzXBDWCqAml7kzk
VjNj39ogxnoYk4jQgYMt+QRlz9/Gbp4qVNuhZKOXKG3vp+ArrK6lHRlCRlL8IHNJL5Gx9ra94R53
8+P2/tkT+g/aq4ZsDYNkJ1VyehFdoZsPxoiIodHfRZC8xH39riv/qWxC2AoIt3i/KI0DaiSraKVm
ZFqNc8lLMhCXJlcE1tRHH9li1LRdhjqeOf0IpaAv/qIlT6LXgfHXXfP113ALL1LZIaASWmUGTh0I
lah3Zua/vZVFOuBwVN40nilp9ly1zlyOERHMLPQGrDult60xGrHlJzRvnrU1Emk7NEg1DDHLrF30
pmZjSTxbDV+n50/7/gunMu+ptCDfHmuuXtFQlom7doJgn7jjT4u6gRkJBdA9wOHAKk6ZctMasYMm
eaLQlf27W754k4ZKakbVXXE/kilBEp7UrUiDPeHM/luQFBqCwX4Ojf44t0a+yixriEaqLyQcBUdP
zB5OZ5+Vz2qNhzMP151uboN7FjBzVZfAQsWtMlYr2Luv91WytegAbLLlj2IKvkUc/17yzdr7z2Am
y9WRdMqOzP9laXK3Ykximx1ZqGvhUOcfNeMXIH975VHpzovzqc/93tL7y+8iLkNk1y6OgRiZHX72
MVh2vULKTAchjde5n09VD10sczMqDTeHOA4WdMq4JGvHihZt/GrQ5sf2X1cB+8xeiji5/P4XbIzL
UGkPdlIdGrf6hJdw6+b5CPGGzpBRXQYFkkXNXepgoNnJev9di/vNwPaMAGGOQN35aUXxh2OOoBK1
R7hBiRU7DzhePGayUNYt+a7MZGZmazx7mH341zMAOsN+EcpDQmaWVpgaNqWb5u6aRkUxRVJkM7SL
oMF+12byfJ/Xha5h2JuMZa0Y+7+ddKD8IACHNqOz+LMw98+PZv2sKyIUdKKih8b/1mN63TK4mpr+
VnoKszG2i0hjwDaN1cEDkEjNlVShwVoUtAAujGkERO5dZtJH8DTeuqklrilwwPcJwY71lAuskFnP
hd0yL+mY8455tbeJBVDu/KbV8GVKZSo2rSkpFs29EgGcYJA0SrpaWOk1hKd4oAlXP4371ZpGG0rH
EaveGv969sZl9tay/hiK/KXM2O+y1PkoEDujFEDUq1saIjJgkbFnfc0EVOfWeM4JnQ8DrUoO5cVz
WWqKMudKy9t1kRyyBgEIApEgLO0FjwXiLB12amPVjyyfujADmJ3AHVRkKkeTYrHoaEAo0MxPBYVy
zAFQMcePNLhJawIqP/Pmn162MuQOjMEVVzCkciooOI3rbj40ldM9zCwsfEuTkWYMKtKSZjUbBkZk
8eqxP1hJLrGJc6AgnX3D1IVG3OG2XoMqyM3urQ0o3qx4JNkobrZxOX9ChCHYmojQbPqmDlHR8tWz
C6brIY+A0KEvXf+npxPbcn2xNrHmVKHe+TtZpjM/GNabzqZV75pPv3ZfR7zLBJtNO2umskD2SQbL
Yl2IJeeN8Oz1w7p8zBzsdx3sMdtIKw7G5yZP/0yZeA3sx2ngjulW70WRoA+ZJizAZHuGaV0RfzYg
SBopsTP96mkOM5Gh21ZL/taNxkHLmLMzV8YzznoeZtxx7EyPOaJ1ae//n6wiMiF7hjXOeJHeA7rr
T8elf8+tdFgHOWcy2TEhky0kl2lzFbFz909dDAa6RU5H09rFI67lNJVn6XurDkDzohC4IgLQHPWh
8FbKQJzG1Ie92O0dH1WBZ1+dMVkbgC4yrX4L9A6S7B2nrnB8kNaUy09zxAszNXfP9ikVd3OJ63DZ
AvNeDD+4TxbCrsJs63TiI6uyU22yDOmnD05JuHOiuJHSjs7RRqQEhJ0Mrj9p4JEnis4tIiWV964J
kDf1d25nX4t65gLX7Pees2+cv6Wv/XHEvJcTcC3tpMBLjbn7lFbaV4GmTHNeJpMBhGV8x5gEpDtt
vJh1PAibSikmnl3PZrbH30ANYYEWM/Tn3F+OZrzc8FMdU4yJIbAwtCs5L3W7jLshsFatjqJYy2lU
69beSU/xiMt94KauaLslIWwSD9Gd6cTd+M5JzOwbrpavonRuBRCOCDu+DGVf7uvSNmFucdvusm83
YzOfLEKuWjW+us1w0WEhoJZp3o1meZvS01i5t4oqEd8FaDr2SZXiOphvXU3u+5Alf22jxr6bGtjI
pLslLRHLkqE9GSULZNLzGJkO77Q9qMosy6HgSFZgofaAOgQKqpi1Un/WK+MlG8T7/Z9UuK9aJ5gp
MT1z3Cc3aDZCGK/Ytdaxk34pa/qo6xxZnVVsPA0NiZTaCpZ7ODXyCBDuR+O+31cNR14sVqqmxfj9
HZIKq2YzPiaIKUtCX2x1klASwvj+PNMkPSW9trfH6eJL/TRa+X5OFJ1H9QUAONSVdY1NtK/juO5T
KpXCkAljTp90dzywVse9kyFZk8lnrWq+LV5ZvPVOHIMIKjCUc9N6srPxYlkFKX/39zTg0pKGSxxG
vWY/0NiRY9LgWDpB+Y/ZqMUR8TT/WEAcgh6+HtIbWN43N+u+qTcYIy0/94t8oPAq9Xerp0CaJ1zT
dUZ3VX7JKTlJ3/ieckghzQiMuhD0iQgFumGraLkonMAC+fY9dHe8tLzfsq7+MgQlV1w+EqK3ESPD
LANkcBwwyWgemh74oiEiDFDobPL0uQPjow329/1n1Gvzb5DFn3WcQ1Bpvz3Twv5EM6LMXiOoycAq
s4BQtcTKgEspKlCkU5sifqV25SAu/vrEFjtkQvBy2bF6H2z3wAt6xnW7t6akjjIRU1pJtZksfcUl
vkXRfVhgFzfJfSxnD0bY1tZmYc5l6wUvfFrSECf2x2CPkdVil5lMQV6wF5yc+1vaCwoqdROFeHFS
vs+aeYKoN9bbWsOEYElCiUfHoXdzLqDbfgzcZLhqzXdAbnT0trntPeBBWsvqxLYUaTHmO+oFBoG1
eLe88kc5mB4M/MHR2E8rTN7zBjmViqj1HiAM41oIjqarjiZMpxAX9KOVMjuedOmiZ+D1Kc04I6sF
FiEz9gl3TSvQvmk1CSddzDPf+voRWCWxKeoeltL6x5gE/lWhM15rJTaHkVK2QeLj6UEYdLwKtSRH
tBfoEIGpMxybtdU80XIoGX/1QKPXzAIyg/CwprZVpKBOrpeAzYfdLYKBKTo3mx47MpJ+wIruJXsA
Or0M1gEo5o3VPNTOQESHeUqG4uqk/aeZTHFUouJbJR+4yO0wtol71xwEBBLdg7Twa1Y6cSuUKL5X
fiWV9tgIjqKaKTOSNrLWbMbWFy+D8jQOxNID3GIu55IEm50rP79KQaxl7nSMuuznovT1rcikv4GY
cY/WoL2a1fQiPNsMJYFCa48V84N1d0E4mrtvmio+iEr3t0k1ndOldbZpx83EM8ge6Ox40zLvi4Jq
j7WBBqnUGfqzDkR+OGZbByGxrovmYeg+5uLuTJioD4KW76RV2l4N2UOiRE5ll0hGJx9Lo39NgT1x
J+HvGPOOuBRz3Y0UdXbqPQK31iN9MeuIgKmH1laENsy4ntSEupxhpzLdLKrc5F/OgjX0GxzXCXM9
PVBnJ2CZbbHlCPi7hTt8xorGrUNoS4lVxd4/w39nxc8P90o+jBbp+pRFWmVvK6se8FZCe/bs6sMd
4ld0uFh4k2Wb0aBv51LeRwk+Kre2R72XXqwA/YEY6axaH80E27v2xuTKXIth/jfWpKmm7J51pr08
rWU0tb4MS6M7Oh1YMERGP2jdDl1d74ipssISzwaEVO67g1rPSqKgJygkNNvsR6/waXT1izU7B6pt
enG7a9bxcobArG1HbT4MjY5wq5hfk3vykgI4Jih86pSmSxvaG7pSZG24zDreiEQMSZKWMN5N5A8G
+T1ggboab6O7Lcxin5g0XpoT8HTTitZ4clLSXFJWqYjDKanqWl8LUA24CeJdYJuo8Ms3iWAf74jx
5rI/tsk3CJJMW1kzQTMN2QGsB1G52IouxRYyNGOaokGuHLwAoMn2dRsfmQqdiJg/touXRFd3ygbu
U8XnGEO809MH10o3lc4+3xoe4f2uY8s/dnfrD98c0AZTBOZuDsxuXNYjXBWHoZLejxuXO6IFWhKl
4oGIPG26pNMAkbOorg0KNNYkByW9Hi0Ytp60MADbuu/Y6r/8bPyhPPxDRt0XfoLIwaSYZawtMtZj
0wwOodb/evxuUIXLgxCI/eqlxVzPqE038RhVqBY9QaqNg+lTIv8gGeAKNIjSbInugrPV77/NDOOb
oVoXYrxMRjZgfcKCver5JYbEXbkEjy66PLhJhhsLQeZyvznVXsKxZLygHf3SGzNfJcSLuX3+6Sd6
zgDuT1n2O6Orj7G2rHWtf0ZQtrWpE+FHnzrLWi3F8pYX4s3uu1VG94iXld6cdhsds3rqS+y9tSJb
zcgPFUNELgP54UHli3ENmDZDJSGx3TapHfps6aOpSnEY4TMKaRv+I+w8duxGui39Lj0nwCCDJgY9
Od679DkhUqoSvfd8+v6Y1d33/qqLKoA4yJQEKXUOGbFj77W+RUxIW9lPaRbaC8shEnnSF3WJOznn
URF19WRMPT6qCTiRa2V0TfpbXW+hcE/88WSfd/FTnKUv0kCcqM1vYG+iaGf/hVGQsfSGX8lEUESN
phOnZXSfsuTeNMarJ6eda5W3SRTaojVORaxzAxNzSMgfPgim93bPXyn05nW0fxpdqxZV4zzXRYAg
J2HeIpUGpcI8ejxzHuRlj54qkSSnLguvRT6wrfrjuQFVVidPYI0D/mvJo+7bQ9l4R5pFKBdeyfij
PMBrY4XOq9V/FlN4Ne38qMnyuciyk+Fj4S7ajdZPvBk99CbH6b6k2X7C9uHsF9GKqTS1HknXW2hu
OAe3NrdaHxiUU9TC9XDmaZpWujeqCJ7xJsDHm6yCrrxO0miIz9FfK3S0yhIrLG4NpBGq49CjiB3O
E7XvQvuUcCUZ/DVkWuaLJBiQ9vNk2wXZx+7gfUQuNGdxN/uELXdSGXVrOi7cj0zSi49CKFh+x9MW
jvTBubnnEVsZLiz0scz26M7V3iMisGWRDacSVsahVM4dq84vURbnxh1/gqPB5+08RzXjOcY5qGNb
c+cE6KzlGIWYVJwvCFsvUTfHGsyfpiVMuApl/ArNlpkKC8DCZYWjyd3j4nGKZ9zZn23rN/siRInj
gTCGujutI28NNt5dY/D0FjCCdnURnS1K8A0p99t8DI6GSUdpajgjpahUy1PC4x+BqFpACB5W4Cjo
gWxc37sMmnbonZjesyPeqxwPtMFoMviM6/pKGRwvEJRxM4fuwegZ4bFzszXaW8NKX+wIXWAf3YDK
AKMrbm9ZpgnOrgXeuAKWXebM+d84FFXTvce6rNYGUa6LqCrJIh2nTxTPz2mW1gzyjZ+pywgRXjyf
uuCN6XOKCtfedgWwpl6SyuVVr4Bg0LXh2jtmWEJQ72p7nrstGRY8A37ULDq2Lkxg9IenYWGb9k9s
qmtJ20sQXq2wHOUm8TvT+FW6NGntLFp0s4W2MYubGU6rMrbRJATGSyRDypbYf6dZ9cUDu9UGWa7x
+nY0rfa56ZR7Kbq31ia8cwgqnAF2uUJlc/R7F9xtg0i/6RiyiChHME07Ecv6YoxNfNyZ8TF57lsp
T3bARFq0CV2PUnty2wSjXUT5UBzqcby5JMYulIJb3AV3DHtzB9l7nqqNmsQvq+hxXJC+vUinYltp
1dFp3TcjAyXJLdTndJ8qnWcDpcuBxKZz4rgLAtxMeM/oTNKSJUKzOta4kKGvmZy1JNyQzrmeICVx
dq3vzojt2mIbclYjgveFbjrb3n1J/BjAuIusoin0LwNBUxgXVBZ+/6tsnZU7Y5R8vX9xjfbc9/XS
6fhXLEUyqHBIyDXsE6sqba/K7Ba2i8elEuU7zhPqfqO7d6m9hDydrwvPfxva5KGM8IgY6zhFVF1B
Gy+EkeF3hcq1dLhnkIzSZPTPY0GyUhXRQiHQ42fXmdig8QAw2rZ9tJjAAIxmfHIm2yGn+lIVwb13
U1yB9WuJ12uJaYr7miCgCTEEPt/mE3bNpzauS+TPC7xUdl/xDlQsjI2j4/tz0Hu/RiJZKVudqMJP
fhST7BHkyyrBz0IoLU5POuX4i7wDeQLs2B51xfdfI5I3kpCecSVQs9v5efKNXy0zC6KB0k96G4CY
+stYmS3lPR6bsC9fPdc8osqzM1y6xiB4F1LxcHyB6JWGRx8f4cPBjKOZTcXZnAIagotQ+vATw4Nj
jUd85OGyizEVJEJDnhdB9fHfgrx2F1166JMev1P5xkDwOlbaDzRvnEpQJam3Dmd6oNQDmdVXXzs/
C/REk5J/+B+hwWFaG+m7lTruU9OAmDds7S5+F2hPwTFyHzgGGQtD/SNkg0cwHh7tpHfX6MS9Jbwm
Y5dqeUQlhWzFX0XRW1xyZ4aGevbtgpKq2Vo1+2thMHoSsv2jy9zX0jYpeEKDZN3a3iQdetAYe0Zb
1z8UY3qNXOJalsRWDn8yEDnrAGIA+ew0UTDiMAuG0+XOMoZHFFcZOw2HADk6R72kgGwBluJlGx4M
1DROYbjE0OyUCFwSK06Wdv6RUf0PqmRvHXGDa1vymhGe2DXvQ1SyyWjESQ2cmAP6SLJxz3WibzHb
kj2tZLLORRseKobZPSeqne4XTyQPmtTlSYokCD4VjFum3WO0MjqjXpQ67UEEhit+9gchVSgFq+Jh
JvnF8z3GyIB2og4arJdopOuS3CnirFp6P5SDMotgKbzVM4ENS+G5iBVwCt+ahS32JY9ZVbiLC4qw
DI8puXabKT9Zqvgcih5LoU61PgkwzY7GvBbC7VIxGU7ryliPMYtq3Ph/2C36bICwxUKlt7a0OW/6
aAvx3jOWtlxMcTVlfBI/dM0FuFGas1VeWwwP7jEWC4MTDM8dgcoQkruOLTaP2ZgMSTmbN2bOeMj5
UTryHNrWpSr5b/rEDG+NTv+JcXpeZToyvXwIJCQRZEO4ajo6ioDNKBCFPOhh+GqBfWSqbPDfTLjf
NPTYC8+0CRBSu1Tv/2Tlh6jh34VQoIZSZhYcF/0piQ++xkzbp+OFiyaaOHz1Ew8/ACI0wK04M5XZ
sUjkGD8Wps/0Gp1NQSnsldchq8mT9J10MTMHN3pt1+eGYIVFi5RqI6J2m4euvxqaNl6lAwQzv7z0
sMYbAiVXaMLr0FJrYeUNzECXYGngcQmWwX1tLgkaRAYigudQyXgdZaSFW7zrnqajwolLlNauULTK
B8KjjKle5zTRVAZ7gWJLg+Dh0E+k64Xqp3pOOPEf2Vw2gZU8acRDbAUcZTQirXavCVnehiKk24RV
SxbPJg2tY1jqmL4zI1nHZY0LLrJhwzvcC6GTV5z65I+467u1a8qCw2AcrGXAaFr3ohODv9zt7xTw
am361h9VNmXrrPPxhwTiYQRy3DU1jwHGFCIf2hY5vCxQ2CUT5xvXhyhXXTNRMB3u6S54FHeM5g6F
m2oXNvdiOaoRZtp8tvPGq8wYL0cMdQ7UA8XaashegMo/OGn43EkaGMjgrRUgG7HyG99ZpKJjtCpA
lRnantJqMUDhWTh1k70hVWxprUKJ6gKJ8K8J0L6M07oPPgak5odYzNl6erOMnMJfe2qajuiv6WLE
CScOZX4FZi6Wlhw/wiRPF/SdhnWgj1hbxvxIcnQjqmCbJS23sG95MLfNCC5WkLzgkGPCYcb+FkV8
expcEBVIE71o3RQwlAB6cI5oMPYwoK1udmpNi0IY5pbMzWyv1RBfS4aFL245bTrHuGhkYf9iZdrA
1ZFf0VBBys3K/uxl8c+wgqpuBPxpw8hpaBsDsx7lm399i9wnxRcEYRA41TmFvv5Iypv0q/HdL913
ZX7Uw68SCOnpL6JpXL7j19fw+T5LoaMVZzc+dWWQ7uG+0lKOc3ddOE14lLRbkRyERIV4eflqOOnd
DzqxrPi7lqIotev3Czr6ZB/E0Mew3y6Qh9svjI6KNXys6sz4myZdaXEr5NMhg9d76iZp3Qx8yMCm
4nc9mj61erJPTpQgJ0zEsMTxa56+X0h3jpDK5pvMk09jnSwd6CvozMrprZ44J/aZkz1rtBvs0m2/
1A2hdvWzngtGy2uw/brTCBgqBtPVe3/2jrh6+Cbuba/2oHXHS+WBvcrqdwoyBPpzzoNWOd7u+9vY
NMot6F7WQxKq97pgkzFM0muo1BtnQ6pruRvtRNAetc76GJf73C6Gc+cl0TJr2gLAdw+eTao9qiF0
q9hbPpr4qGA6OvOxgFl1tLCk7p5yF/ynw3ZAy5AqvBdmtotg6iys0uyOaI8tVrfsoy5B1wAkaS9i
knclLe3sZ5jg8mGIz6LuZxijL5g5uGTW5x54BNN7DzwoKHGc6Ksi6opVGnJGrgPXfy684amc6uxr
ziFYdi6mJKPKp4tOVMeBrmnH/Ctwj7glELxGklIRY8cXWPObjNLynhTTs7BtqAUtuzUeBsHGVQ3R
2oLMuckNZDeDFiC1G2CH5AZtiNZMqPciZ4OoKr9GKuq2inTvDbqLhFIvVVco3urKyAT7ao6ySTWO
2oIQe5DCWqOXc1FkFkO5iisTnRny9TXOgZyB+BATf+TLn62WpxfT8JJL//+/8tNa7Sk6/vp10ySs
gXQ6NjYS3o5JiqXb1JP6raenGYsm+kMxHe6aJbIC9xiDhFmzrM9wmardTTbyEjC4ySNH/LDuy4bg
Em8KgW8EcqvsdjvaFc1CsDRjFAx7jj48jTQG2PkRsc280R6YzosI2NYGxuTEiJL5iKA0ZHrN6TNc
VnXa3DCtFHueeh0xzHPpNflN1gUNp5kT7EfPg+84/EshcGPSubNC5Xe9AjYqrQGtaV7wZ2p0ESBp
1xqnqHPa0KVVA71WaXrMs3vvkMw2qSG8RHHN74PovwxtmCy9YRg3Ts2Zsgch42vRIWKjOVrqqwwG
AN2NFT57dAlJV6dhg2ds5bVw9PG8WyJnTbcHb6OgLdEvEtkVAvg6qPR2M+iJc8YDHC5NMeFzi1PY
rjAgCGOYv4xt+8/AT444EMedY6b9qztApSpGOYI8nvpXy9I+QMPCuBu7cA+lrFq5nAdexnycCXPN
m+qFti4RNW/d2EvfEFDasUTOqA9yaVqVtSgj2CyxVDhMDLUrlHm3ZruLkeTZ1u84fdSqG5cVwwgs
CSOMjN4nYLMbj10N4jAa4TdGnTaeHI8pjvBIdzZN/2CUjNf7pNk3Zhltvj+eePiZmkNwM8L0Vude
fTESjewn39afTBaNlVbF+S2Aye8gSQOBVuL7gOc0UpTumNz702mURbbtNQOp+PCqMD49ZS1jFB9v
8m6QdFIcLR5WNPAxDfbelczPjmgITaG/c0E39Em9bn0L3VWrpXej6o8DimeOIxkzQc85S7ajIXzx
4cc9RrRKYJWNL+oi7UWE/HyOqPaRrmvbQSYuHw/HGW/8LIsVmEzBhPz/GUB1m9vMct1jHczezMJ4
0h3kLFNd7wA84R1tbXs70KTfmwrlIdoxMXo9vl/0RgqI9G70pxeF53yr24SZ0DfoNlVM/V1gy0hc
Uy0tQrkmWYdnW2bvXhebT9ZIzGOk4XQlPzM9lW6RnYZhMxXkeXQAeJur8cKxsE5Ok20OW1/r1CFz
pcKFnjWQGPrhZnkFngrbhtXHERlR5KryataW+RhbIci695g3kH+MGROqbGX4JQJSpEDBwL5GHMna
0mk1eEypkdSM+SUujSf09fH22/RUZKh1pKJnNft9u8aprwEoLpJiaKZhFgnMsdp2pIZhtBWzq5RR
ZjM5KPElt0CekHil/GJr4WdmqmrfZrLnxhYdb25DD2BODwG3FURsPcXBsCfrBFfF4XBdMoue3Uh2
G1+zPHJ2w0hHfGopP2VS7aHwVUBIKxoYKJH1nWPP3bQUtVBXdhYz7Thf9zNjweAwtrQdoQ7f36Ji
2lfwJu+WVQwnJy27c6bnwYkG5BKRp+frzdvYWePZL8r5XfP0E/acZFMaOeoHgkBWRoMERssY3sgx
6HEU8wnj9O22SdB2R1wSa6A+wWueQ5BJfZg5bWj6r8ag/eJG5AedZRK+n/QnsFz6ZqS3d/eQPII3
GsVrnbf7ctS33oCCu0qc+GkIr72eg/xOHOSZdDHLU2p32RYSKKeGGgwciH0InmARH8JL/DOz66fa
57Yy4mE80VPpSbxFZQYajz7GzJviwLNxLZOVqAfzOknT36g2iZcNSl5wzW36qrcWMui+2ZiVRVtJ
kBCENVzbMLG+erOpi1aduWFc+uubsdSW9a6iEaVbQfzmEnmlDdNItsaqFZqPL2QINixup7CYsdPl
wM/HKSlvvRcw884DXrFF6spTr7OFpUZhPIgQvxbA6Nii6Ga3OVQyV210ItlWnY7tsqy5J6IccF7V
fBmVk181s9lNAW9XN/3wdZCCtosvvxtNex+2/raaH/JgdEMabLWzkxCDb6m7B/h6HJlTXUq4uRxF
NXkAJ/ZICuohredoaXW0w5O46Z8zZYJOCr+mWq/fEFSi82wBsKUOTp/cRikWDscc2zGCl6TZdg0t
BTls+H+Z5282DT5ij20XJX7mSHx3IgzO31+Fkg+PNocdFeFLI8PsqNMMWSEpST+p/99oKJ1GJn3N
KOHwWSWCt45OLUutH0M2WLjaFB8GKB5PbVY73OkJTVn01k0GvZXGzaVMqortYVSwbiA/+4NsLm3h
GpdBgvT21GxUI6fgKWBRn9qKCYQFjqqhSbuwyVt72PWIYyVrQQjVaQtTXGCEiLz0iwyLU+p99XS6
c9VAL3H8jIjDWR1DlHnBbDjSLP4BTrnu/IL0N4ES0dkYQPgWrAhZc9NEKhM2qIOT5F9/rafzotr4
+bDPWJEXZQjvzcIduW4d137CvQElwgxfU0uzGE6YO8kQb2WP0j+MKoqAH7qX1ozzE+EwiE0QotCl
LQHrzFIWlf/pxcramlPnrtyuBqIqyNgjAOw5o1sP6d+k9IVqgDy4j0/fL0J6mLdHl0GynXWnwhtp
lTH0/JgKZlZVK8yLKJBH4ar5GFtL/xiR0S0dNLxJVcD1jb43xMja9gj7bkngELzo9vU7eMHXcIyi
L+kGW5tQslnx9HDhGRAriCwc6uvT93fT7I4cwvz5+zsY1EDj65eiqvpFVdUlR+ksZU5ZMG0MsvK5
jTIWYwe/WEBP5u40NkPCGTGlqblm8hNxTiVRQFRQMWq61EWbVRw72RkvFd1lSef0pAhiO/dRrJ/L
xHaXqCmaFW2lmGF+Ej9bgX5rQ1f+SfrhioMs5s+7srXxK2ppr9LW2SC6wY9bDh5z2ariTZhfMiQR
xwHhPpaqCnm4UR2/vwJ3SZEQDsBr+XXiQHLzw4Zq9wvlniaNX5h3fjIA9W5sW97BC1zvnInmDYCe
PpOivPPQBw2D3dxag0WLrsAMnP3U18/j/J2LEGChJAFH+oxa0uPpD9qA+atljLNTIrB3kRPGb0kB
ygjQSXmRTfAC5JLDpwaxfdCk8+6O8QtlNXYuZCmh1LX7KHSGBhGaxVRJfgzmAR6EtVSrvaMbJO0j
6Lsf1ixqDmVloWWM9eP3Szx/pclZIoR0em2qBubyxKjCMWprZ2W6+VIlWrgaJ93affP2taiIVikC
910SkVk5DuXeg7jJ5FDxAKWptcMnIk7fBwjRMF+Ki5J0IzVVNtu0kyyaUY9OZmcNjxF8iN7gaKxT
sFR62NzjpIl3kRtFW90TSA6H/CuzEImOEDvubmi99QwDF2Kw5McwJqu4CaGeeLk4lIbZrQh8tD4G
kSFI69u7GIV16bgPGGm43dxwazeYOfyrqkf/HNndUmcWeP1+SV3O/3akaHl22p+xo8hMzUR7h1pX
rhpXXLkDTxSq40UvY7p7JMj8IFWKv4E+XRxDf/wuTbPGAf5A5IpG0pil6cYBHUk60//p9Kfjh9NW
/5Im8vfYJtN0bF2Q6GBZvDpzmtt/SxOx+6xL2riiZvVEsxuLtLup+TZoh+bR6Unz0Fqv3Wqhu/cT
4xM++86pk47cuyw+Mk6/J/NBL/QDwUCMj+2/vs31vOMAX/yRFQenVPKr6Eu1suzRPsoqVtfUZfYJ
t9jaDxnT/UYVMUYQPz5/f6W3iuI7tHhEzbI7aFPE8SKLToqz34MC82fFproN81atIFwAMRTts4e+
HvhV5t48B6ZYAGVxmWovMXrKlNVby+reW7oEOjSh+dKhQVsbTPMEK8Q5iwpzlQyR+y/p3r9nAUtT
msIRkmpTQv3Qf0v57qvJCyILmAG0QXdnyfaglPhFQ0DD9oGj8Z8TOoz5w8qT0c+z/R//+38RX2dK
x9TJYaY+JjhT/y2+rsU6zAGCjNgMP8lP+PULy42bn3mJhSmEfP8YexVsA9l8Fg0CZMuEeTl266ok
aIuphO/eJsa6h6IU5j6Uyc8iTtAo+InaRxYJO4YqrXsxDfFcafxL6qf9e/Q1uZKOazk2FBjDdHT7
t7C6Pkp7h9FAt1SNOPW8OQdOzgE5tTeKYsA7iTI53fN5mdqG9w7MZFG8jXnenkdmeFPEJpcORH+m
kAtwFFTaRtqWWHMq9xC53MZEtz48uyxXBYFG6zIJcMHJLt5LkHx+MIRbJyh/6TWzEAuR8LJvNGOZ
ehod1Jq9J7flRCOBuNaorI8aeZhk/9YKRZZ5kobjvdpmtU6IAAxTer8mDZo1VeRG9V5PwxWfZVvO
dXIBxbnA8soZQbc2aa17jE2isxSEwgWBfg6Nsdj0EZzXKsevqauEsISyw5gvsM7/892CMvtvtwst
ZCbiriVNXRe/p43HAtSRMDF6mOSPmrzQevIVrZI23Ay49HCmUqK2sPCuBpC4nd6M1CdYk9LMrVEC
Zis6T+XDIU1r6xUls8aE0WBXciatSxa+Yhi7WwPaHDUIgks/md4qJ5oWGTECqzZjwAI21z5Q2jZn
Om3usy8iOsyoSW2Aw5in82vbNNneqqpwi7JQvdR18QSuqv2ZoJ80aI7Fl3qKxDsq6BDDZZn8MBDR
GaBVOmvuIni1dh5H2gxuYBxr8t0IZCY9WOE0Wwu4wzcsgFej8c0FbReO1bWnPyJhieuA5qKoVoFb
wxrM9SPgZUiuhq8d3KnQDp05+lBxaCf2vcvoS3PVwdZafZ/2YY+bIJ0HZOR1rcPanFYQH6oH3rtq
NWGQMD1dgDJPm0vSGKhgQoGqAVNrkt8MvT4Fbli8iNYTj6ayl7T73H1nohfCdHFlZhe+mKVW7g0j
SOjgHejnDFsyc6h/ArPfQQqR695nPKE0vWDfxwTos2Y8kQ6IlEIPJNkDfIU8qb2yE7sLDhE7zXWz
Izi15vjPd5j8PapK2qYphbBZ+Ijpk7/HxhamKVoE5xCkU/0ZNrH4PvCta7heHDBw7LZ9tTMB4WIM
JA06Bmm7aDiiraO29Jat6TuXXLPOIcy6cEzf/QkhuDt9gdIY56yg0El3A/b109hoK5g5zCEIhska
3bsOJJOkumxPWvhmCk/dcNibbal4w/TZKg9JK5Ch8VlHACucA1Scd82C5t25iuYLpHjGx0T0/vP7
Yf3tgbMdh8GpbrKyGqA2ftsOKC/GVIagIEhSDBl+BP0xJDVm0Y1+u67Bye8psaKz69l7z+2D+9BJ
ZJyV82D311ffGNJiTsXAzRXCF4O5RaRGtHR7kn3CmQ2ZKc6xeYP0dQkSKFzbeh6fJwuZX4OWzVkb
cRXt+0H8kIFRY4v1azC7S5TiZIIRJDakbJNYpg9FPZX7klEi0win3o6jB5Ov0g1Cb3FZqYDQYlsP
wDm73V1ZywJy/rvZ7Wil6G9aPRZ8Imh8aPy3/5LQKufw5//Y4mzih+EduNIyiGA2HX7/v9UrVlfj
anKzbGlHobkMHOh7ukhhqwR1cAszbqye/RiwV49HS4vbJxpDEVlhXfaY2slYjH4x7pTWhffeQNoi
mCDtbBUjr6oix13aMPo2I9k8G5n3+dEwYo6TXRe9uFUVbXRXTceuw7iiSpELPK4i2OQ+B5RMH8J3
xH5q3XuZAU9GuSvhIQL+XoKqUuY7Oupf39/1kaEIwSApNXVmLmOlix0QQDQ+qeXdfZyb/7LS/70u
sEHWKGavbK6omKzfirxBy8uwEhWJx1qyVZaVP4koCK9yQs1bB/SFIrPayWHUj0FafhSWee64Qd+1
djh5U/vetuOpsgd5janjVlZXkjBhSM5ngH+oskbiPshnqvs/MUC5n//8zJh/X0OYqrB+SGWbQFeM
32qaSNHH58yHQh+wLDOnlzZvUB4YHL6/v83yYmeFfnsrVQ+XX3OttQYeZm8Xqb222Wp2WYcdOYEj
94kMV1b6sS5zzC3JPnF6++JbcX/1pyMrIsp7TpisVfmtD0cfrUS1JtsQ+QWy+z3x691bpDu0sMx/
+YDE3wo3Gxup4VL9WI50pftb5Hnn2XZWxCb9i0JO2yBO+r0d2u+jlX9wY//1bDtyfIR5N6wkZrij
b3vDgSw2JteCm/Kf33RrflP/8ylzhS2pw/hRbJK1f/t5bGDn6OpGdNgtXCe6d+4GeNhjLHvgKUES
XEbSdS4ZqT5/vVh+1YPGQGcyYB1kek38RYDs3rkaplm9cXt1h5LGIb43vg1NC0HapIAJHBtfAmgj
ymljR5nzPIEQKTBQP+kJJNTB08qLrYmPymusRwN0dFGqKrmqu8W46s3U6nxjG4ZA5TA1q7rhcWfw
RaKHn6J3UM9w6vpLmGfjNtHeyqTL9z4ksGVs1jb1RNEui8xtwE5o9j0mecUPGwLMOJL9y6JlzbXr
f76dpjR017FsncANV//t7dSLmKEKJxeWDeDPvlTjQes7vKnS0Za9378rgTzRC9qeNRmsqYmG/IJF
4mjD7D85bLG7UrQ989LuLUj8EW21Li9YN6KVTnAh+FnjzwbfGARigEjDygrY3i3W4efOPuim/YqR
TwOVwokj1MVLtGKEJTbgHzUQ3zdvAqcXJcU90inyNIFLuQyc5AtzOjTBmFidMnYefviBQZqNSakQ
FIOILrEMDoMus1+RaN2VhtTh8s+34XfN//v7ZpoGNaquHN6239YtGpSR8Lw4x3qIFou6tObu8/PP
sp6TD+fWj9Wn3j4R+tGgvj/TYDvkXz3BHjGqyYjlHFoV8yc3e6FQ+zOPPiKaF0ZgvSKjM5Z9t8la
Ap7HRrgLZmWwEBxPLQt2oJVLStzB7nFQ1vo48YaxNI+w5aVqP6yqxn+Tk9c3dmRYCn5AGiifoT1H
EGEYTkJaSFVDeQvqbj2KDnxLB5DQo2OMKsNMtypUxtYTxG3njf0jj8z2JIxkZUq73+m6nb3Sarpp
sShunilgamYnnZv90XbhpaBlu/zn9/l/SJbHQ2YbBDijqAVs9dumGiNw12Xvk92sh91p6JxwX8Vw
MpqY/OgyxDYtgxTNEkhpAOzH3B/7U9s4X0kekeEROtVdJOSKe3mMzgSbHIkNvb3DNfKv+b6/J1By
kjYJxpwbFcDBOVT/5/bPbJgxN4gA3GHBAPQsYBwRLFMViWfPKb56ZuKntoycNT1tcw2FYV8RP3ZV
k/5kZ3a7zvsuoY0ffQIcYIrfpiiESs/8l2O/+luhxwCGXcu2OVdxov09DDvAPxK1To9dv81fzJTs
SM3p6rVFSUgFkvWn71yuPO/ekZ10y8EeptP3S5AHzLSCe2fcBuNWV/NrW906/6aLK5eC9Ceu/aWU
hxoOCKl24uIztb7VNqI7macBki4LI0o5668OamsHX1qgIYBHRYyEp6p+MaE9eqliDhLE9o7unLzx
p7+6sqX3lBX9Kiofwfdli4cZPMlmvozvy7Ge4vSZqxufw/TZ1/7vNVUvnvdcy5eheinlS5a8cuXy
JR1fuaLktdJoDmPleMu0Vy4kiQutSmfEgYcJTCGVu6sg38ICVJ9pyvGQyeC7LRO8HHnfPLf/XhPp
f+vNOIZu0XGg3UBStPr9pkdnTllEMuRS2JwwD8QqMIzEktenx0EdEHV48shrg7c/PHlM5wD11ada
O4E3tI7wWqviXE/zNaiznV3c70u6Fy+7dBlntavrMom5ck1M2tW1UNcyv1Xq2k234fuaphuR0FxF
efc8PgYMTfeGr8Xd53ldJ7wnz0R7zraY9LluUrk3Yv+kMZzCum6Xe/KFgqufxzQRLbHNjb1GtXrQ
Z7fQQesODrEdHmazw19XAN1JHbzkyOUmx5hWGJQdebRL0hlOvncq9PkyoftkZ5Gd8RKMWAGYSCcX
LtzIRnJp7Uu97c2jiq+lfRm7qxNfC/vad9cMYq99jZMbV5jcov6WO/MVMJxybrFza9I7lz3cq/Qu
h/kCENoYa2O4J+quD3c7f0Tq3jBOPSp4R3FrcgCZz/BkwkMXdeGWxFrUwZWziI13yEFEEhvfDa2f
JbJVTyxiCfD5YWUP8/sS2YPLc7B+PFznzl3Glsk0Xjp3LNZJP186CvnvK7Nuf12JdVMhmK6b8/1K
NpAZ3jRg4iZIxSsj4zS8xs0lDq9hc+Hym4sZXlrio9ozr0V7ruP5YqLBSmT3J/l9JZg61JH6kyuu
jmF1JDBaC+BLHvrskPQHAlnj6F/6atbfDkyOIcy5++g6MBnU7w3elBw9pwok52IjyJ+CPHbXWO76
9UAX/Gkc2+ri1Yr/TmI9wUWH4zhvnlXftpB7JMkaBEyLDJDq9y99v0BQM8/SPIajpYjRcOi3IRsE
AdpN94Co1ovWtptS0OUKRsxlCdLbv1KbgznKTsTuW1TFzo4nk+ipeZIz/7qTwvIYiUDaYeoI//rz
eowK1a4PPiXMhohd5MVO0V2/XzLmnNewk/62MWp7MebvkyzkpTLL5MYEjSFC/NOWZfLWDjWmrfT+
z1vm349UjsHyYaAXpB1k6ur/cHZey3FbWRd+IlQhh1t2I3QAgxhE+gZlyzZyznj6/zuQZsYiXWLV
X7OMISmX1WyggXP2Xvtb75YmSQ80nWpZfTA24ynLM+eiSRsBJvTv0znil17x1W5dSwOpIvBs6v1E
8OdXMIZLuTyqpvFsG0b+QL8wNcD0aPno6g0J5ZLGYAQJNNEdDziw77X761euiIf5T4sqXjnVNMXm
pqdo5vvFqM1Wox7LBZv0CBhz2LqNmFX1uaD+7+o6dfC8bMx7IFdMnzvxi0E5Dx8jC3+LRKyL1EwQ
00UugaXSCBvAu7UCxfLrF6l+fIBSHzEssk0NyrT2+0pJZm2rFjW4xYeVGezapENgxCSojTLGY4y9
1u2KT5rKB2UUucrwftbrIRfD+Zg7JVCvr0Zbdv6sjDp23QlgzUwks0N5j4C/N5y/d0O9fVac+LiO
4q3lya+z2Get/2Ebt2HYAIHLZEkyRs0zeALgf3OX+c0Uza7eayycdZ4XkQl0lTbWrTpBuMh6tbzp
7fU3OR0ZR4tAMta6WboZZr7AMezf03VRP9mRKB93nDQKFHYlFmVd3uL3pblF3iC5qiMfPNOSjrQp
TtNsyITfnDBLIRB+KWAiFqhi7yEEUSEuhZbI3yLGYP1a8xMCEWafpoJEXyH1ScAeZCFz8LrKW1tP
g/R4NDVP1zycZ9/VF1hsYJzix/OhDlum36aBwTa+CUBvVpiZoWYvQZqAIxJKmh+ayFsguYXWqnEy
kzP7j0rPHG/eJIYmVKIgbyrlhBrlxIRXPpzS4RQ7QQKSkl/HCXJsDkPQKME6BFIRwPpGa+QXml9p
fswvUgtFiY8FEvWyZwykrXm4PlNAqB4y+EX4tQhoj35o7H20bULMEhXUH2bniZmrxP70Evvw4WX9
a/PRwEKuGbJuOj+vf6MS+E009PUh3YA0y9RdCMJWKXz2Nexx2AqHpoQM8+tPo/KxHKDr4mZHB4t/
FPXd/rWpBr1bIXDyd7V+tNUJnW7sFLBVR504XiqPuqdORQPdFbR8ta3qSV+MN/jYBMj0koobAgzU
Jy/q46Zah5LNwo1XpMuW/q5hNGV116krqM7MHE6j1Y5hTgzfKcZu4q4ElQaJMi6npsgGBmr107yO
z5+8go9VGwrcDp8fQ9VsW5HfvYJhkEndwPF0KDILJDVZWoByIhih/FU6Q1p+rRuYqfLphCWDQnyy
fKWDHUwmAbLklWufbOM+PupNwuBtTbZFmVnhef/zxWGPzNioRUpCazKGiTm1fpWPGeSXwnorOqL2
GK45yVVahhirnsZRVr4SLEMeWqYbYS5t1tlM1q9mORUnuqIK5oY88Uxyak3s9zzf7ASHsEOmkNEr
ozsoaXS/TC+KkbD8IoxBO3GvgZ6PtdqIvgxGJf1tt+HQ68lLamqvm7oAxBSZuLR0JXc1suK6zONr
I0xT+8GxAMmWpqFSkTWtL53dO262JfcFXoRbjWDu72XWTWOIUurH+bKb+PaDlA5/6XYZBbPWx9df
n2f1X0qQPOxl6gSWQTvXfneey0RvurTB6z9bzLazraVF0K3DyxZhnSuJ+IvXWn3A86U8FFlJL7LO
jxa/1U2XR4/s22lb1zXBYnZu0GYHu6mv22kkHIO0FQ4GPSJ8JTqGcodEyF+/eO3DNse02ClbJqVX
Mcorv7tjwF/Ii7Yri0On2n9tm2GFcwQ3nMaRAuVQl+CCO43XAUJ7cGpVP0gYKb8qJu6iaDRSv24S
nK1dcxe1Yq5oSuxHyVgxphpvxJoWYU6L8NBLKWhV8e2c1taZKI/xi6kw5rPJpXUtbaNjn8lUUNyr
jeWSQeTS4kp05XeL7Ld5la86M5U1Q2v6Jx1x5V9OHU0mnnR8LFSKB+/uXFIqqSmFMKaRsRGR/cGM
7jguT4Nj6VeIE3/2GvgpCgq8/2SZ04JVwiptV7AdYHb+H2dC4Sxws9BlbonvL6Nczx1FH6DpdmHJ
7OpNXTjryxxjSKcmP5O6BHNGqotzbyvF3RTb1oUgjRc5cjC9ZKl6zVvbeHBGheWiFf+5kBd9MqtO
JaUq2VxVKaB7t+N1DwCXtzg71Kr5RqjItZzosCXWlL4Wo0zouAbWMW+N5VqW5hupHlY4Nh0hIAxu
eXLiADwuejx7v/71rY+lG6o2JkuOvdLEffPnu9PKlZEQU1UdohGW/dbQTbDiV8gOxZUKCbRN07H9
yADey4tfDmpTv0KGHUJ5q7G99wXF/YSIt2HJ0ldn6hlRMIowER38YnUYayY9yJAgp+Rk0zOdngZc
d8tFH6INTHs6Ps818yt9Q+qyeuhaalpRR6ZYpKkM7MWk/ZaK81AxHH00rMa67aW4Oes8UCHZjvKj
Xmr9DXkSixfPRnxsB3b7sT7QdoVeJhMIKPWx9gJy4S3N+6dJiwixBJ1x09Z9z7iW0j2kVtMENgNA
89gLIEf/pMm5dcqBLXvqmBvnFYibVSfaW6NFpm/mI3GSa1lSJkzwR2JWdLMk709GKZI53IoWncsb
mEAeJCwiMmbzxUntCSCdsj0qUqMfwYuZn6wb/+1WKO4nrAEUDR+QLlYK/2i/jSudRwpexH90BjbX
yHyopu5PuYIxUjED4OfGfbmpjd9nS36cMXCX+qI+AHfWnm08g2PVnaHoRF8W4rwIjXHuC7JTL7XN
BNHcquA6+Q4PxPbJCkYTr+unTQ+3QPrPNtAeTbU+PBoh/5cNUzDlQSOLpWM0Wlvaw7j2sZvLDaR4
TkVQwdI/KbVxShKW5X2PwawnH+MgS6ZzEd9a4jzmU/QXzVnc5cNKyHCnNkENf+SQrSMzFioRcZM8
WH6kga7AXQWQhat9gK9zUWI7v8eWOt8Qfrswsaz+pqXFhnGqN86dzjD9rz9x5sdbP/4OSzRx6P1Z
gAp+PlmLYXbNgqOZkRVo+NChBHVbOvMgle51CEuunFj6Iat08kI6hnfppvaXPUarB2LtRyu4iNHS
gRTIVAHWjBSSffxqG9J7bbsvJJIOJGVKaYGaPyKb08Isr6UxXYhr7L+nODPRwkdOIgS35q5y+d9h
1aqZhOqHkW7FjVaW89uQsadrrZS20Jzaz0O2uTS+5zcrBSBI/ClbIUZJmXUvvrQzCQhEQ8Fcwc+a
QYu9EHfRHgocsr6kObAap9ihVG2HCyNlWW4NrtyNmpurNjSQJqm8RErUkBAKGnp8ivsUw8vaPm6Q
0UljhzP02TX4cbnIxIKl0sA2NZaMHzbeUhVhM6STaYt5/1XLGJ4e1Yna0TK5k7WqD9higeS4o8l2
A0pZM84tG27yhyROFxRBZQuilUHIjaHgwzCT6mkpLkA2KNFEn4PDcOQrf295TLqm9+qVQrIFwMro
tuyuV+liMnQTP5JBBOCYgZ2+tsAZbQC7IXh/smhSxJP150+crbFe4n+2QQ38/Z0iH8jpLRm5YxjG
KR5Mu/8jK23rrRXWxiR3rHPZpAJEkJ+4zIAud/J47hiyO1vazdKPjP9oY0Jw22i5n3wsPq4JMA84
vDgaygC9jXcPIsPSQOwRiXho54yqDEPI/SAtXwx5Wy/SBP4VKO2X/Uex1QC8Tk2i94oeQ0Mah1Jj
Kg+AfLQ7OVbvFkg9JICl94qt/93g+gXLX1Crwltyo2C7uunoO5/bxgKSnkVhmw/KjbZJlIBlpQ4X
GDKHZCu331mdnwlTLV7UWZKDgazZm8gufydHfnnQxMHKzd8AUSekP80vuZx8Y1yiujMIqiGNl+5V
ER0JlySwr+mx+Vf2c0fA0Jlons5NTKUOqnnqGHew47BOB8pTvewXTS1WEuP4Gyad9BYA5qnJTNzV
8Z2kxJ8sflhwfbgeHMW0DJ13Ar/ph7ITH8KZ9jpMuX7tpoDhXJ7LXbJKYQfqME7V0M6d6loyo2aT
j+Xqm7SerKUm8UNPZ+NGZn2p6vfjNJM10LZasGxH5pcBplaT6SmkzP6ptcrv9IkX7ubMLW5NzPiA
3ak+NtXmcc6PzgYBb5FH7bkyGcZNRkf+U5t7xpRp1DijzNLJxH+rsJU8mGLGrWwHxbcHvXQLlcG1
ZmoVv29LqCjL0nzpeftOlcPgbQziimioQNkinEz5RnpwpQMvHAg+ueIIE5Fm80PPBAajeRZDhXLU
H7XR+dY6mEiyptMf5gi7Uqtd5RjC7M04iU9ECuwuT+B1bam8sirBkRtNdRTWxOAx0/GHWeYmaQyG
8cVheh5T00YMxRrUxihD4rbriE4zKLUR62NY5IwawrS1bmbxLTPXjl/TSmYewRDznOohtTMdwoMM
ahLsIQPwXer2IIjvqSfMXkkC4jkH715i5AamzcFMZKj0MlYppR9oo0FfebHH6nUdIiWEJZHSX+1H
v+QufjB7K7sjipzxgVrlP9apZ4OYF25eQ0aORlaICVqclzDkQAxv+TEtlOo8bhSAh15uvalZDX9h
Os/XSyW9Vas24GJzrpo4pOnqXBedS0ErqvWcdsb0VEmBKTPytkBvfmKr/Yc1svrXx2AccbfM/z30
svL669sL3b33VzqlNXw2iq4aokiz70n+sUZiwBhDfKmAJiajQPbjDLw/jK1AawPMRn16GiAsMySZ
nuxVKFpPjXXC5G9nZ6zoS3/e+nMVnXvlDLCO+PRpvvQVTSm8osciu24zgepX1ECAz66TerV7oTYO
N/WKmjYcY6GO7feuqQ1nWWjdpQkIX2hFobofnQikdFg2twwlSw5Zm17b3GZSiPrmNlXYHtzOzW0j
hajbNUghmujMmICX3Z5/Z9eshGgl7iAJ2UvpSWgmodaJY6Ffo/3IBw05CnN3XWM+EK3bvK1WJh9a
p68fSsDohHOt2SMRKOoNoAL1fjOar43GnPOl0nggXsf46jRXiy+2q9FcE+dK7rlkX51dahkSvI2W
OVzLcJqFhpl2jFBvhkt+2/Jz4MmEAJvhkN9mM1gP0pbCKr9NzTA2GTsTemBLaxuhuUvKbkUeyHxQ
plA1wm0Kl12rEWoWluVwLH5osa6oLUI4lYN11aFVLlfyXlFSX9foguboUihCUXexwQ2lBPZcTOOs
0ROiFbSrrM8bUETpRDYm3DZjPAGETr/ic0JdxLhIsI0BuZTLGDQQVEgq0nxdA1n+ybpfU0SZ4KfH
ORe1gxNDpyZvsfJ/t5ZsFXPSJTjv0FYJOzqsjAQRWQV9Iz4ySIG09hizT1GO6cyN+QjdL7ZISQBT
4RLcPMNv6t21dOmCI0V3l97VdCFjl0VagO7mklvuqknAYV54F3DpkUtMci3AVRJjkC4AetQZ7mC4
quROhtDCtwOYP9pbLqHh0CVU+Ev0NCo3wQnJdDeBMgQHaUeU7Vr643dN6RExLO3oB9U5tDKuD1hL
B4URzV0x4LRYqJwYNz3a+XGQhbpdjQR8/xjlbkXUS46jQGhr3Zk2G80cQI+zCzaWVidabRf2S8MP
gffYbr9LSSGwshh2xVrOdhF9OpTuim0XKzvSdhHKhQFTDHa6YEIIIEBq5hKRKWfumrkOgS7Oscaq
tx5L/ciwk7bijjoW9TEFj58ds+iQRMTdEMF6iAQ89QAPrlhx4R5wM0eBDauRvADOa3zciqPeHqFx
sQvNQKopR+YEYbkQ5JhZRz12AaCibdfMOe7d6iWnmtDTTXJJi+HBo62usboFZ3DlLXJjA2StEFZy
4SbnlHG6DaF2V7W5vQEdzB0Ntyd+dWDOjmgOF9iJsmsloAcjVeoO9jFNXabfYk1IAeJPTl5/ZP5x
qI5TdSTOmwUuMBdbx9x56GRxFL7FVRwrizUdwUFHh+VBToLHMZuEevnYwi43hGqJP+KyPFq5i1ZO
6CyOM1LdbsZqIo4L51HllQBS4FUJdbtocqacdFqdtsssI8r4N5lYJdMs9UyFKEjXsVxlci2mqSdX
VkiYwTTkzo3QuGvLXNs5Qm5gW1/px0I/6uuRALGBDGtylupjwnnl7EaUXg/KiR4Z3q1RPjjTJ+u4
3Yn47j6gExdDPRErm7glcJ/4x8OtWZuihFKD0S9SMU3pcvKIBTt5jDrNnea5DEAJJnj2bNmlmMpT
rle0V8l6iFlSRpHhLYW2PVi2Vvu2XJxm3Id+PkHmcRjYpdyS3P3vUFDlOljWq2O95uNrOfKfed3i
13Z8VeJXbReobSgjO2jkq1R8NfWXcfuqdS+2LhTpLxZfR88oWZ+JqE4esvW5L56L9RlWjKU/ob7H
XvKUxE9ZzEjiI5Vxo3q0dtkWg29C2fxF0x/6/IuhP9QaEFp4Qk1dEm2UmvZjvkoQKevor8xMq2fi
BYIOC+Q9y222eeOQHQpsY19+vcz4WOy32ERis3WEI4oO6btqojz18Csi0RetrDtSC/vLflgLsK51
wbalJt94WFb1RW5MgisGQ7m0bfbWOdygYalqx5kHraxAcOiBIwNwzbPXlfmqow0I/EQM7Y0MNKxT
NcUzIlBiWS0g/XUpP4zFxhPdyS+lscgP+496vr2xQDsQnpI4WE5s8KESu1PLTu3HdSGsbwDrV0TZ
C0FmxgU29z8PqXKsRGba1io3kzqznCFIhuJfTFihZD/ZI/EkxdRxD2E4+Qi9JTD6pnzuMMh/coHv
TZJ3FzhOOPaFCs5DDLnv3tfFVKNc7jYu8JYx6N3nShbweiJXAy3OiTzwzaEtKkS79Lti4DrkG++i
Y4pol0aFONIuRbp9HG/pmUrTj4YpFY3U8miYIh387N4wpWea5aJtSrs0WX60S6fIo1067PreLqVj
WlPfTINxCbRG9EpRYQQZak7x3jGN4tP3XintUoZRl7RayQEcGYq0kut+qCWM25HbjpQKyFu/G0Wu
16+vUutDCYryk+KIggdlb4fS78+3i5wEqwECQwN6mkmfgsY7OeN9cl3t+4nqBhPlzfqadhuGc2vy
Y5inAJLs7bIfxq7ALJMR8tgyBh10djrThmDP3Beq/vugKocGtsZR3+rRhxuVY41Tsjs+D38mhZg+
/e+P9p93XRcR49cX7v4H5AH8vagrzM4s9XqnAm03gtG0yYW6VJw2GnYrww6vDtyjQ5ktL06cfat7
I3O3bI0ex1kFVJlueFKM2T7HDFMd1sW8n1SRbJnJ1bNaSfplnETsTVdVzzJlrdD+Zva0RerWyX8j
Guj3aFzLb8sQXSfcGs9dVOHIYbClqdifSs5mBU6q4pQe1GelV9sHp6+6vw25JVNcX5YwN0CCUSzo
3WYom6dfnzo2K++XfDbGFopVtsrAihgg+Pnc1Vq8SvHq0E5sQ10OtTY0ZSGrDQW9qA0jWWwR6GbE
SsguId/VTJROvZI+SgcjN2y6sGVDUJyb00woQhdOXbiyN0jCpRObBIn5uSRM9Os4XjN6MmzCx+vK
14VQQYtwvVTgQtYL7ZC1+SG5oZoK6vmMsulc7FrLM+mUSFdOJh9SusI8YXapSqBA1PX4/74UGsvA
Iast8jGNDcR2NX5jAUj0K8tX00BOg6IN7AUyUrAZQnNyWhqeqyd1Ocm7nPZsGSeLY3s2WhhqbFfP
/XbOC4CVQtkoxKevYJF8lYbLFF+H+Go2Ql1MdC4I62u1y7avFIJN+6rvWsqQwN6JPUoZDmXYlSGM
saYM6zkknSSf3RRqwBymc1iUTCKHSRnGQMim0J5CqQgdI7QxGAeblerXvjA0YP0zQS5XJcGcdu3G
a6yL4wCxmK8LIcXiNV816zKvF4N3er1gRB2jm6m5LLs07Yzk+GJo53Q6A7rMp3McndJdmnKah9MK
Z6cQx9mhHBFgW4+4C+IbYZMSUbryF83f8FrQH5h9DdB075N2Su5oSaOgpc5BW0oo/VZNYFIDNDen
ISHE5DSSyLecuvRsGrB7z2Z71tvztJ2H7VySabudKSIkuySm1zUG8i+FdmGnmGkXWsJsE9v4qjVC
9XYtt+vGDtK+GrvSjTZoqNhXNPK2r778R8+7zlvOpFW5V3OgTNverz9j+7TSTw8bPmIWrDXHpD3u
OO+bs4zElQN90+bQlkkOdsJSH6sSADapYtaFcf/sNjMqEpDypAnaYoHGpS7tzSiAwHQl9DtGsTVg
Yg3QC22te1g79LXkpbgjaVM7MvEQe6OSGFxxdeH1huncrQnslKGOO5x9SufGDixUAxjAxZIWdgXw
0EIH02KTRxQFtpjEbIkBG3mq66NZSsnLZjk0S4es/sTrz2Ph4+2GgVwaSwBkadDY4s//sbJctLxr
s4GIM3k6ftdqHlEVu+QoNK9E6DmdGy2u1Lk9ta3VHSMhK/ecXcnqzcw/rJ6te5Hu8byzJM/ZFVGk
AyNV+QV5I0RVjD5NH0TUcjdCUvDVXRTFltEvcE0rfuX4NgiBXZ3jG6Mfq/7k+Iy05apfqr4J6l/s
Pu2KIrJPxRERJZ4kfkraTkJuOs9bvzW9bfOgqyqblw5CW+kpu1rCiE03lt3CdJPRTWW3rn8oYpFj
06gVKkFZ9UKGLASf1ZCgEbjKfsScj0AAotpx8bMzgzZl3oBmz4RU2HhN5j1Rw4NUpDmerZL66a05
w3v+nPtj7i8Qj3YNnY86bHOr0Lj6/X5sV18x/AwutOGXq78Yfk52LuP3/1G8+gbGoMXXWiGl9dfM
31qf+jrCgjLZHhpswDzeqngzS8rRq2tPGz1w/Yg5OkJzUaa4pD0njRuNLunIKPsKTXBwMJEJdXAr
hyPwVUqofXtUpiNrR7SZQkwpoKgjw9GVQEQSeq0LTZG77Bo6mtsetfAF7rPuMTku6YA7hbANkt6K
kspPYz/jYtlFRE1V+VQyx13k1GK1nllxKP46+o4CQ8uXFJjZfqL6+ujDmLN3rSpPfqLgfOTskuC5
8ldwheyqTKxrxK9DTfKk3rvNYm+GS1d62eBVsdfQiDfd1HRzrpJRKN2F59Gyjxwl1pTUMVYhBtvR
Mh11WagARWseO1wZu2DBpJ2baq40u0wlFw6ZJR7qM1ZgQu3sSSp8NM9RPdXxLNWTHW/hInG8ieuE
S6LzR64NrhZ4PNwefAZrIFVwp6w7Xzf8bv2hZvURI1ez4RdcPlw4q1CyS1p8xqucxYfbiOTWXzJ/
JROWayRjbNIfbYa1Pe60Nh5iG4gnnlqvqmmRMyEvJCcEjLhIGl32DHHjOqMLGwxLPGIk39CEJDI6
erLTP3ExaB/qYAzG4fkFBs+dkQGPd9uDbC2huqwYlvHqnC2q/tcmiWHyygsDVqQwDG1+3X+cssb7
/hU2zIV4urL5sqn1eLB740Y15vil7dsonFRYYwUEwlfdyld3MEXQoSGRkSZZ7JDsqjstnOpVg6Xf
FeuXrNPJAouT252AYiRjfK7jY0Vz9EzkruWO/WDfGKb0ZufqeD86WfWoFcKnt32yPvyXjg7Bf7SX
VYehRUxn73dKJK3HRQZT/2CqRNHmlsIjVotm3zTM51R8t/9IxYRA2xfl+jlJGJ891/rZLoVAHabq
aRIYyZM1nMxCyHKCagxi5gDHIGdW1xCyoFQmJ6vBc3Ai2cjTWImlkImF7O1sbufNPuvbeS4uaCwu
03iRNSEnvrbt1YqvJAyj0bmW7bV3hIoqTJcwq8KexObGi5cwmkPJFMqL23RXXNx2022U39p5lwDC
tSRmEBcV2xQGiSNzo1JzieJLnAgV+nmczvN0tsqzU54T9TQyfoFxJCVb8mQPJ4Pf0GHETqimGdEK
QUC2DSGTXy85SYtQbZ6U9FyaJ9Ka8FgjWJgAWid+Qfs8jxfiJ8bxsmlCDWMSLcy3q75d5fac0T27
lhWdtStKlhClVSgJpuEnGzxQJh8f2zYjxTpPbDxy8vvCsLISDNoUkIrLUqKUNkk5i5RSv0si4sWm
utEel16q8fFPxStLoBdY12RyphuxYDOUTsYOtRgIbqE2va9VbIPrEcPEjIfSJY/buhtj9VwZVv/E
OM/w1JN4MWr9cGtuFXesFDMurvmgtrb6q90WXjbqfw1d+lKbTvzEjHbHvCKOKyUaXLNP/6rLafqj
oui2mvBCFs2pg75OSc+OW4XIN9w1Oje1YVbb+4YJ6MM2dRJLV6JFUkmEhBp698TH1GTdPb/U1vDM
0Fl/HFVIrLCySDhIWhO3BFmOm1E1h7Qi/9OO6ttEe0kScoXGbSQEpIgfVHu2fBhJxIVVmnEPEY2c
TyX9CnXcCnsultjpGGZoJDq3hJKsW1LR6Jnlly5Rz6RGm7CkSrqkKwFyINLN31QpMk7xqt2t8qRc
xkRe7vdD1gK1ajaWTbYeMQSXM/c9dtUlWVf5sW+Vr7w/83mdSoJJUoO+Qq9cdd18hHlP0kHT4+cx
baJeuXVRE+pEPXgsz9oM4ike0+6x+3tacWXZ9OXu94O0xtFZO2Rzux1GklYu8qDrXxvzwgpYf62H
qDmvxkKUmRynv621/FVuyuJ2SJY7RvNBBVmz7KrUjyAGMzAnTx3cJguoasToeZS3cLiTiEgtnpIq
fBB1rityfeH+W5Ek3TR6bb5iG/4Lblv1bakJPMr0GCujETo2HaZfL9+VD9c+fn/BI1BkRtNN2Xr3
MAC0EG99p5WHTN67MeSt2AZBspzAJqwIKDpgC5tPxnCpei4Ok4WU0eoMUJbWeq1sKeignsAoGlsv
n5mD+/XL07T3H01eniO8hqosDOP7kMU/VtRJqefd0hEzlKxiUKllINbpsfNaudEByNK74sa2WI52
yqAeE4Uce/YToEQnIpE2VUxB4RIVfAPlODQT+K1Ep+virFZI71NMy9uQjMeJKzApFdkt54VZqFLT
GMSg3K9yPgCh2y+067GlKZHyaOr0XaYVkoIqpQ6JvEblWYmmf+K0+Qi2ISaPqwmPMjUnnVyYn7cS
PGrXWrFJm8azBJy5zuwbyM2YbOSbMtW+ZSNsaOiI9Owm14j4be0Civ+v331T/CU/7e14EYwGMUeI
c9hhaPXnF1FIUm8XSim4vqxaVLKzCcoMBoP6z1Y38ZmIIexHiS08IjTuINN5THpnz90Qf0uUpfsT
4C0Fhbm79jLxN3MFMg1Y30IpV/+jJvr5gQJmeyea5DdcnvJlYYFwWLtyftwsl4FjGj4yrYRGx+KQ
9OsVqGJz68Rjfm5KEJuraI0PzUi0LWFteQGAJWnBxxAbd7LtQb7XCs15ktomu9GYwwbWmEVPlsVs
f89987T/qS4PGXuwm2yonC+JRS9phE8ZMGGUBYDR6YktmnW3JdI1lpv2xYLao5SJLIKuabikyhes
ybSlqQyvMgUAzKPOF7M1Vzz9bfzJCYE78/GMGOAAQNNiH7f095YkQrFGbtV5QwIDBtQtdkJbb51w
/6rRxweKSTP5HaWoJ6kUd/di0jKcEJUk6kmTEyxOwLUziEqSxBDJgOHcp5K0akIUk4huIjaW4V+o
Ps083io4N8G/Kg9UVFjjx2/fqykcKaVQUKGagiilUFNZqC+zIopOVFOQofyvmiIs+f8pqPy3mhL9
o6Bi9j+qKbUlCiqUUr4XVMDuGYzS/CioUE35XlDhYfG9mmL/WzWFgkqORlFQSQl5Hy9zfKWagiil
fBcd939WUyil5JsQHXcEJTkjlOOTU7hP1b37TNkA65hf48YmEBU/f6aqPqNeTBjWIdH65c6BQX3b
KucErzWEKsBOGba5B1xRMLRq++9+0rx8JHUxidL8Cv6uPmdmkUAOGNLHLPpTTyjw4J0p8SnwlVQU
6yVWLcbhovxs1ukbj1j90Wwy+mvWIH/ZVjYWLdHQQctc3kNzBaJW3ZiD+nWGY3tf11Z7v/ZOGyQp
7h+rmNv7ONYf5JUnv+5sTE/Yo0l3r/+WZc12N6SSfD/B9L+xnEZ/g6dVHJuqwCFcMpW8pdtiH2uA
TjcDv6wnMZW55npgVcOzKmlWCA7SCjNrsFjV6aZXdg44WYYOiP0wfs9MWHcqE+9HrdGqmx0OpEAX
vLHnaHiYSNyJis25z8qOKQVhTKohf0HAq+jQ8dfc9JNaBfpDIY9pCQEOZ0Eftf3BHHKa+jnFiNIC
+9qnqubBYqP1M4EQzLWpvldK6WXYzPJbajffMgkYuqRGvCWfDGD+y8KT1gKdSFhxVIww2ohP+z+e
bjL3eGlgzu4wKyoL50HnPmWp9R3Yo7F2N+YYnWNLBalwGXDrOrfZVS4karNNFOrANYRpy8CGt83e
gstJE5rYBVMnyfFg+5bjkeuo55hhfa3z7VWoMP1s15wE4y7JYG4sQPhkrTqY58CoA21XPwf471rY
XHVQz8FSB1Md5LM4pnMw1EE8B3ocNHj06kCNg6Kmk+ODF5t3JYavLr7SrJCMYfqRlgENpi/uDF5e
52tgrTvfWX2180vTN1Y/N/1015QEw64uCexaqEmCaQ7gPA0zp4NBALUOujlo5mCthbiuC4JIaqGM
f4VfIg6kKdDiwJkCJQ6APy74zOJgisUXseGjSBfacN2xl198FqHRsWbyKPOLzCf0BOW21yhCK3F2
lTeP3px4Y8KE3WfWTrHg+vn+wNqU1rRsOpaiOu95i0VhFdXUquD6BxzPcpkTJZOVw6PCEG4Fmzxg
oW8/mlbGkn/Y0kfmOMkTmtMyMHBxnrMWY1muEmDW8fj8DU7spTfBmiQD2ZertSl3SfzmkCwHHHi9
bdZpuPLpisNko1va1E7yKs8zJyghmhjv4HCIFGCnk8yUHuxj887G5Xxu+4HbkjPlz7FdfBP/TNzI
yJnWrTt8vYT+VfiCRtkBGD7pZ9VoCFDnc92Ucv9/jJ3XctxKlkV/peO+owdAAkhgYrofUL6K3onk
C0KiJHiPhPv6WSjdnhZ5O6RRVFTQqwomzTl7r33Snc/GEnuQdS5hSSF9qjmaCA+bQvES2tpXGE7d
F+zeN0OuvUWJPd+VKb9rqSq9Ab+tXf96kfMffLp43ygALH4A3bTPS9CfbkJJSFbmKp3DmTr9XtlT
dOxqh9CHKr63YZDrFGXrxps/lWFcoWXDjNeQ8I4KO05JsfPUuhaO2FtQvZ7KqIXEbsNJ7O0AoUnU
X9qpRsZoJ4LfjR7L4uv9hULFHbechQuW+vvZHvvT6444mRUcpRhZiASwOoXWasyxbGuiro/AYiG9
jMkhiZ3+DlOhtzPKR4Zj65YsYO03le+/eipQSHvopE1wYXSdP2IYjXScrXRINT+tIC5lUVVeOlX8
BtTA3dqZKLaxhFUeex2lgow8a2IgcmqvEJcoUA5hOb0mIkZVqlJit+Tsw+02IWO2ziFx7Bhl0Oy9
dJl16zZe9RtQFGqDvxxIOKOMwrolDWH+ZUbuwiJri1GEq2EO9HoVQllGo6lNa1evDawxCgRzufAc
BstE2MaTEsiiIiesf3yjtCNQAjkWQAJmt0YvnePcixqoYumtkyIv4HeH2G4XYJ1Yntq6aa9VPH8l
zcre1q3sTngt1On8kTKG53Jou53TkfxXOskn1KjTQZUpcnoKBRoE31Nd9sGps3pMm0FCkbyoG1Za
mQfgG1Wif/6w0PP2qMst6uTcvS9Lbyx3YaXpG5aQNkl4lX1BbH3Bfi/FIdwC+j9/bZqSak2dJFrP
C4x+LB0MDWxFNm7UGFeJG4Dnnhwy7yIR3dQEL6zCpiePCSHzzflryiy9axpxWvuvLyRI2uAoSGKR
3I40caRYgctIa/A+qf8KCR+cJ6dKfRQXZHvNI5VQWd3quRuuCFuGQlG2zGyqvWoSvBWRMOob0isI
QB0DtcpokXSdofZWUHYPhiATti9d+Fn2t7hA6pfNYXZq4nTcD54ufUwzYl1MNCY82+ihQFOxFmIB
sXe7UHQlCUCkiMiMnGsGseMIccQOZ+s+DwRysYRdRuagl081Al8XdjCZp+SlKtOkp+HROnfa5NkZ
BrkeTaSyCjQB8GimyVTqD63bhDeF0Mwny/ts2U7+mJNKEMaB2KdWGx0HAFjH80cshP78qMprj9G3
r3/YT2Q+t6u6q9xDVc0DuUJAADuz609jK9VJYdY95URTkBA2e3SLMr8F7vCaYdvY9l43HeaU5j8c
0E8w6S7zKMHGFPSCjVwbUHy1pvRIVpQOcx8Gfl2NzRfdY9/ZTu7VFCdgRvKiu3JZkJw/q6d8Xrs1
kCkn0zr2SNgDfd3uDHIXrd6PGjTTWg57J5wepA4OAmzfTedhHnKcmVg4py39lu6iX6KO6kU5HIG1
DkcEWX9+ZKpxOBYeFzHSKiZc3u1t31XzrauMN81qrSPeoen2x9ezFmto6V2cPzt/fUIO6cYdYVaU
VmWAHKvzsukmxnlyNEzm8cnBc8DMdutJSfCF4bDDEXVwTMOewN5Zn8mxyeC0+/Hy1fj8VWIniWAA
O3M20UmycXaUgcgPJ7Dq8sdT28/bQluAZqXdQpeho4wswoYIqi32cmSxOkMb29KxLv2qlyN9K+e6
7vP20tPD/FgO+p6yFu/H/DQHFgfOMbslLEIe6/pw/kTp38ngsg/6pCxjH1qLOmUw5l2STS/1FOWP
Gh0YJnL3uQF8V1fxcMg1SgYInpKw9k74j0gtPH9pxjZ7cX5S8Ws9uHD6a6uP1ucsiWGJGGnZghVL
nuNAXJmnqj+f3OVT1yPnrE6tYafGuT51dflVLdxtrsxi0xJNvHEWI8zQuISS5fX1OfuBZTXNyLi2
4GOI5BBqZBc4IfDdzqkMgCJEa7iRCA8d9R2fbUB1o4fEy2WUsllJf5MgZO9qUXHhJFF7kZIMecTf
e48UuwXzJcFdFgC8klYDyy7YnecR3U6P/3A/m6RvWpPXXXpFEqMbNZbrXBeTD18mZN9gIKIVISTJ
Ws2nlLjJ40wGrC3sCYhSgl57+ej8FJoDq9pJzAg55SdXi4s9cdJoF7TGvrQKUxyLsn90jY4iuy1B
aaIxWmHpmU/yHEPszqWfl475VOX5p9rx6lXUmSnq3gCFUGXBxBqjkyjb5qh3fbmychDOEOWIou4C
JJmdS9WWjCDWLqWOfT/WC8weooYvU9cb1WVqHSncU5Ud4p8APdcRi0IeLL5zxHRyXY7TUeREdgaE
sV31VV9eaVYaXkn2+8aqi1dq1qpN1A90Xr0WXtaAfARQQLsStSH3EUhhv7cMj+htqvTnJ0Xao0+1
jJgTe16NbtgsM0XU7cs8f7OWeyGxPRC5ZVXsyYVvr0M7j1YWKwt04hHltTD5IkfrG5YJ66W3HNrm
4RQ91fEhqDgbkysR0yTZ/ONJy4NGW9m5u5LcA4cwrBLCxSuiAsoUOt5cNvQW/GC2aYGYlLfXFvX5
fbKy/SQdP3txFBFU3EY3IfpuL9bsY2UPwR31sAujBa5uaL29naN5vBqXOJJpmse1q7zxyp31QyBr
0jbccVhpqVVsQQPU60nSrkuGQFymSX4wcjWhve2/eRqbMatKgKgvBS5qd3eGCHFXJFZA7wvfD0GG
mzHBSpMq4jANK4zvSf5AMj+NaJqjNrin6vlFTxP5xQ4L0PEhAfa9R7rrkm1lub17YcJ/XtcjoZtj
pL9WnVd+bRvrooSw+ZwFPR1GB1MiUpqVSYGNE0z8EQ0P/Df/91SRRHpKKlr0uD6djR2Kt9mxqntr
tMTBEGQxlkRL7WBWuicVa5KL2rwbDZheZSzBhGGi2bPeDP20pSP0m3X6X5dpHsVabivhgKdhpfZ+
s1wac+cyNuSsvuEzBDJ7hWAdY7Wid4hO2RaNeTOK+pPqi4rTP7dXHFlvF4nC3FRZRm7z6Bn+dtM4
CSgvGNWHyInkTgcAeJN706Nh4Tq0QyPXfQw70ZXK6uiqymr5mwrQf0DskKet02ySJhv/v9TwCFV0
3E4RMhhRSL+KGnPPtaGvdZCablxiQFAnQb9gxe8SBO4RlQvQoSCdHOayMV3WSfJKxrda1b13X7bm
qw7+9TcL+v8gnENQuCCedWyeJqXf9we7k73m5HYLJyPE1Bl3bLKDGbSWC0TyudCNt3nGf1dpiU2R
SNPvEzQlGbb1DTQTDQuJt4vdKMRYeMvDyFEck6PXg4M5/fupWz4FE8WSH/bXTgTxfVYa8tVIsdCW
GkFokM69W8bSb0PlXob2o5c9BdOTzJ6S8FN0ftTdJ+HAelge7UD62i4vn9OStMcXUliF8dyPL935
0YwvNLkzeqdDW17JvmzuW9u7+fVFCpbh42aCHoW3AB4tG+MyqIT3B26oSVyyJ0rmva5dN07Ubwlh
dHa9bQwvLmhnYtXww6e9AcZ3zEDUyQx2fn9UyU1TuVeN3pBCZ1jlBuc77sHO0El3B7oRxdEX4bbh
TZXgdAsRUF63ShIEUuDJb3S8zrYtLxxTjC/2IBwfF69f1RyPSOKDIH+kuwul9urVqKhMhaAtMfOO
fB77W0CHYzU74IM1OKyp0V5ZTkf3WlTITcpG7O2AbOkmD+7nLhGflDntc63Q3wz3i6tLbOXuPBGT
xlNX1tNFnjmSeD4zJw0V5PuUxo9o5aNHL7wlAj1DeEUUnJkmpMI1xbWnEPoXZPSsekcB6rOd4VKP
x/yCJfrKMvNvpMOMD20e1zs7pWPOZFPuLVcLbwzacz5uaIpKFk0r6NMnoar5rbTK177DGc6t1CH+
iEiNVm27a5a+0Doi31VpaLFXSVaQEADBQlXTqxMPJcacUN+POBYQiZ+lCecnxzATPx3Q//7uUvl4
pQCyw18HvoqxgACTD1wP/riqBq9RKzpURHwG2pPVD9+jGbM6uYjqku1USUrDLvWcYVUpdnW/fgF/
5b8xDCEB4SVwsbrGR7VaSFRJawC6W4k4wHcT2sdO1hR9uzYARYidprDn/ZxUqFVqGpquHNaxQjo3
l5A3BzNc9+SxsUF1N656yTtq1BlbVQv1zRC+4V/P8a9P1R2p07+ZCv6i6uVFMyRJijaUaxhD399j
EWrj3oB9tkK7Qp3Lma8BApECDn4X5Z34ylZnutQUTbFfH7Fzbf59ycWjzgG6ykHqCGXuw388x6kI
JC3TFUUQ7EVaduXYBWuJAHgopbnH0UoitA0q3TssavqTaZL1TovKs8f2mu7mZqIazLVFqZZ2NrmV
OEnWaUY8dkxEKNTeKF9Xxl2Iwihzkco11HTyvCTjNB4tFkLJV7BEwPHF4EMOjjf0pb+6XkAWQ7+4
iOoEE5VpAiMdnCcvcy6i1Ih8GHrWupYRNqFqWoWVx0mdhqWGjMgPVkqycx3cslNr7oZimDZGhX54
RhwWFc+Rx+iE+JI2ZbdHZo0CoX40gvEtqyZ9TyFeHK2A4KJhKjyqsFDqsfze/+ao/6UH7FIeh/7g
LDRak1rX+9NtFBnZR6ksVtVoWA/D4ziL77Fn5/eJINJVFnF6WcXajSrf2IynF+cn06C4WFSBsXcG
t7+pu+/pWCRXY2tfjqNBtiim9AB/TTOhZ/EGcy2XLFHQP3hvQdHKMkaAJjpiRGfiTMBeB5OZ34Sm
8ULEsP5Ac58iC6yDL5O6iVwWV0ZGXuhM8tJ9kpN2yOyKKzbrvtsJJ7vtK2NTTZF5lbdEUwr9B1Nf
1C5lhoE9Ty7j+KEMs11ZTvdtnl50Wl8ivonHJ6fvN+U4yMd8SF80W7uJ27B/OJuC++A7OfDtbyrQ
zPMfRyZXZ+anvcgEDMLyY9u3ckMr1IgJX6GuJRNGiuXhnR8xOTUw5JrlkTfbydr22la3tqOG6G83
a1vBcNuRF748JOWUdJ+jP8XKupndXZru4Sjl6R6YAA8TOGCDxHtvzfuo3bOjEHLvzmA1905ykHLP
eOzJfZAcNLnnEbn7OD0kpLgQtrjOXPZa+8LdV+6+1bFW7JW+Z9fMhclDtlCo916L5nivtXvp7VS2
97yddn6Y5i4Kdn2/PNpyp86PPtrx8Oat6WwBYfJA2wJPaAq3He5LBppNX0/mKhl179bIuscoTPOL
ua3WZb+rz4+i3PEgS6bmbznb9vzsQJRGI5mq0Y9iO171rtV+nfbkCf9QMv3X2/jf4bfy5sdI1P7z
f/j8raymJg6j7sOn/9x9K68+59/a/1l+6/9+6v3v/POhpBuW//JHLuO3pmzL793Hn3r3d/nf/3x1
68/d53efbIou7qZb9Q3SxLdWZd35NfA+lp/8/37zb9/Of+Vhqr794483Ejy65a+F8O7/+PNbS2rU
0jf7r5///J/fWw7EP/5YqS+fP/70t89t948/NGn9HXUD5QKGXW6C4dv5q671d88mm4Mhx4OBzXru
j78VZdNF//jDFH83Ebsjh+D2sF0UlH/8rS3V8i3D+7trOvTzlrlcB/Yu//jXS3p35v59Jv9GbudN
GRddyx9edjP/nmpsrIkwnQFwSjQATHLu8v2fqvvNiHyMRXO8s2QV7zSbPKMsIBA2jUekCky2fYtk
WWuwhdaqQrtVmM466UJc6UltADquxqcxogbd5c7whtpvhaIBmmRk7W3QE/XJszB4SJfOy08H9893
8vMr/5B2sbxy/i1eKZx9zM/6h1cexUXSIq4Kd4yDK8/h9h8mr1/n1ODA7brrqY17lMd6v6O1RdYS
MRBkfV814VxApwuO7HjLw+hVw8rN5QsxayJiJeoqsrwqne+kYbGxyvpG95L5yaL62DjpM9BAbNJt
gJF3+b7JwhuX8kADp3ZXw0ByzK/f5ZkX+f784F0UjmNxegi++Nh9qcl0BrmFfZLKUUlArIkVRpBF
iO6LpEgtUitVqU2TZHLn6CGD5ZzWq8Ft37KJoklgFPOqoVB2kKK6kzG2wLnw8JgvL16vx/WZle9u
quUWC5twP9X4biuuhF+/jQ9WwfPJcrm+aDZ6SxTNcj3/fJmNkGHyedLQtqNY2JC76zHZoZ7RQzJE
Q/Lt9padYSiHVIbZuJ8uZ3VTNqRsCqGBJOqKZlu0abXpSwsydCgezRwiR4medxyD6QFeIInGrkdo
aA4x0naJswXlrF/A6gOAb/afqnqqrxMNvUwJ/setJ+0qsQhSDsnlWYU2aI62KQFymB24XH8iXC10
o+nomcNNF7sAxXB+4JAYqDkkXcxKpGtftaFcgmpdYoiK+VEgh1Syq15EdJymhv+smQ+A24t1zvTb
xtq8ilU8PZMMkFVEqnUjpPQ4eokqFT2wv17ZDmh75cemVaKwd74pK/tsdEZ0lZWs3NxySV5vGnGV
a8m95bbdgei6am115IPHunVlVs7vVHtnXfLPVx9JOC5wXko04N+piny4x2hqhPOQMnlxm9inUA8R
DwRYEybsyVHE/qVbJG6mtuvih85pbdpCdNSHKtyQUmNuVUknZLnU7JRkFhH0BzLHILQnm4YW8G9u
FeOD5MXmKiOVAQEL0BxGNfsjexXRSpiTE57/GMtmRocdDOTpJKoEiV1F3H1V18hETbV4L4YvKtfG
mwl7aEoTOrXt8SiTAfH4AKYiMfKnCSTyJoISt9Fdo0TXqtp9ob2S3EoOrIixNBtTd3G+MRHJvsxa
D9Mgh2FQBsGKuEMakDRCTolsl/AAgRA+SGbQE7I8mNP4lKYzdzRRy04LA4/dqH7ixsExkIFATiGv
+WbjBaAee9iSqqvXPXERtA7tEy1ZdVQCbE6txztuh1OMYep+AHU10R8XrOePdglVIfda5beO8RJX
DIYUeoBwT5Ei3lZ7EqW010Nldxct4AJQLOYK7GBLdF+LQGdJiQsp0B+jrPaRzKFTksNjwrLifPs5
jXV0EpMYLaOxTy2BDKs+r3EmZHG7mVnabjOTq55dfr6RKn6elvzA84zhYNMvqia9yI3oKS+GEtm2
bZ7A3olV1XTxzh0T79hqKZmj5zvN9OIlTlui0asBtNkRWc253dwt8pxLe4xm/AVRuFr0+8RoJWKT
BNa0H2bZ+04VcFvpRbFxY4McrCK2L+o+O3YMIFMkxhuyCcOqclH5YHXq8umr7kjfrqW8bcT4JkVz
FQo3Yr3OkTfYixwblT3HxLNKWpS56lofCpbpC00DyQLLErtGaaxLjGPoja0XN+7vZKtMgBHEjiVp
5m6noS3WmstS8TzLKHf6YVrV7Gc2EMAorOQizCmv2x55ss6EmN6ajnXA9vl8qJM6w3ppFfGByNHH
88BVWn170rrgGi25QkZQxc/O7N3RZJUbq2lwBCWJs3WcId5lqEq3XtvveS/9hdOxQ8nLsrlprOyL
15QOqYYzcNFaS7fUh5+zArqkKmSNZ7js1vpYyDUtklVqzVdiMgJfdBrX3zI25IJAOkn2nF8NBAcE
dUdRT3Zx9ptyxgcf4PkmZ5ViQVSQkMOR676fSabIJZxH4YAR0zTsNfhhO32kjZEbNP6mYLr1jLWc
UF2iZViQ8+nKVgh5hYrtrctFuTpP3EUGgMwAZ+VLw+EujDBoxhLdLsBgPD/IfZOeKyHKeMO2gtNq
TM4G2JRiYQDcr1BReUnG8n03WetGBSgKGT7ZYkwPgX5zvqpHs/zdLHoO8Pp5OGaAswCCuWzhYYMy
LL9/72iCZRFCztpJjYAE8k/Y3hv44ANfZ544sl9PjtES2iSBA5NSu+snY+XKtLsZxhaAFQqxW7rQ
HvzSoaOOMbJhJ2D22Obz7KvQsPwxqKuXGVFEM+rQCSfb/k1N5SwofvceDIg4puOZpqUj2T6bJH5a
cIqc5kyXL5oneujMairaUOkzrTbe5Vr1muX1TW7K+WDF+BsbmiDXJfShursuaTXeLWGtVg8wSjUW
CU1RQ5EzUo9YyqHFGRMFrGUIEZVj7MXYH1ILBnqU6JTy5HNjIHus7PQ74Moe2oR6bpJcR26RfFFA
5vy5lVe1BKDGVOvChzqNTYcpxkv17Xn9qiX6a6jGdQweGHx6O8EadCHd0Ak/NDokXElbiC6j07Mc
hA2HXdJpJ+RblIhWyIsvE1cFd1b/FJFQ+Ov1lf2+HMxdwYxHNfgcoYuy5LzM/+moTqwhQpmOWClZ
7a3rJDYAjoyab7J+3CUKt1ROTFKrGdONMrRdTfjPg4ftLylpb47bJsybU2NY4F/QMW7NetQvrQnq
4qywCOMusAzfamVm+axs7lTjrUeMX092pa4HrIVYmZDz5tZbT4zYfZ1BnoRzeqLhaezsclwcfyw6
w0wHlg+Rh8mKYX6O7oWHQRvARARyF3GmMRfrVo0bIXp8gjFdyj4L77qhTrZjZybrJpJgY4T+/dcH
74PYeTl4NosJ6nueCfOUaKcPt9UwVmoM0WciqGVGG8dXLSUGKGldmDfQBFadYR7PK53UvK8FJM82
Lg+pd+uNIbT0Epy3lTQbvazH34iGztCH93cLoxwRl7rE8Is/4UPxVpqofOaeQXvQ3JgyuX2RRZrw
u15803J1kcshRqIta/AU7sh2RNU+Oy2H/s5Nbd2QpS4vqzIhq9Buln7lY8ksBZnjoQthJBhB+BqZ
6An0Ob7S5sHe2FZbbRVA67LULdpAurutTUXs8YBspbb0qzEaLSbsxDoEgKzX/SKdDVjR//qMfDAE
LGeEd6azBfZItiAI4sO601Ci6mRRGNu+ru6rLut2M40qTzMF205MpjSUDwla4xxfVykK65gFYlPN
ofFIQmOTqG3VBd7OFbXcalmFrTQ1KKMBAa3j6iKQ4rMRJ8ONXumKhSCJw9HcXQ/OahbAunqrcS7H
RW0K1GVD/GV/ckPnyS1YypxHF8/LMfjk4tAXaffgTSX1l/Ck6zlNScIdQcu7t0XeH4tWm1YDPFa/
d8kWsgJcIikZaqqyejRqEyAtiP27sGPZ1lZa7CfaUN+G04Wwx84na57eIFsA0Rs5HFQd6ELSfdaH
uTjZ6FjGqUYlYXd7OVUVpMjC+A2W1F4O8rtrj9ID94RnkxjAOH2mVP80pqRjrYmBLeNW78x4S6Xg
OgHRXwTiEIQDHPQK46H0Er/IK4HyLK9OIe5Tgrzxdnn9RYFrNtzYGU7kOdfc3WCONvi28hrS/oNV
BCh3emIo0oplBzFxWk5vRToro7UevDqosGrJ8NJqAhYsNkaBadZaMhENtmx1otamNaAPL8f7qNeC
k3TcVVizgizpdGZ4nHS/dp4Nfk5OERI4MpLTqYguTTX0flhAjdHoSazmDNBZ2evxaTQzaoi2OPzm
Qn5fU+ZC5hgis3XovqAt4LJ+P7QYJLwSHmSO24GWxm626gKaZXogpuc+mQUcL31ejCjOU5B05kqW
JXWLIKLP3a+DTjsVeRys0zr1dmZdm6vR7KrttEgB8MC4fqu390Cm50OusBiPaWWsVC5rysBtQS4t
YtYaAvUG2yGBtgGtMCu2501aqQoJh+Zg5Qvg5RKZvJ7jMGDlWG6yPAnuKhXswZkQuDNrPtY98lnN
dOO65XVSqLehykiu84bLOWQaXAiOdLN5yRbWUMyF9Ubzikf2jJzfQb2oMI1Ycv3rpZ3XikJfAtgo
NTHjU/BM+Z2gnl9+fehRpy5FhfcXMKtklzx5sbRSvDP0+acLeDDnbkL23m5tIyN5oKwsP54CWpXG
4n9PoXa6YOQt1QZXbsS0OYa8Fw9lPjC7wrvwREd7dZD6ofS8ERmghW6DVsvSPI3YiKnokCg2PpU1
jTejVKGf2bl+qBEfXlgJflYnumqt6i4bkteW1vZtWFGonek6MmYS061Gx6IkgOeoDWYqAZO3Tgcc
7+h9OUETElHgqbo/c5Wzn55LYwO0nnVNWHzxFnwxohOkBNrJqpF2hWOOsHUWhYJmJy/Or6nWybFt
itHxKbDMx4Wjy6ahu2sBOya4zLaZAMWjVzDZJ6cZDlFNOkVJRvyuEeabV8/y5sd7q+Ngw/TkbkbL
AWfXZA0+/0Bbe5MwL2RJeCQbnJuA9WM+02fV25bEXJSdftHM4wlJF1DP5Yg2rXVdhkN6EVfIyqfm
JCxQFUnE/q/QUNXXhCWigtaX27Ko5+rl/FEpFXi7Za9u6cX6fHiHUG+QOeKr0CPccV1GIain5wrq
tn45v0cgmZth1LE8oLbdmwFSLLnsgIY5bK4DPZC78x/qp/JhoN99hQ5BHPRArdmaTjj30mbDDJRe
hD2eEJbctMcpEm3dipzfKej3OlWTkxmNr3oFy32cwb0us6KVzfOpScMbbUKDrHXAaSPdzlZhAHj1
fDBDIZIjbRibqr9tPFRdlR9xzEARaNMek2Hakv6OKT+J7RUrTrGuIoTxYU6MJ4GeVGGXy6sMiJEz
+y8pW9uhcI27LrZupxriX8+d7NsknlZz/d1Dz2qbV2Y7uBejW363oqg/Eb4iwZxnVDXYqrGUsJh6
YF7FO8ck6qlyd5re3MqiRYPqOhdzP2bYgHSaI3ZhguYryLbBXf3j1cfGMbTm5gKnD+W45TbpbA8d
cMuCkPjTz2Jhzaqq1tZGHB/PZ6Zgj9ZSr4QGJHKcvGqhJkYRhQmqJueCxqx3K/abve95yXgYhESB
Kjr71BXjVehpxBNVnziNV7zx9DpnbtASOd4UJoUaOlnERkYMLWo5oS0W/zUuhYJBP824A4i0hLV9
rzp0UMx549ojc30jqjwAnjAkJ0J8k5MukWkZsTn5qs7k96zQUBGk86WlcYZbeyYzoXKQvAqW8jrJ
EhM31cqzerV2e93eRK5zX2vkmTlMeOfThSG+pWYhX8Y0Me+qcSGSoEjWO9e40kt1rUMyJUojuJ9S
aEpc9+erUbHP2M5jGW2cOtJIB+ryY66PzHKTuU+MGEaUB6l4+flKh2ptJC2kNdLcz9pvLtwrQ1Hu
MupsXtVNYDNDTM96FLWn84Vo6FV3STWGIX45b2KeuNAHq7kQabubMqQyfuGizczT3oGXwo8Uvbzu
lGPcpu0XKFd9hGM9y5EsepPFPa3SbzWQrznR+3sjkxpSPCwjzjztI4wLD/S7j/nABpzoHWvTWikb
v059De0sQ+ZnceUojViDIvhkB/Sn4ayVbNhFtYP3Q2AZW4vdWSlUjyXdTDmNuxAcmafSFNgJsk8U
ry+k085AxArsN14g6QK6/XFySignmlOdnI4KS+XCp1YOFedxH6DJ3HEZhscqY8GPQVbfeoUs2L1I
nMqtW/lO6zzVi+kEEVV5G6be59IMHsNhKE9ydgMU75l108xfM9fq1gTjVkevrvUtwXyvmd7Pl3YF
MHtOfM0NptfBcoe1QMpZ9T02oYw5WGmwSDrRAb4OMQqVyuT6tVjR9T3iHEdUz4bSo9teYCqevTph
GzZmJEnX33phlwit43FNWSI4EYZ2KxUl4IxY81MeL7SmxlmPliIzZp6vz0tXXWrioOXu41gL1lCT
lqC002vfE615a0wEwwlu7bD3MOCFRBLehqN9Vzo3gZfkV6XZ53hBiRH2G0dPT25U3WemZjzIxoGi
bcXi9lw+wFWq+Zmj3TXumG3JXnE3Z32vSHTPb5usyFew3kjjnpzU72IvAZBJ1QG0tXFvxNejO0YX
UUzIAjVQuqhp/EoKw+cfL0q3QoKOCjrcIpiPZujUm8gmz5rtwq5xS7mfyEf18X9QPIWLvToPAFE+
6D3aGpK2+wfdRTzrALFhp8wCxI6u09jTDvkAF1SGZnHUaSCcfw0XO6EOgdfcxuEe/LOrIWrvykTb
9rMDFdNLPxl0jjmxLJCEdh1T+9uPWoqqUXchUZkd4C4t3DhdH1xZM6BdZQ5iK1i48wqlsTdr1K94
OSDeVqO4zOrNjzd5HgRtMX5P0KT5faFrd8Wgp4jEH6tEtKe5ngGxUtqRRtPtZMk+HympOBTaVO76
UtcvZNYxW0IduaT3RVw9ylKd/EhsJPHu/KdiJ/oyDi0cH436bt3J9aQGnDNm6xIlztkwDfgwTqPo
nyNljotwRcnaBz9I7XCuvrY55ewR2uMWEjWv24zk2mGTvyJr0t60Kh8g4/bqgD2gRFW1C+ee5Uk5
DXivLfQd5ZDBe2LU9nKIMFgOMFQOwILJr1qXg9WDgmQym2votclSuE9ykR40XTyyLu2uZFW8Ojoq
eUGtpa4aTKwN7XVvTFHlJio6tSkbrkB3Kj8T+7wt7acpye/Pb6wy+ucz7qGRalqpgWVVnraPSnNh
LImq9h0aG77CAL6OgBMQMsGRReXq+po5Z37ZgiUqTd6pkapP8cBioa7lVyTYT7mVv+ioXdbnX8lK
s11ZY9Ichl4WvsLfeTemq667z3XTeBhQViBpLFIolgYrc31mQTDulMAJ7jLrJQ44awNR7dZaxkbk
ndOVR2SoL+f4OZpqaoDT+J2Yn2jHoIfsvNbQGC9Ltpa1W55Y466UA/J6Nhdryp7Owcy8Z4tqzlQN
0TEsCjQU1cxkFPVf2qJ4K1Ppj1avPSU9UCVaFxblrE+emxJ2oqvOn20LdHyMskdHiTB3RvmJggc8
4/GZUVF9CofW9KcgH64b9Jnc58rZOUnv7vMwOWSWnGDtfVa1VP5Y9+ouJqDWlFW16cyIQTm089Xk
QrsRDkK63gaAPPT7/yXuPJbsxrIs+0VIAy70pAd4WrumOycwkk5Ca3EBfH0tgGxr0jMqaWU16EGG
RVgk4yng4oi9115894aBMKlOmtclIg7bSHsmAyJcpRHHr6ggjwVMs1ZWnTKmJoeHioZRdFJMGIFN
mp5BseNLnE0vZtS8JiIOzs5gQ9SiZbF0GhFujNEznCL7UsTDLWcoyrIId7YWpDSY7Q0aBswQAUaw
8BNPtNZwV/gvhcUNUBh4dKqCm6otQ64Nd8gPTE4c/DPURaH7bvn4pKOQpebA2HMfTPY2ivvem6Yw
elAVLCxpdRTQ0eIKO7Acduyz40sZkkVAocPDSOoPbufmj1Sl1NWhuLhFkj+0tXnrlQ7cQam+/Tzq
oxEEkDbEq9BhReg2NcEtJPBKEX2vDdVZixACepoMBiE7WrjTwSxVKmnJ3ew/Jltn04FTOjMCPmZs
GA4CTCYpfKF9DqQBsjPrDoWBFnz5pyBIfh4STeoFWlx9IRPKhD9jWCi0c8DaCXf20R8AbfsEe67A
eWIaKCexLxRpskaQK4bjzsb1J7G2uIpWuWoyIKgr8lW1FZKk8VPut5OXB/ZbUGUu9Anz3dE/E/tR
XNSUJsgek4F2OQ6uzAxmSij37OCaxWHiDGfwkHeEWwF4TQu3IMXYwEZXIclJOSHXeQwacUy6nAFB
ijZuuknupdMs6ZdFJk6a3d0Y5Zl4kBmnVWkdAFo1CbGS0tlLs/m6nJJjnNz49+VRHbjuE/tVcm5d
KvrsVapUksOa2XAa2BbAF9NF0agfsSs0hyrlEaxnuUIqkp+sHbsQaxLaQwiLwXaaZ0HL/6NnRHDo
59/EUSPjwGywfEtpUFGVFuVp0mIvq7Nsi49c2ccqm1g7bLudKSI4wqFM9nEmEgLqRnA8oUieMYDx
e8f1D/b7zFVztBselAxjhy/8S6UX5VqbRyPLtWQ7qbKaTL1g3liVaAh4Spvc4ZHVntLK1bYRV7Bv
OS7y22ZaxxOulDKPP01O9SkYRpszMlN4jPNPJr+NMo7NxccWtRl4Da90ynTlsr8qNbV+1JnXFDIc
TkObvqTt7L8tJwOlYAjHKzOPrhK/NE6D0iKG2I3ME45D3HH+mCRGlH6tsxYLdejzSPQOSRmrnuyd
8Awj6IVhKoiJ0D84rrxJF9W3EpdcJOVbVg3hozqkuEKtkqWhEUKaK4CXOwYijvB9KZXSjHDw4Qsf
2N8ioH2p4yG6Bk0OlK2It0mRQvXBQYBXnRAE0fE0n/Qbc7lgMOzXIWWIrhsPikhe2vmX1KPpJbV9
nWzG5jOzfDYSFD/L0W7IiWgbE2sv99DZZZ1BwJKrHyrtBJLGxCSo75d6pI1QAKiO+x2zhrot5+vI
l3l4jVHuUMpaFzNvxNOYOdoTmlsOgM7JbjpjpT52MvwnDsfOXLzFBOsiBs7lreiH71ObmYcalDMS
h/irDPLn5fFF+QyJTLHuK0cliTsdsQhMt+V9KLE4B2M9bPVY0jq2lqseVBDLk38uRiiwTcU4ZK4h
nLF6niz62JYu9Ngb5acBg8SKT68f6qSFHkl1v/SRyyC9LK1ZPCGTjTVq+ibwJeXnPNVIh+GXPkmq
NmX6ZFLcBP1XsywOpqGslAEHJaZRcfrZN1UlZNWketdtYnclJ996SJruGAMv6NjW7CBRoXd1+IKd
aToqVjRd2oksBbXR1nqTyTXdQHFNo2S7dG+KUAV4R2mdTRmRJzNVIAUrQPSLQ3aCDSjiSkCznQD2
iPSTbEBaKH4qnuKUHHRyK58dPErqPAGx1LvRCfUjbp3gpMyhMmmd3nwbwlX9bapL/1PeG/tsZMhq
UMckhsUZquculzXgQFHSJQneciWyL0lO54Ya4C0Y8q9kbfbxeGf4M0dF2NDKk0l7Eq3yYwTlslIR
eXghSiJPsybjiqjqLvIDf9dgejplilasLOlCFRMGMy4/GmOe5NPDUkWydd6NjFjHjmeiqEoifWbT
cDGpBrd9+0NqsBk6JUY006qQ2AqSg7IhiTwcRjTQfutFlHF3g44ZaxaLRLXh7EYgLYWfX5Wg6x/L
hBGm00IudXqT0yVpTa8fz3SczBSUHDNhYz0N85fqOMlnjAjTjXnyYbRDaAs6UoOqI3Ew6COFHIYC
vNXUvGYgtFBGcnzyuhTnzYOt30y7zmh1GA5Mw4iyIzMJKlDDu8QBw2VqwJTHhAyT5h1TmP2Y2ijk
eXwcB1MmN/YJVLPAqFZRDYXJTlCR1XGuc0OW7q4s5zm4W+ZPymC9K8gRTBE0x2p80lMWDTU1yDYr
VjA0g4SB+pBhR+/6UeesH/R912qZl3bWNiIQcF2KWVBkhu9I0uNbCfrnV1ugCjfETuAWO6KvAkDn
ePTYoXjAp9FPYN7z3KBNbxoMJK+knW1m93eVF+9K0DZnVa23qZSMJB2VdWBoFduxmF472Ywrow2C
VYk/e2OVBgIwlcNtqQcKbthNUfVMH/DpbCsM0EyH2owObmBglI+T+TDUJEnwDDBrkiMygWmNVrWX
JRmiZswYz4i3uYoIwerEQba0aPqsNCSNk7p0AnKZYBZcxSGS6GVvjv8wuHOq4mqJbVi7+S0XbQod
NBx4alktwnO0GIrA1pSO0xcpSQ2y+3u7AeuR1DzafL9XUfzFztrynS/6QN0ccQDeVx01c1SW39rA
77c839vnoe/ufKuimImfcr3ULrnbfylCsXI6AQw5y64Ve8G7pR0T4CoATZpvOSlwu0zVr7HVvYQI
eogz1MGg5jyfTJ6w3vL00GeBSOqU99LUncNg1yycFf0uD1pjJxotI4km9Vxw9fSBxzCRNWnbbz25
X2tOh8chtL/nE6EVHUEC24msCB4VDLGwUajYJweiZVoA1HyNabteBqoGzpvZXFoccjEmD7ImANiy
T4Zbtc+LAkux0npVWnnuFSQB0hzr8OlatJyp5tozB4jgVNemvUj85rk0BIWc1WHNmOU9yysmrs4s
aNbrUNME+7iLTmG9rbCXnPA3Yh6q7nKjHFYKClI/1Wm/WCmkdnYoq/wokrw5luH0XONNxi8Ht3Jy
8a1LPB26KDd6VwiPVUZ5/3Pf+imwSMYsm746TSXtESnNTHKr4MEp0u6hGxyP/GRkTFjT1lMyfMYy
cLMT4K+MVMwtBS/jlG7e6LTFPSlaGjsYz0yq+yhDZoAZR+Y6kcgawZZlWGi7thmeAjXM74pYw4sc
E28b5eFPLYHtluR3Tw4e81KBgGCKQ6Fm4XrIxX2TMyu3Kt3c/pQq4WIPt4pONHMZc6QTjEdgoBLS
dtPjsKeo19DxDZhX44vOMfaCMuqTpvPeLF5fC8RLVch7zob7ehzR7sTmsFIXvVfamhcajhh+og/G
WbT3MiDM1jfCna1LDhVakLoKYpwamrlK2VsD5uA2yLKB4bgZnyMjumcs322IBwf6mn33W02BjEMd
mUbwi2yR4clVAkq9Wgv3S7KIy9vfOCk6nlh17LNJfTxMMxB5iEC8UFZCYI7N3SSsm+XHjOgyh5Ld
TnUvdMcH/tPayZCzLGK+pEgMiMA+cyM2KqmwbsmdEozZ81Rm5hXT18bNNHnH/fqFESwSlBpWqDnR
FIZOeMpVQYw7g5a1nFicoA+4a2sSL7RAORWMrPeiNFjV1JVFdUYsn9q68d5oKXNMYVSb1tXjrZET
WtlDCtnWkXPvzGN9Z1Ylm7KNvaWxWP5iY06+YEl8VPpceHbjoNayCdOJs+DcOb5x+q5GpXsIFUYf
9qCRTGX3hHb20GuOocnfoSxiis3J27y2UdVhzmjAA+cQtERz07pnUyuza1Zl+zTaAnpZx1oRPmAw
XS0zMjKI+vkjEtaWrwRSuKMsjIeaBmyjp4nu1aasmQ+K5NZn3XvZhrTTup7eiIkkFliBI5qkUbYt
BGfqgKjXiyrNPJlG+czupNzpGe2YHtDdO5wsa56L7BkTHZcuX8xl9AeAjFIlvw/A595GCi6skW44
ROwW7AcL7JPtq9uRPRczc0Ixog6vsaVpxSZTzLleTRF3UB1ofp9sTLcNH+o1qrSvSVxMe2RbnqXB
7OiywFrN474D6bCMjMrwkOgQycGAoTksBIBKge+iTs01GoDOk6yDN7n7yOcJSD6ymyctHtOzO4Pg
J3qqJ1P4xrHN1e8MHLaK1UevswsPllkJwUy0IYt2SCQ8+GMwkpSDUUYaVmShMzRpalAK834mKZ61
sjXXLN+/aVWvHpJC9ivHN/VtWkVyo8yZfsPsus/eI0aD3mCl3ALSktQ7HdGhMTxvX8P9riBpYTyh
aFw/lK9VH0e75anQNGqBmNJ5D1usNaUD9TVpYTMjR9+w/klh2/N7sKXYLc+cxEjbQ6DX7CbkU2hb
CcBeYrkmS/y8WKw4RGdoOqRtzr9yZiYnsF42yFHjvUikv+uq+djDhhqVdnRTIhorW6Pxn3VggWYH
JFMV7L5Jdz0lfmnjR56iTZ078pLFoAsQqiYbBsLsAfSNGdmQMtT8figpvugRblnUEHIRQ3XVen+/
3NsM9Pt1FXTB1mzzzjNyF4mAbT0blXpUglQel3NGLYpb0irFMR+M9rI81BrDrjeiLh6sgpVnlQU6
Ajw6U/7m2ETOgYa3uQ8aBeO52x3dIoR85GBntPr8R92LiRzb6MZi4a2sEWcEncKKnBBhnka2vc2j
mtwPq7Xo42cmgJ5V/F98rJ5Zu1eGmGeiOpqnWumv9cy7CWL7XaL3gLiA6i/LzJLd4ZRf2Zggqyqj
5g6uBtBxBOdcNla81Qd+OyCVaISt0NkOjfraGGOL5xtoDJwfsPRj8qOsnHAX4tPy9BHmfFfFl+XS
AF+HxY0sFdvnAy4i2bpyToo/kXA491G9xfxEVvY6INH8JCP7XRMZOwaTNK5lugr3ptuiCyLqtDRP
oaHdMYyfztTF63He6GBAgf3PKVyZlJBp26Q7zRgCb3mtrmqNc26xIA0jLbiYkpPZ9suBZ5rzrSld
/0i9oPQc8vOWpTL9J2US8shAK+SC6VKodmA1i7LEv6aDHM9DCyH1MJsJ689oFYYtx5R9GsXgMW1n
VNNSpLDbWguc/UyVTQHWs61ufjczG9hw9ppbncoGVqyBRz6QbcVab6ooKLj4pY0sMA2qb11g4fni
v7jqKvVFNbjHNL19AV880xfOGqL5U1Ci7XUEiUwGCoctA69+m0S9zmZ4LA6LhNCqjeKtI+0yNBpy
bYzqVqWVdSa6qzBXsIwY3FuPg1lrjwpX82rUmsem1MfHyuJqIk7A5kxx+777ZFnhe4oYA6gQ9aVh
QqwdOJU4nAFBmi9LEbZcskKfQNjSXJfWPszy4tSHcU4CGiJNi2faclAExDhtcxGdpFa85gHfTF4m
6yBJkw0TrObgTvZTiSZ9gzflU0XpeTURtKyL2P9hs2DZcKJpRN0Fn6Qg3mqIvyC00rZ2Q9xdj/RY
LSyAyMVkrsuuYytgAbSfOMjRS21ykUZebYQFxI6c83VW7okuewwMwW7JzMeHEo3gqq9cd36uoAtU
IrnqGiE9JYy/hFCRt4ztcwRKoQDmb+B5lOY3tw7LWz9MXgM77LBonxdQcmUjL89ieVyuRU7O/phN
DOHnXb0bBees5HyNXOd7hEFxXRcoHJFWxYXb3kIzIJkktLgUX4vJVq/m53qE3aFB5MBnQEOqk8wh
4aPuF9mJDJpghaIGjN1kmqfOcNRrZCgFYfXOoU+JqF3ukSKKDnal9GuNudB6+d0Kc9Z25OWJjSwg
lazE4eebX1nOjJLAv8YQn51wKr1YZ+BiuNldOyFw9dFUcLNFw0qUiXMNyEsozPgp9HX9Es9/aWA7
lzJtznGoBtfaPiFrew1YYT5EuNTPfdqZK2gMTfJYR+JxUUBAfcHKg/ItKAN2sSoTTiuRgA2IyVPH
9rJoHPzWGi+1+WnpB6TzlIbZbCuhQ1h6BoYEs1gqe1KchtBFd+XX59Ay45Mv+fup02BizRaXjiH/
tVDlk6h647kOqmda82rjtEG47wYsKRZmHo/M9uLg+Al/gMc/QR4Vj0FjyMqNE6jPFCPV3jcC/9zO
2ukqGz/V8YgvlWFN5Cb6sQMe6JaR9pRgz5rCJll3XddvwYeQgaqaci3cwSRlmadJYll3CSjmq9OR
qm4Z6TalAbg22g/NbvJLJXKSvq1S2TouA4dKaOcmJgG5TcqHXHXAwFvBfdjqZ8F5+tyXXbXSEDNc
6gig8aCgdfWDGrxa/VzFsjlMLDfGecuRxCynqMuG7MeAouluedCZxMTwaE4eRBTcJwAHLmKQLzj2
ylWgT+3Z+TbGwr53it4zm60/SH3T6ba29qfHXK3TbSBMyq9Z01UR9hpOskfYaO1dK9y2fY+sJehN
QPXqVhmV6hk3trOPmbVJH/DAvIpncMPVBnC21V2Uqmq+iagz3436G3FyLDecEvw5oZQmcWg5bvE1
7m0D1pSDZ2SaXMYCvNMK9VM2ZezZ0JHcATqSh1yfpU3SNQ6QclKPLujVaBTRraCH6WuRdnCA5lVV
OQDbV8R40dLosVwkKVMTgR/TPBaA5IVPanFnKEaH1Jy+OOqaSxc6XxLYbqxvize8PNOKW87fW5pz
ybqpIfsF479uUHi4/UiLnSDLstnFrVgiNZsm0ObHt/6dOHKsvw3Moqk9Yq+aQLT4xjcmPlrySDNR
8MdtJtzN2INlDpqD1RWYbmTPMIr2/5IMwSFW5nSYJLNX2oyHlahCvYEygsKCZ3hFcPkqrxB9LCQ9
h+fzZqQ2XieBFa5slay7yJnvjyjSzrjyrSa/Qx+U5Xuz1itg5ab5qYuG0jN7Uz2nKnJaxdKST0bP
t18h9Hsfeyt8YLqUsgZaM1EnP4hDbz3mBLx2bU7BJehlcSwG28QkenDBJglzgs6u0sDGJS1tbtBg
VqDmTb9/UNxOrg3ZaW+imt4rV3LMI3/RTAX9WNNpnsYKZOsXTvOOfWdYh2QbAeVU8M+mxFoNgN4M
Xt3z3QLhpbBImpj/fD2yyAjz2L0NcCICkD+mmn7rVEQcZR9ob2bVlF6TPmYIk84g7E4YCdzt1I3d
IRhCiNW0PoFcNHYCtSXEXL03cB/Mk9BA6dn+stTqX5CaWPcq1vtdN06+t7y5EI6JtMbwsFwHYULT
nldOeijdBJG6Y0Ky0MlGUxtxaY1OuzWWFxbhyVeH7lH65GTMWmkA3grmvhmvn7CakqO+iWT+qEks
HHhrv/NJFOAyWEhaI0Sy4OaHPmzHM9mU3UYUyAewja20jANvmedODQ2gq38Tsh5WPIyrt6qTP3r6
rjs9pn4mQEwQT8gYhZoVpWWnWXuBQHhl5HHh+cAUtzivjItfGXs0dV8zpQABEo4B2WbgkZukStcB
M5rVwMDikfiAaJsopALngLjUXktOSGhfJfiJZ0n639Qbm9Em0tJiajiykX/oE/1exCVXHpaDY4Rd
ZF+EmYWPbHRJQTAUjiztRvS3ddPmQzAKUkDi7BoCFmp5d2en564e7Etd9w0A5rhZcSnU63qqg4Mb
oUkpa+Jjw5IARvnkM4C8tn02ECvPAqUuCqgpk7y3IxaXI2vZbJBnIuATr9cJHKy0cW2FEQg1ZkY/
tXgVA5WDxnysTFFIres4HAlIYRAR6356ZVG1sBDmuYw7mvH/lTiy6tks7AX/edkdSFoJcBz4/Hqk
BT8v8tAZ2I2VQN8gsn7TJptMoFJXX/ASgzkOYfXBAnxeXquuA0xlMzdTHQa6xC4j84yKiOJ2UcZF
uaVs7bk85z5oPIZ90yazCpJN+/Q2Ssn0ZqTH9+TE9WvwxK8UhDBRb6c35d10FCaMtfXA8vQLXI35
lcaCIczEHra3k0ci6Xda2h2iPHHPipy3HaZVA/1ImICaUXRV/ay7031gXUTE73Rkm09KRjSfy0w0
r50zwwlk+POgGx4IR2oQKyed1cCLDa66sEeO7kZyhPqCIsEQ+MqGvdI53b5WrGdbS37KC/BuIHKY
BTEW2MAFl21WtIJZb6NDdphTBmbbXIOSK7LROZOD3qeRmBWPYEfdT/jpMpk9wZK/K+xa9wKqgs1Q
40Vqm1FFkKeJzVLSLfWJxoOdbF4k11VHBM8I42mnzn9hHPxeDf50ixLtUS0w/SoDrmBSC9i1mvpF
79yNjiidXEHsAKxw3Zvt+Nyms5ISzsFDmGzCwcy+aW38XHYjmju/PTQhhLmg1rmTffe7a3T6o1/I
E8xx/ylz5wkoB7iQsQdrZryLscxA7euM68DgIGKaA0+Nb7c+VfP6YhqsZu84b3HefHOSAYJGCf14
9jMiT2g9uEgVn2OCiBrOPXmMKAzG66kotWmVjISilf1biauWcG3RHixzirywSsNj3sfflp1NrxXD
Ve/8gPJAz8lccZAU6PdKYdwrYHxOBsI5L59l451TviscD2fwYiMVb/R5MkvtXoOm5vTfp0gNv7ph
c4znaqltaYImdyjfWhPk/dwUBj7Er9GPUxYswSqTTJ7G2D3khXxnMT0eJPw/T5qqckw7P/ZKjZlJ
0nOsGTWTsWVAQRyJdbak9QO1Fscrm2IEP9E0m5Aidjwkkkkca8h+UWEigMo3Re5zNIT7IaG8X1SI
i3SzMzICgdhTIcUj30NBJ+aXZnG/aDhnf0DRVquEm/4MyJV4NE27QMVt7gWGr4XGbjkIhfoRL23S
heWOAW28lrPiYrDQ8QQJua3LY4yf6B7WdqEnNKShk95P8pjNMuI6pOjqyUvmCBUYUUHV7hYZJSbd
xNNDROSdAH2KDLelQpsls0FdJF6G9PjEpKJAlGXPyeFciNE8LQWpwOs4LenebsbSJM6iVSSs/D4I
LprqluuGMBAqCtYW2CUze9b+jkqyn7mGa4ROzk8dueOidXC/cx7SHBc1Q6l5+9iVKH4QXjWHQESX
GiTgFuWh8Vk3aFrSca/EAfBPJ3xHRYxDvdedu7E3Ki9pY0CKqRJdjLLOvVQLm0e7Mr4HrfrVcJz4
KkJVPLNQ/+qqY3x1gjfhtPb92GndZmqdW26gzBWtVB7t8Nty+xlEPuHshRP6VbXr4qqrKsu7uXbA
FaVuwnx4bs0k3zNU1L1UVPFdaVePomrdFarwH+YwJDgzmkepWJQh4YOaZzQHs6C+ifHqI+PSr31+
Xu5MgQhy3gU7R0dLT8vho3AlWm1uXKsozn7+ORsdlzHZzja3guF+2ZKnlOLYKmxsZOiIvZ5l6Lq3
O/QVyxudrBsrCMTyylutNaRBIHbYxpqoj67aMRhUOjTs8w+LYL8/+/PKMm7ocWLXy/1Q+Qyu9MXf
NIOQD7USTddFCL5UHUaqm+g0OCX9LqLCJoxWGPuub+F1+qQNFjUWbINh9bEaiHtZPvcoFXTEKmlu
GEu8oMUAmQ/d2p23+t0o3pTY3ypFdxCFTYiY5dt3pGIyNhiVt9zsAFJaATcAkyTI2GRtl0bcb4zE
0E6FdMqVgOK5qVl6rXCAcZjOZMNpiF8Lh/Qu1oeal6j9cBa4tgGWnZbH6uAqX1XAlKT3kY7VGSMq
j/lB1RCBACiVMWdbNcYpN/uHhEL3unwMTXbTTqOVQ2/NJjwouvih6h3V89HRb3LLk1nebZPQ1s9y
UtMdVKZwEzu9vfXBjq6DvLHuerSTczmQTSoyoUmugRrjEsrkqRAixaYMfCdROuOuwKwSjcp71CTZ
q/TX0QgZPTLa8pFoOVLtB6VH2weni6B25ZrEbgeIDgd1q9koTLRnkYzFLaJlVe0xuBXz5Wd9dVg6
3SUGkQNajS5DTo8Ip1C9qrgmgXddNDf+Mf9PgkX3UciYDzy463tXQrQwpBlzB5gRhoi2Ap/CEITc
0stgPQaNiO+mhJG0VZ05ycgydTK4QJOzYeCcHHO2s4oS6s91f4hzwgErmT6jpmZn52Ca8GNfuzRF
RlBNWZsYSSafFGsiNkPjgi6eTDCTZrBMZE4G1XRO4zY95z+nHtiAplegzh4qmvvJd5SnrAr5V/rE
fBhAiqP+MIXeHTKBIG/WZgYgxXI0pHAN+gu3B1hRORI/7qZUqEjDSbfpsifo5WdZomm1ED8eoNmr
1zoqXprOx0CtJU+uO8aExMXWKkzoZdgmlFdD6R6kjvnHZRO3Q4tiQSjW2KhY8X2CS+GpDJ+plv0T
mVTRL6cGQRNLZ4BwjxAtBeIE2IQGmPZ8LWohRkgzDsINrNMI9JnCjLwu7FWcJNcmUxXoxWgplw6o
w1ZAiCQ+9lzjwRRAHjjURUYnym5CsQYSbXtCDAo51vc56JSfryAR/u+KGAmF6iqmRzy34y3Hpd3y
LF6ueVn3+TbgyFqxoAl2bkzmBNKETZLKz3EtywctgwgCJuW8lEaO7ziXlGg3kLPoGSOJiUuqsXmZ
Iwp3kZvJXdTjbqHbeRauZm1pTUD8h5mzcxkVmKvGml00SaTfJd1oeRAbye4arDUqtm5Pgduu+7T6
NIJ4O7ssuZYCbDnI9DfQj7rnZmN0tGsqm7mBJ/Qt3ucofZD9qNd8FqIDOFHWKuKOs+q/xRb5FClM
9Y3aELi+NHE4S1TPYuJxHznFKzxKXqRpT1V4diYFsUu8SRvLOpiqf9Yys32kfrgwVPEWbLOqMHiJ
EKCx5HNVFnTwrIL6og8EjjKPSlEQM04OBuWWKJqyYZSSQGE5tpn2ZSlVs5aQGiXrdznouU2nXuOe
oZHeEtcxaqKY14SvWWpjYQlJlUBix42Yj/qdWbzkPI7XjgjZe5j5kzHYLTrf0j6ITHc8jCDNQYnj
d803uq9lU68UB9OUZjoPKJQYXtplsMKZ8N2QWXon2S5FlbqmPGl2VmmlvtfgDCMED1m9bPKtiYJj
N3XTJdTd6dqLClgyjlmJYQ2aO+jkusHnMARPSSuSe0s5sli7tlGSfVMQlHiGP4WntoVwXWfUojnb
Cj+OgttQKSRl+saPUZbWWW196Q1D8WaA+4sqRgMqIijbTodjHbfFmjn+m4RGiU90PIeEw/0E/PyC
bv3CMX1ggH34x//zv6F9/QER++/YYvO7+fYbkOzXu/v/iQSDyvSbLXF+J38wwS5f0veo/978zgVb
/shPMJit/4uR4L+jwWzxLwAJoL1cdeZ2Gjoowl9kMPtfmmphoXKAedK7mrMr9xcZTFH/ZasajAhc
w6ZhapYFE+t/wAbTPkTEGLy+wcvPrAbI+PZH/2QTTkhRMwiFujPtUFLkTYci5TGGjdyTOcwuU03K
vYnW8bfv6B/QXh8M+fbywvg5NUflU1r28sZ+M27miT1Ued+q6854JRJug7f6DO7WS1xO3yhm26Dw
hEJXCGImBGxBvQu7mEZ8AGbZBqBMj395R//0Vegq7kb4qXzFH73QuaoC3Gq4zfl1vGlmlrpUhgj5
qOMIilLYcnMeD+Ex+wvp9wOC6dd3YQhD02yob0zC/nQQM3ZpSmPiuxAIVRJxxOG7H1oFaEbxBZ/k
s6/8cDTzogUGhJ6e9Q1gHivdd2V7KkXwahvjZUxJlynX7bDWHPcv5Ik/PbY/3x6IVFVHoW3plvPh
7YFf7fMw6FSEzMxQH3V1gCEjLiqOPxzX545n/OT+DSn7j1cm0UUGAUZc5Ko5v6vfLpAysaWNAZdT
1xlWdRZuGJpvivEuZROE1Ar7+bYhZ8of/sJj+NsLWx9RERDWo17t1XXZ00aLEkVD2t5S+5X4GFb+
3Qoe3hVv6NMAyOk/X4PzN/n/3Mx80/Be+JI1QMAcCjjK//zMIi7SXg2ViYFCzNoU0khBatLUrppC
+csN+LeX+kBCtdqKWrPlpWqkmMQRbSiQ1xDw6Yr+hvGbARYfPxX3DL4Mx7HmG//PT9WX6jSohEes
h6jwkj7ZIy6EiJr+BWag/QlI+fnt/fY6zocfDnSq7kbEE6wnYOeIKleUEnvws6cpQnTCbjpPkZIH
NVEEuEEM9/E//3j/dpvw42kovg1Y3abFTuPPj2kaSOPsOuc20XYOpRu6BdxQyM6xoObkN3KIokg2
9v/5VbU/EQ6/PvVvL/vh2w2RJrlaXHB4EIgyeAwL11DQadHR1nitihStpFnRjFUZ2avubzfL/KH+
7bfVVV2DqDuzGj9851asY/fQ+W19+zUIE2a7+r4dh6sUyiagoiNIxFfyL072Of4eWO1+bCaYHQ2x
1izQbXiqGvut4G9H+T/+FIa9oEUgMvwb7UVHxhEhyl83zde+LsgwCom9M/ZN1SReMtGKHzSM4B6K
ktU0JXtCAo4duX1TWrC/ze56BzoceBoN5tXzX36vf3xvPMFBchoW4McPv5fLKiDoQ5648y+lv2XF
p1xmsNnGnWAXHFEOmiXydYOKtGee264mIjPHAscjX1mkgOexg830Xgvxl8NH/NOVJBx2ASbFhet+
fCR3SjqAV+cxNKIkH/x+bpV3/fQSlGDjWK5iiTsjdX3ion4oxvESeKHIvZwVOXtN7OsmU+X8zCH3
LE5j29+mKT1n/9NnETcZHFBNM+EV8rz/cL05lc+MccJZWmMfsxtSFp1+27oMPNiWzt+SnYiLbvzt
gpqTND9e5oS7uxo+qqUA+/PeZnM+BqQGq+ugdg/NwOMAhj3eoU3XxKu6gNRFrlFA5lJnNwetogeQ
vA3XJ13gL2/lny4fi5h5hmwWaFl3fqe/PRYtafpm0ffowv16P7AviJzgwfLbU+Ro36LoS+J7Cq/7
l4t2/lo/fn4i4uaMUR5NNkXnH6+KFjohtq6d1hpyVwx1AP2fXE7VjCcjpJi1wq6UhJNt2LR/ydT7
x/PNBgNnUX8A0bU/fOA+7RVkpu5/kXZey3Ery5p+IkTAm1s02rJpRUoibxCSKMF7j6c/H7gn5oho
TCO2ZoUuVgQvqlEmKyvzNyPVZf97O9Xphucx9LeUUre5YR1bntQ6LeAihXFPUBnclXOx/AskA4Dx
ZF8hzxPDQoc8YPgu3lRpi8xtvckS5HLl4EnVx2ND0aa/KaX24/uj+8ESvq9M/tLmM2TCmSgZJMrS
bAbiwI+xKGb8cUgOeD99RZ0Dq0z0gbJ8ayT9nWX2927agVduNm2GNq5AEzot11ZiaRMYGiqTxAZi
13zr4QrbSmEaisCnvT1AsZNGSDUoAlBGexIy91zFIDb9hNKHtzYHn0V2/nPLEXwkzjzFecxOPm/A
3BA7PA645QSkSDAKo8a4UdTWkdUGWyXAd2551GgBysAse1Q7dMyFemFlJyydPUxW4fJRwDGV+VY0
6QEha8NChJ2/pZG3zU1asF7sKPoA2q65MQFapb1zff2npG9+9ngKwpjiuEMC1D5/uphqfWcJZGpF
6m6nnFQW8R1P4sP0FoGdtZIYziXbP5JQk6POs1DiNfLh5/JXhPFDyZchnpGEYnISVADFkgOuglNf
RxPM59bf0Z3ep9KhS/MN99tZ9qxnTJ8elHztpyxldCba2GjeaQS9+es0VfxKyyxpROJA3xjgOoPk
ocrlW8xLnpIcH4Suv2uiZ3ieZ7pcx+vz/iG1eDHxbHggjdyHFzKU0kRdiTN9BPtr4vYBKF1Xj2by
a8ySx0Luf3koYrjl4FMAPoum8GMI258U9ld+xcKp4+jjEEFDiNeQOZ2Mv5YjNEOc0DS1d4TCoT7n
TJ0Lq0icCPxdRYncINUUUcrAotFeGXrhjfBp6Fnggb+He2FC+loL7XZKaUOESnwdzUNkthPlVh61
U4vhayAFp7L/mdfNM/yvfR4ot2VofVGl1arBwglkKmTsNQkESGTO7qHIlFNP7KL/80ACOl9Z0aEs
1duUZXIl80uV6Le65Z0QxNy0ARAvFEIqVdi5A9o6WrNXx/Axlfht7QQHX03GlxbLxEyEs8PPRBNs
tlhC2I40+kanKjq6oEAN6thhI+G+7P/R6XW0D4EMSqdZvSQWR0Z0U1cUyk3clZ9H9gbF89IyZbOW
/pM+cfNqd4c2Ga03/WQg7+hSAP3Tl9Wv65tkKWtUuRFYFtXA4UmdfbLsB3qgxipKmQmvOznY0Gfd
dTmMFQ1iPoA3KGKPGve3VoSbChS+197DtNx6angIxOkRD2q6uxPk+ufYCk8KddTBDnkWXP+dS7c4
UndcHiKeshb/93mCBKvjxdvAL0lKWylRsEutyBYL6c0So9doNEDEGgyOxCwV3Y1qoL/er+3fhe2r
YQ8rY+xkytNV+vk34O8wRrFKGlVjvqeJCU3y4LFN3YMLtd8ccLlx5VNqBis54/K3c2b4bDS5L25u
CY4HIFuSxiJAe8zXd+KPCqxgbMkUknBNVIY9ZcrNWAjo/LibPl3N4hbub0pqU/pokbxf3N9KVXWu
5ucc0hKQNv4ZXRI9WoVwjrv4MOAhqKIOpamoziiId1tnCEhPMEdXQvrcp2i623h6kTlPTumXyrRy
NkoIbGhcKGj5q0jt6JK2DaWysVsfJhbOUy8GLVwkd2hEeD8qnHxjw7ClHIFIKXzDT3QvwbAKggLN
rlMsWu9CWou2LAvZZgCANRQrKcfSbTyVe7Hvxr6BfTOLwRrF2TQCj+loivcF1N+50tDwrDFXyjv9
XY9wJxpfwij17B6ZNBSs974HDAW0RajcQZXbrByjhTtBkzAtYhZNiUfI7PeEWhR0ksVWktJ205WD
berJPXZtMvwoGoS1gFQEip1SqtwmFmIqZp9iMQcuLOb1Gqu3dYqef1D9yw5nd6kccAkVRnH62X/d
kl1Y8GT0PFIz7G9tWR1FmsPRYTSR4xbIWApOfc2PHL38MYX6auIm44nJn5XZmXKxWcpAuQGTDWrp
VO7nNaAIKPVQDGxzH/YX+OuzqeQPRmo96xAGYvQg1cRGQ/6utfIfYWQCMhjPQKSPcet977W1mLdQ
nNFkCvu8HTBluJD2B1voytbEWccV4gHe1DYZJ14SjAwPu3TCDVafK9fB0pAKb+SpmE21eH4B1ujp
dpE8wuLDxrcyRGeq2iadwCHbqwMdUALcypwvJIkgxXXmHQ8yYsz097+WvsytXGkQpXAEyfju++IW
YOXBq/09ilH38SQFWAhQocA3dcx+ZXprR3Ta8vNFB0Jpabh3UGv6MMb46wcUpjlKdckPqFIzt6PI
+9YXyFVMr+VIOBtadFD14DEDfjqoQECzBllIH76+9Ni/Xp+LpfuFthDQESpctDFmhzPLJLkdeuzG
MbOCr+4UYnsDW/NxNO+s4dCjEUNRaXd9zKWyKyKoMADRK58KM9OW+OvzZUT0BHQvBicg/7JGGJC1
ehQ2qQ3V5I8JPkIjD0J41I7d/j8tSXqAy9Y2l10k4jkaXR/PMcQ/L57mFsZB+ohMN+4gjvcHd4Qv
iAoC5eluWkM7QOY+GHRK6JiQiQEcgIPk1+ohEwY4leZNLjz8w2TomoZ/PeUi3oizG96z9DLtLHCw
bhsiM+Y/jVBCVdnb93F5P3nUpvgR5EMChzs6SCCJro9/uQF4JtJJmpqGOrags2QsDDsRShDzkRWw
0tgHY3zSPPeL2/mvPyLRhdp2uD7iQm7BkKYoE3cteI3zL45hw2UQIQanzqofMn1Mu/KOVqrflIPC
Q+2k5d5ONgVwXsoNVeFzIK/mvtNXfT6AvAg4fVySgJsQGfy8A01KQI0bxwOFCeUwRV6l/9YlQCO4
pmKYASbz3qsR9rvRRtW+hl3srEzCZXozvUkQZTdpoXIJzQ7eCIMTJQDqEFTj9lOya3T18T91XRzK
eDmpaLSNpzR/L2DaJTr8aX+wr/+IyzoBEuIKhTL8pAhE8xpdKhrjKFpZ77RJcohQNMq86DGwarvK
h21FGL4+3DSp80knKeSWo8xOOj1txb+OfRN1UkWq3fMgpTLWx06BtlnR6bZEeeL/ayh1dqhaMfP8
MmcoOWQBkXEJ84c6DTZwh9aC2dJCWipVD4Nki+fMbKhMURGglBlKcpH3MctHczB2bQkUH5UL6g/A
KDdilduCRy80lNGkzTSAPzoyJ+7b9a9eOssIc2MoJrG3qfx8nmCqCQl5oUHzKMjOqVUdy9F89k35
1n/K2zfD87ZitFrjWzhKJE8iVV4ec9Q8ZwGkyiqjH+McjnjQAYJlIwEmVCrhXKjtdmzcHbDfQyt8
y9m+IsJK6eC+XP/sywyCUDL5lRHaiaPibF9lvNIl9IqQvNzqfYYDvXrrR987+VvN9WViunR9uIUq
D+NR1MRtDVAuV8nnaYYSWgZpgcTmpEiaGv7JyNwvakil7TfqMQdBVXYwMHaRZT6XiO7bSvokF2vd
7oW15leYqs4H00qbt16MqtUVgFgdEEJhKyreU9x2N2ocOhKOmBVKl9oQvNJb+4/L3//z/lwIGQRM
wGV0okie5vlCCja/V8KiczTKIbD97SLXsLiHrl6lgG69lQi19JXURbgjmHHdmJcK2sxyhwrJH2cw
Y4RUNQTN/G2ja06EjGea3GT0bKUiWruhLhNEBGMMcB0aTSNKibMzPaY5JQokOIHKCdumf9aR0BvD
aE+ylhr2pGHtiU8pnFG5+ocgKfPuRbGLsoOlz+tVlpEgUZGpnaMHZNtyfMbQyG4aXOr9aKX9vTS5
GmF4wg7wPpv3FVO5stQBBxCHEv0mUxBB5uSIYnCsUEkMM0SqO/3Q+P1KxrF4fjRZxDcDHwGehbOr
D/ke5C0seH2W+tvFUAda7q4o0Gz1s7eAZkBm/FCC1okNb+8nGFhJ4Fkk8/n6KV4KGiAmpphFY+Ii
CRmLKvDUTO4cL4Z/n4FPh0oSmDVuau1mtIRtra8VVRbnWwXSMJ3Y6cx+jhtyqBZ9ijkHEi0DrP0W
rYBqEzWPoeo5mkFzErB33KzchAvJtgwfC7wYFXrslueXfKf7SkcjvnMkPJEh7cBRkCqU4RonEvbR
VJuPoKdOVL2WDAAVw+N/P9E6GSY5H1sMg6LPX920GJ1FMhP9IZC+ybmWMF3YpbXn6DdQYFfO7lKA
oq5okVmBrbiIi6OiVXVpQnzUCn9b4ISIuPatIb74gHenhsv1j7uE/lBR1jXmVufqo+k/SyR1zTfF
RhM5riCEzcI4FL/xEfhBDbcZ+h22zDA5HztdXrnpL3avNZ1Xjeq+ZSHTdjGpQUbbCo8Kp8QLGj8H
VLA63or1je5NEKAOC4m1hHWKeZ+yt48hETuUmVtY8LMv1ToPtcpiEB1gEbktJ+VeyPobK4vvEnoM
OaLwCM2WDkytBMjdGlTmwxNjPjzRcPK1nxr68zQD5znR17FdgAaDlaUcvhZ3llWXdsFlvMn15A8e
dz8t03wwcfpNhG+uGL2rBWrIClZsMAVvgrj/JrfuygX18Vi5+F2kHriYo4kFZunz9q4EmPbEETA8
svXux8IXodkPTX3QfFfcqEKJtZhcDwjd57ptmZhIhJtUDu9TzEnsb368t1C4bOOz2fmPsiX+MqD2
bQqpvg0N5YA75CT8khKPILlUEcIRWAX6rnHCgnHLfbnWv7k4PKyxhX/P1DziYW7NIlTjhWoX14AW
qhD1hgjUSDI6adXtejF2tLxbi03L4xlT9W1Kp+bPsFot9QEJOhHvWFRSy24XjEitfZm65VOTNJWq
o9L2d2n8HAfhtjetbQd0oJxk3oBG67r5NdallQznsn46TQIoU7Ib2pno531eUS8YKqPpmYRIfC5s
X8SUNEzO/PqbIIKt1O1rr9mpmXLSXeU27RBLwIAbjOVa3fTiYTH9DoUGPo9zII3zwC202lDXLs1z
hBDOUifbeZXcum71k2CKNcrgjHp7Y2nBa9WYL20F0iYWnSJZCd8zr1mKEtPPQMYDg1bcK/T5uVcQ
7+kkbcJyIlpiZrgGZOFZG3a56KW2LHkvTec9BVaJf2K+TXLhMde5tynEu0O7rXv6NDxAmhyyjmE9
tbz6e1F/6rzh9kc4ui+lRhulNVcym5kn3sePnrAP3LFM3yX6RENpAu8k5o46wo3HHrK1QHtBjf5b
WVWUWqN04xkKDT+atBudzngQwjrX1Orok9PXArCA3jzjAPGm8ccya37GTR84sWBsyxE9LzcWHhB4
mVQmVwLKZXUEqIApUZngUADtnBcGPCXPTTWmIagi4ZQU5qshbQUpv9VQKlLq6BWn2mPeZRsLx5gg
EJ9LdRW7M8WszzHNEIHvTtAByhM8MD6fgAFrIQ0Dl6k+J7zINRc2fG63KdHD735WeAw10bmDr5IG
N7Q+otpfK9Be3jXkZZQJCKcSVeh5hqi3sqAkCh3CYFC/mKDtxvSsud1d1H0zxXhbZeSqvaOG+vv1
6/zyWmVcDj8JmjRt9tkdhyJRpYotH+7L6m1V04n0hXOk/6wRp5uq3woCY9dHvEwguDQmUBYlWPwu
LtpcdRcVLVocNPh8+Vct92ezEB9VN33wB3SrxE02drCc1cOgS/7KVruMvobMmPpU8ZepX8zycLXX
0jaIh94peL+5iHzVEzsvxM+oRZ8VWNrKpy5tq+kz2d3cMZh0f95WrpcjnWXQcZE9973mqlTFapMV
EdJNOiAxcNLoDh1DP3pUOi7tun7n7f1j5Ucsbq0JrGIYBjtrvreLMGo6M7EGJ4eKA1Fyi33seait
J+0WkeVtFdXH7EbLo6fr4047Z36kuFPB4mBiZwGe/fztA1wlTXEhAzclQZsuZi0b28T4AfJgd32k
xR0F9AW8I08rxpsl3APqYNg1TrKILthVA7NJG7nKnykuS/oAsNUOJkfizH9l9V+vj72wo0SEnWFN
cmmQoc6G9lxkW+uRc4t/izMotOxrshjpjwgETir0w/XRpov4Yk4tkgdATlzU8yghaLIlqBY3igqY
amI/FFTIk6q5sXr3PHUOySRvm7Xqz1KMIDzSQmALXz4clTRE73IkRoRuRqtX+pUK8g8TfRpd+5q7
EqSqXdhV3/0+Pui94Hi9u6070G99Sz73KEvVPRwWtEegs1+fjqXJt3jM09lCl1iaFy0iyIuNGnXA
FehndF1933WI+xd3Gul606xVwZYmHxAHd6tOrYKk/POG9ltlgN9P287IuiNAI14Ft7kLexkrJrBR
MIb9YwHM5vo3LtyOPOl48dCvADFPB+HzsD27WcQige6wGp7GoD4KGaqrQx/agTZxTcxvfege1KCm
MjUWD2KNBRG4y5VfsRBEAMyQnZETTSdt9vEJLcHCrUU6GKX/RUu836X3Jg3+YzKEO0PZiam/jUK9
tWtd/rUy9MK8U3TEQdCgcYDJ1SyIDiF1oSpEPFANok3XesgM9vse0hU+tZ6FAIne/4xi99sErXeT
+A1lvd+9WDt6bbFG49mvwqPXadhQPUxsoJVfd1E4mzAH1JJAS2Ceytv08/LAwEYW1WIPgjc7YDLd
tdHvlgvVHgCI9EZ+SgLsZ3WEEtCMA0wDD/v6L1g4BIBFFN7k9PaAQM5ucLGUK6ydGjqriXiXGOY7
0q6DMO641rfRKKxshIWoTqJAXQWUqQhAf7Ybi9btVYUI63iq/qJp9REvjTshlN7kUFqrmk0LO4t2
dKuoHU3hFaLCbCwfPHVXSYxVSw+54p8nXCdCDyd0Q6D3A6YeTUeJjY1fvoDyNKO1pGxp4012isR1
uIZg1T4vbZgH8Ms9nrIVOkU+VfW+VPdjzC4bCieq+rsaqxzaGtfXc2FUGQQ9lUKKV+BZZyetN83A
FHL4Y31S3WuS02lfFGTOLa/DnfPVbaJNP1r/kJN9UOtoovDvYhMhmgiMEZVvxw+920Zyz54vPAtt
d1smpxp9WulJj4FWpkil/MPXwhag0k38Rr3h8xzjvtC2pU8vSemHzdh87/PTmEpYUKoHTCtsH9LE
v6WgVLth48DjIN2fJwzwmZVRwGyMUqiNx83RrfznFn9fpKmPmFi735pR2MBlOF7/2IWLVKaOBMiM
Dc0lMjuqHTZVSp5mhPLJoFxRTgrF9Hw0v0hjY1tRZAuqtjK/S7mRrAK4QD9cY4qtWetG0pMkKPt2
wP4vPLmit2e85yBVUBOClVFD3AvVnRK8R4r/+A9f+9fIs6/tFREjc53IGPIARZ/TpEOHxw3iYPse
MaTMXQOZLERCqr3sIjiidHjn8aL3EKDQO1rcWttRRWlOWoYhD2YDoc5Noazk1QuREAKiCYgAUAWQ
ydk5DYZSCkRjQrRoKKT2IPbAdPboXFXN/vpEfmzHWSCkDGjCDDRNFnLeEwp6H8tJ2EROjWG46A/j
Bq4bAkRhuO/LoHPEcji5kjzR5/qzZvQbhExPhYa7u1/ir9fkf/p8tLEJQVtjyLH6Hf/rJhlJKYhB
0G68rXhfzUJ1i8BFqg1MRigrJxLiPejzvUu5BG7wDq7oPzyX5QlJRFsOFLExD5JtOAZxPMGJvNDb
BVpyHsX0LezSN6k8o/xQBf6uGr+OPY+q62uxdITpNnMZ8JSSAcp+jleymRQGqsuknIb2UYbuCRvB
CJgBQYgAYfwKntX1IZcuBI35BYqpUh6xZhutHU21cy2Yp0rb2TLWmFK+N1L6sMNb3+cUTMZDAlnz
+qBL36lDO4eqKVHqndcFPIyksFInVCleZktmfIjU/D7G0ySVXXwh+juDBb4+5GKomoBKVIF09bKE
VRZ16RYa57ee7MrwxTSoswgNxZgeh0GUXkKodkbJRjZXhl6aYsBZ4H6ps/PQma3qmGLRrSILRpiK
9noNTlWb2mOTmyNCUeH3sUByUlvpaCwFEHoo8OWQFaDYOI+P2DoYYcCgbR6cpsIv6Q5+bciL/vct
VrYPTweopx+kxXndo8ecp4kVhuoQDkZE+i5Fzdyj1iJX7krUX5xKBuLFD0USxOHnAxKXHfotAwdk
ggqI8EbzpruZnoYDmllMPqvnfR+Utbx06Zkk8wr8v+PKn8f18gQtOIFXghKe0T8X0LMfRPwxwvtB
5dgkQEvTmwG6b3I/8Q+vb93F06JQPRdJWC/ZZ3WoiCH6P4NTtAkCtt22qq0zYv9nv3mSRxoLdFqv
j7h8WAB/TEyzBVgCamPu2DbcrpiBweSWAhxCPTQpyvu4wwXKUFCqbLeVm74pyPb9y+CAQSBw8w4g
Kn2e7DFCENRoS6qGHRzqcJf5Oh5j4z464gO7abAeDW8hmq68tS5pFNM2plsDcBie00WhWBHitvFT
EGS5IiPnxmt0GI1xMoZylOJWcAU66418qyXyL41uhec3xz5OnKlzMTRpaVeDu2+7+LbrfcfsKjw/
IjxkckOtbAUbcLVZY+Iu7Qt4SRRW2RZwXmbz5BcFRlgQjxzDGPe5J+6x8sDYAkGjMn3QDAcX9ZXL
YnFEuoYTrtqY2uCfV8YDzW5ZjdwjV+TtpNHdprDpazIBrX1TGTwN1mgLS1kXFXOLhaHZzoXxecQK
C0XX1ytiJ8xLtRTvpCpxjMF4Rkb/MAlMXt97ix+IIIsI6gsU4bxHZKrK2HVqRy080E5N3RytMkUi
vLjX9loabT29WMnzFr+PE8ZYtMbg73z+vrLGoQdR6d4prdvStTZy0mwmcYZ0vI/RHL3+dUvRk4QS
fZNJ9eYCok/hHE3mkA3j+/AXpRqZrBpl5R9VhWRpfi8mxk6T1i7epUGnzTk1umkgzW8H163j0GtK
VlCDli57T34ZOGIk2giUIlWJjXkpPwrQkP77bzUp37GKtD0IYp8nVsNfrap8hkV+C62m6FEA8uJ3
w35iyWNT/gaxRE/clVC9eFEAZSOU0GuhyTe7dscBebBIYtigkTd5tQ29n/H4RZJhDMJSh7xI16ON
DZwdy03d/0NahUQZmRzFE973s29OizQKU5GLOP/VIR/eqR6hwKJoDHYSY2aMQFYy5aW1tQCF0Kqn
tXvRb0aZVJVrFdHuCXRbYrSSh8i2SreFqJwS4aWPcLvV/ik9pzYk8ipiX+nz7BH4BjxoD1imNNTH
cPILBmU8CQqLiLGPYnMM4/hNMn8nSMZd31SXUKspU/5r6Ok4/wW5jRLcptCX7RkGRuGAz0LiDMPe
J9LGRsRq61sVnRzyIMU7RthSY/e4kgJdApCm30CyDmoQ9s+FYJSptbLo+QqfL44Mo5w0Nzny3Dbe
oolhQWZbvtSj9yCssq8X0wIq4hP9aJKqmieVg1rW0MRAhmbGXZQ1qJv0X8tG/FaUxRFAxikFEmxh
imUTPr+tTP0U6efPVLzRdLqJyhIyCG3fqBo9oB+D+yUdUIOHXTSlfp7ovkj5N/q596G/cZX3fgw2
HM/3IajgI5Qre2DhiiBST9irjxraPDsZKl+L3BoPJ1mjLVDRKUnSc4oUbGHFm4AefV6sYbAWcnmG
pJ8/NbugTk4/6a9dJ1pyUYBdIcEm3+gj92w1qV3foY58WJnk6bqZTTLVSCgkUwsIW8PZSLGHbGNS
UqkTDaiibszjf7TxJrBHJE88Id/LPVYciBvEmCevjK0sjg1OZGoEUbSbXfX4w0POyiW+UnXxaNJO
QM/svj51ufgbPdpna3hHhviIOccTaKnHus13rvnz+o9YnGmKIBMqatI4mZ1vSw+lkSoX4GvJ/46g
jhXfZm2Ekqby5/pAi7toapqiq6FyN87uiRr/WEwsiWG4W7e2QEFWbFEbl4YIeeOQEovR2ooOgPD6
sPN0g0xj6kxDGZDpeVzI8rRiKnut3DVOJqHO4PLo/V4hOZfcY3O8MtT8C6eh0B4gWlIuoqAxKw0i
yeJC87Rq7nprY/TvSkKztMPjsjlgV8LTafyHAekIk7nTM4GCPZvSrFPkaowYsI/eTKQb9VfPR+j/
MOU44dfr83gRCaevo2vJZ/HuZRVnD1FEJlWSf7NGvOv7W+k+Ws17Up8igLdU0BsnbV6vDzi/aT/G
oxU0ce6pmiizjenD71K12KgdtXgP+qfGC2j2gJs5uGlh1/6fyl3JhBd2CixCbUKlIy1FPPgcc0Kt
reNE91qMvKtNkGJojJn50Lh7ZUQe++n6113cq3zexJebICqgCC4qbsWACify7tgB0duCFr5P9cAO
m/Kgo/GBkKzbV7g3a9tRM2+SoLnrb1v14V9+A8GHJwxIp4uiVJ2IGKt6YYst5VNXn9veBS4t7o3A
3WsypFEL84LcwAAouiltYL9ytPLqnjbo38F3mgT0bSxirwKPcr6BVYGqVBmGaJViIFrEP+v8q188
jd1apF1aWpI20geQI0CSZns3VUtFQsWpwfzP3HhVciyVF0mPdthk7bLqy8q0Luzcqb82AbRJEC9e
qS6oJswClMYpSmivFaQ4WJdub4/Vo148JKPCQ+AVcNSm9F419Q1pqW0HClA2f8msQHforFdVXmtr
XiRRH3NtAkpC2oQ22PwWjzotbSIe/E6vvUtZ9zRYxi7x3k0k612rt/OmQrOuhKz5dZCClZtuITKy
vv879mz+wepVuTQQhONUOOhivTfayonlF6nOd31Zvnlx8d+HRkYEuwGvSkV+crp6/0ogXGPMi8Yt
G4cquj3ppWDcbAfAmq32rFX01VfhzcvfCIxbpKsw5S6fR1RK1WwtmhWO6ncYVb6OzQudhT3WoHYS
Wpzn39e32eIuM/93vOn3/PWFQxiWlV42jTPGRIpW2VBQsC1wIaIUbrN3P2qwB/1xfcylSwBkDkVW
3iASRftZjKytJh7LbCDcy7wplZ9JrhxFN9po5S9BUXadvsWACZca+bAy8HR3ziMFoWKC6lCWBE36
+WvTsjWNVE4bHlz3VultOmyUKunNV7ZxdkzwXk9bKI7+Rm6/T6pseyW6G5Tjyo9YmnI+f+IgcIYu
mL9dpIRilieNg4h5KUsIFQU0ZDJb/xrJLi8E1RHzJ13f+qQysYt1E031pJdsDIxt/WA2WNNilpYM
KzthKYoCJaGQx2+jfzabm5gyrYfUN5Yg0nOchPAVmg0Z78ZL1lQ1F4MIusFoDUyKHqAcPy+D5Ate
2sZuTeH7V4AHfG8X8n0YdTYdySy0tax2EvGp756vz/xHgL5Yfq5JSnAqjVdptu8sSCVB73FR+O2m
ySj7cZ6cWDvIWIvpp+a1+aUNNjrfgvg2tHdZgFembT1bWD2KJx/z65V49gECufg9VP8p0U35yTyZ
LYNI01M1aIC5Y7GCD5b3QNHSFoTnzv1ayedBl+1YeR3DQ1u/jN2bJ+ya4rub3VK3bMTHvHn82mYJ
yto7PdmLeY1M/Z06VCtB8KLROcV8Qv2kUUGJhlzj83IJiIcCOvAaZIRveihCoo1pGSZ5/jlOxUNg
PMjo6lXWT90ady1uNrF5M0maY+SXClsr34FRu76QH0+ai4mbxI5BmZnkyrMNVGfcErGbc+MX3qYC
Aqz3xbkngvHYrWz004+ieOdJL2UXUD5LbITYT3Ec45RtrazhYgbGFib34FlgAVv4PDmVL+v4i6hM
DppjPTaXotedgvQp8hM7zSqbDpajCdgfc3s0EgI+p9xbObkXeQkNDuquXE9geJF6nMVw2tDJ2CVD
7VDgsktoLykYjUSNNnBkmpVc6/J7p8HosNLgJVhACfj8vYNXV14Rj7WT+uh6UY38ZlW/C/dkDSi4
bHHZq4B50jGDciyKK5P9cft9WvfZ4LP7WKbn7tUGg5vSqQkenw2gW/qmL53O/zJif+RvCq3dlJPZ
9A5yQiDe4uGex7YSP4rmZpy8oyjBv9awSgzPNmTeHO5GoLOY/pQjJD7McEtv5QA0ZSf7D/l4X9TP
kfWIIYCNCysYYbRismdRQYNEzDb0tjapH28U3Eml4VFKtp6xjc1XtcEkmOxTq1unw26KF7jtm6B8
/V0pnrz2PcB4R4uMLcbE0Wg34SmjG5DcV1G0MmEXVw3zRYydILgacWZelgilOBGCtK4dHKdMyktx
hqkekD0sxpBYwS3wDZG07crhnHbAbJG4XzkJ1AMmoc/ZDokFoQlDoascS/Js+LH2BAE0oOTmRuyo
jZ1FbyGS6IP36msrb5GF70VJgC+epAR08rbPmzNNImuw8BGcKDOS4tmV/qxafwRFtY1N7x+baA2E
OwWai2/9a8DZhhTTkrcspuJORiYRiNyYtYZtY4u2bLjxBFsIOBZ0OqHqrCztZQyktCVaZImoBpFF
iLMYaMVeyj3Kt+YIlRjeTZIhYIBQmWYmsLzQLZH/xEy+piPj1mF4i8Jm2XfbYi2fWZzzv37HLCsv
ke2wMoXf4Y4pjr04mQOIyLt2O4iaXUGPiAYkX1dC3oXw/AcTG8mcKehxec5j3lApIs7Ck4lI8VpX
X0rrUEfPbryBpyGYe7P53Qb4RfY2XrGOtq9c/A1R19lhLdEhj5/+EFc5a5e3OQtCnQHCCjV90uRZ
diFb+Wh1MT+J+1gqD4ZxsIYbvdyZ0vf8AIOOzmaEG0DqwElC4kMx7yCcZYFtfsuUs7Y3sOPNNsW7
1m0s90mJj9eP5cfLbL5V//p5H0n5X5l+VqoKQHsqIfitFuNWw4IwscsHXP/K+3LYmLyhCjyOOJfn
5CwCe6tUTuzNmB3G9HjGbzxS7L51anyzJGfMNgdMcq3uUTJW4scHuPDihxKrYN4o0LPF2XWWhGGM
uTjzKA3q1mTWfMrzVhx8HaPkPfQ6hLv65GiJ/nbEs7Y0y23fycfYarJN15XfI6+wUymwG/dPCVV+
zL9FUbXFy3xTaZi16H9Qr/seGYcYNph+mwfFRmmh9Ju4nGfYRSBE7mKP46bJppGtXeqmBxAuR0N7
JAfYCPJbjakr5b8y/lHlL1Gh4q4q7gq67FR8A+ThakH6QS3YFtNnmZ9Yfw0jpxj0G795CVO4ghBL
SOO0WzXZdx74dOHsC8W2ET3sUx888U+jPARsZKt1IjqM2F3jBX/KeJhkxvjiZ9EuVsqjEscbLIIS
LqTr20SfkrmL2afwOOEvIV3No7dmuR5OLTJXxvQrd9UP76Z4RK0kz52B2/EmbA6jv28Vx5MPkr5P
FacZtl2/gTveeRuE4wv5JFUbq3k4avJJDCPbl2qMut/Z4FtNg1m5Q/CW06c8SreYE+6Gmti0tbie
/0DdPQvCHYXdEOMETI0bh/qHrO3z8AZFLNfc6cImfpLuip314KM3rjdfh8xpw/3KJExb7HIS8LcC
Uw93b35W1ELoPKVQa2dosm36vUkfTJywfnr3wmvFKWko8us/XIotPZvqMTFvpPIoqVs1PhQ4FDd3
Rn3U9K9+9j22dkVQ27m7AW2p9tjXBtsPp5/t4MkbRC/3bX0nqUfLv5f1LRp/DvnMqO4E1LZk6auv
7YwKxR0cIr8AmtPujfC9627SBoj9JnlJ8lfZ6jaRVOwK7w55bUysCIF4/OA0cq+44BAxVfNQemne
obmdAy9bycSXJmoCz9I7hCB38YIZRDlzTbkjG9QSEFIY8dHvQKfes9PqTeAFeX1hloajakyujVwa
j6bZSyRKFCkUjJRqrt9vudyzBpd6ObUj448S0vyP5JUBtYWNoJk0NSycEVRK//z9r6BptZEvdGJc
O/kIrz1/szpvWydr75m1UWYRrwc7W2Qjo8g+0Ue1zmP/NkhrTJkLybHpziQzguNHF++y8JAATPHy
2Kez0LzkcQhzk/hEGO2p1kpRf5OMz5Z338Jjn1qU0uBtW2izee1t1ZKHHGqR11fzounPD6LESYYI
c4rG6BzwbQ1eF4KhrRxe4QSXTjZPgk9VyPwZh9/9VnZ4VHpQmTCh3rj148roC7kbo6OC8SH/Sqz7
vLYuSbPuhwo1h66wp9ytRhF/GDNbdv+4IKhif3QmbdGs/HJ95IWMifoPUHOYlnTs5puq6aykDUNq
l2YwKf97NmbmTqSkG10pNtm75WhNuzbVSx87kWlphAI/upjqaGgS8qiwciqcdyX/BdkP2/JYZXJV
bCGdqdzFEbDdtl4JEUurPMFVYeMARJ6ggJ/nGe+1UUwShjajb7n2HuMKV71M82yEz2J9bwI+SIXY
mSR0hGhNLmLhbUxFi5Y//1Hym6No9EHTe2rWpeNbLg4u6H3+D2fnsSQ3kqThJ4IZtLhmImVpQbJZ
FxjZ7IbWGk+/X+T07jCRsMLO8EAjLQ8BBCI8PNx/QZWp7AXwyrDKtVddmGVwJByekOygHs6VVYqx
kWwMHKsL4Nqq0qNaggxC1DR78ixpX6MzRga2FV4Yny+p25IqvENektQTBDQNxFkWnsQW1o6OVbla
3m3N7qOrDQwlEm7j4K0/9ELCSPjDR15mZVz1NkBejSt+/y1A5nqltrJicwN3ErevfjU6EgEHx/ho
FRaT8P9h3kOkJMB4+smaputC4IT7RtYNVJcj6KYOBHejx9+joi1rnpoRdkr/3RvCtZcUK3SWDhA0
ce9QdGEwMqfDZHGYEUUaIoX+dWxfDSqiaOxCg8ncTgehFFGAazdYJj+Zg7HJfH/fDDaOk68rk63d
PIdC64myF9QyHCX0+UeWwC8po1nAVNGoaYVbHWMeo/qWk63b9YsounUgPx0d/iH3MENye2tlLm5j
F4+A8AqobIhtzMf19za8PLcSWy+QPxk2GvhdoZRaok3QheR9kgHMNDxPyQr76nYXX486a1HHplLF
YcmLYydxrCchyeuGqGGC8bwvi+x5ZZ5vt7EgPUFEF1qUtH5m86zYcZoGsVe6XhhsrZBrUqVsu1rd
CM2BCJ3wWuDP4UGRXq0MvfCJBYNPoHgFv86eXSKNdqiJVnTQJudsGjTgDUpUqduq6X2GOK9VdZhE
tDudJYgf7d6BfmICIP38KW7TLFLefz/EfFvFRVgEkRFUriz7bglRvguNI073G3UKIOhLcEfWlvbt
TobASIseLCUqa2Rb1+uq7Mom0xQYfKWS72I/dXsTNRatOQlZOVXP8A+lqoC1KWnaJlclt+2z5yZJ
jgHkKS1amYCFuzyPw+zz+fkHN6HrxyHv6eMqALPTGQH9CHyYusj9mWApnKUEshpZTK7HPtqsRrc3
0cwS52jHUW5aza5EpTtNn3C+3LZmxm0VYw9T26rGUw7qHnZwkGUudaLPP9rFYu06SvGoGhVZ8H1E
qXlXJe1tewTZV2KlF8FCMjfIxbgThYecL+jYQrrd31Qmsgd2u/MnsEjys8U9Izxl7Q99emw5Muzm
fej0bdmeIz/exuhbiOpNFQRn5IV2vlqeJHtNQfC2HaTx4DTjBICAe8T8jC7bulI7Ky7J3z88snlz
0Dc9oiht+CH8kUxhWR/BMRZFy/+8gAdoC5oHfQSKaTfECKUZWlPSStYdcUwkgcKYIp4MRIgPwjUx
QkQSIsrerFdC2kIh/Xrk2RKzuqmlw1mVaItYrCiyQCRChYSWGN3SzxiPNQ5ZKP8L626vhjBvfn2+
ZBZmnu4J+46OKCcb+LHrZd6aWiU1VVe4Wo9Ll7gORKxwp9/nbXyUKSbq1NKbeDzEurcz3ldGvw2z
jC7k4ITundC1vx69i/MstyKVqC6ZEMOOxrM0YddNFh7FD613tKnD1MUawPk2uF2Pql+PmtRTFJqj
UtBD4Cu3D/VfbBHFqE9JHruttUInWsh+r4ebTXEfqoMGMaJwJzXYgCDZjMFexg56xE+i0/G2Kw6Z
jwNXzGdGhggoz8osi8PqOizwAJe0BayxCVjo+n3LKJsktkDh+txd6+hd9fdyjIthgo2Atg8QyLCF
6iDsYpmq8crgYjI/G3x2x2rCMfIQlWGB0W1RABiEB2G/4nj0tlOJKgnRXHxmX9LOSQ2fO1XPdoXW
V7kWHhcyZOYBhBSiTKBqSJev58HywzjsmrFwgyneqti0Tl/yqUMQIDv2uDv6zXuQ1oTCNdTQTV9d
0BKFEoBuw8Wgqnk9rgh80EKz3J388lBNf02BgySEszG18fT5bC+sbK524jqtAd4nX70eKbDyvGmF
n3Jl4WQeVtux1JFLoutVHChsnuPp5+cDLsUPcdsRKrRCa0WbrS2zsPyySIYcxtEApzd1U1M+DN3j
gFCQOcIJHKiD0UgP9nlnf/l88IW3RXhC0G+F0gOn3vXbppWnpIAWIBl5/hG9yofAgzm0DZxp0+ch
fjF/fT7ewlIWMtnAR4D3oUY2H09XE19L7cyVyX7l0XAb/Dg/H+LyhWbbBQQdMHXQ6QDq5v26niMh
srMqdyUd0UZ0a5rIeAgy48Eq8v2YfGs0ZI2VHqFq+0sz9hsztd/CAXWdPP/p6N2vMvZxh5FM3fVi
fA0d662zH30blxij2aTttMfL/N3ru5+tkcbbuoyO0JGrja37GSRLex9Gkr8NVfWlC/78/NUW2lWQ
DgSdxTKo290I9gZSlLVWn2ZuGJjo6nc7rFKKgjI+pzp1U5E/1VhGwqWm7p5Af3gG/Lbp1R8rz7Gw
HXFtFtc50QwBNnm9bJDz6pwUzy9XKpA2aNJj4PlvVRmezb67q5Knse82ttJupSG9b30D19VuJ8xT
ahPLYu45llqvfPXFqQGTYhMfcEuhtHn9SBEcPTBzRe6O6CsI79VkIOMfsSHoyQYwy4qRfZcnumnY
q4tYFVCVSkf14MvxWsBeOJNp3P77WWZXH08P1EAp8twVl9xiIHFEoKmuSMqC5F6YNfpE5xDeiO2v
woKWdhgXLpNIInQf9dmnIX2GQZKE+YVpPKb+Xs/6fd/V5P1H0bnOdWmnf899g2wbtXyOimwo9pPs
r30QsZXn25DGopBeE4a4xixk54Nl69M4ZiC0mm1q3NFqpYQPwnwwaDGRNSCpM5n4tKQycupk98Nx
ZZUuPQExVcciQmA65kx6f0qUaajzzO3lJ4uagtDMFerIo5FtJMooXtztjcGHPOMf1KMhrdX1l3YJ
BCUEoMHUAmoUn+q3so6SQkTRYoOoENDE1sZN2RrHiDtLExXu5+96OxQlHOArOnoYOn7Zs7jaV1LR
yF6ZuZ4qnyw7ODh5v9dqn1Ns5bve1i6wrqVyotHTwSt2Xm6eCjmymkjHq0qXN8loP0IveHCsX4l3
V6fZRtai575L/3PADKMKISDoPzBR5kpAHNcoZTVKCiZ2cB19OExBeUcTKZVwSw/PTlZh194doizd
eU34oEnGKWz7lVdfqP3zFUGl4zZDZQFm6PUHzWPfyjpcONErVNw2+xXVxonrkKvRjMzg+sAsKKTx
1VaSkzbFO3SnJUU+tPa0sZPpmIfpt8+/+kI6hsoLKxtKFg0k8APXD5QhqSBhXJ+6Tt2eSTLcMsrR
LtMvFem60ll1GRXpfjON8uHzsZdWnHAI4Mahm5wAsxiHRkhuFZMKTIIDp1fIUpxnS2gJ+OHz5yPd
3slJGISKusLdFrjU/Gqb1VUbS2MRYYBa3Y/B8DJ60l3VZzF99MTeTcX0bKulvS8r+YfuO08auEvN
2MRJvG/z4ehoxasWkHNkKCjuytF6CawyRPkUz145Vw9VnX+tzh1opshN+o0Gh+7zF7hOskQdWcM7
Fqw7YpRi08y+Up6N41g2UuiGANDfQumtBUWnIGdM1NzakbUSCwztKvLejjdL0jGUM4rB9kK3T2ua
wNMXIXnb+0W1GcjrVPTdJnW6kycUjxyPckuWd69mAbTDA9aBZrvry/4rRvQvWqkV26E+RP6XHhWu
AcTnZHs7YUPZBiROyPfnqLfhyGtNHVx1XNIK42yhf5lOKoe8/eYP30ar+mYOwffosUGGt5VgiPvJ
915vkJpuFBfHiZgqb/fewbzaKCGsozqrfrQUy9rK3AKtQmasvOtqnrZr16g0+s23EbYHQvkOESyF
PSSW+W8xegKIB3oC5TInc/ZFGewtRGcoiQEh3mbWExO1G6YO7EF1VwTKfaDpj+8NkaXti6detkBJ
WO0XQx43Tpq+DH4H/gD+WEQxIsCHTDHfCn98iiCJhtVG31vAK1pFUPLT7Tj8jV2ckUp3gZQ9BE11
p3jZg4Z/NU5ydw2FQ6VEu7mwDmV+6qx8T5/t2I/KflSPgzauxLbr7cyagbsE7+0SSYilc+6ZPkR6
60isGX/iuuPDixhfUvmX3f76fC/MhA7+NRCnseAS4lVJsep6wjW70ztsItnMNWXQs64gctaDdsxq
RIjDV2e8H1X7qcGvprKdN1OKPxza/x+D/SjhIpAm2z7UzqVna5tcAz7YKySX8cvnDzlLJv/3IWn1
wRxRboXnyrjRzWmIIzegciJHzTezLt/SZAqgBI4bHQvg3Ew2evuIFl7LRTuL955cPHpSuVJam6Gt
/3kSdLW48kKhuOn7VbmaUtbKIszFvE3b9g9pVr1NUvWtjPqHHtqx2lrnwXfOkl08d335aijqk6Yi
86K9BR032F7dy16GeEXxEOnqvYqcnKJQjV+ZseuU95/nFIpYaNpxwZtrF5gGasqxnkeUOh9C/azY
P6vqXFqn1virJS3wAuDi75+POROzvh1TxMHf9q5W+NLQijHlLNqUYfGY5cbB+TPJ870sdQ9UCMzi
XKjZXUJID5NSKC8/BtPrpDwMIylfEiAiouxx7Tso4QMEeaxi/zZiFfLN8EzB9PPHtRamCIAhdyY0
8OB4XX7//XFrHFpzj09ZlsOzpJf7WsEctXjr9eKvVDbuCkd/1DP/ZFG/G0dtI4qotFcOWm+f0lZ7
aJuPZPqa9xVoH+tRG5VvY7ltR3WroAfW6Q2YdvUO3Me2qhrgLy3o3NgF8C7nxndVa5/lGNEBP91q
g0N51D/Y/nhU0fjTw2Qzdcyg5Ob296rf1hJtZUXaGa1+LuLibIzYDPN/Lgs7Jf0q2dJuCpSd2keu
hWRlVQCob10FwkGh0Ueo4xe5ql7LtnwR/Z2pt76rU/fs40Hmj8lbHgFb0voPp1up3MyKwZf1gDU9
oi04HoI2mV/8bT3GjtlkPZT9tImCe0faTlz4+nanlfchYIR8eo4QWPTe5RwY65rG+01mjMq3UO/g
b2RNb0QfkkpRbW9UO1cK5YMQ7/JMZN2TbqdbMZj66DDSOpBREPl8Xd0WRy/j0mejKkdGftOykI3W
1iMZM/Qm3PnCDpqGm1+GG71kAZk1Fax36VDXBTLQzTag7bLyAPpVvoEIDA9AWRCkB84kt/lZJffY
fnYAAM0Ut6L8MfcH6BchDXsQVNG7ecrKmHyHHgAl01GhzZq8mCQJnz/G9Un+z1PwBBSx+Pg3SnJV
KKuSHeIJX5r9TuKal6CAUMn1qa77k1Ia+xJhsc+HvM2/xZtT0CJ3oOcCiPg6AvVaVDt5ZXduFIdn
cb0cAS7H/h26pdtEPtrRF74Le2mt/L601KgEodJG/QVkwOy6Rx6MKK7KjA/4tGv0E6cGQSRN2Vie
92j3KEJr9QkpoJUQdp0k/DPFVNRY5FwmkCCYva5X+pmFIYmrVsbZCLC3zuqnpv4ZtOqaDNPN3Z2Z
pTcvqLDcZ28UxNQozLUyGXt34IrhKDCA2+KAq/i7jaNqrv7Ke/kujds7sBNPWl/fx+WqNOF1vP7X
2158rRXWtgBYXb+t1MRVpY1972a//Lg/ioErFVERRX5X2ze1MOtNrj9owdeVRXWdvv8zLgp8xHYN
BKkxS0lZpnqYVZje+CCdI/DFfVIiDJvcyw0sJucAKWsrq83WQK/ZFK3sRN0if7Oyq5eWGMJH//cU
1vXbx6rdBZFa9xfP6ItZF/DcPO5POQHWRwK8zqW9cIZYefvFWUd9i0I4TJubhDzG0rjQhqp3RfSM
8VlRWzzJBgqcZrPP0/gOCddNIA0HOclWFt3CK2sCTgYJCX/5G+kvuZDqPjbwJDGAZVTNOfPCLQhk
7eiY7wYnGbocK3UNMYlXNTLUjVEixKaAQ4vC7uxmOFk1qAwj6EHu0Vme9Ad4uenI8Wo5OyATK+Fq
cTQFfTFSWlBs8xwNMJEmeQX3m6oxNkMP9kanMZzdl/LXwlnzZl2cTProAvCD+cJcQ7QN1SLwfUJj
q7YnodBTAoEcLHp2eMIPEFkUr/zD5r79+foRJZibGYW2grAjGlM3NHYlB4dqlFwVhAFNrBinOlf4
cGsY2qXID+6SywGgS4MiyKwUFEkKFCrZ7Fw99vcX1zG6cqUVnuMI3SUDJwKj2VaSxCtLK59xcWap
aupoVAOPm8clb4ymvIiBtovg77UfMapxSZ7eY8mY8rKxjU1WKO0/n9eF05UCI6c89UxELuZlP8nx
pQ5vi94VUCVsd89N+G6Z7QnbPmEN4/xXWQUEOT4ig9J61WYXxdSEHeZVMbdxrdsJ9IjfaMcyzJ+j
4b7RD9zGDyrKoSEnvRW3JFgl0tnHrLRWZKYW3/y355gdA4MdhDFSd/8yBcuyP7Tha6D4+6j5OlBZ
ptX/+UTPsthL+Ef7Qpx5NMhuZe6irEKHxmSXGtFwJ2TuOnSxhVNRvKUF/ZxLwbYJ0kOkY5sS589e
lXyJzTXI9lJSSREAWWXqIgJZIML0b5eVruh9ozVIKpsoPGQG1R0bYHxm7tRccicK6F4k7UJgr0D4
Snz2Wn9lHpZWOeVFG7E/IE2oHV0/ACkt+FBqBVwxBAmsp7mOtlS9lZVvIYjIhN53Zq9Fj6VBhVMU
lzPRPpy3+e3C18tsajtXUyhqoncUIIhjH7iMdUqKN85D3E8rOdUtMZgzAB43RD9xwyeTvH7RSS1r
Oeo4dVDffR5zpIaqYxmpAIp7gMTvQ/VGS3CbFDsrsU6iwyebw6HA5CWw7I1fPYhOPx58K6v+tist
HouyGNk0Li9Uaq4fy05TbD9CAwmWFt8s+wS5vI3u9K7bFAXOrNxo5A+BNqaWs5J5LG2430ae2/3K
OYxLMyS5FRw44eFc+n954c9A/fBF6b1avb8spBx8ACEzw50RfaLZUgsgOsVhDy3LDPWj1t+Ji3fb
c31CoqIJXr3xW0rdtE3X3EGXzmPUdOhdgKoWZnjXU6wnfthXaYfmS4tBUdlTQ0Izj5Sq8ppXJfZW
QvjicJTqNU5HwvjNudFGg9oP0GlDtrImwcTV6aWoL0aWIDmyJve4OBqOtgb2JaTy81tp7Fep2ua8
XBoFB6mBkAOTacIZXQBlBmUN+7i0c8Vaha4q/pp/Q2ssc3WkLe1mHRAvCtNCqnNsvtOd20jYgvmG
tyuKNXnJxV0iwMyEKYIkceP6E0ag7iSjV6AoG3tfe/eCrRz8cgKDa66041Qakvwg64ehdlZ6CosJ
iEGOipcckkVwUa5Hbj2n0hWAkzQ3kZVU9GPk1SdRbZgi7177GOrK1RtAiPaaR/bC9iQtpwlHhQU8
zhyKQ34DB7KWWrhrNNUNelx1cK7lEv1ugTvTzz24lc/PxIW1xDcVPVQWFMgjcWP67TCyyyakwYOL
rKFQ8cIYT62iXdDcx5JJG3Lt7FtYSkCbOHlhX+PJMg/Ima8PdZMZUGgkNGYDEJsivYjMrVJ0d9oB
LVhq+MnKKy4OasL/Emr4nLyzV7TaOB0dzAzcBwvwqxpSLEkm0GaSW9Evj6Ry/+vzOV1aQHCeL1Kd
NI6pJFxPagV2ciCz6ZDMP3XmT8EvDzhKtADYgvYeye8gTQ6YGfw3w+JlAMoeX6ubYOv5eqcNPjtG
7ohAiDwLzW6vT+6H6JuU3KHFuhHKupb5H0tXUqbS6b5dKB7cS+ZtRCeyG6mxiUiKChi7ylF5cNW+
o76KDHt0bzvolHxvuvLQxGvmVktxQmB28CjmlEdlbJZEjmpmT5nM581LyAYks11scC355kjpjtYn
naJBcF0jTDLUZC13X9o+AhFFxxqM6g3zQmq0Qa10QJFpFe8ULTtzwt6F4Y9OBYEfT2uY3IXjVGA+
BPFTAC/mxxpIRLgcNE6QwkvcwndAueAQhOGfMqFP8wtAlhKOh6lfte8VK3Z29xOC1JY4cUBu67OQ
aIzoq2BhS5sInIvgZYkqd4xDA8rdG8PCB5CGJ6gfEaSsdnX4xfcG6cLlGgYR0fF6Q1GzGEypqljZ
moEehrkNewwNSOCN4BsS6rBdoCFE/g4v0JUywtKdATTYv4eeZTBqRoO1wHHFzUCmB5T/Hft73+Yb
A5rH1JTnQT6ZmEjY+b4lw9HaOx1LypWNLbKVm9k3gJ9owNOElsr1649OW5a6nrLKVB0EP0gjKTt0
4V5Pmic9DJGtd4P0LATUzcg8m6X9pc29k52v6RAvRVIYetyPBQ6GSuX1cyjYDXaFniNwFnUvudXt
be6Nw3i0nWnrYEgels3Wk9YAOIvhVOCwhV4HVbv5BXnQtDjJnKaFVgNj+yJjkQx/53Xm6g5iCWx7
OWhOU7wWxkXkmE07S53iv8Cl0HebrTpYDDHgdLTHIsBFAtpY4Y9amm8+4pNhuGlY8z9otNPGT46p
vFYRXnrtq+FnK09rcuQyTKTWxtg4ywXeP9iWgbjv5Grv9E+iO+q39QY2x9pBsrDeGBl5N2xsuaHc
8mscq+hrCmYhutpFhpcpB+UEFLncWSYesIC7ekna48mwC4v3/i2VXqRpzfRYLKb57IteD8VwhD9Z
9deLLQm7cKoiDyW/6Idt/x2AKoOluV2PLmIebwZS6RtSLCQlmS8vO+xRMqXd6Up8ZpsSoeeF5zr3
XdWCK8+mMthmKzt6aWkpmPMBZKQSANzz+uWkrJLJSNCkdIpgZwCgMwdeTdWP3Wi/938MWwuefgbN
JIqO5G9vK8MvxFPwPtCYxJ0FbNNsI9txPJpJwkaOpX6XVU/+6LzmeY2Bb1kgSQInqOIf4Oq2vbk6
+EIUQb+dbAHUEdfy+X2iSqCSxx2Dl13wRwB1pJWi70OYvVil8yoIJk2c7brJ28hS9uw5zV2aOvcK
tGB/UihXG9sxb+4CR6+2Wvuac+lamZzbM50aHCg8CNDiRnezHkpf77vKq12Tz2DrW4Bp27gODp7t
v7YBXVfdeOua7MPz8HIz7bd4zPjtzyKZHhtf+irCLy2WlUvJ7SIlbSZ3Fi0iRMXmR4CMk3E6IITr
Vvn3liDQB/2+Hd799EO14nOUrgJtFwfEGgWgtyhKzh3A+pE16ijDRaooVL6D1IZ+JYw7jOylU7dZ
n4rkw502WEltkDgGAib0jpHGCI8tYB2d83Hlw9yGJXF1+PcjzVatglpz6PUINxW1jgmtudHVlrsv
tL8SZpjV7dK6PHH1fwUMsDH/iJClEJrdiZkeV57kdv+gVgWxF5ExihqoIF9vXz+elAKEVeUaBRzI
FHW5ot1GsO/sut/lYbcv8uJUe+GOILpfGfs2FRNjQ0TkVkwqNC/eNtlkSk2jVqiMPhnyc9vdY7iN
IFgVKuQG40YO7rPwL8lZc0G+3bYGgF9OYFwQBO53Nvv+CBcGXbXKdZxoI3h5VU51rOL9uyfBnhYS
UkX/svK2t8uQUWnXcRzRdgAEM5vpJjeVWk8rtAjMzURrTqhbFLge9do+1o6GN20sPbysgv/11BLU
PM2pt3ZHOC/x2fKDndasHU8LZVzKA8KlGWI3pNA55kSXJeiino+WLMlnmVJMBrfXyHCbO/8sLj6C
ay3GtfL4eOnSWN9XJud2Q3CBQVD4QuW/7cvD5jdGNXQwlcW1IGywETujwarmH+JRUlzdOyW+aG0B
jbnkScK5QMrite0gbtDXJygURZDLIjCRnM8FI5y4avq61JAVQCUoqt/RHoKSQIMVCWtvO2T+RjAF
36J4pzvfWT2fT8NtvGZ0IiI3bQBAt+ZqcovUYgzFPzDxTaCwWf9Qh+rRAp8bApX4fLAZfk30EBjN
hErEyUX3+nId/a1gkgD1KcYwrFn61cVuTKD+he0YmJ+D+PyOcpYe0G4tomobC+aIldwriboWDMV2
m8053psCpEBRjh7nrMZgG6Oe5yP2mh9BPD1L2MgKGm1lodQHwK8emieBIhD8a5HCWFGHmp+06xKa
Wa3798qkiFzs5mFE/UhoOwDInWXKNuo6MapUJXJIJagkPsEjzNVNmny1/b+sAv5PWW4SbovFyUeI
oGo36iYq1iLjbVJlMBf/fopZrOg7ifN35P5Rt/djEmNA89GNr6zMtyo6y9lLZeNkIhmQlyI3hbbx
+SQsxEcB9QTAodFdouR9HanGzFOmTrEQP2iqrSj56MF4aaOlobFVG77N0O099ct/MSrCP4ap4P0D
k+961HT0oyxvDFiD4SEZup34+BlU9IucHv6dEtScylzp5i9ciim3UNhiQNHHmtd77KKTwCcQ+2zr
j/Lo/wxjaFNnB1AkPKFtk/8aC5QjX2N0RFrFWpnopS0IGoxSBOcRRrvz6wnnjwEfs+D0haaF1d44
vCMwLhIBcR8ca7p3RepiBdTTiB/NcCtT77O4tH0+9YuzwFoH20sUvj0BenicoRYl1QVII5p4TbfN
OIULlMVJcg8CJCYOSNHIs8vULQrKjdVaoXyGY71EJARzRCNJ50QiObheApGTZKYzIMmQK7ASHGCZ
zRafnuy5iJ4szKNN72j1f+axtDH4Fln5Fb056FmPzQdqZb1mge98hyQJ8GXtS4kNNwsLpNJCogJT
G4LUrG4x6Gki2TgEQ9KCHDZ9qIfJBtyYf5C2VsoakfUCpJ4PR4JIOKRSQp44i0K00KW+UPLS7bvy
KXYm2hMy0nxJZf1UR/1PAVj01X+d0SJHSDmJajXjujHspNi6T/ORpMqjagLyeWWpLCSM4j7BlRpZ
MIAws0fL7KaQ00Et3UqbDn3fbsUeFYVvoW0kdBn05tD13aZHj2Fl6IXYLJqgYMJRAZZZrNfLQ2lL
axrUqaSyj87de5TjT1lwElClHdF1EhfPQYfciHumQ0VDLNYIfTY2+CkrXlceZmEeRJlW5AmAHW5I
sYMzgrQEOwyVcNj1ydtUD5tEgVOtj4+CzSiBPgrL7N401vxQZ+j4yzYRHQfcUahU0+GezQN67jXC
3cRnFZlXFOwRED8n2aYOfNxSqA2P0VYGp1vSrhPgHQwWtlYOrmZ41cx4Z5JkWgPNy5+Sb7ppAhez
7DdUj9aCysK5TkQRtn+klA4KH9efi/S2VvGBLFwHLzd6XBut7jeBDyLAfm5aaTfqaNrAp5PDx86s
TqCZz9yKdgZKOxEdo1HX1iqgC1nm1ROJg++3jMcMhy5NR1sQ06FbUvuR8q2dnDPnw+T20xi0rQl4
Yq7Y1qP5UZN8Kvl/s46RuQMvCJ6La/d8HVdylGpeyOneVH9MxYvUuHH3oaKiXBNJhq7ZipUsvpqA
4pZSchTgmTqgjKGsJRpL34iqFLxu1jFQpdlSknsvjSM5QMlEjzl1nS8VSW+UZI95+5Spzkkewm/i
ScYOvaHwQ+BobA8CHyL6wlLUX62PixA/i3wQITmLCbRkp3OR79EI+2DKUShRg62OwnlqY9KWqB59
kEOle68FBqO5+XdnOuGm8LfJyi1tIc5TIud2RujlGjKvZrWk3wrKssWFAipEI3yU2kqczCK93Omx
5garNoBLhy8HixCzZTEgzSLuJL+tyhr5J2nStMINdQKX9cPy661AbfXoVhSwm+wiwUL8vg9yBG7L
E7MJeH9NPGPhxbEuEyGFrXobW7t0qno1cnK3EDLf0SFoQchvRtRgHOB3CEBWGMjRFNjGJmmZ3u4E
gFhYmHtRRqvmFy4LJ8Vr1k6bhR3LYwlDNciD2DjMYkhNbxPOts+OzZpTY32h2ngue9OVFE5Dh+oe
VYqmCNEv/dLp6sXVT0hirgfdpa8kcDcsSoEgcOaWflXtN4MUV4h7jOFWa5qtZKWH+jBW8THXm13R
vhZAbbKx38WOeg7ptTtrF6WFvcEj0J5ksUCLmqtOqFM+kOwnhaur3abK0qPI1CYPcC8uFSUWimYI
bduR9mHVPmYg3Qp8uj4/9hbiBWVOTEbJ00U/Qfz+21p1csqdRRYiywB12EPEJ0BOZ5DqrTquYdyW
VuTvQ80SDdT1LM9KGMppv1W+/yAAN2XQboUwqJAKqKdv/+m7mTI9QQHvAVJITez63WJIUnjsKLkr
ymDC5VRVpH2uJcfV3XY7i2IkEf9FDxSgzfVIYafLaWcZ6OmmfMT2Q/T/MDPeStHaBlocibq46HEh
wTlHDKhSEcdIleRuRhAJVPU8TuD+qc7r/VrxYqHLw1uJChL9LZTc5oJ1iV7oSZ2hEtwjrUo+Vg/Q
h4zkXABH8zg0REOXXj7qytLm8y+3OvRsWZpDOIxy2+duXVcXg9opp/hegY+TfxhoXNVasskVZ+sT
MlaGFsvw+sDirYUVBFobiKNceLa/7YiyMCKlK5GUYAvWeyEVkkL4TAfgzHdW5OBy8Ng3h7jqHg30
JgSuyQ7TY4q2WZQHu5Xja6GURz9TwLY5w4ComyKF/u1pZAl8Uy8jgQNYoxnKbd+k91J4aHvtKG6U
F3VKY3SFPOVQZptstR0kijXz6aCYLJBq0AnYTtcPgI5ZY3utxyYa3hyK1+XIjuUEieJ3KGRAYWkO
IYhaEK36dlVSe2lweJAcpWIZzkE5RqDj9uPYyPLE7GCk7GruqVQTNzIbbOW7i1N5/qKg1kmcBFie
dv7sRePA6VXQmK4nwAKseqk+Cz5Trd6NVGVEIun5VCwUopW9VbgRDdGKAd7N5obxTjsXEAXVKq6n
szAycgRAqgKKE3f+LmCSReGAFr7CBeDzt725eYmRhKYS9y4Q7fMSnZnASdYiM3NrAxpkkz7rfnPC
UmolQb8pPDEMWoAmqBDhfDK/2MgDzbohZZhhoFcZZKfQtLeJFrx0snMvQDFlpuBvv4Z5vDRgr76l
GJc6kBBWEk4Ps/DR134RlLWVuamknxEHL/ARxMQhNKEzknpLlN1VWdqVKDkrqn/ug/aODH4XqO1d
Pa51y2/OPfEwmEJbovrIUT8rh0oBNDITVXI3858dWGIZwdrPfuQYzaQv/48Ua+nb/j7e7NjrUi4q
vuPx8vWrMIgS7iWcJm7pjQc55q3ZqlbdwF1HnYd7rWiMBVgexjstX1lmt0kW7075G3QE/AFWwezM
L7U8j5uBOG5E+kYrMIXOGF1rohdFyBi3DapAY3JEwJvkplOexy64S2Qhox05K4F9aXMJ/SQKsax7
Vsb1/q6iKqMcxckZcWOts3DH4GT/xrbL9ZXXXhlqDqMH+zLqbdXlLG1pJ0T5WhpQotYdreYDt+ok
YoZBa/NK1Ldv2vVlZrdDVKN7paKsX6XSrmVhNcKmY8TvW8/ewrh8JbC4Uqp9xc3T3np/xOP4Rwq6
fwqkrWUGK2ntzQEqnsjhDKW+RvF3rowYKJ5jTBlHloymrYAmtW30fWytXxNca8tfq54srzG6HqLS
SYnbmJ1QbVBnUdtFHBKqsAsNd0XTnPLC32PZvSs5OPqcKjdrz3HeshZldrPfqGvw0duDmrc2ZUBQ
3LaAgs1DXQgBx/RM0gZJ+hBMK6/a18O0EVHcLqHsyeCPoMT7xr0xIAyhvH0e0G8zJpUZULnwk8SD
X5jX+Os4zA2rR5xrVNpToTSnoba8zSQ84WCH6t5TSxOs8jCfCKavn499W+YFV6nyh+kH53jD3lNp
o0h5h9ZuXf0p1NEvmT1oCUTq96rU7SPBFZLbfQJJSTCkKMYAvd8JKmPWtaDB6AaxEal+HbvyI/XN
Td7/9fkz3mIxL8+IhD/wabEwxcX0t0QqpkA9ZDJibaLE6U3hTnZgGoInkbjwjJK+RRh5L3i7uoF6
a7sWEpbWB0IzKrV44K9if1yPn0x5adcNczSEX4SzkyhyCtnSaGr3MewG9SKUBajbCw6y/SJV6f7z
GVg4FuiLwKlFARstJV27foAmiMe4MCweAKl8epIvuuxtNDVZa8CI42V29l6NM5todQx9uRHjUGMQ
1g+aINWg/BX1qH2hMlg7kYCo4UqzvZQblLXzdvFTi9IHLVAEFomL12+qgXgIggKxqpj2XrnLk12r
7YUcbmOTzlFMDtJfvTkhAbgmqr4Q+Ol0QZGGSCqExsXvvy2ysjH0zigZuQyUvdwHxyRG7JA8JKvW
nHsXsgr668jyGzINlhvYq64aWBxqBnE9lJ9Eyd6ncsINje3OcU85I8xWkrnbJgZbCKlfW0DfUMlU
Z1928qbRCkpkgNQy33b4Pwo5UKvTzqnF5wX6qlJaFX1mXZk4ZT0KJ+FZQMpBPQsoZIgSbrMm37+Q
Yl491Cz6T3qQJ8bIcvOoItUDKsTj+6WGkXLwcOSajr931sxtl6Lt1aizD63FRWpMYipyGZ8wbMNE
TW/6pmCP5OGDSeEe5VYkof9jlLX4BGSSMie9UCSb5XZxFiutPyA5UMofmWJcJA8FXUDvjaNFY8LT
v3Z2AOdlDVOyGOPhuwj3V6E9oM3m2az01vQlRp7ooQvNZRzck5BQSi4t3OoCgniDkpQ1BrtG5jJR
KSjenUwoVZdrEzzgLtCPBtCHOuy2OfKAonHxeYxTRRCbB5/fn3L2XVS9iWJdk/CzsX7Q1cvlozqo
VAm6jYEItE0TyTNUtzmpIzawsUzP8+v/cHZezW1k57r+K665b+/O4dS2LxqNQIBZIinppkuJnXNa
3b/+PEv22SMCOMQel8csqUBhdVjhC29YRYg3y9kqbSYArwrltSoOcs5KnvKSXoiOzgVsbE5SqoQa
MT3io92pnqE9DlaC4VuLsBYPcwEt6yIAZS/KWqbTCUgVtMICCRSK0eWSCKZZsLIMVh4NojJRLuSd
/5/HRp0e5SMu7jhfKswijis3KwP3CXPDrWnTtgB6iRGjRFLJC5RLWzXGDa62KA5iHQ2wSeW4tuOt
FCKWHL2osVetddtY2efepVg5qeFa7/9yFI/bK9kNQC+Ktic0A7U2GiezDbwy22vKy4FpVhvT+GF6
l6g5p/srAzkm3S4dI6sTPdlGKYWwvCUJnFzFrWAIVIT94jTfzS1Ng2U1hZc0Fs/MDKpsGu0jSi3c
3TH50kptd6BTkgTAAm8SYHuJbgcjnldRM2PJ54TPaW3eusnwIWvLB49ySF9OaI3HK+XjXGrrdrlE
5zuz5cvCHyLFFEVQmTm279DLLhZxVnBJDs28WV1ndbydl/oZQa+HXEgv8WyXx+U11cBZw+VBa7+G
cfQBebXvke6HMyU691KsfebVUE6Qquc0MaEZHm2CDZI71WTgT2vgVReH2LypxUoTj33To726NpVL
A559M1RcZRLL6wF7/vZcH0ZHDOmYJgGbC4y/xS9cNZZ1v3Qt7BQ0URpS4sDbDZxT71hrU5ZHbWv8
AYKcwkdkbLToxpnGS7HWaUznUJGzCLrp+Emh8qPrIpVQdEuJkc2o92pnvqSa+n1sXvqoXFdp/zFp
mo1aVPuOxGOefoLH/exJ95Fp/F7Nf31jg2akyngLSRx5PW8vBiRQZyCwGqO3y8yM29tC6bZMaOST
V+YS1yuzdjkXcWq1tZcnNCuvFj1VUeal24BQ45bE8RIw9MzGxjUhEk4BxqKG+MsL87eAbKDDMiFj
GcM/Ha9ytffn1ltHjf7SZgi59FnE2i5aQKO97sfztTkun0wPu+FKK9d4sF1NbXjXmVed4T7bpNOt
CphaMcirYT9Q88x00M6XAPhnpjd4DFJ6nVwW0OLRcxxHVahj5HLNtXE9eDM50fI0a+F+0gGkJ8Z3
xCz3WmG8emb8kDf5zniIE+3QtyXN+PlH37X5qppR12tDa/v++XqmsAb7EwUKyoa0HyinvH3HydD3
RYY4QjCG2nWV6DePjarfZpF4gqTyYnhQn1CDSrBx0oW5xS7gc2FeTWrzc3T+OrOP+p6UJPIkX8AA
3fb2WjBBzxOlEwK1Le8p6eJHVNCeLVNKP905rXGtpthR6MbeUsNHCbW68Cjk178NNRhe0o3I+yGB
HPPOdCv31LJORWCgxIooEZJI6WrU4+ua5mGWvDoo5yQYv6haupml17aXXbdu/22w4kusfZk7nlwK
VUTHIu8gATnaECmuwiDpI/FLNSGE7TS6/VVnx4/pUt6rJiUAL751Yypv5aw8X3gO8stPBvfoEUmM
KwHEUV4ZAaVS6VCIX/JQzkThAcRpp6MQng0bIrG4MTkzPyYWhpfGhZdwZqmA+sZbHTEEzqnjKaA2
SWorhTPCByari/LrpcKMoxzXWYqzpvTwAnN44X5PGiJMOwBCUiWJmq55XEekyl2rVaKgUUXRQOqi
ZOW8TQTyWBFazx48VmcjqxnMyl2hXLjhM2UERgegJINcxNiPc9vBxCZgsNQJdo7BCRTWLSwHBwOd
odiZA9KA+WAHZoKrlaY2X9VCikWU9P/nCzvBadol6xgaZVRpEYciztvFN3apUKzCngI3rO6BujxM
0hwxLNeR2+51qm/APAH8W+2FU+YUK8Xjp3FBO0FCXEhx3w5MBcdoVcWdfgGdpC6tnlXrurjJqOpG
hoF/fPraxckHfSAqtb3HflmggdK8ifufZa2vlAj7105PWArjVqnS5yYfv1mGuJWiWu9PlXOz05NK
cRR8pFzQ0UauKc2wuIo3BVpLTsTuMCXpfkRQIreZpMnKSi9JmJ6WXnk4v414FKeQOhotsAtktEwA
vlTeMEVYRfZ3F1C4DMf/8v1xdgLkoJwmhe+PRrN7WxHouIOlweyo0k282L3HEfP6cdii6nxtshe/
P+K56f8LWU5Hm2QFSM/bt9+nxTJp/SKCqPtmIIY0ZhpHewK9c9wXX7SIsCvX77B8OIxm9Ujf7PX9
C5C3dLTZAeOmNYxqC8rbqnwBv8UTrgKfWy81zpwq2RObHSIL8I5T73Kket8f6szsIUkEOQXjC0zx
cae/aMpuyWedTb1C2Rr8XIVbMI5LQdY29+3Esr+EGj6T40Ogxd+U2I0qIbHu27tTdbHEo+DpejCW
clpCTnNVZm65GiM0HStjr0XWrsLMN8t6QgzlWSDNhgf04DPDfUG1d6nx2k3wZwmywQ8L01q3VdT7
kfvzrz8cBHsIRGRJ9aTBF5fzUKPsMgXOIDABNnfaaNw0lB6iLts71NoLT7sUTJ5ZXJz3cBqQcnX0
kwZxJM0vFJudpzaXLSnzddOjlCoyPwvzTWyal051uT0czzU0RqR6AZEryMK3byNWe9Gr5UiAYTyX
qbMp9f5q0vuNgTJUNY+3yZU1PdnFqirVVb4gHK2o/pyQeMNAv7DrnimpYvwDsZrKuRT9PDZV6GtX
LbHSEME8p/tCqW5z47mL8gfhXuldCDpVXzems/WU/lsG1+z9l31u0SENiP7/r2LncdFrHFsrqhwi
jEpL91KWY1EwIG+vzO4SUeKXluXxM8dDBqAgWlwE30dNwlqMSdX1xJROVt57jTi0tokkdfskix0K
roG6lz6mWrIzRHylV+MNFr93FiesmW2qvProdOFtBwGtT3/Uan4B03duAv52ccdmJ0A7cb8LJxF0
E1bY7rAJkwRUrQJivgicMr0wAc/NP2kuRn0ZUt8JrxMnE+pUDVozhYJ7BnjR0DFXkM4vFJ/OvV3K
HWAuEJGFMnS0padtXjedQDKQqtvsmPRisK+jL93Tnv3r8+j3kY5eLvINcZH2RIuSKypZYJ49rHUr
WenWhUd3bu/+baTjBnAWkRNMNSONFXx0FMUmDVFeYwTMQWUNTv6Mcuv7N3emDQqQXBaqZPoN7+5o
8zaLms5khnabxK/ICl6FU5elDZtU97YNHAL3Vcy/9CXLGRANZ3NzSebl7IyhPiKleClvHusiYdim
aV6KHJPcgSMg6QK/TYUmwPu3em4dQBb4n2GOZswwVGVfGIjEybrzEP8csmfwUNRQN8nFZtKZOFdq
i0AtRZ0UQPVRnNsWUTz2Dno5sschwfgOTaO8wcfTuOlRhZcKU95/oIcKUoSgEe0aDT7tCXfKG9AY
ECOqNUkxHkybtqAE+M/DwUjKL0rSB15UrpTR3Ouj+/H9p3uu5gd0nP0PoAT/O44CoMCHbZjY3LIU
lYBLQJNSUlzHvK394QmdpMe0fm2z/KHzppfCMQdoOpgriZ+KMh+oSD3HZvYp1t0Luc+ZV0GYSXVJ
QuE8wrC35yE6105TChLunAZb6c0PrnKdI7vQpNbHbHpx0hB76kvu36dTWoKnCanxBcNy5Zi4k4UD
VZgUESrdGzem86yz18/lX+8b0leDrUZeCGMNHZO3t2alqggV0xyAOz4O06PXIzuovmTmhQ7e6cJh
GJCwzCeZvx6X+WfFAO2ra0MAIsHvlNavq++0Ymtx02C4emEanRYlZBmQPceWaSqgtrf3VLlaPblL
g0r2nN6qOTYk0XAtvBBRwx+DQ+Gs8vw+edYBbrw/8umBwsBU7hEHoFSLYtnbgUvDaUQ4Igg01KFv
K8CssAw0801+sbx4JixC/k0uUiltJRE4b4cyc0CDCvpSgc7kU2k+iloFtP2aT9TrMUlDlIZScYK6
kxOEcF7fv9HTU0aOLjMRud+edJv1Lu9wnpOj16lv58+l9hR7LwBg+vw2NS71PE+WH6EASTcHNWVU
yKxHRaYOlX8kC2g4J3F3RWL7UjrzK9o3wdCNit87brKeluoSAvS003o07FG+r1HkVDPZzC8y2riR
We8LPbud3DbzkYEIRq+7RkDxMLmIciti8/4TPt0Lf43OfJLBp9QXevuCU0tPdaul8Vb3V01fXxVz
9a1MxEYJy+8YbewsXKfSm0yPP2tQa3HaPrRVe73YeDn4ef1lqIrH96/o5J3LC6I9RKmNiicaLUcX
lHetNie0YWPR7rX54A3UeXNoLXjFj2qF15p1YTmdfe+/jSg//y3lrabOspuaFrfe3ALz+ag4+bPS
fp9CZnye3kTth7ZxXt6/y/Nv/c9Bj9Eyw6zlRbVwm50dJOQ1STFv5ywKKhw8FKdejUmy6dP4xvWi
C7d7/pUz0VFOY12Rcby93zHLLCccY/qzudjaVbGeuv66KZa1lbgQtux9VpSbXG9XXV2hLuH6jjMH
Rv3sDdUPZMhusRH9YFSXkLS/wBVvMhNePLVmGYrQ19SPnbdcS2ShErJZCku5jpIx9jOovKF9H9Ve
varLrtwuCf2wCpgyuPSk8a6a8LqNYsQ+o2Bpo5ckstGpCqseP9nqqVsGG1pefkXb5seSKqtZ7+6S
4RJgQS6Q08uWcT1iLRJO//Zpug32MEoZVYEX9oFwn+rBR1o3Qp/TKcaVPX2rRX/raDTfDxkqBSkw
gTz2vl2YTic1218P78+rOAod4qyviCmA4NrwTHhf/qfuIUTrsctmvwQk5CTLGmnlWzVKL+0gJ6eR
HBrrYAIqeiYA894+gMwRbt5UYLobTDLabR5Zr4M6R74TVXfRkF9NhreZVHetRh0uwuIlVL1NjEVM
96Sxhfflhf3j7MqSyBEUhCQ286RXoJVd0iVAktoctRoGyzNYeXoRb5uI3curP+atdz8NbuwbVnwh
1zsJQHgYRFK4tZCksKMe7V6zmXh2POCNGCFf2rqq4pt1t1+sfuNl3a3hVvGFKOTcdslrR9WYugX7
5dFi1tXJMVrXKINRGHcwLjeVPXwILesG8vdOmedHXJau3p9s5+/xzyGPWmSw1QxnhqsAUIa1l8ab
AdsvHDTWlKQ2lK8vPNLTkqh8pvQEpCq8BjHo6IhC8VDUnaeVmOpaV6Az/QUkljpqhxiHS79ECSjr
Kh+az2uLVk0256kfx1N74UH/0mc+WuiyGSdJzMz0E7nJHs+MQoeCEliAF3Jj2DpKejNWHX50drLL
DYj2Q4FRYv489MkurePPszG8IGeCEAAsi1jRvjcqzJ6EwC1szSbImrxD7Ht5dvJm4xi9C0A8+ZRa
n4RubZx62Izz9KnENMIXhTtRfpqva8cstk4Xf8zz1Fh1XRkFjWiv09Tc5sW0Mup8hyrSPfA04b//
0k/bEgbxu0SWcutABI6TkxBa9zSJXHr0xl9uksV5dtNia3ceWFbVHbBoaXTfnT+nY3/QommXDfp6
1KOrLs4Xn+fardLHui+o5hFVhQje7oop2qli2r5/oSf5DHEx1Rz2I8Acp5nGCDStSRpQTYb+bCKU
GQ+9r1Td+v1RTncZOQwqUFToJbfw1+e/BQ0d6sjoiNdZMDvdPut7OGJdIGY88PLxsZS6xfog4YM3
naZ9uDD2yY4raVtYTcuWMDvNca2yjXu1KeY0C2IDpZN0PqR6the58ykptTvLKm5cEi1cLA/Irq8U
Ow80I7tpxHiHu+gudkKEQeKLtjIn5yAXpdLMx1mFKzrRyQyTpdaVTEuD2Zi3ndrRlckel9i4y8u2
8Q21+1R+U7QGt63sNZqbb7YRfZ2hKi7JJXLMyZYor4TKAqcxHQx0Nd4eSEk+9KaLMVXgTB5+GcNV
b+h34Ap9dWhWzZLtuzD8q3mnHNIFSuVQrgeSe3T86mEYj2OJ0WYoogBf1LBqN8XYbzI33dnepSl+
7gbR2uCIMYEFYEPy9gZTHdHdZFQxpdO+FLbkxfW+vjx7/d34dep//iezDVAknQHYDkRnb0fTxyJq
0cLOEB7N90l3OyNSoY7ASgZ3nYbWTl+wywib69n0fA9Dg9yD4DyL+1zFV9CZ65UnLnlXnKalcgVQ
P+JZk6xx3r69Jqcr8hjGEVJCKrYkdnut6GLrGv3HOLbvl3jaOqEKGV8DgL0caCVcUug73WTw76B1
RVZMH4nz9+34Za1ZpIpYtwpYkdVSr5Xw3prUC5vM6TqH2gXjAasoRLsBxr4dRcyeVesoVQZq/TzU
j7VLFrrcwGzaXHjFJ5UMAHBIZrMLQ4dFUu0oalFbxYxpLydw1pGPprpfKM/tFPounJLWD/u1c9+H
8YVRT2cxg0qUm8WZLimJb++u0sbUqlQnQdx3hhXfSTiDryrFjhbPoTAdH8fR9+9TPq83J7i8TUom
VExQ6T5hSMylkahVhEcnyJUrKXap6PWDHi6bwk5uijG8cGSeOSMoBxN3/AvMecKY6WhKV1YepgGo
GFISIMM27l6Tet9MznpmCfVes/ZMrGEr3Xp+/15PoyZuFlCMRDOzJXFiv328CzCCIWttTK26kAYH
WhCheqdmKHk2y3Xs6ne63QEsXQ6JnvlLg6qyPmQX6tgnmbW8BsqL2Ncxt06qR2oyllGpcg3x3Pgt
O+/sDh/c3L51EncNbetb5omHrL0QMJ4b1QV5jDAgndOT0nLe8oHashlTJAxqFHobob/A6v3Qx25Q
x+p9USzPY/j6/gM/O6qk3kgZvlO1hWrQjZg9Qzqavlphu05K8azp4iEtXIRbxCO6Nrexc2GHOLeG
KBezNRCISH2jty85to3GckMe8NC6Gy33AjEuzy6JaKHwYs3hyUm/vX+bp10YIg8JR4IjYetSCuBo
SC8j7G6MNIAdss8G7waAXioDCoE465XRjx9ntdtO3q6PstdR5TDU4umhbP+DMwBgrMbNIwSJTcVx
5QpMQhH3qc4ZID0hVfHQLvYPu8puFGN6iEcVTRrzlsn+JLT0q/AusS3PnEGML60NKNQjv3BchdXd
jgN6IsxYsnplWQv697sydDej34Thtq6RDgAnZkPzhONyaWs5jbYQWzSk8APSnGikH+VEBTpsba0R
5WaEn1MmHurs2oPNn9j5jRYZd1ribgo9DvrBWbMub9QQserW2ShxEvwHEwKcIPBTVBRkhf/thLDw
enXiaibwU+cdzeOyjneUnW51UGMtfo3ZoK7keo/L5jqqvOcFWmxNtvj+ZZxCO5iX2NsRC9BfgJx5
9ES6GBhwFEvg5tKujXy+h+8c1DS3pehKlsy7rlg+ZKH92cA7xO/GZtPah9pdGU0UmBV8CfW7latf
TL0Ecm0Zq4yvGJblwt509jLB1dHzIpOU4fLbp6Urcd4KeCFBl0x7pQ5fQXqtzK74NBZ2u7am+csA
+loX9r51i00fClyx7HUBuDjqh538v5GhGJY3uo1utXld15DOKqhel+zYDLmQj05LnXgW4TLJDuCc
fnulc5MUtAtxOLYb765JrIekmO473b4dI3Ebd7qfTXrk53EcWKWmog1hoaTm9Klfee13t1N9s60O
5C9IS9Td3ajUt1NSP6ZFeVN6HdTRaD0L5uWd14ePilb9NIfQwSC4OGg2AmGuPfhFbH60iQ7WypDd
ljrdXKeCwZF4l1jcZ7ZR9k6grpJmfKpnpFEBRlIY9HteI+U5FasmwsIcGmXbbkKB2rx2qbNxJhQB
8kS3jwYk2pHHHJkIkHpZutQOhurnXGUPNnto06aPJLT30+JcqNicwvvl4pDOgTSqKNYdb9q5OWUZ
nEy4HpHxMObdV8cTGDMOu8rAIZkFtUoHc9tDS49gTVdz+VH0ekONVctx54YuyhpqoWe8v2bPHJnU
97kaj74j4Iij0yupwip1HRgomaYwf75kRb1XinYtbZerscWbrd606fb9QQ25wo7nNRVLKXyCkDMK
iW/n9VT2XUzhMAnG+VZ1pnsXZpSXhu0qnDX1YORfqGA+4c3T3fRNaPii9Z5mB2RDa6nxevA84UcK
gKCsDhzvo1iGeB0PShigj8bvqPBBKydb/MSYemnqtS9diVgATJ+FRrH3ljT1vX754RTzZi71XdW8
vH9/5+YyqtiexI3R4laPtuMmyVoNkBszi3uLORoCK1tezKJ4zobqoEwdh+Vkb94f9FyoCyDjz1GP
UlJ0uBqjqxDDpv8LS/IeBPFewcZR1KtJGtBA0XfqC3vpuTPw9zGPttJUWVLYXrBkkFK8STKFUkJ0
IYA9tweySsm1CWOJeI4OFYDBXeNGUuObNnyka1+qvpByco9h3/7rAPuv7+L/RD+r+3/NwO6f/83f
v1f13KJ83R/99Z83yfe26qrX/r/lP/ufX3v7j/65/Vndfi1+du/+0seq4L/jX3nztYz+76sLvvZf
3/xlXfZJPz8MP9v58Wc35P2vS+A+5G/+bz/8289f3/Jxrn/+44/v1VD28tuipCr/+PdHVz/+8Qet
nt/mmvz+f38o7/Eff3ysourk139+7fp//KH9nda7NEQFJk5RUgaA00/5gaL+nf44TVzUuSWtSwL6
/vhbWbV9zL/S/q5ROGM3lO8UZD0fddUgP7L/TromCYvIG8A4kizB/3ffb97fn+/zb+VQ3FcJWwZf
TDHu7VaD16JB/wFCvm1BKD5pjXRtptVG8Tqv7DKJH0fpurfExWpSIEZ6WaXgpLpUAYr9btAi9HTl
LTj8yAZ1MGhN+xjDyvPHOBt3jhJlGwjl00pTbPOu7Jv8ts9G35hG487obRT/IDduOy0z7qrFeIln
x0LLM24DKiUVAnCjeqWpQ+KPmrMFzdnsi7zNCRytvYloyUpP62bjacumNevEbyEDFo0OtRnRyWLM
e1/EXhcMRrfGhi7b6HOfrcrKuhpn3OirzlqPTfqomHWzEkn6MWEnXBXh/dAW1naYMhUqfPrFdn+J
SXk1O6qKcDzqAKIOvd0Yxldu7bwWz6kLuza5EcPMRtobFkIfmQGvOtkSfj7rusivij5HxlZfNQLd
2EYtETksUhhXZerj+lAXybgrRjdfjQoiwDubeHDlprO1XqLpsVnujMoY/CwGXdTZyQ/FbQ5fLCX7
lhqVjcOq1RLNOJ8MrwBrIMp1WUF8g+i57ybnObnV1PAQazGa3qX3VU3dm2ow/SryrlAivJ/mZjfE
r3Hq4baYbISnfhg0G6ry/GkuS5xN+oOrRnSc5no/lykW23EYZPGAgAXMK0uZODGK7KGsd6i4PC1K
8ZTM6j1YyaDpSzqxxF6rOTOmlZqE3z3UY73lkz0vd7HwdgMdSOzGREfYW+1ifZ3OglnU534ibYgE
fFcjmx7TrNXR4K3vQm+51wEPo5/E6a5nalA79bNowqticHGXisgfXT2PfF0vn4bEwRvEWLtJ+poL
M9kURnUlRPmVIoJQIowIXKTWPWtbWdXgu8P3uK793AlfNLd48pR0uQJV8iOe1ZuxcAn7KjX1a937
XDg9zb8kvooL5TvCq7A/3dpP0uYuQX9rTkPhwwtcuUV+b2bavVcZWND01o+ZRq5TKDV2GDmibeUr
Kk+UqJbWWLVN8tr2yqao7Kd0sp4HMzaDKfe13u9n+6sqmoZysLu15uQxEyPwsqKbkKdQDzqe7L6u
zB+8UdlOy/iowjXy0anFnfPezJGV7kxEByL0fFc6Ze3KAZX8gkUND3Gu9l6L3KM+NZ2vx8nBtbHn
oCbyjHoYci3t8DEXvPko6R/UCFHu1p4HXxF4CbnpRmvn+yShOrS4xXVulb2v1aiVl/N9l4TU9wkL
Iz111iR71w0UzQfbgG7YQz+zamGvO5vzaKIOWpbwA+ravQ5b7YOR2M+pDTmoL7qt1bDIMg0wrbV0
7Rp7DmPvdAqCj/JPf/61CkW71Wb7oFZjuZ/lD00r/v0ny7pWDG3Z9yqQEDvSrmAF6SK0c9/s4nGv
yx91FZm0WJfd0CzWHmfDHoyx6aLQUgMYkT+ayMs3boFZdljfNkCs1eZz3bjNJnaXp6zQ7lPeCApv
A+6AOtYNje+J6GAOyrTqQmHtsCveWknjohGMUBzOoiguxQ7ezcuUHCqhk7TVXebrE1TuLDGtA5M7
h1mumduhIIxv9SHdh9quFV566ASm67/+NAk1/fef2nIzIGDmN2WlBovWfZqyqAsoalwXRjGXSETT
QnfgI1cp0KvSIDgWuN4lEDsPqUenpXOraEUVkhWb67s4qav9rx9C2N+mEUMKRGzafdTDxvQKF9G1
lPcmtEXah7SIpsZREOWqsVPydAmUqmRKuUm9T5wszWlj2dXedGpwBpqnynw+Qdi0Q6aCEl5W2tc0
4+a9UZmgN4p41eSOs1KpLioIZK2buha+pqeUWPVojSwmquBRcstUWzd6RHVfCGXTKhP9xal8SQb3
c00nb1Tc0Ae8t+6HSNnU+ceOSXTtqvM3JYxRPh7alykrxT7uw4kzJdD10buapybd608YNVgI8i/V
ap61LZ2aDqcuE4d03IjXntoO+16pP2hpRZRvq9Mmcb0HS7S48eb2XTq6zZanHK8weytXOobcWjRa
67BFGBFpkmk/pMa1Uc391lLp71eO89JoWPEg29TtzW7wpSaJ062zpDZX4wKQViU3bZPmCnas7ptE
pJGsv7aIXKza3v7GC1OwVgfe5sw0K/FuXOvCa9et7jzMSkSDTXwwS334mNp3jW3duGjNbIpUMQKr
zeNtiZt1PX2NBdK7AgenZ7dQYYjoPN7W5GUsorseBte3I3fe6JMx7SqcoFad1ZrrppqLjWn1Oij0
iCOB7rI/1s23SVQvi9p5lJbooTUT+By1tJZ1WIQbYaEaizDZt35u2DpIkYMJI+2gBkQqtTPnW8sr
73LR38xK7CGEln+c9HlZOSbeGYu4N8xEBCXFO3DM0QZOzLSzS9H5iqIs60ixgB5plbfy0AEJ7K75
stTszzaEdX9QInL0UKztbtyq0L/Bv8Q0oHBeivuNQ3PPX8rM+JAont960jounspNWzvKo6lmazE0
2kZxIPBBvIFuAbzf1WlmLsMw7uEeImejqWtI5olv2Iu4KcrZlScZnt209faW53CUVPm2wJWMCMaG
vBOPUWBEuemPJQDmukBxF0wdlHCtu0/AcG2n3uq3ie7dONH0o/ecmfOsTzd5lX6iq1IfoGbUhwHJ
NNRqq+u+D69GXXIjJopBRhHrKJSH7e0Q/0jNyg2KYck5Byz25sVsDl2H6rKuKB+WZagfNDefH9Uu
uxnRxP6kppOz0wzUDnkl4U2nJgXM8fipF3yzcOdiP3Xu8JKkjq+ls7lpxr7d6a6Wr7tKnknjQp3F
dg6Ikh/s0c7QcpvqdRunO1Lym7LQHT+DFbmxUs/1RRLdGeVcEFN4W4yKUulja0Iha41bO6m7FTZS
4ptKJ2dpUPhUrKHbjKHTbVwPQ4cB8KzfxJl578yyfR89xn3xalLE/4DtSgEPfCofa7oKPukNhm01
iLG+8dLbMitVfzQmqsH9pp4BjGUZ+sKKEqL3n6DUbjpVtcLB8rqekv46MZynomiHrafn2bU5109V
Hdq+Zj1o+UL1KHVdggE1WzVGiIOzOWHD7nTIKg0zLgqYja5RfDQ4Wyi5wvg1g+7Rg6O3B7vdtkp/
sGsizsKb+s2sJp+NOFx2IkdxJK6HcmvEirlTlOpL2UDtjFK+MrbqOqjKdbq07QuQu8/U07vHSppJ
WE521TTpslb7XF8PZfM1GxztBpmt1VDW6qYb89ciQwaC1olySAu93CSdH2Pj3mtgrjSBAGBZ9FeJ
aXzXwo2lK/1DoxhXiL+iK2+UBx2rL0p3jrmuk0ZZWT2AjnrWx1WvwqUc9yaHGmLeA2Zojeex5XVB
qCECZy/mHIT5uOxU68EclTXwxX7lxgO2OMrQ7Q09qVCfGTkRHZwWeAYOWni8GT1vAbCYpmDl6ATM
qDdFIVW2qtlEbtTcjaMu5ENW96kQDl6Xlc3qT4EC6tflvKhba7A+eZXp3LpWf0AjoL9NRf3opvom
J4atPWO6sTKnWKtF1iOb7xDt9ZG+w3b9eW6s+ygHzrkkn+PRXZdQrVZDTECIQ2ztavemkT0vObLY
zorws7xaKqO8jea4ujWaedl7qdx3eiMYSwOKazut8jl0A3W0tRUIqHGXGvW3uorV218/FDtFQKVu
rhZPrJRVpon0xlMiTqSwuvZa67ujjtmuz5v4ttWxyJmMxoRrKxCGmSvVj9QusJoq2jlt8ajPkuCq
i8+pMtxlHdsdKltsgKV9q4+8S9ecxk2fdZ6v5bmyVidNu53tpjyMGgJxbvGtrdIKgUTxHQapP6M6
sg41/EyzWWGRone8rYVKGy4iLHSK3vDVdpqvNXpXrkAQx5qmYj9nxSZN6h+x4SJ5qdifRIRJnirY
GIrBwBo1fShUDT3A7hV9xpUGRm7TDEbiZ13+WLXjBFgbcfQaebCxGaa9G2XPptqkK8XrZxRZol03
TM7G7QSq/gnecm6yX9Dr9mOb+y3VOQ9USlmAbpCUK/l3KoysoClq35tanGfljzpZWBm/YMPTdVk6
q9YF8SRm57lwCzB3wEvdD+pSxZtuUZ/jiOJjl7oyeIkLP5nrHCc1Ma1E7Ark1OhDNx4BQJKw5dnu
wXDCTd5/H0O1vEV/5LEr9HHXgy7yqrsyV4xNHtWP+oj+fTe5GluSpa8oIZdFvkvzpNxUhJ+IRGZB
RPXTcYafWTO9mLXxia6Jt6Ka8FQK7ZOWTvs2n1ZxqBNpROG0cq1JJ9GJu1WG/Kbvlv+XvfNYkhy5
1vQToQfCobZAIHSkitQbWGZWFaQDDi2e/n5B8s5Y2702Y7TZzGIWbGOzWdVZEYD7Ob+cr+3Ayt5r
mEbb6pqsW4+lk4TgF91eW6Kf2iGUhSsOVekczNVi6Mo1d0Ot33u8UDgic/P3Sg4Rjsb5mzmGTm7U
XxqXcZT6SRMoO34u0/lgtLm2i312ZpkoLjfpkc1SuyBRFhtDbkfzOCPNZVfK2uzTm/NbECaR9vao
7ouF33IxJrVpV51Vy5uccJphfmN9a9Xdy2Crb8scs0N+ob9iDfzhtlIXWh9N7TrvlomPMavcdz31
UUMTvVD3l7WyI0feXszJ21emeMeksu+X/MedMi2sByOl8+jZ6lWoG+SdkkaY7pe8+V7d+FpO/Cli
78PR5L1taAiXFAhz2XW7EvvE3Fn3qEx2fpxGrfZnlOkYEn/BTSC1rza1fvWta9Grbb54csWnx/WQ
pl+53e5lQ/AaBaLj5JqBW5qhdJdsQ2D5mQmTAV0UG0y88uy46ducr2eZeG5o3TJiCrneE/fWBYmf
vrUqqRnSGLPWVe2FND6tSe2NSeuD3LN3XqExYTT7dWnfZeJup9GtI6Tqn6sUD9baPmZJG5mtyQ8t
AzHoY5il2lm+uddswi6qcG/1RT2DRnjMljYj0pK196mQM6Gdtz/yuHWltPbGwHOqpngT1/qTXU8J
1keWSFe9xDwwm8lm0KqTHwxZZlDW/q4qy8cEtguoWZlHFPprmhrRohi9Fkl5LrMo2QmZtspwdso4
7FFI6wwlYXK7nGKkHtqana3Sc6PZT9pwWru3GG3Nob0zBVdtsq5umMoyyId7mPb7vk5HtumEeu85
8zYriMpGW9xt3HX1FpHXr9Fp2Xg45OOZWEKBOHiLqfNpSppduorNkk5PsrVOadp8twumDp0O65wU
hO0kDGgvOW9HR796AyUelP7axkzGwt6XdmTFtRa4IzZDxsl4Q4ilhmyhi2pRcLM6iTrWlIJovpBR
hbcsYBC5aEa21SlTjS2nDbycugF6WTf0afNE6iokpcAouLW89BtBa3YeQHjGeq0OFXjBfnSTB716
1FJxlw/GtLFk6QYsAFrUiqSDHnrJY8cKDJI2ld3i0mrJYFiJXoWDP4u0PHDkbpM1vmqVftWV89BP
y6+CbhSnSppD3GkHUDkqNMz0TRvWd9NoaK+qWP3ilLNgfma0MiI9RcRc9+lrMvBmVt5yrWNra2W/
LKl/IrqmOKKe+MK99r7nsZ7RXcu6+y3sMUGJ6LwvxYeQFoBh9dGb8YuGnSySWUN0lX3VM07ybBof
MuX+kO3P4KxO+aTmzdS6RZSY57hk2J6l/i1W0UY+GrAECSeVn0WyrYpy2+lp+lANvH+V+SI5WXbW
sB7XIj3eXg1iO5ag6ONnR6p9ksSv3to+WA3RoIXvw0+YXHZJHH+X8fhoDpO3y5gz3NXeT6bxAIy8
GbXhs06sabPa1gPlN59FWXy6FgzK6C9HJ3tZOQ/WBktcWqQP80z3VtmK68QAAcrCwi+TnVytGPrB
qQmWTx5WUyO0LxHfqa2/j4n9Y2dAWM2qb/OhSSK6ffD4TMUx8exrUy1X0dX7zADG6WvrW5bDQ+l7
l6GnH3fJ1l+WAFHNe3+bp0b+UrcG4KKbFDfnrR/GBd4sd3mm3vhltSESB6nSwBh4TczhOGW6GVha
fyTAJN7mrbcvgU1DfyToa+w5r9fUrRgF1H5qyVCNQXYjY0w36TB24UTrt/TeertmRIkxL7ocNb1i
TEBT5DC5BjapBp3aNNa9qAlY0EwgFE/mp9oN+hZIbF68nTRbLbjFdg6DcV0dwdWUvaiFrAOKu7Ig
S+Nf8aR4yaoB7jwjLdCdl9Au1Tlnu9rVer9J4+IdjjAs5yGmhFxZO6aLXe3axXZehnvwhfVMos6m
IqU7TOe+COLCAtIdkheHC7OiUZLNU/0Z/HVT9ryfM2Zp1iXSXwyex3iZv1w3nTgO8odlqa0gSe6w
vt1kd8fb2E7wmDvgp3a6yB1SxD4icfet0LcCnCNbq/acMdmFwzgPOzn6d23HK8ynr5mFPAx6cnUw
3LT6CXOiIrrVekVXGcZlJu5G06rC1mhWYh7Ek2pe1ciSZQyUqBQHFsV1F3eX1kSSbaXJFz75eVst
1o5k8jhcDPLKssnh58/mczU08KeT6DcNkSg88Jq3iav2q/eX5KF21EcxpcdxsX7dhumoWjFJyEuS
Lqzf7bgDU81vGpoFkc12yqxw8TEnmUCsfIYx/e/Zlffzyv5M0xERFeOSRJY2RHY3GzttALctyqsV
S0Ta3fTkaGW2y6f8QMzDOWkMFpvBr08EJvM1MZ2tHhVduamfMVC8dZX9ajQESir9MVudBxbKE7pq
7HDESrpN3Aa5WL75fIsQuTkRcT2w/eSeuRwaQHYHTpko7pI9f9JQe6XGs5WKNjDcqQuM2KEpyNfv
/RzZPM2pY3cCKPSKENLi26/key6bd+HxdlqNr2+sdphC5XlhXvKomFVlHgjti7y5NfdZXZO0qfX7
xsSqjOunCBcpv+ba/WhUcXCF1vJ2rMbrqNZgdIYKTCz7lLM7hRoHOYp9YwkmBVzulOmXV/d+6NBn
P/JIk7h6X9VJEtrFa5UMtE9U9tnLLMKvH53Yf0w89dE38wG7fUbuzno1vdt18tQi7Y/o2r5z0q45
FuJWGzaNG6Exe8+YNNMk/9I8d7gfqAgcqm4C6sPGSQTaIdFaLn9aZgDRkz6CZ+S6zV/tKU92fUcc
A6/ZmeWI54LdeNEhXOc+moWWhK2l3hd4qHPvT6dEm0PDjl8B+g9UVD0rMtUCK+tvMTkIcFwtbYK6
mN9v9/U6zA9FaYzBMIG/rj3RBHLEdSAEuWtlc3C8NIyzRe5Wx2oD67EnAqfhIY+0tqKwQwcBKrsm
sCHkNuOY0XFH/gT15smJ9E8ZVPM/kghksVXjeGoTYYdpnoZJ4vWAuNqezd+VGf+KjjfbADkKkCoc
hDPFO+Glblj72VurD89ThW5HG99WO+GmS83HvNh5/S0k0qH6YO2MB8NCbVVO3bhX5vRHZuVuHMsF
nIWNckosY9eIZK+MjhpzZ/xVtfWL8BumdNk89aZ3nJC0nXPpbIyFIpjM4LSUVrqZE6O88LLmne9f
JlRfd4l1Gz6yjIsoBiuUGlcwJupwmNov14xNspoQd2rDuyYNaGmh55HXzAOOYBV2moYrLCNC0Wq+
tcqU9BOgIc7GZy8uEExb1k+RjQUkzniqLA8wx6iDteBw1D3OB3LRg3IpvI3jrWxWeY28rX9eq/XL
cvnOsK1eblF/Lt2GwGcAFXY8cBZqxbGY/fpYTIm9G2MSP52md47cd1tfsA2Z8YDHDs2as0A9TLMT
TFL4m5YSqaiTtIXEX3QHRhi7aPyuu3ZHw7GzcVdcenMhue8rh57bybtbY476Mh1ebI0kwWQNK7e5
/a83S2PFy+HkHMiOqSKEGcdRcZJxiXzmyWoRtzqowPidFPu1Upg2kvpxapNT3jcWVY3mK0D6l0pR
Yoxr8dTYPKpOgsGKwXcJe7c+t+OwEcNIyeXCOzTQunwDQFYTCGMo6p9xkfqlPrlM+lE5LyQMNN0Z
3JkonZpFe239PGIDzkOzGP5Ip6+3HBhfU9GZe8uFDdPUrWrCKZYNaiz7OFgjl78AgS9S+1gr4nEK
0WxHe+El7QT26CLrD2uCAa1NUDd7IN+uPa4H6bJsTm0hKRGfY46f+NjUK1xurc1nx9+SbCWD2XJx
/KTSCFJ3THf+yNcOeHZt+yI+G9P8NBa8yrQ9fFtKI57QxfzdeaGbVzxqOa/mHFc6RP5qBX5MNODq
Fv5WDcVXUqgS2LL+tBCCUIqk7xYrX8PZJcgPjTe9aX6/k0jSA2dM9mbPvVUZXVgtDbtUZzKUgaSi
S4z3qzudzc76bS3GJxgZG6TN9cgPz4ZMIca2bNiorDJh6bfnd7diL9DV5+LrD9BKm/mmIJuzyj/V
nn4uSVUe471Q5Tdtbpe5cbmwZbNTZvGy1uwtqZp29Sqe2Nme5m69xj6WvqZ7WmNOwJpMarkziK+t
CwgzcpOmjZ5271ZbPOGy7barcMagWvTndB5OQnZgCr1HEP4Np4JZCZaCwzN50AZpU53VHQWXSJRZ
c7cxudwSi7EnT5ZIms6bP9cveQXVJDkUgXCIiq5ITMja+Cp56d3K2ZBVHgetxV9cV1lhZu+hxh4x
T8EfcQgwbtVbtXIBalm+c0Rpb2SV/pG0XKVlEa1/0hfd5Uzv0wU6XAM+R+CAnJhTT8ffNjp9scO8
7gYTG6dFngz9ncxsFY2DinjPoB9BLv1YyZ0grE8U1MDUC37tdWKiVDovk5ufuJcPaq1PTG4H3M3i
QVTOMUsHuUu0JgXiL7/qrEjocS++XfD9cOIrD/th9kNNtSqS6w1mbmzgpP63m4mZHwmMYG7ZM1dg
qQJmCF+cBTkqNV5PAj1VP1QPHuxCsJlRAX6DbF2Kbvo957G+d8RQnSSp2xHarCZwOwDduPb4Mjtn
OVlm7zyCum3Gtl8jq7JF2M4Cca3VVJG5LocB2fEskHt2C8pBq9gWY/FD0PBzq3evzOW4cYqex6lh
qlMdE6kPYBKMXZ9GlcsOPnaM3NKXLG/4kbCOyQuo7LLPuuXQ+Nkvd7oVuttFUNn+b0qklkgs3WNZ
WQdrcdRVUsL4T3HTvyUH+u81PH9TBv3fKYb+H5QD4T/538mBzr87tt2/KYL+8Sv+qQgy/b+Q2qBV
RbiKIN61/1MRZLp/4ckl3Ma4WZXJfEI19y89kGZ6f5FvSqmB/o/YSf7L/xQEaZb+101hhJDOwf6o
Uynx7wiCiNP5myAIq9bNJ4Z0nsogRMpYl/6uPcxaoBMbNIywdqiORCpzM69aFmAt1wJPz9qA7iJy
aWJKxZ1+fkjs/APHuHNQNvORS8WooUPeuF+rkTGvSmJ6EOBezea2EQhyOYs02bfZAG3R6Xer3xyI
3qujKo6NqG587pVp4CbrxZlBKjuMTn7f1b6ztVQGdIQ2ijfhQCS7EY369KYXHt6FJJ2jZXEuZk2t
hpEhLM9at9omhN3flHdToBuQ1uPQPSwmUozah0GIezD31CuJ7ynGgztWO7OdKeL+ICnXC5M8I1Sv
8o869wcVxCWHpOU/+ZVx7au43GfV6GxJ4jXDonkxUi8J1W06zXsKNrB1VVJnVpyM7eSY89bM99PS
PzXpbe70DlZR3UrQey0gGbfDOZWxdFZCBIiSiKmVo4Nn7HNRvfOQea0VcA8rhi7N3GrIXbaeJo/S
K8ZzRom8DwR0BBH9XrWa3kzjsewoPR9uxktnfXKqWh7yfCemoXhsTe2DO90mm8p78JT5YveDPLe1
9ggTD3tJ/2c765Ck6Z3fGG8E8ZdSoVNCAwwGagx7IsffJpdIBj77hp8yaFxKCZMiVTsEH7XsIzJR
5aHVib+z/ZF/c9a+aLC64ZSa7A/IA0Sr6r3VswWW0qdolsTUral+VDfGVChz5/YMjVcvz52NOerx
ptaK/YRdPOwmLhiL2UvP4bRSVQX+6ETazODUMMVuHD3ZkMACpmfHWOsqqz1JtDkxIbHHaSzvZkRe
AZQYeM2mTQEollh8mYmpbeYii8NmzL/9Uo9meyle7cAx6vSCykzTBMoJxpfnzoJvUm67z+V8yhfv
nBCCSYM6TUI6rOHYovGqE3J21ri/TC6RBs4Ak1G4Sjyk/o6sCAKALYBEKUovVCYcoDVEemdrW9FU
CA4WNt3R6X6n/dLhz2HNHGxnXwPUBWnWvVnrXeKvWPSBu8IOwkIUWnVsRudPUfox7T3LVu/0P4vr
cwGBtxRqqkOg/QhPVxm0BjKoskx4EOCzbSP5wYBShDaMXVRUmr/JneFO05cBSha2zxsTc1fLh+xG
0y2kBok0MXZscqFBU3loGFkeJYuT8mfUjgPg/6bTmHndvoQaLOwP17Gf5TABWCHxWDL280SprdLm
PlQLlaYWvsxLB2WA927dFr08xC7RfUX+0WXNciLqfu/QP7BZs/6+7sYDMHc0t9Mv28Si7a3qBUdV
Hq3mRH2yACoiD70KhDd/tPw+SBMWCbS1ekEj008G+qdVWLyZ62te1jIcvJGsfhPcT3bgfPbqHfJZ
fDKbpEdtGY72cGySt9Uok6jN8JGa1uTsIKqutbU8J6ojXMa/c3JqrSfApq1nv8tMGPtSKxDMOc7G
W+w2tIR4QQA5ntaxT5j8xx8zGTEqNgeSmvkzuLbatdgjxtSCgE7JdFTrTIOIrGC2hHpjn0qtHqCo
9Y+t8PagHlAdS/3RO2LatY15dfQL8MLrYl9NKI8tL67Vx9Zuliv+7p5F3QNssosbJVOrKJk5ffsk
O/f0OJpt/1Z60wXgW0V+hqaw9aZyp+vmOWnHZp97IFAiSQ+tWaQhRP67MaFXsJ3sU2AkPVAz9Yuc
tq2OZZ1y1VOfaD+0T52dsT7pqzgxiB9dDa6Qa+s3ofz6uPdbcacWETbFTNVhpqV8jTYnkWK31Nfk
c1Ci3y23RGDlumed52ieMzpCYgvdhzc/ooJ7m9ijN2TB7G/pWWHeFMVhhj3zEu/bF1rJcmLMZz8f
HvXMtoIYGBw5GUqXsV83aR2jpcP5tJj0VFhUV/g2NUi95T/0OA8e4nba5E0SbzqSsjdZsuzbBCur
p/L2dtc8DF0xhRUajijntgoaYW4NG42mlrs7d0YayFn6irxJbTvCQcss2/1DaV7Vy29z8B6Xrr+P
K+8RJ4N8F8288gr76T6hIWZwC8JCk0EdXL61ucvuauF0oVMj0nIbTYvkRZ+sX60/ATxoaQc0az1p
3k2E1jn1dlqKS7v2w67tXbkr60MyLLyDbfNxI0PHhubkCeIJ6vm+t4vvmIeicCv5PXfh6hm7rMXx
Pi1xmEPqcVn3E9meP2ywbdQttATzBX2UMOabrkG3ZHb+l+bjoanSmYU7Pqm68veIjxDEae8yXNk6
76TLO2Qr4vk9sl5YH+oRAqZxOmPLnH0ZXqwOZEJrmnannCK5yxw82JMiFiQrf5ApFQjZnSOuuntt
xhLqZTbtLOuMDyQFTdMoy87B0wNpzNeewK86N0m81RTetg4aqLcVBUxXsdTvruzQFgs/vvImkg1a
O9EwDO+giNea22nvZ880mYjIS5j5y5VjqaNRZwLhw0xzxJidiPzNcJYDh2cRwDcTl2aJaVt+I2Bk
PIrdBhbd3CXeQZs982zbQ0Sezo2MLl04MchjvXxKV0gj4vrNWy+SOvSe/bvuSMsu6EMO1coFKvJM
BrWXWNyOB3d22R7Qi24mRSyQkFQylg5Nwy5DQtInOyPBp9Hl9anu0nPTDXuPxItQ0A67GT0cShxK
ATFF1dYk9g2WeiGmibQLPXK8BfwjLtl+6tdq8E6CTz6o7WLYoB/57Pvl+fYq9bS+MYb9qn1qIXyt
Jt8W/ALZZ+jy+7OPAlo0Q/elChS3g+l+pfqH8uuDn44ispb8w8XqtROkddlee7BioqNck1CyKpzL
/Je2OtmurnIR0v21bRJnDHM/dJGiHBR8tu4jkNKg6U9kdUZWZ0UdYwjx7waokvGHPPYNp+LNtmX8
Msj/HVaqM12GOcdr/a1V9Wexlmj52gyBasxpIrBCZOLeNiHGx8xCtLKWX7qu9pqFJMZt3Tt8zzgl
OmR3eQ9MNjRXu/M/7Lx57JC27s0OTHKduKswsZ5t0Rb3g/1jUnUYusXEKe3Ksz97A9dPi0sJL5xW
TqBH0v9MRg8Fg8N3qz9ZaIkDXUE6y+oubbWM8NHlDymPQJJjbZyzyXiJ4QDwElE8q9R9Hffi5A79
a0dzWwPrWuYx5870nLbTCD2Xf+XAOJFnO5zwXjdslK4/iF48UQt8sURJGK6zuBunFa9J5oUp7clj
Lg6EkDYZmJk03KBs/1jzeEq12A+B8+7KpnhZcjWBhWtAABrBHLF0t/U2JVYObD57zJEpGi4USQdX
GAx+cdDb9kjRhGQkA59aBu3gZxZAbnxOfDI6/bD383Oc9M9qQc3dU5Aydoo6QmXvdT6WarRjrHeP
KG7eM+/It2iA0zaXOfMfuO3eY1LVyIVigqlTM0TA0gdiNb+apfgRTX/p2wE+ElvnnJKxgGlC3yyT
fuljte/1bDvod/nUXXw/EdtlNn+b5RxaA+MXl8F57eJzLsTJRPceQGy+aVX9iBPi07Zjc6dJz4ei
bh8wDRPeX/9x5rc2pm1t9Yt+29TzroDzCrq2jYpigO7S+TsXYJhbiJMZTJa4Xtqu4J0q71Uv5h+8
O93RiPEbI50Bu+ac1w3ac3QYOdG0v/xEeqfJd07Sg/Wec4WWezt55VfaQ1OYtvpZx+VXWX8jsUSD
WVrFHdDiDtGhHgxESeyHsf903YrIoxEZyigaxA4dMEwjf8fdcSBMPO7d735cjtk0fy5dm22tovuY
vVOs9H0v7S+zs9EEZDnv9WCBvjpERhoTQjUBFExqL25I/wl5eBbRM9lu6tSOSm16rLsF0qJefuVJ
xslkIYye402GEoSvVvtoc/3OVQ+e3iwhSxWOglTsUg9KrqJWvNMJ443NHAqelWZTzYxR5oCqWijm
ptr6SPSGD1zA0HiVi9qtaiNPHy6mvj60NNviqQDWryt1tXvphsy/z2NDFptANrIV/fIwzqUd1WZ1
cmtj73RHlUw7be1YafJ0BbdCeZYwGC95CpK+Xq1OvyaDRHI31G1IIxPMfM6AUV6IEYDrNpP7eJ6e
MzP+mGz/2HsA2VbsvS0m6iCCUGq+W/0brT8XWx6VQ7yG0gSQBnOkbrLnaLS4fMLy1auSn7geGIQ8
7uqx9A+1m3+6aFpXa/yj68WujbU2+uh8rtM5d3hy9QuvM5q53H5J8Eqjw70BQuO4BVi7G3zqHlTd
//gy+8yNDrnUPfS1hRQInQqi6TuQ/auINRXkLkaPJ2NM3klSTA421bBbkxq9hZVuYFnG9/md56V4
IGjd2JEOse1Xl6+rAJNKkhkFnc3pofm/K8pdw95wq0iQvdisdYSG7r6WPv3dPlIPiN0LeuCV4TPK
BERZWpTrxZvlBACscw4M2tnhhN8tLsAjXDx9cA5la/gmprBZtOK5Gtaz21YDXFFzll3zvcRufRGG
XJ5raKeOrJtIzxOffH79sMqxeoAGRJzSnRyEydzX4wL/AipBPNJrlcJr6ONvxUPHA4vOhgP2TAjC
fFhEuhyw+UAtLviYOy4y9k7in7DstF2c3auw0YfxwW5jejvBJXbjxdbKe5UsJ03zxMFBRbpBJuME
eUsfFX6Iy8IR0sv+ayo7Cazu0cQ3v2iFdlw1Oz8i/1iW5lA31XM3m/tOS761vGjQDPqHhOkEAw56
22R4sur81+Svy24aK8i6GVjCdAeIg3JX8PNvXDsBy+yLs47TkOIF3wgapvPAwScEEOjmD5XlYEAc
7Z1s2ii33Lek9PRgk/pwjtNXZiW/0pkhxdZxUVmV2MXKeWxSc4gcUHkxoJLCY1jRHOi8ldVkhQrs
aovKBR+UqCj8GFbavxIuoiUrW3CQNONhNZ48a48w/JeOQ3U36b23zd325gjbx4lz6gHayQzDhQqj
dCzT5jroOLag12Le/y4YsvJ3UXhltFiuhsj5YtQnL60QEnkvlXkLeGwEYCxCnwpGpljsn94QikdT
+2koyEWohooEb9VZAqOzQfuHee3vDWHcqnjd6FY33efqebqJLixSIjAU+GGatdsKSw0vsvBPuQIw
Z2auhk0iu/yMmdPclPXyBlf4yYT1Az7vHNlYNwtC6LCrIR4IGQonFHOh2dfXFnNXFE95INt53s0I
aQNXX9zztNT1wQJ4ksiVtqz1P6258vsv04s+TKDgSxV1Pn7di55wYFqJ/dS2eM3rRNtkFgR9M08n
3VTdWdb+EVhrpyrnsPbKolb2bnQ7AyWBw7iY80KTNNWiMu5ImBrYFNpuZ03ITYxksTcaRdxat7SH
WO1iHWRotFBjOUNjorhVLRyp/FLYzScDrogsoV+mTE4IsfEFpQDUtZX8q6H3/0PK/yeHqQ2i+z/+
E7j9Lw7T65esv/5mMb39//8JKGtkO/1F4zZ7J6cdAUm3Arp/mUxJ/MSAKlB8Cvef//B/YcqG9ZdA
hQ7hbZBSBeZMeMK/TKaaIf4iap1yFXHL7SDu9N8ClW3xd8M3ERK2MPG5EuBrED6D1/XvmLKLR2zU
9dV4ntIUbLCzNmqyL6YP7bs644fhg9pQjC60e5VTwRzL8lHUNW5w947X9oLeivK9n2Zcr1SCTkhu
rZ9Og+NTnwUiyaZEF7Z2Owfx0uAUL53ilxXtbz6xM4GBrH7JtnSaO5w205hg/REd8AB/sSgN83Uq
nDAD7lMUNISahxlgkz4V+7os9zr2GOw7KKarkF9xzGg044p3p4G1lZMPgnTVtfvUFJfFHU8afjyx
wRZ6B6L60HjOob7lJZuatWOyjYYRkR02UD4oZP3ArdTD3VIcDAPc3O+Cye6aMFmy71IV97N6V7UR
OsRkroV17F1qbjJAXFom5kaL1sG8FgvNCeZ7bfCTkPoeTJy+aK1+qs5bkFaaKBeKx8Tmn2iu9wyy
dyVC4KmeWcT5VJCKHuJ6PqBAhv4U69ETam8vwNdp/UqDzA8y8W917aUEMDWuUjjPlS33q6G/ORlM
q+cQ3JeZpG59yME4TSP/Hulof6oFVdnsa+9exQdXi4sGb7Do1UVr9B+9LB5LItUHUvP7Sv8xCzaW
/EhWz2PqGsc8b141z7z0IiaT7mw21ZO+V7LE8KcfJxKqTEvbN5V/iR9ox7sbZ3ObLvJVTea2MuK9
38i92/FVtdmHQcu4422KeqAWpnniGcCZi9Wul1XJJ12SXO0DwCuvDZZKC8wYK0oOWYc4rTtXZEqM
WOXazAiX1Li4GeHTdrLRm/RUyfh+Wc0fsKdTgkKI52vNHxc5PSftPpX+vd7MwG/+l+Msf6zKe169
9a0azeM0o/njjv9mlm8sLRyHNXSIOG6q/rcOZFuVokIWnbGYjRtdgEz3UBt9ESkULJpvvJsy1oMa
vvL2H6VavpjG+6OZK9f2RKl7bh+IN3jke+hV+060Mg8vDrY1ESVJ9pDn5L2cMHo93h4FfTrNHqIX
mhk7rn5ohh7lCyLKLeHEQE+ZTtJJnj8PTfa21PEpJ3Y8LBww/LTototdvKvC/ePF6UeDt4NaANr/
5p1F6CP4zPJTxvVr0rZcXHzZdn91hnSb+eKP3uuMffuyVj83vUCzVq8p8JBoRzDVO0kZV4xMo5Xi
g1EfkMenzg19Sl4TIUOdN92eP6pH3ja6Ubq0O/j8qMQ8HTu3EorvRLeOGJYjR4ujSU0/yWKdOFx+
Ox7a9Mo1cFSKCdoC9K5laEHXsKnRq64ye2xE96Q3xmmYGG558PAgtsfWEnelyvczCLDXsUtVO69L
t6ZBepSWPU7ejdKQmKB7WOtyH6/vRW1vC2kf7KTcI8s4a8X6Uw2w3aB+J6nA+kY1fYK8njLLuu+M
+XOms4vklwwevTnr1ME3mvooyxrxowzZpt9kRueTiJ/h2hHhsHcGJgOv3uFJq1PsAD6giJV+TCkk
nTXuS95BffH+sI19ixZhgSrfW5fxwe0r+uDcD5niTK1vwOV/MHdey41rW5b9InTAbZhX0XuRlH9B
SMoUvAf2BvD1Nci8XafOrerT0W/9kIwEKQORwDZrzTmmw+BZIJLF18VIHIzBSZu4DaT0TmzfzjHV
HESgr72p1gaqdd2NVt4wfMRd9D7xViW6tsaoiNw7wymfynDnKnM/YDMad3npbkSsf/QqWBNA8Lvp
+TUUj5aYjlB79A9UhbbjQ+JX2Plk+NgY6XpU7kbayTk0UwqP9UtnaD/obBcZwKwxsWvMpdZ3LurL
LdKyyJtl6uRsmTkprX/WG7Hxq46sU2sne31P30Siu1IUF8c4WurCWLqSKsjYBmzUbOcY58Y+aaPV
ECPNK/krhqJ8KbsAf9GmJlSAkigZnhZh1g95TJElMBdZNcya0NoHmrUdJG+vF5xyy2Mrkj9F2q+q
5efnZnZ2n1qHWysxgqd06ABtt8cUR2yUe5tI8zaEuFGi1ee9Z+xu30pUYp/fbH3H291SB8NzjwrJ
8MYPOJbLckreYeIdzSZY64nYYnY7xeZz5fUfk89NDcdj4YBPUco5kEtzLGSydie6LIbAvGufJyN/
8c3momoGyNHGCe6dQP4cvN6gskMNo5x0mgTm1SJJuHVRl7XwDQfmgRAPZOUf8m4X+/qyCoKrxxCh
xRSHzOlaa2zXHG7SxCu3et8dKnzHnfdkj+Y2oJVDRsvxrWI8aVOSweLpY4ys/dRrpwEuCdkm5yTT
TqTUwTs1z+oHInpZ5T/uLfnb1Z7Czt0kXr/Sa3eT5c1KG7k+EMQWONAYysuwBeBq7QKrvkij3fO7
BbN9qzertuWzVCNFaSLIZ/e/2CxesPN0bXaiMns0e2tfj9ahb+19oUiMH72TTx5HQpDTf1mk/Qu3
8Te8xt/ZLP9a93jC9In50G+JiX9f9+BBqZKuyIynVk+2euM+h7W7LhBrWg61DNJ/YOLteW+2+4Fl
TUGcmdNijamctccHMNBA/OcTui0Fq7/AQn9OiPgfWB/s0dhz/tsJwR9zeIcj40nK9oQ7eIuRfSEJ
CJW980vzrUMRhTNnRGtOlKvnftbfw01UnGSPOL6w1jNK4RlJh+ZUcNsow3suS7mwZEBn8BKa9jpK
y8d/PmdQef/tpD0DkAKtfYuYWRA3f38Xg1oNphM5w1PoZae6yl5N6oBNtqfS+t4FiP0HDLEiCtOZ
65gryXlZxqUfp99tzThgFqeA70tLe0VnjiZYtqiLftOWFgJ0WgeBsbKCdCXMYYHgYe5UZOcV9P5a
1p1WdO7DcRmzSQ/brTD8Rd29MqYCt0XNDQ7LEquJzkEEF62CLpiCUsJGS3nB+B1k5srIkPD5JhRy
OsMmOp2ATzU9ZdAXpCvWMaecRKxZMNInIJ68joHjOFGvrZx+eYPCxSF+9V7M0GuxZeM7tGRb1dEW
4Nqs7KhCVv2CrNO9oT1HNC/Knp2vFp59HZQCqwYCPE9Ruplq3F0my5gswnxFfUU3DyLR9qgdF9K1
toT4PXk3haCFvR8utDG0G326BbmSYMosZOflY0j0TlJNj3X9O2IJEfrdzpweZfHbUQJ1QgBigDXQ
QmN7moX6HqT7I/XTDYiWc66Sc1vXG7a2rvSvjRx2un5rtej1oksFb7/5qEX6LCEneOjUF6nQLqNx
+yniT3sI9sTHzCaaY6SGrk22Bx7pczfNBhuf19p5FO2X4XW/kpjqq1LyWGc5W99Fjc3VyaxF0oYz
w6LAb8tmz3nuzJqaUJudNbykIKHZBefvdZDOk9Q6CGIkpGNup4L6gAq3Gf4iQ5MPgd6dWMWX/ZNR
bDFYPLmRhtBxXFkU2QsfwI17+9y5oX3qIIx427QI3+xJ5A++/oS24iqj8HWQ4Vb53qXOBOaJdsMF
jKVqOHaxfSAz8Gl4pQlNlEjlPhmptjcs98kdx2+kneuipaRQVA9hCSxBp+YXBfa6rS6paVMXAepw
m2vKCoG6hTg/eCYp/THt3mLcFtmIs93vv/zpC97Wc+dzFTe8jTGwND9md8/K3hNEuXQPtTleM6eb
uZ7+PTYnZLHPZr/Juoo3xtiarKqMjPXuBm3wElH5MSV0Pgq8JwMDqJT5o2loSzfJH6Mmf0zsaulH
PhVhwd7qeUKPWIvkEGE7kXj3Gn8/GZT/3GF+W0BmGrI6fmUZpmc1IcTVvaOpI7iJ5cIJyVxkr6TZ
oH9LoZ2D3to6Oc0y+2PKJLLmbN1F6tjIfI5QapYmFtXRlB+qW4cKQiEl8nESBzz9rZNtXaonrT+u
xDStmAfWt6y7dhCzMMKjnDF5dGqF1PoFvfOSi2jhPDGTaWgPm5hevVo5oIzGAu6Lh8wfnElhVZ9t
2s65RLF8ZrMEYbBt7Tw1btEb7OMUHuJv2Eczx7jqPh4vb5OiZEHoPPi0BwtWTNn69s8gld2w8M2E
c5qDsEpZUo7lsJ6UtnV9SdILUp2edh0GYMp5s0lD5DJioxRzdD5Er30oSfimIZe3P8WQ6piM8Q6U
0DqwxmPYaOfbANBn2TwK3We7RLbRG0fnhnmZ+HW3vyW0/Kcusg6xgbAnOImqPRh6vqe29uv2M2X1
o/fhCszaE84vmmlUxEVOP6bbjS71/qKlhJjZ2RoNZ4lnricrtd+6SbYUdX3KWLxzrx/oWX2OrrdP
9KfQKE+Rfkr1eueaxby0c4q6VWKysFBfCo9nGRDY3SZfGLICBBbap4N0BmTc+hZ0Kshdd1X5Ka1d
4RVfNPwu0p81Tfo79+x1z/4ybYdjO8UX/N0Ht2TPmYxbCBMoiezt5DcnZkqcXmiPGe1SPfyRY8Mi
62oAI2nNbO2x/ooKewsdYZmU0WKKSUcR7PasfnnbE3pVNvftdH2/gsOcsKvhmPNRGBidZ/n0o0jC
TmLkni22T3Zo6UmgMhlvxVxhr2ULhX70nhq6/JJ8wpD7ONajbeHe8gqbUzokxYN1mib/hUC3vWYP
y9YvP0FzHgoz3SdGj0bWPkQu4o9Q86/JFFItbjfkvcx8ojmJglgRm7V0GmOmJ+SB995z7flXIbj3
in4psZ022ZuTONsxJ0wv1J7gbj+VQb5AVRCF2tUM45Wt+a/C6ncJA1o0rlxprdUw0C0ML/2Qryx7
WAdxsb8tXRtAgx7aDAhci94gFZpmvaXsgxGv8ljtAgdAUVMljx59m8FDumVgNsF6mQLvSt+I3DlU
VQgjvd0kcjrGjI5aYnzTsXsuDLGeLOPbbrQ9Ze4MChba2IQEXs9tUGF0J4o929Fo0Ml+ZSFqJzPJ
97bP3CqDjRs5W79m3TJONAhLrs7xECurWeGcfqgi7SwscKG9/8Svv4ReuwsGPnsmRNLr1xW1iTwK
l7HJaaVsNvhByYjvM8nX9WsXBLvU0ujPS+Ttw0px3Y2/8jhcyVjunIAVla0tnAlFPpdkXOVz2wkA
voSHJmePaspF2V79dERtjezbstcCJ7Z32/l1ABe0+NkPaWP3jjwUgb/DIB90E8o2/cOPgx2auN1k
arM2D/belL60kPwdtWhwBVdZyggEzzRAaJ0k56DC72ofgCz9RLb2Y9jeJ2LvN7vqtp3/g4tpjUx8
6IsA4kn2mmXWaqysheapXTK4nxhRvdS+miU+4Ym9G5IDrOvWR9jmJyiCC1/EqzCpQRuvz53fwzzq
qjdwcYAmMLtU2a7Iwtk45aA/8On3FY7/LotuCvOdDC128fUvv4iWtjQ2PZoqwVzhxi+9mb525khL
LZshB1s3LT/Yy1j8WKsoZ1a/2QYTN0emgziidbQnfTxFCAbSzn1wU3dhGtXOr7SfVBOfkfUqUu/L
BYaMO3mJVo2lpEc5xN2pkj8nKdtfoU2f//+yev0f167ww0iHQeju3nYI/yWDw8TqH7qYIZ6sLiQu
N9mWbL30UZ5wSaz/+Vfdif5/W9w7wqH3g2iXnbsh7H8DXFYtMqM2d1knM2whXX8wi+4sFT0NwtLs
YAQNkGxZC+6Uqnehjv6oblcGBbKwX+ujvfH65lS56vLPp3XPjv1vp4WF8oYaZAH/75ug3igkZjgx
PJnZdWCeiQc6vuIVMlbXndkfc418pPXSXDXNGxAfXm0hIYV9t+nKlR3va3XWYpZjLM7DdsL4i2wO
xRJAsxnmKctCl/V9P+X/py7E6v9AsPz/UI9uGv+oR7+W+WcW/719cPuOP+0DQfMAxbnJ1sgGTe3e
0pj/dA9s/X/h4XNM2Nvu/SWU4H8BKn0GVMt3QWOiFHf4cf/ZO0COznO6DkmeoFCdSIj/3df415b5
D1L0fyZUoje/3SJ/XT+eQfQ6UQiCmrQHp58Q7r/fQlbAC72N9zBzXLJsBLviLG+rDxm6N+Wi5lFF
6NqTAO+FqpgXOGtMJexIjh3N07OPCvXPCwJCyCylkrNvbMe7uLJ57tGkfJBpdNPFaCjLA9qzrmKe
DMTSjHPt3TFqMNypKtaIEYP3Jp9ltqHeRaiZa7watHhvTxObtrEc+hMGFirULN2GM0Z8oVT83Ooa
5rEi+EZae6I2GL3GQ5kuZVOJWUY/A0xGGjyXWbGUarTfi9aA8UJqT1HXrDjyPr3o/TDs06Z8b5xu
YaRj8VHEmQHTOsK0OQboGzo3YqM5ahArmhZRxeicUgPcUWL59VJoVvtSaME1NYjEFnXyhKXQW2Q3
Oc6kUD1NLYbf1s/crSxSpIt9FK2ceMrfpaIz2mfmrX2eHqyCjVueWN+JgZia7l93DYe4WTfY1teJ
nQdXQ+Lpt73UREKIACIoq1etifMlag/ge0HSPkorpzscroLecb+85rsZa/Ub3xCTXmxFz64sEyBr
hYH2aYoOto/9SZoRvvxier1/bRj0gCMD9Ym8TM3iVlePaWI4ay20urW0qH83Y380MmGiLh7DrcVq
eSNV7XBeXbbIQV2s+iQY8VEbiKTiMNiipnzxAMPufLqs87QIzDNkrn4x2bl9goNE0mQV+we0KTZ6
myzfm+QTbgLnZvBv5ET8L4f3F8bMtleTDsSrsxPs1gRinurCxRMpKuusWLHNy0QTV6AE+NlUE72U
FntdNXjNm1CwJvJi4ehCvTaxrs/K2m0vTiUcaBFNcJCVZqynnIiKWKNS1Na2tjQFnoaukmpe8VY9
89kC7Uts8yNr3bOqSu8n0F65xamCOtJapobjfvej+6NGJ3yTSSnBrI3OZQRxveB3l1aUHZXrWKup
T0x4hQgVJsRxG63wnH3lKQ+1eu2fXA0Pt/JlA30gkDOzTLJXtssNIrmx/pR+cyFv1vmtNOoJGtF2
LBb2mRlnzP12uDWBAHy7Q/gLrlj63pMN99D1cf5MrG8x95tyPBtoeFgY5TW6/VBbWbm2aB0u53Lo
+mUsxu5c+3RQknYyX/DSlg+1SK0vv5k2rbiJn3137ZYC4YKTdo9ZEPofqEmQiule/JxmtT4vB7x0
MRuRVa1aczcRArXF7JysG4ueYyfsYjEaeXTUh/RZJHjXIMjW310eb7PUDF4j4BNLVkP1VkS3Ky7F
9y/rmq/Q7SVW2/Dda1pjIZDL86dpDl2GyttC2s1ZoNGJ7DF+LAolykuUMQpYFKdenKpuHtJMWJ+l
ZR2NysYVUHRvbXqLzO1UskAIJi6iZhMaCP8rS2r3VYWOO6uVlZ1NDRGTUQb6jlJRtUvboFz5dWk9
BviT8aar+lXrup8utKLfoJgepsSFNzYViN9Hy//MbYrAZV7rFB4m7hJx68dMqbu2vJrURJsFm90W
/qNz8+s1ona/2+rWVvTVp3Ktep6IejzQRbD33Ck2ADCj/gBuPM8n1/kWOc5Lxxqc8yhuCuUgKlfS
rKJnErA+9Frpe3oHsAfIQ6EJEYXnFuDSQcMFyi1gjh9Tc1Np+W14RtHgHvKa9eC/vWAUwv3zHYme
Tn++w6yQyytRbMuEM5dV8xUbWvJuuGG/CMPUW1vQHt6dckR8G4fscSJGAL21Zz2a7HetUVSQx2CE
0GJXT1Y1be7Pp2WLWKL0bHLO+WkDAQF++FkkfnHUvda+FlXozVntjEtDD+1rh3p6b4fW+/1FAjns
a1WOe0/GPrRevqD2kBEbHReKVnX4NyL/rbN0hHSDJ1gkRuVldDv+8TzIJn1p2LJGL8UhqXt7Akz6
qwhwSA7Cf/H1Wy4Sc9iriFBFI4OHhxk07NtSpsCqN8tTTBP5uSqJgLE92p4QRqER3b6jcr2aYFKE
JPdDZflrMejymjSD+WgP1ev96V5VAWYf21jcD/PkxvihnHno3dp+pW98+21d6pN4VXChZkVuEFSg
2R/w8l/brtMuPqTHnV1T17w/n2fVY4oJ/Mntca4EjbvArU5/t8Tr4uhF/igsdHS2remXxjWCmRno
1fMQ9aAEzGSZ+mGKQvCkM1z90nMnxLEfkS2YF2ITDS3Uk6GsnhHpffSD1b7X4XhhDzt0L33ptJeM
2mNiN/0Lmnb7OPrtuRzFTmBxw1E1GI+uHZNmr3xEnLpGOaMfwheqIMPcCzPj5OeAeGPGBr7YU3vb
oC5cg9e7jIQszlKrjN+TJH7BNUq/JB6mp05/hOmU/K7gN5ISIdPnwivVQtegAKnQs7bliCGWxZB2
9kxaF0IG+Web22x8hfyJ82pjDnH0qQkTTFvt4MwIhb6hF6XN+grHTRJi3U8DKV5wUxgPSSXcN+GW
7NSkHn5Sqn7rnLb6RnpJNMbYLsvCE7sY0SVCheFDSjkxiTDNh1YVHUShjPnk+O0HsnGqi7r2HSk+
UUvdUHqTtu1uU0DrNv4uyDsEdM2gbdjiwt9orWIdsnk/KIr5y9oe7NNoqXpRqiK/lCPNvSwJ3Scs
MvS8ZWe8ZveZg4/3o82YB+3KIxB9YqeEB+KhlPBgLC1iBOgAoYa4siYmVNNUBVoJO70AZlrDCPB+
Y7ffanXX/q4bsWuk7/4y++lg9lH7a8jUqaC+9T0SQ1OUANow2l8nP/e/Akd77n23+3I0+TbKPPiU
Sfw5GqP8lML4zsM8/EyS6ceglPRR+NyZRDXFH0VCEcKr1LSrxhi+8aDJeTzU3d73xHgKGvi7aToN
X5BBNsJpQNCKIlkZJis2pzewD1rFyRRRtZBpfTNH6mDy/K58JTiFlKuJ04hj/YhIDL2MbwPlCb0U
P1pjzYzbzFq15tXNe/EB41c9jDiTX+yi9mehWxHQMcb2InS67lg7SbTuLGPmBqyCyOFpt2OWBut0
KIJ9lN1Ut4g5T3qnJQs8d9plnLjambsogyTTVm+xY1pJ2/8emnMeqvhXn/YwY6q2uTDiVrM+rXE0
Kup8fBLyNZgKxZWfaFtwX/JV9/JtwKV4aRCSXhq7RmbJVzVpn+5o3nWz+2GvawOMF5Zl90OuD2rm
9VAf74cgjGGmRK+y6LUjvWq0iI23abVKXpWDv5ILKFwVjmzehqh5d8VoPoaFGC+WCfTz9jR9o3xd
VbG+sFmXvPlGRNRDlo60LOHT16yr6qamOzNm+ntKFmjIKP8LysmbwbL8RXeoTVPtxuT0n1/KYqdG
XRDqm6jCgDMN0a9OQ4Qs21hjkHLqdQl4dF2LPrs2LYyg+5d4tbfUR2t6pyPOSBfqCFvrZDgMIyEc
We4GH1YkYJvx08IhmrCcyuiCXTNYh6TtrGTepk8qq3aM/AukEf5LEvvJppYWTpHE8F+MsesXvpv2
zLTMj0GSFR96dGD+zt6nfBzXwFzS5f1pyk3M8P74EoZNug0KCjh/np9YOKMZfzKC2gU1C/X2/rwz
BJ/WYLhn+kHmQWvLdDYh3PhwwwTlSeCap6nMTfojFL7bwVqOleZcQse01kk9NvOCAeuFn8ba0YQi
itesgpOBKS037H5lOglgdzZe8JOrduOjRm11Nz/ErBUWcUfNEwZG8xRLj3UvCHIaQ1n7VBdJeHb8
dGkFxrgN8rR58Ke4fhx1j0VbAxP4dhSUZrlLpbMntqfY+9LUN02prwia6Y+N6vtj69k9cFBvplrE
F/fnESRgz5PtYwWhbWkr8EoWH/3l/lDCI5YQ6WhuTETPNGri7TOTVVCz0i2GJqVDriVXK69gW9bB
4/2ISk2zdGr7pp42o2WYYfLFpjesMf5mC6OO/NdeZhlGYkvbBcyDr4hLH3TK1nSt1VXT43E9UQqc
iV7z3s3aNx+MyhiOQZMPZ+inX8hLvXc8qc3cEmXAktSQ635glRuX6VxXWfKeh7CHIqr4LCKRE+AJ
fctiQK8kumePaOZpKd2+LFE94wCC31VYdmu77rWLNsDmk1rg/PJqwKdd9d3zgdEFTvXHpuvLDdoL
vKL0PdiO9vY60OXufj5u0ouFyjJ33SLueYcRfH9a9na79uo4w62TeO+Zb64JDy2e6xahXNuAqXQN
EiXUbYdm6DHkBxMAFpje8cVM3WlJ1StbJqIqV1PmmfyFo9jK1I0h8WP0nukCempiS8izjnUsh6j8
6OjO5XHsX31iZXegM4JZSod85oO5goPohf46GKAF+XatDp6d4XzzGrnQsLicOP1i14j+CH/dObmd
Z+3LjiAXm20INCZnN9SGvyOmgqm/kOXVSRgeuyBvECbwjtSO/1UVOTRaTSAlKRz72vtevHD8qDkB
dZ1WKnGwWmqAQ0DUvQt7gabffnPC4EYoRyLYOh0SXj2zj05nrIPWbKD09xeCOLyfUgQXh/XLRlVW
ulCAoI6xQS3WjmsueI4835ObzsGZ7Ccm+zubvboVNuObVmubkr701Yg/GVKjA15GB+JKKN6libMp
DhW+Q7vGuyCUS8OL5Xif+GpJWdc7Sau74tWo5jno/OV9kDUH42MwKvVostKvzAlCDdWhHz92G2DC
6afUJm8buq1a91xigFXDjYXz5RvqJaGLWr9nbJabaIwyUDrqOdLwEBahUUHzlOj/9UVkjsnWDlTE
US8RHKVyO1XCYOgvs2Vp2+MbfkUIRsYqjT2TtrH2cf9Px2TuFeAFKzad1H5ioIjB+KWZWF3qOlTH
YmCj7hbuVxkxBdks6rcAuIddaGTNikj55LEsNDWvIZKNOiE+aBCmE/YMhz6xI+dg9syh8LZ6pJKd
Dv0nKSz/kKR+9khPDuLBrSA1hiGkNn7RYaj0hc4qDDuEzrQfmtWmJEsCZ4K3xO/RLp1Uja+GF1gP
VQIf9H6oyPgoynh8bl16clVQftyf7msxrT32x/PU6V7sDGqv4Tnk/oQ9jWtnvGlYSZd0BS1n2iGZ
NmM1Ts8luTnSbLkfIin3Gcv0/f3wr4f6/mo+fE1hHq80t6GuL8dNAAH/nI6Ou2fTfzCcXj97t6dC
yvfbIMHfFXsiOdZWznVisk9DD0W796MqG3t/P7BUK5faGGD89wvnjCeRSv/5/v9wTOu1zFjswZaO
ziaguDNJzdnMaWom2QZxYOsSsWZJ4a4qQTsh19oz/eb2KtPC2vs6H6hiP/BRKdbqVavyVULH4QFV
iXgUKkoZLwPU7rV4NG9PlarJHtoM5UeaYwXxcw/hYgd5Gib6tP/zHHP23FLgDvsm7Q46F/+u6vSH
pu/cHVUal9Zv7Z6xgmbcuk2/0Fr2FbPRNMNdMwavgY3wy4QitIaMJ+au11sv0Otq1BJudhxzT0Lp
gnEGjWuJ7g1onhdfozI7wGqxsU+gUrS09pJjgptZk1+t7od+rFXMv3BspT8BTEha9RavXBjurtKL
bS/9D1+N8cEuqg+9eS/ira4mpCgByiJwOYSqWoTp+F70XE4ugQ0aOa8wdec65uKtr9ctNUEDFKyt
vWUZrFm3NZ1fvcLe75sz4UXxMUWbfZJxUJw03YHyMKnPqtEOHt74IRyhVFiAhIOwVHsiMYbFYPVr
WEhYdYeeVI5JMw5yqJ/RqewLzxuxQ1jOIUxvtf4o2YR5UoFmbBLCqUW4l712aKogJzOHo78ekFMW
izDjtOhsFTtArjw04Mo9s4GdZTBdmqLxT93UqqMPX7yxTP8UD9ET2x7nMNquv2o08tANrrRnVU36
lo2C9yCEpy9LQngfhFGx2ro9qCms8FtY40PcIfqR5FJdnEk2LMX7YJUXfXdJ6/ojztGDlNVIqql2
S45xCHFcqCRpZxGFrrlO92U1IMZ/QoUdrSkALGwTLuj9NKvb2YmCtt99VgJoTECGUTnzxK2dd71D
O2LH5aUWbnQUZejh4eL5kKXbrDeYArJBOxtT1hyDtgiALJjml2Htgaay14u0n0wgXqebbG/LAOW1
3yGHbRPDW49BdMThk5PIVHdPZA2omZ8ZaiaalslROdHSASd20nlncsAFB2OoU1pJkTsnJCfBezIa
c9z6eIJiBrUc5O+2cOjEZrcH1C/pQyRwc4tETcuMAsSybvzptWTGwxU2tAfr1r/xuO+WU99OB2yo
/cJjozm7H94fkgBF1+iW6dq4fbHe1dNW9fH06gUlcR5Otw7BauEMtDntoRs3rZ53zxIs3Xy08249
uKKFQhKFeM60TZvBXtEiGGwPoehcmuqxM1esD5ZT6CI4byNSoOwBMbVWrAvDeqfnEBzvDxO9MQJN
zK+WBfQtfKp4HgbdWmquZGfKu7arB1L3DB3TLpkI391A0bOW0Y/lcovldXqNzMZ6EJH3biEFPw7D
lL/0ebqjiFKf70e1hIlcyfBpUo5zSMr+ZHny0JQltcDS/j0qfn6cdmLVylw/jq6GrYcSqFPjNp0C
9NGeEfoOgT7YryMdCSxbmxHaiNF+a/mi7FFBqtvNKbwelYIArw4Fs3VXUO5ZZ8AK/5Slr2F1dLpX
8xvVZ/paA6c99lnwEwZTvStN/6cWtbHVU0x4JAtNxhZB0oBm/LH37fIR/VQVGwgzh/ylQVHK5d3a
u7hfRbWn8XEbbDEKY8TwXMwcV+uPTtMlq5axcNnk2U/jqPErKaZvv3bUtQn8b3/A3o2fW76YAxZ5
3Uuj/f1Q2uZLQrdjYZfcLRtL5uK1SM0HVlnq4Lg61Ew+yQPZLoir4vBXGZj8odIGOuiY479e8LGa
7AjHWNyfMqM6n0FQFDgqNY3tTgOKMnfzpRwn7YzJyscnWusPeq874M4cMsL0qsUs0TXPRSiHRycr
d5j0m2dyiUM0HjocxQrREp97uraDrD3dH0AWtKcGpv6fF4I4r5flUEFHgVTAEikzHjRQrY+h6gGi
w4mfl2Ef76MpjfdER9irJMdq6wZt8jrF6kdUDv1/yrlhk5d7vRaoIWFx/Hm4P1cVj8ZYQX0rKSfc
dt7enUL3njuptQpbNS6mLK5N0Ck/U9VTekLdAwEBxOVodIRRuFFyCjUxEdXmqhcrxWiTGaz7IeKR
I0RnSpvBZu0Z79N+DyzpRovCk9Hl6XPSGhpGxdzZ2wJA2RTSatKV9tN0jbHrit82bAR6KR5xRBX7
x9irgiUSJX9nupa/a8jNIbZGvt6fylSzqqlozcbSyBe95YLCHSVdr9Dr6ITpIauLGJeq5xK3MI29
3Jh+aD3fDwfvKZSxCV2yiK+10b8pU48/aa9VMxO5/MGUCFNUAOEu0XfBNFyboQxWDeFJ+/sDlvoc
oOmQvoKKyHa2orCmzMTfwjHyLlJ49d4Y9bepckjtMtwBfh+3yMKJW6AxYftRBvirpQ5Ly1HrrMsE
QNyPOjL6i5cK+zoN4sRWeG1Zlf8pqEOkvRe8aIHmrly/GVd+53qga+EnsnOcjvcHJzK8/dS4D62C
pjgVwbirR/pebtQ7aGyQUk0Sl1MO8XUnib54CuLanbsBaXWKwWw3mkwwUX2sEhQahq6LtcRtEVb+
cy6S/qp57GAsvXxBea4eaW+cEouqNebudxxc3sHKwS3JqStePDATO8tK3QcaucWLI6hHOybbatvs
kkWOKmCeqSChYaD30w6/La54QjhwribLBqb4zIS9jvexX7vMRef7EZf9pXEI+wk6y503ZsbI6ar/
IO88tltXtiz7RXgDLmC6JEEvUZSXOhgyR/AuELBfXxO6L/PeeiOrke3q8JA8lCOBwI6915proJoY
uwbhEDpTE5nNvu8JQXJGv7yhvQMb3Eu7LWqt2GmiU+bV8rklHthvu/rF6V9q0Tc3uZHKm8ISzU1D
ysVNS1wc93+flamxA3yaIsGyo5uijTyoEaQW+QxH2Zpn68HL+EszGa2T1Bz3lnCMve/6Kpj10H6t
fYS2rbBpkyo7Y3AZ0ibO4HXPvEPbGj1v76n5Iw7HOLB9Xa11oHyrOpyjm0Yrz52vTfsqUlsaI8mp
IMq1nrLy0Ja2hGlToeKcbCwdoDmN2YseK0kgbDGcZCGTS+QYySUU3EgLdYylOSc76jZKi+lPC1e/
9CqEBuHZq6h3O2hqBv56JizO2m3Ba2WFU8GNbKHX6n6xnfxkPJZtjJI2/+t25grUtPO4cj08AI2s
hy3Uou4ht2pUvVmlf3HigT3w8x+tmViYJzdwE1p1QFXcVcznfhSk6z72rmZsmmrodqVLpl+kLrRl
nUuY5RSJuruTRfEqYggc5cxkAlR6caYxXT3WMVLufP6syQnDZTWuhnBmXGPg2VB6uPX8tr8Hb7KU
3troxKe8oTRsWvj/cY6//2DUc3lqpQfBUY2fBbPIPX3CxYEkkvaI3PNOOU1x6f/7xtil7FfPtm7O
Zxmpf97Uy8M2nM6N0s2dLQbvOBJ0e5xtwP86pY1H6tlejlI80DIwgf73VBu1Zj+k5DLu8TygYbam
j9Yy5B+B3UgloCJQxHnbth7kl7UYxgvq5OckRK5E/wz0mGndZJ0Z4p4Dgh2NZn8oHD+59WPEH7nG
ZU/F2cdYLxnNhj4FLS3zw5SrR1YA692kFbCGTdoghzeHe8So750KzXdPcC6mmZFgynfn6yT1Hwo8
um1D+wSk/Ttz++ndTfDsFHGr3iLmAYARsCbSFzRB71j5C2tbtI41+M8o8SWGNm9xZEHIq6Piw+7T
8Ntw4l3XVu27lgvgPpEybk1LJ9xP18ftzCbkcUj4832RJp+NhTfCj4DXTPJlEiFpFr7pYPKrqne6
xiqfqg8Ru16gt3HMxDp5cOy4eICFmu6bmawy3zTyhz6dmcrVSdDPwDFzUE+r0XXBxSvvxZeacRKV
BYplTnSgV267/m0PZgT50b/ESh6gG/BQsyfTHduh7iTcZDpLEKM3CMloiFcMM9qSwtOQ8bp2Rf+c
0lsjbDAPAfYazm7SzMAoMGpN5Wjfd3ZoHCrdlVuErd2r6bOvi9v6hE0clFtli7PuZOLcoFiE+eZO
T04ybORkaq/TnI77mpZlwDhJe21nCZG0FXcAoTQSPZz336ep9q3A4XPe2yqL3vgzgrRJdKQtiTjn
SwyJWr5ZguZ5PfbMfKTqw2cbsMnvlzN3KQ4xkP3g92fSAWH42OjuxcetcA2x7OnFvs2Jofco/HZo
yZJNObSo9jyfOGMkMi3ymZn5LPQcq72Z2Xwd/Sz/oVXAcmHqxVsx6suG+AMMdHexM+Ip2Iao0yCB
n6WJ7QVhLQ61t0AZrTVw3wkjj4sVVqEmMQRtqJHW8iEhf2oX2WVKOJYSGw7uaCf9JTyoTo7JFHtH
QvlgDQpAGGZkaw9x+zUsMnk65d4GwHb+pllA66xsANVPh2xVGqTjMNYuDkuLJxnDeYfY0lu65dW3
2ZdcQGcNCllJdOaowmsZW1DMCqxVYetsRue2lEC2hG3lHODRfmxLawd6Fn5DeBln80xmDfmDOWyq
UNbqEikIeo2dvGN0AsmhN7swMc37rqvrPX5JjamA3W2R9M6b2Zol5oSU4VxlIoiDQuUx0bn/vUkH
9O1cisODdIm3n3qrvlWKg59E2OZkNAARUoPDLZ2tb7bJzD7LZj+EoMZJ/vuGAK29aDHpXTTWUUa7
Y7bVDsR6Rrd52g27NgTPPnwm6VwcB1YvLaFx0HpXNn2ExAJj5A0aUxh+RrFDL/ISuoa470joug9n
rWUmN6f7lA/0fh4N2LsGMBcK2jP2nJ/fp73l9Sb+gjx7MAaCM+Kx3wk6RgHFFQ7GofxjKfKq6Jzt
08h4GgwRZAVIOkhe38LsrlGDdTOtfSImB3vZ5vcmgAeS6JBVpXhciunUuvBL0VYZz7MpUjaI/KrO
3N5UBTxHvYw/SsHvNnpEJwLF82GXm2JVcI0NrKS0b8Ry83uP1akNxrzN2RYU3npsoaFGs65u42zS
lxRAUNyQHVPX13djp/0USF4Ap6YfOENRahnmNsFyuRmMON609UIkqXjvkB3v7KjG7+fjwIy6EPhV
OW5sDpANfbDb2USoGYN2byzb2OQSD2TdjdlD2N8NKkyRo4N00QvzLqZ3/AI127GxcCWyni+OV39H
nQ2cxoyOxdQPB7Y9gGw87YFrxjnqZ3fHkNDcU5fQ0qk660HcoRpd19BPSNukR9bWVn+k0J9WvZn0
OzuTH7PAemKn7bbD5DlMTNBEOd+FwL+pH13vgTQTIlcKn22hHz9RpjZrWSbVc9vhBQ+xT9628QgB
m4Chzl1ngxs/hp6Gu92a47PXAbOLardct+wxn2VtiFU3WcmrHMGKCpy0B1ugjmNLwSWwmVeaqZxz
XIC213qkUSQorLS7MnbYzZbZ0tDFCBth2aRjIl8Z/3yUBK/V7JJuEyR1qzbpqrvGqNAU3wyhe4s2
bTpqqnZjLNj6xkABy07CO0RZ3l+T5SZHnuaCUdxNHmWorBxUzaqSN6U1viReG+6ava955XF0jUdd
y7xrAaB6M0TGtO09H0+KHd5oBFndhcwwdqFjMh0CeWDMg3e16YFda2fKAo6Pd2YkzSqC/3Ydoji9
sgNjHzFgKSoGPo95wJMVssd1O9ve8gr9bHfOZaLZv3H8tKYOtp4yy2pPbV+X114jaw0CRL/5fagD
m7xraD0rilHRTmqzyBFYXNRs43KvAKiZD5Pd6NvGCWvCwTRcCDoOuD2zJYGBDOq9abveTQjqS8+X
VKcaIf9sJZLdSpdd+7QZdyQ8ZFD6iYGclD4QQYLZuhkyZlNkfo6mZt7O9vjdhH1+ZHQ0a3+lfgkh
r45lOGujwWETLskQdMnb61g1yWroWeAHcwIhCrsTqb3eXt1uYBTsgzNZsrCKqRv2Ee6RVSxFzS8y
axs6dHlQM80ox6G+6ISpXmtBPgBTBGfz+/D3tV3qItQ6pC75XHUxNFfN8h10X/O6ykEuxsbim7cw
AVdk5621TmIZZIQUsX28LWsvvLUJLEWnmF+dpmOG2DsXpkvjTTIPN2ldIGUpKtZD+TXWqXPIIXLc
uhKfHDiqa+xxgw/Chp6AyF/C1v99S0D3YsCzmw8dAD2SSHa8oZEh0Y+IrGC4gm6LT682gDWIOH1u
vW7CE4NLm2bKtEJZrjGb44a03/KsRnk7wH7HDdHsAWn9IaMt3pCkTFSVDxORda5aCx3yXHjrWbmx
HWObqGsy769xUSSXeIbR55Ey5Qvt0MfhH60iC9Cp0lOdZerc1Vgu7D5csQPxt4QYiGs56g3fKiGg
9g+Uqf7O8XxknCFvvgWQDe7RsghNPnyKJrkmLpODVuu8w0ysFFq6z16agjLhBuMnyTkpWyybygY9
xfiqh8tZ6hIjT2b01YVtugYvWe7sXjdRJR78wprPFWYZPSVSO5+m4Tio0gxaEX45mY0srzk6Ic38
ZDSda5Z6TJxNgD99lrjX3+caM9SAfLY72UONdWX72emNefw9V2chzIDSzd78PjSXU5cEADqSDmWx
7+xKPp/eT+76gR0KlGwfcxkrQdFzEvTsK+/FMBbbSDjbqKmZrD7kyCG1yq/e8xCHlas5H97oY9Hr
hi+zmG77KC3+YCDYq6QKfyzD3IRzh0MtJHjWJVgYU+OrF9Yw6IV5lbW+5CUY45ou/oR4MCvoEyIW
KQx5Nv0w+S6T9MGfRPfJYvjRl8J5NwbMN90kqjeuZ/1qFNJ+yQDIYXf36mcr1JoFke09phpwtcFS
w0My0jRPOYbuEzp6JMnP/l1VO3owT4N5GftMbtEKDLA5Fr1LEaubKC09XDN6w5AFTYCJKfqkxcgn
2JI1R79tJ2Z9oj2EPsbQUJ+HvUwb4smgVeyUKYwbmwjNrSMy51YgRt4iWdcuEL97Dn6vvDoD+kq7
9Id75eUVF9HMfZCCGCKcYeWTX1blukxaAwUxUmvT1rNXLeUKhv7QeIOnji6uUeVHP6AMJMX2M4zK
qy6b8Rv6xlHXvfIHlNLWURHGzISwP85pps2JtydLm/c9xkum+GRXRTitDFOvYoBreoD5tv/xqvxo
QZz47qv6Dpt+8pVl2ks5Gx0uNopUqXT3jQgLya8QI03R6A67duY+00vP6WXr6om/izpNZ7dvcw3c
uHVv3ks6qhsVe+3Vmq02UNOY34mOlJQ+TLRbMx3xZiJDuQHqMe00uXShba3daywmp1Ka1SFuSpOh
UIFcqsuJlpmq/DTyc/czdNBz0oQEzBdthf0ZPdqkCXnbxNjF0AOMlyVXIojLxr7LcPEEBPJG9zl/
7GYYZPNAxjrIR9MwHy2LfE9z1JLnoulCzDnx9GLZuD9Yb+O3blFPuSg/3+tm/tTzsPisVPrYWEi0
6ja/aW3AuQPzWLCwtJfdkMQq1yHxq5le/nrfATJQJ6AXRSjF8UBVDxyYnHNCUPSuYJLoqT9WZN3E
doJe3XQfE6dJPgfOq9TO+veJtEG+2eDj0aXpVUG1fLGhga8y18c8W5vd2qgJuCP7Nlzk9MWD2WeL
UzX1r6Y+ZEERdvpdWzgiwP2rLl1JQ6SDOgsCwap2razzG72pk32Vhsm5ydkqialLTi0XnwOj+vQo
EFcfaXkXhymJxAkcLrohgGBn2aTDrmEedCO12aLispKLz3IMDFKv7lA8N0FRO8OVmb65ITVD3PtD
mxEwn+XED5E8SRsSgkTISICGgfZsL3bKxrP6V9MD/teIPnqfOKwjz5g/0ih/SVgEvhxtBrXt+t92
Yx4gO+o/Oh73ENMH2jMi3iPsFCnzZXCty2EPpxL/2iKGM7jau8pFpcaVEbJY8sO24tQ5Q/stlX/1
sf58Vnb45qK9/pAaiXcAdYY3iGcKpGMb0e1BM9HLbngufJSNCmTCE+m+NpOemuIUrceGxae9Jw3D
38QwEa5cdsbAHpAiEJTA1SfPjn2sxac+VfGpI6zwr3tCEfJpKtda//3c7z2n9YoK9+B/vbpdvuQf
//P3yysNJuL671f+x49padJs4fte//qOf3/d7+t+H5INGqKT7lMK+yw+EdgXnTBa/PvG/e97BXEj
zloqBJM1F+XRqm7zjvZTPcUni9nyJdfBXESDvf19hL4Y52oCzOiUe/PZjOLuMiPJvc0ndjS+e8k7
eAfsHydOuMm9EGeAnLkeY23p5ES73yc94iQTwV641BdTXfgdU8VqqybVciLsamJOvGZVSr3gsloB
afUyi8symXeWrPeOFYGwyDX3aufRF/7NIjCVQHPCBi0u6yfdLZ0zDB4wdMtDRITObVeJx9+erp+n
7ZkjO7wtPPlSx573lNludNuOw7fsXdJ/jbk9KTAtBwXvdGPKRr54NdYRHR22MojGA42ovza9u8F4
JgEs6M6+HTivnBK4cjuBV7FkYx25dARmLKafgugwRuithUKuJmJxlTbDHJiYih0F+pOxw4Qu0Hgd
kWO3UJmUl+7cZpR4OPX5trkrUBJDNqJr0i6vr2TPtAbokQZ/QlE97g02Q2wc1alv0+8I0YLdIc+N
4RPiA8B5opGSuPYanyp4NLMgFDF8hrJIEFzlt5pl+7f2suybU1TuK8liQ61JpkHUqHXvJlqQmKQW
VL3B2LnOxLpysgPxU1w2ZYNVxA7GriABuJ/SwBxljQJTr49NDykjHlsE+uVtosXathOf8Axuydh6
iPJYZw30wxXIwLWOoxKKJonbhnEV9A/uE/ezpI4J6pYn6fcZ91GDlgi/58vslOWaSfsL+iu1Lh2S
PwAevtJxooM2lM2mHQnuAg9IyC0kGrcu5z3sqIVoAnowr6t11IOej5P2PBnuqxO2YqcmthymR2+J
2YksSW7q/cENGlTRxLPlIL9TUrHKrij32WKJneLi1M9NcTK8FyIdaygWCAFsU9AXmBogmLay2Iv3
M5road6nImNcTAu/EypBf8K0OIfT4XIFLTuAbPYg0L5lDXlQzfBej1lQ9k3/apDjmmVPbuIMf/IZ
aEXcDu/Z3Cq4jaZcx7h21qkGcDam37uiOR3M4/Bg1Q96a/gXPCTzdhBkJhRgyRzdjkBIED7ltAcn
6t7LeaCD3lqPef0TJva7q+Z5bbmzs4NQckR7GmQkvdZdV73YVk/mil7ZW6OZ7pHQGA8eVNUlVpLy
P3tTUnqBRvUhdYg6eJRJd3ajgvPRJ0hXiOqzy9ytVfi7QszFPSdIe9TsxaHxqM+h9TKW2WZAF4o/
Vn7aDjQODzbsbR2j6LF0hsgogOSnGfmgtpr2NR9cJB6q3AEj7vZDgoYxVAxL1Oy9R40xYNHS5o0q
rIJkE12/d2zrWDv+wU+F+qj0peRBSXwHEMo+eyVFQxdO7oFmixGMunbUa1t7siR8qQSi5nZokcdC
nB4peuiszAxOuvZSoJA6JHhsnqIkuv39v8TAb1DKpr6pCIS66xQNxkY+VpCq3qqcPVbj9uJK5pZ2
IlG82ZhToz4gSe0yS3/W7ZKCS+RfCNjm99yCRNxlBRMWEqFnrTvENsO0Okvsp8n5ilDxsw8T25RP
Bn8T1YdJs+aHo/8UG0b45aH9b6NcUeABrnLhuDfLBVfF9TPYUKAeFCctkG1ag0reuX5ymR2qE3/O
nkapZ58RkH6/9cR7NFLmC9KPCdHyxm0xGMURNQ0ZMMu9QaB697zEpUW/PP775j9e8x9f948v+f0W
f/+3IbNoh+DzRrlNxOY5IjknqatjstwMNnEuS3Pl349/71ldVB1/74HOmUwVYCEnn6WIqwKqegNx
wYpOzlQqypp8OvaaNx4zy9U30KWAjFZCgiFqpL5WvXI2kkTudX8vc4vQ05As80nUDaEzNKWmBzuf
qakdmGYrQInc9m3eHIEsfWWCHzxOVUzaCRepI+Fecl7/3i01ozr+3vvP/+mE+B9e/49n/7prTtpD
bRrNNnT78TjTwCB91z00On9S3dmss05fH3/vdUnM7/M/PPf3Syh7A7Z/zb5e3ptWxtNxnoj47nLE
E3rPtYLCaGpZuwgxPAJ0kPRhl8e6r8tjpKfyqOUZr0qnijooGj6Z9DXHAVk6JLff9+b3idIw2V5Z
xNxG4cEoI0U/0GqPXiriDTiIglM6O9hDKoN46HCt8M1/f9g8+fIYzyDw3FCJm9/Do26T8q9jraJm
O5JX3bEun/gENmWfWdsWnaxvc564Iv3rXfp9q4zlrVLXgUYeF6Rq7fpGdBirIM7G4hgRJgILWZtQ
Xrk51oVpWoe+oY5e61JyNOGKjBuf7FFtCNw2u45tiJEhp4JULdM2s2fu5iCD2pdWxC6oyYlEMIcg
cZmBJanuHyuXFMCRTmmsNwtdr8Spw83vPTWWbBqjaY8+ozvG0QBlW7MBJf7e/X1SRVO4b6qrW81L
pnb6jXUTU2nXf3ZCS8ACNS5FRJft/Koo9mbjosn36v1o+wRdpu7brBtPjZAosKohOUOzzgNCfNu3
3nK3AuXcV1/Sx5eoO++NRTgwOvtI95zAiDP3Ki0aX5KEiFBYDASJlnWEV7JG+GiLh25CQJpOZFnk
h3ksgFNOmn6u6JuvfY08Pw5ba9M1RXiTsadYT7oVfXUIDBShR8IYnTWdx1WmOSAJimQ8Uzihtc/H
bF+DlOZAjOmdtOSu2+3GE4V8a7zeA3ttNjc+doGLoSCMzPgNoqEZ3/I62ngScOHk9f4F6+BOJuUM
tj8hUTcl9lgbnrMUR8oI1TOf5I1CiE9YX9p8SXGr+4z9/MLvqHdMTCmIeQK9gORjLUfs72HLnN/b
/O8d/v9fRtcJTPz/b87wTZV/V/3/hQowlq/4CxVA0pzhALHQDUSQ3pIQ91+oANP5l2N47LYcF7iv
IZy/UQG29y+kDPSzBa0aG6Yw9v1/owJs8S9s9qbjW7Zn0L+wjP8NKcDgd1lIcH+jAlxdIHDGIGci
SrQhDywxef+kbczDGNU4LYhVGAbkHylgFlP1+rqkSt/ogtj40kqbbYtXLxB+x5JqOe5mrOMMnNXQ
biyFxrXoYmPjyob54Ihn2iyIejKTWR2dCYDUAijnLyq2y5zA1+mwxwMocwKtb5w4Cteu126aUdCp
m3DWj6Z7J2HWKkbIO72Um2VudUOvx3WdI1rZjeNVZCnbdNdwSZueV3LCEbjS9uNBCwlm1oW7hbvF
pDPSScFwvRftYY7RYYjMxThs60XQ9HmzHot0Yy1NpTzO4zWf08FX2ghWqmG7lGL+xtsT0hOxRQnp
JxyOoVF+M78iLnas9yX5BpnrZPzmwxstmX2E59+Z1aPDFt4x1HPSc2kx4nnpZxhbPbyt5+mV9xP8
vyZdgooSEkdbB+XWg0bExGrM/SjQCK5C4b7t2R0CeYxiRlkMmTJjmlaMSZa8G/uOkPALtlhrY9Hw
B4/bBWVFpnhavrZx9ealyKULrSfAxKDCmts86PT+FTOvwl3PlCnK5yMNe3Bo+hyIkYwJgxyaatGh
un+YLEczOgE76stVxxbNk89FSiUVMzadfaAipTmAD+r1x65GeVcvVVQP/dxdSLtjKb8NoJejVv5Y
lixXVTV9Np76mNrpG6sCcKv4QPKGgXIfhhbWI1bsFqhSTFgpO7FjVbI5EDOoNTztFETkGPtZA0tu
lMy2HX+VEk696QiC9QCeWcT49FxdEcYW2HaKU9wIa6vLHry9kVTMQ6N51yaHWSeBpyqdmxzQNm7f
lrVa74tdZo6HjpEvNgpVrcH4sd3KihRBEVpByQ4raNOFkMdmbKU7prmfEJfjC5gj4jkArvjeXqnC
3AxVDaTMc++chmg1NWdcsOb5mLveljQ8CSiRESdaQOI55nKbaGRfTPNnKQjzUIvfPS1HaxNrnEi2
WU8EQJHIRKMWeYHoki3WehQn5OgVOe1NeY5QOtVFOR8yB5FMl6oXLHBfKQrBS1FALSgAAKKZMzFX
IG++J+fo3cZjMI/pR4b7rKL3yvHhtwzpJ8bAZukycXXQBXTytVDF62zAF9UNiyRALFZiLF7oW73M
UkLQnRrMafC2imsT9frRjmEl6Zmc7+up2hP/RY7jMJWHotfZA/XmtdIpRMLinqk1ZiT4riQKBbNJ
hk9OtvM2C3X6wTD+CCkDE173tPKqH5MtnhAqI8zOIffeIT87c4azS2LNdnC8owXPZJsk4qhxfT/o
HXqG2T1oTLZvPVVv41E8xqksgjzcxRXgw27G60Z3jczjkiXKc3PIGjkhIb83tLymlTvhZQhtsAqd
6+/NsnpSZYzlee2HekV70PrpivrJiJI/2B+wSfSiQQqCcDf1vcAbCPHN9CWXR/q8t2H+riqwhZJo
C7MVbpD5+85wra2bZSisGNZxzK/Y/GYre8TJ6AAsq50H30PEPXVAuNOygH+FLLEoadTHhfPejnCu
PeNSYZzXBGmH+ggLkPZinOsfHZEis2bXQfOdtkStobMMoaUj8MbSfpsgNmpr8Rx28tN1pmd6bBgu
uuzoeio6grE52OAfQlYPSxmfJrvpSqc/Y8bjsY7zC920bR1hXK2E620MLdwXXJog+RU6X5TBYSd3
GfiVTugW+pC45U+bSbZD9EadRf95xIa6obV29P3uMrTiAxvE2oZ7gW9yVSfxSYx9u1ICHjAmYYtS
TFXqZ7DmihUsO0i5MQbhrMrE7jaxNZ/yWt2YUXRlsvDMBQmINbPePOdcMvj9O4uMayv9mlPKIwKY
FUHOPhFMtv4DoZrhj+rPpo3uDlZ4rntbK9FO0aTwJHT+m2eNExlVyl6ltE8DtONgCSEtm4tMijZY
EyxypLUdhZINHRiT0saNjtHmtXV4N2Z2rFbBJLCsmMKPyZfyVfyoVU8+8dKHMJJ8qZeCMoWOyY6c
tauXpFMAQw1x+9ILLH5I8HsMLUDuY3TvMczBE/fJ/LPdyN48FxFrpkJ9DVEi2dh1Y+9bOJdT0V01
M0ofGU2ci6HI17XdFpvBDWf2XOqlorVKZKUpkMq5z3VPmGKrJmJKKNSNikUaUTnwHyjLTVXddX8i
jLqbgnZFoHX4oAX6w7WTmDgKTPWmIXBY90322MyCBEPZbCpkaqMz4XpJ+5WTJExZm/GxrtFnF4Nc
FblbI660XidDXLvWTDekBVxVJ58Yv7OfoloI1aVhc6MtlCvPRg/as0oAmdMPyuL/7YFTENomAxz/
JTf2QDnuBv5gzs3+TMLmF/K7PVNgwIageDaaqLadLz+jLj7RPnZN3CS29eFELayQQn9pG/utVjiU
ev+e9L4+KHzEqN8p6opD0gsIO/bOSplhkAY5rFM7rMnJ5bob3wllJpfCf2DpLy4juncb4Hs5VO2m
IDV209QoFWsL1laZLwoe+sKuGT9Mo1Wu4ti9xuZ8EVb44petux/rx0ka2FKXn8QcdEkrH9gXKRps
Fh6Jle66qM89K1z3GiGQi6oTPgLmYaj5RTqIY6MSKLt3VtfGBwdHRhZZfRDPE5uU+U7r61s8nQ/J
fCsg8q8GtMRUNNO4ig2ouSZrL5TBxZNqrnEdpUFthyC92+rQTt3ei+VVqeUKG8UvyAk+lc8g0GDA
gMtykyipHWwuPUXs74fIGhgdgRZ0zPkaoSAIoCgZQQrPY0U2mM9V3VzZDMSIazXWIOswDuP8Nj3j
UZPGo932BQ5biLBevR2V/knS5becm3Pm9XemU31bMmHbW+ob5rOw3SW89fq+Ep61KdXcrWd9lzWl
2GS4WpCf1FgImbWGCA3VvDdzGsZm35l7QSJOilZszVvb7ksy58joDRocZOxedZCLBl1BJrmK04ZV
GLoGF/RiY5JhM7tPWsQkoPfiH0g783Z24L8ZTvRWh0t/Mf0zuxSXnqehI6UrEE0gKCu6vBuEml4w
2MS+JHnV3HkwiFahB93dTpNtFeH69trA0qV5GPBPOGiDTigjkXwP6eNFtKNaj4Z9TgoZrobowkVP
ckkDKOFGk73rSrpK+KO+s5wGe6JPyVEwEVopXCkx2VUE3hFAZVYN+vQBS5vPb1dXT5ZBViOXAWor
s95pjFk3U6p9V+UI5t196iYyhyDTW0Xz6avnyPSKtZWiSLJaN90UNjtkaISpXT1BYiXkcHB/nFK/
n6c43jLlps/gEu9aRusZqvU6LDlKauTMq/LSPXVJ/Yi3/63NXsacgkeM9QPOgkvYmG/Ahcp1mg9/
5vIYO7AI8w6AYkpGu8AXsK9yX1HocoI0abak9EyvdWbJQ1p9jaOdn6Th5xud43c9je2ZsOVVWVPE
tB0dmGo6ISEitNciFpDY663dCx3NdoljBCeiKQmw0rFfjAbjtTp86UyTf5OBBWJuHnONfqxeDv3O
XzM24poE/YZZC43MrDM2/jg4K7/sdmnkHDtap0Qwa2tr6j4WmVBTP+IL5crgdeXeodndgyFaCYbz
qOKLGRmbOHlzsh2zLt15/A1rXU/StcSViF5ZrZxoSAJmwV+GaRWnyXKBEGUV9IIxfrURJkydTQQr
i8LUga2B7sKHSGbneoqaVwLbmMG76RO6y7OIaE2MOgpC+26QKEDGFptA1A4vKbs01lvbCbKhQR8t
XyKmnKwh2cX1rYNIsdvBg3jW1JNBUAoh35irgDWjQWL7lKbpVnMQflVddE9/qAhWiUZ5mSQ9cUio
BEOF59mcvhKb9kbj6NuB6WcQWrzfMB0wSxQMFUrfPegtnMxhmB5JkJzRmw1ncDrZRZNO0Fh9eSfq
+FlpHa1EYRzsuvS2LqMmKmdyTzX09HHJl3nxaK9AJ2L7B9/o9NlP59/Z/vQ5cbyTHPkITbJata4T
b6K8etbN0Fu7WqptGiYcAYXwWrYpNIi8fkxrk6AbXOLwueRT3HZInhv8i759saypXKtyPEeR9VC2
XByyGZsV+YOHcdI4VbsbLerwNwztAVoEYXddXG4ZAib0i5YpWIsFxP/o9dc0m0BIS4sYyGLh5tR4
wBWUTk2w0zMRSfdNfDc43bTy8uVwKKjZh2ERulsnkSrIZq3Ogk79W51/X2HI4Y/ui6Aedui27mdv
eg4j4oJ983Vavg3yhJJHxFhb1rxx6UJvvIac6o6pHRCuILQXrkHqJggokB6K6U/n83H6tfg/HJ3X
jqRYFkW/CAlvXoGA8C4j0r2gNJV47/n6XrQ00kz3dFVXRMK9x+y9dr4iou28KiELhKHutFF6UOay
9/NQOoUybibuVgUaEirfIksvloAC2IQmgjlZ1xxR5xRUtEuJNBU1OI17V1g/gynd60ZB98cP1F45
SZHQ7MgzQjqXdsDHDHbV7aKRfQILOuswsHTl8Jw1sg1Vk6mYgWJqLvr/82Ptkanw1HV7Rv69vTSE
KMyqK6+rfCta9skwaHYSZLOjgKcBK+IslpA5eVlKNk5hwanSlYCokt04qU/y/d5nq1CZdgj7CAA+
VyUfRQrro578QZD6Z2r1y9whzZpyZC5p9Oh04zZpI5Ec/Q652tbKgt9JfhgzSRZN8UUK3DG1ZIsz
l0l/imnWTsw9Js2KNNxOpuzkhE6E5IIMCvVUg2ApfUOF4jQsnL1ainHHGnO4q7vkHwMJDpfyFfOK
ye6NbkdKiB8QNVdrPmhGyY8eszuz6q9UFRpX0315QawekDfrtVnuB3n4nEzp3xwx18SFXzpL2W1E
q/xJDdntpZOJANVtVTLwTHgwOmR6p03yhyCimc2wAQcLSbdiKjyqbnnqOmlFUfUh5ZCJYzFgIiqO
OzY2folFLU9rAIFNRvgMFYOJaDzvu2udFMjMkv4XuRxRR5TJEU+ApSt2C+kCsAQ/jLFMse3gfG80
UWLHSbY9w9Nd3SIt7VLOuinKTVbRKv9okO2n4FFzkJPrm0a70MTgkgY/qqnUUHRBpUUp+SZG6CWP
fCxzj8uR/fCajp00711IISmZMvephJhR/SiNsKaL8TsWKwxWtDVfi80voTQx9mJWhoYmOjBeXpWu
w2Q1UY4bEwtvARIK0ktSLKODkMsGm0kihwT4TajgEkOMjghVX2BLsvytsmijHGjYEZjMyV+wRC/A
BTdxOiouoiikB+mWFEtUlOREGPSKAAdh5Ye2EPQXYSb0EgAFNqhIeAtGhPBiuy8065T3hLtq84lR
2NFaocMQMDjExO4RDRIu+PgUNRH4cqu+qA0zjCSTNnFP/JJpXhqBqGOiLJn0tAZJVEVOfLQEwA+r
rGwAhkZAqLTh7A9Ca3phPHtTe4iiSl+ZQmQDVfW/nj1zIVFnlBIJYqkoIYRczVWPDhizO1oyhX2F
4nbcqykxwTAHiGRqX5jUaJ6U8T2O+N8pEaM1prSXCaWff8K02M/quddIhV6a7Jrm6jtoDdITxkYl
rCBy8kn7jVpCf6yscsIpeQHEBzUCEQMUKHJYECEioUSIjl/cA8M6bUqxykEdIlInTqlLFNEHiMHs
hCYeuV/ksE+BGl9ZmyFTA9/M2EiaYUnVZGgIgtGd4Alb7ARaN2ppede1+imfi79pmOuN3MwnpZn+
oozk1aGejtg6JGdqrL9C+gmq8stSxK9KX36kKhEcIrYeIzli4dJ0G0NEtV2KvDE9wn5rDo8Vtjg3
0pWNUWo/RY3QQwBrMYulq6c9Jirx2uWCm1Agsl/Ff55bGt9htI9SoHttoP/EODNZCJJTuhRgLMpR
dkEkIStfNfjhvR/Vh2bk7+hVV/Eh/orgECbBoauN10iLx00Nx8MB3ucHAWGZRDrT02nGDYcpHoOB
x7Jrbmo4bVdZw4xlhb0SEuVGlhaHJu0vl4URWmq0S5EQOsjWFjLgwpuosdrWSwG1HZGwqfSrxNND
ypiZQih4Bwt2wXAEIRI/gs5Nb+s9spM8Hf5S4tGx3j1HsX9pCtz2M5NNjyneO4OnwiZYd9gZOVKo
darAkoT8B9m4FKXy6Ed47iIWy2SqJyeYeBTp3/lIWfEeq4jLGUjDaK0Dz+gpgUX2SYSyyTxCnXAZ
JMqsnvM3n2YLVyGW+DSO/FYYSNhC42iUIJ7KhvXv0sAwUaXuuMyKjHiGiWAul1/qpMebSaVlaa1R
4cphbJji9rGYy2IrB9qlFOUW5cy9rwLKK15WOyNJIuZrtWKocNpaEU8NRzI+4nuN9BBPySHtkpPJ
8gDHonwTI5Q1YZIWG40hjjO35QGUF6InyJ0gfKedKDM9Y5DurJw4dwGssUsW7UJE2AE4poQfgXbT
pBOz8MOv9Xhw0NLgovfCR14xJcJTFvuZtNzHdrG7qRdvDR8ep77IytAI3+tANDcJU8jNTslzRK71
soOwyZJOiXBNTiU9kaq4S0/mQa+DnpAmDtOgQAe8kHi4Y/iGxl/gH2Ey7FuQB7xUGD90PU8veqQf
zYQMBLVBPl4BJgQrPFNTTzFTkUn1hZY7ISeFFfYhnUAvMj0G+lsTjMUho+HIpnOqINhLA0s1kdBk
3tNwyHqktZfcSHCWWSNcq046NpjzdkISXWWrG/cxL1DNuhB1dbdLcrXYmaaaMFYsZPbxb21Hc5DX
9bkEaFkCu+WY42KBsHDppehRzRluAq05RHl2FzI/JyjblgZ88m24/MlphI5cWzMgqjq32xytVWhl
pt+0sVcL87iDnLSJq6j2pUkmKbVfrweJpDEFlM9sjZS/5Xuje7WYPKwCgcbQI2fGi0/nk0L7HZaG
aVYGboMLYoZizqjC8NW+/eHsZXnM7hA0EAD8prrHUoktWz6AQXjnOCpchCivR7IRZC5TLd6qEsVU
FOWseVD5eoTORjsAZwI+SW5HUf0ZVLHY9Y36J6G03up9fVgA0mwmAeV824cqWtFpPoJdOwxB8TJE
CT2eaU4O+ceYOYM53rHA2iOBXll57casA4ciqmanWqMrpPjGPDFH1k4JRXlTQeSwUsgucsNzXhTT
ti3jArMupaYgDF99ZLI4CD/qmRFOJXKCq+QMt7raI8cz/F4vL3plhYc1qmysyD8ApEYasKrkTqjr
16YMjgYMNioY9EAZSXiTjDbTmrDWSaHLlcmskHF4GncxW/JdJRvTQU8Wu8fi6tWL9Q8M5wIZVUh8
1LStFzC3Baohew3J4W4Zb3NhQms4a2sRovbOGFu0EqS/aOZ8HhU4b8ts7oqKwU9rTP4yqdeq55BW
gCgrYFU8usaNjNbBsSRkW2ZHHSrmiuFYkQeFBnwxkFJHxnHJVo6rT+ndoK+vyQJbgAieVuGk17oV
R6bnPjFpJOXiV3IXImMccqihK2IMs6V+UrZiaHqBWCu0TVnm4fQs5Is0y38aIvRNaRQ0BROcurgo
Tjz/LG+K/p8oNdMmw6voURsQwIICsGedFXtySA/QSQHLKZn8Xb6NU4pMUYstHYs3Lhg5zyhsssGx
mDj3odnY0/rzHpEV0em2rzOUU2ox8SqW2P+7ZPHYpFIprtWjRQ9exe8KOSfupFf/ukX5mXi+g7Rm
RRJ85bL6BLJ0R/MXSPhhypxLncFzapOCvV8k7b3uZG+uGKEZNJOmNL8jyXptAX8iXgQvppRRSjRO
9RJFjeSajHicLP+aop+yeQF8pxGrIX4vJLUMlzS9II9gCsAcxvywZFLSY1sMrqH80NM9RO90OI75
GZB/CTtQ3Ar6PajP6XYZ9qP+Ukj3jI6VsGXtRZHuBhyvNZ8zvI2yz6/lLRjYKmEMNM2XOUeJ2b9F
5VPia67YVGTcOniUqpj4sVijky3camL3VTMp/bbqe6mfln6jlLcCkxTbBQYiH2YkgwlrbRiOo34K
AhSOAMKU4LkEuzEixAhl5Byci/jeMgQdX+aCSJNPDBd2Pv8UqmRPy7syPgr1BURRrz6D5S9QXzXj
PUZPlkZba/nUR5Z5+l0wDuly6KGLYWe2jnp3CKwemWTnEz89IZYJDktMmwJe/L1R7+ByQAN1VOQW
SZGbGX52gtunoxd7i8bas5R/FdgMRNZGeuyY91RXUSe06gcSgyH9KxgelXW60fPz3P713bMUb4t6
D6u/RH3F0sEBEtmLdO6Kzyj87lC1ihQQwkxs+UIcIuunWee/eaTDDy3/FoOHLH9jMycR94nEUwlK
D6OanNQuH3qIcdey1ZJSEPAaXLjKjnOknCaPGYHmU8EYnmyZmS2BRQYKDa4gorgbZy6AT6m1cLY/
kenxSXjLKMcn/bcQQN3vtJIURHhldPz9Ic23CT7D7g4+dbagNvKAn0z5GfO4EdFHlgXoMsAdHl/m
oLx14F04tdNipBfemYmH2X6KIdvtCvXMr0y1vWFcFvMyMCFiEDA47ehaS7PF/bdFd0r2cOEIDFbG
8bOnE5UkqAcJJtCY/qJmmS18apzuIsN/ALarodVRGV/T+2Er1g+dSQCoGbgSA6Ql4ypg5mTQe8jJ
NsOWQwVsd/oXagkqUh7p+mMaLDuWS1uilELotOmEarMO2y2BlDM2ziy/bew5Ts3Lx0tgzujklpAZ
sp8s1wj0NcP/dXnmLdJ7J7/DUNcvIiFy6TVrPonx8CfjWJc7NPF1vOmo0GZCz/pLkhyG+FzPu1F6
ZOE913hJsWQJP9YgYSOyAcRE002bHvyctZql9stWa3I7kd/FpnRLphIRfA9ZvocWGsrWaQL+D5Id
L4SwY6gf0Uot+TeviJQc8vpFqj7N5GUS/6D4SPJvyjrPSD6bmSkbw4ZM+RPZTHa5Myu3efyaUJCJ
eHElLvSYIWzOXSwRdoPZwNrX87eJsTdim5NioEbIDE7mcx6vJgP1kLlN5HLwyfMfWm2MiJGr0q/I
d+43exR/CnbYJWlhnGauVUwOsQI+yhX6n47UU6aB0tNwc/MRy19j3W34GtkTYyy4iRDQDUK52MAn
rwoUnAJbSYf6OB7/oSfZxNOvic8tmYK9WsVOMGteiByXp7zih7S+ly1nTsdf1xZIBIl9aXAEIG/L
gOjV4TfITkbzNOo/zXw3xbeyPWX1azVfKumBOjuc3tTgq+G7iP7PT36rRgD8zO36gN/YjUNKqVK0
9eLG486wDu7XN9b7prHBWFBlwV18GuycjGQdgYq2LBpbmX69sCKXsCe7gV4z0tfq2JWngaf4a+y+
2MGT2EfFQPUJY7yyK6bdVaSy68GpU/yYOauCxheRGTsN9I5awVnKuw98q+Cd56knIjVlE0mxZRvm
ujH8iru/jJ1IhqtPrvHy4V1LHE0m3pqzx9R6lkGFPU+WD42BYcEdQgw0fDr70VH4sxYc7nMystuk
zE1w2kUmsnq+38DC5f0P3aTNerlUNsMZ4C7EEaaQQBWtkuUGV3PYkczUKpuSt0mlShJ0UmImmluS
jSgvePBrJDqQizHJN3SN0YwOEohjDXMp4+ur0dhTC+nFdo4QKWCznILJ47FDJSJs+rZy0yTfxeni
dMbg6v3Cd1drrWNp0UYUn7M8780R5SSlU8m+X4VHNgho8fTK65S3tOycSOU9Z9rAsmijqxAzuFWD
EhEmAT2DyUQXfTjzCTcl7oMoWHUoNuZAYG+40YR6k/AbNvQ8gsgFIRjVLe9kbse4x80/OmahsNpO
/TgaUTp9hBovsYEjJMXixBAiS1+1kdb5LrSfqZlTl3AVSVg3NaQvL8QI2Hog2OsfTm55eqfjHNJ/
swPM+18rPhgGtsrLqH0qvMfl8DuzQaBTcwSkJgsV06x23rx8zCogzMWrlZ2wRFumeS4Pf5hKpFJD
KF5IvrM+iIq3S5qegYtW5ACtQKJPIfOm9luOHJ3ABZFBa05ouhUic5IaW1KovTges4TItazln9Hd
uMJtpjOrIVyaLGYHpKgzMAVswPfpxrnlGyFib/33mNm7goiDN2X9ejvQ5RZg9a430PswmqUwLgeu
E7hWgnwKp6vavKRUrwmllPXb9B8mPhaTcPiS1bgMpBIvlj2lPFoIxC0eKY114KD8VhVyZeMRiN+i
+tXmx4jU30kPeSSCP0CgtsLRHDBG7rkdGM9RhqauwgMe08VkC07SQnbYRbOPzyHlMQdXQs4r1SuD
nkgS4ArxchO4KliRMNTJnIUtvhooazlL0rTyMoZkMmbrtu9dHhFjc+PQjDAkftXivdgKkA0YEiGL
yIbKGcmb0ImRKbBpqKG1D5PKL3Et97oGyy3hk+TmMylT7qD1nQPnZeDSqBiAyajfNAAYAi+w1O9L
BBA45jndFTutdAdd77Yc4pNgFEf8Y2eMqXsyKbfBwHZVem9lwKKIJJi6yWrlW1N8CCTxkcYEm488
RfPkoyXgs44kP06OsAqqEYxq1T0cI5ZKi2OQaRdX/pTjZdRgY6spYDfdD+FkCrJ6MnPrZgIFKJrx
F6nsQaiQm3Jjk/XjLejpRJwKXf5Cp3424/FiovEqTXz57CfDafGNIb2Dtz3JJN2WYXytA0CNA8vh
QdxBPr3rluQbkD07uT0T1COdwHI7uZp4XTtj10vcnvWfthhOHCCyEouN2hL/XcxHCd76NK0jtQSh
HemkOTqDuHyCcL93Ion0uIecJZee4JLea9lgW5qfihbbFywrozY2itr5ZsS811TeakkkFto6E4r2
gi7yrOKWLLPPOMu/wcJaRnuuq11rGbYUCQcpIfY0YvBOYZqJ+eiG+fIqq9Y1KyD+pGxFaAJOqiBd
BdaimdRuMYQ19WcjJOD+zHMxho8MxkDV3Gvd+NeaXPnhyBQsOYXBvJMkJCK1Xn9lFlNkjo+MMSAq
NR3J4nq2j+ZHnRd0b18SI98ceaWk8HPe1Wm5LetvgBwMHlUnS85TsBL//zXJISCFb3FzCzrXZrEY
WJr7IkM1cZutXRv58fIS92xH/Ky7J/KD9FnscfC3Y/WHXFO7Jgq1aI+D9t7wuuSEMkUhowPtsOCl
Z+xjVp/QqlgXfIbquY1fi4U7jKVwJjC0ZaAGz86OmKpMFAv8RSMD1jhJe1sC4f/BfMbNgegF0Z38
28pG0MbCPQ9GzFuW/aRama7isC9EgGk3dqtAkfw8v8Qe+wYIB4wlor9qulUjt5QLullUsMd98lZz
EJ8U23IN0ZNPCZe2hINxUc44yvUNkylQfWdeJZAHja2OLMoRlKL53BREoZWyyka2s010SxjFbSV8
tvJWNR4wStwcglOvPOVmD35US3ED+BC4kMbxn1g56hhptemzksSd6NGOlH9KSgQR2s5NaW6RHSwJ
puFX7kq7qDHMXcz61NijGzVO5RDYifnAFrnbT5wupuVzpjlK5TUo66SfjNEJYtjBrzN4WTul2CSb
EnLLLglRqrmxu6TfXF6uEEHj3+GWpXU4KUg7peGlsvY6G2sZzQcEJrhPTuIwrjE2Q+cKvzIzb8st
2oq74FsZbrlF+InxmXJcEMnDyKDnqRDN7TQ9iWnQg50lXaINKkX9SsVv6o9m2ufRxyS/qMNrvdAH
PnLhI9Zf6Y+aZdOJ29l6VpTzhXRqJpcPSDuzZbNvT+WdP7lH0kienmQkqcl+8non1g8mmWPqvapI
RFYXr50vmFpc0YBE6s0TgYP+IB7G4ZVfliq7WbsU5tUUXa31CI2AgCC6iEF5EajT832yIeJV9jKf
B6fYxRE5sQcFy4tS/OTLP1Kk6tHLnOeMCOsfCVmtdI/iP4r10fLJrU677QyXh1rqGaq/4+yV1pM6
3K7rD10667qPu5nDWDRvhivw3P9WLpHvxjnZdZ5QEP17CvmzOAzdshd+T6ezgML/g3lpS+UHEZbd
5AEQQRhmsgVm0syV3Vc/o/o+d/8awTc6jJlnbdoLyWGpPbI6HB7znqCYHlfPrXBgDIJE78dN135W
GtXVDshH12OKCGyju8dBBsmzsk0SaNSTXG9T64vvH38aSujbJO3WH4WfQig5pcmDXNIsXbdDB2LN
fKHwNJu6lL18QKSuWr4NnuaaxXWhYDVsziPMM5AQ5fXTlYHd6P+KgSjta0ixCH5fwkE3DLeWLlfG
bbIgSSJjk+Bf/M5DfdRIFxC37HHwNb52wSanTtRTVHvctT5GPvhZNYujiPlITCZG668oHZTLtnFL
G+bg4kXKttAMMMb6OrbUjP85yYVdrVzn5jVoT1P0Rvr1+qTBLtmYceQyTaByZ8Hl8HcpSqr6U24O
sbJbCc2a/YuqnMbkvVCvy/oTO43qpcK2Usw3a7y0IaCg3jaEDX7Xr7A50RLRN5X8325b7+AQRd25
R2G5ksAPs3XvYHp0tLsNosap3Objbhb+DLQYjcC0Pf4dhX+xn/qZ8TFTYfbKtSt/1g/4cRXl16ZG
Z4vEcmrvVXEl9hvgD8sYzTctlpYA+B9tfSVGz3pHjQ0hI6qJ83iNXA5cVx5O9It84vPAqZv2t9ZV
3UX6KIOT3LwjuUHvZ3fo9qlcOIrOEbTU3ieuD68QSL3XsAWay2rYbRzRBXha3edmx5zNy2iL62AX
CWe+hWj++n8/zU5P9uvgy5SPCtv4JHsJlb8AZs+9b3wUodk7IRV4VcfuEFue2E52sIlJDqWQjq+B
to/XpQw9NVWyXayi7PkexA9puEWcL8RfUGnPfKnsOukF9nG9WTQXajmKowPzaYVeEEVpicW5/5Zz
p+73VniDjznbXwSjI22gOcELdchZvM35+5D6BMe6CnJzr2VB5Zb5JqWzTNu/dlO5TVQ5KooNQWPt
ik91AbSDbHc+CtpZ13Y6bLl+X9NFjipGpqMY3SFk8V2CFPMrER0sy8ODAQc0OJYaiFcGXNup8Cfr
TPpKtAJ/scxvgN+Uh6T00fxLw4Wsa+ZAbympuxOxxdPJ4osvhYPYHgT65iT5IfG5EJgKkQ2FcpwG
xcHSTC/+xumc3pRgS+rTKkflA8C/8invHJh1vBMWAfbIURdT3RTgdnIpo80wYSHxY35SoIfxBqoP
HiFWJs852sSW/0XEX0PV5lu7ytchaXGe6/7vk59dFe4G5M/V3QJ1I2xIQZc5zcMRSbU/VNe2cQ1p
H4b++cqnDh0u9M4TM69AhQmrJN9XFe/dqmLw48bHZ+uWKJaF7RBu29SJl9da21nNOWekbNnUOXZ0
Y8BX0/bi4ftkQcO2uHKxqhePsdzz4nasgrR9n56m2FdkZ/hBSGVjgfDWfBP723RVlq4wueHuRWBP
L1NPtCFj9J1gvaaWl2VX4NtT6AS51x6B+9sisSI4SX3CL2yJ3ipZi4n+KhlHi4MYBRbfRFnuQERA
8wZTZadlbSvaW5dd++GsUPAYb7pChUQ0TQfp46PrKGeZtftrnuD/05CWKtEcXnuNISwd1VL2dre2
skJBn+bHKajqDcdi9jCoqLahp+DmaOmeIW85KstSRFQehmkuX06D9KB3L1m5oWGniUHOfc6mm0FU
F9IuBFW0Et8BX3mrEGHwJUWQiZjC9dpejB/mfOeAH7FK8pIru8Z8RcE4cWKAOoqvvJmo63NlpGd/
le9aBFHGIag92PB65LWzlhq98SEsh3JT5jiOjxicK/5oM1yJ5jBxUQQcWMSEEvPB62uyt0Xwifmt
sGPtskwPI8J+uYsIPHyljtk01oZH2i7IgY92MDdT0VO7FxbTTAEVJ5+pZ5heiAjq9D0C87raF9EW
OsGMSSE/C7wwGi8Ii3iF0lcQD5H8klPvyMV2VLb4SCh6LdnnYUxzD73JUB7M6Txae2ztDAF8RAE8
nDHfLJwoZJ21G06/xrS3jGNYgFAM3FENPXYqThfwl/qq08MkhLkTM7mzcFDVKu1sdirfkKBbOrGS
fspKVNkq/CYB9khfnH5WLprMfkcMDvngwSkFFZCQZ94dVvbJwHYGFUZLi1VvCOY1/ynBzyS/dTKN
d2zu0QKyjrrn06XzNNTYBC+IKKvk/IB8pOEzZB85mQ16ua9Zcm2ijRD+cpXrYM5Hr6g9Nd60sasX
iRMNX+b4JlKuKuugjM2Jqt55ZZwx9M1mt8RsV9KtIZ6mv4nTPPpqpxdhORnJ2+z2rpa/rEXcQmz1
zYxYwXipyzyP+IO9nAM9n+1ovOjFO8elpu7XF14PPsSe8Yf+ub5QfYf/wNGQ2Sbw8NebV9d5WQKG
XcObFR0zYSfOd1X7HNK1hqzF8yxeQe1o4Uk34WhtlXlLTMHisF8OTrQJdluxzO+QMLyFzsC1Z+eh
z8TT5DYrlksCQTSST4gNKdOzjezOjU816JIGA/peVnaJ8lbSMmoscXpcmfRWBuN3moQEkqlovo0z
oQwvEz/saTiZE6S9q5IcenXLhKpHf5J7HW9WR4BYV7PEQtnGZ7NooIO/GfQdT1gcYGzdabdGuKbi
ucq26xeoBh5GixAP6DB8WMNN2/E2ysWe1CQCbbMdeWHr6FToP9Llp1fZBk8fLJgcvT/T9qjysxLu
yBXwKPFUuiAv+Gzydr0cFOU+qXddO6T6uyo/ZOq0oYBt8A6SAXj/0nNggo1JLi2hDs2ZGlehRZHd
iM387PTzNQjvkfVi4aabHWjLdETXgS5eOtIMtsF+Qp1oRG9whnuXCS6Ddiy12Of9oTuC0mAG7ZQK
bgpgipa3HkBzfBmz/ytkufd4QMMMtT/fQP+XUO9t2aXK7LI1qopXnM1ddhD1zSKcKweDtPAIvWjD
8aJTk/bQXIlQmXezw5YVPYWwN60zmZ0NWDrlV2UHkLEnmCVGfAifZetFLc9yOdvJeAiq7wre0kJF
/YbEuYCukG20grEeqbPfjcij+zol+/oHhD+unZ1o0OAdWo1SCVeCqPxjlDiKE+UeAHMkClb5L9f+
QXewgCBVDs0aTiCuciv8Z0S/urolw4v+FSiFJN9iEnzS43Pdkp7CbtsoNw1HTZpdZuqhHpD/AIP4
FyWA+K1yQyySZxVsZBhmcEmoLZ2E2+MLVzQqySOrxDZDZnHRW3+iJF2yNzU8yMJ323J1cWSWd8qH
2qqYoyBwKI9y86KI71xRhU45Om3V1s/0t4TlsCDc11sGzUCb74ifN1kePIHg2hWacJFRtjCd8USP
9ffqvUuYDE4sdSr1rk7KTs3+1dY1HX+a/K6blAmnwPJi3We4zFH+RXpCAtDMGWl83MFh04sRKQMW
76sKf0gy01oX3KiDn4lDQyazKjph8NqUKNeilyncyZov6NeAEk5mOmvyIIlMUfF2sZF4VgaWBU9P
0LwdmFZ1PUk5b7qFTh09ry4iCnCYo6kDo5OPxUVMosAd1244zgEePoLsO62fffdpdh4c7yQ8KMrf
WPyhVRpYLlLHasrv2rDl2Z5Aa7cI/Kw9jTnpSedmfknbb61+b/vXUXryA1HC/ZL6UXOUlH2srZqS
CHjIid2BKl5jtAn1a9FjWpqfcXejBYKxCGcCvln+Sh7lUh1HYx/IX4odY+pBNXpsXIo05aff8Bwn
T9mZuC04M5SbHEVOLQk2S2NnhOk1tv/gkeL1ZOH/N4JyEQ+9TnU6Q1uHj1iPv9DDN0pf2un4S3eF
35xvxP4V9NfJQ+Uuv05MQcKt7lvWTo6hELEXDV8wmjoh7YkD44BfMFnuxOxHvQy8sdwnrMWgZDOJ
Xf8Y/DikaJMtTOuM76X8CIXrCPtGOtYzZxZlPnZce2BmLC1+jkMG9qBtZNdI8QCcpMq3boKEc0me
y79TKJzt2zIxoQI/FJX3FA3P2qwpMidr1Dtlp/q5/SeN+5RzJeAVO/fDq8nTUeowUsZXM0DtUTwF
1hbZkaYAGRzX8o0gb9p8imQX5stmfZJqtoF1/MjVk7VNqpPBcJEyGMGFjsiUpQwU6ag+UcGUwSGd
fnkvi+lBCDNKgr1mXGfFFf7MxUs/yHaaq22r7Vbc+DqF6GFQnzvTXf5yc8smolFOvAmSvG/EnRlc
OAM4FWYMGoDy1u6rIttQqX/k8QACto/uZnUa9W1T+RlXoqG+N4xaNTQ8tHIC4KBCezfZZI3lJZgO
/GZD6IX6dqaXqylBw7+euTQxfxvdQlZmnBjY1N5CSgFNf3XuGUlKuyq8IXhGJisxPP2o2quu4ASy
DSeETHAj2AQNtzAz22fltWma4/+/OYav6TXMH8l8ivKfejyvRbIWxmiqR3SZqTOVT230U1bAUXG3
uGAgkTtrlc+WvKdYN/xx3pJPvGk4ZGymHgaUf97SaMVq8DUJezUnGJz0Narcbdd8yjFyljdV3tSD
31rPL3LUCE8gxWxD8gYkZcreKtyO6TvxE3gB8bBk3+NW1y5sMYF/oUtW0l360DNv/c5ZWMTmHTOL
Q6QLRXttz9sifNGHfx1/Vu4N2Et0CfZvpHOJVnjf3yz+doj3TB+fYrrrWcvMtv4JetfskMy8y+I3
Jfug2mW/5Q6t0h2bOTzbu/VpFuRDsx9ehU9Ocy3bdtJFaSkyFR/1NEey34G3U47rWNOQES96IDSX
7AWYIrWCNG/l+DCXx6K/oltidfscHFrF5rvXfkyFQQm7knWBgXpxEjadclv/xSL7g2T54CcjlC+G
dWRfPAf2pNwm8YLGnG+Ekct6ynYeimVkV58Ggp6u++QanIxDbu2IDYzY/3xlWLF2JToDSlV3YF3n
JrMTc7Hk4l1VL0n1ZKBcGihLpytmw1i4zDPzOH/Oj5WPnCogqPu2jpDq9J1hna6cKutUSh9S8RGc
SiYHzS2LDBBMuFCXz4R9rNQ8zPRNsAgH9OX51AwHEScHFfKIxieenFwL11cli4DB/s4qfM7yVWFU
krXfNVZOi2mt1RwB4Dk6N9YntxRKxTd+7Hp4WHs84ti3sTfXb2vnPDFvozaImDWiJcNMKO/QlXGs
7hsuvXz6bJNtzihByIih+wL8bFcYc3r6YGMPSZU3bjtMN65rfrP15iSWcjMYT5od/L+q3Q90PkTu
Eqi8Ho8akZHlrTKXTRp6hvVMyb0LroDuU3mrY7MevDn2KiSS6b85ze2hP65TF+0/ls5rt3EsW8NP
RIA53IpUzpItW74hHErMOfPp59uNAeZgDho9VbZE7r3WH8NdJ8gA/5hFT5JVIc0IdLKl75p/nFRP
O/tCnAwduS+qcxb+mCisxviYA9BYwVuDwl23fiV5W0hnE2ovhEdhUpGbo6zeIu+bOCJQYzbD6qPx
950risbOPYVh3AnmvM3AhubOgBn9mbV/vvEZ+R9mRx3PtlI3bfrTBkxHu7H8mbsvSUL8y0Ue/odl
jwxr8pfh30MM5wIdSJQPscpr+j2o6Di6AzW7ebxnP6RICpnqNxKwhZ00DJTMFaTs0wDrZYTVjeMd
XL7I9h0YBBnvQbEgwx7/ByspRz950/kWH6qbcVKnRLxYOKt7Jl0f3MOip1tVX4JT6EbGQeddnj5M
mWSx+FAjtuGYq36GkJ6c8n3rdJe23Kkhapv0TeJ1RbTrYn/spHVbo878Rw4TK4y6MHLeG1IlfH92
44DHkz9eCkj2AVdaqenKrMhpW8yPHg1+tcIcxcohnrdJ/1LLe9acqIIggpIaPDDO5C7LTwM/n29c
edBGRD9qwA+c39rkktzj+WqNXOHgnBvimHDveKHYeZAwoHELQPP560sVNgSYBNk65974i5oZWhV4
E+FiGa915b0TQJGMZrr/QNnFWHC2wlsk4yTc4oFYpvk19H5SH4OIBDGLBYAjPl3W8slC8TSO6VLX
Aty8jmvoKulcRFK5OBjG8AIwxJZr0trJvl2bjOMDhkKCOaajonHW8HtR/lg8xZtYyMTTAOGxazZA
psn0QSMAKeUn3d+KlVssCVwTPIjc+QA5DddJtMFstPDJlq0INF7FPtlm/AIqqKgJ3TwIUfj0Hjub
frojVV5o5ZkiEwKKOnnLXpBl6zxeKtaytA+ZGAnQJpTdmcLHRaH+aMkvsL2l7qv8mBmbEKOjTLy3
uBt6dQaEo6/pNoI32Mt8zXaYK6vUPMhfzbJz1eaGdHfpMNSWOHIyXnQmNMvcmNO2NN/7Gv6Ijz/J
rlr70ExMkqu0PNnqS3wSlvamDXRcfdbErTaLdOCKpg5DPnFSScoW3kf9IFQNcPLxGiNsXtfJLxYS
lZuKxeIR/AXapsbzmqSfc37gc4thjjoVBmAxILA8WMNnpa/CacVkYToM1mtlONkEz/JWqanI/mco
ho+bklONybddjdJu2k0Saoaydm3M6AlGIT268vUqaPga1ge4+BnxZS5/Bs7Vr++QDDTg7MN+05Na
cLSPtNQ33aG1/rLoc3yrqgtGfHvakBIM6VSiTKD1QN+P77kLECYDwCLEadZMSjR4OPBBc/2Vtfdx
evMZ4eIRzQHDa87uTB48Ga8L8b0jLhTYXmHJqD1/LAtrZnu1jIds7/XoVbg/+cDiOwEvjLiUjxVt
4cKvdwxZ5GmrcRUW6ZR1xwrOvrm29/1U8Pw86vlb0p6d+UKV7/c71f/RSlwhC9A/40Odb2b/EHyO
738CD2smzBuSlGVxj/pdPHpt9VfiMULizg1a64gE7GPrIK3nqNIFmffeUSbM3ewTkhutOgZ4f+/H
VxR3gvOhR9rwd9PSXKN3k4lU0d/G7L2KXhrUMNp/hydEgb+ZYUGSmtec5bsORY+GcUNi5tYK/bRL
3ElTylC6TFc6d95bQWiFpc1LE9hMnmtGq6+8fIrD1Wy/SfxcDFfyq9DXIzbAPNw1pNpyZDj5zTZA
omVSONHNdgxLSKATiWPBlSi7+mtX3BHJy8LCOreOR4MGyNzGHs+h+ldZC7WD9jk6PcTB9xwyTXF0
TVnh9Tkvqv+k/mxhlBJKw9R1ACy1Caf3e+BfGRlmGx4DxxR23HarwEzTqCCVrzp8cwaCh7lTtwDL
4In3cVV7lFvshOOlxySa8XJ0JLUEu6TdJ6jpEvvImSjja58GA8LgV0XeU5gcXVQnWA3A23ok7xNK
UvNaBJ5YrmE+cxz3fB0a/dEcPUKvAuqO6IL/QIpZ1K2pwKayhthkvpGP4cNm9YZXj9uUtI+cwKAd
YZ86a6fuf0nVTz1zTR4Gb1jF3UFm9+X+jlZcKMZ/uwz4l0F4TB6fkv4iBNp+SxJjua3MB3mt4Lah
q48fqf8x0RDlvBzpU0o/82ppUK5obEZ5lcxrRma6qXcN4qVpa6y7lYT8HDEG9g1egY9vDl3jHypA
OPN0oWP26oSNasL91XNVIEnS6w9dbj3Ue8b0KfZCnIlOfRZ7Z1X/NK+EE8QA0prRCtXFWavZIXlY
9lJxU6p9Wv8z/BNYVEEqUH7WxdUt7lp74HJrvMq6Qb8p1c1GxLvExAr8AFBl2cS3Br9qFblK0K+U
sUKWjsdT2PkQLbUakr/+15e/bWcfagomt5+cDoFyyw4TcdbiAPaE/AfULyZz1nmn7BF+kEYiEg3U
HSEnFPx56kcWrXTtXHZHP+BPRJrqFx8EqOICLogBYByXucVCJkDSs2PCFbPpoJs7Td3bNZA6bSyY
RQ45TneQRC27m9G7NrDamb8wVMRG/HtHj2p9Ov13ZPwNFbI/469jxiINxp187i+Ye8OV2JHX08bG
8i+t9RS6dQlCyXBFbFCPhN2QF8dHSwdbCcZGubDr9x2K5Dt2ptY6TFSvMfBj1UN/1s0nM7zxndoz
lByjUezkXtMe00lbVM+cE2uMycXs+1U1/RNdbzT7LaruUrP1d0jvFBsiNv2us7OfXQAze4a8kDQK
0cQwjOjX8t6t54vgwuK3Vnpp1TfN0pTmAG7iHKMDVkoYN6Z0GYOyxooIHgzdnIcvqHhVjdENFEDS
fSOfijfmoARRiXxveoiVcjNITyWEQWZ/yEnwEBdVXHAwPs3C60qMAzlphP20jDmp04oJJKVQCWUv
ucnBBlydLK5Q2TBPiW+j1K592HC2B6wf7E5CC2ujqYRwjtsDf9A68te57Q3pV8pBsqBT2NaI8XIn
Y9O8jay0+gqA2zH2LcN3dLHw683G0WHgq/CKm8NOmhcMZ65V7QFXTH4WXDEu+lMGO11kmbBh+NNJ
KS7ieU/J6ciqt4ovvxjIueElKCmIQBTQnYO7uJeF3gTuSp224svv/I+GFLSoYJMNBxAKQhBAdpy9
KrOyh3yNtAPUTDtc1abzlOeDVt4q6a0gbqbb+fmTQ4FaOjV6zHAbDZNXXHiyA4RZhvRsWPw3I65f
YKd9ko3AsocAFDBTuF5w0GrlBTueR+2imLrCznA7fmb6AQCEclF8+p8Ie6iFNYlfvCDoZoCkR3eJ
28/Iqd4MzKUcOcDj0qbUZxolm7XeZBCygtRD0AoHRAcAX3MxJ57aEqTMVSC2LLNz3PyAMQlgrKRU
zwdDdZiZxqUjexzwwN+wIHBm0JCSgjL6pq6sNS10pfEmx+gevqt6TSMvhwTnulCvANbbSeu2Ielw
4rEBUZSs7ZeNG0gt/kzlWs1HIpt0msbiPvWEKDVV+Y5QQVd256ZrYLs+XiMN0wmuIeETGzWRi7ie
skutk05Klb3M7Wf+sjqgVrJ4cXv73iavgGsB6sC4BOml1cFc0ajiZQqtrwqLvoYhxZl+hCxqoMoa
3eqyWxXSzmfk5ZksAwLGN9F0H537hCwx7KHS2AcuCUcAdlWEea/ZdTgR9pPyqOvarevf4qlV70aJ
NAQkzRwZ8pEHGnO6pWPey4HFZJtMiIS3PCa9/1KHsEP+vgcz60GIczKGU6kDK7uk/pcB7DjQPGOB
mlq7lL4mOuL5ljEW5//8VMY+tVH8uzhMxQ/qUZ5SQ+jIrqzMsHQOkCHKKNRVJEaLs5Q3Wy9INfpW
QeSl4vyDCXoGPVTdnPQmr3Ht+DIlD105T7DMwk4S2q+WbAQpvHDhUFu1CbQvha4hp/5q/JUmoq7u
JP8vIgJwZJoyhJ8Aut9GIwGy5RpI4gUAVkf1gm6EVZmuGdKXk3EMYfZr9YOXeFM5p878rBFnTCnj
XIB6nFdksvkh44k3jv56HvmhfUkmM/xPmH9DQDT6hulB8qGUOFxSeduM+4YfQnE7ZuLvSkB21l4L
WLpqStIHtpAGOfanbl6r4Zc3WU49bNWq5Kb/UWvvnXU1/HwtE81SYqyrabSs5xQYmGI6rGu9hLEL
rs7K4B2OjUWcC2oVNLoEBXjhsqeVyVrWHkBnux6cjzpmSWiMhcNt12wsg08y+WKIjObNHF4K4xhk
kFE8HRoTjTN3nlU2vwGCbJtvkGRvIgr//GWwivKt/20ILeW+BVvm44yR+SF7kS0JvOQpoS+2An5D
39tgT3A7KaNVjpEPP4pWwGwTt5rCEAxL1iAaAAApkSZ+cgYupPlBFIsKYH4hm272xlVPIhIvOZT+
TAMjmNs+mdjvWZEVOXZjpsOR0VDqjnb3aPlVZ9nkNEoVhRXaWRqTtFQAAJtKch3e4rg85DNak181
XKInl+pTjCNE4uZMx5uB2aEs6sXvv7q5QMzyZz1THCB98ZicY4IzjepohFc26g2TsFpOazVecR0t
dMWVMJXgUHdeGlFDRF0yrAdTvqIrrZDfBTqk1BOTVb1yCnXZ6dwE/HRy6CpcCjEWpeJg9YCA1yGX
oTVXkwoSTTjkv9x6Zv2yWQVrLb+IoyAMj+Q51i5SG4dC5J1KiEV4VSNPDk8CYsNjIfQxKCM3CiVZ
HgXJtIfAqfKPJq+nm9b6bICAzZjgmpQIa36h/OHkKBL48kUN6i1EiSxcH/lRta9msS3Sm1rnbqfc
EsuCuEZ/gmh+0Mo9gZ4ui1B41tc1mvON2h74ldhUlp16zDgCG+ZJNX1p6bdPrMZfxZUmvgeGcBcz
21R+KgofZkbwiqcwohdncW60xd2hwokPtkzW1pPnTVwBaXfN5Gurnsp68Cx73oZlsbVmShlnKoxw
CZRqsRq4uxavObGWfk4IQKUzNKEIFKJT/W9ajqsYDSgO0vlfjYrMMrY0XwTaW43gOWk75MhPWftC
dPbfRweuhOLVkcksnbbsbVrxXWFOIcFCApmOfGg8sKXR+pha6pOgELI3y3TzNa9e+d71/yQEQpPG
uNSuivIxLLtlAviGl4TsLOjSc1nKi9G86eAapXMeADKqjzh45R3nPjoSzuhsfOS87ClZmGONSXRG
6q5s6nxZ2e9Fs1Pia9i/NFzx1NWSKUFyj9J67SZm1ehdtExatAahXaiTSfriyFKFOL89VAPalRlP
B2Hzc7HOu0N/LXjvxf0o2aToedA1QOLNkvAPZdG9qmZlyhsSzWyWuc4N4/cq/zPDtyD9nHAqzOBH
/fAWj8T6TFfGB+efIn/J06lGp1C+kw+EWnBjE+76Ink/+uzs6x+WHu0eWFeSejB7nJrpViRXgin1
bvRohnAj9OV9IzrQwBQWfwbTnYkjJX9wAVBsCdzHYbGCjMOWu7e9iqAxXmLWzWTeEahRyF+OffZj
Yv3PGsQ7tmXMLmxnMkKsu+/jjFfXRrxV660G5Y9KHqFqom8tfvUOG6wzfhoqjgQoMPF4Uby208k2
M+2AfxfFhdh4W2bSXEghDTQT9MPRRDhN5FmdweAG/62GhS6funQUmJVjooMS28IFF9uCgkC/WSLF
FHIhSV0FIZkwpIZexQlGxr5seqjaF4mweyDSECU9DFcmnvSaIzCN/+rxKgbiMQNArHughwQX8BMu
1vlXuu+zSTbOsmRimlEynBykD+Y+gF+r9L9qvlj5I8f8WMnBouGl7zkBc6YeLN4ApMzkrk2IKila
RxU3k43ugq9FYl3F6eiv1QwoaY9yslZ3lvNRwix0f3bzhPR3ML7TdrUB/m/K3v22OXOOBFUt2uow
/YDZWjrDb/1RY03QtcWEXM2kj1GuMm+CTBNLpNm8Qn7juYEDkhw3mLdkUGGBQxvD5dqNF2yh6U3r
cHSg7kQbSNrtYuCuDywIYeNZQ9+KQ7CvMJchxjZ33DNBTLnYgzLPlVpd6NMi/YaHofqtyl8124Ta
3eYnKYFv8Tf69bHXjlgDud14V5CCIvxRyy2LYJxt2uZ3xkbZQ96SBaj9OriRzfprKG5BtDGKje0F
S0qhuBFzRLurZEubZM3EzAcgTrMRVGQsGipI3ghAgYpLRtSWHcOQ8lbZ50i/BJSGAI2s5PpbIeAl
bf4jUo1iZ3qS28EULHWvJImoBqfmj12SQwZ+kKDeIjEPs86CUDOkNww5uJPBVUdmkq2BrCordjKW
4OTYNJdE2Q3DgTBg8pLeScY5+tF15FitStdiYbEZ0B1chDNEroLctcMQBomugHcf5mY1Du/Y+Bcp
bH7Y4sWFhlhFiPN118pW6Srj7/3nLMNVGDzFIsQWFOcbbW0sdWnlx4dGWmmE5Nps08SVrEIAPCAj
CFG5g3nk2IItK+xlET4fKvAz+wnbXhs9qvIjSz/BDXNpI5ZdZcnFZ+L3BZWhKoFnDK7JZHYhaa+H
EBX65YHhIq1/3018n/kS7HRgD6Ni7DvTXg6RbtNSPU8BQV0bqfvXQOLFxhe/yZJwKe8ALX63gxvg
ixdadDZtShdekez4D1AMQ9rU4YusG3dQk0V1D/k+qHOXQ3KUX3H/JyOmBwPKtHtlXjoGbz4RL9W2
4y3TlxxqgEarUd4U7Uaur8TGka75NgF+iFnRUY/k87pJc0c0wt1o4rsiN1d+N7QL4F/MDIQml1xe
wpPlEAVR+P2ds4MvdfOX7RVkKhyXKXBZdApeLRTtLI18KRjJ0DSk02fWrXrnQV9hGL5a8y4Nt9w/
TDKj4ZmeslVl7Ev10GXYLxm/yECqgd5NNs4OTkeC39GXpXKIsKZyrw0baVqXycXUz6p8GxpSgy5l
+NKcA+BWUe1E0PFPVa2J7cJYt2GM9eBo1XhrZ5zc5dayb+3c4Co3XD89Tf2NdBGbHhnroJHyB+EJ
rYTFcn6U5pszblC3GcabAchllHtj+J4A7iv1YmU78Yszjw35VUj5SPAt9VOtASrcFI7nMfxToVLp
00spTinJSYCXcHGG26hcOyrp3qT2u1/WywzINKFlJeNI0di0dZ5TqoW4VIiF04/zSOi4RzxMy7Md
LLph7SRHOGoPLyI6pJF0bU9MjAmLGXDLUAJSnMd0g0aKp9yILgKNnwkHYPjTwpPaTdiu6mWETV7f
q+qZInETIImIGBDO9kZ8LCDvPQadmNU3PgdPgo9mwv83t+c0+lOJeeqlF03sCKWFJjoHsLGHP6ou
75HxNQL3owXUR9JmuCh848vpn8rR0ClYWiDUjYOjTForkhbpK8nFW+LOvNVMmx6wHFIGLyyWgrrv
8HQhoYqlV8p0ADbrUlBGu1NRu51OOvOxlCUxu6AoVTkwRCzeagq/C2hWlO1eQEjakLxr9icQSaR8
RM9pWg3SKijeY9LQ49+B+B9H2+BOXGKSI4H0HyqNZlVuCqRixifYFbqwxmE2DY853BjjDrlmTX1E
iMoLMxK+oSOJ4gY35RP/H5kaQ8VEto2dp19+x/NfPP/j/fOcZh8AfVKVA9RL+as3rUpsYIwA+EhF
aHu6EZgnr1D6JRvHHms5WzF8XUJIr2hNcUOmaxpPWDDoowO1yMytmr5VNUcmjcx6eo66bUGJOAEs
jn+atSs/nnK0kMijOYicqwyjrgzOQTC/JQQNSIRZ7VWYCS60UOBA1UOHqTLib8f+GXrGZswzxZJM
3Mwmk2Ax90ekmL3xzFuuavlBWhQt0xstCsXdpajroT4SIoBUcZ+vkc/r22oTr6HZ26Ol1ZdGeedx
gdmPtZ0Q8RvO6aKUl1I+y+kXJBLic4kj20r2A/B9Lb0mmelHwhrJxaKgM67sN/o9yfbEEY3ZeD9o
NsroHoHxr27sBupBCrdOPF1D+IzRaiy+02PK3Oy7LbEO6U0cAVP80fvHxvx06q3hYIb0dGVJgA2Y
OL9bXl+qN1v/A+BIOHo6niLULShKXSPdsSoIB9oaitt58q+vI1ICe3S8RXqsVI0MnG2C34D2KCIT
HHK6pRSsciat18jW1pZFv1ghOs5eenFRXz5HrbNHKjlFVxC8haawJznXJPrXpHtqFYNiDcMSFI8M
gf88cqBXTMcgvkhT6RcIQLStXx+6Ia+xNePs1SlMzbfhOl7PeOhbpG+I0xGZeFAMsQrJrfaroAa0
lG85Q582ojQbVgRCKmBwfKIBu/1N6h8IK7gJ39BGepr25XTcCyrX5KIxfoaILzgDLZZWYsKYkgOE
k9f9yUgDBYwx/Vp8TZ2PXRv2knE24SMH2/fwpCcrZqB1q/9rgQEE5sn1gQO9gRAnTBQWEwV6qG5s
/73uv538LwGXN8BHl+k0cw6gdW63JZtnUG6n4dXp5KOjAiDjJbkSzxUyUTBY9KgZZtTBuHp0QvHl
FiwyqNeDuqXiJLCvifqj2Bczw1dMnL5dgwD7PVMH6LVyCuQPp3519qLbTJthPBCuk8jrYT72Xg97
cZPFV8tM1xNoIOcbGQNyTgcDfnIPYD9U1sZa1V7RH6SaoG50/zwzLKb3CVtGAKxgr+x+mbYfwucS
ZCj8A/CB48hPDTI0SwjhToMHZdRse2ufVvsqvsXBZz/AEVDRS8QYn7UfHNoBcUq4BP/G5rJk8Gf6
iIlh5KQa9rX5ny3E52CCAAO+v+ewzcimuAb4zNGOHJ0t7ar9WxovJT49/5LwrMvHePhgCbQL6sQI
4AAVBHMpJjaNdGuZK9RUiKpBLTTRPcdVKHUPkHXXrDbtssLSuIfn6zEmJ6xDRA23iB2CmhOsULzw
ijC+a/cp7KjxTLgRQnk/ThchcYy548JW8pLsBQ0ftjty70m8AFct8q2KwLkjwYVdN3Kw2JgQCkjR
UdPU1l62Ns24GuNc6JMJVWvnbWOvzeB7QlIRSUeulDT7UKMbADyyeLZL3IoZ884iqu52i4CQjOVG
47vfsGCn4yc1x6V068Jnn55i3o1mPoBwNJth0+hrsR8U9Bwx21VH1UXTnq9z7Z/NKlO03+0AH1nv
U/KImOKbjdmrS7M5Wh2/HIVR0p6zG4qcZzNdO/Lqk9DjhQQozzMJzr4Ig21I6L6yHIbHANw19Mg1
grPIstDMk2MSC0dX1tIiSHPyM89SnykcosEJOJI9UHBRl4uPdvpSm0995awRSgnRCtn8AJ1orIDI
Y2U/Gbu+Rr9oZkuDvx47Lbwy2Oi1ZsueqwDz5SYYdsAflnTCawzIxSNHUkXcECWOnKo91A88WAQd
1i1q4lWinZqOSCwOrvX84C4Sw48JOl0gUpTrEFLgH4MXLuXiI97yv6q98K/MDdfwYVwRkGGpcZD+
tF5mCJPjnzAxEfmfHaf+EnUfaf9LZiDmAQrIWt4zdJUNBUNS+xW37+Os8Ykf/XbHHF9fycseuOwG
2BTGhhLyP1m8Qg01HsfiWl0HoLcjO1iQfQScNwxuSNxJqXin3NstkEb2l9zEt0rXXLMoQMDYieI7
QyM5pzH+RfvRsqcPb2IDHvqLZl0wBIqSl3CtG//adJeCrShsFGKvzrBAQaYRNeJPELjIWnL/ESqc
EPMu5IzDW9R+VdhwtfWIQZ67l18jBJ7MNlO/HFV+ORaugoj6S1hSJbgMBMu94A1cjiNcLOyHfqfe
Q2g8+vS3qhjKwxOP+aAwzfbjYmyogGq/AvQxMgGyf7KxYXeaaja1weucDWPC2LzjnOR45gVAREZ+
nRdJbljCk/M1YqMsu2qd2gf+RLRDCoGUAFn2t90eHV3ImHxv0i5sODIMIp4rZg0BCgbhweEhEKMh
qY5eXXNJED8SAeP2xY0cQRJITll3H7/adM2vr8c3hga12fI+V8VTYrns658qPgh+ykZYQIL+gsEg
C/c8X2K3VrtTYlqARXxc/r/oh24TIcGSJq6P8jrqVFP6oSshCO8u9vDCoiAh0oindZis3wNrLfyU
c/OlkiNEEGnHfG+j92ZoasxXr+WL1CLygF1IuAAYduMEYcpNtTmAiBBuoqcQcH2bUUYn10fmnMNk
Z2fPkam7KWO0DXgB0w+BOuSQxXwSRowZNfC0iki8oYND/JV5HLi4qjvgMU7+NPqgXmcxOAn3GFYF
7poIt5XyrLm9mpw1JLjqBmFOJFUFmMvFyCkoMCSQermLsQWrPbDKLa7eVfVdqg6KvZ/RXGqqx1iV
pV85E/fM058ZN6q2F0X+hG82zY3sMDjLXsrtxCCKyKD8guE3tt1G6TaFswcWo7uVSu+u/9MqoAOD
IiG4sVkBSRFjdlieopIVQNExA9dYY1nLu4fpdU3m2jwzVdItKQFZzOYzs7/L8SuHOFvARTTgx5Nn
5RaaEFhije+E0zM7miZepOEoTnmOPGEWLriGpukAv8UMQ0wSvT7qKh45U3acOY3+D9Om8MyMqu7V
NLf/65BJ8roSeRSVd85oV2ssvGwOcxUFyS7Gv2x+ibcEFWli/zPsgeufy4qH2yb1B710zcQ+4DJ3
k2Ef1nvmhKlFptQD3oFnibDXSeTqLX1PYnYDGE+Vq9jSE53zjnCrCDQ+QERQTskyELHIqDnwf7j8
Y4GQiC+1f/AjMjH6P9zK8DRTu/tu8B6uR0QnwCp+B4Cyic29zAMxcaUhqdBwOWkO5F995U2OLgYi
cGXLvDxgHEQdRby8eSgiOJ+bmHNiEJ03IfTUP0ay85p8Y+s7nf0VFT+iTgL2Yg85i7EGPKoQeTKs
jMG6Ky6EydM+PEe/kYOzj4OmOqFDkbEeIdTOi/Vs76E1h34XYnIT4iKJlp+NWMqYvUAQMCOyGu/z
mITYM9A/LFe+hiroZE/pvGfzWRBIoiEnV93Q+ZRqjBPEMsioHI0RMeQY8lxQFyDz+F9i660jYS76
C5Uf3yY9fRWvGoLqYfs9gWio0akbP6UAlJYZBFnzAC/+5CgVsmSeVKyR4oiTrOXDpGOg5R+J0Lro
EVMRYYK6hcbdNM/6h4w7QNH2GSFSMWlAZXkLeTbjI07uSsLGsm3rvVOZhEl1y2xa27pXxRcz2oMn
kp28GFaWC7zEzwX7eh/ze8xvrYaySyPXYGWeHovg0i31pCaAmfvN8Ggg37BWnfUWE6IDTGCCQJLv
wPhBKk67Us2blL1mg807W5LyQijFQuPoHos1lKeIL4j+8ybPeFcPw7R1Zg3REzEj1w7GjeUCFHvZ
d7tY1C+YnNEXW7rI5qcP8e+cIQUoTHHG3cBxNskuFH2bnUwZTn7ec74FBmI3WZgZYzbv/7gIy7Os
b4derWAA5yaGplz7zUnnZmVpE6mGnlKepBiYQsmWmU5QEVAeFmaUITwa77UjbdKBoqD5ECPijrjg
iHYLF+zJQXhrG6zRNBmo6kEvzqxaxNpxkapoeM8y6qB8SzCBeMR0uH2oyrLngDU6t7aWMTiNH66k
GB8hJMBOX5tLAFfjdzL8VUk6RwwWEhOvlkJMZDdZAL2cv0N9l4H4QoSVN2K+AokZJvnjcZfLc+Cc
E/+9CX+KvqGYbXXSe7wCAFTGJQdlSUrKEPhZupn/G38bzG7q3kCN2tABQJGjVKEAZ7vH3ldpB4Mv
DTdtucZLNK2RbXfjjzhYW2odwuqcS7g+6KzIGRELpGu0uxzw3JqkCpTVX6I9KuzHD3P4qCx024Ru
aPPThzIz8j/NgptWZ++ktsrCmr7EolpaxqpWr468A9+w1vR6BuvW1VelY7vMpca4HceniG1LE3ZE
JOX2ih0A0RMv3GPIHz4ey8xkdVP4a7V0FZKUIDHrqptwWOaEeZuBWzG75e2XalkEi/Er+hy+q0H2
cAWOTEHs9qNJXS4puV27y1lMqPzgD+Xufudxg18ScV7a8DSUT8J5eOt8lky0KEjRuhvI9YIljwPC
IMWLX6VhwmjBVy1eBZuQmvHrP0Q0u8cSZVw/GRHg09G0dtr0RGVa2Vuc/oZ1D7JsMQXAfmInzL6D
6FcTyG7wCJFAdo2DJx/6Oztn3bUrFw19AgUJFuKPxueC5UBv3pIJ9Riz4NQS1hKhXvl09LvF4mRa
b0Ln62RnXX4O5B9Z66oiuZSYYWWl9Udq6CRlDW8Umb8pZ9oU6fDL7wTpomXJtqIneK4+zD8M9Tpp
/U1EQxC79RDIPDSNR4GZK7AkEBSJcY1OUN5DMZMBYKD74H4iGIzasRITqmpBw6DtmuOvUn2RLuLX
h6ZpuNI2c/6dQTgZWs//BhgD6BBJO2U1NzAyhsVO+Ei3Pb2BBd07XypSg8j4NeMvv7pOEypexquO
OVle9w5wCp1s+G8+IvbFaiBpeAHx2XlEh8LeUF+90MNTZfLVlx9T8V3S+hajQ1Tb8qz0j0HwIxtx
OirwO+GAHNZ6AaPQyogaJFo0Pwm+fp+4WD9tl5NKMQFupJ6Tdd8P6PmZtU4flp/SBeq4/FvcKIhh
r0q5r2W3BIuxgo3051dMMPSSUdQte+O6qLe5ZCyq4DePHWZiRFII+rtN4zkAo0dBgznkJLTlpdD/
KSONanSK6f06ZEf3Z1jH6i2x1+pF76+tfi5yafFLXTlzs/AxqWR7Ox+AdoumOPOWW+rVrGmCp/u9
u5vlbpTQfXlts8u674q4tiwr+J4ID0c3SalcIczkS1lIYvdG947hQ3iYdx9w68LDr+NpHhdIAKGS
A/0LZoK4XUeYr3aQrjrffzn+ViiCfelXyTcCAAb8D5P7tNLWARPWGzVegvCJw3/RcEmdfb8eYvyd
JuXpM5sQTe+0ri+aZDNyysYmo/46Uq6qc9HzEysPpdQsLC8iFlB96Dy+ke1zaYN0IXVEMA8VREa1
TUYgh64/izgwJu7orBLsRXtmgs4DXxQymuSrXxA/8gOk51deNa3w85AJdNFMFtf6X659Fi34rtyt
Jqp0Ixx+CNqIiGA4Y+Dge+9wntUiOry8S2wdsrzXVAXH/ow19iG3pPvvpR9QeEJkouYWFL+0U/JX
8RG6Fq40Mj9B1doTLBF/5qPM/hDAITGgdUkiS+ocoGTgYWL2be6s4IKA9tuL4E8DgJMxOjjUgM9v
/8f7QmzXYUw/3pqwQin5MbUtZbZuyaWgPBmV4+20tqYTiKkD+TOvQ3PdpJdcd1zNOJAt181gXIxW
65DtVKE73ukHz0zJslAv2NsAvTMAMaENEsxRn/GZX9DaF5LP3Ij+KtrZAvrlZu6Ghm/vTbIPUnoi
7QLWU5id8V7r+0q5q4hPZ6DCumyXMYIglSckWMakB/HssoJ1vAP/MYTDStRH2V5JcJWEGLXEndlW
YkFyWaKZgaANYiE9l34Jy0UQzwYEG5wh07Nspv3klF4J4E/JCEkgOoe70PGB56gJqSWsHJzHwoDV
wGExAaOm0LgA42u2uDJCaLTfRL+kxHCF94mFnBN1OklQfL5irgRroXbNkyqPcXX5P8bOq7d1Nb3C
f+VgX4cT9hLkzIUlUb1bsuwbwpW9t4/89Xm4zyTBJECQXAxyYG9blsiPb1nrWXm+nebSpFQyXkq8
D7Xkhv8W4wt0XLZCkDQSXkiZPpTyptDX1QQIjJMljAd3AmqLjWuGe3Cn8oPtQwOxWsvfcsyZxY6N
rsi/jRoj55KtSe2Nrpe+xTJeRpo+tnQWd7Q2TuxMwsJMrMXAoDoB8BA1qQIMq8l58po0rMhXVB48
vwWYTDODF5pwznJOCYhcwpJnqk4tRtJOzE7Hd96L/DOkiKy3jblPlwC8sjXxeG5nAeJbTrs4RjEK
w9ep10tpCgbgPRlXKFJBxZ2cOYa0TLX12OxxveMTZr9W7MFn4QEx80U2oZ5BIuwkE6mN25ZADDYJ
fg/ZuAQ4gKCdIih1Zp1waHQvJdQMFqaM0mprDYcKU/6iHrbtFd+oTRuWWCew7U9eu2W6ZGBCsjlr
VhGyLem77utVUMQzcsaY66Aox6OB1SG/cLC06nNoPrLEXqt8gBGLci5OxoXLttjpMmMCY6lzBVio
n1T7HmJVcVg8Xzi74zB90izOk9VtnInuEgSgmD9saNpZrc6J9FqUKqcdcQeyyQHzGOoVc6fQPmo8
3GJYBlX+KdtHuV9KCjLveWw/KorhtuUa03bQ59yS2R3loZsR1rrgvnSd9h4VVyIpIOE1swKi5xix
h4F1syqyfe9I6EeZcgLnKjkawTmvHfk2/lZxTU8U3TmyKho8ZEQcqtNmHGGpNZFT1a2PI3YcGAPn
5xBEql3hxsU6jRNE3lfRSpMtLrCvmBZQgjpTHU3xqDPIcg/22lKEIFv/yTSibRhAMp4K/UdfHNT3
oFiB2wDfzmOAXiQHjefWUsAgbIeR58nrtq/IBD7C8cTKcGBxXnM0OiHbuvo8FEc7vvX2V9R99vK4
IhyAYq1IkHlZF8PnHFDAMh3kdkmXnXoU5sSH6DgCkKz89YDp+Pw8no7SnAsCwkBUaxNVc95EysKz
A5xF59al2vNOKMETjZE1NT2LB7X7TsG7BNlHHr5KQOCqd0akkOMM4osLpgln6+lrsA8Q1QLlxyDD
1blG8jgPxZsB+7zZS86P0e5Vc6PiCfDujnbVpB8u1DG7RDGin7WN6/aoqguMhBr+cHVu9f5aSygC
UCESpjsHOBJmR8169RXucFRE8rCRFpFbRksayemBOnV1vHL0YAvJu44IN+oOTxZ6fWNatzcPWXIn
k4Qqbdjtq0xqlBh471E6Y/YtFMEK/ZGqO9lC6ANSY1uInuOXtRACJZIm2PKukdOFs/xVZSXZBkSD
PtlsTCqADG9yuNP7pQYaMg2/FA0junIxq5aFGS6o4VmwJRqXYlUuEWcUKy5Ec92z1w+j2zQ4GyhG
Q9aeFu21PCKj1aGUNW6BNBiUb5Mw7AgpLs2GyfsNxvMsVA69zBCKIaMjIBxcLZ4EOZdKgneOpyRi
Gspyyi1mPc56WHFGTz2Qlrk4oyewZs2khOq12PBM6MIVQ/p4fKlrYJL7TDsn6bWFJRDucN9IpWtw
ubPOWThLuvKpNQJmTyVRF9eUjplwH4xz73oWo9VbFbTbChclO6A5EArk6gL+Jk1dHd2Au4j8RzAV
segzJqdKozLtS+c2+TkK95+B1k9b19t0WFXksYH9aWzObvYmXvOR1p+deQlm/kqMX0FAhgrug3jh
GO8pKtrq+Tfnbos+sJ0eQJSd9tJLqD22iBgIfmAQ+R3Qq9lkXbaHmqbK1ldx8QjERRlz7rxNycUX
dTvFf4zB3n7ozloeg52pVgtnIBLrpYZxOy2o2SRz0E64RLlGTWkeJAdh7URy403uJ/DTJOBkp0WC
FGUkZE7/PSW9rEqpb1qT6pxPhwi9iAVF4LKtNYjTZJYdU1qA2oMqgPsfL0w3nDpU/DkbsaJaMTEy
VFdnv5O2FZnZOcGKTD7r1Q0uaLvgIyvKk4FBC1q6tWvRn6u8oylNvNw9y2ARQhR+Q7NH7zrraEe9
09S9QEee5M12t5y2LRWhkJXBdcjzv1IKxkT9U4wIv0ap67CTjSVuTHBPjANHl7cKFoFer3UiCvOv
SgebISG84vE1ckloFvdloJOSLq0+mXAzZl6AgPwLk6NbH5OOriGAAz0Jc+i4ucYUS76hPdHlg1id
1RoGYR8TEVyQViDAoA0hLKHpXjUUQ+KsAQz3Cfboxb0C31/gCF5r9xzwWHQ1VOZww0ktzgo9eEGp
EL+NIAPR+FJ3ouGu7iM5O9Q5zKk1znQnWunVQjQnfVpETAWi/Xril2kQFbcdS1z11eEmwzGnrKbF
QcwDDPyjbdwJhGTfvGWfR1+1L23i5uclvNBpcuHpdLU0ddrwnOhblg8yyRbPfvH6+/CRB9SeO58r
yZkID7TPfFLgBRPdVSOGoAAW+7V3qXDku5m8RXXbyuesXQ+W6zWwJVelx4+bwwNgyqQlG8+Kl0Zx
KOhFhCajfnYZv47wsrJdx/sZ4AXEHkLTrczlzwSqIAwvCN/7SbKhTID6wEDL5z07ycES+43cu4B3
J9wL4kwUGkFBTuSLTwXjnauBmNVVihSlXI035jPkJ4k503fOIxq5KDi23Hp1/GH1n2E07zBu1Ywd
nqtgL5uXunjNSvRSywly2LtUay27p7LuQfGBJCuXue3CqyoLROeu5+0ZhvTxmzZ5rUM2zZhvNZlD
7scQl7EHtyGx1PvQWH4oGEPXsbWedtouCNREzGu1omRgeB3sh/rZxqwBS53EU4/LBDBDAkVi43Mh
6vuax+ACTmfwznAoYRFABAeWIWT6HHo669wJcVNsMMmEzXOtHAb9bkGrwNuHOjT2lj43bMcob50X
m1FssvCuD8nK1N9y9cbVqSrYq1ByTh3siFSo5Nlu4UqBUiPGFdhbcCVHdk88TaeWa8QL089IDXka
1I9KwdfltsXZIbU5VK9CeVfRmtTc22E7H81w5tivA4VgTGjSyvM2TbDX9FfFP4N/lb1Noe8TcxMl
ezO8O9YzArYWRsXrqKwRIwfBNWaOr1gnnztA23BZF841YKziMxQ1PtkVDdVeanYGpTM8CdlbY2Yu
RzK0BsXNfKRH+sBIFNWl9LCJThW4E10GXTrMo4qw27lOQ5Qgl9G1u5BO47iW9IeKGCZhciVLTGmT
V5HfC7qtfAs0LW6n+qIL/AXr51l1E8iF5f6LN1RqSZHYZsiRZOD1FVkQdggJLH8O5B/yukE41uam
C1Zeucj1GaTqDVjIBHVfjoLTlE8ekNtmPQm/PPMY9ocRoYmxzPL3QVkM9nOuU4nPeciy4bKbja3s
5CsgTLV+1cJnNb+NoLhYsEjLUF8ksIfRyy74BRS7rQ+k/JU51JgQ4Nd6y5zPOmWSPCDPd7oPL+BO
WIwJAR2vNlgCcy6nbm9iSuB1lh3ePlAOTLii/hJUJ4F3CqVmh5KGNhLYsDnsBKHVFcgRBqtSi5Ee
w1V0Am/gtwIv7cKxHkpCybUPYhxbeCRyGBo21kX/XVd/Il5rjwFPtj4YtRCR4073fGHB8DslKJQY
Ni5sbZ3KN4Iih+YE+Lk29oyxRvNEhiITWLxUsO5/C7eDn6TnZh6Bwb7nw1dCw2emRGXIF+SzaGna
feY1s3ktPQAl4RLJ8osM5yS9t9bXyFUgUcGnk4Sxv6FPCEMqHWVDUHKs3idJnQ1a9cavJIcTxjJL
OXYCLOmBsBTdAsT63OuP09oi1dJZpH5POSGRch+CZ7TUmo88FwrAvlOOVcJYZK83G6mh0p5mdflX
irmFQt+0VhwO00qrDQF23hyYqLzVyvhImyen7gkKYkHD+R0EPAwcRrv2zmu25NDwaentcmrq1edD
kMIIgPbPT4y1HXcOSBQPVuNx4lyBxGqmTUNSPtUMyJLamDU8ViLjwIRHAD1S+tc0Mp6SCYzh//D4
g/MjIrJJ0jvoT38MyWg4mMk5kR/6CORLPEcbiT+u3+Qk2LLErghp31FeBeVpYJbV0OTm5pdDcdX7
h98XDqO/Zqv4DPK55Ym7fE6QogvvO+PP6kHYTwvuRrqzuC/RTNsl0hY6cuasnfoklI5BA/CKa+pW
Yl9mpEm5dHEcVy2l1e8xXztvmXukwPAA4QLb2cZsN9jVe8WapQfZqGNxqnr0/DwJ0V7HyRverzRB
jL0kc8fTpw+r9Hc6DIgQ7/d03vmsknj3VPOoKCuVjg2fNKaTCqYBB8delb+nQTBguCp6aPaBs60G
Igrj13lTsVLW+SOQGL8DaRefiY7REPBbsKoYVztbvXvYvDLlMa0mrensNI6BNTPoq81tSrWG/bne
9Crn3eS4PHCZjPGa7RIHGxARKhrSchnmDKA0ybNBpAhj+I6hDdinAtHJ5shxmFZnG0Xe8obn4k5+
GlKggHf9EaGFp7rf6/37KLZKRVzjggLQlhnEEffAqq/q+dn9T9lDM10y5PFK1IssyDYxBYPYGkC1
d6NAp0D5zGiTQYmDyHBlrQNuue6aJ9+GchXdAu6J883k1cq/y/wYhxdhbod22TQ7lPY9msEaDZi0
F/qzwxiUgLj6Wee2wJMb/SgyA8CcsVN9H7Or92n0cztk076zgxMTky5bJdQ0LUOTkKSg/JMYW9bU
CX0UeyBdR5IIV5rFRgfHCmUj2IF0HRE6mASumqLJ3ESklyjnZmBc5I7ZEtNBKyHBgRyIZEq7ZYjD
62sXn8LodUA6UscMHMbuqTIOjYQo6DlD9gDQL2dBeZ2yXhjzSM2lHLYTrJ2iRxBQtGHrZ1lzu2Ir
fgz9iyffm/Kj1i6h+iWFsNIR2hfbmO7L5VcG0UnCr1d1i7Fb+fqqtLhtY2jxey8D23JLShST2DSZ
WXdrbkiYYWzAQRaDrx3qh6Cgr4CytEvcGdjj/VkzvRCzCzYVGAtbvnRgcjiMBqYzB6+AiLw2yerm
8xFPDZ4Jd0r2bTyxygh2ZETECpIhDOZddeeR8iDvwxDtKDEl1spSnyPpxeH4BzU7yQ3XClO9WnDT
9MuBMI36R48Kt2JfYg4r9hwprsMeONBK9Z5FvmhlMneWcS8B69lb4feIHq4rXDFwGcyKYkb9h5eo
SNacvqbz4bGZjG524hLUYpYbYuvdhmdxCEUADiNyW8RgRG+E4XsJ7Qbjfl/uw3apm3SLO8yoZnoR
dYpLa5LquVngFnTnFnXycGvSz17lQWwZdE0TGopdP9VWRAQ509d8b3VXEwd7XX1I2sIWk04TsUsF
88LsTqaKkiY6lDqXlo3fE2PUTgEOEENcxvuItRr0FDedhxa+Q1Kvr+Fo0j7o5Dp0CCSxgoB1mbaO
6VGSIjIYd4INSYtXOOxuDS9/NPBxzuFWdbcoJgiVUWANom+0lh0E7XLZiQ0wLj9yY+vSOlQ+1BcK
zhJcgB0MsQAxJqYWYw++N7WWGuSHrttJ2nPRfqQGwNBbX2+kIaE7f7AwjHDH8HxKDghhG21voK+x
LsQQsCDpOTshj6chlxo1yZYgF334rIqdzYS54s1a9mKrjftCHAfpU5pSvT8S22V+Twb9KK/06B2t
jiUDNsHGDcP16AzLnPMxw2SgYeB27mV9HbZh9ugZWjCjlpm+c0GZzQ9MSBOwZrXgAYp+g4lRAkl+
eOGXMvkAhBvKtI79j50/sJO2TMCCD8/hQt8kADJ0lF5uYfKT4GhQWEYH8jMtth1Rf7TEWZS3vL9n
3DF1Adlo+JAsKIz475PwMy0WEGstPrNg4zUrSWU0Y33a5sVgrIiOnJYB+QzxsgWN7FwNLmP7bgBu
UZRnEg8aa5uPW0fb6Fk9Qycr1/MZ4iGiZGTE99PIF8C8YR8B13A1ZEguCHppEEkcCkC9PuO6ggbP
1O+9fB2zT+L2piqn11YSD6cJKxhhy2F/XbEW5U9i/Z75z0N8M62P6ZZlFhu9TD5q4h9nJf0KyyJm
7UZ1qYytop4J/hqnMwKPjJW7YfjaIrVKecK3dP9JwFw0fJ2qUFwHNL8wzvwWxcWPR5sN5UI5dP5L
OnwnZjTvQ4YswiZ072hwE+cLAVArSYGAnwoDRLFdXYfhQrJrSoBH/MEnAE+bIIeePY2gscIVhyoE
ZijKTXOZANrmX3FjI9dnXQunobAJ0133xBpTkMb+h4MUj2oUuTuXKw0RH0qlwoexPMaeV950Qt2o
ntlypPxNrcHe2ZgiJd5r7wyZN6057daxcyshbUGRUb+q7F6wprCQ08rP9I0FEEg26/maC7zQX3j1
SbglBZ37tBRHONINxkP/NSUCzIOizBb72fFxvuMSOGu4zYHfTluU6LPuv3kb2/5k2dswvcnOkqEo
1aYdXlL1xFtlS3sGpIEP2GOfOVCt99gxJTcvzyWzXq/fttKRqd7A9MmuFlnnuVJ9AfHb0lvlB45i
grGZAyMWrupp3YLZebpwfGyBnAHaF8cgHbZPTGo4rw2gqeVTqxbbLn0fGUliSfJXYw9eYRcad4Vx
SsuCoQfOgyfO4gkGNe0QxCAFHpK5Sf2cYQgNDFBfjU0Di6EFfxGMVqm59d12XI7Rhl+diNtUffEH
wqCYWCes9EpA+2tVP1WEJXffyrDzpHthHQdnVxc7szuzRACKGg+nUP024oY78FzVl6i+qPK9yE5J
P4+ZU2VIGufcI74gI+JH8e5m+tzzuAuW0rgCMl8VL3nc0Xax1vKB92IiadgBajc7vwz2qWDiH6Vn
lRkkOl79I4D9NOKhZiwPZ/+tG9fxiGhpRfeDbyeXr1F5mDJ5DZLmRuZqVFWomaEsK6iXO3ijq9a6
Geh4eZc5TpN0I4uTqhwI+PGjm+6NS6coXDWOCNM99kjXNSZoEZUCv4PvCSCK9SXTR5VHUbjJjfck
tWZebx/UWtAZbhTg2NraKN80EPaOLq2tlsm8dS7ZfReY5Xj60XmhdSGql5OELW//00kXwF16cByQ
mWDzXZTVteiTudTYLL7bNWNWs/sC3of4Ku7cltl4A/xrGQNckqoGCdOXKL4KDS6E22jbBAfdMGDF
+tERAmT+N6p8ycN6/9YVr23DHJg/nZHskcLdYKuFUi5eOsFDhs+nMh2mmFyMmVtFuwbils2tDWbU
Mmmszz5d6TBjQSHgJOtrWaG5iJnGemeYmlp8wAZQV7vE+tANolLQMSa7sVj35qFkFC2rjxh8COw9
iJ3aIjE+spotFtNFxFAOjFvK+fhVJHfFgqKO102nyh/IvmNtokSMZJHRK5egf+3VlSPohW7xe24j
0mo4dQJgUfWn0VK0SO8jpmMdTYk1AYH6LbnEiJnsCvGOG/KSjYrnfIXw57OGuxphHtpxABUFqj80
lxwy9Xjwy3MOJEkyaImktzR+Q2lGo1IwsUCyxxTGIXmA3RwGO1QJZbSQ2R/JZcLRtelJ9epXjeYO
7abo38tpdtOgxWsvQA41p2PIvOPZ5zG4TqjfWu3dYww2MreZNT0LeNqoIL4PeDK8rZ2uqnZFugoP
RR6qPL+CDIGGhsJD5TJUXoyBQjG+tBBneG6xWvblw2RSzJCKsKvlJlMZsROJ7k6Abp6b0/nqo9mf
dPapsQ5IpqCA0Db0yJfevE+uCHkFKwzODftQ/jJfnE2xKcqXnMJE6hD5iI9JWhPVLmGKTP95NHjo
2nuG+CYC8S6YjL4v0oTJkD4j78dinJWjP9rn3WPEJCUxTW05jjxx1dW7ZV1zmWkG753CRIYDkOTR
EqEcKyX9QFbxhAnw+LWW0yDOQYQ8UZIIBUgetUQu3DpKX9LxhWX1YUxXvlHQir42+pmaCtV0zbN3
HF2d0z6AXsH4J3AICn0fq2NobriYJrG54uPiNnnsknpmS2SOIz+tyBfnotWaCaRRMnL76f23KmR0
i0A/Za7suA4BAGQ63dCsRcNDiA2Nm60fpf7cD19V+e6E3x49SGmSXWBtsgJ7xzXn6+SHdA6AZ5lP
DuHq9BQzCahYNuHWbw6y8s4YbJqJET39pKzz6eueNnd0n5izGJHbi1QpyH7oNQMgHRLDInYibKyi
x68//vXv//6vn+Lf/O/8lCeDn2f13/+d//7Mi4EXHzT/4z///gxIIE9//5v/+p5//hd/34efVV7n
P83/+V3L7/zwnn7X//ObplfzXz+Z3/6PVzd/b97/6T8WWRM2w7n9robLd90mze9Xwd8xfef/94t/
fP/+Kc9D8f3nr8+8zZrpp/lhnv36x5fWX3/+UmTn9xv11/s0/fx/fHH6A/78tWoz/70a/te/+H6v
mz9/qerfbMc0LFmVDZMcdcv69Uf/PX1FMf+mKIo9/Z+hO7as85Usr5rgz1+6/TfDNkzDkVVLdhxz
egF13v7+kvE3S9dMRdZsVbZl2bJ//edf/k+f4H9/on9kLdH04ADqP3+xSTZ//VH89VFPfxuvS3c0
w3Qcmf9PNTTd5uuf75cw8/l+5V/8qI4iPbOYU3cxDpMCtIacGIBhoGgUqBR7SJdJEAFIG6A5NCk2
hDJ3Gf/AU2P0EpI0Dpks3ugp0EvZTIt51xLxUNo2edZe5cZya8/kQ5kpy0j4Ai6Mz9iDvVpSMsEb
zUh90n2PbRaJN3aOUk8fCNuQzYZ9W9MYqG1RDUjBXdHjdF5bFlU69sO+KwjH+ktyn6N0wRIzLzvO
jCYdgid7JLLAH9EA54ay4vkfPFUD7gBt6BoEjmxkYo9GblEaLTVMTdJDb7lSiBAgcPS3sJYoQLQY
nVMf2pS8GOMdzyCYFP4L5qLuGoobkrW57PswGTTnJvuITfF5K7FnzMdykoPQcAUWBZzlhBs9Qe4/
FAqndlw2czkDgxn64VvYW7s4C/qtxkxxqD8ccgU3poexo5H6lagGa5OXabASbf9qjyQwdN6ut0k2
1dFna6oMSMaiLR9i6Fpjv0Lw+J00/bPWD5N5q30n71yZBeZgzHFqSqn4ti3y0AbeDtx076lXcF4a
DnFV+YHLEFlKjppYh7YXq/JSjgIswD7YuFq0KJ8M+XVE1KhFMCVTUKdAsxidFNQVfNpDRqSXbT5V
CiV/KmB9JMFGKQj1KbEcO4OFtNNkNybX7bkgM11zTDFTjMCY5VTZedRYa2Fb67APaXTyqpjFdssD
ElnPmKKl9jU6FxFYZ61li9EP3YtmYrJnBbfzTUOejSx9n3woa3N1SnJ17HxewFQkAqL/yCoNIwh7
H6UKbk2iPhTvtaUJUaTkM9IalpEyEbiFbZPDrZKkwZiFuB+nWapGIVyTanreORQIChOYqJFZqPNU
dKT+FkrOqSni56ik3xkEVUXa5ktLaG8QqzD69JbylMnVQjUROMXop0AnVAB4kmjntJ2GrQWNka4O
W1Gxqm7ES5jZ3TrrnIOogm/bViCkHDuQL67XpTyzNVsgPgw1PlFtLmrjVuhxsqs6vHZI42Mwax+R
qL6CGk2/GQ5Iz3EOpVbJKNnS9OVgkqylv6pypc6VtNoUco6wBAS3lmRUAEYPbqQh7Cs2K3cEioda
KFtkArfAYDeWq1TWtPItVyHUL+QMH7bNCsJGA6sA7sJlgadSRfYVlP7SkGAFl+M2qvHuj5XMAMon
RcAQqZsq7ACEBRYXzyqQHEHDiOcFdQcjV0UdspXFHFVJ2UTWk7JwTOkwi9H+TmLIWA1C0MEp2YI6
FAW+McKnsZTCHXy0TKNjfhhOfPWiwoYZI0dLmHwdZFUyoWsUHF1PDqo5BN1Gduaqpt31LIsZnVJ3
mwao7roCOzRhfkT2KgfRIhtRNDk2xWcSD1wYNfNVxw7uuolluMiyd6K6X3vfZvdnEfQWCOs9LhCB
RsFLMWTsSslJwqqoHz2DzWLQpq4Ts+AIshZxQqjQEwe8y9PlLUZlro5F6dYJGghFHKya2Z82SJgr
ovloVIGLv90K7GTedfSGWR+HT1mZgWPuptOMPV+pyAwwKeO6Hq9CN/RrPazeNAJNaZoHaiCb0peV
OrgTHcdND6Qhjutq3kvmTdIgkLYENXQSUDZPmZI2CyD9/sqWw8eQwX4Zw5zFdYoKQgWG1XJQzCa2
uGnZxbYR3U7ISP5zlHwLhAY08cMu7m5xaLZuKTXGTLE/xhiuWFiDmBV5SU+rLKrMOhly8moFErmM
cbmzma4F3YDjoU54nzrHXBoaN65us4zRw+DW6miIU8ezoCDEyeLcqhFbZ+FwPcT0c2j2mY2JZ7/l
DGj7iGWL1rA1V89lIh1ERBNbhKpDiQQVMy0RwyLJtUMm+mMmvSjJ5OlENgA8zlYfHYlwSmvOEkua
Mto/Pdsi3rVZ95m1khrUtI0hs3UlCYOlof3tsEroVWCaUr0Pm45NDfGrY7uRpuWkZjCJjWX2eVJ3
KBpmPtBfKS9VOtsBj5uNbcux2BRWBrmi7GDPsYYIKbQJPWPRQMQ0UCbu6gFqX65yLmgGFG3HoIFK
OmINu3GR2ehOpJ61vQK/XjT5uhw6c0EOLVQq5kSJMK9DgduGmcRGKcWW5+RDzzyUN+2XYKUyZ1GX
SCMRRAoRhioT3CBqScr0mD1rXDexh01HEQFzciuUJ4qzFyhXO8I33vVMHGqatxko0ek4SeYl6Xbq
QMsh2pk23cIJdPQx5h3jOOCKFendNpsvf3J4OxZrusD6HJQKB5E3AnxFBu97noFa3yfxqnyC7M+K
pEVa7fBMT4RPuVCz5igkY1UW/UrWUa4yagyBNdZ7xeEHDg3aKdkGK2kydeynXcQU9BAlHI6G92Ap
Bvnc34RFDFMYoGlRTlEk2a0LsWyY3FzwpCq8rh4NQ8JoWUpyF+gq3j272/B0wuuZm8AhOWPbFNFT
ylPWMFvg5gr0m9xBIuhn8EXIfXbtoCHHOSSHSvt2rOhUeFAmQSb4VfXQ7QL9GfIatoMsHyTeN7lA
Ulcde+oE7oLEdQJa3gbniQ07tR9hPyX63jT0Evd3VmIYLzC/2m+VCePCTzqmNUnwEWoEEviUTKMQ
2jwMu3UXD4vQw4caoS6uCEuZ90UE7yOrXjkOZn03+T8AB7alyWavYWFfNZfaR12l0ykCeEfv3a29
mi2rrVl3qySVgk5tmQcqu5mBZMOgQt5gMpFp60tHWLIb9ESLpwo8FjUhYqDFq1owwW8M6SQ1Ded/
pWyiNgNm5+gbOfRgCJhcNBmjNUzos6hmWUiJ4WgEsmXktHiinFsGbMGcA9kyYxQQiXctR/bRhaaj
t2z1rdYLjADSOrNxm03vo9HXLw7pIzyJpoSyHkgzi7gR15CuYl1pqp3kjZcBjVyANngWklORM7WG
tDn598DIejZaHBpNJ8UqER2VOsFuWho7yc/ZlWYO89tOuLmBk8lElZtxps8aE2/oRFfzYtTL3kXn
sTyzxg6/T86wxldrJMR0j1Iq7Z1RXVseV+k4PDK5gFswqBLbFd4JfAOCqc3OMnlnUx/DUTQwSLOn
sRO53E/VOpdBxMZ2pc1MbUSFlQYgASesq83uPGeCTqDZKL3pnFQz2/fvdgsRsTRHCo42nTuCec6Y
70THWL6VEGcOX6aPCdqpL44yy1RcDbrhfcdaTafLGeKUhPtIrui8aadGKmUhbXIpJFmvg4AkhKXO
HaW4epB+i+g9S4mjqbWR2ThlTWRGhywAJxxb0BA1QNeUxaOCFsc3GFYHIC0dBHKmr3G7xSwzCzaV
jflBCUbVGtQbv1egVOUK76YtFr3q7IRHRErEFlGP30ctAmykImEeXmTZyOdwmA8cktpTWFX1U5mw
x0uM7Dl/dxLtGyoDGdkhIbVBwxMH6D61O6x+82oVeF+8Rvbw+9urMEYvbacQqawhwpcp7ZoaykIg
5w8NLWGtwRnqCu57P48+HbVYDEnwFhe1NqOQooDGBaqJgSU4q1EtT1+TghWc5CQu/Q4rcPYmxog4
ftR6BGTmQ+5aEGIe84Siw3alWp9xNj0zGeH3Phu2GnEkjOKgQfng2dBlXuUEbzL2nqVscTaWBVOq
xgAoFaTISge53mvC22IMwnCM5x4XhwUqCJuGx0Cs9oxvkaZip3EBreuexyJjS9Ok5k8MxO4JR4OU
f9q+/GXQUy6CqOjd1MO/5vNtg9culNAAfxEmBzvOIJL32SqXUVT1aZAsFBNZfcEilabD0qWWmRXc
3iJFeV0CxVt01LLqEJTzZkwSF9Mgz0hVwbtVR8xxGnyv80EhUceU2FkpVrDLHQvU2Ajbwha8Ta2O
fAbD8TYQW8/qgAvX/dY3BjB6miGwlxds4J+j3DAWkeLB9ag7LJSZBSLGHmGH51TXJfViwV4zkhXM
TfaLRuVrhP6pl4xFWgwd8oGzIoyfNK2uksQITXU2g4maoFS4R41UgnMZJceaT+FJnf6nTxjXxV1P
LAo0JAkWtJl6e0+OWbIwrUvb0lp7kZTMczb4ejmCZEAClGaxMSuFx1WDhhxZaR8aeHtt9rOxSoaM
RnMZhBC48uTaJZwFWo6G32osZuDiFJTpLe4dxVXGfm3jr+Fd34nRQc3nN9BcYpKT0o7MhWKnpoTK
6AZRNNJzbWUEjIZvKr9nAjB6RBMoQSq5aeGt0pi1UN1ybxhhuDM6BEYGKQmwvCwz/aqpJTBNj1fC
MRdRbUGL5xQ0+08aX87pOH8ebZIgzNj7qHrrQ9gCBlhs3XpOxLjJG9q2ZN6bdN3CYR7Qen68StRA
mmGDNMp61xtKsHLsSWkKDG9txSbnpZzXs2BsCbT2QcoEjroaDQbaY1i6Dn/fU2GYnRupPpwBSN5a
1WkLdVBttLJMbQNtZxet5ep1Li9qEc5Ewe7Zrw5VRTppFJrGoi/R9A0ocVgsY5m02QUZsjpnenNW
YocHQV2NGAeXWceDRwoKhD7ZyGWVKUddjaCRRv5bq5Z4OfppmN9Dl6jRuFhDh0jT+fBRU/WYq0pw
qLlXPvSWCqc2+7NSATG3KmfupEO3RiVJcd+PwK1kdEmjkLe+wnykG6FUN7GBzC/jisii7qyOerIY
g0uIBkjG8BTyrB5VE/HFgwt+L4f+XdcEm6r2WA/dKukIikOIT65plePp5vYILqqH+y+nJc9SPu8G
1qfOcjifcf5dtOH4H+ydx27lSLtlnygugi4YnErHy3spJ4QylUkbJIOefPpevMAP3B400D3vURWy
KmV4SMZn9l47gr7tlejv2EnPezl4e1VGiGCC093ZL9hvVUpCX43PnSMerUD4MIxPk7OLO/XiYvS1
qb5LguGfGlhVJ6g78OdEPopX5WTndUoPbX3RkoGOqptzo4txp1R31ybRq8knUJhQmHHxE1XCPmKu
f8cuGct1AcXFY0gg6IWKHEmUFtFvO2jv6MTn3J0fGD0/MubmqdxL115LcmHs2t9Es/urt4b45YjJ
ojfflAkL3lz9i6htfdzWdh5uZm1QxhYXsc28J5hOHIceNeEa9Y/tgo4ufm5C8WkH72Eou79Ugaw5
qpsk1I8qZvbUFuZdrcldBmrHG8+uR6LUyHZLiifb3Hicg+GWzNrlSBYalOOJXB+CcAIIDRvY3yKX
Vwq7pr0pcrDeHPzwv2HwYjCRA0s/82ylvcGhQULyjGKmDj8cP32qYZa01L9rPoE3p8P0a0bkixZg
/OiRDSiadQLYmNyUFAnE3MIrCjfIZlxrfEQD2Bmf8sgVbFW28691lXeVCgbxJjHiqpXxofYrTKaZ
QRDh8FLv8CkP/BsldQ5Oe8pP9Vw8A3LQTbtbQnIJpmdvxcMQ0oCHdX+JVPiWJzjK476mMeDYuqrR
o2Cq5jZqjfgtM/EzuZyniuDy655X3qp+BpLGknq+TdnhiNFDxD6Y26liJSAT8B1u8tX4QEZj99fM
xa9hShCDMnAKL4e0DMFu9n/DUZNPVoFo9w8539Wm8e8xwmIvGeCELlGsgh85sGhSMbsGz5XDuk+7
8Qul2k3T95rL4ryr4kYuHkAdR9+pTnCtqKB2sYqPpon2o8ieSpbYZmnvnUqcadwOsdK422r/S25x
T0N0LmHnK/MGNG5vymKLY/f2HoDsJV0fHQ3BxYf+0aTk/nUfSZDQFUkoh7qh9xnzk/C9u0L8XctP
nT4XHrldbvgRRnpChDnuxIrcV7qIWMYs4xUk9YvbMJkcCViLghhCGXGMgKpnldwu6tGMzW2SUvJn
qixAqR/n1fD21eZ9jSGPejUZKy1NYQ5szcT6OnWIqfLosuTSHDWYwCSqntxCvGP6DMajXZpHbVBk
dLXnnnoGSpkv/0UDqTitDT7aMgr3xjLRZQZPj8IgqI2Zwuj5c6AbdjQqoxbM/ZVspwotcEeAYUQb
FVTNaXCQ7CUr9Sd94qHIEeUUvNg6B62Mpr6uLVZL7jWlg91oB1LU6jU4r7NDJOQAkaXFOrBuR4Fn
70XjcIHp56438oolkYSSYFd3LItBU9YO46KuXsZfRfxNDFRy7UbhU+fhudeWReJIf9KVVGOMdUq4
ICHzyMir927pAn4fvwsoKVdxhKZHA9zzyuGQ+dAK8pZFNkWNufag+3Qmuq/Qii5xAAMOkJUBxtp3
/Z9W8ZglK9lrPtVkU2MijyAh7znHyE9tYRPHgvUsUabpIZ4h3sRD8lutHWP1rGZIxMfvRpIfra5J
KauaH6dof+WMbk+cHPuhJcwj4hX/WArU6VmVf+de96gUPUCBmMgGdKGSGbeJ0GnYPPxIoD/fSU46
G9ANZUnw0NVtdUOv5zcuvXxwXaQwI1FVcqCzwRqa6S7QNTLsgh8lMRvftsVXzcdxD9z7PigNBOey
YbKcxrsgwVAw9dghqgCG2ug4y4Njg+jUyfknYyaXrDZHfcZJ3Ab9b29ihjpmkKKcrvlTdoNHWoa3
y1d7QdbXPTYjD+9Qyl9um/2uzYgff2YI7ObRj7HBAZvCJIlSQgfmkSxFU6eZE01l3N4LvIeUyuil
XeraDtzVIp1XghFYKgLErCtd7KSCuVwWqGKdDGFmxgOyGhqMMucMCTq26qXiogbtAOIr4wVW4TLu
a89iY/CiKxuDjEX4EBP4SoUGpHVroYtVoRBikBfH0wrFcwmvs6bFA1fGMLoisIcVbW3BgOJoDUrL
psBCJrMWwiBDk6lg+j/LheGj65X7aAa8HGuKXG98q2HnPQlu8Ga1N5h87kUYN9vvPkMFk+Kawep1
pRgMCaYyx8njjLDNeBQ9RALbV4p2x2AOA2hVJuo7IVl3jDbxe9N8uyHzRMn3WhcP0Wvm/x0UPodm
xYddZ4Cf5hp4dO+u+6DJXusVsWI9bEknIxg615VQgxk1dCrdeR135FAOe79I/tg8lXtPIc2wNLJd
HCJpyPHo6Bm3DTgqNwEnVA0SroJPJspYoErXjD5UzqvU+smDxj0km9w98Hhxcy7MyIK205iM0CfQ
Ngc0I8tPVG0MqFGdSzd2aMTpCouwQE8h7lMWAAw8WJSLAvlflWcljqAtoOLHUequsOnDRBzPYWK5
qzh9b9ehuXTNBGGm7CHgoZMP67W97/yRJ4oR335Q+tZ66a3OJdICCr+uLe5NIPGFYePTyCymjoea
0c+RC+Q6K2iHk6mLGEUacAzRcwFmkcSH3paPHsmYNWBroHosKHjD08mKeDem8papCnFO4BnsQBBg
vltkgnmqCKNT4zzFDzIj8putGeQWPkDWUc2rMhrKaAP7kgLytg6KP8mg9WmKjhWWZwCxSJ862FMS
fyZIhTrDCh2bjGAZghXWsL4E2YqYzuLSH9Ww60sHv5uSxakQBEw4q3p2cwdKJKU2KAUFqSjMnvqI
0CtuGIAb4Np0+iuLq/taTAvR3DeFrvQ9BqyrNuLR7xd2KQwWQA0u8EiikQmQW98LFSCpr0eiwrdS
VescfOEWectW8zqEktk6rT0OwyZXzmiP2wSfTDCwORrVLu7LFydL2YQty2VmVtowVd0g4U6Pn8kD
yVBnTnGnOb0KWWwiZ3b8E210Zpl6hwz/r1fK6ICw+m129tilxW3nl7D0s4NGGuDExVFWLbLzdknp
9Ox8zMWKE2nkOR1S8RR4PKtjhcxBKQEFGTpiMLJMTYvgGyjJeDHImPiFvhOPKTzTovlkZHsaXQlo
SC5s+WZ+JM98RtA5hLdg1lo/ZKSLa5O0CFFcPJbCY1HATXxl5/LBNL3LEeXa3ex+r3RyW2vwt+gV
gYECmXnGvkKqlo6HEMnSH+FqTPVwvVompPNa/Oh0fmuy7U1OEQibIcI1Ph7mNmiu56g9tTmleNA3
X7xRiN5QSbRXGVoWB8VqiA5zXxXWgQSC88sPh7txgLoMvWgus10yX/pmtld+4X8WrYc1enUiBLFb
isEiSRJCWVqzfci6FAxORpQlHVhr8r/WrQimIBfOFoKHPKTJ81l+4KyOSOUS97lpcXjAfjlOOoX3
1jAAHD2N22nD4/vPi+pJvGgJgDWDe4jTrTnLQ83SUP8qHLJwpphbqV5SBLGwBVIZNwdWksx827tB
WGg6PiaFjI79ylTpTUaSbcMogXwh1C8J6qvUYf2djIjWXYdLOel9w6wrGcmaUJwGacfc16OJHHrZ
XfK2/4PaJDsYhpwMbrq3LJbMZBwi+FYfL/gwzuAzKbTYGLOnHJU1NwkbCtOV+6XqHfRi6Ju8lFaA
e5agK597AdUSRfaLDtonz3GZdNivaCr791YMr5pwnW6IzSHbhMZphhfBq7ZtNU/vKUaPyF2H5tJU
6HHxhFUxb4OhYSUhy+44KiqvyCChihQIAnbS7A4kvWpRxvrgjulLK8RF1Y66k43/t8lSLHyhF8L9
BkCbVRDNO3WyrgbFy2RWB2O1h8aBGryFOL7g7F+S8KujgJ10/TqW8UPg0BVBz3FzlpT+8hb5A0E8
xXOYRpR1B+NOuHgQfMkxjlhF8eIXtcDWRMgMxJGoUc9J+Jv4BEgCAR2yyLLngoLTWMYnrFJ4X2CP
iPZZS6WXCtR/S0jCcO1yOIfDnxoUgsjqt0Lrd1ExKGcD/Nb0aAbXghCC/nk09Z2p80MUpSfbEVng
YjDKzJ9Gjf/qrv1ZHPvFePqqV+uLy9T+KhHMtHy1QkNh5DomTnmXeIwGm8Df9U0dX+fTkOyt69C4
0WVQE5Cia3mbO6zQ0tJnbthmEntm/p7H1VMhEwLQm1OqISa3Czk53aSuOgcaoMXQZ2YcQUv0N+Rz
dYlH2/iGqY8OfzEWsI+9Z6z6MriLPBlFDT7PwuV0hgdcWyIYx15NLFowA1nT0Dgq7FXhcCs0WA/0
gRXxJ8VUI0lSeEY8BAUu0ME96dTzVZel2Wtn3ePI2uXimRHgeMjy3DCZenAqlr21QA6czUt/0yHC
UjLt7+OOSlMtrT75zci8KyzwJKT9J0g2dRuW/qusC3MyHH2bcl8c+iWLIPYSU6LpfdDL3KvJXpu+
ny4VW8ljP+CTXf3gnhcE+mj4J0NCzHAQxSgfo20DpzECG7N257xoSG6S2OQ9SvHQI1IPhtt6DNJ+
2wZKdRfKt/FKG2c5KgIKw2UjN4XEDzDPfWZLtB4kIv8gXv2TYpdBUdqhMaW4WNP2OA/jTZk1UCZD
+VwQb4N2cnpGxAgPMmgBmmZ44XIlsRiW6jAMxy5mEcj4nj3VxLhlicYe8QpNOb3DzO2UDZ64alrx
nYcIuycv/XIpjsIhwr3h8fT07AlTaku9YUlE63u7caZC9QyOBlZLOMipf4nBjfy963cfbSyIVfQZ
72VFgqCkLQvi6obPqKAI3HZTTp9Vj0t9YIJUvQwyO9vO42SWMTFkjqxuohR4jJkzc8VDwRqck+Q6
HILoqOIe/N7VCHNaZW7ymiT9R+S40E0mH2qyRn+drQnDIhgjE+pKxQJBV8XBpGBPvLIOTqrMbicL
a1lXwPNci0A9Nc1xhNn1Xid/hZrXy5ChsbSrPToTOZN8aWQEzQRAqlsZwUZbHo7vQuzwXfrZkmxR
vt6V1IPFBlue59bsW07ss04IbYuHcBeI8DrVPSw1QfTGHNtTHFGytoP33JTNoezC/nbyYbk0IXmm
GQIuxumoilQYElBVsNlrZ0v6C3lWtlvWe2+Ap43f3b3pV07TfHDMOVHO0SOyhj4uudXJ9JNP7NME
vK20Pg6FG24SIcyfDjLdumU4WxusGXPdvMqOaVTA+O1SxoQoKRx/61IyOSOOT0ypQCST5gTsnAvP
E+emeg/i+W2KozdvgN8S8VJ3Ei96ThoEtIEbQ6gj7XiJiR8KFLiGgdqhzDsakzBPdwlV8qlQ2T1j
7PE4p1V17az0znnCLqlpwcUGa4xDhmLCuPmN65jkzsgwwClSytt8DNfbZASK6ntSsHkkHWesOf0z
f75tEuXvVbwRkjs25mGFrVNORu9LOZESwfwxz3tC58bHeStnna4jxNNb3shbmQ6x7V9c769qQRzn
Q4rZoEvyUxcTElGFy670xXshwP4NLXPFOV6+ClPGJLs7wyGfkneVUCWLlTie0tKTwZOamNeeIu62
k/MhQv3eJSo/Me0VPP5MqAc3O49JqRFCEZZbM/VZ2D2LXLuHlsefwl8dm5SIt9KOyIym4DHAepAF
kTiWSeEzRNnF8QhzzcXuqMwDL4ic/40fXMRBiEqY8bQNKGDHuAJM3k+spOCs2grm0VDeSxUDAO7D
/SrVuR844VhRU1nohYGyQKwn68fQytt4qr5nBz/6os4zW4YFWMKiww6D6q1HRYj4qvsGOoPeIPW+
E4eT2YJscOAMzBA4YN1BcBT5Rxh8qChkShXczkkxXzygY8lozSFPqECjTXbiBh0x72H62wWsO5Ho
c5RmePPpKBvm4B6Zjxqk1N5BuGyc7km2eo8nb8maCRlNCYYN1oODq2qZXIupeswvCYdzWjUbYbat
DlQIb12Oo3TLD1aDh0h+IMWtZIsva4FfoQxO40CGbfiZ82awWcIxwiXkrtnVq0x3aZ6ac0QHtf63
BTSDmJGPLctpvbBBTj8jw+Hl+mwlgh57ZJGHjLF6dUwXcqGRuF2nGfYVVS/7qWXO5eORLDIQI8L5
oupvyJfz/smyAoMUFg/pzICnWrbcUWGXfcDchVFc5eT4UlWBCdw9otgBgIbhELUyY721QRo2JtH1
LAXjr4AR3hbaOOQL69MiHy5JAdlzIS2qIMlqmU60XhQx+QPCm2TX1vLBk0hwHC+ADG6YU/eYCuPu
kTURxWITYADN+6MgMbkKIgi/s/hdssBA+sMPMCy3ix9vHlptST+o/vVegOkG/n/uI4RDOLHrlgRy
PVaJoS+OrrQV+BzUKz6vh1R9OEHZvadE4Omi5qGQs0854V5UGxxDH9uxAPi0S/V915bZXcmmdzfK
9W7GhU/p2scnm+1FBKRGF2fPL2HBDhForDoUx9YPP6KQuyDwnDtV5eIqSNOAbLr0UmQsjFWFar9v
GnPk9fMok1pfrdR+q0aAUlJOGOW6OHydalczRqU87bAYDW12GEDeGKaj13qsQATVF/5WUdOdO15B
Z76Ip5SKAkfIfNFR9G62unXIobeFBWkEEVXTULCbQ8UH5Sv90D2LfNnC45lElyGHGDGAzgencx5E
Go7nCeUgYAkgD8xLKDwaWLU5TQfB8gWp20X+rcscuUJOo+vVXsyOLX83UZGdwn7mNuMVII0vD6lW
93GE1sExjFtcv+VEV8krdXGDaZ1M6Kbf/Cc9hAeV3lg3/ZENxFrCgo+Z+16G8Z2ToptnsUXMSGuf
l1E+AEJIyFhvLx5jKdwNotuH8hIPCveVjEaoj5qqirUbUTLmpy9Y5NLhf9dx8dlmXrCnWITuqimV
si50dj5hZqOI3D2mGJfRjHeMWrfer1twRITI/FjG0J4m+mr0GvcNk0IEDcxym4j1mmFCUMnkSZkw
P1YtKRVZn705Nk4+Ml09S5dNMaCcYZwIqOy9+hipoWHAyMdOJ74PZl5NOq3imxV8NOVPOlPdTF/F
xtBMSwm+eWhLOiSsxwsV4fVY85TVhSiOaTTuTUQavanX29jlveKhgqOnvKFU6bFeuoDyoIoGZTPe
YN0xDZK0Zlnueh/LTcTGIlhiSVXOgNtJFHTXCE8ucX00B5KovZ0b86w1DmvqOk5JoKoVC5si5jFe
OSkmXHUmxH9ceSs+cK9klTGbewpp2DO9ZESefzqb0LhDMqWC4bSSWiLQaoOESh4i08B5UhSNTYyq
rsjnYOf49XclYtw4R7YLDkHHptWsmpA+T0o8+yFAkTDwXooVxZg/g0psilGdhKlv8Luy/eNNGzfq
RmUp+A/b7OZ4+lWuWXY9FIhM5/Sa2TyYNmmf/OReJqw2KkhUo6K0LScXtRoOTr/d4ExhlB8EoYBN
/F6lxt6GMM923lg+FEON2c9hucbEJCv8x6bXv2ucLGzfEQa4gd6pFg3uUiCHyo04spovjrigUJdZ
sKLGA/xSv7bM2FExkZWccS9BJCZcCvLY67AAilkcsIbKg8ijnPZYR86jP8zsHEjOufHNkD8nqnlq
PNTDSQarQeT91Ujm2n0te5ftAmOJLKl+BSGFRBYR6RaFzA7E5gm5G3soj83yGTjDd8ew/2rW6YUR
2ndnF/9St9kr/zyb2s5fVfovssgYyjL88moNZqbT3KoAIShxh9cV1SOYXehbRKLIuaFid49rpdAn
c+FRZ0LsasR1YhkFF/B3GHhx9/EJjQjucD8BGlHpQc/rdZpWp3bdBE246VwP2ISh4HFL3OaY2oIV
uzAd9xJIJC31LnTmn1513K0Tnain/1G+fsW6REDHvDvw6P7SlX2YvqRdBFFIPJdoV3gRxETU5BMq
noldVAsAKCpZI5n4pap4f+cClNPo/YjRHHyMikrmPFlbW+80/rk1du/NEerhMYYbEqMjG9voVMPv
kzVC6dr38JXhGk79lEAWJD4Yrt9EuSJXw/KCNoKkvtK0CpSYIAZs23OE/cMa7sPUz1/ZwUeIqsF1
6BWqAHp6Pvkep+qSAXFYqDJMvyWiplybTkMKgsqAzLkqb+JCkTTBUDpJTHmIwWX5VR8htRVvqrSH
QQlehPh6YdwqhMO0EZOpruvIBRsw8ybkEjktMhnPbTrsEUgGteUVngT2tobDoSW+aCwenwJXmPYp
qAng+xEG+Hw4LfiTQjhS36IJfkJJHWYqdjobis+bEia/sFuMGn/VbfDQh2iQCTF57vzt8430Id8U
IgsSgbas8j3jzb4uySg0b/0Iah2UX9Qn6BW4sldBjrK2W4Y/SUtyShGN69H6f8u54Cqj3eYPMJdx
wvgrw7/ITlSYGPWMoQ0qamIIeT0FQ/MvU/F9rJrl5IJG3XXF8OhntXfWQ4j0IGnet4lPh0fRpMV1
YdfTlKJ7JRvypVsFOVckCcV8xSnyYA66BfELLD6iqiOKz+GULCpkBhEYAh+QQYCd5lzQR/CrUuTo
Wb/GOW58QGoJXf1Uo8h3mox60gtPG/NE+mfuXOJtNr9ko9rvpWbns8792XPQ67NuHE/GSX6JCTcE
GgAWXd7vuJh/jWgE8hqCXVB4N7ltf+IagPLApWP949zkpfOG2CA86qZ8SwVW30DMFzQA2aHz2H5v
lit01cvFD9aP3imSw+jIU9vK4F7PC3wHQXOXZM86GN4jdFm7QkTMCsYMZkk3HNsJpWK7iOJQFGxR
C5Gp6wE6XM9uzhPKQ8XIiLqYBToInnabqidIzfIYFpElAtOGwM9d9PX+RvdLzbyreaDrDlEhGlN5
ShZWehHsHtnlXyGW1oZZzZVv1G+/d2g9muyvr8EBe1lw7AzFl54sPcT6mjk6JeYJjyCV/90YniZH
vJqaVXUsn8XUpntvyOFTUMA0CaaajrZ1ZsjGivCm7Rp4STUzoVEeE8Ire1SgCwhCAlGQbvcQpQx+
3Op17vWfxlXRRXGz1Px5YJLgxLpxa7flTd8xVHa9XxN+JiAx0YeQa37AD8RhtsFWMnHPJ4Ak3VuP
VOeWJcnyHfrjo4ESHjEqQsODHjQIoHYF6jYRGyTZhN/uMl58Ebq4fEk9sIJgv2ySvxu/popc8Mum
C0hSEeF1jX+5aQAONlo/siVjVEdGee0kCyj/lGClu5VJ2BTz4GovpdubSHdpcomrMoS+xxoIHrd9
rIPw+f+b8P5vTHgaXxpmxf+DBw83YZtk3//Tg7f9hb//bcHz1X+Fngp0GLi+7/hSuf+x4Pnyv3DQ
YcJz3UBGoQowx/3HgudtFrzI0b6rAsdTIX/pPxY8579kEDh+hPnOw5LlO/8vFrwo8P53B54XOC4n
FmpjnCMycj2+0/904BEqoKpk6BnPsTzEmI8oBpOSollsjQb5t8Adhf2aEEQ4ObRsYdzBwqShZJlH
G8Xc5SCtDXYIHVnGz0Y9o2dxiB9Vw22u5vEsfQMLL4iTnaug4uCdGPDSsLKVC8oUd4ogNtvKPTqp
RxlApUSYc4vasJMLlP9wa5Bjsg234RN73aI+axOvpJ8RTIUJAnIadfMRlxA08qSZj4J+6pmx2/IP
Lx4oDY8QID/M6/3k4AOH8Z7d9AupEb5YCXtuQux7BQM14U/Rjx1qVOWexq5vFY+x7EO5mQ05LQxH
YbRUH9IL0d30aODyoU5JaTAY5hqjYvIva1S/ucMxJMCTNnnoMMLPkJS6affi5eCYKmpzbIYshRBS
/KYITQ8sDJe9k2ogNLigrspRjrvOdtEeCZDiYqVAx8ONhxiRW55GQ/ToxcO4c4eRUWaYo4jryFKY
VMwbchTsbhSExcDSYXdN3QHBdwGdUgBd19W2rNJxdxAhaR31iMSqWbkQWeL/MW2eHxhBNI8OniJU
YbgoMrE0uxDnyZXr+PMupDD1RMHhssK36Kj1u4RVyNpzpCV94v5efHz6JujsfvUpyys+WVY3PvMU
CtOTLScoIFmxoaa277CuzcgLVNO1pSlfS7bsriQL9dJKhgflYE7OiLlc+iGzuj7xvtq6CcAtIn/w
Mwt8Mm6jOz35mH1oXbEPNmAsTKeWjUXXTixAw+B9CGofhHaMJjAQ43xTF6tzGw6O/gzCaDoVzKEu
sA/8L7LckrvB5dzomqD+AnNB9dKxcyQfJM2zo1P15BMW0bZIn+PPYWkRACyMd8Clq9DZj1GJDY6H
jZqpKwEQgORq3YEkY2VJIVickZEsZA3/MsVoycKsnC7eBKqlxioIQ62IQGXMghSuYYDY3KSEyhqb
3kn6sbONx+ZxsVVOyrtJ/q3eWLBB7dGPFHVRvspYVq+uQUKQ51P9ZWOd3OaLN92IKoQgES8G8yi1
wL2s1/kBvy4CBhGQSNBEOHW61WEqL70cq1MJAq2o3OAceHa5034/3VqtvItCbf2CdbCDP+9Ul0lM
2cvowQ90VmR/fLG0XnZRXNV3kbHqoehRgxMZnLa3lRwnJBmTN/31qKrupspHrShKi2iGGDsMv/QV
jIuGzzAGcSZUWn7EdBTiqkoxEcxIvc+1w3RjjS2gDcQZ2T/dAQEQ0yoemZTrY65w7NqxTY9hUg5/
G5Mi8mMZ/cShTYXSAQgqT2Lu3MsQstjDjpeLuyYakj8Ovow3PU6gdMeOgmJ0DcoBdFgLIwKucnW9
olqgbg2C4RcT9+SJUgg+VRgAQ6yysLqNcjM/u7Om2DFuuxJMXhTpI+YI9Qh7tWLEqrynsCT7uavy
8ClnMPhXBj2GkiXt+Y6QBKbP3EQRjAZ/+SxVrQi4yrVjL34yUa/7qv+DD5hsuLRwfhXJzM2EO6tj
sFdg7qFPJVNv9gYGiu1aodVjztiy8ZDIFhI/G78br2T5F666/cYQp9c9MvXmkho5g6GYml+uYXGo
S5/MF8yj5CZm6OXrpmOAGeXOc1K240+Z6wB5aRQfptGb8mvLg1LA6a+NPJdpDNie8n3cOSrVZLxR
eO2zqBPXtLfpsV1kfacKrIfVOM73EU/ODceFPVvhNXfjuLA0D3uXHVHMFX0wSQraxN/E+Roh0Fu2
BOnT4Kzr00Lpv62/md9Xa1OdUZUuGn1sbXk0GrgJCuNBd5305dlh+XmuTDJGG7uX3UtYC/XCt/Ix
0VaKkaAhGe99bkPnewiIoKtHKU5R46OMmrO0PZmxlAc1Eq+M3IkAutBOjHvLqr6kvhPcLUZ3+3It
JY5qcNbomnwGUmJg+SUkovC0Yk62b7sqYdvHhrDrfV55mTd2AIJ11FfX/WydO1tD47FqcW57r5XP
mE0JFGva7KGeq/ht5uRC8mWD9LPzIfqtIzFxDX3pua3X5cNlT32TY68+Wimcx5SDgzm+rubfIq/H
F4YUK6CPcsAJ2lmSpaZeEsFWCj+/rLz1f/EMtV/8l/KnawDKdMkSPdrEBcKEP49bPhP1Jdej82in
CqtPWMfTzsMayRa+j4gEWnyVgSBMkIVP2Gc/8iBnVCqa9HZwBgKv5zp7cQx7ljjy/D+9SMIPhnwt
LN28jm6jQud3GaaYT9t7LLRZ9n85ttWfJl/xfmU2BC5kPXtITdo920SXf3s3IEEECM6pYgAK5roZ
Blqlvqsu2qU0H9gnXJdDCdvD0ytk04g5YN7310OQx7A2E0dDhsuR0LFo3UZP2CUqvwuepVq8d/RI
G7BPcSn8wNqD1HEMRkthzmg6Rp/XYzsahUggQZDhFoGPDBlorOzX/L6M2o3+5TjJg5yD/B236viT
cpi6iGzqjaY7uTMzrkH86ws9PvatRoKdGxZBE37Eu0lnBbeApH7KffoDTpwFKSWRLfSjGGIlYz+m
pj6IrEPTqYjQ1DXB4o3sVV136AhIZYoqc4vbwLv1+3YFz4EPoaeN5YA/svMzmOqTGnl7ETYw8SrX
kk7G7YnKw1ui32w92AvYQDUPg63TS93HI4aGsnT8k5O7JKHYHvcmPpBooNnB/jrBjI41qgYrhuxB
VTMeQUy46kdz5//i+eUw7RJcJ1FXFOZm5Vp1ezOsXCdnqZd7EdTTx5SnCSd/KpmcxK0KNkdhLTE3
tLC8Kj2FbPx0X9T3buj41GADsjX2IwkZJ3jxetA3ZQm6bJUlneQGAnhZm9+kx/CM3K0VyDkM5W6Q
fK8ksLIUpHMLWdJkhf0zzP4hIFk6xqXPPgFSfX2/iT2n7qVt3nP9NiYv4chwlVoRO13FTdXMlyX8
26XPDiCsgeUJcQY7l/knudRjru4hxHfNSx0pVnntn9QdricP9WU/wQgm4rlDAFefJvmyjAyl2Tz6
gv4sns6LLT+8wb6ZYLgJe+cS5M2rbYK3sC2PC9ThOFn33frH6mNBOp0zId+TovpVy+6z9e0uGPrX
tpha/EZLdBbGn79YVVHa4hVyriQzMpkxXlBNk+Gq8LL4tneHF0bBp7y1eyUYEjk5Vb7vTH/deQIr
Wy3hGxEW9m+PLWNj4hKoOH9z87CNSsMHbDIgFZquuPRMnG9jm63HCUMcymEvxQBDEYk8CWnqLnML
ZhZNSQhHXv7O0BUf8BU5iCPIB1gNkmoWo780i9Pd/2LvvJbrRrYt+yv3B1CBBDJhXsltucm9aSVS
LwhZeI+E+/oeoM49VyTVZJyO6IeO6BdVVRQp+DRrzTkm9ZQfdj5cV0yA59qlizd01aZV42fP1tfd
wlSi0ezfajAO+EC7fD53G7LU2QXTzQsVQdtueNOZoVh1A/pQcq8RuJVk3mf9TEp0BUW7datPYU0J
eKhgFLuGIjQk1iCWJ8nWujP625CwlOveobybmkw1rpex8Gy53xXd0aqoqS0UeGK0nL517IxQsYJd
7wbM/wFVDmy3Uf0QZM7VWMqbkrbchW8Xt5UcYDeW/rgqBqzieugfWal+6WZfrNIy3BrJfOx9AwuU
zabGpF0fz/Cy6jJW6K6Z7dNYfqO0+dPM7OgzyjVv0/jM6HEM/E8bjkkAFuCDYnQZ6W39eQ75qlVp
ENRB64m6VoKsYkSA2cgB9bGNnoPyoaCsmGarxhfJSufVo4YdAnTXLu9dDx2G3aHECtFRsLNxv82L
IjetxmbnBgmpOj61XLJ0ra2Jevc89s2vI20kyCNotWjZkaeYERmTorbe1/lCDDSJke/rTj2i1lAn
TFouvah0bH95hnZvVDRFB8Pr7SsHTcBnCnsz0g2WW5dUp/xb4N3pN7NAbBPOA9VumVcHlSHZYzEX
OueG0+SXSUiNLDUkjssmovOhCzpK25ZKMDJqg1qLabCOZI8OH302xQnwRnooNS1fXqbAeRhKQJxu
kztQzuPlrlnED+g+YJb3RRCgv4j9BdyT3FYWVzrYQUqlnZx6BKbBVdU4HXJuKnAejZrPWBGBkJkg
FHFswNocMtJvefsT1pui5betqcpZ87j6FGFo/dyX7XxnKGD+xZgTFmHLWT5Q5/Vhs1OMyhk8qFk7
id+eV3zfm7Avy/boZ/bw2MwWAFq/MCzBkqZISA73QucJK1+3VnoZoWwvVgcdLV6PmrY56lVETFTR
UYvG+0Cg4mTz26JVp/aGbWfOi/XYWQBKlWt88dB//ygCk/CpNGen0zjmvPeqjhW965bF3Wz4ub0y
3YFtcSXUBfLtale49IUnXQVbMbUOKcG6pqw5+SUKy77t1NXozXzlIUWC9CyXoiYxXhMdDWOKxCKt
dyi8adhP2JzhmAbQVmkHe4iLzibXFPiFbQM5pbZ3rTF+rQuDnKMyRJvq+TGUPjFvAzGPZH1080/T
ihAdy9kiOaNtTBjQ5mL7iULy21izQ5bvEP2wUVyreGQOmQbwesLy0pOVp/ZTgr8BM74Z/Qocv2An
NPB+NF5xFNpMrulmzBf8Fjlgij75MOjpu+ic5rKaZlywEZMszP48O5RxOZ46JYw1OqDxLqY8R9I4
0jOJPPZinhSOVGAg9kM9q/HLnHrOidXHjOFgUgecWgSztBkJ5AlA3CEfZgCgKGRPXRUkWBDc9oRh
Aa9v3UrWj3WftQ9xOTn3GO4xK6aE+3H3Ue/8qvy2OlVe2z4E+Wj3hEvZYYLMsnY3kWzNvVPX9AHq
JUWJPWlEYNrUia8znWkCVzLAGw7VxV01Nwi+EjcE3xjSSeGtdSePpZbW0b1sgjGnixbD31YZ0v5z
EAHjDZEhgNIssD7uwAmex6VMVsAjHqrcO414Js+pYbM0L8t9hwiBnQA+rRBgy8qxjJH0LrpRo2M6
7JcsSGjgqfggsE0d+eH2kyHD/E6QZYG/zY6orwhvPNHGKGCgIAJatltPLCloayV6HD7/XymI/j/E
G5MUAP/3pc67Jv6vy69F+qLYufzK72KnJ/7xXM+nyKn+u8rp+v840oEwZsEUkxLtxL+rnP4/VDBd
F2ePiyrSsiwYZP+qcqp/fKqiZArZnqAOiinxP6lyWq+KnNJTNiQCIGMmigDpOa8wY/TvlKK8Mq79
0jy0A1s8JMNy3yq0M7qnRoeUXZ/BQLz3AlT//RhiWxzkeUGXek3jZJPWqb8d2/RX6Wt1kNWJdfLT
8t+6bEjNjKzmgtH6zDKq6z9u77+YaX8y0iT34E9C2nLqwrZcx/EdRBvUkF/VZx1jorIgkYv6PYGo
odinvT6FGkSzXdOXZp8LrVzB3Z1bSR9Je6tahGxomnmd6qqm45ixRAz9reWTFIVUQe/Mis1ixSp2
GwQ/q6gfr2MjLrbD7G2fr9/S9QQ7Aphnkdc41EJvhfWDbG0JYMsmqmTTO5QzY7xWGydzuaV3wcxU
l6vOWg15BbaMaMk8D++sLn1qNDsdsdxvUDRAjoZr0dIM8hMsAu/fLOsVTu73zXJ4AYUteAsd3rU/
i9ltSzs2sdDWthq1e5+61F2DZD80TNCOOR58UjcM7E3bLoQuWvnxkdmY3eFyKkNZoq95vqWR+xA6
E8ZcwOydgbJETfyA6IxfpUdsFyjQYdbfu9RhaZcLtXJHYgI+uBQge2+eO/yzBdAnUP2o5b34g4yH
1TAnrM8e1kkyq8PsXrhY0W57k2RozJI8KGbyhfm1iBmSnRm0mIuqvL9psggwZq6uASQ7RgHGK4sB
u9dIvWRNQXWu2psxXRVsPxFuTrh+etSPQOzNqJ1XwmAZM1J+7l23P0Q6iD64LvGXR2RbSnh0MDx8
B8tA8ed1WWkLe6cJhrVT4cbOFy5vd/b81sHEWLFAWljh1qWoJ/IVQ95yhHvlloXurpHmtNbL4+j6
pN9Sndi8f88FI8zru+44lktThSGLAQvwy8uzI8BxbB2LbgH7IGejiHloqfzugaNh/WBJOYTZJwBi
O8+pBCrfBCQ2KetelkP8szPxrehFisQsvpJRQ+JDkfnbpoldHM2w86WPx6FpT22iDuNUeidHO3Qo
YvWpaTu8RhUwXTONbvMElr0zhBd5cF2FYX/UFXnOcmhvMgqPygpPNkLhVV1lpO65rMYBp/iLXCu8
cIfPVQ52zkGLTVFf7lUZACVRi5dBTMYuHJ53NnF8BOimz4om/5njhaBN0s/ALfrH1qnJlpnO8tol
OKIk8EPk3/oYLWvGWvhiFr8a7dr70J0O8Aum80iNLU5pyiqUJ5Ak2RIBKUqcTaULGypSfpZ0hIHm
nYXSyyvZfWT08Z1YdKvamCnBWOG3kOQBdB3+tiTncmhC8DmNzFedoF42jxix67q6pqz0NXOt6zYz
4p1R5T8TjcQVdU++6ZubhALYyiuK/IpaRH7u+ADJ8C0d+jCqMRGAXNLC2oVGfhfVM4kCtGdRDygG
BGvDBISWyWeXrCv/ZPv97wcgq+bOMttqPbS36L2YFbLhNHica6L0uHLkiB6kZ2jkVQI3iOCWwlC1
dyoCOu3l53FwXsZOd1t6xH12kyFJpvNPBbCUSHvkJHdeuakbFwlV1UJYkIZJ7cCvNxgjWenYI/aw
arhdACKTK+VlAnfmQjoZoF32ROdV/ziopj/mnRCr5/cnrI9DiKXZj29onVypwQsOI9m9TGiMefhh
yDzATp1gsArExaQQjY0+oplA3s9xrhHR9PHGwVXUW+P1gEtnK9HZn+UVA0Q3jPk2svVTFudfnUKV
UMvIfHq+L0Z99fzTZmwetSOTI6tDCj2x2LnVMJ7L0Ahu0qqhVe64lyysIbwt58Tum/unKSvNXbVr
2Q+smsYxVvFkzAfDoEyST8AFjdlYN67706rymTbfhA1dsW0uA/Nba4udyury0vSa5sKVQ/YpQT2P
1HnsD4b/PWjK4SKt4UrgA0F8Pg/DpTOO+HdCBKpm2DR3rTJ/SSJ6jXjaT9r190G+SE073YCo9kCF
aaQqTlYcc0Gc6xBMYJmNdlV187gASj3SFfpmQ2X7LDYdJOwVNJKpyTAbVl2LHTAvqZmnyTbtKWik
UuKey0yDvQQbMorG4XYqncsFKHQNG+VLlYsZmgEuJxAGX2Uu1WEo0/spJKaxCeWeYpsmxjLVF6XV
KfJJ9CERdX4ZFxQ3k6IeIAJpopapH54Xqv88Jsg3PO42ACCvOM3jD9lNqw6f4T5G23BuJdP35/eV
v+4eg1NHsYcnE0/L+LO8x+0yLpUmsSVdR5mj5N1g3mSM4KsQJexob6w2et1H+CyhNmEwc/kFNuro
cpr2Pk446XDwvidDsPyzPLmJTx2qSUh2KwTjvjlBu/HWsy3PmdCDfd/lN6KifguG8x58gADw5xMU
1OhLlIyHuWrulT9gsesLjRXAzNfPZzyHGltjieon1f2FHtoOukj5SWq/PgGeOYkoBI+VK+rW3fhg
Oioiuv06402ig+B/58zQWKlSrDCWLeagQu5da6BA2BFGyIJnIxqfgB0z6Q8D8Kycx3wVwRfsCqPa
8gf7Edp/U6JO0qOd1OcNZmNTPAzJkqk3WF9Ah2xS7LcHARKKCmz6pckWJUc2YAAcgLwPy8SeDNOW
th95Bst9z2ry3ZAB8rpRo0zMcSKTtF0Czll2hUasEPc6V8+PAAd9uaHad+x0TYKCH/vbXrSIfqE1
Fz2ueKrZqY0wWif+5zQoBcmKMCBdP6A4aZG/MVJ8lo5+nAKWaaJtbozKxhe85M4apn3zfJMR7n8P
agJcZpu1YDayzJvmyL1kFoX8yLbgDGojS1AkyF1Wu9fW4gbLqdN6QUnSBsXqkKX+WTiW3bGEE3A2
64jesZLV1YRFjw+LiLUqSVEVCWq/hd1YOwmrhlwhAt2qYZXPOtwE7Vzs5tL0VsJehPHZeAzH4luX
gWPQVl58DeIfSlApngqR72JaAFR2SqxpKT0dNE3pbRSmJ9HJ+LG0s71e6s5JGxobNen5aFGkPktw
zFttNt3NYc/Ktk43kenusfhMt7k59ZfsvwFY5tY5z0zfZp1bXai6v02NaNexgD+JhCpbYAF5zHyw
6iH7eqIy6h+ezWtMY3HCgUzBtCdhfvnI8OwPZzGNpE/0zK/cJEW0mDb3WdctAxACTD2zqBcD/zl7
kb60IdBGKnae0pgGMfIDYHzNjxKhIap6Y2tYDgmfUQ4LcR7uh46Nr2/UX6mhx594jvYaGfR96BXx
VgXTcGobkp3HZvaOvULTmzlfrMlIvhcxkB60TOfDMLfHoq0YfRQRtbrhfrljZW/sTj7FSK++J3l+
leBPxWyW38MHI++qCYqtR860Banh0NSkdXWm43+CYwZng0C5NEw/OarBR1vmV1VoiINVxOHOwvGl
RdVtcfuQAsAMsWoZ4NiqSBobFdaLRldU93jLcjoO+NixLeQquAn7RTbYNhSN0wzEFbIUPvemPETM
v12XG7tgVlvIofGR0na/D/EaQA8EO4g63pifQl+LQwBFktGVixwLLMQ+9XAMMwBpab9dAwu4oCmZ
NSkAmOVbhZT0tUvSfO34nb1b1LnhYKzKtJj3Y6zpM8yTcW4odMLhYuLwpm5fegh8eZY3TFybMqV4
HQ5oaBrpHrouZjsKEmvCuXTmRAzlzMLqUMXGtZD4upD6A8BltM2sqlqlUfWpmRXrF6XhFVEi6tiL
QEokH8Rzv9T05vFJRsfBCIpVWAWfO6q/e4Ou57mREA22LLaKXN2WTVnsa00SVjjW1a3up72MmKc6
UjaaId8r7iZ7ymVNvhTzU1vfDar9ZvjlZeWr5DYArezYjbrLtinZY27pzjf+YljJjZqoHBi2NDyH
zcDYTly7EOu6zn6VUx0fl9E8rNRG8/HelZE6eToj5NUkB+d5fFMTAvqRyv2VHtMnpyBuIEOiu/E7
Udx4BCYsgFxEl5XDExXAVRyO2pMHN6nSe1BJiXBYIVQtAtLIaVj2J91SG+zICgTnTNi5aE5Oj2Kl
dOkm1AOCz7kD14WEEVRhId11GYGYtMU2p0ixL9DaHpxyXADZwy5btMT1CKEyS1SzMkiExRCFb7S+
Dm3i5cZFhWeQk9v211k5q/PADT5pcyiQRkhiERzMo1QMnIyiauqikpxk0a/11P5g+VFv3ZmxZRb1
53kqxX1adj8H079d8KwX9C6ytXLDeFv5JiOveKJJZ+9RSbE8sUx3zScUrE1P7f1WhAQt97w2Vir2
XawNLI/kHMjwE+JAhhCpH02JGboyPeOaWefSThVp9soIL8aIOI62rIqtyhHvWCibTInZbFhmFsrG
EyGPwbiJRmnC0A5jisbzlW+Y2QOsaLAR6whA0tVowRkgzs/ZSXS41CeUs7IKfjkL0Da6Dlyhc9e2
qXJW5lVbeXTasLYlkne3MSQrzAg9fC/2dYagLF2uk3IEfDPAqgP5Ford7PNHEMZOuGtoVqN+4MXO
DEFYT0zDy290eKJ2u5dB2tyBr9sVM2FiYYWU27TTcZXT0FmLDl229Iybou1AlmAK6PPdUmS/s7vg
akrN/LqzrrDRQqNZ9j6SBqTpD8mFkgi/20UfM6lxDeXiW4y87DiidIL06e7huuNzqAi4LuWm6Txv
a8T3XdPmW2+ZlPtUPUjP9HYBZ3ZhkaHk2Nk2ow27x8p/m3fuZ5NqLf2S5BhEoFey+CfrBQWBor+P
s8C8yeeYHkD0y7Whqok6AahlyJkwE/4KFeAO8TG5AgeLFqWtsndupuKzxAm+G/3sUoBuT41NL3rw
ib4aBYX0EVuAtr19VqRPszQJOQQvgo812HYjpOJ0SOLfVR/XYwtZeoBRLdS+vfKbbVrmrEiswrvi
29pq56IMnYJUsMQ+zJSQ0dBm50r41be+pIdneqh0FuDlEMU3ocwIIsXSvumlj4IgJf0nNr836M6e
+hj+a1MQW+JDB9r4ShlrhpIlCBHcVjpHFJtMFj1DiZMBA0dznufIWpY6TpxItGhee+VnhG1FVXTq
AUA5UcdKRVg29qtsvnwuirQhWx4xOlAfZu9S8BIz5dSM2uV5MHvFrhi9pxrCz6od1acgpqHT1NLc
ASYdUMGrEQKhb511VGQA6zhIhQsIHJ1/g/7tVuWFe4LN0yA7Xxm919ELE9V5UE8t/I0uPmrJdzDK
MLuUPbaEWthI0dNYII8qAl63zr6xprrZyYZc4iqYVsIL+uvJStaymOXKS4G2ejGIFGd5KCi3Vl6m
8eCTGnfRsq1kopRI1ALCq7JuTtdijq29HFnVD0s0jUWNYlAu8Awvqy6sOnriL9uUlJc2FkJpPIos
oVSdXk8G61QQyHLvRISiyaSj997usL9lK1Q2glhYVrNlgkJiCMt2h325egqWn886sS+6Sq/TOaSd
W1hIE5ihldfdNU0Du0sjxV6WQrShKkQV4W1QS9jNJq7H0dHmWamSh+eFrps+Wdh3L34vSEs8tAPZ
wEFRrdMyUAfAtzAtZ1/R9xtYn1HPORMOIzrrevqSOvk1GsHhebdaOeKzQ3nyxDjyKU8FDpFl7Vvk
GAB58XB7TfT/2Mjy0BJT3dExQ0yWpiiorOmr6foYcGiZZTE9o7hTl5WpK9zj5FmjTtlT/cFcJ8n3
4frFrhuTSxH66cVsyW9V7yOqN8FbgNw/cDkId8LGPfRR/7P2f6/fMUhlMy5JiHxDhMoTt9N3knOL
ba3vjAlqqZHTXxJUtSFiLuOos8z9uWcUd0bbOIe2rvQxqxNzm3e0grPmMzHh460roY2lYPlX4N/R
w7QGSC2Htb9NMgiRL2yQMkSmREoTheDrYTqis8V9TSHsjCeZXNulyFHq0h2yCt0iSXfZotC6uwqX
P9ocnGPLwAF0RiWHoZUTs3kHFQ20H0srOlieOYYArCz0YdBXzMsojFBkMuunjr3oN6vmmo4NRv6u
xLda4gtK6+DoWWZwjJJyXg3sIM8RMmYb6jsdVkALGkzg3Ocj9PwzqyKeDPfCfiwNjY5/Rv1kedt4
2TY9PyDoKDlmbJVdKRCAa/R21307/xx0FlyztCDO0goxLtS5z1jR7wSKkcsB07cBbcwVDNqTNcNv
q/N48/ztQrJK1obbnj8POOOIIel8n47eKRiZzAPvJ7XEXzaM01VLvR1hXYS2CGenJ73g96XJ4ToI
Vf4rs+1dhebw2sxCajB+7NBOvhGyz4j29lt8I2EAYsWkultkjn+tqfaeh5HMLpPxvA67fqVwFMOU
i5GhxGrnVcLdwjXIYEP4SCXLKrxhf7mqiysP8/CRjrh9Qw0+2rJAOabAP86mFjfKOFBgDQ3rml7K
iGeGCb+Y8AAWpntBBcdgKJiK/fPNlC3GjXDKfpbQHTPtig37osGrxb1ExEGZzDBWmWXvWHIGm0Sm
E946pNa0lqunzDkOo1lcwbu6BZ0P23YCpiLIzDjrVSdI6uRzGtGmrG2vHi9tg0i8Zd8LJuEiWvIL
sqW6WWn/ss77gcQ2vHiRoMiC6vBXWxHTKo3qRlWKbmbBfQkXa0qZjw5b/O4nKu0Q3LKRnBWYaS4m
SVMS6CuFKXobLQWIVUq8x7khinMu5cgQT8sAcuLWa3cSV+YmQTmLFHaC7b1Vvbk4mAyIBKPF+Eu+
PLkM9E9T5CVouSUSvYXuVtnhqgqB3CN4WERNT8/7dDYt11aT/DAHCsaJDyvANvHkmrr1VvZSRI5i
aomN27HxCdzmRJWF/Kw+X8fL3JEG7pNZeNHKTJgYMPoHxIHazXZ2+5AlJFQXnzrBc5n8/ycxfZDE
ZL3bGb2Pfv7X2dfoa/61/dMIsvzS794oxp5/CFWyBTIF3LFC/Y8TxPDMf6QnTfqktmPaiv/37yap
5f6DEwlrBk1QBxfJv1uklvmPL4TJz9s2DZXF2fHfDpV/9RV/x2f9PYtJvOwzMlFYFp5LDKWUayyX
j/tl50MCDkJBMJdby+6/YA1XF1HRQ80GoXBM83a+CKntU62Bq69ZqdchAHfHK429nHuPyg+f/rSE
uXVmvFaWG20aBI8f9PdeNY9+n6QUtqukq2iJeebLk+ws12woXJdbQGDdeeaZ7iarMZ9E5AYdgfoe
upqEINQt6drrKJoU1EI2oLrWVbGY5MPKhq1e3rJuJmUuFNb+gwaS/aJ99Hx+yvNcl+dEL5Pglpfn
BxZ74ois3IyK8D5uEcraJF9DgrSh2cGUbaIMfKKDJ9v0JsqqSahW1IzmI2qtmjaTvnz/jP7yVB0L
F4VyPDrIYrEl/dltK7pST3HNuiHCF0/C8PQtz8zrwCQK2kN9EgXS/6DB97K/93wLHDrWTGDsPm3L
e/UeUaum91sG+RahlQu7Dt10cEZCEsojLJvvX91fj6U8vhcfG5P5uq2PdqWqm8LJtxomByv8Fl5B
eAocEjzQdbkfXNny6f7Rkl0uja2+w2Upy/NQLLy6mYNVz+wVC7ZvHtNUawfGVTGbD2aVm9uk7wkq
7KOVn+ilXkgfBXNpyPKOluuEfqdi+0a2DFldY+vqwzzPGdIpwnFShOMgtCzWp4ncNRjAj15gTFfv
3yqxtL7/J2ntXyfv257tIyS2hPmqNU5JYtTKCfMtsSfXbWeMt2W2ZCOSVoOKbCQzgjKsEZFuGj+o
rsxX9LTz9fsnsdygF+dgm5isBG4zodhzmK9uIDe1ZIUKxHyO8BaZIU7oKb9mIbUrKRqPPWCDDiHc
B8/tzVuyHBUAmxA+B3/zUUpZYbsyynzrF1W50nFtrzrZXoxZiV0Z0v8HF/mXw9mW5QnLciwP1cmr
D6BA7J8IL8wI4xpIvyofdF+5OFe2NU2D9++nePNGEqknXMdkqCEXgQni5edtK0JZ0qxN2W5PwTpG
HYov+DAn9bVhQMAT4QgcsvuJKJc+YfulIXKCWJHOXn1wHss1vXqwTBmLyse2BZPSqwdrxx1JVjJL
tzh1NxQi1lYDkTH/OsQ24J7o0+RUuwyaSzrFT5Baf9ATuTZmebKC+PH9U3l795lcsVryjpnkHcpX
M0ShrYYmPXcfTDQBt80AP9Gw82uKKKxfs/Dn+4d7qdLgq7ItWunPWYg2D9teJoQ/VBpDoVkfumOy
rdUhCoghzNeDfYhlcxhjOj6Jf0+d94NR7+1XxDFxanou+hCm/1cPXQ4Nut25S0Avp6cmphAOh8/N
nO+pDp/i1Plm5/a3//wyXWGbJhfJa/1ahKSnsXCalso4ovxP42GO/F91msMGyG6FSccxajSWPuOD
Z/lm8uLmuny8i0pMUAh79SXNkUWvKCm40AhmcHRGBwOZOWm/qdV+8euH//gaMaLzEFlKOY79+s2h
4aUSmBvx1jerdWNkvLxhCoaXqmOPA3aKf8bYooixBffz/pGfn9jLz8fyXEcyXHCtjFKvXloxJ1Ey
UdXdunIazm0bMWRxkFbjXMKx6TDgXDnlZBxG8S3BCoNaVfg3HgFrQPNWtMzrY5sefBBkG2Sv1iOw
GRLUr0N98DqoEmPdHt0JlVMObGBrFc6PQLb+WTyE1inJnEtDBcFFgX9wwy3Y+vXkfOkm56jLYCfS
3LucPSgl71/wm68GMLyFlsHlNfaRXS///4+vRvUQmwHmN9sQXD8sG+x+w5CdSGIwtmNVXDY446PF
JMjf8cGh37xTLw/9egVZUXjIIyOot4Q7Wjbk08Q4r03+5dpl1/X+Zb4ZizgWkAdGRs+S2JxejYpx
O7SVM3n11hm8C1SE53gW+Gj7izj4YAC238zuHMpR0sZMDiFJvD4U8oWpcQkr4/majyBfHiUs52UR
dJ5Lcg8D90Kn1R2mSZwMbnvnGWN6Hg8LtQKBLdLvbxTlEPo9Mj2flXXb4E9J+7M2o7qK9u1HDRjq
jIF1J6jjyzI5RGLwz1PVfwW7J86wwRp06iLmUzXfvH8T3675l0tb1lsu0Ry8N6/uYgKGHrJmSWIe
vTFObuASRvrbuXs7djVVfaJi0ggVVl8Fp2aE0DwYELb6eTMl4qsdEAAhMS2vQxx7H7xMb6Y9Ts1D
tYI+U9psSV6NxFMbzQb87ooI+5Ts7STfGJIwx/dvwN/eomVb6Hgmcjnkqy8/Fu2pCcGOXW2LoPrh
BpToSR8lIikRazlWT+8fTLzZwbiE8YpFdCrpCIjXssO+UVNrxhVH81p4gVAIqfgeHGKE1n0A57Hw
3PAAYXCx1I7f8iG8VLGSrG4JPIk/WrT+ZZygW4h2V7FWZMX46tKVXQ2TIHZt27oKQxUmvjOnm7JV
K2baed2XwuolyXr+Xvj67v0b8XxbX4zJ3AjSBoVge80oZb4ak3NVCdNw4KOby8zTL+I/wuVWQeY2
qy7yNiQdXnWeMtd1YDyBcdBnCYmhKpZPoQ1FCM1atFIBCSNYppfsOv2p7OgWpRZZoYVdXaQh0Jxh
8vd2RcJFN37w2VjL+b04f2ZqtNMWez8GnzdLQ4yTRUXoWLEd/bFauznR8QvkVu8o4xKo2mmXRHLv
wQkadUEK+0HZsHElvG8BQhBYSnwrB9mu5hL9gGXmJj4GMjddK4cTBIL1/bv9ZlReTpZXm72qL1GF
vvqQ7AA5f0z3casmfzFoyiP0ftwO2V7W9mUQkQ7//gGf3+NXt4eVzCIy5xH7b1as7qyJEmRM3M4T
dBviem+GwYbzC0QNFNCDCqkNYq5vNqK3tnXlkeHkpWeyIiDSbmOLpKzqcywIcUbEddbSblGwxWOn
/sq+fgfJDhs5YWaEr+0dIzvxotCccha05D0l5WPBbKtEsbMGAfaJH54cdLADLXZEvvtUCLr/wUhA
njXirofp3i7kIGxiIzrBG77G8z6tMGFq47MHbMyOgl9A2Q8DNRnRpzttmA/zbA5nus6nNcHNV5U2
7Y2hC7QXWJvev5dvJx/WLZSOGC+oNLgIx16OUIjrEVwpWiayEtvSsi79hqicKmGyYci4zDLiDPw0
JRUBgthZKciacyemqsHu1mkyP2L/j9d+4j9E/gRGfTEy987J1cZSQ7YoYINZKtFl6RxIuP6EF2rd
9D0keD0+xpXpIvRO73NSu85odJib96/u7cZ5eTfd59WvokT3/KH9sVjxTRuT/9TRjQses6GC0g+Z
ak4xkZPygYrUWFHZMWnxy13iEVXqE3fx/in87evwraWAg6Jd8YG8vL8qsmj/Cs7AKEPkOw2fbjgY
14kZfS9o6TImx94HC4q38wBXjeOAP2yfDPjXVz2aLQpu8nK2Uc2woVPcWciCDpbDQxKPcxntqy4n
l6SF/QlEg0EmPSce+FNJetv7V/92k8uukr0l4z+1NULpX60WXWoJOtJTQWQuHl3DdLeRhRqJdoIX
/CJkau+U3dciKTZdJHYyO8kuuP7gFN5MRMspMC86+EcEW6/lCf3xDpRxppkvhwKqIJzBuscrS0t7
CiV9MN2A2O7uaE8eBhsQNazFcOV/CdT0iAXLPatdZM5jCMrN93/5Ecslu0jYR5Cc/f5Z/uU1WQo7
kv2LcCzqYS9PsseqSHt3LLZWgKKb9/Ahi6jwRMo+Lo/IICvs/QO+WZlwV/484Kv3Mu5n0sJMDuhW
N3XUYY6zdzlCYznN2/+TI9meUnCPTErlLy8tk0k9qogj6S3EWTB0U3VH6sOv7IM94F/fNQrhTEFS
0D31Xr1rCDAatzH41NQ0/MDedoDFl61v67jz1xL8vWEY16aFf7bxvK8z0L2xdD46h+ViXk1NNhVk
9qA8Qxa9r54jc1biorelUgf+eh2pfU1a5bL1hdw3g0f0goUQhCeiCNeiYuGp+58Q7RL8jXZIgIQh
Phh//nZCbL8tJJwOfqzXm4tIK1UBYSF70Mox5k3tVyB74Qdv77KMf3HVNDj4tpaOho3TCcPXi0/M
nah5msCnNtpu5GoSJZ50CD/IEyvMzvArdVndIXHNP3i13m6+ObCkQA7gk6WSZ6qXB16gPkEJTWcj
EUZspJ6/BlXnbQs9VWe5gOBK8lQLtgKtvT2HdxUd+hMba9jn/lXgjPUO7A/7Zm3ckeQb7twoJe6J
nDKXQfNMTvBqUy0SeJbBnUFu3XHu3PASNz1OfxzBk72ZNZZj7UBI9Vx005l+nBdLRqbCdWIPwxp4
RkNfGjzm+x/Vm/GCC+cL5rJ9yRbm9Uc16kDbrLf8TQYrAnnDY2za07rzuktlJD/nDgL4+wd88x4t
QDNMgIudj63M6xZT59c6DrX0NlEEBh/Uc7GKvebx/YMsj+vVe8Tfzi6YS5O2+XrPEDYijodlfcWy
B/9GdA/8FGRwqlfvH+cvF+O7bLXJgEdO/GaCbL2qTgWqYzD6iDDYoqGxqvQHF/M8t728Gstk67NM
f67k63v1VQRLlgFkBNpcorM3VKxJHO3d44QfEcggs42f1sXaNUmLUm0oDn4Kt1jhNQJoyYqVcYpS
KUWBPj/PbZS0eQwKNQ3z74QlIVEiMPCTDx31DAS0BFaT5Duzi3ZAtf2LnAjmUIkNrqvy1KT+8NGH
59pvHtX/ouy8lhtXki36RYiAL+CVIEEjUYbyekFIR93wruDx9Xeh56VFdUhxJ2LMmTPTIEigKitz
77XZSTUVqQ8AumXF+/zmJW1RBxWWRz9JOoJj6ugOEVC0lnHQXcn0xc0bSFS2+TI1/UFRnOg6qfK3
IJt2k+hvgSQTrESn18+FPPLKZrtw0aV0I2cuMO0kQjiaNzcEHk8lIcVOob7FIwFfMQEHVWHuxpRU
MNXOSdPN4CK1IyZlrVKNk3QDwvz67G5sgIklJfW5FfLC2iI9JYmV+iyR0mtwfHs4lZ2NA/1oLTLX
YKaXZYvJsUJIkIawGpEMxkX/q+8q6xAnEw77KIi2sNfLl54zxVoPQ8IG9GHepvhaNDFt48IlmFkm
j0BVCSierY8uASKLKAQ1hA0+tSr30gxLNHCM+WsEUKO90KTM6RDHLEMQfp5B+u9M3T0NiYHOgOCv
0FbCXRXWHdLR2fSESRkp0opYUhL4CPGs8HVowSFumv/wkGXoPu8HEKQKzDmy8kaemHnmi5NS3OUY
rmj3YlBSFeWkd/0l8W608Np2a0rX8k23fnecOtpq3YSCB/s4IYlRT0ZA/DrmzfM8pwI9YB5tXNnA
rANUj3aiCDFdZAnwN6FcWLjziOBAzTjpKHtpRL72o/oRKoNy4UTMiAwWhH1sPiVSymNiFs+dhZF/
dktlZyYScrYTHruUZJRQzaJdHAsXPU0NptlcuhXAT0UdQUMT0UstwdgqIfaKMSBDL5FzQooHSZxl
RLRuK984GpARakEwoE16jywfeXLR2eRS2bjUXNUhmK24gnpxAYYjuBMojjgf9RdhkPitU6DVLDGo
lYkWvqHwihwU/YyAb8GYvCMtJzymGvujpQ8dSWrI/rLelHsIwYpXNH2wLQh99uYQu0aa9+UDB/eb
oOuIU4EzQC69pa6x0jteYIJGU1p9A5XBuAEeBUeKLLP7YU7fQL54hjvlpxnzBbe6xRgvDmapjAhh
4ocOHM6aydKG0We/46MTHRcH5ZaAmWQTYFHb4hFBBBlWN7Wa9weM+W0vwmtRlaOnjSY5yiIgWgO4
HQ/7nSyBMOFo9SnJy6vcXnqIT3M2Rk99nkkSbcu9u8j+kURi4hBNvjGN5Lqyh/wpJKahDPWUPNG4
2ZBMH90aHco/zX3SCNfbBSY5WqhbyZeG/3zRwxWEQfLoWl7hdEB8h/GxJ3q0Q6S+dqXkaSXnImu0
xp9ta6ulQI9bqU+eMhfEaRkvmtS1P5FbuwEp0UYFxMIBUzg+5rVXTvjqoVMjf1TR8RWFwHSnIgbt
TTGvqsQg7EnJUKu6BCLguAHFiNByZQO88HgLjG0+xMcotHkLsN9wR6q+scegWiM/J5JzTvL7KoX7
4shpp8xQgJbQmaEJssuqtDnO57q1GyoHT1cIXgxBxkw5gpZQo8JGkDTUfk97fN0nFtGOJJs0agHJ
2lXiSyvbjXk83TQFQlgSHQkoDIc9ktLs0i0BMhK3iX8RnDx/qmZi/1Z/2SMmH9j0HKdcViModuau
zab7YOhuy6xHpGpCwnedwHcNcBphRur4SG4Kyc4k+em1+oDhm7xs1q2pJYS1nNpng7yTPaUAQPiB
8IsStn6o4wm0MhcrRX1M9Ns57ssXdB4YaWTmqSnaftacaYctjBRACxbcRJDylYFaeHn8TOQoAqNy
RdA1IsNR5C2J7BHRJ/iYZcGCHNCz1PIJK45zrbRJdCzb2rhSzfqyNvduYbaXwYR4vhXAfclj88zS
KAA9+rbavBq9uvj8QLljTs7vRPR7zLDAN8JEamprTFXbFGncWL456rDTpcAw6gjmXgVPdZj8NIrS
/tG8oyBDJKRS/i9nuc87YyjiuTDBE25TbESeGUVbFVqgEupXE4dOfE4Xbk8yJgJVRU4f3xc2xr8u
ziiBlisFDvX+2cX7KdDTokIz0vZPQTik28Qls9Ny3Rs3Lz9yEMyhM350mk0sxtIWCNTnKr529KbD
C7JSI5JmmSKMrfukYn9adcjQYMfeDqmynkPlIXRJYi+7ypPa/GyH87MeuQd8tBOAkehJGbLu4vsb
+lIRLkUu5RPFPckZX+rctoy0uqpdvsxKUXbWwnkvsX66lTL9UFH/8/hIRbIwJnTNBDfx+XebYXWb
SSBy3Hd0TfL0SNB0vsLKzV8ga9zphDkMpvvQNQjmrWF+BjO3BnVT/PBBvnavHfoAqFMXpRmxVufK
GKlOvKJ2lG9rhYiRVm3oT5COYKWkvsfmfxDoJtIJ2wuUUli9TbSfgXOInfnDssmtYbt/ngjLWjll
P3tgSkmoAJjnOeSn9MySXL3tDoLML81C+UI4z/c/2D+6Laa2qNE47zP1OD8nsKqZcgISui3xLTOv
0lMYMOneNqZHUrPcCbyP3h8TLRE/HFD+9d4hTdEoRRnnmO75SZdA0ClrFTuj08YMrIR5VwniFeF+
vddxcKO2gnyop3I+zUUqfjhla19OwMtvBj+YWhiJG/f9+eEhjSmK4f3kW4ZIV2Oh+IqmX//xSTGF
a9z5Y+yfbZM+fuccchHdcWDW16M7p+iDI2NnG3XgzcoKA/utMQMy/P5H+fd389fHO+v2BJHRO3XO
I9VaJ1vOpNLSAwDU26zr4bbSXVzqOH6OSflTf/lfvUjarnRkkHlZi0jy8xcjQ6ujBy4yej/tneEG
N/CgATWVVnSYihylEg5RB6IfothgyDRfC1VfzpD3EpJqvv8WjK+LiWbYrCbLdIiT2fmkYogDTU2H
Kts2oFCGQPetiC0yGPu3fmqIVJrX3TCOAEPgoIH8tw60+30dT5ZSljdFh/3/zanFfxo0vCQ6RXK4
V8T4QSuH4cKQbNg/Y5MmuUaS7KoalU1Yi9CD7ACapG/eFLO+GzUZeNhkblUECkiao4eh//39XS7g
nc+HaIe7ZOTKz02aHKiOz9/4PHW9sCHybruED5YJl/oy4tXL5P2Y6jeBxB7XNJmPG+2F+MFXfgXI
yJpD4CIdz0IXD0JnmyXLkQQeTAVLdhfJP3SnJC8zQrpik/J/Nq/aRq/WSbKplWBclc7ww/lZ+3JK
50a4C4cfiv/AtPbzjdhcHQaqjZkUlyqlSS692eUjhKl+j39jVVXVAdjldaeBi2pRhyKDn8fxPnFM
tjLdTX54fmA/fP1qGWZjuKG9Z9viD8Lmr1aygy/LXWynWwqS5anflzEhO6ZcN9jI15UmLoLa0r2e
9+hA7m4Bq2iYJAiuARBEQXwOfGpcemGK6L3siABOnohMACiXmcN2ibUE5IJpK3IC80K0zkmT5Gvg
eM92QUw3hJS8pNXfSOjQL6bkQK/NOtjEGg1VrN4o8bpO3G6fB8jdi2AgJUi8ZK1rrS1D3keJ2V12
jvqat2rqGxE8Y/x1Pq3ZxjN7ESD+cv/rA9IklBj7XtqqwTXlveINoz5tqrbBzYeqct+bG5OSkiky
WcM4K5rN5LmQNNaYghwmO7l6xafBqPg8G1cR1KJtAKQUkOpvrQw/hqAg4phm3gGatevPlvPGooSS
MD9prdC2bki0YRlBfU+ypibxDWg9mZhg3iNFXgFx27YBRlQ23WS9pGpSsLTtY9PnNxDKK4IuOtBo
qRX4iOneWY9JhAZXsx8ceIvQka1b4bbW7VwCU0x9NoZtTcLh25JX2hw7tbvXi6g4EA2E5RnowYxg
+Wo0Rrp4KjnSA/S7/gW8sVyLoe19qthgG8TtE7EpN4lgKU+tMdzC0IOiGRGaLPpfQaA89ZlhbwuD
fXi2p0si71wy4mysbNOVMBWiWSAsmjpndN0ZTqJF3mMn4V7VpbzKO8dHLGAcB5fc6RrUVQ07hvd1
2LW2fhFB7901farxlM3RKtQm5GtC/M7VTvOFyOjTOVm0Bja+T6LZWLnxQLSWrO9tRa0JGca/PPUv
A2k8JMnG5ia1ECLm/TGO8mpTxLM3Qn7yTK26gnMI6g+iTG7VIxYeQfrujq4vCalmcReHMeoyot82
hY3pT63oZtevwILTbQm+f5+ox6g65OVbI8AiL94PtXbkpbBeZoUHotGiXc0SkihaCyHRggsa6rav
AB3bJT67PV6eGpaL4yCtkk5+U7bdLu71ekNm5HWnogfqBoWN3uS56x/njCm9CmcmheST2pPP0Y7T
Z6csTjlUWoDbx1BRNkKP8HS2u0o3P1oXfMY83wXOuEvr9pddmuApE+MpjLR3LdJ0SD8hni/8N4a+
gp5VuPJR9Jp2GAiq2vCi54RTEzjHd7nudeiIYwcyJhX5PUoqvKoRSyWm1WeSZ/KDi9TQS0CEcLoH
od4W+niI23GdQLBkBpA26DNycWhnmGEyczbjYz03gw+kDQs/snRXt18dMcBc7MbLkmeHEJEx9g2C
uoqI3bUMktepBwZVcQK4hLK95UfrMWreC1uL9l3MWWkQuFVSIH6HuMhe8Rau1R4IWuHW6hpqvru2
6W/tkxoyWGmH4hCTQtB1840C9Wm2AmXV13hiA7CyHlZQTGht9VaQGecDyTY2oLBx8LUn2hHWRRMr
hBbGBL5wMtfWxEm8kqCNSC6N4+shjS7QgoKKXKlJbW8MRGwcbUd5gCvyPLZgtFXstebYb+OoYwGQ
mtyN8E5Am8QR+1bRwgEDdaXYndc5Qr8esQrrg5qfGrJ3MuKDgdlPl3ZvmVc9k2dyGSAkCYcAUcC4
BBezusrcCIlRguTToSze16bLM5IOd1HZmjA0CPsJAYZULbm0aRObWxUF+NXQaQKfHTnQXa4Lf0i7
C0VVHshJiLdpSBSeBF874nPYQXfYMIvrVyKGnlqR3RvSljj28pfiZOspfCuJnF6FOrDmYI41D4/q
s4a0ZBU2IUwkxd335H8SfN5vqvq/AJ9UZwI+C2c4UfgybQDlTpPaq7ZC5TG7lCChq0eb5N2Bf7E2
ejFsGpx4fibzk1nhTWIHcTjPoai2lUeXcjOI599SkBCOts/aRjGgl8pqjZehQtFNRdVdxbYJ7kq1
lHXuxtUFLXR702lG/UQOw3XmjPlHWaq3S+RwXHVLd0Pxi5pFDWitX6sgPVJsF15Bp1rReTllGySb
EXixU6K3SMySyLhcWws7ZiKvzHx3SoD9MH/ubaZJZa+wPAiBbGNOSfVJLsDzNq9ONp+asvFHVJYn
RVLVm3V8PxpNfWRWJH2X+fe6lCxWjSSHFtxQ6uGeUNYmRno/I/XXTuZgP2I7ewTtQB6RQ5JDR1QW
tFl6U3FJt6EkrJUEr2STj6xTmhHcN0N+YbV9sc2cSdKP6r2IfGBSxSfxw5ziSynnLrI5dLu0TQWi
4bMKKFNnchB6IiETnSCUoa9xyk5PvN79OuTL1Lun72vHr+cELogIhEktXgmLJsbnkksrItVKnXz0
B37plQPIRo+nl6CcDZ/ZWOwZU8zC2YNwX35p3TBP33+AL6dHro/7xCTSxnEd2DOfr1+7MiVKosX3
Y1bd3uzVgBUNFUyA9a+JT3pEszYue8IdtekH0dWXE9xyabEoPfm20XydHZFqtZZpWXbERSY50bGR
p3UYpLj9J7Z+dY+UcEPixQ817pcSl4syP0HFtFyXUcrn+w1D0BS0jUes8XSnafeT/GjX2g+P0ddK
+s9lLP7BzB+U53Iw+qtuRY0cdqrJcySY460puOt9J92aprpasBFp7j4MaQRXjDAht9pHGclViKNf
HXP9mpgLv3Xtn/ot/7h1cEm434BEuDbWjs+fqdG7pjGbaPRHS0ALGZPYo6n88f3z9NX2g/6FVQld
JIwcyvazL1hh0lTHVjaCxBouTRn8Z2uITUwdxvhYa82dXl/lc3GnhYG1DdLkerbbcKvh5wWkAow6
qIbQn9DP0hBGIhNER232CKwY75HeaV7HXIaHM3j7/lP/47WnL2kh5dRopbC/ff5qTMz3QyvBf0me
8pHp2SpGxM9BoP7QS5tcUFjxP3QI/vHiIUHGhWJxQkYRe/b0Rz0hck4yDr4yMzZz4lczj1G9dfZd
DF2yeHYSRKJFmf80x9bF+c0yQ6QtsMzuLaod/XzJsakCVGOg8hsFkSgN2X2Voq6NHMCeXOrZmTFZ
B+hzBait9ZBGvtXQYPa17T5nlB+gxEc0vFY0HIkkiP3JaNhKgWdeVHP22Mzkojio6R6mrMyQ6VEm
51RObKhmvG8SF9BNE15wigxunDmFz1XAxdPUZx4OL4RhyPqHTLQ1ABoEeXqBUkagYtLGjVkDvIqo
1NeVowNYDMbyhfACjMPpXim06boadP00PVQMMNdNSKuQg5kkdDhlHZHJ5NNgxx9gzhZBDJHlB4GA
vgLNxXc6Vd4QJ4naDmIFhmOT83fg6PdB/m6Qy7AjudDx05a4zdIcSpKCgKw1jf5RdOpTPRm7TCQ4
dMJK7Gx8kitpG6cW78GlKnVxaRouiepW5mvSQNGErbEtk/CqQstH0z/aFWkUb6FFDYfKZJMMivkq
RGFLLvgcUOx/VJo5g381IeB3Q+mpiTbvxoEOgtbdxBP7cCF0axMva2cJ5k5h1FQ0ZbBy7fTBhBKy
Au+OV9rqb1O3r/aqmu/cVAJC72LPqpwbF1A3+Ml0o6Yt6b9Re0te2amrC+1KtYbbPxyF0J03jqzU
q2wYe7Lp0baTYszkL+OQY9eMJiK4QHrZvuhOXqzdSrX8rLEfW7UjsgLCrHQucpiCGvkMyDLHdZ2T
MCQiSuEjGd2kCWgg75ohBS7GsiSsgQ5O1J+0mJRW+NoFKcj8s8krLyXY3UesyhFutjNfL/QI0Vg3
7iDd+DEBC7sAQizvr9jDF8ZJKI1tTDgbf6hSwuS3PYPD/pWaLkFiiuHZoiv3LFhelgDAd6qk9xoE
x5YzIRvVQQ7l1aQ8gH3dUw6kB0g1ADOJGFPCo2gjIpJ1osb06LJJqbSjyQ3I3x5+J1agXxAAG984
du6So0MUQpqbyFceyPlhSNrMhETPHBhDGT1GbTbfKvqxT23MtxSuGyWulSf9rs6r4SIgSUpN003Y
KPNNpAX9erC1eoPaAW23LJ+TrAbtOaAxN4dpD0vCH0g429tgvpfaYYzJUZ1mLyxL85KSqt4SOLHS
TeKPXG38b3Ra/QAoOT4aIKUCG1YMQhgqxL7QVnVuQ5zHQ7XRY5Onm5DfTYDtUI2CF8bae5B3dINc
wjUJGdA2jiCjjeNx40krs/x0AAZXzhFnkbxB71mHJ95hmiXUE96YpUeX1PkiNqILWhU3bmeXN3Hq
dWVdrDv62LtWqmuXdIJt34404GOXbPkkYaOYcRal4TTfkjQbbFrsXWvaQZJ4A9vlM5mXUdTCA61X
ZmJF+3gR/wcoQshwcs2t/Kmk+KKJwh6qCmexaLomxcV5KKDM5n50B1HDtel2DIzzDXXqKsSLddcl
RGJbErOQE/0XTDlAuzjZRIMxHpF4bFVlE8eNcge+C9+4ZrcraJilD3OXM0n6bg8NQnqoDEciQ+Rq
wciv5rmfDyBcKt9AVcU20j7W9At1hHgM7zuJAKoFnxM/h053ZSZEIqPjeAN58fr9lnlevS03jfUL
VTgKNPqGZ1tmbKT5hM+g9ov7qWOzINWUNweNHkJwWmDxQPRcPMP7+v6yoKnZi/8W+XBhDKoW/0bP
dcEDfN6r0xyJUmZUNV0GoK5yQWjR0WO5mZ41hzl9Fihbd7SLbU+DqG70/3EFkUT3OL5m5+QGwV3I
zrWClUNcSVNQC+bxCfta4Ol2W++McEnfLUD+DbXq+G3V+Ib96gYiOZRd3JB3Ml2anQGdL4mkh2fS
3BTFEoVthS5BbDDgDE1CThq0Gq6ZyHwKTHiNLRkdlfEA7A/xTln9AqLyKzWQf8em+jhk/UH09ptj
ZP1VabvjpTWAwZWsHx1pNlmHiDIU4eQrihBeM7onUhSNo+jzUxeo4w4/77bRwowttBw83pn0AIFr
q8paMlRW2HmDgLA2E0G+Uw0bZSRruQrc90SdkG50JdlDNrxB1Ww916VXXxh6uIn1/AY44VNvl6fJ
whNR1aSvU7RvJD/AyYRuSgqcbq4SgyKC5/IycAivTqIDeELyg9pm31lK58NxKdemPJSc5gXuXneW
9VpnupxEJt0/0x9n8uIng6UXvCUgxbEathEUvI02dU80E2wvcOmySHO4NvKp27tyryoExoNXmJ3f
oL9dgl9cbqucjkZfQezm9mTWyaNVDBbsmwgoeXVcjpd7KFRy3SvmA4NWsKMtNefQ3M1B4ey/f1LP
Zx+WQ/WLMRINtLaU20s5/tcRoIjQSNOBBuJjVwGJDwju1bp/d8gX+aGUPH8V/1wJS7+u07JnznJ2
JWDRskzxTPhhVv9mcqlwamRJtgtMDy8qWp9O+WFI/OV8s1xyKR9NTm5Y1P/Y0P66uVQEfZ3wSMC1
zLJ1Fg4n4kzalWiqRRcBfod2Bxa7zjNHkW5cojZNYD4bZapHv3fUfaH/dPD46nwjE4EBgbCQniM6
P7eXuY5MjDocs601WkCJO8LIRt2oryeFdPXRGObLNLavdDaWtSHIXRoMCGVLEl8pAU26QlnDyqUe
lZX0VKnZPy1cy6/w97qFJJizoAnUZPGs2udCgVhNLKeuEAjEOIJIczroPQLlVDQnhU73rME4HTqG
7O4wPCvW+GzrMwzJ4BfRYJdta0Q/zla+fh6WUaTDyEYWTeuZnrCobbyyxL2hm7LfRDsoR4i93boI
lH4X1tW+ov3lz2Vhw33SbnqzeYpEvhN12l7JxFq1sbvQc4iz75LxEXzauNOdBCRqDZlUbVQvdNoU
OhmFqmkRrtcumeupCI9mB2XTwR0tChpuZm5tk9F8t/LW8dwJl5fmDut2yO9qPT0MOlxVa0At5BZO
Ac12ow83S4WC6m5RGk+HNnI/Er2Wj3Na/zS+/PKU85OhCaBd4EAOQFp6dmLW4x7Gk1YmW32M8A4P
wiFovfolF6JvYXQGxhYAJUnDGCnS9hwb9kYQZmujgFMS23TQIuadP7zs1vnbzhgV6zx9VYcR3TJ8
/7yuMNMeRDNpnBkcUJIZ4UU5EsBDrBK60Gu2toViGm7cODg4oQn7safcpB4qvTiYymMWVeVxgpzY
5MHvkWxu2dlAmXNo1ikxRv7QWK8JCq5dNHS+lbW2p5mRseUHce/tFmhuT0ixA3zzqrfphJqyexRK
6NkWhzAC6ahRLPeGsCI0X+P4K0k4fwTuiCx8nB87u9cvZV81dP6bBPlf9bu1rjoUb6+T1ZR+Wdc3
lPfuqhMOlZDeLR1gsmnVRb2FPAsqMcHHqpOc9Ja/AB21JV8u++nFOH8vkAIuixtOa6a5X7glNX9n
MCxExF3vsogC/VoZRLL88DN+WQ24CoU8x292CPq5Z+UT9Zxi9VYu0NGHzzJPGCbZ4f/bOb5cxDBR
C+usPF+sCMyHGK8lJbeiElGfuKgh1MgBtaJdh/Cw4JWF0Wokk1EZHr/f/M57DDyhdL6WMbK1KGvO
9wdnxFkdZIrtE/h+maU10YyDafolmONtq6qbasYx+P0ll+f+0/q6XJJlDACftdixzr5RxobR1LXC
9gcEj4M5cSRqOEoOsFkDKTffX+wfKguwPXRPFlM+GiZwUp9299RKKxq6yJOHDniZ7nTuLtO7UzDY
895FZrAbivl3FTk37Wxmfhch0pXTqGylq54CAqG333+efygtUCBCujBsmyfqSzlOUVOpsjMiAn7j
8sRJn9TiUOa4QzPJWBexe5MZ6oU9mDtzqtqrvi4YI8vmtqsydTf0RBBXcTUhlRjifSV7816YcbrJ
k8t6icc2mxRCmkJG1ey4cle4iXPHGJUpkttd8Ps6Kzm4+X0gmvg2JzZwtCZ5qS8zR9oz7y4I5UsZ
UekZAwqU72/9a8fR4dYRAS1pRRgrvzxrdpAgv7Ciba6X77WlDIuQOl8Bh+RYRBhW2pCzUydgbvW8
ubBNaNB9yHm7U6xjO4tLpiZMRRz0oOS4rtJERSagU5g6oXaK1Ki46QPtNpNOcv/9B/+H/m1BkVmO
iXBE5SVdVvq/iigacVbeaB2gl5phZUF2L+Z9Ty7qCs4B/tj1aOar8TmR4tC4yJhy54Fx9MP3H+O8
TmU/oSXMI4xykkzScypOm1q6IoY83QZoZ7SGLljjpntndn64zp/O76cXlAvReUcKtNSozrkwyYQP
rwcNBQeXvAotjjWAn55JoXtQrAEXT0aPRiPNQWcwVDkl9EgXPAAH0BVyZZJv+tS3kTkIfEVMz5mW
1BSThSY2qujvFUaTGPSRBXXYzk1OdmWihisNmKNZxpuOoRKwdMxellae6j/TMXAMBt8w0r8EWnC/
q7WIMEOSff//3y8duAV5APeANfHzr0xybjfzCyYI1YCVa6P7gErpMC26pO8v9A/vLV8w7z8rwAK6
OeepscjQwyzmBGTz1N5B+N0Rc4mq9JrgBsEhb8UxyyefgbNZjRJhDEv5wxr8panNT8y0Q1UXrxQH
krNpltJbXazpwHbcUr5Zc027I32vQGhVc4CcHpWWk7hLEsdPXe2vQL7lyjxThBSxazPiOPuW66Ah
r5vskJ72T1ginqoFclvLVtxNutDYk/RSMkbfkNC41QzqbJ1PlOR37hC8Ro37pinYYsM43Nrix31Y
+8c7Ru1vo4PDAwqg47xnESlpY6pokBtV3mURex+IbeBa4l5z4ttSn7YLZ4RmNrnMNUwBtScuiazo
EYr45OCiRYf9w2P5pQBxQDVwXIIYhFsKnM7nLwy9RhepVR9v23Z46xTtMmf9+f6B/FIEnF3i7Dep
6mIOYPPHSKK3jtBQZzYfobV4UenE/DRP+bL9n11sud+/FlMEMhMZ892iBKhuOdLccLrCB0B2lKb8
+v6+/nUpIWyGpvyLQePv86VGVBmRBXN2W9vzEeTSgWLgUZty+qL13feX+vNnnS2a7Gns6pSjjAmt
5Tv+67amBidpoC23NRIhaSUoV+PfjdWYPv3c9CZE2oCPqoZirpUEWaOLM/pL9v22Ic2EDX7X59CU
q9b93RvvkIN7uK9AI1BSJ6s6xbJD72zVkgpAslJvon7uqhe2pWKlmDypcISd3F1TV6i+PbSdF5v1
MTaSK3PKOMNWNHOIsODxnEeJqmbuWbOxaAWO2LiRVq2MhA45jKR+88PXct4EZNNiQUXlqrOq2vRX
Pn8tMpNQKFpEUG6ubhICXRO8HpEQO4VNchUIVrZGieA3GC65YRmE2AbCvWGXa77HlOTB7q3rOTAC
Zb/AJHAy8pG1OV/EMjLejiJGj5rriFUarOBj6NtJ6yeaqK/pJaFzcua1bqjPiWjfEpncAZ0P0Wgh
OzV0GDvLbj6V2R3AX2/xXouelSihxecHPybf/WvRpxeK+XkhHvConL3HC0QzKsOch7FD6lK2PbVd
JV8KM5PrSFbRuuthmndmeZ1M5JiWJuzjyOl/ZJL8awVeIFUYJokUpDl3riQoLTSMWNW2IAM3vYGD
QM8TzS/mxUWSvFozHew8iKIN3Mf3SU2GC5JtMR+N2rHmKe4nzTpFw01udMFB2OC0BJiPpHLve+jk
F4joQT6a4bAjG3er0qe91lT8AfwPFuLZNMGuR5+lROaFmiBNhTEumrbb5vXVmEAXbft5U2GZRxCK
5aIkgGWi7+NFwVIbNtKH79zuWyXdWjNp5LnpXnZ037cTbD75zIljImOdGyAcYlov2e3rShkujNRJ
N43Iwwutoy2JCnbE7oihaeLkE9ZBtKHufy46bAzVchYJU5jUMY3YtiigWqscctE69tyx14JWXOOt
ek3z+T008gN9zNwbkjqgqRY6jDaidzNACdlqUO/jAQVDMLxpZoI1Z1Dr1ZTjPZg7FbVfLl4bwzQ9
ZcAz+dppyA6o/UidqONLHPC9L9tsn8XdXThiWigTUgP1kqlOKb3JnTVK5cXBJAUhdRa4+PE/1ehx
ihaT6lvqHFOfdZtAdh+6G946eXQrwvG5TcUv+4UD9Us6Ez00CSi4g7gA6tJqGfRx3bwUaVYRTZCO
GLOMypeZ/QJeHOQ6zhaUiPTgdIWY72C0G+Je8MI5IYvKlOsHhmC0DqtmW9UK1eOUh14Yp6nnIDie
SxSjsme5Cv9rbRXx+MExx8zTmdGaPCqrmKGnV3TluzsZT39abrE5fjCZwEMGMUeqyZ53BnmNRSjp
EH4ocbMfGucELRdyRrsbGfKxvikfcGZihke5u/mVjmQdN3yfK22pZ9NEHiYgl6s2be7iIInXWtoe
IbLNq6wkgjg0kyf8Mz7EsYDIICH8Eu0t/Vmrx/2TAduaeh5QKpXIksR6oG9eGUtjEjhMgCcXjli6
qZxA7NvJ3M7UUx7PlY4uDOkYwc4XQ5YRHRHA37PEVZ2OFSMRvVkN5hATM6A+tikBQxH560FSz2vL
5r8GjnCAV0YGWY0WMK/dozUxjbPh8ZCMciFMgcpLNEukkIP+cBx/C3ybG9fiMc5DcaxnJN8tcIXK
Se6mtr4jmPItpTW7H+38ZJnKeOhqIf2kUi7H7BaqZ/ShaGDhMfxAPbeT01CWF3Iym4umKXl0ERei
OkirY8d82CMhZenClsZ2NIfaa3IVLrhJQWurV3mTG5uxdKftRHN5Gwdp7tfzM8kF77lEdtrcUoW/
1ymKSWZgHp3fcR3wY9JB3w1J88E3HjMg494DQ4qtVnYP0AVw98DdXc29rLeTJWvPZtXCLlw9VDxb
9CkBJ6tWDxtdGd5kVze+pWBUQonoruiC+IUVaF4+HDidi31FeEBAbIWr3RNqBIAHQbARk1WF2d5j
hIscz1gwPaF+t+Tv7iAX0OJUpFhxfjg4bcR6MG3rqFzitdCg2OqtionlGNtENONK3PVkiBlVe7Rl
vCFFqfdbEl1WnSK7te0q1op+kPa/k00hMEFgSmasjMk77NmeSZ/29I5T1OiAXa6cF8TewINUGhUt
mVIJIgai6TTm9a5+5fT2hZrF+mrOZn2FGwOnZMnwRdfKXR9anp5+WLV9ozjtoW2eM8c9UKv2G6Qd
OqhAeg/k/eRukHqBVVM/kEWw0hBSyOT/CDuT5biRbIl+EcyAwLxNIOckmRxEUdrAqKEwB2YEAl//
Tqo3r8QyaVPdVtZNSplADH7dj2MTt+yVybE7X/Pu2Ujp1HRJZrp16W7XvBdbvBbFG16GLvbDTR2a
XylqZPzG6hFDFYrzovhBixjJj6zaVqiKhFS3I54qPtPHtNCEWqmhSoNhPYjwi2/TN0Z3xrmTnH+S
AQj9DQYqtEVaoJgeFhi/tq3eOoL2GAr4KkzZHKyc3qQmGA9dyc+yCuM81SaDc/wiQ0n332RAMWs6
HOna3y8Lw7a6RBEPMMxRWh7nlstGc3ZI8Mb+zd5rm+Vra1FJNSbbSfc1OZXyaCvT28yKzKKY5LCn
rHAiuvlS9NlTyFQLp0sWJZkxbcbpJtOYJHXH6VhAyzh27pGq9FklP8LcvpOUH1XUkGAqRj9wlvAa
yCzyp1tcxqtIqvWU+VJisKvpidgqhzpPTq0GPn3ghy250gkQeQN5cXbOCRHtKGQd2PhFddSjAVhs
WTkFBiccNm0EwIsLIKkP1UfjmNzPYiCbUhHP6AonIDzi4glg8kLv0DM90ugxPhWRcyp7zpnkGTlA
CwZH+tTVTXGfWf4cVXNOxVWypRyUrMU6PdpZQ0tCzRyhrcXnKZ2+rBa++Fqz068tG1Q+rbu5a+7X
cjBjPrbI8Merb4WHQSRTdFuSIDeU2LN/wBj5mqbpo0f48TRU37BJfKXTzIodw70fanGh/YM/f0CH
ilUEUbDed7ra+h0lHMPExp/7y8pt0v9ki8FnM3Smc0/J4TLdagLN9rnHHhQFPTWTCRsBDzPOjoa3
yqVMbgIh7JnTo+eJyyJLuTOt/FQOHgU5t9x+SikLNNV4yvBYm6mBGZbb2TbNhRctDA8ZHUMgMKaA
mm3DDq+m4XxulA+XHbdFO9CgVRs+UX3rYfVLua08zcNXdBdvItqeeyWwWYhqUUVXbDSY7VvSkIzw
6/CqrW6nSS9taCjFzE58KjWuhrq1CHc5WLGcw0frOZ+GgMilD8swNlbc3M4pKbLp4Nv9NijHq1rh
HtSe3xMohuvnj5weNPoNqg3IifVInoWzOBOToKDqCrj3gE1fAjvL8js3N7/aofSizBDlBnsJ4hPp
y9ROD8rj2LoU1P41K0JOAj4g6mxS0UlzN9degZaMVAULYd3Qx8mQHf0xogpObllILLomM7EHIdfn
9cYsfVxGKXERc2po1VA/nYymwbA3/ykajnKwj3HuCIe9bP0x1NRdUdyy4zUko2OmF9+4n/zqeVzQ
BfyAfLWJsXzsaBqZnBGngMpoYpZpF5umeOgH9gmDQ2Bk2epqes1APJv3OZGk/QSHXoPVdTsW7jkh
9cJSiCMbXOh8V68UiIBcpp+xb+Icg0dkY4Ize0xRc43DhSlKbKdIXlNmYBbHAOK667wL9JTFdvDm
ZylN1gyq9k2QXOvaz3dBn+sIeAPHAXcFZ1A5pIidifWG6x1IvJPRmbuBBMkOhXCfwQ2mTaT5ErS3
sEygOPumrKue2iYe/Ry9d3WwtKcTEI+OOxORA6eO8BE5u6rNacYekgP0zfy5sIcna/VpEczLHwTU
OXkGjPZXkSGuJLfhcOWk59GN/GWZaO0QRkRJES6ADD/iMM7mFhIkAbmi3YzGlk1p7SD5hZyzsaU7
ZbwExrwns8vZjmdoU1RCH9JKUqpiccMqhRWV0rjLl0Eepny1/iJxiZtq8e8buXNz0cLl8RC4mBT9
++rJT5S4AM1kJ8riR2LpnShu14aJnppphDGFahtriExbPpQjV3Ox61S38umPbIS37aQtuwgWQsHF
WMwHjV0R9YfCN7wlT5lE7qy+wgQaY4OH7S/35v+4pHFjJt6HAEti/YOckPdemVWIBjsO8e9j13y9
MX8aJyw3LUC3I4rN26K+y9LzY+wYC4cM5dBe0aPohxU1zvm4DSqYprBUz2UW/s1+/0GUQh+jEQIX
AzAQ9LzflJVEL7wKt3N22NkPqkfTXWxj+Ms3aH9QKUOToRS7EzNdFJzf/RK3xMfkt7guoaTpDc7J
9nnkxWM8075A+HtPLRJGYqLZCdpCeDKopoSrShNZo4tDWHcTQZbRfiCOSBcowFNKLZ2vwazcA8PC
isvdrZYrm0zO3pV89IMehH64HNOs9WOOMxkrQkWXDommzTQq+DfKsln4gmp8DufwAj41f3XVDWdT
3UOa5ulOzHcRVtO9nzV/cXJ8mCbzWTAbBBno8Hl80LJWvxKyDAZkwDbMNmWZ4+ZBg/cwg/JfWrkZ
07fBojLrzwLOf/xarAeYkBlaMQL93SU+LK0/B1Jn+7VqaFxrJwxEoxfslWizfTbDoOkaitvzv85d
P76+NDo4FMSAxrsRzMRvUuziF+syJiB3WE+o9OiZFMmxojNp1oyEnOKsk87fthmjhDr4ngzFK9eF
KaKvnk69icaqPshBWSTUC4P1gGJCRVE4BB7i+mNtE7kyfWo8emzTvMB/1dc/6F78qZkXs/gI18SD
89sLIoIOWJNJ3tLGdYGPOT1jAjAOAdaMbWUSL25DdqRZZ1tdeieH8s6NydY7ty/Y8Mujb6qZHt6y
wEgZeAebBZcU5k9HJslx6Mz5NNR0mk19dVSifCR9yRVG0FBnJ5+YbJqc1XlhFms5yZECPxpUsf0o
ruyZEd38wFBcim0pu6/Ggq2KYvv3wUv47Wvix1ltvE/wZi6dweWF1hO5sb3VB8/e49Re8BDg+6sO
MDbmg9fCB+PaNh3n4m1M++pcloMf5/NSROmcXWzRGHegVR5m+ocnmEa0NgbGfnXDZTPUikY9gSvY
YzPccJz6nnMBj5ra/5G37j2Oihm/s2VuWuHV29Wcjm1y8xBP3XdPdQw4y/mtgfazx8+wr7T4XK8h
UXlKUU+rjw7r5cveyo3uUFT3Zf5SmDB306LjOt8v8Z/fEu+Dgn6bZwBFDwJAf1Sp/Kb+LkyjLB1k
3s5d7DbSWg9R6rVfwwJFlVXipWKDO1kBlr8sIawqh6XgDGDoJ0ZwW43csE8qCsqktko6O7dj7pxM
o/lCSzj8nflFmhwJfZf4sFswm7JBH9GEVm16c4kBy4Rne1lQ7yyuj8ti25eZvZkqyPq8dta8mS01
xnNHRrmaAn0SVqr3hkq4yJZcmHyZprHDZzXcJLlGsJLZsOpLysLtbjl6XSoi2tg33mpA9FHoCk5O
wolTrr8NgvxTr9yvI+nQrT2NA9flxCWihiWQgd9E9+fyvlDddyEglsIffOkUTW9d4t9y9eN0VipJ
dn/+Ln6R0/+17xPyvI20AJfzXXygzKix5eLo8F10hi5I86z6bnDnPPbHymJwOY7nTCfP9Bn6rGKd
PlkAq6Sl3HPQS/e8TuErgaATnoSDrjBqQuphjJlga1+9xT/nmdiJ2RiOA7bXAxokvchjdgnt0Yvn
VXSRLgrvnib1v9kUP26GVFTg0vDIoGAp+n3AMDKlM9e283bZ6EjAjes3pBek8ABra9aWG3MOgQ+b
2LhUqs2/bAMfn29SWC50Q7zEtyHHbxNwGzsC9eBkOXUFB7JS+6k0jyrvnNha2suNXPaXN+o/fyEs
gRC3gG9ivfn34S3pkEN0xS+cKl/uDJm398g84Hqo2PUC1zr9jZH6n7/QBy5Gtw2Alt+7XkrJIGNU
uInw/h0DG9m3nh29samT6ObOYdaHqvLnJ5Wf8PsRFSsMjt+br+/Wr/U7mIVCQzHWie3tKk9kKN5k
DW65Dt2VwWEoZu+eYKi6uZtWf33gfj3vLR6xbdCmn01GoCQVgu+8bOTTPR0SIa3Wc8UxYpOZhJIB
WMD69Iqyu7hr+81qMXcqU7SXcrRdNEspCce3n0fh3FVcGK6lMJtTQv1Z0lo4iGns7IAzgAycw/uA
S1ndp3N8mG8tZArzVWwKMk+GHHHVkCuNlCV/sPiWu8Qx5jjw8zyqEAoi7tn9pjIXrlbEKuySo4rg
7dyI0XmUEzTAJuCi5VGBLIzueeYDB6Q3mTGoqAn5ZTrmXm3hqweM1U4NKDBfXe3bP5oEP4xsBRNY
fIt+Q8qCfQNFzjv2QvEHzw3oEIbEDl2lD5py9j228k9+Ufcvftu/M52HZCpoHfWGQezdjlOO6fxI
E9t6JvXL2G0OjUNxkIN4GCyqwYU77atsqBDgQ/dOzyEpQI2wxof3sCwth42SssVb4O7864w0F85M
bNjyd79OaWq1aZBuph45D+uKv87NbmTWVKaFh+u6vgSLNUaFz3mBjuqLtjlTSaAs0dgymW1J/ySq
MXdB9igmhE6DpvpoRVyMhl5dhT3FXdmemZzo+NeJicrvL4ZgLt0OKtmiezGSoE4ex+jFXPyrMWgH
LJhZnPIUbyhCAouJro0t8xW65kjqb+fKfDHd9E3Ddt0yanyALvG9sf/xCZZdrLLzorXGugP1Oe1s
BokO4nSe+nS4CLkrqINDFugyIGjWiysZvOEnsw/hUOzXgh84yhLpAufv3pXePlu98kDg7eL1ibkz
BqYwGUNvysepwAucu2XtPRpR5XWaHH3XVTweA/NOZKDtQCsn4TKmLVMZWjs128Yuyyu1sxOH2LbL
CWWG/c+97i3BdX9EgHjpi8Y6JjXfTyf2Vel1uBTt9KynT5M/kIYr2zmmSdW89EnwqsHjn0lwJbHI
EYP7Dj2j7pbsWWpl70Uuv5lZebWGJXkpX9AEaE/2EuXu1w4ROeDoJrqBxBLu83NnoA4GmXzMwVpH
lZSUcAcRNmMjr2jpXdclyjNXxT4VqLFJsmFuOKQ2VV3fuaq/5CG4AmII3gnvqKKDwT65mf2Tf5Pc
GZZisaD9Fkws7RbUH4P7QOYi2xi3MxeDum2mu9Fe48qeP+UL2vYsg5/TJPwnKCl7YzLPS7eoQyZf
LBJZ5xpd/NeLFIyAcWggtCBXhuOusVeDClabEx0pzyjp/ZfJXb3D2Bhkvj1NRDFvFhL6qM8V96zY
c0FLUpEaF/XMZKLKziW/6N5xukPG/JEfg1KhhdFsl1uavKnNx4bTRuy79H/n9XDC12e+Gp7/1V+p
dGvwv8b2knobuweGEdaZ9Snz9u1N/JK68egKY39oagffSM6vpw7b2I7daG+7Mb225uxtYX89VRqE
YGCQYOUTe8vzhYNYnbU7pitxILIiXivjUnK53nfl1q/pDcqo+t1K1zrmAxfeJE+tfbqWBzH5xqa3
wHEY9K2a1RNgza0uEnmW85hvspAgSaXWcatzwCG2c0wKy4nT2mx2VhXyfuQLAb+lBtRQALVNSf2X
1kS83/FOGlkQc3Jubu2Sjuvece6a20SSngHO+ThmCL3uW3IjWzGvb8TPuwhpgIvOzOV3Sr0nV96C
oDVBmVqzZouOGmi0Thpx52JBsFKaaB7cKTolqZqdhe/GiizfW07o2gLfwnyhBvG+Cko2wjImMfwC
Hy6g2Ht4hoCAKEpnoAwot0dVqlFgj32Xy/3t/aI1BB/RWAAUdBaeoNw1jvZiOQ+UT+0BmgB5Kper
Jm4xeN18Jraz8PeJ2n5yrl3XZI+6Ke/d8s0qhDiuS71vKGzeLEMIqLGZSQ7QAcWodtqZO0vj5mb8
inrT6h9JS6oLy2QRVwtY12eJtfaVYUu3DQNGmDVKZZY8N05vvLveZiDwwFhqBlXU9oA73fzVtPC9
JBStpcrZ1f7gb3FR0YltUnKLU4d/bfP9u+kzjEnQm1U3xObU/Vi5i207ptvboisuM6E6Il0VlRGG
fmdnMl+rREdV2Zq34mUdKe34zE8WecO/UvKwVtmm6nt+R95dbIs7a8b3tAtW65NXDV8o6d70PQXp
axc70qC7qxv37ojbugQudBnW7DK37iOe9IAcHou7DuSWs6jJWpV+q4Upd2JRaRx4XR1l09fGsbtD
D0Jns5qgNtbxLahnykn4G5VWB7uTp/LXzVnXbERtUAYbPRco/IBhLGf8Ibpbe3DNI+35C+1i6a4s
wx3R0nTHPKfbJAapLoPpZoFT887xZXhWRUCjL2t/oPkANV1y26LlRj4k6JtrZT0Zija9pJRVHCSm
GyeNrLbgIrvqxWMj3+mMA1IFHYGL0hagmHtojWCNisp8dsrq2VkpqMutguYSkqibHAGB/Z0Ft6nR
BNZ/qp+KHPR953tv2iu/aYaY39lWXkPS259otdrgxSBLVoSfi7yx9t7K+Sase0y12qofe55jrHwm
D3jLtkFeI/YmopVSJz2D9O/NjQrSyOENXTh5ZCgz3YPdoqwk2KUYVh515p2gvjvx3FT9tsLTdbP5
9YCAe8x29bwPwtWNa0imzN0ZOIdZPV0B/xLFMqacRc2YL1nXX8hT1jEw/7gC4rf3ZgKrwTwgr67T
+ICnIDwXC1N7wx2ONEpP8dh29F698Uy7x6FfNJ5Z71k5oKyyxtZX1T+G4zerWpOT5fv3U5Y+FHXr
vT8uSmdfZX7tWxC8hM7cs6mLH7MbvnUozI2lZmbybWQt06GH8XZhGH7EQwCrQOLH4H0oac5N1Aa2
7EqGxzP2xHqunqncy5i2n4Pg1OMDjXlmR+wmkjrwmc+baLF9HrrpMnArjphHNTuQS09FgjWq8a4y
mS/Co3gllW7xFXTe1DvbQFGPUsOu2pRdVwAas+Au6SYeAe3iADuxjomD2yFLu7eupX4ur7avzpnt
LPBORoi7SxmHD8OC7SZnMHrWeckkjWufkWXkaKlJiG3aWSS246cCobEJvIVJGAdO2bUH1lCxwfsU
T+plmuz0eSJU+Gs9Z0Avdy19qgTf9mE78bpznAom/wl96MXntet7StZLmts2YrEj3yYRCTZ6z/Rg
3koz2GBa8mOIRzn45wqjRaI3qOa6zu8Mu/hi1xxGeZypSgTAKzBTX0yQxbC5Y79j5xtXxV7iBcwF
WC8sVQkA1DCZhqC8VDxeQAUIoi+e9Vqqfjl7rmTRDm+8Kel726qQb0yHGdukIUoNdUVxsdj0KyXJ
YcmH9n4Qc38oh+abU1cvbPfPq5Qq7ks2ob5k+WLc+0kP7SFFrgEqKFlGS/uZ/9TRPDgb6U3Wpsod
uDaCUuOiUwQibfs06M+3I3chOeU1KnlJ1mkgHc0wdsycn00bvjqq3SuLjpYMP/m1npjelYwrWpEU
55TXtYrarpJ7q67PZO7ucJp+kz7P2mh3xMcRk2PHJlRfrnUOQH2Y41+LZmbz0TjNl1plP5fV9clH
znpXWmEU2grbiXA5ltkvYTXQCs+jWim0FMUZlTPHGR37SCnTfESmr4Jha9XD0W9D8GkT2mm6fnYL
/GpM7GFITOmb1TyrIaV4pWL8YtuUb9mga3ZrChDdKCwsIxLbMU0cnLbwB/ajNcJeYgBeZfe6hZap
Kw0q+kYjcdzGP62Z91JObkfrvddeUqVvQKUvnhyyew9r32mebK5BDUdbd+j+ST3vqpPJ3Y7cvTdL
W3ocy3/e7AR7PZDor6bU5EYyzkcYO8bm1/ecq5HSJ1xM5e1Il9b8v6fpNCTYMWQPobmfR/hVw9VO
INPNnfqLRfWjfQ7ZwUUBITwQOCbBn38LAt5ccIPL3Juqkz+Hlf3m9dAGnGLY0m6PrSJM36CshzHM
oToLJJ6C9i8zGcYCH67rkEdQIzhvBrjjf/eTDrVIG6Kk5o7rNYcaJ6MzdMUxoFxbbalHmw+jAMg+
O3Q3WzeTutJu95bweHXm1hxD6lOrCmU0q23G5uK1FpUdJ3aWHooJeFqffYXUekfRTv7YV/oxa0ll
M7PKdlNx3/VN8GQm1H0n1KEYVmE/UsP20/LTndPR9rXx0nyTw/TqAyX+0UTz06ouXr16eTXlhKFL
2Oopb/PmiI6Y7jnTH82xmp7cwfhe2eFwLObhrU2S8skW0xeZXoq5nz+LBGdPBTh3ixXP3jlmVe46
Idc4JMN8ANIafmLoXcYvadZ5ZAUqtihYJGErzc06lg53fveuD7L5XCoXs0HQHgBshrEq1IAbKl0i
GgVwiS3YhlI3gUKQQIFj9n7Jhs6/F8HNiEwzqd80bG7m0sazUvrcOBvkKONSyWIl2fIC0bo71wzG
yWkkexWWfPRe8Y898Pznhr4XzE5iMXAKGFvvtRqazwTm7gfuyo/lqo9rWDyazjpcJ5kdQztj6Qim
Z5EJvRsV9xlhjPeWm9dH+jBS5gZlsav8JN0NC17Hua3X/dDPTuyyt3M4AIcF9EJ5yEiEDbZy9XcG
svhrXS/3Kkm3fT3LmHLtZauBgPMoZ7ukNd4mrgjRwrwSjoP3AkeEE14/fKGpzj4SbPlCAQ4kvVk7
W9UwhRJSAQUzW6yR+cF2qmTvOtMYuR36azExnOIC6SykvNFa9KMnauPIZH1bfcp5U19c7VuR+Nb0
af55wXLxkBnL9wlyFmoVGsRK1yQejybKXPFZzlN1sYSyd1giurN3s5+5K0e5no3hwKIiz6vl6SOU
uOx/a2ouXK5MqXrUq/cgXd4BL2E5VUyCV2cYuB3gsw0Nw93jhqQAjefJHiHKG8Ms793l0VJ3vZzV
fobJsQtHQx+KtJaRF6CCt42dXqQWF2p9rYcusOiFmIxXq1/aE54eEfkSvvqfhbqP0itzTggKDDZM
//b2/3vtaXxHcinPsJbOe9EvmEDXVsZ+P3LwS/YeLg7HpBVPvv/51/4Hc4zUEdiGX8qr+ACnSh3g
4zAb110RmEmUE9cgGfru2itsPsDEJkl7rejyW62HouF6+Odf/8E9fyvcgt4g2Nqw6/0++gtMTlx5
hd7amAFKfT3+KNHco1E1EiSBfvnzb/tooL/VwKG82oz9WEN/90e35lAMXiWogzEWlkd7DnYtJy8M
Gfe90eAkU/iQevvJIzF+tnTyeQxhCzBdWzaL27bbtTezbanww9DoUGxaCydXM6A6GSbFZelsYvF2
Fub/7N+jzh9st1SnKrD265LNW8+hGQL5hUEhbprdkqfnErIMJr710eHk4rXcZauwhRe6TNifp2O1
9pwKjM5Fv/DeKfFrcWzxXPP55Dzc6sufP5//Ec/+PdfArx3eklkEVDB03Z7S/5cwqBhtp2T6MPcu
iXkOFj+STY6ziSbG+zm2cirKoKeGUW4b7/QC4BujVypSEyWPcPw8HtUpVjpYIqCLv8oLHrr6Z5Lm
Q6RqDMjTlMPP7OvdZPNYt8nTWGKVcbT4QWDnH4qi6S9A9MN3v1oXbrovvTUuL4CR+l2AuzieXPdO
LK7zZQBNH8l25scXEGta3G8S494Gb/PXoSmmz8OdnwMyzEK3OSZ0PMSD4Z/7bn0FnFNcl5tXhyQM
2nttJBdNhUWsHF4+8Hu4W/y2+ywU8CZ4wRXlfWI5LE6gTr3zvkLNBQtaWm+Oy3Srt6bpLp0Hj1O6
hLoxN1e1hOU9iEqklq7LT9QpxBq0HTY81rRptqajO9ZPuk37uC2ddF8pB39Q1fX72WFi5/a0UvgJ
UJthBH+tgu66NqMVWfPw1a3gWdSyfna8ZbrHSJNsOpKC+wDFcPUzhGNxdjv2aFX5dD/mK5UmNWdk
rnoXIbD+WAS/2SQj/LVvVu2oY4jvb2uD4cGWFOeGm+5E5vUnJ3fPOer/HmIy3+VUnrAeuNeitU6G
vTTHmRB+4SfyZONlp/vDZRoQLFefdmFSFiI86ikBJ0YFQzz2tQ08kyaexnaMmHMlKFm+uCIoh6OX
+cG2jCVjlwN6vxGHY/OeFGGwqaSpTpCQrEueSvg5VfY6o8OfM2NMThpoLnfR7plHWb9yvUJfqO3v
EnjrGUIwQrVtnty1vOJJfUjHNjiwQdYb5VrTNhQwvuZKR17T+BHw81h7bvOy2v2Z03szjsXFD6Y3
qA2Y6qU7xo2eGZPbo3tYujGg8xtD+uTeSy/H+OWeS7y4uy43ITMv0CQMqXD9S/euMcrntGpsHFCz
RcFx+qxQft21CTfCyx5Vo2n4qO0fORiiyG/Aw+izprMeyDACpsFcpmZguP/LC/7RMkC7Anwi4l4m
U6/fR17OkGb52KZEJVt9GeaxJSsk5RlHT+bkD7RaADxrCOdV6atZgir1k6T+i8nkfwC9fy8ymC0C
sp+/8tLW71HXwi08cG41sFonMygeFWmch8t+unX0BULi66wdDL19EwEeR8RYGRrwTEl7QT3hMGRJ
jq3dXgFaaNx/kCrcQw3Tm6bn5Y7mGrHgZodUWRJ4wS65lNimB+xjwTLQk4FVoQrcjWfQ77hg3QcL
3XTbxvSXextdHajPBWtoCv0HGS9BBoi6/prm3kORWuZxRsXtS0WoKIC8XnQtZU7OYxO6iKDVU+cS
miZH6tM+FzzQgeUcHcO+m1efeVTa4Tt0XxZfn0C0PLH6I5wrhCQ5/kP2Yj3ZOI7qlAJFHNhPkH2z
wwq/fyN69RMddqe7DP2ClgK9upivpqEns0A6lqKQApha95zM4jFMpbhUTvCZ7ooeD/Skj6TfLxyx
HzIolbslzR7NWxLCZwKZWYaOCX/2WNPdt2BRSCOydiNPzAwYwK0T2RLPyjLMbZaauLwVxvCZlJPZ
ZSfKHetdZvw1uf8fhiziQgQ3YaOQ4vzA2Qh8JJUBA/auLjCG1klCwxSjX6LjYOTc9FCVeDKnjj9n
ORY/DUmJU77GyEw4MLldz5+7FEu55aI3NiSN4NlueqJWkcf6AbHc2LszhsOCdqyw/tTj3F+KJp4c
GqWT+acpSneTJulzgJu9bMVuGgaKyKbc3ZiL8U0NPJK3pdmuPmE1TP9yGhLux/cTZ50w6Z2G6kdp
62+ZWVPOyGy1WCCltSzco41VUibcwsH+CaoqsDQSNPGnpNvaHakPyVISICnuHJjiMeNWWFsOF3oP
/aFb+vEJovLD5AL+6puabS/cB1ZHsIBG6oMVzvNhLnzFqQ99cGyBMC34nTdiWPaNkb2GurlRUU2K
K8V6AzmOvICBe5rU2BxXLFsb14boAcX3UC6wUx3Grokc5b3nNbujbXhmJG+1X81IQ40ul/rIAK3Z
+v36iT1vPjpVw0pXUj3Vv+t+OSR6elsWki2dU118S7T3RUIkqigM/1hMDUllAdzMqGhNC7yhIdhJ
Q9LgNbjp+iLfujACQ2t9nLtwvE0uOZEZtIYBrbF3Qw2X0sdpRszD8F/gBl361sd04ul2V7KjVbj4
HuBwH0xhn3DfKFwcN6Q16vRR+uNj44YDdmZZb0OezQiNF9NNYTDitu2HqsmQH02JlhZwZ5HY9Gua
wZMTNEOIl7SNHAo4yp1V1qeOeA/pB/POvtHgdevuU6Iw3MsdBiVOcaQIF7Uw69/nYf6R2VUFzcq5
M5J+PCRPgRyxW4msxWZ1ycy0vtrETO/nco7UzSHiMgGIrQyXT9/xFw4m5H4rpVzdxsgTao7vqQTJ
WDXdwLHeWuAre9+KEqpekaqLuhm1wrwRsYf5anAwsna3cJuXMbwY3vob1BB7irNnFmqtMo/Ggn+I
FOAb4UzCY9nXLAnAGup5V+RX4svZfehqVt01HLecJMZn6udPsialz3HhPEoGOMtUZndh884X4aAP
LO6hkMsRQw1Pacusg+/RuSh7jXKlmSu1/rRdPfXqhXGS2M5JtDDmEJsdcmE7awrnqHV0frkxyMoC
crPhl1E+e/nRdIzdgtEoNoy2RJ9OrkoAjzTCjjtwUpjgruHP5JN4LSfRHzU9DfDL7KOovLsMKvJe
Js5rk1hMm3D2RmMOOt4P8j2Daoq7AgYynZ9U3CTpxdKkviOGlFCu4e1xqOEBSDznFg+0rk3IxzKs
5JhcPz9W4Hd2g26+MaCsolCFIOckNZN9eNfCDKJp3cNbSMdZXWf/KNO8hsHylrrrZ638o5o0Dev1
+gPfJAdekT734bsW+d1oZfKTa0/PfiHqk1ORJqn7XpwUuQWLkxTXmssiGIoZNkQLFQ1iYlfi0vHn
48ZHvws+BORRLne3tfx3R09luospBtj52SwUVyZ2e+lB8+nsDGZShTrPPOEvLqKPZlK2D4+WGW60
0NZ+99gQFCh7smwLkUtuL9iz9hwgoy40KIu8S5VPqNdcLn/+e/6HNQ/6C43fFtg1T3wADvS2lyR9
2CsIdKM4VCngMw+WXnqmAhCQrFt+MkDiBvCJtkNobkbSKZvM18WmD7GqoXPsHWv9zM+oWO55Z/Va
MBPAiYkpzImHMP1iDkxXjEOWePtxGAHb+eOmrceoXnHc4IhBmn+uvfq9NMLIS+uoWeR7V/km+OTk
imS3Epvjf4nn4ZPLfBYbcn/G9f++rHo3lD4kP1I1eP3IDbQMY6m657Ym0wdRJNcRu99e1mVAJaMD
aUpZwJDFwjmWzJIux5HpASz/FgVjx6NOCefQxN30zPnf3KX5ytJgGyudPt/IEWR/MTj9xzMGfAdy
QYiRCzvcb7pJuQDRxjqodkU9HNawukuWMN9ZsKxnp5Bxv8x/+bI/0H5ucoWJV5wn2zbhQv22R3e0
thVTAOGzKhpNQ3GPbdxxgjg1jWPulFRxtoUVeZw73E4gPI2RSrP1VKQFO6p5+POj5/4fZee1JDl2
Zdlfaat3sKHFWBcfoFy7R3jIjBdYqITWGl8/C0lOT2VUWVY3jSxjWUaGu8OBe889Z++15S/94h/v
RgPsxDNGa+SHUvEPJ/ao1hrAfEPt0/us7SFGyrrIn1YgfRhJvBcKDHN6jZVfqaRow40a4oo3L+Fg
9WgS2teBRc4hF7QRntOgeU9RLXbViFA40q7YxLwwa6INK/xNkVdP7M0MVyWB3jgw1yypP81oee4i
GQGEUR7SDo2toaAbMlRobk36LMblaxoViiM+6XWkolskQEhs42eNVZNMWvRaNYGdeU/yebfL5e5D
NNWPqE3uzSVqHUI09qmEruDX1+xr0+nrJfvS5MiHoKNFC610Ws0tzMRaFqc0vEEP8HcNlfVe+ONR
58dLrWlQGhCqtbD7uZ8CJI6ltShqPwqNd5yPThcYXJ51Vxh0k82TbQTXpOD1A9bREansrz/q+lG+
vj4ej5XqQXmP8PDn128xPFtLHNY+018I4sC3V0bxay4ot2hduF8Yx3RBeK+Dbvv1K6+f7Msro2PA
vcGzSTn74779w31J8GINhrYpfagfgNxbcUcaCdohQnh//ULSX3xGFc+CqFi09kzJXGvqP7wSCagN
+Ma69PO8vtTN/CCXybdSw7Aixjp5rkrn1FXdb3DTCjZjj25FnQdLiTnDOkMbd+sZhGGGh/VQtNqN
wXBoJafOf7MxyX9xRZB8ojcVOfIirPmib61wmnDfoTTVjfZGJhVERcHiWkmzNYsJpLEqNkdYIraE
0oZzOgFPGaMbLQdsTZjgt0kw5x34Sk+ktcRHeWNYsKCpSEfMNwSRK/JtE6KRbJNw2pH8rqrS3xxP
/nSlOY+I/A/CBNu6aZpf7uamyKqws6juiHWXvE7PPsJixbiW+n4K49yFq0RfJcrVmwU42Y2ZRByy
1qizaCNrr3mKuyPMa30rG5F8Yc4pkQbPlHUa/vae+LorrO90jWBDbIO/SfpKACK3rBZZ/gfCv+kE
tVppi7Om+hL6c2e1oKXjzZQ2JPv2T7RbdkgK9A1oCXRzMObpuKItzwtdsgl6mfRg/+s79qsi919v
jkQRwgWIQP/6UFYYH7oAEjfUFnKtYWWDWZiGp1+/yJ+GmT++KE7Sa9oeqt+vXxaC1yQlyB3i7soj
Nqf+Yw4AUEZ5cNOm0WenCZuKFnUIk3dU1y5hPf1N+fen2cL6FiSNFV/XTdgsX2sxKcaiyJrY+zpj
11urB5xvmdh9q4DMWLXNqDqMm7ijgV6Y8MangOPE31yFr9vj+hYYqqg0nCxD+1NDO8n1sGrGpfeN
WblV55ZounINrB3DQ9MyxF+Y0HKcX2I3mxPDZsambbT8yVDmvxt1/AlN9+OtWJJCGD10NfFr1II4
kpQmozzzi5ixGrnfJAyliBipkvLN1AlvsgWRqyXWTJRQUUSx0hyVQmLeG94mqh57UlV+Yg7bFBGR
VmWGaGKF+fcEAm2auvbgUgzAqY2/jfb8q2v4g1uMZF3jaq4L8B8WWA7heVxrCXcSUVK7iAqV9LLB
qyOEIMVSnmqJA/dogfzuo0PCNEBTTkL4t7DTv3hs+CbpimiwbfBffFk/GW0L8C/UzqcrtiWX3hbB
aPz6dvnrlwCcI+k/yru1cvjDJ+0N8ugLkTSMJBveUjWwu1a9/Pol1nf5x32Ru4BbkSGLyBlF1r7K
8UfBqDWpNRtfU/OTGSctqhz5WAT5rplab9CHoxZNf7MXr2/7y2viOsR1gLGP1eDrXpwaRsjWQxXQ
p1ixy/IjgSmmxByhDXR6v/58f3EJ2RtA/mCMtWg2rzfTHy5h1Qgpg3awLclUfBdqWj1G/r+le7LL
41vlJlgrGp2S8OfX0EYhinNqUF8nBpGGWuLnWLxtKvEQkeRsnX79kf78lfFy7CaSKesaoM8vd0Uk
ZS2R8gLBX6n52k6MRhpEN4KCPJA8LGy8BPNJsIl//apEA/3pa5M0TrFE50C3oh26bnJ/uJS1mFj5
QsyFT3IgNuIgmY9jodbuRNKVpGfoHZbxmId0HUYDVMdgmZ6CjoIGCiIEgoSibTIb4mZJSadAW7wv
0e/aQ2+ghK/HK7FSVP5xlh4awrFRpBPAjtzYa5k9bcEV+JMqC/cSHbdiEQ2ywwvLFYNOvDRWtuyG
sPlAvdFceiNwGoxDjP6s8pzAzGPoforp5my0sQ+dnAnUbRlK4ISEByEN9NtlKlG8CsF1whjt0lYd
3VInnCMMgWf1ZYSdsbrDtjj7vdRhy2U+MfWJuRPExpYJ8nbVUAhuAyPq992MjlwT77NQ9kq+QVcY
lQQeURAde/QgVq6KJ7OMpZPVE6CzRJP+tmjCh4JiC94thWFgZpsmAnzbBgaUhVpQ/KHjdWIpekYC
wfF2NC9pLoKRtBpUZq0JQlSMQtTAyOhDxgphOBKiy/uzm1FEI9QBQJAzoXazJVpN6RqJ6qtmamXL
t6sUWEZikw/jPrEEaQM0vwDP6lprxpe52tvLejiDIKCj8DqoqqtTs6b5SlNv+G70iN0hb0FmKage
M2I5/Ar9IFRsevTNYkctgfQrARpF5iDRN++xb5ghipaUCxxD0XYo3TDNtHW3L8YEkzrZwE1So3OX
o8dJJYJlUSxYF+kQbRvZTwuj5OKRkSmb3S1nGb/BeeMHJf1EAQmvjekNXbfOdZvHYblTVmPJitgi
mmDcdqK1o6OQbmcEH6NkFmepqoVLL6ho9XX5me4Wl81E2qwUA+5+ZPpzv4miNHOkRykm4WfqkYoK
KwkC77xnyHl5zszgnIbQ3VotU44CW6FYbPDCkCuTyK6h0l8VO7OEwM0vp+d/M/VBtw0tFRQVPtoT
3ptmq5jDtm61+2XphKuCS4ZOTPqEyFdywIHJrqQVt2WkKX7FebTAMHQjZn6NUt4BKizeGOy7+gh4
BJLT5BVjQJARh0pGgEnt8DSPqOnkehfKaX+DDvcltdA6qVG+I/BDooG44s/DDuMgtqWlB/U4LvLB
iNXPXy8hf173ZXzzHI1wjuIdNb6sxRCZrRqSdO5LJlJcaw7eqvbcA+dp5vLmf/1SNCGo46i16Y18
3WLGIC+UKCDfgoXm2ZiBcQ3KVoXjwU33/OuXkn90WH7ezzg9sa5rJhsARvUvBUll6FXLohT77WoA
isvqIQln9JtaHq5UK7qzUmMXoVFtRX10I60T/bEYaTRAkmgC/U1VCtLVYAvB189QT1UvJQLVbSQW
MFLGeeCurpuDpaYv2ph1exBJo5utzs5UVFG3xqaf1YwDIr1YiN9cG+oxJk5xqAWXFfSlIgHIVFoR
n11QrqZ2EkXz7juiwo95JuUx1TvyeaIb/C2rUhRoW8h7QqDjSlg60J/U3+SUCLwxqhZ3HGnHp2tg
aiGIftGptthob2lVhj5a5puQnC2EwbwlXfyGHfljptBlsZBGPxfbvYA+A8tJcFsZZULnxc50vfO7
KZHtFJkuOvPos0/0C3NHBc5WZR0XRdvWzBfHIfIhXOmwVBCAmGmu+2IN+iiMer8mz9iLKvx6VpQ2
zmoHy/o23XXmyIQ/q7agV6rTGBfarg6NI+Ae0FKc0z1tMCHOcTeiJnuUUxgqop5BG41ykdI7N0hq
zXSGt+O3utJlv6VpfwCMqu/yhgAiFqMnY6ppsKUA/MzQW0XrDxXzT46Y1ccshfK2iILM0RMO0rlr
mKV4TcYw2SLckuy+QpNipWWyZ8ukXUkPBi9dsRUk9b1jMTiqNQq+b1JXC/dGydIiDfJZ0ysU2OJw
KhSdR6hWhHPUz/dmiBY7AAriRoY7y1roIqHtPe2Kvr3dxaXyweylP1S6wQCGMMytQshyFiIuSdrJ
PMrNjKBZMnla5Hu5gkoeNnRlCbivNwyf9xjKQLRESMaHOVGZwpdIL99glXXkHle3HRvyQW7HXSsQ
TFWbQcw2m5JKWV5M0pVcdrWZTJVa9VOZATPN0OY2nv2cUeqYhm6BNmqnFMJVaiLbDNIjTdToOKq4
xdqFYi01aB+whMKG5BzCBdS9Il94NKQ+t+MYt4myWJsSz6Qn9sV93METxBLKDq30tYNmkKdwkNiV
4vo7wSCMszJpi2qq9kO4cm4UFzvK+37TNvJ2kcIaYQXCJ0EAPAK+jI0lwRMuNGx8fDWnely+B730
ZJV1fi4bkbo/DnuMTvCVtOwzzevFi82KLWdUtgVbeSHn2pHnU7A7lDZOW0816CHcy6opWJt+Ft7b
uX7IWkW7MNkiczHEsvjrJepfDYaflijgl0QTce5GXQfSQvm5dgsUkBYIh1O/46BHNDVPci0qSHYX
nYzh+BDh1tpOjdgzkg/PTaq2kFUs8BNiyT9y7dpGGkSvNNqJZZtDuCFtgcVM8KU6gq9mxvbcSMpJ
12wAXC884VzlVvDjxXynW+vUWdtsVUEiycc0jmCvKjsR9XpXKWniCFwyahHEkHJunaZ5qA9GGT8b
nfkdqOh3Pak96hwE7wr2DoK4TqWoYhuSO8w2DeaGZG5hpEePoCONQ1iz1o5VmJ+qfDfgvN9MzJQP
y4RiIh8+NA6qu0VZ7gUTO1VuFoycWwZgofVd7FpHULLyMAVluW2n+DZPDMlW5qXdWsouUoToXPbf
OP4+am3V3o6GgGdWICC7TQyH1Ela3ZOI5lYI/XzqURcDrpqk1DpPE9QrXUGOQ3Lj7KlCi282i4tL
bL1N1nOhNC8JZYJhVctOD+WrRpD5WUxk0hAUHalZnpm3Mu4pUkdFpwRqeAmoBBc536gcDl21N85Z
EKWXYrZmlEec28qkaSkGmLXjFtrMevg6MoMuDWhXTd7hjTTx+vWIB/U26wgQbiDBWVp7xNZlYaSL
TGRTA7wtMV27tMN+LvrlFGKj2hSyuJmNpt7nohlsBLctjXqnkmj9N/pT7U8HN4tjG7squQEGsTR/
umPzqNAWoyHDcalbEHP1AOEHrtU48NGUvHlTu2iya/TCjlolGqWjjmnKkpwgF54Vnq8NMO1MTREH
Fi2sKLyoxEpXGtApQpob9rOO+R89wH6fISCBJdOHbj+VVwDc7TVqi70xIneQ1Mnak9xnnZNVulzE
9/AqniNrCp31ri8z9bIMFn4H3Wydpc9jt1WgpQ7z1DtjqkIMEAo8gARRRYYq2QCPibEpp0vQRjpw
owW/T3XsVKpWI0UsNIYFq8PMQeXHCvCf79P/CT/Lm3896u0//4t/fy+ruYnDqPvyr/+8L3P++1/r
3/nvn/n5b/zzFL83ZVt+7375U5vP8vyaf7Zff+in38yr//vdua/d60//4hVd3M23/WczXz/bPut+
vAs+x/qT/9M//I/PH7/lfq4+f//tnT5It/62MC6L3/79R7uP33/jrPqHpXL9/f/+w/UD/P7bXVYO
r2mMSPlfv+2//8rna9v9/pss/wMFss54nFqSelXmyDt+rn8i6f8wV2Y+3gi0a//yRRRl00W//6Za
/0A5LKkWoSbMHWlKt2X/4w+MfxCM80NOTS9CZhjx2//74D99gf//C/2Poie/Pi669vff6M7+3FU2
RFll4kfRTAuKdZ1Z78+LerWEGOqbamBig9QFjmexC4N6M/2gcUjiPQFIbDCpPO5rcqOMPJPPOQVo
OCAxSBk2KBILeGZi51nKNN/qmXofp4l+HPvhucEd72FJxns9Lea2F4rFrsO2O7eKaUfT3B0KcgMd
/NqQEk29vMj8fnsZJMtbck3cm4uyEbsuvpdSLIkwXGUvU7MI6WVsAllZShuve7nzjXoxd1iwj1nG
O0DbfdAEBI48zaNT1Mi+i1lJ7XES+Pt6r9qdzMwSed2dIZ6x4oubWMWLWA0KyJ7ZNeEz57P12eWT
tjrjkCZL14yyHEQcWIDYTA/zUm0zMXxMg+IWJQICXIzgONEJ2AP71tShyAG3s5dpTQmTpdke+Glv
bZE7HbbyspOZS5sBLu2qRpqn1S7skQih9YRSV5DuNKY5DKG/hUn/kYnz91Ap33uEYJAKToFFpGqZ
4DgtT3KGGgq3VoajprbKB2PIazszzUdyqygijZ1l9O/IPAEeRpKfZZ1GUiyrTpX6gzjfyNh/Oc6j
x06m5yCOr01WoWRY9+ywfp8685qPqFulM95kfnCKGXp2cWAT0UneJPTwafb1yLLxnVxNtb/I6vzA
gN0fq8dOALICl/wymOV9o2N8Do1vCfZRnBZsFOCYOdoMhddntAv0QnhJA6zwQ17dVXG8j6ka7TIG
0LlU6qdWSvoJAsBeGqI78G4W4pIpxqu/5IimBInNDaJXr8+YrPpukzO6o3OTzUCsoLIy86CVPDEB
4Xsda13cyrgPGZqh3I166rOmD3KyyEO3Fvp7bZm7Ryxc3xY6L4ZGjRlKd4gf0FRy3BQRMxhDh5lW
Bv85oxqw6Sx5agGo0VjyQ1pMjONCq3C7YZJcdPMNcuqwBNKsxW5VtQ8ZdFaH+jH2h3B8D2Kr3Yc1
LawsYnEPidIW+uq5TCnAR6QJJhDXESVVKGG+VmJI9jptE8Q2KBebBs1VfJhNix0kqMhxRfvq1NIJ
fMdoSymtxH7Kj2qWcWgTAwXH3rgAfjRfzISRNwIutOci5hSCgX0EZwNSNP0aNJJHcgfe2wkCFpjq
h3wOq00MxMSZzPBSdD3vP9RA3zMd80nIAwEv7vRlDPZFkH3iLLxNlFjYAKD8MMsSzmXSXIp8Fu0Z
/fa8kH6VNEq1UVL1ua0mtG8j3yvdIWTWDTdEpGbDSVkD6tUexQE/QkEereGoHGH10PISURBstau+
gfEGFDvX2yyGuAAJzG+RAGArBzZbYmcwoulhXNKPgbRe7Jlt72jmzJNgjjf8IN9JGryaBrS6lAAv
EA3659z2NP3l1yIy6XXh32WlyS6i3ICrFrAblbKBEKaRN1jcAN7nT03ZYV9CLCHnqPxoK0KF0Ig4
xYYsC+1WSudpGxpJyud46w2xd/skH/d4FV6lsZ08I6LdEsds/LIBQs/g85Cnep0zPfJQ+kfYPetp
I1VK5KYKkqZCzrKNmblVDKQ0G70uSo+KXNzAGxbtQRguyjKh5Fc6c6MbWWfH2BxNq9MPbUoqEozi
E/oPQCVEcFjNqdaBi80souqMIRN8Bm7s4i4B3mngOgBfxeWPUSh2PbcsFXG90XEYjC23UqzmdP3M
KHVBYLqcqjKvKRiY8H2erXTBMjlbsIGT1gHNsiYVtSBjWUISszDPhcSyP87HCIdKOr4wQ9LcGq0d
GQ6jg0nsNpcAS+YBX1GAgtuuFPOaznF0qfHfbivTopRUhB4DICezThT3JUSU/cCLwXEk80uCB5sF
rirG35K6hQRr3S4LqhaMd2Ob4rzS0ndlISq44pmMZfxeRdreQw/nni4bjiR5MdwEyI6vcpIEW+Cs
oq3AtaiNYS+YzVPb4C5UpePUZZSufRG7jLw0e4xHZ8nmM/6Km8wsVpAojABjPaQVZQrQbqtIyIYs
jMbsryFflauYNBFYPzNNxPrbpGhDcZGmDJLnNjnKU3CcFkT4DSnXrl4uzbmqOPOwq7pmJXGOFup9
zX+OI63B0ihrP82TC66FU6KOcN7dPMHxHaSEuEr8djuskI7SGL6YJV073ME2Rxx5Y6BO1cTC2GiT
9IGEX/PEEeWxBATCKcDLuKIRsfCjffAR7W1qMb7ESdADbC8g+Q4puzBuj7wnClsKUxoGKbrZxpze
Ij5/ExiLOwF+YNEY/DgvRA8U2jsOSk9um9mlhnYLUhEdhCbe1OHLxnQ5054vsq1axfegMjzJmmEM
xNBbJUYBdkf7gkmi+llEaLySTtUdnjqnMhqcLNlC8goQu1B/DTtJp7WQc2MB4A06KCNVNWzA3Ih2
kInpJteL0m26ClTZIDhaExLiZgQsJXN41luzPjTjE1Yy9Rb6EUutxTiZ18oGeskZwBWIgFrkSWLY
OQtsPJdcRxRSrMZtPKYbOAZYXS2TxnmQ01hq4HkTG+BYwbi4Qo7TMqU0I/QpLmxg8N/lOTsJrcdG
K0MdhgeudSxCCS2HKQYJoDa9Dq2qDTGfSEjoqnA+DHWApj0mh7jCb4Eti+xbiB5wmaPMJW5yT4oc
Qe+iBLan/YjJpnLwHyP0V2NnyILmDI/oHqkznqAGCyPZdaWj625Wa76UWB/9ZJYuB7eAuyd+6zLx
pRzmHAlU1d7EC2jJQHHTtqdEa6t31OTwbhtU+EU3vtGY5Eg+14kf8eTjP/0Qa83a9hIp9rmmcet2
Aw7sEEf7gj0+yCpxo2ZkmGcT6JKSgPiGAbqQyfl2IZCSLgdpWVBzxlOCt44mDPPtIjxDhUAFjOK5
w1PZFIcIa0yloTtZuE0EKNqnKjGeMmtudouIepwOp8A8QbuflcIVpP6G8EDUhVzUx9nKEy7t7C6y
7g2xnGwrqXsxrOYD9XrhAN6LYXuzRMRx6WpLK23yOHlD6jQxJQY4LheQJQKJhxqGn+FqY9t73cro
pn/EAhjif60Ze2jR+C6ipbPZA+gRaN+XHqAkKZWLrj5MYZvTyKDdE7eLaNd1y5Y2k1ec1jAg2KMU
61UuDfTrllJ6unFbZ13iROw3lgZ6gAT1FrhPo6CXwyV3q+rr+bJ9a3n8XliBmCFEj4F1neFOS8rL
ZD5lsLdVTB38bZrAcvRS9/edeorm9wpuknYps5u3RH1LsleT0VFzs+Sio7BsEEuDewunKYgtCjqU
Rmr9OlDmlMxrEvm9Ch8rI0KI7o3ZRy3vRukimkDyOXL7EvOaIVXt0HQBCvCgH6d+BMDPjZPAP25o
hYVgwRFRLJG5EZTaL8PaUdJrs6ZEicuurJRTljW4kOetMWq7KCX+3XoWgIs00jnRPZHfkY4ln7Zb
IYQ0y1K++ZJ9DMP0ocUtM8yyJ+KT1OTa7+reNZLXbq5tahN3AKQEfNERQ6gl0osybKZgY4RvCbTb
UXoRGNFb7a2lEcABXL8s30zxVFsMXvDUXkfA/WU33fQdWUP1RZxjpyECRg3wQxNVbOQPBcHwag7X
jeOJlfuL+ATw2W5WgwqsUb4pjNOJW4Tpqc+YyqWd4y8WQ6vz2ACEgYmfsjOv2wPo8PzB6E1cMoA8
jOdihYKioSiIiqi+Y9WjXJevsZWinmg8q4iISrMxOmNCw83YtIecFNxSS/ZZK++KbtnFC0UFRV6k
L67Z8cUwNkrAZujCDbYlzkV39VVenO5G/U5oA40UXJHJewXDGkE7IaYxSKP+SNxcFnkBmDFasjiP
adkafgW0LMG7R7cIFGlkMyg0xYfA8iAeUPUp0lHU3caiF+iydR1VwgBewDfF1wx/Qe1kdFVJ+4al
03prW6oi4eFo3hbP8uwR9zQKnhVcQukECG2OKeQKYA5eKm4H4VUiIkg8g10y5T0IBjItMCPoh1Qb
UPbvQBdJYBBy08eMMTDtLB8HhOvhaaD6pFrpIK5WWPGp38TpWkaXkfTtZbRJNaPhno/HmutEjuJQ
uw3p5QUX39EEUrhdfArddIj1wzA95a/cLDTghgetumdpbTI/yvwAOk+6ZWpHgNHAzuDqt0SaZ1Gw
lophx0nWVxSsJse+5aTnFgs8o4uY7Zdwk7RuKG8atunWr+uPkMAS9TMhCZO+dufxlYH2i4QLSFri
qUMiOa7UjzSN88UBsxku3hLRurougD80ZGMjO8exOdav8t6Ep3aX3QyXrLebbyyssWZjFeo6R19w
05GeDraK+fIBCaLGSKVxQjz6HEhkG64sUmxy6Fh5MV6zXEe6hwVD5mq56i0CqbEGfkr+5uRN1smo
t5jeDWOjJ1u9OJBgUVDjaj7g0XIG7bvXgn0CRpc7aZQ2gbQXAYirnF/qZZvX7yNyj2/VpYy3dLpE
JJ83cJvUB012lOKeZ8Rbc8FaTyO4PjhlM4vOEXBNbt2JmcU8YBtibU7lPbdV3b6l0mYcMVZ9VOzY
rB3mbZzdKUHHbOY74erNvL6rhegPGsaE9XDXpd0RK6UT4BHK7mRpw0SBG7G7IQM1K+z+hVZyWnM2
8rn/eESj7pn7jAyfPNlhwJzozrtqfgDKlxf0vFVf4N0Uh3HZGeamz13QUHHtJNNdfsYQh6ZzTu+W
nnH+TQtiTTvAkg6lTTp7Of8tNpjirIv2DjcyxR6zD8H1UOAwxkag63bYebDjNR4mAXit+MDN9Z8s
8N8IKyDpw9TwFTk4VMOTJrkA2UtxZ3ZX4T3NXSv/BgCQ4q/jDq5d5SabzuFjGDnNu0VD0wSYwB3g
Mg+qAw/zchvgxfHYoDNzOwn7mcBrBlf9K885ugRQt1G7V4oL2Mql2Rq9Pcc7vXKYcqOmThcEFrhP
LqRgglTEx1S84ynGmtUknhxdGuk4D25d3DShW1k2x2/SzapnWifxd9aO8hGwc9j4IoWrxEHGC5Nd
Pbq8QYWk5tYVFBfbDwSsNt6F7VEvzl3szhhLNnJmZ61rmfh/WNyn9laDANhBl/RjuvFL7lNkWEBb
IHKe+Wh8twiBBM0DNgNUdpyoS0iiOI7lpqwOOvCvitteeFCsDU01Cteh2ZMQIMId0G5jw48AgWSb
TrnJ+dghvJo9zuAJDtMrXxwgSjQdxCfZo5dewwn1qSv8wCcwPwgoj4C4kmIh46+6o4Vvz8F57lKO
ficj8kSSRRkQtvD2fBPClbxPlT1Drbl5tMwdj7veHWWIoMM23WBSs0o3YlSWHEaGZqzVUXzl/qkT
nZSdGxhGOEnvLOVRlu/JxZjiGb+kuWsfO66l7CrpUZU3IvtBtGmJ5IjdNLeD/sgOwUNKHyIVUdA4
CRlVqdt8E/Vz+gIHJZsfMeSV1H+pM25gmTG9VURXEO/yGgHGhkyogKAzBdgUDT3mw/iRnsoSMDJL
KmuZPXJYC1xtq7QH/i27M6ILhEYYw3TWWvaYmKQOiQmkMwoEMu8xLqSqG6HIKRwaJ4Sv82jM8qGG
n0UnQKVp5DABYl0bX+TvOsUTplbs0cMp7y7RhUFAQ1OLkteRBIdHikqiEl3OCRonW8PPrY+OMXFy
1yDZKj0y52gn4ZFAftk9pcDRIQ+B1BGUrbS4nWnPpwE1R3oUme6R2tEyH7yA3acqaqUdO/fc+pL+
oWke8MS29bm8OZxq0/bZdaPbJLoBYiCWm1zZEMpsq+WGhXfOdh0I2h18AqS9+nnWXCt1lNrLvYQP
bW1AKZbCEwPFKoDovzVg7wj7KDwk6veh3fUKpr7trPkkk7XSLaz/UrqlQqfYdavwPSaVqiLpnOC5
4sIXDea2De7YexBlZ51HI5gzOL2byLUiQNF7UdyKmCbELaFdsXGwgtM4vNYtl34HM0BIju0TOaXl
wp9DYdpZCJGeAvEW5BgPodcvO8aoileW2P8YDy8nDcJSt6EOGCY4NRtUWIQ4CD1iD5bPjZI8zCze
GFY4Jb3zKFbDaBPvg4tXT84CqqvKm55086CSOXrPtZiaXbs4RvJAqkXZkqW2fiCpI1HljRGlwtOl
00aDh7pltYawGSr3ZQprYccEjSVXDjx2bHbvcXiQGEyGJ5VxceMPAt7Wbd/4QAcoaEj7AkzVEEbS
eczxtYCF9ARzgAZK5cvLptN2GlAutEzGqU/BnsKTepBa542Wn7Jw7neyd/Zc0cJZQV3vsPQQpyDR
/wJTfszu6cKwOvHcsNHyhFAhSNK7AsGiGM/hfKrkK1WsnetETh01/h+9iB6vn7ZFVDj1T3q4e2tM
DpvOcInGyUOnbXd0uRn+ZWAQmCCbx0rd1i9ieEe+HQhWvX5QK4TmdxEvnl4W5UEm4Jh2A4sXnVNv
VvamfqAdQ7n2LtWnydjq1pnyitqETDw2aH3c8uDEw6ViH/gMWYnrT1wiwGT7U+WrL5QnYA+lwVH7
I19vsG/QMmvHZDko6JwIfuLwKGM8P+ecymlqVqCM9pGqepwqK1pa4TEzYXqfysxLpDuhcmls1qXH
PaLNTwO1UbefUZHpPg32HvYbfawV9Az3iIkpIAxHCVjq1xKqmS2bBS/HZy+5Kh24bb54Uf4SdUDO
OP04Cmi4yWXnjF8T8IIM+SVbkh4166QA8EL9guLVHxvb6tj49z06LgC92Kke0e1RkFDHyrlntM9U
tvwUbya/skM3TAlBZQIhh1taodanmbV+32g8ZP5GbY9n+VGlB3sc3BRx4bJt3ik6J2n+Xsd9RQUJ
q41nZoTwjWOTtllGT3xpxYuokJmWyz4AUVF1kbFFo69l98WPisRsr/Er1Aal47u7Brv+qmK3Ltzx
MXrml5EI1XncHvqrUblUgkymERjND+Ijjee9WR7o0bEnJsGlPhvvRCfm1yAGSOjAfJt7F7v6Q864
haX2TMnIIaPcVFWybiATgpryIDQMBoyJk+BVYg1ZIEYUwDDDIdsZJIyVaJRySAamWu5SKoWA6ELF
1ozO6yH9A/2UdzhIPK5YpDltb90q9LsI5CFVsc1OODtY7m/kpN2FeQDPmfw4dOW20S67StM9QVAf
qL+An0q7liOwZevIAu3qWRnviHVKF3xuYAW96zT50kf2XMABITblRFhT/DhL+wU3rYZ5fINBRK0c
znGsGICgKfA5hqOCG56T+Jp8C0yXgyBjc97cWKx3ppBzqEH94kQu0CRfi7Kd0k92z7MYcDKRd0rr
mqmrWKw1jO/dFltXcxnqk3W3mOtbMgMvk925uhlDFQ9oy3k+sZPhzhieSvqNINe3hvwdrPNGVuPD
BFuh7h8IOfEfFeXdAjQmiSx657hYtqMgbedGtyPpMFfeqF7M+brEG9CKt0v7rWE8IZ4S7qgIK8NF
oJEy0PSLHLX4bub0oehe1Z2wJ5LJKTizJUZq9xqzDCBqO3SwwHQbhI4gOGuzOQcRzyzarpAgdrFE
5OP10zdsyhRzpWPM0ltvncfRuIcqe2AcCoeCMvLSZEfihbr/y96ZrUdua9H5hcITDiAJXqZUJVWV
pNbQKk03/GTJAklwnsmnzw/ZJ2m3nfYL5MY+x5bVHEBg77XXEOwWCtXUc+7sMbnzAj4fO91+T7/F
9XDWS00c4/owx5h7OfGlv15G6bADmT4MS3almuzGaaFO+sOVP7f3Hg4YQ3bw2aznglAoqBBAG3C5
qAXUefUN7xmH9zPf2+R+HuZoG4Uh6akYT3QlLrpEkO+g1W79ElinxfQau5nF2dju8Bk7ZK3m8z1q
ZDgRTXyfFsXj4oKEEej+HCUvfR6XFDmRdYXUfccc7LoNmC8w7SCPJka4mJUlQXj56B9nHNndgFQE
ZcFEWSeiRYwUc3LxbwoyF5VRmn26tReeQ9l8Cz4i9to6c/tNR2rDhHunEeV91LK4HNvhthqg7GXJ
qV+C8mxxshYz2FclONR1aV9mGJGvbDzVoNhxmte8ZzTDXkgV69aHBvwSmN+UP0Fxib7DsbxTltZw
nRLcO7xoXM8ZO+0A+EiCCIAq0ZoQSbLUzHjS30dfs2n62UkHub8jM5mzxE23wi2+B666VdYndF0M
5s/qxLssa9y2h2ffK/AsnzGJXD30+MA5I5bjQxTeOlXnfBNQSKgTg41KSgsNAHagYs08Wh6mrT3Z
qHURAC7GDuPlYCDeMqb9TEO2+aaiiNJlBSESLSjMoxjp+C4cycDBUwW7b+MHRR5Xgy/23tXvUxHI
LTEBZkg2fCbVR0Kc4F2XOBCay4CBrgQe6fQp96iYekKYe+zLN46v92sT/q6T2iPXBPrmgMxtXiZi
6rC+Gh0L5mW/5mcVLg1ET8pTVoOgNqVUm4QSSYRUsE7UiguTqq4wNW+j+3CKDgwRFnpreEkiDKi6
kqcowb0Dnx7aAb0sdFptQTU+Hgc3e3LCiv3aIp0Qc9oJ5hRjA7fwMiY49oPfCcrvAfs9jFW+rdFL
7fnvRY8lm8jpyHatzsjnMEnRDOY2UQ0EWmbTmYi9V0f7v+PCDnQF7M7Qpn5dU8ERgl8Ys92Kz8sd
9k093nmIJs+GmLDenKGr5Xu7xNRrnvubr/p9kZEnNCzUdxqDT5i44YYISuJsE2IDyyGLjyNYteyK
8zzRj45XnVJcWScpoF0t4byRM3EDsDdp5WIA1oqEvK7qHmF2tmcVBHxM7XgnRXJsgo7z3GI5T/IR
SWrMAIzPrBn8l0kmh9izf7NTqonFoq2srIPu8bUiVI4TdCjPy9xayZTObFipzknd4hyGSggb8MxB
kRm7ILZJhuGrneEv5lsFkmVyBGNsvnwdgw0Xy0eOYzSHqT5mMoSC7oTLVoXFh86d8hz+JzmZXXI+
jjh3tBX+GNiEAqBJi1TDvCeaqJXUizGdjPMcIhjFDRoRnBPuln6+KgbI3V2fl+fTNF/55t7DuX1d
ixhbEnLp3Kqj+eCY02PxGA7+97nwzlXEYV/hgIsBTrodeoxWktD9Fsvlc2jo3iP46nPIVDlAnsH2
NzNW4GHho8mBATmBDQXiPnzItXjtLOSp+Lk32WeQtgcngQllw2zEoYCd3cHhkeg+j2lDdtEt6mFu
KZPb7EaQP86wPDg4jM6RzlWsMXzkbFDp83wabyF83syQls90CNDLwZ3modx7d06aP1plcJNjAo+x
HxBNvHBJYzvvvCiD/FZhX+ssvy1ZejH5OKy5YIAY5AClLBpRyPyJrC/d9kIRgdDdY8l42cJw3S4O
bM7SKp6DFKCAkX68BI94OKMgwbBkptSvNTtJwkB/oyegJr7CTTDmxTbBCGkThhKVx21MJsguSQwO
FKaXwkwxi2V5Itzj1mqK5zjDsaldk5QDkMo6uiaNI6Ye6xBPzyyhoIV4OuXpVUnydrEQadtrYmXh
q+EcVVNYJO0m3qJUZ+Z5HpRMhhI/QXpudm0HSqBdt6d1qS56TJDtWX+3PLyvkhRg1xs0X7sv2VVx
TsgazkA3mG5WwsePciof196vj2opH7uKQAEJTEOm+jmZiTu0kGqHAx7uyI79TQYMNDx0kFtRgbz7
2c5uSLOC/ouRbeJ+tyLrtad4dem6Y0qCIfWOupHdxteYjbT9zeQ5L0k/vPk4lmZ2t/dn6qECqxjP
P8PDNruqbSa13lPrgwC3CcmgjY+HM9ZwF0X5gucvp9Bcvg4aUBLKxnHKultkvHgnNz156vUp0f7H
m7TLV6clxAwL0DIh8yXSEcdsrZ9mTctf1li0jQKDHwq1XAFP2ZpmG9+sC3sZ8UW7ixcv2jpkVlAs
PaR2mV9hR/PMEbLuLK/6rRijk3Ib6zi01yhYoMpXLsB1gSw3sJk2C19Jhu/JwcFDBDt0/GWisbyq
iHzbRcvr4IbVjth1IDi/3Q+4RG59WdwMxDeQzakJmY5+I7bN3zO8rdK52lVT+77EU8/OPdJDZ9+Z
Q95Ni3oPtbK2zE8Q3LoAuxNWBeSOEIHire9FMkoz1DYc9OHgCPXYOto5OGMMGoQZPgYx87c6I4q6
GG/wiMm2OuEkVStnwCL9q8iv3+cpPrQVxCe3Accq1PgtJK/gouTzwcm3PaDTBTVtm1un7G9X1926
Ln+o77nWhYJPDSUCD1OmfaqDNIwp3D6lTypMmrNcMegbwnk/xom/ibEfxi0btgvf10KUgRvbdPLB
a1xadyNuHX1bPym1/g6lwmXAwsACXpXMOzJYCJxsvHY+Wxnz4PNDxFvP1KPB2n5ygEg0hKYxCt+K
GfWRpSZgveW89St7I3vaDYbuV7kdfkzG/bDmToivROC3tVOkcIHjExgSmjiZxMv2mIigXZDzQ6QY
S/W1+9uUEF4TDliTQC7aQWWtN3iw7+RKXDDWJMakJGaEzu5GdEiwq0u0GM1YPmJk4u1dv30QzajO
Z4uQ37TinGzeSQoadxzz0xmcwSfRisskCxiVOBn2RA7pX0URXTUcacRJwygnz3aC9WCHX71ricfy
NlsxRYgTjkQrPg3yslLyM1b5/drMV2ErIZ2gVjfaiK2VdJdOSB67Xgcz6CXkd0zCCwHSnDN48Xz1
mpcfRXBGFEBxUM0pId/xgAvkvHPzGmag9RjiKUbtixlt3XNst74PERip6wWmZnjqdhfZAPSn5n0V
5SUCkBT3mAnKNVZJBaURoan5b2IICgI0yr1KU4ugvG6LhvlN0ve6OEnt5pVv10MhwacqJ0Yo07ki
wgipxnPkNNammtVH7WFHFSjPZoAohl0J2GdZNDVXKC/VdtVUS14f3cZyuA0jhYtv8yyW3NkxGKWz
FPGTrINvTU+8gJ1hJxadZAnc2vb9bz4y74FOJu0e8TJAlLjcyHABI3Wr3Tq7zMzt7BzDMJKXWZFz
/6IFNs52HO69jPFfR5bcPiRFY6nBm7z2NM7dVVuVLzoNbxD7XEFN+misfjdhupSXWEiBxjYCpET5
42M/wACHfbCZVfPsSapJvOX7szx4rv0RPg9D0wb4Fv5ZDQwXEzg0cnRbmTpfjJ2TEsabIyFzKORx
dXx6WYvDWC88AlGwKPFsoAKfTBOqRPdQJy8TQfPZWCOZhOxV68ekvKzc4o5oNAZ8qJFQgdkdRa93
aHxzxFeIyLBpxkNOMw5OIZePVK667FqqdgRF1ro+rO2MHiPqt05N85yl4nUOAoIRXeJ/k/qyrGqG
656D65VeSEDwvg/LeFGsAdr1Aqx/ID19mbtTXYTHBEuRuRcMiwq3Oxe73NMKjLWyYcQTjkCQnwu1
igVR4LColrtY2cGhlsPWtxmutI28bJo8ZtCy7KwKMKie6aCniWYiSvduMHsXnlNuxyzLvo1dxFmV
tLuCID42tOU4WkN7JScThxda8Ra/6X3hQJDpORm2ZEQguQnjC2jAJXOniClNUXeXvhppy3psKK1w
/T0oIIXHIanmpWvtrTZ/W8c6wqS32WkrPtjB6JOeTRJRjLkV3DyeddPG1oVI/PaSANfufG3jq2FM
mpsgyGkrPCLNpZ8Ml5sYoiH92Zxd2nNzwHM4xL2mvBfVevCtrt6JpTmzrancB1Nu+vBrjMtAWNX4
BvGwRviZzvtkIJnIm6zeeNDV57S15+Wkwyus10GAtb4VQ1ZeT6B0MipIh0SOFZUphKxgAlOp/Aui
nq+sJlHHZmDUJoN3CNjqSDT3hHBXXjoOXUjiR9neX2JKgnX9HhVThGCEgjthSz+rvfkM5m23H70m
wuBc9MdqAGhzSSq5T3AW2eDLbx+hpA35SdXDViFQpLXz13wfSAzssGzbK6CMaqrFfSCWaQ/tWG+K
0duW6M2uPbVE5/gBZyZDgUvo2FDQl++xQzXYC7SpbCXGgoStXRWFN7HHhJ9B+EWop+WmNuu7YVtq
cSc7Y79GVjJSKtpxRrNFJtfXH1HOEVr4lHEkzaN3XugryxMr8Cspmpl29HnXlfNF3jmvU+1qQg+b
T8wzcMKjllVklW0yn0gZp9aIbfMqwBCFOZbT5HiomM3KDZwBxMkEigMio8TajXa3ELwxH/WCPLUM
2wN7JZbjQ7RVA1FrpYR7WIdk3uR5qPfBKN/wOx/YrLL4PK3hAk6qQw6d+merE/aczNN4FbojERQl
/YmFHHCammuY2S6gDE6J3qjfZAF8q50C95YBhqmVnFn2tByqKsbQfmUUqduMXJsMFgaxNiJh1wuL
5ICFfX6oTD82Ggru0nsQWZtXAqUySK94hM3eQj3ixs6eRAmSLBJ7pzubyPAums/9uix31iIh8OKZ
uC1nxmhBKsIHH/iAEJcjfhn9WzekF82ExfhgBW+BBxxBTNObBx2haOGMdUE63cg6Ky5xLO55ROXF
6GhxOSKggj8zML8GXsqLhSlyRFEaAvGO/IZ93hXVdlol/yz1HpbZHr+n5byHp0/VmkN54Tv+DBem
51346ZpQMNHv7QJRspf1vwVW9IR8m7mVi3lkLbyHsfHeJ2i0eiLSQiCA82d1ZI8U0KpT3H5Rgoqm
kptGTg9tGfQXELBuBkgCtsrgk/TTc9ss5c4NU7JgRIj2G7cXE30H1whjtFZfjbEm+mRmnCe89TOQ
ZbRLsI8Fb6RwqobqE59AxpRseueqO4jUehIdYbItTMKdmuVu7bneJhSkwuPzQaz3sO/RSx3SGp9k
n/sKqiNO7CtgAYAYYWAovcSxrhnm5RMyuJTSPQlCwiW44Hhdp5tMwE8Kw/YdNVhOWeaBc2QzBX5S
YoOfDaaRscttV4rzUDPTJuHAVp17jCyQZjUhd7NiggIHH5mxdxkKRIAREQH7PmJCks0ot2InYbbT
NXgQr0x5XcLMNqSR458LfYOpdRBV443EMNizx4u1FSytKAbbKGOWo58/dXG+R7yX2QSk5MVUbXFW
ZwY85rerBfMMkd5TAFYBRSbYy0VjTsnJHTAXi3vCvNLgzbfNQyN2kQiY+Mouht8D8s0O3W5qCsIU
44VmJe5uoilebvIL3FfPjV2KCMFNlzy1dgHgIcQVF4cC6jTAfrKe6lgPSKua82bw7qMIxiRRtM2+
seqDkr2PWWrI6oN6pks43V2QHHqgvZDx4CqHhhgfG6TWztddUEhsA2LpQviL4Bl367mvWjgoE36s
9lRiutKsDWPDHBtUbIdL9fvQqeKRw+zCaWa5CcvAcA/tcu/Tp7p55e/zhHlkWNKVZgFrNpzuRmd+
KNNV3UVyvONXwxJ2XMUAr3vi3FcPAyh5HNJkoGSKVHyBXqA8s3OGlfnMbFQmM+6jrINL247zi7pj
k+jt9NAuY/l9Rujcp+WtMYgA6ik2Vjg8Ry0RGwlRJ7sR6x4ICda4cUT3NCXg5RqSI21cLbZr1re7
bAIviFsBw7+GAodwgNrQheRjyTNLKOB0KCSjl7wg04XRRd5ZMrBM7REHuNwTJ7YDsg17Wg3b2zUu
xaSsIpgEzgU5GrgaZ5wScUrh4LcsjDQdtmM43WeJIrwntO/rhka9T+dLq+4uoI1Dbs3njszfepMj
F9p3xA/21bKyeRb3bYhbYrBAXvWX+SksnOWC0YF9skY7uBYJDyzFWf4i8IoFnTM6hLRA7mFBBs4x
2jjkkqlCEiF6gf/9Z2Twn5Krv+iJ/o/Y6/8LwhBuIZL6n/+VXf1ND/a/hq5v3/KfBGH8J7+//aH6
kv/B8Qe7nAAXAAyzEC3+oQeL0IMRE4ynky8xig5Rff0pB7Oi/zg4zpFp4UpiJfDa4T/6UxFmCe8/
IVgvNmY4TONAjoTrv9f2l1f4/5CE/dVgAbMDMnVxdPKEK7FeFEau9qNDS9ikTZAR9PA0OcEVCOHN
5EJtyWaCzdzvniTqb472tkDoYvfTuYBxbn6AXuZQFelNV0XXwi8v+Oz2eLPclabR4xyEfruHw3qt
QG3F5B2FFT12ubzuNM5rfvzSSe9y7de3dYiuS5e5sRj8K6+L9iAUpyyYTj+8kT/v+kfhGx8it/F/
xcx/3qaxr7JBWajMftK9rUkiW3JRU3ga0XUXEoleNgIYms4y53Zi+CRzuqdPoJBJyLiOufZ0vqvi
aE9ozF543GsRX6t1IFUS2NiepmexTttOBPcTSJL0xCVQ2XNH+64b8iSi8sL2yCTtxJHFsQfoAn4c
nu1YHGSOOnMs30m6xX1ObZUjjgqlwmIScQXpHIoTHyMWuTwoHVyZ54j5xUG1cj8JaInVtDU/0qEM
I3nxaEuTWBefKUvSc4srAahLcDohkbBAJZfF+EoQ/WurZI90asc7uW5T0nBW/WA1+kEqaxPa3G8A
gwdj4XWobvVQ3oKQX3qlD7ThH/A2wVSYf4Y3zdhOd/jQnEpYRyseK6QIXo4JIlFrQ0UIu8f+bKvq
FmfA264Ax63saE9jd9thWlaG492YsNCgV2Zr9DEW0b6YqSvr+N88FX+SOvLK0U26fEI2DnIecky+
rx9XtudXS4gayTmJzgfV9Y+cInutp+fKSBfSqzBuf5dp6pxNc3UhGvWku+Uku+AgFX/HsQGN9sGW
I1Ro/0g48HXVBFd2GxyUzWgrTIBZ4MPV0X7FSB8RwLnS/lHn/By15kYF4jgxAJ+S6a4CyJ7a+EUX
/sGkR1aRdzQLxZbFLaZjGzFPd53DwrF5SjmhSIs4yl5cRk57tsIW7AL/Xi78vI6uOdtwmTEroL41
f5gSsHPMacWFaawplOLzbdMbs3LtZYKaMN2JlN+/Jns7kdeyLG+rNXswbxx5zrW5HiVUCU2X14J1
vxoXbNlC/0paeDbYFF1mMVURgPqapfvWQ+7hZelNyAWict2zt12bz8W8VgsO3tTSrQSAwD3CRVc/
lGq6y5YEiBceQ8zSIRjI/Ld6hf3r90+IUY+dDdHPY9kpbrLyD1A/qQcGpCspLK8RHsro6YexrC4y
HRz407lcYb38epPw/upcj2gXB95AegirBTu2+DKz+sGsihToIV2WUJyqmI9zyh/MM9R4XtsxH2PK
8/V4hl189vV384GSqFaVPIIk2Vcpt857+9oJgdPMV9p1vKs2ezC3ai6+zecTAofb0jOPubqwsfYh
qeroxcmNleuHX98PB8Ff9zx8Oh0OCbLhHYG2+CtW/Yf7GT08t+yCEZYu0v0kUfGuOfAju1oojl0T
fVQ5uwv3ZNaW8K0Xobn+XuzMTmPP85sc/MNaIex1/PsSe8wzK0huKuYTHlv+ry82+qtTmHn4HHmO
wHAVwx9BzOBfv1arDnobp2bnNKUr3Ht7sJ/NN5thqL9qbKl1gsK2NTuoRPA3lW13jr8ahl8BcXAB
dFWFI8CmE6SsdRk+mTYpIdAda3WuMljd+eg+NdZMiTwy9s5yjfKvZtZpIxk78yIFL33kAQAibCpa
CYjP9FBduL7pBWXdtAJEIOP9pLkDgc14ltNQUmQN0oPibBHgYr3Yxv2lysOIDWUJXoXW+lxoa913
LZ+vDTGa3RvXpJlfgeMzseJs6raFgQkKXP5fRAkOZvreFfNbJ2dzEC1vItGgdot6JVXkFgPQ9Fvq
JSthTACBVla+mw01q+eTFXD1qbJZh/qhj9JxE7398bvb+JFgn3dAseu8mUhvMnotCpZre2ZzRvv5
9fXKqa6guXLJHrU2hv007GKFZEZbEwPVOvlF1cWPktTiLY3gwwTPhljD7DUreEY+k5KhbDkKyJX+
9cL42zZuFkZo44pN1orJfPnp5B7rIMakwrJPDCR3GHN9dD5bcxwc7NWYHARXZqec4IeZY7eKhjsQ
oRsBacqqq4twrG75DO4Ywe1/fV3uX32RzYL1nAB74MBxMUfxf16wZUHK+Rq3f1yX7Y3PCq4m13gU
o/upfHb+LmX/mk9dFl1/ndmzd0laDGOiWX4dwFZFcQGpLbQ4qPlBz0/+xanxHx4eluLYS2Fm6EQy
jH7y/QuLCNfNNbVP0mPbwmLcVHYiYRqrigdTdwABPErFYogiajABvZH1wPVZAzu8598jRjy3GvEv
9rH/8PB8kn95mXzomOv//PDGWWAFPKzD13XZEPu1zRhcOsG99ggk8nmjVAadgiZlyh89TScR8Gqd
AtAOn6PO5xKr6c6LGJBacQ8CHlyNFEe/fsnez2UjL9i3PYFhsh0C5No/Pb9sjZnO9Wt7Ei4eBzU1
wkQRXFExcvQCTuzxL3w2FWSVR3uzEE1NYI5c2+doIPev4/lVioXrUqRZCnIjRz/FL2GgN2XCETCV
tyXbcdZF1+0Un3k1Bd1g6svy1upZuJN/nwX+vxRHrvf31Rsw9g6pjYRLiyF+LvuR++pM4yEwmcxy
szNuG7/ujlVVvbfW9FEn2roCdl4Ooc9gTg98b3X8YS85kANWYJtJ2fYui1IcH3DQ2up6Si6oPIEV
e/VUxdZjy/YBy05eV5l6aoOGtjxCob3M5bF1CIAbV+vF1A0yhlThJXrGySx465BJVL66Sdr+xVq8
874D7lwdXE4y+5Pz9iQgeVJXUbunoCYVARg77cTgonzuaHD5okr0BPbIYVB5vnemyG4E7J4Zcy44
2HRhDpwA4rtRFtC8slg/tijsLTF2b1KRUVlFpGZPNRgPs2KS3UZ2ajVgD6B7UmfZ4fjZuSOxbJya
71WN2ZTM+XVdvbxV4Is4DbDJt311O65fezycWiDoR1MHkPOM5DlBe9au5uGImkGJBXRHAho0VCox
3km51YCrO7m447cuE7BFy3d7kR86Wd+6kL9b4bWtAzQlnDt2Xd0KC/6TTsbnruBU69bxBA0CGjCr
CghYQtuvefZFBVXH9RCUz5RUNDv8JSxuO7wVSR6KUHMs3AVDbdhNE3++ws+QGKGY7aoIP6qZWZ7M
HHGuakKlNIwtDMs5ACf2s4qsD0arE7ZCKTVkArWSPuytynkRxMPVmylQN1PBGVdF2YNHRQFfpODC
IsNAyyvsuqLytiNrc9Piq81xZyqAht884ZWDSJAAgE7xe8KaF50ZZbAiJwiKA2XyUrHuAi7AA+YD
l+bO247G0lQDX9WjFduf42J/2p0CQ51t+EsumvZO2h74ZnLTrwnAXb66Z2OqXi0/ftQyx/moVq9l
vhC43uKPlhF1vdEjtF1rXoeLSVPhU4joM7wayyMUguTC8uU+jGBF2JI3uk7RR+Ytb23i33MgUFF7
/KHVkMCcMrVHyn7rx8ir1qbGdFFV7yOFMnHVLASuqtyU3eqhz2FDxNTqoluDe7vmQwFDbPYKTfAN
MVmfIxDgTq1sTTIla2ueoCXyzqAkt+W7rlRK38PjJeKAkike7pTHg4Iu2PMm+F8rqRtnnBo2LkTR
9YqmEpDQ8SjTnU8yeYeLsEfyZm5sDQUZvpQwnkC88utN9ieTWHOSBkK6nvRcYkeELX9yv8fb224K
Z6hOcmCJw7FTAjSh8Y+qDK90TUNGfVqp4Eq1rE6sEVjg9BdOtmvpukyLWsIzzChkrVjsfn1x4u9N
QYBBI5W0MWtkszSeUz8U0ZTmHlxltzrZDUe6BdyRzwQPWC9tCDezYwcnrJje2r80baQq5zvpsHzw
4T3gP/gqKN3+KLU5C+iIpRL3MmS1cxZ0AyCJLm9l7R/UjI5xmUGQuXXag8IPbpequTalOCFs911M
nagrDhMEjxnPJAywIRTccsA0I01vIGXe/frWvxrkHzET3guHH8gQZtXkuf6cy4FHd2rj68N7YRlO
BZWNC4Gltd8UcL9y9INBfyrT67QcfrwjGdHfTsneID7a9QjflNdwMDHloTW0AEQceV02vCqZ7Fv+
27VjVdFP/fq6g396ZcBaAVduG/e6n9aTpUav03ZZndh7IB90eFZ4FvOqrzcFURaziI6vQllM8jSB
UhVUrG8ybJHwcnMUwu+iJ7zVXmG+u5Z9JltEQiLSD6ZZ2MtmqJETr3CHC8oTjHwf9Wg27MFsaYj8
cZqUHyJZP8EPmLPW0x0vV+4iUifPPDxCMPLEmI2ehkInKAUKPJAByR7b89nbhbwmhQunSNJc6S/K
+psquM7QZgMqrCLciAyqrmjZncvGejRtMDN/nIxM2T76bf2NiTUbTOB8fp2wefwRpnQcISS0o8Xz
gs3xb+WcMM3ZzyvFc3zHBCW5dhD8VKODxReNVyN4tjNgkJQySQCTdHwLhX+pcEc24Jrt0YVO5bvE
1Zku82hWUCWTG5u9pzKlUMD+Y9dUBBEkM4vvomEJab6NZELR1dMPcoQwfyXEk9zkEQUGMASeztcG
XuCVXYSsPS+mmsgqRg8Ihiiov4opCswqs16sniKx8HdWFu1LPrR/b2MBTf/hUWD7RagO0C1f+U+P
gqhMW8WZk5+wsngjlWjG8Yb3qtKG47RDkmwrCpUq8TDnEf7VV/mlp/VNTSzTsObkcsnG9tbifRJp
v6tHF/+mYQp2VUmpM0UL+UspmFQFVUDPyt1MvUc70fDspoB6USxvlj/edZ2P0YXUDxxaEGc7nGfA
b09Zx5LU6M1n0aFidVlZXUyL0ta3mcXZVdnBlaftz8pSr5kznZw6wnBgwB+64xVfsDPRqIa0KgKH
pTbBL0oZq7yNsMT0u2mQZcc3MQVu9TpNFApyIl++k6RRnHVO0LxIy8IwtYLU1ME3+hSDQ+L7YuCw
lL9M0v5UFCqUjX1/9N2uQxVFbYaPC3WVoujDc4yDN+BupoqDSLXRdKMdSuuGf9TRy9orVZl0J75v
vMcNNhN6mCjrEXtcMDl7OgEkeNR9cXc7FRy2E26LH3i3fO+ociXnpJqK94rYT/QGGHR0cVJuRYKB
hGzC3yQhBmedCD86yoczzQvamEUq8KpkyE9JpW1ennaoMQ0SK4PxRDlU8p9QuEK/wM0F8ELaNNem
QvQiWDai5EsFJNSJ/LB6U1xxwOlkAoWS3Q6L5Yevvf+PGsfl35eKsnSy4heca26/IAVVZTfVyL9S
AcsmFledpoXAhHc8IxHb5iF6ACUduwRYLtKVkv9VhcW7qnLm0Q2Pik9Qm7pK91yxabIwKH/xqvSG
fdNInuioHQqGr60IykJ8azsxwycwxzKogtuWutRyzZY004djiQGkAgo88DjlFH6Idv1sF7MZSl7f
mjNBY5yfINPnrWUuO1tmtPVK8BQyuCl6AZRhMCd3XdnBFF2TGwDvax3j/GFn47MweI0sMI+DhXsN
0/XBWqzHzLy91aK6FQkwTmePEw42eXqUSXBP24C7WDYS31awjjKh+4OnSv25ps3womyuJizMnq54
clVhNuieyl3k1otuKNggtwGGOilwUs89SIs1gCHephp5DyM/mbXUph4w0OjFj6rk4NGwPEGazI3l
FLQrhpgvU52jHuqLBW/p8c4Axl7O2WAqRSxJ5yuP6R4is3XEUcF2thTO9BIBVZqZiZgJzdfuIYlN
49bpvVpplpJHO1J61kung3ursZp9qRMLP4Ks2NeZpagPlH7/WnogmSelWSkdKnV6V8zUU54lPjpw
ZM2DsXyWJKkiPTx7/kULSmhl/LwpL2BCRGctPGuI18DDFAUhBtVU0tXtmq1vWQmyObOjqIbilln8
vGkjXgnZUc32f+CM0bRa9PlJO7yFqmCR2bWRwufAUBqjVxYnE6S21VStNS2+myFd1qylX5cH3j/t
0F+zLtt3Q4bDBon8oaJrm15TSUfQiYzThYGkKye9MZg6/oxHg8tq+yF0xnOzuOycwo6+3wwvVMwQ
iL9XNqVpbT0aqFdW1PeMnA1+YjMHUB1dbSOAMajtOJbskS8fXEVDUzLAhdYMwRoJdhC/mM/Hg1W9
+arjYvkvCNU/9fh+RF4TEBDDkDD4uXTVXoORVpCfviD6hcc8OTnjnpAiLbiXPQOEhW/IjLHw9LmV
zIq07d+b0RVd5Be6TYN+VgU0gbbwLieIA2wBuEyP8xtAEWcqH+bKeVyMzwbA6iK46mvzhG8wLO5/
qzL+sR7F4ZXbCak0A/kTGDOupAHNU8sKAo2YAj4GIiurEXAlQRpn8G0QOB0FByGpJgxmT6UBiLwz
k7EpA+xaIbqxFX8NNCi2VURfWvFSwOfbQFyGDSAMRfqvF5xjruun6ohCmswU7NbAC80E+McFZ7Uh
AcRZX/wBIjFXYCB1NItId4DJ1O5mICgr6mep9rSliEp42AsD0Uq9mtnACDf7X67p73B7gDcpPY1w
Teag99NHsK5EHxDcqU9DKG8b3R14jkcDbH2BWVRjZnGbBW2QS+zauc7pxp74IBamgdTwSz7c9ZF1
WCbvX7JK/qkfDM0kGqauI3zHMdjVDx9oaVNXwNHQX+vWTutb815FmD+YXlBQ84na/uxov+COXk5N
9qCK8U62fLDlVxjvjfmeVpseg6nor5+b/w+9BcUds3eP2i7E9/yv1+bVdhgN5GeftMVJ3tlmSric
jBUPP38wn5FZiAaiNuigaMKrDk/yyqWwWRkTLN53bNnuzEQYCOPCNErK0ze6a089plg+3lMiWzA7
qHZTz+/hM+wIsZ4qPraOoUye7Jce3C0PmITNJ4RbmOXwMx6LxgxrVuZwDB1bhTmUMYZL0v24TNhl
MWYP48eM4SGSgUvzcdrNeeg+/frxGF7Cz0s9dOmSEUi6NAJfj++HV+f5dQZPmsfDrDshU5ZDV2Eg
x2Jn1+SDleub3fiXFQanBquTiQVncsZXjA+hfV8t+kWR4AmAC44VXHURqMfX7I2ZaF8Bf3UXqEHB
BlibCY9+HZ5xMbsVMn2QI2uh5pGGdFPsSR3O/f9dv9PKSf5VbFMKN7idKkLDWrqPuXjXsdozD9tx
FjMZ5wyFrGvW/DTSw/533sdkQSagc7j6oMj5tiBvKUdupza0RmD+NqcQkoA55G+1/AIdMv8GyaQx
2pkisBuBQeHreXNw1TLoNQt0TIaz/83ZuTY3jS1d+A+9qtL98hWSyQUMxCSB4YuLAwfZki3ZkizJ
+vXvs7YSCsupeM7UpIxJQkaR9u7dvXqt1YMYAgHqoHK3vq9beu/B4XvkUNWveUAcPXqvu/L6Y3oB
1g4jj3anE9EVgBQxqZDbyiFXdrP8QeQOZSFxtpip5a1OG0+Xoyucq/vZ5YtraloWJC10eBAlnSS1
s8wd4q6qXPOBrP0uedQdKlctnAn4HXvaBmUAIQ2aZQNS4FC+hdl9saNEear88S8/hyS9cLTjiO0H
HA420L3p8B4tvy6AqbXPuOHagHS+0UZpUwKt3NVJS1ewfzDUig1UDbqzMMP+rrfaZHRoaTEP/D5t
ea4Ta6Lp5ASAswMkETOwBBPnSbRFNGbVAy3FB8zJLuPt6hofcKDPpkfSM+N4gPLCQuhYlUN6S4p3
Z2CJbfYx3QEfpeUdmt2LmkWm7n5Hyd/trb/Tg3fLSKMrfwtERIuets69uvv2gfcWJRWwUbddfhzI
aEXMUGBQk14VsAIEvNYbBYTX19YLLaeQGXU4TbO6Yp9VdhwhMTltrHhfZA8iAqRLTVnIPut00Ub3
OdHicn8DS+cTqRG2OwsS/eVHVfViF0Qe6XJR5/cVke9fXBgdZvggNvwpJmEdXxjmqkEIipIBUgBG
CBJYAClm3GTgLOZX0logndnResooG6FGKFlWVMX57k4II62DT/8AMnghPYB5FTFiQYEzjPT1PxYt
2p14s3Xj1YPqH5OOEi0BWW4MH2XoMDlawcymZU8r6k0HZG2yM+UK8A8EGAkgySOOAJg6GaG0dHHC
ok2vBqNoHWLZeORB1r/KMSOIbWA/0HRJ+ycr2+oZ3hO4OLPopmpli2MARwI2EVwCAwH43G3qyxj/
Ai7s1u4JH0vCCRwCiDKQvcH9dduZREGWFiA+WDzWS4Ik+1XIZmYFN+0GEomVkVV2F4ohAPr7K2vR
3p1ZIxq7M92oFMOMehTxzo/19T+eRXTAyREK5tI0mzsHLJY1YshfAPDxsLquIU7lMSwEoEsdRRgf
tPQ+mq8p/iUoOT4Jl7IyFgzEr/PYZvTiBUKP8EiP4LJFk0UcbVprEVj+8sFnGJTfB7Tzkd80HLa2
Q3igQiGiWP6XLLA+iXGjcqbblz/KgOMUEla3Fw4lvMATSWkIbg+MOF0tIw5NKhysTkz4p7sJpWwm
8os+P/5s17sQCqxWsn6sX4hSBTODlqiIdKojyiUXQOJiu6qNuQVpDYRP56oEGBCEXx5Yvhtu1+Lw
y2+ousWFGnC2pCUFywhiUlrzHaqQoOkrqRMnqWtUfe7e0cH+WPbxtb+nUGwJ5Sx+L+8xKgtNLiWw
IY33d4zBwWCUn7MFEIT91VqwMpQIWS1sG4rX15dN8MJTIS8PfY4dRoQ6U+bQ4NWHA/qx9UPXkdRk
FFb94qdinjgKMVWF3fM5nFjSLSGHs9S0AqAEZj5mievPNsmqkhAbDUveihjGviDZ1T9VststNwV2
byQWhuPQXphMR0UycZNC+RIiyrW9azm704+MrbxTpi5CVcZSxdZhNiz4sxTzhU2k2Krlk7d0LrLC
eqNTQAtE3CQx+hQcVQ8zSICpavuZcNOIWkqpY51tZvS8zgTn4DQIwvHwBUS5DEE+mYc45EW6cBl/
9KBFq/+/nR8eDIuCU0M1SZoTHOkJ2S3szMP23q4ysH2xGZiaAfz3td5x5HO0qQcZ9vGPfV4wct55
KF3wmA35MzC7ii3dX61M7V6Vt/mWtVYCxlDQYl99FSXeB/WVRHqKMebPUWfpmNVx2y2Sx1zO1rlv
yGs0x1hQJkmjjaHDXQd5jZhFewzgrJ2VK//WykkRIQJE/jliqxlKdhyw6OJ7kQNvinTbO8ksvDrc
gXamv4kUeMPLA7t70FPu4ZFbWfxf2EQ3osCk9LB8nNG1jfV1WqtXeQh1paRT5XEKgg2YHjrUUB83
njRiH+Xxdd5yLOdQFMRz0jaOK7rlBO+yxHmuWl+GXn7lO+QcaTxTxQ3NEg4DMVJ0xbTCwkbpMxhI
ngZz7drYAohKQLeiNOguBzeYDzAmqpTrpACPlnSlX9+jrvKOyZ3CVDqKSXldBlUahvCfoZ3RLE6M
+v5ev3SadHddyxNS0ksJaZoQOv9FsFVfzpQTwBhm5fBL1g19Oxr0kIDfVl5C64EWQ0YiRfKW2um3
aG29ef2CDQVjcsGQVxl9QL5oM/x4AhtkyBRrZoJuxqDC0drlJLEQnxRIlAyK1mn4phBstRNiOkpx
rG6kxS9V/TD8lLSj5uHgWmf+/g2QK5weG9KAuCr1BsiBHaBg0kZL5spkNuYz/xGdUQm7fmeRfgGF
mbnAaqlnXbf4u/ThqEFh8WCtRkXy03BwlBeJVCx+pjgr4rG8fj9eeoAhrUiCDq3iCBn98dmceRlz
QaLF+qEktREeLFhAuVEsPHHNwfREH7IhMNdUWHqWPi6Yqp619rqGIzqDXQoZXQQxtZGUZFhtfp+R
gJy53lOKTQIFwIN7w3Htk3IeX+8QEGOZLhTedz0Qz7YDTyw+afdhH/9OrVSFt9zm9yC8dRuLKAUW
iD7xu5pedsU3uyNkjzsWgZnS5Dyo9gKgkQAPwv5nJowAqslVMupjz8iMRXjve0rNYVTGA+iyB6he
JGqa1lQqabnHhN7W/ofFYKegxQyDAfpdBT9CCljUJsDGhkfj9yDYpivhr6HflMP6R3mgYNkm9aVp
u2LfT7fSjqO3y6rD+7Jva1xclAOqnaJnZB2KH1ZmPXpWBEXjQA+rL5a4/IoQsg9ARVZAy1F4+K5K
zYpoO+SHPLqwLJryffdgF/v4yltRVRcp19I6b9ZBM8vaZXaTcbqcq3dOz/6EI4sM3g0IxCcTdVpv
s+h72uf3jq2uzu5GW7FjvhQMJfjjG7Kyrdg962Tmpnjipih+CYCG5kyTJV5CcCU9VjBpE9EKzpG9
Tisyn91CnY+YyHOhU04ecZRhLhJvq/5e4T8fSCuo9lX4GGXDIBIgPGA2wDMkpd59Gnu3OgZVQ2iD
qFp8fYOc4nxcF9dE1hQHke1LZvNnsu2l2WFblpv+XhmlVAKko5d1TcFD/YAx0afFwv1gNjIZZbqh
AFLFbnu39ooofsDMhJtbQLxr48Xj69dmZC9HwdeHcOpEzLhGOE19Mwk21qaLGjjI/r062nVB5pZw
jzrqmwQckmxX1+jXIgWS4AbBXEqMmPMdmePcwHrg5COllwSg3VAKO+Qgyl2Z9aoLHwCwVCTozBM2
d+YXOIk+Yj4w6gmg3GFabiKo5I/jLiu6nRpQzj2U1EvT1FgjLki7r3EYzlXx2ovDd93cfEW0zCgi
BIQVgPvACYr2ttt/zxZw/FkgapgPXvzz9Ws8XZicbcxDTwKOOQwrPW2tP66xbYueKOLuAXapM4jo
uAvc6/CqAeNRgr4TTUDFronilIZ1TnIaNV8LF0wzGUkk54taXwvv6OFzXYH4vVEE+ZgIPrkuxOdl
GBb7e0mB6i08jR3w2F70hYB7YT0O7R43CUqdiI7Qzv6euySrInqktNCMHoc86JB7/3GZ52uYgWhl
CkYwt+Wjj7ll3pJbysOWb8MT7qM/+JeCoVZpepG09V2BtEqUK6XvA0IDfwje66TSYhdpRrDaOl2/
C7Ape/2Z+CfhjHTDoY5h9bs4WUQTgLvNmn7JNKX9vUnERWveon6h69U5/O4ACDQvTLEgiodqRDVb
MEb5GvnDrchARunERpUbx3aJlwDMJpE2Ve/j2YEH6Y6usHpNqFWEH9ZLjKHsPcReeE88cSM/UEFj
YAxgVoEB+Wb9n1UA5wBlkUJRDpMdQO1eFaIqPI/is90AdbBiMmBimK//c6DnzoQ+Do0clMju/Mmq
qEiOURnb9f0ziFev7e+1x5NfA1IssGkdaKwdvqchN0nAvs9AhKK60+VFwEuGpbVKriNSr/NU5dMu
E2gbyxa2FqPlWcCTDe+lwT5cBHk5Pji/J63dkAVS4K81ebH9kDar97jyzMRMyGt/vrKaz0nfXnss
SGGy51Mg5BvTnQQOGwFtkQbB8/PNavtjhw8VnH53VcNh4CjBg4KPPL8u1xe84nPPx/iG13pNt1ef
5A0fjB9xZ/zJ6/hG8CFlsr25rv8u2x9lj8fujL8h+MDEtGPQQnepr5O7f6//jr/zhi/xWof39d90
qcZv/P2q7+VI7Gb6lu75Day8Pz78/Wz8a25d8QbPKChZRtRo43djXfHqb2e81n/zwkec6BUfg/Fj
/Ayf5K+8/vlR4A6KhzLZa3IFjRNrgxl/oUbjDa9Ujk+v36oUI0fMlC+Gb/qznY0ffJqfwTeN/2z4
xlvzou8cf0B/P74Z/zn/TD9qfM0ueG9/i+er4cLW/4Iy//VIcnq8w+l0/FiNMgGE01ZZkUbLje2m
VJIFLc94lKQpWkhHly6X5O/RZ0UL7fnSd6/reIBFQ/vFg3CqE7KnU4Xi6B+A1Dq+jyJ8DNc05tyB
00n/052kRO2m3UaIW0ktkUbl1crgfDrepfPDxem7X0CgRXlQh8Cs1K5CpES/zLvgRsKStuIUCPZf
/8FGPmlicG3sYp+Dh63D2+PTB1bjggoHjY1OGLsk1UAmJtijzi1YPJwyOdwDdPaS89VrACBOxbRC
B0RdqNNaMTLjVD/zPF+6rpDDC1EfgmH29fF1YWBTUY3myNlov+u64pLW7GH5TZioyXMRq/pihqBr
En5e+gh/GQRpHWj60AnTqfUP2usvPcuQvNsUhWFgRq3/EWPabREFfeKv7vOMewTGWR7SLykusci0
brcYequul/xRTSulkOqY7qLmcxjurzNSN+moxPcAnz93ZpzcM4lcOIVdB80xralJhuNt2wpl03b4
rFNTaWRuIT3OgV8XnKK0MbsBUz3X/SA0SrUpWpG3dXtgctPiEUrnR3V5QXzPAJYmszpa/7ouOIo2
jxLN3bRJU61xxCmsdPgs8njeQO/tUG0iDbT3i5+pg83NcsDMfu3jQUvMo0toBDowD8GBpP1OHbRw
yU9f9PLWGr5gc/rettGrISGMy54/QWw9EM00+mlHUBB10xmXC/GsZLoDWJ2BY8ml1CosrYqJ3xRs
aBbUphJ502IO6xlIJQim2546jTGqiY90KebPSd+zirZZGnmHA/0o55eI3ClWKw8lxrqfO3LjWZrW
63m8Hoaf0A28H3G5oMeZxLCJUVI3zed6gJjWea7NWQYFIZfIJIKnryiRF2gyEJJjdl4idrGxtnuX
e4CGaUnhinOny8iDOrqGVohfXrHATo6S8qJdDNY7di/FI4LNFCfBle3eYdqGGGO7x2Cbmc0XDD9d
fsmyuP3guc32gxdR1w6HYDuD5wUtbY8iMI9Q5nkJKtkEanmGQCOO4+3bIQVaj0ocuf6PUsyJ9rvd
4XMMk+4NqoRf6N1zdDHDr9dDxam8KxGoYCdiWMXUdxPoykLGUvaV37O8IEFEVEm75TcS3lkcFj+R
LMTW4buE0XUAW89es2wi4db0D1gcdBcvB8cjJ6HdVue4lQuL8M5pu0yMP94DhqgQkjNxpfaU3l6h
TYrj5NB/NnF2RdxH4O8v4ITlGbQo9UbqNvlpA53nLohZPnzvaCGof6ViXkQB39mDukHdJmlkQjoK
mJTZbmrDFVX6TedDEcGiQ5cXYsF5DmHyTpczTUPbR73lBYy8np4UmV/SN0yr/nNOnean6Re7hTAR
AdhoK6uo8muq1R3cLhBAwYbwlK5WTUV47h8w/vzUNVq9DqU/jeUa90+QHLJXOnEGKKsI9uv+e+6w
ymKv+doNxdVyhW96y5S2YUFzpaAXlyjj8ECcIQYMq2D++mIyLa0/nxNT6CFPOTTO/QCs256U4qh/
DgcMilcsW9oSLCa25ayLRopX3dBZXCU/Y+J3h+hFFa2ejJpSqljiJetflUbewddZu8tbK6JNQxO1
XHd3RrEXpQ0lByqxDjjJB/m2c4iznUR8PGrKYRCvlcG/PcoQ4H0aVWoLP8OdEqIUNvehgC6b0SmB
vi7mkSmaq+QndqSw1LHN9vP7aIcubEkNANtLZcywzO89yJ8RxaAUHbhO3RqCTp5+qyw2Z9WIHevt
v6qxgJfWhcLlMxyoQ0ssC6yS0D+hhpIY5PW7f4K6jnc/BhvUyGpk8cenvtW61TqCw/PZ7qj3oKjU
5eFBd9dmYpmQS1H3RWCrbai/kLMYSsdUieUdhyJCOdwD4CaFbXm7brfviw20cvjWVdbPrdK/O09s
e+l6HZd1EtniCcLQOr7eofUHlzbOuFrUwRVqblpxXfdVPCN/1cPPotfpyHWDflECZYX+Tn2AQNSw
8FFeAufeivGo2nUUsHR3BqA7CzSdZMkRVAfmgTviaRIHkmm2lxEh/Cb057ZDP1P8KFwq6HVSDnMY
KkWA6P4rtWhQgYCJ8GV8PAZ2ZLna/MBZ/FGGHZHDEiFfPfP0pygSV0fuQgefnhzYsGk//ZFbeW5S
+FHdOHPlL7KcUB7fHhaMqGZCY4/9ZFyZ1pzyPvVN7KL/LhRJXdvGs26jdm41IIg2EDtsKsnVX79E
5wSxkDg8dJllThzEL8dEyT+uceDSYNUv7LlBkf6oLiknqTQZFfe7zBzfU1XyZiwzeY29e16pIcfX
8Ztj4mV+Tbk6/pX3fCTRf6zgR7r9wY9dr5DcXPFJ/SgMYXhnu/dipPKJ8cePP/h3GcuPV9ZHucn/
S7Urd8t8UJKOZagyED5wMEAozCc1LOae95MyVDUTleVYf/KGD6pQ/wATIa3MPwfO+/0Nz6Wp+fN3
WcobfW81Gz/zu0Tlr2OVOtanvPJXMYj4eePXfv+D8d+M38f79qCfZXZLzzAOFbSqSM1Hsf5B3fn7
o+rueU/FqY+V7ub56tOflgVaFlGMwJzqk+015YJFFmzkPaphRpzokfFAR/CB18Pm1wJQzzxTXmmV
jQ+M9zwkmQGNMIS+9oxHPH2GM5Ufxhe46D+Xxviteb/RQuCnjc+eN7/xC948QRhP0MWSna1FwHAp
pto/PftuNj7ynANjhB7G166ZsQoEQPx+sP4KqemIPHDjx+fz+5UHwsPldfzM76fEd47vBfnqa42e
Gm+ATMp7LSPzU3nDp5+Xzvgz+Hm/39SLBYYVT/8L3tAaHF8BI+ggesUPHnxmG/yBAZdrA18ASgjE
4CtWpq+DOoyvfJr3vz/Gv8JjOb8qpvUYzXI4Brw64BKwfCZ1/xAsd35mJd1cp5khs6hnSEHjo3WJ
D8D4FnRwBEXPNb+o2KWLshdajwA8UST+RZ2oK6IH5zug4SjHpqirZWOAiWFJO5fGI07INLf0cwWS
Qsi3axhTUMDLBpORDb1zSH7qkxnfAFDyDEZD6yG8KPAZOhNdX7hhODSoVILmCRoxOU4zry47t13s
54wpuA/r7Gbv7X7p+I8DUXa7u8U+/LBYPcY+tet+/cMO4Mxxz+IKhitfVhLfYs7xLy4Luz2abhFk
EXxejk/5aBdWB2fTcVktpSktLRFW6XRwQGLWRW9exll6lmppxStIkWvyQ1geys1RQd6KbXBeMnvS
0RAVA02Jy4nOLQPxnFxXFW8PeE/v52q1icYi7Yj6vIr8KV5Rddo/iFUh8qOYSsqO1Ew32A1ArBLI
8wQlgzMc5dC6LjzjHBqUZNHe5H61qdsmQx7s53UmJ7cAvph6GkLjwPfhKHMQUQnbodT6BwgzuP8r
15VdhbJO4xHGcsxQ7g7QB6oNCfGZZ3oSsOmekurDGQU2pDyfYCUFg68zZ1M2cA7EZKMbjXi0tNOb
cre8l3hUBN58z3BQ5jaLxGuHBfjT+kfs0jhW2hbZJEKATN72HIP3pKI1rV2MXRPap0hcT5r58TbH
3n7dsODg14AI0Kgk1FWoMLHg/xI5+S1TqRhsRIIj0zvuM10OFp53+HjYMzHE2wy3aYzvljoBrvXL
s3ZvrdQ+V3kLwZg8aAAOQ0QjmOAceLwAB3WgmjKu5gZwhx+ojVEXAJx0pVMUuUa7TcOCkTifctw5
yJxwy4h+5gUi8x0bBRaZiBGq7gpKJLEvz5NbTopv7ieTT2LWoxMippiCdoOLEhjrwR3AEyk6komR
ER3xhua0EDImKnxRfaEiTDtZgo8cMwaka3SLRQoEApWc3sir6FjbDNqDdWqUwaqhKlcKtI6Fej4x
Pum26PopisgsXCpiNDTH9znLSEcPyB3mapOJO8f4krEsOkjhyUki2x/DG0NkFNfQouRwCKInUY+i
ovp6//sOSuCBERAhaSagXJOLgrjsl4u+HC/qiRXUrbmXmGSpUq5h5viIomXVKD+dPKNbgkhft00i
/apBz2fhPv0P4OOXHnni46Pg0fAFGYom4Fsbt4sQx6RiLrMEqY61NMVR0jknWY+6vrL9KXvmvec+
Y3qJ4SxVxXLj8WODCHpwFVr4ABXkJRP4RVXtILbiQWAPDH5w/utU/W0XAjzBaEsTcFbZ4dFRlSll
2YK39u37tCgYqQsmTDGeWv6lzgyjitvjkYQ0K8ap/k0J8bs7CBAAZJDX24oDBUFu16KbPUBqy3jM
uHXpNvpMPxLnWm1aMTDFn1C6VtvLaOyJAssZswTwTdMPBWgRYmp+MP9HIehyETIoBCJ2dUPjDNmE
XJk4vdJi+dEsbw/oAO5A1EHppNbWOmphqpXh7na/u614zIICBK8qUksXatlMZkJ6ougt5r+cHTOX
X9BADZRn6p42++YvRi6ZTp2I3GJZMakI4nh1pwOfbTfDoP6XyBo62awSF8U4mPUdCW8HZwABTm7D
7IW/axytgDOGmt0n2tN5YOKlI81Q5lE2wm4IpkeahQirDKNNOeePuWlGr7uvDJOfp2s0E+x/qf4k
x1RhrxYJI22uhdlIgKOopl9aDXWRMMQrP7MZdaROIjE7EPMoV6IDCpHJZtzuyyXyzGKMcKgVhTej
nLyLSSVJk/6qh8N3RWAtRbGBiNgP6hWLcaPIe97h8OV7BopDHxurQ8+eNvfDEMCvjIq5Hi6S1Znf
ozuSlxpSVKWaOW4KWqR5AeykPEURTKQ/LXGtQOWcYsa2Da46e1yVXr9r7gvnF8AxzJXYpQV2SnrM
iW4NrOa5lpn2tyBNrZ7nprs2trg3mPigmuL9ki4Eg2nedBuoiTA18y0dsQ0+rtosajvJWut8RnAK
3DAJAN0kpC+0JLS4J8+3tbb9eC/XKfN/ssXqTmwIoWLKU9I0/YZs2vLrG6UqRlJCNtBlBF7NSUNp
aZXYdwBEnk+PXwi1MZaPDphwRDOCguJ47RVFtQjc7bac1wHp5taBFM2s7hQXhbLF1pJ5oELAxpjI
tXK6Mtji3R4Sr7w3xESXTrnc0a4RMi86UGz7c5nCMQTvveRrEUwHOQP9A0TndOfEeLdGtMxgDMQg
Y8dXT2TCNwOrACX0jEyE9w0tyE9J7DEIFi1Iu1u6v27JBZpAzBlmmugsCKa3PZ7P7E3mfrydZaKH
ZA7LZVDoKU4X5eUhGTb+eFHSSGjrqOIo18ztPkhMgdCxWy+/6ZO1FcxLJjs/3+bYoeER1TW1SX1b
NqhC4e/WeHXoaEkr6G2wh9QRKelzqJukf2wQVgRgStWemTXg3A96HDL3HXxq0QL/PsBow4gi9OtE
iNCky/RQvrStpqzjadtZSJ1z+LB7xDWoETkxbmWfIkGYmFRil6rugANjLHvkSST+TVlwjCDBzGoC
gs6S/3m/Qw9AFZ3wyIFtpwV5Rh2UbJertYmS9R7VYQnJGeNdtVvKNbQ5NpKI5L5nXRKxLnRcijAg
LaZSKuNJu5IvGJ3SNqYKhvC5yM6hjKfFSezGAYkeBSc7/iT/3weDUzm73AChXbr8JpjW3kD9cijy
PBmRsSbxP+p8qE6Wz9BrKifkOm+emcbGYusfVZ0nmDeieEpOqOIS+kO1UJ/oDwS0Wu4i+sb7JXky
FwJ6oA5Je1jD19q8k1NBiaJOG8fH7dH0rZhWbPh+SfKolpvCkVaDEodt9IXBQVeebPQ8eFvnrTNP
Qqeu13NB5yRaCLECOb7eYYND6zYMUlPplZ2q4/C95Kb1KgKuI+vrSKqhzBmvOh/VvkS08QayYkMG
Q3iNcOM1irb12QpKgPufG52Lk66bDBU7Kofu4PHFWTaTZJf4w5Ack57SQMgdfN5ksxy7sOAYht7B
/ZD1lU/zS3szDQnqUklkhEn2jep5K0AXsoLVuICtCIdN+/T8gW7KpOnFYmaOSyhET0EPxxdLL3t9
iIotFxvh4NKt/oqLd+kqYp4ofT/EW9Jk5Uuu30Z1rcAkPdYzV0M9M8mixYlQhidaK3ObZnnN7xSR
bUqhDhsUR0Mk9ws486M4j1N7rqirhEoJix6OWJkSHOn3pLPK1OTgXVKvbxK7z88BBdPzQU8ImB9V
BMyK4IQgU7hD2qyb3eJODUGBBKJm5j2m3dDkYULT26bGMQBnSrDAICB3/fkgtw3jFWc9WgEJw+uR
7KVFDQncYUGT7dn4jx0/irba4FWSN4s7Vd7lUyFrfK96KhRMAETxl/BIEWIblh+WTMzdw4zbUmiT
jtHjnVf59n22Ls8pEbQKpqvkj0szRiF/xIfM27hY6JaLO3Vx4ooeMavBeBY4wTsb7U3uspqFmtEF
znfBPMmGt4VTg7SQnjowMmv0TypoChxKxUqhkMis7kEmWsuwvmq6M3ngSX2tZwzu6MDTDAEJwkmI
aPeyrei8xFyyBJjqrOQemX6F+RU1mRaoPD2kIC4JYzoL4CK8M8QxCr1/QTRKWHAx4mHaTBD+4ykB
CmtG8IhNsbgzyuZgxfQD1hxBATHTXwg53qrArKmvpIhPY5z42TDyI9Bha2T/fE3VRsHMnNdX30nG
Z66NqOqHgcj0J+IYposu8yxiRiR4hOjeesRafSpmO5IAqTV3iXUVLpN3TAuxXSqz5zIU/3dklSLh
4XlAN1tnqraKSfp5/LJlt3JIbxBsZcj9+rWf7hzd15g76gYUREB/xzun6pfr2CHu3hm6tWA146I4
Ls0O33SBAObeQjBQ80tSvPiAB82+z43IWXyhAis5HFfP7J3ThUiWzxoMbRgWwlQmFxd1Tb/KNpsF
SSg0lh6WBAIFAWlOP8ytaoDRBduAbo1M/lUDJ37zwwqiD0YIbMFePMvEO436uiY48zRV0fyhaD++
YW0bMDK2yMf9bEcUSuLOc4bGB8e7iVuGMnF4SpEthbAI7JIbKcQLhmYlAEVzutcVayAfngxaVYJq
j6sHrmRfNGEpw8yJhmK3W8NbUkpo6irimRShVgvtWlREOoSit0XsBKnNjb8Ava0zK2XajWCVh+Tg
5Is++i98OY9/8aFfLovtapHc5QHkecxXVBno91I3wkjbluw+NfQlplWrBODtue43PGcql/NiixPY
X9flBGgw6UEDRkyhrWEbdKh/U+UM3OsYyAp1jbp9AjA1OUD9ewE6ymUkODX09p7s1aTWycxwwuNz
3RsjETwK/LouLLbJEMgLw6nPR1U0zGvq2Fm6rrxGkwxPReCNzqicTkCHgAGt5te0R7PEXJdkkYGR
XBTdTbvqb4y2nDsdB/1N6qBkIJ7EG3oHJXMdpD4UQqBAJyMlg3G2UgGCFcHASR356Cl4cPRhs2GM
hGwyhXX0s9/kNwOzrPV1qfMEPDebbhZvdh9Me4F/L+GNHOi8sr0tdg2VinxeEfskMnY8y3OZcqnM
I0QjBY+AERAwqo6XVhEGi4qCngDac0tgBBshEupCpVGdl9OHB/MXpss1S6CnfNqmG6huobHsq/hT
Zlhi4XKWCuOVmMt0gjAx0lYZqPbObImTZEiPGI4GhgUkgPE0FnjMEGdgdcNBCUlT00qU5THQD5EZ
Qi+YUarudc2G+YopjnTx4nHJsk3dJjG3Xr+mk2aJuZeUyS7/geFMB08Um2RYLYMt95KDr4nS/2bk
YKKkIQSbpykm4dh5Lt/w1ct4IWtCl+XxlEzK3QFW1KVE1dGA7Xt+v1plZsbK61f54qaF+kpj0yON
PInsVYDsDXdvrnIDHkKQlOdG3QDjo+YRtJR29i/DAW9oLtTwWvBvSzs0pA1cN4ClYgmbiWzp9es6
UR/p7gVGZAKo6dpTpKHauosgHuwYuTvDhgoZ45HfpvlqlnvppbaB/E4VcX0mr+lcJ627rV3qUaIJ
zTLZb0NTwICDERSXJVdZptZj0m2uwKwuOm9UwWrPqbWntVA1mACQ09F7wQ/6SZPE6E7JWMwgkAWO
9dyRiGGzb+TnY7Xw5URkO6/zfSkdoCWE+bARD1B2H+9Eq3Tidh/UuGRh6Sq8StWstTpcJAVTPqhm
JTA/7OqfobW8VS9cuGRcZ3/ti8UnaQa81f7tOljdbq3VmST/xIJOzwawz4N2SR8VRtzxtaGZt7Fu
X8d3lv2+CZY3kvVWLpt8oHjlPJIk2dC7KfkQdd2aMpFiRBJ4oRjNaphVdNFNi5CGgL335zp0VUYJ
uR96fDN0oL6+plD8cWGTk4BUGlquzfnpga4eX3jU1W3mxmV0J8vqtEi/dD42x9kBw2FsMmW2oE6M
FAa6fDEnOwuVAWCr6oTnhFILTR0VxcPS3tyWwYb2cErtTkqxQ6mTprem9kLXZjcyjyP2JN6tph2o
ZBerQnZSdq/MIyHzMN4AYFodI9nThuxDFl5+81YQj1/D53wC8gX9yd1B8xRGQ84Gv33CmqFxggXG
B5YuloaaeSTUTZWvn6XflA2ImFbvMPjBDarMAN/AlzRnyZaB83O6UCbthRo3Qtek8o/L5qtM+wkR
V1LAZwylqK3eyLvEa1RNJD2n1CpKjnU2Zbhr6GwySTi2Wn7K/wx4PW0PpGQ9k4ygh2JSDBX3QU0Y
8SFl8Fc75dudA7GbxrU6XdL9qYBR08Z8T34LBn2vVaKuhbEH4dipS2iD6MTZQzOBe2UNsozhuNh2
oiuKH1q5WN5CD1adbFyxtqsVA4xk7zViLqZDxt6WiFYoQsFieCs/rNThMfAAVQAqSOgGKEhEDYUq
oswzS/SF3I5MBYdEJP4kLNNtX2yXVoRSI6KqZ0GC+mu0mpELyTSITlbMiaCRauqX1A0JKjffsGEZ
nyJPK8Wl7CzJ+qQjwZZHpcokpZCAFATT6iTro5552QfCEXffUDooAsod7o0tXUc2ChAPZ5kUvnnx
w9/So/QhrI+ek4AnA20JDo6u2fzIsHSR1UW7cdeXQ8FWf/0enkyw4lpBqbl7bHM0d1P6yXAY/DXz
LyLD/ZZDpnxolMDIeElmMrqH+V7mgBwrDDP6+gypyxVFfVCTpaFDkfeVDD1Eq1BGI4c72FPXKixE
DFGVIHMxjbUyJHCt7LMeGC+d0Sxe0Di8KiMwzkm8jXaNa5dpG7IrWQwcdeu8pYuOCxB9KHtDc6Mj
E6Xczhf7v0ofGCDEnVchRxdtVe01ozhTLGjPEUJeOqU0KiwSBBUBY04CalERN+KyCO+kIIt9pm/g
EKXcS0tCjHqbJEYhP19zZ4PDr3jJre/F88UXEAhTVslFSkF9dsm+eNdwYuecEq/YnbJ2iz1Va7ff
BXciV+hxlwGxfWN/6PLQ5IUyTxTfx9fAL/JvIXzqKGy78sM6WyAyzO/Ps5CCF7Y4zVqH5mPMiLWT
5p7nbtdttKkDU0une0q3hnKpZwstGaChql+iC3Xxhy017JLkX7TiJzxNxbcRYXNQGQU+Ca5+kWcz
HyUr8pLLiVFG2/B0eOH+eCd6waFMvu6Tju+PLvA3/9uMOULKJ7F112Lsw7K2PfGqWT7GHWh94M8V
fius93VK8wwLzlxpPhhJBmQG459BHT0CAUm0NBBiszhcrtLu6rzTz4ltsfY2NhJQj+iNsR8mC64t
O6ZxbLl5qY9VCDdPOK9q35HRw6kOTUJTBZVbxBnpara4FuFd6ge5E+hrtc8NB2CHVIAHOvFTBzU2
4qaBj5S67eg7U7976JTV+hEpZICAY9xUifmSi5mRVR6IEODGeUMSM1BjkqngCkFrX0mgi7fGcabi
rRYHWpfpuEjMM+/ZSAH2axQPdo8mQmAqDxRTfYSQevq+TYZFGWqk9JvhlxJ0CwWFyabk0IOhs4Th
zF3AkgnuyALZ0euh96WaB7aVOoQJEAWNjclll5Rn8W7p3xkGZ0iRLGshG+yXRIlhElIRtUR86Wvk
4qXBH/Kt1VrSua70Wi1Mr8C3b0uJZOpHHtnr13mi/NMyUrljY/6rcaiTtjWkqFW0dy3vDlf+WVmi
GaLG7fY494ttt8UHCn2EoQNoG3WAq+R2RrFLNRRz1IqjQnvkUZNMpZSNHTy+ZdKgdoGCiYAks7dE
LIHSONChlzRIOYNAArUrPeyO3xjEGz6kpgIpy4lokp5PLE4muPAbJ5yGoKJBCGlryq1trWq7rbs2
uqstojIueXR95tIPibIl4MP0PPhtRxsUcW1J1qHFlbhMKInvSCzUJ8nL6KeJ4hAKpHgxliQaaksl
JZ2ruO9WObbH5dJgZolyV8ezk80FbSmjIlNvVjQ7PXYNMStSaHY+yfDrj9pAFpOdBAeVXjX9Ss6q
ac6f7fK44oQKcboa6rexhRLKJPR0Lw2Lggev/MqHkKZYUjIWVXZEXUUcYQqPahsN8xJGpPGoNb59
DHMlq4VXpYUtK37BsrbN2uaUM1SBp1k28aH5Wvp0XnAVEb0Qs637ctDwBkTLSp9jl1+4PmiEX3It
PZ05JwF2xXXyQ4DoFURVSyOpmrcaR5ouAdPl68fXhEkW4bdkmXOMbT5JESO5jhFn41WnCJZhsaE6
udlYH71he1k6zAchHxZH2gpI0pRjW/hyX2Qt5qrtgo7N6/f/pUIeqmjMKazWMc6exyGhyoNyhes6
KQKEVmOriLuuGolSwkjPZYcs/lYD40gZJDwnLdDt8CkDTH1C1ltDtlHRo2gtb3M7j266Iv0msoAW
pRwznzFxpRciXmu4kO6z3HhV4o8EdrhgJE0eNZE2mtx3DVeMlrBlM93r9V/e+MtMFx/N6EggNQ3z
qXvZkKz3+FxZ5CBMJYFx9y7uOqgR/HIbbNfSniqk7llQOvEVXsaSEKdIgijzAGSdBJqB//9PpJTX
6wTtaAY9cNEy3jOZmVEfWO5r3qMMbEz3RbkAw9JkNdmU2/xN8pfSXr9AovzcdxPl2hSl4Nh5tLhx
2uyzyGo+EyrkZ6atqjHU0jfYO1YVi1FPwEyckJddjO2qqkQ50qg3qnVtGEcYMT63TWT/qcRF3Xgd
kEpgBMQrfxV1SXMYVYoyxeutBkwUzII2jpbwHzN6rwKDNcmKbACAmyqNKB3DSzTV+fpCasBhh/sV
REI16OV6Ltm/hojon5GEys36Vl7OIvidZ78aAG/6cNVtBodnOKc3NQ3zBq9ewOXw7+wqv2wP0cet
bXGkASiLEhQ38qDDtODZY0r9G0o7uDoliBrz6wz7UlXEU3kZ7+lAUzuXDYwyKN909ljZtJhVfoyt
9P5Bt0XhU7pKoYMFuriIwKFd/vriNdPAT34/+F2wpzgzaEod71yrStO1vXT5/eT+BCvFTgFGxJmj
2SLDdyENxvoFEaG9FVeOySvyPTAMW+oRM+dbKLGooV12r86p8kj5ntJZ/Km1IltIJVoFhDsLnwyt
CwXbIoU59g+MJV7AgBCXUBGQVNE6n85PGKIyG7xN4BtgUdy6zkfs3OXRe40qNcb6pIVySqhBPNW8
BFyp3xpyCOe4jq3zZJCXILVEhGWagHQpQBeP77WHW0OxworQdC6B9syY7i4EkoXPKbqCZBMxbm8d
JabQHnmnik+ngXYyxFfnV00HrBZguEI6JWpqT0h1JCol4UCMhNeXyAsNVweSIuHNxlqNIQpT5kXj
107mLD0DC8i+/fm4NK5+misPo8sENQGxsYBTddfNTFAAQ5oyj0bHk41mxy0UIjM0EsQ8IwoKx1St
bSh2zA99/epP7FahW4mUin+wRynGKIjjm94Gfm11aeuSBZafmBH6vdxmHImcSUZEWZQpBw6JsvoX
RDER9JUyCP+TJbxRS2GkLz6REloBcTrpzX6GzSa3EuWNMkbrlsTf3IkR0jPueIdBbzb80nghNSSM
Q/+Tl7mZGCeQ0B+HXNbbgWZFjdsaNDbqkkW4f8R58ELaae1LhVSRl7SV5G87IJNCmvo4EEO8IP1Q
MIr19dv2QjP4+LZNH/oCZcQ2xp9BIV0x1oYFliaszwN5Pk2xVbf5a3+oPuhEzrf2O9+pSXlA+n5z
7ACDX78oU1kcByvAKQdWAsQ0G2vMSeXRbpZllOcH906UWRGWdFHSjxlWBwfDs2a+3DDqiertVnKf
HPpGGnJIyZyww3hQHsQqB428gsEu4qUYwLGmIQPSInKAtEJm5DJEG0Fy8vE2gzh0FJe0nDku7Y72
5o6xSeAJyoiFzmtGgvh5wjSVFRtSZ8t6Qs0/qKSTk6N6xueBmhc3akA9Bp/E7NbJ7SnSZUPSmrt3
oiQZ25oK8suefid6fTMLSdmlTxyWQxnAHuc0xS/O9W/yNdQYlrVQBZN2MoNbRYuZiGQKSoq2Yo1b
Jb5oYk7+gyHuU0K0dmqAcQyHEKgeCrzjnQqvuPHjbeyavqQZesPTNfsQ40Hi6ru6YQCGynV+C/nK
mQITNEzhUTiz5k7Iscj0UmGsWQspBc8DYqfgDheKpIcxnjFG+tPTpdrFeZmtKu6zzkzEAhx5sy5k
wahkoI2nUkF9cCN9o2EMBeWrmCXiDBTsHbGKq7MF7wv4LURo2mgifiWc5xNeFpSqHtM23zEN0u0i
+7QrwyvbYkEH6/vIHa6bvvy8Ajd961rWZ+ayv+ty1gH0TYP70I9QaaGOQL7dvVtFq7mMRr0BX4/X
N7JBuCcbGVgH5NvlVEFtP1mpmTskzqLfOiODTJoiSzACrr41DY2OE0IjEwV51cI0rPjnWI9bj+pS
iqlvyFCo73kEDwZrJIUdB25yizVoV4sWR5LZsIEXD9/faKRe/zVeQB/poUv9yAGDQGqqzWx3GfaB
UecYZJT0/tIY7aCB5LtRiIAoMLRdvGfTlhH3UOOkEgyFCU06A404gxzqzHUpkZjeXrimWPhpFNOJ
04IFULouwrV9p3FRtbv5aBcunsECxPA+kq6wQf+933/VAs13KFkwpBFZX7tHdb0SCwF9GbXu69d2
4uTCLpc1KzU6CTXyx8l5DGH/MER2T8IJOeP/OTuz5ratrGv/oUYViBm3pAZbHpXYjpMblj/7M0Zi
JAECv/591qGYtiCV2ElXlyJbsgSCB+fsvabdze3r8rUaVmExkZe9klJf1YMaQ3UewpYF4zH2Llvv
o9bjnsKVqTGC6pI6Aa/rFqoXWxdMpDoFdQJSvqjoVIOi0ugUYEaiN5VtEiU3rvv7oZm/IFe7UG88
tyZcNgeeQ+59wH8f72JMVieSfMopPRNa3Xp1a2exGcoigczIdGbtYOIfpDoCnLyWk0jZjir+uzL+
Ma/s2yH2/nr5vhvsZ7EmXJ/0HZQTxADhCX98XfkuC73dauuyaWWGwJXqQxS7PN6khlyfQWf1X/Kg
6pDXRmaGpLmAq2EP0Zv9aR/ZeYUVdd9tC8KPmm8kUkuEAPDUO+KpqQfI3GGPOwsy1OOqyBLxqq5e
X1eYijhjCWt0GMMtIazKVC/CjcKRquDJGbdWHYEwhGfMFkn/HKtip9T7y7dp4kT5R0LidG5pQoDm
m8lVpI1MOGMw9V+9Mnij6kr0rPQX+q90f5qDphHHL9/sZ4C4FbctRInEaCjSThbVUxW1/exve9dU
+rLQypNaONsffcw+V+Q5jjtN4tuhrqdNTuvyuop2t7JJnLcN4VCa5aPiWqIGaWntFPjN4qGgF4Bz
+E2aKikVJa7VE6Ag1TbcXU07L2TmuQZ34hY9Sx+qXc0oLYWWI22laa8I7l9fhrWfewLY1LFmsvq9
GGPL45Vmpd7oVxEvXm+UEtf6jpEQmAdstmK9HFmvdHYb9wenj0n1Q22i8I0Q07Da3n8lakUXpsvi
AUDwvhSOds3Rtg6j79ybWPwDSzZe/RTQJIatONK2iChKmL4AVQ+HSGNoHe7rSqw6CBIBWWagu+tz
JnL1Ly+Z54o33FXqDNk5KOAWd81tK7rwaE/1A5PVu8UNEBlWZgTuAi6pTKXB15iwMYjIbxjwLxHM
lLfrbcc0tZLZ6BrPCaoGTmQmg+EfcI+01+aiJSUT4KwDR+O6Xr74597yAJWI+GO4WM6cxVteNq7X
5tHK6NTrgGcscxmuqV1D/SHQgWgq2cOkIZNc0QB4xfjZGNnxTxp/JrXlhQt7CgSsArY9Jb57NlkF
qjl/0YMPaZlRrfUPJ3SGLqtF8USZlgTFJ0MTK8+JLlV6DRltRtImlFsdUm/OUg7L/fXyRT3D+3BR
xMEyKIuGk8Pi8UVhZto3UZis4Ld4WyPuFnpEqav1gKgIEngoCUhaDberon2vY8Nsx6zP/oigQrT1
AWvCyJjotJ3vcj+6m5PavsorAr3MyQ3o+fJlP/smIwvgPlKd8z4v6vNhHzTBkaBFU7QpIckY7nEC
ipaTiiwi8ks6wWSFKfgB31YShVgPoxsBn9B015ev69knB2sVWSLUkza72uPbySTabJVbo032FXRp
fPzcFjbD13Owt+QPEw8HgWk0jELv2QB7O7yxrQQqB9hT/Rx6aqWOeF1J3g1aMU6fgiFTNJDXEjJ0
7by/GtLq++XH/olPlXJI1bojLTsA3GpxU8N0mlKv3c/3mlxqkPNqYpr7FhWPxl/IGRa/aqLVx7gb
XtfdyPzpA75aNCEcjyFlplQyRpAD0u56u+8v39zn3nQ09jalGvS6hOuLmxsTtjQGuX0qcUVkE4at
pkzb0kjsic555YDDCpqRrzpxNNxI/iVVXuJOLwsvn8yZ477p4fHoc6gj8QQ9vi4r60unmFMWI+Se
olAloRPlxakPTUVc9YxbBrwby85Nb9vfBJAbbQ3D56EmUYlC1CU75CsrouYAvqPZx9OaXNnk+nkp
HLieMPNKxDUk1noemQYu9HmHolzthaaaM5A4ZtRQ9COvHd4Hf0T9JLL4EsXyjAoDFDpCAIuAXdKC
5fkQxGMzNCwUydr0QmsLr78TXGXe9spmodPKK+RNphYP09vZwa+qR7iRGBAppf5dPxyRREczjFmU
sKHFpRE/NWRRmHFpVFtCWwX/CzeWLtwU9AXXxpl6jhsSWyMtoGFpKO4FDQ//PDqHNRLJ/006XgBg
tJyDM5ONN2eWe7zPiv1V1hP3ZCMGw2560loVn4Jk/OiEFlmmgAjg8CaixvV+MzIglgQYBXbTixLF
Z9ozjLUaGsiVPRXUdP0+gkglcaGvrb8SW0Plz0l9EtEzaEbohnywJsAcEX3iwicK/RVMpRC82dp+
GrbjhxCP6MtPvFFXLBoFpZgDlQb0C+gTHj9ZYb8avaCCrDX0PvEIYlfQGdzUKaDaWUOn8WfqbPWW
ih0SM8zgebyW6eu/403BxCSrKJs5XTdbh+EPlw544zV7fLWacMS7jFJVtoRFWzPs3KxFRTnfiwuS
AEh9hlsg2tTsI+GWqQ2ezuBVepAiZ5xL0Nr3QbbtCR07Eo9JVd3DAFPtmWYyJ4kQeaRCsBPm3DnH
7C6oD0iCgR6YnTzPmvyNIviyteKptxXPrRo0m4db2SGLlwLhs0pb9zid2HvoFw6914y6xM0MDs02
r3pF+KUeJRNcynkm9Y74YnI7v8p7kDjtBoL1TV/bn9rd/o1bcLGqM/JD0PxzkNjhcqE+AcEQHixN
F/TyXeR3W1InudlCOMeEqyWFRaoKM7dJik/KTjvE5830h3qeSQowaglaeqxMl6VXT+aZkFHDSM4Q
Mhp1iuDQx+uXd8jztgf6Pyl45E7UCtBYB3kohdZJEhodicgEshc+PEZUVyxnmUQTJhqcB0XVDTYg
aWK1MIT3is0aApqm/Ih4FLG5TIEDfdnLT+AzZy6vICK0widLHi3gYiFUA1Hu21K5tg+R7dJanxnx
Hgu7cjKNnV5XS+GaeJrtCggN4Cx+QDKLy6ya/xSgdQA2iG5jWggy0WUxXTWNE3euw84QYMVn9l/i
IQGZD18lBBbzL7DbCIGPcBZS6w+IbjyaAHYQSduLCFfjQTkN/Ixi90mArs6ssabFTxzWCqk9BpdS
vrYw6h5tNLuLMralJjQEWIUC0WLDDitClg8mrkYYVt/0qMGIRygOKG84r4cRPKjjrJaac4CPFdKh
TFYr75J1PuxuLp+FzxSjDmU9RT2GEOzKy0ditqfJGVOyL5K4+h6FBJ3Ss220AR2inIye6Z15ihls
K6Bk3PN0ah6RkYoDd/6NmLi0IhBmFXvhpnLDlutdIR2nxycNRMiWmW978cw0hvTFfgqSSZQG2mQe
ouVZDvCXRpAAYA7n/VO8Dx4vjSeYiSET7aL1OB6SPxQCeaZiTCwdig9Bm+ImNWdD+7DmzynoSjSN
7ofWh7R80udJf2NrLgqlmHpX42OD53bDdLNfxco1uZPGUbKkEWRPsiVthCaId0SMpfqt9gHYYXRE
REkYacvJuwOUkkCLfcfklCB2kDtE3QlTvDY750CgKesJjsrDzx6lrB3NWDcWp9YLNuJ2+hbxnOIm
hBQpiMiNQRURrTvOJjnONyFCfCXqaxPTYcmo1p8CqoYZgTqgNp35H9HcmtGVp00PIJKXG1po3hG6
XNbDPncc6iyk3HF80N9lyMTgwm7uZ/KuPKZe6tbr0VN7OVbTWp5Rq8uvSyd/pepRaII2QRROG9fL
P/jZFkkoVCzPcrOhW/+sNwXv5Fdx+z3zKpLdeBU2YHKgtCYl2KPWHXh45+qSOchohpYrkQdJ3nfO
xSf7eBjPqzLeNYf7LvHWTfWninw1x2c4LWdapWVThbMomIuA/ZhXi/HPnrc/RFIKbPQcfEWEEM0W
1QnMtVR/Rl+ChUiyo7FjdprS/dUC2jMrkSqZmsBb9w6Rajq6pNGIOmRd3sG+OUfGWXvp31mIFVIl
UngEKepzWhWcSCe5ozlGhGXKrgAzxQZINXRaAerQVboZDhMSSYIDg3cmJJobtsLe3lXB/Po/VnkA
ZW65DZJFaVSpIO5/fuBg9SFVXWb+ZzI5o7m07X20N529hB/KBxOzbYaiA7PWR7BgnjGx33pIz8Ii
e/JfCympAHMlfLxwXU8LZQezNEGhcEQxw6yF7vyC3szD3s23u+Phfuja1/ui+xKJ0Dzm0LgPjlOI
hDfDqtyt/bojhJArI/1F8RlRdPx2GgsLH8Th7l5ko5/pyNDsEoyEtJQwU87Fx1fXbbMxteLd3iD9
SljVFmfaTvEYmPuiPa2mfBzCt1VE1JDNnsYx4lKRO8KCRSTm7QApfJEDekpSMmGbG6d8TvSgS5DJ
6jwrLYZxj9mVJz1K3yWWjegbFNZpIIMd/nxyS5r1Cv+jAbsqICRkNS5zFPv/rrhRogBSVYyIrLXF
e5pPO9w1Vt8bdFhGMhMWBuCh0H41sUaDyo6qtaamzGP471lzqtZH5Dmd8o8La804qhf7DRdlMwKP
oVdQuwsMc5h6K5iyoDfsuaAj2cNklBSzmzBkxRuCd4WTEDAEi0H4lQkXAUZW/oBXot7Jkj+SdlqL
2TU8k7Zf0Bz5FZWUr6qxw7dGeC0jJEWtSUaWw4XobJFwR7zwwC7NUWStVVzpRystRhpe/TpFf4gh
1ZRxHYZGVMKsFyMKJHHHGARoZ0yWGQe010pUBF0CMheRoicUVqgXxAIu/h08mkx5eEl26LZ4zk/S
ROoRHYpjNr6zvQz4lo1uJxE6Wmjteke7Yu6S+8nkxpOBF/QOaejF70XMDGFws45IqGSFx4qgTcWA
SR8h41YujQw6OBOzCoFj2TwKqABlMBA8AURjBOLCCtVP2gm6Vb7HuG6ifwFtOeiZ0BsEq1B19uL5
DQcmv9htd1qJyhUQjQ+8amwGEmrK3KQjQON/TXOIEwjl2mdpPRS+oYnIl/VWpmV9shBluURqFYew
pY/3lXw+5pl1LHuYgNXPcQRyg6MoXLhxSn9bcXrDOzvh/ehhC+Vm6sWcxYevNQTPCB2kKUCalquq
UwZAo2mH1lDilpAG6ZV0+smuX/dE7kPBTX63zsKZnGs8MjS+OrEEIQmqUdVdbdmqukDYWau6HLAP
pyDykJ/ottyNs4/f9G32MbCdfN0ff0uC/UZSGI2DlPVandJMq+oxpUOdQAUxng8qO/7d28ppgexP
8ZtG2fTroRENQ9Fso+5eqX+SqikRwkj/kVOtxaSIwbQHEsmobuDAPkm1OFuMcZ4d9mVusGHGJBF7
eY8xQY2P31lQKDhBz4EjoRZYtKZW5u2tXbni0sTBFjzb+/q7TEDaHipCE7QKtWVoiLpIgL6EKOXW
9cp2laulQMskqJqb/1mXrqHFAjOVYmzPQNZQ5ooo0KYpaYQZrYiI3+TYJciNXZ5fZjteG+UB+KUq
kZdf5WkMwZOXSe+K+oCxogSJPV7AXdQ6cT/2ncFmDccJepQcMV7gbzFlWUxfgL2ZMIEbXb3SWYy5
TIFe0puyxYk0SvDySHgl9Tfd+eeRHQtFg9oPvaHI/hmTqBoNqj2B3FFxPbBRCIdU7KrR5ZiR1xAT
cCuCee3GWqd99TUPA7B1NDsYxtS3ijXuvClkxtPReL27/QOVIuGgIvDkgiT4m+wzJ1kbP1eXf5Dg
95xaJ6lmU3aY+eM/jK5UiVJSVqhlgftQAqv0K3IeyhjQd8dvBOpAhSd/qXYoZvtbYlFN2ymRsZS3
CjfAZHfSOI8wd7S+IVu5zLMKW1B4qXnQgVzQdxFYesq1NESbbIII1eR81j2XN0zjokW+2miqTWs9
M5E4YUTWteHNYRz0cPer4zcXO65UyX3D9ocCOT/Od3GWXhUdjARYmMzKpm9FiWjiW4mDEap6Crbl
TOSdkBJSFG/S0aRJNslLlqBAP8/Djmf0ZmKzp5M6Us1aESv2mKRwqWSUFSW3TBUi2heZrNwVGbhl
NFbfKXRHOmnet29DejAa+WTPUwFSp2n0ZrioQDKXIZ31w/QYqYRkopVcQNNGoxmAHLxqjrr3Q97f
mQjOIXjdDCPp/k1G9gC/mTwQiQyL1YABhBWKBVIUNaa5D57HQ4rFuKt3a5lFjVV6YFaz4lgV31xk
V5bt3zul+6H0kYvTSPP7dNqJwNGJOW4ZVElBIJvzWIMJ4O3+rAZCJhzR43ISmRYS/kG+Lms73Ev/
EPV4SzRuR0ES80BLbLUUF2LdtUKVxIfg4rYtD7fGo8OC6ffbH2ZbVpIQljJpfgRvnq0aL+8Gz+hv
YWigLOCASJQksvnxZkBQk9+lXtneJ9wq0+9Q06i3SLIdNYdQtZPGRJ2oHnihmzJYaRurmS0laE57
oJBOLSHNQyV/lHQubC7xZrCKdZfaV70Vr2VGTRJ+DW2pkgk9mdofUPMcOdbfXAiHnzJ9lKsnv580
ridrLxsj2EWaT7fp7H3QGlMggDGQ5+xfw24t3kKNxbzlZsvVejmJ6RkInntGLISN2hri7UngauFN
VjWP3LMHg0Oy5UX5uEnsg4MFTZ3rTk4K9hGKNd01k0ODHZJ654s6Uk3MKWyyYaURmQ+IG2QqkM/i
cmKoISkXGz64ILUzvjMfK8GCZef0ipu6GxpjxtZDOh7q7xrERWDrmzHjEWHDAhv+pO5MOjNVUCah
DiBzRhXw8pp7KrQHjAYB8XixjE0Aon685txDuR+Hxu2M+zYCqJTCTNiBwoG04XvhdDtmG0ni2HR5
XKY7pW+aHQ03kVxWgjzUSEr7IQhSfxYbKOWQglcve02eNpRKYvR8nhLJYLG+Pr7sIT1GVjY0Ha0R
4hQlV1DAqYQ33lad4vHqtmn27+Nwj/b/u6RAoy+1lHdtYQaTmEkrUkr6C3dUd+zRO8ylGas9mk3A
/qWmhyTlZufndWvSF0c08smMLfdIk0QmbNRwbIOFQXWRq5mM7IJIRu2Gwbv2+Glnrd73NtV/j9kZ
+sSqmUEp7Yq7s69evsynBZYCFQhKRDjP+/+ETa+2xX7X1FNrWvKiUaBMlq3wsTD2hHsaOYR4ONMr
FQ/ihIW6ig80IhWotzqdON2bv7QFGTiRtshQb8mIdyHS7AoUyfSm8kfZJC5qe6632z87jk6FLysn
QHv7OSXD5MZcLHGfOnB5maohRRKgd1jiIm5U5r6dtu093/R2PJDIq/JB8kmRLifzBTUv2Ig4Dclb
zFk7KjCAyl36Fl2hVJ4VjgsXb8Nla9FTaYOukmxjGAwRsMvsUzcNoqare64SLFKeWykOZW8+q/WN
hrtAEenxeLGzCz2Tht7Q1VS+WiUm/50X0W2jC76WpzSLro/0aHlakGAspRe5uw9TxnSedlnpzc+W
e0kUVSoZpTxKLy0FA98QHBiRFyeUpOOoySml5Bt5eRE7z10Ymmj4V4SkMariRWNq7brEOe6ODZAg
by3mim9iL6KEUDOPYd85eTB9u6uuipJpXIpYDtOWwVhkQ27sfNtsetTpiKgpmtTfexmdG3KjZs29
ANZF3lCnqLNWCRVmtR/KKwRbFRk1K6Y57HDOgvTTWzYIFWf0EDf5auC35LgYo3mXoR/QszF8lWrS
LnkzLUb4MAZ0rYI0bPldVs5ohWI1f0vaHeQFMIPSDucB5KMYwDf7yEJlYQJpIsvdJA2MmlRWIdvI
kOHZDIHdE+KWGAyAHdAj01W5VYbGm1BvcdPYuWl3UZx4E+MoGe2Ju9LnNdEBA93u6IcTkMVX4yop
boomtjc5s2o2XoZcikX4mSGLVyzObM380uZ6DPb1fWJP26sCv2G9A160J6a/Dhyxw4SFoI62bHi7
guO3x8ExYsnEkI9fbEzR1/W2nxDhixUnGrm/vRKa1bWD2WCGD5AO9Z1lbyKEc7wzMB8yE/csgE29
45JHH4/yyM85DmhXraZo2TmH/VUNh9f3vJvRatdyWOFcdhiVRwtAGlahYSwpg107BKQO51tpu1cK
kPJyJZ833Luk5LMxQkU9iwEOmEWaZK1DYFaQnaIQC5fJxiI/x4Mgp0ysB5DETTIcbHSbh69ChQRZ
2nX0I8zoj4cIVIh9fR1O9KPRFK1IVimGV94IrTtOKL0CYqBDnBxUtAfrDQMtUaP5JGyAb7szTnqR
YZWTM+k0553KWwGkFvC7R20zd9yrUAvVW/E7xvIQfJzjOHtTZzFdhNu0V1kWfd3tejztE0VuVUe3
lc+tCzMwtBWcReEfv42RteMWcEXRgXcR8xrfip5iRDjO5PQS12ycQ/DLlI3lZF141cd8y/ua01sz
Wja56UL8BqSwxBElXoqHwJ4ZcVPn6D7TJrq2AF9gFZiBW227lnEuIM2kA1gZ1nNKcfvVPLnj9X8G
y90no71r7pMVv7nYsvQT3p+rIqQLg6iwBvtnvho/Y9tvaYJolvoME/ihuORQfmrmEg6sXZiTO4go
1RaFhbezW5cXfGKFEHEZnh5MMZmr72ZkKAImw7/i8Tf56aj2ZDSkN/DWA5KDy8q3p4mNuihyGSgY
gc8R5j6+KEKEx9qd49pclHGePmCtZ9BTMs0I610fMzqEoyCaPonGV36dnJxCAcxAB80hoCK2D2w7
kTAOQe7FHvsdoRMG4YQNFDtjErfAepRUrfYwrP5LuI7ZNt2I5NcBpJpvIPirg44OPTSXrXKEAOGU
j41WHpcgHZd8HWocQAlzrZTwGP9Q92D+grL85WMhesK+K8UCVCWWqppTdVkdHuPG3Tp9bZhZkAv6
Z+XwQtTU7CfAfxKFFQx2j3ylX3LvkFIXqAL7CRyM8sxIcOHp2B+/KuQvKZhH2EC8NxQRApj5OZHP
E1s0hIUJ7K3L+b0Xz3/ZPrp0TMtCoAQAK/zVlD4UE73ds+3nt+pG85S9z0KCvemIO+hWbMu5xX4l
YbfaAHX+AhvljxQ2oZlbfRz+yGM2F52oUgGfJf5nRFZwdbaF+oEwRTsg/5TqcE1uMmUW7aGxMYAR
1QEpaNo7RF6LHzz3uSHY939cr9wlYC3cwSb/oH7QZo7Sy+/Sc2c38ZQMS/KZ2faUSpvbHQr/bV2d
9EjAeb3PIqswHrPRimjVIF7ZPwAfPxuPf8x/KeBVQkpd6MacOArYefnCniuNlZsZcl0UFU9ipq0x
j9nTm+q+9jlYAnzrxUQjDiEUVeNXOuUP9cBOmfgRh2/j3ooa16lTb6ffi7LIyAp6kEURkpZ54f3e
zz+r07Rzdi5iGITYi6eR7EIvRPMZ5BbUzGk12sJTJcGZEuduStKN/k4P18uv86n8Jwb1RX0hARUm
gifDcgJnnznHw+6edJ3rw5Rxs0E82S8KB3iGhIa5501QnLrAM8SsJkqPmt1Y9xEi2vHW3phx19EW
tKx6J4mwAu8Vg2cXOUPGbfqstvquV/g/1H/P9Frg1tobFQzOfxYbY02tmu2z3b3uHAX2Tw95ZzJw
nGu7U0q0cA6B/KJyEpecB2UIQLRI/dLPcNXQ0WpDGLibbcxVHmGzX77Rz5X3MU0/XbbjsayW5X3I
w7fLJ7c0qk+RxlKHaF8SSVsLLaG7lvNU1umoQ9AjVaoIc+5lZFXsM8B0iqAwEzf+DX2sUY6ILKms
SIoLPPfxjRxmuznEXV/eKw1Qu6Oy7ETQJrP1RRSaraFNESmFeFY2/pEpzjT54kG1hrsMsJVt0ymH
D8k0XNoonnDbXBwxxUTW4CX1XXexnc+7ZoSP9wtz+2ommBlr0Ihe9QRLEEEomQsZsgb4P2+ZdlTY
BjE9x2jI/yM08MK7+8zlISChlWaKItreaHE6h2PQREUw5feUwl/lJZZgxOwYtPAmZytBj4MVpj5S
3yesP8lE/P1X7csGkKT7bKrVne81FxOoRCA8RiPkv+W6+B9Z5ctw7GrruJ0VWykEA7zmg7hILgQ1
9MZ8G7J5MRZMMPVUF6+Ccnt7PnCodvFn7r8avx0PkqlN0Zo5UXl7DKJL77P47MW18hQ7uI5witKt
L8gQt6sbz7IiCwqBs1bemKjGOtETvos1RqtQF2kyFDXWiWA/o+YLjswcQmvOqXkZsHsGQGCAAzQ3
ozsxA0JIPX4yuml0nWJn+x/HMQbl4omo6UJAm1QHmG5OFzfk7h0Shj/OE3m0zTQWQYPJV3uqh40J
9fLwgiMWlivqwhI0LuBfbh0JYxGTa40ABL4Mdd7jq7R4ky13Pnq3drdNrgpnH93WrkM1Hw7UJy3N
k7eib9DmbmjbPeP/asQOzHe5pndH+dlitDNUPcWJ16sPbkFCTWweVLu131/Pr+2ZktEIXISSMjD0
q5nxTqnTU4cBIHE0NJCn7B0mbPjB7KLZa6LgNZ2hPnJma3ZY7aPAVQoA+4cCRM9noLJtBDgbDRXD
ulRcmnIRzEiIXecS7oIzpeqLT2XU3a3G9aEqN4dDQy7d57lOPhkLGlXuwGgNl+ySEFWTmAyRDYqv
yx1dfDvcmB8rvzMz10xG/QScbkLL2Z0Z7+v2JMnBxui6jbyLqX5aceLiNBftDLUbj5EygQBehB71
BXIl2oJoIkNKpJxIJiEjY1FDNe7wFXMTopLYR6ocxaWZOOaYN6iY9DaAQ9eEd230FpnA4IKW3Ai6
fOKvoNPrI+/YFO4AucM7Rfuhqbsr+u5zXW2/mPQhrAxdAS6BQZASs+JXUMUb9yCgvJIYtGcPzK2R
hkXPdViLIZTmwlSW7a4mFQt+ROkFRQx7Dks+1d93aY0UgvzQB71tT8RPdSw+SUOrLAUDqpI3pEmD
hs2+ONt96d3XWqdisfVMAsMwEuTxWgfymNChB9RdMT4VrNF/A6yQ9TYB5kVBjewhQIxCpr6B6yBP
QUCLfoOJhP0RXJ/7ahpuSRA7CJIKBOGyCpig9cc7GpcqbBomh5lwDIow2Ze/EOwIi4oooyq4Zdx4
UWg8OIPGGWAt1pXPTn/mC7bziY+n0eF8ZEI4H//+hPHjfM7H6BtfOf2fPzE7fOWsuy0KL33x71n1
p8/5NvMvTl/kI18/fa6Z465+gXncedpR/oX1V1+D55VJzIR5e6c/RLC+381/9RX+NoWw03ByPrrN
1craMJ/cPn7SR33Dd6aS80k/6m8YTH76WAxMBYCAecdoej5qAo/XmD80Gh3+9/9PM8b//iOfnAbR
nz5hkPhpdHnffToNFefj6f9E+vDJMGnYOJPG+Xj6m5ltWlPGTx/5a+aRd3ua5O5T8jEBqzxPKLf7
T6d/Ia5FE+r1D0/Tyvl5FI58lUi400f+yP8t7MAf+Tt9ep5hz/t6mmPOX/zyFYLK+Ja/55ifPolw
GSWvTh8vnAXG/vrfs4AoQx0GPB0eXTBk4tL+VPmO2w7Wjlu9jX8I2AHvFMClXFJ8EytwRmpdMxUt
mgjDtSda9cgGbivC9kAaiqCgATjVdnd7ZhYDQRqXXdJCHWZ8L+4L8jYT2AKwim9U2UA2HfAbbG9C
Sh9NJVrVGESVJMUp/ctYSeoVACeaNUo2Rg0lmfPTXtE6K5pntDjt+97q77oD2EDv0FsXZXgFSV5t
qgqSX2PG61E/YMrimyLli/XMTL2Y/Vl/XbhgsbjvJihI1f4l+Ky97QczUYDxGkCAzATBGdLXxfeC
U3RT7Nr6ptjHwCBdf3jT+NvD2guClM2vGD8UidDilbqhoODHD8LePLX7E//C6A7kM+3sAghvZvTQ
yMjBArkwENaw8SLSvCzSvPYNT5qTclUeXzd1PTCh10YzjqXtl6GrvrsNmiKiWyfXHl41Y/t12NFZ
jqUmRdVIHkp6KMsDbw1HdmZ7JaQfOFTdC8D39srL+Mkco/z6jG91J0Coosa7iSjeA4bdVDaQsQvu
Qg4pnfQRmtP8hMrW73HyakM0VXtV9Pxr1pW9MYV+sQWGRcVLkzvwLdSKzGNY8eNMFG6yn3+acy7W
2wW1n+xxgx7m8lXe9BHzafMa0yjtbnX8BuxDoPDwZ1Vb/S09w+FPhL1Um1NWXUVdtn+NhQNgOKUY
3YEwJj6oqMRsOkujhtzdZI+/sGc4oRVhH7RTsMganLzowxXAbd++8krUxkWEKr3IC5D+sGzXSJ64
4Rwf6/7gB5s8R1VjxYG79tvVVzOcdx5BpzNeuV1xS/Ijb+4cls2nSw/jowNAz6LkuFj9GBGIx8ak
H/xyALjusaugIou3JmZUvYGGQkrWpUQwJazJZTtiIhhdeDNhijSnxvujeyIER46//2GgwmPRK1fm
003ZMcN4Qy4N8RxX/suVVdWxDJtgKN+LjJDYYCwwJ+2R1jRgYxoLSNesEG1VQFIUGYiQw1PZCGbe
J7X4ZWY3kov30e6l62LIJ1wPgCeM/uK69owiwYlSvo+2dE8UHRJ1Si+jhiU54FMCxRLCprBRI82T
C5x69iTpo1vFYStv0j4s7vNVfS19zYjSSX8nYCYiqd7zkFpCshbFgMepe5+QeWWC+PLxg717K3UK
0nGJlUZpZTSjp0TtQ11nN2SPDYD+DwlQSTfcD8SzKS9SSRrKIJQRSnZEjcAzY/8eXFwyMkj9LypS
1DpV3bVAEel1IpIvJPqUcsXEyqBz1WjAesXc4vZh3EeUEjiovC5Au2rjEnAsBYEWiqQLEgr6SfXq
eBjWFQc3Sh6p9MzDn9QfX17ZCwueWT8+iUQop32fDK2leydPByiiKZwN9GKTzD9K0o3aQ6ZMIXdG
cMuMsQRHqyLPFQkGW2zmdKkQ1Z0xmjsiwGa+rldv7EdIvy6P8lmMxzLXq2VOkkAAmB4aIcQv6529
euzdrNi+Vx8nhEOguHTLfZaxVna3Q2PUfjALKOLB/OoaJJJ4JdPVgPCaCESKF70GpK6flTpoHCDE
B0iUlCAH1T6lUEchlAJEFBil0ToS/++64LooD/ey9RMmfKe0KTm/9R4Zf99F2f0iPeH0moGbaP1X
NNXeUqddefvVULoOrxlLSxLTgaGzZore78eyvEqP9U1oJ6+yrEb+SnsEva0uR/Stkk49B7PQniAm
XOoksV3FbcZuyjLD0CLHkpCUaroUXLcQ9Dy95gWaYuV2F7jZwD3zkDmDAShqMEHhYeJHkFCYBNgY
06SUjygRmCXJuYFCP1HYd0Olj/tGziYMSs1GMyq0Y6kZvDxoaZFe83C1gswUYeSScPZ4t8rBXey6
KVOMS8CjcL1C9rzG3nK7xu8wbjDlMIeoSMXFJB5KECalKAHilHdFKGW0fTvMzW9GqooQUSZFk2iM
P6vHMCj5nzGoFzCyFM4m8vdBsCg9ulQKSXragCTMMpsMVbiaowEzmCaL5BenzS0gzYcXjhAc7x6Z
B0+Eq2HH2LPjsLXeyzo6rlbYQgUykHZwnn2r50PqEEk4xYLAAUCp0yZLh+NZ7p1mxStat/OwRV5O
9nrmgAMQRtsCkm8jsF0sJDf1IebL2nqvozdpuPMeAI5i44kR8mogOTpfsZ0qNbwKW2hZfSw61g56
yjnUtGRwaySz/3zjBNoiy56IHUzYS0Qut5O4O0C3f+iPVI6yCEZUzKS/c/TDm9cRSiGUnFKsSakm
WagS3JT1VGfj1WrYf8mL1cckZVopNeBaRILEQuGER9cbbw/l/OrlS14wNac3W/ASU+PoKtDaPV7l
btftqqwMEBkqEwyzhSw8yRHhGgcSvcgboZw4fL5EiOZksS4mQtEbPj8SD8PXpVW4XCs8dwYBWTPk
VpOxXH+Z4jcXoX+gNNi+l6PWdudvegqVAFrIysd5JEWYNLhmpiVLDGKbWy25MGhMT8qczOtmOogG
9mh8lyxjHbYZUWuXhT7mlFlUN5rFAgUAdAGkvbT0DD6YuZvt3mpWoXZjLCd3znZ8Ow0jXB89t4Ku
QTfYuVKECijgt0TLRe81HUA4k/JMdHIKupm30zd+VrVpbevHtqmL1/u9v3GRCbkNXdP/EMurN3p5
+ZBFMC6AGuRELJ6pinoqPh6PxVuxQh7zzqVTwi/yOimIDUg5OTn0imj6JomgDhUR0kaR73ksV20F
4r+MJy5270xEQIlGRQF/VUl9H+7ZzCUrvrCCjZD+yZWTmulSs+AmWC0Ijtk9DshHx+xtUnol5/BI
7znQRY2BnTE3vfl/ZkRawrzUqzng7qtL9ez6e20DherVGHGhT1ukjbpv4GTMYAkiwr1KPZi4Wtzz
RWIhD0ABNHbqdZEsbeqOnlTyXD0hJ81MzVLti/m239PF9Cmv2cvo0zzCXDd2QS8C8kdLV9J3DlV0
t99CxBa5/QpZTkXbQgUYtWpHoyDDD90J/+MaTIcUlqCbXrX6KdtNPxf1DSkDn5J6/tm5fAXN8888
K9pby5/RweRkPTNVLrkaGnpIA/jNtZhp5YEW69zt8isszShOVnS27tGPXuctqKaS/L3V/LMPuxIq
U6KNjn+2Q/m4CfbMMPag2lJOLLtTw5agAApLe3/VJeV8W4cxqEGAl08jj4YDvxlUFHkJlq3Ew8jT
OKxg8E8zZU7SmaiiNxSCNxILjK/ns/prUSeMDJQXpW3XjQfcXfr59zHYOuvVCqc/tQ4HYDETMVvz
VHX9RWbPEfW0XFaQArg3VgZ3X3ZRUVo0KU6dt6oqTznV4oB4OCLYCx39CmSFNVbnMu74HvwbqiT1
KIgkkKdD6vWEkWu4gbhCBYYbfwozS2QHk7hEQcGDFFRKf9az1zWXorYWklqzyVMi0qoqrwrgZhmv
1PQeBVKRvVU7cpi3N61fjoZHNdl6ONs8xnhLXaKSxJQpmmTcs/Ck5RQFk9M2Hvvoe2zFl07Nx0zv
w9Wh8lPMikvjvri64VDj4dke6XhA8HSjjVlmDnBokf9GKUhIy40X0RVKyYn5C+rahJ9iMT6FnlK5
Enql3kpTIC53GBw8zy0GJmvgJccazIn0+Jicu3J/TBovM8OJipYeol+hZKKA+k1FkRGXuDzSVRrn
62ZAcM4ZPxOrIq259OvDmL5FW7hREpc8Tbwhn/h7teB38jfZBctYZLwm3JqcDs5WRX6Ocao6+dr4
QjiLI5QkNuNFETi9lvCtsJuPCjQVa6HvlUtIMlJj/p94jKLoh6gr23J/80jNGnfyY6r7/d5TncmJ
Y3Ls+bwnEm9UKXBgVxnRPjGeQmohM2pDrAOtjzwjVs5WJT7OGFGhkKT3GfboocXBaHPSHI+eyvC1
7AqKIJAsQny80atgVw9L2Kl8xTMh22M40VPC2kiSu623H+ug3Mz40AeuX5LubsWtdbmjUk9IvWD5
MACMjTP2BR47KSz+M7jb2otyDgIVWEDhOiWVbv3ygbOI7X1Yrwr50+R3BtgtOGvXTXd56jj8miO1
vtoYYBaVToq3TAh/kG/Vdoff7ZD1Oz4YuQi11+wyEUu0iNdGfoTA3jugyCJ/WC6ZfqIA4L8qryCb
P4vdEn9z+bR/fkdgTwCNYTwXIeeP13N3aJxjzHP2oS9o74+IKZLxq6EPYQki0r57VB261oR0d7XF
5yAtM92RUlGtrYRh/1j5cb6/NCCEvYH8LFX2Lnacw7QL4vfGDNe7N94xBa1MqaDFx3qcDSKLVUEr
skpNrexOMmlJtafMCmmnrT1t4d79HfPS2xyl+sur4LnCGWUNgj3Pp1Wi5Ht8B8O9XfTZMcxkMLyp
R5wVCD4kqfdAo03WI9eop0tmRPPu4udS0SynkRxJOsAuJ6QFjwVyD3ePPEUOLhe1uRHQ/QKGWAlp
QO1wABg4SjfDBhKwSom+FhgiNYBXMwR0pMFmpZoxpiRKqEXRtJHiyDuvjEp035rRI9+vBCuCxBI3
/jJqri+gh3GMsUr1aEsbK32GmXaCo+nv1w+QcBbemyNF0wUREalKBC02LLAsJvr3JrZHDA15AeIo
h5iNAWlaOFGVyZ7l4cSTFE7idM2JDFuLyADQJEyFEvAPl0eoPtNkRrhQwHmV44qN9vEb7LIKD8Wu
i9+r85DbTRIpvTgT8ojWVtlD2t/0aJyD8NVruJhrycC7zjElY7a9oIB8duGRpusxb5n5Y+5ycHXe
07gCk3PT2XaUM6dIEM0k0OOrN9nw1yR5CNscGTuhh0O4pemD2NKFZV42vD4DG3g4tXxWHRdHM7k4
xl1/Doc6abbvvQAx/RD9oZE3Gr0lONyYrfndNZ4hM3jAh0MgWsUEVfhY/w7pB2E50jC70eFdFx0v
9AkLblkPhoexCJ+I0oiJJ1oc4bXXEDB5qKz3q67VEMJruVnnKb5aOS7Rh2zTGk4lg2pMIVb7v62a
7VXnpu80w0wO43FLVh9bn99Yt2XifVOaLDXe1csbyzPIHlIyLhLPFiSzv1SlzGM1DGhoeIAJ01E3
3tfTZ4nfULNei15Q3Ylt8k7CKD2k54Ec6s5rwuBlpTQz2biv2q4N9cn3W7b9U5uOpH8Xrvnps8I7
D1YWCYwRHvn4WRmQr6Yo9633doswQYFz0hSe4X3BxrVLOxIFxCBzl5U5Z8YW0PmarYEnuYhRZgzM
BX/wjgrj1gGoQ0bbhRyHkhzOW+kYLqasLKI0zfJwAhRKPmo+jVRdLt9666A+yHMkqoCS2B1tBhpJ
5SwOnb3tuujpsaSB2WbB7W7ef1AYAYn9X4WCSwOWWHsoNhq+3ol+jEToMcbrc1FDLAAb07r82VfR
j27a/n8r6F8JapXqT0yhDNtVBVtYTngSqLGAya0VuyLtQQ9dqerm5TfsmU0EJiLwmSuJaBF7+uJh
yNNy6w7tLn2r8S8qJxVIhdPhQ8QgHZNZh7pGJ6zc3AIn9BYoFdgIKrVLK7mJ0+3CdT1tuoCyA4b2
rbS92cvhQF2VWmOwKnN07fhdTVy4tRYUdYaEzz5ZTb8wyYtMlzKnK7SDNjnCslg2QA4Rbo68vthK
PXeBhIqHJFKwzgn+e7zSqVadplv5uSn+kEmx2iEbJODRFSpjQlW1AHdtv/h/riKfaIPzWAEmiBIV
xbNI4IBXrKvtby/fwGeOf435+e/1LYrTLthlvUvk9JvOL9Z+2IE4gU5LEK/j4b/vLjUUCPTcjK/m
cX+Lk/idwoTIML0xpEiIchD11gi0bggehDSyyqsbMNnBOtulKlKBkHSCKzWujirLq9OeSn/7RZPX
oglVFQC2+oQwJocB8Npq+e6Z0clXaka13E1mWgZ3OhPsXDmYJl2JqLQqpRxTX2z6CvFgR2ombp1q
G4OOryLaPrDmPaQFt1W/4OUb+tyTIm0qY8/geNEJLJ6UCplPOcWQS3G0f9fdyAStJDHJem06ncY/
fEHdSnAqTQ4os6hUUUIm44qEDdXHCkv7N1cVhBTHQhwDMzz2lyqvs7qAWCinMfCoqryzay96SF3q
AToF0QtjFhgR1+k6n7Ibg4DTWiVh9m46+L9fuK6nfTKif85W4pzRG6M2fvx4/B9rZ9rctLZt7T90
VaXOar6mgYSEwGYDG/ji4sLZsiVbsvrm17/PWMa3Ytk35lJv1TmcBHJgWc1ac445mqpfuWt71a4E
frwhD/DBJI8z2hEFWu9ugYm/RrIHhNae6Hk0euKA0oiQfS+/enlRsyRds7Ub9ycXkA3evz1Dcpab
Yjd2brR+XE3JuyBbXi0D97oMyteLQPYh+ZUQHR1WVgjshcJFbhNolID2lGmlBBMZ//hLeAg6BORg
IfcUAYMCb+UeIxmeqmEVCzVafwiXdIFJj2cMZY3+VzidkqFkW5jm/DWqa9s+vvBozLwX95/Wg0IH
AIk1tBfMDrKpzbo2jYd9Y2K8YJeY1DIY0cuvxsRuwRdtWwQP3t4IrsA1NEhIFdhJ9R4fgyAhTTuV
LqHb0o3IGNjuJb/cayFHpjogHUb4rwTCl++X0fAcI294L2L8w+LZyECkjx+itEo9GMGr3aPB/mFW
RGu8Swdaq5DbAYfBx63rineDj0LJptQOUvSyHl2mXKYkpdfeIu+TRB3H1orvygk7jg6uZbYwkCzl
sgWA4zf8HxE7X/McvMNTDY0grPhoBekIxA4gmA0dSUT8Kh37u8Hf0fGAc7sV2QQ4dEQI4npr+TXK
op/eAMpbo/DWPdbbr9m9fNOt1Tq+mnxuuAH4N4Cm3YCdB4dohOGNURIRMhkhohb0KiMOVZrhtHzq
8u2tUBPhhOkE89HOsF7grTYjAxzo7Cp/H62wOu2EiciBMIQwAE9StFuVFSGMiCm61Px62vRO7hAV
BHwi10QLHN8hq07stp7q6EnUcx0wRSGGCfISlRNT9DfP2LuESy4JD6rLG03lVWLIg6Xuhk/yPLWx
NzWKXPs+gkYTkQmp3SBZQksy5nULvmkQ9nPoGCcfECJpqKZJL8/qdyjhHOLnPhmvDuME+D2MoI4/
WR4GWT8mFaNF1G4qZFV9dyPs/oGCloIk9YerTRPdhxgXgu6+NYQy8qYPSWPWhm61pNjVcFuAnuoD
e0OpqNbVxm8KAE+bjBwDpfU+KC28nJkkoymvaO/i1n1t2ArMNA05mMIXjXZ3JbaehjEib4t3rSpa
j3iJCDSCvI4sxrRYtKYRC9Qcx+8KgHOUw+i5NVTX+V5Di44we86WDBjEgRaDQ2CKUaUwh8JMgycP
1BEwJYPcvoeieMI1GVFDmcWMIgCJ1RjZFj9U8ekwnTd+F5wvUUAVRE0rOr2QBZM4IawTrYEmswWB
ZMouEm2HputWmJg8+PotkwVx4IzwEkR3H4MCFKFiGEqM3EeLAQ9wYCBxKyrKmGoLMiwYSDZDMrQh
skB0ATmgoFr+rn/EZONMGFDaAGzapMnFIWftZ5U4d15ToqKD+yDnOf4//xX6pOT5Lo9BDxLRo4rX
2FGAQ70Lf7683c10qfsNWw7NjI2Bkk6E7nkPzkU6cvFo5u36t8od1xQUNWZrNjZdlDWmwKgWH+3K
+w+5Lm9lwlB46+RqjFtjtvfyqmaRqL9WpVNEcksBIccvwpSNA7nr/uqRx+st7/t3Oad4jAfsEvt4
WlE/pGkTsxRMTtukZAE6LyW4NNUHFaEhmDVIYuiC1Iqqe4D4dV3A9v8f6ITQomRMP6q56yAVIXV4
ENVKPsUvf6YzqCdHCsNZV94iVCmzo7Fyqsnpp275dJhxJjnEJrYvqIQPCmTWmFbsDTEf+WyflFsr
xobJ78i3P/YIOMq++P9o2La/3oqepXDSNQ9na0sjGwn2uo2f7BjPBSo6ubUkSCZNBAYAuwwtFH2s
B8GMl2Ru1uANIayTF0UOsL/BtdDcd77VR3aAcozhMPwAbZjPK00/qAvPWgPrcKSqLxasU1bRK3e3
e4i4Z4KbmNoYkpE8LJTmpdm72dfopcetj3H+dJdSNbx8P2dW3PtrRoBsoOw5ggTMnz9bW+diNF2s
Bnr2nooMopp2GfVhxmRPEI8iGFZbSjYH3xM2YO3idZfdyhaqaOvN1di29/VIJBV7lOhHbHpvshFX
vAVPLKd4kmHzxRxBKK5+zwygAoqjHJouwl1ZUqmPlwuNYSeZ058niEH+jsN44O/QlELbknQaEza7
Jg0Z6pU0MhqIGOCLn7l8hc5Qrgjk4yiDdhnSFp5g6f6m39Q9IxFtnzqNhFInLicCEqeDJ6b8oPvF
9G+UDsylKjQtoLPi8sNTUhSmtmMPVo30rFPG4RvWlIup/UfvAB4kDCpRtLmuN2te88ImpDbPwydN
VtQ96PBVfpL2lb6CUsEERZu6JhIqU80RlfafKmBPeaTJDvw3INcz7wCbBX01hDtIkXMoON+iPUqg
jpj5qYqCXkHKIkcYpqq86JX3xmNTg2vq9m7L6X7stnwI6jA2Pciw/4Gs+0r+4S+/BDMVm3kJOOWp
wmJ2NrhHs4vWjV421mOSwlMb2Yy9exE3DjF20soCibwxjzWpVz25q5v4Zld6T3qC5TGnfVlepXhR
vK7A/v8ISvfJzXFZK+wouHSzoiqEqFihTgCSpla3I0QAXDrBZ2ZOkrBEalpVADJwzGq5v/2KGxNc
TaUnqFWT1AuX7ky3yroCD9tiClB23uO9LV1OEYhBRReNC82bIsO6wt6OG4qaLH2SMyVXlh5AtC3k
5Di/4JgCYaR/m8Qia0RAFUkTf446u7/1mQrKVgStRBr+LMDysCCaNhQ2SYL2gDniNeHt0W04dPEj
w1KkWxE1xcuf6ByKibQ9ghYHnyQE5p59ojTa7WJ4GU9RO32vUAJcxVHtX5vhmepzc1Bv6G6iARWY
xKKGZ7mC4SgkmdlxveYpUcXdQ86XJF/wsSbBQjGldHfy7WMVNY8Suen7PUcGs9TIzd9rLBgygnqo
nOi/u+5ruB81aP6mtPMJ6cDLn/hc9XT0iWePv7WxNs3UDDtD/tWIqHfgAypGXJ6UHjs57U+/pBhk
v1AbUYwEbrCbiXghukCIKPvlNfln9ovnazJNxrNzqVo4K5SXRf5ULPMfVMKIbnrC6Wq/cQErqZkK
bwlzMkdrY3f8Xu/6fzdF9iXPrfcJI5zrLCnL15jx4G/jDTZjzV3NnDOo3/g7PXNLfF/slG9ruCI9
0NtVtESuTyEfv4oWg/5W+X4wI18vuicbLcZV3eNpE63ygTqtLz5li1VzDyWku9tEOP1kfvzVYk3v
0m4o/5a3fdjBR0ipfK+TGmiuzhAvdnCeb6q43LyfyAF8TBOGcy9fuXNoG6UmzFrKNBVDs6qTKIpy
gWtq/qRGUuW+qg1NJxVcI7xNJBBVZ2J2SlMhOwJpmROQQHXdIcagv4EhmenVrAw6WthMwFxly7Jc
NuvK9IWKVxPLr0iTf6A50EIxS42IrhPqVYfdl6qC0CBbqJYmkv5PTA/VJRFeK6IKyZDEIKagR0LC
ejFAGdnJptTgq8xAD+id4TSO6tMK5nieDFo0Gon2O7bct1QNmiEVh43QBzEwJmqVQ9zhH9yjgDGa
4/u4C4KNHu8xXZbw2uM2/8SnupWVsYop2YOrGlTQlWQcPvQQNZQS3eqUlq+/NfZ/qZFUS3c5Oejc
AJLhjVLaQg6ZEy8BzyG9cgcN9NFCxDh672QcYWajXHypTAz1lu5xW3p3y9J+JXtNMWVEWZShtToq
yY9DwhB/o5DWZTl6ggCQRWoIXPbnOJoP5lOEBKHXBq5h2vpsjCpOD4N3k02OZ6ehBVN6yTRcjYdp
r39NwnRLBRBcuJ0nh6CS7SgQmXS7TPDmm5VXuPVIKKj/Lo+ym5XbfdYDGzfDnRXlxmxbzhUl7MBt
tcBLDLSLcjDP0vuqsO9Nd87D/vKaTjFM1iQGA+k6/ALH4vgR87b4Ri+iKnsvEEUUG+nOzRiIQs8u
qd2JBFW8hbF83/HYgaWKqmIwJYCPLBm+y+pA00SIQp+UsRbSmFYF5avCY6SN7iBtXgbHTvcwFk+n
BA4uywNyuY4Xny+mtlqWrm/md3o/+hJ/MiRN8pmylaYpwPhA/j8wo2SnZ8wYAvBJyat/Y0R/5hGM
cXyjw1S3BLn6eGXhZvC3brDpH+UMJMMDYwUCQ0mhHwdISdW/8dlA4KIBjrgZZlIJ80vxj79B4T05
L+ntvQVLoi1nwjJnAFplvl4mbTZCXoO4JVMnl021r6DHpWRAOiIeg4AgpZNNid3CrG0H93UZEwpK
hSIzUqtxPmDPdX+Z2G38yI9fXKItcCHh7XAFqWv1z07zfDcEMay87SN8pbeMBBkPxHfy29CLYgBN
ekc8Hm/CePe2l0UdQUGapimstKcjMfMOyirF6ggz61ciViIGVPNopvPY6Pir+qZ1o0+CP8CgYOwS
efkb7cIJwMkIhGA7obY+z+ncpdbjsEi2zS7aT5d/nbCij8gOChCCGbdoagzdFBmjST2WaDghErgq
qYd6XrkteBByRL6xKJHhAjLTy6FOyE9dk+yXt4PTqpY1o0RDW8FMycNP6vgOpL67JN1uy3OLxXm2
pidkXll0YEgTWOoAENYX6H5pyZj8ahwvkdqBiis8IvGBLg2tDTaBsXjjdkhIJJxZR6bAUh3EOEB9
pOz4JHB2WnVvp2jzRlMIFYwpajbtvxo+Cr2Xs8BviEhUsM4fNwDoBT0w7dzJaM8q3dTdBnn9SfwP
e7f8qcfJC1ZvNsH6i9zX9WjtgSqohDRGZoqD6EEop8kPt3swWQVJ4T0b1fn7tVe+ynfbW1W8OfYS
8rhWl2cgVZBo1RCXuyvzJM0+CFo8TSi9EJ7h3LgkDYdyyiN3JKtmTbIsPEIEEZJ6iUTVBc6rlTM8
GgWBoZoxKPUrAIcBhxEKGHXUfcOuPlhfNViTVk1wl/iiHmxlkSQUMSX9W5Yt3q7agU3d+lyF/SfJ
e/5kFBw6JL+h7EATCRZmHtNnGwEbX7tyqN8fpPJUG6s5oeB502GjLlGSuyh/mlpM3frVkLX/Ld5K
hyeEIiAnN/6Qhu6FNvYU1jxe12JWm1pRWOAW4E4Pw9hcp97utcg3empUctpbfNnD7FtfBp8N5Cqd
LBi4chG09yidVoPXSS5QIbSnl9/dU7Ysi0MiHbPXyLJvzj33xs22H/xieFDvLxpdsmZMRDWvVlQj
DO2giQVRGfTNTIjZzZXUIqxTWh5Tov3aLBVJamWYow7QxORugpBZIXeitu3p38zcyovlyOm5iTcu
QiRQWfhjrjcrR8KxS7YcMu5bWaELReut/boxNKC3U7ABnDrjCwhZ8kCXAdww9jCC0oQJiZtlbHFM
Isji1hAdI46DCoIRYGXfI5vguLjMzzptkkkqfP4BZkfY5LlW4xblhM8zZyhH2IEu8Bxcjvr2i8Bl
TVLQ9fNz0VtjZAAV6DLN98xTy5oCiiSOVeEVs8Y9dbsMo+9olA8gJCsgVEzepJuWv5ZoDL1f/ONb
OWFSNEuywl+M/0InuLbjCS/y5ecJp8Y0ar900fLzhYdWhdDx1nW0NoO5PXvTSfTEj5Vj9EEcS8MI
0A2fwIGoRbVGCQ6Fs0UNBxEGRCayifpEu5XaHh+vdFwFAZ4bgj3AUHVmShIs2b+GtBqqW8tLCz9T
ex4tfJ6aEy7WZUEjPzzo8BCCevD9EwDu16S+UCwbtI0b7Yf40NNkiJwkYmNIcIYk5b/BNz/zBqEm
RZzF7MUL3Wg2ReiKoUuWTT485Nv0ZlGOj/AJCR1hovALgkpI5gFPM1unho96ACUJMPZfSBZCCnzq
u0t8s9PKE6yBKTBmgqJazvPB8qzJ2qVb7s8obel7rStEuAMVGq7BR10ws3cq3I4KQUQ4kXyMkTtq
Bm1DlxvaU2Q31OIYCtECaf+clT3IGQj4nnIWt1szeokwfMXfHAZoEfBUIsZQVawzRxLpJsBOAv+c
7XuVmLp8Ipt37DUYgRFTCDRyOS7s7G2l04aNTHEWzMcLYb3pvJXj9A/aGMW3MEQzYc66rQHjX/im
2Ujt3lE2egHmy9VfIkkYYsQi/Tf3LeOT8PL7e+41cHk9mVvF7iKmZDwuGPNm6pyh9K1HQRTJAv4L
oVaGh0wfaBBPqmwdMIZIQZkkGEkQhfpEgZ1WhzvHZeHyaW3HHdWByMIIZzAOGc/3FZi9+L4sHeAS
9IJEMdqFfHiYPJpeAQzFZm/AywbELZVWELdo4z/dyiklwK6vZUodwOlI4+RGVs3/HxY5e+ymXQtL
1t06D6q2BaDAbCF9tQT/5rSLFrQIPlwFuXDZGWfvRqncvBWqdCafAQJejB3DGqtyPqRW9u03DuSX
ryPlyvH9TXts65frjffWcAgDKjEUwXrmfIYYsj6Ui4ieO2EFPAPYo1nXwljMCC9m4IxjiM5pYT9a
t2Eb8CYrVUa8LFH2xBjQGS6xw0QVJebBhef0FHvR87Bg9oCWiCndrHKrSIXJ+s4ZTUUpEpPBNcg7
kj2ciBo2yUJCCjSK01q183gMYkMo1SkqrsvxXKcjQ+06DFU1GInkzHl8bacwtSZ3FS9RwgYftOMo
1U+7jQb+JtjRAl9h5xGN48A/MRU6wwCNPbVlSzImFpNXk3q22g9w5Jv+8vWLBQfPzmnQNM3yoZ5D
VJg9qt1yx2jOD3oChpCIYtyE/Xw2emyM4OIb+DA1JL7IQgTrJ+kSsa8TXRsJb9YsQbZTz7uJGJlc
25WMo9Co4smSoXeCSZWgULsuBn0FXTFomr/KoPNJZRp5EBB2MuzY2o1znTS7/D73sAWrXN7J3KXR
abtdi8lUjDA14S/uLdoR3nqI3PCIkDpc9bGCBDzs1v0JqqufbD/WSuVSOkBfblDm8ehWmHLZCWQL
V4sQQy9xHSyUygQvg+5LsitHDL6h2bBBXxcbMlzxu2H27qJZNUZVCBZvwyYNb8I1Q+eVjAmD9mug
jkm2gQk+WrceOsSQ2IFuhRiC0GwVWYWFYNVb8xf2EDKuvYIWX9q0Ao/Z10ZDrCohitbT62mL372d
o4f0iY1Bb5w412E8Njf/1S3Srl2sOBv8bp9JZm8vDn/OnT8+SgmbqtxBfT+rIb0xrmvXH+wHSe5W
fXlvxTHiMPb6IPvYlMNT1eZv9u5AcBoHGQOgs5+IXcEPIOT9Sj3CFS8yGM+eP0yMoV/KWOHEvDgN
idbJfMd+EDFBNaNqRYkJNMiG2/hWed+MOj5QWdxKEOVbiKuAsuQRpDH7niN+6X05V3PDqkQ0hHLI
AcKfQZMVXPRNjwGYacbqNsCvCGGYyYVBgWw2TlgawqlszJevjJEnu6MhKYB4dFS4KUWYEjvD5BIS
farQYefBMRHqNOnN4OQzeBJlE46gVk9IK6f2NlnejslkAAPl1JuYHUMvwrCyjP4i8+u1SBmCd0Ss
FPm/zlj8ktw2CBm6iqKPXz59zt/dZ+uc7TrVektHGFgJabbcVQlA8cuQ35CQGQ1AfESb0uwm2NYI
NNOYVFifj/eNFAAVKFRIsfvybmhg0vluuHDppiBQUPiY3fJZdUGliPZgt9x3LW6f3C9r90M0ImOB
xevipVE2TBURWkt2J6K6VFcaFhm4ubwUvntKIeN+Pl/P7CQJ68XQMvLgLRAAxOkmRDfBTkI0xR68
ROC77rWeJ9GwioSA+AFp39pFMYzCjrm0qGIKhRO6JbqkXO+3SXhLTtMHDZN6ThV7xcmDwljk9sMU
R4zlPxHO6DMBndPLAAoHc8oR4U/Rygvz/TUWEGw3kGpQBhqshel3koENAaGLCqU1C2uRIkvkH1WW
Ew2YxoMv33sDps3uvUcRAcsCCRYy+vkzCXWsiCcaP3vCILh2qvYh29oBk134xiJW1iUnEUkqGBZX
aww/o9wCuoDSiLsLY4kR8nS2QGxku5yHed2Wd1PEeeYN+DgI6eSkgdSe4RhZhxxl0Qh7ui85QG0b
OkGRs/sreCArscUwBo21J2K5X0Xk7mIP0Xs4J8GM/ztJFl96rIL/LkiU5e/h7EhqfNKXeghsnCeL
kcOxrknTsnQc1niBB/30BNe71eHnUMiBsVtAzqJ7RfXwKXIgs3OcQhTq5OmxaEqiufIfSaitlbjW
j8kaOVBki6+Nkc67qCk3jxGBQe+SdZe+LXbL/N53tsN1HY4xV08hMD7RJinnLIxWxOwFJor9RnEq
HpqWKt89rVeW9WaZBtuEhMrV+taKhYTTa+GoY9/kINFWjMfTsExvxq21fSzx6LjbeQ3WG21MJGTz
BSLzeJ3mG/su3HJx8bzZXb/8WJiMvNljQZtBBhjaTJTqJxhsvCgWWeS375J218HwJyMDKqffEYqM
rM2EHROZmJDfLEqk9jJBW0k9/IXJUnm1CoLv0gBFPeeUkE0zwiBTMMohfshFTL41A3IHDWYwNfmS
bZlztMzlaT4JTbgf8/G9mQpgQaCmwANMEsVW832xCTsFNEk8YZ5RFRm8JyYUDxpmlUJC+I2N8kzX
T8ScMmhVPDJZOC5x0Rd4iW2vbcpuxrBATxBqbmvHw0SN4xkcMuubV/amNhjkwXNem4/gO+m3Fbkx
EQcCjH8pN/ZMa7PgbjHv8ODXu3MZbTUVmW2nY/pot7w1WYvfKW9LwYFcum/tRpqEZVfeJesN7qV9
Fb1ej9byanTWzkOdYM8nIkhtr4pXfkXPKDUBOtHyBpf7+jbteaNrv9o85iRnXfeL+LOx/hQohVW6
872reNurxTitr8L8qhwvgMFnRgLw+uDWM91lC0U+f3zhvZXXdAHz97eyApdrnb/CrRwNhnJRDCmY
Gbfp037t/JptSOihXkigsEgSB/+PaA3XDs9u1U0iAE4q4lWi5El7Lfo+kC3uNvxNk8QueTRc/cY8
7UwLwsSSwQCiXXbeueLJirwiGJfxgAMchz6woAlL3xKiQMdJcMa1NCqGuytjS/hPvkLFl2QWdurp
lb0kj5WK4F0VpCE0rInkHs+nXH95MzhXt9BlLmAJwjZ1MEw8vvr47yVtNHr9Q19DqgEcNIzYX9JF
5d+oo9N5GqFHSbagSKIYA8J1OFKJH9/hL5LSVV9Y15kumKmvek3In2Rnzl7HyV+1Y1PWzoMmbbJS
qMmVFbUcv8B7maT3ZC+pnhI6raFWXdRsl/yhdH+CzHPUoC8v6lwbDCOQO8t5SpbKnK4xgZSXQ8h9
NY8q97WDzrlI3McDYmnMR/HBUnsoRZgWKCeVqCF9ywYOQfiIB/D7aeE+KdlanOQ6YOASXLLAOlc4
s1bcOiFN0YXPGQedmzjTGnkWIggipifWxGTa5KUfwhVU4jOmyHDad6bx3iqKvU1Rt7jp11saR/HF
tj86CrPQkvUY/sX2pSyDs+tkww2kv3egg85udJW33ZAl3figyaM0Mf6GOGZ0Axqgab1yxjHSIGAP
FX02GicDzQ179FwTZz2Qhr+Hv6CVMkZJLxbSWsfs1OTWM5LgyCRFx56t01pxSI7bGARM2xT3XjYG
mlnh70fUGVRtpH8YYOUMjmFBygxW5b0B5yhbpeSZZPUlJdrLj+UpyYkJJP0b+CGvMlW+3qXnNX5W
VnnZ2NSf1M2Y27zlXWYnX1MkAQpQocHk8DP3Y70Mb6RAXtMUr+33xnyZq00AMgtVPyd7RiuVTfWl
uv/sPsPyOFd9LNmQDszWOI7WNnCo+7UJ91nyj9A5ZqVvbCm3jMUCpr11Igaf9kNGTVCKBMHJF2Ua
Fh86/jwPL7a/5zYamFcBrs3IbeiEjxcGbd3ucUFoSFQGno5xZgbe0kbT9xi+DgD9UjGLpYElsCqZ
Pl1+3p/30mxS0V2GCs7UIsHzNc2g6o6K2i6nscW3BmYJTZKPQ5SyQfUeJNb2h5TuGihrPdGW45Ao
Zx13psGlydFozlihIAX7k4ft2fWaPWxdwF5gTVVL84ZL3nb1rfCKH9r/8iK92zjIxYAwlA+aVTg5
SSCuztJeL6+d3H6y11uIQ9Zny0apJW86HB4uLPDMi8r7IEYINMQoCGb4aUgg54qgcDpMhCYibIsu
amwn1gTyQkeMRjpHOkjRVxRVK2GKhOPKAJFNgCY3fzTuwv4TMiKcFWO6NltXtRkTqMdA6HWERwxZ
7SZ7nocsYnP1GXpL+ak1CTdVDSOv6RB9robYRvTuAfddPmrPjJSOFzaDWHKvccYmn5gPAkxp6Gy7
8jKDQiP6al51H5rWkWUh95R6BT6rkQUeMjD9DMaP6t8CLpiHHHglWPzS2XtmA2GVMF8QW0h4P7+t
Vm0v184qGh7EuDJaKEzRJH3U7mYMzMEfpb5Wky1vIu3A0gyIHFIBpMrm5DI0/r+sS36A7G4MMmdX
r4oIGFj1sW14AOKa65wVAcR4zjJ6kLF6Jo8yHL30KvQZ/AQi+xRBkwKZH6rTC6/B6b7G9QphdUGZ
ht83HyPkfYBd1uA62NRQJsPrs3c0xowRsNcygITM3lV3ak0y6JYsRaQU9THibV3mGhqtzvEZCv4J
pZRbIC7kvI/BtbxIJs5W82r2lvVZBacZISi+DaAs4iDHNJikETTpRk078AcF2IR4QvUGJGBlOcVN
btXYR/IaAZzUnPVSYMsMT4VgEm1+pK732PgfDTltDR+IV+tGtZem2zURE9fRmiRdnc0m+J75WuhB
sUSM8dq7HEqtN3v2sRHJQaMN3IhxcjTbMolA3dCGpc5+Igq9Tu4WYjSoptUkRQhw0cktFLCEI6Ug
SVg7ZxTKNAD988HrAtZAfiXBoWhbHojiZSTz1GU3RGLvoyPFH4GYs5OIeHsT1suVRyMMVzphTLDP
L5g4qnlyBL8ljL59wi41WJPrWuTAK6M/MdowkeUY+JikahapskIVmvRuBJGgeq8vOQ2dQbBxNJAu
m3FZSLswP8IrpwiiOrYfjMsuk10fVfnBz12SD7VakiMezBkOW5cWKmzBxHRx702+8oX38PQsZ3FR
FDK1l5z3dBwe9k3fCleQtUnTESjGuZ5Y12bAA/gn0DNyAKmpbaMVCkNEykJLirC5NvpXOLZ88k9o
4y6Bw6dHJSw8cuycWBR5uvnj2gf2Um21XTkZDqXh2OIJ09sYSOJR0DOyNZGcUKhJxf14SInTRcvh
WXZoFpSP/htBSqd4BxZmCLBIUYJQhP3S8brylc2z2VbOg83oWIiQdO/SvhpmLbo0OWWqv1LiE9Gq
b4eh+aS0ee1fAlS1fymaanhHh3rhhp4uDiQmUEYc2BnM39mGnzMRsRabFN5Uz/bBhi9TKIk95DNR
07IXJaN6G9+ahCuHlQjhEO1fhvijOnsvzd2LUtSm/tGRxLZv8xJ7uDmy484mOlYR0UuFKRNk3mD5
E+gspwU0LzBEmjd6YZWJIV2X6eknJk42Si2kzprMKrNgYox/4cqdPm7ga4jaXBpTx4lO8OhoCuql
tx6ZfexTg4vd6hsVD+gOrSlMWnFWVF5ohiPGmYnYBr/fH5Ucmbwml9m1Z45wOhJwNcYDnJO8qMeP
W6pc7HFIEvVNr81krgK7Z11GjqjMAdwED7aNEtbouPSxgjZTd9y+hIX/xr525nqhc8BJEnY+dKR5
rnHOXGGoltvho0wvtS4xAYxrMoac2YLZMOvSZmxM473uk4xDs55eDkpkmE3fwxIo5LIL4mlpQQ+3
YEfXuhQhOrte1lBCU85tQxeX+7FyWw6cV8EJkjL1/LsqL7IdWxmvpshkmit5S+vrb8xgzq1poaJC
OCL5sLOWKWc8PyRWMjxIbuVviIUV4b5nC7PA+TJsF0UZrBuMHhi+JEgTBRFqURWzAGby4nFfBA1O
N38z7UW3gk8UBO75RjaWXp1sUwFG8d2Q1R/DLVwngBdDbAW79Hfw6mnJJXKV+LbwAZS99GNXxXet
nT7Uq/LGZOwt/qCg9oH8YmR10YIw7DmTLF9mybpde4MRMMv/vF4IbNnPoxOsaaXxEX/14F19EAab
p16SLcy1LnNAZ+nn6IFxsApgSzNM1Vx6vq5uYcNTzKCBKyirbxFVZwu58uDOLrsSn9CLnqQcZbAY
hmVN1gmzCrF6FFseBrS/PfJUVp6FXOGy+CGGfLHQNLuFzkEAuL0FhEgJA1pvoJWyCWKTmELcXhXu
myzhHEYCEC0Z0gF+Gq2oHH6QAqhVlLOJEcQuY1wAyKFSgyGNmHIEZFKhHUpGpUpqyG3GG5Q/+3zE
+E6renlXnWWB/rpe0JC5aCCSaDhmbyNe6Y5TVcM7+e4UHbN7jCukkUnw8FZjZPwHDw2nRpJydJOH
ga3IcyiCKHztbPlTgJZPgoLKPGk87A7CDB9crm1xlf8NKnQdRvFjAIBuudTTe2vJyAbtgj4hQ7f0
l72pCOSZC5u/utq5zjtjJuAzi5eNrKRECBHU5UptIehC0J0xD+bPc2zyrJQTVD2kTFy0KctIZ5tW
ZNeVH4SEv3wJT6nQSMfwPHaQLjKBoJU7voT5AuMqu6uKJ/1b6i1RsPy927R/Cx+NCNqQQxm03uus
9h5kmB0tcGZe+Q/j4H9EQv2fy5vsqeUnrULggIeCYyiMdn4oLddgkNG2ePLXUlMGH1arpCQcrriR
uUpfYQaCQiizAFnkeVjYDN7AHtVlqlLL+mfEFu63TFRTmRHswpslYZDSxE72JfeN06MUQzCKI2BS
XNsRgs624WlRLkk5i2seRggtawh4bMOaoCUtV5BXk/HrVxkiHIh2KokOKJ/W2CHv+A2z9pOiDcQK
f0Z6S7VhCEGP73DX2cQhhuhOhPJpuqfQZqEHGiSpAhf5psZBdMzcW8KdjXeHPLdltaWqUo+niEF9
6N0uve2l0uj8+tA2AtjzJs85x1adRnFtBeODHZdXhZv8JcReaxRBVUi4bN+FwBj7omh1ldkV3uF7
movmqoasqAmk0JfL8O38IJPkEsoswXYcZZ5nmsZnELMXT62TMeLG3EsuUsEHu6boRVEv4pLoxnWI
pTwHmWrdotH/7iUuxg6e0AZlBfxmmXSiwzaLQweGXJB2FUnG8c31nBo38GHyjUCcnNUsw7Lk16/k
ovIt0aj7X3ny90mpfEHeqQvHVv9RAOo3Tb9rJodvkQpH39mm+IFhH3XKz8IBJFJ1H4tK8Kn5DX6G
39jHoOqLr9F380e/vuBr+ULoDwhJ5TsyT/kNglH3/y++1Y8gYyCAtG8Uj8pPEkBH8tZXvuF3+dX8
7vSNlZlviTHlC/4FOAn6hZhUkkrrrybFlMhTvjdfTt/4hv/so04VhErUKfmm/MpvUQsptPSb+eXX
N5xcicJO978SYmoSTvnO1o/xH74nwlZf4MvZg6HoR/e/g9nZ9O35b/A1P9iPyka9sFsb26PneAr3
GzYqdTHbI9N6Q3B4/jBuOcDStCs++gU2zUWDB1pUDiuSMiCh9AXMyGy01g9gF7AVB699TYtYknnr
JgpOZr7sYJ/gajqCnyi+5/iJYvHxRrq6aMDUqqLLcIFfxIEU4TVa5AqaXDM9gYxU1/A/eAPqsv8S
uc7ualtl2fWYtqSC05VWZJdWRInWyMlvChuGxaQYByhPkFGXvfdYRFqWRyar+Cx+lJPzkgWbWxNt
angu9kBcDS7CcEJrbyI2oqzvnKHy/uZTQnDr8vxrUlfjfTGONmIJ/rHEEt6d7mwe87a76+vkm71j
vfh89HR2hLD4i5ZQGRCb+2Xr5ffLpHSSa04fKK75tCXfFdbB3xlH0nWyLHdPWAzHf9mwGUy0Xx//
NHFPNXBUzXl1FemrJBttGAVYpfSRw/qZzdgDrzp5C/l1vVWOy1Zufvyo38OSmYjBwZ/y3wzH1usw
nxrIH/BJcT2GxbqQIaBhEq9c/1UWt/4n2y7ix76DSV7jTc/fuAxuMlxbrvsNDNQ8nbobopJcLGJx
pKiTsifxY9XcJrn1Nd/Aoqk6PrxJOgWB+66xoL1jRhzRkt9MDmm0VUPghPhufoiCfZfvbqMdjS+0
7shRvujEHN4PoAFN66qD7bouXrXb/nOz9OMrPIlw3gsxpmN49K8aZklEux6qUT5g5JIP3uZ1t4JR
kQPmKZPzemq79WO4zis+AJGS1apZvbYnglGLnbW65g2dSOnhseg3IgHw5FyjPkAUnHDtEo/fqzw8
ofWXL/P1+gqZikNBy7VMl5CLvJpr6TFjuAkbPDi8voEQUrBIb2BNlqXZwbReYywl58oCfpZV8qZc
eDfn55h5NTlqgQ9Rb59konih1cL46rePsTXdplt2gAABF+X3YWzvA1pCwLkfPuTNk8ARKVPEDNch
JqXFwbDjcjd2MmrW4hiQyooWawM71iH3fN9YdMvS8nZYg3Ggy2WY4McHtB/0PPtUM7bzhERd2+uR
R1rkhQbOU721bvd+m+ydTfPPcr2AR7bGYZ3uhz7j8uj+pByl6SfVF+yVkQK4xImmdJc63bR18JMG
MpS1XpbBzzIuj/gdMgJE7kzH2L6t3cX9qo3f5W37USNwJnOfFQt6WZVgeLbHe24UR3AJYp2zuKvN
rl23gOfRWf7eVk0lsm3BQtLcz5SigEZ9Rsgz/Itktw9gU78dJfQGtLW911xLUSaHkmmF8zv5Dqr8
FNdolG/bvTjXA1V++Yk07kYvLVxP7LObrkBky807lPorAHcNx2XkG+Dwe9CG9CPvgfG+tdmhVAwW
2Kpc+Qvk7rv01rTlvyqaPeAzfldcgpxUBLQo6EZRQ+ku/vl7eKjBO//3z0ARe/wZpmlJTjIPHZIL
eBE5FElDQPCn70LQJNLXMERzTaX9iB+lwYj0+iY8TC5LQlDV4Ech4bLCAvdJZxkf1OSO/Q8jCUKf
0j2E5RsxfEwocxgR7CKYJFPoNXQsNXSq9gziH5AGTRKQCEEiXUP2+DBVCjvVdaH9RZMrqKBrmALQ
aytyT6Qhzc31eUJcQVMyRjTO+IOxq14miAcRLRm1IQOx2bXb7vrRsYLtU5bSFhfJPwKqBMGITCxX
GoGOjIoZU4O9429BdDkFRAsa+stEUYNDXJScC3vlme0oJtIBmzYX2xyqmVmv5FlR3dsRHhK6Chmu
QAqfUFqMevR0595xCJXQOPZDFtEQFCAg+os4WFLSiNe8yJx3q7F4gL6TXmmpf3QNWemC0SuAHynA
85c/XUfBosfyyTgG9gmgLYmtRFcWP+TbG+GhknWyMIHBe0VAGLxikCw42bhXgimDhriM9dQ9XQZv
T8ZV7OOAoy7LwpCd6znr7LB7bUN7qYwGbeoBL7Deb4JJ1Z0kbf5j2fXvOXRfaVJ18FfSHFAcop2z
xjw2+KYAXM1k5QKjcbtCpozs+qJN8pnNXSo/ODC48kUecMPx8wj5Yblz2yZ9PPCI5LeiLi9jLxGx
TSekLH9Mxo5I2r8ygroo+2g2dyDDl/dIM9I73l9gNsECBGIGdIPbdrymcIjtdZP47vtgGm+gYgKs
gZGR21Pg0i7Lj2yiX+pD619zfCtQlV5JmkmhvRIm0cTA9UZSsBe962EIofBsEQ8RFp9kmJskDSn3
YvUmW1Dh1CLLDbBT9HxtVj5xyBLl9A6uZkP2ToYjWQ77m1NEgkwTwA3bVhYF6sfDmgIu5V/XzFZT
UJu3lQiB7MoJxgX0WA3VwLNwB9fosZrQe8n+YUqAg0WoNK4/1cTew3MprCntSkr+pHivyiPftLCw
+RpIQBo1bfaXiT4GlT668FAJydqSPT4jemZxxxe+G9GrummV4jUFig7IExUqlWBdQDzK4bXKOTou
+vswsa9FjEP//iNKyH4pSUiO1Jpwiahus5oNmSkEGQo/usa5b/KV2cL18NQNVe/+BwCNqNKNBGFD
AAVEWxkZ9nCwNXZetclVnv4ldwiftDQFOOlBBECmQd4f4gmSbIKGICCxeRNLJkBMeT1FOhVXvZ/f
5i5iScbY6vVl9M1On2MSh0no8FFpUUnQ/dXbuHQC//ncT1mlS+CkSFDdjYhRjbEu1oxIqLSmawoM
kFuXZlJSYuoYltuK2DFi7BwAGllV/sZEXI///C4ByRiQMCQYbYbid0mGnGFhESa6dl7bjUIImSug
M+iz5Z1EuhHuYJG9uS+akWkgzyLu27IWFBBiuLI8sMiYPkqcm6+Sbx4P+8uvsIEoT9cITMi0lDnz
PIMkzLxky+WwH5MMBLiHwNND/rxTw6rKsR55T21Ab0gWZiK+Ln4IGWfWQIeB24Y/UJfDvtQoR0yR
wgYMUZxhlOBc0C0fNeepi+VPe0stWqXvjGmVXbtfMTv/YaH5u0LzVlwbS+p4Sys1UTi4dfWTQvfT
pNwDXvuowIILR5BrFQmGmAM0GcnpHqN35TYaMhG0DGlENdWK8Bm6KdZK9gOlh8ohk4cuoLuTSFGz
Lm3ZxsQGayTFAcquxG66L153karqnnsOIngruNdEaKlmR03ut/G6DVqOQSKmBSJmSw0mIHDIdmyA
fD8t+jfGoGYLqjhBf6MEM37XzPWTJv24SejWnIYnHil0h+sD54sMyy8PxExdM38gQOPRENNcRuHc
X3Wig6/HFR3nobrAeR0lbMRcAiPdAtHPlajeOnkiu3i/7Jzu2t25b4Bv32lqIMjbR2Us93dtzMYJ
yYVZT5y38TmI7du0sW90TNmDBx12DTEEuFwlM7PUulq/NiBAugQ5zfBfhjkilDLdgVByxlnb+rGy
7l9+D04AaIfBMtlFMoai8MMy8nhHJeiuihsPqYTKgXoFSEnShe+J2qnylLeAPYIbjNU4ZSy7msmt
Rs+o3tPYx2hpF+nY/nw+qXWhuWE4ydQUb73Zs9OVw6aIcZ1+J1cExdjo2Nc4KrOsj/2iACx3cTqx
v0N0ujXKhkzMXZtaVYY9oKzikfVspD/q3eJJhrh1TuB9sra+qvJWF5LFyys56IiMfJh4JhLpkCeu
NF2lnUv8AZ58q1FsH8Ew8TC1YoycJ2DLECZ1h/pF+3X0Fz9+wwfvBEfWZaD55sDj3IP2Pbs9WZE5
zkadDP9OssY8ZSF1hAQtPWUQQDfpZrcCm0ShLxwJj/mvCgX6W2WBTlX80zxKnMz/92cHBSx9AqwO
+zR0tkKOXaQEzj7WOTQYaLdmeEGLa0BuaLUqUlTBaDMyMRuUjJpdySZZLY4pMC6Op/wz+w5WJBCy
YgTNOAPMnx38APwGDf673iVVGu50HbC/ZxJDQJWTMZYCXPfDUaYYCElFJeU0Bmc2M1OFdyUZei4s
0ETUUgKxEWXhn2WYrzUV2S89ohyJpJvVtc6JqVG7JgeECdDGMPJqWlCGE9o8ZEe396pjZMbn10N0
4Z6ceW+QS1Mtm/oIT/fjB2aKfOS/K84bvTey2RZnToESUYbcHV0lD/ibgxzLVDtEfupk8RiYaJh0
+V0+t8fEWDjCZFQpz0FwvKa8r5rGiXNKeOyrdA6IbyZXbSUtqoTPME8z8Ad7oSiJh2dF9UrlsB3K
XO2i1tdQYGdbPrAbHLNAxk40RrN1lf5i+H+snVl329iVhf9QYy1MJIBXUoMl25Jnu/zC5dgRRgIg
AGL69f3ty1K1RXGJTlY/dLripFIgcIdz9tkDxlKZgTpUwos6pYpSsIr+Gs/+94nvX4l6ZtLnpVpI
t58Ib4QSWv6sJoo1gXJKqUOYK698oxuRt57GjiYLDFKJHO//OezBd+Qop3G3iHXirolboZDeIIX9
B7U5a6k2GfTq/BJGlHNagRXTJbRq2jiSmDHLElYBAfLeC5jkC2RRpVQqkz2A0UUgdLtWC6kxrcJF
RB1VlSyRlLVg2Hxm8Z04rQC9AKVw7bThHh+90B72S9lkZAk8elAOSz62CJtUzbpM7JFCgEeUvZPd
MXHllB0yLp6aExhnpwaMofGnH3+QindMDuIMJaIPWgnbA+Hi8RCkGTsOinqXmotOaSTyuM57+Mcm
SVp9JJtDMfUb/0bWU9Ue/RGUcn0XbWr5XJ8nnz3zdjPPBVyKcRLw5TPuXrbfjaBtvDODt4h8BgVf
JLS4x1R6sBiPUDHrehq22E9x20rMUOGiZKM6NfHCVBsyeFODDoPlForgW8seLiRuKEPGx1b3TRW/
canjA/T417/84U1x9HQnubaCvaWmEbJwhHY2fuEgn/AOld5jkK+8ZhX5EpLzzstkp2gaBE3MMNBN
I0ypBEyjik93rtoW3eBK2gWVuFV/HPZiOFtLgjDBdjm6BUHJdYgtttYuyFN1a+ShLNLhuhxC8rP7
95U9oCOmJpYoRqCjRG4iW6jbUUKN+lT1rrriVRUPu/lBV3np2g8NwT4vv58TJyDABfwDQ5sIF8+8
0DZJUTHCyjkBIWEqQqLAgFMn4GOx4jV3ttXcarjpbt2bbTG/17c0Nzi/Wp3aeYT/RJXFc7HyMJ8C
57ePuyArcetD9SdwBc3JW3mA6OQT47qzAS3KJvwmqywLawNznaGOy/zlbe0yZzK2g3DrKuwGu8DX
yMr7IKazTZMhMxZxTo29zR4eiNAIOOciUHIufhaeTQbuF3scf6hYDpMD138gHMrweLXn8EJVU7ib
qttiKC8CmlelfzRgU+fNKZ95pOKsRugbLQANIQ4Qx9qEeeyj1Cs9Yt8iGlRmljn83tiNvzbJ5zrY
rAQ4yjvMRxkj61SjuPWsv8KMOmEJJAZVTp1jhUGo0AUVl8ZKdQDX8SGc7CkqkQ2Ini75h4b8Ab2w
jj/jD8KCF2S1rezrbt5DBLcfgljT0LO6JMOjPt6ygAOUlEikNT55evllmwqI2yOBXXaGhvTKNHCl
yyZcgI3kkJoRE8qiV9bkYxnfeelFGb7JttOVR1KrClLMKT6Tb4Q5T/XeKqeP6pYHwlj9Eop0Vd9r
NYu4YkLe/B0zDC5QGZVycd6bSSVd8Te7cS+HpftDEYbqnHwSpuKETYzGyG7QHahdVQnrRf37/2Jj
/v4WdGv8Nu0IcD6aSr8lOQ3pvlhTan+0MfVTROyKY9oh+CHqC/4xdYTpVmJYKDWKVuL5btSYqz3/
OpwXTMQX8G+O2rKgX0zwpvLtvbFHmWt/patUX4RMRObczI7ClHn6EqAHoxaB3v3c3Ra2h80w55sK
Wl8JoArW3kRtuVr205uq4+pV2GLO1cY21BxRf9bgDg22dhso6Q69gV62cCM1PYL7gj15a2fevNbX
0S/E6kiQrq7jE56mXjG2dU5nAw2vG4ZPWV5+VtNZWOk3a7Z+PErUpW/Ug9o7OBhT+VMk3fPZxaeO
aOVacgnDisG362g/kE+TRLs8KYyGMM7wvcJxfMBNjtsJJQ1HdYyQmhUomEVFKmkUP8Ow+6ahgrj9
WgklIO6Z9/S8boFm/dtzHXWAzZK9iQ1XwdyF2zAD3GM7GiYWp7OpqaTpgSZpIEa8Oqoo+qJhghp0
PZexODsvOD/1XOquFF+4EInt6c7po6gruiDZ3hudBrR+Fc4xWVvSQoi5pmWInxV8UcrViYw+zGXU
TSt54TC05juet+I/+VzU9OI2Mbc2zeFvO7qc3RQvyqYw+lTNL41tYfp/zDXhTdKXGbI1YE2ecSBj
W/hPY4pvfEaBceY7Pm/MXPKjIPIz6BYn7GhHN31ZJ14VHoAWNWZKkWrxjTeMOr4TJkzmuZCYUCGx
MWnixam1agBQatPzp8zziRqjNEZB8IIo2tHnq5H+/V3RSLb72QaonbmoIkGIpGy3kIRiQt0kKjeM
8G5xlSegLrP1l44TMYmboflYeCXean/rQVlwc7z80BRczmeRhueMNR7U5zCkfgojOM5Hm9MLR5Zb
lm3vFWnd9oxk5RAhlW+cVXRR8ACZspZx+VO+FeIsqgiVhfMj7HxgpnJNo4qXUfmhMqGBguEOPPtJ
7fwjTC45GUlyH0yp2VNm4kqgjuUxMU7Xtdr4ueiu58l7pbZZx6aQw2wPJ3PietcE97yU4NTqhhkP
bE17xWF13N6XG48sr/1hdZu4TApJTWh1SgkKklzFmMyow9IQIsNbDsvvw2+T5Ter++xpcKqQlHec
yeTgSx0n75VZlqfLmYmnHaOcdHjvpG5ygr+13fqdvIZ0eorHEtLh5lb4K8ww7osdbiij/Bn4i3hx
N2xKlD8ogQYa8ACbkoHr3wyaaWeNmFZWfzJCVdpLPNA7IELueud6mYzAkchKLLya1KZ5Wfy9sbc7
YyrbE8kr8olJxlZ9IxNtIR1yAFA1c77Aes4AYc3qQyEqciIUUEdrNliUXt7Hi9w0nBWzPHlGq6AU
awvUmIsa0viQwWDqQCJWnrUz+qw8ASxDY6qUgEdbTV3EM+d8ACDVjOEv9ddtkl3xBFdW8weUwROX
8+/PrmX428GQcenYxRgS1tYxTce+VMNNTW80w7QxF1DfKTaNDnblg8ia2fQqTK9FlQ7wBxV54eVD
9FkKtayPSX2B5sNAmPHr8XMVUToGdlW+YaxpkkzVp4gCIOWRUEctf1njPw6GFZEqvETHQzjjqSg5
RD4x0zSsj2X5Tp5JccLAhKRmmTdLLSoHqsCZfgT+8NnKUI1i6GfoFz3/GSoPNUMCkbXgjAb2bHl+
qhxBaaKMCaxIwE2OV08RbpysTBjsskKNlol0YCnmzJWPO6tcfMycoULCy6BHeK82uZEj00NIjqzI
sJe/wDPx+yFYCpE0SR7wmp6ZY1dx0O0RvN/Lv58D59asaJ3IEltJK/IIyOukNdNTrgzwq88af2qp
qK2tKusvU1zKfffsyzu19VwcGvFIwQoRZOLorp133YBgWcODBOtaZW/5M4RPwbDVJDYQ3lyiD7Sg
AmIAhQWebcA++Yi5mcR0wqZkOEiTQ01K+hIadHFdFI6bL6j5tuRT+bJN/49lRnrBPu5z6MV4y88k
UE2ZNUUYVYDq1MUC7dCSorrmw1vJKyxtCe0GAzKr1zzxIU5EOKCioeRIIuOZZnsW7deKOyrYYQOi
yoKAA6ntmY6zLeuuXSYpGXXKM0FnpHm4bCXbQlJEKmOyiPW2Qif4JfceTbLUuz1C/S8vRV9f8fiB
OAccF/zWDpbHh0GTlINXLFIOKU5DGVQLn2Ascinu1q73VlOmPNHprxm9h7VDf832kBE9h/WHYe8+
DA4SJ18h7AP292qM/OX+fd1bV5a7D/hDgArKAyH/UgpCyn3wC/hiLmN6FJi+Nz0Ic9PZZ9hFTOBl
vmK59ivLS17rsZR3kmHw8fJPf07iYZFw+XtoMyKQ1uPi29st/QLRYGFCW4Woq/g25dCeIs4iYAFP
/YNKlDsHqoIK3t/Zoz4mFDLQkjJTl4zdcdKh/ZWLZbMFaH75gZ9Z7rCqkRuwspkGI2ddHnULM2+6
bEvHIh6RixB3hbDfwGrcfvJHmagt16EXr305UrjMrOWywA70C+tr67f3RqHM6KSx8BxoEE8QcXcG
wTx1ruEzCzbM1JHGwTBPfrvxSkyhYydpUvSinAUUMH5D4BQVsN+RGAgPgKWjEgZKjO49Q+yjSE+j
/H4/DCsRGj2jWxMRCraFe64RfOYEqlcIQdiVUtmFKnxUrGf7otlNcVQbSEDLnTylT3rSthi+VRtw
YiFSlFryeFMzIZG8jXuSmfbo8JJbaYUZTz4xKOU+pDFTiSigWyWtB5DQMxhT56+tZHtkQ7CmNYGR
5aDw0jPL4kRTxJyOHDIMFHCzOp4MBUnSRCivszcxGREC5Q2L/1FUmYzx67ndPkjpr8YjZNTGZiMu
HvRPNDkwZGtz7kWf6orYMmKGRL7yko7A7D63u4I8A9eMhapO90XAaScTWDvDJh3PFmjP11ULDbaF
glN5gFm4qmHMCRKtTGI2VDz079VRZsiOG4d1G0Qoz5rxPJByoiUgkRvtGH0l1KJjNU/mjVk37Tac
y3LSVfAX0eeCbAVhaXagtaDvbWhhzAkUc6jBhmEBcV7JK+cPTAlODQXo2eCQe2hOQL+PepVmG1e9
7WRsqQCEgiJSuH6IRU5cxl99qptVNY3vBfJD9bhXg1b4+9sE6dmFwQ4Wn6RTNc2cpgcyvtUg0yx5
xYaAfYUMCHEafW3++zBxc+ypjIdSuIMbM9DWcctXMJ80ITf/RXB0TYSZVFN/O4yFjXsi89JH1o+q
W7mpDAmkGXgqa20rVAjTCgM9rQHxJYc98yyHkhOcW8OJgy0+RyncWGWfizK0j5KPbj3d0njfaIjc
UqiJPCHcG/+uS7sA72bupyGnbPIHMbxicRZ0nURf8iT8ZXwjSEOjfHm7Da+iyrogP4m4H/4RokCK
kw9EsKiz28QbPXM4ipQhLEqkKnGx5YdisBf+i71H4QpWqBGIhKNxNT8ok/aw9UkvmTRjBBEUQNNz
5s016HMPz8HqrC9eNd5YS/fqcVqZQkJyeyolemeNl220dAb+ZkSjXk+FtyxltCdU9Xkjb5I3aqTt
YKsyuffb+Sqt5g+GHT5Byd9T4cj8zd7zKecAOiGPIc8fDS2d0ruui8WVwGcxgM+PRE5dBCAusJag
xUC1OoYaAmcY+yTYoDtSvp/Pr8qEi08sOMj4hhYI9OvTIYQg93l0yKpWO5pjAKihru7SPrQf5Awh
gEucxJfPzVOlD5xYakTQ+wUMjKO7YE7qovfabfZmzxTGHaZPAivV2mvaK4GWtpsUPDJNbLivwHnW
YdR/M8wedpUm8DpmhwW3HAwR0dkrmHbKG6kIaiL9dv+tDbbvBhc6CXQHDRyHqIAzM3yNB1qLefys
dkluamKzi/tusthx+1VlH0Cu/+/wes5kfrv8QnGfOGqLyu3SGssCnGFvjzebMqLmBA3dQPK09h+r
dn+5aP2brMBlUI2pk10NXZ2uHsWemq0w77/8AwBEnJKjYhRrk4AZMzYsVBHHlOAYKq1DT0bFuMXz
HeIot/OBckLnzH41Y3BAGp3IhnICn0H0ev25/JeVUqAxv9JeNPYXDEhvosACzoQCwJ69KmHBvMH+
jKNNY38RaRQ8pn2gEZ5gjYAs5thBkYAdvmiCbYD3sq4k1SiItjPMG4D1OS1fXpSnWlZkA44r/JyW
NTy6N71wKP1hFySHWYooW9A+BRw8Usl0a0p7rRggYymk+5whjwkToE/ISJoWjnbmuZ6zElxfETZU
d+xnfIGPwAyipKNFPGdvug5BeJF+tuFrGsN+rhyMfa9l3BBy6lHxU+kRNiVnZh1qIn5pNmLJfW8T
Z2tr0ZzZyqdKeRBhDB55aS5EqqNbMltu+93QV/ASGrYolbFIGh6cdUPIw/wqrpLvupw0NQ+XZHG3
cCiYsYqYFwJQqLyL581f4pG0y/EHJ+j97HJu/pF/28nzMYJFhHUUXOxn/Smw3bTN25AZKRCM3O/o
92+HnOOkQrnuRT/sPPyoAejAcSS6irFEILotJzwbCeTHuLduyiSxVjommkV600zOlzOf/FRNxKcm
bxQ/Q5niPv3kuIY0XR/APJWZm5+g+YE9yCa6DzGRUx0gv/aw4kUuu7c+SKSYUJBGPhgBDpsKxte7
bZxdnXmuk0uRry3khJHrsXnmXPfdRJT4YQgwDBXCi8QMdEILgezEGUyb45Xx63FRX+kEkBuMeD5+
bP0lHkMP9VwE2D8YnJyoxRekPYnOpxboGYfDwyDT3cDS0ig03tNPgDhJD+ATeSZ5gWpI+S0aaQGQ
uQoZweBoGEHHNl/OM8mfOZXR8yxgSyCkZwbKmPoIyAmqIBvj2k/fiIMruFtTUCNISoMPLfkjMhwV
3G3M7NSPjc5qOTa/jBYJeX82ta8CiobzIh/Tmxyd+KjnIw81En0CaOTTNZa1RZtTJuUmH0uwAv30
xzyq2QwbQBv+2mn/pV7RXshRh5AZ1UKiC4rxlFvbdyKlGgCBM1DDbwWqqDoTJUARIdWGorVevNbp
LmKGTnopZ19elCcYSC5sfRakGgjasaNiwiI1oOtoBO+GZHGrgqEq4N8A7Ql5MjRCmk2xpVTxomT6
lttidnC2U9XKGFR9e7unEYp8pkiIGxwFrBOgKuqUWEjxslvL8lKdpHBVwuXP8PlPXT4oP5WlDl7I
YOQIGS53Th6G2cIzq/dA74IvJEnOuPNXfkQbJOTXEA3FLT9MEHKXgAJEwN+N4hmC+Xkw8tQaZuoX
BtgZwfwB0j1aJztE6PHep28HjFR/VnX0HyR4iL2rOlIPZdRqMmWkHxcmYwaSwFVeRU6uqHwey4Pa
7uVPf+qthR6XtZjFAYNvnQm/oR5WjjeJW9ueOScN/QEzTqWwGE9JPI00otBwWViBANzDcsUklLNI
xccflhInzkn8fG1i5wA8mEse7a3Zc9I53DCYbHOgOkKoVCXFE/Z0rx+doDBW+aXd9Xhfty0tVrG9
atzsi1ogXX/nbVVP7XpEfdwsEQDcEnePp28sc9x0u2kymFxYYSFhvxr25NYssCqE7ulN1cdxHM1f
D83Pdtr80gBVNCFZMAnXMi8RFFkuQCpLxYoy5wE1NGY1N302YQTBWEHYASZJIq39weGlquLo8OJn
yAKJ2oh/Odou2TZeNIBNMDWB8dueDjS17/JiItWDST5Vpk8MsALh8wrqEl4vZoH627f+trkVgCDK
swlagvFq3AOhPpc77xpD/rWH2GwVDGc97k/c6r8/tAkZ/221Ykpr50UM4Ku+N9r0l013K9BTrz5m
sRp2acRZKoZGO/6QK5Xmg142rUD87nu3uZND0n+8iTB1Iz+NGTrDBkSzT5fEnPpxs520JCj7baqh
ABcBx27vF4vxjTVCcAOg4AhXOywBsNqp3NXnT19lxQR9qP7+//BYR62St2kWzVjQkTwWkm1G2Uu7
xBjkVl5XNkViFceXdgdTa+vf7qbs+9TaHwx0BXcyIwDuv2oTeF00SngSU6GBED19XWUHnB3ueF06
D0WyU/EoHqRY1TI2l62QKnExxx4dr4RDGmNzmEmaLf5Bm/C8/uG56BOoxFVvHNdmQTE0mT032zfq
n4ehAH3iPUFIsgNoYDW+07CjNNDSN9RAS9/w8FzIQQrri5RULy+tE2P1p890tLSC0ik8G1+7N3Jq
HWby+aoFJm8+fyH6iE7FIcQRjyamD2nQGX7MsIJnWgSDqFoD0Sxc3DbaO6CfASipaqnkLIoLemH5
Whpw9THP2vh9SKTB1aPyvCxoF5Fcr8RmNEoIKSII4IhHBmJYF+k+aDE47Tnm5EjRO8BEit5UDfMH
iRJaHE/PLYS35FvAGvMZ8B3zDDLX72K3yQsYmlyaLu8hxs7F3g4ErnEIgNuJsCcV5iPtSLL7HK9H
7o3PYI2XopkLPD7YsTInhQUgtPvlL3fi1hdOzwgPehRTs+NUvQb35MEZqt+IhXPxqd4EWCEkWAjU
7ftwY73SOEEidWGDGuLqxLK3cB7MdJnK6VDrn2vVTwxIebqljD3Yf+4zAzdo+kVkDfXfozOpRABU
S0iZGjjKkNtkaMYBAeNo3+hJ5FApYz8zQ8LQTeClDB8G0tKN1PDvK02Yssl+zaw/6Qee3wDgcsTe
UExhEUxt8PTsCHIMUaNaCCjNsmpuzb1kl2KmuQKCAT7NVQUer4GtjDNkrfUomc34HeeHtkv9c4+W
JfoWuiYULpLWH0Efszc6I967xR3gIWGJSRTeNDinvI0LuFQe6cdhnjjrIkhs9BjFdBHukSB3LeG0
1n6HqdUA69rGuihPd7gRLaB7YoMZXMR4gKziiV0aO1kBFE4SZzzX7VUVVC352PV0Ew/IOCqZ5zB9
3V1XPQ47/dZ5sKPEfUs4Z3hT1XEDUxtFuZ/yLyE+E68go7NzalBWeRZ2fYu109AhHOV/rN8CfM+K
5egpjquSP2qisFh5TPpXVqdssJDmr5qWKzvjFec2zkXBNl28yrcg1jGPnCct0cmzzH4QbvadBiUu
XlNzvfCv+mq3u3h5t52oyphHQ92WAZNAlKMau5nYibEdTu9FwRJ/XVZ6Gjfk9uatanr1tAKMhcSp
f9RpIfdwYbiG3sXw9x/DygHQHJgK9O6zrAGNSQeJZYd4z8PJIf/TzAl/vfw7npsdOPwOB3CALRli
H3FUlnkWreI27wCDgNwFBrWVtOvcj+h+bWSH0pLrrtbdqANDZ6968EfWh6E/vfxQzx1hjh7qaHGj
O41DmTvfSXTvB6CMMFAN4iOLZG4JIVG78V9pGd+oNdS7W4LPMn8nJJMXmKYkAG+wsdeoQ97hTWWR
4yr+sS6J7m3R3moyIV3l+UGUYXscbc4Is2+ZUAtfO7ZRtvraTYdNHd11sU0RUV/KhNocHDa2xfTc
EtKYq5TJjoIvYPVeE6cH2sYhl1IAAHx0m919UQLK5LieoEjIdx4D9+lO0xPJewMVL1wvUm4LMlTt
rqHpeTmde6JQiVDVA8KFCyIejiW72Zgvghgc0zCChfiagT8im0NaASwGGjNJ/cieNr9twIwhnMNf
i3p7vxjylbQ2kipoJpMH/oe+If0JxE69hlimYQswx+Div0iPcWjPf3/2owPcwtt90y8rUgW0UcEV
mBthMeYz1mMSKWNE4xtNKt5Qo2bCt0UTFXN6EwTYIyf5AwnWidObh2J8gxkaxd+x6/C8bTZzveX2
E0HERCr5s72i9VzF8JlN4bQ7DCjFCNXbNLymPdoVeOA+2TuEqTorotLug93+phyrGyk7NWQ7//lP
nRHYFchaBrwFeuHRWdcvd1kF5492A8AfA7YrDSS1fEUB1QRBkQNSbOuuRhj12g6Ca9mGQJx7FxTu
Wy/13585IgShH28xvAXh5AnGJuvr6b08Jztv2wcOmcl/0zvUVtqJ/eMfKYW4ecD/5rmQewkmEnBN
3v3HdhyvZSYjKwxmZe/KLviqeOgzz6h+59kziuVM6ohhejx9xmyPhV7dLsHrSkb6KnQkyW0xech9
Lgb2gGT84qbqgFXPq/I4xo6OO5MJGuMUSRDUvQ17mKMJWh1m15YFlY0DwkP7P7igNRHd38uPjiX3
iWePcBNT2YtN7LHDWd/nTdhFy8KgDn5r5HGGXquWM97gyub95e1D8vmSCyF2wZ7giHjxZWPvLjWI
Eh0gR6cg6ysJWX1MxVvi3AU5j/GMCbRjHI5lcq8Rp7EzURYbPP4cAYgxAEC7JVYv02BIMaCU0DvV
iAvg6zFBENVJxMg6H/DdmW+UVVJtqTOMWCECgAPohVlH+qKksoMmUVMTffPq9hsnZQsfCVu/uKGd
QeDog9a1maKu5JxCeSwWQwurLcb5W6i4PNLVpgghk3ZlUw2v7bimbZEZFJp3wFIxccRuySMZMfZc
65zU6mv6LWWMYIEG6trhVmI0TX+H3mmdz+U70abzMPj1f/UsMImHURdDGMNxRyOoYb3UXMKax659
l6T9Q1byyKKNzsy4zqyC58Wv4gBEpsB1SDjn0wVs0ReXfTNv79TayRLBED1mVCoNdxamUrqH5Xcr
0lqMvEeuyxiWfNJrkvizHO2H8yk1J0BEPGbw4wEDoa93jgcHWT77qZMGhbH5kJGQfHilnHnUUOWw
PFWU61MK4BSLUoRFvdwSiZzEjX8A1T0HEelt4MmRcrIk2OrYBsDzukVVbkIOpYl7BiMP7QQtRhHj
tJI1nm0d5pQAniTqGTqKXzKFw2HN3JlAWEoxk+Wisb1QRZv74Vshn6HXfbM8mJZKQdewGy+V80Ad
845nW1+/IgJqxFKMr39UEpb0wG4G5fBgohJT1gIfC4nXk9pKm49hTKgu9DmBdOUbCZs45uyy1ogw
geiRsOnSauE2XGioE+DObag1ANIb37tLiz05vlwinBDVjnko5DE1flXHEAilUQzx24/4bgMWLnHk
PFTEmImPLCRJdgpi52tu7TvYfadItqC0iKBvJNUFY8s9i7FhEVA86TYSC02L0qJTxDhU0kP+JkjM
ml/Gi+kht8cfSKPS1dLfX2tUop4zLYqbIgzvxcJWqaWU22LX3ddJT01Mjd+BJ3EfBmAW2uxSWcri
WQQSndKy+TYISAqWA2qiMUbrBiklyIW2TVvDmaO2NtbM6OkP75UTn2rk8eSR193gha/EtRW1lSP7
Vz9tf3qMQSRKFexhuJ/yeCuRh7bLiyzcsfyAKHFnCrhWAoJYZAwnUxvhWdZC6I3z0Hc4R3B09AQG
Q4Gfz9wkJ7htkO3YqM5yGSqU8bh4iHZlQZ+/uVP9pdNbGpl85q+phSXUHjf27b+Eo4ijoG8neOKx
YPSK3afd1F6JAGLV3HWgXucL9mdW7tj7KWMHnT66Mg4V3Ya/4bzQ3mc3j2tGzDh7PSISymQxLH9Q
S5PPAjIX72F2IZ0Sw1X+J0LmdE+LkCLysb6+wGlDTNksPmifiv9xHpg6gfdg9s1pwyBF8NQxbWje
NQs3HCeBwAB0MBnlPhaPqKhU11IJ+r5xzWQKyKnSFgdljq4PsR/6xHkwZjrcy38wRj1xcwC0LnDQ
g1EeLO2jDs5DokgXt/DuzDicDk6jXSnt7Zkbg4mj9DYh8KXMiFSaSRMn/9GZ/9yqrC+KatDdfuZG
0431tCSjDgSDioj7wN/veIQaMAFL0zqM7qS3jpURCqgp1dAQYCt7KMfAgNlTUljPXvI2omhQwS3+
ImbIKKNVfbC5x3vouefK2hNnL90AAJmPCpcr5OjstfqkHfdhXpoRr+AD2YeKFKzRnWAnHbE2evRc
OnXRQHkSJoFkTMOMS9ObzbS7UtEYQDvwreDNPpHPzAivjUEot0wfImc6j2U/S7JnB0G4JEaLueOC
9KDjB4fUmNWtqJfwH8R3rDL3Qc2MSoZg0fwo7Or74HL+BXx85V5ApZXHhMT6Pup24SPGb4KjX+JX
o5/BxER3iKRzMc5Vlc9JD8FQTjl++1M+GrqPRJPO6X4ZzN0a5bSF4VVMJU1FnafQCaN0+d7qZtLa
UNSnPyXZkblDCwNI6duApni/M2FKoNvT/Kkt0NTcjAPEk0RZoMGy7E5MhjjjFY0p4tp5COSfgsGh
LC6sTbcWd/BQXYSvNlwXZdkYD12Z4UmuJNsUTdwFY0ubGubtq9mqPqh1UwcsI5hwBOFQnhb6lsGv
L+I2XjGFunSSX9q+umXUB4i8ZC02X17eIsYy5WiLqKtidIxLnQfm+fQs7P3O26S9vHPo9to9aifI
S9Bubg9DL5oWzj7lTePKn1tEGKESEfFQKd3qBOTw6QfOg+HJASQpBkn1mICadsak1c+AA6MYHH37
k59ar21EUXB5PqEve1/15Z35TPJ04FoUEmKH23eaYlY534c2U6MaMRt04dub8kOY1h+Nth8e9bfD
4td9xgfDIU0nr07kxtohn7QvVMoKjuGlfm3hdJhIC3X5SOuN6w9lSow41Q7nHyVIvrpzyTdUpojv
rJNW+6dyu/XBYlxwQUVKkS5niDLnOYinPwlyE9Ak7IwYAz/9JF4+AhClDO7NJzEcYuxTTRPJJEuI
oz1bnF6fHkkoZj6KXMv8AJEzAa41ptGMRDwPey9vSU6WDrUPMb8mgJXVZvAcKAz6/y2Ykq66hjT0
br+8EreusOJsVXbx23hHwa2dPHj4FxWYFlCfUlXoqlEBG0IDFIoZ7ylgZZqiyW67KQ0jW7mbsrBk
SHKVb2UNTx0kBtywKX7qsFJzJzKxwRzxZfC384N6IdF4VQtN4Xy/28z3doL0UsKYLJl/NA7FT8ax
WEIBE64ilUoZ4K5CXaFK7OV9coLEoklGtGCoqKHLcWyg1VclZ+IY3h0kX7g14jf+yLZQqyvxlxp+
MWAtQhjmsuDIoXxeFrBdlQTTo7fmRQ0BfsbCVfOiXVfh8rU8YvTvMxd4kgNFNZvoyn/AFTlxUStZ
3lzWTLeO+RhetXXTvrOYbwzRK72xR77T4YDUIUqlrcMOOwptQgM+qdqRTkNLXvod+Bpn3u5zhIzL
Ge4KRxCcAZq9p0s+8PNh2rdRxOz471PI574Qnk7489ASDRHW+JACPDK5IB96Fcfxd828DQY1koDg
QxgTJWimWVu1oypzBgWijjUxzrR/0JaeaP9AepDe4r6OXM1Ikn6rIvu5TRO38nZ3UlAKS682WOvv
8DNxsetkriWmv2oLORsagwJ5v/KdjW6AKWGGR/jBHb4/V1ic+M48G5UAjTP39DGN2WqHgAS2LjSQ
ut1zqs+bX6puhfNrMqv2Uw5HLaJle/wkrzqJFclSpKFipEUnDTr1WbRF2Rc1CUoGzd3kGCMeuNam
ulSVRucxyBMQNEAEcnzeK+xKZvlP10OW7m0v9qjQfS/+rkxqQ32gt8Hh7TZPgg/GuinlMp+0uxLg
GmAz06By8sSYvNDsxhftHPzSGxcTQg5Nj4B5mCw/9J6U3klBS3X2sNDjHV2qCxjkNoRgDo1n+tCy
7FwovVl4FxfTKthlHxb5dKfuR/VnXm1BnVSQ/F33yG0qmD+XdWx8LMxyoUZuJzxAJpoOmDAH63Mo
AJzoHhjame13YinTrjkML7RWcFd7+rq9IvPK3Cl2d9I9FPvsrly2V7opTBEAVXNAer8KOwrSGnvi
BBceUt4OGQ1EsrAPwwgqv0NGdhUzv0NZjo1mtZIPkUpV06tvDzHtnkjReftA0fGfc/QAL4nzhfpB
4x4do8T9DA06S7rgrkVHTSbDZ/lF6nIbYLWqPNTkqE0WwvouJRpBlPdG4FWAddwsgwcu0fPIsLF1
eroclixjAl3piBEpHhMg+zQuhiIIMC8AQRCnyyAo9Jt6NsluzdZjNa1EnNDl3kcjBpyUwXr3j99B
TTMDDGlJq2EivQbMQCYeMW/W2EUAvAqLaGAnaOGJ+tXCWmPAcPmIK6rmOc+5ocl7tuL5iWgb5ewP
KfpYJOZlAAJblSZ+oPmsS3KPIlYGjWZlKxp4e1RAUf7NH4lFGSKIFYf+kHq9HUP/qkyzCbPiLrrN
86l44xGQsvZ7ZHG1jS1d1zV3qGkfrNh+sAPCXwQOE9HlrCoHb+sI94PWze2LYWGFZKsAqXu2Eg0A
OPzNbF9VCThxZqHPL90NIYYk/tgx27D1MMcy1RJZEf7mS1NwtwRbwliyHk2dgipWWQj92EEo0fr8
+QzvmkIJzku97VaVRb7LsKVp1DCijNH7lqCgV/tNA3bUx//OSuzlRHywPQb0AUOyeGL6Hk5KFOr5
8TlqWALjEJQ49oNfR/PrwY+/2hv9NOBEO2epCu9tswyNn638UF5UvuM8DmRx4e8J4x7y7Sdk40QA
DXl+Jaglr4nz8ZVx1M4lBneA1jN1dxVuJGXG+M/EcDL1n9bxhAt4Q4qNcZv07fG9sEwvYhCcbrh4
ux7RQsrfYg9cpG1bBGS1cPJKO6Ja3t+VE+kVHFictn6/8NZ2bWE+vZ8uAvwP+RzDx66t2rth5j+T
yqTpectJV9grMP032YZ4nJKOYEWi0BocuLzJt0WCPR0DkT2C+TAUDZIWRGVoG+VkP8VJhrlxSOWn
dRLu4uym8vlWQG709Twdemo6K79kEsR6wt6at2ckIVhXz0yFgx4cnfgd/LRbUoWqmXXTKFGjjAlR
MsKjjOikOUjdi2QTAYDuA/KpmCBctnzT+6GRhokvSBhcCDdCDIt8w5DO5++/jEf3AeXn28pjnfce
cIJPhwSFmD62/FlhI+NbYXgjpU02ucWrEkeYFXOQZLXf2Os9GrZVWe3H9ejt/m2U1pYkamW2XtrV
Xw35RrOKSgQK+Od1TrAeirqE+KFuK2F1qdaPgQfWdqBvZzW7Cwk7BvLiIAcSvU7nHlzYRYMreL8Y
cKDa+Q+wH7ib0ql4V7npeN80Ui1kPZpSm6atyqqfQUasEc0JFXzudmgo9fePBGZdxFMLRpHWu2vz
SwQ8olciKBTf1wGXros85zDwA5TwceQX12Gq1bm02suwIPIp3+gDZ0tMcBc1mWvKBvArquShyEs8
vLe7a0JB63VQw/HI/Yr5UM6vcGGvXblJzaqcl6oJt7wUf8+JM3QEm1d15V1vN2NxyViB0dK0XbxS
RGPYFPFVzMRrlef8XS2zkCvSCAke2/AB8tSFd9JRRJJeG63aZQBHpRmJNUtRriWySvdYr37KMQeq
s7kIU/75MMM/GBdDGvTBUjalww/MOHT6SgWKzf9yiNv0apfs/70F2bnwlizXfFnumJsVX4c4Z2qV
76HdFcnmjV/xdPaeJXrIiwGNwoqLf2uHpPqNmIl03TcY//zmQAfT0IyrnDRnfszwWfCKNRDISjwh
Pyd2WeI8YpVk6Tqv+cWVC+VGCHjl7pbf/a1dXFp7NKCsMIZY7AZ7QkpsW+zN3KflMs32UG1/aoPb
C9Yrx0l344x1svYYdPFqrPAqw5gos/gb54oTkqwwesqWj9buoJtlFn8Wlxw+JmwsbKz3bdGnZPp4
0brtI3vdD3grKSVsGY3pRZN7Hbldg30Z1PxPljabsrXBbDadTU/Ag5Ytvja+y1fAngZLeltkIHaG
7w4WoZJReIWAlazeBYM4mkwISFFXX7YjbADxcgRRVBBW1zSbXEXMC5ohJ4xrxwluT1a1XvgNmEW5
4In78ceQsar8DcF27Xa3u6b7yC+qSFtNf0a7rqNX/3Ct8JY/ih1UAVoJLaR4FgpPAaIGAQvZPy+Z
gQHpkqvaWX4dak2La0z8Rx2BFgd7PPP3BfzucOvXTIv4F2x8OIDnGnJJg9yu9fkSqVjU8eJqmrEZ
73GCD/x729lOF5tF1V2mZUwaXMIGanTJBQzyS0fa125q19m0C69nh/gxhEzJ9X7ah9BjdzYdLBlG
Reesd31fk9imtQ1nMC+harVdkN7YATuULmd5ESajd2NPLEgRwEgdyNeV+SjpXID75fY9t6NH+hxJ
ct7EP7kremdVd/mdDGO9NojWVkBm98yrtTpeXJl57NVq2wJp1sl1EGjVLmf+rN1kwEPz+MoJ+gyM
sE+vm/0mXBv7lG6wr7iGbfTYHOLE24aXYzwtCSFgn2ebpY/Dfd2/Knfw2toF8QV+FvRvw4AIOw8n
lDUcGFyMo3a8aS0Cxi6qGc1rRfv0mt+0XJV0GJdVMm9feb37KYDpY77rkPRjhJdLUS8YIM3BKo3z
7U0JDH5lLcfNhRdTdgTbcn5nuUqT2yaLV447fHE7x7qoMLNdNSEC5CakPrCKtr7zm7ldB/k+wpjF
2V07kFiIug3rtRXBF8v37CJr4iidWwqTcN9/M/+OJU/JsaxCZg7s6v9htrFNrZG7p93wf7ilxSPr
q83D9sNQVPlVG7TMsF0+llTXceuEN8MiD8k7Ghev/6fMWpzBiiyAnGbna+MFaVC8gWTotUS8GQOc
dbXtYBV2qA8a52GwSf+blW5Y1fNDxfxnDWFoeY6C5zyrMKGtIcwFopSy7Zn6s28jp6g6F2H6wXTd
t/lhUkaI2x37LKBHXpIi2TQSkXoRpPqTQXdD4gTbGoVZwtwGm8csj36ZdyZixcv9lIl4flrwQ1Yh
dNelH6ERORbreiNS1V23xHYCaEAwxiGYQq6u9H0x3ncGTRMvlggwL+UaB7dULFi8cz/g5GosTGQs
SH/+Vh2CxqQyPvRJ2TA8nJHaERn7etyVRicFj+Q6xOFWoygjWVlCR07qn3XuXmcz935o/SWCraEt
013GYfXtMvbmBxmNWnn8XYiTohFlEy3WTxhTwY6QJNRBKPRRfkWyojFNHaNS4NHP8loMuPuNVlhK
DQmgaWdffp+OCTw6eqFEaaMjwj+Xd/rM6ywhwCzdlalBqUVNUCMdwh82hoJIyTRu15hdrvjCfNsc
8quk0n0Jc0QuUIRq+97B1MRsCQ0ldVXqi0ipIORJJIF+hqcVVz+FLSZNeO+m89ovyCyX2R8dsDJX
RE7Ul9GYxmRawGie9957AMSVek6lfcs6Ql5aUjiZMQVeteHAsT2hdMLhRwS6sIx+CYHZI89d2vs3
hkeiEYgJBMjIvDScePJY5BFU7bmqKlJ/qUqwOa74JtaQfx7xwFipxxPPRMEe8ueOQxX1PB3/zZYw
KQ40zFkUDMR4fFhAWdkckm6lux+j9M3sedfidFQeJ36Kkya6+/jvGA7DNcQhUq9HLzcgR3KxsWIS
KyFV0gK8/LnD581kSLiC+ngY7j78iqdwRDYzTMDlHUoCfbxwVU3cjToTFwJZVQqyEadeqFDuUqPK
NFkfRGxRSUmzlITjADs5aLqmf6YQNUEAeKznQsT/ZonoblPmYbvAXJlRU7XnChkS9XMsJAlqlKou
zpA4MCYLjss0t3BpIR6jchguTAB/A8YGBWRfxAst+h+ZpQvyEOobphzekOZk06z/TUnKNO6WwCFG
RU/AcMmfjBCQmCwEMCMtm+ATRv19sl/LV1DjC01aRAQpoRSIbi41Jxm55VobUsF+hqP7v5yda3eb
Wpau/1AzxpK4f/U9duLYiZ2d1BdGKqkgQAJxEQh+fT/vctwdIw8r3eec6tO7qnY2gnWZ873NLjxv
+uLOMtBIK2TrVMeoBrYhR0a8vyQ6Yc4N8vYnO9ToEL0ErIx0yMcJjyn65Sfrg6QIGOu3uBMUL9LE
zrLB4CIESaCjbBNWo4NoUG9abnLPITSA40fyKhcd7F8gcQfIFow5+sOA/sD3oFpn3nzHxNkwDR6T
l/Gctr1qMXhz7oJ7jyqKFdMqlXowOLg7uJU9NbbskuKhqnXyrUWQRAfdPwrS0kmo0BQdepaGUDwz
xHXWmMtV7r5XFJmomOPTPg/Zf2RG1Hm8WmzKAfbTl6/XCfqtGUxZgCBxR6A/ZwAvjMf6oS768yxk
7YpCJZfhtwoq2oG+Sc+ipO/F0MOPQVRCnB5PtvIOSHbIdRIOmAmCppxqbsYgUpuXIVcTuxXwUNnz
Kgw0C005iUBCp9oi8nsKszWQqVb7Dh8cKXlc97TetmUFucPsvmGfSBYimE64PnIROyNHekm7fzSF
73ewmBJspAwUm/oMr5kacRLks7TGqcfYJKmamA0g0Y52Vj7CmMPkSoEg8klxMOIz/897AuwdbTsJ
AUtgv1gVzR8EQe64Q7XCUWg/WpUTxeHi1lDGtiadtnKT8OOpZu8LxnhGC3CadqCv87ECwHJpoJbs
JMen/hySWShp8ciRVQE9gDNxpvTLnTpapwpH0gErGkiWnCF4kn22DZfcNt/i+qCHafz9+WrrUopi
fLGab52Dw2OXe/92x46JrABxy/h+ifj9VBmXwlTt2EaD0gi6XiRpUq0v2jo4wsktrPPxRVnA71DY
WxwiuuX/znZ36edjk+zi9fuimOhtm7NVnd+FdHjDU6oozovrNk9+Kq2maOG1URtoFaYGOEvKdtPy
H6DOhYf+IYmCAvUHaTd1ZHnd+ATPyXAvAbTOsmqTffT2KOOkblGwjUdD3e8kOSUfd8NdEI8Xxt99
LUakCnxjqaUxvluhvL2Rd/rmzT9DvLjVke8uuW3KFf+oDIxKQH9eenfT5P50xpH7HKk8FYIV8qzK
W69b4vvPz6cGmpfAa+WqNTU2Xumy6WJ1nGrSjkQK+gr699s911hIuBQ3ZhpsfhTSjUWjPPYxYbFE
wsgYDvvOj37U7dI4ZIpxmEni+jyGS7F4Op/dksfVBAsFIes0UjWm9ARxbtiUAFyZP6sqVD+lbMy9
6zT3Llaut3eXVZIdfPsYO84iWJCOMD923GBfBqjknm4caSg0XkJfpo+oUVOcIyAQ3gYkyqPkJp9b
OSe6Atso/iAVqfEoHIYFyxlavHXhG3NPgPttGxLKpFgZrR7AYUUkyIWtJZB25VWxCG51nT9rzVVu
C4u3ZFkeUzJcRv5ZtTHv1u7q0h0SRkAB0Ay1+srd/rINauSzAAsqwcR3O+sfCjJRaf787xXOpbg4
u3CQH2hCIwFtX1RNgHte2ezujJYwXRA8bKUIq48h5YdSZNPxKZzdCqZxwbz94g/tOtz0IVN8mcfC
eU+JNjvW1usk66o1SjQFWDER0k5d4oiVvFPZw9YuMsFueLxXxTkskR/QHEjuadS9VntaVcWgVmsM
Y9VAmoPuVqn+bCDZfkzOdFkpZFSyVwkwjvyIw7oAlWIId4tgDf3V3GbvrlzkP4XbflAnbXkGRjRe
FdvNpWpNaU8tVbcdvvLX18JgdWY/m5HSDWpztIAKGpJKydbtyLt+yg0+rOmHNfS+CVAiaAtx4kiF
+v/h8zEDYjiIkd5BvsDAzL5FvhjrtlqO99UCDQU8rw5vBcYph0YHmoZhtIz95OSx3vB2Nd2x9r4o
GqDMu09Om71HC3eEz7ehQi83J/wn9QBvF6ElqOTL5+p9GpjlRB+iyW3qJm0sru7klGAKkfqSXoo0
L0J2ofzEz+OPxM16BnzEDpASXyXNq2oLaXPkxi3GcIDKC2mGlQLEnzdR5aMHZ7wtMl9aAJPDEMso
ONTgTmkj9A3gfejML40Bs+mKS2An3b86kz0LxpKYIlmuyhNpjpThEa24BpigbNsnG9jbgPErhwTn
AoGmw+m2Wd1X3uZq2RaXw251ijEdHyKNtk2QHjnSNSLICmUYO+KZ4Wfb15tzCSGVjyq9sIwD+gfZ
SW+D4EhUyi51tAj3hnlT2C6QkjXYJDhnVaxMKzIoluPntzfFK0W86GpKObT/dF3z6bdTtl2P5Ma4
H2TEi9bJT0VFKdXI4uGSM+jIU0s5pDym/IE2hhdtiFjdfpQ2AMX1+v+ensq0nAD/1EKeYkr62Xqa
yg50dm0ghfD9yPjxrLSxg8OBeySMFDbixckXEIQr6S2s6I4Gb1rEPyUEUcC5ck5yonLefnOvFFSA
Eri7ZDFxEUTO25/VPjAEx5k7zQ/QpfMUP4sVIGByIoMP7NzXED6PezvdonHheNMwUrWYrK+7tKOt
17oaYH5NHbIwIAy4u9UcVtzti+hDv+RclHAtVFVYH9u0h0lhSwwbDKsLGFGCB2guiy6rwF/Xvlt8
iDxG+UmRBWNGkzp9rioPlpMSCW2z6tXBi1encUTlvegeEd7DrwH+ZhSyzMlSeaLjZULz1ROLuai6
iyyLrt2jA2APiXVmviLj1lvHpUBW4ctjZlq6yd4k2R7WGVa5rOAFqoXPlOQ2orOIOQ28WsKFCSxT
2sbUo8RFxyYkrUJbrik2dliDruYBib1dNrR6Y5Weju6CkVVg/xv2v4LFmbgLIZOSaKkpUygYQRSg
+lCD2qh2+leaG8FovXtMpnkoWUcMKD0J8zTiZeAtZpdu2LuwZatqTwoarEMR7x+V2W5SynSb3UZ7
FTG7qgDfQJh23mo4JuvGIkVWeDeyhlYAeLiVBP9oT+Qo1rVv7dRI7glJBd/eF3ZcxMt7II4RlsRo
YVhZBM6//EDNNO28ol50hAeipBcdkprvTAskklmJbu0Wqen2PzZ9XAKqidDUyHDuMCtRfZLF5nzv
8+Ds/iOoGbMsTDO1dEBN7VBzgvyqspA/xGPKgiooKZsUhjUYdPokZgoZSyOUhitpE3d8S89FPGEW
ix9eD9GDVPHcdBKroCCy4BwltarefB9uTwHqyfqPyDWkiKSukqhXrpIceatKk+Ni+kPwmHfFIQKa
gvVWgdGzd8Z+irj7ovdSGBYFyfcSc7QhOtsEOlkKKCkDsmnxr2BlhhOvqgH4AYf0FjRSSiPfqw4u
hRfNT96qJqfrHdAh68KzGumK6l1KmEpuwjTyEMCCV8VKt92tfxhiz+C9MgoeMDHUC2nFC5RgSrvF
coQqdk0S/nyKuwANXqK9swIUFM8os1WFPzcgzXpTXZTIFU7VkT/FN2hQKRp1E17zL8bnrc8aT3r1
5AsEwo++gr6XyDpPIPfeXpSHYIoWo8Yhsja5UOx//kdfjpajcqYuWvxvyANgsjW4YrBVy5YWvDI7
HgTlXsvII/1YONh7dVqC56YtOJGASA1Sf/vpDudE83Q+Dk2gHqS/ZPm9/PwTIU2rwmmM9WNFIRvd
j6+WdGxt3p17ITajAuc030Sti1dCM2fJuR04QHcqHKhYQV4/SSLA/O1AT8IH0C8uTgx1lk0JcghS
AyoaMPxx61DAakboFgUx6/7ZcAa4Tcw4JlQwRxuJkyJ/Wa7otNvB/PsvBJUHsK9+uYcNLdavJ3j2
5S/PV8lAslvU25HpArmiAbOVakZyAGxQCOCaMFbAPka7cjHWnM69zmHsQoTx6fw9Psrdig1fHGJ6
Lj9S8gMmP9DEl8/VjFGw7pOgB6+EYKkiatPKEQHmUY+2uNS8dIEqAOLWuJBrVQDK02ZVhwiLO3Sc
uu40qYKGHj5G/c7ArUcvqCEV+nS6GPaw8oznQBkiitRk6IKGgjvL6zbjadcHm9My6IszaL6A6eVc
u6YWLdAxuD7JCANbMDE8iU7aTpVmiloGi4PkCUhMNJ4tGqvVJcz+x4ocUJRNXIk2N6MasY1tGP6u
ac4Z/0WdARbtjGLOwtasqovKDoZnAfG/8ZM8JplQmiiHoxaAsOU29EIw0g1CGRPxV81yXZ5J2Y2R
z/wmqlOaVHczJWcUNT+HXtUtxXG1lnyCSlbVhCm7r54Hv+1FHMxEcNeXLufuBcJHOHRU07YCb9fS
EXS8asvclVxuArfDGhAxnBBIFU524xlOyLJzvpUtB0ieIlh5e3seuuO1GBjdSLulcaRmtkibNISu
S4DlNZvQLlAusmoNj6RZjAOacASoOiVFPIpQERSickjTD3RkHB/hFhwgsDyTHVpDTcbeCWcwWOOP
TpDsyw1jUHIp/fe7zzi13EvTMDdjD3UFYgE5Kv3HmlVqbRx4kSW5CDOEOY2PykOub8yEORNsFr+i
Qdkxad1Cs9A5GjQQHP0BFLu/PieVsufkQVWULpawRltUGyyOh2hCgSeMtmqX5iKleTg1AX9yu2dF
DV0eE5iMQnRF80/yA3ozZzUiLKJo6xvC4CZYaPpnikn8jhxGCNlilEeFaLBqLUxuC8Dt1fWVgfZi
UDqLcHL5r05rLpaeP3UCj+tj51saiSOTkiVl6B8bbfWxp3qtSskBQUNP+wWPLMS4GEiTTllT4YRA
5chSOTzPcJ15yD1REKmjmp3kTdE5y3VHuGhBg0RD/EEnuXwydtAReXJ2uaT8/9Irp4BzgEEGsl/I
2ZPYHhLnqNj+lftPTgbacxc+JALCeXmeoTijp9sOGROKaaYCABpMW5UBGuX0t5Qk1aPqAaUAFwUV
QE3VJK2Fqh8RqkI1QtxaDRqDt1+aVfq/PGzlHYVWIVYXW5xlgv+4nHuMNs7k8dJsJ6U6EJ7WJFwE
EHAeyKa8FjK0qKtCqHCXRy1XY/hu2KNrQfH4S6NINC7B3muIfO1sRWKbiAY5UxiZMjXEHli1IXOY
rfNaeZ2AtGIXhoDoiIJKaC2hNhbLEwXD5Qbgql9BuamGcXW2tkBGJ3p3LlmGGmqhQtpOQ2Sm219Y
QA/Xk7wb1i/ohy59wMvv5mSh42Qu4b4KG3qePNjuQTlx2HhEUj6Dkgq+0ISvoQJQy8d3hF2eDtul
Jaea8Fi+6+Eno2fEOR5ggccMj2r/5XOVMZbt7c5d3aZLDoxyWmASWlUT2SBR9Wha3WiaRjakEfJR
aLo7qxEB0a5BTDhwgM15q2uuDBu4FnUjkLrQm6hbo7VCqXPmxc7GChAI9kOfxgS3qhvgUtCVMaes
+wqdkb/zav6w1tkgdy333zUsoELsi0LJnGa7pj7vsm12GjbUQbKcDhWf0Cs5TiIHgVUbdF8lDHVl
o+UQyc8IbfFQtJnF97iJonM8cdXRsTXzTwqiQZlnfOJxwbFRjLx8dQ3Ro5zGCYmT8lFCm0ob8hwh
IJOjGjpB9KnwO9FhqeQdMCwcEapEBZP+RSl2cKWQgaYwI04JhpovuepePpi7C8Zhw7ALnLzoSFNS
i07T7Tq+KEY6TjMh9lFy4dRTlVjFd+QhY8Y/5jLiSJMvytFF0SyJHuG3rYvIqVi2q8tiT0Skg/jI
GA5dgHaH9kVCz5JOJcNgd7pz0tuqwkxqWDKtuwfdc5J7s6UXM477Kar5R0dwJ5oiAabvkITWjlTj
lQoCr0xgOXAkjH13RmTboxlX2XnexClNrtogrBSoJdjVPlBKuq0Nean8yW1BaWvz0qoeoS4VzYmT
syiLnCsPc2PlkRALumQc/b0pdqSiZ1kbH4VZu4W3KzwnexdtbRdpdpfR0ny30SQpd+xFlebm0qhl
MAskbXBV3Vnaq9rzUdAWhTece/TmvInsYzpwAbbwL/aNgFUgHl1y8sgjknqIV2v9MdKSazBW4afJ
PQkc5lMxclYlZj+iIC7ri5Z7h36Qn5Bmy4SRYpvdTTpOOSZmngA1Mv0NgpPLaGSv4bFZXZl6D7jQ
gfUtth3GPv44b8f3S3cNespyIlllt2gRKXDPRr3hkZeGV79HVZV2+PUCFYHF9imAw9Z5SCyDf6cN
ZoWJ61hRFt7Abeyu6UxTb0BzN1K6QZwSZiKpq9XYe5t1chEkXvLothQYPeN7zkAWiLvLuv17t9Op
FqE2HTIkuYOhnHRGCCknKQzHGzWfk03x7qTcZPsvsEZo/5xi9ysnehPBHTfySUjGAK4lfxNfdPW2
+uzH3e56cseRR2wy99u0IvHu1Ml5Q5IMVRW65ynJbsc2IMM2XF2HUu03ybY//S9kU1G1bFznxsYs
h9QTpjsGLapK+PNCZCdSZaJ7MrxQ7FCz4i4s0EaO+3pntWTq+VRFiKCQpbVOk3c7kz5I8WaTsrkF
pF+ImGHMkXFtB2QrQ4rW/lxOqHHvfN4P4VOCjeLQIhwwihFDydN7x0i6g7mqenjgOUpSsgFgi2ZE
s8NyycttPt1Rb5l1/k5iKVc6Y6Hjgv/ltVU8sEao2XSsMDmteD2ndgAVOS8aQ6OAVOX1eJCaOgwr
soB1OFYyDQzotRR3wNp9ULKOkiSVHCnIQ5kNYudsko6GyKQIA3csdootpTdK5ESwODLq372udc0O
HGp/QTm99iGZRq2YOHlI5/Pt+n3muHHjERcDrmMlCbvVv+pper/svHuhWmp1PSzUQwYZrJCkmBtq
4KMoGIRa8dwSjITC9uTaqCZpqNNE7vpBc1Esnfcy5Nm4E3jat8uyJ0Jstgz9gLEojC/zCIWbP72z
3MZdjTb7jolUgETKKSBHQQBcSnKLKBpyVT+Q6gJQsUk+rIYHnydXMo5oKQ1BsnoDV8cX684Sm4a7
RJONBFzV6fR54+7/iWqgFk1zgBgRBJ268RdNK5ImTf+e7Qej7KHoOHbZdiC+jCbzECqmAb5+FOBG
1lBQHC9B9Z3u2Mj27BXZbUoiKOjN5EWXJs+Lu9ONE58tIxqRnka8BHZZIH8ATePlkN4yfVZshQyG
Rf70soWfFKv+q6A0TSn1sOMJesUP8xGgLsFcwUVHWAOL3AWjQNrhxWsaWT71iRQngl2t4onV7Pj9
PfOXizOpJNB/PtqMsgqPLZ9WXH7OOhDgo/GCNhF8C4pN5dsWvDvbvEm67/hcfk7FbsjbzUluMCfJ
Kx/+LHfh7SpZ3Q4hImzxTO4eLgJzp2qJaERsAlivuS2lInlabjf1HRPyBQdtxWnjMTCFRkBgHtf/
g3xrTw5Mdm/NgY/QRtS7crDc0eEf74B62H8UdmH+Zk0T0JxJZW8Q73k18UZyqmPF6qhadhk1SZoo
PTupwa7DPZKgWC6rHz1gpbrlkB379lI+GDDCmcRJRNFlgKXhf2cHKqlNSMGjcLwTf50yq8jKhkaJ
AYQ1KVIFHFPDijSN3b6sYQ31EX6QIVqiC2H+1nDHHrQooNwBR57ysDLEDk22BmRcxESieUJ9uOnQ
w26i8cGGS+mkzLY3abj+pC2323n3o2ewIqFaEE6OALHN4ndmaB+t7gTGN0I1qiYAWQTsevSOKbCf
hFy7iarknnQsKZ8oav4u9PAAKOE1E1WOwGiBCRl2Znb0NxhTdsuYEb/SW+xM+GUZRDf2vMDHKDWg
OkzxrJq89xzzLNZznW4+Llwfo1t/zOcqcGZ2iIWEf0tYuuT/zRO74Bhb0uDcp5HJQ4OJ73dCn4Km
dBLJvF9kIXuHFwffaW3SvEydRDoA1FHZGfNkruhZc+Rtmn6t4RMT0LtGYmm2zpHFoM5u9twRkCgK
RpBhMtpm73Lya7eLthqdgg7U4r4RGxG5c9VzKypJPwX6B1ezI11gBtMNGxY0gXLyavCwv3cijjlW
6IOl4lHGntNTWsHnvv2sB9S/zySVkAC5GL6H/zMPSggzZ70a1pvoZtji3mxzMtCKaddTaJfYdAIs
Uc0SW5AbVpCcSCfPmKJVnBECgufLp9eIYL8B3DGjpWsEjJp0145LEG23iJkgQsluNqscl6SfMlKV
7ndY8fenPdtVTpKomcBSfcqjjB4/6rE/NURWnKxaMuLafvyHmdkrWk7niyaQFdlm+4UmjKoybfGd
dE7LmDVkzwV92zXqMJxiE6xVpWsrq/COyMOGegxTWLgtwNtB2JBWDfX6RzusundmlROSDHb7bli2
9VXVhBMqv4X30Gb16tLko/dYgr/gTN7lH92eUjhLut3pLt83AAr5xmA/IbKy6PbdGTnx2W3eTN+j
NWhE5ICDlX2eYrzG33PVLNLgunIW60uP8dGXqZFRxluDoa04gAFDKXN3znTDLNfonbU7Hm/9l/OF
GSj/AM0nFRhVwSKaQUn4Z5izWI/ZB6t2WJF9QHSvpHFapNJVaZE+wxNegrKeBafMhnaNxJyEO5kJ
FH+XNvxrRdYZI98EofzFLJJ5/QU6QdkSoUkBigOrmLW04bbJVs12Xyq29loxwxo/o2ctyGFQFlQL
NMLPfN9k45d9vPqgY16Zq5T+hE3v3x9PIjvQzgoxIRdWQ358pIzziRPl1IeopfzyvWrfKKHmS+Un
AytsJyAvKE6dMBIVi1fWS1HwG95OKAjSJuRfeBZYqy2Q98CLkIgTP2TrkwixP1j1cyugQSHyJXgU
ikpc0vE2cLdLWqYUEgnScc7aZHNE64+awKRJLF5B9mDZM4AHnlzKF2mdBKsqHSsESpbs7O1z5IDx
5tVETGTgFqRYhhPSBfkHEOiQZFcnYcvn4pqWh0Y1p5gg1RHqCjT5pNiy/2Ts5y7BJeycRKCSEtsU
JWk07vqHt5CuooVVhMkSaZuLu5A0wWU15kcnJ1tR759HNRZ/A7bOzW3cJejOjL2dIoDAIE7DWw1U
6szyCtXJo64ESSCjhQ6nDQy+9alM5A4tEOAyK1GarWEY7iWz9fADRXsaTIT9jy2sqGLyRG0rJrbN
nZMh5xbqHva9N51MyyXzXfiE3FyCRhURuU52F/0q4g9G9+wDpEkaaQOaWBtaWEoutxJIeHQbN7aj
PJNSlJpWdd1TzBhqAcwhJqSz131i9hGGle6X7sCKgQ4KUKgSnEQa+7ujCStAZVTu6qIkK+BpZpbp
Ybso32UnQd8nHl0lpuZZq76lUf84oZAVfCpxpie9huhthYroFSK6sBPdLc+MtKtcc8OqcqZh1VCT
UoX28c71IMiQ78jQb1BW5vBI6ThD5tysy2tTLcNbnRZCAYaBFDKGwUR7oowQnEcdaIKtEJe8D5pJ
6KIbby+Cgx36m/Sx6aN8wYYjX4mIrnG+vb1PDpIX5g86Q4XzJNxta+iuG41Nl1TV4ew62cbBZ/0F
FuevqYseiQmQxOoLxgc7JgplqMwvaey15Y3H9eZNoD1qaJRBrdh6HQwFG8Qojwvn7zDy13JtwLYK
W7NO3nxbphegNAyn5ozaAM45rCGnLh40oTpM9sURVuXgygmp3pnQGYUu8ZLhAUGA7mntltsF8+uR
7EatJguR54f6Op1QYZOdYCWQbkbgt/QwsMW0EAYiX64ThTdqGTas6TYErtOysoy+qOOjxdBBr6GH
VZfByEoCVnjol4dYs4mrLGlxd/55P8qURPYO+wM2XhpNolA1USQI+o/jsLxMESDh9fpl2/x8+u7k
9Gd8mLA8qcdPby8fK3R9cV5xKcIDIaTHrki2yawbCqN4Kqes5Jj1hvI68p0UKTgCAgLtcTc77Ze0
3VAm0R2ZXfLT4O8/U6qV55HmFgpLTGl5hwTjp8cuH1r33dSLTxvZHW4EquvtQAyLibN5iOB40x7C
GYL1KiIo5DSKsMpSX2Q31QoYGAL4FylQC9Bc8yvymTBhS5+QjLGzqlosT11nN1w2WdBelwmeYDuo
ps+B/Yo+IMdgAOVzcnDDPVERJ+Oyy6/ECU4F61tYbrqkJM1dsPRmeXS2gk72l28SnxER2sSKYk/l
KV9+67xarALTrbe3/iL9BoNwYfEcbmg1PTZ3aVrgBFzc2MuKvEkd4yKiOGG/2ul10nHnMMTy57/9
mV/ZNaHSZyAZYkOuezh7uCnw+2Q3eiNTXSGtLGQvSbtMEcpVFHtUyBYgmE0FbcWhJn0qlYOdk2SF
UwIQoxVCStJEHEAKBZVNrf9JVoC3n/eAowyXOGh9lJSGeaogh/Nl2a9MOFB6PCh4wps272EmAyoi
7nxhnYB618jzz4UWybkg7ZZlcCSvnMr3G1Nfy/6mjMa3n+xAc0gsH+UjsXwW1CTF5uVn7rdjsNsM
BT0W9gDhGpIkt+vha5SZ78UgGmRK/1EGWJHwQlNiXVQEK6tasbdpAfUkOwgZxydhtcEui4tP85Eo
q1pU8AyPPlfIoiAiuct0oYOd6z9Cr86Ga0AF85xCgpxfColtcKXAn7d/5YEUmF/JrALk8bx9hMDz
AK4pdne7qdtMT4Hw+GZT5o4pbN8W85z1duA59SiQ/qVgBpWPKhcbmVHAZgUq/0VctTrdF5uMU5/n
oVNnmmTg+Sry/6gK2fpNm3YBzSE+VBmmFdxIxfVJ8vxFW3yeNktWsop5aiWgXqjuB+GGu8JcboL8
QkF2YTF9n+jujx/4ViM7f76Qp8NVAMzLDfXy+cLVYo8VsgBhaCmxKe4kBFYO+P+U6TJBsEpVgqty
9Xy0ObpxKVwBhs8hQH5oRRdrlRcTamZ8BorLlTBA/LuFGUALZVjLwSKFnCPbeJBSsQfNFzBlmwb+
0DDl4AsZBH1kdRwcdepXmOK6wJLPOrHX3h9fwWk3RIoAFH8SdCYTbsSYpHRTf2/97sHKmykC7Kx6
9PT6ASQDAMPiT0LefTWE7lnJlOqcz3Q8i8rm7r38BOBOESCPIYKNp5wpdBhT7+7iLjaMjKdzoQS2
mXyI4/RgpLH8KEbSwn3EjdleCucHC6tX5PGxNHq3eGiwOmlpFEsCivrw89sv7yDbDmczEfsRszX0
PwLb+Pzx8pqhXAXZ1jUUixy6NDaqyLVEBuJ82g0pJDJMKjrHEsDY0AcX4Qombo5nmWYqdlwCZe2R
U+ytRvfMGYd7O/o0Hh5Dmp+28G9QZgMXhIQxHKcyDk8HfkK85HwASVuqdpit8mwXMyxzz09Q25oT
C0crLbE4hxcjQsbv4qDs+ex479QOaEyWTgflEpdL8ov2YMDHcTLdYi8/PaIR/GA+cIRhec5qYTcJ
qwxRJZ8eH7WC1ryI8ae/jf6tOz7aSrcMt9/i2vxjFZBY3+S5IlzmP6YrbtSXqO5q8O40GXFDwKXf
jidTW2Bk/qQhI+aZtEKk6EFOetHv6oU77vz7HR11b2yid9VVPwTOWZCPSXuUZt+lByiaU5QVV14b
24xghQu0bvJTSLUsV96ejIlGywezBuYl26T4SCjkVKTJZdLuuRkIIeBqx0f3SfgmMSM/n+MHLXER
hHeR+RozR9dvd6Bp4XlB78DxRSPwdDzxXCwtBfGm+D5wUZ67XXLhNvuPyskXCCoSzfrZPGa2JTRD
IAlR7X2qkGTQs3JDC/SBmZAjRpGMWhFyuuq/rB5CV57181IU28AbiztAhj8RWzhLaPo029cOQOK/
VAJ7At2eHdmhh5cMFVLMIECPMEFGF896+H7vsUWdfX4v11El+clA5yT3v73FRd3rGpdtWe24HJ5y
Ehh4LQNXo4WvKQVDTfRIyznCRAcrei74GxUrISOYnLeqm6xxX7UUR/pfaL1038zXGRQC2Y7YBmAS
3NlOrQvYa0qsG/XSQZ9fjmN1/j/BIoBtCFVvo0V1Ic2QulgVpOr0dBiqMdIghOMBn3bk0cFzIYOQ
Nk6RurN7Mt8tFmPUevubfjuc7L2JEwKsIqEtiKisRl63Ek9kzx2Q8J3o9kQRwZiG+AOg8+nY1u9T
FHQaz10R2mgH5AqoijMhXjeRfpksNrRNIvyUp9EOwI38NaKhU+mko4DlTIjxc0VDXBb2Tz4rwJhw
JQV3CDhTjalPOSC7EVXmMq6c1LmPWrFykYsB0psKOX3t0QH3KBhEYms5a+1ZuOFc5Jgxa55Fw37I
nEnN+Evu9gJiWuV/7nPkEF6sAVRmHXxSWklegVHvmfilCSaeBEvcGUNI/DZz7+RncmXyUO6zxgR5
q+Bmt/7gTOm/VCVIpYdK5qPj44uq4Rf97mveIHj8TVSEKGXe3jmQEYfrDVUsn4A3h93jwBy6r+vG
qbL2gzSPBjJ/GICaFFuNy1o1pO42Pa9+1VMpg3EVzSikwDttNQbkkD3E2YCB1BqpsF4OLm+Lv5c0
nWtrnRc9u4JBYrMZT4IwqI+4c66YO4llYf+o4lQx73KCIeYhMp6HYbcK8LDasGIDxkXbQ0ikDehA
SI6wgImrtBNQPYZJ79INtHn6ISvNycarbyz5p24Nc55snhT1D4ITBmI6UgSc+vufxfbDcvwlR7AM
QkMWuKdomL4JyXc5g2VBk0EQDcy9+FCdBIrQ17FvWnLoqmL1r8LloFapqitdryfCwZT4GFjICsIr
/KwXK0b0E1x0CpCHlUBPgxZwYmKAjkZFmcqL8Rf9wWEFGInak1nMRrXM9m+z73l/zcJA0uBN4QH0
3ZDQE7tKKA+SFexUNAlw4lFY3pmJGA3ZG21caUvhuofW9ukk+ShWS3lkHb5y7HncrJjycNJAPs5O
cDceyBrLTEh2NJoKsP7fF+W1BlLZe40p8R6aZSlB2g6sGM5Hmrp8C6YhFk+AZAPzd+TBXnlvKCVp
XHC10MHM2bGcDs7J9x4P5kjRDGMitYQ49edhRpVnmNSyttSoUnW7aWSMwOKS9wkAPDzauSgQAsdV
f5aSnR3Kvo+8Y0FyNKKqOeZJjEfi9ARL3e6z/C4v3a/yfup4VGaCGBIJcFReSChMKOLpGORn2dTf
ehyB6RIIGFOGDduiV6n79DQegyu3IqCVzapZe8WEixEEeBKQu0egz2XYu5sfb79ke6m9+B3YGFHC
B2jiY77+3EIDTVLhJd0ZK7yuu7I5T6IGwxj1T8zn32KpksNMEiMFX0TM6xzIDidsLrwdWsIBEV2k
Gw5WTeuJFCLWcDFSvEzbz9tF8Z80wafQ5lQ2TAVAE/EgqbH93aF8/uDj3prE1/Cx2Dn4IfBjKFVB
bgVF8ShkWBZZbWFnLZyLvZATTfv2WziEfFhoumDBUZRBMs/MauIm3tVh3RG1Q7u55LSDZ7BmwRBQ
V4Hf2Ivt7N0g+il64UkxT7rA4PNzV1wgfCb+kK/2DKHXF3tMWuxp/e8jj3qwK3C7gTRiy4JbBaia
oVN5vglNNKQd9l5Z1wDplG+ja0CQg76RdgqqmxUWJgGnyHhqClP2KH9NpAdvHApLTIRxCEPkaFbW
lQQvitoSai2hixj7hlwLJ6dfavwjUKorAvHlsoOkB2VD5oa1jI00q7Wc2E03yzIiqZjtoORmfO6t
0b33Q0SAneWEmmjb1B+mqD+3TdNvBk80d+V6H6NkfylVkh2jAQ8qu7qVcyPiE8Sim27YJN/UVEk0
Af36oFrA5gvYwBg+E5/q7Q/kHZynSL58Eh/Qo3BuAXG+/GnlNo7qVVNre3Aa4DzVtykYUONkKcP4
6BZCNpZGHpLDpuPzSTVEPwAXrTtLV7kwb13fBYe/TUiZPI8r2fzKsZt3zu7MOjCltIgRIkl4o2hi
UUw6+5R0ZYtU2l8h5MryiybOD9RyCtK1Q0kS8A/KvYHuSfyWpoKI9T7eAh/Y9LhcBE6Shqh0KabS
zd4IYiwO0U1wK9mb8mbUghV5eJVuVqfIWq6VfKBFQMYr4NiyonSjWQHi1RQ9QcASjulTJwjZkWUS
4jRJP1ySQs0lZaLL57nYCpcVAfc8KzjH77XOonMVoC5jQnJc2RLgqV6oEioffvlfthMHndHsV8/h
t2J0mcVXJrcDPbK16C3jd0QMwenTlDJCpPWX7yHTMOyM10rHSPzsHuMaKeVqKrQBn31QuvrfXqWH
yI+eLgJVwyfhG3+OwGMaKzfOfru8tcUnxCGt7/WwdvGugU2of7BFCVEByoBTSpt1vD3l6rX9vQaO
SIBgFzAvVPzi249oh6fOzwj2EGNdUJ+xm2aFyeQmySIPI8/OR9MLtL2OiH6bDMAEpar/oc69CrZX
Ztm/V2lpAtLpaMTV8ShAS8EBTu9+8H3II7QrUVveOVP5eReXF8oHaCRXkcwuJpF5FTX32hPWg4b+
Sy2GGtAjP+yg8OfdU2gxqwF5HfXNHHrx/BavsklupVLUD1NlGko7SeMp37aFKICJUgJABGVAz92k
W/6FD1XTt+Sz1bSMolBaIX2alg9ussc0KS6Z1cfsBExH9G3a6MrFshHwSkIggvbtH3OIb/Fj6P8x
03FtQunMN7cZxn67Wfq36cS1ydUpXEXYiQIfBw4Vq7Vm/w7k8sgjra7Z4lsTnIPjfAsHFJTrY97g
A02dDh3KGtKu4pAKbe4oc3dkjxeD59grXdFEJoaYS1vaqxbtA6Jvef0rmFebJ0IggzzrpCQxsgj0
hKZV5/LbL+uVOoNJfwvE8MCt8rrNXhYiVKcjy7a7LZiIJxehHf7GNa2m3S5Z8JGipONSR0DXJe+5
oi48zFdCtiVGFDBItXyuaaui+FUZhkdzaQ5Zfbhjjp+lF1Mh8uHmz+pm4Xa17GH1jbBgQqLQKElB
qZGVOiBMgvhb09YKMuJYtgSUs3zVRqL9DKbdVb3c3T6NExkRMOShRuJ+VG7qkbcqYGZ2UEiqyDMK
ZV/Ml6Bbh7tq2+yiW5wiBI7xdBQTouuUXyEztKCQatffDlWDrJ4bAgubv4QYVfQFfnXdj/ryU0I6
JDmkYhZlXbPSP8QVbz+vZbLnzwvgCl8EqBkGNgniD1S77/ZJF+z9wN4MtpEHvVSWg1anzeRhFWio
lECeJ40S8h0X5lsJW78RcOU9eB6Qzp7ymPNroDeQA0oDkyM64QF+QzdhW5OYo7QsgjStUJwuTsWD
ZBdEgZ7q91qPvhrwNmjuivXihgb9QjoAW6xrCSJDEzfxpGcRDMudJj2Kylz12GGw+yoeQH+INvcT
R7t/LFOCT1jPz3X16LuIPtcW7jAM71D1YU0aPhfNEpzDEBgp/ZHqzrwUmkMuLckB/+V4edlVIXli
eiNSnaustcARGM9UIFIIAAUqdOHUj3ouHTZvf7mD7BoOFeTF//vlZnuiJOwnJAg/vLFARFiaK10P
27b9snfX1xJgS/otJN0jAE3WJrupQckqZo9aRoITWe7KVVKR/MJ4APaKzFrpmmQv/BnoJLmhipTX
yuu1o1WPX/6vlKgvfsasNCmb5Y5Y+tC3Myhtr4e4iY1zXfhoQJReGEiIQBTCUHHuEGYsOluAnrBZ
BRcLZxF9cuT96h98sDPIbGG4DpyPOXBnZwvc9LFD7RwSE0tegO03yZHD6IhTnLw0oHClmAh4tKkT
grSk5H0+IIUcDga7CoJJraV0t73cNavuRO4/Fx+DTl5NZTouw3vtKkTP8HTdgITPjYDTsG387UR3
Ymuq38nLjBH4iuQG6wcd9O8kPMVCCUAWK6U+X7vlSSSgRNRjMuPXCilOmRizMAJ5/4AIzpkqYtw9
oLGeSztO3YfnEssgnF4HSenuT1Z1emvNHCuxsXRiCmwecSMOK8wSVoxKm2E6EgmUqDGJXud42dMM
szjUsdvxixy3056pD0+jsIDoxHDrQNUx8P8rZMOA2FAfpxAjsA7aLacey27jR3YeE8NEYP9WA2mS
2zt7koL7akbbMMKzSO8IwibLjBxQAhqey1h53u1gVU79t9f0q6tCqH0oCp4pV7OGfXJrd5knU/Ik
gvid0EygxT9Ky5P6VFMjjcMeY1XYuX5wRloVgicb5GfhmhL1L/iOVxoU4IOQiGtke/xvszIUnfOu
Sigt7Qgo+HWLGwf77BSe5xao6qRmo5EV/10WMdtikoVeVQ7S1/rC0utgHiGnhR2afFTV+uqLg1oC
jaD2Ry89e74mHrdhuojqW7WI9pRSyDuhiWIkbHCP9Iy673Q1iWkbcjqtFeI67Ak6pSQEPl4ZHTj1
dAvwztAuEOnoAwO+7GenKF62zdrxbmUuZ0P82+sWzENGclODAWpoOZSq6nrdbDYXjsA9S50gHdIZ
oJZWRZMshxIVsho/2tnEnFFK+bBGGlxH1sQFLaJuVn282SFuV6KWLEmmoZamcJEsTzuwYVKGvEKi
MoTYaF6brsG6mB7TcnP3F9m4rxVecNuMQ0VhuPDnSztft4tFEeA1oIC0MnHBZgUjlSokCyISRCww
Z+jSGCaYh5wWLVwPdYU+mIyGMhk/ywobOCSRln1ePPSA4X+hxXjt3gPrtCOECbmez17OFxm+4YBx
pToIvTXyWaXdQswrKYsrg+qJVBKhmAUWJntCLyh2FCirFPHn0vD4EW3f1PziA4b1wwgpNxra2SHR
uOsi9pJisuZ2FdtWcI9lTDFsmg8v9Yg4oqd8ebA5si5ofRjRBucT+5R0FyLYcibfTj3zi4Q99ZQi
mAk1uEuItI0Vx4luqHJ1yasxq0L/fWbGu3G5uFVVKN5aSmb7Hrjj9dE0pNTursSz4l1haUKYxJNF
MVk2Wn3iQC1H1cMF8GxvH6IH4n+2HNWSH2q/8bPmcEU/ZnsK2YLBWHgXhzuBFVakvQAqGzcnkYfJ
0KHApT1pe2LTYMGGUXwnkxxAPTEG708kH1IlLAOQCtwIkeVZy7Nqu0Wb8GdEXpK2pdVCUfjoB0pK
ZHO2t2w9F0cgwwpZnqTtqEEQtONmP2zEPOVayVRd1RWaID9pLJky/aTdkCVRslZGQh4dI/8KmoB8
SL0uBiLaSh3zf3QTeZ0hkwlNY2drqvvBDXAnHY9B2JtiODWMt/UgYm2UJ2CBgjvS8enEFJcjX0k5
ID8NA9Y4DoXjEOBrZ3kkbJ26jlt6YYPc/njIMCcZKiaQ+Ub8l6yQkO1XQbNmVLJGw2ogSZPeRcuU
Pg0NV+t9GqCQNW6gxMCMovJm6dbNubMxx4AwoUiznceTSaNIlgoyoxnr38NXpFE3MQgRzXn0rM9J
ExAlJg9QtHHWXj+7ClQ6eA56flDyZyWG3pqKy56G68iq10Vy8GwoXmyUIeGAM5TciSdndOqKRnGA
m1fqHxeKXfeaHg2MIb2K5hziHJO341rij4lse/kUG2YKpzGfHVmMrDt609hYcUcBuGjJWxQJBlhk
vmAyWmxr29SABfVwVp6I00GaapvSxPRijptTWYxVO1n6FOG4/LfHj8T/Ju3MmtvE1jX8hw5VCBCg
Ww8ZnNhJ3Bn7hkp3OkiAQMwSv/487yL2tpCOye5T5VaIrY6XYA3f8A6utrzph4cSJdFKwBgAcY/n
dV4EQQlfGaNNi2WJsYO6f+rJqJiVepgQ0kkbiJukc6psWeYVkhhP93IdQfACDFvNAWjQ0/ib2Fe2
2yGnEXPwumzrAhyo9uOtO4Cy+V20K9uLogCyy0EE4Q+q2NfnH+gpxp1tjAwSVCbOLEQPkweaO9ne
xaCJkIaNw/Si4R2oFSxSpaj6IXl0StpbwCNp6IWpsI9YfIEE+1ZyO2h2UMcfuOvmiOROPD/C5Zkj
HWdKAVoJClE9muwmFUvBrQj77+izXsvcUGGERmrusB8BD6lN9ccQIygPw95+J1iJZoihuihrZCmI
HSZgae9ASuTJGRgWpoRCA2kGyg1LlJBDUr9se/8P9QY9C3k9AKhyso5pfRtsL+zmhNqHGGXehh6B
aBWYYQxJ91XowyT5p2+qi01eveo82IWsFJ2TinY0SZSTq6T7/G06u5/BdsGoANdghAomt2lYbar1
wYk5r+nHyD61xqLUEOTWI2dEYtIq3qU1+b1mnPptCNPKeGbECpERkZjMjOvMboaENETDlVCdgGuP
F03A0dvE2zbicOeETEDxbSG1EF4KW61anQqfSpzVB1TFGGlv7Aw96M74tIPGwU0VtZEg/CEe+78Y
3MKW+YAIKUhWHQ9uWG/weBi88kNTFO9yP30pUxh1LY3jBX7kxNV/DG1JN4TyE8BeE/OClrMXULBB
m5pyNh2c+Zr8uQCD3IxWCBbK7DnThuRwKIg7V87+rY4B9Ik/ye1bMb2XOT8LVyh1KB0dUi8GsSFI
TX1AhwOPZ8FvxFuwB3qQAO51rRpFAfKgp++kOpVCC1XsFX8YyDK13BRQsDiTVkGLlbpGgO6yOv9C
zSgv7XDi1cGipNlb7i+ocr8BKAHOEiHaMC8BktjULhFjMkVW2mVymE4IYJ5/bqdAbTDtgLSR02IG
w9CZHJFVtqFQnCDxq7BZO7HohcUB69WAnZn0vuYEUOilvkzPepULl2Re4p6whyhE0Yd4YDIHShM+
gcF6SS1tJ+E/VgYccay8AK9hRlQhwrDfDG/8rYeZT/6uWzuZaZKafg03pFqidZcs5sS5zlS8V8QB
bHwk6Rw7po7yJEihktDsGyuJTV5XMDZ01QlC4L5LuUwE0gfgiQRT0Bn8IbADUo/v2fw+eSCSV/Ef
kgY1gEC6CId8/alPquvnn8eZzYdx0rvj/AC/C2HqeB1RewPSscW72aCi2Xwe6sSi4susQuxc7cfG
IYFKh9i5RiiP6l3ABmDy4tmz45SIQu1L9jZ4eYIqcabjqpDegRDihZwdRBRA3ZVdFQf4gOTFUmox
ITlABEWgumW9jf1FxTmBma3AnWpZDUCd5rmmZ3Au/GYWB1Zzjniyk3vWFa2N/I7j3RlSMGgW44oG
YE6IJ83ncG0hx01fWjIFB4JU7mVPZVkUOQG18k3wzgp+9ixKcREkHSEFfEHfFBEKs6ugWrKNQ8gE
3rm3Qj+a3gizRBrYMhmSCYnRwzCwHoicZMZEbZgwm24OwN7fqlmYyulxNLWi5QjKkNjbXtBSPZ4z
ndWu7baLkQV4AFyov4jVR+k1n0ovetvDDFPfpEBun/Y6+FB2GenQqIym6ov6elrkBnrP1qeHqRDL
ANdoP20Rzmw3FqV94Un3nwQiFAhBd0viG4pltAUGyW0zVJde9k3dhd6FRo3Si9fKURqEaAKmyEar
NsTvS7wUQMOMYnQcozWuzTGgvDK0aPoQ3KmkK36LMTwQ+KU5fFJDApA6xASqEDjDa3ehlXMT4Hd6
kdALkoGWIcOKFPIbHnyndQYCKAhZNMDhMcKwOL7ZVti1i/0iDe+E+ZeOk7l3v1IyGd0pFden0/6h
yrXSa1UZjIOMYngaQNLcfH7jMBT5ySQIbZAYsMQcZWOTSVAFIOkBbi3NBmfoFISfwvwXBXCnBHTi
CggNv1tZsTp5fdR+MHeQOaA0smZMxveBLrv2bmXHMK9htULFQ0pbEY0dAxEDyaqwVk90oAs/f4/9
0/SAe0x+QL9PVMypHIC1jQEG1wt6GERgBmbDYS1xWUGHDAWUDc63vQtcP3p8yfz7atde7b0DtWzM
inRU6dPqkFZhWFUCnUrVevFhXyNADKpZaGTbga0j9DRcJOScvqpAIiCkke5NRzP5atN9FUFHiv4G
iEKIInd68b1URJIgvqkhUcwFu/XJIJrZDzDnBa7TfZCyjBV1H9oyf03Y+0l0pYEGh7I4xbGq/Qjh
LAUgsaOfnxVGEWU6KyiJkQOTgqP0Mollk0W0iWMK2CbLfCggKHNUnu716z9Fti9o0KmvZejwtDNy
BCo1QxUShN32IiDAEYdNGFc0CdEmxu3GTHuQTw86CnUPUUuMvhTkhfJWzSePDpppNVXwwREBBp6L
dQDAQJ2kpkdPGK2ipwyb0wW53xrkpGRW46r7MPAchb2zOhlqtGhjUk+gXEoD/VrqpGqaq5SgEo3g
lQkt0vnw8ezKgqBEZQNsnurVxyvezcussoIqfKNmeb9DUsXzCeRgmC+jl9t++U4Ec9X01MSyE5iP
YQpCT4eQge3BKxXEUE1eVdul0ylgtXMgtYnCrH1FjY/9GaCemCIeGhPa0IyIPB2O+YLbuVgoBLsW
slv7LK5pc6Dbb/0u7IPKtAi1VQiTEkcox+zRtsImSh0WtYtEYZINjDx0tTAE/++cJLlYw3MzLRZC
XFza0RDO3nTLdibjOXHiQKKE1oBQZVDEqORMDnbcwNjsSDw/auYZDXggd/qz3xG0QxUzjXJFzJvV
D610Kl03mm8qc9JZuJapgUk8K/bjYWRzBEgAdOjeBIBynl9t54I3IjaJ/KF3HEILO54pg73cd0tM
3d9KraF1rU+HCDflnnaVBC8VNasuKyiTl7o2ZbECzYrt34Yt0bS7CydZAiLf3s1DZs4+cx8RB2T3
EFul3H08tA4MN3ESdUzbWv3Qc64x0LlSOrML+5sh3HBuUVamhGisWBr3jaCV6xCWtOvyxKX2JLi/
CkOqRImJIT7MPDbstBEvvijOWognBTRcp2IBycHOKvAzIWtpA/8BuZUmci8lk9ZV6d2w/Z4GRCgp
Gklm0ZGhqQcrwWZbBHcJn3r74GVI8UEtbulQGHOqHlihQg7VvGVfIsyoqhAJ9XOhI2cmg7aFo62X
j0GkAASM+72g0zW540MfB5vNIbzL0voqiXevjHOuXD1w37MdkF5skgqa1tvXu1X8Uvf7sfwmhO4v
Gvx8JcEkvCdDIwkinsf4EHWW46FVVrxeRXC+SDLgrEYMA5ixznSImji3xl8KG7QG/WPBVAu0newU
TQn29t4lmgNhrDKiKDVKd+WWp8jNJEa4DwTwiRKopc/fzlN4lWIbJL8gDICwQwf0eMzsZ0nA/F2h
iptC3OfEQhJVBShjhPLLIlqIQTXhtBeoDaA4p6q6NzsnJweNvomeJ/ycCs9i2QnRnZdzdecTuxeY
jAu0SkEtkbdTFp+OddNuctzP6EXFbKQdOHvdXGUeMpdsNsmHKtr/ow8gZpeQgOoqeDXdRRWpBZem
5KSkVBuc6vwKZVRRU/VEgE2DkYWWRxxDh0RakeQn4hSqX6MakDTLtfsJNixHIq+FdkDjC9OwH4nn
/T1iJCkACwxHNC/eUZ+zy666ryoQDwNofGn1Sqf/f9zWLiLGxxnX4mi0/6gjeOYBaweaTMrF0gaL
tsRbQiIckwfsWlnQ7Aj7NSmVlEjNxvhag+M1mHft+ChzYAwBPJSUEqD4GzWztIj0eUU3UuyWL6yb
zGJFUVZNfVa9wAtC/ql9KjeV50d+irf1yS+pZruA1AB+TjHQSL5kSQ0ZwtRQhOMyKz23v9sxDyt8
sS+QOIiqK6P2x1gLG0w+3VJhWWqw+YKniWirtrbLQ35+eM70xopeiCgZ5Uwq9dzfSUs72LfLukSq
2jSR1GkQ71ETTke+4KnCM2FL+pqI+161zZ5yrOJldXIxV35fo7kAaP3Sw7lNrD3FvOruiuiquEud
sN8oKU4zrZCCHf0RiulsomCBJxlNQInXyexidxeu1StlVaNSmBJyFkQdgv2Zlc4pjnC50XkXbU2c
WkFuRKwXwmq+03yiNCQeKXcUDXow74hcTePBtmP3Jhsx6NN4D0tD9UTbRvJV7Tkby0yx/HRXBaU0
5UKjdoAQO2SfgkaicNc6hljW1wqupP0Y1nwPTR6FxzptDdqJOy29HuFq1c7THdfepb6UhA6qFuAg
vDkV84MKyObzU+cEaGs+qodrrwd7iLKUptaTqtnQR0GytvA0NpqrEWRQXFBEPRGAiD2APWmLdwnh
OMmkwG3FAVQGnovGZxmE9Txl9oSdpTGh1IN+C8VcjoTJ4ZUsaCmGWJAZG3s1wFxn+6pZ2vc6U0X0
FpLaFrMxcQnCqzdCVQtUEeMFLwS+UjRjTR51n/bpADl1ffXAkBAlU7IBAymeRJWEHg+G/ENXzB0S
J8EijW74oRwSqLtBg5vyktztjjrSjh6YmsfeGq5jnS1Be9PNg0Tw0MgXUNg4OSy5wextaYm6ojgE
AxBr1dPm7/AJgYeRURKmjAB+RTrHWphPnrrlHhwXccvKlBIE+wZo1yER5d/LX16r0Auw3A7b7wec
H6kH9dj5dK8LKA3y3qlQcmCTk8E5m4UQBbKXV0tVBaGiXX02bB6yPjVPtJnYrf8FB67XyLD7F0GK
ytHI5wDvGQN6gRz6/Lw+6dUh5k86B17O4z+piR9/QtepesybOvqPq4LW4YpiP/mvhIrUrBMGySb1
MrKAB7r6XgY3xYjTwDLQjq0YQoBiTXPh35SkzYOfTw4WM0wJIwJIol83rTUlyWaPRPO2MiiuAq11
41kTO1TxtAhJwW9UcZJC66OFH3lx6GJ2JEMohWUG+8zKULdhvvY6N8RpilYVOzBoVgRXcrssL1y/
fd9jLEJqQ2mByrDWZN/AQHbj222C2r4VvYaqV18YsUsisp78XeVr9T1E3pqfzueHiN4lExmJDtQU
jx92tbc31c7b8bCRMTBckxX5O6hYiQ2m9PRkpyJKZ5pgsRWBEUquy275qkzW/6i0Y9g6ih6UjVPU
eH4unlTWzUN+MrzJfmbFzjIJy2U5Aq0oBXkHUBHsazEsGJWyNLweVKu6ruZIpnhQe5js0qdX0K1b
J6jeb4xNv/tpTKaxYYAJ2U0VJKBxx7dOwW2UpG5pKgV0dhE197OtyDYf7D2nwI5CkuBfBwLOAVp+
GmELW9sV71tCXwH08yOsuhdRoWNu+1HlQmvJ+2Zu4TTCmQ5z8oSJZcoWCkh5FzaAUrfr9i9O7o+K
nVdZd08C8NGo3eOG0tuAA5QFCD8cIFcujtN8JeAkW5mMaDXJAPI4IsdqwDcKRigyiEJCb2XjttHJ
ywIMrmmoCePBwnxoHwqDYhP/XqQ4NhZyIEuh1gswqt6y8m7bau9bb07qA27CuSdNj1SBLOyaqbRy
nq9t5n5Y3fUHGp/owH5MUwqjdMWunl7U+GTUGESn+hoveOVNfMWL2xCXUL2f7xXfi+/jj3h9vPCo
OfCz7m/eZ2+pRwOzulX4nl/xOvlCDz7ub2vOCXZdaoTf+JNvjN/mwmv1Q77GC7zCuUYQ1Nvdcod4
DYuPXPTrK1iE/N8hQva65PXxIlzpr+MrFyasrW75e8A5sHoZ40+uv5BtcKblGXsUFipXXHMxfqeK
+f7fVgezRN/hr+M1F49f3EiuubW8Pj/3T2zINdM85U2e6k4U9I6XaN76YOfa/fZuOByGFzt/gE6/
pJPT0cb16T31eIq12/o9alPpxTaoaGFHF+pL8C68ZCCXyQgqTRYf7cPeCHNI1FKlHrNMNhT4ASN1
G7Q0kJlIENXGZ2wmuT9BsZsPQSkCgjYdFaSLJh8i3nh+sxiQYOFG21jsXqGB3Vyjtby67Hccd+LN
GlFyG+wbZ4ppPA1gIckRBcNAweJHsc2/1buUGWaxC3mpk2K45FKIRfhLNWYVXbH8fedu8YFSza2T
HVOVIYzIv2gl+d9BAOG2zvdvD87m8vnndHabh/vgE3N4wmVPdwQK6fudv2OB+dZnEQGV6ovSLdKj
jLvUkxN0U4qkIf0NVbj7DL0w3IoRjEc7h4KQUsT5hstJyc3c//8MbrpdubkbZLtoP9zZvc6b8AXG
4+BKGSD94Gts3gUwxENVkTVtP8VtiqTlgyzfEdqBiIqTEJKimDYXJ9ZAM6RDc9lrwAxQVBBuW9zL
QSKrOa4C83Wt08xMa+HJx5imK0G8hABc7cZMl/tbJLjrFtRhXI4uWjggEImzmUPE5IjjQGUwbQsr
rt8GXv5V+g1ilku1yDSIct7lcJoZfqPZhcjFIF0pfch39h/ZPgRmVt8XKwrjvfV5td+9W3Thy6GU
tibS6JcYOHgXHRFQAk3hamZOaVlMj2ck3myItChaMrUmy4b0eUBfgs/r0blGTlXEOJvEwMvl2gQH
Uh6CdazqvSJy0npcgDtaPqZob8bHbHt+VCel5nEy/WdUk6eQN952KA9VbtrxueO8yloKYOj/Sakr
5Mzt1xg40WsrAkIB3VoFg5pPaqBLZ3tkIiErBGBV4lBNsn+3cqKPzw/0/JLEkMd3CHHwKJyGDcUO
cNJyXd6tPeerlTt4YNNmZMqoRW5YaOAttsv8U2lRsCdpRExbRuRFDox/A51HiHyCQqGAZ4Z27slC
3cY6wgHzRWBw/GSDweqXwPjcOwkKiMjuObRmUP1WXqjuPPguaP/0G6nRGHA3dQ+RuOT/akhcwPD+
X2OCF3A8psruQdVvYgJVqtMGtJnZ3wWtMEXKnfQ8gf85bKGmi7dafVbRUTonClxg7OJthc7HzKim
VSLNNmSFKRBB3qMuMBnVYO3sxk8K0uiSNa5sNXXkYaIaoYqnoBhiVa9D5po4GRLFsGt88YhNJe7x
UBecN8w9G1M9GdqU5NJZobdJI7Yj9AN/KAiMlXjUK99g2fkhiS+QMkqeEkxS2kEn81Pv4pID7ozb
CFZComlWwS2kjyzw//N37+xafTrE6Q7SBE3icwoZqQB1AsKSBgV9YYKAF+rkqt4qKfTao1/MfDd5
MfXBMEMsSC7icU+JypcnA2I4qgYKUize98xINeOne93TkU52FWvTBtF2bTl30okpbOzpAJ6WYfB5
m+ZkvMt7lX4MKPUQIXpFdRNSjfEoKaj5U4DYrNNXmbO4EUhEdf/58+e0XKa5uKQ0IpAhbbbF8QpJ
sn3flPayAiTF+LB4F56bKOylGlRGkIvfK7Et1fZChG57rP5ATpECg0jSVhLAT3n+xp3d5XyXzHeB
HhnExcmgKsyEQWfmtTkUBaWx1/b3RV+hnFS+NswkJqBiJFVsFAuaG2d79yAHrtY5voHYBcjldB59
eFrL44YhnWqAeQR+U4WibrWLi+AgHDiRQVolBD22EawULUzoLdXhhDaT45LyYWEuhUrUSS3gviEv
E8zqODFcllUOEAnpWxmeVgjdNXymh+aUcngAML+hGHVuE3ryOZaTTShZ0c/ZNO1h1DenA2ACO7ag
WM1/IkygZDSmiVvp/SrJ6zH1ESdQzbRH/yktIHZKo4/D9q4usKR9VQMDEXAtJRURLYPMmkugz44f
wCHNSnqVWHAcT1y32ZVWDsHyTiZFVI4Aa+7s7yJjj/UlmpUJ27fxyPCJjTp04mg0mcY1jQsLuzEX
KsU8+OJMlZQZ8mRkk9k77NoiqVKXJVXpEFwZ9aa4xbmERrRkZB4aQA+aOCL0iMEUL3D0g5MnBZj5
psr5cdGmoh/pLmn0Tqo2SYL9hZumWuosbcSXTVlUmmCwzQzafyP9PfrSzEyphRYDlQftQ3Xo3bs1
Uxtj1nleydmBBbJoF3ICc+NJUFNhdLHMN7WKt7QbQauILqSTULw94wMA48z4//YhUATv9qGM9BB0
SfFt3kji7GEYsA8D64LID6npeIpZiwPuPWFKKYmSlfAR/WLxs19QGUGHUstEMw12HJgNsIcOtuww
vw3CKpBsKnihAQUV8f9NW3J+9z6bBIE2QMaZdYCq3/QsrBIEnQd0QE18s8APGji00G4SbEqj5T2o
OOl/Xyv+oqFwY6ieoAyR5X8Z6q4CYFKV2CMeNOJV7PLqOosuraB78EgIDNoAWWixW1xvVuH+7Hb/
9FNMzkkXw7GCx0xfXAI0UizI4i+GKlj2Xyk132v7FC1ZXQVhZUBa3OJO3Iy1D1aNGCimLezOnkXn
9pmng5vsk52XFatqvwF5xCQQ7E1pgZFTzyLjvGLToa2psUoXhXrUN7WuVYcwqj2w8xJge8GsHsrZ
RUMbQAR/us+O+fmTjgfW6pG7dvCnaHeLVxvVX5v2nZLypl2zSGlBsor1mNWyVT4extRE6s277tBf
rdr0dhmUV+od/fdnN6cce0zo+w7NmOn9CheVO3Q2EeQu+SfcOPc2Oi0mqKBFJNKXgJsFDJ266l4W
Yf86tbbv1YuTCYsoKcq6Jd38GxL02kgmAdnTsU1TlC52m1WWhHsDLZTEu0rq4QHAw4LWfCmPXsJJ
4oZ0RQu5ADBC/qlqsBgNskkZ9hDW5GHzG7qcZyba0eAmu6CbxYAJltT805KKMM5mf+rM0Db4UGaR
ugiIjE92675Bxvud06itAzuD5nISOndJ172cV8E4N9Mo/1Cxw9UhBDIweaJVb1c9IHvODZangd78
Ut4Rl0JwbMPk/WV0pDKD2sHaoh93P1HAkzly0bmCNd0+UkpqiQxs6jc/ZJyzmwPJ3aqrrqtu8Zft
cOO8EixQNNanNDjtzx5ddTXwlBHb8eamCAbINIjGNiQB0raXd6cLU141Q0FH56OCc2kLow0EX4KN
wMqdHCaHerfwhq6/K3oQbZy+holPIc3I4krPEbxM47v5Rb6ITTVNiMB2u7h1GveDaHamqEkDWwM0
SGZu63zWcvZx4yip+FtB7slpvItL9CHSg4HmCycarxikgzsPi6Bn8xAiWw4B6QYsOwVKbS5CAaix
Y0R4QNvP38D/Y1xgv8TahRs1xYS4lUV3EWKxzjr1xMjtbnRKqPShGkO8Cd97ZYV4FdnTrsUfaXdt
iOFIC+fogAg9JVzzzIZ3bt2SozyOawICSqIFGv9rt78T0hxMDwXJ/q4fCKuy8H14wJRQHQPKL+Kx
q59fIEBNKdcELzxzQbVdaAP/ZlggEqlQU2+j7nI834ZlFe6yaDnqPspoSbgtMUqk8aHEUzokxmT6
F7NNlVCdWRqXul5dGH2WDPHz4zrxUKD4Qbn8P+OahCzWmtg4X7f9WDcntxMqWwtWHFlVsDwoF3FP
uQjVKLE5dbba1O8N2JDOu0QmKFgbKxBKlVRpqPHDMpM36uKjNLcElZ2Pn00wNT09EHRBEoFQlS1n
Gj/v650T1V56l1Z7oBz2wb7Ol8RL6F/GXyoiphfhCnd3b50fLmsgx69Dr95dd4mPFbLtZeiRySli
UxEaVjiqL2E2Fts2+xb3+PV6K2uL2x02SyhvYWfcVpCFgafHfVlepTVs4b5ZZNc1pVM6C2lIauX7
WG0nWNDYPT5OfVq/iLe5+9a8BUc3D09BHCZQpLtXewSH0g8HJHIvh5SQztoE0XcLm9WX6Dtnr2ae
sZbiyZ0CBA2KCwtZkBnHcw9f8XAdl6V9J9R9lCzeO3n2wSNein37p7dBvye2ELhDbP8Qrz5FyxbW
2lilRlHgRgocwkIF6CYanJ+1/yJSd+Ds3IvfON/O9BEFaAFpvJCu4xQCbaWrKExXhUMmPDY+tTPb
GxqEqwgVPHh0ytmAaJoQX64B4MrBx8ArDK/VbV9t/Nsss2nMBpfzmfq58Jg6wyJEG5PTF3z58d2k
T56knZMdTMXBuHMC5DcBvlazESxAQQKJlTrYojJEaGx8gwHAIaBriLSMP+mYTNIzmXnUis1PHvXj
4MAPHw9u2MFCaNryQI2LNJzMQ5wsCu30G7YXBhkEBybd8T2Sy7gCgkVZIMTgWNLdRm+FeD5tKGzK
nXkbfZZItkr9YpeolJIW/v185nT+NKFpDAiXQw5O/vG4LYjYVIbdvUnS1ddSB9LrqPbTZhlNAikx
Ic+kupyUNwrsIIyOJfBrQX1Ebv2NU+7sZBRnA6M8YugpJd/KMPCAGQeyB2Ic9HsM263Nu2bV/7XZ
Zp+arkFnjhgV8wObTs8D9UfUNbvK37Pt3g/96of2xVEH4V8dd4ArFsSq5MTLYBINJlsrbuqtxxG3
5WFbxDHo1TzoRYqIGlfAMKl1iTjS26vPUgkQmpVuxk/pQxrTaupKz09E4/09nYhPxzVZJW62dNMd
XrwmStUqUXOpKKGdU9syqHseclji7UVPTbQ8tSfq3qLlgwHjr8K2VrlSZEFHlaOoemQ0sSxMIJGU
NVzpAu03q/4o42A5rSrPN/olpM0Kg4xOBfXHys0/VyU2X1CnJOkPw++dOo4pFp9GA1qiDwIfJkjA
CddhOFYh6fVvyLKcq/OCPaXoA5kYktpisk6D5SbNEyydR+2OHZEcAFC1p1X8eShKKaoT7ESC6ZKs
VnPLpD74VP8GEEuP5OSROegVcB6oxzyJ6KztOqu7VUooAOIkzEirn8hPCEKuqW74WRm1chqcwpUq
TTTWGAUOu6i9S25Up8Tz0+ns/oBEHS0jkKRIsE/GVoV5mxMGLIzaVzowhSzWI2wpTRUjdAm/UBI+
TK2PZlwU8Xo7+SgGmFJFlUStxZxn6PnnCNoF2Q7Jyxnk9JO0P7dy326b1cLAm4y0OjahCp3kZ53K
B1B7w8NcFTlDHS0NSnLwVcUbfiOxPhMDI80KtXTFPaMaO6ngBCjeBW27a8yTlPKLCI4PbKexiwBD
XW1qVLNV9K6ROUW3/71yhgdd99/Y5bWLT2YYhBFsmjQsBMGm49qAV3Wx6zNHuxoJMtuIcV4qku1H
iSOEGHgKpCY0c5rQ36VPKpdU5VfdhvZ/8G8KSjRJQ4dpT6zhmuP+6RMkxsUcYg9ojjxGBaWio9en
qiLhoaqKAs8ZTPsOPTmB7lMUL1VREuhwVBPFaobo/b+f8mDtQ/rrWG9wMk7i267fl/HgeXD6GNQu
a2/dRQ6KgwfUbm/Xu8UfhgBNZ17+KHqAhk5HTcAIkUHKUMdlHvl6bso/Hde00p80Ud4fEOJES5dd
Xc4PdFaU+Okhiu8ntSB1KXRUswS+ehY8/odaOlDXf5ddEdgQHxPK4FVyEj5srbogAGd7QOAlz7Kb
fXK49mLnp4HJAWeQ7oHqNSpbG+Q28njK/Io9YuVQfoasvB7a8N3MMzyzpZIZczgLE0dRZHI6A6ja
+YVf70cRRU5A+YqHB4rBEIiVuKclcaK2eDpNEsvUvDJoURuhNOFtUVhSaPMvRLfI/HxE00B8BQ6B
tj8JuTh+qO2yJRpyhAACaQPtAMROiszrJv/rUNSsR5JlHbq0vLUet3Z27SfLW6shaXCJLmSxNHPP
zmxe0IxJVwI/8BAtm/ZrULQqgs2WSGBF90pOCNBgpaKiFqh0hVJOfw3K6BenFBqg5/WAgB9QtiIW
VtVcRHPuCGI8pgEKjpoW4HGIGgyLhVVV4JSXnX9poUQAh4xWIrvEPrVvgMuAw0TSGBfxpC9whWaA
9I/b0L+G2ndTwYyRsOxvxKhnJpkYLug2QNGhLji5Ya4HzquvGpCixquPG7UC+Uab4YbH9k5teJnS
9swiuzx8Dxscm+0ebK06nH2LZFmHDxynkSLB3xjemZQkdA1LmO4xz3OSfVpuEXrtQuJ8CqExN9Ko
QpvNnnBCGKkCze94F30TLEoJZ4UioUk5qIpUa/Kk/3qCqWKFjjD1P7QUT3rs2Ejn6yxpTKtVbKb4
F1TaQ0xfiAXRKtVetdfEN7SztTDFaHuQXIXL9lMwxn81Lp8sA4ZVSEB/PMHyxk6c2qptYw2iRqVS
DYPS7xH4XmNhSBlGfHhxUb1q8yku13/J9S9d7W7b9FtHU2mem3amrgsXmQ0MZSZORxQiJsNK8zrZ
lxvLSCmIJmSMFiRRC04Obm9KkaRHfknbmaF6wwN8OL/rZZ9eSpG+2lt3DdKLY+RDQWEtPUTNt7mK
ltkfjoMMD/afHEspk6OiNtlzgzZpnbYIfCwHmG8wcNKQtO1BSMpAP+Epm+e7dPrrfpnYr0xtRzIk
IsFdGFB6zYGBO3O/5TlAdh39nHkAzSLANHI7XNAhg9HhvVVDh1znbl2tP3RAZfPa/lkli+HCtYnu
kOMxEnnakLpQKZdEXCiOucNqeNMldX5jlXiLzsyl07z16CZMD2kXsSI/2mYrU6RQymV6uehias+S
TF7ccnPAigriJwty08f7BXeIN9Y3M9cXArXCT5mtU5wJIgDLQZ/x2RKgYJ3ARRuvQb99lRqtVcXz
hpIiRX4PWRyPYoPaoYoi1FyMEUARBmPs4dH3wR/yX7V8GBSRIHxmNAWJJ45neuKgLkaQkUJKhibK
xiDBWqPfBbXRA5ikcalMJqSANviwoyeFf6das9pBBVxKNnP8jjNcI48i55LeCiht+eRMxpXkXbpY
NZ0Jm9dOeYee/RdU/SnqFO/Xjv8u9+IX9g5eOsIxZoNAJVP+ofIplA2oCiTuhn7KliJJS2+FTeT5
CXcitKBMA220EHYMhyOUqMkYu5L4fJ1Fd2mCH2N9A9Lw2pyPDDPcURiLqTtxVkrMDXGLr1JoTrlV
nlvdxH3+WnjyPsFuQ8xhr3gvjqJbs+6ECplPKM2znOwSkoYBG4lkGQnvZFfjKF0W4T7fcr+QeEEQ
wuiC70Ft8qzhbkJjRa6f2olcDPso+ytd7f+ASocDIa4lBnEHqEZqN5qgio0Mx3VPRxzhtoes012x
OaopVLtAanFQVhIjeER7ubSLFzPPQAf9yWdC/hbRQaInKsnHz2DwhnQZRN0ouGyHwA8keJtayANz
jcKaxBmkrjWawhA5CUeEJNVDmVco9nGDokUjQCGFAHc5lzSvzmxOROqccoQtJDf2JCLAW7KNrDrx
75DdBLuGO7N4Io+vXNjOR7ggXPA6UkNG/gfXoTghhXM7vnJRNJCc1q+K/S1fMDsggojfkdIYQ077
17UuDBFkJH088j5Gxofxng1fsqHD7RhfH+kdTzkfw5/8LTbkjrqiI/Jy+HOkfvznT77ZHaiSXFV8
NnqckEB4HQkf+f4WYgd/ZfvnGiaHrs13uOaC16dfI+fj+UlyhppJKqKwx4ePBZpm0vChJLeOmn28
NEB90Emv+9Z9q/QNz6e/hSaSYKrkPcQ+jhGEllxfzUmgqCjdDt8psr1QYU4nhxQS4hoV5RiIkrQD
NvynMA7NLokUyqsDqtcr4x5C9cpgWA4+7aDw9TzfG0m2MytAcoQG9ozA1iQUzlunWXpZ6RoFVaaP
AQXCNLI/wkjiS/oEj9OLuTV+he7HpxNK1VPmTurQAdoDhNdEGqfWyDfiepxa4XcuH7+YYnrXI7uI
GXcR7y/1DfPFnOOi/gbDiLcyy7hg+nEtSQZmUIP8E4pxmtl88XuZ7VxAb9JfJfmhzuWvKc6vGif6
OL7xlTeMIxsvdN1rgPym8ftaBql+8dMLhjJ+04ztaEWMY3pcFFykJYUjrQEueLUtMH0PlCh+wPTn
lcXBz8aFwivLBt0UGIgiTY1fvO/phVlKDy+sn6K+1fphkTwuoZEbNS4hlorVX/7UwnIQw9Q6GxcQ
bxoXEBesnvGv40W40XvsP/VG865xdY2vbnvLz3llpgx/aiAgxfiDL5Yuo2EZM15993FAXAx/8sK/
9vR1/Cu/hW/qd5lVzTfHX/p48TAW/hyHwO/nh1wzCr6eX/VnmlaA5hw6VkICoXQ4CW1cv6qzxbpO
3xXDUF8aF26dxkVMnWvdfbWXHFE0dqV2omqzF6h4DmAU1QDW0Ce3IYCg6qzC+WDNGeecO4zRyqV+
CwOFntW0y1I5WZuX9ZIursehE7Sv+1X2RjohHkrWCSWlgdKNdHql2yMWuYyxYkRPaFYDlSToAVFi
vA6VsqkeJqSQkCRCWMV9fF/D4pcgRZ8l6BaNAInK5x9FFV91lnkC57lbTi7HLwFgIoHUyS23nNUG
txdvCwpNnCDSNwqdvRd/icv4T6MQi47uQ7FToY9OYSPdQAgkuuCD0ZGFMONMDmzgLZNQQUEuSrvA
dfD3mBzB1QHIuJtmmRlcnMdfwhbVsXgg9iZWtEl+pHlg5E/kT7lg+pNoxgsydXmkUb0yyq7cOVOF
FA5Z+giqxKDrIpiHWOOSWBQiStNHutl5zBED367HZcYri7+RMcENvtQyFgCDBUVzxirnuDAnErUE
pz4RNAQn9Ov4uJPAKOm9Q7/i3yWYH77LHz1FskxwW8nUGiwN7hgpUoyogw9fw13zIl7wPLwIZDXK
D+hBCikehzY7eH5tdIc58Kqtc7MMFj+lRx2s/Xs9L0XYcrXSZI03zbe6rf6Q9UCO1cCozY0mNfWr
+aL/GSQH2RQpFfpy/Oed1Isr1902fYGHMNavSbn4kldf2wM2h6Cw4gQnhBBSixcheqUisozP4h3O
yRITqVvwHOH6E8H4F3sh2jVEZ+L9G0O/3tMXoIiUI+SCwcTwDyLQCGbOydmfGT+gY9DqlP5QzkaE
9Th6dXu/dPZRxfgpxEtTPB5wwMPPWQ/qwYpIkvtSA9CsI116beTZQCfah44Nm/5wDBCP7e2jjF7y
nnNNd9ta4CxnngohCOYh8znatDrIOifqZuS0XGjGUuo9Hn2+xt/JW0fEhsTMdYvBIau9Jp8wOAtW
vJTNxX40HIku+BGjbIuMjqmOoO6a05hkSs3C8gwq+slK18BWJK2E24AC6cZNb2sbEcC1YX0rOIXR
mlH2J4X5sGRCFAk6eDDLU/WtfCI/6gNSNVCRWlROs9vStpXAtQE/OlQ2tPZDmHWx/0uQUY9DDeZ4
y1YVr2neIBIlfL+EdDwyzxREkDhdpleB6Ko0fZXNS7tDCCI9rgoegEuzxfYw05DYb+Afvs8XcqcF
rfGOyEUF3yAIXwYa+KTjY5GmlnZRR1g4o7wT0odO2ePsDPVuSRKoliUtdDTSr8WoUhdWed6jUhl9
MnH/08B9oyqJ2gdW0gLkgcc3W85aKhGdPj8RM9mjae9Drj+eWNYuLJ1qGW0+SMc2pFMsqUUjBsZY
BUVVw19nYbonxYQqK/eTvqeHJfLIL0MXPbA4RQSCRrxQIfp/Hg1AgI2iwPai3/JkbRjaBrDHuaim
l84nehYfBSz0QmD0AtjIGLDDQ8VM24fGNEoPN8WeKjxCsdrKlU5wXnAWwFORI2lGoYkTTtZQohjK
3FM1HK32ec6SqTcc3za05Nn1MS6HsHRSFM8rTr4ucnnIizURdpRtrrsGIZbUJxV2Bg6+AFB7bX02
in/pGsUYDEjcK+l5J9gyUivhdgRD+MN2QZH1MfWLwacPn9TdZRpw2FmboX2ZDOvgKt5IxFq0YLQN
rCJq3uzdwwXGGe5lvEjTF0W4Wl/aGyrZ3h5A+l507SZff+iXLWoO9pBd98H6cFk2dXJx2DUe0lhF
9s0L8fzr/L193RVe+Dq1y+yt8qfAhxlMCy66Cmi8zwQGRun6ufs2CQwC3wfxskoiRP2ofyyQm/Bk
BZdWJjyQ0gV1zIXzz7IHEQdGJ92UzetdFbkXLSJ1/T5/l2MaJLCLaPHaz9SSC8TplOipFbN348So
sqJYSTRULnUoCzZQbYk6iHs0SbUlhQ3s8RVngNtgY7XDyjwZvqvKHOpzo9KQgjcIq5inA76mtw72
i7qo1y8luiP6ex2jJrUQ9YPAz+hjNfvvcYGjAaVEWZVI9atugx92gUyGGMSoSv5YLOv3u2WMwd32
b+ExZcGIQjqESonz9xIm0XdAjgheYGJIpLQkrjHKLSKphaqA8SJA9SDYt3+t1018gbPBvRR9pYZm
u/y+uLHCi9Ddf9cWmexWP4RQqDiI/7vIn91OCwFNPA4n8P9TVMfQwgOtVpvUeEelOagOnpqq4fWa
wKDo5N6XEwfIjAtxb+P7oq6tdmZhFayGT5SicZRnvFWB+PMDnHorjAM0HWWUT0PKEscb3OAl2SLZ
4m4dVtTpvU1Ctp0ymovSq+NryO9fwkUxvAy37M9iorgdffiqYjXVIc8f6fILF2LFZbrHIBQBZ0r1
e6gD8dJ7UW/AQ3XOz7rxl3+kVojxy9K9rKN1fpU23u4yLRD6jBr7OtzxRIpA/woKh3XEUy5wugb7
zcEcenpcHFDu4UDuBJjjYujBVEuLvOKccFnddb//XtTbvxeQri8if4kLhYQxQ0gxeVB0UFtnNWum
qnzmxqEYCDHCgT9G7DS5cXlpNVltbT7onO6zAL+yxn9puvGUbsRuM80stfsA3ssTUz4T/YaMKADH
C35Kbkrmw2oqJ2vIgeA/hpYcy0MD0T3cJlnzxQWl//wj/z9GvoTCINQMjejpyNd2Wy7DAeVzQuWA
elFAYb1Y/6lul92NFHoZCaMqdF+g9KDFqFVsDpIm/FEs0T+k9Su5Y61mJea1Pxa7E5ITEVb++9b0
eMcRsyNMDYwdyPG4kyhyk7op01vVlSQwqSDP24OvIXRRXViJk1gNXRRfNpvDvepgApcrmhGVcFNi
f5CtXz9/P88EnygzPhnXJPgc6jqznTLc3uowFSQjzbF98JkAQnqyPZmQmVqdwG5K1NS40H0bW+YQ
4iSrFM2G9HqO08MESAZVByqNqEVPiuxDtD8s9siffZAgZxGwCy/F7GY8JIB2evjUtwIFCmPD3lJ7
UmOxvqkVJdcpwyjmQSs3TmtiQiVQwk9Laq9bs2dJWfT5WznttZhHTJmEQJkiOgpvE2CeexiyrITz
8FYkcYnzk1l8jZ0NFkvoXMZQgAzNBoJbuDh8fwB22TKatYMK1QC6gf2SrUPS7VaBfCR9hHlJsmm2
dDLOySMP6oW1SYZ+QCAdxwxhKgn5JAevMFF854eT1BbfC/rhCGUakcnhFhxAD1aSwRaYu5pM6hfk
SgRTI01BaCkZiPmUxPRWptOCmIxUgvbfgqDveBnly3WXrvOmv03RrLuxd8hIeyU+OjBx0kNKPFVu
D7RZDvmNhFYQ4NldhHX/1e4xaCg8domY46gotskfnrWwoahu0xe5E28urUoQrSiKr7AHiz+J8DtI
nqj076mBxFf9sqvepsVqR3DMqdAR5tW2cuFs9cLOA5pm27371qRCC6ZXTbJ8nVbon+QKEEJitLhz
wtcmEBb6y2uILsKSqWlv2GbrnbYhRR3p8LOOoAao8QK5IyfvzjpkzeiGu93CJejj37J3yHT15fBz
sIlhJAvSS90QN6E+j/8MBwgFInd7B+LAekdfOvVD5GYox1kRR4qdhD/yLU1JF93DvETar8Bs5nLY
+N6L/UEF+nb/R1VAuo77LLwuck4gz4GWEG5V3PRzvHvL5erS3RPoui28hpmlpPNn8pip0JMVw8VR
Qj9pCeInsW3TPcCveo//Im5TAn4UITmXV/0vZ2fWJLWVbeE/ZEUoJaWG18waoCjAYKChXxQ0tE9q
Ts3Dr7/fOti+rqRuVfeN6DYGylVK6eicvddeA75+4EHS4mheqUJMTKgZgoyTn16ezr8FETu8p9vO
EpFpqUpfKV9r3HgODmeHP8fwAZ+lH12CkXqz/n7Zl9RckJphqjDLum9GbAjjhprezdPzMWj14IoG
62LjujC1cOjv98n3pmm59W1S3po2DV8FCcLOJgZmKTz4BCXqDvRIJMmnmGXhD4mfVoIdldllxZXT
UVfCFvWPQe5jbThyopRgFvNp93ucgA62/D11yIcCiumh2ZwTelwgszimkN2x4E3v/lq5cXmTD1i3
Nh2yFhZJQFJANEPrlzuRFo5Eu03f8mn21Mfj3tteeIU3QKKlZi7abqCMT7JX87lHQVG5BdtvXlwV
GxV9P82fi5EXr9/4Ce4JHz5MO3hd4MUQ0NVe2XVFKjw/z2UT5DtylzZqpDzioxdLaK7MQjpBQrZ7
7lbRFd4+tGEtPp30MJ9MT/mFOX/PkLXmZQqZxLgh7x1mclxHwKJ1magegyYyB7/nm+PGGEKa5WqC
c/Utz3l3OpRo19G4P7/uFqI8C5TXvvyLOAoxxzhX5fsZd8urzZQD3gc8DGCk4sa46meld3ApJt2S
G+U2hXsF/w2CV0yslL9RETpjltxscfzdj7hb3W4tjnWqwXTWtbhuo8rC65QxwdS+2HbBfF0nPCZx
cQq8uw9dxtV6TVNiSuai14RETMgML2W0W/yXW7Lr33dJvuHHu341MGSIsvLn66ffxMuwxB9LGtFZ
4jFt/ZnjGrXLzA8HWom66cvJ1NxhDowz+AD5sdLrzT6OYRCV1/3pJj3P1+jPXVIf2bikDBIIIAMC
nE0xNxvY7kTR6uDrqm1ToUsp+kmCb72PCmTUAaQAxg4ZjH59Pk79sRoSO07sCeSUAuPzom2YMs9Z
KyiBCKysqtQyW9wy501TWiJFhfVR0K8nTA/BNeYdRuY1XU4Z7Q5hdno1Os6NqqCoooeQRU5drujX
RjuadELnS71gAZ08VxY9Vq5B5NjvsYqDfYbk5eH558xtVJj55N3rgBLDcXYwe1HSXRHJDJ+XCy0g
4hwFKcieKfB+2JzqXBbKrDCd592GLqenWiZ0YPAIGVhQrl36CW/BvPp9Ubs/YlvQisWAqqYFFXFy
CC4wmARuSuupOk50UdXrPWMUhdgp9kNRWBJvizUVwJKTYUlQUKNTF4vME9TQ/GAZFTR5wKiHZeh+
sx5A4NbvECW8F3ok5aO/4N5OmSeBaO2ln55+IS7VKfaTAvy5PIYQ9tH+8mjql1PSrj1VHpRJ0Y+K
Bo5pzlZv9piCsLo1FVALJVWra5zjTEh3w5RiJuGr2ePgUIG4EQZmsppQ74jpN0NjJJ3KxGr27D0B
4zIxjuVtHZMjaq0exD6WpcNgAB5toSV9SUDAjwMaBsk9qYLb5nQiKxPpAmwMeV9JaNxEVAY11t6E
Ahwxg3KPguQnhIvyM3gejX90jZJzh4lFxDgBz42Ha9T32+VUeufza+uago+O+KQWNkB2bHMMNfth
xqkNVHobKxjTk6MFcRpe/T/iPZ5+co+99jh1aZwGHCrzlIfXlQegyOEce/dqdcTuU/Kosg701psd
Dwi16X4Jjt3kewR4c/ANP5xABNtoOJU659sxSG+t6W2GISJ0nBxHJ2kLfIezFhjhecKR1TZcVEM4
U/I/Yg/ZXi/3K+DRYkfdBsLOhQtVd0OOV0P4pvUTgAsrzeBclt+sp3VafuvgDOkJ6+X7Dyh4ulOX
F8SoiPKQJ0w4zsWdRGq+dMXehRdBB+E2MJ+Uw8ouJEKNQq1sDBkvvVyGNFaR1Ece3JIgiZeu3XFD
nfX0E2bL+enCEKrKLliDU2ZCFy9ntJ/cdl95w+tgnv37+KRUzQ0EKBgc/zjlHMkaWsTNbriiYE7u
+hP/5m+aPADE2kpKb6E9ZSvffIr8uAFSxQg0qlRGObZmRgVc7Ppjv9EN9Ot4vi5yTNuHxOA8wNFf
lDIvGJyZki/13nUzJYJTcqivAqmqYLx1Xc6aApfUWwWiKgjXNMX+WOSUSXsu112BTJuI8yZhG9Ve
4lZNC3WCwq+cBnoaAkmOdiC3lXiOKo8W258aTwfKgzpHj9zjlvDCRM23PqKC7kdYTz6KuUU1fdSv
d00b+xAmo4Qyj/JhnMfbYgO7CsLyWzCCu8cuZ3nrfGlY2FfNGYUc2hUnoQjlcC8Ii2EfOsVmO9R9
+aYwGbXXsnzNN+hwmXyYd1SQc+S0mC9SxzUbFVpwpplwOw0JV8rzIijdq3hPJ8Nf8G09CgcFTOqw
DZyqsbv6VJ7ja+EOTdUisoOic9tXfOtgo4/BpPh0tO2IKWY+s2FzCwrwnqJrCeWY3uV1d0Q9v7t2
PaaS54WOjwIMTbbKzYE+TSmJP3runlKt6I13YFpN5Xzm2/cho8QgpCOPyjg85lEWcZzJ3DL0AxAx
4Ygn8GQFdTb9lF7Vw768zcc4e0VlwdqI+WxxJlvXRgPiCO13s0PnPefUppvHf98E+Qfry9RyV+Lq
fLqdzoF/2w0UwJLtP/2CXArfObw85XAksOo5rX+22vKXrJlq+iq1+E3qfFKCklCfmEytvmBVxiaC
QqGkRlJ46l3wer/frqwSmKkeLMEPjE3vJKoMJP7uvfi7uo1iQHwF21LhHUFGTauoqSClnA/1aam0
YINo/iPEutuTR5UzcooQEtdoMw1Fb+Yfpk7tGY5ZlMj3uyX64kdMMLSF+e5zRMJLRyh7J5BRkuRA
ByPa6cPDAGFMXQ27QjbiTG0E9e9yj3QXnIvt2FXx9guVB2NXMVtsdU/v+cHELIeAmLQ/syLlGz8N
89WGiPfpp/Vj8vtwn2XsKlImeV5kIlzqWbpx6QavGjfy6vv2KghP7qt4Zcfq9/72vdhtCbU1CAjG
5+cjPfqKCwFtXLNuzTtEjvNH61MQdUzomzJD2pvnb1iwJf1S3mEx4PbH2CNmtBmKmRkvzduc5M5X
VPv1v23tVuRpf9c4dWHZMxYQmM4LFgVncvgCJ2QH8dl15oif6u7OA3MXM0OeZ9frx2Uhp27efyoG
vwUTb2kL52zlYS9cYfPNyZz+mkDC+kAQ7S2rdbmZfCjtyoVxXSZlUUI/toW8PfMy8edhS4fJlBWc
PavhjoBx9AFn4ebhWE7LRTAsLzQDmZ7cGJrFosELt+i5P6tfvAu98d9Bsz/9Q3kL+Z5Xr46Y6U0t
V1FEnNt9w/eZ92uLMI3PZC23FvrkeWZVzj0R9saZm1d9BiyTscu74ZlpXon2qjux03Z8szoMztcJ
1uvQ/ujmzMx2bVq2rXid/Zfzwg7DbsyUyYE65bETkyQy/j4bVpQp6m9yPnFHQayGS4mhRb9wuzP/
qMP4c1+sX4cehKtzXQ4WnxpPgwSPvtLU7NIhO62CXeKJncO4HD4EcKf4emL8W8zgUKf92zld3EOT
+eVtbIL3puqaVwbfnaOzYp+KYajt8ZH6c9IVWecCmXOQ0W4sB0woznCvBz7xyAafV+YGQ4/kxpp8
FzIkmP30k7sJsUho8kwoqwwfdaj6PrYPMJAa/MiFKXNg4s9viei97gOQJO4hy2OK+2taMA9yIKdH
N9LB81hChieUuTyq3yEfn4/RXLW3AQGoRFdSchmwVSensSekBwsNXOmYmvL1LiT/OGrdKwSjjElF
mup5lH1vPwC7T890AtiIDqPW5Bo3tBiTKJ5Y+AU8mTGQn8ZQ4nVU7J3wSi2FXKPdjcuHE9Hexk1F
ondo2tt+NNl1X7J9B07LDdX+4J8YHENDX+/6EcCsibjTMWHXVzTy/tsg4GwZhvV0OPXh99ng0dqH
brkd5phHIzH6nDbrS6CI4gipP7hpuhDKxZqf3jUFx6gpiuQuzobu83ku3G9TN0WAkst420BL/y2Y
NRlOUjxURuZUjQsdz6T9dZ7oc+N2ePT7ZL4Kg347LGXxD0ZQoGor73i+LMUxDqbPW9FOx8lB6uG0
eCue9Z4YPtEPO2k2ugNhDEBs1CbumTONqqO9LQIgC0DtEMKGQEKHN9IdHcNsnHTi2PAthW8WpwFc
Jaw/9ttA3RjW/Oeatxl6KsoqsP0x/a7wjvl07jGBpWSCePfWTPx1X0I0metvRab3I6FGcs98Wyb0
rL+h5bLCdHvVuzIBpp4+xitLaYsEZVUbHadHMklzPrdEXIJZlFnDeB14iZ4LE5aVzt4gl4B4K1ip
YwEXfkzlQjDprYAOP2N7UW53MRJIHOS8132bfCdU5JMp+c2UbyxEscQUYp6jSvZFkqm5ribr8bZt
Uy6wdF+A5IEvbVxqg97HrDXvRe35b92yhQU789BYi5kCCPkchMXcFFsSvzlVzva2q7b1W9MuA8XC
GLX/mr3wNFIGMZg21e7oVUCxbsZHN3ut3XxsfzPDrjXHqC0zALayuOlUijgu8NeumV5ES/Ld98r8
s3wdggyAMOg2rolFvJ3d4aqJuRnuyLInxDE55j7wuYMV3pQykhGEuTkAfJSF652bUOfVLe8Tl4/R
34apX8HIXlB5MbAa5mrwocN05fsoOrU3+yohhTLbe+8Y5fDsTcQw1MzO9gJWUo8xw0LUwykNXjjN
mdpxA4UjESrJfoy/Xcd/34TUUoXBaNWnIm0CFYMNv1uTXoHC5a9zvQNabVJZyhO/0bLFdWVtbqKW
d7GTUb/b0UnxEb5QTGPYM5K367IkoxwkPDixN04LOCA3BwDWyA7fFrMZ5dvi778j3e6P0ywQvOBF
aQjdk1DTYodRytKsDW3mrsTe/WC/kc9mceQlPBleIS+tyCzJa6rrmBLbozuBK4Nnr6c61Y9pSFG8
kyTlaHbBhE7op+mn/LWzkDdJ8hrwTgyOuhnGS0vNIoYactvXU/OR+pkVuZh/1rsmvp5b1jWbiP9y
atgj7fEHsa2hC9erozzTHSaiTKFvw8XbruaFA519lRCLoGaLM0mfgT+mwQem+bQfRe0M+VXQ0WNF
0+S/9P2xebWlSYa8iDvrb+f1JZ83/3wa193Vzt/au8JQt1DFbObYFRww5gz7Md34ZpM/OeQXNZge
LeV6zNJmvO6otW+A7tK3fEDaGlAKXpbC/+bgAQOByPNvy3WYDxUfn2wMDttuZVnT9ncwAMDl3HD5
6ExURFPa84RPptz+lVRh8KvT6xukdUKRwF9sfl/eR9Xcr7zaBIWnvGn5Wd9v5CK3c8C23EWcoV3M
5vhLdw67dqW5vEfFHl1NDjuHyF2/1EPU7nfpab432DmyUEe2qxOgUN6xS1q895cuC+hJsm68D5L0
U1DTyjQZG5GXUZthv+JP7Kwd+ViHaT4N19azP5i333/p9r5XjN02YZnKXtxsfARm9Y2IPe1tvU/S
r5FPEfJLPbZsaH4z3cNsrg/lmqQvcoY0EGlgVM1muG4i7onIjm2c9b+3bgoK7+nUWYsVjRK7UwEd
4MoA7fBl3CC94/OmfmBHQdfsd7/b7qAhCeza1Py5nVdIGeZ2S/iPSIODbk9p5CDeuWpO5Hj7cCr8
NGwO21YVb7uxHl9h88AhH+JXhcwp+/EfTJqbxUnhvQ6weCLUi/PkZJb7OlmmV79MVOJNUJ7n+6Rt
quPUxsmh3JEqcjL7+pnx0yOAC+p2uiM/Fv+LdfawOdiSJndgT0B8gdQgE4yicL9qjYDI3cnVTHpP
Sw3CrafJsDoa5dsICVPeqs/iGhY9vewDCJ0DdkwI/vtJ1163FcMNljSWRlimqimNM0gMtGviW3ao
a5w0/ZRDlBSfQ84YyvgQESrAFBifiFfq3KTIl3YECq8wmmZxf7coI6629s/wYrBDdeRzccvb1DOX
FA1EDHkZMyj10ErBM5gKIbVdTVoneavWAYyxt1CyZiR9HABqJupB4t3CAETCihQlyHpC7UHMkJOJ
UivGo5gDTUYFYkNuUji22BIicv0S2Rw/cFADI4orlG7zeTzdOhX8dGcDhp8SN6Asu2gDu10xpDsv
d9+ZEfoDTzoouWEDVBKJDZEvQYm8ntmKLV0D+M11Fus3JLqnpT6u3Fiu1UnhrEPfUMS6PtifMd2S
ItipAti7CGhqny35THwaH+QaAy0ZDWsVCSETii3IWzuDDHPkEtoPwI+kmWincRNhChjqzdCoU5Mf
PR35f2io5MOiDlsmujIjFI+lYPJ8KtnUwpfRSqEuQWdnku81T1RPaEuR7ye0YX7wHCPiUsegJjvE
SiagdyXJb3fJbI7YKvp1XXf34gz3wfSiyPPv1seCekriCwnDsA662Vb/459BmhKDIa/81dI1YBxZ
9yvseZ5urh9BqT12GV7zUMZAwMIP3/F6fz4N8zQW9wpWt5MU5WhWhEqAgKzwL8cqIB5B00/YqZB4
zVp+K2ENIM4uf+3a5aOFqZ/3BfoZXKXbRyxP4BnELODqhxfmD2tebgsXNofzu3CJPmWJRx2J/XPQ
s0MaY+7cHgEkFnESWejNmrGwIGKiZGRIxg0krEmZL2wHT9+zR5ixDy/tYl90gjJm5yGRU0I/OflL
6BdnIK37iaaT4U7KvgJ5SDkmWvUyGo3FB+ZNkp+KoEwrAoQMI4dj6zk780aABinAw8X+ybpqTWwx
TPetupJVL0FBP+FZ7YPNiSzZzVhtIvc2VfVNMmUlr4qZpLQyDT70NVmc/EYg5K2yIaSu1zTx/zXu
eHhTLhdS4UbN7G7NBy1yEVCVCT2fUYogBjTIXqT41QezLNAKkZHokSTYigbSoY6UiOg/oPmInf9w
a/NhTnkJxs06OH7KrMbU9TT6K2OYXMc3Q6YfwU9ovzFlV0cjrTKezdh54C/eh5zcYd+9zsbudbCD
oCyKo0QSrgJLvOGz5DgK/iRpswYRhZs0UCV0E32lmJ7i39fYp4uk9d9bXLCXBDAWMXbxXReTsUto
f0v2vZmGzHknUrAZIaIjPBWhquF0kCYqNiAqAeZCmjdrwfzdnjWXoYKwRrrXZ2C6S0MCXRlHMlMY
NhIJYy/mXY5TOGuW5CGOJCWVVnhrKfYe/C/exKaamJBkuCjjKV7BiF/zD6oWNLGr8YzVQag45Kff
1Ed2t4ACBnk64iXw3p9MHE5tm4zpuCeumNNcfgSca25HKIg9/Xl7OU81J46J7ybO5yPTpA86oLWD
aAYXccRoaPH0ddm454eLkuticgQF0o92mKk83NzqcIVs2Dv5X5WMCl95+8krQUJVJca5W4VbFr8n
x1M0LpjwH+TNPpNj0f8xVXKHnKHqcLQaAjHBUcoHk/PFOvtAJbCUz236iBfzD5NKpMWxoaqJ4eWr
AG5a+PRnPjQRMhLT1IxbOlx4ZDe7DRTtgHOMcfBSESE7wl1Mt0MUORuLgSgrB/TmFA3oHOgHn75R
jy2qfQSdKNQZEHOCPrxRfh90dQI55d64+IoxqMRk5dpOkrEIFxG3AN8NOq1yjibcgmzcETsQb+fb
nO3zv7fK0kJ/cE0X23/tTOeSa81Q/vEKypTxj20+Jj1BD0jZAyK+a2itXKhmgxtMCV1jVGyjMJDz
SAXw9L26NJD46bouduB8rvMKKKB+P/eg9owjZ2ChA0TRuwAXDhswrslzkt7B7/8olFSU/rSKX7YL
kz8mz0I/7EGaA7QRryuTaVkSirNex8tzD/fnIz7guZKrSz1PM2OFO3+TEeVF4jbDuV9e46FUH/uJ
UbRDMSQ+oQaozB4YoNaYCM9X1nWMub9mTMUCcWrcfhfdWqSf5w+zx24lVxZ6bhTHDHYvbfb8pau3
GTT9tRzaXK9E17SHUw17wZCxBZnuztqhTePn05r91sUBJC6eM89aUsbepf609mPLR2vDhOmJItRk
N+9M89Xza9KSai82lBBCNXsd15ww8334njgr/JE5yoJ3On1FxxD6JgOK3Zi/6OQMQlmnZDptfNqQ
42wHtExEum6zWDONM/42D93LZuveuMMXkd1VeDcRn4vNeV4psOcVQgovnHYnZr8MP1wqZtXkwrok
eRaVSa+eW0bfA34sYP5H1fM6MM/O+gJrwF99zSynRv9QwS2mgNjgOpYnfSsizkXm2Li7stJQ/Lci
hORrEtHD5XBGpoo7+R+Fyjz66BMxrn06TajXF2+Rvw5DvEQzCLya3gRpJ7zLGDhY9qqS7gbY6vc7
CjOa/RlxtJRhM5LIhiesY0RukEUMfGlt5BE9RJiygt2jTUnWr2qMnn7vHylHMdaFcE2AHvsSUpWH
zz7yUkiyUb8Re4MjjJ3hpN/Zy1/HNZRfNXB4sYoQpamyPCvj0/mtGWJYfmgvyErRHLPHtAWY+bO6
WBeVlomolsyoB09dShMlowoZ5ANgHZUIomJbYXcq3XQKya2X0dq1shv0Vm4uHSu+ZFFD78DXyThC
5rDA7i9yblkOc1Wej9LaThjOP7e5aMVfvBGRC/2cEokYIM+/UG3m+9jgOpyurw25jE3IkqSp2eLx
xQDyZGYaMdT6NhgoFcQ9fSz76p9+t91t1Q8sAUPlX59+Uo+tLULmQ3fnYUYJoffiSXURMFy0d9Z3
7ooLCIQpq//i6NdkWS+jVU5i/y6xtKRENrwdCx1JXmU1o9JJXmoqUSQDVPkUYcwoj6wcT9mnr/ex
8olAW5Qxgb8Pd1jiPFxZflkmcNQqmsP9/C5gXCLb4X4HRwu2YuEj/aEh1Soipeeo9l1qEp3Af6rR
7XvcQjR95sJ+LuqDiBUPYLEDCIwunQH88uxPvu/sXm/1+bBvnSsZ7fZrChpcXNvajlpJdZKW+5Z+
ntzylVwZ4l6e3FQH4C/ytLWVzrNRBY8+5x0kQJK8AFUYq1/cNxzdJn8MM6g34XuZjxYV1Cr8nMQv
UImnt1LWU+LAKSLAJYdKM/Y5B0bhueuYs7QJeWMpflAQhU8umdUTwHJ65n4+chJzP//3gi8W5lT6
ztQvRX6vriIqnJdJ712LBCA/sdjnDcfewl4gpJS4RoC3wqvc6EzJxNVRF8YDlkLeM1vbI7RbnjOO
hyTnUXQhwX54I7uwmEw0Mg7VS9xX9BIQCYuI53xiIoZWF5ZgtsCWZnkGIKgS3EI3/yKoqEkRvmyI
YdCjzel0NTdARwnRKPTJkcbDU/WtR2CtDUnOHFIfYwsGjfVHRF0u2Ttw1tO3+tI3giqNdx9XPRpS
WA0/vVO1H07DtCWoyc+NuXEDBvOmLKAb9OzcgQMtqkCjddXDYzvk89k5DkH8z2AviHmA+F8gfiCd
j26hAgOIB3GA5uTTdkoX5qgNOvCohiPBHKbxOGFRBH6WY0ecwQlyN2c1ZDkzFzI5gxFA7dMdm1V/
V7tAKlYAEs2lufFDZkg1tJObGovBg+5O9Gya5CMsNRogxYxQ3RM/eHnS1psZe6pD/7Xq1Wbm/yek
h4IMTFahl1YfuzEZFH/6TEE6vsUyG39V0qk5zOjWboqVz2sQtynTgCP5R+/L18ptVQCa5dzIrKSY
33W77na/bXdqQS1GmySfTDe9s8JTDrGFfRcDAkQrbfVqaB3snCSp051gWnEQzKUjQa+yyGTyVHBK
brEafmHPMgv2UfA/vV4eAQ8f3qULaBbpzsgO7Pmvd0hfuoSxIHIk8WTtq8nJ3gO257x6u+FXYUYS
+MmX1DZCQECRTxMEJ2mCk/T0pdmi8uERq0tD6xVzQJBzfFF07scw34Wxqd9kA2WfFZ8yuidhFjQw
PkkjJM13n6W7gytrZaAKQg09mWjkTCQ7KA8HhZ1sO7FbNkQcZqDV7WDqZajJ9SLDnzbUs4z5BMVb
opta9qLNmc5AD7hDox5AJRa8ux/Wu5ky6crmzPbpnqm1rDkKrCJg9FwFDiBzR0S0ZEAngo6ZzyMA
o8Wt2NxypqLzBOEACg5CkIV1z531SD8J+luiCZASiQLHGGk7OBOvhsmR/sRtVkOG2/2eO9B06oZ6
tiZ2K1+Rh2HfeJQxDMSY90ELt0j+FJb6wYTxW5QxcsYfZTojivGZLUQL87aFmI7DLw4eLPXUbdWb
oIb75Ru4h0EGte/pB+jrHHrqAV7wRP1dUzZdvNXW7CuIqB4lQRedSGfoTJFNlLe1ABNPWBiFMDM3
gCBmM0Dlh8fUxONFI++sCGEzSmEounWxgw5Hiymytghj0seqOdgA22wPBL7w9Kf5P5YjhximBZTC
l57t3ZTFrul5U+KRrBpjChgwcJFIkR6nF92Qusd4B6Eq2M7wNjuG8POE9g1k/qOaOkufyFecAVSx
ahBseERsR6v3JlhpQ7UXxVLh67Mab6ESkh+MlEbzwNi2SNHHNWRd3Ab7obt3fRaEVUUHq8zBNgiq
MTm5V+k6Xld+1R0Zs8O3CjVegtBiyaVY+uQkoHBWAaXgWpQdp4I5ar9yNkCrSSCvGUb2BlJBTnnE
aoT4xBAqvUJ0UL6IINvcqC2eJ3RsZtn823h/RvklDrTQGc0g3Yl1rzga9nvafsKwoB3y+eYEEkhQ
sd+ZAfKrL2Gey+quXVZ813HQOAxwD1vFz5BK5emn90itqc3kr6d3KRt1nGThEoMA+xeQC8y0rS5d
+RYWo2Umpl1fhpcqkOQdisgJ6ssALL5RcVoPEQQo0XNs0UfGjg+v7KIKnvLTvkvL5EcRwlrmVmFu
388Ynain2RN9hC+lHHJYJ29lMAJf+bOiFazlHFu1IPC+5nlJ8dq4QAq78KXXQn9IXXOt1ksFteZi
OuwajyKfXZw57zeyPY69M3zOo/V6dYfjuWxxRKhvJAWJIRcii4SClFKQaShGz64X0vX3LzWmEd1c
HM1mDL9l/Xi/8fcyCokYQ5hT+skKkWTAogpug1KoNiJaP2gIKW34vGfP5t5GDn0rtvPP65t3jyhm
uLlkZchAnff2JwJqfTqF1ebuSTBhu/wRG17ONT4OdA20G+inDMK+YI/N1MjymyMC7dRQdxubNkQC
SHkMgEEjfp87TgFxCgyW/yoT4BoN8rCAkwaJS8Mgx6WW2F5HJcjqDK5pYgSK7pnX2I3hffbB/tV8
gtmMSkeQD/re0dKeGA6wHFExs78HKWx+K3iNVib3bsN/mGPBAGsSY7g4g5ylrLQWcuS8iM21sDiS
6k1S1F/dEQRGFA3jYBhsNN/UwYRvODsSV2+JEDEiaBgG+IY0LCdkDeakSm5oz9dxLQnkHqqUWUQT
CgZe/wGO07wynBWeC2DMlRcQuy3jCwYkVye1nLJOJ4+accaz5dXJc6bDGDjLEfksfB5NzWqPXcy+
VH01fHZrpqSo3/l5O65sKATcUKu1HILgET4HEozQAAjnWExx9jJYJ/cmAgq96sPla13AuoyqHvLr
nkjCdO+th9VUDThDc77O9/v3QMbx9VRjwuKP8GQQH+z4buy4bsOsOIdgeZDViYQKwBvwDRceekDD
RrnMp8BzD9qdHlqUw9enPh440bHxjiOdqySELFyKZfzYKJrzHL13VqpAUcrZeZuPJtaJhAIRwkb4
3Mn6c4PKstbQAUcODO+jC/ShXsouHNIufA0l85V2s8aFX414SY9BaBec+JeI8/ATKj/8qYySXUvs
kDMy8SupLOg3WdBMAzRh1xkljnkfc5BRVP/xJAyBLSi/akE/RI7FMmhxF/9KQT694amamRoDdxcG
N6jeIGnLpSRn7atK+//s4f/7qS/xgmjt0lNUQCMQ4CMUMi7Xjxp4qs8FuHqlGaB8wzUDtJWBLh8g
SW6/kiZLivUfKB21Q/9U5/zturyHbSTHYpI4M+Ic0RvcM8xKjyfCgFZvKmqjV3bcYo8XBrAFTlUw
CQSEQ56+6RfKG3ZCJQgL13Ca+hsjNJgCTGafvoHez324lk0Q8TBirtfV3/8dER/O20zPF5K3Tu8B
YACh9V2dBKSVEJkpIpLSQKmQUVtwzBd5Bpd4e6Oxqkvr2rvhXZ0N75J8+qrLl4ugq5wOuQTaHnjC
iAqQX3NgKU/xRXrGmSR49CNEe1c9O+YDtuv720cgBczxd6e4tLFVgccGrcPOzt1WTkaWt2B0TSsl
c5S1hqzCBCw1ytPlz5Umbq00GeuoUUNWxHlHpy/5y0QGw8K+6eNYxzGnJBKFmdkHJV2txHOS/c2M
MCT3E1BhetBZGDnC5fV3NliZwnb2IAaKOGJtqQiaRjHEzKO/f/qpPl7a/O2WXCy/zXPrDP+Qyia7
K79BPa7kFYyTIYnr4zLOMwtXGRCnCdZtiN2S5aON1ER8O2HIFI3x92cu7NFdCsw8kmg6YGj7cLn5
9dKkc7ZRc2mXUuS8noMmRi4vZADeJJviAP9qTr63zEmvfzwPRlwL+nTBv0JLIs4oFHK8Hc/V9I/o
U3gh4hgpLW5jwPIXAFBdnRJDMnCC5wslFyYdQkxhXHEe7OBCtggBSSaTG7emENaNG68T3b5ixomp
Z2X5sb1Iaw7FbX7mFuoW/bS1JLjwgFSAZFgo8G/LfUIMcT6f4tjm08Q44fXdj9ZcHVJfKn+e1jgE
hWHb01TWumRRmEmPankqwjnoICGXPyt02j/6Mv7t6i7Agzof4mYLizMRshh/iSCeI4JgeEahQp1a
tdXLbNy9WLBXyudPguNrSNS2kzcbiuod50QfqlDyVYkhYA3wvVPAtI1pRAsgNp1AVlgG9PZwbWRq
3eB6Ik6dcQYMG1bqi4BXVedCGB9FJJKWSF2GtU6SVabLtED5fxrlmoLdSu9usUdJBxpQKNUYw6L6
kDOTsdWfrKOwKHq5nbqjrIE2MrittW6fPnOUP74E/3YPL47yaKyis5PMsc13DeqYaQieJvTBxSl6
L5W8nu5frn+MfGXfrZUn0p/ARXH5tPr6vHodrtPLZ1bgY88YYktEXnQY7fHdefgSA2sNBl7HjvOC
vRNpuTguhY8kCFaIRn2SE4ipKaCeoJu3mt78JUL7g3jzPFPl0baJFzb2GB1g93dpkOuXXttwmoEp
M5LUdUkILk6IlLiWCQeDUyN9saXgN9OqMg0KnVdz5L6cT0J1+XpG6qbg9wlCyS16I7bUmCTvvepf
6+6u9c93hugZSzkyGLQ2aDsxZbZjOcqJxlAVAUIocyw/J++GxL9VOruKI+wsbPiAqiZrKki3NZN8
WE9AwQv7snY0hX+pH1V9IoqFQDUmJjx6Hu+0EAUEGIn3uCb9gsU1l9GMUlC9TpnnqZq2crzccLB3
3Qd7lAR797JP7srG2ab9CLKyxyXgrCkdjDPZUOj8lL2AoFQzYQCks26CTua46afBUP4z6hd1dsal
9E/v3h/DEkyJ2ejjmRpc1h8RrEyZy3emuBYEridjc6Robsx6+mc8YYLn0RT95eCFy/RyCj46VTpK
2PRSjLWgo1VQNdUY/9+9iW76iaoV8+I6pXPYtyHcYfT4oClNAIED50vZzuqtqSdKLMsKYg9FMmk6
RiOUYK7VivraaVjLbkjh7zb0uoPAbL5Oz08C9R8qlrj8pvGJDgDN9CI4urKk6F25m3EV0XO2FI9u
t3GErhQwFDuxy9qHDNahOeHY9U7jitFPabHynX+DoU12tNilYqSKgsk7PNEZ4T1NKxoftJcuScJC
YyahLgwkgzO81xpUBqs9kM4T0ywk1lemq5Iv/Yj6BCJXRvQsHRuzZ33ZDGjp4IkkhRzzEMYIMo4p
Kuw3JdFrSgwwsu1dn06717U5gSxJwYST5hEnLGsVnNyAjX6ypFiPeWyQYgoVITA8bilGmrTY6+lm
BfI9+NEJkUjWeihC0vkwTWf3c+505a9TVme3cwTANXV0iF1K//H0bveItxC5zkqTpTyOcS66KAic
fNrNle9G70xSf5NLcD/uX1l9lJyoewfojuGyUBFrOK04F+Z7lqSOEVrcoH8Go0/P44t0HFlUnEGY
6YrTpxyojgPbxzhNi74tToes9456nSTWl8ObuAjPpy5YGtrFO43/IOEvGGoQnnMZ8JVPY5I6jCut
+1yzg9lExxi0qEubxvxD9VhP8tO8o0ggBwIn4epgacMg/6jMPts/g+uk3SjY0k9N3rCpbm8FHolh
Ka9dsRN0uIqnQtH9UQeU2cUvJsoUWW5PcD2mmooTMMqvgQvZpHO2TkFC5ytsEZ8ZHjx2rD74zBfH
Vt5lMTtqGFiexQxf1E0Z6dmwLqYWMcqegPmLPD8Q+r1xK6h6PKcKVCqkEFA0xoTHlz3zs/1NN1Q3
z6y0R5rGPTIDzD8jknmYgD88V/2w8TcEPs3rvoWQxCJQYKr22bFYX457QFqaWnhvV73f285cbnvr
6N9iPpAd5gydJBcvLkVvVe0jE1PG4zp5vWx+CWZoH4weQFSADW5qBqKBfzjtj4LBjuGe/lSPuPOR
Gkq9H/AGkd4WX/QiPvbRYRUbF6ifQlrvDwW1PGI3b/dbPh807G0WiIZMQwUy2i4dFqm232ra32cp
XDYm15aZQ6kX8aGfvsTH2iWcAyFFUk9DkvzJ2zJz2Mw4nu+Fkyjj1FKqbeQd3TnFFJ4O11r3eqs1
4ZO9IcKvW1tOq7+j2Hr+5P3pung3XQiuUUAUH/fvJ9JmvSsmp4mrt7p1f8lhcLWhQ6HU53ZCk1cr
LsMafv0oPqKOJL1TosmoIvgPGM6XTBdGWtR/+0g7CHiT9S//WwuSZ2mc+GuR3RdJ8r1fATNlxIEh
FVMBlYET+GgjEH/GDgiW1XUB/CZbftMBBc3sIR09MrQed8FXqMRWTOKJeQCJJgMCDjS7zhldDezo
bsfy7CDO/JePXB/Bw7CePpQ+ig3+4buGAwLz7tzhJU8gRbD59T01LKSYhrB1Lcm44SyLzp9FbA7w
cwrD9k24a656F6K7/wPZeh7QAoS+aO/shTGxtwQYXDgvNgFn3g1RfN5CGw7uJtzbeA9869Z4mKGI
/WAKAI6ik791wnR+i9Ax9i72iRgbchbH9HbM4YFrpVjryUiQuY4JOPdDXrlVlhHh+zn3XLY10O1A
dmkzgVJXQqqtWNC6zvUZGwR52xz0I03cvGAoHXtApJbi6aaAKlK6oWfyEVuiSXNwOGL4SHUoWlAK
MgLZL3xnWeqYSiIKbhkpuRD/rmJqRny7AEK3BHGf/QHmxOVqpFLXzLPUPFoR/OzxQ+KM0sVu1nat
RQ1CUbdn7DtnjO+LBrOZokM8B643/7tRqbdl3K2gWHAvkEK4N1y4uPZxOGCX0rI8C9ybEUWQjiAj
uTxB85ajObztneXrJGDcGiAYD2HklunnFTnSe3zR884vX1gLA5sBGBjPeWXGMbkrcfkiGWDXH/qa
+XPsg56bE3WY6n+bURiz1d6qd9M6m1YN/mueo1mhYMQrmsUkLZFlxlgbyD+zUU0kbwLj70uIgdQ3
sQcgV+7Xz1VZf85xBACyoYhCtlUP1FbzWRaGLr4BRS4zwZx/m0sE5E0F6h3XFHZF6ZxQTnJ7Dd8q
MvvdcYjq3603M3TIeXe9NN097pY9cpvlX/EQ/4M5EmS7hvFk33yLdzhT5KmQ+miO771s/NUd+q9N
Bxlw6JpDOk/X07a8jyYWYtRR3jcBxNmY2Uo+Y9TTYZ9HjcHk3S3PDfYWp/OnHpHcMXAYjFhZbM8r
wLCxxaTnhL+GtWvxC1ZXM/A0gpyV2EfyzChK5OBjQgwG+m23YJozpQwT1U/49dS+6CvWSOPo69cs
pzdjmfZg/9dBzu1wnRyFLT6FiPpGF/MgcGyFa/SqIY3LBLUpWQfuMjHBSf6HsjNdchPbtvULXSIQ
PX+zT2fndDmrXPWHcKW3kQCBRA9Pf7+xtF3HkhzSrjg+rrS3nUawWGvOMUeDerMJ5DexbFzSDsot
FlCM5P1utYS6Pw0vUcNsMM2Ygnru9N1bpEjrIlbcEiTBLsu1Cyopp4OM/wELyOI2X3rxK/QrBNSL
DDVrV4zYmG5wNxiW88d8hkyAAeBrM6U+WZd6avUqvUkLLAnIduGD+WO4Yt4wf+dWI9/ts4Saq58v
VxvQeNfhNagGfOotF7GI2WRzvxJ1qZTuq6yxBaAKwCqeP1P7ffyIlXZ1Y+UMkOwR8wNCRdKbPLAx
aKz5w1ZFCV6zQVzawCeP4VK7guTN85qCfdhwCURukhlAXm3uZ/6FFxffZKjbcAhde6t5881GDP9Y
Ju3m2SUQ5bJ2ZQY0IEEXnSEUsejMJn8IlWkv5VSPUHRR+fmH/l1lFQyRlcybFzCka2+kyAtE4oKb
nk+w9+Cmq5BV6a5DVB2kcjDsgkdmLEyh0spiUMaQ51m0hwk3tGzoQ9AxgILCRA9N4fTTKdqHBf4s
cVtp2P9iQnYz57tA2qaFOYsiwnAymVsIhk63kAsMrRYin/EbBNveeaWIdwi5dMR2Bj0JAAmWF+DS
hdW+l/2CtzF5ruMQE1bMWKmjRJWtgSVlIaZ7IksJ18MWjG7jvEHhETNRnxIeHXU1hCvGYwcHrbUu
cf53xskIT4x/TT7w8spXVpxEG8VkFcE2aSRn0rRG4hiFdYqJamhFMpOFQRk2qFeB+VJkA6q73Ja5
LJvp+brrqGQ11+w4ts2ESFaVBzSjMvdzC8OPibXL9TAUyRv4zdhmaNlI1SuQqxySlzHHUww0xlsW
H6p++9C0KOGWPAgHAiU7d4+nYgkjSLSb02v7iHtyeI0HSHqZZd52EwfTq3y6pQuR8p7VdmcmYD7G
BAkdHYZj9gBzCMq94BTU5XdSO4jgIDzVuPrQixuHROaF+Wp6k4xaKFS+UnoMprb/CIRgNS/5PvR9
ImZWE4WRvCEZmBi2oAckg5cY3mnDm6YlxhUHApSm2p7X4ncGHIJezcpBUskhN2FlUOVyCxaPAc2J
GGliaPwwADSHkPCwV5GiAAaVkYJ9ZdVu8AplPwDFTLP9tt12hmDb0wKpjVReleQ7FPyAMEpjhwYE
FeE83n0kF9JjQLjBBiNSMKK//Tqyp47oW8JHnk13U4FS4duthY3DCclTize9l1K9BLZzOyUYo9NB
aEAAAUIcPiHgp1fGYZgy+wrfyw3oZURWPppgZPy2327dXY6wZNN2SsHTtAxGfbY/2WdGHsQqXxWU
haBIRZtKYDH42RGAShHeor0yMI4RsCs3KCmw9aXHMO9kweQIfp1mX3pSZszACLzq4t+1W8EsJZtB
IiRHGw6m9eyx0vWEWxhwyQ6u1Bo4P3o1eMzP0Ib5+GDT6LIwEjjqoq26LZtVvJ1flQg85KAZTJgy
Z/Xmd80gD5AHkT0Vjdbk1B2G4yNVSsDKxRdNSSRgAiZoRDmrQ7Z+JzTnZUdWAo3Ns+5LaMMhZA8Q
m9uYuwb2dblaPrnAGNXwKkDnvOTmKARJnwxFN5+NrQkX9oO1VsdjlAzOPL/moXzuSWVvAaC2SC5S
+S1CJbHX9GPQVHBsgAokNz+IY0tWHBNv7U3CYKS5M31rSHdFD4kjG3KI9fvpVWg0IIePAd1oJDI/
Mkj/4GItOv0Z7T9DZNBs8Q5MzlEIM13BTZIkKx0TlNRkuDXgvgptknuuLA9sLOD11uSNCxNcp5r3
ST2iHAncDiuV0qF8zvjTpy/bAKbHlx3gpAkohknxwTzcatctQpWJWENUIsZhMx2+VC0M4QbWpPgx
AyDQznmLdUXVgXEyW1QkQKXxgAgoFtKast+YUzd+Aoe0Q7vC+ClEIpux/IS7juy6o9tBxWIYMPPG
0FZKzWXLswn5kqmvGkwCvRmtZcOx0kKiGxLOPpxus5H+oFZXMzd0OuIPaiJRBxbf1EHlNOLrQD0V
SniJK9xwPZPA4TIyOVNi/XpNwsXFkJTQssVhLoBVx0O6Yk9+/qHmN6lDsArfvV5aQFnwQn/HOvJ2
KCocfTS5A61QljhEpRDRMPzPDVsII/N+gNgs2ALaTIg9sYus8fTzPTJi1DtE0YW/CGa00PsP2muo
6lmzonDeSSljliVqZi+krxakgvBKR6goMpptiC+gDGbD7JQ/qXEaZgcRM1NxF0YGzZHXdBhWmTA1
JtZSoUUNtnWBnhwN7tzOX2fRCSV27NDZgP0OPX2A6AE0IJ/+CW5HYAb9/U4JSzop5WySudhEYDlx
+j4c6Rx0H3ycNxyoH/z3iDiDEXfjr4f8MU2S52pev5gxt5xkE8pkmGciMi+T8gY69A0ONvjxIW4R
dqPBXtMx+oAQGZETLL6DvQWtFskTCxNt9/LAEC+3X00XLg4o2v6lR5Q6J0POd94iIRCMePjiUmfy
0sLr82H37x/EWYLdRYVb77OxxuXgF4YnE5C4SG+tyHpVzSaXaKH1mHvc5CVzu4bu57GaaJu9HuOA
NVvVxMEAwi+yTuTTxNo16IOGVWbmT6s9SOIBgGWU0Ew2qy08aVWnM3HuTUfdEvdv0u1rpxWl0rOK
d8UhzDXxCRKsQUcRtgxR8KOcjqVjStd0SkhbXOY10gfspDeL7yLU4AtphLHTmqiCbWg0I5oPhGij
VeqIR6050+kl8ovKnSVC5h7IKOMPSEL7d5Sjul0Vi5YxNCM+pW96a+Q5HKgaeqrYky5RPjSCzc2J
gxst7zQCrUzvM2lb8MRwRXsQH07OwyXsiR5fF8mklXty+oJ/AZcC6IWKCMSBi8s+EEHNlp/GoxuS
E4dYXG49wLYfOJ4+GQ+PmWMQZSF58BjnsOGKUzkzgWV6J0qvqVQ4/1U//vvrwkYTxYkaPTdeHNB5
M4CHIp11pqDt1VFICMOtIDSbTUG263rXzKtVMK5kQvljhCLarJh0Mt04Xygap5WDV4YdkFtmRNFH
9yuDXg/9fgowDmWHFjLvBZ/EcoH0eT/UnGraBKUaE2NINb90m0YGg0OFYe+kI4mwtHJiWJm8lxpD
ZEpHzcEHqF6wFqiwUOoyZ8XM4braSPQgjyI8OMTk2VWQIMLbz0O0ftfRsGiSq7rbvuhUwPnyRnYj
vlW+tk7yQTTwEjBew6Oa3VkzWytZv9cQks1uSWCYcYw+8whVrRzdqlBNLLCxnB3234Vs2y03bdyB
eMMHoeS/wpdofJWHuW6RySSES/2PYw3CyR9UsCjFhgxilepC9SEhI7PTF3fEaCaQAO2wHwVg8XGE
PGb/4sqwzvOwK8pnY4CtN1W5R3YPxAEDEVieBDRe19TN4Y+Pvwvh9mieB1aWDjGB8zIREH8GRaMN
igu9DTKTXfUfh765Un0iLqIGR0Nu/blqs5t87dzOfORm6T0kc3VXhX+prZFBe7mELauPel7LdvyK
81GBXtiNQtcT0WP/o1pZhY99bAG50t6J3iEnBGmkpWO1pdNhQjRAJECi8GqmIRM1FdPImYVpTibU
P+ebjl9eF2Nin/CpCPrmoTF73fCq4vaxftb60GxRicVBia3fKmHqCRUHMZcNA5AIpxsx572UDqpa
viw28f24du8VrigHjNNL41fXBWNjIYstcofwXNq/X27tjytnjuOHPESnyDWJ8Stqu4GAW6QNtHZq
1JVYo2GhqNTinkSpq6yNbzq5z0+QfnldciGxSd+lm4nc/evqO0ijHm7rz9qqle9pyjABCIwA2EDE
7ILjRBdgPFJ0lvAgJUBWIaW3XqyB8/XhEdlF6bLMKSOdexjLGOn7T6BcbSNmyTDaZC4EAyVuP3lT
/Kp+HioaIln6Q/wDL9jn783rEnSgE+EWKRgMGEwaFKhhmEW2KocRmDxd558xRX0Qr8iTk6lYyeAo
qACkdJrQFU5U6unMtBzsj4EKFRbmCDh3eHBGWHMQ2+rnYdVw3tYfpMXW8aA6wzBM0ZOqXFax2dMC
uCUbI8AmoxS4ldpoRXTGQE7FQp3T/6tf7cmOqcn7xBeQwBzdTEhSMBBUeWTQGyWVD9Ft6PAxYRUc
UkZxmNLCj+Nndwoe6s2TAQ2IpQkZ7cFPvk4WALqBx7/R0J2dWcpaqntbMLUqxyiWEypJnEPTgbYt
gK+tdP08bVxyusfX5Wb54DrzvfaynMD5LPI/YgL9UeIvKrm3FLv1TbX+wMj9RXpEIivPvF7HJRLX
5GDbsaDexNMsOADh5rS2N3j9b8wyFuNMlp7KYxDZHvHrhQISccK+iTRp5MELaxY9xLiLILmOpvFr
0wCWeNXiyV6v7tWZ9/XwKts9PYHTN/H4yF84Pj15HMLm8nj7Drry2aXsH5weYjAJPE3ITEeB3dDh
lB2tek7mhCJbeTYfhHWkJa94J1YRHTC2zTMA+sxBTXMedvFrvPJu1aooTUjlnhof1bjah81rU7I/
g0SKtqjKGzPRj+kUfzL6WmhHURHdc6b8Jke1KsHOIxQvdcV5iQNyjjRRmSnGeAyEQHY2Mx59Grcb
A0OR/tk8LP/8cjMhqwfrDWEfewGmlyRtHA7fmW/7ueuMPNtNgeNniGw6WjP+kMUEw23sw0umQ04X
3Q45AJqQrdykUGmYUUovVGtKpoTTdL31LtJktq8HipYraM7lZVngp8xkELdw/FjHr2Zg5nrcWcxP
UVGD6MjWcPcrzzDfADHxw32SgBVNWMVO0jOPTnoK3WjY3nkVuuSa6WkaDi+eM0aXUczKYv6CYtuC
gJt6bD9kkDEzRd9zuYvkc4CxVb9I4257WOdWBBVFiRITbJySPa+uMXkjUGwpgAP3vahv+cgORrUE
pjENmomEBBIRN47fZtepnCyDfJZAS8WvuWkdZFVLxI8wMQkXm5muGWQnkSn0AgmP3aJbXLvd6oPT
xs8SrOHz3Rblh3WGj1S0xQFEpsr9wNWLXJjFMoBfMRmvtqPzHDaMbXdwkIVCJ6uA50qQkWpcv0d+
jwt7ZwN2MoozWhZmTmhQSyIM+YhompprFw3RRTgwoQy3ZJL1JGzAmWEG1GT0aCWj64a35A6ug31Z
peW7gG+TQ2Z56edNF0unS6owh6mGRvZCQbQb5oD1zGrpVUab8OChMojVhpdpjSLJ2jCDxAA5u+oH
xoxuJ89cXvyw0MlRouycFeUU0opnMKrFp/ie9ZAheovrO70tOEflLdsCbv8ePYrtqYLZP46thgS4
zqnjZ7kx6I0aUIHIwtSgIiAyOooMy5JDQ4Rsdceo4D6lc/rJT8bX2nOv9VSLsfsDQyjYB57RXNkd
EcpsC/2yQP0JEEC9qQFD7+PCPmd/n/4cR1YHFIcL3J3g/4aqEIPD7a1d49Ds996jNPOcA/C3xRgS
F7yC9WDsdAMUuao6ILldRw7bNHJJUdMbDD300RjJQjngIMxz/h/LEbHEjfGni561svHLjzTUpf/B
cZUBLSeyvYQ/oE63nygakp3GVp9b7Y3aHAHF2Zand17CcwzlSEgRoGVEFw+ytTiopdxxrKx6K4IV
HzoaaOHQVmjao8QvPcQfjNu8RucOWh+5XIiHAFwDRiGsgwytKfLNjMUCuQrHCzUBenoCIDSQISLi
Xci9cuJFxVKASz3wjaQvO/0Yj7yl+BykSKAScQEgFrH5xD8VYdm6bqcohfvFdokkgDlFsaw/lj7C
ZT01OahqF1aVUofENoPGGTUIvye9FRITpGk2ZxvtP1O4SFvzJv0SJcmb+JrKI21mOiSLp+8QhbWh
WcVPSZIT+d4YAE8qA8pPzjF8UmjJ2YuXc/QbAu4vRkeAtwt1GLJADkjlYCp0QZZwUj/lhRzOB3h4
VGnqmnSglXjOK5hVIABqrhdr8C9Lf/UYbmCLCBjr0WucvpG/qE+8iPYeLqF6RKzF9t/r0A7dbZ/2
9kexnETfkGNNOjqEvGHWpEEmbZHgG6WCVcP0Xccwo+jLZkWLYvVXij/X09cAwQ3ZyjTEqWuzkHnD
0UafvuJf9LJccYwqm+hCUkiPZhx4bVnZ5GGYkSNLRCEl0yKnXd87iX854KuugkXNQrNhqKWn55EL
x5bOIyQMDkGtvDOhSGzBxSPGIIqdzjcR0B8KmMz6U29khLFXLkI7pqWqEkXallUAI2XiI5gxV7n3
GeH9jXYPvbGG0059fPrDHonvWOc/f1jnoHG37Ha9rIvJAxhCl6n9CBm3qrE0RkABzhwp+UPtbWNR
S8RV/+IGLcx5pvaMqeSUZlh/tEdWlH3YVKNh1HoFACUlOCQG0BaBbgZ8ALo8X1H+6jMQBo4wADMf
3tRDjkXdU+4utyFbLh2mEo3UlWvXGQa6EpacOnTlgmMfc7uDHJhXkw0eKdhrmHnlRkKoJFIykOEY
uCiE4ZVo3GMxEZYLpAa3Mq7X0GuWTPj0g/hFrSd+CMZONgCyH4cH59/ssZLHbNE+Sawg/lBUto9V
ldbYXKKKTfhUOhmgRUtjqr2jycQI4H+DnstBwxiD4z9T9QOWJ+eyH2ZawhdFWYgwh8ljNg2iFSW6
G8gNjurwm4Y+GssNc3lrCv+RCZH1d6R4Lm0h8mESfjqnq5usax5r51xTYJbZfqXr25wc8Eydhc+2
e3BqYuXCuenkW2N5aaiFucIv2CIEFZlYTp6BjAIEfdvF9NXxrKfEWTymK6gzXKQZVnBczv70Va40
yX82Y/Dn6Yd0zJdZcJmxynFoxBQpB3h0GU6MFfq5fVLvkvaidZH1XY2E/chnEFjmIfV4d7LsJaiL
y/Wyx4MbIJ+BhlCF2EqvSdy405hmmFpadjhoVv4gTHNIvEc2peswj29x/kc+BmonEi3+wgTfLsBH
Slju+PfYSfhN4xp1zWoq/4fz/GiSQYuL1a5xqeTFOFyMVmFvizbw5kdpmuXlpWJMUKOXrj9rTB2M
MC0jKpaIiYbYt3ZFf8DJ90Ez4HxD8WtcW3lp7CU73zK5dCfrL7/t/rB7KpfIKT9qaj/I+5BzTEIW
b8krp51er5yitc4bbjgCSQ/WGeGpkNsdDJIBK/XBfzrW56pJtvXsr40+a0jES1yBTVYVk5cNJgay
JlN5olxFDko7X5NnBAcyD9nLJHgy3rL4Pu4cBBgJa2pqTeiNhCQnbO48W2VCKl3t9Oo7Ug8seCpA
VRFrEJAVbej+xfel6xLkEeaP0dAC3s8yFIYcS7yNPAvlLG/nhrTJQIhC2IigOVYMoXnLaBO+gUwI
w7X3Wlrbm5Im4vQVhjotDm8vDSsmAMz2Ypzq9q8QdRAxM106PEU+lGZcK7A/NlXtTEmnqVi5rv8u
1gOUe8ZiPQ8fu80POl9Vwgm4jGZ2Po4gcViaBv0mNv3Gy9GEPYfW/KAKmHfJ8LSYB+iB6MEIcsGe
hGQ74C8gYHG9hWChQf4sdDEo/9yufYk6EViz2ekAlueHzqbtNr9v3OJNjn5yj2bzhDADFzl0H6S+
lLuM3javoAWRONuGqEmBKgNQoQ0VWVa4FkMoH6hg850WV2oNcQVUqRrfDgr+ujnrumBCZ4/uuc/R
EUI1YcZzsCdZbtJm8GPnJ51+An8IC7nxPOSH1CcXjQ/HVjNi8a/8rLsu8i02WTiMEXoKZI+9RsBR
IlTOpCwiM/6iP94wfzSIPX/NSA+YAf8Q/mmaYigdbGFqP8hdwwMJGEl7mgZv5qBxOD3EuRJqauzO
qdr1Vku0EE3tF0GI2RZ2ba3CwvXs71Za3Cya9k7DSYPig7HOJDBLqZ7RBckswRi5n3X1Okr21auF
sBCqJiiazGT3F27oII7bjMztwNoohbCnQItpJS1MWiyVqa0ly9Bc3oRAcQB3819T0hrNUrSgjmea
K2Py1bK7QZlwLwB2wIDIw3defpG7Oml5t/as68DLsFKi7aF3sNXqMK5Ubr2MRuVAk5JOrZKwSRJo
Z5SIEzgr73M+cJu3Rf0+2c63vtbKCh6zAEvrdfCJiccOJj17b3617YSkY3jI+xh7UBXv35tssHL2
xXZ+UstqyiuxV5lcm85c8yebbb9lx2RGKOZMSiBIvig/edWAspTjsIazzitUx9b3OZ/P8Ah+AeTT
dgaejyTCg3N2KOgvLa9YUXvOHyUOVb2ukRN4CNIA4PAB/YesXHXmRiuGmzSaqhlEDTNafhtIAFfb
uTxnMGn+4f03M8AkDskqJCTVNAeTjzJcu8tFPflG7aW3UwtInii6eYIzw8DbXozd+g+Pg+MH/7da
TN+tYv59WW7/46H6MDF6Pu7EfZx90BxeCle5qmkuoqR0JBIv6yK5zwf3STSc03u6r/3j8FPI0EXV
dcg2c7C/ZN1yuSjbyf4o/KKBihTWUDPID4UHgeVKBkqIlfnfebtKL+yCSTfqvZwu3Y7AcBB82AuK
gbTttlfpZFc0+jwYlGWgkVTgeSc7Kyhjdrep/h427QwhMBYXIuNPVGJYAW6Qg+itlq95DUoHa257
lTNjFW2BGma4HZb2CxuKcucS9qG6ce+H1eZ7Gmb9dcWfvMg7AL/ctO5Z8rvr0EPK2Smc8ElTuSif
ZiPyUY0vJnSYgphmat9O38tfLNWQ9YnzY7xwweoOw4WUzLq0xqZ/0iurIB/PpiGOua9Yz6UdmyNT
7hw+pgJR5FBvfDFW8DMwzzO+t7CNa5jTZ65rcfyQ4YFTEWEdDEyBU+fBO94yuc6qnjRCel4qNDBY
1880XQFeyKSSkMSlGhubB5BnKBeG5W3cFNW1u0yCuyHFTN0j+PuqaXgyxLldMtlqLtk4sPv0o+YT
TgkZfoOC27c+upAOsYxegSgmYMvIq8Ves3OQR2/BkbIBBvUiRAnEGf5ZqxAIt4yAY0zgoFamV80a
YQnylO92CRLQ2KyxISIazIu2m2cT4Wg3ICASVRORioUM2ZTX2YDDokE382H+OlRcofFcmlsByz3a
CJA3Wnt4UVUA3gvHitQ1e/oeJZviMfcqzgcaW9Eu3Zg6RMkjYU6/TJ5AMwKVpglRnKbuiinajbfo
XLnDdZb5UBrksWhMpyK3HC4Cu04QKnEAhjXgajoipSKhC156pzdkgromJ24NH4aRi7Hm9K+MGZPl
07hCbJprAP4wZGlnxKER3ACEjG7te7gFQbdCKpJw8JsPc999SfI+u0Cl2VzXVkGWtA0zdQ7mq8zj
W8w4y2S+g2ov5d/F+xTeoCKahwKqXraBU4S/0sXpBWc4bnubCibBcP0oWhYhvAFjAPpTHR5OVhGV
Mfl/pqX+YXHC1EoVuNp0OZykPRmWzvhZrgVy1RBylHfMAUiMQc6Lh46ikCAnLelrNcmS7iBGl2Jq
Mipf2flbRKaqdusj7wI/AFjd7KCwBkRy03+JuPw+Ixg5/QGPuaf7H/CQCwbY3LAS58VO3UxgojAJ
w4dQfwRzSiW7h4uq4e/VdO1pjgdb43CvhXJrSK/yUhBv08Lgs9ryfabOu9IaMHxmirj+7Gl/ZGWE
HNsP2OwDgRDe4tDftAwWwFSbzfRRbE7T3VpIQyDgC/gQk0nsnMl3r916vFFSR4U7mUQc9pBf12B4
+numZUQ5XPly4QjvfaQ5vb/6Iv6pnDPF+ahSwCZREVIy4fvuMi4y5hrlbRB9nZZvanRF9xGFWNJt
KYjTSNRu/1EludotSA3XQrw1m5Mx/nkbxOMNm7sB8SyCQ4z8lfJwf18sC3uTz2O0fRawLS6uCOpi
rCs9oGEpKcVK09QfGS8izyIHejJm4EwtNOKW+9jp5XU8ZYACBNGDM5ltG3rFAao6d9sgXjshpQWy
XAFEyN6f1DNpT+3ZyTFMZGewV1At4u7aaxbkmPKsqKzHZHHtFjVHTkjYAQAZ1BDeQpSajDdVhNgN
9fjANQt8ViuklkitkLImhQP14rDJXDqJf2dQKyLMrfhF2cwuLAHE/6CHOeos0TUswjB0YzcK8EY6
qKXczaJfoHMsTOMutwAtR/G5hbcMNciYzU1AhxpQqxuiy06SPBSy7oum75jL3gU4m7H+7+LGfm2J
7j3Pdjmebrs83UACiBhqCRqy/QXjeoOzJk3SNSytKBzfmrD/IrsWvSqeT2Ujt/YUh9wKqZWMMLyw
+b0J/miK+JtMwYznrzaGXHeTmfilwVw8gzDrrWHdDxx7Kz0kjMnzLVrNYfxadVQ62gHVPjQRXHVQ
FGPfQPciKqc9M3dMq/n74HFWTiU+++WrHqO6NZ1kgqVrHyWdCKCCPNVriSvmEuXqYrFg1QjlTi9k
s1D3DgLuF67gTMrEXeCL/fuVJcwZN+mIlZQLdpvB7qRkRCDpXCzz7avpJnKAadjHecm5Bp3kQ0QN
JEZgtFWxoHev6FC4MvBX4cS5IBl/tOKDGIxXQX5wTUgGvasa2O5UT14M8AlmgE6KmGG6ZUWz5r4K
DMiC+ZZOlmGD0F+ztVArupsOMSdiINexfldX3xOCwV31LjIHyKWHNS57OXVkErCJrlq38VVBLLCh
wViQwS7AZu/mfvoq8NDY0fCnJE80QhyPgh4Dc/Wc9sCxxA55Pi7neD8DNQqIh4CB4UIzMvvKT+eu
a63qkRqj/KR9w2uKz+qVDKUcooV6uIhsL5xb31JY5IY1KUIWqilhwAKPJCU7T8Y6bpW4GvgNpJUx
+/Wdw/57Rl49dH6XPhstvBmS9uCpkJ4UHyeJpB1x2Bu0kB5OgDaDQzCY5nKR+A+xG9wZ+0LF/Kqz
S9FNAuMaVwRV9UTiflpkE6pPRi3EYokdbqX299Ormb2C5bq/nBn/YjbhxS4jL2RZB8u5dpeTvR0z
VCQNA/aE+lGuhg3dM+43VNCBOzHjbO5rNFlNQUw5JDMcQGZUW66m7vD0YYinN/kGxkBHeVa51fu8
ZU6hjcTwSpUV02BXcjU4Lv4GC7qGDb6rDf8QJHEG+ZHGeZpC7VzM6o19F9U4k9tZ2z2YTHsvMEpn
kGmMnxpl3NJWkRWMRV+UiJ9OFCIaLTP3xOfTu4kCSlRNShqbhq1aowCuQpozJZanOZVnGlFwMivl
GNl0X7wGZX0ONDHUyZ/LcB1dbazlR+S8LdcF/GsMVxFHgHInxBbbPptxPsUepVzEcJCZpjewb9fF
AOJR5eml8rfyYP4aYpFSd7j1m9LVbWg0IIO95QFVX17yJgp78FSbp5U2fibMUrBEHTLjAd25am3w
xIKtsI7YT/IQvyC7yHF3ruSRWmEE4TLkohPBBXqwCQy3fFjjKR9xLtAb1xn/yLAGIJroHkq4GII6
0wLjgzxhSiwwHh+Ht52ImYMY9QYib7df/2aVQ3Px/2ociKKRUc+j56mFWEFQkUUpc9ozTKtjHweX
xRhAs2I271KaHSxGF7HHaC1jAuiAIjHvJcmnes/t5ae8sX9TuFqeM0OH36jADo5Sq+BcZwRopDOM
iMVdV6qfCP40MJ9k5SFM3kyowFl+xCsZ/AfUHEqhAbVUk4u/bdNZGKkGquaCgAZ3kbzmMIeMZQ/D
bD0dZKBvArkqjKkUOGhYLSbuIJ3uvLJhR2am0lKAMBa2CwHw/evWD1+DhfWH9K06zeZBb4T70LgU
zIyLtanK/lucwvN64qOIYJjOFF3QbAnZYUB8eF+zaejbwnIVhQlpCcGG0TEa7jnQjHG0Dni0IthF
K/zRlNC26V9r5v5ZRP/OYOH0vgNb9Xjf8V2CsLge5KBc1P6+09e2M5L5tyOHywmF2QxPF9tnfuZH
utAX/Lz70RR3kfuZn/lhr/WzR2Pc/zayjf7FH6wKjH4wH/i/n/klv8/PP3+hP1PjBl7Az9b33/3M
P8EX//xD/CG+/88/R193vwFepe+GsVPuQA0emXBdsRy5IP1sfjBKkDqB//Brfm7Q8lKUpvrhdfql
vlhd8bXh+a8pcSE33fHNIgSSWXZT3PBdmanz13bfnq+X1lX5svs9/vruG/JLvuZnL6EDGz7r+3ZP
ykwWnN4ZQoqQCQ9fSQt+xpMd3aIY4Iu0/r8fTU23els1COmedl9k9mcv/puv+VEWV4v5MvwunZJt
JRf8Tf4cv8vPIdU5X4/6ZQ2Yxa9ppvgF9Cy++OcHG8tFFj73ZU4Ix/vut//5U/V4ye/v/obVP/GF
fpgv3O6/F6SyZvfXhuWVhhT8YvcN+Jmv+Rv/fD/zDfSP8AU/10RJpPr64AsWAL9zbk3/YkkrNgp4
iNCYRXgw7Zp7kNqIUwDiATuAbIFpKIccIoKwMiaslCmoxpnkD7Qq9C1DxlgbOQ0WLOFlP25uNN6p
MU8ouZVsRXDmv52+xl+UUw4ZPVjkwBWiPTlswzIgnb4LrNWjhL5yRzJ8J4fTIcfoFmWpzShdPAlT
ufy3ndfk6UcLqwyM/0ELcLwd0JNJU+dgJiUe0/524HYh3uZTUz63afRUT8G1pDWk2HMP2daZkGka
JKmoSuZqxBWf4ZXkIlXjk5PLnA6inFrq84Sgo2wXIwOQPA4ZccBA8/C5Uu+3i7ih0uDxiLAsZwMP
+d7FjuzLTQOW0dBEFgyDjT6q/+84fJcnB1ygkZpmrMzNTz/RI1c6bpurCEShociSDvvMrHJRrmbu
6hG2hVFRqLEWpV7JM5qZ2Q6Nl9dOF+kKWjH0LlGWzZBhRf02RMi6KOXbZX5fNvPvmu9oY0rlNMUa
lcHH0ANtQG2Tg5f6jCFqL1WryuMD9I3UnQk8uuW7qdgWy0xewzP1b993V908vpwX8BwXrmjVmX0t
ILvByIKHsr9iertxBwZAazwyhbXSdYJXqRcz3AX4+hKmG0aTjjXzdLBjl0HGbgCKrXyjGom5xCoL
mX0tP0hiV5bnoI9jZI0rhezOkI6phO8YO4SfWhg89JJs29egvDwhzZftXFpAPM2BZJaOdxv6LrQs
GJ5Gu8xgLYKDtdPauR/K2v2zCNN7E4CkiSQ1jShJagqEo1gZS+s8wC72zl5fYC4aQtkCkTIqmMNF
X3RjH6eBZaShUQ3gr+BPZd+SNy88Ux4Au0EhsCUhxtL9a0ytRkYDn10UxTn6l5HAH14XhAgAP4QN
zM8ONoo+3fq5E5BdqRLRlP4FfBbYEKrpohLjBq4r7d6N5S+rcOeQR7ec0W+r1s29GGN5JPXIvUSB
AYq5ztEMRzakEHL06DB4d/BetZfDF4mcDcWC9LfGHz+nxXivYlFhXktuyuy692aSozGo3M2lvNG2
ZDANZF75BpaAYr7BGJVULK3egAgYzsabBMCKNwhzuh/tFGpXp7784A3tk9iPs3Ct854Ix/NRMV4Z
cbGdYc+JPcL+q1OjExlX4UjJ4CNUGNgmkP1iBaS0hxvcBQ3aC19OEEXF2zz4qiL41IvsU+SXD5IT
zWgteix0xCX9tzta4JPoyXXBEdAU8nC0jfh4tPHPwkaYqRYJETea1XRQlgztGDTXHkCadoonogjo
/D+YN4dQEVuNp9JVps32liz6+3QNoiGsUyL6ZglGv2YNMPKXE7+de6j4yA/xab3SoX8NTQjoSDvV
e3TqWcoDmBuG+Jqr5C3tVM/Td7z6Enj/Y1YEz2iI709//iPzVDogcbHZLfj8yCcPSuO6djfYdOFx
ZBwMOW80d0sbolWU9kn98VXL1MOWagDFYdu7NnHG/FquAQPWdcrfQTDyu/BOsRnM6uOdodgzwyFq
DoTYn+VGIp9k3w23F4vlNwFwoRK8NLE5/aGO11wQQKYR01o6RLha+2uO31nm/XIzoFgFGgHllcNI
3oP/gtGq8JAto3RfssfJ2/Bb1MOjhkAmmhzTp1dlj6vFVwCgkmHOXN/Rfqfr49BySDCkAIkP2Iyk
/THhrSmjpeuVnaXBmRCYDYRPiGFFyDGEB/Y8TNFN/5dBgiC2J6MT0KBTL8R5HfTxMcd1qewghoxy
j9HT/n3rG1hejvqjYIkrxkQaAsONmFmgkI8GqpFqEIOIE57X4PkoayXNlkzSK9bsIfdM3BS1oQb1
49CuF+nzmft3VMDpOoUjUygFLgTqg+ushwxHk5g+rmnfEGa9ruvm3mmbewVn5kn1OfWjS1EalH6n
9095EOkQ3a1T548CL2KD1RFUHmKXcObaDp+t4wToEqX1pU4Qp3v/2jK8RqYgKIIHO5VHAeTAIL5r
BlIAdO82olswkjX4HCwX4awa5giVkxDQBdp2V+X7+RnBkXDSIV3Wd5BfALxDlTwkkfZKOuOgcx4g
7oMxzcBooVREDIfZnErcDfMZSr5c/YGxFpd5rGwR0QHynkC9dAPGHi0JzrNqeAoSWQ4xST/RNouf
+TiYVG5J6sMAP58BbWCqAdwNeXY/LJjcmZikKCI2YF5IHNRScPOKotagLGoyYXtZAsLksgd6qGyj
EZGOtB2qp+ykJKMtgndsPI54cVFOrrkw/cndCGPBnmovIO8KGOOS2Dtr0C93g5aqZ1J4IQ26HFAM
LbWfIKKDCaz/U225OOVXV5ucaXqKz2BVQVPE7lj8c3KOGrhzCMBWIGHeGoiMtgsxaNgRhIni/wKU
O7q2HONqCKZZ+3w67h5T+zKYH2psnjB6Gf/414sMmq32N9Y+7nRHXMdW99PZdARzoAzEK8qDdKRE
K42w5DtrFpnmAj/kEgKARARWa7XT+SD/Ds5FUx4Zs7HIQldXxBtKuRyJYfpz+bm0E4c3oH0xdDus
KPKQxTZ41fuwgMrYcZSq6fPwjYkIxh568swYKDRoymHMuh+0AdcxAjE4yljAvslGoHTOHRC/vkww
/oWHqorm9OAl7e2J1nQTNVhehVfL+ssPErmwfpVgsiIxhuH4UDCYoQbFQi1oSQ+pjNVdtuEMGSv2
E+uqcpr7rd2e20cO9zhRcOUkRZOKJx9pmvt3Ei71arLGoXvRwawGldQ/UHDeUs4ACTVlQDjACr5Q
xpcsjMTOlxhIm3DNoK8cqZgqXq1w6L782wXoIv4hnI3Acld438FJ4SKrrp2N1b7oBEMrBBd/VxXn
UCIalN+axFUuahvm11J3IGn6Aoh7I8LBrtyUMome7/SFHeVXcttCrgpMFz4WDO0DVJfOZ7WoN35r
hkyCaD3wBsM3LKlrqDOjkDdUtFcREym/P3RFcItCUDNAOmvDa+ZUM6Fmemmy0b1oB+8PKTQUfqBZ
oGHTU8Ybb6fZYpRsWUR9hufkQUcICp8GGJV6hcKMCcihPMgCHN/kfTCB8ADzIakWR0Kp4Oo4dgHM
MJm5XHXMEirkDKLF6+hxWxBCIa92qetO3+UjUz1zXTBTfEEoTHMPGja3LuySPFReYFqNVJF7Q4Dg
FvhkCDTuQCM/IARVsgPe7C8V0nV4ZiJzwkOwuZGY6lvJudt15HXlMP92ORq5rpj/Ozzi3Bzbgskq
pwcRmDQCF+FXlokCxiRyFicBwOk/8Nk+ln14ubTj23by7gI7hcjV33TdcJ9Y7V/ymhGHQrp5PfTz
3i6/eLQMweDLEoeFzwKb0P773W9qp4vb2H5givKifBMZc+9E3sh7KyTBA8eeCcuwZ8B7gjJkI2CY
v8xR+wj76zKy7i3/XNv7y0vzOV9sWBRxFB0+XfCdeZvZzmQcSO0cl0lILj+wMRlICsNRI6TDWdhY
hDfYhYyz5Jcl+wLVp+eBfFcwy8/9uJ4v5gIkU/F4bZC7/XuWucNQJk464QwL12SCWiYymLfsbjd+
AQ8MkKKc3qCE3hmSVJre+xNoR++scUdU7uKGxTnAbbjcuXVHBKkObvK7pECSBqqBjta81x7WZtKP
SAyLC5/Srt0VlYJeJ3emYxtjb3mxzJAfsbeJhYTXo6nMQ1zRxIj+1y8cQ1rZ9EHwoC4PD85VMJiF
5W+C8UHiRMO0gWskeaQE3x4+jeo4tRGoWzDCV5wlxCqWWURIdosCBE5f05FaRE+DFC4MdxD8hPRu
+08jhG7lNJ23eNAJpa1WtlNCRvS2CX42nbO9BhlDfDEsaXUahItgfHC238St0Jagyjf38BGFIKBd
VFjfzooKzyx2sPNtzhHGqguPXC6ZUth3gfX2L9wdukU3hMW8w6XhpTNdv8xJWBQ9CI3Yi5gmaYA1
FtR6U6Gzs2p5p6RjSBGh7UsK0QwqwOmb+qt3jw0V/pLtcX3BkVoviPKJnN3xMUUnK8w8qmm/i/BR
6ikDpMKLF2TH+3etSFjxKX847gr06TnasuDcjn+EK3LP6MxRdeHH79HjHJQj82zHw6Jc9ajJAmiI
YPnAc7ouE1qncgk6jGxUxJMqa/u9aOY/U6VFuNDTRqAPACjNU0xatibDEqrqBZPdXH7RB9a59anH
eLBb7F3y4W6xjJx0Rp6PMA4UwO2/mPhgQ80XMI2jsqAM/C7QbNFmB+gJGphC6IsbbL5SMAvBGSpa
DLeYahTO+vt5XdDxacoxoCLeDW2kFJhh76/Hfhs6q35bN6T+LL7r5TYQ2cSMchXeG/9lrnFw5dTd
3Qw+MAvttVFfckT9jyF22lD2bh6KZAoORhBwThA3HDxvTD62boA9LrYxtNlIjvKRlxs+hJ6xaDDp
mv2fstjcJxtOCYYCZuunvDdu/f/2xeCCfD+MYieivAOO3b9JpV33ZdoENtpLGHmUQpI/ij2pnjrN
YRqwNzdJxCh0x3UVH+nHIMlQWcV7EAXz9IUdV5y6MAI6CSih+IgOdQzuZkw9dw45LVEVCcyh07mu
JvjKGslJydUsQKDY3mDbf/MKgn2D1e16lIR/RRdtp+G32o/WF21JATBCAsG7Q4bwqLWIM9A9zWSa
Vk9fyxV9a7aGSk2Z86eX8m9ohFDDGT39oY4bJD6UosTQjiD3IYVj/25nWZUvwCd3d1vW56mf/iUD
BjnQmQ7JzPIBqpFYeLAVZMUx9NGnyqu+/GChSsIoL7gqz++7YHNz+hqPoEusvxcBuCVbE8NFeDb7
1yjworTc1CE3wP+AdPZuky8x+J7enGzrXq29HOA7gUZRfPGA4pU6JgFahOF1U+JlM+EhH0PSka+f
iAgi+kln7ljbJ3+oHrRmFLIpvl8NZ1LNSklHE8K3ljeMEdkLoT39sY7AS30slCSBCzIIT9Ikiv3U
Qv9/zs60uWmk/fpf6FGVbK1+G2chbAkQZoA3KgaG1mpZ+/Lpn99pD/zBmSJTdxVlnMRxZHX3tZ7r
HK/qy5I4llsvpgTGHCD5Y7dLtsXFFTDaSraMJjXst1JH1AwMFLVqTdpYRLK0PrEi9NUecYHG3X5/
gY8kzbhAgDPMiIKaYQHO6SzYL4d5gVXhwV1mEKepYHKQ7NRUvaCQdVVBkUxVzO5kUpvBUFBJLqRA
cJnbyUez5ccSWo2RAmYoEcRA9sWFDJ9E6G2cI/PibtlUraYhLL9nXDPiUiG3YAK00PyjV950QVpf
18IdqcYsyGfnWaUSyCAO1GZOOKodIwWWvQFYE+AJTjCVKqlTA7PZHUL/ohT97+bQLYBgm+ddEYT7
g0thaexhMF5X373wgil7iaL1AQ9ldteesJDtDAw9cij+/4cGsLzSmeGl2UQZBbwnM4vbM68VHfto
rteYHCajLqfekOyJohPNa50GfzIiUJWG1QozKXFKDqRK0/i083PoLuRSf7/oj2MmBhJiyppBSP8X
p3AWM7HPu+HQBesLRGnegQi9imuMAjrmPuSPU7G+60wGFTf+/uC/pafzXgOMvAbOM6YLgESrRXfo
6NYCaXri2h6VXCHtZHoFsSNGPIFBn7mGtj14kCb1zDnhqxSb0GaDhw3DS8lVJDGGcrXyFbXMleYp
r5dvt2APDJnIX572DP/i1xmbZLYNn8CAmLs5z5LXnoJr4U2nAAS/nmXH101Tvomr5UUNG7lcFrXk
l4o9tI7FAB5KfpTsXsOgT8+uP44vqXj9fE1nRtMruSdO6E7IoVAl/GccUGWv2AVoZFut8CQIXvC9
qkCDUTWP+jBdKjZfaXk+HZPb1O3Xbc9lkRFj0NloMPz9asy9eIj7zp8nEJhUOhSTUza3zhOnA2HV
Tb1doMXC54vktobZSh7ylUUVihFYjCNoKsLhM9/4hnZFoqo2kz8Y0DsqbW/F2BE3FaRfMKTOUO7R
tprCwxd3Kw0aqlf6g26GidrC1/WdIVJDA7aUPcH8hNjQLSo0t/J5FrISUKSWbjnytF/cJX7bwQFx
JbJgTfAiodhfxk70VeBgRUtdOF5hLZ9D8vRH7GCoGuaWbDdwWqrt6xj83jO/53uSWGid5HM9Zu3e
SZ5Spvi3PRAqh4SEl5uNvMmv99rZBGnle9X6QhgTKIWgxKJir9KSuFLRmLzToJ02gcbHVVryh11+
+Z3VUCJQwg4+neY+YkragsakohjDrwAOAAzMr1e2FllfBcF4urJJSqYaDLD6yZoFgAUt9ar7cQMN
I1coFIM5UlbGOAqIYQmkmTjRhNAJ7gS0EIS26t7fW951AOS2ykDAV7bT1zn9B4mutMB9mEz44wnT
9KhiwQeiB+nBe00Jj/v46wdydunYDcdyhnGZuMlRtxQ4Rpt+EsWninid5NNqkCzTAs7IcP6JUWrI
Pi/oCZIsiYoF4sgJ3jEABiMMvL+/wkcMRNxySjxq+4HHRp39zCC0h3p1Vtj1bCtBNTP1IgMnfusE
JJgZ4xlkG5YKU1mSJKstOzzAEdWbNXhkp27p0sfxcJ1tE+By6NhwulSqcJonES4KPc8sBRaVKCMk
SqKAf7Z7KSvN1bRsZzvrIrBIYehdmU1yzZ4q9zqx0Yawza0lbMIQD3Ykdy/jEBJQUWYhScJrINcD
QBHh/fvydet4r7tq/izlDOXSmvVQLq1dLi4rjXg8cdsf51ehCzUoAXYgAZtzSGoUlAFd4MGF+oi5
IlrUbTLcAGJ97TMqpBb1ibcbuLGPuhVpssWiZdTeIH4yHhql8IqKR1R1KsF0hBxoU4o9jHvA9UgI
QxmOotAT163t8Ovd13XDw8O99zhg54nBXKZV0Iz4WuTXAW8Az/dh3jEZPNQ0RSZ0Q2tDRDAQMWmj
SMBG6kfMYz6bXRooVAsP9OlC5swB72hYRMIv6vcE8/EuSLbdxf8w2bH1w20ElS3VQyoYyCD8eg69
DDM9MeP8wMVeSTTeDhyCQuEan39PaQW2UYptLTiyooIsSOLQ8lYzEvH07fwXU4ySBTyfFDOJXfjU
v15X3uzmLnHM9FIzMfJb30MXyZ+obCZfA/xDEulXlvuL6xLGx0NFXF1sTdDlgMB/v8yWFuNsmT1m
yqAk3uy4uPMYfy3cw2ZZ1+VO0zi0VJ5nU0UZHzjAolx2egMM8krwANlfEpXndsYRuiUdvw4IqiUZ
oWxgdtPLIk6AUkKZO4r2jXIgdUnhljuOl+hzNVmj1oyShE6DBuumecuI8F68EDGTlNTmqdtTgIsB
hypoG0Oa0RY5jn6KuDX0Aw2qi7x+HYtXa/spKoDqjdFXVc7VGlbwYg8L3KTCdwhMpEArYmDKC5yP
/88bBrAuzbzc1cxFN5vNVRuyb8s3v7+3/1IwED82QSHcQQT527O6KaPZ0cIPxpdRNF/pvgkWK0aN
EVMluKtVlw0olzZ45CYntN5cqT8ljQOFsZoLVegv7JfKBAW4pH4Yb9O5+T+OlW16aUJobPiEgveq
kRpO6/73n8Ve69k+oThEOTVQH8g7D73zriuZ+95l9xZpI8lHRWV2+lBDNHHKXLwqR5MDNxggCNNg
3VIEOxhetfC0nI8A/0xco8ZAdA6l6cfxc3AACggnj+X0iBuaC9JU0czCuDDWi2X7D61r+Y1HHwWC
tO1OBOYUFM6OYt5u12opd7bhqmWJM/ezqIJPXG+wEqa0EDqAtaIn0XyuBuXAv1PehvFloQfA3Llq
HpZ1UQupwvgBvl7xUPz+xj9uhRBPWKcNVwKky+eTgd4WKcljOiFGCP77RMGXDhdMHhvm4vEWOQJX
oDUhuuRM6UPAUScKBaVDNf0j9TltR6zHUaPcZaeqCWXtVDVaODpQBxBekkjX8xHkotOTb8ta+yOw
UEZdVV4jZCYSh0MAKdK7bYwwJCOD7YS1ZHLgiQ8t3Nb5EgEuiOCAgzOdOvSvS3QYjnNmmuP0UjQU
BVhMZonQsYAFFQC8ANyDO/y5TO2lRheNf6Cu4/1hZWE0xQs/mzGIslIHIhpHXBZMWvklX2mgwG0n
M1FvyV/d5kXtLJ+syQDiKQ7Lp/vU/2b46U8LoEstk3j3zCFFdVYcl4Of3uNGH+wULJj9E7+4IEIU
Qlbmw8inzQJlLTV+5WCC1qkBqLZkVIJ69v6HXBpMlbfxkEvzmTk9d5Q54Ka2HNBc+T5X4B4IrmmT
45iuBP87bR4c08DGAODcNYd7aaZ93/wrp/tparJ/qT8w7QBWM0I7BGzVef3B2TWTO3dFZecTtwdR
TsKRDxWTJDqSKnxZYeQUaIgPyIq/SJQqUIc6BlGCk9RsEdvyafiyLcmcbUsgwhG0acKlPVpLb8yD
TToemvtiwuGBoRQFpu0zcOjsnIP6DO6w7yCsE5epkpfYkH+Omn2CEIAinsg8NR5PvvrgTrgs34d4
guCDaMaWraMNRMNPevrHjR2AiDvYVij0wj8KldHZmUq2Zd1H7nondJTy3w5uq3rK2IzmT2XVkiLE
y1+53ECopYn3qKYKtS8dcJm+qhouw9Z55nqYj55OD7M7GvK3+opUfjSL8HtD8C9JC5gIMKvkiihz
PoqevdiZvBQGvrtpw91MIB0FVKzigLuFK5hsX6V2zcZpSN8lMrY5C0Jd0lsT45sNJjDXlr+SErW6
eQJ6tsyF/gcQ9OMKlbJt6unsOPItS6r6c033EG3yoT+sd2J5E9hIOo9xhXMUS5QYfkTCVOxEUhxX
9xot7hYf/LP/VlGNAlAtv0eg/4QHfzRijr4UBx7ORpaNoYFzALTjAVqfM2/zrG4D74aZTqiHRsfb
24Fb0x+qvQ+xP1w1yfGV3/jeTRGA4tPcLRMypK6ZhKozb7hBh4GuhSEEiEtiOHdbBUhdmhz1VAZx
LS0NGSMSwgmlW04Kxc0FXlHoEYprmmxq24MCTKEgj7fS4U19CmdtuL6Fygj10Y1ktCN+C0ro436a
6MYDPkEWGKUbw2zmhZ9X3XUZZvlFSZ57Ycm5Ff24GVOrcchcLR1X7vqGGg10CCLzJp7o3W95wFvH
NZi9rnfMZVQz6d66LAWTnTEk00h3tzsU2ixxhLdSGfZowF6ALmNqxduYCy9G47ndUWJe+6cZ7B47
vV8X6MxTeEW5VHCPtvexE75mcuSt6dNPUkhsBZusqvWPukrhwWL+mREuTWqISKtIKO0AfSpgY4sb
qFAZMBBA4rv+gYbHhTSWFpCpyPClNhpnZHA0FmLx5sTExTZMYwBqU/XvDysiIC3NevTQqA3Yyoow
yU4N/EeeQPUA01KNjrALzKP6AmXGK+UxEj3bQpVinLN++r0xeOQa8AaSLySPIolCT/LsBo1uBYVO
cJAMFq2D7+1Tcjv1qVTNUg5ac8A1XiBpF8XNcg1FT0cHNh0dL/VKoDh6QlkqOE/z6d+o2gqdD/aK
f2dBZVuBcppnd6Z9y0y4S84jogu2oQqMcuOWwFgsDVjcGiIcla+FuFfMpjWS+xAfu9jlpsMCDxNj
aj6tFWum8csFUCVBsgVeU0FMAo2WEAIBtDpmcgHbToEJ8ZKWzhDFbwkHCSamQrNH8V4cX1ZZmUDD
DwFl8BoFHGqQTUdyLsAx36kfXUTThHQRNkqO/n/ARVGGgvQCrDI0niCjzmO8NhgYK+62y0sVJ3WX
1EW1QAMyXkFbxYYtAmmZdAEgpMeloo3mGcX7p77d06VJix372cnruoCLAL7xfVxmdO4nDaX8dHCm
B3Ubpd/oIpBV51TxoE9mRITMnW5vM4go8kqEhwwUvVDjQZh0E1GvFhWprZHgExXhKeTWC6yCDAgK
Ba0Sc7UD+qpFiBlbxRLL8e14kDRBo04zzfJFitVnBOoxJvt80YzqQKsFwCfxPHyVH0TkVG6rl8hK
vBK1qZWt60FX/4cQ4vEmV4Fzg/AWkRnJk37+k3c7jLkHdVE/PeiWaEResHeLWwmo4NJjfYEuAjSl
mCtTSvWGBK4AouLDtEyquFdJTudRUxjqHZfY+2CTv1cZ7jveTefkf+Bz0qoyoIQyMNEEJNln9dk1
qVKH8fDyzoa7EKzUvrgfCIG0hFP7xZScOSglbHcA24LP+wBcF4PC2VM2S/ZL8g5WZ1yggKi/GOmp
8P0YY6eZJp1F9QikuqvYrmiJmefgiBg7OQnSr5oLEviMztZXMUApuxSKy6RQakN0KcuZF+59AkfM
foyLhwjWG09CRRqJEivB7+3pIxQlsFkK1ZpOicCc0ZU5W87Eo2nspiVwKNI7hBqVZQn+J3tkxeZE
HJkR5hLGahMv0fq2mWIKsuTDqrbAOiWMuWpT2nfh4kPIW93+h2kL2fafTyXXumMGhNA12IZbwKhn
1zqXybGKIvZ8zDSKoldY0BSxqi2p8q8U31S4tg4KSI9apYL0SKmGtu6dRC+fuH+q2Z1fUwQyFsQu
Excwg/56Ta0XlEfsWn0/jNXzZa4R6ebeiQKVWpnqPCqW2vqeUNxMIuke1lN7UY3Jg1ZeZWhd56mg
xZArebiyalFa/g+pqO4hkhxAjYF8kACcrXfOEEs4N464sPBDWDTh+AqXtI9Gj1DwMROgdpoNDyFy
ULVOT9ZW01LUrIDptRWZwe9v5CMkhC6MixK5GMon0Tn62avCbsj6urw3PqkJc6xK9TXHWrsq/xkQ
BGAx5PCkN66QYwrKL0qU283yfHSL18Lpy8s6IXIOwVMarTZJ/3WlMXg06WHmgewCDpFfVzrys6Kg
89tYNriaip3mPOW5VVUW/aIxNFapS1hjQaQvqh59T4IVplVEYO4YjkOZheZvSZyqco24mZmVvXXJ
7lXq0zi1OzFICndYEi77xp8+CqU2BOt1G37wjoGlYp4CKFvZ1RKqW+Ps+Vh77zA0t4KCtwB28R4r
ikVCkpGt0wFVOCgrraMtqUbdKCH0RkImqwnL9L3nP9USsyTiZzcNNk03kjgg+LJzR5qnw9z5azm9
Vyne4trFxKwBFsnpTDEDLDOV2x10zWDK64XRES7QTk9tuPiWEB4oXk3jQPXQ6Ri9ZNTomdqY+t9G
DBH71my/aSDGMjYny+dYqj22eKqxE4Zip3L9Jtl65dpiKVcta6zAgZLZahZdeTmvP4kF44T1R8WO
pbBDfMMmZnQFHS0dBDQx9icFESqT4LG1FerkdGhVPxLdnTlgbLi7zLU+kPzEF4phoGi60JtOOR4R
em3ZfhV8bChNTKOLsnyaOvlwY8kbWS4aiou6ff+hDPqoPB1t0UHdMYsNJFEcCech667x5nKTdvcT
UjmQmthHOCx4zj9LgKJvW8YTmEpOz885TL7Tp+j73iu9THhglsmyjfygGvlBPvKDboQnphj2JzIT
Hvn6OOcX0B8A25oeRC4yIMGK26R/132MP9ezyE94o9OTH1woeiN+3ZKinNhK9A6GlBQN4PCBV8fL
Q/VmCOCe/IcBhfc5XYcejxX0cnrZ6d/pfQnk9Y6T+E949enf6TmP+nuWJ+X0Ar7zD0eKglSqPCTQ
2SXEKKd/fFnPNMhikqZ/KFKgHKm3FCm+s6Z0KT2fPdQovILHH6wpPNHOgA4FOOPPj5CZwOyRXvF/
WzsX4jbhmeUlsZNUP/hSPvGLRFn8e3YIxXFy+oLHE4XJ6Uk7PZx++URh4uq3pKF8YkA5/Qrf+vEr
fIdXnr7PN91P9kFtM57wE29H0wjrY/cRO4hXishlftD78vjJ/fSDZUXfspfFr+pv8HH0HwQr3z/R
P+85MKGrWoI+5+8dkPfIk5PDU3IMPEw8T6Oz3jhw9CLvYDG5F4GJZtf9kimnxfwpZkJ5cNGvCX86
7U4M1dIP0Xyb66KNmQFiE1MhYDMfs6uipNmZO4GP1FlURb3dUOD7p7Noed3p8oxwpOHqYRfx0eJm
BFKo499/sEc0pmQx8IvAEwm7IM3QR22bMju2pulx67T3clVM4d+WILObMHauaWnFfn5N7MukhX6g
sXAV2NTrK6P8RRQcmJFCV5j8OV4A92GdVLqykHSgQ4IGW10uypx+qEEW2O/tjMU0vY/KyyAZYDjG
9NLG1vQwY6d3VTTeit1jpIns1MNeMc8mn+/SvINpCzwjOFM7aAWl9+9vyO68yMINAXMfkQOQxsRU
6n715G1KnJuRK9GgopCIeSPV1i7dPpwef/A1/Wzo2MHYjtMj37fETTZnpzL+Gdvwfw8/zMrPT2Qu
vpsnbMXP/+Bk4Mu4Z6zj5mQzlI3rC2yItQ6QK50sR2c5lU6P2AWxJFnGJPkaDsxCmvXidKgwFJwd
HSr7+MtRsgf9dHZPx+rJwwQz7HlcrHvM9ICAjYTHm/N7DNoK7UCgif+YAP4cN1f3V6Ra/Dv5lPgz
T7l1n7jnfOf0j+f6Fnf59F19wb13P0HqBx26XQX3E/ZEXpHf//HePD/RbfGEXz29gX033vg71daP
VdQVnBzV4Q4aLP2Fk5UH7MpJtzxbLMzPK8dzVoh1PT1qFT9+f6jNFzzAiRDr9MjinVaR9cPa//jH
NzHwfLl+On3PhiHIOPav+Lr7ePq906LzePIYzvN+c9t95Iv1E67wu5vgyQ9nwRN4sHiLcRHfFY+s
P9vh5DR+7AV2xMlq6zs/0WLJIvOzH34Amqz/uj0etZJ1BIFxUoPFLkGufLY98rYL+nwc6ca9MUyN
27CDpeMfq3JaTy2P3SY8OR3N06qynj8vL4t8+gfbGU+0utolEJ9p+cnTdQorlAKuNv92RrXSikL+
iQp4ovXE59fI3fAFtA2/HttiRJlZy8zrbGgC95kjL6/TmmmRec5jHf314zlPWDceWaGfH0+Lxwqd
Vu50nFmt08qt1gPbh+8LdTrbuFHWjdWzr/i/tfx+3n8+7PyUL/9xzjzr+upiKV4Vf/3epgIke6QI
ZdeU+YFYq0pZ86xh29YQATJPPz/425QCGFIUz9uV6e6AAX1QMcmdk4DA701xH25jRNDzBtxbSCYp
9S4hjIHvlTfFFgDBDIekeMPqBg7PLoOU069pU/gTKkXxEb58J4F8pV132WuTQZfljzwUxvlaDD6M
+hW9Cts+KKje7MOy/1ot/d/whMW3bqWJYBidCc2RtZ5ES5AIq7RkEawnw46ULcoJB8sN+M8t4qro
FcKxbxkyJ+m/bYTHhrYBGVVIO6W/VYvWZdpxCWY3ty+pm4NehPUTrl14/xehIrqmv4Wh06CNpXYJ
Ahu+OKJMyB2pc7Svigh2hkLYNT+lXREJC0+J+32RgIhhjuTO5DB/uanjP4tc8W46FdMkmxIuz4rW
HEnMe0BkzU1NBYW0RmhUfyzgGAmIwFJgDGhN7P2iLT/6xQG9Va7Ajbj36i1gvkGEzsf7QgS+0+QD
ufdM8EzqVihdJW+6CtBd5yJOmIDmh5TVJkj+MQS0r7/izpKcqETcABO7rf3FJLFIt6B/m2fr5no2
7kdzhKShZiCYFyUw7oDZnkq0MKgyGYrQUwoX3+5rvrJAq0fd7MgQBGPxF3UP9ULUe0c0Eg/DN8ct
oZg48D2LZNXVCIg2ZewZhBsxaClTN062JpeWlRj6qPwylxitIJ+uAyuBpyufjnwWPw1Qzj3CegJd
7Z/d6oSXbpatN+OGjeekGhn1s/5qRRr2IiqQTGBysUsuvAVN3gtnQ8soGpgPqI8I+tbHBdnf4lB8
iduhApOetpd5WtbXXeuuX6cmjm/NDNfOSjerPrBl4mSCy4ESS+F8nDy1x6gadGotmRAyh12MuEQR
IctHZ4atwkRTB3nWRd8N76Ouj69in4NRdBLVpcEP+PGAB+LmWM1Ui73C//pLQf8gRetAojr1wC7K
q/HDSmZO6RPrF7JiwAugPCMZj/gwcUVtsoVXu8qyqy4+8AEGKHPX8Di/rBnjgBr2eK+haSsUElVQ
0LYLu1fSX7kHOe4hp/Nna6veQZVLhHrexv1YXa2Vs2Nbu874el05Bznvua/btrumc+OhYr1JaNZy
jiamQNj+HE5CUbCF3Yh2KyOjhoKBMBRJiNr4EG2cy3HextTGsQY+DKTmmKsFvJjXNB79DMhiPKe3
5WzM2zVMXajsxqpbrrZxtUlvtmVS7wQVzYIH1FqYC3HzyM+/St/DkE8OxxDFpl16gMF4DCMqomW0
XkfDbk2uyryIG5rjjCWBPemaLZ3SJHvBHSv/5sCHaKbMjKj45VJClp06UbQHJt65V0Pp9OHVdsPb
o0PllRt6l0PzziyheZ8H3e4l40zQatbLDjmENXoLn/nu5Wji4dJDFmOvXlyUsXTrEn91Z/Vf6TlB
IKXu7AiQfhYMqA/IxJO+fFvnHQKp8TD/NTaH7h7JJ8imIEGm6tI0tMiaKLtOhrSqL7Ld2Jm9l3Rc
UbuhKTpNpfu2RXfs64Ge1nW3AMyKlubIhqftyUlcb7qYPx0HGO90+tSZNL8uRjQ8amRRYKA85h/y
qQNbkrnF/kA77qLb0EweAu/BVF1CmYxWohvrYsTG5c8oKsdzf+kN/LkihpuYMejuWT3NHakYhzBO
XO8Wmgkmswd6nx20XSaYOXJoVjynXs7GRm3aDhzFAbJCBdBvSpiHzkDEHPkMX2TUDhpIApatWJ7V
907KtWBCua3/Kuv6AewER25JN/s6KB/iAyYp3DTOXRWEOM7k64TzQEEsz29Nov55M7bwy1cIXjf8
4DAzvLejmQoZ0WFfRqO5OJbVZ7fJ8tdjhxbLmgwf6GVDlE5zcy/GE2DPolHkptFVxxoZrJoJuyMa
C1V21cZ1/qLflfWbsXa/1dxRqFLh6SmWbnwGPIYal1TgikpkOh04O4qkRQGbz7RJewBrhEFTrKE3
d2B0C1ViuGkblgFWUORj0Ol2R+RoTIHPqn3Pu5wYD0RlhJdQ7EcIPsaWxDObDSt03JNddi/QRAFo
dXA/TyYqyV7xgKO7YuQdNoXXgANOGgPPWz9fjfPm9SYe77ZN/sKM0yvUAP0LrVzebNP9MZvh/MFs
va/NsYMzLYI9kUuKN4xxuD7ez12qHlkZ/jwMcTjIrWRwEk0JuG36JgYhYXpEMPyGjwVpnlvxSg4q
A+fQOYMYADR9RNJtoQ0WA2KGAR/NyAkvWJcYJTi5KH8v5VW9YcyszsQ/XWJr3bgt7y3NkJU1nIAM
1BNLA87Og/4I1RWkn7QcHUiUSzOr1bcL4YwGFeC2kJg7IxfkusfD5eCOny33H40eQplKhsywrQST
ZGqfr2pG5494FtuCbwNn3odO9GUM673iDaaU2YD+AY16syOi4rgCshRp0uQwndblfKi4dKcrXaTb
tJCsN/Nxn44bRQa49HyHCPy69bp9gJfBw34wg/IDhS0V28SvYXpIdTP6XXyb95QxmhA5O/5MkRAb
xIZbjgkl/Km3wCpatJA0wmeO/I5ZkG0OGQVUVdkZIVzy1KjGafvD2kAHQ2uhO8By3cYTdVUioann
jZmEJ/4ZoVutQeu6MM5NLHM9T5yk8GiutY+FGe12EgYf2JrxgP2ouR/ACzgUMDPyKpSW9m5SELKt
/ID5loWWt5p5jvAq9fZbnFLbCJO6vQoPBaE8shNSWvZrkzLlzd4h7rHRBYRPCcTLgCZc7uCJwH2n
exLUxbXm1/ADBGoLgUpXtfA95QSBRaw/7UKBFenjBHycYxpduhJPmjLiWnCnwbPMqbmJI3sGSAWX
xi3VZOe0S8wf1VxEz0B9GtgGcdDGI4BA8Qblth4lZRpu3KqeeKN2pKxaHvtbQtVPmOPP/oBvLFpJ
RLkRnNUptsRP+fVj7JRwCiJk7TdA0bZUpuwRGnhp7bKLgFZ5uHhOqpszqYy58N50KXRfkuAuDCpS
ZuiPrzHffPyGDTrRKbiEjxg/2OkMDIsEpfzyyq1gxQ8IFl2Xaju8iQCGoAgrKmqoXB3E+ATgiy3C
H/EFUxtfdT5t1pTNXmwhUIz7NL8Fs9oj9cXN9h0FH7wCfrnseQ03zu2YrN9MZv70Bgx7LeqPJBu+
DK6Bxw+K+IAoMe4Utzo8tDPKUuoIuGOJ3UxxU2aAo+bI5hAYvUOo9tJ2u6SVRWGd3Qg7KcgignC3
lCU1m5wMjaMBlu89yBsMsYMoG9NGRY8vMr4wSDRlrDU4WZVY7tfQ6s09zgghIqLhgF9EVyvgoU80
AjOZxFuJqtRztiIEOmfqGaCq1f0F30aAASG8kjaC8DoM0pDoIJuyh0DjlXG4nVYSD1FQN5s/uzWx
6gAassURqHcXlSyDJElMwsJEEeKiDdT2DjtOhI0TdUVbsqMladGnExlRDghbLFMGueSiov+ScVfi
uWK7VYoW+ZFOhMc0yoHEogd0s+8KySb4yVdTEmJg7+BiUcc/duv7iHH1uuf4xz0npDjgKSEB61IF
A5A/aOqxm0gR1CKfS8LaaGrhZsmVp8O5CppL77bUxPXAmEBSaygPwt143n2NKr23/pAQdFOr4Nkt
dwhrmvyFpFLjniNvDXE9SFkP3DMnbLosnXFmlqp2mZ4l36hF4Dbl2KE6Iba3OiddBz/qiVbrCGME
GKiJKFA0w0W6fKSTu9nH0mITgKNQXmJIceGGVZbEoNVtPXv5q1zieEWjvZBydA1JDLtCrHs0MS0c
HlQ3Tp4XUK96HrvJ37VXbPfFCupMvqouOR7xkWA3q9J1v1R+exu5zbLfxKm5PkhbgtHxr5Zpzz8Q
aJwGcfzS+1gXRCDRkRPtG47KyrD0oYWjzh1BwJ3U/VxuskCZmJpPk2Fge8ocYo6Q7WMk1aCK9CEn
bZqKrfNiOrKKcNPurlO4cfYOmCE+LwIbUAhyENgCcSWl96Ym8aQObiZdHZ01f1nLK8sNgDQOooZ8
RdD11W94ZxXCQS0pooB+Z1cBMZYLCpborTuQXNM+5xSKktZsGdieEoCP7oTviyuz2btHbjf1eDaH
iy1E2hv7PxIxRjtor4+YXiaqLjakeQg9ZcQelSQ/qGJPu8p95jlSf1M/MGKj1i28gk5OdISclUeF
jAgn79iYBkw76hQMhw4o3iFKcbwad1PzzMskJ9KydjbYVQvOHri8xTavB4ib/IaY2p3649Xc7K7X
bNleTy7W2OQ+ZYBiww0/sLtPu6zVFpam49TxeYhWPghb6c9A9VPkATUaWFSsJk7za1ewht1aEtUc
4ttuC0I8Js1x2yB41xHEXyE1y3sUhD0T0hYXXYFPrD0MRwfHK4EMvxAMeBWAGXEiN1WhXtLFeYnQ
9kCkEyUhjg8Xb5J1+5oPv2Ngvqpvj+B+79Y4ZKJ/7po7NyyCZx0gmDzlxtaZ81flUlmDIsIf0ZNP
WEp7b+oYeJT+vPRaYpT3GCWIfajgl8PzeIbxOMbgdhsSelt6QRIZpXDugCyNGdgB8YQVrWGJuTg5
fx2kWtPv9cId6xPi6SAdGgRgifxzgJFEUbrRisE0DMdd4MZmSoAW0ZcQzBKbY1265KObkFnUHQGI
KXU+IoUJhCg4ctQeMDH4cLxzgx1kW5MEuLAvNMWMRBufYYqb+Gp0qCOIIEukMGMPOYcFx/obcESN
NrDdDT7nwWogMu4Ux1UP6ItI1BXQ9YAC+mGJ8TcslNlipMko+XCy+fy+jV2h3fkS51xFERL1TA6n
3UTskACDZvMRmDMh6nTQIzRSLfaIklRvYnaT24EQk52Rjl3mPTTJGU+41MVr3nUjIbsz0Od1MPm7
urnpMgVnqn+Z2h9uipkTZSItX8VfhnwB0swjB78OgftSzCNICzl+U8hN9v35+NrJwvZmV/TqG7Uh
OyLD5Hsc5zpREp5iw+NSxr3a+rfEjjBHVT1ChTimYsUdL1P4MOTdX924AwpVf4Gw50OabfLr9dhz
BBecR77Qk7dajGNNxaYwgu1mw/YVaTwB8IARakvfv7bhgdmynMHqwU2W4K4qsOGyqQCe3wuqxSQ5
tcNQ1BBHXWQPkC/jYKqHU9esgeokmpG3pKiE3hSeKg5Yt6qY6HOf3cz5Wkfc1e7I2K7rHdebuh/q
N2tEuuyPqiYFY3dvQ+cavlnUHMgQLAp6xDxoNt2WO40PWikl8h0N1X5FSTaQKdwHm+KJf8e0sJ4a
h0yiS5gSLmQuS12H7q+UCP2aeKxYMeLELNRvMJE+4GVaIaAoHPLvuOPEHThBfq9jF+mupzy4O60p
r/I7Oo/UwHjCXDwkP9AKRi8jICj2KNQr+mOtQrMAumrXqLbXyjTqDnb16N2afCBwziQGHzMAT1J2
gVBMcZ36YXGhktoo1hIcVxyIFXTafCscZdaaOocPZA0OI0OQbLjVI2nzO7Eh6SpbPr5klJBYIkXK
CSlTPmvssZ4d4MpMYQZ/UBN/4M7cZ9E0YFsgrOmoC/su5sNPeDgk5EgoEyWXznZyrwnNqVNGhCe1
g1ZvnCRf+zYccAHZZ+08iwFnEpsN4Wqte7YOQJ4tsnDT4Xm9sVYFgYiOCtRE/vdsWrn0utKl5dqW
eUx82/j7zlTRM9MQKCofckOCqkk6v8Uu6p7X4GsxvKpu5vGGRsK0ZRYZW2TzlvhAKKujYGtn8aDd
6xJcGLRa95oPBd77jfXu9tZEdAOgEZhXmq/gyTpWHI6HDudYpPrFlkwhYmu0uGu7h0UpWrvOH/UM
HWasumrD9igG/c2FuMBkHaS4RNyKCrvD+hkUtS5be0y38RRnyVZQXsAye87HLiUghRiZd8G1TEHS
EJxnNfewHtObDv3c2CzvAcz710XZ9tBxcGL9BFtmMyKwwcGzZd5wH+dsZtpU91G+1oyyPjLBLjfZ
Bn4WAhSSCviZwZsyUKoT3PlEJL6HXSomEzyYTTcR2/RxVzEfDuP6dbFbamxsFZbwpVBA3GhPJWzr
ddGmcynUjIQxjsuke8PRqchIrKMiT+yZ1dx8a3c5hZIC6ygVZ2ZkYEyWUFzGea8PHDnJlwEboLxM
AoAt5g8wYr43K3a/Jabp6pZalLhxkPU6UnIinSqSgrkE+MEuS7P989g3f1i539ofWYcEx4jwrqCD
WLl6TLZvOojUYDkYuk8mpIjluJQrcs8ZLspmvJ+6lSBjq1yK6WJqoHQuAPiv/OlxNqjXLsmCz2dH
39QLzQPChbb4ZkrSBerCFFqoAMK8x65AvsvnHVnO6YM1+VHP9iNdxkm42MLJrISIoqFVxYV+zx/q
I0zHhcmMlCKUScn27CGaBgw6xSKWQcZWTl0DCpnHrTd598pflLFn+JJiVLJWUoQxqypUGQ/uiIeE
TWO6ctthvXeXNfzbdXZfu0HuTrfG7nHZBHcgsokjCh3GczpGkohnYkTJUGIi8VhlQTcFkdXI22Iz
3es6jCGAdiksTNs+vJfdiQsZxoA/ZzXgBNJURlZsA8IXWG+mzTa5M+gCX8ZbOpYzZdYVh+G738rE
/EW1dF/kBRfWrNmflBPmvwqqVgWaoKYFYR+oaKA+RjdF3l29Ocx/HNP4b8cPWJQBBymSTSpx9IbA
eO9Bmqj8wuvdomSeZq62ZIDeMhC67NrlOUOz3MJgbMFY89F9tCFwWzuGCCIcEbEVeYkthUx8iP2m
opmUl8bFrjAT4WScEX7BZU7hpfUHquX528MXcyxZun5a/qyDPgAPEUZb/kRq+ncGYAwHdv1cxNx+
voURV0mMWI7CjM+GNwOQTSYLrMRLotCKs8mncS56d3yWdj6kUeyTDqO4RYGvYFDrGpi0/1e98cuP
0zRvX08hoQ4T3KyBOFywyPFOjZWMTh1rui+jQwURWpVQ/mNS16iQAHzqsthRyOqUclvVaU2BFIND
K3arFVb8hEtglx0htLclOI1adkO/NSRp7fCtKGI+Z72RAU1hCCiI5gjJBcHsZspNLAeJx5IQSyIy
wFqpC0NUSoUaRwg7aHx12A05w0tH92232YV/mgR9DWtdNqqJHKgG+QJwFwH+AOa0WFBHbEfLLawb
/UBqOV2DmLOKblNKhusfxXrukbrBYsFYkhO96o6kA1HKUaxL9FCQT+W4Zw/xSN/SKg7WFXaDm+dy
ozPmyBe2lnvkwT+w9+O8ouDCnmOuk5sytaQ/tuzoRxhz1wmad/GWlAsO9U1xcRgO31yD5yhWioY+
kYLvFEyNVQiU+T3WzfrHgkOPH1iSF1PRLu+0vkIQKyIh4KBaW0TqqVFcB/rIrqVUwElMj1+migy8
iATeJpirS1X5KBFeqrBRJ/r8VUdPaEMUYGZyV5C/lNApCE0tKjwHdVVHObCIg0PL0Gwqm0P5cOnb
2gB2irzHEGRiEadLs8ncF9VcfRpymPdi2DhITZTLRCQSEzn8nV16F/t/TD/FVhZRqTx4X3yjyqGn
2h2T9/WyhYAMU4ly7RQyjlgTJhFS28ac6BCKWpZDYXUszrCY4MRYcQ0m+6bYMtFTgAFP/rlzsL2E
RRwklUGRsqaswW/40FgdWDbjEWUUzYEGBW91fGVD+LQuvuQi4vWIqUwwdfcKF7eQ014sjAnsyQbf
m8L5A/MwmyNEAtzsqKj4AAWBse//XYT9tG+6vrverCLrqt3jjeWUr3DsnRv7D3bIz/Ii2WTNzTn4
Vk4SRXWI3jD+MU3mF7CFKLeIvTsFIy/jdgTbOFJjqLSfdvT8NazE1qnfdO3Gu7VlhynBWpzsAPG8
nxKS+yVOzq3xHiRJpEsRgDu1ZuKUG9lm9bfd7GGdtyp7LxgPs7J3lNfYoFndpylMJjbdtn5Bh4yQ
6wjRHL1qovu7qeHg1gzlm5ACtcpDcc/t19azxsDK9IhegriuvDmhDQKqAO6RUyWqAomoabIARmHn
BbweBDJtNr2m6T0zDBK2eNehyt9NQ6GyMjejCLfF57reVdQRA/YvfMXUpJg1MQc0jpnpsVUv2KGo
Gg79q03Z1Xt3o8KDMobU1MAG+807PHz45mii/hOTseFf7q4fOnKvPvFuCInzd2IWqgOCOQWZxaii
Zq4jYw7cnFSO01Bohj9h2lBGK3rmMpfswh2wNNbnTC3Zsf//aTqzJbttZYl+ESNAEpxee1S3ZFlq
a/QLQ4MFzhNIguTX31Xoe15OHEt2994kUENWZtZEgLH5NiH5YtTE1JVyhjoKfDeHqsAbA4kUoG+M
2KzgGyW0KbhUnDHk97t2tsARM6+JwpVZZyTPEQSDG09RbHtSfs/gmlJbwXhYSDjZdfyrpjj9Chpo
fufMCF8LXLaQpF8hdyBwi9dDIJKMJwvpOviBZADyx0rP/poTS36df3WEyE8zDeI/qc1qkqhE0vEI
iW9HAs3D9s17WVAuMgfZ9TmuXNyO1DqeAKJTMIqy2d2NIyAPu13ph5W8BPEul10xY8j/UTPogWrz
8YtpwcVFZeKh2ENMSvoF4s+wdggnLokFyAzdWNRwedLYvqgqyeD285bFp4ox3XfbYdaooRreDrj9
/+4mwZ87iR2oJA+saMCSxlz6bx88Clol1kEyWkxP+7GCFNLcqmoreX9xEHaPpgkxUTHjln4wVwhS
DqOensZLruzcMfpWk2X/L0DBOCHN1BvYIIcAM8YGIe1o+Ufjcl6wbs9/0FpYIFF98XKZT9qZZ9EO
k76/FoxwgXDd5v7mFIScF9nIKM4dXG1GoAmbNIaZOi5uzL9edSCiVN7IE4YmzA0idLoXMBtlf2c/
XBnXOAsY+I3TMrI5pv91od+F/En5AzRFyXrwamiYPr06kmUx+nqOpo0A+G17/mCA82/uq1IQdnVw
mV/TBFUdHCtKG8EgVYfs19gQxLGt2ge/Ngv5gF/A2uM90oqDeSl8Gq9CqEiI0vToTApamuuWYJAN
YDZ653p5YNpGMnCpBGzbmGOyjZtY0vFzeB4MfwQtiOhOHIai9MicGzvR64i4s60J1b5MwoPhT8vO
v9vhirK7bMlaqrLXLuqIw41ld/HJ2+KI+JParpSxfnJhS6BibjG/3BAyUXrytqjA8xUL43BnOj91
ENBWxhpa9knZWopxJSboAe/ZJnwVMnkqscNRTFJ5IK+jkUFHNVrSaR5t7tYtJ+VqqRPCLbNCL2lZ
TuYJ4GfadMWz05CJNDvn7saEJC3jZr3zUVpEwNQgwq5aQGNaNJUPecgzEF2RYdM8+Ik8EeTJQHNS
r8hUQy09EzOqqo96pbQWPW7QSF2Aj4obuBwcbloB6C2sRmwCJtbk8zZisJ/H1EmAIn88hqhZ4eRy
md8yrbs3M/uYxTZZ1RFmqdFlX/TJXRYZogdvljoubkLTA8EhNDIHtZ4iDpl5mhJaIUhrCpEsXrs7
+AFV8acxUHQNPQBATJ98H6zr8OyxQBvBoVDB8TmvKETx7AEsWojEwFf6Nl6m6lkl5Q6ebS4o1iZn
AY3G1vIupy2cuV7z9YHH0n33wL4nPKiSApvWmB6+5pj4YQjXbc9ugq2M4G9T64pGOHcUCm4FaoSy
zuSG6PBsTunNTioiuAlvlwyGBCpjCX1SOChUMS1LqJnMfVMbhgNsxiCLdgPp/tTvm7n8B7R8fVbr
ebwzjcqI5+osULCw+9AEsiFtkbOPep6aRUJtzIvvt3C4m1VBFVgBrGsNTmHTNmM06+ons0kLHe7j
R+BTm9G0n1vEJrHEhM+2K4x55vS45lF8J7SjVgbesLdda75DvBjv2XIC8KSy39g+8H9y4kK7AkOp
hdNsquLCgzmNfoElod7A3eZ8pvfKyGJ6Tz/xODlrFdGmHWVUK6hwuzeZI55XrmL0PZz/wGbZH6K4
pMNTfoiEq82KsRJEnY/JPJUMa0hZ8T+zGi7FSqcpC+9yB2UiT3h67croE0kASBns72Go75PC/rOv
mePr6ye/4TtPsRJgBgKLFCzyUwGogL1REW6fVQ3kgIfgxUM9wj5+iBJSLiguFx1lv5oPZDSQMBO0
p1GSQZTco1EuLGiJmYm8fmd3kDEq8eBDHDSfmqPb3i6lzDSX2GUvQxxlRF+wv6epCQ4kmYxzY1/+
s+qIKUwj6SAs2+3Obmf/H4/metQAvrfqWvYQR1em2PzOwlGNRvn1oiPehB8DBBjswNAcf+2Kya0H
hdudTB0kXETWVRDgh/5XM2EGjBuXsaxH2g2D9kx0wXZh2uJ/TJu56GZTRf+F1h6ihyG05sN6/Jsj
oPhhN9mFbhvmPRc+m3omBo3nOr7NQkvF2YX8Gejyexvk9ZOeBHkfsQMGuya64Mh5n13j9pbdZ2/N
eaYCN6z3Sha4aPF1EOBdeAtQp+BbzqlQgjglOYvCb66G3pVY+28bMGV0LGqTofO4UuX5YRWDcWph
EdtLa4agDyQUrp24e6sAcN2hcgTaBWptW6KcMRKKV3Kxj+RRYFjTHI6GeSoQg4Cw0mfRTTGTqxkW
CsEHaoeJIALATZKKhPE3vNfbeouvRwMv43a81Hqzzk0NnNN9qqI4FSsMjkiFshCGKPSRmpKCIeRF
+T/OcPccHBVd0FBPtDT5XvylLg4MGYWdOUUOTZH/cogIzeMpgb5oLNy2PP7Tign5qOcFGaNUEfOQ
fnDgKyxS37oNtA5OBVbVuHJcrsTHi9JFDW3x3qPOUv+g8wOhWko2PqhrL19cF4oZHOCtI/a/p1IB
vqHoGMCgtfl8IsV5Sg+F4Tg8TBBjAU0NybC9BDuTVh4HPWipsrks37bwcYQveKe0pJaJZJ7Xef0W
8gmXlA1FkEvGt3mKoG6AzzkqS7dJ4/5GW4o6kPZPWPERYGAAMHevDqA45DELoBFsOfsMUkVRsRow
EbUlZGs7m98E6vUXpYqQV1G01+PPsYgoqIZKvbRFBBLc6v6D2bYFUtBicKdx8ZMtYEqOXRV/b9d8
f69rAeDpCPJRauNqOutHmGPtH50tq2LVA0xmBhvqpYpC92mYVMReJemCqMHfuGwEu9pgysneJX9y
0PdxhYOaVEADKE4pFF9gQxO1w5pML0Ohl7/aXb7Xko1flBLC/DFXmCVzlwn25PC17v/V4zV/NDFB
zc5MnVPBzQcZ6yccJxPILcMkZKTtAavgRnlTU5Lfv0yefxKC4YmsMsClpmQMS83SWh5bvsbhDyuE
bZvBWmXBxA8t69vak4fSXuKtiyReYfgBOaXUb4admtL0+0dT0Xtc0v6JH6oZAI+bAC+FivOHRhqr
7on/GXAbjAukowMQ+VL1GzPtvn2Iaclu5VGwllRoTpxtJAF0J8IQbzdOk2758jRCcAN6ErtLYJ20
lMAy3BaBlxkZeuAdQpKXkWvE1/c8MYNN/01sZRhG2L9nNF77GS0a3s/jutBUoMXCH0+6TWH/aBzW
H1WUbvDayudQpZikHD+GgYZFhbgk+lFgIdkV9ETBPCDDEgynA9t3vn3FPte9/BseVvhjTHKAzjqr
34Itkv3Byizh2BA+Ob3WNOPPFr47Y3V+ZZcexVMWOjaGNZMsveOaSqPg6T65MMkVsACniMG7Ofmu
nhDGJVEARYJgyywyIWvlfZz844dBWlEUU0A5eRJkAY/cCdPIxvw4zwkU92BMUvK/vI9tA1suJ6qO
GXW1bWhqpCGWPcUuFUaSUMpk8rivvIaG6fXNzn8i8OkNkHD0FyUb40UktfHBecsXciruDoXQyHiL
jDUUm0stueR+aeEU4E3PUGnjszQnd7qJo+6NbE5wKPUBJYSZAZYsUI9MlyjsCTHglbrMo182HJhQ
RMcInNrCRgwA+UZNivMcmowbwFa4jZVEclvEScfST7SjHHUOA9FNOHma4OIpDjD2iJT42Dy6lKaU
pwefXOAGqvTtcdRcE7PyLYdsuZv0Ov+EI8zchK6QeyGcMoZnew19Uupl7KaC9zUB4SPD3hk8mpxi
IUL4E5PXFMf0T9WNy05gLA4nLBF+DGTAB3v123eX8Ns4pgSQonC3S8CNGi3HWYPlxrxeSisYxEwO
sQ6m4j7/tCkllzq5waYTVhDLh3BFhEY2D+pbi50EHSN8WVsJMx8qu11Zm7gLtqnzg9d6UcJ4BEAW
xvoC0TMsMhqZm2zh2g9sGFnw4IIHNN3A6ONjVIJQFFl+Pl6ngpa6db+S/FI3C8u8Xnynd2Z2e6vs
xm8pCdsuOZq/xhUFBbGbD79G7fu8CgLWqkD1VNhcdxpic1jV+Z2niDowZroKjrVvI3QDQCilQB7S
BYyZCANgCbGCi9Klaq791m1RSDFQnpQhA3wXcjjvxzrQO++Y1stovBNaksxeDwIOGRWD3HPyzlc4
XTb/Ma74IV7nSwpk7mX5URrTMW5gMyR9dtfAKDJgVSbAYWucAWzbWLBwIY1iNv6bpXYsMDBYhK/w
CwlICBVgnnWPh2l6+D1A8oKbGuzMaPUlvXtL9IYFncLIlz3r7SKQ52CogcqSWrrClqQ9KGSZA65A
zEI76Xx+GRz8WR7CLTAWDr2mh8QyjvJANNCpL9WZs3HwNhLz2DLWFmojjjcWh5B4/RVSV38Z0Mt/
ajIZDzMDpIijmOkLMSNYGHi7iOUPtSTWtL0Npmt6qZehxk5yAJElAnokb8T1z3exAqyagOY5H5nF
GWmsz+TtDj+Sjov3YEdQQKFd5tBOqAiwg4v3z7aEsUVLom/qM/u6lf1Px7okVRAY2LwCS9qBVYmg
Aj9S7o1wZdzih4t4EKWVQ042X48uA2RtccWFN0QOMQlvxF18cTPyxWdSiNBJESxQLOU8fUgHVHIY
+OqL2C5TwNzxBloFbGJWIOyTIIcBnDxtrMh8uMvguYGfwGcPg/wBA3x+Y8DlG1OQHsR+EXtixGJG
fBHsxOhm1IJrhlzG13GRdItIr4RqReBWIQcUWq59xoQElhrE2zszJvA05uHhCnkqAejqzcC1frg0
yo2Mod/tYClnZwwC75SL4qdSt9X9SM92m7EASOb4zSjf4wITd8X4C6aQumtW/gg/jr88pWcM+Qq+
N4Xl8cGv89ATkYv6EcYjNYmMhpygLUJOanss4Ewkd7hsPtkCqocKeRvJVdU3S2UhYoC9amKK6FXG
jVm39JxCz6TQI/o3Ov7bOiBZDbMJrgnfwYbQNRsStU9UYnkK4CYoiOxG7T/VlyvuIjAHoqQQwRsq
hyvi5cuqQnVw+BUlwhuTA9dC22EpB42PktFkxddwecD0ADSfOOn516JcHJHt5DWDE+my/bo8Om+I
ygZPCVjZBeff0yRHChQZHLwS4ug+oebzM4t2a2+zoCMlkDV4lNn0Fbya5sJwnR2sQUhwyHHidy7r
B9q6qbll8w3pAWWjFtbnJCe2uXjNF5nEf6VWc174lvTwbfmlkalSlkFPtjWPzjnzOSh4Uf7kDYns
5uIrXdQZecdEZgbWZ/UHJdqevvhdKKLENprYJvzztmaeK5reICdImaqnRKhWui/+z8ALzYFAwTZQ
Gl1UgtG8JQ+2ODGMxfrZkzNaA+vFT5nzA2xxtSwIX9q3QcMrpaqd72KZCo/t9ees+ud0su9afGEA
j0ATfdKKi/6XOoYN3sX0NssprBcSCZwx+nxruXxyysBU/7BYYmRxKjwY03/SUYhyrPxC9wBYHAhZ
cZEKFlEDmNEJqaHi+6iAVld+N8sUGEjAt21Tvs/guPSZ4YB5VNBmdDhNxD9ywua75ip+Zx1z52zA
QqkZ99vdTOcrWubTYXBOBeXeXrzzoOPFLieMavBZYiM5XNiJuJxFUfp1B1H/IKs3zMSmcg+J9gzH
cShvhZXCnDUb+LkNZW6bgocyqaLVw6OEoAZ0OqbnH2mlKEuxSpFadxrn/5ZaWwjkAlCuBzjUelBT
Ww5+axoeGJdbZtz0PxdxsaxMfFvuJ38b0x7kEc2ysuK76+BC445OPKDBXpm0v7J34QPbQmKAAnu+
YN56zUhz/NBp9wtDuRxbOkFKBbEFjk/vxqWMUC9Lex1Qb5uFCgSqun1+nU0IFRtFH6lWqJJ+urEI
bEjLywRCisxxAXUsJPLDu2BqCj8B35tcy/cQv7ER2R0Pim9kDtyMhIGGjgzFzgS2aBY5woQTVOt0
iOL72MbQsVk6PDoChdg3tOlEXFJYS6qEmOQnBO0m2ONADqPQ5ndAk4bYKBgAHMI8lqKAeYJQAjH/
hDdEYynG+Hric0rg1hpYpC1pBkDWwKQGqhytKvhgPBLIAdxUCWl6wCyQFQ3MIIoleKtPVoORXXhW
sXxArBYDY79l7Iyil6ELVBu19Cui2nDixA5LgbrdjMUFEiz6Wjz8SG2kxTuvDMynVt3hn4yxXUnc
2A+qCqYF6m4Pgy/eLHPv4WlBHRTbS9qFBjWpb/XahQFxujWUGPMMXBJ930mmYrMEaUsUONx2HU7z
3ZLThUMpCW6WmihIGcFTCvgifLJvg2SICwQTjyYKm4bactn6+fHqadhjacVy+XI5QxreNiu285h/
HCfQlD2PyoemHCYEr5yzesX0CT99RsXUtfshUT5umRxvXX4vzlBwcCk90C085TUZD6hzh4xPaLEN
dyUby/U5HkJqJ5n72CH/7Zl6vtuX8cPV03hc1wZ7qBEOVmNM291S4hzvgEiAtwISSNBbvnDcrU+M
Y+2tT4lxwd/GAyCDnaRRQVp0E9Sg9vsMQAtdEaGCOz5j103dmSVYBksJIQi9mhT8Jzw6oSZENHEQ
tZpvUFyZy8LGMqEwz4LhurVdzKL7SCh4iqkks1yY0iymftFkzHtf0rUNp0BjPvI4DssCFYPijrkM
bW0vbSheU3xRioyM06oZO8DlnhAFM+q1F9CTAF7+5PTLUN3MhSVRHb29XVBre+qcmajcJybWaImZ
oMtIRpJnRyeaEKyvlDx+5dPHFf/VRxzEqM5FxoEfGtUJELSLGTVZ5G73LdoQAC3zr+oYAfUDVdIG
Xs+5Aa9Hx/joS6y8oJ917TS24FBt+ycPBCgXvIzq/A8uzJBjoPXxbTGr6xOHxk1TZWXW/B53Eqmf
qZGHftAViJCQPDcQEeVBADH1j22Ztyz85JpIKyDkD9US3mmXpq+q4LK+lhHzFkHI6TCaygQV4TX6
RlC2Sno1jJn4ftWS92/2KiqgWfKOXQKS4uSktrYdf6oN2F9lSF0Q9fLtisq9b7w/LpxIoAFYXwML
okQaZibBKyd+O2UNOqusGu7AeqEI5ZSQ9pAqF5zANw/8HMwO7HecXHZC0Qiz6UpJ+cFIWJHmFyKC
VCJQBAC7uNiTyDKIlPV5Dne1GmFH1xTHw/HDV+nWzTOTN+lDYIODybpvoswyjB7vTUg/oDrasLHl
YrYF/HCXCYFmAOt0BBA4ELQhMEu+Qq8itcZ8XqVoMFs2xQhCYi9gfVgdXB5QyINi2Hv2CgRklcwZ
hJmbA4K/A3qMbufMnDdL18935Kc/IAH85RbYZ9HjGRRgKGkZvngdUuyrKG64SYB1oQgXnP6ctp3h
PdMEIa/u8uYnPkgl/2QwWnQNTwImBu4DbUxeQLgw4kb9aFcykedpCJ9Vy1Lg9Wz6h+ZMGX9jYU5O
BbeIN678YglmvutisnaiUVnjd69V6Lx/z8vlP5ET4XaP4R9QiFfUKyfNx8UXoSkASBFmp9XD9UH0
WDkD2zfM5aDRG5KskEV8m+WTvlkZjbUqkfkbAUF+9YjXPX6+1PVmEw2NAvX3YzGTa9BFIjq+qgyF
0gqLyjX4Kk/AExWpHYr3MBklHscaFwHgEtXs32y34rlawr/j7hJdxbgt3nn0hjYEXajF5gJXYmhu
yN6VnZhDB1+yJnnxL6Ny0Qf6OihkvO6raP4r8ux9H4bwIkiX79TAx/OFLmNmxKluPll+Om3f7Qlb
Esc4qaohbleIodpx5i2EYC9j42KGh+TZHMWRLBbOexkbYJAHYgG6nWupbuB6lNeg/p6zIYEpKAVp
BmNLt/yHKECB7Jg4mZpv4SWJLYa+z4DfEG1p6QQbakiAb6BrtU+XjTZyEs2uHx4GuvoYtjsK4owI
wpxSVLtQReUnycFDSODvi01p7cZF0jcqXET05CLL3jlf1WiU7F5+5A0U6O45neIRCpQk/5Yc/56v
7brqXxVT8Tg8/TgbjHVnYiuEQA2FOKi4h1ygtpBpWE0VqypwZ7GYNRcbHyYCpArBb0UZTkld0FIJ
flvzFodDyid8Tn3XZi5saxf+TivGHIXgA8Jea2s6rxwzSBFq+oXa4i/gHSKQvX/RJ8+cxWxE/fLo
buMzzEHRQGCgMzNEgup0pw/mxqRJPjIM88p9EwspWhNAd9SYiLu/wDRHxLuQefAmRQ4D57iFiWyX
6UNznj+uSVwFOh6sVyd4bRq9FpWscOdeiYyhICfAm4RwSmVfg6nEgIFTQuuoRKBEnQSVGh8zKCL3
e0mNwLZzgfwkikwcDs+FQ7PhPrGb0r13PfMzqQhfOTI7+IE/8e2K2hJ13htPQJMVGzbpR9jyjAFL
Ao4KAbEhQisatPmWMZxgubTfGEhQdEj44V09QcllIMELFZGTB79hTn0WwjfY0Vo8H1Hff7+6MPpl
DqgpwX42f2kz/qImKckqEs0jdoe5jax50d94Nt4e4ygZ86JhxNJ4ylwjgou9Z9hkA74458q7Xb7W
0pOmfZ3XNMBWjQLtHNEs3S4zjxWdlnoTiMO3bPWKLwmKGuau2fijLKGuwyRd3wQl4S5jSAlzkGIX
OQ59NwOCax+2t96iAbEuIKso+4QcbSx4cSzd8EBnhuZbekuAWTtMTCAmwo0eZCwObEOTowDn0MTt
+Foy67sjidS4oVTnzdoZyIeiWmhT/mKEic38DPkzWv32QdUVrL6YMyAG+6KukRjmGS5I6X4oTduq
T/Mve9V7ejd73DFs5ARH7H1tGesvE+tCsCaNHptCykWLhsJfj6VK/ynobvXBHWpELrX3O9/nDL9Q
qxG/8bamfqO5851EQcHMdAFueUR7g7mEvCeW7gkBWOqOMRGwzU+npfBUS23op6hNg5X7EAP6xHxK
dOLQVpgO09YClOJXwzdE7wWXkxxE/7jcBIqkaiL+3wkW1hJxsC7mJ1JWALIJfdHnLPxYAK8IQSN1
BL4k39p9pIxYwEhwP6M9Oyh61MK+VSvCPbWh7fJMFpOCdriO63IhOa1NnTzWs4vuvCJenExT8e3f
JD73KGFcKIl+pNJTO4n+tS4SdYSKpg92QJqh9v8NNZFI8gxSSVp2py4KuITxKX2VLr7QXIJdl9SB
jkUfuDw4CKK0UkLldmr7SGX3goEDqLZHsIV0A2x9PjHLoBca0O4CZQDwwVv1muoeDhYlI3f95Oxb
S+F2WQJtm+EbU0DiB1iA5j3xdqU6aS8eBUTnmIU4nLy4hNNf0dsgYvjddvi1Au+B7PCpN26MZQGx
YX0d9AS+jaxF9qRH0d3IyZcYy3o7qpsJQHDE2g8iN34CgGoIAyEoHHRIjNc/e9ceeFxENRbPwnzT
78YKjMKsdFQQFGjPUzpdF0kfJRNsAca9ktskkFteKdNMubhkEvhyMjQ4AYHTiSsOxX1zMzE2udmt
TR69BIj0xxcuCYR244QxoqvfU6WQexFF3hsFgK9qaD1Bzzx6qYX8tNWMsxUz4ibbOj5f/6DN8l5O
B50bc0DZBiLCbz8aY7Jc3dDkUEq4z4xSspegxZ2iYeOGJnwEixQS5JCbRupLL92+pGqbmd2EUxPe
HEvzE89lSDQtf/4aLg22RsYxSwYIof6Rc216jlwQJeVtWKfoyi8pyixXYGRZlfTYRGFQ+79EEpfP
VF6yBodVxWLQzHvzfC2PIkjTh6+CehE1pt4p664oebkCyS8J7bSNSMWeaO5OAiP4HN2U0AAU5h/3
Do0mytp6fGItDZ8P6EHT3vDJpvtqVRPArGNPorT9IT9s6XnwOiOsbt3c8YW3Ef9O1J1uQG2XmP53
M0H6cJjH24OT1So5u0jBbCCAAb3ZnVG00rqhmsnRxaLPlRl6IDCDkMUdPZbiIimKAS6STNlQzL9h
1Zu5PaY1eMCuJbuTEkuN4lAky029yxQrLPmBvGmgNBJtRVOytOtT3rWwGryZiGA32nLCbXPJLmXL
M8hXXmJeURTVvLE2knMUGfZgCnZRpLgbFifV7FTV91HbPZf5OpJGeUF+C4ruGcmw95petoTCxbye
J4igDPMDxq/8XKAotxBOEbAr3HQUv9bWMoabeBB5Bjbv57tQbmAeqBgW7ix5DqUxOlsQDtp2JFzb
+BYPZ4sUib9UXQYCzVdH5IgupuNtymrL+CB3IqBf3sHj4MruAHRxxjfMpCy+Yv6DPeLBLxsJrJ3l
Mgg0JKaWKONGTOSZzUKJR1rD/W9n9FGWzQYd3Fwv1xBuqUsN1jtCGcliJiYX0wNaWdiJklvOY76Z
tqV4aecJ7Y6KKMyQweewtkBpdRpC9kN/+04pTAmaIU9uqyplcCXAijVR+lMXPD01E4NNwK3Uq8Rg
GYZa2KmQpuGZtBpuUSwUmnpbf0HOGN861Hg3LQq/3wyiOWqaY6Mj5kvtwLmSwMeDfPFBywSQPDxv
XW91+4v8r/+o9WoSqrQwAeS2gNV9bzgQDAX9KHIXJj+twy8qtY+DycH3k6F+bML899lt5X1bzwm7
CthnKbPBa+NXxsU2vxlgO90tp3BkOimXxoFFoFN9PgscOR/Z/PdcH8lXP1LxZloVHMQx4x4NkRru
swLf0ZF89wwuAN4wk2tdyMPnw73xixcYn1IJJryz1mn4eQA6xAXg1ZoH5t8l/otSmORiJA0kYeqU
DqbP3vqZUc7KMCFZo1AhmG5wzmOF1Iptacu3g0VRn21Ga+E1fJ6rcknoNppJyIRTjLpIHtKrXQUM
aT8hl1IBHRppn+4eSekf70kgqnmGAKNQc6T2FlOKscGIywVSDUlsQIYLXCtPz6Mt40oO1BB3me4P
HxpNqmpyirUmYo/YSsAe+B1tZgDu9w7aOHZWNF1ThbCJTgI2Ad8+kKeir+shd3BG8pPA4xWgTLnA
+1Cn4x/LiScORmjnQLjblX667YTzXI8MqJ2oHTIpKhKYHVhqYBQA+iVJSrAGZ6Vru8S2+3QFzlyI
sxzxFg0rZXtOSIC8yEkz4uNP+6pSIYmIRw+kr19mpr3XEPA/qp2b2Y6wE8ahijm7i9sfPdbsWc1w
r0p6fn4xy97oEC6ux4jiHW0hz4hOxDIApVeQf9Ilk23MzvAP6CgD8gGpfQ6im0L15UC0kC5wTpD0
iy0YVWQ634X7Nv2TA08/tTFPwyvBXw0mbDH99j/VssbO0tih/2wDgrkUpmNWVV+MSZldV11zUCA0
CRotN+A53Y+bJjTbgyoKhMuzPsGjSWSZ6ApPMBdmySBL4rny6kRI/oDfgU2xXDQMYghyYj+mYskd
9G8q7ee/2wA3LjOSfgIlEbbg3223ZWbxM/xOzZotHKCo4kwiWDuiQKHk8L4Wfs2rS08PK5f1GtQC
zE5pQgWV8voj4MCREpFKIwcvDoS8CxhgMRB6Ym7sUMeCpo2t8H1mMoUlFjBrIXCCJUGAmQmmqjDY
DGwI/yaTVh/2IDvwxln4UV69LRYReUA1DVPxx7jBOrez2t/bGI8nbAYpe4D3IW7TN0eCBXvNzcHY
uOOf7CANA6pzQGWBtqmwM9ShBCz6cj/gA7/+sy8SpWKS+3XIh3SwFIeStMPsFGzecpug7vJUFL/z
de7aiXDACN1ZiksPqLmFqJmL56XdYszdD6lALpmB0HGC0kSa5CXWDtdMoB0qbd41iFTvNxXMUG6U
faQOp12jPnu45JkEB9OWi3XHN/E8djQpyBDyWcYMJ9MgiHDAG6LC9lcNPnvxUR+SKyvBhg/qTlhy
mh6QGsB0Ww2FOnYwnqbzya6hfZG940KIoQaOIZvlF8Q6yPAQGCLyBXcG40A8UP5rExAoHOtcz6gI
WwizwFTA+Z8qN6mLb0vOebOgOnwsLrKn25HrxB0GCcnf5WWG99F52U+wNkgN+GHy3oRW4sswKGgQ
sECdzUU8dCXWS1ZkfnWC7qkBIhTbM6VWxGKi2ZLa+DshEklAUpx0qfN1/NRJi8mYlN7DK0uLoJoF
5w9RtnoR76v73eS+2R2MpeVZPpAAQVvonv39qtcsumEuV9NXsQZdmlKvxHK0QVBQ0XTtuyrupz1O
IemAGLtzthYAlqOkC0l7uDdYSDXUE0xR6vK3aF5zKvKP2nK2nHDuZST8OALuvBmhHj3M6Xy9T+uC
Yi8mXbd0uQ80CWSAk7ECMybuIxwwzj6zqIkThvA3b4OE1uxy/3nfJOEYuHKLYH02w1Me00KTpqAb
aQBmhK7kzF3mzdMCxtaFyzeY90SqBIDSydKzrZ/Gf8rk+JRfx4srwHVZjz1iQE+XI90bSe3PuCIL
9hCYmGshyEVqqi7Kac7GD2+OpQ1whXHb+aQrAobJpL8Aw3hoe86gr9/hHcIsCujY8l0CZsUMkxHG
HyF5K3YIxq8kPdYt9Axx9HQSFZYU6RKJgnHyn2DljssOVgaGgLmX5G6fBhmrvsX4tz2Iz3lG8spD
MGZeBDWzxPEyg42eUnER4LmIpeQQRtu3yq7fTMl8n4bhBwoyYFOBRfSODHFLGSfIUlVPsxgNzUKL
xcldawecE2mFgRGqLbirNPNMeTkisDUY0b7xZAGffFHRkdhKnjtjCmpI8ev0pDXbYccR+osnqVbE
WKS+71CA8gdTCMCnQMZoIhjNorwPanQ/WIYKxQQWbmuwI8L2lgWHTKpPSgyszhFVxWaA316cJX05
MAHQ9m9rAHHNATMEE8rf3OH5Ebsrgtb1PyTca9SxU43411YWWh2EcUiqgKRWwWLMyXt6kOcu4IKa
YERAQP3kiyySN7DEKbMl+gQYHMmX8eqxyBY7NtBZlh8IqRYyfwM6BkdCdRNG8OWc4sCLQxBtGPJP
IGaAgLJr/vHN1pjScuyovPQhjYUno3nl4QTkDUFA8xEFas3APV/x58DD3TRUHu7mSD8ewbIwr89j
GkAZIdGGI6X70nY9lalUX5D1cb4pvuHbShle4l7iQqDsA6nOXZNgT/gqxzoldgtupscs+ujEq9/j
6qblVyJz0/d+7ONzIHxzQslio/ej4sX6a5iHPOXcgicxmgWLI3CgVeZe04ni7KfJ9palVV91jQh9
Jy64hpoJdz1a59PSuKRkFZtUzducISbkDpFKptLk9FBGD/A1W6j5aWQmTjrnVwOCo+oRhzcUWtdb
NeH0CPWqefI0VzOBo2R4O3HWuDDd/1AkPHy/0VPR7vU8XmlRxADAT6o9iDAuRCu3EuBgcIL3rNJT
HgAZ1PpgwGyv0hxg/1q8S61jOZrcIRczbfcGfZRzhCLx1PCulLghEDGXk+Z+2aC5hLxpV3HIXnk2
A6Vdm2jkXfJIT54S5iJ4tB68J5UCWzPtZwAFxIW0huJuxFDOVbw/HcmVGiQpn3Jus+4T/hV02aoX
hBQnmJ1aWpckKLzvGFgnTO9FptuekJnQNfLnvQaKpC1lzkAloOMAPZciYFiWDj4KUQufNb6sN+fV
wfCzncS1suHfRoNInvAIuY23CdSfcIQVQfnGQA6/n9zRfVuuYf8CoYWOdTa8azgFBNZXG1IdM0Mb
mCUqDaGqIfTA5QRoEqspRCv544q98X0Mw9WVgjIugFSaw/+Yp5rpQQFMX/BC3Mo74lbSWjopeMXe
Ze6nT8zTCQUp0L9p2SmvB/GZu9r4lzgUqpVK09MSfN8vAiq/itukR/yYVOprkm5IQSoAGGgk5AV4
5vdoLAALK+FHWer2vMHzLjncf6/0hkbKe/lzkADYEnN9ojDnqpPL6ydPVUUn9tyQitZ++MuL/POQ
7AdDJCenqpgOQjgOO5EwndU34gHsfV9N2vH6IKvWzCVMaCEfqo4ZkWgDVQQODLMOKxgEiZ6DR9al
OaEVN4U4OGV18C51x29LSiNkYPwhSJGSoWskI/Zass1g4YI7mb/iePwmXzAlZYwIa3r9phO6+9bJ
wEJQSmbu6CLGHOkkWmGSgNBDeEJ6ZA36K5xnC/IGG4BwyRg4EiaU6juQmyQLVKnqEVt0eJXhRTN/
KObFPXofLhOBrHvrO1AqOKseM2eHiK/7xTDVMF0HHBDjyZ3Bacrs9gC385pHb6cmlY0vC6WQgs5E
2iilsk0v9r1JjeuNDYCxBSxmDMlwmVEgWZssB8Tn/T/xh6acxs+GsP2lXMKfecJUxloOEy9bkhPz
D8BRX0HZhOYADB+EDSyVzAk4S2qAZ0CwPuUBMOmAsyt4T3l9LtkXUjZxLy6JEIWKd0UZsyREhrqS
hSaWLsXZ7ziSRGDpY9ne7R1JnCNF7t4eoQqYem4HbOqAokvi4dnCIOoODCnQRJqN0RBoBpbKVmkw
dGkkZzV+GQsADx49t5sL9oHbjac5EGvrS/pJQ7OX8tobk6Bw+AbPjkZVEcrH3j9jDgHodXk3NEwP
9l5C/gGRRta3UbsDbjK5fmsjpAyYvdgIXRHzNJyJzmd+UnR/dRPyn4DqpHCme7dUCHlhTfKJ11rO
TZbX30ZXAnpcQGKQPsXGcSeIDcDcIDju/5VMIbiI25PrBdR1ASuL0wtg6mSIzPdd3xVptD03Gbvu
sYYT+gRy5jSk2QMBQV5dcnMwYn9HdkSGEzP9whaM6LkzdgZ7TrFcIhFoLgoiFVgutp9ukzYmIXZi
aYsREuJNiVGxVEbQAu+Z7zH22LYC32dCkGLqRrUUMD1nKR/LOpL4bxXNyRdXVGClC0pgD4EwbWDV
V0u5j1EFVvkrxCauI91cSmrJkZfcWVrad33vqoeyUyVYbWl/cC7jj7EK1Ntwb/MnYL/ivYoikV6T
zrzBlh7l883Mpzx4K/4CIJ7Hp5FWEGcFP2Dv8Dj3YngJlmND7cy2MfAHhzhnhmcTMp++hTcewNyw
6X/2iu0LLRykz0zCbF5c5rZKBtDy8tR3RtODEPJHtPumYbR+DES9ao9gOhCXzERfAUsCMdzVoNeL
I8Lp4K0y5b8Tzx89Q9HAt4ZmSki9PP/iGQlc+ujaELVPUaFjFNWYk4711T6jkRH18rqJEiV+8lQj
88ZSZ6VJa5DEUkwyUQo7rKUXQperqBZOjtpDWnSlHFaoxFQLgArQoA2qZBNzQXLLAVVgg6jRBIU3
UEwZMUtAoHWj2OdGt3wx7HmLZ30l3LVjpVY1AQZxcd+MT4uhORpL6X6ENO3ncJ6CjXhTmmrp2lO4
mn3yrs3FQkJ8hvyoqFUgSbbGEpemlvEU1rcwCyiKxBEtF2/8k3piDvCZq/MTrNTqGl8+GVoeMNIW
x+Oj5PjWaukdR0qcHDTE208WxRcbc6hFsyfihD4s1tvNYsgjs3nVC7ghzimv7PCSPgJvH9oBGRkb
B96Vt8f+0Tv1j9k0v9E1ZBEdhvwrFTgsngvqjQcDRsXp9fUYI6hPbJXtHqu1u/6PpfNajhtJougX
IQLevDatSFEUKT8vCI1GhGuYhisAX7/nFvdlYndGIruBMpnX5TUO4ZFdpjxGCel7T2VtyUIlfGFj
2JTOD2H5eZe/+nHSYuRHBmZ1SZHUkF7+3ewg9dIQ4iqH9BpU4ovFB2dDTMyoAioC/miOrPuKTI7w
rj+YTNmMRIqGGVKpokAvEtWpj0RtcB/rY3Sv8uKrc0mIFbCLcMzpSgopfM7sHvK++A0xSR5kKZHG
IPWoaYj5QU3pCp1oDjDNKVJrrRhFu3wF1tgML9yB8pr6VDgweRSZIaOeRA+ANCEqAdURuQ4C8C8l
PgxnzlpJK64vnJg/sVr9d3B5OR73KlglOmjd+WMrQcMG4gRKyq3WS57p4gPGw/5oZYXMqgyJcxW2
oDhj1+F2UmgMZTpdFHJWq/lWzgewBx0WkWbYGb5SYnkfz3EzAnNSuqBgqQm/656c5dK/OWbHbozd
kYTPK4vp27YD+zdFBGYZBqOKx6lYB/LJMYeAnpSmlOOxZT+zRdGBvVOxYcgrtKxOi9A45aaDehoT
057O564pQNkOcH/o6JeEMQdXczHnd26cPum2T6MZSzXxqRkRzohBIC9y0vboJkmAYm90ItJtSutB
i0/cG/qOiYoPCwCkGQZUAGdME50q+3aFPiWaDv2piug9JkSsQDzKVXH8Z3XBPZL4H5NPpxliOBdU
vN/RvF2oIGhW6Ey6kaNLy9tNdbqMCMdwFEX3rtHpMB7gVkSWnD8TSadSXy1VyIbIOAWLQYcDiert
Mpc3frJe/iGSCTKr5/4J1rk6RYP3t4B1JwheWhDZ9jAqRk+jG9U4q5QmoVySJpHfNleSCRlqmuvD
XrYBWy07yxIh4dmnX1hEfruSkKguZzYLnTTRDIVmXkALWS2UxTqaM9LnBsaKwwtBwYhpVS6NlLWN
Vp2WV6os5Z7aYqrppWbhhLRBIXIe0rB4t3WYL7Q9LIr3Sab8FitudGkWwDB/K+S4T8j8562ANviS
Z/Hy8LPxr1FdA9/aFhLD1xu/gsaJwtYiu8hawNzo/U+AUJCJqLBiXIsJVB0GC154CNRiw6qyfP+2
bctv/GU/MRbwag+4ECK40ttxUVhI0x//IT3jQWgJpBNHpsnoD+EQj5sCPosGnkqdsC86UPzDdyMV
PLpecvWmRvEJO5iP7SHt/IUpYKaGM7L73uvXTjSlz0mtqDEuTmy7g3ZDOdKbaQQEqftcLwsFr/U6
vx+8CkC0+VvpQXdixQUm4PH4XEoADVx96lcnAxsSCe8QqTrFqslH5NIH8ZShEa3VMnE35bOIxupH
XVytVqGMOH0rRr0kV9J6qklim2pqVcJl/7GhrGbWZj4LuJYbrmnT/7oLDZV2IBI0TD2klfiUaVNE
rlcBwqyaO3TYgpkL2JGk/fABCgEJQKsSiRBY/IGY2SFUEfTJM8IUVxRkfBRZFLMCoK4Faba4/oQ5
DkPVS1eKxR+5d8OUBDd8MSAib8nMpn4H4ZhYctrH4bWtjLkKkm289bkvBsZ5XDeoRTB7OaKZ2Knm
cv5juet0oSVwau8tufBJ5JeA8PVOlbNyv/gS3yvyArkK/yDUx3WCV0O4Gi0azKqLD8yOn82RSTWc
1SxkNHQ1jnyAsunGOpZ6EKCn0kwYvCJystOOk9AW9k2rp5af/6xndNGjPA4w6W82eoYwifKB8B5s
yRmlO0NFaJIXFGZpzaRQlD84QdMONvVggVuvqouV59qdifWh2/yVdefqfvCzhYGGYojqjDqa8Hu0
LCWPtc/zXwF7fYKJvAFnp2OI6ahKSjLXcHhOA8Y6u8uOZPSuF6ZO3a2MVxiVCkVIKu2p4bGsopUT
SJU7x0n9P82wBB/q7aAm8PlqdtXhGcluk1E0sVjwcKRlxwSFAnPvqbXLiyEwE1/kSiuTFjIaDfyv
RHZAa+IJCD+4yheS+2iFg/TUxuu+nDpFGDJ1XdPJ2hiJwOqpjTesiJQDEgAxyIibargEwbahLCO+
eXVp8pusMQ9ZPsXllTw31/CRM+WhVlri+i+hqYYKonyEIWrDWruHoMiGc4MrdiaoE+Al9G8SSqC7
Q70/TfrT5PX9LTHOLJ8ca0nd4kRxUjJTXaAPmEW2XNhAFheBC6iP0JZTc0Vs5ua0005bRB/m3B2Z
Z6ytgDqyr6BSJ3ayRn8VGZSiKNKmI/IFtReCgx3AGTtEdNrDAvNRhRo0bSk98EAycgGT5e1ymYOA
4z8K3nouHAAOCYxWHEqwzvuPJtm83+UyzNnngF3/q0E09Jlzg1Kv9Dg6V6d8wLaXfE72PfgRY7dp
SaNHoaf0K3t8kZuBoYWDrM9clpMcZHDNb06OFb8m+ebWOUOnNyHScA1NYkIxdy4epNRhMMYup4Sn
0LPgHHE7eDtvnbBkexmBVPHqGwCtfgcTckMGLM1e8DyOXEKBrzRb93gb5eSpz0iWxrZdHpMNGBTM
lX93IYUYteWfJOdxri1KdJuY54JjMx+ZadALBbdVvaYdv8kaGd2MJxqEHITNwgKHJ04xj2iqCuKv
Aj4XqazOPlpttihgS0GAG0cZz9yKZiDiqNZNaU7xvC7ky0/Zw0EkqOPwXN4jPcY5OrXzAYDsE+Tn
DWzsltecrctduJLW4VKcvvRtt39A7XGGr8dYTiXb0oBesuO1Z/zHLTZsJr7E67ewRfaE2v/GDPgV
TEx3Y2ZdZ6FXAGsFKa5jnbA7u5ueikVoOJFirmJLohSNS0YRx8eONoGxWehfAF+nvn8RtDAszO/b
sjW9HkVXNiuQK/l4b05NlXAIyZ4GKF6nxWVRTKRZOTtikeBCu8gcaMNZz+aoN/7q2IBjeR3czbnn
uOzk50XcNV9DEUtcyWmDJJr/MBF0UefpisWRypFzGdqjMclDkaX9QxO26Gj6zuPmyqMBKHpHFkpC
pdp4WI6vLiFLvCZD74bDseroYYP8N3GPU3q1JCGCxiqI5/iqM2H4e+6WGTUthRNGla4fvhJ24iHr
nOr+3xUL9/lmCxfvb7YPzl8cykd9OigObzzWxXOxcsMlxGOOkrFqStu6gCAf57b/F9TDB1xhmsFV
n+RscabGHc5VDNfzqeq4brEqUTGc6qJzcNvUh4t7t45AaQLv8FJk/c7wYz14iMl4GV+Odqs4WcnH
qH3O07GIgW87MJC/Scr3Z6b5Vn0coSU/OHivvq2XsmFgDg90JLbVjC0NxMaHxVeKJHgGEnV0AMSN
/9SRfcy7H27yMlhuyKU9P7qtdrJLa0cEVAtbABF+W2gGgQWKJjcaeHl18pDO3DFI3g+uIB7LZ7Ou
/T8F4+ofj4sGVXXnBc9J3ZGOkpJA+ZckayAfdyZ64rqvw7GHUGA1mgjpxDR1JI52jp8yvcw7+o+X
mr1Nkz1z6sZgOH3HijZ+jTgTGTmdB9R01YT1VU2IXXSiLUvxgDGphZdHt1UD6RLPWqGdx/VMrMjW
Tze7czn/2req+1XAWd5OgRd9AWzicvLc7cKITYMdiDoIQNTei5MDo0YpgjYgBtnpyL65p0cNbwJ5
ilKfeQgNRyJQznihGs7q9KOLCAxtFj2m9TaTqQYO3iP+bjL4i2kYuCnkaAK9qJ+wj8FulFv/D3oh
92exc6pMMYWTXItdBoib1zCK+4KLSY5t6lOYj1VFhV8k10r1iLYx/ExY1fg6kL5IbsUU5u3VwiA9
DhikGtfmiOHWwzZtt9MaU10zeC6v+HPw+Eggg4/MGeu/9a1OlYPbuIl6PlPHcXMEQizzoHnG+Zpw
EE04GhCtkMYEtl1TQ64DbSZ2vvSmtjnetVKI8K9iaXV/ruX5K33o8WoS/i+3F/8T2JpLX1/FDHOP
8NFF/SE8iObdMZ9tGFDiu/sJhx2VRYQ/oUBYXZGdcPh/0Aqg34MMzMqle4pqz3vYXXf9gkip/Npl
3nAaTJlqaGmbLVLHoyZs6TxsYetHnndqa5c4IoqZtBpDlzI6276IefvXNYw7o+mOz28s//0V05b3
u/Ho2qjowT3myeZMJeG9Wc/k8iYzyFC7Y4bZcj4pHsv9Cy0i2pbjmH5PRtk1VASfUo+uCqqWhr7g
fyHunr5G6MKImojT+t+pCue7cd+6U8nLZHgBct4paT8XncpFMnmbRlbOGbRtyognsJO6NNvRZjW9
6zhxEPH0KIuIGCKmTd5qdwhfDbkwTcI4HbqQCwatXCkbTht/Nh5YJF4S8Hyfv2WHYHDbECcTrt7P
jD7k3XGeIrL/TawfaooFYkpD7H5kY73c1qbe7vrBL76n2wqoGPTlS9VV9QMZ8hPHxYC3rs/mC/Kj
kqSIYjI1DvHqfLyseDcfhshH2ZOhcrehQ1noJU/HGM2vU0BZc5SogkybLtzKGfgR+es0zYxR+awk
pL9y1VlPGzHQCxEwm/vvTI7qI0AD2OBAgc6gBkR6FWdfD9f9+V2ph4Lp+p3aCTJ+cESdahELUhfy
Cw4iJDtY0UmKU08Dhprc90NeXcWJe36EG6B4tRMkK8Ch9/z3WYA9YTgb0nvsp7vzcQLG/J0aFBw4
A/L6TyNlGdAN5+w5SykPYlJ+0gGErKk5HG14bM+z+FP0eII9rM05O5Kue6PZy+hVqVlf3IINsiGE
+BjgZEKtCVykBj6MlZrFQgk9/jKWU4EqVgLd7FzGoXsur3zX9Bfqi4100bZkIxFSjzuwDa/tDDd0
LV9Dw++HxC2+AY0RReyWpUOvRtD4c5rgm4HYZkCam9JE5gU95Ujo9XUYwlgggwDVTAkBfU/SWCT0
HamuUGGUTPjzj/41yGs81mQ2c5iy5JpJVO4mMXAp5YgXdyESKBbZbqrt+8KjR4OhoCYHd0fRXron
c6nyH9OqmXwld7MZ0RE0/mX8jvoqhdEVH6kMUgL4KMWd+nKnvFgFpD2kG1XnFPElGud8eU6Lrrmc
1vMSPm15l7EqEYQD7avERsg77dQ92HMMYYdmDfi3SGbu3ItkIWez02auR9bQFPANycbavzQRuyFt
xB36BWwpwdwORVy/cdc1e1w9Ikn52riELRZBHpaMZDxz/87MX+N2uxRf/p9bJMW40ln7tYP4n4iZ
uFWAA8WZYGCTfae5RIba292NPTWEk+MmpuLcuTMJW/mTMYTiuUsQUaOK5XgcGLfVzONHJ8ccgVn+
PowkHjTSzmxiInBdkb8BwIzJQ+5aCjPX2oV0taYHBnADZUFLWkMPko2oaQYW1ixKFYz0v2CHpr2Z
o6P7VDQRCahG1K+Bn7Qmg6ZkA/KeaQE68zsCSIGuE72ggHgE5CnZITBeGhbSKdfHBlILentP3Arh
ArNz+0Ty6xebgu8eKIZmYKVYh2ov7UCRfLC+rdGhR0H6WhFHI4IAUBUVlAzeF2JmOJ+BjyJIwkTJ
kEgMwIJW3Mc2xkeWpDWmBB0FmMpMZAdt2P9nGFjG2LgZBAh9BhJFwPbke7jFH5OFL2dj/uw4DTv8
RIM4CDsiK4TYCGeVHHW9TLdgYuIGXJfiFaMFTBHifIYxixa0IeqM7bVEPicOeCixFkg6L5wrRUjw
fMMbMlTkiQVJExoSE6DxInUT1o8wSRpzIuo1SDYkI46E8/fcJoOSj28qF/SsMRiiIpU0DLFEpUzN
SSHHvxunIr0BSifRwIW7PYSIYQM/JfVe3mcpBp6jAvlcawr4w2LrLpEO6yING80ulhSksYBKUi4A
BRWeug2Su5oLLdi0aRln8wfXdX+5DExll3Nj5WeYk1BKz0T5XHHa/ZvGtCXuyhn3noncl8sjKidA
q7OuPQ4UUEOa8akGo8FCSO0Q6XvQyX/hynWGW9eZUX3nHK1QkQRAS75GuFNFjMvOrtuc9QkLXHjT
BK3sCHx1+Kr4VDo1/MvE17ZpomwwxqHC1W7fkSSx0ScyjEmIKcwTMwScm7Q9e2S1iHCN5SDsFK8i
KXazuRsbciDkziHFpNKf2GBD+VFI8n3AGIAmLgTD1gkPmuGMTXrrIG+DzWJfmvPK9mYwCzAjQFh6
sEMvTu9fx6upOWR5FOmxT8DSLKH3pKbG4xEWVI7MIKo2YKgNogPbA0I1D0F/cQaKdfeKtDOvCTz2
O2GJV/OaEgcQxJzr6C3ue1cIL+Gu3PT0X5Gq/JGJao/uoeGgGhJpaRI6BFyLUMiv2jJuWEhgcHZ/
pp3AWb4O9oT4H1Rs040guHfDGvM4fBAOZFmku3JAI7rAkIsM4JTHXoGWrGGD+JKD1kn7t5Fqe6aa
JjCUxFIENCiP5+2FYz1lQi0rloAwzjPF6XQR4Mex7r+nhEGN0CvDE5Obt3/dHBQhqJ7RlNX4m0z3
cGhyT+IqwSVTFZgQhhsKkKN0smFvRQWWMkQPsutLCIWihfCWlZuNYQA7CSbCJEowCeuKtNqeaVkR
poPDNAfovSkRtjcVgG4KykfaCYdpClYtMpujLOP9YJ51TqttxB2G464ltsdkQOxm0ooAKbTcWKXU
Tbi7+eYGHat0lDK56Ygg4CdZvRclG2vAcJxZ1+tEDuGdEIx0VOQ3bgwgQz5mQujyHTEBv6he3es9
uwQ3FQwdUDr/18RQU6ThvM8fLRO/uurcYfzTaHK7ZYcRWvQf7DRMF1T9JgzxXGJmofmp0Bm1ebvd
VGvS3Y7SsxbkByN9ZgKY03NKvUdFFKTpciIVyLSsEp19r4h++0TgRp80mGhUjFzS4uwYeBd2WAlO
7RdrWXN9Imvek8qZlg36smKdjE3/jfFuF0Q0TIahjEYKCjV4e4m84r5aIwqzhmki77yrdb4qnrlZ
86d0BY2ngM44XAFRsX1TfAuSF1sYBrxdvl4kJYL3m8BFWCn64LCxyiw6vTDgV9kR3CGJpI+EvyLZ
mFmGE1sSjXaDgnuHjbbTIGwqFyZCYHk55xDr8jdAvm7qHujFI1J3vkyAJmnS3zSJ7tsoptgFNR2x
nhcdz6KPQqBgw+ezjJkiFoVeQi9XpCuCOjnzYK7OY0wkMPIP+dYncgSBK3ksmQKYHKSdE5P/pPBK
PCIdIixj4y7UnnRijizxvvLiQifyeLW0TRQ82DxeS1SCCb7YTJO9ISthcbtPKp1PFWjwA8PFPLzm
G3++UqmcYSihswlvqjTI7mLCO8GF1uh7fQjM3tC4ai502EKV2jg5Q/FLhYDlQP56aTpDN+Zklgm9
gC6/baaRZXohERov0o6O7HhTpjztPQX9zmOxo/0oqdlkGkRB3fEQQMoop0ZFZUbfmp+BXSaOM9Xl
MM4Bqj6OOftOrGYOATFni2SSfcWkB3OOduxF8YxpdH2pe5Cs4Bj9T2MJh2tHtIMZIvM2xH/EgF5h
gzDZ4AKD9echu3HMGuB9dx4/9sDvPC7Lz7DF9m+Vv9T2AGIk0QLUc1IEfHTLatt6WVHIxYVLv3HJ
Kq9041kL24adxNobbKCYBvahmUdSJlF8gZ3ATv+CrrIX4bPlWQkG5yAQDe3/d3Hn4M4AdzFQh0di
M+n6SFBqy8omX+NRUYrsmTa6R83ef4Duzq6OwD+qk827sgZEm7OLNwT/iMsRgL3j1YyMK+zBXTm7
NPTKIxDcYnXUI2+Hg+5mzLigDqpJrNLcggjE/qv3KqKPAgvts/rrGKD17KmQmmrkHZWX7dqaqnBw
s0ZjiEYffDe9sG+niB9oowes2nJaOcPGuPNRVDI7zQrIFL7X+Jx58iyaM1M63mOIZ6h05PjswoyO
1pbRxKQjWJPkYZFHA3ErEf98icBn4YVlar6uI3D0O5O1U5BY6zdX13ga+WUnDEDgXSDNwDr0VkkJ
v4HtDshzhlN1eFpXmgVgZ7mvBmUDyDciSulI7bopmJgKqqL9dw65sWDsSG0nrlwn+Loj5nMusnv4
HGQN197XdCeuLefPF6kMckuFwx157pk1WJe0PDUiMoAU2vwzRj8b7IY8GOU8E3rsFBRy/2yUo5Vi
2KhKq5Z0I5njaGdJPkAbP4LijDUHhMbkHglFMCT7t9EPqG0i1vUh2vw9MylX2S6lvw2XhK2nbmS6
xkcOQxBwasuPaD796/YAdKqQxKBb7MM3Nmp37Vx4GJ0PX3V4vFVo7eFToi1sVQh2soTNubUBDhay
HxlhYHH3rlA5dQ5fbfSsHUZuH37CpiJRDM5RkmIpPE2STzdrSLE3SmlxRPxi9PYAB05JT8gdQdoT
FCnGtDBDCgObifglpyTU1dsnAkMjuu/u4ny3GapBwuoJa3IGrWcQHKWgT9i9h5VwYfKTSF0LNJ0X
DZGSIHDiLV759TDgwDb8z/BWcO2yucwG9mNnFr0Hpoqgo4MeP7oMEwhlFEkT1Q9rMz2c1y5/IAaB
DplBYUbRjXVMGeiniMA48i3gSCLiP07EG1OG1VhqmWgTTzUVA7F/6CA6ouSI9kCIQqHMP1ATQAwB
Ei3Rgxl0uxXMaTEz7YTlLeVV7koqieNM9SySBovZn/Div2my3jS1rNyM32rOqF7CmYgpN/EROdip
nGcWEMI6cqMBgznhwkf4fO7OQX+WvU+DIQ26CGoDdQ9afDV4dXja/PJvqkG21vpUbHIWJ/zJWhFu
YQtvDiP4J3X3b5O//lwR4DHOmT3YwbrWpbktDSda0OXt9UGIv51nS9AWVGHNQobQ4Ex0z18t9+6l
I72oAVWnFkbTCYF+F8bo5ouDLRDG/K3xYDbnyHp3dtUv2J7EZzvwuJ6y3Kg2UH2SDMFU6CDj2pkS
CMkgKp/dFtKI7GxeDqk7mu98Li/ZzUa1ieCnII2b6Rw2kgnZNS0BHq+THXSFk+yn+l9AziAGjZBM
HRqcj8jnnwY0E1b30HFxvmvtlTEThuCDaQG45wopxvsAqsOD7jnB0UjwRMJaUbQDe856acOQIv09
Ta5kYxRMh0Bii8yUp8hBuDBxnGdOjCEHJhMWg2DOT1s9oWlmobPOwdNsQUJlxOPS/EkNxg4jlW/K
Zh7B9u8DzV21tR0zhBk6O8iPNpN1QUIxhFPJqQsgXKE1YY3Z2bM4A2kRZP5RIsE0S/7rsk9sPLDN
C1UNF658K7cKHzsNkq0NlXOS6piSoMtZuTQTpcy6QIvIe9jtnADmOUET9QG9sYcUloc3avTdgVo6
ZNJz6oviwxjktuhCjCdSFVTjzs7ueQ9ViwXVLixqLRNMibznVAaVkp6PSWsOedIDdQBhtOCNGGU/
2pK4Iy2D4xNB1gYlwpzikLAzHip6o7dwj/gNMSXnuzwwkGFFws6mU9GjaCaQHtIf57b5G5JHCzjf
o+8LR3GUCVOrYNoHP2IEA9F4Soy2SpuGI/62GHSIM6bhFPnecjMt9Antngqt7X4eHUVzx5gn5wxA
mMPzJDKrSY9Etxk82PEPvc+MySniCHKXcwiRn0RI1Ytq4E+TmkKRJJIaoCCdFa4yIEhY+FzGYWxk
xCsIHDgDzf9lcVCmadn04YEgrUNR4mYLpKRuVzl3+gNMuEcwjqwaZFtJu/YgZhmvpxZBNGR9grZu
gN3x+I2Qz9Mn9zL/y28FnzCoXRX6w57G4URjg/00fLXAQT9aJQ2VvTYzIABijEzjItDZIWtoHDrk
RqJ4pWzb0KDVM3+HfgT7bd0R7ze8iqkpgDfQDHuS2cFTUnzi8wISXYkrYwwKkRCyICui3TZsGMJ/
9eH5eaKNDAOUFabHiLyAtkLgvNlSu5OyTt4N48AjNQMarqmT0kPDWdyS83pjTiwJHTbG04YhsLnh
qmVa7TRYzGXGxvsOUlwoO5YAGYkYC6Sk0AoLpyM1iEnkOBhJNtWBu+rArVW9yVMVFj+mQreMsuEC
j+1qBUjuzDg65xCp1fDz3Ez2yWrlYa1i2MBX0VHRAzTkzYKwlYwZc9J7WwKDrfPbUJYYho1yvPOM
7EMkSR/sgGdkDy234iqygS0NRmmpZSsMqiA2NAQAzwNK2IL5Fa9AgMzOqllAvBzSOrnKmirlL4jJ
M2fqJ3eNXxtMiu5FKjU1mdgGmb0EHmqp7rDSYbIAnfZs5h/WxYDmAmJL1ggbGA3TChBaK8cjIxkF
KTOh04chzYn0xzFFHmD5nh7aATtv/CHMuQR32aRJREDcQxWoyNQe5Aq2HADCzldm+NTlNZnI124O
esyGnBxUTyo0L3TqmiNpDmIx00T2joSvYytBtH+uttWzzaeGJaCm5lhHYytmQA6+QrKcQXuFe4Oo
ESJRahLGOUPQ2dNUcQp4emcNGhnLJUjC5G7QqYi8Y5s6Ye0NcggyyRNL8k7n5l5QaAX8GLNTkfUX
9kSY8q77vnyGZyNvJ0dWOdcfPEy2p8CPvpQCbkgSo31YOWerYR6vWnToV2lKr2J8qGFKHEoC6jHJ
BQjl+SrI2CYe6iLtS7U55CqgP3EuFA0wHSUpSQGrNK26zz2TUbERuZBb5/mr3A02dqJwFLSzazue
q+1fHMbLI07Os4aQUDdR2lIaAmwiOVbqEdSkHFomQmJmNlpfdzbfEvlYQ45PCgqeZMNhSa0C4HMW
jXrBoSUoXeUPFqJfaZ0TlkcUkBd9mBgZJBgKISokC0n/nKg7YJaNJXMvkJhNLRaRrtuGYTg7eyUR
nsugX7oYF4eZOVQD+lotTEPqWwCmY+PH1voYo6VFcmQtLoDqBxtzvWLCC3yKJyfnYIWMI56kDmp5
BMbTjFDs7mASK90qDwWHL/01hmALgUN297dBghfD4SR6AEInj0uN17jRL6Czow93xUuvQOCY3uD6
zlV/t8dRdErOun2lfpxS/ut0RvoOz07kQ3A0X+UMSwjwnWI8TijFf9N5QySDHyptxGtB5IG+WKmB
IdpFp0DeAc2hhZAIW3D3RNYb3Bvb011VXuYF3Ba4HmRkaJC5QtRNSuqzaorQ4zZJA+HD8ooTK/tM
/XFnG384kj9Ti48JHousmPlor89tUHJYkVPszvwIa0c1MLm8ZT7UpLFCU8xqJ8ECpc2ZExCcDyRW
M0ebEvArS5ryaoQowM15udzz1lE6KAbYxmCFMf48C2/hxXszDPa8tykAiGadx7Thktf8vCBeq7sh
NA+2eZ4WAOK+PtDheAyx07GEVIF+MCc9pQm/+Tk51Q6hQUwq5uSWFcldftdV29wDPLzimniycEa4
JFQNLjnppNFMCsVaYvy6e8rLqVaULYaygZsTQRnFWDqhmD1go4j0ZG2eBxAYB1O0YNs+YANwrE+s
bpaw5ZEZDvnL9ZlQZyOT0gWeG60EDFTPcZLGIDt23CsQHn0frDLh+eRhnRUxH+Ej6d3oJlG6G/pQ
RFIzBzdw/DPxqgkSVK7ggjvmrtmo8kj+oBHJqQhUYL5rWc+8gzjYt5sL7kmMk8jr6hx/C1eb97uL
ONwZ+fsVpJkf5NKDHUTjduCjgHccyz1KeKKu2PU+Ww3mjivC5/02Nfns76CqQ5ga1jaQASFD0Y6I
78x7xLEWI53i5euaQXC13DUO2hyrSSs0UA/bMwvFUwvBOFHrIFQwax/xuDjgzAojV4BNqcC23hF8
kuF9fQAT2GChWhFmZLFSG5KxdM14WIBXBfLbBF07eSsMuDDtjNlpnGEXOUvQnFPzK8aQyb/Q0x2H
0YIkJ53oSEzO1LZRB9m0IkjXKCwraO9Hgo+t/ruPJQK/cBeHEHeuT7pOLRw51j+q8NWmQaqUsRlI
CXfB5Kv2EpYbguIwvxkubDp6VN1lRcBpTYFg8bA+o3NGvALDk7CILPDEVRf/VRoUM+X771XiZ3fV
2m/cWBPw6A6jaUi0+OkGbHuiaRC7jxp0joeYuuDA+D3rIDRRdDP0XvJiMsHlsisYOWFCl0Y1xBuM
wASxsTJDk43FH05EBnCZWmexiZk/1zNb16Ig1kHgNsCpdnW5CkUIW2rUd5JtpniyVTOk3Ip+UM/P
JSzjEr0jWEIQkZzphQrXXkWgJX30Gs7NDzwd3D+ati4SEhkPVXHLjb7lHIEpWzE8uEYxqDYfz8yk
uY7WuThF03FcuaWuGLcsWDM76Tu5r/IBQJuMZpg0tLQ/7VINAdBuAFlwzHXwSdMG+t5PXv7seox9
nc47oi3nOP5RyvZvVi3VyECFEcYc/WQ0iQtNEetljD9n0FH1YHlVC9pAMtD8OyzqKUaQGo6Ep6Kp
D304dIsOpQ3VEu4vXMJ0Q0gm9EcV8BIunBX2BkTe053mIMFSodyn0EOZm6CrW4cwuAuYt3JvbyS3
yhGfILWCu2PlzwEwIxVjiG8MGhXZig0doFUO7+kU8u2WmO1n6/CYdObIDZP8PxarRx9hstD/ZYfF
VfIs94QZ7qt3wsKHGbXq0b/meBgJUwKxwHzg4J48VenS3F7aVi0bnDUsoYxbIt242Po6+chGA8xG
HEr/tz363vmXB6t3Wpv/p2Fpbt06he3HCM7wetW0OJyBnC8a/1WcZ3S/BcKru0DWeRMv6dO6wbSt
KQtgBEZDxAjHZyZmNvYhI4otOk0gG7VVJQNYRand7yxzJG9IRxLaQcswWzUqxug7MVGEopN7eNkg
FvdwuB7D83KVOW57m/gxkttxoONLsYVxEr9YFZwdCmWTgonIOH8G4Rx+mDWo/6SDiHzGaE2GgryR
GE74cRGMaH80LDTX5tcQr8YPXxMLxDTSlWWt63MgWhp6Lr7ZvP1iYBQ5DpZXwyxrG3c2AQg82zCH
9yPCobKTSSwFZ8JlDSim6QQMrHXwm4y/Vv6ehKpM6mIybKWAVg0QsPPVzIxX9SjBBol//jAlnHvv
eRQKCADG7j4gfg5PdTM9zuTOvhL6yJnqq9k5+PdWb3/h0Y8EohDbBM5Yk50NNsMNm6EIISsHhCYV
wwayCTlBIjzh6DdNS9lvERgNDLdjPR00NA2rzWKEzBIACFVxbBP/Up+PYzrx9LUwFWwnKUEXpOAF
x2OhpFnbjjW9eOYELYR7II4xcyuPz4JJJNsrfLDO4TM5VGBPH6xUw7Pa2AwtH+Noh0/y7t2lBASA
tB5s36JjwcCb1M9EUYJchSBhKMuvnUMq+pgvVlSFuYo6n5mpuyYUiyjgLKNWs/yg+mJz5qwQxdHX
AmFistIYhU5DfyFI+p2ZuYjV5CC+aSKqt8IdUKfvWGgtdWTLbGenqkpaMqXcASyU5wBMkpCABd0K
iq7JA5Z5tgoQBZcXhW5SYYfIcTC2BKAVhrz+MOMbTw7OLys4WGJvu6uOC0y+wFOJJO/6hbE8hnUg
9XuRQaS5Dd0ZRDJl1A78CFXzZtMvGW5i4wxCf6IXyZP5oWiB0hFroe86KBCRobj3ZTe0lFKcMKOE
CbTcWovMHOQS3Kr4eE6IxllBE7BHQ/yCn6FjJbctnOIfbko4n3AEYo8It0iW4Nlsiszz4LxllKQ3
oIgC/3fDrnxpHJVfJeVU4Vu8jtPKijTQ+/SP+mEPSb5un8rOXRi1SEnTuEf/PR0pzBrGqRUpBUbN
+F8HzRMS5pfkQtyQcWgG9Z+mDPVKk1MeY6ZfOIao84mvoPlvu/Hjiv6PA4+bzEzcsRyEePQj7t0m
Di9fNIUlzTTgb66eKXS/TuMAyZhzIs16uiVnhaLg3ocroS/GJVI9M0LwD5+FQ23mdi5gL9lLGJUw
4HIp9AMRONQdJNB8CTdGeboR5IhN+yocloQdCmw7ORI28dXM5gVs7D87HrlhAi7h74xEUSqbG+nE
UU4HJC2opox27kxBq36Sgv/FBtNNGrYlpctAqNcoL3JCT+/CZFxpLJsJOIxJMCGr5syGJMaBaJ8J
///II3JzqABs5JD7Yf5rS5qRbpdWl46aTU3ytNT+lFkawkOINfgxDkAkWVhTWh02C2UpEa3oRKz7
qSi5JKkMgucUzoq+n7J/IhX0Q801dVtGCPC4uF7IBIUomnD2N25C6N1E7rDikGKwNXcDUQsvPNda
kqkRJ8C55nZ0Lq13isqIYqRjDg7jUH4ZEO2nlIhlXKeIvPouAN3hiymWqyCShsBPu+6paFNyXz9a
eSezDGnFZhEOfMRPSAkn4DBu6LUr/unK6HPmbLsLxbPjm9nzZJWxh8dDimBR07K0Q1tytqCGW21I
wTzQiW2Xnvk2+XdamOdapJa1+ppYriRvfcGTDieH7eG+15x3xLrF9dYxqG80XfKJihfZDVYaEM+8
I3yI39TIbCONivUe28FjROmxT5HKQ8VRHhV9M99I+GmDelLsKOCMXC9pjYEFMVHwoakToD+q1qKm
YCVUA3FSrUQATRQhjgpaII2+RJFLqdni8p0OyTdbku1tkmRgFBcQql3fkCPElP80uNxPbvHDHCGw
AHL5k+UuLMhFOYBU1ONr0Mf+ZP2ALcjCZgPzbSvfb7RilN6hz8nKAFlqzh2LMa5gyY5YOWRg3/As
2QFnQFo7uKE4c2LWwgfDHce6Jrzjma84EyloySPij216JBo2V3g6cLFX8LEXekTpzWki0p/moOix
SaUAIPu9f3EdpPJ5XFGGIEzuW/7ymjjPY5v8nDLSEd2O2oWZt9GOpAPEO+3RNsWkOd22lW4h8NYd
0BCOy3+ZzCX6btlVM6JxSCM+P40oSBZrm1g9xELFoS5AES+uz4nvemUJ5q9JzKEHu6FM4nv88q9u
RnxlWuLODVct7UjhcW69fU8zOAOZCKduyIjTpbbbE+dLTLf8aFx8LhtFUBNRlDmr+0bjgcFIRzDt
hkZRIyTCSV2e9rL0IYw45ZiG+fA+0koXTBdty9XgXP5BV5bfk4xNp3tW9auENE5GxGUaI9Ev2CTZ
BG9TvA9PVKcQSDGPrumxjzmcrFdl2rdEFxEJa2duCjxW32aHBfcV27LBZf0OrjFIyrAelRPckgun
4TbhqiiBkRufIDJuGlZzEfAM7XVccNe3J0vZ0pSBXrTYkQt/P/8iA7Z/XMfKv/OclSEpGeLZKSV4
pB+n5U8fdlw+KwWvUQS59fy4A1URzRoXxB9rcOLYg4Eaua90p4Y90JKdRW4Ini+g5k+9qz6AmGeO
d5A28n0QhGl5aTSIle67Bz+T5lazbe1PsWQj4gbab1Q+dq4OOQnovxhnqvM3XCJyL3gI1M31k3Vi
UUpE10FWOVdTCDcDAw2O9svaUqhwIZ8THS0+h5XZ9GtWFXGz5EoHb5FMaBqhHfpLByopg6hgOB2x
uYKvQXML+2ETp6RSTzuYczohZpBI9336jw16U25YT8LntcL4yCjGd8/f4/uyq1GaIveAY7WhoFQ+
h8NvnQqQ2GJTxAkRzyeGNVLi5suL2SFzLAAFuUUyn2Ans4JqysyJzZF4I5x91qLG/CQ+s0xlNrWt
Rl/rLHy/KmloU5bhvauB+H5jetdPySmIV+NjuZp3klXpazdlwI4rwIoN87XqJ2YbA9Mk6rLd/IkB
l5wC+hZiGQiqByQApEl5SiSrUEVikrq3CvD3D1rqGtUAE5AaFjMQPUFniI4tZcdUkJ92PuRIoXny
2jOOU+QUgKF0YEyg4B8GtzVCMlZxgBNND42eLFHUNsEL5cMyM+0i7C/1TSJGBiD44Yh4maOmTHWt
WigN3xkcRiZH3gXhprZj6XjeNekfD/+fAclGZBZRolCqMeEMdaQQgSD9z0kG71ROSM5RPgFrUpFj
J6G4bSaE9opQbxiTcl03mLOoJEj87K7zpr1c+dy0H9aM59T57Birm8Ipg4FQIQpBhzakH4Uj418i
OJ4NmLJdsV1wk2uhZCb6OVbFRBYH1TsDiJzHTuMu9zsMGP+FJZs5uQikX2/zff5LfNJBRcYbYVIq
ZDEKrTRaKHEngP1+AOawQqmU+QGkH5FCY+s2JWLZSE3E+kw31iQUQs2Q4NvxC2eYAHBgrncNJ5+w
k1IMAqdaSCVtWXMWTcHaQ42HBPK9OzAGUVR4cPOeASL4dt3/WDqT5baxJIp+ESIeiXkriZJs2Zbk
qWRvGC67DAIg5pH4+j432YvuqHa5JRJ4Q+bNO9xNRDPcoT1q3tNr8Csc5lxIw1FayZvUAHp6nbdr
u5jKmn8J8CiD7ddRSlbsj6AWySBsoKbpzKD0Rarw9/oldrpVrFcxly0NAQKMwaGkwRfWG+LbQLaU
/HjHxAb5e/s7mwQLU+vQpeBQnsLgB954sViaBGs1U6lb/4k6wN1tubgxA9fsfOHojT2A5mCvoi/l
XqFh5AwkxMEkZLW4r4X8VtGsvRgS6yM9v4snwac0RliS4tglowIju7uEl6ZdbNUOYhUmRjvKBx4V
4L021CKbowFLHKacAEshPPcEs7hOG87NeCvzgJB30YGiAZXTCslMYu9SdsYLCOu81L+NsmKGpcy1
GPkJprJOe9khMlqIHHosU4QYSRZ2T2V3xDYWtjiYzX0P2oA7H9z4fpve4pB7dT9inhOchreiAfSY
exm4pdnzGCfB7Zxmb2VCH2d0fkyMYF22nGYJ4fGwLlneCMdxHuB9kx2J+rJSdSwFLKpYZiKRmjC9
vg0q9Pu54ha1CThV5OlrmawjMzMO0AtUPM3aW0JjGXy+bu3SfYlrGtMeNe4dStgUqS5nvG9cBay3
Dlj4UROnwWdvBFhi1E4OEnLqK1eUSC+I/nQfs5UayfYrCUBuE9SXS8fHh4WF5k8C4KyjWm+8GU1L
xOrtHTV9gazmdlbu3owLEag9MEE5R3T6K0Vceol/YDWDTnjhONiOY/RAkGiIDSgTmPkUfdiMO1FV
v2sLnh1DJItUIr4u3lY7BMouhnTLN3IRludNXms1st3HWGCthRsWe3DRbUK3HDvcAGCT5beFDNd5
jZQcPUKFZaLXxztuvEt3XnQoXP7dqBMcO819ODfRIUoHBffsCV9LUmqyocL5j4SL+A7yBYxkBTnP
F2Y92cr3M8SgmRxc1LrTHc6PIciPfOESuvmGrA2/xQR10djm39c9YYr+nlGsT799D5Hih3iPWcVu
glPA6TdvySdfTW+QAt8UO9DdPqNJPV127WE89t9iYszv2jSDtL1julOfGaPWIGaAhe7dpUDDB/km
PvQXFpU3jxz3iw+vSbMekHTmGBizvqNaIygGswLGCwByDF1hO6+YoMJrmR7ssdUtnXRNHfkFagOw
WdJl9HEnfKHhw6t8O3UEg172rxYjGYzr/jXBeRsWzPw6A+7djHBYD3D0pgev5bTrN1qU2VGuDAFA
hejlKBdBTHxm0kWgkd7MzQLcPD0UE9/YJt7uTLI51dD677bW+1sA4T3lOcHPEGSwr/LybgPZPAt/
Oor2dh6IcXYDnaLVM0EOVmZCgUVYazS+iVoEpI8bVe8uT0G19O7/JWS/YVbANOOXFl2A5pZBW3Sh
GVedFK8DUCgpNq/JhR8+HLnBHGxPGB6cgc0WEHu2oX7OU1BLjyGlE8nK1fwX2gWGlKkhV6xfv8O2
yit4YeXKqDE7VYgGC54eJHeKvfW4PBNawYWf6hmMrBLTNxgpKItgGxBZdRjmEZwpZJRGguv8iNqM
HpC5rHlFLhn/K+jZrYGr8FmGX/iVhBacmfsw/4KwCIaWTG/hnHBhaXctHYyRRaoN0gHcZ2FK/6Cs
QJTlwv13KprkbknUzy2yi9LmHPZUIkA1DAMyoM64zi/V7Xno6HbiS/KGYQJRocgx3zfHfASbKnco
yIcKp2ckMshIGCozARtEhyjj6jTeXMY5fLzEkX9odh3WwBJsYC5b/QesC8cLAGKRLu30FZmx/xzM
WI4nE+1vQHNEBa1tqgwtsf0acYCSSeqok66EjOs8cLT/lrcFNsptx3qlcGNzOQw6b41OY2wCjI08
QIbmPyjqT8skgnO7ux/y/fqCbDLEZZFXOB/b6MUQ1CHgOIQ/w8oLOVrtmqllHCd0vAkHuojjJf++
m5ftALwPTUowsbrWZSJwIvHYExhHQZVYcMTGSZxJWY5qWZrWqxJ1WTAN6IOovpv9qQepxKlxaDhm
F2R+PBGQKWwdifsSM5lZTglyoYZw5NSeLey5Bplyx2F+FLLcKEuWlBeiGaD5f4Q+GRxcDBhp43sL
010GsOCko/r0GjbkPPLJarwS3yWZ1FGbhaARJoe+IKjD7akkR8FcKZuU28trsQdaEGzH+tuxqiOA
eAJoKRseio2KPBYvYtux4cu23F4iNE7+zRFrh3fGvogLSoZ4wRaw2UDiQonnSvHEQo6shDkIXrAR
fcBeFO49CGBDCUVDxL/A+JJxsFZ/gszvUZ0O0TcMOrLJe8pG0E7M694jsKW6VQyf+US4GBIF8EJJ
AIQxEUppTrOOUm/eUwP6yt3D1RV0xug/vkYv0upNKtAqxvYu/dgribtQJWLQeC9PSxm9mHqu4bU8
KquHkSYM9qzeXrw9TbpXt4jD6KwPvc+VbwOnHtbCYY6QWNWgWrxn7N1KLJv2NBNlxs9fYkBjC4ql
i2SEhQ4yIVcFkQGnFHX+z3ljZsQknB6LqgDm4PbLwBTzhsmUNTzX+TNmeW89VnYNPOQ7n7y2+7ni
e4o37p35mZZUFJ+wkK8zmpSs57oLFGdjEQga2lKbcEYJLU+9y4ObmH8moi2kj/IGdEcKMlk4XU1x
qdfw9fyV4WEGr4mZ80X1/UV8H21HBNJ0Tph5433LxlwiCj1LOFpwzKQZZskxZt9eqjR4OgogNOtS
GNYv1X7HvvaoipfztKc+rsobMqlf63Aqn0w4V1ceiG0G/oEF4bIXZf2EM7k5MSUyyBlGVtdQ4U7a
qbOelvApgWYBnw4yuLK+oL6HTyQg0JRGAB300dhUg2Ji/IhVKx9wIRgKNESeMKBCpiswkxLASr4M
timGWhjRZmVvaSgZFKJzyY5mGzmFYlgjD5uQgrlfimd5eXB4cbwbp7TZ1yT6wu23FcgN/RYzoyWb
juMiARiGhcQvwkiXxY3k4t0MxpAQI8NoTbhYObCXfXDtW+ZD5V3tQ7eB/ZzeFzT+zOrxYNszflkW
9XOaV2Wc5u+vqJmSbOBPfVUqNS0+J2dP6xcr52hbmhApT9Lfpsf2P2Q2P41qPi/La+/xJG0jLyeY
0srprUk3BCiiBfSF/tQwYW4pGfF/YXljkoCCTL23N1e/e8RjPWmpS4dzrklxgcF0RGp2PPPcLJOp
79CFIJ2BmcvKX3pWhaEXSElFEqAvDEK+aAJDGAKWGO6e4iRWmmDLCyrPi4gOXvvoYp52RnN4G6Qs
yz0BRzcTAeOHcscwEdsGHjBDC174kYaI9gknP/i1lPxlQu2Etc4VoYNEY65cFcV0T70rGE0HFhsH
LMNR8Cw+AxP4wH83shEhthMQXkJPHrbwyfPr3z4BzIzh12++BI7+yiPauqQ4EDf7qZzQFOH2+nIO
1uAflJjgNLLtpMtisMzAxxxxXMMwzcQcxsuMQPxyqG64xWMztNegHCfTHUrUiVCXIngakqjFdDVc
b30k/rBawndByzOQjdi1gDpHu/uE/BJms/2/AxEnPGqtk0uUfDIysA78rADYtXMQX9IP7rL2b6Zr
LRzzfdf6H/qcRX5hwVQ33YwDzc28YFTLs8wCqHHNBevPMilASed+/Tk0i/+ctax+uAFM8KTRxty1
eSLJD2BevgOQJGWoyCOxBMoBA33ScoPH5qIG7iT0t6HggjhFcXTm8SYF6MQsjV+vKUxdc0dv++Dp
grvXgVRKTWAw1QBeRm0R0ur6fDoAfEaCLAAsKpj5HOJCdPeWwGJvRHfoN8f44wWWLha37Iy+G84v
nM7H8r5Q6EBQdf1Dfq7iB7ZnkD8m7C9KlbLg2sgXhpLEelP+51QVGsI3mV6AWHNZ8vFCdOzlZirL
/jtF+7NRdIYsyj+hdsq/oLXuqMDU0islMZltlsrMr+V/XQOvjnJJ7mWQ3VECuRFgmCJRkROE5Bpa
jj719Bis/Fv48+QqK9ly6QTHYsT6zCaCOusodpZYJ1WMjYvRb+CR8oR3gOxu4TK/EpElOzmPVXYT
H31cgDtu6oJQkIc4WLBp4G5eJwi02ZTc7+LdCbF1GE+39ZlNTX2fcuidwKI8cFDoW4P35Hr0fOBA
OQCMO/7ad177Pq+6HYI47nbU2hx72NbcD7DXb2qsxTg1ebM1ytobaTPBOO7jpvm8Tbzqno4MnIlK
xoIO65mDoilndzDUj6frHqdiq76AykV4DnC7X5Na9zQMZod42YGgB2PwrYz1nPcsWJuNMOxv7m1c
PZy5/ZuKUdpVVhszNGjC7JkAmz+uBS4qdwKkvPHNQl7Msww2RfRCUDFAXBhvX5ae4RPWRvdKVzD4
ZZh53bjbtZ9qHy0JNG5UZIyjIeWgLBHHxtg2GTHCzMsQVQYUdQk8yJtuzwFWHY8hgxJ6PSmGmTf9
TZIRJG1+W1Y500lO7lLCADCClIGdpldHtuEsQ4GISLvDjuzABzSioKJH6YhCyhA5CDXRxMMb2YWk
oM23EPTb4Y6rIYCQwMyxCD/MUzi8Cz1JO49l+l4TVYQtoJk9jyGTwr2m6qMdYLqwMbp+50cAf00e
8abKef2lKLelrn9BwhpRM7D+LBMqW47f+4CKWfxXM1XituLTRdquF34g8MDlHXl7rZFXY6bWNPpI
RhbFEBYnrnJo896Thzv4O+YnQBU75NGzzIjnEkgi970JBMef7vpN7opI2ULAiyFnEOuF9D927c4N
D7XuVLatMCAQAGFKxTd3PdeC5xN2qist5g3dGlfFr/rmdRuP+bt4jy8W9S9HEY4t8JFq5L9EB3AB
z4F7CTri66BU4Z108sL4riAz5X1woklrpmP+xtn9QjIgvRNsKGSVA+QUi69NRkhAzuF4FIfw7rmJ
S7Rr/BOM2/bdTJzNow+L8G6m8OpJqnqKxbFuq+byAPMmgLzKQGlZgPHs0K4dZ9t+uezhspbZoWDK
9X7zKMOzMVmezexuwMbnFkban/4M3tuuuADVWwfvct2RAzfG2zUfwYBFRQC/ml+nWTVCaZyNF9Ds
gFWLi1aW44H6LVVngy7/GWeA8T1lzIzZ4USt62GskpS8vKGBNw8Pm6fXgaAE2w5no9gF3wZ8xxnw
UdZf1WX+BHjGqT18NmWpL1KsLhxzyMxWajQUfYj9MXDdA6P4ffTf0iKwt7JPg18bnRrj5qoOyHQ8
tbgW9BOZlTdw+agLdvy+beJx+uCq7e0lG/FFqHAnufE6tiJui9+zWtsUE5VDM8IJiQuqKX/PIAAe
tv9+LoGPaNvAVOcKPMBjpvSe3B6Cg44sHkJq1u8ESS8f5yJyv0oKKQNKA89UwZKCFWlyb1aKQ8m8
bAiBQYbW776YYPG44vuH/RODF8aEXBLSaEsbjzswmRb4AIzsHdqwBpvFe3SUCGISD2uDAgeMb2eI
1AcseMkjrwbxV5fpDHUbyM38nhD3b0Bx21zJewdWfSjas5xjmw3DIrgI9TsXEn/eECaOkETyYkqW
rOLYESkCih7L2sFMDi7SbKy0W5ujGu9XwZ1BtH+dE3Wpwhbpmc8/QEtxsDsynXO+GA14D1KR8Q7i
lnlKD4WloER68I9sZDfyN+y2Hir+hsvIqkhS7ksvp+UCBcH8RoBQULPo/dBFt5XfvRCByBM5yv7J
yakP6iyYc00h2aZQC5U03MLgvTnvjuNT0hHE42oOEZpKAA8Prm1KHOB9vYX8gDpieqXMmKCFlYZS
ev44bKfm36TXkguOGUcwlkKB5HEBBdFjEDAnS0aKuWS9rD+DlnGvsYRNvwNKhAEwcT7hZe/f47C6
/IBEzqvN0o9OqKmBXA2mAgcVfjYDJhGOYg/8Eda/PHrUY9Kihy8DY+p3bqswhpLzq1IlLDjCiubr
ZLTi7ZReknziQtsAOFi3DGehQqpFWXYyXQj46aSYSNapnZtzPKbUdmi3CMYqHUDpwL36YByhci+6
M/fPTE81nI5cP1DAMlIjlAu8FHQAFZC1CzsqKNrvmzDJfum79XhFPpzCPSaA4vmQY8M1deqgTckk
x242pigPBtHhdoduXpa4RmXfcTszboToAsDZ5KBsxhWF0vIV2mL3XI8UeHGjHg6qwl3cjeHIPsRA
iY4cfn3LwKfAyrvYs3vKHeePpZkaO8p19Fs+OW5mpjh7zOKTQEtuSIKv5cgVRTPGwwPU+YeQgOXj
NRl8VG87cckOMHoOvUNnynHP+R5c0vQxlgI9JqgDmhdrs2AYcOMXHAnMlvOn5LhjvzJi9H8Eiiaq
jqDslxMlkwgqxgNduJQP8NIT6jjU1lan26+D7gaEP+Jq6ydzegih3zws7Zx8hFDqV2BKLRdUFn3e
Nr5qnoY72khv9xSU1FN0axxrkG1+1Q0RW3EV1Qm4HU0gXkHuJqqxl/bIZpdK5I/o8ZvUB6aogUbz
1wqLodDZ03SjbAotFebMXsKEgiswXEBUlVG8bd2XZJ6AKpnXHxI1uEsUkUEKcskrgRZBsBzqpRGq
s51oNCqQ2ltR4ROwL3k5QAtjjYf0J80kgGVCAu78M/ePwOGgxC4YYOhAZjYgXkiVZHU8BHUG4RW7
iKD5Dabh6aeGu5b8lgP05GyhDS4KE0z+InELYBlMrshSXlQKlD2lEOZe7h4SxXRXd2FORjhs/GyX
YwseVTTNJ7GWRNJT3D3KJ0bB4gAMJ0IGFm4m3IG4+QUeD22IsyVFV7bCkibyhvMZQYYBlqjC3Rvv
gg7dogi2C56WSVS035cWWyaOyc/k6XK8hBwvSy4lZCP+soaxM15vB9eOyYNqFROVDgEMZ/M9uZqp
I9TuHsJ96z/N6YTBfMonZMYJX2OYbj1QrC8xWxLDLYhEDmjHhXwrf3XVDeJPfACVL5yNKMNQcFNM
cvXhIcb3ltI2qXEISy4aQgALUSP4TyU11IcB30wNvxunRoQ0x8OUBf8d05GuSR0J8QmEp1XCVk4J
+HoZvDfzjKXFIqlEL46eQrtqoZAbdg5/hTLjjnIcILjZwZvkh/NTBOMsjU583IShsHKVuAa4KfTh
G9d1w2sNiDEwjjxVOFUoUBvkDDr/jlqpuayv8MmhAs3icYDRw2jlzQCn0S9FYPSmqLVgFDAVqv+O
gNJG/UjS+U+oThHg1Wwfs43CqPQ7ylOm0zVDBSXY8LW4bzYOdPMJSSL6Bs3DLRh5wIbbnflL4oFk
Pi+03/LpkPLJGLkyJDCZgmRpCAK+OsdQZxil7IMTy7pkArYk2G2Qys1CLICqA0adTDL5huYXP8Th
O1cwFTmSVyXWB5R0mF/ykLnyEAWuc4qtjFrxEQtaL/+iz5T47UtZrt8SUe+kZh9SIBGk8JzTnZw4
2EIOcF2TWHOA0zeFjV5guUfVaU8nI2oc1iCuEozFKbtQO2x2xDOodwqFyjwul2UUJ/REnaRgx0Uz
JAMFgj1T0V1a7G7bLkOuyKTFJu52NyVePT3ZfQW/iIZRCneq1WQBfFtoSKQ4xlaJcXrBO93Nx/jm
7CffK25iWY/gcHuNsE3HpbuJ9w2k1PINFiEYlDzDhpijZtlzmtgzkEjnCstH3MHDXslyIK/kf/IL
GPS8H2JOBBPiG2JjOwPZlm4f7iiGaahFPOxCjP7jOJ2hk1H64FkC3NwLDpSeGT4j4uBI7/QCLL/s
OeAsVMu0WjBa959sppLgAYCV3l9f2tIEmcpNH1DZzSE4DYXsM99FaCbrM0sm1LIzMy0znsh21GYp
xUYJnisayKDhsfHaLZvIFSAbxzOGQN3uGDHWknRPear0atuDMOsMk42HIaLsCrz0u+QwTRp8GCZk
fAv2GnIoKOsz+Ys5HiZGmZHpnDvBOM0RcSs12BpDw3+zqR1e6NFpcbncM4Z9h43JCUAWDcgm5mJc
UYeAW7UMQdm4RsbJQmOUjgSUnbgNNyNr10BbiqAIJsZkk8oWrg97WFBftWThjoNcsEBQWTlwC3JI
gEyladZfD4SPDT2hHQp2YmDH/G7RAu0JqLL8b0BUYujnTiaKnDlO1F5z3rFdLAe7q1YXeOWwnHgv
A+ZHzPhFChBlSuCfXPi1eSw22Px7quJrEsFTaXTcIAW6DyLeIRwBCqpO9KSV8ynJVeDtWCVE4YBH
n3S3kOBQ+nBxRZZYjgAe6K1Oh+Po97eRTJ54Rsm1V+ZrDMW5uOmifXnb1ckzhGm2gF6/q7VE9ySJ
AMg6H8ruzCllHrsysw8mlpBxFZSehFr8+H3Gjwer1ax4Z22ZzexpFmgR9PNA6XDrjNhAIpYbjj4k
/MSrM9/Iucog8NY0Ms3l9JykrFNSiH70nYrcEMUL+1dOnnwZ2KMQ35oIPMGl/Az9cXnR0cniq8Ww
6VPGW71oW1bp25QZR8v5E+ZYDJkq7rsCasynmZb5HcEVcInmgm5X6KrxhwqZw296nfRpX5mH0TT2
FIa1SLf9yJeM+Ty8b+qrHcMSnGuY4RbiMaNbhPIILsOUCRYJe7kMaKLNiq/up3/zovouj5EypHyT
8StElQR4PW3/MSqaGbLI+VriXm+kBJhzqtaSBobK8/QYp8u32kMCkjRwGYY5Hg9oLu/wSk9vYhlm
4isbMsJkdkIQOXGh6/ri1953a0JdilFgyL2J6M2IE5p+6VhsRsGmok4NREro8214OvTgJlTEXCBl
JL1cxppD9MLCb6C8NaypDxxlFM3UYE06vZrHj4WVZJsOoBXrT1NQN0LV6CRq+nHv+ybHnzmimrUE
M4wR86ub/LkO/8w9VWHJpc3DZmNfvWDk9YBTHJ2fVJRlBpJC8DSGgHSwySJSkDL2FEe3UaEX++YF
e3kOSw3HQOzJ5oBJVYbSSCC4LUGbYUtw/jqUjy6FomUuHDoJH/A1/HmNHpq5ZaKJnKrjMH6xdR60
s24U2A5Nx2ezrEY469QNlKw4Z+ni1fqzfyp3kGhwgL62//KHSI4TfqZQ3zDtYGkZkRM1OjUfjHlI
nkxzFwYy16Ke+Cv2N891T93E2AaNu8hMAR/qzOb/FderB72MIYUFjfriuSjbdell/sroANMTwFHO
MIz6QIX5cm+oc3Ica5luuBBzvyyuii+DjyJW1V7S7f4OGaqYuNI28CUo3GEeKOuj5cSXPF18cAv/
nBHSy8PNhvgDmpSfpiDQOoeQhFEPAD6FOe5jiJkQzbFQh55J6xnPc2u9GlIviJKjfLcOt6w5DDHF
+GAjPzvG0B1RcWldKaPLNTs8rPegP8m+fplxDg06YpJzaFtZHX9IFMJk6eQ2ILgSxub0ezIdS4Kt
Q3lagJBvDGDKnjVMhh3IU8GFsImkoUvRH3hsxHdemLcDLG/l8MnQt3LEhgjnZ/yFtJvMRszlaokv
oKoXiPgz7lS3F/yRUcjmH0UxSVrYiv2ZbZNFvGuR741zEzjs3c1bgLH31yKg613jLL73SMWCJQyy
KpSOC/V37fj2piHPVoYaQw4vU/EchbwLmWUx59kBOFLr/+MuZNgg/HlFVDncb1iAyEIV8JRpuBwx
kEn7D9dSyJ9em5GOGebqgzWIQUU6hmbjS8930K7IZnETZYmpO3eIaag3wUSIw3Hl7jn40PEyAJNv
K4lGf4OV1LqVRtT4yhdqf7csb+b+iHkxBN9Ub7BAKdPkSjcF9uIkFw891Vx3gbfMuP82zrGK0Ssd
Sn66XbApLNkbDsQXUre+BgOoA5jB+XF3KvY3dQzoOTgKuohmKb+tLqyjTUUYFik93mMlsv17xpPq
EbGjIsOPog6eZ7ny+43UO0TzHR4IFFQBDkae4G2OYXtixF/gbzrywau83e6q05KyVRL/mVhy3NFo
NlBHJ4dqLh7zKCBKcaBa1oT7ejEf4WMHSm3NdRxoZYJx8FAnGV2eJI+PNQ0FVKWnjM/4TAAzc/dT
COrbBLgYS9yhG3//MozLv26DzYbQ/fJOfvwmYU4UaBL0bHdxs7Ma0XeHiMOtlMlOWbVZzRheuRFu
1R0u5W3ChBskhRIBHv7INxK4D1nSME8FSzYjpRYvjT/u2ag+UkPRO8zI28xHNLy3CTiBN82OCyvY
I7BKODaUGMJ3/psNKyIiOv9ZP3xGjJjyRcoFWuaRUezgB5+ZgLIiWrJw8W+4MhcGKC5UP9Vvr4nA
Ulhz9FsXYuTb30nKW8GsCKBMzi+DvIivmqGee35W52eAq7cgC8AB4v+JQhybccj9UpAjcscw769X
QymKGp9P2BUf/VwH91o/wNi83kYWukBaG+uU2xOcB+p7r+mBlnxJYMy9OV+CrdHawbr1Mc89jP7y
4qZJQZkUwcH++MNunhkVTb3qcPTT78HC/DwP3mumbYo814BxJopgKiN+VZnzMRufzRDM7HSlIkF2
Y0ejIkMP5favxYlBw+yzJaMp627WYKkPZmZXHLnKtlpRLK3wLvoGQDJuFyziEZM7koohfv6F9fNc
K1C0jMELKxTPV8+4BuAqhkt4JwJ+3XH8zSlQyjyKpyvbVH9j/2Q7fl7JZNCtlCocvlss5uW8vA4b
qXHQeG/ikePQbtlAGSM2PXSYVB2M96uzq26qvzMPyxgYuDTSfEkp2HBNK9rDzI+pyt6YkgEtxQZk
qi9lJSDbIDRuk5eMMH5DI3UjWl6Gw3/EKDr+DCe0kALUI9rjpj5xrRdAfz0jr7KnjLDWGpMAyKkR
BYv1n2WlLjAjMFoMOnYTGjhRcN38DTQBLE9T9yFl3RoHOPAo1g1SdQz55ZND1NvP7ITwqVE0kljZ
1o7JzcQE6GjC8TeH8PlhRo5W6HtvsUBFSse0I35q577MNU+wJmyNs/j4PPvA3t7GH9FLLPfmdGiL
1fNVc1K8vM+GiK/attuLOwvnWNW6IOUxkuz1ZlpVm/NVcR1C3qpsp2ZlMIcgLSGnyIB6Mzsw5eAS
cCJcSWEzDfEgJS+V2quUBgOCTGphqi3sJsnikCXncIIqFXBlhLrtR7kZqTjx93xA9Ij8LjayNRg8
NXZFjptkh1pC7ttqEeGd4vnYYgGzp7iADO3fIjKiCgzA7uvs/FUygmJK8ier2IcdYg4Z1rhJs58d
GxPDPAJ8mF7hzUhfgoCmTOigs3F/fiCD92HOBniwfUgRLO+vkb991XdgJor6iiGVOBwYESAu5hoj
MBQIB89zEGOmuJbxZ9z/BFOQpWc5JbGAETEMg7T86nAhHXL49p4j6i3JKb378Qjnsw7N9o4SiH25
h+Bxs197Rvt8X/HqmxV0m5YRq1vzfGtW9aCS0Fj/boXQ4DNJ4ZoD4/DGW5hrlKnU5gGEDChAiCJA
gqS7zSAFSMFGYaFWqFmh1mR59TVgSd3LA4RE2P+K4dg+8J/1Q4AtKBdLkr1jdnwlS9cKJmy24qus
szSrtokX+itKdG6ZhWAY8kHCzyCJzOQhNJoADPDmW7lj25jZ4hXCOuIhpVtICiibKSTcgMOIf96O
U3YgP/3BzeB/J27C5iJWmJI6avlbWkyfaQJdyoG4bvHnzVv+BtES3xQUrTenNAdbnMg85Gg40Qfo
gkQkrqPqx9whEzBDC+hF2OBITLjX7TzIo+8ys4kCP7qzHKWSnRA76o74wvPyJxYcvQNQcUi9OzI3
Xyb4ckG3vuL+g0aLjivFekb3GiSNbyboSnxehYwJE8YRd4DrQB37iqoDxvrB4lYDGNSoQAroF5Li
bhexVUgtoZ0WUDEBZyo8GyEmzz7y0GhAtyPcABwFUhyTSREjTdQb1emFWX5Kc3cESrg6al3EaxJG
EtCPag/im749uYhP01xYMxg4PseAZB56Q9oxhmIgdJ4DPy1HUrR6CibCtfiaAkbQVL8hcWcFnaFy
FD0v1a+pOonwxgVSHKQ4ZuiICtX01miFqaF65sy2RmGJj4cCFAf/aP7vLCKIL4SZImll0K4oBaDw
Q0HBRGf0JwsuGd7Yx/EGdcQTCY1ghmrfjG9QYhN3wNCToXLK1Sj3rEZmK+ZRY+5u4FUod0sN//WS
3QigC0AM4TeH3ZOdxCtT55spplKTRijB4ozy7mLOmKS9wCc904uy+XjchIHibMrFh5blxXgjc8F7
K9ShNx635hIzz3MhLT0Xwokajv6tFEm9mZnpECDB28/peRhdXYd5dQFP2ntJFh7fCPxNyBTHbPhZ
9J0shMJgt3kPgBRgNdiLc+iFfGp6XoBGLh5Zym1T+tEDIb3ZiC4ESS9kMUeYMVeWDyuL1A4GlLJh
hHLBLljOzxYtTdYeZXar1nCHURaG7o/4tdNwKcrGSIhUPMTkiQTj+ZxFQYbp1yWrxgPUt/AxFtiJ
qQutvBLlshLB7gKaeSe7vFopl311IkpaEhX4hrjo4U2poXog8rWQIRimKKgmVvJSqSzgsEe6dmgm
7ksoSzz2FiXkdPyTIfwtQ/YfpPY/YjQkULEekpZSgVSl8wd5DYOE8O5FQYPpz7vTjA5oG2EW3r+Q
JhUQX1++wRX4phUu5z3H9AoChJB6KFVKgAoQljCU7QATUUk47LDLUrmp1K9ZCfK0hzEXijqfgAoM
Keik8RIZXcCbhiCbpOxeiQN1FyElfh0mFp8Ji7Pt+KOZ2NLl6j9lKAOkUfprXge0QUyyVLPAzmaW
zEIcWljXaOkJpUTOrz4JZxKZXcpkhDRh5P+Y6sJG1ISCVz9Xmq6atCMYXqnQPzP6LOlkOK+WE3Pp
pAS8hF20OD1cUeeucWHe+ssaTjttvAlkSXzhKzJWza+bjteNKgkaPLJymbksLVSIhc0Ae2RFShLq
N6u3i0ImBKQa7J9c6iudBmhCo8bM8WLcEW+7GhBsgRpyyNOe6DU5XsQlD0tC8CJjSRdkTcok2UrB
4cQN7p3w5+tb7c1O4zCfGQVJxgXg+nC/64aHmH1yvw3CuvHdAN2h8fO5AsWxFiHWABfIFHxIchcQ
J6+/QNreQHhgqcMJACZhHddMy7YAYlMf03f4DIwAmamoQg4kO6iyDu9qJ1/nhRsQAyZIsPUR3MiG
WuDvcBf5bf2ZVgJwr8lR9fgT268YEafBaaH7oBIyMgmPhooAVa3hjj2bTP4ONgMx11OD6q0TCmhv
Rdy5ICe//LWueozm+WbtY65jZbhqgpMlUEZhzR2u8bASjJUFrwYN3Hdm9QzOMn5HTCgTiYt6UDv9
1B00vWFl1Tk9vGHmKWQDwYXZXiOnhIUzhOw0ukL+ZU3A0xodcud18NgAtlVFeY5otzTZ7W/sPMac
4xWPY6I6IPTBk6QZ8TJOunPzu56jD4Wj2iel76sQp2FHP2Z0XoxJUaGUzFlk5LgA8C0pF2TRlsRf
sCUTfhP0SW6wLeYHzARnDc0Y3zdrlQNgCswgiBFLTSJsB4pA2YvGKLiZzZYHMQf6gu9tPnEu5PXN
I/cl1dlfby+TkE4U3RKxJCU55hzg4yl3Rt2z0LVUTuMU3pzd/MmX9NhzZJiXze8sRTjXk4HD2c9Z
Y6bUSyvZmi/wQwabENrKHdiTtg1sirehw6LJmpDhDNNXu3Aouo851lg8Z42NJL1hqtaytrjSjlVY
kkew8mcnBmt4DYzolPiMGGDMR9AX5/gybirST3PEMixizjFmZTT8J6aIrqaDSPz1lwwZO5dR/GYn
pifAZQKa/JQBWZBQ3BnszXRgOOA4Q9vaCMERWzPZs2Y4NllLcsdaIMdw0HM8Z5gp8J6Y2Zz2zEzP
I4eLaGvNRlWlF7mkze9rMHzPD2N1oe5hxVQUEJlHTUFhxz0YaXAhJDAgxlfpNEAAA54dXALo27IY
xEvBNDJ4SyA3uz3ArrAiXuLbMPCEQbu4CphOjryHIAg/+OHxcjeGYXyb4Z9rhq1w7BkhiMWLHR21
8YVmfkl5k/KkyEYAhZ6MCVixbAOzJN8IoNBtYN4+wwpYAkHr2bKAbEQ7lDaR0i22A7qknqZk1Bfu
awEvuGyDEjF0ocuT1pnjHG8IIEqGWfpqhvRjFfi233cV3T/rG2El3wETDSvO7J0IKrHQnuV8+smA
iGI4Z1HaRMuyd1R+G6/WvC9hdINoYOIU7xhcSDfrIpgiHgGlTK45I4YR2uucU8kS8gkh4SzwI2WF
17pYzLqZcQAKZB1F7kxz3VSgr8iHeOUBlp8KdzQejE1k5aLbFPhoz17zZzpjGAY7pl7Xt7Ur6eLO
uPHhx3ZdNdT3YsYAao88FeZvDHgGZjVu79Iv1B2ETF50T6zZP1mgGkOW2A6KAEliVM8DC0CzJBi2
KBKUlb6I9Csj0MaX7X14/NPgBW7PD3dbzAR6iCQyOuA8/OYmwdA+H2YFgFsbbNPjD8FgnRlbrpEv
tFxjQYd40TLQ1mIMKkkDOvj2ysn0Zs6LeQfTroCX939kuYRnZTD90lMdNXI/JFpNFDA0MdbwWR8v
I8ekUMbtkf+DO3OnN9k/xRG+lhWpPhrF20J0B83AYqF4VDHs3oiFgZfbq+mWr2oRjTkYcVKMoN7C
NoojH6oCvo0Sg0LeYuRnx/yatec7rIOTmyLmmtkKVo5FuHJWUAd21PMyeDY1hO57vO21PtmcZcsz
URsQt6zlZGRAxKjDyaSa54EghWxV7kyZrylTmZoDKnYMp5/ykD+r8Ygmpo+OBG4wIDmf187h4cgR
ab5qiaNWq+Fl8TyYAC6rOgM73mPWoWvhEQ0rJwUUt8wbcKcTCwJHWnRo4D2X8LN3QZQXZm54cvBj
AQyC9/DNmOjJelZaiIzSm54BcP8MYyPD8maJIdwIcSBy7Wut88bJSX44sWe8C+DKhQZLfCKK+ID2
hT2zadvCRTrxavhIgsIyWdGSjYSgWzvI6oZCABzS/69bh8Z78/gIQ89tYiexPCnNqmbBBwGa5P4v
ciOeYiJMwTqNHDRElgTwiP4alGLGTMkqyqwKpsXn4gg5RDaGNFm+x95ETirU4L+VjperFVuq8VfS
QDZSKqgNjGnYsUylX+vhS956JC0+spz/ljQ8xIaqXpCcAPoOl1lLD5fkoEUGXKGvwdaZ87Xn5EoU
WLRIrTwsLFY3AhMyy2BSPYBNo43cmMkC8/igOPr5wvc4Vx9w9OIArHUVkW8EBsdJL2kvE2PqwIGH
aBLBGE6HR5N/r7m+CdzLkXrFYl1moiCWmKXkMVtpqXy2HR8IZSMElVBHpRZn5vEv5MksDZ4IAgkt
JwId3Or1aytuUd/ngPOOVHkI8MBcAlpnhREYeQ/7GuB00ZHM6aIZ+acth86AL8Gri47AYwRlMLyQ
K1VNvZt4oHmm8cPPCfbWSP0vbG6jRVDE5kNQUaEg2KdExWgeDRDIJgrLa/Qcml8OVpyMA8Z3cCo1
UDuDSpkXA45h7P8jpmlNQsujYIEhIPxIihNYllqKxVeZmcm3d0hoAa/9QMW/Kk8cOiTPx9R6HLIY
4VK1ifdhV4t0IdnAp7cwJ8A0GhxZ/Ts5xw4rz3GB5IWSQzWQ/L2DgOiLAqPYm82p4lZ8QpNQnyUJ
PSnYBmK+Zz4GwFFxfESBj/Q5Db8FCR3TdUITsDxMUJLkCB2tTUO6AnHgRL9AhfvVgL/EYebWeMxp
bE0Ol+CzCS6uKHgNX6EfoMGIaYJMlVmfRq7ZxoxNWJVaxwAh6/01QYUC5xyV/xZ7n8EMVm/id1oG
kyg2Qyw7tCT7h8ihnxmzEKg+HAodJ3zhozI1YoJTmp7JtixzdcDXAEX1j5JO5S7AXu1hkB2KmcGq
kI2VymDPRn7cfg452iAAILgU4QjrJgl41eJBIrvAFXajGk1W1m6TsvmSSSeWbtmEbrvsacyRHAJf
zwm+0EfN/ASOUgkwH2hYdtRCTNePqhVoooyEYM6HyYnncOKbGFKrybtFMWxnXt1csRLIWvjcDMxk
GyLbMKnkSyoW4oo9iRqh+Q8m9thZjW/zok096d32GYKrsY044i99/4G0r1dkQHx8/JTLlZ5YYQI4
n+OgLm2Tm1j1BIZ+ltTt5HvwUfNt4DxnqWZ19k+A84hjVFAocxXvG9pDkD8OKr4pUdlcFdweV+hp
hIYWjPRXmO7+MYGMVt4gn5uV+g+/JS4zNF53XqOEA8qS+ML1pU+YDcLh6CmBIamasvMnILYvrNOY
n01vsMh/gZox9oFc4Sll8uf3Y9Y/G8a7uTR5fJsX4fek47QwB4W5QCPUk4p3vdrq8EN0XHxEfvEA
Gsub31OwzClhcV46vzD9ZYbAicAuhXnOJXHkBiGlDm0tI6a8fWGCxNuX6xHbO/ZOfzZy3+9iIPir
lYQsM0yYI64lf5eRt4ZB10yGXKWZ3PJGvj0px7+VJ9ozfcc7mhIXSvEdPvDIkP7H03ktt40uXfuK
UAUi81Q5WMmWbdknKI+9BQIgApGBq/+f1fzqP9m1Z+yRSOAN3atXSBNEHxGvsROzp9tRfVAusfMl
CUkwHL2MnfL7qklqzh25qwfvacOG+8YQhQkE5tJS8XwYT7gBufmveK2ul2Z/a92LkbKl7RQJpCxU
qLLOTU7g5uyLUtyX5kS5ZJvG3OJ93FYe/ILz2B+FVWDnVO+ZhyHgYiiGfohTgQoVk9rTLYLbly7f
/pBYzr2jI8tt03/zxqMz1sRMLPFlvKaXNqMwUkgttmIJKEK5wu9Fs69bgmSemYqXuIhc5pe/oUhD
ZjrWr1nIyNJghWSB/KszUr50sxIfmPzelYj7oDyy7LTlCLnlptmgLyfH1r2oDhF9KXrSK+tg7Rnr
dSUNyxNFPPd1wMEuDwA8CN/mkFs6bnjfhovHlTK3Sm4KiyWbZiZK/irkHD4aEaPkl3huUH3S6C5f
zDEH5uV3oESmMUpgqTUS0Gr2hQvIsqkZWWSxYsM2JrJzph/tKMIqAiiq0914a7rKbscu4fz80/sh
DhRrin8CQEphzBsFHFO2lfGRY2qffO2IE4Nf4PnXoLmfxWHJL/02e4VnSxvYMD/IYkW/hAqK1V3R
OEAj/kgJt0EI9UWwzkYc2YmpoAViJM7Kyr77VYLqf8Ls2HD72YUoU8BHMLsADmXwsAEtZV+0kK8K
+FRJxxEpF5JtTz3BTU4D7CFsm3lTd3mZR8/OqEcnSL5H1nRzJgoH2CfMKz9O80NUfFzNEJtuMhT0
XCGwW2DDrN+aCX26+XGUDszsBLyM4Bnr5vhL7t2ZwAsVPcMxiGDw6cO1CkSuXaxmFGhC3FU4CXyZ
oaCVeXyf8F6YgaOg8XUHZzV0SjweAJcd/jt307HesQ3rNs7IScKNLWXlWWeGWQHiz5RJLpJ0hhKW
rWeF1MIqpLRhIzANw1pQrcZ6vHTG/heK+ggudvrLqCRORAPdgeJCDcAM4Krs+X0ATp9lioOJfpuI
p50vOES+CvKQSVrO9bhh48Yei1dJKWaOlq7RT9KxI4FMCZgxt0xNGinWXpQntRc8mK+PQf4OSdFU
CaAfWaIWv4WYW1ZAs5tskgxwcjPGOJAFcb1jsl9Qeqfd7mdOnLQgtY8IufLlSLYgV0mKW8UAUU9U
zcRElEJ5N/UGDbEzZ02phUopb6pP+WtYvrKzjTSs/K6s4jiA2gTdy+SoI7PpAGAE+BfLR3Kor9y+
hXQQXvso7jAF+hX3kgM4VGvB1MARbF+NFenuhOu3xQ5uFOiSyo5ZhtIZpsKUO6r+PbAgVJTzYUJ2
bLMyA1wdHkFwOrwUcPJv65UZ78bh9cZhjKbLQS0AC476Wh05hobcWJLZ0zECJcjsAXU8WNGe4YHL
bIz2Us2xWgWCkyhDKAkkrBenkYMeG2SNQt0Rq3C3p1cWSI2pE8K0lde6td3+dajm8YYxCiGq6ANV
P7vRfAdYwYtzaQVwFOjPgwUEFX9M4uocNNOd0ACIGxOsDDYajfpxFYBfrNQQmz6hTvgIlCxxzhoY
3T9ysu0RQuICSD0hw0xLI4f5gsJqpdiZD8EHQxiKG5n4j2yM851Go2bdS9ZwNZitjWEgxhOFu9a8
zTOtILeeg9OpgYkuSnUY595TEmNFnNNjgR4ig6W5HQnAKCkEIHcZ5CNoSX/b4aqXF5RxEy1WzfoE
rOaS621HlTcdsIX1eU++vpUPZHyP1zN7BKczS4HEaxNEQ2fcDFQRuCOrww18KVmS5zLcb9TEy2l8
RGjCRJFysR9oERYqaUa2/1xmNYD/6VVc7L8c3Z7X7vNA+zb+hwF7eRkFeDURhCcDMQafVIUNxGhN
ty3iTDNXpaGgVwby86HTxxzlBw4/kobA6OX21jBFwAFbmagiW0gq0QpZlYhKMD3AN21YmwakplV0
JZRUFug070LckGFlITSgA8LZcz8UjxZbj1/gHdY4gNYTFWDBJZYBwV2X5GrQ0HX4ZwqYMDN5Oz3M
enllq9NGgjZnL01OHdlEWPSUvpav0xVPJofS+W7zhw2s99ZZJTepOV6LFPTY9EDzCuCrm7jfIwxD
WfaZjcCTpFGRreU3r/3KrMFj3WvR9Q11TQkSz6xPYvOKwWXC2jbLFzWb1kLCrvhbeQsnakCmSiFr
gCFENbsdq+FymvGdMcRLVom25WD1sHwq9jKg899m45TDqgFwTcp5qyNr8mnjTM2fx5l6XL/blFoU
ZL/HakfnUHDkte1QdW0pZAwj7ZnpzMxo+4mR8gucxc+yn+OvaJ15CvDxkvlI/+UHHKo+6s1y27hx
Z20hTV8ysfL2FGEaGgndKBwUuZb7CavkMw4RyuBVnt7FRMxwuqDF51O9WLFgSJ9qaPbV65ju/0Rz
xTJwIWEdGaIYzyFGanvvRBQye5oqUrBBKcHw+h13XBKoHXCP7xz+0evWQbqoGZUAH50gz2o2PUYj
pVjQgeuwZcmEb6nL+RJ9x8/ACpXZB8BLf2TqCy2DtSq6f8uN71Kl2M7t8YBiaMFss+BZI6Tkc9X8
WsLBf7h+cW7kHPTybvB1k9rEhzHixFAQ5BUspM85cVoHDeVepwCpGGc1VLcJ9mLMRRhBE0d4gIut
YQER3b+bStonAbp9LYKVM304J45MHlMds0nrHTcEAg5moiPKm9rDWLTrROHLuTlXwDY3glEPfA3h
oqMRNmGZZDngVvSbclhCJoAAo6LhKUn1uu394//RccqF/9en6J3muLk93y5dS/gWIZlAfsxWMVoG
m4q4pdE/A5m6+Ys1RUjseXwxdYG91VjEN7cThDGDqfDQYWMCl1OyK/DH3ZyVOUGJUTZGI7Ci6Tk8
5xc57q9UODxdn4dtt7x1DR2HlxjyuqblrCQeh8CeTmZSIoh1s9t9UB5SFaw82o54q/9i0X1UFUOv
gFmCoCQo3zf5LMOHhy0T0oplW/iAw9HvWD5r/sgluEEzubIe0aIkjfXkLMwUanKMyQIjitUlUpth
FGwIikB6YstI0VyBBheIGfmK/KWMHiZ9o10WK4sCqg/PK9wxRdVCEJJhnMU55x4LsmX+X1KTe5bF
ONhYoUhlcreFfJ45xD8HP14NJjucAq46NMhWgk8+LpuTH34zDMaAAyhLxYvb0ls2oMjoJi5lQOum
4B8Zxr1A/f0tAeaPnDojFkaS9JZZetFA08SOadyTX83dLHqcOhNR0GKGdMQ/pT/Em5OlshNT4fs9
IIT4kcdih+q1b8u7yWWCgwMPbNkCbVomKsrxPQtZ0b4ymzdWMtglP42ygf52rbfXeuWhGdhpHRS5
CECHLZ2rnYjm5DrNGN9YXZn5mgNw+mke0FENgP1xkB8Z/kLxB1NOyT9yEiqE/TDgVpjtZniciwfn
ZS4Bjee3Qrq7OIkS3PS4sCx61kK5Aoz5NEd/odr4S972+q33I4TujfuJXBnkl8ODEJWAwRpgjqI/
jT/SCUajEmbNrpy+J17stmP/xUHA9GfHwmYkU0DuQwDt54DOkyTnTYoT/czBNXD4abSwr9rky74b
qmtn4Bn7eGJfEqW0Xh+RnT/TJsBjCFF70L/SxLYYytQLnSRIJzasHXzJZKD1MxSd588woJKgJwAN
Ea6XDQki8J5h8BIWx4eC8l8GeIIW1dpGAyTJHITG5b9AcHBqHsc1XK44+vybpnaWb250On2b42VO
kR0xewpQnsAfxNir7yljxAg59wQTvCkGMzFTvLu4nHvIzvLE7k6oBacQ67lNBFVSpvUS9h0l9eS8
beCanzbciCtuJeNRFAXsXyeFzFkcIfnuuXQSPvLdrCJxLvnWFDXEU8FV2vGvGQCiPe46xBzwJQH6
4+mZLpLWS3lUOuTF4uAUcB6ZUbhfAzxqfiIiRdUTHymTtoMcBKzJOQFBC+Azy9YgZi1ZYniCZoUy
FWHMjpcRuD5BtcVJSAMeRpvcaelj77OGVsqGVMFOrFM8wPB1pVaD0fxMFYhsuzo4PHMGSBKH+L8o
zsl7yzDk74qFE3ny8GqgtLtzC47QgCh3+A0f5UphlXWl/57gJPGRBX6HyvVYH7/2OeJPFe0SILgh
dQ2AZIa9JR3etrEcmyqar4Rk4lDxQKAQTdaBZxtHOuh2Qkpn2pLO18GY4r9mRUMWsRvqI423hg+W
HRf37JxmIKJMNQISYiaS5KChg+DALidc1eLl8J61oroH9nt5U1jXA0GX1XtG0AJAIi/CTbg+EVQz
WRlaJvsM1zoVNQh0GejSGmcstivsXx7OJP8p8f7CfwVAdYWrUPjJ6gbAWPWMqef7PV+FCervZjyB
/aysaaoXILUDkIdNd4X5SmzTnOgz4oItgZEKExGuJXfkO4Ao05cnGBoAOEXXLaGKjxDH14cpPk6X
w3GZ7tycW5qsgunZdcLwG5HJuyNKHIhLGMWAKnv6eWpQKOxlHJR4/ksifrKbYMhGpF36Vp6aE9SX
YoHrFWRRzECFywoZyVeS0TSxSDk3RpeeaN0qXEZptGktr3ABA/tWjC3PCFsJcQD0SION+8oNSTnL
Uj5qRj0Gns4l66sTE2k1RTw6hyOgRoGBfh8CFgQpP6wPyJ2MISHJSfHrfndwmWJRcZwj0/ZEE0HO
ANlOILWQY/YZMEjnadIxl2h3LrsjpYY7sdTKntXfz+zCeYHSZGzOLIKgZbc4VX/+KCVgvwoDUIth
WuPa8ZarI394QQkCzbQdZsIG4489KnIQhYDX1+9+z87xnd4DqDVwvzAsZDKsVNc5Ld7Xxb9L41NA
RBBTjpH11+yV+BPh/sSTfTEHPxGuoJgN9yj1aG4r2vkJUBRNJB46sI9RmQpsgy13ojpMKUCq5n4q
uY0I+mHroi661CGT6EyfY+DgJlH416B1OlLcQag6XOwP4S9/qn7CufgTQMkk87JNbvsxxI+LN5aM
8vmMtp62mQevcCQiNmbgH+GVWp6Ika4DKujLLgJdMRpxFjAIXLg4JyBKLS6bg5Da8EakEtv+JLcm
JjNQ7flPnIn6Msloj0Gc6wRiqT4hJn407miO0Kvsn6YE7Fl2JOYjLSOMLt/9bHd5dRmgvTFi6oIY
/OowlRALj+w2V95+/ZLfiUYrkM8ujGQCIPKlmhnBFBGZ/4hFalXrm+wGMFyh8Cq6SHT9dA7UoGi5
3pNCY3d0e8xpuRADzR9i8k8B+tHAYPpipFw9bAufcEFKb3CW5ugcoHoYhTTDO4fLRv6xAbu9yct3
hqp0/CNFrb9LPsmPl8m8DmmGJrINNJ6YWC82mZClJaFnVMDieBoXXH3U2SkALNjmjCAdfCocEuYD
BSh1ENDTiU8rQtXZLBkzqgyXZxwJRNsRPS9FbzUHaHhQRQGM6OizNA8IwN/N6wA3w7+waSiWJxYR
uhGIt+a6JemJESsGOIoX+DlS84smwGSTrPmO9NJmOV6yuWWGgD4UaxngjwAXJeNJyQcXYHDPtC6A
RwufHmsxTmu+Mv0u+Q4M4bg6Jc6zLEdSsqm4f/cnAAYCmslP6wlHSSIvuDlPi2cSUkmO0BCS12Q2
FIS78cQ3BpBJRXqJBd9yDb0nLQ1gthHVIKZH7FIAxGgYcW4EL5uHV4jlK/5PKorj5O5MHoKxrs4e
Lg2oZKS42QpclDOwaxjUIvi01sZMcCjXGry5lyP1dI3dkLWM2oc1zvSXQeT+rXNqoFihlLj/gJvH
uJA4LhvdCSkPlRMRc0yeNdIh5W84kvO7ESjTOJiQalWYeH3AnYaI0PJ7gHTrgavpdfDX8RrHpfIh
a3nHGfkzSx+/tmmOFm/l0sv78dPrMNi2VHo8HjgYMBMDPyr6V2yh36eKR0+h7/2yhWdEKhra6HVe
QD5N3FtPiPe6TF2UaE2FlMUcRnSHGFNNugQNbjZEzMYPc+IkeF5SzHAassYxsiAfhqUfiMrWscYD
kOWGVgdCA9uCEAL4ZQPXJMN+HuLEC+r1+7TmdXk00jEA2tIkivdYlqAMBTaSGlJIKy2VUODD/U08
jG7VOhXKrbIvY108TFTIAL3/iOSNpd3Jyu2IUE7a0z4C7in4YnqghCXBjHJkfJPi+aT74JxcXAmZ
JQDCgQCQMLyW3avaavi/xNcNK3Kkyv3SL5gVBD4m0wHWsW+4QHHGHzRtmrz2ZwKL8q4mArVr6uWq
INDrrg+X71F0nC+4XH+eM+ZGsKZTN26XY1R0bBesBmIlc8jCAWZDBE7D0IeDbHs8hU76jcERR7e8
zjSBRfdIl6cQBcSKoEzh0XsKQv5uMpFU4fZ8gh7r7oeJp/+RpMFX1xfSwggJ4QUTkmmDymhOb+Qk
c3Iw5SgqJK1T7aR/tq7mrLO8bp+9e8I+HKepMeM9w3vA/5iKMcbzqfMmWCfGDMES56OY0XTVNR05
9i7R8JJCFwbUBWRg6HZ4bcYhGS+3Yz3cE6W5xzGmmLk/19I7A17uRAQdu5IJgsxh/GBNyFxhjXQZ
TUYXSv7vQE4AoAMxUWzW/4+V7LvYfyjhiN87ENzQxGTNfQz34I0uxPlViFWyBxjE2gq5yHTws+8Y
jzU/0DAO9wbeG1puymnYPICz8wmFBQqNOu/2F7sSP7ZsAkrHuArNMJwhDJn87T7BUvY2OLCBy1ic
CLr2tzwKAQkPa/hiXpKZKzeuCF8uw96sAUeyCvatuG6x9bJFLkMaOFo6Sz9zoKLDBLUjOaTOeu/X
sM4EwSaoTn67uwAbJKVnJROoStKq3MQhREkHxSd8dkR1UyRLO0GZrqeWZps+hijFsdR2ZOxS1FWS
/hJoljHHxydwRMESrLK/w/K8C/LtZrcmJNofYFZitfUriSG5Biqt5ATKeQ6oKmZdNoaEJpDW9X0C
QaI0E4t40bTGd1aUI6suiRLEPxs5COacRwG8TkbrDN1/golwX/R0qjE2NVdFhwLBaSBw1S7ri0nI
8Wpdx/WsoLBA2iQm5NOqZbOuNY9s1EPHr3GXThfDmlPPKcGw8Sj2eoOfYBgzj6Z6mqixk41kpqzl
OMoiTTwPnPmJi9HB/lQ9Yde8XYvEgVMJYlcJ4/DK9P6aiq8zbg/9cTB7+5tTlzwXM5VIVSzJ42mZ
j0SzxID988NQ7m/jMXMwZ+BxkYxFwcrgmJYDe1e3Ce8bydKc4IuNm5uNesXiy0kN7L5gdY25I6X6
/85RQLLqXsfiY01cjkxl6TkDKvUpopvByGG+z0gxf3BjyM4oTurklkHNuyST+JOADYj8mTQcBNmO
brk8hhF+NJk3ORjKTifnpokUuTc6/fByysaIEc8wc7eVu3amVM9Sb2FVAWlUGNthyjIG3/uwj/4j
goWkrCXMn3fe7F1342n9mxz3FcLcmqI357K+Rz4TpnD1gGq8drnZkY90lW5D5F2sfbXrYKSN3upf
tNOCQgG7IKr/JBsf55obZMfSOX6J+dsf4wl/5esoX074dUb+AQQo3e1Ra1BF3fRZrEes0Gt883gE
yIVyvOrj+YVGeM/pvjqMc7osem3H0f0NoDLg/Y3NP7YocPrxQYmb9IWxEkM5DAjI8aUyhGGHg+F+
AJKyaVKbf8/m/n/ZJGdATKKu+0XFBzoOEaj9PPpig/tuhmDZMz+l0eUUs5RQ1/G/Zntduzu6lbW5
pTcHfQXNMf91RMkz/gMBI376I9NY9EeqoFi2HhseI0kKBE8qSIXK9GC8fZ+NXTq8W7osqmlIXkYs
6OWOrocNHau8geO8e24O5HaYoAw903USTB/NCseT3y3qz5m+ehAPcKEgaU7sOvUfGllZvIs5bjQL
NDs0CDoB5B1irbqigST3SjoN4pwKHCfkpfU8QbMr7Vtkgwm+95yGnL90ON0XCjG6DyxQv0nAw/wG
x32EDRCjWvY8UsjTS8qQ4SZC0nPfpRQE2AqQ/BFD1W1knmlCriRqYPY33E0PZSiv+tDPwU2AEk31
XyLPv+83JPXBKm93j3dh/CpjxcHMOjwEGDvdpe3g3uYjseWMBA8PyNlonqMof05WFZ4DIlUodJRd
6XK8C3ZUCIxoOT2NOdeP1KUWo4RWGxeSiK8e1VX3HFV7hx4II12NpzT4LgueiAYvSB7DRzOZYdzN
fFNqlqTSHxZwPptuv3yj5ohwaeYfE6/CBRERAr2yTC/QXsxSfiHCw9lx3DCbdBNyCVyK9swnaLrX
sAXzP/Ppmf3Ne0uCgvXJ4MYldgb2HNXUHLkkJWJYyL+U8VU84O4BOZyKm0pdHNnyUM5XMJ25Hctj
fd2TaXVwn1x8RuB70Em7NZRXt1ILxuDIbHsqISwpJdIG0YgOQvz3A8dqdmKrNKDVd6D9QNoAOfgJ
ilrJkLKXfWRfCJobbdePbBbZ/Ku0Q4TEkxqpBcVNJ8PaecRhijqtFYLfeLxun9GWopbdDlJji5+i
i0rvrhxwyQ4WMtFmn8rTowDvK5aIrFOIDFIq7Wn1/jKq5iZwVLV1HLxIZGLw4GL64ha6D7388NYw
4nvMggij+Kkv6FH2M397pJlFTYIX1AGUplReEx723+eTxl0b7g8uQzLGYygqRGkHeaO4kaO2Kuci
U64AoCqqQr6M+lSfFBVQsfw5G/gc3PhUbB5eQkGG4nAJA1ZRC0AyD1QbGBDTRw0MdQZFgPinfUmL
qu/UzBIpuB7Nd5aFzJAqgMYcgxBGqj3RkqLRVXRjlaay9AJlK10XlRVrIrsLZvjAmpsYdwkCfXnT
Q3a5NjO9MinjK3eEZk6fbfrMmZLmgVIz/lrmYigqC1Pfzp5kEJKlmjNWNZJr38CDE+8aOeVZbCR7
XBsVQzcE4ZR2JuRhA/8DSrG08INm4Iy5CipPhB10u8r0nb31eW6b+3J12hfT3+DS8Q8OEyctkw4I
OdTxKQ0g/ptclIfFvfJiDA57zghc/SRfrnW6sQjmhElig/n405wutIcTi0OjDqukZHoxs1d4rESk
a06OGVvvUQFmLUJ2n62WILE0r/1sT+0ckF15Sz20+2MuoaR7UutI5qopmOuz+hoOj2uk2sCrwqOZ
6EDwOVLZmqQb2wzKfIVA42eJ35m8MOckhkxJR58gCiJpD1jTPdGeG484PE3exQBvmeHQyH8G4ycn
QFP4rsZLwcw67H0fmNxj7yVHDhIuH2CuQejWEVZukLKykMOTp1kO/FgKZNIod5Xchg50hBxLsDDK
buA8J4P2BnE3x6cokei3KIVnlo4nBs8mkdkKJlkemCsGR+pgWLbA/CJ8QJmGO+x14Ice/RsXLV1e
i08bwV/dRyOncKbGLxKuzIuUbyBcPSK9K2x7kLLAkJiC4qnXoIVRHwebKoNMAjAXYS6SByx5OUxR
QQFAbpRq02m4zzb+UhAieai5pIRrOBmrXaqloAU/NBjTYMlzdrjHzL1mY8H1ZIWwOUQ8mPZz9TS4
bQXDj2dbByoKqvtT5sQ39ZFfMAHx/a0LKoStBsbfupD/OfJBfRl/Oy18FRsazQy56LOBXHFG2t8k
PVtECZ/9Tjxdxc7JECKofO/tOLbTzyI4rG/4UNK2TrIFxuDOebS72FOLiY7VCmrGUGjipYkgz+It
CBj8U82Hu6C7r7m1wUBYFhgOniDMLv+bIj7xJmAyw7MW2xlaGhdfB0PFzQzVDJFN6GBkvS0VEpQO
mDfGMF9vSML4hHv1u4bmhUCQhYq7o0iJvLOYL+KCUN3LZsIIqsbRLXP2rdW6bo47g3FxXWCBa2KD
KW2lkTazqmZWp6OgUbs3Eo4TLgQOiByu4tUpW78lij0RddIcD6T4kYQJvHn/MOc0k7gPALFpphHI
c6SstOE6ruNNga9TyKtLUmaz+x0UJg4AmUCRsvFhUBW0Q/g5DF+NOtQi1cLkEv96nhAMmA+T9Pr8
Og07oNuCCW7cji7f+SxDpXrSv0E5y0ThyOHzf4UbMAkNB08g4jQrW/0jm1mSPIAwclw1Ut9T/g/Q
2EwocUBY8nWawb9K6TSCIcbZ6aQPR9wKdj1EASMn1TpXI6cM6IBaXnEHA1NaLvCeaAjYfcH+rffC
+/LAL9e3hAzApdFw34IEH15XXNvB0cXHmTGYcAQo7UPoOGsDwp+KZy7AOUmRNygfmxX3Ig6CSdZs
/GimL6ULhzTwGBUKKjHLvmRHnVp6oPFZT2ZcNtN401J9nJ1mYYVJX9IEAjcXChHnyKYk3nu4glKK
Ix0Sc23N8ib2RLdGEx+01V9D+pQX5jp0TcVILWggRWECj46UJBFJVVaZaM4Gs4BPn6DwkaZUXLny
zC5LSEVMc1+w4AdykhOTKQlnpHVgMfxorngqO0y14OdhFOOuWkS2CuD5uUfm0si+sh/lxt9IDkwX
TZpn2sGR9IEL2HjABHqIuLxu/+xJBSWPPjkxVqBEgMGgMC5zWvJogemNMXqbQs7ewU84VxsqIQ2z
Sjyzv4qingwL05kFZNGSY8ybnMwQyt8TEl0sS3LsUlnmfUskjclT8f8AWZXMyGhnlG97UAPie5MT
pkAeC9v6YWNL9dJ6El12N+M7ddetUQHoXKCsOGDzgGUUYBrWi58CIfsTkhUogVwd3FsikRgDEosG
alOuM7lSYO52ovzrUEaIPc2RjI8CaCyUV0YXSa5VohFhyU5IoB2ybgSp9r0yiXLCpOaYAynYsYvx
VFtwO+DY7ZFkcVfAmyMsj9oL/RbpDXA06QgIWHE9Vk/sF6eLvCluqBEgwfQRkS9y6m/Z++5JjlrE
f92WrQiKpJWARXIH9A4M4ArvQGjuDJnp0LLDgJQh5DJCpwZjl50cdAjHeko0vRWB0txGargyjrPZ
rQgiRzR1RhMYxVF5UcOnXRg/QfQ5foXtRvkI2oStE8sRaIGZLBpPMnSvrIKyzWbSb6xuaXv2eKhr
UG2GjkbKzOCevmoPn/M7GxrNmYn9pxn0cqQltxaRNAeMg8xVi15zWzhWF+gb7k5POqGwmUM0sPLz
AWCnEdLmM5IRxR6O6BPH9FzkP7LG9zC35ms1LR1F79FWWkU1bOG3Xbar7jFDJFg1Ze1y0nCypZKt
+LKiW2t6MLrlvWZdAFWqtQFiMNNa+I1s1eCqG4ic4ylx5QBJoQu/h634KRMB1aRzBbOdjGzWdgwo
NI2YEaDfyZ+ddiT1IDyMj/swSj+meNc/kv6B8diRAtXt9eCkSITajFk0YKRyPvqQvrzzmOHbyerL
11deqcwFheWCQ7tcGwgqlLiGoz3tkpLKGRv/VY3LPqXWsWAmDW/6keUoglu9PGGiJ90kB928ryou
2ILeqNLEI+InWvlsxI442EX/dS4MNXd36rAtSv5tHcdasQKOg4pSFspWo3apgABNOdRqKh/tBY3/
zEEVVr0R2LIESM4sGY0BYmzf5RS/x1v/nNSsaogz0E9dpcei2fJPuFDhFpVfGyk+yzgggg27rVmz
PLsi6mb5MmE2f9WMtKU1lDijedZYYPkeh8pQJkgxMRTIEhR7HivXOPcxcox5ROITdUXyNa8C6Pqy
wcwm3YoNh44xBl1sIm6TTKKJI3xqKf8EI8CESm7tG2x7DIidQw8UqJutxIbgTGowzb4MB8zsyvGB
tthm0L8SdS4jq/+sVzCIktOhjDWwFVOFYzCRg/JviZoYkaKW2wETGFcY0B7pdSVaABpIs5pKPA7X
HBJl4FIyMx2n0iZog4ODcx36MJTCHWeJsStjWggN9SmZYSUaNmdiaLfPxl9NAVRbOrCuyZkH3NCU
stNgP4TYklW4kzdNWDyZRxKOszSbi4a5smmy2qQkHpc4n5U2yxlQNB1D701OGwqOk907RwcFM565
csIysRK+bLSeIkKf9W4HlraGzVbvIHOnEXV5985C4eD2lOtuiMCbuh3NNAbwdwFtF0cNiSFJikQY
dTS1Bfw/7hCCJzCBYwRcEqYX0bY2GdVQt5/fDdYWo6lMpu9u63FgbIzqg5YfyFel5Ar560E+NDiT
pHQdPZ8Ku6jmRwIX4bmf4v5BgqgelQUrZePDE6r7vVzoHejN6Db6gQ/DPIMxNHoG3qxggBwT44bC
6p7U6ugblFl68tOJEUieuXjnd2140S/8xExmm8kGYSML2xW3Lr/+FmRSUw9UWedZ5wRlp8nX/9w+
X/ENB5ZA7p0w/whkfNlFN4t3xJck3r1tu/4aO/GO4eYSfuOAQUjAIIcqmR6v6GAYYdN1O1ejuAoQ
jsif+AIoRzfFloATQHfeNBR1JRyxhzIlVK8vV+7xmiIDsHu+MpNJhc1BXOB4EGoSDMvvuCGTfMfS
eCr9jGdqfgI4NXE2lJz0p/3YFRde5g0bw9b99tWKbFkmAKizSMZifDSDoTKCzdNnVA3lCYyZaRtv
RbLOPkqIvEyZF/QVQ6MkoNA2YSGOt099oaJjQApBv/DHlnkzJPm3Flz5F9a37fsZFlDotf2XMuCL
4aTeGhG934H7mDDeYK5gOUSvNtUgUoZMLR7y4TS/hk2z3FsKnX8ikbhM2G4w7yNckBgexT6Ug1pC
JDP/7XPl68UNgk2KV17LOQzH2ak1avP9s9J8IDp03vMkX6caOhfzKAQrUNKxG6hDBo91iHbF98gf
qtOJd1IXGYDW+IMchvAbdtZQVtvc/eosxCOxl4s/8xYDbsUw07XdjdM3Sfgp2R+i9u21VCJKvzCj
gjbZE2hJH81Ed3s9J1gdwH1kPDqBO/mBPhEhFkxgpIvn85i8eip19hGmcWVh7XUG2jpFdC5Dkd5P
8BruHUjgkE12zHf2wVdL1AoiRrhmU7gp3n7CghohIUetqXXnA3PO2YtBFWL/ERERbYOvFqYFGPcl
tpSoxT9KeVJAoSzH+hWrKBU6qrWqnutYenSCXKgfZPgchCiMguMC9BSpxKu1uGvu3CyR77JE8M3I
0QC57QmL0ep/fes2P8pKi8/hQpxJSb0xO1dTBptGuF7ENNr7HJAQBGj6AHU5M6GxKE7GXVgJZqJz
9uWVVAUuLeJh+ChJ5nOakFaGodQMVLrozpREQlerQZduzymahEDkxu01kWzp6+bwpNs+0aD2KaDv
2V+rq5YvM437E/A0yFZXvSWwfG7geJGkVlaBJigY4jMAojg+I8Y7hk1zzzUP/ou+kmPa39OEd1Wa
Q6OhXkwGlkbREK5R0MXOFzx3LEDj4WMb+8PbPKzZD6JVCPk5IgOwIsAU3rmbLP/Nx7bAHxc5Fcpz
EBz8Am57j6fibO7hp8GC5Z4Zt+shYd9l8VW8Y17ppPny7ofO9si8QWRUarYCa4NnPyWGyxIH4WLC
4ga/8NkMe5wA1qpt75KpDJEZ5tC7+FjlDwwOy+s6Y4s4feu5t7Uforqihn+gvkUDDG5LJUHfadQT
QqFvbV7cB1o9eH+SmICdAAbx+ACRYI7LWEA3l7flRUz5GiSuS6YOG1jW4CiX/fsMbP9pripRqabm
rVtW/97YfdMR/iUEhfXbtCWatmXFN0r5mTI9CAnXbnsSQBYgFn9/Wv6bGk7yboc9J+dXcF13eHEU
A67jtLqas4QEI/rBdypAumU2oeprJ+W0iCX4mZBbI6mFsFcO8T8TSM6YvLznm+tRArBFoPBxpsBD
7zzaaXPV6XmgtzGCuy8MnZJruYQbo9zmcYhpii/w645PsUKT/HornsRHNi5Ag4aVvZYDm5EK7D/4
x9P+wbzy4i1C51CmP84KGwmS67Vb7zc5qG0BVpbGtMBZbKGq3P87x7fTVLK469c29o4XwzCTkN3T
JjkTAhIzN67zvn0240ez+yFyxeJynYbzsANcemPqRbEtIwLzB68zDpUCPdGDQ3lyFYfEvFtkfM1h
8Obs+HNUsg4LbYi2Szqd6LJmjTKZl52pRx1nvJHtgNalWycioUYOHY2moEIRkX7YgAk9l+kRQNxV
YQyiiAOzxpUVcS9V90bEjonazLy16cHZs0k4sgg/kO9BynxuIHSpzDWEmrqAlRf1yPEdjzyrAgrS
lXOq/2nZTiWXTIxi7naCH21Zmpg1Fy/U8FDwY8EP3HXZSkoUnKd7DI8fQEBhA3Oe/cn2glRkdjN7
yIry2Mfdwx+R28g9KM5xBI2Z1THZZlk5FVbj3dwtX7ZVnwKS2y1eFOSMVbCkgobjuCnQtHTZb+Pd
YL/fvNmwCAsx0O1ixRyWBQuj5ws76XS72zVwRJjFXcO32h6ZUeOnGgoHYvoCdBEC8mzcnuqhyiEf
H7MINIzYByZWMJz6vXLD8bR/gFYBpaeAjeN67BJvi+trDzbmv4YgJOIYCD6aWcyv7rQj2oVkXWb6
AXJqOUyXVRxg20yL0Tfz/hwM5EaxHlBJ9Aew2+eMeNetVNnsVNhKpQf+xeA5yvFsZjLkYiD3mwCT
+uq4y9JrvLULHkUI8LWPGCUNMcXeIW0xRscIaQdBNNnrjiCsgqnn237IoPuHrHPz/5gxGJ+P3Dxm
AHXuKGCi3/gxW9isY2NJDSc8tifsy80QUANejaca5GA2uJQBc7IH3UmOtA/BykVkiFZUhNV9iUUT
9dgJCxBsAT7nFQDHqhEihZmOrdyJ7sgVQ/oURBt9cSq6EoE+RzASD07Jo0/IfXbI2CqYAP5C3cp/
d2IE7+Bn66llxAMhK7EVkj6rGcFzS82aa6Ggq5ycdkQWJQ2QmDuy8WnETnzgzVt+NzsRdzfMhbMA
SH3eUR8RUVHcZ5AtGGugvk1Hp/1W7U/MH2Am4nm1fpfBjzXz0PxuxUC7lKN50/UE/O3VEVAlX5md
pzvBxpxP5haxb76XNJ5Xlso8VynpagsH7Dwub2nnjhdpOkWPFVmF93ka7aH78lVPNR3ViG+ECzjy
fmpRbKctLLFgNx3pyWMu8E5pJYeNfwyOz0HdfZadXjeQG4ZsAun3PBiY24xF9dat/XM6+XcqoSiA
CkqTmUQ3Gd5HZHNzkOMc8pLms/+64sWADQdEJVid1Ov84S2RvRDSjzBR0fUBmMpxU3OCchVQSxCm
TbhQbQpvZZfPPu/bdRrmrnu3fSoB0N5nii68HylVbApJlQE/hKKRI9qbihsLIkZYR/YLUXaXwarj
AINpQgfDH6S6p3d1TInaSX3gi6fPH8IFnUDTXDwKbFPP2A1f2Vk/JSD6W4VRu3Pq6wfOeUKkd9Q6
hQvdU4wPM37xIWXeGDMPnsJboUB7BoTOYwd40C2oY7oVRVsxUVD3DMQfnDLMvrsbT3Q6Fg84k8X3
+7l/PaVLjekt3w8jm+S5WwE3upzapIcCODkcykiJ3rtRwgSEEOhJKiaO7eGl5rTANG6Kv0LaSe/8
fD38tJvAPN7qxc9+2E48pzSvHMVy1+T1rcRcgb3GdLtf/B5SVudguuAfYABwrVJ01QHqCKyKUZZ0
hBdeO7MunVqNMaZiAHcx5Dbj0gizcLapvsJ0s/7uCyCUyww3UPFi57EOdkM3GCjJvoIzYiLy7mLD
XwP1JO8qnWh8xihltXUbr9tjAQMUNz/mjQYO7wW4NQutrPyV+4JkLhDz8vRuIjwGljF+PbwktwC2
cUeyQ+YQ9NKk5EnFnF/eJ/DdqebwL4SVya/BdifBnMk9QZaQCaucy52Zm97C4We6LeMJyk3dROAi
gBt3BMN3phI7dm8/cqVUSfBfvsv/OycMtSFGoAxl6Lb/BT5nsFyVmwTBNWFDbgLl/cDvtPEPvPNs
0KcMqVU7tPrRfpguTgM0nwOnflUDZRTAa4RX/jY4wa1IxpRRBYZnHwS1cLJknCxmjGKBWYb/S64P
J7G8bOOKAplxKrIYnrpzYnElIcqkjBv5wvw6JZqVYzGzgvW7CaX1f0TpJJKW6e7iM9HDswu/ls8g
4UzFjBIzM58HcFapF/zgbWQ/NWiIrRDPZgoQ4CYaHrd+9WMaKjFy/COcxgCZJ3/G34z3ymfuKN7d
TfqMg/Ke3JGGQSx6BQ+Yi12/AnBkq6z+KwxNExtHKOHDhtnBXseBhHTBQt1LfgC4nxS+gcMb6CVQ
wV2FKYLu8wz3jRejB/QuxZLRVnCl+2j6weWHHD/drHwiruA3xU904S7gNctu/dim6cbVFxSpgOfx
aNwPYjBZC+H/Y+k8luPGkij6RYiAN1tWFa0oUhQlUdogZJrw3r+vn5PJ2Uz0tNRkFfBM5s1r7qAz
1PdZNA8XNadGx+NALOOM60oOyinhJ3Wbrtr2L8mZj1qzY0axcZgLqkOiwSn1VnPKq+IfoC0YEU1F
l3MRio0j8Bd4I0D+RUbYyJ3BXzywyNXxqSFom+MW379WNB5l/3eq0UzZO6hMV9NNi+OgyFiUTqvO
U9haAViJzBQ8gGcjTsuaAq/2XWAQ3Jl72/JdgIFKsXKIQxC0bSczzN6xUpLCQhzbsqN8jXqqcBl2
avckZlbKj56SECNsjiR9kSgY3+DLcu0GNXsVGjjIJQAtcE/lodN1nNX7Zq0z6IcI9OPFic7+GP3R
Bv1D4y9hsWoSJNWtItLaHX+orxMGbursptwOwSamnENsZQryoNl7pWwXFTJEOEJxnPPe2L8fZUbX
4g2LT+G18j2FKok0U74Uh5si/0yDfCoaTkktEMWywl9WfrS4cnwkpaQA50QtIkyI36pYpDWDqJgU
LytxUEC9A816kyS9gdPANqBp8VxQ81AVoNjueSUTk8LL1LNRq5l3zaqgEnN5Q9SmzNhLPIB3OIln
4JCs59qSbY4+/N0vEQwccftHuvJVyN0qTq8cQGWT8eZUoIqn93xrzV2HmzCgv/r2ocbrX7eCBOmM
/u1GQCE0nSwj6KycVlyIbW6nDzVmzDG9oo0FvO/LkEcWrY9mE40qyIHYmUmKiowWJzJzuOlhNJlU
hGKSQqh2BYYp503pOOGPmdH7Q976biFSi+N+TO3Gg3yCqkVLccvxul/ryEbTCRozEZij+FhD3rP+
VM1ERy8RgJpr4yccJSV8nOtxKdL/D3jHiOh3ml76bQMN7aqdcFAk0MUmHPlYzb+IaedXk6PGGoOg
+Q+/J2ZWqvo17PDWHcr1xEDDvZ7Xbv68VtCo+KZxeC6WYXv0DC1cXgzV7d5B8me3Hl9NTzIuCFbz
n5XiTWqqyqynEruaB2EcWTNbioZXrk2rsyFhZ8N0BR+3I1ObVdWScXkZMbl+CBB+kS2SrP5y7ze+
E5/XhR14KsPOPKNHzZ1LhJ3Bvec6lXu7B9nw6hh0xFdtLFHGrUViYRQPwfd15ZCwajgdVDfcw1hB
JJjVCJjh2lCl13XiIMUw3IeZhdDanmmrFPenQEMs1a/lo7pvMkSkotsr8clEhUjaFdxBTyYLGRgO
iCBtlbfb9nnMZj84td48fmKWG714O0d+5A3ucF229DReKSCESxs29nuVnMfUDX+siMwfExqiU1IX
/Z1YJ0U11CTysz+Es5GBasPIp/yNUHy5Wcc1f0W6Xnxt5TzFtJpvmYI6tE32y8K3i0IPr3KWGjDN
zOmnJZyV8h94Nsu5ROx7D68cMNHbjwBEDwPNjH+WKvDAoW3dpG6SGlGKmQh56F0kkWkkGbIyAq6X
qFjhgJh9GL945RbeqDElEjoMpSWkq26i6rvjWy2ARLW+1NkC74+GenK5N0SNqmk5m+RyZh63fimx
AqLtj3wOmTGhsDMpLyQu1pdjaY+f67i/bDv2Bx7i/ltKL3BoG8ZIRMYoLPxjNg8rd8fAVi0Mt7BF
7lgZujUz/Xye/6oY3qRU/7oV+WpddhlRpr9EWcgGGDkOyyXaT4Yy+tFq+B1jL3m3SE2E+yp0PDFI
ZwGhcuu5PMt+RsSCc5jEiEqg8LQy6LJYHlcj841n95GaqPrcmpzrY7R4dXgpVdd72iSk7drtDyKu
cFWKoJFALlq++kSXfOoSkdh4NHMlXquYDK6k51pZsT1mM9s/iiTjZOeMNqvUWu0kU+OFXPL4oDEs
epuglDS1/uokXILuhCJ9rShZVET5JRmkeIDJ8XHuDaDtQv4ohv0t25vncS0uu3DEbCjYJxW9CgeG
dKH/C2/Wjl7VIWBqxBAjB+xTsILV/GMzK6yOFi2LWJtEplreJe9DM73N4ROfJO5JIiHfBiH6CClm
SylWvJ22095lUokhrjqxl6J6HROGPRE46hBP2IwX6Q+vhzG5Y8pHQhooCaftOlPylIgYPVck7mSi
veqcXoGjDMV9HCBo1/S3yaewxbYcXTDL0PfhzIhzsl6G40R2i2hiqgaDgFpoGwHKuoCbGuiX/xfy
SHQzUoG2AJwzS1+9d0tH0nlYAj8y+ojXcpoyBJWUCuMOjKYfgzuN8lJweJmsgMzjGRSBa6mNaZty
OkBhWnBNkW+wMOtdKBar1q5vPbcqzrj092fT7N8ETm5tbkD8vOjwhMAHGImt+sK+JDQmxLIDVMnz
mBq0nV0+alE5xvw+7cc4FsonI1nb6+Jn3yJJNYFGTxWmvqukDFophexKE/rhgIydlj8FFxwhEM9H
XNHeIUd31HApezazjoh8gGtTIMqF+MZHaoonK6XJHiibPsXbmJxXkQGOsByfI2k5oNMcd5aI+svG
/5q4GRI3poGojpkEp/WBqnJ9a9HWXfW4JX3YnYmN6zrylEaG3Z8UbFSn+XUJHWBFew5PoRmaT2ta
7t9JtEiuI4uBIUk6tLaDOf5/8I8ZY+ZTSxTxuYVVdCmpjoHbxHnc9HJtUszeNUOH2M4P199lzy20
ujRsZcaYR7OFdGKjbufI6TAUypH96+U+prxwk3OkmqKZ7zjh6fMOCEgl+Im8RcYjddJ993YB0hpw
BJXvDN2S3jjV8Y9v3j0pOq8xiFEhhjz58mZmgWJ3lMRtwHlvtajv5d+vFie0VeAnt4H2nCeBunl3
zEOI5RQrfnIVtjOHzWsk9o7YgXHhp3P9DLVwYPlW1n63U04wwmJAAA0ABE0MLD/sPQM6SRl8rwcQ
tCSgjGZ587rs12hwyyeHBSM5yWOD5sAiHriyaQMpsimV79Xu0rjBizq0kNsAbuoFd0ry479kHKt0
A9hmM+WV5fFjKmb0t1NKDacgwpQv1ECkD12N3eTBXBHdYSzUU3G8ghQhBSkfTGPutTSD5PDQkYai
tuj6YEtXLqmMpadJ7loRx2K9qAOpFXBwhIaGTw2eJbA8gESrM1J/yrKUgXwN2/xCUlt9Ugvk2IPt
rNalamxTyiC6TMAXPJ8mbRUr4KhO/NcJfu8frCAgfHsTyo0DXQdjY2ZWUBnsWLJMCYZ+Jpl7/h2y
Jj5lDKCZcsJQmCJhV0wcjz58mJsooEgn7gQ6B4xTiEc0iPBBKTWgQiGr43mNEEuuozoeCaqrSzgL
Usl7Xum/Y83PxbaC3FlXe96hDJ9ZlJeka0koDDBPaMWRor3LLMP2AUhrWvLOAJgG3LDOMID/Isdn
PAZ9BM0DdzJbnoA3stDjhCVi28BT0CrqBXblYMcweCCw50xzYVL4NqzKCKdNvNoTEHzOMb/bNjjC
/ewcJ78Kmy9ZgMuDHUPO7piVvwHTATfvDLC3coby3Mf+rd1zivBfTjk0L6hegYv5RtAAFqczjvYR
xvKIinEXq/EE0H4y48nc2TnSO53jq3V3t4jZEpEiNxsJLicOVGJyWYNoDYRd1prpRUNtsoOLKDYs
0pbCTKsYz9BbSarDBIviyrhc3cYSxMeT45Z428/qTKuvw+rRe87Bnb2xvoSsqXCstCTZLIPIovlb
ljUUBKv+G+X8AzPKf4gPzppJxUN7iwM6BVFXrwWlXGmInmBadoddrM/EilE2Dg8f+0pSPFamMg8j
AqWzv7EuSg/Wjl/QZngIi6BGoaMULEj9A9p5mJ45TvvP+kXUmGLDCods8p6JAe2YLwnESuHS25n/
ILnXK0IEhSo2j1wOQrQknEhYIHkMDx/jhXtfB4xkUkoUpWsuFpI4im9uCkCellGfyOYqi5vWgnEA
urV+iRa09ejsbRwGgb9E7++vX2IC0ICI6MQUOfdHCshRXpN6VklG09aCLceQ57Yq+2GlwScEVFSl
fAafxN1TW7qwvkSDq0G7Sjov+/BOvVzssrjVjkYOQ9H4o9b4t7KANEXKgD95bbo9wR3GhaXyuBE6
a3s1ATMKD6+cC7gRIHEoWA51JgX4+Bmo8Cv0G2h+Lhq7Hda9RHCUNiJ/Xzpm/0Vd7fTWzAyK/LV+
9WHFs+5oYTOmhCKze+tqkOCM2d01/fc77A24htO8/CRklyo7KuGSOLX9ko9jbV/Nrl3/oKvlwXrV
2jrY/9HZjTunObY2ECvbFGaQgU1Ing//d+yA3stDAA9ghA8OAqq7k71iyc97xwEyc7NvZWgWXH18
ksLOVu7FFjWJ+LiMnrVBdUAdmZyhn3sHqa1WiaOeWNuXET2FYsZItMBGJaZodDnn1oZuwZu5+9La
k4lLE90oeXoqZFiMSb21Co7esPZlpsmGEFBYzb19ZszIzSAhIs04zjn3Gp4AjA5GAWXaqQ6f5cK+
x7IE4oV0NWMDTdLHXeIQgAzvxy/WQrMeGZ/es2qOH+Vqhxj/Js3y0wr8e2jF7y3abWuVy8O1vpcY
WVAJMjDt2+WnXuEiDB44t29jLrRHrii4Cb48XXujVTQg0aCGVJ2QBbanNe6YTQGSjAPsubakHlJj
K8V1PX6Bzr0tYF3EDLKMA2xBVACAGgJABeiX5wavNIMixCJEnNxmNC7kl+IwIzNgMe4hyYrBrEAM
WS2T6k0FdzRHcozoqzAgUZ7Yr9jIeMBC+GlZAn0U/4vxYLNNjpTzpJVRrzfFPToTrsUaFYTX+/cl
BhJWw0yGNgYn/ZJKBRuZR/0i5M5sV3Q66AZw2JxmkNJtYuCJRyUnHQ5PV3Yo1GVHTJmw94MjCXDt
4Nq8sePjseKQaFL4u9Bbvhqsa5miJ4/qH8WFy0HoYkvp7fIrO94lZvFRLQztovurRFj1i9A0IG+i
LUXNARmP2QXxQpzdS7bMCGl85MNJu7/STcQXhk3zhYDR6dR3Tn9JTJLdqPcYNS1vYWJqliGHafuW
YxEa0vlIwv/a0eLnDlLWC3lSrON5nJR3iBQ9R9D/HksBLKc7vEmJFeUjRinPVWFttLpv8VAXAFFo
cWqan2pPiSTBQEwgFPZ+x2XHjiYi0Kb6BAvGqRuwjFN+zaXZzjhgsgnyi9+W+S3D9+Y/c0itLfkW
USAv0O6Xc5WJZczO/O0DampxUiH6hpmchJgtMDEw8cBlzSv3+ktrovTOKzIoFBYaHRgH/KZVvAr8
3eFNcgzOEyBqAPSppvlC6vNI4niP+rF+hm/4T3UpVGD5jegqlP9SEpt8KUmE7XBTvSrX4EVahc2S
BcrFR5wCcOPKI+hKwZyF2RpLwISQmbeFGar6jUkq8JTI6Fl2O/bD5a2fZfSvrhgoHMMtOSPcYwtr
2aJuVTsKAuVQpXC0XtsMSMxeLz9JO46+Wklc+ucozQKOIRlpi/wPZ1ascvffqk0tHQ6mKhbSbMo2
kPxGSYXykviWfPMcEIh2hZkqoDiaU/HOjDEWl/XeTpTQ2cqe07o1aWr/tEQDaAUOpYgK2EnIn5Wt
7Qe8jMwH38qkYm54BBKeXhJICT8HoYKmj4lOH9US5zbeYmwUvXk3xDES3rSVfA4ALTYWfh5wTikm
Ko/obAmlwPSP48OIS0cLlg6ktV/Nk/VCh4V8nRxqUR5/+BINCB5ThE22kEozBBU3lcFD0GuT22iE
Z+gNwlPoo+yb0iFGxAnbltyi2S9OG2AXF4AktzjB9CKvLEO2yXdlr0ay08kAxDp6Pn7oKWjT250R
OpP6J+26KZgLi1qwo+tvxWqKAZl/JamzH5B0zpHme211jYFI+MRMMMJuEX/4ilcdF5ytMsH9mPAU
oft3WsiaFDq9jg028k0QFVFcI8S+gu8Bt1Q+r3yDzPAPfpP/QlT0SpEt8HR3k60Mj9FYAmeLM+W2
Uh7ZYkLOOD/aQvoeuuvLlCMW9Qk+uvJGKSmjReFyIOuFb9fuvBZqUPBJ2PKdG9/q7DBKoRDbNQcc
hCLw+8N931LBhkW7PEKQVMHoR5woQaCYRDEhjhHrn+Vt+WbDjXfEAyP0y6eFi+yzG3b/0B/BzE9n
2HvIrV8nd88+w41pvm6GAqdbEDXBEJW2DFV+iVd3FrBSbJvrLya48RwJuQLUYsPaB2XH8c3rpez1
eLpibISWXcBdPrgh2OWMX+wntazrcsHifWxlBjytMIZjUuKG/jeKmOxat6HkjX+L4ePgFCtDJ4mz
98eNonKYOUTQFSu/ueJAwH2HcbXN01QxppiJi2BcsR5JH7NxBQVFA1RsXfo4BBzYu5fZj8r1xh+6
TQkqw9oXkc65rSLm5VuENZ1sNntEDWSC7dLWMvEv+WvMR18010JirKDF8TlWYfymkF2qga/bVZv3
yd/y/QlmU8AtCCPyW5T6NGsjoduWi5e5kRbNj9i8K3wtgbbMxGq2av6fVXMGqJWm2EJFVjU8KXEZ
JffnDDBPvdjhdu6f2qlL7teZvz51MGdzAYdXegev4ORFVQv/F/tVfAIY8MlLLDURZGZLa5RsNTI8
2sbgPsqhBMlVWE1cIzt0Z9/l1lpZ25i+xuIQL4s8xlt4wxqP+1ByGHha/DZkQL3Ev+Ip9snfu+Wu
ApK/DiMDkM7bHtWsTxyXuEp+0re+m1XKuZ4DeURINErgyJpC/ZwYcUI0okSoDhkXiqYwjvl3Magp
hT+QW4Yt5WRLtkHtL1e9PfwX93y3WDrXKQOrqrY38aGVv8eDYuSjW3P7ggXNc4dxq6gkWQlPgGpv
MbTPO0aByGQ3fp9NlPsZKqjovkeZgHJ6jxMPaGw4462GrU88FG7iMV2X1DxjB0bhAAJItHhmYaih
7iRScXpYr5Te8kbHQ5exOu+RLx15zrEuWQ4yQfZKN7kKWprhKeDkzgpeiigzK2gaNzBV0a+koip0
5ILnFIwtfqVXAHtYjNLvdcHGc/8swZhTBB9CGecaFP0Rda1pk8yUsxGpntDG4nmEZTgCl8SLnPg9
BRSEs/d1GNsrx6R/7JgfE+/UOwyZEbiWWL/Yh5OBD5R2Bz2+nr5UGNTOfOQDw1MnDFwGjOGLEGo6
l21v53n5kEF5uClna/vcN2H7XXXD4vyoU9KMEjGtUWsnLlbL4/DUZcH9ykiUhwccokkXyHHgU4EC
gmBR2OQy5cbUxiL1Aho3zwIS63rrbxxNfklwqhSYF8WG9KT21rdp65lrg0jhHs4yhgbEPfWffeSI
8xy0u3JX4Mc3Ec6BIJZABpztUdPAmGaGaDbmXYTMIJHgd3kZUiJx8h2P5HHcWKxYETD6OKgNMh91
Q9PDDYipADMClW8AtOh0WKqEJlHfRVKaWfLxckOawoyOhoIe5fZ6UIBtlmxTBz8/g4rpWqYjF08c
p2Xfi8RSQ4ZKugyqXypFP+S096Nt/wMBktKUmwhr5mbJrsZhC26g2x3AihWHLeoP84C7D+QXbGV/
W30w2lRE7ApVccvpTPAfxjbiW48rFVYZPXHs4vCG5RWUR9v5l+wJtS1CD/AgvsZE+sKfCFIJ8ose
XzEBFWyxpMPuDhbewdSf0JrtbhqiFPIrN12JEu5smH+LZXJs8fclSoa0eyG3oueWKMxVlFhWXeG+
xS5J2CXxwE0rmVdlw18C1hBn7/Yvv53ebEHD/DH63zmTCQPoH9dscD9bJJNBPEMoVKEP2frok3Td
5Gvx7RzhSvP0lGaw0rplXLbQ8QiQQfVBkg8gw5ph9B6VHJhCU/8I50qpJNH7TachKP6lJn4G/epg
Zaz9Z/IRKezlQWmKM4Pb9Kw1DjUzF7m71D+1+bIDFgc3EJ5PI11iWVMoxlgCEDnMYpPmWRAgAdG0
lrEbbjY5HERi2gUmR9iffEERg4aFeDrMpNLiTk3HpoZzUaSz3kb1zUABTD1lSWSInTiwjvBSeeEL
KU1QC+bAuxklg6jF8+wrrAVuKIeGyp8WCCDgGQQRwbTeuvolcoQqwXm1IUM9G1fa1JpX3LhYBTe7
/8eaKuwLiZsgBJn1bR8grTA2Ipj2lD0tx9M1/GT+pHWWo8dknntlkljK40i6k797nC0BXce2ZD82
9BI2+WhUJwlII/U02C4O8QvnuPhsRaHDHKzEzIV5aQOq2i3Ic3t4SOGSrVeO63yD6P1TdGqxy05F
9MKUWTRlZqfmk+4O20U258IqqAwpnZFUodLgiHgIyIERK27ZEi3RZpRvS8JEkki55mRzIX/ceBrF
IYlFmycggsuvUF2NNlZeIP2vVAcMIlh2C9nuaJTaiH4rzmQZO3w92AzuZ3+XL5CYd3UFrbhaoZ3w
yPCCpT0fibhpI2v7LmaLkPiw1hmE4xiM5hweJOh4Zqt/mohkAcm4Q2EE9wbqp0oYJchV3WgZLfNW
s+xHHPMGcDv9pFcquSdcpGxvC3HOmbaT3d4eCznnLQc+klCHiXNFeXixD3oC+JlvKk0vU4wHbc7P
D6dNBmWS9F0WEwbNzgDaavhyG3geJQTPlJTqlWrcvKZH/o2OBfWLCL+mgF+hYb1iZr+5pBaLr7+C
zbKQfmyIxU56BPlGvAjwnJgkqDmkMWulUgGsZLbHk46X9W306LqwJqFjDngXyvLxEvA8/mxzKexg
L/Hc4cyClsPTrZKUaxtMGzCHaHNo1VeWzfHMaUY4Wwk2Uq1sJQ8zMMDD7RuDB7KEtGnbIalv+IYz
EIWsVfH+aKV+oQDkKgs5zPATi7GbktAmKgfNppU2lLr5vSPfvXLpd4X+gWcx99nMwUDgPUSWlrpm
nJJPYdH9a1vwQfK+qoLCdIOLyrSXU0Ud2K2kSe6PanH+BCPXd0HM0SlOgKjHZXkrRziN6quk3nJU
JpyuEG8Y0r2bnVtKzDxFTrWO/Dr9yupVIdCPHvp6Htsz69AX2DlOaBhlkUgpOgoxZm3E61AqC/2Z
HONmljIj5y/CD/1n2+GLpm52oPkkRMtRUzCzVqsdmii7kZbbSjljpBnWmLigfVvG8LeUZ/40PE2F
9yjWIl0NnAmHiQk+KzHnfeuFr9ddK46rRjDMkZVPNMkXVPUQR49met7XPGAqcFiYnUoVWfJF7Jwz
dAXd5WJl5B+SHCZQoVxBuqs1ukjxME0ahGjK5CPhXLViCnydDynxQr60Rizoco0bv7sqgoXR10LX
7Zd0L8bhLlRA18+4bxwOCcTFkI6oKLX41EcV2VzHCFUCVOXS5EgONe+YpRsgMRo3N/iKSATRhRiW
eNAq24JR98KWnUZglxFLRrGP33J8ZSda42n/IoWNluGbB0VKi2U7Zl20lJtq6dqFQmB2RdUtmQcf
hfVg/27tdHiMKL0YJXvB1yhuYLXMTvfrY7uKYHUUstxKeqTvsLqpzbGlsdpni4TAi14FtrN/I9oM
VMghnnESOYA4WCf59ov8eouBuX9vRHWpOKYMVvWUjLeVBPH0pyYsrzEfNJLYX9Fmid2PseXXivGE
3pt+g32KdrqatLDZK8mCTA7PccBQQpIXKar4YvLtROIr7bifc8wrAU1iaHSUHKfDgsEqy2UkyCRa
WIcTE0VqcHZ0HNFHSFIcEeCAIIvc1Lm4tOBGfV74iOewtPBb7xaaKqGRllQ4o1+HT9WSNudVojnB
S7tvg9MSdtdZbXTr7ewZarntoohpFnHVjQ1LM3PjBOyFvlBNHkCyhLkmK+ag5tisJbmfKE/PWXhE
zDWpYA1HxYquDd+w8KVa+KwCD33YfYuTtNoCdjkvWvsHe9tx8gVIVDSnMjTks2hRJefBlVpBAkFH
Gtec87pKg5e4aZpnv0m6z1PAzWsDEt4Amz1BixTfVzo0ZMfWIEdDzpJVVGEqqGQhx3OcgaDjS0rI
iBzxmCWdtwo0QmRpDsjIzFi0YY5UO07zYuHUQVovoluEVDG81SCgb8C1jC5GOi2wyFeUi5x6wnlQ
+qLM3yQkEqYT9YVX3OqtqVWc4lxMtijcGDR8APg2hjYrNiJk2JF3SesksVzqbKMBBQLtqr1I5XFK
xh49eFwbDID6Pf+SLfYOyjcjo4f3RypZPsOBjtpZpog5mSU32wrbC0PGwJ/pNEuag6aJQNIGzFfp
7a1jPw3LWgfnFPUcRSUq7Rgirh/+8r2ppzAbvHm+SnbXhXJBq/OTw54zecN+6RL3LvYEMZS2S7dT
BEzzFv6H/TN/jl2NsbAlYAkzbCBMDxXcl7qkJp82F5GtE8IYPMBn4Cce+FK6UhpbSCEmE5S//bBy
oX8fZv9MTixYTU+lRh5D/NjN6/S8+XKKDZ40cDUrjeOluyumLA5OOHDxNiO4z1KlYBDFzwW/Dn9t
YeMR5+LgH2/4YVUJxXSUlzjRDPrDFGIIz0KodsgupA7/mVLgIdtlbi2ISQV38r4bq54pVlY/wXgR
zJ3/iJFa+bCutXmYs+WAOcNFSVpm/oXGqqqu3MSKArEWNbT4nu3dIbJhguV38Vd/NcMLPpV4LQb8
Kj49plYZ5W1ci4x65/lWKU9uWtPga7Zz+saLgLkHt1xGWzMh0DwjkKa1zFfvwqigPISVDcaV75AK
DCCeDZZ8RyIUHB5czJYrL4SjudLtCYByU45h990YfPS2KYJN1C8BdPiwvs20IlVk3hrCpqCe64Ob
9aA+ZjHg8kGFxTtm2Fp/WldSOaK+W7EZzb3fQ+yRBdlxGUUZqsh2GcRL0vxenYm3VTM8S6+Ssmr4
kAXIfVjC/MiDNhOygDAafP8bFjoOHAmS54erMm6C73bHArN6O/s2l665X5w+fMxq+oJqBCFhEcsq
JAzLUBJNE2F9nBjYITAMtGnKW48euZBlEOCUO7lUYeiW+c/kzFDbu84S/bnj/zDGTe8AmYgcPOiS
s2PrvtgMKi52yA2Y4b3/c6LqQ9AGOhYHG3aFm0H72/VTck+hRC0A+fWOaTEt5Sj4h3imyS7JToUV
dr/Sgj/BvQ0QIJpRVZkeGgLKYQb0Ieg+LlouRMrdK39nO6ykKWwXqrGGTt9eD9hTlfGP8Spo/ODF
YIL3Ld7nABVtEnxF4qH23QV4ADVBXIfTS9XT8yLiFj5xXf3lAAc8cXvEZfIb7STqH0EtUepMBjoK
jPjz7sbWydo4sjJf7oJqfp/dgCs/wBBGDuJqDLYO40YY0AwKL7btAC7PLEsCoqNzHPI/fhtMv9W5
F4CSrVx65DvtsmFbx0JkBi6sZYT4ieFwFjF5G1i02oxNqXRCgYPnLWfqDTVfCtLBu0OhW9/UFg6B
lIr7E2Tn/jVOxFw0jdC0ljx1P+R/YPDteCYyFOK2yn/4Yn9B3iwa5ljeFg7C1N/tDDU+SJ3pETZ8
+TWuqAltRyE/3Gzw2mpmmK9ZO9lv1cgYSqc9NCXLA2GAxAwK1jINJYEaK3/pett3kgtju3xyE795
bNBCLJD0puMHgxcYG1gjY6BtyMJjlGJb2J24UBbZlKTEuG53YN8AVBWTQvx5cm3/TpI0MmZctf0m
UpTmqu0rGGR1uAZPS1RdJqCrq5Hc6+8T5KYbu5jcx/WgJsHcF8NdbPUR/tHjfMUow7vBWLx7MB3D
P5F/3lsjgFATN8568dvEsPpyy/2raPFEOsVlTY7uFwV7+GfN0iBC2FRU7skUuBCigmvufLjiGKtY
IH8cUaxe4hFFCJM50cvmxdl3Ir2ob9AnM/hMpbHlguJxFRTYwK3JZ9tvikwM9N/9GkuH1Y5PCyLC
a1IbqUgWMaxDC7+snyHKCiViAVUKHHDlttwIOrELpOuAswepHg9lTo5U5OTdn7LxJGonYBTcj144
PSQ8cP+xPYrZvh05uX5RIMM0tIgKIEgqnG4iC7qCQad+awpJfFu7wKdadMWjjeooLtCezuGOvbuE
Lx158G3ZaqRNKjtqUGKWKbd7gK/pdR0hwoRpS42ZUeC1mLFLLW9cIHVt9vD4aK4WEzGdE6SnimU+
JSbdMi7FP57mLYS/a7FInwilfSuHEcATCIg2ifYTCAiGBaIXkJ1bw7yO9pwrwpZBsmAtCq+vEWYB
IOq0+fAnkIkysJ7Q46yEerf9c+Wxxowlc3lsEq68gWVQtoxlTRKRvCq9bsnrO+tUuZLG1ZNONAEY
wIAEJL7J6E4NRW/WykchKpCgj3cAzFZKGeF+VuVnrp/kXzOXW3RaeDn/IZwYnqJ9iWC4CAKu7msy
DTWcZjdZylwLiRAFGe7p4toz4hJKlp7lkohC0yg3r45KugFf8QgDjqvhaK0AGKQwsN9pOA3uTjdR
yGMCOwqfO4smp5h9GNrSF3pogvDPw7RfJxYKe5SpvOLRAwWaRhH4i9cJUWO43whcEqVMIAhyBEEe
KOhkKo1rAowbNp1V022AevafDYaJ9dnYju1i2MddSJfGAHHi52ngGefk3SRWqFiyfipjbHxoEHVI
73I2xQkXml2v3AADvSOXJwcrhxD2nF8i48D7J13jq1ex6j3e1nWdN9X97tjWtb1TkHwokxLpmaWa
/Qi2lpPTNkie+vCl9Rz3y0aDh1CD2ZJM2BhUI6dkXQOMAaKeNHPahxNw0iQoIT/EFf0IIw7AkLp+
hWlOOTvJ+5eg26lM/3nI3lb6i1sIEBhkGyF3BbxVf6DfywxcgngnrRrW7dRsgPULEH1F1tyJ5FCm
mK3EI0BmYvoSY1/GUwV0gjfZzZj2MI3/7uBRzaKVaUhE+R1P1GPQe/pLJBGwJZGZel2PIT+N6uZR
2CxaQn+gNPA+b7rOfVf7GE2gkjxqNXEgFZFyhykK7gHbheEpRCQEN2UKJLV6PGadWZcD1DiWDDzx
iBZiC7jBfU+GYzIOthM2BAL45BNoDVdxz9eHpcWrl7z4OKXIYpJWnBxMiCQOGTJlyxqGLGufJH4Y
g9jvMlUxI423PVODIr23TyUO7WeBFKjVGAUfHW2vy4Bjy5EH2bMMXqBCMn3gqMXvTlsoTaiiZYFW
0nFrRO5cf0r2aL5ELj0f88/6Ba8q3PCF+AIjiIEhqY4n6cywO6GflDA04WwojmVh5s36ZRAj3E4R
WxsPYZ06TlI1czQ6bDQV1yh7dQz52GPEJ+MIheVYgacTe0O1g2c/HTDzCmnchNxVJqCTqyQDydyp
w1ZMuaPaYZtJfoyYVDFzRpnaMTkwtqglyFFUpcKY89o9DLsvrc2B29alR19n5iesIgQKZN9OG3sM
tY9hpo01opBNLKscTqzKbiRQiKDuuN++adSqTPCq4OgfsxB+l0LfeD4B7ohWaEwf1YUphh3HgFos
vuWzf8RUkiO8lXgX+ugbOtyCLtkBuS0LYKFmKfhlSUdKaQAN3JXYMboBcFkYevYo7JsWb/2an2Ud
QiiRQYAewRL4Mu0yyjo4e5Ts27pEnKbNXwPaDn7/d4l6vt0MpC+yP5HAwQrnwkJ6jrkJaaUMrYH+
qVRnnKIbWirhHvgt6taKXlC9bL2aN7Na4XwazNAy3aGIL+FsPGwDEyha+SebwA6QUDDHiraM1tat
fzJnIrWQAh77kP0PfgfQvzpq2Y4JBITS+sVDZ3XTFgiD4f08rUhuXsd6oMRK845pSzH4d14ydV+8
1p5+lxtcdmuEW14eiHuwTbAfuBras8UxykhIhHA4UakbbAzwjQLsJxrfA/yTEaCe0hLTobdbu1By
RX5FGL1JoQbi7YJnuHmfQty9u1BEj0xdn3FTehOHkgmQ+zwZNvwo9hai0ZdFIRS02PDwNahGELwt
y3y83dkwNsF6z5IXqXEmEu7DbYseP2JGCjkT3zA2XoT3zBf0Hg8EpgFCCkcd3IF2Xw4DdDV4Exlu
pm5iYDlJED2z2OLO2+PXcU8XeA2AVxlRFEAosDXE8QsnakwPUgYELWbmgJ5b+mSwL3lRpn2L8cI/
lSW0Iao3bxWDghr+m2+xesQlHOzQtWTVggyLIli4bhv8hAeGrRCgQ6G7QxO6qMGoJqSR9sPpAuxa
jkIQYroTSYiP6h4iINErw6/BPIfLKlvK/Wk9+LyqL5j86J963VHoTNdoJ7yzlD5kWfCFBL6vOszN
1XQMD2jnVI4cu3oPq9CCCnz/FOdMrtT81I8XVLU2HoOT+NnJdFtNJrtBjkDRWZQpn0ajLD2fRWV1
PsVeEzMrmQVRVufLkfYkY/SM3Ac3OIG4iUcJAGRRVeRY881wDZspfu/WmROQWBeNpyt5rLyGd/Vk
QuwDh0yU56PEVUdGzrgKlwWJDIlI6roeO8YleDswUB2FuRNQC1lkrZ0IX8FxROSlbR0f1xBBCgyf
WAvqRWHwvyhRTsIUkqoEMtVGUwj0JBiDDJG60n3/+BrC4doS/hDZLXDMyMNcEw5opjgcWoYT2l+A
RquZtpQhMmcctCHUG6L6whQXFHK6REjScZrh7NEMSZcnGBGVc452ZgrE+yBCUcE+fCtGJCj/JWLc
yrn4RpIaMUgBdiO2POpwGLFINrI6ME6PWrv0RArWcDusOLDohJnClPAI+GOYLs23o1k/QoTERkfV
v0xHj69CBPJ2CI6Kpo9CeIlXTA5wB8DQRhy7uF6Y28YQDkqxBo9sYkMMN+ItIJB3zgmWSS55kWKe
M+TQAfEcxL4nt4evbScDuUSMrMIVYuiAw9UomXMk7MBdL2XtV9yspds9q5URqsHs1rPwZ6b8IdBn
oeoh2xINWvjJbmTpRP/4LbzcUAo94b2vENMVTKZs5iOwZVFwsW08Pm7kutRrKeNHK4scVk7MVG9l
RP1aprHrn8aBOkFnjvCTGdUN3FWG2v8UzTzdNeU0K0tEa0owslZZSjPD3XFdcX2A63P1obggD4+K
FUuYjhctj4iMUGo5b7Gxi0dORn6MQS5+u1p4PrUhSk6YJMvNx78Dd7suR94aLMb8Hj4XLvVjQZ+T
D8nNBJ1Agob4AxoWRuFcaFsqPkKik1I2gFcgXbQOckyDnbzPokX3naFSL/kipLmsBSWu416vDh/Q
5OVenVcb1ycCsWDYp+hxPcSPH/oUwuyYYeWAGyrgjlemaTigpPer6yJMGldqMQ8zIfVkXEPmmlaJ
CQQYjsXNC9UGkN3qKLiloIaV5kHoxCIIHT0Ck4ADGNsvKGgubZaa7Pr1YjNDhWyuZmlMyqiSIH2p
HktSZaO6QeyTiFHkQBLZFPBqiAyRc2x+Gw/ePgYD2KgQQUcGC9YYrGIP+73XDRPoK4MDBadW9K8z
HLmQqRFDlNiOV+P0D8QBSIZmRxXYsHOR7XTiTBtyBsC8BfBMV4zYuamRrLxtjaSwxIV3bWOOIUD0
JIPCSurHrgVKV193emx4/VVPgg1CTqAKDrx2sdxv8QF6uxHUdrVJP+LiC4hB9JFyaFAmKy6NQy8m
JS60BvtosUQJBcSrQqZl8Np/QNEhCYR+QgUsVI3MNa3shYAGQuaYXCGbYssTW1JZEfY+HEkb3FW7
49vikmBuXFga1+m2gpe06KtExoiXiA97G0tqwhX+goSLZby0gTgo4neJfaGoDS0PKWNciXs5ljo9
he4Ii4JxJXSOrAC867H3rni/dgVUKXSD1hVafsIBYtSHl3bF4jK9wCTCsaYPcawR6wXIF780p42Q
HArx3n+zW4EGURx0MbAdnDoIJ2KYII0X0SJwjwPWvPgXQFenDsvY4N7WsrlGB5GTehBbJYx9xDdf
ZLosyk694f5H03ktR5Eta/iFuiLKm1u1vBBC0IDgpoLBlLer/NPvL1Pn3OzYMwNSd9UymX/+5ljm
NwvS3Df9buJWNEa9+7xy2uLCwJLUyUSHqUh5UJnzKCDQiH+uBNeKwbXqKxYpoG05/LGEhJ1Bj6qT
znjGaWhEOwe0uq5/eeETSdUL1RcqSJJqDCcGQzGQsIbHuziiuMm5z63U9e4KSNeckGlBoANu9VHm
UFNg5/XqJTyzBTdjLdNHNMSPBJFevINSF294b4KOy/BOTTq0zpXpmPbVlhPUd9oC6JUCgQjRAXQ4
QVeVtiI/o+y4/vhBnAYslLUHVFAxjdCU1pBJKFnxxoHFxobfH21bmo9ofMToHF4chzJNBBfgwZyW
YAfYFwCSck2CROEWDITIwAvIGH368MXLcZkZ+xFYtwut4ioNBuiCMAA03EnIOXYieqEJYlgLtUzp
TXa/f7XK4GZtOKY4Nrjdc5ojBSr006I8Ba2Vxo4+DEGFz9lT9lDyF3FU1wfBK6Ay9KWAdyja0Pqh
h5vYI/gxjhnMGToChOs4rJB/y5AwbkBIFR8W+uU6Mq0moFy5jmsY4jtKFa46GZ0X2hY4q0zzcY6g
0cpE29zwEYUcTpLsM1IsNqkYk5iegl7UZ1WGCoq4oN9Zz7/OxPve1k29EcJNEHcJa5j2BC/b9Rnw
AcsdUuP9nI3icY/7ofKlgBLGsvvc7s21bqRMUkRhRzL24afe+j6oQNfDF8MuHTBK8oxQC+f41VBH
4AzHqIK0nisEIH+qkBrKdoTJF6IGh4/OeuIcUKmVEjVkQ0vTg5iHxkEN2pADHgnYlDjGSNdG1c7Y
TwaOPuq5Z9wd+TU130+MeEyN6Y8onqOJC1/OkdgR80ZM/P3Ywt00XL7SjJEtI8EzA68q7rBHSVLy
nhAZS0ISCL6k6JBxDIMQ+eq1wWuZywjB1TiD4LY8RaGLJya5puLkce9W8EXUVOu7pkMFVlspZCRW
hhx9JTkCqsUoKHHQ6kZMDTYINhY+QjKOXdgxXbm9rgH2XKTzvXYJqwvdAQC62N3jUI+bG0VQNhEh
i1fRmnrcOQcYh52m4fcK/9h7A6wOvQzg1DiCNbXhB20fRf3bOvSF2mhbNaYSimH7C6zhGEFwVVKe
qxUMkijg2pHSlBk3Nw+W57bQFYRHT87wZbU9/H8KsTCzYuToPaNc360vOrePlXB1QKAwKcC6H4M3
M/nFrUHOI/EP1Ml4bEFGtQ++tcy+yZSD7shaijJ+j2BKgk9lEp1c5fSEupKqjsNYp7YkV7hPRZhW
j4fwK9RoVLMFxMpKOUPU5AzjBow8GRKkZwfDPQAXNluGQOy9lo6XlfRb3Po0ppkuEe6o63BhuNyh
JgTnA/yGEyNInH0wY499DiCTwYwxccUHHJ/ej6QOG5U4FdawBEdjYdPC2aI8QGvLA+3gVTDlAOef
ueztHWwjc0G57NDmykhtzJgnHtbe8v/cYkFyVve8jFzmJz6+ilznhbfcQNLh4LOQ99SyOEI0bzZt
6G0VRLyBPWUmKFMo1YJUHXPMEH2KeBRVDdSBFv6zkNPA4Kjm4GhzDH23y4FIPwQYIEHk2KQ0bLFQ
41yvda9Sa/mA3IYuZENZl5nse8TQOzg7XlxBMTYWxVCULh/9gpFKRbr4rT0yqY09v/y1dl75jISI
cqtlirQaRvqi5vFHObPFP1usUTBp+mVjTAbdI/xsL3xUO+N/IONjCY7j7L1ZIQiaiE6I7hs7OPsY
b+THrBsQMeg7OdyWGDOFPQh/gkf4p7W2nQcSr4Boaa+Ziy9MwvI9wbQG8qZZ6KziKcBkb5uJK+fO
jgEyveGL/TMeHADgjEqDBekSzZ42UHE7ZlCKc+hM0vhUxgsDZeQJw/BCJheAauTBkE3AI9fZhJ9i
d4Nvxe/3Nx/vbG7Em/d/zEY+Y8fSxNVuh/Af0sIJL4nmybnpcbl8VoZLvA5wOXo8sZlwYZaxZ9+F
zwyZ2773vYnRsihsjOsQoST0hPd4c4AVlhhXocYlmxV6h4Pf0Xj0HEVR9h2V8U6hlEFRAKpBXQY6
wrr37ey7EbfezgSohlv2Z1ZSYjALZ58AT37Rv2Mq2XZGNEaWCGJGAje7kRJztYCtxdbL3iFRkFWz
3LL3v6+zOHikoEZmSNHQNqzXINxfvYrjSKiiukOAZzAzdpjRr5xkpDCBpurzrmCXvAuN/BDwStBj
mdrDSpaj3oJCIVRHDEK2h3q0GGzHSDKE1ENh+pPMUBjXE5/fn9C6+iR5SumK9WQwh1+z8viD++6v
hYvkNsz29r+jEYvPmd7tcNA8Rz6mFQkQBLQiYRITS5D1v9W1UwsXGyK2CngyNy+/VFAU7zLuvV8a
nIQXgkRarW9KqoVA+K9qOLkRfQg6wHdUsybMR3nDJgvAcZHcNYUproYOi54VrhFNBnNmpNL5Ha94
vXLn4KesAQzMhK8nX4a8JPtgk5JLTFlbEu69oWKA1MG25pCpSl5uNdHNa7xQTFkrJTpRYExTCdNV
PVSGw88DhyvLoOG1LjYOKkWIq6fLVf1+KoiXfAX/6AlKOkW9DK87phlP/BMvsMeAP2AFGGJQ0Ytw
olohR9rh05qSwuLfj2Itjw8A1RuWizdIOu1zOEziRuHepOGe3g01JHwTSnMptov2ytDr4BNpqVyw
kCHI5ELYBXNRpKi0Fe/n565WhOpeNOHZTiUdYVxmpZS472kiuf+kjoQVPBZ+WlZc1SPJrzHPzJPc
PNbwv4VDkyElM2S8YgFnY+7UcqOR0OsnMhze40rVxrn9jzploIxwoAjm6HJGwhInWiYzwh61wX3v
F3lnfkV7k0HTYrrCb4pgYEF+r+Yn1J3JLa0QI94MSvOxY7carYJoS3GE+zGDWXUmPxyYLaCWNDho
IbmmW4o6KyW9bKGS1WkYhRVPKkTWHoDCjj0ytLzonfPmkfYlgCeijXHsnirX/6yhGCWuLu+iGWA9
qs2MS8pOJGDSJdMAcRRFmUW5I3FLAheL/iqWgZdmlyhOAibWf6TJghfk0dUR2QY6FWLKy99mg438
TnunD9OfEw/4ks80o/KocC0VngllxzoLilnbuF1DSqJ8lxDvWZq3en5TuDtmWo8mFuYABkQ8l8bM
H110XJB8YHNrRnXSHe494ubh0YJPospCKxFhQS6GXyJoUWNkaSQOh24K2SFXPhivVHbqx1HF4/7X
aqLzsiLlRBWf3Zf0Qi+I7WPWGHyUXgT3vCzGoGJZygLxHslE4+Qr0HCpwc2C+5Za+kCBF4IIHb4v
Ur2NcpDAdVo1fDXvfEdWJ7fEvQHcw1h+Gd8YsuAOkk1v6E5BdwWdksIUqUZyLsKbooraO5O5UIrE
pW+FUiM+7xIdEQ3R5xgZwHU14FgBMEoDLZlAcUVaMLechE9N+G1rVO56hMuz72Ni5iekSyNBISOh
391XZrQ/DkaxrbfBjQdFxtuCjk192Ent4UGFUiJ7bEm1logL8jGrhUPb9Lwwrl/UyUJwZ8TwJFRt
tePQ6eZE5aZIZTUxyASfpmETLWYMmRM/+ZdmI9bATybqqhjOVLlDB+qLF8XRlM8mmkMt2fBR48wQ
iCee5vA/4VgyzUb2340fencZnw54AKjkJHOzZpfIVMAkJbMV6o2HbfNJsBlDHJh4un6M4dIIc+Vh
oZLihQfDTUsaPO5c4GfYT7BHcYFi7O7iV+cZCYTn25Yr14e9wOcoQ4q11RYhl8xqul5etgzSOI4l
FJ4nyw8CnM7KC3NJuMwjpbKOEBCaMmgVJy4g7RgMRTYLlG8iv+WZGBAMZqxnshAffLyyNSaaadG/
dmAgKCit6n95SMntwrQGrSC7AuaLeYwdeuLZLclDqneX7gwMahiL52kMfpQTHUJkcwB1qbuDgjnT
2XLxbbN7Ehoqhn6MLeNnRbM17n0UD2knbwgahIp/ZWGcBRrJ7jgMfl5HTrMqOq8PxpIkYwwUGFIQ
AkFNDHGsy6P1AmMt+6q7dC7a8CaFi/dYFNt/YG9f/NDKw2vyBT2stPDiN8dI7XUQwkvYh2Ro82JF
RqvzEVJyGIGSYYrUlH6JFodMIPSoKLCw/oHXwBeYmWkiyGIYV3P6mghye5rC7y/AhzLodHdbOHif
a1P+NccOOTPd/UvYu7iGDRTVX7oZ8Na20CV1Be0Psh1EyHX3F1oTlEPpC41IiPEwZDAX42xs059/
Mg47wvZZXn4AetoOjAK6GBNX6WrUOR1WAexlGknxbDPjBhdPtr/LO+cWeovI1PEJIITSA4LVyoBQ
YhsOYZNTEeMiha/DA0MTTJm2BRUaAAt9A/MEO/Uf3s08PIjzpgGOkJOVaNqYyRL/hACO5efJvg1H
prx++VkD3SVuSaOy9Aw3PruISvXsY/sFm4IyYfM/m5wPytgrWzECiTj0dcwv3ASdd+rmhcCEfZjD
fxRFgkZrAYsZCisZzxn+I/wgTD/o7vkS2zeNrZBJg4cIH5N6WqcjJmGhRY92p+ta6XekUDE2TIQM
h1LZygHQVweWfwsLIANaiWa08TYNDMWalG94i1KOVxnz2ElgBjAeSlX+usqQa5RFITfBOsGbxH2a
xo8B/S3X1fqiKgjq0Iy2isXjpqH/lA8tQC2g5lFwa0hFKqOI1aUTLNlbI0+485iPT3CurpppoXYm
3fRWa+N33sNGiWqG7SvOCWDYcQaHU4tauwo9jlZr57RLoUePe41XWemK9In2GPrxOI8v2MK9dpH/
iMsitt5tOfwhJaz6zRXC5CHm1g/iKvmZ4CoGfr+Is31PweE38PMW0WHBRti+iQ1LGWJlaIHs3YxD
292AYdqUFQAvOnyjj5x+q82HEn+g2ZiHem4/qpzbdDxmfg5cRlEXaOdFYgnc8t7l9Eu5l2O8/ZVE
QeNKL8XTvQXAoaN3eZfKO45kLt4FOND2QjSBIgc1Qsru0ur/VIHP9SgN0E79XYXlgDxKdP42TYTB
mROxEP0MtG7NKdNytPIiiKYsFvC3Gm+gCYa16tVVdSZkViymoCuvUUTRPXPLQ5Cj8s/Ykv5AIlRX
tOuzAHP3Ns5KzC0ob7kQ6dPEzcOQQEYbTKNtu1XDKJwmesVj97oS2haifJQxJfWmmPDGsCDx8/Hh
KR4JO1GJ3DAxnlBm/8lC+N0TBXAMYv8evER1RAVTUOaLLN5eKPorCyKqican7gBBswuGx0Dsk7RR
CST4xaWJgx+M6f92bPw9Mj7h9rkkkTc24XOZPDtiaa4JXYPwtR+cXZmgPAk6H+0ME3CDCnI3oAjf
U0WcZQKbi/gnRL0Vxd4RQTdTnwx8z4b7Y2BxlMjPrjzKCRkJQYVt2DqHzUAWXF3J5v/MvsjgUGq+
kj8bDbQFo4foIy+yP0VgJdf+IMAtHs/4gIU/rZJLZZxJ1kGMvr3s2/GZOPfyrR0A8S0yDN4H+62/
Tc+IVaKzRT4zeI9QtXRudizpixW29psFsfml8+r8Z0MkhJJbyhnAZYnBTgCKX3SIUw44ZuCe7YUo
Ba2USkbBVHXx0IyLKvI/49TA7V8KWi66Nc9d8gvTlz8w9imXAi760eHH5HIwTTyWaJJSUIa1MgpS
IgytjppdLsSTv1i1RXhXWju33L1fO/sIWHx38UBBq4E4RN4IA5Tguy6Q4F/s2aKF2WsuCCn+vkcp
ux8EqkhIacmXAKfow301wC6PpSX9JipdMAgz0D9FI+/Dm4vqdxUV3e3qhTS4+n7YMOSXy3dgFoVk
hb5JfOo0mq314KKQDFNfpUyIIMQtnzOPmwhRKPVwTgQL6X7grRsl6bGS+4J+FPSMgucWdoGNLEEy
SWPqPATtJKdYXIHWyFAEOWV/7WDxf4fQ6mJ8qpwsMqAkeSACP1KdM0QHEgLeYhTWE3BO1NoPgxIw
vzYT66gqnJ2b3CLvWS8R6lb77KamJammKZ7N2LrPh9VUV1Pr/KTCAuJsxNF7AOtlDvvXLCVImA0p
6doH0FHj79HmGyjvC6IketcObggDeCJbFmC4aOTgHGs4aSw1J9/sV2NQYFaRDIiQ/2D4RP3NYcQT
t9lfyAeYERfeZBgks6wyA/4y5ohh1J4ma7kvskxGRgw42dXUiDp3jBfQHg9W852/cKm1ByrlaLYW
lrf1zxQCJYrRJScRhG3IoqBFPm6H7cYwkmyB16wA4onZTdjGXowYOo4J9F5Ctz/XxDBetbufc/qk
z7Tq3HekXt2WMYSxHXRWxNoZgxCWHVLQmeMDSRs5IGqMIcq+dxJ3K45FLc0nbo/DncwPJHlZTl4G
6r/Wit8bCZk+6fF5jFaItEc3TM6dVc/e68LbRevr5WKkVre8Sy/FVIKg3S0b79KxGvJrj2Oremob
3BA/QohZEUDh4preJEBCw8NkNUH+kUlQcBcV8QGMT+HFmp/bsL1dyH3Ozk5QNtnNFLajuYrKhYmN
VxvxVww97FNKYUl3cVj+9smD/1ilzAj9gIDcDBcgCv+SGXZEb9p5UmQHhtv2cEj4WPvquGb8V51n
J9mv0uNI4FauTCjsmW6s+YRR6atYdUPohouzY8EuutEupsrT3CwGOQyGMyLu2k24TKmQELxi/peB
SWONIipVsW5p06knjYkR/wwKonyZygfqL2kw2sjIJrLWF58BNywccaVFUPIcD2xpgWT8hpGCWORV
AE9HhIm/OCdPifVzza2GiEuO4ARFwTn3clR/C+am5SpsC/TNTyNiOiXNqYuc5wIRhWEO19ux4T9z
4vjMopex/a22o9G2fW1jPuMoIX1UPXhqi88mTivP7cBGES2lidDVin9plNMbLR6fH54wX3De8u+j
rFDYmvZHl+cuDsGoMlx8EtSfFIz/RYO5PMKElcTbpfyfBQoAg0T2qHiueyAO7xy9csPFCtuAs1aL
Ik+Uub7ODFEyjzOGFkwBxIHFZ+wowwJ154/JG70uI+AaDzQarXmHMVkO0TdKuD2IrTCfy4nz006j
P1mSEfzNXutcmFpY1/C1xBYgEN9PBkwj9pV8gksZhctH7+AIaSWRTo+QcrS8m5K9fVUOgEHRxPEN
scdHgoLfOe5GVu6av8aBm81UUUhDHvT0K8i64X/U+5jKElsyAq2IHKyt11ell4oJ6oJxZhvF9wBb
4k0LglhPffYyET53i4k3PR927ncEGOAEOPDISs0pFW6Bmm1Fx/oV2IOiTG62cRNCVpL8SUaclcjk
Ys7DzewZ/iJXIswfgiLUJ6w8pgAmV+n+HF0qx/frk/Pg3nL5deMkk6WYHnektMWxBfjEZXVVsk6J
cWQLMp8qXf7UmFM4H2j/YZ3Qq64eUDXcQ02hagdsv3wxcZGoFBmsZosIwsUtDfYbI4pe0ilFqBTl
sjglc3jB6VWT3Luu+y2zUihVsJ5lArULUu5CNVAZpXUMoOfgrYwZZdBbe/0zAkyaWEIAHggWxBss
EdYVNvAPe5+i7LazJUPoOZsdKAydIZZ/ABjCvlXzAuLduXpJpuC6aKu9uAv93HiPQBdUlpQc/Hon
q63nZHIGhGFiZT6QIo0EHpC5oeEDh4hh+gsdFnT2Vp2BIMFON21CyyW0NrpxCtSqJ2QDlAmDfevJ
LlDgYHS6EBoDlrfgAIuugROGA5Rvw9CA4kvef2Sgn40rlokHaxWrJbpk7LLim9WVg/9gnZtBGJoF
swUujNel5FGWM02uZTe/hT1aJoynVa3cZOHf1AE6MHaFZTc10DLRp8XQYBhY41CVwm3IKlhX75SX
RhJZwAMYVTBYteP4j1lpON934eCXt2ERPawRkzM/C80v1dhUhjW5FrywLsx+JvMYnQGcph8d8Znk
MiZBRSnFwAOjdOQJgM8Y25GCCJAV2fKOfD+irmkiYXlGUKHuRCRauvPxp9zt8PtIdOjNgesGxw5+
I4qNEsr0soj8AhoG8wTOP04GKQ3D/OVIAXLgBlGuFtSQzEThyic+TCl+ai40F1F1ATvwXie+aVax
beyWU9iRqgC9652NU8N1W3OQieLaMRilwf9Uv6vWY/GieYAAlvCy/JrSX8wuHIHxc+RJYbQc2GXU
a3GOVlzMjoElj7V8de0VrPAYWFGNAKD0C8IuM580/FDNKJu99m6s/P7Z2ljKpbESXm1VvlnU3/dt
wZFmBaZ9VAe9MoSHB7D0uODv/hjZ8ZLDVBNmgqF0j0Du2YhUtq0k06p+xMCVK6+I5hu+oekAAsek
BRMEKagzpvhQNDheVEDUDi0uXxTIYmmiOvsxS/5oJ2F5LHovheorjnheIpfiwTcXw1E/4zzIsEaq
+ATQgbkmUJrQaFA9lYQ/nalTQMzRf0eu7b2InsVYglF7Pb55gjhEGCZis5fc43S2M1ug/zhSPoeK
1FWh6MxB8zQ5xWM4+5TdXgWGQVs8NuyW0ukBtPT0XMAqsd789a69idj85caZpqxnEpj6j/zO+M6y
eJXqKmBbADNlzWcsfU43DMYgpkEyqabw8zLjXiZDEyULaWdWZnV/MXDZv9C3ADvQwWGHyYVRwr0g
JgfgLupZrzBOjqu+T5zrfH/D9Rtn65rnIwNsrsr9O5rL6arhbVP8rQPGoHzG1hVlBSIHs3IO6Zf2
6U5vW3E/UiNJH7L8jZI20EqztCdu4IBBcIzi58VkjccUnHWoKCsWLzDUCTt4qiqAFRnz+b28BS1u
GePzj5z6FSX5jQsZ8jHtGudJDctU+UE4JObAHoPXbGCqT8l8XO1pMF0NdNRibnesPK8Knd95rZFJ
vp/0C1JjcjaWj5JxTLrah86KoRdAgr42UH5uBOTpPG4HGWj6BsIlSVb31U5nHTMHIBcvuAE2Duly
6a5VNdjtXIVxzZ1UObC7EEvRkHSQElQEm0Xdbz9hg0Deh5ZhpDHP+I/ZOMGVdOvg3jhMqbOA15iN
OPixa7b/CCsGrBV3PgjH9CqIpbDFZSZSMb+s5+glCqsacxO8crodeqnKzsVLTIruzHA1mgkBVjVg
+WYXU/5KI8fPojJfQyqKDprR1TqJo5xL+YLcyGP+hV70Rs0jlcgfzwzkOzJu/mZY4d7EhYzfq/LF
uHQu+ieE+aR70HcQ3vPG5+BMOV6fhSjU9ZzgDmuXjL071ePzsSYOSxS5eEnjqR4OeaMWZuq7sHJj
YO9QoCziDK5KmVNaOPHGOOc3kIhWPEfOTHpnhAt8EpIdKf2En5Hl1SWLiLGbl/KXm03fTbjgnJSb
GOoK2KUij6s9v2I+zvhRrGM632BS2Aowgzj7q3jIGqynrteJGkzxRRiy+ka7aIMdTy7wrQ2WDDnf
w6oddgbTeHQ1Kp61AV4rEaZVTWge7UJK0h3chnxs7x/LAF8CaySzy1rpPGe5scEQYJJsMk1Rd/C4
xEmnyYYX5NN/YHTQALNfAOyXN6556DQNYGFXQKPDVYm4KmQruIQhUyIz0tAeQK0Kz1HEszaQl4wr
JxUEbmyDEqgjGeOtg3/FaLZ8wGEAhX4DGkU6D7ujECE3XMvHVRwxxo55x7FwrOHegrvzSi0h/Z3n
M/OrnOOXPcqjR253Jv8hpEWHFgMZQ2nUa3D4ZzfMZ2YunDLxwI82zQYZB5tCoiABuzpRjAt+ZDYK
Lghc7xSFBcbFNoL2FTHTlNYPbuNZtnV+EIYi/sYww5kSHs4/lMIQb5VigWICB5zGSshvPFgwHj9k
gGkiixpDQ7rinDqictmqnc1gH8wvuFeHA1YoSFhD5WvQcd5pwx0jP2IbiAtEiGFWnVofDidabnnD
gOw5qasjNGmoiJx06swEGQbfLtHpd1l9YcxISSj7E+5KBIDC8QHEN2Zd8K3MxfC7ATJua1AvNaxv
PQy57VQEDxbjPpm1jC0HIOau5RcMCb+iFP60GGaJUScj55z53zKxdLEu+sRp+1V1zGUm3tWJZqFg
nMr766fwL/RmxuBbtn9ZCt+/ruuqf4fPMJC8vE/7HFEttCz4roCQvlJm38c1iWf4dvLJN2YCK6rr
68EEQCKF/4JpH5/tYJ+Jqqhz/fUlHvEbsdHLHcy9mBsTVC8JKR6oL7Jd/l1RmfC2KdfhBxIAAirj
RWA8r24gyMbVdJscCHy7mSu+g0XP2Qn7PQ5psqDyndGe8ALpJjOLGsGOekYjfZNjgqEDGirygmVR
JTvzauTBx33ss8LtZP2Fuxw3GOMb5KFD/3nwGuTiYkgEXQhvoGZ2YpoOyOktCWKIDNA9Drn9WbMT
VSe04MENRFN6t/lUOz9xjoKGimXtI4o7lr2IylTN2i1cdZg6g8um2U/p2rDN5bGWfn897v0OFZuF
7k7hfrVXcYLJKce/Ws1RodGXx9S78WgVT6pDaPixIwaLaiCpniwca1AdGolhEGaYjCfiniPIzsbu
P8Vaau5P0AvQ2IDjlncg19E/gB807C23LH0CE3V8m3isdGFzmzxaNT1BLFJarwKod1unvQF9NneY
1VEz1TL6qIXaNfaf1AEmDvdftg1dy+MGU0mOeu2LjaUmt/KXKTR9+vOYuZI6KvqlKA4l7k6Qjc7j
XOnWTG6u8CqJOfOYWd0G65u3OC6iFOA+ZcHh8g7fk7CuK19cv1RnLzLGuwpnkG8K8RKm9FYaVJVi
jY6AlPTMlBheon2lJ5CCYQIS8ze4LnKuxZveE3xZjWEyAcaP5YzkaSxYLAPtxzmd1v4WCvq3tgJu
HychS0h9GnlQ0Eu876+18FHOMgq34smKaT3UwFjBhpKESByH5UPbNQYLR/McuGFzzxxKkAiWXUxN
cy3QWtnJkb4Jp0X2fWeJbLcioDvmFr9fHZ9aN6YmVYEXJMC31S44IyI0R5VUf6tlIK/hJXBG2/5D
VKl7gn1HXnXftAspocM/Yj4HXWiH8qTsVcVuJDJohCiA2IdeTv2Bko7WZrQ7TlsJdgu9gygAMJ/1
YN4PdAnlm/NsRXWHpg4AwBbrVHsGXM6joWa4Zh5iB50AD/6RcHTunZS+8H0tMD8WlzlhHHUTfkoV
vi8w9P8IuJT1oIKtfJnVwy/RkHd50+0SAqIegSkGLb3fQcIJa/ejYiTIQD9hUQiFTVJzRRPHf/st
YSmaUakTgSwAkZPMySwtLkCqyAp7DiD6Dg7nBIxFoHUxs4kX/CR8R3bfOL/5K8tG7KGPJb/XVAHm
4vVd2rfhneW4f8Hb0PsIvioiDLUfy/tPenmsG9eQbfDAXEPIR9KzWYEcSAXdZtnioNYWUGWOwRnf
QOJgQGx8IHAIpvDSHOmvVyZ9DZ1qchEKmca6kjg2lM0wpyUTpWsZimQDEyyBrSK0D16CH6HLpa4i
abvkjqRtZhJtuOSiRVg4JQXRivMzwx4kvrv4C8biOtXDHTkgVHVMAZUl3XbjS1Ot7gcdl2pzUNQx
0o/Aaf6LJwwb0ArALT+Wt7agxwNC5zaVbfVuTDjwo9bKmzgUxLxcnDwpbXHrn1ZifkZTj2QrGnTt
N8QVecAPA/D9iPCUmAeRLISl/dkT47ZlrJ+ifSshIwkZFYDpzuromXVY5CEqEp0XCVLpPaUVIwZx
d1ZDApnRyomN7RcUn1lcjoWniaoYzwFWIO5B/bOaTMcgzd99E2dcdRxuLapvBucYwByofr6hy6h/
jH2WcKYkBACMjoiiMO4jEHbBnvt5VL4b8tSI/3DdV4F7ZhJ3UWc6EXcI4ASw+VNwNCsARBcTw3Ga
6w9mMimwVQ+8JjBIAtAfUaxnRN9BfKbWQr34I54AX6IacMlv0Xrn4I5iwRAvvNQFs8xF+obY235h
eMdApODu1qStxeIowu6bjIeB3QphOTu3YxqcNeEC2dW/Y4r/iHwgLmiEBAkbR/axNKWnlvC2Gcet
9YI98Q13BlQxOz3j112dT4yZHLvZt+2SHdQ2u/1lHdyLrYa9UXkTHOZTn3k3xM4WDyerKAaLww+v
fs5XCCn8heMBAcopgog718VWXWZW7pmgHsR3OfpeONtT8OF0OG0XR6VnE5mJXzrCDIjKDycOa+y9
p6HAnzblYGqpyVoW/bhRhJyOwCL73Sm2S8kQ56oeoNhKxc6pXV67IROnZS6vgvQgoMgMLIToA+bc
OMyiNuEpMjknJBcydcjf8cUVgDw2GLmWTG/njvU/gKMrl0BKaCQHHIHNTILY3otXU3t3Gk1QUkVv
Ifk2VERJ+MEi3et00Engwekt+A1SU1n1RetA8LV/fFNcKKZ5Xy7dEjyua8AYOoCFMt+ejp04xmQK
lktGaB4S3u0/+4iR3y5gbu/2fzMW6fEhzYrMtKu69q/DPqrQbbIexoQgd6z8VXypBgBHHj686z0S
rvMM/3pijuEW1kwg5YSMJ9gqYmyJx/t0E/gYGyVs7bBEQouoeS4vJ/wwyIDPuuUCcPkL/fBbRinR
5gBFp9ax440vynchy0tYEIrSxlB1T0u8r6UXtDwDm9Uth0fUcjPEPRyWE+a5kzdsxXypYiLgNtyD
8fQ/lVEc4l1Vzjw4PgPxFVe+xRw7W25PDF+G1MDVuqx+9p2x1R1WsMfVycPUI6ytynuNfR5kRitD
US+vCghUJFGnCGsDsvm6CdcCMVSw4RVong5yJ3M+IVXNk4DG6pJV+EoEHJtiYe1HXH7qfnT0ybNn
oaqH5ohkmhub8D4+GecErHt2CRzL15N1BFOYuma6mIoJn58CeOHBBadftETWBpAtQQ5ZLlheCMmi
oEmLLejfqyN+pVhAQ0nhsM8CGNA587g4FSSi4Qupo5rtYk3TxYz7opxKL4NE/655bivzoUqGn1pw
TyYoPpUELNKDxAtG82IaaMEgymxIZ/h2PfsQx+lDGfesWBffniK7nBuwkOni98cISRlomgPERVMo
vhgYurHg4usRLfOdTCUUj+gW+qwCfeZpjJpqaH3+ekycJV05XbGESsFMv9GheORV2YNTlN3VqV2H
wguMYy5VzmWCIafwfXjtdhxa22wuGfU4ZQ/UqZX0QcmsUOFi1kCuGTlvbDhjtycwmTXYV9dcbBa4
KokA7v51A0eDzYEFzwMKhLBa/IOZI1YtqA+oCyehQvYyvk1lmFCHD0D8WB6h9tN1TX/BO6ZcEEnK
Cj9Rnxfv5JfyjEVYK84icQFwpPN3GXJJHkJMZOwHaOQe9wLHqlgkqo8ZATU2JnfOSsdNT6UMXL9E
+3EqsVqLBlwkLvCu4ez0TLSk5Vltqro4l6Z85owT1Z6OUSgA8Wr3C2b6wxreCkvHSGB6THKUDuyk
uNckAPpYYhQ2RHWaKROXXNY42b9uwYCTzrLyEwoQYdWia/iC8idVmI9u8eFEHDpTxGI1BK5wOPmU
MdTzsHV7XA8HdGknK53rgPLCXGjskZwh97Gcf+IARHUG7VOYB6fISfvSD/lD8h5EP8bc+X30Vo2s
yZMXwqIv5nS8+CDnZ07dHzJy9t16fzi1AVbbNRzdSzbIm5OsZRAt2hjWsJiF2DlcE4QfzA8ML0vJ
f0hJ28fKl2sLpxPU5O7ERxQ9uYygW68Ybl1Mp2i14PidDhdMcDGpuazljkxrYprsF9zGtKzML6Qv
qDYsiVz7H8kg1RUxIwEQGRVFN7HzVMMuoIewvMuBK0RAEXGqo/XoqClA69+1uCGiFoSjw2r9B1Hx
74HfHu9VDviRxhqGVXl1Kpc4nt2wny7dLp2jMPCgmb8YPPY4xPjDNWmgVyiYK5AmOptF1gmGu0A2
uMwRk8rpUc78LXW/x+7hjwy4pBu0QwCQaKO8tgMYaOI8cjD4Qrhtvi5o1t9xJwoqIKnBf2LehPEq
kFKVbb/MKJxKTmQ8OzmosrK84FtJRzbwkPVmPNEF1SZZWC5rHN9nG8dTKSriIX9hUvX5BLSHddtc
sw7m9Q0mvBQwjGpOI86VhR0U86suLxLKL5jx0IuI3YsCCL7HlTC6/mTDjZhf4TaRxt7z9MqG84Wf
PGbhYdoZWS/jKcyTFkpCTsto5pRXoyCxflMzKlw24jvOjX4N+zmcXivxK44D9jLf586Am+Phyt8X
C3Tw2/SPuFHZZCpgmZd9X/KZio1Vp+NOiyA0pMDl/v0UhbgM51OQvfrFDDGYrSb+tCo78RNONzGj
0hg0mnNIFlBe1hBe8BbgN0TxJlFiPtJw4NbveAYAxyWliLUKiH1LAzPLQ03IUdaUfnrV2AxGOih9
13LRIVf/sQoEZXqCtmi+WFFvfiGh6zIaQBdKZcrBljFNBEU/Lz3vTUn8WcLVfpCPlFl84yySYmgB
EMEKjBlVtzFVP9DqLgEqVYCmhgz7nkkfIaNgFjKMDom4hfktYnquSK/gnMR85N6awg+a/6syBDVD
QRf/r9yw2gjazxxX+/XJS3yvW4oj/RSn/E4OM2EpU4W1jBbusUhcziem3ThWFV36CdtnrqpZOCzM
7e2D7QgN2Rf4xJahBMAp0aCEfFy5lXWPBZbMQEEYO1ye0QL72PrjKO1h4cfxCqxLd2pDjhTdqsge
j4MvYVoKEmx7fqOHgVXFlKaUekWAEVX8UG4PV02PC6nGU/HzSZJkLHd9IOJ70PykBUnEzenwpnnw
9jH5hPwbv2XAJjyzuKvwHI/vOVeLlE8A6dwcNJKrSPS1/rQsEd3ZROEEVGMUiIOTDJ7XfyR74peP
veY9tjGcSKLuZ9rBxtv42LaYPtmBYM0td7UdMaIqZ5li45RU2l3+KkNBhd9aG08CM7ofDRIUhOz0
RGvy7QT/Yy2y2ms+dgH4FwEx3HwUcNcValC5T20ZsGfO6v5eW2o+RUilC0M4sF2lQ4PGau/wb42L
b63n7Uwog8ds637HjmyiTDSAu+xWJlzjaBo6GLe40zz7/9urjFMxBELPOkO8AGA2PMRpGP3I2/j2
CQILopJeamtoKFmj6bYq4EgRjcQs2+GFEvEEEwrloZD7AYQ49xG9GcvNm+ZjNhQva8GHKiHwSyvM
4cbTRb7vbkeWbc8KPlQeSmTNq+cZ6UadWVsyDAesAMhyGZkm8m8w2CF2kLewslZ1zLzMzfXxQE3x
D4JUdXsMlXN27OSHXaa8nYM07axwwdCEWWJLrKN6DcYrPCl/aR6xLU9vqpqf5uPJrNMLO2C8oylD
TDlok//fRkL8wK5iLNbPNnK76/UQeE+yZnZBCu0BhtrGn1BdNqGg4IIlxPZokz4mY15cc91lI5wc
I54/pqObMPgRnEUm0W3wAbBawA1t4VnsxL5fQfpMr7ah+lZt7Hk1y/Z5lOcIS3ewhTC5ESIinbmI
gjk9JLlYrQM04bIBb9V0B5wmP3K5zWj9Yehq8jxCXrwFBn4WqYuXseOpiHOBJg6MPq+0E5ysClgY
p2Nr8sRgTvRcOZzncc+Q4X18vfJwVPaX2dlPd42/DzsYFmwHpmbi1Eiyy4Ic5HCtBUW7GKsyBIpd
SMt0IWh7B6ng4fQoXk0r4oa70/XTs4ZdyIwj8+rfJ4uLYsNmwfkSr4CemAlyNbGcTwv+VH4Pg+5L
LNESmO0GT5r/aWpi4k+eu0dVn4fHF7HXR5/76YiAuU4j91WCg9TxJcYyDME7ha5U2aNNgWL53Lr+
yP2AioLL0RtLl/5pn7+sEoxmJyxg+DNoyJFGCh93H5gF5CPtDQDI/wg7jya5sWtb/xWFxom48ObF
u29Qvsgssoosss0kgyJFJOxBwgO//n3rlAa31TdaA0WoaYqZwDF7r70MI3w82aCmgVkd+rgIYhCy
8fMycr7Tu/H38UgluQzOGCD3Abz34iXRPH62MT24lz1YGyQltdgAB0vLErvLIm3W8ergZBk41nCp
EEucH8JRE8+Mk9+GpaQRnYpQXwXPBSs7x9pnuBvHeeKhKQO4YfXWyY8DISS+75xMeXQjuhgrqYD8
3V+dz6Id8Y9SqN2iLxy5LNbS4UOdymOXNN3V2M1fBvoUTinRuwPaKhuu8UaMwvmnXagV7eAKI4P8
KgoDWjqu2UPbmQXRUVocU5x+loz6baALZ0vyVl2HtpQ1R+HG0SnbOvsDh5iDEmHmT4xDoL874eNh
d3Y/BqoujymoBHRc6vXu/PGA3HghkDI+H5eGO7BAoOLrx00gG8EQB4npo/pY7+507Q0BLtclPWCL
4hUAUmy2HLTOZI9kTqW8+uxEsM25K49WWS0fQNdDH3NoHScfhmptjlYGL4maTYQjS4rZbS+BAGy5
ROkEM7RSXHKoaqXoOsyXqojHwCdobCK3j5gD7h+kVMRPyp/hFB4PpUm2OsR04DNXOVWpJtXA0EFp
7oOcaSvvbe7w2Rmbz7knZo6zrhgQIUqWQTqbAYTC5VrVHT3MaUiT7gAoyYMrxfcBw14eMlIkIEm5
h53k5oamDxAC68pN7exKUlTJembGLQKSeKOcJPb0JWZnuhrP9VfmOPjYR8iIxWVngJnfYc7ybRCX
cClpvxZRGewxJ9C5XZlAVVMMBCXPXkPVWDTmfH1ZvAtcJdBos+FMlsbcx6hP+E+IpHhF1N+XjTcE
34lZc849HfhkfYKu7DF7dTjBVUT73Po8KEWMxqft6+6HKwUgFYaQDtFYh6VMmKdO105BklC14YRk
0bg+Y/FKUKJWcjVR9snLq2/QfCjqV0a6LiflPXfY+kq0+QjDmVFf0DPb2Hv9ZwQho6TbfpTV1ZLi
UiGbFEvmbgeu8WXkBB325IdIhqiSyUGjjh91kI94apZz8ksrVQK0HtBq7l1hl7mLmZB0Zkmt0qJE
AXnAT6tHA7oUnzXpd3PWF+Riqo86Rgoxa+SJJYplqrle+2wmWurFYzARzrBd6cX3T4fAHS9LeEpO
n9wmfgxwuqBu04rEUSZv6qYePxmblck1BaNI1s28cyOio4qJdqheZTprRemmbECFVli6xbo8sAYW
zArZFzb+geL3DM7K6kCC9Dg1XnKrnldI+Wr6sLla64AJUwzp0MQJI84EwvehRW5bsXEHinBB9iH9
03wGG2WMc3uAaXtiLTrmk7ebBBLD/VAtw9MB7zS3TRuTvFDISmS53lgHzvFk3CvfqV7gQX0vgsx5
B3qKhxk0leC99RFV82jlN0vDwDDvSfnbeYESW9pbGbxzblgfKQKV1ACgIjRaAHvPassX9lG3eual
j6rf6nVOr2fIuXzpcaLbPsdoApupeamQIFRegcxEL2wDpGc3EloPT8FtYKnTaprzko/D5eiK4bMQ
ega8iQxWkhRRhO/dMzT3codqKROrPJ1p+WGwugHi5yMCc/oWN35MGAceCGLgA3TwOIzPPWMtW9ya
srcqHfj79KgWr11q3vyhrGGsTylmTlYDb/yOQ0C8f8iL2H9G1fSbe4EwYxpQs2R1isfdZWOblrQS
DDkprBiTirBEfY83dKrCal2/Xao1u25MxzTN0XqQDMwsG3AQzTzw4NiPc9V3x5Npk2vfL+erjczH
q+6MjO5E1a2n2y891hdrWx35qA95vjGj0gyTrrqKTnKhQ8U1198LU3/23YynSOU9x4HpjsPG3YxZ
KHs8ne8wzgLP14wMQzVONVYMDmDsN+r6iBD2cjNHt9XlgD5UsTXk24NVdjBelLnihiD91nZv2rr3
u9+WL+JiEfFc3OIGc772z4YlzFJD4p1jBTaV2DZhE8m1P0HGCJwLlwoPuwrVCsC2CBOQFxW1PaUM
mALzwHDH5vHgIF3FrL/BScCDPaipDSH3T2z218OMaPi8FXlzhG8fHG29O3jd81tlfxKPMuGJzAH8
alg52DPk1AP6OklOiS4nHIQUPyyZmw2PypRJIN4pyynFroYljU/yawJ3gII/KTq6nao6ipsE2cDc
W2IvR4TXQIKKEVaiDU4z2Czimq7UUnkP3rqHblg4jmmOCA0mQ+nY1Z+WjSMbDbn/YTmzPAY1rRY8
JJ2KkgF+P7IPSvMeRcptaduJDGpcWWvQe/K7J7XnhuAt5Ix8yo6bvyd+421YcuLGRIsFkTrh/EWj
l36gD6H6Zpz5lpENm/aBjo2fAOzsEMp9OntzdcwbCjGzDh+w3gb8FSZN+3mGtr7zmwMbKu8waltS
xfrFat9lggENk7ZD4cAZj5VmeSfi8tbzp/QmahBjBavkbsJP6au2uRwMj4ry6NF14AjZZTkYjnNB
GTLH4aTTuJFVoBBs2zKk5/hTsqXdL+4glLkgObCfKNdsuo0Ni0oKtqYzUVfZK8ZljORKkmly+Fis
NqgN/IFiRae6IFGFDakLpLMwIV7umubVR5LB0B2GpGnyAl7wmfzuQKnEJIVC3qlUvRjE5+xFG3Vv
+VnIDtyVDXTg2vU7bj52JlHEVEj9bTwH3yOSDq48L0lAdSavxQ+2bI5V0UUI3ilPyCoUOQV4ZKlJ
P9jPktbydjBQY18wvTg/aPaFpctHVOfs7aHFd6XX1dSG4WnOWtbVQvkKDAtpAmSAAuhS9x1xDjgq
AzuiTkS1eSFKI64Mhi/IXR5NzX3gzoSy1NLSbpTzYZ22KGVZ9nmpQMEaya8//rgMpDmnERvJzLiu
lClvBanV1zwK4t81X8Y1Jf/KWBNigAxnLddVbIR9F9sUr8eSCTjkO0t4eLMezqIj+fG/a1aFXJSf
nAXvrIUZ7E/zqO/R7xyn8+D7L0sBddTOkN5S0Sd2LdlBH/MFVvwg94WZgdLgQ0TL5y0OSZvVDIoa
kakYczAw4PjS76iUjhpx5Sb2IPww9H21zpuiwHBjJViUbYE5hlDoqkjIXAbwZfafXHRe1jSIV485
5gKCrsQLSHrAKvGLGKaAUa6XsDmmCC6xFdRXx9gBj2T1SCsU7EOA/1DpBSdeVEepO0TKGFqd4V0+
KFSVTfeIa0kMluadA8z12Xohgkdiq0Wb3dnHAxbPNzIVtrZ1NsjK7o/wwmTWZp5Zs40WsD2EsvlQ
FjVvz53XB7cLPy0Mt0CgeC5pgdvGglrtdqmZDwKpofFv+N00JQYUiwqq01EHbQ3gi63bx7fwZ1SO
MFxZfeFSf8+Zwh+rFcbCIbl0PTZ4dcvJh6lKRc4v6OKyMbg4OA6K+W7om+MAZQ5MnG8x0kVWpVyr
5MwJg0GKnxb1KyqzHzrQbJ1Hid/H7lY4nLQ7V1bKYc9lhzHdDLCfoWiwkmywmOEuhWaF6Wa8Xdfu
SF270zS1vPbqUvXXw28XsYBErrP9hy6oqqcyVAwalSRJWykDBqtOs+A0zpDwf08MHlWUI3Z6oq2g
USN5znqcBiJ34zIywNmFXwxd6ME0Gr2OevWyPYyi3xNGP1drvH3vGSKhNsFbBhtPVB/Yb2vbhTGt
FGMRbhRoxt55LDgNqRryifHMEn9CYiZzbwDBDIXfwakYQUYIQY5VDCaRRMV4v0bRd9oQnmgwlvCJ
4uchYaIYIcdzTU9lyWjLRi8zhaRKoQVwV4xXUEvb2iCXw/YCN/BmAeqEhtt9J96RiZM45jkgE7of
AX/SGltjgYUNDGKR9u8JwvvdVdKjlR+mMpC3IbWGWJ47WzZbL91026P3SEl+53wCPMTSaZnakGgK
Hq25wNpyNiACVgJ4Wbj9cz5hTWpDXO3EAjIf7o4+sNxQ458TrlA96fW+KMLL1CiOnSEbMEU49yhh
IF+jZZ6fgo0V5kT2+8zyJsXyFI0EeMopwG3XxZWFdoWR0/mXPDz9xo38tUJ/w3qEqLMjokfVi7kP
nDq8LdrvCLuQMvvkH9rGHNKkea7Wsb1FAPUzKDigyTw5HubT0p7xaPKPCwXAPWTs/ZOZ4iQB0Dr7
3xYX0jRp0KcH2SN/qFDWvy4O930eKMsMjbg7qUZhnE8Su1q/CDYo/ig9JHeaI1joEeqWozfFKS7c
p4G5IjYSuwOUVkX8P+AQaqsLHABmpQSbrPznaSdfL69LpI/+pT0D9ESnaYNAErBt2U9lzCYRGuBM
Sd87QLjHPK+BVmqo1JqiViMyOkxbtneHZPHGAk8MKuFN4xZltIU+YYwNPCIroFqCGg+Pirl3P7pj
PS8xic8AwuhfOOowtD4EwBIuG4lrT74gjK5AJ2Fhzy2VmaZpHH4sKh+wz0rjCvdbH2RPc0OjifgM
PtHKOX+AhBQxvgvQdQu5k521KxdhQ6vNNQqlxBZRVJai/7MdIHSzj0FLiWFhHzpfeaevNg9HJ+m8
mvjZSudE7Me5EeSb3Iqziyk+Jq4pK1tyuRpHQi8OYAKyRHu8gqiPaTsmDmL+1Ej53A6CDhi9Hpy+
jDkME++IXBiulxqAndcbMOywpoW5ry8SoKxz9tbTF0G35nIbXSGTRUa8gdgjK/yXsYX1CDIZ3Srj
m3qMAnf3jqR+gU81LS7VLLvrkDoxaSt8CKKjlebBCeO3XLwXD+3lMqVNm/KXZqYhlePFv7jkelAS
aXiod5SHGkRzbsPKRcbrQjghB279Bj9WVSf1p4gZh7LpgihDHHcklJQCi3kfN0QAI6ECF2B0TWDQ
whhSE57Bx6bApDgR03DBowYRROeJ4Fht7iE4IYFemLscGT3AnOIUOrKWnlsJDJ2EPStzJoX/2fEg
Ik1AsXLd8YlFZnnEWnq7XYriBxjZ98VjgUzZ9Oi36IKFgwyF3GYCMb9yJt8w6jjKFhyVpe2zBmJ2
3GwVT/0AdL66v1xgFlRVckcYVnE1DafymtKpOU71ho4LmdUt9T2dMVGurN8YUw3cJS0Sap/iYc93
lABrxN0+Iu6hs4dWRUnHkAUsL+1ZS8yR7i1BNWEIbWkYh75tKBIbsLalBf+VKqyluStZLcHi7zxn
hxElPCYxR6uSzZUQvXg5+wmo5gCvmhHHr7hbYG8VULHa6Tj/YuNu2VZQgBaAVWESEUtOJZ0O7fOh
dIJ9TPqmOjI5/FWkVKWglzPLvEq1SVPggYVO4OjWDiQ5vA0DiC2GHquFL5bBoeclz8BGpp65OGHF
XecICB5AGSaHYKeI25pGgTEkl8ibkUJZCwzsiSHF9pK/jT/1tU7jcKE0OrCZ+hCmI5XVqmYDGMU6
sh+Q5jZZZhZzNDVKXYWrORuXle3vk3FCUrmcE8w2CcLjvqxGNH1b8RAmIJoEAuEZditiD2fvu9zV
7Uza68EpCzzfsBbVpoWN4DOVN8SP0pNcmpqAyz3lyfK0woWyooow31JmYY4JfDUTF2cDJqBGEHtu
LpyBZ8QjZoMuD3f716HApS6PsTF7CwMeNqpUa4RjNlxuqBphH/gRr02GqnbysU8cXQvMuye3o/UL
ClD2c9+43xMTj6w5L8Crc+/8p9zn4YhNvazm3r4vavtfWdV6tks9oHj1/aehAsWgR2DseaeBK4j0
aR2GrfeecKLnLi/Eb4avi6UGG1WGScRpMWWUO7O1b46b0X8iJkptGFgM7AYhfCAKcl9gjtvJaZfE
w5ThhzW7tp45bsDsa0JwdvShuJJs++sh2ZlMlLXXk+LaXD5WWDvABBdZBKeoO1hI1EPqyy4ZJsMg
ab237jdluzzn+BMSUtV+dy5MdRNm3QBf+bmY0vU8PFUz5wUMtfJXa6BeTon5mkBEwNxV8zS2zdQA
5ZonQKnuCQ2ujx8kR1xYUyL3k+AZ30nvggs+Vkz7gHFSBhMi5x7aDL+yGA7xkwv1kekFIgiMkezI
iAK/jvwFTuWTnazMKQHsIVgYjQWDnmQ8NR+WTNrIJDpSJJJxhDsVd2HTTzTSlw+Q0BmocyRZeVc6
0DQfIGpfai+bR/xZeDkDLZQdSlQ+zfO8kQyAiBu+wnhrhT0y64ALFt6GGT/bYon07KhEPK6uDwYV
dIo+mQjiJ+ulvHB4CMUZCt8vivGDHUhZv+N2BQjmgweGIMilfsFZjmYa5ZLFPw58t+yCAC15cTVL
50S2t3LoswLcnu4Z48pb5yTsNkvpWlH3/GoKfmJfMOnLxyp5QS3D755xc034vNDLaIxpe8fG1GXy
kiKeVx5VlcBaM/aUrGhBjInyT2nBLbZjiF853JsQPN85tD5PbsEk2IhVV24XN0sn/uSILKeiubux
VLw9iC+5720OqZ3oPjkNlAcr3wuTTaAvCW36dPJOL9JOXc+mjW/4en6LSlBHi8lN94EbblraU2/W
V5cUGCVTaZyxcAccWr8fYWGU62vqsYryU0PbYaUeC2cgNZw8CPnIZULDq57pwAXEbZJ2sEtrDE/Q
8No53RwYyKP9tLxyKnEooLDs4kfLQdyLec5mjhJYKzCLZhQRCGw1rkRnRxVTicJ5OqVBeg4XhGOt
vEY/ViZ6v2MG/fe//df/+7/f1/+T/5NGq95Amf7WTs0zTj7j8N9/j92//w2zMf3y44///nuaJmGI
rTEzrTBwM9+PPX7/+7dPRZvzpz1YdsxULjhPPjNDYyhR3YYrMUpz9D4/GWRdDClymoBtuWPifpNP
EYJAHhWkX43jbSZV3uG5XbHk5/P38Xy56QIKNHOPkxe3zYy7JM0ATrzT3dK1mNBFtyZHDKJ1rHOb
X8vP+AWNcEdwRu9HfrqCLJfHZUsfZojLzDDe94T3Sp2srWLaiKOfRheHa8dEt/DVnstC4yi8ZHnO
bisvBI5zZtF95b60cYrjePy4+xqOMWizg+u/foxB9KfHGIdZGsZplGZukrj/9hj3lZFHh/HZlw6H
iAnWCw/MBStnWMXY7AENIpGpxUM6VLc62kVW5Yx7DuVGpzYAAvjtMOJGXkGG9gBsMw6AUGE5SAKH
i7KKzh/Nmj5US4mHHTaxO11TE3GDMUuJ12/luXhINrjclHDKifrr7+f52X/4gsEf10kLIxzMyFue
wyG67eDmOhfcj4Hw2P5Atky9yLtkebgQpAckdZqLiPCSK6FyJRkABb1b4gO+0AdgIkdNCpKIDu/X
Nh5+67bLrRaVHkWewe8buud9Rn9W3ntpwGyrw873vVm8B5dIY9dzvxWn+niqHbh+nGo6Bxgq0SJH
lAMzcPHK1C3MJTLV0MT0BiEea1qvRHxrAy6svmAIl/y6eh/CATQrgTJUdSlubLkzvyCxvQ/PXFIw
a7+pqtIINk/6Y980xz6D2kHpLHKRUH+35/cjwGN1EkKSIRffDdOMVy5tvNQd/RK+F2HL+KzqlhqR
kOV0oGlKAwz2sZAhxsIa7bfyZC9xDi/B7S/NdDThghHMw5LQqsscMmAwJiMWQ5BZQTqs8q70Mdbo
KDO6PuMHodCY05mYcF7KzHJDNo5v6IOWXjLCvaDaa2fnq3ichAo/uDzcHP2w61LSD6ATXvoAEf1+
Xui9wLLxvNX8iZ+8xRcy5zPY3vnxr5dYqhX0h5MoiiA6Rxk3GRsoirQC/3AShU0SXnxstCsisyJK
Yj65Lg8b5ay3doHDxsYC2bhVxoLUCuIui9vWYMF9uex0zCcyjqtXm6SESToEwU9tFr9bDXxuFgdC
y1eV6FpkKkrSiU1pRGJFnWl1lvJ317+knzKEPBtQJbeCEkTPiNs01WA2v0RRd3OOIT+EOK/jHZiC
Kcpv6mN6ob7Df/Vhh7pbuticUKBqdZA2CeGZvhXlyEcLTurnObgccpRZ9xMWoCLmMBwKPqVnjgAv
IKlmvtMxKapWuOMfP0VMWPEtILwAlsX7gQWAJdMDg/6vQxk80ErfmoGSgsAlG2DEufjXr8n700EQ
RR4WK6HL0Cd1Q18Xyv94TY7fxr5XTigv6u0Kh8+vwTp+di9sLnLprZx+Yv9xFVYgD+LLm2wmrQHf
RAx38d/iwnXbe9xgfy+5HHacI/76A0b+n9dR4MeRB4E0gemSxH/8gIEzhHEemPVZZHCtIcLr7pDV
fMRZ4bGCLmyLYkEEWKjdS4qEZhm3IabJLscIduvVABOGg9jKClN1him3G1Lb0/QCi+CpqjisxRJ6
s/0lrsk9c0IXbDgYSEL7gKCuoxwNWsPvTSr52U0l5HJdYN2NGQmwJUrJY8HAU3YTMAun/C4gw95o
VEc6AZwOFKbNIQlDmv3rp+TpKfzbbguiKEgwmEf2zpP641OixcYAZqNhdUv6dj9jbZ/xc6SxQAQg
vojQ8WE6P+QYg2qcQ992/7b0OGPIcdAO+w+fKfnTZ0p9N06zwMV5KorDf7tEeyfvz9hK7q/SEKvD
U31k3OgdLlRQWaXMQ1duGJaZ8FPacU7pzOIs00Mr0ZyXJMtBYnn/158r0L/7x2eVZknMuoc2m2RZ
qMv/fyz5MvPWGIttBEZgwOJHDAmTAQOlxC8eVJchG2B0yhGVFwkxTv79ebGfOeWszWPAGsgl9FkP
QDnPUuio/w96THi87YHyiNMo/6gqKF1T3Kuhb0x4I+3UhB2GeOl/fPdu+qcvlOH0FKRRFPqRB4j4
xy8UeJ47hGbynoc5ftTLFypk+RSg4NTBmDhjhobdfr5Ht1UCqpX05m408nr9MNARF7W5CaCxttH4
/pxsv+vmt175tBfgvgCg0bvU5Rwg6oEBGyJTzln17YRH3+IHco+G+jFtUTpsVPAp3ACOSp22uHW8
Mnu+z9PwOHBtDqw0vGm/qVc7d5+dYcFDO+Dz8T+idkTwBVR4TndsqaBV0gyiSn4VQG71UxJiMF6F
qorzW0PRejmJRwLz5l+XKdr956XUF2YlwelYRv4/AhCNq+zgTXjMMqYPQ8AxnfCadv/erdonPJ7h
BUfIPJj5c/22Lah50Aaw/5cvCTEg7OcEpp8sviBbHZNL9mQv0WU/tkP8BRebj4FLZWz12sjT2usy
AAZWNcu5pF8H1eTyGGK6VAF/HgfCZbn567Xt/S9LIfazxGe8wPKOgn+r6xC2Z7SI64ZMDKAXG7FB
HrKKtuyhNq/0Y8BgJIM96igfBv43ok2hEA1DzAYkEXJm7qMz8BOv6K8/HE4Tfz4Sshjr0CDlNCdb
0g//uFJ3g37JG0/7FyvGSrHnEFBmCU/uTBKHJZFX4b9CEvKGPJIwYQZ8goxaldTVK6Qya7HkbqS8
uiPwaxA6/4iymNIUwl3lwh9Q+I7xGCnA1mIX4sqeEq67xICzhnti2ezsliEmYljNJtrt/LEsoPXo
ilGJoWusWtknugTlCmDnG+WA9xc57C0WrhgZw5gPV4y0VTaTD3p6WZQPtiQM/0BzwNFgnQHb0MUo
NljvwDT57wPZRnJBJ2uDicEgoyUGGQaXoVQuDon8a5eOb8LMDhsAiIEeLb6n4CpSidKVDX4BM7cS
YLcBKLXTnyqlu00bAUCERYAKErfkgdjZXBFrnpOj2by1o0gKEaayEE+AifDthu4VTkrDIRlM04sW
a5PrcmHINjPTqDIYG3ksvkMCZF2tl/GxjBSXphym3DLR6MxzB+J3yGDxjhkP3LgTYNUQAo/k6Fuw
HAe/kU0D4llq0vTXsANpeJPJbZpHdXx6G/qryF2nnOB8YBagmqsXtwBjNyQlJvvmRBhnOSXQce+C
PoWzPpIykJCjZR9kTUtSFphMx4NIsC+1au2Uj88Vw63t9OBHs+/sN6esIkOS/Pl3JdcB7gOSL/kc
bHMAwoFiAf8hCoJdHBrr9Tun/6Lsm5DZqx27UvPA0b/wJdE0vOZoX66rtsfWzdAaZNhGWFFdzzTB
CputaMQOG8MCtHQots845LJQG8HOF4WuLNh5MKTHXoh+pmlC5y6+nHa4G9vpowXMXajZnNkgzhFQ
VG6z6s5sAf76T6ss0UmZniq8ZnAjf5ObSplsJxm4sxFNwzzVij1EJ2Hp/BSJUAm5HWXFYzkZvMxM
dQHvC8q7Ss+m0kjTKoGHS/xo2ePiisAs/2m3H+BQddMTH8TDG0OccqeeLdqw+PZCrRd2TZaLjTnb
BNkMXYorfiYVJEnR7bt8o4yMhqDAbO70Tcdym1Sv/tmrqK9vJIRvV+ZWOnuBrH72l6i66oAefzPV
/pP24YuldecrVpjSuSQtyCO2EhAWDZKMNcx+OlMORUEkOuYU1PuwEG9KTkHGFqLcq1lYeIaWSYXW
h7mygDWpPhmH0HHAEQHj1w0Senr3kwR8iaawM6VUwbqywKClY9koy6WEg9RuPzFZJ9dPdo+WXbFU
A7mUC83p+4GxLcNaTF7SxkeLPWWn6+58/onjbHU9bss3UZl0f1mKBRgzlEpSTd6nZwdzBk36w4KE
K7hpzJMmHHJdl98YVqzG8wur0lKBLN5gZNrv+us3EYxKaKTOzNarSgx0IdVj1OODRe9DCY1rYFwj
HCdEBABhRINOeaHkA6xEaR5hKL+kDSz/dGd/lPDubtCUhigCrDsRDyRMUAuN6EFWWGeeNhHM5+ud
ZCRr6pOfIU+LS2B2+nBsPUR9e2XyDdcaXTqPe0tQ4aVs/XRDvGUILrfEDFh/xEDSfyj20GSsnCLL
H1qXuQInJScNRI/boAjzrzojGdsw+pJBrMu09p0T0ICTwoaHnSRPqGvBKlB08Q2EZHce/iSDy6nD
qeKOlPTy/hS9lsgfZAQu2so32oMcvoiTGIkQ+VeNH44M2UMGzk5IIMNs+PGMk0CnXaDghdBwcCIQ
Df5pFTQBjAowgdp9KIWSKtA6nJiAtwM4WVd0BITSgu4pH1zWhXMPcrtEgtUhT/ZKYd7lX229jrJ4
+aVFFgP3g5NL/rjW9ayUdeSlfsWCjIWKxI2rROFwHEAvshezcauhj4xS7DqToHdVbzzUTBPygqsO
miCBx1JzUDFcUAdL2KJD2Rja6ERm3W8HFDMqq2HmbOWSU6WVYMpvXNYQ8jA4JoYjXbal9rS6QK3r
WejDqCl1RfmD5ze54crLyyeSlnCsPz2gMyw+z6epQx6IWWXJsrEWmRARYR7QO1gnsSwufmmXgnys
HLsFF/ext+BmJ3mSh2NI0jfqWGmroJiZM/BUOEEsGDbBSBAgDfxdpGhMrNPBM19yDltwf8pEHQ65
B1tWw3INkBgVvBiHMcSAa76lb1eeRnId1A6G2T/zmr9aEat4S3TI9N6mnEk1bsNMlZ4eNtTL6EUB
nXBgwyQqHHBoUDGQMosmq5TyZ+DTGDhIRAEocgu3sjsVrAQw/qYVpKK58GCT+owLrlWM5iHGieLL
zcqJ4Ijm/mTibtVHuOnjO1RHn7p1uzk7WKHa2tOa44YBc1yRgBmeM7FzIB3uSlJKvOlXjIbyuyrW
UBU+E15tXGUnXDZabMYe7XY3mwyHZSMhYL46L1/6wDyLrb6c+UXNh/GD4POkc3ndr+VXSbjyDFEq
w9drJdq51enHHmliAguGw68gj5MF/wQGRrxoQKdB9SXyznwBHKS4QqHOXXWmnEiVXp1ztS4Le3lR
XLw9IJaF5YY/MofJAqluCIC9LNm85JPYAM9qhKIWVuxo+8ecIpmgGPqc3R7CvBMcebA3dBfUazeB
0rJsZOW8c3/kDT9XNuu2FmI8t+ygbrCYhoUrY2EM9IXxGFtbEFGvqDxm9gxXhY/MfZneoAaFwDLi
azStX4zHoaq/bcModV8zHHifVgZbaUnQhkUVSLtBKY35GCmU8jRiEGnN2GFoW0cF7VU4ADyCjjuM
KTmbAKGt2/EHU46nx/BE2VGh3wVL5gAL+SH4TIJP+D/ncQofVrfdaRB5OtYXQHY5rtwGmW1Udwv0
RN7Swj1JZXjvLJg5AFnDLoQ4pvBOFv4PVVXtyL+Syi0E4GB8HBw4rGGUX21+gNCIECEYMvV3MVSl
5g4ynqMsVbK1+ec5jC8MJDHU1R0rhXP9nPTJCw7rL8hUyH9BcEZlIu6oTRS12j4dXTJjU4+u/rkf
iHHHPeRmmRBh4V+SyOVAHP4qlDcy+Totr+86caEX2jxy/Ty7rHFSp6wTCUoGCBDSSFnUm8mhwKEU
IJxRpShTdov05h5oEaFDOBXwksmgZ6hXy9mafTNkyY9kYGgSsPSoYn4ySPuWZAxoSx0J0kVW7ekH
qZmUbDOzNMfQehioYYDPJSJKNG9auYioSez7KjbdkCp2Gtr/vSVElQGPkid7tNKVamcGnYrauLMC
4E79dEk3oDzjXCvosndeEjvfUvwH0Gm7myzJxfTqjuVQpL7A5TTAhk3y/rD5QWQHUkx7hoF15SHj
ik0dFL3YEstmd8Hb6sTaNEgXpVPD+6t+ZSb+FfYHhQQSIhEcofNHhKysfDKXdpqETmS9eAPCohYl
LZ2pzIrlfVuf0JqCki06B5IGrLeGGigNlN2MZc2Ts261aUKjxyC9uK6d/XYHgyz1T1maTMD8AR7y
s/UotcxezNwRGvbwBRjkS4OPGXFs1juc8rbHJarofBKYRVqpQQv9C8MMEgtnKrO+oATHNC+7niq4
/fmapSTT0fJ7fEKKQK7nWv0Qsug3w3v8tW+yNP7HQoBuIgKjg3cvtmyTttv5jVVe4YcdnKgzGMWR
MLU39TPsvOfqjJIIPfpXsrR/VpivXGviuOMhfRPgbUFyBl1u0FHrFNn0YUVJjG2hqiib4ZRStwG5
skUoVKATE4CpigSXZVpchqZCJpITDvfMljFnkjp9bpDadfid+X6rHOtXzk98jgoesswMr6Kqq6+y
81o/mIFTOncVLEnnzghr/FgB69/R9nAwVLBCLB5XUzHlNQoOpca4Pa1hWkrurHOtoe+EQ6DmE9cv
4HWyvHt5oHS63DCkgzyIxTpWmt9c1J43TgFhCsoNUquAiT6FPVHLPQ/cOkkBT0QPs8TC8hWyrndp
lD2FOdelKH6y01DgtAKjIHH9TFaaiqDj4tRXDDoMuMGlMeA+J/ENNGTSvvDVQMNha7v9ah2R+vUb
uxrKLbNyHCFhMHAmzSxhemhqMEK4ub6ENLGmKgfHcCseggTEBa7MCQ6OD8MiMyq9CNfHVSmfy3/i
lRRwyHJv5Q6dC35zNxyvxDzJHXZo4Irxt3lW8GzgGOMYl2PMZgNm3ZpF9+azEfCkObv5EyN/wQXH
e8s/DLpnK6gRvW2Qi324cVUaRDqk2NnLVbTIE0dSNVPGiYIrf4me8RDtIPRA1BN4VoAAYnZ9HQWm
xgxPDlE5LPnQGbfHlMd2M+2nO8yGMVbFUiMsuDDYBOvE9aM0xUE0EKAk/OtNrIzQ2TfvEZhyGWYU
SFMzfYH48s06pM3U+yBvPGeXSlKfR6iUTU+GB8WT5NhhXvLRKrt0Z4SR0vIgpMAQpxzwqPgDsNah
k1tJydR+uCDye2PQOhyAVhqYu9tPRpWywS2tQ8zgAycObkj0w0bhaVoSRC2hlgxkDAFOvKuhYkSE
6xY2TNAd6N85u2pVU3LXSBPRXllshA7j9NJTqsFsQrY3SVPIrJH3JGsySJn3LjbxJmfdGMWCwmvn
W8WclFTUDnN3KgePctya9i6hxqccnBie8Esz+xMrWCvOcBW6Tt+Brm5I/4ErBRvSQZWXx2LL5fwQ
KNby64PSxP4WiUGc2haiyvVQUa4j27zr5eSRULvCpKdCFPzlxgA1aZXcAOCeYMutt9gKsAZHFm7Q
0uVBVgJP6qhnTxEJtkNSYkJKZYsl108Txiswy8T94YCiaq0hW+Ju8CKYGGASUHTgOyA6vXPxL7I6
W4GyQ6xlXqpFDFVLdawggdCmzcjsgcDmzOuZkAeSVAZ8nAFOti95IyItKJQt/ICCA/5R9qY5Y9zi
Qt6vUrSobHEDXEfOFbVIct/NDvO47ILjBRuVZ52e9bpjSlx7klUe/gDkAb9xpSCh3srlBfrkN5M6
v+XVyX/hfB4pD/nHrVLaLMreDdgioc8bhoGON4p+MANjsCAWSMqtb02cYMSgPf3pFpT6YDeLx4u1
2V7WcAJrM2rSFV6yw7CyQc9YQUS7oyFnGgu/9LcESwUae5YURqoyDyABFPtb9q0MIjGex9n6RIUr
/zIdbcPUvBumseKu5OUDjeyY6jNBBMLBmr+D5WUmRO/Mprh5XHXmLm9BhoHL3gfccvsv3lj3t91p
yWmuGX+7tAROAPZyPsUMuiudwwOV0oSShLQaqo+OI3YMSD5cOACSmr62ddGgVDGWNHAv2khds+wl
94YSLDT4LLgVAD6CHPYQG5K3h/IsEFwCG+ueIDPW0gZXlFtxv3/L4AhksIOsRU5OMmymO5buD3ox
H0MzmgbAsdUZRzH3Wz5CsrBRv4vHhfJm8iwysaQt4MqY9C6ML1UlDWuMmRVNOMPWd9bcWge3dVOI
5QMbwjEQ5ul2XEN4gNHsZETBWO9TBcS8vcyOZb6EbHmgWHgeldib3OYYkakgzRcKUSBnvqoUpeqi
BtzmUS+eEBfjjIOg8gpqOw4GcQa8zrj1mi0hC2Y4CTwuzNRuFiOSGU3lFTJOfLyhfty8NWUh17G8
Gyy+GDCrbvzhpchPzF5FrsBAY1A16p8/AAcQ48efqPzsaYgBk8XMIc0AgKCkfEkJXrjCMo8jgQHA
Z8vCJccJiYYsQj1wYNfZoq8QE3B/O/Ez3VDrnzli2yL2yQCyO35hgHubgqTectcBd8t2bGjUEXXo
YfIQSbjtYLRBFq5ctTnwz0j9pDb1MXRGkSuTgfFWG1A1oJ1IGKFsLOVT/CmECUyPAABt9U2VDlaA
yRvsRMpPqYLJw4KZFHZo1c+8i95ZgwrOfQyNPD1ADzzSPfN1sPT+gUHaPTQJdtLM38H7iotooOCv
GMkZUTNgEDDfUnqEm4JZLjHloWughEo4bs6Kc8MNB0XGJX5OuTdoXXg0ITaKWjim1paXFix3mu8V
+aWQVzBsGRrKIssITH1hKz3nGFyL6mZz5uUVW3JmDQgiYb2z7eEniwRDGp5MTHB9fVp6AGWNM5YG
iMNZWMkNpNaVxnnBmf6as4GaavfOr7nrn18NFnk0JlnyQCRl81TVkCiK+jVK3AK1ZbNfD4uqNFCY
vQ4vV1480suxLNJzjmbe4uctZ6C+8TKBX6AewAub059W36Ze+HoznNW2tmeoAgFKaA+jbHPiUswR
t1zbkZ81u9fP0u6x5U++wR51MWe6treHBdOXlTcQkGuhzbIElJ5267yZaClc2WdlgFcyT6EZ7Zz2
5ly4v+EvR6Ubs9HCAMjc+te7E6E4+KzcYGxFAlLKh+9UeF2EzMT4+Icpdtq6dQePP5BPm3mxsQ5W
gu5Hpw9N1VyYoSAYRLJ5VZ6r+6FAV7lk+HwiBcSTXQMn5uU5iwi/cEqMhQ8uZ6dcBHx7VYJl6m6g
kmHCkeOxf6vRdrqRgsDqAY9VWvSC0wi54pwRbo6JLy5rfNAYKsIma6CTgQm3LQyw1l9gV35NW62b
GRvjnXvdpl+ZcMS8iEswPVG3hiGGRfnO+oNKSq8CTSHcOM/DM4Gt1t03nTj9UjqXf8AHpX7xCV4p
J/f7SkjOhzyWkEyjUiwRU5z8QPup24chHt6lJ/rm3NWZPXJckAVK1hAgRBohQhp0U8FE4jM7RPRV
umPwKGbj+RIKKEQvGPhUuQOHtONLGNgO7sDEC5umsIIHlHCGa6oLvekq7KloMJPjyWD7JRlZ0EhI
gR+aBStPYf+RRDeomzHCtHx0MhDXOC59TmTqxCUNd5wNYWLnRgc6c3JE4ZwlF5pQl0gJXBMJcHKV
6si9q83Mt8KS//9TdmbNbRvbFv5DRlVjBl41D5blQXIcv6Byk2NMBEACIKZff7/VTHJjOWWdW6WS
6ZkEGt17r70GdOq67HmJqAPbd8C5FTtF6xYVHHHSZVJ+Z0TzZqjGR0tLB+JOcITFC4lPypi5oLU0
Bk9i4hckuMd2H/SUkw+vIj3zFn63oHrjZiu2Iv7vdTRod1aiXdORX4BMk5Ml3foOw0oHZAStJKu4
CHBD6LiOCBq4ypLczBFKtFCoRcOdNCMnZBLom85Zs7GB52OLGmwauw9CAbqej9mRWfm8DvjrJS6N
niUzY1wHWiFcf4aqPOT0zfZFSfVgSHO5FO1l2ftkPEGRAJFq1tts6aK3h3ReL7sFDnMds/rwE8R9
0mcXMJU46aE8lWd6JNPgdw0pKr0iLo734OqP9PxanSimldmazGI4ODThGxwOdoS2zQUqVqBielar
/K+N4P9IyAHtgRhUQKmgsyPf6hbZH9tLcddkh+LzIQsP0i08mnLhUOOMpVrD7M6S7Gv20m6HgLlr
gYDzFcsN4jVP+x4Ju78nxxWXCfJjqbmxwuVowjChk6iELvIOriGbInjWOYCCf47kCZ02GrSzjTm6
TWu3w35GeUh/kW9DhmHT4TMEi06wFUiw87mNnLuGSHB05bXh89YVuy6OSCU0MN6VCcFQre6iZdCd
0jF2MZa+zDzp/UarCq48SI/DMQ3EnC7oRY/xx7mvByKe4WFvCIYv9WkAQb9YsHbfeofPDknFTAaa
9h6yBcW6Zge1xyOndpZnB1ZQejO2dXOxW82DIbZHOKV1Desi/K0hCiunismXjLCTFSOw5HhEsj76
CZ+OYfe7wNpYwe24sYEqlMPceB7/Q/O0SxiUdxX7eMgzgcAK1tazRViDpvHf2vsEYJPQG2r/AOA1
HtdLtzvfrzzEB65ZAguV+wEEaXUvqQAwH3de6w4Y0DBRN2kVFZQWjOnEqYUkut7NWEtBzGP5WKuV
PObZ7DTtAzT8dlzCDIdGKu9ZSXsBXvz4IdfnVx1YC1AGzL8BgipSAvbnGvf2M6Bqzl1yDM+7krvG
SX3EVqV7z7iNaXQ4ehd1w06L6++3k18cU5jhSFrBjr0eUIirBZef/lG1UZEvn6klkCPx+HZpgP8O
G1e9mQlvQT6MtZyaZxbQIN0DviV0vDn7yRzOH0H8cLvhubVWNIkw0+MHNYYaVQwBUG8wAZlglvA0
TMzMkyPzApfDGSOT58nZceDysOYuoT/DUYeGDHaDcf3GcYcHhQcJPuf8NSt/ap7ZxI3SbpImo7xb
aEhPcKKnovEItscFZwwU4TnDxsAmJefBAXujS2sFS9w0O2+NTacV5M2JqiR3IbJQEvPB5UFiTbN1
KjVuTrV/ajcL1I4GEmmm84D1vTt8s4Wa7vI8Mz4G2wwOmpVklNE1qWLyMZgL3q01q9eC4yojhh3J
1z5yXfRoG8C+887vMmiDO2Y1ka/GjwmcrP/FTkJKwKbRyB3GxaEeIqiqH2BtTlQ07/ZzzATJQ2s3
GloxbITlsXwOQt7FUnQJllBrf0EYA7NR8GObzWEUTtSIJSrfEop1ZNsdzMW9xDSQkk/OgyEqO3o4
UIMjO4itmqAVY0EKI9R2/iknHcyZ3WXbKY1Uxu+Tw2LyFYOwzXrsSHAf+/4bSXbsOfYo2pIvfuxv
j1PrVXyyjNuCe3r6FrE6Ria6XOVBFQSizOshH3kULJgrLJkQld/EY83bvkDyCqnVir8TQQ485Jq5
yaKhnmvAqz1Cj0E2XhbzSHxghUD5BGJCWg6LWCHWTVRUg2GmgsIaKL1jZ4Rest/8W4bpXOQAfAFq
y0WAg90jRsOMLQoa2ZMutON/GmYdCq2oKllW/V6ThwMOnmpj31izXbe9twO3xFfXG2jKd+AAzz0Z
2SGUObc2vVSdNtrbajPZD1EaIr8cMkpr0rTZpxs2uljw29TxjhKUksmCRNfZ82YCh9mzi0J5nljq
poKIAX1qkO+RfFss0oxuAjO4kjzYYKYSc8hQJcCnoMNt5mfr4GaTwmZSuRICcu2TR0CHUoep0Sfz
m53G4nb6y0hTZ9eF0snO9/6UcIvi232RePDLk0Ag2ONAqXdl37QMBJxJNY6GNrYCAKvVqI9VEhQT
EN2e7d8GZYCNEtq3M3+k+yB4ZKvkSmoshNz5cciYtokETTUj5qigl5NIrmyeGDo9Dcs4QXYHBFFF
NVTBR/Jf72ePid5EehMlE7RzG6077MkymhE0S3lq/yrSrGE9+d3iHJHcngJgovwxWZffiOfNCHvU
tYet1mtzmI/AchvWLDXlKRsJS8AiHfmRpKB6oqosyR3t+V9tuGK/FyQ+sEvjrtj8J97AJCssgM+3
AeTQx0T8bMP4AN9WtnQ20a/I3Ug5YAEwGhDBwTR8+K5sruCpPomGLWH55nAlVDhwcgMRl0ygDqrO
5+zzNNMrbdC4yFlF+U/D23o02APnPINN9jVM5LCVZDeLc2Gf84bgcWE1IB9hbdrpOeVNBzB9L0sw
lZZADStzUOA+TCxaOnNAGT6CDfjBPRXo0fj30EF+CwrqoSETTtPJdpsbV+/ktS7PgiFmdOCM/G07
C5PtHoJxQt0a5g2EnPp3JxdppDV4ofP0BzwC9NifRbqM2KtrjH3OhlGO0j19b7XCKWug13OQk+D3
tS25mGJs4xAlZ0q4rVXGGFmd5ySDNEFWbeZ1XzdH0sUD2VHcqzx0iwvUETMlBTIXlzfjmu6X5dBu
MLvonCbiAUzFe7eqBaRbn6uBS9umTNgKNo+JJVmvE1x0Sslq4z4MxfhlZHJ91oTownQzBBqZgYvg
T8QeEdGHtwkZJnigMvQWFpKPIFCaLMRUHrglsnxi6jN/02YIB2nSaYezjn/uLJwUVegGOj/XT1WY
rkjQ2g/oEyfGfsDUs1YbhaZYzNbUKijQ8A0z+4iVwdsJDY796dXfb81jGYkAGqP1fuS0YLaYc8Uc
RSq5Xm0ud/FKXNVuSt8yiwYKOvS7AtNlGGwjjDoHuec7QNn6W1AA+CGs5mpTPUqet98v/tV4iAp8
wFlwMmDDeyDRhJJdgJxNyVVpIXZSURoubL+wd1cJ3c/EABewBANsfz2g1dIkTdtEy1tHHJ++ldNH
m7HgeyV+VSnXHvDQfCwOeXVb6ElwDDu4LCMArzSbormrOjxqSQGtzmEXkwUcOuWnnsitT3b208us
D8oNrB1RhcZ+937b0bv5im/Fn2S6sU8zhnTEN8pcJe+69NMxCx1z1jcp0cQklOLry16GwoYwKoZB
OK1MnPuErEPGw6Hq3vW29p0BcLiwBQeQ2E3Sct5aB/aySlaY2vl0XnptRmfLAAFJmgUj6OuxYwbK
0H5kNyZn1VwZHrgPH0xRuvHIdjLPoK0Oqsgzv8q/2iddI8toKaETtVd2mrut6qyP9FlVCjhV7Pas
xQX0zJJm+pJ5l+vyVvZmdS+2jo2LFF5Wlhd6jJ8DUkK4on2PcM5Q0+iUkvmKkoZtRlje4FLrY1Mi
kpM2DhnS17sRMJcyCCMsTcpkGS9Jo6LytkFyjbG4tuEf5Adx1XjW656SsWNfIW+Mh5F4+UdLW6dy
lsRokvWVjAoRIkCc8zj5AG3R3IqP6bRQynHZR6Uk8gR6h69VzXW2SbZkZHJSM3SvckkvU+EqOduk
NrN5Zc9ceG5BTXSekMPxazfw/guecTsZYvDNhZv33sO0p+DS1o11F8seWwjNtewBn0wMPWiHHrBo
Z2Cy4INj//8eZBW8HGEVCHEdj2TUKFzTycrlidXd3WKDkT3GQlxaQMkkpPQRo3yOKCPJu4HFRx/F
NALpcA1ydkbFljBxADh2gWedjBLfypn9eGzvKiklexwSScBUoWtUPfDUfGLwzjRjzzmCi4Imaszk
MCxyL7D8jS4YYiTX+zr6nA3ZR5l++sJBdcO3gvmURdvhFOhGbRGfx3JQezC9ztVOBAFHktNqBZkF
pqLoLjBEhnxaIUDW6DQhDf09IY5Unm1zuK2DtWJMo/PMpsOSLXpDz4mleUqzWVnzZ+S7ldh5W00p
t0F658pgdZ88OJ3eWjf+4a+Re4UBP8BEAbO0Im+P6owPNyw8bWST85fZi23fKa2QNYVEVM5akdvX
ht00ZlM8+WK8UbDjejZwF/Bv8S9ONJOj8HgKjUu7S/MOgNXGL9bsrlfQaYBGTknW0KO44Oq+5Qln
37+dK1tWEoLY6bxFh4BL4kgUC59aDkaaYpAHTr8HnUknOtxVoL8DOyXTni8gCr/hGs6Dxtnpk/Eg
D6KZiMgBs80zyzmJG88/P+bJR07E+gKr+ZGJ6XY4t3WQCdT7gAfZusOa5+L1jsPY+CmhCQEwwz4Q
FquNLbc0GYkxbfAFlhOP8qli4nBj55E5t/vc8pI2dQqzR7xDG2om4/Hg1RmPlDOpusm5A2iQKXkn
4NKNwFE8LcqCenC3Yy2yXCD9Vi57fizQzoYni8w2+FRlBaceYsqSloe7iVAaermKqdPoGrYWPUn2
wICAptjHFwxO1nDO5fo0zHtG5UxHRGOR7agdB22YlFl2ky505aB0pZqHQOLBwgBQwWWfnds6ojY8
bUJZa6z2cLz1/UdtVYBPA35Pqn02tMbAIqLcBj33Bw2Xc0GZE0LSSD8PR/4l2ZINqyrcRcmacqJX
NsDJAt+0iHNBs6WIRF7b0jL6+yC51UVmuic3pk7kDGGPCcACZujMz2L1DzTQ19KxmIY4ghg3UR5K
HgrnoObL50LWFaKX3g6AEiwvcLQ739CA/goJnLm1kLVNg8eqBL+bDxpeGeYUWrQo1WDBMVCxz8Cm
yYIft39UW55RnTJLcwpmbx1EznPfFxwT6i0s+KGElIp8pjZmVbpsiF1IiZlvQfKgcECb5G69qGRe
bV3IzLjfrlW/6dSISxrQmPZXQ6zN4QiWZD04ctO7hLFDEHOcgs48zBNvV3LczkEu4WE6UnN20a/9
xtiNzcwHtZ7JoVgp7A7MjVoyYa79lg2g31iItGzT+RwOKbFy9IVJALIOsE8KgINNXbUK4EDTKi65
nAxg25EK5XK/Bx/D3qoOaSrjP6ojK153ze4ZylUbnOA+llLYp0+nt5gvnZhtFRBgvYM6B9io3DB4
lPT2EwOACY9xzQE1S2WUBUBqavo2jxLcoF8lCBFKQbWiDDX8Zd/lDg4eJuiMG6uLCe8eqEOgDvny
wY7b7SPqz7zjAN/LSpiK2LxJIC6RPCrRT12qRnYOaJTwEmEh4gsTHLhkrfQR7ZShHhsZVToljkR4
asMUUMSLSVj/auSQiADxHzlwgoVDSE5kCo3t91z5HRfaktVwmWCOkvL2KL3M4Ow/xBP26s1Gg8gk
ouQpAd/PkvdDdiQ8Ojwvu/x/bGlROZw9kvwR9AO01EHGFW20R+qi+XOfsFQxWaDj0SMwJSAODipx
/jOInHDprKmfjaLJ8UI3oyYthlom6URHNjwLs4eBWJl/7ekvgp0IpU3DQ0PlB3YMqCR+nPWqt46h
08SUqN2h8G9oUTZGa0DPUPpNQIExyTKqKtMHHK161z0knHPWPQouB85AqM9EpxWwYrMmLKQTNHvO
b0ie/gCf1PYCLZAMNlF5AmDfh9uzhrN7/J42B6UTyBo42wIxQsEV8ntDvQGgsGAi4RzZSndNNz5r
MGUN0rtF+6NLPPMw2FYDvJA97DT5qGJwBK0kuCk8TF2tYiue3kEWoTyh3L83h3Vg+bHQBdwpsWs+
IC2wg0QbQAi/Fm91fErS/R7m6G57NuQeWTzPRl7A+D7xVPTfoztlq+M5qtwj9cq2/JEnWMu3Uwvr
Ktxvz8nIiFkuzUqo0QEmfVeP+O4Ka6Gc6IzjOjxr4KfwlN7lDrzZKtZkVZLeYoWjiMhaBPVDEdxj
TZWnPsaf47OZOCCwufw69DxEb/w1K7d8nxzIdUBHrVmrVSidSNx0zXnHriWSARkp25T2fbLwMYVY
DOGdtTFRzyj2XLDSsrwhFzyMdxvthIEAFbjsRRrtdzMnFIQbvhF+awNqXZYd1Qa2Zmq188Zpb418
4B1vmHbdvmRMX7MpWX03Oka6X0BKFPZvplje3/ARn+dM0zXwu/O5Y9+wVFos2dhjlmZFEZfetMpC
flOx2SVNWHBZwaH5v/jDJ/mVDOds5zoj5573vQc2mlY3TsgMrSdAIi7ZZeKKHhbXmjbCmLXmHzms
zwn+dMCKMghlTpj4aN6bC9tKwZz60g3hW0RllMuGZOU323E/VZMDs3aI2XjYfmF74GvFlvmAThyl
YcY5bYU2ArXeOKPBsykDdLE0I+u/RuAFjL6DGgqIi9jfIiPBrxpLsK2K0qEqn4ddl33wPP+T1zSf
RGKxSLCkAacZOsboOQG+Z+uYfmyOOZgEqqduSz/jFv2HhZW71gl+ERgLJWB3hZP770mzw2rPsqgE
F0POhErVsskMzJdtnSEg1o7/c2TflH2ar674N9OnVrdJzTXQMFEHOQHGtLOy1GG+d2+xqxzFCQgd
dEea24Itl/NBrg+DWEYWtfD0BxKqZc0bAAxSXClBllDFQOiC9FOqpHF4a1agl7PK6L44uIVIWR7v
NDI0dRr2MAzcZhhkbHR4mKI6i6EtqOzde+CZEQgGTmiiV5dp3Zwdlto/izW0TTK2AKVqSsw4l1Ro
/V4lMy4S4xx88nue69rlDMgzyKy2+IYQKs4mgkTxySdFPo4sr5bqgBAqikJyGqygJF/5GWU8x9mR
IzLmMJrgfNVnxEAN76eMQw3LzBJNRfSRYgftWuFh9AiZCnn7dmYHRPMBWuVG9yfrCesXa4u9PnSx
Bh3z9kJ4wnQUirCjMrHZGjV6G7JPmeSjmMHenPknJPFtIgCU6EAEBhldgG3NFOIbJyiDwZdtFNQA
M9mSWocSPGoCfecMp/AKAjBqS2EJRIxFc/ehRp9xaVY/eUekTNEjhc9LnkCWsHXh3iG0UHi7NJeV
4PWgYQuMw9Db5/gWPxP0AyOMiQxWLFpxUcSocRINocrnhy6EgI1wRMdbtWdWw8G6Ry7CI0nbxNjS
iT6aI2eCy19rqUNbCAMiMs+eCte0RD0xxn/kHcBP0EAm1nMbuD0h7DncKLTLX8yBVfhmI90iGZ3j
7tmsC1O+A5OLmU8tVvsGpN5OlPmtla7mcm9L9t42NiknD+7ZcxNeziEVqjWhFQ97Oxx+D4/pr1CZ
QQxLLn/AvIiiXmTYtUS/UE2CwdEHWDpXDX0TupaMrfvSMWW0C+rnZMGQUPY/XctWnNQc0/mS/+KT
GAWBj3a4ZkiKruNZLuceJdy+foaPsN4phSGGyXneNsPb1o9aYFscG4GKLpIxxEdr9dbKIXPkOVFw
iB4JSavf9EuDDgSw/ckaU9UDrLK85aTsU1LX8UMRH1TYLuRTvLraiGTGakldUjs1RRkhJIkL9qYK
ArwKd8Y8JUfKcEsqR6PrPeBZh30obiKKTSQ7jF7Aw0zvydYKYuUFEuUNJc+Z+hnr76er7ztUITZS
tzYlDc0k++KWJSydi+6ANre5owlPeXwg+UEidZmtilKI3TmPv4wMoPcjpXuP+XbrAOutKzGEbLD1
AjnI2gI2oEYrqNGblmzR3doU1TO5MewkMSvPmjwydvqlFnjQ9sfsUV62W4HsIOFBwuuswI06PTg7
6ITVsx2D2gE7lE/mMy2cxICHQCW5mrG+4DifZFOOuVtc+Ojieg5dzmcl3utYS5zpGaTjkYM9XZD1
Re2zBhOW5RtQVDDMsngF+WvYraHZHtc88jCRF569IA1D4EvwzIh77QFh4TNjFvXP/KPsFS0P9oWw
C5JuuoMbhrH7bHws6Es5wh2pC5MGQhjzfv44dOuEIgp7Hw56ucK00Vs9kmpZOed40jIUpYQ16byz
QIiKIgZUlD/WscUXblVDFBky7rxFKUSZs483RDBc1jCb89pdhQbYfdYTNGEQILki8Z2ZFxRRbfAg
RuLPFt2V1Adt6hVZiNXvs6U9BDhhDT0CiQJCrfAWg5tQ7TSvWGcEP5qeSCefemHiun4QxPr9f1hU
cL2L/TEPvSdZBsjJzwIHOZYeh/17afHoMO70I0SkW3FcuTlXMlSca9SaIQ4JaXojLbw+DGANlKns
zuCOhlvbI9NRPAcZJskGpMdclyjgIVJDwgMhGwb1Wr3EvjtsayKsGeIREQInUM85vbbXW1NjbgcH
oqKXkW/Nz30CQnnOfG/QgX1BauCH+mEQxt4LPwvoM9gCEiP9Vp8+D/CtgH9rTTowPcJ54WKXtw9Y
YVzKmo+xOkNIcBPcE1n4KKKgIQ7U6SWjq4QwT2RBXfw/evbZIa8hQ2DibW27OFiWGYIvPRIhWEPF
vgAtIqFLsBwTAVdOh/XPwvEv9zI5BNpJVzVfBBv2TNt8oWlE5aM3giI59cGHeMjf9z2+XcC/joPF
Sha+Yqzk/uDYkyS+0ZNiYpwXo5dro1oWsUrclggg3ILUZswO3iohRUcdn3wykgMM0Cp9SAHzwWlv
cBa7rY+0835wqRsrXRZOiY/rcfiUl1c/v33pD4tXbzAF+fQ8z42T5MXtI5lsRHObpe8STP/PsYDJ
zsbmMJO4Sm1iA9HyMmOFYlLJZm7uJfiy2dI+ul4MsDj7se/hmaaycoywVe3Zqj1lDxUralMURyUO
dCFz7OCwfOh6bBeqlSE3cUEMuaDA1hHLWcHtBP39ZsEQbWUn44SavdiKZHXJjGomBBUQTtDwXhVZ
SqfgV5+6vRoOscM7PLUZ25U+oO/oQYPoDo/Wkpap4ArtC+jQkBJKQUqTo2hLytoVHSgAU7KIidrH
JZQR5kMau7ADw6yQc6gGjKBzcBl0epARAgkLs+GLoBV/QYy3+cCgCq+JjriDovuYxwYwqqI2HFxK
J5Hy4VJ/yxwOyiHkDKn3Aukixhby87QoXN/7SpxwPmdTWH6ZyyG/2sTHBAtmtLegGPJHTbteN6b5
we2DheB6HsRdFFG+eblS/djLEEvWHWcivi3SKWFziTzgYZ6Z4dU4y8kihumrlQzsmF4yR0ZifiPh
vQ8hYAunqx6mzc8XqPtv7wsPkpQ9Bquk6KXnlZ/nhIAzTXorPIzT65md6BYs8Z6hxr0MvaSqnAO8
u8xEXwyvELJ8TFv213OjU6PHJ+rn7yv6wcQpSVND/CJD0ygOg1S//49dH0luWe52/vZWBneSycjL
0u70Km+BNzEmQu3J2ZxhhWYgDJt5hiHGRcR10lSsVGF1cwD8e8JESBPnjC6vuih8nKPkU9D9R2Hg
FmmXz5o9LlDVQJ2WrxlnCQpBkbDUOMlZxxwBZQ9g4NCPzoOo+WC95fA3miumUFP7/nj0PjU+IzBo
IuJAQDC/sZ5zsCqk4lE+hEa6XQty1KsuVTIBTnkWwpbdjrzG84L1Ly9s6w8Q7ygXnY6+Btes16/z
j/c/dVM/Dk0QQjHwubnfX+fJHABplzBnP4R6BQQqP0dVgroCIqwrmXvg/oKFXsrMyfpT8lblyqiD
z1qdcbb8/P7/aN7D+0qg7epNGd7iC2OqdjeSAVJGCRLRk4+TDA7tSY6RlzL+5MOWOwwnObEV5r40
3ke6u2u5F/kDAGrqvfNrrHtec2H7l0vmBSGnjstT4xFe8LIgier44OKi8DCT82QLkozjVQoEICUr
78GT9NqZvK+ykBh4lrMRo9Y0+uSMGJ5J1htieBRym39+0X5080rByaLITbzAA75/6TK2NSnTjx2m
5B22i/KHC1oCQil/pJaWJ6A2mhonsUEgkdxEdVSqapDqXyclfiyXsmWVps0S26W5lTdSkEMrndv3
qn0magdyihENYrGi0sDHZFLunJqv/fwjeT8YlGGaGLsmTPAfxcwpfrEOprHKPWw68gdwMdQU1D8A
BQLIGc5eGcxcZyJ0jIewgv9f5zzk/FtZXgVHqPke0gz13lgkcgJdym/VqVRIv1qJvNxHcXKKTBAk
NNvGxS31hZuTQ6S9KbIFE2U9R1t0O9en/Ur7e+6CF2KnIksaKxnouMLogJVX6PO5eoLR5Zr1ev3o
vfa+Xly/jZoy3/VT887Wj4QiyPeMId+VVauaHI1JnN5Exjs/JMCylj7dgLIEIR6h0cRMApX1gHDE
VE8QNx77EfkxK6iF7dE/JD1nuDTCurJa1VU0P/98BfzwuL28si92qD6bSBvqo9OVld8IVQKkOE6p
lVOBkzFZufuMZeVjqH06wF1S2/E2bgzXwktd2dd9Y6N/vbIh53nMlwtM9v3OiQl4jis1wbd1gOQ3
Ax2dB4Wlb2icDBTinBBocEph6SEMvpkc5uuVgcHDYWryt/VA2REY2EKWTXoinSrHI88gHCcj5K66
hB2fDDCPkApS/sTOAX05NQrw+pOtmSy5Pj9mvxrlfshMTiyHOhKdyg3fWlvg3IGlH5CLRY4g1OOU
3/MX4DknpJo03vhlYCph2515DN/aGQdDRQ45jbt04KrdJheed5FWT5MP5946k1UjY/kSkhJ8ZKo3
BWNvsTd8FLcggaePtRJl6OTXT33MgOVNjAy6QFy/e3dSQFYsRYwsXtkCf+gItFqihFDrIKFhooT4
/q70w5DyprLpSabPwbADQgdCphOUEkyokWh9dof70/St3tMJltRjW4X+p7hpISRvRX1J4sv1f3He
mn9bNhwcrpGTJzvbi+VcNXlU9eWufTevD+ZrXd/wI9/ty3/8COrNV+7ynv98MZB4ZH+FF6evBH7k
TcCVbqiSL/RrNHN4uvKTv7/zgi/KcKC904uBeOv54fQVHB/4GuanoGTMi5MS6TU3c/G7fZQYnpc4
k12/+OKxn4uL0/ckveZLG4F9wfd2d9ENDwBXvOY7Dei0PmhyaL/zU17zZ/h+eu1M+t3TV5/zu3jG
X/DCfLU/08tu93/fMTGAEfGKU+C/bpJEB/Mkexi+wcr5ftFsiXtgirydthgV5/ACP5Tueh3jdogv
P+k2SMU3uDwSU+kgVbecAwhSAnBeAn7yozpmlXzE871HB3su7ysFdcJDv46X5XnMlt93eX6p0NhX
9siXfTCrPmYC4af8ECdUAN9/ANSHPUF87EXWY89hHhJy2lDFScdgFY9DMJHmDXfFx+iVlBsGRIwo
dQbhM6miVO099K/ffCoAy4P7+Vv8AcaxbzEK8Dlk/6VwevEW22w4loxZyD7Pw7s5Lh8FWnQOSJYS
5lE93ejISSa2xaGCopL3IAtYywYAX7LKlNel+pBkwi2bUeQM1o8QjdWJzRu2hn/19TpTVZNsYNQY
T1zrrNfsV23yhum7Znc9TKKY/sbHvQvng/RBpsNToQcfMGBAYsxb+fnn/8GVVp+f8BHaQMZ4HuXj
97cI8DKuszQ9PtUxdyHFhdZAGKB5UXFQM3fR1EgOsPqAkOUfVG0JI7ZWy/gJK5jh5+/JOmD+E1wC
UTNgHnBv4iRm5by4Jz0Loos34pewIHqUmXtiAH6AEAaAETUCAVGr1rQcJ201g/Zit/OXANtPwlke
8Vq972ANySTYEPGnokvFlmyi5fHSJoBJuG4r/aArge0BXdTaCLDsO9p/NtkpSW5+/rl+aB74XBE5
PhwCLsgQ2VTfX2sG6D2ZFoiDgwVMd1/ejA3UvQ3jfUrdOU/u543IHtTzotGQSaAILOnt7LMAOFZR
Jm+GZwGr+p+/tVT/9YtLHtP+09LGiWs4qL5/a3DSgJX3O/PeGqAi4Mkx20SkSXPDPZgQb6luH/bh
vWyb5cK7M8llXBaXIPhfdB5jn8IMKaT8TiLgOWox3Tm1xxoI6wiw8CC54LTFl4MP44I5U13gaCXj
Z+6YvI8B+p/UtwYFIxoZDYtyJHM8eW4ThQNijBkyfHX9IRWBsu0Xxqgl22HM/tc5qiUrJNUocwmo
m6wzwAsaMm2HWsc1+idmC9QeLPC6xzWbfrpeWOTskdTT9yKpnSpzrI5xhkfr8XaNoLNRGXvben3s
r2TCrSgN7ceyjBykq23zI9HU4IuEXWBDrnU30iwuJjuXQXgbY7FHWyMaqj7If7Ht/nCWu24cRCEA
bcgd5an+/mb2xwnKRxQarLW5KNIuMdWbC9opDPgZIb0fiCedIRhYUR6lad227+oyRIkJHw2xCrlT
z6+DOp460JeLDKAcr6AQSmyYvFj//sZzn3DZMSI5OWAzYWQZcIDJkHheIRaA0zIu+VVdPXZ5t0N7
vNOuykT4yqT+/UQXI6f1tiCOHKOBEouKYIyunOy1J4JL9i/vlj0oxdYcEMqzj8w/oJ7quCsLwxzi
3k4tPVBmI2txaC/4XOk/1NMh8FhQAHrDhyh0vwjwJYfd2lYN4R7rrdWD7kbUgFIOJEkjipkGlTQA
y92BcTcltLK4QquLlMmGDW0Gvu9GQJ85Ai4HUs9rdghfVCENDoDScXLmwtzpkNeovEMJxcGKVQeP
jM5T8jtNi0aoim/HkNraj2GzKF4Llh5tqJ6AdGguXYfho4k4tvrnbpg+MAK6jsnRUukpi7DBFcGS
XTKjmqeR4ZSE7Ib6h4FGHhGcumO3pcEi6PZOx2ANayrALlqzwaHhmZ4kWcBIvBv4Bz3OSXz2NbRQ
v6lH8dQV8QGgejDdukly2gL2Pds+LPwje62IU6NXFcQUEJZlDYdimEVa32q9UIJcqs0T61t3qZsB
sCqA6LTi16erzTAgYw+b2xVOL+7l4at7+7+sFrDxkKcuxUPN9fX7/1gtUzruw7lc3PvpMD8VcfPc
Tf5THg+kXMBCGMq3yXa8lwJcF0CSJDjYu7PSTc/283KrGYUO+n75//eprmfdnAPDHIil8OIwjQ/x
WHlm794PCT61qXNfb0xsluWDvIEwr/oF2dqtbu1MPka9R0ZDv6Xu31YlHK4tFhUi3v38xLE+0t9v
Bh74CfBS5EU+oNrL9zXmTM6XPbUghcdfqLOWuT3E8WxhQM1FAuJhRGrDzCOQPjLIdSLYPhokEJLq
jQ5sX37fHDuqEsUX3ThOXi+W/qUw8VzPJ48wolKMXXvA/+Mmb9kcLEcvMdjkY8hkjjBF7BHJhiAj
uaTbv9+tMxSQPHxQzpsfheWZuxk0QyDmTOEw+FAL26FLh7ncdUeDplUMGf63M5Fm5I4uwrFOjdlP
4Huzt1D9xXgXX1reqpYJvNg7S4nVi1fui677y/sSenzCIGIwRBn6/ULu3XHMyYAbP8TH+tF1Jbob
yxudcjo9goCqkMNQsFaC4e2Z5K1ybNdcQDVuXRU3mg/omY3ZpGJlBcEHff1uhP/2TrE646TDTR2/
yRct65QF/kwWs0uNdDIWUoxbMByh3c1Xesz9PWxneRtqrxAAJs4IwXXd5XpYz7ImhbzIXVuwPtmA
s/dz8Lbf/OyiJtjAIh9wRKCPzVAa6pJF53OT5Gyk2Xy+J/8D7KzzTxNeG5MJYvzHLOEAE6avMzyg
gPujZ0uMweGAzNqJ/5iAlQmSd6uHoIDPhnBwOF+9jEm9mW906gY7XNGqHubYz2/tjyCE6+kwo8vn
5tKSvQADWySknUso3zs7lsQ/VtWZaulE2QDYN6upcYbil2Kl+OJt+/Fwvp8b25BZ0LKgbgHachxE
dJwEr7y/H/dQ3p8XxTQkaImD4EXd4gQFpvlohSzoL3/bTjanJmKpRdFHbMu/BfgsGcyLZp/KuOKU
AAKkkOemZvSNwtdlgidCwStvzfuhldWUDMwX7YTvodl/udiStNkNuDoB8F9gs2DuavMELqKfNRgO
kRUjSIQXp6/T6xNOAgLy9wvUqwd06/pLL0ASi5qcfvmvlyf05PR99skJEIQCHjJET2AmyW9/feNH
fVFvAqlYDOUEppy+C0nJKciveaGqOHdugveAJ/P4gI7wbyyF1+AnfPFbw69gJ6eX4CUnWGXon3jN
d3AUXgCi8OsbhY6wFb7zBZjCr5HNd/Y3vsLvvQBX2u5cCQbQZW4EpYCz/PX6T2RlfuIFX/4RY4g/
IRZe//yG2mnIi23OCwDviWPTJvdym2N+Fa0RIpx7ia3mffd7vULNSNnWVXLlR2p48Th8uqBedYw8
DZin6PCsp+xhyvpHd1iuzRJcdAcy2vZ0QeS4qKuT45FqNuQB15CPYH3hL0eak5S6AJKPYeZ91FNn
eyJ4UN2OrhUzG3w1HpOSjpXMEo2zhiW81RaqOCJRHsTBVH9k1VZ28tcxMimRCLDnigRiFmxeQXXq
kQ1afY908jXHpjsg2vUgGO95bIgmrghniyMSMybYjYD/SpdRoIIQdP0Y1zK8hKlREUNBMl7RJ2sb
UUJ0VJaMYboKR2oiMZWUgTrLpmKpaqwPT6/cph/7Us8LQwoFWngGGfYM+MeJW1XR4uL7zcp1IwR/
zCMovO3s1RCUx8xFFzrxFNpBtSB/OxAbtCZfRLaWNCdYaWHJabDkC45kA+tD/gRAzLQOgK7aou1A
mX8g4bDipLvMjzSU9GhEY5urocwY2lPv6ldcsjTTFJN83g31ximUltvLLZaVF4gOPgZcWNNeyNa9
oxfMESwNq07HBFAVVIvxnBpAIL9fg31xUc9E6BQQWYgGi2mJNcqIoRtXCYAFfPukh7uCvEmdr0oC
QnMvgEiubGFLO9LDK+pLiLd+Kvkcn6ZVF4ciksSnWBHiumZquXCEutFi/vk9+hdYg3sEh4SDOCJm
1bzADvriGPr9PK9QrlBO/5nDpybBzsCZxcJH/qKZqJaiGoS80eCZJoHGgjCAa7nnSYfxX+SZ6Eh7
8ZiTrRMQdEZpjk7kRZU5obfpu80zpCAzWsxTiJwKN6t7/10XdAyWqOBSbJOAKAyNr+Y2dmVo6Lil
86d9a36xwICU1kG/+z2buy/ZLjvSReHmW4gHjFlgveBSIKRJY3NltegeaMig0CuY5Kg02mh6pzTu
WA4aP78Dge0uvv+YPr/IXJobkASxeXGyw4ULvXUfVR+b/mN5DONzs8jqtIVlYAoyJRwlTEYMQShl
hgAyMC66+XOAEOlzsx6e2jX8daoYlZgjyku/Fr/a77Zr+TUnuwyvpli2P/kvSXhkMXu4bw7EgVlj
vlrS7wRNDVw0AqnrFXtLO1lSHuhNh0j30YzxVnLd/ZWGlkP00azj9n724PZatUlSZr/5bnnGZpL5
ZwAXsDD3zcXeqe8iv7+lq20/99N9NHjm2j3Ov5SH6OI4fpuO1VUUgDddrluAKPuY35KUzMGR43mi
yriV2982yRNjZN6Fw2b/BcLn7qPTHvvuzBn57V4lXjxX2zX06z4/cwb8qdQ+BLhpBfQSd/PoYg/h
7kp4Z1wGmffL6X6hB7mZ/HTF6vtAxEyHeyQ7PhTmCc2UdMtgxPjHJYu8CQvYsEMB2IT2nj8BETnB
TyIGXg0hNQXWAQtB9nl+RJ/G/OhbTTIC3TyS7nkFDU420WfxilE3lIiuXWdd8YEBgKGgTebHoNrt
39UJribYZwxpBq/KUK4mR9J7hxItBUkwWJC3LcpaBzeiwMEMI4MWmsd4uOKuji/UboJxONbrY5Js
wx3Q/POYztnVFjgeUoyhvZszVOfGwyKz6+VxJ+MD7hSrhQof9wfe1crVDhZ+HQtRQNtFj/s4ugM+
PdCe4HKVt0EFIxsmavchCecC6paPeYoh9IEBMJ8yoP5FfIzoSWEB1r122IbpxsQlZ23Z+AAOMXTk
MCCE4gjglrR4yNpQG2sGKZ+2uYFNayJNB3fF7ryVAiOWGxdjzG9zuOAetobzZzk8ws5jCaEl7Qwa
Jp3lQxINH2cfb08beGTTJmIXAprM8hVnCKjig+mEwXVSYgaSoC7wmA9gwpwSrkOwRlts15BTnoeZ
m2giKDXzgEPTgOcxqdb4meElifylxRck9zHyhNDNnPSA9qQLMAFJeojoQQNT/QDd5aZcgYhN5jf/
qdHuIOtsd2/HY7ldpQi+zoc0xGu3F2N+kNhEujXY5SDJCabadQMzvPNHAzE//czW4Z/vd+gdpqqp
iIaFwxaUJrnFTbk4DzL+2FDlpP9mS/gJn05OdFwfcYFjYfrYTrDnXRqGI2c4Bflvd9V21U/bXaC8
8aGC2tz1SFSYgz9ZVT5GW/iehAWuzD2fDw4IOrY+GfC0k5tbxMqcMyN/OgjauUufZn1x8uIILFp3
LKSuRnLFythf4lzSXB14Ys9xf48vlNGaO3vUQFpVILUQAyGsnltvLYyv9ufZ0Prn5eGIfWQKPy9w
+fQxOly9O2tbVkf8s8gzCHiRBdMRR6s5wfooR6JIw5Mf76Hsk/+0wz+O60HYeS7DmAXtQ45n+GWf
dfunrvlfys5syW0kS9Ovkpb3qIZjx1hXmTUAkkEGyVi13sAkZQj7vuPp53MosysVKpNmzKoiFYpF
IOFwP+c//8LfSZg6Gplkl8gx2PtombNOUgeBmTBNVbtTbWoE5UyaONmCZ08fYDJUBBPS5aG6BWlH
xYIj+GYMYNuxLfO67UddUPRtCaWpfJWbF8gmOeLkWp42LXGZopoklbrb2Qa2zqttoe0NMQmUwd64
Y8BuHAU2RNv7Al6BQmkEgUgrgjfYCmgGOgkyNhiapoLNJWKLV9FlbhIDNLSRlN9Mu7ltcWxgrW8u
MV2D2H2VRtipzodR9mIZ9o04repo5aSrkGR/R4WUBRFp3epyi2uZ29stOByKKxxtw/HSkoG+T2ce
PxmagTM9bwoThRvHQOM3udIaXJ6c6iphFhnX5dR8oYpt57gp+WSv3BnSTdlkzY69VB7MQifUCa/T
aOXXQWG/bxvuOqI1GJzSbZznixx1TEiWdka0Kc1BMRJGeorsO7L09LLRAmRy9UToNg8l3sJGa7Eu
igaqqdzlN/NUA2FH0IGWwJhkP1ScCa8InQew5b4GesQ0WAazlAu/ew2Z2awcr60L+xXmIhOJ1txI
tbbLM0KOA9xQDRn9ZnwJf7v02xZBoHREkRmWgCco8TUoTuE6SDcIyA4rGP5qcBC0Gg/XqnNSjHhY
vVEWNl/M55FlpGbdLauSZI9dz7tM/vV71gU+QgVv669KkB8KLZ15naEzRIQbx274PWy0ooKuC3NU
7yWNlSAp4sDpgGZZdzD9AYWG8SoLbqZa0uh3pq2ZrMet7mKIIoMKu6K+lwnNWxZHTiYoSaqbUeTM
Ycy0VPLfnQr/PKbDk4LLGAOdvyhAxohECjZiC87GJYIDUvkraNCgN3bE66xghfL9K2HnpQRLye/5
+RuwTchel2AMKxm6cM+gW70CCGwNEknaqt2DrLQl+Cy7Dqkzk0HTKvzmrbmgO6kWycCilZSqYynN
7lY6T8wspDfzIapZh2R7y1evOgXqX+PRwZxv0xjLQWALcVgS4WWIiYNekC2ayRiwvYER9AirSw5v
JPddqs4kq2xjjFD1p79Mpv0PoIipC1XVXCpPSTp8ddMVvemMrM+nJwnES3ZZlmMcX3/ZdKAdilT8
uv6Q+A1OsAc55Cy09pJk5Qdm0TcSDMcGcDNYlaC4pADoefVlzvJ7ORWQIwfZD22IDrCjHDjbAsY0
KMfP793Gcv7+3m2EKah8um0z7HmNeRIjBeM3ru9k1yh7f7k2JesU8vxbqy8+Yi4A2zuskAHSFco8
JpouGduZQX+V02fZI0iRipExTR5xbiTWypEcWRr2O5L1AqlNk7oYeV+l3bVD5Lgc2NAnbWNC6Xwm
p1/qYtzhJfjOsBFYoeiS5hSArjuZ57N5riQ43TGhrKidgs0BrpPEZzxnuNVshCQa3dONYK7FE+XI
ap3HyiCg0VGaj4a1FJynlO82KSWSJ7ytKLKTWoGknO5e+mfI7YpO4Z4S+r1ETe1kfiMXkWKGb3/+
xus/tmcWuC2MKEdF50xh//2u0WaDnSl2ml2ZIMtIxjs5Ud2yFyYOp83iXfIyZFxwRtmIICBk7IW9
UyduHSRLnUMQG20WTjiUnYAV28SfoYFcXPpSnERMVFXL5sEmgBbmayaY/vCwyODCzQ9Mcp1H+Fct
WO5oxHc/f4EbZPn9ynJtRp6GpSIDoTF7BWkSXZmGZcFcWmp/s4Lh4EQcNlpqmeAuFxRU2J0h3Rgk
oXkDOWTgTfptwibJJF0EVYYlv1F5EpYmlgBSMLPZoJHIa6wYmtSAPnJ0E0pbuYRnxSTgsGA2wquS
zYw03pCIvGTTlLm529JD2VfTkQE0w8ifv+r/ADTDWeJRMhg4qVgYvmpHcRVq4pl8kDt5qsqb5xDA
KRWL8P3AuYlyn8g96SbzUcICUgcqZ5ITUg2unjpQxrPrHeRyh6pbglK/Xnr/YRjtuox3DR1ONFOE
H3iSip7bZh+BAcDKcQq24IzrE/yXPdtgVcg9W445ZKqdPHskk0f6UTJw9Dc8XyAZJT9aMvNSjKXH
grsoB1C/HkZvo4xXy+jvF/t6o0WqkgwoW8WDVJ7LYbGRd7cdTLC/aMdTAyuDJSYP1sjg8IM9Kw9V
ucQ6ZkjglLeGtO2U6NSmPK9Ybqx31WJ/YQlJd1Zs+46lmh7dKH9wpA3WRliCnLQCrDVTeefM4Q6v
tGCbeOO494tlI4/IH14l2wD7AQewbb3ahpWZ8i0uQ+hifx2hhDtvswnoAXIoU8HbkT5u0g9yGzhJ
EAlyZAqLpDVkbfkr4H/jSnx3TZKtiVbKNQ2IUtrruiZtAK+02pqeJTHG6UBrQYE3c3cztDzXrJ42
bdImRwBJlTRvogHoMVnPyBHkMFWzyl3r2HuZS2VPsmxmQP/zt86R+8h3l0myNEAp12c5iBF/oHEl
Ycnowq7u5OKQT5zkmVY5mdCINLuBEgzKjlGxqlFETu039LJCs+KMVOsjtTKypOMEYmjgUifRajVT
vL7H8I0Fg0klrS6PQoKN9QRfQU7ypV2gpCBkcBgcAzp2tNAhQw+QU3ywUTkdk0ejhK0lryabiOos
EphxLi1j+iyNX/FOpax3IAe7+mMz1AfOVJoVyB+YPEqOgkSrqwLnRPkHyejeqh0I32WR3KVsmTIT
W8785OEhRXYyE1wOKyOcxaTMIEuH99JXDf7v1RbFiqUKpzIOWmBgY3KHXPny7W+kr6wcHK287p/f
HO0HEFveHHhfaFkMbNo3nuffQOy2sBOMBtRvN0f2WGQRA0bODB1GSYDRyH/WISFlZDDmwNOsI+m+
vml1IL/I8wuO/+OmZicYG7OgZxvOSSlFuCkUvVaakP/8mu0fr5mT2eFcNlk3cIKd709mRVPNyVXz
mVaeKyNuw+/0mmBR5MbffIEJEwIQlTnFKszySp2r2ygibFMt6A7xcfmojjU40Thwt6V4DSsWjIY2
89ESRGxLMOiYMwcCP+THvs9CGD+JCU0VGESCWBsvXNqT0ckb+0qn3rGjafHdqMzuN6B8S7ApU/Ot
I00GMiGhLtzWNofuyGKMU2nSDi6c2ZsxVNwWogB/q1bZVoq0Dwalv1cb+rGSLhEnxm0yS6cpg+74
GVJJ02Q94IICdOVwDKigwJvWisaPBh8vUTn3lyKbFBPSNK3UYOuJN9h9HJQPtduER1iwZ4yDM78d
pYMZ8dI/v1k/IvAO4Db8J5WJPYSK18SqtO3FpIq4ujMWzloKCLn1SwIC0MaeM2svn8kJq58Mh1BZ
qkpw6i9yml3w+pUK4gSChXXkxP3F1f0wOmXGZnB9cNEEH5xX1cAaYyVao+e/k8VkONrPiQL9DLv8
LrEfM5M3UlbRlSYBIDW6i5Y/J1mQ0Vo5yWcE1vZktKPVLQr1UtXdx59f4XbW/333dAUEL0HTAYWH
dka8ukLUwWplhHiiVy7eDVvmzJax7Si450S2HELj13ioCKUDowIWILiYtAh2S14GEtnNGSEHt9k8
NBRw3UCzunynNavJrot38jRJJLnFxE2REiemM05fDN+mUE4ns7MXbkuvZH9sEWyYjuLzrQPKfUsB
mfGtyfABJtcK8/SslT6ZEnBDhdkfq04aLstUtG4CNIhKsAe4loB3uTz0wZowKuB7K36g5ZggTw4L
lFQC9XblOsHcFhqEzNZ+3J6CElEzgDDfLPWprQCVzkyYZEX/XporOxpqqwbF7GZynbmEiBQ4LXV4
B5N5B+ljS2Pok49NOn9tLSQ99gxqqYBMdTkzA0lyVioulmChDz+/jz/UnRCwIOqhSkf0hPzFfHUf
Ff79GJ/d4fmvurPjhpDABMGD/F3Zu2XS+dEY6Mdkk4C3u2ONb2RvxVzlEpEvB4kA6hNQgRQQ/ppe
88Oj6mL4TzI3D4RhwcxyX11iaTX53LdW+RytHJM1DYGGm6sMr1KBkaVNAAMzOVbsNC4KMcjW52PA
Sf42uBIIwWa5AL4xVv/f3B+XNpiGXpd7iERzXk3yUCRNCiYr/Z0c7MrqYYqg/CBcxW3rxhXr283Z
XTJqJNfPIClEFsIhwRLD7F4LY97Bj3sTm+t72XjIcePIXJsl94uG/RU304XHotItUpvybsrR3qt3
McXu3tWHUQUEZt5ZkdgGKxkW4EnyEY0BWRvqoUjpfWYJh66RrHX+D077rTGiU87ZUJop2Bbgf32Z
/0/0IrWbS1SV3b/+m8+/YCTfJlHcv/r0X/8zdH37KU8+lb95Q/vyafit+vrbU/+pTzBi/tL9t/xl
//vD//r+U37Xn/9W8Kn/9N0nu7JP+uVheGmXx5duyPvtKrgq+Z3/r1/87WX7Lc9L/fLP379UQ9nL
3xbhOvP7n186/vHP3+UG/V9///V/fu36qeDH9u2n8svL6+9/+dT1//zd/QfVsgs5Btmua3EgUTVM
L/IrivkPOJEOUsmtorAYbv/+W1kxXPvn76b4h+qoqokqCvXqN7uErhrklwzxDx2KBvcZjiAAI3rs
vy7su7vx77vzWzkUOHGVfffP37cq+N/7PNx25Fc0pHCMDETcHJbfFzWwCMM2ZKTr5cW0MLybrV3I
dM9rRy0+T0kfn3Oz1ffVYI9PZAnNU/lRTyclYX5o4nu6rst1XurpXK119KtTUjY3310bTQ+8UVPT
bIgOrvuKQKoWSt2TYYuHclGTBDcMZWCG/X0TL+pDlRc0xovWeOmkpwfGuvbZbUblpsQv3HcXZwhG
tXeCfjCzc5Tq4tu6/m5Z//2NM7XXF4c+hvdfIH4BHrNfP2/JYNlp3DL4WUZTqWC0DMirogqsD95T
pbXGvradoFGdPkiWuLoWOTkZoylmPzezaT/ni/CaXKuu6doUwdrpfTDPw3JbZov5FCfFZ7e17nJj
vjfapD3i5WNf8N25ZxItHl09ZihTLLcxc0NA7Ki7m5hP+a6ZBykgox9rZXTu0jW71kmqv0HbdFpr
G//Yoddohtf2LOaIAVYuPjd4wnX4L931SbPD1jjZhxznQe2a6aObgUuQdtt6daqBPQ3Fsz6s6y8Q
IfkIvL7PWMbASACz5n9b4f23ZoABY1KFajZ4bg34aXS6iW58bK9h6Zi75cPUq/E1ZaDPeQ/QBc3Q
eEJMgZPsm7Eeq+vQfqrzmZmBU4gzfU5oWvqbKkyqwBZNc9SbVA/CrouOc90yiJ9ibCXzyeG2qN0h
NyLfVibrpM9xe8Cf9Tiu2IdbQBeqJ2r3rIspvts+uHju7RNd1T2Fx+YX6+nV/s2jh9QcVr2qmTRE
0P1eAcd6NVhhH+mt9+2fViP1qFfBTH73u9iu7Gs7JV6eG8+aG+lvnFTciqJxjuqUr8ft1RQdOvc+
dFu4p2G8N2Px+Lc97c+t47sV/8NtsljqLHgMQGiqdV0+EX+7TcZM2UaYfeXFcfvHCLXhUQ72dl1C
LuO6iNNSm/chFi/3BCfpMNar6K7Ouq8qpnN3g9Xd5BkOJF7hwrcPW/exxnrpUljuR37WOgzL0sJ7
jj/TiXQXzGH13To2LbllGUNPx1AuVRUF/35qJp2V7JLeusubOX6atb7eW+1wNgzlLg+nsx4n5n3U
7vLVrK7mzKDNCZ/LUW8+rPaC+3EH8QKTekS9tdbvHadJ9hnzZxz8Hm2rfRjHubxrcRHE6dT1LBwV
r3FX/uGCV+TQF06ROUS/0HhhL/L9nmITtaTDqFRtC5WyqavWK2i0AFBwZ9PKPME8OMAVWPegPl3n
WXsgnhezdrF2XrGY2qFyuiDUYnenrNcw0wsMxs6YxakEO1v6eanFR6dwfTMci0ttfmltI7mEcYHB
amXb3jKt+Pq69iUncNYbhKIFYy0+t7DtfHNejMCKta+xXH0rlubzlO9sG6o+WhXFi83skJUT9jbq
0gVl7bZnq9E8PV4XP0zrxuO7zpXeardDPjzHisaEU1X8tYJKlhLnk6qelikfsSG2bmocBCm10zfY
cDHlaU76wHTeindgBzpG8cV1qHcm1NI2TnUvidtHvP8vCXkKgTBs6Cgadlm6txrdYwx4Wrtr7i9r
A7rU5QHZZju8Xj/nacoty5+yOHqnhHMAqSZWcvgNrsAWIRJvuqx9ssXTWsOxQHga+rkQXrwy8jC1
9KGwxk/V8kipfxhW9oouE/NdEX8dp8R4KwyMAgtB42wwu3QFZGYFrFBNXL8eSzwVk5WWuDL7S0uW
wD7O9Yxkga58KMsLBjTpo5ndzY4C8yccHTsoqOVrrxiteidKLoLNWgSKkth+azlkZ5qLthPRVN1r
anSoHeUTnA7cINvlLiMvGApj+ecHOk8iCE37rqqpUu2xWN9rbn2yaeuD2ZDzmjXKAzcyIsyJ0mk3
uAx67CVKDzpuZ2dRwRrG/eIeGqL0OzOTgznU4T3ceMUXdt69E/H6Nc4dKORu6ot8bxaWdu2wdL3b
Prh9aBzmhXcZOpWvizE8j0UYQWQqDWvHLyj8og4j3mZ5Mlbx5NVzZrwY2bsah9TY04oafGyJ/qjD
/EPqDtXHxOwmjzRr421YJLNPCTw94bQUaCWGWYNRdldVzf25FMVz1+JTHdWudrbDk8gN+zlWxw/G
UM9XMWIBV5iOl6/6re3O432v9MNzMmY7zWqMd/Bb9wmJf/sm0ZtDo0TdG8XGqHuZ7AMG3oTQNnF8
v3JIuW5vPrRmT1JR73o9wNW1GUrD703dDSwm/GyfztEdV8cvHHPx86SafcKB4/2w1NpT2y+xH7OG
IC9Fn2abvJGw0R6qRaT3um7KEOWRWOFyEODu7dftsy4FjP72habwwnIyTsz9FOYDKAeRM8sPmnJt
9KiI2TtMg/xJnvEmqZNTbpcPQ5Xca1lRQqodmnNjqKPXlLH7zg2v+Zy5O7XuQ3xj1hNObP1d3+H+
hyk+/jlzuex1GG4sbNpWPxmn1rcN1Tl/+2Bajh/rfpP6w1jZft8M/eXfHzotzOjL4s5zG27O2IWH
SCOMNuxU6wbHkMFPylg7KWMTnjMj1ve4o463tibIgI3Vh1TlBWpRPRy1fAiPtmu8TcSDkvQvNtl6
ewyNH8ppae/sorFuzcxQyJQVZ9EI7RNk3mqOx89J44Se1q8myXM8AIdWV7MzJlkMnNLO2z4rY0g1
tbHM94Nu7pV07JgqJOKMq/QFo872oW/gO+MheEwyFYdTGH37zFyboB0q7Ua46VcMHDV5Kle+05jv
qiR+qhd1hodiLO/rVRW+Fi6mn4cWVQXuZ92haPv+RPBofxLOuNyoRRGUSpcWnrlOjwAZThD1hnqY
h0Ah3vsDOO+LaLvPiTZ1d7FOUSkgQOzBJPNTA9vLD+tCe2D2f6rntn/MEqs5WO3BnbXuMVMYDuJ4
m0f1I7hhs0NL3N+PkdrftwumqFqohTepW7qnBA8Xop5RsRqpOAlpzbkueApyCJ/nNNSO2gQkWZ0I
+ygq3x1GLx+T5L1pwttRrMmfDbsIoQ5G8XtSYJaP+1bvy2cT+9fdqlfKrpefkrtD6b469qO7JC/j
wN0r1vUgijk6OrHxBEi63G4fBsgFBwG78K3eu2tQFkN1nnHN8duh7RD1uxhsuAv2rrNOYTEZY++n
SQwV2Qk/IeitMInvKcgtSHIgZcbOAguC/UzlS97E+KjZS3VqjR4f+bUYmRZHBWqw/N1oWsNjpQzD
o11QbyZwb8jhUPAlNeLmiOOaebtkZeQ1qfSApEdA8DrOhyXmuHaHMr1NFGx1PUX+cft8+xM8w8Fz
MKyaIavf59Cjg+2lhZBFz63xroVX/0mkXb9zHCAPbukUtdrZrA1on0k27wuKlyB0hHajN7QFPB3u
Ic4EvBgxK/saX7/9zGG0L9Kw80JEV2dCCttDZC3mtxZhzSP8hbXF4zneEbagXah02sM6FORRlvaD
Mq/2g5s7pjzp/thepxrVxyGFc2FzkPh216q+m9jtw0p6Eg528UFofblrplp/E1c1TWQ57PQw7+7c
6aQJs9njDDZ5je2U53Hp2fTX8aQ0RXXWgPMOzYKQhqjm8jlsmtUXyZj6eOuFexJWIETFUeUx52ie
SMpd0KA9YsTkBMuuYG/30q5NeLTjZ3JIzxxp42O6rv2hcFxc11PnoZ5D7I9R5h/jpqTTgg10ILT0
2tZq/dA70W1nDcM5Kazdmkb1h2LMTua407XxzVLWzsmYnXbfOyaRWhiAelBQ8ytOpKZXK3W5j/vl
yaWru/A0Ym9XvvS1sN5l+OEF2jzn9y2ZhBhtqt0T3i1JUM4RgPjU7rdvL1otYRYjq49u+jyINTk3
jdY8JZn4yFBzPLt90j4NRbRHE2QGdKHVfnCqB5WSNBim9MVZ1cofjLs0Xee7pre8xKJF5lSpl6L7
sqbaHzpOnDgjTOMuNghca9CiE9R2bce28WyBjQpaj+pMHgSQY3TOo7jZR5P9IUn73qu1KfP6crzH
wda9XWtVeGtVHnK9fSR1cjxRokxXrSOmsx+zM6b5wjOd1IvrRPNwjPa15Ck1/DQ2Phr4sh4nzeHf
JLTPq9c+2Y/OnT4NLqw2OuK5dIO0KJKL6lKakoAzxWn2ZunHSzdWD51QeFggR7NZ6Ps5VCtkJdnb
VERwF2gJvT7JIs/stCcr1d/qrPpb3rtxzffWTGoA1NvbBvD/VJMbn+7tsVYP+Ilf9LSvdo4pCm9e
x88uvyeKxp1bON4QxUhzCqXYzYOy76Egjvgt1qFyWSxlh4Rs9u2hGM+WpAck/bzs1nq5szA1wlhT
CRgTW9gqGPuBPB1p8OJlUxPuZ5gNOpFSbA3ufB0iyOiCKE+IqoEoFco0TbmtdWc+VNWdmqsw+rro
IbeLyTcbs6PeayFHPpH0VLG2vsqMmf2Yn0I1PgtdQNKjuAsWwG93bTgFMjBugjA/qpmaPurFQSEO
16ge6Vztk4bRja9VXMrAMLNZuz2RufVtn9X7Xgudk5XImk09uPFgezGzbVoRTsNWm4P2tknUcZeY
xHvlBkHHY+knc/hklfgM4Eq7j+qqDyx3+GgyDPfNIn8ZluhqWFVynSnM2nko95oRNZ5bBkndEurQ
q+vNnP+xunWg4OKPFfP6HEOKumkqFK3zyB7WzzNM3/w8gLd35Jh4WMdDXI/B4cN0ehZDV+1M9wO+
+OBVSa35Mcqmm1BU79I8nnySTMD5Y8qYrLWh2X5sdYibiRmmnIcfAEDYJbHoJDK42K/58uIu2cxU
QvULVbw1C3vyU9xabmOlvgyq86BNqhJoeljf5GlxgZB2CVvxxu71iEBXMzw0XXqXCtvcJZr1dWAT
2cXaCBW+pVpbxIdS10iS6NL3CPzxCq/MYb/U60l3lFCGguZBaaynxuon2ZuO5yWf7rvsy2S118TN
i7sl+6wQ3XigrpufilL9qL4ZWPc37jTnfrxKYmino0ElILZu1vMlHLVgDhsnGOwuIbreuhvImTs7
S80oL10/I7u96awm3ImmcwIrgVI0i3K31Nj25DktVNb7eW0Sjhg38y7u9Uex0KBlkNOXXJf1Oywd
XtIRQ1KmHHVr+3Zeqtc0cy6dqJ9Nd2z2VqNfzXpoTjmA4TCynPUWFmY9Lru8FCCN5cKEtJ/PhHrg
tN14mjHBD1uWlzTJDlpkzkejN8i5qLGjt90WxL/RvYZiMtWV6gjK9yYpjPtlrtf9OOiwQyv3JSWP
fFgac692RXQon20t1/241z5GlVp7TRNbQZiynTKbX4euw6hLOKd6Wf1sHO0bFZmQp1kR9GtazHyt
n6OMVwuBmCzLzjm7RUZekUjbYDTTjlL/VBTjcCjq9E2phO6TOyaelaq4a6Eu8Berd3Fq+EwSEAE6
EU7lVgzWNC+Zh8f9cJQ9Uao0sMdVm5uf8pCgIQMUVvaTE2feClXVd9mOPF0ghxUc3lYUMohJ1lur
aULPrOebdmT/jwccFW1X+YQJK+x+e4WI0RS3eadHQC7T6oOefk3AFohqM6vbflZ8O3POlZKvnAb6
bRgZ4UNZWw8UVaqmVMgynIeZDk6r8ndrZT+kEH7wI8Pn1bTb8kDKIJl5ekkyoVGiwwSILbq8QVdA
M7WaEK8bBwSrF+d4bPDTnDgaaahYk4snhgHFY9jCcsbfzE+QVV8s4ix2lEF65cIfLoaaYjmfb+J+
/tIg42dDIP3LjrpgrQsj6JyrmUra+Vj+gYHPY7RUpleulNiWHhmBUxXgQly5b6Ihp/wOZr1ZfFZI
5/cub2scar6oqnPVrWwRZZZCWS6OkIWdILTiNoDB6SVEmgck+UzeXDYXkYbqDVlHt9mYGcdl4p6Z
7SJudNVsPPAKBv9RedJ78wOgQOVp60d8IrJDruTDvo+UY67Zhd+YLhZ9YUHQ6zrsyrW4qc0weywr
a1cP7zIrivxiqlDOrCacccpkQsEXf9ZKM3C0kP7WTGiVG6QjoTD9bIoGb4m7xQO0yz1tFpjaQ7/y
i64A+BZJutOY3uUVeylDwNHP7WRXKvAFYPXfiDHJD3FBi077HKBmbP0BZ/tduyTvW9WLx7H+3Icl
z62i7a1RNL4eV+6+pkKf57U4Knp3hG/4YVQwIzVflqRofHPwSVf2LCc/Vq1R+aH1ZK8xLcyUzr4Y
xdHQC7ICLWffYLB8HMx3uZYlvlkVvBqnO6Qq9esQrwROJQh8FjfcW6lx0AAWHu16eYD6QAmbiSwo
LLYExuMmqZzsZVOyiwcULEYz+3EWIoCZwIXNhqOImJIdaTGr3yOl8KOOs9tSyLWVydh1ZXCOGWrH
wh6yQNTWTi1bx7eWML7RQvMoQAEtKwaBZNyQOE14SsfIq804fzMJ6Evd2vpOrtcHNW4ylMLVEKy9
J9SpvrTdQROi209QXXZz4QY0BR1OOq51Ab1vRzbSRNOqvZkB2htqfeqdmJgLMb9bXA74uuS9kzne
ukOLllRJsNR2EjjEF3iThv+VkTKx1Yd+15JEGmSDtuxMytpJ8FQ4tbMXeWuyn1akaSbjGJAnXwG/
FDPEpPGjVozEj+TEoXY9aSYKV2BC1csb48K0OCjIpvUd66lfkONAiBl44Px2Rc+hdesuNuWGxmzD
0DocWJzRb4u+89N3lhl/VhV7CHBbfC4W+6kfmrdxOYRER6EsoUkKzIU7bK62uIkqX1G0iKNBOgYr
yZ6UkRunn2wU3SMnpllWjCbVz/BwwqBpRYSeVZZ1KtOIyMie+jHcU5xCHbNc5YK+N6VXzVT0C47u
1Q4ai6lffTNxRm9OFohPvHG4k9JrzTPQqYOQwRZR0M9l6xVlc3ZS7Y0Sh7aX1yggs8kuLyim/GUo
tUCQ4cUBZCsk6rDHOYbgGVqG226OM9+Kco0XaCt+qHOmFkm0cwh/RVsn1D2atdOojG902FWnOOK5
Mlexm0QHPaCg1UVLTT1LwA4/T5QLtXw2kb+rpSNk7y7yVspqhJrVtZNTeteEDp3o/OsrFiU7c153
hRpdqfSBAw229skOQQ2rxC/Y+KaVk7A3b2pco/d1Pdfguh3/Qm/RysYon5cPjTPdqzXoCoG/E0iM
+UAW3V3sZKfEVAeaHa3ZUW8uoXLItdj26gxPn3C4ZUhgsqVlHRy4uvNMtNuexThlL6zVuALjo3Bp
nl3hrOBpnCUspaZRDkyA2qCxQUno97qTolc0F21as/1E1qnMrcrvUcASROKUt6Jey1vTDmcKczbA
dkKDjnT1Zhp68hLSIRChTSumhfMurRwnwMDT3ecRFmdtmkOwaj403J/LrA/HzIyPITmfh0SJtcuc
rf64FOmp7WpEVs2HfoaJImCaeLUFo1WoBaJHcaKNXN7qrWEGdi1036S9DAc24G6MlHvay+QmM6sY
6mjueKO9s5VIXLUyO1bugkLeWgePkd/9bN1n62x6zMi/RtY8eL0VX00tCgZz+qyY7ZXmIFDrHWXv
FTYOGatj9alTxQBBUr9SaHjzUu3d/hIPxvuuqT/ZWbx4896aQpMoyl0a21/mhb/S8wKS4XKE4HQc
FnZqq3oeGvML1RgZCHQczWHMrZewu4mZDHyoWeAdJm9ONL7tUFx6Js7aTdH0VAq8yGYunxnxCKIt
bc+alsaf1VVwKNsf0iWzvVbQH5vpy1Ckj0ujnUXqW2F5rfEcG5ccWBkfVFtAIKuBJa0v9WR87kbB
rC1KK0+EcIzV8nH5Ys88T0U+vxNkw/qUDM99R9tiLkdtyYVPF7/AGyqClLrMswpeZuaKP2JjBk8U
z0BgrDv28bFodgRbE56mxMUutrhI/HlwH+cQ6pHGLstAbIhNeC2gSUNcRl/N4PuqfDBgR9yPCOpO
YVh13ogjKfE6+XNv93dK8UAuAJXt1LZe76bmHtcz8xg26hNxv29zGz1iPtfXNgs7YoqSldKPtmJQ
WsSQZM4EUdh/yZr+LdGFwL/FKA8/g31lfArLrL2ggbuJxWDhKiIVp/nIDEXo3X5Qcs0fzeo0dXFE
iye+uoklJOCCeNkO7IkMegZqXYuOLW8yhpqGPYB+wxydxmjXu5bpJbPxmVpn3rfxZ8ZJOOU4xp39
pTMl0mL1xjEGlg+WBE4s4xdp4midFFuer+l1oIo9phMzuJLTxZvdkN0+pzTP3Tm8JkX10q/h0Zq7
i6LO+3Qy3/bg51xP3Xq5PiGpy0KHrTps/djs/RkD3msYaxV0Rn18qJvQDOL7Ra2GS47K4dDws/2i
7Xm1xbmsRKAmzccpVIJlcjqcC7XIm438ZVKBE9TsU0h7SnE+v6/pTz2I16AYDJd3YWcUNxNYeeAm
hZ/2yXxpwcL9yKIpr3TclBdtuS26UHkX6tne1jtqsPD/MnVeS3IiW9u+IiLw5hQob9ob6YRQS2q8
SSAh4eq/B038sf+THmmPZqu7qshc67Vafnbc+cOep0vgLaiySD7YZyUQsLDG58XMu71mjCm1VjIP
R5hyksneuMuxlLb+fsTE7Y1f45C/ucou6QJmv0L0+S6GeT6sJrmKhf6gZwvi1qnnkhx4TaqMjLZ5
IeHeQwXCKSHfM8H6mkzLA2h2flizXxjs2AT7sowWzJcWLITXCHaiZM5jeH0+ZOYgrhhJ4tqpd/60
c/Nx/tILM7KAQMKK3Mq46bOXhH63cOiKKeT19l88r/qDB2a3imr9LKrk4parD2J78duzCaxIspF3
VWbxqZAc5mP/MlaOHpsGnWe50B7tNad9SDKG03VHepqcLrQWP7cmBEAw+LieadjlKY2WqZ7PmVIH
2xhZ/wcLiKBt6z1Gk4VBfWYTLOUZ9UgRC4cPFk7+OuKlPwduDepnzPfJ08+ufPNa0hOMcnXwsvgc
nmkAsuAzLE1jPNKAGXJiFXsBpOJLpAJQxrHg+LWT7tfGMyb2p5USQEJOfBIu6bDHuf0hPJWQL4U3
25/NGN3ONwlq7bFetDez8e4VYYEXtBFzSJUfwvbKeui1myXlWRBOlU54kDuF2rD3dl3i75u6CTs4
v9D1WD1qL31NZPJZedk2MSffKbDMbHLPT+Mc4oSsXh0mVd14qifns7VX7qLSVhEKqljDYMAAUDCp
A58lgbNfjB6lzVPSBuauMDiEeHOflxbwmTn2h+sx+/MdB4QENLwQz21pVSGKnk97ALd0b0Zuj6Er
SrAyCxRrbY6+IACK4moHSGLem6P/gfzvdyX699LvUH0Mw2EAOoqUbw40z3SP1A7FivDsOE8KNouJ
6UTN5WWailc3GZ6ZSSPa4cZQ6E6yH+Hr9lO3a7b9ySrdbG+aE1OcBdM3z+auKZqGccSvw6BHpWJa
3hTTRQbnacsWWV/VhM5oO7B3iIlkac0PadeAjhV4582lhUADk2k4dNValCSyFXdsByhRFy9S3mSF
SnUihuwNS6DVMFFdG7WhPSdk1HpTta90ES/BR5Z5Tx7tKccWSAJYgswEk36sWBCJHuLux/llviCA
SM+1BlNpV+lrwDIWO46LZmDpdwFejRi1s0k1aXHKK4tYUNQjPL92NOnD5lUm5Idk8elmAOxpGTBu
OYA0zn6rHrtmOKQqeV69jhdJ1PuiK5F2AFcHRr5+aPt6QBAE5mcMmUeXlv88aN5P1xy/ORo82hZx
709AWmFQG58VuHLkjPgpi+JiePDKysBxYwIl6a+LZxwyDSjAXexy71fyR7VOV6cSycO8hHWxBFeA
0IaraqXGk+vKLsM8SdZz/mV2lXHonPbbncyCC01PdkKlT5IjcajgVwOPiLaRGMUYn9cp85leYURD
xGz+wS1zzk2MZtp6rJz8O7W4hfUcCC4xZlJKOZ1yVjGVje5x7WiaMxUPv6inKrLWTrJ1wKUkhGEk
X1MPX+a1wGiNiySgSlf8PcP8s9CbnZxh+3xHjOdqLS/DUtU7l4/DWUl1blfbPBd2ntBmXhJQ5h48
L2VIWbAFZ+YvqUkeNL16T9zEICwCqqWN3Wk40dtXR8v4GwXcBC6BdSPQ5VvGk+EYTHmeuZg306qu
WdyWzs8KZvo9q8WjGGqKsQ3dPhQAlztkvkEsrQn1iu4eSuJ4DOLaYqf0zHvaGtts/MOxaPucHpOx
LA4LGFeIBPaViR+P3kyYfzu4feTaiIA6AgogmBT/Z41G/G/wgPR4ICDm6rFL7tI6QCeUfbcwS4MZ
ABkQIzv0o/3S2OLieTjHtn8q6r0ZG4ii6vsPDcFt7NjdGI7QR9pUj2dn6d1D0FQvTlY8lWXtMTLB
jsKy7Ga/M3ZGMGr79bICyfu1DynWFmgtCqh0iSynD8qBPah1ozHJy/NQfzBBNRc5T+fa1lXsQqLy
8Bb7ddZOrVh/Oe00h6nO0L6GkDj0kdr1ZznAA5fmnY1eYMGpWB4NN/2ddYTBZZraJS7yg5x7L5a9
ke9hsRN02z6Ctc7mE1kzqNh/WbnjwQDBBwpptSfhfhap4aIbROUxytV5UGl1cG1edCyjeyp1Ac3c
l6wGEHK9rkX0jYxubIajLrnJF+Qgg6+9jklCsgYdjLvFn4mFYJ+Nu6r/21UCKE3IME9hFQMQaf74
pzH67c4gVOcg/UnbdS0iiGILrofvPfWvXZl1N7MLsAb3fVxJA/tF6XCY/JqIOvSVPUfNNLNs9ezy
9EExgxPeHzg8KYT7o9ZolHtwMnFDvqddZ/9TEG5xNcse7CNJK1K65EM1o+MI3D/10Hhnrx9+pcFL
1g40nnKNnqve1W+OXr+vPZ/LnKpX9BnZdKdV9inrQTgGXeqfhVm/a455rDrcocEI44ttlrmLqtl5
DZmW/1DFlAn3Y9CQpNAwZVG6cTY7SqdKp7hK9vRMfqVOyiC3ebnzjF8NSf4H8X8R9EQCum7HYj5d
uH+uVePS91hyVudDHzmL/d1nfnbKqjXdwXpEAr+N5uTTvXGcoxJtRSTV/NjrCVmGbr0iqdeMY9An
l07O/cnGaR6QqYpH5qEZF+3XUgKR0eiIcr920icVHHKf4x6CmNy6Pp/OWZ8mO0upnRy9i+kF51oa
YTuZCCPs4cNtwI7Xdoy0dbwjgtt3dWvtG5lbOM6FDibduOR+gQgbJMXsddz3IFp682Qg0QkNtyGL
yp1HECdt32usHWVlZXiCgtvocZRbWrrGeV2Hw+CJUDZafmr8HwKK8TIu3slyWK86c4srLtqdu2rf
VZE/Gkt2mPlgk7k8HIsVnq2dBc8GSRzAZ1Y4Yh0M0e2LE3x9tGIs50X0UcRRFzb2l65UPzmu/Giq
zKcmENwDJZEQVeuQRCJ88zYM5Z2WCr7VcS+d4jg7GIV6lzHA0oF73YSrvWCmHcYqixZVXovaVHuQ
hCQe3pbCfV2C6msx0iF0pXOzQPKwupAwrYMRR9OGymrlsALuh8rzx1PmLG96u196qDkcGuDifhAm
/m5okBxWhfbVGEUWdZkLE8tKl4mAqWAhOyWDuihzFBGV1/Ggq6cMCxO8sXkwRfErX/2HANgJiIYc
JJJ6rqZsn9stAlCWeWzpAvFJBXLq6l9KFY9Lq1EBwsaHsJh1ULe6MCuWPE50eVtt5lB6uO8kEZHY
LM9eZkNfBWZ9xY57Ryn1bGXpoS1dxi53/ZS80W2m62Hw6W27bL+TQpOhrVnejfCrPEa00cfGtqqO
Q/k+jutdVILiLjApc+7ftBXVfvbOMTEQj2HuRijEczPkJWMSPnalc1jl0o/mHkN8cK4UtC3pJVxj
y200uh+5Zl3zLa0Fwu91nYoGo35/kUsRnKhG+iPsAj2cwaBbg5WHU+3pEQKRAWWY/HDNhU1VcP8W
uZ8RTqSQ5CXoa1JrwhILLJ6X2hxmbnBAWokmVrOfHedaeUkaLmsC+NvJYzvUR73sOJOQbR3Zf6ME
rVmYKYvIGxdpj77UfQhLIgjdaR8dvTr6ffCL4QwvkdsFsCQ1YiOGLhJmuAcIju32te1B62l7zdbd
uG8oYZG2+bdyc+2Y9+gLe6plxaY925BTlN/NzmZ7kojyGnQwXEYNjHQtuac87bF3jYOrkEFma8Dc
yD2GhOBsASMBN2qXwe4/UuLQ+EZw7NTkrJDmBHyCDiZ3lgopEF62dI6bFJZtSZnP6L3N0Fo6Rwxc
foVUsRbabxJayG4yu4Mq8J3qRsImwI0mUNWTGNY+GMCeSd4EkWydbo8/vrzkfv7Om9+AfunZztwS
Phw3NBpFfFJt2JGD9IH1I04STt6irYrQUFV2gBxNYsjwqFAigD7PeUjt+lLPN0ciB3DXv3Vu3DiP
l1ggzuQZ+EnBzcforFHip9Ypk+yWI5EA6SAEU3vNBJi9+HbaxX5HZELtPOa4ruJpgHQSC0Kk0roL
rXiaxrXbB3MO7WiDQlb4xA5APLWufRM85D6CyBrCO9TQpZXGID2CCBtTCzsVEXLn3H29dsKasOO+
5uYYs7EOtSLpD0szMCCihzKTiQfeM6+FMxfx6KZ7NrhXo/Z/rbL6CwVThCMpZihIqhixPTZXxnFc
aSS/pc0f0buvnurgkC0+gJCehyz7FdhIEXKpw+RX/sgxlMpj4Vo73wCWW+vuARh8Whxx6KsabY+V
IHQt1bj7Ky0TE95gH0bXgK3wpR1Jsn9DExQR7gcwIiDmh47lZldsj6stBG8bkJqbYGJL0QLOxAyM
Ht+znQ9vbjr3NFxzegvYdW1OngpSl0/mNpza/ldvqWu2rasBCuqdJ9djq/eEVlffubC8/TCP+3W8
UL13zzok00hc/jSyPcBn/mAwQ6I0k7yHiZkJcgBNE0+qKL7SDSvgOqrCBUVTnPQC5iW4mzl7K7If
eJ9yrXd0cRYg/90HZeG/cXI3e6ffAgJTuZMEvUXNaKNRMNv6aE8fSZ8nO/TaLQEsM3dQ0Bwrq72o
nLG0hkAaPX2Kk1SMYS1Nog/n51b35K4b+yVspfixBNBR3aKp0ArGq4bgn9CsW6ZZDD6T+y4gyaHI
Psvs2xwV7TczV/qUfS3D2kalhyPA8pLfPIjOgUJtAMKq10KivZBiLeW36Dwtzlr3UNvTQ+sTPjWu
F7I96r1y5DNXBgddub1dthG7nfV78TJULT4P9IQCXWHkWruTNm3cs1zf6jGTYSbmLHSy7HOxidfq
+pGpzCDYxn8azeyvzLTLiocFJYr33Xih0/NBkKNEYGy3aBVM1nnF5RBD+xJAtIHIOi3SzVP/Xtt/
ETO99bN+dWcwDtWQV+/56S8oPWJR0dEW8icl9oyqqkJqL8i+dPtgiKe5hNEokhDbbonv1kVTW16A
oHZpQqja2Du/goxRk2aaY7G4eCm1/FZvgPjYFMZ+HmXPu6S+y4lQCjspP/0qdY97b+UbdlQfsCj5
xOyILwKpfgx9qh2IVWK86IJdoZCsta77VUIe7Sd3/VgFOgEFyqXVKGB7VbRMSMYvqcaHBCmi0Xv9
yelQXQEDdaBg2XtCgYSB8inWeD6HBPpFLupdTtBo+CGG3TMS508SBIOwcrxyLxTaPWLAV7At+wwW
n9/zQns2VR47PNBY2mXy8Y8PH7TlxRjVz0rWXmgUHpltGNVg/9951ap4RH8TuQzQ/DsiVRy9TbA1
1EYUqffOCh6CwrhnXuntmwD4riEToqVCFFKQD6BF/B2pkCy0ULxdzLF71lJILuZWk2GmhQ7QOdjW
KTuZZfHelHwiyNye4ty3ZagzmRwGvh+GwyyqFvczqLQyUpx+7aS/Nn37Z+ICj9PUf+pN1nQZzO/b
URsuN98qNzLC4VaE27G88cMkPHVn+Bi4SZ/z22dzBF+TdfODmhAkw5P8s/YsXSspYwfBUXNrRXtZ
V0+jjNdWcWcR8ZutZpi0mLIneS/89NtN+y/QwudZUpCdbtri3lqTUKst7Sg2A+EGDSdlvDiugvAt
dp5CllSOOtdIa385xuvcutzc3vAEoyWjWs7PuX/AC5pefd/dJ+zkSLFZ78gIDJO5efM89WgOTnbw
R6JY+vwySxTXTZnxqOhVXHnrrtQ+6qZ58VvDA3Ve2XsWnv5EXIp1QSNj7WyPn0DUHKtCXBtShhBb
Vriqh/FIsu8l6BmKO8s8mh2OR/zFLI2BCMLAbCKkBI/6grQG+vms89qT+n+mBj7dBw1hM8oA87WE
eBt66wsVGEdrFnD39w38aw1r5MJFJAHnWl7UMVQQ0KlmqlANrRbVubhOqOXGKZcnLZg3iggKpjee
VFlmUUCr+kFnDzGKXB5Sxv9Ipu5z1ihwi4QdonW9R5IUv23bLGJSOraEW/EGAA9muvJYT+6XGAX7
hOqR5QnjFacAU0ZBUVdZPOMjes75FDG/96CI62tiWrupc1IuWNATzGS3GQ45nBLmi7UFahBl+ino
i9zPar3nXfHeljv40eqEn+ewwrpdet88U7NYhS4+BWYVLlfXF5d6LOJFW+uwUEax+dxIZZRrF5te
1V8wlLZgStNDh6x/j2ic4087kysHXa8vrybvi+4pxLxKGFGbNul900O3HsrXXgQ0BGoMMdyDExvU
kiHo59oebEuGRgkdZLJQBo38MghAOsx+2URqQRY/MYVytVc6uuslJX3P9n+KVOZRoTXA3mXrRJqH
HKAw5MkHZzoTunqz0xjAGu5eBJS7FdmXayFv6bbFqjfHx9Fg6fKhJ8NkNZu4HmCtxu7qWeqH6an5
KDFnTem4nBpHfApSXNwqSHerbJib9wx73mLcOnuSe18rcL8VBmXQVRkhFVGYVPqf3SbqR+MbySy1
Q9cZun1byCjzZVwFC5U79XJem3cbg/J+KnihsRo8ur07HUpvGmKr+TPg7sG+VL85/voyzAIBIIGM
ctX7qGOJQ9DonaZlPrJBv462+bKufRqtJYNOO44f4xIcVN4/5AI/B1fCLpmN98yZPiYhoO2ooFJE
Tp6EC780TWlMTuO7Z9bfmb3+ACPPorwc71U7PxDPGnFS1HssRAkRDByyRNuw1KN8dwwjShjaIn1m
kBX9Oenlh+M50w1VRBCtI7iH702RYbfHtl6tHdlrM8qoIY+yISf/jznV95adX+nMqXhEfUaIcLFl
7HLShx3TASOZ+mCSwjDGRdal3KaTjni7wN94aNSCTNL4hnjjmMpLhFr2hzJ6/PlWgUhqfiYggwxb
8mSutUVoRHDXejguV2KS1L+yqnlySzsFZwZlnERJTVm/RBqU4S5pKeLoK+2DvFOxt732izAFVFR+
cct8cRKtZV8DwJSjo6D+VzsLFZcxEFJQR54IGPLt25wgsx97WpqS2o3IZGPScPkAdUyxXmGE08Cq
Kh0eMNzvOTipa4Bk4eAckRIxrq7dsUFIQCoS7BMakwgZzG9r9O+F5CPt2hvKeAFaJL94+w9mpKex
JxiUW9JqDtV2a2P+LCNEoWAQRJBV2owEwirB3Nch2MTHj7A3RBWD3RE5GuwDzTTDyajBXuVvhfFy
32jdl1VPXPLfRIIRCz0YWUSGuo3jM9d2hZdJcH1Gp218rjV2JU3BZMiCgOEugAerFnBf+zc2Fu1W
D+q2sL8f0eu/QdxALHk7wlIQJ1aP2Tzcs9FhCtSjrlZ3zCnVU7nmT0tTUNTQFS+TdleBevbk0rIB
5RdiiOt4aZIDO4N36tr8c0bcclJlv6v78raUKx/TPtP36C08sryL5LDYA2GDm6RHsz5KM2sOjJuH
rhl3GAyvC5xyNbDyds69Qti4c8rsbXLLgHMVTMZ5d3CFHaqK8zrI08inTAPnnHrIkXZyGHVfEwrN
MeVxdNe4TxBWOm5xzFNjim1sikRV0mzo5/VznTlwwSTNEML8s6iso020LUAQcq/FX29qtqZIKvXl
dYfE9acLDRzU+RF4xWf/2c7T/AkkiOfPp2nvmrvyUHlFv08CABtZvKs1H3b+HBam7W8ZzFdLIa6q
/PY0TchsIC13WTbJq18PB22LzvVwsiE09SJ/yPmFUaUvKXryxV1iPclo7UQosmZZfV7at3yVGlSf
G/tNJq4LIkBDZlas9f8M2w9dYpCl4PCzjvoFfU+zc11Sb+h+3+VDwgRKoOtOdfUps5sjf4YlspjI
IfEscJpNXSyUsPeVwWVf+P5NMK1vshj73G20QDfJpzJDMQuZurGlIsw5A8imxShhDVG+4MVBXGEy
uxpWKGXys0H/E9ma+wPTS4BoXAXfnlNb7yP0mlV4sZgX51BJ5AP5SnumzB9rnRaJjgz6kMfwQUkn
VFZdRJM/6vvAS1/qiuI6q2O+aa1fZU4x32Do2t6wbYHkKD/VeEV3hdiZamzjQ4/NYDfTBcVzJ0Wo
sWOU+r5Oi7M25o/VGuTcjsXGV/KG+S4vNHYw4952v/TZ+VNZeMsLIFJS2KoL3xPaSsdsji4IPks+
hhQfIEDptCl00wXlyYGQ2d9i66tTvbVLCQreEMzfOCeeRyY88jgsYDsGbEeTvzovJk8cbr33BmTN
yqCPlZSJSjEgG2Ak4VK/wqPh09+4TLH0X33dIgYN0JZYgunEqqvdmBddZCxfvsnSleONCgWqBNiE
5YfT9f+F0gLgledEdghNHP3ocGm3I86OFhB8NzhBHxGhTDRey3jmVHlyqZk08ZEjAc60uDVGNrAA
BBYxoXVoZmNP4EAaBkOHdNCw9b3Wrvt14GboRoFdaagmaDOXcF2Pv8xipDLRm5p6+4u/zU4L5pK1
ZJlVR3LNcegsM9sif1toWPkNb8sW/RqZpflHow4pGpJzw6HDZ2096NZjC9oHviTzGA3FvO9k9iZ7
9zsrxSMCDF0Rl0sgUH9fMyzvnArajMA0UBcxs0MQyT2RfpkN0BpuVurwOuNNH8wf3cSHR+ePrYW8
Gom8LprZP1SaThK8yyhWjv2n0frWrg/yG5Cyh25KLtzpKBvVq8GsFyHnJ/jIF88mdMMhIXETT4f9
ijvvb2HZ2cnGN8UubB4WE3AdMBX34Tz7D0VpXUj6os1BJD80pGPIiXyzuJfAIJG/GGKnlxmRlgaU
rSqzR0Mjq/yoNVhb+s01uto+yXEuqEpJi/JD43LVlGlwcKaW9zUom6d5wisyTvrXxKIJeJSdUZsQ
CS4TBLy2eJoT32d6Kp9ae7wlahGXLhmHjgtmeZW20GD3wUegas9cseKoJRqeEnRCizFeqiprz0Gj
wSCl5trg0BuDlIWVDMxmLP7WW0K7E6xq2yjLo+UgLyDI/5mtp0cWMDcRrnnCfUpqrlbqsB5czOn3
crR+2tDiJJPzWa5Oftn/RheYnhZHXZ0k0B7hML46V2Gp2X43OVO0OGZwactOvw15kO6JpDwnECvH
EUO7UDOiSadDmtUD42QIbncgICgUy2LZkbvVnOkyGkyUnGl1RBIf7GExlsgoRXu3ti//fjUZenru
qWv53//ea3Z9wIhfHYsbW9bwIlwsPisK/kgifDEQ4TzbCiVRqavDMNlo+UczPYAnD0QBBMmpGvvs
IAKmB1ToWFTJMYhrygceERT6WF/5cziPYFzK4hfZ7OaOkd8gEzJDwEakOy7FnGb4kZlb+epEkEXM
81x/ofrnrEMAV2qN+7rUK3p5a9u/B895NZvgZ5/n2/xjru9WBWGgG2V+t5tufW843ea8Hp/z2XPf
TP/wT8oHvZk/WWRJ/PtPWt/wKRIICNs3iYQh0+Bgdk5z9hxUiEbfWG//32+59u6a8N57aU5PdX+y
yGZ/drYvCDraE2KfL3oRY2uR9j3R/fZiLfNhShUyNSO4SM1N78Tye/fJskhyUMm+QYV5SZrAPpWm
/lqXq+WGWe2f56xBi7961S0YbcLaDedirIlz4YnnhVWcu3nleZf/fVFT6V+mwkfU5eXrDs8EGKVv
jydMefZzQxj83fDcYyBqM2rqfj7mblO9dbjbtwT3ZzXr1RuBKnd6Lq2HwK+yu2tO72LhjXd1aWzZ
yurZIYnlqUk+qDJQz8PiVETxq2G/mIV308wWSy9mjmHynzunphkG+PmPwdPr21V9tomXOdER5ISe
8Kv96nrjjkik5OhsUiYP3chuZDo5FlUpfnQFF6Hf1x8YzM7tFDiHEqNHXGe58SPHLE6/es0phc00
XAIjQF83wF3lw1Nl+b//RZ1staTYfN9yUubbMyEF9Injg46WAMllaTrNUWRGcZSjrV//faFPy/jv
V/9+a0ABhHneHQ3AsKM2BwFSKJTIQT29BUuW3vwAtstB+hBLe3CQ7+nlHmuEjpjGnd9N0edooqU4
ufa4y2QnL7XliNv/vngJH+pGbD9vczLIDUcj8v++pJs8lYzBG2lm2qn5Z5FHGTuwGpFm4NpWFmGk
WlgFsFhW8zhe0SztJNISukrl9uN2FzeFcgz1FiMRJXF5jDSqyq5uPRyxpFNFYFHnQKGZ4e/+/XLK
m6jGT0tpAoERxtyWRFaaXBAOGSJDNzwtFfK7piM4eN7CRTQ3+SJFqDsYNk1R/rwal0L7NDuSE3bB
NCdvXOykZK7L+MTCho6l2MKCkFR1V2e5LElD47kGOKsrU49apylJagY7W+EcDG6bf0yCyMdzjVuZ
poHuirBe/jUt5+bVtvvU6utnS69LBKSjP/ucb8jT/V2tVu1gOndS86t3fjiJJUPNVwcsty7sD6OU
Op7VCruEJtEdC5BTvwl+qTnLLw62cciFBaowMfd0Ny2nCQsBY0PGGlN37eZiOZFPg9xOGfZD1zX+
0ayZxGtsfZHX1Ojvttfh35dUR4IjhdoPts74sZmFJ9O9oag3T/bmAU8TMNo8x55H8OMQVfhV9uX4
47/DosI9sKqSC76o3mFgwAm2sB6BoiDW162rYXvn9XWQ1FXkLm+hhcAfK5G4wF31w9HsjfcSZxLk
l1U/QjTau4ZHkonIFTGRo3jEy+ZWaEW281WmLjq+m2jeENcBehapSXBB65tcDBPX61o0aivJwiJc
ymcE5BkiMyd9RjF3UirlAg/W+tZmmhEFmpdfNFQVs/Ry+n8OnXt3e6N/+u/L3HYPudciH6YEaEjE
4wwG8lj0qw6endOhtq4/3M61jqNDHL7J6AdS5j3Wg4ekV5cziuG1u65zQeaaUKeis6p33qjsnJpa
tscTUB8rYZxny9LfY7senQtlzSvdBElxVS2FBvZi/yD0DoDQpfiFHIjX3k2nt87ri9hdmStH2/ow
8h6vIFcqKakTqX2ifaHe9HVjFvJRk+8eManWPNVoXqr601KWGw9DV52csXjPrZUIiMV86Y05v1d8
iFLyXr7Wyn4sgGtPqQG745dz+UFiYLbTlqHZI5Mj9HOtaDf3KxZRH1svCTsozfmtL3xxXOeRxoCt
VmYZTvPKDoTcnVO7xSMjmwkT1WLGJSmTj62g9meZhx7wVvQHiRL8XiHyvGMi4XuR+h9yl9YdNgSE
LqwIMZR5fe2zDl2SN5jhvwwhCqDTR2A9HKUAXYfVWZzXPldu5PvYtuqlLq9CoyOyzz1GpVpdbAK4
djyOkFrFuFC28455cb41uqNF1YxMtC4148pTSMD1+6i32o1BdHq1NMlS3T1Ni2/uAIyYTdzMwdSz
zOVREesc/fvYG9UqIdfGX442Oi928WeWDL8OwHSH6IJ0H7xyJkJIzgnSeoO6YNFti5vYAh7woZqX
/w6fkvgFucUVARy+AroCJSbzgBpnSwc1UJ23lh6iAFt+ukg+TCugyWRbJZQkzmtltDvz0awS/og0
4GPmU1aX+mOjjX+MCllWl1rGtc9bnYmxd15MUd4ynNcIs4htsLGuesLB7RGo8kxsQPO4Flm101DY
oPTHaOAY47fXWWix+Clvi97UN0lixLGvrefJxHY09A1+IUpsLtlsnXK3+mdDBsibCDNxfZ10mNZh
jG8CTLRuvptzrP8tGpMQC5kZ/3tjE396tvQZH7yo10vi0uyCebJmSvOsHQc2BZ+S2qYpk9o1s5Zm
OxyAQfVhuSqbCaxwEyQTQ/d7MLnkU5aAfyeU5CzcMwF/m0YexFnhE1eyengNRj85kVutRTiOVobi
GQPEMmDEzvIfKQkXL20KgM3w55089pNInywqsLcvWl1slDAndPE8IUp68IeAhYujTwusCqe44cRG
VelnVYGQd0SBqYzgCgNI8N/hv2TkkzoDz4FfIbVIA2lc/n1R5sL+HdQNIEzAmEynNDx9rzmHzJ4/
0XBgDuszzpDAIR0pG9Ey+7TTZFCJu8VV63XevqjRH84jUKdDuyaedcdbzsUG6ZVWcXfB7lyNmSiF
GXrgoh9Cpbv9uSvqz4oouRvukubcoPUJB8vVeUizGqxOTFyyKCgc3H6HahjW+9JuY/ScPhL2Exza
1LD/230GYsveKOpi0V71d8INnNtkuMNTsx57l+nv35GjsuHsyFHsGqN6SJZkPDnWDDCY9equzwV6
Yo6iwzj6/kFD96qHG3oMHAYVk9RlLMv/o+68liNXsiz7Q+PVcDjkSz+E1oIyyRdYCia01vj6Xoic
6Vu32qzG5nHM0mCMSDIzGAE4jp+z99py3LV+cSrRAzwhARfLgu/a+godekUqxBa6+yIJKD7qLmpO
7mD17MWS55SFZ4WhqX+joCk3STUFdKcsWDrdeMLsIraFV5sbDCD2EwHfMKHikj29GbLZtIKVZenh
Vk+sVeN15GV3wVPmUT/UuIvJVlxOZVid6soINmqmX/x55UPYfw7zCoh89zaZOjXmyAYHdEQAaGcu
8QTy4DLC5JZVxbDS5ktGYuTYJfNDlXTBdhRhuURq4h35okSzHq+qMovAXqBqlmbdUvHlsMtqD+1m
Q1Mw1HRkGqRJWQWib5zPMTx/K9r7ZfaeGzQqh8BRhyi1ohP/ItvfsjAump14KztpBsxA6ZuDU26H
WzBh6w8GxxlRzhfe5J8jCF6ulZy6/qOfWvtq5vQvNDqVPka96+Oas/VCriK7sc9EL2eHQNNfq0g/
9GLQ3nsEVZumNZ4x0VZXg061bllgvqhKF7y04WYlabIqy3xW8eIVSVEgy9T/TKcRhpObTDtHK7lS
uWBpCEbD6fFVHZwG68fsBZos4jpwfVk3SVl6s2JUfWV2HBJPIvP5P08jjwPMBHYtGVK28YO5juIq
PbRJFy96ZearURNbLbTUxWoYjLFTULuoc9VN1uVmZHN2pou2rcuoOEUz2hALgne0q3ZH9hwlD2yL
VdZVMRREPz4LNIIsZ3PQkPVCjodzxPRjLUP62B9jZ6+4161TN7PuDl3pbdtgFqisomBeGXqn0WzL
oz5V3Y3EonTvUMsvZOd3t8ehlOrsa+mXlkx3I7WZeVNcunK4Jd7kHbuxhkNlorRxx+IYWs0xj8zs
WEWtezetfvO4GfQTkUh/ztU2N77BNrvqgtNBNnH8Upo2H4avOyu0wMYW/me8J5fVXA0AoNA1j9CJ
KtItit486m0CWWfgqp7wPh3zQjIyd2uKP+h5yCX17CnKJ/FB95OZhWn5WyuboqWXYqYqq2h2UlX+
5XGwlPQvjW+Mhyqu9gxdtVVeVNBdoh7uZ6gGxBp6JO5cedQSsfcEIBrreYvWN7enkoEhnumoJPZT
kP62Fh1hSsp4SQDGofC2uB9CC2qYkm713KGZUpQxJXRsyGMrGflEknt1RdNpjILc2wSjsDY2i/Yi
mM9pPLCAG0BgrC3Kjsqv6sMUDslpmA9Wm3ywKAzccsL4WNh5uXGLCXM3OoyXkaqhNVtGpINTb4q+
dUkAHu8WcbPHVmcHaCC9PtR4Txfh/D+pWYRX2uVnBmjuaKo2eA5xmy9LnajurusA2SCe2iIZQpmr
2fjYaTVtbBBASF9Vcust49L5BIeYgTtuKq9ObiQRXB4gqLgb2k3YaeMxbBFtET9ib5uYmYCV1DDW
quytbMve35tm4aCr6PJl2iT5EZGYv+rcqV8K9k6LoiW0tqBzmuV6ekmJkrpjeyq2MxoG6ZB+9kLz
TounflYTvYwwSr4offuPGG8S8ZYJQDyXOys0JSFH9l56Uh5k7/6ORlWdmqC0cVwwt2K+O+0zD6VZ
WslgJUenvBm1Zm81/JmHygqAXYy+ovMulgR5pdfMM52ViHSAXZXjLB4vvaWhTZsyCVaPhxhsWNGy
gD5vg7QCAVK8MonuWrQWtiZe0xnPMe123V3lvQlNX9o5/mmFFNYSaKc9BezT9tSFZRf0QwlssUux
2UaDqG9dA1FM+Tg9isZ9UwZlRcNubyUnUtZXs6J+qXTyHCjXrJOpvHA/BOmzVeaE+Lnhbcqk/6L6
gBtQHYmtTJAM5nKqjlrQlJsgIJ6qckjT1PTwGypSwBQINC/jIL5HVi3WqWmSKmMH28eCKsBOxpKw
9UTdC9/XjpY9xScRWGek7nM/df4tQ0wnJveUlZAIQ6ZW1S8PulKZ7Ht3MC6QkowTWjA4E7bhnw09
ZLbvMi1GldqU482wYkXy0YdnCqqXql/aurB2SdhepEzpWDX8HxgIGbqwe6GlotRhrI9FGlmgI7UW
kwWpmB1T0Lmrxa5lQcdEXGTbPLuFF7Ngmt9qa5z2ZoDrmH+xY1BOzHJKQvJjo6VnFZkXIaLUyfW3
lZPMmk037XeSueVx0B1uaqzTNJPBNarpc5zAajwwUK3u3gql+cfUM4ODlVCq+8Q06H7yVbbdyjcj
dNJwT+u1mcQdA9vcvepeGJ3dEGr7vPWt9A4wgzHtahdVDsL4fNWzdTk8uG2Wsj/KqWJSiBt7DdS6
OUEcfQswQF6i+WDV1nUwquxQwhNRfr9VdmJeuQB6EENzIxMfX3ooSUpe1aX1q9ZzcAtxHzyPP1rs
HJsk4zuF1k5HabVru+MeU8DhHBsp3kpFjwzmk88cVL55TerfgCSF70tFv/lYEuW30REdbFJI4cuH
FTkbs+BM4uAyyb7b0D0aibZyWcvQuf71kEy97kCEmPuHfBZrnbstGOPi5Em8bUAkYtsUr1JHe2sK
Ma5bIC18oEa9NLTG2eouN986RpaczwVFF5c+KIII12tYvGr+dBBBhCoseZ4VqxcM/uHtcYhHCgIr
LtQRT7J4RRy0SLWbaOzgB8BWRrB+/aXHeBM7EZs7mQ+02Yxt0Pv0j2BcQRHA9rfyMryZlnDLdS46
j8+loOE+jW138L7KPu8OVdk035hQc6063+wa42mReOmz6xQnSwvYh1fZtPFi10D5XVY7U+uqe5Kt
BlvO+5RR+8hJEStrN3xyUob8dt29xHG3yyYBzK5EEkDgcn1ondLnvmOOZ7Zd/sY3wMN5VusdEIVj
xrGhGipRfav8ttt76KuuIZvjZZK40NMGYzrGofebThWacdeFtMaiyWKM/kx2gYN2qM0uYjiYvVaC
ZYEOLETCbIhqWCyEoZ8MAdMjldb3zC6nJzNUFzCrxlWi7JdQcf88SjDIKknaowad4NuUPdFCtT8y
U6OZOiT9hrRC+6OlNwR70nyln4ZN1XgHg9et89FWz2kE1VAwPicAzgcDy8yzDZMPJcZyX2HiWWWs
7xmUn2eBD2r1+CqMGBQ+vupp+eHP7ddGg0w5MkP9/jgYYYVi0EbFND/VDk5ymeeyleUwpCybI8Vi
+tSkk3YLuWO3UQ3QlDs41XI1AhzoNHRi82FyAQzQiyaHS+ZE/qXaxoiZ/8Oxy5HoYMl30AyckBjZ
i8gA0WARUr5Pg0nipGFH0PRE/pqiP+fOcJITgk5Dpxwa2j2b04gEB6oJ0pcmDB/xiwXx6AMGyTs+
Y0ExAKIilElzjkeq7575/C6BlbwxSxTsCkoKVgj7q8Ric+sopQv/F63H8P44MLY1dsH8guxMuTft
92Bj+QyF391NhScxoGN/R7XM7nKuyuJhDheTwyLyo/RnjBaWHnsdX0vMBCv2tT/73CpeOtGuUcvB
CE88F3qYZW3wNt5MlGd20rWImvPVpLlfQ51mJ2X7xfvKaCmmEKw6T1bDm1gMIB3IpShOeVze2V75
P7qOeoxAzE/0CfXWNov0tYyY3KM4kMioQ0SF4Cq0qVkPg8C0UNuOpM9oQICZTM5TwlDxXCP/SDpw
gx3KwTXkVfM0FOjPY7v8FuNuW6rgq0LNfKyoEMy6umca/t9HHdzl9QUaMhsA0boG4q2CcAzJhktz
vmNbRrZrozql9+atu0GLjuXgRqjpbYTGPat0V6RHao4jI6ENjFh3H8zdMjkF+e5x46hDJC4k4U7r
ROSHLunHb4S1kcmVuow7KC5iAam5nrSRez86vclwEZ5jLD9gwdL5/7+0ElBIP7jVi4laErJJetRl
KkCmr63S7xcJ+SaHcczli405aR01tdw8HnZ6BkOtks9guOAhOkzTTaLbfpRFdw1Vl7/1dVFta+Eg
w66a6CVwiDKtpXmpYzNd4D8zLumIuylDU0MwEZK9VZsPZPqO2plZMM6QuS9a5nV9n0Ey7Bt5Tph+
fR90KznAJgJMFtp8i9+IXZfycaaiPenuMAIWpBeaJo35XYvGH9Sn5VODqtmd6ivLXbED4JkiJS7q
a22zwIgpLLapTm+cRhSO5ZkFb9RsyIAh40Ic6Tz3k/MWCXVuJyv9WUPN8g19AxJIe6Jul0+IKZD5
ayivDZeJgg1j4F7lswyydOPvMm+3XUnRqCmmD04VT6fOsDEdzW9rag/HzgEypJDQIYdt9U2hyh/Y
QnAG5v6epcc5BIx5V/5kd88afRuCZtU7Q1wELBKLPEm8+pEWS7qecOPehuLLYQS2hBPSv1MEwKa2
7ZLE6YEPOMzzdtPqeXgGcBSeHaKI+8Vfj1UbPVc0LXaPp/56/vFVHjTMVARYJTf1+g0wGxN3kzZd
/jrYNaBt2/J+RcJvdo/nA6sbGBLIL01vYrEbaUIfB9TLx9Gq9b3XGvIJBmn32n6vdBSCOAhwalbN
eOOdZlrnaMmCVa26ehnIJLdxw28deKSVHxjxXs6Q96qpd5i+dtpAaQERxXzyPO/MzWH8Rii8R50h
gY/l7nMeIeXR1a9c4avwtdZ41SNu8GFf7ywJ+uuxX0WSb+zbwSZ/Kqq53FDN1S4tw0dTotTgfox4
Yp5KJZp77G3lG3zq9mcxym6pR3QTpJUnR6QUnA4WXMiOXt3j0GsDnA0Etrzhr7QF9m7eEiA2H0Sn
FdpqqPXfnJcG6Qg6YVB//gaH9LbuNYzg//3d4L4mcAETZUhXF7fBnn7R8ND3j0ePQwkyesftkOzw
LpcFdii0XJU1HC1Z5StD4brscP4iH6jUgbb5vY494/p46nFI8kBy8YPb+Ze/sL3mVVrltSpAbztN
EJzFpHyIK8m7M5XtodM6Y827S4pwqP/uo7H8wL1E938i06U00/RjXCXz/DI3LLm3q+JGsUpn2NaN
p1p17L4nabyhmOEME1rxGtrZ01Q5m7wtRvKS3HqNVZvBNry+PWy6zYij93nqc+7R3qg2j+o6yo6o
pJd56KtDk5ToHZtELJKx8iROUZZ0elW/DCdgB6Znzc4fkUnAkfsNx2o23lU5dBtVvWuathc+8Kxa
5s8QWeqlKngEcpShN6AmRugTlrFFVBlEDfvLUlO/B+ud1j9bU92OtkmDC5D6EmmyESkE8110ICRw
/sWqgz27jxlpuegIk3lNRaNq00aogg+2FRqWfJN2sNHaqAIUShBvlcJDwwg6VRsR/VBMgncqdADd
MRlHtLIKbEiqVoT73KXcdNDMMdzG0FEAUwTNkh81Vd+8vkHSVAfFMh/RVjdcIHnvzcRAJMGmUIux
dIcFQ2S1RC0Zw1mY7Wl06ZC9N3fLI1oznn8wA/lJiyJeu8L5mc3dT6NFlM+If9nKCm4HG8N1WVOz
BQF75N7/NdD/Nqkzl/iDmdIAKa66rLzguIJpTHvPc6+jEhFATMfZa1a8Dw2QJQxAi0Niqq0DU2Xp
VCWIkuFED7O7ppjX8sgoF2UxNRhTbR0dYRqsJ5OtdYsczZU1QEwML1ZEAcWd7Lvv0bYhladBCjFb
P43xw0P+tsg0WZzHAqmybzTdrsGOnPTYQmlAHobaSO9Tw3IRMs8tDFphswXeNaJ956Wnus1OpV/3
y4Y6nSBtBQUj5B5J/201ksfjEZNBTQ1gN/dvrVDuSSMVo3BagCodu/ywwKlNNUPHUhsWYYuNN7CR
nbf5PpLaNh9I6zCcWmxyUwPrEw4lCz6mLhMa/bJJy09NAyCRdCWgF73w1p5R8B20NoW8hHZcLAMf
DauFSnqwlPEptG7puXW0rKcIeLCs9ylKjl0e4tDs1C1gdvvqBBa+i7Gl14Z0XdmIFs3Gu6EVpvk9
E0UnT8zSK+5obII2Wty7+7LTr/Rgki3DyIUAyb/38jDcd6VYVexpVs4caEakB+VbAgRk9JyPoEqX
jaEaYpwNexcWqyD48vCNP3kQLvu2CPdTCyvAcPiVG+yBh6zBo+BHcpHMsm+8MmaDfQoI7arL7PjU
Q2Ss/IZ2KaajcmzBvfj2ALiV8fO4qPKhQj0RP0E3YHKVdr/A2H0C4RhBKKpmU5TDdSgwyWEQTWaO
pUSZtRrt4cMxAsiIMclnqJwPjhm/Itgz1hDPWIs6Ctfe/GITtdZ185eFJmLlWhMlzbAxplhuVFeT
I5Ux1rLYBC/0tjCwkqUbTXXewSsRTSYA45j0gVsEQciob6KIU+lrLBgdZ8r/wKFKqzH/IjbH2Ni9
3l4VOlLbgJY4Fc0XjnPzrWChzF21nSbvPUoxi1Yjg0oTI+ZhCPUPYWOjyy3z5ocyxTSHAVsExldo
27zTgfh0aZRusqHd2UF3L6AKUxYnG4LiguVB2m58ddkhFZN7kmz7P1XQbKMmsteStRdUFOebUX4R
lvblxUwhyQxpl51PJkYxllvQAt8DO/sxmMkMApnBSFDXlwFqrnM+XwqOpuTahCeL6KWr9sCA3ydu
yx0hE+vWfinoH1xVBIHf10EtQLHf6EFunMLQQzhdDQBUCBbiBsBSpReQbRS8rxKdtjXiiNA68vLq
nMyI3iDJoFvWVvGDBJ9LqKziBlmdnnEE4IiuBqDIKv5Vz2AfizkiXVxZrmRlI8E2940m2kPbW9cx
M06FRAbPjOjm6HDKDXcK941uhbO8e/YrU3IABUVp0J1bsqkWcYT0W+vSJ4KO8Lx7xWdXosMYS0yg
3tSVq0DX11OVGQfoh4ieo2MGenxW81wGO7u5bROuC8s/xqX8LWj9rLO+2MV9Ig7V6HgHi0uPps40
reaQSzo7FWVH3iP8blEjA17/LeZsRCtzj2XjhGjStXfOpPcyhFuIdm7jWHBQjFraXGo9IYkMOupa
VqtcR8Vn5CjShAlPpE1/wVyDVRgus9LHTC11cLtvdQFQNknb57gU7qHxrmWF0xqfSLFEVYoKyWSC
4cYgB4feviYlRJrR79HAse5s1E3U3DvoMflPFTHxtMHZh0pH3yuSDveYDHHxB9VJSzL3QkpRuPYc
whqMp9YnAQKy+nnSudZkNUZnMYjfQ9JcC9xn20IjPmLs5e8iy97pvKCL8uLfRdu9ZhXxcpN+UQFe
diw6hYH8mYpwJp0quDcum+wYknFVfgwNaJpW67+Vo2UfZI03red5jLVwbRMqxkly7QT5eLi7U84g
vtGyXWpzfdjNjgn72u5DeeTSegbowy4jqdlkjRgKIMQhnt9Go+gPEZIwJyKkEvz0ybL7i4X6/4BO
AS64Fx5SdyChwsdp0ogyO7Rh2G7SjHMpxo06jOwzvDK9xL21wcjwa/K1W9MVV+nn+tmp40NZ+Tsr
zOS7M8tDkOkkyKXDT9cNeVGhWEX83XPv+RlNK5Z1NHM6LdwFEfPRZlCedtHH11GOiEuDk2lriBNz
1mBdYVHSDfQi8NOF9oQPD+86bujdEGY/XDg+kWjttdmkS00jvR7Ta7N1dCqPUvTa0ht99GWNuW5x
N5+Ngv17Bg7KqnTkIkhGujz9okXYXboGbatBhgINrKU72/ERWa7gs94ni/iLyY7uHSYwbzhNzY+s
IEQitYxNnWrbIvE/Pa34lZkDaiawCLTe4ULI6JJpRrxjoLCIxVaIlgav8InaxH+xZdJy74T+BqUu
cvIfelR8hkP3sxhMlDVYcjY0a3vEzOO5r0DE2knxG0fe70hld9xQOBGYCeycgYqwa1zG+25YHORQ
FQdqJkbI5xL/y6JwIfyoinwBhIjmxmFW8VIM+ruELoyVO6tWdJcTD/B2FucelufpCXEtDuo428Uh
YNKgc+5RgijazV2QTMAo1rrTIwIzUZCZRrtsimGfdnRnbUk+jEch+FQZzA6kBs9yWMURtnJGV/dQ
gkNoaZ8uTdM/NlVt7HvRba3aXlqVM52qNEZdVbnW1Szo3k7XAJHsr64Xdwzg6544mteGlauaAZS6
9cJpXV9KZPZTAuXX6pxN/7vxZbPWDaAODSqSHKVw07nFvtAxqxhDcIrqnEPpb23ssRN+rbNLcbVo
4o58i8LaVGYKoFEQcOwX8lqknnYF3904wt+5MCQPMos3qKkofcbpLZggjFZG/InlRzwbsm72PmKX
xeBZ7w1ju1XsyScaCBZiNDPZoTQxd2PtgFMgEsfmKtkxqIVuXEAm8dTQX1NcrWnaqAPb5f8V9AyG
jHhGqDTZBqxlvy/xokY+qT6jRhcMxlyIqV3QEDF7hOrExKR+ccHqp16svDh2NjSsQa1Q9+gKOe8g
r0MWRLsstPfspTd54jJcYZS582NSFPLpyYo9NvIGPcdx8+/zyeTfs9LpDzlKtyApudLWTch389//
Uz4Zwisb/B4G7WoiacZpAecEsWGvHRJ1mH6hK7G5IyIa9LN1zVuNuhmFQNY6z/po/vDJY9ZDxdAM
5UkcDpd//+r0/5Ht5ShT4z+QCjukxQj2768OVAx7n7Hh1fncN+JogNbvJ969NTeYC3krazvcmKm2
TmNjfJKqQdkQvpsyOHPbEZu6gKpH9+2EdUCCZmElyXQ6y6nYEf+hvU/4ePAiF/+XUDJDknT5T+F8
vKuuo1mObtuW0jSbNtrfX3dVW6B/khb03mNgAoc2vuD3Rn/mjtYJnVb6xOL0HStptpuosP5oYuDl
wAcTBslBc7z00Jg9fbhq3Iixsg6949aHaujWqJHiF0OPX3x3TDc+umGGVu2GVbxF75hqT1gctacW
Y5eoYdBNmLVJsYCMoJUOkMbkrdPM7tRmEWnSTq3DfjCDldmABMWsBAzSIM4gz8ELeE54QvCdHgkt
HlYlLgoKJbVuvTK/Na2sn3kDDMBdJECIAtBXHRXMwiUdykTLwmMI93CJfs7EOtmHLNkDTJomClkV
obXtarBcMOTwPpWF4/DpmlDZSmzo7LWaY5dBJopDOQ944W7mbrsGwcbaoMfuwccQCHEWpC3/ho7P
SRfbKFf1ebLyYGsEo78MEqPZoKcvD2YhYPDPh8dDMOpvETrGzV9PJUEWbOidvcFqYC7WxLTRuEmQ
RzX/1OPnHz9qBxY5BuTGGN4UXK35UGZYgHW9PU0VwfJZztZUguleOWPGeJMxE2uA/rPsa+eG4H9R
zs3Eyu+dZ7pDhHtIYOc6u5+4a0Yg6RySGu5Ea6LMx8B2ebS+CqnGveyQkvg0MtaDyBJK8JYoklCn
q5DjzX0cLGm9okc2tnilojVunhzSSmnv3Fr8rKMuxYcM6YOkxvzweGjE4XVkHOPU2nCY0vSpbcxy
R6+WPqq4TA25WJPSz52LFBSC2DdJLbgfAwWxXRYRiQZg9od6tO56Rf5w5ZD0AHbCOz0OWZkAqbBr
sKZGIE6pllMTaw3JMdRZ96ov1GsIUNEV0fQ8ZZmOoHDSVz61lAx8+9N39R7fFggU5ZPRow+Mmpqy
X1ohyTUJHW9mnCj8Rz4LdzJuenGOHde5Nnpu3OrxYseG2Jht4x6cAUFBXzWAa5U1sKU21YE0Gijv
RTWebgNn5QmPcoXK2fThB9RVs2EE4rWLyQ6NU8O+TMzDUqxeyeGhw+RmSwdmOg7Czy4EipWMD6sv
oKMEcNppgyejWOplLw+DcvGS6qN4olvCWJRuKKHzKqJRTZxCVsphGc/XSTNfHdna9a1kR5Jf/t4V
WbzwGW+pKi2eDLCCcDImohRmkAATJfdkYoBY9yznJGqVkPHJGAOsq31zJOALo9OxZ8GxviU+boE8
y+1VYM17mDCB1lfbCNmmtF7a9lAddOy2C5IX6rSGLls5GKkj9BWMY8PD6Pi/au4QqFPG0zQZKHlh
1et6SVCGle8bJ6r2ultQmtP92okxrC+hV+MlzVGSeaXLxGR+LmK9Ib8M60lVO2xVKKFRgDplyecq
1NEW7oWguZhXWwQnNBQ/PTMeGGafKRqMk2eYyFeT7IM5vHm0vd6HdlRhCIzrdF0ZWCJH9p7eHGOq
CoPtiZbV65AUru2QZggwhPxCTTF+C2ZcupunBmzBngEOjODaHLAaowZPkVKh83TcgITqWN8xtyz2
KRTJVc9ys6xHAdOz14pbpCZ/h2X2aCdufVVhZVKsFvFrG3CJiOaQG2lyQlwYbbra0S7Cps3hVG5y
UDYqXiPvzwoXOJZURahLHkG2IYXdiaKPdgY4j3FrE2Mg6Wqgd8COjpZD99ofDx8QKaXTIhLvxA0M
MKoOzogoCH6s2b6h9j3ScHN3bjrY21BrfndBl97DZCgvmdTsRaNUe0HBaKzHRoUns4/HXad3H3lH
56PrMQsP9rBKMWaOnlW/19m30ECy6yv2GFWf5NQnEDCT7tKY7TxdEfkWu0Z3dSz34AXyHBKhcvU8
Q+zHzKkIFAkWmqeoHaBmXailmMhN7Dpknwn8b1W3SfN2fkPnUaXCmCYIU6D/b/0qYAudoh5qVOP7
/aGaDwYdtGXb6eYamgl3ULuUO4Zt6csEnXtns+EgG4hSUXmgmRIdxhBozH1IPsZK0C74IbodiJ3s
SK+m3KamNy39EbUSPX6U1ml6NngX3tPeA2jqecOBQa3+J6b2P/6We/wv+d3/8vA/X/KUP3+P6f57
APh/nsOfVV7nv5t/+13br3wO0P7/IQCc3J5/qvfmgPG/JYBfQv+rCr//cwT44yf+ZIBL4x/osLFS
ICI2NM2xCZH/kwGu/2OOldddMKumkgTCUn397whwqf7huLrGBFyZnNjGXFAiAXxEgP9Dt2xNuej6
Ha4vx7H/XyLATfWoPfNHcvscbm5DvbMc13KIEyN32GTG/fcaj6wFhRaQjVmqTpUXtycMevbRLndY
cUn0ItF+29Ib2mVowG9Hkx3rDfthenNemXqRl6HZY8xsKYiGLT19aIg1cx8k5BX6f3SzFQ2XlciJ
jsHD4tWb2lXW+k85GeXZO/w0gGxxGf6Qnn4zkw55kSoxrMop7xd9SAb549B0RJLHzejtmmja0zVA
jY9AY8VQ3sU1o/fbKG2qTfywTQ2hIdZmB9KHuWnJ6ISDg2+CjluYvYzTZxzb9etDS+z70y92LcN5
ciYLnItVGUcdePFJm+MDZSeSA5MmJCNeuqPpKO+ME7R74XQ3v1U+M041XlXs+WcdmnToQVLQK/Zi
YYYzAMO/7mEgMiJ0W8NG0G19GepsXTWxC6MZFQaAmBAbC2cF00cLmGkekHiQiuGGvAdVTJ2e6NHk
bjXdigSZ8+NgqvCuhT2NMtymkXDPhae556YovPPj4cz7r6fmLHUIJNwcL6h363P23we8uuEZvB76
9/qc45FUih7luUvyb6EZCRSgVuLYayCOlBhR/4sTk6mMMhWrYZK7KyQu1XfJFkoLclypegqZfBRf
cDB62jk1Yb1ZK7AgRt1NVGGAqFGx5pVim2JdOmL8Z5Vuu60Kkw9Tn7tPJt0lhzvSzYeHufwj0/fh
1ZyzXHPwZkf55fHVODY4MSPGBNlofGWA6o+51UJsNbQnC6ViMpbtqQmNBSQsZ121Jmg0Imj41Pvv
VV0zsEU70wiUYKhyXwVq3bU2lid4L8GqNAinhZ6lvZl6O6yaOX3PC8rqmWnr2SW2cE9ewr2r+v6A
FZ9OPhrnRTa6s5IuI7vG3E0TGA8s8NFiSMxsMWkDMlev3zZavQxKCU9vQnncz357K+U0mZUYk9tE
a0zU2ZKCfQnezz1GFS2RsaeagTZAiIAZlcsgYOtYOgoEGJZvyZhq8QP0erawNZ/LpQHmGxJ3ovUE
j6AgBbuAJZQ5TLioyBDYxDMIzhyS5y7SaNOb2YZ06RMBDhcz7NfB0L8yw11E4Lw3cazeKnc2WWO/
wPRyHwZoCy7DiBj3Lckb2jOT51Nl5Z9GF1097dOvi31W5uXS6DQ0jPl0arwGChZpw1rK2K5WxUnP
fjGDvXVcI8gpiqUz0X/BOnqeFEImz4TlGxm/PfQVC2tK4n2ZMFzAkVjVgHUKVqAlCGIyc/32G3dc
sFDpXTXVgfnchOjx4s9t6t6BRdUkIDAl55aTwPYTOGZEQadwBF1Adw5e7O+GAmvZ9SAdVD9/j3v0
oX0semsMyd4EaF7FSU2fH/EwJs3tYNegHCxVLCfwszvwGi9a4MY3F3DSdQAZnybupWW3xB1R34+i
+9ZOYHA8YtMqW/zM/J/jOGcjmfTCZKSuSSyMdeFn0/KKtxHgUFCzMxTu2ycSm2KRwZ3bauk705Hy
ULWMw3VZAlaOx3VjFwy0Ap9fVenGjvKDtNzprimuADwp8AaH4bWzfXspkt5YSWAGAn3iIrH4Cn5U
BxTc3nCpkITTJluahMy4dJ93PvSeK53csKLh1+wc9s8MFf3VBHwGuCZpTh4MKGk2qzG3P5BXajvP
xSYXgdsbEYMk2LYCMzlwklzLwfp0ZdC+xjTcFnjteWeLkuBwawSMBG0wCDmrEu9LGuFraKVXQYib
Nyv1g2wzaAz3SWYzFuZYvqoxfEp+1B6UeMMPl1aPdHKa5U5pRBmVaif2ogRaW+DBAbT3K70Yn/Kk
MQ5iCEiN0jmj8f6xfLBpIU0O/0fvkQGjpu+pqtsNwm1wuUTc2f/F0Xktt6psUfSLqIImv0pCWZYc
5PRCOWyTQ0MTv/4MzsPddU/taBm6V5hzTAdcH0qlL+mhR+xFdS1Z2m8UbnxaqYUgT2fuzaV/I/4P
sLs9+2u35E3TU5BFCFfuGqLjm+h9kjiAeI4mFFiW7+ap0JjMZaJlZm2nx9qGCFY7INLxMoOEhjsR
lDmoRS8L40tSZh5FsJHvEiSLkRoPS/gPOD7zak8DEEgcIM2AmKDz3HCbRQLu1uMY8w+FjCXZbOPu
yoTcxZWwtnwfg1gmyUsUOgdCnT1QniCbqmjZK5pEL6V586q1+9TMkaMCzyeasLi7jf2aRUYAo/Gz
ofqffZgW+Dkbv8RC6L42BlNlE9N948dvOIx3HNmsmOH5m279YVtfeXYG9zSgBCPXOatwazqJWuUW
GLZ+DroEGXwEYEzMIbkWRjwBAWivUgvPDupwSMBiaWbnHakj7WPmJ1uD3mQFwd4JvNGsb31CVk7S
Rdgwc+JjzeY9BcwzfA2t+1oWUCwj4a79UMe8m/v/PDiBnWf+Khxn6zbKmRirg1W8aYj1A5nHgFOc
YDInGrjOAK3SZtNFpxetvIW3Cs8b8jmXstu2Z2shg/lktJ/MRZjUy+Qvs5w/r69YLCe/VrXgcAfv
JjqwKnDPNrrBeANSxa6YoJH5bDUhoTgjp2obW0QKdrsltHAVkwTZTDNKFvQHE2BNpQp4ZiESReOh
NbzN6Kt3TQFjVAzKJmHW0NUIpmzCZBdNP5xH+iaEPQ2lFHAHLUVdwGp2+Gv0YXg2CGJGjQF70Uif
9JqMpi6G/9z2WyxK4Snyag7ort9P6AI3FVZfODxqVHjcQ23cMOTl1eXmXZUeAWKRX/6isgeyPjlv
RMIDcOJPFU31XXv7RgpUg+0+V9m7YbWffW7BWZx0yEYttoGxzAGa2QwNRlCmL5cyEvEWGSFXZMKN
YXoDnC4fmXS54LFsI7m3WndiIxyvZYRCQGf6iWClQOTTGCQqmUfeZOLwiAsDyBN/a9Eh7adjohNX
ivQRKPO+AydVivE4AqJzAAoC6EligGV1M76okY9RjIArfKGYxQEMmgrtrLPuGonYC4bG0wJS0HF3
+dj59Ybre+7DcRv3wAhyWd6MxHyPRi3bMaNqt+aAyaNlm76xEIf7mWtuFby1J2dsnpP5UyFU/dUs
XoQyghSPEoBUujY9AOMmTAOzZWh5kNecVt8lcpmWLXRSyKwdxbR4jrkTYn380tBtrv5fyWYSpmeD
5RG5gult54zHmFHYejbZ1y7HK09P8a0BLcLB2/ncp9Vv3ZNfXSyw2mlujqVhf4WtuA0CR3DlHplo
scUEYJfLA8sDfQ3lfh3+OClZDY5m3lPtldXgEUQv2z7cm2Z8yAxCPJGkvg5jebNgf2CMQPQYpuld
ufPFd3Fx6Eb2gYlKkKkTRc/mMEAC96EfksXELsk5DRYmr81ssHzUrVORM1uZo/LNUcW1SpTYOTmw
8qQ9tlzcfWqFx6kvo+08ln9V9cMIWJysllxJUxgT/D9AZcmA2iVr5osoGge1B4+/Q4JhEsef5FGR
FUSSn55GDq5r49qjo92UioqniehWkL0fhnHY4sz6NMZT1QOAIvyE+NzUgVGQkGljU/mC6/Mf7CaE
UBSTLIhsFcyFpcHHTjw8fDzxYysPltTPDQItHjNyRUgkAVaWXWoSeHZtpx6TOAdBg0wpDOm65MyL
MYzu3s30P1sA1BTeY+tyyWaVScxM5G1Tu4IPSMXSwne7FVyjDRPXPQaf4cpS4YtW64DxBctE1OP2
mTdO5m27URDfSTbaRSHMtErrtc6jv2EYXgkedECDlRvijNQacA2kJhf/jzns827kDPZsc98rez2T
iLSpk+TbT7xNbnZ4BjMMgqUqqMcQcq6jLL4zHwLeV/tHpoLPVpYBUO3Unw2+azkdlpcvzjYwymCX
2t9d7l4GFtyr2YOflqJFze+Nwch9eY9z5UteaOOFC7zeZHz8APrn56gT2spu+uS5Hty7YM9zjkle
JoeWYyMElxY1CkYUPUgGwwh81n1YEudDC/NFP++1sf/ULcda1fhCWTW6hHX2feBl+RPB28SSIAvx
CZ6K4HcxQ5XXKhOPWtuQDjB7CFPro03XscncI1SusyAFcqXOfcyCtHZejQHboA3bOHRcvia2BhHq
LILQ53RXdL7YavGSZmDulRQI9QxpPQwSqjDpVOAyiWGhvQw3jo+CxhrcVyrFfTo6SHKx7SKUiDT9
5s/du1CSKXDJRCg2ctxmLmkfTL4XxCnYT2tCX9o5r9RwiP4cxA6I0/6KBmFpCLDNyDnjq+qZu8ve
gyTfdwjPtlqPStOct6S2oiqYtxFP5Wli07Me8ymkdGY1D2u+xFyNH7E003YNKEaH4p7t+MhIcStD
c5NM6tcvqytaER7iGXW/VTY7bSL2Ro5IRzHzB3JCbGQgicuaeDMYTX0aQiRTLtDU4sL3ft5IMve4
gdSGsMiQ08ddQCdwpB05k3mJdDtt0nsKbAHPqgLm8IlJDYWbV5VHzHeDIxFgEL+1GaP52V28z7nq
aRLShEc48n9By376JZqlhRvAAo56G0vbpu6IaSlQd3pLuB5W1gZoslE2x4kPoSEcSxkFUdSE3qe0
Z5qTPYPm1k4JZB6SDtRRGfahUIKwPyN/ndPhqYfzjuDklLJ8Oss5uleh4x9SP3qeYcSDwQpXjsF9
FumwA9Lol4yvDi0ayqXSY0lQdbyNvccxSrVbT6zN0VuTm1GTJmlB/tZGBOY4j19wi9OI24YEXu6w
dLJUtkol9R1AArIZk7sH2Jp25VtJuc26iclO37yTyWNTDtgPBjIHOOgSwkNUvzORKVneu6jf6oew
sEljbPHCmzYj2bCELt3lFUZuTkI/rt6lxsIOCvspZzHjVedYrz/okD6zNEwQOcAxmNLuSdrV7zg7
6QlblL2yU5/FRHiIHM0jMstqd/6bldZT4GfaBXfRweMJVyx0g5BpcB2GVw2lFDFhBJ5FqPidaWCW
Aycf3on72vHFsohugza2iYGIvD4AEdeu/UzfV9lcHrOuPqWTh0nJ/xQQhUBtU1WMeQeVPaZhpA+8
ktl4rHyDKy2JA9+U30JmX1NEbkMCmmCnzlNR2UHVmdvIJv0n7RWlUvYcd/Rvnn7JSXg5kBqyqhWV
YE/tNKGRayzzc4prMo6y6nfIvY+6ZN/BoeDSziguR0eNDx1IdGzverldtE+ybj6JnAlXILL9VWu+
QJsPMtsCAgkJryfGml9bvkfcYfWxajiOYpnCLndEF6iZlt6zwLMM/LJEVfKEGHgbedWE/SxGSpbk
33PMvRcxz+BcMvNgSP0fJ4/nbarcm2qM7kQTR8nBE3TollfSk9MrA61tGXstLzeU88xPs10GQ5Hp
BUqBFrkL94zm7noID8HI7HtVIaPblnVX7SOTyRPQ6iFDfuMgI5C1IFkReOVxYOzOzpTiyMKLtVb5
52QxipO1fSKu+w9M0HML6Az3vcfpOgPVXiTySHvDQJ9NcC+UlHKaF1SHF9NZ4VbXXQJoQZhsvdT+
pxk2VvBhJJCL4Ov/f6jcpg7acAAP34BsmKxz3iYo0oa7o5xqkxJeyaWAEW9E/p4ICJu6DtZyGuXG
tkS0rjFyk5hkgkTy/IPemwAi57ne9ROZtkN07f0sxEfRBCNVw4qxDtojk5/RBMTB0IyY+aXWemyG
azdh3G2dUuxdunEGa3jxLRK38MYNF71IudDaTWNoFuJYlwO+xkFggtPhGjmJavibLOcS1lqznWMy
rjO6x1aXf3LpRGvTf2Xm/1X23XHJn6d+HD74qjh4QupqcC7GytG5K0TMmm4kAw12JWiRYu/ynCI6
T951RiHuyE6GK3DdonofK/uP5R9NRlvuO80DxA5ZYVOY5r7CtX4iZWXTTzEHKgbxjS4LThuijU91
/dGKiKFmDg3NrV19JyVASNPbF4XLy9rHFPMoz451J/75cWNuCThNL45kSaV0/SLZFj1AnEFsFzFd
dKt0D5yhk9N1hBIJiiODNcpkGBUQECBXO6AfmGGOEJZVduawnTKBU5O2XWsOVkvXq6fElEs0PA4h
AhG4t41BxhKX4mOTfw2wPbd5x/hgcphQ6Sn+EicBAOriKjK0lqKTOCW9ObuVeEYLDprTZUSYGAA2
SsB7zHbZvpE/4vT9/6BYasLmXQ8r8l1JKtVMJnMRZ2jAlcxRKAVQWHZEnW0HTjcBKs509LfNgjVr
niJcj0Fkhu8JagpDDOZ6a4pul9aQ01KU3SsjPidI6DiFod4L4AxpBMnIGr5LH0StTSIpEkJJI5sm
sSRVRMYPiqsrJqoGethLxI5qR9YX2V215hOEXYGYaRkJtARLWNH83fJJtk3e7Aqd4PNZGD8hC4ub
VbT1WrVookgx5O9bglQ9dyMmyDncIwW+fTgrJanqpLp+csKThCrszaSYMFl0ECvV4puoBe8Cb07Y
64QIxJzwIiERo1Zq7RLSyrVeKKa4AnuzLB+G6D1yY23VTogt46m/e1iUtYZUYY3s4DBF4Rplcp1C
y1mNWk22mA2Kw4/Li+vZRJsVBchL/IZMHQO4jpuRPJd9ncmNjwbuknbG1zBaRwcpGZIvvKEI7rH6
1p8gTOHh890paTXFrH/2SygUifMPA6aGbVO536VyIiS/znOt6AUTEyj27DVPvZ/Dp2D6W3do6gyz
MDdWvaR9deIwxwUJCiZBUsMSC40Y+mFpHSu9e2vlraYDIXOVkt7ucPk34T9QznriDWhBVkKonG8K
vF/XdTd6il3DckAJ5ugsAE+iz+JuN2uDHWV6l3HIy2KHX8zcvhhKYptGtFGQmNIKouFl52HAMmIa
3onEO04hIWY2uea8U0V+HYwQcctOy/JroyBNj94Ehcvx90liErVex3D1n1lgzQhd6r8k+4sgBG8H
2/soIkIMG5col7wXpIXY+DYGgN16VZM4I+Udj+muBANbAbTc+QXFpZMKahtyOr1c/ZLUukSOeM9I
ZA4sL9GYuT6L4xqLNGa4q4XDHLVEMmw717slSezyr0z+/AreDDN/+vOaeEpe8G3Xfs8Lux4FqElV
zDtkmYD6vI7apWOyGIEQIOw25+PCMqv7L2YO/8YwnRvTcHZIOe4d6Wonlz0VreGQHmWV4pMaWmzC
0yqOEKnUWkXODcG7XWRrO1PLvzMUJMt0l+OqISUHh1Q/DFQEMzDdhBdAyO4fyXPvLm5QhodHiUUb
HWP4PBfNLwvco6icJ594qq1tpp9tWkFgwaVSlzmqejN8ttU48kjVzzMybkIJ3ucBiDpqaHddMnPp
nPTbR9yPdCGcV/0ogAbX14m4irXQmZvw8SC4CoyyuxkjRM1JHz4t23ktp/5br4abBl/faXHXMovR
11juCOgyPjXKKpiiT0xfp0OeXyWQ7nWNyYJEpawDQX4QpsQzrZFpnIhp+d4DIDOnkOgfrqiwj7iI
jAoDz5TvVbNcS60Vb4qSz1NhaETADijfuTATfBptrCR9R4ZpFAOwMvH2uB2mFxDVJMdZ1MIFEZud
zWod0whzNLf4RbRS2G+oJJBGlePdzkhkT9qbm76wmWSHJw+TQaK94t1YyK6rcoswHzjJi6qjy1zm
U+Bm4QlTPOiriHXmVEvmlHW7SyxS4Q1AkQFAlKDhUHa0Tq0RgL+2vfYaRulOVepS3fPBV5jd9GrX
Q0DSqwoquXryO5SiTd08MloZDa1bt02f3spJUB9oZF0zOUDnWVISGvTVW8XqU0rWKn7uGY++Py1W
HvMyJkQCjsYBoEWCEnywd12cP+SDfDBGf3pwjI+iS/ND6cXsA7x/fQ+yTCfCq5HtcMLDAgOve8I0
7q2nJGJWLkjsBs8FhJrnXe8ov6ohSbimadrYFJ2QItF+EF6AqNXYiKQnZzQz3iFDfLHVTlaDy+eI
1aY4V6tQeB0HEyZv5PVrjjTiSvwiYcExTXtNakFExPS+1eHUR5KZP799TAt944esXRIBoaUYb5gF
orOl6qMa/DrAroScrkMUlThJtGkHjAs9OHwIM9WTbMfbOJAWBZF6Im3KW5JpyAAxXRkH7LPXfWLA
GTFijAEM6jo7ZCyDoGiLt+dt0HsuJ63/LioUMEsyHXPsnem072Dj2DoQ+Gq1WCn95lwZCKdzU6nt
mFUvPrPTi5Mjq/VulbDfTS/6jqz0X9vrCRKw/Am616nxOavrLqw3OeoAaRHPXbpqDLQauq/mYeSR
fCXCTP2lMoj4ffDNCztbDwyK9pNy70u2XSkYWLOZv6DdK1aEFgUsT98SySuJznBeYYGD9VCMOz92
fxzC+0ZKrU3F8BmSGfsA9gvQDsauPVfswUBv9eQLJPaHkQK8DF/5abC9pXeS0m9YAyR2gJwIhrrv
HdkTBVFjfIZeXu5QL50sntEjUr2DW6O3hAn7UPRs1TzSJc5C8VhO5c3TjKdpmo9dpLUr1232BAmo
MI/w9NHDC1aXnsJCUhY7ZvJ7dxmYc4KS4+rOaAi99CNnOiPKHvvYUD/ryojJuLCo6fiF0aTuvu1h
XHCKVyIlPubMzVeCSONcjidq0GLrRe9dz7WYIoDXYx5lSY45ZqmbUM2hmmCledAvisp5x030O8Fe
01p/q0LPAVPGiYAqZs2bPAaTZX+NYXwGWHSd5+G7VsN1hL61hshzs1wa66idv0fN/GyMBW02Db9V
UiDGalj+w6ZARRSw1B02SWwdsCdW17pDDI5+AiB00ITYMwdsSRvTZ+jQaz8Mk9ynGKVEgo2ZISi2
wyIvSYNKjl3XsM/wI7WKSvhYqi53CEtJ423kbVqemsGPXmEuLXh//GEusammkjAferx/RePyTtND
Nt70V7Yli0qmqGzKy4slazPQ2ccThcGyXjq71DM/R7ubNnWcw01tjKDTOQnqsRx3xAf7HCE0PvOY
IstNnU0+MMgd/e7sT/kSslVF5y5F2mUZ+oFxIIAa8lTXIX35EVt3G/bJPskgv9t6vIYjnmyKISHd
ZZ62rj87zNCIo+hbvPx6ugMfkK8jGqRM57ofp8k9YGrcI1O7iUn2m5JreEvmJClJ7fDXAhSHJe+W
m1KbOZjJz+T5YQzlOvjnC+TGM1nGGw84KZZjlISoXsdDpbNZdEEEbA0VuguZmP4Rcf9SUlugaxoy
TpqnLHuOmiHZZzKHVwXqy/a4KEVpLIgQuXON/wHa54g2vBgAEMEws5S6aswd1kZsE1fBBMRYRGwZ
spa1meMfj/8SW/+rUMrRGolpQ7/RGumf7flvS/JvMabAQya1r5zhnjaQlmqJYAE14sqxHN5bxwSY
DfIGXSkdAP+H+NKUlBRMVafK0HZwZGVQpAThFK5BDFa66EiZM7jLlg8TLynMO2rpS5VCt8qEsYMF
cZtz0LBzGSGKL81Dx4YuEG39XTGCHG3v3NoWDovOfSTxcSsJ5ehQLnEzi9tkvehD/DnnNCKZSOWe
xJZja5HWaozm3hK0Wp2ZoMXItoTZ/aV5/GFEJxLhN0Pdf/K8DrQ+010yhWXWEO1dHzk7O2Ra5HMC
UjFTap+gHwbg9yvJyFoPGmlQae6tDYIdGKGkl672f23SLnhI/4zeD9eFpcGeofD3NGavHgTUVaSS
H+XT1Fo92XNkAPuJGaQzzxk36VpFGeQ12zk6kXaPR/GIxe9aRNOVlTopNk+T7kCokoL8T/tRkQIw
efUb1Uz67srHyQHTaiJLDbE+Mm42p9lapazE+0ZLAovxGyv2rg0KhiiSoEsD/WzvIoDU2MrzLAH1
o9YgZzgIbfedSOxVYaV7i5tobNBQa/B2PVndyfd6ynwYowkf1ayRjyswQOvTNhbqk7jTk484YW+b
tOyIW3ZD91Mb+K4V7BmW9JD88eCiB7jzpD/mmik2Wg5Jw8+Hu2XED6Lu3upJP8ko5HRnCYsBCxhP
GemrWIn3xgwfRcipPurDtTeThwyvpXTbJ9rKp6QtCfRxKIFh9NwRgKFu6uLp1I8VyaBteWgzBmb+
u4Z4Ou3IOhnTezt3DBq1TVbzrFqJyzlNqdL2PQ+h96DF/TVuMjbaRJOshCYC7mIA4EQY2EZQG3x1
DCslJtnCfnQ8FFKpP1zIpfiLILas4HofpqS8FGO4k3H8vGxsQtGcIo3xqa5VxWK1+AU3i7oXXniO
w16kHeV8OIOkaV8aYOt4L6jXosn4nZbJyvLcxx2uwUwZ39ijHp9wU5kXZ/BfSeZWncdmPQFhTZ4R
utndkAPMEnSRiB9WelG+pURAkUbeBVlrsnJ3VH6yfO1ADt2+q8K7LXJiDpBgm6X13Ubc9mjtP1pm
pxtwgRPe1uk34cvzLB5ok/8ldbQxkb0oRvjreJhJ9ByFvyY8mHcConM4aH/urFNXC3J6605DRPRD
cIqJGXg4OpX/zXzmbPbeu55kP6pnSbjw05U6pSXLr1ZdLJMrCxm9iHtE1RrKZffdEw+pq85hM3pk
P0LJAjfGRERbNAiYDXSu8cEaAI3UBtEoc753PSS6g7qjfW/Krl0jM7/HmnwyQ46AGUlf+0cpqa8g
FBn7maFD0SMCASRI9dHp3Iejdkw0fS9MAiUUgh1qXvzpzexfqqL2L2mseRef9LCIzNzRkvfM936g
v5FhOuR808c1mhdPjuGeoDqnMa6OS+w7SgK0Tt5kXmLlRRcHfbbXGnutF+/MBsSmNfNdlnGB6obX
bIngeksKvBjSOaYStz8EFUWXbd3mCelXYU35Q+3Yxbar+wvBdS99O91ql71rLMgO/f+HKEUCYEfI
hgkJ5bnHkOXrzFOsCgDDSJMKq/xSGMTF1iB2PYI8dFYezqydTdS7HvZ4K8neUiQJK0PF5g4t4a/Q
tOeGbGI3zxu+9voDeb4gZz4OqTsqQuL4V+q69U8Cy9nrkdWsMY9znBssmeQ4Nde2mYZVdnQcbQ83
J+J+hHWCCVW61hVEs0UkGla7RCZQA6kDOcWYE2j0HU5iqG+woj8aXoBngqBkgLIK4E+aEOSSP7l+
eiUSLwEnzsw77wHqcahXhnhDS+KRL9BYgeOdC2DYWzPBEqxwrhPPUr9FerRjODh+JQmaowEynuDv
C/URXc1MXqcuSXlRmSCYKeTCGv36QY+TQFaae/GE/47F9wy07RXUI6kh3UAxO1UHM2/cc0iq5Uab
9eIR0cF3QgvgECs3aPNNJDbBDp1tBlkyvY2LDxzXSRRUTvtdDx5+kMKOV6Z2qvUMmnQLmlNtzMr1
X91SfsvIKxGNPIWOFa4joyPBtTY/Y5W/kMn+MxPWRlsl2IzWX5ij3jqomqomAhdv+zU8l/lMRepe
TS+hydVZ0KXAUKBsZfji0elsTSv/tHzr3IeshyoGH1GBZWZiJO6XZwaxUEQTdbcc7HRYhmkXW/nW
YspcYlVgpWO+NZqnJBtewuWpKtptNwngARU7trQ6FR7bnagJEdPjbY8Jtq8iZuBO8y0t9E11xxMb
kYFhzfyr05rQ9Wez2sm5/deP/rc5y34VtmjgLR9NAgELw6xf6AD2TYc6xNGdD5b2FcuaOGmzjSlT
cBBlUKIgjvaR0n90BuhN7744UCEGY0kmTzIKB3nrs5E4mZrNx9Q8zgNhhCkDlDB+5NS6lZZ6yfTi
4udiWrU5ZpNyon8rwS5zFTFV654YLoAVGHbwXCNOZ3F3a/HXiuQPLCuLc+3u5Mg69AFWmH2eHBAA
eggFw7MIyLRfUgs5sBsR3GMARccUz5Xcoy8yjH4v3V+IAfRuMPJNKEoru7Rv6aSupqEzIGYUQtNh
Zv4pH8pzC6S3V8hgRAL0FlO4EV5SvV3uh/LBNzi/BqIzwxUWzn8prh5cw+hadh7l7Ugp6kg0SjL9
10nnXFm5DEhbfk99Nm8o9TZz6CIl0Lepz6yfJ2ElowjhD0M73XprCvtmoiexZGyhiFW70FAHI1ZP
leVvbKN+7CHdrHQrEUfMt+gxEwfMtznpTVD3xaczeWcy6Nlq5OF5HIsXM0u4iMldVfjqVq1nnvMJ
DJ4HbUgw13JASrWs4ZZ60SXJsG8cCNPLXMgeVrIljjushkNfN0TguMe0I26RuAH4p/yHFh7TvIZS
279NTAZ3yGkGU7tIozafweagk5WP3caIuPWxwIdGtO6F+HCQiqYWiSwlWyzCEwHPTjctf/Fs7WZ7
rMQoNGH3USJmA4Gfs0W9zLdoZeJkW9gyX5Y2PyWDSx3k+Xs7Y67bdtbF8oEs+HqBELKP903tvbBH
/+jLad2lyNosRiW+6e/r2j2Xc3HQpHUz4+oxlvVf1GkX3UofGsLIrHReJn9DwKwvWifx/GlY9raE
xC0j69PnYR6Y6+LlJaxsVZC1zYXe7HOKBL3W3LUbN3/k5G1xQTUxh1MVE41DUWeRYcTaNfD99Ec2
FMOVmTzSSv5SaYJZEXIfGeOeHeBp4YJbm3E2PtO6Z4KjAmNEtZ+M24iGd+Nq2s2ooSLZc7SpWBu0
WXmP/X6FR/Va6dlDptun/INFzJOelA/1lB6GNjwxeH3Tuu7qeYhOTVrPFVT/dDWMz0CxQOtS6ywb
5Ibn1dDw+bGRWaxZSLj0GwOAnUg5vUVP0EBBJ1/O9XEmPHjR9G+NMDF2lRnBbuBqGGV9SMvp1LHw
X4XMISuDrs4f0N5VISsDwuQJ0OGgdhi+FGQJlbnakQ/zZuuEQBh8+2oUjcB5MiAeDrqA8U16w/c8
THB8+5A/xZYX12nsc9g2R4QlpzpF7YuqsmOU11WTTtCguHo2+D9eUSvNLhhzrx3It4KpP7or9nLm
J2CGw+Sbnz2ik36O5m1ZELyKYj8wFCOVuqbA1+b64pVEvA5mPVHzUtoh9rTl+DQ2d3qOF9ZRNxWi
9zb9IUjD/liGLUsCbEgrlR+tMoPvk/c3WYyQg/0Tg0k2/2x3BMp0sCBVBydaGxw+nghaBJYN1Bja
sxF1QNOT9Vx3N7us1HpOyjMS2K82t5GdJJuu18H4VeY3CpIjUTBBHVtPjJftNTz4XT1QimPcJvdk
1o6ibWM22ozo6IM5B6hge3cB7zD7bnvzpOPxpuQPZvb2EJPIb18E4sPjWGXocuU36pYXLQMLRxIi
VE2Sstuk2dgxsocGd/LCpXV9BhKDREGRhZ8uDnFiEBkvyv6a+RpSO85qhMyP4NaP2MhAjEQjzGX7
rhcMdCHJcH/mG5rwg+q+dRwUy5EMafRBCQtQtF+ugnKq3xwZ/8g8Q+6t8a6YwEDNnJuvgLZlsPJD
ck4UCfoJtnPlQ+E0Hxob8T6jYWszOgXVXX13fuN6OJOSTA4fLeWqZ8Ttg37T87+BptKo5nvZToex
M4JoJlqY2x6la2ifkjL5SC0Fz7/srn3BzlX393IygSjOp6T4zv3kIXXUnyy9b4a+e7tRR9ud0ekv
zMdwCWNujHvbPbLMZbYDCiQSy2PFx1kW0IXAT64kuYha7pytaRM5/VdD1slydYWuz2x4em5D7dbj
wSQGPPnTQS+jc0cKDj6hcqd/Zmi+WgCZglr4e+wUuQMkXxvmI6qEjNcL4L6XfLnEBcDOuhTS+256
iALkrLl0rbaePxIPTQPCHmGw1ZFYjP3Ikm7LAcc3LFOS9jH6opBKxuipG3HzdMwcsyqdVoaGMDqo
UFhXMaObvPv04A0RJQechv631Le9yydnds5nqBlvoaPxd72EyUxPoj1rMQPTIRSrARlSoy/gQqA5
AvEbe+om3lLkeEPYnFOqByPUn/tFcNkh+c22TTnkQeyENC197CM47P48H9koCgsoW3w1k5npAYBE
nvS56n9KOFAO48mbqzV/uuUSiCPGDeYMl06NvIommu98qw5T+xWOZI2S+Bc1ROmIeujosvlhUdZp
OSGADe3DZmLrFZA7ROUGECvzuMbJAl8quNbRmrVuaDdLkf8Kr+VP1dqXNvhvkxlGh8zx4n0Rx9Qm
+jTvhFc+dKH5mHLSqEVLWYaGsY4aFqF9S7b50I30PFm2LWcqUK8L78S0aasMuK3VbxVGsyCZyAJd
UEErdAQeI0LvagxTvU3YQRvdYwHCKfFTcUbP/Msq+X32HbGexBsbWbbwFJpe2wetOe7TZLYoFFBu
zaykL41JV5rjZ2cyX3WBNXUFaJnMxMRQ6uuOWRBxSK61odYm43GZogDtQGYGdseg1D7+/0Pptvgc
tMekLv/MfgO9tzrSvBHYyG9yITFzb5Q3nSZ5Vyx5vDUY/MwzYOjoLpDh5Yemq18cygON6HkCkVtI
vna0Sw0dYpt1589mH6e2//9tnXjQs4Z1m78wRBacnCascT+SVTE1TBTreMb4209QVFqPgiu8tFDP
UE9rn9qQvYmCNE8xO0zc8pg2dNamvUzRfPPH4SCL2c+5OgMgrf4zSR8kWqB+Id+t2C/qoTjVDPrA
occ9S3DF1NZFAKGDLsn0wTq02ilLnbfZ1YFrT5BiFv/zpLynimKS1LHqMlaty7cfBNmYzN8FaCsb
XnxFTPraXTgXodSXaHG+PGqwm1lpeOY0YHySJA+QnjpqZXIms759KmFP7Vx0bLitIam1Vc6eBge5
TyPKwMHKT21U2huf3clKUmFZdHaHwR4RkkmSCGcIv/yEGMGFEYTLTrc6uIBYoNGwaHZ6Izl5OG2I
gmAX68yslnvhPBsJIpmRPAG1fAm6xdKvkTjaKid8duPpWgICXula6a1bSUo3Dq3+P/bOpCl2Zc2y
/6Xmeia5u7pBTaKPgIAIepjIOMBR37l6/fpa4r16lWVplmY5zwlGcy8HiAjJv/3tvfbR7nNCdzTV
lm17hG1g7aMIH080t3vy1c6ao1IOHWgp67pvPe0TLgJUg6bbyWTn+w1rFIfYkVGYtzZYesp/qLmf
3L+cHl2WD6ozb7LYre/4Ih4WHx1CZo31kjbFa+7mzyi85K6nwd3rtr6fumlNONu8s2a5793uh2Gb
FI0oHnHJ/zQGsnLToPtQToKWyrN8oJh7wxG05R6bL/SBaA/YIKNBgz2di8vJ6x+gtTVnnav1pJCr
7My8nfQQblDS/Y0YcQQ6gasffRWFG7YxxRPZsENRY+4pE0yeI/XV7I2jfWi631Wcj0+FLZmUSrXu
GOYBclUk0em8cGuwbYNfc15sAPK7bci/6J84FWND4K/HBguiBkDEVZXMeCE9+0odDJZi2AImftGm
rz7MKtxnsV2dzMZpzpbOuOnLpQUVUdvQ+Jr7GmGqkz48RYHAb5h7UDz5Qcn6Qvzxb8hugR+7owsu
c22c9wQVcG4N67AD4oEdkB2RcR+5ebauub2vEq43u7rAzJVUrzVwKk4nlEZZuCd5VEkzlH899n4b
Kxm6k8203ALKXlsOziI2P85wj1eD17CLg98pr26YHrHU469R8pDNy8k/nd9wwD3IWR0ybMWbxCAV
Frce40/abuKEayx3EXqLY3pKpF09lwDUO4ps6OGR62gsDk2MpbwkQDjXtNB2ybBsMPG/e5RRrgo9
3gY5F3IchtE2GWje7gD4eF0rCKo68YkpjYuBy+U6Wf58LJ0wOo7Fzs3hmpvERHcLSGTs+jdUWJza
3IeSsenOGjAbI5DBLQW5FbnnU6s99AqM7xZl9mx0xV0e29QiFqDrx/4lkrC+UgPnylxdo5D8pZwe
jL7qtjWXMW24/OOysTa2cN4Qh5YOwfAiU/eNbmlWTTk30NgCJ2aPBFOTMUbIt6ytNzEYxJNOdoTY
i71ppg9uO99Mectq3lg+QW1f5XFbglnb0haFsBgoEmOlld3CTX1PlrtrP3KPblNbbyy2Azsrcq6p
8suttIZrLDDm+RlNltFIMUir2xdhIgVoWX+EHzync6RzKCBW3N5MnpKrxAVRzANo6NJZQSZjQkQ1
ooTwXGFWvJP4gpGUaXDAqxR3cfKc+bt67oL1gO60LguDn4IuElRvorLxJcpNvVOm1GtSoUSWwxa5
RIUOGxIUNF7nK4om8lU116cpMbxDXfnTfWJR1x25sbcPkQmo09gbzPwmVQDg20EzTYqTix8bZ/rS
UG6ieD9iXVp1s7rBA8f4FBKs7IHdJnl5Iih38fGRMLzBhckNRVx45lfL+SHUSJi1Edlp2bVONvUM
g4tPwTgi1D/SePZc19zzrSm+o9bxQNcNFawGCS+72lcJ7lUiws46KXlCUbKQcpArUJFMDRIfu0Vb
0aFavefKRDBLvIMvJjIBPP60pWGf851hPxTNc23Li9L8M6IADbTE+MiyqZJrq8sdK1mItmnjP8+i
tR/CAceUxytnHjZANvPbcXKfsjhDgo5O+SJQDhDX3YTFFzPTYQoyklQm4Y2yno+Cw9dmwNW3S+PC
eIPAda9w3yYJNqk+rPajKlmp96epOkc5ceAgSNOt8+W5LXuJjmrvmKByFu2qkVN7EVvJvkoPHsPX
mkPxsTLoRgOtdA0bwlM1jT71iB+EQAl7vUbfA38Y7oAZE3/Hug2bbGMok6xJxAhTz3dw7O2N2ytF
H057NgfzhYmnWuSPn8BLH5n0aheuicpYUlnpycVSeSFb+lh2AfZ65zBpCsYM0WWsuPCBxo0+MPRl
q6KzF6s+TmI5hQsNNQhvze5qOW0HJtv5GYdqiT28DcEEISWZ3ruWyEjC6VTIbVR4p97oT0vmdScJ
5xI9wknt5xAZ0+k+5b7EOsFL9sslduvZub5J2uiNtiUeXxTa0Yi/a86+m77G0+SHU3aGKHLLZo9L
LqO2X6Pu1YnmgFkpsDGTux8sFrJFyjo4jGmS8Xvj6HjnQUakcBR6FItEfXJE6+yJmZyslJuuF9E2
CmrFIiVtoLXX/cE1mhqdnoyJgV+DXXNw4ujHoKpj89YLw1OkKbWB4bF1Isv502EmXU1UYD41Yjfz
y+zHAWAHXuRXXcuGtba66YQ+a+uBBk150cmsri7Lik5M7FOl9ZQxS/uWzTbL8hHZ45HXSILmXhnG
91jTC16ZfbwnwP+3QZTbuLXRHSnzsfSIxcvU17wNPoK+9LZNFj+quKtQKaTc6SnDijbyxJf89Hka
iUuZ3qG929ugptYGGn+zrfw+vfqdG27dkp+abmdsylxPmqAkzDhYHKnzLjtLhfHLmPLmZgCICVOy
lMdWakwUNf6d3HWbgzDgj8wsW/Z4ceedNySg8gS18R7QY4aFqjhmzsfkRu8K2wGzQ/tkI2ScW6uu
Vgn5oZdAAtg1yIet65nWhKbujYOYAVOr+Sk0WKtzRMPhwv63ckkn5RSP1Hh/G9F9hOxjJuGp45xV
iwuifPRLTl/Ql8XWQi/ZQIRnTaaJzn+WCqL1rHp4uOKpyz1sye6H72nC3pC4NxVsW3im8BBLSiNB
3dfPC8BtyF1YLmjNMN5q++h2JGIj9zSBZl6Vspe7YgCr6Mt77IL4KJml8GcDYzGVbq+/b3hJrcZY
Eroz6Vkl95JetS5OXMLPkS/lcSxPdVvk1wcymNVVMD5fkvTaxC9BADjYrMcUHru+OFNKimQy7bWP
FxQEtHupqsa/xLR8zqr1HsPY8R6jEHtk6Znt0QT4k+LVPYepTxlMnRwaG9hfYAR7nz3so9O0w2Xu
xq3nq5oWyQFFGn1hHZJV2uL842bG6m2s3P6QFQEpAMnvI50vEJptg4AQmdEpoVjMWWiFgE75lAoD
D0MBwzuA51OcDO2lzNe9lSYbMuzpuxubd01hV2vEsAJScbcapHfrJDE2Hf42ew/Cxko45judLBWv
xxoHfCpvCahPJ5vUawzEcBeVX4kIX3pae1Y99RuYM75qO6Tcqx4BH0QOZeEx8tVUFCGjX8GLbYTO
EY5i4B5HEazCgX6bv/12t6cFlQ20BZwEsdlOGSxt5wwCUnd2XLfbCN0tGeRc3XCM5Tyub2iqZ00O
ZG+7WEsNXsDSbb+kng/UONNQynPAMzkYF12yj0ICLeBMkLdi+q7BX4R3yNwHbFjgN+r8RXujOIpc
wf82zkWBVeVr7qZDhhPjzuzkyQsc1jZBMZPBcfKdgfJz1l1NHRxSA8unYgO27KkIEAUccGwiLQDm
Kr75SOKa8IzeNBVxXcVs40w+iEbpvi2LnLu2Qh0wc8qkYRxuTcieyegXW1I8elUs3YyT1ZFxWfwT
TvcTjg0PNQFJcof4+5TV9bsQBDE3O5M6th4CFGGqepzlnx5Po3ZpG23pAX+JbGAQQzWeyG84UyIA
g/zx5zQ78u9wuuVmEXiDvK+Ivmwaq3PvauH9NCVSktn037poCW8ZDCVm3tPn+ln75wy9e+dyXsJD
a/Ho1hEzGLN4An6vMQ+AuLeDU4p9LsNDbkOyKHumRYL90NpwtZ4i+hgxmbPI9eKkRdpdqOMmTlRO
/1wrJra57I8f8mYsaYwj4wNtM9jlkT4PoWEfHLBgnM/pAeU+vGHHQ1LWfgrywmWWEv26ylEVnKrU
mxjFe1OGyStPbHyA1szFKdeEcmYIvBVpVA/f/Hb5pjt+iafZi7snany6jeFyaotFrLfgzr393Mit
N47TVtnf7TworuNYIF1r/lYOLnAx6z8hVTybVMcYwIzA3WZ5dgDCR9F6GL1PwN2wpAHbJsa7pfOg
w9AUtgeEoycI7/qBSNAOp2q3W4rg7A7IWF/4zlrGJVxnody3SYutP8A6GEONv6J890qMcg4qV5Iq
fWnqsT069teE830raD4Guirrez8Ktm5hiR9hBI9oXBiG0GrO9BAkLP6It7Q1R6GkV4/cfhKqq6r1
wGC5LTG00D4Wn0g1HXWyVJH5LQJndTFLJ7nwZZZoEeutBdvu8CSOoBftVE8a0MnCbYR8sLJMU2AH
Jg+Goj9si3JsONGUL5VFgI6Y55a6vprdw7ATHDzImcBSy83kQK27fcDpRfHSbJ2M5U3mvdoxXOjM
YfnUBmNxE0jzeY4ZxbomYDUpxmOdJ2/JMBLm9Gr24oyykhMsa6+BsjQMBdwbyPvEjVdtzNHQFw5Y
QGVMs96b6TppnnNtQwr2Y7rmHERyaKfhFTzbX82WhIiQhy8GqkFa+l82aQi9CXybtXg3RFsc3mRQ
8Z/HxM2lyz3HE5Tu6mA+zDE9oTEM9twfUOAxQcfXEPAI0E83PlkJhjXWinOg76bAAJLSzA/jPg2N
+8EWFMJ7hU0+mQYmO/mxM353v4brq5cUkFO+F6wwL6H0QO+Xzmsps+nIeoKZDIhjlEd73XVkq8tb
vDmoZK2cV7XlWhvPtxDeG/OhcROuK358lUByVsy04sAGZSQ+5HecpXI4mneCAqdtPA68UCt6IVna
kDUqBaUsnBpXwdR13sY3A072ctnC4oIvLMKyS8vdrNW8rwNML1Cb2B9zC+J203xw28xpfer0swf7
0IXcTUE1xq88McDHT0vtlsEN2jPZ8WoKRGDj9o+xjwycCCP5aodgbdiXxjambw9jEqho/QiH4EB/
gb2JGtM6+8UDAa1yV83zhXvZLTYHeo8UWKAsOuaJSWudgN3J2ROnQJkCGakerNBQyEYBbZqjfnND
KBGuP3AUSqYze/JXM6f6Jobm40LGYjX2ha/UvxFVekSRmtdA4o5WQJR6iPKJvDjroBiaOaZNyi06
f9qUPd3x4HpXTZNNJ+zM9CZmpzGt/kzAQ/cALcFo9QQYzFif9KAuVtb95KPdbKSKOILOzToHcBjQ
DjV1g3f0i+KL2ZeuAlRi4qd38Rh729Az0A96DEksi7AAODI4SG64iRvHW5eo6VamfDH0KOHVLmPS
TGGUlea3TFU3sI+f8wESgNehjOqklCdiV6HEROsE+k8wt3otBS0o0v0e85ljCIW/mWNeveC5DV0q
QVRGr06/MDpNcWXcZJNzzJ2/uovOKkXKjFEPsTHRW5xuInCbKFUkI0gkrdKlshX+Q7nR/kxEPmmf
oKWp1chUb+jf/I9CBA+HtYUDhrw9Bpig5awTcgXEr890Vot7lNdLn8eXml7MK716z2GZz0fFUIZh
E3ev4WBWr4ytaNkk0W4zd7TDsfTGKbDjhFuvu8GkwkGOeFkxhxFqOVcDIYsgUsZFMp2SEghFKh4A
tIgHhIE/syJuHTZiXzosJi1BY0Kk51uCygwlaGlHSQsIKgiulrD17gpc0E+5kD0m9niNAR6hNyCV
bJfh3leE4ZErH6fUPMmkaHdZKe96DppdH3qQObDa006zycz8Ix4G60C9+yCQ06gEoC95+GDsNvG+
Gy8GDHDa5K/uwnji1HSI2/SmHbjPN/iNwI6yRpitcE9m5BSLUpBYVisSxCkmY67Uis067UrhnpXs
nzzknSHqHq1ueqGvxV0ru/WQGfIrdwprA/iDRq/Ufh9yKyC0Xz1PcvjjhH0GGAtkTtEwxWMLVbnX
721mTmvIngyTjnFlEfEzlL32LAyXNvvL3CYaFfd5uU0rjEkYhGkfnPtdYaGa62hKsPFN0BBC+9Ys
7lNDZ0fgZQBjEHb2mVMR98C+0mXARwaTvwXAxAThTWeH0izWvPA8GnGx1VZhvKtT/ZM5NOWZ9lDt
61zBvRPxJUl+5rirtzjzYP83vESYqHijulfLcWgm0OZzV1ruzhfGtBOZvlB18QzfZdpBnL5SjEN0
ssJuP9ZIFaGXbpG84QcECxsJZWwnweVsYdrdoiR+TsbZzbibGV3IiYPwhZzyW0cSkv0tGgqsL6EM
arQ+O1uQQY/E+BDxIqTlN952/MDUFgIenW4CAoyxpjmnaL56C1skJuD0kMroVgYRPSy4uPYgt4g7
lHC/wy+6uj0Ym2obp3N6P3FXWRkoJhRzTXe+LEPWlvedG4tdHOYvZstqgMuqi+0GulaM0zNsSCgZ
i1PYwg+r5mKvalxXsPBYE6cScJWGJETz4GrsC9ZF7dihRSffhBF4wrR7xxbp6yBRqMMOaIA9d0+u
bhquUMRIJSU7zEiI8U4HRzZKbofJtc9tae1duz9bPnYV2fA4ai1vfTPr94Egtl5VX3NPYrwdrQ2a
/jfEsHss0OOKtDSlKbmxGwdayGrS6Er7AYlKxHYPmZXjK2emzGofRNsyJMfVTZb39VoWl6bFhOjK
kTx8AxEnDMRuMJJdkhMAUt3IG7gjS3JFbUxihaPDaEO93kZDAmIDVjyPXbidUPTpEymPhsAwhsX7
0GowaL4VbG0enJpjXOJyc0jc7sY26ox/MH3oI3y3s1ndLyMUB6K1Y8B8oOf5oSC0BD8tfmgKXMnj
+IlBzSD7AjgM5Di9Hx4DmantparMfOzifNer/HRLn8sjDDK4EZ77opiucWBz9gflnJVsI5YTdyFB
5TnDfBxsMt4s3TcLTZgLbr4Z4e4Jb/z7aJfDtUvUdAzC9FAUHqf4ANUbW/q6IJfWtqR1ZoeUp0+z
eRgQKdRm9NFbeLhgHu44yCCbUcG+QkxEFksztYvy8V5RzpGWYb1OlzJcP4rf2hyTe4LI3Qn83UDQ
OFUp+KeQujEJ8OfC080O3PS3dlqQjuumO0ngcTkriKiCt3HuSl0SXssfhxrfKYicbLXGuYkb3GSX
kObhn6zjOQ9nmlcShiY2YntqegdUsfkyU8mUEe3bWl71FtqU8sVDQXgyuLZFdUSkTA5ja96WEwW8
ySTWBgu2rVmaFGnZuPnYCbCdtmnXmypizRxsuAUQMYUg4A1+tOya1L4r3TdbUds38ITcJJbz18x9
n0KOdEv2HeuVi0Bm53gRMg0ldqgoWIThdoQ6UxxkzjU/6rhfUm+6d2nuXBdJ4u94oq3Ic2L8raKe
wBczUpIvnRV0HVtLxITKJG8dMAk0SbHkmPKPBLjtqlfWgy+KdwKYJPEXOGhc9xcT+/aqxYq6MlL+
I2cm4cduFOXAyNcCN9qmqQtIbSNLVI1m3EmOr1N2Evq9MoM1DBSx0ySMqjl7ssDXNZDBepdULMck
a4Pxv7sPXdtYHI/r/qHPEDjBJZDgynm0yhq8eKnAQ9Y2emTKtMgEtGrqeV4ZdUTPe5pckySxN5Ve
HEm4BFmsk98lVnzbWahvnJTnvWWztWC9u61H9WSjQq8tMwtYpWRvdaVelIhIF89ggzKUAhp2ZrsG
VhZULrOe8427e9jHcKG4cBG3rQqY8onETSw8QsfuJHCmjto8sRPiGmpH53rEcsltYqNMECNjEpo3
BAx0bdbHqCyGjVnUz3mlmLWWgoJIPoNE49k5bXxjWjvYMtdZIrF2uRGI8RhfLCyZ2qF1uBw770SR
6F8AqaeyrIBjTDjRHcUTYYnY9+mg16MDbZu/j2OEf5QGdxDN/heTSbAz6+Il497IqqBhJDOKmF0G
dlQM0R3ugfFhjobkhqGON274NnCdBUP+lQmPsSIsOECH+b0kRLlubkYKkdgrsw6xCNKyDvLf56G3
6cDmjdXbu8oejYPus5tyJqFP4y9k8sFBXmpIgvBldlkUDHK55CS2X+LAaaxpOozOcIAk1cW8SKew
3nWh9RgZsNllgffNu3Kzi/fFmJ7ttj7YBu4KMwDdKDQj6ex+11569DN0jYLV/trrhyeqpN7QZrqT
j+EarYHXp7tYKiXC+G93Y5Nle3sGUWfPKe6B1j26o/KPM750k0a0lTuSOw9mNCid+vmW9Rx0q4Dx
fIp6zhbF11igWAHPvya185dE3VcBVVLbjEnWVN/z23crIzIg1fi3mbOw0z2V7MopPER18rdjJcwj
xXPaZ6TCLfbHlyaHbAkwVXsBsLgiwiTQf9XE0/YlNeEBri4wST+2a/uPTbbrgGmOQRAyd2XNznI6
FkylgVFzCp74j5ctZBQdZ999Banmn3DMgV/r00stq3bX9rdVU4IrKCZ8ar146NP5lBJVgrNLGFPl
u+RAQHI6zaSYHTXEp0h85POQIXOU2bb38akVw3gVNK4xibsBkoqTr1VZ8qdsZrUN4ynH4V2BsYgD
dfP7hsOcfVMbEydASVyd+mDsgstXq+niNOFw40YfhTeXwZYmKO9EuKOSh993hdPrQ0jfDFYCfk7b
/Ohsp8GdEVk3v2/sYf7Xe+RP/vWeThC4V6FbmHvTWxaBJCNY1Fit29zMyxtVTc3N74dm1kz++vfj
368EiU25oUkoGeKVdSoppD+1Iyo5iVbe/f0k1ylxElJONBMjUgvbO/2+AWXC+thJcsGqlm3yYune
+ab4mpZ2c6JXuMGG8++bccR2iSmAj2V3pKrWu5VFPuJMpERHULHbaep1//mmUrw3+fuiTPWpxddy
ZlvFdEPUdkPfFaeJf39bnc9vYJrzg718s//3edG9lDrLrmwMtGwfuARMLFpCYLeCEVsZEyVJMh9e
mBBoZIM3lhKYGQnL3PfjUiVop2l0FnV44/qGQc7Q9j7Mcbxt3ZBhQ+DqAIMR/hDTINzZR1xfjaTZ
gMt07/nRwgOSJpiprI5u++6e4FoKkjKujpky53tRkPICuGy/t7q8gecqf5yUlVOTT+/YIyKS23N3
n1rY9UMgsAQTVHRTeGZzjJMovglF86/3fj8XLp/7fQ9D1qUpbWLCODtf4J3QQ8hvopq8pimnNE69
g1sb3Uk+/34o4dSyIRHi2S5Iqvx+9ffDrm2d45BdZ1dG21L16jImSm1tatDv8fCOu6q3p1NoQagQ
jeKvmcfmzuIPe0m4yHdjSNZLFm+dnNJ7S3qM1HZEFtYdKQEw/Vftd3+TIku/W9vc3iBB8DcHc3Ll
agRRxsDAUuIvqyy6LLyBhEvbGU9lbDd7mz7ym9D35A2zx9o3KR3ntF8z4FoP0H+si6Eb6/LP90Ad
aqfWG0oomo0fT+ohiMfpZmyn79+P5plELccWh9SI92LZqrzTQWA8WXXJy4by7pMX1eberm1INySO
zpp7Vxjo9vL7RhL0BuTtNKc5I5KTYDJnXZc/Ubf0Wcgm5j/nIw4G4Vb1trkDubanHqB68qcROJo0
9F2d5vUjLdRnnYr03fAszhC+9TKkhbGOiTa8twu3iPPpq80UfUI58DYTpO13PymfU9w1D3E7izN0
qAwv7ODOwcfQhwcO7IJJyQh23pxCawj7P+xJoP/K0WNUHsy9nITLqxNkG9iCdtOQEH+LDR7uFkd3
OcHTnWZ2G56tQ+of2hQz2xSzwmLuzCZq3JEi8typ942Y3XNEztOrbL9Zm2SWY+7rKSjn3VDSAidh
WGO5SCl0wFca870f+H0IH0ybRrn14RdN/z8M/6ep+vnf/+trwaTp6eGHpXLx/xH5vf+S4X/51J9h
9zn9p//lnxB/w1b/EDZgdKA3wqcUSbn/l+KP0/4fHKtM1yeX57pSSe/fGH/D8v8hGG4khBau9hL8
/785/oZw/+FQB8DCwBa+aQtX/ndA/spdigT+Q1mToyh+kcv34iRqWlL+VmT9xwoswtY9IZxw6wla
MK2KLtYaxKKwiSFEpWmtjI4zYF9AaRlwr5loMY2+DKZ7l7BNB8ytbkpMjPlgXgrTu7MUxCzdnSPT
vPEi3NVOlr1OdgUfSkqC1+1HZ4FeJYdplsNH2+ITh9Fc7X1Lnlj6vvTRglTk+L0tBKACcjxDxNiA
uUKhl4We+kMtx6OS3EITDO0qqH7CWrwkXnA/GOoHxkBYN5izh1dHZedRyrcMalwzV8jcFqJX9SOg
rWLYVo9dz3ptpuCvaO7DcFQrDwwweyrSK0EuuGOVdrbR5T1izQeWRF5uTbTD4pKuA4N9RQ/Xidbf
Dy8CZ1GQBKVVcsBM6I/8pQhf1WhICWXbq9GlvyAGYiIR6kjDcHROgLy1otHUPqFCpPB/wuACXnWN
aoxVQ/Ythib47DZBdjojV2j57z5JNorO36gAObQqT6h8hiMwzPC6ovCiTIY8zdahCB2xJYEOf9he
CbuimfBnCOxLYEjUVOe9m5BCzQIfjsdO3KCKJXGqtzTUn0MbHHVUoz+br2EeokwrChV6agy60vg2
sN82YrzAb+LP54dvcQy2ukzO9Gf9HSvxKTvzPdFco/oYK5XzjJx7dtLoJG3j0SYAWyMRubnzkhrB
mWn1vYib99q4kSMWTHtod80cnQyE6nUbMYDrfmn2c56x17GnYkygqWfjlxNoZtxj3aBzaEv9a+1S
iUha+tb02OsmgztuY0JohGS9+6gvm8Ww+mb6AB6S+d3xLTiTTb8iBoQLkOcxwTpGCSfn5IwpT/T0
v9k1D5mXFrusR8bgmL0G+3s7AZg4zAbJcbs3rkUGPDJgm87TMqYZkFcBWfG6wjXkG92VuOmdMKnU
wYsA2xpLnqrfS5IuJsMX5Ax/ep3D6AaAypeVIkbgP92WAY+w5ZCboRgoG3nJwYBkY7MmH/w5jqRf
3FB/TYlrruAxnCK5CnpwGBguQVkp+cCL6GCN0XPbqhd3Hg710N8BWrnaBJ2CdDrOafCiiuo5jvkO
Pv1HpQdlpZsYZa2QV2luf4PuYLbBHJd0pMyM5qhBGyPFxG8B4tlUA880v0eoQtQzbzAY3moKgTZJ
2D+03tVXFS+QCqsLFg+MAvIhM/v7JB+/67DIscPtaun+jbT9MpXqgEPoGWmbiuRSE1z07ZvUmx4Q
t/4ms0EpRoPDCjyYl8mnWcavlv0yBvPGakj06WJ8nJvoxSYJYDk/VTdff1lBrnb/APuuN/noPKDF
gCiP29WAJoeC1lIewFguxBtg9xfqGHChROl3YhmH0up/ZMEn4OU9D7NzO3r2a8k6xxb1ezyK5znv
ybUYN5bsDkNicTtnFmmfjNz5ksr9aXzKmXu7B4EZnEBhRQS4hr+m8VgE7jcn42Ef2rQ7pG30FJds
aViMIES7hHhpCV7RP7DwuTi9s8EwK7Ec+BF77QAaus6Mre+1N8xG23LR4Sd2y1sMt0Q/g1dzn7ZY
Jpww+dMLWkuJO2IFzWwTtxW1dHnEZWgKscsWQCpsdenG5fH+m7rtwzSTu44shH2FOOE8OiUKeDnb
P5wl/wbNp+eoK2vGO3pZYBaH0XNm2Bs7CJi+DIgf/AtoT+zs3NOMDX4DRgH+qn8Z42bb2j0clIVJ
6Z8rRE/uPTirBMHR6Ysz4LGxvIvEo8uIuJLIGwSo6vueDqZV+5ZFOUi+8azG6qF1+ue2QY3RQf6c
1D2iN4dkFIt68PaFxXOmCn7iYMKsqT9HOqcYI/R58V1q1jQdZ0mUpvC5esdndOe3eQUsWDUY2wih
wUOiQgH67EoN8EVE9YnDkSecBZaktdpHkamDcx3z9m86t1+0+k2rzFIURwcsX0x4E8K9d4r5NWxt
PMG8Eq0aI4xFgGMIKO2QNaV9XOgtLSMQ6PlO4tUAzTTtbAx/y/Z4bfWKbBOLEDv0rhj2yG5XBBXN
+k+aqC+30bfLI1ZzLFx14LhiH8dhGuUbV9XpaiL+sPIQKhs2ChgEP3JiFCsjhnug8gv67XM4OkRc
4m+RHTHsvIbWCOd/Gj6STl/IRJMaumaVQ12i5b0ubTqeQNNJRhYcvakAYW9lJz6xa9yYrfHMOf61
D5v7Eot/l6WfQHG4Q6Us1VDksyBuiXkSBo7N+I0LJWaO/NF17b+9V56ofXmAsXRujHank1SjNmZ4
JKtnxLZrUoHeM1kvwDpaT0ZzGsn0xoRAwWDQq0sav8NhFa4tZ/iao2jBEOlqtbT/WU1wCVmSWLGG
CDCwg5d1fcEijdslgz3t1f7GD8ltWK9chC9oSOT0pmWzruyDG4kvg11P584kDnMgnlFo3ts1qqCm
UZLZsTzZLXu8NMwxMHTtM3I2+uUfTBfQIRGU8buuSqfydg75Z88IuZSgl1kUl2eMcmsoWcQ2iAV4
ZfU8FlQmVmXFiaHO6UtIYN02w1vuDmjDi8WKh1Lp+MsDBgi4jmyc734bhnuvYrAlmRqqtdTnSYLP
quvpYSlQXM8F3dGWiUurRtx15o+u5XoTjjl11znLL/byq64vvwyr2gLxfK/N9iIWWKApMEp6Sbyg
iT+GuMK4WhEyHVdVhlSdFjWYNJwvDf2WSWofpOVyowP5ugQ3cee/NMvxRn/J8j00ymsXcbwBSsX/
DdNrLHLm3Uic4kb9ycruJOrkKEdeYx5h1xXVwQ+CwpA8es+r5uiW0WbOoWME+V4whhKp/IkZtdsG
v7VQ7cylbhY0dDibMPqmHf67sQqAo6KVqxA4IGDrrg3uQjlt+d++DNt9yJzshSAF1c/jeXSDY9g0
7AG/mgEuXZi/9038XA6fnEgJ3FMKvGoHH2el8aFKiOeG7VPKEL4UgF1HY3gyZX2YnekNxuKzP9UX
060fiYiPdf6ZUv5O9tXtmje3oZuPw9PZHqMTwJhkl8U9ztZyUWBuQ4G3PYjC7RB3pFI8QOj0yW5d
n86UpPBuW5gsPfioEL0o7n8W/I1Ox5saqIY5yCPlO3t2cmCK4pTXhX3qcjidaQEM1I3tvUUfZoNd
d/YXiFYiL6K6c9R0aFN9Z/gFyxxBrTzHQdwea5/aK2ISrx4tuCtzhmjojOw04GnQVPGJJ+uj7Yhx
/h+WzmO5caRdok+ECHizpfekRMpuEDIteI8qFPD0/8Hcu1FMd0+rJRGs+kzmybbR7nz3yxSZCLG8
ciAgztgEefwdDd25ACq1jNMvbIqP1qJKJUt+4zTyaSD5FiqF9xQDrBngKQg0oI7jX+ypv5LMdfNd
56xk+JRa/SXs3B0JNiznSE4IU2wBk9Uzlch+DGgX2CKaTxPJ55plxG700K72evMqPFEjRrwDAX4N
pX8rOvPRtpQajs5bbZhejJJSrirVc5hGn2wSOBFqsJlW+jJq5TeNxw/jmI0lWeDdp6I9hXF9DnhP
+z42/bi3n4fUQVAGSM/ocGwLbgbdubGAfmHVfE1sVicALCC7DdZbJPGIxtEvoNyHcmzE/Z+NHoJD
rE8Y9rJVkLVvRa3v4w5df5vJj7SXICDkFtn0Cj3zPZL9rbfM3zypkDM08KQROTViZBTRPobYN9e5
18OeRnZuJ7hVilFgXXURbUTwXkxrg0gW4Hk4qLWXBPWNUeQU5q8BYeK5TtqA3r+rjMYB83aNI8S5
UCNjKnV5iysL1pBk7eJEe4Zq7PChcy7LwiExPKQKDygzIahsxlDgmtPJpgEQdHZMusC2D2M0tXsd
R90K0gSfbYhvZtYquE74/EcuQ5MNEHVbpO9sG5kKS/4louhy0eo9UvimIBIaupDIjXxlqDRdd5fQ
tvl5BPZGN+p/QTJHJ9ijBz2M9beXVH9tGmEmjjxU3vaU4Zh2wFYFxbQpQsPlrdpcItDxqJj4kJM9
YjCiT9z8NkzqY6RTWzSCMTz5Z97KCsXCidD6eU3zioTuvQR6g0sdyaAday/eqH13rq9wgswWJiqV
eGJU3NevA+fr3ivKl2zUGFuXTLuHfg4kbep8o2ROoJStoXUROnIpj0VRjArfN3zUaXCYWFtMgydO
yK+XbZwirXZm9hHAa1KIuGoH23S2FuxJR29fktZMt6bG9n00CSuJqpFbQQ+HRes1bJQjClFerQ7d
0WzmnlYdK28WPr2xjosQyY9J5kEQttC8SP8yFdgK9F5InxcpscREo9twedTQH+KhMTaTyO81xShh
Jk/MMJ6NUv1qyO+XtYsf3yjekwhjMU41ildkW7bdio3s3VvaGqhOIZjJznY5Ba5dwDlDvMtHyprV
oHCkVjEgkteI3sSOaSTvIBZyGJzpd+UIBMaYKRmA8/FnsNsgcLmmK106Lpoeg8l0130Jo/oNAzbZ
UxuzWYcu75S8ZTpUiYHiqgmSJFk5PS5yP4nIerJ1j09UPuHPMtY4gDjidOcpV7TUUyi/64kKGZEC
QNYKSkYnkNhlYQOOIsw+TDZtDCVubj0q2v/RXscYLgASs5fe9FiAwDTkGTeOhNTBUwTa5uwgx17U
nXHPxmT26mydrPkg/gWoff2WOlwdmrtvhc3UBEU4S0fCboaBPDyXcoWt2gJa3d8Eq3tNTPxWmQng
Y1x+ZhHNUF/zF3ztpOW/hgGHLGWHnA8wTCqvd5aW1z6zKy9XIFG/S4sRRe6Xz0ZH9gMPxGiszUg7
KLe7+yNTzyqx9mlxbtCSY1PxKdoq7h9E4MiHJB6UxsD1Ed1zBXYmNL9qjv/Gzm8EOyAqFsyU1yze
HtKsf9MWkX9tmw88IJy1xqvehBGB2vZjyv2A8vG5JyIFLrrrX3VD/8PgS2hKGAFYArm4ahIDFzNb
v9WEMhnNpDw2rtQwmoI7RidmoQ50iX2cKswHlnuqK0DAFj+NxjXOpU2nMyR2ud5LoVMg1/pWBZpc
CuvitejaGF1BoraTp1qO0JUKtPCDXawnHvkNVZ+xyC3fhXISvwh/2k89tnqnSnYyozMrCX9EX9KU
S1MnD8AMgTGgcMbpfxqsiNrfHE6Q/fc24QJg3BiqtLyjwh5EtelzKciL1nU+dB5OZz/QP4Zo+BmR
27ZBic7GAPeWGJj9oxy6LsNcUG+N96ZH+jMKDzwO9RFuJSMW3YTsMkEtIU1izd5ij0IBbkzZ24u4
mH7TLvhxW28VpZhzCKBmHqDyZ9/Eed/50YZ5o8IggluutX9NzEFxfg4q0S8MH5BgUQazX2M5lpSi
aal/kZlH6pVBCdyFzUcIgXM5tig7RgnrprIJlfLErBKsfAgGNKXz90U0zj8NH4GsB6K8NXaX2vAj
yfc8eTaKr3mhhkYNzitC1eMcyiscRWdM6eKQEAESt9o1BOCwV6ZkyWyyxzrpbRyJQSmyYT8Po3gH
b66gKjTfRQFyJBsVLnuZPvc9YxjdsJ9L9JjLnrx3nMFkCvi98QGAEQGWDi0HGTYSgoUAfbNWFsOR
LhrXOkl7WqpfKh2cgU59zA8HRNnIfK+Y5AusrTAMiCOQ6Zs1OHcuNWomSMKQbwA+sPRbSvUa5iAP
Coc61RbizRMaSUFInErmqehe9N8e3iLb3blKdzGudfHwUWbeSRP+R5FA15OBPCfDDNtlu7qYLk1e
ffWgVvHBjl/O8KMH5YsTmp+Z7j8hgjhYFsaibes37x7YG49FCZv6BMZeQ53jxjCIAiv7mcWYe8he
LxkRpgHwRjQo+Z3c1HQoLAS45nc/qB6C2Y+WGR/9VNtr7Dlnh61LjBGDO0bC16cu0sCkZOYGY0+z
Rmz4i9nHleI31EEz+RbzTk3RGKUcZoyQuQJZsHBi6avYoWtu6mqlFVm4z/TuOFr5ZdJASGVW9uVn
zQ7X8acwj1LXHnnWon1yzKeyZNOYakfTtH6i/sUIAzQyPfBvp9tZZXOk/yQkYWFg21wYdmqsW3iO
tddXG/oUtcgTcif8OcAyyx7oujZULOGSlIbbJP9qGw9r3nRnvB/QbPfuaNCw4y8IEeOBhGRqyjm+
RFJDlTHDjmHzgGcdG3tf6TSnQ/QYIoIT9DTxl7UHIjstk+FEmnucSZ7dMCgQW6uDMYp2HdueQWsD
24jCAPHZir1gvhcGzR0sPUz0A8hYFFP009leV8axs7Jbr6N0kLbJ88KpkLUFb96qeMOwAm+ZVxsE
KjVO67ssz7mlOKpf69Q++L5gH0boF9jGmxBNgEOv9Zbpwwsdslf5+TZpR946g0McH+XSY6A2+12e
MeTjOxWCQbpGeWZHD8/qGIfg/1oA0zpazcBcBMAeVnYae+V+sVgHDNpqm56c0HXvclfE4w9BDuhH
iuzqdPlL4rkuVaeCm6p+khypb+j8GKV1BKhPwHcPTnrSRwhgbbgHeC0yXuAezWxW7wfX8A7deMbS
1mxSv/fXo6fzqnKV12nzw0B6DkYDAmMZ2rW6TLteWvmqr5CkGTFFQd5d9boNUY7xO9r4E1fQDc0B
haXl/pkz/DjgkIAeAxsWY/OrFcp8xZl87wUondS1N4M++qsuIwTKhAZ2DBCwIWWYVsibPavdtnb2
O6qIzaPO+0N4qbjovPdqYxI7tw22WZe/hZZlYfY2oF1OeII+ahV2xyINtgpbhk3dhvSP+VoqSGBq
eCGm2LtPynU3oiKC0qcEM4aLssJun1XmEQoPkwBkHkI9iCJ3V6qdrsghYQyE1a4yu6NWxK+m9hfF
wB0diV1J4N9dmAZFe0TAErPhgEh0Ld17WOdDLYVaIKnZ2lA1V3twngvh178oEY8o5NhXZ/ZbIYO1
P7MCRYpmH+oCLxjUJAc+z6aCF4YPVbbLpgreOoHLc0ZMifkkrxGwknKQhNjXKcI2ZqyhMowvdWiK
05TmaguWYu6/DoHP66MAV5UOBLugk9HacayXsVLMNPT+oIUfSBxwZw66vZ1c7T1uc/2QxgUYOdJj
6B+YHd0YwwWIoQLzgFk+tNVxRmz26PXDANnOUDvTyvelXGqv8Hfsy1D1G/wC9gogFHWe9J1tZeMZ
UyJc8x7A/2K511T/GmP3EdcIDAuZY3zLaEEtcS6KIlxLrUeBYF5dNw4vsGCImCDAZ1I4PWAACXdH
QAgzudpsD6XCuMU6/lIAT+MGhVOn0atuuqgmrAEFW5Z260FkUH68wV+FCVhFNXt5ZYpYq6l/gHn8
66ieAlhinBl5fJyE92knTb3scuMaiFkqasp86bGKsa3uecw6CBasFRdu252cvjzo0dSzG+PM7pIM
LbLhhyun3AESpAQ2ajwruNn9MHx4AiUU8Fjqy+AYS7RtY0dhJoP6tW/ipTExe8m8mIkwauY0K5/1
2Nh7TfDZtS2PsjtSU2vGOSZytDWjnR5HhxHA6hP/slVNoN/yykEoqtYErKwJOXw4fIdbMBR/Pl6D
WVcGaWBI0YxV4tr21YddDzRg2i5WARM24T0bgb9q++AtNLO9ORIyOq5bdmobw/exyKfNPyfMKKH7
dOtNMsas7e7h7L3g3efodFqWEiURueShEtHT4keBjr1TtbVx2/Bj6rqzWwNfDgT20rot3lPSE7Ii
H+GhqWtiObuQL46t3gVaxaIcZ4q6Cbu6xLU6MiYowGcuLRV+Sdl/1MFlqnE6MQdhihXlOxZd4Dk1
LV7rsClRfHdnLn4Wnq2YwW34KHL/DFakQntIXS2aWuxEquqDqtWvCbnFL1A5j0H9PhZfQZ28j7ZF
ZnYCK7TPhp3InNegubEN9ldV8N07pHVL7dY5SDXrdkBIFL8keQ2lCFtl56biXHf9iz6IrW4Oj7x7
ZhSbMObq3HXT6C9apf+zW+3Jl83HVATJshDtfuqmT7+2Ac4VnJ86O1lXuhBdEL2MLrtMY7Zd9CMy
S01k9a6R+qsfozwGrLrOBQpIOqIoUHMyDB65SFhfpmfbzHy7T9sDImYOKHl7OlLGZaihG/8Th+1S
2fRXYQQixuPHmzE2cAf9VTUcvT7RO5kGe0JH4uayiM4zNB31WZ/aJ9v21cpuqmsg7W+Gq08CDMBi
asgzTdV0nKxdT37azjX8z2CERt97T4gNxYGz6WCaNd4az/kJoBN7nbezFCPTAWjzOoRkpDnpKQ1c
6NRMmHqyboNSgZjNja0faKdD3pgsUWL0Qo21IOH3KXHRmSv2rLMxoOnrexDJRy6912Ciu2vcL7KJ
OcICJGLW9NFBN2dIznPYMl6gaxEMMGIZmmyOra3mkh0RBMfB071lq7qceFBGKjU5QnY1mygraiLN
rL49NXdjWfo7EMTmOr8AYN9Qf3Pu6yhu+ujiMYZKMzpw9goEhP16kvJwZGxXO/ILit1rKnXmxFV8
1brppwRbYmoAe2Kn0XgPfmkBJM00gBBsaOfCHe8opj5pikgZTq52xNNSy5+wsd81zdpRVvTS+HJN
rsneaB66Yqnpz2tFPFcLDSEP0fA2II10FWKPWTCIYzMWfA10blgQr6MxgPMy3Q+jQTzTmBwfBpVQ
6wD+SLsUeTyRDaRoJABwvXffbbnY0r2AKY0qTBK8JdIrErBkCRJ1NxUz54IBJ2v0T2vg8IvWlgUU
Z4ZP17zqQzdf/MnByaYfFd4RDz5xrEfBl1l7X64RXTunJHOuY+2RJzdLDfj+bbm1K/1vFtTWHDZQ
vlY6XBql+fFKd3NjDV79jnTzyReTOmZR8oGmqgA8AJC1OehJr63HIIdYL8SZuHrMY8EW/dXJ6cgh
kNNnIYdvdE7bUTNPEvl8PSJVg4NsUhI6BUj94UtjKaXSn7zzL/SRmjwWZJ3wZTqsVSpwnlHUzo2H
RTGeL5Gake9gO+YuZAu3ryIqPvHjEekOOAslg4VWuQvYcghhnlBHvY0RiZ5OpJ0zvT2ZZvghC/tt
9PGO9fl4NSeLAVArdi0nwVYk/bXpEBizDlpQ6yoebVmzwkxTY0t4FneTa821LjgRQslUGzyxPDyp
3Ft1oY3NxAVA0/WXiGeFRCxGDVHiHxm4fLdEK8YimxVYBbQZCFtTi5e+frjgT/2+ewRVeQepp3au
8M+eX5M7wcXY++XB0/mWoJ+sgjb7NqUFP2qCagbxB84M/IqWYZjBXFI9GodBNvkXD9Exk/fG4qEh
o1+lOueTI26g//aMTu9lkTerNiq4/tj9tRZSloGqF9ciZAiL0iN51zrNwqNS/gtF+SO1emPFDMum
3ohXfgKKO07Dj5ASzZ3taYjPQ/DeE6Z7Aym1hTxASwBRZkm3dWMQvth+qd1b95+jWFdKQUpafmt8
v1knWJ+30mFu3fMC2krJhWf753GYI6QNzpPIA7CL1YUxB/sHK4BnwFQ6woSVR0SVlLr8MJzwGBJg
3QPg0NkrOlYNZmA+wpiOoADiNG0JbPe14LMOmA3oBH7l+VRgWaY9SAmuc6OfqiSViFwG8x+QQcbg
RsVDE7pP5tiom8Z8f7FRwRAyM8r+oZ7BCuiIba3MRUW0VBmMzGFiddGk/9As/Q7+EKHyrJ9zqWcM
z1vIgLermPMpcVstajPvV7oZ7PlG843TqcPYA7EiMCpcdab3wJz/aMxx59MIMgWBaQvXrjf0bwQg
y8mFdV633P6lG8FzI77b0aoNoa6UX4395UQiXRaGqNeDY2NQGCUz8EmX/B3kC9HwSq95lFNKnlSB
CN8izFcfKrwXunfvEv0p9Nx2Y3VDfsi6SS65PF+AytLGeO/TiKmhIV0L5RKz01q/G5Z39fv2PdbL
t1ym2SlJ7YjVzHRWBcnrAKEmVN3WcZREgyiflwzs+zo0t1bI7s0yHegnQJ+WbVHvfAOYbqsjXo/y
a9mUZ7Tb+sLsUN8is133OoqcgnvbzoQ2i0ce3NHdGpEg0MTcXEdDOqzrBPS16t4wrjKrGwhLdAhc
AEm+cSW2k2AIgH9Z9hpcOgEY1LUw3LxyjeDqSqQDYTqJ/0ZelsNWGTAHRL1FW5B+EfcAyIqsMxlp
/RddCUEByk442sUuYJOYyJbkgGA3DMzL6GXIlEc+y5MoDzXz8GoSKG/SqdoVtQWaYYyDJTnlk+FK
UsWgB2RQxnJWdIOfF3u/t2/R1L1EPe+0tDDIr5gwMmKvZqaV1OuSgZXBn4QeGg8mJqHm37vR1N67
mpx1VraBFzyswfd23qbSmEmysrK3EHD9hscoQ96PzUEctbrbDGlAonq/NWEqZfwt0iGvbg4geCxg
hKQV6JkxzdYpc4A9Enf2COZbqPUtACL1qw/mBTbFFWwbQ/HAeelk+KK3yYcJ0lsU6O7sScfZmcMD
kPe6IYHEEP17YEL54I75Eu7RHic8wu1ZC7R0mTvcHtNfNIco0m8t7fzHbhnAaRg6d43CcVWWxOtq
McEJbbEx+eenSDtxyzMeTsZ3/EtnEU+Y9xsC6iH19Jn2C7Xmu7HFX1XYt6EUrxhqqpWDvW3VG+kz
kU81zuJs3eqgoNtOqqM+TOQtxlzoOWHFQeQN26Zz3jvkC23P7V+U9M+B8zw13MYERVdzWcOCerjZ
Afo0iigs0718OFVx65W9txIswslE+ZMk43cM7QSTkHoaEJ10CZncqqw+NOWToMBcz0OQRZzrDcqC
xvSKen70CBQ0kuoHFtXOn4V0iaURPOoB/rH8a1HPU4HxL5XhrJghTqyMj52HqiIeCdkL1MTGMibf
bfBSRlPEQgXMtfvWcZijuE9WVbORmeMDFXkU/2HgY9w8BFzDDcks/Js4tDAdAdslDq0NqbIKur8F
kq8dXjt5Qlu9Nq3mXiX8u2YU9qvIl/EG/DhEJlLnE939JMCJbb5t6EddB1BIGqqxDWkVNM8kY95x
fqi0wl30GWFhYCQYYazsjW1RMa8E17bPcBmtcU9yfJBCMrnOt6mxYmWe8xRxfjxngdzEtSY2UxV/
ed6ZpDNvieGV12VWmfSOd0APf2lHjG19gy0abyI6pLpdI1e7hy6lXRLZGu2NvcE+46FTqlF/GsiS
cg0YZT6fwblCdZAC9664ByOLXGEJ8xMElmY3L4N34SdDHQYprLV59/ievPuhfO+Qn2JETVlTJTx2
HGUDe7n61KrmVQNCutam8eoa1R+pZ6yK2HX28yKDSXpbWodAGMvc88ZllPdUSNmXnAL4bgbWKmYg
2G/wm238WDPIwu7+KspPuE5PAd7I2EjlGVOt7vELo7Nn2gxrram2AhRa9kvUuX8GGsgVPhE4OK54
bcnV6Cb0+S0zK64YFFQVGtgkpjQyM46OBMIEgk0+q/bV5g+mwfAOdDytkU/3q4wJdxRoYTfMuM/Y
B4sSkUkFOolziscVROyy5kDDT+qvm6ShuQuIz8jGZofRnN2AOZIw6lqHPNd3I6UhIT/+gVM32Ig8
JZrFjiE0dbB+cuq9GGmoq/B+175YC9h6YSyDE1jjZOu4h7IEqIQD+dI3dfRGsb4eJmHdyUbP78jh
N6HW9svIliwipvdU+Oklpy7o4EgyVoygoMaqfXO4Q8cueBWdzeQmsU6y0M9pFMavXag3FysCiWvd
qBcdWqznSNh88KZPmUCqJsEv27nE3bw7dfhEPiXjpiYi8rKB5KMLezwW1hwJGaftnnKYDa8ZMpa3
h/HU21dLB57dI5rIoEJHobCXvgMVsZyC9hyGLJJHB5tPB0R3FXA64AQck4PZAxdlIXdgjsmQlYC8
Fwdk3wWH7H2w9exF9Hn03KQNRr9UrUlTHzcNjrcXHEnlV+21EMIo4V5ks02bLHhonP03HpNLFrzq
wmoepjXpLwpmFJLU8ZnnjG/bvA55u9d7YMHtHPnsGIHa5XE/smFjhM8ESlTHmpi949QkTL2KfMIY
MpJ4TtT20SpsbQXCTrAItvmipxrSXxt02qqZ/x/P9erjf/8l0BpBcvBupH90R7RpAKI8TGfkH/XH
/z5olmuQSjD/mgitahlxey3bzkNhuE8yZGvMLfvjf7/x34fahuKbjtWAV7pi8Z64pji6Q/b/H/IS
V29VRin8AU0cs/lPU9Nz9yHB19OUGletcmDG81lWns/tg38pgdjTwFib/xTptXFNHFu/Ug48e/Yk
D9D7EPjk/HgJuNGv5CbpV7TlThtrl2j+P//7nchyYWlF05ZF8oGIdRz6MveynacnDG4ae7oa2mky
U+cC8me6lp3brwluDZfZ0E/XwbfGa5d4+QmE587mW+YK1dMNG+/oEtDpu6USZwuaI472zOPEC20E
I7M9sEytQ6PxBa3N2r0nddCfw6bGOzXTnCJ3XsEhBkYnbFRPuX+veqM7B1rIdDvutO7834eW9RrL
4vQb0eIJP7TcT6JlXTF/KOa/MKBm2IFk4ukZy4scTBj1UMxBTKerplPxOawcCzKqhhUyZUOYBoTD
aFFKqCEJFUsG093G5KBfKBy/q7pCoiz7kIwkvcD6bs4fGAPRMBpxuja1xl/liu5K60007VGZy7NV
kE3sIpZeK5sjxBxJL9VNSv229MS5nj/EYYyDXmFKLMz8O9UGtRXFV4K4YGHm+oebtuhPnAzHkXvz
bTktC0yzD4J7mCxO4UkyAsTFrBFE0uYmc0VDwU5KcLSC/3r29D56xnK8KdBzX/77FWNd66x8KsBi
V6fSvYnWdW+Nl7o3TMKr8dT1aXeFhB5s+5HdCC4haryoYS+vN+kzO44tO1NnRYwKTqBW2ndaPv1E
ouoXCWJqJwPCvnW7oPAL2Ko4DKZXKXTNn4kaLfX078AFU5BNXnVyImAuFoPLGEWNM0dVtr0HmcEZ
vpnk2jv6mRT8jNyJ2jhz9RqvowXeqbeUuGHtKTFZwWFMxfxS9a8JpfRzYtySGxNmn8uYrUVWDVem
DHRCs1DVl8jrIGFXWFd9og1kX35TSL+gMHWcVrsXCgkPYAoYXnHsrwaHvdSkl+9mUG+zodgRia7e
YC+SHBgr9DLU9YfY07auh72iZln1rayPRA5Ms6Mg+L8PxP3upI3D1Lf4YuWoPXABvromvwCt9y5s
D1C4Dc5ApJgnG/lu16x63VKaK1U2qBuS1PjRR0usVfw2dWx9Qv85REUCBR1aQhfCllcW5b1TXGSk
okMVK+sAUyMmm+VMvi3OAu6ghYzZNxspOeajYM1i0kqnLaX/ruammK3/DqJJXMgVARPwkXLjSXPd
58Jl8mTb6Eas5pIhJOCv+7tKIj/xbI8nsA95gLu1j51hP/g/DPD6WYUrnjIM9lZEk6W5OPDDkL6r
MPt61+tA5poy32p6eHIaut9Y21LYR0sRO3+1bNQBZmN0mYJxaxvZgN0relGxo20av3+3HWVvY8e+
Y+q7shT/YvYYHQMNSWEhdyzaYPMUrbcnsJRp6vx14CLNtrhEp2VGATVNGVzAHm6ozvvEjTjUSZiE
qUX+WycJHx0TPV0NgUbWRUuoKgsDiGcV+ByhjKdhJFhucL6agJlKB5FpRWqGhw4xwoAOLGUEOXBu
a9DC5GEW5gA2KYB/NyrTDRdFSNXROtXWqr9lbfargn1SReZFrRHYq3sASjyTBxFQ567oKQgjr9lb
VSjOji7bJ5XT7bU10w9pf7ABUttYI/8Plky4HosIxwU4IdHKal/4DbZ3B8mmle4wvGcgaQRvAQpJ
xht6DMlz/t4GPdzCJBlO+Bk3wsvhRJdwNkyJmizy21PBBHlxqaEf3kbqp2Uw2v5GtnF9S/tNGYeA
xMtZzKX+hQjAl56PT79D0jGMCBM8gwW+HcmP3JgKnHxQ6SfYaQ1hvguRUVIoYQEwGTdjH/3B138u
+QkhtzDIloicc5aP2npmve7ZJKVu+5R4hbmL0+jZrpqbgykdauC7SD/GNApWueh+YYNFa60G12jQ
jMHNRDCX5ANSNY0QlUoO2xTS9KiH1xioKaZqiJpaVBJKAcWHyzeusgDTtMl8sGJ1ToAyAqBFugfY
lhGRUaKfYilE7g8SsqUpDh54F4rfAAlx+sKcC3OAW3+75rPhVN9CcUo5hXkcXXs3NPVzposvb7CO
pTf9WV7qr+KGDkj32y0blE1bwBpAk5wg4/GIC8bzT0YpYIHsxHYvI4Oo2qXIBmxTD3YRiMQNLgOm
7cx10E94u8j/jJRi6uavmpEtQktLYerwTP4TfmAboipHJiDpxVEg7AodaT2r9FUxb81L6B5ZU3/2
k0ZkD18RvqjdZLnHFtBaOsAUctrxHZjBVk/BgIzRJgzFi+bMQmRU4k7CYs/EqSvtbdGDAWqabxxZ
79Wsce8IzlsYkQ/PNqPQz9x/SE5QomxBAclt7kETzmsZ7+nNL6FXbKsKgF1VaCfpEUTdGP13j2CD
UawfYZNfWyGHFKnmv2lokOzH8KRGtbpVaxVhdinJC/PygUARlsSyVc9JpB9ghVYLu2l/nErdurx8
hE0ybhFzSfwOonorHH9VfFkcxwAwxbeEn4u+a1aWG/1bpsqtFprdCoc22kCfDATB6LKm7zFCk+Q2
R7zXda4tK6NkXaFiRGcKJq7E0CEIV7AS7ZG4SF10d4sxCnmeXmPyteJNZ8CV1FknSDjVsSqQRrQl
nBzFTivreRklaMC6ulkO1q1uWrkFkiqAMOFT2N4b9Lisa6LbMP7r+ia5Vf2jsNK1LpyHTrqkL/1L
l0q18F31Ovq40nC48yVLFJmOx9DYC3mWKgFmuJNLX0XQSTUYWCZQYQqfT7MUPEvlj+UCGU8ma5lk
NUBqklCMVFjH0CdIqe5XwEyOIC3+9Kpzz1FljSu0gvus6Ypt4GTvmMHjNSyiT19DqCB18rRy1NeR
0ULcdOjFWynW7kRFTKIClbulf3NSH7jEh6VKEbhZuRmgnToN6fQCOtBcJTIvUbI0RCGYw8tof2Z1
DIWuql6A8R3xkr/XFlF/bVi+NoW7djv9J7p7RSi3zYgov2glE4Ym33jCt5YosIlKt8wc+bSmrVFB
bMTdNAh1YZs7qy1oSlntcYgUqANaL37hmFwVkOWPo/kSwDFADEkAamMNhM/w7K2jjOmjJHgXazxw
cQ/xBq1sAo8OsbNqHr7HzDbI9U8epHlHfzNM69Fn1a1gUJbmAS3z1OYbBpBR2mzCHOtcE0Gi8YZu
NwjGu37gp2ciuY9ZPL0yrnmy3XoWM5HmiRxxldF8IrCTn4GBhzOA1gvSAwh7/BR7bHHpLVFKYvDr
omOThcO5NqJoSSHaEuluK1oonFvNohLonbB9jUSXO1ymyZFmM+yNLzUaNU8x2vY4pYUPC9deuYMJ
wljNUd5qYsYsnwYN3xuT4OSo2fW7kcCsgf66UD3cSpBse8PHnpSN5py7Y90NzErbii+u6t/inEQi
a7xPDrw3IpvXvEobu4tcZDvMZMy6PIViQybLoqcOf6CXeTMrRppmrah7okMbVcGqKdQ7yEfgSZkH
rnMyXozCKTeuAJWsxfTCkUGCpta6q8knHAMRU71qXMzp9GQrtyfhscDKMXnTPtDHT12fHoz4LNws
sD7wU7JdIXWqzoDta8+64bzPe0Te7kRuMZVwfiBVPvUFfqmmHfda5O4sFEVYWZDx1kijphgQUJmU
2TWu1b7s/QNh41pfs85L85M12BamN5YeuXzX8xijcIukeATgGoTVQxIGsyAEwmdJTXdXIsCJfCK4
RHGuZHW3vTlwphXjrsviT1+PVjDax8W997P0MOMZVrssI79tgPMkp9oF2Rk2uOQU30PLXAlsjZEH
uzINTTK3zXUCcm2nKnQnPTz81ahOoqyIXavzPXkAEHySARm6SUhGm/P1rw3XRw3TYM/VNPUGaY23
QAVZseF1iG2//R9757HkuLJd0V9RaI4bQAIJowhNit6zHKu6J4jqrm4kvLdfrwX20+13byhk5pow
SIKeQCLznL3XJorzC0ADRo6EoR1dt8meiBpZtxAMmto7imxmgBGMqNIyT+xP+BndaqbRiLVsWk5q
OFZwVKJXFzGd3rhej102rRVxbFpFyJ1rnkrmeg+d5r3YI4E6rDCO6L9J0xYIrNyRVhiBOVUY4lS1
ZsgyCAqy5nE+FGS7B+GzHQcXewy/p316YeypaeVM9XLU3XFrdo96jTYlY/5PzAFSmUsRsnQEvVTU
qlo54y+8hLaVoTiJpLuAJ37Fp+KtJipieDJwC/o4PDuDoKVeN9Yo+LVVGVk0BZuJrJahHgCpoFPS
EheQbOZfkqjC19mhGmX5AThVK/eDxuTIj7eEk+EsFyZ5AjqUQribHsskAhBJaD1NLjPRKmfSQnLN
jgwIlHFpLaHq+/uGEHGUePTOBugwdgVdy37EzW9gPXX7zdTU23Go5Zrc9MfGdmuqcEzeh95Gn9cE
B83k4n5NlzGazaAmslfG+66cIKNjOltNg/xJHAHUSxquh5RVqFM/GkmWH4uhquCoImsxpdpG7cbT
AnKJyubm+hXyUEFqkmt4zlttz/g8Psap1kPnrQdrWss3j/ijdizynZ+jW9Q4rb61lNLBqVsRUZmZ
/dag46RbWprn3AYxZ/h5gxjgixgHuq9ZOx2Rd84rcG4Su2az6yl9k5Uav5hl9YCI9J8ec/qLdB3n
VbgviI3JT1I3XUn9EKrhnfgqnCiqfZOaKg6drRMMwTizwC6oINjcQfK4lFsSMnamcrWb09Wffe2j
v5lF3UTbsJqk+G9YW1neJbnJ3id5b5gIHgnUjMQKtJ+mYlJk5viyKYcuPQ4dlBRjvgxNkzDihDDX
iakFHaZvQPwhWft0X+KJElYlqZIgvgpERJBE1oXILGkdNS0Ol5hXGob4mWojZ70axaeUEO1ZtEVI
ysHXjs3eQpK1DESjLZln7AP0hQ/OlJsYlxgojDbVl9m8xsnH9EDYrbvoTCNd6J0uVpRgv8HjeG+9
wiX+mQAE94uhd/kBa8DjyMJzOXf9UcYVu7Gxh3VCNmfbocTymgvHpQE1fWTSSEsRchZC5HjPKgMA
OvRXECA92ANOXXHardqmPMpiNg9NETLb3vhhgQi4NODLG2qJjEX1K2xNzg/2MpfRxYSCSLXd2thF
C+QMSk4g1bRMiqCjxO2xkuJH6I3QBjuXH1SCR6pLPGqLKrpFujgPw+RidRrbpWVM+8bxfrRQvhcT
tClEawE7zaThtm01/RJgCuzLkeU66ugVNb7nPO3PuhZtpNFdo16wZHGoreRbL0wOhWS3y5KQpaYo
vmQRvD0UGPo2HtJDXbNQsX0bdnrX7RJhjgdY2OtaIptrRvczH+nGDu2SOt1M0XVv2piuQxXBfUfo
0AXGm6QfiHil7TfS0S/0G5ZT268UPSoc9pQCgsR5mQDkrKPaRTdqOO8ZQczYRQC9a6lYpdKeZv0m
bAMigYcxdJCLynabRAZIbSdstvpwLBw42gWGKfyIESWCzRQVx0S5IcrC0FyC4v0CTjAGjVM/W02q
Vg7MGRCHxXKy68+iWEfN+E0zSsB7MJXa+MhK9aoGOhCjw0S7tqqF5lNVhJhBecFuxDLAtAe/dGBh
gBVyiwCHybRXzmeF2jyKRFylo+BVs+e7ORb1QcveWH7XiHjx6E7xvkglPA1RrlTUX/opBbmaZs+t
IboVHhGs9Tn1eeJtMEXhlKrUtcgowtEt8Balby3NjNiKyPw26tOTsq19ZtjNNpzKYxoy+3GTGWyH
T2Ht19MBGsmOOqLA3TtC1Kwj+uDV/Fq8IAGAn1Phr61UmxY+7BxDlpi1wxjqAZp/lXgoob3xB5Un
oARRVzDjSQTJO3N0xdwmMcm5CrNNj4SYpTxQanOI3oaGFkreah9UBqIIi4wVnZTDHAp1BGFVXUkw
KhSMLMQFkwbRGmHr0c4RIpbDeBzmrqffeT9DzTyYWbcb8Vxt7ZU5knbSl4mzaoPpU/Nm6hbUfDs/
kME5wP5nlwT40CVtRjofGEh9IoKxb8onmZCRWg5IgMfaQWJrcbQ7DmeJzD6YSRFSknkN54YmyQfa
HudoDTabPnyvH/xWPZDoU5C5TAujK+utb7s/zU4utGKkhkDRnzJsLBbleJQZIi5zCLRViKZ9UiJe
A2XwOWfgxQsVSvQihxXWATyQ2OSTFhWd639R9RjC/tnhI2SyZnE2QDaFmLO+5TrVX5IMXiWTRvwP
dNKUPtuwOKIjV/7k1RUzQGOtDTZMEZe6Ci4tsGJ2sBmaZMZvwEEPGDz7eXUySPEddPnWzvpuyxyJ
6ZS0z7Ilb2P0EQuW1B+sIPlGSMHCTug2trYaURdwypHGeu5sLODQN6vM4CCPer6C4abTQxgSesIv
e6tQuiGVdz/a0qSfJgRLGTy5Ty5JH22ffXiJ9cmU71UlBWQkKOQDbZUHs0K52sPcDuZ8Ir2PV03N
UkI1/gqhFAYBBkKZaM1R5UaF2qqERGL7G8I1GC7LDyNysY45HaB9QyIpnW9m/vhlHDGS+8lsGqCD
GepkzJBIgHjlyHl9nbf0ApPQ8Jf2kD3ZF4s8XHiUdsnQhGlly8SEQO1gqRCRnxM1fRqsAOkATx8q
YMG7Hgugew5W8xUqlKXe40TPRmyJRke3ttKoNEgvJ96Q5T6J3pFJdcR3WKoHEA/G0vbJZZHZ3o70
8uiVzFtrjRIo7usFmlIKrpwrEAphQLdR9/noCBZKx5nokQmkXMDEhcchlxvEwhfhNqXWu4gmR61o
1yMKYmQlV3FJcVJf1IH23KZIhHKB5zrX6PVL1WwdnL1252pMu6RYyqDBdYX9yMpjh/LQj15q3zPL
nSMkc7WZC0uDzenPt9XO6yAzannU0ZtFzmOUAkEY+06LABlPTrxxz+Xcd8ycApGsS6Eqb5j/WCa6
/8j4WitVw3LLNijtPrzesQBuwSWZIGQWECxWxKmVCzC0dM7H9IfK9OfRYbqOB+YGs61ZmHLQHsw0
ZLZb4WmtYR+d4niSiIvwilnaLj1mJiFSbkkLrMTrNTlQjbF0fXgCGxeoXrUhHfWSyGLfWAy0lcvJ
e4wGE7P1RHZujhJQ0zk0RnuAmh3eagvjDwrr2pT8AcDwlu0sMEoCSSaz+Sxa8lZldCNDjGB0J8TM
YFvDJohcFv2D8+TT925Z8GQGZ8ionr4ZHsoa0xl2wqythYcQCSF68hSZcu06BZrkGHdv6eNndvRp
IYRCjUWyeu854IaF1S6yOP+ROFa/1bpvjJLijISZI38BoKFcpDo/iPow0L+2nDxgJtZAiyQCFY0e
SBd1GnRxd5X1tOIRCDxxMnyrBLaS3DV+xKTb7Gx0GD3zRxbs1bqtgpMT0+dnPnaMKBqvgPXBI4ir
02BIEoWznFKN3b4OUTY3oqxgC8v3R28ALZzqDeahfKB4XOS1dyBg0Pbm4b/RWDtG5ScNvVXHzGdp
zEFRUJvJkwdy79MYj5ArAFRi9RvAGgGOwQdkdNB8DX5D5X3Vj2JbJOU76ZsmDYsGAa1Xs8RxvtkW
ROV81w+SqVH803T19gFTi4PcTd8QLJCtrcY2FrOAqy9nFxzTEGHKfYfJkeBb32ARYQ/YtstsOQXm
ejDZhWXW9HPNmI+tl0tdBnhO6E51YY4AeaCaNAXRsxMIxAQaA25Es4fZ2DyRDpFQFVKOGzGTkMFl
iBbHaMOx4blULQPgSw+54f2g8tRTvGbOvR0bhzSE2rsGvX+ln2nhTu+WwBoQgGusuOlP17tguBo6
M31vRvYBOl34iFU5BSafDqHPUQI4roNdhrVArCxrru0FuDQ5n+m2Ex16Gw2SRaRyWhA7FlnFPjal
t7ZNFrKuv5cEl6IiJbEh6OdqQSNukpCaNflOlN5g2RAhQbV6Pn1Zg0GqGBb/TUdm3kPYeP2eIWKb
GiaqvflghfJtM2CEW6ft0lU3pRdKoVuMYK/GQB1NU/W5Cmyw+F20zIX+5BqMAAUZWK7ff3HeVNWR
CkyRAR7Ddw7FWaSQU40oOMgpWaN/798ZfKEXY6T23xtK8hDKsQMgtvspHG8/DPW5bEhBh2JwBpZG
k4owGnRoNAlGfeUYFegnmb8WkDr2YADVog/pXA9oOKbaeJL1dzfxk11hcRpKSABkdwETGETEQusa
Um6I2+hZ+L/pST9CHab/aZBPlc0KWyAySJfFk23Fkl8P6Ilf9KzpPG/h6F2xFEu7cN7bBO+x8pGw
ME0Iun0euJwaWZmbijm6a2Tbvoo/gItOOFEqJjyU7JJWQ4GPKWxh++NnVOpfDCK0FqUrfrpUEx/S
1lGLrM9eWlFSYp73XasQsKdUFm7C3i+ZNmiM76K+1lHe7ETYUGQ3xDaxgi8pg/Ah8OurI9uSI0NB
oMaNtOinhC7ZFPzwbWKUewHQVAtesw7nShcVP1GYmO/CcrAIqBCPBYqoDDeqWeubpKYnbZTDSxgj
PKSMgo8tDRZAYaZTYVFnJNKAnoV/LgLBLta37THLbBIFZce0eriWlaUfSjnhdz80ImwfTaOPLg4m
Th2H4mlsWk4vGrtcZ1XtvhiipVdkD5CP66NyqVriUX43ifTsBvOj9JeAR8yFD4sONxHjPRihihb8
k5eI4JK6Nik9nIegujj7JqNO1xMvsGWawLdZZZ1ZEpIlOKIlGaTwxFhqSb6mkUJM4neBlDN048mR
ZKHZXjUuYxt3lenQogyKLVoa/puS5o+fIFXF62BqpCghqWmsqFt7pgmrxdKjRawIR4c2FF8dnY5K
nJjAUKPwXBSPUs9IfUuGH0k3TmuKbLQPum0/8JdQESSw+aoCMkFFORwNfYBIHl41e/ikaNE9MwAn
q9Y3opU1shNAukwRqA7euTHf+tp0Dr1VfLLiD5aWqHda3kcrfKDOdbDnZJ5aMa/MRHvKcjr8Kc2T
VZNP6ZmhroeJjFSjkPYBr0mNN6ZYs6O/0DnVP6q2eOao5u8In1WOxw+UXIlJEV+COVCsqnRN7DWy
MgjNZGfzGOmaJmVhRxCOLegpFY74tIGfKdvdNWCn9yYZXw+StKWTW5TWIjB7cSDOJlbKPJY91GUn
z/YmwNN6dNeQVugbhyWzZ3cG17TRrgsJgTJI8Byb736PQjka1IdAwEa6+dp0zEfQdBTeK/ely18k
qCMfMNRDU+MLHYNpRUQNUfPdF1Tv3wX5Lg/RLN6xzNkfO6+9B/MtDpiHC3Ztq3/3Qp344Nj9btTp
mrejXgY8naO5IFDFujTRuEltagFeH9AMaDn5co48ZPIc181Ml2Zk9blnmbbqFf3p1qr7H21g7mvO
6vi4IdKOBGwYY08iHNTxB1e19YL8kKzsr6WBI1gz5FNYtoTviLefqJ1uIcLvAlFha5UomS3/lIlm
VZOR0NrWVcUeGPISLxzpfp3Qt6XhbCPbhoFFETvz1OfQOLCj4PuEPt0Z/gqAQJhOfPWVnODN/yNK
syZsxpf/AVEq7PsP9X34t+BHvvxoPv7lx/15548UtOk+rz4//so0nZ/wC1Bqen9YuoVIxbAF5AFb
sgXDYfPv/2pafyBpYczQOU1Yv7ZkOfpGNpl/wCTR2btdSzdNoZt/0kmF94fhzutHR5q2LSjk/l/g
pAbisL/ASR3hUEo36K8QOCI84dozvPSf4KRI0hUdxFn5HhesS6p0ODRF4y1rLy6/ISvA++p/5D4z
hjxtQxJNZf/IahgnzPwAS1XvDSWXF/q62c5IfMp4yrPfqwG2B9y3b5YJUMNy3QmZljdSg8VMc38m
4sytbrTjW9L16cYa627rTdAT89h4/PXSEv+GgdkTHqbvHeoewVDG8MFqqmGcC+vLSO3qISHF+aO2
PY4At3AeK9PIjqNpITLW+vRjBKZaidwA2FZ1u9abI9/mJwAwdNGuf2E5H21cnL7b2Mri97ILfz2P
OSEDMy2AveHZ4Uvu+U/t/Hp2C/aQzmR7ItIE2oOPBhkLus04Fwsi+zoMypYRfvfTwDzBNWHDr6uq
FqdGmxA51yTMe3FKNfvXU+7Pmy90xz+XMm8JIefBvzfeX6BugK5H+HHv9/96/u/H9TAK6TK6kLf+
fLn7tftz79cal5M2eLx8LXOssyZr4G0V1k9uWzqvA3vBJUv6W8GZ5xXpZnN2HfAC8zbD8sgMiPKf
922BlaUn18cicN+ox/50ZKZS/bpZy04d+xBXzH0r+tCO9e7Av2SiUIskasKpNJg09RhMmE/ltxw7
+1ofErQjpg6b1ibLtgDkgQmDrYoTPokZntrb95ut4FeDooehiq1+6n/gV9bP96e6xngIrLx4vG/T
lPUQtzA80p7sg8FDAUDbirw0RIdnRHdUajgXnAnq0dfKUOKsUvJY/UCY5yFyhnUagHUaMOqy1UdW
rQ3degZpn9OybDmVjAT0pm6NnG5UlxxKEGreIbrMy5L1kADkSQEbrVmMZZehr/M1BbnigoaBs040
Vhe/Y641WFlzocYWr9Peay+DN7dMI7+/KNz569T1xwsmYsW7UUkeWjpD6K7MS+5q+H80WO9+hJp/
aCz7kvY6HBkr9i6B6hy6h45/Abtmr/woV1e/iyVqCC28DhNi75Sp3XUwAhIlIyu9KtcxqPL1xZWR
QOdV3PI6iJHwszkAd4CbNb9bB+9EoKmgtHNNSXHjcdl0HVTYrVAWGWSXElnmowTg3ahMDUDQ5xZ2
tRqsgllLo5UrjaSea87H4t1c7erjQ1nR01ePg29kfLcGMW+IH4pfMnlUFaBuP2ryRyUhbo9Cmmet
r5qLY6huV7vJ1/stkYvmcr/WOeRb9iH1yPlRv++fOOy28by4+NuGXktJaOlmr+KfL3J/SAMgYWOT
+PH3DaR3tlQoEQLcn0F58h/vjSJAbTojglzz5333l5LRQDJUY2g4L1KDgsb82eCtVGtUaJRp55u/
L1AOEMyNO/7vG8zAN1YYMIx/2nB/J5LTSIsrKEX/fpX7BhQFakXWTIpj4j/f475B1wIL7bAkyuqv
G4yYhi5R89gb5w2/v4gf5+mShZnCvPGXDaXteoA2aXT+bUPq4iZVI26cv23IrLpFr9QS7jb/Tr9/
QJOFzCJvRLn+/b735zq1pz1wOjT+vgHrDfgPs1Wbvz0jVvjK62xU6CwgOBppuDcNw3llUFlKzRnf
UmPyt62m1JpwdLjTJSYpHVV0DXv1XKScBUPLVae+6pGvyqlYknWGxUDUXypPW6eTY3+nk1g/pMS3
coBbyyrMYcjZsb3VmYRvSD/qX1ILmJDjW99hPF08y/B2xlxlqisn2VSljtYsUuWrE3SP5mjl3yp3
EHxNVV37CGsK2t83FvbimEvvmCJIe7xfVG6bn9tcru63qE1yTEkUwsIpk0scTc2mK0FBonlKLkMY
G0QBTLgXWic93e+7X9wf3LCAIOiwtckUnMrHOrlapV5dqzwg4TlAFkEqmne5b7tfODmqgLQKLyC9
4l8Xozf156TaOoZRYsLOSTqYivFoaOFJozzxKIQbP+qRH15oAxO99J93tZjMHwO101TYXu93q4pt
pZFsGmYXv558f5BJhRppY3O4P+p+F6tp5F1Jle/uL3+/r486HNqFVW1+31dKchOMVgHknt/4/g6N
oGFddmoGh3Pf/bkCC/smMDB5/b6vL9Nmpxn4J36/HkSg8cAp9Jn1EqAkxMfaycbvU2X+m9NW5tJ0
4QnR/Btfa/JO1uW4Dkt/Ts5Lp1enp+wENmdckgE2dnUCaMAzULFg61e9TG6y0aDARHWxSTotvvUJ
hZ1ah7vR5fbXegyyW4yJdlEao7lv55ucP/E+VaF7pBeZ3ujcvqG3CBhNmfh487mRuF0SzKrg6X4r
HZ71qFCv/dR8pVbhHwNk7VaG8j2yOnREeTtdwla/EX4z3iyrtg520VOU8IkTVNAPMFPgn0yC6Q1b
XX9JQVKtTC2NNgMpCjeMQCMVcZVTtYn0W+pTqhJ9GR4VaqkytYyb1ucbTfPMJxm26WvSfSAPEbfS
kNE1GOxnolXTgxUTRKhaXxxA1YFZ8Grz1hWZtgmbKqT0qr36vdQvRRA1q6ir2dejIVwBPrM3ZlNO
CzLA4n2ACv5mTxqKsA5AxP2m0KCzAR57rIvho2due+7BD9Avee1sgFcUBdf3752k03iemvxzTMvq
pe1m1AOJskxOcqqAfM/eKIwN9Dvy66Bk3UDvwLPR4dW4hJgdRrhIi/uFGLriAEBEvxHa+R6UJiNA
UBk3swkXiSGql2aQZAxV0D0rklkLUxM3Ey/eOWyHH/fvjWmh3HtRNy7uG0vw+XajmJsmuVobnW7d
yoRwYAvZwe5+050RRXpsipNTqODRGdIL7Y6NHhf+U29rHbKFcOGZkXOrJmt2iRkstoV96/vU3XhU
CGzQUaDXKvfGP1etM3hU6yb1nZtqOIa6EsOTarVjaJX2c1dNpyiVjxZ+36dgKE+OXjsclYU6ZZTs
Dq2lYgCX9sHLYOPp6aXJpurceEG6N/X+GYIFiLDIOgWOnV4k4WBBc3LtfmfXDiCRzHq2NZK+u9jc
F5x5QqutEMaFWzRuy1lCu2P8lockG+zD/dr9IrcGuXPpCQe6JjdhW8lF5ARrTE7Et0bDplL6d18j
BGXANwgIrfQPYx8EB3cWPSA2522eu6yXR3Lk9b2TxRu6cvDxEMBcofbLhU5jekGeRHtu0DELzf7q
1c5Jt1xiw0IkQ6hZuqdIty9x4b1Tsw5fsiFPdpWKnwsvjhalovueaOpqwU5ietm0SKfDQzVNL6Tp
jahpsnVlZ9kOobWxqISqMZV7ydJsKhMV2fhYkQL50GH9zwRpLEoTX6kJM4g7+rhKMwEUD/1zPnZ0
w6bmrLwe6JWdfmEg3CE1DnXQdOid2sY7ZJ6YYSnWQrOpSJRTtWt9iulucB61fJrb/z8LP2dAaoZN
WZUbU5F6bCWYSn0/X4+vsaKvLwd7FtWX36baXmdkH3lO9kxG0keTNXJd+e7P3jS3uQ0P18MTjTR3
FVjeV+r6n3I8NY716EqrXPml89ELsgtjmuVahnqwlO5HVcZ7MQL2Dsphk5sl3d+qPGAgXCYo/ha+
mVkIgoFp4UfD4IvC40mVhCoXM7yN/ie6/nJpMNU1AnXMJP57q4+yBdV2doDSQ0RV9+giQJMHGD6I
OYd+Oh7sMuzWZUuDd4DjuRG6gt5AeUqT7Ia5Hns7T5g7ulcaDgCvWBwLvIKa7pQHmCpoxxEtena9
jDAWn4g2+ASrEZUZhmPTXuUOZ0mFhDjuxLUQ1N7nCpYAGqiSwTyA694XMa0Qn8VzWmF9lfBDmyj8
JDs1Q9NSvpbTsAxRCc9mSn6gCMUOP9OyzybSXstiA2NuLV7MnMYEEKR64ZbVebqrolalZq9JQcAV
Hm/KnDaXgYIVet0TI+02wRJPoZi+fYCxxXBIC0BX+uF11c5rmWHkde09tFZ4PiMx/0ICrMG8EqeE
SbE5CVtGcf2NQh4dMst56r3mWWKhTq3y2nnx26AiEtFJJ7LaRqNpA0lZFuKg5zkQB7mPE3StncjJ
Gs7IkkIjzYcY1qMxzdG/VbkkMBipDrSg1k7CTXHOq8yDvMDjJoZa9mLQb11AyuCQbAsdx7/lxfru
mYJYexpfnNKC9pYKSnMO0uG0AjMQZHMkR/MmgugrcuuYPM7kYnUt0Bw+4yIbEnsTFBgn+nisMXKY
GkYO0KeKJV4K1sLwg/EJ/+sS5o2+IfwFSX/xQ3U6TPxaTzlqLAL1FKqLeqDwqeCOaqP1KPxqE6Ok
2U0d0mnY28at7Ad08lVwtG3mPnTAk9VQGl9LAQyjceweiQbO+ELnILcQNMApMcyzpBb+EE1GuK4T
yYQTyQ21a/PcTJsmGPvzhLt4V8aEKmc4kVloeAxW0caO/firNDQ8HHwHs2AO6YzYbRYCS8ow5swI
bO+VlQ27IiPrY0aj2dWjR8kqsCY3Job9cUjrL1ozTJR5ihLwW/4g87ra9+5ImUh2DEemOOTOU4Zj
74Ta71ko1zwOdvnTFCI5w2xzHxqCFXftKF8kgjtKqXhJJuL4Et8TG0fN5MN6StDHzmJw2kidVdOV
J2vKFQt3FqPTNjYeto3M1M8IUU8RgFGrXfO1TZr6oU+SbK9bWwZl86SqY29o1qrK6bCnbtYdpsw8
tdY4Uo83H0tHfpmSvdIvutUbH8DBFDhYOtVSt068lp5Z8VGR/GoAl8Wbx0+l0XBfWz47oBrhD3vE
256gl17GZK2luXbzJ1dua0c7GRF1c62j0U66eHPzq5lEHFbD0ra8s5cJm979U5NM+TE3PwekinDB
Y7AqPXujDEp33/XNsem67KSl0yEGPruPQydaSVe8IkS7SiwCL/VcCjOUc+gizVwUemafZAF9uKcN
uqWesrV7uKYW0JglNJTwGCBSifX+HVRatTE9MBFd/VAX6Xctlfo2rNuKwkLVSUSm+qYN6C9yzJeb
Lu0+pr6fniKxOY9FY6+l2eeLws3Xee33K2mSfOmDQdoOPkpGLw6+lppT7JBIkSlKXHQcuop/PL+U
OKY3sojjTZeVLxlGqp1fG8tqGo1dboQ9x2jRnvzA/Kqwt1zccvL2Xj1cUBDrF4fyFyTkQfuG/E89
OdjAl2po6pNXSfcwaJaxCrxJ3AxLvPZOTAjs2NLxFEJuOF5/lC2H8hSW15Ii2YlezsLUfQeYy0zy
DTjZLRQu9I2hYFYyto2bsSmy62Spq9MN9aaoqQVgotM5poVat/xqEaFlNoLBTV9Z2sVtQy5Ag9OM
nrb8s4TKtxUSZjcJVkUKfC10kS2SVzSsw6h/CjJM4UGjrl72o4grdzXEabjC9JKsMaF9rY3hwzcL
m+RafDsoNTHJeca7X0fIAKGllRUEQ81mWEZNszByOK3SSK6IJYa5AMhq1XXZlUr9o/eQyHvaokai
6c9lOmo/HxQecr/Q0BUUEC7ClnR1ULwstrzZVhRAlcER+dJeE3o3D7BPCMSw6GlXEsFJhcInYOGd
10BAPF6LmPkILE7BjwKucvqgmb3uavvVNJpbN9r+DlnsIpuQK46qKQhBFAwO8zVmMP+4RnamRl4S
KK5fGyjMICKbH3O/iCX0S4+MY/V7wz9dFaMFraoU7frXU9yg/PW8+837+w1i0DbIud5/v+d/9Tmi
3DtW9VRTgP3L5/v9WAnFaxWQ+00aC29T2DT//vFJ/3xbgWFYBuQZ3b/An3ezWrNX/9+P+d/0Y6DW
/nf9GGIVmulHlXxkn/+cGnd/1q+mjKH/YXmGZXumS/aJ51h/NmXkHx5eJ+l5iP+JfhPzln80ZSzn
D1eXJrFwBk8SlhB/NmUs+YcL4cNzXUkZ0tNt8X9pygiII39tyuiGbdq6zsdwLFozKIX+2pSh6R2g
ZkU1MuHllQHSZrch0ENOXEvaFgDwt6apxEPj+sY+cTu8ORYC8cmnPt7p59B6CQDfnUsfv3yYMdYb
KA7ha/QnRzxF6BER0qTLShr42iwsJVCRP91ouE0OBg0rfGYV4WPz+K4mtIc02sGZNeK97phbMFfe
9BHCD1aINIEKcq0TTGBLOKNkmzPvAt5t0wRxES8babtlVjWdkImuySClAJdYzgav10aj0bQgJUQu
0kyTK1KgBlAZAu283ZPfrF2L0JfY/JHeuVilSztsDnAdN0AIQa0bMWzGWFtKYhQWedmUS4LtUNuL
dBZBdHs4eC4ywATWh1M/aCUcdqUY/Q5CxM0ijBogLUH6TdjepQ98RGJoD5fDZD0NvvhRzIUb1bZy
NVovrY14y6SnbBe6vhQD6k748j86q/ueAjvAmPZFi49Ifg2g1A6UKOw7nW2Hz72BIKjoemtpoWdy
mh6OmUiDfaHF39qyMLZu178PtgaEzx93LpLLB9LSLk0a8dnwdswOGhYj9W2Iyi8qmNUI/Oh1OQb7
nqhagpoVGtBwj13BQK7jn1nmVismM+C0m2k3SBRE6NHhgzhH6QAOANg2TuFzUCK2GGKPdpNJsFTI
wtCGGogaAUOUNjQrVdE28Nz+tYUMurCK2Q/Uk141mSgV+7h+4sAi3sKdnTLTJRbY8BH+BimmIyZ9
7mpU36wqHeFhWU+lTAZWvj7gXrH2UnMV9gZwNp3QtiAz1ygriKMwaaUbZbhN0p4/PCT6oGleqjoE
NYK+UwYgxoP3UqKjbs0avUDqrl0AA3Tu82e3Hr66KVZIb257WCLeawlri2BEQuynen3VOmA7iXHQ
BbQ1xE9y0w2oAks0Yli1vQNZ0T0ZS+PZ1NW2nNHWBWqfdTwg0ckrqvpmn1mrrn8rWtZrui/VCl7T
zC+AOujV4tkwi+xcFvoZbMma5FVY1Tb+rKBHy2uhQQmTeK7M9OFSZMiVyqp7C2F4L0LHY1FhBeda
vjsWIkNiJBFOeK8AU4dHGTjf0wlIPNTPDS4icOJzFHsj6DAgOJ+j0OO12VrTYUAigcSaWdejgJuD
ZFe/iY4SHwLeZ22E+lhk/UFNTb9IKvvcZ2OzlQ2KYX66YmFjKcvqRddDvcsw5wB6xHTsdo277XfD
1IeQ/g1kXHW4QGI/85Ty7IS8c2ugO5pDN1c0qvMVITwbPyvGxzRjsaigVfoQtJaqeoKU8mDU0JLT
gawTWwI11sFPE7A0R2VPX/z/YO9MtiNVti37L9l+3AEYYNDIjjteF3LVRYehIkRdY1Rf/yZxxnuZ
t5Mjs58dnSOFFCHHwcz23mvNpYtkp1X1ez87tACZAltddS+T9s+Ib5i9dhRnCMTV1ujS0Ie+424a
OonrZuk0W8WNO63jNYenuS3KC6GBKOtRsFIrK9MJ14Ut8DIpcxcYOyGg+FM/Wr4hcBos8iZ6lpyo
ONbMWIdWMOMxbaLYWY06XgMCG+11PWj4+lp1IPHoi2gJHxpqd/Bc5xm+yzW3QZV0xny1OZXSPisP
rU7EWpRvbA2nvU2zQR8/q2Xe4dbYc0zIfTZLVkhY7b6bEKwRuNA0HXG1VUfKZCyqrWWo1zypviJ+
5ABEYVWGdxEdOB57z905dn4367HnR0b3UYbMClh6KCjbDFh0zwJLJ9BXvG1Tg2KuZvVPxbomFWJF
nMBeV3Rd02M+ZsNRc9Eh094KNoT6tltnnMBhmDoCksTeGPmETmZZGwbeNqMDlSaV+JEGAhgE6TjC
sYIEA3GSGHmQbjLPYQbCMZHwl7F8tVRwH6YSS7xsL8bCboDBnkpeTOPBiYxdcBxxXmzpqg9QjXtI
XyiHs1HemsaIdpH3p0r4PoaNcN4lzQhdEtDhNUc3j/oNEyz4Vv34WgT7aOpyv8bu5E+xeyykjMEo
ajfZlC0SP0LXZpC0zgC5VJqwtOEZBBsG9KtI6/qdzfYYZBWa+njlcTNsppYWQtIgBZV4XQRfLu1x
XgOv8zNBGKfskuCYaaeu0NPdtNhAtCyBfKSD5QikBRck4KxewAnG6dv5npOhk26ajU3MwVrLG3un
twsmRAK7D4m4TyW6zKR2vHen/p606Tjh1MtByz0ExfDRaJIgaUE/Km5E95gCYIQ4ANJ0BmfNn/n0
O4/WHBS7YNqRLWushwC3+1jBCEza7s21xwPLYuvrAftvm2kPvTH8LM+7yeay76H0Y/eMAIHHmCr0
EHqW9cRQO9tOYXyRWjoAxiE5iG47FletPODCxqDQwvwLSvFSBtSrOizybYgGENN2Ad1fuESN+N0k
Ln3OgT6rF9wk8wHMKvicaSUQOzIBBwXlZSbVEswY92+igTQE4SCVr2aDxH5MOt7gChVlI9zrBObd
HpcX1uJJsyZVHEgpAl9R2J9zM2yR2c+7aND/pPgsgMkRKuMOfplmmyJYaEyua+70OKQARDkXm8NL
hBDgOJmUuK7Z/LFrCUUVqH8Q279J093bEiEfnyNcLPzlD0rkbb5hSXIxRpEjpkWC77FJraNQLdPB
5CtJrH1TztqS1h5cS5dcv4xOnQEBwg/H4n40EmSR0obB2XU7TL/qaVoy2PRZq7cSf70luV/VeOyq
PLiYnMhcg3CVdAidnfLyvamB72WtWTIY7QPNBurOeH6cwvG953LVLSCNpQxiJz7zL4MwHEzevKC2
1yO20p0ZcSZKoXAkdFtZe/xFX4xGTWbaMXeHZgPCBmoiIVDdEB+j1lQbwFsZ+54jAMIMSPUz4zbb
F5xry8Zen7HbAAmozIubuzdvQrtpeCfRIogdWgiGiSwDlihLbPpJ7tUcuSs84s4W1PwmZmVK8uFU
e/GnoZHHwuuNUNTvocZ+ZW4ACnZmH2bIxwlBftrFDCq/SvNl/7/Goz4eTXc6g4Ia9+5UQUmfAKKg
IbLNeN3DSwE+DQh6iBo/D+F5zMTXookfL8SjnGttP2PRXAUViGOYhPzNPes9rNdo5+YdoD+dJmwY
Vv1qxEU0U6DDy3MqAoI5Wll3My3xNodTFOPxnUzPWWHIp71IJLkju/gBvv5T32tfCrHhAXYGQuE8
gzVa0MJk0gbHELdLmzlc/Po3Ab/yICvN3aL+NP2CqZfVR9k9ZzysumJqt8wluilKLx69KIM+SlxC
dRJi+AHAcKOn+TPJuV1Po/uqgqzY6YXaptUAPbVqD+SxrYIwe2XeULzGWv9oFXTydzApGCNF2lHv
px1+Qo33s/s27HZVy/xYefY7QFxoMgkWT2Fek5jkktbFz5g7sDZIx4NAPhtnR6JZ5WlYJWbR+E4A
TFo6x7IcNoUVPuMigq/o8FPCIZQAkCkmgZgWAlulFXygq2UTNtsRsrO+wTiXETBcxyvUB4mvdUqs
B4uv9RizU2dKT66VK85t9kEPw5buJe8oFJLKtkjpsxwAIZgfVmQ9frZlRPSnoRcnxp4myGiLcCL8
PwALGARYcTmDZBucvTPjSZBIgm3PBfzDyvpQV/ZDW2XqlCuuEJYcEm4aSFRimE8dxtZ77drZ+aGq
7RRaKN0zhqa70R7uI2PysU7K04iPTutzFDRinvZpIr51Doq9LOBpa388me0YNFUsReWn0df1sWmL
u1aHUcFk+FxHxZesHbVLdO/WhIjj5rFGgOX0W8OycQWp6albZv2log+yOFuVmo91rO2L3D1iWgxv
dV2bG04l94anf8wppI+ymtiXhpqdMLkSIvnYZ3g4QGyD+jaovJhLH2eO4G5itAdvZARQqTDcs6PF
0vpZykXFYLMm2nkqhntLYvYdZ0VFYwQa4r0JLButUiXET11o2RUCHKYR82Z0s0SrBsiTSp1sJoaM
ZKUZ7zm3+UpGpb5xe02uc+RqtbFkECtebLZnyiTPod76MsTTPA387kOM+xv/20oNKeIEfV96CC8Q
LjMDMkZ4d9n83HAbhb0OwlzXX2ghZwt9CYfF0tqnaF4JN1/s9iT34DYAO7yG9Vjva7gSjd2YSG1x
P9r910R/ZqtVzI+GgrkfaEdiJ0xOBBC4VR9w24OYj9UgdjjLSJ2FEdvCSVFF8gvgRbjJSfQphBqI
khlyOnDtxRJqbG8SR4DIDinrYln70TS1u4Y8AcVJ7ji9hQmJpGM8MoWS46vSh6Oc782MZa+xfHy2
HqmMWkXdTMRVKImBgFSx2NFzR+aHQMAdxL+wZmp+s5UCVoJ9ADKs05yjSb4QRMbVbweeJOw6zJdI
Ire5L8w5eK+tsD53CoFiz0Kh6kbRPmAV76o7MerRYQwwkJrIJPXoNcaj1FG5b6tlXl2O3VF3F2Dz
Y5hFxs52R9isWXJ0XDQDveZ+jxqGjG6x4s0Fd0KV/WghAXa09AmEbTpYk9zoTebuXcs4sXMTZM4J
Ac7Wum/AqI8tzN8BYNQ65eJUbow5s7NrH2ddsylLlslaC9k8m/S7xZO9LZPDZP9huEHkcHdXEH3F
/J9WCEAhG7OP0FArcgIiGz1LTqqx7sraJoo+1t+aXD0hggTZHuFh9JTzq7ksJV5GDgOagDeNwW9T
lPrWscfjkIU3os/UqDsXB+21r2oyTXpUXQ0ZIBnOhGrAgVQbp0xk7ckr5UeaP7TeH+auUdMu823F
ihdTaZCFg1+xXDLHsvKQucLybZTBtHptl6Ifpar+7PVksrriN2dhN2dyeGnO/lrpJADAsz1HapHU
G4D4cdsi0Ti7lb7FTjpvvQaWtTZug8mBXdV5T1zuGQQCIjTDrVu/l9mFkfNIIHrS0fcV0iem7M6V
4x5P6gOgwcSzu4tZ42UmRmCyjHehuU/KnqeV0RgU/gv0p52IQ4zDbZV335NOooZZkT2xKpLO4Mmu
PjLbusFwiXcAQGrbvJWV5leRtjXb5jQREbdyNKiNsfdLJR2vui6E+x7EhJVO+YYE70eey9+udRh3
xj2EHheBaI6wa9EMrIM4/9PqzvcAzx0X3mvW8A73k7hKyowiREUG+4OzKZs1XsFuO8zBrxFM322e
fNSDIk7becIWFFCBmocULyXnxGoLoG9aNQD2TU2k63CR3M3XtuK1pg67gVLZHZq2PaGiah07LSdh
Lcr22MnOqYXXGZ8QoLxnzyWKR8YapKI8e+kjL9qMQ//jhDNJixb+Iqf9EK0YmGTX5zFXqT+FzMtb
6En0CbVNop1r5QCuHLclLUf+1HgG8vHRWO4t7Apk1ISiJNDC1mYn0e8EOKQLHhrG8zibrO+scKtt
LtTZ0p1bX+rlZSpYE0Jcl1sksX1m3dXEPE7V06hhi0Ytt3G6yTpP1UT2RUujBXe1w5JQ5ARVxpF6
wk2az8cmoyoSOKoJ79pN+MAANzEeC5vkMCDNXjhzq9mtiSrM2xVSwmKbV9ktc5asHWySzYjJCADw
erDxO3TmTIgn1EWnUSCQMfbB0FgIT3VKya1pZ45duo+sbo25AjRT3x5G1B8j8CUHY2CiZy/Kaiiy
GFTbAaP8XBhn+lE7DeevqKS3K+3ePGZef0S+jqnO1ohHCZOTtEHTdoOl4blH0S67j8hqph1uURJD
xeJLFSklsBl8zVFwU9POmiv12BBhBIvTIjwdYBg478zZp5A3sHFyUgow/c7YhDUT4msUhr+knu3j
PDvKNH6IcGHvRgsFtEt5YDXzIWLP96M0ZgXqFwmA3jzUY3Ajjh6oHOT9FRrwX8FuvUu+6ozIP9p+
sDl9PVWBnxoTsrSaQQUjcC6Sd5fP/dnL1DusGUzummTNlcbOKZ6SupuPi9RGFsUlTU5OV6SwP+DU
4Tx4m8cC5fpIYAabqVxPw/DbafIDYspDpLs0+NRjQb/Vp69jxPNrHoCLqVJSe8HM6RKKYtm5D15Q
7wjRGW5LbwjznbB9eKs7I9f7S8qEzx8QBvlaTxreCMN8MskwmnjcKht96JgRPlOM9YaFDm+5R8Cb
yMKnTCPVgxZ8eCwG/TFyXbqWnNBhfuIWi8uEYhPhp5bAiuo06z4eXiNI9sRJZFta4P36naq/XLty
yU3gvjKwI+JEaAXBuIRlZjmNgCm6QvRKzkWNTb9IcP7Q1lrDQeSmdMGTeNF4FwLEWlmdBbgwwsBG
bkG5MRIsaAbEZN8OKh3bNZ6fGcsu8ErT3PRLg9C0hk0zhKi3U5h1RB9AYsmY4dvB1huBCpQSemTQ
PsxV9GR48clkukyPBguhESIySarYD9PiZiBLZuEcqDOTZtcOKUedsAKJU3/nkfM6G8N2nIi/ayNq
9KnM94wSLrKmeW/GFg97b11K6B+NC8KD811WPyjkjEYhQVbUGGHdNnp3aKitzH6GjdpQOS6HHfeO
swp4A2FtI1K9HYNW1VyYsJaH2pczpJEwX0izkYANeE+Fe2Gwlz5JiGBDyXFn6AXbpfwdCRSBG+e+
KSN4BPQg/EwbyeTR81UZuNBh5aaqRt3XQI5WSt/OXgs24xK2jnk3j/k5LBkH230eIjmwrwFNUSTU
5b5L5G8KlEivWdAcl/Rm3dJe57DdBjauK8pULPjNWz67H1YLTHrqV31fN76u9e+18ramlyfbcXDZ
jpnqUx1KEs+cP2Vnq4WeZXOCjIZtHD/LauZ8pq6U7cxSy+hIxzNfV/aQkY/cJcinCQo06nYzsx+D
0YvyLcI2YzsMVbbGB0vHlpWnN9wRCBPCOFIAQmLRoXJkD7ir+1PYuw9pKRt/IBtxNVgBaw3if3wJ
Om9n9WiE5tGoojcD0J2orRG6x1EUp7qE+1QM7kmbxPSmA13us+Snblz5qKMOX6kCtmhD9ygNPcfn
vaX9lZhrO+6GLxpoyso2kj0jyJL63JMbCeCvoRdQJETTDvIlRgikCqgKocuSVswfydhA5JhIUK/B
86eGenGwM7HTjjEbB4+8CB2ikBM6SroGjIticb7rq0WcOOxQVLy0CSnTsWzTB8BQz23RfI2/eiS3
TZWFez1+rjwBJkCizZ+NiqFqjqxgYkE0jKS9bzwn2gI5Bc/mdSdPqdemE/ERSa3amHOyzZ1Be53i
8RSOHcC7sASbj6p7jc4ajF3Dyibsnlw9CL1yJEsF5RX9l4WkD+drfANnw6gr/oROvh+s7M/cEujD
3dHe9djxEAt85KXh0/rKz1VrbOO+QmGU27saQvYluxpUn35at/19kA/lJgsD7ZKFcBFKLkmSBoCI
BJKFhjYWIKO53veZeFkkn0RFXdo5OJDCh9hzxGmbcV8NHri/vDFA3eP+3HReHx9kAv6yA1FXD8Dk
G8jqiLo3WYRv1laZdWgL8LXFp9RH664aYlpAn2NJoLLjGl82GAOeR7iniQeUFg3qOq1ThIXNqFOS
tMhD2m1KhWXRramMZYZkTL/0brTFRHsMKMXXZkJfWNfBfMiMHnNsKGfrmBqBR059UX33mEW0+SQH
BzFF45p++YtVNt9phSZelaWAxkCDpXZBMYAWbKnxK0IMWXNHJyXwdXoUfWEfkNJZW2dgDYqDSjK1
ua+s/k5WxVPD47gCckeJWRYEEd3K+M7SAcZXpsERrDOf02zf9D106nw21jbMBgKzYfhHIsJ2TMKS
Ride6wOYBX1ebwj0tgoeppFTWkxuQatbP/HyBItEkIcgCh+U4uyrvF7yDg5okfNdnYgnMycpLx/n
VxiC6CV/U1E9RHZ9LXKMASkHmrWRyq+BAOel8QdrmLiF1Ccu6QEYCv3+4oqNeKzNs1lmD9WY/+md
dlt0JfMfFbwbpQXqQDL6FLELE3TA2CrAsmBZwjSCJI0p9tnt6J54Yf/SOvamluhb3ilAMIQitIQ+
RVeBQnkqHvra/q6dksM6AUjeePAcWG/w0rsIPHnRWN8i38QCP3cHRYHDAeyBz1hZb9zS01RyYQnq
FDYSV0Nt4r78DCAV+03pXg2ANJ7m87xfVQc7A3tFpSdXUqrVKs+H3wzEG3s7BqPi1jozC6rH8isK
SE9aaFwHArlapjNtSihH1sNKSe0GC9DyIjtXLeJFtg7Xw4a8SKsJFUFDHTJA7m1a2Ey9x0qfjmHa
vfdV7c9Jnxw7EGd/HXCKX3Sn58mBAeJhymV0sdz2XfeaRd7FSxwmj/Bm3MwdsyEq+7jcDhFkbWto
Vha5XfveCzjGtzatkQXiTr/s1DRucWrT0KLljzpIQ4xzJNEZ8EdLqrKjSQLXMGogzLMav61rje7X
YxSWn0sq/bYmpyCBAqM75GXak95uLQsVmqQtt0rNtN3p0F4ODIJOEBgvHFcRiiZC280bL+ZABFlO
QXGEdzaNqMvEvaVzNtY5ix9qT90Gp3+f3XXUgXGzo9ahzTNyAhI8GK2972dGKog0KamgxZWDDDjU
WHhE7IFBfXi1xnkzldpM9LfBpM8WmBh0Ss8mL+EYWsa5TIjPCEOpjpOGN8ptOW3RP9hX5YLHjtjm
W+cBtG3qd0aH7ApVlOkl3ZFsqmc9Co4cpvStrhVgn0e4NgHs97yXSGbDDH/5iF0dctoJ4cPEYsTz
NC3MQA6DSI1UAWhZFxgsucPTivlnEAUAHRLzWY2wAksy9DjAhpBeKSBr4Mbkw6Tn0OyXjJ2Rn2Xo
WhNBAESFhDvqaqqYUmd+TQx3T0D71cOcwfFe2wKDe4z1DOWQQ41fNUa4gcMU+LGtf4EuKzfgrvIV
Y3u556bYi0xjy9OCS6CZ4RFFLth+ss6mHGQj4gI5R9UGe3ewalX9kk3yMYq7pxnzKsap6Ct+xVLC
lFW45CKDwfBDnZo7S78sk+GQrGIyICPz3QZsPbNOBToiDJAx1RFZhPNjaL8pBjO/b6D8udMPPuNX
5gUpM6D5QxFNvpHCUaup2kUKgl0Qgb8kkcVOeyT6Y7cTamx8k1Bj7oaR8J+w/gCih1gjEzhR++Fn
yn/LOv1DAiUkkGg1W9CFu+Cz4nwxp4wandqhwFXJluNmg0WlfSCwgdvASABhF+lL7lSf9pyj7m/z
P44DN0MtFjnMmj5UmJnXw6vRRfkcmD3t64QubFy/0pahyhXhS6Pjb7HlE1EQLCGpsej8xoNsIFch
0o1AJFoSqaMMD3qisaE3oF6yML9bjPIGOP9VYIgv5cpjCknas2Zrk3bWgjOBfOkxKWTq6CoiPqyl
3T9x3dD4bnTEkiuqFqy4NgAaCE372dYZts7pNik1SkuanVBSaVH28CHl7DzZKcwfMSPExOMEfCCM
97SgNlDwmYvUOd5bDUl0kiDCZ1xe23Jlkd8BjaFL6VoFB47N7p6L/tELHlENah7tD8aiFkP4ARRc
naNVEObPwEj/mOTw3cbpV/Pqr3IJRWwUJ98+1I3LgGVoFas/GBk+ANDBjl16rh7aZqSpNWiKpf/y
pYrgnkYRgruU0MOqpVfH4L8KaKqZSq1mBSwmgwWjw3nGF72F7EiST8k3Bw6ZlwBvIWPF36HMdOaw
RUhnOVmRrpad/37g3JWd275JCU7SLVpJ4JAxQrWnpIv+mBHzm7nBoWLjz910sfow7fBgmIk4xx5Q
/Nj440FV3uoBuClbLVYW0G24I430nHZMZfWBPjpzsm4zzIxr5tQ8BB8xh+VzTQLtpgk+Oc2sJrcP
iFSxP3UF4qoOQFpYJdvcyMkkvGKdCS7x6A92+pJ0JuvHpN5rR27nnv5SP70omSsQV8NjYVrJfcsb
TvVz6xJjfhiq8hrkMYyijACsTLgPVl+y55i1ucqA3K7BXny5jq2onEmzwz9BIEs9pH49zD0YRoaY
qpBXu++JIRj4oZQWAFlw8c0M6U738GBXyOLhV7hIHpD/nkwtfUVVlBzHulWbypkZzkuKMW8mpzmx
JH2ixpt9vRExWA6Ok3Z2380oEVNH/AwKTv6Qh2rbDcQZswj32ngpJ7Vits9CV2cQbiVgjJyr1ivK
IWd6NdiKVsGcgqGb1mYsxi25lSzKnv2aypzNxNIfM6EzgeeMdahbGh92vyWhbvIz5knr3HRISjUa
lNtxuP/McJveNfmrNt7DuKQtojfQiSYy7ukjZS2jdIOzi6rRzmKerrX6ojeR2vRGlBG/ON/6IjbW
+ACoqZm5KpAcK4MIjyiK73jIs48mxaLplsG2yvT7WoCpqXAr543WH8qeXgz3KE+0PpAPosLPJG40
nKYPdS4Q6FtxS2O6LzYzNrx1gGsRTGv/Cszu1KU4Cj09BDdqjOlpqqtNONU3ytPfuiTHyYv/+gwi
WlS5RsziHL26bWfiHZ1P+agggScBueuItWSy6wrWNN6/l74m7lshssPRNn7lBCr7JCx+oIFDLT2X
z914zY2puQdFFO/IbNI5BRWfqpt0CsvpcyZ36ZwEgPMqeCXAMataU8fYBG05tjSM12Si0dsgtEr2
wwcjlXSruoKenTdfTPZU3cRNIwFbQjMCmxiAcEkqy9zGnf6iJvfP2HTW0RAYcwZfJh6vTUOTRVYj
k+jcOthNEl3acn63cpt2ALw8JOlatS+LWPP7/omw4YsF3UpDOLIOmonxVMcKkkLqcvjXw7ZkoWuY
lgW0GST9aZjwMPLiD4o0Grz2RxLG0HnIvd9q8Mn0DD1PlNy1HrVn19u/tmlctKxDZdRk51kW1GiQ
D/v4aiVZxRnEdYn2zvza6EBF9Ly/2bRXQYd2axmj/wd5rvXceYyXuhpZjmZ5PwXDTqGGR8a76Jyc
VyK2d1nZ070bQP0JfVtL8ZR4xXkOZ7rnPTf7uAxQ0+ZdQ4i++g8lkzmZsXusQgcVx5hRBlPPcptD
3OP4lwz00rERvwM59+2BoZKjxV+tnjzmbnYzobxDCOO9FHF+lNmSkECFqJiqrxJXUvWQuom9/t7U
s+6YFu96Co/z/6uF/6/Uwob8P6qFq8/43+At5vL9/+iErX8J03At7hTT491BMPxf8BbNcP8Fu2X5
oi3QEpuG8b+EwuJfUkrdlo61/EeX7n8LhU35LwfeioMozjF0YRvO/4tQ2DJdhM9VmU1hWRx+/uf/
sB0UdsIg41sapildfRFG/+/0loraIk6z/hekEoNi9l2QYhBWem6jh8L7VEM4PMY2cSpF8WyythdW
c9/GnU25EHdssON8TW1oGPQ78u8WgtlxUnlxULYxIiGLymuk63d43JOtx+hzG1mPgt7ssdYv/V8Q
KgmJ0FBHebHhSD0brPSsqeJVaQbMJTGmMLdGMgjiTP80U2fVNkPxjsdZ27Y8XGFXC5h5uFosw642
fWLjDWmIqaHRMGJ1xPsQjlb6NC32jtn6Hpt6ugUtiWchNvhcG299l7+krtse2Qm9uzoEBTjQe0Ja
ZMbEiBcPjdDT85QF6TmvmvTs6kdwUuGmxSNymxuXRosEkTAy2mYGGnTi2NFJD+z0HvfpfAlGO2Di
GAY//fL3E5Do3TGm+NaVHA7Y4iip47475fXAUXBpS3WeTA6FHDoaETqk2tLoiafpk51Fz3399+eJ
mfoJokqhDuGvrJL0BCl+3Gud6+51kVcHVXXpVcfFsQHYcUcRNF1xoZp7bwpQk07KO4TxyILPgq5I
oJAoeLxJO/79v2r5lLQqTveipT9aANX0Z419q25JM6tcfCdONWE+Ee501TvHPo0hyXutRsRQrW4p
/p4Yy+PbgNJ8l+Sz2Kmh0B8sdBAdXX0ES5O4hYFnP04xrYkRUPveBsLwmGvDeMlt75YxANy1quKe
soyw2WsMvU5/P3QJlLEpsI7ZcK8XM7C/OLVe3WTodmVLsA9w9UTLqQlc09rFlf02xO+wzM2pyb87
Y3RX//yawlPn2uXYq+mL2gmF2payJKbP4mE08UB3TEv30IwddDcxCS5hngIj12LY5MslJ2bavfvn
1bheTpqj0Ra3rpHjxqkR00BGo/qWQbD3aqXt4dsEp78fCDdbPPvLlUKcUvp1olnHZJyQKtS9ehis
Q+HAeaEsQH1AUnVhacbXaKaHEqrrXTRaDGEs7RhYDkBvnFurkJ7DHXq09k5aHuVSxj3oWvSexjiZ
jtxOiU++K+V7MRg3mobZFFk/xAb2FAYnVB3Js1Mvyqy2Ff7AVgbrO/9G5FMRMctwXEanmSHMzZNG
4Xe9Rc1iW0BMXQZQJLn+ENuGK0wwRm5aRx3/uSIo0zZ94DX3OEdp0zoo0SaRvlNxABTvocRrvftd
5JVLxPTymZUgZGe8CtespMIKnBAinQKxFxvPdHjYIKPasE8tsIhN2OPclyYdZ9AG+uMwDBhX5T+f
MJ2M/V43ECIC0T1zXHNBJDwZpf2kDDp0gKCjG0t19Y4k5mPsyGpz4+wXnzwEyuUzO6Xi15J02P/z
UjFevbSjau/+fvBA0CD3eWR4ox+LpHDug0z9eMmiQqmsAvi6bICBo8OdfXwFYi9I1rmVZO1ucGDA
UGk8WAcziNW/36mhC/BjhOm+mdbltQ8gzGYWhHLZ/XGL3yi0GR6lVnSNao5n09J9aBmmPMQFzy1l
tsCaWIFSQBLkBUz1dBTjXywtdtF/ZRFCWlkjqiodfGMmAazP4Hx+MNISU15NwDx7h35IFvw4OYl5
lTWNN0mStsk55xoDmTtNmQ4ixLOHV9UNV1S6Nyc2SjixI/yKcPglHQufoNnDZiJ7hxP4LBcUprsJ
FSBZM6w2YxGNF72iFfnP1ex6Lz4jlA7Wcmyg7KAwIDGsuMmhuXLVUKHbwYuWwF4l3gRY4WigbtLh
mGRzRA+mcR7LIHsb0xQkczRpjKRd+BkqClBxVMQnhlhZEfxCLqHE7rNhelNzR9xDnHh7OzLbu7ma
Jwyc+qnqwuaYpd2v/ndEYLusd39X74HYib01TntryPObQk/1BFqPujm9yyHx7SYF25s2XPXq9ZiK
DaG3e9NGhlYTavb3A2lssBD014KTu+VcJ5C9DBNQdgMKFzsWkIOVVe1d4s3tXcPwnGrZBszrqJFe
FQUvs2uKKzC510EVhEMCB1sPJNU8ovp6thEXHivS2ugpTRzQl98+7Gj01Azf1wAT6O9mYqgPjCru
C5eQY7cUBG0UTXTp8OsLQgnu/t58LlVMyZIMpPErZSiCoaM60pu11/NgNWdQCy2PdQTuAS2zB677
QUCbddNGsDKyNMIsL/OPJKOHbJXWr+oQXzvfuaSiG80YHEUr6bA3xhKUBwdaoO7Z1kMlnisXRMTg
UtlSXN06YbC+utX0VlrTUxAjDoH3PlyiIR7BLfXE/PHwWgDoji20nDub5itUlfB9rODHGeqKNbq9
G/tMW/LtiZ4NGJ9m5TjeY6BWmNyb8gpxurzas5ZBdJt23dyJF4BTn0Y112+0+k50TplBwd06ppU0
Tuko4JDhg/FDEiMeh0gnNXZi5ixAbv3oJl4ZpDy4cEzCT237SlzEsZ02gxTRq+2WyYkp97hGF++y
zLX92c3wR8rBA2MwFwW4+bx+H1VvnkMiDcu4yj//7X/wItPj7cyGoCuNYmzqfLMJQIlGZY4yiXU+
Wj7QEgAHai6ZwyjcHBLzEPREiixmJJfdaA6fkfPB+OQE3sF5Y2rMUchsxYOZ8J0x5JeDaHow1hJN
AgfXiAPcSE5E2tTvKB0h7SCn0cm3O9RxIp4N4AbMW6bDpFGom/gaHv5+WL6UTDgMtKq590iZ2Fqh
8wZf6FaB+olE3D+pnFKvcR12zMC7YgMFu45H91jo6Cg6rXu0shl+WU4Q9Rw38VFGNV3qqJoJBiR1
AvDig1lYnzxbnnMM0ZYcSrMw9pxPoflFNNws1ZH2zpFii5PYXGNasfwIBOjFi3vrNNjVU0iWk/93
vYsIckI1Ee7+rszGsjx3h7klBpD0pFcNccR6Rl9w75lTvOsQp7gpge6eKZ/jrj1ZWtB8BrTE6MHq
5hmf6nAOzHaDqKTdc2gi4WkW8y3WtY+5j4j70ALnp6mJRhYuNdsw5pfUxmENoQo8vaqqV9dI3nuL
B8IehAHnbarfk5FAGLeyT7BnK5+Myz+17MUrxBtkqnAvNqZTW6/GfzJ1ZsuNMmESfSIiWAoobrWv
lizb7eWGcLdtdij25ennIP8xMzeKdu+WoKj6MvOkhQ8r9/v0WNtzVojwrx6Exk2TMI7VPCewZHK1
IqLFUYvKgs7PbploCoQSPXya+tYgOpvs21g9uEls/5GFoGWO8+kChkxzc3LsbILRDmg8a69CfdfX
bv05DNBUg1nz7WcjEOyOgVjUF4VKEPi7kBp4SNP+VNHaAzprQeNI/Rj5pQ9VYOjWfXG0Ig/eBj9A
hxjPwldywxf2/Wc77XB/nLitma3jYXLWcJqwNORzs6Sq7BNGi/7Ehc8wN6+nxZDl3XmAIHDAeWtt
h4K3sJTDO47m+YkAY/6QB8Xp/qjQSNOdMjKFW9/U2Dm1TXfhsVCu6g5KkhOX5j71POy8xI92ULem
be7BKR68EgweG8wHAgPiwXWQErvezmH6GPZu9GR7buyeb76e4keXJwIdvW1BOzWPDPrV2mMT6uay
wXt7CCfncN80319GBkYLd6yaDWDzddrAcwYTK3gYePrGbnLx4NmkeBp0oI7oDhDAoK9PE0+Dr/kH
A32ub46tPVXC+kPnsbMXflpfrDgullE1m19Thp5TFycncj0HvNnx11Q3P1CIm2eHZ9tChNRZxdng
nKWpsm36vz+aP1g688Lj/ef/73cYw1FUkqY1y2hv4QzRL3KUWDZ9CoNOsS5YLCkjxHeXGDi6LEtv
MffOW2izyxceA7+Fm6OoFipUnJJoW2LLQBGmgbE4qKP6ZEN++t0nlIgsH+wzFolWYrfz4uXvtpLE
ir2K4+pFI0vyeD+FxkP+Y0zkeVYh4Ed0NW9TxlP3zFmmezb1cas7VLeIWCwbNOfT/aPMqQhY97lM
lqz7eItDWJO8NJ0Znqr55f/9XOOoXQR+KZzTMIJL8dBrFVpoWZyn+RwZCefU1cybsSEBkGEihraN
BnZ/kegOa+DXwFlKbJbz8+v3ITY/s8gywciLeYitWABBPtGuG/c+9WS1bp1LKnTO9y9DbrB1iXqt
A14FsiTYn4SQGyLf+0e9JokB/lVMOuEHPvXkuQKuwCYoiZDpGKN6gmM2KeC/uoT4QXDsUyWMQjtP
1us6nKtX/Lx7GulKuNgmxQyciNGIn7V0zG6g4za/G8f5KzcpNhh+3G2hYLFiE24wmwTRiejcibKQ
2epaYHQO1b5CmT3GeLNRy6pd0Q3FY+J3VPdIO1y2plU/JIO9/t15zZMEPAm/P3WfJtAIBeULDN6x
CegHtei6vAVB9tENzQcfXH/Smqh68i0PNoVLH7YY2uppMpzqCclwGcNhWbANKm66rgxkR+bug0f7
qhT8NxoXexfEnGfltqAJDH2VDR0UZdgwCwfA5rZMtewWAnJdjmxBl2jb6p2w13gp64m0RYC62roa
RJEcYXyIyvfMsvaIec5T52U8rO2E5kytSNM12KiAtMfUUTdiGUudzOU/PwUW4SVu85KDIV/RxxV7
3vjWldO2NT3mIhSB7aWf/ykmPTjSBsVlXTchEl2nwnVI1O1NaEBwdFIeFn5bkQNfv++gqe6igUDN
hq55zx2WgGMCQDI8IuhonzRHJ6mkfaM2pVvdxlU5GjWH5rZajS7g9Zik5qEa/Aw/I3JbbU3DJkBh
XFpxz4GvpjXlUPYlxVoW2FJk3sgJ6kcj0bqLFs/tWY5aZaQK1EjVbvfpmPEjngMSagYbVY8OE+q8
IfgbT1IrnmqsqLpJMLBhG72wf9yAdtkweA0FU844flG2/zeQ5tpySH5NNCCVHikOzOOPuqhvTOft
2kyWpsASHkq1knrC07u6QaS3cN2P607hfk0emtmMKfFi4QNeh6o81I2+HauY8RJlKpFVUWqAxSvu
JhYn+aIX9k3CLV9GbMl9v3ouusg8UhJ18l1SN1WPpuGiwBTKqxgAAfXRCVpzhiZ3ahC/y3lnjkQn
1w1G+PcU5jyA8R9OEmJVeE24rIzxr585tODWJgbayHPPU89ptoEx3jbYZKygi85p+c+IsgxNgxIT
MX64Wm+dHB0dCNhcG+J8m9SDZ4beOqc/Lx3tOZI61XStWAL50Xy0BvchckxS4qSRV6rF7sw4ChMu
5oOhv3hqrrUKnHgFOD3fFU35QE6zxAYnxc4s8SVTj42NwKcoIUq4OnyG3CmMe9uom72b99pTLZKP
aEJ/D8fpTyBxrJqEiH1XCw4tJo2dTm1p5uuw6pRx6TT9s7YxVHjK2bRJF+zxgfGUKOL2LANtm5TB
NiFuc/J4oJxKxm2wi9QeDWqp8qqmRFhfwIZt1jiStUICFYMz7/C0I/X6YDnP9WywaLFNUhKfvwxU
1tCn9ehltfdVF5cU6d9tR+eSZ9xEdiWnE74t9BwiN1os9mnOIKXCbRUbKDCxNTymMZmRuBlWHFrB
tKD/0jR4k0YYLig+Gpct1ZqYNVpkOT+D1oii4ZX5Gm+hvUhSXMNRJx/TKC0WEsj0bszsDa0CtyJh
Tpn5VBaV1d6Gz7kyNWIN5WC+ellmPydysjeiSrE5IeehYtBFS92bd6YEilKzQ4AZ5zApy1h7w0xd
IN1K6CFnG2Llj8gnP5wxfuIZZDh5FZ5JNRL9E70kr0Cvbt9uQEapI6biI6WQpJj8tRXQ3GsZRKy9
UnESGYsHN6c1RRnrOPU50yp/y3Y4ekyTQ517+V7XWwxgjB6WIKzGRZ9YNJdggd5WqmOHc3eIGye9
4/MoM4yPkkBDMrW42QsTtzvhyMoke5+A3ltiD+uJXo3FvoNnpUv3xwqYh0WxEW9dAx3YHMI3JZsf
8wWV61pFOp1TI3FEO0MhIVNdzCbmmEGfa/1pUU7XqiqQkLv2MAAfc8iQrmuXUR9I9F1tiGPa4/yj
ezCdXWiWzy6fdYF5cm48DWhRdGXVqLfRRxGG6d6rqaGgdcV4BXy582oYckFh4lRTFz3Qr1gfv3RF
i2WZPYwjeXgr0dJFnme3LoraTauV+WEKUHMzrQ5XDN0YISPNuFbWHVy3fwjQ5BLLt/caOWzLMelX
CUL67Vq2QbL7xyOK1oTevNhD/ST7yDjmMaap0G12ufuB8sYJciqM5S2iAFUHNfSR9TXvb8JWPKxQ
WWudacXouAdEzDcm9qRnZf6uzXw5RTCHVpSNZVDbXopSsKksZuvBoZ5MoGjTm5c2L34S/czvwcpz
k9fRHH9KHZRBGbpkldPmEozUSGYyPucWGUfFYOvcBeajzdGDOYgWFdEaCIT3oFiUacXMwUtq6Z5p
LHXzNGPVnjC3k9XzUG8kjetXXA42blkVbsmuS5Rm+yKTLl72AKq3QpFYkUYBYgDBbzlMF1mbdMCE
9VOlFA4Vj6yW+VBNnBOwbC0Hw31O2uwr7gQhp7iGcshlUNVGtUpxm3PDUrM1DNTipVyabh2xXSyI
p4fmaziNOENltHJz70gXXkyII/uZWkGnFI6XcwNzAT/N1FMP207M1mjRpoyCIHdP/LXo1W669yn1
40/hBEfmgdF6dPNramkP8Qg4YBioXpewRtm4IsKaa23qMKGVUAn6Eu626asPq6Kz1eiyG2hBhrm+
KVlWOJ32klbcohzfxqxbhMKKFpY3RfvBA5SSgfvN0njcTrk4EbW9tLhoDwR8zcrlOdlSq+jWlNg2
swNYq5Iv5vXUz8ZWslGTZMtkOeoa5d0De92/5ACW7NDEovYuybyXirTUWOJPxZJo98Nm8ju1saZ8
xWMdEVZPmXcDh7OwTJxGYnaMRVwKOXtiBeiZl8597ieVrq0Ul2UbveZpXu0NtjkcDQdjrXSSTpFy
mPmzcyaKgoV1tGmQitz8L0vKZzmWW3ZdBdFBrKcaC8qykd33JMrv3uVitwqMKE0MsyNstmZtFh/I
rCdokGvT9ZLLJa0SpvlJukmTsltoQfM4zf6VrKq59OUHKhuMjUh8k66mSTgyspVy7Gsgi2E5Rua7
w0OM2U5t8kexYGuZfIXuZG1L9UKLiv1HV803nq4GUCV8S6pqLgWuVfIT6TecRQ5zPp4cw4PWl7w4
Rlkc1BRxmHFKsvNVLkkfYulwMv9Q4rO3WoVPkBJcqDp2gpWlbpb2RBmg12wo7IwXLmztlWXaX7Jk
SG6Z345t/GvNgQEEo5x1MkYvvmMdmmqaHZIgEfnY3sNCscsNkmxp9tUZ9NpzWQ4XICrNBkANRPQ2
+WBp+pIu3oXWSW51MRDkxgdGkjYPYNhXY2utjKidXuq5V045j5T7ceCBQo+Rs8Ha3s1JhWUYG8Q5
SIG3MpUHW1KyzDODCSZaNn3VxULziu4Whd+xAsAaUE3vwImJqozEoHzvQiYHamDgx7JMZFypjnuD
sEZO0mOqNH2fzxUzTQf4ujMvRgKTTFLfLHF/bJkq4IbJG4c98Nhv+F/5V+HWW6E59RaxC66Lw87O
15OX3oIJFLeHXNn5LiSwSoaOeppwiJcuwfXRscSHcCCHRYH1L6a8jcAjKKS55iUjfF3H/jpDU1wY
+pzMyDDBsfFcEqWIaSXiW1a2TuhA1tpGDYPYJIa+FS3Mg5Dcf9wy9BaYSZssv4yIVcusa6CzeEW7
RudlXmR5p/kEYReUtdS+1PZT+524EEaLsMjJhtgEMnnwOl3fL6OEGls1p7/SvTNLSZymz7EDXyRm
gImJPHvUI8yrdmUtFP1GPamLnVMzlkE9UWdQv4J7r3+fpiZdFwax40Bgn3TL4NONXZYSMvW+Uaen
ziD2YqfQdhRNq2nlMsFTU3NQsSiZynvv2MW7C5/myavKpcd6iGJmbyUmxANV0ORLiozKc8Cnoxsn
S7+4+gGIuk4vLpY9lA/CJcPhpxa3tjcu07bYBHkMSKour9GgNrAHJaMCmrIyLaZkxybRCRvh5hMR
NQM9Wbc5IzaCk8htZbskH/OogYzEpYSzNq6rBK8fqYnRtkkx2Rq/4HoYi3uGEE0/vs17pawm8K31
jeKYWF5zGRRH1xsbYjlGwbcOcYbPclsSafNMhnJKzvxXQ+xdztRVN8pdkPylIhjgcVAzsU2og4ys
B10gYWkDhRl53hE+duJ3fH/JImm4YzkiZlbgLSRnSgIUenUQ5AqGMYsPJpymhTRTWKJzInEy9Xg7
ZXBrRue10q2fFP5pUokrMWyC8378EEYaDD/mEwp6XtMZyI92+RT7bBX1FNBmpV41Nkh0w8ZitSfB
+ROOoFxMwpE7W9Iqbdr1Fzageh1lPiyoCiy3p48ndGSGNsCsjoPVDafeJByizQ/GiRaF+0s+0icS
eMGOCEuxLzTKB+dfG+JE7JOpe4k6z7oSiGs2GFU4g+TovvefK2DQKCf1F6HNhkHTG/sYec6w1MnE
j2bsntH62a9MIedWvlJ6mFCjjAFZI+p6vr9MSfuuF0Ju9cBU20LS1RvggbpljsBWXRKyun/pYmK6
ghFckQa6Tqk0Xx28QOQwOcYWOq7sQBJqSWQIhMGkNqXJI9Rn0of4hNuDLzln06rHnE5jxREx9gOi
OdlxmnqEVkJupItmhadTQ3Kacr/dKyPl+CWmCuJQbPCl3LQxHZ4GLmuCtEBdJpqv1/6saFcF1kP4
o+vfvw4cSLBOgHxS5DV0r7h9Goonl5jbgEfFMruKBGObp1lwTHsZnI2gc7HkDTym/e9sVqDDWU8T
YvogbeAuPA+UE/qfvRmgqb4z7tY49Fj9GYvtGqNb8A5p+5ZkXnckHFJw+rDjG+PNR6eqrJM7pclN
Tg3rlduL5IytcLymVftO27r95E1heTP979me4TQAc1SPE42+QxztxoZnur9xe1W+V+O4twu33Qbh
XfhpJ7Z2Vr0bRjO4sqleh4YipzVq3tEBPNopzmv3l7Cl7xtqbT3PiAIwTAfdcptlMTZvgR5kf3tB
I3Bqihe/wek4SH/2cCxgFIn979g0b+fHVR2s2Ty753h+kVqXHstAUR6s3KMJAmkhE1s8abNXo4/8
Xae11WmcFTAP135qEDWP+6ikOISr8P5XmGmgA0/nDBRwQT4Az2759OSw7Dv2dLZX4TL2bfuoyy6r
2M3InmY6HKbkxkrKgkHyHe8vSTAptWB6BUiDmAyDaUYBK8GI+jRYOCJWRpJHBI0y2C0WAnqRxPku
w2HykDfEfcbSdDhNKla+2VswzihyzWm/rEjrN7B0V01upqfU9a0HY84PRMM2s0cW8dAeOErUY4Qx
VHm4c/kb7y8aY8+V8is2WrQoUKyTe/rJ07KESyY+DuMqzkz7LBoQmRDBrXWgJAlUaVRPcYRX/vdv
bzxOrjZBpyLxjafAx9i90d1JrNh5AH5Tnk+rI/9fOEkkje7TpVQA3Lm/77guq1O9aUeaEUOhjoVe
szeffSETc0fH1QfQTJhIOOjw6Er9TT/m5UXVVNILN59H0wnft6kop7d30Tj2T2VuACPpy4vvQe2J
SWJsGoBLhHa6LFllff+PmlwIfTqoAxXU3lEMzIRbWQK6qdJ/QVupnT3Pc2npYVxMAeGGxHf12PrB
zm9y+1ynMB1+v/U0UsBFOfcfle683e8GWDkRvmXMGIHXGkcrAVRw/5EKAeO3HlhCQMzhmcD1/V8R
nKjh2e/z2WVUzqYjDjXJqeiq2+9q2ej6KRuzhP9s/99LQCluTESeNN/ELyYJW5WgAUvTBsW5rhhU
//4opl+uddP1/TO4Xy73D6LAMwGV3pkDkVTcPZYM5oC/cjk6TKa8Tk4UVkdyc78LG9ueeB4bjXmp
wuzHKZV4kPNLB0icwBjmRaDJj5rt9TuaTNoj6hjTbdN6lT2B0sFqxTmrxbep22TqLT3atXHmIugl
2pn9OnkFi8HSFDk4IWf/UF7R0WRp6VNXS2el4oLkGDPrOsUCWeOc2d4vDqZ5qPtzoejfNq2dS9ow
CGxQdHiP9FXY6M7OUOWwyeNsy0qVf4KoqzlLVmykmPUuxpTib6xtxUFq2u53cMt29NT0aDT3ZZcD
XXL4/QVZUa5AIAwKS9CsUrpGnkYBTMQrxLXmQWOjeHTdpHaY4jzuzSSlBztrTwpY5wK3jQ7zDqaM
5IKEgZs57Nq4fBV2t31nRuEe0lX+0M7yf5TTx1PbIDCaGv64iOQLtosb9ojsn6Lz6HeR6/zyrTew
xzuWPuzru0Hn92FSizI4GKUHIFOYgkdNi1ncxm1WYVH7irG5136zwytfbwjuFXt9xmg2XRiw2Zon
z+M8/B5scnlSOOEjPHBHJwhAaB+YdjT++tjuXigFDJFcSbnq6DjgPUXMuZsIFGXpANBZnlEjvwNr
0F5/b3k55HQikA8IivFDd3J0N6LQq1+VxzOJn9xdTdasaWHKviZhd9L5QOM00V7Nu4XMCfMvCNEb
wCXpzfQC7C18FfRszePOxnqD8PbiB9UmdAD3GDoov7oZzrYDxD7Nc3nEnLjCKQ/o2XEv96clNpbN
/Y+pLB62Oqwwyg6Ypt+fmP38o5IA9zLRTAAVAyhGMVjmh+e4cK+s7e+b3lvs9O5LxP2GMcC/L6RW
tguKlPCVz0+X+8sUjNmqa3lsQC4j51bqajsZofEymNktSFT3L7CLWzAwiTOnHG1MLFujoeKr8WbQ
DEvQRL08Z86QdjuS3VtfEFW/b75GomrrBuLRljfxr6hRNXSsVUYa23uwJdWf3g23UYJYOM/2zSq+
OoCGv6264lOojCfGl7/fchg4/c5sx8/ftcywAYyiX9OKxAO5Sdtm1wqkWAGM0ZcqfS+i7nEa2/4f
x+aNJdrh5e4qIrkhKedGRftH9Gh+4DI04hPpxj1LmbfvCfqhCMPWIFvyx3Y1NioZorNdjVgPO04B
0utqHsMdhegavQFUcbGB92rCBY7sRhzoHI6HUoueI6vfNhyc1wYQPwTrE3b2CTZf9aSZBna1Ueft
irq5lETk4bangISHUqyFG7exqoNmxBy5B45sLP4swHaP0SkoN8Z8eUUDVqLYpYEps/Bch5Z3aASF
NH6CI6YMJm0dWDYuSlvml6QH2VVkPn2ypa5va33PpL34e5eT2t4n+Q8BY4gKzla1D+GWcZrayS5x
nyor/ltrVfmUpCrfDJW16We/lU27ehI51skyuiczjdCI9Q7f/ximy1hodApozVvZpP0uZ3aNMvWW
QXBna9Uku3z+Mg37p5Hpy/n+f0gc5y0ZneSYS+f9LnQLem/OVjeirxeEmYUgGN7mA/Xg/uddqXPY
o686BRB8TpJfqbUCNe8wZIhKlwyr9CsKvyz0hoDGO3Chs9gJLp9bz8UJYRf2fx46OiOIRxXmTsvG
v5zELTxobbO3rJ51shrOsps6XIS6t5kAhfP5tH8dMD07DWrxviotuVYWAXRlBSxRQNmL9X1LEMl0
2IiY7p+mDGuMIapHeXr4XSxDLL59+sxEginavEst8qlGvWd9k30WbnrVkdP5y//aOIx12F3ujkdo
fDPSGNBSzMTq7MUZRj3hD2vNDYOLU4h/BpOPV2YmYl/1UuPZ7x1azbH2kan/6YW8GVMbf2lZ8KJo
8/5D4qjduBKYpG646ckyvZ0OCuK/XZAwm+qqj69+H0dvNjqRMXsCTcMkST2ae7cT8wCsF6BHuftY
TWhBdjO17ntDw0yRPtyFv/tLNL+P/PWHyod2YRTp1Wna6CAanzU/Gl/CKZs+dbw3i1bTxWLE5LBh
+JjfnLZ/riddvRsqfahjNvayZxoPaNl6GdoEzZyiBRlG0ZPwKTQLwiYA3BFNx1jSJUsAQV2r/v1+
1MD83F4JROlXGUwZ4KrQOCVGaZyIiPzr71Y7Lyu2zRjIM3Y492w2pnsuXTaScFYhibRtdxjclnLj
4ZJXnIUtH4GdnfLA1GX2RQYx2UFpXHza1d3R/wkCMHJCk+YViB2OBJJkVdGgjGC98fXMpHoDkoCg
EpvjNTNhj9LpWa5y0ejrSmvxXnbfyOyaXuYP3YzV7Hxbp/hrb5Feu9rBzTE8BrNoO4Ahr4bTTk9D
urE10AtWU68KV3MvdcrSiolm0zOwo/OiYJbB+CWOinpbjwmqDFJmL2wO2ajlWD3TaAUlKlr1vveJ
M5q8iOccMzKnOwdJVFPnPGQs0Lj70etN5lnJOaeY13aGN/Yf+iaR3pkrzaItroHYhUV4gb+O1dAp
dlRswhYOr2kUE/mXGLg4o342gQNSUZjfVDX8lEXrbSlXO9FKsKJum5yUj68I5eAv7VfbrnPdXVzD
BY9C+d6yfd2DDjiaVrfI8YsuMMuqXQ7PLwxcJpIN7IVGtTCeHXweCGeryI+eyjQ8sHu+jK556PAi
6lM0MND7rLNIHLBOb41U1lufItRFw+R5QdnVKWVrhvnvG/SkxCE/OcvSU926XPO9fUvDJNdsGNfG
Gx/cnrO/Le4kSy9aBnjlBGCEJ2Gaw57P6r2cmR6igy8kVb9vO7qmlDZDhKLXjFKckw1D28ub4IL1
WYsrwuAjQqfffmYDo/bOIUdal321r3DbM+qW8zLNFERN30FajUvdzGC65fEO7aVaVSWzaxVGmzHR
jX3qlss4s57GHQt6t8zT2t9rVv2v6uJgF1cpXQox84fOSB6KGW5nzZo+Ica+J0mE25NdATGFzeDS
P4KPiJxjGXFfw5+xuQvG3ly1nW5vBQaTjnnNsWuHz6nUScUSV2I+QKiKq3uh00lUVYZYx5IPOFaM
/VhHmTZia4553xeD3tK5aalrN1UpHw1hCPKB1MPwFoXUGppxSQ2B9+TkolzmUIg5FeFZCqePxsnO
Qw9FwcCKRJnV1mLjO7jlddS3zLGAJsEoQ2gMUryYHirGA2eOcJdlJQEo8dITflhmNf8WnSE4lS0k
Bdk45zfVcQHFSfuBacWf2w45iVQ2BBbqwnM/PPRLQ5Y+OdQIBU1kjxzT14JCq7mCnGw+tDvW+w1N
cLhmgEVjLLT/RCMRHn92KyCzNnX9lQbOCaHCx3meMKpuyv4QpdnVgy06xMFbwthtiU3+B0f0Y5Mj
HAZA0BcIt1ce8aw9OWAlu3w7QgJ9h8FJF3lE8JYc3NrMo/HY1o9QvGGPjTtV5RtAGlt4+LiIfXSj
vn3pJp22LKwYxsR655XJxMSSGHIr7O+eHROBmPRmu3aw7WeqQ5+1r40tXlpy9ctmfmwkGVbbwCl3
uEyXacnZDW7+EkQHZTgToPfIdj5lXK4Y76C2GP2C6sgSzhswWJAMPbDcBB4HDnlpQNpKxSKX45o7
INn5sCj5/FUHhjl2GWLItNoGlBmJ3NhSB6gdxsL+niggo1hJHVl0prBCo59G4ml2ZK0L3AlI5Omz
x2xwTXvMn5YLaV3iFXft1FpxRf8RtH5h3MtcfqPO/SDcLcaxh6RJ5jpKGqDdECN9pdur+1fYsemi
Q2E3ixqfVCIQMMF8una7Y6uxz8f6U9fR+vLJZzNtkWtZFKP1PNXPToCAlZdyw2QaIjMRXoqTnP1A
jQ7dMsvkbx80Zx8Tw9Fw6B/rq1vR6fmBHe4UXZGxn1Tos6cqqQDrClgPk/9Xh7cWGx4sqr7qltga
2kXfMJyspDgBUFCI79mw7h3zTzjC0Z7o9CLNhTbQAowIL+DFPpCmudgziEgVkD0vS8lfliyddQhd
cWyfogmUSWJ6V1EZ36oKko3nRVeu74Skf/EWhrj9sGodpIusAGmieO8HsExR9sO1M8JHZM4Yk56x
W2iBMJUP3K+Q9DJnM5WXIq07Ou9B8aOKTqhMlGMqQupSQ4JCyuInxWmqxoTgp+HsJZV9IoJrVXK8
WcoBamLELI++J22N4PfOt5WtUh8lp/Dyp9HXC0xw9rLuPXcNsn+A91dpRyf/g0XTXZcZt6UZBxun
pA0S0p+7zsNjx99Ttxg4AaWDwLwNKtKWlskgpzbzjfJ15tUCWLVLP9KieYhxzy4cjLFE1X3Cn5a9
g+faLTgpOsuYdRMKrJoPxdTscSO94ESI2QoFNwBqJs9IfVoVLBGOCdSlBG1ZGpO2dBmquwMGCY9x
HSawdqmofshrbZV5GPgQMh/dIP0cOv3T6itj5YuTXQbaSsdyvHc97dDoa6pWm7UmdYapBiKERnaT
LXLRUOBNdyI1UjjjxneUwYWBKXBbdzyFZbRRQ0nFuOxRSX8aGy10oMKA3ypxostw6Q/JgUMm8Bua
iV0VJJe6gEjFer0wxqg8Nh4sqxZmtBk8J3YJwi2SD7q5a3T7p+7Dng6Kfu0VU4YXzASK6BIvnjBA
cayMLXwkeQB3T3WjwmdEC2mF0iELzjtWMixdiW9EwYrVxHWiTopuMlRXeFZcLw2RBl/TFuxVLS4T
GpFMhs8LPKL1xm2Z0hjXMMkbYj5QJeFSwM3J93Xf/RMBVBwh1iIzN5YZfydyxi4zP1+y9j+4vEW5
pJ1t8LLVqGGwzaO8BwwZ7zkGAB1mUr9qbmNoPPt6/9pkpAN17uCVwK+waHp+h5gYW8TPuQUxM6O9
I2nNJ/QeY1VDOURZKxZO32IHmitIRuo1o+GL/sZm6WIOazUMW4yTSBJwSlnWfozn4jU1Ck7Is9cr
AwfJuUZus9Y/NCpxN1oEJAsFz6igD3bZocGXQelCvULV5Gb0GPYE1RStTNP4LOzsT5XjWR8xeVU0
vUt7cPdZixnZa9KlXoS0k4ObsMY93uZwM5ZnZ7B3fM4YSJR/wis8sYc1rlMt0bGibtXX+fTlE9LC
AfpCkJ9FugbAYnczRgoyDs6ihQNwaqPN/u78T+3jN4uT1wCIqfQzm8yw2DmW/aKNjJtIxX10nlrV
WvhuSPvRDS0Naplatm246tK04WaJOp7D/DekS+xRarRueJjspgDLNtunMNY/WdgrpkAvnuURDhj6
m1NwDuSqoYEkIRDYIz0C5smsGzJKMmqPxuAjJ/uPrgteEGgKbLUMdn6K4jO81E4dXKVjXdp6R+1p
+IdYzTK1TAnPBjpMiuoPbR41rC6+WvPUA19g7sovR2Xbr/IuHUnbaWfCcJIVyd6wKEVHPZhOtWlu
Ml0P1mU8fLp0XlUu2MIIrgBFKcnFG99TT1woUqEXztRhYmALBFRQfrDaoYpqfXqoEv0D5aJdFRVM
yaBkGjJG06YASFDn5UtGEFbaXXNKafdaMtkVK/yGDu8mQxmZOY9p550GNGpTF++WruQ2mCb0KyLz
NpZ7FqWwWVcegJ7IdNaqqM++xJ8BFfvTzMIjI2l4gUrK2Qi6tsiz7Ak0XkBsjodk7B57HXUVfzVb
UcYbC39eijKhlesSFV4vryo1+YcSA35c1CFd0DJjDKV5jhLOjqNB9W6hiQeVZ/2pQvHloTSFcbIa
3OJLk3zeeWpDAAsYOie1c8jgu6xxCA4ro3ZJxKviUwAq5G1DSaRZ9Dbo4T/fhzGvJ820i6CwMfrZ
K4GlbrIjPlPitoteg3pfdMWHZ5QtERVonnoJMq2eyNwKUoYi03bSDGB9CYXKP/uiJ+0h50izG0vc
n+broAYubTh21CNHHMksaBMZXTBR5KObervQ705UVr/6SUwleudu2kCwp55nPCh3V2uURxo0POwv
1kUOKt44HXz9CCihB95O8qaRk3IoyCDZtYhDY9NBdKFqlWLVxCtIodpxv/Me61JhduRPFkBU1twA
bTokSBq4mswAglSJ3BmE3P6CAxvo7PCozS89+6SGnaqd7KOvaKLBpDWg7wCrPWIXEZvRg9+JqXFa
YpvBDhj3WwfnAo0hPq4iGD8TogYBsWHVsPKVLclHgeEjakqe0PCzVLtKGc9hGtpzXqPSHsm4bkG/
DNPhf1g7s+a4le1K/xWHnxvXADKRABz2fah5YHGeXxAkJWGeZ/z6/lA83RZ1IiS7o+Pe4FFJFFUD
kLlz77W+1etORUJpy5LI7pCy4ARZ/2G40bzoHKImM8BYMinHCXrhYPJTnAU6g3zWzhhgb9oaYazS
x9fozgDHdT9wpzpjvyRG60EX5rAam/DeGvN7r5ZbWoy7pMZDCYdjyvw9fMXj0FtQafuJ5Fmm/wIl
RNh7Vz6UkKHyXydOzG1BFHPANwDyxOhSolzyntkI4mVSVDQbtOIADm05KK+7JoKPSnioEfawBXI9
b2ldJUQdOWpXPbaccRwgsYyGPG9F9i7iVWTJc+QDqxGdFsa+rcIk0r9HLcN+cxrVQhTe2pwF9MR6
Eryq3dkGPuKRkNL1oF1rnDHhEPr6QTVU1k1d+cgOuNiVQT1rvxkczxaY0tWxbQ+OyFnsI/VcuQat
R8hPPNcF05mFGN1iMwqs8JwcwOZkrIQkeO1T5UcAwZvXrGke7NSe+3t9telE9+wVzbMdqgZERDth
9fOYLr11JpDsCWbbwl6WUMNX0Wiygne4vgt6k5usg+xhz8BoT6ClNqH3DM4Pk8JhkScyPc5r8XFI
A0rM4i6YD+cNRvTS9KdrQwDv6XXiKsaWuGZErJ9fisE8IjhCVpGaJiS+N6/G28np8Zip3lp4GOnX
XZA5u3hS13g93n2hnGXiV1dVD6Io1RO1DtgB4mrYdhV9O8O5Bch0ot0a7K0G6gWZvDh0nTFejl06
nqhpCHnqICjtui4GdgwGbZVnxCbZgbfJwxTATECDMRk6ys/KoUSo0XRVdU23s/5wY7QCJe29RW12
O3T7H91cS1da8ey5hXYM7RyjKvxDVimxNK2sYV7jr7qSnifzzqVR1xCdvNFbN6ZGAVhPp85hlCs4
lZJt+hh68HVccRcR4FpH2YM9OvYihZRgx8CWp3F46Mi3X3SNPq6kldZwxJKlMWNNzCr4LrIwXdMS
6y9RK9wwqiIlNXfpk9rixOCFuKx+4p8gC6T2fACShHxn7vAOotkmURyqfV52H8xFB8fJNqQS6wTX
WPQQjByFT5jufRxLEL0nUoJCIGFERQShvoVJaK9VtovZGdZ5ja5GaHF8CqJVONLaGN3kJuwQgOly
prVU93VTOleuAO3KqZbg4W6Ns/PWYICOqGCTMtCNR9hlDvcZLQFE4+CZjpbnc21yV2D7D1EahEge
Dcl5ubiPB5hQANRbPipJ6gEpK54a/CuiL3tKuAoTbpx8b82p3uZRNO07mEKqkRduEd5VxRCuyEa7
D6B9N/2NFl0yLC8pVMtbN04eovq6wEx5XZCJwqyTJRMM3bOl0VqSNtV1ihODUG0AkH6FKDAhvNhj
bWHrNpieQ26WY/9Eisq0sdKEzwDbExOeCaF6RjRZYPmbYFQ/rOCuCU+6ln6XJohPpGL4KByLvl71
MPmAX7hL2YIjwn0oBjdU2w1JpsBuEwANWJgoQADxG311iPQt2LUaJ6jRojTK3sQEzdQY3fZUmPm2
RuwD0BwQhje1N5xTwlJNaAr4MZlB+edZ2Y8pwcEdhc6F2eXPoC8QoPoaKkG+eaIZ6rZy5zY5rrne
Nx4LDq5g3y2CaiRJfan3Cn6NGzSmd5nRO/fuuj4zD71g9E0qlEUW7hAEaqlK1ku3vfU8b9pWFoAt
IyoJptEQ+QXfya2cKgMjtsZzAupB5DbQ0GWH174Phnzd7pPDWKjrsEgebWGVu9jNXhMCFBaawO8Z
+2G7tlvA7DQR9JmpSXv+PQyIBqwgE+QTY1ePUdyYljhdWe/WOQHjSEbib1PlIwLtce6aLfcDE9Hq
Fh8oechhRGRENj6k+YD/Th9+qFAzTrEju43mQZy3oMFS73CEG6LeXVnxZOyM2H0bmM1RmtBR1Yk1
heSF1dckbTY5eHln33QDUIMEFVDU0oFsh+9aYRyCntOVrtXtyrdfwqH9qMVrzui3C/vVkNLmZxPd
9oX70rgF5oqH3nDGw9DgO0/dq4GNcRECPl/Uj1HbM942dgPDN4P9y57GS0KJ3xIoJs0Eo6tmyOUI
sU0HPHb54F6DpyERl0wKJL8tpLpdMdEdGFNUidCOKhpCiCHfh+zOqE3vGu3h3PBF6lFkYkWyn3Wc
p9MMsYOrwnSOniV/cD2W90FOCpElOHtFYjoxVs3dfhXY1ls1o9KqZdVPAwBEkez6KFknPBtMDXCu
i74hA0IBCa1Leod6xZmSt/aRw5uB1bpalCU6YFkjjIOVhyF8kNeNiVfIFOJAtv20bwd3oSzsfk4B
qKHjB9nbstXvyf+4ZQ0uceoA/XWFrx8ZM/4YEIyaNnKBihG4ZrLWBhO9ur7W1DoSIafnzL9oJVrg
1Js39KnbdqjxS2pZo80L+uow6z0/OMhOu+DwuzWVCVWMnS8vJ7CPod+vCARttiQ6cyDRECBJapjE
BSxmDuvaM+0HvAAeIspV4OG0bvkDj7t2FoNemrjnNv51oLnu3iyU2IwJfPISxns01A4+lgWtpve6
5hTsMM9aVJ7YZWXO3pLaXBSduSkldr8Kvq01krJjYYWwkjrZ6X407myC7Mmk8kbaNXycWpk8Idnc
cnwhniVC1ypd8Jy+Bny4J+VCd2kEuqLZgt4s1tpY3ISZe0oCaok2edBHXnc33ZVRB9J+Q9IK+0I6
PJhjDgPLH7Dyg0bpAzoKneJKRLyLIad9QsU/K5fL15DRB95PW+4tVd6V2j1shmdNeo+gIXCCWKyD
eXyXlKXBkgpYOnUxC+NyhAcAUAu1z430tDfS1GuIMs6lKSBnZhGZCBm5VEucbZjZS4d9vxTbugjf
SFzZQVlFBZ1cB5m3Nsrg0mkyFLre9Grvi965KpKqxy3FzezkPk0tJbc9wRtLzXSiJf3ZbUkhBb+1
e2t9srasvMdSI/J82ZM46cfja4/ImGuU32k4itWa86P5XqWc7QfhPjMHfcElnQpq/2xSr2iE145L
C6Jit91l8aUGRxOHNMeEsPymXKgvVl7cY6Z9ZBpE64KWLRclBHCv33r1KDm3OXxyBXKJsz3UpgmV
wT7enx2jbEMzCq0dApKD7MeaVgFtQIK1dwHwZ6Ox66NfeenhE0mksQeneTAzTqlpCNxiAnf+UjGN
cLG17dgSOJ33ozqWRDo+0j4/scpHN8jiOBmgGEdLomMXhs18piyIwLUOIz4EjVPjnWVFbBdDfCks
YbFp9PqaRFjBhUb/NO8pL/xAxvumKx3Su9BrnB9KBkL0RWLtzo8I6zI1LBO1lp6MXB+OdUo+gW2Z
Pms2l1KF3nvPRJJbD1V5Kgr5mk+iXYWm0Z2YAfvbCDwukd6w8hvWcpUVtJAcz1xZOMLpvNjoLT0Z
zUOmTVa1481Qh+/I6sLrNmqqpZul9sXg6UzsnaXWVOPBAelw9Tk6lsQhedRQx1CwrURTP762ZnNZ
i4yQQte4DUhR3c7rVnkeVoM9VNu4CNHyVCPOxnn87IfdI1gmZN5TcCUCbCqsR8WatQwejD/nLlqb
Gh1fmXTjay4LuRJhxBw+BGhaTikPRfyD3l56f65N86I2gVgFDkcJq9vpYxatVDpJBIG0jVT6QWhr
nBJqGnhudipbBywybxJXd7U/A5KCgxGlEDFne3nmlaR4S9z286+0fLqwh5pmbxq+4FjtD4ycEAzH
05XneOOrh8BrpfoflkqtCwsV6h5kYbovB98+2bbE6VjTqTJLNK2TE7Em5cYch3meBFPP6islGAYZ
gRtelbMBq4s42U6al9+OHTdFhRDtLdGpB2XkjNeTf+jmSTvNcquL2pPhaEz5Zrlpa3Ap2wXi18+f
rXGapJd4ERrma9uBlnb1Th28gHyZIuMF/AR9u/5Epv1L1qYwwrOm/s9/NQl2/htJzZKkyBI+Zhq2
AgL3M0mtzCUMCuF+N1zJCjmSZUa0kdQy69hHUu1h6b9EwLoKMwAUiGRnbSGnAi5Cug3L7CzNPX9J
8cJjPRwuIofxmV2LaF/CkbzhToc9K5FkeTf4Hfq1owhyD1sgiX94IYDnfnkhynFNoSzXULrtgJj7
8kIc1bE55xNauVIBJKj0rZmWt0FDGjHIujUtrHI/y/X13L93ytafMWA/BouyeQyBvlAQcshE8JBZ
lMdeR5EPoYBtTZlXWqgdh8DXFr9/yrb89SkrWwpLd3RXojWw9V8odj12Zj8oyc2xkll6C4Iy3caA
XrdEg3qbGAvQS9WYe2fUBI7y2N9nkxGf8p78LeaWBK73tGu25O4OSCYT7+Db9Dsyy7ir7eiQzpIY
JH+oIR0TGCvq6/OXogjIrfPnLFPPO7D1dZe4BuiKkshNMCc9AdgS1SqcILE6dnwX6JO5dqWKcSCg
RJERsxfdBTXUSP2inr+cf6Ua8SqAXMDekTSdQIedaEW3y7rJhy1x1cZFRuE80Z++ZqKKK8Kx5da3
JvQL0naes7bnV1pwVdpa9TSvQUFd5HdNrR29JESvqSJMRRAz6VTU8jIO+mE3DNSyRYEeDI0td6L5
SFdbOyLYiW47ZTbXOWVQLET1h3vG/ds949iO4GKTgv9IcIdfLzUqxoCulwZThC0+zMt9U0z+3dio
6hQW4xVGi4UZaAT0mVoRLkXFEafQGbKdAXJgIqw74mfpZ8sa38lUbPuZ2tRYoMORyw7788NWFbgD
ixnmoDe3ZZvEey3QMMbQD70tQyNeRrbpbKVTsTVIo193Ln1fGKwLzhPBXV1Nd2q041MVWihbJ86v
s0QzHTArk1xTrkI3sy6UyhjeIQ46L9ejPXQrNRnJUYLAWTCpDI+WlP569Fw6vk6dHhFl7OJEtx8d
eHC7ykm4bNMOX1CQaHR1ExhIME664POxVYqLqGyZCGB7u6tUWJJC6TwNqXtz1qGevyAvvgG/hmpH
evbaSyk1vTFoH3INrbtQ+vDQVMa1B/l2pYYU1YY06cmMHnhgOLPjMsZNceFHk7UKMqt4ZZqzKjLX
+nBmlV7XwiBTHTY00nHZEnCmY5pI3NMUZu+U1PHur98jUvj0+7tb/W1BcmcSJkmK4Pv5j/zl7tYC
xYHIAFKDN9Xd1GisITKSgKBZdHmJIdF3zYRox7d12gwkUJxcEbd3YmQxGrnCxAKJG4jGrsB96yD4
s0NjZWjioWvD5qbVxuBqIkIba+RtGdGU872Q6qvi2BMZN3pNPHAoteRH0Sc/3GI6oczUjlbLUXao
mIgUU6/ti0jU6yJAY32GsUw1Ss7eIGgt7JJ17yfjlYOViDid/O78JW9bkCGon+7NgpoFpLuDilS3
lgJ02bqZ14JBVOimpijd95bxPUzC+oWEehTaefPkA/iDwQCdN4v05BEs5LiE5Cm3v3/jpfnrsuqy
/Lu6JVyXLY33/uvtKcTYWjirkoXtuLhNVFHEYIlIC7LFWk/710iPJ1h6gU4+aq4uvMIDoZHVb5WM
q8tKR9EVIbBDwJUztkFrQY/T9k+1ZV/7cTTcRpFBZlnKuVZWmD1naiCLq32Al/9yFl+fv3gtTfXQ
gJY9mriGVOeaD5CANgzg9aVet8PSgw5JIyMlPXkWm/Wyny7I7UV0ZdOPCfJLX+jp6vfvjaH/+uaA
KbWYLzhETZlSuc68J328geDzqQ6M/1VDpiPankQrZPzBVht9fQeIhnI7KHZn4hTB2CjhrR2tPpsA
V1088NnWJJQvP+uTwiBXk977XSrCHomCVR2ndvAuhN0/WcpnuAICyjieCYFto75zgDKgltYHMzXq
By3Tm8OASQnSmb+Pam9cG3EugEn06SZHykj3OHzG+RRAejLbFS3G9GT2Dv1zmaensPXoc070w93R
DfZ1kMEPzhzSTqhPHjl3uCuIQwSmxf2J4JmGM7Grbpg7oqbhHWUVNS+cktAT9P/UdR352Rb60dWZ
UEZ6BA2KxkS2nYEliguDzmdn6Mu5SCDP2r0KJ4zdcVL2G2N+eP49h7nPTitDEI/YLvwyggVrkaLd
Nu4CKax8h6+75rSazznTpPH4oCK8cjDGY6k0nHZO0B/GiGOh1Sh5X4nqMiyISZGt/YoW5UfmRQVB
95xq8hgp8BlSqmGAZ5pNG1xN1zgp41vya6NbtI/fgDOGx/MjvwCx/YerR8w728/cXS4aFjKLMssE
b2/q+terBxbolLgBMHUcjHJ7xpsSzuQd0WwSblDUDhMluz/mVstYQ+ZN9hZ38sPPg9fOsqobxj3w
2uMGwlk6uSvRoJVk4xi2VaW3x6Hp7MMEfHNXNBgOjEbe9Ao8fl6V/kVQipQJzKymbp2cqdrL+Xds
VvmjlUKjOj8cw6i60nJPf3fjdtXHUQHOvegvwsEwDg5X4laMVj3XLsxhDEzVjlIuiIZm3wZB9lH3
6lYW9iU79nQ8k4Q63WZfi1wojCDud67Xge7VIDHGRKzSGzswhCreQ0mjK6CL9ogTOl+E+nSFz8K7
kJ17/+mD0dAsfl50vYGEzgVKAIQvi8dVT4v7oGdldqcr4z1o7eB9gtoTEuPJwHB8ZlSTrUVtqB0z
vlVS20xeA70318RrZWDWCenFhAhgcagj8C4lhtUEqhljQc25/NyhiU9GU28b5ZWLUnS25fUowpYw
39vN+co/L/993dZHDkwztmW4Zk5RL6eklZvzw27GDiPUuCFW9uKs9BWz3Fdf5TACTyIrXN5BiU0t
dJsr0KwjQRRO/uhaBpM8SJ04iTnXq5qgx/nYWZdqOSbaCPYqWXXRwDtqaugO2OafIpraK3SJ3hZa
JktnG+n1lvnbtJzqfnpJkoG4tl7+gLm1NNjj/lCVG3K+iL9e5NJmb5a6a1OrKuuX8m7yByO1S9LX
aUPEsAZBrkfcUo8DIM+FZ4/+N6A1GJxbm+wHUJHM0mu82mZ5YyrjajCN6KEdrxogfldkBe2yKQBC
wpCW1rOvxDbO0Wk0sBeAQRNTyUAXcaQFnZWJxRSsCZ4wj01ELsakYw+07Q6KzByeOjKsiMzauu4s
u30o8nxRz0S+xHCtU0N41UKgDoqy+4LR7K09GJ93RBMMzfXnaaFytaUf9jimdSEPbSmCO2Ug/SQS
8WD0zcxuDyNyyV7sJghO5y9nDqfVUCVxS+l0zfAy6O4iyNriaaSnvkltriFp+8VT3Kh75WIHCyS8
vg5hxkILyTHtegbOZ5MQz4tEX6FhP5mV8ucvvW/ZlECx+Pw9nywCpPJI7yz4dQemNgmxd8I91UhW
UekQDkQXIliczQRuUqOsqjo4PBYz1xkDTHANoJassy+1cGReBD6MeezNZ3vCGLtTqr0N0hp3lh47
KPpN76oiUpg0jDKAgIEeIjeMZOuAqIRzEM3AU0SndnYXtr0Ofknk255qm1qWgUY9j7xZkKsDxbq8
BVKyQphmPpiEZFxWCgFcXH06P5HOPTvDkBw9DzaaPuovISi5y27We4ajAfU0691256QxZzPFjoWe
mtmeVW5JOJ5IZqV536FwR2N3iSBc2/1+XTchs/90xdumrkxmkkrOSztZR/ovRUHQG+MoYw9lEQ6Q
xLR2dozqIJ9uA/acAlTrrqA3THcTi+zg7A2ZR7vGvxaC6acXPAYopyN4aqORHe2+FfeEsl+6vrP+
3CoN9FZGDZ1hwGIKpgA8XkHN2dLD3asm2/z+xbhf2fC8GO5aZbE/CVdZvFnzi/2pwpmYqtJGqqOF
G2pIRtGekAXPYOxsAzELlkt/hoGFoiQzuGm3si8xtMyHJr0oETXW/YHQ3ASHASdsP3XRJJyhhvh0
w/0E3BaJ4fjU2bATkgDTtVDfcCswfY7K18/vVF2jMeDTCkCK7SYxvAoCCTloDa3o9dltMA7cOS1b
STjLncLQIO4wQRJ2tjXaqB2PlUXCtO5GF3UIgbfwUHGZIQxJn2nnPR0Ve90MsbxwhrtkZJgTZVw5
WmPdYWfpT8YZql0mP3Bt4ufqU6J7hxIHBrc6pcM4HVDR5Jdav+2CBrhtDrvC8Fe16cansUYbwHmz
WWe9Za4DSVu88b6RoMpguOi7neZa+wn093KICvHkgqJboubODn1Kbu5cn0QPPuG0u8FhsnqGpJeJ
/gF2zT1iHgqhnMbXZ6NcZdIxjyrf2p0fFvDT/nBhO19P6jYeKSEMxzEYEAt0UGKuhn+6FqxAwcZX
zbd8ZmOO0+yAN8/vTSFm0jTLy6LQfe06mulQnmOebGzWt3KO/Yu6jiJ5vv21kS7uTF3L7AEZeItR
YyBjhzBk3A0iAKbdt822pB+4iTJKCUwK3jKJqg5NvBwJ3ay767GdRapMpQyKqz3lHngdrxUHgtDk
5yWBeOy/bHhVlvhbkp3nKHVZvMxCPQK1Fmav92tusOlgkum5BOmJasYG6KrbCqGESQI0q+oFYuqM
o75YZcVQb5MhrW+iCZhyPJVwjs+GaVVcKUbL8EtLoNBhD2iHSGVSBG68cVzmniB8aO7VoNUfL0Iz
ve9xvxy0LmfmOf/K75VcqbbNbyeHLSe7MFXtgHfyIb/403EOqXNCWB+J8SOorZayLqIZj8rL9d7C
pLr//T0vCKT4soDxOTs6RakNWJkwGeeXuhTUmp1YefJtMB97YXefJxkO3wUp6FO3C5OgIjGYg0Ub
B4+2GexAPo6vRgdXoYmuPy+JPsRbEjUdteNIW0qSDpR3onwpPdoEaVLhkRnt4gVpJGz5myq1E7J/
uo9JOfGdlnTxoRgssYaRQZqPqb/7PgEwseBkxMmuWHbZSpuEfzp/ceYNFuj4798FDmB/exsc0PiG
QFhswMyzf+mB0vILORrTv+yrFNWcQeUYdSZZ0Qk0ds9/zTJ92qRR8kTKUHmBGUxubBMHLJzoYoda
ModdQOmiC1RhIbPwtzLbguI7CaeuXqyA3SlJJFDSoHguAjbkMQ3H6/MX8hKTgwwmwFzes5HmmAL5
hV5TfzfKf54fTP/nd6n2aizTT31GjFgXgLnCPVkSJ0NBEs71iZLaPcO5/BJUScqEbkK0Rb9wM/n+
ljvKYYQHBzlDTonaB5hWELUoFqEK529jisAED2R18pW7kPMYp+nC53awYowfxUdfZu2VLYiKdbP4
Ihu8524iFiTh8z3JUGu3ScPOjmm0Xpy7U2Hq5gQiim/CnICcKIzbqCnpxUf5DvutfCo9ASlP4Viq
qgrKvddaD10gAf9FUNFxmO5M9UTD4Vs12+AK0RTsIRnO6rCCqYS68NCR4TTf5GQHn/tkXSPk9nzb
y7ExdwSsF3sG/5/fZOEHP/jtbAqLsutm/AuPTLwEwiW4nTtjQDwy9N73gfCjOsGRWlXgNnBF10cx
f+F0Xh9x4Fi9Hh9pvZq7zxOK6eX2Ns3U+BCqdOVF3ebTb+tXcX979nQSdXnlDuLSC+Ps1FW+dyJF
hD5kwpD682fEg32lp1EFE/+pQOv+hF7mhFxQ2yAwLdZQNIJ3iBeFW9NkJsWpcfyMAqy9N+nXPqRB
gLW+dXaFxKvskkR4XeRqBOKWyEOhVLsnZpo5C+eXXJ+SbdYG/lKr7PssH/MbIZJmkzOf3xEQd5eO
uXZjNTZio7I5zTMq6L+xe9CEzuRmEM1lbiNJnAgaXYMilStrhM8K5SdZNVVro/0O8wPBMhSEyvZh
bGLg1SxNPxVZqT+Cp+h3VmcnHypDQn6ejHn6RwtcE0Zi3OwIYtqZwhpP3jR6l34P/1NavthmtZwO
UtcWk9/lHw3LFsaE8VFSH1/WsM12yF22mT9iPipd8ZTAMl+XdclcU0HMGDlVGMPTOHoVhEXqD9Fp
EUhCOlClqH5kJm+HlgEH8QUp61m+QV/67k/RJRjc5qK29GYb49ndEBTW72oranbdqKP7Keu9r+Lh
1IewaRojuRUQ/sBz2beVtHtSG0G0RFY6Hj5px9LRWRic/pR5+q0fhe5ftGPTSpbYSfP7nPzsNu6T
td+702NNZ592NFxDsgyxnWBvHmCGASC80zvZ3JwXwX/7GP7d/55ff57T6n/+B48/8mKsQkybvzz8
532e8v//mP/O//2er3/jn6fwo8rr/Efz/+G7tt/zy7f0e/3rj/ry7/Mc/3oNq7fm7cuD9TnO6ab9
Xo23uBiT5vxcebXzd/53//Bfvv93QqEMl53z337++X/9vfkF/Oe/nt6qOnhLkn/Z18lb9q0mEOr8
U+fQpfNf/cyHQhz7D8OWEhoPn5nhzB3W/nvd8E3K/AeiFps/UEqn6qLgyvKqCfgj4x8cXfgpcwMJ
fgNleZ23859Y/7CZWzuuqxQ5cKZl/k/CodTXks/h+GII0BGGtFxFRXA+6/xU8hkqIDiHdJ/bLtIf
TNt6dps9vQTgS+lOGZG+QDu1h2rEIPlQUHhuR7onK1RzH6lqB4QlxrRCKnV0ZfVR2vkmqLx2E47u
uvbrejsgutlEmlXi9ku6G/NlX9NKOQUe6BtynUYoJtOWxWLZ6tlNzz/p9O0lKMBdXN1DwSHr0WrH
TZgaq4rWeFTl2FlrYjNzeHXcEjG3iXxFAt+gcsLhgrQU4jsOI4lwEoeHlEulSibmtMZ8DHhkNoFu
wmgPK8JoFnQGsK5jNnTdehU3rPLYruGHFf59pfCm1ToRH2P6h46J+DrpOL/l86GRAy66CNAbv0w6
wABNQR2N8a0Q8iF9nMYZB5YdJ9/L9qUsSdmqq2+dtK9SP5+fvLvxBT7/iZHqUvTXaDtA2EQDDsTq
RkXmRerV+SkDJChaoP4dwJ5eRc5eDRNDWRLGVolRPLE/0P7yIEs2470/b5Hp9U/X/l8ryc+z8fPI
+L8aQbwu2uS67irJtWlZQvzyulLfJ9EitOXtAFQGYsJ7oxvvsfThvyAZUDm1srYbW+eDyZtpZJdT
Iy46G4a+BmQwGunzBsYfa7wvJd5fz4nPj5Mt2m957tD+dHnb8Is7yVDvti+u8VyQx7TGBc/pNrDu
Rac/AvG+KGWxdNPxWZbivu8Kcv5cWAXZ1gJnamFJcg3/YBvwoTFFv9dpdgQM9CzIvljAbr8cBywn
BET9/s20vpbon0/cUNJUVKD8z/3lKMZYPpeVU6nbsEBoHeFgim3SS/H3k8wS0njHlp73RAzbg3aR
6hEF2JS+1+WPqJlvwuAN+c23sp35mUSTAdf165YYClU9Fp52lYsBcyOWtYVtvkfZ85iOGMFa5azL
8tUcGm5s8qfJwEbsA+qG6VXLIEIfauBe3oCytnmL7QojjI/CFNg57MoRzF3bXUO9TVYmcaLIA3tC
W4wc+k1vcDJKUcMgPuuB5RMlG678Rtt0o7H1G/MZXuVCVTdaoRMBpD9qtLd//36Krz0b3k9h2qZy
uAyQGAtcw1+PtlVndp4TqQD8iUvSndk9+25Mj0Y14TG1YIcCOTWku0IlNaCXyl+UIjtTDzEZGlH2
0c01wtSN36FNfajOGViQYK7aMJRAUxy6BKuk3+RXZmzti4729qRCBF0JfICUDrqdYHOTj1VO9k8a
kpwjgXFSSHsOgSOkmsaqfRmw66DP/cNqY84Xype7EpcULTGDzo5DGWz+ctajaGJQOQwR4v4IChJZ
G1PnXlZ5f+vYyDCL2kAXH9EeNQuMuYjTrXCVTuYGaeuFJBzTadGWF/UL12C3tKeI0UGvyAsmCCEl
YRykzR8+qb8tjzxhmslSSItnbp37zT/dsvnUZWhpRXjnmlzjfWFexdbNVACZ8+/aKtgaNvFHugud
h2rdHvxjleqnGS1nudNl0feM6FNF9l+/kjYrYFdNJ3zhzcIgdAMeCuqs8rbWy70hxM6Jbzxdv66d
5NKpgH076FjqGFv771/T3+5mi5cC+JhxEO0219Dnu/2n1zQEXmQ1zLTuqjYhTSUYmQ6q9xqpghbR
Z+LsdDWp4CWy2Xa0xLeWIQxj2PFMYl3ggzauFNfNgvVkYob1O/MYcUTHUSBieoNIr92SoJamRzZk
XoQ5nGzLdy/0sHLpy/SAl6Liec5NXJbEKtdaudEczKemgl1ko3yPdkOl1HrgAAWnz+y3lZ5f+1aL
LTMz04UC5Y3ZGbKlKJvqGHfVDuyYtZ8Jw7Hlevz2xucwtTXCbNb0qUVRKfKmRX9j2pjiadKXJsI2
ufK84rN+/VK+/rzpmL9eLUixXJZHXVeMHhgY/LLpjF5fqTo1wEJa1mtnN9duRsO0H5laYkqTeCdF
v+YbUrw9gloevQNe081Q+HA4e1yb2puTDsgpYvsJYvUj4H5CLEbggIxw5tlpcfj9tWD8urLP2jGy
jAzLFfrcRp5f0U/XQhUMnmsTfAhqZLwbsPTjdo8WvhVuY3RxQ0AIxFCWK9XhWhna7BB67U2uNReN
rdEJ01dywsTmI7ev+wgfFj0k9Mbp8v/hWSINs23LsAw63r9csU6LBa0vTeM2ZwSPkDteGAa2vsQr
3ktxp5VedEE51iybsL2w6KHyDFfCHU+jKUAbjO1mUE6zSYGF4TuedfrJG6Os//HqNr+ZRBPalm5T
CqMc+fpm1kmcgc8pzFsi6A9xSUsGgWMCi9u4YLBkLRMJgw8Rw5gBWsXnnEh0xCGgsJCaE+eKwZYA
BjKlHeB3yBB1Dv96SpO3rZim2/KV/L7+D6uBmPean5fkzyftUG0rHFcY474+6Yaxa+iltnFbWYRR
ukJ9mDiMQr/g6isWidGzDTu0qSe87olx70cRmVNMjMe8w+mXbBykAYhOW7C6MayJRd7kt5lp48Rx
CBNDxM1VTy8+RnWpQ3DBEHFSnY1DlzH9nLRnSj9ZNAH2qrKoFpqCPll79Z923K/dNUfnVSKcsKkD
Hdpr1DJfX6ULFDclIEve0tmkR1RiFYqwDIkCo7cTMrdKvTstLJvNGAzBynZvrDSA8RSgQgt9npuq
uq1BhHnryTUFx7al/4sacUY5HIK2mANRj/5YfPNxCaGlAnNAUNIiLmJtUYt4Ac3D4L015GqKmm2N
DnNGzqzSJp6Wpo8LbyrVBeVe/4c7x5w/va+fLmc9KW2hK1Yl6uCvr7se207pVSBu276ks9Fs3KF9
hGQJ2CE1oIMbD1GFhz61An/bNvmeToG59MmaWprecGo1Ppv/Td15LMeOZFv2i/AawgE4Jj0IyaAI
iqC8ExiDAlo75Nf3wq1n1slgNmndsx7UrcqsTDICwt3POXuvjQk53Ro3nSUBPJjWawF2BxoCJU+X
hhf89M+w+6X3b3x/KPnY1KG6aQMU4sn8+rEFXC2DQ4t1B+h4q5vTPly1mgslFEBVgJ+ta+EhNMfO
Ld+LxH5wRrFHjnItfOO3OmIWHJ1eQI699GMl3Wkeo6+fJJJo/iTYtbvYHzBk1dtGXmaOtHEg0N8D
sw5UmVjsnj4LkpHopmkxquXoAdeRICTV3ASFZf7yzv7bXbWZj3i26TqoOf6KHP+xavst/kbfS0yk
koAhugymZrEGIfQ0EUi/aoSnYAG8QIrYpBojX520BHRbNtHqtXyoe/U0TjxqZLmoZV9Xj57Zk7/H
wW2B4o9VHzHMuuxuU7H6ZR3/vj+6tosamYvpUXWe7jaUYV3TOhO31ZJ3eqLZ+NzTzyFoIMKXgHlG
okjY/Le02JHbNxg+XCv+f/gQlDIILFmnhZCnz1bvl4M7mLl5R7LimtCMaTQWIzwdnOAxlPUWxU/c
39qBrS9kvQwwqP58FU4mtvNahF5Yn28fei6TneLrI5XVkzOMtsVg2BvIfSyCW29ONqyZ0spW9mvL
/eyyDkKMv/W0BxCzhMnR9/cS12CHTW58q1rloiMa2+Nsb8b6GdwHsWS6WKx0N1zocYIgEbapw+Bo
M7nN45TFzsaKIBGG/W9nnn95QVxeUwNBGgNoTz85QWQeEROJwaZX9WBYPG+2qaSLYzykxypVCgnt
sDfsbmcRH+lBTcNfXnC+y2toDlNPLlyR1EdTz969KMTXE9e0W+KbphKPuDI3plHj2zav/JYY+5/v
w7ejD0UTt0AKT0dU553OF/WZO5rUHNYCT18aWf0YN+Ol3Q6Xoooe0OPgc8XeDdP35197WvvZf38t
R3BbNy2DlvXXu49utckz39HvQs8/YKl+YGRwV9ZMn1qdgX3U3uEQ+6WM+ZffKXS6fTxrrBskSH79
nX6QmAgxOv2udt3n8Kaq7VvaWBewT4NF2ng7RYTGz9/SMPmRX9ZNB1PCP37lyQquuXZgeL7S77QM
GFiGW32gy5YQZ+Y2e2ZGqyrYZwFkqxILOqAg+I+/fITvJxt6kjqaCGuus222p6/fmgAfH2I7iUhm
n6zz0d+p0IE+NZ37nN+x+k7D1nC2szFvG1WCdL1u2+KiEvg86a60+zhOd6O+q2Y0qJWb28QxP1qE
khLIUForVPc+DyzJb0vTIRocfduuDkN/wTsyQNJRV5N0z41hYA6XFB8drUuybaZflrNvJTXPE/eU
x8mYt3kUy1+/ZRVVvCcwSe5UWpy36dbROdjaFUx5p/YuAVzx3/Fnn7EFOC5aO+c+VdJiqESmVdFf
GpMLct32LwaNIQ/cBaf1sLN4tCDiLSIMc/3Lg3Ha4/37eR0WP8wTBsf0k+c/R7LeQLyf7lgowSAG
92kGKCKFk+Zb8zalBY9uAxDKVQxMgJY0ZHwAbikAjtIjJTklmKq7tE63P38u81+WAyaKOkWx0EmB
0k+uo2+Zhc5qwNOSzkNYYhXIANc2iXjrNZJuvfKxgbYb6sEr/MktvtQ/wWiQOGV0FG67v3jtqioh
+RvVWQfcl1ftRg4dXU9EyCZa91F7gI2bLDV7ePeg7NnCvw8tY/zlyGecLsiOIaSBOhgFnCvoM55c
YFGO7EClNR0iqONhs6tLaNuNuAX4dCjyS1Xk5zIJL3Qj3fS5/uTExQqrtQ5pb1JnP1/Ub13Y+bPQ
4rIR81hCF6eKZSDMbMK9Gg9tla0DPbqQg36JSfRsAF8uIY1xjDIuXSO6IHiTNaA9azBb67q5K5J0
XavfRCUn+kDJkQO7Dm4ptEV0u93TtyXKsXXoGOIPnZu9jsG0BnXHdDAcL83B2qUCqwvphx5VZh50
+0hZa0thip1c+0wf7PNEEwAx4QIs+jQ+RyaOrsOy3rE2LxplXzlFtKU1eps31s6UnA0zKlRz8l7m
tcHWp0vitnBfX/ul8QQe/VhlxpPOiGJo2tchp32b4Z3J/oJxLn++E8581/+5HlPic6J2KQTmV+/7
a9eFhdf2fc6WE+4LYz7uYKPVp9jG6RnYq6B/CZLhupi9xKaZM4McKNtESpsNjyhFUAghK0ZbEfbZ
1itAqGiZ4S29hgAxwb0zkV3ODNQlXY+6afpVV9FSzcgdKjP1WMPulUN2pbWMUfwC7L5dLw3uMdZU
6GT4f/E6ucb5hIEqr+29X1JMegkQEAydcVBeun0FMe/o++O7I9N4NYUd7kgmoX79R5/DAw0/X4+2
0gE+4BTt/TbBtO0IjBiEj0wDCPNejDtR1vdDnB1+vrjzIO704s7dcXseo7B6nGrw6MdqedhO7WF6
zqz2tbDsj5G+iCz6Q1OW3aIq4XETbLfJB2jVJN1dJDH0l2RELY72mbADASUmImA3T5cDpWiW2B9l
SzCTnQdbvcYQnaghxwbLeSnweFAj/PjkgZNXNg+m0v65K40X3Y6xElf+vclxDxp8sUBf7zNj0Z+k
Gq6DHmu/TtskNZ/MVvgkv00PKRjloE3/VEl8oVJjX2awUTm8b4ZqPTXt1tWaXV/zO6qcP9pMHkHW
kGPVWTedci7tBpVURAwhZ+ZFLQLoS+yjq5iXKiyKbYBtGdybueAePjnyvE+Fs5gSnT8ClkY9v9Ii
rk/DL2Ym+TSZwZNf57el70ZLzkndojXcYxnkzgan+0I6/nhWge6F7BOv/bQ1VkRxT+tsSMAsaiue
tHerUGI9phXof0Upkx7aOD2gotpNerurRnEZmub+59svTrc0x6CxQCo8H5FcCE+erLiJmWeC2I+M
fiMUyphXJinJecx5i5zmTjHUo/nwZPikM0sZGSCgxSG2YPtMABcsGkMEdd3JKkApU55HLY++ZZXM
LNG2AkQs+u6R5F3bx4E5VlEPVck5CtZyOFxnLLrOsvcewqzNlsqld5E2PF05wY6GFdZLpZzFkHdH
UVRbp7/gb1E8K6KW2oewQ9YZTAmRfT2Kc8h5vxzA/n7vr2uOa9mMh5nCMXBmO/p6NPGSIh1QSeYH
O5W7yMZWmprLKqye2TOiraPY87P2mpQchBuNdkl1/2iqAM6N0ZKHCU8A2c6F1XtwCavSWY9ExBHA
Bjyj5+v1vb6JDf04zAFxnMGgQYI51HzkOzj7vdp5VYULa9EkNM+lWQhh7d5u0nzjTTlkUvoXUKbf
MjE8DZNaKNgUsuN06IXbxqWIQsALQNkvV1WRREs7ZpAkWLyWzt5tzafY0+TZOAafNnIV2T5A1UNO
3Gdkbg7umZ11+1DzNvb8yjQoxZdmxITXitd5QaTPJIZ35hfEq+L8A8S5yFzWqARTeBL6MBLJcNS0
ajWzXgBDxq8Dp4nJsuCrogsfgxvwWLdaq/9yABLfF7H5bmHDNcUsuzxtkVlu2M921PwwlPKDUlNL
c76neHRz89XL+vda1Wcl8lPCOK6SIblL2+ncjtQyReMKM3ubeOYzWhv+Wn8VcnjvsvYhzdTeJG5O
N5ti1c3KaDtTQD1DgJ1J/QCuQy3Saiut8IJahBg1uvndsDQM79LxmotR6gynbKpA+QQI/qHytL0v
cmdx2zYuYIKUC97XYiv78n3C0xkANEdp3v75+QX/W5GfPMi0ni1Oq0yAMCmevOBEKaO007ryELkJ
bVFi3nT/vDXng/asssbuyRfDC8AiVMiFGDqUvzTMVet56Dj3nQww6wYv5YQ0jaR2juazVKtyrsMO
mKkeNn/aybvRiQ+DXlSBb4T78/NX+NboZ43CUSeYZOnQxjiMfX0XJ/rSWjDa5cEcY0xc/m1Z9E9J
ALRWCy5iN7oCarFwSw9xTxeRLFf5twxtk0XMHoA6eG9H4bmeZcfRhrCNJaLpfzkrnrjZ56PZPBBE
A2nPrUra/V8/oU5ALdV3XBw8LeH01BzhkZFJ1EFgnsNuYVTdxrMwqRQNNlEBLgJMazTADJTzO+T3
jMKtRQO3CkjpynDB55aRSwub9IyFN3CuYcVhTpUMdxNzGSKFPUgw428N9W+9y/l7zO1Wi2M4a99p
xzBGyKlpkKwOtM0vetrcIGYwU4vJJaGsfe99A+xYR0rp1F0PMQ8NTJtgRrvkoGRXdHl+KQj+9cIi
EyDZDqEOOuq52fqPbmGqmaQnyjo/dDaZvLV172UQI5PmGjH5n/wi8c1DWSUvgee+6QnL0mihpo8f
k0QHz6Ou2xJGNay/MldoDGmOp9q2hBHJ0c07w4f1WFfS2zh6uWuD/Jc37+8W8fXNIwwap7BrW8zU
zFPlQdCXfuIWQ3Uo0/KgB+W+1KLb2as2omBf2jBZIdrzkZZl+Yf++ZOTm5+tszB8/6XvYPbZmQNW
mGW8zPqXyKj/BBEpi1THbH0WOac90VqRNB9UjJs608Uzc/OL1CbgFsnhjavARPQeFMKw7j+inpag
4WKTb0VYQ7Ux7sxcERplyOuuqYMLWgqPQeryuZpsJaOG4OtS9OsEjugwKxF7BTA21ZxLJFabVi8P
skl2cMWhH5cHIHVXtcz2ovFvc1NHSZj+cXp6x2F7rTRAZJ5D8UuEiK0Rj6X1hN3IBJuXHtKCTuhU
Qq5Z5LpPZHnoALLpsSVOHZQdnzcojJrbGufV2ZQTMgh0DBNehsacXWqVveNJJHTTc3ZOYQ/LKOq2
nm8T+JW5t1QNt67U0WQUi7wEqqQatWXwjrHOC45Gv8oc46NP0/KXh/bvW/L1xntzsYJHn/Y256u5
v/SPhxbkA74t0B2HynJWw2TdQhmCWOegOO6dcG0HiD3Iu7HWpeo4PSgMK1rskAekruPW6raW39zE
vsR61Tmk6OXtC7mRDQcJ0Mwct15sn9lborJ6VcnqQUlo0Co9y9PqPnEZGtOHtVddUdG20tZa2W1c
5T5rdaktkbLjL/UO/sDBvRATtvtYnuNPYv7P6AvB8x9s0vQq2moEB/iUthXQ8pA5kOdfuZCU6Q9F
uzYNoq0BuwO/ybhOHG3OF+OuZe6V7xS/jYH+Xq3Tq+mZxNB67GKsTCerP4LvDEOa2xwakHROsKkd
Wy1bnyvTWjP/WecEFHeUXEHwEcvmYOv8/7EF6eBOb1hVvUFLlyKLb7DcQ0sl/gQy302gUYD4Dosz
gq4QxyEI9yHJlgbJkGE1WYBIR4ppN1zZDe3oASbcIu+tg93Gv/XULR6Hky+IPpHjtzUPF2h0fn1c
Ao8wWOY0DdQJQjGBwoULkIoborvNlRLuWdFO1lqQxS0ThEBaZZbLiQcnh8icY82cinFblvI2C8Yb
IJGwpsNx5RUcx6uy3MZBsDMm5a4CG2Dszxvz37PD6SdnJGm5+B942k9FYWnSTQNRG/Uht7u7zOG8
nlRLOYGwHdLik4jPDzVHh/GpEy5rNVC38ZGGWJDqAPi/566NkbVsFJWtCdNTivATVvNvh/lvDV3H
5BTP7kxvjAEqm9vXK+zTQs6EDFnz5v7YVEQPeLyvRq/mjKo/5QmrD8zD/fCIPeE1iO8H2/vlUn0/
w/ARbMY20KENqGenFgn68gT9aqNxN3DuXCCtvEVnCUW8oA8r9che5bvJiQfiw+tNg5+mi2wM3UTe
gdcx1pE80mrEDR4aN4mEVx3DSA/a+JdRsz2/S19uKJ8SHQBaVvSsDmKQrxfKyVQLz4SBSBzqWy8c
ABDS4TBqbGMCsCKKlWU4GcWqdoz0HCDm3K3QQGA10eeYJEfe/nMv5aCYGS2HteGtMkoeVgnae+Co
W9jFuSKaDpE7fPDmPCjaq6hhaJJXj01k4j2DLBeD5GLfvBrlWM+UYxo9RQZF1y7Xvh7f5DpH0AaU
9tm+a/VgVxbbqQBA5njaxrBGIGTBmyXjh9BiI7FCnyOAQ4Ey+Lufn/2/ephvlwqhMc4XibLg9Nkn
Gwy1ZMwc0yAtPrCTh0j6z8U03NSxua2gnbouUZZpt+k7bRXW9abtmF8U0ebnz/G9gKd3g8mElw+2
giAd4eSWhZPfh06o3424ZGM1wHuLiVIAhbTkADBqRIFZG1dgZ2BrCIbupm8DuYB0ABPWfNKGuVSM
+3dQ9zT+rRul0ABXOlnmxI2cF7MrK+wjDZAFPQ+FG6Fku4JOSgTCdeMfpSTuViH2inEfW16ydLMS
TKYTE+Rm8YzaxFGBaMfTVLnR2lHa8yS5ybqf/SHY/FMUKwELL/9Vz/J918CTRdFgoZ3g7Kj/XRL+
sQe7pH60pS3KgwcsJ+To50eusVQjBjFvlDfMvfcWOMJl1I8kgyqyRjyW4KUPpB7cZbRMAadsG88l
Yc9GvqWia7ok20EbzrCp7MYGTvCgwdIKhndpdDuZAWXWa+29jzV8X170YtQQrKqUmtjFqVP8pgr5
3p6ev6CFxA/BzjyJPTkZAyEBxTd/QVdAFLGS6bNx5QJKDwS27t4gtVl2tPSDQn/RQ/2T8nJpanLT
CUzhrg4z2lKXfTBOvyx03+tNtO2zI449AXnWtwkxqTkIHEu3IFnIf/VmZ8pgNYT3TI+4Hl+KqpVL
qO6v4Tis9EiFWyvId+6g9nlMjOxARlDQCJxU3iZ3aIYm5B71BZB5JP0Vowg4GKUTb0WFiA6/KmHB
kff6yxs1t3a+vtmSq4fiFD0UjdvTaQr8BxB9KXzcgQC6nN5dBoVS+hqLbuPjTn0Elhghxoe+lwz4
pMCzB+lDCHS3HrVnDharqrPjBflgx6aWd+RX3Um73MqS/iXSr4PWjcCBs+0w1pd+4BKfaUB551Q/
pPH9iLAyzctrIJ1EMhwn/HJAm1jmIP01tw6DSMtpP8cUJj7MJxCgRfQHnMN5NNKyj5zgMVfVlozb
658vivl9+oCYlNMyKupZyfbthYqmwBQxpKWDsky4qulK1nrIRLykOQT/MxcmMqtV19N3UVeA4Pcq
IhYuigpQkKmJAQFxxYL8CWKZ8epmFT59L2E8IfkB1PyvlRvcxuZi8J03VTnBQlflakzjmBEgHmRf
clwbGG1kCWV+OPo3ehbeJ5G2H6x818XiXFTDdUkpMbTVoxjiV5EE90WfXPVK3xQ1MFGv3iuyVYM8
OIdjcTbqHcBI+BSOt588yFAhFTsx3edDqM5K4F+LKdPeqxxnA2QchqjdcUjRFU4xf2iOfTRS7zxm
FBA4szqS4BEuBpNwOz1OlB0IxV2XQB2p2tWA62WyMqytxM8up3FaT1HzPDXVJSxtbmHvvATGhz+4
2zxSN77bbprReC7qDQ/h01hG+0jMC+/ovEjjQeCIWmqhpi+9uHn3u/SMjCpSGxAIIom6LN2gAoCc
wCQ1Nv5Adk5c5itCYwCQivYz0vmF5Kxe2aJ/EIRX1Om0ADU72ccByhesyjsTjK4+6M+CY1vZVRfE
rgaQ5bU7XLxv/nBZu+l1XRHjbBg9kyZAGBi1TIAynJkzA89XRGRZffSH8NWfmk0fjZcUCiFHnTQg
u4CtusUn4IdI8BxQIYFRP8maHAPfV7jcwHkN/KebqmZVuw1RAmFIqJNTGLPJeWPXFI84Bm0wRlBK
p8ggWKF1oV/mD3GSY3gfMbQEykmWbTCiiCutJdXMeT5qKf0Vzz8Xvr2KXLKZOxgvRAL1Z37M+GcM
fAKYoxtd1OrWSp2lbRaEcXYGDs/wLbECZyuskg0iA6lrdt1n1LfHtpCrIrU2dKjOPcY07mtJPl4H
PoMW+V0qYqDk9g2Kyj2SkZcgJj1IBXfCaZe2GD9GuIokfol0qdE7WnpEASSHSNTLqMHCPzbSwug/
kMAXr8aECfLY0OYOU+YUPjhks5sIaqQmL/IjRkJEXYVzH0YtLMxMf4swMLKH9WsEslxDyfMz5jTO
fG9PN5POElFVT7np3YEELVZA82kB2+WOmHcfbXogcX3iqq9nAZYRPBrk8Blp804S5c/LijGfTr6u
tZzKBeXDzMuS9mmb3W55SVQ3dHe6qW1dq33MQl50WtSA3UP/qR1pFQQckxt39ReTVDk4T2Jo/Gb8
2THHpjjGaCoIguT9q1sOrD9/QPltIm3OJfzsMJrlGGy4X49XE4P9Vqub4Y5nDqiIFz2LwrxKDDnw
Enecdy4qU04UXdY7gAwOq76k+sywNMi0u9LC6sIrKXPKjiAevRO3VV6QTuwrKOm9tRWpSxHazyiE
Il+5+CBrrYbBLeLrLMzkJvLQtEU8tflkB4iHx3c2jW7TWhdtFDZLp+cHNaN1tKuaQW/oPkubA4Dn
AnhSdvA6IIrYVNCGkTxb50jUj/g0936IfddTRLiWBVUvGxfiBOtdwN3bqnKWNoXqXQTDVhCRs7an
YOv6DqpQJxSQrzSWDIMma87gFfDduNPtK93NQfGZmrX0oivb5wRI+hqKPUUQiy6bXcAJfVVL4H7p
mB2kH3z6nvVo+P2j1uN5CScHKHpfULp3W3y/Wx7AYhsNaKqEnT7+fEe/awy4o1A6YI8wK0B1ctKr
7cZc6tqouKPjeOfl+lI1znOmxPNoIleOSPwpbO8jHctVHpgvRapfDU1zZhFHSxJVvZly/qlfPtK3
DoDpuQhh5jkcaMdvQs14yhPNc/vurgfTp3CWRLa5yxIcdOP0wubFTQ5SwOg8gabJSEdryKLRs+dy
/GWQ8s0FQJsSmSMgO8plJiqnLgDlOLWeDV13ZwgXCY238jAZqUruWY6uNfcef1OPlaRUq1ZYRy27
z0LikzUyma3buDFuijKdwaYBTCX3ps1Yx4wooUHzKy3p+yGND0qBSmeI08i3jnsh4SymHR+0iYNL
F/pnj7I3jzZGQG0yRuV57/BQGR2tNq9OzqNQv5iMlsZEIOFWAf9JbFKK0kaFi9Gw336+odL8vqy5
HFr4hCg2KEBO6mhGT2ZFa6S/C2tzPc79z2SX0tBZYPeGNGx5WCjB3WhZfzcghhQCFFOoBpJSIu2D
1fwmnAYiG6eA2R8zmEsILBlIco7AHM5mjNwdPxGVgEheTauxFqqfHlMueh3mJFi5w5mpNd46pyxc
ZeKJKJBsKdrkzBNkd8gB82dRj6ukSeO1WVwaHK9D46WMxNZpqJFq6wx24GvOpr3QOnGhiVauRkud
aw0uuJAqZ2mYw1swJPEmassX1vVddp3zgMMCSz4BdVcocpPzLGgqlANg48v4ENklpwiHgLChAAcV
q0/DnlFmEP2X3kR2epmTROUyMg7bi8YEta6X0afppWrl5+NlDg2GL8rpAo+XsTas/Bct6N86+WQn
mr3AxP1KByHEaT2ve2GXtu3IlY1yEtbSudywxo3nW38g4n5Odv6aR+FbSSJVzFFxCQngs9fcGGr4
zhymtxQDEAYJ/cbIM2YR6twkXwhYHsfHbCBFjKgAJDkkMVfjagDb0OGsXaMtwS+e3fVxc+b4Yq8b
/BDwdU/FzHhKfTLp7cq9jJRG5ujCwJq0aJzoM/VqlC7ikh4zdj+DZAyhwo8hxbtFa1hiO7N3qhAw
LGRfMGAG/5f212HTXJmSUZMBb9D2uUvgpi6nBF5gNUxLy8KnY2vWWdMDL89oRSIPPDR+uasN6vOM
+TS47t5ZJcgef35fvr3MFm8x9mwHrSMTPnFSy2baaLn2WGYEgUATzpwP3VWvfVU/yFhBNkiCX6oZ
8W1X5xcin9UldQ5SqtM5F2X14JSukR7QssVoe9ivX0SIh8NqCD+byHNU2r3Q+hbAI8rIYXQ3HBGS
ZWDpf8zOai5DsiWE+VIbXr/0XU0RzQGx1Ixw+HjDobC6N/sBGKGzpIZkiMbrHw/yIs3KG6cJN0Va
XCiLWBpC4gc3RD6YIg3wO5fQMA0zWT+12qqR5UvnkOliFkDQR52ElxkuOk7huWNR/nWF/GX1/34a
my8LbRPmmQiMvvWSAieNZQ6D6mAW01uPFB9WH19JSQMdo2C9IZaYtkS/INaHqSXJsRptSGl8iF7t
235Yu5xi6KYiXsmw1iYa4p+fn5TvfVQ+ooM0kPaC7QGCPHlU3GEyOgBo6cF3i5smFnuE78fkdmyL
J5r9+66sXzGWhk1+rY/A0CD4A6NJHH1fFg1DbOpBfZXI/swsgt/86IwjTpd9i64pJCVm1SwimEW/
HhYR7LNWhYh2wNm8SjKYTB9lUehLCErxm0NKl+p6RZ2fkRVMt4YBLD4jxjo4asb7dAf6QhFNN5F3
+0oPVJGvWx+ToP/T1IgDWG/3YnCugGqcpSjleLFJVyIfajmZcbgieL1+iEGvrA31nFgzb28MYdK7
lOt1ASA5ULdtVT5hA7IZ9xh70463WpHzomFc5aWkQY9HsSifMlRLkL5drMcNOR/klC7qdwKNFLz8
FFrKCu1/vQBIZy9q29irSlxQVTN8dday6V8Sxb+ZWRZpEWCBFjUdRsvCbhdDHaY19FolPEGxOV7o
Pf5Nzategbg9OQRPLdrAX7aGcRxRm7JDIieo4/RxFFkCts0kW84mBk8byFArYacYZZwvGsIJpdte
ivQ67/PVKKZDpvHw4WXVz01nICgbGgwTtunQMOdNw+JpQhFDxViTeDq56zrUKKtceTul6Q1Zr7ct
XFhbf7EZxS1sSRsiC/L9oOh2kPGqiDoo3gNYksIs8k3omw+czbDXJOXe8703ZLPGktebJEqMveCC
YGc5KyfvHzj67nJjOrgMX5eh08YLl9a5bv1GpGec8G+PoYmhAUcciWCnW1k9qKKRBO4cEt87Cqve
5H39EuqIyBON7agb3oo6JzuY7+3Hw5VhyW2kiC9g4toSzDjdlRY6anJgLmdSKmwYek0k2m66gCoj
iwKCnTomi3nwaWrZS5KG3jqpnH0U0JRAU44iyhg3PajVJdkR8M0KQkQjU/7JQWitTTc8gMOIzrLG
2nITJqLyFOkyDvISdAArqdwEFCip7P1NUtpowcyImbG3M7xwJDq0gxaY6cz/TUQq4Vb50RNiKWQJ
k4N/F4MAmYoqJeQ4tCYY46jGg7a86QvrrDDF2pSQw5MQ+FjndbP78i2sPwuvfIGKni0Hkd6RQcby
sdA4PxIcwq2qo/4QsieVpv7B6GikcaCdYcJJV7W6nlK32A45J3RtLHZGyv8YY4CZA6+fmeID4fDb
TfMDlrbFAvlWQAqOuIUCSe9EyxE0evUr2qIN4RqvxDtn9NUDLGp2+dpEO7PtcnxNIw3zlMQWizTB
fP5dZKyHs2j3I2R4zjs1LMWFrnKoQ0ExbqQDtZfCGUc0SYst4gx7U0XhKhBkKQECIkAwOQM/hdzI
GdTq5wX639ZAxlxgWlimKe2tk/Jq8qMhRtIfHGzNNzc9fbREWU+ToeOGF9XrKENWjYm/ansSjgi9
X1IHftgi+AiC8qb0zes0f3bMhh1YnI96sstQ2K7sAazlBHkVmuzsYXvvpX6RpKgUO4PeKKY7wAP6
rVWa+ZnrZPQw5PHnL2bY36o0C/LMLEH62xV2Th1gMRwG3GsC87zRXvPIQSwoun0WI4uzhZoRUjo5
JHm3xmA+rTKzuQsbh0l8M96LYqZMWJKyCHz1woMb5YbS37qklXYabQOyuQ5eE4hzC1nGwo7drVHn
l1VkJucwgY0L8vGI843nODSBW68qpvCirboOG1J3IUTnLkREAw694Q4dnFxAG87WyuorwiV6ovZs
vCPOvYsGDAprDUqGUN+zyEpyomSNRfYw0JPYytZ6rGvvA58Punp6qj5RxOfZH9UllAV66MPjpg2W
Twy1TPE8tEjHB8p0NBxlxus1PpENwCPH+XjlhX+yNjg3nAauvh2dUWySrBo1ajMlpF7n/W0Wfnbd
K6y4buPpSU2ti6fU5cLp9bBI9IZQ4drQVpEl17Ya2mUd5Pba78yj5esrEzKzYnifdu66H3Gi0lol
Lt3XtzZwwFU3xinfXMO15asV+Og3yN7XDGxIqO78R70Yjj6MArgbaEPaSV7VI+AGzysywHV4fyHX
g+v0aFGbibmIQKIszOTeA0+6rMnqJH8ZrWCqPvwUt7BrAPcGCkOq85swg3CDOnXFCeA6yn1vpaPn
36Zda57VBFFb0E98LPKIQHpiLwwjXmve9IedlWy8EXNGzQN4XnU3+rGd0hAWGgbepGs/ikG7aPKB
SFdA1RcRLURRjO5KG6W9zozpvpWI3TTDYF+2XGTSw/DLi/0vh8MZvKTjzZgl+N+8h2j/O/DNIjy0
0q/hQ1bXPgZNLC3aI4hPpnxGU67cvtkhU1jJrl73mrw3ATACrc93liieYDSh8a6TTyryT7Jgf5le
/3VkfCnh/s7WHZYfGnXfmxfs9U1SSZcXNIWZEzF5JFQevT/bhtfhTxtFxQCGBZmIqICFF/km24MP
AlD3CD8kflNwFA+dK9W4z24OlI933MitdtG5V7rMj9Iqb9jMJhi5+kd57ZJyxokEr6Dz7MQcVrTp
KTEiiIblTlm0tlso//RYNcO9L+nSeWZMuBU/zoERHOfJBxFADKoHgjid/jjY03EILNjOyUUuJMdF
y6KLMh1zkeHQiqAZJR+zlhPC9lzGg5Dt0XTwQM7D1wxl1Hqgc5Da2ozjTsW61Yb3whtAXHjngeI5
0pGOrPxBvQ6EPXGc9N/I08JE7rAruYpqX011uPGr8AFh+/XUx+TDeQNRlbSozXGqcbQuapH8opP7
LjrgtpGBZLt4e/D8nK6rdJwgoGrsGDLvLmKRr4lB4Su4/VkHacONrddsqLZ2XJOgIF84xTa0PuIK
tB1MAbS4FCaxzvaY6eh3qsqih6pHNDYqjh6RuOyJcwY/VIlVp+RbMzMSQxKGiw1V5yrtxT61YFkV
foEMtvZWpipuW4uZUVYhs/DH40gTPLL1BwoH7hfR2e6yUCZiX2bgBgGI2AdILNbCtVkpouWKmkp+
jImM/0/p8z++IDpOkHInf/k//39Cvs3Hzv8z8u3idXpNwka95l9gb/O/9B/Ym3T/y6KU0pEVodhi
NECl9x/Ym3D+C9MrpkhBSwlf1owo+m/Ym23/F0KfeeaP8R5Lwzw1/2/am9D/a/77wELg98xsLfF/
g3uby8z/vdRQ9DOzkGDFTiq82jE7TgFhu2HRB6QpqrhyKNzL/P4fF+PmPz/pnziW/8PP/wuc/Yds
AaNKqEK9mzbEYxHGGUrlA8U0TWiP/4u6M1mOG0m77BMhDZMDjm3MA4MURVKktIFRIoUZcIwO+NP3
iayyKqWslOr6uxfdmzSrskyCjAAc33Dvuf+zC/wkF6l0Gg+ktuldYxx95mnJzh5jwd84Jf+61vnX
x/Nz50E+lzfOJT8dNSghnjKbaRh7swpmkoqN/a5JhN/bI3uvv/9r/jrP+ff1fio2p6FAZLIsNodW
59xz9YGp5pAeA1/NvxsQ/udv3Lte+odvhDLOyhfR2LtqHtQ2in1oneCt5m6+a4PfbQJ+9bVf//8f
LrKgOchz0mB39VK+IfUF9RyFI2+ov/+Y/jpn+/fHdK1sf/jxysPg5isYvDwa/deqLZzbVsTWmXIk
37tRl5wimUy/ucN+9Z24f70Y6tfF8/rB7Dr43yt4aM5N7zcvOlLOb8Z4v7rCdQzzw5/TIyeKA5cr
hH2kGFJ4vnJ4afhNt3ehIja/+dR+9aX89Kxr0/oBBXe9c0GRfAubIKGXrKP+d3OjX/z8P129P/wZ
MeD7oSBJfafI0EUO6BLhZUlf/ubX/8Wn9DOQ0ipJR00HWe3cogYarIb0MBVMJEfReLu/v69+dYnr
/fbjX3AVwRWuqXazGCmz+QZ4G45sVPqi/vj3l/jFifLnrOOHS4iZKt4xCCOdsbjzcPINEouadycZ
e2zLsr8Npg//sytd/8gfrtRlZKvF0TRDnRiHM/BgsRsCu33UVpITvmOgHmTX3ZyyRLb9+0v+6g74
6bHPY6tu8DPPjAXRNhJY288nsmzt31VY/Ob/4WX1J4rlh7+I770qqzrXTAQiphRDDm44hPFDztb/
9B7+6WGfUaZ0xAdrok0b9sgASkBSToX1mxvsV9/+T086kjwLGmZZ7WsnXTy18jXP4hdPVTXoucRd
vpduOoIa1BoV0QyqoE1+c4pd3yD/6bP76eEXUctYv0aKIw2pUyvEnFpfEq+bk21TZg21cGmG9jcd
zC+eoz+H3j98UZHQfP3JWOz6MISFGOG3J4E1ooTslEx/Y6f+xc32Z3/3w0UGfQXJsmTZSb+sv1gs
YuhsBSz233xiv3jJOD8dBrIkClPPDnOaMhPdZ3IfFn/luXlSHac6nt5zm4zzxZtb8ZvXwC9ujmut
9+MDa4QXeQDnix3pi5NgH+53IfTdOG0/KHQ9yaGqyBc8kRwlpwcv7yz96e8f2199XT+dFM7k0CiZ
rtwNTHvBhg/UnLumbtnhOEWX/G7n8avL/HQ6FGOQhKxAgLtHGaoJ25reOtg631G52N5vXhK/uil+
qgzmMdQKihlFWZZkyaotOwNBICfy/u8/Kgrs//wg/SzEhQvIi7QCLT+mXkh0KPR05+BnhTWC28P2
so2diker1o0fXiynGkeGGn7CXKyb634Piogc34iF17Q2LVXMfT/1Y7ONO3+QLnNW1xkuQyTT8sj0
R2NijQRbp6TUqTliypsM8caR8D8j5PS7jRXHbfMcwjbzZ7bVVdF+qWeral9r1RQLM4sqXqI35BdB
g2ohKduRUb2MmnbNHqV6i6MYE0/XJ7q5nxOIiYcharLwISisoP9QohqM9gYnknPv+qTmnMSIV3wT
ZMrdimjiDEFIx3LwK4bZJNt2Rs/+RlpLca0ueyXe8afH8UcTeql070dW5fDXiom5/LAZlMNID/ep
K77mQODkg6fmJDrHtLLu21yOSX8Ja9UuFwJhUJRCODALHFS7meaLPdX98FDLltEgWUCZ+5pPvSSE
XpdLna5YHDvsHjWuv46hSYCucqX67tIRvo1pv8snr9yZXIXK3pap8qvVrAggc1Y1YVzF18qPE/tp
IjBZvuZRKuS3JhbO/Abe18a4MDhiLNed9jt9wLyAnHBNwpaVRKxeu6y5ou6nyXkJYbOVTN10U+kt
tIDsnXG62hIH0jHBaePYfbHQv6oTxiV2sQgjvAr8lZNKgpGC3njDRMcRm+5Vtlkv7lvbEcNTJ7HF
3hMmMamLpz3BaRFl3fRomr7sRra1AATgstaqho7RT4nEkSXrhJQ41owko6ZhsxSniflFcpCpS7Lp
XMZhtSv7vOeHzSRfNIAboN+iv8UlPIVfQ0BIzVvkjp2zC6cOM0JtR8p7i9HpWqdAF2WDGk9zKxIL
FTXz2cJJ3bgo7aKSqnmWKcofE3ba/eDDaW0urJRq92my2iB4sGpXJQApsgLx9kZkRS+ydZh0VXwX
VUnYXWpHDQc/7AvWgnXKm1m1dmYeBkilNtuFMs2DahV3zCiI90pi3Loi7vJ4j/BLdsA6mz4iI434
VXTzGsy3Da7Xt9rxnch1FRbrerAMM1EEAr09kA3UDnxwYdKnRJvLcibcSJpG1TeRXzbX3MnU1xoR
vV/q8UuN7Cj8FNvtNJzCbKIKUdCHbNisbadJ7RAKaa3ft9Ezj2SefSh6D+2O4+liLndzFqYVWgRc
F8EKvZYvAVTUy3LrEZ8gH7AVTP174HVR/N1Hw0qsmA7klVdbEuvgZshOXYlyIS6IQf8qkcbkH6MF
d1mwytqlaLZjVxS4KqNeO3Kb4HZnRUU4e4bSSoUtTI4yTU12nFlLBl+zIirjp9Aiv2A32B6jAMIi
lMbAWAgVveglallDdc7YXsakJQ+KRyREzIyCY5hu0XRk6lx02kE4dQ3VI9WtDO2jz7tq2MrMl3WE
bH6x0lOL9tJ5Loh7QFGtMN88BhYhbgzwkf4iCehqXP+4eWq1tuxBp9sGvKu5qQa7Q0W0pF5HTMiS
k7ECj7dp68PQRM4pdRdYa3HW+Os6bibyXOdJM3i75hhuqjaR9d0yjQA74HIRV26nkuRlvItJtOmI
cCI+pWp4j2c6XgKwmHbZIYBo4xRXQTbrJ8n8XbLjxkYyrZ3C42HZ5qQT9ZfM8fP2qEDW8xcuvlvD
KWMVWkZQHOjrvIfBEKL1cSAEKSlWdjj5bboyHYnu2Rr4TXMf+d7gHFWAuT+YZvk17EZZHmww9rCn
e9ZJE0uV2mTv2sM6zNoig0/CPijSEO0dv7eZ8BIiz54g8WFQpEEVEoMblF5FvJyPrvPW1gT0PYnC
rZZzE1itvJmKTDp8w7KbxaYZzBDfsGHE3mr3wAg3drwgtqoq6SYNeOElaD3G3E7akDylq5775bzM
S+kpCtXcGLkG+aX1Y4Q/LpS3eYN6ujyAk5v6dA/RL7dmtnfOGD52iZeZtcKs1b/B9q+8T9pFPL8Z
SDgfuAMQZX+ps9yb0IKIgZ02qAZDAMjSz9F7nXQSx5/vlDmTilAnbf1Ywk92T8Fip69pubiN3uZR
5k27OLGqDmd/5JB/qomMTfYeuCFzrLy+s14WYMz6POdU4KzhlQhfoXnL+RwmtjVcRmCpGqn5vAxr
NnQp97pmb7uNVRjHn2Re1s7Onv3UBYOJuhlq10zkmKU7k+LaWgCm8ntHbrz3HC8n8hsFivxct5I3
IQgSH/dbGTDlORS6VU69clurZamfchjnd43u3Gq7KJgcuzArbR87kRiaS1PZ0wvgvLY4d703ByUy
iBjwRlKnwDjouucJladFRMhGz22iPpZL25rnSXrMhCGvxcVL2XBe3sghmooPix+V4S7n5Jtuc+Pn
3U3ascpdzcscIOHhwkTG1s7SzCdviIYevYQjMGVbOfGBR28BYXgmaqa1MZSG7KDKuAMMPhmc+J+6
CGe1vY7HajZHXlAmvinrwQRP5aBAw3BcO/O3bLIn+SUhWrf5EALZTdcVoV5EdekR2kU3CnLmIKa3
+r0YOR02U0G4xL0sjY7uhNe14b5JzAJ4RFht/T0Liqb72JPtF931xs6tSwYJPz5U9HLIAMbC7dun
Me0amHG1DINPg2PG7jzFdeordp3IKx/laLfqBn9577IcIPk69WDhsfU6SVZH5pvg9ezwKqgIsL9i
EhmUZ7oupxdzDa1D92A0US6rzE/Go9XoxAKQ3yEQ9mfp2rupWMzH3hurZZd0bPoPpVGJAOU0FpJU
DJP0sL4dnMCssL1YvwVjK7lOG3adPgdwU8wVppSa5NEaQbITbO/J+u16jtjLG+dtGuz7Ip3MXRIO
sXcbqbJyUuhmXdCvQbXM+d74Q8EoJuEQ8W9n7I5i486D8PdemlX5fYgVkuVr01ThtrHKIPxq2Y1b
3hcVt++7nojlpOTz8zDcx/Yoo8NSRclF92iunsbJy4No7Tud6s6zUEB3xRXuZFyfXIVk9OpqO2os
q8vGHgmgP02TspYNTlkzf0SOXelPBn9EcvbmKY7ZtcmhbrZp6S3TKc4zN3xROiaCbG54YtiEV1SD
PavNci9wFjjHNCRuAYOpwxu5cBLVPYfzApEmwX0Rg9nBQrHN5TQA+PYsmW7b2Q66h1hxX1/ChWip
RwBkOeCZCgJqs8UCRMfVDm6J8LZsdI6QRAZZeJMWovLPtGBVsiUaFj11HLntR9/wijx45VjpRzvJ
+w4htkLmyT1UNl8mTh/1PGTYs5/6YnSHJ2VNrn5RrZbu2e2HfuGnXb/iYz9llr6rk7aABjLE8nvQ
T4R35cJOsWTxKceMIGdQwKarh+VL27tm3onJNOKcKSe04Bwj0j0QpFyUx85yAzZ4CxU3LJsedPVZ
9Fx6b8ahGbaW6QQvXRv8wPEaGE+MXW756pzblucfCBNDu7KB2UjwQ9kt2fBFkVi8OJvF0df7oRnT
8TEZr2bXUTlug7qK0UyKWsYf3dspotQn+c1X7PQq3lFjtEuXsgrXsu0K+wEfkdXD0sJhP58a0Eni
S9gugblpuWO9N1X6VzeVHc1aOjepQ9E2b0mQK+dy5TVzQcx0wkj2QUPfKu/NrP3qS1VIdzrabebw
LMqqccQZj2ptHZSMekJgLJN5p0rAPHsOeSMP+VZQ4MxfsWzL7BREeV0etNdrfUh4EZptYZSYDrQI
1fKN+mAubz2iBHtiCkVX3CmnCf1dOQ1zRfRkXHTIYWfbvdeUBvF3ok5G/zwypBJ7l7at+6a18atD
hpM9KjhdfcFDptBRvcm+zaOSXHRZot7qi3iu9orBvA3ITbvi3NhjWD+5npEZmDYLEABJW3n6MtpT
R7jExLO7c6815/euwWo0HEAfE1C/ahJptYdaZ4Qe4NngWyPUDf7GLZY4ATJs9MoUUoBTzvQ+2s78
5eL6HeoJbEViPrB14oGOa6P6L0WAFOyAHU+wi0fwOfRkYnhTtrxzoChObj+kT2KU1WYFCZYQFZ1P
WuQW5tw6rsNtDX8fVIcNXvKeNLSF+AVCJyJMVDVH3b5vaxu0Z2fV840DqtKHwGSb+bZxg9xDKCzQ
7Ds8E0RzoAUHO6M8NHVzH0XjpoDJ76+aliCsjYJanu6tYXENbWNo4LbPqIVPGXbSkWYPux4uph67
2D0AKYLIOaewG8Rj53blqlhGOIQVipzgZLnNMH2ZyzrFSOePS/SwpLYZXiOX0+7ILhdX2pizSN4U
sZ3pjSXr7GoUNGby10tdS7IbB7E4RzvD7vc9HWilL24TOD6bIt6y96qEM/hZRiyl16RI1m8Zx2p7
mjMPSHQPsmYMNpw63jCvYfBNVylCXqJ8sRBaaGgOyTh1O39yfdIc/G4C+1T06BS/4d8RM0mXeRrY
/YoXLMgtP7s6zVKW3RTCdsSy/x79Za6OnipYa8XJsljHhNSTEblj2ljQC1KntUH8NJNMX5w8c9Jd
jb+2rtaBqphL3BHmCKmD1my0IZi6GbHlft2D5yxRPKanpOum4Tkjl69AChWFGZ4JWr9rBN8cNeoK
wER/nnyzJ6tGoIz6dpbZxbaYD/rcE15cv5CM7oU3QjeGmllMkyV7evlEyo1wskDe4OyrhqtVFNjN
01RHyoeSiqm7K6HNhYSYVIlt40ynqPW9taS/jYfPjYms+uQ0eZ8+dpmbZncLHBhULJaj9MFuKVFe
ARzF01H5noU9TXDWppBlWMwwYp68SX2w2LpnT5HKlvFMgoNvIdkrxVCkQDdKmw5BTHn/pQpayZuz
hXawi+jirDX3DJv4pssVCqPUmTJ16TK7Z+rfK464CFttdw6FtMTRL+n0Lg3pOvKzA0wvQqoYKN2s
M+MHxaZ2S6u06OUL4e2SULTZxmOi277BP0XeafELMND1M4TV9QJJ4zOoPW5CzAxhTPiyM9QaPRMA
230ck5h8M2IfALWr0PS+RhHZPme3bUvvGlMzNUj0VZIvywFtSyTm/dAsk/8QdZNN+5mWpijuwcAR
ioJ8IE7upmCUauu1rdM9sQEnqHkVlrDjMw7kwYMTw5g+OTgtwsNVg2yjPHtFFk8XUygn/wArzyYg
G4SYs1f4RcVKRTYWyownwr3vgP7ad16XZcXO60kavMRJbdurus3j5jyHdt9uZl7Q0RkIoiuhtzSg
qy4LaN12E0dQUs6zboWfEakC33zeW2E4UeRaqZO2FrFhZLsAf+hyG/lXFBvXfWfOIPF49Dn0TUCP
kLw/AU0hk2e0CEySDJ/IJR4d80RPATNOepbb3iYMEtVX7IklIyI6V8dGW0t1jP0yjpxHkZdx+20e
k0B8TEYdTbsk9nHxZOHcEPgBS57x5UakBHdRM4o67LZBYwcxQ5qRopr50wyyO+xVtHNl3WHAjnFh
leIkSLEPPmcpL9vPrR8uiOTG1HW6F4EfYnrMKV1aJmE8+6bcjKqP3K1bhK7fk6tQjR4RnzFJRR/J
AaiDV4ZhPHnkyceV9UjcHBMy5DlOxgSlNgB7+5OoqkB9TjzKtWTFiVy72X09tnNZnvnll24gpVAs
InxEuBWO9RPHsk4MhLChdHcKnvtEyib+1m3e2aRzZ1leAdoJSYcaQ3koYkj/4IdTSyX6ZCNKsOKH
NO8Tr30djeA0XJXLYrD5GC2D4r4sMkCPsoxG8WoNqVfu4zRKYvqi0JBAY8KrE6KaA9Ck2ibzCGma
Gsrl1l2ko3CN2MRCXwaRCdIs0yFavruAQ7zNEidx8lZWvtM+EWsE5thvR5OdloaZPGZFUSZjv45K
uGIMnWAkpacFp+L4HoRV1X+OfZ1kIPTwbNy7JVG4Z96wqfO1aanuDz7x9eitMULL4aSAO/SnDHMt
5zuJHIDDaChaJ7hreNqsIx4BkT67owKDsw0TQz4pcDYKIV5uSXcQug1Ar7G6AiMblzCQdm0suUsf
dNQkfr3xk6XCaz4mQzHat6JSynOPXjkX3fylJKQYXKfg0yaVHPftvB05XuEV6xGPYLILqlqPZ6uP
izRCmT+WsJG8nK4+Xec9cuV537ZBbh8tBe4XM4I1O3W6DzLfVM6JZNO23gRxMYU3BjGIbI/C9xEw
x3XnC+xfJeoDBo1hG+FaCdp5/ljLiGi9xl/sZEcGeUURi4R4uss4lPXH3g5V3JxMn4zt858z/f9K
kPS/EXn5/5Fmyb2ih3+tWSII6HXA/fWjYunP/+QfiiWPdEosnLjHWGQ4mIahVP5DseTZfxAOz6rC
AybK/XsFof9TsWS54g/+zSvtneQN4aPA+JdkyXKvGqgQKisWZCG80HH+G80Sm4C/7GB4w6JdpuAK
QnBaGER+Ts8KNU2JVRAD22MuWqvEMDMiQzzdhXX+XNHfnuakc3Hdzuremsd7O8DtqYpl2tJX3gah
IBDIo4T0S7uCFloxXcnlXdn56Z4+JjxIq8fgNuQ7NIhfKxgVeAfr9dC2POkQgoVl4Yoz3nm4W5IZ
f9ko4VJpzXDEsEHurfkIf8U99gC3HYe8IVCHXxrrljIQbJmp/JtYwLaJSSJjhjbvg6YWh7SEfOOE
Z2sJ6/OUWqt5nsiCmcZ7EQAk682ysxneapBDsr+bMZRipuU9EEavjOi2yITnub/UJv5kJFecqaV9
j36CmK01RFF3ExNNUTggi0aan5NPLPfKeBAy3Wbr2BpkpkawO/uvczEygfO9Ytt55XL68x/9NC4n
w+R3WzKctl29cSZyl0OChtb20iJyF8MCvi4/x4gPMMA7VyINfosWnEwNNGA/p9F4iuxuPOE4qFa9
qOVG5gCrnFQTTEEq4CorYBLTQyebpoI6PlqOtV6CZbpRRuC4CWb7sXRYjHrOPRPTrQ0+b41gd9va
+NzKbyV2wBsvi/cOpcYBDUJ4IkSXTEKst8i4eduHjlVu4z6v72hDw+1o9Yq5VFwc+965E024KQY3
PSmyvHO1mpju3aqou5EKitZyjdHInda5GYBvYl5uj5hRHmmC2z0jMqIM8MZdd0oEb17/MeviwTOT
SyHlbTgsuxUpr++l8QFi4j52bfAGcF9AO1PMGHrRvbSOjEwpWpzYv5fE0ffhtLP4SC/ewO60sh0+
TNQBeUqXL2g0WHW6cGOufE5sSfcNc0HYu+PXYGjSfVc+kC29cRrf2fasWjYCe2SsdPkZksl2qtlX
KgN2sS/pWiqEbYEaHyRfX9VQ0hjiHTMbBUkNN1+babmEjHaHrHxPo659cSb4i7mST3lUBSdRzP0n
EWcsHjQAEAgQ9vWnwt7H6MSLlsFK9TGKKrUhVAOHvviGs/SC8kneuNGS36q5w7IFyOwIk6LbulG9
H7lzKqf52JbX2z0YrI3w/AKfineL8SNeJ2l06Hy9t0jPeGQlSAuSy73OPxQFXHMP4/dn5Xao1QdS
i0CaazM/UKbBlrCHN8ee2UF1Fzp6RqhE1lUkhTWLjdkPNvVqiQQ0Yk3PIc2yMZZ9n0Qjwloq7zVS
/TPZBcy2pngzeH11bmq0Yc2Sb7Nm6JilAInWnncSJnKAm0z83vZySdoJN0EY6K1FswwOxPdeJ5zS
XjFlb7VPleXXgm6sDw/Ks19sO4wP5pqC7cXtfibH1RrFB6ydl8hqqg8lB4uyQLczLQWnFyy7VjZU
wd69weR6yeqnzmd2BTUpW01e1h3YM70vU+MR7CXckwtXBI6GBrwYzBvovqRxN98c3ArbUFhQXem/
9lXWfM8M/U8WL+EnII+zt57pG/ZZFe7cOQqeVETvH5ovJGLYa0iNj0VTsK7uw/xDks9n3xYbp8WL
64fPzTLvmXYHG6Qn7kM3QLSNdPwCKsI7K4X9KRb1Rw+H3VIK/5n9Ax2ek9BhVfY+dHIA5JZMDmnK
BrobqyO1xNVP7d5FV1uzSMpN0Mv4wJVBgxixGVKRbyZ7fGYms81gdu08npY1WvrhiPj9UbP8DZU/
3ZRRrU/VEp8dCzy4HzOBrxlI7Oiiab05cTQvBuFlhzwvBqY+Eb5zVYK5AzSJ48ffRNIrz73zHI5p
fMr7D1WzRGfGtd5x9JKDLen9khwXA6VMgAPlArwmP4G5fJikLo6BZS5OJC8JL+ENpBvusULsWY93
8Cxi/hg0JmBgJGdbKPKtSbdT0FmHaGrSne3VL5YOm+tpkdMJXkvC1sX8pYCaif6Bx+A7zvubiP77
bnGSdhcXGH1bXPLLQiIF2R1rBW1t4zjwRkyXJYc+31U7ExTOIY+zrymLR8BMtLZQJja9ytp1V52Y
IslDYsMC8ARdkDLZjVwWvZUqEyxNgYS3UOsZEh5pBqY7VvbdJg9zRSrxku6kyyoz0tU5H5ppteQ+
K8cYMJldpBtatOaeEcgLQ8N+E5TSPmhajLoinsCtQwrbXnjbgsP/Qck2XNV41npUTRVemK2fudG6
GG9rUidWU21FB6wzpk0Rs3Q5hnDfb7cJL6gti72U0VQkrW/0p2JHhL2+//MfV2h1VHQ7gSkCBjTT
FDoF6gcc5kk133i5lTDqlfdqMBQRbuKiJgjhNSWwAiAQ2UxQtvN44eFyb1zVHDhBpnsh2WwiGSqP
7Mj3JiZu0LG+K05H5PVsgovGeS2KAAmWuptwUbkh2znC8776Nq9bFXkvhcCGI+LwGjYVLxTEtAtp
GUQb/M0LPnpWCDA/KCR2Q5R0297FOa+LYo0hF6c2VRGa6ADUZpNson4kycDn3R63uKHgAHyAVUgy
Tc9mdcTNdqLz/yf09P92af1/mCZ//XX+FVT//0ZQvEQ19usCfP/6tfmLX+D6r/8zG97/gxIah54U
2EngMlL7/qP4ln8QmALBH1s2DpMrwOxfxbf7x9VNbkekGvnI3fgX/l17e3+QGO9wkEiXdHg4yP9V
PDzApati8N9KQshpfnAN4yM5yKfcZ5bxV7naYvJ80NfKdgnqMwvSjQkwl7redDsfh5nMNDM88orQ
8Ndd3DlpeSeyirSmJoCpqlLoWkXCawaaAR7cdWEt2JvN1DyMaXhUE4yoFHsoswIXr87nke0box2R
7lqvIrZkVNgSYzZoLp66g91/q3T1Eua9xuWGucnSFo/oeGo4ml9Kohiw1s5ix1Z23rU1hGVitMNz
kwtzQI3x5mBi3OZIfU7hEG3GpZsvXtnJjesT9NFQ5cejvmRFFW3LaN5FSoUb0yUIXFttbYaluauw
j+6SVMx302A/tRnryyab67NlIDvTnEN8Gh1vzWwMqlMLR670m+/KGtYc+reLLa1bxuzgQXUeHNnj
3S1RdXQ9zpDZZxDfGtPsNRzrRFQfC79/yL3BwJcuakYlONE13iGUZstBjFHxrFL1qJfsA4olcXAT
/5MnnpG6FCzC3Xk7BN56SUkzSS0Z86sNh2CQ+e2YF3uWAiAc2MXfczqQFcPgH6CMD/ApIeSp9h4H
x8P0agdsnQaP/87VHxdfXz+PbiOrEooxdOo5GrMdvdcaSY98kibg5+YtZGe32Q0MIB4JxwH0ayXJ
DdWL/3GoHnu2pUxsV6XGvRW1/fX9npcXsSSvxZJ+C0HbnH0V30aMctYyZg+RtoS06LF8TmVj33hh
sJaTiPe4a12Ge5vZB+4dpaDVsyzMsdnn0dbpgbZS/mx7UZI/Kwd8LlFLbHnQLd+aqre/DoCd0BKc
0naeOMSBAC5Wi1wnY0jNDo/V7kYPQbjGboAH1GzDLuqOY+G/Jmy2TNuHnyae1p2XpKCcp/wTt2f1
pKuM7SeWbVxuicIFDqxmIXlpt0x1th+jdOMjZFoPNohwG74VH4K7xfg1rJnwWyxMx3ecDs6p0OKu
MdWpDp10T0OxrAanb0GdJvlBuMALMrQ6VUuAMZuhmwin67r1GSU6Y7dtvYYCyMlQeZSbanSmx7LA
nuaQiCHd3DxEwjvnbbPzkdih+/HuYCZRQosvkdpyoGTMeWa5D5tpm6owvatz1IzILextzsaw87KU
sBwC1K2U/dQgaHbKEOhX2iXNY8l4/uDMNxKBAF360t8uePJnyNWPI8mh6zDzgwOTouyRlfoJwJU5
s+tFfNLRu+T2N6tz5AdVx/YH8xFxQHQWzXMQJJexH1mls5SHDT9FiFV1vW/QRlWM0PuyEjhyqYWu
fNeqIMXELG+Nyt6C5Uo28U59IDEtBo51Kk33tEwiPLEivelAWh6dvoacgKYsBTGTxcwVeo+y0Rf3
Da/Oo9WKQy3wteP9NbQrxJNMCXk7SeLiY3fNJ2MP8ZZtF5I6e9qMrsVtRzLOSWoDt38YLoBYrY0G
ojSnJrq0Kd7kIZT9rp+cPye006lrwM0Giel2VvFRU0NeliQ5ZKOPjitlN0h6Fe2Fo55ie6KIt4gO
7VX8btnVd8209UNWhp9tsL2HvLB9ZtSgb+prsG4q+xev8b0zRuSbQKoTVe57SEDNqiV6ZggGvVcu
qAKV6ntHVtV5aQqyXIAujVP5KVKdOTa9GrhPCDnNmseCgXBuuZDVUS+xf++3ChUalHfo8HhFyaES
cGEMqEYH7cdmQceVDP3F5xS8hyD6yjNbbvPEq/k4oMRMACCRvsIqTJpzqChvl4yg12R27nIwJZtG
EAAYxO8sYtcyRK5y3d3tl7l9XmSfIPNq3uoGMudi8aroB9z2adtsUV9mh3AhUM/PxP0S8jYhladS
2wws/1oURc8PhTyfVc82Ys4vZYaqDaYFJXHBHe6BGr+2wpmD9VUFu3lICDshXnpT11G8ucoH+O1v
zFAfXfR/nRlRoeYNBmoWtHMlp1OSDAdUAekdw4xbn53C3uLIpdoWoqL84h8pUDwZZtHWDUmqaK9s
RHmtzbzE9P8s0/783+xvWHQNptt0VkAPlg6fwa7mmfjOzu3eQfx37MDbQxiMviUuG2PH+YJu7m2s
0+VDChFqZUNAZH7lxlfg9inwYcCRtvM4zqDZcTVTCaP2PZpzDm5rlcDR5wVA+8h7M+c2l6+8bfmD
ODHPQU8SYxPlpyJSECwA5R9gBqrNJC0EKdyRnB/hTtYonMClfiNbz6MBwbiTev17irUUXofbo758
MHElPo8JeNreMmvCDgS5eCAG7aT4PpHCs0XHcbCsSZ6w+8xsHBEFMnx5V41ldmPRLBupLb4uFyDI
1KtrnDejPtGB/eob738RdV5LkTPNFn0iRcib21Z7RzdugBsFMCDvpZKqnv4szX8ivpsOYAxtpKqs
zL3Xfo1dDgGoDQ9uD8VAzPq447xtMNBQJ0bQFb5XkqiqwDsghiaMiDiddR0F6cpl65qBdAB+jtzj
1Kswj3n3+tb49Uf3AJd2PBfiEOlKW6FJ0g8xYOqpGsQG1Awxzp2rbeH2/Mqx6y9NL97rvj8h8jd2
jgIZNhat2JQEy0YTb7Ki41XZZykg4kVCPiHtvNomnOpqiVALfBNMFXQ1CCjNXYjCeLLVSFEUNUBu
8jmMhMr2gh5U43CTJcI4FQWkigkH03EBmWqxbe3ckf6FURrttqznceVPlUYf9N2bYdmbKA73coKH
0svKXXPjpPSk+pK6rHRCs10Od5rLFuOTfoG+CWeaP9AJavJ95Y7RTSyZY7qvX1OJLU61LRM23bkE
SwKHZIKt9GLmzyQIcbsFNcl5A1X+2kBfDP2vOXaQxw9IShUYjclAPQb1NaqHYFWZ+YXZC+GOHlxy
lNvkeLnDOdCnV6+d6wPCIALNfLlJpDaR/yzdkzGPT3nvASk22fta32UfkNPRJNuSlR53eWv9nQhc
gA4LmVWCEp/Hco/Skj5J7xu3eF6PavI46JY2kazQYmPmUCG5YuQDdTvyYTwYWV2JR6gnSB31i5s9
e6aodt0w8h8y6j7ry0NQPObQd8FOmPemGQ8gwTgGZvMNrcuzJ53FtNqMqy5Fxa73w7UU9GTYwSYQ
a8UVY0lw97O9pqyPINdr1k/jXmnWj5YTojPqnOOyjl6Ur+JTSrrryiKkrKZ8Wye1fzH8ONuhWN5q
9M0+AL+YmxmxQjTkAduCbV7gfCSbTtTZNpq40l1L7un8cremo77pm0JuecePbldN77ZKkJT7TrFu
B+hTrLbEtqLImDYgXwjL8JDhtJrphwyDz5luVC8966xd2xyVJ/s7r3855aRXPfKA5Up10Vv5gjgu
vdVRO2/1DIpCTxSK2cUHJLzBVoOFu1JGNR0cVlMate5GibK9gW7kLKv2I6KDNVpa68VAQpWnam1r
7DR+GbVPMhhfG1W3L71fbS01pBccfe0RrDE9mbQuArptdXcH9vxtqGbll0RVMRH0QtETCAk1AJRT
0PV0/COBLOTJnCz1Z+6jv+msrbNW2NvliYW1SWJWMV1yidSCfjD7pDY9gYGvQTPK0KVLt3KCKT+l
CYq5wZg3xHy1K6sovkXnqLWeHQJRZtxP3njDMfGFWPvkucwiAvBZa4DcYRs5/kPHTH3t3SxF+TQ3
9QOYWxuxgrHr6Cyv6CK+VG3Mm1Waa/BXdchU2Fs7wGQOXilCWiDDJYfgvlKBAGNkD86eqFdasXJM
0Pc0xQkIavtqaqx3Rm3YF3hEw54xcb9x/VAMDreqJdh/aaoNQz++ulrwbWbWRQjzScy8gYNBLifo
VZxDK6PX5JsOgXln8CbsYMoabwXEowhNIkuhXu8aN72iVm5Wrk+TJVXOA4s7uINC3zhWINGWNwdJ
jX2o4+irlvV7FQDMdp3yXLQ9JxtqcrwrnP8q2mQ9tzzNOVZoyjC5H63tzKY7k7kNP9pNay+0omw7
TVpxxFZHRS8apJnOK3qKR4b6FirU5BZPo79z9LZeu7l+9audj95sNbjt+4CX4RBUXXvXDPHeoRN/
Z0yiNkgbGNf4xbIsKz0kS/kl7pK7C2OSM5Ow1s7ohklcWjululezcbQrtDNwv8UGpw/cTIWAuu2y
B0Ly3P2ssRb6rao2ZRLAxByR3Bot7bZmmDeFg6Ujbs9W7RLnnXTwzSr9AuP1T2ekDA06X19NE40x
SuDZZzFyi+o9AkcDTfOSlMmrXXNYnvmg18T3gXP05bZAqMbNAOjbdyp1LSbvocndPyYi16uw9PkA
+R8YTCvP6D80xPC9vU4fC0s5qz5uP/sRnSiC2+dJDCUN+PrVGDqdQI/Gv/a59ccu0q2WVdY6b7lN
/CQZYT2ND1jA4W3iXgobe/5EKXzq2mwMXRtas8PWgROmv2S1Uodeyktiwvumbwk9kDE+NobNPGXd
UZAYmaX6du7TVwr3cWUgOTn7MYf0LLGzUOYlW0DkQovqAaHhoWemgg9xN+Yp3bPmXQsice+tk2mW
81XndpkGGV+sRvRrTyFEjwZfWdioUM0Hcz+cDJkcZtEG138/YtIITBpU4Jp5SHcylgc1DaGpAgZu
W1WqaDsYJTyTeBnvRFA9sCylu8lXlA2dKLZxCZAFEibglcE8cf5A2BKX9OOwvlRpRMbrrDWXImaT
It1B7KYAlN4QRfpJEozjj2W6IVeTwnqcjTvqsaFy1dGmWzcIqzpm+nAxHaJzy+SptErzbLfyz+yI
Z90jXVJLnXhPGGdwBx5z1qeFeFhg0TAqiTxj/oiHmeap0rtD50TFnkHZVdcog5MEGtFU+HJdzNiT
8jzLjjL3mTPhnXGgOcR19dxnMMnRHXtcHIWfO7ydJQxsx+5prBP7Zvm/dt63TFZ6pmOsC3jOOOc6
XW2jKgK+Z+TxNifAdJU55HWYP25n6Hs985CfGMPx34MholszlXcrvaNyolUelOMqEBSek0lccZvc
caUFNum18eCnD7oLuaqvqReMDkdBPgPKgeQ0n/OEpodRa+XaxBK1Q3bNopuqF5MLeQucXa3y0YxX
9s3pZf2oZSrYjKVLEGLTHssWUrtbL90iYexgyGih3dHWb1ILu5kZWWtlF5/mTGHrdsGjiPtf4lSY
ziZUqMXMc01qBTibo2OjNzL0M+2IM6IjwUv/cYP80+8EtopMFWdcUeXKCF54E9TWQAmE6EJz787s
vPaNMg42lwGfXCybU2W2gO9N1PW6TIsDzPMNIChjj4+AsCxDnnXrLlUr6PfjANPt+hGD7h6B1sos
Y3ftdNxpZaO/IEyjU26w+Gh5v04j+0QWyw/PvdqlvXtAvYKupGwOvdWKBd8/r2HrMBCKmS/AHu2M
R01Acm+F/z2I4L10JmhvIPBq2y1PTquwzwLwpjETV3snbcywEfGDWZzwvpdhqqeU2sK/QLhKwi5I
PjU7eG3m5RiIeWYzaw++rK8UZjsTHlkIsS7Y+EX5IBPjgSgUbayPdat45z3qfIWE5ZiqN56zyc41
P9mlsDdqKr6rYfpSTMFbykFgVG8e4rSd6p49H6ofEGg+iw4Mo+pcsWCMzkESUTw0nX8QU8BO23kP
ucUWQb8y3/Npb3tLy9dZ7lW7cnR3CO+WsE4SqwXHV9ogxsxH51rBeHLkH+ILihSOYC760/KsOjcN
GMAQuFOLaz31+6kzWiZX5Yuf+9nW66zg2M3zMe2mXyuP8t/Y3KHExEHpHkRE1EEnDLGKk8pk+o36
NpXpMbF8BpQd+76ehGnpXppmard5x6QQgZpG4RaWFahO1FcJcOaOSCvUmz489OjWa45zbz1rE6S1
dq70X2+Qv+yqNYxPDg9Vv6y3OXWyq16GRQoXKH2j2RjiBIc79riNkyfcvJ57QUqA5xVPjN4TP5O7
9aVs5nQfle6HHXBxUhfXscHQrPZ2mf6IlFcdxhTPI4lN2Qkt61aU0gktbzIeRDd/9sWTTlCn327A
hKrQtsoY3V+5tkR7r0vtpfKG7haTqB4WKbo4wfAxG0E+pqlznM0B5OEifDO1u2VvpoHAQnPJ9SK/
d1p5Osd5jt/CFf0GzSVJA9k2zjyGNmguaatpNNNSceq8kUmii8GnhobWEfA7EmBEx3KoNsVobrvU
fqhwodOXWNNKiHdVUvzVyNRYcY8PKzVDsrKxJGCZgQ/fAO6Wbsq8KGFqhvCVwBR8g2EdMg94UnWM
6rDjHe3nw0ys9x6plwrp0/56kTA2+nwXTk3oqei3Urr6o98ZJzXKG12AAqOD/ieeJb5KukTG1L9l
qv2JkJKDlYOPZSJSzdeztJG/WMDrs2o/69HGHjomajNM0L6KRtrKjrZxMntr4gE6Fsb4TsMAc6G1
y6FWHjCAJKFvGO9RbJzaXNthw30r7WFc1ShDw6brKGzbYp2xGRJ1AeFLL5+yWd61xHvQK35dxqet
+m4zD+4J+/mqNvB+0IlKkkHtZp0FYgQmiGQB6cwSuYI2jZRzaVsbrczDnrijDVqjz9IcSdhpPuqf
cqBbgw/tzWfDZkhwGdAAbZi3TRu1iMD14H0gK5BDcP/m2jgmQBPcY8fcV4aehb6kEdtM/m/fN+3G
zTMi14OrwCqqJAPxEQrXinP0Q6DMFw2r2GGQX3D5uX46cuIxxLzRyDmWZbzudCEOnuSFk/94zGM5
0zDLFiBo8TDJCjUI56qVpn8lk/0+ljpltP9uSrJE/CD7mEv7G7EdS1bFv2vkOdEI4SrSjaNRPgzR
iHS04/6KnvWuc7eKtpKra3LXieQCunW8+kH0ysWBmzyO7lGnv5dIn9d0RU+mK/Byod4lDnrn1MEx
L7hIRCBfU51aFoTLiTSTbeqqPQf2EFVeRkBa80j2zb6Y1CoBqT2SRV8jVVpVo3dJnfHmpOSVITBc
1ybw3aw6VHhOVqzZv5jgAdoGLtUHHjXA9C1jkc90VNhTspeFosPg69L4/FnETcSAnFYlN/YHgiy1
ijMOCrKmu22US9cqJY+Fqtvz0odoZAdNouyQZGhupuYza6I77XMQvaNa9zvP49QuHLVxNW+pIqMP
p7GQ/3dPWg0UOBFnejADlQ7N1CZ+sYv5J2Z2Qgw12z9NpEM2DDeZ+He8ZrRyLKYN0eTi5eXNMQwC
C7MEkVQ/cLCy7c9+IgeufbSw5621vHqr7e6z5RLYUCzXoF6NI2msf4i9/ZESg8NQzjedKnvjkOnI
UHrtzMWvnRVHmpfdVcWX2G1vxvKLdZtnP3X8mlZ3gJ7Hg01brDiO3+ZU7qc82+PauTAbX+doYlEq
7V2iNrZdh67eHG4p9USef1SBfywNcysrTopctzdLp9BjoD6qiL5FwRNCVyV6mg/CW6IwiVGOlThX
qXytZ3XOCkg15fCaeFLSneLsXx1KVz5hFbrbDlmTJf7vfpa/RvFjSFiKllEe3YJYcawsVzMf/uhN
u60bPrJYSxGE9RWfm9xiF5UrZA6naeQax6DNigOELrbpwKWzfSn9kvlVfW/UcKXBgXus6Bja+PaO
UwFwwnZ6StCBFAk+h6J4a+bBW7lt9eKb7G+tWRwD9NwbzyJCucUGQHm1MqYlS9Up9yQ/vfg4nCgA
8sai4TIUB2am35JQGq6hggspctepMF7RudokZdJIpWOEczQi+E5QfaY6H7aOQqA1tE1qIp+IVQG9
sHO+qp7ORJY/arEZhwPj0zBJ62Nu0esRWn6crOTRl2jWxjwOMao9uQGpLwJpb0Edg+FtQ1FG2sKr
23Q7nvWLa9OnMtsOZkb/NljjU+zhzC7GpSHJjB93bNjwct14/MLWcRoi8RUU3Vlq4qkGRAcGwFOo
v3p0YK691fWWgs0frqyvCqtTbIxnV9obt0EUknl3gN+rqaj+en/SQXuNOuMmzRxDQM6umiCOa5kl
ALM9ccmdErs6Unjoq7bEOOjW41+aSWejWNjSewIBbuXwrZqpDwUj2CotvsgCWLmed4/q4qMd7B9R
GecUci7g7YPXkMpO/EUSWmV/cHGOVxU1IyjZs23LhfcdRhOaxpJwQjlWa5DQz5U5n20UVasSDlCl
y7Belhy787/9wvws6pieX350aio6wu6fCmvcoqVuVnlKKk1cH4a+2RkTCNtZIwaSGJU3RJzfMRNC
v7gJd1pCwDgfTM25bEwyhLn5emd4Gutg7ZXVUSMieqXL4Gz2+c0aCys0O0Z9nZdgwMn9dS/EqzV6
P9h4nohzfsFdvkgskeass0GeOdRpgyDhImH3q3DyRml8rFAKVY586APjtS6mJ8uKnk2jP05IxqCx
vgxmuYe/8DYb9Z4TM4lj0j8uf7lJgx9k38+WtxhWYFtCtD9rXXQ3mmZfmiT+NfEXHZanyI/xP03F
TxPzWTMrT7mwtR5xv79PS0JZLAe/dHD2+3Ln2fsBZ3KYb+Dlso5zBTJM5miYBisPGcpqdjoTqoT7
PYryYAWU29aIhDGgYzQbYH+BGfBaIYX0k2goI9UtV8+Qem+Np9hDOn45XtiWLkGGI4dNMqU2bm1m
nPoOWuI30kfSmqF/rXJHvpLskXlY3oMUHbn1ErveH9HYh3rpYRf5S525HUbU+lBa8FPkTFinPjOv
qz5K5PhcvpybCB7Hbazf4FA/qcFYo8QPe900GbgGjMjsPfsvruCMK3VohxPjuptVlzUNviuG6VD3
+hvp09+d1lebuTIuBnTcHKSSmabryPfDeMZXZb+7GAxX3owpso3MVwxvlB3BZXSJe1uKk6nBuWMH
7TadmwPKAYIwGq3eOJjPQsnZculxuH7FiDFmpcpmto0he1ZRfkY2u9d8iF7LjAJSKzPFt0r0bxTP
wy6tI8x0XLVRs0uUdjdaK2bB5Z1vjXhL93RjNSYC15TFgMnYW/xhKVTD2tDsOTKtm5r7KyIQ0rSK
Xz0Zv+qKCZHyL/70PlXuebDkuGpxBPAm+0cbwW9AQ41z2SFx0ENwrj03WXeleXCJawd2xzfp1Cgm
x3Cox1NlWSeZVVtOoIecxRC7+INM4cxUUcy6hytoyI4gMJ6ykbTnRP546jFv6pPVC3yubSi9YAPA
7kwcN8R/hFVVCaLII1YmNI3krzZ3x6zVHhoWbLRbH7TXWCyS+KWnadmIBpuTYa8VqNhJ0uulM4J6
6yUqp5vPOHaFuxAFwzA+6UGHSSpCJrYUz8Q5RsX7lOmvYDe+PCP9VbJ/qj2mDQZiz7BnPOo1Jmhe
fUlaIv6JkFdKmXpl98Z3MDEt5E4nje3Y9dTh43Q2vGoPuvc2Tem5mn9EdMjRdc4ZxUkZv+RNu4us
+NFnDkhjk868iOgtoZRTPo2ezriOffqVlc63jP03CPeEzFXiPJv1Kq/t/mbTaN05iBgJLrYvhjv8
mKl16nT3InDaE7fB719BNAPDKeSZj+GpKPOMFuz0gfv5zNRuTZ9ilc/uH2Zxz3FxmpX2SWsXGcSk
NlUy3Ea63LVo3qplkbFcolin/KMt9Mcuoe8Vq1dT5Q+McV511jsFIZ1t2SOkLvuQOI04gB+VQFBc
19E7QChOx9F+QpWzoCYu8+x8D1NAxtt0wuxl7doOmV9bvlMlEvRmxcWqaShXNF8LQqMaFU2kbU+D
FpLhWpLUhBh1XMcWCgULZAK91oPPSxKR82nDsUDdvh8l/6OyWA/T+KztUrf720jjPjr5Q+n7n1B6
Pn2V0J4l96NmWczwB+LW7FcRVnUY+sFOpxhxca/oLWrwbsThqJv9llDsS5O6P4Q+/BbYkDUg8BCo
/I4VOn0RenApl/5BdtYVF2bdG5yshEdfyGrmvWs7f2Lni9bYK0M1ctdgKa2r8W8OYRzszYs3pw8g
zKGBSKaCKQpGJTtOQ+QlJul8w6cairIR9FrmvebSTwxG4YSLE5m9LggY0lDK+HfMrgdDsGmBSXLw
wD71guenW9MV8cMmAfm9ANTHUCPnZeWYSX10I3dblnO6o/V/RbVtXaTmUZsXGmdWAqoiGwRJQdQQ
sl2qc1Tzj4M2mTuvYl2sHboNntW0V8WiNDsp+sWCvmFfIRdTtdjVUfJFdPz8APLJ7IEVuDB7VOIf
wVYlIVJ+sSMRmR7aZzlsSprSYAxwJiNwXDVTRhOtPNKn/27GcvGSeZduckh7EtnL3KBdaYNfOmeY
JUqENYY2NSsd6z+t2X+yCUStBI5E6xIHZh48tABJKDFz4HhVdipdjfaPNewgZH1BFEpCpxXPkzve
yK0uQ5yQbGvNwNkPH9Qim2MQqIXMjDeOzB6oC8WqZLDIKlJ5xZtrOLtUIL4ins1FpdQN5Dx2wy2x
3B/cY0hMhnnV6wh3LE0gU5KrOVsu8oIt92xO1amSnJFMjeZGq9Zxmt1A6W9bI9/FQ0TNo+80jQG1
UyNbJSllR1Lu22DKYPVuPHYxPaYcD6Y62719mZzpT4EPgX4DZzN0Jxk+K270CL2PqugoMKa76y4w
IYb79uKz/RMgByaWifRda7zNfnYoOEOJmBLK0Jk7+SmJiz06YaVH59hN2eozNCX/ihqA3G+tLx6r
fHhXNdXcPLLwT71Eo0q816s1W+clRAQA3Dz7jEFpaq1Na+0nlHHUhYdK2N+aKI9OxMaZ1u2T64mb
rhnu2hz1d3OSH9Ugl3x2RnaFekgtIPaAZYIahQuv1gxIi+nNP0aqtoU5OFsxj90aB1szXufcZNpe
l8SEcbvreN+Y5O28AWt/ILXnyhoYDzofKfzXHTGoyFI4aGS4KzLtDwyHV2s54CN3f6RzHBq9tUVH
Emz/rX8gjVaFj8shGm6ElblrChTJeYtEA3tC+Q+0aTV34WjPF8dpf23KUMrj/kSziA9ADU/oWTwl
jpL2RizwZZQdVK54DGuRejiYos9GW84MTn/PpfUh0sI49Bkzn6zmFqN9S4oX9Q52moPynZ+ujR5z
C+Qr3VmfUpGUjmo/RhLlpflr4f4OOyHTNbNFNmfcvaGF6IDm1SuwC+SHZo2vJW+O+H12aaPeMVqy
wRUIWVAc6F1CWIiGayRBfVeuBqvdjZgKt2nLMWyKfU7saOVgLyWCvr/Vdtp6+XcE7FAzoZHsogzF
Sk5gHIgc/vn4NFHZ0k7c1OZA4dAsmSbtR+2oHqsmZYurxj1PcNeyqGNw8U9B5TinIDVYu2xXhKFe
lf1xSPqpYESHUvrf91DTzw7dM1lxpraD/o2K2D6ioCB+ojaT6TBxlnMw4pJqZerEa8eE5CKbXwH8
O7eEqNHpz9WxyAd1NKA4IIY8EmkYUbdFyGSWH1exbh9E+talVBaly4wi6JRxtGC0r9j0EyQcLWcG
3WdJIkwYpQpGkg2ysk/gcR5pcWWgI42FORM4JSJK1wJV1MkQ5sa8MsBBVJkodhPHp3+v6N9DJvJp
I/Lsx2hKfd8b5sZbXvJ/D7W0/v9bJIJ0hkF6kB8+6bSlHP0oON4eloArW+KqhENcH/99ZXWsSlPd
23utuzrCbiCxJO3R9ERz/O/bgp0x6bNmT/1L2PDkPzdJloekFFEn5Atap1YEcrJLNPr46vXZzrEk
fYyeWWQ0TBx6ODIfk7KkeagkiXL9/B0l9JcN2t+QXu6RolhnGjl5/m6U/dbstPaYWQz0/z38962t
69ne8FKObSMdtwkogt6PCl0lTTyfQ+qwVA7x0HxMHCw2/36WOTl1zL8/+Pelus7KY81b/j4K2Zo0
ZB7++zb1HG6faXiStfwEm3waSKHbYY0nU6TlivvfV77LgW7uENNjhKCDafzlGISMa45rJpjLg728
iIWHwoB9Nrm9rOLoo4ntUdFZsAc3svRDu6mbBTb34xDVvfjTH5wZUkhjzvWxWx7ctKmPZnIFvQDL
hHmXiXJ1TrlY/CM4NvrBNogvkDBh6iw+hPQrKvRvBVBuVc/z26BFJD85FSdz9LR1Ym4ST3FCGlg7
UsRjq9hIXmPRPeaJhZOrKL8gEZ47zAUcio7A8s5e7v0YYuyOxgAkZsqnazR52/gnqCm+BrOHXODQ
EItTPn0HOmXZuIwvCBpJW3hEmV7uSs5YN3xN6Kw75HP2AF7PTr50GiSEXDrDuiUAKykw1DUDGhBs
aSLQLTBiSBsOs+ZpWy2mue73dI2qqd2MZtSfkUqotWsTzg2sot0PNBj9Zjr4gnAi5u/9A4PLFeQE
xXBrgzJDezB9u3kHF7DtOOfhn6L5U/tTu6Ntm9/MaTzOjtySmesf4AHoRLmgeNCSeBMFQYK0VzCy
0FwwOho7CdZqbQ9L6z3qy4J2CgFjDoJBeMXEoNfyz2h15bl3qLW8NBVMMeywTmydRvUbGEv7ytY+
IjAex00Jrvcaa19ZNEOLnjhNbszB9C5to2N1C6hcrfvUJSVJMYQLc0CWB/+b+0Ja3VnYRR+WUqs2
HUs1h/Hqi+YgozHFBDepu+aULhlKILcOeRUbZ820D948l5yDQZ81uX+Ocw+ZktLJSLaomJK+LrdY
jPDPABjoLMk8oBnfDb0wOTfODxhAaWdSXrCHePfez+2rlS19BdubAPxRJ82dcwT+gYdI2Pxc652/
optpIDfMv9sYuQhO8Q9uiF07D6/W4hHCf2of2krtHWtMnhBijtiNQnuczRMCIUUK0EEzM//JmjkE
4jclWNhu9p7q2rVkbHiowWmTbM7AJSetKC779E5QIodyIjHWssvia0cWcBxQ/gjdPhO0c5jQQN4Q
rBJgLLTx4OXI7mZ35w/SpRsSpysTouEZxCDPLqcnZbhJAkDb/C563bvlE61JpWWnWjHHiVFS0TCP
AZ82aq3ZXr7rYokhEgD/yWXwuqonaDRwDfGdetXDvJhBNaZxnLvz48go7hlkMiZNCxCVobGqgD+s
r2k6DphldYJNjCg9uQWhoynvd5VltzFP3v5dE/Be/LXBYXZfJupeFcids7kun40yfyWsGZOhCyWU
vlC1srT025jT9j2t6mObl+1DXBbW0W3cIuJFmnqYmXa/jhE2bN1SuFttAljQmOmHNtlfDOywNMJ5
XPUEJfB5FHsWDsTKk0Ww9XKBiRov3PJCE9wBDFg7FNAIN9kQrBMHMHg7iwW4dWPjYdQ0ej46MruG
YX3ddc569Orq4sA8o8Swtk5iIl/I6ldtIFM+Juah7st0h9vKX4+MUs8VyCoUjPFjXsQza0gq9qYT
+aGsg2hBnALeJgEWsW9mvQx9AZt6HuUez4zx/O/JRos+Ixo3ky+wVSx3V2SynbQc1WqYSgfAvOoQ
1H7/13czqmrPry+wCm0aKHiWHUBnUEIhtg2Tdpkq+8UvXRejBN9lZe4crLS/1v2QhoPKiExKacST
YO6fvd4LVi7AsXM/i1sbWCeSrRDgGrbC2dx3hP7wKydrRC/UmnhPK2eGD8ixvU96czPmI92BoTkY
Thc8dOTuIqrgvEB3sj79ezCQTv3vP1H04zfFYmVvnOwgTPznRtmVFN5GezYiWD3CH58xmcQHGQ2b
oPWoOxlxv0K5qLe+dhHKjk8Sv93WnbATQBFChygNHPFtkW+Y/4UWRJ5HU6SfksVttrC6jwvGbPTC
DLIEPXi/f2ySt7lJU0Kv9D7M7ZAESusQRy2ywRlkb+NbZ2uS+hkHzjbxButM5Fe8kq0VXCAnR4dq
sqkll5uxV/QH2VKOc0KsZ9UXxbYrA3ctK/0GzS40B5eVjJU6ziHfEYmz6XoiZdM+2OJp6h8Z0r/2
oD5DDx7oxhfxN+NGdeYTEiFlPOQ8usAHCwjuLu1AN08GsJf/LWJBbF8SJAN/8rtnmnLLYGMkcTYD
FIJb8pB29CFn+ZPUWA5d6HdKpft+1BO6BNZ3ZhKYVZLbfUyLrgHl6RsnezCaddFlrAjGPPMGCw4d
c7L996Mk74Obr6pXKykvURok+zGlTHes2jo4U5DuevKP1zjS6yuMjsNY8Ix5YT9DJx7KzOrvMd5H
dDe8+MoRB8NkSxWNekR8l14tfVgXNUKTTAeVODW/I7p+s5M9GK3YPlhVjH3AMLivc2c7Bx6JlcQp
o8TgOGRLslE88mXI+8TqIesqWwcktAlsvO+6Y61sSKlXA4EZVJ45eBCT9R0YtjgEbRk8mELQ43XQ
ei4yKnxe67R4iGt/+O4DiT3UKtqnpC/LHTzOnwQBIQI804UC3I47sxmpQxLakM1yR4+YD9yBEWKC
9f3WFj1apigm4U3I/jJL62nGJREXuXyzepluLU0HydUPVD52/Kol2KHifLoVagmWq01SJovh7Ld1
sP/3/rtzYFHRcrqZU/cUSG74f1uvn5XQB+3Z29sDasUxcJ70oVUPlVHjbIdRtwoGfpvMHXefWksh
hHj5bg15dowsOD+2pTZJxj6G6PPqF7n33Xva32aHMy5/i4WfhM1Qes+iy+r1rPz8QSBnMiJz3k+a
224ztZyB0QxrBnMgwzDcA9cNfdgZcf/kcGTVI64Qlkdxkmg4V6MjDy7U5jsKGoQyBRb3AQE1Ld/k
aCvunKHwkrUHh+qqU66dWcDJG2/9z3/fdVrnbVM/ri6TNxxHq0k3raE8gqdM75b1es9Ol8jt5Maf
EKjNT8kXU17+74tYKwn2KzSdygWusukObzQOBlAZCNnZIatN1UackERdHP/7SrOLM5e1gDMTT3vN
q81LpEuySv3S2kQA0+knRbj8M+3/qDuP5diRLct+EcoAhzZr60FozYig5gTGKwgtHMoBfH0tMKvs
ZWZ1Z9WkBz2BXZKXZDAg/Pg5e69Nqea6wzlOMkZYEqBS6cbdzjGteEP6bL4bhieBAuEQSAYwMWTI
bZjXr4VTfrpsU+vWNp6cXuJBmzeUqtFrVMG4GKZR5Fw/1Vey1mUW3OvctmiA2/1hjsWMlZu/2B4T
gIlBVwcb620aIvTmzPI0hJl1OVr7oAi1DTlfyMOlDnsJbPxlCriHjRZDQgF1as63JHEYifJvlTIN
I4VLR2jHv0K9f4WHa2+moWq3Ng+0kxa220IqHx7YiElyXkMS7jZu35Y8PpnTGvfadNu4DqriclOg
KroEHn4XAJLxDy2qTkAQixfD6ty1ZMQD5MHd1Fk/fgBe06tWvUfwoLdNNarl5Kcf4M27F2YTd00N
zofDvsbt3NcahO0LPS1vDVD7003xPIGg8x6GrEI2ALrnpxYjTLNcSu1Ee64zWj6onvuLwB/hOGkH
kRGGLEIo50Mp+uth/gLy41zqWACtpKpOAGDCK3xxtPqBZ9xDuNY89cd117XGT1iFrCYDJRyqxrdu
ruMQMdyYDnzglCEftB6NRyRL0UoL0V6PFM3HcP5CDLhgX+ukmLqAiTaTrbOzRf2x6D292PECHyOP
rgA9BgtzWPBgwTk+BBpSEkixLtsawzxS/M/hvDLZjri3HaC+ujCeeuS2UKiyzfe9Qou1pTiLN47W
0XMHJY3zjQoDoN1rDC3jZjfmOwLD6ANMeJn0by0gLGw3HcyqMnurB8vFx2a5O6LPq4dAxGdExh9O
I5xftsmlU2f+exQO75NofsCCVQ/Mp/RdMQ3EE+q6Rh4BUwO6GdXaBuD32APlxKqQa6ySQbjVFKuH
lkhMClIDzmTRnE4L9eQyr6InXXj7LNM/CNdotlIgrx/KLl5BN0a6FCQmbRhoAjWIvJ2I6ld0SeZK
ywN0eKxhyyLGj8Dq+hjC9outZtr+sYSxehwd+9zpY/NVdeUnLUGxovk57jrbIKvOq50zuG9+I3Ji
LrFibQyN+84I4Za6auCkzSCQMHX2huLM2ZnSDv9PIFD/M6f6/0eoKMMnKuP/7lS/gqXpws/sz6io
72/5w62uOf+GoZzgCELqWOh1XMn/aVfXTOPfABaYloeNVFiujif9P1hRFoApyya6DgyBmI3p/0JF
QZjSTdhFfMW2hD9TpP73/8LeH/4ur3+Y0P+IEvzXx39On/vOavmXV912TIOXp3tCEHjrO4b+t/Qb
NAEgd1DS4g5P4n1X/RpmvS796IeGx+k6s/wnL2q0tds1F/ZcFfqEzt53ebpFDPSEIN4n+bXcO14z
bCrHHVd/ei//4/X++fVZfwVZ8foYl3o6Adezn18I42+xJaoKY1zpBgojKHWbsEuYaekQpeSx7Rh1
FAQCbCLf2/V1LmlSlgm6ccNCEBbfqqoVB3ciIw5Yy7PEeF0bKcp62TkwdCjlPVGQI8G+zi72WOOi
49TkDxJuxMUhq1nSrVkFiC72OQkk6z4c241OT3ylF7I7hDL+1CnqLoWZhXSDkxuTNfRts2m1NI3P
0JHWnjCT8EpRZ15qoBqEkd7NWOX/3Vs0vwV/OYUUwJZpcInBDrMoY/6KG5DOSESxKMdlwslGEpx6
x+8DU1vvKFWJvUoRMATGwmBDEWSvuhMyjBE0chwM/Uv8vx6alWQbhsZwjEaieA12iUdsISs/jrVb
NWhveMPHI/Lv4Ia24WHqVPYEuPUSVpq1bXAJMbavgnNUoLvHel0ukCmPJyNuV56Itm5ee6+MV/Jl
55guMaXKfaXZuJi6KD6MJj60EEATi5FZ3UcbCeg/X0TuX6Od5ovIQyZONs+cJilMmxvtz/lBEu1S
HkamWs699mHo9ildCcTBSlHjm8Glh2k4dTZdNMR25aKaIoWurHUwnTDwsjqVHH2zPbe9DYsJKAvW
8WQdpEN4Rnf1MAorPVNdZxhLxAcQfrH9/lQbp+mKmDGSGuxBvwlkdKsMMupmIkfhNswHCMDkziq9
3k0EEVND9+kN4hOk2tD5YhR/tYu+utWTflJTWB0r9ox/HGw6FH/8yyE5pWB8fwzmXkeNjXL2b8Q7
1da7dAZtfW/FoTQibQtNf0NXd5l4Zfphk3m7sTCBL3nHwCbqFTuUONr3Xtzs+/mj70/FrKOnqouT
Q+SikVApxMNibI9tJYsjDVigkyP+ktC6kAJQn4ISi/M/n77veLy/XOCOmFM+qTSF7SNQ/NsFrqV+
k3H7DkvpaQRCQ1+/RJF75W2BZUDfcBvqZbsqdfJXFCQjZncye8obfSMjvSGTeqC1RJftMVPtoWhb
7y6njCTxeLxkhZmcKqRhOHRGLtxL1vfypQJ1xfgKYXYhIo9qZ8q3aLvUubJUsv3nP877a1oS1ybI
Sp+FATkjmDrv7w847KmpY7SJIuBI/bD8SCGdiYZzAHt/H4bcUvqw6AFWPEYqeLfG4qUxjPimOcx+
kHwfcKJEt+9PTb1LirXTmdvvz30fcsdVK6g14SoY9S1Np/iFjDPiATE6rrwgTV60pqRx5cfrFAUn
Qh97uH8f3H7cA0XvL4qN+p1yyTlIMZHwPP8PRFkjPCp4BS0rwJYkY8fxm2seTvrVqQPIH75yVt8f
fh/cOnE3peuFx16OGt1wGHsB78wnIPBrSg3zLKyq3xZms6ozR6w10Arv3pi+Exgvb7rRlVfDrHZD
ALPUcrRkPdR+s+KS8fkl1TpnOvuclRkauRB8J5JlqqB55D7pU36cTNQhNavVRne7u1MI66GOzRD7
szgACCMDOJHhS4XWh9AJ+66s6tc/n2L7/3CKeQQ5gsuX8+s689f/lMeGQsKJdbJIlr0H3hUp+Q27
U/qEi29YTM1bWLj2Owp2rUFzxvPaPfxxMNt2oXvhJRU2hnmL3jRUummjDVgHWNaAJ/Xe6fsgCCM4
mZBTdjnemrj1QrnqM/HRjz5j+sS1TnlfFzBY22NcD83aiE2J69s03qLpoep8ceocJ4OS5dtH3WqD
Xeh2Lwim+7do9H7ktPF+pSgC8Y23oFnPoZ30iLdQRbCtPUQaOzKjRjCNxYg55BRgtJD/eXCls/rn
t9Mw/ktNANbSsaE+WzoRExC1/vp+IkgUY13iLmZXGDnAvpNcufAtVdSzbwrIANHGvt0jIUBeb9v3
bD7QyGyEqd8SlLyXzpO7jp98/NdBKoIJ0HZsZOsES4ei5pm4AdAZjvFK+HbCxFuN+9nwEeugoMg/
6Lc8PA99HrHgj+CzyuTq+eV0J2CCuHYz0NY1Y7OzYVWn0gJ1W6cd4WL4xJeZab36BreI5it2pYnU
TzivoW7TEkWbR/alVd+a+WCLXqEr9yu0ud5aElh1MYwx3HsT/XE/lceus/SFbgT6hneK9qBWgdMe
8hcRkTZlNM41IVLswXE7GhWg/78P0xTYx0yLPhic+dsqaLRzl5ramWStlMnuDpxscB1HK77V47Qd
2Ygzi4e8AHt652tSXN35IJvBWI7gAS9DObXQVQr7IY+Gfp34VXfTmZav/ErLLwz1YAGEDNjbrs4+
WwPcUcRurrLbDCelpY6TW2Qres7lh4qHt64a6vuA+/Uc+bpcToFVfJAa8ZSLEmJSNCa370M5jfAd
pTjkDJUIe3LpS4ymfcY8/9PTy+LnP1915n+5iV3DBS1FA48Riyv0v93E7pSJYuzcDHrLCoFcdc/7
CYhmFehoIyKXVrwojpnPcLglyW8R5V1PUZnu6bBV5HdkzS5vi6/azgedQZPf7tLYfQ0Kn6W9jn6h
RNK2kWbdivEG/clfpYiSN01lQJ4eyV5oGwELGjnt9yGXEUrKGEqEETn9c0V8fK3i6fWf/2Su/rkw
+vPKCzvWofLi6WXbwqeM+uudJv0WE7AFPFSf1/qxfPo+ZGYEZNMRdyUs4xwO3nuT2Xhy2sjBQuPl
eyOm3rQJU3qxlV6ctMBncNgP8QuBAAAjetzu319FQdXvMwvnYMNk84UtM2xSGsVTXG6gJczyzoix
Q7PuAhneez1r75qpz9Nq8ne+PwQgK5ZtFPkskrr9NTA2PA8MJMAFelciNQHgFo21pqbfFgGxAQVW
S6Mf1L6a5EvS108yCUPkivJXgiCHkhA5RXrZk3H2y0tRRWnpuIYT/hHYaQ4LBiorZBHTf2uoaJfd
b7LWvgokDdMc4DMQZwChcPwYTBY0syyX9I2TRT5hDynC8VMqdEG6WW6xYKRLpqnNcnKsLSBqAR8A
cTSZjNSdynvw9k4wffgg6enNxBdDaus2L65J3b8DNtilLvYFzEa+9IIFzbYMuEHaLnEQ8gw3wSX1
ykO1hnuP6OfPqZC3WIHRoK6Iz1pOJ3YWCke0IxZEIT4adoVw36eKsgM47slbrT05jnzsR9faJxZi
K0JVPlriN1e9o161gr2DBsM9mX0pBubDBGM43T00C1Y+PCeW1i2VQ8tfbUU/IeE3FrS4wI5HqCv8
czBWdCwI2B7CfqsbFRLyJkZaB2S3JDcIagcD1byW2qI2gm0tilfEieZKEG23NDOBetyW4y5jsIbW
u0mXSIe8JYB/CQJ/Kw1zY6Saj34EQ/xMJPLBQC36DjmxWRGtUC80zfV+AR7bE1WQbARg+I3R5sE+
vAf+DH3PtAFZR0iihw3uwSgf2PPwdMpXnpt4z6jq13Sp1501W5I6oKRZjSxNi7stTSe1qm0PKEin
azvRmwuyzbZ2r52IhIsOBS0v0ZXVQoECYj+NxM7taZmj9QncErcNblENkwJ/GYoXpmWLQCByk51Y
WEiDtviRHvTK+IL9rh97EcZYctN6qU3Fve70p0QDCtsz8/eqnQPOlsA13sueaMzKPtCzBAYyOFev
QkHH+0nqo0QEBNBhYY/CwIsCn6nui3VjIUlO50ByFkSabDz1oGg12ByTbG2x2cW8APuA0b4WFy9+
i8ms9NUK+2Jpnh1zoGXe6u12QOfxlOvuV1YHR2Vb0cNA2wBdJk9pi9MpHeccEmSEbAMPFzI3aRc/
GiYSBFkje+cR0sRgT0Pf2oHT23SdXFjCOFeDf+1EAqqsE9s2MhCOyWw5EEAAJRhbrGItCl+zkmDq
SN/hWlykT3FkNIuslT5ISfehRS06GN54aF87v+I2rPz3qXa2PqIAunz9qpoXKvMjGbqfkftuaMBE
YkUrOZTGoR9+M3ov3xkDLxQWsoVW9u4tP5AWrD/kY+wtlI6GQkhuZpLk7yL1P510Mna1knSk0YsA
ryotzD5euMo8krIIATHOvT58FSWzejIMxmc7TnZNWIY4fVkIza4ZVsgYxUGv8X8YZvqrSiProKDE
r6dcDkQ3Ou5ajfLml4hCnKbfoaD6gcSr2CZYPc2ZKxoU3XpCPL8bQqyxaNw+THJrgDhnL1PlXPND
cCB0qVzTBN+h4pxgmppija9cLTD5+zsJ7D5Of3vaWmWmJM8MX2dQQJ+1nfvoBcA1ZxUgbstxN61Q
4lmw/IBlgyd7LG95OhH2aRGH1+TBR4fEvcuCCW2mI7CM2S+UHtrZV4Z2Hlx75/Rwbln3Ce/En6MH
1iHw5BtUGdL5wvHCCf8iKgLpYkV0qRTYD0e8c63W3dSgLdpv8XFeb6ux6M+ug8U+FBUnwe9gAMYt
Pq5tJ+0aF9a2d3EeAEDQFrkbvIW60+6TEQRQFczoV50UKx1pYSzb5yZInF0qKskPc1a6Wf3u4rNv
3OPR+UrQ9wPTK8x1WHfTwsBNsDCC/FxX07QBSfraVg1lvlDGqgoU5kwHPY5bc+cCOYgxJrfmplHB
L8PMf3tenL3labBGNYtaPp7ya2Hiti+eNU3ea+EgvUkvddPd4nYjlfkE1QtrRRU/uq11Una/qZJk
YnZNn9hOs99tUyOWG2YwkTOED4GLF6trrN8kIUA5arC8+94jaOJx54nAQ4eUxffChUpg2+22E8NR
togq/QRJeja2qGTMiatyIzKGBp2JqR22ybocKIiGcQl7xXuQ1pNhkWuQ9MjoJz+7JaNu7OMEDk2a
wnoiZTdLETAi9IcLDWE8ivWt0Jg8xL+EN8l9hE0ToHac7y0pTyRJOst8KInTY8i34VaoZP/TL/lH
1mfuthpwilZe/dAG4TrhKn9isX2R+KvgH7jmuY61s60i1GF6cOuFqy5WMVMHk/R3FUX9xkewrDIy
PV3LHldJzAZMHwcs5sLe5Gb50+xCb9EmxbOpxC0wH5MAR4VTNi+2KRO0EO6qspvpDMtuzakOsI0z
5+78YqkkgAgJEMO0wS7YVkd6kA8az2Vgo1EWHxutelOKuWTR+D902e3qJB+JLAU3j7jwJ7yjU0+n
Y1HX3giGp3fXYUwDq4pzol2jYAMchqlEwrgBVr2/UgyVdlAONDEDgcZzx+55KchDRWNBYElnqWhv
D8ZZtwkdHoqnVIdCwzUWOCC+pcJnDwzwoRxwu49x8iOZHIy1mrvzRxDRuaNsJBzwLhs5Hf38k8kJ
pJQEvFmJ5KhNYRN+H4yxY2li8atyNzs5bj2h407ZgXb5SVaPdCGLY4jb61hkFoCvVrcXzuB9uXgE
yAlCm2Z7m1k2DpPU1TcOBCBwmHhPWLSaVYVwobYWnXC6bfAperKf7Z6mDYiXlquxf0uy8c3NzHrj
5W66A5D33LXqI7AIY7VwYPXlvMVttHBN5Bx2RKKVNwgMZhPKIiNNAPUvloXBe2sq2oS5eajdzDnS
JKR++BXTiFiYdjvt+mKOK7AS5vxdpUMknGzIRDdsv8m6J9KS/T0Ln8Na78btum61NaIp/P6VclF/
Tz/o9jkry+KZWY8ug/UULjwmuAIsXBCsGnB61APpq/lGeh6D88bIVsLVt9KxFJ5dAfqZbCWk94ro
c9A3fX2omi5ndo3h0S6jdyDpF0njsY5IWuir/KxnMZqu8COC3JioAGJRhNCLekjxH0ZFHUMcDdB2
1K4u4q2m+4X2aKc1iL8p+NWUPqXtMKxc33wGFobqQYXLrPPWytG+SIAKVxHCTFQeYEcN1A8u/Nk0
lnMH/lQgvYGiTnw07j1BJCrAy/ZnMHiniLoLBVH3NuhevR+nQ0vKNE9XhJkNtDFiufZ21j8jWKz8
jHiyVoLHMWGMy27ktC9oe/CSGJGsJwKcjUpba0FC/6pO1NYIyACwICHgBECQMrXWJq3Y6ruCW7KF
J+R8gXDc84RaWNYxGZL4GM2HMJc71dnufmzEMge+vpF6h12zMqC9VosqMbs1HfCMmUG1iJ7EMKdc
F70Gj6fzF7WpofcqxGx2CcA7BPFSL52YFJyJJIMav4vBtzZBn2xGbyaW4kEg94VNa3udBq7BHnsv
THoXtGVirMESvBIBdVIZVLI4uOY57ldUQuPKblC0aD7WXLg6D6kmXieJ2qurd3ZPBlnBefNUQ1oC
8JhQp1XQJf3BYZVak9K25dawlzI3Op7I8gMSRbRgds5I185DuKjWjCDdJxrhdwbC7Z0WoOQf9ehn
VJn3jLTnBaDXZtbgfrI35YGDvmglcgpaERrOAfDuZjK1hghxtgnZWP8yoxJzLa9ugf3W6dWJCell
IgplmRBxtRKots6TQzVABMYCtjobgAyNba9Ltm94YjRJGY+o0OQ+XlgGaBIVRcYqnYZbAqXpYE5E
fXih2pd6DLMv8pf16FAX2vFRjtNnbigU5mF3JnNs3fiNs/DqqF07DVnArmRvE03TwdErD3Wd9T6O
3Srv/ZOfO7ceDzitGc9hPlLjh+5iDWh43546i1S+vnmGJrHWRtwTaYiJuqoNFpG4WzWp/oGhJjto
dW5Cx5QfDRlQtKiZz+bCbxC5WA/B+O6W6QOePISNUwTpj32BY0yfma6H61qIzYTSCu90fMwSliIB
tV610aUOJQCvaQKRSvbqErzutM7hNMX1r5hooCF3fMj3KHCrwfWWMsGbA2b3Zda/W/ZDapshIJDh
2eKhQuIJEY0F3+W5dNGC2wDGLdWjO8hpG63svY+rmT4VId11UsjqNTtgN/XV3S60fe/Tak+bk2GI
TyIm0NflDqtfvzbaItkRUo0hTU272oh79rJ4wTry2IwBz3EAXEL37FutRe9U4KvKsz7wW5DRadrP
qbB2EGDslSath354xQyOFfst6FzcuODaGDGCZ5+suZ8w4quJxClNNQOzlPPc5dU1tMX0K8MvXyAs
wIotrlHLy8AmBuulxjUCV2zUzzosV95Ubdy7OI754wYk52KK61VTgFjr22DrAFbQ4qlas8y9NJX1
yR0Wrzp4S4tMx3lg63mziqboMwtLSnPEICaJCLPas0rdTdYFBI8FlJoQHgvD0MgmbHG1RG9ple0q
xQ/QEGrwCiH6lIr7wAQSHdrTrySs3kJgQFgKO8IUE4xZKIACxzBWzWQ95t1su9DV3guyp5SZWZRE
xzniAl4xxtXIFh65PNMr6aZPwxM9q3IlWJAPGrT7mHnXctJA3pD5yQnqcXZq+rshbQQFTQA/msfV
1OW/Q0rSOtvYYZBvW9X/xDlX7Es0YyHZsXFatBdx9TrYHHSQCROxLMhF+ONwYCGn0jSmEFC3thrS
+QX6VHoePRvL0L5KkDieB+PfAszpo/2DWkmMahejO+3ZYqEj5TFhYhQVubmM+9rZtT2qG008BhCe
maoBjlBuv+5o9RhAfGMGNijpIdkFjwFBJiOeREBPElnt7IpG7sxENHlIa/WrB0nJDDk9+AO6sbRn
TfHhwlBbt6xmX42nnuUgIdmQJ9r29VdUEDhKSi5GJf29KeOjlqNOhQXd0n1CTQd92Zyz75gW2vjx
BxSDKjpyvdIRmHMIRXxOAmp+Avk+zbH41KqCQUOfL32X+8w3l/3ELJphR7DxsDDjSbg6gwU0y+Yk
AWYFt5JtWhw9q9ybBGas8K538A9hWD+7JhqSOqqGdSpB7sDndKgeILzFVAxjFRNKQvbSAkc6q9aV
OpgZluXaKwmfAv8B2Woisuf/yK/r03utpWvwnBsl8ndQ064LsGAMQDGiJQdfB23HDwcYBs6zrUXa
sRvpUOul6fI1i5falZvKLx7zoCYIE6v7KubnTCXtbwdeqa5Rv9YKYR772vk6gTsUoMTjHoLSiPbg
pMmtT0IaG+wUPnbYHCsGbqCypgHjcdOvFVNmV7M3s5kzLOKD1XUD6SU69BtaBBWjqGUd518DtXTv
vGlOdkzNJZlF8aFN5YPpZW8qLVLqkfDaBjaJVbXxOxP+NZmAgRBv+qg3EaDBWSsZ5NlHo8GxzxWX
Dq06znX6EUUPrcJACraA3ZNUW0A7hFnpL6kVQoEMsZD3mXkaWgJ49JhilGBHsGq4X5YGrlFyvn8w
vQF1VETRSSKm9A37kbCV+Hqver04VF11r+LmrIkiPQ5he85+FDg8g8HnZrP3fUacd+SQ1evU5Nc5
OWmH4RM0sieNfFzgStD12CEQ4hp3xWfsk7vUtbvKAsqAJpXVr2wOFXS5RZ/nD1OKbLjA7G3a7Ga/
P0oHJsgIK88FkC5hNgSd9KxIyvCrQ2GIl4Jw+tU8OhJ5So8ujF+q2gzZuSVPoWs2ywqBCZuTfkSe
XyMZZa0uJS3vdgQvL34PJDwfVDBtVRosR4u8Hs1GYtJDFF9RJJt4eQkO3pWAarM0sxYgFQRa1QHb
Y803lZ+xoi3E65LLbDAUqi38K2DzE9v5NCMmwJXZ2QsB+TqXOApClIZtTW+DmVgPrYnpYEJlMyjx
bDn1aznQLTD8McSPktzD3KaSK/TfTe6zCFghAd2TcOkQFxs16fDGVPdcjMHMunCAm9lbvy/RVsXT
Lgw3bXOrdX081qn015DJSjRjtC565x0oXPmW6uEPOAU9PoLs2rmDy+UOADUPxE2P2q9MAFYak/At
aP11kuVXo5UKMEsqF4JcMKAezqlrml+p8SVdqOpxyEPEFC+ea8wGKjAaWs8jIkF5kRbj2tLZClUy
Xtddm9/aONoOfhzswAZ24UEfRm9v40HRexAa6QDlup/qD7CF0eqk6xY9fNTK3P81lt+Cd77BoxRZ
z0UubXypLuBzRMoXC6Eb0cgOO6GRbNMU79jW98qrxSDE1DhJtvZoxAMlZJydK8XeCyrxuuy0NaBj
Ojqe8xi05QnHKORTz39hIeUpFaUvrkpwSJgVjUCdGjugxe8O8kEbeYoVA90kmgcAzzJAdXo5HHOD
WlBHic/zmBLHUBPMsOYzUbp+VPNmMGntrTMYq5COC1QkjNZddB4mstAny7PWJJ/Zm6LGbjsoE5UA
3QnTZCuvEKgoI71oJKcu0xpMNNzrcOfG8meZNbSIG4mVd4dmkuSyeok93tjXANEamflog7Oacjbd
GSxei1L0I0+06Td5ShDrLX9HI6Ba44Op94lho9rUqp6/bfiMo36f0CjHrbRALRA+ZEJgxG95Tlrp
K3jWJYj58FG3hr0apmQfWzYybl2+Ky0Y9u2jWVvyHK0G+mVAQ4kx95QA6OCPF1TpV98QHb6s8Ldc
OT4nI9VBsLLqurNi6zdDjAX3yanj9mK5yAj1ybxm6/us+zkeUL3+5FnGL2YwP7nigP0OVHl8IP/o
MaYiGTwuIIx0hBC33IDA87VVbXSMW/xyNxU9iu4U+G0fH0XtmXs52O+AgczFxFx0Z0/a1mvqHywH
2MDQEeHl05bkFZ7qsvO3DAu/UG3+rugBrth6fRoGNXIeJzqDcgxYPJ2aFDi1T61E7ADpwSCKuYc9
9A+xd85IQNxkbf/mYjgOy+Q8+Vjvo2k/JWy8kvCM7u6F1jUtDlLiBTkO4KTcz8Fltxz7IcVqNmPC
GH8cfNqX7YilpAegtg0FqzEmbDB4jBhkZCSbNNA2ZaC7D6JtVoKwu0WmrSsGFo+B310rYC6S+PJ7
ZtySUGVXN97XLqWQG+eQI+oQMxvt4rb5nTY2711GK4s3ctt7za1NJm+R+q1g46w951pMVMTM9TY7
rNFw9MBnZmSfDOIKShXnueV+5SlaZo+0vhRrU1fPOb0O5TKjTXQ/MpoZ+N4iHOqKtSx4peDH60e9
0gV2dsbK8dMD+r7tUgA5SDq4TBtw1z5Vp6rR4LWm8aQ8aTwZSbkVVMyQhQbGSx579FCzSrQr+nh1
yWaCHx/eWT7aPdN6rgEr8gkWHLQlasQAs4kMLp4+wVgqJqzjVck2Bgw1ApL2YmJLcmVYnmLDrS+a
p6JtqthhaS9kAH+FCSuQger7xIMbol4dQNmgctu4lv/bBpAopFefEvJ04A0xm8bgc61khmd6ACuK
DWhYh2b/Q1PlsXBGzJWzx1elRn0pcsOGZdq2P5NhkZTShP5Q6NuQ2SjhUUw6aygCtIwKUgY8XZ2V
7Ijtc4uVpCq8A2PIW9ncGRSu+6lU9MAKmFxuUmI94fOF8eDUbbxvQ4fEVjtVDwSt1LuWJE0eWJ9d
3trXJKmTewxQGBp+9OY1Wnz/PiS9l20ii0276fv7yImzC4iS6s7+ANmDFfSHvgyYSMd2Qw+oKDZF
HA1bIC3jTXmVee0ythLGe4+q4RCVQXxLpyq5IZUn/RJq3m7+oiLO9wArgWlMD2m1lwlj08rSrvS6
1NruMPwNMmpXmmqaDXTABgwChxojdIZq6aKndn33S8Li+OPfiMkFlZbq5iHOBQYO92cIS/iZITlE
P5azkwGyb1WbljyhENcc1TF7CIqzwKSgT6J/zLPn0avknT01MDPdBE1AmNr2+0N9smGiW3G+Aab0
q+y48Zc6PguveELqXz/BLfpK/ULHotLUT14B1odGr7/5/mLYSp7a4fQ0msldl5H/ik+ipSEt850/
9eaTrZin9sCUA48SVE/MYduYzoBc3SoeRcgpZC/CUzlsikdXdNrSHLFP5RaXS1otnbdy8MovEZP1
h7AxJ0SxZ7AzEe7nJOEAAAhia9RE1ylMGgbo7qfZW85HzYRrKWuPzAXLuxUWQ46hd34F7KjnRcfi
pvkcsugjTPT+mWAZA22Ae0s8zSDBspXop+DBd3VTbOf+6SmyJXbtWauXSwF4KK8QyIruq67Fk6s5
+t3TjiKmf9GH6r0ac3jwhTxZJp1ySwNCk3hPEekjDEtttEMdt/VQX9yEsXLL0HXJKx63ql3TAaqf
6zaUjyk7JcM4d/GII8MgeLwPLjopsiwHuTqMWEmXhhThsaVuAvURnmKUY1BRn7yEDAa3ZINsNkD7
NPdOOnl5ATLfMDAj0CLVUnHWiJMAPRbDnIZhXSiYe7lN3Kc72VxbYQyglLGUVWprjHrBq025ddDt
Eu6+/VUlVrisklK7p0n9NCpNHMzaS2m6EejcmlV0or1yU9DlVoGO69yLB3FGbmus6gRJHGNyohFl
ViLBIsfATnCn2rXcKqnZtxGs+MM3Y1y2/mPRFeA8KvfYWz4sgCLbeDSRFv4s8hBdeMLjJ9cY2+71
+D1IEYw9CKbEmJ3bB9nx2I/sDAEp9HDd8o65z9yjEOByzViLUGlaBUrl6YPnb7DDY65BhSX70Wmd
baj5+d0Y2xKHNTPM0sHHBQjXrpBIV+1gcSfEF0SibwnlwqWsAXD4Re5tJ/b826aR/87cme3IjaRZ
+l3mngXjaiQwMxfh++6xKELSDaEtjTuN+/L089GzUJWZ3Z2NuZpBAQ55VEoKeZBGs/Of8507lL9m
r+rot6EB8f14AXe6l1Vu7CcsgpvQ/9XwtCL2x8S9kt8JuLAR1pAM4LruSOs755hnUWB09TUN/M1k
BeoIxNUlaO3tAx54wA2Gbud7XKjakHJtht7BBkAKAHQB8Xh3ssjjgWddgBfXOOsIF8xELmoPJL8/
z2OiCVDFcMt6PZ2kIdOVSbAV7X2x8hLg2BbcxwfqN3dKV/aPHNK6JiYHOVN8ZOY0nZkPYoJIxvTV
Lb21aSf+6fFSxvikDfVR93nxLHPlvBSWMoCKf1YYWQisZM4xBqO1t8rmqygltWt58tNZIDJLq8Yz
AafoqQwWYWdGqG1key4s4vJzg9WxT8HnW+IaBEgxlTbCNVGS4u4JfF3SbSO4Ogz4OWzV36yg/Rnc
zHnQoAWAwA4ZOy6I2sieXsdwVWZ4WEgvRxMVo8DbsfAV9Wue/yqgRk/pPN2s1KP6aDB+GhVedSOZ
rvHIoQLU5UHHVnTO3HSlaEO4CHi7urfd96kt3HPlN/41geBmVpO+zFH8yW6Z8A2pMp/TFuaZM8P1
MGwIaMUIXqTIdXAp+oRsbNqhRXc2AgjWXZwR+hkrzPys8CK/9P54qkvDOljLASWl+eBC/6S6SJyJ
wCg2ntVDvLBVeNaFRUlVCJDGjcQADMQTO7pLp+d5dA5QVuVVjQ2dIA2xw4Rc7uhnA/E+vj7axYIm
f3Ka1LlnJYPEoLFntHnIoDqWLFFJZ22aqYqeAH6Nn5RetPXEGc4T8aHTWFtkmzSlN3HjGHt/Cuf3
zIEZFFnxtxWpt+FihtO8jlVlgfSRCaMig5uym9LDUGbF6fGS0Zl9bIHX+s2AATbocP77yXc//NSZ
uSxWuWRcznrubLLKDl/g2QfsOBCazCDd9rkK3hqvCd7K6ovFlO3mzP7LbLLEFwuatx+1g+cZLyNN
tC50D3XlNM/ZsKri52Y/M89XGYXP6GLGxRTDtutM+2jQXc9Iv36fmXLvIpjLFxue9yaPO1SnqsjP
MIf3Efae1TTnb7kyISkhka1DKCEgt5zyFqadvhEw1zcS7nureYsoHz41aYh/VqiPgcrYKzfpc08Y
5Defg2gFmqcompGzpUvJ7L/2OeXgHpiiP54Jga+tr1S3HWl74YkY5u7aY4N11D55d8YtO/40ymw8
Emgd3K1PchD9ZjaCDvpE7kAEIb/IbGF8coQWd55DLetbMb4FI5uUWiaaRJl3lC1qI/cV1V0VPSqx
6MJdnslpUzqgUvgN9MJEDanrtpVvUOR2mBpy7DZu8q7mrfAa72iX3q8smHb5GJUvZtRaWHEpixgA
a3NGMcp1RlRrXUsvZ8iW9Zdw3Hi9/xowbCzopHi1A/QoAFPfsihDBVRFfa5CTC+duDnaVPupFq+5
6anzwAZpVX+uZexutezMt7Cg2oAjBRrsHAdHhp6rltTEU9xLlDuBlr1KQ3B/CukIV0V9llmOVhcm
CXiwtNyi5TNpMHHEBVXCXMRfsuPZrKkDHsnuzbTv7p1c9ftQA3yu4K7esb0x66/b6+OdFVawMALh
75qiSI5lHH5z3L7DfjZ6aBNRtx8iahcxB9LbaJr6pQq0fnH6n3hDi1vAvuGSRRxvmtk9K0vzwphp
NZta4ShR/d3CaHQHY9OefNu9K6d7EbI2r0GYDW9D8mZFwvr0eFPYrzowrFumrDeX/fFFuwVphWQO
vkwSNuQIlyjMqfto3Cp8btwpf/57ByQznr8aIF2bCkMbjcB3LaJahLf+aN2u0qhv+hADUYzxBfdM
I2jq9QB8ElkE061biAOEIWKT0jXRqXxdTCM3UUSQOMj9tR2KbssjBWpgVbioqvOAjIZnJbLf80Rl
iBKmXIGlxFlYagLhYxkiL9b2CUF6MWxs8d1LH7e9TNsL55PyrsfkRmapvzxegBSZ62LETvN4K5Lv
OmZQn4MjOoVqwaw2zb7sfe+EKSc61HEUnwLp2IepSChtaL66PY+rrvKwGgra0LZO0n7OyXK1iZ/f
++Ulari2Z9scV7QxsQ/mIsu2to2yCTIEv7JXfKJG3D1RkItbpuwxtobeOzAxE9QjfC645fuZLcfT
7OFf5dDc40RkP8+f43yxZUBumTYlbucTFj4TwAxF5Vlfth/FSG1cmWbFVYMmQpQrx5WRhuVLh0IM
ToVg7uPKs+O7L1vjUqnxMzWmyTsjGfIbY6aOrf0xYqx5ebz4DpsxkjXU8p3KKMuuZdhWlF5E61Ya
5atugR/+/fXzH0zD0sN17Ujp0TnrepZHIe2fLp+CCnvRL/oIxXmrsI5LhtJ0Tn7v09n40nmtS466
wJ8h+G+W1thjHrC4WYB3NnDMJn5gdB2kI1lh5oCXyNf1E4tKfJ9kXazsCFpf6tThzbCd72WXjRxN
ME5EIQY4bX4OmrKjJo3nV5M3L32WasgoJdJ0xYTcNO17RG7g8Pf/5OWG+JNj2BeWJf3AkaZJdG/J
Tv7xX6y0ZUVJzw/OsGmqQzX55eXGb7HJprYyFjXaZBTeu2BtuaTi/+bzdpbP809/O3HIwOdvJmgR
uM5fP29R+UOrqxZsU0fBF6bXcp0G09ruSwtmKTHwYsRh2Vic7eEEiLMs3LVowvjWsjG4xQLXXSlq
+jEw4+nAaz7GuDSOZQVcTbG5oYxvmbf017yjeaeaCjTNkt+nIu8a1d96EQIK1O3VpCiDLqoGD2s5
3gjZ64/IIbRO/vzDT8XRzJmjEIChWD3HPsrILDkhSMDOU/nr3/88HvmhP30k/EBsn88Ce7dt2uIv
l6BTBM0QxzSmhJPzLTPir6MHii1PgnU1J9FTStUn5B9oYhuGsLR1UkIE2KuFwNU1+7//Xv6zawOB
whIe3ajcFdafrw2WQSMpFRPn0Cp+jk3Nzj4+pH3kMmjr6NsClymduduXlfX7hfH/pmV796u8fst/
Nf/zT63a//vPb///KNk2TfK8/3V2+fDjV/at+Pmn6PLyO/4ZXTbtfzjkHSwhbLKTkv/9K7psOf8g
SElq2A38gFZti/v8n9llz/uHC7/CCmQgl3CbzxXHQtNG/+t/ePyBgmswCDwpHFMQVf2/yC5bf+7Z
dh1HSOEJM3CE6waOZ/+lZxuPD6Rnl5qMSGv/OXL8C5O5dGnUPfbUH2wCt3vROv0JJ02eQo46xCMt
sW19POdRPJ8HuHxP6PbyzDQf+HRavaIdeivkEh5PInO3f/hw77/fdH8MM5t/2U04hHMDj0/AZcLn
EyL5S4aE7jHPg9+fbtLWHo6uBiHJERlWvHg3KxRZ32Iy3QO4DJaSkdj1ENq8Ky0ZeMET19lLgPp/
/y0tP6c/rph8S5Yj8OCTQbTtQMi/RGPHWQfp0DcRUpDp0GhBj4LpH6pFQJ6LBTvefzF6ebBxCMZs
Gj8ZDD2u5uS/d42/GxP/TgzHsa3uC8nDkzbqiTm4RnmPslOTe5xcYO2v+tr+9t9838ta8Ydlje+b
XcqyNyNXj1Rv/mVjFuRGSlteY6wlcdvZq4tbN2F4Eguvyxly3GnZG9MQrD6wPXEfD9mziakJ9Eyx
8wYk+dCnZLDPujcnEPlbZ/3We8HZY4dbDAZVy3XzecL3ffr7b5vc8X/4wC2TLQEfdCB9j8/+rxct
lhCdZ9iIsfhHT9TY2Od/v6jCaTEXweD419cniqDPYnnBKwCh+/G+sudwHXlZvPr3f2iMDTqPR6uB
ZVf2OgtaJmWolyet1fT7rx5fe7xtdQIImdKCp8d/8vg/Ohx8TjzfKmKidw1k7AZb3whB6gbLy+PL
diaGjerL72MvaIwR83PTK/HcDiDfpZM/N0aND8RmP7gPHOoK6ro5YQ0KcFX3wXNAqmkVzGX8taDw
BALpjrG7+XmaVbsOrNG8ounGPHxD7GtB/xk0Lf4ev7V2AxZ/zHU9scP4X++FmTTPzsh8FLF575JL
vzYxhXLFTEFFQ4AMoYCeVKjC8jjWhj436OtPYJLx0i6y2+NrizKp48o7AurqzyG6zPnxKxa7/lyO
YX60er45AdGZqmh0PSp5OOgHJrY3CXBsJHu4Vj3nw9yzrGO6vFjlWMlNrZau7MdX+xpNnqfqR9X0
xZPOCTAgDJTwchff4ePFNYxlMEnn5txEFg4ZB+jVv1563AsnRfNBVTe3tNWKPUP+QX9HvjFEUn8V
1hJzMD63TFP2dsuQ+vFlk9lD6/fVxyRssU/sX0mbUlmNe/+dc4fYqgz34kgf3LtRhdlmxve1m5e3
gVWHgHv7pfLOM+9hbZ/BxmEqtYJqh2MefAnrO37u5KXP6/b18SWKLhIczFV3erw16Rg5DLjJzSbv
n5JpHl947o8vQ8JgyvMrH7f98rU8p+tycNaPdxg/x5ck4h9AKTi1g8tvYBCL5prM6kBz+afaybBG
L1Gwkd60Sz4Ov79rM7s92lP4wWwmosYCUMwpC2Hk62hyccN2CA38xS6AnLvAg3cxxIyN0HGvoYPr
Oe86tOblrSL4f338yjD4wyHsEtNksG5wXltJ/AOnTM0In49fqsHYWeGk9lC/GzyTsTUfU2toObiM
mEBMxZkFVaI/BctLGLLPSWumhJ3E7phHkXHsEyc81m4VHbP4K41/3kn0MUTO2lQ3RONm50zVAmmE
lgm/qCYJBf4UC6h5blocebNuU7oWgccbtLbEqnNfcjcANq2aZ9PHgQLh45gEhn3hh0IsLhjCo3aY
b2uisZfRfB/MWF7t1PGuqu7Fwc/LH63fJrs+oYdnYNr2yS0isUKYg463ECWMfQFC+QS6oGMEbtD6
53QF7QVWUDLo5pcUWmOuHKN8q/zGuuR99uIYgtOjLq8U4lScRtKUqBYu9kL25Dc6wl7OIKdDT5xg
cM1Phgt8u2sm8DZ4a7xltMyY7By6lXuuteifhMUtkNpJcq154mOtB+JQuLRQweuSJyjmtxx575xI
f5OYTnMHE2bshe2VKxVCIQu0Z90qkBxZ6hRXf+7HjYAwRJemP9AoH69AGeBqVfYLpVfmywjComyM
am0KmxFEafaXSDsUAgQvFHWV7+TxCtaAHiipyu8JK+q6GY/pfG9ALOKKjlbJgCNbJsFTOMtgFUYB
TifTo0Mab74Fne6p1Thn6KWPYtovQHT2COj9mfGOxsSTZ4t6Mu4yM/9hxw5c9Ewc7VifbXihyhqa
Wy0rB8JgxMcWekzJJ6ujQjhci5ajfkhEGTSc1BsRl+khmMcfQV6Z92rQX6CvNmh7uaRroO0PURcP
WFt0UtGZJIeTS/96ESUUgE4xalppeCjkFNBNTu68ieVl8dNwqWYrC9PU2gy68COMnKWo0X1jiv0Z
1hzOmkjchiKZ3sWUflQUT21s8M2rKVouj3SGI9mb2xER9KL7vLn48PxopJTjxnCs79UE31z7dbAP
MyIUuBi+M6Pqrp5n37k14rfHS6EsjhPY68LpbGwlmZiLpS1G2guXo5oH7NKN5XxU0zi/Yeo9+iOW
MLMZXrNxpFeUUX40UqrHlrE6hbM73vM4Jgk9GS/GXO/MwpmevWFn+Dlt98s8h5TjPuL5PjxpqLfr
JurVhRN4Cpv1gj3JvKImEgx3Rp8+aS/byACHAc3JpDSWvDUpAHSP6DvusZG5eFZe6BMhJ1MPP8Ka
gm1bpGezCL/URHO3DINM9JudbvL5/kCj9qh7VdsTsicuhVV0Lt3VTMfDDlUSVzv1y0MyErKrnx5Z
b1h7DcM26lC7RkTXZnmZdJSubMyCW8OZbiBkPFbK8TrH1LdVVIhsExu4aUkE+ymV2bQPPThumRNF
b1MMo1rVgAg6+RwEczTh7MXuRztlwiXLvKLO1sbyb4I/gAsXL+BG6Ho6Z2X7I3OtL1GGDWGC34Vb
1pg3Ydg7e0d7FA/adzvzEiCn2j2g/DDxqRsqodzu+2jpmZ2MPZ1I8lY6PrNvrU+l/yp05l2SRn4j
RspUOCHnV3IUpsCW82tedJie8gVGLbt720kDq09KMrTkb7FJK+5MgjZmNb+HIz6psdVyNw9huin6
wXwJ2Ux0bfozjcz4ArthHTvTRCMWO+YT8gdddYY8dWb77OJ6XgXMr1ZJPznncvZ/Qzdo7+EIWB1b
Xjx9jqQkJ+qDE8mSrt6q7ZSxNUdHHHm8MJ06YXHgGI7avM3FqI45S/DsFQRRiONtpqiX67zKKlJW
7Y8gVvk2qj+caL4i8QbMsjxvy3Hr7OkfUPZAzGHoIpfRqpNZ1hglLO4sXctNEKhiI0C5mS4rU24P
hKf90jm33BAQYlmCuMyCqtS4v/BWtw4TIj8zTgi7nyqnoX4pBNZfjSsLIumqMBdqRZxVMFZAPtoy
fs4mMnjRUqHj62wFFCfY+k1zG7AGHoesV1s5Lr5lepm6CIDDZCr6jHy7uQRj+JuqMB6NjexOXWR+
FF4st+7UvUCWgxbgmFcOJwVRDUyCylfhNnIpCyFDG9KPWDEk6QqDfVHhNhtbWsYTxaL2pjIrCDDV
dwweK6PXXyfVuCc7KQmDTg5mw7wkdIUbHGaRLN6CEL0dhMETkVGmfHL+TRl9eqoNJz3pkk62OO2D
NXtMm6c46BtYHzQUSSInDSr4456N/K2JTe7Q9p2A0A8Kz1xugl5RRMrl/eD2GDEQIGZSPzzQBUsv
BENBjxLceGmzYzxdLJvIrmcgw841T5JipXu8xRxr8eAH7B8111958fu2Pc7Ev1YUUvTgmEOsU4Y8
wGVOIbywrWiXl9gB/Z654hxWXbGFfUkRqhU/swv3ryPHalyDhn9TNBHQHf5tjKLv/i6vAvdGO1m3
I/ZTPWm6iY6AcpuNUynaz4Xbn3tzavZ23L1NdTXxgA3PcDHrfdmo6tR4dorcB7/6sVaaHiT+qmSt
9IfZPEk/HPHtZObGN7r88u8XTEV4fsfEWFHQeXAx1m4hW8R0tuphbWFn2bpMQp480OrbFLbWXqV5
TvICV6VhDN+aafDOUeS+2YEV723RlIdRTvfRKIznutlAFhpeiomO4cKyvN1AKr9K5v4tLHuYmCr6
6kN/X2E5Kq8jPQegz1DVR2nb90E6X+PQ31eSnIheiM1DBzDQJlUd4xWeLo8xTJxeXCT8s/DTFuNu
m8H6o18ls/ExVidnkuqtTjFhmyBVAX3/aEqqT8CF4sSfJB01TvOZaUe1ITGJxYH4gnA0/xQOpx40
hdJgMNozzH6lAH49gpx4Lp3u5Ftc+HHbNLvOqL9oDEY71gwzYwpvRkZ+IA/68XgcgaOwL2MFZbQd
K/to2y5VLHGAiYmK2rmhTalueKjEebIe8/kTzeHevXM+mI20n/55jzke7XSNk+B99uZtRbj9mjVB
vmnm4jLVc7PJiuI4t/gE8/yLNbhqF9nON1u5NFB07VHBHLrKQFEgm1Hjns6quRlSfe0mQNUigGXC
VCnkR2+DEo6GwniaRi4Zai+GvVum9dqkCXErRF6+VKb+PFnKPwnSjPBC2H06xblPyWSGWd6tInon
b+50lsMvD8TiVzcJjomlzjC+xJfQp/O8bdJmX7UYdzwGaoC3nOiOJaVYzzpvPhqv/VEaQflD+ul4
UonTnRvGoWdAOBMeT7YuQUphNtZYVV6YIFfYZOdgRODv8bEuewTZVh+GazmwkQguh2F0LL2xP9CT
/lrJeNqlvtujVmg6FQOjbTfxchAEcRedXJ94mt/o4wjOmSSs33DDDEDTbbfay7kJDrElMQIwXGq8
rRf5xjv0AU2jKQtupcOzzwdyx31CmUXZG7sy8hQFrn3Bj8TbtUwsDk7ZvnLmjdFvsjefvE9FTysL
8uJv5+y+sUpatgmYnNiMEVpJsVMySpfwYSDiFgJQTtlUEfbWxl7NLmsyPFGUiCKiN7pGQJr8zn3H
OYRXQ3p3VRceyCBKSvuw48zJNGvbZwVcUKwtq95W1mmK9DdF9uuN0gJG/aohhBaP50b44xogww6f
un3PAu4eq3L1NqHSpu+9+lC0WXnqLKI6ZeWQ61saZntcR/u4PbIsmS+NG7CnBhE4VDBLLB7tz4Mh
SbTSv3oo+wqnVEdgoRlqrsCB6HpJlt7Jm4rOwTo9219/v/SVlXsUNtKPXNhRSqddHd0WE9axUqZ9
IP3n7s30U4MladOV2W9dTcb9cS+2Gd1bEUP2ca6bI4TFl8cKWKYtLtOSonnPmjv8HTPA0LbONyry
3ynQhVxlyOYExwlftS0vcwxlpkqX9bC28MlP/lcMxsdkCO1L2Aj7YhvRsTcKdQ2KAf990x01bpIL
SG1mQ1wWlXIxLkTevW/JrFb6ZzEW/nNISGbwcIVFVFNZioLueqxJAdZK76GwUnVolN3RotiuBjaD
uz0dD5OnR6KjqECiqVL8r+wHDXLv/8YOmpQ2Y4nFrGuX9fSShH6yNqvY3+aOokC39fDIj2l7ymxP
bJM0BS6zCDngDApQP0crzd6yQlFpY3hYQxnq1munHrOLwCR/sQWYIuG/xgRF9p4y09chXJSEfCBP
W/bhqUxFuSZfRMvDDD56tAeuRyuRl7TnL6e+41TIwriohpRx7k5ZRJ6WcHHgGgsvYyre++rVMIdw
22KwOc2OpfhBacrsgjCkzU29Uj2aHXQxXzJLqee8MTFM1s28xWj3bTbbH5bhiu/mDIWYHnHYB/Zz
yexvbyqwZSblg69VBX0Gd8SKoWO+9+0iemvBjaQSVtljQxDKQPMUYFUBYaaGIrvQQ5+xxC4wg4Q8
HgsM/cSqvT0eVg6y2LEKprvVe9an0P45hpnPQX/UX3A1HOOJ2gtBftVP+vZUtxPQJe19TBjmMa/A
LapJBoUuiYOopERNy2DYhIbjbDV1ykOWM9KWYiTrnpJ0mKu3uvGqg7E4q1qbSoZIdP7x/rhbINkR
oQnJj4q03zfaYiQexbApQp+Q6bJUSln+akogilnOgSV1QKBV+ZtLt2tLbAVqMfa4x52p61OljOoS
vqUmGfEiHy+pC55dYPjYZc5oPQ9RsDMNVmK20zH2kdJ+HrWNUY9mmzITt9aNjhYts+TNS0otbY8/
mXw3SSMWGMn+wSlYRPIeZ5vVshEnotUhdfH8h6K2UC1fM0MPx5qlZnK7u4jJKVnJxTNgeFjEtXdB
JK1t1xaEIQhULMEQcZo+tZWIdz2Q4Hla2VY0nZI4C1ZOhFbSpX3I92ZwMpHNTQVesYHAF9P+avFh
BgEsRT+Mzc+pm68flRRdm1x7UWenYlLdWccmkIRAXkpqEONikscWK8cJsMs2M5P6EkciPwl8Z0gW
4ypRpXWX9fvj2d+mBHJjc3iyRLAtKgof6sz4xUa5fu7Dew1jlR0A22ZDwKAE6s+9bTQ1W3U2S1be
iitnU86z6etjc+d50bAyXGWuRsbPDJDWrTe211bWHqRUQm1KNgY5jCRaw9VmZJ8V01agN0Ncxv71
FBuh9zxo0yLGFMZXdxb71Ep/pHUX3HEInMqyG7eVCelOJtxFQhvUpi/SW1pjWMyNE9r613AxDeTC
SFfUxo97yxQ/cpuumhjtK6iZ4EJGePJLClC5+dRWD+P0JgvGEW4BuShKxC6pmqOvB/eU4uZ58ua8
fwt62nnzmNC1Lbg2ebrFbgYZNKN2rSocijqWZEGq+m0HYP2UlhHWM6O/1gJ/SxiTmMt6Ih18u6F7
SN3ubLe5RVtYWUFtjqfb48WN2+lmBx98XoI4XBmuXRNUqrUckB+nZCyjaK+dv9SHqJ6brudCI0B1
mINUbQzliZNt5BbmP4pqiEPuC1+RtozSV6AE6A5VS2FrlFqrppwDn4wmFqXKmDR4BSVWeWRNgLR9
50bKPCPvMVvHsDNKuqvDe7I85btcEW+kZ3eHMrNim2dfGVITwnP6YT8xt9JalAfWdv+gTPYHsVRg
SR6bO9/7JC2yYZiRqdWzGnUXstnGQz1cwKSfcEJVL8HiT62L+KWEUtdgTXl6rFtThJsMZ9C+4mrn
qpbqhBv53UyceIcqh3mWfX7zVGYBjrGANpnG/vj3pknEUbHWFgWZbCPYxE7Dh6jnV7uH8NlRM+PE
wXYMJZRj0+wOyu7Mp9H1ipVphgh1TlAcq7JGyeyg2iDu2GqgjwWrUpp08lTFPwrXvHOudu6EI/Eb
MnNajS2uzpLrsnZ3KsIQ6mfth0HZug+YG4g8/HM4FC4CgiPO+cDhBUsuKeZFAvbkkG/HCYKFY9Xe
OXfcZmeWEywmiBet04iXzKt/myeUMWOuCkSEPXAB0SWfOjakKF8KgZQhuedH8SuV0Ho1BIOxbjzX
PSKrbhg10LsusJyIwvHXg26yUyLqK9SJHKMRWOQ0xvXm2cziic/RlTjk1ZqLZCChF+e0ZVXZTvZu
wZOelrDOuMxOqXezRb4vRG4wB/9ZtLUg6K3aA5SHXSdIIi1NIAXd9mHzgvdUbPlTcA2RjItQScxt
anvQBJ3EPgHMEetE0uwwe9gzRYYIEmdNjTUUEITWHzoKv/N9+nvPq3Eq+qDo/dS8xgLeERPWWzLW
4r3GZnhyBzTGoGjX45AHG8cDYxzSVUHHqfqWZ6F7FEp8ncPCv1TGfIiKN2J9zTkgXC3j0DlT5kEV
XuK0a6pwG87QMHlJF1xnI2djOYZ7SwJ6e7RDKTPiIopT6nKK+2Ov0U2YcCZQbSReZgpABgK5WQmh
FhLty9DfhshJUbic4teLUn7OSdPwn4xumYPRexL79MB0EdhTz3iXs+0daG/dsIxnJzAwEJQMQCcj
B6udl/nfibjetRFvlV0JAp4cu7oQT01fmhQKu/hc0KBpblDzxMTHa060DPXrmiMisVWHRKNO2z2c
K8pjU0DRTNV3saPTtdN2JI1WRr1UKhJXFhppLbPok8qS+WbPIJVg8idHr2zRSPAKPinYfte2K2/2
5GyVWTvPphqSldcAgxH2hvyWXA8kJaPK5zJbkLFWVcQ7e6go5SZPB0mIBtgmGUlsSFNs4mnk6cuC
tO/8csEEYmuGNXDoh/adptb5pZLjWk2Zf26mb53VvY2WTSqwnrrDSJoNGFFc76McklcNAjsmqcb4
J/4MDZqqxxjME9MaipKdke6iFPXLNCafntOU0x8NvmD3d7OUxiayOG2xuXJ3v+qSyHODUrHuWXa3
UY+kOdgEOftlSxjret5ocvgr5S3925zQT8qpXyhi9w8mXXN8zOk3j3jdBjjY0g2DLAk0z7x4yDDr
Opdon0nwknqobM5AK5N2AV5kC+IE2IdDjngi1r+o+p4FIKciY/eUGC2GdDzwtyBFDSfvlm1H6CG7
hAlugk3v2U/MkybOQy3pJxcLN4GvKN3lywAMcyLeWD/LSd22zbWtmCGqBGaflwwJVyzJ+rEKIQDN
ubXrK8FZcsLIPpa/7yhpKDIJhDxN2qxPdRAfhLDmVVqb5rOu6oNRTWuk/YwoWuyeczAkgROfG069
c65GVrSlEWdSH0asxFrTeY5TGPU0Tg8uyIOst4K98Povg8kBLS3C54cXz7GpyI19HyP3e2lQd0GN
IPiwsf9pFVm9J8BZwmLogOH03XgM9KcO6xS41RRqkDfE5MWi+JY0ziu1ob+EnblHyq0PUals7jQl
tyNY+SdHmex0hnaBbQa0RpXsg+huQ0RnE/pUUQV5iL3GPJi2+1OrIT0rTOW2zJMjhY+/xGj/6svo
2dJxdiwL/6XlkLirVTufATquzc4dripYnJxtvevLSZ8Cg2Fhp517PgM+7K8kBt7p1ck5qcQDGV06
Z/hAh+MoUnEwrk7b/IxEAXWuh5QQUUrxssDV3QV4UHumuXLpktjHfriTaLkP1cHsmMEBSGaVdodT
GdfiUFtgh8ijYHrAWCjVmO3wcmB2qWtFdZ9zsAzPA3JWwQKvbYn0L/YWQzB4Xr5tbpZEfD0O3dZ2
rXFNNQ+FctmgN5U9qee6s+kJx2fwhBzWkkbj6Jm05cMseh4ddkIgdpR0IfNVcJbSsn7WqMFPDdI9
lX20tefM0Y9mJkDhCLB3vU8iLSfadjdmGVKTMfd7XUQSSToyV3W9OKXz3ra3+NO/lhJ6juqNZwJA
yORTFF45ldBP7ozECnWWXlqCh7aemlPSIsZ6ldUvOtXaVk67m8Ox3jPORLYQKHx9fyuYJB6NYZJP
Bk91wwkU0z9AfspKLfY3quKQkkqyjsfB6SQIl5beuUg5J7elH8ED5O4JDU4HezeujOILsOb8UsV4
NETO455V6CyGKb5ZVnGTtrZehjT4TbsQd6opZjYMcp81nVFbqq3+RF9DzA6uLFFBQkgTSvaXklag
sYmCM0jdj2B0yPRKlsHEZAUkL3UsSj1ekxqaZgLQUjvlr9aJmYXnEJD8rHEOj70IZbIs5Y+TRzJ6
CPEwnJNPIphuiG7mF68ejBXMS9oSqDiqi2Q48+nLjUSF2lXANxft/8PNTDaesy5JxrvVkWJAOhfc
mo0Iga+NiRCYT3l6nvKeMMUw/B+izmvJTmTttk+UEbjE3C7H8qaMStIN0ZK6MYn38PT/AO0T52IT
pd3qVqkWJJnzm3PMd/4Q0vTdRJFEQx3nzEh1Y4tiOjdgbk2HY/9iidRCIKLrCbAOyYW5qoz8Mofy
wKKprkUK7qoiue+qesH9BAgnxMKDUcBmSMjuh65LjDAcal4B77prlT8iu6j9GU1rRyeB6aetzeFW
dc1bHNx4dTnXMC3f4zgRzsaAB2DiBTtDVRdHCotgr6YJ7SqMcqFw0RUIY3k9M9UJQIYiJMw0GoYE
O00tQDxp3wDa5Z8z+FVqv7gN0JU/prJ/1U5mHmtJcIoye7Bqy64lHeWBviH7ooxJ23qG0o6xNtCT
ZDU4LUzqipf5Pc4Kj1S+c8qkGbyrrPMnRYTY+urqergrKve21Dk0j2hOHmVLe43RU3saFSyViQ2w
GSyufQK4U14DWj0Y6QATNrLq2vV0eIWx9UobSobwWXhbqk77bcihzQd5Z/JBRNdhaSSL9BT4Afth
n+mp9YjVjz6U0yapu184qZPdTOT5nBl28UPFO+B3b1Lra0JDJ1uWJUjwGKu7sA3sDyn+59j5LpHk
nltZ1vLSh+xiHGZyjGqK9ulRU5qVH+3y5+AlN4l3e7xzg1ng1Uq6m2WJaTOULgTmOU8fZgAdL4gY
p0+dO4N1SZJjSmd8QCX5q0QiJ1HxTnoOcQDP74a0YzNveiPA5l5kjzSmGhusj8NE1E32Jeb7Y91U
+iN0EeSCsj41S+cTwuRVFF+2CT+OKpCnNfXzUVNEQ6cB6nn0cwiL6WfT8row9T9GEYtDSHboBhxG
v9FJce6DnrMFYJrbgLa/8SLILmniym9e1etb0huUQdi1nyErfvaCw2YVdiPNm1nClBNLTsfHtLf6
XDsULXSDSUG8nVv8MC1ppkc2ZhRMQRWuyRpfNHu+jbLgfgoG9HmEGtBeQUSZR5Jc5hrVnNNupilj
V9bltMvK6VpXRnfXBmc3Eiu/jR7ZEndOjrMlkjcKN5ttjYfzoEotuUaNzM9NPPzXa2p460zvSN4v
P6nOgIrpeL9dHFbvYTRnuzAiGkE3gJkr70PMjBxC6cxnx+qgi2vT8BuQD4JcFZCyR4InWLUYqYRd
dPuqj5vNOl6iNbS/AFlBddQFSH+YkWFpTyerR8VRWMnhuDTZwUAD3DjUq/MegxBidRCERFgVJ2a0
wwmunrUdnCLn+6F02Vvm+m3/cuOPEl7KWXO6P1OwVGF5Duci1b8x6PMewoJHJpIyY3pjC2gyFGA4
dHPZI95BHS1qE1Byf3FTA3cKjX9yn85Os9GZUt1HTUMPMKtXwacd1LV4OLz/2FGb0Y4i1vpHrnPn
x6l2KrtRPHmNPquAOSWNemqbLJs+Fhe1GToiPYoJ0X1KAb+sDrHh1Y21dzbtTt9VTqFDGiEImegc
6uMeHG7qIjdJEzpg6nGDCHq1fVy44BARng416YAN8CD7vo50mjYXhy5miNtalBYHafXAmYJtqpup
GTTcP5GDn6XhsJ05GS/W3M78v1o4hr3/xqVjZl4uGBnVMRmK23pzzX+dS9RAEtsxr1UNA1uPGEVb
y1u4KuLljSXKH9UcmyfbyIq7OfSfkHvEwZon+wyupSa5wahgpG6ljwsOFgzOl+qB1qBTjNmjvTTe
hr3K7l6HQuHMWDnJHrpn1yHe76Q1ZCUyqFfHstJL0SD+Ok3PkAMrfiUlYgWuLAaG4lYElee7Q0yt
5Dj076ppMMOwS8kTj9ERhUMOMYfdKlvKnP+rNoFN6HW9W+UPMSR0uycl9EMjlffJw+JmFxGKDm9I
oFQDAHIchxUjxWtcWghPNLjug8LlLMBBtqHqfKsMiGJGOtg3TiGnNom1S2Ppv8y03cGL56QYFPkp
I35zjgZ4LG5nnclGJ8Q7YF+PFNsRQYa6bjXjCaqpeShnPIqjRlC1yiP7q3bC91l2BFiRVPw01tir
TtRwePJzyAU8UspuDsRt/9CszJwthFOy6snAfejkVpp2gG8qto6pQXIdzOmeUSSypVmzJUBZPd2G
bCZCRnNsWUxhaA3emZjJlb7u+VbJ4qNESEnDyrogyCzj9IyTTUfxnwpe5az3VwTxS8pichl6T11c
jZRakMv51kwq3ZAphLfqXnK8kocs6Q5DYr700f0acG58RRTpnhfYNON+m0XEjeAvJkZNemnM0MMo
JJkcLJcQ99+MXMtBtkbAkrIufTK6AFqTjpZvcfdfsCrwXRDYtJyGfUvTJSCHqmIvFYXzlle1/KzC
753NQclpJcUjWXEw7dIngXJew6xyxFzCsL846c5kbSobG0v5JcY8YU9AKXFSvWv9qN4GZzzOCKUH
jGnWPnDS8GCwHPk6A3U+hYsVDN6xnZz56FUMeGVrANVe7kWP6uKNJ3PeVMsG2w6Gcmeq2Di37eAP
Qo/+SuZMyLJ95fFz1vnDD9GI4SwX5NQN+6rbs3XvTf3ZFba6BjO776wCiYW5fMfbFjz4yDuhsm/O
8s4IA2kSXu5hGTvpxVpcdYbRd77IK+MwRXyGwjK9u63qb7i8aT9Yjp9m11FDYfEA1Tg//n5L1IXJ
Y0Vg8IEtwC2ia9H0fhI6eKx7XmHXWDX7/IhIA1dt6mNIgGFx0RIcDusWUEp0o6wDSeCBbit0/b5q
sKYe9IRBl34Zc7bBuXC3JSlGiKR8tfVMDPP7egRsLP6udq8GunttugdrRolOWH6NwfgszCh6Ts1i
AGdgyQ5OvreEmj9C5E8jSfHkDYjKo9DelBOY91jfe4tSbMHak6CZN3Zs65yUaLAyRae/Oo6QCRO+
feLS/kXx68QbNq+2YHA0HBlJ5Jsxr5+pRddVLTUjWvVfze20FWXH6LwMjUNaqCO39gSDQWI4SdSz
RMp+9FD6N/QJNoeg+8OeIryvF+Ya7l4KfkDbqgkcf8pdccMuVV3rDkizvcF9QGGQsA+ymbznUOi+
oVfQfxJsRKtNwpY0ZDd5KJ5FqIFFwZ3na4IIc7aMVBPu5wvs0HGBbrDBWrYDtoMvIyGYt5flYvfD
s2ir6DV6wJcCtrQU7mBg4z37E1kZGx+kK6cMnlVh/JENe/XWNcW2QmolJR1U9ywZ+AFZ/T9gXhEm
NFOesRIGIIaprE+ZPfnwY9eofC6DLxGZxo2dr7MZ3ep3gFf3EBpFtJu0Dl2E5X8rtRK/UlXBidB1
5hnSxFuuFu2YY4Pkx39OM0f3TSLO8RzWF3577lMu/nvtCBqXoiDCxWzlig6fpaKVUXaYazTvJHUw
PYwhIkB7SXDsKGR6GgXeZgoi1GZ8BbMVXBCaKJcQhtgq4VhHpoLavYt5GlfNyVCozkLPvUNSmf+N
ovwTojTuXSwX+6jT7Ws6JtaGeqNycby2Z3rs3huqA53NZI5/ulyH5jUEaGdTy9whcx2LEhoLCKjB
gGteLvHi9RJV+aZzxMSAD14Ik0/4laETuH1+x583AKcjPzC73XRokV1PhOjnl5PsZ492m9Cy3K/J
miIGW0Vz+J42DnlbsOR5aN+smsXBWC6daZHpdL3oI6GA99iGAWhiAzaSqfOcrxdBu8PZ1LRHWDrR
IypAjYswH46rcTFGGt1Y1uCdcI7UB7PXkD8WKEBc64hKFYOUtHfxO1NYCvZ/+Qm61rA14hoDdj7h
D7SKl+mikJXReyTZmsdij83WukubXqu2y/tdjNigi3D8RrycI2NrQsiEiraZddPzzalujwJpxC/K
AevEaJ272cngszJsH2sC9pFbfDI9Gym+kUeTIqF9mVb0urUKjK8bHEe7zI6O4B0T9pXz1U1k+9pf
oooljhxqfjyT8atW0x+rRf10S1ucy9MIPzAGJ7LnNf/ZmDg0ckYyeybQtt9bhm9g7MLSJ60XVUYU
/uajLzOR+b1hOftszKfzTJJ9o5cZwRGvYjRfDQuBOkqfSrL5VOBzgdzlyh/Rz4/QY5eFyMuvJAKQ
S7w545Gwh1uvy1cXpu/pHOonoPkGOb+48BMMcxhbomlTtIP+0AYdzhTTnNmRD1tmJjOqdjyJAgRI
XdcYwnoXRK1lhuf4p22ZEIPR8TZp9cEuU/fx8ii/izNq6Vu8DN1cOycykjPPrD7DngYA1VUDNp2a
NLKcrB8Wt+cnkm50mBSdV4EmL1EwqusMxH4/LhXlHfn+36V0nWvP6r5d5jL70un/HeLu51BJb8eY
a+Tsp8YbO4kdUVpEjg74yHLurjwR3CgBHM9pI/8pSRxuosCyf8z5HKFdVrisZPA0vAXvkv7j5Gwp
qX8SpyE2Hkw7p7d09jaUdxfHpuM9HCxIIggD/83CMd8tjEg4CSzAW5+BN7fXQg3BvjDs95YpUdIv
6lLiEr6/pSk16hT1NnDJWJ5Tgvpkev4FvsHTrO25gbwHbcATjyg7m0LZI34fO/S1WiOvjc69Z63c
tLGwP9xZVFToGDC0ozY9k6TpD0g9zsEQtcSKPv1ieDBjqBAsKyOODXAA7tFIsDgu3mSrosaDnYOx
VKKLiKC/TfSzqMG8Jq5LS+Q4xn5HdzKGEOYZvMNHoOqmhlUwmE5NOD9HwxofNvalLZZgx+fsM+7L
SlEJgJGt4r0acdwwMO/+6KrFvUnm/NF6QrziovswM2mAa3NoPKL7zC9Sv+CgDf6W9gvIRTW3KlTm
OSoRWN3gRa7rU81KJ29eZBBmUvttyFBYODN9jOwmLpFhbrIG/L4XBdrdJsm/XS04KT4qmgJz65NJ
obzkoNVjaqDv/I8zjzuASqEaoc/op1qN61NbX+TMzhtGT7z3OLHTF7F6He1muNofvVVk14hD+7Wn
25n++WTeERvQr+bYVwsCszitC79O6d64hN27CEvO6Bb32PVm3yxc4Lz9tMB0Unvn8TPcqPVGbWay
I0xnz6FtwcwNkdw1mkQOWUjWoWDeffl79nJZMlQMcJ4JJlA8JfhMR916eAM2BP6MhMOuZR/jvH8E
9eBeM101vphqqNcqHWBEAigI4R0/15NwDGoSTeWTT6i4ZK1xrC04/xiPtcPU8RbuZxISs1rEWdV5
D9sUx2wK8UQsVYhpguAONh/MmuKsRCj7tl6w7DkHu7TRiYNCHzcmhSsXTGfYbMbhXHE4gt58HPqo
euAviLZN6v2srFgATgo/8mkezmJBFgiXtWBo8aItNAh85O3WsKt/YFurfWK44oNxvHbysqUXpu13
SWotcJN23E+5LE4UCf6S46TerIbiBa/LtZ0zww0uuefO9XLJQ5eKPNAyp6wECFqF4fvf12/2WA3I
JKBrGq8We4bO4EqEXf9ukJDdOyngA71jYx0KiI1NgyF4kJoARc3hXZvDu1lrwTkH0nTBTX6KW/iD
mgjrPe4neW7TXp6nTnVHAwxY6PnW4klrcYitx8qhUNR8YUkPTTc7rl/llaIrY9DgJJcGRpmxQk/J
u/IrYDd/UKqF5L/sa+f+5NVeffXs+NukCdcXI+ojri/qEyRaSl117a1dLtSkGtDwqQAK238pGpkO
5tLb8P8voW1qF8pCY+pp4AeuOkMNMq76++X6a6wS0HrM+DWJMt1ZmBaesU6FhCLMUrpLhW5b7jjF
yWM2ND9tDeKBHv8z2LV1MUpqVZwKXcO0K07+wfBVhhU2oa5kks48uZjV5e+JTfWUjEIbqq/lyGrK
6oOtpsYVbfSOfbbz1jn3MAlRfvtm19cdEVZP0jQ+FZg0hOSsz6rl7JyhHI8unORb6MGAGKpWMSEB
TZmYOFviLv1M9SZ/polOkQIjif9lXtgmBF+T94Efxa7s4Ch7UDr0Ol2S5UISpyESOMh9nhH3zxd9
lgq14jQtZtQYEOUBM94fXSBOeDAdjYDSDI7zP0pwh5uI0eaGrgqh5eU1TtjPrK6KRR7T6PC89J5+
8Kao+2RzscvYjnwn/bRJsvrDmdCjIi3Kn1OcNdAFMLMNO6zi6l5mgfYcmlKH3KHvJLiRbePCs3Wt
MbmboZvc16+EAodkD6Z7crubYzrVKwrUdLPswFdTyKOLUuPwWeOTFfLcweiIty6Yvb3wmM+Qsbw2
QuhkPblIiJZn8uE4G1hmSkuq8+joEqQp3rAAipTgwHTnSC54gCXiU+r5zKDDrWlG9S0fms+QA9+U
jERNe2RwgSEEMKH6BSXwxnTv0IdF8+xIMF9is/tNkRdfGCXD+UB/9LODZbnXvQP3X3Tv0iq6G6Nz
Tcvwre9EfErRLN6HNIwvA3wF4F92xtsMz3uzZGKbFGNfqdnh3lxWUbNlS1dT0tu5OAKjZfdqzXZ2
zoR7Lyl+uakMffevd03LSVLZnhNueU2UvxyGF25WhseSxNw2XpYC04t+1Sb9iXGGW1/1+VuWaB22
+eaN0E90AodVQZIz8RIAGFSFfMVMyU5uwhigTIV3xHc7HgkRe8/UMtrthOGGHo/iBP2NT4/ygys2
b38xs7/HLjRHejJfuiJyvWqsbZBoZ7D2AKtyxfFB1JR0RGC413DT7EbDE3cxj8RGhnXNjFM0b20e
Zech08oNDdfNQRd9tV2PJ3rvslmw8BsgMspbWorwGpncFOw2bk4Y8n4Z2SKw6zquZh6JYLKxq4W7
jJ3si/nufBuy8N+JeAxHbqAyzJ/F/u9LTXoMeBqop1uFtvoelg8LH9DGM8wOpCKIcQ+LWUz19ZNg
8H5cEl+0gJjvTb3puonshG335rU18fGCHcGl+6lIovj60olquVSk9qxtfS0uzED0q1axwpP5OjoO
p/I+ueoT2DGGT9ZBMN4lbzLdpGsroPGmQ4lM96sEon/XvWEiar5EumKdEKblskW15PDRJA1T/wsH
hpLjPMrKGu8qXfcYhIJlDsFuBwi+8EfCjfxrnH8rJGDGQ4unpn8nVoWTOh5vc10SilThIWEqe0kw
JVx6q4TslnveNtNqmGHKNtoLVT474pT6OSSMyFC+amhqzcJL0+jETHASWFU7AW4NMGPgHR2gQJXt
zS3n9hYsl7rE3Qx+lNn5kPTQ5FqJ7ZnWgj1w7p0lC+e8XozlKwWNjhcJU6aNLOJPp7dxFneWR542
3U1Qd49RNP1bIGTCYIiZqnox38TCXiDDSC10Fn2PM+k8HSu192zyPM7WERJoEX5YjQFScVkqWwxv
e3u9VRet2c1SyGc0AkWISrs2WjZ+YWhuUvg9u6DRtQNGaHFrE8pfzNnwafEo95PufMpqyAjFau+I
0uN2opht5s4JANCznRAnKhvBhoFewYyHgc0LHf01Niw3tNrMxzZ29Y016f1Wi819UZVUAdYNcE+D
E9/iG/GC/LNNVLeX4ay90BNhW7XHNX1JNnTeKIbs22FmSMIdwG/vCvEz1QwSdMZMFIBVDVZrRYoI
TN1hjvry2c7RcW6oVY+WTaldbzU2xtussJITBUWfmmzaE9JkdSStPl3GCqcp+c03GdVvYmDGt3pN
87q1T5gfhrfaHI7CnC86IRV8iGIz4hI8/F2LIjocZPsknvC7mcvogigXbjWr9/wgInKexs2PoBQv
g/noN6U5//Dice6cOB8N5uJtXmqnPna0N/QBQOQziZeO7N6AqYlFAs57ygbuFs/kmnl/zKdMJcvm
BlERRf03jL1DJJpTBA/HxwFk0fPoAny3gjeHdU0nbkWdL8lWilF7v4fVRhK6JZ632MlW3a1NzMJ3
ZdExMJPf8zaBVyo71gtC7nuEEQKmeFiP4VDwRpfEEdfd//qpKdXXIIAoM2qTaXqbRuBDEUQgwxYp
wkX/kY6AQUWnnliRicYVY7iTRm4eA5a8LU/d/MOWLHa2Dn24J5a+3jtze9FAZyL5LjXaDAHGOv8P
z255aE1nacZEzJttoJUxTMGiny8oe79jMy2OpZzYYqsmuE+9lW+7AbuJljbxic2kzw+dNvhgbA9h
k7mvDo/3yB5zQILmsF3PG+rfo/cusklL451RC7k67uv6rRgK+kvxeLcjVqvM2Nl63n/Yk4KlyAiQ
1JndYZ/gzGh1tty0ddI+p2UF/usKwmj+myZ0TJoFILJQc9C4I+c/vWtSAKljve2HYThEBHkJuZQ/
GCzkJyruir1lqOiQQ5XzJwK/W7OzprM2qF9CABNm/Lx0lXjDsyO+6locgyzc7JtWWeJq1qT/rLxj
1R08Kl4CWBhNV2AbqzOdegy8UZQBEZFPCaFScxqBpgs2XQIY2uHBrmlaNawc+F8EEtKZeLLFSOAI
bDUb834Qx2YZs9dlIthE5NFZo+5mQ+7RRcL5UDI07kxFvit8uDBMwQrHJebBBbew0hfmkBcEHsR7
OOvdc0HprS/wuqDCQBOZRpC6JP9J22FATAJYrBrp9mqBFILO2MnwWKfnfDDyN4LPch87TXSmS5rU
vztckswdiYzghvfGOLlNT+oTGUGIOLl4dhIfx3i4uGVPeFZV9T6G7rCdGk6PKVaKreHCdWeE5jD5
pkEQWYxdaQugV0vyfrvO4NaLAUqJPOawzEf/rYbSevMmz3yjU/jTEgALJ5tRftu/GdHw0HReCHGu
1PFvqEk2imdJWB9Saq6HOaVHgg7acSeRyq3aEB9ZEDcfE3NpSM+HIbNiRudOcjDZtl2VjuW71ChY
iCd4JE2qfdPcRvqD0xM9QxW/C8dDWyvEu0vpxXlVTzVD5DthjsU21qlWTPcMxYbvArMvBD1IpfUy
MmGRoGJROIgzrWb4StcgDBPW0xt2JJwcbx62WGxH/atPBcEhHB+aHwTaP3n/GggcPXLbzh5DJm1r
0zPY5HVBoRbO2y4brLOsiiTn78msuFRWS0nfnN3WSwHJ7+9XuuRhJdJ/TdtWI1/PZ9ikOq4SfqXL
tj+MGeabxOraC5oU2jCw5nfRqPje1cUPIiK81v4YbY4p1OLfSNgymZFBCs6ejCtG4IMoyB24Ltv2
LpW4WBpHu+K1bd5KAeRWr/9MMDZvOW+nW1JiT+eAsjGaoH2TjLt2owWFhEeYDOWywJikGaeQDcsS
WNRmzXg4jPimGpWgVRRoFL1dfGW8U+eCdBBBRLb7to0TN8POf10viMD/+wqVjCARD5K16Lzr3jhm
hr41lINnmgP5CX/IpyzpZQ6m9M86qZFG+yeD2nlY57P9MqSNDRvbUML8DGHwFQHjOZkDFMdqOUrM
aUM3QaAKv1vaE+uJI6rrpL9Ku/quhNGeaX5pnzHFhnrBU3hc4vsPQ7AoWBFmnAEm7fL3Xp1g68Wt
HZ23FN/b3MKXxPwXZka2TxexSsJrZZKBQKEF0UEbB+fLSyCSWajFZtFal0ESgIAkh6GcNXF0+nsx
DeahAFyy/btsOnw7IEPC5tEMjBhDYDXtxM/ca51n06W/IwY0+1SXGInskn1ACTQEIfieBlSzNORk
2fctk9fMels9mfgR/9+K3Hsz0Uus4dIwQHe3EIGdzL52oeMcS638h2bNXVONwUsz3KvHefuQUEp0
yhzgR15DLavCEkaOjBcm8oJnkY5ieMvIpovfHPdjHnX9BxF3RtjwCail7/zaCn8HTRLtbfw/u7Ax
qveafd0+ZLAL4CHBxQYcno00s6i/f/3G6nxMRzgqIOZnjAZKdrImhMt3qEqYEHTPeZHmV+cQauHh
f+aBZZiv9SeCV59rdNG12KiE7tQd7Da3iKazt5xs2ppLGI7HvJ9Oa94WGMVxGryAECmLbzNFFzsV
r2khKYu47HA54t61U+Y9XUitJ2gPxYAghwyGBYoFJCg4ayVq2cL3nBhzDDiGdlnH3euUdpmuS8Xh
zGFKvVz6aYf3sjzHpAKwuAQvwpb91fTSG849slj4NzcVgPXDXBJXNYfM4e0XH1w9tT9mwMD0tNJq
seZlCC7pxwyP2HJkHtlg1cnioB6iW1n9Wn+Hy+Trgq90o2lIiHU90nTjspzzLZ1MBkvn3itwBtGF
NE6W85hccV8f6gJaE4hFaR6TWWe8PKazT1W3FKY6q9YIfYpQLUAqvQAR4Q6PwBz/d+FmySmUm7AK
An9wtAqsCbTbjcX2ZA+nxbuuaXKlHA1a5/JrXoDbIrY4M5YA1gn2/eizqvqmGZjLUCR8ibOSJJRl
37sFKDMslw7wv1Fnf5EVLRaF5awZ4f139joZqMvqCjG1bwDDqErHxoko8SlK+Y1vyD2y9iDH8h+4
rF85sHFh3yiI38tYdb04y1ecgvem5uZnt00X79YSvx1Yt6okNnzkOgCqy0WLTAwm5vQGuA7Be8mK
w6n7Z6AFw1eCjfMGrORwyBMCdEtkUm/SbTZp7a7GVId1gQl4PwUfLb7G6wRZ9+wQSv/7K1TNQ1Ja
yBggPT5B5RL6L3C3OjT/HXICb9ug0cybNtAtCbPybAjkgsH2/tgUDhwQV/NjYpk/GSibX4Ewqq1q
AGJhbvx3HYlWFK6B6J5OrZ6FeydPcwzajEqV/SLERoAJCcjumAqkAmSSNN0HjWTe3p4nbD+DRVMw
jAxKp7xwb+fJj6gElkcijfEz/doH3UrvI5/etQtOVk08jQYpdycqZhWSNcOnYQr4eLsUxiWBzoCB
Ys0mtsOdyPL3pMNeakTpL2dxXQdawbyVFa6xgoPiXt0wi/mINQY262pQVC23t9bSS6LEwjmzqkWI
Gd7Wf8p/T7+v49JuciGgWQWFbXE/E5XDvMuSsnOY5+370kXfY/h7GyI9O0haYWiun4dXbxYfdBxt
4P2XN2VW0d5tYkwJjWM8CnUd3F9ku4l4OvI7ObSHNuKQVL03/eyW7l3iHibOBvqoTr3igXEjs9pp
4yPFB3yzaQ7YlJqWQt2p7fPqoML4wX57keqBSDgoOGwf7JTqRQEIdieXV5Wr+ZYkcjI6Hf8cYHHs
TUTkpuBY2zP6gDUyb9N6DU5Kqt1cnclmQ6QgVxMCvBPuw8D+niLMbBqXVDXxxcXibicwHPT0IXGH
nMPGfWttJI3Ao+vcMrXuuFpUm3H6Saefd3YHwPitMo2jaHTfarLppAaqOeq8lodEIg530v1Jx/xp
aGXzbco4PATMoI9lUOIAnymQVH14cowSg/8SXcKCFh9KxWeQDQEhVSfLlqhnd50X6lbrjtGuG1UP
d4SxbdrjGfDCYuD5wT7FzA3+mqn/1qRVXxCVukMqGICKovwXTdbbORoPHW2nygf69BP9yNw4DW9N
DCfDfsZXCRxiOyQTx2tQolual4F3gwSqxnk3Ota3xvtCsWsxMzfHeigcLJGjc5mWy/pLU7HvGy1U
YpccF5B2trZ5kugvMAn6q66tbu9gp0uE1FAaQu/dQ2JhFyev3SAfThR7L2W03qvgpOcFHJM8L6WM
aRbmK3NL/Mi0YB3ieelDKzhgN5zy8VsZNdwc7iIZkpGZJuX4KdZ/gkBZetQmxMtphtfkO7mZ+l3P
pl+bTXgQS+htyvmE8mzOjyMcep6pfCFRk/rGmfc1Tgy0KjwHGzqrL07n0bFXd4dpWRvqbHbJmuC9
NDj9brQsIJpTivQaXBMQ1VgKadg5mIu3erXLtXqxyWaVnVe/fOlYGBgx/sSWHTMznvihddp1tY+P
IZvMCAS2mUQ0FC5HSUzFyRYNCc2rtd5I7KY7FQPcYqqVXLWxvhKE2dllOX3XiuRD06R5IV2z1UoM
yFgcsVZA1As85hr6mFDMRdhQNJSSeCVj784s/Slx9H0bePUrCDKWJUJ1cfvG9HVLytR7gxS0jyvC
S9FzjdeXjTYd8D/+CPHgExHggmq7LMrLtjEbNElj4CPsLO1NGOQMTKuGt6VphLAx8PhuwNhQR2kt
cXrxDh+MS44AtV2d26FNSNiZdOP+d0eDVvY96rQlFUP90Zz4bei43w0qFcelKBP8zi0N/mXEwBSI
Ejz28dFHrln0Pk2gwLFzIMO4cJlGaFtORXqIFeDSKXOAuo+aS4Y1YCJEm3bvReNDFMmplow8V6so
P9+3cI5Cv1TDvaWGb1PRt4X7j6iqJ+GjODmFvZy501skgN8XtX62+tDhaJgbL4t5eDmYFYwTmrG6
WJAIYoRykI5pHYOYFZF1Tuy7W5/K5FSG4URcMrI/RvWw54Jcn5E1n5rQ2tPIIBQP6tx8uriEzxK3
4sb2ZP2pl/lPR+OtZ5ayXu3vW9PVwYpNvLJVE10VpXkmRn1s4E29C6FK7y2C5rvRQ7iUcqj2pH51
GtCa/AhuDQwq5iKUF8aFHmS8UNOuLZXbZkP2KltyXlapYclUqcMLPH56dRj5aeox7hpbieOUyj8v
g3hVRibzV7s7cExjxthkx94r5QXwOY640bDxfkTl3agqUrSpSp6TmdMZZJiLB1n47BFQWYl/gj7a
JnqaQZu0tG1KoWultTThVEZByiel2Ikb4TnyMLxGGwwp/MhuvyoMBBjxEhoVcYAiPiYN85bGWdZD
FURbB7l1YhKBxdj+hykTYZMMf3N1LBz9QmQjP3m6QpdwY/o3cWjvxmWtWC98f+GVDStCeEmnOVrl
dWI+ai4xgZxRDAe9fbOsypmbNKTw3BLFkcYRfB+0eOedIK7HsDbMiCG0pU3lZI7QLekhGLyvgkHx
fb1EDaWoY0RIlAf5Yg6x8CGVP9Uk7Vu/mLuNhPNvFXNqNaCbISKgPmoZL7Y0LxZbgT7VT/T4e5HV
1b1ZtF83AizrenJZ4JiuzgOGP0T//g5TW7rFy9Jkd1oq4ADE/DQCVz+4Bu4G01bjNeH8dtW9BPxd
VAB0MhP9YZavMbPYSkOs/YZAtKPC7ztkMGR1MsDhxuhyvCjVwj8K4k/MIR2jkY5KwND8N5zKji1Q
VhB94QIIUSVstNbd3noxhTYe67HnwIxVacETVOtQnG6AjVs1Gbplnr3GIX3M/8fcme3GjbRp+l76
eFjgvgzQA0wuSomSJWuxbOuE8Mp933n1/VD1d1UqSkzOn3PSQMGw5XIEGYz1i/d7XqPKbxR+d//6
o9DyfqjqLD9Q/ecii5vDq7a7BF527UtsdbEDufr76oIu4RYOCqxkjD6DigA+R+j+Nqyjw+vmWZ5B
GoODgFMD12OrqAKRFO1QPVp8e2V4wGi24Vz0vbOSSy8olK+xpv30muJ3Fme3LUYUH+oBIR4i1vFL
Ag6EzEL2LFL/AclfskuwftwbIyoZqRy4bvHTfGvAqcIhIOZatpEPAZv/HbuG6E4ZsErTKu0hkTXt
gSQoZ4cPrkcoZ3DA8hELrIlzyZk5Y4i4w8nmSKlRTtWVCl790EzpsJPl2VwiJIWBDuI8ksLd32vG
uC3+/FPqPMY6OdRaSla2XM1/jAsNaTCj9vUfTJmDedFYfHj9y0Dh5ieVy29RUnogAVHPOmmAarzJ
7RkZNsxkI1zzgjxRMUZtvg2F0nWIHbg4+tdvPRvKmUNE8vWHkTemBzUsvnqxZ7tRTgqBFWSOCxOi
2ZROLB8UMogOZcpWcEQt1Fscm22ZdLSeW7WNqWFghnWYdkmsX+/7+FZCo3rb1FalctpkNyFZFbSh
SJYJ8P73X3uy8sVoQ+USW5iS64QA44Is5CyVywjoXkt4/ZkfmqO8iWd8XmqrOMUh2ttKCtAMMrcG
lLAl5p0yusyb1z+//hIlxZ0W6O1lLBffx1cgXahWhHmrS9Rp+kPLdo5QFGy/117fzyfjdv6lsu0v
ECt8ZHNNcomy/sPricQoHI4l3vSvX/48pSRK8ydH+9+iuS9B2H8M//tHXowVerLm/zzlKf+9BbO/
Asf//l8+hD+qvM5/N+L/9Qbu/j+E5g4rehnm/n8zn9BoAkj7V8b2Z7z6+Z//ofAv/gVzN9U/HFXX
TJQ4qqwo1kzM7n/VzX/+hzRj2VUHUrtDUpxhYRPwF8xdsf8wHMMwHVOR+Q1/9xfMnb9SjBnlzy8Y
tTia/W/B3Gfu9RHQmztV1UaapduoV3VZs23+/se3hzDza97jf4EekfVAL01M2ML9pJQXuSVzLxAf
HPVBZu/8zZe0g1q2qPgZbGT2IsDsHfQFaDnY2UJtQnLUvzhhwgwybaptRYDc0FSurNM7bq+2R237
Dst95qK/fVzc+xxEsexWZVOzBC8DSe5ImVU9HaHXz87+6kNXUbzb3Aag4sd/uhfQVf1f+f9zXRbO
uoas65Y+c/CPmkbKSbH12xnvG85AN9L62fKQmT/nXMpXp99L8GjgM2g4aGiKrGqa6qi2gCcHmN1r
NbTxXT7miFW9beo/xjDHOAhJ0WfC7JuQXKnTdWIjILYlXUvnNsGmExq28H5yYmV2gLp7Nw0/NQPP
zHjTZJ+G4OPpav75yajEVCw6M2juf/QwbpZwRUyxnYx01vWd1Af4GH+wuhty4lbe6PXzv+0ec10G
CfqmrGB0KGD1R5y70hKjgZ3G8ZX6Ysw98xdHyXc9ETMzhLj8qUEGEOtPak/W/HWKZjAz4ExV363q
s03mfK4f6uZ70z9hUKOnOKKX28L+jlvMRiYDs0IXNZHNwveA+TNyHsew0IxIRdsN30rve+kjeP9t
mFD0MJ1vUAuiuWx90utJJAmJ3tS/LUvfNfiSNyqrFAevAHRY13/P0mup+9SRo/KpIe+TJIwcwWzZ
PIGoIYMMhrT0Q/nVRzn5nheWqV5BujwAqbw0arx885WWFP1L6JCGxf2kpdOYzBHW3HmOOn/Zspcx
ahzLlUh9bErvsoZ7U9D7Ub1d6BKENDjHzvDNJ4FZh1ADWHLDveLKY6j/7KM8BhOnrXCO4ssKfVQK
nCLOCGntyGzCIGwbksRfAQBSgJ0hiHuwg/xHkMTXsT1fgyIwrvIvXs2JRdF/6zXo3MgentuOv7Gl
C6UMHlJCNL2TfpwUZW9FgA3Z6oX2dzSmK4/+fgsePTqz+3ELcgfKzbwzAYQlf9FOvV3OnZpFjKu+
mDkyhqp98K0HThRXpMAjoOkvyVE5PfT+Oau8bT317SNoEEZLEgdwfB2KvWPCmqm+yYW+0WGw+2F7
VUjQa+Ccnq71vQFv4GqhGkhk+XBC10k6fZIr4Ac7VO/oa3UAu2n6uZQwUB7BWfOHu9MV/nMN4zVN
ttkAmZlonLkZjvrqCGumNMKS10TgNozPMrhfKe3c07W8+1p/1WLLQlcMeoKKXljRFbtg5//Swx+5
d8eBzYxWXue9ikxIoCzviiOjNHv7OuZommOf8DqR/SnFfLgH8Bi2zs5TvleJd3H6rQRvlNdxzjpK
mIRlB38UobIGfHhCYrq+66sffSRvpvD5dAXE/HlecVI+qsIUGg55UFprMe8Tg173CwQIoA2VJiC5
CmoxuaY14qCgCC5ItQQSNl4gbd5VKL2zFFIWCnkUEDNdII+8feeZFxkK/ULT3URpXY3oVxSNjz2h
Jyw6bsgedTGy3XjJri24XoqKq5YAbJs8ca3xHe+HF+KZIfrvpyT+PWTyVQzUNb3uItIi0PFz1Dqo
PmCmUtnX7OELcASE69E7GOA1fuXeI9qwi0C1kRz5O/+b2eQALsKtkdofdEu+sur8ojXr29RT8GHx
9hww9wFWlIUaX7Zefa/aQLvB8AIZIcj34uu+S0rFBRjWSzmKyBpJt1HUorHAfpxESjmyLwqSlbQR
BXKMzqjPSP0FgJq0bj7aF+EMXS2HyzgNZhaE61EFlM67Rpt2xKt2pXLvECieagv9eQezJz2YWNoG
8nMuu3oxa71+pWikQhKGnd6+lFuO1WO5G2tePeBDkfvSkpw3aORoT8NFOr7grL3NW2IWOTnTExna
CiEa0IwoJm5mgtlkUn4qX6SzqLi4LmRIbD5kY6Xdck2/x+Jgb/f2HRIxovEVDHbzEE7x3nbkq8hA
GSHFlxmh9zzckiWzJ/EpvSttB4UVOcxkAVPdBSD7TWyVuEhA92vJYhyqTxnAI0d9MpoHJXyKO4LG
sNXlfZ/eq6gnh7t6fBxxZUv7Wwc5Z802xNrF1g+5mmPyEwFc5RL32R2JQ14PKw9Fkxx86qyvnnnZ
1be5/tgYXOLXiE+cnzEC5Fhqb4iKH1DngnzGduGlwMoIKe1ejhPXVh5LtjoFnqmgW1F86+bWkO6S
9qIpE3gMH+d6LdPb1kApjTT5gIMPYfH6XlOGK24Fv2ogtQ1SdWyn+gWv7FI125uQK3yZUUDOeSDF
v5vcfIBKAnL2Jewykm3kp3ZX6twtZ+GlSXylanD8IqJthwc4d7Vxk03OVWlwsuRg3YXjRZaZl3Wn
QgqvNh7hVVNVLjTU52WPclMhTzEfLhMawAlIz+IGSze/86nIq44+BjmdVakulOAngGSQlKSFpOTy
J8k+1kdAfhk2tCUG8cP3CKp6n7fYzjfbKLddMzAvuYf4ksRc8is4W+bOftD9vZ1WrlpWbo34pcqb
yy5ATom2hbxiGfAMcWv4SRgmWdP4ZNqIq5zHcvoyob3ISzIpYaNwtZYHDU1suzmw8ikgvxEOnl2S
1AUaVYsuktDN258kcKyt9fMU9o8pjsWH452hWo7oVynjyOUNJdB7hPMP2aTMdhk7eAhb8io33N9c
lizAzVg8lfbD6en1vQ2S+XfN4gap0yJZKeNaJ2VU3+Y1GjYD6pm0S7kIOV3Te6vscU3CfsZScyBL
4GyI6JVwyoJdGZHTbwbnLEhHLyTsWUb83o0yaHSa75s3XDv2ynr0XoPxOUzdMjSdTaVw4CWlxNQL
I2IZt+4KmUQA6D9uWK7svMz3FnEQE5qjsLByVhUWPdIB877EY3cnTyPmuBh2m9JFwjhR9OalNbpt
xL27RfJcW5PuO2W7erA2JRv/sWAmM8hYI/0Zm3AuE1qgBsGmkX50JeBa2CW9s5c8hVgm0DUS9zSA
uzUCDRWJjJqrO/RCF3AGuWL8OnYkTSHPjlpyJlAKRGjt7QTRV0ZcTCc9dcSb4MkP72XwZn04XHdW
x3G+uRh046Jir6pUN1LxueY05cffs0h1dUT/Nieferj1ofnhk4YJ+G6yHaIBCEkRSRadfFEW8Z+7
r38r+PT/E1d6E6BaimL9Dww+qQbjbDn69Bz+arJv6XHw6fVf/Bl9UmTnD50cDYP0deIY8rwV/zP4
RKDhD0XXTZ0Yk+ywZ6b//stIUNX+YO9OXEDVHbahr/vPOn81ErT/wBxDdxxdtSx8Pink34k9vd16
SqpCTMWW9Vfz36PtOnWOkM6RrFVQhIoBi/NRW7G8fDtX/V00YbPjk0ARDdA78LPHgsHiiA6KvLTj
u7DWk5XJcOnZhdlpyBpNLtW6Y/uVgACMuZAtw9X1ZOnxhSk271BwlgYnlzDncs6uuRJqicddkMPn
rExQSy8gzEtwd0LImeQTkKzmEqMDZOQcjnrgatzsvxtfE49hPXDTgYSmziVzQ1Yvuyyc/REI02gf
rbQPK9KozHaYUbhY756u8v230Zx5sj/qSk5TsR9tCnzNMSKu2Wu2kfXldNHvfwtSkd8WrbQKSceK
1boon0fAT71c3qtkbewjc1xbWpcef/750eOPRTh0bEZbl+2CdR8pSFTsRJdXdidLpQsr3QBSigz2
oXW5aeQIoX8sHfX36caZi/h73/P3p55Xv6MHV9W0SOpUa10FdtVPCdklR63KgamaIrpWext8e1RX
H6XWIW3tdJ1vgxp/1fmPECnyDKsmOcNVyb7BjrmF2Kj8ILmFPULxDSTL1VirnM+StUjOQvvZwtcJ
7YY08B57u9iyi/RALD79OIQWa/XpF3q7I/nrhRxhsvITvQnkGfVv1eajB0WkZOSjV224GrZeTtex
9KGE+aooJt+cfHqY5etAUmzEw0j2G++5A3pOYDJItig9i62DmP7b6SoXms0RJrHA6h2zkL3GVTrS
crZl1lcZAHAlWjP1XOh7wgxGzj26MYhuLkhemEINmG+lJbvp9NMvDHsx+MIdcaUyqzTkTKN7krS7
TtVI523HlY8uhAf/+urihYuZoKUYPehfbTkivSJNfte1EDAVqAljdcC/4qNWFd/qBKSMJX2ChXIF
UB0QdXxx+g0XuoQtjN0ibm0jVDOmBcv50DMvX5qRRsap/TGa+t+Vgb6SzevK6y5VJkzQ2E4AsY9l
RORyXewLMjR33ELBt0xvvJ5AfNkiDzGzlRVooevZwojqR9vra5naQjMz9nmP7s2MguDMriGMJZJD
rbiV08bFx7IEP6qYMENH/OT7xl75Nku9Txg7jdNh+hfT+6bCusf/4meZgxApFePx9LdfaiBh7KhJ
OZIqa9WuH3ojCOxM7wnDdUr883T5C1OaKUQTdd+HN0JekJvidaJmF5wXscL7NJbDSn9aqmDuZ0cL
TxOR7xBLQ+W2MsYJpHcD/7nkhHODodPV6XdYaKPXk91RFXnByU0LeQfLme6MHlRKOZ3Xg0xhNBhB
EY+eoTQuqR+IwMqPWPTSm7SVSPXSkwtblslqCEvB5XZnPis39Rs/t1bafaFjmnOVR40SOqjoFDOr
XCyh7tI8fcZ45tAZ+soytfTkwsDFhGEgObWo3CFAiwaOoTy0QRvvz/uiwsAtVNUkSkq7oILb5tx9
tFh+ni56oT9aQofvzaKsEdKxvhYZOIX+M/BN/AZxiNWIkpyuY6FxLKHPg9dGGV2wYhRp/2STHRGN
8I5Pl73wXS1hMejbPqoQpjeu082mTBNp+hL5w/7KhLxUvNDhZQfle1WwVdNHmoSd/9e+xTzWJL56
3vPPFR/1Szi086GJPZoTh/UHxGsSsvsMqwO1mVa6/lLzzz8/qqJVvGRoIh8fqeowe0eQDLE97+GF
Xm+o0cDSqFYu1ghJ/BDDk4DVu/LYSz1T6PSZYmGEA4qQFLv6kIzjlaoXu6kKnnz86c57fmG1Gog7
wOKcKjefLagTWf/aFM2h8LTPp8tfegVhtZIDRFHAmJkVWukujPIbEAaHyFSf2yr5dFYVpvAKHfFB
IL5xBfZIuwsi5aKKFMxbUocgHD6UpytZ6EHiBZhhWkmjmXxnRdNegjG/j/Lq4nTRCwNMvL7LMTIw
Y9tnscpIzMa7pjUfQmllp71UuDDxFJpt1PY8b0rTbehD6UBiQ+xjf/rRF1pF1GrYNfnMfsHX5dHJ
XESKa4/Gj/PKnnvU0Zgd+6GKWrxy3KhhD2gP5ve6CFYG1lKrzD8/KtvWfSssk6h2rVE9NCjkxyG7
nqZuZVKYZ953jtbG3FxHxZtgZAjbJTSLpT14pNb2SPohzD8G1XAwleLD6RZaegth7inwuB4Ki63I
0OYlAsZeTpRtkXdOBM3Vrm5P17L0jYVJSMKloQbpWOF1pECwHj/3ydfTJS/MDXOU9LiZHD8eiwEK
iFsX5rhxitzftGaErq27C6t4ZQAsPb4wAfl1LjcD91yulAXXspE8jl193o5HvDHqJ0ePnJTp2QyU
3/j/4cmctsVKH5oH6Dt9SBcGbg4VNYXtV7qhhKE2liv9LgL4jO/F8BJrzcrau9A6urB3SB0DI+KQ
PeHgg+5zSJzfSIX6fPr7LhUujGDW9bYmJ7ZyxyTfq/alUa2dwJdKFsYvkhwpJkOBlgfpa+C+mBj3
p59ZWSp6/vnR2C0gPrf56JW4OvfbAVshTqQf/SkONzmSlEJKt551EZLgqD0WrcZF67TXYU9A5L48
/QQLo1oXRrXcabJvDn3tkmo37NUK65yXoqUxn73WsD6drmRh6OnCoHaqEjvTiAacqmLTggFrTWUj
+9IGYMTudBVL7yGM7rSWyWd0nNKtuJkju2rbsTfq2jODPKKyE8I7oSPVLl25/NXkZM586vxfp598
oXE04UAgT2YtYwBXYl6R3pR6fKnZ0kEnt8aGqnC6ioVehgD4TS/T2wiLsNyq3KaEzNuS+L4pq2p/
XuHCoCYg0IMb5SQmO0N6hfQZVGkZdofTpS98V00Y1USDAdE4c8OT4Gx6vyLlBcTkme0yV3o0+iS1
G/ogp+mRVO91cD+NNKyMq6Umn39+VHQcWQ1aNwZ2k8FKUfJbaI4rh/alJhGGbAxBtR9gLbjcOGBh
+BV7SIRPH0+399JzC0NV6X1SSUram2y6XadVB7BlK2vMUkcXhqhqab4G2Zg1pvtUlteFXm1xLkFx
0a5UsNQwwuIrt8xYBe7LqJrAvZXKti8/jFZy3uKlCuMU3+Ikbkgod0m73lZ+fDPU7cqxaKHRRYVB
CGI7i0yNBy8z7QGAhIytcTuslL7QLKowQJV47C2UkEyNOjYVkb0fNfmpdvqV7jgX887W4VWQe9TT
LSRFk98S5ASuatnbVpbU7+OgaMVGHyznpzxVWQwwGjbMmR9CGLUVBEEy8VOGlqnsbL3+XmJRtVL2
/DHfexlx2HrlWIIPYfsJhCRrAJ4T//yUlN2T1nsvSli/aFMMQzQ8M1SjCoO5bBXS3uywdPOqcH1M
cJLVdloYb6owlOFGcZGqUzTOIwjAyGGe5GtorBe4jqzcsC11LWFIQ9FxlDZWGNLqhwacuplkGy+V
Lk7PRUulC+OZmFiL4JqzQIPf3rAxrSa9U7mK2qAwl/TzJo052+Z4ou7zCguBpi7dLgQDGDrdPfYQ
j0YMiOT0WywMbkVYfNH/yobkxHyGCd2fg5nCzko1Y3e69IU2UoTBXSlW6WmgcV1TiaHQy/aONU3Z
BGm78hEWepGozQYYOwxWwGgrnQ65XX6Fo80tAEm0i2Wy8hJLTSSMaMKtsdpNbCHKIYXE13s+nveY
lkFOP6eVVPHWn4znUePWnIU+RjDM6omQKj+A8Xg8Xf77L4B8620n8urCg/7blO6IvhI66DerQol8
uuylLzzXeTS/tuk4Az3poBwut01fb0qkimF91pNrr5eOR6XjRmeZU8QkgWnxzgyVuwZnhtMPvtRz
hPkHSnDkj2DMXUzN8Hp1yUm2CRyoirc/XcFSywizD+oNB3cfRlYtyTsCT/u+1nZVlJ9ZvDD9DJJS
qT65m25vkBmNiQz+LqTWhPtyrMNfp1/h/Y6jycLsE4VBZHjJWLjjmPhPRYZdVT3ZxpmlC1OPrXrk
0UZl6Rax+UMy6nsc3s5chWVh4hnxyFFbJWHqN53vRQi9tUrGlS6/1CpzjzrqlPiVSXlPfobbD+av
GDcWuCXFmWXPnemobLlrzVw3+apFmZopVMrQC/eqptTT/TmfVHWE8SpHCST7IudIb5uXKrB0aL7n
LbeiDo48tT5THSZ7dcguW7v4jNvuAajp53OeXJOFvUgoacmo5AxY7hVuwTK6uTmtxMUW5gJkgG9a
PdfKxA8Un0YBV2GMpEeT+Vz5mFp2a4e5hX2oLMwGgRabkldUFZBrJYZer+pyedkrGbiXSc1C+ZCA
QVV3mAFIw8pbvd9Pycx9+1Ym4r6y4aYQT7Ny3+R4tNbawznfgkybt0U30hQW8ZSVruGXPlLe6Raw
8cqOfe7q/9zkksPztuysC4EVVRN7BjnbBOZLlP1OVperpTYRZk0wUUkUWxzC6iz9QmRgr0fe8+k2
eb8TkQX99rmxB0gmSenZKwN/0uwG6FAKqb8qHyc4JafrWHh8UWyT6OmAPtCiDtX/GGb9XZbFKwF0
ZW7fd9pd1NFASK3zLmQXAspsJ6njVUt2QpMnuzIMPknh8NgrhdsVymNveJyLtTVJ1/vv9A9leesX
ON0kzEhhX/7unbzeRTCIt6cbbKkzCR9FijDm6ur5StLCGwGuDYQ4/UrTInt3uoKFr+6IixhuzJCZ
2Ful5fiMzu26qJyNbfbf864569IBrtzbjhVp6pCCqmanMlZRBF8pbK4C0y4/nn6D13P8ex9+frWj
NYdNhI4zvTOvlVDLCn2fdYGNwNLr9yC4o51J8J1sInKzzMG+RZ194URevTGx9NLq4XrCzy4NnZcq
qXF2nm4lcKwWJvLJlP1U8vpG1qav9mhdYlG4zZ0ADHR9GMfpGiTAxek3mNv6vRcQFk34Z4bVY5Xh
RmDDfQXvXczq+q+qVUPMkvZ9tLJ2LtUz9+CjhgpLVZkRlsRYZuaIp+3qTDokGejLCouXODLJtJLM
lY61VJkwe+vYzemdxmpKpJuMtpLsuELaTR1rX9NcQX793DrRyl74/SGo2sJ0XuKU0GqVXLpSGVxX
eKp0jvT19LdZGIC2MJu3IFMz36JowFi7LMUiVpE/NrV/3kIk5vwndtWZhOkL147bZydR7rHUWCl6
YWSLUhipH7W+wS3DJdH4QxVWT2mkf5Ja8t+ctcj3UhXC5DEAheq0dl4yPDnY9IFzFfUyjvTqxyZZ
C4IsfFtREVOrcaw4FUsGDjoHlN+w4MvD6W+7VLQwceRhbcO2JdRrkvEox/ktHt6Pp4te6DaWMKSH
qW5g6WG3N3YGfAUnvMN3fgfdYWUoLz36/POjoQxgEBjVxKPrxA00pd3b/tqF99KjCwNXapoA3wYG
blVWH2f2v4Ohbz78K4Fokeax9OTCWLWLUVMnjWVaa2VcXeSbCfjP6UZf6o7CWM0dXMamLsXj0LNf
OjDzQWDcgnR4ynP9+XQVS40j7L+aQe2jeN4kdfBSoWDiu1QEl8NkrfSbhVcQBZuGkYNNiivCWSxH
F0Y+NC9eDZDCzlL53o5hEZ5+j4WvYAojV/EMkoEqlpygzq76rr0lCW9l277QRKJeM9XKqen8snDz
UruxZ7yzanzSPH0lK3/pyYVB2xlDpzkTi5iJAeeugkO+iX3LuDjdLu8fc7DieTuu9GIwmy5QmdGK
9qnLy33XBPsuLHGOaWdMybiyYi01kjB+2acqWhgZhWu22eNo+3cQvGDbyytqhqXihTEctH0eoPQo
0cTEP0n3v/EHbVuTHrnSfZa6qTCIrVaNbBAAlB+21347PPRd/0x0bm+mzf70l1j6zsJgtiQ8VrM5
dC8Nwb7GrT2FdXe66Hnz/M5+S9R/RaaTjFJFzK+SqnZjdJDzDPUZGvF9RV6JkiuXfhHuGv883Zwq
isJ6r+mbmDx+Nyb2nVXtfZ7izAAetQRmvfJFFrZbhjCgs7o1as9nWo0M4zIxpcuoC18sr935/fTF
kSaTE0+4O91+C71LVIqZoQqlquXrS1l9KMzwwZGTJ0jJK8vywhg0xBEex1nnhGxcasUnodb/Aln9
aiqbD74m3St+d94YMea3O1pCfUU1TaPlnB71DtQqf2g38Zj+6K30vGAY7qtvawgTKfC6vC5cr8Jt
zTdejB5ntdPfYGF4GMIIxxYxSqYALeBU5Z2xkWQzbnaO6g9rAZ+FIW4IQ3y2ZYSUqBdurUubGO1M
1WgPuJoDWa9WVoqlPisM8T4NGpPJiQAq1Ox6Gq+U1Lpugtbf2T10TGxVbspAWYnuLTWYsHIHiWFN
HouTKyfaB70dXMvUtqe/xUJTidox9DealCQ2TRUk4UYLJldN4r1TFR+0XgtW5sOFQSdqyLxBr83G
GgrXqpK9ZUxbBQuCEXL56XdYKn4ejEejIdMjWBU64jEyxS6sNv3JWcfmKnBa2dgsNL8uDGpsJxvJ
xhPdbSGpSml6G0bp5XmPLgxkQvD4RMH3cNVQ+aL5zm816G5GU1u73lp69PnnR03jm9iAQm1mxwEH
YDtlNtixIjBXOs9S6cJAruQJL3U5qtxOGVwudD6qsvTtdMMsFS0MYZwswbSYrAl+zsovObW9rREr
rDz4Uo8RRm/iZFMXc1XvlsGwH2RvHw3eQ2cZn857eGG81gwdDXsqTlD9+EnxcHEIu+ezihY1YZWq
qhki58rlImETqxpCbXt/XtHCMhzZ3BhPOpdmMdcft1ajlRveY02u9f4HVcSwtRqYsjrUuXOVqeWO
oxlu2PpZUWtFjFpDiDHKNqdo+MEXWj1hPgUzbzWJ6/01HYzW2zGEKx6uNUbnXFWD+gUq7v1IqsIG
H5dD7cvPhhT1562LmjCPOVLhIJ3umWdU6UA2x69Gsj6f/rYLHV4Uyw1VarJxYwaOIFzXWbhVE2kf
ayuDdWER0eZaj2aZpCmnLGl8ZjFlfK6z5KMdytfckOImX6/0+6UXECYyRc7joVGZD7h8/RlrwWXf
wB5XzYvT7fN+7wSc+fYNKuQR3igRCHcwoTRD/8G3jZXeqcxT1jtbdk2YytQywqWu5twd1HH83c7B
Vjldr22UCXJjKav1FruKFt15detFnbIDFE0qejlcGC3+PKffb+mGYebDHn8ihZO4Q6Zu6WYdHum9
9M1slQfuUq+jMjrg03SZ5PILgL8Ps7psyvUvp+td6hnC2IFwoeppx2HOV3Gofcp9nGzT+05eC/i8
PzZVUXpn6Xj9Rh3rp59136ZMazB1iB9Mvb6YtOgHTnNrC+lC/xOFeI6vjHFV0P8cExeZELf6wdwO
ylo4b6l4YehbPvlJjkn/MzyA5OneK+yHXilXRv/CVxCFeEFWVwhaEWPhYr01c/ljpMUHry2vTfXM
iK0qTAG2HXilwgxG/F9ud2qraQcuzIpt0vuQ8Ec9XRmoSw0lzAO+gfW0k3GxSjDrpq77PR67sCfb
lZu4hXlAFN2FTpC0WommKQwbXBXSi9HUV7Z6S0UL04And2CaakZgiw32WOODCDDh9ChbahRhcLNP
ytRpoPcAQwfylO4y3MhjY+WwufTgwhhOVcPPoHvyaZ0w38iphCtMqJ/HLVFFlR0867wpMmYIcoJB
gKnXaNZWZt6Fbi/q6wgzJyQtcu8/lY6pv6RWN72okIi6Zz1hrzfKulatfIH35yFFvIA20P34qlpC
WQ4GbuKSX3ESffPM/E4y2i9taT2c/tDvfwpFvIOOvHbKTItqdAn+q3Fh4kV8uuSFLiSqBT1t8KB4
8JEdkHxNb105wMFizVvp/DO9/L1FUBQL4uGG0NhzCBpiwYHZ9ZVhWTep7t2MubqHz3evytou9voP
pQfrOJgeAyO81if/FrvgXRLZ96df8/0GVF8f72in4ulJo04Kd1a4ou1jo70BKbFS9FJvm6s8KpoV
tvXymjdMzXrv4OIbKKqLS98z/ie7855e2KVYDSY0RsVHsq2ZsaaN0JTD89K31dfty9Hz+/js9X2g
524hB9skM6sHgIDmZ2/sD6ef/v0xor5uTY4qIPktVZ3BKjBbyDQMg+sd9gM3npwdDHQBXMftT9cz
n1fe2W8pwnxFaCwcR4X7pdRSs00vK809jtUjHslKC6fU1swKTqwepF+qSvdWJoCFry/K9UKvQl7Y
zXK92fEmiC7ZypNtYH2w2ua824NXNu5R+zVtVvhOS9y973iZRuPLw4s1ViaAhZEhqvbysAq9uuau
MutN7Xcgyy2Cc7yNzyx+brejh1c08hItbofcqLPTT7VOAmSO+vm8gSHPs85R6YNUYJzYcdPdqVNw
zQlT2sVpWK88+0LHFcV1ihb0amVwLhuIfUtFcBUnu970oKKO5NvF512riBo74tBRbyqEjlurKT/V
hRaDYDVxATYcwIynh4byKvF/Z3DI6tuWygzNj7LQyd1q6nAkbovkeUJYscviMtr6XqjvrWSgew0k
xN4gzy32UqAb2EFbEIgRem9weIVR6zn1HqovhtGGlW5jaMDw/vGXKVNH3fcDXpeDDGZX77pfqR7E
s5u5j+2Vp21Cc2qfiQX6+zQZPBkjsmYA5D9CIg68YGfZIGcrR0qup1addiZMpt3oy7C40xAPmjHM
r6QaPZGktMNGVTG7iiosnIakczZTgvFJYwDuxokOy9gE9Ouo5+kGzpazqTh+besOcLod+j98e8Lh
PrSag1WBMbYkDFzsDouXvA3C3TS12dYfiy9V1uJSq6fVLRaJ0T7AhGpL2nqwxVEz2HAVhlWRU6j7
FHum+6zqx2vVsOpdLZX5fjCd9iJ2gueoDopthbMHH1QF1BsVj1lKzqZc69WFrFOVrrbJTvfqYcMk
nP+0bV3bYhLv7/J8zLbg8i0M1LrvcmdPDx5GqTtuisEGgSXda6X+07dtZBLY+t0OhVI/pLUefiky
pzgMfq5+KA25vswSarbkQXLLMIyvyW12DpGtP6lj99srI2vba2pzDRUv2ODtg+edRHpUIXXJtre4
YpCh7n0yNfbblYMPWiTp3iaM5GZGOuOX2AU11l9qtNJN398sKKIcTpH1EEkoAR2pPSSaszXscmNE
KzftS4ULM5Exce+aKJlzlWMNp4Q76BYbp1+R3Lw/iyoiWC6Kht7u6ty8wgwh2QLtj7YK0KqVdlkq
ff750TSnN56UYDKLBWkp1zu7BUc1BUNy1gSkiMSrsO08X3Iq80oKDVyDA89/sGC5XQYF3pun55/3
V0mIuW9fYDAsyUyswrxKpSi4wrsyhdANqSwqw2lrevp5NBEcH97W42CpqHNAN64iz9vYBhZ4nrQt
uzODAaKgOCvrQk+VKXN7UiEzrNwlXOyyMF85hL6mWLw3SQs7mLqfMosb8NjNY6l+lONQdm1NUq/0
LksY09jKpTlyR6W11K9VomrXkW+NX5Wy7b6NgVXsKiaFlS73/n2zIoI4w6Hv9J7JFavXHDfM1J1y
PHwh/wX4eI4hbqyMT1QHK9uohWCZImo6EyfPKgdP16sWe83PoL6xAnlUH+V8U36VXE3fyOdNA6Ky
E6Jo04UVFRW4/VXGXa0FW+6fV5ptYaT+I63IU0KT6IRzJUeBfZ8amfpAFNBYmWUWhpGYVJTlJGr7
JqX37beq+yKn3xqn2BThz9OjdOnhhWlG8eMq6fzCuWrCb3WdbXJ/DSO6MPeKsngv6gvH9OZLgHqP
J2cFi7rDPfz0Yy8ULuoRnayMimDqjKsqM/dq/mJ6B7tYoyEstImoSAwd2+5rpTGvphp+tfn9vzj7
1l47cWXbX4SuDZiHdHQ+APO1nslK0knnC8oTg43BgHn4158xW1tXK+xmIU1pb6kTdRtPu6pcdo0a
I5h+3zTrNSOXnxuIeeUyuAzYQ8haiHegFJcZBHN2DH3DWNYgxNDBw5ByfIawnp9qcHlXVXvfT/0H
U+047dbaXL/86lhaPFtpWjB2MW6PdNVHx8DUgMfhtgW6bver0QsVgMXdTuyST9MRmsb3DD0oXc9e
3h5+a3nWxh6hqYoIDG/a6ViNkB8FRNqg0eUmoACYsv6c/jRWbQQ0ELvwBfScYkHaGvnhzxZ8AvGU
H+NR51AY4bf1BNK1qFnnhhVVJsZuz5PJ0JrWHMnUg0EEoqaH21Zsdbj2S+VB4xJ+Rtz3g/9JFuJC
9YtV3W15SLg6/aYJ6F+mDLso76fWHJoHcVr6n96e/IatrkGKha8rasuFXRYKwuqoMuQA2v29+9XW
6NcniVe22oYOyg8GowsbTofBQtyFIJbueMLW6Nf76avRIVgHysoJpjpz9tCY6jPkmHbWfGvolQsP
0O3jfY0g0TRKf3OWYhzTqa+c/njbsq+cWAyT7mdoOF1K4FyPTJbqOCmIxL09+kbCRNeUkpZHQUm4
g3xPfG24hVfRpPTA2o5Q5InPle6SWqgfUewmQedeTCBSLZydpHZr7VYeHskRIBoXH3dp6SfzGEDH
JxLxzm/bGt39c9NjDdVhCJqxy1RUEU9qf/RBuwzI1++3125r/JU3o4k7RBd3518UpBjwOAtVJZ69
PfRGaF1jFSXUVTVpJLk0U3HAVSKZa1Dc2zDrZHmbXa3hiQu6Gyb0wxHYFVYdKensxjthbmNh1qjE
lopZKlT4LzqvPllNPuh6z2KuVv/f+T1dgxBrBZm5lo/2UpoWsRMqhq6NszpWe3Fo6wPXHXkVKQJv
bIfQRsuFj5CXitHMt9Tma19GOznF1vjXv381vqi70eqa28twLWSXqizwBR1FR6DWq50kd2v9r3//
6htKVLPrVeF8CUzwGKj60MdkZ+gNw1wDEBfeMtRD7XzBk0s6+H6qeZmiiwnCz+3OY/fW7Fdua3NH
+F0+Y/agXU6mJf4YzLeBxuiar07hwS4q8P51mVnLD1yr7sh9vGmLyYmyt113Y4O91eIvPnpXSjZA
T5CH70BskpVz9TLmt5FrQ4P2z71Ft3LMHUgKXAwB69QgD4rvidFt7O0a0BjEE+1xtk8XPDke3Mn/
VsXFyZLwKV/Ul7cXZ2Nv13DGBviQgpQxPgFJm0jOp8bcRmwCVZM/FyZ3W9S+esdcUE/Iwp5fIgZ5
RWN3rHJjW9dIRrz2mr4c+Xih82cln33fTRz27u1V2Rp7FRMaMHzOIc3NxYIxmgCcTs10tLu3u61F
X1lk5S94bwYgBiYzTS8afaunvouG264wa7I72Xj17HFiLlMXhpkbCXHwpj3m4q2pr2KBNEgPymo0
l56JIzTp74uJ7uRtW4u+Or2Dyp/LqCnGC9AXJ3SuXHgYIOj/R657s+Fpa/iVn46eLqCg1YwXXfcy
8esfqDzd1VT/9bbJbCzMGsyop1nLxQSIMqF/GqDTFU57zYkbYWBNbBfFY9TmJaxx9hvgR3mw4A3w
L9F9BIYh2ln8remvnJXNFR06Qs2lZqwF07gs0iqO5uy2xbn+slfnX60rUMeT2VxK5bzYajqWIvh+
29ArVw3BijIzUpnLaKFJ04Z3kZU7W7phMWsgHWvVaHBRMZcBd4eZFcfeoPVR7vGhbQ2/cqUekp7z
5OBc8juNuo6jz6BJ+TajPvT2ymyNv/InKqscPZutucSsBKkglIDHrFPF4e3Rt4xy5U5qkANEVGNz
caDFxj6pmJ5KATRstdfbtDH9NRzOVdKHHtOEGFy6Ywc5lnaGTZYeikgoPY3Bh7d/x4bhr8FwMwSM
SBMbc6ks6Io77yjVHlPf1tArn6qMH3Nb58MlFm2KgtiRdHuv9ltDrxwqt167uI0/XLowUH9BACi4
92ekr7etyXVLXrlrEOgQZ4gzXBZISWQk8kFEMTfLzsG9Nffr378aPeRQla0YZJZNRVMZeUcBob3b
Jr66vnrEjyZvwrJMQ3Dy4v4BZLnHt4feMseVtzZ+fdXXcPoLERA/h+6N7w2H1rAdZ91alJWzWjHm
1Jv4cAm+RuPBa24cduWlEFKs4laC6IGOTsrC6jKb/NPbC/Lv0BT6X2C3sArLAK8qFxF+sTVApP3w
XGmLp3ubQb42gYTKzo/YWPo19s3z55FwibUpBtZm+Vy2FzI69NyOt8biNWSsngPIPcmwv3QV++Tr
7nHg01eQZexdYmPY9r/ckteQMdlKDZ7sZbigG/Ssx3FMRMSymKIO7ogPBO0E6TKJkybebSA4ukaH
uf3kxSBH7C9z7V6EEU+h1x3DZk8taQOETf/hen7lxVCFrsqxqIeLjliqdAcE/segcVOCZxcaf2gJ
SeTcZUyKhBC144T/4J7+bR1XDu7MHlR6eDVcfJNnfREcZ63xFNOdezscOPMuprRJHukHleudb25Z
38rxgyHqokoO/aWIxqT1ypSAc2S5jQSMroFkDCwKbj5gm3IAUCDwfQAb1eFtB92a+Mr3p2UBj1tQ
9cBxuv6ZODKHzn09ZKFQexog15PsX7ZjjRSLHYW6LQh/QJdYeXcT8OvfVB9JjnvwqN2DV+VjkHga
1YKdk+nffxNZl3Bj8IXnkFHTF+b9LmoBjeMWFYfbmlbIumAb9EGflxVGH8OuyYYc4OYhInu1gI2A
uca8kaWZ0DvRYqtt9Bk89CKp4yHVQfVec32KnO5h9slN+DpQoP55xtagwHaiUfYX5dj2aLQJUlJV
t3GBULLKPoQzzHXQwSUgYkCg4BtNh6g0twka0jUADkieZajCqLtIKLQ4TXgBXfiRB51KKm/6WcUI
lZYC5NPmZseqNg7fNShukrQpLZiaL1HQ3Ttt9bCMe5faraFXAcuLvAi0Dg2GXqJMQvbLhUjjTf69
hr/hKRQHFOBcF2/6Qq2f5sA7Wb7HG7Q18VVCQuYIKgMkgi/QOMshyNzzPTHoraFXgWmpm6ushtWX
uimKLy6RHDw1knx/e1n+fXSyBkM0pnFANA0n1rQCVk+ei3kP+b019Mruq44XRVxI8L/X7pD5TTEf
KNjTsrcnvnGkkjUUor02zXkW4MIGeLzZQ2txCNyyn7T5KY/vJHRp9feZlkd/6W+69ZM1i2M51azM
yVwB4kVRZsqVnP6qe1s7O5nbRjGLrEES8Ks87wGvuYT6SzU4F7dw72XbnnsXiJu6/jDp6AwO9i+g
X3pkxiQGVRUvmnc8ZGu/3D+jIC9r241+GZ7HxkAGqMnN2cud+uXt/doafeUhCyhuDPTHgjPzgmQu
46Qqf9828spByFD6GtDG8dwvErricUUzdNmpnbzg33NRsu7vAFioCwtWjOfZH/AyCNICmid+8JAH
MqFBf1fK52GvB2njvF43eTRRTyEIiXWXCuw5TFdHwLLfu6z6+PZKbY2/OufkNPUu4E/jueyWj7Xr
HdspfGmduNixoK3xVx4fO5DcaHusFctNDKp38WRatDqBB+V82w+4fvhVGu1BBs6f5hiGac2YNU7/
4koIV3Ra7lyJrzP97xQNd/U/P1DnfHTkHJrzMLCn0n1Gy9O9T3WaTzsl460lWp1wXd2qflHeeHZk
m9KKZ9fiE3r0dkLI1vxXPky5Xhxg1s05BqyayAuarBIjH9pwZ/obXryGV5qO1qMfLOOZoNon++rS
kGkHLrM19MqNmQTRIm8mOFqk76miB5BTZG+bzcZFiKwxXC3KTi7nejx7tXqnWf9Ji/7Q11dvLhqd
Nr77baY1z9ormk7L20qBZI3win3g63vTjGdu52NE22dN7U443bCjNbZrrAUeEwD7hKHSR7coZMp9
9JuxbqfStRH2wpUrAzcx4mlvHM9BsBznsU3N8nVkuKE6zt0UDAdgtGFYfKdfb2Pv18RzoSJlo7kY
z1Nv0wL536DzmwrWJLx+8lXI6DsCGhiBrVeFOfDGA3WStgfdBXs9Ils7sfJoZ6yguk3kePbLyTks
VX23CBscoHbx823r3frAyqehSDOiH7wez5Y72ex8GdUPj7s7rrG18qtjmURDg6djDG6cCkzyAlgE
enh73v9+3SVrNFfe0UWHAkOT9ieI8BOLJodr44COf8T93jVxI+CtUV2d0VCwAJnQucI7R1I76jFH
Ubkj7FtHyc6ps7FGa9o5jeYr1s0KJlSR1LQ6c/myE6///ZZL1rRzFSPFSPH/c+xx9Kd1Hxp/TEfn
AWyh58JXBzve+BawVg0u/RhP9gNczLP+sSHQTpWs+NwOe6XOrY24Wu8rP1P10oMnl8NKC/epD6ak
1+9N6CE/2kNWb33huj2vvqBVE7t9c92GJcwqJPyC9UkYk6TQe8XgDVcLVr5MjFc11YTtqPH8t8ze
mQ79vZn38JNbw688ufHxnklRVD3PjkATr03G/kdA916vt0ZfuXJH49ERdYUjwT6p0UIivUtmtCS9
7c1bo6+OZ+mOjTs6jjk7QZBaz0sCNifjVO84wkawWMO5iO4WSO4iiraazal2wg9oezou1L7ndXtR
NPrx9s/Y+s7VEV8ZUVxUgaAFfkYcd9/DyHmJJ/voxvoBujIpM+1OnrRhq2ucVyiheNRIfAY8/zR6
H7pjosPHOfr19q/YGv76969+haTcBgTUQmffa5KRPUv2pRzvVLWTim3s9Zpkbih4wIYZlhTVedKX
3ZUPIS36PS/biKdrhjnSBrzrVWTO+VWkI5JLn9bCdw9vr83W5Fc+zCMRgNsRd4QiCBrA6puPoY2f
ez8ud0x1a/orL75e/sOpw/TRxXqarXOakELeNveVCwPU7c5hEOD64eq/O59ng+EzkJ97JIVba7Ny
Ys94A1r9PXNunZAci6h1H6HSp9ErSfdUHTb6/ckahhUPNgJyFY2HujfXXcitbp95G5s8ZXSU+QdZ
0So6t6Kb+CmIXI3ezMbR5MhDUvBjDq6AOauDVgx3whEhB3wunvNkENy/MWXzV8vMJM7BcZI9zkL5
w8z0hfe4A0PL8ftN27hWhhyFw/Iasqxn29Z/W997YAp9lfa2UgVZg2fGxvN56Ir+XGmJh672OxiS
HqeovM2B1gAaa2stIoDCz1UQDeDHLn4Ivzr4E9k7qDYcaM121ZCinC10087zCMlX37ct3nmLvZNk
a/RVbDSjbvpBY/GnwJ2BAVcsMZTdhsQna8IrgxoNVN8w95zxL2SYLl7nnN62mq2JX//+VVAf3dLy
0c+7s3GLzEfyAcL7214u19icGAkypQMsZnTel5WRacxQGHh72hsp7JrkikytZCVII86Mut+k+aBY
f8Grz7EQ4zEqPRQA98D+G9FrzWQ1YkPR7yzNuYp9dR9DAOsXJA6iKVG0v00XAwiIPzchH1kwKjX3
50DpQyHEgqC1K1uxscNrjGc0kqir4r4/0xgyZhNzLgILl729D1uDr+y+rAsGubqpPwtiDlOEIqIt
umhnkzeeA/zrlryyzaDwDK/zDkFd8ZNVObKOQD106HlJqyJ/iCxrwFzlP0lCbuOhJf7KHcCgQWrg
7P65sEBhomya4ZuuxG1doCD8+fMXVVXNBSWqPxfY70tZaf5QLDhzmnycdrxuw179VaJg4gn0vODr
B4ThU8mLJC7akzB7SdrGfnurs5ziiYQMhPXnSIHzdFL9j3xs95rJNtLkNZzMK6GaLVsX7AFVnbLg
r2oCP6nMwIvAm29v2+vG6qyhZMgSHGU1PpHH4V/cDX5Cveev0IeU9m3jX3/aK5Mthpa2ymJ8Os93
rDEn0MLeueY2hBNZM6sFs2gaBvanc0Gxta1xIHJTiO8KXP47PrcRWNfEanXgux2ZvP5cTqJOfFb9
cNF34bv6JKo+DVXcoME9uHE3Vt42eJPtytbvIRiDQvU19o1ORgG3fHszNox1za6WazDzhOCEPEdF
WSJx5tBvM3ovn9safeVovPMaNKdjpZRxIO9ls7rtzrdNfJUqBo1TgbEAE49LecoDBRLDYOfRc8sB
Vg5MmrkMlsH2Z3/6KtCaNowJL28sxazxZmwGsAREBf1ZomO/Vg/gEAnnnYlvLPcaYVYRLtogxNia
BOxJob0F2bm7l6tshJ41uKyKTUQ81/TnLnBEm0jZjKDTaPuHsFqqCy15/ojONX4bmoGssWYuuG+j
th/6c+9Vp6hwHz1vr8F4Y4PXoLKYtXopNXIJK+sm9YfmKY+WdzVoG3ZC3NZGXP/+VYjTXQgRxwH5
hPCH0zCOWaHc25LRf0rUr4Z2qEQbmcTQoGy/k6WX1XO9Q3KxNeuVt+YgMbCjN2LFnZg/5iQoj550
gp2Jb2Qqa4jYFcUNQleikAY5T0Whv0Aa9XNh8I46RvTObYLPvRJf6miIbvSGlRvb2o87qrU6g9mI
uImJjGBJzQKxZ6EbZrSGjTFnURWTrTq7bnWnevdL2E1HXi0f345wG/62BlrVg9vpXOj+vNQHXzsJ
IFD3dKlTfDWJxr2nz38Cz79UVtcYK171ca9prc+FAw4t+XPm3UvRQgG2HdJmiR8Lei99khH/UxF9
FFQdQIKa5dJkYft9qcVD5PhZBSDxsqvVsfXDVwlzI6gpcQOdz3gJaEXieEPlZJWwDOzXflfbtOk5
HT6yKJd7ONDoH9DXvy3DdZNf+VVVa/QGirg9K/Rp+h+h1czvolmy4QG37bz9MIXUrT72hShLLyFu
t8gqUSjbS5owFmBaCeJT3w1JDpZldfG5JNgmL2rCl5rnU3yV4DHlXb/MV7xfL8fqK3qeTXSSEfWi
A8igGFooaD1ED02v1XAUBPTtBzppon+jVgZqOeIPVQNNzDwGM1XBHDy0T+i3SBdSoPZBvaEozjnv
i+i4NIr8KLnTzHg6NV5w9qDbAY6irjaQgkZtpk6aufOKzLZ4zYW4XeM3HyDUPf62M+heknKqLHo5
SG+Wu8nvdfPTI7QYMAy/XiiMV7blPVobZHRfg+l/+WDGqWg+gCh7MWc0WkfqwSxajmkwSlwLuQZj
/LtWtHnxLrdVLw6iQZNOKopYBWntxTk5KtWjqUMK7Y/3yHJbe0J1rcQV8hqWvoJqJ/TS2MvRPDE2
hTcnzHRj9Qkaq+PfJajiyUWx2kIs0bSoZKHX1kCEI2/R892D5zxM54nZKAmGQKljAJoseZ+7EfMz
mWufJVT7YLVppAA9mF1KX6WlOztlVsmmajM8rPM6iSK8haeFzoPwImNL2lPkNZSfOI37IIuxcHnC
kUkth0rmVZ4xE9gmjXhUtmcDoFDeJiPkNou7HiDt6GiWIQcEoPUilQE9242p1svwwNjE3EQPZRsm
RUfL7wQ0soBsVKF9qBpUYrPcrV36wTUSIvH5VDYm8WMlW2BVHaDnSsNC+jmcm5D88px2LFOnUrHN
ZB9W/nFRHY8SBHaQCLLZ2jxtVINGLybC3j0wVgZuqurIg4UG05yn49jZJZ0tL3gyhAx9H52KYTy9
J0SQRUTE48fFhjxMyhlYH3S3sLgDDzvj/qENzGDPLVm0m9a1y6t3ygDFn4DlWo+nUE0TSLdFZ9RH
J9BykAlAVUSeLSWyeaZLzGcwxwGQ2/wKy7iLswGAuOVQVgGENuiMtkPwonJOE9EU5gONlAjSSDdz
mNVLEFRHsG5YkgxdsbBnxifod6UCIg72AHrRyTSJ7NQkL6rwovDogPYjulO1g77jPCYBWApUiX9e
JLpRLv0SCHIkQrWfIcX6IdD0YHMvxtWC+Po+lGPNPw0RFKHp5PPvlgyt+DK0US3bQzXMshGHqR99
+b4Mcql+o0JAgwMoKdzIJGiI84K7efBAIJWosWBcpQJ88C3IOAcyxej8rwx9aAPijycxBYw9RPUg
JGQdBQDWATbSfuqlU4/PBdgui1NZizr/7RZQX9VYDq8ufvZQVtCZxSPQnArej0Cu1RTlQAnw4niX
DwzCk+jXH9mxtt7M/7aiE/oB0TaqUp/BVD80nUAwRpGsWL44cVCUL4GAWx4Wjl6dxzqsYnGqTeeK
IxtGMYl0GDwJ9PTCeh8pPxPg8AMD2+RlZR0u+iQXWddgPKdo965bHk6JF3ZKPuDVtAAnWBQW3sGF
vEqQacvi4LFynOlboCKlL42wmYkC9xsahtoAVvfiggBxgWsrXF38hOdLYr3u2RYgQyz798LpYnuo
oBn5d4mGdZYGKgiGd7PXsJ9TQHq0Oi+WC/C+qKE6F+4C7tuM+VXqAQ/+l/BH0qUBDdxEaUgShnEJ
4tscZ14TRgK6l2XtndB4FcsLMyG0K3AofDdz+ShYqKsLN5R/q9uWlknpCwqXqBz5BfqowibLSMpn
VvU/8UnxnS4e/+G2pFXvGxEFYNayAZQ1QIJDwoNjQQJ6N5SRsSmyVrpkQ1vN4r30BGmflqK0Jh1o
QLskz6UGv3cTBcVjPTPvCEk/lZiYPILcGudmOAd2fPChx9edynbpFU/E4AzTEeo/hX5UTUexWBOO
rtRWoxCJbqj2khhEHSbhos/jVNm2JBBdRUtOooKmz1NdLMBudMYU9V3rL91y74lhbBNiQwNJVPRI
xcfJa4Q6xbV0ltRlJYtT7kQuqCWR5c93pPHo4+KJGaVRUDAE6YS0kEExi7rDQYPzBKdASQJz388F
eFBdf2owCofagO1iw5PCs0udVGHuuZe6EIiFcY5no0z3OAvTAADX6LGsHQ3TsAsWxA8q6ydB0QTd
3601uvwSLrxhCUIbq44t7Wo/i83kNllvJRWp8mLZvcjCEv1giwClNweSgy56HdFN9lARm1/1HvOo
OminaavEk2FRZsYK411KNENAHBZI3meH8JymzHfd5eS4ZZSnvFVOddJgSqVJAxA0+exHwfg3Q9xu
QTHZ6jltJkX9bGEIF+9GXjfNobSqoXcNq3N2sq5sgS2a/CnFxY/SjLtRSJNocBeZzrx16jPQW0ul
ExBhm/qRLJMZ09qMwKeOHXRhwQ06DV96FqniMfbCgD3QNooNyJKxwagsgtDw2xj2zOEZsCij974I
cP9IoB8Qe6d5tuzcG6Qsfw/S6/MEfNs1AYt9HZToG1bqNHe5Pz9BHgX0TZFqjZepiHY6HcFXNL1b
cqgdJMUQY0VZDg6s946aVfXsWRzZMLVamiXldJpkOrbdPJwakDfyuy4EGU4WDErhkK3aZc4Qvcrl
iwRe0kkJBbQrhTXVIMsuRnRxKR3I/AymYwRclKyklwENUbBL3dXdlOjIh7+F5TDlj2wMgI9AxxdQ
+x18SaYR1F2Gb6KdI/uuBltOkMFLeYdW0XpYwLlq2vYeybLjHjq3A3YAXi7/Qk8RqE+YmHpx8eMh
Nw/S95b6ncUZ7PwmQw+IBKtZdVV9kAApaw3J4YQOPipF1nFGeuf3tI+Bc+jRQYfZ2N9GeXgypmXu
ltjjMLLHoO1leaAWKk7PYQ2CuKNoYDF49aJtkZYOOKnBb+VMVVYCD82SMWfjV2AcK5JVlJThUZZj
sLygXd3zM7soMaZ0nNEqrUBkWKZlDK2sowm7UibcTr1zkKEw7H7mJdpJWO7HLBNNrONk4W5D08kY
d84mHWNHkVHVwRVG0XRH4zD/vakXb37UTdEXJ+lXypzadrCwebXkw4Hi0K4h+14SlrQFqkQnUc/S
z3IxLMUXRwxumCzNAN2I0NbkMwP+bTiWIZuaA2j2OV6tQqEVhPamobkPC3Dh+nXF7vHm2nunGPCF
4rJUqvY/uUsxZ6Nnn+cBC9K40JY1uT88TSXQBzhMbf3Tg5gPpIdU2UIxbJzdpr8fQHnuH3OEiCcv
gDB3Yql0ydnxIWl2RH1DmLtyBDMNkkUysAznlvhgezrG927gTnUSu0NMs2GpbHWY3VHTFAkAB4kv
sqf64JVzK59AjCzDUzQwVDur1m/KU7nkcvkqoSwIFkE7OOwZGo/LCLrbeC6gNDhM7kVPoeqgBFc3
wzGCiLf/7LjBBEXeflp+aTV6oFgqbXDGtaFHxJ1piCOuip2mS1zllQ8eKwgmQKh/rEcLjiFIzEY5
MNptHRwEusTzFCfNkB+G1rNlAhWDyD1OPY8QYK0f/nJ5SDn0IIecHHiLKJH0QHHUKQn5QA5sqcAv
VPex/7esO+d7rpEpJksVNk46x2D+vM8FpNOzCZn8AxJPcgIhNWzcGjEcxBCCtT/MBUAC0VBCfYNo
QpOY8nBO/I6DKrc18+zeqdyEH3kPoZjHaOYQNKeR1PFTgQRL0hPHceK85C1uXVAu1OO7wA/5FVZK
vc+lERIQJVGrZyYdf/hhbDgXSST8IMhqRGlyxju+D3okYKWRE0haHtp8hOQ4kG0IDRCIHnAqw2V4
AlSmq1MH5Uzc0molEQpHVJov1lSeTEWMvCiJkAy9VJB2d0GrLMQ3hrT5S8TFFJ9xdelkKmU7+ad8
cafH3ozdu2YSjXNCdO8hehpe7WyU4xSeijAgPJujihenqGnaCTGp0OxJFGTsn2Lmx+GRTmZZ3sdd
J/xvquD9zxk+8nsZHXA3T7BC8JQvczGlevGiNutz0ISc2g4QqwdtwkCcPEw/fmZkYU/+3HoIiqXx
XkiTT98GW87qNPahj0sYx/NBFoE5iWYKD17qKFqjiqMMZtw8mLVg3yKlE9J0iWI7XbTtIpWGZdnS
T6orLX30zAx1qAZHCwfRcsvatKgmWDjOTXXtuQzQsZ01EnR8CZlMoY6+qP0+67o6lsfQU3351BRN
LjLQBwXtIaAVzc8ESk31Yz/Q67EFIi3vvu5cb/noAVK/XAC2WOhHt9C6/8mXftGfSin68AC5g2A6
4dbgBs9IY1T8uysZZgm8PPWWpFpmGzwHrsH9f5Lcth8qItrvFMpc7tdZB4N373Adxn83y9BMSAtx
N02ZrEh8iIuG+3fhRHCyygYCcGnjkAkEyspSME05qqD+Oyd2yDfcHHFDV1qL+FD1iuh7kK8acqqA
hBLHufIDe+WhNPpMDC07iKRBEAD3d0W71EHfYgWKFxv4j1SjX+Vs3bnpn9oZF3XcIFndHhcrJoPH
hiAcIIgYGJFBj044l3ooLOQrBs4/W6v1nLVeDKS3GYCqTN2gp+1ThCjpZrnnh+xlVsRpU5wdwwQd
2FqZd6Gp9AH/AJKZ0Qtqccyjksa/cS9j00GFkumzQyJgZvQ0Uvky4z464YIw5/wyShoygeeTxRmO
Hrj64i8eAmopkr69JmpR2NVuwuXi/Wqhe9pddOO49lIjEKHP3FFxuSShX/cjtJ9VK8akEXqZflUT
BQGTN1ftywBC8G+KWg9vGnzmNumZz3+OvIrqsx8U5JOo/NhNnZHkYGWgC27BjUEcwft8aIFXwKdk
1sxkDA892Mujv9oOlI4X2TJwXpLB49EpFI6LnC0vlP9XBCFYN2lx16+yaiE8LPEIAZxnj7CiZv+r
M3DBvkdW45VgGbXBPXiwKFMZ4c7lAe8ptElmWbNlp4tyo1617gvE/ERV5g3alaA4dg7DWme6pGPa
hy4DlYbbvlONDU5R7O1JWG68JK+J8zva0obUXXueccnKwEOKbuZ5+E9V6f/9wYHT/+//4M8/mnbp
yoIPqz/+78emxv/+5/rf/P9/58//4n9Pv5qnb/Wvfv0v/fHfYNz/fDf7Nnz74w8HNZTD8t786paX
X735P8a+pElWHM32r7TlnmqEAMGiNoDj8xBz3LvB7hAJQggxS+LX93HPrFdtZW/Ri8QQ7tczIhyk
T2f6munx+eWXur/z//rif309PuXVdl///OOXmtvp/mklV+0ff7+0//3PP8hd1vDf//vz/37x/gv8
848T/2lBG/71Uf/v/V8/xumff3jBPwglge96MSpWdNzDd6G/7q/E/wCG4XoofIkbUbyKV7CVm6p/
/kHpP0gYuwTsikcDGtxJllHN95dI/I/ABaETo3O3HzEK/+q/fq7bX3jpX18F/g5/j/8Lwfs3xdtp
xAcDkQCA+m9gFRxiQBC1GscM/zc3CP/TDxv5QtRFOPFExCvAgE1JVlu5L2vnTY2nTBKKL6Gm6YBp
bDpwGp+9jsVXXe7HPoDgsUCSIOTe8oXfD0u07CfDdUZMhFl/jpEoiZoOcrngYox6sWFpngLeXyTV
ceYOBoEoZRMcsN2k6EdwtcI2VwRCL4nsAn3SQfTTpZq+xMhV98dlyLXbfXl402so5JQC6Xo3wdLu
BirXw2exiCiNvOZSoZ8wiEds0MyEPXPUk9dgGch5COdvaijc19qrAXAW6De50GKjJkF2Fq2yMnha
ohvoy5MPQPLkiflHjP3bYcQmSnUoqFFzr81x9MkujNGzJrSxzTva1GkX+1MWaB5tZpA1T2uMXBbp
sD6BRz7ATK08oFnF8uROvX5yAyJTvhp364KZAxllSYapiSVT7anPlUCjCtPf+r30mytrPXlBr7tm
Gy5kzkiIijYoynE/D+G0h1sgzGgp87J3yvc2XtysiiVJe7bUCdJ/Z8ToRk2+DGF4k77GDmGIds2w
BBcnkmPq14P7c5LuhhD1HU6M/tNHfeCy4q5cYM2xHWOxN1P7Q+jitxZuexPesiYTQEluSPFLGZiC
y5A0KRYJcqCq7q+NL9Iy8PsnMbinKXSivGXFrvVNkPEeSTVhXDsbLecAa1a9tb3sgBWV7WGK1jWR
TamzdW501hNmdgR9F4HAi13kO19BoZZX3aEUxI7yefLVtVZ83jjzUCfxUvRPWkZD3ijjILd5+FJA
Ug7oBwxDq4yiBEpsJ2mWim7gb/U3deCECdHgeXW4/AhLLF7l9whg9AlG+jYBySN3dTQjo4aLD7cZ
uo1bEbtRKqTPo+vWl0FHl/Y6BZ79iOx2btfqaoLgBaWmfJGjTNCqYTrHM9wJxsfmcPJLlnWDQ5Na
0OAksB86+cpyNPAubpEefPSnpvOGSUzJsx6bXBUdorlNtK2a2cv8OYoztGmGndWWrwbxIfuqc3ea
ygmmyoLsiCfn3Hc8spsX235gw7EZIsm+l8/inlLqzKq9rfhPkdbNFZLEskrr/tvoyTJhpplvNTYN
t0J2X06rAEu2bElMULm5LuMXZX5gb49FHerp8+hcFtegIHZRdkAnl1AveoaldNwp4hfbeHayTrrP
cy+q52isviNdrDoA2V0uDD64C6nmGjcKucyl/xttMvjzijo2q6OCXSC+R95Lt6CKwmJ4E42zhTH1
x4J14PnejeymxJcnK+e4qPjVpwZomerHAwrsJ0Qq1IcaVsrXth1k7lhiNnz0j6SQbBdRuBIeB8q8
8diii1o6y3XZQFc5XefovQqEBQMSmJvj42wQFv1ZhL0HQocQdkAn/jgUM85ciY3SaBAJPiwFP6KF
lcz0HNDUr7zxKoBwXnk1LEj/xy/mJl4leA5wJj51jfaL3FPldCTAxx/XgqK5KRqbUwi92EtboEkZ
6KXg8BgOgUCivCRBMtSMwAPhtzcnEFWiOP4UbuW/qt5zU3Sj4qBg0HAHmZz+ZSzbGNRT+zZXJUnQ
YAb2WxK04khH+To/hoW/0LMfq2wOYpnzOfo9A3nt4U6Iq5yBnV13C9dH2nnNOZrG5vw4I/fh42x0
prSOphMACYbJltmCJzWyLaajglfDAxBwQnrAPToFvd3yupD8h7L0t5rlAOAxrLdOSItjxXAY7fqC
nfV4JSXRKV+kPFHShZmxDYotOpBTP63NfvHnLp0gJX0rewWMsH5XgYlfUYxqgM1u+HP0l3yg8xsw
6mHH+1icAO/Ge8r6i4+2VplY5+C5FD2ib7uJnlwGrFJDO5WiO/xyGWDcA/etsTNcy/fHyGcKlBlj
ZfK4OZwpsjsE/E2JizkxAy4Fg+KihpdmHcpUwdexJ/BVvcS6Wo8DZTAnzS4gCXzuaGV1m+8HauMP
PfnQIJs2OnsT9vFCBejxqXhmQrrkiEXwnx4HVOND0kzG7nncwlPQukikr5hzk0OLb3WO+91MTPn0
uBZwOmfGTHZDaAnf2GLlAQi1fRlMnRio6p4fIzfg0PevXrf1PblmaAWJRWr1vINEiQlgCE/oQIYn
FnQIvpH4SE+vUT4Vk0ij4k50ak4/EV27GUEoPse4UbN+BveDLW+4s53/59QPfz8BokUan67Ea9Sw
6uQbRXUe1a1K8d5mE4Wo563XFBvR04UmxWzZxRmrYm9n9WxBXf79P/RXFaAREbAW2S5oJRQ1xNmA
s8wKn7T5Ugl2Kw2ohxDYPeIK8e36TQ0IoYVMWhjf/sD+kAzhNmZRfHscVKOKW6VuSHgqro8rXne2
kFWfwPVEp94s83bquh/aBAZFiC6WUw+acbzptY5RLFB24WTyYC30fwFhZZfYw741iTT5SZeoQnMo
LjKLHe57GQp8H/A4bh/DOS7Bxo0xPz2GjWePsQ024LniE5OYZG3dNFkEwGf7GCrcyQc2jzoBuoxd
5OwBjPGdZx+LJbavoTkUKnjl82SuDWxM77EX78q1CZ8eo8HebZth+1rDf/xWB/njaiNr5+hw++zq
+hmsdPCTK9knI6CfpxHcz4GjN2MeUCa+NQvfzLXxf/oN+EMPTNiVeN16wvQ+gwHAP+1Pbljan8vi
rlmNvrInJ0hgNy9PJXihfALDdkMXNi+rEGz26i5FnID71N/Ap38C1qy+QmCapud4UngpEw6yeMfQ
+3evG/3s63h8nZDFs1fYZSO3d11+kOZQuuvyXWl0HyiHKdzNxapPHJNCUjoGzPtgP0nUIYysAQk6
dLH5HAlm4Cgq/XPVk+mti23WrWIDZdF6AGUjT8rXbEwep48DskOg0iUOKodyTQ3kkHwTqsGHqDlY
N3+N1zv3MhmALaJw9VXBQhYCeSi/Wh8yA61UvwkLWX6uOnqagtk+IYjcIPQ/PGFb6nwMC9oQyVj4
WYUwxs86AIzkMeMd18ht3ln1ZwRftePGzq3APfgCBx/L4thZ8nqczAs1qD1WK24UXzbwJ9N8sbnD
bCfWLpU8XrYAnnCPxmPSF/F8exwgVFxu/YJuVCVwid3jGpWBv62dak0d1/9Fy2a9IoRgfsNTfe/U
Rj9Cr+CnMpJogH0fzqSxm5aO8bbxDP1Yu/WXGy7/33/EAs6xPnyyuiu+hSV5hV3Z+eV3xbGf4+ZP
1/qbivtoaGJZnSxg4+oEBUDf6DqxIGWq2AJVIt6QQztdfDFDT05Z0cxpFnYeIqz+QKDfpyqOthNz
yNbpl+BdzeZA/Fn+FN0IlcAYhJfYCn0OpyZMHy/ECwhfvx8+uvIcTDBaVhYouafL/q1GUtqp9tGy
9TFUo0B/aa0+H6NY0wEaifr0GEFaqp/F1GcShOpmAKucVZysE5SI92NYVDh28wM3F8fZKyDDE+Tv
w1/v+V9j0ppDGK94uPE+p5neahvYjUvaNzXZrtmASETLMMunDJEwwRVeh/D6OGuk+I3YUwTK8Sq8
dvcDsQFI9zUm96+vxRy92O+x1+wG3Zfvrp3LQ1D27Yaw0n6PqnaHWAjnbeEU18dCbtC4yH4Xo9hR
XuN36kNvFzDK9+vQtHnH+v6H2YXz0PxwJoRoTwGNd1ACqnchzP7xMnaCTSa8VYKqIuSprR2eDPd/
N1iJ1m9rW92YP61nEge33ine6xncEELrEILVxd0Rj739FG/ewJeXjpanCAAjFGIN34mORy+mC2A4
aibyC2bEM/Q46mN0ChR6RblZ9VDmeI6xOwiJ3aLx3ZSNc4XHkNQtfDhRdVORDwmYrob0Max1y2+P
M3dRz3EBlcFj9DgMg+vsA8G///tS5cJ5BfvVAcK1DgslCd7vHMIe+Qsq6zsVvHMC9YDSdb19vOpi
gU69vmIHbJZvaEOnzrHXdfsAyoWkoYOAh4uO0ERUBKoFrqrntjLjtZdtZlXvJi6wqN0EnTpCA1wX
lYezjGBSkfS0cXuw5VgNRocMBznxe08mkGcJ1aTa/TV2CNrScTL7qV4B1hLaYsaxoJcTIs7oRDVe
8Qu1t8eB3KVjwkGL0bEdimPTFntHR1DpzJ2pz4tg9bltSDpMcXN8XPr39ccZ7PyJLofuEt/ZTMCP
F+qrnqHvnaR7i17CHN6ra3i/cxf0v5MKbqNvGj9S7mI9OcZLuR4fZ1Ns12MN2U8SG8gn/+OFx1se
h4D05K67MRtrImETLuCyQDej96GN9NlvpTk/ziArMH8Nm7mGTHsgf73j8f6hh3AYKk3zUo7obDw6
nOza+9ADgXvEXgrdUP1Colui1Qc4XcV1jHrzgtSFWykggHG9stt1TDUfLqzhCRkHBAwttfxYoGwK
OUpTh1T2Cb2fL4930XFsjj0I3xRxhj5C7D5EjwDLquDeq7fe79eBiSdmB5Ej8ak4Q5vN03BFdc+a
ttpYMbefsGiyBBGhxWkIyPShq52+X56CNTwaGvTpYxjOxZgZXtz76rH2Ezk/yNFeRNahZN2uCCN5
HafvY73Idw6j0fO4Ihz8PiKi8q5hV74+RksUTmdg7U1iShInleVejm0Q9ljNQlLHrOi9/tgnjIve
eLAsfkwW3dQ0L6JLPQ8ImBEqbUHLFUB2i/qKXI+kDlp7C7D/uYXt8zKDdO48v/k5FFC7NeFPbqkC
WyDLs4d172JDNM8uW5T2PSBR8KU0W6caYEfRM7ppVbSpPY0b+X7wi2a8UjranSgg6ngMq24dId1R
dDOVRezvoAcqDi5yp9dgrW8wGwbPDoDyxELGsYe3MnxuS71cVt87PEYdHwiEYTXDrlqIs/Z8ce7o
8oMtwbrFkyjO/75ezc26Gdu1gAEqganIchCmNQpVu3zNTvWio6j7QX2KdlhOv776yGAuPEs3Q+Wy
LViP8lOu3sdg0W6+1bgJeyQxQPTjfIjWQz4dwsqzrmnKz1FPXkpUXRzmGdxuVfE1H2LLzmqEwpVE
HGidr9gZjxJWyvvhcfa4Zgd20F0nD4SFX31lugO+I/K8+AIxFtVkd55165MM16fH7/X4DQPsKXZM
jS+P3/7f1x9nMmrwzcuqOaFvsNkZLjiSOUuBtAE+1WlEqxcPLOABpHGqpbHPdur4RYbm6C+BeX4c
OsWajS6GdQPWx9v6cxknsS2hS2o7Fm66njnJPLrV5XFoPKg5i0o7ucTtfn4cHFoBK6/MnDakHs5N
HMzQAvpITotDl4Fd31iCHXnvx9GVERVfZ3Qg2I4NiL/18Q4Wj03qIUJyAw5gPgdnUdnuLLp4OiPp
Yz6DDoBv/3HqQZzQUpBgj3d2xMNc3k/g/YAuMNFFxz502F+Hx9CVtR5QErQ/9FrR/D/e8njzOJcL
liSsBD4Ypyv3DYflRj0/RkYy6SeP09l0ybD6Fisf3gYIAYSYB2IDoFaYgpOdDkG0rB9V2B3Z7Oln
z9PkOYQeBW2J148CnakPq4bM6jH0ap9lYK2RMSfiz4nO8pUZU+R8cfzsMVSVs5zR+/WTCyZfxf0A
HUayznP97I1050vmQDezlqnsI3fvtqR8dRxT70wZsTRaujvyGsbZghrDJlCE0vNif2L+W0+T/hVA
8vJqqjHcQz3ipl5R1O9L4/W7YagsHvBBvNtROrk7C3cDiUO5b/ng5J43JMGkSDKvtMsHxMaMhXtp
I4E60cSfDKwtmOak6+YGjFf4DX+vPmcWafzY8/bHMkROApVeCMU5yKimqLCBR0Nd7FnDPODAdqFE
ijJEmt7B51LdJFv7hJja29ejLvYCipxkDSFqw6w4WYdmk1tbtBzuhifIdGQiEBd2KPBDOlZBHLeD
fdQ/9zVKQe2GW1p77+gaxRPJOrbzaNEmfUvbTdxUKTdOfFqtg/8x9IDp7NtP1y/+DAcXFvCu+S7d
DFD0mPIyIvDGteORVhK6KEW3XQicwFs6kIco6hJazAOUKSCtxobWR3iu0LtdsO2EUNBchM0b8keb
PcPmAyRccYon+q3zAvlJArReWYt4Pev4Z7vS6i3ovno+yk/Dxx6KAA5VDfTGKTx04wGKGJ2Dgydb
RiRLOynNUQL3q8XHRFH/QnI4bIdSZFrV4bGKLtCpsQsK0T/BtWMVmvtlgyhJcxihPazF/BES/40F
lu8bYKDBPE6XSv3mkVdcqnia0mV0lxwAanPDFyxv5VS6+YpEKuzti4yFOuvGob9y7tbPcLp6qQm9
d03Q3mi6twbpnOUS06g5TIAik8Y7DO0C8SwkcZtxTvHETRdE+pi72/BCJT607/tTp/yXoPPWreTY
X3KIbDbeBM0NBGMvzji9g87ntyGgTh73DNOTD01oIesdkFyxnURxbsUKFNaEp7UbgQLOJNq6vflB
yjp4gpCxTlkH6SkeyUbGH30D8EuL5TREvX+rnfin5vrdhRob4FhhD2KKsNlwTQHMQPwJ/VlzargH
KMpT6VwzxK1JGiWImLoghLHeRFoY3PThTccdOJvii2qPI1nczYqJwrDAoN+KVuzs1IgVFCkCuRzx
0bG7JwtFurnbYIaF+Mt36VGti0m7HnJm1X/zWfhb0q47qKbeFVyYrTYzvJRAgmThQa84wppu+9dB
43bioSsvuqFPcuTy3lemTpthehd1m4Re3edeCCV3OKJ58opqY4/lIammmF4d9QUPULRDQ753oIiJ
7nyWoLeqwH58GJMlZt/kNLm3peRBtqrCZKHqmwv2KrRLKSQPW0lrcCzpHK8EORaNuC7ugYcSriuy
6myw/IgWI3PiQFGZg+RqgZhRiQqmbXfhVG2wjRwzrwmLYxlBYB3ZfBwxFSyivk5tuQCkUWMSd1y9
QeD3s9CVTZAVdATNUIIRKoYUOvbdGK/Taa1aL7E8/FZC1JnC9zigx7HeknkkG1OFINclQ69Y7WQD
hSpBRah7APqegb7sRAudb1v2yRzy6gb9RD61wZGrMdNeLNHqApLamMwJRAT9HqACOJ9S79Cxpk+g
SXgC1+fkLaqwPkZriQ6wRBr5/YEUMPbouv85LigKh3ZcX5Ve34CGi4tAssCrw5G5O6D/oudysRNE
m4tbezf/rkzsZnVqzBPA0y0d5w1aQvEnsqoqpS0INF+AeodIjhZTf46C3r1BTBdcTXxSFrRYMOHO
Aq0JvAFJnaxW59qM35w14HgUZJwbgNg8YjcZKDSa7qCwiQGYhaFzQKH5PJm929U7OU8qH4YV1ZS/
5sSEf8JAvVxdFyUV85GlHIGGWyCYSbwQDxvXKZw6BO1e8tElKGZ1WaJsgnZ0LZ3xIFEU43EfoyRY
aQ5+jG5q2ByqOVyegxpNVibJ5n0k4SmAMySCTMx/MaMw1zX2oYCEn2KvYpn16GEHDJOgSystn3z2
1lRluAFo+DpUwC1AEuaOKkjedLb8NkELGXrAJFAv/qiMgyKV9vZFQqeEfkwin6C622qOkBq6PNFC
k6RGedHVzUfMER3owFme9XBch5wt5xokKJqdDMV17r+5HB0awrWnL8Z/7X0VHIKWuNm0lORD+fVu
FbDsySVhwhNZ1GiyQ8+aN11WztZbQ5LBP2Shw+5cdPSM0QMGYsbZ8YpvKIugYO5/23rC82r5kzcM
zlFPaHOv7LCDAPhJrRIq50au+7sEdO3LAGWwK/c0Ikf8Va+u75otNKtxFjltk2NJKRA7Fud1O3xv
1vuKMY/xwYcke9uN/ZrqfIbR/6rZevUCEPbQbJwkh+6tl8Tbzu68Zr0JRYZ2WU+hGZr9HIdqI17d
Vv68xzYk04KZGa2yL3IKvq0ANOQA98BUIuv2vuaUjQtLSyd3EOk5iUBf85StnZPgznAhKBJ/+jF2
PYX2vrRe8NPFUZiWQzkkEJJ8i4txyAySBNvBcBjhyc+iAJkYKf22WB8aT/vnEk5dDnUyvCIN3blI
gDx5ZMl4UMpjEDX7yp3iTQ///24EGX4Ge6jzxRh7sz51M9OS9tUHszGMzjtIlai0/dXcoxVUUJ64
Q8SftcHixvz5KPo4zMamMnnoYBpvnDLxvPZzMH75Mc3059AUz3H1Na5BlEIu+zJ24aH3aHRrnaDf
eEUHDZNg3rt1PJF65ksLpvbaqb1Xu3hVMmpVgmDUw7asS/5OHWxVnVXpHb8Pi1kQTPfhpseyjhuh
vTYFlzfLXL6xCDHdKs2WV/TjwN+kP1QjOfYVtIctvMcZdYYEPhHxPnSkT7h9j0GeH8fKrd8DoK6g
32r3XMgh2Coo2VPI7LpL6KReE5m8BEwGinYml06UFDPsCk8Hq6ibPi7qRt0f65jv1P09pKjJJejo
3oW2/zhjtnT84KkdhzmvJnDEQpETANbogl0RYq1Uuym0cWnSOMGZl8ZiOQdMh3h+c3icFQxnHET8
xvhQLunRtDsFV5qkyts3ck7jhr9E6CJ46JmMkEMMnseb66do6mASHEDwMvgiXDEGWGmC97ujCzJj
5DWX+8YfoUqsj416AZHoId1RRdtuoe+g3vmxj7om90olExTc7Kqi6c8hEshmhEaeBF53DBHrm4Fp
RVFQ8vKE4DTn6JbzlBuy/rJeFnXRpz/3N09E7Za6xQCy0ZlT18fUWCpvPj4OAZqqHWsEu8GL1o27
uHLSonagvTt5d5+OLqGKt3FTHNoyjg9qxNdLRyOhZ2b2HA0+IvOFuKJKAPZPHX19oOSPswnAKW6y
tc2LDuqQcKRXv2uql65fL/2M1XuA7D8bWTFdFf2JbLb4KiyU4qu4U+9e9AZEzp7K5gr9nwWVjbsv
0rTaDWbvtbP3hCtjxklQb3cssvYEx8YLENkP318QjRaHh2G2BbQCrgUq0/lbCGdVOlShPsRl4SVq
iJ0sMvd0nZnMuQ3qMheUfZVQWYtS15eebY23filgnuBaR5Z6DtwjaCvP88KO22kh38cx2Apoh1M8
VWbXzKdAlvUucP0M0TgFGGr4ViBdT0LZ9y+yEUdm1RM4+WavPzvWZq3pF1Q8tE6mCsQYdySwWKz5
pnuah1gea1Je6oDeoEtrEu6h613JiswxvErd4mctghlR/wgfg4ZthL4PcWFsDieshr9qLuW5j0Be
L9VgUvhLflHtjmkBh4ko2Yu64zZFh8KUwNg2l2uEpkJUHqdmyTTUrzfL4XbxnXhfesM7rJM6lYPq
MgQ4uLkxDi75n9Kdyx1nzhPyhiFkqOoPdAI/U05PquosPES62xChzr2cX6hEq8FVOO+Wj07SViTa
BGGDfCDaHDsmnpcBM0sRA7NWVsNaxkhuQEZjSuXyIhdnx9FWLIPIP0jLqhtuwoT50rXQebrNpl7o
axAM8kKbcLvM6I0JVjSrYA3GisJ2ZduBemPmDUr84FRzhjAKNFvfamwcM9lPRx0E2M94fp1Lzb6M
p4srMRJ6gCVbAtg3fdGvV+3A5OeJZIbDJYGdpc6gJ3yzwpU3EJs3aHjC/ahQnCAUqqqSTgG5ZBI0
QxhH9m5W2YVuNOYwIU6ZKhg6OIV7LfVH7MwvbmPrrKxA9pkSinglZrYLjH3XsHs8YxL5jQ3cCfcv
PYYa9TEjHDKfoP4ZN94xgJD6OZ6f8QPoBOD6ksDohn2V6s7Y+lLg1FRiGrfHCtXEGfqzPJSVem4Q
UZAi4i/YTLY5utFWFYF9W73CbBoafDFkbCajwLYhAPGsgJqnXIbkBoH7L2KRGqUxXWekbuiluC+t
QL53ZSkA2w8c5E2UM6lxwiGVdnvGXpjnvZsFW6xV+r/Gwnf28TSKrICQQXTqUAau+3ynyCCAJCcy
9zFgpPFDEIds2hAzaGSndjuFJTzqS4xS2flQuPF4ELn5OLtHM5Eyg4JY76D1BBJEZ5a7CP86QKUe
IuYOtWFczDIFQzslaGoYJwY5kLZsmwvmZgf0GZQWdRU3SY3+M9kiFHTSGk3bFzfKo3g0rwGzP2Io
a3/N/XQ21Rfa7DjXUEVvfLk4PnjG3m/huvAqtaE+qU8sCmDCWYasgUrwzaj228j5hErdRAAPBAgg
b/i0DGQMYMzhRIg7nBlcuQmN6g8yBf1RVtUJ/VxQ5g1TKitImGFVWvYQLcsMKY38AoQ0htIlHDdT
odQniqijbOrqVTLvez+1d4cYlGxRxy4eXJsHJEi7uRMq+mprdEwuWzu+x713niDd9Zv5yUUywLMH
QHMTlOYtMAJ9MSLytY6dfmrGwE1QZri/PLpu0NKCvoY9zbxlSuEYhSyutZgKIel+wfcExKQSze9l
XbYuROanEXFsacUdkcPONuxFafq0kiXdE+ZfYT5zT2EB8Qtzpy9T85c1RqSUXotuyxfA2ByT997K
AtCzKebEON0nvMEcVriEqD761s8jQBXs+gc0W3NpdXK5OXSGxZuFl+8Ls5uQNvSI/p4IzjQ9oLFJ
I81umLMY8Z+Dxg4JU8+91f0W+zl1QOWHrX/jEHVo74epeu2bFjLx7jK0rszilr8AdmXVjkLAvUf7
VJJGjizTMVy6A9Ri6K09zP6/ToFtchSxIolc0yc9DNzPGmSP2x07oDVD6IOGdH/Xi63PKyT+sV/F
eR9sIaQ3OWXavjp2GbZuAJGZU7Gs6YjdwXgfbwpbXLHEokkWnfUWybgZVPQONDb/OkysHDLlMTcd
/TpO53CLiVttAqcsERTSR6j32uXpDuB9C9vF3DrSzOgdKgD9Sdj0il6DxGiml7LXTqoGhboMpvh0
tcy8T4ptDDJqvpMgiDdj2MY7xfv3bq7VTTvORWFTE4Cu2/vYHA0ERVHUoquBB607tvXNiaxsAVgT
ApUEsnnC9gJwJvTk8A+Ct1pC780i9XJxNqCpug0kfd5TJAKUSqiZnHIT3kO2gzlWe19hQ8HCxTxF
DrXp/1B3HsuRI9uW/SI8A+AONWwAoQVVBJmZExgzswitHfLr3wreO3h9B23Wgx70oMqMRbJIhnA/
Z5+91+G9Yfqew0g2WjngLS/bqkn89RZ973SW8+JlizwnPOUFohfLZA33eXFFyV3T5GGWVdOeVpMH
oJ3zV5Y/5q+cNHaQMwHakVIiMze73japMu8p6QhuSrzEwVDGxNyn0n7+/lddjjfMoDgdLO9Zastr
n2h9MJKSxeS+HrzSPvcWY7g0J7Wb7kfiBZiXKG7oNQOYCmdJxsLHBO9j8i0Dr8JK0qoO9GPcnXpk
AoliTtExXQojDsy8vVuDNr1UY4FNj4Zqh8l9hybUPrlt/oYRkz83w7exR+XHpsAoIUUADY1K04+Z
m/+KKr27ygYX2OP5TISYNpmu75Bdi93oQZwoDaZifZN8atnIsKdST8lSmafU0E2sgNavun5YviQZ
GyNpELXUKfa0CRvO7ywzF9osb90tTRcOE0OZKkauJ7n7JXLvOkZdglaTyLBp3C50abWStFk3iWpP
49IRbo0Nru6+SwLU8YypbPa7cpSzM7RIe9NX43ONalANxqK9rYgEG9yrYpMKV6cYi8EuVJF2jp35
1xiZbheM/yRrFpTN/CO3c3EqqDmDae5/pVgTwjbioM1pc6Xk4e+QMz2jDHn3LtjE7HeTHPe+mkuU
scbI/Wxash3M195vyviXuaZDoMnIImPfvji9qj5UK/70YwlmuJ0u8VKxZEA0r90l0x9vVrOiI2xw
8k2D6DbFL6PQ+ZmFitB6dUKjglIkWflKqYko1A1b7Ecp/0mtMTnFGVl008zvGvE8LXXDua81fzZH
+pF48DYpSREka4uug0Yd3wz3g65b+cYu4XjMAyTfSubDRR84TeEF/GauzcSz1/40qz1fadN8Y36J
YvoXBP2fzMCHvVlOJ8/ME4a37tZeG3VaRd1dtYZDpepZow5jsOKN36LZcER2/bjTKvtmPQbBWTdt
UPTvhVuaW1s07ZUccXs1tKLd1if43pavdzE7FqfZ/pGIgQHAGhvXXDD/cawxJ06O5SYxq+WJs4CB
tWUdPI0M7+yo62yX6srQSV21srv0NIPHODVZIEd4OaiMTNJV7lEsqfKTWg+oTf96LFy8OOVCuhhg
ue12YygL7hNj1n6mwnGC1G3ENbU1j4wY4CafhJ69HYb3meuzn9ch6AeDYOwU4L39nTZMzeZG+t0i
zHPBGXa1DVKvA75+/2Gxp9OI9M80b3gKzU7HQrb+Gjnh/vVRR0Tsojdvrd7IACRySgAqcFjHcFpz
Z5N/LGa6XE17lde1jeTVeXg+54EWQc+TCWSFNvmTi7OaIOsb7RQK99TxHrWm5qhFzovSbMq5cvIA
RbVoAqTDNqNyMK0ubFvVhfww6pJ1fv3cnCsOG7OoSQCOmA4Zg24JjNb4/ZKMu2D4SYDtSy+bcZcI
s/fzDvoZ9jvO5c4YNjhypo0UrAhjcN7IvNvQAsRcW82JLNduzfs76SO1x/2p3t248akX2h/E26wj
2VA3aHtGvmhj6jg0UCgG4CsvmlmIYw89WJZpjmVFEv+iKjkNbUFKqmPcSlEq+9IATMUezURLiyBV
6a9cy9s3wYnoJN2urKzxODrOfKG2qja05e69cSO2W5Fa/pqYppChktx6W48wWqhS+8vp2u4dkIcb
6oVHNh/2amaIZFPIyt3UpfmidKF2lGkDo6D52hva52IN5a/CMNGAsYtJhSWGo+8zEZSQcZUvV9Jc
Teh42XCps2wrOl3uEthOB6vP1isAE3ACpiY/tGjeK8pUyJsZQ6vBOdnuwvCy0cNcAzRTpxueWnnU
3OSvtqCEia47TF4c+2s3NqeEe+JhAJn6IJRVlN1EalahJzmAcRL3Pm/B6qQ5c3abIZxuE1fjr2pM
xF4PSW/Fgh2Wg9Ec19F9zdviGYgDui9z1Czt4kMWKczFswhxoMqXxhmMm5wItdXTUm0sqX5FNBkp
fOKrPS/7uBnkpiR+ytxFqLehOjV6bRwii4mSJX4Z7Ys+NMubpTLjJdGN0EyL+YYRZiHwjoba5NAk
IvvZRN0Rncquit1Lb2z/GUPB7tEdnWB6THksGL7b4jTAq8T8+rBTatFzU6XTS0xOsTHdBau2cyWN
ZoRtXO5afXrmtJFMGf1xsSq/YRdSJtLypPWm9kZxwqsW+1tgxXhySErSIBbxzkHN3cxjBYGGgnzR
CSSuGephkRWvMezNG04GO6nHN1wq+X5opl9L1WM6sZmIyTQ/O3a/NcbhSrS3fmbkcG704uecOi/T
48ETqXRuCuIL0QLXDYm+ODfP0aajKZ0NyxZ/LEZ/fJTgT5am4+vGmzf11m3xNHmzhuQ8F7qH4YYs
ZieXbeRNXVADlgk69qztirzeNlhL34S7eDveA1NkUr9NHKy85t5KeESnHleVz9jvZ5uZIkwM+iME
4OWOLU93xylAANX331+ObNv61ePFVrq0mgXXyZGd0Np2NXMjlNYP5oOYN3S7h4/ohXZnC4LVzt2Z
Ts2EFOI2WbSnMqwvdrTgj6ZnXaMhPi1U5DfVM8ZjyxAyi9Z0N7spm5PsKPDqFX2Zs5fWiYn8RNb6
0Mks9muWgeG/VkGsa/RYo4lUV+0t4DmHNO4vVmGdV3OhR6mdW27Sw9V4RRe5hQ2ATC+XkcXkzXpb
hqy6rk2GN5CPsEIy2xbo39HGi1L99v0vApnIS/l0XTBy957BwNCNw4K04s7ULK5YB6hFPrREZHOZ
H/KaRK1peW+Vt0wXs5rM01LkOw4huCTJsmGL4rx1KITelPYXm3v/atQdwwJHZIdlbHmHv6/d4l29
uSluKA5FyM3zBVUE7k712aPZ30woMBvZzs6WzO56S8lMsx3IoNzP63BxamtvPn6naHyP6dG2qy6P
HTO8CqaJU1HcTXpahJ6a1dua/jGnikfDadV2spr+pXdN/Zpq/UUmTyYOC6ZIqt1CA/oUbVre6OUs
ag8exDYyipsbP+zvuUwCo81xRwJwIpOM1RcEijE0TD2iBNSDvmo4QGfQIiQo9sqrzMtSjH9ju01f
LD09WOS6njVwGcqo43As5gnz8XrF3FjeRkfbG8VKunQartxvP7k7nEsC118I4T3b07rcO/XUdPyR
+HGfJlUNt5wVQDQteAoMdx1u1WxkHMIEtgiahukjP2IVNM88m6Eh6bk0qYV2xhaiyiQmWgttby0P
elcUj89Rte7LiSTvkhpvRBrmm4HTIkjq5iup6jQQeF36tuye0HaPckiYvi85pzbpE9Ppy31TDPyn
onzGmTA82Q7jeZ07hJysK0mL8Mmul/CjYHH37hIdZmuxboZgMbQZE3dwy9K62dJd9kuC64LwuR5y
zHEbG+18xvCYcaPxHVG8vhZT9bvWOkalwOUJhmXazZp7+6nn3sUQus1MV7tpca69JSRIsNjcvv+F
sX+jVY3xElv9EGZ4anaOpCZKa/cSseblXnB5MqDiaYnreWa/nlrvJnPBgHmMosRfd9//aRU9ddXM
2MpQ6w9pTu65t1ObM6s4SMUQHEd4eZd2Mob6xGlqVcQBv/8bNHK0lTr9J7GTN2LQiKOVyV3gOtzs
45Bym7tXjP/6MwCMg9nH+pt0fxKEie/fv6DNMtqcsM7r918o7eKFLU1+0uac1iX4qMwch01HZnvX
qSkNcog1R0rJ+D43hPLcdZ53axGTlo8hLehGHIVuSjp5mqm1rIFWqOunmNC3K6BmTKcqcfWbpCZD
i6cF7JYZrEQSO3tawPa06M0lftgCWaC6Vc2M+pHW3ksmWibiJim2Rppn/Oz2U2uaT+Z8XoZ8udUV
2kvNAhGPnX1vLZUmtJZ12KWR2Dhjl75m49rf+2Q4C1aI86qM1Z083L3IDXF1YqXuSYPZOvH08vL9
pUMJAnxsZ3nCt6LuNsaxIJOOOn5/NrdiGbRFjU3k8b3x4y+NXDY3fP+PWy9qN8hz3vb7swjq9VYs
NPzf3ztOdbODYpdsvv/PWeVASSRtRUCAX7FYWuLh0BSC7/9Vaij32M+Fy2JIfg2XDOJZs5OO1pQv
brkmLo5r/vnXL2U4zZNttP/6W71miJ6LyDz861cq6TpnLwm/PyJ5Od0Y0Ggk/Oegy7B0NP3t+1OK
t3CErvr6/VGCsJMklf38/QPKKHuTs1M8fX8kWvE3GhL9X48X0Yje1wZVnL+/UXb6wyKfWcfvh4Dw
LgaJppoO398aGSWaODojmGn+qjEtsk1J8n73/Vm8Q/GWQEG5/f7slDnaNhokLPDHF7fRCjWlSWE4
Ph56UzWoGZKt13hI3rGXqKfJE/G+a0sIO6KcSAs0xsOukO/mqR/f2VTNsmx3sQ74PyuUA6074hUo
GIJ3QLD6dbi7bDYPCtc9oH6bW4X9+72bKfPtdF2hZvDhTIft46dxT1GE3zPRZ2YEPCOkPuPyrGv9
eDe4Rf2hjRCJHx+K1qM+hZtzbOZls+A5fK0n7VM58ynps+z4r6MMHF84OXW8nx/vdUVZQ8DkVmU9
A6xmvNVNWTw1Gj7GSADXqnHk3aciG7YVrLFNF1faK7nQcBXoHmUt462Ucf0yF/bec7tkY6juNNV0
xgniQZisOWYDhbkwKft6p3e4aSfoMEcXaWtTKehOeWsbd4y+PYMlCO0o7Si13od43ApJwpOG5QNY
ljuaqFZL8W7ZSG1xzPKC7w/5ehlw5T70qeylQgp7yqBeji7KKUSN8t8vhok3j4FZbAfwpL/XXcrd
ohdnpSFitMYsN8a4/KPZPJyYdWlrupmJmhTOSTrjP/rMhYnnOdAhTB3NRDfvBuJBAKctP67FhFCt
yG0P+fRPpVeM6x6WV8soEUmaqjzF00IgwMmSYFWyPXkVIh2SzKfmtmRovbzfTc4AYanXD2WVEYdr
+fqx/eUCCDg5zgowS0rvtGiol0qSs0OQxs0o6y3qi3VvFSwFV86HdNIY9fAC9tNxia7DCSBnyGuy
obJzb5Ul5CYfJUft1GH6dlC1AFA6uTIO5ursS3fAlNkiJ3KpvXulbl2X1frjurO5gwtkQVxYjquM
0kva8/NLUwc/2Mj2DAhEHQCAWYFqm+ieskJltxS0NZ11weB0yRcR/0yTajM7WeGj6+mUs9j1k3pp
Ds1qmsEiMe0NFEtgWuKN83hDUTnOm7GOME0XjFn7ad/PDq5PYwaIZeE2q9izEgDn/HKrQQQAi8Rx
mHuPRWqc+bkm0ndD2kxAI664ZMy+vJGX/TraeBo0byDgLQaaaPO42CTramv64XYxtowuOi/6emv4
WQtejRc4rxM/6s4byrv25vLUz+iiBnAQsJGvDhbZQ4aLAvMYtr00Uacsd1e/GoAjUumOu/mxt4zB
3N3Gt/JieOmuqSDWzfb4VqRdeinsdmJ2OrFYYUmf4ZEu4WqzLrzEUpV41hdJk/wdNEF9IAQSMSiR
+btrt9mGHQCnXCgtbLWieLcbnbVfOQkR8XiPdAvsyIEV87ucsvRCYDT2xYwjxEWhPCSJKt+ZRA++
2X2svKIVAdq9o7TkpbTUvhkqvGNDWV9KS5923QrPZXbnv0RunVR3A81wP6NuZoj4+Ml0uZe2W+zn
7x8MSCAsM6IkCX7UXR/H5XsN8TVb8VtFuCcrx8r8pJqc/WRHPBXMu91rBw7jvS7djHBYes54mWXj
2L63vVyu+HV/29LYsCL+IyHeelElMoOVPYTr1deddXqfZhlUgAAf5pkshIs4vStprls1cK/3GBWP
q9BVMBTLuunUTL1W4e1IHwc4xjd747muzc4PvXrXUk9hecrXfVUk9bvwup/uRBaiR751p/K1XMvp
Lub5D/gq+wKeJyEQvGjXnGEkOJmjHbnjE4y16bbwCmFiYGPFfbeFw4xcRU/j42oo8WRcshYgQaq0
4T0ip8itQnuBoVMg3VjjbZ0y+YyHagcf8v8REuSS/unqvv5S/8kE+d8wIv9fgUP+T9yQ/4WTtUv/
gxwCR+QbHGI4MEBMx/RMWwjAHPb/AIcwkvV0z7aY1Hi41EF5/xscIr3/0g1Htzxh2oYDYwBc8r/B
IdL+L+G4OK2EwdWuO8Bf/m/AIcJ6YMf/BzhEN4Xu8TOEMD3L4076z4UgcapA4IH/iIB1+Treq20z
zv7KUmMETizB84wV1fow8XgraIeHmFW74G1PEWInuWt7Txi33TmtZfv4PsMl7n+JMpE72dA7FW51
dIfMdxxMug1AMyh7DcLPajFAip5i3X5VA1J3bZnvg1XcdGiBKjE77H02rnEFY3+qhi0DaHgK5BE9
kb6MsnyZV86j2DSRPtPhvMTTZ+RiMabZZcv2mP9ytQYO0dRmwcnVDYukiEE02u0oeNgfMSOYB3lX
WZywdy1SHZhNg0z/8MFJjMo6el+uSdw8s2N1UPVTJTlT7cq4ut6DlEGglY3oZBxEt1LtA9BcJEI0
A4xkP5MC9zHUJAZ54i6+A0qlMH+d5AgA84mDrds2nm37Hnt5Eek3iaPaS9/Q2+nLhYjydbbK97Jq
ox3QwR+QZHmw1A9pT+1Gw+9s2VCNcqtIfYISeFE1e5uCQwks/W2OLehVS0egFb0TKspvwx6x6nXT
2WocTl7hIoPqwxBqie6D9apD1SmGFIKtFNaEz59eO/KrCoWHE/DcjEl9wC2N2IUWCDS82hObDDPP
eSyaAGI6ulN8VmW0k0sx+brI8GOqugA4vxCGL40wFes5TTQjLNXfqliawFLal1hj0twzg7w+R2tA
CuGkw3N1dlKS1nBi3XCNqz8kie1gIZQbRtDPyBrQBWBICggXYEDWKDfFfMQeU/kj5oMDrso7S44B
pQBy9aMalEaPpucJwFOuIgw72vG6GxmG7HXX22NtDzoLzulKIlcuuPvx4NRKgsMae8aOmauFVYXL
EvbNDOwCXTXyXgmKvxLScGDA+rnt8veMXNDDCtmWuNvoWEGj2VT9C2HkMXZeXKZBW7FGR9o+ygMw
SL6jwRTENuiFS9GFWVklQS1cGi34PJEJPs0gQrPpCdZuGFH3O1CJ8H6xj+BZk1uNv97vFDBhIbtn
XczTdjLzzJc5tRgDzF8lRPVgHJRx99bsI3H6JRii1Nh4Z7lSOXgM4vxMzC2YgY6dc+A0D0uPCuiQ
XxmIERzblJ3c0GFsGPS8PHEhrnGowRuYCu8nk/4eo7okcFJrr54kELrYK4pqhxLJGyeAkJmFo2jc
sM3Ynuhi2C11bEjzChfdXYxNPLgwYawJBz4BSjQtH8Jdwjunvy02LF1TvQyD6+6MPAuVUTDFT8Uf
nJCwh2xKITvL92urb7ISAA0yhs8UBGjSpDHuw+0HYhxnOVEZMlsRagthlxPWeekzcEDHs12/gfIf
EgOpd2Yu5i0gcPhCJJij5nVeu+TD1nPCu7gHbCYTu05PX+xurHkHxhX9gB6D7OU77Pwa55KUDKb3
ZrC6neZS4yeVSwM4ih2QChPjWI5Dh2PQtkjPk6oDbOhSqLepsDZVlP9gJeonkB88TqL8W2B8CCuV
QFLPcLQMnmaGwjtCk+xxd0ZGkNndMQE8vJ1HHXxe+zq2CIY6WVh6g4h8ykcn2LLEKtpDYyZ/hZ2c
RpAbDBh4ueKE8i0L6K0TZzdTG2BecjQw+xGKmZh9NUrq+kFNofuQgCovT/dA3N8ljRi3wkMad7XW
X/LsM8pUcTShDGNxHtqpYVe8FThZpJ3qcdnyR06IN8ZTNm89MfIq03rGbx0OcE+NzY5r4aPIWQMy
5gISeNQxGJo/h8j1CNI5tBR1/NEm69FgJ1xAXuyVgRhVDY6Yc5QEkdUc86w5VRAEmbprAIa6dNuP
VRvW6Bl+guAflvFgHueow/ekAfngkIbG7NJqZM9WO5WA0RkXkxhlCKMouZLE2jtknDmBjEvkNMLv
pcPozAFZU8Nd7xR4ddTqw2ppQQqav4N/WLS4oTplXMqsEViwx/RilE+d3cIGBZQeLIa961xxdDUp
d3rUuwGRFpDKRf+e2h8WYzxZFKYv9LY6jCrfpYWntsBYzxDq05BYl9pMVRwOwnqtx/ZLb5MuZPxF
F1jo51HiwmFZtb/O2u/aAoUQ0+L0mdoZjQVixup5IXmAgIhP8coqjhgWj6aOx6Pqliet4to0rezJ
bkHjLNM+0tYr1kPrbVJnN8+Go6L+DhfTLH2LHkqpzOI1VHi4FRS/APtcI3jKvlN0y7YVYmdaWh72
hEK2nq8M9UvgtN1gJIkPXk/oAkMWLJ3B3c2R+AKZwj51zfgJS2cKyRczEGpeUmKDiMtj6IksCuKF
XIVw6OtjhUYsmNKs3NxWv7J6bfyRprIN87GDaZ5aqBUaM+0oI9mTJSXdIOBODg5KEUVBnDFnwkCW
ND+nYT7ApN0btebtSp2T4cFhcgbYKMPDpKyyBt9IfdcNWtu04lWQpOlrUlfZkTRXu7WgHQVRulNl
TBeYonzxYjU6d5OWRv9i4u0hSrvBOfgct5kKSD4Y5XCHlKBtgQPubCf5Laye2A67nNnKMLQ+8Y5y
K5lxLXE+HxdpnR3PuVNl5Vr2sTBp8yeegYQ6otFhpSSGQ2VmfQqLgJMbDZ9Orxd+5Z5nF2lultp+
ah0gAi7JK7WJ0vZzTIiWV1r97PTJmbTdx9IxsCPUyrfl7qEZFUPoWfNFXV0F6xw2qTJOFZhmTKIV
V6OKfZBjpBVlxJkkwfuPmJ+DZX6aTYbRpTLMcMzCnHOQqHsR71VRb8fJxjE5uoFKiVKIxdm1CQgm
nglzO7MHgghC2M1GsWHJmsusgDSTNjpbLiWNUskmi+S47/qHa4MLGKfJ3Xs2jXHebhDU9DNzO2jL
U/zeRdh6MWNFDLyWn9Qwmd/H0KGbLP0gFhz28QJVOaqyPet8aigSFcVj9WWO4xtwoGkLq/Su9323
mfQYNWF8BpXwgDfMPDn6hJOmdDcih5jqtY26LNOy+AVbBjeSae555QW2mGrFjeAAQLNY5iVAE58n
OejncgahIwxGhpWZnboHpd9mC0TbJQ207HKi3iicYEmqKtA0dg4UdnqN59LEm1QntL5suhg5Hmgi
tEvbAzKdMCVA8LBgmRscIbHwXiN2D8pBoiFU8Tt2s7vS3/Uyjo+zg/OyAtQ0FSDS5CORopoDk5HY
n4nKFJVtHY0+7qE9N7e6p4JvOhf/AJYbjJAGK3w4g5l77bDG6LCdvHcvnv5qc3yWGX1vYhPAmYks
JTYI+GatxCljFOETm1mvpmxwFqieNGmJH7vflruIJ+epj/qnGE0hmFvUTVzdcV8c+qH7J27cM7Zj
kOG6xHRjf5ZKR0XoozczIaJKPi6sdXBEevTA0VgfuoaOgLbwbJHXDSwAmKFYV4qNylcRay2s4oPN
E3h9GenhOpE1/pxx58WM4rx6fJIrVgRWO1ywCYkUH4K7ctSKviXHZCT9Np/JXw7wQ3wW2OIKl+my
JTVXcbkT9nZOjFK8HTx1stFxbx4LpvwurbeiJhNsUwxzILZ+nmFnMjOOR/RdjTbG4uc4HWtkYfpr
6zo9VbQKqe0wnORTJcySfdEXzS5LmCmQQehRnsLIxocJNB2UhZUFWXMcOiiNEyuFQaB2QQeLNdAV
D1oyg3CiQN7wTsmCaUx+1PrBLt1qq3p2h8mq+8osIm6pmvOD42JMgqn9hbCIIXOskd+6/GzHHH35
oHMuE/DFZRSUFSw6kctqg8Hyhz6Wkx/B0odZ8QTaiXFFtt5iyAe+B2WMwEd2VI9HwUvSI/x055TL
ehezBWbCJgVX+wYXfsEMzO/raN6HzNTvvOU2/I4tzdOefOLXo87uWvVVVFrCWSMxGNaMResEfirm
44G1NL4mzWrLzoxXVqJFe4yVlHI1j4F03812YnAd2Uf0NNaNNyMdG27VlPF/yXKdYPHEc67BeFdw
hDE7PDj1Dqe5wAzklDghyYa45Zl9a/l+TtSZh7NmpFLtoBrzKAn5iXnB3WD2Ju4Gq7yf8LaW8atw
qGdHyNJGP33CX/4CnfIIDazkI2sbuhtmGww9XLywfGi1iqAV1IOpzp2FVo8pTUPOAhHNJbH+guy0
N6RWbJbBOA6CIpx43wESZrTLGt5lXXTXeplv1JQRTYboMWQYLvWR2LjYeOPDtyTa157SJ4wVi6cT
4e5xG+1r2+EKZg+Mr/8Upc1vI5o1HJld+Ylj/TNPCz+39HjMjcnZmpODfWpaDYoem5DzkqjDWDZD
sDT6KyOr6WTR1sYAtMFBNuRVq/Uwx9nfjj06Pu6mEZkWVyK2vR+ulTwh/HOUdpKriEkdszPaIvXS
CcUOdIajeW1fYzydT6BUwsjQtaDhwAjcG6ch07GEqCkiMuVn3j2iG4jtjoWBeJzu4EqrsO9Zb8Qi
WZq3rrMZNNIV44fMT7A65cYc5r9L0tUAN80rtuv8VDZqa45MfHsq/Kd2vBkE3FKDIerEC2oj06z3
pZj/DI6L8dt47jvpW9cVNtdRaOiNRUzEyERpp1+YXoWm311V/xEda5Tw5+Bt4jiLRkDMa7rprO6t
w5/lu6X7p3bweVvFXUPBD7R+eKeMYfsH6X4Q39DGbAfruPAcFhHNzuOCdw9TxsRTW2dAB1oIKDDa
uVJ8Igj6wpz2VtLsM2lofqSX267gSS2Za2rO8jRYmhMaCLhAmIuj0Gv8cejJQR1H2Qmv67pKOqsy
YkWKpHfF33Cczao5xrJqdvOAV95wGAF0whx21G0YI5CTo75FMBAasmn+0xB2cxiapNxk6U2bpNjH
SgBcKdmaw0DLEXO5UUw2ABj2e23uGT01xiWZz85cspnukjkPQ1w1Vhu98c4pazSCqSMUkh7XhyVe
k+qlfaDL1WIzH6ZxjKFgcdDllzbtiO7znKMetQf9bwx3hRDZaTETQKautrcTLQuFwbxIWkjY1eNJ
sVPXYmUIs1Fyt1rgYimk/K7zAONekEwNHr3uJBRuRmIdrIRxPnJWawHpYdCw1MmyjQH8MtbJjA3T
4k1FxYVNmF0njYAu654fQABvoZJakGy6gVp8bG26g8w704scep6BLZm+vcs/UAFq7MsEvdN6Idsq
5K8GpweGyfg4sM0laaXuW11Kyc1955t0eEAFg7yYo7BoNYkJuvuxzmT5mhknizsGhR5jKHC3miX3
gGkvsd1/9Zq6SJ101wiBPooZ4EunvBbLeCGkSLR3vpbT49SXSPgM/umlsuhHnPIUpw/fwzjBcHf0
6oA2fSps73MohsvaL33QslB2KPiVNdp25E7fNLqP8lBHmsNZ5sIXZsNEGjcb8nTIGoxXxxLHMsb2
OPRy5D/LG0+9Ma9+VmewgrH2OVUaYxE097T392GFHpjue7fUQrmm3OOj8wKF59hzXLEZSCu3K4CA
iQIYMiaVMBEn1mqxdaJjRLptvYz0f8KfFnGZa0k3YkAwXpVLOtgrqt95zgqNJCVwlefGW8W8npdT
7WS/vEltE01/qSvX2nsSen8VuT9HYhTbgTuOdMW0oUnsSXV5wdp1xQkkImYsh+fJsz9xrU5i+EUu
dl9Vw53dasAw4vSYYYpzSgJ1a+NLr5xC4uKaP3HF54bdBOCB6Q7F35JGit4kXdUP9CJgW/qy0bP5
yK+3zXQC+KN06Yrn3+4yedwe9sZSFvooryUaLT8ibhJWIydvwm4IW3MummaxUMDKn3i9Eugn/2MP
NibKwdz1WvZj6ZOvxValP2jF3zJKPwa9HeCOWF+adI4a8tucGT9yL6eIXMkW9lr/oE96EeE1l900
XmRt5aAIpDxAv+nJbdTMPob2OiaA2B5Zma1r98muzDvHL7hgyZKlKHn5qxPP0ldrfBQwNtBNGxLf
VMfrXG1ZjsiMxxJtKGfqk8zGK6sM+To48VPl0sk1UKp9sPV9kCU6qCw3oh6X4WPlW9C4+ic76ogJ
8Z4x8ijou4Xyz7w5WgvVquYA6GQRJKqi3nLNk8oxYmqLa/sYtg7Wmp6s0XuBOMxmGG/6kz+bRVX9
wMIT2MmrQI6C+KtHYZuUbwPxDOr7/EAC8V1CzOFNKg8aRtAgdhnbenqLchHjdK/6POE6+4iN7MX2
MDdCD6q3lkU0LEFv5qIrT6MHEsmoa26tojpGlvdrWPmadfhv7s5kV3LlyrK/ktC4qCSNNDYD1cBJ
eu+3byJiQtwmgn1j7Mmvz8WozAKyBgXUtABBgPSenm5cp9OO7bP32l+66t7EGEVnza8GtD1lbF9P
O/l2nOp51NZPayD7ZQNAGcvkPCRvyr7qZsTqVAESM+XAu6uTN937MxcsqWJN/GjGBX0MW3HtKCuM
e549d/JNbLL+MGuhxUN1dZBatYzXnAOvaudSComqgj2K/K0f0bG+K9sT3+KWC69L4xcuXD78QBg1
GTMGdTP2QscyTmZuf3slX0GQGTouHFwXmCEqT5Kbm6ZLH/PzmYZ7NaysDAChtX5eN1+Qdqk7F730
04mD01i+8xgaoqfMJ4PamZ3VDH9UyTQ5CRaSqSNxvC1nfV7VwRh18t8r3e+xK/knwoubpfaSrOYt
dvJL31BW4pbe9xKb4eiOxUFNI6MinlxS98i9iU4Qqm3pO8m6cocv4YeLvAB60LmCRJ53KDqUNnl+
biANdhIXXzmooOvtgt9z9Vjm08+5Vb9sNHrtTREd1qYJHpdWHTsW+mv6QDMIBt84usui7JWwekdO
MQlMfgg08B/xAMfZcT8dtfyMZ9bcZR695vbb2EvGdz0dQ/jXV6BwjzhuVTgKfPmeV90qbd7pyLl+
7/I2Zsjj2zqJz7b5HSVUG8U9u4JS1zblBEZw8poNgLzElFPD1/4cEjH4oMlgEnbb7nrjfY9TjHRh
PDa9/q3Q6+lpMXYGkL06O/Tael1GsnxttJ8juH2WLIIRto+/2nEwG8YxrvESN1DPFfgrxg4peF7Y
+PQ4qqzNq2YVdhmUsjD5dM5ozC8FPyUtVM6+y3BXwxL6Ra8a9wfHoyKRes6pBH1keutlmaIzxylv
BmIdGABS+piMQF/a95EQ9bndgMuGSGm4sh9lnuMo2j5fKTxefsA46mLdSClFIGxnR8j2lpvakyhL
jgpeJ75EPIKxsxXZPbrPsJWHTV37cPHYTMbyS2bLpeSlg9P6IHFQeBU9Qp73POEsUav5APXl2Ahu
/0yi5mAdcqSbOiemUdsKFx7L4vj39v5ZFTZPI2whOLGY4EKK7nKSRnsRnFmG6cEgFZ+2tr5MelsG
o7EFvvu97GQcdjT47MY78B97+v4OJMfq577qlt2YxdQfx3cFGLmCmHofI3jo5Z/CXXIfPeGa9iKC
7KeKa+ryR536owvX+57s+s9o9NwwnnTh553ZHTPOD4Ga8lwJEawoawdzCTWb3zz5K2xZfe6dFu/e
toYpSDIbTnkN0wGCmcb7JT4qhN/duDNQBi4dPTSXkVl9zlYXIXN5yFj/TV6vTqRqX9dId57cynpq
ZUwpqegfFCI5dcubA6XsqkPirHceTGSEdeen0AF6tbVxaGVyq4At7QAd01PaZT+nPrSJ1PFiibH0
E6ItXT4mfXlpndF8jyge2tnjEJGfg6Q06Ed7Sp4jpZO9auW9A5RzrYV1HazhYe4Gdvli84yqPIxK
jxDQTxR/2Ak1jGtWdhh05s/EUn9qQ+jkGOYjycV3t6WgpzF/u9W4p5eVn58goL8OyV2cUeLbrNmJ
XZNxXef+p9NBJJtKMyzi+dfqRtfVwZytac29yMojmgY9VjFbu9ZqffS15egmgF8giZDhQagp5XRo
jGoM8axFm2T6Mlde8kD/DAtNTvQjojYhZSKfCLpPJCJZ1YDi08mdrPkl5tLGAtb2wiEvZdAlrQTf
GsHeeCCSwFlfUOZXeBi0F9fgqN/Wq+Zx0qHOaO2rVRCFYOVhDOVv4ifwQUwa1n1LsuI46Po07UqT
maopfmgnU2HDIecM1ccd0G9HQh2K53Vk2/X5LOiIumg5sxww6TM9mmEPdH/XNOk2G1kUVrlzQNAQ
VhDHW8Bh9DBmacHvrDZ/ZsPVGeJQJkP52JQToCzKU3eY7Fg025Mv3eTmLPYT6RliKn3MwU23Vjio
hpkPbBTr0j/VUH/AvBZHqLd+UtQe8h2FnFv9Hlcq65VSKhtpJnOho6Wmr3B87UxbfJlKG8MUzulB
o27I1x04n4busN5Ls4DKTzf0jIGJresIRRFLH9umD0jWYtndNTYb2nVS48mU+Ye3sTjK9mAY3hzO
iPLDmH6M0k7RYDBQpXX2LpDWdyARcNVHKfn80qG+Vf9aaufQZNRHdK1JjVstr0qmFU++LPcSEg9l
mOnJSnFgS0+BO+FPwlmlBVq0yQk0VLo5Zn/4/keLRT0G/71SUUo7u3uiL/HFkO47cNmr0WJtbgWY
JJS4geLJp17qdyWAtWs7T2fe+ST6RoPmB8f9qGyS97ZV3WoM5Tir+dMTaWeVHP9QPRgVwk27yNNO
lozvysVFTNe6K9dLkCsxEsigSzCiPMHtQC8vRGCIIcUH3x0nEANHymSYj/gLvoGRkmyU1X3Cj1Xz
/KdCtOdqwHhu21cv6caAriIe8F8xpRSH1GRFgNv/C+ScCF2V8mKaYtQCI33Gp9H50kt4zDYHO74L
Th6n26CutBwTcrO8+UD6g3XFu9eLFcAzkpsDyIMlGrK3Mmxo8prgslMh1sL1Lv2IbRI3ZMYkTmmC
ZW0uQjbROlk/dTQM8yq6uYPynvz2HtsElw8FByn3Cz3PSDWVoz866bMGGodkme0dZvmoSY37C8+o
aWCt1cXCwTXq76PrpkEHWXUXsz2wkhSjPiZfNuyd/cgYQheGsXdl/oPKTcRMj/FsMdc9QzX0Vk/8
YJcIcoZgtlmkT4PMBopOdOQlsdKxvugnJMblOsKR5tJKNxWdmuaDB6XeJUPXUvnB9UThe6/IwHGR
eNRRsB/SiWEvN8oFYlbO3Tb5k07rrz7CSUKE7ZeNPfNqOxrDXVx9jMMqw3UmhslKB/d2b3UnSu8C
8Ai7eFVfq+emx8IbAeQ0cseGcpcmjfnD48mAAfaWtFxEU29StFI6XRinFrR1OqQtl5W8M+gBzjDo
qjr76AqOJiVuP836NLhIFV12tt37DugI68AkDpJl2eP3+4bJTzcfeUmMklkTwl3Z8q4zcRvKY3a5
pjjokugqOLtW4NMO8didzmq6oErm4jLFeFYHAr/l7hwtuHLXdWbqIlXkbGa/jIuno+y9W/yE4Kef
CkWob8ib5zbSWG9DifX1gTBaw90zQTPbqY7wWyKoU8sMGK3qu8Tlt/PqrzYm6JAwyTLp1AGfhYHG
Cx9t9fTnzmbKhrBPMr5Gw20L0lOZgB5HI3CgS1megai0QTOzAy967ZUEirlXkx1S0EAEM4NtgD8F
kQP0YP/dlfVuGuDPJBODVaOozaLvE0Qy8Y3AjnR0I7ft2VQWpyhv7AMsmCaQB1aYvFUyygkLM31e
1LAe7Kw7cBkUR45COZah3oJ7wvJ7WeTj0JcTrMicI4eeOV/r6ddmkAMkkdAhJrxBp1QoBg/mEZFq
IYTPhtahzzdHbaq+5hmwrK0tAPushrl3iNswob5DXyrtnOtevqen10b52ZwRFspjQu0k5pbmy/vr
jrRGG20IQ9G4dOjJdE1iWdh1xtLt+233mCeBFWHDRDvh+XQZN2zuczFOhMgy3qc8gg+OH2GfznHh
Az2sAi3/3dskqg1K1djvfcJq5GCu18eaFc9u6qVxm/Pl0aMsYgedbC4ujMAYCFL7CTvhb3DoBPdj
4yz6c7VmoGcKrQ/A+wEiLBXX9SIu793K+cbQM++r6D3VNH5rg3Z2G7qEq6W39mo49W3nnnuBZGyC
aWBB5zU4aGabP1p8vwgK4YC2hEvLVDRDjmYx9jFmJCVx+rJ7dtAbaFj2m21BHjcOTD+KzEizB51a
Pr2NVgtA/kbP4XxfTPN1rbQvCnMFtlsmrwTfGKZmwa1SA2GYq4t+aiyeNC/hd7+O63nJZcVkyzuZ
3t0QfthHuvpZ3U+3iUUZtGiWs3m5fMbR/D46/Rjiez8msEDDOhu3LLQ+AIuYt746czh4vYG3u2Ow
6erH1kpm9Lv6vEorPczF5hkZMeo0GbGoseY1BfiF52g/LuSm2Q7Ffmx278TimeCijC2nCW+wvNX+
olnNs1wRgAFaoHOgL888BcR2+54tppkWGjK8/SMu2XIWTYsHYM2OJFjlGYyHjS2N/veZzik2N0Fb
ALdm41WevJi5qivsYPHS3m+mpgqVQNMGXN51z7Uiq6Jdk5WejSFbwwY/WdzcL24pD5Q1/EGzUhSj
N6jBJoN2nol9tkTfZWsJTvrpNU8alCIcH4q1yNisjC4u2/MsX/hwCIOESfJD2LKlUZ0Tn6C71BFp
ekkMmht+f1FaCf3jzSii3uc63IfuzCOeGSm26Uw7O4dq1RnHYpJ6XeoiEPfuU2e3T6YBhjF3LH/g
bA0t3DUogQ7vqb1KtGObtd7NqxEobbxVSdw8TuRI9r2B0sNNAYWlzh68SFv2Bus+P3XYCppsITWi
AaHSiLWzVy0CnWapsFnCGN9EgFrcBm2Y/uWEZlRT6pZxE7a2d9iX++OaxaFHbHHE6AdiRDyO6dSi
YBBkS5PlAvArMGp1yYf1FrcmKK+hcM4ykZSTLMWTEtIOXLV+kK9dDgnQbj0vrzSxyzs8hlZFOHwq
9Odp8KYre9QTvsoetCNE8N5EjWmz9baSNtuOOtzxvPgWjbk66qew6yHyWSAUasYHHBXbmjIbQ9eI
MJ1wvyLfylOxfYUsA0WNhiAsmUn66ZXOWzR1zU6LXOYWrYYFVjw3TfxnAWjuk0gSYWY0jh9BCOv5
YN1ITL9waX1pWvthKX7JOoUPMK1btjpm/aFj+potGrRE3OAMlL87GsWDuRYAOKLisYsqUlQ8RDnn
PUq+dXPmP7WFiMrIayDLaWxSa7Xs2yy3drOtEDgSL0GnOY9yru+jYiMjuXz4WX0slvJpGcdDTp0o
xRCfswUyc0zTF+odzi7zqs97g+CvPZ6VTN5SStAveXanjxZjLwjfoDDoWspsC9CNTu+FSI3LpI9M
bd0oQ0wOv2Q5B2xwxx0RLAjVJsJyZGOXs3PCawZqV5MCKiXscyow4pN4pO28lM9DOxydmOIKzJms
Y83JC3MDm8swtGd62GyvqYBY2Hg8uUIcEs0JO2F6Pg2+7KeMREDsm/ju2+Y50x/blE+TFTQaURM7
h8TuLkpo2N74IQldTWvAcoDTdwtrqIStLqp9vM9SC7g7w2pmL2TfOf1GCzNdBO+P54DwRTYr3iM6
/92KF1ZnhKQnFwRZ3X+Mk0EVLRp/UplHYY9xONpIe9ZU1UFpxa8VDYC2faZrrTmMU4p/CHoDHjp6
kd3VuGaVyUM7jyE9HGykgS35hSnuBqL61Atg9gQobKviLPEAY/36WnRdC/VyPuiVFZ0bhjfHhuR7
oJb1Gem2ehcGOjIuy86Nu1OXD8+YHffCjUrMTfY7T0AHZ3P99tL5wYmHbwUHcAfyMznNzqXhvXvj
cga1utDx9uOS0ZkPplsG3Q0RkVsiyO6dAYppV5bl+5TahGhXNuWuJXFfsoXu86vbNjtmgjFga0JR
M/s1SnuuncuyxR0Qx4vqGMXZZ7aOPtIo0Dj4YvskA1oIMYRZpgFf73ikYBA+Z4/zvko8nKPcM/wW
RSjoyOOGxXZZGICfkCIh0kvkKqyBE+0dFzD+XBePtEkwvizq5CzNceH7cDRA3YG/ms+9eTc2XL3x
bWxLLecjb2tmsBW/Akte7tKl/mkzKGlVEujAGekiTD8QSKdL0j5RPBbKLrH3/Zq4OxSzY2xYZqjR
sM2YEuPzszPvoAONWhK5c0r3wWnI4NKD5GcGKZtVy8JF3qJifVBFQ1DKNkystNyrsTMMYRMn5w5C
hw9N7LWgxy4cmdE4cEXe7cfNKpE6H03e8ykk43lC9z4A8JdcKsUUdA172t6ur2Kx6MtWXR4OOriz
+Sf18M9FrY0HaWD3ppwC0tE07nvO9Izb2MExrDLEXEsTbRndtjWrU3e+jV1kXRm75+04qzXivs22
jZSet5uMrA0Y/0gVj0g+SNCsHtJLBN3wrsK1dzRHDH2y+Owp0gmkPfegTqLMTxjjfDL3K0uofiWC
wxeL9TG8XuKalX7U2vGx9Jw/218oMjqM8nEAFzfnABVdcU7E9AaFGF5DGgd9lZukSTkwmhwrE99v
Kpo5NNwSqL/5GyvteqhmIAy285EZjAjo1dWJ7SMmOqvoA3tzBbmJd4c+7gM2AzpLVg6Dr/Nut75o
14Npp+MPI2u67X0T1DypUAGNa1eT7OpLaBm56nkKyq5A2TJv1IG1pssioypoHGLxuS5ds6eje0Pa
6W/pPMMZUty/4rk6mUvDTVVSrj4Kvi0pNToFUa79ZFgvROLhTcSxCVdKXFDXaxyhwkRbkHva1FPm
y+6uiUs2LZETceKf8zm7WK79HLd6WK32HanBze+lBnbawynBXHrE+8EfrhTNvqbCjcARKEz4Wrgo
i+/UoIaozU/9bO0taWGvXUnqurTauKSs8q0pg1AFCPmtN68aIZhk/YsdNbwoVHZs8CoCUx9IwUJN
2OZyXhAq8BK9uyzGII6OkudM0tpsMoDukpZseMIuavZEsW/H/hkQH1kl/P97Uy58JiQDatVmh24c
3/FgHWMucGtX8YpYWnRbI2C3aWhf4NjUSYn4rUir9jHiTyfHLtBQkYE26azyXO9DRLoIQJZzCBhl
d+4I+S4V+8kRq8W+F2ArHBiwdvJYyRzoYGLbgQSOUU+VIELFBpndwhfUxDzkLu75FH8q+s3wE+UA
PQFf5T7mEbYzHpeN3nbjfbTCOcZqrdjIfGUOxQzlr74vxEHGFZt87XHgEwywfZKbyqMl4LsubPeY
FtxsHboTPGrwwtgrLY7NCOcIaGoTD1nrnMpobO6GcmyIg2jJITZT3uVOvN+y4VzHiicOsSJs7DFc
4uYEQ+icONGun7MfrTAmTDsuRxmlAQFUdt6tmW5D5ab5KeVSgjNi4SyZ9zVbk3rARNZI8WhYcHCs
8U2w9H4f8Ew53nAzF1ao2yCN9G6/D5s9YG1PtKlcrbFzMG4IcWRfUe7aTp8otGf3MpmccDb1mCr6
1gt6eyi06TJdvEYVS+iULBgWlBVc0MAmOsFlwCHCRGA1VNKWq00wtF5gC2MfnHVsxVwgr1PDJord
nXYGlu0ggMKB0NrSb9SJe53BjzSBdPQwhA2hsbiIpkhCVVfvxSJIt+TTZTLlQ6NVISx6rhrihSYK
/j+72bhzoCDCysMfPdst+NoVzCpkvxFYX/5AzA3+bMF3yd765Wj0jntsl9S5/+qBzR0cEwcXPt+d
xqotMjX4840Sp1lQe5FHJi+qqnvWq+G9lV95kiBfxLO2r4uP3I033UIdmry7pp7XnlMS12UfLzea
CT8NPb9GdZKH3BQ+IYPw+GjDye7m/MCGSCExFaVf52g1KyBtaHI6GQyBKzw3eBWUtvg5AOmBq42P
ugZRKbNfdbKySiNpgHsPw22/LtDZXcq6qaLPbBWYKP77pofDvb4OJoESLUpapOi7qXfLPUmPu60D
eU/0+Hc2DcnBFVyjKfSF2SC8Iui1Fpgmqy8W8H1g1vB0Kvqj9CYNJIIhau4qAlkAelkKawnSObpf
TLM5shqSbffGtCQAXpoRu0TM9RzPJtQrP4JlzilXcFdPwyTGkjkYEEWGLW9kzqzKJhK+dTp+IWLJ
EHQ4xspiywu0H+y/ddz8H8XW6zdV5YmOD+AoKdLuMOSfqxZhJ9GSn3J+pA1UnBC/icVw2HKkXHjC
mnvEU4KA9g8BTyB11c+0BACXk/TcLXzHDl3OUtR4jyciWBGUxzhy96JJLD9NPbqWM/zjcPJQKbtp
vnFxSLi2pql9cyICmR5ks8Oc1mMASWyIZHlSqAwBGNRjjkmcRDpPde4AAkKnDPrVS47cz6q9x2UI
Vb3igWw2SBcDmaHThuNtueQyMtODMueB+40T++idCLBjBzLL0UAw0hu6qyYU5BXrO6mR+dBtEoe3
9lQgL6YMuJ/wVBUCY581bT5ufMCzQ78KV+EaKenTLqyNaZEirMBMxPtB/sqQen+qtOqW5ijnuWVx
V1QAT6s5D7AtIISp9TtqTYo3gQ16mqcfjL64p1mAitMUSuc6neE6rJykZH2WKCyT7mBF2/cDFNbO
nqoG+jqmB03EF5NCTuBoQ72fFkC46adIBvPQDXReuRKYn8xKmF0NcrJpVHdxVLOeyPFJDc61ns36
YmYsccdoYs+kDmPJ5T7xshzZq/VOoIP27DX5Ns1jEcqGmLKGH3EcZH6V4MKIle8oqXbu+9Z5V8Ih
hA5pZU8VLze7jgcny7K3KCYbZc8gLSekkAz3fj/QwFnMZkkDYoKaaTt+39Bq3Q3qYt4bCEz+FvyZ
SrCv7aYpWfWzq+DHy7X8ljykMM8LEq4e1777ZTGKh1gjFxAJDGXwV0SaPlANKbnPeL86rbjzvMTe
8SpgWzK8GXb7AM2oO8cOiYFYb76slFBJFjnPEXS51c6zUJ900/dWrwjnSCOmEXOqWy723EWX3zqn
9zShFCyK48XSS35j2pwj6cflzfm2JGUyPQyHghXMgXG8Jm1+4xhba284RxYmQ8AVW9YCI6+uXz3F
KpZLHMBSQReBnbfnxkvOucFVHZsoZmMvR1YfpnKn5PyT4hGyRApdNalxsfcQQY4FbOG5qjxoot+6
hm2VdmHj7ORj9fQ3mjwoxvmcrpjeGx8GOPJ0KhWKcNmvkqXrC8jItnAeSzPRgii3/UyDPRHxEQuv
ppcblxxZGLb9WB2PfTZpHF0w86K5hp09sg+svJmKh1FnmQ83SumDxgGsYE5q2Z7FKudV19dMiVVy
9KJqn+TlEUmkvxZsZ49iib7izPbxS7FUNWdIRXTHArDHmmviFrfnzd3e4qrXHXBbQI/uameVLMXG
8dbKAkBSwdbGGIlyuUq/CWO+MYC/xm360MCqhNeKWNArZ8uRJMjHQ/0AX+hm9S6uALvKcDE4B1E/
l5m+BIutXewNbhlNzFAztoa59ZIrdzQm1FjJDRXg+INeHzmklP83rPvvhI3j3/XD/8q6dn9Dsl91
s7RpnPT/x3/8ny91yb/+r3Hl/+9CzS5543//r+xw8NF//NvvqieDePdR/v7XPw7JR/XfIs3b3/6f
keZ/Cp2rtec5EJiksG3jH/82/e76f/1DM/8ppLQMJjBPStdhY/i/M82G8U/DIWTsOa5nCf4a/yuu
y33yr39Y/3Qs2+AvEZ8VGLNM6/8l0yzQ8f9bplk6tqkL6fKjGKQBtrg0f/3r4ymt4u5f/zD+R+f2
ozVqH1DY2xdoP2eqUt3r6DIJUyArL1W53HAmp6fYHuYDtZKptmBjxozC1j3i3OKCQWAgYFNunQxC
nNfCbQ6MeZwTkmybU3ga6j+TEfD+e7YD9Z3XcbEvw0nEy0Nq4Lp1k7S7IlCRP9DpunC9m90sy10m
2C450cTKajKJ13S9G4wRzSRGPh6agRMxr6oHx9s8QK66DtmxgExuaNvyOkGiLSyAcQKIb9p9/f3J
wG3Ej5M1x74rWJvYDddhEPEKVxydbzOmRaeqztOqaP5TZcduaBS+N0fg0pJFo0ayYLKO87Oqqu5k
avYnbsGKlX/P9rB2u28Oq3mfGfgFDZUWx9pb040IByRKVfne2f44hBvH0xTj/oyFASxadJLlMnyF
lL8jtbufbPrwQMaOne1sfEAXxx00/rbl0LVZH6KCyscJ75ei9nqD743PfW32Z9Mb6exA0M+pHr9j
hqHJsn0uY4VZQWrTnbmY+bxPxWqc2fkWl3n08gv5xJ/cLjV/ktGdHUkJVTV5yiG8jDsdk0S48qu6
tuRkcEdwrVmr/AdlQI+m6g5jnZT3WoR/o3SQ+TQHYiC3D2sf16FjtEcoufDTON12jNcEe4W+5cDb
N60pUX9UFZ0too73/MZ+Jml71+cuJ9ZorkdsHNihTO/O9hbaACjn2OnNgAduidP7jgAKBviS5nmW
Iz6U+JUCRlHTVeheMEvZJEzE4e+D0mRj88YwWgRb9TCflwe60IvXK8FSzrFFsubvp/XFSHGCAt8L
jbpilqKT9NY0nO5LRwGXzQLzrM3lq2YiGWleWyM/T6CLt38rEp1Ckyw5R2lLLzKGeogw47POouWs
dRqX6Fq7141VO+tOISkFii8TYfVTjCOWXrnqhZ/Bod+E6q1eedQCQOt36yEJ4RywG2yxHLDkhkho
uO96MWHmt7TuO4t2rogD2j/Fo9zs0a2m3XKiuKVhdj9sggbY04NK4AMqp4JM04a8pMphvJm5vkuW
GZm7GW7k7FAuyOYcvftyZu7HOXr4+9UnjZXQoAOdUTPZzXiEMhxDyYe865cT/TDUzdlphRXchymY
7a0MFf7v78PEunFlTe47o4U8dtEd0V0ckyqfdGs3XdMVWxb1pZeoKZNTQqnJ3/805TiZRtNyA8Pm
1GWBdSoar73G1tpea9YD3DwIXGHaH/0ynsk2mjOhbszir5YZc6uy9PMI7TO0YUdz7YaK1Gj7vx9k
QdPBpeE3arGqeZRl++YWDfYJqlle2M2zo27wh2HpOKJaVj5fCjQSCzsImm4VxOuYbosOtrdxO4v7
oQBdYwDU6pw8v9ALknFTGLIbzN0vZ8qXg2bSj4w+Gb9FY5bsyoIlwlhqhCnmrkWykLDoHO53mRWL
10vcJD+kqoubZ6HIutZ6T+GJDJSjZ4cqavKLhQT9XFYmEAn1SAMLfSDS+71tG8Y8WgNe4N9Zt5wc
ogxHJ8pv+EwJgmCepp9FV9wecO9PHeVePJ+Uy3SGFShlVn6V9+rQbQacTu/eCpW+FGP+5dkmrYI2
n/aCVbgfX8yVf7ZJFUXHBYOmSEm1btuvWJDY9oreflSdvVy02s3AG6HZppLVe6RKdlFmUV0gqsKf
7qbf3uzcgAZUnxhh+aQVGKwHRNkzugCVdCxZzoUc2mABu8wNvvSRtmaIc9Z8gKL4W0c5rSDU7WLV
NvgvcJXPDhkrF62TfXT+2aQ5/jat+Eg0qJMZbqeDrOxzpxzroZyHk1rri1bkJze7KF2x854c1vSL
bWBRRKiX+LAbds4HRj5jV7T4tLsSW0ReCph5OuM7sDxpic1iRfy4a1SgSt56C8mnUCVDMOs4qgzs
C2H6Cn/ClchQ1QZESP44ViGDmH5ktdo2nY/cf3g8uSXOFCHW8WMmjy4xar8z8Q7VGf/mUsVRkbPM
2ug54b7vJ3iAt0ff13Ct+syzryL13ouiXNhImYuPtoVTpQvkOuRh13bntR0kBtX4Yc35qcAdSKcM
7d7FH1NuDQHzcGlbcPqNSfMipW57q82f2An96LlnB4i0RC08LSzYRhj1jwom5NAPTxqQblhqzxA/
nixhP3koj3pdRDhzy1fuUwcitQMXRPdGdyPmeyBHyDyufl3SCpxWwmVW0POsIg58vflFOO9crNMP
ixAdKiQ2TB0P7t5SNCHLciWQDEqB2d/6NRT2b21eKE/I2ZGl44FqEpSPBQdsbXS+2dN95ozxsTKQ
mnou+QDqQRQ4SJirma1+VXBxbdk4kQT7ZREgZFNffZhm6+0lqGTMfpjH+mTQoffnKe0xHbwna3bR
tNz9WiRUBU6fGT6aQEzzU0fL4ZXyRGyvPBiGFMkhFehwBev0ULN4Sh0PA4w2E9fkDMVefi6rmc+2
b8pAUM9EfMRaTzmqsuaxD+FD9fYDcb6TodgZthSa3nJUiDpPIELj6TmPVBsOxsLR4rIxdwu1wFkh
zWE56CVzThhkalZ8ZVTEDdH0x52JC+rbLrKqt9IldtN+pDqytjSfItjFIZizyV1vw1h8mQXdwmva
Epwh6LlA+pLDaITdSNLbqa9dA7vAiXVsTNtqa6I5WSU8NWna4DkTb7xFoIG18SVO6kfNKfrd5B7E
b10fyMvEq+mnUf7LgaNKatg9p+Bb7J6Tl1Iyph3wAT7eegqo4hVnivsFyf/VHKqZK6rt3knX3hn6
kJzHCb0L3xuIjW6FYy0NKOt2G85F8qkr34yxDsU2hBAXp9muX1jZNAv7lqHx1RCT93fS/VIK+5wR
yiNgCsWGVFNzXsbyXBCM2wl7E2W0lGkQuFvURTcwdFBHaKqDLPWyZPWr46IblwvbBafjY++YFZhi
OIaAd2WOhne/mC9Fit3JNc0vb+tQadLxJTaY8WrBC81ULKtqGSIEB1ZM6Z2iXq6a7Cx0Sk9jizX8
KPjS0/0pbuPUfuB68ittIkRFxZKvQ3fZJWaOo6Mz6BXtPO+2tA+9GxU33gyBmlB0xTLHh7y08ZZj
rpZ1dGY79ISz0TrRWfG62uO3Mjrpt1Z8HA3SyWUD492JG0IxnIHFtP6RFV4lqVfeTmvNh8GmR8Tr
aenK84M1J+IRd6vfa+P7TMELTueXiSbwaetCnRorOgCbOM0Rq9Kow2agVYSaRu1RN2NIMSRlPYQN
mDpUf2YQEuueabgla03Ql8TinF48frMYvEq+VeRZgqnHhDTq2BJbEIF2WyAj8pV2nsfcIXucy/Jg
81JMU5rNFst6RHHfSDGSQBaPqr5a487s14fJRqjI5x8QvunU5DPYtQ1fZaUwCFLC+GIayUnI6A1t
xJ+b8YKfjvil2fxYLC0mYsNLXVmLHpDliEGoKo9mh6EbbyimTLtL9qb1yLaAK0MNtBk+x63Y24hO
cQP1ic7aKRgXtOcttZnG2cfCqwkEBAvAiWW99R/sncly5Ei6nV9Fpj2uYXZgoU3McwQZnDewJJkJ
xzw6pqfXB1ZLXd2ye2Xaa8POzMquygwC7v9wznfg2QrZVIcmLS4NoPG1/4jLhMW9nO5RT0akqgbK
pPJdBP5DcIV7hDenJ1Zq1va7yUtRkOyo9WQGKjzHU/LNwMInPF3+GmZ6fNvixReKwXI+CMKk6uij
p13h2wU1r52MF8/W6hOzK/B74n3Ksl8tlwhaVgSjQgNSD9Cb5ocBb5RkayvPzX2S+qQQet7SrlW/
tCtfXzkezKMkq94k1wWuss+uReO1siJ1DIrmEBAp4etXM5gvQMGIakKQgvzAegpjZoYZ6wItXMXS
9dk0U8tVvTjNQdU6uy2aqIqRVWN8ajo1LOu5ZT3nGtKeHN3Ru/naA4UgD+goXioreY148kcuVE7a
nqTTudRnPHfk9Zige+A+9JO9S37ntuhG9jDsjZIyv4uZSGmS6zvJfs10fU1AIz62KftAeXU3zOSO
4cuInkM6UKZtL5Syy6lK402ie6TOKAJJ625rOxNck3MxNafEbWCSjNZ32stD6ZbvinjvGyijXzKA
po9qj7Vpz71VKP562hgNp7jHkUuwzYq9Z7AsRmtrFd2wgQf4q8PfeeJcYK9EBjsXBd63ZWrA3LNe
9IEEd4liojcp6zS4OBdKyGXaOy96Cwmi14wjCxBlR/fYbTI4+YcOXgFFmnZRho3yN+yQoCZDfXJA
8TaAbSr08DvceVwMGsovN4TCA1eHUSiik4E3u6guY9lgoGnTWy5Vf1ep/suZ9QRkyq18Y0yBnXI4
BkLnG1X+KVg1sfKnj+czVBQxC7iSCSU4R73Q8R/pNQHZXX+FA0n9mcTbAAnrlsotWMaYTLlE3kod
iWEl9S0whZMv4CG2yBKx8DY7c8C2MJbiO/EyZofaCGnRTZ51137rlHEv6gS6BMSMcfS2KMzQb4mF
n8XHkJQ+2COYHGsLK0lTrty9KPjOQFaFuNlDTCArGtL5UoEFWDWu82pjiItqVEVAnkyd077PNe5N
ke90SUnZt9TcQcfmoNR4d/HYg7WdBTlae+hAmi6mtD3IKt8wvMc0CX1p403+c2T0LEYwLNBGLxOy
ESCmzbcDea7PZPVthDvvXliUdS28scz3znmqboqswBjkE6yXYlc1+h017J3P9dCCXcBPgKmATFF9
4/Jy1qZAxmm9Obr7OZLet+QNvQ1kZaG+ZbWQMSu39YgkQAyLQ++SLuDyhEXxzbJ5ETvHfh67Z6zi
BwsAMMrI7CNIug+dQL4ytECgaOpDslUfTONGvKKzi/lQFKUAq9AHCVitMwdnwSQ5WtkVt7c+trew
Dl/pwXa6Hj6Djp+H5e3HmEhy4KdD6mHNa3v7uUYV1kyNvGVJujHgCG2KhglzGTASx7qP4Ukn+s0X
Z5t4m0SmyHoU+iYywzSex0jzvyLynAxoUQvoCPc8qr7CDASEMoPnos3fncy6Tsk77p630BjDBbn0
vxn9h0TVLSevvoqCK7iUOBCQm3zY0XcZWAhlx7tUWrsuW/liyJm65WN3DsenUENtUiExsgwy7xA2
vMWmfI10B03pnJJMhsc+1dKd6sdvo3RvcWveUfc+aSzw+i6Ddz+ddIIAWF5CzvCoyQgGXVuz5M3w
nzFSIksbPY3QT55hzeJtq33nYuQPvQiBXo7ujgTqHLd5eMrDMD7p/ecA9gO4CzEmTrkkif6zqudS
aTZWSwYLHsyaGFluWuFIoIDh0WMsV8pq5bpheSDAJNhgrlw7DsWHaxigYAfOE7IwMNNnztrYucYw
Lryo2CVu8qpc/W4MGW29bSzoBs2No6OPYpvNlVZ9ovQ7jsn4mI7OCjfUNpeM/mn7N2YFfimKlOSK
rg+23nxrDUvgcCK8zioIEx5gHir4r3BWgaEzFr0mXKggeuU0Mem22VznN3Ms3X2hQSXk1VraqSfW
oR6dtHkOYwwFBk22Sgri3OjStzBTyJZphxoCjwLWGfQG88eUG2B/uEKh1YYR2/YpzR9KppzSQkar
/OgrRGUWCCQbkyifiY5buEXPCKwxH1MSrQe/yOGbK2vXgMpDaLOObJpwauyr1VPR6OhnlyopMCEO
oPetGIHsQ/4aSx5gJjRLxcelwKfH6LOZfjzomX2bXw27kiU+K5ShGnhDSCgYjlcJ0XpmD7jL7sud
jfVOn8pdjekbhRAdlfTlqych7tCzXW0eMiSyIPN5Ck5CyNfW6jL4WOg7a2XhqbVPuRgjAF3msu8F
+bJ4UCt0BlaLJ2P8UIw2mJeNyx6IjqoFTau0vrVMg/eB5aLPJO+q9icI5LrRmi2Z2NfSlhcnrrds
sJnRGBqsrzi9zm7xrEeqZnj3Ka4+C52EEcMAoWS3jK6Gp1IZcuX1EXyLPPuqS32H7exNLyAciSzf
6zk2Kuscm+ksZfRf4K0DIQLmNdTTsK0T3kwieoe1mzJUTc42SX77zik/UUk849uZYztPcPXQK0yc
15PBcDkdEQi5XXltcvS8/hCDXKdYsiGpjB2UYATL2L9QGtCjUu3OpzJqYzo41qhmHWvbTA77ygme
8C5Wi5CkFPxUHm5DkFmmNnzqqYpWeWz+1kbOkknLkSuxtbZoUDEZu3u0Efa+HGpFxQkXsGqLZ58L
03ZQgZb3zsW8qREi4ufDXVcODUiBFsp3eqQwfTRwQ87pTEGP2nw4ZIPx1vjm86jTbNqW88bk+DXX
h98F3oYp9zAUSCbWE89pPGQ7I3memgDqY4qjBDkYEcNh+Yjz2dokbnWV3POBD7VRVo+CZfGl9L5E
FG7zLjimAcatnJIYYVu+GBnnLbXBmG0GXbpBZQ8elQgirmSaLM83XwARyM0kgjtES9MtbmAdXyzd
sMkQIMgh6k9d3o07qp0lkjr7EMxfakynIDYIBS2Ak5IgmdMVdsCOxnQVuSTP6VD60VFGh5a6iFEl
EDYFmcXptK0YCxb9QxYzXpEvNezwQwrBMIw4WG1R9UsyWB4j0j/401j2xknbZZ00f3LdWAde/CAy
lKXGUB7HkLmUr7lvBKrhE7Dr72gWZcfYRIy6uXv43cBZIux1sUbCMzEYdo8AyGkvjBwTrEX7tyAu
BI67xrmbAA30Cci4teMjM3zQDw6gAzdNFcv5Fpkc1BtCqzHxbhmNnRzZLovC+8Ws/I4WGcUP7VPd
fDstHirMdeMKT6xFGGx9y9EFK+EbuzpBf2VNFxEz6wQJ7i4zpP0d/kkWGtab5dX33l6Gidmu4XUx
jRf6xk77fZ6VzzZ+Rq1xbr7AI5+1W3wUv5pi0rYAZcDHANqA00fx2FOU9LDkAspPulwDr5F614aA
BXBtbn0sQLJKL0aTilPVyOSMwWkVqpJoaEZ1a0MZD0heNl3aeGvkThsaXYItizfX8LRFWB9aCLM2
9xqi08yFsS6/BGKsbeuLYsEMhCYTch7xpJgUGNMRZJKtHEEvgS+lWiFEp6d03iGsQ1ol7ANHRl34
xdIqjQ9DcnjYDhPTZLi1aWutgS7x1EKCrQgZWLuqcJjSFh8w042tjMKXCqUjcDKsYWiQnJCRsNPK
/qgBfAnwYCElyo6oObUFHtlgmWnONgzGi9IwRaZmvtRJy0qJwRxQ7KX2hAKQo9hrpr0yGG/HCDpJ
rhPrCXhQZDZo1CUzNIDWPaNbejjQPPVHknpPFS65Ci7sQmuGD5PoBZykgMpSY130R7I4bpMFJ0ua
3dWrOIrLV9dHqNXOAv+qtZb5IOfOgIwsSP9UL2GzGVIyhbqRD9Ao62uXH2KjHg6pubM1h3Qax0Ek
wxinaKytIV1UwApApU0q1KIeEsK0FRFZ+MTMpH+kMDMPuo79sJa/KbRwjXHSeYGPJ2jGL04A2cgf
vQ61qxMkYn0ZMepJy2xZ5vfDuopdkuzI6NjlXbnqCkY5COArODWss+nmwp3hvlu+o7YDvhjBkuOo
mvy36pn6jzQPXMkYtqamH/d5TfGlt8Ufdn34uHSxL+lAFijJI1RkTwDynb3StT3onJPpZNhU4Xye
sjx4Lu283ZRRrA6K9vZQ+Bw+PXISnz8zwJr6pBfZuHUaJtgpZGZPpiTLPERL4bvaOurC36beA+lM
YId1ZVeR6+F0HEf5R2MxbxkTwEKCrR6KeBVwxIivpkeW74eo0yrhvBo8dCtsqufaLiuqRdLjC8hL
+Ti+jOH4yxiWlt4iS7V0pFux+mxm4GiVIvTIuvyJDMZv0D5yYTUFyk9kAoMtJLnNYD7r0Wlv2HVv
thGKhergsZCPuxW8+3uZlq8ZTwm6DYffDmG3Csv2UCeMXaAC4oIeaYtVzb8ZSdNb2uRo8VVaHTzH
Kw9RyKpTdwxYnnXSHywADGyxjnkwTssEHwjIUrJupgY2a+4dTKf3DlbVn5DuPZCTzX8hdc9J3PZI
PtNugR4R3HJoEl54+vnVAehYZ2E569oqPrXw7NDqLHAe9Gs2DlBpJTUeeIFY+a9dUCi2cTUwxxDK
M2Ud4JSnSA5UxRJZegk+pGt7HVJccLPzYtpY8FAWHJj1Sq/Zwbol3ledaWMFd21Rs4VdQR0P1thd
X1RZvSdgM9asr4EszF+cdEtoO7CJGrFEVByrQHttWbJvQgL/nLa55LFsSbfDW2a4+rCOHUoHGQK0
Ts1ngsotdsRo5raVU9+IObFIWTeuhZ9jYU/BhTXhKp9Qycg8qXd+hM+uYP7geYwJe0Tvy8muXiMZ
W2QcRPIQ4gGYFMd/Bh6t+pVVvkWvIH/LQj81gf7aCpcE0ja+K6dBOjigXqEWo5nL5XOXpTnOy+o9
q7N326aBLg2pQ5wAE8Xi1y9YfyFymS3Y9Yom4In1IaNeI370GWeOjBCWU2jFSLoLRKkuO7qC+7Eg
QK3op2FRwOiFsojNPGnR/zM7UqxmtgocwhIc1B+DuBNrsMqrqJ0S20R6iN0E/5eR/LIh7lqKPqU0
FJeArhEPHby2Mc02gvlnDzYbEeoQwzLEW0WWvhNHymImLN+8BDaU26H84iaCXDmcIxHLh2JwASmn
CNhT2DbJyxSCHxQ1Y1GH2txWyVttE4ZaEkXNgYHPlora3eCjGxCIP7E+aQ5j7a7L2nzPSKanaShN
NljI7UaWvqxoSpSicKj8kuK+9/9AQi83MuiYHtd5utQIN0C4NLGc17rbEAMrizqw0LLXx51tlZ/t
qEdbss+eaLLLlW9mJ7c2v+ErICWK2YwoJrDFSD+YtviobG0fuIB4XfPTdMcJzE+/lgGTcivZ9fgZ
V3MUfWSP8tIT+LrIumQ8pPk9UNo979qd4+Hp6ELuttLdQRPDxeqBwUsz4nX4iH+HKqL8IK12G5XN
RneROY4AlFMWnUvpQf2ahnOjo28eEJ1hhvQeO56qSXO+q9xAfj03kblH5iXdJuq5fVgM/jYux43m
KWjRaGizpn+PBAjuvnDPDUOCth8A3qTWpekZYxGb2i5w7iYAFkAms9xE4BDgG0ipBRXQ2YXeRcYz
Dn3Egi8qcdM9C3eayKl2LoDNN0YePLrTnD/VBR37puncUtPaER+G4XYX6VqfUUDKjVf8sjphYsSQ
r2I8lFPv7/RUeAS90Q04wzZrGcuk84igVp+Jgx5yYpm/wPqf7aKOETAqsOXgSB4uyPT6iHflGAlQ
GInm1kCcok3uRSDBIsWQOkXnF1sOQyYjeuorKvJAoJVxBU9QYU5HxaiC6J9dWlfdEb3ODsIU2Ggr
/650XERm3uLs6OSzYNB8yzoqhcJPXZb+FZVi27wSw2KsyoZVuIEbDosrkyJlHEhPX5c+gR5eN9uH
ghCxvaA8ibyZ/2QRpmwl0adhN991pJDeGzQV00BclhsF+6ntzqXu7oRCZY1EEm8HKvBBohayVPJb
ExV9s/ZSZ07woHNOIlojy6NHYRBXLWkHCe9wh1sLQRP7HXjiucfaY2Z0BF/ge5beUDNebLlwbV65
BbFAXEgRNGlYd8+G323imFGzB0xhVbKHAg5me8TpYFuetDfhgdgWzT4BX7CsU9bUkVExmik3Pqf4
smHvPZdFfHNeKg0dqhbraOMrY9h2XbS0pw6qD136svbZo7hBxHttqUtm88zYyEfT2rRYPjARHMth
xwEan4kGyNjsAQdaZ4Yh1m5l3uapuTHWeMNomJiq8O/rGyYg8Ij4jvH91dNuh/PmuzY9GHP1HKUe
WywAmLQGsJgY2j7aDe7bvkX0y2/iOe/kIe3Q+9YcF8KviKTSvwGzt8iGBSIE+mWtog2gTQeqqKHL
MTZOpX8MUh4oQ9870/6K5zFJFds9hpLE2+hG8xbjS+USKY+mKz5E18ZHPQrKha8YbVh6rC9wC+PF
duO9VgTWYSCMfME4lktN+gtM0TtnSm5RRqA6A7NHr5/VlekAD9ojnzrvSbFtsc8VGohwDF5lXv6G
xM+xXOG2hKmxGuF4jfq9t3jjXSbICzcvvqIwrbcACL46XV5JjlmmFUMmO8fVqI2CTrwx8nLT57w8
eXqM5AzuCjO41J6+Bd4l+bNiyY1Konlchj1Wh3yqtetwnc/DoCRiSDh/yctGnItGvuQ0tCGVDR7n
YxzlhDVbnbci7WenV6I913DVaVDPo+6RvwAIfFWDxZ4o2M4DfP5N2xfwSmdLuW4NixaV7lojimAq
wu7UpJpCXoyFwyUUkXyzQxgQ3BfrPlFcocCVytoGzveDqycWXADvMQVEdIwmdSNsuSNzrDkGDtMk
rinw6PljLdSIVEeYq9rJi5ekuBYn10dLxoAuWmtOe7UxAKzRkO5dPlwDvKdutssJ5d6yVDDow7L/
0mMPAK3327X7lgD60SXn/ZshfLzoXNYTeZsjcxfFLTHsrTkb7xCVYtViQNxU1yCT0bpNCAVRJYO5
5APV6bPZphBPElZ5Wqz9doI2vsUkvcVTSUQmvt7V9GdszLWdND124PwYq4g3d94HQ3Wddo5dqcdx
HjE3AIbYBAbVEeMllAMciGNqumuz1j/Y4OSzNZh+xECe5zbVpo9CncYM4mej+5xfjsGH4xenohkK
SHKU/34NuQuv7K5Dl7KKQXw5kYQhwgEORz85i2g60JaXqK3Yumf2iXcjAU5GbR628lqzRZvKWcQY
8eB1o3r1m8R5qFR94O+fbfjescwsh4cxgHBmInxkFieQAPYRyVjYUvmoIiYKfmc9DUmgdhaRz8J2
fnVeqh2botOOPz9y7I7lnG5nn56wgz1SrlJRp5njPbFTfyvqPx1ai4OpsS8Y8PfvHMX6H3dpujZ1
uOReVL45DQRGknyjbZjFWBcNpzwlgw/xtJ8uuhKsblv6lKRgG4R0emJTdCncXiwEAJB9OMMrQnv4
PQRm8ksruN59y3hkMlCjmcdHGk2ufe+a9MYRA3M0GdoDtd46nvjQZFKxVacgH4BdbXQct1ffXTGh
HLZpK9gnkBmAxY0yLyjVq9Pp9VorjBChZSJ3CPYBniSMaoo/AK7g2cXF0Y6tG4INAM8aPF2njKw3
is5xzfWk8Jfp5psU4IeHontyksZBISa+UsnytQQySONT7oORdUjlIp1CLK3IeUnm7Zg9/7luUu/U
Mo6KF21gglDZxW5oxAvpfFyC2HxNixGVtiFuhlAK1XUbM4XQ7N1/eBhiiHaDwO9EAI22sUEiccDB
CArQqVWJ/NTM4taTNdkU7gOWsGQderBwACNdaaXDoxJDeIwxny8SBLhrY8JF4iFERycQZFdpF9k1
aqfsagKsOSB2uifzz35+yZjyAAmOS2cJEFLrMN7AL62XTWkdcjpAXNMFLILkm3U007ZxFmfpigql
Gt2DhPm/sDwdXm9t50uaugN6IhQiJNVQtLi4X3yUTVYO1aw1HwjPU89xSxvX9bByggjzJYW4+9IX
4TUto/JAe6AY3CM97ZkNnF3WyAt/UNnaEZBDEPTSmCFJcorIOOOpbHdVq7FPaRpaAA6XYMbzGXYL
Wg1HWuMgxZ86UWydwLwITsvRHtItEsn4HHvtrzzpiieLQyBqS7GBLZMfCF8HNF0dZXzuC0aP6K7l
ig9/OGK+RQQUSea6GIxCPa4PZKo9aiZ/HOKCX6xqFyjO0co2wQ84uPY9hrWFOdZrvAQz+8kI9yS2
p+chNNJzA8OsQdLN6TetBg1CuRC4cZHx3ltC0YhhWlmSo4lIgMc+bqyl4KjrfBgFOKTfUycEQC73
aKoXSY/8IWEddMjLc1N6ryTTvcYxLWzB8wSPDNtGbJN3sJzEekhIOBAWhn4ULNaG5IFg2ets44Z3
ZsEY5wgXbiDt4s9k8W1DDCtSum8jmamyfXXI/QrZkVcCf9B+JcXeH2hHtKou1rU+kEvqD7/yXn2i
eCxpD+SpNsM33SdaA5l6T37o3Js7Cg5kp87a4NUbCsOUoGdWTw2iwVDiEa6ECNdRCM6MwWaYm2/D
nNtgjZG/ZsPwp0bgMqKDXehejCKnty656FHOIOENuuRsMrSh1wVZ2n1oQeOuqwohrij5e6b0azKY
krWLEYL4AIrQEGI2yhzEPsOU8bCP0bOv4+5g7XmEy7HSMboeSA0+Y8uhEHbsZJPXDfkMGbJlsXLx
DJG/Yx0hMxP2OJi3IOR5EI1dLyBd3EPJ4Yz9dnbTjlGzjcPgrEXFsApG81ZoyTUMCXrC7wb8NECp
Bk9TdeKlVekeSyyY7XoNKo61NAHR6sEvk1cPveaq5uHyHyOH+QJoYoZyqj6GdXeco25/+kqUc/eB
lZ9FbEvcW2c7V5IilPGZhWDFzXfemJNpQMhP2I+ARmvc9VnNWrPFE5zB9ioISDUq+VgVLJZ1dL4M
PVdzQnFhYqNkIrfUOhrnXL1gmHxzgOKJZz/DMR2i5j40bvopumhNab8sKoo1BeZokcdMrjQ8N07O
u6SzteD1YABd/m79gGEVkwHXwUMEJeiFpQRAA5QTsergu6jpBPfqnsb0eipoj6IiMdcDGMFRC1zE
RKnrzIvx4pUkrWYVtw5ytVqz1gnCjzWr/WqhMe+nQHEx5UEywQQX76awf+uqTm0Kh+lQDtucuBd1
9HsNpIWBYHpqt5Xa9onjX1GqcihVBnd4LCemX46HiLYH3gDIBox1e/n5IhyYPoVlvThcqH/9UqYA
dU3t5KHyLMQ5hk999Ekh+vkZaafi/PMj4GH/+JHto7FDjMxMZ2Rg75RAo51Ys8UqS/KlMj1xImXI
uqR2iJK84/l0zemSSYy7oyVZhc8//eeXqGovdmSGBxBAxIeHatxIeGQX22vYFRKyu55zws8/XzrU
7yJlpN26jL6c2hEPgTHFNwDerFCmR41D8YHbzdxNZoAD09hIrh6OpNhC0svADRpiu6IvtM9x2zEB
jF+LfqwfGvJ0HAXYs/P06uDLr2CS+Q3Z8Bp34NqJQu88+UP5LlXyVE1jeyl/PCKaa+07kZNr1DdX
17R3/99r9GMaehpLTENfhcpboJ+/w6jIsQv9/KP99//476aJ2+c/Nxvd+9/fv//P/8NfdiPTJkFR
93XdMBxKFeGL/2U3wlKkYySydR0VIv4h759uI9f/D901/xmb6Dj/YVmObXiCf43gf5z/J4vRvxqM
hK67gmrbml1ORDi67r8ZjOJSR+ScN+3KQaGyikHanoSVqs3oxRje4qDCD1M+wxvyPhox7FGLes+s
xnS23BFr9QSF12S2p1y27anp4vZU4zpuGf3x858vcL6jHWGG3mvlG79zORqPUdSYB41R5dqkOPzL
BPcvHrj/hk0WL1PeYoL6+RP/PQaSv5HNB0z1bQnTM6x/i4HMa28YQDAwOcblY4nWh+UQmfu4KMV2
tBh9suuMaYYRGpACO+IuENeuK8gosIPjP7+UnfcRl5p2rDzw5iUNEUP2dOk1kc6gXzpHIx7lWULG
eYTKiAI5DG/1hPickQjidEJbz0UbTWco+JdaTPUundSjjSl3mwYT/6EAHyx77beEuuicC84jP2dT
6iFNhiJmXUrUn5Ubex++0OaQ99ZhWF4ccNoEBNKiivBpPzEJ18ULHRaiwRw0MuR/jFAglr1eNeuE
A/61jMzzpFnNt+UPrwag6L893v+wHP794zZd3HP/ErvJUEPMVjdSQrDEGfOj+3eLGr1WKnJpZAAx
KOGKFEm7PgDHWk4dqgkQW2zD8mJ4jAbvWM0027QoNNhtJg0nXtInhf9jzWAdDihd66nA16yWA6CZ
fZipV/SEOnjtMLqXfmPv2wlUUGTr8u5p5hPhCM+ll4ijGxF+VQ+1c6cxop4O13HnW8xlJLu62iVW
GCMClQnZLonB6s5Garoz69x69hMzX8nSYP3qechajcG5A3LpyTvAiYbmTAci7G4rr46XuHUiiFyi
BuTJwY1/ah85qdjrPrD/GQl662NSjvS0PaLAQ9TUs/Nuiu94apJ9iJfw4GmxtR+c9KsjGXqf2n54
NhxoxZ7V7UwrhsRjFICJ5y/dNPnXef1RbkZKkI/CCEiSIdmHkWz4qTmZf6965k4KQCOzgJLnRke9
yYAPsWuW2m9Wk+Hmjq1nQgLNlRuXeKQA5M8EZgSKU1dtWzwIgAz5FDLLpICknQAMB52h9G3k26ge
/iD2uUtMvt1iCKryPeKK3sa186xiQaC5P9iXNPa+8bHARcVWeKHE3WSufAvAwq/NmNwGjYyJg9XO
YWVlnnbnCDXwqQyajZfdG67QV9P2i4sZMgpTqhuv+ogxDgGw+54EbC3KgeiauGAwkcm+2Vq2RVlH
1sONmbBLchEtfpox6vBntmIyPaSKpLyi8yBVgQx4LNzyrRi87IPJB0vusmuOYeLaT3XZH6v513P2
lWjTxn5DCGKgtrImmjPSDYEWflQHz+rLF4Rggh0EV/qiClk/APYd31zndXAJULMbF2WBVTWPiWSv
1WNonCuErEKo9o/X2VAMzEsGR2Qbf0wMcpYRBdFjDQCtnQgO7arp1ZHywUj5b7slEqjFAOMhztHw
wQm3TIyDhQ3/gIQvs+rs56nDIFkHWcwOrRFr28fZnljlPvK98FKB0yIZL+h/0c7C8ceYmDHeQbpH
ItaUgKMzO9cEjsRPzYmiO0GsMz8E+f/+DSq31NWBPj0JzNMkXbXbcn5zFTLjOp3W3jjmHzagXw7/
LFqyzOGVTWuZHBN4eYc29u5xnVR71yT6m8vi6jlJf+lBFwULEUbpW0pwyYoRAghcW9sWSR+sCygS
J09v2k2Tsc+3od2X5I+SeoASJwf1vq1yrz8b1nivVTkZK0TPzcEfzewWacDfm85GAIHF4qtw2/Cs
TVZ4dje8na0UMHrmV429AAwtHQPpzwkyB7YU9jjcvFkbaPveVc3vHLIjRtWcmJsiq+nh5t8hWQwO
QIdVjU5IoYkEf7jipAsuWTsEl58fqciDKQqlfGXWxv6/PmX/zQfMNe0IDw2obnjWXD+41AN/P2Td
3MTV01bDqpn76AUnaLmrfPgUNLDjxZae9jKhKM8GtlgtCVN86lrzWApGchpGiwzUfRID1sXDRZxp
V6GDwDi2Qb0Cwaucho84YRYwNLpJRJ+H5ggd7DnABYEcZ+bSzZrAmEUU0wC2EUwyxpMtWEshALdO
ltNaz5NktPvzU9Q35I6IV10x62lNcTbnL4mhwzmAF7s0DKBncB+Lx8KvqidHd8wjlzACXRjFTzV7
4gfJ2/3zs6Dr9CctE2szSasHItH0p64p0PW3tXEk+0p/Ig3dWslpQHWFrXCuRqzX3iQyRU7WdP75
afOasoD5v1x8juHMtdHfKw3MLkwifdPB8m0IiHX/+k2hmVJCkyYowZ8XQCYueOS+Bl9WcVZXENqe
0gncEVMhVLqI/8Yb454cHgv3SjCwQ+O4fQMANX8Xkz8+QRiYp9bmBJngxz1dpuU9jIYi2eAVIm1l
LhwGCHzHVvcJrZsDGRz7okWJfTGcoONYdfBg+/WDMc+7rNI+gCm1dgVrNYQRGnZLO3+u26Ylbchk
dODU7XXqX//6oxBUyaunNPZnnrinFZSYvktwpRh+tSFWu9+DoYeFBxgUUV+67iez+5RRd6t8QpGD
1j6NTlI+mq324ZUcpyJOLkbc5092wBwyTFRy6hySf6cWibYfWs/mrB+tDPPSoPFah3U/vjUsmJrA
d7edj+qDBwJKR8/vdy0lASxMp2EIq03s++2+0PN099fV1Ma6x0mgFXsyLiTxWRM+QBSA67Iq2kck
3S6IR/J80VEt6yiLHhNvNAGFg4+lkb7CKFOkIeJWZ9gpQEew0Oia9HukfDj/dXOJESJ3hhk51pPp
A/4vsLW6lOupLOyNXlfFukC68QDBjXUM+mEwruy0Cidk/C9McbDAmJgYGa+eFnxZOHte6T80SGAe
CtbSs/cs6LFsVsPup0LCkEl4U5Gt+pLvYcxdSodompfast0dDqt674pxydotIqzAju+jN3xJF9F3
407fVmV4+0w1uMI40NtFqoFI/+spMkLr7efoQ9vFUqlxUHDI+xgM/fLnsWnnZwdOGvubnws7T7i5
dLMfIdDqyas00Ztmc6ka0uIvtbgAgwbvpDv+dbz2Av1N6Plro+1mx3s9fqR1DIu8h1WJkZDddB77
1zJiJhC7WHpyw7jkBFxIUFBTvAYrzSrXkr+YKbB/suMaNnfUR7uEs3suzOopnHboR9h1VKV9ceYv
dQV5Fj0NVwsUpwjNGTXe/KL8fHE5iMDvzf+0AN0PAdZlcUm1CHOWwVlgxsYiR928C/XuVYsREeao
z9/yLB6Z5wIViru62oEeBSPbRNToWTtrW8YrSCxkHGYr313ijSRDd5al3aruwTNQAD7+9cUcs6Ui
N4vUmPmqsCp2F4O8mLAjljoEKtcu7D+hY13AopQvBEIvLIFYB+HyVgjF2LX3jj8P8fA/mTqv5bax
aNt+EaqQN/Aq5ixR2S8o2ZaR40bYwNefAajvPeeFRVJut0UirDDnmHQh5/agMbwF7daZ98gxBahc
x9jQUK6jFoWaztbxUbaqWTn2t260xVdd/5WTcC+VIfpt2P7OHE/+CqOYwOy8zTYCq39E50LUtNAI
Kk7cXv62ogGigx3v4zHPccUxLAEeRjEXQocHdug/RKnJ7IKzxApG+4Kcebxid/OheUoOlNmCE7h5
/en5zXxDXj77AZgmgq5u0+QjSMLZLViUxril+H7zk4HtyVi9ZIU1XHLhlhu87Ycy36d+Ra+FhUfg
vfGstZbH8VrVrdgT2Gy9Ngwck7H52+exAUcnmPx1hWvyQapO3vKoHfZDjCDZV9ZaaMq6UymrzShB
ExQA8vZObTIkBJn0mfXiaRLFHaPaPhLl+NanPgjYOP6tad0fKgxukjh4I9cbfmt936zRfv1udK4y
VfFLoS8/pLWP1gpWwq1wHO2Qt63drQr0kmjypEY8TTFU41OJGWkzVu2T4dnV588p5uASf2R+CaE3
y76KOoVwJD+We8ckBfnu0larn1vJwMeeCNwDzDpB8Q5697xcR5ls9etcWBFKTerH+VJp9G+TrtRB
JYH3JGNa+ZKF/7XuOAJVKt3jwFmOrHHzcwHtdBh+WoljVnNDviSNgDYV158jOSVapenPk2/F+6Sy
X5IeEypXNPsNKBPNk9gRimZeh/nC0fUv5Vh+oRQTf0elIyu3s20+EnojWTc8dBwyN2nVwx2r4aOw
S/8DT5yzjejTgRu43scYmrN7b9XkLk6SEqwJAe9iaziivvWlxb+Cu0YQOgiqImFfQAbKG+ObnI7E
Tl5QyiI5ijPGuE6nvWm6jmCRYKcJqR+MAFKEJrf59P1yAAHJhgOW3KaxTZLIbM4gc65h8rr3d+ME
z61pnDsfa3duze9O0tqPtrVzA/UnbcNho7W29V5GVEegg6BMVxoqaQBq95+PcxApaERlDvecAEtw
ry/Uwc9SFdW7lkpWPT4doogm7dIRQwLPAXj/zpvoC8ocxn8lkSvkXAC84I+XyXaF3d3igM6mfaHF
bK+4WzZQYX7prJq90HyijaIeFon7towG/bFxjnUYv/iEm7ae7ZKfN+JkTxvksaVNpRRbxAsqKy5O
6CfzN4sN+cRC7hN+g/kQ170bnLDRgzmie7RC6zaW3QdiRZJ9Yzw/Gz9CQZ/Mc0XbD3zIfe1304hf
Eq4KapEkfgwnzrv/fQa2i0gaV3zTjamLaaMfbhBQnKIo/jfUUfGiuZyeoWOwbyVcyWyt7gIjhqv8
fJCYHtTWFNHA0TRi8txeRSid51Kmj2hKWaagmiN9JQ6uzjiWD6KP6pPTtYwj0CCwf0pqE5GAa6OX
L+fOBQI+HrBE0KblxWYKcyiYhXeCvYUUW6fjLLqOYcBc1pf/v7Y32N9iqkAk/3M3DN9KEroU7UlJ
tM378myauq1qSrABfUXtEk+s+600PKVEVgCHmO9o80WzrsY0fqpQ8R+G2pg4Ku3C346J9IlY8dyN
l0bNK/EJfxUpHECduVJUgXgiv7yK1k2ggk01aO7aduRG850eArfdbGSNODn1evuaTJy8SV5jzJ3Z
PH78ZiHjeiF+r9xFqCbmNRNOxED7xmHa7mFgn23PGj9sFwhB7b6XSHMRjrvErccjLGfowF1srPPC
805R0B31sJ2uBAKDYOREXfRyunPOLIN9EytVoNbzQxk/NU7vnNIwMs5gs6zNz9VOgh3fRLVPXi+e
2HM6VjgblLpj+966oALw62JkqOFjXWkV3GMeaPc87GGoYLEC8ep3X7OvdsDqf89HAz9W7cUPvRlr
b16CFcFFz/foJgYaNpL5VrmViGtfp8McA4R7qW6au+EGj9BmJLmLryVRCNeA1gBlYUs57IWHqLby
l1Zrw33V57/BCqZsJcHIwB0SH2SCmDIxzuPE221jNydX90DfOm7xVsnb0qDiq2C04DpbVTr505Ql
RLnOReOcdcZggblTa/efXpwml5b56hrtCN11Ru/InULsK6cB/JnbRD/06U1SWl5qf1IHvPYn1YXl
ZXmovKuFZalqB/Anfe5y8tTTCsbMtnGcer/UeCIw26trayc+5ZyrH8wYZ05F0MqiOkBdSOHIzC3z
6ITVxl2QTo77uyFHd99a3ngtJz+/TrpkMMQM81KW5Lgurvy+6xErjeOfabCb89Qk5SZLmFT8VH05
NFBCc2rk1cMwPzjoD+bxQl0F58YYLhS9r25AHVhXpfNWV68Dh/GrR+TSvfPRf5NU2jRpeA3dUD4F
A9kwU3iuNW419TzgY/bBzr7XyJuCP/Nsm1F9+TnVq9To7kHmFi+4dSrRoYaVwngZ4upRb7WjVzba
Y5yikaFQMU+2hnK8DCNqY68Z9jRm8ZkEMJCjbG5use6jrLUMuqsMbKKsUbnsPMEGLMJ3fxnZhy33
PM91XiE096flla18dU7D8hhXaHuItR/hWzQz+YS//VK5xscyo8SBbhPLwG9VqugWxoJ0j0GHfrHM
A0ufGF6Hv+RnRujXb/AkkudUzr2F78q7HIBFt+QvrNyIDd5ydEVy33nVeTRlcNVJYX4GbgyZUk3D
QfPb6XloM8riKSdvIuBlhnjsoZvaaGswnsFulOX7UDu77mdYSW2LGiU6JVR26E7np9nyVLkgVAZS
gvadqw4aOmZUzllxiLC5KRZbq+Vrtqmtdn7WgGwy0eeGgl1xlUUAG7W8gO7qi4jIz4SaH6IspMxK
fLWCUIqADddQjr6xFalnzycDZRO8FPCxiOKOpovixQokncA8iOyl/eY6LXYhq3UgHSid1WO29eEJ
A1HHCabXdCgwcdXZ0Gq5lwS/P6SK7zAK/LtXejmrzLQkP4Ko5Bxf5DpqsvEegX5FWVlgD+kdddeR
hjylMdRcupd8lVYzCRPl+LwUvZYyiTejT1BqK1hCO4MV/+2iBk88AAK04d25ru38kRX6Lw8C44k4
JS6RLBmfKZBWEtnG+udzqDL+7qw1DkVBOeTSzb+XKnjV5ZAdqsF/1jWrStckG9SxdC4ZF86dEqg2
68wsr62Tftt9Mj7+FAFWbavHNCeqQrpfMuvHX2ZZcmWQTCkMG0ehVWGN8dHdkipufLbol4lRM6G7
ay4s1Ty3Ll5IsGzjcMCWaU1/FWm/Qz+6yVCrXlg55KcgBJrpMqffZDlc6w69LqEJMe0dGwIgnVG1
jlORv7g9Gw0AA1S0QxNu0RcmG4aTyd0u0a82Xl3zU17WPkHPLua6VsOu8ODEnuDCj45+yBgJkCgN
FXyCRDRhXVlJE4exHSKAdyyOr5aSRliD/W9k3MXfqN9YpwrWzDm1VcA4BlDVplIgU70pmElr9UbU
NhIxkE0hvlUF2GIoN/nShC5/ZH6ZZq39QIQtVpB5KeTOyEyLCvUQhfDPsY8eYkHuAVTJ8stDpOe1
05c25i8A8r5Chq5eRSgmmDi8l3pXvIm0SA8wSuCZC/bGal4ZmyqxL13TAz0vhLFDQPlVGwCxnJn0
tjwjhQCoPUZIElbG5mn5gNtMC7ZJ37IPR3K3CgpfPy8PpfD2QVxPR7+OjsaQZeXKHbCyOjiDXOQH
y66DjIR8P9oVgNxCt15d4k7/aygKW5VrdGGqSceL5SEdejCE9mBZVrwBdsusZuQgW2VSccVoH3U2
ho8KnxeIyzkRLZlhC0Gnrn48lfdcylcl6uRzKV7GSaiPWgLed7D6pQzezzkqGZDUugZiiyk+oOTI
RMeaFl6zL4qMsprkjvNk1vlFaaXYekAfLqKN/ntIAR8GGaqnGKu7RoTgN7dccjSC6fFnWRMo2OjD
MGyGnqw5Bd/zQXhW88aujrwVZz7J/LHFTQl9igkXh9Dy1Bzau9onFmx6KwqS30K0e2J7JXNRBS/Y
T9P1pAfg+SS2CLBX7b6aiKH/GfKHYZgyU33Cgo5yiCeJyciJku4pweNy1B0f60EdAZYWTPBO/vww
/pSBQHtNosqJLAizR5MsqpN0CGpuk847TnxxoIrS5BhIZ0nSc56dZseiAMQBfQ4QaM0Sl/CteA8m
Rz0SI7epMLBdIicdH/Uh+vvTkoSG9UbaJ0eLl1ORmV2PJImVSTsygush7ZkmN4jSMN5EMUzb5coh
zC8S/rQPlzza/fJ2GiBfHYN+CLBROv7JYgAeq6T7to38FBliQAhFMGrjlupgZ0qsas1Z6dzprpbd
2SdAdP3eYxh5yEPD2KVDXN+zhrufo9fhX0O7x563NfCz/p8Bjoo8fZPXgFyjQYgLQlyOFqkn6+Wl
MZbnhE3+g+9o1Nx9Fk2k581AKIPzL86aE/REAMoM/8vKff6ZKg4TCwPiZmFAwi8jEUHewBeikGO9
UJjBHPSIuIrg8ODSkPM7F6qsrZM1yWH9Kp6LV5TCyAgMVK6JphMrxpSRLVwGirN9dgZCvQ0RlezY
pv92eXmfIHRbFptWhG/XBQd/yTErPCzzB+kxDmpodgf5hBQp2nhO2P88a1OwPBbb1HOOcYQ25pUU
J+vuxdHOVIV6a5tCv7aB+0cFDIGZARr7ZZe8PLiT77BRdPK1Ri7XrjCh0y3jAcBxPVN748M3R+1O
cCkxrZfepLkc+6h6r/L6NZm/1oTvIwattl/uuVVrMJWf75pjfa7aJn12e++TCooSVTXdPYIIElam
8VLaxGv9n2dKEbWkk7US4Em5GHqBxj3NLXI5+JSW9zT/GKu5qSy64dGCjnlgyHkrZZndzP6qNV73
1FnQ2n/GmM4oTlPLzS/G903+PBi8IijkJhsFRl4UrXsRgi5amg8Yusa50PQ/wgfjy4Qxf6kLED3g
7c0TDAextQW8Ydu220MTsmZsCrt5ynW3XP1sFr1B2zpjbqMmVNGhDkn5gxKjPQ2hTVR25FY7axqC
J7QOCCOX6UxlpmciuoqNQWm9lnUjb8uDLsaAHCFcJ1ozz/b84tGYN3F2PlzdyAhu+TDJ1yQ2n8AU
guWZpx3zq7FLp/PPoevZzyRwEiwUMWuIqv3AmHyzXMzZDmGzdeOn5S1hGf6R+GDst/Nc28/sO+Hv
2RH1fJKDWuSK5hZc2UkkUGMQH3JHO+mOtWuxJzwuo9bUh2IY2oiHw8B3nsF9cl630SkGMHGtG8yj
P9e9pfYYG6CmymoQ6pLo+GB1rb4NoZEhBD5S8brfNhGvOLTCB76Jm5dZJB5NBtOmeXMhTTfC716k
K9Re34YW9lfXHTT0mXPsaR8an2VVflZeYZ2YuHzIsAjOhd/NonO/+Wpt49ynhXoNMwuEBxt+oifE
KnKJr4kbghIyH+FfFKxNE/dYDaQZUkGV6bvAh+FjNvtlUKunUXmZgv5m0k9u+qEtDp5LvGNgJfIM
YM3d/nz+sZy5Ex6z4wf4MNl/d8+fK2Lha+NuzIKU4C+AumGL6Z7ek9HK/BWIyC423YhOHvSL5z2A
Rfm5WSFO48CteGtqvFvuatjWcUntOOfzfR8wVBhhHKyS1InO4H1J7QPb9ua4boTk3IBHmlvpszF5
zDpi/5rNE34v1k55p9p7qfeU0zg2mo1VOpLaqAyeqnmh6arwK26Vt3PmcSFj6ujGQOfBhbVljaSv
IFpf9w5JK35CGT6atrqRbWYznmZ3Ib1qa+bl9DyFDtvepYv8OfRNtJH75cClcifuYCAB0Mblr1Nm
P5FKRgJLFIK6jfQDK+nxQw+l3HteMW4ixZ1VE1W1FjiZ8Qv1bCd9Xz2CI2+3RYmMlH5P32mJ65yn
nEwVBzMBqW44sgOjP4gYWyu+QbIQtZYSWxvVzqwS6pix/daATv7VlL/JbPUisVifXBQWkF5tVtQ5
y3o74lKMDn/X5Zp6rIfkWw8rcWi6Zs7miADZo6FaoYYez46uqnXlc5PkkvPJYlusUrc1QbD8P9FG
rpptUXn+OanMr2AwuYYVHJK46gZMZ17wxHpya08gXAubPG2egLo33sOwfA7AjV2WB0jE/z1Tn0Z9
jJMkPjallE+jl94jVwIkZlnOcVEG5sHt+kPeuM4hN/r9cvTldfI9iGbaLq/8yv9vHIYiQ0E9sgyK
++Ny6EcA/emFBuPANI1UC9kVa2gEwQmo1R+7LD6cMUQ71A7PwWw68PWSrV+hbVBpnH++9DGKzB8t
S2CRv6KFbrVFJNU+hJoSEJWQmy7fE+nA3ZZhRLAG5RJciPhKdv/7zJ6F2mlqDce6elu69+UhztGR
oYG45QY5CakHayWSxFY5lps9WwNnZhv0r045uZusbux7MrX/CkrBl9zpSVVG0O+0uvq5pgGgHH0f
eEcXa8d6HsdmQ31hmGTcNM2+YC9xV7bCALCyNe/dqVi5uJ4eHrSBt35WDrpnvsY5mLLQJanbafS3
siDdexm44ItJbkNs74mBLpgjJjMCc9a9TH3OFZCgD6J/x19czETjRp+hWeEsc+x/iel13PRy9sg5
+IcugaUUTOGlZ/e8Mg0nXruldhzMsjkmVl6TTgEgcQcAF7lSqMprMznWNgkwJXUGKFu9ZhMJqaLZ
xlkrL2KUgsqhy4+RbbmnLg47/FLmbqlOFpFRlI71GsB9uvHZqK8NtuqXyn9yYSzcax0aSynFM6bA
bu/NByVO2fLiZZO9s43BwIFrZEc3ra2NHILwGXP9qzOfgcy3awjSOLJ1f+NO43BBt50/5oYEBxSQ
Y50E2NVGpyl3agbr2UUO3Fkzmk3tgSDnLeOEopmxYu3Lbx/yJEtV3HtN3qt7IeGRByiLTnES0g8u
w4JyaL/L2MxOoYqrw/JsMur5WYtBJLI+7By2s9bHQsKyBQCdEXrWBQbMZ71ZJ76pH9tmOIc5Up22
hDG+RRYfovz7LEf7u+05N0z3LzQQVqqad+zhuv236fwZi0nMW0WQkyVaEwsKqcZ6win1AOexuoHd
KAQT4B7L/inIwRameij2NKAFQ3SPUFmvTna+8hk9kwx2ya2m3SEr/q6mtrnIGv8UkVIRjeI8EM4C
m8SCWRRXeFW9EkNh7ZYFLnMmxUCYC/wQzUqxeRNpTxCXtWHUVmnnfCwjz45oibPtKhBlVAzLLFpP
TdJQE50l6+BfXWeiSl2USMtEoXXzZo1pBcZGIa0twYzi6CcefEdDZVdNhAM5pun4AZEnoobsm4ew
806NbsfXH2cjl38jcoJjyBIVUh+VTTn8HbwufzH+e+H3cf5izlsYfmKznN8PLU3aMgWEaGFgJ0Wu
wyFwLAa2FMtNZrAmdVpeVgXD4G5Oo1k63ZRfG1JzWAzOX68Nzin97dnxclAAkKqmoZ1ewV5YlGlk
EmZwJz5Ny0TLZU1kO3uxtW0iZZ4EnPAtjuTmQHgkqIaoDy96zSDy57SuewJqobNhj2A5PxzIW8aV
P2u2WK3I448oZKmPIBd/JMG/ap52uFOW3hvg7QSpRfjSugoSaYxnXCcS9dLmvb+KyG20Qz99dQYO
KWHbYgOvAL9CHzr71mCzr1DUP9pxYj/azVDcwlaGZ7MyM7pkmV2WZ/r88ueZ3+jrKIv6bSpDxSIH
hJOd6F8EiU74m5XYSNwQO/w1xKIyTCYx0PjMBf7hpVnM3Rm9C/Hip38cJ/0sEI/xLSI6H9wOP2xg
W8SbQDNpG6Zaixqq7KvLUJfFQ6LNMT006aV6yptRoYasCQWdRuMZGYfapgqVioV1bi4RDMQeaI8m
EpBHkdyWaanpjMTRzeO3WqhjhCAAV5w1/iqk2gd4VN8zd06chGocxbjojRpXmz8AeUuTjALdMp/L
7haOTnJeDg0gqv/+q9N7D+xAUf2mca4oZ1kP4rFtniof4gP/3SbNp/xJgnp4RpmBY5ujtk+oA8qc
lXJqvY1BVnx0cJJ2kCTcdRrX+bkaEaiOtpbcVUftBx6FjOL5ZeWR7YQ6vLnQmQM6K4LuYNugmlNj
DgVmSYJnXUgmHrgdlrPcPy3NptvWlJRZUdydKpqxagC0KUTUpSA2meEdENNYc4lh6Px7DYTjFMPZ
eozZraJHLiShozAZf14yta50kbx2MBBN2TavmQlpsZjLLBWP2s6Yj6hhPraieDTWQTXi222ZNokY
1rTlWHAMwWnBHsaPlAMOItdoXq4bKygB6FKF91EBgV01hYIlHXca1wzgFG42Fo9FTAiBVvHp/Dfm
5pte7nBUx/lK7zL+V+xxYCLp2FmDZjo5hgAhwkf2kGsV+80IzqiRtSUXHQ4VL2rrdUmqz6rUMUeH
UV//CgfQR+U4Vj/Plvd+fjpQZ5aVjb0FwCCB3awPwtQwsGnG2pN06uDJ9by1As0MjkaV3fvgdOx5
MT5eC+h2W9Y/xo0lXbgtOsO4IZjHwCQ0+KHLBtck37ed78V5VTQ0o0LBSiGqTpmQlmXYv8Ssw160
KTuPwX9FQWb+7RxCvqxFKzMkZHYjTnGvjtM+R/pYv3DxJloUEWr7MIncWJeu7e9T+3URJP5Me5sq
4JwrwQzwZWZ7tzEmYoGTf6mKCYnu/BviBBxFPT1ZmPsRyU+xB3EhfV7qBleaWPyA7ykcd5nDOrqw
kY5qmbuPjczY+qh/NiUqnBc77q1dqCWYyBB63auOombUeoGUniFIPfw2LFet446wD720DhW/6ENt
9u3WcP33dhjNlXTdaRWbfKE2Ql+dA4cLdY8SJDDWLUoQ1snEJQKQKnWidDO3eiKeDpd166KXL/dj
kqNACWz22Xn5bE8+8/C4qJkp18/EWaYk6clwRco93CIIdaQET0AQDVjWbvw7wsndDhIkKdwjicr6
4uCsZqQfbLQ42Us/YqxRG3cNNhuZ57i1atI6G1oJbv7RFlcW8+lQ4jK0onEd+bm3UnF7cCp4obpZ
IddW7t6zsMoRY1ZJMDGpxB+PR+GPmcGj6yNnXUGEXplVQyoBTFVEUxPjdaJXZq8APjbQlRAl+Pwv
VgJHIZXdPwOfIpm/rMg8Z5HfYD3S6D6z+UhSI4PYkM6l7cMBkwNMSlfARuvis6PZ8mQg0tqyqmcI
PPU3t4s/uWeum6oYTjBo8JijndkMsfPlTdWXHTGICoUGZT/7G/TTdSpifQMDkaGvdsLJ8pDqIJVt
h0+k0cVhtLRgk7htd9HDb4lbLOoVXao2DKuweKfHzbciJ7a3q9HAdXY/a+OZg8TYGBD96w/Mk3e2
X6ltbqM2tC3925qatx74fjZ67lE55jdbpvyR6b+zXh60lvWRpeBzmpN/mPA0npWe3iwihTdkxv5m
XxhfvdG5NeNW9jRuUw5iRZg5zrSuPzOUHo6drVE8hgNQfYuE8bj5Mlp1rUtqDGeUhNYz+2mt9t9Q
CIsaoB9WymaSBzJOATMb7mqyN+no0zEPJpDohEptcrgexL3zS5WEYaWpu9ET1kmafFchID0ENV9W
w00l1P09okaMuGBG15IkSDK3IFDDzbaBItiG/hi1YGYAamK5SeTL6CK71Et8CeTfOa0yTirVV2MZ
E5vDDPVaRZ+gHjkMAyO7lypbY1QRbOTAeGS699bUgwboAQOqn0NHh+D+N8wncVXGBj2J3A0ytE/b
tNJeIsVXmuGjNPT+jz9sgzHHESCKnS+YlgWZYUChS198FA27A+7k4dC08hkBg3hK6MSGZN1VhblV
DhpNrldwTCs2f10SO+BO2i3/rb5lUAYojSSsukkf23Z64wgZ9zHippVpofrFlxrcOl/jT3ZmyCyY
Uz7tjfYAydTacEcDHaWLZzK+YJ6FsbVvlfYVMEflQp2oDTB4MK/galjSgj5uWsibFa7MjUwg85NY
Wx4Gl+vO0AH06SuORTHsCqhfBwggU9SZJMuLctMH6W7M9S8GgX8GG9czs0Tmhs1LqLPEVbX1SzfS
p0G1CUiQaFiZtR6uy6n2d3Ca7mOh6+sybUid1sAeOLU8lCEkOFF527rJ/uWzLbId1LHPy3Q15ABL
QHe0K86Hf0YccsMT4NN8EzZey+9kVNQbLCLyTVGlrBZHS18Lps+c8vFfr+NYyBxhECmOFjb08lU0
GWJt9j35sBGlm6bMjQxrBNg6GdtRvbE0QARkL0ALD7MUD6G4QIg0SQ9kq+hw9qwbne87zq3qIgh+
VITmshrnV3UMY4Xg2DyYxRm15ZHpR3A1xYiuqEmvYR3ssh6toud6xyIvjlqD0jjJ6NWsZk5Hw0xZ
RuwyOr/rVj3CnkUYu4kG3Na2RH6Gr/KhcQMgdqgGDGSDexBpV/SBBknHnGKuRQCn5cLTQN9hAlXE
D5uaJ82y3Efx4GWzxNx84V5APoID0s0IUjLHY301savi7rk3eoFwKAh+GW0HfRGKP5ZXZBeD3X2P
Wsx5S5Du2iMt5yEZ37OkSzZg5hDydMkO+eAWOj2Dxro4BcNnyXKd0YvCnW1A2hbnOP+tB1I7WJ3M
170rCYkacU/XU/jIpsjekEVpPjQYdRX/Uv4n5Z+0NB49iQCjrTGUeVBr96RR11Q4tSIkQlXHINx3
SXDvTJAn2AhJqok+yq5RV2knu0kY5WNWFe9aRgqBXUWvbWJ9l6TChrQza+V5V48EySNn0rqsmvxW
RroA8uu3e09Tn7qTwVGhHoBdePTLqNggUGsP+QB0zkb/L6vR2euyg/Y2dTvTwevrJBmCKTkenCSM
L2J+sGP5Ounxr9YZ+8+MUWinh7vGkfo91bMzOjFg5lnmnwgUBwIgkxJoKP2CKS33PutprLkzcWRK
4x/P1Ijwy4sI1OPmRNZq0b5nxK9eYgrpteO/iIAk3goBZmHow1P9WrXTsHFq/3Ms5Z+iCZ7MmGYa
d9yKSwZ2iBxNQTh5zkYx9UmGGpGMJPK4xeeOfd6/ZAZ+79IY+LAkoSdGEj2GyPX3xkQYBObE5z7y
gkdptuVu8tg3p02hPTaMnDYWNfFDgETIG7Jgn4pJ27a4F/HejwTe8ikxKKx2YVqgLQm4dXch+TLg
8IjFdCZyywc+dZSMRy/tr4pN8TVNa2ctoDlvYstntcUWHt9WfsrIzyCwZFfaUl/1kiJfZkO5asf0
d0EgxqMoxGVqH7FwzWA6eh+dK+q6berX0knRu0YUs2ZBeKiMEaWKyEPWH5QX/YAXvz42LUainihq
P+gYhQ3Z2bW8et8LaPNdRycyc3ZTEXPY2NiTDVY/8x3hSlb5kdoZKwLU9wc39A7W2KE3y0AkAozU
t01lcrOykBHoaJAfwRfbG7w35spxS+fqJVTqhuFFm14YyYatTbzWdCluLuNDuLsxBpUWKVVACJqt
m4+YZCmGPJp4mMFro8gIAqjJ1c25eaHmBFIciBQkrTG8Npmlb0XiJ9ti6D+6LmvO+K0B41rBaYKR
eky1XR/rgvxy1GchWdm7YrAulgJRFylBTijBMMYM6NQSXGstCKGJfx6KTl1bWRMITqIBnHUakpyc
WncxtDVxw7OilQDelWMSz2Rr00obU1hyFULoEL8jo7n6Nw3HITQ75zUqoTsrpFm7Ib+T+YGIGqDs
jpwxuIYSOzz6maNneCu6/pTFjalfe/jcxPga2toe+uxEtNusdDD6TU5g0ImyZZVahQ23IsCJTgG2
7hjerBIiCzcGFSaqtneLHcs608iykXHzT9DqBZLgumSTDYbzlmPvKBA+9WDFzSRHXZvox6ry4jXN
EhNc6e18kH+rPoFG2mWsZ/ALHoTJVtSyylNUPWt0s8dGJIdqRDbujfsyJM6Vg/DE0N08ZyYbktSN
mge/ztf0Tv0L+5C/Q6QipFWBcfdmdTaapPVkWiFTzYkrkDl+id7P9jFDs2iYgaT9u1fL6qynJMDF
AvYcLHzMY4wUNlna22snvnEDT/dh3X4PQXZDe2SvSouCNZrKDbCmz9Z04yPRL3RYwxSunNZsdpKB
1wPta3jS7DmqMyd8I2volCuXYJFOI9LXNBsGeL46gpGmWjKyfa0XT3TvhDOFmQfvJNy7MiPbS3Hl
6WtaJiXtXVCkHt9ldJvasdoKJ+FQhaThF+6pikzMWLoGuQSf/5bV9i+gHb+7+f5WiErfjdr3kDzK
uBYXAoDUQzyk7TkMCDH2EDdwzRiK8a3KQD+iZyx2yGA4w6eOwq0iGrdHjrVqpEvoKKGyRFAPxaZp
ooPg8HyIezPbwzEvNlXquWtW3OSVZ9gkDbOlt2tx7frOOe9SYrISYDzokIhXrMvkYjvOa1vm7Y1p
flc6q7AW+kFGSq0kNz4kIE11XB4Mq91OU0V0G1hzVkioloKOVk0YyG5szfIhuKlym/fds5OGnNV5
/86yB/acyf3TW6ClWsU5tTy1YCkc/xdnurxcfpCjsCOrdf7j/+d1ubxL511tvGD4/nnJeIPYhdjT
Xxiyay8pwk94d8FTNL/K6+KDczEhypJXSUZ7o+mlffTqKnyFCCu5VYZgEeefVhxqrIHhSmTW2N+z
oEZOZXZbV7JaqwC5c9SAAko8EDch/IyWuMDEi64GUpdLC0+xtNLp4JVpe5xwkMaOdy2sFwwC+ruK
JMa9srTfOpe6MpQvLhbVa2kgXO4j8i+duH2y8VVf+kSg/MbhAF8xu1k5CxMoi82m9ErnmOc0x1W7
HrwmPpBWNDPpCcFDC4M3iuHqR+OeUKsDIS3U/1B2XruxI2uWfpXGXA/PBD0JNM6F0ltJqZS9IeQ2
vbfBp++P1Jmzqwro6hlUgchkZmqnIRkR/7/Wt/oN4HqLs1RNGDzyW1d2KnwwAco3CN6Ktvmskvpk
2hGCiLBoJ5HGU8l04Vg6or0orOZMlBN12ZZH3cnO5H4H9/OmlUK7TbxvJDpyRaOSyp2ZhhsioCN0
IyqfXFeHcE8Z4lyCcTr3ReTRpjA71omhi7HQVZ41xfpwvTvf8LVH+mbqlbKKYuVPrS9ZcUaEamZj
wWK/dW8oiOUblsDi3gtkvMc3QHiHgBtKAFyzG7MC4W9P28iANL7NNMrXI+JkTsv0/NwUWr8vUuUM
51Zu+sI3TgRHu+vacFn6KQT1lfBzkL3Kk6QKsVP10SSyx3XU0/wASVPioPcuTF6e9ntjh4N2mp+m
DPS7UF/2N/O+30+Zb837vA6vVSJbdfX70fkBIUksI5Yt3jbUOfd/+QPzXbVSuV6TjfPz56Y39oeX
NqmhE8SFqvz3a3+/+XlfpoDH09WxWs9/ganTsNVIM2x9UWQ3IJhgVMGVgnNjFNZ+vg+uoTG4APOQ
R6LkHrIOxQz44D9Pn584PzCIMFgVoDkX9K7zCaJFhRZIeGJ7SN4Fpg2aE84vNe4Jhp+klnggAkpt
4yEb8Cm6bvrQSIIdb3RrCl10jiDMWBMVZleefm6mhkFsyxBDeHSbMtlEilxBVH7zmNbRQv2/m67o
M7I2XciIRn1y2tFY9q6dLUBQSkQBJWEOQwOWEkj16FHiNJ1d7mEvqFr1rDX7IkNYj4Ks/CBYB8E0
EgaGj+BRMdvvwlGTcx5Vn4lONKQX5tF9JV0N2Udd3vaapa/F0KmnOIC0WrVZdDS7ON6VuS32vWMh
pdfaYhc3oXvwEbhtDZzFp0jVnXXbR6A4KR3smqkyWTTMDQakn+5UrLQyVcc91y40Kgogb5VfTep0
t9W0GTtS1u2cZfm8z6LzfxtyKN/S4I5ujDh/5speLQMkAZxSbOACDuf5bjAoF8sZ1GVECR6Wj6zP
g5HVZ+Pft/rgs296aFQUfrukDM4hiX1Uc2oRnK2qfUkSZgCBDjkAbRys/z7fYMH3rlMJLNKo5wz4
2pXCt9dg6bGH9K19x2l7TsYCYU+hYu0asCHVjvcQkpXLmsClyMvGdFl0S03t17/31bXxqw86osG1
xkUhE705RpodShemW+xeYrN3L0pQ7PBVe6sQmx2+i1AiOWczKuQm0YFVN1ZO1KCaeiQrDGp+O29w
VRe3ZmtQ3m0eYG/Wr4aG9NH00XcpTZlemf/u5/1om8c1tT+5SZ2keZ3YglAjvUfCWqwDZkMA/BKb
rMzdTxIlnBAWYt9F6TqPmnUrw/SRM3jj20jnSllXEHcd2L0o9kK3zm4c6XqPsZZQtaN6dqOmJZY4
YLRrBSj7ySuuhZ37x942CjKPindVd6MHBx39GIhiqxOvC7S0c2EO28VNZsgoW0M1avAMK0YBjzR8
TTCtrKWnNId5o2Q0cFkZP7pFQh5UNOb3aaA3W6snMCVzG+tOhCN5VBNpoGT5LzP/s9GDLTEH+Utb
SXIrkO7sWy9x7sPKwnw6aP6njRIZQLD6hObH3wyWQrQsFJMHxHXBz99w0vFRRGHyOFDtpxfSx9sS
3u+1sYuX+R/RXedLGKVziAKBxKW3x0NROwoT1OlmrGvBOnVTUmmHdlHbhA+rYUg+QdJl97WS5Pdh
DQbdqfJbw0jGtW2Z9YVk0PqiEjdCvEl4O++iVFgcRNt/zfeUth7pmwCfhQxBIY/O9t6ipniNsX6u
1MhOMBSPHeM3wYqOSSAxo1nO4sc23wrtFcJFiHIpM2+dXFy8wFcfvGp4HxU69lnsm3eWqyvHzs9Z
uoVG/p627dkfWMxXWOaXWIdRnGqZoDoIaNslVckqk/S1ALIwdf3HjUIA+Uuokl1TR6908jpgDhXi
UM0NL1ptlVsIhf02VJp8W6k2c0XwIjeeZ4afeS0OobS/WhkrRxqjIEAUsUwC1dyGZnNoTbt9YFkP
34Al37rsnAslmfIhFDnMfYfoq/luUWrlg2cla1MDfJ3DhCYEynswPLK4XR2RD7V798HzBCvhgama
paofxmgSL4kUahs58p3WqX5WTP2rwXeyVAoBlYev9lwVU6ZBg8FDd93H6VfWW6JDY7t8aYfuKwl9
qpJ+94glhjYyjOJdgrdI5kRKKYgY78C0LMgnpo85dg896bJ35bQ+gdIcEfPN3Xmfnef5XWDljyVn
4B61SH4377JIC9zyszPMT8/4/YIBrpE1pN5hfvm8Hy0+B7TP6NY2dMdu5kf8IiA6kRbL/HqapBYT
O8LIuoltP28E3MO9nDa/7863CkSRzOX/u4fdwsNcqA3r+cnV/OT5z8yvmHfOGyO138euyQ4pClOR
hMExhHDj8RMM0bKLPHOlVLV6N29cmdS7mln6jWXFCnly5UrpSI4bCdu+oT5lgK4f5N6wGXgzZGr3
NqdYrw36LYgIOjWQ2F+rygKaKxSN0xNWpxFHDiA1w134itU+6i4BviaQ00VpwpUfBrDMRKuLeE+D
f2o4w+b7N9Xx9121HrpDjrwLc2xILFX0r03V8bPczPeHxAoOdqGWO/AIb00ekV02pPk1BVz8QMN4
vmNDHL2mBm6MNjTbY/9SDuOwHetcv+DD0m89u0Ks4GiXeeOQ9YrzOBtWo+XiubUNudYjrr2N16OW
durqztZlckokDmeZF837WCQY0/z2kTCTcjc0NvbAaT8BBGOdvcdTkE+FVHsX963xaOfmASURqUhG
trVcEuytKha3nj/lgeK4Ahmnas9+LY8UQqxPN+afdlJdgXSk2xvhhBinkdtfXAPB+vyU6Q+1sOxf
KoeOecVFmuYnlWAZd9VJgYs0+SbqF5lkZ2Yj/rfty1ul6sMX30YsFJh6dAotCFe2MNQV8e7dU+Xo
z/NTIZJum97131waz0t0QcO5tRluGT7kuhQMS23UAC3GvnnO4GAGPifrKnUw90ShHePutss7C3nV
3eBowSGnbiJdynbYenkg1ShHNEgg5mfMz/XbfgsRzN77xhvQVv2I+946IcitcKxNNyEOFSs50AKi
dgA4xwV3keliEfpIs3Pgxi11J3YGudVly/km339z7DbzbROv1JKIJWVBIXRpsT5aRrKrzrWbfFXU
xT4CWiks5rUvMy12DoAaPDw49IsgJOkhygAhCurrWf/eBvVIgGiHe7izoC026YFao3LMCWH62YzT
3Xkfy7ZNr1LS8YGkE+HW2n983s/LNPPRx4m17WVKehIdTULIOh9pToMod974JAUeuXz7x1Hq5jbX
TboLtPryeHzxxzDaDI1OmJqgcnk/P9D3jro00k7B4MbzMpM4NK70G/w6FLMqK16jUbTlOcN1L30n
5+LvFcGmWOVap99a9mPPtZxMeVW5K8JSuUvLYROZynD6vT/NJwYGX5KQkB4rGe1xY9T3mgjSe+cB
jcq4NkxBy0yr9NNYon/U7Vz9QFfDgqRq3mzTor/u9OYe4VV57/QNqbDTM+yk4DwLncdU9gbU8eEu
k4a57HHWPnaWiki6bj6iTkFl0ef9HfnG+oGiI4DH6QG5RgvhPmtJjsiUsI60U52N0Ft3kZVhtVUd
NHc9Us0nRig6RilBZy5QrCVJL+LeqLDNloq1dotQveKWSNdeGYhVPnkJB6OI9wq/LJY1HtVDXKNa
/cba/iFrCtK4O2luepIJ0JLb2QvuNdxegdueG6vSbtWihUpcDuF9wDpmTUmP7kEhyHXqOdxYfjOn
ruNq3dAa3LA0CegwquSXoz19aNH4kCozVE+phbgIA6LJorORx1SaZ13LlF9OMwVuRuWXH6TFjSgb
gk4rBxF9HsarsI36O5tJypo1DgphJVUoCKfNKST1aKspNKzoUOvMYxg7OfL2sYNNo+Z3O49hHlPe
cJqrMkxBGbCi3gF4nsJAdwmWddfIfULorEgE+iIc0aXVgERtSiWBqGosGtCUoiK9gm1NDp7X9pN0
UbxpsXqq6069klRl8Z3SNpv3t9FwwPhIzIoneghOycapLf0OIkZzRR7okI2aZHth9c3VHknvwNvR
rAxWDhQJu2HJQAUjlYnypu2M8dmhYncTEvZ8NjUvgYO3UNxEPGt1YZ5AwdcoGLxxg6kEaLJrbjzN
t9+wGo9UU0V952p0GpMSiICqx8qpTqmnoOhZZCLKPwSA/rT3xqe4a4zN2DTMXI20fWL+cJyfMEQo
bFqEzbdmUocnGluQn5n0fsQ0ttDIpUcKnWScCrtaq2PS7Ij0zLfoDpj9aO2rl1OsVv04P9h8BN0f
75tUlfdxZFvnUrjL37tw/3AcWPnt/IR5f+Sb/R4RDetCXjNv7HpQ4fsHeJwH+jUkgsbIrJQ4PiLp
u+1lEty30wb2hnmbqW+/90S55d9nwlvaSG3O837LDoNDTdzoMgn1liTIontWUbQS7G51RwTo3fOU
2lKXjXGlEW3fJTWnyLS7wYW9052qWM4vityUrAcKDLv5RTRNn9J2rO/6yioe9RrirJU7SzQ4AP4R
uZBiO61WAMXgC9U9QtKiAivEtKpBrvht2kxGK4ysa4bV4U22d+Vgme/I7jmEyejaY5yRl9T0f837
+8AkY3MUwX0Yp+GxROa0rKcXlJWyQA2tv2D9CjcesVtbhQi5Jw6ivelU5rtikx9h1rq+jwMmNSwF
zUcQSSlOrNA/kcNgPMKaJry8y8uTCdrzkcrCL7VK1Z8Hi65adBLos8QYZ7eGRgZ6HG6a6S46rqul
hvWJaR3BJKYJs84lvt6tm62fQz+xRIt/XG4VRbo3rOXfehsAW6E2CFvzgIW7mnwmMD4m/7kdpasB
yk6QRh9prxOa1tLiaigZa1hIp8vuslHlh+E19Q2RdCRtFNDjTaGjA65PYxpkByq+PouzQ+uz8MdO
Qk2vQqxFttOiNZqTrBttq9EPWxieMS4FLmKPY3Q72ma366YALaN0MVEph8Ecg/18r9NLfyn0qF96
6NfPvspGMBAsdFdGqwlqt+/IQrxMGB4tZk6hhS153Kqy6AoVvEyavTLSsp5GU3723GuRBS6nZpQf
nXR4SSUUzAKFfuMZdJTi4cEnpo2Mhg+mwqZGYnuieWdsn8VN6UXaMtH7lWvqkHGUdG3m5ZtjReO6
o9izCBX7WHGJfFZj/94PlAj0L1XyiW3xZlod5hFMY6rjZfssTved5VtLW4uUR8gVh7BPtHetxRJr
9Ya+Mz3/ZLZ+QjMovdghusTaCDZ6EmabpNaudjZcgGgujCZ4tKKByNz0gOzgGMr6qgQKOXLex2iJ
X7g68fGL8eCNhOtGlBnruDi5yL8Si6/eUUFDT91sEyHPodIEbJYw3ymEJwH9NrZ9WyDN6xBopIKf
vCGahlJ/RDu7pzLBxwW/kW7LnDZnH9FaIhzXvqkdPV+gwyQZxCeKySAtI1dQUObKGYiIu5K4O2j8
ZZAbUn/ZsEKo2hhZSI3tW3Ml1AxstKCNg4Njes6NUCjFQAN1lo4CIl4fYmrfzARhD+kbUeE1QRIy
Mlj7zY1EKrXPLXOJJdCi/VoQLp+aS7LMw0XdNgRCgBlYxrL/rtxenlgsf6YenKHG7Cbu9E3B8LcI
A0OsQrO/RgAgH+MxumYXjz7A3lMYMmwBfGFo8gw9itNtKO8908XTYKxTNIj4MOAhkw2ah3FTaVQ7
kyWJk8HWjnSQaLF+zdE83kSckAsvGEnDcwRtPn2MdiUIjpvgvc0tb69KJj2a8IjhKT/7rCVEUQ97
wqIy1C3pY+M5Foo3zgoweavKwF5nZQUaSmJm9K4/smhyFiIPJH952Lmkw+2pnwJluASZjojKNyMa
tKzN1X7M91ofXXQX5wHJzbsh85tl4dNHAsu1ZKxpu4B+ghBHEfTdEcUrjAzEf6hh9oPbXB2NUAEz
0MYNBfCHGFjXxtdbRqy40xZE6f1ispXdZFb3nU4fGaU6oP24WjJzCAZahVbgvtRl9MswFXK3oydc
pzHzTTptRais6XZayO5KZ5UkD7bq0UYT2dURZbANSmxnmpGsCrtAb0GOh1NGz3oZf1DXQWrcRZTH
VnHon+n/sVr99IvyQHToMVNjUkzEQDjGSEppT14s/FcdAjHumAyjJciC0E2fGOsaMgMsktiVficK
bycYsYJA2TRN+C1GOP5j1z+KflRuqDLKFbRcsXZtrdp33nBIWf0vxtgm10iGa6eovUUWN2c6N8tB
CR5c1cd8WuonV/HpMjfilYGdK5h2JyWZO5aBHIOw+VsrLWg1Ri2peKN3NiibG90iy7U9+gV8Dp7A
2SeWTWh8NCxVFknaPIZhtPCHeEB5QLBhTZGNC/1hbAvibX1VW2jS/1Ti4n76kDIJ3y3vBH+UVRDR
OGNfMdnWsm3eyjdVM+QGH+KxaKOCi3YUYxzMMAgS1rsyzFCDAXaM6hS1W3Uz9hZl/hDlX52B+wdB
v/CITKQu7HkQ87la7YXTP1f9+OW1I3PaIl22WPIsgtUcVQBbU6Fm+Bpc/trgJLU5uuNRfefCihJQ
M4Kd4g9km5fqQUuSapk0MAdCDP4n2zj3JrlrWz3nfcjAvTZ5T9Y7xMRKZA/NOSEK7pjTZdecpJoq
F5+lTjEotqDCdVyDWfRN04UdIKitjtoWg9QqgblFnMq7YyMmHhoD3lSWTGm76XuBgOoa6s3ZdLRn
L5f3tV2cxqSlB1SSzzGQf8uo4S9Q9HNSGfG2UHPa/13wZPRcWajtA9IP7Yslyq9BcY99IBBAJc+W
q227phY3ZDWmKlrqwMObUGQxwBcFsj/fY6G/6kAFAQ4CD0tljQzCQOiiE9M3lta3MpYk2YS0j3AK
k+PrHci2HJYYzl4VRBJaE++CWILcao8WNmgiC8KboneWGFd2FA2PCSklI+3ihv6u0bR3kqrgApTL
guoKAb1xcFP4CiY2MK0Bxu3EPw52fgri4d4ymu7COUfckSt2eZB+QbqMNhxA5JWSIxXKhwihBuJa
AnpJPWFXkPlLw9L3NpnmVK5dPOvesB4zOG9FmKzrEi6uCpSgdgmh1mqBgq36QoVBPdRFdynrYhP2
7blPzSe7ZZ2NIpiTtEcEN8keGu+d6TZxZ+RcDfwwFwhai6CSe08bVVgVuH6HDvA1es82HBJKcqSO
ZdG1bQ3kRjlrFUMpP3qtxndqBdeAuAePLK3cjXcDcUUFsB0/viuntlDRf9upcqqU8l0dL35p3JoY
Icyw36ahtlFM/66q3ketJgk0+jaL9FZ0wXuCijfp3GBdx3Co/W9E8C5uDVIvDMN7UiiRIWbe8dZ6
pL0VsOP8UKlce4FD+Buk+WG+FBKAjqIjR64la21+BzQiHUYXqQQ20DuUHK6P0Fn3kvRm1NGvJ30V
rseUdDB0GYQKu0iQzCHDKE6lIxTDiFumXY2kblN3IImiZhQkOtPYCDIK8PR/g60AzWIJSbAQCYYD
eBKhVK9dzNTeVYpfhZEs7W4cFsIR1cIly6ssEV5QV1oVpB511NR2EHOXBXOybW3TTUq4yhuO8lGP
HWo2NzvGqY9WmrJPQlZYRi34APGNiXxH+pUBaenWEllFeDYZoZ6RPgV1Vf+Ke1Iu2rx9+zGWtra8
o1UT4CkmcWuovAU/4ZbvguyKcUh3o4PYRkmhmumTg8xISWe0sPjieGWZ2UEz8h2H/tHkViFepYQe
jiJNMRz70Z9uZZoi9rOXJVX0t1DVNpZl6L/GrNlqCKDemWPdBHVOs1F46GulclCiwXrtNfRCVGAl
v2byrU2+Jb3EypmlHHtK73xkoV7B86Nk7tCOMJX+JAtN7OoaboUWZ3fzpve7haZefqzUfmG2t43l
kXJIVOOyGux6q6JYefIdgE0grd/zjnhAWjS1T6aINO2P4VfkR+mnp7i0kcHyvRWG9yJVR19GOoEi
6UTT6vz08gNI0sICpWEM6jtOu5xPBS9tdhP82IdhN2RHV8meorGXb5Fpnn6YylUnq6OpZt3GGCgW
G9Y4nMBL5uu6yh0OGyW9U6A3n9KJ9ZkSp4rCRb44XKNvEhwJYEj7yCWw3rM2VkUU11BTPVbV1voq
DBZ5bvfklDaTGZBQvzdVdz/qoGOsxM4PmQU3rpOvAd2mqbePka4YSIgPZdzT15JYJByknIqSHVoC
h5CFTDSIogHrIylZN565DttavmZMPp1EHd/9BnhrR2dyWbSjf9/QxsZE0yonQG/v7rSYHaJCf8b2
xOABoAxbaHibFlV8ZCGlrevC/ZyNtUb6NeBdVGrWe4BH5ZGWsHUd2tHiEk5IQt7X5hVBUr22s85k
VERYH9mhwdu1q3tTQ3llinQpHYJiF+DlrDvdBEkD771eM6+Dq0P89KlqhisE6PSxMseX3s/k3VCO
uETqdheSwPuEEwJKpkNhtic8TXhVcdDNXiGMW71tfAuo5QRBSIR7MjNqA40DfrVJ6HygStu1UXaJ
+TDH+UkVetIbfFHkw8KcMVJH2xeiWwu7OFcTTYjphEAYb9UbSboYnV4sPqZt39VBJO5bA274otOR
Hc7c5aFER9QZLt0IQAMjypj1AP1hK6pY4hbBM6jnFUO3QLBHtsBbnWHs/bHNgR66cboAN8/0Prpw
MDeUHaDq9VV/Alv8VItc7DOzhhXtYLyeObNer71hsW3vVLeooMOCnbBOoDjFEfwm3aeo5Z81WWWG
0rjAaTYxMFTEXXlN8DHW6samsWl6l5krVgeh/oCxj8k8Jz6FJToB1ON0rV76URfi+OUdspjJuKgE
06H3Kx+p71S8ZSNXxi9fXGRkPGVt03/Qzn9SOuMFb151Abdggegm8+Dn7MoIlId05IhtUxb9vUb5
Kqq7dkV+OlKr+RiIfQN5pYLkhizH5taj+T+b0VzvO9OL5Prjp+y+qV+gA2DtXk6gtLbk6uZnwS5p
LOXkW5M6MW0JTsVHqZL/dJk3tIGDXava3wmYftEr/YOsLQ2wctFQFgvzM0HBYPlks++kXbyOgWuh
tUxKjKgK0NXZeJvGrnIyfPMdsZx3AzREXVrNLy2XDhIKs0BEIeJV2ytHu7TNY2sTN4+Qu+RX2fYk
N1x/vgi/Tw2cTpn5QOgxyOcyCTdTjJts8I3OyHqU+K920gx3hkFB/geeVSGvhleY0hyRNsDFqAdp
hw3V3xfwjGhsyIdRpTmqszo+RA58D7vTn4mSSLfN6K5EP0iAOpAvvJLWh2a9p4VBH26ipxNqT7kt
HyGIdrDUvKi4lw0pu4rRvmSWNVyQQwQ3TF3kk06KdV1McE4rk2sMBekVSJC+x7p3hj7lXIci7CHw
OvHOQgW18kLfpbAq4B1NVIyZfNvlWGLaFpZrE2LqIa1Z2QYyV48/o4PEkOjlhJHWsd6symaAt11T
3bwhKNY4ivnmYNk9VfSyXM4nKwRLqlxvaqlA+nftReYP/jbz2+igKFsAL+5dQTLJAq9Nus6SzzEu
HRaZkTVs/JZjYASSCSfaei/q1lu4ZqWdawe9Tg9xc1X2vfWktOaly2G1BhxhbRM2F4fLJm7Zs9u5
k7kOHcD8VULOa/HeMwQLNUxoEufVQz9J2xx05kpgOPs2r9WtZFa6aDGZn8vSe/5BB/tpGl/w2EYo
UmFYyiQ2lnxwMsomRD35vdZWUzNIW/1YAFHtISWJvFmn+lbgRMoXnSPjVQ5T98e068AD04cyuFdq
aYGJcCi5tzYG0xRyhIDoSDmMXhpcM00Y9suootyrg4+eeuTCcTosVonc0VT3nzoxIPkm6HMkXRzk
moEbFZM1VSWosVBYroXKZDBIOxTWQcygz/DiU3iBBWxQX+8MDlTSVe3N5N8/o65A4v+Ck+IxctSN
Ax9zbw7EUhX0NbaADOngy7a9wl1UV0oUFWufzmeM7x+8tB8iQKrUnOMiIcvYMPR81foD/m6nBtev
eOZTpzGYQH/ADjAPso5vXPWdw3G0nYnevzfgbMyNiKz3IELZnul6sGDZEq7BB0DrdKjQ3fx9uIGh
/YWjLzTLNByk4aYzJRG5U0bR5/slzHzyfdT/rQ5lbli0CVcNyunjjOBwh6Q9ZqVzQu9OFl72mRYm
cd4aCzX2qC5BwG2pBw9+4meXUR7GySlBV1rbjFxKj05EyqhU+cgUrOrbrpYeIbTJJZu4CkFtjmsq
/VRTfUXd+g0/HX0CbwEZs18i38fJpu80uys2hsU0XDJ4RVFD7IKPREWX9Pz5OYqnnIyBOIK476fm
NgjK7uHvvxdN/Ws4k0qaIDUG3XCm/9S/Rhm5nJGx1GyFuG232EuFUpTEgzLb+gV22ANCgC+GTrwK
g1TwqpQjFg2VAmagEcNGzuKWRD77JnXJOELYo0LTR3cEgwjeQu9V705cbYRxnb/KeaOb1O0qzVJ2
URWFDxJe8bGW8vX3M0Q+5a6qlb/vSZRhWtId487VjvYU9Vx7RvE2eIJYSa24yCFSz67hrcY0Fmcl
I6KmSUZSCMzvmXvlxcSSVV4xrgAYlq+qnT5VqsSeq+vZrVYTzDxM+x3PzpYjGOd9qdR7PZqk2Zc0
TBKKQaI8cxldO53arS0xaLS3sLTZHlW5QoNLP21iY1DwSLbrMG66qVe49M3wUOQd0QRc8tYolYp9
H0+SWrqCi7JO/XdX6VY5GoovZxi/IB9Xj6ZbQL0x2/BgRSI7qxiglgKCzGus+TtQhN5X2rfP5hD0
T34IDSMe7R6rWrL2ElO7K2gJttg09piawrMvfKxPQ3lunRAcvlylhp9/Y+p/a4E1NoblboH2ogGf
2G4BuUKtzwS1qzOWHNJKv/HFmIaZY9UR49a20ebrE1an4wivp+lObtj9QQzP6NAa0aXvHgPYyvGB
sLsWJFYYX3wIL31vHY+Q7fYhI4gaGJeIDwaOrJ/NvM9yAwAEmFXP9NovPxJ+vYpQZ6n8yyTBaFYS
PqU9ImTfsMJT53rpwaY5wSWJoJYuSJhRtX7zNehXcgVvMrTDX/3Aqso1nad2ENayqLWEOn4dsMiO
1A1BDe39COtkQVWEfkaGObcFyN11kjpDN4CHcUfzebBT1Oee/IjdiGiGpE3vFcOHJTQ61tZVQyKb
yR2NW0Whi5KY28EQ3XXU7KcottqPgdOXCkVq3cuwFPuhVdArcrWZJvbVEuABh3NsqsfQo7Y+BoQR
jhChhlxXt+bQhVi/GMMhaZgXPdebhTXmBnzrUqHy4xNx0drUFeukBU5LhQ6Ux5KyRXeLn0rbFvV3
D0/4gEU5OBTTRoEowjcz3RSGzs35cRj7wUF3+19/f00x/npJESY5MmBvhGEhR7P16Vr8h2ttMES4
JxKTXM1qrRXjV6epjLSdhf4QatU6zSPl2WxoxqcuBpygsqLnlrBxrQyeEmSvqpTk3lN9pbxRyEM9
FYZZ+zZL7zh7mtq21H7cTd1kcdLzhgWCn00qacXBgV+jS0SujgjI805B0TTP/nhWFbt4ioWl3Xo6
PkupWU9+sAzgLZzEqN9KPQ8eWi15DYb6Y0y5QBeWPdy4dHYeY9v0T225+ftvaf4W/pjsIiwLw7SO
2E8Vrm2Jv8Tt1HVMv1tV6qWoJnF4KCJicTJgx3Wtn5rKZYIFz2WtBwrYzCiwd1D/7AVRWOaTbxOx
HSqIK0PLSe9Gx/MooSWcv1SF/K1Z2Bi/QhRCjfaoVVVy78cK0cj11BRsgJhrqFGBs9UPuFCztRpz
Fcywhu2Z8ir7tqrHZZcO7v8QmjePJH/+wGj1NEPVdNPgIxt/CXEbfC2yY5cjtXLIUpixdI0mu11j
MbOdub6Wiw//p44QGFR7Qe3xYFivmBFg4UcI3Bf6Y+vaBu0Gu8pwDvbGLfEzKp4nMry0rsVTBtO+
pevoMBQEbsVQYyeHYkB5ZLaJv/WE0TMefTFBUk+CMJrtKBMDN3cznNA/Kcv5Z/4/f8oKrP/5n9z/
zDHEwPpr/nL3n9c85f//nF7z7+f8+RX/3Hzn5/f0u/7bJ53CT/Bb+a/mr8/601/mX//Xu1u+N+9/
urOaIybv2++K1Mmaivr8LvzvfHrm/+uD/wqqvP59huWc0fffZ1jevVfvn9/Jf+xqAie+6j+mX86v
/AmzVFXtHwRGuppLHBWUaI1Dpv+uG2ZsqvoP1TVMx7aFbaq0T//XfzBCNgEP2f9QNWHrjuvoKhGN
UwJmnbfzQ+Y/CKEUOB0NV8VSJJz/n1xL1fjTnFLRVMM2bMd1+bf/eH1TPAI9Y6+r92aFsQfkn2EZ
n8QowqU3A2o83Z2Z2jvELThFqE7LKHgPpH+XMyghTtf/h5Aoi3DQP0RE/X4bf7nMYojXwBDKeh8V
gtQ/2h9BXiAlhNd4cIIWHxXZNl6VIjiUzdExIwe7Jd2CdGy/ykh7SiAneUjsFmqnviNsQQGuODZJ
zdihQ1qtaxyRV1SFNE4D+ZQ0AHWHEciolUcXzfbzi2qAoSWra58Af6jL8UkfQk6kiAkSGuyEpTaW
rX6bJZjY0koxV6PD8iHC+oQVBzWF4xG/mKOj9e9Qp691UlkCkVzLFHJlGrOIwAAG4Bw5VG+K11JR
PzN46q5eHCGR4vfPm12WiAdp/hdz57XetpKt21c5L4D1IRaAW5IgSIrKkmX5Bp+ckHPG059RUHcv
W71knX2u9kUH2wogUKia4Z/jLxmFHfivWc4VfLBNs1r+8e7Ku/7LIaZ1FZC/ehpgUGUKjTdn22t8
+DnW7wKn4TLA/1S4HuFNvcO9YING4wyW97ksbJRzFELMCV4BJITBHl/0akBPRS0bFQUd5uZK8Gdq
jOXBSRFNOSi0pAcqVA4zEpuqPdN5H1BvEJ0A1+j5azoOOLpLfrt4sLVC2zBMe1vX9gcmcLo8df7e
pP9eTG98xhgtU4cUEcppDsabLIsuEmsBp2Cl4D8KdTOY1KWBa9lPgSF6ZDjjsxlniTcsNNEtLJtG
QfJchffJmPmWq3/rpfJ7aYEt2GH22UD0x+JLrVMYvb4MfQgA5c+PSpcL/h+u3ZHuob88qhRk25wo
GBc3DLa7sUb8Pl4TlrDNB3exXaGSmj7ZbvY8CPWTSLuti1QqbcZdZcMSzFJWsVbX2Q4EH743rnZ2
DZze7PJuoncJ5eP05+t8k3L95x6/dTGNigpiMtiIEzPQEJEEyo52j1Mslq3agGwq/IYtwJHQ5SEz
kvulaQda/qF6MAexbcrqXDJTvmFM7fzn63nnkTty5f9y27pKGycJXQMYUdHTSomiv0WD8//7VN5k
3EhmRBKqDZYYc3Wus/rMEDsDb2IBBzHoCALtAlsblVnuhgEz3HgRw0b4D2R6fh/mLdoINUK5zMRA
28I3ybCYt5gwsrP4Wc3Se02HtpTYP/58L2QM8k9L6E0whsyzoMwD/dDSfkywSYFmunmDgWCxsayQ
MWjjg9ui/W7s9/cikIfKL3fdYjfEHq6vT1o5HhkX3Ig65xaF/qA7G4imFyP+iL0pcdPzBxHYuy/I
mwMroAhSTFlRn0Z3uTdn5yLBx2XjojUhohI/V7QF2DTlkfnzbTwnBzgo+0YVd/ijUHduIMf1cQfP
aLAA6ITqZxKoZNM2w1e3hIaVOzN+YDaQkD8/jPc2I0e+6L/cI2HNCi0qZm+7cXgmd9U3ekwLF6j+
Ih/HCwOph7JDd5+5jxH71NYx86dGBz7loOYGIR96mL12BIHjLncliIPmdiQuxin+VrOBjzNj+YQd
6q7SFI/y1eUHF/7OoeG8OTQWhyY0Naz6JAP00CqvUph+LZIU3RAPTRReL+myX9QTDQQ/wNo0K/Vt
PHSn3i42vaVcY1hwgHRBgbR+ZqZ+Uym5R8UeSFh8QIGC1ofydRPjgpjcG2GtfrAojfeW/5vdvyiU
bM4DFyh6Y3gFWdpG6XXnjACW3DRF3gqLVnjhPKHCn/p5M4wT/V3qCZS06Ur1Y+fTwmYSJYPSr9Ri
49gt+NzQ3Li5DlyG7ofEVmLR02Z+xug2FnrBozImn5jRf5xL44ur9WSlaeYzrP0CKCbyQqx1i0h9
iScoRZo9Xzi53e/GYnisuvKDD67JN+Af3nv7zdER1GmH9bbGcHmCQWBB4QUxVS7cHwOU87Lor9Lm
M8/zAlbl3my6C7UQlLGLf2UJvyUJvzpcvxfD2fKB/LLSC6drABLRv0jLDL3CgpcfuzGlLa2NbiqC
DtfEWagylmrXMOeVGua3Sqm7bdzDMbNJpnxhWhvVYVwaVRLvdP99yieKWpbWb7o2CbdmrvXhtmp4
TtEEIwHY563NZN0+RtRq52JnVM1FjlOWqUA2Mwus+YoItonr1C4gOv3sVGPqIzo6ZIGOKkFxCOOG
Esx1ShKnAEYKcxrXRsugL0dWhoBaBT+hjxQImy9WQK+vtoIbawZ/bKDoGwoy6sx+ioz0GXHi2WE0
AKfecx4ahyoKvWmkalBH5vMHr+Q7+6395pSz1ZZB2EFnFJayxAZkkWwF4ao3IM+Eq4hQINK7vdHA
xVL6zkDyAC8DLRBiIjsCgEygsu1S88WNkBXFNG72URBGOMd2p4bzE0dwAuc/X+ubAsp/zgb7zZE5
lF1YD0Y/nFQDkkx+Nw1UHosbKjYXZd5fg2GkBNSc9bxWd6aCyMVK/d5ebhjo2C0WcY1+rI3kaspB
1kfLz2a2viFivwOjdVEW7aEGH1c6KpVlSqKL4Wf4NIsgYL4VIEGe+mn5ZRbiSBN93s6Iy1JhX+hN
exMAgFf020yce6JXfqBFAVZHtovPJTgI78+fXn/vSb05gwPy8BjJIGew4pq+UVfivmbiy+s0aAOa
09jbwIkd6H1SdiIcOC5s4Mri+r1mLS+x0oQHE/DnJs4LGp9qbe+M2sk9TR/QTUPfPrTztHx0se8k
X/abY1yZkaCFnDGnBOWUvi3dOTzGIpkvYQ7Zn8KsHnfg9ujrGnR+TMZxwa6U8HC18A61ao5AHoz8
jRMnPU0qB0PcxWwu3aHAFrnA7q8cjXyvVlLv2P748/0V8vT8p73uTRQwT6i7FcstT62ldrsFQjUj
XqkAkMgw6+BSIkf/2nmN1E3PZjlSBKLnJXrgOyuIe4nv7Dq4tpblBTkOpnAWoTRumJE39Uj5BpWq
UmxS3TZyrEyzjAlWYevqBrsRchqbJhFcW4AeWvzcu+FNVyLc0UPK8wXKyYOhw6Kgi6hvs4h/qDV8
pGI6UUgs0Mk2c3JnBcSBMpCU8PJdhBB5mLNnp4lu4lHzURLllwGqvzoIrxyl8AROg1IGiyUaNfeW
+hes1GaQcb5aTH47iKeOYr2cyg+9weEJIRMcPXt0jP2f7/i7K1o+iV92d62mEExGC3BL6bhVFelF
SwmLgy4PAPd3TEiEYQ3fqcA2sFMYBdOmtvLQKo0eLUHLq0vtKZ2bT7FpfRrRoxkLOoABdMfRbCMc
zAtcJf98rdo7oYv9JnQpx6ow7aTKTmnqPEVD96XD7QFSnvrJZCAB384bxLl0r+2nXI+uoT50QDMb
tkSh4HRR4IVS6/EN004vcI3uPrio3yvKf2+Ib+ISmqgh9CQ82JNai6+1OVFlvKR394FRHHBvHBmZ
oFCqwxSjeGpquzih4Z/VygmNM8x09hSkYIwKaJdhsMQgEoLwg9fpvRsm3oQOOloFXK7hx4QRSGjV
kGOoBgO7RiaYgO31CYMBA8GruO5CMujF7VSkpJbq2RD04T1M2EX2pQo2u9epLajltmIRfnCUaO/s
T+JNYKHB13SqXhtOhQkPAiyRjjBf+oG1bf+ZIVdP8Jb3hbnH2wzxaHT7wRN7ZxmJN8dtrueqpgOQ
PAWx5mOh6DNlQk0sls6Ozi4wVb91MQqw7B3l702QBI+YKvnImuqNgQHvBne7i8XgSIu6iw8u6Z3g
dvW9/+Ut5OFbY61pEE6G4dFI8LSDhzszWzzdBEy8oT+mrmKlxY9csS8KdgojkvxXhg4SE4iE0SmJ
N2vhtzI2e5Kh5EU4ytWfr01/p5Qo/vvMUys6Q/0JXRZyRwzDvgQEyz/B5rgnHlN70EOGlBna2scx
bUZKZR2FtpTUuImpDwwaCrDBGar9TO37RDw53iLHincGo6YW86OLSJ5tG3Rhoc5eUXfXH1z4O4e1
eHP+BZli2W7n9CetHh6tznVgYcKEwutzUzX5s5Z2X8aQ88GczRO+Ny8Y0cMY6LFOt/roCguSSyjt
5cbsbYPxLtY9N0HfFhPFpdgRH72j8l38hyNPvDnyBJTgSAGzjK0riANXTS61ekq3sVp8N2ok8gYO
X607PlbZ8skxy7MGWGwDCoYLy7m62rAeFofjCqWI3RCMMV2oVGid15v4P+oRvFvb/61p8M+dhP+F
5X9d4+17v/x//xIX3f8599/il19L/+t3vZb+ccb8y7F1V3fQFhiOacvX9rX2rwjtL9V2VZoCMMpx
w1B5rP8u/pt/aZqK/6NjYk5Oe4CV8O/iv/EXT07VXN0SlqvZ9AX+3f64eV0rr30b2iH/+vOvGdub
jdWihmk4jq5zDUhdhCav4dezfdQ7YY9Jiyx8tHYqXK80+VwOd8pnd9uQzXcWeF2N4HX5KEn//Sz8
71/89s2DXYwRlPzF7rWZPCWdAITwKFDt/vJE/uETijflovU3ua5ry0/o8jZbb/byBGY3pG9+Uz/j
cGY5dwqjKokRfqqQbHZM8CgGlmatcl+RpBDp3DmiP07I6gccOyurOFPtPiqKUmFROPvplP0MRM5d
0aCwJpu0YpjCdh/iCqb87Ks9VYbW9CzgTRreSUWM2gJ+XJ7216B/fUoUZ31KTi1RZgh8cBiVT7iQ
fC5yPDun2BfDl8Gi2hPLwS7f0cOnqmD0Vk+eGxsaWDX7cJ02kGY2YTtc9TrWOEy3jV1+Hvp8544W
VYr2orSVT6nbX0y6ck5146SX1iFBu6Om+XnE4bHJI4RbkVfA/hFjewY9v2dY+iIxTORl2a1h2ecZ
JEcR99uaaGDDqPCVRUM1tAKsbJZdVyPbHcP7Fkxc1Li7JsSXE65erlubBfrmDw9fsRMRzF5zwJi0
mFMkt7QpcVCWyCFAJmO2CzTzIPB5B3Rw+5lAPMO1plV3mAEcRiyTo3bYJ3jkgSCHlhESKG3MxFOy
dl9JEUKE218VcVY4D2g+tosaQdoePAyXELZ7gyg2Wc6RMzGQCFbO3NtLfiDK80qhX5JaQYgIn0c1
PQDX6D1zGPfTmBJF388iZhIm8uq8vpY0RkgaQDLznTm6D+PinAcn5Ommvj3fM2UCdx3gKpryJRAX
CSWjLn1pQRWnRvSMxrpLq2NrNgw4Egrz6EM7va1xpEsiBWcuA1muco5D6wSxcSNM3y17bhyiKSW5
NTF3lHeqJDEvexMN0QIud2sQ+cc43ZVqf4Ex8y63rW2v98dULW8C0z3rDgatZMRZPJIVQ+IjEvCj
RNyO1eQB9fbGMPJd/WLKmCgxcGoKD9jobqepv8gycVIZXrfy6UrF+91M7EOmhN6CWXkXEO4zTwFm
75b/BYrY4b4+Xw2kR+pyVKp517qQJZmDRLVYJmKr5POV/E4zwFmPdTvXkEqMbDcBPLRK45RjTrbY
vFnz4GUQeaMJoRpuYAYnVsSboXXttVxySd28jK44tHm+Y0qVkmh7ZGD6hJr+ME33sJo9DdanISLw
VwvjlDwekHTViCcYo41RUuxwV4bhah6Yzu8WJok10J5z/DwYxRkXi+u8z7/IL+1wt+t5pHPBLXXP
qJShgEYPA4D0TOXlU+DlEhlD/uGC4zsknQeGJ0+6qnhMeBzght83mJXZ7egF4+wvsC/S/EpU2o3q
MTN5Id88q6YkaLEQspLa1K38VUXCe6S5uCE3W6Q4aMZhqGijZyzYLnIddpQdOvnhdQz0MHYJ551R
jECX0i1GD17CKDU472/rs3Vcb59ghKZXk99EKnPGIQ1UPJ6n8JS15qHGoYW23m0DIF7Rhl1WGYjy
xquSyj2T0Af5mWatPypxe92p3dEAuVv32cFKVT/BOhRswRErqWMKKcZOivPYTH4Bwql0Hkedcb/6
BnyxwA86Gq47rEoyNMFKGZDrhn6JNSdy3Wc7x3I53Ncmo4iaYbA90KgdbxWQSFOQPJOXgdQLbCJq
5akDoonZnCcsuGJsn9RMX1q7QCJqXxaNcYkm8LuthhhhhXdVbj9iTn408/ImVIInDtYNRo7M8CNj
G8E9Y4euXoQMF1h1cjZ6RtsYfuwE09z1M+px5Bn4DTIPnOa8cnjierIm1oQPKpg0iy3fGOXwrktd
Mwiin06U3IZ69DNSz0qnoW8dvjaCCcwiEEeaxifQLNTkqWoW1bPZXsFt3sXYq7aomy2T5V/hyBfU
16jXthnzutJaHFjgoQ7cM6Ts6yocMGXt8MXTT1hJnHHsvog6Qvw2cSFwGvtU+458/kngJZuHypmu
5nkR4gw+7zp2slOl8WmG2r3vkvaoJQy5URwdo/5CixcktCmU2PFrZ7eM9g17CEZ7bsb9YqcHa1TP
NdQTBQQqEBq8sZ0Gll5o0uqhjVQHnlazvdj6JfbeUlIH+GREsjj7clXG13UU34YOH0pJD0w1XvUj
ln7FD9twD2YUPRclxw/aa0GhmKL6PQTbnYH/VVwlt7Ou3Cquc99i4Lc42Z3eJLcJ+1rPlJfVzV8d
QFaNP1TtV3RzV+noPJaNGm2aH5rb34uCpcsz6bMvuJuBmbxyTDSuUXuMXPuBwhCJt3W5TDQhMbUE
9rmBWDpkEGyG7L7SJEK8w745+aKmRP9qQZOvYnpmAe6UttNV1vHsU47UNjsE0+LPdsiCWcCsBZ57
47blS5yZYCXTG8TE5xQ3goYnPauBVw7OI541ng7nEfvjiyb4IRbxnQjgu2vFR8rZeBpTU0m1Z7i9
Rd8clwZISfai4m+BfY0PaoqCKPiX1jjI2KQOzFPZ2HdSrooqMZrzTWc80O+jptLsOgcdWWZt+hCu
r2Ieejx1e6IcF9fahDm1OWVmmSntbBn2Y0y5GBIuPq9foM3tmrbGS6B66RPk6FVktJvUwbhluMow
djGvQ3zaYgKoIR+8OG536Tf5HBg1usYeZRxegpolF7kEy8TU/6O84p8zht+Siv+31OPdr/pfmH3Y
ZKnvJx9ey7D974mH/IbXvEN3/tJV13HIHxz9X8Ki17RD1/5yUDYSB5OUuKt46N9Zh+X+JeDpObaD
mtrRHY1C37+yDsv+y0K7xDdQZ0CmxD/9D7IOKXj6JZG1VRWlthQdaVI0aOJl83vWsURLoqQi1HaV
NGADAuj61dB/Xj3Z2IOW/WS6/twylZTVzg8wzY9mQzlvoSPgtsS+TIhdz4ohtrHtlnirM2AYCXq5
lNI6D6y9njvd3uSEuUGWfoz7eDgWOAoFZqvtGC5glQbl8kF59FUQ+nd6Lj8VY3amyQipYZHvvW2b
jnZXj1NPUyOZ1E9oZZislcK9VRYRVOqwtZR2ODPyezIxHImNxblWtecFeLA/AAXb1cVPUUqHLL60
VlQQZVp8nzU5InXGZLbDaFmeXo3JhknGZe/k+iUgFLhbLmYlU1Ru84p4O2Q2ZpM0mBWhDAz3tt5j
sxLBs3Eywkyz7bwiZPpn/bFWTWmvxmhkX0/6wEg6QMxyyCDa0SW3y6nF/byyvYwp9cliCE30TEpm
OXOlau76ujEoHh9ZPWDt8xBIliRjM+mOuduvMe4ZMKEjNAeq2/pWwoC8Xjf3mcEoJYBtsqO2sO/c
yjWP9WT9wEUJixd9ZkJX/m4VN45iwh6I2821zguGQT3OCaaQX1AteyEa+vh68SMd0mfkKK6Pr8l2
zhRCM8aoN5o+DdskOTsFnZe6yp/0oDsoVourVdXTyQ0pmkTMOhXWgCVKW1U77FiuygWf7zbNfw6J
Z8/Kw4LXzksxCob0W0DyjU43XOs+QeDKtukiGN2Wt21G5zTbCiVkViB6+X6jg1fevfYqS0rzmpKZ
9MKRjbg1Kuk8GO7VRfnCvo1pS2H/WB9D0vPdVVu4Po25zeRAo3FS97bhPd3gQiLZbMDs1l+YBGno
BWnptfPSHLGjuCuK4WtAYrLLMbbfr7cwCZsQFVu7U1wDJGfEpGPWyNNd25E2kNq5wzfs4CC+FPxt
qz+V8Cs2pGjqhYVebOsYyTFclm9GS8rkYhczlUG0nccFoVQNvyAZmbMw5T3s1IZFNeWPca03Ozis
zTGhXLozNePb+vwcPfkq+M9sUTF2e4jvhEbr1zF1BD20gcxac/pkOidyWOvVcTGGx9wmQ1GGEtsY
jGDYJ9xT2qe4TtXfYhE+xIS67hhgaczUPu88P4hiS+ep/Z7OfLnPKqT1aht90icHR5dRdF40wNa2
jY5hECIZLSkfRMKwnlzLdbYH5MIsFqygcOR3RtPYgryh9bW+vnEC03h9MTtxACbR+5DT+TBVbfCy
Kf2GHh1LtuC3w0fbxkZwthPn+7okutI5jlr/r+9P9MXxv5Z5hQ9gXiOb7rgpFWbHOFIx7tXze6KA
fyz7F/jaUE7EzKyevM8tLkgL/qd/f826ehOjpHmdNpzVIS/8+vCdOCjpdarwKo+p/PdKgehaGclt
npHz9R3Q3jjIbmJEEvTXXaBxPSKxJhxYKhgc0Q9dZtohwcX66NcPvv4/8gUkXk3FrHbsXq6bUSDv
wRxzleuvXj/Z+mXNOGMKMgTbUY65TmO04AGmxbdxXWxsAqNTWVt3S5+2MG90cE2N4lGVQaNTIa9c
v3z90Yit0WZkbs/vdR8WizzCRvbNQP6UBEzuhvl3JWweeqPmr+P0XsRzc2TogrtWEcVMwom36x9V
tmZklzo4pWkcfNsEusxVR4p6xSjC4oVh6FU1S9DNevx1W+droCVPM3JdbywfocgF3vpOC8Q2M5Qn
v4+A8sAYKfHey74WGQMUSi882lm0ChpBswLtAWcdDbAi9meAVMcyx2PJDNk0YuBZuWBizB1Cc8/B
tBEGrlhxVfrr0y5VmtRjRijKasysQlym4QUum+1usiFXTEwJpnLLoEB4BqZ/U8utw3CHF5qhdxmJ
ihs8CfzId6Z8m7M+fTSW+SHG9wN3iqp9ovneHPHeClg7s1/GVrFfKKKd8+qcVTA45uo6LdlRkvai
kG+iLt8wR2u183p5WtMeuzD8GQsyd0PX6KkDOjAZ6RHxI9rYgB0B5lHiYm0l73I941o+GgsSuLCu
wa0zTJlihMh2MmgtDFFAHTglqfuhB+6MkwoblzzMg6HDJmmpnwrFcXy7hGVkyzpRxutp5Vq3w5mI
hqv88ErlVwqZxfqQqmxMDgsj9esrOscgpns3cYGZl+xDvE3JEDxM8q9FDXFd0E5mdYUtByv2i2RF
8mhsTdpuRT3dVGpEi9A0Lxu54U8McPmtvtzkLYO9Ti+uColxZj6+8xhq1e8YHbs0zeWmlUdVY4Q4
+ujKYX0z1oNrBMeAUArkNAeb/L3TgnhzlBuRA0Vx08JgwH3JFmwGOm/tPhDa5bL0/PgQc64wy7ea
7ZDd1dNVVSMmYNZtMxesDXbtZf+CdrzZtRFHW5DmXxd9jreWSw6juTB7Ag44wH00XxsGqEWf3+e2
Ex8S0pWdLWrGdBUee5fR1S0FFheV2uo3kXXJ+1vzanQtDXUxHFvBMDSzWrwyCquZR1yJnPGXIreh
NwJqTVyGb6XOd43MSmiGTJ/ydsgvtVuXsbM6v6Myju1xCuastp/Uql5O6+rK6vkaTw5PrZ9mIxgP
c8/AsOIwgGnB/5/mg5FY2LExQ7VptJ/r9qSglYc5ilYLEwGNLWkgSaZX0iDMbEdpPTHAU3AxfskZ
IN0raXfbDPSwK0Z79vIZKA9jWmDgY1CwWxwqmsyXZfI4HaT1mtt+iTROFC2xxuMU44vMe8YxoSZ0
wBmc6OUh2Jo0hmqnTS5a9vwSX+GzZk8XWg78c0orbMOc/E41k7t0Ek/rjYDZNe4h0WIvysaj2BEl
1HKPrPGmqFDxzBk3ODDxnR/B7nnrnSwC3StEE+3zgP3ddVRQhaFq7Wkxf2aGb6/1UK1Va9rJD8VS
b32tQko1Sp6Jm2nbOuO5xExu4UPb9MjkWIN2y2rQCbzk97DFd94ahcs/hUw3kkvOW+zojTUKE7b9
EMsINK0pz0URyuQ1kMgNgPmNZiUbuVEP1ZcUQw1vDRHWl3D9fxHQdfYsJljXDzOOnLD6SKHLXdhq
RXPsetaHk1AoLOum2Cgj4ET4XsOuSvBzKuHRzLRYnYf1FLTBdPqxbTyG7X0sLrEedn1bhoYlOM9t
EddXUYrjadHYCCSc+TE32oF3AvO49des5+co9xpXxtxleVKz5XmwbGObh0zSdWXtt1Mw4xnDP1vp
QMDIwMSm0+/bcb4Cof21duCwBawvsCVeWFNCTs071RgWMGmi2yezdpiiidB+bI4mPiVeHsc/Y+mU
MGVQVblReoLi1Ejiy3Bhb15XBeOPw3bsxc8xdefd+lfrVmIV/VNtNHftwmk+JVjADsl0U5vfwaYZ
r5+hjowXELf7VrC1rbtVkNYdA5qEFJoMzUoCvEhu6tW30MwwbpHHA17pRCKcxD0mzZv1kFg3/UZl
5mhw2YF79sR171IsXgn8BpeNA843lRESdPlnB80TRyH+hVVJAlRTIgLYeJoX5wE3o+BEJyH5QBTw
prFjq2Rbuq0LEy8nTThM6P2eRQ41u6ZoGuc1hloXcj0595gkgp9QzKdoljaLuoqCPw9yz4HBpgqC
gySOjm4Z5jvVpEhvtuxVqvVzqfUn5gfaXQ7xAIva4oDs+7qxneaD6zZ+75LL6xY6xzJJNHg1C2eu
3687KlyzS0e6am1vXlR5gXehtkHYW+zkg98r7oJ6BYRPaFys8XwV9bdpzdvXdlSuKqDKPvMWrj9q
BBoWvl+tolzqNrE+Fk75gUwIFmFP5RshwqgM9a7Hsw8BQOan+mJu01i759Uddq77feC88eeof17D
Yopl3i8liX/ovum/t/nWz2rQyMSLwwIJoZtvlAEuuYrVRDTu1ZklFoFT9JSQnK6QC1KpRtefIkCy
lbxecoTX1NYSzKSHpnKzxjup2oFyqACeFG1lQM6WnmpNc1SII5uB4ZP1yas06YgekSM52S7EQUrk
uFP9+dMY8mp/zfB5ciw6zbJpJQpTyALJr91SURD1Lksc7NIC9IT1E4E7vj16cFhoDGzDMbzRmn7Y
qrgrsAUN8XHdOCrVOfaixZpqzq5jdXzMFcnak6HY+m5nijuCOa/3eP0+A5fdOWo+E+6FNWOT9jZp
O0rWI75dGKxytnJQdAx67mzyZHlTe3U2EZX7Q/Ttg48rX6A3HxcWLANrcsRTggd+/7jQiNJksOrY
G02AMpo97JT82pjlMZH3F2VLMaGJQWEnwVU+Y8YJgVyBqzowSiSPwzWAk1vc+ihyZ9zblIulSZMM
WJi56tmp65k/ysBgqfE8Qt1YGQ1QcReSOCNrm3WDoZAEHnRo73XwX6Oj//zz5/zvjUQzgObYVMos
1RI05H//nA7zswt2o/oulJGsJZLPS/pFU5qnxKD4YrhsCmv2s0aWa2mhcmXiL0OZNV4Jl+iHPlnn
smudT9ier8+lCGqQvIByBncMOaiTpz9f9hu1N++WxoNhNpBanYsmwHnzbo2diq2ungpK+AS0zlx3
u2jgXJ8JJrBnp1unD2TC1Pcn7TS76f2o4LU7zEXpaZny6c9XY6zSut9WC5ejUwWzaLUzmmi+6egz
+mtL7pq5c4X2HWlk5MeLQoJUydA/GJHMg4zssUmc0dTXkdia1QyIqQgF/VRxw2PJTujor5YQ4vzc
YbHVOjPj0ul0DEyzOUYm3zi0l2vGHKTxlzYhci9USIIaxan13CdhdhrmE9eobqgx/q0Xjjg/mdlu
cOybvZ7hizUlWoNUJaAAZQf9LbABjrU1nR9bX7VCPJ3RsqkQp731J6+7lkNRyMkvVCa0ADOTO4cJ
Xh38OJiYlvOSmqSvULr2YgqjbS0zd5lmJAlguTL8yfTKHWvm4jVF7zCdiu2va/hRytNR00k5msA5
tBMojRDwhDMsJPXh07qc8IsFWjJRiXElwGqcpUXsMvpBg8vOWhqFzdn4JgZQsqSw1kb0Ib4LMBcF
zghoCnY0Y4tKuUE3VmNPgcW94T5kiupNBuESpSpZowApuARciTKxV8tILhwxN1MaMK6gjUaTfKxu
209r/riWo4rBvFpkw2DMKUdN0jiRcZofyDvPnWk9M+4UI0KnxIuO/5hFrg6oJcj2iTV0aLXxsAv1
EuBP9BgKfzR5kmvkPpWal/Xm14Ly9jkHUHNu8vimCWnJFM5eF3N6N/LDNk06T1fLTIWyxMC5lxUx
HV93EyS8mg67sbFOUWZGMDAJgwL5mcJqRv4xUhFtIqztyFAGbXkIdQJX+bTIE3Bb50nvxMCRulKU
WubycRykLQowFKOAbTYoTAa0zHSapDFb+MxkDjfWzJGjCZfgDBTwiDGmVg3bRh5dWYfRexkBS9Zz
xi5VQ3xaj0AxxaiEl+T7elKk9kwpTKlfYz4t4Mf9yBuqh3ixjwwvcd63NnzAQK1vQyV+sGPoDEYO
X2tasBO27fkunGf7pFnoNgr0ykagcnRYzXGEA+OjzU14g9JNq+nuZj1cx5JEc6FUuH7YrsWpPp6S
vQ2BCIb34JzN72tsHIP6HtqaBICcVO7pDJED6ORIMCiNJhg7v5bbZdqcqUt9ZKMxgcMx3V8SGzM+
gdGhr3V1uelBqa1bp4i664psAhYjO6wls112lWELI64AUgR/1y0d3S86SMGyepQyl9vVwXDsy/re
BSiyD4xw2IbQyrxFrvnOVK6S1nS268mjYBl4rLBwn5EanEYGFhPL5qlp6Y+8xpI2CEftHCz6fnTS
+aJKah4NNQ4lJ6KwzfBSwO8uZ3ver0mv1qQGxil1sBYKVALTHToCirVsLGGJfWWPfCGiGVvFF1Te
Qi8c657ECgwVgDC+VR7V/zkS1lPjtfgccopGSfek1UwXoZ0hL5sNC5OWCmOINbHC6QzWk1ntK819
JOU+IvDmRErc26q0MG8vsJptK/d5PQb6jB0ixwusQc24t6qejnGX5OAJYhhhTYviZuLuQq3cV9YN
w8epx1DCa6EV9wRwDXaOPVTh4vbDlSmkVFtFiXj5uf7U6SmhRUbGzDDeyWDESSUnynxTKM7qAjkn
6W5Mq/i5VkdVuX57IpOQSWNC7ynyjAFZKofVKHeJuA6Kg5NYPjMIJZZd0+vqGo1Gu2j7m/brENyA
J/oay6jRGeOnKe0O66pdA9r1jQlnNh6FvG4j9Mncj1CKHEtoKEvoIplV/NlgmMLXa+trvwzZq+Lx
3XknjUn7NxGSRpvMcAltHUe4VOh+jxywlXUzdGwYydiqdi5MX8txhS1lTt2V0GnXa5TzfqaeBWcs
ZsNRp0rGHSjAlvqYF1BgzpAQ0ETG/pruQGkyFCMHaZ255QvYpJc+vhRxC5eqQ/HRwlljM5Q7d6OY
qTdH1XmNS5y0C06Lw/7oagSkLSYO+DatL1oR3QN1ZqKBvJmSX7fhpefBkO/jVNMcNSZYg8RpvPWp
2ErrYPJWMUyssdhlxdGWz1lxMl+boNat2WlhkGkj/oI+WHlaCidgxMLa1J/UdNLOa/VsmiyOzmXa
aVp5OWnjfZ63jy52JWseacD782r22tcIak0dJ6pUO2tMtqPjMLtnGlhXRvGlrcMRr7DKNpgh7zLF
10mEdo25mSuq6vKIknfDHJXPYeyMr72f//zThUapGMAIB6wLtjWIbY0xF96RrA/RtcfKcX0cMUyB
ndPATk58VcbwZOXMvlhGd/fnOEn7rxyCJWPL/QH5JqLQt2PemjsbuAGGjPWoNNjWxFzP4nubkVSZ
TK9rJ3OQAarzN6U3XcLk5IJRT5nQsUPGATUi0PTHP18Wodp/RftE+gSTFF9kfiPexm/wweY+pM1G
WykTl0HSUNlluBdoGx0obf6pjxyMNpVIbDX0CIv1LrZvRWtWyLJOYVPk9+P0KOzy0elcLM37qbtr
/i9159Ekt/Gn6e+yd2wACX/YSwHl2zfb8YKga3jv8ennyWzFzuo/E6OZ4x7EkER2sQoFZObvtaI7
6VNN+C0FN3Sm8Us8Ty40Usjm1tPvl3wvayO6N9rQaLr1Bh0Kmbs3uHzti34Z4tG9c6Uzo3VoBiym
w5hEzlNBOFZvLEffoWLOul2BIg8rT1JQrRy0jdI5pXFfHzBqPk3F7PCeo2EHnUjx+aR1gaXF27nn
iLUZhEfGNF4cshk8DzjsW23fQsMAmpMrc1poEy5Ww0AAdOuT4sqO2W2nwZ3vfUsCI/rgE7dNcXIS
RTc1Wf6BryEB11vtt2FPCPiILI7a9NrpeLpqN3PDaAo7sSLu8NrsTGLYbTqRd0HaM7GpGkZpTjR6
2JJ5MRG5nYdaroVMQReOLcdcxw2CaqsTLr7VV8zKR3TrnDafUqu7yKIEopYOOBnv8z6/HZifSNKW
seSs5mmMUJzUK88aP6lg2Vt0YJc+CEOS4IwV8Rxk+qen0ewbe7g5MA8Z4mhOaCaNmziztNAkRAgd
yTkb9CNVDgV0864vhsdKI3GtoV4vQU4DQrlLInSN9IVRVUwvNaFn4dbR5hO3uy3LTmuxXkrt11Ce
27IC+e6L715LFkZDzTWaxnc4l0PiVm/wZT62oBczx57LwLHT0/K5L0WQGQani7dlQHSZUpBuxGLf
NPYxkdGvV/E52sQDLhCzffOQLMu+9Yx01514qzudetE5bFkWK4fckOkWd7AzbgGllrLn2drdrtmt
37zPDKX4Us27iLo/GstCdznI61jEr9NQhrNTnyvWy80rd7MxfbpzA81ApJsViI3waspNOOGerDxC
kpCSI2Kh3iQYwJymn/yNXe1z+9KuQIjUVatlqmYcsuh53d0AkeOt5h31KuTGTweA3Z2faycucYIo
FLmsRyAiL2k4CCtx7IDnlXt/SaHwXf82bssbIx2v4JXQJw6R/yRo8+J1a/200Yxqo/ujQPIb1b/J
+AsK/DQrsXxT7j9sesMGLkDW7fl5sagRyxsLzmw6NyIJe3Ly3a48DMly74jhVPj2awS8p1N2wtv6
WPMRTxuRHrLvIn8oshXpsv262sm7RjPNlBFmhXd1twlxjOuJ1lqEaZiDo13ZN0EeWfvMqA454sQF
78gmBnp76OnytktSzgfD0UlSHAnBQDc22yTiltE7ndJMAREBZ8u6FwnTrp0bXIYpOdWREYwIEn3R
Pq31Ae73xi6WQ1/4iPX0c+k9IFm6n+coaPp3xAGBZddPeW0SmJh/6Kg3sya+YlzbkajuuD4bYXIn
tP6h2Zr7SKs+bNNBt03VO7W9ELjVZXFqeswJ4SuA3ev+diAOL44f0yi6q1Cy0nx7bEnBT0kN9sz7
tMgftzp5W5zoAX/cPtX10PE1AnY4+0pzURQ6Qt/Tt3TIZUwzJEtCIzV+HWsfDw+rOGn5I7l432ET
fvqpXe4sfXgiXvC6+DdawhAinFDUz7VxIHxjb0xvZvLHSF6uFdHfBDvvhQHXVlih/ow/5RF78L2Y
fvDWFzJHGhOw4IX+vagi6Nz9rC1M1IxrxE1hoQ+asYZfIu2TybW5AdMJt2LcebcDOZq+eNbNwK3v
ohXV3i+9edC7BQb6LtZ45If1DFB3aBIocpsM2rV4zCnbzGq5fsbBzKzsM96MNGCMyGLp4hZD94wI
bVeN+X27uLtYJ2ljPg7UNUY+bt5Lb9Q7QtRhfBuOASkHq3zn0XVN4M390l86HmhSB2CCOhJsNmjo
n0NsP2EjvvZWfJBi491ITD7fkOea+3lwT4nMOrAeN/PXoo2nZerQfC6EtYtg5c3NVnPVrOISS0wV
SQbi2RtPq48VJUn+yiR/s7V+SATRruyG0E+7g+d+WF1z8GKYXTFSnSMQDhDu6931ZhpOdk9ZBPUF
wj0WFbSYW+67vgr06CGJbjnDn1p8lzuR32SYCowN+qJ5GK3ybBr6oaeaoN1+To24WarubDIw4g3d
dYSfeF1+WZZja5v7OtGaYHYLD1vAcwk2wC5OTZzslTeFd+4o3GuhJzQDjTUK/TGhuROUkix9ZhZb
O7uV/iTstwzMTQMRn6eznsZhFH3W7dWXKwndBRuZfq73exHYTi+GmIPWQluZQ7ub6Q7H66mznV+j
6ZwJMr/Cve/07tVI0HHy8Yv83phBFJDYONsxWd+GdD9pVFBFWpCm+tldPm2GBzpW9kTABZHhvcn4
DNuO9uSLfSNo4mzExCUNJUpSimcQ6TxZcC0YUJm/EUNGG4a36iXW1+dOR1Tja+DINsZssnBmLARI
R3jGGLkoZSJfWMOmjeyloU9Bv6/z8WDmKDO7NNDLCq6sP5baaTSmj2GLxE64bRHQmn6N9OJeN8Uv
B7hDN5tTt1psztLWwvZixkHpXyNMyJXpZpfRemiS/NfS53iR6wEWt3JfczdKdj5p3zt62az6t6Un
1B9SJWkJPs/ovs1+/eLmWNQWRPUif95SxvkBFZZhZA/itczK0NGetmEJRWTekb9shU3aPVsGBQz6
TMmKb/2uDWLXk2hF8MTNvPX5zaS7FIdkT+N8OxpmkJB1Scr8VF2F1qLxMgLh5sGkyaGacw1uCtIl
+uqNGgbuBObeSrBzHnoGlTWvf5iTcYhW56PznBArucntqp1Enj/G0/20ZQR5UQ5CRTssxUNiWQD7
xaGGPSxN/8HgRz3cffY+Zz3z9TEg81Ebb1MzPzpc+jxqH2IdcR8QEsW0L7k33NSCEwiCuJ/t4P1s
o5HO4ZrUi366TPEKQJV4tKVw0uHUtDHk2vu1iw36QEkJiwr9Y0M4iRKIY9tUjeNjZp0M9qDZz23O
j+kadIJC2F1m/KRGBLgb4TgFoh3ngMREKxKWnaMTjA8v6IwRdUBFdIld/o2aTHdXDaQfzoNHcLE7
VwQw+sklScoVH62RwvXG7UlokfbckZe607ZxuTRtF39znHLEdOs1ofpdp9Dme29YSTVa4z7QBsFA
L9tJ5Y9GNmkwW7WgnZL/mdS1TkAmMuCvP5ytf5y0nsIJpvfQllv+zXFxdjEbFhe/jQXEkmHuORnX
N33ktRTCXLs1rl7Xyi8uPLyMZHNZvurzOJyooFvCOUImHdmDFhCd4xy6ZsBPKv9IZ9CbgYurOqoX
WJiFWSA29zQvW/nqZixovaYbF/W7pkT66xmEXf2uj5h41crAJQKNmk166t78WuzptIAGsKIaUpl8
ZsLQTpnJiSL6WMkw7XFOx5WgcEp/ber0bPbPhVM+ZekmeBy0sJJG6dFdT+BuJJFVO4pLA2tK98Zc
/MpuDKN9TDKUgpnTYLWS9d01KujevtTGcKjIqbUm89lzN3OHBBUoHVTwPUNsADKYvs39b0ZvEjiq
Z/pDW0hRVtJllgKqT5KP3RCea6YxfDta2vbHY6eV/xhdG+QN2M7sIbTXczStDc6EdZ8a66mD5oea
73izxSmZiRspOkHbEAVh3kgZ92rc9w42ink5pLUOnJnEL8R6HUbR76vOI/s2emp7TA5rtl2m+j4a
l/lIny3xsTg0MiTgwzZeVlF+T3QyujYHm5dxk1DQU+hjE3h1QEEaRz3axNwGcU6yJYidjEeflrku
q27dHeqr5DIJ3G+uE3+4CY6BuJO14X1KRDLpp6233a15RsBRd/Hn6tEsHVLzTdpvmMxh7VmjKkCZ
jcZO6O/UYrWt6+TBRiapzxNaUAw7dePcggKj1IAqGGfPwD0wZhc9eXM6j50fTA8BxfJr1AG9zdy/
Wbx7QqfIz20fan/gtsBnMuhmaPUIXzqaB5bG7ZC4L4cWiD7kCD+Ilh43WTO8en8qjgd+mzFznvuk
eMpK71a3ykDL7dcckS0drPsYA9Qs8FPYZrjOdmDg/3b14dlqHxL3d8OLxo31B3SerkXKFlL3xMD7
UlUlxhw7OpS5dlziDs9g0e5dLT0JYQbDgBYtX8uFd7K92glJ5Hr7R3QDF9vNCM7nbDd35H2u7Lem
xQNNCZFGbiGQHxsadU53cwp7Y0c43Gqzea/ZCPdIsB60NUTetKf5aj87I5G0pBrtosnPd0vHYNI/
bWt8Y2ookQh0f3HtOqC3j6BUMnWqjCzh5tUsNFqsJxwzVX2XjiLfYVegAcW/1RzWiBb5yC0k4cPY
PpoOtW32atNtj+j3hiFD4aKOcDZwgCJsG+FcDY0a0a3UPIrTh/RokDik0YVzdgW0raiK9QQ6JZgk
QyRLT4Tf1uvZH9yBpWjG95gQ4lSvt0q2tEmYR3O2tygty2vhaTjuY9Pad5U338YUzq/Y4XfFRLqq
mwv9DiWUEyRbH320yEvOpaHFV70wA5sTVUrcA8tCadrt7TySjdZ5Bb+isqXfTaPeyIRyDxNZxEMS
+jP1LvTHGU17asvuuq4t1VKTezVAoJjZoA9QpdGI0OrmVYyerC1us4MQFUUi9LTuQL9qfO1kG801
iRN2nT34k8XDrg8Pnun/yRPjOprWgpSP8/mUppQ5l2yLaW49zgbnoHEyp5PSq03FZB4JMb+qazqK
Q0aVSUNi8n608LnQ172iirOgrAgS3DXDJvasY4+1R7GlXwdfWkVFZXr9eNLoyAkYG2qkqtqPqvce
qzX6bSBzBdlF8LLF+p8trp45m1AjKC8l3QztnmDpQ+1R04Qyz1xrIQtrXpQKWeGMigBy/VBPNXiw
gcOl5YI6yz/t5c4d5YzaPnIYEIkp/qIA5pqHoXUWc08AFMd80k/CLPc/5snimLL150lKF6bR7ve/
SiVkzckK2epy+kIm9RQcIU5WJJLTFl1Suh1HKviuk08lLb0+Z71G/apTSlLT17bzEGUqKW/foXGC
VBluELf4Et4kzvvUpS3FtNo59ul4b+n/hgzwXhSXrTDLknaj3UohXKjUWSR4oyMkccivkFxQBnhi
rYa+kJ+XIq4/osrpBTWsL02b4jccbfnjZjNzIRFTecrLqb9ckVyK7lHcIF5sMhHkJ69LN/ASCCOF
DapXFpuugeROe/W+MlFp3/R4wR9lc+NJqafnwzkxXqmvBIEC8d+YDmnP8Y6poASGrKHdX4SV+iOJ
gaaXMCwoZKnu0yQrj564ZYFbAlcqVFMIRNQQoeVDDhZZU1HRV7xRPYwCvuwfpxGtkWJKamIc5iTp
Dul8Jsw8PS7Lr6Ht+pDapG9fomAdrTBLWG7YZ0USSEy6MeD8qWPc5VZu7dFfklCO90xd8xibrij7
oyKwXAwKAMw6YF0akCvNQ7jkFxelWAjv0ewyVyfmyVMKKK1byV1GCcQypWU0y8tDLQ0g4dy/K0an
H41XmnauGS7fL44n59GhpTYnTN3p35S6edueHHpObyXErT6igs1F1/j8GZ2MUGSVSgwQL+0zSISj
OMS5RFqTsfqrKxabfkcydrtXui3FoClBaozk1ST850uYpaTuSsqykqy+UoS0mL6+V+p6RcFpaDZR
owIPupCJgWYwpjW+Fnqz/Uo1NX42KSBTl1tJSSN3O8XldnY0i0g7T3eQzvgHBehrI2vggsYodOzE
P0aFWHf9pDH7jeUNCRbLzpDwvOIVBg/q7UuOrW2fTpRWAF4ahrr+SwRbdZnGuIjPoeJ4h8IlaywR
aq3Pc9taZ7lFhY0OFxLTt1pH0Mcyn55BjOaopHB3riT/5ppbiPMXgDgpsofSnANFzym3TyQ5x4p6
nkln/2w84qTUqw62+WKnHSugpDJAoiciUt2z0pYwEwemWa/3vgACkByBYgQWhiVy3D5hYtGujFSc
G8DTgbofkmbvcgOiaJwMIBztOEuTkOGIJkjiNpze+rRvwlZ2hyjU3tFrFoLySH1UtpXHzovzU9qV
ghuGJ6hjxjiq72EZYSS79JtaHBxfHutGcOqOGl2fiqc16X73AzOxlYLpif5eybq7CWZECofIqLpu
GzUtRRtfk3nFJoGQOxDYKdXXQ28D42OEnOtrE6Z2iXLV2f96/O2GM/vikkocA5/6MH9xHmu7xIjn
nd03j13DWiT6WDxt3coqwzL9xVQqli6ni2eXnJSs0l/63+NG0ZIkf2vf/6aP9jcvJT6tp781k/x+
7pJHo+ULGu8VzZ3UK0dz3UOE85pcSlgLBD2Su6xWZJN6Sfu5xYIiaY+vRVMaOGTBsTfU3T4rRs7G
RkrIGEXn2cBiqxZ5q+vaXdG7/VHd8F3Lvr8l9+rVoxTnkD3l007LnHS/TiDIIpt+x7X1MccOBcG5
f6uUp1m2PnUWcSp2X/80zO2uKZsPA9CKsPX3OkEUmAqIFtvIrlFuPptTmZx0C0NwHzehpjfNuYX4
/9KNUq/DwNsf1POtHjCdE9RZcORU95AeM9LL48xUZCNN8NvrGItbtzJhG4T1faRxCsi5hBxo5gYW
WdoKBjTiAcLVnVollZJT6TfVbZ4JzlwRbindMwhhRqaQwFeFo0vZz1C4G9ut2wZpexuVUKyDmXCI
k5uSs9xbZCQob8xUOCjcUbRRg2R7WLebJlBLXl6VFsw+CZFSco/saju1HQXEiZUcIAxy+o3bG6Xo
lYHnRzFYH408yOceZiSpnV8m43N2X9qpA2Lo7F+WNrjcCeP3zqOp23HEweKJ3lmoZECVEZ0klKvs
DLp8A8sXdWjTYWw4ZnzAYwXsWBdAbjm1ZjTGQZ3ID6Ief/UQ6hpekVzcK3paW4/IQU5+XNdfuuZy
sigTiG0d9oLQCikOyVJucWK1+mCRzo7I/EGT+rEbcjpu5HNrGtIuXh5y6Y3SJx/YnceN6/lTCfYU
daiWC7Xkqe9FIO7dm117Ud9/mce/NYPwcXVQU9y1iXm8Eh+VM2tndWocBoQCAhMAzLZ7pz6I4v3k
ZujY4tzoOoqBJP3jODasMk1p+ha9jFKF0gJ9L2Nc3/Y95Y9y7cyiBGV5BYSHrl0t/2pDIszl1MT+
RT0kibBh9pHPc7UxKMrmAr+Cs6mljm2U+zcRue1ee4RReUrr9G3U9IguxozdmiNNntvsXlR1aKn5
RVl+LVKmP+7mVSfMjdDJvVs33PAlh5oYfRl0K29O3ZyKBS4qckR0UBmqGU7qSKlUT3MVv6f2+Km2
GbXqZIP/qKNa/dp9ILgHGKycRES2qS8Zgmf8yrIYmMuSjbAOiQfMuVIznZrpe8UqqnY19Q0WC2p3
ws1/VjGQo9p79cVmkXfuOKU//ftmTLc0ZVnpdMwoYgxcAt+VZtuUVLyTf8eaErgV/spt9IHipUVP
SlLslG4xRiamfOQhfbVlB6u2buUa6fYxvsqOrHwr42flvaXVHmL0OLvkwA+RQ5I3XotjyXPcGmt1
Utcqa6YVpUt0Vg/6BIbGuolICrMGiSaJ5YYafco7scDNKXVItzC3L/EY/eVPq2kSnNfxRUkPlIaj
IEMucDr73iAk4JJLN+Wcjj7NVdhGYlqaqXJ1T/hSQ8/USP8XTyuGTrW0KWuiMpWo3aWg7yQQ90Sn
EFcppQNewxeNluq3mxGgqLslSgUU1gnJKzO+clq17YPanbduBCmmB4zOgWBwWWusUvh4g7j1kAX2
nP+1s3rC0MI0e5LXG1mpHaWvdKefjSkDXSsItKpMixIbGUmpNAaudHokps86JS8wFZjGje7OD1mf
7JW5DcXpt23itJP22VOfJy9WHS7EFx8V628SLcORIDpqaHeJjI7uW6my+7/HBQ9fhBT2Lb2/T6fi
hU8aXWzLOdv28q0n74vjAG/Tifq3lalbjFJdjoasFBr6H/z3ohXHqUMmptW/TMpfHt05ksYEVsnY
Q5dYefEdftk9QU+48EU6cBP8VrogJY5VF8SdohvAGnCm/H2bx/kkJrQtjRw1UEPdUNLK7SflT8qq
oW405e5ViiNfYPkoCePZxUsRfcQbIuSOAADLh9vqxj9KJzMm0jYVoQwkZjI5tqb+4Ligp/RAQBV0
DvlA7m0bca/Wujj2TX2Tr3q6zzIn7OXpUH5kc2gQaBNYoW7KgfaqQ9y632yc0kc3IkFNil4sf3yd
euek9jT5kCjZhzolVfE3a6tZw4xOw9P6Xd0Z6migLoI6aA9yalNP2lrbT17kOMqworYEUD2QaR/9
BIIsYSefTlO/q9+JVlB4yvAgNlrjxA4V7dWi1kmkky4HdgKdsaVbQt13Lq07POsGCT0G6cETx8mu
0snB6sZPjU6ecLWlhCYaj/NcNFh5s/4AEcAjjOhKuk++VjBpzPNG61CPxXbVdHHTjmt1UGqXqYMW
F/JilVysr4P9vHggBwO93tn6oOYAPyfre26raaeeQLWGZ26Z7tvh69jXp+Ot1kc98k+cONjZbxjw
bpysvIukvF5NkJbIXiMbSspxpK1y1CmENzCyzIbz6PnVe50PpBltR7WnQTe+t5F9jEj8oheOmmW5
Ogxj91N9c6Kcn4rFOJkGZQ3qyVKSGqm69+l0Qjxq/lHnKrXsqHNENjh+6FTDXd1DPKwQ5FJIrbRN
29rjoqYSUvmIlDjXxgRWVoyW6gZWKraBpCu/19urmmvVDa82sKqOHzziUiJbf039uQm2V/VD8ybd
kfFC+11hfS0IM3KlaKj2L+2iiV0n75+8YdwFgT3mZnmMJpNcdWoEb9Jef5sj71PtGjgRtF1pwGN4
RJeryV0J/SK9fIj86vtWIaRMh8F/gAaJzZcvIZxOmiwVbbepMzxxy9PfpH120gKoMzyq73HNHfSn
WFGm9cpJRfsa8qPJ5USNJEldO1JDSOx5dKWcaxw1XCoVEJZBdvHEdCqXpsboqPnMERUk6/sWr6wl
WItOo5k8VnLaEgX1KFmRX9VHnTXvm1lkrw49JIHewJ6pv6vOCv0y2o4edNIqtPS8jPqmp0H/7DSf
0RnMWi396n+3fszJlZ5Lpz7ZchkkES0LZVerRknmTG2FGrDspcDzlh6zTReHyAJwHOkk4FYGzLBY
OOVSob4s+S+ZnAUWqUxtSiKA4Lw6K34ul237Wi50gfoUruPLraUWlnElNNfy808AyVvUPNVZd4yL
unDqKLmOGJcjvYH8EFYg2Sr1aWNNAxNHJIo0krU3WswqQHpyo5eWQUJahoLX5vrHbNk2mgmP9TKq
KabSpueJ8QkUt8r2gz1R2j013+Kpaa+RZzx5mz7+5SVjomRuGftdnSoihqOmWsfVTa/eX2Y3McdE
BhSPIpSdl/TvUbMv/RUwvLJGJhzrT7zlH20RGU/pfIwXf/qaomynfqSz5lJ4DtI8GQgxo1JizMPv
kndWz8ZakP3JwcFBOAUtH5lBO4p0T+bZQIutLGb72IYCVYOz0YFpDfTx2YG2xBAbXvOk7KeMCvPV
LgBX1ZflaMhljL5hUueWUz7+MWMmnXzvPrfcW7XfYlhh7Fc+B1yAs1UEBHJ/a630JekFyUj2VS3j
amZ26Zyhnw5pgVo+apdKZzfZrkXGgT73+BQ4sWLYRO2hs8F5tLx5tC2+kKLS4QMa9knH4pwLxrG0
cOzsvFYQLe60qzP2GJNaOhxObvOaVIa9L430mEy8cjwC+ZTwmuo85nrTxaPt4WCj4Vg4l580s0Tg
OvVP2eA+A1NxaZhXi2iM7gcp+Wrz5uSbE+Y2CKqyrXrqHokpZy/uqQIIzQJ5kshxwVTm5pBd5wc0
4dEjYSTj0SDY5EAYqke9jk1HKTkBYzEWh65kEZ6hTE1vatDaAvIJ16Hh2u0fiqaNDhDHP7TFcg+9
AOmv3FPloasu5+xnFEWEd9rth2t3J7sS5YUGXwAQEiFyLa8OY3dF0E8K/sBy52VRCFN6H9fiZdaS
/EgJJ/RsSU1Z1u6SmECtzOTx0hxa7gxrHMN2DbaMeNDMcztibdtgbcf22iIVc6r8Ijow4GKc4KwR
kY9aHgPu4iE0vfjqreSRzTi1n7zYcc/Z1v2Z5zVCAIBtfe7TaxJ7u3ztCa4gZo2ajf2WLpBYhOmf
BXdiEFU4AQYc3QI7ewAglW55czPVMrokbx760qcBRzTePov346wPtxFZ97VNjqLX2I9odEkKlGbx
pRpEMDBghBRkXkSy3HnJkpyMc9uR5rdu2sWpuaunxHzmeYj7zyGtfiUdT8lkLNbVnK2HYWnft0jX
99OMc1f90oDA1H0jE+S1+kC9wAMIE4D1aH5uKxrDvNlCU1uIT3L1Q9kb6OxSDt2jO0JG89X2JQ4q
rkyFdWzGrB0T2bdU26FMmoz91n5wLO+5txsXy9ga7zb48WGa32jYvKlswCHhUg/YC+29cWNCWmwZ
5oevI3G98bvntz/8uG8OJHYibyo4620+JMuY40bOSG/rfUHZEbQUrBuQg4nuZK6TF38l2cRDGQLE
LB7yKtt2ppncN1a0crIk7sDVnMBbKBnJ5DwH/fQjduNHKHHUgCt64qovn5H+/8a1ExY+ntcu766d
l6R7X9dmFNBzQa1u8dou48S8kC27aLhS8wteOPrQzVTSFMMxux0W8hEy5uy9mVn5Kenkz7WpKTmS
Y5ZNw4EfLnEtaOhffbwNy1x8MGzYx23sXjVw1m3Gm9/V7xaUzgGd3gHZHUCXT73IbxcxxU2TmcgH
veXqzr3/Oooffmv+thffPCRx+jOlD/U2xaAgtii5oyV+264R5pIe6TUpLEBbpkt9ocfsTQk4IgMG
lxy6HbUR+V3Mb5sr/GPlJs8jLAA5Cm04uxNX3yDbH3WZj2d+fR2Nzt2TNwfPZ9Znq8lICMDYNnfG
tFtbY7o1cATPaLrzjAqYjGT0wreqG7ex3hcwnGs1SVyohyIhp0k2yGa//EJLCbwbvItrzvfjNrsH
egMaBCGMHHNNRbcgnb4FxtNziOWk/iS7vjhU5XgGG8uuS0urwJSuOepNDCqaXNuYNrFte7LuBa2W
nApq8jJZLjzMIzmVqaZnIue096AYYt/b42u0tPaxd0jUwEu4J8QjuvHAiKzEbc+z27wAxR1NC+mt
YyPyLyNBkL5I4uPozf1tBkav9eZ6cdxyQBMGc6+Ddlw6r9pPE3chixsai/zapzqlrtzLh9KX9Qo2
F6Lx4wZZbom3Rk5Gbmv9g1n3XwJypcnOBGxBmqRbhucSvv53hX/FPTOzyTgh9eZ+4CdkPU7WN8te
CJRQCnqJO2DTC9BTjAeYljlchBgP/7U8G7/lf3AamLrE0ywHosYjAOnv78NPYNCLjTyPTk6cZX4r
MlYEfU7e6xQ9pZw9lBsrLuFoInJZ0c7BIgHQ2DNeYdL2k2C2DVAlhEDSuqb+9LYYZ8Rgr5qH3tlK
fmtamx9WO/9e6qRXFujmjZcod/c9yi4xf1AyQErByhbcxRERSM2TM7K1oL0c49vY4WQ1uDWwq7bs
4C7uFKZjZPF1Ko3mLp5OaUZPdkwyRpp2hKOSVJWuBH+PZLIsBFwjC0vtixGtL6Ohg1dVvhtmrsZP
sMmomU0dJ7IWdGiG6lLnilR6NP35Jzn2zsGw11d6Q168mCw9Lf7yFlAXX+3qKnta6IZh0PN26o2x
7b4O7LQ7mmk/Foz0X7ZjtzrSCiAtKhL91wBhF4vQGXk+XwzC7/NEQDan61M7E7Ig8YVM0kbqiDeu
SyJNSVC8Hnu6nHdWM7dDs9UPhq7/wYl1k+bZoSLCZsYzduR/4H0zsuigTlhZhI8MD9uXb8TxTPvo
EhcMqKGOW00af7OT/qOorEfFFKmTedpMP9eawgI4NpJH/tBxo6ZQBozlTqV4oUDyWbdCBYZpkcvR
z/1KQVGoY5ycYmrZdLwGanqWtEMvWTt1UFcOXF16Qeb62jBMq6lYYYbqb8ucm8yixDTrTkAG9TCn
d8qooAKt1NvunXmfdTaDFvgXZKR1p97f6MY/7dXCrM4BU6Zu9Qyl//D4/oekOR5fl5w7IWx6Lk20
s39/bKLKTdmKJlDL2gXYkU+s6G24H6e5+sjyFxfV6Vfqjz0+rYM0bkv3Dhw+MMJgPYmRRpHEjb6p
W6/ZpqtPCPzhK2oCeMhlud3Z8nGT2Orgz+yf1UtUDnsVYEVu1T+50P8TB4klrSM4OEh5sSz7X1zo
g69Vo2OXIIEy2isv8AAmhvOgsW0d7JljR251WqjiSvrKPs4LbrLBsB7yiJ1SgfraKl56IPPwv16l
THk1/24BthwdRo11inBNvCR/v9puUVdTks9OGEf1i0Xe0CZ5H99TyWHNAe/8cjfAFDJIoMuXUFuW
EVCTyxw5vhmFWlQ1PC2G7XMZ40IoPqVBU6206uiv4EUKDx/nJDNRzYKEKTBJYQ+GjT3Byzm1E873
VS/4P0qh/G/V237755rc/59CKAma/39uAtmw+1dzriz6/T//6+FH9aP8W/q9+oG/0u9dSmw5+ZBD
6SPUN2xZ4vNX+r1n/m+dHCKiO4hTwD9nY537K/2eGErLtS2dO8lyPDzu3EZ/5VDyer58nn2eZSpw
Hc/6n+RQqgCDf79fbbz+BrEh8hdq8kyYlb/frxVx8b3lL9beopydQzmGmsFG2C+s5tL6tNLDGX5a
Wq8zhztt2FP/FbZYYWN6wpiwvXvf9TVyE50/02hm127y9kVmxwffj2bkJdZFs5sPx1zNgPCEggkN
sy1upVH60aPdGk0yyqJ+a7fhdkwIkies0QIHQCqgkcsGEX+2fnpLu+xTzax2VZlyAiP0N9w8gQmU
9ZoRNwlqi7DaKEloGjJdMpUtC0PB6gCuVvM/POGUEPztEVeXzDOEi6bINWV7wL84HhkEbD6db2Kc
qgFA/eZpTdEWV4P9MaJp8Tr7QPDTnZZme+oMnQODXJS0dRBvgJW9hkzbH+bttIgZ4L6ABwev1AO7
OmcVKcqLyUnS2IBSCLndd82lHInzXHvowsTzHloYd3IK/8S68a0GdDutpvFq1OKP8NBLS0zPeajB
ya5jSQiN1zzife93JcqhAFq5Yf4kXD1asuzYOsOv1mHiR8iHTuqwokeGtdpxiPtu2dpIzHYzHARm
ztbT3nuCtrYyqRhG/FMGqxg0k6eHRef88Y3tZ59q2ZFAwlD3bvq8/S6aibgvEtVNz2EMSk09XDPx
RpJBFqbUbXE4yt4GP8r3M+pmv94xyzACaOYl1X7ar1Uw6hIIHVC0dFTLS1vUqCPzIV6+ijUrnKf2
SZ/K9BQVCWrF9pvdZcOBuNQkWNbhj6M/ZE5yV7vnuC/2SWmTEBEnP/6NsvNajhvZsugXIQIJj9fy
jmQVPfmCIEUJHgmfAL5+Ftjz0KJ6xJi4EX3bSKoiTGaec/ZeOxW1T1/i7l+v+/mfl+XfCRJf0i3n
B4J9iM64brk+SNmvD4Rd6zlt7pQHgoPoSosdVKphdPEiVNNlUVlQOdMnJ5ruiK4/+v5lKJSH8BfM
idCwzJWKMr6GdW+1aJ8HmUI496g7hi5aqTaGigrlyi5C1CTJ2YKCfZqxV9/8DPN7/vs6wHYKlYef
xsHV82nz/Ve2DlGIOe9+A0dVQ+YJm6Rc9A7pch6FtTRJSh52cY7wm6nGuEpUeCnVuBmy6lc8WCEK
o4tdttxK4nsZf+BcM23aMkWzlsVPMJFPqmi+qwf+/MYsXJ7LEZBJDcbN2cz5r28861fSfvDa9Tim
yND1Vy2ZfjUuQDM75rXUi3ekZt2iEAUzHUkCF+wMP6rjb67c72bW+ea7nm35ujUv4JBxvmz4fRkF
XcvIBHu27iwNx3vOq/q28fDR/v0Wff5Jv98iPgm+iOfYNurhr7bZouzDwp5on1MhUqgyOENvBP+j
ql8jO76iQTuuJnuSaEer61hafBt0p8vGiPajqVg2sFalXkIsmUKASOPYWX7zDf9cGUlRZ8cwcNEa
cIK+JGkFPEBhWTIHn7n/Y/MSSZNit8QfnSILIsJCX3pNOON0a17Y6VfUFreNmB4Lc/ypxd/FRP1+
FPvnzsw3h9KV6/bHnWk0RCVBj8LBGWNK6HKvB/JtqJznqc3Z6pxgx4bUev6yTOQ/wO7/0xb/uyn+
86N9X8cY75gWto2vb1OsKaLpSNpdpyZSwxjVNf4whupmaNBk89tqPQX2HvjlN3m1X2r1+YM9UnbY
1A2PaBz2899fim6wGqjCfr32DFKVVbXtu+qRVLobV5SbIJI3ZC846tA32Y3pNPff3P955/v9CeXT
sU3rumP5Hmvi75/uOkqB1bLrNWTZm05196XyThXq9tH3zpzjP6J4umV69Cg0EluMU44HkEzLxyoR
V25ZbyZZffOVjN8Doz4viGFYPjNWYNtclC8Apxlk6PK41mvsRbe4SWDImmuTkksf6ldXb18xuO4i
wmOMGHMnnhsNE2xnXDio7+anGJtklxjYpst7M76So7FH1MFv6N7HRt0WVnaTacP7JNH2c8WLyV7S
I/tmqftzifF++xm+vFYtndM+QAe/dm3/YBT+GRfPO3d6983t+73B8r/XCmO+bpisp2wGv98+B6nv
AJy3Xvth/ejJ8dbLpgOdZKvdKVE82pWPzpzMhR5UP5QU3RwXabeA5LaUon+nNXNIQ/27J/o/vxT7
EfWKAyzua5wh/ZI2wUlfry1fCXQ/20kzr0YJfprXqzWG2yTtdllUPDOhP1u9s2yi7n5kytmW9bbC
mzXQEe7L579fq/940g2QUzMpiwYmz/vvlwrdY5Yrva/XU6LftpN87kxx1WA/qeno//2j/uud5pA5
B2Gx+kNe/LLRkVjg65Xd1es4RV0k6ua+tMnzRHeS0nUFb0PBu8uqnt4yiDxEZbRNY49T5zff48/1
1INZTy9M2Hgphf7l8fBrIZwhaRB6+cFZjOA2d+Fw7ztXmjfegtd+by33wFDh4++f+9mg+LKq8LmO
KwDvM+90v6wqFb4HIxgRuYaj/eGWxWuuVciyI/0q76pnTeY341DeQJFaJavJHbEQJq+syvjkjYDq
Agc8LT+GG8OQ/GpieyGaGiQ2Gct//57iv5YaUIZcHWtOMzO/vKadwi9foT5bByGWPqt/D0X5XMo9
WX+z07sWy0g3Pjr6FKEeMltS+kOtayGdagKG2ubHOBiYJFMQxu5ZpN173Nfad99xvkdfr6X1uR3O
HV3d//IspQgDK9Jl6vVIe6KoV6ap347CuBpFy1C9fDQsnptOk691PgJPcCGZRd8sM18Qgv8sM5bl
zaFwjk7o25f7yeqRd2ET8kbr8ketAhxCJe33oCLKvaKt0YPC8Exyk4g6PrZQmYMpv0EEf8j8nDCl
qb8UGWPbUifHpk/EphKwCayGaaYmfnkFBpA+uXAQcpYj5ffCKoMbTWIg0NItPv8tGZ0u2gXdb00Q
ty4mL36nMcl1bwfm6u/PxJ+LF/RZ3bQ5G/JzCvPLK6N7DEQmWxfrUlkPjrAHoodGsH5wnL0RewcM
re/OYPMd/P0Os/OCjOIpsXhnrC9Xt8Gx1bVJJtbQd8BblBjOCFUOTSb5BXAdPClo+yd1IacMu2ze
+BusRqcJhvHCravt339++8+ti3WLL6Q7rg2m7BOO+a9DepIEIh1SS19nUX9yZbCEWnedNhR88VMx
hhiVGio1YzH0yllwa4GUDNfpdW7RejQajk56/DyG/iXH7mb3P9HeWgy7FdL9zH6CgUkPze1OqW4C
g0UB2dTvWWXjNSogwzmRAW97mebRj7yf9l7cPkOnOjO+PxZpSRJ9Awakv21D1gbGLUiDfP8hCm8I
9WJ0VuMbHpTHZKNKH/El0iNtCW1L66sJo33ntqs+ReqWJ4/I0s9/v2xfuIa2DUMQ+TqXixWPl+Tr
pjcleOVkVNF2zRDLk+ewFIP+GHaopBEEbPCUZYuqxJTmILXNncre6Vp2KTuEvb3y/78b0D/fBsqT
q9Oo8r4OXqK8TXodsiV036lZ0ul6IycQ5ZJsoa/EyUEJ5s1TOTuHTVuuUOgNC9LRfv79oswntX8/
2PO3sAiK9HRAAXMZxH//16OUWbHIYz2f1kYwYS4vo3fXypGIgOQ25SMCLLuGdPj3z5zDLr9+qEmj
x3E5zJoUxvML/q8PHUoVebYAsiOy4oHkUB6SuiWmkC5H7j0Grdo6It6NjvuDsLdb7hkv0Q/RojfC
E038IUNKv9Tu3dC8pILW/9+/nvH1ZeeazKWWOdcZls++8/vXsxOvTVrPG9Z5Pt54abCO/RCR2p1b
B9sypaWgdA8bFFm3y1qaq9T3EOq1m0CztvAAlnrX3yTMuhZZ9e5M+Zumt+SNJcg4hQEK0GpOdWnu
//6dv+6SfGUqWJZ91yIqxnG+TBPRw2KWDutx3aQazJEUqssQWntG38+gop68GHrPgD0i8r85Rf9x
juCTPZuxIW8VmAfT/bIYIzZDYKjFBCfa4SzTKeBuGPlz+QHj9DLmrMcDKvydM4m31q/g0A+bvI3f
80I9W2C3MIGSXWYHCGkHi/rau8ZDQjts3P39Av1R539+T/DIfEePc/jnM/mvZw5cXGSjkR3WjGQv
ftPf4HeDz0SmWEcBLc2jFusHcLvM1MgYnxI6roN51ZTdKtOcPXU/wLQyqhYF++w35wfD+uN9EHMT
m/+xsc2V7e8PHB1pgkMGuPRjk/4aRl1cdwSWrlpLfxzGzDqoDllNCI3PEcEb+yF52tA5t1gP4y3L
VLIroYmoopPH2tzie+bFyqHCk8BVXiy6n8k8K0VteBOUaI1Kcv++ubjmn280h8gZqm/axEP98RR0
WWX2YQeipll3zcxsaGwg4n5RbCy3jLeGmf4CQRUsM2SlW28c9VU81VeirsR9kAUb5OjZejKJEGni
ErQXslLO4eooo26F2nRcFX2vdrYfXeIiXTc1kZU9qOCVLm4wlZj73iw/imjwCXDMnqB3uZC5czI8
Uk2sI7IpS4VTMR4E+uRsOFkks/OOYGGq6xgn5wCbMqdvrlcj49n5MiaZhP5d6edRR60hfQVnhSnY
0g19fRubBgwHWgHLwGJAC5wREYyKT1VhJNC1Zl1RiFJlCHY0Vw/ZJGAI1vatbk+kaowtyQcWSKBW
XGVAB6QW/bI1+ThBPlnYWfFh22cJG3wpjJyQpeRdiHWiI60orek+CuTFdfvnHC2DmZji1AoQG1OS
0QvvEAUptWjwGQNQ88/lkMxmOKkxIjBm3JhCv6e81RCpHFSpf+0HGtLw1iI1s4c6nfb+Oh/IXECo
tNRMYlR8VOycaPV3Ux9uByvn92ZsSbY1HDvf0PaEjBxyw7sGbIoQDYP0woAJSxrtDN7CUWOEdFkD
XQxrS4v4eikOIWm11cZoon1YkexqJ0aN09NGVqMDxe0cZvzCGN+6icsfjJY8fj49nxaMrA99FCU1
UrQI2FYv7K3fEHKACqd7/uZxnlfL3zdFHmSKDjobFjz1rxuANlaImjof8H5h3tuh9TDU7rt0y1cb
o8HgWB9NPd26ib6ilAhH7cc3H/+1nHB1zpiWD3reZFn1rS8lz1QlHjQDAmy1rIuX+WBygBvtauei
ZHbPeUKCVx3Z8ohrLV2MbSk2pbBAPcTuN/Hln32cLxfCcXFwMkwjWo3zwe8LUx5PhRc5Wb+2/THe
5uNaDwF29L0BnIeVvQl1b2XPeAcSkC5Opl7nFHVkPHsx8uvTnMdK2zPWTm97flU2P16dqpsb2cab
qmwAAtQwZoE0ESY+EIzgSXA1eE+dlYvDcA2pxUZBq/1snHkU9PkHe0N7bXQvkTUY2893VeVg3Ccz
mokYkdz6w7pLs+6kEKIWNWAKU0Xnoje7a5JtsIpWyy7st7HSh21cY76RHrEvmtPtp0E3Lz7aDqG8
YyWxdpeY0bahy/trIdj65hD/HxuSxcJuWDqzPF93nC+LPocY/LhK9etAkH1poTwtXPtaOpLH387X
ieH9ApGRAtNBvaSMXzpdjLXVOd4Jz5IH3QBXpTXsNTUAIUSk9E2j16Th/+drQJOXkxjf0iea+cvd
j0TQhkFAQwhysLkNGiW2Gl6p+RSGVxcrba05FwJxomuz3vluaBxa31HbfhwV/tl0E7edfgM7aLhx
OUxZ9ZBdDROgr0SkW6OrZn/ElB8hOywooDkicAYUQ0Uacgu+xTdJGIEbiAeJnhPKxHaDx7Xc6LOn
z/Asczfm6Vs8Tf2W5mMMzZRI1/n/BUgcozHrRZOOsEKIXCtb4a8JBWdN8VFFUtO8j9OBKmf0o+66
Ken4qKBFvaYxQkNgusu7glnZvAX3XZLjf+lIHBq9doGSD+fwOSK1tpSyuiJxGyZGlI0wb4tgE6QT
Dw1wRfzk6tpx0E9EZnR2JkstIZ1ojDEtiFYIDjbZfA9RAeFcI+ZpAvAIFJPzkfKzLVqL4LpKrV3o
mltyW72TYU6MdTPFK5+s8zpKKdeG6oooAH1ZDkcDat8y6JH7dqX3GDmcxtIR+3Ewsw3Lsm+Pdmx8
oFzVnQyabO59jCjVN/2Ur6aq4Oc1EpomP6raz+9tIyvu/J6JX4rLYkzENTFeVxh2rRu7K2NcBvKh
nPfcnPrThR0E4MsbFj5b3L6Z1c9ZmGXrEBUZAmSiSKQV5vsxIDE6xcz5+XFJTb1Z+PpHZNfaNmox
e45h/DJFLy3B1BfNsH/gLxshJOJK7sA9LCW3GVZP7K3ZXZodwzFq7hDzlDUXSbJKJrRcyZOIq3ca
dcVD1jsbPWvOkT62IO3Sc78bOAzs8ywbeBJ01IHjVGCe7gi6ljMfYhpP0fhRQi/5ULBXJlJ6vZCX
ypuMH26fWDhUQWR4ljrnxoCkXFOAYiZqXacoQL3Fch9bYXGZQSzkYCJI1LNHcbTNHNuC6czwGDKk
WU/fxvm42SjTfssMNObKTUBepKWLsTsyTqJCV5m0wbFpwjmhedXETnKYsnEdMiNdJgb3kqKJJzCK
jpPtPyqGspONxy3Sa4R1aIeXURz4j6hakQ+fnMy5TSQcjxSeaOJja+APRKPHuGKdt+2wRe0jTAsx
X2rH97nyuiO+pNukci/SHtuXYqr4PP/ac2I+R3rqlmY254tymXSOeY9S27qkMruKwoxH2cyDk4bA
6RgYIPOCKhjugZSv2iolNShygb92+UBIHmurF9rY4mvs+22egTGDro8MTif5pdI4L21T9PrgtIJz
H6fcKKcpGQOIWfk8vojJ9BZ1p027CLXHjVNpBF9OZIyPDCUTMzpV0riF62C98I4byqeZRV7VPjIR
JlG+RfvC6V9yosV3tlFA0mia7cSRJEC2v/JJoYEhStpeal+qcdiIuXLjLkUXzSsXgxtp15CEt5WW
3sUGaoDR70nIk9Mzg3sD6hkOGcu6rwbZ71WQAykjXU9Txh7EByi4nMcMY8IugupsKUHiBT/GypGj
P9dP9d7Gl/P5T6LJnxpSfg5mQ+dFEgcHt2BZuLRXfMX8rw3YH3lBEEuO2VmJbiFZjW+RBOw9AtNc
4aljQiWxCBjT73WDFQpt7meokluyqMbzCbds/Ah4/HDWpHsu8kpunTFDbmdyB8hQIJ3XWVZt2KA3
kLvPo9hI4avAGq08q/II6dBnnlAvdkaxHS2DagRIxy40o9dai2ixtAcXitFV2KCyTgOdhIBpqFdR
FVU3rpk/WEW7w0SprYlDkLs2UtUmBqi36ro3fxyNU6uPHVtxvHKpyU72/Bcrhq0Gb2AXVcI+Ah3G
uSuHWTuY7wSRD1cUoA4aVsO++uCgYevGdBW67XAdOPwlZCQAiUy/IgPXAIYnUO+zYNw5qTBPYz49
1kEenbEBrVWvZ7dh6UlS0VS3+fzHTgcPO1Z5uRncolsVaVi+1CB2Y63Zq8bvrjlPEvk2NPrGYn9D
f4lYs2mPrbpqQw5oCcfK7VRyxGiVBavfH9hW0ggCPn+ICpALdSgGEetoNuZrMv64O/hAym1aEGY7
TUC8+8ahoVZeKjd89GxAKFmdWHssUwptPmodTj64GbzExZ2DdgSIJ7FqRq1fG6X2xj62hRH4a3IA
1ymvXaKvCK6G5Og61EJe7AMGVb3cUJe/BJ5itJx0p8qgrVEOqNKrJNQXnr3VjZowoSSYjgX66Iwh
Ei3OF7st3RXeWYhnD/no1ktESxmoAI75o01auF5aK8mgEurZsKZ3n9LWKgYiz3CDQTf6IPh2/1mg
GH1/yfS5pKn9/iYX2YO0t5/lSZZUD/gdBVp9ehtlS1cy77etwxVs40gsGt25kPC29UxOa9ixrMVQ
hpTBGtKWMWo4qwssehjS6x3WQojXKYbTJjgOraZWFj3VbTNxoOmaEw239AQf9WT41W3rNmKj7AB8
ofio8vAooKstBlvbOXDU7mIbqFYPlGKbKVhcqiUmBOq5gwYnVq156/fpbuypruoysOYVemkHrtj6
McbexE6jFcOdDrCCOumR+mU0DXExubW0KhtVrGOjYnVxjTLwhsCxh++1K2OAimbLxlzmkDz9Wtuo
KoygI1G5AZ4JNpU7QnRvF4GRlVcEQT224fjmEpSwGAfpLgm+os1auPDgSh8Cjwi2ie2TBVTQ7SgD
jJ2jZwUrUKgta/J0ymqkQVru85rq8WlAJK3XMQTeXq9OtVU/ZQEEEYEMLUeeI9CqWDr9HJEHDS2A
adlpzUlLJPUA8ZGbUhobvy6j9RxJnEKeJmnDXSfWk+3lzc1nLelt4hSyA5nsqNqsCSWm9dHh/OYU
7eODgWw2ddgUnLzfcP5ggNW9RX0YHQ2Xo6Q+CBZNTJKN3YxH1w4gsbU469Gmr5o8XWUFaieEZsRc
xnA0Ohhf+ySZTn1GXoTvJreRZzzVuuuA/XWLZVVJb5drUL2VHj6HTSPOpZ0aWxE4OGXEcFRNSmxk
WrvXKniBWm/tDKrybWc+OIVZHO8K+sv3VToC4kAp35ZjzpM71TeWma78vNXWlvHeWPMqAyh3LNm+
Gw0uL/ypS8CYdoOd8qpzNXk3euI+wlG1kqnFz5Pm406O1s/GiPO9kdbwoaaUPEbVAd3ssQp+Vluu
H9M/dgx/OdSEPAkn7nELsRPlVTot9cE6RUnAzKi4ZAWvlf6obK0Ex6XkuuQ4uJC4t7c+oGkG0rtU
i6vT55sIa7xboNBLG3kcexxxau4Um8RraCpJ+AFnaUjU3EnrKYGyToMjOnz2ItyWXyNz1a5q1d0O
4XQnIyvdFCK7qSAAsfIb0KbEsvDL6eSGFYYgD9/2EDnj0asdXt6UzLcu27b9WNJpZShbeuBezNZ/
doIgpw/SJKdOc8y9kQH302snOjF+Y8LZqZtBltRLOQHYZuScjRFXZVpE4wJD2bil9+dfEXPkn6q6
vLG92DwKV/tZ1lDmohy9WR2jEygtzBgjdlXPj5odXA3CbVNSLhE0BOlNqAfmjv0XNG4y1rvCfild
YJBgLuqNinRQAMp/0VRqIBSy8rPnvFaQWBcSitx28sNDl3ZHoyKX1hmikUVPPg66FZ4mbXTJlp7Q
IXoEZbj9eBh5IZGP40PmTEgroNKCne/VL595eLxtVB1luW4My7qR0N3hoq+5djjuy8C78pv4BV5f
soyMwNkmrn0bMeHa/wOCUh3bgEajuKZJvmBFhNo2xYIWvMPGBZT78wmAx7sLxvbR0dp3EfavRQyd
y5x7fURz3pnxbdezRJACMiwh1MOECz3Yz6FtnMyZ9dcQGEg+xcbP30MzdC6jhffHpG4RZTChUE0f
zTiRx7zcRb7u35EKAO1ddTcOmo3N1Bh7MQQPVSLlypS9tfj8Sn4ZamDJjY904goWsaj2rm3uHsu4
sa8isw0AMdA1UZDLMCSVITJL9k6vyLCqEOS36qrtVGvhHl4MKUawU4/x1L1o0sQHX9DO0Iv8KdQY
nzl9kCxFM5GCHsX5Mkv6eiNrd1vGdNw4zqHbsJEIJXea4FpGoTnspF4c3LFXR1wS8Y4Y1MisD2VH
2pkf0Y7TLZxfjss6qUXGemhhao6qfM6WBBDVJ8WEZmUPSi6RsD1muUvQoudfRgXvPonE2o6LGENl
tGXTdq8SWjX4tYsrvH7jWlUVK3UTc0xH939pCmQe2QisDDrEwpcRIFZHv4R6aB88LXgeyyRdAQrC
ekX70J2Sel9JWt/9BhK9fdDK8EegUR8ZtYmzGhYoo1dw+L1fHdFsvQV5mm5bW71ZegVZs27Sjeu5
/PQ2DUkt8bZ0fs2VZ1/3dpucmrjmhRbFvWZMx3uPpJBN6YM8msAT1Hl4ZaF1ajNfbrDFv/Y10OFF
oTdbw5uPzH58R+PnHRMfIDme6bwxXh3zRrdkthe5qBZ5lyV0m9IfDurgw1Dy6BXx8JDJsV0Qd+te
GhXteQaBuAcmTdBhcG+HB7qqxqGA5QqWVCyiwvnFLLE9MKps8P/NgDnyDjQWWtewpivXJsxDa/ER
mm9Nwl1KzPGM7QgDcaxfBz5JFVPNiTPJq6VX/qwY+i2t8LlLRbL34+bWqysSeJzQBfbQnifoLapM
+oOQIHwmOh0Lp62fw9Jq1m1j+uu0eSyMMgJfwozQmi6sDQe2BrxDoQGkTpcRcCtcEJikl8N0Zxa+
AsKEQnOUOhkFI4YOXcBIa1E9eVUzbk2j24kAKXPL8H85RMbe1UA0dE78UebtmxWN0dZgbAIDt72j
cm0WprDbVYb31nD1V2/2G02dfe17PZCvCGgcLIrXDA5E6WCfF3qK0DpHVVBLbQe44tL7tnOIfQ5C
pHFfD/qg9uHwnifNXdOnYpO8xBA4wHkozvwOqKmAMIgenOFRjMRWy0ps3UQD3Cves9bjquT5LqF/
wME5eXGiimaRm5MmK4hnQBOPAYefhm0UNu54pu2qNoVFI9LHhYjKE6topY8LIwMaVlcAfs3J5ThC
xAczM4LfSq3be729lEYITJJ46A1g+ueCREIO4gQlJnr2YHjgc9qZFee8AF969mRXnJONWQIQ98Ou
27pd/daA4VmnFNTQvDp/n/bhQz6oDSD5dMkpc4I2KA5TqWNmJlM+x7u8ZmrerCbdfQ1peC6kUdFn
sWuxStr6xQ1ItjRbXVs4QZod43rYp0nz0koKnLCJd2Y5zLm8OqLIwXAXsJzBs2r12ugz1sCaUPna
K9caxDeByaqWob7sLc7jteksJZaqmAZOb+3Yc6Ha0pDcOKWxYkO8NXvRbufYacKV3ANZ3vfZ9BOt
eHxpjXQ1IGrn/ZQbxKisRQEbtYcwCM0tiRic0lcqaxyMn3aHvlyjWZH4q6Jtr9LYhFpUkKCskTM2
dfU2jqxbyuHXwplONuVf3UbX1aDv9Fkr4FC36HJbivTGrr0r6vybzPBOmRk/GH04cC6kwVYi7jcb
IpAHmngGCS2q6tVjQURyaDC2RULLW0SuoSfj8Mzg9EVrbUlqT/nqZKaxE/5WSMW8h2y7VW+zKgBg
1q32Q7MwGk+shBVnwgV1ziN8piOXMV8aiDFoQCrat/Q3gnEGLMXVWUUtkFCF2KDRkoFJlfMzsMby
WB/h5DUXmVvPWcqz1ATDASSYe8Zaxt1P0QtCG1/LwQk2Q1vB9mk5qDIxW5DKXC9ZsIMl45CTjEx9
abQOEgwISDinVyaqk6d2gALkqPuxmsSurjg1aFVAqFZPPnc+oAWSOMjOKaMdtq7ppOk+VF7a7MQD
GNdaie2/xJZqjBoH7Q42W+NgiA2HgyuCo56TrZYwbBaYc6tonxtdsJRZTQN1OtiBnDGaNXwiP14p
V++gVmsrqy8YlwjtwwqDn5Yo+lU3kb0AVO6jLPC8Jm56N/YjmJUH3Qufs4xKLWuYCopa/oLt8toE
52Fa+X3ln0I31dfm0ILbls4rrZmJ0KX0oQ2sneW39IpzguCbyuRvQHV60Bq3xpjurJpdIWr7/N4I
zR9u4x+F3RiX1qEGAS52HJ1Uf98nA/9edjcpGOcoapKdwzQZD4XaTorTjZuWjwBgmdUF8qrrBNVc
ilZBkgMK1x8HJoDBIJPqEcM3SQV+9USPy7+Jyuzn4OCP91s2I0xzLCEByVjsjN42TDsXPWhC0ivs
whtryDeUibj/aj966NNRretK/SQm2j+6rj5uIgv8yOTQP44ZgjCieUrSsl9ZZUcbXot/Bdiiu3IE
BIjzI3XlLw2X+O0EypZKq8XzutAyI1vR/YT9FNhHmnXRdUICugUD4Iky9QKoZ0Z9j4xTCjg+ldNf
2/hxcNOLUX/vTMLkmogTFMY869irDzrz8hjKpQGRUjTswL2RA6FpB57kTtsBBWsop9bgBUjsbEFS
1TWgBkaUE3kF2tazyvbgCfXyOdHWfHpQfgSsJay01eeJvKTrDoKDRTlIg2ufQvWAHVnf6I56NS0S
Cv3oKTDo3sPDJ0bIJQAm5AVcRLV98eH2N4UG1ZkbIgADr4a829pZ/z5o5T4vWPn6qqHwpRHhRNTI
ErHuwgTQs4xufXczM45AwmdcX5VDUCY3hqWqikiEn9BBM80F/xArcJR0otaI4Li1r14Z1qspNg5u
zSQCBKREqxU+wJhaFBZVqhzZpmoeGLpA6XIiSabu7pIa5zWSfiASsThH0voI6VkbyLnJujQ5R5OB
Mbigcx3mnxU/TZhWsNZH2iOB/YZHAaZPrV4Mf8c7CPgwGxGjFIPHyTnbJml4k+OhAfXG/dct4KUt
xvvIKR8shqMH8okZZXTpPbvFuU5gOvFlGTqYoJXtblijxKOSbEPGeYOz7Wv91FDetnAsvLD9VTQV
V7DOaaXH8pjaPeIZxagHGdamA3+7FvT7GLA7O44cLr0Bor880Czk0AU4dCoUWIJZZjjOjV1ayVls
UFG1r1rd6it4L9wQ2UGEYw4rzAaKenifBjDRbR+CCtaOI+DFapPNIRR6h1HFrM0IHCV9lZj0EX1b
rescYXUi02ZTNGTFsMftmglfXjSzBsDNMMbJESvyBYwQCDAdG4KPh2cC8oZ1kme3uTvMAaZJtmlY
RgRytn3jRg8O4rmtZljZsZP3TV3JK2RUbvs22oZ2Iiz+aKm+PxjWObM3fbIP67Z5qMGltl0cHeBi
kYHg15e+LtBh9hQaUJZRgXN3qG/L/WTWvGMt3b+Cw6rHutYZ2maeD696UxyHTHsVsW7vkHq+ASvM
mRQwWjejOzdO9L0J0aI1Q0JyuloHv8/vhrfQlubJi5HehMr7yFU8UlkG0dZzpf1Gqni6U1NIMJR8
rlJFxuRIY0eLMw5NhPsxGxXAJ+Cb1VP4GOTlTVoEzmbgwCvC8ogj2kP4kNRMpX1z70xnzUXbFsos
IzhJhjs7mh4Gk8kGynzylPp2H6uO/BrpJ6sUO92KHfwjUzUn0zkPhMqU3nm9HIF9RTKX67lpMJIJ
fprEc0dDfZMCbwKo1eFmJ4utge967H/pim0DDeRdLnmX/HKwFqlhGld2g4ymssIPi++d1PLo6ISJ
sINt074ygM7nJvJr/hxLTuFaSPO+9DtGJ4RXcgCAX9dBKq1dMmbj5jWFHBHazjKPFZs09souzO5E
q6plMwwAod1ub/JUQCNb1COqNa2lm1U6yYPhIIrJ8RJxvoTl+dHFg8dhFF3UiTQiUr9aeZ1F1W7U
3A8rl78GHQtYS8Wbg4LpBrByNl3qhSv3HuvwaqxUsTEjeStJyIKvPnfPg/e25nXqU5g+YQOo22GC
tPcveTJPaYjwuDKM2OAMoTOKEmjr9YIiQYPxtFZNkG/TgaM3HYiGM3CBGIl5H53DWAG56or94FAH
4BFgoxXc2AJr3aqE3Lu0sPQtS9dV+wQRI8FHqlim/ps1qeASGemmK3V/32oux9UoupE6BBAjbk16
ybSmfE9qmz4vCJG1QZu3msBTLoHI+vJagLrb8YDps5yEGBc4kWd8WQu3Mb2jowXrso+1I1KVKzsQ
614bn7KKL1AP2GrtBG8XvNtqHYGMWVadFm/7oYVc3UGYksN5QOdYwt84DKgDAN8E3TpP0v9h7rx2
JLeybfsrB/1OgW7TAKf7IbxLG2nrhUhLbzf915/BKp1WVUiZeVsXF7gPDbRUqmAEzebaa805JiJo
xdqoo67e6Hp7xw5f+o24arjbvVTjBsxpx3tlFy/dgJDgIvHqjVs35lJNwUfpqlERREyJyPqlEXfD
zI0pHOCX0MOAG2QqxYIZLTw/5FUUhmSVFUhZ8GTsC6plpyMdLGkp200N2J/WkLc5IQiJsZjjeWWt
CZMj8/iIYLewo6RfBKT7HEtBkMa0WiS6xf7Jc+K50oQb1cbv6qePUtrV0U/FQdHcbVIV/WUYoIPr
nTxH8UoqbjtUA9BLsersQGd26TMcZxREKytcpj5SCGnnK1VLn0BDSnYveBX5yU9u4SS7UDYbEXXm
RVMFSyUDaThzsWuuR4s78rtOI2nA8ozcOlkJVEwadr1Sh+iqVZ8IBCwGYdBF9Bm42v1GF1BHAuLM
6mi8C9w831K6PZlaF1Dya9tiIBKOhjOPjxqeZS0Eb7sCbaNpVT31HleJFtqXw5DeckUJABENO26d
d7QaPxZROF13InRzXSMPDA/1koyfeiEHRSWzIgHLPIVmY3sEkNUG5gWCNFL+RC1gbPXJVrG+wbrr
LwyfwJtelOJc8UOgb6zb7HGG12RI36FYzizYHBd1XzhnwtF4rGK4ag3xOt/3A5CI5vDJg72amU+O
6c+VqJGkNlH4EI7rYHRttUUmbYbp1FEWLf45cNSu3JjW+CDJfxlsnQhkqZ3jDgunJOOreuDm0IJM
mfMWXXsDP04tg3wWVeYhLnLW78i5zejKrauGssuTtP8Mzygod6hkGoswZIW8EHwElKF9Rmx4NDTL
JPZXodGgMhxUOti8lvwJeLxW4S+utApSO2yoC+KfuXuz4rzxiIlSPAtkVfyWlei0pnhdL6yu7aA9
DrXaz5icPyYyBAsFISj24AklFc1jwkjvyyK+r02xHzJHX/R6uApbkPzCGuakcsOI9kttacEiTrth
NobxDb6kknhn670vLGXWNdnOqKJb3yy/lUJSVIX3Kl1AXqD41oE+HEyLnyv9/qjlJpWNP3lbfPOp
hYNklvZZXxrkMiX7sUCfDqwsYFPGuCPS2NsVwVbtLbFiJYcnnxjHwh7FKkjlC+9pZCEQsdBAqutM
VMxOE0pD1SZRzr5OU/Fe2aEzI101jEVwQPx83rQMZhPEIjV7kqVSVBe5TWVIL1tLwg3vXXcRCEmw
U2PODTpmM0Xfdql2XfjxMet4o6qZ/Voz9s5aZJZkX7nwx5ER1IgsRg9GjjWhKBGXz3zicFFQBpuy
apaGTUo2ZdONr5nLurffSyu4Vyv+29aA4mLqRQMKsOcJ5f5WuVadJdeG5xPIJ9OLILW6mSmSZ6eQ
B1fHbBDIvarXzU5OMHYaUEy9kjNcYddho/GoAxNYW9WD0ZD6WhPVwy5eW/QxwmjLTZqVWrhkFFKb
ATzeGsziZuiCyyW2+A7IZHuhIMkB01mZcyv0EZcNaz8J50ZBiEBQRxdSd6+DMLeQ1ABfNLiWadRk
qLLbCiDjxghrol9NlClFEV2Y+J8W393z5HYRRVIa9YJBBzMLxv20vi56cRvUYoRxgCJBGOo+VJgX
JRjxSoOHVFDfmOjAxyHcuNlw0LTFlLTaJOQzWsSUwhaB9on116hQ8wTACLS23BUtVn8lp3Hl0+LW
GOcTBUMxonYpgB+N6ehZN1EI4O/NzIpV3JDMfwpaUsT40nEq4nLpNcl9U1Gnujo9Jo7HBnjhQhFc
woL1ifVDDQWp86Gj8oKUBQEtwGLht0HAcuKp0ID5laNjrRqVwa/Go04Voy0aj2/NpAFOo4EjI54P
xg29JJtWFvOfyOxUVmP3ELJhV4KCPTS9HfIOIaT5tKGDsarphhJ73LUKbZuu3mp6dl1pJuKuzCef
Blbgwg7JCsJwZJ/DSxyWSQZtKLkThsZKBz4ztt7DSrkusWog6RzoH5dEZVXJm2uQhWlc9zV8QtdJ
HhRMuTP2F0gN/PocGpQ5hzBorIZDzLZrpVT5Y0YeViCMI1w5gJrr2G+Wkuiulepiyi32GlP1IlHf
QiK1Yeqw7UHrgM87ba/D0Xqze9I8/GzTasAJLUe+WDpMq2pbsBOnS8WS2gtWjhFRkZmUdI+sCBqE
NTfBP7G1Ru3S3WLMOoqgPM8wn5EqicysHsKzyrIow4ZsN2ZEkIm4ugybHC1P2tElnjo143hpsy2H
hwo7HThxHc2R0BZRfV41xXmEAWthpWyRPLZh2hjjDg02QVqcZR4blpZL5Qy5TW5NcOaIEfIfzcio
1NhaC0wrdsZi5jzkDcqsXMRrQnDY3dDyaAp0RYwx8ososIAGZgR8JnFHzlxyFo1GT/Kl8QTF2N82
EY4HA0E+sRaRxRBMizKVxU2P54UYGAbKjZLABWZHTpJE1r7KAmgt8y1IJuEGRpKJYgBEb9KoGXlR
wbANYtzhSORcpVOwToznsaZ4C9DwRKqxZ+b1gwy+kEu4CufoI+ONAiSDh1iwNW7Co06VB/QQKEBS
4sQyQyJedYp0/IM2LdZhpgXUqhW/oYpYPZmgzqnFviWynbLl+RJOVz2kZfv0vX4oGNfmzO1KFdW2
m2DyAVw/ZXck9tqoLX0jCnY+sWaPW71mBhfaQ/dKjgSjnPgKPRqlhFG+WYpmPNgQq+cCVuwN5r5x
kdjDeFlgCTQk5UnVu9Fc2iWmqrx8zEqb1DOEu6sqrs+J67oU4XiWSbYtHiop+IZMQBVB2a93CiJg
88Wx6m+o75/Z1lfzBPyaOQQwRQZ2w3bDQ8aQs/ai5yQHa2rBKYhUwsF85jZFg66aufCGteRa7fqN
Y8mbOo4oVjVOK/g5B1iSL7m8NlPorisu6tj8lpXRpu5H4jgJFXT6ne/ZJCS44tI2c+Jc2Qmzg5cr
t1GpPgtaY+FTqDsvgcELxkVKpUoN4YJdiDnS3rXnq/V+qMBT6qTx+kW6zsyS1opnsVuA3+s09b0O
/aawiZaOJckC+goxDoPi6Fsbu1fwqu/Kvphb6oPUrJtqmv77prw2XKRR4GRiRJSEMAXoxfHwe3OZ
DweL0XIDyJJuPrqN1LrqZHVWNYDqUp9RcuE9m368tG0SU1NWzoaCrBhYRXivLcyuuo1U9opjqZ6T
jGltegagSPXR4zD63SkyQb2jN7fQ8S5LZXiQbbMiwSriPM4cpXjNTZVtnvUEavauG9yVaOHzg6dh
sFroU3YGvNYuJpiTF1ZQ9Ftk0UHtPfVpvQlbWKLFUStVRPj1t0Bqt6Hv3hWDcpaNTG0H4zBGMt44
rr9JJdYANi7s6OV5WZvNgbMFjNKIFkmiHgpVW2eGRCfY6+8lSOSl0RnEc5kpKQ195+KqoAtYg7TZ
tLXOsMkOvXRnZYS1/Pi/lPrZ7/9M2y+HxZEEM31Io1WPsmSm5xo0HQ3xWbobCNQYEy0lMgoKRGzl
b8aI3YGQvXoBQvVeD0ClmRnB54ExVabdK5Ls8rHtA/QSocLmLNi4SDeu2RmTlGmzT9fS9iKjIch8
THF2DrMWAYLMFAjGW6dKd0oLUqWlsJ9XgFD3hlsu7IIYgdEH4u9rjTuv1PzZgNXh1qxr7tAoc0m7
2ynHK9fj7UvcC3WTiVLRZifjaGLKopXtWkwuoDCIiFToBHDPILlKTZ8BvIEORgsQjWgmW6bv/46/
aAidZauo20M0LjMoVjOcGxOCu+dy1UW9RuU7JW5nF15ilTMy+0pqTyXnQtE1D+0YAWbNu78leTXv
kWLqGMHz3D0num5kQi/2kY5oQquJAtoVVWNc9v770EuanTXZ2tkQF2fJOjdhZ9atBx4ofrFTlKOC
H0D61sHLZT6Xzhgu9Ca4R89MEmIQ9gs/YgODZ3LJtjheeFaKexRB+Xza+Kggqowsp4ZAPwJjqL8p
tZ6bLgzXQCHIzIbb2EnyiY1EuzSKNx2VKSaS0SX8r2usfdgQWJG4wwr9V7kzyfKRN+Qg+4c6bRDW
BK260hFCj7VLp6QakSJXz0FlreHUBnvyPHa45B7JQGQBQ4yGHVJdFApmmAzjD2b5rZGblDwCVzUI
9zdDaN5F5U7ExQKHrheXN8ysb5suV5ZoUjDi9d41DQu2WU3+EsTVe9QPz3YL+apu4rXK0zlP3Wpc
SGeC9qGpbiXmclkH9RVGQAZ5uvnWRhatWLEni5tRgoB2TdjQeTY+WJI8YMcNH4IY30Dfi0UsmM+F
o5jFo17ilQnf2YsT1DOQEAD7XecJdHfC7BjeYjbtkMJi2koeyrDjpnSKdqNkqnOWF7zVEDDsuk6/
LFvX3cigGxbYRsjNZWazqGJ4062pvXIHOjAYJ3MFrfM1GadndLZ2+jgg8XQDhI4eoymF5MmZ3gJv
sAX0SRWkyAJm0ow5IXZt7EYIIPzdwLQHnPOK/SDDqj6y2FclzXJstflA5MNO1bbC6dtlwFxibajM
qd26T9cod+lP+GdpblkLpRLnodD0TRA6b4Oegf+VQbhIaYCbfPlI014oBTpO/ELVbXEh3LMQlv95
C1T2Is1I2KWcFkHOnUdpReI8EwsDHBRVUHJFf0awedMSfTtE5k3BgI6UoOxI/rR/1ZN97HXUqlTl
xLfI6F0vsngrmpBAc2KKd2XAea3vUAQOCyJE03kqkveE7qgYVHj6oK/ELMm5cc28WBbV8OLZxbMu
HWueaQFyAM1Bn4XqNxOoxh2JKjJxG6risucKYC4sWvEkEYyEoRgIcqSzh7NAo08xEGDSwHxGpUtm
Wvhk+Nm3pPCuyU13t4AXFTZmVXSsXFbHvtafNJuCfihNxHLmkMwjO3hDs60v0zG40lQgVw1lbyPl
ph1d0oaGumaQzyAr9KtgBRJ3JTD1oE9pD+w/FjYkJWJ5Ngy/z8oaRn2qsXiPpju36xJiJz+LjNKV
ho5sOUntDeu66KrX3OsS2skUsyEdt4rxR9/uferQeRTj6s8ZLnfCuYtbqJRVpZJGZjWHxkB1nYU0
HGsKz7DnDRsVBImrdbZW+ydG4XSlcwrLQaMZFFkvHWdZM7jYndDWjEBqZgjY0OOmQeU2wpXxg0m/
foNyNl5C2yRWTemvA7HCDclOZ1wUIMEWEXlna1vniogkj2i9Y5vppMV7xtTnYU0WE0p6HEXoYwvw
pushCLrdMGoDOHfm/7RDcPx1ibHobZWmFFrYcdoPhUInpa68RwmBes9YSQwU6pidC794sdUSGYa5
r60uWjba6OJnrs7iEcIxmQNz8L4Ky1x3ltDaXuRjgtHV4Re4/i1zvhnBNtEs54L0frnNs6lhltpv
juQ+m7SWNS90OqoxwSdaed7mOsGpZUSb3K+evCbYYaJLlmbCcWj+Um+CaFiq0l33FE3kAVQrdVTC
ZVIrF0ODeIBA82WZJoh2hLzkd+JYFPs0pgZUodNRjjf0inqTLgQD0GXc+6+qS5SLdNqFpYbvFom2
pIwebEpnjDUjAWqyYyhjuk81/TV65JgT6FeVHS4Ev2ESp1rxW+NYBUl2bjZPuhEJYXk5xIJpdeoT
J9v1F+R3vBQ5eeulm2u8yxGiREI1V1XUynkbOLOJu2wzI537sHuVJCnPnK4MV7R7k30Fk9oQfrfr
RH8Z5RhMTL86NONr4OftTM2Fzzsfcmoj4kMXD6gI0pEdh6epWOvZAmqkgk0TeM+3wRZMUVsj3dIt
uZnbdmBbTqt3XIuSz02DUFL8VO+CiNaaFLIdSuQp+Vs9KkaDTSVmBqU6Hj0et7+urBCadqq6V43E
qeuPhr/LhpwUN5CA34VqIaz9YwnSdIcAImXVCIvMPyPbEU4xk+ehwj/uAaYzQ9mukBc/RnjwV4aH
bnpIXltk5fOYDi0SjwAPZVNf6QIdSYW6pyb8e6arSPu1Vj8nIOBqVATGChMJsJe9hu2RUQ3gQtA6
NY07gM2ovJreBQtOMSmH5NmQPZnAK185SLN/1O0jOrR7unrtguyle8WcuuaWRAlG9qw92RYmjeR3
3bY5tOgt+73mAIujs0jWpMEQD7ELjEa8C4Nuxlsln9xDpQTSOkduQKJWZFx12SQXTuShJQhwwf5l
Ln1FneVSIJXhuY/id6mUG1Exdg48lBRB7780DDftMn1MNX83UrF63atrqxfdTrPSs9iqsJOW7VXv
5ocypNAJFWjsUX+N5WuPW/LOcpT7GDsOaCVftXABtPs4FSvF124qpXpbFCXGoq4cX3PelnO5B7FY
kdpa0v3r5XPPVsmM331nlDMmSP6zotEcEx0SF5RyUrlp3McwKJ9trX4Z/OpF7dWdqQVz0+i5N7Qc
fBvMgDZnvW71tdCxaX1nZaRI48aR3k8bciGtXLmN4YdmjjZDU7ZuE3XfBuTGe178YuoeYtfmDc4F
XHf8FDpDLz/Z+d14o5v1AxBURjrMj3KzWDk6KdTqZP+ljmBLNwTDQohLR7yGNIPstLhVdQLDsSUQ
1GZzYtRncCKsDUX10Ifi2qT1UI/OuAh4Fy4CDQ+QpB147tJUZ7sTWuk6MKJu1qRltLa57ekT9eNc
9O31SGbU97OvtLxYfK40rpRonuWRWGce9l/QPpAwiGeoaBfjeJui/HgdUbNsqCX8ivrcR5W4JuHj
DmbEeRmF1cawEPdZqP7Z+6Is75LoYlQbcy+q7joGGnvey2zX6ugfQnJ320p/Tas2WImuYJZm5BTq
Xa/PSsEQS6BVSsmvMnruVsexrnnx4E/KnGM5ZOkmSGhWBbW80I2G6MOqQK08yvV384YSTdDMXBxl
5lhbDFz0/qqsn8XtCEQ5BclX9/XR9I35JjKdkAYTEWRWeK15NDG/C3B6xX3TSqVdM5j2sGUhvcAr
t+xJr+N9RZNlGnVELT8R1vE616S2yWIX53mGvT1U1WB9q4WBs6knJX/Wh/zHg50sdGR+4JF9c6m4
4bNOv24uIy9iMUmiWU8ExdLM0X/3HoMPRw+vhyJoN1k+0oZUXQKBImXp0rtaFIhNFyUm+e9LTVc4
48biSZo1go1+yLZpT72oU9mF+mondIYSUSXtld0g7zKUTnIvOKtSscnZYz80lC9xm6ycKH3yFJAj
Nak0c7UflaWkrU6oPa/sxgy7rZagb+uqfm5W7sBTHtOXiX1ekAFZ5GVm6su6M24ShnYzpwlztqMg
TwulZ2aFzU23G2NtK9nSxWPI6ixvPYMeXsg0dDklcYw+0pnPLdvmnwkOE0IMeYtlW+oEgfrVKN0p
BkYeVS9JSY/IGcj0ndHlx4TX86yz/W8emQ2hsA+e5hzTNAsWqRW+9amJLbXCxUiH8JZcpXPaJqvp
fx75YrNkvC+UyjqriLOq/ZZdW+hd03LaVgF9cwTvy1aqU58yfG4qEsSQfym4T9jG1ZZvLel/WNNs
yDTDluf/Eg2FmIFOutW6KN9JJtzkRBPK1rB480li/j0S8PPT8h3O9at/XNgmvjc6tgZWK+3ktJio
tL3OmLRsraNsoHiTiO5OEX35WiJ7SAv1fRSdvxCoAdwxPafpTf2bkrPR2sl9YeXcGTmtfvLbAiue
GCFBMU+7bZCEV5Wtf+sUMskDRHf0MGF8Ib0A6AdeC123kdk57XjrPS7MF1OoKHqihP3ZqzNxDzJs
lkous71XAMhtqy/M3RPA5vR3Q1BFieCa/OzvULOfYCOGmpX+iH1h2ZjWuTaSg8U28qkhaHBlomCa
lZLv8Pm5xpH/54NCEwJhPfn1LceaGB0/HdQWo6I70wjFb67TqnhrVUyTQ3nLqk4GPd4DSAszRbbX
ladnNIb1fZJQtPRZqq/6FJMBTQEFCPHM1B2WxjQkD4h8D0EUkApEXVUXeaW/KaUFwD+LziA44Www
K48dZHugWiQRNTEuwsRfJp7drmrb6K/zYFzXI0uwWqIh9ONnPy7WwmVGTHUsV/bwgGfqUU+ZJg5U
djOVIG3uBHbUal2nNHTJDSEblFdeRfBS3Gv9QtTenZcUh95x04Nf3gI1s2elYxzhCWKmclfQrMaZ
aIOGET5BEm7izuL4EGfGVenY+wZO2by6Rx9DZJCLpmnoaXpQggTcEK9kywW4UbBd47aiIq39RdAr
3+gGRHrBgDKnN2KR5pgaezcCGUI7pV1i/rqwO+V8klqBao23ZCMJ5CSWfTj3Rtu9s6ozRgoNvhrp
r2QebdJQYweTZ4+KwJWdNaqzV8z7PpHsr2leuk5vzYOEE28OMF2G+gkBqbytqh/s+Q+Bqn9iLNsC
hivdC1djTIo78eSWcYccCGRX5rwmkNH3mXnm5/E96Sk5E76gnjk6ZrDQbhe6OVzRy4m3VMvEMWLE
G0h8sgxEHV6/iSrUOqnEX0TCxaMdGy9tmC7Hrje3FhPkOdHwyXwY+6VaBPkXHK0/kWeA5ui6qwOS
0pkvOSc/oeVPipAu91JM2xQSkc9Ls9x3BeURBu2jUEroHUH+g7f0H1H7P6Ttc/5f8mKoQj+o//V/
wfafvs2/P0j+679//3YTK/+Xf1hmNYC5q+atGq7fZJPU//rvH7fA9F/+n/7h7/T9m6GAvv+CSr2e
Pg21XvaP3/9o+/rPfyA7nyB4Py1NfyL3H4Mwzuun7L+2MnnKXv/yb//A+DNM/Y3LA4NUt02ULBPv
8wfFf/oTbk3c2zawPQdk078h/qbxG1oKSJD/C/jnL8mczMB//oM/slUd/pADjcngb9v/CcTfMH/F
7NkgL0zT5PN0UxjCUk9TJywdIa+fhePtUJTkvb+Zg76rguyKJN+XSFHvO3t8iQTyb8df8WkMH2ya
Qt5wL5Oc/3g46hE1W64tG0OcaakSskXWD61yFo7BtTe2K78m3C7rEKOGd1jICcX6vnWDsGd50Ua0
OGXbnEa2zJnEucNxqOIrt8vuVBR2Lowvlw3y8M3JxT5zpiAR2sSppQwzdzTIvpb37L8XqGfe2thn
LhjBtxa1e2NE2hHY5zK0lA1bRJIFy0qb1e2jgvMR+MlFUxsHjANbRyM/0oYP77gXHtQr5Pybktiv
hnd51bP1SunI5uzuiwRgQ9XNsJOxrYvzt6ELgKsnq6E+L90qnRVWdUP28MrMCNOljV8CsNJ3XZvU
87LCYKsd8yxk/9zHjwzDl2hor/oQwLYX8OZMu1mbWpe+1h9Nm79aaQzAhDQWKCtxynXKbYpiSg0Y
djkXJv9eEpKH4q++ViReEU2uutS+w3v8HEfmRprFVeNTU/VlucZttTJNnHMFnysrCf7JZGsuq7Ue
NXfKqO/cwXvXu/yaXUA2K3rvmHbtGWIEDxoYnTqMlkvk77h7cnWFousbxidS8HhdxrHk33pU5E1O
/6WN0iuy1gT7nRSYfnmHFyOdYRCfMHccJTdWnVLsar3e8oLjB5n2eWS0G12XcDzC3oXxzWC/U8Y1
lq+LsrRwjqCCCtgj9Om2GZ8n4wLpc1iyDVteYvI89L6Oy6LiCo+yvIv88R7X13JQlQuLnWQSeUg4
FG3TMF5XOvVF5AA8nd5kvqEzvuOKXmt4V1WM7Yq4SeriLOdlRSUrC+cyBNiRabE2lzJ780t+oeus
Ildg23bSN6y72OvM8akyEQPYIT7ifE8pl+CSKBJMqvUa8hSo+2i4dyODsYC5ixVMJo1/ycmdYeJc
J7biMnNR3ptArpN8PPomFg3iRItFgkUWochTpsOlVTLkd2XiLISnLBlzUQgTiaspG61V79ukvIs1
sRV2fpeo9ZU3Nmd0pK+1KTEILfgdLT5X6690lz6yoozHoE3XtZNc+oD9xrAGZzJEHjLIY94C3cJ+
SCPEjHZp0iyYQjEE87yNSs6MCMzplTkJq4hJKxUGOlrLbJs7qNL3ZCRetS5IEUbhNiN8jzurKau3
1ok3MfKwcBWAO9BCLh6jgitESwqylZkDCtlmaKDgQmJnVa9bu1zf1ll3CGqyshB6XhgRu0Ge/Ecl
qtd831kvhnddk2s2vxs1SjZqQfNDRo/kSH3rGgQDEMKbLrnShh78Fw3PWY6yIiurQ9mZL0Vr7GTo
r2pXoKRLv39RP0dW09lbU5BiG5g7O7G3FYSltPAfYFgcTDd4HlRxA3SPKDnzuQ2HW29qThrQAdSY
lMuChOz+qJYKEsF0g7mcQagZPKMW3qFZZJTaf8s7573NlIuuNHaqru9N46ypxxsMHluYMHQ0g3U1
pNj4ECY6ymIgSdmm2f/Ti+ryR4H+X1mTXuZhVst//kP7dRv3+4ovGJeYjI1d2Mi/ltCGqYZ0FPvx
tnEINRX4Cb2yeCClEJl9xsYE+2PXZ4fIxgrmZQevC/C7oCJL20XeWV+gFU8IUT++DaEnWO8nSLN2
yl9K3bKjO1Kpt0Qm5/OecE+wMtDuPWVWxGJTtoSB68kBx1UgvYuoSL/RDNvTMtjllXHFlPmyQ3xa
Z+mPkuv/QfHzYYn0/2FpQyHy093yp7LmMgiTsCjC7E3+XNJ8/1u/lzO69ZvFXheWI8g06+dyRpsK
HcCSdJ4AjhP+9+9yRld/c+F+u5D0gfyT6sYf/W8585tFhBFddpU4F5fy3P1Pyplf62Rlqo1Ni634
CUwOlpZXNCIdD73Vbc2uf3EgDs2h92DwYJsshsQBBa0+/3Ru/uJJ+nUD/MfRTqpxp4uQ3HrucMB0
SduCoXhm48OErHUlenb0gfXFFubkkf3jSCePqjqEgQ85rT/4NNLoJRmOeVS6UD+LVWe8dd2gPc8R
JBIUHGkPuTD0d00zB5Y+6DWM+IAcOSrZ4DPm/vSaP//1vxaOf3wnStOfd+DQAuFAVsFw6DRmYKi1
66VeJfHGsiP5RcfpoxM8HfqnTX5vAqjxIcpvTfrTrWM8mDV7qywSl4iuA2ojhkqf/5jpS//Ry/jj
x0xr5U9HgiKVx8ynWwLgy+iF1oW9UVpNR05bBOcMU7sfq8rHm9Ff+xd/HIgn4OcD2X5aAdAquoMe
B/0D+kaSpmFKzWWKHyHImYGInvDS0EnzVYEO+WnMfaTzkUXctJEM7XmXFOON57pYQXJUgHOnyZM7
XeTYzxAZoQYB2eiuTWIAbz4/NSctlz++8gkZLzdTIzWwEuJjqd1HjzjypSh89abh6xCUFau81RxH
cb/VlYddtobzNzexhbx/fnx9Os5fXZsT3K+nVSSdKHl7SIg1cpzgsjTkS64Om6lYLpISck94ZiKZ
QsQ1szFF4RsE7u0smiyHC+8glXfIiOzm5DBgszSv8A4t9QwlITDzz7/jR8/CCd6w1lz8ND6nyGyu
y343qOeVsvlbH33aXdPb1uuUYTr7GvmTh1bsa/vy84/+tRD494U9pQSjPotVXHVMzdNjkDz44unz
z/3gYTotLNysidOY3huA6wCv64XlJEtViWYNk9S/d4TTtccL2J5lfHPYG+P4KsNw3ssXcFpfPKYf
nZmThcfuU89hvWVBH445TpySAvnvffPpiD8tNGx+ZVEahb03rOEyafUjCQkFIwbzlrr3qzyJjy7A
ySLTY0axmj6gz6bQaya3Htl3vOWReAQI91U66AeLs3ayLAAZVW238TgIe3nRPjQpaoQqxMP8JpiC
fX66PnihayfP/hhpjmLjeN/HmbPykbAh5JpFzZPpNWulHBEpHD8/0EdX/OQJtoyxyVChOnu7sOrV
GENXcLAYf3G/fvDpp6lWtdtIAJl8emcz2WKGJdEwyJfPv/oHi89pUlTUGPo4Vra9F021G8zyzijK
pRlnXxQfH338Se3RdommKaFngycugQ8M2950r5Qi/wLB+tHHnzzKrmt0ejbw8VluBhu9lfHM7Lti
Pqi+df73TtDJ04wJ3EHhiPc7aSGLoxQ0SMsr5Fdk8w+eNvXkkZYy6hKSWwQDuWgSVJHK6jmQpuMS
LI1U3z//ER8d5eSZVlA9ZV0xHQWuK5Pi5sXGfKJnKjHzhb/7/CAfPNPqyTMtR9g2RsxB8jzdZ0oK
z4g9Lz5Y2I3CWGgF2ZmfH+mjJ+LkwdZAm3dOzpHqySlIaCh0KhEv/t6HnzzMbDLqoAL7ubdYa3cE
UhVzATXwi0//vvj8qSCZ9iy/ruFQkToGe3w85140iKxZzVvafkjtb3pt3d512/ALOPVfXnUOdbLF
YPDtd6nvckH0IVsj2EBEITBu0GmO1pXj/J1llsOcPOMo6PUuQ8q1hwGkLfBYPWAlvwg871oG+nHA
eToLnOqLsuMvn3gONv3Wn16BODM9WIvCwsbenUuprFulJ4vELVafX/2PztnJ4+6C3TcYk9h7v37J
LFw+yFDG4EHa3RcH+Mt7lx8w/fuffoDqdkbLGmXvXW9cWw5xGYx6vnguPjo5J485tGAkc2Fp7/tY
LvIsy/GL60sN9uf687Pz0QFOHnEdTWWVA63Zs+W56kLjlvYdjVOZfrGEfHRyTh5sG6PpoOeetUdk
i0+xKkKYCdEXkW4fffmTB3sgt8dvaC/sAR2MgpsGy5DZjl+U2n9ZbNh/SscMFDPqkM1Z+wicq960
Z4FVrfvBA4rTnheePzOHt791EU7neApkxFHJbGs/quLOq8qHvhFPo+Td9/nnf/AIOCfPM6pdvxBM
QfcQZ6wovOgalbwDn35r+cWK8cGVcKYj//QMjE1nZGPLL8gDj5mNkXmLHADToqds/puHmA790yHi
2Mkt5OrW3taqJx20+qOWl+GNpaJq/fw0/eXrjgt+8iATySoxbnCEJLqGOAkUgIGLjvUuMxd6lC8+
P8pHF+PkkW4jhPpW51r7SgIVKIq7sad1bVd4/lvlqwrzo59y8lh3gdvm2CesPUl65gKqRLT2I3KV
mmUBWKlRPOXvFFOcs5Pnu4IyO5jgFg+hMqBgtjwDSJZjrF1ACT/mzh82Sb5vIf7iBeucPOa+UddK
g/v2QGe9xDveTVQ8UMR44bLgMR+97nFQZXnGVKktl64L7gVe6tAQA+eE5Im7/VeRQ3/dfLBd++Rd
Lz1mszDj8kOVGeMSmQuOXhzA6MnK4ofBskCvYyOLRR4+VnpOTkOGxrcw3bO+VczL0gNm4NFbAphv
TpTBwGX4YjflpWp06T7vCuxVFlhSr7Ql0yjfVv6Hs/PabRyJEugXEWAOr1SwJFrOqf1C2N02cyaL
4ev3qHcXcHMsCfDLYHqmQYrFSrx17zmXJYyec1a3I/Px33PfL6Ooo9TfMotiZPNb3huBeBjG5vF0
xz4yB/zNE/tyaXLAGosUSyDno9dzzFHaL0NwboN4ZNTos1FTymDwW1QKXmZiQHwFcbGqqA+J4np1
+tcfa5jZiEH5rDWkfw9eRVXhfVOJZltT8Xhm0GuH8fBNH55/lfVWlVsiMGHm3gKmvEBHtBOX01JZ
hgss6QvhOSvjTt2qW1jv7lu5oDhu1+6L63JH9uUmX1Aneean/E1A++6nzFaDlIoxWQow2fBRS2r1
Ml4DSd8GW9xcLv1icW4XqR5p0rnSVHCwS0V9jzJHq0mcrBvVQssAWTrVYn87sedLFtqgR881RTlr
ITprOwQN1fGj7ix1o+opofLFXov0covpL+HfUmNhpmp/kUFZvlRDjQhAlpVLh/ocTx+1jExaIWVu
bZTRuan0yDZgbonLHQE+2LbryzYEzLMoQS1qrg2C/8VQNYsC8jx3+A99a4WkkGZmcXG6Q34faLUc
fTa19rlJseUQjV5HLtYvFleYBlWkW3tNbcUVibHD2pKtZFvDs7iowoRs1bIOz8zr2vcvDxPKv8ut
FpLEl5QqvWRVrcieXEhuc9HvyZhw6+XrQ0inTdfGe3GR7O1l7jVLVFsuQfiPdBV7+Yp/rpybdK+d
2cIc+coizeXf3zPBZBeTMg1eTqprCsvCfBn936XaUjykLyr1PQ1JDXZ+N9Pd6fb/fjqz7dmMY3Q5
lLdQG7wg2kvKW22u6/DP6UsfVov/jkDbns01ldR1aOpoWxHd5cWbLt1E6LPa3lgl8NS7/MPsf/Rx
Zc+X51G2w7yquJNBYUIIjWHQbilGOLNhOtZHZgvzEJTpBDtvgPZBMs8h4SI500JHGn++zsZTamaj
2tFCvAOX5CJg70hzepDNp1/BzOH3f9FuVvLZLJiw/3UqI08vKYUFV6Rda0PlapW64RhgSRo/OR0g
sVmckzDeIYgmYdsd1QO/fbqo+9+tM14kfHKQSHQ35KAHbAMo3enf9v3D44T+t6tHsRPZoo3SS0g4
YtdCw98O2Bov40wqz3zbHFsErPnwhipD6kaZkrwK3wB+e4yaIUoteWvmRhIvc8egnEzvtfZKisPu
AEaDmChoIEregmlvpaR39JLoPk8/85GuNJ9ls8nOc6j4Ax9b3UuWBVd+Eq5OX/r75rTnbxrXlG3C
wWTroF6owQMVSK5QzoQrj/3s2avqNTmMQbswKxkoy8J3sljOfDgf+9WzFxSNpV1XAyO3N22YhY+Z
9EZ27E9axLEOT/NlpxZSJSzaokwujbxTFhEVHhcTVe2rrujEmUY/tvgfzva/3iNrS0lompNfhkDi
XzEBoPlxQGV+qFaVvvK/OihkmIbCghx94dd4Q5wpvwD/B4Db4NRM16bmwyxS5VA1I4XQk9KuoZiP
hMLnFuZx6oIfNLwAJeMtbAj/JTdrfReWAsZKSNn7mYVwJuP+/4nCnjfW2IxhGaoUd3GMuVNXQN/W
8VK6g2K7Ki6zbbyJ1vHe2lYre3XuvOnYu5+1ncHRg1Mk9Ngm3EMjMZT91D+cfvXf72bseV5NNfR9
4Ot0q6C+UqlB9aurguQaob6Rj8a25ofjYrZ3aUKz82GTMi60eN0O12z7zq05h8Xlm8VzLm+3MtXv
yYgevBd18aq48fLhdZ+4T5a7f4926/fCXUfuXbj8QKPpDgvnwlxXa9n9DF3sRO6n93SbLp5Ot+X3
eRg4aGdfg/LkTGrp0JikAEov5U2/Tx4pzb5OttYu+QUY7l786Ej5oLv9dzhJWahSGX4oMdQD19ee
M+m60B7PPMeRJjVna6HWNwBQ/eEgU4uWPvXYQhDEieuFoQBRk6SNnmAgCd9IVj2zxB3mx/++RGfe
DQPDrvE+MAOl9bXWZktJfIbFjdOfO+P5fl4mm+3f5upsuZEjPUsu7QNgjU8GaomksTwThj929dm+
hyJUZ+rgqV6KmkLlwkpXpQbb4fTb+H5z6Mw7FaCkvmyVnCoEyFVaJoNrzVaNVa9qDTPHi0+pq+Oc
+7j5fqaBn/BvO+nBQCiZ5JLLAzBHTatVLoHM7dQzz3LoQN+85nnH4mTEGiWzJFxSo/26bEHK6Rso
1C7Fpadb69hGxpytwHkfDW1Le11m+mS89ZNRXQizVODLTqRcSmr1klqOf6mMChVitp5yfGFrXquM
/L3aLy7I/sxeT/+W7+dWeT4zTSGIwTyuJw8bGbT6wX6JpdFxdTPaqYnlqU2wSeTuzLr0fdNi//n3
zfWcXzRmmk5edjDpZtDhIK/5LOeYwlyyCc5Mt98PVHneQYo8M/Mpju2dFGovsV1VYFEwJSmVtVHK
8vN0wx2J8MnzfpKMaO3ycbB25pQ8Frr0YDcq6A6l2ZBI7buOb0JUNWwEZN0O1sGbpkgPbVO9nL79
98OZ9MV/mzIySsU2yfLdSaAt3NGctlKV3p6+9vcDTDYP//3LVqvLzVIze8vYdROVWhzV1eLdlMrl
6asfezuHJ/py9SSwKTgPLH0nJyOo4CFZO3IMBDYMKMgupTN3OfYMs+0I9SZdTFGtsat6wJlRH1zF
VnSZy5SrnX6MYzdQ/32MHKunOlpVgRYAzYkJc1zLlzYo659dfrYYpBGVyIat67tGp662HmN4LjYM
oRJ8yw9vMVsR6ghlSORM+s5XOCsQrJpQ/gP57vQDHHnNxmysU36Q645pEFfpyfODYwrtQK0e7APz
jXD4zem7HJlR5gVxpk+WPskjwptGKo2lcJVnRHvC90QZ2ap/nL7JkbFmzLYaujIaso2cZZcDpNCb
nTVFZzrRsSvPRnE1djqAxtbZpcNwsDGtdP1nm2bZmA1ijlyLoha9vwsBNw3kNwYGHuYVlSSuaH9H
zf3ptjkyDIzZaKZeAIZX37dedqjETKhNeZClplUR59W/f3YL7d+R1iq+nttJi8jD0Z8CmxoiFB2w
DuLxzJHssbcwG8r2EKQZwXPS8E0YScpw44/Zw+nffqx/zoZxIWxFju3B3xnTTersLBNmWf6oO68p
PI7TtziyghuzYexIkCgAkfs4Vd/rGixs9663wgXouO6Mp148nb7NkSf5K5/+Mm3rVJOMpRM4u0kD
jNMP8dUBotvCrlOraAXj8mctNne5m3rYTXWsMtg0icpiL9a7BbXYxfRhZWdCCcqRTkvd4T9LkK2C
O0wj2d4ptSMtLElS4QMl2lJDUb2cYusN5mp9SQE+ju/ABFCYEH9BKacufcmPLgDr+5tEr4rlZA7y
8nT7HnmN+mwqkFQ5DCHrZl5UVf0S97RNBn5R/m46g8wlrNPXEOfUAAfh2UTOY690NrBKrchUasEn
z1TSO1wYVFAPqf6YSOZvUzWbM/3zWGPPRlcv9z3eRNveDQNpxfDi2qT8sMS5uPSxh5iNMMUHghdE
wkL5hZ9CV/t13Sg16DFCHJKFvsTxh/XPXtFspGWg1sMJQY8XFf1OLkYUuC3Gm6oMrtQDwXmapL0s
WfrF6dsdebK/sIYvI46T18wHvW7uktJ/pUAPC4kMZsKIKP7so48kks4815E3dCje/boji6iPqYZI
KbxKT9SVn+n6uo2siMYEu3z6WXQu9d+Pqv+U5iYxNfqONRGA0jUvLCWoP+fCwsd+/WzgTAkZCOjW
0ZSFcXcVpD71A1p2gM/VxZku/P3nrawdbv3lTfQUdhqF1DVeqX8EDVxHyFCZT9ljCJQ4SBbU1UO4
ezzdVMee59CEX25mDUMYxFAAdpjGnn0jH1aFavzSRj50f3aD2bC39VhAow1rb6iDRZc+lX6DOOtn
eTuyNhvukNIA0IJd9qjZuRGVskMhvtLl8mUalDPfJ0emyr/n1V9aqDejKAgKwwEfD5UJyPFoki/C
vlhVP4WibDIo06eb6tCHvuu2sxEfUMfctkFSe06Ldxw9C7p3sG9wna0fpd5SDj/bJ0Pm1pLCDmq0
TPmqH2+LGEE1Jl79XP7lkf6kzka3ETidcKSg3inI+6RUWkvVpyzZZ1ro2NUPk9eXd1FKhY0XSyu8
DvUlyVnZ1m41jBg1O84fvYO/TIwvdyB7F6D2ABmqTREwm5gfylu05pTADovTdzhyrib/PQ/4cou+
gmnNhgz25w53NphyAhKucWltskWwyjcqwVH/Wicb4Ap20T677s5EnI813mwkNvUYDfqkVV5rQPUe
UMigWODA8/RjHVk//uYDfXmqgJUqC2UKhMtCuq3qZKcSdcmS+G2AzCUH51ImjkyO6mwBHkMRxuNU
FB73Mq6ysK08qRpfyjAvL2w+nZZa5KTrknw+PC7FubP+IwvK31f55eFaMu57tkaVd8Cfm/Gr75yZ
XI5ceF6s1IvSbidlyL06yj0Lx6UE4PX0Czkyb82LlSA4182UHV53OCwMvV6lENELeGmxJNw8HJbq
cO6U+0gihjwvYLINSF7ZaNq7sVXFpWHGklvb4bBKjFxdhhVkdh0jHRXrkoQ7Cty/XOTVmec80vGU
2YpMSqJhU1Oq7HLqLODhR8aCYHZJUBE3VYEH4aoyIRGebtQjY+jvHv9LR0iGjNOhtJG9mjGEoSUm
5AYh/mcXn63FadxqkjlppRd22SaA2ZHH6k5o5cvpyx8ZOn/jw19+e1cpnUI4ns9/Fcc19nYx9pTf
vxbW4wBcKZmAPeb9mcnmaJeYrcz+kESjTODZw+H1HFjAl0qreRuL6D3RIIHG7YMC9Bpl3EUoy/qZ
b61jr2c2Owjf8hXDdtSdbMrJFkdavvfrAxIWVPiZl/S/VQvfLNN/n/hLO+bA8azByGScboqGD7Vq
b+VRc/zrSYTWr4IUPM5xObLBHaKUwzqUOih9VmgO1NHAfofA0VJvGee5GrllnvM/zaLsAHDlcACT
ZGXa9f1UDWBi1UTy8rjodkbaJp4ZmnwCWzZ0Va1GWORMOD+S8KZ3fGNhgRiBxQRVNa3NVelAvypT
wASxkscrjq8ftGi6Qwrzq5NBAMMtuDHs7o9TG+qy6mqk2rE84UOG0jjYgPYr2XhRkVHD9TLSZUWy
MjSNndk4wjWGDC68PuVL0M77sAofQI48EV6VYOxT1gGUHoNXAorAMP8E9UC2ZkK5qaorJLRR0Ij/
HL+HREylQwuJYe4WCFe0iiThqXlib3RhFReHb8RYV+G8ttPWLxtIML74necTzjkx3lHZfajmpTqp
HwexDrXe3upJNe7tTjRoHElBN6cBBoxeBVu5x15VTzr+7vqm6Kw/HVhoN9GhhMbOZz91kMG77BUn
Gm7ZA0ImVaZ6owCrduu+EOs0Jfu40ZOD6KcbV1TLZwuQVTsF22tnCxO/eKBvqlzz8hLzmDx164kl
ytWbGDL1iCwM1xfmwQS6eNkjmyLE2vJRt8KbNyzy3t5rialBTRs/MsXR91kUe7Ip9tTw4nqZUFBT
LY+7XGREPnDI88yNwhFUik+51R1Xy6wK6AmIMmco7hNAjsT5TPiGnEVWEi8iV8XoFmz1l1pSGlCF
bTK2dULhioCRbnbpS2OUf5Spf860lsaccAbE+Knh/YDgd1uj2sZVdDeMh/wlWXwG5PCBtMWiXMbm
vSzad0dQO5/C24xt+3XU21uOCa7VgTUt9lFHFx2WIruJKS2Bz9tJ0oVeatESQcudFhifRcaZRUZe
TRLe9QJCYo88GyjuvdOLF4HJjxTGYDyoA1FCRNkTUJ/RJXl5OQYdahnzvY7iW13IG6NJsB4bcO/J
86OGJZFe4MXEriMCeRs1QQAZE4KgVo7q2sKFyPH0Yxo09dI58KBDrQFuBFglczQQcZPSguwNrlXJ
uSRvl6Lp0lrJk3JRknkFcL8usYkoj11UexVsGHcQtLdlS/dZM8o7OVKhP+caOfIq6GfkS+VCbtnP
t7G0jvIm3sJuFRec8BYPVtlIrpamhpuBK6N+BfgoaiZnwblgscoryrz4AgE/CgZ6SV0e1lE9iFe6
KQ1u7LTvejb97mskEmqR5quixXcZOb/Got3Idmu5/oHnCnjiz5AaxUo3EE5WyXNojbd57O8C4hdu
lGUQTNGQspDDEkLEEmEFiYvpLpC0S93ufyFPo27L9i+bxqwXqoivC7XZ+1oHDhkflw4WdU0akUwq
Q227XVtZyG+6YU17enky3HCCnlLlh9CpCJsnP+p7oLnIHSkE3EgyTZ01B35v368HuZJxLMrXhtC2
k4IPtDyYOOE7h64dBqprW2Ho+kaMUCW1NOoChut6CMjMHZgUzGEEbgMrNtXsPZSwZmEKRXMxZoAw
zcwnuiKpPKVFRCV3lo2jyGsglCRLRkG1GEnxIiNeV3eDrZM8m0Lcr6biSpqM+IXzIzwpA6uyzquV
A0I/uiKtoFQZK1vHElkITMM1xltq+5cZBzUPZqJswQ7ftGZzj/kD2QyATktv7QME+9kfOB7i2R5H
xb5zVGDBBRD+BbljVI0qfOcbxj7TzFclU++VNP8zSCG8DCjJQaMDz2D2iWTzvcwICjHX0eV6u9sa
sf/CuWu1QLYGyrcUQGcDpAItVQ0bx6T4rqmQpOEdRcFSN1dqWOZLPSzegSrXrtQm92gJqHtBdu42
XfxZ+Zru0tvu47QrMNKIAIGF+qRl9SPmNFD7tvVrEvpLp0Prjev62mp62e3q4TOjpn1Bot4H4nhr
nY180RDxBl4t/MmNe4osIC2TA18716odUqAEk7UZpmSVRxEHH3YO6EHCNml18do3m0utHvEiNIa+
oYaamCUGAj8KL2OleJrAgKKr7FCLjB9JM3xIunifhubekMHbK228a+34fYik8kIJiT/0vr1SpwBP
TKjdSH36JpLstTSDN0q72NbJ/QXG2lUUq3/E1F75cvCMmeJBgd4LRWzwNLlzXHnS2gWcfCCzFmgq
iUPYjqPFpRDW0xAbOGLHaGdEkgJFa8j5LJnI2M6Ll9BmrjAaphn2ylcOy9cKFEh0kcLmgoU/7DgS
QLGkwJPKo053U92kgDswH8xAvy0KPAR4Y8MleybTHSd/3Ccjq5kxxXeSVD5WqhkfwgYdewQwcIz6
XWYhjh+np6gqWS5N9TEZdKI9022vWPdDYCKXLjKUxQngWTWRG4QoARhkQTxLVGjgyd0jpRwYUzlI
ygLRN4n3/nRIBr1TI/nglFOdCwmf1kKz0z9SAnBksPlTFeSWa6Wmsh2sQOxlR0Mr0bFeRcwebsWk
gBXAlrywZ62MULFzZlSw87Dzm+qgvjmYn9zeyfGnyyyYWbiNuAyaASQPhrNuqlBdkcWWbTQxCnLM
zd8sys+akt1YkYQkEROIG0aOq+bDMxKOx7Aj5i6AKC8toUI+BzynTsmN0pe/R7nPwScX+Z7zpXHR
WR214aGmgV6n+t+KevsmS+sWmwKCpdrW5Jukjv1FZhflTkXR69ZtvWf+kuHeR1dq0N9FSfWol2Gy
A7CO+o76qJ3N0FwGWo28gi+vlYKMemGX5pNvHyywaarInkwm4E1tlQUl4/54E/WxClzswIxOu/E2
dfzmLoNB5SZymG+nXO9+J7m0yZuhuQzjQmWnUop1A/LlI7d0J3ZbKQaXryKiKvDG/lZDGetBKOq9
1DTjM8kYlUdAUbkue8m6CUTgPJuK9CSkfrrhrPOgkAe3fiEjJdtq4cjqaZZPnVXgDO3GdT4kzjoe
VPWqSFCNkGQyLtReni6dg4zOx1KyLppOBcdu9Pcdvh62kaaMBYaJwB6G22w0DuaI5mnA3Uu96TBu
KSFzlqMUKRt0e7iwLbtbxbF+cAMU0aJgXzyUrb5XckPZ9ML+INvCWNUdILmoB6nqpOzFqiZYaK3S
rQEZPZoydopEKf21ifZ8pVeyffhR5sKXenMbwiwnIQTtV34A9Pl2a6xz/GgLKarbXRFWzloiYraU
8sBY+gWhVyWY/OVoGcZF3I+sesJk9JYmvnNJipZNqNSbXCqU17JCj2equGJ0qVCBugXpZW72yqPR
HDwb4Wjj6VKMK7gZeLotOVxWqp2+ZamTtBcJcrdnpYK7h5iQlIhSOJ/5QeZT6+bIuFY+Uy1HgZT4
JQW1ZFW1WdAs2rSMcCFm8VKxdB+mc4ZlpsdZ5VvpR9hXSNdyHXWObb7rSY/LMMyqlWmMCGJyWbvW
reQ3kf8IFN+oGdRflXWxHuu6YRoU5qqKsFZmWHfZtEKGg9GebOLITwBIDq9wzvFZ1OMA89NiqdEE
ZY0jAlY9pQYeHE+1d2IqWQ6c+c3AKTS20amHwRharvBHTLk6wEmR1cpCrUZmZdmoV2phxmsqPF8M
J7otM2xDPb1rkaeCrys24uuipU+Eev9mdVK1DKbhpuZbx83a9kavGAFMUNtkqBWYe+192wUhC2qW
rdK06JZRXN0nMh8zQSEhbyj66FIziMKBnb4zI6vYBwOhpEk1fuuxBvK8tYZlbiO+blO2ImDiI1f3
pRc5q3+PDr/YFPqDEguUFHHGF99UddjPUHilgQ2SGIboMhL+RxHaGttti7+fKuO6Gdltd0pTrGSf
e4dJ84tPV2xMTfCZic5Y8yioZo10S/2xtCI0DDeSrINlmDbKbZyMeBkbNq+ZaiWeJexWXrRylB+E
TIXrIz1D0srXkK0OMUqrHslhMpp01wjd2hRHi0myq+saCvjSZhrdDzAAF4ZDJKAotHbVTpWx0W3O
GhRVr2+Yrn2KnnssaUxUjqmjSw+qJ1gOuAa7IU5WVSEDuSTxdM2Z4aUcdMmKYwztoGn9zMGr8ikZ
IoI5OA/zrn5mx1JfmE6QrQtOeq+snJnWNnR0Tm32p8yLdDP5ieYGJkwiX7T3Q9XbBHXkFvaxo79y
8DVcC0Ph43biS8DgAZ87kd5XOl75uBzKpaXgdsozINWmk4UHv8FWGv1skRvDfSyXECi1sOFcf0KV
V+o9XrdWXAQOTPYih+apiEa9CQOWpca2bgyVOdniM1UdkER2GtmecCufKse/7Sf/XovHAyU6frAs
483M+NqzhIIPNZeLu3xSuWk/Rq5Rce4RleLdSQuIffiumakKaJ6pYy3oxOZWOFp4E2uSvCsTs1ok
qBvcvpM+q656PZwGXrQQcZEEy/umrbN1ndefg9ztIzl9zzW8cZWCFinWzOYP9RxiadPibt0l2RVl
ShM5cDHvtW6LxcjufyHJcrtWqXAEjqzrC6kuUdzrlJ/nNfsHuCvKWnRlc51bFSadUX0FJF8BvM6L
FSlb+iKXg0Mnip/kxq5KNwLOSApxaLzhOo82kZrG6waYODFmPlylaZAuGlPr9+S1A4hNcUOVifLE
Uab9XCd9fIgQyjgdWhzxtj2y92sT+A1sQ1NO6ffZMJCOqLKAKaxY61KTm8fcDBQLtQllGLlSp2u/
xPMny5a/LwimvGrItms2Mo6NmKHwceuGw7ved+LRSB0sjSkJYRwcYLbph2J4qWtJXas0473S5Pky
GUSzzuUwegmaOLpM5Nq8q6TI9poaAb3sT8Zd7NfhZWoAsZywnH/WeRcB2Bk4GDYmJ9uhEItgr9lo
4RpI4agx043dOOVFpXb2aiL0fhFmRC9EkJW7LomEl/Yh5kqcndomxLuyUBpD3cVhkzsumBe2bwJQ
fOmykZhI0HLwcZyODB6JQs9LLw8vuNZUQsWiQZks6Ec/DMjJswMbjhu6vOwijuMN/TJVHUy140A9
t/F5+pcfCfjJs+BvJheckDoks9r4jst0eLFja6225wAHh8t8E+qTD7f9EupDn5jydtraa9nSMIt4
vnJf5fKK/MSLnz3ALOZbY2a37MxUdmlPgkutZ9uyTK6gyv/62fVnB36mE/Ip6yhkEfR8BSMP1gaE
ZMzGP7v87EwpUWS1AebYeXlN/FEfg5c2NGD54qM6fYNjb2AWRh5jLfIruWohcw34E6XLRO/uiae9
qlL1dvoWx3r/LGgcT6XfkotA2D029jo79dGX/py+9JGaTFmeHekWte+zmFrOrs7lzcAWF/P3nZEx
ygM61AHOW+jYC+S9YgBdCbTuzCHjt+MCLPvstTc6/OTGaawdQfd4KzkI0lWKKvlE63+UCcEtDudO
X8ZGwkRH3R0GglEv7zqz/9Vn5UYK+zNz0t/zm/+MvQNZ/t/r10McSapAjWQ5It8YWFqXWjZU60DU
+soc9PiqMIbx8HXNTr7R063qZ5guhVLhmSJ/WE+leJeKPNvnWhs9NaCuH06/1WONO5t0ytyh+ggJ
4671xbWwmxeW/8A1J/PMo397osWTz2adBFYvxDsypaa4UomvSfmWec5/NhtsNo2Vo7/AFHt/+mG+
PRXiZrMJSCWfLy3Vyd5RUKWv+zLqd9EEVbzia3GRi/HaCsp1xG7LLYY83Z6+6bdDjpvOpg07bpXe
GaLSG9jLbSMbNbY1yPEP2282Z2TsMTXJiOUduz/MOcX11OuXyVS+Kpq5n8rp4/RDHHtNs3nDqEO/
7dpC3gHWfo5SsQOo70G6WvONtx3F9Hj6NsfaajaFgItAwdJIlDGEQ/Xa2qjbuqKdxjMT7JGnACP8
zzA+BPWLXgs4MlM1ArA6G7R4vJWI09ekm5Pu9uv0YxwZNHOCD3buRMZ7h14vVV4jq7kKRe8p2Md/
NuPNCT5+mxpsbxMKJMTrwcxywRGLueET7lz6xLGGmo36NCLQDFVW2xkCk/yHadiLcnxNMBcW0bka
tmOT3pwpgNA0JSqjjJ4UBRyyWFKWP+POnt4yzUBXhUmsei8YOqNbdeQ9oYyLiTBO5LrVmI4M65qz
SfUjgfe8MqgZeba7hmBbNMn+maLb71tBmSenmSECbzlohFdEZb2QKunNCHN1oVA/FJrLoVCeTneX
73u98he68GV1aQAZJFZQt94QkLrQyll2g0xdO3NO/P2kp2iz+af31TFRpbT1rPhSjT/kQgWpfx9Q
i+hX+UKRX8buR6XqpjLPUJtkNQLbwQam5gD4NiiQRGIwV70uKu0zGRDH2mo2ETnUa/td1AqvI5Sn
PPrs8n72EuZTT12TCWVyYb3q72sRrWS1PnOM/v10oMwT0ca+Fv4Bpes17WWXkF/Vti7FM2d++LGr
z/YmsjaVvQMb2nOkJNl0h2xW1Ri6rY9V4XTTfLsvNVHU/Dttphqf/k2stR5JrE++glVskLdIbC7U
xDmTQnFkqKmzCSfUqlykU956vdMvg/izFZ99eaup8P214MyseWQgzNPdCGpz7Nsk9M6ka9yyFXdO
HG2xQW20RC4WRttYblBXN2le/ChRjJY79OIvI7tLDY5jkZp7NudldXGbS90S3SBFnA921v7wuWYD
fLIQX6STXHhEDJ6A4HiV7+PbkJkLK85gqKHT9PiPKtJzT3VkDM7z0oq2G3NO28ijLX8N8X1rPJ/u
Z8d68mwIFnbSJ0XHEJSSbleb1brws5sYDevpyx/pxv/JP/N1WTEKJkJUlzBf3RrNfTU8p/K4On2D
I+0yz0KjKEiKOjNovcp+GQmrSf7n6QsfWSoRYPzbj9jPEXjPi9ZziHwtQhXSZyI54cYqxLbuZRyP
xVM/tn8sTNF5LRGldpaaHVxHuk/wlHgTyqS6KO9O/5xjzzkbrHZgjyOBbuEJg8Pp/BAOOzPTfJ9J
ZSrznDNgtapvq1LjCb+rtjknHBfwOqZFTHT3Qpk6aa2ME2d3zD5XZNhwqh115+jbR7rf37r+r4O1
lYbQbKbA08L6VxGMm4TdqKs71cPPmm02TqUpClPI5K2XjP7bpETXujGdmT6PdW313/4hDWNk+8Cu
vMSRX4qhvGunbHTr3MlQwndncuqOtc9s6VVVlXNtLWs91b43paveeHfGM18xx3rUbOQrFVXuomHk
lFS4H5CsSvzndKMf+dFzuHYfTtLAaXvr5WqxrMbbcrAW0k8vPlt6I9MkupqGLL3lr6rfFpxz2Geq
x7+nSZjKPJpYywiE24IdfeAHwyKTyB2xI6e9zLWm2eahKRZWFQcL1Hs2WEqrvJa1TltzLF8txy4V
KxkZ2kPlYDs+3ZBHutg8+mjq+Tj6zD7eAPi8J9isR78rg0PyQSxP3+FIJ5gHIK0ROZuGa9HTWnWT
1fVeNoZzPPq/iZ//jbAocw43JkYJFxxrVs/Hwx+QkBzxJh/Nr4h6yqvkl1YsUI1F7z97ktlIb/Sq
skvBk1RkGW7CSiZFLy2tn22B5xxuU8ZkPBFTILf1xraefALNp3/2sbEyG+Bj7jhlXIWdN5EmFZfK
MgGwJ4JzXwfHetBskFvjqCrZ4LeeaRI+Ff5CqbUlqo11JXfr00/wd2P139eMavXfiVBNUhgWHfdA
6LceF/6FvAoX2UrbcEjW76nHW06Ly/6yvGqv0k1+qz4n18H6rID273b1u9vPJoSEpYrpIEy9gJeu
YZWOXDFV1OzGieiEqyEbeQhNsj7UoaISRTQO+Q5kpEhXsdlXL2SqGOZiSuLxWgmT6jIrIktbFabE
qRoxyD5c+qU07gR/JrRQcp5u9w5K0kzy/xgKmRVd3arktWXAYyPTXidma1wMKekIEWcTy8wCzJbF
lbyaEPWyJ7WbXV458lWm+DbHy1J+M1iN9anl4ejVotReRjuM19jL9JtAp77Q0MgEiwOhuSn2+FvK
PapVE9Q65FpqVTa1PkiPedl228pUwjVZNsZSstP02lTy8HMaRBu4gGExpMcGyT5jEj00WsER+SS3
Cfm5Bxu0UodbOx6IB9SN0d8kaO9QZNfWpVoJhayZLFiyELVPU4PMq7fN+E+U65JrqLl47AZQzDFF
Xm7cHDKGtN5ZkC+a3NsN5w1JLv6Hs+9Ychxnun0iRgAE7ZZWEmXKm9kwqrq6QE+Annz6e9R30x//
khTRm1lUTAskCCATmcd0ES14t8uHmSMwGk3mmWNRb+BUZaOtJbq9An0J4fOJx2Eh0+FB1krsq7I2
Tj2m7UDgdOjCW1d90Ea9iVg/E4iywmsc4oPw1pXtnAOCQpUwawuAfUoCN8yiUyMyqQTYEMXepgpw
RXAfBrSs6nrNX2C9zByYBMavSQ8TcEcC2bEBihFIml4/m+cIa57AHKzHg6Ky/EmgYZidAZRFxFr5
GmdCbITo7E9i87mMkkKDjR385QESGJVbmubq+eD6aV2v8k+QWQsIAtkgiu/ZyQrhzBiIYDwApagc
04OI2qDc8rtxf9Z6VKNkF/v20y0PiJ+vhmStCC/rDHCbDGkHaZZPyNM89bKD+BZNP4a5gUGg8nH9
7Pg5/JB1JdocOdZ0i6PDhN2A2r7J7vH6D/98rJJ11blmaRWPbcN2ml0VUQZIZee0SzYDzqmxMrw+
yPmE+ekLrUJOY3WlqvRKFw1eDr1NQAIO0ETrKq/O3OsjXHqNVY6p8wmgpLFmO5lhdxZL/tmmZ8eB
1rxxP7s0wCr8mKJcqmTBJSfDZ00fgfFxlPrh+sNfWETrimmCRzb1pMwitd9PbHEBlAPQGp6oah5m
c3kj/Fx4g7XueQZUSDfVUCNILPOLKM0ZqP082/o/pRVkXTAFrlPWXDnTTGh7TBu5Tcgtrs+FxW+d
//7X3WcUeieHqu2ipZfOrNwD2XN94v9cfn9YmGvhVKQTMKK3MfOMMui5zOWk5R7iEk6x1ODV41ls
bHFGyOnq/kAg2lQye9c1EmrEXfpa9tmGKSb/TElOW8eu5iewE8ZNX4AvQS0wU68/5oUvt9b0oEXB
jKVTJATV9rMC5OHRGr+u//SFqV1rVWeIVFm+GMtOGuWpM7sHS8n96z99YVVrqy3Z16IEXqLgO1Xj
HQRmAAua+ojEzaa2kkAU/S3NnJ9TN7IWHy5bswd9Ykp3AMRvjeQ3EKgBmutg99xqafxcnCPaKjm0
U6wOvVeSndmgIWeQxdgrUDvegf6Bm6xKzfQd6B3jGVcdnD5KniK1uj6J/18G7qcluppGRHaTlv3I
I7lMCGm9XVdzKNBY092R50m/BR1lwFLsS9upQQ4AZDyPqzdYHHZ3sGUdDryiyDglyx7OMvthXXbA
d+oLeYGqNflOWwQtYYvipeZnVJQxQSvJgTOz/aKgcYFw2pP8vrLQIZ8ozY+1qZWgY/D6HdbTUDaP
Ra2FRZtXhz5+UrQP4LMgAl/BENv20um/stRcLpadtmRb2o4+Yw3IByrQg8+dqQBRVHvV8HviMqz5
rrGpy3D7adDERUg6WALDqa4CTwv0YuBr3Tjc/mUz5uX9G5pAHj5CCPC7v1jUq5F3CZnNIc+1Ry5q
IHIzJys/h0xz5uwUZ9t4eFeX3hEmRuimAPkYPB+ycDnfScF5EbWr1ikQ0JmJsk6ztScOTo6aQsXI
YEHWWSd1fCdMiQYVzmRmsm247ZtJ89yyOTTH9NmA3WPZKDszqyLAWp1aM5EJKp69jJ/As+eHIX83
gVbWM8ALi50+m4XTF8uvpWb35jICsDRuCqHvzLS4s6X60GkA3AM878uW+qV4tWntKb3l5OkEdW0k
aQacdLTqgxS4JgKHSuMcoibHWr2XbeVI/LUTumtli19Ph1z74FMJD18wjsRmUiM1ByAs2VWF4i/s
2MyVS6a7vsycxngntnQAUXTSfHaGKYDZTY7szQonaTuWNLcL1ITyXnOL88vnAZwBvDF/rCfTixNY
IinLXppy0wyqnyEl1ujg1kYcCMJhhYkK4ZiGqQGeTpO4TV+BWJAqfjPvGvadQqTWiV+k+BDZXkzc
7cBWzGGwdVLzI3R8D/NnXzj0dYIzAQHN7sg6B0qnB7oR7GWOVB2P7CyqpbiDlrj0i47ZN236KF6e
ahJ2seKmWHG6gjvCzk73JA8TIOKkT9hrtaAz4cYvTXrUYW0eb+QpqUIq9pONO40rnoxqUz6AEdYI
4D5d/DxejwIWvtXkcUKynrhCeeySnSHDbMAKc5dHCFNN1T1oWB6YHLHp1vKIFp0c71HDPzOINOL3
8L2MSbFd7MppX8xX01Y2WPMwmfIy0wq0MOPTC1QHuJYcTQMcirce/030U3KX1hvLflHBH9/pmgdf
IhSN3UJ7nb8VPr2Rdvqv07EyCtiGlXLaMqD2HZNqQV7uKuU+zc8qbB1KpAx289hcgckNh8K1fnxM
lkN8ooZ0lor6XZ75WTGGoOBX762Bptzs0l8J2Hm52CxJEjCjdmVt+tge7bLLJVyltmX9AM6ijeor
YLIg/eJk0HpMk0OsY0Xu+mkr+SOp9osW2KYAT/gpZkf0tNLx0Sw3fX3qrBRr3gUzvi2OnfRq8IdI
WJRvU7GvAcZs0vtlgTOM6mDFZbBKX2BL79o2kL7enIZECZaNZrvJ4Eg1ZMDrzn730NcwOdujiVPs
KhpkJMgkzPimz2EIgV/NvjLhsUddg/DPhnwky6ahfvUx1ej5uI3haB/Nd4zTrfGU1DGxX6yjbX7h
2fIpmMGbUu66HnzXN64cYVpjGfeIQeijDC9g2FTDvun33eQmPMgsmMRvFeMVylkUtmSD9mAQN9YO
C3DLxgJg76ZetmPSAKJ8xxd/EDsCrgIw2iY2vqE7uoU/wCgP1uimUz0x8N+6ygGdB8dqWAPxZaZH
YMMzBnfTbm+B7gHgOFx7sDM8eKCb5Yhv5QPiBB6Ok8yvIvtPGvfx2HhAm+/MHEduW8NWOz8Jom4t
AhBkOThEtG4FigUucnP5W2meavHRmiBAxQ/FhGui+puAhdp/kYk6UwItBcpcG1WAdkhOCgMCyHwV
YxHmSKimLKLJ7xFAtdFqvEF9n9imQrm+VF9Z3Pkj4MakAVsTxKCm7DxrvNMBs7CS5w4Yfrq8F6n0
LHGoAPAs6LNpvXSa5gyV3PfawwiJ1lh7aSrwbLYdCTmKFhk0I/T62NS5C70vVJAEnqwEAvKkNQAp
A4RXLNwpJkw/oMpFNju28llwyGZ8obBA7dQlIL6iRlblwqm7xOUN8fT0qSclqB3WptZBLcGDa8o+
1rH2CDSBUjCNRxBrOs/oH8xhX5LcR2sPBuTQrSUuqh9uonduPZ0AR/Vm7EJb+TCaeJvHoAVXIeuw
TMsAQGJQfTJATR9Qk/CAxk5ty4Mil9/CuQstf7C0/AF0hDPfVpuAX+vgekDZA8sy1+rupmT0xlTD
DT8TrjEXrojDipsBDNR3i4HPvMyNQzQZtvYjqC4RHLBczXyUlg7GHYmKVg07Ptx3huHKCWqoY743
h/FQA1OvlsSzdRAedLj2AijlQL9rA60kBzSgRyOBD4yZwWEsnj2l/TYhNNWj1lNpb2l+zqFmly0g
xjDiqq0VGig3IIXBlKD1Rd4WIrdn4/tCq92a/GeBXwlX+9R6SwoeEn1E+Htgw71uf2ZCcfoZqG19
hFfQczfC723gfkcz/MMch64JQdp7gtDEyT4m5Z7VVcRKfTMZSNKbmH0TWvockO2+fSmqLcoaXmMN
QMYq97EGSvgkTkW1t1GO4TjfgIFv0PZDyoO8AIVtFzbzNY3dhnqx9QKsN2qHswami69ZcwjxNKez
oYuyTOpWy5AnWWBsvvNMg6RJ0zxk3fxIMlDObQ3WAZ2pai6W074wYx/IrzDOz5xw7d5U8ZUb8JGr
sXbyUtzr9FXBFkjAp+yb7z637no1c2klXJ4f2vEepEWwcRpY9oBvXfb/jZR73ZDs7KS5i6f6Lhfa
W2WhTN506V0KgbVO7Xy+gI4wdF95K956sPXAfj9acRE1ZPKXQv2CCP/GAKne0WMc+E1C36C/dcgq
HoKq7VVt/N1PQ+OmVrOzm1hxNGFv9GT+1Rc9Zqu6Y5IeKbjRQ5ZmOEiKyNSsLSk7uLoUVufoXBPw
xxCoeFrLu61pqCdWxjfXwSxdkOAHVoLZpejDB8Iwf+EfJuFEFD3IRNWG1jL3R2hAgUZkYwsLuUin
s6A5mRGg1WEDjboa7zZ5CueD8Zv1YEQQxZ05JZvBQtKT03hyKB3uCgbfMRvkQw2P4qVV6lUgCCGH
hVdYkTVfjTpYO6CBFD+XCAt5U9f4BsYYoJPzreH0znUNbIe23qQgc7p52QJnL8gWw/2eRq664OdD
GT4FpwsOxmeoa2d5pNY1v2xb5oE3/UJo1eLot+5hHNaDXGzDt2nByhV9XYWSlhWCWRJZQhVezYAT
ENT0LTseQmaY7IBV9FJrNfeFLKddTdnvhINW2yRJ+9yAT+DBs7v3lByJIDeK+K0cmOoMZkIgnwFG
D9D2vxjlx2lq0YbIgVXWGwPHzwQ+IroGrWcXeFYrK5EDZ32Oc6mNppJuIZiAu7kJlrqc9b0s+QlS
exvGoJRQlhK8x0ELZsyYZ/Wgq+OW8BVbi5/hYJJy8VBXjLjOcJ0uNXjjUVq5vWwDMBncshrqbUbL
+xl7flDjoIe71phNmwm8+43W22YkWgKxgEw1e3epcezl4FIE3ZLtmJnAjEMjmm+P5+gfi20uU+m2
aFl7aYPrVGwbyMFyNb8fBagIg9Sbu5xUD6yJAw7Gj5vmFlLBdu43tjIke50KrKBk1otNo+cw6l54
u9WW0nzVO1puGqW19s3UnKkF3NqCGsKjbBK4uHQGDOGxJ8zmHi4Abe/36LhGkPvTdsKykxCM8OQd
+Aj+lI8E1oaWgpBbjzmHbHw/GUFXaFrlwJ+ggIQMCCFMqYwDXOY7kJVlidOnSpRPVEHFL0WZQZuC
6/pR7wj4z2PWI3wVg5co+vgxd23lx3oKLhzN9E8h2/SQSpVsZNFO70mjFydEqOXOsss5bEAth3oo
r4/StszHAl3Qhwn8o/JjqEGcxVVjAsm0Fob6ev26e6HSsbYT4WThxARSJMKpCXZZ3ys4wXFPAxnm
RiH1QlVibSbCz5bsKKV0ZzOGk+DFNscNZZjKE6LbXdGa/1ZWXTsxwGmej6lEXXg8I5LLZfEW2UI4
5AZs7tI8rQqqdQFrdbg7AS2Uik3agi2JBH2p9BulmwtVIXNVc2B5VkLCFPGAp+KYKMouNfmNJ79Q
rDFXdVQt05Bj8glgkfmoYdeOmBqRI373L/+2hFa1mkxpJ3tWejRqEWwraG/XNroiN8ByFwpBayVz
Va+x7kdZ76YSzsUFV8S2S3US2lULe7QMV2KNV8wlQ13vYMxd3xBQvzBp1mrSYpCY7bFgadQtxmPR
sm+ttjZJg9ZGTm8s2EtDrKZtQpJbK00ldylyEcSijrr20KhPEHNWnxeTyhuw1UtLa9UDFeNkJGPL
sgjvM/t5sTDcY4Z/XbirFudYyjlPDKyuIYV8qwbVF3qj/n/p3Dj//a8aNGu7dEZbAVtCGZvAgi+6
19uN2NUFh2xDhkpwNiPX/6c1vFay14eiGIrKbmFQL6NZPnAK8TB5A47zB5f1Q0XRWL1KXIIgjtpU
EZW80Da5WbDPqh40BwU9FkCj23ymqm76JpcLc+ehNZWNKOCPcNZ2Np/gGGx/8LRWUQCAhYCA2kdm
Mxc43rFyIUFCbgH52Hnp/fSc56X615QnBmENbyoeWbCBSVC2EvNvMLSSpxi3htqp4CQQJW07BDSL
k6MC+bHU6QC5gjBQq+zg0mSGucQdAC9S/iITbMi9FhSID9MgNcBpHSo+C9SNdzpb0teuGoYPdK3F
e1EhzDlSKdODzvCZa6VWIGJiDs9t1uFmjeaq3GoNTd+uf+yfdx7auf/7mqzQeQWZjAHIz//U8iUF
ez81kbM+XP/5n3tvdN3i0ON07o0Z+jLlkoVDAikH0rS7aZD7BSpOTjVNGmiX+fv10S5BWaxV6Kgz
DRaDCwC/TQ6lVFMC9N4x+5WR4tEQADMOtflOU/bCbXMD+PUhLRO06VC6IeCvX3+Gnw9pujZka3IG
uns7IjjyOgvATJ28jg7snbO0Pnadne4k74BwTnGHAIEgVm7M9IUPufYFg3tIAjUuzHSVVmGDC65K
ySnJzE1upzcC889xn5qrrTtBv3Vhqp5HfZ8AiNbgkhJael8eRhx2N6bv0musth2dsxQmB9MQkbM5
wFhNe4h3vKBoiySzHW6Zbl0a5fyGf23uau7BSJYLYJqt+gjLqhFFPPuAS8oRZ8iNXO/SbK12Fqhp
ulGWGEPruD+3ZcBNFZDtW5TLS6+wispqVSN5UdHVniqLoNRWTNB8Enq/41mTPJa90O+vL+g/FIX/
exJScxWcLdSCRIa7eRSLGO0MvW1L15x77rbqqLuJ2VjeUHWmN4KjD0G1Km1DYHy4n3OZeYkq6Mbm
dRuptr7AvsiOfYQqHQ7LSvwkUTgBGAXCbDlRUVJQS761ksL8PTWFBaCOKKH5w+ztEuvmgRCstxaJ
yKkHZRxdoFmF3ovkKNvYv6+/68/5AV1nWE1HZmm03QgJlkeD/LYT9QZC4NIPr1KDuGsmiD3gh0v5
oPVPNmTA/u2JV3sS4m4p6j7QayTyWPJvZt0ynrqwfI3VRoyFXVRGYoGyKuC4acGSPh68hrbe9ee+
9PPnv/+1AxuFWSln6A1KAw4mqIGimehAa/7GtFzYHcZq88mxaKSWWHlUFstugFYfMpip/datoj/o
ZXLLVubSW7D/fQs1zTn6JOMQCd7cU1QiRZU8ycLwr0/SpXhmrOLZMBuzkQI5EYmRQEBQwwXfH3kl
dujqmSEtGfGafkgCbvXV0aRDdqcO5hLaMcR3oRduHQzInLxcf5hL77o6cLAhCRyh4jbSrRae3MPB
TMULqLn/dDWjxuqUKdO86yFc10V1Dku15mVa7HCiJx3druvPf2ELrr1hJPS6dYMghzbnonX7pgEu
S02Tx+u//kfZ+odTcm0KA4FH1GkGIFBafwma7bBNo3rHIgNQsMopny1PeoYz+O12OM6P0/PwrH0S
+Pf85idlG/svNz7Sedv/9BSr42BUdbhMQGcChogAIimfpYUWZgup0PRThz/H9XfVL+yuP3//a/Na
loRUjwGWgzKN8AnScjTBU0rckbGaYicz1L+HnCZQn+sq1MJqVPxBK/1MVcq3ZTImYTUJ1LwXvUCz
PLY9hZlQUK9iKHGMA7+fFn18ptmCZowxwNy7R71PRSvSGwzJtp3Z4k4wMxQHSN+c1IKyl5jDyAKi
JLT61tsuPrUQQNt09TgcysXOQfuylBTf3BReDFpwQOsUpcUEndHyNSP2aHu8Q6EPzScZsIW1eyA6
xu0Q1yi3FRUzGqciS/mSZSw5QZ0DXeOugqyaUdh+yXnhUlSk7nhK+pMVp/KWyPXPO47Yqy2hgN6h
WwZgd5p9lL1nQBbc+Kfjl6zpvlUxi2k4Y+Jwh3LhI+ZzRYE2zo1LxQWuClmzfJdOhVAYsLk7wHtS
DseSAWXkKu5iZ0lTslmqevnQGMvfkl5VPAjwoBGmyvLWxF3a6ucJ/Wt91ug6ULVD/UvV3nudOnSJ
bxwil7gH+iqwZEVjm4VuYoOxXqLRY5G3ifflca40w1NAN/c7iFV4EiRcv0jk7NVxrHgVhOoBbhmX
54lmaQixp/xGcebShl9FoDKrulnGiBBzZcRwC4RGjt02ygmOzWVgcCjhqAkkE65v/EvzugpHacOQ
aRQYjHVik+nGmx6Xy41Dhf5BTP10dq0CTImiNc21FHgJuLNHiuDxnkFa57GbuP62jHyJKpSct53O
cU9FWf2lapr20yrMNPYAnRMDuBdl0Tm2zntIklrcG+Gjs5fAxPoygewt2oR5aCKIRb2dE29sE7Tz
zIVCNpDE1n7omrl3Jt6KOyOF/lDWSfkrozNyNYUM43aKgQogSHedkSjTHu0zZV/NDQt4XvM7OjXd
/dyX5t0Z2fRfBQlLSN1BSBjG9xRChHpXz+9JbTd3nUh1v5X1+AK2GmBIc1Nbr3VGQCRfJhIuy9hI
R2mTZsNHnnEoMdulr7XqdJQJIM0JVIo+kpj0j22W2FFFZHI3I+f3xhJiSrh1ZFER8+qEioPlVHo6
4LdmaCGpTexyOUytSyqUt0Wfo30P/F1YSshUJnPzUXHR3qfVSCHObokPbZDSjzPWB6Bhp36hdmje
IjrfWaJTosmSHVrPrbbtByZgfGKhHU5oHkzdor1CD5p/2HZlAafUmB6EWTWH1BDgawf03+gYN1CV
I3Wos6T2YCo4BjxF0DCUZnxKIU/s1s1i48zX8D1H1c78UV1mPx7TxkPfU/ezWBSPRMBxBTZp6Igb
ZomBlWzbZ2jLxzUEGpFMps9JTGsfclrqnZ2aUPuNJwvuSkBWFIoQPiPDW2YPdchqVnsT8sIA9KH2
jkxltgNaPjvBB8L2LVh1eTG8oD0rQzvTGrtTN4GjQGXNvuCbWrx1eSy/BBmlL4q5Z5AO7m+lLRcq
KNrqLFNkI02w74bIQArh9KMP4Mnip6f8ljPLpQFWJxrOjRIsbATzhJAIqtphmspNKdQunAdT9zJi
wM5wupHlXSj/0TXkE4r8c6uaVh8xrYdyL0TUgTRqky2TEqph+iAC2k7E76A++tSZfRwuvVZBynNS
faZr5iamyDiKEayPhWpAp/QJNCcVXn1eP+F+DrlUXZ1wgtoyUyl4tqQHVMHM8gn9tkLqurPYPSB9
/zTK2j2tGuyE2207RrCVddDXowKtzPzr+o9fSM60VY0bLJEG0K56hNM6OstYh2N65FPiWfmNNsSF
6E7Xbmk4iWyi4xIPPQA19kW6vPd9t22wexJqbmm/+HE+ekpJd6VS3Rj0Qpxbu6fVSTOzWEFIZ3U+
HUxa5PBpSyEIawJJliP6+kATFx//NoXnqf0rf9ATaaW1liHI9zjyATmNHyEQR4NxVt4pwDj+9WEu
LLY1RplD2H+WILvDY/BcxjF3S6e/xVl54y0uTdkqnhosyRqVCWDiARpD6AgGaG/TCTLqGpRAb9gY
Xjo9VjlqC6nJCRDfIUJBqHdHyLRCTTsNdV27SxmgC5oxfghT+b4+YxcSkLU7GUtUqyG4yERz92ui
99b0cv13L+yZtRlZr3BDjSEzH7XL2ZJUHSDcIyN1mT54P9zo4Vz42mx1NaOc54C7GkM0QSURolQO
BH5dDRDC66+g/jk9fsif2GrVQqJUQjlsRkml1DYMBHC72PdqGegQ6ZTQICwrqA3vK/nOUj8ufgkA
oNJ08iGZ57BFbup4o6VICconKKPCSSVk1lOeFWE5veZp7U+WgGzya/YHyNNumBa2jb4fh8cYwrxG
7p2pQU3xkcgd4OFOE4eCQI8T4qNJF2gDv4uBgqvAvms76cS0QtUPSLjjoG1SRLUBWnrACw6gNuTA
wYnmFXwRF8EacFwD2qWaV8vvjBwFofjp+444bVkGgG8u1W5Sl82Y+6a+iRPzzhqeRv6t18u9SRdX
h9Z/zjcLsKVLOzm5vY877IPxW1gBnKmCbK4AP/uqNSitwmBizHxSFJ49I11DgVE+l+X4UgEAPpre
NL1DeQcWFqmcwXwHeRzplPArKxyL3TQDIK69kAUYn6e8lgDHv8sXuDVgjjnAHsDtsdZRGuCaDMWd
CvAbMxUXgn6jxOhhzaVnDGEJ0wsAzRegUoCa7sljoRbuHHfAkX9J5omZODIOaPnI4UAGmAsAjxWq
1/RJV/D/QLLeVMIU7cFOHuIapncmhOanDzWjASqxjiLuYTLUOMACl5mJrxYkxqbAYTA6TEXDYIJS
d5Qa2zoFehsK2VDHrb3UBAyw8w2zdqg4mCMuE0BT87sZhMMSILwGLMcGCLO+KF2p+UmCQjoQ6/Sz
1Q/ne7bCc8APcmAAda8voRjekoCj+UGzZyGeRDO4pQ4N96Tw6FK5Mk2d3kRt+V0rYY6gIOkd3Ibs
CrmXTeOU4z6e/lNq5iTVg1T9+ox3W4JpxvcpnsckMvVHNQMIuwLpkuDGjPaBAzhjg0a/Mv13xnES
YC016lpArqpshIXT6EBrHlYYhw7OFMVBfGlFWORO8sZ6p7K/hfKbpr9J5o56FMvByxJ24+z/8cQx
4Un8vyEGHt6JIXWt2pNObnqtuCvr7EOvkFyPaCTeOBLOJ/3/OREwyCq1s4SUetI39X50J68IAA33
qkDzzQCEBdfyIArtoMoRDmFzqELF4971cX/unWLc1aU0pk2sqVNb7zsPRinBJ3X6UMLVrHZ/D87r
fn9k7sfz4+gkPpaQozqPX1//pHiIoVcJHMTK0PCrs3qvjmyfVgOg7n1+T9UhuP5uP0Yg/P4qqMaT
iBmZpmyPKqz4UFOK+hZ4ujeynEurYhVN0aOM1W4o870wnmN11wDsm8j8TAG5sSR+DEKmvS6CFtis
FOWKfN8raJgXWg9dnwqQOAs62zeGuPAO60IoVK/NGvL2+X7UZ29IIcM+lX7X3I393fVPcGmAVSAd
LN0wWqvI9y0/9MBKWuCbxCp1O5iM/dsI55H/yv8IUfK6U/EKOslw4KKAhMwJdRTQFeSNWbqwjtas
ugal6NbI+mpvWfU9EC4bBXfM60//Ywca3/g85F9P33aazKiRZihoyK3QzLAskM9A5ZgCH5lBzqkW
qj8yFAuuj/fzfQADrrY7hyJhktMi22sN26NQAXF/1QUu2KN9FuaI3x2K+IoGiy89u/GOl9ax+r/v
2MX9UCHrnyO9mo+lTkD16TZVrYQ3XunHtBavtNrmtIHYQ83x+9bBPAGP6mUSTAEXKYrzKzvOnhpw
15xc5iebW8CBn0uLGHO1+ec+j4s8xZhl4dhvxXu+g8uAdQcI+S/2DXOBjrtwLeKf11/xj0TZD8Fh
fU80Z7PiHDjLqPMWL/eLAJQXf9iiBX4qvGXzq3AI1r7XfeAIdbvfVYiCvZu5sV+4t06jC57Y9vom
WZrZUKvK+TM6egBCk5f6D3cwCHTaLZAiThHeYmhfHGl1aNAU10ZVxUjSzx8M6F6AUejkbuUwl7nU
Rx/NtW6E9vNP/jSxq9Ojompj6SMmVp2UYydMVOfyIO66N8MS/ggToBv77sIe0FbrBeDv2YjtfI6Q
9580KZ6HoXkczuCk6yvkwhG1vmzlVqkyqzenKLcGp1M/WXZLlu3SL5933V8nVMyALVksY4rA24bl
0n+l9nH9kS9M/fqONYAxPWcLHpkKZYsuErJS0e6bXHyhUOsXcrw195cGWn1jmL8UUE4q7EiAjIhW
lMPiaM7hUwd6qhlvrr/NhUC3FtmUwswshcBpiOS7SYnS1gIDIRrrWwf3pc9w/vtfnyE3gcOTbYvf
j/fN8EsVt77vpQdfBYShbSt4/QxTpCE3t4TYjW0daHHq5rdygEvzvzr/4WPDWgKCaAR7Uce2f5WW
cM8EH1QHwC6rb1Qr/+gf/rCV2SoMoNhfEaPBDDUBuDdz4qr3+lZu+BF2Q5F8lp76q9AD7dQGtt99
5gfNARPOqQ7Jb/Z+fQ38keD76RHWu7zPEku02hQl2051UP7dw/fNrbzKA2UkNEGVhLfTlxXIoArL
GyDNP3KFPwy6luUs816xWkOfoBXU+mA6O/oGN0VHcX9jeR9ar/MtpO25ByNA13LJjV7WhfW4No1m
6J5rYBpNEQgNsnsfcMO+Pok/t5ZMey3TuZBE7WyJ98mdzgMXwVWct2JbOrVzevIftqnzWQTVaXLC
/fvH7FF3D1aa83F3jhDnS1KGm0oaKB56Qjee6MIO+aOS9NfWmyVNBSHnrwr+C1wamf42CXSZk1ua
rT9DR/DK56jx1wiQ9IIy6YARlpP5WN0BCnAwXeHPgb5T9+qmulH/uxRY/8hN/TWOgGGnUszqFA2B
coLpb5TeA+2wn3byTgbZLj2Z3i2L3wsB748Ez19DUXXsYXeDr2hz3dWHQAJmrWg3Ft/PMDdM2OpI
aYbKBMUJvw7Ch/uG4oEDqqRrhclXdsc3+uDMRxZNUfoMV6VTux8+tKD06sCIEj/zqT/4qqN4t9bH
pW3/Z2f+9a7qoI3wTEOIHHdiDyu04xjWofmAsR/NcEHaqbswj/WLUN/O4fVdcsGR3F7bWycabya1
xpIBK9ajex5VQe2abuOP2PDpnofCR2XPAXXU5+Ab3EiXLnzVtfYoW7oOtgHnrUAZuM5gRcHzroTv
1423urDV1tKjWQyIwZKfv+sv/gJaj3M+z/4fZ2e2GzeuhOEnEkCREkXdSr3LS+xOHNs3guMkWqmd
2p7+/J0rD4/VAowAg8kAI7bIYrHEqvp+tlF3ySHcv9YelLe2vdf7ajP+BdV78lCbeJN61W27coyb
Fwv6xJv+y4V9WEtEOoqqBFFJZUNCKwoPnTEDZAWNj1RtIFYQ8XZH6QjxU/toF+mZhU8r77408mVO
PoyMfmK7by3M7YX4Vhyro9hHBzREbrITov195rebYTPCetVRHIpttV/TfV7yuDqtlBRqMozLyIM/
79Q284wb5NB2DH+m7eQP/oQ/6bHblFgRaExucUHogc/lIa3q5fgOKP3q0J3Uu/ua3vF3dH5fVgaW
t3YmLH1u/fvvH+ZmhOITULcXuwNM6b77XqFD/Sf/5vwAqGC4gd7Rn/aXuXJl8Xl1mOP+89IfBhON
U2ShgBHaML9wT7fZ4QLfQ6vwIbwJb6CEvYEQyC2YAFiGdGtswq3YotRpp3xUKK0cOgvn6z/7/PAj
OgNyXQiQRlCkXsJuT4e1t7vEdZ8ZuBYm1agqSFtIHAZoxR1xsEaPzg41MLjx6w7VIcMSvxqvaHKO
76BX5IFMGxjf64O9uW7lS6+lRUig8bcmbzB6dmmuTIiPAomVGVs6RXVGah/3EHOuYCTWPvwLoTj0
niP86bfu3/a7CMrzGsltKdLUCZ8Wg9jYPP8zkOIoHsbn8EHe8ZPYl17s136MxvJ75673Zh9JiJcO
Lbo749R+R9S74icXZlGngKo6S0fIqo4Qtso2yHmgUO58fX2Wdhq5mM0Hu0sGGkFDGCECu7efm+/I
k9zm5yYId91T8tt5mpAPWImWl17i4gc/jEQpcU03xEhhmm164AlQQLNmCgvXakQz8h6lKcJpGJ79
2gAuknhIvPyUD+WP8OXS1+yP23o38X0Y0BtIih/YcWX2Fs4vXTtoFK2AYtmMr7QH+TgjJvmbv1g/
6EsNQTyQZlEHD8g0UBuecTRWxvz860r8HyoUCjp8TjGNTZhskqiCgiNuoaJXB+gaGbsrzXgL94ZC
lw5yB8h+ttOEc7HqcVl5R2skb4AzgFDD0ZzxmZPEh7SQBxfMvuuT+bl9CF1MKGGjEK4iiOLKVIIx
Um8Haw2S+HkcI3QYY2TMssw6rFM9vQ3jiYj3OF37HvvcBsT/ARgt2fc8woIgnQYCwj0EtTfAexzZ
5nKGZP6wGzbxXfU3OyKoeHNPxSPFhdYlPIxXgsOFgFS4lyn9sLXCMOW2OZsw/x+Tj6712+QErtUx
vDFcfCP1W2NPbuimQDyaI+vzeH29/oX2/3+yCF0hKC9tXjgpNp3y261xb27soNqNRyjO3o8Hvqlw
ZpqnCe9a3E4Hec8Pze0ac3HB90Nz879vDOXs0G5KjM33yaH/Tm7TMz+iP+UZyJV7JALWpnbJKDXH
goY19DPa2AajcFC/92Dnv67P3kLgKfQC4jytelSPwWzGe3Y/naqj60GbHLEuuYc07/vKKJ/flWMD
/XeeCAd4kV+cbrOZn5O36I6ekkOxMwPjztkatyXwp/Fjc1ecwpVPtc+Z/47Qy4sHCLQDv4sR45tx
x/f2c3Zgh+gkbpIj2dVHyJ/72b274jMWLkOEDshMAGKYkwlOo9yWfxmYLKC0gU7xozo7j+5rcdce
8aGLG2T7YTxBRNPnQbqy6Rb8sA7NjGMA3FiEPZe7aCZG/rxtgZvKvqWoQR1n4l1fwAX70zt9CmFA
l8WB/SVlnPpW1p1bI18JDRecop7mHodiSEU/jsEkGChlMp2PE4HAmKqrYeVgXhpCc0wuPqjqEeq2
AWRQf3DovBRDsrPztVzg0uxowUslDVDFo+4yO+JlbPjGDNOVA3BhefVcNUeRZQG+Cw47iHaTMfHd
8IULpMqNwberH9dXd+Ho+L+EdRu20Dh32DGtwYkazPYdhcgobhlGOAN7TWttaRG0GByJzC4clMAo
JfBIhIPCdpuPamULLjxdz1pn0FVHbOqyYySIN8p+m4T4V7Hy9IUZ0hPWEYG0/ZyEwCeO9kPj8n1K
p11YO3sI72yvL8KCAKSwLybw4fSsUZqMOiuDHYeGWvl2SltsNZt39X3EBqD8TVVE965s7Qs/E0kR
wylLoO3s4kyTUK78igV70/O0XdIIXDcmzrFpaPU851N3BEBTbXK3id7L2ez2sszXYpbPw2Vha6cn
FW3Z1y1EGUebi4MxIA/thtzadHFsgptmZUe8ef0c5o0FikWlvnga6b1JCerQ0fiWWUdOKxTaxU1e
GjuRijTzLTXSaZvzwsS1S9zlR3uMkm/gwZrmzo1U1nk9BVGGUDesNhUEiZD3hyZVBA6OFxlFDpJY
Y+/U1EZP181iwbfoRQARwBYFZE/EcUjdb1DDvid1v/LopS1zGfKDwZVtwtvcjO0jgxIJqFtQJAbJ
xzPSccWzL4VHeoqcK0IS2oAzlM4ov/VB0WpQmD2lBxUhUz1B4PvGKci0qRti7kyV8B1kqBkubc0Z
8j9ttrEEZ7+vT+TSFtbcT4kDrCkM4hxxz/cYT92zKZJd3F1weu4a6HdhsfR8eTTk3RACuHwEwvYe
vP5tSdckvhbunoWeBy9smkyx2YFt2suNG/4CYcqL5ugYo5QyGkBMQm28+deuTH+IDZ+6b2Y6+GDF
EafYz+BuTsgONrfCPdN6L9HRVaunEEi74ghZR8+y71MTzNbie5X/dEIUYzlQ056fr0/9gqHphdlD
zwoRpYZ1LEfSnTOQw3eqS4sNGr3pChNgwW9Zl1X/YMspOnaILWJYWglmW3KeHJDqqsmT0ZPdf0nE
xUHH8X8HMUWWj1LZzrES5s2FT6Y4cIlZDGySWEknLlippe1Jy7BryxCOdRS9g1r5ELIq9dRZEGJg
8wYskZVhlg4bvcciTfiUENvkRzqioxGNdTF/Zz1hnQdtqhFIEY7kQTWYu2ZW3YaxpD5XoK/EnkPR
VL8SVS7YhX692pnhPDl90wRQI5hUhRbJGwbix3WjW/jk+OeTPlgEHlT3pemawJvVD2PUXeDTaOPK
Z6S4DC43jPJ38JxXfOnCzv+/e9OSJAWKCsCxxsfB77Qs4sc8r7OV5VqyCu2gVJ3dgxAxOWCudg8N
2lTZ+Dq55k3evl2frIWV+HdF/2GyJtnbddcL59h3JHDzNLugTUFGtaK/1wdYegPN+8ZAf4WRysVx
zuYHmyOB6vD7JFS7ELosKyu+MIZejEI6i6NJSYpj5qR+ld26yrjpG1SzouD3+lssbRu9CSAWvDSs
akB4NKG3HtjBjLEtzbp9Wn1r8vcueihRFZ2q8r2us5VPgIW10QtWzIajVtYt3KPgifs88rJ95MJS
kUfxdfDn+ostjXGZ0g/rP3JmqHTk4hiZxXAKoxz32DZy7Z4V1VyszN7CHtFrVSAOGaYJRb+fXQFv
LMdnQHdX7Hdp6TW3eRFpHYjA0jud8CN0CebJfV7dJSrbX5+gpd+ufeKFnAwyz9DwIVUb5A35GSXT
3+uPXvrt2ubGpXEX1uiOClpILALbbbnP0CHIQI6q8q3Zki/hNByhF6oAWJgoUqPXB0FZwHuyq6rh
rm7WStoWgvl/hd4fTMgwU7ebRTUFSuTcY0W/m018IxXFAbQBBNmC/A6j8AUNg2s508vl1ycXf3oF
CoS8ijy0WjPoS+XcRH1YfJcsrkCAh7DQo2s6NlKIqquQKUsNw0OGtwIF2c3FNlbcWTGMhZ2jF6TE
Fj5hu7FlgXLIM6uat2ycniUpz18yDr0qxe0BN8iSgQWorPtrQrFOZWbQWuQlTsPN9SGW3kDb+1AN
yaw4dCmk8uq/JgUl1ZzUPSou19LrC3tHLzNB6y9RAsJOwcBZD3GFcfo2UrVWEbRwzuvFJWy0AEvl
vA6KXBgIKYcd8HqOTxLnVGSHrhDf57r8+bWp0rxAPwFpKCitg8h5hoKW11fBNDxdf/bSLGluwLZa
oi58kCBR8p65cl9V9op3XAiO9UKRTEWxEUHe+6aahl9hPj7mUjLUCk8vAwmPpoPP1q+9g3bKh6JV
oYotdszG6ikmAn1Ltnq8/uyFl9BrQCCgXOQmhG0ClUfwJtk+L+NN3dp7d7C3fP51fZQFZ6xXgog8
bmZaNCyo6oe4P1cg8BLnXfVr/TYLq6zXeVyaYnuVFgrP5+EJYjztNmHRWsHCwlb+dxn+wQe7vYkF
FbMZ2FH6zSTOY+uipKvhKx536cdfhv3w+M5gI0dDmgrK2T1GpXvj2sb2+rx/+su50BmDTpS2CeC2
MxIcF6oC95s0P0i25oKWHq9tXKBaGsMarTkQRsP8OWmjnSxAmQ5Js6Ze9enk4A20/dtNooX+TdgA
39WDdofUVxzurk/Op0aJR18OwA/zXs5hU1iQPQ8GSDpB/IYKeyMSBWT22vz8q2D7v7MUQ2g7t3Ps
MLZVS8FdlA9z4qTP0I5ytkmcFb5hygpIhXoqvd6skoOTQgul6Kd8p1L0j4+4GUVx4jTuu7pCEYJi
OQusOS+Rj4gAGUS3TweH4IqAQIHrTUWGdUNNaPNdn5zPS9K40E9ghTZ81wCR4gSnCWkXqNCgG8EG
j/8CPpetV2d8K3HfT9rMg0iqx4ejtFzwF+5pVZ6EIgFiBr/Kj/HFMXYrP+vzokf8rIsf+7BoLe4G
O6OS4WmY7D91ZeygAcJwpQotQy6ALR3TY1OLbdSSjTlZBwKBoi6z9hU+JjIoRFyfnAWj1EmTNRER
7nHBeiqa4gdxLhpNXb7yhgtWqdMkBweE+iIZzdOADmF7zn7XKr/vR/d+nOK1Hp6l369NYti7cmg7
UaGcM+nvmqScIV0Trt3nfHqkcKHDvJVyIMRO8dGeQFXEqhrpGRE7uRJ2BB1S4GMJ2V9fh6W50jyn
CcYVeLZ8Dmxag/AuEo9BBGrMkg2ylGtfp0uDXCbxg8VlqQVubOvO0M1Fp0rSDJDwofe14xzyOc78
62/yaZiPOdM8qaA5AKJRiVuCUpAzMkeF4ZuVhKByAg3VY0PEdIYOVjtDjWOAIidEQJqVoZeMQfOw
ERIPAGeb5NSrMPJF1fyq3XClq3LJFDQXm5UTiejMTbRpc7gO5r7Ebgm2cLhHjBfnY7iyaZbeQfOz
limhGJLmKrCgM5+Y9B1SfiuvsPBoHUxZ4QAq+yklp3JgT3XjtF5MC3Nzfdk/jbK50NuEIzVWhWwJ
KM+twvVz3j2xtHwAAXmjgLBCY/sA2Yp2TZB94bjWm4MZ6SZLThUJLLR/oXmz3k4sehkctRLIfJ6Y
wOtoptREvXJySsXJQmq1lHxfKMOXnL8UdndDQGfjqbtNcbwaRfo2DPPelt1uGH9fn8wFY9PzrXOZ
9WE4TuLk9udS/pQR39gcsTK0e+T4pctVvKJmaTM6vbJwbqxTnYHz0ErLuOWZ06EVuUtWjGLhPfSc
q9kPQwmtYn4auHuscmTvkPoekq3DcJiuBZ0LtqCnXgeuptrIbX5iY76NIvaei/zVNtK1Q2DBa+pp
V9zVWVkikvAETBCwV/BY4FsDZu/JLzUicbQe/9cvk0RQ1yyiEPKB90UlPFBj9iN6kkAu35B2LX+8
NE/aEUNrqNr1TFmnontmHC3nl71J3RXfu7TUF6fz4WzpGkWsNG/5ybEaEhBjQjljGNMXrMN4SBvI
pTngj26v74/Pi5IwY9ohU7sJYF3VVAamA2oIpHm3/dBADce1igPkH0UOKniMliqZQl9ahtyjpJXb
ZrYge9QxlAhe/x0LU6p34Ngzh6xEk+IAaIr9MINrwQv6XndrIOuFs1TPf3cdMgQKR+wJNbV09t3C
FoeBxMUma6xy71Yt2yZ9bqHH32HvqDLp9196Lz0t26dNVoBdXwacOMBWQPIJ2oB9ucZ2WJg2vUlZ
9DHU2bOWBKx3oQR0xO2YlzorhV0LD9dTrHGOQ3ou8HAzfzXnx6J9b9f26dKjL2ffBxt3kL6F0I1j
ni7wAK9FTZXLBFTnUPx/fd4XXI2eB01VTNBhDHE8dIZC3ms4WqpAn5kjn2lir4Xllx35yZecngnt
QtTuKFXAqDIjxv3LcOzmcCUVsfTsy8x9mCFiK5P1MNmT1XU3MgOiUNKVFNeCg9ETn2HEjUESm536
WJWdN2bAg+FiKnucuCz9Pu+R7aZqjSS8tNSag7Fj4QgilHsKGQTLQM3JJEF/7poyxNJCa+EF6qKp
GaNG5ESNsPYhbh/dzJFAA1jfTPusovnKRl6aNC1qLdsyytGiS9Dwi1rz6FX09T4W5xjMns4qd1+z
Wi2QAIu3UBZT7BQnIbmbI7femJADO1i9Me56Cxin6+MsrImevnOa2SliZV2kuLqzE0Y3uE3YQUF4
pQtx6fHa7rYTIFkd6AgGbvzWs7euBtEkWQm9l559WZ8P+4ImldU2lV0GsZX2Ry4TcWMyqB8a9bB2
AC9sPZ3c1YoO507flkGq6Jlf9HLH5Nv1iV+wVj0vNzPV4MLHaIKY1i9ygIyuyN1binryDQWIbGWD
L82RFkFQEYqCRIjpmQ2d8MjFd7ZCuU+6YqVLj9d2NIMWsRuLCOfCmM2vExl6ILVxzvmTqKOfX5so
bVvjkyTru1mZp6qEqDHroVYr+lMVk98lpyt1/EuLoW1pUHNtSaF+HdTN7PfFvKlxxWbXbzxrttff
YmmmtP2MXIw0KvFPJHC+hyBg6s1V963i1UopzsLz9XRPkeRFNtTFdMos9pN2+DBEbcQt6N1P13//
wqeonvBB93crnIQnQYFEDKmn3Wg4oTf2kFuda9wAWun2ovCyMlsL+05vKJ7B/0oSG52Xc2jeJCyH
nhJd2XefV43jilCzpzBqs0rMbh0IYtZ7ADnTU9nmY7qlhUxvVTSmuTdLFxJGeOW88e3Z6oNadOY2
hDqQBAA3NTLw4zLnqbI6aGxMKZ+hmdln+eABsJ0+dF1T9RtU/UdyU6kZMJMun75mqf/uYz84vS6K
BrOiUO2AYJqxTcvkeaQS+IEZkJZ4jbKzYEx61geYpVJ0pTkiBi5+VM3gN5BdD3EheN2WFnabnu6B
sK6gZsXGU2r27S4mSXeoTc620UXzNBNWvBI4Lb2GdkDYCZvJEI4t7mEh7yzInQB7frSblaD43+/9
JOjTEz9zp8KwQtBxGob0OAzOtqhtADbfTJb5+XRTMHmPTlZIqzh+NkPXG6KzI32KR8hE9Y/pUAPn
92qQtVju80YgLvTO3n4swwwyXePJUEWziaq8OQyioN8a4LQP8JlqQ4pQPblziBIaq0sKYB/puDOd
MD+GuOV7kJ3VbVlehZvBARa9MYjcOQ6kqIeO0mOBrP/zdQO4LMAnE6enRutsygQoe+MpHJgVEJnL
O8g5tgejDcGoQgPwFmjMZiUEWRiMaPvdckQahlPaB0LG++zC8YYYjoG34sb3ma4cUkuDaAdIihiz
C2UCcammuDNlW/r4dBbe3IBOws3oJKEvf33uloxaO9HLaGpZE9vjKa9ewrnyhTF5WfQltBBsSDvQ
7WyWMq8JOYVV944KqPuq/+I3pF6sZ0iU6Malg5tS2j6MYZd4fR7tiJIv1yfm865F/HZtDRzWXaJm
Sk4dFG6lMx7lMOzz1MZ9D6RKzVL5cWUGI9CZnpVBc/76sEvOTDvY685UCpKvQCpndpAN0JVrvwmr
3RnGWoPrwmGotzpzwxTlnKkkMI1oN3ciaKixchgunOpEC88piuulObr8lFNr17oucH0/M+uRIUx3
k9iLzcj/0iyRy775cGwVxHaLcQB4mpQF4DVZNKAmUXFw6kF1h5RovPJCC7uDXFbpwzjz7GSVglzB
KclkuXET2W3tqgGE1hBfU2FEgfN/h8gq0sRRi5jApo3HG7GnBIGQtSaRsfQG2v4e5r4KZQpYMOfn
MPrRhrsECZ3rq7D0bG13sxkyytDuUkHqJmRTlxEwQTm7I2HCV9b5c4OiuhKdSefBUCMyFokQaJwY
XhIOtGsSpc+T4W5GGzLO+GpeOYA/d7pUzySCjDm2akTULie5lZnhd+6Mz4/8VJe2V5gr0crSKNp6
swnbexRkDpz0h+l0AHW/s/l1hv5DE685kc8Xhuq6wGFlFiTvDIk7z/I0cYEuxtbMPWV3K1O1tC7a
yhs1ZHlEyeYgCe8qy9313eg5znfXnTYdBNwL9aXDluoSwXZR1olLJUH9dwRoiFPusxSiPE4dzFka
oGjvS9/+VNcLJpPb1BNK6U8j2oq8zAqfOsc6RTY6tq5vlaUJ09x6UWduNrYQymnABa+s6c0q8v45
HC5t5GVbbMwcWojelGdraK/PvTzVE4lmlhgzCWsSZOX8k9nl00TN3fV3WbAuXTd2SLKcWSSGZmzp
olLUKeRtX8fzecLhdfjaEJp/n23IK81OIk55qvpdk+e/+By2u8aCvMjXRtA8u1OkCpqlxhzwBtnJ
WFpP9lx9jyEJsDLAworrHbHCBoA6rLlzKlP7LSXqrijpg6wuIntM3lCn+yUrvuJTPs9BUD2xC3lZ
btWAIp5oSG0vjORd4ha3UaqATu8O0Kl9qNs+8mx0xV2fvaWX0/Z/X6CfhUOC7uQKoKXjY9a8huQQ
2a6Hy1JvIsUXTY3+93Ckk6rLucJdNbI4XopXqKo/9fRFN6mncGUSi7DMGDkl+XxLygtVcLoPjbXa
5gVPrydvXejn4YomJ0FCyQYVrjEWAFI9hk2OJYDqgKOjPOX6eixsST2Ji1xb3EdzjbvqkVkb1xQt
utcA400G3q4s+cLb6CncpqAFVKaGNsiqb5nDfOSitwTwMMjrhLb5xUG0fR+LjpSN3bXBaOFrsxse
rJLe0qg5Aib/omSz5o4/7wHhVE/nhlDvcQmL6Clu029ZGh4MBd0+65wYuW9JCNJW1WHK0a1do9vI
rr7m1vQ+UBPNzc2QhUmATuebtmA/kyEvfDfK16jlS4ukRXuQ1TJAspjGUxLfsjm8L8w99KDAcukh
wrfGsVioM6R6ZhcSxIYE8LsM6Gv3DDDDCaQOtTeDcPC6X/y7deb30TdyA0LO4Zzfxj+SX9et/HOU
MVZNcwfV7EqjszAweaiO92Xl30MY88hL/948xAg+A3nkvdcq7wTWkG/+OfOf5+x8Tvfhin0u+D09
6UqyMrPjshlPZdUHhUvfhggV9hAle+DVsGkzkW1oZ64BG5ZG04KGiqmZcoXUNSBr/jz/scRNDVJz
Hp6zofPHMF6JshesRk/HQptdMseQKiic9zZt/Immm9BOd7jm8HpjbZSFiETvfR3zruozNERCah7y
gJPro49lf90wFtyfnpM10jh124JIBCPThlcmmgaqI+HTSnS4sA56NlYURdRD2kSC6/e7LXKU/UH+
WP3i4sbozUNGo5XTbuEY11tTs8QceZxfXgN+ezfMYhNWoCyMfX4TzTjDewh/oGCj3MbwH187OfSU
bVkjFQW1Cxlwi+1VV2/Tnv4QTvc1j6e3qCIbH6k6ZFVA5urRLdh9N6enUFiP1xd+yaY0h1CAN5xE
xlgFCneSVkF3ELxcWYwlm9KufwzWKksmU4U01xyjxRryDLGRPVIyOSvbbunHa9vbGgyIEVkGNkQ5
7VjeeKCErDx64fKK6nnYfMhYUsStCvJEPbixhRw5qT23E5t8aI6SqeNkjbuMycc+HI7XF2PBfPW+
yqiE9LXb4aqhy1Az0kGajxC0P89s57TmsZGQHwmbaNPZpVwx3kuw/v8Xv1Tvqmwn7vIpg9QSXrbx
cIsC+cjwre+BkFptCfhc5IRTPWlrACZGugKGMJvAeEIpCYpkMYPiL+qm/UYZ5k1XFsPBcSZ2cmqH
HbLBrg/gUERHQqDjXLtNtx9QwIcC9sj4FStCvci1k1trUMrPlezOpKDqZ2+k6eFCTPcaJyRHSA3m
25KjQL9OIZRnx2gln4EG85ox4Y+2Q4qH68u2YOh6qm8oeOXKrCqCqGOXVsWDM/JjnLCVq4Klx2sh
yYhU6OTEpgygCbxp5vDQhPFtZdQr23RhE+mpPSNpjHoMQ+DSoTI5yHbyewKF4utTs2Bfem7PhLAl
urbdLuiL5oH23aYgaQzNp+IR1SArVxxLL6D5GTTkT5hsiP+2E9sPlQMplfHH9Z+/NPWag0FuXvZy
NodgNr5TN/ZmfKjRNU2HhYfrSb2kHY1onkaJWDY9d8S56dPh3KyChhamRa9nmAojb2w3hn5kPYuz
ZSqaI7Arw5VZXwh5mGaVFjUnXlZzDiQ+mCYdsc9RlAYhzc5GEt8Vbf8l3Ca8B/vvF6zI+FQ1Exp2
e/qtzutt26iVoGdhhvS0J0qtBIFjzQNjrtmhYcYEYS17rfpp6emXiftw852NeeEK4EGDNGoP0Kt6
sdt+zW2zf9+lnzlu7dw2mrbOAHZogiZV8twwzu+GMAXGpw6n6XGW/dB7tOnYvq1NlXlNObS7glL3
BXudnjsACqubFKCAU4fPuPvSYsnj4EKsfGNmE3uL0EJRbZQ1g/Abo1zP+veJdRjqmv4o7YwUvjAF
SNtzDVpO0YxncPenbuP2Ud14LuQRWr9qScwvSgPqkKPLL/ZcafePzJbRQ+U6hZ86F6VnFC4QqJhI
FwiRLjbRclJDrQA92TLeGVZR+Qz6xa85rrNeE1fJp76w25/oQC9/h25VPkG+2nhqZpZvmg4q3V4v
3XY3gxe/GcgwbuPIkCdmG/WNGBE2kym175y5sm6ScpDg8lN0+0MQuXfEdurswisa6nYb23aZ5beo
CMWvAXfgb22zDMWpZe4XKFa+AWu8hpRCIUE8SlxU6fWyYT9EGJPHRMXT99yh5gbKJsnBFe4zc/oa
ffhZ/6cw4+q27Cx336CS4pvM5jOaYX4ObOpPDgO3eWzcCWB71BKQiBkbGqkjcVF9r2ZkYUOcln6I
icBfc8OrG8jWNy5ju8xNcih8otNcpuVdTuzn0p4jD8HRw6WHc8vd4ZHETgwcGGl2aDFkt2Zm48LU
hYx7XVTADjXmpgJS0Y97U2zg/KUvaPjKOdBwEEi6aCACZyoykFOnVpbbOUZvmQFd9C1Ck59GAc07
gA1vYz4biOdFvuksdjdbYtoXaRJ6Ujb1JgJdCXJ+6eS1TeP4+H96j0SD2hhmNAByV6Nw2RAQH6nA
fVb2vxc0/sxdgYo+AxSbwU1OyWg5z80Y217a2h0us1GKXPQgT0IYukXjRWYndzQGwI0n4lte9902
LI1wz4WBXvfE/I2LKfmaOnF0cvMk31dyjAa/bkZxnxjmfKYtlmYsuYECF1vezYVVHorE6veERH9S
aZF91KV3Y2jdywrlPKVrPMQdpKETK8p8MlnFnkZ2g+gsyvZRjcsqVG87+7YlvScK2I2gtpv7pjug
7wmS4CiZUiTfWi6Ux4dMPrKW32I5Wr8UU3k7NxXPL4/+WZrGmWdsPEzSaL85GYHmURxZJ6NUVeND
j/s9q2W0m1wivQzJ57eejM+tEVfHKRf0RzLLFNVAyIyANeFuTVajSBKbz/JTZVYIxOrmwYC4tE+a
Tvkd9Oc3bQ9px1q58yG2QAzIXehWKtNqN5PVzcd2HG1IfPGfRZbjKzfpmTf38xMrIxv6LlP0OEkU
wjC3nk+MQ6+RRTLbN26Jdtx6NlHIlf9s+8HY0wJdxXFS5ucULsiXPcc/RNz5qPiGoNGQ/Cnr8NFw
y/ZAK5H4Cpljz0F7DyrEo9I37eppCusXntX8EDYm9MhxqeI3tKWebVfO7TSFxZFlY4S1qcdt01jJ
iXOnJvtulrXvZrbj20hG34y1aT3hkKx3vFT5phgNsIoj3ALaDQofitBxT46coGtimlAJn6JvECZK
a09WcCFZaUEGNTJYecrqPrkVKEbaciasX0MMmvdU94CpmSZqIFnZbHHcF7eKJcMbJPFmfGpl+Sl2
egbUqEXnW3OS6QMETBRFE06OBqwuMhX2PGX7ArdtG3URHzWc4W88phTwNbwzYmTpw407PrWAKULl
K3TE+8Z4n4Sbg/1RZNupAYZxaNIOxErU2mR+OiX22RqavDjYoejvEuDtIig7VtU9yF3peTQpVJal
m5V7iLuHG1bN8VOH8rJtXOYdusHg8uCNun1nYT0ZH40/bW+Ypa/mIUajaUXJdzlTsOIJZYfedoy3
lsdj56uJsu+ysSvuQW7Div0C9ZwHxs282saA0UFztzSKm7LlZGchdsHFngUNSteK+m+s41HqMYc7
kV/StMK9SjiAzTO0btH4Thqx+ziW7itxRvPX9eBvIXZlWlzpxjBQZ6RFIOj3qbohAGb2uBG257XM
8tIAWnSpuJubhsLBVNXf8/RFpnexVXqkNFeC74UAUyeDhHaLgxPMIWw8cjDQebk14XuB7mu+lr9G
p9h/Y5y4uLRXzbOEcPLsU1zgTexPHpXb6wuwcGv0f73Dpe2kuDBUQZjlE+jd8a62IVlvDS+5bb4p
FgmP9WDkXR9tYTX0Npe0IbFIDTmccmUP970zR49Y8mkzmob4EbrJlzCpnOpFav/j7EqW49Sh6BdR
hSSQ0Bbobnfj2Y7tZKPKZOZZjF//TmeV8ExT5a2TAlrDle69Z5C2SpOJnPOtSV9HSj87Zf/rUz9h
CTiLIL9IijqvAk2Hn6DWvgxVcxJok87RJ4s6S7GyaRAEJ5oDd3G7rG+GcUqfwXJRQV/xdKPitZJZ
LCFPSQOk49ymQzCEGtaBuR9F8Psh3yBv5FbW6+WhWtkb/wM/KRwnbSj6YOa/sAnhfpv5IP/7l5++
UshZIp+cMjFQFWQZKgLybrD114yF7w08fRHoLR/+1se2ht5zpjYqEGu5xiKSkA7tmKmOhiAZBjcE
mpCyL5d/ycqTl1inBGlMxQC5DwoYN0v1qo2Xzz14ETq6rHfaJpMIHdno82LYjbi9fu7Ri8wLcDxr
noA3Cob6dgaszWRbKftKjFiimcLZxNljtwOI+N+gpeFZ0309RB5w758L2UssE4UyZ9eHQx70pvXO
0atwLS5+gfL7eHloVhbm0rsilJbS8xAPQd7+UPE77dhzY0GWPpvu/kCkzcLV7edA43TpZkFToLg7
B6sS3jEuh2F3a278jJXdu4SQUgUxhKm2AQPX1zaH2yyk59n3y0O0NseLY58Is3EK1F4BL6Jl5Ypi
mio3VpVlubEA9TOvymZ/+VUrB9zSsCLuSBtTZMvBSNonnUCR3ekf23A+zEigDCJOjh1uEeL+EAP+
XzFA5e3fszo1Bp4Oc9MGVS71jV0b0w2x0Fz3eiSxr0Bhml7XPYxmXKX+1POichPpNHdhreEwZSJn
J55RhBjsNM30ISxAqxvRZqF+1Q/p9xjljrve1PCx701eRl7CZuQOvObxycrbXCDJt7e4WB8HJbK0
w4iN0orSeugDMkNOHr4DZcjvL0/JxxuELH0vMsmGNAopHh2ZAH3108EiYEFTFt8BcYCuZQpqtMTd
vKqbbGPTf7ziyNIPI2YgSDUhANHRWAEJ3bF7apkAnXB4i4X2xmVqbczOW+mvcpTTQ2umJlOPoPh7
pF9bsYHpX3vu+e9/PbcdCRt6fCrElm5FcYqSX5cnYu25i7KfJUKJilzXB+n4vep/tdOWIenag+m/
H1w34ZSMDA+ujJukTL0oKjfm8eOoBFHVf59MQxUKFJvkic/IT6yy3ZWp+DG3n9MAIEuTihicpXAM
Qx2I5jlSM6q5k9eUhX95wFdW4dKcou564OgkVmHW2911QaOdUUCAvaJJ77GZbVzuVsZoaUgRxVVt
ybnpA9lJ9UWmuQimqjWu+pjaG1H14/sjWbpQFFZkDMis+gDFwFOL2e2B3IyG721m+736lIwnJ855
GP9a97qKDNHFCBTZUPuafDXVj8vz8AcK8UGgdhY7Fc8d47JBP2PQbfyMJDe+BgKZHCtVGVcO6iqh
ywg2XOcQ+Id0BX2cSSvf2oSMqNA0YIfYdeIlqdJ3fZM0ftbasAsMVX4wocR0lc4mNATqjO9Jbcxe
lU/lcxRbBuSxh/ioo1Dsq9hpD30jtVfO9uBmEFvddTJ29tpCaSqEhYFbDCk90l7BtrzPipvYivVD
O2BeKxWFnqqtcle0Y3jLRG2faUVom6ImDVZJa+wnWnPXkRBKGOqyvqKmYz7EBRt3ZjGmqEvqLVDX
ylZfKoYVUdykdRzqU5PX2ssg1XNlmHN5vDxRK/weslQLi5kseN8gkpC8E1e9k3eHOK/T3WySc1E4
HGFFxvJhF8PyHcZQTb2vpj72bSuvjoTMqHHSqvBntN9dC/rvBfwcc8OLRgNGsYJbt5DgmDa+dWUk
lnpFpexm01Qjth0dnmM5XZekf748DGuPXsRTKOXmlQVAeZC1ar4y2UBPaaW3wP0fPl38j0NCLYHO
odmRoGHM57hM8M7ZSBM+jBN49CJpaihJYa5gkcAsY/NBdqH0Myf6ZsmBXMHJGDaiDVTJLg/SyruW
aVQ+G1KnHWqgmurIs+IC0KD+kEcNjCQ62IvwZCt6IPz8L3ic2fv/hqUujVUBB0USlBX/RqL0hqUo
y0TUijcOubVfcv77X3HPFFUstXIgYzorv9R3WRrhCpb4oY0mkZl+bm6WiVYJ0Z6QzBPYQcN4o1oU
+ijJjikfD80QPUqTC/dzE7MItjOYBInOmQny6Z1QjR+RFMXt29n+2soteuXKGl4mXYk2yowPsglK
klyXnXMVNd3Gvv4wg8B0L25JkTJzfKdtBh1ura6dGLUfaxsFP/KdJTG6gZEBe9DM+kydAa9b7HVd
xT21Ik0wWvRGmRk6Hu3r5yZicXnqczG3xQyNvprU2keRz5tVGrnlQK+qmNwbDf36uRcttj3jaVQW
M+Tu8j5k/sBosieGjL1qjKpdHSXfnKzYqpZ9PD1imXNhZUmnb7ImYJP1Xuqp3Aky3ks5HnUJB7N2
pK6OS2NjLX94txJimRaVrIaup4DuacK68goKBvNRGKgzSfU5/QW8YrH7xzbC0OXSDFQzmbepEvlR
lpva3B9eQfH0xZ1qRDXUziSCvSyqp75q0brh8YOZR0/Snn5fnv61QVps+MIZRmCdbBJY5hSETveU
5/SXjKbPpEP4CecY8Fd4DNui6qJsIGfWyG6IYNEIE7TPfflir5vJxIzGRkxMaii1oCdHhh9Fv3Wf
XRv7xdamMamTmWHxFOWNYcV+htqTmf+euvfLX/9xEISx778D03cQQxzDBhjnln4ZVXItO3uDvLE2
pYsd3U9T3kWSYko19ehUP+k0OnRxuAFeXRmZZWJU9ZGqRAtUXgzYAMHFLumuBkg9BllemleRiPON
YL72osXZXfLMlrJuIE0f1zA2QB2l9yBJLnwjHdUJdJFNG+LzpP7/liCWKVIMTIAOazDy+qHNj2Ez
9aM3ARjroSla7GwQy/fomk/vbT4Zt8nczV7RNDX6c4OO7hnvrfuJwoXXS5OoOukBauOGZVC3wh3/
ruRy6rxQjmbiajQlpde0cJlyw4nQLbXblZFaEg1JSmWGq7UO0Et0PJG3/R44ttC3swE20G0Tbqys
tfcsgkXTo0LGm9EMcjt8MEEAQwdyDN2MOD9hPbrxkpVDYsk1FCKczHlmELRPjhNgIHNbueg87aN8
RDIEsYps41K19msWAcTSqS0rdIcDsHS+aac+neF5btxO7wkW2eVtvvaORRiRPXWqcOwaHONfGzQj
wLl3yHtYbLHO1gZrEUZYUammlk4dNDP3jDmEPMVbbg1uAeU7xd6bLVG6lZiyTO+TJmwnMWMvpib3
c1sD8qCjO9YWPy6P0x994I+24GJp6awJLccq5kCJYYKqVxsL7uq0jSdftbhMuwlt3uEFmf7gIZDU
Lhpv1b6Qjbq2h6m/onMzunQw+92Yie7kVONvRzbiZhDN6LXMsNySR5YX50SjS8fj72hXpN+7SPe3
hrDHbyHHlIAhWExg53R/sFESYJgWBosuYfPomti/J65UfRQl6XaFqfjD0On8BWCk/LqmEoLNlU5f
LTM/98XR2kq7evCtLIl3fWJQ4cUyyw85yV81LeygxN1hT6uKHkY52qemy8wdNa3KA5hGHgb88D2K
4cqbZpQsilanHgMgxztXlH2r1MVjPbOEuRTKsft87sVN0Um5H4AxONpQij40wK154LeiBwZBsIc4
nZxdU84D4AJRAgvjKrKzyQOwrKiONVQib+ahjR/qKI0LF3qGNrAdY9/8vDy7K4edWJxIac+ZZZS4
zPYFmpalJF9hu7EF/lt5+JKYmoVW3vT9GRBZ39n9C4K3e/mrP07txJKWamcCJlGY1CBstZs79rGS
r6Clugn/ie21v/ySta9f3CDNcIzrqqt1YKUG3HVohUues9XeWtm1S4NWDQn0uht7VEjtnvrApyo3
rGw0LomZ7D73/Yt9m7WQHAJSlAWOCJ81KKkut7earSv+76jx/HtJyjMbMvLtWTieZvm1Ucds14D+
4UNiHBbVtB+vmoToqyqEZk3ZmsN9JHPhN3GVf7M7o35zGjKdpJRsY7JWou3SjwC6ZEkrIAwYxKl1
1YAmNo8tTowi7t0kwQ3UrsfGHeMtF98/Lf6PguLihGrh/dm2jmEGI0dVJKEd8DCkp/w7r3S3gz5o
f+gV0J1ZPU2/sjgydyGUHndm3if7ubShxMjl/HJ5otd+++Ikq6amwK0Sd6TSqE4UxptuZ+gXZzT3
DuO1N5SG6WqxJRe2si2WpcrWEGYEbSTI/sUFIKm1O81bDY+VI3lZpmSoIFvNiB03jMa3Ofw6JY4b
Q4DdoRtn2cq3L+X1e02cqbJwVg6TurXa9llY0r88CWuPPk/OX+lUGbEELshwhYI51NdU0MfsLAh3
+dkrwWIpjcEtHuVDjSA9GeK5SDlxVTK+wi13i3248oKlfndfWlXS4NAKjEKh8AoyaVL+5IJtcXDl
x7d4vlihNjFbnRA+BaUz7NrpOxLmIMu4l7KXLk52KOd7WVpvxL3V2LS4ecWx1j2LehYAeH1ddWiK
k7hUkAut02NcWr+NOrtVVvEb0mT73rF/VGMLLArVs8uyJHKJrJ8uz9vKel6ywps5BEliwIfAPOI3
pPd3KrXe6n74KbS1kcWvzNySDS6zomQNK+1g7kAfHEy3mnI3qrcoDSsH7ZIJnnDLDCOuaZCZ6qG3
5oesMH4Ukh+nujoDz7fSpJUQthT11mMz1JxaXaB7faSaHVk1wKXTeoOg5WM9qNcRuqyXJ2Vloy7p
4H3OjRgVNCuISXUdIbt0u37LIHllwpekb6D/klKH3EKbv/9tlKVvjhBI0oCOTtMGm2XtFeef9Vec
KYTqnMGI7LPt1K4Ma3esu70949q4WZ37mFEoxJL0bdJW6xlY9qACsUBnpduYh0qcB6ryrBLQsOSF
C+rCz21jTtZ+1CI+CMLLRFQGBN3mmHnOxBqvUs4TdYZ9w/Tz5Ylfe8kiLJztPiE1gK2SVNMTydB+
LFl8ZeuYIAHY8qpe2zCL+3RIaqDIZ7BdRkJitIEkqKQtajFAHvjZWL6COLJRHV5Zx0smdzXMueOM
FkV+mdyj4/qj4MYWU3jlVyz526An1E6ZpfA2y+yAqgEpTfKdT9pzGvVUl86XT83IksutBTy1bNgu
nZBjCh+WPAB313LcOU1twGZL5IfL7/lYAkKIJavbpnkFHU00tVrZVofchExrwxvzlYJEAW/mrEAS
2dBjkrHKH7gKXW1OjgcCB3u8/AVrk3UO33/t2hipIlRoULOcqOOHRfeWDACwXX72Suxc0rr5NEys
SoUZwOf0wazllZXEp0I1j4OIDzpz3idzqzm7ctosKd4GnM8aHONzoDPzDia0e6CNjkhnN0Zp5Zpg
LcJACRR+UzDUjZUTo8Zkok1UK2gHRLu0jOC3YZqFryeFioNk/ucGbxEUADwfKbACczB1RN3EWjrX
IQpOb/EYJlBiZGD78KiPCg9ioHyrM/kxwk2IpasctPyhsdk2dQBEUr9rMkHu46ab72lEohcOAN+3
FGKmu0FG+X2GS59nRlV/azpJcQUQ5ByDVCXALQKyA2r0Bg1myS0Xjl7mbUOqxudEWVdqqO1bB0zN
YxPB/cFK8EOBDiyMjRrd2lpYRLqokwPouBNiRG10vt05FFqvin9F2gcUy+XZWXnHktqeMwuimJx2
QRSiQgfD0ttExYmXxvVGRXNlXy557LyMSS+6Jg1yBgGqiNzmGchMn/v4c3D9a8+D4USbqRMGoHi/
DIy9CaNz+ik+gxD/Y6qnA/yDaAIdjxTUQxSww7zz+/zH5U9fG5ZFuOogdNkDzjsEcdj9jmMjSFql
N876tWef//7XsFSoXYWtIdWJ4NNv53aYd4apt+xd10I9Y/8+vuUsyvLWjgNbOOrgdJT6aG2aKO9C
NqCJSYxsHZStL4B2Rdcja/uDgc6FD1fz4fHy4K0cnoz++wW6zu0omqlxqrsfmms3JMYuj3O0FUKX
VN3u8ltWov6S88OGwoaTvZ0GLO1uWZL/EoO0oMRQdsBodOfDS7+a6ElvLOa11y12+zTK2Wpkp06z
/C41GIjOA+V0J7l0SRY+FO1W2Xxlyy+pQHYiSuZUeFFTsbepBd6K83tHG1uZxsotcEkEMnrbEZaF
K3qRGceEd19iGLYMueGbet64ma29YrHxaWUOVuPoNMicCXrgFvTUYzdPwFTMtvKylU20pABRZzQU
EdQKmnpk3qDz8lUlxPl1eW2tPX2x/XPSasXRHzkJqsGf7chbz/Tvy89eOeP/HIl/bf8GpjmjaqEl
APZ3BCKLip5g7BX9PCsKH8zMHB8l2N73IPk5N3M5AMB3+b0fS24LsVSPEEOVzlAYHAPatfGhJY08
QkoPJGi7jcC/1o2H3my7T2unuHZA29oDjGJA4roTbo1z+CBxrd9z22GDCx/I9oqxPN8VAGDDhKoI
t+I6lecw8UFl0VysnirhhSpblQSk44BSFlPrl45iHqJW+DAm9qMzwf8kGosvyqpLr8TVYNdmFJxe
WqmDlGS4NtuzeLRhV8kVgCqv0RQyL2LGy4hGJDJrtG+y1Ly2iom4cBrMQXSG0pFik+2HynqvE5QP
bKs5U0tLbJEsClQ0OT4qUBSlBTh1hi37HkEcBZSD/oc1hFC6T6T9xrRZ+WmtM29IGHdFYmc+vHNL
2M1piN0P1DQjt7Yo3+E/Ca/SVgGhP+f3DFUSE7EZlMXSkRW0K0jhtTO42HSSozdGctpZNSx+QHBI
3Kxs4lMWl+MBFhjvudlB7LR3on3TFmpvszb3QgGhLmpKDs4173MPJiUKEIF+HB4BtLUfR8MA/7Z3
VNG7QzqJzJuMgV3ZORS/XHuW0xe4IeWt17W4WYN2PRstsuAaiKW6N+y7RhkMnG5qt/Gu4cnwDEyh
hPA/s8XXdCpQs+zsWLyVQhMvSlL5Bmvu+hXeAPxbozUkDiTICD47V6a1bI+pkZquBerxvqRM7BVO
Wh942g5sO5O7sqpRaQV6ystzDZgm8GSgGZsOsiO/a8Pha9q1mMUEij86z63RQ0oVv7WxbYIzoXnQ
ZJFCBXzKwIgPSePP4F797MTQHIxWjleWze1DVE/RMQeA8SrJ5mbXS8BkDNsYjyjwg0UdNeKO81Ld
znEFpkFXJ7y9tlsCHQSLTdgNrDf2uTIrNxXT9NDEGQrQTjzuZdSW+95umUdb9srMKPbs3JFeZteh
L0Nc7dk4QxusU801PHdqH3K51DPGvB12ZdyjjE6YYR7suIcjcuxw8Jea3JomH9ZXSbuThIhkX1SJ
TPeEGjL3ukJl12pi83EGJKH2J1LyVzEUEUx28vIRWlTwtIWMxK6qUo65idCDz2LOfrRcFFcy4tmD
PZcl/n1m1RGS4LR3a0zWro1aKNuPRXhSqJM+8W7UDwglzm0355UHvRKIcsD6FOQ/2hfgoWtG2AtI
0taDZJpmviB2FNTYOnuRJJ5CEeAK8oCOy6G78GgrUf0kddf1Pp+E8nJt/+TFnFwLDZNb+It1gCTQ
rr9TqmkOCs4Su0hQuUtpHu0qCDa8ENGnM8IQ6NPgaCf7AWnM81il5KVBx+Wr6KfZclv0+nYRyoV6
B95ZdWQKKmCR4XTozqpsfnFy4Gms2kCfM8siyzdMuBJZE009BOwSrdnuAU7VMDcjLN9TGy5kAzAM
WA8A5IS7AQ7lL41RZFfzHMWniPDKmyIoWyRp+i1EuLQr53YczMYdoCe6M2K0KhzL0CBuD4nbUAAu
yjFqjxQ9X8+uheOhJmT7OIcqDCrUWlMRYwYM4SZTeqMGSx2gOwCvSVV8gY8MzI6UXXtRmaNa2OkD
MQ3uiz7GnTjOXjEow5fUKO0Twd71RzG9RWHJ4Bg4lG48Oq+AchXgCCXmj66szRdJgRnkZY/kqox9
PVZoMid8cEeE1P1QpPnJNmXoAkJNoD8BBew+qesH6G8370464V9FGl6LOeGIlF36dvkAW7sYLa6V
XWTntgwnK8Ct/7uZwy121va9imT3uYv50lqhm0PINuhMnSzAX+77is7+KONhv/H5K9fipf3IyMqE
5k08BmSYGRT8+QgRm4wIP8tG9mYDqeLrOR4PWdzAkMQe5sxz9MSujFmFu5pB88lVL1C8tVzUieGZ
AuWT7D2ZLOoRlU47sOyKwrWdOIIbS+N4PXCa+yzMxgOV3HxsWqaDLmy63ah2PfDlt0M4F4dIZ/pH
qgAbyqe+8M3GyI5NqueroTOg2FXUVfUWxhb52sVp8hA6tn3NU8M6NsmQIqTD9CqCk3LjZkXDD9SB
hfY44nqxg1aFec3bUQqAZHj3kJtGcexJ2APjyk31hg6F3OvEMe7mUlWbPowra2Qp1MTYDEytqCYw
huoJ4bA5zpnjZor5FbV96Ii9sK5Aq0A9jE7+xNjUuKyGQMkcsmcOh1UMa/l6eb5XLsFLyaJ8NKgx
pZM6ZeKqMq9zI/UIuaOab93nzgndB/ekJTv9bFZMnNExTvnUBkbb7vsZgl0mox4OID+J69MIFIag
/YFhr5KIow5y3xrVj8u/b2U5LxnsHUm5qcc6C+ZaBVnXES8zuysBgUibO52LUpW9sS/XRnKRMDfR
7Ixjgmr8qMyvo87vpwJ65YNdujCP2NKAWnvJIm2uDFxnhzAOA0F+M/4L4nZeQu+KLerF2sJcBC9i
9+Y0M2cIcDvod7yDd2VbwskKahtPl+dj7Q2LQp7o86IdxkGeeqw39ZCOT7P9yaW8yH0VaC4C5AR1
CjN6ylLi1cjlkv6hJo+Xv31lLS05F2Eh7VEwVIoKWj6FRvTLKPpHJV7iGPjNjm6VDFbSuv8xLkRc
AyqA11jAnNwQGc9eGZLh+fKPWHv6YgXxAnco6STyZAiCq2l2dMZ4Y3zWGlJLNH8bNhqSRygKjNTY
93V6YKq4Nkxo807zW0gjuPdlL7LEfRzn1+e2nblYUJ3D0BY3Z+Nkznet+WbV9aFPfkOHZ+NA/KMs
+EEA+x+nOkN2EqGcGUCuU92A3NEpt6/ga1nO0XxgHZ98uPWqLzOSgcxnnYkcQEuwew27PzZFP+90
wfO3Ilb5qSxx3U0cZhxKO587tzOr/Ag71+RxbMvqAAPzyNOS00/dRfgSNRZOcw/tn8E5hQgSLJN3
TMVHU6S7y0vp472MJtm/FbSmLmYHCToEATtIRVkOWiW1naPFmTj3n3mDWLJ2Um7U/RQDqwy2PASd
hl1WPvFNjeKVYLrURigs2ZdZnqE2F42wIH6sBJoXcHoZtnxEPx4gseTpSKlNq4u5cSJtc1WQESJv
pP1Z2ePGXv44IPElG6RVcUpF0lqBwahr6l9pDxDj9yJ6S/mWQMUfkuj/lz8ynX8nOWSkoAbLikCK
kd3G7VB90ZBI2+my1Eiv5yE7KTnVV8qi4XNMBmefKaPzGkVx8etKdkw7GCAYfBx2BfQb7uzUyG5C
AmipHw608k3TFKY7OsPwFRk73acV6E0QOYN3jSv0SG4NZzKeraiZrytJmlsnQulBAk4L9T0x71vN
QX8b9bi36ia9pbOanvKhTCHqBaegQyRMc2d1w6ueUvrUd3BRb22zC9CnqN9mpzYkiLyOk7hjVeD6
USIBvKZhPd4pe0h3EF82d+NoyFM7y/HHyCew3iSzyXUFv1bAYtD7Cg3rK9yg+JUE+e7V7kx+kjN8
DUWXiV0ZoeAKkrW5y1t09+QEQuzAIAIxZKUCuLTVfmRO4dVMwuJQk6E6xu1sXEHbK4GauOiqncMK
fm1xpq/QUINgFvbbtQVFpNyNyVn+kTUDxiNn9nywMkftQyulN85ki9a/vAU/Pi+4WMTXUHejaSeN
c8qV3HGrf5DJePzUo5fcn64YRUwFOjozzIg9Vdr0wdQ0vrr89I83H2SH/124dRcV1lwbaeD01Pam
ojXgJmC/p7MyPgXq4fL85r9rpDHTCgyOs0j76MOY20uq3yzZKjGuVEL5kvlDrXDWCRUYnjvk49H9
8DJ9p7AUvIm/jA/GN/rmvA3P+kHfACO3cYJ/HBG5XFwOWD6izV9mEgeGfpwMemMZ07USxWtCoo1W
3tq0LK6YZW21fclN5wQ/GQjI9VDxo6rbdV2+ERTXXrBYsH3aSjLGOPSUejXt3kvmyg/Twb28qla2
w1IyoYS0ZTrUo3NKqpG7pTUMvinrLfuTlacvmUGQH7RVVZXyNBDqhSno3qghX/7wlald6iSUHVwQ
wAxwThOihhPfnBn5DlLJOLI33rBy/eNLEhBUAoYh7AdkriKz/DiO38UAY4hG/AzL8C0rTCj6QtM6
nL52IWBwn/tdi23OQ4TBGQKJJ2fqcAhS47acIUPJorr382FoN66ZK0ftEso+VbJOdaSdE63Knyjp
uTF/ys3I4ySHHYloD5d/zdoCWISU3gx7p4bNAIR6ILyIUuz0FNlGtBFwV7bGEn0N6YJ2skPWBein
jz7qmaGb0+xXYWxxIdcW2SJ+JC2GHuf5GHQ0/Y6ie1BoYDZFDe0GVrxcHqK1H0H/jboCjq9ZP2Eh
W3AltptrI7s1h5+Xn732/YvYwVLdQGXBguAK9JABkp8qDw0BmJXmLERZtMq2rlUry2kJoQ4TM4aX
TmUFCmKuUHN4aJ3ppjzzT6bhOM3Z/vLvWRmrJZAa0ujC0RqbowQ/a3phOTok1tPnnr24GMoG/vUO
GgOn3Mm9app3yWi5df16+ekrG2GJpS7Gqa8KgzqnOs9uOk5/QDhug365Nijnyf/r2C5iXYRmmTun
9o9VCDh4QhXSzye9FWvX3nD++19v6McQ8i6MWAG0yq4oj3ZW1B+02MKwrz3+PGZ/PV5XhEWEYWzi
5JiUb0X2ezY+B/EEdvzfZ1MzHkkaJc7JtEz1CJ/C+VQLxa51C8lPJxmUf3l+V3aaWOxi5AkloFu4
BtDuLDwUo/0F7T7bRe31t4rtjbesjBQ/b7+/RiqiIrJ1h6gdUn2YZfJUltVVOw0bIN+VXbxkB6Va
Q4ma4AqTsXcDSU8PH08KsZmOf2dqix+09pLFYkpFWmfCyYFJhKi5C/3uX4NplV5M7KvEQKuxH9SX
y3OyNlqLdQWv6Lw/61MHvfjVOM9t8S3aqjr9gcx9kEYuqQuED6QpUasJ+jdU8Zuv8hX1bCN3+TWb
XOVWt+bz+O2penBCd94IUOfP/uiViyUmwCce8h6vzHUKfMd7vaVQtjYji1NiSswGKvIo36dEH6Sh
OjcvQsNFEQgGRED9lcrYAqedg+lHv2FR05y4PfMm4zCNaYEhT8FxdIczglyIChZ5RQsdOVh8wY9o
Y8OsjNmSp2CopqwpwU/jcCa9j+qKH8AryN4vL7CVgVvSFJrQaKDsE4XBVLwLJ4T6E5QWWxsWtS/o
DHwu71tyFLJ4UENioAxsQUKYRLVPcJfW1ffLP2FtgBaHR8icroyFlQQ8RNO05Pesjx4uP3ptdBYb
3ZhnnRpn25FYJ4nbFfNhRGhsWlAfmCgfZlhcX37R2m84//2vqGjwnKHHHo7B7Nj9IWns4ohGcPPr
c09fnCBz1MBYqqAYf4pubZz3t7jAJv7lh6+EqKXd3MiMrHWsKg0ieOg1BYiYzU+QHDdyibWBWWxs
VUnFUWmSp47CgqQMnR2FwNnuc5++2MoZjXtnTGUddBWAwaKGt1TrFeFGsFs5T5c0Aww6eDJgg5xy
eTvJ6z6t3Sx+KLIfn/r4JdMgAyrHwvZ1Tr36MZEKSABIzG9pM60M+5JfMPY9i2WCmySU0IGCqaAT
KFLv8oevjctiv9pynOxJmfJk9V8SVAHAY/MyfluiiP+5Fyx37VDZ2iK2OnUZ2SsBTroyIXbRtq9S
pVtamyvHwP+4A9oyIpKf00Ktei9z5hll1SgY0/ob9NGeC6O/p23zevkXrU3HYgMDomNHAwJ1QLi1
z8b8QGb+ucizZA4ks67SQhYAR9DCd86VCKSjW5DRldhgLXZv1TlzUvFWnWQHx42piNwQNu4udD0O
nxuYxQ6GcHzX2JFSJ/CQ3mABEVQj3RiYFTw0X0LoMw4vi3SSzgmQiue+Jd/NiF11o/PTMGFHQmMj
hixudXQK8n6u5Pix+GSddImtT8a+6VPHRh5Xk33oFLdA+R10l32u5sDOp91fh405dmQQDOShVPQA
30E4E32v6j/Ozqw5UlyJwr9IESAEiFegdtvltt1e+oWwp7tBLEKsEvr199Q89dTtckX4ZSbGEVNU
CS2pzJPf4dHXlt+5wN7zHJ7rGRl6pPrQ/F8nXv3LwblQud8/f+kXTuVz1yuVMbjs5B3fB2reMSp/
1S+tTxJpuo0oaHHlZ1xohgXN4b/DFAJt0buDG+0zqoqDR+fqpY1k8dQWPYDjRYGU1lQr+HhwAmWa
CFjaZiVEMC5dknwM/TeJUtkKnXLZlTztxRl5tg0sloywHGHIHfDmKHJxdHsYkEixvI3ohold1qUO
b1fd2K5GVu54l10J4C5s2efCfMRXfeSGp+NgfllUHbOMouD6Qb+m0MI9/L9DTYhSITwx7MF3p3tr
IWXKHMguaXAljruwD/3rWvjnjPdrq70GJi+ozsUu+NYtE9BchlemyoWPP1feDy26V/0Z8a1oXsB4
ifvmuWBf2/rPVfd+VQpnQJcaurpGs5NE5VsDycmV6/Klb362FbSQelE+4Zvb6OhAVFw7EXxo2JUJ
e6o6/+WqdK61D4KygEJMIndeahAciDErXbsDzHpgD4W9jW0cf9H7gfTBfnS64RoT9tKvOv39j9dN
o1ANPQuife/1uP3XaW6frTtfiV8uffrZvpBVuOvnGvWGsfou3GJrceOvomuAvwub27nYnudV1ra8
Ww7Z7JTfBLwNtiBligc2D1HiaxNuwiwwz5/vpBfW9b8Ciz8GKusy47QONhTfvhTgZPt9EHfQhgai
+eIEO1vZHErwXk+nWiV8tJIw7B4i672B6b58ce2dRQBL2digcpF5QzdPCoePxO3VujfXigwXIq9z
XaAquyIyp1qGlN1aBxD0c/LzS4N/rvPrl6KmLWlRTOQ1i4PK4Pzo1m4A99L5KpT2whs+75csXM0m
z8X4j8CzNe275u+5f8NL98rwX/r809//mEEdnYTV6DvaZ/O736DTsGvSYZQJYNFXltuFTeRcLkhI
XlUWSMoDqb4reP/21VtOH6lzXzl37nRcxLUGuAvr+t844I+fUhi6LGNvBXpCdTIbCsZWmz/YDIbJ
n7/wSw84O74pRef84FX2kMO0PRkiu1NUHCam3z///Etzlf73XdAiF2WX45Qu1Lg8VX1Ito7Kuq+V
1v8NSv4YnsqrolLjqr8fF7qtFyhnmrzb2PoasPDCheoc1SyaegCIaCwPUbdtPVD/KrRFZJuctugg
juCBab42oc41gzqERR3kYCVKbtor4xPT4lXANAMVEzKqOONVeDsPcjkQX3Yf1F/GKzeKC1v7uYpw
jLpaoR0b4VsF8DTIbbYZV5Ae7ZAWCMTT55PgwiQ7b4JaWgnwmcRDYJ0Sj24BzprY1sUXb3Tn8i/e
DzDC87lBXytdjdTCHhIGkpZtPv/2F7aTc/1XuwyGETPjzuX0Lxy9FnlRHGhXfgf/70pQcukRp9Xz
xzxGs47D9cBxe6BPbXA3SpDZsb3Ta9XvSy/gbJWj1wsOeaK0B13ArTSYzcfI89eyDFdfG6KzVV5j
bcOkDTs6rnCxmmGTfevr9wmS4M8//9K951y+acNF9yPA/odclu6+oP54V3toV5OjM975vM1v+FRF
KctL/yaqbL6HhXqU0GpabvIpA6QBZ+YqyBW7cvm4QAzzz2vkbALvuFwWCDxqdDricjnuxhI3YlI3
EvI9yW/HehhSZ9Heuo/QpuIIGJubbAZfWuD15qj8XFN7X9hjz6WndXFy1guwS831/A9Inoko+2th
698/GxzY/85MV5c5GDUBPSxANQANC0lDW+Rvn7/Wv09L/1w02FedX3issIe5Im9+MX+gx+ilWcSV
ve3Sx59dJFg9maiDkTuSJXD87CCOKl4b56rw6hQu/v9Nwj9Xjlkf1kQaIJADa3T20VKneQvQa/O9
DpqqXauWUyRAJ799dHTzXnDOV2NhwxjlzOD718bv9MP/2DZY1hdkJAbLOiJVjL4Cs2paGJETQCcf
P3/E33cmdNn/9xEVOuwrpfxwP51EATDDCeFdm9mbILxyNlx4wLl8LesYmOsjD/egsCeV2ixQy7j8
NR++tLXCQvm/P0DqAmiAgqBU5ahxF2jSpBOpIQHy0Hcx8aC4EopcWihnW2AUEMC74FC4b6h/aNzo
CWq/l8/fwb/3rL/NtLMLS9v5/WkiITsNG+stdDhN6tsQRMSe+cuRB05wU01GPmR1EayEaNQadkDj
rTK+jTV33C0PVYVG2gEtgppn/0xMLIl01dzHVYPWW7j2ljez8Z1t2EqXJD1ZMEyUDf21kPzvgRTa
qv/7FrIFneF6xFsw0ZEbLy7Ns+dEMXgm+3n4yOW1PP6FJc/P3oLsB7wFrMIDMqULHKbrBXX8BqjP
qbDp52/j0k85exliCBpJILvao106B6N0Qs0A2JxJvPVOfVL/vAxOc2XyXvo5ZxfJ0tbeXEWDPQQm
2s4G7d7ZlFLXuyJxubD2znU/OWnHeZK1PcDIt44XaAWQFzU5Glm7Qyeab58P2IWnnGshAdekLboF
+b53OpgAP0fDbzUA/2vVleiAskvjdHZKdVmz+C6HCxCNij71PYGiqHUkkMZo9/nVDwF5dKBqA1EZ
rakyQdYH3ejgeu3quVI/ImaRSxU7ayzdNH79wzYRvR1C4m0i5IqDJOPDdBBygAaI1NCtxUT7wgXT
So0wGKwH3AryzmvvgpaYmzZz8g0k6/wtciaa+m5VPVWByNdBNORrAe+dNdoN8xWPZo5O7M7N0EUv
uirulYPv4mdN0ta5ecqQgfyAfufNAjn37Bnm4Z7JM9TC51nb352MxI3phXOXVdGcMA7T0gXG3jcT
Y2qNiJjHAzXVNjd+u6m83H3rW08lwuFFmk2k3CJgUNtw6f9xm4Gvw7GiG4/aYWsc+rOyAKAiK9bG
s22r3STJjylk5tvchmbtgRr1CCLKSzZ3bJWTSv5uZZajtZ60K6+PzNFrBf67WWDQmy1gNQYTBnHI
c8Dei4W8e3WNwjX4rivRtz2ALqCB2yADlzkslrRBswsk9Q5PQDPQj1NNf0DZALwDDYdbhi7uLbqB
m5TISe5wM0YD+jKKJBTOAoZzsCSuan6CuZynxp2Aa5nDEmohW6FN+qTvcCygA7plgD34VO7rLmxR
N5EDEkzRDNlj0tglOhZLiyPCHyYnUUMZweEeVp5IWwBY1WiGRoL6nSHiSj1/YNB1athoJ8iKoooE
Hum2aLvlpcyhw/dmz98F3kRipmi3RqrcI3Eri2ZtHT96YKwhbswLNhwrgvw967vsONfGXet+mlYW
XPs7aGBfR6C6d0Yo+Uyy1l23oFY/dKPWG9UBhBETtzYflWZmiNGX7cWcsWlFqVetMlPbHyXRvz14
ad37fa5TvJrBxBA+e6sAtOKV4GCjZbY3q3nJ7JqBqx133B8KYBRMeJ93U3nnoKb02EkfeH4fdAeM
RAHOJhsA4c2qrEF/qj+/AYrjrQH+03HRDu62LfvX2iC9Pao2uwePH0wL6xX6uBC1pPmp2zsyI2bJ
XA83unTFmuRjkHAnGxLE8vz7LNAzPGdouQc4bEHThrYltCa8qd90zvWu8jXazPuJDknYmWarWsFX
Xjm8o0b2pvQkk7JB94QcoVOH1KOHHRZzN3Ba0jwh2cBWLR2KLlYTi5o0KiP3acT8kWBxmPBBCOQg
E6pprVPXzg8ljuB1kDc9qAZZk6rwUU0u2QCLXsJtvW1qKJLacI0me/UMqNVTo5xRx2OZq2olI5ge
YspCxh7kdZKDwHBftfrF0sAGKS+G/AjuADziCoItkVh0omItZZ5/w6KuSIeBNUXKqnxqki9tyOei
SawUKLo9A2HgGMYDSiej7yS+/1RGz197wOkk+CMuDXhUeUAV8D0A8HGG5pk592PPLKkkv7/2hLPI
d2GlA8ICoi1S/vChsHfZa6aOVZ5fGaILB0p4ivL++AUjupEn29r2YJkcYAQNPkJD4ZeWhSW5Ekdc
CBjPJZTRNJXwlFLBvi/D+9atnjyIJr42OmdREA5DQqSSAWQYTQYD8+U3zESfyhoXc7TKXbkCX/r+
Z3GQXbwCskYmD5X2YiNhdzxciXcvBAzn/YiRgUG1p+pgL1wJzsmL7UXqLt/EeP/58Fx4uecNiTAP
yoWq6u4AQS8HkyUL4ybyxKr0iiuB1aUnnN2aNNyXCqf0/H0YFDtJw90AYP4olisZqQsh6LleFUAh
1/f9YjnMQbeWQpVpKYN3o8WQeFH1bZT1BjyTm6+N1tlihoVu7oTDPB3KMXBwOgt1GOCWlCxZSa/8
nkvDdfr7H6vN9YkY2YgXjrZjuBb8dqJ/kFy/Eh1emKfnbPu5WhAekrY/MK+ey7jA3eemK5rq8fPh
ufAuzhtm/K4bKYPSBq6fL5U1x6BfUgtyD9gBSYeIpxncKxtGiNH4yy3wvG9GjKdQvcVVXAMKPaF0
KIrnARwl7qPu7l15yIXuHP/cgASdOQV6JfEUSP+SuvCTnAyr3qHAyjx7S7cK6/pb3r5m7bXs1YWX
f247ik02rzsHJScyZQdOx/eZNq/g6Vwp9v1bk/m/YUNz89lajHz0jNGgznaL67JtKIugilndeA+O
W9R3aP2jey+bSdKhT3lH2k4nqPHP67buDIA7jtOv4BMxv8AF137PrKFXBvqvPxtf6/SW/5jzBXwl
EWTNuGjR6KTcGA6NXm4cHJSfz0t2uiP+7Xefr1tPTnPPhnCnYOMUh2wGVSfPzA08W+v7Cirub0VT
okwMiK7YSoQwaUCxNOah0+4anTPs6IQaBJSCuFuIst1d1cgIBhe6SmXfmhtfBuZR5o2+G4s2/4Wu
F15h8ermDn0T4K9lKlC3nqJ6TSFGOcmS5j7RPGotumgrvvWzcoKNwshg9EH9cmPkrOJ5UvkRQggP
LfG0mNcuLmi7qGYIjgdIqF8/H5u/j/3/9XxSt3RMVU/efpjaJESAibbhRFVf6tpBv/vZdgburelB
86T7MrSbwHprXCk2gxx3LVhaS/AlnQQec9rw/phBlZNj1xyAQYLIKGYLj2XIY5ipfCUEwsd7//14
jf7s2mURGBliWQ3iEQsnXtSXbN8w/c/GCN7qM0djDfyUcK9Itep3yOIvMIDvcH8ADu3Kj/jrnonH
nI1Rg3skjBwarLLscczLlGW/2vKBQSYnycNXJlN4boVphzmXWVB0B98r73DH31RD+RRw85VgBb/g
LJarQuBVg7LsDiR/mHFzO1H6Z3MlafnXSAsffhbDVWMYIMdHox2MwJwNA0D3ydAe7Skz6+j3ZfHG
Kyvu0ns4S2Qp1w3KnAi6V2DrDfkTPBpAI8DKRwN7ARH456/iX1rQ/+95/0c6WIYFrtXc8p3wKlkn
Ilj8NalzQNBg54sb+qjgmSzN62RgfRa7TTb9FJ4vYrL0C4TcRXsrw4CnYK0hQdHnLSgA5Jpm4O9j
/X+EhA5Axwi8cHef5+24633txNIJ3NV8AlegFf9aqvXSc84mDGsgNglaj+6H4Z+e3tFws1ROkl+r
2fz9TQbnforjwgxr8ozuXT6uLKtjyX7MRqX99A+kCl86HIPzlGFeSTvyscWyNWItQCMRJDigS3h3
ZZ64/x6zf5kp5y3U/dRpGBwtGYCNhL4CN+hCxB+BIWvmfJOjfpKi4Niuyh7pOvCMIwPjcB87uOya
taOH5dC70XJHIjZ3iRhxmFYnPyw9oxgz+1F5j7DPWRO3GlNoKuBMFuThm1+F050/GTAsG+LcFi0H
0IVWFgVZr026iuo99QVb9yMdYsD3jpUHCS+j84K8zmI35ZIVSGdHdVJ2SC4F4YlIUeka5g3dzNxf
TVQt/0w2FKg4DiIeLSyfFzF2R9VwlUrOQw/GLHZyUozv/ASaJr0nkGs+ZQ7v0N7I0P7JMhMcx4ZP
4G6gc2iX6TDcC9Mt72PDqkQV3PmQVDgxpe28zjwT/nKorTbREtRImBiptlE45tso6N01rWmzc2SN
xpqlaBKmBkvjCQ6ldxoOR6ul1P0jH6MJZVLWJXYIWwRg/bCZAmLugtKGH+BD9klnx2ndecGw4hZw
cjgjdEgYzp7zRLDcf5KgKFdVoKvbqFT2jYV1v+NE9nk8SOHcjDTMILn3kIzBOU/bTTv1HXqWwizt
qZymNMzy7K5YRIQBdsuHpfacU9JFBDHyI+UxREXtx9A1wW3o1/2PzlN9AntEvY0iRI2Ih4YPy4v5
H1hDNhta9QWkB6Z+WqJoQeoI5t6jDbpb0wLvV4EknWD8gZ+NtPe9qHuL0HqEmYTf4IuBkpdjNkFa
6aaVosCOTWG2MuSUSy25TQZuFFwNI7UG1xHDwoXz3VvAZtWdyO4yiexH75Jg5Ycwv3ScRr6WAQyG
aU/CZ+iDaWqWSdwZ7vVtCuu6eaPZ2O+nnk0gy3tmMyuPAWsTOptlzOlhlO4CpC8Q1Hyk/Rb4Ox8g
kYCRLG06VrwDYRQlspr4qwKmG36OA9+AaYiTHATaVSfKZxk59NlI/G9cTjhZRHPPslLi48MR15aF
xGgW8W4RjKJ3ejLHuS+XlAsgZ0lf2RnM27y7UW6ff4t6mFLaMfqhGb+PqukDozAC9AzvTcwdb9tQ
j6x115Bnn47m2IYIhwAnzlCuVMV3zMDiBmUzXP9QaW4Q8wkYNqS0GapEDOEUs6DxHxV4Y3cCJMLD
kFf5gQVzsRpBOIvBqIliUFQimFr0FP3eU7GaaIMEIx7xXEK3Dt8wwG3A9ST6h+RTcwNb2Okl6yKk
rfOWI+wQ5Zpn2nsZ1RDdzZ6XITsJp9hBy24V6AmijHyK0JIQIEsatcWNA/+cNLIGcXG1AGtpXR2D
iRjC99wr65gY1Ty7RU4eQ8Jq2BVGGbrBfY8HRz2HLIZzo3kFiL2HvLH37kzvzvtlbAGtxvSCbwaA
wka67ZpNrEgmgDZSPhgYW5q5Ws+lGFb1POVwWspsk1S6FJtW++Nm6fiymhZNj3nRNL89CedWL8r8
fQ5xCbYtHJ3QoMo1rUyxKqFoOdoC4mbWFTmyyVJtAuUuK+5XfQKDM71BSaNeNVEn1o6PDa3KuLOC
c7RKJAn83RL649oaB+oNk5ON1w02DbUmKO10ULiOTv+BILtKLW2Wt2EY2zfNy+nBAdsmDYdS3kRo
R7p3dVXtBVA/q6J2X2bbjfdhNJhNRlgGUq9cnHT0cnFQAmZRzJ2zJKMjT2zv8jiD3Qb8Hfk7HKfG
OFRusS5YL+MQkKwNNeUWkHb4OfvjAaJeezSNF2xCH4D4YupMXLOWg8Y79Bsk0nuU56sF5UL5UhDp
ISkHQGVDcOXhTSZj2BiZnzmzwJCWBYBfIQ1vJvhfwvhV8eW7ZUv9TsLCSRfPAUmz60B0hTnwWgZK
oArSdzscRcOWZV0O9GmXdR06AgP+gOYi/qv1fJ3wpaDvTluRjay1RY2MsHXuWbkLpTfHAsCSDTqI
LZoGuAOdXgsYKizVyi0jqk0LULyxrTAfhVQ/gwsxCEyZV7MT+bJcT2r03yZN2UrN4/y9Qu/Ls5zd
dpcVGIayr7y1j2z5gFx7iz1HjgkwwkFq57ncusIrU6pxlqKhFD5/1rgbo90mLWpZxSUd8lQzYXEc
gk1cVfImc/B3MKWPMNeU23xGjaqb0buDnBg2Kkhy4kLm/6DfdUqhz1KrZQCAtHcicQBFFv/nBKSI
67rOPdYNLDJ9/9QLoprHfFoCrNPmpefFKyVcbNlQNhs5Fv3BxasEGJm4qCnZ+me/NHozOmgaKuvw
Z6chZON1axLlwo00Q07upujxJYsSfR+LAwo1AFzYwlszxbIQ7gNt2T8I5e9z1W0ni75g3yKF5/hI
TBSzmeOeLxQueZHYELSrpH2L2DVQKBkuLZUr2rttzHUP+pUzI3qecKFeprp/KGFNu2Y5CmdIYGjA
bAw6qF0wqZcwn1Kkg+GASp3boMeuILxhEyzKO6AM9wjxiL3rcb9elQ3KMrSqcqBX4drUkvFVN6g7
jAaVlwyVoapFoTjy+FOeNWoVce89mpvnsu03rGMf0uQCPOwAJ6+Xa4QI9hfiaVxOCX8plxG7b4EK
RzDOAdp7hnHVVGG0Njiqd14FcOtY/PRn08R6wEJzBaWrHNa6lae/wRD+kcIseMvqcAce2C13KU6h
Cl2wfYNvhHjmue0dvs3qDqWnCCMURVSiF6aGCoASLJkqr1HXpuJ7jcplR/4laHeoqKJAmVTBYJPC
zm1sOyRjZjv80OPymvXKS0YckqtgjEDQDMQxJ8ErEMFvkAO+GKpeXYBdtpk/o5TZLNgCFyvgHNk5
vwA4L9LAC57AqxrXEbbeO8VM9F4FlKxcWDuuwzm4FwB8pQXrHoIge60K+BWxvMJxRCY8DrvUOmNs
SHrtf0S+gzJuyH8u0yRi26ompsNwjCiaRmQ563gIo59IySPG6Qa0S2PvR0Cn0bAiDQpRlbucWLYo
YFRdGHMQxWNf+veiEb+gwZAxCStUfjvjpr1VdwpQ4tQj5QzxPTcAtYMnJQrR7rAiqmNBlLtxKzEl
kVv8rpfsNy/zIJaRi0Nt1jNuThb+KF74vdByyxVaW5jNXthcPwYMkSMKzN3Ox+mTUBc2gZhy72qq
szQIAUFkkftQuEOdamCIkmhACVdH06/OckDv8wWRbkuCRKiAoKAUTej40Sw1fQWBVzs/K+bolTsN
ZVIKhCykqLot9gvEwiX97YvI7tET9daY3FlXBn3fjJsWKcHsuXHgjQaOullB2/19cfDsCbkDlEtQ
W555M6ILxdHpHGRl6tJ5SuA49iOYKO5wHbqvwzK8BZx42qBFbobRD1wGUARGWk9478bL7oERGePe
mkfmhR+k537MQr9dTQ6CZACJYE0EZ5zY1O69m9Npr3pnAMo8GtH0UAaJjmA0s7SGwKPNfhDbTCtX
u2OsfNUhvBa/a+Dd0CORv7eU+Hg8zWIKfm4SYCeBheBgVmHWtKkNojIuM//N850mITAeQL7FwMl5
wA0CVUF/nbld+6sQUb4i1HdusAcDTIKDY63cMkSRlD6ikNGlYrIineiof8GSBGFCOERzmrX4gByK
6Sct+ptWKWCdm95JWx86eeAfX7iwd2Wdw7aoE9VtN3nksQmL9lGTijyiXXsA6peB7+Hyx5DR4i6s
xya17iLWxUB2NvfpTeZ538qqFWulOVjltbRQIwT1WkcjfvtEtsKiUA/N9kdXQFlQd+MjHBiCFXPL
bxYK1QSWCbd5g3Cn0wPd5eE8JNk8P4Nc7camnH+IeZlgkYGcfd1l0cEJpzLxl/4HmsnvdDuiblsd
bWk9XLtGbP9wZ5dymNIpMs2uggqQF2GAcyDo0y4vcR7ippRUA/nOqXykVYEDZ8L6A8q5XZlJ+nEA
lwL8Y/hAmFPv3NCEJzXBh1LDnWkIIsrMKdCk1Mu1GOEC5ZExTwlvH9HedTCziVIVMZkUsOZOIc5D
iNijp7Xg2YqUzg90+ZG16s1xGaoJNW8YOfkSAIWoc/P1gFAvnl2N7VaaMumZoxJ/bG77ebZrCW+z
yfOKnV9J5A78fFqxofkZWQXwKOL5pK1Kil3Rles5z2C6FmEP0T2kHmDxz4lEhSKdJTD1IcOxT6gD
KKNsVsBUm1XkWbULs+yEfZ1EWsByFxBGNO8NwnslFjM5n338AArQYighlQ06hC8NBz0NsRzuwyx7
N5m8t2OrVhk6UWFbthxLpmE2MIxLwkhNYuj8xD2dYcEsQQ7c5mOJg0n7P4ZGoJAVDEsyooKyUTO+
UDMX4b4AbXvtD02X1M3EN0tYjigqe3VKSPiWF50HU4zmdWxNFE8txXaAu+pUMH9j/A4SFiTE4QaE
C9jQtIDdMzffhNIFnLHjt5NoA+hb6jyOqggV2AKbZiW99SRUncD+ccQ/UE8bIph0sHYA4L8fjrKF
oKwWTbnxM0AGiqpt7pGzmJPMa+vHdgY03UOcF88t6VMK25iVgt4mrd1AbBYVst2MNvZNTTV8F8rM
rCa+gMu49OhpGx4b9GEkkS/fMrvc1yO38TjNiCIQc+xCZ37Vtn2ESi9a6bl37uG21+NAV5gkPYGI
FoT3lRxKsvWlmh+8ApYjaiA4JLk0SZ0h5KsY8h4MiMrN0qouDtSg3zJqHShX4JxEEc1jsTVl7Pjh
iY+rxo3nwohkyZb1CP87MPHzn3LSejWeXq/Mxuq2hJPHM2zrx53C/St2S6FWujR9GtVwLaiW8RCx
QKR+PT5D3YOGSphpfiNalVDfwn5ATc7jYnWZZgrBt1cRhZCXk1iQxWzLAlJssaDxmCscjFLYBqZr
1UdpyrfA86Z4GN3w+9zre8gwx0QZz11htT03kwt8PUUyAn4XDLYdIK4gJZ/t9OK/WK5sCgFTETuh
aNY94fTG1U4YexKiDlRMZJ5oyKTabc19AlehskaRQ4kM7c8QZOVJrriLuyZzH4UZvXvtLfamRiv5
sXT0eBsULQ5Z3GDRxJzREJPOGVtW7I1nnDmdDDHfxRyKVydYmm0pZwnzelfcOX1fxFKtxnIjiPMS
OjBDCCo53Rhee+hWDuoN93BtWSqik9qM1THKqbqRZsjWBG4aBxeti+iEbdp1aapgIzjUZVGh243n
UH8FsXWdzmXY30VROeLeVp/6N5e6REk04GuXoE45BRo7HYKINe9PBxtKQqATiSKEmqml3/ToeGlQ
DhI5AJVDXGVpeSCN9I6wMRrWvROe+rr8bAcPWyfBNfl0FpMRbmljtQ0J3GuiwOIaA9nnoVxU9ULq
KsPaF3IdFCIAe4GhFIw5nyq/LbYwulAbf5ksgPP1vGFRgcRamdcoq3I2JzSvvRQH1JRWwlEPHNQP
GI2OXD6bUArkYYS94W7N4XxWNqtczRVw4kOxRy0xeuDj4u1J3Xa43ubtC84fnUC0BLnKSZL8bmjt
otbFy2MWdXpjFir2szwVcZQegngcGrrtPAHRsg9LF7QGz92tlbX8xmTUppLy4MFFYHcjfFPFsBfy
NQI7H3BbQiFWm8pxP4OvlwLl5/4q56X9VhIkrAJ+SrYYztY+luVKOBF8OiOAA9YQBPK3TGTLBhs5
BHYVklVM8QJRmJX7xRM19FglU9DIzWOWsjYqr+Xt/16rDM6L6KGXh9GccXUIwSXJCrt3wjuCsI2X
5l7qn3m0/M75/CzL588TwBcKgOel9HmClwwJp+4QaMi0ug6Oim5dqpg1dbH5/BEX0vDndXTIDoIo
rzMUHES4lkgDQnaSYmNEFufl8ydc+hFnJbRBAPM0OJ46WPHQhfc6hyvSdKXqdKqP/S09flY38+BV
2fZTpA6ycI4F7TcNra5omi8NzFldceqK0Uw5Ptr0Rw/ShRP2uTfwAmquVL4vjctZAaQaelwzQZg8
tOqOgHDNAqSg5l9fG/SzilnYsZ6ICDPVhZ6vbKtNCF8dl1z59AvFlXPeY+nkro+qaLSrgE186buI
pIsj+OMwc0XiBskE3PbGUF7RRlwYqf/Tf8u2Rg1AdAdNXsrJpKwEsHT550sjdd45Yhcbwa29tnub
1TD2UYmeH3vdX6kQXZig5xrGOarhxtLlHdRn5SPY6bc+tVdqlZdG5TRx/6irtzMybplH1IHBYm4F
nws3VmiwOvYBcplfG5vTo/94RM5EQyMgPA4E+p0SARn+JcXPzz/80tCc/v7nh3OVLYy7Fq7B740O
EF1e4wBcGpmzpRvCmFZPTuGCATP6SQco9+lC9S1r2Ve0ZgFcx//71UNKXCDdFwuXdR37uFgTbWMR
XhNmXPr+Z4tXaF820GHTvQaTfiLPLH+H1vDKO7007Gclbp5L4Jdm6CUiVKrisPePrjTRFR3DhU3z
XLKoB6QtufTM/zi7kua4WS36i1QlNIC0VU92y/OYZKNK4kTzgCQk0K9/p7PyxzOtql65ygtoAfcC
lzMc3eAX5CO3DiwKlx4mh224kpYNY6MrF4fEGQJepvMxgL1XDeEYOnq30PjZnV+U/3ynvthRdMxi
yUVilcBLX4/Ms3cUl7onV3agyCXLBq/2HFyAZYw9abVIcX71F8yNqPfplVDLgzc9cch1X1FC6Sve
TuwX5gE8MFd2/TqqsL8D5SnZwTtuWUmMXzOuKPW1HEAm7H9uAgnC5FTc26QLh63kDBz634AvNRhw
dGz+jipIT3w+Un7vl+a0A7fdi8DzwxXNSHCAd5ON0oBCtR6Hfq//k49wgAkCt3qc83C+dbxi+O6o
Gs+aAfd+C8qW3y2nqGKcH/IAQfPViGvfMDcdCSwcSUEqbrOIVSxuiuWuEtY7xFpeiwU3vqQDNeF8
b6b1c/r/p6yDxyXCWVhMeE+EYRJ8D3+kWfmtS4OVM6Jha9RhnCBdzQ3rFnkEkfxmyoIhWvz8abEh
FUWk/WfoxpW5N32IluTSqQOHom3tYxG4MWQzn7MwhUjhmu68aVa0FDfWAtWysbCP3qz2He7O84yt
kTxzD0aa9nPirmAc/klCfTX9WrKzW1yUYbi+HLE2yw0enxhqSNzFMw5Llm2RWRSP+KOQTwrn311Y
wnE6FJP1slhDvYeWW4LbFAr9C6D222zxMrVhY4tHfG/pDyfE0xsLWnLbjpl33SJQ/1LelFc5nCdu
rTpVt3VvZVXk1tZ4P8Is8xf4PeyVQFn8Z4cXaLkpiyB8nQM2HVonD3+ni+usscUNyVJXIbSFW6We
Lb0jq38MQLEO5I8Khwg2vtvza92Q6nUlwqqAKqnI0cFoyyxKeHlVjGqFE2368VrUytFymSIO4DsA
v3fF9yG/C9iHcH+e/+mm1a3tUkoUU1P61nJ0s8neSnjg4ckIHqR4bWhXbj6GLnRx2DAQYqhlPR3b
UKgNhUgQZFLGEiUV3q9sh6YuTsH1Odk4CwfBsxfHhIU7nqR8l9TswEGXXMlmhijV1WGHiXV+CkO/
4zDm848Auv4HnwbzL7CRxKOQgIn4mRV2m6kbs2/nZ8awqPzTt376JunS2qaCi2O1+HTfN6y5J6S+
yE8DG9qp10+tNyMtwyzz7GNQNGLX4mC+y0LrSKti5fzwtSICetDzZgr5aRieqqNUxR104AZU/KIB
xLsmwRrrvZ0HXA5xllsHfo6OgHVo+NMGLfn86Bm2B13xdag7lHnw/HOclxFP82MEiWLoLbcg3hWY
pcuix9dyqk8U/GRhIHEcIYjUz9DZxl84pK2sOtMS0IITXkC1D4CCc2QEpmsWCjODu6bsZGjb0yiy
BYyI527G0RqABJhjoRjZrYFsTU1rK3ceQQWErbhz7Ev7AIfb33kFDZvz82qIdF3StEQ2mfMJbTcV
8EAKzuv0F1wvV1o3JVttzQIqBy49OL5HmyTjvoR4KvyZnOmeTLO/q2HFdulnOP8NP5mhRN9BngZm
skXUNI/C/VPla6qQpvHXVmUoGbjMwDgdFV5zUJKMxuz5stHXFmQCa4UKOwM5zkD77ayB/vSBW2AW
W9O3+ppuQv9P0HQKvLIfgP+H5x2eo5J0+AGESXpjsZmCkd6nzVPoW8N2qaA/fTqkZE8zBfri/Od9
7Z2E3rV9BEXuqrL8djoG6VDeVqqG9C9VE91DiET8nVzebkenGZ+asnO/JWAXv8Pjiu6kN5UQxGDB
lYAX5j6zQ2+HGgS05DI8uKYMblJgpLof53+lYZHq0qh5AdzRxATO8RRPinjqwE5HoOwAeZ15kwGm
/3q+ny+XEfN17f2wmoGQCaoesqKA89jqRy3W7F1NTWvLf3GqJA8pyC4zLXHqRbV5ZyfjspL7vxwg
/HBt/QesJ0kyWw0Qws8BUFxlDvSEYnhjclZ6+DILoQctDvzKb0q82PMY5XnA731/3IzWfNOqqdye
H/yvA4H5+qmJAhoBed0eL5ETqC6QowTkLsJdWOGlnm5AG8eN53xXhsnQ5fVpHwIo1DD/CHh8GVkp
GORQJFrR3DE1ftqfP50zaqko5N7mIs7Kjv0ek3Spo3C8DBiOUdJOxyg5edD3GBV0oP60048SmwLw
D+fHxTDJ+gGMil5Z3M3osRspXgGzLtxXhQsuNpF0ZZZNXZxG7dPoFKya8IJkgzMLD7vmV9XdOert
/K83Dby2leW2VWNXx+OpTe6b5bZefp9v1xBc+sFKcG5lvMELedcSvInDQru5DWceRk3ade+lAv3+
fEemsdGiGM/cVe5IJuOKpVdiTl9USwYU/+yVlWlqX4vhpePV7AQlDAfYAORVrjhczaws2aDW468s
IcNg6YesQdmWCsJexbNPn8J0fITYwhNd8qMQ/JISKfP1y61VTTVtF7+IRfIOqPwyPJHLfL+AuP3v
6lyG3GvrruFxxkBUS8Lgug7lXek2Kz/dlOO807B9Wv7wgRIDBFfauHf+wj/wKgP8nNfTNm/dCDeu
qM9P6nRs3DT++/lFdfrp/1cEwWidFsOnHtMRnrvCLdrYcpxvCQXieU4dvCuKPNg3dazatYOMaea1
yJ6giTKHbk/iscquvLJ9JBNzNlS4my6x2v35rzHEuKfFOJ+bNFm4I2PQVK8T27oqXSCGz7dt+gB9
i1ZlGSZ93mKLy9+kTK4EMF0QD3+y2susz31deR8ApqLoslMqgZMDGBHNvCnspT00NbRQEr9pt+c/
xRDp/xixnya9JX01VX5Qg6PTR4T9AEwp4vZKPjQ0rivwg3NThiJjTZykMhrbH1k2b/oLtyD9PKpS
r4AHWKjijv4W4BMl3kcAfPD5YTGsHv0c6blC+iyb6ZGU6V0TVu9ZM6yJ4RniTNfXLyqUDy0QleJa
vgKTH8npo8JlpMqfbVCPzv9+08hrsVwngIYMJWniyntzp4dWPRf962VNn4bs04rJuQjTxUPTQXgX
+q9J+nPwf17WtBazFry1fXuATMYAKQ4LSlFtKLeiWSkaGaJWF8HvOyBAVDfyeADreMu7jIKRlKTA
gTXNFqJvK4mHnLLAF3lUF8O3WUbgIBK0cdBWt3VpX5/gJcXMr6FiEgNXqgBBt5IIkNI9dF+uBh72
28ByV7o3zby2dcM6yx7mNASgh6ebEgznBa4dpF6rX3xZ7GO+LpVfkK73qo5hOwByMwIt6cpNs3dV
FkcStrswQ6GcznJ30XrQtfNB/8kFiEAqHiFKmUPFYaB/RbUm12kYKUfbwmePOVzwgWCexM+yyQ5N
4DjAgK8pdRjWm66eX5Iccgq240Ga5SUHH0AGsEQfXoZgrSJjmovTh32KxGD2JRzDyzYWvEhgz7H0
m6718xwHQT5cjai/bkRhuY91mKzJwRvyoqMFPyll5adTQo9ghc0AVXtpJL306fx0mxrXwj/JVEBI
NbQxVeBGJO78fiJynG/bkHR1pfxS5XPZUB92PwxsSn+ZqitaTNaxKVE+lDlgthXkildi0NSZdjxv
8rR3Bgah8ATwmofSG7vrwWn8/eijjgVh8vBqaMr+5bIv0wI+sJiyVQuMUDhWyJqe6j8QN2wLS8v8
LU+a6Zai25UcaogZXU4/tRfPDSvfO6b5t374S6BiBkz7+Q8xxIuupw88sg+D7qqNp/6bW930KtwU
4MHI5M/59k2/XYv3jlZNbg0QGgIjZCPJaxgEUUrXKOum1k9f9SkYEX0UjCjQsJOU3Xi1OvC2GyPp
y4/zv94QHP8kWz6376okAPm2i4GffRYev3PVsHLXMDV9+v+npjsxwMnAR5Fj8dtN1Rx7RN/5H22a
Ui2i5TyHhZVhuWQNZNmUc5M1d7M/H0WyZrVk6uG0CX/67bOaWq+rIe8UMPDrZ+Dio6YXLcq69oYW
ai3VmoZIi+gRzI0erArvWAAFPuJgvl0K+6KCNziPWgSHfhtIvGZ4xwoScFnyPQersfPez0+BYV3q
avlZIMISsprJUWG5K/hqyPmXvXpONmxBumBQsAxVsjhNckxsoPqDk1RkUjzP9XgQJ4qXA+yEC/zz
ZZ+iBTAZXUssMvQgWN4/ZtJ9FVa/c+s1LzLDUtKl8YcQJ6b8VPQgBFTdkm8HBQ7YDP3x8uWyDzjN
0afFCmXXJFF2x2KWVff14oJyXReopwM2f1kHWiTL3Odw1gLR1gdbm9TXvPaj3F8Bexh2NV28JYd1
wBAKsF2c7q2Z7/wRBLP0Kbffu+zCa4su4GIXM5mHpLXjzoUCAXXtP7C5/3Dh0rMyQKY51uJ4SEGQ
zWFAFrv9EaqlFbnj5a9+/nV++E2ta4EMC9CpTmsoGkvvo/WeXRFuluzvYl0EhWSeLjBvL42jElF2
cMnlU9QtebatikDsO3vN8cn9Ol14usz8CGFSYP15HYe+294zz8sO0CMer0tQw7Y+ZD82/lDk14nl
8pewHaFCNFRlGXXjmBzqMmBbHHqrbTDZFQHJY1BXLngpUdv37sesKjxOsTDfVV5mPzcBsd+WrB5/
UWKBPDo7dv86NWH6BOIq+ZYXZRJXYeG9D2FnH4IqIfcWuM/7Ug1Wugmzyn5JCooQlU3A1vL81zPo
hVqKUTNX5UhgX0KHp9y5ojwAzfVJNq/nF4hpdE/dfkoAFdhwDd6qaQzaGbwfPhJoQYzN0/nGv45P
7/+ktPDGbvVO78chAQ+1saIuRKnQqTeCwR3Vu+iO7ulKWp2qUvD2HBrnft1cD61b7Xt3hh97VWe7
8x/yNaIQ61w7NtRCAsLZdTI+kaiup2GSe174cMcrgyw9FGGYvXaMTeoJPMXlqSyyUGwoldLbligs
AiWMdb0lw0nLvKlA1ZsbkNh6yGG0uOcTcU3HLDwEg9v/qIMTKkHB8+M7gEqwUVxKL2lXvuPrzdHT
fS8apvyimVM/xkPGYyOAAobmgSjCOzsn91mt7i1FV3aWr88nXqCN2GTLXIqy8eME5P0mba4D4q00
bVizukw8eKmFrFykzHyC1kgBUlLws4QQ4Pm5NizaQEvI3iisNvE4LuEQIy/n7Fvu59dp0xwcB5T+
mq4ccQ1xrZMF+jRp5tYv7RiP2Az1F7Y8+lkJqlXQQ2ykrNeEXg2DpbMEGtKAnWUlNE7y6qEOsrtp
mUA6y/gKUtEwzzpRAIraZV7JmcbllG8qv4sc9XF+IgwjpJMEAr8uZpegZQVaj4DQjLor2DOHvMf5
9g0TzbTUN/oDZI4cBTJIAxmbGehJBc5zUH1b0tx9qLwe6iYQi1mrUxkGKnT+m2kzWfgCYYdkmP5c
2LGkaycIwwzrml7QUUAxe569uCpumEoje3avYCi7csYypAxdzAvc7LKBR6gXp9m0ZRCXI1BcC4f3
WfpXKLOS5O/52TAMjy7pBQInZfWUenHthtfQWPsBNP7KNmQYIJ2fFkwtPIVSfAIEBa9ADUZ5JZxu
LTC7d+d/u6kDbY9OJET3IItD4iJ4LQPwpps3aKxF5xsnppHR1mkB0abEy0YWpyOEs9ivgPzsoAWt
kudlvHOH33bw0OTvNr+XIO271jud12yv/3n6/X/h2NPVXatGlg5gRCr2pn4LLcZNP9Zv0HbatHb7
wcdyv+RDXFUTlNWG3zJY5i1oki/dlF23DIisoTyUi/sWWGIlZA0DrYNcQF/EPlpPblwkCkCRP6UA
CX9eWYGmfHDq9NNRqMVFhfUKoiR53Uc8h6hC6z47VF3X841MLhPM9dhplj/14vTezKDL4cfDIDY1
LApCyHbZa6xCSN6gnS+mTBcmh9gVYSDS+jEfSbpNlUUfEqjdHGnAIKwYeOpjrqX9PQEBuMJrBgw1
ojn3kwc4x0DDYrLcOydb6EFNqLxIZ3E2Xh8u6Wb0lDx0YB1socYwF0iUznJV5Cmu8DZEgfZ5lkEu
ic7eUVlhdstAEN9WLvjDYqnTnyBHqx0Jm+GQlwuEZucW9FcfGi/7KYRotNVZ/BmCCP4eljgSgqse
O+TTkmxnPDDuwNcd94noxPUkc3U94Dwc9VkvtvDTkHErZ3ZHoFl27RQ1BJshtXbsuayOtPfIFeYT
9MGyE9uqHtW93RfWn6oY34Aam7/LbkwPVpe4G+W3kEQCNu3oKUBt4TnJuxvISspt5k/THoVAdxek
ZNrBPkTcsVHwadMVJbsbSTc8e717ovB6+Pl13exGv8XRpJnuUvtHuNjXUM5Mtvbs+4chrCF4BZ2m
LnJ9moB7nP4VuOPfeQssSaBDMQ9bKRZ3N1I+bDzmJhCvF94zZNrax6ycc3KCLIty4zoz/TmkAZQ+
iil/4WUFvKzb01xFiQ8ZFLfOOns72R3ZgAwkt/NIrc00epDMAgrvIciqgm4Tb4E+k8WgO7iSqgwR
RLVMVdpLvuQTEm0Hb4ei/WZBXA+unT2kkxRsgM/nwxPk9YsFTrUwzbrKbsYU4kdYusmGZM3sRxJM
qh1EKpYDBg2IhCkD7xlOolEyUjWufJ0p+WiROyeeavJkdGKXQPMPaoP8NQRa5Hri0DY5/22GLnQG
XccCFHxyV8AJZ7Svl7YPHwaVubueBMv7ZV1ox9ulZJD9ZPYct8CrbyqRjxDfKXETPnmDrW0cpu/Q
yg7QQ5qgXZg5MSvkbUade7/DCWuUP85/g2FH1Pl03OXUmSHqEs8dgShI+kFyb3u+acMv14l0I1t4
QKg1x14nnqxBboe03s91/nhZ86fI+ZT9iRpDEOXtJbbzGdTObNs5P5z547LGnf82nle5V1bB6OKJ
nVXP8H4rbltcZeOs50u3sgMbjoM6WlPZbR+0Xgt9Sb87hJP/3nU2VH/gcTuW4jfEYX4ASfvrsu/R
VtFiI8kDi+7FYTNtSs/dkPbO79cob4ZFpEM2ORQEKSQQfZiNCUA0aZVHNOErcLVTxvsiSekozQmC
LG0FQ9Y44y+ZfVPM9cHGa4Dr85V1avr12kIagt6GxIoPAcOpupVyeUngHnl+2E2/XcviTiAbCyo8
Hh4wxLVgGSSOFvF8svFwfMgmne/k9Du/GqBT/H0KhI5DMrkLpIJa55iCoR2E79zOrR+z20CsB8ZQ
f2G9tbZoTYN1+v+nzlJZQD/OLUlMsXNEyvVux9Pp5/yXfE3Vg4qi+9/Ww47aWepyO4YUQgS13OEW
+IZqXz/67/wH9SDatgsHFCk35NcY02tvW9/wa2ePE8XVSQyxfWqgTwI0wXMD8cWof83nvR2tecea
JlPLCeByuRzQGyi1T88cmJ6Rsc0AEfJwTezZsB3rpBqbsJmoqibxUF0R0eCREUfGxokmcWdNr3Ut
nsvu6vxIG3Kzr+WDZkKaSfOGxF6WJVCemR56qZ7StF+7XhgGSweAFjwnFbgKTtwW9vMEX9poaiAr
WIA2AJ7gzFdyqOE7dBAowG0TpIgGHgd+s/U96DnazkHVaxaHpua11KBSyO2xssE5RZA7nyfHPA1v
g7x5Oz8LhmDSYaCp07vQwsQgDV7/nNXOE7fnlQk2JAUd70mTMRi6oeQxsdxo/GYH3xb3XiaQE/w4
/9tNE6wlgqC2GfQFT5IZdg6pnwa6Qw9t0kY2mCPne/iHO/kisekoz7RUpYt46GMo2Mt9fuccvQ3k
ALc29P82XgSl+mFr3eImsU+i43O6Te7qd7q7dAVr4Z70xQlenNgxJGf5BvexqwAyo9B9ZhDt71fI
gqYVoB0hi7ARjNohj6ew9KDyiirQnD6cHz9T21qM1xAknVOaKlBwhLPJVPLhZBi6840b1peO/uxS
mUB1xHLjyS43RQpFzJTFljVHzILk6OCtVJANKVHHgdJpbDpILHtg7HtQh58iaYmoyCBEIqFu+lCe
4PdtvfJNhmjXcaG1VXSpQwb/X2cNnA8GwaMsXCM1GiJGh4YqaDbI1ENxkVu8jnCltiOQCh7dXMG5
Vv49Py+GSf/39Pdpfx597lAbHpmxXS07Vcnrog1XytOm4dEiHkrnNXARAuUQ8FgZ+WUB8NvBKPL8
Dze1rm39jos3gSzHTGfFK+9+eR6F5uf3822bRl4L5ZrCmtSv4XO2LHcj3fXe8tJ2zhVJ1syiTKOu
hTGpIM3iB3iaD5zE/RZ0kn9f8mQN9WlqXQvkas5tOtRjExfl8E7ABOTebK+seUPbOuSzEVXbuguO
7mFAbrxxuBF+vpJ/DDOqAzzHNhFTIagXs26C2WO+Vae/+dqx3dS8tjdDvS7MFz7R2BJz1E97HyfD
tHg5v2JMw3JaSZ/CiIGEnguFa3HbZm0EhYhtMAeXhahz+qBPbaMKlXXuQLuYCwXN+RT6f2Ww9hJj
WOo6hjOgVqjKHJpfS9E/FGP9MYgAdhy+PBQNXxMFMA29FqsWNOW9omNtLN2JbPphLDYp3EU3hVBr
NHbTd2ghG3qCzYAgiBii1QpycVUYe/04Pg3wmLsZZzX+umyitcilammptUA7TqTAb5P0OoCHxmVN
a2E7JonXLzjrxmkKRb0Ayu+vE1P1+/nWDQOkgzUtCXPDoQBcBE7Cbxa0w6EfTv8uU1ZsIH69tmcZ
4kCHbeZQVybwBYLTIY6nOzhS9HsmBmflam/Y3f+9lXyKBFUpDv37SsTEQwAw2hTQRSDujhWds807
75CMKdm5oSLbsZdv5wfOVNb/55n0qdcUhaM5HDonTvwyvEvHge6oFC4q35V9PaUc7qbugOqCjQW3
Ye0EOwjbn7K1lW0IHh2zRxsIRzJomMa+k21mqN8iZsp5Jecaako6ZM8jgwMVfjTeZnJXFlArlxWs
SSDqHtibdgDpQq6VHUzfoeXfoCpTq1gC2H1ZkOYHdCBg2caaVxKwqfXTsv80SYPNW3CwcRwIyTy9
L8ATQQJ+SKAL6qcXRtCp689dZHh+SewKoV9OzxTawJFwGuisJtbRS1f5zKYIOv3/Uy91k4o67/0u
9u3mpXfplRLTypHJuJK1PAzP+qHqBtTvMzoFMfI+u0mhgP2tLnD42FooC81QX668R27ZkAmHE274
WpCQObvzoXSa6i8uaP9IMp++LezdJpvm6uRgRlK8pPhvPdRsW1hebFrlfCu4uLAjLUvjMjv3dcjm
uG7+sv77BDFhGFNHKoe0euavdHKa96++RsvXXT1Z05IFM1y8h+ptRoVkL3qYVEU2gJGXvUrobn8A
uvE8CBk0y2uabGHwm17bZCx2jVRrsqKGz7C1BYd83dmBzKY4hDaPWjY0vDqpu5+fccOuo8NEw0wO
3AVJKG6t2t9XA1l21QAjVGusy31YpWtFX0PU6FjRpZNETn04x7kEVtcPafWaWFjKK6de0xhp6ylM
h6XvKj88ZvVrz557e5ev1UUMMWFrq8iBpFfKKts6Sq+AGwp4l7gQW6S5yoPjwu2VeTAgGVwdLTok
tFXCpdbRnZpd3ZXbdqx3ePzde/nRtvxXlrynuTxOXZwzwLThglPk28BfuZZ/PX6uDiRdgoG4kHKZ
Yg7J6oGnW5/G1BP7SxaZq+M0+4EQ7NBcxTlkFzPgS/NqxzyFh3eA/g+AqFYrHf1jg/1/yLuhtsvM
A19g3532QISOM8SgIJi+I9gqUWNgMGNsmezfGOw1/lZtAks42WJTtSb2BASSg8wziH3RLMuOc0hK
wTWjxCOxlXP+l8vm9EJeun9gmYX628zbcRPO5XhfJzmejgeYwtsxvPZ8+K2FooAQO5smGJlNsGI6
P4hfy1AxV0cb5S4vBw8aR3GW5vSVwYoNSlNgL2WboAjx0FEPHh63LbWroN5xCKQXbssSUuoDzPUg
lQ/xdMcbvp3/Mab1cvr/p42CsrTp+mFKjj0NbpIJXitlfcAKalc+9uu05Oq4VdJJNXh2Ehzrenzo
SH2bFfIHFMqenIb8PP8Jpi60vRbghKBzkgXPDuQ74fceDojN8LbMa5nVsJm7OqgNt4UCLiNTcKQQ
BOgGKC6F40nCCDy2WvFD6p+OoUWc4twFrxW1gkkzzYyWCduEYl1A4x+fFfZwZoGRRoGHlj4oXs+P
m6EDHYzmh6oNGmiYxovKtrldXcOKJUYMrYTw1xuFqwPSekV64ne+jG0XlFjawxi2qqeVx3HDnOvq
6G5mzScfFRLzmv+kkpBbnK66vS9l8DuVUHU8P0Smbk7//xQdo+IgR8JiOGYsEAfkgxe3mMRNDXDM
1gklXak1f70zuToCzRmtBH5YeF4quwdb2VFZHEhoR/n0Z61kbupBO3rQwm+ho8igLOI73dFpu+ek
lWQjcprsUnt+aVcp8KYh06KxtPKyHGEDemT2W6f+hiXdjONbhjP8+SkxrVrnv1MyNZaoRYa6fJY+
0QSOKmCW4gJFV4Li64svhLP/23xp49mKNzPOH13xlPlg8s/Ii93yjc38Km9zmEJOZQFVhfHx/PeY
OtROJSIfvEzWc3DEQzqHfmmprsc0yaeotFzrarZ5eYBtkxeJkH70DUSWzndrGEYdMV3Aucd33Aw7
6ZxsJ1TUs3LZWW66cgoyrDcdMK2q3KoUCq9o3t07DjThFfzLS4dv0N8rXGHWPOoNWUbHT3thipJu
YAfHrvN2oco/2NBcVmJxdex0YcNjCFqKwVGmyaFdyF3deit1b9PPPk3Lp8SygC+Q9RCDjslgtZuc
DX/hXvl+2dRqsW5ZkoztPIZHWM6906Z+9pb2noTi+Xzzpu1QB1/mWSfGZIE8AMwjBNw61cmM1Zbb
0fLYtfB7sgm9HFatWZpcAUnWPdYI2pW6lCG76NgxQQtGUmH5R8bhY1jCWrW8yej7YK1R4UwdaPEP
X1tQa6YqOcL8j0ezHF9Y6ePcziHs4K9VaU3RocV8SArRVSchG97DqNSBw5yfSm/Ttgxymnl3UpCs
Vl6bDXGuo8gKlwQB3AgnaDE9N+qGJ/dzcX9+IZiaPlW6Pq3hvmr7iecWyPypEhEkEaosCkG9eWJe
RtcIBYahoqf/f+oE3o9jArVngLPblO0pLMj2SZ4Wz21VL8e6m8urIE/VhYOlbfe5DMCnG04KSdD2
B1Q3UljgVfFx2XhpMQ8P+TDrU7Q+Lc2GQErI9t4mfy3jmmZDi3qVoEhLiY0zxMSqgxNOYsdtbz70
zjTuL/sAbWt3uqzxQ4vxuIYdFbyXy+QRle7hZMnrr8yAIS9SbXfPXBhDz6dHr7Gc7F3FnW7TWVA5
uewDtODOmcAIuTaPuwqGxZIF0ILN2TuHI+BKD4b0oaswJjghCNqFS+z56p3M7DFoGIefuPWQt+Sy
HKhj+oZl8P18wUNyIz14WC+b1Cbbgnsbkq9R4w2cCGzU/w27bITBXZ8yDyAV4V2THv7HWdCnP5q8
zX41UyIerZ7Qo+phDSfLPthB8gZ4KFAEId+MHSJu/QS2NvawvCYcjA5OS9isz1JedjnS31gmq+xh
EOc2see+BMlT0t1LtlIINGQcXVe7agkcrlIcxvmYvkPhilzDwjvcVC3rtrmVisfSWlU0M/WlJZym
7+CGjIN47NoPSsJjrAVkQ8KPLHgHr2RlTRpiSheNtCyVVh5IDTFdrt1RRnDOuuwQqSt2c8ezWJCf
6H1C7NiEHczKt5KtEVINKU3HHLpTSoYyxd4F6+qod16n8hoH/gt/u5ZppjApOMgPIj6Jds0RzB7n
zQCBqNsFKiIrR6VTtHxRxNJhg6DO0sYWFDXlxQmBv0GVFAa7N6xPgaJ05a+8T5II9rnX59ObIfno
0EHi0rBjHbBwnXVcBAy08xe3nLbWGO7Od2CYEB06SGGfSdxT7ZcDmjiiUuU2UQhHwfOtG9apjhik
3GtFuOQ4T+TkOwgrTuQX1trru+GapQtHjijSFKElcd+BB+PGbtmwEYoN9zYIkv2WFa28tUJQLeqB
DzCGrJe1AphhzPR3Wl+UcHILIDs3OjQKgIVlMt3KJFwZNEMG0R9qU9pmirV4xJJgCxSRF8DIcLKd
eR8KL72G3L26I3bXTyvdmb5GS1gQJHWEl+P87aatggnOHN47zjjdFz6RK+nKsIp16GXGKUwi8yA4
ElzBt0M1wauFlouFj2MVUBlZSVYuqaY1cfrIT2fL3LXhNrxAyjBh4l0kPpyHGV+iZq5v0tCHdpwL
J9BAPngUD8/n17hh/HSt+HaCOGMuMrwCwwo+Y/lmCaeoqC+sV+m4TNoNOMJCQvEI+9SowoPyCOpa
TWDavrbeDCnNc/47ZuMAEWsGBEhcVs7ynU5t/gi+hw3H3x5AVmtofjqNdfLzWfga4cqUF7RTW+Yn
okgzEQDiq+5DNlwFYtydnw7TCtAuYkC0D2Tq8f4TZMsLxyvBtp27O5Hl+zQFtW0Cf0U16rl0yt/n
OzTMvw7OnKHpGzCJvbj24XReZ/5+ysm1XTRsZYEZ8oEOyyR8LJK2KZu4KX+kw6uVAKrP+ijF/Tyw
25XAMShFuDoe02YLcWouA1yMO7mdhJSbvFBykyVzvYekQHbwbPi0Fo6VPk5N1uDo4eU3KT+xIoE8
u4KJWvVNpk61gSO02Ez2IgCJ9MLIprS56eE9tavw5nuYIBm9kQrAHyhZiffzc2AaIi2HTf0CeUAf
5fwUWz4UuinKCE34PPEhgsn74XwnhpWloz0rvHn0pFMibj0b7qw2vI+rre9euWWzL2BbrCCtqMjT
+c5Mq+oUOZ8SGVcynRlX9LgAhAt3aUtCZqOjdwDT5NvzXRji3nX/20XNk7qyYfsD4+MjHX+PA3xu
Mwnb4ZceVhdWfmF8aOklAzARfCVIzDP5PLLbCW+l1vfzX2CaES2NjH4xjvBO7WMYfxXPijG6C63S
37d+GKVLIeG9y8ejLCQ7wBmerNwmTL1qGWYY2o4pPEnFA/0GO+MoaLNb373PJniCLWrbdO2uX6OS
GfrSEaOt7wawTkuXuAv7q45IuENah7qxbxpgqDg84GfV76xyrVpi2Kh1FGm10HZ0Fd6M/sfZdSzH
rSvRL2IVAgESW5KTNQqWLFnasBwZwQjGr39nvPLlEzVVqrorX5scIjQa3SewLvfDBDxLU/qD/V2w
Kxt1ZVkvlUKjXCXDOHXTqTRfpuFuSgpPiCuX6LVnL4JAbatWZt3YnxLQBg7ghpb3SojJz2HZ+f3j
Bbdybi3RpNztE/wXwwggrm4zW3ylqfX08aPXfv1iw6tapRqkcjRBpPQiIHxgSOJl5NqJuxIh/4b9
f+IJbdBPbRIL+oEmaY4xS6GUW2Jwaqsv/QIXvQ1L2/Txc9+y2PLcDYdCGy2PLHH2HS9+0Dm/zcrp
4ePH/y0dvXMJ++v2+M/HtFXnOE6GCiIYHeI1J/Bw460lHzI9JL5TRWmQonJ2J2B1CLBcFQbR7NzN
PYl8Z5xHJDai3yiZ0B3sZwXk0i3L60eGkm0vsoB2SXTHG1N973WI/wHn9I1IGu6HLkveSunah1lm
zTYVcjipsiz8lllWoBtmvLTPIj+cCcQF5oQdZZEL3ypLCV2kzN1EbdM+DCrCxTqpqqO0YviyQ+je
d6YGZ3o3xzv8DfWVWzHqBcTIfQMJnBg7xBQbO7ZbL4awS+1VTRfDAZ6Ps6fc8t7mzUOup58Qmh/e
ipCMvyo4OQ3eZKd8A8g5hZdEBdNyu20+mfOyRQikDgAGIZPiWM/S9RrLPheF1pu0Sq8lPSvbYSnS
CWUSMaS0gfRz9jLYwqvcb+10rRa2shn+4nz+WT/KSDSZCsjjUlrc8NH9omf3zWqsTavcN00rcSVz
WxGw5n/hIv+8qGOipu2MZHTkNNwmqt/qPNmVkfiWZWnrSdU/tXl3Tt3hTgzNIc/G+ziEcfHH+2Ql
Wi0Rg31vQ9JTM5hzQD8G4AM/DZsrsXbt0YuTl8PTrXQUDnXu/BwJPN6fP/7Ja9O+WFhxVKoGKdYE
AKfyEjB3KmCe4vyatOzKz17CgaemqBSD2gQQu9Mz5MW/zuKa1ezaoxflVV2MFLJ7lTyasn3CHB6F
iu8/HpS1R1+W8T+raFIMOj0X9++or0Po0ZVwYWLmykyujPhSq3NQuunmGZKpco6O3UT2shde3Nuf
W4NLDGZVu5hFTSFFDNfRO2iCjmB6hXT+8fHQrP36y5D9MzR1Fs55xm2UYtI3B5djkHa8i3rIx09f
G/hFhhwlnZBNbzvHcNL6THUyHzLgVLYfP33tt7P//nbqlNGgCawQw8r8sCoaHlsmrIB3ot587g2L
XdqyEZLWFSwphpZvVKECl6Nt30WQevzcCxbbtWminsLVZIYYnPTaYvbi2MB781ox+v3xZ0vcpeOi
JYCeMztZbm22LZcGDlVTcqXZ+X6yy5a4SplhJ5nKosi4LH9OuW9wZLuSe056ZXWu/f7Fxi01hQuM
QjRLoF83EIjL5Bm9JvL9/vWNLeGUKEPPtLZNidYdK7fRRNttCbnHI7H78dfYWTBmmJzkAMSw8+vj
2X7/MsKWspglnNnYnKQSoW2+42N6S0b9pGtwkIlrb7rK9mhfx77Ipit1w/fPabZEGk5uWDt4l32s
+QOAc35VyE1YvjXT95Jcc0Z+fxcytdjjVUxTOAFL+9iV1Rb8mJsGGG45XYPXrn3CcpOjhlvlEhSx
eiDf25z/mKDcB7Xf3ucJ+H92kVzZimtrbbHXK02HOBYXAlTa3ZVJf3Zn50q+vTbvy11eoihs2hRN
iBRauXD8IG7Q9q/wroDW0yGOzzy99hUre3IJYBziKZ2jtr2gkSevjPnWTd94ZPwyFcHHi3hlvpcY
RpB/nbQJ6+okIw2bxWFvTzWM7ccrQX0l5WNLGKNOkjEtiAIUfK6te5GDU+9BsKrcybiLdtiXxdb0
DdIDbN0d0dDQGFs33Ja9a/0sVdtd6aauDeTlz/85GJUrYlguj1CbIixo9XMX/6Ju6ofhNTfqtRdc
xvffF3DZQL3MNIjNYvSAVDjKTjxZExNQyL2GpFvZPf+n+wr9H5LlYji5ycyijTMY89S2afOsqWpv
xjFudsoUevfx0nh3C0nyfwpdI0Q0Sem2p0y0Pa6FEucZzfYfP/zd8cLDLy/9Z7xgXc7TeuLsWIcv
7vDFQfrfksck+8wexeMXYawv29nFud6eomFCF6cOT3PW3DBSPdJUHauoglCADFED/9Q+wgsXga3n
oTUJpFynWPyuTelN8Wm4Rgh+d4/i2YtYxvupq5JuxkQARt8D0x/TNzNco3O8u6jw9EU4g87FWMoy
bGD5pwOV3QEmeRG3g2H7D9sJr4SZleleIjqmdgzNWEDOP27GHS3nt0mD2ghBvJ9hflX3ZWXBLiEd
ZcmIsXsAZydhHR0Zn211zXhlZQqWkAloBirjJGF9GtnNYD1X4abq3j7eCWu/ehGaCjuGDjq4uqc4
vqfyW2F9+fi5zl/l2P+rC0myBC+AK6XnzGggffOEut5IjHoss3roAe5l9X1nAP6dmSx3+JuEevM4
Wd5kWBd6NWXRSSeGvbqk5t3ZTnsJF29SZe1eq6otPHSPCvhNQazxFxGyHj2Jcgv+CRO3JSUi94go
pmObwDcaGkJNsc/K1JxaAR1eB1xBaKuCW6Vnwx+plcDhYRjgig1zd2tXKcADhZ67g1t35BYC0fZh
0GHklXbRbicJ6ZWU8l1eN+IBorkJ1DfZ+MKJUNsJslO3jUrNUwbDhW9AnkS5X4lK5XtHR4OfSVEG
DeySXpw0G4KW0BoWo/xO2vEXlAdGH1ftL4gcud8nHOUPJ443+ExrO1YKWlDl4Hp1WE7BTJsQNAkQ
NstRF5CM1+22hiugN/X55NUxn3duxsgWLFJ7O1tCe5aw4o0utArgyeHuLafaFlN+jLs8/5K43W9o
4kNOPJpujcWRP04IuKOkF4+tAvWe9NkaRtTukqb2h8ZqdyyP35RkUE9S3beEhu4h0+HoI+fRYFrC
tJnDqsTPa/lIc3ijXOhgIi7Hm4Y5Z1FnjQ/Wf+c5nRttq5Ae+omWQc8bvYkN+eoW5A1y3INXTJ3e
obK4G5gdA1GAD0yI62w02sVeDNf6LWvrp3SMfnVV9kc15Q0T8omktNi5UEvr+uirHqadRjsd4kvI
87g9cp+55iYNhYQUU0MCM176d2m4nU1VHNM8l60Ha675CSpiWBUivCkuUmI0roNS6Y3qQbIAJ/KJ
pXKD+1CgYutgJeqXYMmDLuz+QjpuvSiJrKADa8abhesrAqvgXlQRjuJ4O4TVXkdO6McFP5opBTJG
DfdmcvVuyIvHera7W9Z3nactNfrQZ3tVaZnuXafcCT4fLZLCtTKLIFzr5NO2Q1kyj9Tb4GRnnpVg
pLX5NxzCJ1vJN8hovkY5DODqGfJrJYdZoWPaIugqiCGFLL/VI33J3PCZwK3DCLDAXN5uUhXupN0O
kIBx463Ii9nnuosCHPQycBgc10xSbxNqhYEFnSVPMlyi5JCyQPT8e3ZhjGnxKgYOx5o4+oEuxl2F
8q7Xp83ZmPIGNNAzKqmXboP0NGRaqmI89T3/0ibqNOf899jkP5gbRQde1ZWXS/PFrclNbqd3zM5/
gbPzKhS5wRgeS2VXvhPbAswdPh+6sHtUWc+9MYKpMdxbbkRVfpelc8tnGQVlUv5MB5fuHRu8d9dV
xV7zBo7jefiCQjIQtjNrPMKM42dOUaLYZb8mBTumkCr2eM5dD7ZdSLIrZ88Ssgk7YTZWxH4QLR+b
bNzFUKxtO3mLW81NmIbFT90PZCMrDRA1H342SVFtU9BpvJSQcxpZOO5i4K7YyPEuSiT6Ve6TLqwm
KJL0tcqxkMpEMG8OGx4kpq1hpegEqudvMR2eVFftwnbchql7SoiT+64r1IZ31nDI7TLZqC5LsbJN
iRIGWsiRFpvEHXzcHICGd19a2ypftFVwTzUihMON+ipmNWPnhun3DiBEP58Z2fV9ithaYnVnWZlB
fBfFdA4etY/r8wYiwYAhDrnHcGvDioBQswqj587uIm8u5O++YfegSMMhKdTRpoV8rycieTc5MDSw
Mv1S6fYMknHszSyO/GpwvorY/olrehHoUDGfR46zpaiZ+pOj7GDocxhLDAcRN/1mhh+gb0uxp3P1
ZKyy8SE4oe7huDFthojcpdPwneisCBQsOjyTVTCkmGcroKFzNLa+Qwh8dNIUEguiLT0xoEqCcI+j
Kco3mc46z4Jvh5+l03msxsorWivz+KxKL+/NN8tqnklaf8lkd1+x2fIKVTU+xIpTH9zCCCWL+kl2
tdgRh/8EQe85ci6GXxEk+lnigp1u3gBJCeDwZAdCVNRrGvfR8GbbtF1zSuL2htvdeZyiL1lR3rgK
vSfICk8BgDuvdje+FBAfDIaKH2vhdr4y9HUmLIfeMP4i7mZPU6jeinp4Cx1zsEPUbo3FACRL2GsS
WtVunIa3OaLVJhzSdjOatj9wtOinFragRe1Hc7/hsj02pAUWfCKQ+4PEr1cKeVfCOwWIqNqX8RR7
Vq3ujMbjicgO1dy4PoHlQDBxS+NozjcA4zheEhXDxh3H366qqg1DauzNZAR2zo2OcK18g6P64HVj
8gcHTgEHgwF6YKhdpKon/qhqHXluWonzVHVh0Bo7gl4zm3fQ9QLp3/UFlMMtHLY+2r53lpXJreOK
zItYt53D7I8AsKHpJh0UtbNHxSSBKKTyw6I9CU6eJPBpSDvYEQfDTdE0tqd5+W2a53gLRm/m96FT
bGQjyj2ZrNyHi5u1ASi73sW6SH3LApvVjDjDy6Yw/mxZP0xO+g0UubWvR3RJgE6s4GYzogkVm2rL
BXkoIk4CXTaOB8Xqh7C4cGlJEyAhinbo0XGsa6DjcFAnb1BzxrnVDGPAjXjMjWbeKPWI12WXhZHP
2e04mO4enHf7ZBmMPji72V0KwR4cU+0+TdvbuRljLItkfBr76QyOdOxpFFGDuWN/TBt+saMOMohJ
dSZDeVfPuvS60hwEIFQ4YGGRAK71j4LL8cAgqHDG/6dYC9zxQRWQSIimdmOFSRY0lOJsZuAEq8Fm
D+CLpndpRbMNG0joV7IsX7pG/z3AoqDuj0NZedrOg8JK9E1swWTYTDHDfvhamz9ag/JcQ0m4MDNM
8qp9L9OHrhQecVrqRQ00KoYs2sHaBIc5L9+yDhR/VWNKDQvmrH2AqcdTK3I/i0bfhOZX53Ivycbb
oqqB2B93rDHU012NXroDa+bO3CZZEpg53ogqfYqamwEpak6GHbEK6c9wCKlcvito6dcVhRR1sc9n
uoPyzz0HhBgSiZsKQJ0JIJwQTSvKhpvcNLvUNh7hoQ8l4G+2qW4ADXjLOHooZp5AqUOvlzkgjxPE
XBxXsd9Ia6ecGV5mfXRm0JKALrefW81LMaRbcDP2SFAC+GHeo9gG4Om4QSPzNRnkg3Z/AgThOTS5
zycLPdWKAG6Rnfuou5lRwgYcOfNFJx/KNENvE8cyTIBxj5Nfu46pjSAykOncH/I8CXAzPWeVCiaL
v9EUv8pKWo4s83ccpYUvCqSojJySpAK6Vh0L2gY1x+mVGvLWINfVOJpatkkqZoIOYuwskdso0Xu7
DuvARivYE3UPueXpaGUXLks4P8UQRx5AcbC74mSQXAnOH1LQ5jzhljiR0GUNLQjpZzaO3z4p93b/
IpoX1pMbu48D1KTUxuQ58dBYgyleHub1sRQUtZxawFunzrdVrZzArdlh7CqxkzVxd13b0p1qrZuu
yOI/YeTCzlby/Fj2cHxC4//cpU60FbSbt33Y7yVjCBN9vW/ysA3iubcjL+qHzA+pRTe4WLabosoh
ptBv+xQYVDShv2dqOPRtbXtJ6p5nsMoHWEN53GDkTE+PHeJ9FRHuwSDvFfYkThBq9p3npU+npAlg
eg9BL5vXCDcYMAYfmS2040vV+w0Mxg/CiZKHgUyo/XGd+7ERDg51BOGa282GtSWoL7GxvaoqkVZV
dvTqlkP7VPPJ8aWIgFhsKvO9sIrsjhDm/sC6LA+Vi09ClSw6xJ1GRTkr0hu4rJKbBGSUXaTcFiF1
rrmXxYYnfjtW0YOKkdFCz6PdihQGbV4jq4jvqXDEJo6yBvc0OH8kHi9EFR66sa2+ZxWM7jzWFult
S6di29UsF6B70+Qmy8ls7jMD3aHNQMDHvlLrWbnhLiGBE4Q0q7E0zkFB9X5DC7e9FZTrK+1AeimD
vHPNXQICI/R1Gnsy8amquj2q/14OraFJy8BwZBepc5tqtcunQx79iZi58k2rb72UU/4pYE2myVDL
QJmnQOLIZnnAZQ8JZOhpJz9GBEoHVYtrEG6Zzp1ri2sfu1KtWQo5Au+QNWWWxafRKZQFK76YhvuU
TZRgL1r1C3p0dTBoTZIgS+YmxeaU9msEJaNfUQvbNH8AdbHfJ8QajqWh1iufot5soGU33LrJOP78
uPiwVi9Z1N9gE01IeuFIpy28JugIHMgko9+OZvaVitK7/R4UNxYFNyhdOAnoQe6xj5OvQzQdxpLd
t3WXe53L9iWKBrZ2rzSFVxbwkuUwtWCb2jZKNG3zDMrBcE0wc22UFqU35xIySEnVcZj0prVaOIz+
1tVnukWSLKkM8TiKblCyPhVQMKugxiXvLfjL6Cdhf4o+jFdc5uafPTDPra1GC8aWYZvezKF5cYn1
7eMF9H7jAM9e7K/OkpnV9F19MthSG7D8Mj8O9Ff5iusvBNgDOV3BL65MwhKNP5V9ObUxU0f4UORe
hMMECoznnM9XtsJK6XOphiyEFtOQOeqY1nAo6ZMgquqAOwRX+cePx2olJiwh91xFTgb7RvuoKG6r
Mq/fZt0/lRBvGEK4XU4w2vA/ftO7Y+VAT+i/Ex5B0Z2aitYARMo/VZP9pLE5NnOhPvn8xaYGjBRG
x1nDTjEUZLze6bHlkGZuCsizXtkW7+5lfMKimG7H08jyHLLarhqmrxClSPa55Kz2Ph6htccvtvQF
SoVru+SnOlLlrdvJERG3s6+cOivjv9Q0SOwUuQCT8Eicpn1cTM7WWM4R3JHPkZHZUtWgtLjdmmpi
aF5YKNq4v3RuMs8oqrb4qNQHAvdzHbmlrIHpdcySDvJHzEp9G8XBFIWOXL5offh4Jt7dFQ5bahtk
bYiIJMqLBhF1HqxxaO7B5koO0A4IjYfGZIhaLC6Un3vbZcb+CYV1nrhT0cX8RDR9q0R9Y9BNYWaQ
fl3WP2ohsysLbG0JXBbePy+iAGWyTgh+0kN6VI772xX1L+KoK0Ita49f7PDGLupiyloYg1j8zkhn
42qQ65qcV7uPB2rtBYstXoFphEJRbJ9agvsoar4hr33SXwMY/IWC/182iGlf7O+KNbSAiSxEqH3b
d5+Hs8BkfzXePfykNpnf7NmrQQv6kWx1gNLxa/eCMtwP8gVALCdwDrmfX4lla+tvEQm6xJpHENPE
Kc7fShRtUQ7fxcVPquJtyX98ajCX2geuAJI4TR0ooQ9sD7MrVBfqFAbu6evnnr844GHwDZUy3cMA
qLhjkvtWO3mV/ZmsymFL4YOpr6gF0huEq+EGd3BQvH+SdAo/iZ1YulhFymkUhebIaYhm93mCGTrK
N7iyulOeBw3vis3HY7Qyz8s2edpSJgj8M5CRC9AdElinJeS+ZCj8WOVY+FlpXclUVs6WZc+8Lqi2
oPHNT1MqfjVEHiCtc2VXrj16se07GcEvI4SrpZ1xVNgb1DH6Orp2abk85Z09uWyO540mYQzFjJOA
jPshq8280ZkGO6Xg6R4XBXmIjOz2WarZucwrGjg8bffMrXrY0HX8a0SB1v14ttY+dBEehJuSGVW6
/jSmQzBAvj9WUfC5Ry82PGurPsldiF827nirIYIKc9jPrbFl+3zOAYlXTtoDuiyD2EFJcRp2rmP5
qfvHSX9+/PtXIvOyfe66MoM7AF5Soidjha+N/mMgLfjxw1d2ybKBLsds1oULF6teIGuJnb7cgrGf
7eqJ6rdpJNmO4fp5baO8m3M76Dr+95AEaqpiaZzYp0zBHQ05XnwAhpeh92nN+ygeQx89FFTzWtCH
yhZMJRGmz2FGUQhu+uwhFJeqbX+xdJGq8PBng1en4C2AHz4992ldHCLRkEMTll2gOm02LnfKzWQb
d1uhleEJqeHu50BGC11e1Iek9QzRT3Jo3eJ2aA0/JDV51Q55S6uJbB07vJlpggWTZWQP1uHvOapm
X6v6GY3v2oOqagQSfQheHauGYOzlNYmAlVlZEngKuyYO5BvNiTl9hVxSHwpOc7+zQqBw4ZJuFQ8f
T//KtltKw3fSDFGbQTBfuT+083UQV0Cr75dhHLA8/jvTcdrmUMtx9Ikqh28Zj+jZtI76UpUwi3Bw
b9AbNMDyzOt69KtS0rZoZoXoB0dj10RXFvfK1y31J5iuwqFvsfOLS187nQeUatUnh26J4rBKA1or
tEZOkaw6f+4r4K+trn/8eGL+ci/eic1LCYqhJEM8VDAaJTlYPHbhGiANLbf1uQXzzC4mrQ/OuPoS
SxLdm4vKa2QSKyCyMl/dsbf8NqPll49/zPvISrr81DSkJaF8gDDJTLqg6yK0GaeEbaNayVNkN0XA
k6x5cic4AHsJTEF/fea9bFlLqqQNgfwGFhp5GA5epp2NE/YHYXEc3vlN1aMyA6C78Ji2tx+/cS3W
Lo4h2HXAiiGE7KKKXAv7XqubLg+jjbCS8XOZ/FIroyxDKhp18QUZW3jiEdwTLecXzFWvTNbKol/W
l6wQ9KaWw0Aqj3tcRmfjbKuRiCsB45JhvrMsl6WlIi9i3TQzpH0Hp90NaflijDor1UNoOIaU/NT+
lkP14+PZWDkulrWmwmSpCWXSn/ou3zTluZ9I0DS/FH/53PMXx1HZxAWwSJl9gmkVcA/CZ1XhZUZt
zfxJyV22LDONcQ3TcGN3ECPNjD+I2TyUOtZfMtOzcyoVXNFFOkVnN+fOTmvH3SYyyaAy19bn2srR
Q0/Qrb9yb1hbG5c//+eSCmW5XqKYDFXRid/lWXcz9OWVs33lyFoKQCjuQgEk0fo0uwliUVT1G5tk
sCoGGHYPWV9ghx0XN7yPZ25lny7FIKbGySttSAFYLxS1US0gVoh23Hglr1uLvvYiDhigMzpIyNqn
ydR3jmV9r/PhG1rXPfqjmKsudL1M0m8OVQdACLah0o9qhMXwhQ378Reurf1F1upkDGAejR5rkbVo
YN+CyxgQtY+vzdfKCC6bPxUsNEeHjs4phJ1iW8o9hCGB5vicdRNbNn8g7FyHJnTRgLdjUHl+R/kb
qO5XxmYlCP2/CIQYW2jl41yArEPXQp+lcnw7faMU2Ad4wTnXqIlrg7QIEIVi0Dnnlo1it/HiogbE
oPcacZV4ecmG3ommS62GCed5q3I0yCed9b6iMbSAbFUGJfAJcAFyQXEbMwMIoAX3FliR9fe5dMVN
VAFHIIFY2jQUu/jKqL4fHKDZ9N/gQCGiKcFjak4mmn43dv1HFdn248W8kkAsvxOYNWa6cASbQU3x
vk7iW9kC5OfoO97JvZ7JU9g3x8TAEvLjF659yyLQIYVJoF2t1NG25+zL3ADXmUIXI/jM09lfq9J/
wmicghJX9FA8RCfzRwO/EzARnSt18JU4yheJ8wQOtEMirG03arwueaik9nqmfVcLr4VsycdfsLaw
2X/n2sqKEG4Nhp4AewK2COCKYfBy63N+NowvwmeoVCuAO5anDtiDEfuG8NirzZXc+P3JZXwRGs3Q
s0noyZysqngr+/gmk+21Hb8y/Esli1bBwHIs8MslMFGUgjAAjKO4XPbKR5I2V86XleFfClh0iJck
gY7RiRaJxu3HiO2M7rgPw4ZryPgVsVy21LAwNkyZuk5Xp7ys+19NWdpbU5l5X3XD79mq4WdgAfxW
AzhByN3QwlsDbXJg86584soksUU00aIP5znszQnQ0Dep4h/QQriyRS6PeCdqssXitfsQhEXA2WA4
AutPCv0JYM0MbCxpfOUNfyfivVcsFvBYV2MOCIc4VQF/hEKCr4/tV+eHOlWHdiPuJ9/eZJv8MXlw
X8mjOgO4cpPu84f8rXiTbGNdiTNri3Gx0BUkjqSLYsYJMm4b6uTPwLkhSa2txGdjeHAypT8XD5aq
lllJTQ8AdXdy5oHsYUPpwiE0Y9uprJ37T4WcpRwdG9xS24BjnuaI2ZscMsobpXV2D25As/vcKy7j
+E9crsxoZjkYbKvYviPptJV5jOrlNfnTv72Kd1bF0iWs6FRvaQLCjzXWt0KwfPBBmaMxpC5cftCG
WQ8mkt0f2UD2w4MldnvG9RUQsLBybnKgP3cwDk43bpdNfkRNtoNyBBDhJo3PFwT1tmpifizUFG5p
hX4rUMq4cxtm61czpzq4IGp83tTjHYmLzq87Y06aJsNujqYqsMpuzrwMnAA/Ya4MwlJXG2n64uAK
4K1MmUOWp4airQ2vwXuXxOlzljX8VAxTdJcAunRwE0kDCv+mo3H7+SsgUymgngxkgFDUnmug7eNO
TXaQcVScs9QN97mwO5+QLDuUHLkxU4l4zuoE2HdniDZ5qutip5rWAmxpGgevbLspB9BKOS921xAX
13jdpYfRuI6BQWxXu56JS+XRhDzTkX+yNbcU6dA5hALnUjagwZDfVQ5nQldPt8SQnx8vu5VQt9Tp
QK4G6CKN2xNgI4WPRrOCjRyLDx8/fSUI/L2i/LOoCwpWC5lcenI4ObaZ/CJp/BNekd+GIbrDn1/Z
nn9Pz/cW9yKqNuxirqRndhpxzoEVURn7pcTLf4/cnfd1N/PbcSr6OwG3NT+s658z404Q2S15sJLZ
DtrCsN8Av9XoRpXisYlTyN1wp3+qiCUDe0jGc0MGaNsVGfmtWOdgkSB1b0lKDl0DzKo1ObNfhuih
+obNaAG0k+i3cxRlLx+P5FpUJ4v4APsGQC5qDKWJmjLA64pLXTn+0uXt7NuslLbfGLcOEqsu71Og
/W5aOSS3rsrHs8jsGeB8CPVR1kGaKI5gK524+g3/YgDVJc19Us01sN9tCQSn61IfWHXzltnlsLXm
tNjA9qSPPXuiwu+QsGyIqYcrGdH7+QRd9hvbKYLQs0CwmMUXLQagSZ9nQDY/Hrb3lzeVi2Yj54XF
+DDWpzxnkW857QMwXldW3d89+P+rji6bjRFRUVmrGiUYR7qHNhH6GyVFeufSpD2KdJ6+0ka+TqpJ
TnU99dqjQA3eFnHcnPNMOQ/pOLH9BBMmr4Fu65Vf9f5wsr9F7X+2HJTT0PcyOKpg4nQ3E/VoXawq
4msQufcHlP3N2P55fClQAxQpZSdlYr2Vzlzv0pKoK3etlexoKR4zjKTu+zCkJ1REFEPzow6q8TUe
rzkMrj1/sRxcd2SROysMzgAZPjCZfuP8+la14heBuuRnlhxwOf89yJMqLzSNu/bUt/3PnrVnEbr7
jx+9Ek6XSi+sYFE0m2k4UZy7GxVB3k3USfkUpuPPqQS/0qusvL8Su1cW0tJ3L9VClBWHWVBTqVuI
c9le3YtnKZJr99y1yeD/Hai8hGwG7XFbHBP7rpnc29TJfmtqF2hwyStFw7WPWBwMri1RYilrehmx
5NB1gz16s1TsW8u7a45Qa7OyyLd5EUG89bJ+mJiHk0wb99hOGWwQUvTUWm1PnuxKcqVUuVI+Wtrx
pTRhE2sSnKhzI7cGcnlbSATEQT9MdGOY7p7cCB4AMyfzlXbY+0NIlwox2DIWdKgQn2N3DuLROfQg
udfUubKm3/8gupSIKdwqT0XTodgmp3vbGLpJmz7IkDB4YeL8rGmy661rjPqVWs7Sia8YRNpEGYeo
u2mI14clCCnghmgRnTNK/kfYmSxJiqtL+IlkJmbYMsSQMWRkZeS4wWpEAiEEAgn09NfjLo8ds7Nr
a+uuyowA6R/cP/+K8KzkGX04U7L/lSH1359y7z8ZMgnh4Zapx7xlFgaz62npyi6NosobYGbO8BL8
r3V4EP5/mMx/uZH+Ex8jnYkC5RRgQV7MKrF5zfsIiOxRRn73sP1tyNDtxCnubPM1c+g41Zb0X4ZM
WVXDlDDlYDHhxkei7106DgdZ72D7ityyfiNjsj3CLjg9g9gkFGITJu85cvF6dha2qobUBHlf/XYR
kBUckjXqd4Z29T1gZtlDTc/3PUIwStMMYIi7Pr3H2dDs2nRS5zpCvGQKo3EV+szmiSfSK0wc63FL
KDyL1C4KJXVfe0WLhe8F4224KVd47Xi3bTe1zXqCHymbx4KFoffEwsk+GZiPDibVoPb3o++u4Zaa
ax1IA8ta471jbDQcDSzsPxbPjmkx2gZ4JdcLA5V/Vx9G4SW3ns3LQXWireAQ9z7noFZ7WGURMRZC
6OEGnf2IViCrihr83bVAJi1pKq4BJwVAnOdtgIV9WLMH/ciOpaexQRgypo5oGdLSZv72VgML+cbw
Ue+7euY/OPxUXQ5ntV+qMBhevBBww94mpZDDK96Ev8IPm72k0/uDqHMVkTj504TiDRPJfEXmWiXg
3r1alw5lrWXBa3YcGnZcGOhLwpijXLh6Q7G4VUwtCNYOg6CAO7ouhejcLhnJL9IRUmVuGKslGu4B
wWmPWNwfLksq0Dr8nKhh3gH8+TfS0z+E2bhXgFi6A/5KB4cCpfkCu+A+bf0LWZefUS3SYlHm1Xfp
aVjDN5p1DlbFGK5xmJFB7ZGwEKuL5gH4vmKfpPpl5RsmVtg75SLDgqTrxbeCGaOoJ4DmG7piXx2o
ZN9l+mqSDEBYRfUBRin2sAQgS93oYSlAf/Q/NrlGTwZ1f6GFX0wbNWiqI1n43srzhHfJ3Rs2iDVE
9ry2NPoOEgULvRNzWXeZOI0PMB4SlcnjcwIgOBN9IU0W74WYbMGSYJbwazLTQuA9L7pcCUS/j/ob
5XEkzS7dBvZk19rbSyBxjuPD4Ro+zIQII1wPtHF+WTMgl3Q9CqR8dOOhWVX/ROUwHQOcf9Ua1igS
YaN4R2q52fJ588le68nm0xD4h7rmNUymaoCaZBj1D5zUadn3fXaKpEirYPLFpUu5uaUy+zSPxE7S
wdHqQZGy8QBc1S4o4UO7e2NXEa9DlJr3tq6wK9mu+zcAXHwPRiAekB6EAjKI/22DfCK6/k6Bl0BY
aIwmyMBl9Yhl7YJm16CaGpAU++w7eYdyYkEup9gvwyYPYUDxMyZ1Baf0gSr5hbX7RZug3Fi9F2y8
ym07McBM4zEFF6L5AQfYzzXmrzPNbh3boK2z20GxEGOGbXWVCbZDMGl2RbDIZauHnaIKxuC1WqV+
9ZIEFrnm0y5mz11SgibHsP+QT4rC1bppep5r77Cuwznk4oRgyuMSRMdJSVi5YN6bou6jaVY08n5c
1A1aI8LID9EQWHf9Y1q7H14wPydz/B746W4BNEn03gtl204m7T9ryAsP1gPhwXOYkNcBLtTCo/XF
6ORGXL2rvea2eLBX2oS1+eSxS58GT52Qh6EZdvXawNFa7ye3aTSgtcrBqpwPSYykAlX/aR94cq97
43N67Zy44fmunMX/MvhHZ/idKwxCWxxWeRxBX7BRPNx9vevNeF2E/ydK9In3CSynlu022sXAd0ys
SBJd5y2soRiTbE05d1lJN/tL0fVMwvUyyOkJIC1AL4Aqx2dwh43/op3HAXlPbivu5t71HyTEtFx2
00e8kbc+Ip+eUhdQMfDMBZBmRd+1ktc2wrATgqa/MPa9tqt3V75A3k2I5zaZ00oN0w0Sy48m2nYk
i86wodNKN94XFqVZETzsuiOJEKmTlTzbDinRJ9kAYWHkj7RP9i2EDpgLxwe4po4oya4z5TffqQ/w
zXDPU/sbG2tZmHi8Ej6fGN0+hh6mWKXWm7D6BorPS7f+ZCnujHFMb1Z6O+bDqtqKs5PRteubcwx8
Q8PwW2w97fK0id/6cLxEIn0DFf+SIvkMJvm6AKcPcNgu/Mh8xOCCQ/AngcTSJv5VYrxXDmn0Ssfl
37rG9wYnB+/jrhjS+gvogzNIpXUeh/Z5CNMfGP9AcSRfrYS9s9XRvrXjiXvLMySVb4x4t2xMdy7D
M5zWn5hinF3fPccEKiRG5ScwuX+z2N1iKy+Bk8cRNzC2crIaQ7Wj+MnYAOwKbGfPtW8Oa0PhkeCX
DCFM2Hn5RcZTkFNqHzco/72Y8dmTEiJEI84+kzgmhqV+8kAoukZBMj/FERt3IQvMSQdu3MVNTYtl
Eq/Ypr7PHAS7dXVXDyHLOL3UCbCFEwvFh8m6MR95Npc+XL4RXp9Nd7KSv5SJg5cU1pADJG/+wTap
v9NI0jqsSXKFOVHkdWzgbxftu+eQLjp383bYOtvv2xlb4T7eWtwCiSpMkLiHMxY7g3q7KMdfow01
eSDp37jHk0cfXAlk2kOwl/jPNJhflW4OHhnBhxgRcS/aLdd2ekIE6GXN2hJI9ML284eJ1VMddmHu
VERzrLg51HnRHrwu5JRN+KCJaPesdS/ErK7gdH53VD5lVjxPfXMnQfCxbe19QTe3JXMVIm98lki2
CPqvSA6YLdn+c+vHm0vIGSQXvudGXQaHOKVhZk3ZZphUzl57iZqxapcEfsx42a8hP3auEw+q9cFq
ecii9G8yRiXOdX8X+GGXt6qDXpIy2D3QRyp3hOcNXmmv6ubY7v2W0iLr1mcYQTRCOxlQA/K0eg4f
ZhT8CGVSTYT8RbHXF/U2vqmOf2aNuzeBT54XGiV4vLY5R5j6LUz6QxOM5wycj3mcUPqlbXuGNsRV
EojyJ9RduNjbt85ut8khfEP0R7vyN81TWdDGu8Z4GJrV23FrHi/p+I3N8luCbGfniYMZyZeyqkTN
gjoQPRjILWp58pLxEIx6z5Q9Ac0AjEp8AXECqJpserK+Pfledoe5/MXQHiUHZQAaLD5H/Bv4QbBa
7EDfOA0Uxt92fGrlvIG9p+pvYYn9M6Vafqmp2S2ADwA3bXTpZ+TatdleRvEOOIxTPdqPFdbs3AKb
WrgEL+ckM0R4xskhaRYOZzTtj6kClTrL7GNULgOEGqQ4MbI2uoKmBGyFtABSUOWXra+TnKRZjAIk
feq090rWyDuOMg5zYA78W9Po6eYhELNALDfSMVo88waC9JJruhaCNbSo7Uhy6/zfWIssh1VAJCQC
rC+iRbPCLfa9pmOSw1f65QNQyzMACZZ4EmUrLEKpOJkLf8C7LoA+Kb1pRgUDl3cetg5XqBJXGtYH
+qBksyHOYJIFzy3gk8rhNz82w/DlAjtVKZt+wpD9lxp/xUcGX2Iqicvn2U9zcMxx+AN2oBLkHY/J
+jIxHHWQsn1EQfe+BHhkDF6mrAEAcQnYDaMtu+v7mOHFNslZUYcnS8VfJOvvEqykAt1BBp5xfAsg
fz3VjRd8ot1RCwpFLC0MVtIgMj0BgfMGSJbLRejjNxubr0XpqlPm2ApdjOOAnZVDHhSrlJce4tSd
sz6raIfvuq1ZjlqvckqUsdZAHuldZ/GuYTYC9o2HElKXQRMUhoS5jPt/1nOymoflKTJqH2/be2Td
PvPtRxSDu5iS7Q0orHO2BLtliK8k8y5L5woc/fuMeRdkhb0lfR2VqPdOaTDNEHHgt9nEsMcKtC7t
gkMOG/YHJEpwuLXpx1wznUePAqabxcGLscAOBGIU9AQLN3PP1mlsW/D9FGMjmtyz5oPX2BAG4qdv
R5ysdqsWq7yvAWkF+TDytrS2jXcrxAilF5v4WHcm/LtqRnLHkJikRjIfNkgt94le5+NGmqScNDB/
EKHg7gUeSt5ovc1/VxoyxJfgO9qlPY13YUqbNx7rCMAAsqAzVMt0IOk8nuukn06mA1BnHuSMDixz
+4WClYMS3keCOH5phTOwsGkIIbXd2j3q5ui1TYbhCuXLstfYcQHRRbYDoQ0OWdMOwLU2/cGN87b3
HjZWJDkPcZml2XR3i2iOPSAZr9269a/N3IEzYWtbCrKQMtViAMzfpw96AXutQ6uruJYDcGAugZxQ
RK5gwvrfiWcBgZr9beciiBcp8QygT2b2j1ADTveEAlQFfSO9JAnc1QpRdni/EAChosVcuL9CL4PJ
+gXKEoaEgi64jyjvr6h01G5EFvAXuqv4GbcOWApmNPTiGe6e0sWNIOQvW2409Qu00/owAxp0Rj0r
y2iyS+6EnxaxF4KFRJYsqmbUgUcDB+nrgs8rXJv1aZH4XhtEBL5u4QI8D+T0GMOja53PY1Z3zxyY
+0Mr2+E8p7NEj5TO3s7DQ3RDWdFAKOWlW+H5jB2R4DbfsFcKjgwbPkDGhc/vhOG95+iWTujN0OAp
nVw2ygAla6CiBm0BFKG9MHVQQUPYP7Umqss17Lp9r/xHBrKyT8LGomzWqC6mOsMEQiOyMyZ+vEsV
SQ8OPdIutJt+5zWHLSsbzT0L5c9oWGyeWk5edQ+wGqxi2Q0Mm+2MitqV44AsCG3aAOyaNfwBnC97
i5pA5AQZqnuc23UewM5bNalqrjAc2Wp8pF0lBhyw1O/TH+AhLa/NMPuonwAow9JIwh208l9iCUgB
SoHae73soIvyUiSs462LbxkNfJe3jUVRkkCWnyds8ItlZbxYJGATYCQG1fpQIeBcZRIe7tmSoheI
0g3Y6r1aMUefKN36EO/AgrKAqeEzCnR/YTgntNt8vL71cxbVCHhsfo0heedYRVWZ330Dc2N38dCD
CIfQJqw53wKb7H3jFY6vBb6Vg5WxXzwAQrg0e/lMtB2LEEgcTDBCW2KvMRYIHD3IaP0JElyakzm5
JGQe97FcvOOgpgsVQUXAFcaGakpPDQEMYoYG+2c8cXxMWzoVPfCQV0kSv/Ab50pfI9Ugo2p+BC8U
00DvA89+Oqh1gbqOmgppgDPmIhOYIRYZdJipACoi28/MgF65NfZpSbefgCe81htCgrQdYGjByAWu
wFsmVwBotf4NnSwD1WeNd2ZzQOEIcWV0/eY+ujm0hkWte7wny8yL1oDENkpkhG4p+erNZmHcGAxo
HObq02YueT29QBd2gC/TK7nnd3nY189NyMqZp8cZpyxG23eUd0jNCcoG1UOBmu1NQuuTyzVwiCuu
v3XAd3LoAWMT1Wbsx7SQO126r007dEoqwuCNw0dy0JJ+xs1Q6jF+aNhLhxlsLsP6OY7dnCcBihs3
u/MSB5+B2H52yXYYHT+tY/eCTfaL2NCtK/IoxoFFDSdgFOM1vUX15PKULua+IMrxeUJfAjKNnOZT
A6tBFaRYu2fo0kmTXjCkTHcibuXVS/w/6EIARaq1LWUrurOYQldkAagfNtvoC+6/8QnrPHMcTJw8
KzEsCIBneLXxu+ZE+hnwTrV5iQWPSxz7v4237h98MxaiPIHo262s0APdtaT/ayV9iWm8B86my+Xi
UGvH7WUiwFEont2VZh/UiCtmEU+bmw5rAGbkZpYe/Bvvr6ViH658t6nuxlXqKgqkRSF4c/VC1oNY
pC8yxKNovPFIH87aIOwxbDQtzcU0Z3naAaFWL3WIVmHw9l6j8YV481mjEgHBETe0a9E4e6OId+PU
0YKPqS0xD/KLmKOEAULMc7ssUMPbVvfhBSz6BIFc47tOtixf0+QyJel3w/G+B/U05obI4cVaUF/C
jke5t3gQzSlNyyiz3+Bz8HzA4B2zp6qnLcLP1F3H6qeqm599nP2iKyaHw4RI+kapd9KPv4HSqS+z
9YcijMJDZHoNfEi6g5bqhUjymnnhkoOQBiZMU7gMwcrYF/egI474GpA1NuGEYALacjXyI93Cz0Uk
B2Ebq+A63YI/bbrZox/GMeaCHOAoNYZA0NQdzvZoDBKEgIezzkHAHM4ErdyTWWGQwdsn3yMKA8HU
9DUQdxsGlWKdPyQPTAmvoML8ZSaXYem7K64/eUhqj0J0wrsFYxRDFpxaaWsKFxNwo+xCw6ioOxQy
bcpQYyGI5jlefGSATH747kFlAFcgWnCMqlI2YGfpojuSGKGAdtqvr5HqXFhkTbj9bnuxfPXw1P5D
Tnr7k2aLnIokAxRlhLjtXne1RGwDcm5kIOJnPYoRWDwT3iMIPy+YdomLCVpSIh+rPgQGwb25mWaK
YHK0rEk+j9Td3aYWcLCNzyuPE74VsC+OzW6lHSlRtIdvqx9hiMmj7d9krSjDIFk/u2UUr4GRfV2g
lPSfge5mAGZx0p0HsoxvqDcwc0DyEJ4PRvufNBg8QOL9vvvt+KKKDZP3Y7BOI6Yhwfgcg8x9oIgj
/CvR7hdT1Gd+PkC0efQtmaDpSddvNuCEogrcMonNw6toiT6SKUjnfPRhqC1N3QCsh/VgQg/gVS5t
ySMSbVcN+0ZV0xk1xira6ZXE42FBEfaOscsIdIwe+/0W8fYu/VTTfEjR3/k6NX05TCIucRuGO/yO
tIy9iZxDQKcsUFUZyKIU9Rd+pFnU7wlWCTtPTvGVETXOAG8xUPB6Fa4v69Rt2BX59V/dIY4KOCSG
ETfqoDLygIgNhb/tUZmClBSDN1asUrUnUNswttI92hG+zghtQO3Cm10gYNrwISnZ8p4C0LnwaDxB
aBYdrFfXRaJHD0L6qTsrXFG/BiQenXw2hM8aQWjVGEl5ATvIHQjRBl/tnO4nMS+ILVuwBuqmrexw
1VXjGpgbghLjIkTM9YkmfCw6Fqd7H8LqS2jJ9tN6E9qbrpU9z9ONTDvS8+FlTLEbD21i4gJi/u7F
ZhNu2K1DstWopX8bx74uGY67XIzSH/K4judjtyQTSItSHbdlIq8o9Bys4yg4bS/dG2r89NMEnPzY
RoYqPmubtVzmPi1HRpo9dPb0aXaL3I8iWu94eLNPrSn74VqloPXCT7Dr/LVJEJmYwuzntS0y/JhH
PuFpTD6NC9aSh8pi4aR9iXPUt0tFpojdFHbXf/zRcnyATP2waZCh+VuTgmmO6o5reHuTdr0Kb5II
7LJZ+pkouPIcaBVPXjOCTqTl9Fspyg8D4pr3Sd0D8qYg25GYKOzsgPxmgT72F002GRZiGtJj7U3s
ENnGnBnzwgN4oFtBOUXRiMZ5z4J1Pa8JDP85mHn+m0cX+3PeZvmzRgGDf5ogImpjbV4X/GV708F8
KmdohnIhovQjfAQ56hQYNZ9KmB6Qa/4hOOue4H1z9w4SBy9fJj1DRNTBxFAfNUqyH0OA/RYo8i2X
eejrbCyJUe0CkGgNWRp2/t99sr2lLkAww9AFH7BF/R2xKStnRtKkCHybQeObZphyjWgRgNqw6c5G
ITkBgbhWXdRr4GGtbv5Y0vIvWq/T8+h1830DWVzkzM6//L4Zd+nQtlWkO7HTMwAmNG7TEnCzR8mY
Jd9is1gaavA4eaWlF0TPaczNDCYcGvIvNhHOgPuVGOyuvXnNRq4wVnrMRESHgd2agW+YrxMpYgw7
q7ZlabUqsgD5lknvWPvejEcWHwSmVIj3OYXiURpiM5VjKUXestSDsYBCra7HceqLwMoRj6LI0Ee1
wXOtcGIUpAYZrUJmusOFIZIlANWNr79wDG6XFH3lzmTLr9QDLrGfgqlSdLA5Yci0LqMu0cAtNgFM
s/g3OT7X7gYMYf8JbnF4pWImJ7C3gseL5j+TWqBGAdzuxnpQM3Ljoj5+7I6xhCSk+YEIblPQefIr
vF/3FZfxIar9P6ACwmTUf45Q55TcYOCXKTALJ+Htu3m4rRo7IRMcosScm8Bhks05ikX7ZVay73rU
WHV/wMmsS5cGd7cOBgOG7kpStVxAQ3X7DmMUqMHkCzCefdmZ5BOLtkpzcqL4LXIXLrxkdgFfWgzf
4ar/huGD/14DJQxJkiu3pf63ZIA9pyrZpVIlld9INPkhUKd9TFFsi6xHpx9HOHMBYpVUNpgtiAP+
dI3ANHamE0g+D7FVELmpamN7q1eW4lwwa8k8HyKFCI2qMingdzEiBBNMFBvp580SftddJHMuvSlP
dXLyMM1Fk0cwmFvpHxEbdAYIryh6l32DGJmh8ahxlCJdHqRIgwtkIHWxNR4QtCBmDyaEXZoxFMXj
u0nDJ8fgvWywFSrxbv7CNg5gpgyrjj49GL+V+ZjiZmgU0kKcW3TOkaqJw9+ynA7T7xUXKvQvCKub
cMhgCAYo9jwtCNvuABMEUOAtSwa2p2HTYTQXHvum+5HK+RI2/iUYm1/T3Mnc81AqoueHWRiEztBQ
lsdOTzvRUO+Ab7e5OcuyW9C00dGD3PQQTyM2GhsKpzGQL7phcHSi5ql8Rrp9wjChDb3wxtuk1J6g
RTOtU+n3/jnsMeWqw6bJJcefEMbZb7qC/I00B15CxrxbMjflEDQDFo4rErdrpbdsAEMV8Z400rrs
CTazUS//oE9Ha2/gKWQQ22LtgbH4hpEY+D2m1DRKc5HEfwbmP9czJNjx2mb3BlmhFSDv8COG83sy
QoAooC1oBf+9ZSTetcioPg6ae4Amgwbug890BOWyLRTBdlX2Q/o8O7Eckd325MYEWc9DM/7F/wqQ
owJ2PENvnuMXWiq94jMcw6Xded3EcWS6CDxlL9lpLyKFYltUBLNtK1zwTwh2jg+bo69L2iVVG7XZ
RcNif4Dw9blZ4je5tfOBDmtwlHL9qEdiHtvdpcQqJCrBoFcoADCP5b5nIGOntkQg/VzwTPWVt6q7
3wEfDeoksMt4gisGcmop2SAr7Y+yFIFI0TFPl8Q32Q6xlg0oqDp8wQVWhrzPoCaOyXHwmamwx8TO
Q6Vgkkfy3DqkH+Ii4bm/+DWIuLU+9hMRsO8MyML2oEtoQ5ccYtZ+KzY9bdh07FUwyLdRJewQ942P
dSkiKdRkfbg18KbN2ZoVloE0Hda2WAf5NUKDnZvAbbnLFPaVm12rZVowJlIR2gcuflM+AgTp6ZeU
8aDCmyRfM4fFYKynX/iKSK6T1MPkhn6tgD1hiAUIK7jCv2P4kQE4BXYdDPMffre8bfMAgCa2ZsXG
kqGMFZJjO7b4hagXzNJXUIKbqENgOcNrFgX4PMDWqFbUJm/oi7pTSOrhNxrVc+Tkp7PhowMNFkwD
svSmWmyn565SQUoOdRTO4J4rDH809v3YrbvS9NgN+MCZV2vqvlJF+7MDOejY+M38iyQLLp4EES44
CtsnWodo+amICzzUSKAE4R+1+FAYfwY3OYlsObT62RtqYPYkQLutYxgz4b2qHcPuHhGHez+cLzX1
eBlQQHajHgVvr7wEry79iWpouGykW24czQWSMaB8weDpvSd4wcNYz6c6tX8UZF7XQbbbHhGcUBgv
2dlMzOG/TP6ZtQmfTYMyKfDbAP0mR5e+YVs1TuARryu+aqXBoW5mM5fRDJr2SjECidBn4tx5nBBx
g2ZtoGa/QfRSuUT+6msOupRKvv0smc9z1purwGCUA61StmT5l/gKT0qMB0suE/oBfVSTuTC8aLg6
xrkSOFCwuvLluxywZO5Dj5Vubt5Ayrgs/jbAc9BgNB2Gf22MoIgQP55d5T2Yl10q+pOU0F3RGjc+
hilvPYMkfXMdybso+o2P4lcs8EanKXpvzvvfSrp93XSFF3Z/WxljLDgiRsNNOre9wU5v9f9k3lbx
WdkqMCvbd6G6Rkbg76TLjizRC8xqJ2H7vhBC8V28rn6JPGNyGoYeSxcPL3nobf+2YP7HVnceHWqo
B80ASgEVQOE3ztz7iwX8jE6dZi0SQ4fJhwCvbhDubCOvwp/gPw+RjncbxNs50k7RzjuU5CRzzZ7G
jTfsPNbiXg00FE84P4D/BK0WJVqZdM47o8IcThzUgl2MnfWdDb0782ZIDnoK2T6hFAj2LGyPXsf0
T6AszJk6i8z3SMyvW9cvT+OAKgz1Ux3AajTa5GniS6oKPabiew2W8C9ZpnkGhBx6AeJZ3ObbCJp8
FGMOphWed1yEs0TXPf+RGcJfC5OEzTfejQnJGKKvX1tM9DHnark4zGvkvmdZY91gIr0cM88fRdm3
07LPlL/lWKXOO6hofrcsSk7Wj/pSIVT8koienuNe+39SYFBeMPXSVRq3EABNQf8LG157WLZhraYu
HeEK2byDhynP0W9rBCagKiwxK4PvPRxqfMM6kFBZ1clnQ8b1gB0l+LdmaPbhMM+7ZJsdjP8q+LNO
xj3xqWXPjuhljzEFiJMzD74c7oLfAK+xf8sUYNcyW1WtlviHZU2HAycyfF0Zznaa9JjjSehb8mz0
DTRgCzLhGk83Ra8Tpso0dgTLuXo8SDgEsPSAJqDLVY+cBZYk+Mc64nwnHoM2/E5kl2QckGI4J7e8
XQfewsWQNteJZKysE653wAf7X6NUtYGZJguKbBrhnmmV+4GdsYCPGIclJmxj5O8DMk3LC8Ueqs7X
R7gPdP09LO0bhHLIogy2nHoKIPCRS5Q8YmueAulF36RONl7QiGwXaFu8ApQ29ppxbN86Hf5DIsn8
D0/pBvo7mkPRYDZSjyF9IOgx1RUWIcesxuoOsHKUIobugrRfPuO+RuxAoO1uxsjtnnWN3CVtAAUf
4+0lM2n3uqLKvqRZF36iBw8P7aQRwBIlci9sSs5bb9o95AiIJ2DIPcCFGahQs1JF21Zu0Hw9YxJF
sPqO4vBg7OC/x2OMjaSesGy6QF6QPebna49jB4ON/jHUGTcYkjnHvFPXR5OBmxlrJ6qoXc2+CVAo
waVASuvDDoSUAZYcm9pmYL9q9ZtMoa62dsFBIej4/mDcvMw+849DmC3v4WrXW5dgoJ4YhAUu9YTB
ZofBGlJgVLgHqmpAnW9YFatxxPjtkblml9gcKS52GFOC9s8CUt7JBNQ7d56n732KqIUVz2jVbgMY
tKucSr0YL8/cfNBmUKWN2x6BgBBKEiHXCkKj7RVVImSJKpnmw9RyzJW3BpBoDAeuqsMFk49JAEZ2
37ODg9RpzZsEokXQ8/Fb8d6/xdPqYwrRNLvMa8k5BdwGc0Uyt/c4ipcHHXfapyj4j6uZbcEbCI54
MNprDKfSPthqf88X4O19JOxUZuumKn7EK0+Nmr6hv/VwLWT9NQIdvkJ3InYIbPPzNDAtbh5g9iUk
Q0gLQhQJxMgOC77x/zg7j93IkS0Nv9AQIINkBLlNb+RdlbQhyqjoyaA3Tz9f9qomp1ICtLhAX3Uj
6cKcOL/Ldn48Y+4Eq+JHzEp5jS+42jDVw2NBW2PjcM07aF6nvC8PqdbANteVokbv0vpy5am4X+b9
jAlRHY1vrQirpT8OJB7T011FHnkjNgHLmyJ0+3qVhg7xrMxQyufZMVnWOGf88KoEV3ufpo6eojxc
tpwc4fXhaWaFBmurJ+puPfoRZk3ZqJdFnnBASP14PzPrrooqTB7s1nEoZMr5GCe9B7bcZmii4onE
kNG55XjTwAKo840Te+mrD8PiSIyLXPZ6psE+tDEwt3si4YMXzV2PKDWuWGmjqY7uOTkTHJDnib+S
ijiTKG3HdUKq235MunrJi+e1DkOxpbMGrydNu61ivTr6TkkqYzTqravq8i3PwR6tehquLAd+5EK1
UXwbK47ppu+2e5H64/PUhLbGKTfPr+PA7H4S1+Qu26mylkgKT4kBWM6QC0NXHJIg/eITldX0jtNE
rSEygrJ7f2X3uLc7NXM48O8N/sUQFyQn4xblWLS5KXHDMj11Ru3fcZ7BF2mNbRUk9+RHbBkiK1Zs
TgFVD180Iz9CHmrDXKdgczR7NmWo17knDwr+3xymKzvtD2EKgp1hqZW58A31IevjjU9WYDClV1Vk
VlszMdbUv+HGqyllxsS+weK82ijT6FZZTGWn8vTehzS8phTaG44NxU7Ft4KgIRfsH1jPRt5j2Dep
zu4ictQso39MI30fEE3h6vausjmpuLW+8Y26hZgUO3s3D7MVui5cUxL/JofWf1QsYuuhbrt9BnK8
DIzoha7nNo3j67Ryh2UAK862o2tkldaiNINv/dBuTNurV1iRRjtgRDLm3WvYvOE+cOCbzwCDPhQ4
UFx7J6l7YX0utVM+o6s0rwbbsA512IQbM+0tlhM/5fyYes9ZQ3xRaPX9waqMgaklohdMXqxg5fVT
9VvTuDq6WWK7V1Ghx5FeCSRgYI/Uu1MFMmwIixamwQBnug27ZQt3GdRAe7/8koT4wJ71alQoaBcu
IS4r6HlqayuVIfIOnUPuoOcUQqllTjr8NuFeVqELJombFHthDo8lsoAjM3zeAGGlN+76AE9c+hoO
WTyjvqoTOK42h5erqcoH9tjUpiGbpE+ind60SwJXdOLOwVaXzwFJOo+eK8abaoaFUJe1v48p1w99
LwkbyyM4lLS915ZFod3nLvFBwDv70FPQ2g2V/QRTP6knTy0UknmIrEEIu7fgt9E9dKZNQ6/s1sH7
Ks85Ay5ClptnJ9HeuuI8TfKGNXXbOc7wVYbCA+6K7Hc5xaLfCm1SYspRzDur6ktIlZyJFmALdX+f
BbX122fS3SexVYMny/wq7gTUE9mnP7J4VA95Kbqj7+fZkYQaAoNEGeZEZiStosTzDFJr8rpxVrIO
mX+qmA1UgraC7RKOxwlXSHAZzGLAGRbEBM4HH3use6XIttFG066DOX8RFng2uOid76UPWjWgHZ7f
z0SVupC3C6mJvoHlzBrfzSwCfXkwYvCjxThP4wOdrXQ7xXP2HFRTAU2ppFMG2381BKypWQEK1/ij
d8uehu+9FE55XcQU/41I06NX+bQv+qlbxpg/prSiLLGKyta4KeymfvfYmiH+dMHW0ZneYz+cyEUH
r2bJlIlv6swrNjCMy8XgtcFbi/g1nQO5pXnvx4uhSIZnyJnJbyHmlHypFl3ADOib2l14iAr1p46a
B+4t2cVO8Rb7JZ68ZuZfTQyQ2wpxK6/BhtuyMnjtv+JO4e4nkrvYUcMh9ztOAU1X7ubaqA7enOZ7
U3ociyJi08DXu3WYDtl6TIdxMwVRuCPEY8JtDrftRPrZfvY6YoOC1obTNUfs1rB2hQijJ9aRCjLA
VO2tMrQOfsvNckqu1vFQ6JeuaMz1YE3jISDpZ29M44vqfXeDo2S4LR2sOaBXPtGhh2HvUcFiq5Df
5OmJ6zG7wT3M7/62SsfizySgcOFsJZdDNQ+rWrneloxnYq8jFCYF1edSNjn8nCh0N4mth60dT85y
NklKAaiXjwb+ohD7XVixLgh/wzGj6xJO1aVGLJVO6U2ZWohom6Zaun3n0sx0bNoLM97doLnO7RiS
s1PiwrceEJCczrD+ryquFC3u9J2qldqhFm69H+XUXzmNholAu+URFBCOqD7Zvc1ZvjOcTi6MfggO
vptHdyqbvWUy1mrZ0yd7qSOve1C1Y+5MEl2v9S96wXIjNJPBq2l2yEjYVzWw4oPbkb/Wan10a+Da
oiHhpkkA9A07AscwyUFplcutVio9DiWUrdQi5Zxkicc2GWAD6MF6CE8FuYsLN71IZrg7Wc8wAjel
qB6MuXmNo+leFupe53I7+yMtiiw7pNClCcl6rgwI3LSHbholTTRhdrkbpWmuC8sBMTohsJwyrLVs
/IPdWHduN1h0sII/Q+Vvcl4T9kYMKGWeOpmtvWXwPWRG9MTaDlYEytenxLNEFrV919juNRkM87p1
YADKnPxje6SisZ15V3gG3Ebt7qj48hVQb7QjSfwx7McAKiOLeJAnKObV+KS0/R7mxWNvpMcQQb0p
AUpmAL7TSgd6P7f30nLlqsvGaGfBjV+BPxYn2RAoZzyiW2ayw7US9yH0bAvDVzcjf0fgzbmaZfZq
tjRqY4NmhwLWW0wxEEGYAFYJwbzpHg1AykWQtNGms0mzqqYEJKDwsGn2LHth2eEPrAk6Whj4Hg9J
ERDWcoK/mbZVh23nYHvj2rZJGIZyMyyGvqWH6/b0RKGNfe+Ktl2PsSCWLJhezaKYjlCC82Vfn3C2
Oiq2pJPqZdq4waZ3/ZCOooIeVaBpsWSoTzMZTj6b1/UQGcNONbASKsRXO04C5U4V9l1rKRjIEAt4
md41NgkngmlI6E0UxJs89GCug0su4jj9Jtq2ogFhvxhNjCtG0x0CT3xLYqgulTX9bkT7wzWrZEE1
i9YAVg9JSa3cK12wa4u8v09U/hSU8nvYxA75Nz3MUaH2jghvZmNiCyhEdNOOdbFOx8oFy+czuJHZ
LyRxIOvpVHKF2NEsZAJPsqbYOeioNRYQEf4EmcPIg6S4gto5UygkwaJtINUOaXwTIF5f5C2kLbPH
xhuk3CRWkYZpo2PSUMb6vnDCx3gIbgzDfYuwGZpTNKN9ElwJjU1SxtrNE8L/PMmHXGQOVx5ZOreU
8TfaMZalTL/PafXKmlTRS6qdTRmMzVUsiegs8gFBPaRPkQbjTtgUKxy1x1tG5GvSJetokk9NNEMc
kU927d74M+sGExQSaDod66nY46Gxh6zxKAp1BYOE22notnYpAK4Ym2SVjskrjLQdpEZ7JQa3IGKl
v0maChiASmHj+ya90njYz/Ys4BCMMNzSmnMNLVQCpCi1+YprAGPO2F69ru3xVzUGCeSIMXpjnjbb
BBMP6N+bYcChOoLJ5JvRreG4wwaWS7IQnN6IRHOeGQjPnmSYZeb4aIFLBSoCNm7kg1HOTxCNgzXI
xUp2GAllltcRq1mvBt99qc3iOmhhP2uyFReBlREo2dSMeVW8nzC8ZZWGMw8asi8Gt2SuJYthwLjC
F9EjKX6H0JLbyOpWUhjPooWvL8sNRqB7h97XUs35DxLN1sPsrDkes7ClCHPaUj1HE7T+zGPDDmDn
wNfn/1XebY48DTbNSF2R6TvyTe8IyDtMLUmpHU4c5jgsE8v97o84pfvNDjkWkKmzh/bIOmBO30sr
gGLaa9I855DsOR1c150PNXEutyUA3gE8mbKjgf2rIIEc4cc+A0TShh3vmzp+myWGKD3KHCZ+9sfs
oBv0pk0LsspeQGpvQZ2DpWnTdAyrBulNFh2Y5r9rq9+O1nja0GEms8mh+yHOsnBhN2YwUNeEToF8
V5ydtQ7ZVIW19OA3L5KS2jab7HoJk8CDKzfS3O5y4zpJNHtnysdyvFuY+C29Mfmt7mG1KQrIaxPn
8NtgcIFeUKevycs09pEn6CTkvglFpGs3BWl1qyr3/J8QY6xdHLQQrSqo+WrKD/3AO258pdcI6L9h
6kzvN+jKgz+BUaZ0cPe5pu1iTfa8aWIT1E5X79LKsS7O/Sy4NeaY+R7SumjsDDo0ZVvLlO9c47ap
6aJZydheI6p4GHLyU8mPQ+gnkxf8u8u3GixrL+ysONSB9YYYnQphDsQKJxjmFe7GSJ+piLvSgISk
gRo2Y2VWGxrn3xI73WCRzNFivp41h40KzpFQ07096nebBErHYICZc10t6Os9TYa18WA1bSdspQ70
VsyrYp7cw2xRkRY9/SIhAUZoEtrLIpiInoLmK3SzhXv1WKlyX+XT/clodNEE1HX2iHgtNrqb3LIP
BqeiNUzCd+J2OQiG4VNXOz+FQccvbZETdWqcNiJlNTGN9jWykmAlwMGXUV0JCDlxspQeys7IbX5M
ADuLNKa92gS+vcV2AiR9fKLzni4nxVoBAkQZNwJHa+huG7oLqy6ah2WeZkT7SZAl1BQhfN1QH7BM
3wMpTYgqSNfzZiG3LdjTxkDVEAfWbePGP4kxBdlUM+WaWRu0R2DW+Tqy/kR6OHW30buG/kDgZxLW
63BEJFuNHt2zjuZxCBy5dEwLsmeRGfdDzD90zTYturspG+XdgJxnkUeOuTzJs1c9LPytj7rgqXQ6
+3Dycl+XghO3K4yrEG3XREVjyEGsJtI0V7Jyp4Wqgi01903Zx7hbyfm6tMd7k/YuQSbNdw9TBEPh
1z35J9bU3oePPAbZWobJUZfET5pgVSxiBkwETz6xVj5kvvMQmaV74JsUC3wQ3jvhfp90lazoot+O
lv2S0xPZgLr8KcKZIjZnXsO4j8vykYPVXepZhHzS2S9ZEhfl1G3COqXKoSe+EEmLY+JYvyKI4xto
GFNeai1NizPkbM53SVrShNDxFUeKa5Tq06pxxB6ezh81DNdSl++ApzDxe7azKq4fI78le7GkTraG
eAfLr8V3APflrv9NB/2kBgodeizhgzJA55Uen8NTzl5SbifpXEuXEUvIpmkb17P0XlUD8mzh3yiy
xgCXh4gaGuZVYo73RU65a4ryaupG4v76AuCZfrul/EMcUR4VBrgLAUE0r1uCVk3124q71+L0BUUA
CIUeWUzOfUwS0mIgN81ikpDxajyK0rxtlfUE6eRpxGeRBvUE5bQ9nFiR+NdVx3kWVxMpi3UYH2yd
XhVjYaF5UruOHg/K9mtLnqj92cHCh2pi8a1Pecyn6FGz6umYFTmENNpGDm5VC1HFj0k7/0YV+dQ4
JfKtYrzpAvmrkf4zXkLU+STthNIslyog1zcLaZyok2jmplYiXU2nfStXKlymNkC5KMCcvM49pLMB
h7IdCij3VhK7DxV0iE0/OsPOSJS1IHazeZGp0rc6TNB2QaaC7RbCcJtUxInIzddEIXO2JWhm1UIC
fAHOaK6kTKxbGZjFH6Muu0csWPIEjfLp0qO2sqtsVumdYPf/ZeRz9WANFFvumBu/m77rN6EegPJy
BphTFnJt9AG4aFvQEG7wuO1sxMyEYqKflsjY933ldvsG8vZGxbabg7MrYzP3SXyQhHkXa1rRRYTY
d9HcjOVJX0y9QrM5fphB1k6k7HDTV9peogQcbxpTAc0mDkKt2awJDUzSyeUS0x8iEallHCs/loSK
Hv7HtnEDS/hCRypZ+kkjPb34PnSrfTn1Lx/bp1yyYjh52vzlXUO8dxj3Aq5e4rfHJNp6wEgrCTC0
dIrpS2Z0ln9malKxs5DzOlnHFLK1ZB+bO+wCnj9+gAvWvpZ/ZmcSpq1jePOsj10fu9idufnen10a
0WQt0/Ui7CAiCeBPWjfDDZC9uZVJPhzDHKKkB1YISyefPvHtsEze2r+8Js5sT8DyzLSzg5HQq/iR
VjwNORXvNMCTEO6WXN11XmenbfF3JAzxiSnNJQOP08389QlBLFo9RsZ81GwZA5o9GIvwoTb29DRC
FILev8Iy4eO3fcH4xDvdw1/XMrXpQluT8xHt0RWl3F1ptQcydR8//vl/OylZ3skQ5a+f9yTiCQd3
zqNIxaHobLx/5zFZffzjF4a6d+YWJn1Kvhjg4Gj2ISow02GJoa+PPkL7SG1MnFM/vtCFl3Ru+eqY
ZucZo0nINNJ91WYvCaf9qU8/MbP8z7bqH6PMOz3gX2+JsjfhZEY6HFIq9TaT+UnwdZiqGxAIVDrI
+IvnOUITgmz6RO9ysVjwU1bq0fgkUujCE3qnv/91ByOhzGHrFeYxbCOyPwk/Jd/cV4dIjtYnX+vS
UDj9/a9L5CJMZYu9+jEtYMEDvNToD7/0fc7T9ZqO+maQmBMR8j2UPwyBAvnpaz99thhJU0yhkSAa
p4B4gle+normqYEv8/HPXxrCZ+tLZdudgoaArDWO3tgEbrwoRxhfAMMBZn98jUvf9mw5segK+kYZ
mUe7vhcQeC201uzGX/rx82C9sChC2ZQ+vlDsAWnz1rctO+X3j3/8wkJ4Hqo3D1YpNdKgY1LGh7Ah
IDlNaOMQ3zq6Nn7botl5lfFmdOMnNlAXPoc6W1E4SYx94Zsp1mkWLeNmYyfquz33hKSI5pPF5MI8
OI/Xg9Bf4quIPZM1QNrv1TKrPrHNUpd++mwWs2RoeJRyOPpBPP22WpDWJUYlhNeGLenW4+h4r7PT
+KRqa4miogOdcpbY7UTYGYwQw+yulh5N0sjdBAHS4EkmaAERcV+HJXvrQkG8XBcK+q0/w1VLOm/M
txmkyBvHolcSmsgtqq6YduhnPbjPwrnO4sH7AQkveHWqOnjwolPoNPo/jInopYXG4O+gLRVLbdp0
X1TjQ8FrZ+j1I+wIgNSSs6FntcNL5kTGDmy7vDfSpt7ppA9WBrRukq5K/eD3LcHkrX7SuR+uUfhN
uJeXwQv66XqPgSFEH5/3rRM/uqpQwq0E7Icd2pj0t0pEt5F55h9a6cs/swfDDnCALpNXar1TRA1x
HFHJbTCX5VGno/1jVBn53pC450OGtcu0cHLVaDqlcfHJxnlpJJ6tlpAM3J4z+HicC9ILpqcT6QAz
g+XwWdDwvw3drP/ctf5ajueic9WsjfEYDDYGNvG2HdHttOWPRmKdwcU/Ge6XHuRsAW1MR0DqcjAy
92DvikqDYWm5G+vAXdvt+Ikh5KWrnK2jlmlV+JdSZ2R1lq45gtJ9qA69pmfrGCL5ZCW9dJWzlTTE
ucfstaDuTYZlmIJ7WQuYDhGL6scL3oWlWp4u/NdHwVEFU+SsCg6OedKteUu4k3gNxF9brM8T9yo3
9sIJ+dgh48iuHU7skDrw7frk7i+8nvOYvbGqikjJfjrmUx3TM2UqawRZC1gN35tefVIdX/DSk/b/
fUc4T0DSLuvTQ4zvllmtki7m+Odui6p7cjAoMeD6fPw5Ll3qbOxCDYDH0BXzcW4kYlhfjtu6GS28
xvBDfqMfMd9p1AzWQtOOeP/aNc9GsggzJ69HFiNBa22Rd8W46hvzx8TpsoVOKRP3OW+hvH18tUsD
7mxEo7sm9cG2vUNlwAPFOfDE2oQTZGL/88mkuXCJ8wi+ZKTTOY92cBCtfSVCa2c33sp15y/F4Vrn
4XtWJWF0ns67/2EKEKO85hXkf2Hm9upL78g9KwpyWFqGF7onb0iAJPi/EiDPpzv78c9f2LTdszmf
QY0tK4SwJAcrm05x3V1hnTJ+rbA/T1iL6gE36mpEkgfgNMbsUfh3aDv8ys1L1zm7eVeQ8hCJwdg7
UfoOq+I7XPLik7H5zxfDb58G1F+L4YQ+uZjTMjygGIiWrtcnv0I5yJcvvHZ+/WyDdWhwJlWchYcm
rAUwSuJcz2ZWf3Kk++dSyK+fLVLx0M5xIIS39xRS6UQkTwmnlBUkOrwKq09Wwn/OLC5ytjyZA1Rw
UxcBVK0HS16b+ql1Pxk2l+7/bBXibZgmm6exL8z8p2gLbzeWOGjFgUzfKIPUV6YWT3C2/Hh68pBs
8QR5eeNmT5l1r4bXj7/vhZdzHp8k4TONTTV5e9nHO7/5RnLcUiKj+/jX/92kku55fNLoGDPizZI7
TzPbg3vrG/c1zfIE3zlP3zVl4KD2l+pbWXhYHdVWKo8SY4Mu9fxv2NPJR4cia/vx3Vz4Wv/1Ff6a
KTqz+zka6vigsfZMUjikJqJiCbna+GSeX3ib//XH/rpCrIcEK/UZpCEZVz5cd6t/SHA1/fj+L/z6
uSM2iprebTMzOvgoZvKSOKDfmfosw+mfm7h0zdPf/7p1DwlSjNIyOjhCXhWxSYZ1W73h6fILEucd
u/lNB5r18YNcWLLO/euHAO0NrivxwRx/tPW3wfzs0HjhDdlne1CcitKeoCnvu+zb7N2L4Jqw04/v
+dJPnwbVX+8n6EfsyNGq7oORUN85WOhMLAgZ+WQVvzA2z5OlJKCjiwGp2lsB9qZJvfCtfmHiKKeN
l689wNlKnuVFO8+c9fbJYOBR2b9ltUvMh/jiQnK2lJMxG5UTQkl69BIeGySZsLffted+Mnkvvf+z
VVy1oYIhGBr4ECeIlxLAb6Bm/BQ+fjuX3v/ZSt42ttHnOETtK8DvZcCi/kDggXUowqr7rqCcffIY
l65ztpQLNbhmqDKU3iXWFVkJ3lwH4fcCrK5Kc/21deg8/cnVSVn6bRDsWwUR3rUS6hqqJs9Rb196
XefBT0EY6DbyRbAfXHBnc+5v5sKw4IbA4T7Jvr52lbPpHJZ+KpIOTZ50ZrRn9m2TmS+F12/LqN59
fIkLw0qcvtNf01r5US69kO+hMTBeFuMIVAl4gjNW+P3jK1xY7M4zkO0hzpNuBIUDeV35iQU1+rOG
+6WfPpvSfVsHgzk48aGR8bEZ8k1oxp9UZj7P//967dI9zz0WFo2asOuTQ4ppL7y22jK5QqMes9AO
nnUXT1eZaeUvLTyY+6jx8k9ai5ce6XyaYwzexQmPhPTihsUcG+/+k2Lt0qc+m+KGZ+Mslc5s/+Iu
hheGEx2mt+Xm48986dfPJrZrsacK344PCDiARGv+d8pH+VJQqHSt03f6a5ziEFz3QceWCekPR1hj
l1V3BYa0H9/8aUL942ufZ1rVljKrth7CQ1uDiPeZfXL3Da8gHqJYN3AwrIfok6XpwsCyzua0QRgY
ZiAUYShI8kcLQw93WcAuaNaBnOI7lPmjWNRFVn3zbZW/25mJc/rXnvJsrkdFnfqFqhhb/mMMDbgs
93b3IxY/69L+5EVeWN7PI5rCLM50onR86AJ9FWXF3h+qH3ZEuTbibfvxY1wYaecxTb5v2HoaKAPz
6jdGd0ur+6ms5IvvyD4bZzEh7bLiAQrothXWE0T5zQudDqC3WbI0O+uTZfHSkDub6Gk61nY3QuCQ
Xd9sHQiazyfHnKPOLPsJiRoEM1kU1sPH78z79wA/D2IJTSjfeC0yfYYuWHQYUdnwG5p8+mngZ30a
7LhMq89SKS+MgvNsFrOzPbxbGtZlp/1tzz+jHoZWxsXNz3qIF8bAeSBL6XlVLkcnOziDcwfH52oI
630XV88fv64Lq7B5Ngp014qkglJ/SDFLRErkGARktV/CIaVzniICbRc7ySKID65+tV0cgrIGvpu1
/vje//1qnP8XIsIiPEYRnzpqcCfBtvJkKGBZnxXql37+bP3SiKcCr2adL3pjZ5XzJjfdVTSFd1+7
+7M1yla+QqxMtQCzZoFr88IpX6Pi58c//u9x6ZxHgsTekObKZpmH5fwcoqO9qRGGL+w5xsitLj4j
HPx7iXf8s7KEGPCgkHMVHVwz/hbkGs8NrgxN1ziGtveAr8oqchRyLeezb37pwc7G6whtOHPaLjsU
ZlhkizJqoTpJ+XvyRusqcUXySVX073nhnHNuIs6saZ+I7OC6cbmZkzl4Ix4j//Hx57nQLXH8swpF
Y60isF2LD0HNkM3ekkxAHO+WCYzxwE7f8vZJGMipEJW20E0Rrhxl9tnu+O8l0vHPChgvjWuvEFRe
groohBSS1dYydu7K+a400drh3/TxY1640DmXps6tdrJJdDg0ttBwMJFNEE2Nn2Ndp6uW4BTa6ifU
1WS/+fiK/+YnSeecX6M9wwaRYsXRUeofIryuEQWrXq962w+x5TDdNQYxiQXo7yYn1UIF8U7Nidx/
cgO2ddrX/lFimWf7nSIiE63HbB+4hP/qN+P0YA5D/JCJQc4I7dP8l0L4UcNHdBKcoLPa2wu/7Osl
TUaNRUWBecjOqdvquWyLGo9hK5lXLHXzPSW5izssWjsMKUW6J0RPX3kj1kaL3IldFBShah7jupHG
AqJi/isXKdqUTJ1ibkKJYL/sA+zpxfwzb3V+iwaGI1xjxcXGgdfbLFtCYFDbB9GwAh0eG3xP7JfW
ZmLnxJA9D3bYM6P7aiPcxNxUDfrMoojabdPilKo8AfcswwYSCnK9mWtBAkKFsQkfpVhNrjFgrq+C
+Aqq9nz01YQ7AFrhZllPtb3U3SCwlnT7p1nnOTzhEIvTkx+jF3juIfbs4lcd6fwqrGfz7T+BRwzZ
86ELGvkeODI8Vhxi/uS97nfK68QPL4Z3PWM1sKzxpVsXOh+sparIuLGjAMdyy2+CW8HuhBcSejJ7
kaGKuq69Cj2BVGkEeD74705vCTgoxp+yMkgUbUbQeMczVtAKOaQSurGc9UkIVM0Igzyp5LfAS+xf
HWIBlLwiG+9gVvfvpaO8Q5f50762Kxy/oxF/o5bDwxZcFrt9x40QEYfDajJLKPA4n0D/HzBouQ+U
ly6FgUAjpuN8jzumfnPcsjhliqjv44CeHCf1JF2pqsh3SdCkP30vQgeQEHSJJiiFNr+yUkijaeua
a1NqsWztISepYND5vZAE5egWRYoc0qJZanSO/HHSMfRybBoWUzB3z0Y9dM9lwaio7SnbM0obCI5W
aVfQ+a153dTVdN8WSX5HVGv0O06luTdLH0W0CEr8HFFbWiunjSM8PBnT3+PphBfj9JUujcKSt1YW
jPvWKpuDh9H8jTuU6C+jrmDAqCjmm+cxEJONfAbGMwUxJg44q/9osEJA35H4OEvLhjZaNjXJLVHn
MXVlla68GEf+hQejGzOpDoX10jsZCfsiO1m018N14EduRBQG2Tbrzggwv8S2DBt08p1sSBZI6RZd
k+IWpcvuiYSF8Sdih3mN0rV+rzmQw32ueW0Lv3RDeBGlvWhdm5gsIrgQThVmH0ClJwEn7MrhGM1u
8pT7nroK06y+Q9kp0f7nRY1bbR7pH61WoM952nZ/wLzMeGF5yty4qXQOQPbu2sdW5FGYc7hPsZp5
i8Ohx5nbek2aorht+7zfpXguI9s0nLs6DCLS9QyTxJwRV2m6XnuNnfkmYlqtipamtZPa7q4vRYle
thG3cR6Z+9TAM0HkbbTNiB5a9bKQN2PvbvvBwPguyMlDic2+/u2lxbAaLTd4ROY/0S4QwVpAUd1y
nzBqArZMt8nj61xABZkLJBEOfn9+iwubXR98qvKDhXC3Xzid324DnE6PgVRFhP/j+J9TAHQ7zFj1
msj6x0qH2SILaON7sRpwkM+HFa7yjlrqQJDiUbfawOYXb0kvhp4cx907rtvuLhT6T+VLex1OTT7s
AvSia8MTNo0/mNmDKlyMzvvCu486TyDVMJw/VTCmW4AMcptqUXXLqcEPaehC/e5j/fTiTTYWblGS
H4kYwXTSrZJ1y7lv5WdTeiC1XF8ROGNdFxrnF3SOJjIMn3zG1pHitsAld2NQv+xcKb0H25lMNAc2
2dVJPvPf6Db/jssVmFjQGRs94IBghlRPEI98d0UeEwTpHqmfZ1OtJ6R6kOpDTnGn3VAsMMnIk804
1Doh7Egar2gIzGd/HNNrPMmi7ej1wTeLoYprUycOAxGmN3qa8KOoaMl3+J6tvI6jURua+ChgwXSj
DZLWq0Y5a75w/F17iQn7ye42WN5UVzO+7RjEJKNcth4ebFMn5AqhTXYFsSqGXm6y9piBZd/3RD/s
ZBpVW0NGahNj6LQ3WmSCnQV1bQrt8gfXVBUCHj+9LqLMffMxurt3nVAxbBB7rGurSp4cYibQopBd
s+ySiuQ42A2PZYKNc4QlG5pmM92QrKCWsNT8l7B38oeKZePeQIm3NfjxjZKjcT3hd3mMscJF9xPh
/5cp1X7rozmh1XxqFWGB0fwiZcM4WG7ifeM4hzVHl4TfoOUDZbkmZh7hmFzj7hIc6WmUuwHz6N1I
Y/TZx1TqBr6oPBRGWb0Hto5vkLDHr44uMQLtB8EuGlrbKXWtfTZEEEGIPtxJfH5vuiiZfhRuNW5q
mVa4NSb51jNO8WRVgoUR3psjrl2aTCkM97q3qDL01sPvs1zNYaDek1jVu9jGdgIr7uRmTAukeVpL
0uTG1r+pyxmaoy7DF9OLLGOHMa33MKIdOiIicN86p59fhpy+hRWPdDAi6b+I2HHnVWxGw7BCaJ0c
QpEl3xVMtHXgRsNG2CNx6EVOfEYfi7WJLHPfIYDeBljHRgtjdMyNL9N5NXi4h/e43NY5Pf3a86sD
/ofGr6BmuxvURGbS2MQpSvcu36gwxmYE16xVZJR4FUWaZV/jIT6QZfA4G6WNX8vY0qsMNRyXIvrm
gDYecvN/OTuT5Uh5NYg+ERGAAMG25sEuuz13b4h2D8zzzNPfU73yzzVVEd46HFAISUifMk8m9R4V
TLgaKqPYEOlTUmgQmOewiW1CEj/WKLuqu7GnLW1yKJZpmWW3yNP6ZuNXJqxwgn5WNvM0JkJfHBvc
V9ho21EBTdqyRCjgDhAoRBzPwvFdDd9/Vq27oBqOvOE8AxmuVceMRJ0Urrc13EGwZIYUMIB62XsP
vWeTndA4aDT7EowBLJ9hlzeRCqEi6n7BsETcrvnlUfcAdvalld/Wgac96CpLSFPX3Xvy1B2Eb1ZX
6b8SALlbO8yxiVZIxwa/sO6wnTc0ml3tyCKCXTQYMdOL1+4yXD1YcUET/cY0U90laszY1DvDWSsV
3lUsZs1bYdbnWcGMYEKyfIZkosZUBVVLblhwhA+y9RMABX2ZGZsCZCpemADqiIpLanT58iS9MMkM
MX3KOkMAcbe187ojNanL30BycvbhMnn5IN0ycV8NLDJNs2SCHbuaj2ZQZONvtym8E+CNbinrHGZG
Z4R8WSsbtnIcB8HJgaabr21XS7YsscqEYyHrTGpShs455gYgpCZYFjH+wNoHSBBXkb0j+MbLliAr
9GSVRK3oN27Qmd4mz1lVLcasIVNpBLANTVxGW9G3wckrLIdKoer+TghbgcemKKtEF803qEAqafLQ
3bPxX2aBGM6UNy24FfA/4eiF7dl9rfH6tBEigGJF6imgwxhLnFDZG4QJ+1FTS+dAEbR88sI6Az9r
4kgBJRys6sYo7vnR8tionZOuWCfLF1VXxmydp23wdpZPQKwCerZ2opy0FVmOd3Y85n+MRgWuHGm5
9qduWus0uG12fn6iQDQRskIvQ+OcwFZVpADEPrDgUGJzNQcKi0WrCLz8qbrFL5weJSaslc90uMI5
5B9YC9cJITxY2QBdZncWrDyg61rHuohUCI5HY3/k6C+po5s4iJ4c4RFz5mnanSIqaHjCzk3WzI3x
7Pl4FI8qAjJWgHFjrMjCSO56W8BZKdlJ+IaGHY5c0nDN5tR4rtmRFmlz8NFD7Ipacd6UxMsBqQFc
/AbUUb7F4L7wzkmxLdsYtWyWBg8SqvFRBaz0nYOwMQPfA1e8MIL+O1E+uMWDfhh/szIiL09lN/DD
AOLzvVdCQCGCrzDYESFuVOAsD0kFNsknTOeBQxeAqYkZQuS23IFf5LN2NgKLCEc7gp/iFuFJtDCC
8rLfCRM+n6iyk6Ip9slxomqrNIZLTbAiTzMEw7LyLb1+KColg4DXjq90BmPtMU42xG7Wu7EphgO7
LGISyiKF3V9Wmxy+2Lpiw3bT9KR2Gv0gX7q2Ge5jO1JBjBjtPsaFuSoBlq8UUkdIEer0gyJJPch0
ElMT1fGWJduJpZPpJOhE8bBJRlXkC+mAT/OY5J/LLvYIuxuTB85jnJXeG3jDHa9ZM/H6myIdssUY
ueNLkCf6kc7uHiOrcd7YyXvQNCxnxeqiQK8Qlt9E3FJEJjD4EDqZsVLIBEXTXYx7vxq979JXqscC
xTMwJ/xfu3pkV1zlBEI4Zqm9A9FDM606ei2XdpWVT0iIu6MAcnjHaoi4KeFjTieUvqrJiGUnSvxm
sWyHUrEx0EpWt70fEaxHLli7BVmW3BFYod0oOWjaZTgm2p3dndeLjJ8Xs/eNjVJ01a86Fd47rlV2
Aw3UwZfcDryDqoRmx/162azpFP4NwYnZXdCH6U74CrzqUnO6ZO22lNvOAD12K1pb+NukohcETtsP
K7WHFptC3ON/RfMeenn2QlRBzorNbljMpQTqhqy/Ul9Zl2zLfhPA2T8YSUqKHBwIEvUSNxMv9L/x
pZcm7nXhlD0seibigg134y4JYaqPZUvcpZ36EFAcs2H27fKt0vOPegMJl0CGMTsg2R72RQoMeUEi
vXJTDfmwGsg3IgvBzV+THB6bjvdcABFWYcqm0LxgioXZT+CZGrFwECQDyyXFT1omec019sfaasb7
2Bi1+1iFTtgkodw0pDAuqZ+15KsGZb8sSdJY8z0df7pZE2IXCo2dGtjGnapp9s+K2ZPqXdOcYrga
VCeBAm0caOrWoiSxRV/bCal5K5zURK7qXqix6EPcvIRsr7yLIOqzTQeAfE/Rgi+yTvanffZ1wm5t
nH78YcU2bM1WK9uN6VRjtCQ7xsb5bbVYv3XiaPAry2U32vG+9QqTGLQ8OnTCV7dtFkLdjgzQ635N
JKx1TknD5h4vDRTwG7sFKANhZ/glehKXFn2Wy6NXagAF+8gD3mcXm7LRnK1gEtjgVRreyPlUoNJH
FME9p9Bv4pqOFWgVuV6YRaxzOCz4NBwdFZECgJl9C8ARZFra1cfqmVqNDSWqgsu1FJUrfvr00iWr
2mxZdwZqD0NCVAYET8iQGvk3sRu3Oy0C0QlFtnkQQ9EfREc4czFCClt2Brp2FdKH3Z/Z/0kVbkQn
tZUkvWtLaV0DYKAkFVF4ZcvnKYqMR44KNHozGLXU9cp7PUUlrwZx8BKaCVluURSSZ+o1L47RwMOE
2P+WDdSfINHKddt1w4F00RhWpGkEQO+D4MbLSVNly13AC63NZQe9668jdeKHiTEJNlHj4mrRKnYZ
vedGVAhanMh5PohbA9jAtz5vxQlOKnUqPx6K7yyf2296PwIDims/WZZBG9/mMfDvJNCddcO2fe/w
cTwEderty6CKVoHdGjCLdQM6tpO9N81ZnJYA134qXFPcB1lnPMtQYrTX4P+XVeYt/QR+Y2o04x9S
EltlqRIHcZOQAr1jeaVDmFOiHaO7XyGFbo8BBKlXPwqsx9QXCWukUEiO21C+2fgxjkHd+4BApLU0
gYs9mnAK9lSn7FdrMIuTFXneQWvKADyOzH4oXqe9jqbELQDY8A91OBvCs6EALrT1cdOk57Wvr/pr
0ZhtwZ558F5kCQ82V0h88iM9eSo7I38fydPYy7aPdmPgB+siNMxjM0rtwYxHkm07u9ynxUBoL4FE
y7bJtBthmsapTC0fwFrj3xHBgMEp6Zm0nCI+2V3PuiGLvfgHQ9o9DdS2V4DjMXEXVsl23AGElIhR
Mn7iauN6PgkBDoQbaY/Nps1ZNcZm9sfK4WgrlA1PHnlJWyOSxooQseK7w156gwm6+huZfHcLKFpk
74UBm3a7OYQ4BO5ESMBG0QTNO+jU5ltMys4Rxtaw80mgixfjYFA7MR21hjiUqQ9O2th3IlaCQ6kN
EneEU/oQ2RX5Eoxn1L0crAd8O+cc7sQgj1f9ly7ajwBY/LBxHzO2VX8DP00eCN2J79ly+8suMvIX
CW15R4VSX3aJ1hItEZUbt62rbVKErrYgBMc8GEEZaew/c5ewg6zdE0/H/idox+IWNnC4lYUV7HQz
ouF623lM+yRfQfkB7Vkk7Pri1CX7xKvJ4AlN9XlsjVJjZqTItZSJsElAjNI7Ncu1Y6LCn1BV0RFK
iXTV57VshJY7O6K1ObOJTbar2sA7Hq0y3VtB35KrLC3WPL3X4m9XVMh4EDWSvAA85bPaKQs72bcd
oqzOEur3bIAdZgYFgXmxl/wuyJTJCWeJjGe7sOx1Klr2AFWd3qfD6N1ThFIjkNa5d9CrWkFjbBFl
zSITS3/fNOki1LtxpZqhtur8UL7CGclvtT5UtsiHa/hwoK8XmgcBTdcdf7jBmkU2OVUQorRsW92q
RdBu87bj41soxNLlyLvXjMRxobd29UOQZfXa9SyL+0L3friJ3zwRVOdRiVPy26bRztO7565bTLq3
uKmaR75uPjt9Ge87SjE3ks0xWWRZkWKsJlCXhVmq72ozy/dkDrFz16l6O8JxN6atsfvro/KdpCoW
Pw1BCi5xLkeli5wHV+b+o9XWJA/YwNEf0wFo7UmUebGtHU6wQBK05DlYWgZXXZIjoTCus7pIbmwt
9Q7kP6v3WF39J4XD27tcMZy9KZVggwewXScBBOoxJaUhjtMUShI0tqKyfVRVubbNnU57KCnivsCk
UgmQ1JtXYnB45QpEL+AGLTg1sAAP7HntHbWa6qZKWV9JUlKfQ3McvlGlbhapTgFnhGB+y14u2Op2
O26IBGu2ZeTq7wBMSW1sSoqug53v+6p0V+y4wocQ1AgsD5alaE1Iwoh65SXs9P4+gLC86Xnf/hZ8
sBVvHAM8r42NlSUrEjfr1iSz+hCWWmCtWeDKd8i5Tbw068b6nqhSqvdksaXgTvXUfQFoDe8iM6I3
KjADPNeUfcg25gNo4V+szTeTEIqcgdwigdYiu33T3Mh6AnyATLgmxeidiqP5k9fnPdtq6oP282N5
pztNc3bZGc+hZhgcBuS+eFGNvj3mBaoZMA/qiztCY45ya2HB63gRbQ49ugpb/xh16ngL2VzZgLHQ
99Byk79NrFrHNDLiYKUH4E+rUQCZZxyLnRPBnCIwun/M+tI70JWU17ZRk2cIecQggKoR32wr6nbW
0Ee/idkgtysf7ZE1a0XWMrV3oow80onvQeE3341Mj3ZR0Gl/TXgtS5Mkv82V867PD0qJWPuvjASE
YVIYVHwPDZEjGVFeeWn9ljYhhFFhHZuueAh0Qm/YMd8kuvUmapdOLX4bLuvewhlfL/+MGY2JOj3S
DCxK31BZDnopn6I0vItd+FnNaNzmpngEZn7FXPP5fYypwz4HwmyMNk+bGcnSkb+YI8H/FxzQQECR
zeLy08wdD0/979SS1LpPFcplnWgOPYtn8Mt6fFdmac+pm1Zv4sSO0VE5wF8ykLphmKGXLfx8N/DV
X1gkfO0u/5a5Jz6rIz7I0bAzJ1Hn++hPavwasrCLbWoMzqov+jOiHPRa6Ylhe/lmM6f79kRPkI+x
MmRDGB9UAxCLSz3YGV4pX2zB+l05k55RdUyt8d2Y2fADKX3YSRVsG0uCiaESGmwMrbeuyTVndBH2
5AjYzt3eVTtB0VcvXwlO24e5emsXA8FY0Qt9dQ+x5ZddwDi93G6fD0LDngxCFbi53ZJRd+BMELHg
+LP12ytCiLlXMhlZqL1TGxF2xDJLaBtOn86cUFnfxZmo93UEEOryI8yd3E+N87rXMHNRFT9QfqCS
7P5WNRvITiJvNBtCrpGxmDTDUxL0ILlIjb9825nuMHXUc7TMiE5s75BwdLXwuurbYLcvhUY18/IN
ZsbP1EGvF6IwhaGE5+oqVbi6qHK8YQ2ZlZBakl3UckClgc55/drtzq/xw3AllCUO9Lb1Dl6P3Kpt
KWL/rKsRAli65vztykPNtdr57x/uMlL2KGL9rHOr1EPTd9/UoPoDb+LKnDPTnf/Z+T9cni+wgmyg
YqnTZjeO5bLPJ17+cgPN/fSJgEhqdWCmVJXZ5IsS/qQHsl1aNoRYuP9vX7vHZPjHOdp/YfHdBleJ
eydRT054RTU2MxzlZKRzGp5WTsylHWhL1ficGOaWhddCUuv52o+fDHgjVCLNr2j8RM9/2tRVCQZ3
v5MjpF15AzOPYJ0nzQ9v187U0FNS6R0GoDGe5aHSbPp3VYXFVVbj6vJTzMzA1lmS9OEmsczCoRZo
nAaq5Am3edWSt4rUDe686Eg3ACNz+U5zE5d1HvkfblWaRiWpgCJDJMqEGr2DmIUz6qXGfOl7yS3V
kCc/aQiZ+375jjPDY2qKl1KXwWAz+lq7Hx+bkcUCBelR3V++/MwImZriQx+sXxeUlKrcAzGnnsFe
lVCkyxefe/nnZ/rQWLAVhiKj4HwAe7R0AoH+gxXE+F3xrkly537+ZIDnDeQNIxywt+UeIhibKvJT
A63z8u+fu/pkaAcdaUGgG8F5Ouoi0ayTXb+F7Km+dvXJ6O7OCd1IYfxDnpARnO6KmPq0erx88Zkv
kTUZ2Hoa+l1IGftQhTudWkwDytvUnl1qdYXjby/f5J+R4P/Vb8bU3W5BXNTY4ogD+P30biDYZK9n
JqeGjBEC3gJlX1E7hLg9JKuxjwWK7EF+VwskQAvtLAnRCALZ9fpAJnWmq/vOopIT9ZxZLELHt66s
42eG0NQk74QjSfGjpuyJM0NpY9dteIef8NpiZmb2mTrkx7oRyUhEyB6q+V7zVOVcQUK7j5LHEd85
89yB5drqlMEut/pMrzQnX/3K7y0IhdSAU4P6HThXzojYOIsrL3Wm55jn234YtKDWwlBzLZdUm+bR
9zwI2zhSVgBG3tWACpNbtJuvPchkepCtTf0twwemDY8Fx2ZjvPeVK4NrZuoxJxODrnEO0ya2u5ek
m3tpszGiMVormfOoJEj4vvYAk/mhVtXsnPxFwBCBNejPPGRk+rc2NqIrN/j0XUjt/55ClhXnIYIk
DvFgeW9eRHZTSMi3Aq80vWI//rSluMfkIYYU97+oA/VYWz9tg+pmv+WkH/bkV9ZHXH8yzUnbAVXt
gdpBWkA6g7fUvfeIoLvLr2Du10/mOScxFIfpAwxN3CgLeH7UViPBcX+EyMezgofLt/l0CmHonsf+
h0FxjgdJTJUXYVNhI4np0TWveS7nLj1ZvDQ2cUEpeohjmFSveixfCWn1rvSfT6cKfva5X3342Z1N
KJtbQNfgHDVbV7l931gA2t0+bq7sGOfucH4vH+6QBML2ECxqR0Ifl2lmHQsLn+1wDXczd/npZFSn
TQSSTDtKYdYkdZh/VDLFN1QNnCtNNNf8k0mI8AuNwNLSOCrGSNHOKolZIUD859f6zWQaqjKDqnHb
2IeubR/ZDT65sf+ltQ8vdzJwqfXV5JXDM8IVnyAkksVJb6/1nHPv+78vOxefjFo4aa0ejWgGLQJu
OnkjQwASnNXUt3GbLXT/ii90ZvhOERgZhz2Jp3XOAarM0pXKdtR8cuLkArb+5Tcwc4cpCaMII+wW
quocTLA4hHmTHPgg3MfCv0aw0c5N8klTTWEYrRBc3iKS0eeUpoFUNjTGsicNreJtaK6C2s0OklUQ
h9bmXMn3Fx6Um8tPNzM+pmQEkHciIPtmPHbSIIzsKWsEeuTnyxefGRpi0sEiZunaEpF7IAjmVFj5
um6+5JeXbI7+O20YTds7QSedw8Dxb0YTobn+XlB5JFbMuDKy59pm8mkghLovxwpjSJxVHivf2rw1
RUoBPScU70stNDXkW8IhIwQ/O8c04wpnEtJAEzz75Yv/A6x+0rGmbnzpW+aoRkOIG4hTTBtQ1a1H
evQiJI/hxmygSnBwJkiPhvvED7EAD+D3XfiGO679VsO/pksSCRWE4WFIShLCguQ0OJVxLFPkRrVO
xNeQNM92aQ6rUCfzrVWKdOEHnrJo0a7uTFMdlzHZTyuzMawVyS3RqSBGc5cFrvMjajwIvUGVsKa+
/MTaP7rRZ488+WARC6syXAnqHHNkfQjzm7uuHThmh7Ep06Qlis/RT51Z9qwWh/E1atv6qDSxu0Hx
JJ6z0Ui2HKwU705nkBckuhJEsdQBzxj1DToudxu2bXkD6MCPFqk3WN8ckbmLQk+rQ2YLkqQsq9l2
sk8QsOfGvpUUihZhGTi7LOraJ8xGEZkRivqNzDl9rdWq9cfQR/ek5mGy0dpzNPaImMLJMrEtIg3F
7ji0x1Qvke1UzD4CrBNJ6X6+NGzyclQXebEk54AUEg6jjj0aCTiTjXIOxnS3ou4kwXNVeHC56pbo
lX4fxtZTHWpnUbR0VswA8EA5Il0ZXm/8FH3P4iEKjXyLFct900HCH6Wvms+aG8d3fWwTPdrlw0kT
arnTGsu/GUkKiAncLsQ2I5rssRu18tSF51BlTsIIytP6V9j0xpsSOeXJ8vwYBkimpDvbH6Kl31jk
RqWYMvShME+K02QPMq45M86LenyyDWNkLVmqkMlHPd26hRgfjCEoD3qB1ybRXP0gh/hdKXIOzKF1
5SddKFhbSGJ90TGJ3FppHlO042Rz3bSVz+GkFi+0BIFZrJMfWblKuFI4rbuVmeJUbL06Z1ORh3ZO
iEuW2JGVVa/0kO7xp6/QokQkBJ4DK5TeS3Yi1HLgn2G44uiwxMLjxivFpPsILQboSpYyYtHB2dcN
eZBD4+THukYr7CSZtjTx5Z6U1FVvoIO+BK4CSR0TCVIcScwjQabFgjBx+zDIhsC/MUe9Glfiml91
5rM2BVz4qV8VTqs5B3vEkQJ1LFBJsVZPXnjlyzwz+U/5Fp5CIiHLIvvgjIQW6+U3q3SulLRmJmZ9
suTygzHNdJsPZoCXaRFYBBU4JAqmmD4uzyNzv32y6hIy1Sr0nOMR+Vu9NXNl2BSlEXylZCY1ffJZ
VEdF7UdDiqOfSG+LTJK0jRaRZRuO19YUc2938nkcXC1tDJTFR8tZ576xQD+7U5L8exeG17aWcy9h
8nU0PQ31E5loB84bV8gykA+LFwXL4JW5fOYRpmQLztrw1+h5SNJgvo9r4ykwFUJuLAvbKTGLl1/0
zCp1CrioiD8tcaQMR0lM472ld46O6twVMAbGehWSJvlSuqn5GsQdmLLL95xpuCnpwjIaFlx4M49j
2waQVpM1Hp6ENGPNv3KHuaY7//3DnooJPuWU1YcVrgYorBEb5I9YcJaa46+/9gznZ/twBzTLnjO2
gP09QxRbMwm1NSCLcaeMBIxcvsXcQ0wGedCmWsGgY5ALuVR794AA9afnD6ca/PHq8j1mxvm/E/UP
jzEQFVW3A+TzDgU6eh7t3dHklY3tTOnln+H3w7XxklWaRD7KUR7hycFbIssFklsWDXdwo7/YSJNx
Piq4HAyFvmTR8mt6UHtjmyHWEw8LVaJW7pX3/WmJUkJF+O/7bqU/oiFsgyMavxt45RG+s9VIsLMI
vulJ8Bw6irsgYfUavHKm8aZIu7Z0+gxhLNkEOvS/9FY06aYMbguEM84XUbFTsp1pxn2UpJp90LXs
3bDj28rB/pNATF9EhkDraQ3LMP0SZUhqU7adMUS2L5SIrkbuWjv0G8iN5BM+Xe7IM3PKlGPiI/qS
XqUMx8A5ufHeMx7G+P7ypWfG4RRagjc5Nq3KlpzedhwcPYqcery4xdB2+fpzP30yzr2xzJHOW/Kg
S/ueXTWJcvaKesKVHdbc5Sefcqmlro1gVh5iS/7w7O4lC+TdiAr/ygicu77+35FRN3pp4GwGASwJ
yMy86hQL/TnQzGsAxrkbTIZ4kOaKhVGCIW6Op6GMj6obv2tCv1IA+PxAko45Gdq6jU86K+0BUS0M
ziY4RonqvmWGZWDWJ+fRsXJ3axV6SaxmpK9CrzevvJrPe5Y65b04AdSFKqvYmBm/huo5JwWz1veB
+aUJWJ0CXywgAGOWM4eEoKS6+Cjix9G6G9tzku6fy3338++H6kx2m55U1bB0XZDdIjyQ9YGOovrS
iKb+899+lRCLNGq5kAeSkMJFnAfg9OrktVLzK9izudY/97cP36eU0NISobYE7Il5UfmeqSRjuzdN
dOXQbO76k3GtAZtwQ7VjCs9PI8Sr0TUo+x0lnrPLjT93g8nIFoFfRboRpscyukliaOz6a27j9Ske
v3b9ycgOaydk15baB0m2aSneBxOjk/FuFMnq8g0+Z39Idcp1yXqtDFs9SOk+/Z0X+afAA+iR53dI
P8n2VZ48ZheCK5M9cejDslGK72VTX9mffT6vqFOui05KRUNI9HDs5a+AEy1mgMG/JmmbmVXUKcyl
Uno0RNhWj1UcfVMGbV8036T9Vov4Rg89ckk3nY4h8VoRfqYvTEEuEDltR9S9fRDFt1b9jbeXuFrw
CF/bcapTJWcd4I4yolwexnoskeSTEEqOXLaiRGBcGS8z72Oq4oQqoWHiKLNjEVh3uiV+OllxUxnm
r8ud7R8x9v8rY+o0o2hsMnNwUZocSdjDAquGmBtySnF22mGVlKkTL4pC01Y9JL7T6BtdvVCbXj7K
QVNfHdXm2MdOrbP22zA2eDvxTA9w19dZrYl6K8M+/ekHA2pF2WfKInDT8Na1pbcmIjxc904lvzuk
AdxU1JG2nS2dv7mhl38oh0AlIMcFmoRof9UIrNbE+jg3vhur1AZVeWU0f76iVKdiUexnme16tnaE
z7Bva5JhR5Fsief7UdXsiQEYXJmW5t7jZFoa4oQO3nTD0cvPmZPFstLSZaG/X36Nc1efTEoqqmgn
r6zh2Ln3TXxyjLcgfbt86bkxNFlo5Ab1Z4oqLASy75rmr0qz38fDbRBeAxRq/yihn/XByVqDfA6r
UkNfHpIB7kGopdXKcqphJZJanHp1MLC6N956LDQiyxXLzY72QHRp2DTmThXpuI2kL95CogiJ/sGp
1GqRviA5FFcSynsqaq1GmaOJVmF5Fm8FJjCVGrnuogISfEeUDgyRLnXBO/XW0SjzAD2JgX2pR3Pu
yyC9qSwoK6J03KfRtdu7ZCiKHYSo+qlppPsw6BX5K6FtrmuHqNAkz5xtwB5srUKPXFqt3oEkAYtJ
LOG7K/WaqlQa7ke824uhdGxGgdatay+NjjEpg5uhrJpnJ1PGdaRXKUpWGW18XA5LrDXDC5wWHy87
jAfMOR6WuwadA6uNveXKaK94CVctUxmdQoC7r9CCvPd6tEMHZb/p/KkjLdob+Hy3bcLPr4XET487
1N8EmdFudJn0y84f4xc1HNtN0jQqljYrvWlKDUNYGalPWE29lcRLCsZVrx488uWBN2AHirsyfW0s
56+iEeSsK9TZFRiQrAzx2/rJmO4soUngUJ16NIxULCEbJ3u8HdZrgI/2Z+Gq/ou0W3PVhlCbnEG9
8+MMwU4fR5vYbPRdU4V/Cpvzg9jvkl1qOP0edAQ8HmGn95EeDLsgrYdVWQltrSL+eayHmvetDSQo
Bzgi10bCLH15VMwMuKnQmBRzqyVlNzkqI/PmEtO3shTKCAclHXPt2+Wb/CuKfjIwpsJirTsft2Tn
Yd3X4QaWgb8oJAg3qAfRC1m33l+yMP84pXVeYhJeWtixIKWTDKcskuTx5rWxG3LLObj4wk+mlwPu
N/1gFRDU+xsvfIWpNcZQZyfDvTkE5C7aLqAomyjdqo2dr61Z/x3KfFhSFq1AvWGb9kGNyCfW31od
kkOnLy430sz8NI2cgMViAjhgJ+fmSn728BfttzH0i585ybzoWko/XX7pTtPaeGingUWPqo5BVunH
tDRBQDOSrWdppdlfKcH+fOlGU7l37BUtDp16ODb5qUKLfy5C2T98++Xy5ef67rklP76Priyl1YXl
sSP23I/ce68tXyKv2Fy+/MwLkefbfrh8K9UxqluH4qmnD4tCyws09/1jHhrZui7M7MrbmHuKyUaC
EzrTSBM2WVhEFxZZ0W1AFvI1fv/5Kp+NvMnnuq6tMpdmykJVlJsCn3QfB7+/1j6Tb7UCkZxcyIoY
yLFkHLz7nljhtFo2ZrC6fIe5ZfZU4F35YczVgC+kpaxXORPHxkSAheuH+wQwUBZxj/UHBT5040rz
NxpG6isz4+fbF8ueVg4kHuTUcJ3qaDYJp74E3mUJKELwZxgXwt994GwyhykzSTZ+bGxb6YzwPZTq
K/3CktPyQRVLNJhDGlPzGr2drwTaqlB89b1rCAT9ypzDPc7nBh+6eOrUZJeEVX007RTmn1M9Vnn1
dMYatX1+5Tjo05Up95gUEeLB6ZPR6LJjGP9oBo4cOa4kb3IZ5sqCT9+V1vq0n3OXyVzggmlRbdzM
xzoJ15y07hLTebzcCz8doFx6Mg/kFaQWmH/ZsQvEC0ndwBSbtyCp15cvP/fLz3//8A5wXoiyyJ32
2PlqcOP2lrLrze5r0SByGsYcxVqSpm1JRmUp79UhSzCh458z8eBe/vn/znX+b4aheSbTQMjxO1ng
QQ20ToCy6cfmlA0mtDpwkgd97MobgiaxfMsxIeMb03zH7m8TqimSd6E3CwEX6jWyR/XY0xbbGvjS
HWfPw5Uq3OdziCWniZrViH+GKGB+X7fKqxXHwfWjlW2qm7raZP6Np13pgTPdZPq5aKKAiZvT0ANu
6EUQ68uxrhcey7rL7TwzjKY2oKQ3vK6AgHOoc38dViZCjXTrsNSJhwetjIcrr3PuKcR/e6NKojrL
TK88SOG8mEBIicEBQGFeO5I6zyyf9BY56S2Nh0MWUlxxqAdY4QtASsr9MOTK30AXeNlNDYgPG+zM
3SDBKf9ebruZh5rmbRWm5hm+qqeHqq79+4HdwEGSProvqnG4MsvN3GJa6xrswYPl2aM30L/V4rmW
b4r44vwz2VXCvjB7LODNsQcbqSr9DkbK6mrpZ2b6mVayGlWaIrBz55CU93mZrLzGXl9u9ZlXPS1a
CUz9KMCZeqT/UCQ1KSkROqNxIbw72y5XaaBfGRr/lAWfdKpp+cqoB80Ja6U+Nstqne+jB+/YPmkr
XP8bfwPXeNVtsr1zqJ6MG/tYbllcry4/4sxbnxa14kiHD4aC8ig7B2Beve1EuXYL/0qnmns359t+
+DQ0aVghDOfz3Je3if+iD78u/+y5657//uG6cQmsxg7d+lh3wUsCYcpuvStl17lLT+YPrEZJLjQg
TI2n7bWzwqlFwXj5Z3+6IMfpMpk7ctB9qqlr9TEtvtl8zaz3wt1H4kpjz73LSX2odZO6zyx+uV5u
iLSjeugtXefKDnhuLEzGcDfq8JyMviZle8hXYTVEa9/Uf4++Lm681jN/i6xK1+BpxJXV60xbTff1
umKNWmLz1cuHjRw38GA6fw0V9fKbmGmr6X5eB6sEbwnNnmONq2rYijID3P5y+eJzP32yYGx1ohE1
nQWFB6lrocTZk+Z6T3kVbbrOv6YsmOmn051FEQyZWiWa3GfkmbnlXei/fu3XT970ENdVWZtGcWja
YEmfWsSxsWTKG50rzTPT9lPHaFlBYEoyyMFxuS/G5zGBApdfm9BmmmXqFG1a3TIdRy8OVVPcQfB8
Kq3s4XLDzAyBqTN0iIni0mJ+NwCW4xlO7HZOssxaZwNXdV9E/WNt+FcO3WcWS1NTaOvngYoAuDz4
EgQw8k34rQsBjaQd6UzXAp/nGmsyPYf/4+xKmuPkufUvokpMArb0aNqzndjJhsrwBgQCJAYh+PX3
6az8Kaa51StXeYFawzkazjPkhVXPMyRc2yH/FhTlTTBmV8HPoJR+bvNDihaC0METNmZ57uxjHkG2
KSqybhu0jO0uT8jSIP2Tqt2sKPIOJ8oAcu2kDh+tyH60bXrbq3Hfdu1a3l4aJyNv26OWjQM9GUAl
hyNc4UkMmfQ1B/GlcDDStsdpmeKmHNy0kLkXE/+Stu3PiGbXlK0wD0Y4j1SXUKabgxsoP0n1k82Q
XMteLk/A36X/ybnFpIdahGUAHngA+1K3PtZyDI9ydqBt5ep2KPeTNzqQK59YuBGAdPyyoa24y/J0
vO1R2vpOIBsEv7CGW3FdFKBb+yF5krAGAN65hqY3lGWevAoKz2FpNb98iCZnKBQIoNElzFzg4thp
PIs3GQP2GJq7cRFSkAxbLto7N/CmjTvb9bG0HdBQW8hTH8eOsP88j+FFovGK9yZnxRgPNaQPYqkr
aOX5c3ScUAI5sLT15pgWU/Rql+P0K4g05IehcAUaWmjTG9r45QE+IGCcCMhPf6kyb97W9CyMB479
ywj9y8eMTBB3hTrllmZVuykDyOO7opshJy37b1lenPm6aQjXYu4Ds9124gvU/POt19lwbgAQ5OTZ
1FvJJwuLzKQSuUK1HpGzSObRP8BmoNwMwyxiXYbtytlmITuaHFx7qqTVoM6SNG5XbioG6WTqZ3dz
N32FKvW3Wc23VdGuHNIWIt9k5KZhBWVgn3QJG70uthzrgVdzGVu2vK0CqNqLaqVYuPQ4YHJx1VSS
uRZ9cFNxjetwqij7CYcl5zjSlj6JFtIlQ8CrpPCFfqqqM945BKn8lFXedKMbv4YGFepB+2Js+UGV
LTxa4aywgdDDuPITF5KTSef1qmzmXE1noTEHazaDrrEQeXi8HOJLI22kcXwXt1zhiiSa8KjmpCp8
rKAdB30kIgVUyPuKHCuPrtGGlpozUjoNzlpYKLHAFDsTO0Qmf3VqVycoR87PPQnqp1zpdm3NLrVm
5HUUDnkGgckiCeHdjtfX7yiQ4/m6y581iMsAi4FMcXkYlybJSPL9DFV4ABSqhGZwus/TQd9CEnBt
CSz1w8jxElzxaao9kciMoM7ktuxQp1PzU/Cpf68aqKSrSJCV2FvoismUbZULESEIPCYhF3DYgFHN
BiCfeeXYv5Sozunlw7HB9brSd6E5noSk3HUsu5nd4qbDxfvyPCx9/jyCHz6P17seUCS/SKpoog+6
Gd0/yofWe0CCcAWwt9TE+VbwoYkyz+eaNPCaAvmIHYLesU4gbA0HmjnB5rpenJv+0ASLprFuKeVQ
9XXgDKBHB6YzTRHeh9haVnaMpWk+//9DG1DeB+SeqiqBNl+9g25DuysCa62Ct/R1Ix7GFLJdHcT7
bgLpsA2DSOFOjE6zcuZZuICZpNMBK0j5eHpIgMiK63pP/TYePYAHVhbpwvdNyikOH7xNWwhfEh8i
wbeO6jYTlAmbceWGtPR9IwhQPR0HtAAzOQuqUnE5ze0bRaAdcDaob+Fyko+7yytpIXOY9NJOiMia
bVyX4Amb4FDzmAIs7qn2puz1wU6bNfzXQlC4555+WE1DlQ5F7+Hxd6oDcSiqydtFitl7l8GY4HJX
lpowgqIfpRuMDu8TC8c2jofretxFGcyNp6Z13i+38der85MDr2tERTcqB0hxilt3Fe41A43Slqje
QjZ8lkeIscBs5rHFcZcGX+CC8Tym854NLwMYdZd/wNJ8Gfsj4FCjq0fcqoqm5D+beuofUkhCbn2r
6Ld5JOnXsIEJwUprS+vQ2B8hmTnTOh2B/Zrg+gLFepK7T75Id3Ss95c7FGEBfDagRiIIS5WOKnRl
MkkeU9Q2RtbDfrP7XRbhox/1ODipPzLzvl5ubiHvuMZOaUNUtiIDqgN0yut7V9D8GbDt8Pny1xfG
y2QLVxplmgGpOSHt8CADKPnbTXaqGxvlojxb28MWhsxkDdtkZl1a+nXiF2m2U1Nl71q/teIRCsBQ
Vu3lvYInJFyqAqCmxr6IVnYde6l7xuapyNDbHoicCd769MPchQquQIWCPqqvHA1J1rR64bk93I8S
6PqKqeaOpXn228qHMNh0BGTjQ5Ex/tRbzfgDR3fwhFAMpmubyoLQZmDiQiAn2zGYqjaJbhz13mRw
CvBBoM5A75lhjNg7ACdQomgC94zx3iJtvSVeH+6xAuqn0IJKDYygxpVN4pys/13Z1Cwbp/UMhnWa
2skYDTfMpfdDZr26ZQ//7XQjRnqXT9ZVXCwamFzOCuYmEeRps8SXN1Ke8vatUBxU9e/XrWsj67GW
iAnvaJCpC/TOm1+Vzg/29CWzf17+/kJU/oUjftgd2j6AO+cIMWRdfvcJBP5hxXb5ywubgknllH7W
Ou6omoSxdGeJdqd82D1Uzvby55d+uJG9UCWOvDlPq0TAhuCuUIV1hCTv2vPcQrJ3jGQlCppBHlBm
CW1+Q0R+a0X8SMKDC6n0uny83IOFATJZnIK2cCEbMLU2wqTMgw1kpxi58hHQpG/WYRnQfASruh2L
PWCJMeoFyPIv1/12Ix9Jt2o7WYwkmbP5O4d9WQwR1gPMl9agAUuDc06EH9alBzlmCE8HTlK59FAV
RezP9DC0a6qGC/Nrmo57wPpYUB6Wp1ZtpjtYxzLIcENGX+2uGx8jbNM5cuBHAfVsGlQblvpQiiBQ
JWivW/wmOTOEeCyDXL08zVg6c5Nu8zC/8tPGwaMsLMsqRxytfBuQUZXBVUzN08rtYCFo/8q8fJjV
sJ4hF9nO4gTtAninCPhdrim3Lc2oEbHDrGfAeFwBvfIH4c4bK9uDN0d/eHicujynfwPz320FpJT/
XZM15NnGLkTdEC+GLXz3Sjs7atdroI8Nn1aBcZLBow86ADy3WlbeNbOjbsoxGp8nD75J234KAK3P
KwvWh0A2h3Sof3t2NsUtcJNx3VMS592Yrvzcz48MbmCcV6Eink2R0DqROvvSBflJCvGC1/R77dVP
l0fk8zF3TUAGm6FQKLUzAB7j/awm91CJvIlDu2Fxw+H5MNXpVQVW1yy59SR3LCsAR6qg8gnqCcey
d3H8TldS8efnOjcwFg+E1b3KIjI/cRjD8D5NQrd8HHEPa2T5xIAKq7P2IFP64/K4fZ7cXLMMxwFn
n1vIfoPw6v0YYWU1kpDHpO/Wbg+fH4BcsxTH9YhH4BJWqVCfuslVAfalkz2TqoOtZvmlVuSWt9Z1
Sp6uWZxTgY+6NBmmpKXWfsz5KYJJMRwT95cHa6kvxk7gDi38luQEY1Mun0dVPnil9RXdg/hMCddN
aHsS+Xy5qaV5Of//Q3pyB1QoOtnopOX+VxiOcNT/2DcIt6yVSBdi0qzMsXmiMC+xVOJUY7DJUunA
JFYlKtJfwkzr6yLfrDvBig4+WjUbE9mAE+5/cUEv5CPfOCisXB6ohcA3i0+5gn8Ky/iURK2AmmgS
4JYtRLbTwy/WpsfLjSyAaF2zrtHkAxMFacUpCn8M7EmwR5Bwzhy52CZ4v/BmVBt40thwvqE/ictW
NqmFVWBWOGpJ4U4Gx96TZes4CBJR31erqpNLHzdW8wTpCbuLap04Dag42a2w1KbmzW5lyJY+f/7/
hxUMEoM7+Jlbn3r4TO4lC8tE5qCrVRHcvNrQtf8MFtSoNvNUhCip4OKlAd2dKNlWk+O896Dy3bhu
A1HMQHrvjufB3OvyT1tYMt45vD/8MhQMZ1bMoKQ6qNzXTb9zSfPUuuKVwMUPpkK/Ljfz+QnDNVUZ
58jC3iy5PMlaP82uvKXTtLLbLSQiz5g6Bss7oe1pOEV1L+IUoPg4G/JfVaS2tWAKZm/eXVmz1+s6
YswkST2nDHsQYIWCJxuzd3nXvF3+9EIWMtkiaRaEogYN7KRd98QAHHZgYifLfA9j4ZUn7KUmjMNH
28P+qG/EcPKL6WXk9kPnOPtc8j91aH273IuFpW7WVfMmlVFUZeMp0i3s+dx62sGRlezHklwHSHP9
8yL7sGYtODw5EB1ENLUjnFrbOdta3Av3lzuwoPDsmgq0kY4CDvUOcQYvb8Ffe2w0w0lDw+nWw6UB
uoCVhv5Wu5nokIxdLjdwbQbn2d+AEAohsmwTQJoSJ80NCdyVH7VwEjIVa9O+ox7s8/CbvH4H57YN
1Kfvx7HaR/60q1X/NA1jPNOVh+OFaDX1ax0Ndtbs6vpEuHwAovYl68FIvDy8S+FqPBB4VT6Pyu6q
U4j3J2jlwyjvh+eBoRbd+n3CfLGy1JfaMc6Ok2X3HDxheQLasojzFOJscGaFfxQYJmKOs2JcOQMv
xJRZ+sibyS1yIWDMWsrmTxg04X2fsf7Ba2BHUQ3WmuzvwqSYmpvh4M7QbAjrU1SWAMXC+g/qhGvC
qgtVfdcse/SBAmcUZpMnMDlTKP23FbylSQiz5zG/DyCnF6cRtbYtyDnbqS/gXF1Y+6GU2S6izXS0
UsK3zdxUG6jYRbdlxb17L/e67eVFs5BUzGJJBqC81w3zcPoLFYC45pepgv/t+c52uYGlSTTS+iDg
+lpniHlblv4PC0Sxo88q+gfvBcXWmas1+O/CdmtWS2qALPMILxAnlFy3RIjfkFYr45yr345tDZs2
pK+XO7S0WoxMn5Es4FbVTEkA5sYm7YM95EbXeI1L0+H8bwL2YFoMnbGsObXwJeOPDLam3ax3l3/5
0seNBOHzMlLujI8T3m/d4hnuW3t5FXeOQqb2f385ncRceXBCSkabPAG+izcs8GKv+uFmrUPYcxro
AVnTbe3md1Ty/M2dSMfiKR/D65KNWelgmvaqnbB+PBH8qXMGyFc5PFp4sIxlWv13uSMLi9Q5///D
/mpnruPl0UgTlr/D17L7XjdZLPip66+715tViTZyC6e1SXfSKffh5uZ6PqQbCHHAkg6K/QSVnYNr
RaDocRcFzJ0ErG3ltLgQF2ZdIGyYZgDqgM/vogZB3SOQyT8uD9vSp8///zBsGo+Lss9dAu3g/H7u
p+cMamPXfdqIZqcDjq+o2jmBE2ECyuTR12v17qVfbcSym+awU4JxdeJXKS7ACrhRyMv328s/fCGY
HSOYeVd0totjUWLLsf3SNT6H9fVEocvru8frmjBCmky903UFcMZa1W9yto6N5Rxl7qx8fmFnMMsB
tEYmLRs/PzkDPF+H77y+L8pxI8QazXGpgfMB5sOySQv4FjoT0UnK2i3UBmLUHiCmC09XwC4vD9FC
QP/d9D80kTG/8OwBRysZvWSMwVLUitsOEGpyq3iwkreX+nH+/8dGpMtYk5fyFPGivqc6B+2immHD
neonh6NQc7kv52H597UX9HyjmQBcMyucdeINRG2nGtrCI6sB+bHt74J4qJpP742vVvLtUmtGTHtN
AKcFvxKnwrY38NecAJ5heFeGH7o772c3PNFxJSkuTZIR47VPRphZo/bR2BAtBJVtCsZnPVQPEfwz
rdZbMwj7XLyduqbMY1aWDNcJbLDDAHm/bWZBKb5v63oHjeZp24REwkCqdm9lp/KNAJ78YRB1/bvq
fb7ylLM0qkZWKAtIwivXwikod/ZQN4mb84LM841u7Jtmvp3VsJJ/lloykkPoOGOT51A8BnIHAFUS
ww53tN3HdAKWcubxOFUrMfZXyveThWmWIXCGi2DXimGlT+0tO3Yx3ey7+KbYpt/guyi37tOcBIl1
qHcveXL0i7h80ysAxIUs+48uZKracgTj75QWTCOyoYGnKw1t5tJfE19e2CZMMciZUW67AXS9y4Kh
JvKHWmuchYW8YQpBhjmoQRBTaU66/qYi697tu3gov4+TfLucMZYaMDLGwKqolzkbTlM7BIdqtMZX
ySKxs8shP7JmuEpcAu7QRq6oRsVwAZL2KeNvzvBdB/nBr51YtdfZFLnEyBBTxcvc79soyca0Pkk/
PKA+soW1NaxxNIG/U+ut5PKFsCHGoUAC7T+DZuAmgc8KILlEvhVz+Yem5NXqVGIpAJ0JhJdWTs5L
M2TkA4arel91qQuKEpRYcGIO6Y0zezunLa47QJnCD1CFlGkK9sIJN1/3rkLtYNO0fr2yS3weHI6p
6wCyMxxRcQ8+eaP76gXV08ydlVT5+a7gmHIOhWRu108dOfm1mrd45YH0eViSeJjg69h4vNy1VbDq
y3ue339zmGMidNqRh/bMZZpEzi9QRXbU7V/TqTzm1XuVBpBwig4RT+8qlz16st95hb4KT+OYWg8Q
DUCFJ9DtKWX1PmVDE7NgeEQB5pffByt3/M+zpGOKPhCuG9bqliA+qxsSZtumJ0lkk5UltvR5I/xn
ONZHWAjzCRKFsXDuBQzfFFsrHS593Yh9ATGkwXI6NxFh/jXLBn/DhvqrO2ZrO2W0MPVGyPuW13tF
GAIqBfi6Ct7T4id83GJIf4NN0gJ0aG+hKrW9nJKXVrUR8K0GTw153k2GwO3iPkg3CpJ7dcn/QC7u
YPFVDs5SQ8b+rzSv++7sNAW7hkcGzSXXLsBr1emzVGR3ljZZSWELKcDk3JMMutmjBhtKFu2hsAEw
cLLjVYNlku5lBaYErNDr08y/p5l7U5d3k4QDxPSkW76SwT5P+I5Jt8+HucgceBSg7uBs277adJAA
t5WIuQTRviBxx8OVkVpQ73BMhv2E7Z7UtiInK2dftMvZbSf5f70vdypTRyGhLi/4TTQNR8acw+Ux
/HyHcUwpSQbPitGCmVkCR6JvLfGzIwtz6Ou63R6Sn2uLYKE06piSjTMtmT/J0knSfnqQ7gj3SUXV
Vjuk2PCJ0dcMzvSx0/niZ8Zynccu7nsdJNIksde2uoUlHxqZIocQNfUL1wEmVW6rqiF7d0hfYQ5z
06fNE835eOW6NDIGnngjN/S65sSLttlyprPXMJ3de9l37KYWNnQbSl+vTODSAjUyxqzTaoZzDITB
oCu8bznPt+FE6UZEgIrh4mltCIX3VFWvnksXnsSd0MgdeMnzcD/B1svgogVhw2E3fMl2oCNuKxVn
v0MWi/vmUd/zHajgK5fAhXVqcvyzNPNzDU5DottghkIZpc5XGpQhDHcV9Auy1FsDZi2t1X8I/7wv
uTdhnVjw4ksyZedH5Q78aQpc7yEsVPviaunfiQBP4DFULINXYIjJVyhZ8sdBk3rlgPP5xhaZIVOX
HhPEjkhSwq5qM+XARlQOLIBmB142l4N/qQkjIuyskTSwZzcZUYf+lvcEtxifqpOTl+q/65owYsEq
e3jAQh8j8cb0NxTcb30h4c3Yk/3l738e1FFoLH/oZWakyebulAb+httvAKvEjgWoQP4TSO2Vcfp8
8UXmgmekSSGrjgdM7jlx2N47o4QvPbSQ36/qhLm4VSVbXyhCkr7znotQ/Z5Y8BNo1f3cRU9Qh1hZ
UQvdMBc2AA2DRYgq4L75UBfOYbJhADy0O4jp7q7ryHmWPjx1idahjihAwqzbZj/61i4ATaPpnxpA
0jrrytE6d+9DIzXnQ25DCRaGEk+h/2IJCUo0hxkHvKj6NUDswrr6R+Eq4lLWKV7TbOsHhaBCLl5s
772Bhrfk80rqXmrDOBgTC/LQdY02yuqtkrft8F8wW3HEfkcQeL08IZ+fviITVBkVdWiHs/AS5dGX
xmWH0itXSAtLv96I7KxjnDmc6mSocRLqf4sJACEqtmGnNiiarozRUgeM+HYs0hFIXeYoetFuD/it
t4U92aru/FInjK0MOECw/7uJgA4btHSXNqiAqzSCB2E6jw9dOvE/ft7Vh6DGhl3gYfU4TZV/y8dB
v05WFcERD3xWiptvHEDPfVtbyj+WWmU/RhyqdnNt2TcF6jdPHYPHtOyFdQw5VI7iri4hJDkoGIcE
fg6zhDI8lDO39zaUDrbUo9aud226dbgdPI5t6uyaUBZHEbBd79e/pjzSe5+H2SMIsBrvAhEFqAT/
LQ4wKq/ewVUmh8Lp1Ub23G7iWer05KkxeyNhB91fGdnbYeDzHkjFdBsEZNraM+wqo1TS5xoSw28O
oWBbusBTyXF0N6wv5MEmYbELmB3eCB7ijdmZO4GyhW3tYE7X31lEuHcpkEAr2WRhezJhp07ehiII
gAscvdf5bPdGHqKCXZfTTchphnf4sBlRvrAtOChzSww72A3O8VwQP6E9HX9eFYEm2lSMsuxSWbNT
k7KTNQawwVtTm1waHyMR+t1U9UwAlpsqDzrY3sHu+MYasu3lX74QG/Tc7Ic828DaLKIpSsJp7Zza
1HU3WFR+3FdhE1O8dOyrvF8jfS6EuQk07Vxq5anD2YnZ0UMbkEeymsmXPm0ccohA0TkDV/U0QA8P
okr1plZetrKKFu5sETWyYAiT1YxnEKwT+bhlRdXfNtnkbaIy2gedfTP3/J6y4U9h53JrI2GuhMbn
jxIRNdLiTPoQNKUODi+zFRzUYLfPLvw6n8SQqRMXyDWW0zjbRk3DTaujNT7h0ooz0yWIBNWcAw06
aOe5c4f3sE1PHHCQyytu4fMmTFcXUR2CsugnY5+/9kw9w3Txt6fWGAafX5UiE5+r0jKX5dBjMwwc
9RLmFDwsODU8uC3EPKWbQSwiryEZQ9w14PxfvP+/74aRic0lLSnDNEKPShUO0DrNq61SjbdvPBAg
1QgMcAcy3iEaOT+WQ8Q3/HzpBXNXfic5c58daAFvUgvvcVSnEFG3g/oBXrbBEWWM4qHXoHzjaqLv
/RKZuB8mvbGKdH5oLCpuWpCPN3OQi2Ooq+w5qlpyTIOpeQAJObz1cJECRsIPYwuu9XdRZYNnLXV5
q7Rq97MYxn3IwugL7CGqzdBFasfBNT+wrPXjupp8KC7U/aYbOd20DJ7om0wxD9AoXAiDMOyQNGzv
Bdpp47ZjeLGwaBhsPUn8re+ObO/143AqrCqNJ5ggxMqr+pso84ZNlAMemI6y/gJAePuWjnZwbGqS
bxXMi/bwcdRbJ/LafQ09mu08wGQFSnPTSlQtRbMp4dIF7VyDhOIAp5++9mgHHgOAOA6disd0uq/K
9KvVuDdDlOItRnZfLy/7hURryrIEgUA1DurEUFP1HoEhvx+7ksdDQIetILhEc3utWLVQ4oxMhKiA
WZYu8okmWsttbx28oDnrJG1U2+0ZbKMjuCI4efDIK7Xtu3JFd+a8IX0WBUYKbqcosiacE5KunIZN
OEu18YvosbObF+V0a3ynpVaMVGzNSkCIQpKTbsiOiZ9EvcxTFUdlu5LsF3YSE/2pu3pyqSfIKYcZ
9m0fseLOzS1rZbtd+vlGbmVhV3HSjM1pIvAOYOlNN4W/HV//sCv/+fJCW8ivph4LXkkCuN425CSy
H2E+xVELUXHAHq77+jntfjgvhK2uBmcEya9h4x8KK+AIlrljsHJ5Xfrt5+D58PWuCzoHj4F2IuY2
2BJSFM9hP6ZbCaHglWrxwqZqAuYLu4+6vkEZEbQaum3gQpTHPp5Gki6winHT8C8l3kcJsfH+5JXR
CqZ4qWPn/3/oWOnoHN4BNYGKqHRuqZe28Jzm0zbKHPvKsTsv6A9NgJHdVSE8wpPBye/TcHwIp3yn
dXa4PPEL+cuUHI7g6pG1hVOf7LIu9ZZZId8ORMB4PKz1o30WdsP1ZlyTYloIFBOqCCN3xQXN4FZb
tl80TL59R99AZHHbeyuhuBDoJmAxgpm5FpNnQ6pLAt6UvfocTMjLg7XwvBiZSEWccNq+w4ktgYX5
Mwz7Xp1e7yZqW0fs68WzyxR8hhrR77lSwz5irvPozkGIsxxrr1xyRqZ0xzkYCg0bde0/j/IHb/7T
5a/L3VtaC8bBdCKS1mF4fjy16/BQRbm/jVywc70eFkSU5uzVSmm08ii81JiRMqGXlCMH5Mj4g7cr
pjfKXnQF4zDvdd0beaENE8Wu885NKavspB8zElcAzW+K0n9p7e62qkqxY5L/vDx0C4nAxLELh9hu
ywOwN5pu4/P3NLA2fb0mArvUj/P/P+QAWP7QqPRBUJ9UIZ65PCNkHa/fDCob72SbNds864eXy11Z
OGmbsPQhiwhc21sH5Zs7WT3m1L4pg10P2j3HA45ahQgudcrInRM8lSyquZOo9CEa5y2rH+BeFquq
jAe+8ty4NC1G8sw9DvckDj8eL4QGZd4OxXMgwnpr1cMawm0h37jG+Wikg+1DbMRJbCi9PdDMjXag
EazxA5cGyYh2sIIcVVOHJBqlxUJEEFdNmrTbDxlkdPjT5RlfSspm3HNIyY0ldrHQ75K+rG+CDMZB
rJQ3o+v/vqoNE34dhNCMrrvRTvy2e42Aq7ecaZ+L4LZ37JXsvDATJgDbwbG4oqODcqhtNTdDWNR3
WdFXx+s6YCzXrKSKyUbZiQMrZG3/6ioNOmgZz9MafmBhsf7F4H2I8hn1VCuf7DkpenZAUMfOYMeh
Za2cgBdm2VRfCSWN0l77xWmGMKUo852NE9jsirhaqxcttWAs1mEsIf8vveIUnpUwnRLoRx1X5fD/
UKJFwvvkMmIirxmtLHiMpTAzxTWS2CIOwm4TBn/Sao06ujQJxrY0jJZfaKank8d9vnMc9gSqiRP7
09qj+EJ6NaHXUo0wmWGlj6J98CTS+sYOLI1nguzket6v2mO3KKyvHIoXOmPqsmgryKyA5eJUax+1
HNt6YUCtN5LvL8fE535pFKbs/7sxVXMPMXpB+pN3SA/sqF+apH8Y7+wjkBybYKM288bZT7d0z4/Q
034gx/owHOmO7i63v9S/80L8EDHVFBGhAxSzJfkOdceCfNdq5di99JxgQrIFxRM76VwPVqbZhg+o
6gQhlrLWwb4lcwaJWMCWACbZynq4hS7BCmZlIYn9VaT70KVOQRiJhBLSIozfioy8aYma/HXDZWxV
ZZv3tOKQjmw11CYmPE6RtzJYO6QsTYYR/aXbCQJV3vqktbWt3DyM4TPypQnSlRlZGhljl8JTwKhG
Cu7jrKSzI3CUjv0Ad8rrxsaIe5Adx9Kp4IrD82nXjdMDnDraWEEp6fL3F3KjCaQW1ozKpzXNpx7e
rs4Ar8DwoXPFToIkdLmFv3pRnyRHEzA9aapUaJdhklLxqpibxphx/86WmftfZJHybSZR+wCtsmgz
DZHcDYUFtFgko83IHZ2QGYV96TXDIwnKwI5RZJmPFif0yfNmreLeqt8sF0WEyz93aUCM1AEB48yP
OndOiOi3hfT2lfUf1EKPZZFflx1MDLZUYeZQuyaJmnm2mbSGeLxy38k8X9nAORI+xKpUE9QZqzBI
piGo96XfFUeb1gXWvG5WMvjfdPPZpJ6j4UMbhV1ZrqwYObXv7ru8n1/LZCx2ZRMP7/pH95BE37wq
JlcBVqN/sNh+aWXSZ06SdRXbg9L8mqsujFFe/dPM1q/rJt7IE5lwIVWcQc4LkkZbv8tvUBc8MrzS
zr67crdcSEXESBV2hjM5KFQkcTLg1Gy98xXbF41cmfelpWvkCh8EPyuQHUmYBwNqCWZQ3Pppv599
gH1ym9gr2N7PM15oIrCbPpznCdtrMnmApktVPAOdttKHz4coNCHYHRx77WG2MUQQhwkVRFtItgUb
eyXdfX5vCU3MdaZEZ9UQik9gBxbDUnVjF+9dITb58D101mwXP58HlMn/NzY8MlgU6to0EQ6sAfhv
YMo3xHropt+XV+rSGJ3//yH2JgdgRznMNHHq6RWGuv85MDqOM5muBPfSIBmxPbaotZRe25084t6n
pXXoGvpV9sOxFJCTz5rr1BHhwP6//SjLJovqqLCTtuj3tR/kG5Qgv3SdtTJOS/0wIhpH5rGxsixI
7N7e1O0rBUrMjYBghJJNobqVh6+lVoygbpiaSaMdoOk5+F1BH+2E8F/qNnrJdQqqXF2sMTeW5t2I
77Z1fQ3uvJdkLc1j2+ZvvtMctL6yVBWauGqV5X3j4jZ2sgaIl8UwYynHnaV3zZ6GsY9bzcrEnBfS
v5tHaIKsO4eQudXwG/N40o5bWl4X3SawOtWqt0aY2Z688o/M30f6GPavdWyPa+WgpR9uRHbvUOJV
qgEX3/Jp7AXqWzeUK+vo72Xxs1Exwtqn3QCzSQr4vMOhggbxoulnQP36a8GVf2o0HtvAFp68eTOH
v7OeyF/5XMEGTnS3niuGfVGERGyFCl9E6MjvPhPAklojrHFjf0jpdtCFtQXisDoJLrr95Vy0kOtM
yAvp6cT4COmDtmr2bV1tcvV17Jwbr3q6roFz2H1IdmCWCKlK3Z0Ui+4hdQa6RFnEkPVLZmdNXm0h
sEy7o35uG7+HZN+pFU0yDAPEwemdNXZXPdGEJuiltHOHwY7FhvsCqbb25KtfQ03CBEjubk8Lrz5c
HqqFbpglhgECfXlJOPKpFaII3mH6i4g4ce3n+UrV9fNXAmo+wvptOJd8HFWiU+w4zjuzrQ3+9Nk3
WP/AwD7aXu7KUjtGLMg0gnSNbrpE2R7ZiXB8T4fpuY8gkzVC5NZCtZfN/po36OdhTU2hEDfP6P9x
dh1LlupK8IuIAGSALXAMp70ZuyG6x2CEAAmvr3/Zs5rLa5qIWd6+E3CQKZWysjIHY7v6klFC7vrR
qlBQrtp/Siyhg/HfFTzy3A0Wyx4uXsfCEsZNTnFXzjzWzl470ftHECerg05q6C+LNFWXnLf5SRni
PjmQND7jWDLR4s4ilGQev308Ne+vMrQ0//dzGvgpOXTQPfZfee/l/U23BEc0IPz8+PHvBxR0dv73
8Z0Fs227Y8NFQFnzGcJibWxa17pdVJ+dObr3d+55G5+x3iyzPUpWVFxf6r4cTosmTZxRq4gHr/F2
9v0GM4Kvy3I5x5E9lDA4oxX9kbdpNCloc401mkTQ8pe2Q2ibdg5FL/NQSbc/lGOxJ7O4sSbWwDaD
l9NoZxrCiiV5WGAI0M5Nex6gKQQEfflOIaK9cwRsQFJ8DXArU1N/GNoRGP1ShkPKPGSJ88+3bhXL
J0f4U7DzbKwL1A1/9KT+/PFCeb+yztfiIo4qINxvQ67f7810C1ej/L5vjBdBcXa5Bh1FnWre6t+k
p/o59WiwM6kbkWmNho8qG4auh4R/YQ1t3EgBALOm96puUCMs4JxWiBiiOjuw29YqXcWOMhgrp3Ns
GAbU1hJAY58WsdRTFhNBQPb9eCS3PmkVPqZBiQJ85eECGmaiIUkcoXezD9u0ekyZ/Tqz4NH4wz8B
WnwNlS8SCZRTwsYQCl4vc27dNHCGQyfEXi18I5avVcvLfip9iOLqy2AX5yYw9wal6I/HaWMy1hC5
tYwe1cEIb+exfnC9Ci5UZf3Iin+jKvI1LN5WlV/VAj+9cx4U/xI432T1/PFP34iqa0Cc1AZE7aXH
OuIVu5s9tJm0jiV/QNu3P0Ojx9lJQTaizh/vhr+yNYjwjKTuYA1Ujn5zzJZS/FhqVtlRAK3PAy/9
+co4/bTztq0Jefv7X28jS5bmhbK9pC/tY2+cI9COE8rpO9eJDVoFX4PesOajvuhgm1UqBNJMUHMC
17GPpEFtGP6/xR3uAuwyNNQ/T+M4X3VWoNEC4+ZH5c9e/PHcbY3pKgYstjNR6cK8hi92faKTaQ42
n6dPRTmU15lO6cW2lmkvmL899f9vIfzPWPw1pvAtctAt1LJkDtRtWdZxqd0DREwiIhW6AJskQwuU
1UCepyH3mSZ+6AonXuSe4u3WnK7Si8Bkbg2cEpZAPnWPYPywE3QYROSWubNzpdh6xSrFKPoJ1ypj
VxfJIcnSaCjvAY+F03UA1uLHc7bxijWs7mXQvHDMJOGKl46hw1V5akCjDn1P7pVlt47dNa5O/X70
srH0EqLnnyidMKhETLdCFq9DVb/YszkKMT6PJvhZWnTaOSs23/q2Sv9aH1DOzXB/F/WlqMtX4O63
U8vu3KEM0VMsY6yHb02Qxu7CT16a75y5G9FrjZiPhkGA1KtLrAkG5Y28Cvs0ANTctF44k3nPEGHr
NatwQm27LgpEL+jVL+eCDK+z6j8HRD5R/W8tYEAL/jt6dl5KyHF6zaWbvVsYF/x2nDSPezgOQPZe
eBFqbMtOcNw4CP8PNB+AB0BWpL7MjnSSMVX6Qipa7wSlraevcoZZpQYemFZzmRZhbmcfmp8NydtP
H2+fraevgkCmMmgxLSOky4Lgrl3Q6KLU/ceP3prk1eZv8xymLK0Hs0ILoh7lZBg8CVJA8bx9Sf09
Xdv33wLL5//Oc9GV3Cv0BOMX5aB1zc5ElFlijMc5cMPc2d2N7w8UW8PlA4pok+W7NeikPVeQchHe
A+7NfuxMuF3adqHCRZD5EDTDfMoEmAlo/2/iduYqZiOaV5aZmWgMymGnGrr14avwACI+F6MFQ5cq
5UcCkCC356Sx7mC0tBOB3g+tbI2uj85UTfMCt57A+VWlD0Hz2aE7uen7iTBbi5a4OpXl5HX1pRIq
RXPDkB5GnIdXYpit0+JVpg+VNQeJ8Zvx5ePluPU1bxP7VzgdU4pmb5FWl3wCoug3vgg9xg5wG47/
7QWr7KHWY9MZSoENUA0Pn9H+qYlDoqXaA123vmAdCfoucCXQyEtfjVnsIf2ONJlJyPJgZ01tvWEV
DWy36wenQd7dB/pz5pGXTJYPMk33vmBrE61CQlHMuZu3JVztcl3cC9cXh6Hu3J1F9X76xtagOp9S
4VgENuEUlOywGazPoyeP1KDtvmx4OHf+TtlmY+utUfUcAiU6GLS8uEzeWbPfXWvuI7WZ5EvWz9ZO
/Hz/2s3WGLvhY1kUlScuuW2z6xQwPmSIQaj6YtuDAYPA737DOqeKVGHMEOph8Xeytq3Pe/v7XzuF
j52dTxpugIw8Kueu8BXo7A9G7DVvbqyytWqJ446zDXKYl/D2c249BMMc45Q7frwLN5bYWnjBYp03
TH7Dktp2+kOW8unUTV25s8S2hma1x5EtD/lAkAlWtQ8nhbsUbAjLb2F19fjxz98am9Uetxe3lXPv
eUmhIE7LL0Hzu97DE7f2x2p3j73rY3tn8pIZ5TwRFqRvZ/F80KqsbrgmJISp4fjp4w/Z8OiDo/t/
V5HwaV1rX8ESAnccEroNa1nUeVN28rnS6uh63qijapQtyl1shtpXA8pjEWU4136JfBIHC92355kP
Ld25K2wMwLo8wCEx1mMEgiSFg/tR8bw726osTxD3HiKSkvmYS70n7bL1stV5MzvFUuS9Ki4TtICz
XobwvQ1Zn4UUiZBV7qFkG+t9rT4hYR7DO8tXF5JZGu3c0PDsMncnBG2sxrXmxDAsY+BwMMHzojpl
QxX71p2rxA7ktrGZvLeR+yvOZL3rjZ7OwQj2q58udFtCnsufi+Wdy11rvQ36DPNWwWwEyk0dsCaS
dvTSs/BrJ86nigBLbAN2lzaDcxKeh2od+M7BbCFrY+pc2yWa7y0PhL+wgAQWFI2kM99A7YHvXLS2
Rvbt7399OycMt3vcQRIJu6Te+4XurqiBtfDHm29rUazWHvqgSrSjekGyjOKADpVEkPIfl8QqAkLx
tkSVS/tJZvOk0g46W+YbRZyd8L2RGK5Nvmo/J3XNGj9xve4BygxOhI6Tc6P6L0aZm8WCibSezdeP
h2nrZauAWBmeKSX8IPG7SQVhjdv7tVNODQxsGisGL8NNQ6LEeGmmOt9Z9BulCsZXA8iRTtkEApQQ
I/wZOCKiy4ge2TYuMnGAYRo8gIpDNRYxtexXYvS/ZXZrzzEu0jobZQDUGX3Ld4xX+p7AHiD0y2Yv
Em0FvNVNbG4715oV9RJYZcayrCI5fIOZdViyZyP2mrs2Ysa6Cu5wg+6qucLyq8gczpRdiVo/jO0Q
TW2+c8j/OaL+H5lja9WH1DcM0LkLtJNYzvViobPZc0orMvCECHPl578GdMQefTpD9qMHh1aivfE4
VK2FbNDJnjOUSHC7wGAkbt5lh46m3Z2xiBP1Fs3xn4442tZIANtiAUhPkMcOOiBfy6FOH/vU8d78
hKyE5nl7K3C7PdhB58QVzzRWqm2jeSWTx6WbYPZY1sUhHVLxpe/9N0JdEJw7pWzghSp7nsU4HPqq
8CCBFRRQxzCqDxsbduNvnLKugB6pLIT9BYV/k4f2MIHLUMq8ieiYBY9VR5Zb3lXlaRTSu1mMQhVS
2+6zVcH9Y7FlBslwaUTs5D4PIRpNaUQ7MB90PVnxZJQ6Y/zaqIaO73gsdMtJKOVQ3C/eUKuQ+MsU
j71C/YPJfPreOwEusRI+BsdmDhw3cqrKXC8eBIgKf5xvJz2KYz7bemfzbyUoay4C9FogvmZJL8kb
Bya6IGPxuGfjfAftlDThk3av2qEGM79Y8jtvnKFR2qmpHkLZ+ennQuOuF46+v8dK2YjZay0Km6Hr
v4QwKvSEgPCULYkYxGB2Mp+N42atOFFCfjDI7MJKdMESYXQ8Z8FDUAQ7QW3rt69yvYLSys65m6Jd
yH2UKH4wuzp9HKM3fvlaVYLIgARk8X10SSTwiYk62UBwYNwZl41wshaV6CuIAhhqp8Da7cjVL4Ho
Y+HeuuXzx79+6/mrFMcZJFFwX0wTOlgn1kEFn9431XQYbGdn6Lfe8Pb3vxKJkebG13RJk2bsBQj3
KeSCjLmFv82rMfmPf/uMVbYyYwLyjJVWksIwqZHYLONT232qYfT78Qv+FHreCblraQNew7J2GUya
2CmswqyJkGu3yLPI9dqyg8X4Yscwyyl/DHIyx7qS+WEBdTJRuaUezDixQwHHtJNn0XbnwNwa19Ux
LaRTu7WLT5ZjEaGhP877V1U0oVXujOkGvs/W5leqA0HfHQYLMwd8tKcgKZR5dxMEdZJPvAs7n94s
c23DMi9rQ9eovWvQ24H83liv0p6imSgv6tZKfKm/5q73CvcqBVdQiX6Kuo+t1FrCaZrbOGh3K99b
23gVIWZlMY09kCZp/1oFuOuhF8jsjOTGVP2fMIJps2DpGgwkH6dHThV8OcrCK0JQm9wYqqx70qBb
L3rLI//aa+B4OBMjJE0W/ar5rzR1Q9e5b6a9ivrGIK3tBBs0GVnNjGg0WsaOssYfn1TZ0Dt7mPfg
kfdTXrpWwUiJo6dhwj5zg5HBNsD7ZBP2MrxFi8a9dzzqhCJod+4K748XZatJN2icQwOVkyZ90yNz
UVhshkZ14ZchTcd/g6npevq7gI+pw1maVAKnRClFBJGjSxdULx/Hpve3C117SaL6aunUr7ILcfVj
If0qGl3yYC/63nbLF2RA9xmZXuC+tNeBuDFH62XgQWulnSf4swtRNiGqWM9SjDezKa+cMX+sgQv1
zR4T+f2kna5VM2pr7hWaf63Ema6E+FVoFnFSwGIBSvj9GH88ght3HkpX5wdcfOnwpgN0sWvpn3NI
ZN9C7ci6GmTWxjaDSHAQCBMRy1tiL0/bL1UTwJiQ+frw8S94P0GhaxPKRpWMF+AwXBpJX7OqhxVN
UO+scvL+tqVrBY25IVU7QPv70mjpXgK/+O1arD3WadteJmBuMUoPJ1aivWJx0Xo+DuRlaSx1gMMB
KGlTe2fZXuSQ4BF2rVOkobeKblP+WHT6GqrAh8aFg4BuE8DOFExoAlkjaMoIv/zKzAjVIW8GBEyv
VVn8knyOF6c+LSNhh8DYJvRh8xJ9PIZbS2UFTRbwgWfAV9JE0plf2ESaB2uc1DlraHaeBriBVGok
O2nN1stWZ1S7ZChwTQrrElhQbImhfbDEIi6+5esrusjhKYOP7PnjL9taHas4RRqfGuPiy9oAwLpw
rhYuHz9+9MbaWAtQ0ELkvs28NPFI+b3k6Y+JlLczTNr/7fGrE6mmdeN5GkXAsvtaSQe91t11NXtP
Hz99YxLW7omId3XpZ1mQSKhLnKVfxrzkt7ysnrpAD2HNnU8fv2gj4q3JzsIpTCGo5yepvu7aLCS1
inNky4E9R/BKj3X7bz2q9M8e/usIn7224UuNI8ltlup5ZpYfZ0TLL6kR1s7S3Tj11hxnAHsBXyiD
zCa2iWstpwn6bShHP7BuTzd5a1WR/yYinph5AyYfMp6Mf1dsWCIP2vmRbtAl9m8zstrsqDwxVrc4
g3pd3uZE/xBVf+dIcgN/o5ObTl8E2RPm2hqv1VY3NesZao24PFZTBHHyUESLo6Jm2rOZ2xqt1fau
6Ah3RLtFgiBd/SmfjPmSsQoy06VXBDtJwkYIWZOcIThsTwG84hOTuie7ZMfMCb59PBUb47PmNk+Q
l67QNpEmsz7DizEc2u9EfkGquxPXN4ZnzV+eUOM1zMEN0pufAhu6Yupn4bx+/Ns3IsiasFxMtWYN
FAqTiuTRQNA9P/1g9a9MyJC6O8Fja3zevuuvLY2OvLkUAWKg7z/lzde5H441fyJpdfj4G7am9u3v
fz1/MbwgrdvhdLDr20XmV9AV2QkVW0O/2sdlSvxWOXh0CoMrGJhFFYzTi2LZmdmtX77exHAkQ/ci
dlY9uAkbxkNR7hE4tiZ2tWkrQGaMoBMiye0eqpVDmE0l2JpzSNsGQPpeqXjrNautmw1tIaw+A27l
/s7GIaTVq2Z4UdABJ9+TY92YhTXbmNrmLeXGMEnjRnYNnPTNwxnHz8frZ+vxqzO692E953IKJGHQ
T0AuPjOFq5de5h//9vy3sftrfQ6tA31cw60kGINbZqGlphISBFmd7yyjjQ22phoHvnG4PzQpJuGX
5z26bAnL7M6dd9rxtsbn7e9//f45W5ael0F2SSdRxqMP+slstwBzHEp2EP2NjfB/9GIG7Z7GB/w5
CKaTIiVpVHvVHinAfdtP/w+o0D8I819fgPSxHI2Z4cRQLTasQFPqh7UzLEM4sEyd/dEsEQSky+t0
gdyLDLS8KbyMnR2Zd5+EPbHI4oO6NHY13MPuEyKpEPgPZ56NUcf7Gk5FxWvbp+IIp+z8apl6cfh4
6WzN7CpAtHMa9GMPhleXQqmlP2PR33YMTpAt/bcI9+dG+NfQBNnQ66IFMlxXRcIhkYkaL1rY1L91
sdM/4NpfzxeeKXsy4dxFsRYMYydv4950dujAhGFnkDbW55phnNtNjUYv5iVqWbKIGFgG+S5sS9yG
71W1tl6xChFQNGZF58zIf0HIOM1Z+zb7nJxGe9cyausVqyhReansCsj4Jl7gH7SThu48nB2oeny8
kjZ22Jo4HAQKRmEiAEbf91+LsY97uew5UG89++2T/ppjyOlrz6qCICFNfS8zhvzzH3PPNUu4bzK7
HiyEtqEOiodpEM3nauD8Rrut/egZ29vBCP5wGt4JEWuOMAGYCw5ILi/aFy10d3rf66KxrdlPXige
FVL7R2Wn2anOKuZGZQBNR0gvYsHlTuHfFJZlnUQHeWvakOZMLErPuiX6C9MlDqq21tWVb3kVyqLL
CAlnVX0XFa+u+w6s59vKF84XOuVTKCoLojB97R+D2SGJIuUSExQ5jx7+3aGom+5b23XjE+xScxM2
+YKiV8M1Q1proTmj6Mgd5X33is0G445K2zrxlrKM55zAuL6ZtIyZtua4giHd93aURAJOHJt7bxiC
49hcN0I77kVDVluc0J5bQTsJqtclyEJhv8zuSfDCgs5SA/PUAq7Kn3uExKipx/FqJNgK+Nfp1VDL
+q4VpjgNXVqX4RSgNFvyiT7qAHLqpSut54XMS2QKnSUkM0NMM75cN5YEd572w5Vda3fn8P1zCL43
sasQajjN0jbLs0tLMv7LDyb7Wge+y9HNAYTTpGBKcLYUsaLoDg9sL4gKBm8Jq6hRx5CUwaZBFFUZ
ErMMj0HejcmIbHOniPF++kSCVfrE6spyBkcEFxtKKzP3wk40kct/F1MQwjr5+PHe3wotq1yw8yuZ
pWwuL7R3x4du9L7ZKHYnoiF05w0b59Ta55JbjkRdvakuiy7iNPhqB/I85CUcq/ag941qDFnzyCVN
J7/2y+pSD8BsIkc71cmRXnpfS1PGvkMqP3JFuVwM8YpXNAgNd9ou/J3r4/tDSNbscgqFCKQLTn9l
xDhHcKGtk2bxxjhVA9shrW6thdUBYDKAgoGe7Sv0raD+64Aij+JFX3qfltb8zvz+4V9WA1mzxgVB
uZ8H0GHGGD9zO/1ESy8LM7rXN7U1VKvTwFTaqm1ZkQvE385wdG4iq09vIFf0/G+//+0U+uu0qS0z
THNlYF6XuhlCWvdonDJBPXXPj2prIsjqBWC8F4A3oUbKEC2z154WkYe62yzADbTk4d8+YxWXRsey
FYHS1RX8C6IenQgLQO+5dHfuBO+fySRY7fm80B4zNax0hyrVYeaIE3xoHz/+6Rv5NFkTuZnyG5Xl
TF9l6OTKY9Vo5yCdnvSh04sC+XDB098Nn/1fXQ7GFExU5KWepvyRAVGHl5SYpmPaIQTRAErNU0Pt
Z5SNJxXORtTfPW8Qd1mQVmW0cIuewCtpr9x59H5//PPfD1ZkzQ7XGke7Xdbkwg2Ov5x39FSBQx36
Kvi+BOOemufGPljTwwOCmgbzoThvFFr49YzeF56ATRt//BVbj3/7ur+2QaXa1vIHqDPDEiwM2NnN
69DmO7FoY/WsGeC+4KhLBHl9NXXqBTvrxbLw+I9/+Nbwr/Zv0FfZVClpQ4nfjifdhQGoxWP6BFhl
Z2jeR6vJ2opSZVWVDW/qX+0QfOtr99Q0Qw2TJogMS95HFe2OMMrcE7XdmojVRi6Ggbt5Dgecpvkt
G3FcghMa1HeixNaxt3bgg2GghAkimy7ZTHRIyvEU1OS38WSN0nZ929tA6rI2sENsyqOVWzvCZlsf
tUpMFmiAcGIy1BzB1n+ucgUdJM6KUYZ1UQ07d8+NeVpTo5ENVig8g0QPe8kIPSHR0nSHelxCA2sD
UgBC4nsQkrfBJiNrqnQuGrRlguh34c7SogHb1tb92AXpuYdL3D08QRroVnq5OM4+Ub+ryRrsBE3M
80/TtmMdQjYB9ePZHdpfZFrmr3nd9R20HBoKnYelL74ugz99fwtlMJT3hQDzD0pRpcpkDPMrEMwZ
a0aYstv0HiLC3nFpXPfsKdXC7Fq715np5/saXTD3UN8priordz+1RMzHTpDs3qN+dpxQ9EKWaltf
PWY3L2KEKx/v7TeuRrVk96hmlgd0Xvef80r2LdS2aFmFXSG6WyiTg666ePJUOHo5BHluHSlzBeyg
ivIbrjP8gCbD9Ji249zArIvXp8I1b2U8sdz5lZhPMBipfk0p2OVqdJZ7u+vLSzWA+EhUFQCOS62r
eqH0wbEG4oAcN8pLU2bd0fRqui3tyi1DMPfNEYLG8siXXtxZcLM4TBmV13wZmm9zb7UnW8r8t7t0
7jWp9OcSXL9Tly+JK7qbcREZSPmTHZeWaWPE77fG8iyLnMCRsWn828zrrnna1mFqm6/uzHgMHdWn
ph1gv6Ka4jzZM9RCfTZeHFc0R2BawOG4bY4sa64rCSsTncmzk5tkAcG8YkMiGYSvB2N+wsjsJp/V
p05XxZFwpsEDGmQMonAFxQtw0j3tPklcrENwRu1QC5qfZB7cg6UsUBAOvnIqf9gOq49111KcMy70
3Zbiwao8Ejqw+4nKrP4M6bcizGHwYQuvjGgdLDFqbgUkVBe8Bt7VYQPfq0i2yw9Htifj6l99xr6B
In3vZe0SYtYTOJqi3yUrEtelbswDe4jc0Xrpgb6jkK1MnL5VbVrDSWQc2LFZ9M1RIld3TBoaZ1Zr
37ExBYy7wFWiKdhxgU4m7pj62vYr6LSIRzXU97Vq0xi+SPjfpfsCh6Vr2PY80442j7B3e8ENUoWO
qlQ0shr6pTZUS5eaeL9tXd0RnhUhcWFXUdgaLg1Wa2GMi+CSeRTEwdyK0gUUTj6iLbMZhidlYBPS
LHWCXMk6T9XowSIt+D0vsNCmWfPo1db3hrtz1Lb9NWfZS8Cqx5m0UUf7T7mffRYD+wnnkSqEls61
U3s/ZzsrQ2brIMqLHk+zwR5eBvvEB9+EtZ+WEaPVddrkWeygkH0AIxPNatz5IZYm6ikcUJm0S7gL
qtu8XhJGxaM1ledZVF9wupeRM+hjpoIbWZl7e2m/4X5y01FrDptsvNQEk+xTcU1yMDh8YbuHABJC
MfrXSVzVTMckp7dIrl59xh5n7j63GU065t3jmtxEtU1uwKaBmhVKsiFqlskAF2ndN3durR7d3txw
oKZtCgIPio7nwvg3xJuflSJXfR0c0l7f+OXyyS1h0WajZhJKml0orx+ybj5bOQwLU3qsjPjZwxgy
Yl1zdFuF5ooOCVpv/+5K56ueO4nhECTChR/LdxQ32mv02fagKeixKQ0zCQKi0uUYDa57Z2cBGLql
udZpMBw5iGCxPZCYevwJwqwxsAIdTlhPiGnOAcQPcyht+RNIzLWb2rdYqnW4TBJWW5R+yWQaQxz3
GIhMQSy7PaU6g8+Ce+8v+iv6eiHL4MNbpmtJ7NEMioOuf1ho8xPaHi9ozDsJDeimK7K4YvMRfdv2
2WgeAt2+4vZygGlSEPb9BBHaSh5cIAf3oEylEWRgHuos53ENg77IK5dzy5ofilSvpkcXytQOeQSR
yBdwtz6VpEKfioYW2OLML6WTAoSRmfd2cGdH782v1bdTuDpmy13g5EmLSEHzkkVKGfiPpYAg0ia9
KdrgTIBYJ/Mklxuvrquwcvv7tF3uLBKA/Gfzz62FBSTrYLpXCwsXd7m37OAG/UUY9eVQp/1TT9zv
QlnkqYNJ9ousCeYH6mth55aAqSZ1pcb8xyzmx5S7pxKJUQt3w2TQ6dcBCyQsFnUzI0DiJJl/WzY6
0DL30+Q4OmJueloC+F5OnnXQnF21KX+kcpZHZwQ3xuHNp2IB2UEoY4e9quTRn5xvjrZuhsK5amDg
CYzFOXKYAV27VJiDUyBu95l3aA18FqdB3ykHHGgmsyTrAnReNN2VVFiIALUQfAecfvAN8o31bdDO
9Uj9n8bJ7mdDEwScV6FarDEYh/iD/hwMQDsoTN5pOpxyWn4KYJMOW1j3ROHbFnaACZiY7UiULCEt
rklML+cep3NYQ+nk5EGGJiSLwgQs5Nbt8it4OefoMTAvKZ2elA3yC/hZidbdfdAoN0yL7qs7KTh/
uAHAaMm/goCWIKUAajba19B3hvidPdiA4cR07MvqF+nAmubtBGFaOBWHAOJ+OZqgys6tG7TOn4Rv
rn0rhXTFggTC7up4KP2nkeUP0AV70Ay/LUuhOtjCDf1NuTcqi4pc6aoNIjP3fQwa/V2G1YKaUEbA
Q8hf2UhVaDqc8ItvTREGn4I0bB6m0qnDcai/ugUtn62FyqjJpzvobILJ1B4td0warKvZfTORWxQP
O6fAqm7hdjraoowKt/ZDadIvvcbhCiBVYqXKT26gb7OpuamAZRa6eczb6uCMsEkdQcxsC3Muc+ad
hUTrHbQkX7yCPXsQxpESUhAdLUXUwy4cNnhZGvqtc3Bk+igDfpmwgSNqFw6a95rbnlcq7rRBG5+2
p4g4HbRh2qFBvdMFbzd9s/0JWnPE4oGDyZJ9mS0K2xyYxY+BHaVe87AguWgV/cnH+bHKLTccJ6uP
BFoMMN362aCy42tsvjZvSFiNFFaUOEhy4wG09OVJMYeHjSGf29x5bSi/arvmqR6xfOqcxDPAfFdw
2NMGkClFrV0H8H4tZkaiDAavkxxNmGZwTbBFHlYp/ZV3PZLGgdxkUEsJuW6R6ohBHsa2mdFmxavb
QuEKUwCoPnSMwQNqKG7rVP1wl6AAfd1ToRfI9hcYphOL1QQLKazxtnhKS330Jg43074L66m4ZZ6H
tsrhC8n5V4V25hjtyjdjP31pB/dJcXy+baWPDpV+NNLpE5CwbyUpJkjTV3GDnu548jtMVCkhKeuC
dWSr4MXM3U0NoicqedclB8tG90g2ip5FKaoFRw51zzFMW1ZDArCu1UOdOuKKixqLw5fdKbNUe+d6
Dp+gBYJw2YsMc6SgQR72Jbd+1MSH1WOppE7RzIJxzxcg1lAWpg1Yy2NfgSetS8hGzekbQuQYGLPY
1I66obBNBIUbT0YaKf4Xf/DQ3AyJYuQHQJCa01Ia+VCxUd64lBSPQOKzG6FI85QrWGEJixWP1IGL
alhA6D6NpOXhAkuFHdxXxldfRjdrr21Sdn1IkLBAgYkM9yUNpp9cZEEb5407qChHJnYGgKkTGOxk
GDHHpPzKg+v2FLZ26t0R+PFeZRVksBLjLBN7Ip3V1lGDw/NzkeZBpIyP7qrKWKMT9hprAux3Jxdx
TTmo6j6Udn44nRluU2VmnJ8wXbk3+KVfmOqDHWB94xq/bpNzOugGwXV+BvURnlD/o+7LemPH1ST/
SqHeVS2J2jjousBoycWZaTu92y+ClzRFSqJEUQulXz+huqe7b51G9Z25bwMUCvBxOlOphfy+iPgi
cA0710ex2Vz5zfIvEc/k54kbyetBzMIzVyFx0rac4i4asgH5r/8zEPEXPe7PMzeuzdoJYbXTVb4s
9lUk3HmLPF4kcapB/JM2+i9O0s8Ca6dHw9gY1R56ehIG7Y+XzP6x8f+ZWu4voMqfJ3R7tImww6Mj
4o/Z2Yzq2Aiwem1VP8qaN1ug4P+a4zL5eUwXSweMt9hSHIQsxneF6vcetHGVKb38M/fEv7geP4fC
lzyaaCuNPLQl/zboc1sj792g+yeo0B/v89+ZIBL+BDyBuKqoy/vi0BlW3XPI52pUc26xhf8e2dUo
sDcaQcKbRXD/EtmQ9CO6hG1pWUL06/jWg/bGbsfq1tnZnVYYtFbjI3Wi6FYMvYkwoB4Nt3QsBiem
OSvGWBUeXO2dZq1C5zKMg8gXSGQth1SQUaQTK8tbNrhLFnagC32bECySZHS31YypNc4xT4eJ+PDK
MxOJgTPBKyNYAIWS1j7VQTfUCVWwpY6Cab8MXhqFVorR8vpaWA47LH7Id9FiynTgyxhXmJvdzS4z
m6HuRVYZWFpXpTbwjgmaWzEWHqJeK0z98/EVQd1855G8eclF1WwngolD4KXevjOdTOtJ1jAIJc0V
RWJ7altOFBMGvr03A7spWNVlnoo05o4JNnSTt5uBQj31Pz+zf3HD/zxLwMOIVMUim8MAa42zC7w4
G32LfMpa+1eLYFbiSKX/vkD826f5X+zSYJ5rhlO7/tu/4+fPBnGNHO7eP/34t4emxn//vv7Nf77m
z3/xt+2luX6vL/rnF/3pb/C+Pz43fe/f//RDJnvez+fh0s13Fz1U/R/vjyNcX/l/+8tfLn+8y8Pc
Xn7/9RO4Zr++G+ON/PXHr/Zfv/+K9enf/vHdf/xqPfzff/3f1ce75CDG/v5WP15/edf977+6zm92
EEEcCyW540Z01RFMl/U3Dv0NkCB1KYYF7MBfRfay6fri918997cg8GHiCF2tF3mYnf71F90gD/z3
Xwn9Df8EbQYICvzfA8PwH4f1p8vyX5fpFznUtw3CjzUO5s8rR+g6UeDYNoQXtutgT/iZl5irwUwY
NEHdXRUH1+MXW/ZHPEwnJNWi/AqPhNRok6bExwqMwWAvHkp+yZU+jjwAz6MpZF8oWNjZg69bQk0e
JWETHCl/mkjwIqvKxfSFr5LeLG//cIp/fJd/PHaH/jE6/1/rEo6e2pCaYcTDReiJ7f0ssl5KY2iX
V0Uii/rVY+QItTuLwz720HJOEqXg5KDaWmV2coRPbsdnJ7Uq4GL5BfjcauSB4hE26SksZm/UwM4w
isukPV1y9JP5HILHX9rYZjJPerh9xLhcTgJXx6dIwTqxD3NgTaxPuh49jR2lspGPVIwYlI5kmJLR
/iwseMlqhVTj2QmvZzs4eZR+eE7YJMQr87gt0VhMo+JxX/VvRVDzBDbtbdxZFo+X+66y4glWBOli
RX1Cq/IuMCjTAU9GsFiVWwAkUdKrwCTFfDtEYYsV1ESpFuJLOa6Jwfu5Wet32VJHKqlzIRLbafbC
Bro1txM/Iuz6zW6O9dwVm55JGL2HdoujqorYG4NrkHoyVSVmCHLRnCA6LrKyZX2Wh72bWB8uJtUT
tD8aJ9VKyxFfsxiHKLNYfu9VzXU1d+1dI5vT4nV3ZiZpCxM7ACCAUaCxSJlb2nGIZikVhaqxzyuS
llV3P3m82Fm+c2Q14VejC91rGYGzseFsAR3FqdKORjI6dKVNt0XlqHBdALF0qPbjbi8ZKmUaDDQW
Rm0C97XNmyoB4CQTbTWYJZ272MI+4S93vWLAYmG/i4Y1POQKlR8vMQG6/q51u51nqW0XaLR41rIr
EWqRM3LKpX1BLs5ZDH6Km3PXa/0BTiHA9/e2Wgebnrt2gtHwPB5k9ASw7KvXxsVkGpBO5sBJDQXt
TK2HqBECLdNzXqULhHxujruoySuyc2mdJ3zAJpgHmh8CYCB9+AEgjCHU3C9jv2nKJIjqFwtAsyHu
uVU2Wtplvgq8tYN8x/TNFzridcgTlf/0zim9m4AiypA+1ye/Xu+tzvrwGL2ptH5mw/woVgfmKYqd
hT/PBJh+XjyF1oodmhz3ZG8fgNtfqQa9llhDAZrxGGgIY8MJDYwSNeopaxsx58atnTtikCnCcZSx
5dwOxj+IST25bWTwsVBMW8t8bfrx2PP2LSd6TJBi/d0CPOHuzBPYaT8Uy3NAhyHWLYozUoRVbCOD
y6rf/a44zt64tr2H0akw199XO7edjghxPZZOldL5adT5dzE5+OO2AKKLt4GfwhxOcOzzs6m13uAJ
9Ga1eR+PDQKnZ+CTnEVQrQT6yUT1YWzFuXWuZW+FiTvb935VdOgnbyd2Y00SC17tH+uu+bSY0dkc
Qjs6qlNUegkxtpuMwdQmxumHrAKCMJIJRFOTH/y2PNBJ3qHsxChY3mRDHSSFO55JXUlQN/0LqBz4
JiOnOq5NVQMTOtqhDTScrrGYIxDVcdJJ6A4na0FPWeI+CPooJcH8DdcfCBwJ3ReR+953a09U4g6Z
2ie7oFslxYiOOit8k0Wzc5iUPtuTi1ugkRlDJpIY5Slyqyle+ilGLAyFaRLuTJAIJGkNZDXA1zzp
Xo0wao2ZJgAzaTmDw7mB/8yzNfeHIVTbygfZX/WAE4rB+5bzZmrYI6BEmYhJnAHUbGmLVaWf59tu
6K5GXn9oCLDysUCasfLR+HarUPwkO+tZSfd1KQkOzwMtU4olFSGG5NvCu6p7XmfFFHVYzcJDEQD0
ngssQoEQO98Zn1sSqv1s7fUSAQ2YPZX5qFdlF7xHJXsBO4C6EEyRaqkEJ2GnhYsLC2olGZByhXYp
TIZlfm/hTZrX/saH7fk0yxi96CZAI4izgzseWNHoInNb12haURvClFFv86KAq71d7WzjlQcrzHVm
EYShjST4iiBPWfzO31bULPFYsfkKcMmSVqLcV1q1d9y6E0R4ezS/iQtf8sRY2LPCIXyzJGxYa00y
4ztnQkZgr/KuFw44NGWCOGAO+nXrCoN0n711m/t9xutyTv02gQbravSacwMJuxzyIS1mdM441U1q
j3mTgLLmsQuvgHRyYZbrhojF7b6RIfIuERqCufuApNgjkTpgP1eMPtABMmbAEBm0qctB9fNXOEUo
HDB/iC3TO1qi8q/+gKOa0Nu3nM0x/FCTruAufEWKMZF6Zb4aAb0Y/G0RXUxS/5qPGS7VF5mwnMCI
2cphNi9qtfNNr9Pa8Aa2cCKJVjePXvAl1VF46IapSggBj+go997zx3sR6A0G+qHT73Nx1XdYHosC
CFmZFrZlZUtMpzLctA1DNSLHNzbeCG/j+y4GD0lL4oA3Km7gx4xhnT5GuvocowX5oEwu2QTv4Nil
Oi2WMROievVmPAGFcjUCR1tYX8mvXLVHgK0Pc8692InCuB3dcyn5DXEz41Qa6Oh0sWgg96qEK9eE
P5O2wmSQD1Rlods+YDtF3gWBhg3gzSNmyokcvgvDwcEM/WvbhJ9Isr8G4P8WavbVQn6daGfvjeID
8C/Ikw5P7tJ0rxNuyWTyN6rxrwIElY52eOPZ82kKu+uBwLKkKWXWge3P8NkQzCIDGR6SIAbQZrGg
0Sny077JbABjnmk5Qf69iPeCIDmlanCsjnFfPIHsRm4GjqXAP5V5Q6AsqzZ6wJxtEyHfCSrNnYKp
dtIo3sWLF951qOkyW3o686bo1em7W89e4U5CS+DXDtqw2s/AJ0pk3NvnQYFI6y1EjymOVYVaiHUU
2zCaYzsKmgR5bjuAjpsVWy+c5p4Qg+kYb9iMOR3Ps9DngfinYaHHuvfvirz8Gkn3NSl2znmBdVDB
WNCr76yZvHAvfHQGkcp+uqMY3E2Eze1YMYBS8CggYCGSdn29XybGtlXGhpDGrrvELQzR08YgGQ2U
g4JL4vAQevwbkrqNgulaEtBlSksYsHcvYVnjWSoKOy79IcAO5AObBAPUT/YJ/FqCXGoa14hXT7ux
OADgJbEIWpUG77jLI2T22I/QCn7XsuqTue3S1rc27tQHCNJtvmpGFLyT+ZD4qt0CmZOJi6SwVqnr
Dn4BsZzvVYvadQ51hH01T0UNGJJOHUIWJv6ogQfH/jQnQwMOJvB1m7iPoa5U7Oco7Kto2rLCPFZN
944CJyu9csjsol0SOQHJpm6bmontZGC+uwGApozG/cQWxGWtuLvXTTzOLQWFFnDbxXT1Bvw2S6Af
9VYLqi10TzVQxxbqJu1CGSyypRnmGOcOzKzX3pdO/YJUOpJ0JnBQ0VdJ6QvEudkRWHgjksXFpGNh
dSlQBQJ6xDt0NJSJbyJrA/ai6DEwDP0CnGfKIUwMWH9f0v7G7ubU4sTOEAu/KUKr3GkRxgqZhLC8
tuzE9P69ofmJBqo+Bf0r+NkV8i5BVeoXq4a10AxmskfSOuJsgpgLSybBrV9V+oCTtS+ql1qLb+6R
LwOWizV5mVbLYmGRjnYOgXDHtHC9BMd6jTyc61K6XtIi8LdFHD2Mv0+A6wtkLnJB70nD38SIstd2
P6Q7wD4hUl9eCGDXmeHSC2HDrqrhwDdEOBteNvKcp2U+fa+k15yHDx125KSEV0SKsjcNUHdmgaW3
lvZJatFSJ32+GVuGz7HuYdSjdlNEz7ZBTYUqNnWXQmVBTi+l1zxgpcuURNPh+IhmJCV0Ejl8m3Bq
DwiLwR5Bezse3RaQncmGgjzD/aSP68GLS284EIF2Y6zVRzXY+u9dJNzFr3h4rMPAnNqav7HJOEdH
jxhjpFFSOfUWNk4mK5rqYkl1O/vW92TCZ5hOBRjUgrgcidi0X5f3oYhpBQqv9R/YAqTYVQ7IQoDy
nb+8u5iMRL5M+W5snrXU+/Dcfu+V3E7mvnaSV/HsV7CCbYf+yu9ljwpovEcg3qdjhndgtbhM/T3a
iWvR6/vekyqp5s++DL7gzoULGfE+WznPYHWx7yPVp5NNU0u3e1EOj9QXWwUFEvKBOBhE67vKX72y
HwAuu885JBGuKjZGmbOXxyCPD23vH2pSOVhTgqN0HiKQNeE4XEqJ8WG+vokzRBsWhl9tnvXteCBd
mZU9wtUC7zknpM+GNvoQXkt2ugSNg+So2yV4a+CInywrJ+3LCKVdITDTs9xrLXeOtYAtCD08gB7W
H+SFJH5wkk39DtTPj5WqXqwiPExIflfQH07SGjJ8PmyhHfmKKIHYnbxPAZk3UGyOUdp+jxnbg114
+1FaJRje4VDiJvVEA/JfOOoqhJcNTO8evYpcF1XxweblVHTtbj2YyqjnKKDX7aoEMg+2RoXaEfmC
SDa4DHBIgWYL7GOkHmUZobgN6g4Fkv/FQoATw6roI85NJLovWrAO6GMI3L/Ek16dhiaEIs/Sm145
GbCWxDZM7hDrHV1VzXfDImvXaRfp6uMUK+/Jm1tEOAXyCuDiCyiCrKtxNuvCbCbdn1ADP1vVVGem
ucgcejyRXwuslvtc5SSOakCiY0i2tkZuHMwWD5jd/BpzrKyibOu0ULc9hs9gBPZsWvFpphGqerTY
Pu6DTUf9HPWE2PQWbmpddKdgEvCphZnJEN0VDrHgHJhhpZnjmcAB2CUldCf5jC+GbK04VE8FOQPn
iNK2tnGGsKnEePITibDclEz5lIbdx4hXwREsFm5wZ3rabnLLfx2cZQElB8KL1QY36Do5UdfwBNeY
smz5mC6g3G+cHsRdEFWgD5X9WPLl7HsaDzZstuHlk6M3mO/nId/iHyVCo0ZUnJQFiVfXr0GDfTXi
j5yXb9S6V1rkmVtV935rtzsU3vrkS+Vv+kHAqyz0YVSpZf6EDeIZk8LFgQdrK9mO/GjUnDKGhwdZ
CONrmQuWIlFMHWaBTRBmOYgsEK8RRSZTdR8V7UsDdZCr9TvmM14tjk4vHKMr166xBVUTaEjG78De
q75+pRw2JDB/KBKt4ag9k7hgHBbkQfNegRgQS5OjnKJH5uMxEQbKl8UWl6Aez2jJbxmCBNSChhGj
xy+yCN24wulrKwL+t370u/EAKGaICzoNSe9AHYcc0fuxApu3eNU1zNRhrg5hSmIhaheNUB/TYswK
mz1j4AMmbbnnZ7p4ZJTmIAUbPLkQeeCh3gpbPqrcJEgywYWeIIz2kbTerlJA2FecQJfidWzTdl6i
C3muvWE3t/TJhiPpwP2TwJQKrZ+jdkj7nB86Uh9HJb7A7kAlUplLVHTTXljNbpiCN8Lyq8GSHeJV
qdjAQa5qPHmsHW8HLbA4YjIaBtjoYmIDAdbGc6etiAp/D7erHodmjSdItWLHa+rY1DMUHa7z1nvT
U5EzkIO1eyFYBYEEwYKz81Iaqjym3VdXPuPVT7xE6MxidpG/vIVY46FhKTcL93aLQAkE7z9w6R7g
9mHcVa5aNnpEC9PkyLVwJGsz26DRYp5KELGpE/CdsT0fPH/oMtmgdO6gIHJy6+JV0bIlmACqXRxq
bnXdCtHLuPVbbK2WRh1oPSofzPNSzzYc1/1nhyoP2J++oU39UgQYFJYcs0N1mDkVYED6GfUBcLiV
9rcWPYGPJ6hj2L3pXbWeAsSk+OduWKB3gWMvRv8sdEcqzVnrpV0XnpBPH5NuwgVYFYo+vmxX4diG
fNrPw5zVoWQAXHmQWDbaH7aIIGm3soWlT2f3N/mkb3xeYoIFshos0nFRkQ+WQxvELba3g7MDMTdq
hIaniC/0oAQsnnvgcXTCfRqAAEkWdCvJEgZ3sCqRifLKxJ7y5qAdC+xxjqnigr3Uc4SK23GbZKgw
E9zLGrKm8QX2SziJYA9SeI528P3xFMfUUMvPMuBnDThV4ax4o3XTlf2tqODyH5ZYUMIaXraYPX2q
GLr7bkSJw/LmOCCPHoxTVgbT01jojaPIfhT9DQz2X/TC3nsXS0lFHwLkVkMu96S4eSmHacfxiWlV
i4vtepsWM/qTyw5FxC8U/vxJQ1IJRBCVImPxYMp7o7oTQQsz6GlnNM4pX9y9NfU3pvExjsUAeXnP
g7iZwXylrg03ysiGgseePgPdb2nIz5SksFEC+geMK6PGPVIv5WvMT6vrYcsh6IhbBCwo5Fvt//hs
KzQdyPquxrA8gBdSY2NvnFurxTZjBQRpCxSDk034WHrz2wD9ZTHtvMF+ABTbxIpaErIHeR1K7Em+
QognUQnrOpisw60Sge8UXwV1WLjif8t9Seq07eYHn9vXtDJPGJpC79j2D2J6tbvn2Voe5qW4IFoX
gYOmYQnEXzIy/BhRZ1NS0AKrLCpqgW+UgfRSF8AMcfmhdQxg+OUBblZRPPu9Ewvp4nnIwyKzYHYy
hXBMrcLhMIM5SAxnKhWgQ2Jbm5eq7LfgFlRaGpwr/1tI/8rLlQuXUAuArnULrzU8Np39iBpFbofa
x5B+zVOkfKAkqKqUQxGYQXNSgfQePrsO1p+umyeBLx64NEADcvxetDm6FiDsE4yTNpbxAedBRdUM
3dEaPqYouG8XXG/Pg3nThClEqBTWrIOxA4YzAWPuGRz7aO4mM7z4qZ6qje3h8YI+FMZEAPRLDiP7
APThZAC1za64xsgBO0bhsukGj0FhFt12FjTOLixnIKCy3av1MXPtJzeHYtHrjsuq6AkBliSFhf7L
YqdVLGx7/Tbi4Wmk+uhW5iWCe8OR3XC0vjo4rxmgMaPwhI8Gnbpe4W4WBkMjYV9Hhfc4sGICRN9c
AIhf5Tau3oq45FuIktN1haib4RacBtwtZdJpgqkgfWNT1cYjspuFwEeHxXhyCUFByZGcgHznWLUk
gJQivHf76zzA0xUxerYAIuD5ZUUyyeVOO/Mem/OBqFomxlsXMwkilDAvsRyE1gP7CQRqUqv6MFIC
SZoxCTNhKQ5Fe2jpeMqrx3HA8h5As23P+mbC8Kaqo1M3FGdQN/HQgbhQuKdLCNISDx8n/OtFFmeM
qIgEGiOsdwRXp59vWqCjrjV6KSb6XkYKx8MmRHRc1WxGd3yZwyDJp+amB74xFXoBbEzVpiQoniOO
EfI6CFMO1IhfBk8fC1tvBhT+eKigmekm3CrGQOKGp6ahZO+480sn2YG3IaAkdsBUBcr2YEs9gtkK
Wu2KZXmturzPyqkExi/9NwStr288cNx6MXRuL7Y0gLCnnbLwillcY/an3zJIBVlhPQinOMuu3TiQ
vE90egpaOaaNPdrYYtDi8RzEAwL+AoGhh+DUQkPkKywW+EAm1X09PiDM7WMy045UMm3nETeh/wHL
/w+nst8QIBnFnb5h8qaexEs4vgaWj/F9vfPs8A2cFktaga2KrhBQEBbnoko7pLc7ooxphAooH/Qm
DPCh653EsLxNfXXJOyzgMFYCPiCfBjwR2FOwIDnFeskrlrGSbiYXIa0hu9jhtNMo+BNZFmfd6q1j
2Lmypifi6iNIlD3ElBtriuvcAopoYfnLxfLWa/vH0SFizC6KzEQZQzG2aUM9J9YMRosWMOwvN2Pp
e0mj8StL8legqN9WEDTQNuPeDeooyMbIoPf2oSFnO4cFxZYLXGcugyvM7sZMYusV60qKLtOOa4c8
ejngSBjuF639Fkzo841ff0K6cBolLigmyt5MCbqsemzyrHPVeY7WvXb1wg3mCv27X2wbYX/mlO9s
gXd3mEDqZgPhabW8BDzIpoFUicRWgEVO9uBhb6UDPsIA/KTFpaZelBS+u7GCcUii9aYcQ9uPzczu
I9c9VRQ/jCXhqdWfaOMnVM8Xmi9v9YCTNy4eIGRnvpKcYI/D5yj/bgmWtO8NSFRtBdCXQzM/b5yA
gMghe5Krpx63o05gL/WBfetEgu56vTLjFOLN1Y0U5g7bo09eQz7u1dIdnaY41k2XlHTI2gHPkDXt
wMlmI+7fJgALI2coxZe0dfjFaZcHKvVTE+Wndgg+8hy3GtPBXW+mLptk8NH13ssIwAM37b3gxUnn
3Y21vPZ9k7kEA9Oifw46uLdhsUSG+y7McbV6bnbDMD9NDv/sR+/kD8Dzw4CdeEDKvSUAd6BRwkBI
cbDzYTrKkhk8GXIzIJomaHFSQ1Oh3sH2moztRoXEjUsSPVSkOiKTA+fcHTsMNshs3T49V/Q7IG7n
wtcfZQDNIUwcLsIxT53t3zGvz2rc0V5un0rQ0fY47QFTjPv11ARMHyOFG0ct45ONawQxZg2tCYO+
EtwS8ZsHaNcSx7IfJM9XOMJ+CBtIvKTzBuXrZrTc7cCGrMGsRmxCnLt1FRIlfwUKP2J2G2PARVRB
/RecKh8PKp+XB+NEJ7QOFz6QPe38O5CJENaKc4C1Evw2DpUSMDDdI8Ya75YQEsqiauKomp4oWC6G
FhEivo20gAfYoBTWRWCu3D31HxrfT2keAB5w91q0c9LbtUos302jur+BqfbLulAIH0WfIPODDNhD
rnaOLs4I7I3bfvjmeGedL3U2CO9u/WbVYr8txv/Qlbvt+nIT1PoG3wTtCp456o87Q7BCrW+POTBU
CGx5g4T9aHxQ7DDD8RForTaCYAJnh8LgDkkTm8J/twD7+4bDz0yc0Qw/hL51NUfAf9j0BLArndWH
7o0GR+DdEeZ/9EgsT4mDhs5eTvk4Prkz4GOufJpOzZCupalSuGnbfgv4/Y0Y87Se4UHjjIJewEaV
lGjAS4MnHvU2WPmCHXII2dMySsqlafYYgzqNLFpS22/6DSYqaCa8VHMUnWNNXwrF1HVlrqZ+gIaR
Ryy1kUTczy4UWeDroVUO9MkR2DVgRIbiS2oMMOXqJvwxk/hDcfMnScl/qnj+BaXPiX8ikLz57n+W
+vxJHfT/kR5oVdL8tSAobjT0QL+8y69fdpduubBm5PJP+qD17/8uEIIMCLHH1I8iL4SuPlon5X8I
hPzfQmITj/rYX6FvWbVb/6EQ8n9zQx/Nn+0TF+oXH6qiHwohiIf8IAowr4dBKdteB5n/XxRCjvff
NEKhD2EQ1EEutQM4nf40rhm6c2UgZBJgrizrbNffOYd3JQr4R2cCkJZL9QIeYkH6zABHsQqWBtM0
3Y3Irz7Zub/hDJxUrTU9YNwEav3GrXeshLIXpVW6DPZnXzQiFbBsPdI5iIHLLTsF8BTNFrrdalX0
0JrZNw0eoAX692LGKjqBZI05uJ8rELg3hTYY6YyapzAoPztag8zAFMrYALKa/XvgCR+qHeeEI85u
X1a3XJfjvW6Ys8mLFkNfEjUF1IdP3grD+A3Yrw6zH6k7tbeIr1gOi5AgiyOTH1sBF/8Z/v5G2ON9
AGHCxhdcZGZu0iaKBhjqBOFVN3cUqP6w9zndSPTNB+M4801N+cWUfN5G6NOOncPQhDhAovzG1zc9
8CGwOBK+6kjCpKZ491tyaUr2vLTT+FzUaJexksJ98xs7wAlW/3WKeAIACgtkvjVTCD9Q73VUw6Fj
hiSpETvbGoD2V4jVLuuuRqV/C5vipDTMfqztvW+xfl81UuwsiOvtqPFuy5VkAlGyjUYOOYQLs3KE
Icwbt4KWpMMCJ90qyITmjxCteUiJoshY1/AoinJIwp0zHBxB69p0L+ZI7UJnAdZuZoz40TJFhO9X
w/Mps8MSmyamNaJpnrKwGvPNFO0w9Y4elXGTWi4kQrCyyjHEMp8x2FckXlei0APplHEKate0dQvu
PooARdA6riOtr1wM3rokuABzyJFm8JlPBKAT4mjANw0j+GMusOSTIQ3qudzgMnYb5G54WRWYEX05
3N7CVpWPwrlz1DgdnbbLQgKPk3oMykRN9oNlAgjMWUszjCS1kI0XBrOjzZWo4G/AGrBIpnVvPJCR
SFwYEgM98CbSwYApu7IE0YrZnwbk9IaQSuyIUSueyecd477eF9RkBLrRpMHc/2YcQ2dLBYx0MWch
Adir5QbIWZXo/luaFjy6hTSSZlWLkME4mY5aeRQQbx0bjHRs5Ais1RnK6NZBMiUe7OEqCCxs/bZI
uxCpELCieUcfVqQ5z+dDkVtNqof21iPFdL1BNqq3R2bRjFpOq6yCmfvVoGrop7p6wOCK0geMG5xC
arYtJMB2zjdRw4b3Yq5SKyrd1yAcnQyiOrrkc4KJTLJF889SRQA0Qld0U0OjtthduYfVDwalFEal
+8na9JP7XLSRve+WAvBBy4J4WndrYvzHqFZ2Wmkkk0wF4nYXGCvvI2d5pmx+90b4pVgl5LrNGLxV
LZQ8tYZsLdzPqrwgXaFP66IKroBrp6NSHz7m3w5mupW9vdxiPLAzGARp17G9sB0QqgdqOOaWOGs2
i3dnkleLFZgN4ovbvW9HTwPq5Ba6oidvCEHmEg1pVOUDHtXsdmbGznILOPoEVNRtXBhGhdYZsdyv
HRn3MsyXLwyN3nlU1h+OrC6BkJhZ4+oObJPOVCCf/AJJ8BaTYVzkeu9VMgch76KwkPVbRPinV6E+
WO7b/8PeeSxHzqRZ9olQ5tCObUCEpCaTYgOjSEJr7U/fJ/4qs5nezFjve0PLSv7FDEYA8E/cey7O
umSb2ht7jP0ad+MObRq7IOKydmquhwh1IhPSCV3b6rESdpinbcq9eHkhwjI23WDTRtMvF1rgbB1P
7L/Ddc2QW8dJEnYmMUUDew9MeX8H0/wz2dUWZXbRnJxmPCl7aY7lG4BtSmPU/8yyNnRdE/b66Xed
8AL2QuNS9q7PhFyit8vbNohHxQ7+2sviUdtCJ22pl1Xxh6AqpmF8yv4ixRwV40U05U1TeeNhk/NN
3rLF3rDn7hBcvaRd9tAnNJxenN/JejpM4/a7xdsT2UOBiFV9KMr5wPQMrZ78sVamjUk8Yi5jbqw7
T7mnP7bTrVpo3WJk2akzkb80AXBLe66OPnt04seuXSwEZfi7upp1et/Y0icc6llcYynnVeqXMkE+
N4rMICd1OaT6GiRjhQF/aE6cbb7RtMHUA/SpbRFQicV4vIJ4gwawdU3JLYvbxE3f480brh5EM1QH
R21celDCA0/XP1lbULB1PNpjEZk8M/bk/g2+rJzbfCB5s5rMgzfitFEtTUpnbjwGi+jIDdpiRM1O
mmAeSYjaobT63dYbsKYTLt+OGQIPY/0Vbjn6E+xFLBv0z2GTn5npnOlskcV2IzE3ZvU99F3GYZcQ
Cw0oGTk60zDRpmxKGxbqxHP4yURs81LofdAv+Up/3d3PLcbusnfRry1f6bLGu3XV2+sG+L6lsDhb
lXW/kHMyp5K4uCFTxyRXf1OEZ6sofkw28EFeoiNQZubPFVrMyl5fW82kolVPuU1CTymrX/w4P82a
fRmlMQXSS45tjf4UafKnq7obW8ZNkK1lxqo7vrWwE+zI6a52Xtu/apZ7xI86nsp3meFaG0u2kc5N
1vAWSZ7VcLKH97xhfGnhysUK+E9J3z7MoiO6J+cCnzuhsMf2cGunjF2pxgGRGlzAjrsfbVIuxmJC
TNgMJ80h4wf3cjxweeW6gphMBpY8sNkmY9Ngo+ls34bdv02eynzpTtuxYwEhrPQ+XnGAEeL1NEiD
IsQ4NVpZHXXu1kAX43BZwrzPkZOuzuzHsfaiGHn6nu39ydQW9XiLWP9NediUOWKVejwUW1ZHsxpo
/8R1a4glJRBNfMlzU1Ar8Jqajg1k3/3hnbgjZA1rJ3vdemJso5sljYtsD7R+6c6oEGB4W4OiwTb/
rh7wMcX+3Z/q7bCK5VMX8jB7DuXTOP5CTmeBq9tPPT20iygyhEe67RBy7/SNtW5c35uixW+1XLfb
6R+JHBbzpFBPHZNCq5/QUYwx0jp2oRMm/J3ONb2LsZf5ZD7B/prbebeOxUucMnLV2nTYSxflyND/
ji39+YDscU+N5Q8Ns4rBwEYyFPu5N3zXzFpfIkTca7bAuTx6AWE/vK2Sh9JY2c4R1fQ+m7uot83X
EavKiSHMee6b/GRKdne2YR4pq/ZDucy+lyA/FEPzIWoj3FKRR53e/03zdIkc8XcxE5P55cYImJHi
qWIa065mc15U0rLAV30U1+NHef2vPTV9Y1fTogGTpqreYwqy1WDnEovOd4DiwTdkTIX7z69qkgVB
KDBxqwuK0dYVBxKiv3DWf7lpatx2VfdhKnkwvfVmjpcf0BcJECHB9vBqjV7W557bzm61r862H4ce
lUleO88yXcto0nXFSClDbyXGn3hufvKrxrHReQBi4nmxuqo/beqq4DOjHm//iKzSzhhj5Ucp11fb
zJ/iyyDq+TC4A7MZ47eQQu5Zjuq4+djTxw/SEYFqSxEQVHTr9HG/nylpVlByXZzcpAh7vF7mJ2cu
j8gpM98ybEYUTG6m1TrPdn6fm6zu6KKlk94sanIQN1bo9VwZzmpFa5b/TmOQDIjAtdRvlNMd2KNe
Sp29WKP3DPMr+75vvTuTghs16bavG0AIQk6RpamHunDuNU+LHJzWK0/RLIZH3vZAKLpc/xi2nZWx
EHDHzu/S5CHxypD5OavNkQFCFrSm913OQ1h26msB3NEJ7Sgy55YpovIXnTmpTTBpPJg/EvAalZL3
pVK8zLN9SvqK8ONk9XynSP8Ug3rQyAjE7Jv6sF4zlqpnYYz2LnO9jA3seMcQr2k4W0ACTDOCSAd9
ZiW2Bc6EesGAdlNUyPIo/gAq7s0GwXaCicqnUv/3qF3GnwkvL12GXU5tb6lZx/LON7OMlVP2jGLK
jRYvPuYetoq1jR8aT33MMW1TV3+ibyfnPkP81u/tyu531EJMGoeUD7MSHzwlH7amQ6FCJhntArVR
7NhHMcqPyR2yk4g/6txcz+VoVLt5tjmdeu/L3sw84MFN/Q7jYKOmWTuvwUnb3jCnv+J0xiBrOUoJ
ipoC/uPfUa2XcqmX/VbsF0tDxtvyJKAxeyR6qQ7zWD+5bklrKcRRK50ssI2cfQ+7zJ5wdX7xBsH2
9lmymICuoJ6s+Spr0uagwhavg2Q4bH2eBjry5bbnJy/liDNk4wBNTDTIjRP13fSykFQQyXo4kKtZ
+IxDnTB+7rfxtgWEerYcC0tYfpesnKK5Kx8Zq+8rE49G1t7WbI84KYJmqZ5Mzk2JyiQUPZcBz4nb
ZVP8Sk3NHkpijmYYcBvH7FhFiiBrMnm04Y0r9+wu/hTFcM9c/ctcU0Q/s/vcoOI6J4b30m9sr8dk
6oIubrSw1fjFR1piuIP7Ic6cnbVOK5AnUDTdrWYhAtehB+4GHoe3m8sWQy6v6N3UU8NiXRW9R5DT
7WYlDLPXjdBbRLILPhcyzhPnMJj2vlFUMOawTNwXMtvPVZ0elh5MMekOgPq8hDx0z/tbG4nFXNar
T0AJOXlueqWt+x4Ru1/GaxqiQqZ47VN8B2zCHdU/MAJDqg8/A9gSY3fd3guX+xwKEMQOvBQmk+Kd
sdm/DNHTabwdEZBHi4nOkGOGnUc5RjrPfV4ZqvL4hvjUIsib8aZacTfVUGw2kVWHlrlusNFtSbSF
af9ioTvn95ZsERKXgmXVLrEBBdBAf4CQV/PBDlJ9d/2jPVGPFuzpi/wQm8l77M5AP0gsXIFf+Lrj
/QBBwYSMVCwnaPlQ9xbaLAaD+lpp2HPWHz1LXxfw1P6Uc9bW7jVlEC4Ks3j1ZfYcQBP1sb9Y1gfW
9SpKGdvQQ9f3aGXgk/SpEUqvfdNmFtod7Rb0qbzFciMlgSYrpX/UbzMXevVqwonY2b3BOkn5XtEf
SlEw+0+BXej1b5ywxOXDi+x5o1SrwqrIOnq7GYeCtv02ZeUTOCyQBqMTRQjsmy3KK2nkH25uXs+5
9lOvM0bnzXbA03QUdsLetBpYWCX2Ue8yb9d2uDA1pYcGKv2btBrDfNxtORdm2rgfteX2fmMNzfPi
jGwrDJqSpjKYbJdNBhJWxRxRww9cvTogRoA6mFaIV40hpWiRNTTXP1kox2W9nSf6FY7YCe3y2VNl
uctZD+xIlAUMwfVSAPOYCK+NySd1OXtYNsbgd8wHvaJ77tbmjf7w4HaTiRPMm2j7EhSP5XNdFLQK
61WOE3dvbH8bSggGRKONc0VZ8e2q2h+8BXs1L3jxawSBTjZceBcQwWqXKU85n9aMc9Z9RkdsYbxx
MQ2wEYKejBOfS7KDtGRmxXdX4WSgKaZC7rfTmlcnOWuvJRglH3nMjQvbk/12eWptFogVCtYSZ7tj
lArVivk69Q9zwQ6AJ10akM3JFS65wjY05jy+33jNiPQyY6EQILR3HOOLhPFwVJvDTn3OD1z7UaNt
V0UHyxO1fq3gu27aa31ad/O5T/vDXOu+k0F8ydaiDgY3DSq5KM7IQobdaCR38/ztOMwh6pnrLVFz
5G6uEY2gfndx+uHG68g0Y1mDtHUiAx4J6ptfyyF4KKV42pki3edCe05Ktz3giSkMdVTauL+GH+9A
KQ6ha9unsVUiHHRUalX3ANlCnGPbZawlK99I6oxdbz34xItap5IhvzL1j4Z/0sfcAlIPOYDSFz3y
4qWP2pZFeuIQo7hCQrtW7G1wSVZcWDPuWD9HfItdCrIxJ+reUakdytIkgmPqORxY+jdr/SvVt5iN
NSzKoXhMvDm07O9O65b9mNMEOAIEBDroPnBzFRZz/CxBm9H8Z+9mmsLsKFTktE52zBGrGquD8BVR
PIAYQAqmG8V9TG3M+7DrYmyLA3Kl+MIgyWPUQjbqwqB0xysKloriMTE6yXAvYwtZfk7AmPkg+6PQ
aEOv7tVgSpHHN6X3uelcS0b5B5ixzXRRMYnhVea690oLRvFdHccSYLgxmRyAjKqMVPSBKIYWhVR5
KRDvuUg3dmLW/uhGjj9bt/ZYP2o8dpfFS3863Zlv6+nvtLCcbZ38yRxjsjMsI0q51cMM6mVQNnwc
I4/LOUswd9yVRVEGJasUn2qEGJfIW8BZpOnymXgwlEd6CDOTL9PAb9yzPtmlVvkmFn7jumo/h94I
dVwich7sPUxDG3Ei4iV39qurH9GutZ967uNwKh+VJ61QXdkvmhffVirNIs3lLDXUvSTXNZqd+j1L
3J8MkFmmcGei8bmWY4wsF4Xic64cOgp0B5lH97QMAkFYe942hFLxCEMMsTzKvEn65BsgBAYK3Yvl
1+EM8WiiHHhqZu7sN5ehojVj7XHldWTIP4YBuz3AMIw0rpBAmuvAeCkOzJqDlwMY0kifPGPbfpNc
PcFQbR9jZ75y3fKGVK7yW4Xo3FoZvm0wxGKgQ5M3vE0UdS7TJT/xqqCgoltrLsYGB1kujHeBdoRn
GyI6l2rORJBZmUGvklcYaxTDj3SgisudPnMAH1UDvzGpq3e1V97FHv17LjhwNw+/xIhvMKMAkkT8
BhiOEQPUac6ZOX0O8572oWUWMtHtqW4O9d5+a5L6tY6xRrQUlDJPB1hz5ruhUXxQTlv+PG/vfafd
erK7Q2YWsCvF7yFvaXHw5FyvU2/MsVsi05wFZVg7nIbG+zU12nE56lPoVtNxsTJQgA2Im2tK25aa
SZAv5WVqkzhcDPsb60+5066cqy2h3ZddgVjH/s6KZ4FJC5AeBcPK/r3FOO3HtWaEKXVIkiynf77k
TiP512cjQAWN4i77W14nMJ1R/MT9AIfFetVafnA+U8KtTH8Sl7EnUHPLnzIuGIPn4+qF04zVqGpN
ZPwuQJ/u6oFJFQ2wh29hbKLGKjiQuwUsrkscM8/6oKqNN3czn0aSFhIOvp1Tcv81k+ftUvmKmL7c
Lw7O4cWsqR7cs92Y38UIEs6MW8nDsT13nOc7omOfM3d5ijcGPpVVEWWRnIQFBBybUBV2csIF0P+K
HIH+dAX8z9S2zdhxblFLIBr7Xnt0kLjcgyTHRZfL+qtDHu7Hk12gxrnDx9wFSANxyAzefTrnT5mG
cZpuHyV6cW8WCYm+QDl4RTuAfAPGGi5G36xiQDwolwJvRE9oA58HBOmLecBFDYFwk1HGLgNfEn6O
xGBmPM7xSdYaBsUu63az1ETAaJ6MOeWPPQE1Ybm5VeDMAj9b6x5Gx3swGmh/XODcP7r2x/O4yxVP
M+XyYbU1pg9dZJct6S+tIl/FvQrAKhxipTv8UUggIAP+YOLofXelEhmu3CZpWj5C0ienTp9Uq5+G
pHjKXd63xdZm32r37mz9nZoJfgZ3Ng5OfmI187zebv8RV1n9/ANOIBwHatKNaF98Ftoq0IxY46fj
VGdlNK/6gAWLYc/nUlgGMRvNcZZUrsuhgDURMA7820pcnq3mAKggHtWqs4epyMMq8bI9UP0gKcYV
47CKEouoVCyr73nLb+um4vc6OrAYmO7yh8RmtGn9I+eCe7uL7X3be5+C3CWf0N5HrNRBZxfvA7VT
jUZ5Z5vVxPVLL8fSLLRMHjn1KH9WnE/328LHm8T5d6ywutKy8URf/zbNyuSyHT/jkgWfxbseJ6iS
UTBHzsCbNgCXDhMT4W43Ptvxo6CKwRzJlToyGYHoAyI3m38rMv58L4V77Tn2xUnZ9LQuB6Ftklru
8L1ky54XPT0VuG26SkXk8nHsmbjAN/RmuEzfN8/LfbeTVxlAgkftjrRXpscpT1UKymDOYG21pfyS
pTpYDmPKlnMDASIOGy1jvL0hY7ORv8aDjWY5YRMkiitPU501wQdNrfzolPE9xbjpz155Uf2HqZeW
v7oQnhZAoBlsUX9E3xoguDnrLb5UZf4INspMAWOSAtb4tEh9jK6B23x2iAos9wFewowdbND9Xtl7
GF2YPeJqC6RqnjSRf0L4v5MoxYJx45zU86HY9S6SGN3XrfqlmfiAB7v6rUz+kLZ818hpw6Ha2Qkf
xtTyoW0zhBRt/ouompti4UCF1Hrjjvnn6Nzz0Ro8hfUy1HqMUspMD0wyX1mF3//7/jGrNKD36NyE
nUFX/5QVWkF0lZk/uObLunJGzfGKpVuP8pSreh0oi4biIfd++yT7W2z4mGJMLmaXfQGoPWmT+zQl
5XtTgSCg3nLg8E1HaovpOpBAhpnsAADE3GkrilrqnjHlXfZqRhnJtUnWPiGw3k1cPn6WlTygtPLW
y5GocnJNlFfGbeY4d7jFggIaDcrQFK8os0cTRba/sgndsdZ+F632tpHzE8xYMWjWqe3KJKfQBoW5
COkrDRdt2ZxRcHg7s71e1xLit0i1m0V2F6G898zjab2xa4CLmJ1W17xdSns/lyW0BD6OUI7Qq2aN
w8dLQ7fm8Pfa7dzhXsQe+KQ6rUFxy3Kt5HPXVwFjd8gpic01sK5Xg96tR5YFpARa793CGquXs99c
G7gFwzxAthn5aY6pR68eKxsrH9YTN3Kf43Q8j8OVID+CUMMr9ylWHBLCjdMoJnmeOpE8rhby11Cg
y2dW2cJSDIgmPE0CfXbJ33ANl8r8ommmmS+wDzsb0EnCknbXP2SO/W3EHtvdgSe8vvHm1DjQyuV5
xk/0z+3K1hrOnFtPgTtUTx4rVCfF4ufYD2OKBqtwizQyBzjDdAqRErVGk7ZAN9N2tvJ0BpiswJZF
+2lK7pfValAT9leCKjc9yNO90hG+2Z67BroHcPHqhYzTpjh67zYMHD8z09dOqbChO/P7ZV7D2Csf
2knut+m+qXnKJ3HyUsWYulLnRxQwusfuXhqNoAtivdHw4rNBU2GdJmHW8PtbLi1yoSWfjomPrsnw
njWZ5qtE+8yHNnKFx1U7j2SSxKj6LMyXibT+OAIziY2lL/REixtxwMXagTCbVscX7B2iWm6vK5JX
LTsKYlSR7CJfHHNzny/ZQzx6Z8tdIqN3Ye3h0Oq1/NmdWZ7qbWjU2jeTioOa8zsYz48jRIxAmd0F
4mi1xfeDR41tOHO0Ut0GdnZnzIzkKwsR7OzdZAAq3Tm+U6081z3HYbHeDinupwwOh6wZpWiXHtPj
mTMMY5X1t/Rs/NJiXHz9vZQac9zU9qlR32Ew9X7qQVqhqlPMfsSAxcfYuIux10Ru/SjJTdjbIAL1
3kHn6o58xvTMtdHSMJaZwmEqmb3vYH5VkVfNq7+R0svo6qtnLxVYdv6kkJOjB2UkMSn3Q59DbWzv
dKMHsGmzD9VwyTK0JsjK0M1u75QysvLxfRZ/Fvr7nTa1dwqUbGAp59Ns50MN9Zk3tLxfF8NBf8+4
w3JX7k4qtdyYZKBjHdV1416vvtBiUMhxmXIfUO276gSVrPcniDE7omtQdg0bvjTaHgcegHNlk1gy
f2Jv/dYn2+CXSEoO4EEe0RFcNK25DFXFg3LYEpZAlZ9OnPrXZ64ADMx20nlu0S406UirbK8zQnbE
d33eMTqgdxy6r9WjWMFVMwauF4dVXI7hWLGLL7OaDgNXc6gcMr+MFwGwKPQaQUMuiTIY9agbNpiY
9qE0eeJ1qYlyvtcX1KWwkZPpqM3X9Wa6PuZJe2oVQ7MOIl2diI96SqnGkP0x5Ehwn1BzWo32CYeP
J+uC5JzRAurVZN3Rgx0Hz3rNcyb4ptbT0Cf8NcJGrpWXrAQ0kBllHQn6BwtOLF6TK+LGcttgmajV
jdiMNgfsF714AgMwKqpWBa4JXaSZbjfP5HasJXcAxBerKgjEvlK5qplcmWu5e8XMdshvOcO9c533
dVQxdwGuqg6by8PQhDHqLNrAZNdCLs4JUmCattv1T7ZlOi5VOAbp+J/Y4v/V3v1/WFzXvND/h/bu
b539N3TX9T//t9TO/JeEKeoRVuTpSLqdqwjv31I78S/Xtezrt6RhC/S7Fiq3/2jtdONflk5x7hkM
p2zDsP6P1s75F84HKFQCj6OjSwdt3P9Ea2faV6Le/0208ngVJj+S1CTXdnmd/z2jIq/itG/YYJh2
sp3tfI7DNWNPwY2obq2Y9bTpaIdBFOYt6xrjdiqTXU7+OKsf72i5xjOACXWs9QZMOuxwImdrb0XZ
ar04+JswWSbTue/o57WpulnFYF3QCCmVeDf/fBkWiKQOIVs4Wz1Qxmqv8YfTJpbktorV34JQ0r1S
o3uCTEappuxLYrT2RS7zG4sN2EbX//XP3+NahlokLRHaU1+c+8p+9wxdj0qUGGdr0QqW2e7bIpfb
ReGnHFR+8qgUuN3jwQBX5QyhMNaXVDH4kbkF76nBUMdYwaUz7G8yu08CchVVMLOMOedIEsNmJpKk
z2QDD75sz9PoHSn8kkO65tnZnZnE996wjysjv0lF25xS2MXo5fIbEPsFI/2raWJQVgheCd1zyx4b
DpUWVNBL0QmpB+XCv5H5VAKLhTQ0Fp9UDdnJrNxTCw/mBOt3jLLKY72eLeslN8RJ26zHsTYY8lVT
DYHn0pvtiOWtuLevkI2xTb2T8NzXhgUH9n/wyq4Wx8/dgGXTIaRps/uBt4zlEwqSnewjvaxiVjD5
XzseiVesA4K23D0IRDJoaWgkEwkwaQ4g8gXqdOt9jZ4BwpiqaTebuBm6/LfdksM13zGqHHREG47W
jE8DOxSd0TzczeBveajmIUjEn6JzflkVPmw1x11Rf2e2yMO8M1j4EDhGcZbV4SSTOZBr0fl6lww7
sgV3crW8I5vDo6MKnCJKwtIfq71umNW5m5rlNKMTH65RamkM+Cvd2umkpem7MLZndGas45qhPGZd
dbS6+Cduy3uwYMBJWPKzYuwPzVrcpG2a7W35kJlUE4TJMZvQn9wtYWufOactbc09FfrNVQdtO7DP
jHG/djET/1RadzM0mEkgvEn00F7GMWoAmp0xjZ47e9UOxmxHLBPsm3++aJ73bmxUVn0yimCrGSGN
1E+4c6qkupswhfDT5Xb0vG9rKPSItdCbkS45Tni+gN95HJp5imwqBUDzLIhXe7B39swKE/bYH8fK
4gjPy4/dX9PcqgrS104fGJwvBR+iQFJ6AvqAtXiy0rBtWnYk6QlPxy+0IQlFwWQoaxKgB0+avE17
VwGSIX4p2fxYu4qDtkAhnDc7+6XOc47a1opAPr4AQFyCoRPd0eS3yhNxtgVWstyG6tyvoCs0O71Z
6ysHQIhTDbr5wkweooP5z/IXUJY58saaCvkN5KBlb9vOj4pbNxQ2k7IsYXdR7UFPcjMZ6eT3rfWn
WMs3XjXOvATnW79az9hDQXEUTA0zV+FKK+1AjEZ80fU4ZHFaM9VhNFmrxg6monwAzuuEoEfoZTG/
jzrBwj3D78DClI0RvGJiAko/W6EnMXFKL+qZvF1/ETlWOm2a7qyp1wNXWwpfgvWw3at3vn6ujR6V
IxQk8gp9w34XWX2aErXXJ9HuAfAfxNBnviDglGdOg0YBP//sIpxUDH8wdfNJChaLrHLXey1jCaXH
dbmPDSgJlv5oEiuFGaP5GHOUoxo2V5GDSTSqa8etjdgR4OX7quRR0IJJGkbaYLlR/OS5F8mVgmeA
F7gX6USlWblXQUh9UEN2bIZWhGl93Y2OSYuC1WCmtZEegE43FGUZHwrd+UXA4AWOxb+IhfQNHoy9
l1uacc3COE34JUwLuTBCTyJbNTtqWj2qbTSr4L8gpk2OCLPN8C1wzkFZGBc+ouKw6t3RteKHdKlv
9GwCkCTbt0pqcygYPlSLfj8Dug7qeB8X1xQBcLHo1q4olCr5chwkU5NFhYw4mrXs2qklxJb6BI6N
b9yYKe45vHdPSvd4OeK2TIaY4bWD8I/li8jIYsbqj6x59rhJUmz7BpOJoicXo0JwhrvnrUBZwRaB
hBwb41dWrXiMSysilDoN3A0B30pS7a5joR6xnvXnovhIehZpKfga/Ej8QWcCq8bqi2w5JqLsJBrq
Q99AVzfm1nZ0eCqyFGfCNJXq3HKNZtWCo490kGUUgsvTVsfGNJ/kFkMRQDCw2siLyhHSSLxeUvAG
Vm/wqLyu1Hc5x1HMcD9vUv1pwDDoSgsXyzquBHxh4ee91iI5fcme9MorUruxWkTuTvK4FfwQ3AWY
UjO2oS1GSRak2AMfq4xDijAiAonQwPQw9JwUdA95HWFaJmTMNIfEdJiUYZrL2Lr4KK042doXs9Np
ima5sPJiwwUaq89jK8CW7FwVx8spg459mjW26jhkmcbNgWOuTYDQrOPNvW8XOCxcIej99fqIkuPR
zBNYLrFZ+BO+5YtFLwxDadgvMOKOA+SdbemotsF5Mjnu7nK3+2mgfwKtaAFUfRPCYTK1Y1NQZ/bF
ndDa8K7wqW3rjY1Ua0GWfpObxaVb28cizfHolWt9qEEZBHO7DeHoLM+W1GeGwe4YOjnBI+yi9+XA
hDGtfgQm/3CbgfR6OUMZ25o98nDBUDk2Xsou42qELbYHmXFtjsgQtdYIYxGz+NY8jkJ39/qYcK8k
1Z/ZhXaWV3etsSZkvYnbROOqVx4zcVCixV1eWiGxPnjDvqtmpI0QQKHcUrIfXiqgXkN+SUiEOyii
+vjMvrt5auEHE1w6d9u58hImoNKPPZnBF2CPKdPtsVquxdg3aRJmlAnrO0tah0To9rlvmouruZ9s
8xhT1k59dtrbNpU0JgnSWmPBmIhm0GYVwCCR9QvywzL0FisyRqo3JDrMtYz8gTD0LRrd7mXCp08b
oyIjl25EFMtL6/LJzgXG54GjwYBGxsV4hTtkE1KB/C/O8HvafBhh9tLuK866oC/6vx57j0inQxXe
LG8xDrHoUyU+VZWHPOvEztAJHfDK5LvdJseHkVHuyzkbdzIV5XHY7qh+7Itli3tz8PIHlCOIUhRD
iU3KfQ79AA5p1TBnjonOyZgoMAN/c5XjL9NQIgiCHWMb9TNyTe7WfNlLWQfFFQmhA05xMh7lW6++
PNW/rBXBwtzM70wUishaOj2wtAZmjylv8hpNW2qLP021PFWxSPZVbH01lZ7s7WXdYSfB4MDAjvQE
vPQowo/KLU79KpO9NRUY11s4m3QeIaL1M1f0QevRbPSye+hS/QEJ7qtVMPPT4o924PwnuxZuqh06
naUTntN+FGsfYKLQQipsuVtYvFeNedsb1DOqECckK0/rhGXRaZJ9HE8eCvhFYz6ccUAw5COENn1O
WZp1V8q2JXA6qDZXR6+Bfpb16mIY9UodmlQ+KjRjDwbuOPTTl656amN9ZN2eIKTOkwdYY/w/lnK5
cU3H1yGK4c6k877qQXi4R/xul0ZNGfpsioYhSnJedKNKN3QFZ4853wBHUUcn2V4yHr4PU5Xdw5a4
59lj3MVoeBoC8EKInaAGOpIeNtvDPwBkXMuthxjGPWIYk/QGw9q1+fjcYT5ADodFjyrKeTA7XA+a
5AwZJ8SF17wG6XTX6iKwC/k4TOlN1WEgbFLnaEeDrhkPC34aRPlb1BKeQ939pzZLHesT0454fJAT
2SIGe6p47f1tm75Sdlg7I8Xj2JgwvtvmXCUsjeuue2F8cjaK6qLRNoVm71ps4EhEKIBxyVn2YeFm
WWghu0gBxh76lB2VnPlmKjWOgzUj2XqtbutN7ZGBUlPU9TdpnhIjLmuvGm+KGnzLAp1eU1UG3Oh/
hwWZdQv/oeVg8/qWARMvZo8a/KvSxhJEYwgfajt5LDfZsTAbmQjOskZ0eoIgi8DpAbTgALk14jVn
LuUeUVsp9mLFcSJI6ryu33Kq092StTRxEC2oCl4zqW40Qwdg09Mc1Nr4NrhknqDisSiNHtemcPzC
dZCAzoOLbNluwyo9zi4T0xWN2ZW5c2Gwek/QWYMk9jEbhH6TDgRxVDwNp7ntn7xavYy2tv0kzv3E
UVsYWv6dw2Ngy0uxMDQCswQ7IQN5BXBSQTBezkTGlcTcIn1iDGfAJ0umHsUwCvvNqIcP9jkEydT6
TZaCXJ2FpvY9TevtRnt18VJYQ2v52w7VfKAEcG7T2UWE/8+XEfxVGbPRr8ztfZJmefvPlw0/gG/8
F3tntpww1mXpV6kHaFVoHm6PJiRmDGa4IYwHkBBISGh8+v6Uf3T3f9HRFXXf6UynbUA6OuMe1l6L
tJuPs9sjdzWogf64qkJ3B1lSibTCEiVlMMxCDzixG3XDQBO2VywUYa7WgAXzbOM+fc2eZot60y0s
irefkxQRzftRLDvjVObnNMDDHSYP0j2k788rUIb4xun9r6O2llr79gLG/xpcgXCWyjZN7Fl2f031
+uzCyUvV/Y1wePl6L67pk+CUoTqw+oP5tArrQGS5mIDUclVdn2bFYE7tMzgNFmFww0Z4ZdkQVo30
Qp/lO22SAwbGvM4IsKJrsk3ujQQp2PkOSB5Nc3K/78JYJypmTAmY0DHuasTz38/OHSZkYr7ISVBj
0Q89ZbPoAagdkFuFOqXcipQcOKjVxIDL511vwnarSpFZNhAZkUybwB5FcTOJ4AiGcdkGqEcvNwIe
5pmt953HgimgcnbvigI/z8OZqPBTuM7jlU+qWke2pV9aZjopdLmNDLXcte8RVya/RzWxTyI+6gYZ
dXLwWRXb4OvVFyxt6BnDIvfuqGN+vf0RX/dk/9ojS9sJ5PFedWDb4NwcaF/sd/VdcFxP38N58CXN
AtV7tJ8sH9mgLEcyqgMwaDOZmxXJ9mcdPOyRa8gGutG05H1B8BY348GzEniF7lW824opTrQY/FEy
rQ2yTU+tOpX35b1vvbqGXxe5n7tXSfozsEcEbe90oFhTsIDZPbghmIJvYIdXJ3fwa4yGztXvXveU
Zukde1iCmwNIAQnY4sqRAb5aCmUTcqBGkS9PI1dmKFg8wcCS1GtfbRmizlL6Zt2mUWPKP/2zfwRd
TnFVD/OqQF4TsYT2p1IMa+2cbU/S21A3GyAsLx0B826BLBMGrAQJcl8h4EwEwqH+Djv+xsppZK+6
dmb0bqxFrTiP6FwOmV9lSguD6HVh32FhzuoiKC3IcYZmQ4qnXXfWs8Xbxdc6oyzktj1FoQ+diy/q
Vx7bmKGPnKjEDTICO909XxxyALeonRwAeJR0SA1Wu8/lY1bk74iMGmSXFa7NjYIqWgQg1gEze3My
YtODNbUq6wQ7KJJxOeYuRUiOVsWt8wWvDix7BRuuXZAxbmAPByMqC4AJY8UmTA0K42vcT6nSkm3O
u9i+gcIE1fOXKrfTYHNm55cqGU0LpWy99FKkzUixY7HlZuedcjZn9zTfZkp/NJTzjNqcjfqgDlZq
QWwUcMqnNgnnHuKpeprdm+h65/IKYpwIYsATMhjJzdfOqUQE3kH072zP2vMLCW39NQG7gbDiDYGw
xuk8MuHgrYz7HJUAM5Ic0nc2eLFQomdnD304PjuAjrp8xWkcBkhhjcZCYStZmY95raWQcJUYdkgg
8lI/0p46VAsMFRqIJhAEioE/Cw3AjPTC+k4hdspf4EN7rY7bUrcECId001baFMP04SfI5mhYJ+IK
XcLrLu+YIZL6lfe6TBT/vXuWMsluU1k090mW6GiBDen62duUQpK/g97m+dGfUQF8l8Ch9A9HNwkE
ulk60uOlaBPWOoL1imYbVF7FQJdndZmuu/w1G2fnOX98spp+YQigeGlkvh7ZUkGCyjUrR0ub6diE
pnl/kxsuC9IIZ13pQhXWKG/kr6B3/qA+XKZXmxLcftODYcia6/5lEI55wQTaPLP59Z7/pbdk7IGS
BNXrI7tDEt71K0cyxE3TimkOHuxqGeAoWnC+bddNE/y4l60sMD8Q8iPOpzaQY79+tUKD8e9cQrD8
ln+phXWz2mrJphBCbV7DHSpmSg/7VAtwGhRhyNX8/apioBkhdBST9Pndl8YnR0KoV9Z50mrlpu1Q
H+w6eV+08ArrI0uMXpVLCF7LEYFkLvJyTVCxnbwhJzGU61rurRVBijkwwhE8JL2oBbYqr0yU1TXP
s+BxZbRzQGMejvfhfNPfC6t/oAJQwKpiGg3giVHeEkXQRZ9IewpFMGTkWg7MF8KAeQuVBZyQhMyy
/cBFxVUDZv24PaEOutfzplV3ZxMeKOpbDfjlexCjxJrl972fZJwqzvVYqxXhiBfoPOfvTipfSXN9
1iffmfzSliByQuKxX8NTTiZWeYb3Av9YTeLyli0q8B/kBlmTyrRMMWqcEjSRrDUb53Wm1LXMUYNt
Nh3hXOleYOGMsSGnNSNHl8bCm7/7uZ7IuuR1hXJSC7ZVwDdboAkAlat9owFaoFAFQ5FgBEi9qYE5
e34rG+WtnpLzA1RBf6cE18CF7GJVXphJPaX0cPC1J6jDQrM/6gFTGbUL18iJx4Atm7WWbU6c8n18
2NFLN6B6Gd6bRwpw7d5TFN52trhThsx0mJBi6IPr9TnvtRtIUjBYFXWuIDgxGspinqmw3PQUjYGu
nygNgfcqe2+s/EwwQ+qmKkvixUwbK06Bc9vGR90DcG+lAd6OldXWkMjqnDzN9NHB6dv+Xu9NXJ0f
C0U/1vUdVKfC5965uslhTkbboy7eH1fiVQrKLWAVFJguH5TdQ5sORiJ5hvjnYGE2kB6rOBnDErSJ
QuQmf7l6z3NaClSOPWWwSZHu7m/tG0DvZOiSsQ4UPGAVQ6H7QUAWrnkS9KoiUwvYn54vdfeQO+Cb
MKnfepITlW54Wq82fqfOcdpBO3eoEeYWmMD29WMrO/xiTF3zKy37sJLH7dD8OMsoOGoQmFt1bpDm
V1V8gEB1cKsKGHzIjoYWfNOSoyOVAqCufYSppX3oQ3sZ0R92dklg7aBoXZ6aRje34tQ+aPdP/WW/
RWneNsPZIcGS5XPgYBg/7JDifH+8SPv3FxkNhgL1kZEjlQyMcsVZSXU4PhmOWQUkljpmwvVZs0BU
2b2+IVSAoGhTyecVzJKj7KYEGEzZgXK4tOWuptp1elaJeudp7rewaVlAj96682Mn9qG3R87idnd+
UVF3u0+aUav1xUn3PkN9maJ7/35y4vRI09406aM89yfpUdbMKs2/1V18H+oNoGkVL+oJRw1hWI3Y
tULBp2jMbPMEwvGAKCoE7gD9rEQxhPWewacYQxI10uCoZjjIj6mZgoAbbhgT5XlZvq7wClCba2ds
DX1yXzTUGd2H6qeUnVWTUlTZgaCrrrNUctY9NMqeRWWQeOvqliL9a0NYJJHsPHC6bjXAing3LOgu
BvgEOiqSbT23OA40Ei7qCXYh6DzvN0p0cvZKiUl0X6qUI+OXydDdmc+LDT32QF5DACsH9KnmCZd5
rwH/wc/mfMA/CUDDnA4oCbsDXtcjMQEfG90ueeu+/AIBnsCAP1YqKDF0vFFTSbHWXKO2NJ8+CMN7
QGUwie9HhduFGCTBoxECSI0u3q+J0HCmevqrBHr7tj4yCdbAwaQ6U8+h9kEVoR51duv6Oi07eZKO
IFIDyIhqUd/pnJ9gg2BUJaC1GW4KDM+gK7Xx9Icowmsa+QNl6Z9XCp6lqHoPwu3DU4dShw5T3Suc
Fy6gPigLMwXgFUVY3QN6hafWeGArIJE2K5jmnieoZX08aEmY3bB8AOD0i+vtNLJwUV6ElDhQmzh3
uomCyIWilWEuvQGhmva3OioeJxK+xU2HqhbUsNzf4Zeq9m09BtpvJiylsONULd59qrsEBwGwqW72
phB0KEgYGN3wM5iQAlteXUheTSkyNBUKBQvqjjjku4XqBzTzezU45C4qKC114Bmg0Edl3EcGZ6ep
ENjraglytMe0TToo7q5K5Dzl91o+g2zXvqHFfEem0uXkwliacHTAPIZC6JOotHWeAg9B/1VN/tQ2
kQOF8mwbmAq0ms+vAVSr3+BowseQRnrPSaje9HJzU86HJwqW+/YGDghKlTalAeVVaTGKH6cy0/RJ
9nw+wzYDOQnQbWCNZsfMaYEKFncoeUk/TKkkK5oSVcKV4iS61/QIPupot3qZAoDHJjEgVA05kXeF
XLcpE0euNfIn7UO3RQFPnGikdVubIJdfzx0cDumsvt7huawNbFW9mnVDOtMsDC0g6NS0S+TgZEQ4
4aiiioDi2oDLxQw3JVkvJ12cQU/6T6xvAu4aGE5SDCNwhBIYGS+fUvu/tL5uzL6dUI+ur94S8TWL
8m6vPpPNsZ45hE6Qf4RwXQV1ZXQXI6EWqL6XpMwNiUWMEhC+tB2i5QFkLbkuyZ3TEJ0Y5+OhglRx
nnNYsifkKQvfaIiKIYM65ZifKs2gUoj3Ir5uA2ssmjcizmmvBzfwPU1l13sqSR9xBYge+ubbrqSQ
TDyK7DzHNrj6Q9rCumt26WGo7nPZzrAEB5h0FIkNsdJhRuxhK1YgrcS5ISkOU4jt6e2P0p/LhUqh
uXi1XLlWX920ep8jakzz2ftJJNhQsQ5tiVYq2aFSH2lQOVbvk2T7uakO0qTGO5SHKg2Byq96uGTI
j/KNGk3c6xQ41zVD2OvWXDFEiP2rmW3EVnbLQt2xUOK2i/hm5w1q2z11H+bQzSsYFwCrNbI/2IAN
tayJbZU0HEBVyUXWxbOsGw6glipBTsaYUm2JISuewQvKMEj7HdE/79pHUShQ2TpDFUCSDKb6Nlbf
CINA/82+Q27bJ9MXZW7soSRjOPFPdvEwPLhUHJiwyU6eJaB0xpOSinaA0xDVCJ8gfEbsAiKZvluZ
eok0DJgxKh+zbSfdHP/evZHgguCwyPqF9ryWHh6FwayAR6sC8TsbZPvSGqDMnMc5GJ7G4KOTZYNL
omqYoJLjNl2+r4vXpc+Ynl0DJF8zUMMqKFmhYLxEDOV+5+hqtXZiXG0C51g8UBdXs4JCP4JQPTFh
uRZt+So+rx2gzHvRfqH8qpfZLczGndcqDIu4qwE9HQXKar1ts+6jbyQStcZa6fC7IdKh5tgCBpZC
ZnHLVCl4vc0LnGOQWLbaCyX6fKMPPVMmeVGVnTC/qeqyyzu56tKq/AfQAvbn8v6OCwX0w9OyMLHf
BAOhjqM4SZtpitLGziir3Jm54avyfapXVFxTzwIOEqhFmOf6MuuTdPoyrfXLlNtgGG5FQMXZhwEe
Iy7u/ctXdbwW495Xk1chk5EnfXpLKsNTdr0EFX0NQCWCwPX6PpNSuj+7mAzt/ny+nQkN95dyqMpZ
nm2r+iqR2+j8WrJHBuxmqtTaEUQsplPxCA0wr0GhXimWzKj+flwXtxbuikFSrzAMpZBtJ+RfHI30
pPWXVOroWic3nlUPSsfsY2rfAbJAYvl+gltPbqlPRSoKIBayHOfczGOCq0iunNFEFOcMOSLpLmuT
hn0f2H3mIZcLx1/6YhEQWqD+GZTnLTfKGJew9fGcLldgsfE/38okUyeKIrslvDkUcZGjS1TlNn20
EnEhaNjpX2hqzQc8qtf74n2r7PifbyqCWbAAVV6vVIfiSbTzbZBtuT4fQdPJ6VTvynRqJQWxgn9+
f9STF9I58RsRnZGIQw/f2CMiTXRjqrSANNIR091aHcS68hOAjMaxUbLcxFXvsJ2Tl+11ahaWkGhP
tBrVa5uUlonZDy/v411LHliQiuKpbkX99S4zlFdQZPkxOc9VaX6HcpJ4k5oFvXKHqYj2Qusjd9Dx
NC8jfsndJM+vegjXXxNr47dc1et/fYMbAAsgquSmp4BWGaCtnXV584xl1Ieo2tOJHso9lCWE30Oi
p7i3JsGAWCL7EevMGJ86f6oEXmdnAr4kpDr37umJ+SmVykfWmzNYxLhfSpzRBJMHHHyEFCCerhEb
Lbo6Xb8KZWbWjukj2U7pdXL2uoe8KlAOuRs4IQBaHrMb2Si57FelngQDNOrPN5gDYLsIg9/KdUGw
SABL3LY6mJXBNj8tEwpP5ZbQ+a8RzWSRzO/zGBL/m3gIMDikVExqBEuMcbmw8I07znnntaKu/jK8
ATu2archGzNRpP4DOCpW3bmfDhpRr7Rrnng7yaYo7XDoXuh69+aX/OZ44/yxwaJnsGnn5g5+l4DN
9JeQikbO/1oSIft1JDx6UlmgH0HHnxX1x85J46ASsZLzdKUYONA3jfARGYf+kS9rcjtsCr24PqTv
KoGwHSYEkavO8Uw+gVx18g6uvTxHefTHlkgoGfJ9R7Xo3iHvb0uXtsqwphxK8XKqNa4dKQ8pVqT7
V6blEZSISWAl6Z+G1fu4O2usxh2iJODc4PLxsvqfEM05yq3i8wzrvYd4EofsAx4FZ1hJSrGEtgci
8Vu9yZ7Ui9rkEY2xlDTpQX6qqA7A1nTVyAmja+Jl5/MkaZVl5wwHrF25sr67O+iZkmT+CDQoXcQ5
vbofVpp2Bz6T7R7F5Pa4rzWsJKFV5qeMXiuqQswQVAzgOipjm7IxaHOaKcTGE6tuD2/F/Gwd+cNI
EjJfjve+/eXPYlKycgjBRc8aTI3jzN9P5+sKK65nSPaUQoDM+ETtIn7k0OsYmKy+6uC93KzD40XB
cqLlJvqE98tiKIrp/Q5Wy0RCVs05lPp8qTm45GmPAs71BqMkzyy5WTOyXzySZvJK/GeGh/Y0oBtH
zsorOsRWens0iTNgWl0WpbX2aSW3kDy2RoElWjptPZYCzBO7pd7qQ270v7S7Rn3BKrPBbYDjgTv5
RkbipRPzJAR0OtvUSKvSWQ/P/QqaqtpV7Os2bcAllvltYyQPwy8daWrpWqSR+aHbLdQvGBzF1HiW
lCWmyb2XvQi85G1FrRdL/x9s6P/H0P4XGFpFNhXFcpT/F5J2Wz8v/xFVGTSW1b9r2/6fz/4LVmsY
/6mBjXVsTf7fZJT/gtXyCkFT8n5gZ2GSHrko/xeqVjX/U7VVzXRMRTN1Szd5qcr/0bgdX9J0U5Zl
0+LjpvXfQtUqhg1A999RtZplUFKqqbJuWIjImw5Ku8X31wZFDzRxlf9R6VnzTM9QDUwVDwYjEWwP
gZh7y9OpEhsYCgTWYvjyf8ghe9egddeWp6zI0wVUtrnEe3mHJajR8VW3+mQvIfVkniYQqghwo4Hh
/VHf4/buJ4e9vzXDw8HwWt8Mb5E0yScYrB7wFQ9fJvgknynSbeGVQeZevR/yU2z+b48IQVBPzj4e
sQfgjsteg8/DS2wxNUQiLkguCthoxdVbf64t2h8sa0ENjtDEOnU/dtOay5zu4vOv8+OFUMXnYtGL
A0UTLoqUHleCntPV3flSdWGlFqe3R4WLh+w2l639ec2dTV8KLOFMMperfRpiXdOMqeMdgL+JNPQq
cVof+PHuTQ9zh4fhMnOQX+52ufxVxPeR1opOhJsoil7iYsfGQTuY6+Gb0jfAYVMluroup6lgyxET
4A/iMN9GJ0usP7z1Ye71wl2Ij4c4fAILoaU393BwhLdkZxcHOshbTlG+4qXgTcNPy1V0csSS4YMt
ma/TJaDIZnzvHPgMf5Bd4gD+c3YVK9mXxIVrqO6c4CQPHBwkIYktSVnBxw8XyHz4RHAVG0dw1S54
iOVlfgiWy+lyC6CNr8kyiLYnhuSUi/kSlJB4Rnm4BJEheu57hecAPKckHqhIgaLWhLNVIml6m8lr
2vsth+apPBiwm7vyUiY6uuQggVEH5a7VWLJ8RKynmbynnGxh4lP9zWiBfhM8fnQCSSZqd3qYvmj1
zd1exe9mENuL7EN1AOrGbf0meE2Nrb/wbbHPXG7i0i4/96FElEx/8Ehhlm6FF137Ugcd3+Suia+f
2v28PYOM4QeXc9Qj+QcyrILZzlE2IXgnrmEVyD/QYnjY7cuUgR37xhHb8LvxtXAQb78IhhDlBt58
d/3fq0Cs2INki35efcMD6HaCHqwYqRXCwmKxwgYVTzde7LcvN2rczi0WbYB0yyQJoVGI7JXj37yr
DyRI2DPTk48Uhz0DyHMC6j0F/JgC24irJnPHl3zHdfzt+IdtGIH+DFEpnkDpxPt/cxejwdtSxig2
KdOXSRE+IscFQePh6Cylz3OgrkjBHkkMUXFX7baJKKJKbE03ukLGLzJRuVEhbOEiUife7BXuw91s
3uI39eA8FL9X/+zx1kEwQJaYHxKxiZZhI9g4WOifAPtc73TZLseFAUWtGJtIWyFFEDfvt/L2jYh0
l1syzCldnLjfhA6YivNxys2XTEgWVSi5+1kiTmOXUGTob0z3G2UN8R2u6O/tpnIRaab/X+FyOmda
bzakQ8SczU0S40+6t4H5TBzffuOufmFeHW+++eWXFe2hl2zv+/vuXv0VCSaxgf1DrJ5iT9rMf09B
azAaqQfi1luNvf+vR+/EphHhF5WbLhl8d7b/3ozz5fnPJzd8RDzc/dXdAZ0XK5QVWfc2XwtKaMSM
xIsw/BCJMDcJj3iY7hchwujlQW4qsMjeZD2pJQTD1xBudqltc+mG5QGAs6BPOrHk39bz4bvgugvK
x4Xjvon+imZ6++j2qk9/XmAQYienD1jThyW9B1DUbT1TrO67fD5MsmUyIZ7KrjCuZnaEiq12nHgM
bOXBb8tQP9xzyBYFrY7L9M3ErxXuoXERmGwurFI+LGRip4W8wH/7UoSJu12ZvIGsr9gv6GKbeZTQ
M0fJ+/ub9YHmHvd7avrG3XLswnEMmByu4kJnKKikCwqRB8CpPEp5XcuLU+599Ge/7E6oKgrx8Tf9
cVnlZ7F/0qILVbJiP7izN3eUPFQS2dHgdnI/IO8X3ySQWXW20Nzv4yz85dFW/thSn2SA++lOP1zh
tmKxD8XX1Z2s9vuYfJWviy8uL46AAHlAwD/+zZ8AqHV/Kv9nWgbeafqDwiwn4w9o5uAm/qZYgPwB
z4yth5OIjDWTnyCWuEVqqIef/Wfv6/F5zpYYguWenN2/z2yX4WdMPgpxXOx68bP4fovaq72v+O9v
Ou7KhEnYSX5+WvExWbfeXg5KV+PgfPmeFI2PmtBTPzd2lOPHmkCIyEIsTi+jubti9wyfvnJ1u5Pm
g7FjtttiVwpgyYwOJEoeSnDiZ2AS8rAUlPkcbYi9C3cmFotp7M/Er+9P3P3i7X5xImr/PNNHG2hx
rMWEyujAvy+38X/AptCCSc2hDX1msG+9xQSnzK0mII/Erp7qQnHHRn6uiVXSQ6X3B1+bB0MIC+OP
ncIS0/nf013/TT/X0/k0OJxO6zgWvrueFO7P8i7mP/T9GtCTOBw+zxygf6r4i+PMh+IUC+WKfLGP
wNCO/OK3fMp0TyWQ+QsqsAEMu37GDSu5WJZTJ4RddYlq+hdxurkxIeQG19EQdvCiBFA0qLNX8FgO
RyJEf+o8PXW/7fJ+7A/9kbi8cdIP3ZyKT3gUUv/ns6Y5PzWDhOoIdtMEd51D7E5VgyhO5dr6hchr
3oX2BApHGKDFohA7irLFL94yX+M8J3zngrJyBxeCRuFSDzzOvC+MMObPDyNbeBgGizuDV/h3tuHd
5BMBIP488Z7uvhXTv1rMr947BEIk4v1s5g/iuxGzeO2GGz/+mN3EdOIdXd8PWSEzdxUvJt6UdrM9
/6xxqJi2BKQnTsQkw6Zi2Iijs+4ACHqnxrPYh+n60Rik+lHkPqtmbNuU0Zr8/Jt1vfpXmdd/POvH
Kk+ebyxPTVbk/4ulalkKJrFtYvzqGMX/bqme7Sy71cYV+1GeKxCHbBQQNdIiMz/z294qME3SDew3
AXUNfsZZgkXkPT1tpp5wzlO0yT17PUztCDQXfDKQeHM0jzvvuAUA7xTBOeyYrRgrTHU4xLzjeHAD
bp8rOKTCmjY/5Ca9OtZE61Ou8t0ti4Bz5JOfJ+cAOLZog8Zlr0/8avfIfIAww8xBbpXzWeUckv27
30TJpNguu2A8NQA79iKZjDZB7V9Go2bcYnHspmT8VtpBjfuwmcFD4lETGnUevR+2vuF1AYgbT/7r
vFPuG9NTyTKZX8VhS4QOe2s0tTkM2EY5y34TgUU2H4/45e/yEixPEfWg7Obb7WhCEeZnU8KYW56C
YDoP5vP5MlrOcxGM3+actuw0/sANpwHnJ0P+iGX3xtMsl5flyeSjmDDYiViYlQiFWM6Dl+C1qwii
5WjcoDvqbi/BAdl23nfp/eVpudwetpzHwTZcch9uGmz4xsEYRZvLhWMsFx7nUjWPlqdhsj1tA7Zy
aVoReZ70G2JPs/PXkznp2vTG6J4g8+GfqMRwnwEWYngOoI5fEwX6RPWvkd2CwyziAOPrd79acssN
N4nmc/yFCFs2CraR+BY+9sdMLIMZTx8cvGAZReNhtOH/foQpj+EzvhEb8x9DZalhbL9nn4f54cD0
xzRR5w1GBczAITX59Vo5nSdDhE0YMEm88OZhzah+cWw3isegVJy+n93qw3sAW8AQu8wvJwDsX9CP
mlgtsG2XYHZZV2f34+PvFXSrdh1wekMeHpG0ZTGm7msizaSfM8Ihbja/rZMlvDppbO+JfIY38dWL
3ZETJE5c59OsPIqoJp+1WOOU/ZVsK/5u4cf+ZhHn7OCayDavCJVEF2rB8A82QnwzAw/sGcFn4van
QiMCK4qj/Vke79NhawXqDkjzLJmwKQeViwo3/UwEXGRetAywwtuQHg+yIEriKPFfLLI0WG66CcYk
5sON2YpNlQYd9gQHMhUOGFSh5CPFiSHikvoIxiX4O5rPFFlooRqNf8Xulr6kr7f4tlzLN/xvcEdy
xEjz1uh3s32wiJZM3sNyGVwizEBcE0SGaRk2sns6AYFg9lciONGZG/yz7ej4YgmxCHAipwGn61Jh
OJmT0SWYL7GgFTFnDXzivJ0um3D7crnsfHuZPsQPrlqAqxWxplhoeFHcektv+J9MWp4PqzLciF9c
JJy/uN/d/crd0ojGo5EnVs+8YtEyCxMxGg+Tw2nOocZSGX2uzfhMmyX3DoKAo3A6TkpsajzO5Yar
jobP5uZeWOUX3NxDcDgELPZouxHxxF9FQbC9nJaf3uiYbZfb0yeLfs4K5O+4CXyxTQQY9RfNw3N2
WOCn5Ti/N1g94YKnCui8l8vIhMstyWZv7Er4GP8xn0+6q+E8BFH0Ow8CDzcah5ImvXjsceF3E25z
Y8kEoy9cicsGZ2MThYxRdDnxMfYdlthxwyQhJCw0b8vvlLgyQGwaEX2D+z8OG8fijCdlyxSnJ37/
+O5oeztqHnpwwco+Oj76pe4+4b3ja7i3Lh7ypSXTxiIdL5jwH8QZnsLkuwW/oA8wRYn3zd9R7U/R
whrHHD/IVab5uImD5PK+w7N3825Beijh94ZRFObQNyEH/L98Dufsi622plBQPE7JSUsCwpXJqTJd
TXFhI4cARNnXcBDBDmEsrrwlvbtGCgYaKTeKtsRjh1l+/jF/2pX0xVbBgQTwYYNW40cd1LilIAAL
11jXhyroNuXU2EC3KA7RZXth2MbRG582nF3dM6bbMYyYEdtx610Rafi+xqt9+BTHr3D0M799zv9C
xL7YhPR8xHvCVTgrxIyVsNls9vv99zGczUJ+xqAfPbJN9LsKU298b7TahDhXq9k3P+CnBNgLmA0S
rqXgGt8rJsjoXG1ozrhaWb/hh78YMDRCwcU2WwaYzd1yI7r2l8G0XCbYPly4H/i7Ie7u9jcaHUE+
OVvM+AevDMpEEbo08SiiMIzCaHST/DBhevKHzWbmh+Fxgf0fzmL3a3aMZ1sasJqF4e/Mp1/8/e7j
w5/tj34824jjjB8Xx3h11Fxd0B38RXJDOkVw8GPi+hvugcN287FIicO4X9i7G+bJzF9Mpt6CH/7c
2WKBwTSbbZ4i/vMXuB/HXcbZ8RQ+JqnnrY+8wd3v/cnx6H/F7uzLFqHgx8XOdxe8h/145Ye+4P5S
mKwW+kFa7/czHLbFDJ8nXIiFf/xy96E/W1Ga5PuDf5zF/uIoxMKdKHSH4u4Gfz8LVz7wGCFmC0C2
GWC1FQEO+sfm0l+LRefjovAv344o5WG3d+4Kn3r8zB7PBTCXML+frPIVbhu4BhHWs9H8wc3kmuPH
xnllj0/Gp8/fVCst9p1v8qD+cQwAYCxt8JtWL1xWH+8hPnLFgJeOcRvwqT37M+OPb2LS5hV/n3G/
Y8ivDKvpkQJw8a0bphrOVzhav7OnEHzcn4WjpcoZ8M3UfbgsWda8Hy6+f3kEwiTiuyM6Aq4C7xAh
Qoy12mPC/BJ8IE7AOuL2s138dP8wUKfryXoxPtEX7gfNgOKfrszE6sh8LogJ4Wl+Mbir71/uFo02
2JaQDiv/e6MzdAsDD9R/+4wk0C/xFePE0g11ANLf3a/aYHy0DXWsWI5yBPBJ4Ld+S2xMKYdgx2GR
euMudAv2q9XK8Nml/I94vfN5EHr8yPU1l99YdjHtxY50MENmuKLH3bhJ7X08+Y+PSeyv9kLgKR+Z
+6vVuNsOrLW7/wr3M2ZoEsT+x9ldAy8TdOZsDEzRp7fg23d3zNWQJTianf74Ip6uIqJFioHgx6so
Wm6jDdPGZwT87w1HwFUs6YpNwOLyVxumyVFhstPiY0kXMAR0IrNtR9+G8XG3uHsxc/NjfwxmqmDf
2Y9vRPiaBZXjxfBpBp/+x/XfZ9MNiz3afx3px3Dv7x/u7+/dtdzZN6SLruRf5z6Gj+f6rOHjbhZj
wxyPanDmfmcR73JPwTViomO7B21UOO4AK+oDHKOQoQUFsHhkR6RvmW41Jg0tL8TX8S18/r/4KnAw
4W/43DB8DD4z9izoaVCCLg0nTsOZGoYhZ164u/JQX7GDizYOHhOEGudxehCh4BimR8kgT8YpfHfZ
IrlGGO7jRT+dfPxP6s6juW1sz9tf5dbs0YUcFrMhwZxFUaK1QUmWhZwzPv37APLctt1z3XMXb9VM
dRcNgBQDgHPOPz4/MlrzV22+FWf9Opl83K1CtICKDNJLij7TkEyxTdbSGKDNutOXNP4LH7T20GN0
1IiMUNcBIm9WP1YPJt7gsKCAlTuBn9C9KvNX5jOif/wHdXS2qO2OjKU/O1MPOxvPDRw8+1aeEyaW
+mQuqeN+xB3eCx/eunoNH5OnZJftkh2paFu1kx3jkHE08OqbYAt4gR6RyHb0phlE8hp2z5xwy+sX
/hMY0r3N1wBGxQvGuTI9ufZ6/HrGyuRSETBkBO65z/ndl362defb1y/jeyCYyyE8sDle+xN5AWNm
v7OQnqRb86LyVsXW8Lf1KbnsZ19R3Jy9rgpu1tWKqWaM1tT29WLvbN6yYZbcflzUA+EVNOjHYP/F
Y9L+CG1vdoebMd9Rycs/1p6I9eihLN+wZXCN+EwDxxX79kIGQpndQRzhuc6xjD8MQicZHzn/wjw4
hjWSjXMRtyQ4tg2RyzvlnbNq+TIsCWC2o+9b2CRFzPn7k9XO3SvoMH9ZEQW7BVtxF8y8hUcU8COb
Ry/ZSrAX7D4dz0cmpsq2Bbtf76g26GfNrViVp2DrMf5XIsVn1rK4Ffr4Tb7FeKgrkSDJNi9WlD0W
7gb5+KjjAHfY8sMjzjFGELhwLa9cp6fQDq80VSyyizwL+MQP2jpX42u9hbuUzkRbDmtxzUf6p+JA
b7JNZ821eKHaEMd3jBpex+tecOPvMQGXBJ+Qal/fc6I4LXG38axkXAG8UdxMEphzlBo402tj877+
QFdwdqVaePb+9LG+MSFcMlvjonMumJb4bNJB93qG17IXdgEOXLIS+chgdiUsfuQT+E/ZlOuWhM7H
1bdBRcyqlbyuDv3apeZ6Y9k5c0TA1ngXYR7ZZHXx/MbYa7MGfrEUHswzwc4T9he9+vlFJRDQvpYL
CFqb/KCdmjvJcmVeLa3NlUDAeGL4MHq87HU13wLz4ETQyv5QHKvjGHp5otvlKXsMqKHHH6rH+wYI
Ny7YEwXD/CRyLydM8/f7zuBvtwx4DPhh2RH4Hl00pnRjhvdDeArDXJi9YKefBG5Ebv2PHbfWQdza
4oPxaF/JeKzM+b2dXd7p+ViM8aMxCdYyZN4b++mJT5+V6w+CjRSlbjMbJbEZvQm3YO5KUHvn+IF7
klUmw4yzxzcvuL1TclaczvHNru+79/cP3qznZ32Q3pq978i/cfcentCNXl0+LJtxOb6Y4s0x2jPG
9mDi8CU+vwwXfOHu1MPwhTZDlOWlL+bCsI0T+i57Un/eRnrvwK89lqkdv7nP1j5AK4cJb57ctStt
HR419XOqSuOeM1S+Qm/RHuMnFS13XHvxwXps7k2Kz0mlDL0SVxX/EyMY2LG7oM60cO2YJAwZgmAX
lztrnS4RGFgytEgR1jvfJiy2N+x+F63WJBJth7uDe3Eu2JwsbkzlrNkATXb12lvBmlmVZCLllXus
mSMN9MT6jeB+Rad9il39W3n0/5nI42Ma8/+vOpDjB31NoX2A0asQmPz+wfZr9frTziKp/Kq/1N+K
/uFbWUfVf/GWxlf+T5/8x7fpXf4mRa78Njl+fG1ey/L1e378x/T4+HefiXHB0P4gi63pJJ41gIGK
BFXqMzM+PSUbFsloXVQ0CRjVP1PjkglwSkbe0TBFEw0QEwrU99Q4TyG1A/UPmJM+Aaz+6/d/jy9+
anO639L/Jt4oSWM48TMOuXn/z//QNI28vCRSyqcqpsIXGXFUPybGqQcF9wNqBQrirKzeMn2dZkcr
vSTYj9reK6mTJKmCBhwdwv1iaABKhgwSMbIb3aV54IjqjC6trRDqH/Rg6ppa4MDI8CQXSoBoBXiv
2qNXFjP+UnSSuSBQEmi8CsGFHgZYyYewfDHUbcNiHoId2cL8K5Q1PbfxIfdfKurzqDF0D5QOKhIx
Q2Ul1rBGngwlno3HquMAFtHQSKp1OxNBdtZofd12O0G6tyRbW1o0i5uunkpto9AKGV+aiuwr0x9F
MaY/N4oXCO2uuUXHrtQJ/SA/rSO8dlBYmuRdSzGh+9LGh5JwS/dNSd7K+mhI60a8K9lt0M+5SuDL
LgH0aOdcXusWuEk6ymDY+EuA4wN19Rm88fDt/9dg+5dD8n/heDMJhv9rrNvy2/u34rX69v6Pa8U/
5T/Sj39Mvy75VvqvP46/8X0+xx9lQn9QkkJpCpUk1KGY3P+fw4+ykj9EECKUoKC8CtSdOz9Ji8r7
z/+Y5FhFgM6mrpo6ODKe+j76EF3VZUmDH0fZl6QohvXv4N60n4P9JmAQdB9NCQ1GS5ItNI9+Hn1h
7aXlSCw+lJqCAJ7b5PNWaMu1mqgCdI3wVrj00GWBBplK3Ptd4aysXg33SiofU7V8yfxAuWlduNYl
79CI+bETin5PL9peLjV3Z0QK+kFCfnTTUqHwzqVnWdHLWVpBti9CeTsY3nOKptRlWNNvsEYvfGXq
qXd3DVl8qwqvX8mFeLG61lo1TqrtIOC/VZnbHpsit1bF4NMHVowtRzyxlgYL4oETlsdOdZ+j4bUK
jWwnptKw/OGy/3ezlvHTpGWKMhAJUiPMglyHUTL359MWZHlR1HlenagmDtapk/W252bku5RatBu3
S49BAQJVdbQU/FRd2IkH7YK+nZ1sucoNSVFxLUYhopleRe4hJz5lBhS1//5rjrP+D3Pr9DUNHe1e
TeOLKpL6y9UVBiOGkpIXpyFHt17VynOhxBQC+taqF8Nnw9Dclduh+2D60cf4VJ8b2DlA7eY5Ghme
6CVnyYXSbo2Ad7QKCUcEkjlr1TabC4qPak0OUtRHOJHCbl3YPUsQiHaWpGMXS065Lqli3OUdVXtF
oaerUPfyh9//xnH5+stvtBSqtySNa6Kbv6wflpUWbdQjX1tEUUZ/ZndXk7g7VEP+OkStaTP4iKLK
nUPnkb7ThUq79r7e0Aztrn7/Vf5yU5gmp1zSJO4IWZSt8Zv+sJJZavD9pgjSHBUorcb0jKruHIw0
GktInmjZev/9R2ojjPHP1dMUNYXVGV4jZ1RU+PBfPlMSarWriqQ5d0kIK97RtF2T0sKltZQa1cD6
aBV50tALRBxdKJctdIpnLSjBlsjEAdQ2egrTdPFoFFJxCWrt2VBVl3ptkh6BYZ70slxULdADMe2l
ddzfYeMvKKBr3yjHqBrxTRfjr3SPEc9WrWERKNC8qfZpoF5u5NRchwMV3ENU3YaqHjtqinCvms1X
offaY+VwC/mJcKanfh/QWblVw4AW1k7dGy0dCLSkFHsza7Vd3ww3sRARANOfE+rzbaFR4aMI4p5S
z2GrIeKCQoT6N2Nc+fXG0gyD6Zlzq4/mDzP3z5dToIhZMTzDv2TAHM5W5NerQXeh3xq2EIjaVZEw
GdQm6M9+VdWce+MaNFZ2amJQaoqZHSBiRk/6kKJci6TtdpqxRM1xSEIVF69HB6tp83w3aPo+dopH
sGjdc+86T6I+2GPvfWIq6bFqVIH4c+M996EvAjHQ69l0D/1bZvP/IdXzyYL812v0JnlP/7IcT3/z
fT1WpT8YJ1xRDciqKcn/5K9aLK2iihSDYqgixZ8KF/z7eqz9QUeuApkVmxc7lfn0n+uxIIl/gJtW
RYv3smRuGP3fWZCnz/9hRBvjFDLa5FApTAPkymh4/ziLJE0lZXVVdcvUzZ2VCFZlJZqBeUg7Ify+
hR4qFGBh2AVymKCa3Anbqh0epj3IXhivxUD2Bt4e8zP9hIIa9mePDpizgGTnDhTE0dIEhF8G6TUP
ZM125b5/wBZAAsKRijtuBHj0ToAeTmFSaVKhIbiW3bll/l5b9Qd2sPYsOeFbmYiXMOmbCzIZwlKo
i27XAPDZoWtjLctY6S40xFCNE2T6nSrwJ6r04bLoqVMsZEdEdU8HSFEopbSjAly6VmGDpGzbv4Qq
jQquIEm7odXFq+hVD1oP3sGpTLS6syx6TpQWkdUqcJea2ND2D+/4Mh3LUvnDUjxxZ/Xe0VNF79or
qXd1JYRyMgWajZ2EnrcQAgz5JFS9w7QlqIX/ufXnsc8tF3ZfDnBlDpy0X4L7ozEb5o8qW3dt6NL1
dBgi/X5IAguR55J0X4j1LqSCuHLHrV5Qvm9Nx/qI3nDLr619pJ2toEFkVanjx8KRiG42ububdstY
LJZ03aYLdOnmfeU2Twna8bNWSt2XaUtodeHLD1th92RUX1DPAoswPqDYU56qnKYZ0UiMxXQsMtP9
7xcgyfi5sBnrFHNUN1n0+Eez/lIuUtDlF2MpQedQ6PwSWftiW6wyHWCXaMyRwaSm3tK8vVYl6tGH
dL8UUAWgHb5Tj1EbhkeZUKyStWeXViotQiZMkYIOHygNgJJF5dFQ4CgZ5eAstEC0rgnA1FnUlw6K
laataa76kRLQGBeK3ADUOyjtYQiT5Dw9iCIqWmpePbkKemto2bRf4+zshQ7JQEXuIA/65RwtN2eD
Eq51aioaCYLslCmydZqOuFbnr+M2pXQ6M865OyCE0PZ3V0RRxM8S92SYmUIjUSDSkaYqM9lpg5U3
XoBgfBBGooMqK7ugt6J72qb9rHSa71uZqS0lzN6zRC8XshxVuVVCPzpFGpRExzo5Aa2hCu0oJ1Um
8KNSk1gPN4T3qksFRuhiuulTr3cSoti5NIN8gxZSadCiUelStGI0GgcdPushLcp+ETpSODyVccEK
BbRon/jBPtFYiUKzp49EVUcpGX3vpI13LWpZPRmxRleMsxP17pBjB9+sKrSOQ9M/TXtomm8cg46I
MCnrJ7rKd15teG8dfd7zILOGo9/U0OrArmlhE+5pyQv3goegAq147GtV/mj1ZlTMBFXKUZehdTGR
kVLqrcc+z9W1SLf8Ig+L/ItnlW+1KnkXXRT8s1uxHtLjSYGu77uLqJG8pZbTmZbJQrgrk9hFpkJ1
H1ItyOaVZ7grL8I3QD+VxsuGyy5IHzTMOI+G2D7CEyKaRwcgEg5i+eyEyXJoq/JVLYXWxj8bdobU
ZQ+a2n1TBad4heAI60umLVsZ3K/+EB/Eymr2nZu0KLsiauHI7loc2nYPFMStZ1Gm8ji9pi5XhqaU
X3Lf2Sa9n96MQoVjGXITOypt/jQIgAT8m9FpjkbKn/bhuJoYY0OEphpYMIRXfnFUxMIvKsN02yV9
1dzHUrHsUFj/MqpILgqlI7uWuQpkhOwWiiV0xy4uL2JaRPAewGkWtVDu2lwudzTblbtsoICbec6Y
T0+YidpTyhz0tlibTTBvyvgNfcbinj3GqsoY6bJ8JSIDuEK5XTgkllLbzF/SF3AB6zwqWjTjXOfi
9205Ky1kBJxazhapaj3A4wBU6NTKFgDV963pWDceC8ZjLvTUmRIyJvQ894+pmWu0DobFcx9Xz60W
Oi+Cke83deeEX+HNhnZduO2hq+P+4ERygNiCHn99+OVpEcDZoka8ZVZkGZWJjlmiOuu7R+bRfIGs
XwvzSB0QQMYNzVNl5VX+WaBT/UttaKtusNRXPYDSZeqK9RCLYYN6B62LCCotJDgfD0Lo16heetCc
xt3pgTa9VRn028/rH+qSudeGSr75yHQg3GgHbuNssjhoaJj2LVs13iqjVcNDyKIOlU3NHp3gRYFL
vRN8Tz4rwVealtpvvip9q5Mwfu46nTXW9OJzFgbayi0Y1a1ciusSIbJ5MC63g1R5oJGa7JKAIFto
yAJHtWqcTNX8gGvV39GAcJfcXsgAwf1r06bZ9DICEUmrNBtBLdmSiTPJWkVmHMG3K1GoO7q2/psY
w5/wBt86d7rarOEroFDaWQeXjuuTPz7gMJQnlLcRQuT4tDcdT7NNMjChG02GpeKGrIxS2T26oxnD
GlOdBMEbO2GDtUH39GL6nijYUK3BmFgIGnA6J8ovlZMrz7KaxRvFTGjVG3dNl/KvJk9WBZgAylPh
CS3Emqa0urbAO43fKkAEaFEBSp4HlRED40P8AfSDJlFW0hfx1yRz7awPxcfCcnqoVqaHpIujz1x1
KPbTQ5RZxV7r8MN+P6bVn91MhrQk4V2aChEjSVFZWn82ECva3SWpEbplG0vCOnbMcBvHrIt92e6Q
fPkwBai2Tqy/O4kPKDMRb60rUNLdtv0Wf24yhyTJWneImaJqhYUUlfnHAPzVmYV6cilU3bs6mRNf
TItCTaX2rgrQAhp59aPiE3aFBT8GSlk6sDbkczq6R7JfyGcDRaNzBazKjKU9TdHpIu0T2LKKOtC/
lFjiPqrrHc282H9VLadHdwwwGO+Zqgunz+3IUv7Gj5v0Cn6aAnUTORARS1oVNb7CL0EQoy6t3EU5
G5YcC74qZ88hCPS3sK4/N8YjYltTiZrn3fGfzxd++dwVejcLDLjjs6oeIyBjZGFo05CsnNMZdqCU
qO1F7beqzeOvjRTd5EAsb73XPRUtGpMPUj/KnDdYtHqB0I5Wqn8Tc7DG8MZPv46gIg1lo9OiEOvR
fukrK9LOK+AKBqs4qUMwc4p3tdApXEZi1M0yeWiDOaJML26i0C8wDvbCyr7WzWPW9sWldazikiPs
Nw+VRlkqVYgBqaoHtfTaraP6eK7wwezSkTUWwpQ0JwGdi1lK1Qa5olkrZqrdtUP6jChDaYugtDce
yMJn7OWXtsjQXqGJHcRUrS59XwxgU9HmGyZuBe2Z3emhrxBcgLN0BqkEiBUTE8rqQLx9fOgZ9ocV
6qg7E43SI62hiEtJOXJZnqNBpkEuE8mTeGUYOfmlzohuRVU+OR1KNYJsxKfcH6ABgH1daVjlz3JU
UHSvpuVRl+P0OAXqckU8F0kqbaa96XigIESVVFGNaKiln3XTXeRdoV2x39UrfesvfpLGa2w5ZMEg
lM8h7g8PYa6/il2QHGm7Vm7Qz15RZts5nqvdxTc48OqrVbT1AssFUF5udJiswt8s93+dGnQMcORD
aKxEBVKbSrt/iEBVBv30YIFRvq4MOjHKuj64ZT/qUQ/+V3ehjDNXliSw6rtwOJSlWh8cqMnzHr+Q
NlwZkslhWny8Kn1Xew91nwxdOOJ9o+5EYlIknfcEIVwle5i2EqIYD0LLxDptgZp5/XTvjKJGrVBO
4AEPDRh2JfjmyXFni0w/FyXqt3i5wNy1Nt4USRjcYz3bKUnjPESqIZxTWbnBcfDvSAlZK39U+6lF
2b/7LfnMKDSDxe/nVP3nMBpzKmFwmXVBJVJq4qz8YiYFYDI1Qyr8lSTXAiHnhKB2k2CUiS0ivpIO
lnlaplKpsMUAxN60K6CdYCNR0C3SSsnOWfmI/uU4oOpu8zn01A6MRlGzoDTdsIrzjplVMHa1mTvg
u0XxhrKu3Y9LbIWYQlAgvKRmTnuyUqW1O78vnyIQt0Aiu/5dlKkrKb0SiqHrbuXNNBkVCQrI00PQ
6vdkAOsXB3Vt57WR262p90erbvsjeliZPEtF8SDESbHtU+htog4Rrus0DF25opBs6AHQiXRsz2oF
dWnUNeCjDV/9pLU+pLA997ISv6ay2wIV0PynNMt8fOmsvaiaGi+VoGxIWbnW2ggrf/3762OOs9jP
s5woWaQ7dFlG5UY2xjXxxxtbgPEhSSHDeLKSiaZjaHB/36SM8g8rh/iuafXNSrMrIzU+FbVvjfEA
Fn0oFnIk1otKa9uDp4eEhsetAgLRrGDAAlm+96JaPCKBqtxM9y64CDDFAZXe7pDqc8NFAVms0PId
hnQTD1p6ZMaJ9orcHhrHscvP6b1XFhvPgASvaJVyw7fUsVzKa+fk6PEF3q5mTsUb1PRN0NQdUMM0
R6BToK4gV4evJSU5tPZHIwkYJRPon5/v2wz6KQM2AcOhorg2cUgIQp6+pLI3r7TSf9RDzX/Mjfxr
zTIwx5fUyqXWozSFLVavhMwVFpPJk8FHRPOhlfdNCkpmQA5hY1glfGfZD+AtE/71I0leACxk6gN/
tzVyLLopFiF0ZvEQNNhxoRE/eq5U/s0SbY7D6+fLK2sEEli9CHjJsvTLIiYBeG3p5A9XvlTm+zjp
u72hGxA+x60khmjQa6r956FMToBowtmZh65LbQ3akPPpOgyq+xGZin7SnfcpewEi0123sk/9yGhr
WEHdbAq1edUhpx2cxNUPpCas3jhU48N0dDCTYiW7SKy0lVGesKMsPTypYzhlcuk1/SL4mbYp3aza
9iTX6cgYN+NslAcigGYTqN9HQ6e8po4xMiysdyfEMO2jqH8koKwAx02abW4liAdDQZvXgqC/+K66
qOTAeh+8/t2Qc2OW1GBeJrGijht1VSbRQwxvGU4qD4UaFui4Z2o7z8jhLWCF9WvyBRKC7azszbiy
mwWosumYWJ29TCxfkwwdnLQ1vbtPmmwOfAypxCHPFlJiuSc/rVQmKb/YeQkZ8aGH0/v7gWz89Uor
TLVIW9JcbyFE9stAZhEWZAf/f4XGB6t4XpSnNJBSWA/GazC4nOLxYToeUEnUPaHc+yBUqvJco7a2
6UwEBevRhk+5jWa5RcnAOP58ZFdyXRGeLRe/zRW7cCkZ7ufxITOPvhWGW8MrpGNO+OhohCAr4TBT
vh66xXJ6Yjo2PQtPRj5AxipQj9sYYvZYui4ULDVhRtWi7GjI3egEpFutlZ0H+PDviWR6b/RT0QzZ
tdKlDqTHNukTJOyIzUT991jUFJACDrxGoEZ+DPvGWiXWYC4nA1GTdi1EfruFzb8SR+9QNTRhbiaC
s5x2A1XrN2IPfQsTa1ND8njL6ga1FQGbIy/l7FiEZTUHU9T/zUVTfg7xjasjxSNI1omkEgly/7o6
yi48evC10UoZjhGe+gsyi5SIBUV7DKaoUiR27FtDehbSHEFfRCIPqhB5O2TRAbymoGRLqwP8q5f0
QeZSZxeGThgvFpOzKIAwUC33IKeW385KX05BzDNdEid0y6M/hrjhckH2EbNuXkq6v6/MoJ2pQ0TL
9yArz5VR0TqOAbPtgkx57qtg51tffn/jymABf5qkCHQClzAph5HIXpHL1365dcsmrRuwanTHI3oT
LsI0Q08XQeZL1cTVNvV9bwmqNkDxNVJWbhwjHq0b71MkBN1ICkMGV15Nu3EkHpnQQ6pcWnFh9XJ8
nryf1giyhTumizOxe4vVrAU5wmDOJAOYYukhidKmZDRrp0FSsPL2OmH+T0tW8i9IoceH0MSDGxRh
3kkdZV21FV+LclG6HsnBOG82jQgotWrAA+nlw7QDtEIhkOLL21JpsWUVr9pWqolH7aR0/5kacRCA
OLbvyvVerFDgtsSCvl6P4LeLPNzIwG10ZI8zCC8ld7DgEC1PjJQaNfjBCHx72jUT4/zaor3TRIVd
SzVh+CCV/LkSdPFjyGK5gKKvLsrWih9lbO4d8jC0pJqevEylWKWJQ/OAkZbqqymqd3kI5HVrdv0d
lblVViX9Q0OYXlKGYSNLLVybOnHH+G9gi8R97147POWKqz84gneXcrPYTw+OEZWfW8xJJVhvk8ua
tgHzcBdQbCoYJHBzVTdsBiEt0BXjzyjS4xCic2O5/hhMyZJFpjofTiJxl+YSaLwsjjd9JMRn3c+g
k4/KbXhvMAGMNt+UcnQYhCoFG9cXtS3lAmIBuZ+Bwh2t5MLPGyQv7rUcREQVKrqp8poQCrHnUFqg
U2adVK9GyzYLL9Penw9otxKbk5Q8PaGuvAtqyQJ+JyGMVanqo4b2A9F28yDpjv8woN38IEvCdgq3
lzLuglad0CCjfxsvcj0FvqcQeJIjJGMqLHNqgKDM6E02AWgu2IwPVuhEmPKDdEWQdCVbkfpsETJe
EiU0bNlsgPZMQf7QUIFBZQx6pKi5DZOkAkBOGAf+vorE3hQ7xAETTwJ3x8zXjOZaRWK5Ktti2FBy
hT1GERYaKtdEYA1PHFoaEnUfoIZ5jjNMEq37WmsCcPzpxjJNIo5imVFUmuQvVSzLt0QdPvfysVxl
ei5Sb5KyTwQqIQWSAXog7+QqMe8uK5cdG6JHJD2Wjr7kwKnM+ntiFebacFya+Yv6OHkIPRxR9DEa
ZTHtOiCgP3c7X7ljhWsPgikcZCM1blyWch3lImSjKvHura5RQ3+c0hCOVn8zoia8BW0N0MSUkCvv
VZgSTascE+jetmpGyguIGsZIJS6yqHRXPVrZF11dColAl3sPiRJeaHeeHiqlAI0/eN58KDCM646y
fQlcGENu1GWyxjjM9DBFZGIzLplHZimA4Mpznl1FUnaeQSkd601y0Cshmk2TEwD7qOuaUySVyRmO
k2NjbNAKH0b5Is7AP8fobZ2MpL/1dXB2k754kwiiJzDEvpVJ+ZhD0n12oubcp0J7yIwi3laNDlTE
8CSbkAJO1DjXiXpfnj9joSi1k5FobUmrviA/oeRvJVStyIVrT27+gHZRt6JoJj8g0tMRJMDYQr0n
s0VHbcdgQH7488VCE4QrS/rh9X++QNPTNx3Lqtp0tS3EQMiEzMpPVRwal9Iyn9IxCVFU4KmGxDPW
TT008yo1rK0CQGyKBqqBgEKraQpnV9GaLWlJzG4vF/Zym8MyaKn/EImIH0EmOofIrfr5tH4jzLKW
B7jBYRajKFiVdzfUnG+94c/rooq+ssabs9iJvUVops1qmnz8Lnvv0zJe9+7McIbqG3VStTOE746X
UHSjeOW1D0tvnncO9Y1l8CUuqYQi7qMUyOQWbhqt697bak1WL6GCMX2LoreKxdw7Tue/CqCKN07U
oUshfzWKRtn8uUDlgWQ7Ij540AniSQ7TYFPkZbkOxFw6WxTNzqsa/6VVVM9WwnysgoouWMj9pkxj
1vucHOqeqPfMASCG4g22d1eXJ9TXFm6o77sOQipqmwHDSNXOqUghqKwHyym7O+V5NSMH7FdhBawK
FEMy9Xl6A1WVW23Wx6W8iWX9OZLDxecFNfuWdnoH4HAkNDvAnxgOskAmOfEbfQWQD6yoG5BJrv3+
7kSmNye2Lu9DSdKeIm+EoCrBNRkzEqLi2L5EvnvaSuJBvPRZOBeiWt4WIbRqUgbopYoNMuif+0jJ
o12D4trnu390qdbenSKFiD45sZ5VF3MnIRw/GYBNY+3DSpXw5lWGQRm1W7yldzdq0YfBw71y76Ba
pTVALfqoOH4uV62rQyRpfTxT07BsLwr7e9jm4+KhXnoXDdPlEAv01Q/AYhRBvFYELpedaaU7gTKc
gyBF5QIo3ouZR/7FBWja4ATBRRO7B1TSd76ntzdhMsdav2mYI+n2zi3l2eBa7gMltqCx5upzBay3
0I1iBw6dc5zIqG9mLSoC6HntVbdM9g4FF4t4UK1HN6J0FnXCDJFLv1wMkYhAvRKF224MhOQmDMMM
70tQ4wzsaPyMqnL1hrTEM2U3pOaUtSIJHyF367WHJU3mDk+3spLbUBAizPOeLuosjCkxtwjGQey1
pUr176SkKT1I2kd3EPqT5Xsf0+E+kRBp74yO6CevkqBe12PYvx1wdVVgu16nEdqtzRVCq83dg5+/
6FO53npl5l28IfjQSBeZRshEpWbJCa3H4qTAsAevbdZn0y86sKOhsza9BI7CdEUixbDj0lQXVqCO
iM8CCRBTSgjaZmI9j0Xds8FpOrtKr7JrMDSPalZ3z7robCtZPk0VhEUeY+HgcIjTzK4KRooQu+4V
8zZ2UcDTpVtcG90BsVbqfz1lsFW90hfyOCjVPqGFSGuapdtKi8G1PmIszLNu+ela8PRk46tWfTIj
AgOBPxi2ZTTG1lUG5iJJDQ5FL6dPHWe5oxVcaICdrZSuICdfVs3ZlGDO+kgjrJG6NE5611lQZVVU
CVM5xgYCM4kS/T2Ximqti8jVoEgqrGEOhnNFrHvcwtixp1847QZA1G305wnMaPNiDOaWkqcvo9Hs
LyDrwn9UwdurMPfJOW/bVPkq9r15yQhrHBD1budTzDuG0qzng7hDsauIoYUjp/45fkSHecAxahDn
IxoxtrIvVUTVqVA4w1JxMvFsEGbYZ4DGH3oxEGbo40jrySGbjpUgWJ30YTqQhvAQDR8ZA2HQrYOQ
lCy5o/vCfJScTQHxyKSqoEIkxEZzxNr2leMU26AyEUSfakDCPHuAaPy5JyDY+vkl9Z607WjPUwTY
LGMtF+xwjIQXfgtctUcJsEgBB0hVfRJd5LWMVLeWGhVt+z7l55nIExNM1KNXZuGZTyRyPvidcAIm
Suk4iNJHuRDNhQTaeZ+U3NqDiT2AiunKdX39MG15Yfl9K5CoZC2SGJh26iFUI/RH/lq+VVH8xW0U
YQdQeO2imDIPYte5dhRuzFNzsK7TMbfTEOVLqJqdiw2Uy4aiEahINSBat0W/gwcABVnQ3wOfzGFX
dpmtByR4XXmpKIRJhAKJ9UHNCBkYYnwrLe9UNubwqmsdKmSWgchj0+Us9aOB6cfF/yPsvJYcR5Is
+kUwgwioV2qdslLUS1hJaK3x9XsQ7Jnq6V3beYEBYIlMEoxwv34FIS1dZG6LQGpvYNnrcRDza82u
9dzl+pGfUHtz9Km/yCY18eSOmp3ZGOyuAEsklljp41RNyZlRNyIsoqI/LZx5FY7+jz8Ba6zaghiH
DLy/RikiqykyvreMJtdhZLhXdWjhZ67VC45trwbHz74SK6hv4cYap64DS7UKYhXSoiPjdGmSBPak
OC3PDTV7IjFjJk9pwQZawmyuxJyEqxJHWWrm0Nmrp0w9b/waxTaAxT3E5EtFVdIcBzK1HqaIWYAE
HvxIyU3pqvgbtMnxxdAi3Gy00ngtu27aGvOcXxsWwVOX1iOjxLdUuynKR99CnakMjw1bXqssBCTR
EiwbIFi7GDFEfkoeSeaeQ3/ARNzCn7sC37qKnMBYs/cw7vYZL99rUQt+5U63R2zjrWSGKco3OtWG
t8wlvrPno15BcDK3UZe1W2bW1mPeNO02Ws6C5Z46U/eCeh4ecPjfTFnXrtoF+FLolz/3yVHdU4VN
WA18cqbMD2GElbxWTf2jD9/qREKbtbO1Vv/SwV1IjDb+2ZXp42ALfIix1T4rUL+FSBUndENRjV9y
Y9mgDcJ7BtKc36ir8107ufrJYuz3YI8twcKidn8Q79gZ7jrzJMmCCw5EQEdLip7rgsBCUQri9zD1
5RfceJjSJfPXRC+CHdMkeZAyiqGv6O6OEQwcEp8Ui4vx0BKle4H3M1zkcnBj4tRXcWuIdUig785N
IpykS/lM3+s91Zl/q9yegIl4ZsUhMXztVmOzdYbO+PQT/TkB7HkOhsy5ioEFvewD41PLFyqH29VX
MkLwmk6MfqPVlvZ2VcfaMIpHKwXgWqjEzdCJ05RO3bpMXWc/+CI7eHiIxzSdv4mT2DV1Yf+eOUmX
O8tLiRc469afh0scsWeGDgUCodjGYwVJm0cJJC3Lx6dMe7EGF86P7Lxn0gHPidPEHzBT0iMur/aG
4MvoY+5mxMiuF1x8QWhSS3j3qgYNXc1dXrz6hoGnD47MZ438uIsJd22ra49TGUUXTzOspzoYvsxj
8ELTZezauiquDTXnVZ39OdSdlx/TnqlolB3vpRsUg+zNNt0HUs21X42QzBjD+hujB9zQywfXJX7O
xOYWXm9WXMMkcje6MIxHkrNPhqCH0LURnuBQUn6XMjyUI4iC24faV2ZLa6DR+Gfvt+gskyV5QITi
4FLo7efM7W9aSdMEM+VDK4jvq5b5j+04ztkMZwhVLtkeVdE+q4PVwiKeYV3vJU/gTdPD3Zx6+mVy
oFyrgzfGrJqyQmjcdM/ZbMoHpl0GE/wR0IXEPjJHPew6kiq/DQMVG5WNtiUkwIGB5r2JyK4+m6Uz
0pfOiB7TfolIKpwtct6TpHkzpC2OcdsBQS0wbTUEf7tvxOmvIXVedSdjCHUfq5soy9O4vJZF9QvH
c/JayTPdd6b78Wco7EX6yi786h14awMXK3nPoVwfkblY5F/oOGcBo+w0RUJoU6gHrdX/gjCHotg1
zthjv0W9bz1q+fTXYWQinoXdA4N0cb8dDDZ+nJZJQEbXomxfSBCNTMQ2zWSxhaiS4h+1hASO0zMI
UfgSLyF56kWtzbtNECBTxlsb0CrApnhPvhgf8DJzLt3YuEqHBGcve2QLSq5jhp3VcuWmGkyfcH5T
AgY13tPGJrwm7lbdUWM+dXuh3RsJkaqaMCHUZVOWXPLElfvKmB/H0Ep2hYbZUSNdJNJ2jG9TK/SL
E/W8GRPaOTmb57ro5blcDupMHawgLM5I00L5EiwUySkvkeuK1H+mELP2SYVm/t6bUzGZWxsgcq3p
jfyK9mNvDqH8FfnVLSm8fi9T6jSpoE03rdd0b/MuW6ADyvUHJ/W0w0gK3cGGxnXss254GJw62lTF
RKK3zswXNu2DOvgUNzvhWt16Trq/7tVO2Z7vNe88aT/DsHqbFuiXh3XREdEwq8sW3gnRKxN+46F2
GfGlB77u5kOpdbI90qXyvwbGa+Jn/vcxt+4n/b9OlpdCmz4ktZ2v//efC6NSfhotM2E9voEEET5f
209jU3bvouowOMyT5qKlun9pOonfhZPlH0aX3oaQL5UYo+Shb7FCxQK7OGW66D/S9JAu3zrDT7xD
lu0kVeMmFF3xHmd9uWkbpz22XVm+D0n2WWq+DWamQ6ap3XI/iDczS6z3aCChWvTk2avLmLJuRWoO
pTWEpD4J+rNjIKDngv5mOfjpfsiDZHxCwRQ/FzgchGSSED9NjufC8lGHziyDk2zxTqiW/pTUEO+c
Q+dctZFLucWA+qV3R1z38G2H0HPoPUKPROM9qqF3TorNjgH2I4XXhBW8Xp8lqUe3doYQ13SDeCZQ
Ye849UAHTi55RVLUOVnIiCO8pRP8F57DpLc+/Z608NKAZ9pD/SMENr/4XVUc28QDsdMZcqrirLWM
HUF2w2WqCm0jwuA1Wtq42vV+47Dv7bwhIUhSl+l5nsgOb/vOXXV2ocPMDIO1n8yMmnQ/ewYtLKjs
HkAnfJiJ/3EWtoG834vVGZDnpjTm5sCX7ayeP0E+0pE8EkqT5ek0gvjQToQMVX75jf9iT6Yz2BjS
0MhJXPY255B3CObz0A4OcTLwKdcdpguD51/n1ijeLaYsMHyC17x7KZyS5HEbKG0eU5t8AgKXAw82
DC5IQTlc44m+cpWls0QL5MkzVFvt3IbYXzrIBcKF45aIYK+3YXmJFQ+vaKdNlvvxdk7q4lj4Xr2a
moAP5M91bJOmKDTR7Y35pe2j6lF9RqGhl/t7a9uM5tqT/Slw7OHXctJE9qhOhsCVl8rEidlEm3Gu
s5w9azlTh3n2gQPK4KLuJ0wqmCU0V7WNJdJ2tilKqE2U6O0zkSwpc+pF/6uRcQbxoPslG4xAR7P5
kUGZXkd66T71U6Dthc3GYJUkcQ15g1NHQkD2wLR5Ry7R7xlJ1ddmdH8PZfbXSZRbPIn1I5N/UuAK
5joK/HXyX4Pdyrc+nudLG+TxWt32G4kxRe7+HL002IipE7c2k+De6tQbHwJfJ765ogxNZXKpLR39
U9WyYoea6Dcx4/ltHsKepLaTK8UbSv99KZEWkggmtwr2sydvPuezTqqKQaYiMVs41nRzTSYmYTkL
5cDQguZFXYW6+YV4UlY4EaTj09CbOXw+n5yp3Bgf9dKqjiXo/lZE5JjMAr3eclBnreh5amJjGo6p
Qtk8v//dut3TTIDLxYwzHgdzn1jBJozn7EfkVNFaJFHw6ObjmdQ8IztH0M3WQ9807LZWvusVHqRF
GA/UtjSOJclp5Gr63tX3xXxDqgE2ujBFzaw991lJXRIUp2rZlxgg5psCRBcnr1C7/4DqBcThdiUp
1BahpaJtDWWFiVUQ4wPi+Km+jy3n3KAeRcMf69jiaCTMIerci0QY5z+HmTcO27VliO73M3psydeF
dkue1Zk6GKaID+R+3WpjJLUyyfutElkofYVSVZht9yUv6Tzvbxnyln6FsM3egsHjVQ7365ouA07C
X8p1ZOpBd0xr6yXPE3ub1Yi9uyapX0maeum8dv5G04Vr7WRYN2n6zU1zTIIDe5i1bV+JW4OS29G6
+HkOXI+wQWda9x6jKGZ3w0ZfdkhRxmdPlN55Wq7CZSNtrcA9ZaHzZERBtZlCPy8eKhO/8FZpBRn/
bo24zVaA3H6zKz/uDw6SGUGnz2of+32yrSsdmuwyeFD3Gvg420Lv2GvVPTCGVqvFsR2T/tyZbX9u
loM6U/dG1+RehCl7H2SHym0fulqKk5pZjMukYvbDYaVpZnNQgwveQapFYWKWPvNmUtV0G/U/G17Z
Xtlw9qpGh2WNd/ksp3sF/6duV7W87/oJrPbmbErnaDFVvt43GdOO93gEdGGY/9BL+XNGJ8uKZrzf
l7F2bp3vloEh9Wz5P7rBQfjfRdYr6MO0bZM5PSzkIjLe6WA6B5GOnm8n8tBepeOkB8Of/X2AecKr
Ta6o+qYw8v0mmkmC2af6pauWakrTrXU0QZNd13p8qAHGHsJoEPvYEPnWl/LFZ97zRXZltx99aRyi
FBTY8AlslWaXfKV52E0IFtS/32aBt2rsanwsddA6X8bWViut6HP5E/o0/8whiDzzNvmbwpi6kxlG
zRdrGk9WmFhbp2wI5qN+M3a50YSrKBheyiJA8in0/MNhV/XDbP5KgE6+48t/7KDF7Sa67GfLjZDV
xPbw8BeozZh6RQNyUD9VmGTYcY0tinAILSA+gOOEIm+1wi8xkkw3cVwfUHmjisCqYVMxnTg5FTA5
6dodvtvJWGnf52r41Tdp+DZFxE41JFhdu5mkWZvsvKPqzePRxClv0qc1DBtvG8cR65BI4OoJXa/2
VSXx8HKC5snsmvpcEbi6Qz6Wr1NztN6JRK+2DOtoXKFkvGvpZgRuUyxpRY72+O6uvcB+0zRJOCnF
3Stb67dG89untNM/7KWqb+z0uxb2zQHRv7+GFFedy8z/VizFEBEi+24KxvfBa1b9QtCFMjIe59K1
VrOfOgeLEvdeoTdLmW730842JeFqQxDuERUP+36S6aoeSusLmnNsduzhSf23Vevlt2BYvhiGnuwr
MdSvUefc0Mc+dK4frEMttag53PEDctKebjW9kZ4erUu7Jf1gge1QUiVXdUnyGKnesH/W7BDB1pZ6
BSXf1Neo6svP0CzifRtY5mbIYrnOXC2/OenlryI8TOqrTSbaQyV87yGPimpv5dhiCDEY7spK8anU
Eb76oSTLsapIB3MbQIN8tnYIBO0XttrmyaoBJt3cfvHjODjd/+VR6P2mCPyvJMiTtcxJ07X3E32w
4w8nLU5OUuxMNMdf5i7LnpcrxWGNa5zAizB8lGzd0OwaojiXxUyVs+pe3fXlLl7yihcW/NAW8jGC
WOdNmtzfewQgcfdW9K/OPLk3bEf8B9WESKOpD8mYE0VgSeMhHdq5+yVgN+9FP3nFptD6eps56KId
AxeSOSggPPt/8cv+MM0MUouJp/WMdbsQoUhNtA6ZPaWY9WB659ss8obmo9NpjI07p8mzuodmjvyn
pEMDQ97SI7jLc2b1zrqSOnCCW86ECIpkTXjPuE0S0T0MPnz91ov6+1m9nCXEQ6+dthdvYz3eyOey
vrC0dYepnOJ9jJb87f7+My/45s64lC20bscuIc11GLMo0nc2TtoepGVJWDOTk5y0YE20vHdjvrEa
iUFBFRCLR3UWz9pzmM/Mh5b71iyKgztmZvVdn6DCYntCe28+qyF/LMpzU/X5VtegBinanjYz97fJ
1rvWBowXxyCakJrTX6cUIHvXsUFE0xw/KWHrELKoGqp8+JH3AkVVbdi7mkpvXaXduMkHCcE1ZfPg
73fnIE7ETTJL2vl4RfBbllRv7/fPwEK6t/+DOrBSu5tpaou1r7/G+Fas4jAH8jK0nqqjnHGorpkW
LWBknBTmNkzj/FGdoSfKH0evPcRDTFrFQkhgrDHtrVKka49USGePVM4g6xihasrMovUj4wLV66hA
AoUNtG4ER8E2jihQ5z2mRJRTyzMjhLBPRqz9cBvTIepq1dR2/ZPyHrUrWsy11JJ4G5Tw1i2D4ZDn
9O4BzBIPBBurnPsvCpTCcCWf96aeeRetn11vVcBJXLmVP9F7Fe2rtSTyLctIbeqb+5NByiV0mVpY
NcHxcr43m2R6lTsPvQ9oNGtrHhLim2ModVfeDhpTHGlDwQ0WHq4lvIH8qGVyNRr8MzrLxtXza5Tv
CwqYOBhQY0zxwUgKSeUQHeomIgdgIattGihhRzuq3v1k0NeOhIOtJsGNiPn6R3ji/IFMGtcIoL2i
5Gipmuu0weVPaTj80LtNdWgfoyksbl0b1cdRK7Z+Zn5UgH0IprTpOWjkrdCb/srKG9C7LLwWvlqr
nO7xqgguTmvJLftrTrRWPu1JoCMBcYGhTZtZEWwmA7zYo1eMR+tBnQ1aOh1NXcDx9KvfvejNL8TF
mle6o98MS6PL/f1qqldAp/4QM3N5miCOL1M7++fWa9rf9/dNLz5no3N+CnKqW3ZlYAwgGZ+gty2+
INlBsefoRrLD6ELgVZeI0Hb3EbresYAtDHT10doUuUvAeEPSXbucLZq+YZ5w/zA7ipTG19Z6M/9O
Kh12n5PXl4Hef1105fSVVefdH113k9Rxt0myCLdGobsn3tP2uUiq8aFISUSoWvN2nxg6udjy5GPh
EIQG8/bKuBQ90d1x+T2W9nMurR6vB7pfLSi6T0COBfMEveqYLYKL25V/EmHE3FQiKT7BGdmXeTPa
q4zv5X28NEq0W02FQtsqmos6C8qpwVCKe/NyLwimf72akKl7n7gYswOjbfmd/ITk0D5mVDohNRSF
KA8dUsvbwMhym5aVyz4lsG5tNOcztcZXQczyb9N/bctUe0mZoq9bjeFpZ6bvVhaw/ij1eRiMF0M9
ROhQeqQjDn2D9Kybp09yH0Z6shKLUtouMnEBs1x3vgO5pEoblhTVO5zyOGwu0WTVWL7966zoTf3Y
yWGfl8/Kk2cOHcRyxnOzLDfN2KoL9YrXDyb5gQWW5nme7YXF5R/ZXVggFr0PlW0xJE9OquX7cKoI
5Kj07q3qtWRrG6G1j7uwf4v0ql+Hrs84dXm19RHelMHcXOc8795i0d7GNPQeZVuTb+r55tpm4r+O
NcoFLfVG1HnJbz2I7CWakKcNffCOhHl6vb6ft/qQ+W9l1b3mS2Kizl6+E+nOM1vIeJwMeq9heUcq
XIUu0olb/2BQYj0PJjCt21YP6qoZdFJZA7J2x+z7HyKJRhTXKarD7+kCMpVlAgNFN0sQy+idrK7m
naRvsXEMO7rVsqxPyAsH+FTymxn3DVYJEnadbnnfy2hY1+Mgf4WJvx9NqAsL9S8zEqZdc1ZdLKtP
d1YgfhZYAW2toO4JkweHHBO6L82qrG0Zz8YRfeJP9TfH5a9PZvPtzl+JpgJOXll4xk5LCUgKHMo/
bbaCqzp4bRhepypOsb2RMQ4jkflo2sYOGIqBnJfND84QiptWOV+oFxDdLGybkrCGupc3tV5GWeVs
bNnpaytDXNBlvLdeYosXJbVKoeumM4hYl4jsoRgJFfcHmoSgsjK008l0chkbrlq/gsVJLKg2Jo+O
JKbUM512l9QJys3KgP4jMjdYdQ7LhSnL4f7A3x9sY5vos3GbWORXMR1RcvWSjFyIvEWo4cJdjZCz
fhHdjL835KafMCRWXh4El0GrMEQsq3nTJxkDmmW/aRLtsYra/slvsYfAaqtYtgsyifug3QxBwQRi
ch+yrE5e1f10uZ9pU3/MA8Pdpn40U/n34dE2WvFqQY5vhjH6jrIew3HhnluDtO+lao5kwQy1gE6+
XGW59jKqpvreBBV8cS4EbHTI0fM3D7ng+c8h7du/X6oXpsJKVnYGTzJHMLZpoyT70ZAoFcIknsoZ
VuQddXcG04eAGYP1QRs8TLkfrSPYkeyMBUCoySO9UA3uy/xIJAPh4ye1uKpldnhxMcthKwwJDEaP
sut1+ZcAd6FOHkCa8lVoht4hjSWabNkDK+VRCMXH7K9q8fhzqV6Fp/rXq+aUE9Xeh8x3jRaUIwre
O1lmt7oUMc7sffAeyTg59mXWbNSrfZqXW20439nUWtEZh7bqFNmWUFbXmvhR/ICvbmtf7MJuHoyy
+D1bEGa6WBM7AGwoBEtF/gfmsNksVlZjDgevcuwdIJC/hnaiP3XG0pTDIlFXA1fmApKpK+C8g8/g
woi7i68lxY26Bv/SOiM5K5mss+n36UZtCMIGXw208UXdZ9SWbspCd8+mPZlgWHn1RPf/YImofI+a
cToN4aSv7eUybhjyxy6JTq0D1yk3dXc1FCM/Oz/wbMn2xjeI2UaAcqs3ZLBPfSyVFpgbpm8Df4mV
pKqK+tEThr4aU6GtvFqrnXY7IB5jVaCaSqyEBOaqy1YVxJyBFoINpMxfwrDpj6NLWkZQ1eFLNnWE
xgGm8jWXr1E5yQvrW/hixLZO0mj+LIQfnjwY4id1RrZ07pTTA+RoBs0LkVBLC7GSrIA3w43dh7bE
/CjlF3sVTnXOl6/h2HqfTZHGj6WZebCocEnl+TyXYdauu9itL5aROZiVesV7VI3eLioo2tSUQysQ
cgRZzxTTzI1DHkfN3gstfjvoBsjue+xtl14N6nHPFK1ixC3YWRRU2XlRS44z4J1pl/LsLKi3ulQH
RDwr9y0BG7fta/Lvb4lNEuyunig06Ju/FaWmU7OX4uQXbCxaOxLHqHYmmXjpLffs6pzklc03E+Zi
RnFs+9FVj9qTY4sf2bKVWE0fEdfblBsRjx/Nogum0f9ma2B090f9rxKmBjCUS1+j2LXCrfKDloR4
Y3f2j/9fu/B/KBd8sVjAIZ6zbFqgxSbu7+q5QtPA7cBWmvwl0qJi/2dEHDXLNuTGjwpaF1o77wTc
4bXUa0AYGlo1N1AThH/MEiw/n3d3bXQdetSWQjJeG5rwkNbF77LTi5tim6n7d97ZGF9qhjenEl2d
u5lnvG5GCjmSgcVtSZCws+S1qHm6MjdFJGtFMN+mwtuWLotzl/WolqNgOtnEaK/Uq21bPWojlp22
M1wrcx5PtFl71WF4ueUxds3DGTZiVGubEdYhBofsAY1gbFAinWHCYBxin8W9NiMqXKsYv+RTu3Mb
r9nfpZGQfW+j7Ae5q+QMD19SMlZ24awAJ2FgL7o5N+iH/6K4Efo/xSa+zj1huJZBVqgtlKj9bx+Z
XheJgzFZfdLASPbwDRFHyFicpV/M12ioDKBQkroxh4guQaVDxpt946hUyl4GQldPebHOnFPVGE/V
AhyJPsIptey+q6s+F8lN84bvZJK+wnAsPhv9OPcRazUnSVVPP4rOfW/ioXwMYG2cI6o6hvykx0MQ
j3ZOXC+R796LDdXnNFfjNw1lOIZMgX6qQgvHiBF8WzN3EKC83dgn4zEKamLn+/h5Qv500a1hr1bk
xnBpVZvGPugeyclTRkICzmyrxsNDTpHe2rb2D7lfVmtZWu5ptG0AjlkuhIHiyYiHnDhfjTBFJ9CP
wozzVyOxcVk3rfap15xgW/dlT7UKazlBDnHF8hbhp4MGPGs9/dUo5o0tvkmcaZ8Zw6AOiFHYDJNB
DDaakqCD98NaRzPXhz9Qk5Yv8KV1mJBu/QLl3tzVaE3PpefHB2cWxqW3pXPKDfPFyKr8sZks6zoL
sfZYv65S8Y9FXhAkPzAIU9ta7cY+vg0hnMWZcdAwyktsOvWFqcoClDbaCSdQcx0Zdvao2F0Ys1D2
ouAGUwqjNUSRpWEJiyv1A8uY708fmZ34qxnlzTW10bfRKJm7Tps1/D38HX5K49GETLyNetepadwZ
rnR9x8DFseR5cGRCc8u7gMFGds3NgZQldaYvxMHchK/ux0Vy8FHf7TPhkzbQJtO1zryvft7UV31O
McFy4MFe79dE2p8zE0uZ5ZY6mPc/Ml61shYXNcWso3E/Vv14irPp9zLQItSr0J8crEXVx5IXnb0r
HFyXgmHA+ye0zJdChyI3evb3O9KTRT4tdIOLeDf24aoIAHo6of2SZfwWepXA9SbRsCoPwqPD8OKK
7cmbC8X3p1bCnOpgD69MrMQ7ZyQAE0uQ1HT6X9Jk0/emCnJPgzAAw673GkPTdY58+pBU3tcpiaMz
looR8xbOzChnyCHdw7yQbKxhgm6zcG68wsWTX2EmREj3ezN1Pu3ImQ9hMpXE63S22FODAlznNiSY
XlSkBhZjtmW+hSwuMOyRZrzF3IjF8YCebNio2lNdit7pNz3OWLfIFp+i8sGYO29aDdbkH3U9G7b4
1wXbsSDSLeriq0LM1MHMJX4LeuQz/s6+xEGc/ZjaU1mP6Xd3pi6y4jO9dvhSoqo7jWjJV41aKs1G
/+qmjrWZpW6fdXzdVmWefdqW3jLdAOOe6lZsjB67cNuq4XZFP9TItMHOZefgDqVrVfHYBMl6GjWf
NcbOLu0UUOiWcJ96t/oiHVnv7Hj2Tp0bVwd4TuQSg2tCV8PHR8/K/TiYM3Sr2F9rddCclAIpa7pj
IYP4ZagpuUy/DrujZxZHaLExTNv6VQn3DeehDyHrKhMMdci08LOOPLKIk/6RAgTWcdtC9l/Ogi7A
NUJr3VvotM/CsYYHY3EIkF7/PBR6j8wJOn2Gmm4PFu+fwnS0LkCw3pb/OXxF7DnzeUJuu8NtWjLW
lwY0PC+n9HtUs+IBL2OXX8CaMGby9hzQAjlBUVEld4uY/H45DLG5uffmwTSTybG0fyAGEO7TmWkC
SNs6aFAyDUCOBzGW6cXrhmOOGheSHg9hmWvz5YYlmH7B6A1DEiVEMIN03qjpglNQvBjtVN0Nv1xG
7atOpFD8snzrIDZe/Cx+pYuNgd402t67d+1Ts7yVqQmRZbHA46Ht0sK/JbJiGoGwokS9tx9t3NGa
2bbPXjN8Fd66wXXjZ5l05I2OHczfNBOHmLXnXh9Z7ZB+UpSE62lhaPCxIB1bRi3qAGsQXAbfLvhZ
Azb6Rao/tHGbPDDiQ+yhplYT5Firzx/DZeUsmcudgqD6DPSuPYaa9x3yHZjfclBVf+cbgNCW2exi
ibePHeT+Ps4YvWoiQq+mATXkAUzg/780M/T/7WyAABvjCVSlnsCf6x/Sd5eByDR0YbUPoWBu+4Xl
PVq5cxGZ81Vtf3Et0fXkBoQhiIRoaFpdX8nBnA6KWdNNEx+eNw87EzCq8lIgb90Tw8F28BNWS2tT
L14GGKtAXg/nzRxhp1gU+QwnnLN5uafctPJ2ys5ood3bQM9XLe+d5RX1Q5X601ZVTlb1w27CD2Vq
gL3kVc7wFpJIEnexCCNFjKfH0utAavyXgwtfDXSNbTWu9UIjg2OZJVkWxL6mxNAd9ir5AbNt3UAe
AFYBqp+oZm5I4aDO2cgKMBuJQ+Zk/tVziPKaoTqt4N9Nu9KtvFu+HJCp5Yn5La6qnVs15SWNK/18
R9vGqEOovwDlWYcRIUHvwU5vmFnbRmoQdgB/oDKnzb1tt2hC1/izooGNsbwsGHPh4mxugBYEKnW5
nj304Ss/I35CUTfDQRg3mFobI/Re4maaXgN23k2F4cdNxrV7mrNFQyFwHzDnItooWrIiI0NWz/6L
hwm63P8QKC8ybQ/nYeBk00QNiJPCf5b5sQlYMTDMYG8Ju51kwL+rR5d3sJ/KZ3Wo2/m3BpSyzvHO
W7Wa/lPzJCr5IO/uAo2Y9PqnmaFtEIQn7LsxbrupUr5Hzr1Va73Z9O2uadtvcxWWtyTtjhX00Ivy
R2B4l64Kra0OgKAedotVTq5nO/W7cUDmIVycW7pFt9vBpP7Lnai28rWqlZSGVp2ZxZivhRcJxhDR
pah6VCNDYH2qs3jqrM+wok8Z6/5iL0vCaEzQCevoQ/kzhH4rrlXjHc18qO8LWdaWZP54kDGU8mAe
Q7kDjfhQO2hSNRGUaCZoyy1jwIoxhxy7SxnxX4c8ZFphOI+eS/RXbgb5jUo62kicsLYKrLMAUS+j
FN5KgvOtR7fpX2urzW/SrV7VlTrowL5aNb4EKfbneWbIvcbAcZPTJ7/kA0D8fRBkoTBjkewXmpZ/
jTLpIn/0kveqGPGc7LwTIi65Rb7x4Heu9wHjNtsU01g8TB5edb0JvQM7nu+RV2dXXP10zHM4U0Xc
UBwi0EjKKewTvFB/1WfLe3QhZ7NZN7siQnGNB0dxs+YhukRWsoBEgBcy19G1BjjLqEs0WAeUo1ck
ae73RpNYzBbJf3EVXYIn/mYIgtbeRQpg24a7LI0UY//Q2ht945b8HvnJkUNxKStMTtCgrzyrbR7N
Dp7tqvczwEWs490zutXwShW8VLtdhiklut40qLaTsjTrUtQ2jga9YFJstiwsJ0DNFmFIAe0l892L
s9B7x8Tij4R49o0ZRoUmS9a+bg18oepxWt9FV8tlu1yGgmGartn1Vq88qrd6ip7VWWBk0XMT5c3a
MMLHsgzSvYJXPMhDj/ocbonXnbb3jpLxs1h3UdlcBi8Qt8JBGmgmto/aCMFoOjc/paX5L6lbdqz1
GfP7gU4iwAUMTbcZ3sKiG1ft8nViQEbIUTMN/2VNsf9hIM/nYGEvhnWaiYfkAh/855Li2MzCLGhY
pxhNKUUM5vFmIX4L84RlKpCu4xVXnJmSbyDovMseO77nutm26bFSkzYQTiFJhooqLKhKb6O++1mQ
zys8+73rFPsZTi3FRpGavTH5mqdZiFgRTrswtPSI9AH3KbO2tePEatAaXfGBvk0/BF1f7FzTHr8u
9yVqhxWbFFSHGkLl0sVJN7euXRL+VvOPf19pMvkfws5ruW1s26JfhCqkjfBKMAeRkizJ0gvKctvI
OePr78Cmz3Ef36ruFxZASjZFAjusNeeYtocJsDnWw+yccIigZ13QXvKhr9otA1D/r5P8/wNoOKZq
LvxN1wJBR3LK/36MZhQERTvXoAqzzl8vZe0zk/4qslv7YlB+uWjLgzySz43U4FicsQth56744r2n
w/8gd+4NIti6qOJTyo5zaALreY4zmHx1P+4A/fKXoOA5uePMtoyezLpEyWTuQwCL67l1cAUFBen1
HMUdot9VMKJrbYL/HDnZdArrPtrlGSSKkdZbzwJuYxO0wPameZyFY54KIebLkNsUpcvmOiw1ZHnU
pMFMqkn2SGu025RtJnaK1RRvoDbZZXY+e8QxL9+qFEp/G2YvfWGDlUtrNASt402+EzzkZhnimKdG
DDW+35uGRl/GyV7Uvhefy8FAF2k/+yWS+nK4NnPXP5VzUN7icv6etalyRiFKXRhx3t5KBfb8pWLp
ql+LaYje49Rg66R1UDnZEvlQn55Zk1Ey1jM0nEKs+lg4DDQL7MyNs1Oj2PluqIfGs8bSONWD/SL1
O2IyxEpoaLHlvU21cTUVkf7mz+YBw+T4EupxdQwjHTytgR3w39aMf1xOrm7YBjgWgYXKwCvkLKPn
34pDw2TNmsBedgT+F16T0uq2qVu6fE126y2ysuRSGMpL6yrIfVBRegiOpo+wZBsT1516m5JhBymz
gAmZdbfOKGoP93v43a+/Z3S6PbXVnP2URRixZrc45rX7odXtdMNCPt3QKGloN5aZnXIE7c/2HBdZ
/hb01A5RmWoHDLGXhLHt6OMWxpDjUKyy6r/ioli7Wlkeo7EtHhunYjquAmUPlWfYxeg3R4tNA1Ea
MzOa8Yx0t34aC8V+sEeDnKzFmpnAwF8DXR4OPWkL65Jy925Up9BLs/TNbMt8W83+z1yrBXcA16A6
UjrSnKrxSsex8Eko2V0DNE1TeZnT7kp1/FDOlvriTCI/YmmK7ivd5fkJHVatmN9r1jksSNu/sGw9
NEbrPjs2HyX6UtDgiaEDFWAuXg0ldhRDo4y/+JoS6mGfTo2dJVSVd9b/Gco5dTg4St94QQokva3x
SHZQAy5RCbjk3vIXYVIe7j51R63JZgzbbKuq31u568ZF91fRROP6n68o8f8uKIYmmDZCNZCLMD79
Md0GNSgNO8P5abCsbp9jRevZ4DniJJayKLyDFeURsYE/0a0pCS4yo+W8V5Z6gIHezLi7OO2NHg/O
NWmSba01zslNUpbxfdCsfT//DIuw+JKPjNla4f+gWYj4QB2/27plrvramW7tRGbz3DGMq2X/DN6U
iOFFZkwrDK969qHGSHsskaunUaX8MxrJk2L5yovVN2vZD/XbBA7lACwBW0qV7uT+uZ7gEvSJwoXJ
vTjUhruXo31opw4NZWZ9eZrStr9Wb//8ycpP7m9kM+ZN4nuwdkGvg8oojD8mUDEbpWui7zjet8pJ
LXSvQjP5Fvj9V7dY3GP0sVAZdB/3BWBSzl5QoqRw4slaHBm/jsxSPIZ+9FZKlVeVGsnaUektK+In
cS3pUYR6c+2AB65CUBab5X4qrB6ub4A+5n6EddMLQpXcRrWwkks3umSDiyLaAIxRP8Tor9qlXZGG
BXLJyqmubZ/aJ82svZZRd6VYqFy9uZgxMEIuGIWB9d40zvKBBZF59vUANLThkmkXTzDvh2XVbaVf
Misfl/5V+2SMk3oB6XCRvXl8w2tccinlIfZVGnW+0xjgR6CtVK5mZ4i8erKTR7DLzl7X83DfiLjd
FzjUqObTJ5cPZZ/+FKbTHwCBkj3OxLVPrLi5jq3tUyxSX2ulCM5hqgHspVW1VQOM70WbUEMUrXKy
k/JVpTC2ydzGeM0SZT+IvMJH4ZIOb1NGFTVXjdCAmSogj89dXYdrLOLut3++UuB0/rHmJQdtiYnC
o2wQM+Gqf3B9jUClZo1T8ahNUudlTE9Tl2y0RdlY9zE7epGf7kMqPsfXuBXNvkqytW9llDXK6D1I
mvdxKoLP5SBg/t3UqV6v5T4mbzNQlVkRrrPR0Hb0/tHJLKi1YjDHs+JC8fSz5jTyTV91DQE6PjRl
01eqjZAzEiu1c4MnPG7lvtLUed92i38xNxUv1fJNYBpsInVqgPlINabg/9oJqphvZTeoq952LPbk
NPtCobHjRzowD0iX0d/tZ1e4r4XyI17KRLMjbkUC5MuvzOAZaUt/dxM14o2lxUADZDAONTzTrTZY
eMzVKvqasCvDulyehdVr234Ku4dujD9wPo0Hw6icLbszmo5FZSMD5gKU1507fhOaKSgUzuLLiGM9
AOO1KvRToRoGFhvlKcEoj2Nb/QqRvt2rSJHd6SXWoGvwYxMcXDEom7HunpQYjY1RYuLqVKh/XUO9
8F5Vm51G2cyWP99UJfgWqMr0NRxBRbAofir0Kni1S+dR9gfH4YuKFTL2Z/UWCSt9IJsj9CQUZGLJ
TVFa89yyi64EFfznqm/yuDvFVnN22Dtc7lKoWg3nDb2peaVgT74pk3iXqI7edYq9H7Yl8+Gc70bL
GTxL2lCkLSVbYnnU6hM3izjI+ozSD5vcz5Qt3bLkIQrJ9vh9NMx96k02gQPSmDIthR+bbta/rHKW
iLP/2QIu9wHZWo5laJZNYeaPRQ5RRqDpLXek1kDsn2wgloQerFDh5rsOQdGWmi58hzR6nma3uulF
JV6tYY/lLngV+LaxjlmnvDfEazFky1fjAEReTnU9I+M0m6mMlMmhaNzubVhEhEuUBDqQB4O20bs9
2Ri+Mao94qZvd7M6ISX1UWVXi+baXsoOFINaz/ycKmFdrUy/1Qtc6r9ncuPx37Oxat77IGhvWUzP
EaBDvQkWVouhs/VPtOwnt8VwGnE+MzYZ1hnl7AxLOcxoVegVuPQaM2BFcUaMquPh07MQ6NLu0dGP
fYqsRwM6Tf+yC5e1x9+TFzxOCI2O0E1LZ1Si9/DHssAfcqvrM/TEVHN/yF22fHDyOrzII5CwW5e1
YpRbNsVr4yXwNSiUido/9Sn4hkHJ4r8yDRwtFY+PycYhF7ZWe8n7CBY4DOd1gEOYOYWkZsRcfbsa
xVTDAbKC04Dix10IbUmus0PUw+4uvTET/xWNjv0g5etg+siesGxMpy7V7oE854V8ZYaTFa4ceigD
5RYLwg+RXNpTtTzoeg84EPLKNsAumnlj9NoK0T1CmaQFWFfxHotS7TX50Hr/PMb/vyHeEY7qglE0
Vcs0LVVyUP+2cO8q+miRhdxI9Kb1cLdT1c7OyIzwZnZ6o19NbUp290JvZEQIZMb4q5zaYV2zmVPM
cZ0OCPvv5c2qjJmbpM04I8ftdAeg3VNyBFaFVadV3zWCMPayThboCmY/dB5y5K/hKx4n4jZE77rr
Qe56RKeRvAzxMonnJykBG200iLh8pn3cpuI5p8ubDHa2pZ3ebJLMKt7KEUM/BcXiGC2n2pA+2c3g
3Kyxsp7/+QOkkvn/KhKUhmybLZCjA2FyzAUw+rePcIHJWcaoqQfsttExmpPmaZzjjRUN48rI63Jb
GE14kg/6mDarO47aj3A0DF0+UT+DYCinm5zKhtfWsQ6Mt25XjmiGbWpl9Xsxkt+1WNKsLCrXNvib
M8kUyc2t2ktdpIH11dGuWWiPXKPsAipYtKPPTXE3Nko7I2+cMqzh/+VGNjAnbMgw0LPrqIzsoccs
2QMgpFVy32r+2qJbk00dniTf1vR/jFV4YOafPwwfhYZcHRfkzm1Tv7y1Mzm/g9Sdd3jNtvLcxVK4
9ZumWxlDzjQfVZo4dW1chsSaouWOCnYzCtEMDaBduuuU+OQpRvtgNyvNyOrItdb0Yyt4VuWhHP3x
i4b27zLXauI1s1q+W1nDAhCIyRktbny4X2eOX6QrVeuib6GPbm+RrtEo6TzQI0c8iYJxYRTzThZ1
MnsstkmnguFfSPryOVeikwDkQgfVpltqOMFzaAp/ZfZ1fJCa+DpU24utqI+xdEtVQvufV+sivIjc
0laJUju3whLochTL2TSxVp7wxukJKAtN22RmmB9m9Mc7yojuk0wgKZEkv97/EFByH3iVsj317+4c
MCjvi8Q0N3ONYLxMBloj+BeG1qbcscCA5YN8vkib0++n/Lw5V2Wl1JvUgcGfGxieAnxS3p1J0+Y+
KGOcGztntn/WZYoKS2OrieJwPhIM6bKbGi/3O9lsq128NPRblsSAvV13Ky9dXZmeTXNyDtE4sSSR
KzzKar8udlXDh1EW4slZGBKFndp/CfM6xSmYxJQcdHUaCTQom+LYpgkRP47WPZqD210KGHuedHrJ
F1QtCY9GZY43W1fss1sNeBZi0nWRViO1lq7h3oEhlDUqnQaqaHFnsaVSMkaq5XRMgFRFptjV8Wit
7xdDBgMa8g1kY4q8wSYafbbOphhwstsYH4Iv7JdF/xTS80HaGSTZAizGM84cHv/lBt2+LvdjqUXP
kivaosjy0Os5e3kxowAgiDMqT4Az4EeGbCVpl3bPvW0EK+FP1i5w2mB8aVJ/21tTDlfA9d8MfTpQ
o8q+hyo9+L6+lCnZZ67BiMed2ONJXxkIo17UpJg2ajkFW7TZX2XbuMa9SJmj/JBnKhTVfVwlwiuM
WtnPFdltSSji10mp2MopBdanbD6pXeIeJqhlnlCU5HGKSIFaVlHSheDnfXBR3R+l1u7vb9aoyVzx
e/5v5sX2ffHbJKSsngM68eOLro4qRGQEKvItRKpVMuqr7UFPasWzWUVvRVM2j/IFo2twBS8/DKwL
7G4/pztRTtND5eTTA/Y31LBkvCJad0e8+X1mrWntX0Bu1ccAtJSnYUO6SLaAH/XmWYpu2/q14s5j
7WVZD534URbDRXab5YNsNssjqYUgJgvGa/0Q8/dTSgj69d3PQQgFmxvK5tCJ7sIGHRPL03JWL0VQ
eaZOylqaJTSXyK/ltYGxwEMG4++oRUA3WB5wnbKQSNzWOcX+hul21VuUHTWo9fs8KBIaO7tGj8Vp
cs0PWfqvF4KHNrOcAn5QZHH7ZcYN7Y10g78UOjX3eTkal+fkq0FZ/kxQfl/7Sa+egVF40n7md1X1
rE+VJ/DwKErv3OTo1YF/BxAB1thi+bmqZEE2mGwD4y5i4JVqdfUOXS0ZCBMAo0FNsTmMSbWT9IyS
HF36+clFGqGo7XYXk56kHDrlg4K/e9VWvrKpzC46oIh9+j0WqVNanZrJ/tvwhICBMla3tD5TN2h2
wtZQN7g1yna9uX+M909QfpjTAG/I5rua7xERXFoVkUhzc23Yk57us2tLncerF9BQ7XJjIvR9bKk1
Pasi2cmnbV8r0Xv6yjk1AuWMCoaO3qyOxOeCI5JiCjtVf+gt+RNuOV/iNE4vWhn2mwak27qTnEq6
Vqnp64w+XYX1RK/Ir8WZzOhozA3CDd+gcxvBzpN5ChbAFy9DRnN26Q4ww1FkytD/bwCTpAeiwsJL
ozef0LSYvSOr+FIPgMWGWiENq6rH82SH+sYRyfx41zji/rw1bqQ8DG3QbQXcjgfM2mgucvUqhZ+R
Q95xEKIZG/Fn3opo4YUuRzQbh/uRfA4M2q9Xx84O4F6qxvr3D8ujMcocKHF9v0ZJ442OGn5tEf3u
IzScW9mIR3PmsZm0ty09oeSS4RG51uVGDgFyMDCyMbj28Fn9bq/qlXqRI8y8DDNhZl8Kqw630Jvp
z3Sqc/p9NM4QFeOin3Z2NbYbXSVxeRruv63pjbK9z5VpmCHJsc3g0oSMV3odFYDFDNOjxBHtMZL+
kJiyyB6Dx0L5Cx8Yjj2jxC/XTH2AkQJy32CSzlskyq5VgrUc+36/x4A5FJFjhbm6V/ZR2VqQWmyI
n0iH3utxvC+SKrDsrnWRUN8ObcvVsK2r7/rWTliKtZWrXAg3xS6OcSnIU/kw0vvY9PbUXIS6GmYj
/RrTvDn5jYMhh+IW9FxgAPLPS7QovBA4PR0sxkD5lOaTDCBXy8WMiiyoS2WjNrZ+pcSobEDUoqKM
fu0Ql71iVHfsNptdZoGn7GDBPjPhnKyynL6yDFO25jLDqonx3AKwx0reOa8qt/mxBAz4K3zoLhyi
BtR6chiQD5nLoKyP5fk+MvgIa4BuPKbpQHrBRNV0YrRh5gn3eal8kx9wBPdkayvNsmkQ1Bk+dZOq
RzniQLSwGXhjmakgTKdv8tujLNo+1UQBrQHOlszrXXtR4/q7/DsHPWW3MkfBtoF7vfslbTKi9CL/
JyerL2HlxEd8e0jDwInuzdi2kUUd7+xnpwl3FvCHdTSD1WSSXoXt6BIGYxievIxzP2WGsur3vtY2
Ve7nB7UCa2i2w/SaBvG1Qmu0xyINPHhZY/sAYNWqwY+GXuohV8VXKWbLiubbqKTRsdJBwuC9BIOG
YyMuWu255kxuIqMw1J4LEnMWbfkBHJDGetc2n6e4efIBclykKzmoyoVQTt8/0M0nQ27XIl8R27ve
3moxgWiCwkkcfCmzCusBqkyuJ6U53K/EyrrEqouyeIo+MnfyCuaED9anGVxhbT4pRlNs88RF2LQ8
ON2kYoFbToNUfUO5AqYdiQHj3yJHBnhHqk5JUnOf1Pp7rmXXLDeNn03aQBgcje9hGferngyHR426
+SpvZ29w2sjZza2N2iPPiITshYvxE7t7q8zp2ddq2EhlCMgBapwnliW65Iul7K/I2ALYa6O/Is84
0O32LNUzUo3FkgrVgG8O61/ZXvRoN85QR6tIxdFVQGIt1rSt601fIlDfV0r5ySJPQG1jMJASsQKC
0dohyuDYqKhMy1D7RZJlw0d9y/AvSeYj/jNMcelzEpuWWgtAieCYmcG2goRyikhrXkkYl8R1sXJ8
mORHFbNpW/pHtCIMHw4HrucljQOPzypJg8kb77oAo1MwCtvILDX1LVPyGhu3nazlFSIaQ98X0fyB
H6PzfJ22kvRMLujAjri6LwZXoxe0UeY5Y5buHEPYMPXM5H40RB3gbun/G4nz89DZsxFji3CpjebV
wJBSe1CSL8Ci73TElALCrUO3u+mGwjyZOBSurlI/3l/1+7g7OmGDFcqf5l80b/x44crEmLU1o246
9dAMToTO94tv9ybPfj//+9SZWtRlsxpsWpyPi1t6eZTgk8Ax1FOde7AmCRBsWOUg0frPi6J0/dOI
d/tOSpn6KttGPcM6iufpwam9lCbqg3xoLPRdK4qILWAZvd3dz6kmHHyQiJe2qJ6rViG3fFmXSnwj
IpRnK5iskzJl1i0p9qg9zcNUWFQclgDeMPK3JRlur/J5eHq5h0Tko3KEgs5Rmb7Qy7rUqnhC79Qc
fl/HxnJFQ6tjFUfQUl46CUjMJcuQevMeRmlGYspcs8gd2m/1gN5LRvrOeXALJ3JiNzSJoZ3ffJIX
b+4sxhtqD+w4yoEy2bwNFxNxmerMsMuRrI5aMWmR8tWOatdBLZvQ+gqAYzvqgMpnoxpOWV44zxOL
VCloafzipOJ9evBz/4wymPabonHphYlVfcqkvXpQ9/KunKSHOQsylvlVXa7Hka8cOhfiib+9lPVD
SfmNJ9V6Zros3c7rbbu4KE1Kqt2ilSgnk7JqnfvHiPHvOU3EAUqR82BWOWNdo7nQHrgJ7ySfuULG
GU3jvAmxHcbl0J+t1DbbnegOlutmFzzj9iVTxKNSx+VjxKZ2rPPqJRqQJsg7ABd0uo3HeqCy6xAB
seylfxN1fr/w+7mmsp868qYO4QJR0FwItWStHKHmdxRglv9PLHE+umMPq2mqnoK4bQlV/e+35AQq
JonkKL+z1O+nW8Rm9GzE7ZW+KNixobrKMQPhsL6zzY4Vv0T8TaG96wHJX5kAI9gGQt/X06Sh7aYF
KuuFsqw44edGLii0o3xON4Gpq26Mco1yIy1U95RM4jvF7tqzwVXRWC7gZ+aUdCNNVzfy1LFrWL5q
TsbX8ioOsfhK2Ow1TDSNtSk6lWxgr4lK4Wdv6ISgdrr/KB+QvJBYPt7C5RkqoMElisYHY3Cs2NMU
y0LgX6nbtehVyAf38bz0X2qdiMytu4QB+JYae44Wk3SwCKHSDhWn6ovqfpqUTv9YjPHq1yc0N7f7
fZFlcNTNOfjWump1T70zB/ujbKwv6DwW342f+dUrMQp4q3T1awO97P6bfdi6GwmtcrBFbIQzAxST
kOfllOm82wnsYKc57oJ9YPanEJbXRTqUjFrPz9Y4vUoLE5ktwxa2Wrf628Wvha/1NNfrsBrRyC9b
u0ro4hLl9ZVuMcpsAN33a1le1vJBUcoNjrqvmmb0e/k7VN1n4HDdT1Vxpp0+dQMBeWTedWtkqPGh
9JE0R7FbvVaMCIBxjNWvuQ8eB/FJQJeCwLehyCnvCPaBoMjnSGa0vW6Y9Q37+3IlIPge0vNvqFI0
W/ljepaYI/lsmfX543SUiKXcaDe+kUZnP3Ne5Odlaa1zLJrB9hRqu6/RmH6hEmf9Bd/pHINJfTHV
YD1jmsLpaft7Y46Mt7Yy7noQyZolwQ4uoRxdcpesUqlONZeCgTyqQqX0alwHzeg3D2aRJZ4MPIjc
aO2YHb7ovuYLXMbV3MmcTTRP5v0aC11AYjbrE8wBTbdz7ZY886XLt0z+pcimddegoaPtvygEaHcc
rSB7q3v2EsrwhqYnOwehW9xXB34NdMvPy2M/o/r43yFWDrZhg1A0b9K15ts1iSxTgTgTmHzXnOox
mt+SeiSCunAefKuFch9z+/bp2G/dwWWh38Ny8tmirMJBidj7MwsvV2MgUvQtMq00b3rl6DjjY+3b
4fn+D1BiY00buF+oGZuXsjV+mPQm9gEf0i53ZvGIE1JeSiP1170SVCaOGjKFK0xWyxMm3exVPuwV
wH8/wqDyZNtaPnQCK9B9maLkot3La1SuhIh3zNYjyJxFKajs7gVkNtz5EeVv/C89OBSXfzTh0BSD
09ARp9MDsgz9j2p74IrSiQbTOMxp7H4mT71SfADuwdZPtuO5J8N9awC+WFm0+zPiFAjq7bG5s9S/
BANNG7pkOkCKUm9jClKw56O6ZiDNrWlfuFy2iZ1mBzUoL3pf9Df5FLXAcquJ6r2ZoI8oQ+rc+l7V
aOJM7qeBUEv+q1oxBmcb1I8iio5kLxZeslFuLW3gXDU3gIs6qh4trZ6hqnEgc3XmdktifBUKmHV2
Ca6VJXRt72V6S6ulgWeXKkb4XMy3xC+/9ZWjQUwzoP0NKUppKzzEamAvi+rsVuTmXu26+CeTCgfW
uKcq7Wz45faYK8q4U5b+kSwvhYUJVdmqDnJ/i8lwZTt0Juh0J/jnDAZoI6y3FnjMFQ2/6Ytft1+w
SYafCglMq9bMLW4z7Gt6FkDbs4MlwBaZalrOGrpq0lexz0LyG5DDBvaCoFrCw/K+vE1thjVmUs75
kH0xQhzPJIw9dYo7XfEbh6Sr01GIDYJtF/HikQql+dy2bU9s7/TDmZIP+YYHpbS3SlURNFfYH5Mf
CdLAI5qW7IwN6to7ZNMAXoOQTQXuSgXh9mbIgJqTuLkRFKUWKBE8ERsIkewOgEJTotHeOVbOGFqY
3WbOwC1Kzk1Go8HL5ZWEdst6IjVhRVJUcYFz/tViB/ZQTY27BLHkeOo4tfEp7Croyyv5amr7xoPp
55tEV1KAhVgTekUbPVkDpVHobEHFzF5jDu9WxyzBDjNQN+3g2puiV817KV3bhbH+Q9orCpbKj6qI
doUVvveiNqkqU/CoxzA/idT/HiFPNvJEedCEzb+Witw4ypZ8gWNxeZsoCdX6QPjN8GbHA/kBRVE8
te1Q7/qZTm6B4hJwUNs+OQvBVF/aTileBbzn4FN0+E0rdjoYzaEGfqCq2WYUsM+aOgm2haTCrBVV
8XwKxVd1+drLwUHOlI3xdugh5rtto3r90rFIoDqf/aLfyOWWWdRMV6zR3KSa4WdBV5UaqClJdmiz
qr3VKPlWwW33JQlbcJWdod+cecq9pg9WZSzyj8BJ4m0Xp9qBesF8CwATxLQlKOUbC1+fIHfNANs/
T3N1MK2Cu6yafNDm2g8xCqZwPSKVKC8kLvI5cCu8dYVZvecIjYpB6TVyN5sEktTSDSpr3OrEbAdC
t19c0r4CxsKHJBmSfVfbB1sBzhUMdrNNiB/y5BLnvgymEgTw7Z97kMaSF/33rrhDn4Ymnoaca0H0
mH+4qYkM6Kzc6sUht8W7S6DiYpyNnrs5TKgxzSthUbeRBcaCytTajR1tzz7zqKmB9ZAWlk++sRHP
RMSl+hZa5nxBDvRzQf8AQP+Uq6x+Spzjcoaw5B5Aojjjp6KH5t60mZSQSzjn0sqVVVrl0b81Wd1F
WvHHX+gKBnvD1NVF+v3HX+iQr5ZMBAEe7kN6qVvPDik5uI214d1tgEAjYvcfrFj79V1Rb6Bhp0EW
AtxwHlWtfCx1EobxcZxjAkd3TUv2HeQP4LCIOR/6urJWOO/nR6XSnqOojd7UfKmXgmQsUdPs6JkN
mjdPaXQaGoOVaGYk18ApcYQsL2NLMSADKdoRosr0lY1xNzLI16kSPxKfSQMjbShvjY0FKKN/jyIh
1lKk1AqDukISvXQo2KYEeQe55OF8rqdTLSx0OOlbgW/z6rAbozgAiVl3q26NTrs7ikpXNl1ilBup
dh7T+ikQaNSKARBnPKKUkkfhf48K1v8AQ40nWaCT1fwmxqCRlHHlVZr+IE0Fg103+4kRRjjdXzXa
OMx86qhsoKMCalEo2CR9DSzJ/TnJDZ5bE4mCu6YhoReDSljU40WJ/TP6EXunJqJcyWYEC+L5rLrf
oKH+UBcJWW6nxlZV5qvaKdYmCGHiyiPF1/zrmIPYNRbFVtRnx345CyEJX81uSDwtcrZATMeL/A8p
vAdrKp/QroYRXwiOUT0DE15Fm2ox/UsyYFzrp/uIKLIyPaahkoMoZjmXJPbamHMK+IvzzkmCT5c3
d1OIGVtXVpqTR82thyIr4MLvXPclpr/uhfWi+dRt51NDoEBhxQ4OmH1RLqKb39yni9jMDCT0rCm5
fKPvU/xdJ7VjNVTzT1qr4kAog+31uttcKQXFaL6n9PH+FhOBmOmeW1RBHsbczkpDGWgCQKJWhjhD
Eq6DbiTe3Jso3++VuJiulI8Wb+4vQ6IICcBgCD8l9VY+G+f6t3JskhP4KdiCkblHfG6unHneSb9h
ugQJs+lamUG3k/WY3w+yUFPoCAzQwGlHsiqZWsa+WAoig/Iv45kw/zf8mqHC1V1XsxjLNBNl+Z8y
H0CbgYKWilCwye5dT1jJryqUmubdxsHlvgmmvL81zmx5cdd4csntGkG5ysK+3NHQLrezSrZfvKwJ
7p9kHVqJl4qkXRtZQcXcMrv8JM97bmaY0kv8RUBinm3g7KfmQGlXzKOnmUH0XCEX9Eg7cLysK9/6
JbNSPgjrs0yH6FE0XQP4edBOyMhHVlmJeRh1DMRU4qhW4dFblLWiugDjN85an5oUiMLoWKcBxpxl
bW/YbUFHynVekh5YoRIm4Ur0G2uh6Nmh8d1GCP9iTfoHbuz5KHnOCuG1D2Vk1nuBBcb1XW/iBr84
tsVuPIftCWsR4WzRjt/inJieJfjOJe8ut5Tc3qP3pWXruwJhe1StQmQypGsPzMNYHgBzJ8aumdFt
yB+ZNVhvYJ+6VbU0P+Mp2/ts9TyrjxE5NroBcgiDg2scHAKM3opW/QFkrf/qL/dSaeNpWX5tamv9
bCVxiXp7NHdaYkcbWC7jxRTKcCmz14lN7E1Wzx0VXtMsgFj3ZOTcHUvEyV7aqr8QPMsWDXE8ldCH
PItw4C/KtUEz3+WdwjQpPGuycNVqDUNR3zxWdftSmt14+u/Td61Toiq7Jl1VgWa+hkJYW9Wdxo0Y
iJxahrFgeQCvsnQAliWAKQr/b2VoQzQ7BdUbqeMwYJXYMHbD56+ph/4f6MpnuZRPBCjcvB72uG6s
W4xJeKyT6SE2kwRaAKtdR5niB79qmLPGHthJ1evLbY8Ti65ktB6sjiF1wRQWw2fhWzbA1dg5OjJL
Ar6ntr7fkaHPDS2tFbE7gVrHqxXSLb6gn0XwEQFKrERPewf7/NygAfGLFywqX+Q+xan08prmMUTh
tgcaxu6qLxao7aAUbFTRHmpQ//q1OprEQMUpdh4AlZ9GnS+IEqfYQniMjlmsdTvZ/qq6JsbZW4m9
CzwDUI03Qs97ypJOYd+gGp8Dux5Xn1TibvolwQMYytQp5QFwgfUrXkKo1YX2rvupudt5bshTWaqD
y79nakHzWQT9AdmQublPzllC/qRlzUiFaFo7Nj2g0IR3h+Hr7E/C/XTcrDhIFkBbhNcuhKaMxP0g
V+hyrQ63ZOs0jGrUjwCZQ3uRDW0pDcrJGV6RiFNtqzx56GZBuNeyjo2hipwKFiRpbVFgQ2S4x7oA
gljpQpa7Lrb3GQtKoTgbezn7/WOgG2h76UV/VKzYuPVucEYE7MVDH/4omnwFkW2I0CBhgmy6xJOz
jVvkzqVa6g2WXd+GMmnPOfJandLCTW6zklkhzIU9BMIpkAmgE8w6szZcL/HBDQiNo57LosFsCLnA
PrTW8vh7SZvjS00NFkXMtJFyUtmN74gzV6iunOxuXogPuGazMCi8u20RUjKaEIZfSigB9y9sfj96
QDH+gkYGcZ5mVduiGrPDEPv7GklKtiYr2NiVE5FTDbyOc6Pwrm3c/YA21fAT8vruvgXqIVbu5ftI
6cnSNB+zbW751cOy05JqEYswERsbL1G2aBXXWpPar/ffjWP/22wNA+nkZk353Ibd3lXvSem2lyb1
Eg2G9x1bmC9vLleLyFNi0b7mZvOJ3/oQ5Fn3CvDuP0/LHxgMqiJkUdx/fBir/yPsTHvbVrYs+osI
cCbrK0mNlm15tvOFcJyE81Sc+et7kb6v8/o10A1cGLKUm9gSWVXnnL3XfqpbcbHT4m47Hm9f1BLM
poTs7LZGdXBlZxE5F2M6Jh7V6WmV5YP81aeE3uXQnYAGDo9q9LGVOUpFocv6pHncFUYwdJRDWzsS
xYfuV05VHoZk5UxuE5gxJ5wrlUgHpkWvHzE+7mUlyHqoI22/sRAiGqyHzClOW3FVxa2NUtvpd61x
v2jrLCG1fmhzNzzrSsOGb4tVbYibdegAEZkmwRUYz/ZjNsrdd4tAKbkU2kTbrdFY3yDOOZ8vhp7P
vhYv1m4bKMavU9ooL2lSHJIcuxqpRDGfV4G/CNLFtSnnHpXkBBMyll2wmfaj+NeWptdRz3tkUcwX
WMc3th1Z7b5RSfsyNRTIs0ogc1QaEyGjTKusGmRCZcH+2URWm/Aq37dm7PJDxvJidWZ1g2vkKSJa
sgGpd7ONgHOAEYGaDuZvoVcGjg9iWIZ7B43YCSotUxKnnW6cZnnt1ZL0wHWw40Cn4qQQzce/AAEb
Sf3l+z34Ftbb6GU8gUY+9PAB3kQm7vMs02mBOFV0tGnJ9Bo44u1wbeExZnEiSG1mgdrmytsX0yC7
c3tuU0s4fXKX17K42d5Xp8m5vVZQgYzC+YTaFbnl1DenDYxoz4o84cBMqIUtrCZ68mGm8VGTUv5Z
HxgaZ5fJHY2blGi3g1G5LlcYElV1ASDcDw1deI5T8aFKX3JUmzSVMedpxZomrizHQmTqK9yVg5tE
9q/aqT9nujs333hBhRx02Dx2EShpXD9tj8omeq8K9ZF1fbkx8ZntIF9VP5R49C39uV4agmKlqL18
sg9qXA5Ht7K7s4YQHnDyCt1k+nNxrFjs3TDm7G+47T1GPKQcQ6jdKJpmBTUz+apzrBfGnf3tYHKs
dpa2YMC9IoAH0wV5Q9ZY9v/IpTV7FZj/eyFqqarh4HB0NJ0YSc39Dw9AX3PiLKIGgHN1X1KWvgEQ
953NqbdxiOa2Ug6c1rEXk35xavu6fjNE+BFTZd5XUEpfCzeY3aLgUEtRbgqVCeLqCC3IAQm7vH0d
LNs8/X0+7pT93MtTLG31CXkWRY5uZOdkKMdgRE98aiEn93b91K80MrKPYeWX1niJdWd4zkasi01R
NAc7h1JhR015m9BkxLLghMwIFpcmOZbJiPn9URimFsRmmh+kRZJNhWz1idlXd9VLuUctz9yvk0y8
Vgja0Nir+1a/3/5V4lcyHza1fvr+1kaLqcENmtR+enQWBo6b5FOapxhS2c0o2Ar+Rp1vyefADNpL
0ZB9waRMXGPC+fwKWM7jVE/oPJtzu7XlO9NhzDVWy3EESRDEoQU4ca0loRmjTQIV7pFTjjmwy6yg
JOKEkziRS96kZ8nFsCAZtfIBLUDsKVONvnf7zDLawYlODHISfm1iviEX17Cf2lPROl+bOmN7/b+/
S3PTBT7DLdHakX5PPgjAlzqZf4QScu2ozcl9O5KLaklBI1OgI6BRsLYXyuwwznh2lTjZi7jWPmwy
FPemVNsDYiL1Y4pBcvTR+4rGuB+5LG7siHhOBS/thwixp8atziY44zXKqNR8p26vxpp4Zg05KkLs
mcftzyYcIxJrjh5lap8Id5/PYUFs6mY9RgxwMzV18QLg6LFd8gHlfpF9tOPr5u+pBF26cKKRpSzq
9nRhlslJgEdDclEbzKJoVG9zE21gl1KxK95x8G2eQ5cDl14P/49h0flP240FJdCELaLpjnCpfw1u
yX/T1/d1p2AlZxZIPo8bSKn5VCkzzDxkr+YYhUdbI+i9mVYTAc+XKYnv2/NlFqU7VMdrjJOukR4V
GaethVrgjbmkRvz2TY7aXu3NRB7A7J4tw17eWS3p+Mjii1vM8CqifrxKtuxLfap60piTr7ZSg6LA
nzORmkrHuPnR9JRy5FAasDKnMkgsPIXrDGG7gOjX3xr/47spjMrzt3KmnNGzoCfC/qOUFahpHkXm
Uj0mU4I/jQP4I8gtDZhdD4WBRNFgOy8sC4eLVJ+tb8pe0pfiaGaMx6bWOMYLU8COUyqdFO08rQyQ
7UshJwKzhfowrE8RtzV4LXQIMJks5P93X5IP6D9XS43PDouJrWItMTX1P9p2g+IO/dzZ6aEY0inc
s4ENl2iNvcjq+RDG+fhemjrZPDONnSqXwDoFxNBNqY7W1lvt809mhKikGjLxy6rPfVuHv7mtKY0Z
3N5TCH5NykjhYIXis2ZOsBl5x2R6pPNfMWwTHQxg5pXIve6jdP65fah1ab3FRAA/9xZhtJZrke1h
uqQrD8NaXS2+BWXiGK4AVA3y4EFENLeHlY6qJC2D02K08BTisz3MxYR/Ma7L2yoP7zKX2wAnPBle
mUHIsxPNP9I4uq8Saze3bnk7r+85QB5o13Gin7dv43aCDg1qebd9O6lxB74wsr2oBAj5zdZSYnbo
cWwuoJ9+l+vCPBgx6oWlOuYx9mYWBHXXCCKK9l2spXd1AS5Sp6XrdUqp7G09zL4VGrLPLfbezkG/
5o63LAEnAAfySUnFZ6nmQBP/9aBskp8Kntk9Rjpqkq3ilkk+AdLInjJweYxSGQgtxXhlPW5etGzR
j5hVYCsm3fKO5DzQiiiDhDoz56SC2i19kpxJeBIvekjywHqvjjrMCWGJxzYGMhJakQ2SlaR6kPnt
yzAS0mHoakeE38IUz4i+hq4mW9yS0wOtZmLjZZWc2gIx6/994eLc+c9FB8qCwaRLtXUDu9j/8kW1
3TR3fa9Ep9Ym6UcDCvpchsLd97LJdqx54jlxWsSBmsUcaX0VSsd8GxXh5/YiKCT7oVm9sttr6xdq
Am/BM763NIgb2/NLVRMYbhvwz/gLHVEaHDVbcd5eJDgdz77l6oft1b//+vZqV2viZA7kp/Yue+Ay
9sKPsX485s5xnrTyafsiCeUIBqVw9tu3pNJQr0b1MVc5G29P6b2bMQx1/vm/an1eLpkM3//+HSO+
OS/ROYri9K2enIiEZ4nvwNv+yAS7T0I9u3N6+ynR6T5tih0cF4yYVAIsSoCyGPZr80mzFzvYyvWh
ULQjZDbnZoxL/YhSzcFoyHNVX7g3qjS0ozmkJ7vTQvusGSK/gvixDxAJNX8r3xGWKJBP3ZpDrkrv
v1F19A8qM3SoRBSG5F6cNgl0o4mHAW3aqV87KIKfzbOTlFnU+i26Wn/gvPZujp+WE46fbtoaQYSk
Fr+7nM9V47w2YdTe/FVDINAmFvF+69zrrPWeujIJOGsdG5tFu+Dmf6OqfdmWIdVIOV1X80/8qgAh
aJN7VRgbvsKYA6UkicdIHRlOw02GnFcL5PjreLroWrB99MAvs9B32x6z5OLcK6r1Qx360ndYAB/x
Zos9ZnRybIF97wa6QU6SugeCL5KgDWM7MJ32tbRHRrhqD7OsDP/9EYba//Xcv/05ug99W3XPc1eW
LwmH+2gsO+rwdRW37eSmtdssqDD8vOcRaFMamCPaIkvctZv6O1IBGSGKPn77BkGicilX3LETEaGe
itr5AcP1cJsvI2aZNYdVr7nZqc/eK8ctgg3M2OXuSVFphvjl3Jy+VQ+EgPihYRV+zTz+UhlN82ZE
EKzo/q2e5hScg0QfwBhQZ7tcs/k2VU7lhu+8vySprU+Ziz/D9T+1bt/5W19yjGaFmVnTcT3Qvyg5
G55KTHB+OstfFQHMOq50bKHgucMdPWLr/u8jfO6rPFUdzttQw+qVzCvU2Tg3iADDVc2krIrIqm3y
PVzh2vv7nIMVpi3Uz3Zo8QOojvholt1gIS1YjVWnTcT63bqPnA6iKtRqt2IulMzzzfbo7xcVePNJ
cbvvP/H3edvnBlEuuoz1oGut1t9cstsXdgE1QL4SBS5t9rtO1ME2k97K0XiI1SBC+4MxH6sKu49S
vsHpq++7qvraXJaiT2P0b+oUNDPhs4xDXS5qchethtbzlM7NB1QSSOXmFJ6X1u3eMp2m1vp8XSFM
mBBxbp1HNXwDVtF+tyHz6S2yCIXqo/q6dW5ThWicKqFi+nsbGkO0fD+Xdc5wVCDOI7ugPToiCMVu
2HCeXu9wRnAf3yrGFGK5B0w7O9BdzF8dkTwsWp1/wMJYd3trb0lux2UNfdvi3/oYuaFcJu/7OyYO
13quLF8R7EIbClAJgbv0Eeqi72s+s8zhwI6vPaKsAAs/Jz+zucu9OUyVhxzg0k0RkziiM5b+vpZT
autmaPqbLRCbNncwiGZ+Jv2kvWph+EZXo7+zeC4gROqwjf4Q4EsMbyi8h+1t1NXzWKbl89QSgJIp
AEporRPHXEhUFs9xhV9JSQmzopHDbwL1nNtGPW0MpyomuWa7DbY7gFr8LYN8WFk5xdvm7yWB5M6h
0DtvtELLVPZdVTu3ZYHyvgTHHmRm8s+vMpdkQHTyvDn1FMY3wWJ1IrA0UR7H3IZbkdXWfhNrR2bd
4/9sHGpcEudgW/1ZH8SJ/f1Aif95sL2E/CnQtYaksS9zEPKydWI3NlfWZw4Z2LXuhbKQO96+1F8l
irPX9oLVFSH23kJeA8c2G09WrhhvaUHTFzI4UHw9xFeNBD+ddl1ju3ebKXYm5uE8T3GE0dMBfFB1
e2lEubesHpWtgSSaEIHZJos1k+q6yVNKwSyFsyuL+eowZPYQgWE+ykbBg2xM46knkgBIQ2S7p2mg
aawWfiOtq+Zguv1eHweNgHCtUQiN5f72NAbKp1Smq3HJbC/h0n0ITV/znddXKZeUnVHYZvNTMbXq
e5WzZe4eB5P4nr8gdUxJmM0R0wSTM33Whi7udSrSe+bg+o0Nv//7u/9+XoyWCAh8lj6Sxv32jqko
QPacWeRh+5Y4h9QLw9y6I6LA3om4zA/9stuaHFk0AYzLCSTq155HVlVs52VmB9urhbvQ1tE4bFc4
sLbfbdLL/Dqt/LkpWhgedOZp0BmiAT2ofjvtDq1k+Htc0Dg2mt2+lKXxnqfSOCU0Zrcr0jaX/DR0
cDHrNZjMvjNWuen2uOwqEzYwODjVipkXE74hd5VUKB3r5YxI6pdZ5vHJWEMcbMGeMhEvcZOWXqXO
MEOi9T/p7BMwsPx4k8X15Hpws+iLNhMG6xBxsZUkO31VMJEZ2R3wfpC5NQDsSQcXJ9q/ntpGe8y5
//kf7KRfLggJ7OGx7PR8R7dKwQbayDvUXgvxGQsWZNrW3TyZQT8Sp/A9vSrU+CwrithI0ZfnolI5
dGX1rdyO/DqH5ON2dGh0Q95G4XVgBh58q/Uy3XZO9L5rRiAEE+QV4OicBq/p1vT5nNzH71axDjeD
zcnUeulobtwtMdOdGmfcPcQj8ZThvi4Qr+51V1oXpaRk1Grlh5VlOCOnuT9/l2zfjhtmr29tJU+m
NjYPW8tz/c6YoG/mRmOdpFWlt2D+sHN0lqSTl0e7f6hMQpN7sA9wm1N7N6xKHjee7CezNd/bcUp+
onYavMlWHGTu5XjSlGSXdU0O9kQVb01CpNPqLHaq4qqpQtw5ofyDS6DZa4uUp74q6ufJjUArJMlP
FOYLPRvZXyfkHwGEhvrQ4bLhjYjvijUVfJNIdKWM9vVCy7a22tP218Ow8yInVX82VbzqCJvsOjji
LSbx/JAwWPDHVeaZpYTKloi64ONjXxnbiq0+MTPPrtThlxrlfoucKPLwA57R+befYT+jyF0a/Qlu
MeIKkh48q16Ub1+6tinr1bTOgnHSc+aFjAXixLQ/nZ50+XVGvD2Plis+l3HisDEzPzWz1j0hgbcx
/ONnalhm+nZ63n617csWY5fE4nZA9nITm6HtSSZIlyTXaaKpKSFfbhNyeg5JRJPz1RQjQwRUXpCZ
ulicral5KUk8xP2OTu6cKRiYqizOHod2MgKr09JHt5XYJUmzD8xltx3K4yyt7lFckljAlo3gp4Mv
0UV4sNdDuZlocHIIlb0lFfYpG8012zHpHO8bnukm4lauEmp7VYbPHRPSana6szJp6wSyP20TgXWG
iVUxSw/bbCCea+UmrvUjQsb7LQ8cX8/OzhXlR6tpit8y1mWrTa5L02NqLkXERE/rThEit+9Hi4XU
rJF2dSAW+ud2WZciz++acPKkgmMzSUR2Lx3ULGClCwzP629cU1XcplEXPUm+s5JaucNihfUna8t9
5U41Md7/4xHzYb+wQbGuw58bO1wTBMuWHbmIBJkmta7RowJxCKgtvSXH5p6+/Ot2wak66fY9gvx9
pg/ipYrCoNIhXkXJ+Gd9UJnx9CfKZp6JotPYu3LXWBgHNAON8vb79EZ05+oIE7S4709m33aPpJrV
zB3C9vrNvST7TVBXVBNaZThpnebXtZb+SmacraFIqytgzJzVwJ0ZkuruC0Ku1xaJg4cLwR0eHURc
waBqy4Nd9s9bKgNbawxlHmuLFpn4AgnbBpPrNp5BgNOiJfNdknb/fFlGjDxp091BmyjP2/OMlf55
kYEdWenaJ5D376mKWRvdxWwHlLZRc7f1fYxuogbXjfGxzxLXAwEYnbM1IqVvV8ZJhQttOwh09MWj
lJ9pG//jHOAkuX5BUJL5fdqj+M7aT6hvxgtm8upu1vtPiqSMRohX4V86byLrsofnGTv61yDKEh9U
5QKucJaTjuAlIL1rfrcamouadMi8W1ptjw3afKGa+FaYUxWqp6Y2HnWj/9oSWbYvscTa4OTo7NZF
atSIjvi2A5tSoQPqUGyHeTXeQ/PXb5TY4r6F4OX3UZj7NYLA/QrYOQ6hEV9kTkaf0HEDqkl+t+kd
tl+zqMlCGUsIELaqoGLW++U+VaV6kykkk4Iqev3GtWFguWryqVsRbVava5CPnOGOGfu8V+u03/X6
U0fewt1Y1Nq1R5/1MON1267WommYRKfwqCZTRqDAE0bns/Erynjr5awJaCFeTQLX+6SN+k1jZSNs
7BDeRm7/W4aGwV3yEqqhEny/B2E0nHvOaMG2OGxf6lLj0N6GyGVdIj9WO5GbZ68FuhdcDkizV0yJ
b6ysuoFMYzIqQ5IpauOiF6bjk2yKg6BScRAo4jiVPbsWB1pE8va9mf0UPbNrknj1XSIeyeuuHt2R
1A2OAl1ZPSWauNB7f5icWvelvs5g2+VxwnNjD5UIZIERviI+Ar3VadTWMfRgzztjZE/qp8XTRrJs
hRLUCdawkZCaCbtK3oW9J3tDQIs2A8vIGJiAcQN0K/ZayE+cMYX29Y7b2wz7J2AyMA0N8i7n7n7R
Bflkqcz2atw+pJl+hNhp7XWR6X7Xz0R1DchXJ3ciaSDsL5gEbM8tsr1wlyd11mCKYyGdFvwboYp4
bOwtP+uUN0J2HzKyToNhypydPTLpIHrqV2Wp1r7HndLE4kjhlXqFJCg6Sgx6MDNpsGVH6RTPCM47
9yCK7gKkUt9TYpxH05hOlrRpBZNeiQE391VhPMTZWHhdhU4kZoToT6jWPG7mZ1w/I7cqepAexXn2
o9d/wA8t6zTb6+Xk16ZzgcqaBLTmUy9yUVdpJhQ6ML8KPdofEzRaxFVv6/ulctcjeReJF6v4QYhJ
9eGys29ZHJJa+hgnB6tlgFj/wZJwJ9Qe1bs1P8+OWu9ERSNVdl8NlJLA6Fc57NeqiDUXN+fYPHkY
t0pcffIc68kPV9p3bWt6KVeANhYXy1AKoMYK6UfL+EnbDFUzbee2cMh+trBC57M+sVNF4Epn50o3
4Gvsyrcqca7ohhbPZasytFxHZy6RTDjDSGdVvQqpnFGuKLf1MJ9gvkUcnjUSlAmWxmSC6nNxzmpd
/LZqbvXRQEphmz8J1H1K4pIWbq/tSbZ5VpaC+Ch3/aEMe8/YTYfTS2fZhHVWIgKZWegVDSsw0tqG
N7oJmB5fU0snAei2bdjL0oWp75QiueGgWU4C53w4dx5gCCYzphb6iisx+k0Y0lnS2oS6iRjuYHBd
Cf4uxK6Z3IbtTDVESixKr5dykIbvStxL4AgyaEL43B2qC3Ix4w9LMc0L4iWSZByP3NqCDxXXh6Ul
X+CFjjIrppuwTopdrsUkj7dPrt6SM0FAGSaB5g0U80dRjLlnSPoDMK93ZgJUn660ZIzEVp6o/Q8j
F8AraREMiRUdDTncaxYHga5LHiHslLdum76HiNbV2Z19O2mwVzdrUP1XOGBAWBKi1zEkg2rV3qfE
vGAY/s1JZjhIJ3ow7YFfxKH3hRPjq62b3OtdQ/HCqliCscaL35WEnLhzDWK3O/czzUedOFWmPqTE
OIogfOjSjRyqSET+rTVL7XMGulodKYuJ3d+5gg4fpE2iDRzkJkPaePm4/CJg5FcH+IS3Hcmi2y6n
qNE/FYyh0TR219lWkqAIY3Vf9aB61OyVhfme8PbZdxJaHRhaXNzBPvLKH6Jo21OaIyrJI7lwLedR
0GUl+XAqdjF4wf7IUQs08ltK9yKIOiJFYuuQ1vLecfIHLKYfir2ElIPJK9RsJ6gQ33okrOMPKSDf
DTNuaxLdbrIkPdi9y5GrVbDYKTZd2PIFfmJ2BPFTMUT2XE1Yh0XWr2VNbYIxzUde+quIx5RCdp8A
sxkLk96RedtLCM2hXr6DEUFqrKS+zb0xGKQ+xhlMY71uDliRD3XXZhcjeu9CZ7cw5fJBtWCvHzio
CRpNTk91RdzODZ4cNsOJqA6LQBvXmcCzl8k9Loj3XGvaQCoZpBuu/ux5NLXlxXWJk2t+G/0yHLQE
BXIWt6Q9VdNvF/1egNMxjq1P3lmAWNXrsoQXUH++Y47FTiXC1Le7J4izT3yW/dmOwTrJCAWrPRSf
nabzPmFM6eit5/HDyD/QT9oDAebaQ5jkJwjV867t4o+yVkdvUo0P01qTdsPwvYuc+lATJO0rJDUF
bZYHBubN20aScmqqrD0MfyD190To1SjPdModFH90ERTHjQIlMUZ/ZkB4QPZ+XLB2ZhX6bW1RERwh
P2Lihki5h90uxqfMvJVjig8u1F6NmvjSgpNSQKY5zMxZ2at2ku2buB/IPoE/mZXxDdkx3oh1NDCZ
SoE4utYwWXZzBHkhV1qmdcbE5Sf/YCF4IOXpQQ4DIhmc9gTuBJZt39pt/0C4Hoq1mf5oZb+HljPQ
gv3UlLLc1WNfwQhMmNSY8TqMfQZL867WMTB0GJ0tejJPSKQmaeiAJ2tgDGJN4EAwnvuB0/iMgGho
5uHi8L55Rj9+QCXbzZYacR6zsBOCKjlXYf0Uoh5yZwwY9A4BLhBfLkwkZmP+e9KjRxxk446JBIYg
dUBB1BooO+yFxByjeczGAR+AfXWpV1iA+LQgoyudpgZuV+W3gB9P1K+E27W1HoAkxcNFQLdtLY/F
ol9HFekRM7LXHpXX+Y6W6ldVGlfSIuZbzCQBHNrP0tC4dsx61+Lhx6r8moCz0mcSbSwoCzt7Ieg7
ool4m1ofEYwW2fT5zraolScdXtbQXJA8MR1x/LSklhstlU1wqvcqsRSq1uyxN82A0C3WV24i0abE
U3G/12HWelYTxYFjuR9lmjpBAfefVdF9trPwwVHpXGsVwyCDQhC/fuG30TXrmYNlCJMzSYOMfINw
N1CseetRk/3kyPEJ+XMCc0pbY+v6KcS5kP1xWjwzmDoBLZYtFBYF3GOCUyuu8NU3HwS4Y+5LMu1s
T0Qs1SC9nTwmHC6C5CajmvsUlsouSvMgTwp21lwoHjwJROj6clvUxUfRg9C36DIVrftgdRepfURh
IdHxcEhsEA8m3QhP4JaxKCcel0o+JWnGQP5wTHEZeJGacf4Y340xJZw1S5zbbGqvzdS7gdD7V5pX
Q7BMTH37MgKX3hJRjSUhv4uGyPVmSSwEPXeIbsPMWC5KPMMexY52YEYudJLv9bXdNKLFdUF++aoD
7BqlDoHwCwPLpqz2Y9jFATpO08OZy06g5T87WnJMOaYssDFiRrzBmlI/mwnuZbWzes9ejzhhWBxU
Ex/IbMTGLovRlS3CZZJsvCcobMyCS99YGvUZ0kU72zsH8TsrV3TJdJS8bW38wbGOglpa7HB0JCcm
CsGIjz+nU8lZnL68hbGwrXgLGwPv9WiEDyo42oo9mMunHU+Ep0GyuyJlaU8Dds5a4h6yiS2/n0xy
4NY3vDat9xikTODUnNX0MmE0Nc/kpi+vU9NeIidfw0252wfd/jG40Vmh635JRfKbsgae81LXiH14
50RvPiEZeRbxGhrzc0II7yO5TwNTiKtbdEQjtgTmMc8DNVGyM3d5kLj2COLFIOdtIPJNRgr68bZ/
GziN57oKYBjgsO+4v0v2w7xMUk/qVhlMJqKgpis4HsXAchQMm2NG9kpknojOIBOdeVNG6YWW2E1p
1jdB17PRathfWXbLxlcLjsS58yxNBLzEMw+eRB3LjdmmRkKUGQHAgB+vSd4Ub+jwy9TBqEQYAWR8
61gNt+vdMvDrdQMUP6x9tRK9REX1ns7ZvuJjTcFrxHpIUkjskgU71r4gkvmgdfGVmI83nL4cF1CI
+epgzXj8mzvKB/T25G0nFfXSTGg1AQ8ZadRuyoRKz9tfNDDcm974ZSlV5TlRTJh9Yt5woBr90Szv
ojSA5WQA5uXkYe1rciXHUsPnNhJAobbaYWTkNRo2ctc+W3zB4AfPLUt85KHNumlNu+VJodxFU/zL
hh+xOnoGK1EfwA15nVTqW6XosZfMI4mGfAhM4H/2jpr4xcxVGs6/wFScWm6FXBCxZpHMatj6LXO9
pzJ/ZCtgGMCxUBjwSQeG6eqazVIV+ZOxcq8GjKzSAaA2i/E1p3dRVfvePva19nNjnSg01fcEETm3
i3jW20UPGp2blbkb/Qz12ttaMLUcHLqdlTgvWHgh+tvULs4iDjo5lMiKrYD1i6txvZFVd/w1j8UR
LYc4jh0CbzvRL07P1JJ8TZ/wy9LPH2aUmYBGfrRGfHbShbQpzjw7U0TSG6O7pmrU6yCZk1slMY7Z
vJO2oNKrOvuUUaE/2lW0m4ceLyKF1VKy22Be1zx9Jm2DMvCrC42gJkz0ZqTmm7GBEbHMv70wzsia
8o1IhifRQLMxFcaG8ygL3wY/swbjLRQl3U0fK28z000vM2j7GaocOTvH8CmKylibSc4ZkFGBnSL+
sEdaULbQryLCvYLEp9512hk3e+XB+yNlNgpfhElYcNm9K23v63VdgZJKXsK8UfwBkrxXWtEPu3Yf
ERJgE6rhlAKpqveE5V06lX4ZiXa3NTgODiUcfOPSSYFaMPnsQtb/MXT3WMtu4oy0zzriGlWP2QwV
sDNw3qixMXo1mUJMLGKxkyWJ2FlIGV6UQNPyELmX2oQ7wZGrpMvK50hU1ZBZva+FYJmyyaAsZfES
FtlIede8tzGqrgR6TAANtzsO5QQGLiR3dB6md6f5xULKJluwYLVUZo47YQcGxn0Z7Ri9/9DQtoqZ
5Q5ZfhqBi7Nijs9d313hjhCNtzgfGsPufHB3Xa5es1gpOA/9ksvAXF3gIlFwlHpqwU2RFoRUd/3j
XKYkyNpsn30SVJrT+ImW0FmLX90JwjnhBAyG3T4wiw5/I6mVXjhkQJgX0imyuX3talAGKvVhVsAF
bdSdaeq73qWsZaeitnTEU4MT/0R8I5Gkhfs1ZUiMjCnuHlwY8maofEwRUgbTXKmhXXQqanWn3WbJ
PPj0zSdvwS3BlKd8y6k1vAyzd7/u48UcfqAF56JVLTVQkx5KDjwmGuOeYL1Y2AYDAqLTAxEvTCA7
zOOVbXIAzR5ExU5rZThGSTsg2Jj4IJWTha0MnoGTFGcorqoh6sWJHkx3tkztj1ZY57rvP6c+YmxK
2euXOTAIBXu9Kkssb1HMe6KW8WnlNnlunDqrLAFll/xTzuEXzAmOqpp5RRGanxkbgK4DQ5gNjbMT
4G3JFVPMA9ECwHSW+VxHDqNs0f4B0EuB6Z7isHtDwP8olbjdpSaJu/ycdjzp16RpdE+rrNJPCrhr
OdUH6GPktKSbG02X7tlsf7YM0wZZwatL4x0cZriS+Z8SKEjAMT4iW7L5Erq2c2LiJHp2orUMxsge
7exeeysS+nEWprMArdoFjMPLMjpeargPduRkHA1DjsCF8izz/mVKKscneuBdb1puCau9c5QqvxFF
Y9OnXR7KObkZLI51tZX9qWmy3thO6LnCKjgLqu25DxO0PnE07cQsJMt0XiFhUO50DUyua88/Zn0s
MNGOnqMT4YW8Zz/VqQebQt0pTYSGUUcIP9UPuRKbaCTU5wGWoudypXuWMuWMXxkXRlntwyj4TXzY
Oe9fE5GKwJ2y0O+IMcAvGvrI/cogNSih0a3wfoxIvdvG2Ds1lBs9DTp1PK9/O0b1BlPcmeU+owkF
uz8bJuLnBTuwwti+ZbO1un00DcauabofrvpnSjmYFiNUz352MwbpnFizWILt5WTd9NPvagChTCAF
nLOY5EsjduTJXukFa7c7aA0OkeiNTMK8YNu31Zq4iyUNONT8mKUWB4VlIAQxBQOO2vtF0bOvhKZp
NqSwWTv0wuwWLYFiYUEHEnrOmTLI2RUSm7KYok+wYrqv95LLeVgO0Mi9UIz33CnwukQNwMHSnruE
eqdUDrbWvujEAMKf4iYyFfMlnnFdF6n6WKbLz3hYiEUqSIpKO5ZqfYp8ILA0DIlRUgeFzx8mkoKv
wJtjJd7NCm0wQdXpqPan2YHprZ3m7IyEn5Asy84jbFTd9vQ80salDPkSQ215kyD605IunD5a6UJ8
1ZnZUYA/0N9hih1pB4Lkp6O0wWmEBhGZo90QLB5zQfIn6F4hd9XY8oqRngDTCcFwfhEwHy6U7xHI
NY35tFbdMMpeOI5wY4SjcSFW5b8IO5MlR7Ft2/7L62MGG9hA43UkocLlKrwuOpiHRwR1XfP1d4Dy
ZpyT1+ycjkySh2e6EGzWXmvOMYdjqpUu4ckEG0JeWIHyyVcj7XcyozZFhHtQkJ8ZTdj9DZyPaWO+
O+lEdDwwicLRL6VJa2yosOQJVdB7I7BcDMEjGgDQ5PZFT3tJ59D5klb7VFvlNXG8jeIxpIOvrK6N
HkL2QAkREDvidrn63Qpk9TRrC8w4HGXyIT4HxXLpBNAVnnKUbzMhCg/OplRI1cirbJVYgeJqXfdk
MdMDENvqm4RaGuWThHFSRzu7id57OaZsR8xxpqp+RXVbPRjtzqjIKCJIZI1dYe6aCIyxNjMBmaJP
SGDlqPx8LR26ZgpVYl8WF312Y9k0de/pv289u0K/NoNxldh5mPQJ41rvhSsnZh+PtjgA/zwM3Fp1
4JD0Vb47u+iwpeFlmlwFkhDaqAD9VRa+pGMRkENsrsqKosvMysz1nGHaWGsPwfm6knw70IieNY0g
ynBG+qjDA3N0Kgybqj7I2peu0BlU+H6PxtDElxHHRDfiBY8KWorwpTezPGni3umkYtqxD+7DrHkh
UHenFWV573fCogVJVMpQ/TCVsFgNgChXBEwVa4tbuGYFhptHyWdXK1/q4ECXJvdG9CWJ9mHhIYGq
sHt40c9RMcMj6ez7cob6x8kIGTH5wFS0MycZnH0iAjdacQ5xY6wI9kKr21W0ufq7Lm+TbR5F2VoX
7Fk75vRrjcp0ZWfRRpRNhiXTobbWjIfGSrhjmLjQ0z78TCrvo7QaKLlsHMJcuFb0OsZavwpjiqVx
CraF3fqXDj/+wBFRuHBdeirZ2qHaERhnSxXCKXLXtVqHL07FSW2b7CVToljWtFN2oWFsK78tN5qt
/Eqn9BoUvTiEOmufMOOD7WFcJzkm4LKvjW0x67eJ66LgyuUvzHLFvgp78g3Qsei+Omtqs30QsuaU
Vf07tS2MUvTVHXXTa41yF3ngT8YKgEjL9tOrLh4AwqMWE+zaK3ZMI2ynREmzRQWIB8W2RsJ9VrXp
JG4f41YaAmiM3kgtIeBBocwmHUpuGO6tCTgs9nqJ5rXyXTFKqoeWj9qofDDoz1Wiv9ZOdjBj+zU0
2cnUWpCurYwZf2wiJXK892zSP0oO1qpr7blP/RInWHBV/D1E4Wrmvmq0az8N52yQ3NA6U9sl5S81
DA9ZX+7NtlEePcJ+d5gi3Sn2aLdBgSCP09WTZrijCvjwx8FcY4VKXLshnaDiO8xwAK8KBUY6+vis
ll/8uUeZDzPPiIwnRzlym0DzMGI3LMJDI/zPZmrZfTn2b7WQ+wpNZ9aKn81g70XsA2nQ18Y49HcT
AkwJwWVjR0a0Fdp9AN6Rc02vOUhoKvrkuxIOJ3/LZVClrPNGMm6smHlVHEKCaERG4m/7q90UZtLt
Osv0dnauzQWTvM9Bk7V2/6Ui6do4Y3JsM+/DKzygwD0C9ikzroaGNDQw8mnlWYNb1AykaGz8CKQo
1igb2ekVxja2B7iscceKaGCnJGCcie7VazCFT4VPRCrQbQA5tK4DZB2T6p1M23/jdhwM5e8uS6xN
FtJCKLJpneRkRkd6TpfDmx7LmC5GW7dyO0iqdGGimZJOjGmde1lVdca1kt43vnsFSUhH+4SdrFYP
xaqWQUlsQmyhHmQ60utquTaomyg0g2+7T7uNH/kKq1yNTMsYv+KgaHYNH6svCFtGwGHFxQsdeUEP
bReqfbtD6Gmi9ERwPDDFXoVo1qjF78HOvVhdKtC+MDWrFFyIQjKJ7an8ei/bFscsoaPdIkoEdOw9
pwyjIJtzzrL33ZGMcmhrzuK29XL0qs0P1Sb5lRbRx2zgoNz090Ax/XVes1hOXny10Gvd01pgd9RR
fVuuLouKS87SXa/UcMqH2TaKWvaSE/ARPXhpJEUK0NodJ+18TTqOG4bdAzrUDvcJBmI5Ru8FlWWI
HuKu07TdlOcQ67P4GEfDcUQQo+6qnG253hqovvP4SUbbFFxWRbLKWuE2KCeCmgq/uZflYBymntwf
PPo72v00V4FLQEAot2SyvZqF/wJ0PsIBsTMiGG0pd7xi3HcN7DLZB0wAPIEuShMbA0maIURJSCbW
4wLhAcDKC6k1I7excF/QPSd5RxBaA5jCrLOEkwMGvWdKC4SqRltBL496KiIiaAgm1/h29IZ9R0cf
dqj7ek9gPEOVAZGj6LvyDg7KKhxZ1UVu7w27fB218VfxVgadt+/0iE1WLMBAlE6GVD3LTr5V3U2V
arnNXBKq2b1W08Gd/ARElkA0RbY6cKYSFSrb3mL03NYxUSUkQ7ttrDutGN5TuvAzDoCrz/62mrNZ
hQT62eWXMYhvZCHbHEfCaiiKHRRb6MoCnps9mK60UmKGfbkT0nvW6nHvNaqxxd8IJKc8QT5Kt6QK
Gyut8w6VKj4Vh62/bd+DKZ9oVIHyUUvzJU6rCWhW8z2g0CzCBK7A2DeH2kg3Ucyfzr6RI5OQ9hTI
3yJ0vqOWFc4QlPdxqpxJ89I3GeipsvHZVqA93oZFe5jaM0QtL0YarPrbmWTa+JeBUFooZoO9chrz
TfHH323J0IoAQzJ+ZXdvOJQzZtETpx4hwUyLl8rxiKou1c8yZ1CKHpomqRlPWCi+FFM8yTlmPVKb
gW8SWYtTP1VcSFQOgkpJT2Dytb9Me5tMdvCCN2Xd5LEPimF8M0pUlk3HGakPtCs0+p9dQN6OT/YU
yDPjJUaQElTinRnDV16VgOBCxUXoYJA9Oq2cERMaG5ZTlWQvskaX7fSGi4YaeWr4mWfh92yZoqRp
1shVJ8Qs9P+HIR83QkIewd0epA89Hnv6I3qw1Uh41/PJQIyHPgza5BHeDjuWiCFNZe+QtKdwytUd
FBDIJBVDc1pVzO5ZhgwGdg2E9zKj+eg4SexSbq7CgIvCgFpP3gsfz0kRpOvi2DU0j0XCYtwwtw5p
4dPYrIpZ4b9VlHC6OPq0YtMSHEOC1NJeTNswD37WTIlJXp2X+JCDPNFKnfn4roo4Rw+1AAaQevQF
kx1IwictKdp1SoxOk8+BZYzqlFh+pT2uJbpZUKE4nTSbkwblocXdnIInzja+EN/ARez5Vv2SzzMM
tHUwSQTBT2x3D9j5/B158gzuClr4vfNBuni2TaGoXm2SSzf5fM8BSQ+5RvkSVv5FWNHvzPjSY/qb
ogfNyObiiVzKjZLx5RVey1BcrY4Vg5xVw/hn18rqyXPU8lAqKkC2tNtX/rEtkviARog2p1KZdPDt
nF/zfs45Akpf+6dKPZMf1JK+aM3S2Y7vhwNhyrbejmnz3KgEAIVKy6XlgTaUXx5XpDvGxuMUFeWK
guZgC5Jhgtp+tqYfeWn/YFotgY99eY1BolTfPgLGSLcFqnwgAwzo01WpSohb3SXxAO2D1+b8XEWp
Ldgu6vmaDSb5prYYdwD7dpZQvbNd1NAVKQbjqYHya+Z3NJ4fSvJrUFSorxCnfhXzpLSM4bWzFQE2
g2EalxlcKEVR7iuU7tXYkL1Cm/oghupT6Hp3n1sGlOhzgBnkWFkwOkytlq5s6KuYjW9eI8PT1ypQ
vg/bCx8yRIe/8wiXeiDN8y2jomZBIvuxRUCU9j+s0t4YQa4dgkE/xLRWTz1ZtKeFOuDYXEx6GTEU
saSv0RTmDm8Tcr6JR/td+EOJ1pKd2sypbCOU2dUM28mreNhmJbgJxM7Jo1YDPpqBl8hGyeQd9dJN
LSU7z2Cstk7avSXN+rH10eM5CiXj7eUMOipSNNF9FresAIq6zwsPZk5BtuCfZ7aXfEi1RgtBPsRT
1k3+md7RWaWjPEtPUUz4TlYdtVqMpwTLLq75GcJogZ0GTOp2zXy5YLV9G4cMWzPZWLckFxtzujTt
EPnxbEUh0ntf4lihGhLipCgoGcMl/HUQ+t4YI/WUojpsiy44ZTZuQwZmBLnqWCUX02QsLzTFdPRF
FiOMuGmyXVn0xFQ4A/tOtJHwIbNtpxswYVjlNpZwBs54YlXYtxNobyAEW8Iulh8IifcvxjNwHdIR
HbxXPVuxOZ1jAuPY3Saqe/v/KFgaTmTsKm6vVfplnJD33sjrTN4EQC0U7pyyeMbC8LmcUUnzK9pc
fMD5NyMGNkpkh/vWw+no2UqyhVFRrH1nqi9J/fLX8Q2V7pA1GpdPHv5a2CGY2G6vFhH6okn3uuQ1
LCGKB0wCv7OIPIM6NT+LQHm9/Wd6Agm+Un1yhaZNP+AqgvjnFvXUIrXA7WLX90NbZ0eEhO5IFCvw
QFgaLUxwUVBqSRx2O72tT4lB3IGObiSeQ4djS8OTFvTWfSVS/YIqmj2vYntuGfkIszX/JzgI6yEb
jIgFnbjnvC3Gz/l94HbXmtQBjJoOaZvAf8yub7ZKmnkuU218/xU1cK/HH1mraRfFSOZbMJ58rtyI
+/w07s24i2fte3w/Fd3ANHl+nXoFO80F/t2Z3X1D2+7c1WN1tbwZguyEdxDtAze0i9y9EZyYQO1C
pX8oI5K4BvGpzubeyRi0tRf05rotI7KUBgwgvpOmbtFV0CpnqMtkqCn7VfFWyP6jXjj/6kAIVewE
E7kuyiylRQqqC/5LVm3cZaoW3SsdcvEsNhX3pvCvHGe6TlQSpIIyr9GZ6gndSl4qBLrIsUP1pEcp
NPGEMOrYszEW41hJ2cKAQ7RsDn25beyBPFPIuC5jVLlnrkiGVxTtgjR3a0IA6YpWOUNXRt+bSM5a
kYnSQslNLMWKrt/RPFXJmgsCdxoL89UW1FQpAY96aDgMpoPsSoB750VXEtFsG82VMvf6uRXi6h0P
kW9sFnwzzZqjqjrNUcS9s4uzfL6CB+Wak4kGuwX1J0M5fwM1kCq4yRh1q+q+GpGHDf5c6fg9nOQS
LRZFcOFGFh4KvbOyTe8MoNkyAtvNgMB2FC/1xiwne8XkBThhUfT7OA++FsafJeSwY8OBNmFOLzVx
zPdWkJ7xYP+V4JuO+i8YzOlqpN+0sUPSPNomfFWEjvMKL9NdUSVyqzlT95yrJJeZnmyfnYXL3PRB
tSvRFDLtEvobnq8AT7ZX7cL5JWr6aKUNVryL+2neqM9QZz26iFCNrpOdw4IrkdMFs0deG5NuSyaa
s76tcfrfr1HN8IlVtcWaELvL8qVJkR8kgCkGaVV5fzv0feUMR5EzbpslupFSsEthhH9q44Q7OWHm
9pKGHZMJs/f7+veyolgxImfL4SrDA00SA8Sj7S3N1UbYcmr6rr3r624bkAWAWrA19qYWccSntnn2
utcOZ8bldigIKPjNPJN5j89ajE2AZxGROZXtN/uGdeRC6G99KQw6RXqPZuf2HozLDX+ls8sHZh5p
7VQXNFu6a+UlffSBAqaBwfKN/mHNGj9+6uq7xY6/iUj2zc2GTDbj52IeksH03euifI2dMXN74DcM
mxjKLMJtfTA/RFh15+XyBtP0YQo4RY0j2Ukt+ZXSC6ODYrKOLFeoYmcPQ10kjylF9NUqcyjzr7Wv
a9cl0xs19gZponK4Lfp9H44P9NV7MKErAG65kPgXG1QGlZaexyCQa1qO6feY3MEmmEUkzXhYbE1N
Zsu7Qk5X1nL0f4FiK4dGsivEaTOB8LIQ78DEfOK82y+nmF1gA4TsadB35RRLVLRYt5gRxQZmmWjT
l14VT1Cv62f0DSY2UdN0l/fDc1QUzVeEMcFVEjEe8pFhDRyQ6mDOW3vH8Gd48FgzA9TUhD5RT7bC
mF0XWOLygCROrlod3lacaMDFDLQ2WgTzdl4L2d21j6r9oZu6+USwSXHo/DGhhH3OukH/sulIbLLG
G+5736YjTCG0X/yui5mpQrSL/m1YRYEWbCPQa58KIgkL6aJ7s1fYjaYjb4+qs0JnOTCgnvRJ903W
kHMox0LdIeiSD1lVzmQlM/mRBw6D8K596MNWX0VwHdcFd5H7xvPkK8a/VdS1w9vttmCG3Ma8JIro
tRT1rkoxWwyBSS5EnF1p32bXuuu+jUDiSFveGtlxoKhqxcVB6uLWBqjuDpu6ZmXm0xLX49U6+oEy
s+7qjtnzQL+fUMLmceEkt05038BMOy2vwJ1U9xG9oqx8ngztHipy+GME77duEXmf9aTTTq3X0cif
fxBP0a7QIemTK1YCbTTSfUiO3+v8m8s/WH4zc5CCBU2/6ochfOws5bQYT5XaUA9RyjBziWau0Ohs
OnwXCq67TcOeFq7tzJkULdLLMCS2iugB46yJEL0tNdt+CsSpnT1VOhhZardZ3zhW3Qm/u0lcuiNf
M5h4lZbc56wdj3guq8cime6XBdGqEutAxlm6sWkHwGvlbw8q5IPM0Lwz67vyBKFhbxbFyH4UgqJU
S2jggT6+OwqrmFlV/sk27FVfBtlz2TCfT9q0uq/0JntOxrp1M07cre6o6XPGETiGjAAiw/5cqJZ0
OM2ngny8fIqHh25+RdYjQhp6osbk1Cit2/x99E/qEEKCjuuYv7Uv3QAWx4emqh9ZmSQbQD39Wcmc
u8VZVBrei+gq9XVoTR1+cLv1TO8rKAvEf7PfsJ7XvBz0AMFu1RZlUXEx86TdiCwv3hzD+krp/v0u
wdGZ3W9Tz54Fs+63lH39RtWd/kQ6qjyaaqq7GkLiv5j8t+JtDOTVV9TwXNErneXo07MX2eOqtbzu
R2pWu6kO8JyNCQAfEVTfli22xGowZ4+NN6xuxnZqiomUMpaRbpAEYElFPTFjyZnvQz7QBZHHOiKB
7eIZNueXpVIq9LfpfaF08O8cOhj4RID2OUY8vaeJKdaxYTJAdyLL2MtC+ysfnKZ3HVe3F8uNBSyx
trp9DmGxOVhiBwy/i1wfgOPmTxSBakJZ7hytJxXOH454ZRO8d/e531Pi2dGIDrB1wu0t2ENXeyrS
iPsWs853MYI+m4IiOVVFkdzT+PvwIvk5/G37tuCN7/UsUNEBsOn88wNciXHNnLtoh+8SIzGqkXl1
7gcD3FjjB+5Qg2Hx5hwsPSlRmudTdPZraWwk26q3sgne4jm7s8I7ZQ5o7qEhmPSWS6jkXu4cjCpN
XltH2y0QpuV9aEiHhMARlymP+US2IVM9n/bbH2CgNODMM9OdwvxrZLVcG8ILr3GGcVIjyGOXe4kN
U3NW4E1m6+/0AqAUO8pnx2KS3au5enASo3twGvm71SVVvMRWgIIp648LRrDqFPPOnjxmd+WAcaYw
8CqMS/AIPS06h92c4LKEGDlgojb/GcPi/J+sB8MydalaUtWximMD/3fyU6UVudIWZXq4xfT0plHT
Hg/Di49bf5v9/cym9Xp7r+FCAlNdvQRUBI4feS9qEGQXBjhoGQMzfRj9VNbbPEWX1dvecWIn5RrT
AG1RxlZ1exO1pEbMr0/L2x6uSldeVaaSx5vPsUWM66ok5G3oP7UrtfCz6VXrr8OMB+qWhySeKHjR
a80AoeX9eBz1kwycT5v/85OVa/HW6FQc2HCIj5XU7W2kZekjJu/HPA5fDdPxXuzRSuHN8owpRLbu
QfCfGiSXEHX2fqmnz8tDWKPS9CsLku/8nvBUuTGN1AWZ32Ak0X1SOnlYnolAey2xfZ46tX2L1d48
d0YnXhgqvfUostEtA9ZIgQsV2mTVa1vFQmmYzUPVO+lz0zMEk/Vbjqlkq2k1JuH5wUtC4yxtlU9s
xc9tK96zvAbBZ+FJRquCAztUY0ZH1ZR4+/98etjyH3QpxzB03TYQxOiGJmw5U6T/BQyWpFVDG8Bz
mBMltlsgC7KiIf9VmVTkpVejxk4qyHWGEh8BK8pTrmoagAN7eEc9dnbmfyub+pQO7FUDJhKbMMyC
s2XhivNBGt3pOmO8uZ+hszu7RgwgFm6GJA15NfoVJJD50Pqxme7+snuGXY6bq+/EITIjditxwo9x
zOZ2qV19ZMZdMfsqqvIgWgvzuvK/CbHLM02rDOyR9rA2AD5ectIA8UMg0+iIY7v4NXBYvmo/OJIO
fr+8x/YkPdg62ZiVNVYXJA2/6HqzzdBwQU5aK1yNC/zNKVFI5xFq/bFInBXNNf3Nnn1kqq2//Ptv
ZmVq7DwYA+7EnXxH4zimz6bPwYeEgjrk5JLGx/CUIM/VYrUXZT8cUg2GsZyS+HF5L+gJ08lMurum
7I3/8rVr9j8C1y2SsU0Yv7rKCWBxj/rH917jTArLVhF07rsUqadK1qts2eiuoFc2ZwN2VkbDJHdT
ML8bo6el2YRDetUzsvHilEiyzs9Q1LYhcYClA56qKeN7C7kL08cVyycIynZoxzM1dX+Q9qjshFXn
Dw2S8Zn1qKL7Hlqqbb++NMyFLw37YvQOBaDLUeDLpW5dILVYswn/mVwzsfxTlrfXBVBXedje7bSv
jyYKAndsBYHIXQJzGfDJwao0qLXhnNBppmCvgvyBbAnxnfvxnyd5jSmszolcCSInuoPkQiXYaeZr
VDTD1kKZhnUuN19lGltr38dSO4pQvpbYO1fKyCgIFSEgkUYz72gXNFtw2unL6Nk/Ma+aK1A12EmQ
O+MVtjoKDiwdxgyBpshz7ZllcCO2zsiDZiYdiHkbW+r6F7DdfN+k5S9tiIxtlzqEqASWgiuk5xoU
lbz/8wArImQP1Cj4Nv7tB402XuqYqYQuLKIabdoeFBD9SSiOt+tHSufMRvMiJ7V5K3X7dbmvesG4
1kN6IKRuwJYy+pUuSOaJUN7MY1D1KUnrj0KxSLphePKODWNTzUiBNmOa0NcYLXLWZvLiOnn0+7Qn
RRaLInlxVMtTjTOB4dc0f0z07BBR5pe3zXttiE2aTfJSe+2vhbCexC+a2TU/24ChUtk0H+Qggdmf
N8/Lgzc/ywzELNaoKVugCyAFxyE+aKodPeZVHj8Sboezuoquy1utSUxBadaQx7xC+0oYgL12sv0t
Ey35ncg1oUHG774NPyfqpn0VELK6+HgXRy85Hyvci+OBLdI+I8EXEhV3cIYxNvOooDiYfh24FXj7
zfKBMB1pOwEjdrN8XPQ85X+hq2mG/e8LNxewTodUlSafzTJM/R/39XIwm4a4Y+vYpgSg56TOYE9A
8L0xuZFAAo/2mWzDgEB3bHDXwLQYXM0i7IwNMj4pfCYPjj78ipjY74WvgdiVmAfCUn8G2g+zlijN
eqjXHTjf7R+WQ1hqZJ/E4SehHEQ5zC2r5YcWdsbz/EvBrEWoywBJEuqf4kAyRPpc5oh8JLa2Y6O3
6XPUA4QYg3pyq1T9zjvfOvikcm1iNCWunVlY9WWCv0cfHCQHxBPNs3nripS0oMF8Xd6R1H9XbSzf
BCiouz9vRaH6NqIeW/sZntA0GmVxvl0bUPP1AgYqWPrMifPNHxbx8gwnwdZQrDx2oxHgDfariz8k
+aU6+mh/Ub9Z4sctlrk0g4+0AKQTUCTdHlCa5dtpIGKhhQ+LkIYTf4nrZlfDp6GAfqIfSKSM2kCW
rQskghV7kcYMWkQx8kGEbfweJN6vsaqUr3EIV71Btysbpt9kOOz8+cnIO5jjm3M6WiMTREHXjc13
WiMuSmYfe5wn5UY0E9BnVbaXPwV9gquUnigJJH/X+JAfH0Jd6g9dDuco9az2XAktOGe4ONbLRtQ7
G1P5mGkOHtwZDVMaIcU5RrobDYahu7e3LXjTQvu6Jae1E+N0marO7CGqHiyn5A67ALd9TYAyi6gg
WF6HqevPxLEwZJ73SLKh5v7PRY31j2tDmtKcC17VlAjxha3PSM1/KWqaqqp1RVXz3UCAy74o8+aR
RjsdJDWwGITxsk6EuZeWAhK2FC2IYTo/CFzaS5XnyR0lmLMlh+inXpWBu+AMwiJHuKvtU0fN77I6
ZhyrDPVDPTLmckaKJW7c2Ukqs/istWA6Op1b1kn5bk3SZzQYnAJbN/EbYMsPvFo8+IPlbKL5WR7W
D7LK8X6oav0VDb9wQMnPGxtbTJl8tsZ0tTQoW6PCMto2936S9s/aYNSbQad0wM9nvAXJcFYlXUQl
p+mqj96XmFN0es6kbURXcxfkIbG8WpDd+oYMQjGRZ+quUOs1ump5GwYoijpsl5fEDZTHEeP4prfE
JVQd+6Fu0odw1Kv75cFulRavOdLs5WUbqsp/WebseRXLk9HPs8PP////7PmbFEJYQrMooyhY/rHK
VQzyVA+T+e4Gpc5tf1otnIFYnZS7nC4Frg+7PvnF0O0oE5tTbof/+yzv2b69/Pn5n2fLv/QH81G3
E/HaDcxYFLqXWovnvWgT7wS5uEPQRLpCPZP1Ek9717AybBAKVve1Hx61OdKrMGh7K143nLWoU055
TsywwDOBD0d9JHfM3+rCD+61Isrvh6i1OZUUeuipnm7+JO9ovm3vQPErzQEUwQi/3ULSkUQodGEs
NF0LyKbRvoaMNn1GN/6UcLM4qAjX93bmVVcWMw+PNpAUGuPv4QxniOOoW7dTmexx0QA1XWY0wQSW
fvlxnqaHRAj/okQakAqRy71SMPWfzEJ7YLKYHXtiE9x67kcZ9MIqu18pRja+QE49ZDkThf98vZr/
B3FrGci9BbtTFTQRxsF/v17TNPGkgiFjh9cM0XCVch+ZG7t+2D7W5KveZZ1BkToN1qlRGzxQTUTs
HmG7j9JhlZdQqJ0sUg6EutBpQ7FAgFzvQ28KG/Q/PoJD/JOPeITFU67s+xkgO84P1ZC8WEUenZdX
qX8XdR3TqUq1LoFOeFdQWY/ZKJ8zWZt3md/BVplVQ1AM7zIbCsk/njGfVA9ZOvOq7Qp/5QzWmEEB
K01mOk6B9Ly0HczIC7lsstJdWroSp9YeixEjeSh2Mrt4Zlff/ecjrBv/DP8CbuY4jrBVXUoVFt8/
DnFbVnoKOEi/U3LNcPs+y4Dnv1h1EW1vKD5N/k7MaNws6CwDKg8tw4SIVj37HDVc6GEwbs0ZF1RM
dfSQU1gY46NpPVpaAGGhaZX9VI+a22WE9WixdiIy9LdVl8QtYP1H8CEhE5u6U7tAPLx3xyCUR9sn
WZATb9MCE82z8i6u4tesZtOxtMZsPcaQXjLaphWKww5L3bEjZ22JGSABoaTylc1pKtOrH7fe98CT
iACf5Ykf71okCXhrAOyEJnc1lF+I2ZfBWtxDznJiJBZ0MY312LOPiBAbbMaIqRY89MoNmN2Cbaxz
TL21dmznHaFCPCqSDfuZg0kukErWfRk65srX2u65C8pzo8p6NUpbudR2Uu4IBb8s/JTYENtUydVL
4yOoY45mr0U0ZZcaddmCch50ItVIccKDiUzzReDqXPXd1B7JbybxxwNqq+gtjILWYZnIRZC6kZ0i
VWyE9ZQblbL27yqNAmHQOpYQO80ntLtG8TF5lrr3Y6fZ5ioowuWZHyfOJseMsUp1Bxs/Y6qDVGL7
2pT2WZopNAHTug8HhtuMVlf5qL3kcR5/DgzZ2NcUNNpMNI704ZetmG7590QBgv0ioJjUYUW9i/0W
jHk8VVcvLPE/KHX9JvT6ZzOBd/S1vN73PrttiVGfJ9A1iqdeGM6aF3ZRWvA4cL3+6z9JgEzPfcMA
3es8GV2QW/1UQBSv+Wpv0DRWqWae0ZUD2RxMvJ6twHwrUDk+YQmGVxKO6rnHCXWF6o1+eTQy184d
fTvvIPdDwnW6bDjTkA2AhdEdBRgZX5UXqwQ49pLE8bBepwYS0miuDkWNrZI4EcZ3NptdTAWdm9je
eYlc0SrQODbQRW2eIi/cwznmc/LBa9ee/2sMq2tldfqb6LzioIUQAWTF8CFVVNBFc2xHqUbbhbS/
PHShQttOAdZXzmi7PCSvJmwyCvWiCp46WCJr3AV0HeaXaW6kF4K194uQBOmFW0donZZya0rGO0dT
zEdTTfxHRa3OrYYSF7TWnL2GGMJihLBmmANaylKOOKoVVPI2hJcM2Vp36LKofVzWgawLiCivJrmi
V/ZTi7hDb7TSIvBtud2w0CMqAJe+NR3ChJf+qyf69BIlrHNkPW1HGhO3nHDHy9t9pM/6yzwgRM4b
yz3HvrzHKRG4VmhuiVrQz77E8mCVsto2DAmRkTotfktSQQAjIJVuK4wLaKZTJcUsOOGgDMj0LMWc
vYfn5t4ZbeRvqq90jwihtP3QEmzJFf9zad13gcAY3XbjaTlOwS9Pl9o+YlzF0aCc7ekPAOQiM8Oh
DQ5SYPhMGI7fBSWgLonijChW+TsUlnmoa9b2aBj9TTmCk0+Bsx2hPTGH9B0dsZwUO2Jz+Nq0ieAA
p8Y1k+W/FimGIkN5ml8VwudONXY6vAdaKjOTL2jjZ9wuyis106XHFojkUBO3r1UjxGgVAYc8qXnh
P9ecD6T40qjQUkEvA4Cu8/dDMgxvGKOM+5gwHoJoo+ykdgW7Wd+wiITgDJ06xb/NRbux/lHWwrig
1/6ZDnZzUOcTuqAls8KZiabTtL9tqMB7Cqb4v/SuIdn8o/zD20Db2rRU1TLBERhzc/tfC3m9LGqY
I9OdH2K0aIP+SN7GtF5GV3oVqCTM6e9kJniu1knxkuvAsqGykZqhRMo98lZWS0FD8m5Jlx7yqTh2
CU5FR4u/qjTHnjCm35oeEKtlXG73QUOW00bWUQD+x/BPfx6aNnvVNWUfaBaxHEglKZPnhOylcw9a
KXelPqYulgmPnn7UnvIwDJ6xRRy70So+xqrlm9BIgGBsu0WQOyNsg/poR535OmewLuMxr9JyRjJE
e7MsdzCN2mkna0g5KxptGpm0TF9zhobCFOU6bYe/EvS6FC24jyHsQI5neyHH4y7XcOGrqK0f/zzz
E4dIJRxaZuF4x/8h7LyW40aWLfpFiIBH4bW9p6ckviBk4YGCN19/F6rnHs3RRMx5mA50kyOSbaoq
M/deGwZLcGY26dKyX+4XLp+35W+DkzQuQX5qNl0RlEQQgt2t1F01ue7YfB6n2HyWTLhPc2L6W50q
eU9tjZVkAMyExASThrwlM+8uNSEMRdwyZ47CHRDn/IXumPr3UmF/pRXlH9VPDEo7OfXCflfD63AI
Tz1olZPrZ/HGFUtiSTD5EKADKK++7lzUHgcHZ97PYYFNsqvFOWDtvqkvpEhJC2T3uXEpTSgo6sHS
n7DqkL77FuNs24daY2CvdIIb0TeQ5xYcN/MU8A8GpG2o9ptkSOhdLpBSnB2Euyx3yYK6kWaIMr8x
6f7ivVnbeuEcq7mST2WTkoFIRh10J31jeddREoqpTi39cjVWZkL2pWZvc8w29y8sc/Mg8Xaq2nA1
SGNFSjpHBHzQktlexSjx8DyRSN/0AB16L3UPthyKpyyfeK/WWv/dz1Y9xlsXePBDFSwkd4gIDC6T
Zwv/6VFN//JQq5lKdBqOGCbQgTN9cge9IKeN8bS6aRzsJfOSkxTSij+qHaXyYKq0psE7KnnWCw0Q
yyJ0hPjZnEvP/Q5Mpnm26tQEmDY56ywZ/W3WV8HeViVo2l9iitFVYcD7CGxfntoFBu1hYllZuTbs
u0gfH6dlWkid3cDX2Sr1GuiI8aT7zripU3eVjL37g5A/GB6Wa7/otFo43IPUJuKm3oOf1NZ6O7d7
8j/SGzLd5TTe2kO517oqWsAW1sWRpv1OkAOKruGbLIL0auOlON13cMvGpkYBkK8kdJej2nfpCnXH
+/EiGn6qM1FsW9Djp+zD8aMnsBNIZ0fpPJVmbNEXtd69Fq+8IEbv1QEarl7QaoD8xnwNE/yULd10
wXRHsjTfQ13VIU8d/GoTzHxvmgUKTXCYSR6cW2h4A7zzvjnef03DLAeOj8t22+CVx42a08detrqx
752NZWNgA7/PUKX32HsZ5islayUhXvtOTTbdIo2ck9zdectdFuADXXj/imAnOgegBzZKn1mY0U1D
9LQtST9cc8KWHLaE/FJONPPCNPhZduO0nLx53ERvjXelOs2d7W61YLIw0mX0GTAwy6qdtuoENDV1
uzVbERzjk2JJBjgJNmxd0ZppYbXJmLv/mNvU3PeK/NnHEXvcOJ/Vk0j2x1vc0JtDy9hi1JDNk6Ks
m0CA12ndziv05h/qB6lsP9AJO1hb8imvAEPNXvmgWuxFGr9qFWiyUW926rvVEa3AJ3tv/1GOEz7I
wq5iC43oAcmJeYmxyN8D1Ti2Fs8dxDPR6Nj80NcnhfR3XiYg2DgaRQReA+a/VvegDppJEi8xTrzo
OBlZdqYqYVgQI4DLMnyEhjOAnHINFt2Y2ExII6RO3n8T13Zovo1Bs2cskp9EP5W3zgFO4dZIVwyJ
+rrxuqcgquKLerdOreFfB0hAg568dn4B7W05D5pANvc5yCi14qlfwiusBEmzf6h0P8FYSTNbzKG+
S9HHnTOPEY7ddvquryUyGHq7OLpRF5v1gIqh8YdLY3b2pWCX3crRwNKJnJ8b87UEHP6tpGQuU2Jn
MO+EpzkMg2Mp9FPoLqRaC380NQSieKOPLlkyx+tsES0b4zxux4E1ozHGr/cBaJ3xxvn/btO9xxQk
3SGvqhsOe3kspuQNKn//bQyZoC+zCi/xsGxpzBPgIIeYNNk0hdo/e4q8LYAYjuqhnyH10cGVjBPV
knQJOR51UW3KXNfP4Nh+qTaJG9dUc1JMj+nw07el9s2MBItnjQC5bUl/8wgCqcPl08N8oJD1+d58
LSjSVsJyL2qDu3fmeb1ZdNRUV3g6jb+aTKIE/3ZgxRlTmc/qgKLCd0sEqWeCfLYiTuvXSsCI8Rw+
512AX9EWv2DQ5g8SNVBqeOZC3Qiv3mXwe3HhTDGe/EE/TZRBK1/gLs0c44qoykUSoZXrCDKN1GFz
oCqxoHSvC2P4pFFO7oU7EkYDngLml3MYfLzqtd16mwoolpqGulFZns16kdxUpbtOndJcdzH+uCmo
+C34VK3pP6COIUduYy8fTn1GYD9HTXFq4dbiFzeT/9EdNJw/G72+QZCb47qebTioM/0lgeZv58Mo
M0p2XFuc+gbtvoAhhL8yyb/nbv/CrgycoIB0WUtriZj1abPYZf+CY2UXhfrxoOSWQg7O2Y9pS48t
86fkxaa14eT6M2Mi8zULRuQ9+DNOph0lDxJ2SiDK4SsJcQVmhx/kJsPxmSvr0HWWQqC/ZmBu7gEu
kH71VRp338gbDS96Mbe73gbLds+TJLlx6/kEPCKWVN2uKmW47foNg35SGskCJHSgLqdmGxRmuFN3
ncoo1jXQGvXWuh/Sam1TujDPKzUCcqjfdvDcJ9gNHNK8DiWWK0fYqYJZP2LdFFNkk/mvoTSBKdq2
uF9Fy2OzNU6MOpntjiEZJaMX7lQ3svGnXzHBInCTl2Exp9IW4zHEnRTE5jWMdPoCne/uQseo6DFA
fZ+Bd9x/okkCotKkksRUIVCLyE3sBWrYOvlq6+R8Jg1EzOVqiCv3S4c57jCDo7tMjObuNxYJoIxr
OKWIzB727eR499rcSl+0Hln73jatc5HmTFa7on2yGTJvs6BpaZp4PZZ0wac8Iip0zzZHRvh/NMBO
BcajQb1534dFCBsgSt8src3fiPiCtta5gssBJ0jkg8CNbn0JbXEMgCN4GRDGYmkvkE3/hg1sBhpM
o1yG8kYuqfhCqO2wLhwPipwx15TmgXHCeHFFKbM12h6axExv/qJuIB7ruGnND/XeqKe4u04wPsNa
uOTEecEDFA7wJMtp4987g84/G4OoAGDZ+ILigyHhIhD520eI0Q8JxmOunXwR4bZAwtcwFPi+XFiB
eb9wkjr/ZHfyq7DRAkZGf6N9PB/xCdlr24iyi1PQgl58MRXL4DGJ2nFtOfpF2CYZu0vTcJKyO2As
/nk/AbFmbx29r5/qEPXHtNBd8BivHaerX8ylktPkAvWL65fa41SxRFkh2J3eBzMZv9X/fwFK+R18
DRQCLGcr9cyFS2emSedd5g3NRT2kbtRiXfG4LYvmIvwk/B9rEVPUf9SqqGc88GOWR736DyUNMDiU
rqmXnZN6/CssPmyMS53oKxXacRdEh0DAVn7nyJIj+hzvRkzfF7vyTcLC31SNN0WAZGoc6RirC+0p
8hpxrWM00QTwPFnzEDwVc2ccUBlANF4eUzehXccryPWnmqSc62y41pn5tbOtGKezttXE7I6861r5
oHqr3pS8zss9xvkoN23PpzpaZH+OSSZ2YObA0pECitaKL8laV+R8VegGufxyrxJT6ehP+aRjQyk8
5wkxYXfAe13tCXkGTjkl5zzMq9uM7xRLhJ9+EBvE12D9muZ0Uth6deNGeDyTOLGB4KAdTUNC35gx
/qUkDf1k4xHsZBRHxTofZ7llwJa+zcI/VS1MpWyudKiw5gSpRX5F4FM8ty3OhVJr35RYtGjTFNo3
unRXA9vC4GRVc9VaCVepGW5qdbV81cq9b6KM6s/Lw/dvWL7VJj1hkyRWBffeRLiVd19rj6ibIivK
J9r52t5rhyMTku6x6uu1eob7IMfPR439GFX5Lenz7sdyMUdkg2o6Rqy5L3mde4gtSpirdeWDQFcb
BLG4elbp4fSeuq1b/DJPWs2zA8i4X8d2f03ihtOA7NsDMU1HBH3dOhAME8fUOjszQChs2jXgYVqS
mMODbmMk1hnC6M85cJpNXqa/gGAfvUH7XpiMPbMQDLTjfcwdEA6r6MTKNXwIjNY2k/nXOU4TPqob
zZQcYGrz3WzcY1IZFh5RzNnhBVLA9xAt264YyFXN3WhJZ8avnAYro5/8Ex9djQ0NmZAV75AX7O1m
5F+UPqcUM97XJJ4iObNBbdcL4kcPt33Q7T2bvG3YZx08b/J5iCZkT8rTjQeEsd1JvDW85Nnb0Pov
MYODQwrnMO5JBWsSaGjkcdLop70LtIQcAcuo9i1UdRkiO8jhBWkzPy8dcJCnOqqDurh0oOY2NSfv
BDbKvspA47ACwVWeLpkf0uxvmvCZ2jrwANThsJ1OUy6fgyIPd3hQLg1ZoKsxLM2j4xwNUfsXr7Zg
1S5uRSAep0j046lLi/GE6+rVdU1jhemxpxKE4QulPQo7YCxJMQINBlqes0nDAD7KpvlccfZjbZ0v
kmximdKSrOwfs01Td9Y/bOMRTx9UjnhFgVhccq9ZJdA19lPr/SDKknd60rUHEfhrLIp4c735JfMT
GBCLkKU37GMZTiYQBBybUKe717l0TlNRcTKBtmcU2o/aMB5hsa9Az4kHPeiueFDPXgJajnz0S4Xk
itMGmDCirXj+wmkZT599LYaPWCdUTFa3R4wFjbQWB/ZdjJojmFcxopTR+NyKqrkyMHlxBsRyfv7U
FL90JLQBOX9xb36Zp9QlMwNHJMJ0n4TidcdZ7sAcMX+12qUf1EUXodefhiVaICsshqDL1SLAsmrt
YMjO26kZb5NON/pj32PE9I+pQM4uxawj/dX7l6QYTkNMX8Tq0nZLWmV5oyuX4DTnyOj1La5Cv32K
glI+tUP77hcDgosxPP1WkMykSJ4bss5SPZO3aFnjB7GAgjeaVua3os+LTTvne76yYsdlav+RW2AE
M4BbVLQeWT9GswkyPmetve6JVQl4yUaerhxhfQKnb/lv6l8oYVcReHUCY55Lz7/BjV3ju0g6vDt4
/HOiwgrWCkHyUvwhEf0bFmnh7aXx5D6SP20LKl1Cefugu4dGHEIUcz1AxlzfjeOxx6adhZ/nDtcv
clf/BUpDFn8eOoFXnYoQfJHpXwGviLTZEifZQXgy4xP5lnl9MjBjEyC8NnQNFeM7+VIoIfRPVR19
K1h4HkT6LMp0Oneoxdbo+weO5dqzL4rwHHR08gL9MRFOiEvTzc5GIXZeZ10swGujqDdzOZKuOnKe
Guz8Z4iYa+MHdvRgzB01zIc1tNUj7FrsSUdoYgNU7p45bVSg0rDT/lMdtusZxMNzHwTrSOTOPjT9
/pT2X4QDi6QTwSvBtPmWbg+yT30dNmVFeFP/1uMfvmYdENtKeGc+ffoxjvRqXy/DjWku2SR0gihA
ZB4C00nOnQETYWYZmWSTHUdXO7dFBQwVfrSoyCsOo7q8upP9AD8qeKoKiOTp93LvT1q19Rnye/bU
krydjKuMicyuyx6HqT4S6GAfMyv/mvqf2gD/rLDb72S7QvJZUpZVPwe8xL4V7MMEMSNj81EKNvIA
yxjSUTUi7kqjix54n1WbiX4qrg8Ba8RihHpynb44zKnP8c0u7W0ymMVzXkqMJ3Oj01I0fKShIUni
lp2uS2ewbhAqmAaXnnWzyOXaNTZ5R+ox9dWw08oN8z7iZwYreSVc9qL5HIx8tyB2Q5XgRNBy2G5i
e4X6ZfjU6MDpvcrYqzj7+/8KMbk7GEYFDjR02BlKiecLko/f+CgfFtKvEtfZEqcw08zgYOPSdKX0
EKDinTJ1He+p4+pXWYL0UdO1ttGmnZ8LHPVYaje8ZGhZFwXqhE92Tb0177DCNw8aIX2HIAAQXAwB
4nx3DPG0ZBCdxvgAi6+9quec4SFl4HK3TAFlA3sBUINa92oPMjjXJXwzEyP5vZfx78d2w/hTM4FQ
iNRY9H++KxyLdut/n9tNTsGuzrvs3OINvWsVhWhd+IT9sC5DLzrf53Dq7I5W+9Cw3L/Xrf5F0oPk
uQO1NkwacX8kvWE17l96vX0pZk87OI5bsYEWmBxV8xGcyhencTZd0hfvozSu93LVKn8Y0bM6vODl
YS7W1OXZH3X/XBk4KuIcVmygTcEL7JR0L6VJk7/x6Wak3YnpGDUZEZfTIbS113bkQ4Qa4msE2AUd
yiRerUSfd55GBldOggTrkogwmtGxUvUEb+UJYIv/fZjdeGlOzS+jjkEaUe/8MuQby6mqT5q3zHRz
L71GHWrtuTxGVeXdsrhvHieT1LdFY5JVCSz1XvD89MVTOno6A+HOhU3FYXQILHGzZtIXxr1X2Thq
woSgJwZfaPKKvRn61VW11eus+qoNAKzUzFiyq+x8L5gZwETV2sWgdu3CFq9sL5qnoIJ8OcUUwoUh
om9dfZVEWviZzkEKpg0w+Q+m5tGlXwp4QF7pg9e9eaPV3O5tUSsL22va1MXDCJoxazPnRTCAfM6d
/qhcnVPVQP7JR/s5y8rt3Yr3728/U/9H58XyUJQgSbAREFvC/SOVujYHi1M4Fa2UMoFwOJ3VEdyI
JRGMUuony+28R1a4VyT7iB8kEKslmLW2jIJAgcXeYGWZd+1lsxmW08roIk9KijR7LTlbIH0EvqYP
j+oqZV67njmNrQ38huRAZebGrGGCBRHuZE5S/hUFI4d5vWhevAm3kkjZihpUr8auYzNYkeLoX1Jr
2ul6Uh2YMoHW7meyNufSGjbTPH8KzHbh11hLv8X0YlqyKxpw3c1pC/s2MUy9X0EOQBRZQx0K+scW
vt9k2/qztYyHlnstTeFn1Wde7tm2sxeJsycJ3TqrulZvsUUB7Fsz0D6Lkl7Z74Y1MNpVPs/eLdXw
uyZaZ17ukwIBw2Cv5q6TM3zWCHk6EPFxH3HVZLOMKOBBDphvPE02bZv0YKI2udS2/KF+sd4eeM9y
D4UngBTVWycgM9oTKCP2Pn3iY4ix5tHreyZ/ES5ShqAdZHWTHojuJAf1r6i7KSogWvfx/F5W1bQb
jJycG685D2KkF6jX5iRXUcrhm6iRMj80unFTb2NGO+2ugUYIn4939WyZYnfvDzkta4VldogUUsyz
vGuNdzbtnZpBOIBC69lxzvfRx5jAuKkwmX7KwoLAJT36Bj+YGfo8ZLeE4uIwoGjbzdYgHsc8Web5
SDFhFH5umglLjp17a0r/XnuZfVSqXWvAEUYppLJvq9Z4gdoidoGLo9aXeOa1ZEQahzHhMfRJonRZ
DYhdZVLrHVt2sJ8JUfeSY+sHjmoLttkgH3nbfzaI3z0FQ3j3f2GbbG6Ybt+L3P6cCUT8ZR3DVAsK
cXDQ+W2LoQ+Pyh5dzsUO8tUqylvrUSnJ21zf2JRHz3cYRWYg6F8yLCzaKchVhwsR9wvKrp8+ZOl/
nhx/ep71dLiA2LLXiq+g010m+Np97IyvE9OFh7jJqwNp59VKX+7Sslji2DuctHZhdFu8q3cDnW7q
PySm6f8x1f+HppMGCd0Tci4t4bOEGH9oOnUaFJWl9d4JNBWf3pRWYRu67UZ1SZICbw7ClptVT+Gl
jZnxqYUljcK3OA7yF04eFJ3/eRzdyhsZ0fFRAsAC/u7ZYK6LRRvS5yflGGbAMR7snBFt0GQvtky/
Nlyse9Bou3tzPmUgduFDTfinDzo6m/NnSGlMxacp+UJ23kJCD6pXa2wxpnOvMdO/Hs88CS2aw+yq
jQt0pAb1eOvAyV/uFr6W781gvMW9bz1qxWQ9VmUF9jICuKoeS5cvVBolgwEpReot0oEeI+JK6j1k
sgDe05QCAAkThrPQDBE38mmwsKZC6ESYmdXeN7DsV5v+7w9hjH9czN18f8TgwrOQVk4i1jZDx59a
hG150ey2Pmgh7dt/3x7QWP/ZDHMcBwSQwwpnMpHyl6//ratY1W3UMvCsyOs1RnCpQ3vWcsPMz/oA
5sijJHzyg5ho0bJGRZGs284taI4axpsbdNuh/i6sqv216BWAHG/uzjBgQI9t2LjPgyEodxapFy+T
iuQdL9iwSBEt++lNnFT/BbfiOwxBgsWZk9DKMAEUomq9UKNGhC/5zU3vSnif28asy6dYdwn9vfeS
1XS2hLB/VIN7GyMpIQqEUpB+RtlBOKSLf+8TgkhoQYn7xWxKjgNt8m6FNaRikXoPLWkobplSGEWD
/dw0BNTIxDhMQgcBvfRDq3I3Rhi5MxssgKeZ1SEjlWzLrt6f43YWV5nGw6Zv8O1ImzLOJKXkbI7j
tFGzUEMLromL1+a+hsYEeSrZmVcN9SEsh29wGMqbt9yoxzPygO9LKF1kNRxOjRi+zzI8CoIiPdwN
WxYWRoq4NtwwPOQUUjZbryEWE4f+r2hXBFKc1chV6eT4DD41NhojyGruBY9Vv8WgrT+qq2S5IpDl
M9z56JjozfG3V8T3HNSloDuZSxB+OMTGdsS7F21t0/ll18DW8wFGobboNvw2mzswo0ayvZsvZmlM
dx8zU8Bm78eps45DIPfzEjYGZBNydOrYL1gztd04BSQ/LAckohmcbWfFCCdKN4L9zZBIunAWfUSW
UuuC9ggTET3BEgw5GHpx0LQA/3qUwk0GUCPXYgjKZy/kBdGSaLxUFr/npLu048xgBy2BoRO4u1WW
RR/AqjCQqeNikv/yUK/u70PgulgCXHvD3Q0jQ30vlxARRfcaExt0uZcagXTJ8HFDJICcGl3QIfQ0
qhjYROlHLkGmWXvyzP7w+wWOQ6fe1gEBBtkiklPq51HTK17dBRfMQ4ZLn95figP1ry0i53VV+SST
1VW8J8eigYEVEB08TCTK5OZfVw3RnpR2YLGWTr1kdHQcYeVxLPKQw8noQcOvfFQFT++SOoqX+0sw
lZch8rrHekCFRWDx5/vzoO6O0bAnweyotvbYIQfFAVlyxpUiX6p+ePX6+iVklHuItKmJyLfUv/RM
xw8Ezm8zS4QvCC3lc519KgLxog7vvcSTbIINemmaddUYAYHFQfPY64O/mmOUqnd3I1XID6NkfVSW
Lmpe7eJASCp+qOBKm8zCbSsqwlgqjw+MEfMrRum7GM13+n67VPPat+4l4+16HUNXLKQONEPLXSfv
P4tsGG/CQxrEYFc/yjAp2QlYoBZGQb3cqAohKSNz71dLB0wppn3HpWQcjGariDEp5e4uTpqzp/xP
AQjbsSqw1blGfFEOFHWDTPyYd7DuOSwaD/w56S6rk2DjzLl16Xw72biUqGoBJKOtO90PkAEmcAxs
5DWpKSIaZhfBLZbCqjSfHAT90Pnq6uDxdt8lmANRhcn2osfeAtlytOdhCeYgQrV+1ZIYEN7QDDth
QlhsIetsIteCOr6sv/1yt60cgzkaHnItRd2UZ1t0jvbZn5xoF9SDga1p2cgmGW8io54uSnTkSOcW
aQ2TApO0OnROqb7OrSbfZV03E/VhUmdF8biJqyi6UHabj0bW4UOURvStD/oF9rTSNHAoBSQudaGR
n1bovfVk5FgElPrRNegkVcl4GtBw8BRmiYa5i2OiEg/GxZRdCl2j0dWzyWfoGd9myKyZB7mN4KAk
YdyA73iVqYv/fImEOydrXhkKdK/VYBvbCCgohrYk/FRCG0/4UxAjJNkpqExtD29X3NEbRU+PSfrM
KFAgKcFBPrbuGZRibT+2mrhOHkrLaIpKXOIGPG57TCDAIdGlzs7BfolLoCH6ZAJGJUyqn4UMjRIx
Yh7WVg/EV0f7oUMiuhqMm2wGq/qWiELclJpVJoPzmBHFNBQANnM33yuFbWYirYRrydrGpA1yce48
39sI3RSaO+VX6DIBHzhojKNyM4wQqbFcEA7qzD4zB8OhYl/2FXVj04hS+6mTmfuq7IN1svwFapml
g9U8dKklt6Ie32qTNjiwqwd1w5hOMOICuvr7scRrsqtemFgLtaUREdI77wnHw2bLE6WerTuu6/dX
lKqCesc8hyUZNPDM9gVt8b+uYv0RDp57Us5YeILhtQxo+/GMNQyGX0Jm1DCF8Abfj+ItCQHqLu3H
YpMRaL0zxrx7qPp3f3bGx8DGnKiuLHQiAJUr1DFl8xb1PbRG9uJnrOmpUWIdnp16AA019sgJw5j7
QX0KtL6/qe9Ns2zY1S7Jb2NYbdTh3hXRkzRolDfu3J9/Px6h3vn9eNV6csOnc20xgwSuy0Am0Kp0
p35/e7nrw+bYqVoi0I1x2w5PAZXbHuZd+ZH8VD/KzK1iT8jNuC/zYnk0kwbTsl6zLlns69t0rJnI
oqD/9zOj5f7Z0XI8aBwY9kAMoYHRlRj4b2fGutKlBOTn7Qn7Dm/0kcgNiUPxrgbLfSadTdWnYl13
Oop6a1/qpHt3On25NeJOY4XnHyW9pTXPbZYnWP3NeHxLB107NJ4mmGxoWw5o0+faBoVYDBwCfZKU
mmW2bwML3k8D9Ghahc60IjF0aQOase4cTDsMCbogMMjCUbquUFR4m1BWB1OX3VktXmGz5HeR9UHq
tbR20udEYy3mnxFnG2cDaWw7fSq3/TSWm2xR3SbLjbr6fdMIYGq9TTTA4A6AOUPwZ6aayRbLKPZv
l6w0G9xkqJbrXj4hNU23oaNvg1b0wc6b7LU6tDVdehNpWX4epRduvQF7tu+XrGBlnKDwI3216foc
DiZGNrsIfmqR4Twn0P1OMaDZbUq/dSXnlmDXqUnKQz8GM7wywj2VgEzdpTtHu9hAAoMxrzpUC9Gp
yybkQRhVtsmCdAocmV56H9Ygwnwj2wdZNj8Ebvas9qiscacH6RfPeOSnNUAASpTcB6rqmgzoysz/
EsR482qo5eFod1ejyuGqkZ11RRzgP7JkI/mH/v6RjZCGw6Td//HFfB6mj9//1wDs0oWP+5SN9bss
UP0SdJpgVtdr5GuJeQAH4J3/fkU01TwPkC7vf0PG+RNbGaoyfh0EDjEmHVLESkBCWujYB6PL+N6k
d52LVtBZMAm4P9ptE77MdfLu3+l2evUCt5qKfUi+ogoonykG7cs8kntfF371cH8hSQdgfBFNI9P8
rNmXsRivpds0ew7Yf12VenaMyIuCA9bsIXbQzDVRC1rL1bg81ljDZQJaxsrN27EQsLfnsRrPzUg5
cxfrgOEPI0s+l9XEFeHb93NHo4f+WbM9xk5da+twtJzhENMqt0Pndepn/TkPcKhY41CcmRUTD5Yy
p0Ed4O1zWiL7S5T6w0clKnOL1Xn1mzyUeO6H7Np24VxihaHSb8r5XemrEwtgsC+ch1ya3dOiS723
2f/rXkJr6qlOvYPDlASRQvhG3785x4HQ13exEqe/tfZBTERxyJVXH0M3zbzl/rQksQ55/kKrfsfE
3f4F8H0XLWL1TCQlcbbIJREIWKi7hvlIf7Pd3l+02g51BG+88EpTWI9xtStqAmDVYyUrzpJCYKzy
dn7rHTt5iUh2uETRr44hw00tJ7VDxyxQbwE96jc+7rItE+j5I2CnrkgyfbdSTuHq8dYkG6zTtWGn
iI+6TyJrHZo3dS/sBH1tnwSmgo8GRE2RXIsBBa4ipzkkqF5R56mjQjIF/s7Nx26FDksYO7BY4ynp
xnWHxYwUY7Y5c563c8jY+c6N4h00nqYWgvikZeEp7uLp8zIzj+XQHwZ7gb6aOcR+qYUvOgE8mzkX
yU49caPvvY4K38RxjJxTymFypprqqlE1URkUD2WLa4+Zr75TvDd1Mxoa8dhtvmtcd7o0fcrZY2mn
3jddNNm3VHQPympRFYJiSA/Ftq9NG7tWJ5lUDs1KPS3KdY4l+QFERwPbxQ/Rq1U19mys8one2WRS
Ah5QXnkF24QzR162xGpGkfvWl86H0pC2mcZmMARfuuDLqP7giCf8qHZNJ0OIbpHWfRQMK6H+W7TO
5t4dsNHOb0zaNCIHKOZy8fI7914nbmODcsPZNIk0HqCZqV9J/Q7qBqPC/9hNDXOZ//yXc1qg3bNt
26P/jBn+T11XgCDIbuNa22d5HKwnQ37tmqF7CbPAP7Z4ubcDCsCPeXyZw9LeGW2SHVJ3cncm2Me9
7EPjy4i/xqMueQ/q1j7NztBsXHpHX5LF2TnFGc9/UJ/R+3dXQACkZAKKHtNx9DeMYPnI53N5mMbg
pqHXPmiuFZxJfdbOg9PNMW3zbF8wb1/Vthu9lF6VPU5CuzdHVIck7iGpj6We7getfowHncHNtKjh
5pEUd/bY/V0kbUngGm4aQtuVIxzNQVZf0vBnITLjk5D4dvPCc1da1tzXQMMpmfr3jtioLr0b6k+h
A+cijAM2sKoyHu/juiQhB5kmIIlkbRSd0ka7qnqmsyKypVLNuaGlg2pJNMELgD28Wk6cYRh10ncj
KJ7MDMt3VOJy6Rz4LU3RlA8OKIdj43TJoRxF/DTl+ccdj2BmBPswyv6snGelAStFxEW+VXeZYFZr
GXe8hFn0qWP70dO4fcsy177WV3Cu0Gyxqxfbdmmsq+76UJXd6d7Ruf8xMxrXRVQKlrZz2yNq3Y+8
T/J9pVAIOovtWN2MQTTPdaI1pxkBHYEt6WoKNe9RsRQRKrpHgvkIWYsG9/DvRz/DXmhDf3+zCs+z
dU93hCFMAp/sP6dJiaHXkAgLBoTtnJByj5z3+++KXY7wMfs0xZY7J5kAw5K+TmpXLm1SZMrBe3Hi
GRPsDEnfaI2Cpbk3Hqye+azyilH8iO2YttA25vA9RyKPXtf5VsYGL7AqsdRjfiy+eVL7ZcwLbbuS
lVZDI8o53CXlcMnzfWbDFFc3ajzKWo6z0PCesQd/tkfPuFk9CRD0PmkZl/V41SLn1dK06aAaD1lL
ZJYDB2LbFSLYGRGbZWvmgiYxEMIu1Z/KxeenxyUkRC3/DFAo2oZkLW20hlWxtmK8nSmEf4O4ha1p
G/LZ93aFQhTTZiC4qWXgHrz7miTDOQeEbBIPpTjoSqoyya443M8pnXsAeMRTGQTaN9cbalpntKBc
ICEVp6ptLzL0qb8BJ0TuscirA2YUQIWfCPVqVpms8Sb+5ybCLMJTG29dCb9lNVfaV2s0gLQuoszQ
9bRLNob3HlSs5r/kcxGH5pg6oY260z/DifEfi/5b6AnytJe9GPct9WiLwLvU8ltaNf4uom+3ih1f
Pxdhc6wXEy2f7uakN/hH5XK3BsmwIfwRRVcYxU+NGHBKL9uxMydv9y3sXtTCfXvvy74m1JOmw+/1
WG0Rjd+cw6Z5AVE+o9BgD1HfMC7fTxcLwSRzmyszqL99MRq7c9JHyUV9q9P54n+gTaw/G+vCQ8qn
W6AKbHAJjv4Ht4sEg9S1Rr09+prdr11PkgGPTsnY9ciNYSoV7Y3pxl4tbiNDzyfyB/b0b+e3+WC1
c7QPCdZ+DaOEw/3/EXYey40rWxb9IkTAmym9pwxLKmmCUDkg4b37+l5I6l1V33jRPSgEEoRUEkUA
mefsvXZu2L984rr7OpkeWy5YaNuJuW/1+VlAZfmB8kqw8oOy/s5671uamcYfNfrW+tNV5P5eXjdy
7S337H5aj57OkzDWaXJoeB79GI1L+f+8Bc6/Fcuuq2GnhAiCO9Sjy/kv5UNgRKGJ6HLYF1p/9jqQ
MrmjDYeK5cfyTuwqTAfpdBVunPnVxBqhIqltt5evIiiiYlNVNmsIMD1Io5O9NervctFkG+GOzrL3
1g0AxjrCqFH3o3/5IiC5JdmRyaB4a1nRTkr787oIBHnNRLS9xpNmvIEnXM4DVAX1j3nHKCzeY558
ZBfPWDw3vZbhRN4ZH94PC2FmqMGQwkBJlWyufAOkc2GJ6/ShSWHcqf3e0LTw0cxJPS7bcaaZzjBQ
qIjhFtlxepsqYtK6gCypcB7GnkCfB1+pnpFLBVaXRYs9iSlRTa279EkooTQsN6o9mfc9C+/T/31v
N2YLxv+6tQNCdmBPwKA0+K3+DZpz7FRHJUsQldHPqiAPUYmvmO9qKsJlC5PiWQ2LYAM7xgODrhQH
NSRXSs1wSE8opIhJ3CgmAeSS2iM3SVv/TpHc3qv2OJecba8aFH7Jarz7E/D+HrM0cX+JSdsn1VJt
iREjXZnkH3VAzlM1lJBj+rsipfmfpSC4/+9fGqzGv7iKVDI8U4XM5Xoq/7heeVv+KmYYoHSDnu7Q
mS4tovMoWqmuwPfYV8Whmzdy+LWRx1xh58QFYwiDvqygAcANedAyACZda9h/HzTJmDhgyiV0SO7+
db4cy02ZW9fW6seN/D5fxyfHyHDtYodefr0yVfV//sf7N8taOwLLnC50HWwWUOHivmkIhzkEjYF4
TR7Epccjb97IIUgERJMIiOh1ZLB/J/I6/9ljSomYtSTr7OuYPIW+Kv/719n/+uJ/DeV58tjXtwns
ttnW0LF7xS4PSjl+bgYyBwHYmwIck8gOg0V6+9RVZMjJXbhHULsSpcwO992/TmiUyNyqfrRtKdnz
Xs0nWUiGp3U8/1qT9uoV8T619ZMHOZIMA/c3HwduLp1pregkoCaHSZtcLVHNXSPyViL4IA06zNE1
0W1YI2tlZ2WJm+UWK1J/rqkOx66OWjoDgTipcfcbMfNOZJ4JpNA9pWW7Nm3/WDduuhlzhWQeq6zR
+PZwSusGHdN485my0/ivCakCnTw42akiWqgrgbqqU74ts2kdONRa4zEnOHUSbyNimji3NqSJ8kCf
aHvMWA0oncsi1chgb169OZNYgHRb66W+MiAaDQqBnG7ehZu8ik61NuIZ/IEOR2ywDqzB4f7Imuy9
QtG9iBKQi10JWMA74C14rL0OCGRAxxQ1qdoxIxuC94Ln9Hp2iXkq6ZN+12kL1U9uacY0wD6azKFX
RFpXi2rvvdpWVYLQKs913u19D2cjNUFhvcRN/tvx9INwwFByXcD+ufXkghCSciNrtMGBBvSm6wEC
5tqpwKO8GMg0irSlIpTfZpAuDS+0Vl0afsuSR50SW0g6u9Wf2vQ5NvPqACPxuQ5HHzIJ06TJ+m2X
41OeuNiHgwcTmbyjhrC7Ndy6gbMt7ajAOIBfUtUXnl9dat5WhX5fhDI/Cm1aRnW/7xMD4fys9S+D
RW12T2Y4lYt8wshKKb14awVpflQevAqqoY8gMnLA8fnVe0OlcqWmmAdaOm6VVgL096lvEJRuN1go
TK3eVaXiUHuzLnHlPXBdqnwyHRjMWb8hzlhd1X1HNEuj0WOPLvoHIPILK4KHdsC1FgwAEJPkhwnb
eWXhTE9B1ua2c0hd4BdtiNQZLfRC7cuf08w87uInPxLPbhis6Vc/gr4h0ru8+V7+y2TNa1Yfeuzt
4vioVszl/cZ+cR26NVm5b83eWSYeVORJ116cXF2lYVdvUqN4wbz9o5NprMZAqjgsfPsmZiyCUuJD
7PKN0bWCvh+6P1EjwDGQQVd1OiyjWOxFRz/GEb8hpVl8rB1/eLNB3a7LMXiurOEpygDXlfob4KgH
hRzzrFffTOIKFgbFFyBj+KD9bnyBpVMuCEGJibDIqSDoCOUdZDie+ZZnc3I4wXcjxrDEsA8pGQks
G8QlxNirp81bTiQ2Ner+FPEj4upaYJ79nSnVL3PwWnhrY01Eu0euRsZk1SkCgoH7NCsOBNDlB1hn
O2VQxi3zs/JA2bo4jMWQs+7+Z+x1rCPzrt3Ie5PcyHujvD/Jva8X5P1SDgFTanMPHdzBfEuU98VA
c7klyvugPCg38l6o2Q25n3L81y6kYjKeVGMnbG/EwMNPkR3khrI64d9m4mASJZBtgV0mO2jzI0fu
yXP+PfznlPur81Dupffv0OCLdol+X8kf/+sXyVKcqijluC/Lzf258HUQDiNef/kSOgR+C/m+fJ0q
h43ZkXI/BME6FyrvgTH/7y5So/uzQu59HZNDhx+BQvo/58iX71/9dXqbWT9MupREXbZ6fURBnR96
VvOfu/IhjMEOHB/I5CX8I31nVU1+f1oS1AUYaIk3z+f2D4SJnKYETR3zgbAjF4x7It9OjoMmfg1n
XMCAu39h1sZ+Vm2aj5o6h++mdNl13xxXUgdCOwC+Gv6YOWJXcRemtm/dcoK2S0+lDZyGqDfBnW4M
uP1VDUGuE/d0ZgLDZoLEglaXiPegUMxnv+y1J8RmpkUqhTyShanB3SSJ6adxzC7fVTevLpbwFhTr
USL5SX2VS0GicH2SafJ2nc5AytGhRczqbQ+6FQeaa7k0+EJQPzHrklUXBNMq7pPkYJgUCGS5SIBY
QHYylntZKko7lOb0PZ9ta3QOE8ko+BTAzDZHIZrhW4KE8xvBNyFGj3Lgo/wtDzRopRrrTttN/KM/
mbNcu/vcyGOeltNtnt+uEtaXpkzEAEk9jTWLagK7Nk9B/4pyzgBwlO3KIkj3aWp3z2TX+wevNZAT
FYI4VVdox3mifxkiIzmTr/XHVHRcOlHaPfJ4wCBFdOiadyn+4OnoVEH3Q3GieuVOw0gL3muvxYQC
HaUGjPjYu6VtrV6Ie3mWI1VJxXOPHkCO7hu0A32neI8qOdw3N44+cjxbp8i8qtZo3RLPxVpZU9BE
DW/dmiCl/OsrxYZwLYu85QIRZUzohByS10JObJuR1wjCjPZSigPRaB7pNQBfb1IMadhYkB2YT/K7
2W71piGrP8v/agrtX1UY0v4ew0c8+fxxi7mVJftZuSJaehBkTeWiew+G2vqYd6bEsT6GoX7PKSJ8
TOzQAx3ecPqTUGe0NN+FfS3BvF1QJxgLCUYxTZow8oV6fsFsjV2TK4fGdhBbZL6NGo+6vWxjyK4N
UqXjaKjNQx499IKKnSjC9EGfEJ72U/7awbzcj6oSrcBALNpp6K4EtRoPjjtMVGloyeq4FR/ksU4v
nIOw/Rc5arH5IM/Nb3nZXTRNKI9MN5wnhIMH1ETZkyjrnTYvtmjL64duKE+f+hwOOaAFd33IDGKA
QowEf3gVPNZXHZC1K5ZKMG5OmO/JzAkPUdaeyiSO6O+r2Gd0cwJyMJEPaGfeczp/VM3Scq78bjfP
mxo6VqFmLyaHv5rPpA3IGwtD7iZJyE9iY0txTfs+9DorvPStcbAQA58JmFPWpZaaq7Bt6LNSfXw1
67Ze1L6nbPsmcR/yLAUtHXfVx2QI5qO5GTy2jqWeyknzl/KFQhPHtEXp4JhZtquwdtGPAaQTWdZN
V9rgOEaGSj4KQ+CVfN5T+LB9bd2yxtFu40a+UqdENQPAaJew568aU9JLE9vtrfD0Zklobby3p7S7
eVHro6zDXjYOSC1TPQtWuoUbg7bj58b3PAHvnQf0fNyIp3CZZ/aj1ZETRwcDFtqspoX9T17woCJD
migV2AaQtMHh0rsvMQcXNf6MtW8nUBYUwr0FN8lh48U0igfuzWe5afvkDd6St62hJtwPyeN1lCFy
Cbp0XVUu/itUEM6a+V5FXD2W8M7u3tVJa3ZIoOCcuUqjnUX/KmWgZlPu69ptnzsvJDvDw+DSDd30
VFveTakN+y2xR29VWWPAUjocX1s8Ntw+nbdGrZstn8eIyV3zlHseZt+hKZ51V8GolmfdHjSUebhr
z4JaJDtw6ZQgaPiBYocUhk5o2FJhKs9fe4ba/n3MSnrK1k2t2VurhhZkFNi70oZYAMnz0XL/3Njx
dFUF2v0mBmET+32/yKs2XZh6Quq1KtqrSl9g86+93AQQbaSzHtwr0SfOwKA7NcgqmrNrTBuJFOoC
sEi9sA1mlOB1XL3NbsKPu3XVkAWI1Hnc8yBWd5NrKBdCYqzVyFoj7+dUSi6NG9xOot7iWNnIITpW
8jVjl05bq/HpomiwuJfUPX8c7++rFRGx7Cb2Y1Hb5aWEXnU/HuKFXaaqP55TA1SWH9bMXfk70MDU
lkhOCDsOrRPOL6BmgvZEWGOVMRVAWxZt1KNB1uN6Gtzj2Kjucw5r4xyDJaZ/S4qOHejtktZcR00+
edZHkW7oYYrvGcE6i76gmm93Y/DSsMYp1EF8N7AMH/sQ051KFsiTokwfw0ScpdbavzxfP/fZVH6f
Op0GDNlGU1wzi49q+oWdl/007brfShgO98NZY8xQWPkfeUhuJkQku7t6NqqRivGD+o+hDWs0SR7F
PDDGpj9ZKEblS57g1hh67kihh+jp2NZ/Fi7wyDwnOKOPUUKn5XM/R072vyMTrqPjJ94pivviVfOq
ld4H5c2MG5uVZX7G+5I/Galtlj9cty32AbkUtk2p0oN6gZps+Kmw0pp1BTXrwPxHo/Rz3wb2m+h/
g55BdkS/5DZaAwHxmekcx4kPbmCQIN47JcE+aQxtLyr2ZfoCxc+Oz20flqt7kgnUyBbhP2ujyMqg
V+l5fNVyPHxVd+tHSqAIrgm6JTR658jOlFehtSvK12Hod7UVscYN9V/44OMHl2i2h8p9kHz7e1jc
pCs2wbDULn/HfuzfCIimlYVU/3Hi6DFojR8trlOqaon5qpZCWVZMkg4SVlpN4cHBXB4Dszr0qk/n
fta2DsYkrpG2sNIhWTuWFUM6dcDhupO+qgHmbUNDdDfSaZFfTc1I7Z5X+6o217oImDtBPlgq7kBw
WzWtTB3kjo3CFxfcoN6iwTCQu9g1ItIxvgYZEc9Ibza2KYrXLmmbFZ+3bG/OQ8AnH36rDtc4btVL
aHtvkR4eTCOszpKI6swS8fmQo1UV/i0r2MFaMuytoXikFFAhOH1RQsKa8o5Wuh/ovzZD/2CHqfkw
YT5+MOc9vc/eaHBOh6/jJezIFZB8b0nEfK88+5n1GMa+/YuYvX1g6tObU3aos+hLsJqnZ0YsY7Uc
E9X/MeZ/mslyvs8WJQkwMAauK4Tw1koOyU/e62aY/YU4SHlKLKg8juuRTgskE9Bs1DP07dBQvJCf
67Gn8pPa6EZ4XuevKc/cUa2Sm07wxKYoaRAmaQtucRLGadTSkas5rDYBrqdb5Aja+/QwLZ1kqMwr
sht4IADQeYirbc6dqTQ8QYqh4+Mcmk2lKekrzSRYObmtPmE16Im+UzuUDlnyolQKYd+IOa1pCk7a
YNARmjVSqW6cnAlQh1Nb9BHBi+LvnUmygzYFzM0Q4RDpiTt53pvmY197tOin96/zKHFQfox2/zoh
t3sEL0MGwsjUjrWDIFdX02oVOY1zDueN3EMU6Jxz5R3avXoUHXWqUjU8VuezFIe/Mm9jkXc7Okwf
c/vnLBMICNEM1mU3QLiai+MD2d5kDLTl3op68yo33G8IUDfUvw5pFO6ucKGM+SRn4HkboIHf+im4
s06r052UmyGDbJ5mG22kBPvQU7wliYbVwUHJvhuVSr/YVQYc0i+c55IQpaXwe/ut1IZb6QXqHw/b
gqde0X3Hj13kVQ+5op3l8uWfkRTvkMNAU8OkkKDrpBEMWHgJRnHQt0fauJG9QbCW4nF+Va6K5EoJ
8s/nGfKYPCOrWZ8r1MWBTcd7uWYo1OCkswZ+kGsG3cAMMRRNAG+SFQfRqO5yUhyaEPOKIqmGaFOC
e1yzJK23WV+rHsXPqXkP7BFDUqVqTPA05aUuKntbmGaxlsM0IR7Pnn3RatG4Z6sIcZDjs0WPmb2V
KLnX/BnaU+7DL1E9xAa4Y7x3s3KXuS1clkI8rEmpGfDkNvmTl6aUmRWiL5jgaM9tr7Mgr33xy6vF
zhxFvrF8pgKQhAn5tUfjiStNWccwGM567+j7sfP1XUTF6MKxfN3SMlorIvJwR2TKmcC/axW0037U
Or3berCDVhg2FcB6vNokf9C75vwK43gp3Wy8WL7lIdXPCYFIREm9r/WGSzZ51YZrk0VIU4o9t//N
1JEeRvzD58YwAjK8SRAejk1JLKKaIqbyQhcmUH/69JvOwyxuTpMxrroy0JYg8OwlHmh00Sb45/N9
V0kuJKDQ4hHNqWpKEh8NwcNRbpjs5Od6SvoV4kV1KQhhGkNTucr2P6UtbW1NcbiWAgCjUTG6VUxi
qqkyH7tMQ9cLkjpIDfNx1LFOaB9we1dNHjtH6V2UfoYGEN2m08MnZdb3yUgs1Yye0lnfN1E2vJix
/4IW81G+LmVdA2d789kRHOGyb62brZxrU1FfTGWaLixMEyZmEwJ1lDN4Ms1X9Fo5wXLMQSY7tfqV
pnfaIZGzTb3JrklSr6VYAUMkE9zBtmAIVDReZk0oBjgE6QRxQ/f/BcTZOVd2UizIzRWrQaqk1dJ4
udsFhBLAp0JeIXF9iFxYKEbrBGd0Sb77o6YpyXMbxXvJDRZgvQ44/d+CCWyRRr0iH9/pW/IBVGNi
1+efRf4E5DEt0qRoHuxMM45O3vzWPR9Nqg3PWGqd0mL8HIbVe6wW2aOameNjUB/l18tNWfblsrLm
GBs3RWgjRV1BPhjbxoUtYYU68vBZuwqoWN2Hdf49t4Lm2nNJ8ZCaohImTTJoN7dw+keF4GNUzBo1
eAfc3HyI/CbtVgMpWVDbbKn3AzorclXZVn1NeRDmD+JXOrOQrusnRNrpGmpnerJwbJ/bPM9XxDuV
H2VGamuQRr9cUlgWLWjOXZAKfZPlrMitEXfNPe5z1ova1fhAMsxfoF0pHFe9oFtnbkldtmyu3Gni
X/9rh4JAcj/Sz5ZNNeh2hDIpNJcMsB8yErgDkK6VSHOipBMn+PJ/7PmClZsWf+LRtpuNKq9Xeawx
3PFSVMB1tFy5ao4ZrdsZU2r3GpxLyh5H36of74e6ONtrTAPqzZ35l4CAnNe3HcwY3TyG7hR/N3ky
zRmbDc32Iwt+E+irm286ICDbQYR07yeRHYeoMF5Tekptb+W3LCxBlfmKtQPYQEbnIOxlpiQQ9ieL
PEbdS9t1RN0Z/wqhma5jot0FtJG7ffBm6GNATNZMaPPKdFdYuG1lMK9KM38vh/Co80utszKYkdYo
96q101T2PVb665irGefWiB9NNz9K0twdw9BWpQerR6f1hGaWFvxCNv4rd0QyL4UAKrzsjafpP4Wu
Bu0+bodxL9NjPNuzL44ybL4CzqZM5QEaDtEysnCRxQS6HFsSG56GYvzhKlZ/H8V5k4MVwvkqBSEm
sOCDzEnPbOIB0AR1Byl6woIbHMOheBpndPFnkROtK3/NCA4H4Q9nAhxR6c8bZZbqUxt4yF0XvKjo
dncumTZo5BoQcboqa6Xdi3nFEQfB2wz2ukI0GV66GM9ZZOxInQJwNN9Zwrb8TUpUdpSjbtaeK4rY
KE+d20wflU4ERTKG3dGsougJzna4kC/kddwsjKIzHyIT5LYZNdX6C2DzxbPxJiI9c1blG8PBRN9a
1a4H/PCWwZ8KZ3vzqKhzXx0mr+iq5FIjWeBNoZFg0y0xYcnc976O9UWjQYuxcRY44ZMD7HhTTUVw
8tUmPuLrz7d1EygPaa05y5b8tEOBOGtlOsoyb4mU153IX0dtHO61yhOPYWLusHgg5Bsj58HOJ+Ws
59SXs5nIleYkbqhjtkCpmKxkBc6W8zQ1JXmgszJSI8zyZKrkq4hYOMyN0/zM0kJQPVWUNQazeENs
a3NzOySGmSW634qz4EmMUcMyarTZvnUUpfa5+RqWTtsdeHIoIylmmC3gOpcfWhz9lDtuF/y1U3rJ
LaZapDWtuPpEQ8+mLcRyA1cdaQ/3io/ReiECejydfRere1u30v392rdEFlwo0PWQivJ+DaujuDQz
QCenTk4bCbNEWiFKrVjOskZbWW7/kuhEVEmZa9EH3rpS9Pb+EMjmYYj1ZGMnZ8eifqQZ1WWgcvJ7
bILdmE7+u2sr02KismUhqiOs1s52sY4MXA/y7toqrliJOhEsyAmqDxQjQ8dHCVXuKYE5vLEkzRZy
D8FXhpLYVpf4HMUO16d6HC3ofdIRb7eFTqpvXwIhHsbvcGKroH/yutFeWyBlv4mwKBZxp2sYidX4
XPksH1UvfWq1kslp5wX4AqBX72XuaVgLiwbH9NyqZJGzfk2WoG/pZ+eC6VfkKo+BvpRnxu38gdS1
ayoKY3/HV9wvzxQKXNh20x3XSKyIeRwQmnlT5B7Vec6kNl53SqMEWpEcp43SrBOFpdUQZJ8vF4Fz
swyz2xvzeliqpDHjdlNxxYgN20vxnX0Mxpdmof0rKFH5htNEpRLkr21zcdV+Z3ybyt7bJD2LJont
d0nS2PS4rdYVqqxU8DQCkIjLzZmzaBIf2IhusmD2mP32zfQLdLJ5BcwdEiEDNg8+3/jQ1FyqU+mN
a0tph7V8CkazS1fGGGiWRXlkxma0lrmYmNd8GD4V1mBogqsKFvPgKcY7syh9WathculHFIb/bS9P
9L9fzT9Cs1UWd/rFUPbiENKTZZkCMx1mZL4apuasp4lzkYtCepjfVJC110RUXK0CHrDQ6F1ObaJf
G4GzhkJ4jac80R7yoP3hVjreDhF/cwvgTXIvw/u0LGhxn6euOWPkrx97R/D2peO0lMt+WQCQx3SF
FpT4Wc4a4RIXxFHM4CUj7bj5RLgFJ8+ut1NYTXtTD5IH6gAtonZmJc2kxOvS8SkjKUtkoBaVtcZ6
HpLB+yzg7eTjTmrGKxaCO7cpgIaBW3oszLI7310QoAp94HjiD//jsO1nl6ura8VOLQwNICNptaaw
SZitULS7xMg6EBk5qKJ7GP3+kDZqdpb/e1WNuJONgJjnucaVtLhiChKD5U8lNyFRkdz92n2pNMqp
KV171zmktPNpLr/bd9EptgLQpvFJik+pddQ7K4CMmeC43asworekU9nPpYoZsuthOrljWu3aTiWQ
IIn8E7Pe7gVH7UJtKZ356TcvJ3OR5Ctnj3813Q6haT/ThgDgYtxcEdi/JvJAWQhmPyzNHJcpGbHk
Rk76ghAhi/fRKKEHs0c8LQg2JHOoXIwZxt2BaZqfsx5fe+nwVbuWggNIq2vrfNc882ly4bymzSoB
xfSDgFoA+J721gPL2fg4BTfaCE1e+q/LJrRhAhhPRkanYyjRySm64nwnEOJA4loFhsj46Yoy+IbR
1Nm4ZazsW1vgRXL0Ytm2RAI5/SIoRnNjGBpZxebUL0Itab7LvV6vNnEzZhc51bFi4W4aKkXLcYrT
U2MjGHP4lui3ElRkNq7f3OzDI8aNJ7V1lI0wk/alVO1rYXhEUE1htjEtvMajC2RRmsDteRiWEVo0
BBeKC76c6lv11mKTnnsN1ZBaG2Uic0Me1qz/erhvH1yKRo+Zmt+6pBJPwIUbaX/DLYGCwKaoZKfm
aZiU8NHroojSmWotS6tVXsgGUtYpU8qtHBYZs66uLbujFWQz9SJ8aH0Saenv2b8SFBgx4rAPM7EI
ZPEpf3Zu2RB61xubyHHV29e5eqqtZHK2l5CeolKrPQ5zaA7OqnpDXUlfAQjO6DfS9PHSsNxOSeEu
PMEzDl1at+wap75KQGs4RoAyrOM09z/sUNSn8t4ZmUaxr7LuIieOoamTZKiF4WKqMQNy9yur9ZCS
1Uzhc7aaeiOrxt7xCrxLCkXaNsX/0bvdMRh5ZpbocA7yQVwZVc3HD73FQHaf6ij2e2yVT7niet8A
yxXbpOqdXYJ3j34a7c/BGvxVikWL8FStfaC0sZDzWrmZMLLu2whwixxaCCKpoUNTR3QJ5QoZF3FN
ETWgmEDstzAsThQkhueiRxXUOVD1nCYJ35IMl1vLAu/ghbn93XnwIis5ZARgLdVU758wnS4VW2GJ
4bHQ1eJRfQSURc9Mh7PtwQ061XMHt4tiHa0MPBonj/7I91Zu5FttgQ/0RjW83NcUAFreS0NXmD7o
hzEGAvzXUyuOiMeyQzAo9aTu6H11N4rLIFzVFGnPPBRzd1jo7h85wqC3rAZzuNSpgfJas531/aov
jbI86Gn9Hg3ptBpTNFEIcZ2Hcg719JfEfZoPc5z7fdPY1rfCscXx6xCeqmNsYVE21PhXxX19Fi5n
Uw1fDbDFuhkClksiDFdeagG/1uYroUhcukTG3NeelzoKMtRjW7cA+3mgD8nUn+UisXb9AOKL0p2l
vYfp3uerX+fJU+qk6O+nyBcC28sXsQFMzDWoy7hdO2zk3KWPhvgxQwghR3kB0OdOy6WBNmwj63XI
m4Zuel4upzGq/oiKIJWClndUEACZO5X62iSIuSZtsJ/HgXj7MCvqBzeLJLo4PydCmDs3TNPPx9jQ
qPE6n0ssq8IZz7Vld4fBIVTdwCd3og2oodDRk5Wca6bKWGwoi3PfsFK09eNSzl4Sa8ie9RhiYm0x
uZwR+U3WwE0PHX1dzEUQ6szG8j4P7pHlmmVMtu78AnFH9oFobJj+KQAqR+k/h76mNM8kMi29fw7J
L5BnfH19EGbcXj0wXV4G5okOP64Uo/wW5WnOMnY+ptttu4UlCLHQgjfHnPtbGVflW0kLf903lb5T
Eq9giYZya+hXltW0H5AHYM95uNsCHzdNY/bBLq8c4xkODGIfO7Z/Fl11rM0g/D6Mlbke4BgeFSLH
Otvtt7YOvWQi7nyhj1X6k7gUglk85XsY0AcR2FQ3towW4vHULqSwRkpDAh94btMh/u4HokHt/iB/
srKOklVQx/4h17XmVShMvuef2EMDQocy6naJ4gAsThb3ikJ0QKDVPQeGWj12jfkoo8YR7BFu3Nvz
4icDTEKi9meZoyXjJuFptJN/4mAeis7c5tRk1tbMmmly2tZx6B3kSG6MgImSUSj5Z/mCJNhugWOq
eHWscQV/0lgl+sQDGtDvOTOs3zKixIhDgz60+1vtw/FoGeMPWcr8r0VN+YoVOhe4oEve9LnZzCVu
zBtch0z8GhOc4jz6517A4mZlt1oBLIfbg9r4MXadGOVfD6ZMBMA3PQd9R8lHG1pg3X8XUbZPhz8m
0vIXoxy6g5nH01IOSyUtNq3p6hs5ZMJWLJFu4Od21XqhgGskvDE+STVPaIfMkLRoDqFuqRzGxQ16
All2k14/aXqlnR2CRBsPBRDe0EM1r+SUpNR3ce81S38M/VPg9C/MM6rH2BTjgnhYexdaOEGWYh6b
RkEQtgunMRvHI/6M6iixk3JjzjU74jv/Om7qytmwRIjAC4lGDgZoB7TyRY6kQoOuQvIfAQdJfAVa
DSnskGeI0jVXrUPnpCQVYgNJqF6idPdZKCmadrJr9fBFpGpaaOOxYf5JHOLYc63NvyExbQlzCD/3
5LEmqvfoQwvEkSV1oQElwMTvd7BNCupBneAYwtx1s12PVEClcH/q+B8caKJ/Wse4OoUyvKESxBMa
O/3a1TNi0ExluKDyQtmX6sWbXXTeUvRWddTU3nqpR29hbjy9RVtqxmmCONIW93Q7w1Wzh0C3Vl43
haukZJrIvWK8YCEodCTkBFuJfDrIY3ID2bW6+ORZKyThGhkV8ESzmY3GTPIufhOtxtAYHsIgG5du
EA4HYzR/jmAln5u4SQ50PY11AMz4A6pHxJ90IUgB3/LotLh/GBTb0olerBy3TZ9uAqU0tgULh0sa
1z4QJqR5XR5MBCIy/HpBEBi/4A/xkyDscSlzteQEVG6KFiWyzowsKQLkeKA4c38KztXQFsdCMyDr
krzdG0F76gFxyJHX8BhMohaIwPxBDEp/bwqPdqr8HCqWskdh0KwUwiGWgyB8ZPG1xJR7bptR99Jh
BclhiNC8UVL/UCGu8CdtplxTWL5Xl8klWwkoHJimlJQozVL8oP1Bo8LJXijp4R+KeizpVlZA7J2z
xpuw21UIEXn2aFT7DK8pd2mDOzTBUXzf1GmczMEc+eJeV8GhvKlD0T31NFpW/20vL/0E4dCg7Wim
FunKg0+xbcrsG4WKuc4tQrQzsPtctDzsREZDjqimPtRDQOMXR9p+NJXoKRn611BvkVrMIydDWiIm
qibzaHD0317bjRshSvME20sFtk6Hc3Sc99qpiiejCkxQi4qKnp96y32NXqYO/j6Z8eAVinOoNIz3
88yWfIk9TKsBPlWIex5c6c7RYvcVs9kylxWz+TgJmSTxqWctseDqzu96Z9j1qmhHayXr+aFNRfiz
81Ha5V6+iUCVf1SDYn++z/LdbTrfWGdq1SyDfPgTuLp+7SMr2sPhwCw3P8EN/lz3YRkRropxRd9q
VOGgX/vJVk6S5DAZYrEAL2gsi8jvvpt9RyGrYuKSzclNaGZPgY1btJ5x0iW9l4+uNX5ZjWk8WbVh
HMjkytbyCyxtXsWLbym88qSqkk3vleU+pmb4DZfStYKA/uF4Ld32wosuBW1XuPiTwtOfFrcgZeqS
9YCFU9v4Ne/gLb/vjPOR3hTnTC3MXyM7EBnIE/Dit7DVmqUGkedoSe1BHJ5RijqPk93mt2gEADr3
3Evfhx1skddAEljxqqcpldCCXof8IhEODfNbiBkd223Ln3VvJ2a4b8hZPZfa/xB2HkuOY9uS/SKY
ATiQU2oZZGgxgVUqaK3x9b1wkK/yvmzr2xMWQLIyGEGIs/d2X96QutSB47DShsBs+nuvRGWOVMqJ
95WDWRoJnPrVUJ0UKIywXinvbgG0vzLc6Rz5w3hvVfABWdp13+KqurmR7rwOSkKEWlma+wTVu6lO
9atpqjddF/mj3qnpK854LhF68u5Xof9gOXG27HbRw393NJHzh2HpP31cpivwVGo6vjv6Pqr5V9RO
QX3J2DsODr5V6rvCIz56qNxXrbP013/3ZFtQ5WA+AV/ZYupptr2NpbB0jfFlzO9dmIKkZ9F+le8s
0yhAEg+vYaFrKJ3+wyY96pqZ+S0wwM+sNZz2McJ57tjGQwjz7yUZ0oMEuXAYCmL6Wqy6goBMIC0h
nm2Owie5FYOhXraw0z36oNYO5AjssQo+WnH4XTaeZKdJzYpNpij2A9lRxcF1WTfZRfYFKLB5kIP4
0iq+0L01D5KDOu+Z8zA+Q3+1Uexx2lbAMt6g+VCLIYgZevecGCYs6CxhuS1mdao3p2+Cqnlsg644
9H2XbrTUiqhQPAR+1twlbEZ0SVWpBQcpCs0mLKkIDxSqBb/Tt/Lzdk4P7i56dWbUshdzG5XIC1OB
6IYBXT/rZRlTsGmoIPOAvp58qIdJf8MStEth81fqGK+MJDUg1KXB1ekdf3mISUVYZQ4rXNnkSAYZ
sGFtkar114jshBU5Gt9jwhuxWdHCEC1GQtHqtX7DsIr8PEze47EMXpPOMPYFijKStpnq6xKJwiLS
W+7fhuHTmkjQmdGEjQ5daNBkLENm152hPoATr17oa+9jt46e687g94865UECRGRjvh28M9BvNEdt
QyoS4pWsLtzjsuUh4hoRzQHEmnaiHcd90Pflp+4TGx1l0ytT0exS4DUmV4Lnq1hBeh2kO6Ss8arz
B+JqZn23yFnHLIdWIz8C4XP9c5CoR2/q2i8nizUcxWF3T1sC3RGgeYcm6e9wevPj2MTeDpZY+qD0
rotEp98vnuP/fkZyQf47ccbSVFUl6tvUdHL8VOOv6J4JrhGCqRglKxCSeW2MRhpm3M4lNPMsH8hZ
YPXxZ98w+k1oN/8McfJNYnyIfU4e0iH8FgaWfcNsW3ySyBnTV7S+ZcwTnzL6UhdTMBIwagM4nkyR
ckrtPOXkvTZta54N0i3o6pfPKJVH+gkOFwa+NQTe3qXNfO1GSeYsnCEReneJHkrRqkmgna+W3jZP
9yGNGypB08BOG9O/RBrzqmTWG0vnfKlssnBsN/q8u4x3rbrdoPigf5nqRxQrHKlIIV4JiE2IJzSZ
l3xLYz6jqtX6YwUWWBN69Y8JQXRtRG7yaOJiOpBNTHzNCPhp7vzKhZOhGw4nk+gW9AocmBaBsWGw
xqDGHrA9TPN4+d89+WnmPUuNtSfZRvj3NVmSZQRDZnHElW8w9ZWvaN4tH5HPTE5AWotTM/Hsx55c
AsOD/1X710n3AxwMVUAzWGYpNyTKYdqdMzmNQrc+dCQHslfXBkSliqw7tRTiGz1LUOnOzZGyTTeJ
WXX/8H9+9GCXV4zLSfSae+BZ1iUXXxl+5abnPFrQdIEMxes/7axUhR4zaR0RNbLJptJUtEhfX9Hp
t6+mGZnH3Gpwf+Z1/WhTzP3uDOhua2yspK9P4+xzlIVmiiBytXR8W0/b+pifV0sfwNcY14I9CBly
XaXCzBYR7RSHeE8dZ1yup+ULNBcm2op4N8c6PwcCgENcViw+HAYhCnEhZUq2gGM8RH1BsTVYxifS
F+0+Kl62bcXAmjdNwzc7CeA9EFSw/I8+SeB7R179JkU5olo70CMkMLP4tpzz3IJAJbpNtx86e3zV
bBR1DTDMgeX/BliHSx1kW9250jNYEz56Hs6E+Sty9jleMfDVqxwlG9YC/ps52a/aQiiX4thcjbXf
ByBpXG8PaktZULi69b78YBMhLrJtMhz8tOB+NYMarayITgnSylWVt5u60voT5qp+ZwfZLyXLoKSM
qaOtl39AZ7K0GsdkuMeFQkVaind43sNBD7twC86j2hP0hvCz8zBgciZuzPmQGL02elSichNR5a7U
hCF3bMzliTGdWJ77D5FD6b9qSu8Nn2J5zBIjvgyhv5cf0LG1bl0Zw6wPy8zniQTSo4qfQFcrRjVl
dtf+feD29pKB4oPwk1fHzlFH5nZxtZvcIHzJXC66Cu3Vx2X40nefOaTDR3DaJBZTWO/6gtb/5OUW
EAjFIhZiSN/zljYNMxWX+ln/lBpXJWj8nSl6fWVKkKoWKcEa1xQkxJnj/gfmLtnuhY61Pl33LfBN
FO+EAM7jX/ngmN25KzI6211Vnt0yUHdq42gPGUyZeNXYePEC1/8pRRYJHJCNZqcz5JNMWkXgOzG9
DAOHiupIPqjJRIh1WZ65dVbrwQubvWXguuX5Gpdp172UMHk2gLXSvdy1kdscEM2M68Ys7HXVGtle
LlnKr+VP5AysBUo1vcRJH16s3ETiZubipbQzQF5T7hwWl3ze+tVr9S6FhOlkP7tt72/x4hTvhs9t
LR4/NLrCa3n9r1iOydNBq81pVYWDtZW7BWYI6tqpj6ifZ9vTUJDwEzVtwaWrFa857PfZG7by4h7H
bRXVW4u53V7eZ4AoYA6zq/acOLmzbtJBbJ2sCog+cMQFxoGvEgTXNsV5+cXGUdzqOel+BjgFZHot
e8DCNzTsoc+35T4mfu5Ul/iS9wJd5FquseSDM6+2mlRTT92yPITnL5dm0bOXDOMPg2HByhINk3aI
K/UnDtQENURQXfLInFkE3t62kUqRz4qXJo4tUgLnCb2A7inXgIHNJIAC8mcSc9ibHJJHRJLaA4xe
g/O87d+6xvtVOn14Hf3UYhZCdIT8OxMKvjP1yX7xRz8+F+Q0DnXU7oirbw5+makfiZvR1mYqZFXN
z8WMQU47YXA+F3dpd4LY91wRAZ/4gXGzIrc7221cbJOYtWGXqCCZfHGUJBmlUN/VvKwAYd8Q0NYo
tyldPSV706rylQypep2hh/iIs/q9c2nscOHG9cYNc+0G7G+7NiUJYSIsSLXyco972H4NKab1zEPu
XVfmQ2V1KM/rz57GyiWfU+3jcPwex3PYhm7sZSyBXVA1TwoJQz0fEepgdmdwZZ3Dwv/qZsWPfCi1
SaBZxtBO8PSI3FnL19IDoJdh8UzlKy9VKoYZpsdti3ApCK7CrmLyMmPzWhMLcJQHqjJfy1vFry9D
+tjodXoNcpZG9VztllaYXn1O89VY0SNIEmGufQR90LCQ7RF7ulYSS3vvY44DoVuwB+cJvORkywe3
ib8ZbVafGp2E+MJthkUDLLU/TrEqBmZsSYWgQnYDzcwubnA3oVyzvDDnWFQ9dKbNcth1jLyJqy83
Y9KPH9gCu2OuqcbGSOaVDjCMA1NsGNeClY7bZ9kLDo7woQm1ZylixnEL1dcxxpPL7SDI2uK9svKC
ELDQXhm2X7yrnmMR6ctQJBL2BdCje/dN2pi5j19Abvk9YSluwQXWqzNtkxTUNUgWTagcJEhA6f+Z
QV2KhzZ904yaoJg0ti5x2pLelJTuTv69ragrV3bAFFXeU4F4bnytJVUQWeWjivFp+2dLrYR2WG5V
E73+FSnmL1LkIFtO8sF3qw81SqorBfGhDYLsu6Mh6m6t9h9M+/o5HwGUhVEanmxO4Yco7aaNF5bM
nTIS0gLu0BpGl3uIl+zZaImLt5At/Z5DUiZvSFnu7zJHhM4/uc0jgMhe0+6EVrpHNSuLrTz9vFTs
lYkVmq2Ibo+r03jQWfuskkkX7wNWnz1FVoDthsHnXCOcAj/NTyPmEe7xrXj0gx+uX5UvVvspi0i5
E1Zf5qT+yCmaLxKP2butdbE0Z2/RT74uq71J+8X5Dzlh1iRJRWdJHbNcectpjtjC+bO09t1GKa+B
0L6XWj18L6ebjFLphU6GxEAQ+9KN0rS6OM+ubKc0wsd0PklTm5aWrYkB5jW7bTfYh+VK1RurP7k5
cgFh9ccGShUd9rwl5QnelsMwaEjKi2JV1pNplO/yLza2gntU4BSXTuB6TJt8ed7NHJvPPHyQHz/u
5N+vVIh71a3sNc8D84a74duIFmzl2Xl9b33Mb3UEIEDV/K1Xq9q1Utv4FPbHYWDebqN6f6oQdq9Q
CA/fiTBCK4aBxwqtdDWaYX9jKZivzXR0vixyrggr2va4+F9Iu1DvIo/fqhkS5dFpRElnvHqs4qDt
svqpZp9DiMTywNSf4THIDj63Eh5kqE9FeaI0+lMx6htTH5Kr7N5njAJZ0bbGEiQVYkBce81YsUaD
CUcY8XughtreIBRjPyS+eGuL6jR0+NjUgWpcxnZTN8GEzodqY0q9QGV762psvGM7xN15IDZlxbKr
3gyIrM9A5LjONHozv8K+MSpXP23fXUJmzlxh/JU8tuXh7+tkSYxFb57kVF4XyXAW81vkq4WftHeu
oiykq1c83fW9iVCxFsN7PWTFu9VoycOYI7JMgiC9Yc/82aZ2skdWOO2ksNV2/E8vyFx65y7OrjR7
lmFQ3IP+fpcxqgQWTGEFNtVytpRn9m36dyvv1d/P/dnyg4C7c9b+fl/uxcWVPIkNuuZsbxdQaru4
DiBjU/cURAG8m1qH1zGNQVII2hpl054Uq2bw1tTZx+JNy5TiUaPraBAx+K46HIy08/TjMH7n2fYq
B3lMTN99+OB4CHIWwAm/zJoSlZjHuakeJqxxajxre7krr+pAAlG/Fq8RSWVnJy6q52FMX+QZUXoN
KWOeBX+8KIwz5gGGj3OR7Jttto6JxOKUL30UDPrE0qlBJqCmyePQoWCSW/K5YH5ump+TW5HjkyPn
aSuiAimMyLSAjUvgjNxt9BI5bCzAwPs4Z2bCtsRsM6+EzZIEgA7joT7Tgj95w4CGXk2djTMSWgq/
Esl66XIxSLg6LdfoEc0BwpDuWVrbGbF9VSqQzgAR3rNqkBNIp9dayxdHkdJHVegPlz2rK6JHox8W
MeNEMnwrjNFeT7muPzT0h89d22nbKnfJHi00bd8aE7SaSq3vaVJCCM5GgwN5NE54aeFVeUNy6+wY
abOj1y9AwSCwJ2Rrqnr4KOxeJ5IiEhtCt8NvSvJhJG74aWVkOBDf1bTxuEOXz68YkwlBQox7thL1
TTW6ba8E438kOOpBp2EEIBkFNjeteJVQ6oGtKIwFQnl9cTuOFTMJLucgSmk7XybiR4LQsP4p82Hd
z+IZhLdk+pUq3KDao0yJaowDZdNv5NVePrRmcesTj1YSkUhL3VoUvfO7gMOHRRfYDr8cbnanRAeh
vNwo0iHdEPu5keuKoGu4YthTtWml2iGa9+HVMPVwuEfJZCQ9HPn5pvMOUIpTJsaNZCCSOvmxNq18
H/zOFOXVR9Djr/RNx36NYZUkZetvBFhzEp3GAE2XsTJCs/w0KYwOUxQ6WyVXfXK/Z4SEQGxwrJT6
LiM2IpmzMXlPqmKQx6L9E+lg/2hllKvQ9f2DRD/I5xKjIi1V6NlNoH5fx0bdzJcXC23cLHCckMit
+THxJkoS80xmVffc0F7qgfu9Jf4AHzl8klxaU8uLPULAfmfGDvRtiNEns0s25oA6DMm52PUYOg8q
UqxX0peYpPPtTJIg3wjjIY+UF+ApLG24akMuyuuTNznKjZU5tyeFA7i8sigruGU2OYdQua2xi3yb
DCxejRIlV3106lvhVMpKVCakRd9kLTYp1UpVUU1xZoZP3Lpe7b4oP+l6aNu6oxekMJFd9/OSrw3G
vRa41UthNcqGqDN1A8f3Ra4X+snOb/NeY+r+qa4hr5vjwJdWNf4/Xlg/Rk6v/2rh1XAeWsGqjI2N
oo/eDxdsUJPo7Sd/Qg+Di5Xfe5UDcL4WJIHl0GsXiKY8HbmeBqmpYyK6Y8ZEDZaiSlBCys3RLgMy
byL7lTH6lh5ReGyZDey0jmovrTrlsULKhJpLRGcF98ZFIVNwl4gg3zoIjfYUPpeuCMcv27CMTRLX
YJlAQZ44zpJVpHHLzvGQf+AvZ6EiuvadqUft0TeIe1u9WKhJL3DT6LLM8ovSMK9azgKkYjILDQBh
fh1Y1F8lbTJmd+JSp8OBxJQN0XlH32z0n/97Iwjsi9fH4UZR5mpSS5urm9F7IaMhPCVm+GXxI85y
9u81XvNQZNlROGW31wWrQXCX9anQ+f0QTNQfk5UcWFok31OXlXSgcFEL/GBLJkSLgLJtr36vtmhS
2Qrm5+SWfA7oFYGA6BU3LWHZGw/1/KcFsESCB03zWioevyIGoRaBwFOc5OhZNfJlciKM5e1GE+qD
6kYgvYUz3VPzHYRPt/V1wEhOSSisCePpi0nhzXET21+VJVBrXBErCs9n0dbexkHEcnSJFoUWSdyp
FDIQ+eM80DmlhWBCLuDCThhmcq4qaIrj7E3RGVFwSYCcHHXiyRVpeJEtB75xd0u4nvOCKiVFQRwW
x0yA+8QaNNHI7P+jMqpzpCaWUXRrwcAPjGz93WiABs2ydrM1Phui4d+Cwv7ZmhpT+IycI+lX1DLc
FKVGty5JlneHXfZtQIdL5EITbzlv2qsxW5EUGwr+6LqbOLWnY5ij7JOnUeOM07GytAm5S/cCn2B8
RvIdrRSzTp8ofoE2OaD54Tr5X7r5LsRr7+vxJ/Kt+GCPARkMc8nM0wwjk8+S+LBDTgWCidMLj9aP
xQHHBO4i7OmkBNibqx4VvsC0QKdQST5dpXjoi7i91gVO7V5Vf3Wh1j9iqmQk7NOf5mKDAtyKacrO
W5Pcwka1X3oX8+CEHLsZv8Fs5lc2NOGZGTBZRJ2lHGXjFIkTMldUAic7BidkJgWNSz93d4abTUvp
6TR6gQABWpZctWpj6RyXW3ygOeKwCBXprqH3L1vWG2ScRZTYXNae3bCnGU3HO3dR72px8VMaAuum
8g5DhfZbn0eAXvRVOxVR9l4FNa10nmQOc6AzNgrspFjnYR8cfeIygB2wletWc2jMaYuzUryqAWFn
hvdC0oMzovew6Z5mVRzMOQyyvZNEzcmvYfiU+kg6kVr7u7r3wl2qEvQTWal/75vAOachFpLYK5Jv
oLq8RNG+EdzQccsEg+/WQ35ze2JjlxdUmwPSKM9B3QLDEqN/jUGTIXdr0MnMHYQoY6aXBNMJRECI
iqL98If6AL8m/5VbxV8byHkPkavMGuvUXUkUhVHBvk8dK964qorcJOW2cu0qa29l/lrTs+nazJP9
an7QPFGcqwhLv+Fkawfq5V7WHJMd9Du9I9Vd7soQJN9BYGQiIZJZuVlnIEEZLXugbU6Wi/ymRGTA
rp13qZW1k9bDZJDPRW1FIDl64Vc9C5pzaaCk7ckpGB7VUbUJN/2Sh0dhkqewcjojO9cs1ymAV9Jj
Ra4pQ0k75EsnbPQJuS99qQm+vXzwQlLq6gIdBUU//I5o2IiadEIb1cmyTOk4aE7LqSriRuCLxSdk
kxXzp8tiekO18gytPdoRk1WrR7gsex9VaPTn0GpwnMwObvpo36CA2xdlOyieC7Rf819ijmMU+A19
vzEIXrC35/tp7p7IVxlgh7ckVi62cLqbH9SPjaeRYlNP2SHHi3cfYjKJVFyMH2MWvQV+rjwQxIru
PUs+9Fp1nwkPwhIcwKtPqSO/TC0mHKEo0NoZzt6nqj+V9GEXW5jsCJXMuzdWjNPL8WwCp5y4f8fG
da65U74tgWylFiPYK/KzvBhiJj7pSZx80XbCL0hS1JGy4CaPlEJLza3Qk3E5h6VuDKQPIeymTqw3
ukWWytPBCwiJX3LhCkU86AorNS8ksivUh13Ype1Onr8dqsBVpJv22lHacTM0Db2UashmB2fx1RBq
luq+s1m+LVuKQl280DPmPeWGm/bvaGjDHAnssqAq0LkuzqmKRNitioBsVVSEj9vBQaZdOJmebQfg
r0eWKcHb/Hw31Ws9V+z3Ainx1uwaLmi6srzWMhJesygM9yYXC/6w6c4z4+GK7Y8shLqnFAyNuyV6
45fXQhQM9OjHmDQ1U2XFnuO89c3yqelVr0EfaTfpvMBVQCcxmQWnBfFUUaIgY2ZZket046Us0xis
XdiHxSve0fZSMHMge9p8VyLffVL84VXBrvgN1/vfG2V+xuq2Il3E/oluFQRTxJC6YlkWsf75oQzZ
t7zPxQc54TnjtbF5BjNRbgEJtufMUw5Zin3Kj2u4xIkCHJ/f+gqA9PeWPz8Xzq/+/T5wdwdulq8R
K6+dhznvXoQeatKyD16tjDGJCGr1M8cyGGBx/pHaGpTiIQxXXn02PWTSKxRalyhVup1JUsRhcHWK
vpKa0w6r5sDqwjwEzKXuvcck1Opd4x8i5qk5o/Ynq/CvshoJmyiQN7NW9m59lX0I2XzU++E4jW22
kbvktIKsKco13cnhqRaMhL1yiL6HZrJu5jBVRSk+5h3hJMW1mbEVpcdYtDYL66AjHX+p8zbFFkup
BPoCoYem/6MrNEGCGgl3ED+iBjU/yxxpNdKF6gk8VLFLqGoK/6XU2td2tmNOllDAXmTBTaqLpM5I
Ko5qb7x1bR6ubanspe5ffAm/hfLBd8WzCDlB5rSI08oc9gErveBsCjzm3cx6UQaDfEGIYyC4nfJx
ca51Pojj2SfKVMC9FtDg5J70hbMMvCalcm5zlExkG9evXefEFw0Q3lMOquDup6AeDJ25hB/88hiO
30QcxmupSkaptNGdWvkUAh8385vmLLz8JTFCBqtuqa7sORwt07RXtU2qF7uNymOXjd6Gls5D2XcF
xTu39yrM9LMzj2nlruhq4oNMYy3dcViH8GfMPrmo1ilrstzdjjHJJw15uqs/L8T0JZmVJh/D1PUP
St1bh9rKnY00N5PTNK59+hxnrTsWHggJs6cMsFtHucjhOXG94FqnJzoVxRmnbfqCdow8YEOEO7mb
OG19tk28CJOVXSvWB5hmvekM6Spf+3O2twDctrUy6ikzAUsgqksEHyTddE4QHc2xPVK4WWetUVHD
pcgWpbJcPiR2ZZ3lFl8/IXJZqm4VzyMdd+oE6L6u/p9NldNmZSHnGDoPWnCq4xLjjrYNQk95GYOa
T5d4ZKLn+BPb7kdP5sGb3fpPox1Mn2jOSSiMmvRJA0K9SzotupAy0CEXKbvtMHcrUpFqZ7sAZNHN
u7N4eTWWLYyn+fChk71u4kS5ySMH2TwEbI/5m2LpS15KmHKD1HPBrtnQx7ST/jxgH1n5zJ5YxzTP
Vhh5x7pvnW0ctuJL5E99yN+uEcpn7KZHObCXDxbR5etOz9y93HXN1L9VXXKsZuOJn+VP8HrVp9r1
t1LgAGZFfSpcZSO/TUX10l2VwgzBkwz9KRw/xBBU+7LvmXNZrDiyulavWagxqSZwDn0CZW0GLvdD
8ZleK30oDlrimlsQAF9CCbpf0bjHUMtp3mrpU4hU9lMfmGbBb9OOejcpWydfTKbG3L+KXevW+MNR
Sjrkg6rk/Tot/HDfVOLwe4Y5IXMhKkgcq9qfr6CDe407Vd+CpPSeTIuwN7NtzI8gLL9GiFM/QZqs
mCSMXwM9gq1WtTcuZGJpGpvCAlGuCzDMAy2nTjPRK05gM8DrU3EW+WPGl3IZI7oCUgDw7y4FlHdI
Wn1cVy4xqkGX9WhwB+U19/qrMwQrZQiiF+k5nfcQnEcvTpIdl3tbBk+so1N5zMPKJXwcl24FN5JG
v6WtCnphpC2gaHeI2Dzjkvwp/fVmDJa8AyGkQtXcAjD2t6GUT9jE3+H+StaJGMOdfK984Ms49lVU
PJgVTUWoTnRmVWe416Z2NGg2ImxjL54BWHVtVfB7wX/HcflQzVdx0gXHh6Ds74U22YQNZNEudyxx
4H76fcFcSQ1a1dLgavzW3gzx8qnlzx7tqZkLsYgCp+qvyzXVT4R2dzUN56Xt1lRc/BhfRzTmcm/d
oIkIn30Ujin3N/erM4LbH3UPumPYiQPgRURDM5E0nLtUsMcU3adbRZv+IUapgyGZMJVGBdxgW0RF
VqwMdV9knwz4aGJyu0IkccCgWV5FwfqWry2Cq131sC5JipABEmEACloHprmpKWFX8uSgtUDDUoew
LHeZRurHgtAtDf3rNmJNRueaeAA/5pdJuCffAXLo67ZGC+c69R6nTLQF2FeQ1IC5PFTVkEww7YN2
sP3bKd1PBHtKoRwjvOBEAY3rIDe6uxL1w/bP1lhH/d2Hf7YdMSe4XgFRc+42EkDwgDpJPUdJPtIt
LSdMnaaDanOeSUP3WFlGm9+pzLsHWnIdmrCSYFo7VPNdibd5n9levI1TqJOl2qZfPnADd2aBgPEn
ttrp7KcpJWuncsA/1FP93OG4PjusOtdGNwIRMqFipj6rOh/USOMoH0kvvps5i2EzBbDGRyxmbkjS
uxOHSrTKwt479JnrnzNda47jvKUY3FH8GGGn3JUvyLeMXdMcWUEF537e+vPq3NZc/oHlfe30BgHW
pU/g14+eGAAiRQF1K029tRnyVUQYbL0V9Wp7MPFeEACeMwvOC3clnVAGUUpqOPlP6Nn759+NzYGR
syt9bu3Df9xCeUopnvQqbn6Gfsk6BmuL0WFyGWrsLkGKYEjxSmMHr/BZXpDx4JqPKoS6Oih38qwP
+9w/ai4RhF2X9wcRE3Ygc3qTTn12aVdhU2joffR+/UvCBIz2bibd9ENzDcLLm+Z377UZ8/e4H+tb
PvfTOoYn72ZDSp3JFwKqyBh9+0qaLGxnAV2+T50W7QViaYhd/SqkX3uVYmk6AZQVkGWJc5z2VqsC
I59bdp3oklfdad+ayUq/B5Pzve+tEYt0jY9wbnWnXbVrmYetlxxY+aSaZVut1vor2SfZ3aUfzWmf
hleSas+EiKc//XQ4c4anP2uvOcd8aYtTDY3rprIDY8F4lFX51iltdkdwHb2VgGznzz0UwxuxwylC
Ef/pt5XfV+HleI9McfWNxXTwFBWkAOouN4hmpDMZhGa6Nd3Y/tAaRExznzjhVGOhlp7Jhi6eFfA/
EPGYsWdxglnaR4WVXePQz0DsdYAH5p+sRrSoHeZgihsOb2Jk9RxHT3RZcVepANXnnrGXUCCzNouu
vpPN6bLaUSOA8JHT/WWAJALrOKeCmuv5ogzCk9OzyJAXlhAeJRBgJn3yyg4pKeUM7vWjNXP10KOW
+wj8xubZa139PdBD60r+XbNqZsVYisF3U0Hkd40Y7CxqhufcHH7JVee8xEwbe3hFQ9PtRyY04Cp1
xNfznTdQ2ug81QiMGbdoGzMcsj2Z59VjQMaKvIfJPYv7V6tP+tX2OgUs7QjJwqTTGDvxtzkr7ZeT
EBKCtgzDkrgTb+w8gNDAtQWzdGO6LBudRg0fRM+8ORjM9LuFy6nS629EcDbLG4a0DCneGTz/32+A
lcZAezCOf71J0XYkrzb/73/lf94gP0ctUv/aOMGcLx9dejrFqxJOyudg6IAOtGCWe6vTs9Gi9pyf
jywt2aYCtDBOPuO9jbXl/XbEdKYGmLFnKNysBzyC29HWQOhPyV4ekWE41b9vfDkDlx7ZG6XjXCcO
uUXfHy/kpCq0TRFLXGK7wgc7WtrZCEOW3Z6TXGjMyq9dMbtuBUicDMz5KJhUJmYmMQJWOaS3OEEA
Vs3zjUGvHoLMFiTigSERogM46HvL4o5gpnGfFenv3TRxx33VNP+MoWevCFML0ag4/hq6SfepOu57
2AbDT0Pk69KjVbpKGerEJYupcBy+RKuIcz1b9EeTm2Sp5WQew0+nGkYXmpmp+96p5rUoTRz+rf2u
JpH76jZavUNmSJuEk/EWh0xOY6jq6wFn7KmEpLEuWyd7Ml2z32WDHV8ChIrnwKsJzvQc897G8aXK
CNGRh3NZ8be3py8Ne5LnNhe5JFhqPtvifLZJElTxV5uF0byJdiADJYJyRRVcPzQTRZYcKYlSwDt1
J/+M3jDetvMs0rFXfkki6GRoxbYj1BuiEv9Q7LaU+yERrEjtU7T8SfAmtyj1/d9bVNys/nHNV1Tv
yoSMN0DiO8lCdyKzttGN+ofeIcHFeZu9TUQ/TmPxpfY5bnMU191VBSul5FtszjiVGEZCM7oAuXDu
8qF2nY1cPziiz2+pNp38IWtW9UB3Tt5fMOkq1ETONywpGPDkqxbFgkKUhNVM19KNxXKsTLRR4VUY
7yH46VHhMKFAIkHWSZObMXTOOo7a4h+sSAtOBWt9uAKspb74IjZ24FTWqePncMBnr6Qx8JskZEeu
XcrZXVpi5pRi4cZy1aPcxQEMf7QlcDwdiucmjNPvZGMSxMiCYzPO5PcORMnJM+1quRBaVhGeplb8
3jXtEnnVjMgKVeUfJYrjR9XkAysjaVFJztKZgD8AV0NgIYjNr+FMgJpyxTth4McyO1+585oZaWyG
yw8IXP27w/hucYd75fSZ42JlzvVITK0G8H3M0EqxdirI7VuhYiUvNpvMY0GRdQwntdqpA93a5UN5
iE3igc6ovIirBGGcw/+9m+Q0GJWc1PgiCL8yH8GDEk3B763cvXIX6h51ndVD6nvdzXQj7YCBLjs2
mU6jdu6LGSgIolIJ7rFeKPQKpg93drrK9XZOZtGaMw2xMF4B0dnb/25bMP/2EbkElwlhuxpROI6q
Wn8FmMGOczQuiPVJ6OIcBynBJVagv8otBxHKwwQXh7WLZr40pcmHTRAtCy2wXpKG8h4C6bjR5l2K
6eyMZwbAQt5a5DsHSCKb9Cr/VzvCrZXHWqPfCPb2KkhqfrRXEYX0WSc+yna8Ly6XmedhzA4X+vDJ
vneZDxR9Q33uMPLxteE8ma237mHefaazB50EL/MW9ZV2r7CLr9yg0D6TkLIoVDlulvLEY3b43tMc
llp8xS5oSpZh/SzybPz/JE2Jv0OzXR0zjEFEnlAZV+h/x2v1AV2RoBjzUxGIexSMMK+xi+AHa7Ea
lCK65RPiVxuKDDxWsz78ETeL3KwRIhArIfwu2lZ2+yD5tfLh/zB2HtuRI1m2/ZVeOcdraBh6ddXA
taRyiiAnWMwQ0Frj69+GeVRGBaM7sgeFAuAeTNIdMJjde84+/Yy6IRoVc3FL8mPVm9aCnHFlE+GF
PIAZeciVYeJyCtdXxkmA33jfFgYjXimm6Y5sz34bIK9fSYrij0P5SGPen/9NLJxmf7TDuKZuG66q
a6Zjmvzvl8itwKyH1DMPihj7Pdhr85iQ6iOjFwlPzpdpiUxLKrEnhbaMwAV/PVTDUDn4Y4ExH2Jx
1NRPUtLNAUbS+il91mulPkeS5tGOS6uLPjkmCuSqMT1tIwKxofJXPhhxfiecVL3XjSq9gN/dK/EQ
P2plflB019wZeLdvVFsIgmWC/knF2clY4PWf3d5FhInjmAon5QJdTLBJIu+Yk0dD8EY7YKEJwlWf
1drFmPcGBWMt0luB2MZ+LmbLR6OWhzopstc6o2hYlwiL54RqxPPu3s1w0jakOLfzxlO9l9FTGvwE
GDjIQPHvWAgk1NpJDIC6oGhUvCrdxiF81by22qawygjFIktlxROHhMblUeZ59DPARe5hyzroBr42
8nLy+pX+HqBVWkCZ7yHr7SiG02kKwOLMGwm6i72qWFg9/mY7TdaynSG7T3Ljh/MfHDj3Wpb013/5
g46X9B4/jvRIptmI0zZoeQ6U86vzMFt2Y0KINp6GQznWvTZeAoRocQOnE3P1ZDsYfn9x3Bicfz0m
J0sTySebCHkfSOM0UN8dfWQTXdpY5zRr1IfKzB9ttzBf/UEJaQ9SMMr9Qt064TAs4znHXW4m1cs3
rWXyhP/rHAuZdqlKuUkVU6+TVYjRHbWNOffFzBZCaaUjEZMP46G3zv2g6TeyDlvbnYVHTSx6DZNr
mKKTAqQx211XOQ6OTTkU8RNNhK9yjMkqB4Mg6ay/H6x/HV1MHduYcFSV0EmL6gKm0H9LsRtJoOCs
ah7KLj1Jqye2CmVjamAo5S3S2oWyoXTy/dCPY3IMk2VvNM4xd8Wu15SOVMN/HZalgX+U3JUs1f9n
sDOlkuHcWTSNG+c8Wd23VuC2+Q7/8YwTSv/7H1Ylc9CNjRXQZJPnlCJSzr//CMyPaZM8pRxGFc02
VQgGmv7BZAcCj2BD2ysPMA9extGfo54N01xlNKSQJ8WkZ/qYdCJduafvjschAw4RqdalL9X30Lmn
deFs1HhQlxi/zBtydwdvgzk/Qg74U+cTk7q1nrCubnsbmXIdh2CRVYK5UH1/ta1oV7eB+4aU53HC
ynyWhQngwO4hdoc3eRS0b9ewcgsVgIN/bCsnHqBonZ4m4+8/GNv9GNrr6o5BAClxvQJHMGmkP18c
NiJYNxVJT+KaER4GkF3AS2+g6t/7YxR+BgwjRYCdQffZbmggUeJ19/iaLCR0rXeXo+7zhzYjCyec
uL3Yy0N1vO4Ff52Trw41BPQf76O083nC5np03Hw8DboFFHdeB7U9tZLKyvJzr6gCEIRXL0BIrJkK
KXMO6HA2lLgkNp7DLnennU1azTxRwitlMAjzIPgCI4BK+0yzaVhOE1OiVzvpYenkYcfSWWO4RFrs
LQqFBbpaRtk2nEugchPXOOLo1JMTZ8wiwhkIRzvNve3mvbKmBhrHYbWRL7gO9bXM1cmp1BFy0sHy
d8bc7BIga/ZRleOznQ9RqrxqFSWm+6yESVKK6uThXDnJPTHvVdy/61LC7IN8OOizohXChvS09g2d
AheOzlLSkzUFg8dUQFuh3hKjeWe6uNVJAMN0YXeXMkANp1eYIv1Z59n5dXOfIy+KmMwVS8/oL7YL
3WOqfSSAM41ZxrKnFLqW196YJlAeZKWZbEbTjo/BZOQ3Hl7gleMm7bbLAh1qYu2t2zIpr8ZLc3ZG
BG7y/Rx8AGeBwIyVHgXGM8CUf980AbRjj6QseT6qYEpkA3lGAYbYbYvFcO3PXohEh35Gua449DSH
XkpEg2oKSShMKNLPKPyA9HIFec2zS9dRat8S8jcBqQEebRU4ZWnZqyQoEv2DhSc6Rr14hOxqNmuU
+XM5LblVRUiQeFXWK2XON2+71jvKPZl0jk1zOqKV8K3cXFx9TQhhUXvkyXPD0ha1IYw8yaLVMrdf
C1sjBnLCi6TrubaWr05t4ZwEDDQAHnO9sYv1E5cwUOJlNE3De4AWmlAi0WARrI0Hx6u+EZtFrn2D
mHCovfvS7utPOS28FfMy5yYlUGavKz1R2mP9qU7qZCONMfDQUtb6PFmcOh62bmDU2zrHjGk1bnaj
uGr8AmWtdDrjhVS+YVG7cD/GPDTOCRE6K9OIylcUf9hSW3VDgdVc/SC5yT25UbUBvpZNKGNY4+Ro
+orbMFpJj/Zg1z4MZyfdBHWtHRDKqaskcFjs+81LFQ8eHaSp2ibaSHWUyD/BMvK9bdVpBVVVJSbF
YAVrxCuT8VKDzemAaJNutbFP05MO42UBPGLis9A8DOfgZowke47dQgUWCl/4NM6b3MtWXq1ol7Cv
7ZXKoLCTJgg9ny5jIgTTg9nPddVuoI/zDyKqM0qM7eHHDCvNUspykSvQlZnVPaZ0DeNmPazBqQX7
JNPaxY8XhjIFlYD15ZYQhQW5sfEtcbPVAupa8RqOUbpy2kIc8A30Lxq+AZkC01VgNDzhRvdmnBzU
WYE1WpW9oQJICAJhagtNI9tlXVid9aXrFY1hEMYMTlpRZfUy8Iih09PYeCloCAMJKUkJxTSRDT1R
ySIx3njmIdP37C80eU4zCq7VzZ1u+tVRIk0byS1IOsi6KsX86+q1JtvqKAwHbozTm/E5VybMA0Nr
Hx1D18mvMuxjT61p5yrrzuz0J2JTt4MeW/fSeeGNENJipJq5heiKxlWwpIBW8jGsDGYF1HJt3Hgp
9J+kdUxkwlW31rVEfa0ZqtBmDtgn6nZzTS3KGtdZtyNShgoT4qUJ0uI2KLnACoapxO+bR1oy14kz
Eo0F+c7q2a3t9dX3GvQYxmCg5gszoAgkuvEaggFaWhwNKx/xXenerV9Xgny4/CznQr6rKUdP1Z9r
bMp6JMv2zJRuoWUvUtaAZpIXF0lRNSqEkKHIL/DbKQdYbbS0pN0AQg/0mzZ462rdeDLM5lNvc4vl
ykWpDOWZlISNqvfVxS/EdGF2vW7V2H9xcYCfy9Zl1q627sXuk6WtJuLsFfkACUHn/nKIzCBablrk
WR0cK6mqE3lMgF2pQWEx1FOc+9wIoyKWPrVYUDoOTsbZG0SRtjkN40DeXXxDs6n9EpXpdQd91aZx
PQS+enInZWVhbd+oUZXcZRkiZzqFmKJbr0MgMqOqDTtG3s/ytIu9csscON0pGetyxzWHZTLZHsVB
N8AyOeanpA7IB6SkheJXnwWS+M9NY3yruek2amJNuzLjbYybzSJx9YGo4uQsl61jazdHWyHSTIrW
5Ca3HeeoielE0CEpDtMIeqmoy6W0aQRQLImDUL/m+E0Lh3vMUe4S36a0jfn5MqXjw3yxvebowJdl
5oUPStlMm6IW/slVx+jYjy+6HtJs1QfjpaxSBTaPWZzk4XyzIzaFddkZ1a2pKTnAq6Z6lXsa6oPr
njzX63hzIvWNZ1p3300aSyjbKckX4u9WHfObg4ByUSZ+tcefJNDMz6EXMz0L5RROLqPKD3SqB1BY
OS7dLHUg+yfBhTB5eMy+cG7bnu4Z2rW9V1TBpaCNcjb6ZKEb8PXOJnq524n7bt10vXbXx0277geL
KAChjCsLD/R9p3v6nUUfpxq9g2n5X/yYma6vaj1UesVZ15NjXihARciXZil/GSnGImwT0JveHHrT
dHUIgUUQ1D6vPbVo/Ownqb7sVW9aKVRlaJUih7ya3tJOPQnb0bDWQpNC3tiox6KayG76lyjFh12m
C/0A/cX5UhIyAFj0syjmpgnuQggIQgXuRdEXxN9rNyvuJyIQ6K3U23Eyml3hWyAQ598ZtXXzUPtc
oY6zj7xiWiHYSxHQBuXtMOOnrpWdYUrfAs951mdH+5Ao6XVTYyhiYCLjx75TsZmeBsIpT4nnZGul
pqGiZPVdCZJhKI307CUhAYAJ/gPNZ7pANvgmr2z35Pb9ugtHk1ue4JUZJEPr+NEqu3KnoRQJAK1C
Q8yc6U9vxH5vwba4bsA7xid5ThgDGnQ3Q+haTp89D8SuHGdt16Qv1DBj3uStcden7vp//RlVCEtg
tAg2wd97LZL7nXmqnPxBMbPxKauj9zFO9fd5x6casxy4svcSnVHnK0f3XcieVk06TIHhVzkCRUFv
PbKT6/AipJIwBiu7tm2G4rHqvdeCz+eq42pafGFZ8K0ZxZ+6AgtVrygSEGcAVNkPlI2An7CUh0kq
XP5MXuiR8QLjZMINja24IegXY0LqnuVyWx1wZzD4YDgyjXc5MewGsjp9gSxUCtNi29BWZMA4OzOy
MOOT5XKDbPhT7fUlUdHUqlvCB6SSCRi0Kr8K6t/l0S90OinBtEGzNdJuacej3PuxycpMX5E//e33
Sy9NFx9gTK4uqKQZqiFMC3mX+mHp1aDQpyTodgdEl8gceiy4SzWPtA3NjnTndT1EJTkGUC3GKJEJ
lBNmcmAegJXENKuVMWKoNqvm2dYMXIi9cbxyP5m4nRQCeY5N5rzI71R+ihioM2JS3RfP8kfwD+Ri
+pmCQbFzP8tAjKEqx7tp3tCJXtd6YkNJ7lAeh+FtXivDWumqEKSvnp/tyLYJ1mJdO1EomG/KKAPy
aCqdeuxqYZO7XalrEg/A+0JMev6+9/UqaZ3Xbxck3m9WUA8UZrjDPVSmdVRaz2ESz14HfiAgsX2b
46rX1DOJWd/UWb9ezEcDR1IjHSd+uFQDH8BooOE3YwGCjdBaRSp+KBa87qZqSmRFVLIfOk95iGrH
p1TtB3Mq6HCuM6KYt4OXZwQkYggdmawqFONleUsWukxaXoeqsx9oMpAVYw/OOhoNayP8qlyLRFWX
Vs8CzdD64YR08T5sYGXbWTntp8ChOhTooK/KujuwhCFawDBOBV2aI5aZdya95Urz+R7LutjhvqwO
3Vywde2RuB5HITdcWCliK4rbIvUKFhB0ginBcc/15a0TWxsGiOl2sjuoJ+3whqhYp0isFkc5Sjqv
tFvL7d9dtb8WaC0qKcLV0QgblFOMnwsGPYbSPhZULFAe0IEZkPielMb54gjTIb+3cVdKrJF0P44E
t7hVtZU21QBmZWXV0AjsyV911Pm2PH2KawRB6YbfD+UUbCS0ZnE1p6m+mBaD6VAnnL/8RLW1nal4
y84ZwntW7PpsDKZ13IWYzM8kauTvYE2cReLZ+m2tKALp7+wWz/3xIR0a2PCJH++hDaiPdeA/Sosd
MxZ9YbT5cDt5j0ydorWsG+ROX20zNzx7dlq+KmQwEWVC4bVKofSGhRdeS7OuUqGYljNl3Uqw5CA5
asMhvfNJT9+MHk7iqbeSnRuhKJRGYXhG5SGNm2++r5e35HUsW8tpL5Uo7GWs5ax+58NuDMdTl9pv
1yMv6y5GMD639HtnVHy+NSeSUs20QB0DQGgrg1OjSMt3FfOdpXwVdou3lDyhoqe1rNnNrKkznH1Z
DMk2qHxvV6sxOinD7k6ZgzJTdqxal5hHwIGErsg7rjF2iCvGgzT2Fz0U2MIaiHMJSp0mggKkBT6t
oCzPzG28DUN7orYyP+s0DXGihtqa6iSyQ9pnzD6RG2LLOjisYH9/aZrWx/HUYihlLmU58BVMw/pQ
5zTslMe2Y/QQiSjYZKzkg1GwVNpIQ7PqdPUuHmmUSNoElmlwnNhTTcoujstCUloqc9rcPOFFfJnU
MadKmycX0hm+7xGXhTczQ71q6e0CppS70Zwqv8nIJFn0aLGuGv2m1IOD09agFuf5VoVxfR1OkbKS
8yWWSVjc6/iil6ayU13Pv+/gLC900A5/DhG3rTNq6Ehtc+/XeGSKp99/Tro+36J5Mvoka3/5xx+C
IqCuqUDSVKHTaeHp/vMtHBValjeV4p9GM6VXS2DbqnOQGEAj7/FPMNFj1gBNjG65IrjAMHYQBTC7
D+CDNIfSVL/Ko3hI63s/KZD4F+pR3rumau9ZkmT3lS3sQ4TBatF3QNcTILKZS1yCXqLnM/P3QjmD
tcPg1o7GSUGN9N57MK3NzmkfOywWa24p5RQKjNtaYayLUg9fGzfZGP6Yfp5c8mMQ0FF3UVrn4BtU
qxnslNWoMUZac09Mtshkd2xG163DsDnYOkEIUVPyZm8IlUXV9NouMMrsRhTqXqL56AaSGxAV6tKR
4gq4MKlRBveZ3+6QEwMdtGp9obYCO8Z1/CNigE8zoWnYmk9OXr/LAMpogjGfwTVlYqtsSisqTWxu
enL06K0koeU+oKPt1ppDHSsgX3hmcSkrKbNVSG6BqGHChpzjvOcVpKFv6Seb9+WMNki52ZO0QFdA
XmRvFA+Oisua4YXn0awV32vkxL5e/UBj5Iid9CZdzUBKz8DqBJQRyXQmCIzKYk3fPKnr5pqLzmrM
2PqlTXc6IyZK2sMkNRqM/37AZ4AjYSA8aSTDxRlbfRvpmvdgw2JYNNjOwdLPIjVFz6ItUlyxFZnw
9yWyxLvRMaEn9xRHpsnV78Rw7BHjfxl6AgTlG2LxEGk89xcsKwfmQTn449B9gP+qXDnLsrfkBllM
bIDLtF9TSSxxLBKh0m4jKcWWbezNLI/f3bqOl0Hj1A8VsTrhMBVrJAzmLgms5lKgAVy00rk4s9hm
5B+8gGI5qEp132aBu8XIMu01f1JujKwqV20XEvfGTIYuzqJww/HGm+WhwUzvzUZMiZS11fP/lHcs
RPXgIsSpM6SHnaPWD3HvtfsOA9cGBdyCHgHljUxsZRXHN3zM9vEISkPrngQ8JctIHq3KPMhxWKnR
X2t9FmMTgFGTZptM9ZJDzV3+hLusIGAgQwI3l2QyixovNAwk8oG1+VF57RTVXld2pWMb+akaa1Zt
eQTkuNcUJT9HAlRJkyU2XK95HP/9+GP8Mu9l4qvSb0IYx6RXuB9mEIWw6wkBinscVKJRwDNjT7R9
42CkKgP3rJqX5xwCrlxnXydtfL2b5S3doHrbxarJOD7f5oVl0ZoVrn1wYPAdZeSNrIQMFmk1Qr+e
KRrnU+vV7cGeH1UlPll/Yp5G8VdZjwNWCIFRe1+EarOQ+YkyU3EsasL2FJ+FcmpmO+RcmmX/TW/O
/eWZxTzK0lxhG7YtVRM/D8VgfSz67RTbaCvcj1lHtZKl7z43ATppDnhmmLRPXqqYjJbEVsvzg17Y
qyIam32aZ87SbURHkBZeUFlQkaUVN0jJaqXaUilm8cmpGMcc30NkYQOVEaE13EajE260uStde8CK
5Tk/1cJNLKgxOk79lDHsjHWWXgRRqQ8zebVui+KFVqt9nNQ5RDKLAalMjW3u4jRvjlJzEEw61ItG
OWRVSkrnrFgYxDeJDZAd5irCvY+7luICbRJYsnZ0Y40hbPM4oN7EKbkxm7xYAxWcheD/OiffkoQa
AO+JmtF8Xi3g/ILfOSNC6tFfO8NbHAuC0aImvm3zhEhWbxYW9ZyaZUYeLpw4T7MXtbbGTeP7J7Wy
mHbZUX0rN+Z8UUV6iqpzUPfYZ5M9R2+xYToq0M2vXc3aijUUeaJDrIpF0Rve2ior5axAZfj9jaKL
X3QhXBuqZhmkStK8RGzz89XRhUMXV1h1Tr6XmUuJa6G8/M2ycoE5GYl9hmFynbnVi0MkzCnCsLxA
NGS+mFxIJlishR/m9UXoKgiVea8nYGGZm2TD2F11AW/7/fyPd/zYwyJbsLSgHt+iJIaadspjgGzQ
1Kivtv199deeOZnfz1F1fC8MQpqHWVM+Nb3xfZmgNvnrZE5Eskyddhakq22jec8qHyUR007oiYXe
q540R6nMjxL8+pObvk2jOYLQVVEKYK8dAg9Nm4OxVdaYKoMs46sFGhyNuDLXOs9bWX0bv6TNWOw9
u2OQkaiLHO4IfZw63wKkMs6TM+Xb3BP6OddJhKOpAn3Qe1CYPFF+n+f6sUFYX+VNm56wnXVNrfa1
HeM1GY/5zaiO5D8DE9iarRuu5bN5goKxTahify+aEu0SrKsqvrR6iARvTB1SBcYXpS+G29ISExyx
8pNsWiFJb9c+NX6M6bm2us6f/SklMyClD6Jm4YOcCyQE0niRnxAorhC4CsNMC1znQZ9M7z4fO1DH
CJZtgivX11YVhUWmRvO8wdIpxYJsUjZktRkPua4iZfDsOz6Aau37+fe9nK6NlSDrkxV3O0KQ7KsK
gWm9fhrmEVHn4bQqSiptchMO1nvM+HJMcPGvXbCjW37jcuEZqLSZxxGra+MSrFr+5DqHtdiEoXZq
kKbmK09fRkpKz0aC7DVqJDu3VqKd6eZ0JglnWEuz6MRfvxKAbjY8N7JDMLQkhMq2B7GsOMXVfu8W
ibOIw6HaBzSmDpB9g+vcW+cOQWVXiKUWl6RmWmidaCKqyz7VXuF3qhtHj7BaGG36OHXddM+yAENe
S39Xi6A7loS/F1pxVpWE7730aXOp1ntSa09SsG2zmF8aTYske16whzBpNlIXSmzfePmwl+HIh8qi
nvj877rSANLDF3Co9exdmQAnRibFaqGF2VrMi5OYoKjVJKgieJrFvEipq3E3OfqzYXgPcZNbT06R
sERNE2tXBnyYg4/OZnrNAvyMEjCTYRKiZqfkuwkB6yHKvX039vU5RJrhOs1nOSQWuvOMXLB7+F5v
RnC+I6BElhDcIUuPcVFiYs7yox9mZ81DStVa6ZM+z8Pdivw/wDzy12cKC4R6/s1Llo0bfaT7AlRD
O8lN9Nee3W/y2FZO179qsuweiQgbzLvT1nCKr3bqViDViTAeJx3Cjao0+fm66xfeIbN5BAQw51aB
zCdN8GK4arXq4gaDgqTh5/pZJ9pSuoJ8Hb2THd0rJZ5LKUQNUkIMIStETKII7kwL8fA3A7f2S5GE
ZruOpsYVJpUS8+MKC1R3T6NGDw+4cslNCPOuWHijmgPH1JdoU+vb6yDmiNs2HboFQ0b4pbDWfts6
X7qAJ9hQlvYitaqBkEpY1hY+5p01RLu8MtYgzer7am5KqpqRguxX78qkhqzlP/IBOTd6EuWYMomE
7SKUttd+vlWWKQbOybsLm3Dpz2C9QuDkvS5jFBu7xpgQppIWFdpqQ5011wReN563M+MA77bJ7Q+a
dS76jEYITKB0i5WPnfIsxXm6IBqZTCNYvzJbHiygUM9Xdl1T7qsGFvjG9qh+N3lk45bFNi6Hfstz
GqDw5AJqnfZ8FREbE17RxqvukD5rprKsQV88Oej9zwiIge8A0TgOZgd9fP4s/QrG00DYx0Y+FORG
vF0/en7mtJ7UaMMkI/w05GmyjRul3oHvsZ/AoN7wFHJWbjJsmsDqSBUaiT7AAFSdHNNxF61sfhkw
IajWVsukJYFelg6ruRxLNhFKorbJQCeqzIL8oFh9AJhqSNWwErZMo80uX8V9RcQFFpbqNGui1rSN
D0YrLo3o6Y70cemfS68UdFBmZEYyeIIW/KwIN/UEat78H0GMIdGoTq8xhurhtuT0na5UX9F5acdo
hASkGjwMXQOQiez+JYN6vjIAVNd4K+I0XPeeVZFjMoNgzdgGKmoEVKrastukYwEfAmPKnC0/x0iF
ZRWsk1kQJzfjWHpHu3C/H+IPQUdRkXEQG3Ad6kFraRaCWZO0G3kOdla7bxrnraGrvyee17z1HA2Z
+jg9AhQybxHnW2Ck2Jt0mg6xBf9RHnoeradrbKge9PBf56qt/Oinsmu2ONG314oyN9xdG1n2FnB7
Pm6ILGFQD/1+Jfs7BjLItV2QQDPN7R7II92ichqwU/NDgbTDlHwCQiSAXMZGdjL6UT2hE1BPcII0
MNt0J6OqtJl94J8eBj++U3RDQwaGtF9z4VV9b503czsOWYCq02tSpr8pcGlS/PpT4YaAZZWOiuXo
JBhYH+eDUWaYIzPU5OjXbfmkWqg3cNr4z3IvN0vlek7u+S64VhG8S8FfWwZ4rysC4eUh+oT6mE6m
uaBC9t0Lz4AP8MGnQhBR2Nv+sFW2QxMfUiO86GNr3igzH8Sc91ymD1QiQO4b8NK2iZhyxrgJfSqo
lAWm7mHtzAhfd96g3dREe8NUTRyC0QEWTbnxqRrFZx/skMj9RRaE2usQjsR1WU6A+T4YH7SiJkyb
86qvZDgrQ9Ko6RY8UaTjae+yPBmGC1Pk8r6vgwepa8FqGu3bUEM975G2URTjp9CsjIVRh5TRM0Os
r+PCddJohI9MSnf+RIsrmh8UQ98zt4yUOfYgu6kcLT9ho2ifswrjNY6fStVtnt8Q1ah9ba7cluv1
2Qur2tqx5h7KMrr5IYQdk7zeamUdr1LabEYVcDOrqTdstNg7/Ygd67LOWZWMYQu3xqPnla7xkquk
WI5Z220osCDZ8Y1+gSBqlZUBarZ5/JcClE6MLxYNt+W1DJ2ozpvj4O7MxUDcz5zsIolnIXTldMzC
ixI2d4ZCMg2qDFBBRh38qSJYzI0QJYk1E4Ir+60P3QIuMCJHesxtpLbn6/xgCFlBqGOnLVOja+4m
cII73XPcnZ4V4hZQmLa8NqJ//0g1fnEc2K5jGo4KNsGmuvvxiSqQVOJJ59JvUjF8noBQgebDS62x
ZwY937fdQ7zwjWehifgpCxKDmnjPjKAKScCWA3Cfa9apYPUjxtlukrFX1HSD5N713PxqJs/9/D6a
0mLRKcTfpFndXd2hUUH+a1x3t7//U81fJg8OVgAWGaz5IPFoH/W6gdqZdg7d5oio1dmnzrgR+hyh
ldYqcidG246V8E6WAlJEfkUsjEcrUvuTmg/KTWsJ2CwuYIK4dW+ZWbu3MeaoQ9u3l5LK4/VU6Od3
zAu4GaMuO48mlQ3dr6g5dEqPkpnSdYZrz9NQS1NQsE+wG/tT2UOoBrms0lR07kQpbnrTGz8pfMrM
9LNvo2gQ3mXh4+8/EJlK89Ow51g6PVIL04lFff/jsEfZBUPAaA7HgmwIOkFAXGUZ2HOGPYJe5aVy
xVs99G9yodOIaEcB6WGEKXgfWZV2cAr3m6znGmSP7wfcqbHp+udiDuP6sUmzKGM4bUDs245dQrIx
kHGO9J6qvqYf+5fMT5Das6V+5SzkOWDw05EKoLUfykJ/4rrsjCe5u/OzKl9Ebh6c4OnB4Jit6n47
7sM6NI5yduoV8BpNP5wOveWQ6kZaNQFBFz1Vo5fUGfp1iNf39x+nMD+W/x3k3q5OU9ixKf9/7OB5
XsXD3tCUw7W7bDaqRytZS9dZnJP6PI88WmR8AmCT3/GYTYAmVgbEK5M21giXe1VPotjgSSwutPWU
2yDOSfwai0s0b0AVMKDbLwo601NhxIe8qkySQ+D3E4PZwnabuwYeEQmJRrCyr7SI7hy9WZjzWM37
vWlQX+Is9FGrDQfpf646y1qFr4Wi0Ccs3OFTGNQPxJ9591YdfelK9EU8DixK7oN3ghdqX/eqeQ+T
ZbGzYgh6PUPhtbVcWQrfr+lou8wzJ2jQWbX2NPfZdYcEcRGofxNUxQ1NRtAhno+iHxmbY5CQEEci
f3Gyxl5DAKm26XxYmkjJbI3MD6y+2cLxxIiuHghVlRG66Sf+ZT6S7RG+Ev8GUoW9xksDW26WZmWt
Jo7XwfX3X7RmzPWhn28cW9NVTbB01g3Hsefq478p/9F7iR7kfXDkTfmegXB66EAFq05MUrfR1hsx
G4rpy1UuTpZoyl7M0EN4240vdd98LpBlpwZ5d7IoW/txunYTsjIUwfN+7Kl8y8VVqasBvHx9ji2Z
9UImcU8KFd6VzEKzLe2W8Tl9ZFKVH50ueihU75LMN6DcQLwLzl5Fa+H7WqHR862LTRFkWkQZALUe
PSk2FHjIBp4zQ1iCIOxLxnppjKAlCxe6gQuWuApMfSFv9FboJB1NNc/RKcbbU7yDbUwOVd55KCBM
BDu+vh8TIhnLwdT21zmkmvXhvUS00cm/M7y+32aD9SeQUW8disZbXtW7oWEPZwwtxOkh/G1N4661
YaUOofclUYuAdQn2lYLUontQwFfzSq7Zh+sjCFcQ/ZbMYM2b09iYDMynloFJD2GVv4kVIPZZckjm
1KsApdqSNIGbvMm7RydwoRTpKmT/wvBe8oKH3Qw1rFRiBXwdx6w+TiFd3Cw7eG5Ou+GvxAqP7Jql
a9lHlCzMHYxiq+TGVmt8hK1qAcRwvCE6TXmeUhdWREBlFyu5/6IparT1W/SvXtMGD5FbvOfTsJE6
NlZQ1aqh9jaSc/FMNQfYVm8z75ola4rrcRHNs6msErgh5i6LnxWUsjzzZZpbylPkWX/jHPvV4uFi
unIN18EUrDlMFH6+1vU0FMB2KutYDW7ySBIRkrUC93mklWcgAvrb0PCXaW0ZX3J8qnhvGHBFHWI8
GoTzXTKKtK3bEHD8ipQ0uwPNaBRQ5n60e+pYQYqgJsGqN/ODXCaybIRDhrcVlF/XExqFtzeL/UeF
du5nuZM3jx3e8AeffggJflp0Z+iBxaq60ney1mnY7SdW6tX2qqAf0cL/fiSwfxnyXU03DddmEOD/
7Y9DPnMCLAqVoxxzzd1lRfMp6/FFsGZWg43Wo9i7Hmd1ire8VdFh+qI/2W3z3KRBiwUjBEoohzOa
wkciZIzrYTW/Kg81sdVQZ7wZoQr6jxb0nQoF9TS08/NjFnlbNMvjyKxevD5TtkqEdtTv+3CnEfBn
7hSR2dQ8RL5ytci7Fh+F5Xd35h2UZ1C3tuV7X2HrEuyaZp/SPGmRGDnGDZk6FhYLC74KBP0Ofsy9
0tHVhietvCd6uSbsyfsa8w+DwiNQa9TiTaZcpKpTVIV9KgUMUymqNhouiylIq62b19dv4D8/D//l
f2UqLbvr9T//m+PPeTES1Bc0Hw7/+ZhDNEz/e/43f73n53/xz3P4Gb9e/q357bu2X/Obd0AYH9/0
00/mv/79t1u9N+8/Hawz8jjG+/ZrNT58rdukkb8Ff8f8zv/ri//xVf6Ux7H4+o8/Pudt1sw/jS5C
9sf3l2axgTarNP7z33/+9xfnP+Aff5zCr5+D5iszar67X/7d1/e6+ccf7v+zDZ3eh2Op6EQNxKJ/
/Ef/9fqK6cAqcFkOOCZKBoPLPsur/8/el2zHjSvb/spdZ3xQCyQBkBzcSSaZmeotybbsmnC5K/YN
2JNf/zZ16t1KwULyPo7f8siSDYBARAAI7Ni7jf77X8z+YylsQlWtK4AJMWzzX/8Farm/f0Vxd+bO
sjfiLs3sf/3f8b1Zx3/W9b+gMP+hjEHmgtG8vZggzggUsdKleAr9MCD53sadjg64syM5gDoFiPV2
YmpuOts6MDPeu2Xx2MP4Qfzbdoepshqf4dE65zlwSxzv9y2TeFYYkfBPTKBdfTvK3f3kOvtkyArQ
0dsuApBnI4nigXhaYn9FRf1cNuyYzj3yeiFoLoqTCySBk4fYAVh8G1rQrcoFf3BBsrfQqALxkN5C
ZBdJM4a0pztbHljUQCmUv0DJLIUuX8rB/zlepwBN72Y+3BFZ0BuQstqnkKNCrmkOsYFzdwjmFvBV
O3AW2/BIyxzcf3vnCYoZfzkBOxjG7CIV0HxgRSZxPc4CoHLJvG8DNgBjSL7LjH7kNip4UhOPrUmW
g4cN9w5QTlV7UKB4VjocHSdjD5NskDpOwcYF9p4P7jUy2BC2plBWTI0ByVIrwW2V8GHndjTEIRzy
b4gnqARAihSCJ3ExokI1J6gQGI3/bDP/34/X/NjFLVXvxx++QX+6/fbWhZf/8h8Xtu0/HGw9NjRQ
GOAIdLnd/8eFBf3DsXGjd2zUohiW6eA3f7uwZf9B4d3MdnAJBlLWhXf/7cKm9Qf+vYldhMPxBMWv
/h9c+O0bPJ7zUGaOOLJEj/PTsQHGhVTMhQBgG1lOtwtx2oqR/BXtSuLu7e77TwdKaBAig/ZHgA4M
kn8GOPm6nNnt2TT/HY7Ow4+uaYS387G3eI9NExdUshkOXjsa1sDeJLNYQXvqZkY5S6WBAQBwVwoU
s40PFXNvYkveO+a80vxSdfvP9eSfeVkSIGfXkmlyhBP1IaTVahCVBh9M3nmBnG5jaR8uT4/mA1RC
hWhImjToCPdrKm/GCrpaY/oNpIkrzWtm/xXZffYBISOSocxc+PaMp0RgeqCnwxHPtg1+QQWctY4Q
SgZmwmyCqkVNo12CT7f/5JRCrnSwNPTO/KvV0FbF7akvA+4XgbgBxd8L6EhxOcDntBYe+Y145Wz+
FvDzP+tsLqtz9iHAmgBNU2MVoBcDOhICDubhSz+3RwdhOyQmOO2gYnl50nTfpDizbQLBhDsa81vD
Na7B0YESxSg9dlnvUTPnVwyyudPK/Blv9/5/Pkxx7CaMwNowdtxvcBHtM3nC8xFNzQPeKQF7aPDM
lziHdDwA5LriMjqLU/y9RNFkk1foMRzwlCjx6JYzuRKmlFfLfz5HcfeszgoIOjXcl2Z2bBnENN3q
yAp66MCuCTaFZ0jgnDivr2qo2V1eLt33KCEAsOgxqFEj6IdG8TOBClWcyw+bmjaWpMiZ1YFd1bWM
JTS2EMbiOfOHJri53LQmrBiLoZ81PbMKGTqKCv+JoRbM7jsw1Qb1cIVa/nClC83EGIrzR1ZEEmOK
OYoiUQzd2qcSkl+XR69regnHb0Zfu/NAI1Cy2u1dlfUvVdhuM09D8fS+jyRHogtN49x45eZI3ID/
Pl2JI7qBLz8/G7iYEhlkNBhBL8KOKMg9dNbGfdRQPHkeBk7LJWwkE1CAcNeUDqfL063Z5QzFZY0A
EpQmQQKkGwzLc5yk34U2af6qKpECuZtZayQXmIV3ovlrkDqbHbwl9LRK0E+TTF/zwr0VnPnbPkHx
UlPk3RTQePJl2B0gEnLPEA120AQ42Fm7bS9Vq6DwHFZw6Jugj8Q1jyCNyxYO3r/v32+u3/+LcxJV
PLZAUYUMexRtl8H4ZCTMr/P6y+XJeV3IdyaeKq5KCnDHWdPIAFXH9kZeSJn4gfVoEfmh4J/rBszZ
8gBVTs8GssyR8TZfo4obQ7XXCru4G/1YIiGa8fs+7VeQh5r4RhU3zmfRERwoJz+tQPZXAT0UtMk9
SFp/Xp4yjSNTxZEn4BP7kg4Qp0f+BNIU/RG1I9+2ta14Mq76EXDr4+hT5sx7nszgVMvnlYlZzOW9
pVZ8uQFgtSrbfvKHWZ4mCUxNHHtu2Z2kW3+F9T7iSOBd/g5N2FDzmDkbcY9OsAa1kd93ZXePChUf
cgZPUnYrO6RumRW3xuMOq1yA9vzZnAQoh6CEY+Hi/ZKNmbPJq/HcpITsegITagVWi8FyfmScPYNk
cmWHXNzr97VA6dDbpmuIy04pcpa+KSay60fjkMBaOWOP9pgchpp+vLwQ7xvrb7RJqNyO8eIDFEMA
EjSo6T4Bxb+yxsssvPcJigujwAFyHW6FSj6G68OEEjen3VkOXrNRqN2A4yJPUNKwFmFfN7P3ulPc
Ogv4LOsQqSbTJB+7Ot3ZzdF0H0Xf7aw0urWM+R7JvZ1I6Y7x2xG4sUKEm/ZucAC8Xa0krAPBq3oC
6Vb6pRDZjQHw0bYFUjw+dNwwQ3nSCHQvyTwXuTTQwYR05bT0vh/aruLygVMBDCwwcCEcYGKMeg80
876LluqopP/z8ifobFk5eVuFCfwMdAf9OSV+XJQgTP1CoCCCqoPdCCnHy728H70AS3y7BiFJIW1r
wGMaYzpBah11WeatIeI/CQq486iF8l2WrsQWjdeob/UJsnmSWO3oZ3hlyAGN3AG5cX/5O3RtK54P
FvOoZihm8OfJRNIjcK/mOE1WfFKz3q9Y/LNjVNSbpKAS22rf2w81KopFUO7xgOwLumKvr9mHd/zQ
UdweNtQHUQ0keZ/THUrlPSTETrxo+52Yqm94GXWt7GsP5h3+hcbRDnAKoKLaPfharkvcyPJBgm7O
2i9lMiSAUA0un8u/kQO/7xA0SMSvHRfYCBPcgu0TAU95AoWpbXOvxBBpgerVafPJj4LiI8d2NEfZ
SojQ3D9RKPzWPsektFGXDQKd2CSfbIr6hlunhxIj/2yWqOc4ZIjvCEyXP0QTex0larBiFG3TZAiG
oDhGbS/klb/3gF2BChN8CtFueZJdD706q1KiSGQJh3ZmCn5+8uJSctWCNKaegaAl/evaQctwNyR3
znBN28wXpvTGaPaz7EqCFMPIVmKZznGUMIOX84oYMSY4B7O5b4t5n2VlvhJddI0r0QXHawbobzr5
XW3/BcZW6O22fbGtcVs5RwwtgEehFY+QzEIpigiLbyhRfLxsCZqB20o4iUwZgd4PawMk8UfTto+D
IE+Xm369+L7j6rZyN8DDhJVFDrh9lnWXttcG37HpFhNezLHyyxrDxsrZ2rcA6k7T5xGJ57x9BGXV
5QForNxWQk2EMiaQ5jeTD4zFp6gDI41lFQfDHR45hM8Gx/ZMSDoIY1rxKo2d20p46FGS2HLc5Xxo
nz3RgH6ELuY+Ceord6Zr+Lj3D022EiVqUMxAeAl7ZSSg+J6GdXQ9AL7sXZ4wnTEoYcGmYAxEodvo
txF1kWXDNXQiRbxtV1xeI88zGHYKCp0qkbNPADf9OsSSfpVuHp8uj1232Ip7J2I0cqfho89b6NxN
sYcHy/1QfyEW9x2wKsLyViOabqEVb28to0vGkHOfkfYwQIqaVuMTxdkC1FZr+VXNWqjs0k2dAVs1
Y7YsYHFjq7jr8jVMoa5pxeeJmSDWUzn5Rtw80Xb4nkOS4vIq6JpWXL4C2rY12hI69VF0NHh4qJvW
29a04s0CCjhdSDDq0Fzojavu07AxA/YbRiwczdCu5nLyQVBHfJbO467n5NflgS/T+k4YfMWlnB2q
IMY5ibSsZ1xgAy9ppcfF5+WqsdzYOl77VbJyNNSYpVDcFzSakdmbFvaJIfsJqeN710HNCR6UZylX
QpxufRUfhjwSr5NxRoIhRy1jMp9QbrriwLqmFQee5mSk7hxgC03aD01SvETz2v3rNTf93hIoDpsB
2i2LGYFNEEg3W9/LAHCX2r6fkrumxLlxIQ+7A9RNtAcreR5EsNwB7bk/teVPnMBA7bTykctW8M5A
uLKVW7OVTckAr57jCWxjyR0gkx6F5PllU9PMIVc8244kVIkqMvkQtjixQjw3rDpcblo3hyqzCFhW
BNSSa9OPU/BTcQhNQvJkBBKbBYM/NwAWtssUgucIR3dWJvsch8kJP09AhGdU6TKlbJ73l4ej+1Il
GvQtIQHvEQ0kCFh6FAMCT+pta1rZxqEvh7IxTiefz/0LrivXomUro9Z46CvI+ywUoBbbGVxazX4V
Wt8aWBZJyHcAQ33GUnflnKszMSUKgGVxGu1YYCMk5uOM2spiQCEoRFg/bZseJQSEc8LSlFamz6vx
Bmy1jzNKz7c1rYYA6LWiehTmC5FTqGSTAswEqJLeuK5KEEjKEKLXozn5IHu9A5PgiYTt0+WBa+b8
NwLp1olLmqNpozBRajM+N1H/sc/dlaihMXamuHUcgarE5HC9ESXUYKBO7m2ne9k2dGXH7mkDkp1p
wuNAPP3IKoh+ZPYXu29+Xm5eY/FM8VPXFXED6mIcjYLu0Up5thN4EDCM6CukRvzLfeimZ1mVM6/K
qMEKMyhN35Sm10LjPk/I4XLTyyy8E6/Z0uVZ0wIVHXMl5smnSWZ9j/tgX9QGaCRKXI8Z8q3Omlfp
LEjxWpBUZ6QBQx3o5fLPLBPeZM5Aua3l7nXfoTht0KK4f0am26fIWFSt8zzMTyAT9kx6hZqf4+XJ
0q2D4r42bUYw3GCygAt9SsdiT0r3y7amFd8NRdc7roNksRVlt5lrfMgKudK05uLwWj9wtsQJi6em
iTFqnBJ2fMq+kbzAuawBu8CtMNoTk/Opysuryx+i8YdXXpiz3mqUwDRRmsx+nFSjl2QT6P2gsnSY
DGld8SEpVnxC91WKW2eo7nRAyYpQinpJ6Azl09FioMFMxrq5q0ATsxd8cPejOfxpZCAL3PZ1ireP
kwNYeogbdyGMH07vQBgW3LmmdQQXx7dtXSjOznI+VO1yDVioyGPHPQSi8SHD+KMzgx+Xu9D4ooqJ
G5lrj8LFU7sT9qBQQL5ol+Adv0Cm4nIHS9x+J6pYirM3LWQVSsRbcBwcgMk7QEASggHHoAGqhUG0
NGlWrED3JYrbW5kZiKjAZA1ZcDv1AgSkTuO1MO5tH6J4/JChurBzI5zZs+du+jKCtWsklQelIRia
8UlWK/1oIouluD+OHE1gW+GM6izb+BBGbP4EWuhsW1JFBcqZbCiA08dytCipKqEVkEGmRuKYszL6
xefeWW4VKTdVYChqHby/uyyB2md+nbfJbWuKqwlVrd0UrwQyzWKbS/dnoaWlEJ+RA14dTNoeE8M5
LEdi0DysGK2uecW3i4hTYwaHpD+2YH6WkHuD0OLUHJrAsLbdLlWsXAf24Aw88civl+lzzdqnHjnV
3WVT1ZiQufz8bHZsO0VpPcSmIYmdgz5nIOKQF9XKE5auccWhOxqwsMrwMJBFza8yCkFb3oKYe9vI
FSdmYIUggYvLFI2Woui5+LRcHC+3rXt2UEuKm8SxJhSRAVZkl/c1ONXM9nNeXieZs6P1wywPfO6+
rSbOdDak+PFIILk9CcQjKx3B1ADKfbv8Ooh8DWyp8TQV9mYmZmY7HF/TOJBGD9K/mvwlxIM4CPl+
4jHh8pxptnAVAAcNptIIp3gGb0X6GXy810nq7mvQJUrwYm1b898QcMRFHU4KgzJlPOB50gUrjBEV
G1tXXDkZ7KnpOcIpdyQKrLvH1Fo7aOomZ1n5MzeLKqvGQRap/aSBrIlZfCY1uY9CfpS09y7Pv8aI
DMWTIamBWkCBODfQ6eQktSdKumdQxdzWvOLLA00kOKpgoyat9tLtrkGMuqPWtLLZ6CZI8WaRgREH
UHtkgEgb7Us63fG4bvZlGHotG0+Xv0HXibIvt6k1QEAEJ5i6AygX7KXhkH82UIcCCiP/cheakPca
UM4WOgSNZFYUWAUpku/LW46brnG/aRZYRcMBXurErsToiwYgo7I/jVjozCErR3DNyFU4nJFCbQHE
xnhD6ejX2CIn4HRWIFK6kStbsBD9aCeFgfMvmw8u9OErHuy7xD1smnMV9VYGTdw5U4F3M2IVO2R6
oOmerQxdNyvLJ52tJ6lLIIZjju1dglaij54hGPHp8rA1UVlFvAV5YzBqwETKFkWJtjTuItyBdmzs
Eq+apugUEsO/3JVuARTnLScCRhtUsPs5J0czsfeG058kCTc2rzivrMBQCTlpPG+ACOpe8ri/amJ2
ivt4WAnNGs9VkW9QmEoMBmA4lJnENabtU4VUNZQVHpF7fbk8R7qVVjZh3G2IjGzU5y8rgfr8m6Cs
V+bn/aZRmvTWiMYI7/yytnCxscZ259bdlduylcCpa3u5TJ0ZqJOAwKiVMNAKUI82bm5cwVcm/XVb
/f2EDpaV87bNf1fp1EBCYMmZ2g9xUO17yv1/z+kso8LEk2LQtU/h3IxsB40YlP1yiar3HfTGCUr0
oJJ9I7uwkbvOCUFFEtaky44Sj2D13uFpeF/DPPKVJ5737RtqF+cDNf5dVcixEIYJ7iPygZmgn6In
0vUrrWtOg0JlpQVbkKgB8+z9MPurFt9YlN1AvvY49e5uwiMFXuZxIoRiz6ZILFR42RRVRZVZeY/y
+O+VFI/tnH7cYuNQcXs7TwOE2yZcUyrQFba3Q8+gvbV2xtTZoeI+2ViDVtMYASEpQOUtLeTBxefL
o9asroobI31ciGBE/ptG5LNDrJ84/UFp2R6eL7evGbqjuBCUKClobUAEHdhQDGJgL9mhyG2tYE7X
+hsnMv4dR0PYpi0mRtI8P8xB6FEn3Vb7Awqwtwuag1lpYfSb/TEuwaYODm6+BvjWjPuVnvgssAD/
UsmWIrC4VlX/GEKo14Nj2JnGleiiWVUVsxHakA+3HdTi9Pl035k48HXxwY6dbYtqK1ueZJYE3e+M
KiJCoEqQg/BaAjG3Mvj39yPw1b+ddzMLqBHkcKQR9SdPbtm/OMBXoHj5kGe1u+neL5xl5s5WoLED
sNdUqFCcB9CSghYmNp+zJIeq5mW716yAiq0LJjcuGlNWPsh2/soGcOOFkxh3Lp9C73IPGhtSAXXg
0WxYymtQrMs0A50/2ZfZNrgGKvnfzs40T9DBTjH63mKHosb7aiJX8ha61VXC5NwPRjxCeQUBONtl
0AJOk59j9auqm7UIv0TFd3ZWR4mWOQljQ6YuivPxmm5OpjeSn4A2ps7z8gbvxglSq/zolGQP6Cf2
20MQufEutKiXWO41cuWLisVTjdtRaHdXPL8T0Axr27s4Mj65+F9u2u4zoz703ProdsyrQJ1YlNd4
WpWB8bNF6T+PyZ8U1fFIbEC1AmhQKFl2lR+5HzYtvYrOC8CjVGIKUVUDGVxvwNsHXr4h5nu5dd2W
rAL0ZByKNhcoF4E64dEGQho1Wi4IlsdD4ogT6islaqos0uwv96dxFRWzhzMPyA6QZAddKIRZR+cb
KtCvelb+dbl5jcGpkLwprDjkEFLui1yAKEGG9xwMdPvcKQ/ZyFesWuOMKg6P0VRObV1wP+LAtLbx
DKmStfcb3fwozmjnVlbHDaJtbELGx049kkTLU8rKcuuaVxyyjIPZTiBa5rtR/6HvWkhw9Ddmt5aJ
1s2M4o1GY9sjC1DTHrldA2Ji9xe04dbuXprGVcRaglJWw6kxdtpBTcytTsLiKwdTjdkI5eBSB0aT
WimqwRsr+S7nT6MRNUhB5/vIzh3vsmlqCpohRfA2zrJMtl3eV1AL7dNmN8efIEVyMAcb8aX/1AXj
vVGz7zb+agf7sQu+XO5Ws+Ji+eSzvS+dzRGInQQ0A+AISwv3xOPo41C4K9d63cwt3Z4130szqYYK
UEUzM+8gL7CjceMx3E/IGjBI18NiDmc9QOqopxYEF/2qFc9ZHP8FOnrPwrQht1WtnEKWdX5nF1GR
bWy2QQDdoLwT6VaOogd+BQ46v4uhWoNzvVVUdx2HVuLlFdHZseLiHDW7oQhsdBbS+wYafEm80b2F
4t4DgjnH5REmxmPjpk3tbBfOQXmgrpQ/L49etxyKi2O9QZ0ZYvRg4vpMZnolAnKazexe0jVH13Sh
gtiink8mFyb3bTv42s2mZ5egSa7AETm7j5e/QuMVKpANhXjVOAEG4c9O6lWZeaSTvMmk7V9uXrPE
KpZtmJwkgVKV8Dsb2hF9nT62mbntvUbwZdrOHCJMx6zrS0yPiJo7o657qJKuYep186K4M3j3UbXR
YeAmD72gHOd9aouHmK3ybuhmZvn52eDtOMzZDD0DSMJ0kEAp7nlebjsoqSRRbQcK0xC0+z4ZSsiH
ED+146fL66mbFsVlIwJ95xngez9ICFQxwLmxgyDcbUjrfMViNBGIK57bhhlkfBnmBcyF4M5tIUDB
P5hz45X5k1nnG81ecV6xMCYya+DIlC66WXct2Y99Va5EUc0sqSg1u6NmOvSYJWeq2COwDdnBhMLe
dQ9J6W27mYpUC4bGiTIba1yPGYqxaPYxDK1jL9uPmxYatGVvzNMxSNFDJQQ2JJ07SHRcpzOI62FL
25pXXJeiULfM8174eQdJTJNBFMc50Tld2Yx1R4xX9b4z7yIxquBRIgDvSqsrtyb1zpyC+oia7V/5
ZPw528N9BqdIqeFxQ7iobC+jlb6XGXpnC1WRbGEYddB0w+JPrD3wkWYoLEi+doX4bongHrql4YqV
Lbne9zpS8hEjMewGosFLccTnMn/ARcWA5kbUvozzVyh/G20RrfSk+yTF6yEhD6qqrEbmg0ETfm5w
FKjjtvLbUKb7mjFIXCeowLlsGppN75WW/mzpuNOC5G6xvI4M88chqAtQtMWV34TjN0rDbSBVlD6/
NXDsqiOI7EFDk+fkKbPByUnyTdWLQgW6GSOgOnBQ4Y+u9YDC2n3QVqfLk6PZNVRUWyNpiZN5J3yG
U2ZvQh7CYd62phWPp3gwhRIdFrnLZ2i4GJztq4ysmZBmVS3F4cvRbM1mjsBONkf75b4VjflTGTtH
iGSuzI2uiyUanxvO5EwBJIOF/woZsPtjjxRF3AKLJesyX7FOTWhXIWtge5dlALE6X4ThpxG1iHsH
FRT1BAnsy8ug60Dx6r60R2JWWIZCjNk+TwKC5w6Ink8xcX9s60Jx56gEW0jEwJRVtlXvzRPJ71jb
gEAR8tEbjUnZxavSGFEcj7WAXjs0AZHcfAAlHf9++QN0XqD4btD1bOgMGFPS22BRz29zXk7b5l/F
qAXTGI1Nh7bTMvjB7PlhjKPrfNhWTiFUiFoFiagyDnELNcth3A0UHP/2wPsVF9BMjIpMAxm0TesI
sTOyWAyez7Gaqz0eTsPD5YnXGKfK5SYrJjF8lKm7KGCtoE81gt/ByNnxcvO64SseLJI0xzaDucde
A8kHiBrtIfI7+5db1w1+6fUsPphmCWR2BZuUYFTbFwnrPFnL+gTx4TXuKF0XivNWBXpoDYEYWtLb
yIG4ZkCvczwyX/4C3fwojpvmoT3VfLF7K5IPbpPRT206RM/bWld8FjqKg5ulMM3ZGn6UKblyMmvb
jmgqDpuQDCeiAhyMbd2V+yyGLiSvymS3aeAqGM0eKztkFqaFg9wJm20KtWQxf73cuOaUpYLQ6jLr
27HEklpxBA2vqb3Ga97HSThXMy4+XExP8UCfkqIIVhZZY0MqIo3UhWnHBIkkaKxdlUl+7djdkVid
d/l7NDZkKBtxBq77wcrwPaDniLF5tRCl6/puZfC61pePOvOxYQzrxq2Q1RYCoHE2m4Anh8HGdV46
PWucZXOQFuGSsw1Z6Mk0/MVdss34VWq2ZBTRLEbkEoKpv4HU1VUwFSsXAt2CKl4bEd79x4I6Nz+Q
wH5yIGWcW8G2q6zKyJaNbkgCEyOv+/bOIBUDO5j8JWrozG+zGMV5ZWhVPYe8Jwq+5ys3jsadsfpM
8bozvXOJUSFonEx5Dug87pkWtLam4blkZBd09NhX8hGXjp0rnccA9OKwqcXpYqOfd0YpcAHhe9yw
7oae/oJoIHIc9KqCUDIc8Qi5ceiCgwq7gvT2DsdOe8eztvLahH2Ih2btpqIxdhXfNpoyFA5wK37D
Cr4zU7u9duu23raXq4RvjjuKuIDQi592AWi55NWIz7+8ohqLVOFtkUyRKJvRNE58xwDUmyIuj0ne
r2CddfOiBAHojAOIY2NeeEPvepG92EG1tsPq2lZiAGVVWnQ2noWsKUmhapcEew75Fv/yxGiuEFTZ
vyOQCUVggMajnJNeNU4B5LF7gun/SmJ7jQ9XN/lKOChCnnMUumF2SrvzIs5Sb3TxDgLEdriyvrpJ
UnbykYJ6wxqwABDN/RlCBdCPhyjdaJdKOBhY5JRxi8YjB0TxrXUDMbuVIPz+1ECG+G2Ar+IuDMHD
zfCGAt0TiAs7WbzLaAYSWjOI8N57eZV13Thvu5kgtBqYDboBZy8EjVkJCL6RDHuocEwrhvR+xoS/
xbkZ/y7LpJaJCTNt8/qnIMMDkzbEmViWQRV7+BWa/MO2b1G289BlMdQ4EZxp0BdPU/TDTiDXXQu2
sf1lDs/23Myu8MoB7Rnf6DI/lOJKVPIK9vX18vDft9RX1vXz5hkLSB72yMMOfQp9zWm4l6Xx7XLb
umVWnLkOjQBKMyGinEjv5sj0ZNcfI8vZtO9yFVOXWDyvRoGhu9I88GZmuy6OIHwgnRUcps6GFC+W
JeC1EzSBfEKKbF8L8cCn5sruY6/ta+4ZmbspXkO+9u0aQ+uhbYcSazwX1k0ZkA8ic9eI7TQfoSLt
qMl6gi2dYRcbbgfXvmIGPfQ0fN3rc3eNrE2z1irgbs6ambYUn1DF8iYV+TVUgyHAaK8VNenaXz7v
zA1MI4QILEO6nfRQoE3s59i1H8ep23aF4Sr6ayR1DV4OTFM/TM8gw/aQQvzrshvoVkDxYM5IJUED
hTRxdhQyBi7HuDXs+9KV1/Hw83IfGjdWcV+GwcDSMyCi2oW5YLbnAwG560q41jWu+DEEsYqwtwXz
uQvNvMl0oFwyrtHf6xpXdmMjkqMDeTicnoPokcfBnd2PL5cnRTfxiv8iFwD11Hp54QvZHkDLq4Y7
vRe68SeDRqcijVYwGzrbVNw3TXNgTADqQcLcfHELLzHaQ17PK9u95itU1BUqCqK+rkHyTEsD+cgo
yq9A3D9fBwmYIy0kscDo2aydHHWdKTtzK2VfBS2Wus1G5jWhsPcFhXJcO7lyhxpYseMdL73L66NZ
ehWBRQQtUrrMW57KpyYN74izlqbXfYeyK5OiGWQawOcsZLvnkHoTam12GaAUuWmeunXeUN03KM7t
QibHigckC7qoukMV9f0crUEWdd+wdHkW8sgIwH3qYuGFTF8W/q28qp5l1t/OBcOjGVmxL90XKN5d
sD6rjXo5qw7EA5j/ZsImtG2BFd8WpMTVFbpNfkBBZJW3tdiRqVur7dPNj+LeWRLY0LfGwEd+IjO5
CuUXFtKboP1lbzrGc1t1bEH7OVnul7TMryzQ2e76JJ5XbvXvX3W4CiKjjkVsA1kaH4XwHhTjvLz4
XJP2YQ5WsMaasKRCyRCxobBlW8yvXPEd4ttHA4+unb1GcqdrflmWM/PsjYwNNbilfVRwujsTpRmI
3um+b+KVo6muA8WHM8fqrBC6t/4Q2k940jtYEC2ds/DPy8apm3/Fc7u+F1HZmIirLoFacxX4HeXz
DpV+J6cT2zxAZUSL3L4fBfQLAINC5WbRPhSd2Oa3KlKsNeM6NCcD46cAYs/d9NCM7UrGTBMThOK4
NIpqCwpKDPLHydGNCXgsrdUXPI3fqtAw5nQptOaWuJbK+hEyfP2z6Azn3kRJ89EByf4+qBu5bW8W
iguTPjUAjcYsJbm1j8L8VADTmLtrTxrLvvh79oyrALG6D7vcAJIFJ6KkfKKok74eRRFcZZAf9KZ+
DPYBr4MHs2tWT6oaaAW07d46XuMS0FVCCs8HOLqm0y6zin1RQAviMwt/TgkIRtNvONxAoa5fOQBq
XEUFkQENOkN1usYlsaXPZpTfO0N8C6nVB8T2FUdZMgzvTaTi7DN361FaWKecy1MdNtdWE32bCtN3
Ouhq5rhHUCj+eGkLW7zs/xob54r/9xKS3HTER3XCvgcd8U1Sjiv7hsbCVfIzngUmrTsg2fs27emu
KVCX3MoWdXNRANnipDM8TKf8vu1DlA0cLyAhFwEQg2nPf4FhfPRsyB9tnCUlEswCMPk8AuZ1DBxf
WuF9MGwTY+Eq0KweQ1IwiZf8SvbmtegCujdYvvaMrFtexfFbItJ2qGrmN+AwgFwa4+CGc9so8jfN
ugoxi0Csn9KwYWDwGJydtAfoxdvlisNpBq+Cy2g0zbg6A8BCM8nuSgIWepScbSuuXhQx3+zcpTOB
WqjD1BQ9aBx6vKshyQ8qqMsTowkWKg9aY4gkjhs8UWes/m6B13VHU+eqKNNTUkTbXqK4Ci+jeKTO
3QzH7qkR3gDY1S4y4nrF5jWxSAWQ8TisnYiizqVs3KM7g9MRMs4gtkflELzrQPI6vq5IVH1nLFyr
PtOtuOLEedP0uTQl8xmg+BwoWjau+ZnmHPUqpXx2UKt6gyD5jGdlAQr0OjI+h3Fe7oJpXgnduqEr
5/A0z0IjN/H6CzFgunfq0th3tNiYfPgNJjbSsR9sSDYJO9wLCKSA03blgKyx1N9gYhKZ9DQ1gBKV
rde64S1vco9U8U5CzWrFlnR9KJt1Loc0DQdAffIEN2gWu5Dhyj+nqXlHerpWj6pZYUtx6CkU0oWq
NYyHtg993h27gh/DPFi7aWlWWMWOFVlqTyH0nn04cHHPirDza1SnrQQMXevKRmyYTWfx0UDrZluj
aqO/L2X9dDkY6dpefn5m+3MxJhX46SH6mU/jdRZY1S4w2drpXrPPq+xmkkdWYkH1whf1D7C+HGhw
y1zLww0u2vguzi1lA5YjxFmkBA7eyfpvdseRlRmj5nB5enSGo7gu7s+5nMuM+QYGfJr4ZL/Y8VTf
EjG6n7Z1oezDbkXytMaDmz8EED+wrPLOHszrKK62XVVUuFgloItaBHJxMPsE/VivW63EfoVkvHMo
VbFiQeVA25jg9jb2xW0POjOT5geIkbMdcfuXvLIOQe4e7FTssoJ9S2jxiY2QAYvI0e6To6gdv87p
tuJqrkLLWpxnUqPDCTmw+nEXxBk9WLgde04fDts88Td0Wd+EbVCnzO86N/YTIROAeTbiirnKeZbK
Ma1dB60XeeO5lB1rMJuPZekHrH3cZGwq9ZnZRuWEPyhAn4329dyRhcFT7K6lVDThxFR26bLsUlfA
B1EBRm+iyXpxq7VyS13Tip9DOnV0+ZJ5NYLgw9K07axxJOmaVrzcDd2CthLbQzu6nlMldyGrtt10
VFwZrp4CytwOkkDlfGoyFIkM1RcwZ0z1l7CS3YpdauKsii8rm7yTs2yRRZmmmyK468YrFxXIURf7
w/T5suloJkmFmYVh4wrQvOMCGtniT8678CvNxLRWkaJrXt2iy4ASMiZAFVPrJu9otouLbGXomvOq
iigjdMirNI8Wt+0e3Ck19k2AUumqsnZz41yNQ/YLOqDlEVC6wrs8W7oVUfbsIpfcAm6Fgd19+D+c
fcdy5Lq27BcxAiRogCnJslKp5N2E0RYgaAACdODX39QZ3dfv9tkRe9bRESqpSGCZXLky4482FKQr
VqMHn/M2ym656kaZD03n7v/77/tLovpTCW3sqlkNswCMw8S15TbOndTPM+hE//3z/4Lj/Mk+symF
qWmNTI4Fd/K8jnIhpTUZNKi5habCbljWJMh7uzldNH0f/Dv7v+RPwSiCYi1xdUB3qQLHYqXTD6g7
F0kXPuBh7v77d/vb0fsjsmjfcVdDY2WXpL3NJ5xsOJOyf6chn/zJfiM1VuhhcIWQGKVv2o5NEYbV
P23c/u1P/6N4oJOFoY2o6G6ws8p7iHag2ev/SefzLy/9T+obeBVBDVEuXHlCbyHYfQ15fwpadElL
iuUFOuzAUfknStBfTvCfXDVo4a8VH7++ircnGRv4evmirsLjv3rJf5LV1rWP++DL8XRsoVna6Hh9
xDhY/ANB4S8R5k++WsoTxo1yDGpXAtlp/HoRfb0NCWh9LRzps1QFQ17zIBxLSOOk9+vUMfsPEO5f
DsGfNqXE6bVqGfAtqF4ksJuKA35bhb37d6sSyZ+cs427kWRVm+2o6aLnKUnMdWXN+u+WrBPyx/VD
UyyaoMaLz1JZOMG23JmQ5f/utf+R2iMzRosQuNt4C6r0kp6NkPO//PA/bl+aBrxlHh8ecjXsSdB9
Gzf/TwjOX1w24j+5Zuj5AjsH+HSLXFWNWyG27YrG44F05CFzGGvX4ldQDeehbR9GLPHTGrM3E0BM
xY4kTwAHWFjkNTL4MfXm478/z/87JMR/uo1ifXMwEnSBnZ7s/j+bx3Y8qWog+6XzDiluPoXYWfyH
a/V/n2yIbf+/3alboGZSizbZYZPdgzLPPr82yv77N/nbZ38BEv+r81116NuGcOwY6Qr2dwJ+NnUZ
xib8hyf19Tn/f28U/6kl5RojGxLgSRFhP+equsg0Kp1h17APH//dV/j6av/rKxCHlTg/Iz6va1UX
wTrU0Nrq/wlj/dsX+KOWT0nH9eoQMadAlUyF9+E2P62mGUsbdepfvoU/Lj/kIkQcBeh51PxEaXSI
quYfwCuKUPuXV/DH5RecbUTMwOaDmK1NUbPYtHlA0xBEO0JuGgvBlnEhtgyk6E8etFEoH8X+pNbB
7KNp8Ef4VrFzG/jtpY6z5ig24qBQk233WPSWZS2yaCfSOX3Rxn14stmDc2N93fw63oiFYv+8nueb
kbL02kZcPzQKYpdKsDCPYWt/TZwE3YnHxJ+zhrWXZDbde2w7dQiZFFc9zcgfYx0VI+vWA+Z0+hJU
7XYGW9mU6arcg10b4NK9gpUDhqc327xBnwugvlpuJ/zVUDrCNgtru7XQadO/hW7r7wTcGfLGcXTp
c4a1ulygAJYFExGMTxsi33v9tVVJ066BKyeWkPM4gwwrnCCrb1U96ZsmgfNrlrng2sZ1AJXQcT4u
1QhT95Tbc6Jck9eR/R0ScEkn3/yoeowWF7UG5eoCsgObqTkYFSaFCYYfabBt7xuUuHbGOFtwudkT
TeyW83ALeCkH0xbhsFzH0HSngPfhrQpDv7cjrHKGoKnvw4i7HQdRpowW7Plamil0t8kJRhfXNYJ3
D7bNVKHnReWr0Gee9OHBs3TbE4yePuPFTAc6pDqfW6OKsQer1345/5ItJdcVbAYg6ORGYVW7jLzO
SiC395EKnpI1hhrnLL7LzHy3jdK3a9LMRdTP2yHjvt+lKxNHDCd9OfgqavOlG2FkO6HDrEjSw24z
q47DEM4Y6zaujNysdmzVIk9mb/py2Gy7b5X/HfqN30cdmlPoJG1ANHgEx21qbiEC1Vw7CBrifnbJ
yWZDVJCE4M8HQpWPzoPFyLEQRMM2KKVk9hClkyljrbe8SbDjTY3DyH2Sslw39brFcMT8HOpZX/t+
NaVc6EOY+BF8NsVgoQcX7oK268Fs27TmNhqHm23qKw+gRae51LOAVGYzlcTV7d54beHejOp9b2ZG
d31WN9iqmvXIchnU6IJAu2heUQlt4nZL0pHdNEEvxX3jG7uUVBM8NubrNMqzpRm3s8p6PpeM1X58
abZ2XLGZSGvuyq0jhNyaJKzx/kHAPhAZRaRshrGt8Iwhq180Joto2S5N3+3bcMSAQoh6+MGcGPJ1
ohDxjJahewMEoNZ9i4v9LMJRLfs5bpXdNX7pu/PSbNsnniG79NvEOiiR+UjkMHOMLk62sbqZbUjC
fI7YcO9pW70ZKMVccb0mm8cSriK585CHSMSiXuB8tfEyJlMGv9ooDcPd6Dr7ES5cvcF0sT/2yoa0
mMPJsnwz0wJ5jyWKTk0rYU8+w6jc73kcTuQoKhMhKHGtMN6B1FUCS9AwntluFtUi77GiZbNcWMto
4ddg6bDmKunXtCayB0OjPi6qKHV854FhXWEOstxj3hu6vJvSVcJwO3PmrkZ52RwmvbS2EEk1h3kA
GkUHWXVY0pScDrR5WhVXTdmoRTf7KZ6EubSx4XRfV65Bs7aZNizhz2FfIjVG3T7dknApLW6SO6Ex
EizvVs3cq7Kt3/Zi6RN+F2te6bdkc1m9A0GgdWBxQJhY5Y2F+d95ZaHvT9i1jz51lbDlOU5phGcN
hq2pntsutc1Fysbh69PGLTqHTLv7WQEiWZ6F2obsVtAAbNCWz+wFi65Vdhl4VYsi1gPsSU2bLP2V
NqaO0NnSWdw5gPDwbt4w1bqZxiW9VWxuqgnOVFTPl7Q3zLzBG86NOfRH/NbmCmvjPMjHdOrXN58R
1p+4h3MhbuCwbKsB2yvU4y2ZUj8D6xhYU6ljg5U3cxyRAYJ7Hi46XfJ0y7S4OoJE3+f4t8HIfxx6
qj+HZcYcLs8sbNkRihrvbQmNuDZ8bitJo1LUaGV3wdaFzZdJG0mgsUczivPYiqysKx2/DVk03KUy
aiCGh/HFj8g7So9bJRP7oEQ8kp2rhN2KeAgUMsw6YWduGVtzGTMW8tKHdStKB3nxNncgPwK1DAm5
0ixGVJLZYJbcun6yJatTKst2hCjYgboVQjsgR/Rr3kxh53ZhOI99TiJtoK4+t/iwtat0BgFLh0MH
FuSSnbXZbH2xZqHvi019gjedRC73CBrVsRNGhocvMWNVqkmu9oeqnZmORm1bn881/pzbVM6afFs1
Mbboq0gGGBgDe77HZW3qk8WCwvjQw1TLFXb0TVJiB4ZleZCk07tsUkvuxh6mzAcWR/zVKUIYbvBK
g7xZ1+RJDn6mR7VEGTxDJk9ufAYXyXKl2WIxDu09ygnCZVbEQZT5IsmiUZy2tp3o4zaO3ZqLbqpN
rqdqWk6p2MboSFHJ4dFo6t2lMmuPLeZNaH2Apfskc5GaNsubAFKZN0PLfbgTRnfhIzHjCnqWUC7Z
w49Ri6INVtbe+7g3zc6kjcpOyZohiQ+DX8AnUIMwJwOlv+q54pxMO9LQeHrMDJZzcsRyDukfPQ3t
M9/SlhQrAD8Gybh11h2SwNe4EeDatCBYx6zDHZKYTiWVhNuknEKT5BO8NtrrIhL2VdvNo3mgYbJ+
1wnySwn59SkpyWS3xxhT+AD5lJvmY+Ijxu4EiA8t614ul0qOMi44G9cWeGZEfUHJYmAqNWMrcr/2
nPshl00FvQ/Og99xBf0PKM4kOHS59bgX95B4IhpnLOsCd0cha9w9QGFycseBOP5epySM3hQLIIpS
NAO1yyebKOfwjQC1tLph29Z19Q5eM3a6KGWSbj8rh1EZR8yOjraBBxvEGGW4PPRfxptXmihNi0YI
sUKSzA9q32A3NPMlsklolvILL4Do4bDU4HT4obJDCSPZTBXt4pbkJ9LcUO0zZQNxRhXOu7yC4kII
VpHu1EcSa3tZqh7m3FXadex7yxdrDil2GPQjeE9y21frOETHjaWVzdOeEfvgQ4sdQ7pgJXgH2A5r
iWylZCqSwDiGRXmsQDwuYshCtCsOImdGxlVXWsF6cEfZFA9fVSKqidow/6vD9H+7oV0GYgclFtIk
iVR1fKb1HJqpsKv1I64+QTS5rtj/Tm9504qHtIvapDTYG5zyDSL+HWDYdDHlxCytL4Hi2VQEEX7g
QjJYCBy3ZMReZTyasH5K9RK+2BoV0qGBu1544IYO3V3XQ8s172wsRAFbndDB5mBOFmjauS6DrXjo
p+BA7TrCq5KqyOdMLVVajOBKgXBLGN9ALf1S+7ug1nHzR9ca526x6TBUJxUNVL5nmqUUVLFq7Mop
hi0hJGaCtT0g/JtA5P1mmcG2wgS/UDQVY//LxKNnBZ88IDK9NYHJp3AMydlXkiAPzX7Qn7FArtm3
E7wZ8etdu5SuWlhbDoOIYB6yBcugcsLX2B2jClYmexi/1CSvcHayF88lRhRp0OvqndZIhCcgW17B
Xnrx27dlw45PIWBvkxYzbuV4y9Ispnm2idrt5ykO5jNKBdR1U2PS/lTB4G/YRxUN2mMojbfFglkI
f0aZsYnvMXUKsTkJR5z/vjNygBLYwmTRdkuToaqhs/KHbHJBfZqXOZKXZAmrL5kn1LcPdT0Kf6hQ
bS/HyJrUXCEL19Bb9rXFeEQfIvojzyyBMmvSTc1Pk7WavEUjs/WLwhYsv2z9hClbgf3hbv6MrWnV
casxMYUOfkD9QTcwn/0xKtp2+3rUk36cOyig7WtUw7QIfGrdzbCaXiEcCEdRvWYuZSPkLsFJ33OR
BQn4jvDhvDiC1FiE1DfqMDPI7p+6LO2GG9zmZn3ysplIURHMWHAsegybs2TokiLkzk6lZZCe3de0
UuAoc3R8ex56SJkuxi3kS9pPyZOewoznYq4t2YkM3L1rtdktFnmbNKhUzTKv7n1KmKlylAld/bi5
mfNHnW0T35lVxCF6SbvGhdWxe0mbiE0/t4HVIVhEQ4VCrNfTdKRJzaYSOhLOnYNU+O0+6f3sCqHd
Oj11AuJoNxoSk1MRzv16S5wc7T7N+HAvNt0HOZsJX950VMv0OG6Jgci7kXT8BReXKYTvAFLGhTeA
OovIZexB1snYH1cJgm1ZrTL5GXteRWMRtjYC3AnyVNxcAj7p4BSEk5EFYqqWZRcnogercFTphYK1
xVHe127ZcQTH+X5K8J1PCbbG430CNdj2e7UtiI4lZX3sc9pvIihoFZC6hLJYT9FxNCMzuRv0ur4a
eItPp6ruomSPZUnVHQAC+OQGKW4K36BxBWXSn2bMaE0xv10E6t6QKRDX9RZ03ecWOM73HUyWdOGa
L+2WmAK857toIxC7f5tklMRg0GNXbL2JuG2i4wJWtFPfmmm27YTltznC+jYkyUla2rn3C/rdbWoK
kkImrgDLSOhdVs9RdNsyR2KeoxDqjS8cPpnthJ3nrcthcWYowetoffyOSk0MKNuGppY/O+zSBOXC
jVv3M0y+xLHvI3eaVSPTnHlkjo+Er5Z/cGkj9zjJus8ee52hi+7IiAaLm3AuM6LIIUPR0RauTxJd
oDlnR7yF7GqnoZpBd4u2e951ejmhASPhTQzzp+rCg3F4ZKjhZWGyDg6+ofMU2/YznYdr4GgIUed5
m3ZRBEJvEUMjBW52elie0rCfol3qet6W2o1znkU9zS6ykm1Vxlk39vjvIcouYV8HaS7aqHnDRWub
fGxlf+8TZO9dstoWas1D7269zEDeMWkgv0NqGzcxBt4Ggd8UQ4QCoojzh48C9448j6zXIgBfs8mC
xgcCzULyRUOpa/TK6n1KV9GUaTYEsuBLB6Ywso63d+FEZ3eYYVA15F2/ZFGXT2RJO4hQZ8LSp2GG
WlQeNFaKYlzpl1A8g+6V+mEnG6FzF8j3RdBX4YNilQFrJ4l+15FLRT5FC7CoKBmiexubbN1NKyad
uZnhGgupwqFJ8PX7xIIu2aLlkNYhJcCxFv1UNEBPd5fGNa1RfQJueuig+QgnCpEVNoqDErWvvJUB
ia5Jk845XDLit6AerYLVajygm/RLjLQw1WpX43aLnMBGArhI0iZXGqu0KxLXQ5Ug6MyI2sB4hq49
mcgZcWF7mWKTFBsairb0S9Ac0Uy3Yj+gCblFvncHLqv11+jGb0DN6mM8a7UbMmJ2jIwvfEiuo2ur
vYIk3Lmv4calWhWi5oWPSl6J2uIxpj7LiYTke4lyOLvSftwAj4HV0Z/QnFrokkuauus2RxjRBayB
yL1sqCrMUgF9WId3tAP3a0/Y6esAPott9U/h1j7J1I9otWN5n0pAYU3kOvGx4tSdgQNNrHC2rUsW
1+6R1kn3gllxF+2AfE4Ozh5J8J3YuSsm2dxVBL1312bkEDqzFd2A3eMgH0YRFp776AShF9HmGZCD
x9WHWucEUgClVmH2DcI1S4ltqOQRr8beBbpasZOr6dPUz/In5o0mtz3cz1JQEXO0hOYpnPqawrmM
fcCukeRNN3fgrkUSfrNIyaGcBwSITkEQVU6shCMc+iwu9V1LK3Q16/Qq1s6UvImrorHQXD/r0Y9v
tca+ZVnDBKMqvhrNYtmarFzHGHD+ANyLwwkmnZZdJdqnAPniOHcNzE7g4QCpL41l9HX+TVk1AE2d
z5IlD6vGfKuXBM2Sds9dr29I292QdHsXdIDDbAQXeuXqcwq0aQuiX6uYhgIH82Az8TTy9ZFk8mqr
9RwnaJZUBRX3cNZPamgvqPFe4spfRS8/qhHkCYpaoP5P1Tmh/2iX8Wlak29fPxwozQrf80dUM+0D
4t05S9AEbNHy3ibQL0W+02XqLaTdWntYoOdbaPiBDA6dXjCqknbd116iTM/AhfxNzUh2WlXMoT+T
JB+UdQBzbTKuZVCZQ6PDG4govlIpnmr4POesD14V4Sftkp+amRBMglmXjm++gD22y/s5hJUBBuTr
KG5r2gqMuFBPMr0cmxE3zUzZbe23C9rDB1Q6gFIqWcSSnvhSlWkboHqBzwut6t0Yhj8zX7+iO/xR
rzUMTdyUR0ZegIe+Vyw4byFeL/YSf48ao1RJjwElRVq3n8ARbwDCvpKQ3gQeU6PePUuBWS7yHiT5
6wdAR0iJ6bFqyG8jTQHV/aqwNrgnzssCEPqdIPy4uu0JLcMF4MR7lfLvUz1+UtK9qIS8AP6A2jd7
G2vgt8FIj03yRV5S93o2z9ytc0HTFlP8KrMwdQix+xF3u54Bd1hlXdStPixj8AnJZZpzZcJ9Gkfi
uAZzHtP6Ju4w/VIWRRS8LKGx8aW3mn65mQf7ysZdvinyoiMP/ZUBS1zmpKELjYX39H5j40438R7x
/1m3/Gbq5K7TGJRyFZwA1yKvqGMnq4OZ4IIC3GBC0A2qXDNbgOtF8zXW4X6FUlC/bA7Rw350Ek+k
TYezWuSxcsNTsnXHBAAvEgxP89VrV7jMnbdE7P2kd3M4fjOQLSbZgvABuwnYIZF1SfIZNjdxGz+F
KK8RRS4C9lcG+FY1mTfg/Z8Z1XJHR/Ktjr8yEA2Poh9e0SOl+eCnvcZnEUxoQpZBBnU7dGYqv547
ZCNvekxrgiXOhVmeYWJ3s4I3rTAdUBvMixi8mBaWHVxVq2Mi2yfrmmc43doCtP0+j9r2WwijwSkF
Oz016WENhrssqrEh6qtzLcIH56YPxugbuDXnntUvlGO08mVzFqzZIUa9L5fqVgx1k0vW3TSiK0XW
HfQi9ousf0CkapfScAcg9IbzUWHCUCP0UVMkVX/sqvURThGsAFxWSs3KyKDJS9A+L3X4WZNhyPsu
RQ8AZlWuUXzlUOhRwHkWXRLjXsJeNQjXrSztlrwjCTwmdN4DVe1yAW7aafXbVYjkJ+CbA1T2T3Jl
d9xPv7kKP2xdn9fa3cXres30tuWZRAfT9XsL/wlG5qc56fF/8hgs650S5HbK9M/VyRJCDqVAkgJG
OL81sYAkebfH6PkKe7ynIO0Pddu/mi09K7WVLYcRpc1garoEuZJIxIlNX4kej0HKb6EL8fxlzqvg
moydypsQvneEQlWI9OnvIVTHOgiOUSuOAERvdSCfu2g6c6/KNNJPG033Lca+GNrtVpc9wMz2R8ZH
3DyMvTVG7PlK6H2I3Jh7KfeinVkBE+Xfmm+nwWwPrZyjAnntsZm6u0AMd8TbY/al6T5tDej9wSmy
6GkRzB7TeN0Dk7nUKVP5EpOPJlzu0VW+V7N4irdqh07tWKvuXQ9bmQU1al1khtXEz4BVLiijxlyp
+ZfFeWdLUNTx+rRK89Z7cW6F3k9Zc2pVthPMnCPUmk00nhZGTgOnlylC9JARr4Czdvsoqssk0oet
gdFQsNyDhP2qGgdQntxGoQEtvkerrmGvjCQEQ9YphCOcGR+WoKqBiQAlBe02Liii79dbA2v5BMn0
HTq0y9ABjlTJ9D6S9cEK+m0xjcn9ugDfImcCJ6y1bg8hMPouaUBdaR8hBfCuESBXPp7mwJaxrXD/
+/tsxEHNev+YyfkmabBhQDapEH3ZsV2rG2xElYDCj73InrzIDpmrPodpuQZRN+fODrfBMF+Ebc8k
Dq985XdYaLrbvP32dWJdHxWRneWu39pDMAJkGaIzG+lLr0agLEF4arV6AkXo4hfZ5kkfwbY3JHAz
w8xvCKNTz/tXutKPkQVL3pDkXmqJ9Fu/8ky8ovS/48hK60pLFc13VSSeB7Bee6AqiXE7Ns/HBoXY
1x4XK2sUIrAd6q+JGH/WbPzEG3lCoQOh03EP46afiwZAsXTz1ZDpWNH2Yen4YZvi4wbVMeh+Fl73
t/Bn+bEOrFizGNo3uBhcxzeRF65YJpDg4cn9nCwVKQUj13nMvnVUnKysmh2YdkcsSR1lxT50ilfP
gjjPgDntNAaMaPPwtnr73Ufy4+tnfYet+tnfRFn8G2rS8DvEo4TFwL2PwmOnunud9UeomTw6ICNy
3F4HHVwm8yXzQLoT7AxzaGPS3NvalAkB/2fyz1GmfsHODBqI6W0mAJpFsXnNeHoDRfI05wHc4ARM
I9Y5uCR8fglS/+Ky/jfUle4GFnzEHPMdJIiuVd+Tvj9att411tyIbTinkd0nvXicW/3L0+XRye67
1Otz1kH3Jqnf/nPQu9octio9z2F6N87ZtVlw2MJY3C9plB4gWiyLqNteMZ8G/KDFYQDyVQILR/LD
W8Vm642DhS3O64G75m6IxClJqiofSPSJNYf9Qqo033p+Se1scw0sLuHA6RspStnoNwSAS5BE35c+
uxmD8Hvv2tNXBJtW9ckrnuQAZa5kYq9dD+WBCrPoFM+Nw3zTjeyWbknet7pIJvkoJUps/hXjp6bB
Lxp3MuWlQaZOs/BQw780C6Oc+EbnONavXK4+B5noOPr5BQIxOIUNrOebNgJIiZE/kIF80HCjaAZM
QVRgH+oVfdMCwxx0Z4+QPb3xw5AWXWp2eBgEYZF/Bk4hcrThXYjEMk4kKzHevg/67KyEn3KQvgRK
EPRa0Gq+kSiJxzT90YzJbaCS8dShq8Sa9hlTx52zmuRbHDHweEJ+YXZ7xpz49xT3N1+Pq3fJgdTN
t2CJOHzehhs3Lmy/htW3BWawRbiQbxMwjybvp7h7k4Povk96exFARvAyBhSGGYrY4BuAU/oN5Tgs
xicCDB+dd42xYFPX+1mH7qxZ1R0aA5YmQNdzN+OthTx7bgLpj3QJU1bUs+u/B7WB4f284HmMPMHo
1eh9P8Yy7133KZIkK4LA3KawWfJ4JhWLOPTxOnbwdPv4CkBp538NWYCMYdTH2PkzVYDTR5M+9TJ9
sbDILqIVxQVGABz5lL+P4BTMBhiUwluXtL94tV7iHhEL+aI2mPFnMmx3axOf6FI3X81olysyFFg5
CPY+yZYfG5hvrJgDTn5BQy/d07TvgT5CfTee+yrPPG4fpDED7GoH2RHVPY4DKMc5BpzRDmB4cFVy
nj4XtlQFhg+YJtYtcBeTgloZK3SveTRN/l1kmSrnPmP7MQK2Fia8uxANtHnzOgxz0AB9GXCQOAT4
OXBnNOzJTM0O+7tYnhqmWt/Oa694bnERyxlizS/r6jNa+q5OywTSplve8hqtdsA6xvNlU+KuWbRG
R0PUIe598OZqvexH1Mgn2mYgFADJQgsUZ2LfQNQfCjFs2PENO1rKbzDGaqn6ZJjUPqPehg3SECca
gzKJuQ4Yu3G3QHhnIEtRQ2smKZKVWFAr4njQL4Hy04ZZx8r6vBYjewR3A1r+cIXoS7jxbmf8XQZ8
kc7TYrBreuurgWIWrekC1kaTkqQYYhF9QsFZmbxd0+qzxYm7RU/lbqqOJScHDWmMN9LtVaThfG4d
BkJcKUweovHiiSUPcm5EdFFLLyC3CH8XkZvE2Q+pYtHfqm5wwa4bR3GuMcTeJQIFwzzMCCBxX92F
srZT3s3M7L9shNl771aalhlYLnXZYr+W3cXN3O2UovE96iLaFm3l01OD93yNeWx3iyPRAMksPT02
ntLzNA3pM2RY1GXFSPhSJT3qhIUH52Ro5B4nvykHTtiBwv4mzxRuhIqwfkKbJMWwvMt20SKjM/Bh
WdTcz4VIGT5gbJr9MIBNkn/N3/dAj/0etjzBh56j9GN0pH9I2lCdAdRYv68iq9HurPNVZRM7DCIZ
p9xsQHV9S8XbNgVZlofVxA/jaMyxc/EENAM8oaVbGZBMNZ5G2qmlHAAwQbYjA17ZoamCGtXz1Dpf
dIAL5e02+wSmU2u75x6t60bXNI9x4/N0UqwIGtxTLHk25zpipkjBVzkynZYAFRXgheFI7LRLhuW0
xH2xrgRADgxmUUoNumyaBFORLnpFszAU+KNE3rDwpv4fzs5ruXE0TdO3MlHHi54fHtiY7gMA9KQo
UV4nCLmE9x5Xvw/UvTPd2s6sjYyoYEkpCQTx+9d9nbTVTHuljuaNZs8y3cJ6pMTMvSmSx6zo2KAB
VNdwWuSCXLO5vCJvKXHShppyagewY1mkJJUV/1Sb73Jpfkxa07ugvZk7pO1FSoaHJrNlN7ek2B3R
y0iWOMFKbcrMPnZGFLthNJ67AUJexOMP1ZxPmV5HjqjEhva9kmRRnmo/OsbMoWPin5qC3cQkJS51
ghSvsztzrZTTzsjV5zRWSPMMNm0p1pOhHhVynOFvrgwtf4ukYjdm2tov8nNeo3IKUvNGCsej0da6
Qy55vPW11LUSQAdzljeDGqhOmKb1mhIASGIUCLSuSExOCyUHvUXJJesdm4kmX6F4STy4e3aXlZer
eeGYCUtDHqgPhT9/Lp+6H8SmrIc3QYpX2bEq00892xroQ5TVavPN3HRbqZFXgzJtQlnbk6fNXNlm
UBrI5uYKMiubf6RC3MXM0F4qyAaYqww6RLA8je+DZFXO1HQPCV0GX2Rx3SJQK7KqdRtiSkYD5khe
ipl0AQv0QAH0lol0yoPCUQLp1Pf6lTGNa1NSNmlCYSfZYoo0z2U7sfnR79A2v4jQeJlU6gMWpgBR
AWSs1PVy77Y0bvLKoNkjdZcq6pVkckqYQsCgsYhLlyTao0ona9AzWXp8KnnaG8ky87ViiT0uUcDW
rLn09nyeg/DYoK31Y07MhSYbzqAk1olmvouI46hJ13M6is1TKqTczr1PKb7Wvh74Sz21b+dAvwtU
9cq0xMXP42MVtp4WQSuiVUOBMG7A/K4lnroa5I4kYWVvrAOZRutWhK9KJl2HkU9Fv3G/fKLeJJMr
s58SrTs3lfysKtK6E/Y9Ojug4xDZTdp7RihzEhZu2iWxZ4K2aH69IdneycfxEZQrgGpGS1hqGza5
5+WJKm15bRnJtvSrKy1KPsjyR+A0e3Ld3LTGLJwO1QDh4x9E7Hq1HT1Cb2yKONoKDaFZ3wXrXMT7
JBxdzs/bzr8ZteCxWKQPQhLvpmxdtEHzRF07eVQ+LE0FGdZ5aHI8zSo9OXtXI+lKCfKDrCjXmukL
TkjyuwZFsfwgB1cdbcBWCx5AKreoLKGESjZc5uywOByRX3utP25hwFiczWpyfRQ7mWCNUBu39F+4
xZuM2CZZepDMcNcJpBMjADLV3NS3AQhOzVU3YAYQEt0872+W+8iN+oRqZlVa6ZmT0nUl6HfESyU2
NSQbHQIBrv9tIu+htWJPgdUlo8uNu+4QIEdIbMkNmuZWMi2fbVMzb8acNGBFjHu6O9RIv5bb7sxi
7tY9h3sbYBXojQ26tLGLN+pEc31QTCeLVbe286syyn6oo3KR087V7NEL4/x1KTUoTTnTLhhn2O8q
xX8vWljhsdrnyksrxdda3W0TIbbJ/KqZw4469zxH3JAohWv9SaJMitnKayFbW9/gxGZV5a1tZVvC
zKgPRj3tQE/d5Sks/SMaRm8O1Qx9qPxS5/OmHJagM5/1qsg++i69l6rs3PlLFU652HJk/fz6CGSx
rVUqIhqi47QX7Osh2UST9czkdcCy9GYFHQcHqaOjpXHntHHqWFbygcamPOjyGG/m2NiOWveEWKs7
Ro00fUhKGPR7UJmscso2QuHia2rKqGuydWfI016MfveU5TzRNGKKkW30FJDlUB09lGCdSezQIH+1
Np4PbH7ss+ir7MEaA2NnlVP06SOJ9PSml6+VnmlEmFLLMO/DAV6pWyPfsJmhJ/taU0UOho3cUzaM
kCKZ8vgoAs5JSZCcu7Sd2A9CeSYDDE1cERM0cdx3QjvxZ6ISBA9FYSuqGbVxmiFPT6j95nXeWOqu
qcPcLUfVcuSmgY+HudoMSo7/Igx1VEaxtq849D1PslG78jz3u6nz45VtRc3OisJq4DjUvepw3Vsh
6mjeFpkfXEK/v8vhIr0uSMzO0VUJxG4pNQRn3K/CBiHwlGr7Vi2MXTwnj4Ws+Nho5+IhBFWlbBzr
cew/WnV5Lwqci3mfrBXKSDqTJl+HcZc4VhpXTmUPiQuZr6EmKGSH7G/hQLkHjhlVBie5LN+mvOOR
Wp/ndgjFqm3VamOPs+oqKhrdQFc+K6q7O2oP8MFEru/yWZXofmNybeezAFgl5iroxuzU5tZdrMrH
Tkf9aRFCDyKwHpRadlTu0Bnj4tCo0merzwNYYiZtx0IqWGST/LavmnDd9Wy8kco2xpvB7s+z0vbG
UOv2ue5i20UyuOhB4YbTpvkBkvzii/yqa7MFSuptV0zao2mKF7vsoVmMDgS7LOsNQR6cupTqaYAP
RFBs3dE/zcOYtdFei/TrcRq2cp7xFAaEGMPGMvudLokHyww6J0dQeWg0kGuz6XIXWcmhifXbwMjS
7dSxdS1so2TS6lMPNpIA+4pfFVn1kYrGZOGa202V6/4lMPUn2LvOG5p0ofMkdZclxbwJmYIcw5hf
VbkH50XuMNC/ECVyTI4O2cAalyvYtUcj2I81NQnLTmb1nAF3KrBpdx5F7irpyIfm8BZM2uz0o1rg
+5jEvWakZw7P1KEVwStxuanbwcisamq7Oii/INGT5qYZx3jdBiPatqawsalanLOm9lKaesoCPmWO
aWrHeVJuoc4qh9yel0DBM74kmXLW0deRru6lMHpG4XujZMZb2OYl6nbZ1YmrADvizDlPMxg+ZVOn
vHqLQuW9NrvbPG0lKDaOJAwZw9PskiyzwXoK1eoqiabUbTWbBsiRZ035IB/JdJBcQflpanEALpvQ
bUaVda4F5LKUmpxqlhs0W8nR9NmPh0n/JHMgM5deDzl+1fv9NRvXuxi6F3Fj85RhREesMF+TbH5l
18EzscIJ6knrSV4sSTN7ByWe9nIxn5DY9k6U1HdoNxPArqVAq4CJDvIgxHU7mk+IUPJ9PAFDZJYB
Hpnu0yk6iLxfT2G1w7hxSar5RpdybKdDraHGyo1jY8ufRMbVjt+oNtlLSJ9TAELPXPZLreqDeo7b
OpyU1ahBooW+Tbt1QLPEgdKspRgzFCVmNFvOkGal4gz1PF5AosMn2ZrCUxkkVwOTZKEmgWPZXcvh
tXCZPw+JEl4VUMP4mAwdoXhw0uf20UznXZNCApdZ+q6r8Sa3eZJxwjRiDOJJm6YeubgFv2bOj34w
dl6hmfpacL50ljD4wYpVB+h2p8h4ODRpb2iqBfpXbpUWZdM4HZs63paadVTCZDML9L1zExxTPbjk
svEm99UmtTqy+cyxpnOZTOLSAzP6Kbesjc3uprGzXdNIOF21m7AZxjUlzXp6DaBBXyMurPx025oQ
fEGHcLQJbU8JzGt8P/c80hclYsIvy9nLsvLGr7pVqSP4sWWkEoPKw1oYya7fj5Jhohvq/NWSNhz4
08OcQ3ONCLyYwpTOKSL9Elim4Ayr4tOIciCkfvxEzvNGjc+rGfIxC4OI+Zf9dwO4aSngEHkMbBEY
44dpNPsJw0CcywdSfG+Rcq9J/3QTI9gsYcHtbG+7VH0zfIH6c2A7O6RsSofnYiwe7aK4sjrB/kCk
D0k5v9gtlAWcRuOY5MyUY3utjyndC8dZkQu2waZLuU5QuUtdmdsK3jKfXnsWdmYcFhDtGFMsQCNH
xp5uskqgKT9mDbp3WjqP1mP22SbaVWtStYrLF4Asw0zbjOuoZJvasQOZ7CNbuID63aQ+uQh2veW3
l2AL3Ygpuu27EXHXRAlraHz5Xxr3YC9V4FKa1Et7sNcekTmTTW3X68CIj0E2rKUObc40eCEV7fsu
3spUcRMYalRFvhEaSKR1F0xXfhIzyXObijQelptnqHi+VK+a6Yny26kyQvXSnXv9klLwYVZy4B+C
sXk2s5qvZ4KBU/0h0YYdBeuQFgQfTf3IR7bY/ctJvh6WWlFkQQ1t8xaMqVdn1lWXWPT12uUuRO67
1pIREtV7nzgBTdc4VU83Y8dxP3zhK0Vj7y43MBxwLarJ5uXKoFSyXSQrM45OKli6nCZvkNOgQPJ4
m7AJ61wUl9Y5R19xVzaGoXAsgoOHYnxuO/3S4YeIeTJ1C/4OJSQbvtPL4RaDCvMcRf2gWiJIY+Ut
Sn+ALj0ttZiTAezJxqjdwiM3oCpjq6IdrWEpsxw+dV7X+VrOkyt9nhDlsvmdMx/ndfoyiuxD75Sj
YJXkgkhdVzV9dTF9N/pTJh7m2medq12/DNfDkB2Al51lFGDQuLCSb4wGrisUrVN3dsnskTmt3rrW
PNz0gVgno4SIpAGNL7f0DaFlW8SWXqEjJoZ9TPP43CTxqdeMi+CNgGXGVN7A+x4xi3m2Ka6VXNoG
cb+Jk3Q9mzC4lHCT1ORaU+KLOQ5gkliWWfFZp2avsDrAPOR7a19KSy+WJC/XumtDSx+Riu/0uj7y
INBLL0Wl2VFVuAPMidpMrB6Nl4iN1WHinJ5kYkGcDDGG4MAGnoRg3JgONPhk5JcgHVbDYHuzXF7r
6aazm5elE0lytErAiwMVjLZ+ipYaQKHijF3/ueR9iJxAtllA7bV3NGOMwsUXR5HInkl24WjWN9SR
WzJvy+zLABgAt9hQwoBrTO3NTdQ8CNW67pv6yuhzbA/aURjKYUAbjCy6+Bp6sma92XJ7t/SAdCR2
yRh7PB3lS8kUpJB3v0RWpYp0yRuG3HRpE39jEr2hMTHjzd62JXH1fTW9anF/TvRum06Pqc0GZCCc
nY4WsVuEqMinU8Zwy3rWSdluCaEJt4Q9GhJK/2I+a+wwlLr1Ej49hxg3BV4ci2alVaEzE1kmK9ra
iloU/wVK+2k3ltm2IB6y0vHilW7IaTLzT/lwNSOECRcrG8fApSPhyrskarTjovtBys5JYt4HzbRl
1+GI1ncabI2IdvaFIQ79qJ1NQxpdzWruFvSPgHOaPlb06yT0PanvnGRqtlnHFoHywwQlAUe9tv18
zLhdAH62tP6uIUVPC+dV3izCqenOX47WrZDvvgbckuBZ68mTyZDPtBsxUpI+yNYWkxTV1r6WJgsY
VoI06VGKZ8iJbHTjOImZvLpo/IEoCNAJfVxis2cPXLbL2woob6rWyx/FbYI21j4Uk7pKRuXERyjZ
d9FwXT1tBtppoZaQclzLLUPO/vDtntNBg6p92C2bjSgGCZWBQKjJMREUoU/9mvwcFyfakz+U60rJ
9q2UbJYJXYQvVaDhGfhY2omZ8bS0CbVLXRNo3BgjzsKqR89dpo+lifVi3EbzqwyyvryvaXAiWf5E
owrBqPurJhzXNmvKWK2XGYUnnCM0S7BMF5Q/y7PkGFXtqpwo65Y/hEyzA3l5y7QdZdFV3Ib3fFyz
ETDCJLHWijtG0Tno5DVzRJY1jsBCqbNAoMaDCNWfLNtH35VxbimQwgxuY9m7wDZduzLXM3VylNFa
x7XpIXriRKZ6yIB2fJoOXZi7LJfxHN/rg4nHIGMKICjaMQr1lAKPc5rajqZxu8yvJYGTXVx9VLN8
qE3kVFCR/kUg02YOielYzKGAFZt6wpPZPCS5f05iKgl3o7c8+AIeyM6K1XIDiVZ6dHmlk11mRp3/
zfWTkc8XtYx2MYwq/7o0N4svYk5vGTk1ysRlHpvJKJrCAShGdbDNHPhNBOzANYVLcvapMJWLxiGx
jXsArfw48+RmOnmYvqMAhF5IHfYIabHHS7/mFrq09oAQOTIilp6wX6hsFe1r6rGh9qhoMuNso+N0
y9zfD6U9svcmUTaDNnSwnKgAvjUAUJ6+RunwStmCe6uxfzD3YR6TtMSN5/Yck2vq4viihqXBYNZ8
gpw6A/JJ9i3QQH1T9HFIhEoDZrf0n8R87RT/SRHGXdVi/FgeIMyNl/q92OYQaelywTDkiMsx665e
8lgREd9o6nylpMArM6c4XUtbd64mBtmivltm4OXnlNO8F33+WftD/i5ScW0WIwyP9oKDgXNCfdvL
iTeb/aUYpjMRJdeFprwbvbw3pIZeoVK2Rcq7Q9oN2GrGj6WbwN/+SPT5lXRVnm1ovfW5uOlzDexO
B9s2i1sCIou1POfUrVE5McW2dLP0RojcG6T+xz7Ln5N4fo60mp1BeSamfAWosOYh7gJpWOmZjTBY
fjYq5QqXxrG241uhJyfTaO8kqG8NXgQBmXSXFD3+4TK6kX17OpSUwVvj/9y3ZfUUxOrDkCgvgaZe
9JSNQKTbG6EQ5Zlpcugp2sCUY1c3fl9dZ4N2NRvN0WRrwHmCUORK4U36rxzf2GxXSYZ9yMoadvjp
xLFVyT7yzn9BTHfkuBI7GBhMAsf0RTEKW5ukHIyWcd8WxuioaXkejX4zm825BBigoo9ygzgPAZr9
CfJBfRYAbTJJMrfGmeJgT3qVRdQ4dTGB65TtFWIs1Qm04oWp/U4ht39Fczw15lTBMShPjaLes4G/
NnT9MljFW1BMBM2k+TqbzRUfeSUAZRXDvItD9WwU1rqxolVvsb0dlJdK6MwwzGasoGC5ZfpRo1FG
/NOonqxQHmtogYFI1Z/H9EcvEGpUjW8fiFFZbjDFAmVgxs2jdsYXClWjN9awkjk0jG28ksyqOaZj
/lryMJKmvRS4v9oB5R86zetlBJsGtM3QV25aqY8DO4Yy4VizTETLBAxp5/gZI2fQh8JVNeldLRfX
FbRjUqWvJYKCemhfIn0s3ChrXkY9egPZyVm5dQiIzmsa/T3PEaW0FiajWpM3jeHf4wp5gPlfFxrM
tmBW1cf8qRgqsjAayZGnYl/U9g1TPKalhvlWsi/tHJ/YnD0Ypf8aBBaOF2neW1aPEFm/BVs5jGn6
1KAKytN8q7bmgUwJbp1b8cHNxRTtLfHcwVuFD0lor32R3Bcpei6korFLcAjevXQXiRlX1MwGo1TC
i6wySZGGdUupL4TjLfoDLWZim/tkhRXoqW0VuML4dkrnTyvq10Y8T1sp7Ic1dinEOqgLK2e2yorS
bKzwcchRV2osf9eSls346ky8+8HZEIXYzHii122DX8mXqemr90HkImPOIPi7C8lxyTVABqpoHFgk
DOTD1gbh2eKNjS5mGiEFqz6xNvNxCHJ65I9PlW4EH2ptZvsG+QM09jyvxwopmlGKs0FA8jHxJ4Tj
k4puLNB7RxnyzkktDrl2LCf4nnE1ykUSbURsfI5qu+716q0qrYscjbsq1i9+2OmbGFB3hYg9ixwl
ZvYNDIOYzzE1CP4mI86qLLHO2kBydb2PfmCjtBEH+/npfxlGh/vX16D0bKVwg3LzXs4DWJFRO0El
HecsvMEYvBnTZFdWcIHZlaLVn7+XrPEt2UWv5rYp9Yjwjiiz9rAzHFMUe/iT0IufJGt8LzmUijYz
aHGuTmL3EqIiWDzVns36IJK3X3+Cfx9Apn2vNxRE1BnqY7ShM4JB2YBuV4yrkvG85MIsmTC/fpuf
pKhY3xJasHSqkGcjSd6j7MKPnESW/kmAx88u/S2gxcRFhP11+QQgN3iXA4V0k8b0fu/GdTJD/ik7
pdWawixSYnNTFBeORaanPPm/F1tjfctlKWZBRE+MvVxqm7tGsc4F6sffyhzSrG+pLNkMO1V1mbay
KIC7ScawdYxW/rMsJnnJXfk3qTXWtzyWGZFeHPUMuiSrYYPsWinZYfYmWQnhpFf5CtdJ/ihpmdKj
YlU47w7tPGCNNAbCpok6zjArligUfrOZvkW4VL0WFc1E+gUSAoR5ZYmRE4HDnyQzL4397z7tt2Eu
q8UU+mZCMdiqzlrQL3+6jQZlPCoIFuP1r3vaT0b79/pEbVfFoGgEV2bWbc7pAzAVa4C4U6WHX7/B
T2JuzCWr6Z+68jTFwHbhTMKctnA4z5xfwAGC8k2EH8toT4Edfv1OSwf+N8/L/Dbaq5xDDyU/yZkM
/LdyyJ7l2vqzxMSfJEuZ34Z7l5ukD4dcm0PcUFxmkGMDETQ5E1hNSq+Bcfz1h/hJo5vfRn5EQIke
I79YhVL+ouEG1atyVwf9n5RN+dkzWv79n1pDtcWkUueK6pO4BEl7JG6l734vzkwzv41+kliaMcGy
t/ra2C3PKBz0P6uE97M7/zb2p1mWMR4vLhBTekPa2npykGq/lb+nmd8GMnK9MVN1CoE01P/wSJ2t
H5syN34r5Fgzvw3kfupMuRuXFbWUwyuZFGLCSss/mSV+8ly+FyIKS7UbYM/oMP5wWAoZcDa9+XVf
/Emn/16CqBtn4UcGSfoyBcdDrYa9MzyAhgGjYKVj2Mfi8+t3+sl+wPg2dK22qEpJJj+fBTo7xXVU
QOD3CEs5MzowELgpYeuuf/1mP5nyjO9jWZcNygKE5LaRE0jtFfl5qKSdJuTIXU5yv36TnzXLt3GM
DkPYhij1VaqalWsiwe+oR/V7k8T3ukR9gElpphIumYf2g0REWB7Mp9DWd79379/GcTZGmARNqikW
0eBKUX/WcFr8+tI/md6Mb6O4N8guMC3u3JKjtUAVh3/vIsXN7234jG/juC6L2NCXctgkj44uoULB
LkwLxfv1zf+sTb+NY2uSKWTpU0k7BsZeLUCQXM3G+tcX/8kQ+F6LiOJEBgY/ktDToStKgHFf9/e1
QMLiqGWOPh+rWoJe0pDH4O+f5z/fx/8dfBbXf18bm7/9F9+/FyVq/yBsv337t7si47//Wv7mv3/n
X//ib5vP4uo1+2y+/9K//A3X/cf7eq/t6798s6IuVEup8c96unw2iEy+rs8dLr/5//vD//j8usrd
VH7+9Y/3osvb5WpBVOR//ONHu4+//qEshSb+85+v/48fLh/gr3/cB6/5x+v/8wefr0371z9U/S9C
NQSHEsuWDSHrzA/D5/ITxf6LbqoKuZIozSk5o9K9ckJxw7/+of1FkTWUP5auq5phmEsYZFN0y48k
+S+aRUEnm6uBkqhkLf7fG/uXpvmfpvqPvMO6EeVtw3tC4v3L/saisBEX0lXDAmu3bFX+NlmaM7dA
+bwLR1DCIoa+3s2zfKyL7FMqRLhqtKgkSwuVXdbZ76aK9MNQykfF6vUHY7YOalveInje6nP1rAT6
wZoMKkFZb7NQt2MX+I4sWTtEiOqiwkGfjP5e7ffRXN5XC/6cTtkrov/tpJReKmU3CvE7aYvwQjM7
tl5KhFXYesULkQIhkDsqlB/JTC0ru+4OPXpPUvXSLHoocy3zQrk3XL2VT8NS+AqH3Uff7wiLfSMy
482y0TabMZYfQyh4OtDQI0eNXJBlaLJWXIY6vDFEuGjV4bEwUvLbxUXJbLTimGoLZbzko2aSSrfW
uvataIgBCxSMuw1MY2YHN+iztSc1R6IN6JlRtlwa1XJdwmYVHbxpGEkVCSQoicdRWqf6/VDXT5XV
rkUqfVb8rVOixFCwQuA8S+MrW9VCT53FPhXkgdrE3a1irdzoNRLKBvWT3gaAvAVbRgPBGOwHnmFU
7S9KN78zkVwPPcyLQFWcjWg3Ac5uuqStvbCuqeVtU/+ob5sPRYtzJ6xsTyZZyDWS/k6K37RxyRIj
G2cdTwLLPtGGoYWpS0vPYZluIlN86rn6lGq5xa8VK1KsblPOTAKEVU7qKwwIxAGot1MEY3qsZDtc
4wzYN7aJSKL/HGR1usLUtorsoTrn5nHkg0ygrnhP5hPu7HLJGim28VhCi9jPjAtlY039SYsjBYm5
/UKy/+zqOC7B0q8MIt5WKiu7p2XBOjRZZNIcTVWd4pQjEMPeKLq9O/VTW+6jWFo0Yf6KfIpqTVG7
a0vO0EvJ051pxTxuGxppFncElIT7tpPfCwV5uY+Y2DXN7lSZ7XBMu+BWmSdjr/33i+UXwpPJFAAL
bKOVIODNFZWxUWvlMWvsXU32uRtLpWC0WOJQ2OqE6BnEqujzPQEHC/+moM4VMElVU+9jJf7nl69/
85cfRGMpVirGYoTO844MyWJTEIuCKcHfj37hZgEHcWp0fY6kLEUg3nvgw7VpTMm2mKls6DQ9sZAq
WsH911fKpK8V4mU2aWO0+yyKO1wJfPX1kldF7BLviTB+GsPDNE1IaEIzRTC4WKq1kheCz/ZSkRP0
rFRo5izgaDZDmTvPwyW0ohlu5+u1NGcFhFnc0NllYoDmo6ZObwpurAPe09kv9gI10h5lebGXer8i
3xJuLmhhA0ykPWlEKwgCN60Id+2oI8yXihO2nWhbzlSvbiZppq+rOLGzvvXwU5fYiZrHrzv9ehnN
toI8X27663vNNPFRyoPqDGMwenY2457UXnsiR/BkXTQzD70A6fveWtrIlrN8//VtojWQKYR1QMxr
CiJW81xLKBG0NtTRYiFx6Urmt2Z58YNz3N2kFiwg2pxNZsXmZmzaYt8vL19ffb2gGl8ce2jtEGu9
96aJ6C4ka0MhQn9vBvO079rkR9GGBANWQbvHUdTuv76aDd2rfSjLop7uSAXpvXLZSbdBMOylCQzJ
tJStPQSfftrNK9aeFiyZFwiidi9jU+wplRrKarP/epmWq//Pt4lQMZ4XA+EaosLgLYXNXgifbIOu
0gk/JdsgQcqBtzyevNhSczISePn66qtrj4jW9+rHnBQk1+i4WxTEVBkqbiPxb5AxZ65qaNU2pmHb
dnqNE18jrlS8+LoSrSepa/ZSVEw72bi3yEBZd9rwRKpmu6OQwbHyY+CRLpbJazCv0etZLjlIr1U8
AeHrWS55BWnkzqxTxpMoC5IprBjd/URCwNjbyUEviA6wI1LRlj781SdUKRt3jZbdluGo7jUT8d3X
V4GV5qtWl0l47WrUzUptUQj5SLRjt6kN7ZioDdh09vU65Qkm8dTnH+R8XNeS3GxpuJF76gdrHyiI
mqmhOcB6N5i6spxRHYLJIYw/5HqZH0C59H0ib41OovalRjc0UyoIxRj7RmD1RBHKToqrU48zXJRh
6rUi0F0qMqWnYXkx844gxDAoXbXPr9oWUkwxiVOkPoPsIZpoc42qWcpGDzp1R5Gf+kgvEzuVID8N
wQUJgdaubEXslSPzZ6jOrVsS54O6IF+RZsc2oCDmI0ppPKvJrXWkzIggZj3eGXx5znTjwSok6e/f
JUlkbW2ibgw4xptZVn8EeRrv55ZIBFYMCdV4LbR8Y5r+tKmFX7sF7MWauBbqi8v6VuFE8tqrQ4nW
kZyKgWeEwC6c5x3OKvS3oBoUG6FhGmi3Zx9TnkfxnXmXE3RiISw8oe4KzUHxhhlUpbTkK4nY3GJk
ZWwbavOQQ0u25rhpZPNBnZMQzZ3RUtoaOXg5sxNKgvGa5ErpMKWWCWEq3RTM4G5hSy8BIJorK1OC
FOsMyzvuUiP5AKS/VzlOeeCWlqPJNT2QHGUWIzxzSTGhYBfmOdASUokhy45tr+OTi/ZtQlYQUnmn
McdqFaXk2pH2iNFZ1x3V95RRXp2qtrLQeiGS0yM9OuM53Q6zSkhZoX8IKd0otUq66UCjzaa0lcGq
H9kh1TDFPUQsbidY3tGHHCoJsDLCQ8MStMSssQIpD30GMtx0lCVL7CJaB/1lgKFZVcFA5Fyy1apq
3BYqE5BWkYREMpNHeixq3GbcxrF5NhuzICPqSTQRabUF7rSiqT1YJ7Z9AOaRICIEXDVxCACq0OXL
2BTY3ml9s7Ws8FTrqeKRlPqu+BIivZDu2rHNkfGNt/iax6BP3BotqJP7pnowKR7tdHGPfag+RW2V
3SmSvY1VPKh9Xl0x9Y6erjXWVqTdR9kjEY/QTY4tptM4Hc+KL1Sielsmeh13ozHYxKdR20MS9JG8
Tby+7otdiK/Vjv291VXmvRgI+kXNq6HbKgm0Dgg4slR1RUni6CARNtRbeGOJCUMP53dsu3xszWrR
HbV6mNzEIiUaty12F4kQGjX39TWqtbNfGSrqaTQKGSSW24uBVW4KbHesDXk3lSoU7EwsSxhe7Mb6
JGsucctQ76FZ6/fELz6NcP4wc11dj77UHiScduy/mmCjWsjmo8zcMgOiHlWrHWFuxlavnmubMZZr
ZezlbHGQSUxn0fQo8aYOEpO6hjPiRKMoTrGk3uMQSFYj0XXP6Wjdk2pYXhS4tmCm+kaJWItILUSg
xqwdIwPt2zhr5Xb0sx9kBqJnaEgTEX560urpTOrTQxHWw47bPyaJT4amP/qOwjDUlF0k1b5X5Pkx
CdstJMsD+PqSyZ28Q9PDo1vZGhKYULihtzY9Zs3rtrNkRxkJEuHKeJ97EzOVyJ71Nj1KdvhpEutI
jszY/x/qzmM3dmXN0k/EC7pgkNMk02fK+wkhs0UT9J58+v64zy00bgE1KKAnPRG2OzpSihnxm7W+
hT8yvggkOIMWN1tpGzaGOKPeujlaxj55VJ7atWF16k2LnCIlfnDNPNXJGy+BAOdYXpreHV+aqrMp
6LJXGzOqH9kEbY0FTQhqjvb690OEkfifX/39bZh6w3GU1uX//rklC4pC9PpBhjSIHb32FQlkuEPe
/s5R1j/kYzICUdk3HQQ1M2vvKd2SIxfGG/bcp8Sb5mtYQ4cwcH06Rns3Tc7XiOzlULNoN9X69Ge9
flXrB7MqUTl5BL/GeevKE6EvHOhLVKxTzqzeNyPKOy+KJP467duFGrdxRZP6qvtmuWG9Dqr9M8wt
DEPTemvd8klXE4Icl3oOUcata7vf7NGbg5VKHJ0E4XAK2zfgCEOkr9NF8AZE7aD50obW5WmRumA7
JqPJyc/UsVsjj4+qTJBrcEhvWkd+VVb6ZRjl3siyB0wtr5OT3irHL5fKu5esn7G+YXQYJhQCki5j
5iq86yNP3eDwX3VcqYn8AdW8lSbrwxzzUi/2dPr7QZPDdKp075dbetj1yhkvIn3KSqdGtJRa4ASZ
Q7at+TTZKvGtevgZaxcjXKef+Dw87c+R3hZnz+mgAsrbWM3vqBC0g2suw6apGgRouE594BV4zddO
zIXh7aYozLXoBTcUJiAiuRH1xBIbZRrhq+qBWNGyEpOQDtc8LbqLwTsZ/NPeAVCE4fBzyZr2Rsms
PfZR9lDB0AxKLez8PtffPAKY9wv39xakU8mLFHJP6Hs9Q/epaIGG+NlrhSJ3yxuDosj+gBR810w3
PQk4a/hgJvTLCjcScg+ETYTltbcydRqIxqy+KzWKYNBdfQO58QRpBwxybU2nsrW+0zTe2qoMt5OX
hfydzc+ZWsvHG2PfpKmWUtoqBAjNcmuiF2Xw6vF4ZPoWi3p7Sly0rA0qiaWJkxtVkCo3N/ahhvfA
o/ttluB0CjpM1CIIgcGfPhsjU9SsKgNesMFnUW+dsFF5294Nd4Ypm6BV0QGq/hfyYGdb8zoiB7kA
kqKtWQsJx1VYDLvy3EDh3JRm4aJ8REGaWOJQ8+2da93Yq0zUR6N2G7yVID0QUq3a/EDvSVIfl+yy
VJFDqYLYUZs844zJm7Q3mAJxcg6nEfB6jMis1cOjCjkFqT57TDz+2CrpR16PUVlzr7a5uH5qOu4G
77GelCdeRWQgNXIIQYTfRhiYtmboWD1uL8RBvXbDUOWuQWw3iUMlEDSDczkem1GfeOvZxyry2qPs
YU61puLZIHtgU842hCtsz7pezShhFsbRi3esZfRn1FHyNvZ9b8ldU/FkmdHjWLkAG3RSjkg0RNCO
Kcm0kkNrNbgUOcGj0D6XWjVs0qKQO+ohHHBohSxTfiwidve2DaY1mzGTxnyTFIAzhD9aFQK01fwQ
5dURZYqxcTnZfZXP0VEbxGFykQAwb5MbYKrXrNE4szv9MGd3hW0i5p7w6ZelyfqzoOkmYvyAv7BG
tpJV+My7d/IV/vD9W4FZyfjiJYBUSus04Av2C5ViIdajbw/KFJbgeafZM2bZcOE0MJjH8F7PcNCX
shboiXHyaGJGlI+q1ViSN2mOiG/nirKteCCyqH8Bq8Spn/wpdE9iaaUP0pfwJpPf1VHVSMPzqRYX
YZvWphvwQVk4fUNNvnQhrBGoqiWcni3YEODE1SKDqNEDTcgPI2ETVIfaEYICJTznRQhi0p3cmGcW
63FDiqSttc+6w5daO79JgYZvGNDhOhEnnKoJU0sU9vwx1l6MQf1o/ei8ZFn0XDIbOU6UWpvQcjW/
wSf+bFYTBfh4cTWPlHYug6DBXoepc/Brsx7PpjLKAHLARquq+TeJMN+XpvrUR7YLjCbHZ2fewT3A
FiMcgU6sIgOja71r5rTDoRDOdFrafDwJ7ZVeMw76rEL/D+h5bJJwb4Tqns0COXcRFWG+murNvr+B
S9wH2NkB3ngzg4SxPSp3mM6QHKaDBSLpPHdvy6wABGmIkryBHE19nqdD78wfwkGp4gHJMcY5PlDv
4ZiIIiPoW+ouDvAcVA9V1WB6J0MWQK8iWrVowRZfjrgMzXn6BOu3bBN77PfTeFmiVpz/fohq49+/
EjXJqvWgC+aA5Yioy8VxNVeXIst/iyXuAyx+pd7AzMy6b2iQyTmJtp3Si1Mpsy0mb+P894MsOM0x
XQPCWXVdkt4E2Ia6eo6szm5K8kVUtUENUu6QMJjPBebSRXmnOGU4UiQepwWwqNuZU+6Se4sV2EU5
f03g0Br4C0wEz1bmsUobH5e5OIB7Tc8SJ+Q9XM0XZD3iLUy0dtcmNZDoKRNvDsZSiluxUUOF9qyZ
o1VZobbaEKW35NB7gzXd1lC0bsv1gyjCNxYrZEuQPxBPpKnqw7vNJgHya9KxluUHPjNRR2lO/Wzm
8nOS4QLPDcdFxfG3NToikpKl3HVIZDdq9IxtY8o4CBmC+3jmOF9VZmxnaQ7nweyGc+ugxiii6deT
2XC665yESa8LS6Q3OQBQvLrkZRTt47KYQVGn0XMFQvUGfZ7CAhFnb8Zgt7uMUcoelVQf0BuYxKv1
nxL/8F2TiPExMjFLxUP2pjs9ZTGajrb2Ugij0aGZqSyKmIN0jEW+Uar+lu1a29d4WtLuRzYORIT8
GwSOdkm4rKg5rXsQ0c7GEdiunIfC7YAUmjeVDrV8odrZL+gCux4bo9ZHv3kZEoDyWiq8ioUCFRHu
LLJcTmaRnEnKRvGbw5p0UsIZHXkvJsufyMHYFAgQfDitDcsnBKt5teshRyJC7kGE2Xhhw+S96h3e
xfSuvWo0f/SKTxr96jQOr47JAA805C4MtUMDam2XZD+uluALqPTQn0M9vRppk17rNvkhWwlncE6r
2+Y1u1n3CdrzGmmi8lcyF+/hTutvo3Iui1Nf6nEM+qrEzDQU2S0IlbuEmrhIpPicS/vejf6YsKiu
hkVmAa4tDQw3pKvN0nhAEMbqoYDnoI0O0zqQGLn2OJXJ1W0N3rzprWYU3zYsA4HjxK6QgvaeNl8G
lOEWKbro0cXd7A3dnepx4FoysDHunw1MDAQGBIPD4eytV6ONLaDzdD2Q4RT5ntccUwBoZd6TuGJ9
Y0d/FqUe7RaF71O45X1M4JMuSgKHPCA1ag7fYWQ/gRUe9oZHFdEwYSsr9HxkRR1RjsZ7Lx7XlrnA
DBUX9cm2PNe3E2d5ZqvQJ1b0MgnT2gEbRea9SBpArIBLnPR+h1DGzxrBnURCReNAn81h9R9MO5+C
ypbNEUi7eNU0jXGN694npiYe9NY+tTJ+rIQprlPqYEwTjrMVg12dqr+zzfVXf3/rueZDCM4OWDBj
3xydqhZOtyAeKk49DQsxOTolk627coTyV/KpSlNkQcy6CvdgcUjr5aVB4p2xojimentCQA2lj+3A
4LzqktYMVXHL3OLUDcZh9ViFSfhsQVg0y/yQq7VKz50bpdpyL1P5kuTvlQ43xRuW6CTi7l6CHNlW
srzOqxCTuVjOoJ6EDFsDChWRGjOFuClqbQiw8n85TKm3jC1vU9u9cxmr9ENEj7h01b4xrzCwxwcm
XI852u1kzrt9zuoMJsl4xf0ElGyo0/M4pu7DaPEwOUaZbAlce3U9aszKPUwqao8t7IPAhcWVp0a5
tUdIbiNkKTJX/DKGPUDu2HGyYHfrYikw4VVg1wnduaDSdZ+ckktcuu2W5B0tmBdMK7MdTo8D7MXI
uLH5tgPeK9IfyZzRc4KmvEWqO31nyJbpay6zvZrZp2izvxAReOAdLvxucWBgeoFTs6RtJpJ+iD2J
QkPuIqhOvsgKmKtUu1vlxBNJFbXOEIV/KRJ5toljIE2huVqrlL5SLrIykJJ462Le3k73bOSTdmQq
5Qi+InPK4INmd3A5jStn6guYnXpzr3fc0gBwGy7996yLf6yKKTooWHoFTsMdLtWhtZcLl9awGSJK
niQeXvSweteMxrinuyEmJQEXR2zq1bUhS0aOeckn8erkLDG0El4g9Ir4nMDgxJmH5zriCegZLtCw
35SUu7QHT8LK65vOI3ohjYmPculWK+gHkGb30ww3RtVqvMWYtuXp5/Vp6/vcKM66hyZJXzSx4zPL
u78fmpkiBskioZ6OHnRThb2BbeHZ0Zj7WyeZGm9Vy5WfAa5FBMhzRmbamkpoZ2e7xV2Zgubd9Lb5
aCxmdRe30c4k8oKzlOUIyT0YzrO+32cTHD0bv3L3ocmjlbaffJ2ndDH/AFC/y1vJ7sZmrmbatzjq
90XTZpfG9j7cBZFmYcT5paTU9Me0xRptRdrFW8Z+2y09w73CfCoMWOOLZ3I/kacyysFj5Slot+fw
qXKSe4Qip9qoD149Tn4W1/tqHq3TGuthWXHHNFnt265/CoVm7BfNRiar2+yPvPPUyeScquKd+Nsn
Q/EcaE4zbnmn5nSoY3R1svquHRhQtFjlwxnkax5BYS2J50DtzvArcZl0UZs2+U3lNu0B9cQmr5th
Zw2YY5SmbQu7G/eMOgPRJ+pk8KjO3k3hqCOymU8vpGFKneUQG/m9puOrQfp/wrJ9SphG+RnxDhtK
GcQYTh+e5jTKD7z3D1C/621oLucceIaftRG4oE6lbyCj8OE2w0e/xARCWBU5OVpT3WSDcU5nP6a6
OxlpKf1Sy50tqMP+NoVoSKyoPb8VfWZuPWEVh8SyuxuhJmJgZPqlOPW9OQ4IuQFvouuG35l14pfC
sSB+E+xlahRWanayx7odiLLUQv2FqDyYQ7W4rxEWvr5LLJI/TrUAJtGn/q7RLHHselvbgVoWT64l
f9IybX4AXx/bgkUYPoZ7ZUFz0kO5Hd2jbovksVBxD6kwsUBq4zjVWYEOTU4dveaXxYAnkR/YFw6q
7mJZbKBZnpWvbls9dm0d/tSwkRM7ma50Hf0mHMzPxmVtnpLeel5Gz4TU5c1Mb9mpDTF2h6rKf6Bg
JXzhlYSoEjMqvyPeTB4TV3g7aKbdkwu1ZT3gVDr0T4J4ASa/TnPJCNqBgWWgJiDpbosoq3g1GnG/
uPb802TTnU6wIIRu8BYiniFH8+SBmG+T42xBLBJJ6x6Vrrm3BGuNcPgF4KoC+siMTmDMU/lnToFm
Z274ksiG4CGhn/pLTb7YbnTs54rT0Y8MGEc67ahtaPnBICJsE4YO4l4cxF2+sD6veNt6rGIB5uBr
bfIHK7cvrbmK03rXPWB1yv25goPY2w45dwm8b4ak3FxtfWwmuGe9+8sUMZhq5rYOtte9ZTIMqMN5
wq8Xv9leTG0NUi628Wz3KYQONRxXd/mRZdnExuBnZMzMZDDx63IApIoPJMi64Q8HBICiS85PsBlX
NGGjeAYqAANav6vWT6mq1U2rjV9p6n2Wdn5TGATpsMW9RI15Jx278e3FZDjH2tyIREDMyveQaxEh
hfofxtYPutEfDI/vJgFriYVhfmnLj9axSNqUFNca6yfWI3TghdiAVidRrN8Nn3acFNyjvGDxCG7L
tg5zPr44bn6PC4ebjXpUJvSlM+WRyw8hbOGo2KF2deLkqPUTucGpBZ21sn46Q+JyyB7c3PozSetq
ieGDi2k7wXC8Vx4r5aoxPvhadqVgHTSV7aNN+sSGjDJIl+Sw+PKeJeBj51qYLxROfJKPgIUvvwNF
g5W+NRoonkjge47GfcZ8BQ3uW4v7SxMg77x7ve/Oo2h30DV2VsslFKkP5m8UG+yS9P5UAb7Z1IjN
gE/YTM26+m1xFIvJjMM/+cHGMfPuY0rVmO1LVJh3mcUXoaffLGNOs0FzmuhTG9ghdWlke2dbOcVK
giNAsPkJ06i8iwbLX+SQ7kTqfXEaXxqo2GcdKGHVl+0tMPKN7LNz0wp3x7rXTU2QTvnEvRVaj1qz
GKehwik6R1i+PP29IxI0qFL4wYNaHsYwfcuHxP0z0OsrrvJbfjIM7prVdAmAo1+i5kHLcvvQWPiz
UsPDHZbM1yJbQ9K66FlP6r2LXeaGZ+cS1i4UZkJXbqSi5p/aSJE5hDVLIrHctG760eDi9+BWD5XA
59il5e1SYYFzkvhscv/gTANHjDSEdERJqR8BuxUFcNOxDkMm07eQTLCC9mnqJ3GR7XNBA49xYWPq
ehlUI3mUWTdytRgEZ/fxl2fnNZ8ASK7yxkMKBm8jqnPcuK8AhVi/9fjHILzMS22f8/gOCBEeH42B
UzgPX2NIVBP+R7UziDCxVaq2izd/RghngiXb5gWP7xJ2IKZCnKjMBtjksX202RBvTFGFZ3YLSwAe
kUzgxklvbLBF/3xwMQEyyBzE/p+/aDPQeYiYdR+WsMbz8l//+u9fTwUECTMf+Z4nNR3kWD3PTlXM
m8o2qVOMBqxiwggVqPvvwq5wTcgiiIkNrzt7iMeRCWGuoULs83etAkGaF5LdoRkf037eayYxKF7y
6brMwTqEH9QCGO1JQ2IySCSp51DqRcFismnHHJ1fzMLg2I/bR5PBSZBDVQ083cOjpo4MJJRP7iHQ
AQzaXk92mzrZMYO6SMxYTI3vFPhIIDlAiHwVW2Jsj4JxDKFA4cpFqb/cxmbj6t1XuiKZrfXuEnrM
gJAw/AKyCwozXqCEFT/VKozqzWJXKPJK2kXel4kdMWhv18Qr1/XJS2U82LPemizWum6GUEwvrG3n
dTr0P7fZjXp/5yb92Z7X0BDwHkWXfepgPqGHAUtsmweRFI8j4o09OpKDyZ71hMyz3lUp+XllZHmw
bWGuJyOH7JS60JLyMbtg83OPUz0EeOYQQ0AQoDety11ee1jnWREGWW68TTW9qzLePaP4WSbvmoNK
2MRrKkLBb4HfsgMTKMi27QpQgbNzEwJii80XI02+LQFfeNY5IoskebQUYaRO3ad+nRUPY1elHAMr
ljPdtUto+iSQ2X5eU0kKFrFx/mm587WqqicxsKrFWmIc0PZsFif9ZJHyqy8stVhmmLexlj2YADoK
m5+ZFfKs5XqDDdPDwMvCTJUee8nYy869zH6rqSh2VYwWCWROYIsZtbAON3Xp1DnzIuaLcfG54Gkk
E94DI19iRc4dT53qDoRG5231ATh+k3MMwcPeGK0FgFZMUJy6h9RMnqUFAoIeE692praETVJaknkF
gZCbA57LAh7V/KMXy260OjQopXlm38OEKDYJZijhlJvm++DC2U/6BC6LDvO28srtsiarItM8ged8
X2xoUQ0UGmt50nGLPiiJsdLQkruirHH2iMAacd+n6Es2neSR/SsP/X+tkL0m303Zlr/df5fI/oeq
9v8nHe3qhPifdbSPf5qv5D91tOt/8I+O1rT+petSR/aKoN4wLBNbwT86WsP9F1RMY/0bKQ3EsQis
/0tH6/zL8GBaeK7Nbtc0dGxE/9bR2ua/TMshidJ1PIu/dpz/jY7W8rz/1P9LxLOG7pquYZgMlPha
/rsPoGPtA1sSdb53pUHsfLvH5+DCem3csg7IduL9QxCfmasqQMBlwQEiR6PYEyK1QBjW2FcsU8yJ
XAROPrGmpzCIZjoLKnwm0UjQNgiXNkvJMcus79WdiX4AmMzk1zUAn4N/bZIHR2l0LRfXc/a1OUzH
pDoUWE4ZsACirBtmrlrDLZZmHtO47FDk4YibFwtzizg0t4Efx2p1V5egwxAROS69VhT+ER2IBn3o
8YUw3ZEEF7vGVAZF6LK/dBfkv+sCcroJJ4X00ph/MPQ2ZCuQ5ABj+cHLub/7jpUOGX8BeRJMOgb1
lBX6snUiGxHMWFVBwVxlSkPzyPYUcpvHxbbKLRgpnm0H4VaJEby2d3Sr/YbqMtvAQgCzg5UKRQv1
ropW6dN0WHOGFcJPIIoe9n2jAXPxp6xqpHpSIjWGX7U4TbJ1ixitWZqjI3PYSvbTxEAzo8sardFX
dnTBnk2OhgMMYJy1hJCE+k+jZo1hYH9IkFbtGfk77XhixvTqTS9aYty0UcpyafxR/MNNnalPmEkR
c27nI6sLEsKwA2/WqdlSa3CmbfM3R+64sXHkTV0nNqMd3lDlG2CnPFiZMFnwbH6M2uMo3LX1aFfC
QAxEyAkPTgX1B2lgzoqk3uVW+VXP6yT8EkfUEHZNjRN7jCTsPKVxbdg9dGEUkHpNkUG8uaAuKx67
fuHiakESOUmr/Cm89qOxd7MebhTXx/AbGvoBkPVLP1D28moh5ma91aqgGCh4jLEmH1lbPnU+wxx7
5qYK1TEJh8fZHG+qPKcE5L+LMviWYnknAwMNsGG1m6Ewbsbkt02cCzzSD63TfkYrPnRRtuVRJgax
xGM/NyRPZ5r1clSCoG+FFcGv8gblVxvZ5HJcQ3arTFqgagdOBG9/7Blbydr51MrlZbY9QW0KEYEg
TFgl2o2bjBeniO4L4d5Iw30TY8zP18xvk9wG12s/oo7uAVWATpUhpNFi+GUac5wYeLjVgmBo/Zax
iz80XCulMewp0W+gUjw2hjx25m8X5V+Omm8L5N24ai7V0N5a2qfjgIyJUAJZIn514vF+nri52LCK
9kEa1XcThfuo6A59ilymggwWP9v4/3nxzvB1Hro6OfbDJQ+pevOl5pstGjNodefaJMYTJnM2z2gx
2TOBAsnMt7qJHvhR++a7dKovM0VnmNH7b6wOYoGbvEUtw1n2dARG0hHBVBzCD9dWKGa6FljPWSuS
IcB+z1a5JMewHj/Z/R+7ub9LUuPIAJ5FKKHETvOJA/9b2AN6CJ7YUAKq4kjyhHNXleaR8Adgu5FF
R3ty0OKQTNBf4ly7b0amIlLJs6mrl9Qo/MbRgApm9NZmnM+r1P49r51gipAWonez2Y6qr4ODHZgn
tXtL0uzVW9muSpmEvVVBOdiPScbQv+3hwNHCtpvxvkFmvrHMgch3zzw2a4JyzmPoxwCCG3u+GVAc
k3MXvTgziTsM/L5Ane4ywnM3XayeaifDbVymPwt4ji797tlna7Z99XJ1IwckULpwGX+gE0DzvXHQ
aPUsNei5xcFTaP5RKJ3NTj6hm3xNxjUoaRpvbUrdoDMYDlcOOi4h3Q9rQSMnW/hOhcuu29izi2l3
pBlfExtcgZmcWcUykSIkksLZQgOk7vH2HNGQQDQoIXGw89rAawcPnfMUIBXxtXpGZKJr5wjd6BYY
3YvhZl+ItLAYEQOJipiyppH3k/sVrX+Iufmt9eq30LReZyTJzCuiK64W9IKo4KRW7fv1a3CTaSs1
3rZkpvpkAN2zsD0Tfye2nKgQj6bsgQw83xmQOIjowyAWnON4I0u6cycjw3nKaSRG0tfq9nteGJPk
DCg3w0irJ5ZXWkUIVBrbCIuEBr9N69d5ISZ3aie+02ETJeZzbWsfzfLqadcsm37CyLnaytpqPQKN
xTjKuu8IZnI+EwRPgB/rvdMtb6Ur+4BF7jVH7tmt6NIyeXbV/DnasxHYsX2fcDCbkwYyc13DzKXq
NkiXX2PFrm0C6EVRjOg9WqVoT4Kh56ZMix8Vx9CXSipEWfWXcXQ5melCCNww4S4XlK2WgUyRuEMN
BA66zxEUVeoF/eK9DZ31C8aQ2Qn6ILrWecPsg/3ffd3PjAkd62UQ820XkmxdCIUiTxYIkrSXwQG1
yxaXGWDk3s0VCKouMfcYdjrQb+yek2iFhdraSnHpgjJi0wd/D0BdbEL9wvR4z7t3m5rYUunA8YL1
2SETLUlffY/ekgPCzKdnBPlHMyWPinkNxzchlTl5GohFiGuwe7ZBzQIka7pLC34sOsp3VuQI9Yf6
1DuMVd20fkvaitGzJz9Mo340huyZ7clh8abCL1cVuNucpiKr/D6l8dcZ1QCtR8c10+mH3II2/Nwt
XnJyryL3rBtjs5+sZatFqLtkAgd/0Ht9Y5DBi+JgT5Aspw83p29HEEG8hbEd9XzTakVgb5WYjN08
MNmrxm7bxa6fQ4dg+sXejjZIomDVZfU6scg0Iw/tROZcSC5/KDREAGbynbkE6dWtvpvSxdhFXW5t
PS380lHG+Hxqj0y9ZCuL0j1YCTppiMwbloYW32JtkNagB5ZqHtqopuaY+xnS9XDWV/BV7Bmf5EEi
sSXAp0JZ10XK2MTpemOGT5ggqo3ddK/kL9PplonmlykNY20ReqQXkhPHtHwrBz5K08Nt2pf+su6g
0h72HfQ/TbfeqIcgqpLVvQWieyJ6npqvIQfGXeA3wTeIWV9tuPFIGyhH7sESQovHPb7aHXgH2Fct
A1Ke2Di7UVmWUfddRAUjRBPZsDYFcxZ+2234h2v/OLnGtjc0Rk8wiXaoIW/qJT/xFG9iJzrYNF27
Jo+5c2pGPmYIlN5oGu2cNtnWrLGK6U0VSD0nW5fFEzw1HqnBu6niYd/q81cs+OGj5l//bx15VBXB
hBQEwxEl8cOcVVh5IEOJCGxCtDDVTMNzs+CHqhc2EyprHlmdhNhOmndQdTKLfxVhuNAVX6Yo/45i
gfwN95E3PYn14dKyDKeAiD+kcTcN0tppTPg4xpp7qupjVegMgifxkybetkQy3+axA+qt2KYVOPT1
JiSTLdoYiI0PueUcZ6UjxEKBgNRrlTzmNlkFEKaHwvn2YuMlJlTLq8QzTz7B9wLcmlNV97ULojIX
hI0l2Jdr0GJdln/qBUFixDQxHu9DfyhNitU1uDROhqc6Unc0UDx+dRkFyn2pJ+e7EbFHAd/ALIlo
gG1j2+Yp7t5k/Kx0vuZm7G68tmZHj9o1MJX2RFLNwzLPI9uR2QC6PNjopPPfFN5JJzNYhqKekcIz
ahqaQ0phaPTQejXVfciQ45LLF5nKjCm9MTkBugnHNelOSJwFWnicTX4zGzaWDKQXpo0HhRCw3VDE
ACjbkNjBlmF8XOlw7lKkoWOKtwEVAcwnCKSKILeMVMV9O5VMmELqF+PoND8s/1eFEAUARL2NMxtw
SCtJJB3RXId2QMLWVZkVRGVIGkHHwEEf7XTPZGdhMVndeymhTFqvyHlhq32Yo/e0IqcaTwaabo2D
owXxeWjNGS3BUO9RxDyF1PG73GihJiPeEKrNYQy5Aqkc+2ijzI7kEp8SRHF4y5L1mKVkjmFTTglP
U1StlrPiz2RIziQLyxsTHi3Wvxn41wyXsCbESj7Qg2rbML/oxDXv+tz6KaoSM4+xA952IEE+v7jS
pldUJjtjK6aHFP2vkQhKG42hC3JK36mV/eqAvW4xQjQEam0905wCSqUW1YSljtpWVMNWzPxeI1Ay
4OpPjJ6b3iavzuKFK0oCgizY9B5ZunkFX7w9qXkgaD6b3wkgsP2MZMFhJrOuqBbMaUzX50YKsN8Q
lFIbrWi1FSPgOixDB5RRoU+gGKJgNGKeRndopPpNKcW77ozulgiwR8JWPqoG3decQcScRpBSrfG0
6BgVnZa0+V6jrJNv+mihHzWbeev2CLFMIz6Z7UEm7EbMdClvonjEc/egxrR8LDt0OnguThIOHREI
lQ9D1Do2ax6TyY5XaOWdXhHmI6fup8VCR7auDGq2ikxPdXTgwBMrvMMoOEuerxTs1ZSF9D0xVorS
dS9Swm3kkcYUmE3vcK8Rq854RXNW4oyv6D6MUAP6y9lO8e3uiDfAdxQ1B3CaYKeIWE1zornKUpcn
ND23TV8+hpM8x7IskYDPj7NO+kqXWry5DW3rOD1uC0mEiF3jjMum+rOPemffDdoDY4j0Kmv616Um
akKsYRyQxOvwFx+OPJXz+BK7GYs9FkcbXfJgjkOfwBKNyj2RjiuQjs8b57DzMlAkUmNZ3Uf1Foaj
dqzt8uTwdIEjbErubWJJuQU9YYLHTiLe9xxMjplAQF2XlboQ+iZvn2MW2zFh7xQRBXM4GqX80It5
W+ujtsl5q/lDtwQ1qaMBukjemDaCaTvW7+ZBPTCb31Hjo8czdk2duHsDjQfA6EwjAgcFa9yPVy3F
qpK69PGOlZ2a0KamxNQX2pq+IVvg6hb9Ae21uVGifSpyA5496gXfNcrfubcTH7Eg4YSNtrMTlmm9
GJFoIFsquZaxog4oi5FagmSqEtFgc6VumRMgeR1slU1fn8d1t/VXs1y4JFzUssGHQfNDT8tilSB6
WqP5p1gk7wX07lbHIDobWEu4euP59YTeoHUrUjvz8i2XdJauYc7IVA0GCcNzBgMwqPOMyjOPCAZL
mcjydUmDnglt0Zlda+cLxzD9XWnZJPGOtkaAqPPWTDaLwykgRIIrPW5Qq4SGP1i8MvoSDZBK1yzS
CgekNshDwsgg9WaEsx4WTGCKG3sq7idl/Bl7XLHVPJFBkexUmBEH6LC7yiILWHnf4COy4PQehka+
sTH51WveHkQjz9vKXFNgUB8xTYIDmkIb9Zz3DDlwPotTXr843vDmDGF+brKRSAUBxrOaskM5MBjO
KkBolYYGLIs/KctKYmQ2ymTAoKrwOxUEGWXjM3kYK1zQbFl6xHfIip/+DiUQbSBcYjn5f9g7r+XG
mXTLPhFOwJtbGoCkSIqkRFHSDUIqVcF7JIDE05+Fmn9ius/EuPu56r9LpRJFk/mZvddulq3dItYv
Rf0yCYNo6RK9u3N3C6TsOf7JFRm15np0+JEE3bCF4oWwax2PWnole+q3Mx8dtdpx1KKTsJoWGt1A
4Clys0EApGXI5dWwcvPRZTzg9NDYuzcjkfraIJoGc9GBbdfvOAYsn1QKra7q7KouZkgRzzgavOhL
dY8DqTvr+oHYJuZW8u4aPgypaUQG8vknjGDw27j77ATrGcyc9ireNApDGLXS0HtXCW8yS8GGltv8
PIIGpyt3Lx95LXwIdoRqq/1SZf5NGhzKOVX9YZ26NQ2FNwVFPGca6lCNz3RL8uCmrZBscHzNHY2L
VtuQAPkux7K4ClLOKlGVH+SEBwMRoJuixAkZzuGnR9DVaOs3t8o/jcb8MLJrP5sPinQET1H7M6bt
XcvlojFL7h2mNCJVVww5fydF/+5QE64yI6WFaV5iYT/DE/vT6+r3iHLNWn4yK8BfOmpfvAxsrYxp
pev4K+dsxE9tsTzUqZTU11kaN4EQN6ko5dMy3FVQy2uAxARxLbmYjYldt3txjfShtsAM//49WZTf
ram9q5zvK8d1CfkxONEEWUWpIJAZQNZaV/BK5K65Q7gcIxXJmcbC1Nwaae2wBdsz7iTOBT8ZCzXI
j0Par9EeQLWXMxLETR0D8nQZpoTGZkaQuw4jLlbSkQksragXPfJF6s1QNW9N0gfV3ENT1wxtk/CG
pzbUSJAATipduoXB2jrVowmxbuGd4/Acr5mesftWhd/MzUuaR9845j4hwz6PuO3qTnQ082O3UTnv
FLo9KPt1FaDxXgas8qnofqlLQGo1ROAYrewXWke8+O7LPGovHulG62Gg31XcZEN6ZQNM12o3+pLI
ocJ+cFPU9SgJuu6zybhHWyRtq5hFKMjMBOs5w7USL86qs6KDbsfRRopvjCDZZtLrfms27HbwSLVM
WKKOwJ2Wq3818Ow2YwsfODojHVSZTs4jpHdP8+vl68SHfIchAe5SvNZ9vYM6EGDL8VZiUpkKQ2HE
atoxhEfToTNVsULzD6lbncVd7404LEodMnNd3OPOvGMktNYe41J0Ld07YYrcF1UXrdiHfqCG+XDk
19yP78LaCiAbG7WwqlWSxAyvmUCPsf1aqam6GVxtCTZgIqijazbg7a9MAgwyiApG1fIpj70/eVV8
oQY6RIwryJnhhop5MaQh8HYa303ckhGpcQQP+m7UUHpTVcErIq3eiwiOHQGR6z2LOastr3k5oXNN
VjmqGcZM6nMNCHzvGL2OiU6yifQOs9HRpnksyGnyP3oz8t1wQZamBoR6amWpOKxq1fq5b/uTVghj
I5xj1lsJjOABHRnW1iEzEUYY0PGz5OhyZ/m2iH/Q8b2Jjgc79K6zbrnblhY+3iOjDRlMo5fUEPWK
AVIrvneQ7pw4VdUGChipVT+ZF5LLI58hDLNGBhf1wLag6fsvJbevuRNjSg+N7TjPlKA5lhhZip+U
cKBNDXNkje4FmVWtfpqVfXcqITZF28HVQCPd6xl99lRQc7hQJ9qeCi87qaGB93Rw4epn09kIZbju
Qu21cJdSrwqv6sDLP4fiLCfUljAl0Ao8bDW6TRlzFp3U4DXPOZ8AbVU1JU6rMUsol8iqcKmh6BYC
1ULoYqIflwqGsE6JqIzOKk5XwrnSxl+kx9MMoiPX5MNOUO0lpSg3YaaAZxCFr1jcwZ1jPtfE+iDr
J+YVFvMjr7HXhuYXua4MlTiw1pTBH72WfUWG1LbTrNx7i31IbcAeD13H4LGP1HBxCq2j/KgK9Tp1
aI9sGweK6NwVdXW25+R8Y1zRuKY4zMJCEwVPBBsTNCxHHaCc9GmAdJ/qdNGW1eY3EUne2mqG2q8G
MTLfAd0AVIIQW/y6WMO9XW9bv40ozOndQILrBb0iTn18RNgR0gmOCoQGJtXNxBQkrjbSoZMpobTA
tp4Kf4iaN7VFGY1GeF6HYTOjw/xJmigo9ZK6tGcKoOOSMFxU4h5SZXb63wmbtYalVpwzP5QxzqS2
qNo1AvhiO6jyITO79fMe9rE1LmGfJasUqWxJIQcki9lZLwpI6M1HkohTNo5mEJLNSVWOcpPZzoY5
K7IBu/oJla82uyR+MxD+U5lZftRS4547RB9GLNuLEiIUERD6iiirxDdOncsIzJvDn3l2zo1CUFWc
PfqmySmBJibdHq2V0cIMH+MjXGOd9hLSp64sHkzZbDUi4leWaCbOD+0TUm8gBVPJMkF6J+rsNVW8
S6iM9xGvT9ary46tgAKSmGR02D2Nezr5FgbExCgOnCuT7Nee6WwnXfRbw6ipCJv0V4itVg0/OnYE
ahvfDQuxetEaf6aw/9ZC0sJDt8JgMZNqGnHiqy73TGxbKi4o72ja5MpOcniYlLqUDuZ1bPillOXt
bUE4WXVhT11Cc2XHBG14HaOStEfpikNHt5gRmp49IV1IfK0TV9dgkxVKJCFNU7EUJVq7iA/lRCHe
aTQQbmoR9RMeykSLsE7V2Aam8qArih8Lz9sO7S+vlh/uhJNZqR2TPSjT2BSJi2t62OGscT9UiB10
wok4mv/odaZs1PCTjKZo3enMWmcBWaqlxCHAl0sK1nvUfc31QG9RiNesiX9n84hEr/zwnAK0R0Ti
eL2kJk2usR2KIjxm4irF+FE3RbyTLfFE0zzskigiByfWIJZ7X04xE6FkDk/p6BzTKPnMsLXTtuAy
aOxeCRBws+KEkZE4fAo1h7xL1ImTT6O4rUyyLTv3oBn9URTOS5w/lRzarcqzVY69vqYqbzaIlZk2
FsYKdSwjO/nROqbk2Mw6lpse962uP5nh+JrN8W/PQ/4tE7IIapT4WA5Y4liF+52a7D26UX1wI45I
yfnhc6leirrdKfNMVLmSfoXcan4oij+EBMQrfQbCipeMdFk1StfCaJSglO3ZkfEv0dEKVwM/ZbDw
7trVtDKziBtTlztBrlZAlzxzpT/XKNyw77CJoBNmWqFLxuP6zYOwssJYZ28EBJi4+wXd6LUV3iUf
bIY8VYbRBm5zFgVDdFJUWW4Fu9xtnA+nabbfoobkrpDu3QM7up0jR2CRwJ0bGryzLArbpuvCrciU
fq3bPTNA4rE03f0M9eyBlCoBG9y+pbG6sxEOrF1c/isqjY/M0n6bFXcItRc3Mfebwwg7HwsCtLh+
6chgiMzxs3AKssh7Fx8rXZhY0hmZWQ26yoRdhQsFSIRxp7ntjRb0VJY+uXlHVqqb0dQZdbSNXLzU
aHh+Ctf9FBsVcScFS8QSezYQ8fJEWZkgwzcfPhGqdANTut6sfmtYdvAIMFhuVrlxdRwbh7kytEf6
1FUvpNim4XQTUfxdGTjkWEH4nmP+iktjH7vWyQQBbpCLriuoYcNk2TCuu6x7T1uTz5ID0qJkktXB
WAZ7kVPyq9CTJmHmvppGz3aGGxNV5xnZ7naiTNzWy8xLn2SxXZwWG9es9wkJwDf0fkHc1/OhMmvf
1lQ0+o65KdAhcYjofqObjASzaxWWzhU7qSR2plKxWM7y5thaEdCv5vPShunfFge+T6zztI4IzSbP
iE66U6hbRjvNfdH3P4lX8umxgK7I3D5ZSeOsknxwkUlNRzMBTjAoNkKvIeqDIazOUzifI5UsoSKH
IOSFFvPJv3Y2RFFkoE3jBur+x+g2mzhW4g3GJNIZnPQT27QKxwHJnhJviyllTzPkbPblKKkXudCJ
YDjYfXckxck9cjKuBmvsA1qHPVIIqBi8WJt81Ietiu2ljni57TvhahgsuuRWK7aNC5bo+hdSs+IN
nl0W/NPoRx58DAH7nYH5CYIjaUxurNXbKFcYpxAIvU4Rcm7GlCCZCEubHlrGrpxUIs8rprFCOMpT
NenXLIGP4Yl8YodHViu/1rj1eo94+4mCfsSpT0gepKVRvQwjwVG4jbHl2uJOm09ifXc0LARpVcVp
PtcANjzkejqfMHZYqPVc3dfZbG2EUX7lCt68ot/YoZlsZ0GMZGS85a69z01Ybo5CXGaKzDgZuc7c
gikw0X1QAtK3Uu/sdSRoi3BFYc7LnXEDOu+ztt3xyAWPEnQRiAjUoX3eOKesTz5tHXBKrdZrB40l
mtDmsyxS4jdVCh3LyoIc91Mbz7jR3DGF7GQ9YalCk5PbjwTtW+QYwTTHzh6DJ4uPwh63SNWJHRIa
MwhLBuB6+LdzHHq0M4E3d9QBDMQioE19MwQQaminzO4PWTXcNFUXiIQKtdeKO2gzgmKanla+L/nr
Cw4p9ngRtAnxj96AxTBa8V6X5YZk+/nFcaFwofR5w8zBManWxCWVF869d2RS3JCYYWx7rBmmgePS
rJca2Tw67+aPo6NutBZIjDp+9aXclXNDZiBh7SsiGX5b/JubkFZ7oynLotdR651q5G+FYE/Z2aBY
GkbudqM+m23zllH/boh23CmCpNxuwu6Y8HYsLUhxoOuHVcf4zS/cdte2DhYQWAxbxSKxtum5zgbn
DdJDTx6xcq9UwnoHTdFWI+rkrDtOWQv7xvXyfdgfun4yqEDC9KVwNEKWlOcm9367spB7UoqhM1jt
Owb9X6ENRD8Jc7gOuwFfCzvUII8ZtnbTeAghNcRVd6h12qZJ00qsenZQOBKcDH5WEqJYAjdNs08r
qFiTws2JHwMBZV1eh4ngPKpBEuIr/LfgVD5wdWGuRMe4kZwjfV6fKLt+rDcNpt4hNB2iVNtHb7Pb
sbjr8WZ7Z2lzGCB8pZrC4Abj/wvrPwfFqOyEh/kZtvR33Xs/mVv8SSzYZW0zv1SKARZwepDuzQqc
T5WVV6ykOW42o5r9EH21UpL5d9gl815wbG8Gc2ADaF4q1TafMmO8jBPrT9FbjFrz+ZsgN+SXDFpw
N1+aMeUeypbswJ6VtXRRtlZdyIc2hjbi8kcZ8mM/p+5aqeaMLt4ofoVNTx6gRpSj3bpPLSOIsNS+
iraf14aAKqo+UHIhTw7CCKz01PIULdtKQld3fJ6XZWZ8wElR+7t5zPy5MdgNJ5h30jG75cLYJR0c
NW7Mc6Fy8ehlHwae6g8NEY5OjGrF1bQvSiOW77NkLLGbdNKYPMlu33HijwWECBQPvhUZZaxtnZLY
qzWAMoxdrfeuYePsK52ksZSBZocGZpYbJxt2HUGXmyyCUi/YWh5nYzKYNrevTWUtSn+ShvUphcaI
ynxHvCgC8luE+W4ShB9HUDJPelVtJneBaIjzEJlIeOwXp1J3YwufbCy58HTvJ2+zHdf0bg5nBHpW
gp1RvohSQ3c77NwwfR4Mlr8wDK+k09ybJMTN2NLVJ5k4jYPW7ziYTmp65JYcGOxi4nVVk4F/nbxZ
MSE7WjZt2eWz4z+nkfiRKfo56fE3ai+cNuQp4y5VunHFeIYcIv76MKGIxYuSGjrMvjeVDJM9gWiH
1Mog0lmF9HsaxLTVoOfE2Iv15mrXDpwmPbTp46ZtOoEIHJdRrtIb6yLEdhumGUXW7BwN26BbJ65M
FXTHXhNCNmAS6+eRgvR4LsjkM2krFlVSLEV9amJOZWN6MVlUptEvIEiftSojhqZluDj49mHEIGoQ
IXzEjC5xEt1WH5LmZqXlTgVpYnhl8W0W8w3emfpjVWKPu/6j446+5tSSVM5jefSwEkUTsbtddGGP
UGHk6jhDhEMD2tX1W09suqm6b3rB21cq9uSrJI22kUy/GiW/TiUNu10Lh3a1q/xmspCVY9Pt1fnS
A6zw1OhJNA0JN1xIuWtBfWHibcv4dzJZ+0Rz2vMiLwuNzzADFVPNtFOTGL7cenqUjpZh/hndVcZp
Sg5Mpm6q3rxHtqTZWIgj3cznN6lddc+J/LCGWvG9VODKWyDrHN64huhVwi57TtjQE9qF8VO2DF7m
UGL64yMyaFsQOTqzw3zDLE98aSH9LLte15sCVTSnsoi7J8ck7ntgwQDPSSiHENzG1h5juQbPau7X
VWsMZ3coL7ltw2FxVfk0J0zsFCgRnYP3IDbDnyQ0/gi9eVtOsrTaSalqvmYQTz5G+TcSAAFuApsi
/k6n8rOmjNkEylVUdMYWKcKIv2qVePnJHRlhS7X5cio2QInqyp1LsyD1dg5AI5toncRHh/mCey8t
z/pgBq1lBYwkfpW6uq0ym5WcK3Ce0N/1JMS4DBXWsREC7wHvpA1fiJWWnS5bPIFqB190vS3wJbC+
b3kiclbGM8cVSJBzN2B5UsL22JDJwJ6r3bLV55xICV6zXb8AfrDuyuJM+KUbtHaJY2m8m2q+Q4fI
mzwyqOeo6IBUMEdv7yaXwKotcIn2JLJiH/mQFmlTA1ypCrUd9eZR1MBSqcEwyuz0mgGwV0/kqY4M
PWvUeUdh4bmXHNlx6/iu3ZJDNFDKgZU9usR2h62roO3FImrHjGEzSW51ygDXwuMbK1NymDzPb8pG
B6I545hcFgXJshFY9IERgSaayna9seggWpwkpdLemgzBi2C846pE4jmxcxVRv8sV52SO6h7t1lbt
nBMK/j23i3zqJqqgBslSiFgoyUxftwE2lNKhfJPITdIq/hnEroWJCQSjYOSoqGiBpgxvIy9zEzEZ
SRl3AKzBnGfSR0evUxZISgAUKIJ/RZFwfV3zCyGotu/NXxh9WuSiGasrGaE4YZEzirueFhdPn36W
BxnahW9jtM5r7WFgIJBu9CpRkXLhAiObr1UUv8a9dx8IzrVh1FQqd0MZv+bmH0+KnTnHNzOR90mL
34w8vBed9YJ10DGnR9S45zyZ7jlhw2H/wrhhP83ZJdTcc+q1Z5kZT3OnPTH83SsRWwmHfqK1d7HI
LgSV3yKdBzp2Ghaurza8tXV3dJks4E59ViJvF4fZu2LrIBf1rbRZ+xaQt8Znuv8D9FQupztZHt96
EfdcG+w7FAPkUMTnL2loWeOYaoZwq8rYWSnbTG+Ji4wrXCddrJwos1+NKQowXH43OSGw8S50cn5X
6l0d+SMDoD2dP5a59DqZ4mXmWloOBBaSjbZ2jMGv8+80Dz+5U/7YGZfuaIo3O4meEYiwdCC/UMmr
JzBw6yxakA18Qhp1PmCSPuGwudVZ9VQ247aRe2uxiJCaKFDI4Y6hirPb79F6UiLjXanF2Wyi7VDH
WxCr6NTmYJr6dQya2Uu6o85xHJPJtBqM8uRikqZjy0ztkpviM/XyAx7ER1XPb146Hwec6llD6qOj
fwPXO3UQXKzEeKG0buen2ph2kcp3RtWTRxSqVZm/rUWpqRCh6KZMpqfH6Co3pcJ0flJMDPlQMZXy
1GX9E+m5ufo+JOqlgcCKacn+CLP4gR32K+vPhjneEMx8FfR7WYrquM5u88c8l7/Lqn4WsT+RbZUv
HmueFD6CWzfCANjTb0TltvKiNxkhR0iHW1J7h4JsOcclHwtzabMoZyLf6cMa2W13q7QkSMJ904vT
XDsEvw++5cldpI+EQxtrhFsgjDFJd1eHIqqHXmIIaNDZfIiZZJZFGyTLWvpLrbwzN+FWJVqNkN9V
rcdfAGh4+2g25APB6E17sOK/VGHPJH1+sQx3C8Vl18jhJdX0S9cod8Vm7Mbmg68/XEs+XJowhZdx
moa7Jy+ebM4Eaz60xdHDBxCt2rPQuy1BUT4pgzfdkY8yKy+T/d++7iGWCiFLFcdJbz6sZ2FGV6ht
l1KmtyEd37osOQ9Ztdc98UI3sh51BDiug4Gye0GPd4vL+Z734VWyrujMswK0c0L4W6rirmTqQ023
pi1OhJ9d1BKBPOiZCMZJPiU3GfPg5XBGx3VO2GQZAht5q7wII77FrXdWc/djOUbcwWaZoa2WRz8J
kGXJPRnj23KSwK/ZaCSqORvXfh/rS9Rmb0DTDuC1cZZ2U3/v/sweIhO5jvhoUAfn41lWl04byN/c
ut3FKu80MacxqTYtU6fMnmYkO4wcWn9K5FHFCYzZ/TKJ9NYokmRJRH1p8lZF2iXWxLkR7kfLzMyt
u71m8pliBRlflOd89h3N2LhC3pZjbvmr7LZe2QDdjWG4N0hD8tE64R65NV1xYXFzs9XkZqMYi4bo
rW7fIRaSkczJ2CcPNsgXspPOeZ68EQd1MpsfSAjnOC4vgyMvpaH8/cW6Lr4ZinkH7WkXynl5PN7y
fA7MKanKyvGly8sD+WBvYswvY/WSh/HRSL9iCSMYUEDcJW9GGp2LjjOaH2XxG6QgUKr6PBOKF9rG
w5rEuY+Vl+UFWP59wLwnZQhsI7qhJHpCh3YfjenRJET/ctGFffpuSEAtNlpjbr3PxLY/LFBByztK
G9zT5PySdX6hab71hfmMwfbmorD3ioIqcLjR/NN8oDrizZeoBNIxpwY3czVccVNdfpawz8vXchNU
Y/vVihLtcvImk/lBXs51+aVmM7nQvnV6ExhyvrJyfE2FeEGh+/H30lGdD10fKWFZDMdvSENfEsf5
aJL4ZrVbyxAXKarvsp0Ojh6+wPcKYncg9fDDY/onSXJTleYzngXa5B+DXNLCI1gvjV+Xh1Bk+Q5q
0aCFH8sniufqrAntMQzjay4CeC9nXSPLsrl2xvAytua3k5QXKqkXdgM3a053IlRBNVeXv28bdbgv
797ImvY4ONczE1zXVJ68un9B0/M+z8MtVdQHkpqPyqJ6dYpLk5sfyDWCKbUW7BkXBAmdMrxDkbkU
fECXe3I0i2DxJ2R8Iut0vIb98Cr65GZFvweOZBPMjqlYB1fFXsS3sfj8e72WWfQq1P48tsVJq/BG
JlEwNdm3aWSf7cOd22voh2l4b4s/MhyeKXRfzEm5xmF3TkZ+uiXuLA/Pi7iPxVZXS+TZ5clxhxdV
T98FHznFtI/gTYU33JV2utHuViza4ulvGbI8rL8vo4catMOSZKAsQ1nLz+cLXvj293HaOsDz12hW
f+ImujFAoM77XH4Luy/fOYGvpn3w3OjMEv9liqJXcgXf9Vh9FLwp2slG7S3uvQgxjMxPI5IZD8Zd
dzcd/bnl3GqWBWMmvZcJ7nwR+wjcd27LdzjUWIaNaqT0Vb7sVHcziu/L5aXrS5e1Ndryu6+7XxqA
j4H+yaajYnkUvRmF5UMb3ESGcoNr7XdozSpngZdR33ZBUc0wd2zfUIgPNsXW8qJdWiZBSk3q0LGn
FmGLjvKKsGJfAA1m/XG0tNn3lByrd0FVmV2Xm731SGQjySUW9bpKnICUoDcMmjj+NfM5tIi2r4sT
UFWsFH11Gcv3MdV+BBESiKI4FmtonuW31U5vheH8hlHwXOTPE9GZdhgHqg2sxRxeUwzgeuYeawOa
YaWR4s5kKrpBBVzZpbEJbWfnNPm7kNVubqa9dMdDsthZBfXyKsR/phGt7kKXmhh5iXnnIi5CxxKE
vUmqLN+A1MmBC9CQObmRyCuTEKB7CIMWENuclxcjWkZf9hHuzCmq+qNM960jAvTZzyqLvCn34wuX
RHJmgLrLQ3HE7ENe+bDtGVT36lNC9nsIYaUbf+p0MQoOt9x68KlPnpvEN6mHO7Qprh0dydx56qMB
IfS4bdUmUHW5jxHLqIwlIZWgyHqLouSIpRxwdn9e5H8hCZ1NH74SE8xzWqCWwruYw6n4zQ6V8tLa
jBElDFpPPPmHJlEPE3qLGoVnRcb28jwvFSWyRNWLjujaDxWuGX3wOA7kwRqyc0TN4VrfqdcRPpLc
RCqvmA2QvNaBZ3GmsQgfaiIksouLCBF/GMucGVVnzCOJWCWgk1ibxLHawy/4gkc95UQSw73qhxfw
SKs87Ta11y2CZsJ1jfQa5Rw3/LjsvZBKwYuBj0tJgnqSpyEud7OJQuzZ+UjgcWVu/dQw2pps77fZ
lQeL2QSgpEAyQKswJHnej3NcCtcojVhAuwEcAEwJv1PI9Iu6sneC1DvpFtIcO973E255lpToNBgl
hFibY5/Uva2yPEr+nIzDVZoXqyYlHbWG4jJcRZGte2fasQleaz1vLx5MhE8k0++lK1ENkTmCRleh
13fIq56i0edfXdt+Nui+AcUtkQkjbPdgKCUwnfk0MLwN4ahgkprkupP6VndMH6zcRsuYzISAlVo9
3xAKDOXITeSSKwAWr3wKw+WDq6zrCXy9BT7aBEUPuaQq1GcMYgcYenuD2G1CITaaJXdjnO/7BaAl
fYF6D4XpNiPAmKplw2oIwLTf6vhyiK6mJB3VH5ceHCs9kk2Xu5ib+8dA4opSgPcpUlfP2Lry5pqn
5Rngv5Z6eXkVishk+N9CMpiB94Y3gjnflKwDcaCePMKuq+2keuTMWD5ThYSBaHIbxninGGVA1/9R
xkurFl8JjPog/AZe73aozIMj9Mf0HDrTBWX/R8jAnC6rHlR0Nr6jPll89OdKntpuekVLdnSj4jKg
LqhblRXgI2/yfZp2wfIuyFXlxHmTYhH6NdqMaiyIlLMpYcx1LKlpeZbNqL1YR+RmeX97lJxY7YkI
4HhGgxnJcBtNzr6FHBmNij+GbdDyLozbm5vVbHTS4hRp3Hyj/gx2/ey4ZFI00y9yMlgsy4PGo65w
KxoOK+aCDp2oCKwtGu2qN2Q7HB54bp+bcHxhYXLRCNg0K/Vk1SMiVXONBhfwIM4nHDtLadpEDDhm
H7fxabQsf/kyN/rGSl0otFxr2F8Kh9OUCBaJA0OOJg5CGgX+f1JoQQib3i1Hf+jNrZ3ualM50ZGs
0iPwMtCwTDni82TPATrqbVtPfig9SKCcpoOyxSe1uIRwD2/zLt8ohSQ/VtmCVtwrThjw0TyzSx84
DBbJuS2/F02FRMiILzhYLsIpya5yKC6yM49TZfmTFz+BX1XiKxOBgzSfoVLsqgoJf+eeC9PZpVr9
nKTGs+62gRp6QQpxjw2uEfkAr3DQbXsGVkoHVOV5lnSDVh0QQBLYRCARUn+tufYSwgNgnSPwZIIG
Aj5y96USBS1f6uqTzrNqO6ShAQS2EjyXQ7vBObUZEIYaabvplDYAUbI1CvtosxgfSXCsMljDSraH
2MueMT6mPAUL35mYZRtiM7a9tzrlhaPAS5DIL90cHcsm9ZwXVvqPZM4OwkQp8r28qdzGg0GrI8zY
u1NxknESmMhRUmn/TvP9SO5TNOlbAn122mT4f7tDs3+JaGWy3HhvSLLpkzhQtI8wjPfmWG5rizme
fpS8VUqaRBeHM4nlhaWcOsEGqM0hxpa7Zg8J6gIhcKub1s5QOGHE4PONxW7sMa1x7DghpNZ53DuF
FxSNu1+epv5Pes4V8rt58vSVh9fw71POzwI+twlZyjFb3IiUSkHfLA9SgrnOUy9g4rDivfIp+DMD
ftGEpZIBtR+2OpYoigD+N10Ap+Pku9VHboS+XUH1UKKrbhrPnWr6bjxcEwWcFJ5DJmRrzlY2CKaf
mCZ33F2ZUWLEkiyJaodKZiUWS55QGSXU/nIwD2LYxcmOHpLnpCG6gLNa5UX31KBguldOls9ofiti
NLQgnHg2ZErAQ1X6ox0frZp38JAEimPv+2gkKwGFUiJ8c1Cf8t6BoZ0fAPDca9Zw2VzuHV3sM1pl
TPpc1/pTHJoohr0g1BDbwOXCE+7L0jrnrMbRKh47EkXibv7pW4B+Y8FEJnks7+SsSxaPDcweUkVq
5Wp71FomQlqUK10bH+eBN12pb9ldg35kTRbVT3r3ro+sqoYuKLV6U8TfDn0d5IFcDUmHeSrr0kc/
HTBJ2iwvdOMg3UiKnbTKQ36dqUmy/DWqNZaK5rOqkGUhaKRaNwCbuMCaDrAGYLSqQQhJLQrdDWyA
p6Zpn5F2P5MzAED1QmDrPk2KQxFNL3VG01ODH0i8fWvme/Syx0JJNsQhBBkimxlfZ460QuVlmNCk
QujeSZiWFiW3Ox97We3lvJDuclRbZmP+5HpqBCiMqrRukKqo2KIubVqSDTwAvtQVdPuwDH2g4G4M
WKRmQUwi4Riiqf//+JD/mxg+h2i6/zU9xE/KnBy+f43hW77hnxQ+7T8s19Y811Vtx9ZtUvP+Oz2E
FD64HYaKBM+wkIfC7fiHHuKo/7Gkapo2JCfCfjyVL/1DD7E8mCPg81zbIZzPtbT/J3qI9u/5lY6q
6rYDGRbfNtQB1/2v0aip0DVWjiYCEkiTe5xkF9OC3s6lzEab+Vm/kI9bHAiK2txTdNxI56raxxmA
jF105TY0J+gQim38HzI7tSVB83+kHy+PjF9QNwxQCfBNVOu/hHcmdWSWg+2l2zYcix1guOOYCI9P
eGs9VctJPKoc1JMBUn3ESsuCVGFEmSRMsFik/Mvr+U944b+GFWr/HlX4z4Mx8DAa8FoMS1+SNP8l
btjFuC1QhGQI8eR0MT3Hwn5ulRcwp1uk+eGTWRbTCZXKFMbmHnWQF2DB0df/+4eh/8/PCf+yZVsq
u0HTZO367w8jBrpWpUkb0dBTYqrYy1FBNrhee2Q3aP6sp7Lq3a1DjkjULuv1eBr8MDNmsknAvHKA
AiLR4ucxTS8zwg1XvxNNsAV6WPtsr9OnDDzzU4dR+z85O68luY2s6z4RIhIJl3nb5V17Q/IGIYok
vPd4+m+h9F+om4pm/DMT00NxNBQKBWSePGfvtf+HC/cEuGCqZktq/SHqkSE7mBSTPmxQegDpCbim
MNFgttv4LigsY20Zww+p53iFpEqHqBQZ+7hxHpDbaNi7Oeyzl0aqx7TODiqZ7wycr7tuucNBTafu
MiLbvfv8ms3lAXv3APLWugAkpcW/Tcdenol/fedDz9R1FMs0TIzwaKIQ15kMfbWKWxrMpnbMvW37
WIqamrs36vIww5XiGO6SJROh3Q06S+z+cFELy+f9RUkbpySPIRpZKugPTwCFMlp1XyK4h7pyaGFw
7orlpNaLaD7lUUI2Ts54vQiV91Tl/smJ5GXWaL75ne9BOzr4sYxs29UcxfoOffrn1yeXL/Ld9UmP
r1hYjmXa0uTFeX/TiGxMwnoRpPE0HZkm0I0Mh7vMuLcbYpmuL85I5rtvta+do4tvpsu+6CPWNVh6
yMA0ODYu9tnxkpZBtC9S/5fXC/9SWHRxwOQgs8O0wwy5AQy33Hhp1Wdk71ggwn78Q7Cy9T4w+p/X
3rQ4XrPiSosBx/tP444YCmrGpBtVGkeSRjoMU2pDbfkinHJ+Q2JDv6aB6teYMHfqyg9XWZ8aT1lE
YIpvZgt4GUP48iPX1t9zZqidASLwzsTqSG1TP/qtX79qu60IYyiLe7vbZdiAtj3yU2I43JdhOucU
BWtljNV+6Bk0xbqUB2gRJRa4QJBENoebKG/znVniahkTghA//07t94n33AVXuKZl2zauaCJj7eUu
/etFiIRMJ5V3em1VlVyFPvPfNCk3bj0lj+SMUX4aATL7kjiKPuZcc/0xCPuvUUd6V04E6dWoHS/2
WOa834xnMy+X29SL9Cpv9Jvv98kJy7c8VEh0rJE224BsYZNnWARJwYkgB82cr+ym3GKpoFthN91N
7hr1PowbbIjjrTQaf8fsX68TUcibcDqi+m8uQwGmpLfj9NXmcJ7jXr9EBg3OgUvlNG2h0u+f6yHU
98rEZBsaUfSHF+K/VhGHfUy7tvLY5K/wrn/dvFQ4fE5jsdMYqKon/XfWKo7eAzhZGG8KeSEICSbd
AfksTv4Uxy6Miak5KcMlYuh/2FZdvkmAqnQjbJudbCkI/nU9QdnGFWp/RDDKiB9H6e16kUS7YKaz
JjKboEsl3c00A4mZhKf3pRRf3DmojtrKsv/vPZ6LcYAagUgTklLnw2omvBgabW26uEwbRNh1kawm
GOjbuqanO1sMdSKzwdDYt+lmmJS3b7MECX4aJocCwtMfHnTr98WLLRWBpsWTTiSo+HBvMCmM1lhU
yQZzarTzCfNEYkhPHUIiguN+QNYjJlpO8QZfsLU1s35vDPlzyZQp7evkcbK5pQZGeIDPP/J0jnaA
oPwTemi04Ok47tJykxQNkN42on3KuIgOYvuNVIe/6Li5dEk6wrK0RxNBFd4OuuPfihCWUzLHjx5Z
OCz6Yn6xfXnvxOLp87dcLmvZ+5WbCtVePjd7Ho/qh7fcgnwgWWT48OSZ3LTaH46Y/A8Cx8FTzdUB
lHGS11oNW+LOaZh5gbMfCutpJPfl2Ok6BMLlD9BQOn2rXHtJq2Q86CHUlYGKb9tK13/aDD/u0NI1
bYfyWALlswTX/f5Z7iOrilhJxcbnjV51Qd/SmEjM9aQIFDMQtbth/mMoI3lC/fOiDPnlWpRVdu+s
6P/a6z/cwo/bBdeDdcHh/VJU1Fp8qBgKISZZilZAdUvxpfN3bMjCu2HGKoNo2I6eFOvIAd9MrGd5
45keClqrC58sOmV9Zsanoh+xGXG0reNJHuSy3OISDw+ZxucHbQRgsSgO5cJDtfLvSnU2DSkQloVL
O8ol2JMWOobezz+W97HmWD6WXJZ/YTvCM+0Pu2CGkbwS6Hh5BZvj2LkovsXOLKr0dSR2Kgpo5CdT
mRXwkgzSLVzY0gl9zETLbdB2G78z9F/0FjBRk2hw6qYId5sp8VylrnVv6Pw2zyCIHLMiYTiLully
IFjNJM68BI5FU9Ch+5y505AA4aPZUwS58dhjAkRsBVQrQ5RqIJ+/KxYmtU8ob7PA16c5pD9OxDim
OMkurQpsULEOEN939dmozF9x24vvadUE59zoK9B7Arv87B5jTFHQhPVdBd3xzgudo/ST7Ch7s1sp
FJ83Isi7rRrH9OR45T4oneHUzPZXE8sURnW8Wl6CtcMdf5hpVPDh8q9RWnWbwPdxFUweXBjP57Iy
Ulpw2C9U2rrYStqj6NKc8vj5tyd/O7rw3bHvaJNd6D8WNWzwllcPuB0Se1o7Fc5kywq+z42bn8ol
M8mq6vzxWjT6DmKuzjbTTc04L6S78Za6w5MIJ+ckxljdySbYK/rZ+5msl63TIkZrRvFMsulfn180
h9gPixEXTQFpwRuAoAlD5/2bjcUtRKaY2mvkQevrsjobxd7CqRyFLfQu5dx05VweW2W7YJDcX3Yp
xtsmBtad1Vs/o1JPonH5uNHt55cm/+PSOJmzW3FZgkL8w0se+Hk1daMt11LUCT3SrLgNo/Evpnnd
vtUjHpryLeSR+26MGLMdFRtrkvr6haPWoi0Xd4HRTGT2DdSOaRp+K+LggpFyPtLpGe+/BhmQc9Ir
YWjZOiEFx19AVuWjCOzt559EfVw+BVWJMDnBwIfh4fi43WVFFY+4e0Igya7YBohoyWMqw60rSveA
lf2nm4w3k2ckrza03d2ER8JLT643J2fLVJSDHrAc7I3iDqrmm5xmdeeO8pROWXIWaiaoThrmc5Ol
X+SEwBH5tDwKM5FLJhpEcTCceyseUEMjp0cWr4hUz+aUY4xt7SyTXRA6Fy5JGcz3I0WlQglijYcA
hebeSBfAIg3aBIjlgbcr3hnWz7TpnVPfdc7JGyO2AOTnOHJhF7ZSTDyrHiFBg9/uPKBl2u6h+ZgF
FpgSk0W8CI1Mp3lol3/ObOOJlNyMkznHu9QQwN+Xg38fGJCccR2lDIF+YXM6MWYppOt8sWoquIHk
sZTng4wmWJLcp1062M6ZeCxUbGo8YY6KsKvFfORCa/oIxYwjyMA28fk3a//2zTr0lRybjhPdE0te
14R/FXlk2E/N5GNex+KNGMlCkA4PsSUUtHuciIBPwkkh8kTulo/xyNEjlBdNTuFQJw/E1V9KnYE3
8jtv1RqFt4eraOxCHsp9JAmwnE08AQzkd/NoZJuubdrj0JLtYvc5emJi0p464e0CkgXXUMdRydTe
cJCLcV0ZU0hbXlabQTpf84kqiY1nRRWeAbTIaaWTgmXvwYG9trn7q7I958Ub/nB3rN9WRJ57XA+A
VKB58d8fqk6WwC6wfRFsdE92LvysfJu05p7MoqsktF47g1GcSw0IaGqP1y/NIwVTTMThEWKOoqCY
C6Rw5sbt0VO2EtJMXdjE8YzfOskurTHTgG1Q8qHAXSnLMEfUZpSwXwbwCSUWmYG0FklUhjTLU43s
4vPv31oKn/e1HIcFYbq83iYJYNaHHbsS2EtE0MIZ8V2WGXP22rWZVfm97L8L0JUxFdCtrtDnDrru
Nyl9ZcQb67Qg3c4zmQfnBtlLgLl4TcvJW1+3yqVVdzP4mL/m2HryAGzdz+2EVKsOSawSabO9nm9V
JB+cTNCG77Nn3WfJ3YzYfJ0kcGmcKcl3A65s+vaGAOXRPn/+yX9/8mkucZCgIrTp3Czd0XfHG2P0
qjiqRLKBFsWckplI/6VVDVz0eCIgD8H8GdkslrGun59KE4FycwimFk1KQySuP6bPbj1/ie3If+SR
/jlKSQ4QySCXap55k/XPXg2oTZcfqKqKkeC+UT/lqsieZ7zzQ4ppluFVua9tX91WeYNWOoo5rRao
EnQTbCblQA8IGsYRxQSUlDVQ1ugwXLdFJ50TtFHF589vivn7AR75jMvZ07FpHiq9LBf/Wg5kP0gb
+oKzTqhK7vHQFrxswwEhk32I+vyVKd14waNSsDApuhbB3AkifMSX0OcEnvR6+haT7diVS+44Awwh
wSmbbab+dB787bl1afiaLK7U0ez9HzsNhTBi2xAYsQImH9etld2866jaUtdELZP0OP4iA5qJa3zB
RBSArzPjXSPNlZEY+qgsbNrWVOR/KIHlbwuqSw3O2XA5xruUJB82fSx8RRXVAufTciRX3oBCtkSJ
QKM1LPCd9Hy9q6YxMRAuq1jhMQIUGju+8uApROJgqPHVjBjfyM6M9y3O9jRYMjyxSxjgsJDs6W2T
M6MvCfL4w9f/23rHKZubyctAX86hcfz+63emaWL+sKhmltaZHLqIopQvNgY2eerRdprQnA6pGQ+7
yMsfhRjDrefGD59fxn8UolwGSxINbL5hy/1wGXice0zGLmIAc0BpZ2MEgn+Eey1+MsYngiysnY4r
kwxXVPIxOpjNmEMFLosO+VdnHU3IbetocRFy+/Q5Hlh7+izQz4vCrsUp+bfjZ9Efzpi/t9xp9wv+
RQ0kmUiYHyrRUfGARUnsUsSBtuV0uwR4EvY1uXO5l1nkrfsE36IZd/NLYxriNpyNL6ausssYeTjf
u2Y/x4l3Dg1sD9KpfdDeVB6tW1gr7RnZwQyDYzRA+Wvl9PaHW/7xxWeXYxMwKfxpujv2xxe/zjk4
NylD8nAJwhEqsHk+ufh/7lbNLLUq4+O122FO0Rnw7a0dhu1LVtL/6GqbRjLM6nISw51DfnhRheUZ
0QR726B22qpHVC0Po1+VRLSNqNjsgGJ3OaKmqTgDBTF3dVnBp/7zKOR63/+9xbFGcHCTUnkSyJvn
fPheCsnhcZrAS8ohWF/X9TzsAtIsz83sOCdNK8lrpPvDhkaSZi7oEKvHGWCLalVUhX9sbOer6jzg
Uhbzf1LAXz+/9+bHZsBygUrSaRPcd8eWy3fzr0XXyCVN4Jrsd2PShOVVg38IG7pG5QwnIO2C4Wa0
nOdKddUxBq2Mlwq7JHIo47lqQfn7U/mtmKJvU9PRLrWDSyKZ3n9+jdc3/983cTkBMGUjUnL5j2t9
2C3JA6U54sb0s0DgbEefhlQUky1Js57cAB2h4qb95qNk34hjXuriYWoZe8su4qSAAzsmL26Gv765
3nN2d33sbUT9DGVqojxsoCPkbrBVK3CfzJhiS/krU81wgCQ0Cb/K9F0TkCiUyadWtd8nzOF7ZYAo
TUK7QR58TAokWVS6Vy+NuxJQ1WCwwtmLdSz3+I+jXUqfaUc2y4agT+sPd+jaDn13h5hlSIsGCBYY
17vGOPz7W6xK7WTWrPy1BaBvVWdAlETUVWtOVXsc/v4pa7Eo09bAaqy2dGS+NA1rPwhEtU7Dy5AO
dwPjybWqyQ2xBxzIlRTZwS3D+xYdzbXDy8rIHMts7rIw/0nLwjl9/jVby8r67kO4BFAoxhesvR4V
74c+GdFYlXajWBJLmaZrghVYVaugOl/784Ldk+QbrAhx2xX3DhMGUCNlD8gSppjyOSkUw+jS9zcS
otjNY+nn2GTiCtCwYR1nzEGXIiwOFby9OGDs5Uxhe5SlnW2unwUyF+dKSrK16FnOx6E1d6H27v3O
adZDm0OE87zHzz/xf+01FpEYFmkYS+Nqiez499cWM+WsXeah65kOByDRbj918TnOHb2yVdzh2m7Q
zsfATBBukL07ZDs5G9ZhEuV47rBZIuKBWNBIlMZFBu4DVkMEruSQz/Ks/QZ3BPCwr//LVXN0Zjnj
x2+zArJxOtGWPVc9C0gFbor2SrtIPUcIuUFZz4fYBNRbJ8Nt0wQIk5vyTJPkcVBk5hJTDSSvJVND
B9ZL5R6bEH6kNN18lXeXKlfDBddzu/nDNX9sG7O8SZo02uZOc+j05Ps7ndPUtFuA5Gv+NoSoabWI
qIB2bLI+4+BhyNuqzR4JjS8OlhrgSjoA/XWiz5jUT21ZkT494x0keGQ5POrE2jH3Q5hdm/syQdSZ
jPHl80v+fapH21hpyaLnLaXcx6memaeTQL3vrJ3ruXNoGa3Ng12fWQj2A2cSoQzccm3yJTcWEIge
32bMTrsgzMd9a9/lLqFWiliVrwBO8ZubzXMd++Yl6gGIu8vv2zKEx9xDWaH/vUXxSTif3TjnaCQf
Inb1hh8vSVdl5wH8IwSP1tkiMBppWC6t9VElT4Ehj1gmBVOYyL3Lk8j9Q/vHWb6Z96sCcw7LYl2z
HY9j4odTQRLhBk6AC4I+1ersF3OFy0Y9XauBSq2WWcEhnsaaHd2tXgpvkt2qJBLjwDztr7DR/e76
f1SdVAxsQEhEKT0qqBELmgkvcZk10cZk/2be379aQY3PkeHDWTKKPluTqm4aiTk/ilqMhgT03RA7
k5y5k18Gr8IwatKegGl07/vxIzb/Zk+ClSJQvVZrJtc0WEtgZPOMHD6Z1xF9hmD2/wZG15ykJ5uT
n5o/AZhRfk1wl2XXM7GMVHZOF6HL50/Ufyw3kl4LL4BFPDPV8ocFFuHxZFqcstZtslA7nKC9i8d0
XlGQ+6vO1/VDXDj95jqJRCp5TnTv7F2ZkhLLPs99aPND0CTTLoR7B1ImDy8WNGsZVQjNljfXwxBq
hPMfHoHfahRBm5XzFq1hra/73PuXt+19OgUm/SyXpgwW+C85IKaTwklBFoEzfHmcVKhuSuVayJWJ
z6EDYB2HGN0NPT7jholgsRUqMW8jBN5H2GLFreLj/eHuLmqnD08qhR4r4iJ5wD3nfChTjKxLOCgT
mzuhb7fiGZcIAahJSzKEMSAZjkUyf4uRhzI1nh+DlESApTtx/VAGmdcgduqNxyp1MRwSH8xqJkOm
0dMdEDZ4y/8048yUtAOdFnsnF9ZL3PUkDOf10S3dlCA1CMFYTsq3ko7poXXpZSXTnL5eJUkMk6M8
1newwL/n+QgwxPOQb5eUJEuzB8sskXK4iKpDUFnZ8wiQGCInnaA5TG7NHmdrrVIaYBwf2JiDga6y
r4KdrwFSgoykkdrrDARaSl7IliqMEhco6zygpu0oJrYkqXsbe5wjTkIMZZLcWrSqbXsoydg7qBDH
qoqx4rpIbFpj/FqWUL8naatdiIOXFz0Tuzyvit00zG9VUkGzIUfo3Cr3fi68Q07rEEZdtJNVcrGs
NL01aKBCYVLJoUIVmpgEn6ZDu51KT6/qNjhlsznuTfB9uzKEOB6C378IJ7/A9k2pPEh+qLTDpNTz
vW3H71/bS3lKtGvm9ayUnTgDKrwzlH1b9RynVdC2u4Yxni3LN1mbr/XyTliVe/PPjaubFpHa9R5W
iqiN0J7rc7BwjsPYQlFhejsdlR2K3v5r3RrZrVEneq/zZjjk9fy9wfsBrtOxq5VNkvJdnBhkG5ca
BmzSQ/2ytd5j2fXXUeLR5gk8Z53SwhLJt3ya6x0mKyDdZVrv5YhCfHY7pL4NJgjya7Z54+enYEL7
T7vb2VxbYRYknhuwi9H3rp5fEdHcXZvLoA+qbYSp764zsMaF47ytKSZ56SJCIiIfP3vzfeBxeEOu
opEsR0t+6IhJbuiy586ZxV3EIRTGL87sSJqnsC1gvo3SwVzQQijFkqTQ216A09RHxqpH+GL2rZxT
5wAsAw32kP10h2J8bGMi9aJl4Jz6jzZd7SPu0E3diFUgcFWm2nVvnMHH95306uR2drIyR/lCFg+b
gNUNSFbkPzMQCM1vIsBEVehZn6+/avv212B7hD18vkxcT3zv9zN0UcpiVulqe6lK3i9mcB1TxYkJ
X7sJs8SYbf8E2Kw7TD2UdWJgohvQSW/SCI3T9X+cwNiKZFBfNXx4sg7Tr6bz+E9J0DiV2DuZo49T
Wa97kbaP4DH+BtGSrTNnaPZlyToikqp9vj67wYttk/tX9+BwxsRVm9RDnd+JMdoDIUi22s84/Y19
Ds/UG3GsTWm4XlRU21hkFiZXQh67eLS/z7ihyHB2nlFHYvAixp1xq1rpdhJfc+gOvjPJ1yDDwupR
TAWc4IFVmsarJWFEtba/TTNfntMOOH3pzX/qnP/XfrGooQS9MESjiOLe32J3CKTKRgIN3MEugV5y
X0hL/0UOFi9Q6SKBTsrpG/lTa7uPp3uJzG+YvPKr24qtCBpxmPHs+DcqoMCeUiWwwbaYK69N6s+f
ht8ObktdiqDhegigqnA/HL8DaSwIfEWtkPtyq6M03RUV5pq6o4nn6Jex6vWKj2MAqWzU3lHQKn3R
7687h8HU0QlM5qJzHm+NCUNSiRuMwBP5luSje5I5Uv9kvo9LP96njQS1BCuMVjhhIJ9/kN9GodcP
gjqX47npoMz4UGC3Fm98DYhifR1EJAoccRtHf1mzeL3K/wRJDENv1XcyhZdWeBmzmbB6oflC38Dd
zHFlvIaegYRMM7r4/OJ+ayBwcVwVt9qBFkeP+sM5yzUwT4S9w11e+qKB3+/aInZPZZAk+8kqHpqq
bu7Cwd5OYRftlGk86+W9xEAGZo6cz0PXdD8Wr7oau+h0PWya8PDW3jJWLccKemoTXgDY458JaU/O
cGP7oAbkqyfv0qpl3MfQt1rK0saklRIEOLjqqVhIgRoIUL8mn9d9auhw3kwtrIcO4UBFavrD4PrG
LghC+0LNo+kuoj2yx+gPZ++lv/mhelnukaTSQxjJIJ7j6PuXpkjSJqnFUrFOtotzg/N9N0zRobKC
jMzZji3WqLLiXHkKDMvyIy/cJ1EXit0Au0TSxkceLGd3/atg+a3rr4Yg/m7Nfnyck+o2Hof+qRdN
CXRz7o/MHoQZNw+RW9zanP5PTte1911TvnltNB2vv3WVMhu9+623jG6NKlEgXFgCmemD3PdLqzgk
U2JnT0te4AhnkdRog5Co8bp4Eyt9/XJrg1hZpAX17vqXpAMSctL7REJABleBKx6pI5JNB7ry1BLe
e4yr4YbQLqZvWYONw0tXxRSK82CPwYryMr6NdARtdGZIYyPk2WNtGE/F8I3duvTpC3e3Kg/c55mD
o1lBev5HnWvVZByIvpxOhjlNJ8Vk9/9dqPLVKbCzb4a2m90w0uzQQDBWRuTIQ955O2mSkvjPd4GL
uUCqOA3H0uakV/eEnsXCOUKj2RlgZW5BicZ4/qClhgm5RE5mWPf9uBDFTa99hl+71WmaEBlCshK0
guiFlX3Yl2PdAjkAUebP5cMcGMUFm9yXgKnTc+vocTukobkfzAJKfeEFO+F4P0Lbmr715oz/8vqY
gBcpNpbBmSJshuaQ2Ag+bQ/1tAiqXZOY4hGt8HcDUfomUyvk4dlzS18aPxeORdNpLYwjSfTmOO1T
ZWTOEib9yoh+Y7NjvsquJK25JADPX2BOAWrXlx7c44DTfhpt80JAjngclU8XvG861ItPkS3CJ1At
42PmrT27PREQmh1bYogvFbzZM8NUb2u0tvXmoVGl//rozS17XjI424DA4a3WAaqeyl+Deg4uPo3I
VZxl1Rb5UIgpj5VLmH6+9TwIzgabzMNUWNtwnNDZGnOuONCxCkA/arbjmGA9z9yemaRY166Z3Yk+
yPHWwUdJBx3RCLYRG0X522Je7iPzhuSB5q5102F3XXKW3t8GXapJNjo/qsHYXV+OburlzhRmuInh
VtV1kF1C76VtbXH2emT3dSgX3BGnNcBxD46wxCHHBAVbjVJ2tNxTRIjq1rOGV5WXXwdyjIWeWjDq
OWQA3q8EBI5rCrplFRSosFqiT5FwG6RKE1rQLxae2Dw3HYs3EdfTjW0O41kgnWY9hsTaqNfSb4PV
wNBse21CXv9UdZWrB5pDQQvO4pBI0nc8l4AUz6aY7t0SXyHG4K1popQBlVOMxD/hAzD3tBoCYC1D
ebTG2bsP4fBACQqgxXmFTY3kcZr28fUHYRb/4Bi1BwjypV98GNrcKFBlD6FbuPvJqGI2UjvZWrPE
oG/Coa4xNxOA0wAtJxDkJsduTdTTvA3MUN4ahTVvo+VXg4uyZvCwlKfksN84duFdbKMrcVnywodT
SFuyoSBVCdSdfOT0j9liwzzxb4Lvxks2X66taAYx7qVfDt4lI8N/zhcCFrXla2+JqvuVueAYofBF
h0gKikQYqfNtxnN+WwT1dMxoPmw0oo2NmGkPms5a6zLa224NXTsG4nhdDqjqvrgsvBymsnFjuLlz
1D75JqPX9M8Ei1ATzcyDpyXxK7XvrMn65g1NeSSl56nPLQQB0QKdy3T5dRouUxGntyHV3KXqz5JU
71ujBPqfqtu2xaw/TPXDOAT54Souuh558hjaBvF0MPmWgx8zheDYZI7/MApH8N3mbC/gAvHSDw7B
OLtS9/MPSNsSa9poPxphvJuiMiKiIGtotZQ20htaWKOvqn1JNb11w/6ZJgQV2uyfrj/wwcIia5N6
Z6sInGZJ0mLWZgxo9ZThix/ZUxmI08IM3fG5kBVgPkEVppNvaZiLn0wbftoknJIKrHvOiMu8ptU7
ZYVEaC2rB/FGxQWoLkTYa3dOsNzt5m43WLN1j9elvLm+f6XX4y5eFCz/FJ8z+/2pUmis58Z9GgRn
3iKL9tfFpcmgLngenpzarShbx3xgYWAMWygYLoZhBPtcYiJC1LFMArcDlLkDygHsqgwV8jQ9jFbW
vHXwNYhyiJs6+q6YNK7rBsIM1Nt7x+L0LgINiEy67cYtKsTrWOyP1TDBX9VYp7keQ/fGtpgB7HlG
AB208H8a5ctVCFREot+OVcRM/qqO7O18d5XM120NjHzsTE4UIPbdrCLnCuhWavLPvh7G5tRQ+zmS
K6zeCdicFlPSclv83txedYYI28msMKzn6y1KLftXEtVAx604vQBQ3E7AOE7X5ydySZ411FDflfC/
IvU8Ypnnqa4erWByngh3XGGSvL5n1rAoZ3QXHBgO7sGr+WdSP5L19c9plL+NLOifBcirDvRgImGc
LpV+E+TMcT0TyiYkkb2tQ0KtzJInNArslawxXE/+fF5S8AzMFQARgcd5PZJQyO74gUh6mADptwmx
8MHEipxuo7q70ZQmAHhvaF0i7zzm7mGwyKexD6iQ2+pS1s8oQqEKkpg40pd070LXJFnpx9zDAOuf
w/Hv8PtipOFP5GWot2QkrFExoxxeGgwM53+6D1b+lTUKGfKNoh9UJgo99CioD2q5jgRBrPb4rV8S
9rwq+MHmGN6JyWBKlbrPruwLdL9RuTWkeQ7SiY0IryhI2eB7U8VfEzX/ldDvHsCgLkw/06fUCOTE
KcPEUItHFJSzNLdVAvAKbOp8T1TqbT2KYdPDENpRFJPDlPvlYdC+t8tK9nByO4lI0cI4KkQ+nXc7
Iz9jnz+MLa2zXMdf7Ca9Bf6Z7Oqpzld+P+2cJkB5HsX1zajQadk9ZXSdkP7a+zP9F3xbgNDuqKnv
U7iPqRfAyvIneMW0Aw0/pf9KfQCzIWqmV7B1Z2ihiMzoFHE9sYvwJ8vPEwLepBRY0xKr2SD4GHbt
GIvXUWYvRmO+tmm/9eAxJU5FP9hd4ayAVh9NIyoctkG+dQh9bFC3YxkVW2KUTjGemSkK76nPloQr
VEgIWEdoVqZJFIGNSLV23PswE5uy6c1F3nMBevDLcfvzIMoDv/dLVAjV62xlxvWhlPUDxseXrJHz
eoqie5BCD1oSNOg6SDhK6GaFnn5Uc8DupId+K2um/14I2VRntxYC0LmcztacE/9RieekJSwCW1MJ
+rjN7qzBwkKc6gWe7eDEj7C6abY+g8Mlh5wt/Z6nuPCfi9h7uT4oOPNoSzYYzKMWNzPrlzpqlHmr
ktzCQFXpPgx2ZgEQSBXQboptXfin2fmlneFZj95DHXx3Ov+UmtWWvfSO3Lw7WbVrGlUbwKClAqnh
DwaOmgXZTDsaBTqiCjQWs2zGO752OzbFNksc4pQQYt4MObfFkj8QNtC2DHuTJBT9PYnm7/QjL8XU
PQ5CvnjEGb7qmjaGWZFYtVjDExOMmChANU7QaeHZQuC0iQHwvC8O6Ro3YzEBm6+U+wAm2NhVJgLO
PjbrlVkDse6lCX2jrqM3sGkbPPh61cHniIWFyvNOu3d28Sv3UC/l393EOUbgRJsw/DZWKWcMSXYy
2YNeVxIvoNAw9nu7+jlBshDTA7IYx7DPNXC4eOjR5f5qaaiRr4lh0srz0yyZRudp8uhabPSqHXZj
YzPgYcvruhLIRpveZBLGnhOJ1TxXl464XJLe1Ru6OGdTM2YKdTodUqfF7LacpNLxhMRuhoVf/CAA
c63QlVv9a/DS+AjMQMEfjIzePz1an0zjliBUkwSIDLymD/KlpC7n9byx9Rfy1/VrYE4QjIjOzZgn
n4JKk36XZcNX6dMsH4IJQQpbulH17b0VNs9xmbRfk95DxUIiPSrEJjvmNUMHDChnVN3Juquc+liS
GLvlMLukuTz6mSZdLPNeHYzzGQyarLR3Hb4UH6JMT1pGEtRgM0lh+lKJHDIHSxvRc7Xf3vSjuxk0
KyRe9WFbrTLjaVpCX4mvM00Y8W+oV5q12Uq9QfAfQ/kYQBNm50axMckwf6bwbA++V4q1X0GQHoGq
DtxEdoh8B0T0EDOZPJBWnJAd5cW8P+pIxm2/8hub4NQAMna7H2tgZzWsf/qd2dHg5uWufo1A7+tw
idRw0h/TAPcobdHioY9vYTI4MGsIEAiIk6GZAYcCADJYV8YT2PwoiNof9IK2DvnGA7E6Xj9gTiQw
2msIhH02y69iyL6F8QsO0/QxqvBWYTroBVY9z7sj4/JH7+J3qrr99zgHhRXlf/l+uw38LN5lc20/
ROa0a1JXvGhBhNYIANHUfyWkvqxB8ORZsFqalxxEbxwKAeJnYdT1oDEMK4BXK+KfVceRmxD0wnnO
k8q/dOESAMtpiVlTfxP21U1cP/HAuADvgxsP78TkbkdERIe8Lchgm0fY9CrPN+QSnpfgU45Mdv3Q
+vNedDMPW8BhMXSFt23Vi4nAyCxZboBxhWR+JpJee9tH6uwUPB0ONS0jFhIwdGcN/8fUee02rkRZ
9IsIMIdXBSpZVnD2C9HutplDsRiK/PpZ9AxwB7hXsNx22y2RVXXO2XsvYjbbtVeUAH8nM6fHX5LJ
WhL4lZthXZP3WVi1drNq4m/1OjkR45U9eGJYikDUp7/q4Xs2+JwLKqLq3FXmnenvzXYC8ZU1Guou
oZ8AW4nagIDWcQ1qrHFNTO+adBg9m9eUBevcOPo4SD3SOaqgCLOs0zhDj7AsjEKs43oh/BDTtq1J
Q6etTxA2CWG8NWzrpaaHTmYiZqk4/3LVbnGKZKqFWivvA4DvwCtuuDDp+NOGDQvDkvsAtwPCRTM/
oT5YSyZDnwZD9S2v7GL+I+5q+Xy1/Mu9JD6ndHpzahsZp9NrpYb2oEXxt3QJxdRV3mziLu5DlGjn
2GG5ZgO6t8mS0PKm/wzjj+HfUtb2WH0VGU3qCeaCA+Fn5IwOA8II+HvPOmPm5ylndU38tShfy/5v
TTgjrqWI29NJiiMV9MqSgmFmzhmQ3nblZSc4XQuqeoHlDiLMLb3eJh1ERi9qMxrf/Zb5Sf7q1Q4g
cvoj0bnQyXYpBgZhCsIhWep/wARi5qEnQGIQY+PNqJ/n6Azk9WQtDtNaXkYgXzWpY7CQCmJ5rZuj
EoRETRwODAANALD8Wr6y3pKJtteb1aAmRIKmiNVynBtHgV1FA/SkT5z6RxRHIdGCaCgoZSpL19aD
Uv/cNv/SffJC5k7tlckR0pc5g1cIK57gdiQLRz5mzP/p6dokLDUMNoLYWVHDcl4VK5J1S3WbpmHd
JSx7w0vnPYnsFTZ7Vr5bie1xIjBTwnLG/pppyauYO2jCuNmPczMObwMB64SS7AgWUo/CzcynvMFW
xz2vd5y+2PPzI9qys5+5PeVmw8HZ1803kXRXWwMxDpBnVlia4s9W0tfsguQFGGtMeb/K3dHb1Gl5
cnNEL0lFlrHnldik5nkvJRvEYlHX0/JAMrdZdl6IeGMFMKTAeBhvLBwr+gSY4AiqjSSXEVLCwpTf
uGphg7vWKWUb4vdADQOLGaTSOr6JZaTK4T6RHhqfxAhhJG4KDy1YxbwyMKtma/l6+4ICCXwZoeb/
NPcvSU/mj19bz1SFVMbm29AAXi4R6FF0rtk4R+xiE8jXQ53hEyvpXfAbDN9eGrrlNqowhh6VdXXL
Q6AdPOOps4AgGk968RODQoPxYHB0oRuxTIhPlRayuo5evh2bnaEeMwJEo+sAhNlm5zJnsmp3Gtk1
RTj1L1b9HBPRJl5JpSm0cFLbFAJZvDHYN2J9XxCsrlGBEeIDreGvNeCjB5UZtd8eSacDO49xmfz3
iaZi5fwxISf0oXJ2fr61usPonfr4PT4Re9YzwcNo5e7YBuVrhK/G33AHeu0bjQl7gaWcmhrj2NPI
klusXF7uwNAus5uAPuq2QcDir1saBycbyX4PpjnOnwkon8OeHXIbTz0uqcp/bxx1rtKGoCyvJKy0
iOW2wHHRQ+zyOt6vmoqrgrsRGyyO8pa1BllzhEMNeWBv6qw0X+1u/lfpOdWzgxhkjsuG5PgwCrT6
u+iW168o4X4wDO6SIjhw1sGUONnjRVGp7IRYBwQoYSqE1oCVVvnBVS6sXtIEuaGGVVBp65Lu5Gx+
MZbMwq7pyNFo7TAZnfShJE7iqAbH2VkqsS+zWhLRgXOOhJRC28XGmQbeOcD+txs0foWEBWfdj1F9
h8+ahbYN0Es1/okYFLHWpuZs9cZBNzkmF/HJZWjVYfuu+ojIH2bg9bCdPZPd6V0RsdigziHEiGOm
MfThnCJcJqkxItjJa58btI1R8YYtcsVvvKUvTPQu5Jxy41mHcjhH5LUBXg/7ugcfoK/4dkid7T63
m32dRaGAqsVhBV5jK7MbxgmIm6LV9x2SSsa111rti4ywBvWQIa276ygBZtYEUuYIx+USZ99rCU4Q
1N7zzuR+6RyMpvYL67qf4SZFVYSeG4+peCDMTq1JSNg6VipDvS8o2BvKdwUn8VjZqMbypqcaqEJX
OOsoE1ve+5U+5+c2kIfKmnFTIcQUtB6UvxVWVdMkYP+K9705hBbSuYWw15BVOA7OOSU6cDSf6ija
Jb29myKNVHPK2CzZ9Ozay+vMPIJMMXPjwBnTaU+hBXjol/ckaDZoQwkS1+kFx3iTIqCjBGwgvUtB
heDRqF7KkTy7u2G2KFS4A4JiO1jGtmKZ76KSgr/ame24iSyqBEWaSM/1Cd+1ggiIf22tlvB//6Gr
KSUXGooBBJFZpKpu9Gy3Zto8qJVVJ1SB3WZqxU409pGdahsDyMRERsP6zH9p+ZlOT7WJhDDp10Y1
b8ZepyPxVCKgLSXHSnRujJpgUBqAshyPIELCFv2xIS2dcJC+Z0phYAApQzMBeELAhOZi0TLoNRCV
+Olm7NEUR/jkuEsJ7av0jTO+cnZnJ7J3wGseyv6i+iI+5mnV3srlQVbeWxed0CaasJKrU9LSqAUe
KthPuk3jx3RJ/9DqCKqBlSfVmDOP+zjK5jNZgQZVGuwG3DoEyEZH3clPEsaQVk2rrEGU4pWkMVC0
8y8qMCuTcAaKsaHHrdN4IGaVGVYgx30FwMqFCGzCYy+Df7IKZyZBMxiXKqGFOwZQWEBKev5m5iCW
RN4aFnzYc40k8YeVAr8j7iex15iiATkjJa3KTU0JZ7O9dQBldUJA8knfBq61FZGN9+ySJB+yujtB
uqVyX1ceBBL3efHYZzockgRDqFkgGyapFGrHeEndK9eBd3BjOwlByGydVAPuRtx6ZQHlm5IZAEnZ
nhN+yfOy1Zccn8PeMP9qI5/RuHHWlsrhqGUsa8LTgtXklt2jqHt0Z03B2smzop8NpgyDLx+RUTk7
COOQbzB48uPGbu26AWMBb6UPH7nF8JTUv2ojnd48xG0L+Um05zLHWTDORUwVxvahPOsMJCD+Zjp1
nTxi/YAaE5DZQ9wRqlQMjkRHiBjvLVHYT2mdP3LX7xpinVMSilowdH71OFj6Q9UmR5/eWS/Th5oW
pULayMSHjvOQP0ctxUytArkphUkl5XVLeqTXXKSQL+7IFMaU7UkJe3oE7fbuGbXxPATP5BGBmNCf
2jenry4a0fTtbD96cXeKyE4NktCyyh3CuR3TXBit0UpP/lop1R7GuLn2SaBvtpUOsxYlYTVCfujc
RwRcD3T7WW+e2szdVv2waTmX0aNignOZxL84I73QvGsxKiSy0/XxhqmboztLqoqOVDFbxRUQDTd6
MdQGh1LbwszDWtLQC8fM9EfPd9SsHEcHuQl6tesXdBbkZTQ16UVG0avoUbFbFDPbQMlgJQjGInmq
OAq7efe9TB7socQgVyJINCW5wJwQbil52GWv6YRUxPXFHYzqUnqivmQ2CHXfNgBzL59rahunMADP
taOqA8EJ9hGIZfrYMCOLGZ+eVNe3Okc6SWT93HC4t9urrJnOtsRIsLUVb5gxoBF2QXOXou/3eL84
CvzzhU/SaiONbZDwfZqU7l5k7WfCwOAyMFx4NetroTz3hR9aniTx4rXP3eYOMr0E3qyv00aeMEjY
Z65hQjjmx8qfmw2hQtW1r0lYKEhbjW2zePEheq20nJzsCDJLX8mlcAaaUHZpKE0SE63ZCB1E6e+q
9l/iZJ8m7iFOzI+Blv05smEsDyay2WgsxK42T76TQHg2pXYvSlIIjRhvlB/gAUgCtFeMcd1T5Rc/
o58TC2566vT7EQpQY9fr2tW9GsTzuS17vy3MYtUPQm1Ax1AgYWPuvW3h5GT7KsemfXnp9aw5kxIc
Noz24Fs2My+BSdb22aFbJnbI3fQqpKoTef2nyiqO4KlDobc8ICkk17CHU59ZnNXyonpIoA890IJd
WBlWONVjuzU6I0G97ObrGIfsTfe0a2cVxhtu+f7Qa3uyXct7r7UaUF7CWO15zrkYS6wPfZDiqCZ5
HjErg02Qj25FjzwuSdkh7kjuyP5OGnLZtA5HNXMW6l6Vl2sPRiiGDQ5eFZ2qmXei8VG0ya1oxm6v
q+YK4IGeapIgtgWi9+71hFt2/Ivb55E69QyL+GDF/XxpYA4/zDk8+NpQZ6Ro/XpM3xqjvBGXjPgo
wesuLcpR4SdM7aXurrmfob/2qLwbg9Nj7xJpImiapBm9qszKj2w1NXlpDITs1M/f5kJch241DR9j
130Tl5g/JlkcbEQTT+eiT3TMyFr+4C+tHeXary7bMeGuDsmz3skdpz8p7SFOjXUXIrnOj64p/iEm
j46xBpjPTxUNPwLdRUfqb29adD8sKG/oIciUSkKZFu427aafMYvc7TAVp5pEVE6nC5F8NOgSpRGx
0ctH/z1YqQeNvc760OUkk0aeuNBKHBxSUzkIOQZgIOS+qYVTxgtu3AfZmpog2vSe+jL1HNlhbpck
aAIGRuNI+bDQNDS31d5ik8pd6/ZOG5DlDVDSpUN3gXsB29bAf6HQa+J9J+FYcyEX7ikQJenY+iu9
InPbDmA27CgwHofe3BH/m2xnIDZXbza7x8bj9WdKcJ3arzjxWfgwPe2J+L3XBWZcz/EZqBR6c/z9
yDUyDIsz6cm/ghHhWtmmVA3Zt/ZYrCuiNooR+rKcDP9l1JVcHwiiIv9Z7jAebjFK2A3JEaa7ItVh
3U+fNZGuGbler43mcHgKNlqxRc20kbSMXDb7TJFk1oklEtMIZZH1t1qlBDSbXnJga4zfG2YBtq/a
T9bDKTwbIiagtUgOc9A1Ny9/Z4BBMKr17BlVEFqtcM/0JmeCExGhmt2DOwxYqlwXurUdFNRvfReS
IyseUBnFq0YGM1kXfrNzg+qEFGU44in59sZ4JF47wXoqNFYTXk+/1gIG9Fay8fP81WilfZoqD6ZK
Wt5KhLr8mymuXYbwb3SQEbg3rwEthdNiZUTvuvLhSJvNvSyC8rlsoQXSWw12hdHSB5Xul535zJOK
kmqjng+pF86Dk54UuPAQFV69jecL0rulxfcyGsZnvDfM1KOZqq8JqsXMO4zuYZia+VXUcTiWAShV
41bqSf8YJ51JDBZztqQK2tfUaO4E5pAxq4qN6iRsGwR6a2Ehw1ENRUghR/reqStozHjTUzAa5uNy
7kzj8sh7eM2itPhgad310UAXMiCBMKkTqopp73OSCIcChxO9OL1oHmvh1QS+xpBbAr1dI5zNaAQu
n+SnO4dgsC6ddPZNW/ydhuSxYNhnttaCl+ebfx+kjkJCVgNHIRvZSPcw/K3a8hVcn8uUtViLaIt9
8t2u5WfjafBrs+eSpT+yypXdIy3YgmQOB29BAPrFlih7b9v0WrTCsIXYYRBvU+y/qIIkI2cURcgu
3q0SL6g3JrImTHqrwgSKmSQM7rY0KHWAclq7IckJvBrwgayIv6ci2siYfbyJnkxOgxgTd20PSXxw
LyNTNb6Vsr4zEzLq429NtHsLNwgcaEYgIKfm4tcg3Ox6Zv/kLTsO2RSzRvMP6PVCdZlbNE+WwfSS
5l1iALsnHmPc2A2kVK2nfeR4jPiCc9PPYyiDxkfT+hdV2KVsDf3F4sDRSCwJUd3eUs7jrYNYoNV3
jYYd3G2SYeUpiApK/bXdpZ7S6UILZxtBBz7kxIDYBOvjcCbxOS7XEST6Buyy0xEHzo2wqvP6hjHO
WVM91SuNPm8RoEZovOxBVYjtsjEkky5qgP7VkglXOUiOiiT952QOb+2GJkmGzXBj2HQ46tIAsALF
O5uT42R54TgwMirKxxK3GLxm85kth6FsHzGVTNsH10HcAmKRxUZWMJuAzlkx4z7UXZgsk3njkGLD
6+ztc3+ILs3QfyiqcKuwfsqqtG+BDoJzsPpNC/nU97ZiKrWw1WL7tRUtw2imJuRmDzOzd0qcGsyb
wVsQG+8RlAbl/rWZD7jWex/IPcrLrbTgz07NxrWvXv6cUMsmxVlH/kxzI8Y9D9sQ7YBH15yBuIbb
EjT50WF40Ubpd1fzvuiF9oodszx1OpyZ/BYJ2o/puCgRus++/ErVTOQk9yeEg1N2cVPE4b4RuVcW
gktQ+MVLXA3HbIQPZy5465zJz9HOvHoXCO1hmmFjYF2e6TjOOO+kSRVB+NyhJD1qhU83huxBwoM/
zs5BtBTPtYMeq22a6jBqmfbMwOxKy9obvis5f9DiWdNx5BsTKCzNyqapE/mUXRb3hX4txb1yEUs3
XxBUSU63wjjjvTf5g4ou2asLsl1P/8IoQErnrDL9PjkBNsTfSnCubCQXnzKmiZ/iro/wgMJSx1DZ
3wYGUzkyOIddAGYzer970hT0ZjQOxo2WLuNGVioibEFgZEI7QFDcmvmVuLJNz3XYF3jFaYxwI7nF
m0FR2blb0T4GhkUR9Uf61n6Av13NxEKh0CnsA2RIkICD7pG5rIJzufNsNp0gifM/LdeUH6t7qhIy
3PsSAUgddJvctZI/BEUfBtcPXkj66A9zbnAM6rxNWSfap+H3q85GL5E4OTY3VAyJDVGBHipRMeVA
pD8dnThn0HmN8jd/Nw53Tez8+BgFMOMdLnT3wuRgmF7bwnu2s8jatCXmV+HoPznra2YV9kqMm9aJ
PxD4HUT8Q34jYoZ+LTIaxsYXF6w2/ZuZVNfpaiyZ0NHrHVKCStg0yzYK66ixN2agjDWjs+6ALAB1
YgxdoiuVtp5dIe9a9FxUsrqZNH3PWtcwVc2yMD3hOQSY4EVh2etPnZ6+gEkraJFh1xnmQX7Zs73R
WotpgwIzeYVEGq2IBsggdhhEOhFATMsoVR/D5H8niI+vTSeii5kzwvr9fJrgTBiZXYeieNJGcR6W
QSiZwETg6uNHh2ZmlwkCzX+fcvMfUY3CrxxciyycCXP18mWTi4qklyz4RhM8THk8XctowJTsM5KI
AgJ1tdy65Ym6LXbnIQ0wLxIEdHNGrDu9lg2fjDjkOuuhZ8n2sQ1yhhwNI/1X6uRVy/5Ga95GL9ox
eakVaDzgnwx8wpxcHNQ+rlw5FkEH5IHpJCsRpbL24+fJ5YQWvwfTqz+9eFkEn5wFmP9bENsmlw/a
+pjbzEVHYduQO2P6l/qD450NBsXNALNjZEaTvSE+WOs+werByFmf4gC8glNzMqwRFCLPCh5aJnIa
42KDEmSAjuDgvalGskyDjWpVaCXI98Smpgfn/FvssnbP3Kyj09hMmFFpwDAki2kKaQlcjPpaxz+W
pXDAfS4d+N4fQcpDt2QcDYk6opFE4tHaG+EEfk/utDZKbV0vbRlww0lRhFBcNsBnEsjUYubu0Mii
xzHkfSHU2ogpJoR92Hh80anliNGm7KnvrJKZ8chsfyW1V4e+l89xS+KUinlBwYGu+vYJvxK/OeyR
zqRt/VNzl2Tivav/9DBaY7q/JMIYMkOH6a+ke0GgFE52uZ7ZZaKeV5KxQwM9ODJB27j/uwWWXrAy
uJ1kBEhqRoDa7SzqdtSuXHHZpmeRX+aNbBMbh8EcFelGWuTWjc8oWCrm97ns6cAjSDduGjb4rvug
s8vIuqbZduBGWOeCjrqCL0gj1hYQfJ074amr3n5zXDIjoU9wneZgimJ0JfGT5z7H+bAadToi4olX
EjpxvTKalgjiZr0gwmOfq55VUwf229if6M15C3v8DA1Bedva3yyD0yk/DlzbRn80amvtIkAYBcGV
+t22wiWgdOAfmWcBk1EJ7AFLWP4TdS6pMeDaucoQaG+84F/CP12DMlEs9xODuvGPa39a8d+i3SqS
XNVL3zFm1R794mCh8JS/x4Qfj9qav0e6xNpaSFLbK4r5ldv8ESBw/CI0UBxxGF1pOqFWHKhb/ysj
ykGR2Zc3/1roHEgyVjXyA834Js0BzYwPGuFl0AKsQO4KbyE+NI1Xk+gvwQ8hFUwmCtkJmWDBV+S+
+36z7vgpdmvhu9rOBOq7BVd8CizD/m6Nn1wxwnDKzVBALW5gVND34ZCzy8Aq1eSLUX0PGUNOeHMe
P4FfkthacCAMzBwuHqvioJFsAv8+uSPdTAZ4NQpd8Ng04RmolKivwrzKkn3lJ2XoVMFjpXfyxTTQ
k/TYfUIvjfyPqHllSmshhr8Td4IyWwwUQ+a3OQcHkCDjMy6D8XlO+40S4wEdvHoxZ9PalnQZdgaG
5bdIGZ8Rl+E17e322becbe9kX2QkxVdNRMOxVQwXe7CErW3vhznTDizG0HGC/K7nuc24Vp50ofJ7
Jkr9FgQbRM2CQBMygZj0I9xMqM3oF3igs8g+uiMmTO8IFg9mDEyF6lxsxYL9a2ZTf9T0ZGcQTn3/
fRg4gbkdM4w4l/rZlSlwB1fDY2qo4NloZ7YqNuVvDsCcMd3oqxgxFHLvcQoF1Lw3aPzsHWX618Q3
G966bvySMV8xAOFNx31b18bRqayfuSPN3oOvzbDMwS2Am+msY1bfmMxOWox1LyJV+ACn6F/nZpex
50JlSl/s4lF3z/89NHqEzDgJydkT//vp38/89wX24oUiIEit//sD9nbULjTG6Qhb9nlcHmZV7OOx
mWHC8CyTfcqVs3yoqpS+rpm//35Zjx2Jnv7faGxrBpmxDofMGSdWIv9dAbrdp6M5n3//QMxCP9dp
9SUSSMRE7pRI3zDDoeR9h5Kl71zba0PDSbT3pk+fZWP9TVWcnwyHXlfgRzSdjBFpU+tmH9qCeam9
HKQv85slqK35mFdZyW1m6imLdifFcUqGH36FD0do3lt1GdR32UTf8ZA0ZB6l9r64aNM8X41K/tie
7D66AehOEpM1RlLKh8nuP7bt3e7tr3pqoq2aRhEqX+Plneizm+JWWtF9tJHW0k+Tx0yjSYHFs7nk
Lm1PVzN2lUv7Mo8M+490JblthrYaEjrOcxaQUY2Xf4ckcHw3Ydc4VX2UNeqKbIBe3jTygqrc2wlt
Zo7Tm3c9yMWfTLe3iQ57s1PSOucaDiUzN65VHMF2If+dVmq3T2r5rWQ/3AkytNaSoJ19LOG+ooiY
H5KYjvpKqiHe4+Yzx7tWkger++gAKtNZxcKtj2Nu0jmzgrQ5DrhFdqT17w3NWrd9kzMfFruiAjm3
fGU2e1ssPMleLVypJfWC9A3NenS9LTz2L93eFI51tvtB2xtNZO+6Rvrn3wcsU3Q0TAGgFMnubzvo
90GLUrozMEfolWKlihzJmtvmzj7qSBo3l7YRnq7OX815BeKWMGv0/3SWfr/ZKeiCEBD2MINIhkq0
/F0FQNn14BkNgx++rk5mZJ9Vpu3aSnNpItheiDTMZ9VIFSEpTBvysydgfKIq5mKre5Njr3ay69a4
eQaI6pLy1uuGa41PYiPLztgy26lBuqJZMPx/quW1M4fIWMPHPkzd8FO5DMbbzsPqnd7yzCtCIpK6
bapIaPO1ZbOfq594efb7qbi7B92OnqF1N9NCPbtZ810zSn6QY4nksRRqjzEm3eAdg4OXJtZzW9Qk
uXUZzpXlKfh07dh6jHh/n6Zcl5cpME5N42AcaoiQTuioPvktKCKfPX5siTbENWs6NP/hYZcfkwG9
x6mD5Gj43cmRsr1khMSv9WZ81CpUikDNV51XojxMyZgpJ+8tLmcNY8qqGGheT71EZ6a8EH3mQqPS
vbM1mB2jRZuo8ypLt5M52vcEouiauBU24KBGLOGPw7vMbBpDfT//cWtExlU1siHF35kPDD2aaDjV
hXX2bKzyHKVwQ7VuNxz8wXyUy7PfP8WShzBi6LnygrFC50y+wub/fd/vh7/fzIV9tcVYHX4/9d/D
79+leZYGpIyA9/9+5H/fOhhBuY0lYJv/fvDvn7bmdGniItnVXbzzPfuzzlHmYmlPvO2oSTozDKNI
0QBRwovH4H4Ul0XidZmh8basXcffZ7XXL/oWU9szgzBOmdPc4iRwr3b1kHqzc6sjo9g7DW0BHPMW
zECf0byYYJB2zr0iNfBzCABFCFayVWslnGTrubwNxrjY3r/nIggeExF0yLi4/UmC/EclKY9GQUfJ
mTtJrHNOMFTwKW0oun1/dlWSkAZluYz0UWiw0KPBFcXf1uZQ7+jmzjPnx35JJTY6Gm+NIbUwyPuW
qHG6FqZpb4ylqUGTc4SdYSN8ijtUpLm1tvTor5vliyqgEw9SpOUqmJth22LVO/Ya3RdnEvHGodUT
+r1yVy48bLSUWpgk3gMa3b+kskQ7LCJgxfruxYww1lqDE68DToZW1G8QYZkH3+i6U5q0zd5sxTnK
2/aSLmms+tzOq7olImpqafEr5VyUXTfn2mz3EbKwXQyCDauQRKxuotpp6veOJTr0AoLHvGY3Mzn9
8C10jFaeJQfy86OmHR5wGsDkkyDskVWhKrEVm00q4TyWAWeJ7JrV3M39gDy/qWPiA5245bDjlOcI
hE1dRymixUWRMHbZJpEdJzgPbSsbmIb0J1GsN8SJpT51new4/Lb+X0uhD3Fcmt+MtY8IqYKCcYch
PTTwaXAqZkSjFcD2RNRfk6sJmpLauI1GWe+rAtz5QJFRFQJRavwkUEas2KV+zMp6RuhbhZXiPI9M
bFXh/0hKogY94vEyrOF74QjjKFv+QjMaHpJeLx4dXAmi483C3c/x2ILHbczyIMkdHIrO2PRWRuoZ
NhK2GX16kBU7Y6ZFhFotT10V0QZYPuq8jgP/f8+x6uqb8ckss3mT6LOz1e3hZQyQI3HSkqGc0epo
Q/ZHdOa8ZpVuVzZp2JvMrAJs8nDVi0Y7NxN2yXYc7YsJri8A1ed0uPPU5FY3RYn9aEgGR81tCBJ1
sWhPkZeonXSQAysObeaAbZ+uO+v8cyWhlicjVqssyccz9Mgv1enDrh4YFyq3xRnIIXpFznCBlE+F
hebkV11r/zQM8w+28YMkWjzkTdCdTRyEvQ8mQkR5/1DSuDigTMMqWz3Dh+OFUYy8ZIHtYOxzitq6
v8yBtbNlqRM8qL+LZb/0rOQRk/mKmJDPqGH/Uhq6g3GwgcxTEwPfoUORXgo7edKHoNiPacxstsr2
yhUrgyCbCwnIGqgutu8Cs7JGYW07eFbc8cmOt6Yb1/cmgk7OUUBD5tkDYiUorlWM4CwWqzDXo2ts
k7WUaAAxOh/Ti5ByRsLtTQ+Zy46/YiSyTwepPQZzuh+khdg46l5TTqPwmVEduGxxq5hqmuyWZSdo
T76ihmgLZ186Ax2lERI48mWNcnXsWnn6EAR+rIXGfZw1Vb7NIwLnW4PmLOj2SlPYUVq66F7n/bhR
qZ+Rx9dM3428/2aGXjIpmuNUgyBv0gecNWj2if2vHLPiyPQkTHLwP4Qrn+oeIZdfQI+bCpluzLgW
645qyI96XHAR8d9IrRCR0EtN+4dqcu+RsPxVzgFxqVNrNGXJ2hnw5aiKFAyiuI1wRnncC8PcqYHI
TZRWwbYycvRGVCUxzRndIHMuWPINhXCom+c0xLMBtKaKDwh8zoVHQlNR9hkaZVKsUwkxRAT92zCO
W0OwiifeU0luv4pY1nE+Hro/apj0s5ysOyfe6q1AQ7OqSykef59WxrtX+8MSW25QOlnbAmRJqYLu
lqSTc85dRFqz9TzUo/M6ti6dl7TWdkFlHpmy0Y3DmblJQUOYOCXXMog/EBDhrfandysL6L0ahrcx
B95xPRlD03vxm9lZLUBEQge5oU1FFHlrYyyhl9EhkmtGLmY9CzoqZv2hjEn874iPXGa4tOhT6a79
JGcfAT9eOgA+A+W/ViMFNoNWezvSKigTGIS002Ax+AeHWnBjdoo2IiEsGHpwXibucx57JU2H8WuK
qxenbwCRVH+GrGWcTnN2hYZwXaQttGWbAGY9j7l2kuifVZLMYy/T6MJ/Ii9cbrz50Dv9tEmQdaN/
j+io1NTI1aNK/f6khuAWB4DutT+CJfChahxzPRMttqpIT5sq18AIqy6utNxrZXlbP8Ngldl0QYaR
xovqDHPDwqBAF1ad/mjgQqrplnoEXKyJlT5g3b+MqVHsxjZ5Mtz5K00MxLCB38LFXGWZOe25n/dd
KtUBHdvdaP8REVbAbqBNQeI+3mebGn1cWAoqMUmOwP9YC2Mlp94HEsLogqS0mR6fMraSjsXFaP03
TPL+kR1FHaU2v2hBjAwX03GPpX52ggEv6/RoiBIPpl6hnW5J8B3nnOztT7ucrE1Pr0OvP9wq8E5J
Nj2bLU2DyaZflAqCjOum/7HNar5a4NQKAr2MvB2Pedk1od0yIyCsLdoPfc7Bwpu5dwLrbE6pd9My
FlQtOtWlWLKRIu+aZ8K/NkL9+KmIDuny7PfzM2bgErlEO4gHL8gKpNkszEVHM7LL/u+hWT5ycbcN
eEroFGf1yKKqk8v3G86XJTGayOXh93O/H7kAIw6mUTCIVuVRZrq3nkZjWpeBfNZSo98qs/gTNIV/
syhPSK8pLp2GosKS04E4mX7jD81wyg1oPBR+tNVHY08O0kLaJsGFO1vP3Mc80YuTWSIeZbDCh2VE
tKDD8BOp/OIKSQmWIJ5lwLdKKyIZmeg6iSjPQJvxQJm8yBXL79GN43ulSOIoh74+tR6dMjmSwZ5I
EPR1Z8jz70e+WPbWjkvxfwg7k+W2mS1bv0uNLyISPTCoCfueVGPJ8gRhuUHfJoAE8PT1Abon/lun
IupOGLZMSxQJZObee61veWb7HeNB8s66fyBKB691Qj8H2UC5UbWdvOncNRb3k8nw90/O6+cQEHz2
+G7a4Tx57njOE6j6I7yfgnSmIeslctv56xiOp69nCF81J0Gy5LLDoLJP746+mnSEWHRks/s/Xy79
+pHZnjz929fBn9i09SBcLP97HNwMaqKNPKYz3q1ZtJk077ge5zEn3bHlyw6G5X0AGW6XBbqz1jWI
5VR84rQ8+FqESyMQgg4snymNguVx+XIqCywBdUpPcQqi2z8P+ZQm9O7Yk3LfL8SqhwVChnLZp8dm
Ui/LEwM756OTBblhjX6ZuoZVd37jPais57zWNsuXlofErgESpijEMLdY5Jl7sH/YaCM658mAAngA
DVVp1b4sSH2zkYKgPLW+5UmlXTqH/biAvPfdUWmwHs0pPI/0qb63n7h0h6vpM6wMx9cg0OQbp0+5
07Xg00h7dUYIU66LUB/fPcsdGAP5DlhE/jo5jAtwxrq3AODIm8IuNBYjMmRlXkcPQerXszDLoa1i
xlN1D88gCJBQggkxPWkqeoURy1QjLqAaniW8evQ1ZbvuNcjMxRhk+2QK9W84UDmYc6i2qBBCzlX3
NOF856Pp/pDoSNaDk+M36gH0R064W74+0efZ+z6xJin+sQ+9bLcpA5tXt3wXuK0uXtz8vw8tscqg
IGz0HAlxSMu/6qP411Ng0Web3DQYxlMsUSrzn5dv05TF3WqxOLSoI7vWcml5pN7DDGws2W6pNinn
y0teDHscyUjFgyLaj24+Pqn5IaD/h5I+3fUOqdKB39pPvsI34jryybGZ5wvdJ4a4ePa92V009d2q
bIdym9U+vXLabRs7HSWfpkX2u3yP6y74meTDvVfZvavhykykKTwZmSRe+l06TXkey0CAANORkXqi
eqIRQr/YRrGRDBgNyL9xb8sDRUyz9zQcS1438gHPD//8a4mqWUyJwkb+r//w9acu6jdRwCL2zz+Q
lNTf/GzjkkjzzDIQPU9t9mxrrrp089/odjSPNpO07fnb8qxEsGu3yKJoufTvVopsKeu7FzsYSjo2
mCscnVgcv/NTXApVuklwMG5QJtbHyO92i4BoeaD1JfGFDsNaq1xxZK69Vu4Ohmp7h03+zavL5GrH
nJ7cpO9QWMBImHz7wm+dbwfdaPdOxvnVa2aZP10Ire+BV/dGdnAsJNx1A4E1QTtE9me96V0mP5NP
+jhMCpuhOjHfqpnyVatQNmVxwgjb798mYcwaRpKG3E2k0vZiZNy6iEnda588Bu0PhaXYo9LI1n6q
PrPW/NHQb9hpAGFJFTRgP/mFc/aRnNgJ10A7Uo8SoukXqXdSEitkjXjJG1oMwdARriEpOVmYeScr
5S6rRPGUcDBDhcmBnYHqCe36U6uBlCidgTukGeZhWIcF22KjS406PDdzRoPVcjnkim6GR/28giwQ
n3D1fpgR2BYK+r1HtAlmNvqqVfuHKX96sOJ7mvbYNijRt7XnlpuID3ftCQn6n6bcJfTfQ+WIQ8R5
wplLEvonP8m1CCFYmOEGUJ/BRWNvDTPQn/uIcUVXp79jGfavHiOjxIkazPwY5sTYGhcLb9i5wBJl
RN54KMfP2k2OhMA3p6R/qU2zPDsGFrBWdzk+Z+m6S+TOEzliKente0maX1l5tNb8RJz0JH9xqYm3
fODqQP2mdPttpshSGfe5Wntl+XeIJKP8SWeIUrfvglI39vxZiS1sYKsDsQoVCViJWVgnMF9rck+9
M1h/mhsF2Ag1WNlZD1EYdISfsQHN0wdELCeCcddqqE+utL090c+0IFXU7ouGLlmfP7M41PuwZHfX
9M7+Vlry2IX1JxCacpVVcLkCTr/MkzQOa0b6qzWdicIeG7yjELalyUsKWP5kqBgFGCskwjpMaOOI
o0FO4S5IWCgAwWWr3vV3ECd41oAYNWdBL5lN7JVFOE2ZMTX04sOYIcNqzeA8Ok5/IP+04Rg1fEe7
kTILN8Wu0hX+w3Q80PeqVtDLEEbXY7nhOEjtvSF7GuHyHlKbfS2FBbgCC0hCR2NE77gD3IxYR0j3
TkYNdBRXT7ZCJ1La5QC3Rh9k32SEP6aDkrPFOdc8LJO0wgI7+84GjIVLlpeJ08W6jYppFNq8VUt2
1i5QxWniZC5AxW+reUdLXLpxRUFKZtt1WxSJ9ZrXUh9MlV0o8bJ13wttRw7iboiheknOJnSJUhMm
ViTZkWyjKNClBk9k0tkgG+pvUzfipDImi7cVxezY0vp0r7lTiIcc088mU+W6k+hDCuSq3Gv7dMjI
R8nwnFEJHSJgwVfHccItzTGSEnwWDTelNrNdRhsabjStsonRTX21LzrONSb6QS2BG0IjC/1gm3lr
rWnHm2QinriTxoIANpLy6zCpAKFsJFE70gV/AL4t1o3Rlvsu8qjfR/2lcpgsU14EtB/pofcNIvwU
oO1gmWCBhHa1nXS4+D2lQKxwH6O8fGgEiaDw1fNVp7PyIPWBHcTEGe3G01DKX1btf5TtRHzat1xH
HG/jAFk5MCIs/zWqcP+lqe9dk6J9LwvoMG4U59fQDX+q2PhuybTcGxgnrhOLq06N9Oyq2askUawV
DUEGbZb5Z7ol+TER2aW2JZgvEe7ZGVeSM/AH0OIfuI2+UcLGV2t+KDlrAw721rpNL800QLpMNC2a
arQxRWFogpezM/KoPUJSz7d2eoINw2C/CLFnKL4jzNEDmFForSLM7xbkAdESguyHLqByZW6s0f1t
1+JPkvghs714bfvpu2bX5cNTsD2iiJTQ6X3wUBy1BhwkOvjPfnjAglmdOElS2XvEc7iIrw+ypg0m
S61E3To9mMb+0mEE0RQSl3gE9zAKvCfVFD6iEUBz50heeSfpRwRSO0b55+Be2kivb6Ej8RfDFPLV
R6/XSEwBvIakwPlNkYCsR47dlAn2h3fXGFtk1eGsKENMVYYSp2OAXNY3jV005fohb70f9jQ6p2o8
FHo5UC3O43xaupYNWjiZSUJl/Zp6KTJ5FKESWZgS56lHNNPN+hLi1NY1HBc+T7wKQqPnILleBUyZ
g0jLTe0w8wuZe60aSxLUrCqC7fuB0qU1162PLbiIGoVlmdbzzLyIM47sQcOgkvzhE45+/1SZHISF
th9opt4Cht8Wd/ytwkOlF5ehDozjaCMIKcIo2WjKMs5O/yvKzepaC0kmglTpxmIz22BfMlZe5F4j
WL6nlnSqA2FcEfL4eks0jbXxRPEeOA3S53H86JSkIxPhe+0B8eCQqtDtg3lzuxQlQhb/Rs/U7yyO
3mwQacUkfsy3guqUJlUyzHiCCGZ9u6+kQ2yxF/1tDaNF/9uUOE5wBUcaPL3Uk6t4jP/mYeLtqnD4
QWUgj3PPW+kzD9PpGE9l2lOJNWrftTie+t7v1yFQp43U46fWFj8sDH6Ix6rXDHv4Ralij07lVyyG
n/Ay9lqJ0BdMorFp8LOjsD5mo6v2Ud9XFN10K8gngq9RHmVGT1RHfb4tIt3ey4mMW80oAL8X6Pqq
gd/JR7PK2FH7qWmRedBix36vhPtS2QlellIDnNHr7dESzrTv59l2i7Jpl4decNdNF3uzBOTbjvp4
kO30BpX7oSMN7kOr3Q4qZZ1v25lBSQIb1NstHWjG/TR1N21FrG+fbOKI7BYMTE91K18cpdTxQIUN
sEERaJfpoMJcPm92hD3QqHSLtEGI/ledIf8P6WJTPL2uexlaZzeTMPv0Ldw792Zr3m8vn6xV1QJT
rGulrVPhvQU1GoC40gAVo2lWNFme+wJ2fxl9pKPqbwNuaNpz0xpXiX7mdOft0KNtHLjRNHmaV4EZ
CLbKiGtxfOh50uxclePdxibpDe9+kdSbPNUZP4EOcRn/rBpj+qnCcFwF8n1KkMU5aQrlouR96+0f
Iw6lHREQzdpSBl7/1ADoo8ztFHXPE2M6BmxOtx7lPJBVprmy/fpvgslopTvVn6pkGRAt8uLmp2ky
OUfuLncGmUC09bgME6u9aGXSr0ynQiQXR+7RbHZSNwHEO9GN6eInksRp23ISNNMuugSJdzQGcMJN
7mHl0jgILg9W6GYPPxR/KoPEy6ahYVtVb6U2/IG1oa2tMhl2njT2BqnnrB90xDtDQ1VaxofAZlk2
85hhRtJjZ7DfYiX5ZTiAoS4ud1P4J3ba7jqYGodQwSu0Uz5TJK37DK2ukffaOWOiAvWIALaJxTv7
balgX1Y6x6io+Gn1xk9OIfE2waDOaKxQ575kNtPFH7aa+ntDhUGicLizNEue/S6+wGbXEcdxoupD
RTZgeVMjGUZpY/evtDiZFIfjzrXHYFtAxHgTmY3uWHZ/jaRLN7l1LZq6v2oaanvqBbK6NDx9U3zF
tD5tUFElWBTILUEqstGz3EONYv9K2B7oj8Hw8XjvzJq2jz44h8mooNEkBQyx9hj6oBiRgo4bEZID
ptXIP7US32HR8I6ElOS4bDeBxMTj1/pz40fGliH6QdVhAM8b5oKZaNfAZXsHgsYca869ij/J5psY
yHNIdG0awEA1sUlJygSW+JXr1S/sBXAUScJlYF6+6IFFrF1CSEtaMtfnli+ppdCoUooKJqoekLkC
rI0sdcyeMtCZHfYHCkaGBzn9WIN1p3E41Eo1Et3o+O+V0be7UpsyCF/mMeowViD8AYgbfQYxoYNO
W89x1wqzWju2z8rwva079ns/J1kaZWp3rf0czTjQMLdome/PD4w1fzhGZu9VwpU60ydYvsVLWiIN
jyYWqxRMXKl5Nc+UrLWySXEd0N9Ph9xYNzbsPcwe+GYn24ay4RM87lbe3jbx6nXuc9iH4mUBo33R
vlObya0VFjuSEO29o3T0dyNdbytKfztQuveur45lyMQ3m1XNpbL0E7EEz2Nmjv83R8ulnuxrZe4s
VOWp6ax7MM+gRp34mhdYf8ZehxyB0rvzVbJxkkG7uxk7ZFqZ2VtY/xrAVL+EnoRKFACvA64Il8nk
7I5twFkVuelsYuF7T2FGI6SfeZE6de6+dZH1GUreDYJpsz7aWzPl2CkY0gx2lN+bDJgr0JE7O1hO
W7GIHqSL/YDWdwcjb58UtfksOlsIl24ryo2JeeVOSOWftvF7Nl/5UodZwb0g5cvyLDuahh36IlLs
Mf02vkY5maaAj4eKc5eW3Bfs2+hpt4VS6JjGSWcegWxTa67Lm75wz31DIuCD00X0YKlBWCICs4ho
Vs9Js15nir0fw3EJquCJNVYx6wm3RWaiYHK1c5OmMeQCBj51xUzXqepbK0PnSvN5DgHASTbnZCwg
dVo1a0uDEVHbQbmujapeg1ZDfdIhCJ9PoA7uVJvfbs3KSXk8BwM0pEErWVtnrYrvobKnk6Ty7Cry
cjQzSa5Uq+UxwCqRWF2ir8kSzbb1oImDqlzj6OgBXpNY2l/hp6ZlX6xGYxwFd3pVxsGbXlbTZUKt
tNd9771J2vEU2w7tv9QiRqNqhy9GpfJjf4+9kE4cu+5l+VMQ4f5onCp/Glp3Gxpu/8rTl4soIBMZ
1xynuOWhY6EoymRVQym6G9J7Tgtyo326D6upp5glyyjhAo4kU0m32gQaAtlWI/aUM8uTjtmIQY0j
XjCDYDfTo3xT5RSfOZ3489TqJ1egOp1wnR6nxgf6hG3KYzXFsvNc+6Z4s6bxOOCKbGfsZqzx0kIm
BCNWhNUSfQypcNyJFhVIbqB7bhHuIsCORoi/c3qClnQQHdMZsOWO+m6wsNbXfphjZGVXiQeCJEOB
lDpMfn3xPA3zKwdgCQOIU19HCju2R4GGiBwnbCSWlWzC0NPY3jl2e338gSP7rpkasjXuwev8t6FL
QgTRzHbHZAQwipyxHhr7RY7eqw93+iY5J+LitM8V5iGGzNWm62iVYI4dKBBH1E8a5g4rhxIjSK9+
oOLfcCUg38g1j14q/902k/iziomfrOydHqCUybXE/frEozjyKYTIxxLsE36SFrewCsTnEGYsIQj1
1pOKwElY/t+qxBfMkTw4a2Rtx6POhDSTiDxrHd7jGIX9biIFkI5MmW8AqXkHD7PIGyce2qQD2cmr
ojIL9K3JuNdEMe3jSr12UpwI5eR1myg3ByXCXcLs9kox0BxiUR9b2RF6oYI/oNTWgb9akq2CKISw
r1Lviohq3Bpi4BxMbvbTV8JJ39J79YjzXR6EOYK8JxJjNfiwjTIR3zizcrgew2d2EuitwWSyYfrZ
8ev1a2H2JqznmtEIZ0sEWn4YH2z4r5uoxSSLRoBPUbacy6IkOwwklxByrT/QW2c72ArNtlAjy0ij
oahr2oNTTMGTAtaU40G2J1//ybrBUGAyx/3k2X+61tS+0dQHAjS/X1CZM5rGXMOG8eLHpfuUEtYS
ZeHRIHpkhZmsRt6Nn92PrK0ZZwiNmNnfmOs/5h382IagsQiCvpuagfk80GyOr9Wf2rdwl3MZP5a3
2y17eVhud7zCDB3nVo7NTl4xH9oGBmNnpBEu/f4cLx3q0crzvk3+SzB20UZXniSWCijSV3wyHS/g
/1Jz9197W4CApVzjyn5QXUfEDyI7l4blblPSdnepjZOmYrBFbe3UB41/PiA7BlwCy2rdVaia08ne
+xm+yJWuJb+xPOc7QCybgVJ8Qk7beBm9hE5O+xxV8WsO5Pg4zvlJIHLBdQmx6TE3ocnPH2Lm0hZ6
Y5+XHeAr9XpZpLFhmSflVTvi5Y3bkhTmN/jYBtew12Ztk6BeBwezabWNFst+M2GLvvtS/8NPh7bK
+yBo8gBcCIbQ2Uxjqb8CdqCb3Jj9U1qWp1Dp7w4N0yetQxRS6urnoKLolNNZaN33L0iyNZ+tprjw
r6ol5BxDro8HGHmCQWdnB9zYfTQtIvZEy9FUagwmfUf7BmG92ijHOrDJfKaIq9+nkT421g1iZhBS
gWGdV+/GQMBJ+NW3kklJO4PwJ9ysjNQ5OuN+JnrWtEtOcnVcXtJkGn95mrbqRiNBnvwZgkG7Fx0a
v24I3UsgB9TV3cwJC+QldckTt8wQRSY8KDi30K7QONYePyj5ZpTwQvhvo9jFuEcOZcSwOaSsNjs5
PC1rJ74gpgxJAlrQ1DDyTIxjAS48inlLNuKk3RSxvV2CX4cYIFRU2Luva83ocF3nlvXDmcnMVWdC
u8lbfCgtM9DJHjGIab46DIXxo4tVsoV5QehC3p3w1HHICHFyicm0TpGJ/qMil3RlanSWkjj+zRtt
vgtLpzyr7bMOUaei53PUDLs7CFFgpk8tsPbE9ESYEwsjMJ6KghhFaTTlU38oBAksGmOJrUs5FgOf
WZlTS4/BtAuMiEI7BD2Vcqk0pC2UnZeKxBAYetwXgyX6jTLBg7h9s0bEMNwcrz7Lfp8NRnsn4yBZ
13Hsga7mpJTjl1nerWUppCEqPjPLSDb+vDIEeo4FwbG7E8Flfyw3ybfVzKWgr9Kjb52MX6EJrFVt
FnYxHztXneFHqHmH6NZ6BuSxHv/s8raluMq2rnkgeby6e4LquwvNbZFI/eAuK1VDDE/NxHpXG3hz
vJkp21cuHGQ7JD/A8w+C1EEO6J9jG8ebPNE/lp+qG7a/t/SMJjwduTdEv93VqA3CorlrK11vjgQu
ET4zer/C1no1O697dnpugziImPEiduY0Psg73tQZmtHcjH48GlXh7K3BTj9HicgxLlL8qarSt2GX
VY+xQHAUi86+dX3wocHU/BzgEqNlEGqvczGsVDPkO4D3wGXmm2egZMIYgJc0qcN1VKrsOa3I9BxR
aRW2bJ5kzwRQz51nTx+Bas6d4SbC7OoV4aVD33uDRv6pCb87VgDKaHL34rOrIJuMbkS+HsHrKdnp
dNA4eps9m7bisLgx3NmaQ1b7Y3lrGFGiwJrCazNP4kshukOKkfUcphyFktDSDrmRlNgZOHD5lAJn
zS6vUQ09dZDyXoC/BgLGiyVOZLY1XDEzbDq4jms7MetjroM8bRI49pkbmLcJdy++C2iZmcu3SHMU
LhZBgMfQgJTRFxnuWETmq1p3fwKKdF9am0XBKKJ5XgmC3ZE6Cwu0mFNdRg4GidpChVf5jLNh945+
YQFZQTq2hN4r6Uwrz6vjS5vj1jP0/M0e5fBzWQEYXlXnAcfvtqu5M0ar6jeiRwDdGiz/MhnItsSI
g8fPyW5VHvUcqVm7MtUgHzfN6QRIiTXZQLFHqs7Qo61wEClgUM9wHxdFfonbeIKxMaJkDdWjmk18
Be60je5VfAtfg9qkasKwU/xIUdkM1+Rvy2LqpB9uM3Y3Py7cdZHa+QHcPgZpttWVj3X42bLrq48g
wBxK/Wah/1oX+Hp2vET9QN96NdZqG7mUtcs73kRWibUf7/uSuoUWw9lNheBUOinnSm8Tw55Ac+jR
n9lWTVMdy2b8TdcmXJd63+yn4Td0YLSMPWkDNoifxtP8beCiu2I6X2OUKrDyh5LdIiBrCHXn97ZR
Yj8McY+nkwBJAaMLoQEXlHqeiNN7FpjOdmVvDI+vd6voCetcigGz7rDKAAlAKNRbXAcp4Nizy+IL
S/xA63/gTADtpLKKAwyF8Jx6Fkehee8VLLQbydF9u+zH+Kf4JjgrxaFDzsqtR21pI8tuf0aCJm00
H8eF3WJylRrC0crBYjkQCjpyabaZ/RLXNrqr0ea16+io5zUP4HcjbnEb9NemRlPuwwJYIgkmi9J6
InLsEAAVWYH5YfJCsWAZ5Z0Omb9pfEylGs/YmrqKwEvPlC4RXMLKje5lqw5Wqz2BeU2YfvXwSWLE
L7iGaKsCuK203HpJiOLGdNQQjBPl3XopOPsouXtRJy+hrJHpIcg6LkVqKU3Eq2H8osb7cq0XHq5d
pSq4P8lwp0vqnpcSFSg1UjCHtM85pJY7Td/QJG5IsADMr1yNDXF2ii1JUkxDra3WYk7w8dLcSxVt
2sF9NbmNnq0+tq+YAZ4boXfH3tQv9GqrdYfg7jRBgEO/qMlzZ4dvdVhsK3vE4l101sUz7I/SHbgi
5iOUSVgRxmz9DK2hOUsiPSWOs9CiGwlihMpHRPBO++FUSO9hA1MhkW0Ua+x8fFq9dgG9GF9h+9FI
QPyPXs7G7GLgIY0b3bohhu9RiabakfAWa+zsS5TV9earQ8AQzAWDdkta/S0ec6CIfSZvBfPdaxPM
ofUfXIwlW5qv3aPJwkxhTm9Gj3YdBQeIXadDbFaHLTbSR9hg2PdwJYSZsek9GAsovIKzQqGKmjyb
P9lEo1jmNybX4dGWyttim7EQYqntCLbDbjLtkRkWH4vn+Ot4sOX7srRPbfs25PmRrG39PiD0W+c6
rtJqKo+tbZvPVQdnygk49ky0cE4i1H55pXifYhF92h4j36ID1IO65hVtQN0iv3FgYd9FXX+jsBou
Vt7X+4BwB6h+tInGBIiLLnp1NKS1GiUu7DGH2Pl1wNXK+EPjHn0vam9axal0rvRAQYeO1UctMnWb
ms5Fohwhnze/ueSiX9sxjx4YFd2tkdEb6yY3fNTn/LJsH8qDlPO1+KfOFOzNeTTntTK7Ln+SHS7T
HkfmIYh666E15XsnjPi7REPqDuqeWsg3yTGGXwgwnxet8XOJYC4Hm84f/HpFtb/jGTubA+OstY3P
+AsP9IbKQwdn5zxEWnSm+iHgAZVLrx+HqYmfqQWSN7I3SW0Xb27uHGKwb6bntNPKoLsakgS1HlN9
uCh7RN4whAP6tfZVejqkFlW/YEhhjoDXFJpFqN5owWBxbtQxCQDOLNeJEWJjb4eNU6cFYQoZIPCe
7Oc0DX8tpZQVN59x8bH8JLRL+kthsSSq7iVKJsNniRuSKzrrPc0lfRPrDN5TjYFDEUIGs4p8uNI2
G65LA4HJLhAOLrZVTmbjhVjGv7XOKC402uQ2xtVS9lB4eDoEPneA9cj699IjXdpmqdbv9GHqn78W
5shZGybO4uXi0uCTZij2VY2DH32vGR71ltMDoqb8Feu0xQFXUY2O/mSsOZKE16L7xmxtFaqA2jbT
f0Qt6HN7qH47822YImLak0xgstN20QsMDMKaSZXnhAWEq2fLjurjYOPKy2v7PQsD7W30OFhEfJpo
D1L/7nIUhR9nhL+m5M0ghuf31LKEiDYtnr0xpSwll/KwLI6ChOt3wgvfnHLInqrI0Z4Ajj3JUsnv
Sc2YHQtYuNOxWnyPvQEhmSZicFKKuhER2byHo0u+JoCwxqVAmx9KACcjmo3jUgYKg/yirDDVVYtG
UE5+/ebhBVm2mSmBd21ZXaOt0pIYgq+4D88ShFRWsF6CdutnMfqxMSt3tmQoRAG5XUIvsraxT+Ug
X4xw8T8IHY8Xhru+qs//PFQ5iQWCQdcZJegdVYpBnyJKLySX6fvUKVicR4CzQEQ3XsDgctkYm5FM
Y07jzSE3fWOdM8v7Q3wXwLKxATcuSd0LI9iJHmP1iyitmMFy1OwTn48MH4w6GWKurySq2tKPmejT
46J8ssq1OyWoIuhMu2fYYP7ebNtTH8UaJEoy3grOENtJFIytKswJsajSfWHRgyhLDv/B3FZNlF3S
nuoemecY+97nuzmo6FaGU7UP2lvlXTQdL28I4x/FBJlM69Eh0mRmvTHb56Rpro2apjuwbsC8Gb7x
GJXUiWmm9cq+E2x8E8lx59v0VTgyLKWPM7WHcM7bdMQoDw40ExoiWEXK0BkOUmH5qLK+PXeTF21m
Oyem2gHydEFeArq4z6bUunXv0CblWku/ddnJX+KLsHIC7UlcKEKVhdkG8mzYa9OxKlX1tcNrBVLY
1pE4RQ39z3IxSQcCXNJz/9mib56KPvmVUaJuTJpwLAjmexpEcI14a9lZN4kpou8jsKnIHL+znh0i
u0nWYSrsFzOcXjMwBCfad80LGtLgtFx8uQPWqq7IWDVsA7o6Wj1d8+19kyCzQilMHOtvJ80OMCEw
NA7XuVX4NZHAMwvnsQyjo2wsfRP0nITjdGpvJBQ/eWaZHvWwd9njvfBqeeBvAN36Nti0nsjLtYPJ
AvCGKVd5IvOrFSDpgXxzjVUZHpePodEQfNuDfmGCxlzaMzkdNAraDF27WLeCvVB5sF4i2qqYAxot
hFf4UO4eB0S0dsifZkqCpcVyxUHgC4kiUrvlxJwqLsVT6BTOb+E0t84EldLSgNtw7lxTqRkPjqHu
sSw55CbUueGQaq8VQ/pVMSCugJ16TSvvUZs9LcaYFtjSS4VxGBUPSw7Rdiz630CsZoxmSwxThCMK
GZVCbk00W571T6qkagf+lyIzE8a3IAuSHb8kaSTz9/DEWpnBVga9+Y0a5Hea00VGAj+B26AwF7FG
Z9fvwstSz311FuofJYluz41FVtBsY9dy47w0XU0OwHPz01X27PUp/tLY7FChm/51VOQHLBfZcipa
VkfNCsGbGWi3lq+lbk3HJXOeptp9H+ZOvpWF9dFLsUuCAN5RDLwxjPZ4E033RhsOPEYDJXz5qxF7
RM/kQsxMxI8UHuF7R1GKm3I8Id07Y8AtHg7RMQ+dzX75eZMHkjdOrHoTFEI9HGHHSJMINABsTuh9
RwqPk4zxc1xUD8eIMBXmPp+WnFW5Qm6EE7fbcOzLPeoLtSI04jtSedxMI/v8ckfbtX2tTbLDtOmm
653zOwjyJ8zXHZt+7dFDPFdub74T9/6MBRjWrXJ7ZiTgwJK0RceeFPXRHpPPtC3zow5P5tYGaJzY
PY74TkHbCrofxAtuQrv9K+jIPXu4DVcyNXUSauhELR/h8rPsnsiCgOriErmivyx/shxcdV8dTwc9
N3YZeSciGX2WQfu3LvRX2CrBteRox7rEyGF5ho0EL83gZnghlX9M/huiK5yicTsR0YseHWh5fAu5
cfckAKCYmhc0J0t/TuiwljipifiFWqZk9yER/u6iW5ozPaghjUIelpecMwA6KOckrHjafd2e4czB
b+CvVnmfrpflHUVTRQ56WJ+zJQAVCaZ1ics/jRt5HwIP8a5CKG8QKQNaKN2pxEhOfT685HJ4szhS
LmVMkY3TrddQlje7sKupQcVgXqK+nChj+HNuMC9N3zOwzFdEQZ/KRHP6dUypfLJtDT9Wj0Jwvzht
8T01kLI7MXWjlsAmXI6vmHp9jgRuv2uzF1MjnKKeMV7LHVdQDuOLp00/Nk89A4HzaI2/YkzbD2xM
7iPPpvgoLR3ucTr8rER2BbXCXEEnToNLVafDyYONk/xWdgN1r78yesf4Nnni8bXbW55xMWHJ9BS7
N1lYzZPDlbI2PKI0lqa5laEdV2yUce6dOw45dG5gexDe6tz/97BTU/xbkKdwTMs1DWEbDk1Dof9b
EitqqSnsIFtuLL3+K4faPHGUzqDAcTLodOeiknnkrjFCMZXdAy6O6y2jpe95nb84dkDUMmp5XVji
DLR8Q2YE17oDoXhI0jdtguTLHFw/AyzDFQAK3NZ6AaaXE6lMQavEWnKJA6s8LvWtnRj2/yeq1Pyf
MeumA7fAosPuYqdffv9fP1kfQvmf/6H/n7Esi479H/Vj3Pn7ZZ9E5RpuRlIqLkxdX0jdXqN7GF7J
2z4t1b3PwOyGlmi1FGGBk70EhS/w94gIEBp+LN0Rxmuv8q0H5+27K8KTiJyeobHdXZZDhJd4yS3S
m/BmWUROSfI50sjfLdl9kcQaEvgGoxsY2mdwuaQhMO3U9SzY/u8frjunQ//39Gh+eTSmpmHqFrvc
v+UFF1lB60na/PLz0YZWYv9fjJ3JbuRAlmV/pZB7ZnGmsVCZC58nuUuuyaUNoZGj0ThPX9+Hgezu
zESj0JtACIqQ3J2kmb337j13beBeisi+G6D64eRZBFoYbVTkK0pcGpihhTG1MkJ9qzvFMytP2yww
B2L4n3ceGj1ig3gWpZGhM3ZAiLZ2jOAtMpm9qzHpTqLUSMX58+g76GaTOcR+k8o5WosBAF0HcyeN
4fHP4dhmUIadqIPClJcIEPrxDWrbUQUzr1mNap8XxVsyqwJIfdVXwNKSzUxxPKNJu/zpYCpPg4uQ
BTeioNDPFASFBjrBEERtViuKY32F5cg+6+PwKTv7os+TxKABnEd0b9kfhZ0K9nSa9oNfxktXuPrJ
zBvxEhWITw3r5EAYOUxhhcbGFtMqrOBSmX13+J8v0/8jgdoSts8TbPMKUFhYXMZ/ukdnucRoFJO3
KvJR7DUwe3v8SfuUNPUlYwmsj8IktjyKq4Pb4kEZHfdeQVOq0sJb+DqIh4VKVLIZfRg7kmHhbeCU
9E8J1P/5NfxX+APOKhtDldd//2++/lIFGB9Qmv/25d/v4i/SqdRv89/zf/s//+xf/9Pftz/q/CF/
6v/xHz1BpFDy3//Jv/xYfvs/Xt3qo/n4ly/WeQPN9qH9qcbrT91mzZ+XwPuY/+X/7zf/4+fPT3ka
i5+//eVLtfQG+GlhrPK//ONb+++//cXmyfrPf/7x//je/Bb/9pdl9PH97//656Nu/vYX0/6rTgyD
I4RtEdpkzD+n/5m/Y1h/Zd3laps8liy8Ds9mrqom4j/xLXJVXSGEYdKvEqxptWrnb3l/tW1Dd0Hv
mDj6LJ1v/e9X9S8X7/9ezP/IW3kPEqdhuXN1e86y/qcVwkJFxrrguPxU4Vgo4//11lOTi5PPcA+G
0Rz9IWTCn7QHaWpPfS9eOnsEpO386BAJmTOtqxrsge6J7cy0btqKiNMA415qXghH5UiJNfaWAlHY
RmyF7CLBqVSviEhb+I2H1pvc5aCTM1il+R3HL8hWeQGP01BMRDOGofQtyNe6QyAwQ6PjchlDCOfH
djct99eF632N1XgZaeWtJkEEk5EhI0QDyImXpcZmPFCl6oSD2T1GdnBvNx1ZmRRhrext3MX9rk59
RvoyIXEgQPZYy3UVNohHwfGyRJchOSNu66Mo9xWtCoMjUjzVhAfSRUN3f62p/HZJWODkM7ZNZ3mo
noyOpWQ6GGVy9sNIX1ead5MReX6CGGBGrH2zagFDTOnICY3U4kFO/IUmwFanMb+PtewXEiVrDm4N
RhFO9O0pBnOWgQ4l7Y/Qk74H8NSLtCy+g+KzI7x6UckU2A8qFTlOn3DjcJ88iCz5qo2EHojFx4zJ
52KqwcCSnF6zgFg8Iw3XA/0WJtwY/JD5B7LYCyd7JxvsMVKo8Jhu3ucTPS07/kEftxd+fExBDsdV
RKybMyfMOulTYjLiFXzcQ1IdpIX0AtxLvfCSZtukjOAVIudQ06CLM6fxzGPr05wQLqmqooqucU2U
zdDt/FHbWEb86wRAKjAMwU4ujYdqnMoF3nFv4w0Ikdx0E3rNhe4XCiAt+1RMLNfsGQcBL2poYMZ1
swUmNhLQhSPCJsRoK+HKQ2AZR+b3KKFGAsDCFjKZEPkqHuvbYAwvTT++TH34qtdA85OhfbX6eWYq
8x97jJ+dWMEYaPpjRJgwjxV1JJUEqW7O2UaXrsF6WfQ0PtdZbe2xNHKY5bE7m6hegzR9nuNGIW6E
Z7SG2wDLwaLLhr1nS2fTCw9V1yCqHZo+xgQ0hWrg8cDc9izc5aYkFMXAu9oo4sY8BsCIrDZ1BENV
uMULW+8qVTqpxTX7d+XDAyc/XPkoYEqTqJEoZDo28Wot97mykl+ZYT8gLAAgQVy+cxmY56KfhgV2
GyliAUDcSnoPAH60l9pRLtpnyOJ1pHEh695f2YP7jWfnXJQuHs7JuRqmuIiMpkNhmqe8fnfaiazf
1psx5zAaMdhHBa1EJ9cP8MwsgjDkMy7KT3dAOqEnyIPV2av859aWl5BuDXBvE+WJ+0lOOMFRUAYo
qXjiqovtkcxWy58wc/plFB5Nxh7J2N5r0fAY9pCOUXeS7Etpmcfn2DKZ2hwJD+u2OM7eC8zli6aR
921DuJzoSG1Ql6oLzwpDzcHysOc3KaAOH1wxz2MjCYhMhghhA+50J63xOyZ7f2A6mXXuGza/EoH3
ji48enWYruaAxTHS1hb4fizTUwL8g6N6qNiaWXeXk5lcPcbNC5Nu9p8vckF7FLCCEbvr+Vc3dBUY
3VfOIhvdL5qGCUp1vOmghC0lmcu15U3z1IXrH/omfqloT59xOWjmvtaaB9cLgBQ6xWfjeBvD5l9A
IyDQA0wix2d8EeqAefjZFRSlGVEsXbzSEI9lpfkjdG56RbTO6EY7zySAgvpip6MEXEQ9k4Conn+x
flCN89Mb+j0xY4wBuu5R6uWlSLrn1oTdm448b+h/+djs9kxS+4E4nG1qGoClyeyqqjFFXqqeRgFa
h14Ekpf6M4z1EwZFazn506rpoh/Za08o5vy1Y08QCtUV+fo+mj2lnxNmMz5awhatkOdIoGCrjC+F
Kk0LAHbYc0dTpNlvbY3wGVX+nJU6eU2ozVPbe4tHTm7tuGFcvA+a8qp06wyrmz6Rmw/o7j36mfQy
xpVXXZop/PINSl0FLQzOEfHMpnuPcTLbRIaslnF3dirnzvWP5eAtpiK/M7z4PVHte5n70Wpk4oV+
wiDgOLWR9vp2iZ5aXkt9upWQzxJnOEVN/Ovr6R51TUATHtV3DiwGtNjWSLZVnV54bQE/VrsTrnWC
ps3kkjyWhTM0TF7T+LkfUzk7doli0jbSrB8mJ39OCCdewm977D1wOrqdj+TSwiguiJLRQ06PsaI/
44eHLlQH3WtfEJshYhK7ibDdmcZqdw0pdFiyhhJsi3CiW+f7PUBQ82UaiaTu+2elxzOoJQZEPZ0S
gnQYDWzkYL7k0DdqMz7GwWPCloBUFzo9jIKFZ4tdJX6MCMKPq9mrEpHewtbceKmyg+cN7kL6yK+8
zHkJBwferk4V2KfP4MOIhAjzmkAdCkO9LZ4TNRNdk7fJJpRLuDu6fhenx0pDf/55oG5a+G3+CTzg
JPo8W5qKYZQZv0ZRiG3eWRW6wUsm5KoRPzmDJvL9CKwOURaMCGf3mGB3ZmK5HEuWsecT3G1n5jvI
aG3jjbbOgts2NfcMuNawfW57qL8dyBh6QUB1VT4BVY2z8tatkpCLmZidcbFCDKjxVbfhAkEIplbo
oGAwlkOOSg997c6+/2nGAAz4YzZt31y9tkpxxWafJbMOhssVTGiqBNL0nAUPD/EjIfuslHTDPdD5
GzHZr4bWGyzx/peVg7Jwq7E/BnBwVTUZyyBjQBjY5pOjGSRTF82jJDqnQg6LZ4emM3AgkDDg2MdR
EoYBY7e1iR0yMpv8Nv2ER4A3ylFGQSgq25/QdKJ1or1Dt8nWjpaxTMFvOjpFzoRniLdTEKzdUeq7
Waq16rTxvq+I3Yxx4ne++9UWpc5sbngcn6nMY8QIsI8KC0qDbVAv6/HONMY3lwDkXaPJI9Ovifhu
i2Asi8aKhIMPTuXXAkRY+8gFTafa8S7dLczW56zRrxg5ikVW4nuvAaERa1pvrXCoV4JK1JbR1S0g
Kwd1hBatK0nyKia6VrERLKN5JlgVY7IgvcuAD2BYFPj9NXIac6e3z10BcFEJILJuUWN7rG8OVv35
pEj2o47jYeK/6phfpCudLW4JvPQ5z6jnIQbiFNlD3jEbF9VbG11bpyR6CZh7p1+rlNs2sX24u7E8
aQJB8mQiqwPNuYjmvrIrrx7xnLZ4tIsGOxqeulAVX4TjLjnynRQAIMMJ9vOVU8MHLI7Xik+dixyz
J5d7wgtZWfxqF3o9ytv8wR4nwo/KQ0yKki2tc+nxIJDkx6AVqnsYGQRO2o91L0pOAe9FaP3oqGuM
AQdsv65BCS0KVJ8JfTCuarCxgWkjf1tqhnU0yerpMhNrXf450vDsI6SqvFYdeKTyw/u4zB7ckTHx
iAI17txr2Wjv7Vg5pya+jmbz7UubdxX1zxUdpWVZtZ8TrN/GewrArLAeq6P09Ycmm7Iduqa3vAJL
nATeidbCms7EAZEysvtC7P5cgMYuj00xfoxFtI2dhiZs+qP5xJ9KNEc5ZvoF2CwC17HLRpUNxwsz
6AKVFFzUaS5VHD1Yi1x7dioccQaZx7wvfY1Z+iTr/lerI2MXIhca/PFX62F6ePLVDxDEaF6HO8XI
r4Zxnzjh9+DvOzf/DfqIUALyMH1i07uoPbbtcDGyWYrdbUhDwg1gE4aa2LBHveSeyfpNM8KTHk5n
TtP5LgoxJNvJp2WHaq0E/jbMbluJ0wEIMfl7QTMGK44dqRN5p8JSJjfl9NQ5xv1oYmYvnO5ge1W/
ybqfDrjq3mpgeIDM2CE9WlBmsaY7ZLK4enbBaXPnVPFxDNxN2iTr0k737lAbh073XwG2rRqw7pzl
6scSPbBGy52Hk80g6hHFT373FINkZYkj7i8H8eM5r+VEycWznaCojA5pxYygKc8x0uX03KUThVVM
vkyEmjFRWyuLMXvNWZsRTAOzfrL8/ntOBREkDgxz0Ce7Di9qftLmGhDAsJ9Oz0NonAyApRrS+KoP
fwzx4nZaBr6wOpos95ws8X8GLMMVWfDEsQRJ8h0aIdHv0gNRl2aHpvCvXWV9w+l8QpeOaG9Si2ET
FukLJs/PMcaFMzs2KUE/O9BiJNpOciXC5Jjw9GiI6+hsclDxE/NDi80lN9nNLAPQMHQRJ3ZwWWPy
KbvxLY9YIkLd+AUyFm1njS6g6T2meJcbmBLWqFCrFyBmjOJsy+mpSPMfaxJqZ/j+RseUWg09UYae
sx+6J1MS0FCmMfpx+KEBQ16EFjDBqtPYypPlIa1u6kPLFGE5dNYhpL+A6zCNVqZonhKfRF3bZ0vy
OdngjCTo1h43Nra0IJqddO5bqiV7bWCpgM/alfq8W7e/OufscRi9ldtXF7cxEqx+R0B8r71KinWs
MQ1mMrEwpwlAbfST6uouJLZV9qkHkMVFNkoSbCvJhbC9/vG7idBMpV5VoMe+pjQmgJCzAwZFr1a2
eekqvQSGAKdtgmUX++PVanQGLLCuNPGst+fJ1neeb79nefyTDA7grRrpcC2tbpGFzQ1KHgVJax2d
Ebmag1cpcXH61+Ou8v0XLAuQZ3GYB159qBvr1Uk546CJKIMHPUloQ+jp1WqtDxUy3J04VoshgidP
ftw67efVjECtAZPAMFMMPVl9N3X+9NAbxs8ANwz54MJJenXkBHOsJytcY09mKuoGwHsMloUUWJAb
MfDOclrlEfPzKumfOk5aO6imJ3Ap1pp9J11omX7tKy/DSZM8RgMpLDKaKEIYLY2GA6w9c94QdZzT
yXsysHWzspWb3E0fxYwxx7OCec59sEX+NdUAI4mDUksVDBfiuOQmEs6dzJDJ0Z06aVX5pssj9fWA
nS5YFCJrVqZNmySaymXeUdX5OrSj0hqugwmGjORlpXpyUVCDI2wGUZ+3w3nqrNs4Bqcav8dCmfmj
47K9+QP0EcvEiNqS/RgE74xP4y1HJg6hEyN/WhaZY4yHABbHwjAYMOX9gOm6R2+hEMGS2kDa7r09
UcmV8esIqYogQsHz5v/SZ/nWQOmznUOhz74h8770+KuUX2xKzCwbxu/QVQlZzgedZAmqNZhB4yoZ
iW5gXd2TK2SUP2buMecTVMccDBPcCtO9O5kXz7cQKHnMMgAT4ycuiT5oWWOHHrVSYJmMfclGpG0d
b8rmJDkvn3JBHaC65ls3bULnDasERGohiiJjBb+ZsbK9stuYifGI8WNYtZ77axEfh0r4EAW7inPG
xukcks+QwKmcDorMnowaim3Om3KYopmGfygHzAjQxUGXsZ1ULQVbWG1D3MS7qiJIt9HKA+0GEGPp
OnG7N9sUryQX96Qe1Gs9d0AQ9jT2/HYMtrg6KU0rwq8rLaJ6qWuL1SX0n2I2/jh4w1I07Lq8XCUk
ume9MUM3JPzo4ibHBN6mZc1HjugD1dQKtAtEWgyNmg13gMWAjxhLv+nUbwoJJioUfdO7iIK09Hf0
wm6nl/rNzl+oeSgoQ2+mhVLvVe0hkw2rYfYcDQ3c1IAtmYZIWI6LzECzCmAWnfLk3boE8heum2df
kljbwXjIs/o91fwzuuBnScpVX06vqnrJ0/w1ZvlIKekpzPFwSkv7cVqbhDpA1Qs9B4FjWy052jX0
u3rEvVwlDjidOFhbCcHIGLeOsRxORs7tNQ3iA28OXFCrW9XOcAW6qIOQIMACpCwr4WPSB0/+nDOq
Weq9fikKAodS2CILPL+EFBhgV8JZbJr0K6tu2F8nsuDt3P5Mw/w2NoyeHAf0VjCP0xsPOx8b7Jx/
GxC6TqxJ34P8S7L+KmBBblTfOeAM29e+DvaNlzwA1uoW7lT+okV4JhyBfW3gyoVgrha6fqdb8mTO
KQ92+u3rV49+CUhYcEOkFSQ9WfYs3S56PrOpiBKWmGR9DFwjUo8e09KCs9ZhHOK3fsQZ6eLCIXTv
lFnOq28jwDXhD1aW/0N/6g1LMoeRDCbDZE7Eatj1nZbylCU6A1k0O1SIQXGwOD6NRfIjkpsXA9Do
FZunVfaUMelFYXeSjVJLrL77VGJUiyLzZoYF5Gf/GY3gkvUUs454KSEfRSnpqnH5WJjifRLIs4x3
Cohf36oYncc+bgr3UrUIcLvyov8Gdp0dYjN0Fk4K7VkPf/0I02vu1nPfU4LzSD/JInyvi+E+5d51
e7uGiZBtG1Mbt8kw3mxWa8RR48NYcX4vHZptQfyrDEzgvWdbe4W3tsbAARhcrOIh+DKLYa0FYLVD
NNqEST2Isd0zl4xO2p8IQ+OMPh5LmdBfUNSfFafq0K+65eBLHTDVNdZItUCrcKPUsbdGXR2GCl/x
KB/0sdubvnaOPU62MWHzofk2BgmNB8CIpHgQXoI6n7NXs6ymxl3WwidOzBXHBtoQkcEQVZ3S/DY6
NS6Q+eeXJOON4zWc0pLrU02fvkamKXF8NZJnQKUJ744dgj5lsPDieqf108PYvieh3IGzrjb0yd8l
4vRyfG81WEetHXzUE9Hlse29wK4Axuh21wLPztIb4lczicEK193Js/2GrgBhN9hN0ZSjMlef3L64
GhoOuuwL3dZsyGTBx3zv2/dtcJRh95xb9edggaSg3xITmgWcbtiGZvgR5/ZTnxDfEU7DqsZSj/7g
4oXhl+1BeKgomdwue840HpkQs8LSojkFPuQ0CjLolKW+c5B2y77ILwavtymrA8sDHNyOmJygLn6m
TpiYywv0f9y31HhHXbDMWhwFCHK4t0x0zS4PHUr6tU9ykV0E+w5VDQ0Mzq5KQAkdeVtNdMz8g+th
A3YT2SzrcHwOfoh9AngU29uhY8cLu27dtBmqBo4QWXwUGTLEgtjLovO+9ALTq2XbijJ9RjzVtHZb
Qac9CJdd213rWD2YEGCqBGyJCJsUUD8cq6K770SyyQZEhiOl5BLU2Zxv0l4696fV37kh9EdlJYcB
j9R6LMnpA8G1EB2wkC7gWNWLM1PipfIkK/tkmLsQVlcUOC+g+gAv9fGyKU32UZscQJeGU+RPW0bW
kmiFAZuCeBmJc6VUCO6Eoc6pqwOFphPV+i5dEp9WLJ+ZFcpv9LjkudSHVKCGb+3wDuIHoY7R6/xN
QqoWUYFwsfegvievVmzdQyYwVok3HQFlPXL0/pi76A4IKZC4kcULLp5K96aHwZeVGt3OnIzfP2lO
hBTTi5MnndLRkuY3dmS6AHaNMNsTMz6Z2JaJyje3zm5N968cuiWsiF02URYN2PhWRuLc9YMHXKF3
M7ob/oHhrnUwB2UviZza14FHqM+MGa4ToGCeNq4IsEAw5Dx0nC2WYTZuTd/+GrnMpfdWkrqwwhIh
0eaFFxw7tu4/QrxamWbygXSQiXoSn8EiuVsQkZ+BIVZ2p3V0JfABWi4RYDQ5xihF+j8QMR2r5ruc
nGKlCY5nhf1ZTEJsAid8pTcB2GlIzqUR3EHA74k2Ft/Bdb5KZGTQxgsCEEu6/wXXgMxDHIi6DL4K
t66WDiA8cmh+HQSZOB3HX7tFG47e/W5Kmk3iB4+Z5b5qPgZgJts6OYDLUWbsxko9J32GBde1wJso
5z6eP48KavNKN99Rr7wVlXWLMkrBNMcoa8YT9gpturKj6NkA31ba4G+zbk1zWq1yL6Gs8l6wd2nc
JpQnTSaThWbDJ2pjfNDEA0X6zoRynbZMNWummn0md0FfPA06F0mvNqOrA3MCkLiwRJxvG1munRZW
RaUA4DjqV5PDMcYtKfy2XGd2TVgO+Wgt0bpeaO1Nk1qmcCpOBfC4TUyOKBHdDbhxmi5lfabsH0DE
jtfAtNlNY+/LkUR5kAeeAzG0QKrCX5kb2v2GunJveggQVRray7xEw1fF+6rK6ZDQ6gcrzzAwKM0t
lEXsvepgTeq3HXSgQqNCAqN9hJXl7sCAXmtwCi0Ur9a99YQZQJ6EGF8b4l4yOz1I21wJp8RMUPgP
egZ7YtJ9QqXpOy5cD1XbRD89fAVvR4CYyr4iSnXiEagJWiO19wbBQVpFmSASdgxr0t9MjYbkEFez
01TtQ/1OTeGhLBrONAFLHLQmnfOiXKVwQmYJdD7jZ7HE1em9jaiEIcO74OC39VxwMx2fSatxbm0t
hwKrnqtyAt505UZLVWT3VsyIKQTYKKF+OEXUrsfQYBrm//aEj2ytnulKOrn7xoKh284PPwBQWP3S
f8Q9qy3rSiJ/CrRzg1G+H+UREPhdmABFFxNRpT5wf2DHg+6Gh5AqOio9LnYJoLWnAiCkiaEY1mJd
W2NPifZxQde7r9t6YxGNjuoPvQ+OObfh1msCkiwVMhYnoPpnAcZpgdg36ZyrFeiQE6zwhJ+CfiZH
bRrv3HB09ha1nSdn3LWC4GabdIDGz7Ze5t8CH2MD+W5ogfVykWLm4vxRxGAGwi+Q2FDvc8wxFucV
ZIYy3+tmwlE2SuKNpydnRj3r2MZSNtUPZtv7SOAc8QAVQ24t0p/qquBlS/VbESh71ekyHvq+PvZq
ePALZ9vBuscC1ODyUMj7lfZKj/KWRL2AION9QMu0DsX8R+63NgRCiu0MW7oxyc2YVqi/DdbPTNyn
4K+CkIjGqdbu9JIE0Sw3fMhDZnNUg2r5hfytzzyxqtPmg8NDKFsTFiLhQtAUqJtGul0o02q09oek
jaN+kdk5An6rv9eKfRXUHoJzdh6RDRc9HTmNWub7mKrovu3bEiKLyFh4SIXUaXEnKn0OZErapYaX
MiDS0THXuChor6GxIqnOfK0ayFtwKpuDhZaSkyILa8AktZVTcqdlrrXj2c3x6xuPEAfXPk7YdTcw
qRTJq4Tcw6x7lLcufRtGuepBq+Cjib076im4eKRhF412r3nVTiAg2+ZJR7ZI6D32bs/2RsG19ox+
utgBKygG0jkLTzrnvM2NdSC7ZvnnS5G4xVqMaMYlG97FYdK4j3QEA/NXntU2lz9/y/J83KMrfqNp
T/YHelTKT0opxbGA576++kk9x9Ykl5ZEGjlD0ogMpIBr6YVaxbQMBFliOR8ioiOgzmHAORvH7jay
W6DrgX8ICRzTjfCR+TZ+BzNDtJrSVJRsenA5Vkyhv0rXxHqbeYTomMT5hb03e9RkvUbiC2i/IRZA
d4Z1FoprUTMes0gl2GIZ+BAT+bl5HMTgroO1D3fwLh1tQk7xekN2Gu8SjZm45Vc0ASlGm9JGG6Xb
W0VPmq6M6lZN1rLyI+XfOC0qwMTuP/IskYdBNIiriChNdE/b9vV0tuKQzR07/cLpNjnWZapk8cjd
THicz5QgMKhRjBqFuJhvJwLfv7uiL49FVUdLjrSPgvG0HVvan4+1oqZfujgfuZwPelXApnQs0ImB
1q4aji657Kt92nKebOJ8gUGwWGoumAoRNT30WdN7qNlQ8LKeERYdYpI+Hgpe98XFrj7OXW3mhRdH
QDJvPHbDtiq3kKo4ehF003bmK3am/FoZa8+sjLOjl6fApQCkYmx2cdxGT1D3026qn0unVYy1hwvU
QoT9/q2uxzvB9OIJfdgHyjQI2FGlMfzz0tc2BLhVGDM4t0jfgyBpjzIqSSUnI0CLsletAN/PWoDO
SJD8EGPns6Tr7SuybUC7K5ITsyq8N5x2r9VJcfrzlZaYWMZMnbmSoZUbaFX24c8fmahDYL4ItKM+
GpbZzEubhCY5EtrphlFvsm6RY6/HVq/XGWjsrY21Yh1R7Uvm3UgmOw7+mnViJSTfdDo3RQyjN6xI
Ly7Ic2xlaaw7nFAcdZ3y5PdQOBAUFE2Ngyohp5FTR1D1W8Zq3V2orJea5I61XvYHZJzJdizKJ6y8
v31cWmvTVd9dL+4qehkvpWo/GVZrh0QxMewq/1TSlonCukaOmHwGRRqtcU0RoaIRcBDJ9BjjhSE0
0Xmmyd8vSdosCo6wilySHv/p6LzHeUZOm/lc1QIPvUK5/6esrOUp1SlXM1kvh7HxV24U1TuCwuXS
R4XLZk3uLoeLyZHxsqs4N+HtmlGhNLvJqj+ZdnMVcWwCMMLq3Zj2cy5I9Q70B/xhzNayEUGAqdag
zr/KF63Q38LGezdrgczLKe/58GgvuCanDHvRmVSgavT49HUIkTmKI/Q4ZK8AjlyYftPC8yP9YShy
klLKs5mSWGkGZX+ioY2wU+day+wAKKm6+YRph2I8IGtCQuHF6SUl/FcDp6/YwBPYVi6Br34f71oq
jLqOI3ypEjBI5g/b2ndpuqYIOXiIadg26JMLhOaQ4bwQV1huroqUnKwoKs+if+pd+oGtwQ5MPPay
Zrnd8IzzWJa0hrV0WgLkvthRcw2x2Q5O7i6MI+s0jKUmZmhtP8foVvtQDAdsVEcN8/reZqIcayCE
w0nukfGQHFN26Yr96Dky1S7Ox10EaetCr/pxktZ1yINoY07WYwNIbDUVawIenxVKO8PDmOJ2OJud
9KHGMhpH5luYmnf04pd6OUcxyljukbClZI60FYyU5FV14mHg3Te1ZeztangwmvppCoSGXlt7kxXB
GEh8byRFfOSteuyb/sbQ9zkM9/QStK1o1NUa8LUElo082igPjM7ardek9rIPb7peV9dG1q8twlKW
AOZWlvXKGKSPe23dW0Wwihikk/PANbWtYWNXjgcurWIyNSAebqeh2gGRTdbjEFBVGfqwQjsz3Le6
/5kGbEqa7lSnsEMbMhSofiRBkWsBJ0iW3t63NIagKLnXsiOVt+ACJ+DBD66R/qLX+CIPaz2aDEY6
rAC1E5RP3ahQng3RlV+Uow4kPTyv1W2eZedtNxw7k4eJqEaaS0Z0g7l38yBKhwvvq1UTUMKsOirS
w7b4GoqNAR6tNHJxq3Wr3CYKRKLmOW/4CuihG8rbiVw+YiloT5XLgbRgCrsJOxPEgdbgl4HZu9by
9NuZZi42gnpmaM1ysNuIsz4t4TwoyDyCt2z3+JcCe7BveIGZjwHGufL7OY9HxLKyv5lu1C0tTr34
pMa1W7ukvXNgcx1VbvtWyFWgR3dt2W/Hrj5O/YBTXA2gb8pxCx2bZqFykAq46T12EYajZlg9egay
Q02RZDhBmw2dGsg4y3EkHXRLpr6xc806YiOzFuC0tFXpD7vBaPE8axuo5T7B0xxShRftu6C9WtpU
HUjoOU1VFJ4ASzSLzplvbL3dZ+xDSZLV2KrmzAr7q7Mhv5LltJQtz30LiYIFnsOVyEHElPmqnIjQ
K0v2XhQy9GMJX/Y6Y4NV9KVHLkUfJXVwmk0ndwIA2Bn1JmKEWaXkOlgioekaDc7dnz80zlHQl5Ex
BSw8uzG4j9I+fpBaH18jdAbHIh1vqWPV56LNX03qP6+KXjAPMjjp83NaJjYhWOR3235W3JVN+BTr
yKXw3Ia7tIKRjLbjx5NpflQ6PT7ddvJN7WnvDkfsmrxSwa1xFLRQ+yzU9oiG+6Xl1vYe9j+Yo7cp
nMQm0YEEQXHw5JuWS1CE1BaEsaZUFYWVLRqk/J0b1ofcmA5ZmJ4bp99Hbn1D4xSsNT6Jti3ppYZO
vvZ0ALMzkt0CH7m1ZNGs6U0zdibtvcQRB52ASVNdEqfO7ggEgz1I5UcpRbluqoB9sXgRg/c7S422
ue8emsRtNm3n3o0BUN4OXPM20tpNKCF8Y55OGohQlXgpOM2h7uMUKdTe0a1jXynvUkM1xjLtTj1L
nPYGJG8fdCNhNDQQ/Ult6kxxm+o1WXDJtQ0nJANSvOU2DFm8cS+pQ5yaUxSPPs4A023lsnSomzzf
Rd5A+yYePXtpSKJyJWNFTVCqmrED/JY6ctsDI2MOr383mF8guVD2E/KztUh/WdZt+yQHCnaRUNWj
XmHLwaS/Yt8EGxcld1jPzC1de8pz1KurOk6qFRB1uYBKilF5KCg/84XlZIK7GcJmT12qB7vWzMUp
DRzwW3qwRbmf9DwcbkN+fDTsLaS4IqydpQ3vhnOyhHhB25oHZMmkI0AprYDTiv9F1Hk1tc5EWfQX
qaoVW3p1zhgwJryo4HKvcm7FXz9L/qZmXihMxpa6T5+z99r6l2dPKZNhWjNxzaruA14jT7EbVuid
C53XVu7hQOEXJZ2op8hnOkmWqYMCocrp3HsWGiJE67uB9I91ToQDne1jCemhSQWAT9khsXGynAFJ
Zu37LtuPgZmsOkP+cnapAdTMZQSAXKjnSHdr1k2Ymcxby64/RBb64azvjriifElStE3fUJYgU6aB
QJXAmG6MOFdtSXRuFiKtHRszJioi/YCMRW4CtqJEB1UZDZDVUQeuuwZQ3hTJ6inqzTcLPPxuQrd4
irPvXhsYD6BggkBF+IqWkOWE5DjUpMbayy2ZWPoxKbwanI7eAF8ZMph26AUQWuy5GoKVdB3/Lg39
ZJKWt057NECBcF/zGASnX9j60zjF+pMckAhCilgJdJRAjfSZKdBER58SaZeP3Qabn9ylnvkcFE17
JrnoSaVE/Q6xc2sKHdyoHKdlT0zmQbL1hL5VbpTq7sjHefUKT60nBskXthLifQqLlSIl+IHo22cR
YYfvGJqlNArOusgVVOFsKwhGXlRw41YVruI2owMwCg2TnV+9PRpRUZLd9EGxOFC3twcMiNW24zqn
lpyV8fpQHNLWifc1DB38cOOhSNR0eLxn18n/vhfyDW5PYnWOGsemXWuLGu9tbF3T2u5utS9Y+Mta
W7KBcSkqDTNlRYubuWp0pmnQ3Uvlc+6U41USpnbn3EAKz8IPtP4mfbcDfBce6JavmpihUhPNy2Oj
O2f6/3/yKevfvD57SZrU2nr9dCRC67NIw+JeUHLvgpjeG83N/I7xwNlIuNDr2DODnZfDxm7U0G06
7IRrnGFw+YFPHRDjJJvWMqaNKaf+jl4eFm7SzwQbFon5Q43OguVwgsgGyu/Rj85IMd6lpa9FaP7U
jTVekq6r7kmKPgHaUJm58bmp9fLuXQadyLw5NjrKe7krpA2Xkci4lRZP9ZIpgQqC7B5llcvRHvQs
kZb4xsb0jm7WuVo1ZnUtTe9aTYBGYLjfbjRTn+Pj6A6/zYRagPkt8ZdtVuCfzEseqp2rtPCZNFJ/
J/j3zPp91DEZRJid75iOsr01jMEK8j04+rRwz10BLrcZZ47Z/IunBCwqmlfujfk3pyZwOqabRINU
jMt9K7k70vQpKGzWa0Q898izWfVtvLYMRuhBjvgtx+jq9f0ucwjtyqI6Ogej071W0CXxYm5lQ0qV
RV/wbUxgmnH22hIgZS0TcMkLwR/KtoLkN2K3cccg29tkELzYXCFqUBw8xqcKvfYFv0T5VgWHqbDi
5wo5zCSmmzK5L7waQTvpMx8T9NGciFdmXe0GyQRNiI75pd+ByIq6+B8cS5dzDXnsKZ3We65V5RGd
JpuRgp/i5a25rMb4X+FA80d4D3xep8kH9sbe67T4g4xllNP2pjGJe3DNrIdvUwXrtCWodrLIQJsM
xulEPe9TTm0rrdYZikh6J/SC1+loBp+k4JwdNMVTOm1jgI3btip9/N+1DencU/u2tKpTbiC5g4gm
qBK4+EYuswnF7MJzB3q9k/2HC8q+8IJa965ihXNb78lk/A9oVN97oNS5jBdJX+cowCyxKWyTnIzS
vXUZpHimBqvuGHejf+n8HEViT++qcq1hXytjwS5tv0kcmZtY5/fPLd5JAy2Fd807usAcFh5T2GNf
fQ3VqLPuE57gcspBz9QuPC9pkARWZMaY6befy+EuZmleKuOQczpfX5R5dnT0bK5/sY0QbY9BIun/
6sztFkBk0ks2Qsc3LFEtiZw13vSOSzoWBJ/rsKNt2f0tLVMewXV7B1vm1RLmN6r8bvxb64O1bjW9
XMPXPJV1RAdpbmIYatS2Wh9in5gf+lOf7XsXmXiSJpuiLsanhJm58kZ8mKFnLZ35pggD2hqOEyJ5
mh/qbsdTM+FcjsKU+8ad2ltteO+CQF20lyH1U0uboXL0t9mlsvXcDlg8QoWDXjdAFLKm2AK6Tdcc
xtQ+ihywEYXpY6Kqjz7GmPWYOjsbtd9zXsAeEaaq4UCnqybItZdiIlp9SON2U4659abRxV7Toe43
ZZmlT3XZ3Yq4mdZdfGtbNHjjmGdvgyyCXaNz2Vdpm3IMjeNDKwf2du174n994Y5a63acHywahoSU
Nd1bV/lkwdk8nY+HbROgUuUpWwDzJ0ySKdRB1ZV7HMnwAvppBnfm9SCFB/JBHw9DUxqbjAxdr9No
KzRT+6Yls+nCIx5HhVp9iJlGo60d7T3lg02eHVuDzVhi64ZA9Zz5hmqqzEdoyQKOgUQ9ibK528zZ
l6aCVczcUr3pJRmDtPSinZYH6k1r51l6LAkLnh/Kos42JMMEm8fLnZskd1H6MHydP1vM+YWanhHQ
OF8MM4cdzrEzLB8/2cxi+2DXwls8fnLQqfTE+KhZPL5Yg855tirz9/HIHmT6lPsk4cw/KApz50oc
2OG/P0mk40trNKvHIysrm1sTX4IsBnqKuEl4fn97fArfz6omfe/l8SgDU+aXrX99/EipVy+pLomC
n3+B6xp/6toxz49HgUTm6el6cXp8oxooL2Md//LjYZ6W/RID1ERJxLdOFGirBNsBWyJPQVdl4bpH
ZbF9fNYaubqadiQZeX5y07LwNrVHpM3jR2murW2JTALtOH+WmPB0D2iepXv+yfgt1Jw0FC0fP7mv
BuvYZS5jkcdz4onsHCF3pTHM95I3YJKf4b89frClDaR1he3p8aVuB3kp9k0UQyhA6lYngCiKutcS
V1WZB8Pb1CbjzRxml86T1pnOEwpa4yRZy4CUkx0TFd5zW7KvMzvnXBqOz5Moz2AJgIiipt0146Av
JcEDLCGs+UXoitvM4NdBS4DL7IMdNkXrbZj/U8Qa2U7XCQsjznZeleA1edMw0NQjjcdHqfuWTiOR
jIrhdtPqEeaXrl0LPDgI52GmZjlqLyd9JiVBu5GbGJNGNq3Ya4I3Mi+DN9v9NJtAvEbRsI+rQlzz
3L2QHBbBFwbbhxHPo9MZEo/ghK9jEf1N2eXPYr6vaWyCeusVEQuc8lePj9l4mOZRACmVs8XImLc4
NX3IAZCXMMkF6jI1vU3ltMWWrbamRZ7U40OUwQzG1NDDPYFQ+PgD44gKwbW0z0Qnni+0m3aFBl1/
9nALqRDTzuNNZF2CMNFeH/+hSw6Bgj2BbNghezTWbnJeKUtqmFXW5z9awPjIHu2bZ2FWiRiYn6oc
VqAUIZniIRlU0nLHnZdl9s1EN7rBS6fW4/wdChfTvlM26s6GOndeymjPWSedszuCeyd9k/bQolXJ
ro9PmrLJ5ohSZAxjQrhCmBIibx9UleEqc5jakvXA/lz+M3xaCoE0h9sUAdjqi4ZUehTRsNCuDgyx
ZV6Y2q7gFpaxPtGyIFyADGXIBZ6+clJGdnN8mMB+xRS4e8ZqyTh+3hXcQgtAYxFKOqi8vTV+FjxV
tcXF8iT7aXyzTNO7cmkf6OfLc2P3n8Lp24uRTqdeYoVIu+zG+fbSp7wsrc4AMAjyHSsjmkSomaEz
h/Gl3W/r5cZ5aG1zR/vbIQF10hYFJNO90dIKigMnOEf4cHRTbYxq1jwkVoiChAFFTZjILYg7bxPT
EVhZpKXfomH8HmLuHEaWoL3Dp1hrzoBbxWWwS1A+lYL+wPlmKaI/PkXZ64DpfOXmkIqHHK16M2yF
gH9rBMZG6+5gIjkdy8LeKTJ4ZlLXMk4sUGrzHM3GS7UxPUKpVOMR15p/Z4XL6W9q/2kmLU6ii9Kb
qCn4Au+OdwPnkBnvjYLjBSGxzUur/SLNka916yAztMMRGUVCPcWJPe+NY+GN/dm0vVdyhwm6SNCz
py2OSX3+m0zNbugOcuR2SjdYza/mK4IL6cPmEVX1ih1VEF3JGw0yn4oIxCK64jH+E2XMKhTT6Jn/
iWDORHXnJ1GDl+hVMcit8sZk4maWrVp6rXlymNencjLxZbCctDBL2Grf6Dg72DfkzvRoJAZBoPZY
3fau6FzgaA3FugYUYcw94raBEtx8TOTsbr3Hll/WtzwgRpqrrge717/rkV6c3Up6uxTqEp2cIxrr
t8rtzEsIOMxUeoO7hUF/0Hx0pSZWtouVKRxTecha2keyyMqjFWYEd0eV9qpELnYJRtNllm6iEgUS
vXZvAc3WXLnkX7klFpjMjEDUzl9u57OISIg7wUpTWxPhWgT966ARMkgBDZqspfImEwbDyDBuYjNh
gy69J93W8BRP1m3yNOs2l01oYW/cxuKJwfBBjPEH3JH1kJjE9Lq+czOE4a5Ct0+26MrkjZsyX3uB
/Qzh/5OwvhPQ1+LKsf5C2wYhuh2fhpSWMLLfBSOML6+Csum4sn1tjRNNiOZGmZ+85MRqOLOMwLUM
9AgYeGrXuHjCJiZECn51pV0b8V4w0EJ7qui7OmN3Id62uzzey3M09G5Rv5cGjVYaNyinWTVaplAJ
Xjk8UYK2axNdHm9ibqP12LXXrKzfYymzSzIO2SX8v/cKzrwlx9N9M4DCKloENo+vyOYvazvs1cQu
vCS9WteU0FTJfDg3bYtZaURfPDaEtgos9KF2ZR2gTh5HDGXLoaV/NNARvFTkwtGF9o4JuqtNmQZU
6yTTzGQuFWGVBtXtr5RvsnCa8cmMDi46sTNtKoaqtFq2YRSBSs4I7mmtGcQ9f8JDD/rfl/TzQ422
nz9MCcMyPq4UuzYknCXT8o9USziUpXMu3/+99/gYUuNsa4zBmfzH/vB4k2GKAEPqf4V28EFMRLVx
PV1haEloYhiPt3Ly1eHxUbJ2UL48HndIwZzkm3ov2GiKqsUZ073062fV6m9O1WZfXVko0keCiL5K
Xrx1odiPZZc8mwXWyS4bN5pnjFvPRvikaJ6shhGsVKt6Y4E6jihStFlre0jhA2DJ+enr9G9LlNTO
bwFrSsvX911FT9eKp+KTF2vlkg/6Q2Foo8zHpltQn20UjQZUhdRnBgcjLA918xy65c4JFKK9yD3m
TlzvR0IgB0Cf4Efr3Ug7r3JG/bV05ZFGCTbXWveem4GgCQeq4VWL0+AUK1JLhHT7n+RJ07roq6Lb
l6cOApFY04+MGLorBNp/45SvGVTt9FRdRWA6dz1kPpNPxfDi0VxvJTh8NPacFweQ3lzy07K+YEcz
92WPeJMDCTqoJkz2WRD8kOVZQFM5tYxpb1XHGEu5dbwTDdgjjznsbiIbwmC7/K7gcGWwmwJXWne9
dui6fEyqav/UaaOWaeIWT4RUxWsZW1gG6jLZJWNpnWKosljEUfzpwrcPsg9eQvT2e4BqQBSzzvgx
/bs5MtJ2I+BDtcHEKaX/jemk3GjV8CnK+dUb6yMrtHNDHvVNwAQzDWPQrq5pOidHMXDoWh+fSGU8
mQOArIBn3gxTWks8K08G9qeGQQtmCr39ZDr+TvfV/6sh0hntjjWcyfW6N6zug8tT6/2Yno83rj2t
6j5aLgW0IR0529ikbraptuP8lakDnqUtsxlegJ68yidw3QQCLM24wlvkRsV5qAzr7mjfY2qXH3XS
RceamR1Z9e1iyvFLtjkt4DSpPS5+NSCcsbRXyWqOmLL4DNzYJq5LQTInbI4oSJ0yAhWXS2Jz7/Ja
WrmN/NlgkyN6CNn4e+jl3TauxvY0+TEyJ6Wt0zJMz05Sp/Qfhp/JR1vF6LiCNoEmpx9dVG3IuwvX
emnqgGI1qU13O+VjtCBM6xSlRU8UXY7sGylK2hbxVibThby8H1b3FD+mQYqnQVhjKklkQ1imaCfT
Kp84I9LzrZ/NwIvJ/giDRQ2n/EJRDIDYR3DhkOiQhqVxILgWZanhMYBwBhc1FBO42hgkQs1/UWLa
J85Azunx3hAG//q6DYCVkjiyIBN22dn2LNECwdfLHquqbhMDydTZCqdT0op17NoY+DLd3DSgmTj4
4+ej/wZQJSd2PFymgSyPYUeeh181pKT31ItyjE+PN2RSWuvaIjkyd6NybfdwOt2+MjGCueLNNisE
K0I/6rrz5pJ/tzUC3znlSBROLc0qdCeo3ZrKr1A/w7l3Mc3V6AJ5ok9acHPRqy07hJDL3orDI9Ln
8Ph4T5RptSld/xcFqbV1ZPs55g1D9tLER4yJ6xgZengMdT882r2YhXW4sA3mC0cxv2Fklx1HPfMO
Gic6M8j/+8j/f66KCNYdkI+NJl9kIjc5TKL73/fs4tXBswmgVOvxy/Nm1BHwxQA0MV6b1k7Aql12
qd7897NRv8mdjEnRmn+T79lkehD4bLXGn6zXs0NJz6eSpreXTV+Q2IUeQ0bnOqK7neccJDjIsRZq
XlIcXU0Vx0rhT21iBqcpnPbeGeq9hEB+9OY3QjrdkWBJ4n6bNIMvvyiLyT+Ungmz2Ojzs11WnI+G
MKXJxf4z5ub341E3Vunx8d7/v3l8LHXSC4Gq4VYYS8Ae4lgVZMDZNqvpWKBBC+uE4awyTf72Ea+Q
Y2c3TOBqGbU7D4nr8fFGR/oK+BAqilVMh0nT6PRR7GPYUIu8bgzyDYx+b/eg6bCyAmwxV94EsDuz
G8ykcXx8PHmPVyiOAnVIaARYkOevnRYG64D+6osWl4iU+oGat/ARrdoY2dOxKN8tXTFBbIX87KT3
xyXI6IeX7Yn2mn5Fc4tRAN6mB4wEKFB1zz24Mu5ovLZNYR5H1R6kMdl/89zaRa7T/DMFqhesJYco
N6+MummAI7KlFa5rHxMk1kXQQKiqsKxv2qjolpXW5re4jGEfzloxknxeejOK13T22mvcgT7pajzL
Di6VrWn20bk0wcRwmX8Zed2TaO/o+8qWAV4UlRyZD+m7Uq+M02QiGxUMeg+iLE4G5lwoGVN+ZYqZ
rnVgjy80afNVmaJOjOG1UCcyFEzVn7QHMpki6xlC13oDpVgkjNdpxZGaabHOh9F06CAb/lb1s8bu
2WObe54wJxgWSH2b81dPlDQy8CQmaISFcmhq7TUoUx1KfcFzImZ4voo5OxT2ORZZsQOVkbCElMPB
sEluTHWK+HaWilfKQDTe+WpXC6Id8WthLahThm0aTEZfZ0RJ6tFu4jmPFF29uu72neVvipQBsSxS
a5/HA/0DiCTrzuC/p79or3MLOxZ5QslOl96PP4FbCh3Pf9ZDSLI+078s08/WaIz7wjGfIJzWK7QG
LgDosPnvPVKIx0VT+sdSjc4pxT2OOVCtdDGKS2EMZ1vioAj9CraH/8TZt2GIxgQ5dL33uVliERxK
2Y7Az7R78oIZ21yNEv/eAP0nsgeiJMiqyUgbxDm3KQj6W6aFfSRueensYoljzIlJE6KyuNkW813i
ZH5TUkaTwt1z95ccbRIPuXOl0b3urUs3+R9dkD5H2ZcyK3sTtla7bShlWR7AAMdROJfDFfxQAiEb
0SfLivbrk23J26AK8ZJCh5MzKMkronQjQW1+eyOMx/7LcZ0j52VtMeievjSG8rUcAd+5bNF2MIcZ
ZxiuGvURxJi3Rk11W8XAgavJk99UG6wRIu5plgzbqSdIoSl3jDPNtWVmf1ND/6r1fZwLQWZSJw8l
Zd8YGCuvlMzuq3qbSvQvnt8OmJAs1vlwEu80awkKaJDvGK5+081bn4XHjHbCjsl1s424jAVuezS2
mbTC61DhiYxjbU3Fn5jwuErHG/ZlkhCb1BEe09WOhP2pfbE7Iat40SwZvqDvWJG8B0mk57hk+uZe
+PlLFhH3qhLjaAS6js8DKUw4qU+/0bkcovRJVnpxC/FDMbuWf8rY/tP3pKDMT17RS3RkImPN0i94
5+JFIEW5gQWxNHMGm0FWGcvYwNFkq/EXqRIhnrNzDd3OIokjExFyOp1LlslOVmrbEKduM0FWNnTc
bt2lKbUaB52qAoDV0ZSrc/+3J0M9Q6eqB9XLhM51y3RnR18UT/xgaMzZZLnLM6M8OAQjgMqYGena
bEEfEZl4tQnYS08Pmj9u5BStwlnKEXlq3NHl+tu4v07svbik7mxUA2QLhrnaWK4d7Po8N8GrnLqp
aM8AuOpljhF9/kZuTwAv3M0iwAYgouwnK7Fi9qkJnsKq26cQ/RToMLDVuJb1YMgXUcNT5TdIUEbE
hotqrL2Nn4WkzkdkYScj5PWo4hiPiRz1kINf3VLjaZyUDtB62LQ5xH/4CzkJsygr8RYZaNOiH/TD
3DiAiQWxsMumy96LUn70najWwJMsmrxqyy4RbRS+CASc1VtREoLUhfvUCmr8JBTlpaxczraVe25p
K1WBe5HpxUO3c8EkJs8wv8ZoTHZuhF5YKJp6FhWI03DxqtY3ScDKHboUdk7SMESC10omFjQnJ16G
nc7EonavuQMG3DPNXYwF8PJ4IxYKbHs4TtaxDnqLNOqoW8OFwSZRJulWaHCpfZlAD3fIAG6s+Jjh
HmPCp8vL401CKaIPjTo42bNXcc7BMMmy+9O6XymXHnt2UiwhwDwL1ZFt1CR7fHSeA8Qhq1/KwM3X
dHt+DCr/exkwi69WhWASzvU0ZDYvQe/We3yFPzF2w3VfA6eOo/FdtLa51iPqTkBcVzsCbF2O7/zd
rM2CPwRME5CqWp7AsjH7cKCc24O7KBvnLpuI7rf3URaaPE/ckr1XXgafYXOTYKug/xqj54U+Bnjc
A66Aa6jP41UYIXWXZDNDst/CRSzfkWwOGwOAS5pG48Z2webU1tpvMhfhhPE+hiOtfm0ZaRxZ3TyK
zo4XExb14hNu9fCSsesVKPjxJ736g/hjR7r6KYgAQJjmAjwlBiusIhRQwu2hETWQ06X1ZGoJgVIW
fAMvX9qOtosPzL/7BcPk+qnXaQmnUCbIZUPODY1pYqez/mqhD2MsLLbREPror3k9e6v8dNK05oAs
fnRNe/W08Feo0GTBw3VvRoSQEy5tZNkZH6t2aoVC6YH4J42PtuuJTUIM0QEmPtwJ5HgG6pLNFDmX
KWv/0Vqo8TfFf4PS9rYsThxuwl/+NX2dKmbMGY3Pw+QZv/AW0Q/Z4qUgVXUV8vIu8OvgR8P8oAR0
E+E0nwOYCi7klegibR+Jgpt6zNo3ogg8iDTBU56gR+ZLhCC/wKKrMLo9S/ZIHt0UqB8U47vGq9ie
5xgh2gH5JnNSJJxReB90ERzDyRoXXRP9jEL8aHQ24N1QKZgAa+D3eoxmCLLO4rUifdjLErxTSl8y
IMeoaUanrpDLwPaf44D7huWitjDa1NACyLtDpV4gdgnjygUCS0aeO2rzwBA7eThuYSksndq8whFA
cWYcWUJWWmAiFcC6OcZ6u5F+p6NXZHMsQk5rEc2SUllvvRZcJTmophWT1FR2kvallqCzKl5bLXgD
kM1UPpsYwNkgi6pJY9AIKN2p3kPipOvR+BeWHNcw6S/Tyfs2Z/572iZfFkiCRE/qWwujLxTFCwSe
G0A2fdHr1jfeTBvOMq2pUmMPoSVuVr+hxmwt7H2oHvmw4pDw3HrgS8Zs48v6hJzB2OOP5c8ez6Kh
Y9hHkUtONLnPSrPQDYPm6jlyBCl8MReApUm2+9IhI82a9oyns4XRwOUyHfWtGWwXYIMmtiKbVCCH
qsJjBC7yve5WGPq4bxI06Bu/Ks9MUcJ94mevElHF/LOqfN8asdy8JuCpKFMN6knvK2gx/KW1SJee
dG7SGWl/ubzAdO//oPnBsaBG2lD10bIRwjlltHBCThda4q8cMzmEQUSPLpPtMvf6U2N/J0Z4cFo7
RvEQvKdF/TGQhkCid43Kvm+u3DprBEkEltfRT2NgUwIO3YH1/20CXPTN6O3KsKAPy6ten4s2ppXj
509TaILWp51LPDyOELQwmH+APDY4r5M+OLpDCwNMUhqmib+LUW3ssijK2PQqdlmjx3Y8fLPmWBur
czGAq03TTBScaecvYxMfVEGjKLH1kwGJwRxYD9HY5vkroisHTqB3ZwI4R6Kb1a5yii9dx/k828Wc
sD3HIzq3JnYAO3LKYi2h6HDr66hzcTeO+kyoiHMnb57o6N28xL80JvMtNAQrIyKiuqUBtRjyzlpM
k34HojFbu/snK0XIUmoENtX/qAttBpUHvtJcxFWT43AOVl6gtvbk/uq24o+3yq+aaKd8JEq+0vKn
VpZ0UDR67IhPEeyprNrlstiUZ2jVf7RI5qfQIFeFHkNjcz7AW3YdBLlhIeMyGplHrWggxpT/ggoG
WJdg/m6mt97/VAisEaSwL9musJkNAGyetOtoRzjHnZoyKntv6ASVltZymUv6hsg3eUHBohWryJuW
OFAQ1zVIk4Xmv7pp/yagtS9wQZKKVXs1F4hslq5tEU5U7VtBgJfe6QihvAHIWG+QINtQokTr0Jl+
URq+JfP976fZcyn0bClDEpAbbmwFkl1rjTOviGTZIQWxRifUG+k3qIEP092HOCgFI52mEZwpXJsG
Y8B2GfsEhJYIDBoaH1ZqrUUU4PpqMAnT+GmKdG0hBl0wGSaqKbSIHemnjdDCGn2ss6kC4jPc9MkO
tI+BND3Li784s4SYAF6ictpzbvjH3cOTXOFEzlkpXIdtss2tr8CBmTe68CbrYx1qJGX7/xynehHk
4G5xxsW5d81C96Mnh3tq0YymBHkgRL0Fufo35KSQQNSv8YfBGWg4hxwmI/oZqA8bHwMg3mEa4Ooa
qEsLXh4Lg0UTVf8y2/SrB7ZETKiYV6p1GeFwoulsbSpOCsLMsYQUtb2qGySYodDBAg201zUETdOd
Z/pjTPi9c8BA5GRXw8uQiwE4QeRhv1dYUytkVY3NxK5KtWrdjfYLgs4/3l9by1nkQ0TyMZ73vrEx
NCQblKXGvvSIQGdnCVzzC+urt4WUVa29TMI4NNqFrJ12OVQeugLrpffaZw1wxXJIwEFZHFf84dV3
BCjazEzgWAc/Mb5wF8VAyMrb14qWc9D8eGHC0KSkboiCrlm1qf+K9gkEHA5hzFPLpkl4gXwwhTmr
N5MfsoCdDVeKxMGgmGEnnP9yQInYnLBho8bThlsg/uYBh1DtO8T5zmgJMkap/iUyfwnCtoE3QaBZ
RrNCacBpxL7W1Etk2Cc7KN6ssHthUTLCcGPis6FSS4D13CiMMeyQ1jXcvXg8GJlqKRHHK6vsCTo+
llUW0D4mACCUVzMbD2HGNmHUFbqwhnveJJvafg7qHIBCuApkzijluRUa5t8UNnJDGh9nDTFO9JSY
4/sze57ozUWNx6kcMpiH+btLVie2gvbAYkK16PxBhHMRU/Ok0FH0zPuMIPunUM+u4RvdLA/hP0KO
H6ut/zi9+awCbsm4XAWOIB1m4rpzFIxRGIR4U19y9nucDz+2M30InxsiMDWsoPWq6AeKTqNckDJw
ok/JRg5fxoctTFgWDP7B+qJRAECaNU7hj52DvsmC4l84lD4TdUcc7LBCRKUQVUebXO+2Yfdk2tEe
IMsO6P9r+lWGtEZ9u9fXedhfVaxhJPPAwZR6tpv0/LM1fJK/jdBfTyY/3jQcF24z1StBLO3GJtxy
Wbc48zl3pxTg11QWW0TMmGvcfE+rqQLiAivDAxGVIsXaRe1r5Ocfcd1xGquKYycIjZlKnhteGGGV
MN2yXNu0jIeq0LsHbW1vKV24maAMNaVT7FtvM3jtR0VOy46NNkVvf2znxJVaghGx9Y+u7Xayh5Ra
YnheJ0Z+cNB+rvJCceIjqGbFCjcsjbq/jxEBXI9+QJSIXeArBogJMnwCm9aemVxnwjBYDZwhMRHh
ePjUUYbkGEUOzpAexYmf7VODfMOoxzShPmXdbTM8IrukzxTI7clZWNKodiPpYng7xB8JwXzNUrdJ
ExhUEEYLttP9OLhA7YAMEYpeHnMXUug05L9uNBca6AGXigWe2LTs3htoTkJh1kvZ7cvZpdSQMl82
HigRZnLZECZMAzgp98gqa1CA9IJpMjm3fmihgic95nHIHcgFpvWgcZwZKdrXWhRnaBWtS+VrH75L
wLiuoXfSmE1RhyAACIOd3ggOYeHOccCD2MyUtviISB1G4IbA5Nm6jHB9TlIrDr2XsuqYPiJ+5WER
6WtUj5rSN7WTixVS8o0aq21FStiuNQnFIoKmX5U2cpi4RWnYhjsE70e/NGFPKfaZUCRXE/1uXQA6
QsjNpH/GtoZoJZzKXuE0jM6iJ7w+wGO1QBrzZQw1EEEKItRMZGlpPgOpQGM2wpC/KD58GslQuD1K
dOtZ9ECfMoU6VxrDu2nBbkQpoj3CjtZSekxsovjcFli6Z0q3PXl0+jWlaKWota5RpwaNt5IplE+S
Pu8mdfQguvYVLXpplSuL3QWiBVlskkqMZBr8MYJwkDiHWAPcBoSsbTDiNES2SU2Yp34wXogVOKak
se2y8RoDod4H6CG5PIAQJcV7hrIcKbJNgHVZO4AJ0ePqtKqeK+ZwtdbZJNZW6cYaOuyydvg52ZRa
HjCLNqeJiLeLuwDbPXvVJ9qJrTeVZ92OzJXNrGVVGKac+Rc9tQk3mhsnm87WnQ1CTx0PdJ6vk8EN
djjnqJu0P73vNDtLKESP+rpmljwWlnj3PH9VNuALXfRujPM+3amCeDcbLwXIcW2APBDBa41HELZR
hoCC3sNXw/x3Ht3QpaoBik3WNZt0m3BN+cX97CXkUmj/w9x5LEeuZFv2V9p6jjI4HHAA09CKIaiS
zAmMmUlCa42vfwtxy+rdm9V9y571pCewCKYwhoD78XP2Xht/k+x1ohkXjiGTbYTvg+3Ig0Bnm9/0
Hj9VavApO3znwa6XDuk7bGPI/uPaBgBH+9Vp+xfPpzYFHhU7wl/6Y0YoUupnjAI5NKnGJm+J7RRH
V7dsh6RdwTvajwFDLB2fHO/dWnNGYkbbFENcWD00pj+uLX8CV5gjOKo8TLA2qA3UF0dluJ+ZOQbb
rIh/kap+ssOqZVfRnUVP8wxcVrmZcv1XX/KKyejmXWfrAHweLqwWIiPEkG4vE8wtmTOw9gARhNIE
nq2/JWFmrIuoMheKd9EskWZBL4UHb3mvFu6RUztWZ4NMgrPQiFoP5KqiH3Wyg6znTGvITRjblIfS
3xhW/BT2vr3oITkuQRg936kAY1OsfS0ct2oyNtYAqr1hGLTWEbwv05wQk4j3cQmtcM5Zam+Kd9Bq
X6DPnKuhkSCSBEiywomQGsQHq9y4JufGxhnm0vdT+FhOZSliSL+EH6Ea9VdMkNq5aMFPa9K+Wqea
VrIRpZJGCL6yMWeQV7nFN3zLUCe0ah0VmAMdGkiEGk03j+nEHq7AjfRYzmQj6rOBCRNw/R4GrQdr
IIz0YyqiM5aQ6tUbtHYb9x33BcPjVTpmx0Kj8Mz9H1ro/YRpRgJgPrzG4zcf9QxGRuYU7kgdnqQA
Tvx4QurlBkwy0QUyj3FiQpmjhzGNbgyLraemZYQgJ9fezElrVtMdwnHahH0abYg6/dVAw6qrvH22
XejFiuA9NdfTXSyfQkNHB95dzQklI8omzjETyIQC91Rpab8oCo6Ti1kwo/qB+Rz521YrHx0DYpyh
VT8JvD10kU1qQuaRUWfaiyIwxqWcxnUZlu06t+b8ArzGqYzgioK2b8aQHrJfvrPPPEigsau6b85a
m26cINWAfrJX54DG1qoxBiwJg760AmY6nBK9VavZ302pzJXvEiOVNSwCkw3htJT9jmrvu+u2sKEw
y8Ifsi7IvxrSadyQajU1l5VpI3lGQ2ZV2S/zONHOW3Ic67aIcE96AqIoQs2RJvp0DF0wZJQn+5AG
90qfSnOHgAIsIA0isJo4KCejIzjJCx6TJF11ZF7e2noFsYIbs7YqmBPPSe5Cnfb0el+SG562PS2e
vNqGZa62Mfd0qyx0Df0uC/09CgS1pcXqLR2O+iJ7C/2TUTb13mzTL9QEP5jWPCn+kSsgggN1ZDo7
qteOeemsMRiXRdk8R2RNLAK/vHiW3u3SeU7SY9eQbnmzM19bV3r00nG38zGmT/1wmpyhmA9wu2yY
5XMVwvRQ9g8h+a2bEVmKYyqTmQp7JB2+cmO35hvbwZJek/fe58ELbF+5sWJoO8YIXW8K04MdIIco
NH1Ljt4NYie+OzDRDsjzRNvWvRYAC0U+iT8Yc56G8wWKdHupSByocV0onLK3YaoNGgs1txisKrzh
DQSWHJJ2m650twwPgjuEoHeOchEzrdBDydtg5NItm/MjkZK6j2ikIzepQvHeBvmvQq/WpZDfbDds
WcQILA2p0/MOe0pMomWF+GZuda7dEgqWSc88lAV2iZ6tMBvekhj8EgU/MQOrTst3pix+pew5wGZY
xWd2cHEZIF7t8yTZM7NfW15yqfvw7NGpXkQp7XdNZy/ME/HQT+opQpi4GCbID2kOy8avaX4WLTMu
xSbMUUdfYw6euwI2pw+QxV2DZj+bXIcWYH0JDc3exEUNPfQ6FeV3w6xpbGNCX2QlAblxvw5ZXBZa
hFQiE+ig5C5Hrjc7JaDV0/0SdXYdHONH4UPTEYIZ3QTzw/Yy5FOy2EcptxRwngyuJeSHDhy6ZtD6
t1sADXqGBFC3eC0dOn7X+0zpuCOpUDgZXDoSiWnbW5F6Z1dDuu+kU7qOy/CN3hiNvGja2BVas9D/
ylvQt1rUHXvbSjeWNb0lffiDSE4Q7yUBL3qkM/Ed2TNTViFiqVf6nHGI2IZF0Im3sNnz80ASNAOE
5Io7h6GxvjANmElBQf/TE0xxipkF0NfVR2mkOG26do9oN9jENo3dcrpYcemdlaFzCaR1CIv2JjrW
MVmrXZyH8c4QYg9QF8ytTgs7T3PKYz3/6CPBlLCv+L8hW/G6JY3NNEG1H0aoBaqwexkn9zhqbKjE
2yzL0jY4OTTJcRoVCVClCZYcMPXBYyu+WQXCcN9HQQ/8LJ8YQDIkwcym/ajryloHoLCXeWlcEy37
TOCOnOuqWsfm3M4My++6kTdU1/TvzZc2k+IWWaFxa8MmfYCwfEJIke3jSVOLzI/tF3/0d56gdVjI
JbKeaVc6w7AXJA76DoJXRXpYyMyazWxg/hwNL5pDk9vB42IUsgUik6t1jKLroue2fWjJhnXlKm4D
Zubc9uup169F1n3QxlzGLtsqh+AXoDpEhc9SmbB4a+K4gdXF3m6639WA4oQX/Km7m0Af422nQ/20
Yk9sjBhPvjHamLm6XWXF10FVwRFnvBF/mEOGfrkoaGM08YY17oCZHD6hy8hz8n/VbbmpzPqAuPmH
1YUIBLruiPCGCRBujW2fwfQOLOYYOTKrzEu+ay3DzswvP8ZQvjkE06PeQYHs2kH3JCz7SojlBPIT
LykD7ENYA+KYxQHHoGpomkw3wgTrsUMKxZma/3V4FiVT4DI1iQAzPpgo6cwViFkx1BRtOZ1cKvzQ
XSAGBD02GGcaa1Oiw9WyKmufBNOT22Lq8fQPVpTv4U/XjqEamGzfnkk48ZzCEujGBrWRuRCtHe5q
tjryjqnEXIAq/3sOxvofBYj9n1O//pIl9v+WMfb/YYCYYRKs+H9PEHvJwubz1//CgOD/ytM/Z4nd
/+EfYWLiH1CtLXLEDCbttDxdcuL+CBPTnH8QBiaRjCnbkEoy4/9XmpjS/+GYDp1zYQqlC6DL/0oT
M91/uMKwlSuFrQzlWvJ/kiYm7L9kiVmmZaHPsC1H8LuhmlZz1OTPj39FLeqdDJUqgp54EwbxgUTI
PjT4PuO1wQSIBOiT8XSP7btfBj0qdjRp0TEbDTk/XdAfiiK3XrUoRNaJD+hPb+g/w8/+HHZmWH+N
gpx/PyLVJG+bbQtDSvlb1GWMliXJvBy5dtE1e9V1c9iEfu5tKa8A2AH6SHBx96f3C0fJOWFCeyt7
qvcwrLRrJUCllAXu16KkLWtUmXzBT6ov3IYO0DBTIe6Rh6kbg2SC2U9BfuJzS5+rMSuWQeJm+6az
L741/PR7bJO5qq0D3U19H6QSGnCT6hTdWgxT2uq3LffyD3q/gtlrnW9oZf/IIaZeGJD2naGdDR/0
b2pgFWmgB+59kyllPeH7NVztqtCPLWB8C7W1x3EACY5DZ4G2dtwXYIXyqcd3wCiJUjiIL2UoJ1hH
4ntMQPmPqCAIIUN+R/A8vzdy+9d7MmvqJCtNmN0xVGBl6YfFr6k70EtD4LEqGl2gqKSKyu0+PJEi
lT73I0u31Upd/PO1VQp+itVDqoqS9vvsN7kq9TaGoX+g2ThuKVvcm9v5SMdwV1CbaT80FPoWERGf
phJfutm0L44oaOf1zT6gx4ziEUyu7RYcafB4ULenz6nux8+ocDvop4iCTAyp1ImdysP9pDAI+iiJ
8zLr+RCQFM8yDAEXZAeo8TkBqnwrIcgxAPeTk4FlFcRy5sAOatYdIW+IavXh2qTacCWSkjqiRLws
LUmCdyieCZNNDoQRMXedn8bKTy9zH+lidGTAqqj0LqoCUjE/o4c7ngKdEnf0D9FYoHcac7gf/tBq
2xKWpbD4ZMOCNrWR7ac4Xilnml5we1Zbk8xM+qtHF40fDHi/vtwv2dT1y14LH4baB2tRsJIciiYv
din2zweS5NBYJP34lkyNsdIKRApMElDQC/vZHPr6dk+DjiNthGKPfIKWGMHcSX0ZGVgt8lCz9ppf
fDYgjrtFk2RwuQn3hMnohb9EkZK4pDtv7KIk64EKZRhoPwnDpDFmxpeC86OsTqNe1kRdwBaYC0mN
hldaFuDu0c9lNg/COcEdjXaHGpWPDGXcEV/Cc+tE066ySevc9KW6EQ0x/kTee9OifnrXRoSjXegv
0ppomMpkKQlNq1vXxZjCPB5yjIG2Xm8GQHu3oltzWi1vodnYN5VGyUNhZQ9+qTVXw5tiFHBwlxcd
ImXhG48WZ4fj/dNK/OiXCl+QZngnbOXGS8YPItjYe7etz06BTktm6qFuTP3Uzhc3G0iBwUy9kiLV
jozLp22YkYFOrQOXlA7xR9QB8uiq8hlZ7TFyfJgQmq6/DM1Ao0eLoo88L69+kgY//sNi+O9rIfAT
tgwpSH3EJ/nbWu3FHPVGcKLLRpA/DX4kP/kBwBBN2mAXsESH0cUjPOLF7x61SmqvpVN8K0IQQuLW
TpN7KU3XufimS+cmzZjooTIFDDglP0G7P5HkZr04kLy22DZIz3aCdcks4GEehv/9C6E++n3XUbrr
Cgt/GduYYdu/reoimfWXmGKWVaVP6wh5MjQvLuUM5vjvp/dH5GRky46uurkLXPBhjTWsora1ztUc
wlwL39xU0LSXaURzJwgbfa0I3DgbZVXTkeCQIwbrScpfzPSqx/uTzsHlZHpevbs/VaOqIDBwTGbP
yPclBKVgxSdw9MNq2Hl1IsjQI+aiMgrnMiklTjAyzzYwu1PahETbgSFFTOK8dw7+5rvJMAsab6tB
61gFrGGPQ1w66hDj2l8UBHslWo/PaVjodQCOF6LuCzNP+41kgWkpjXC8SQ1Db08fe12Qn7BJC7eC
q+0vCVmRh24Ub0DlgA5BFtjdo6cbaH+tPx6RxAGwcs2PgU3l0fcy7RbiXNejR1kyqhOS4bDonfrR
7NMfYxmNM/hsnVYc2TocUMf7hWkAEFHPGG5zaMEpZdKH5R4ffC1buCSGf+4He6sZoenukFgRVVJU
xdKa4Spa4hI6HDXjmZZJolaNqrcaQKc/7maHqW1gsALqxHXo2zRgTJ5NRGRbrGsv6YzJ9fXWXd7v
024gsLuyChdq97wG66CJFEJOAw7ZRjN17Ub+8ZzKVNZvSGtgxtv9jrKdtyUKwvFAx616uF/6vvE2
Qwo5pcaKiJg2UKi7PKwOAnzWcUrMnzLvp3QJwrdbZpFqiZD0aaaSko6iLVB8i1JsQs6wT60xCciD
KIZTapGflZKgXbmjjccAaCLN2G5FCyPeuUntsJ9KZwV5qWSYq9WPTBDXHgORCzI29R9uKGn92/2k
5oIQpTrDAUHf669V3MS3srX1NF3Wk2Ud8WkwZ2u1lVW6wZNVJFzcWzU4a5OswHjdsT0eOVzlZ5AE
8WEa6voS+VH60+yU3LAQa6sK/9iqKws4XY2TnYUljhOWLGeYnMeuVK9x547fixzOSTDU+SnR9S2B
CcljrnsbAzTamJg0MYQJ11UIYxPmU3gUnTX+h6RwY14o/jsKl/JQKVtIc15CgFVzkP3rC/eA1xBJ
jmMljhq4U3UmuFZIwgli/HQRcD67zJov+dQedZzTq0wHcCeI4IlTlX8boyw74hj63jnRcC0zTP2t
T7hYypnTDY1iC8XAfggISX+gMfP196ug/fuHhkPaYBU0bdPUDVc4c8zvn0rvcBAGqFIWY6Mcs2se
FATU03arkiZkoPkSgst9APRSsZOR7Z7Fb1C206MzOuohS9FdpsLd9bnj3eTUezecZmo3tkpCO+Fn
9PG3vlWdc69rNr4Fouf+KKezhkingqbB/d5zli85e7bjMTF7aC4AHVftwDA3mQwggD2lqaF11z9K
h8RjYsbtWpcGobY5MWNUqAmnegyUgd3YD9F8GVE7PdhObONonK1TPLv/3GOGt7Ui5vmaBbTadqJo
H5qi/UYPaJXDAjuatWa0y8aHiXMv5dPm7Ji1fRFhZF6nDPZ6Hk6zotXVT/HgKZD6BXN94vBQ6jTv
hkLgw8hsfFapWDV9KsEuwhBtULn8/Scnfktgnk8ljmvZJqc3R9imIX7bv5Abxm0PF3BWzqQMX6PD
ILVxJ0ORzYFzckuuxHSqrEhcZWSpTW9j1yw73X/AiIZJOqAJHKguevELellmHBnroIYhgVXhAQcF
s9SmEWvhIhHqmyTaR43r7KouR+Ebi3bV49d4vD8SESD1yF01reYCPTeMl4AjJaxeX2yw8Sw1xxu/
Z/NGa+jhU41RQawqBLKcIOxKVLf7RddIy8Te5DJ1TsMHAG3urdfGn2mWGG8VZwFdj0jECsW7KGos
ykWh7Umfjd6G8KNiRL4kHqi/dDE9bzdAttXmcNylaMxFkNCPmzgHLJ1qal/7QnD0wWdBSyr50UVO
erUzPeV7j0LPFK+VTfiwoYCwwe9d6XzVH8KWDFBdwxDIQWBppECjo3l02ePKnNWMh9BBB9z5w3xM
chBmIOTr13yboUF1LY54L96wsHs7sn175nBU9g6dw6owzD0TF+PUpKQDuARx3SYcKytSj91lZ2PW
MvV2PBASLpihw0QizZjiI+jWODPLrDVIG2OoBsKEJI6csNZR+ODYkL9d+/mRxiGFM6ufPJRmR7Kk
w/wyj6L6UvakDNH3oQZTWnwN2pT+UebYG9pkxRmEFo9QF8rS3XUpeiqM7/VFJgVnheSiw2Z5bWx3
P6K8fwSFFWEns9nzwtTEQCvFcyQDh9mB3++ICBTPReK5G0OzNCi++VHzbPOKxKtA2o50b4qcPzpF
f0ma//N5nVjz31c1iJHKFOhw8dzO5d1vt4YuBlWDdwmQYPnfQ5ugy5LMnFs9XxyCFPe9PtC0M5hY
ydqNCJAO4xMuhMv9b9x/VHQDMMvIVYDsEuwaMqJ3ODCndzKRXR02hL3b2z/vz0bBlDtL063begWc
pUqeS/OpRcTZjPIqq7f7ali5lEKjmzsH62JVl2LKHljrcGIByDkCyPrno/vTwu7CJUxOVIu6Uz2T
oL2CdsqYTUNQ3HZHux3jVzJxUr7JgpDOeJh2cojHldOQYUC7/lfU29VX5NGa9QgUiWYzOjSqTZ3E
6jUysUV2LYoou6p3hsrk1sqBEybtFXg1Giw5fRBCJK98DyWg/5L6jLJyn5VTwwkGOxXQhWIGYzk3
ny+MaUTscaKlK4q2fD8JdH8Fh/KVP9nlVQs754bpAjiYnT5nndKO/GGMztvvlnxK3r5CvUUzQn6L
Y+jHRvSFyP/qA5P5mcH1zyhm/thZfTyiaR17j1LPJX5rfa0ldbCh4ivePYUyJMhaXIoVjeLZnz5N
QbPWXOVuTatGJOR244+C6U7O3f0WOUzYs45sgLjyn42KBdpsi3CdxpYJXD9g3Ftwk8gWxSKNsHfL
iftrPzYXdBrxumqqEzyX+sLxPuWriGhBVzTVJ/EU6Pan3pk3jq5Luj547+fon9A1jeVA+bJjkl3s
m8KK96Vm0TQqySlrYU5NanK/MRWglO/QXnSd1RxEA5w7Cjy4vIOfPtLygVWaD8WhS1SOrqoGR6zZ
7YtR1NBoEidaNiq4UWwM+77G/NybevyC8J75XYp6vZ2fOt5nYwi4ZIZA+6IGrz80SvzzIvUWBThq
Jz3Osiv6AZ2jMwrZ+9Nx/plnRLTXUxjsSARXHEGri69JgUwvQQKtWeapK3rz5IeQB5ECuJyP4HE0
1dkZw/qPR5kOYUAEcQdaiT+15wsKmWzTtKxSpa4eYs8034jPGggAl/HZH6XYae4YHkG6wPTUU/MW
akqh9gli4gPQxBtRYb1Owr06WofA0TLgdret9+B1kH3j+tWO2hOezeKHssm3I9OJnJo2UieUgOmq
SYf8B8dvWB+evfdBxyNLDqYjxwty0QPELVmBxn2ofuE5WkO49Z99LYgfa9M5Gn1fESTEqWks3PBM
b+yxLcqtqhKyUTyJ6ii3SXWK81PTVfZzVXrRsyoc0MExUR9Qk6LdUNG/uT/14KA9igjAwoQxadcm
/qoAgtM6sXi6X6IqeaUzUzzcn0ELmzYocaxVCIOEnMnkoPvpgCxVlGuzKXpcLlr3x2Ussw61mQHK
sTBtIocxCKSRWT53A0GvnI+yAiXICtZye/rjYWuwWtscDu2gKPZ5qe0jCcSL9eZFryx9X3aVwY3Q
f3HsGlYxHO+j2Tg68uhJPxZDNhIHpFlcvci1VqQNsmNOWA2LWjsj6gYvV+Lzo7PiPNwv3nAeojIh
CTr5wD6NuC0qv2TUXvWs9N89NBFLqccEVQw7zTbIuCt6IigwM5zBP09nQqKxJm9EY+DgKoPs2URg
BvcJsbHHeAMBZrLpyHp9MueuqurVPOk0QTolbnhyA6x1VWLMhw64zHeGicRHywLTcnDjNAnDZbLW
kal3G1nYX+Vkf5hlzRelxa6bNX0FndRnw+aWNALu0FgLXsbxWkqhXQUeTzH5+6aMo3eY/G5Ejyv1
4kvb2+1hmMH/OnbeHLIqUTMkwhkTE8QcRaox6w1FPmBpK1Ej6gWlnR0WKxlgfgj55FzHIx8Yvln9
ynZmr+pWHoD49OtssGxWumoH6v4J8NlPHZpJ1DjAvKQaUYMR91HPcQVanraLWpLEF6/LykZzwNAT
eT46wGnP+PZDTiGJMpFPs0+aCLlQgxUPWSInavvhwxqFQYMhU3s6mXTrJ8/cZlYlcfFOpDsRH5vg
iQcRRR+5yz+TaCaikFQKT6D85hI8v27r4ILB9APHCyCE2D92LZ5+MgO/EvrlPNAehyp5Iegv2cI+
umX8X8A1tWvXhXz9y/xXMwz6QbdQmGWxBJfS2v6mIdSTXHWX/pxLS1WW4dZ9gCQJfShGyEqjEreN
1opVIRiqyUcaz2yRtZctBOfrtaeRl10A3DgDawPB66L+VYC+dJfCGNjLtOl1JVYG2Z6CBE4fNeOC
6o42w3AczO4jLSkSlW19UyNWRDrfN+Z+n9yDTAJ3rXnppbphCkarhmyOwTFCX6CPi97DAMKRYpnS
knLNLFmNvhmvh5gyutBgt0rHOwTNhIy5jB5ysNE4De3XUKOBkRn4b9gQV7XVYaIj6Y+mUnciURQ5
wrKTFsjYrF4LrOpFRQekLpgKmz2qM22wrDUqoEZ5T6D5nH03sT+On6oejjGZJR46um2DHUH4PfFL
ZXUibNlbeRwFmQc668Kb08ddxgsB3LWuka99gxRcN9sbbzxbm2hQSuEx073+SL+cwbNN58MgxdNl
zr2CrAaqZHabDmQamo2cVrIP/FXcRd+bGvW4m08cRDzSLIKLF3oRKMGX3iC2JVFkvLQWWT+5OfHa
cGD0iH4J0AJO6Hvud7f54kxK0DmhqJmD6ieJ1EfTklytS8w2LPeyiA5diLoTiSQH9pCMRQduxE3m
n2EJXZxAIub+yFxxRVosP4i7iGxk4AxShQpC1z6HqHjO/eyDrNBV0cZflSsxnnlXp7VArIbZDn8T
EUuxvaeD9Cb9zlxGhJRZFAasFzTnc9nsGiXPbfAYzUo8s2j5602/GLvuB6cnZMLci63VjltaK+A2
SqbsTeWDgUf0MqO/OHPiUqkQoZ6SWnb7PHtznDFfET9If8sa+6d4iDExtEj3PVyvG08RHUZqW12Q
gJY6G9k1l86Lv7AD9ouOeTLYzHCvRvr8WPoorVqwRCM95TwxdlRAfMvasV8bRsYvV7oEussHxw6S
lanD/q1Iis5ru4cEgH8dU3ISoBFqo7UaiMdubOctMIYIh659KOGcwSPF2NQX3Qb03DYd8xGTmutB
gvRwKsXlHo0R7W5Ph4RVfGd2nREpsxZGyXJvPMWu8WW1ZouDvngr9LnSE6S7J0jeSAehdilILAGm
t4mxKq8Rbr0YKQhrtqpVKOmRJf2hHJPy0IH0WeOzdxYcfVqPrFtmADR9wIN5izi2qa3b/OxzAmS0
FRA8Sr1r61+RBsHVLEhNg1A5ASubda/DYNLOyMdvDviqJXaFjZkX/s4ojWrtxW81CZIkS7Fee+Tk
ZKLf5nZhIWiYMDC7iD46OVvHqnONZ3OpSZhzYTJVxx77YKBrT3g7G479nrcYopEY+XiolgBlO6j0
ysVnX355duluMXiB0B+dX0PZdw+iVPsyCkCGiyefqKIFcqev2I9OWe5tQ5yyelYNcGTJ++q9nW86
r32NwtEMGCwRtoTle0L82/gJAp1JrcCeIFQ0yg8osYTRhX25RA8B1wWlflrTBiwS02MtwscP52hT
G/VrKAL1zcLoN/Sz1n+M/W0yJHOzNL+RK0BGm7P1QQFTh4WfE5kei6EijytKfdI2tP7iBsUXHqRL
VNdoy9oNksR4k7jGK7ioCR9TRh8ip6bQUEjHvceakoIDQO1ILlwbI99yD9RuuN9ROoZj8kBv4Ybg
Exu/eaWGeLab+dDcWy+Yq/ZtQ96Jqv1Dn00DC4r/zcvcDzFBAXHlm/Bxs2n+rnO8b0XNa+xD+0XL
/Z+5ZOMRzOK5JSGFCUv9RF48UwiCX2HZrHEVtnujgblf1gl+Bu+QKesJMx1zG8igy9Y3WGZZBhGw
8ZE+qlw+GULTT4EXneiLeDHdifyevGmioUL+Uze31m62Uf9Vh7jPTUDBrPfWoyL+dAG9Bd8TBAFV
ko+TS2s52OE3naCJ0Y8YQBWkwwdIx+oIQop37GmtiGZLqWZATFjh6OqXZTIy5iPNGMrD94AB8cIb
1qGud9isSBEQwE+X8L0alLili2aK0ZUeflJfWmtmCBeDQriZ+LUb88u2qU7bti6vYweYYHTEkfQ3
vmzW+INAs0Ubt8NOkc4F+qCECVB1chNwFOSPwalsQHaNOxasbUl8Yzk55lKrbXcV5dYm92KSwPJA
7oTJHZCl9pbtmoqLnccYOHwSTqCMV3JK3m0SuRH8ZvCbdAbnUf2eOhQcVotJQkAMADMNuaBvjxHp
6W49SfIDAzZqAhpBF+yKwR0ge2D6oeB/t81OOzDKoZcIjQeL/we50ujxfODbBR4/T2Ftb1NvbYz1
zNWgx4RU+qtr4kc4OiP5tssOzOOaNZpoSeHFVILZuBkSdaYalSff9E8cPVdlVhOYjg53dNxk2fcc
PBRLWpvht+09ti9pGbtS0OgfQkRzBEH98b4ELeusHAjsYBL2NeX+d27ZgBSTyiLtFfk8E/qFSUju
AgEEgHd6QObOC1VJs44VP87GEbgR3L5PaZHcDolEOdXBbSlZfW+SkEHVui1aiIReFhx6WX6jW94u
IsU/DowuW7eTi5ltpI2Ch3Ol50QAVsPC5hi2sLunUCMUh07n0dC7z4pQBsfw0e8xMe68aO2XsEXM
0npzJ8oa7OffJk8jhsGwQ5AT6AerVH+y6CZ2RIAuI4/sXY0w8JBkilVQgi0XeSfXjLiXd46/3xek
PtiagM1Jt51/gnnbWENgpe1cg0SkA0AA7ZRO9iYixsOn10nXFGz9qIp9VqP/G7T8p2cr7J18RwWk
BeSBU4MzV+wmjG6caql7grj5ajVyHnCOb5F7EPjsPMPS9S8swbDX1Pd5Ji5pFK6xAdCbipPmqdHx
hDk0GBf3pzBk8MVjvsa7m4d6cEvR5zwPCsOn06vL3/eSbUQ+f5lgKNfWDcNmfOmYwv23CYZWdW7i
EaTNHW0CW+sKBxuLQVVBQMlhnOd4SVfFj226trQ8WBd1E53iiMQh6MK8OgaWVajCQ5U5/YNmq5VG
3C92KXPDGpg/QWqD+6yhvPDgM6OstupDJXnhhuvLl/vTEsd4RLgurWb35OEAOYZY6oAUuOeA/IRF
7iKpt4zJJ0kd7S16WFtwbyzyopxQyBirRDr+k0X4z6LRC8zJ6CSfiGu75VNFZnaiR3utaBSAZG3l
tGmxJfMe3tOQ1rczMg8dTDbahrEy36t7ezoqijlpOjD3QxNZWzOujB1GnfdStMO5bYv3oLSsU2n2
b3bR5Q/MZ/95sbPxAbOw2v39J2T+/glZFuojOQ+rBWN353eJVFsqrZA123xDmUxKLs7OUXNIwumq
fRtOCK97k/lskTiYHZy9rnOUNZ0a+0gNsyTK5uTwTo/hIlrvypqJMl71rsLY/BZxxopaUMmmNw6Q
ZWAWU1KI0IDTZA1Ak+YAMBd0JpPGJ6uLqy2edbXRSKKLcD/8gDVLs3dsMC0Hwc0w/OnkS0BJbqfe
vUJdrM7B11T44eHv3xI5j6b+OnbT2UeRIFjYLh3eGv78T6OrQVelBEfDWSlpZuJu8J715WYsev00
TR4kh8bQWVLpREWYLUDEy6PO6rlqy0lROmTRSW/LckOszM4ODWff0xI8xlYCnYaG302bWTUK3NBP
1CrbMgCbh+CkPCVzwkmUk30yWNVDGA/d2uuI1XM4Hqxg2eknI0M6YzXe0Xe1FpYYaegkTohFXGiA
HQLlnP7+nUBw9+9vhWRfs2h7mMz+nd/eiq5zLSCLWb5EtKLJ5liS4/dcpkGxRorVbfo8ts5tlb/D
+Z89+zVNfEfCy3bH64D/ZXWXo2UdPNj7U4dh4JHMwQGnuRAsOFmB5S5vOIf7DwYUExjFQiPiMgGo
kGuo7OenjOw3pmm8qpEmYJ+HUPGmAh43CIcGAAQe/yGEDpKjn92UCZvC5D/cL74efKSNzvcNyCxR
Zy1Nt9R89GPNPDNUk0S2ZAtwURvkjTR6xfjZCtXR3Ldx01USl8eEOH9o/eA0jlhC9cYzz462veuP
mkr7JVtv3N2nTARo+puhdzkZdd5nWTB75tBYhHtNSe94v2TaMG06BFp4GcBROlmvNnGQ599iZ214
wVOa+ubX3IgaVS1+/Rdl59UbudVl0V9EgOFehtfKqqCSSqFb/UK0OjDnePnrZ5HyjOeTB26MDROk
ShakKvKGc/ZeuyztRxJbtnEep28ju/lV0SnjPIVzHpabJ8Qmkr5KpQLELu63FaHg2S0TEcEJg3eb
jOOijCgZR7ftwFZ4EU3EcUetSmMKDSCwnPqKGQfJF+k6y/Csgi44U+MnU2IIxWuqkIqkzpg+Zsh8
dyJz8nVJz3aHseBhUYIop+mfO6x/kcqaKx69Q0CA9CEl4nnrtHq/r31RbyJ6eFczCnUiaRlyl0tj
nLYJ3npk1oQhtLU9p6OSamirO8fRgsex/V3gR9h+DM1ZCGjo43d0MqLkS7cvHwoXy6LqpP6mQmqt
wWDGJz0zXBwHw8+EBs0F8Y9//mgh2WjXiOheDozBP/yw7VbYaFumxqy/N5AeIZtzqYzjlCS6E1s8
VKyvVqJedRnXr+QqXLMyDt5kot33sj9rbXmtq7Z4jiQfAWXYAHN180OTcsDWUj3qQWo/dXnzzQid
fCtD4DHtcnMt133jXhmLoY8sU48rR21rzDehUYobyVd4o+rCeXQUbhsqX6doPixn9Pf6dTZR0mk8
TBKu61R3XsKuWnXDVrOb4oscEzJJ60BdZF8Eu3TEdAcaA4cfO9PD0tPQSkJ8Ar/BdpDUX7ARQGUJ
fsUTZozKB/NT6iBbneRaF8zC3chucOnDddzHd2o2cPQBdLhixKGpMdRTX4jweKazuEzJnNupmMjT
C9iLirZNDlFSaHt2zODxzGsGAHtXeIX+8PHJJIChVtB1k1McYKxKy5p1b4vhXTMGa62ZVfkQmpp+
mKLoFcfnTStQEcKsHF7zpsIYxc1lHw20o6eafI9HrEzuNlc+O7P50kab9NgnXbXWcEWu2fBEG6OI
tSMyfePcAOoAlATvTY8Uw61MxovRjgzP2ovx5veTw549pygSr/99ZP3ntGvrs/SZ/joyZ6l7nxqJ
QRBCag3Dcj31xnjTGD1hW7j3E2uoDXKk91haOjkQhUdZio6Yiep0a1hltnUaNGBJ4yMqrERxEz6p
m9Rnf0pa6Sujzu5JkqouaANoLsnmBm+H9B/gLW9St++IRekek0EeFtlRVPn5odXaap1GNlipaLZq
k4K4ckj6Ji+BpfXRnvvoMbnZmG2MdLtIRoCko4TwjeRPb8o/JIC8KQZ6BIN1iOM4n4U+sAla36yp
gzQlO2OjdUgDnA8R3rwj6+ZlwYgbrb8zPBROLAaSdePRVzQw5T6mzXgkuk881fq46qBHPQq7P8pc
t16W13kPD3jIj3SS3b2d9MlZMRs7snkYkgo4fdZin98nGkoOhBkUThun1u67TdKSS9f4VvhQ67p/
KadiW1FwB2mPqCjy7QcZ69mrZbjhJrase7IPyhO+j+xkliGxRjouxn+/eaz/Y1Z2WJtAFGSRYsrP
XWiDmALTmt+n0DH1dzXjDFRHTwxBbXRL9b5ZA5l7HbxRgOU2SubeDpHtkI4PJehXTyMV1DOy4rTk
2SBVtFeDhF1SzTmECAuvfW/8Ht3YPqQMNNuBbLwdE3FAqGIZn1Kts+/xxtLEFjyqgZuFB1xDg5UR
7DGvu8ESuCwR5ozbaYcYpH9KMTgzfdE8pGT2B7mKicXg82rNcS2Tdjx3Da6BT+qwPpdxYjg0uuSs
7yrasTj7rWISTQ0+YA6WkJupq7QvvVv+1F0f9a7lUkQzKPl/iKlcbw+iAvhMYG+9jjwLOsTUmmzZ
XgIruoRD6d8NxL6ee434p3//MMU/1aKegcgLdRvYPf75JPIaCALSyob9+TBO35VoNcJdBpgm+q5F
unIMFUScMQrdTZL4/mNOfvqqDYf8IKIU6WvU+EhysMjQUW13ThuGF9VUz4tSjn2rRO03zBysOZV5
PjOxTu9DL53T6WYJ9Kh6dfXs9CYaRWm6pvk/ODlcFgpqbpCxtARx0njlq6ImGC8yNPzLK7yipPv1
g4I+4WW/zWbKrrgIFW6LLTdtAwW2bWDccma2ybD79/fM+udAgQ7QsLj3DZNx6/Po2YshspUJ3Z2F
c5Aco9CfjhYu+UQLmgNITntD5o7/uJwFniUJYTH9nQF71HcG+WoxBd07bEuxFwy/XWN4y9vRv8/Q
mtyrsjWJpmLMTdtUPqUaWaJNYz/bVh0TEIzeTMswGRpWvSPTLP6JD7ZYlVYodiaWY3aZXf1g2Fl9
KYt8N9BlBBrmW8mfVub/vOvR1Hm6ICbA9GxpfL5rgtIJ5GzzLpi+qNMCiOrpG+A1AIRQoMCYcuIN
xk5aFwriYo6LSwmBYkb2xtg7A+6BDo7spg8dcWnJjF2FQ9LtIS7df1KMLFISTfmv//4ZmmLeO/zH
NssxQJEyegk+Q2l+FnyjIcMgX2sIDzK3Q6QkkvMyKtuvtT+kX3r6Rt1YHbQ2C/fZ6FH/ApCT9+AY
B7/BWeZ79ePgxE8sWleLYiQlLe6BRRiMwUbmuJsjm8Zs1N7KXJDBmEoUtbPGxk+NcQNl3l7rBGc/
KjIGy8TKL3Z8sKosR8YLFIx3ifJP20dEFiUN3CbkwRZli4dRmLt5vFekWcNdrve4XK+gceyLiXbr
Mpo9SX9Z65/J12sujsFQRMz0So7KPvkG0SY1WfWALe9jKxjPUPZsbIgT5Ow8HC95lZ2HiFiiLLeT
xy7wd32jkTozHzx4OVUU40aq3ylQN4+NnYJCreEPugWTD013c7dMkTIU9L9doktSFTFW6+ENFWW6
z6Sp5nbcFOv90zgf5Nw/ySymkmlwpkNoDohl50NuzuTAUVzIf5WIIpkVVGZpoJR8uJMWzBtGj339
sw9sCAxFTvwpaYqPUV8d/EJLLgxooBSGvHjOhgI7X4drxmXmjAeq8VNbnTW/944+6+yPQ5lm2kFT
2ZmGb7FpK1E/lCVUVkdE9Bl9XUcZpMrrpKwUElTp3YX9dBCVSK9RHLy2BOWdWcVKaj9NnsRfVVKY
YKxoXIYJkOKhiDdVEOZv+qjSA6bLYCe9Ln+jQHqL3OlKDyTaQH+EDFy7vxbpXoFhua8JcRXwqw5T
pyhkTnR6ELnJIiYJ2xtLUmFN+xXKU73WS1XcD7vFg9Pmyt6nIJIpVEIcWVZf5APQsyMmMMVLehqm
YjP2VYIfG4YwNlX5hZCVVx03zGqsnIqMB9waLADQXfkJol9PC4ChTNK6D0Rsk1YCMd6bGUcRhB+g
wOza3E1e2feLGvsvSTZV/P46BK64Sc/uyZMHyEjC01da5UAMm5RCtG08F6lLLiB4OXY9HUA3FG5r
KE7qWzFvfgOXvJggiYAL1EF7J2T7nvRNcS0yMPj4lXIq0g2AnPkGAYbig0deUcvKd9FcKNOCaHi0
6M+CFyNIrimTbSsK+GGIIhpLxc8amW4rhFvf+soKnzoEu5cApYrk3QCh5jrWNnKjfCP1vmZHFVTH
sqAnN18hlGOXo484h43UOMlZIDJ5Tb1yw0AcGdNpZoUes5OnvhbUyv999LL/USNydN2aC0QCV4nn
fZ61Y5faQyaGdA3vDzl2Hblfx5Dm7mjIN9eAgDboiBRphN2avC9ucakDPBvbh7qPi1shwL0XWdQc
LJKjbTIJzm6j23vJ3TBrSpIbRi17Y6se8KmnawcVpsV6uSeGpEz2seHTvc2MM+0Z0lLpCMbSi5+I
MvguESmNdClv4Wg1BJmH+4ZUyM0wNAZhSHZDMLf+3MAksWkfm17jvNkuTR2/a+pr1rd4AUV5G00U
71E2UatfxOYNm5IPAAcdS5JkKsLqlqVAO9k/KEwl5+XgpLRwYIzz0RmmdljWIGp+TKIx/6rF3UB7
FQY0pkxjreabdkrGPy0NjH+sjflgXEtnWqTaqDOv/GfxDhJrwsheZjCvfHdL7Uy8JFZwN6rhR48r
GeyZXVMatn44w/ht0MNol0a4pNFFWvTh0A364aYoZQD1i5WriivrIB2cHmbU/kHeL/9RenV0wZKV
qhvGJ+l8nsMhh05ljq6Y4j5rhoGPeCmXBZNRHpdL4XrFfujwRDVRZJyF4/2UDQ5pvS/VaTkAlqVT
kDsv5Euxpy2j6jQllbFn69dcJzBXqqewvgaWHD8MpLmwkUcF5OTaBYK8g6I0+b1cuZoxRwwq2NCh
2VyZAbx7x0qNxyEw7hitSLrCMw6v+yrjQVztouhYddn0moc5IHZU0Toxhn5dz28jz6gGvRf+/XI5
2OIlkrZ+0d22vdM0c/vvz6L5j9Wgo0tDYNhEr86/n1eDOZ2DDBRyuv4wNw2tdqpz5D9TiKcU/986
yVOy2DGH3JFKBb5sGtQ33pg1eEf4w9G2tkIfGypEV2vU5ZssCHDQQeNKpwu3y1Y5lLuO/vRfDzvu
LOFPX5pJvP3//xThkplgsgXWhfn5TzEbdBemJoCILRYTkuXnXmkJr1+GELPMDKq33a97VkircRjL
W+z42GH0Es9S3jwXnQ9bZm6WQNk6NJnQ7pZCWCxPYhmnJnhIlumIWzygUPlrPR+gm86LKiEsSll/
6C+Y8/P2aZWn20LMFXVL9yh6/OfzGNaT50cA04kXit/ESOU47Xv3FNio8nSZOWsvCWhu5/u+H8xN
laCeC7yOfKASytsKuMjdMJ5MuI+veWDVG0cVDlGLdrcxNZRf2pCeiWXJ+byM+E/P57xz/M9ffd5g
s9NwqHyTS/xpZ5l7JjtlA4xt0MuBPlM+bPrJjs7F0P4KQhDSVL9NTIqcBQHauboCjjPYaOa1dvLe
2hqWLh1idMrQvqtpyvaTXyvQxxh3Osl0VxC4IqLubi4TnQM61xfaZXtaJniXZmOSWYHgNVCgboSh
wMgOEywFDSimZ8/aIqt+s7oCLR+Nzw0mipkSrYiedgn8wyH11Aet/Apf1F1DJAUa5havwlijRVbf
RG0ke2k/fDwxAK3HHWh+Vlo90szlLJ3PiOz4w8Rp/nPQ47am6WTMD6rhfK5d0FvBvqQXDHoTlYPN
UvTUfV2e/Bnw1dnivXJ07xzOnum81r5YUhGWCd2+WLk1/GqZcgPpPNi67VLWHK2L6BDYKdUXD8uW
Pq9QLaGzNP/QyzQ+a//Zrgh+HXplNiQ047OtUwVtjW6XNJeSskDpk4kRe9A7dOC2QyvdPZ5dJj2r
vtdMLd0MgWzmrRcOtAkI2wSqBLGSfWDF+4e9oPF5L8hUx/BOZ9v0HOoHn6e8hJvBS9GEIVIkyqVj
9MrRlH+RDtnrva6KYzD6FDJtyPgij/Yfg1gMUUf2OmpPchDLP3zKxuennl/JpSSDXhHfHmiDT9tT
v7JsJ6TQiBWCBaFQHdEXeVtvc5+GmTMNz/rQ/NANh3iYGlCPYV0sPbLWUzr8ybQhTP3zWs0ReHSF
RwNLGLYjzPn1/9XP630/DNRYIbfQsNLp9Xjf8zkMXQHin2V2V0/9sQ6C+6DXm5OqE3EKjNTeeWko
Ht0U07lO2z/FbrzJIt3fRp3XXAgSPzRjx1SZ2c2dKYxvsh3YmigHNFIhm+vyoiUoUHKXJzOssohw
3TZ+b704E6qi5TLVjFfXGWCB+ZTqaQ/SEIFUBN+shFVv2V/+MjLyzEubeoU1O9+rvsKNmhcsu6np
rNwkwHrg0m3R05Bb0+i1beMwzs/fi+JuQLZECnMzQDysNfqtIvPWQeeE72DEZi6ZxcCUetmugJ67
jWU3L+IytS0rEW4qxXL8gwGBndi9qIRkb30+ZF0C6Dyj3yCrR5lpj2acUZlvfd7Xj2c7MN0nG4HK
jKSgUxLjENgWdanoRS2uHjOhREQ1mIiLNDzoTXQhkBTHA00VOVktG2jDeCZk4CYYru6VKoxnREJM
8wqjoK/cDXUpn8ALV4edxW408z2ivgaptprewkdCNId6U40PYGvYOo+1fIrwWbdpLa6ZTmpKUL8Y
BZ0lZIfeOU5iAnv0GuCj1ebPjtQusErDa43fYfchX5hcK9wNqeY8hJ63ce3IgqksCP1Az5M77S/w
oOLONw33AVpKdGSpzT2HLAVSkIJOQDSftsIE2VymANhEG+Tnxi3zs1VPf52F51YLCQwC8bCayM8g
LCEIzr5dTpdxRnVGVoTDp5N3PD7U/gMjv+2WI+uE4uYlwBAGglJXbR4PByccs33ptd8UVd+r6JW2
IQ5UHPG+S6C7YUWzx7oTAXcWiGC2Y/LQQw1iRPMk8sfIXC29HY1IQAIPc/fOUjBVCUxI95oaIEJG
MtjGpkuXT3fNl7qdAqwtVbZnA5CkSfU2xB1RFOl0s6sC0GlFh3xexn48dPOZJtSjqvTisHzJ0Fom
Tmd4hTP2dSoLsSu9HmJCoReXFtr9xWup91OMYwaIcA7JCh6zIqKalSt+6HUUTtR/lWwfqvkwZO7x
gzVCfCpFpiEZLqObtY9wPl+j6kkmKkCkBe6UaMTSpD5uKYjWDlC9zIS2WnonumPGjYWRcVMaSTOF
XSX40IROv4ZDJ9gUZ4N6WK50iU7KrxC9hrAs5koihin/fjlj5rDvCl9/cuc84sL3npO4jMCUAp2b
pP1mUs9/ieon1aCUw57nbHU90856UlmnIbfTE+02/6JZjVibTmG84wgnTLhXw7ooQOqS7tzeGgvE
rxjFdHWbrlv1KYZz/4IvpznRBpxJk4QmYeqGNCnwQd5hcNlXcyPHdG3chJlCrF6gDN2IqqW+GRO8
QNad2RA0LccHafY6HBfmO7z5wdXvvznBpI6RpHaG9BZt1HKN/7hYDar7uRTeM6/UYd8l8lKTZwk3
rZd4Xi1a3ylaSdup4eAL/QEQgTouEBnCXppFJSNJYsMbmLY3JVFE1uljbomXj9coRnwLlhJVNk4b
uzYVUNoZwmtGcjcIJPXz/1ePInsc1UM694Ed9Ji7iHI+vwOXicrDCwugdFODMtwmmd5eUnwCdH2M
576W6VOV/1IyY2CaDUEtnFw/UsDMC7JGGxCtfo5cVPXelZy0/h7UQrXzRwAa8exDq6NRna1S/DLc
DnMIj7zmg/p1qodiUPVj4aTlVXO5c9Xt769qrhleSobi6h2hLfzRnIZ43Bh35NOivkmAy/oiLPcl
PviDVYzemh3Am8cn/5Xy9sph2/Ktq59CnLtPicyiDSij8aarMdoSf9LtfEJstzWYUyazefPYtMXW
zDNtnwuAjSn8wtXUjS5Ntn4A3ep73cdz549oTKxyRKU/P4EFwTxbLAneKsg8kCQt+rkj680zFFfW
rJVLpcEvcrRlbEHEoFhiuBqmkjwbLxhAx2JvSN7IUXXfcggEH27nxfLszL7n5cwTFnk5TQ9tJiBR
Ok49YJw4xFYSBSzF1LamjDVGiXlWJfHIZnAYtfgh4/k+k/abnBMTs7vplru4Jk3OYyZ/LuEVX212
HeCB2OKjFbFjHHg4aX5De1gTN+Q+KM3+7bWQR/ygGM54JbttaplwvOfL5YXGb59dKhuH1MHZsepD
Izm7SGPqUGkXFvz1OsxY4sgF1jIMbrjXqBiSe8hNUIbdS+O7zbo0rOb6Mf/RidEP//uPqhKYbH0O
Z4ocQ+MyMuio1XJqdq9ID8klji0QnjJ4jQrvp9sH1t2Htq2lawHzX3sJutJ4n0/0xEqvvi+LTe6y
tw3s7qWtu+nayhK0qUJAC1ZlqGQ3rSz8AmttsFmZ5cGE0TijPKSXxTtYAxbduo5KPY7r8lr8rsXP
cBiAmka9cYhrHp5+8lCuooXb0uO+9GTyPZPmJVBbx2WyE2AwLzQqza3ekjMEt44+rl4j8J0XXmEX
j5sxbpCYO4gECCH7YkJyhi8q3VMmOvcmCvXim9UGGCvEcZ5ydgh/nyoP7XilO18/9orLtpHUAXkM
fD9npG6a7iCX0azRicecGteDvivrvbJNd9VFY/awlHobzVJXUX6v4sx4xdk03amWGX08NYHWPEgD
kQjqtHibSoEk1CjMgaFbn6HnEKCpouPwTO9nSb4d7hqBicWY10eLzCWhiLbrKZ9uU1uBHtQl4gJA
kXjXyzp8QgAJ/z20vLO9LMVZyBunDN6KXXr+ySSSwi2D4ZjO6o9wGE3GxIrVJBiIDyXL35qW1nnz
3S+qT9yTCFycATpD+XKZ2i2a3kTQIZhSQ4Oh3KR728dolKeGs4lTmR8DI/m14FHYjaoPUAqJGuOJ
TPXXpDeNs+Gg0hQeSql5MdcoK7nZXDXeeFUK479j9xBVms6/KxvMVstlVDvjo2dM/YH0h5UBQfZr
Zei/o5G2zMftgcIbHatMR4lFDj+h4d7TjH7CUOT4pyohG3BioW5EtTzWJdLx3tUuPrlH2z4o1Lc2
1ZhwCbvTwsHdLZKIIm1AG2Vh8nE5iKE+RCZcQWcKyidV9O/eWLtfiBtFWJ5qx+WQzGcq6r90dWhd
UB7GD54fgMq31NeACZS7uDP3sizVVycC/qJHJtZbvgupynthXsK4iC5gl7cfAJWe/sM3dg2oJ3wm
LgSm4s6j67jTgWSAp2xfwgmTBSUn3LY2HNu4Gu4KqpXoDbPktXEyOOgwClq66wf4u9O+LMLo2Ufo
yGBgn2vqzveB4YVUysPHKk3Luxp+aSZi41LarXFJabddlss457MY0uq7SZ35mkddDlStZLVs0cxd
LpcXtObxQ7Cm3P6gBttfW4HKfkzgao3MfJ/G8VcNBmVhJNRF9OqydbrF2Vjds0CzVlgJY2BWs8YW
j361rRqyGiFB1IfSFsWKXEYdlWNj8ZuraVslg4VFGFko0A4ybHas4nDw1XC4cgfGyVSYRx7Uj/0T
qwJQrEIZa19LivtCGGLvOyar/Kbo74KhAIMcBAOhPmW7LwJ9uLCuavehNoKPNcYfE0/ZhWXxtE5a
s/5eeOHV4Il66SOSqmZK/NYikq0C3fUclpAloVBjd1+UgRngji7XuZwXZ8ursm2mA6w2ohSo3m0p
tffzyh6yl/SNV1jWP3Psp/eGX5uvmMo2IqvHpxow7YG4ZHs1C19O7rzDGXDvalqTHJer5esO6fIV
Mii+Bf3Wf5+6OJ2DzfJdrf49sD39aKvW3VDZAZKcOsFpOTjzWRHTM1wvp5EuP//85WdUXvNLGwZE
p3N1aakzlYnmb8aCAONxBgFVCSAiMFknfxL+SWEEaAiWvGZO4j4YKBwXi2s74Z/R2mDrRk79CNS1
Zv83pw6z38+yorrFYYxdpQnf/UKSUdFZWwVwaKfPWp4gK/86LJcsHYd1W5gjZQHfuod3/9hmunYn
bA2efFtqJ2QawVYaFbmI896Zxl7ADrbYApfJLizLivtY2MM6Rv+4zaeKFIO4k1s04qTNCkt9Sxz7
jmdHvcisPFAXBj7PJIwxJitpDvr2TxeAc+O07ReJxiogofkwChcS8kzWknr2kuiVd8IF8ogFLzwv
XC6egj1+Nu59w1D3dRxM93lRq3uRtfh7Ku9h/o+s8wc7scZjEfjaa2c0r4LghKsLbupSB9l3H8wA
RlD7pxDx7zpJwpcksGkhkiN7tPqd5zjjiwOyXBCKlyP2vQ/76Jm3dqv7lfOrbNguzIStyTWvtkz0
nV9S93MkEUAAqBq0xoP3LLt02GZpgrc4T7xny/DSgzLGOTljxHDCjjisSjZMAe6EpMwgmcwWwMEs
vwqoift27nqnTYOaMwnd7VK5nGA0ndSA/QfrGj3xjPiMICfjCwoV5qJRZj9aYNkxeqiXVpM/SEP5
EqYJmyJa/GwkIfHKNKueAqTkNyaEZI+JjCRw142+wZFZ2EvLl+k8wl3yUJ75sn+xkuDrMA7aFROG
ePlgbhnUme4wgok7t4huObq0q6ftaVMAHIqZqVO/eXCgKBxR50OuCWjo4Cbwb3boFa/jEPXMtYI9
VZSHbzwWxK1NTsF43noru8D/Uw9jAv2pJBnQS5rvsJoPRGbrr3pLqcBk+bEOStKspKZfEefimpzP
UBcHu4mO9ZXNNl8rdXbhCaJ2BHOMrOhVvjeaB3EvdX5iYYIO4VUmbo6kPcSFdjGsIrxa8YiT3CHA
y1bNuvc6Fpj0a49Jxw9zM4I3aqcimEVqjHgtYtOaETkNrHBPRXs4dNIggrbGwyvnbk5rbLpexOc2
TdO9KMrv3KsQ9oywp9SQ7uKxPc5ds9ckSyAuj1NPcOoYvhLsRBy8hap8ebVs9fehkPk5wPnkzst1
fz4Eo1HioMEFl3jsjzyS3PYJP5qqQmRsFzKHpm6Y4aInRXl6E9tFdpft0xmxlRMOug8tUhtIA+BN
zlt/q0pFbLMru0NuGObLSLXOYMv3jskAeGSusquuq8sIuGQHFWO6Kwoo00HJoq1wzV2uHKLLJ1Fe
SmcU25Gp8Mn3QiIqJfk/SVjeu/P9kM73gzbfD+GsT0ObvhohmHmuYCc4QxjNxNEeWuQZKmpj9nDN
CPiT/8f2ssPfq7tliZeb5alfyJBNAgqjitG6IX2HCG12ZE60JBicor4XN9PX7DOQ/GfHNWC0Ad/f
wxFlr53mhQkrUBaHamy/141XP0P4Tw+CMW3PLv8Q4iO7dl7GesjIy18hH1nc/aq1pF+ZmR/sCajK
d+McZmhrcfozkxs3g0ITiex7A6Fg43ledp4A7d0Tocwn4yXZl78mbN29AAnRruQ3srmvKvb7UWI/
5YRWPwWe8Qxs37p0gdZfigKmt+uekZiNX7S8zs62jcq08mv9lQ486ubudQF5krI8bOwcF56VGU8q
bG9dI91nJ+7PUeakr+TwMgI0xi2sukc5Q9zSbASwbhGmgFrnuSf5z/V6cozY38KZqVEzFa2GCDo3
01Mg/HyvyVheDDskuzzR29tiIdA171DUw37A/VRRKqLOBSKolZFCX5OXu+XSWmBB/SA274VdjhfP
JNmXCcqGK1IUcJwKl3t18rZoz6rLWJGLxdjKijjFasBnMuy1mtDTKacSJsHg7pb+RZ8kPxwsMDLG
PBAriycTp8pKB+/johz54JVmqfUzc/ue4tmkn0uj7e+mqH4eu/u4hEixCuQ9RdzmLhj16shFuHx1
6u6DpLRfKAgQRFUC0w48EV4AdJavE8OvljJu2GUXoaYPMDaqRn4xyFli0er2m8Ad9yjyJzKHMn3T
mYmxSUXi7XL8wRKfXQ8xd2ahWVmLoCp3CNu1a0ykPX+tMQCWic3oJ6AAMCDJJegoei0HngIduYwg
FbJT/c27h/TgPxgx5PR5SujtMn9sCJzBPK1tIsFMThxTQr6Lw08fquZHrUBANrXdHmgRja+j0d81
8CW/6xG9s95CCsHKEHsIa6XlUPTE5rXw37bLJTKq49jAfOysAUHTomYazeAhS81dR9P2yZD0/x2t
fGt0/Kf+LFEv9Li+p8WQ5lDophouiSIMa7OoriICMI/tQpCVQ59c4AbOGVuhf1d5EtQkAbjHj18L
p7fgES9gJ7oEw4Riqs8lt+XGrUvasguoix1bQmlzfrIzlSXnBjyXPsAxmGjEszQdMKR1yeXjVGhJ
ckkNJJKkK5XouzCaBlFGjuvMxGGo7TalKl1x92hQ1wuJHKmpp5i1tm1n/RuNve6C0u+um+G/y8GL
DW0r+eXXf3+ttT11SctwV+uUUCmu0wTocTNsZDSKjZmpeieZVzcM6C0Lm7g6ZaNZb6iUv5etFZ4X
0nIvmvJI1wHw9KztyY1uQCEWVvvCxaQ+75as2MJbHMXVxrLC/Fx7HluCeac/WjVcURH+pg/is6rw
QZ5Nhv8smhmKlyiQ1MvfO5mk9tF0LDbLZWtMyQHmsE8opl/vrG7oUUx1MIzrsj7iqWZcB0v/WA6x
fyyA6YN9C/p3dtXbKTHtr6XvNLt2boPlIdEKCwpw4EY8/X1ozP4hM/DDTo3+I22F/0uPfwzReGuY
oY5dnWxKBuVTZLCCwZtADotALWMQsLWbRsX8PBbRARlK+NhE3Ydk1AX09NQ2dNpT0C7IBzHAJ5qO
DdrG6U4xdTlg9nnUm1kHlJI2SXw21ZGZX2cnInpYFpmd/CpTJ31oZd1eB0yTzH7Eks5rfccm4/jj
+q/TEntSgkHqErjFpZmUft8VRrdKVOMdo47Inqgj+Xc9kj606diSQfeZIVMVueeIP48oXKnVzVvc
SukQEQYtIWZWfwpr5fFgn2kzN1dUFqDAp178pv0AQyLvwvPYVdE5qf13N6/ZkXaN2taOIVbJAfiy
+avy3CdH06cXZEX7Qu9+LR9fw/KIcB3evbniOt/Xj17JKBturDGGgFBq9snxmvbdwB64IsU1/YKc
3+RGcZLjAJR6E8MBX7oOCVTlBzMzT31jsjmAGLH2eoX81SUdCMELLXeysKAxFEAgqf0CgqYRo/HX
phCqzk2ON1UmAZFe3qyErCxx8rHvPLUe+0s7aB710g/PWR98Mfg7Xlmu09QV6eNypU/rcSyy19TX
O3i6WBDc9AcpaPFPP8WtpxLtS2TF01aMdgsTRlb3NcA/u4meFx/dUIn3yBkVcDyIAAmqo9NUYRlw
jda/z3233wol+xu5PRLo3dS/xjoVzTbP6WakVrqFZ1GdHJI+lnXgMp/V8qVqjeHF0PUfWubNq4YI
m1t/Kd1HQOHqJ65Tok+HynyCfUQlvhryPYGJ+7pFFSzSlj6Y480kbSAJ634aYOrMX1xeDgzSuAtK
HysxtUDO/8dnt5wVeNkdtwM7TKJS+hOBQqaV2nEwmbDZUczH3FPUXOav2kPo7qame01Mv7rkQq8u
amRSsesGW/h8ubygdLMij8+ucLRU0jsWBPQur/79LcRN2Yd61F4GmMcPCu/HnZaDU8mjSsNhxNdc
a+wufIx71FEw6HU0lrEelHunnLrzMGOplrOsfaP708K89mgUFK77X4SdR3PrSppEfxEiABTslt6J
orzZIK57Be+BAvDr5wB8M6+7Z9EbBkkp7pUoslCVX+bJ7tLQWbHTRlp8LF1lQA6gl0iG8W8pIc9j
EyLDl4P2m/kKnIuodDEkUrOd20541nwzu/xzQ2cNnUil+3sRHGWmz1ktwqOVOo+FMM/KdcTaHp0u
+TBD0T0qtg2b1iO2uKwmdtHgsSugQ+lDd+ybqFmnkjdJGMa/07QAI0aSiRYnEpeWTv5itLt6v1yH
us5OLio1IdJ0D0AE060juvAFjeyYk0O9LHmPcGypGxGmAh3CquATp28+2nDwDr15aq2MxhIW9a9B
s27FkE/8Eh+sKSc6AxnLcl55oYI3OagRbX3Qux+ysFvaZQLz6Hb9Udmmu645OZyaBEJz6DOi0Mc2
pYOmrb88mWJ91Z3N5MzGRm0qn7wOh/fM2UoHHGWxIlDoDvGDMvz6B2Y2PguVIR9irr03m05FMCsi
OAraCLaL82ni9LMSDhOMv7VfzvDbTjDniyJC8ljHJyKilOfFPkmqLlDEaRvSPKVQj8YIZMp3QWEu
185FADeVB5dOFL+0XvPPpeOdu5gBGwqqfWa6/DNtqpGJyUwmtiRMBmlVQF0piKmH25j4/rrR45M+
y6b1GJRbcIiMDTuGAgZhqp9awa9YqeIP6vZfHQbcN9bGeFfZoToj/3cPmrWlGmgVmXCb7uDPyUHk
xQ3A7me+jo5tyDw4/FWOFDTVx3vMtdELUh+gikWqrmpWMpY0gwJd0AlMn9LOu00PJ+1Saxw+jNEa
6HWJ3oZBdfv7sLtL++hciFOX1c47dWZAPuDBUjBhnnE82XSGFszAUcfOrGyo6xm5u8Yksjv/b0HB
BXrMELCTOUWxPBfbv7hODpiRsvDa4EtZq7GHDl5QYgVVZlvzz+5kbNuvs9p8JCSP/Xh+GI1B8mDH
7PlEsxtbTA9rxeSfIxuEDxRP61mZGNLnr3puKumYY4/C7N14KXBX+60fffqgJo/xAAeCEYR5igIY
LjZW3cRxkzdfqWxvVVl5ZDjpPFEkMK3yQAbvjrQOmPGMddorb0tNppZshdc/ql6zt6oTH9qskvnz
zXKv9wRVdrGZXBjivWPdmJ4a10lulS0kVe6B/NJyCsDy1L4ECEcPuRGQLCO99OUHlr9WkGDPbe9H
bzqhdyMIjNNicxAx9QkoNuZ44LIm2LrF460PtRvTHu3drMevIUuCtzqg5iqW3cp04FH6Dh8eEMJ/
H/QiH+7nPxvqRXOkK3nYQ457a7xx7hdoNEWr+PBEZsCrqV9m3KuIkEg2FPPwb7nXO9V35zG4WuS6
yTXk1dHPg6NdF5s7k5VVPIUTTY+RfSmT4QgFrd4srSFh75HWNvKn1tCNYzvPntGHSRJO+VvnwIfD
JvCtKto46sCY/gWuHFHOjuKQNztz0GGEWvFAF24NzRkS8K0z6okPAeul1KoCl76cqkuU62evCqCP
2PDMD3Xssy6XdUK7MW/qsjUPTp8Fp4aDeDX7l5evZViWLmXVXMugFh3noWBiRdBxSGFqOXkNeevW
68J9qllQclX+6hkBaeMFmx55YlpjTZ5nZW5rwkfP5FbzekqHDVZE76c2ps9Q+Qh1CvtIQwXM1YaU
eWbKPyIaOZJVPuWH5The9arFjhAnZQwPR1rHpZFkJIjba1l48vMEc3DBbrTWDPOY6Biql9Op601q
f3+r3JPShMwjtAWOO2M6NDsxCblpY9qALWZDjElNPqEdg3PIbrsFmCEBvT7PjwRQ/dv99+rQL+ih
1J+agbC2HdJQsJyTEOGH/ZKDV46kW8PUw82SHhHoepdA1O7GImuxDoK5iYyV6BL6HY7beW4SlK9a
MeYfid80mByijMtDKbbhJLVj0MWvqeJtbTdqJ1tDnJehuieRYWQWTceyTF7ztP4eyTU8GmmMBFLq
xU1jXMjRsaGdGuX+7JQO+KdaPGm5GX42jsbRntPClDJUnIlbiw0rqOlMLNsWPFxY/SxN5FOLk+Ar
86OX1AiLo8+eai+yAFcU4ihFta35pqe04SwfyPZQzgP9ciL/w8+xgVHZfapIPd+/PBEiSikX2+al
q9Fa6TZHEkF3MEHrau+ArYJ9CBrIkvnRaUznNyhCnDpH6QfpviKRjroIUJNQZwVlmtpCzW39dzUA
YKDTw2tN0FJGcyv0izUbeKjhnRdS/M33/gRsCf79PO4oO9xXvBKbCSbtJk50eTDy5D0NI+2K3GOv
tWIKtpoFuYfyTvTfeJ4fAL3qTWxYHmanKzrGu5422a30tJuXq/GEqINZRJXVl0kadLXchEXnbu8x
dz+6jshid9MDnizoH+x9VuFMUhkrm9a5OZ6sfCZEAbNJQB5UnwK5LowHS9tzBaAFzjGPNgLgcUk+
MPutqTTfa0FnwWTUT8v0YcmCMF5NpM9HeR5r9Fk/AAn2xn2CMWMbtVW1qYcB4HGBI0hE4VbJAKoG
A/W7FFNhITqGtXttMf98Bu6Ybsuw/xuJQJgrjq0QUmcpPsICRbbUPLgNJKleiOHurXoCvZHC2ltG
ETroraiQOHQV4qWW2R9Ky+LfYYoTpaeNxi2ZEy5x4wC76a7lPQ8fiagkfOPm3NilvZEVuwi7cdrL
chPq+rfJSIQtucMZL56S9hgJrHdRAPSowOmNU5cFMKMLaLFP6rEzGpu4ZukzOKBUnV5c7bHcMX2j
LC/JrEff129cO52n5aMVNBZXxlw9Ujzq2kTF3C6YT2bzG/KP18Xqt8wJmdqGpoh3eRPAMRzO9/eY
1LV4lQlgWlw9Bc32SBKSFvNDk8JGqliuVy3InvMkSnGIar/ZEnKFf8OZ7EjfQfOkhbhXlodGCWpy
oZyEMjQutPs9BYRPVk2tnHe8AUfEeFTgatwskZKGc8hWYzz4hH5lrpfXpqz5nRJqtHlpmtp/dClp
PN9dianTP3eV7//LQ/4A2n75t1RWpIhE7HVVCpO+6B3aYOvqr+UdWmC9YqqhkMbor4WNJxXQBU88
aMVTVXvM9JVog2MMqD+dvToQB+sLmldHEcEzFwDqeViHmVgLhD7K+46eCdbAH0L/Ruz3F6LMXkl8
La4fuue47H6aTtDs7rs1yfUrTYnjUtZTXOI+lc8MV3daJX63NrS32BL/a1xLEov2QQaaeW0yak5J
G/JTUzoTVQLqYBzBh6cGmIqjmrrdvk9fyxxBFvqPfRwcCgMz+oA/+iHbMnJMXsMmT19AkBOdwP0Q
IvPdrVNx0snz/fKSzYSkTkEoF95c/j3XI/y9QS3QG6pUE0ehqPAy5i6O2iAvJsshRqtPXxS18D81
OZOSejHj/TyqfIUNQngy392azVnu+5RZuWIgwcJ295+bxc6wPMyV9abNDQWGrCAER+UMtPXka0eS
mf5ZWohzq3N2ocll1o2BdS/k8cksVk0DKH9BkPstnpDaY8WASgMfP83N61iDH1Z4EFsUhkPcFdGu
NwkrzUuSH2b2Oo/icBtCHoIYVpeUqQBAx/dZVhv4+rS9OvNQmbXiXCZBsW+INn4l1WsdFMWuKIaU
YUv0YriF9kcAA284aa+M3MJYgdEKLX92YGiBiDUmkDEmAgsmmdZLD2Cr4FMzazQh7SdeaXDZKCFZ
S8I6hyhv872ZWtobzJ6nuLUMvBN5wQE/pFO1aCTBIDe39hwjHiHHYPvuLUIvUEMm4CR9sfed0Hqt
gq+y6fU/hDp/D/zRrxrWYXauTbXOaYR7W+7RhlejZmC4PtpmpVZLxL9zWINqa3xKM6d/cVuWCDtN
brxVNQyRDGnl4HzWpW8e2jneEJrZEyaH8Xj3kVW4LPjEyzOIe5tYoTl+TwkWU33QfNhmnXvtnNxG
BVybhAK5HoT6EU6NtkmK+Cuk0aFcB1716bm1d3HBAdbOCMnWKcmbsh/ZLaKT5U7uQenkox3JB9Ii
kLvDwF7ewCTgt+bc4MKdXoelke7y2aUlQbrIPm63i2dLI2a4W+5J4aY7xfB0Lavpu3e64aHy0mgf
hAn08ThkJNrXL0GJ32xsDNZyLXVPgHDM/ZgKctY5gwpStMZTkcXGU2KC22exE0Fr7htwsOuGq8Ux
8unHWxagaHB/dLVDPJP5/nPmWw/uVPzS6UR4jKGjYPhN+LjkmL4Tyw0ObWe9tNSin9OQ6mbl8Q/q
qV98Qhr7VViMu6HArMPEDZ8jgIJ7BvRwKlz9AEiEct8pupmp3dNGl/5e4qa9Y/3Q48Y+DBxjMQFS
J6GxL4b+n2S/kt47QKhLPoOgw3Iz1MWppHVw1di2ZPqDMNDa049ODyI8d/G4SYaBkFsVWiszAWe3
LL6jB7skj+ubgbTWW735lmpJvGmE5h4ZnmdUGFFqPYBkpx6kKxmFYwDZTMK3D05Xjy8o0LskwVVl
FgWwHzttb1EJglGHFrHFmSLetIjqwiz8BItHmZ0qr8vZngWeQ5R6oXJWzW6izJh/NDdDp+1cJGWh
7cnRvMi0SV4hc/HBnGFz96XP6cy3RRKv0hhwS4CjYpHEKeyjcl7tDb3qjhTUeu9OMm5xiI/fjsRi
iblNO2qdgBKUe0yAdevmSK/emCDWzmyiwleLF4LejpsuzeQjS6P3MouHr6mtY3jm8fRieWmz7Slv
Dvru5Pa2RY5TfNs4UxCh2/DKihleu8BoOcA6xT7XqbDHxt9dNRLnryFF0JICiM+hw/Slc7Hb6P50
5TrxXA0VUgLps6dMeriDXbffd8KOXlIY25wcHkyqu9ajTwmUzLWvxVZ/1wnGstSBc/ZYg7uMevNx
uCIoZjsc4FTndR5xgrih0GwaqvXgt+7NIQW2TkcIC1UGjjTD/f8gtNp6Suvp9/K3KP7vecWoDnhk
xARA0v+4IFc4Y52jWFUfvaEuwgl+WG1uXdPAE1fdhMCnG03FqQwTY+70KHy8OzbsOvG10k3VI+/i
VyG9J5gVRnh0P2OaHtdxBk/QckgoDHADtlZofmihwQgnqp3wAnveG8ZPG6pR3xfq0LdtvC9NE2YE
vrNrhxIUl9m1GqJ2qyzgBON8sRAZUim+bNrOItM8Dr35g6pjUp4VH0+cgfkniIGJZO6HYbcWKXo6
apTd5u/Sn8CPIF+R3MmLZwP78ipJzeHUFznOsTJvLnGQPcVBU9/GBnSc22XNRsOIu9Gq1Nsm/mCf
BAfv9RAFBOcQz/e1a7nb0m/wNzjOh1F59QWxpLkMZpnumM5Tm+j/WZIrYo6vZEMTrXj7BGeQfgE4
zD0ws5SiezHeqli844Etn/QUdJNp+r9sOk4PgcR3uOgg/8givantSl27THaJPjmIfWpUBnokgpHW
5/0jYN95jpHiVHdl+eGDcogRuoDmiDdOre4h8SxOa6OLOa7IpsMiycsY023cvxeS40A07xbToraO
YzCotVc4w66YepbROZIOk6Nbm15BaidKb1rohl9Ud1gqoRROa/6+k+Rb3Ujke6y13WMILxN6Zsfp
D9MbPY4rAwHpKR7bL9+b5S0fy6YMYu9y35Xjdp2pLG6xiipLrGvdVjuHMcZuCIv0pWGX6gt5Leca
WeLk5YW6dnO1PDRA1Rwmptsb90ghSJUTz5uRHENgYoikw7DbE5CuX5njM/zMrOKP0J5HLvbrex7n
vhZZEetcLAL90qdZtilhO7yKoHh1E0YNWEu+XS9kU5eg0tAxbmNGLV+WlwYL3BZD3pG1s3nq0eQA
5aTvTO/E2yRmqHHf8YbTotlH03Z7Fis8z4BoXhv+OltXc7wduW5IuKSDLxH9r5aP72aJTHAkCQ7J
BDg3ERHe4jjvka9y+0VrqX9u+uERtJv94gCBYv6sY5JuqB9oCS/citzCY4M6rDPPP45ZNN7Y1rub
trd9okot7Qxc7/au6zHpdyBf16obn+6jswCC7UYWFIu1KeIXrod6z97D2bHvHrdLyIJihb8fdu3U
vU23hWVlpDjn4on5Qzi3ocWSNi7mY2SFMnwQZNhU80jd7cVzrOy8iB6SYnnASKZaZ4uvF2tTtfai
iM3orPRithKriKDdORagoymzvJMjGuTAq1rST7qp+L0DkIWB6eLGSRmANdIlrGzF38ILgbeN4jcX
3QdAPxvLLcRloYoGFdjFevKuoiZzmOcjeHEjO4xQ83a0IHnPms7xrbRZHTt5zO6naonzyBOOzX9Y
nCwVxk86+RsM9nq/zTML4xPDp/f7vRj70rK8G2adrEpZYJ5Ma+c5YcN/BzEsP0dKMnyDxjVBIMT1
Yij7zGytPrayei0KfavwqlL/6EwbVrvodzn18HirXp1cmj0RPX0WjL74NAvf22Ytg91FpWYHubm/
Pp1nUa84X3mMWGIb4mpyGoxgVxtV8z5hBD0SB23YhtvmOlLUB8VmtXVsGfypK/O51N1XWY7Vq+Wn
v5Ftkh9Eon6rodolylBfmpOduLpZH/EIqJNRIzP5IYzXwCQ3MMrTp16EiNijT0inHfR9Xjj2S+fB
2ppxBkEypI89bkC4tJDc6ZYvduAY/lJzmZUf1tbBb3xaLuLsZg4TRn5O2HfVTJd5x5s9slauHvQf
ktM49sjnOxrW626l8NJV6EzpO8dpXrk8rx+7yqgPZtzSRtDVG42N90vlB/VJ0m26qmYL3/Kc7P+4
Be1/je2+61VqQeyK3yWRMxJ5lfjwTQpsdVOLL0Y310hWSYYNNILyH2Hb29jzUMjRvfFwX1toJYsf
FnaOx/l7T4r5LAtvWM0X619KfQWdZGM3TiS215xQJiDhJd6XzOxRao3EfBlc1PskpYM5aRHhI6p0
QK6QMdBncg0nG4yL82tJKc+jh1fl3JdNuNULZX73sbvqurTYcxrGaT9jcVyHpoUhEP1BLJcJ4mSi
kOJ5zAp9LYI+Ocr6BeK0eAsk1NmEGfWGCJK7r2XMqT4ak4vl8bsauds9WbVihmSVD1Oaa5ugBB2w
Mrx0PN3vBgyLt8h17RqPj1VH9W/caBR9VPm+DVMLOjOz2nnN1M2xIzZydbtSv1aM8vcK5sHl/gIq
F1O/G2O8LPAJ35NBNjXDtSOsbTnfLIwVRdODLg4+SszxPwz4iann27vPcQrHa6Yl2OZ9AD7/zJJa
Jh7UZjLJmSNPWTcAUmWTitmfwV3XPGci5uRUet0qBf10vv9kPubjYLYgLWmbJpxy4P56v/EW8TrV
6bgAFnxQYequJPnqi2Wl8pAwy7zfWw5CpF0adsRl8xR6oXE22VwS9+7AS8zJTj/HohWG4yxblqeF
NhToFLlISd9MbGS4LaoeKdeh12YKA/kB3jJbcWKyfwYY+Xyupm99qT4pniJQn0t3u8h8y7rTB2az
qQb352QTFentzn4WRZquvaTgWmeJaxTr+lp3mCAVgtCCgU2oIYXRrv2pfBaZIGlvzBD3YNQo1PbF
b4qO21Mmk3YTZ020T0XdoB8mzSWFh8o5m0rWyDSCNf+4dm2IBrO35pSPuHDWCif7M9/JAU79GZP2
zDUpX5759y9pqr5/z/LNyF+MfamtKww63uMpd24yTFE0mYpvsXE2LA+xvReFNlzItmDNQoT64i1F
7Je6okffi91HNLGSmYarfdEby2bsH1T0cs8twUfH7tYrHj2NztMYmfHRnj1ROPWbizC8/A03YAgp
sQ8fyEoF5zYvvgPOy+flJo5MGHH4gSA9Wsc+LAlvVYF1JAmDFtmyc6+xLLwlLmUrrcNar4GVe1ge
Jq7+GQxwxLa1w/YNnmj+ZcUB/izsk6OuBcd0to2Q0OxWY0wFkqWUuJQmZo+4ttQ+7SiN8GfHf5P1
72mX+c+1iupNpjfewe27j3gqh1NieDFyia4/02lFEyuiuTlsF2AlCmx64g2Z0G5UgyGy8V8g1G67
FnjSoia7Lq2UHZlx3o/UhzlYlsC/Cd7A5RrKG8N4s7cy9OjgexQ93bJ4lsW6QtzY93X5l09C7nvU
FJFtIKz3mGnnGJJhL4IabjV3Q81J9YXv6q8g5WdRqXrW6zJdh4qQBzHMdF0QH6ui7G2YH2g9Ty/f
IJUd3+/986162Q2PosmHDXGr6oMw8SaeISZ+azrbtB7SY1emNfKd2kgDHZekgKKrgAZp4BZo4A6E
/CzvWaH/3+POKrcvTWaab13yqHV+t3FFK261O8IsCKdfxaizXpSafnOTojlpdJfsYgOTTsBg+DDo
Kl3BDopYgDuoPgaydFc+pHo4zehQuS06NrnU9sUfeuVWKwAn40NUZfFHGIGJFYyCPLOt8MYWp8qX
yUdJrTPVQFQtLN8VVPnPLvDyfanoNLF8yrKN+QKy3LSBfC1555xl0v/9VCnaZ+iIwTn1J06ZoSWf
SGIkl+X7E5fxwD0b1oa8HWnK7V7Anq7x1QAVM+k0zRN1dRy7x6jT99fMYyrJvifZWPNzbAi/VZ0C
/a8HqrmI9jIfR7ZLEH0YceI7VFWt1r1D6ojOkP6laPDwmHbDR2Wod4v1Y7lp525QT5AYjLNk3OXd
j/vEUYU9leVl6/2ms8VCSf5Txfi8eKnUa4UHd6V0MzpoA/4Sf77RlABtaUvkGJJTSc6WoRyNxygT
7tFEk4T7iJdDdb37nUzApigReK/NYUDQ7Y1tRhr7pFcBoZuomz1ybuzi+3OcMwxdVKNW+evlIdE9
uFrZaFI44te7Ik6n85AiCuI+LhhiOM2XVnYTf4Z4wx74qfBidfPjnCl3hBJDWQvQZFai2swJZQIl
WraXjWWG2ziEgWe1pros98LlocOlweyzJ9Rz+9kADmbJdN/6z02lCw4x3PSinM5OdfIY9qwrUXC2
EXOvOYnpp4S8674OpcL6VRhfY38zJ8f7ju2JyYvz1FL98eAy3SdAQ/Bnpeok3C1PamEd7kcNU29S
VgCfMZ1XdTytdD/Nd6ZIBzAfTXHKrJFIcupz2rceorI3Nvj3mepYYq7gmJNiFA9/hM3KxAT2lWie
eyjAe6+j0kmAEHbWtO2J8lcWS2abZc5zATd5F9aVODVBMD44Zk1aMBbTOz08P0xL0/40Fn8jF+HX
buJfJiroWOREi0ncf/gFwAmV+Y9D58wlsfMwW/qwPwb32BLXXRlzwfgAhvBYziiEuLWZtjJJGeuS
0zJj/qsG/g+NNwqupksjuVBxcxpd6uiQisa107fpKWpcfWbtbBOEihdhNflelr6z5rT204gS8ggd
AlubjeI0lVZzuytDpems+mkCFUHnBPE3OFbt/BDiqb9x00LsWwmI2jT76ky6mVevxQNPhFQ/UOWn
75rCgD8eoVUHjpXfKC2MaIiA5WYlff0jyu2jrcj7dUyw9gU1wPtRyeGIN8u56WMTrXvDqX5TIWzX
Oc4yP/UvtKTQADZExZHsnrfX89E+G+3zHJD/UY96sJnwDJwHHTPVaE7HBnzNWU8Yz4HPirqSsIU7
tC+mlI8iF8MXV6mx9vA1z4dmjIX1iSwhWXpP+o+VMPnF53uta/3K+n2eTs5lDgK+m0V4DrvQo5PX
tN+QqGRBYokkWY0mF5jrVMEuzbs+30nDiR4SwxyPJlyOFXHYcW90fbFaRtH4o8RFYaRZmfMfGRLk
Tg2yeByA8EXh80J8Z07G7jvoN5odVYQOevm63OgYZkleviwPXJJwZHgMayerebqY0bTkFr2xk4k5
rqwl0Iz0zUgBF+n2X9O2Jue1jkP1qo7Fl1NH4qMujeKgMdfmSsxDgQi/TmxfP8dVcDGn0sVZi3WW
ayMtGtVRaiOyjPVzuSjTlKlfKn3MV6M2dneDYdfPkULiyitnzsQuUdhxrIJzzhKg+15+ogDxPal8
63Hop+rQuy1QcukG62V6ryWufXZjHCnLS2Y6SXS2mnDjW8PzYlskpV5d6vFxweWT3xEPxVCdl0cc
jKgyXMj4932tK2oLohj1AiNYZQJ9SbFbgutOjykXztlXppnfy1QynL2jqUb4gn5DgpKlsPZd3qHG
zlfllFihk2YvNR0/zaRDyKOwdBdk/rUbLf8y9nF8GD2vOeaGVm0qs2dUjYpUVaX86B2oUZFFoRcY
N++ZcvrtkniKhNx1fVs+NGl006bBPcSaDoo5aNqNtVDmQ8PhIuAUf90fwniZB+4qoKfLv1KJhr21
E9gyw87e37c0hdG/LEI3jWLeOvab/i50T5PDLzJFqOyoOkqAHWcStKf+96kkJ8O5mF8SmRB2cH6J
cXhdNPpz0G/nux767yWYb5ise3uRNu+9HzC5cGOSw74l6SOCV94YinNnnjy2ZsNZI63lGZmNPJaY
tA10hnXqgTcb5mNGlkI+LeCToiahaXuUkz5ST14dxlbr9o1b0BmZ5LeotfJV6Y7WgeDQm+PNg2mt
DV8Dmn5jAyNyTRgtjxjPjl1aWivRQpTAHTBPqLsp2EAyKmumXlnjfdzNYGMUptuwGpyVVJLCd2zx
RourkOQWBiJjKoztvVlbWQ/zEUAr9PJX5GnP0mmDH0bwzkHmAVtP/Ns22x/kg+O31I3knsFStLlf
0vyJut2+YZvVcFD9xYfqFpLSfOffPbWTKtZ95dZv6ajgNOi188ciMemSp5uYb25yroVkuNqxPi83
vXL/vgc27gWJcdoXnBPsB4/a1otf2AjnfuRvCaeQAClV/97xBjksx107KS36KihC5GX5i8yBcbOK
Lib75bnn0REfsSnti2WCHLAmk/qTSQVPSzV1DGchd9mC3l8WXA7I+TPafrnB6BPsCQuqVTYEfz+3
fGF0U0KzGDPWXai+WXnwr7tVfk7yQV6Xw27h4mA1bEK2dJsvs6PBTOynKCVwPCNpqlS9N6Fh4aP2
kRV9R5yXe3pnv45wWOptWIAaSApa3snVGh9mGv5pKVv7w+l1TaJkk9vTQHqRaFJs42jEua+oPpyj
zkFkJ+vl/xQd5WpNCgaI/33b9YxP8jxy8RbQ73mXdroxpLUqzb6LORXLWYB4Td6Y5yobYFuEGaCR
KTuTL4IlvdxlJWPypZ9ofhQPPawYtJjmstjDKi8fORdZwxbAJZVxbuJQNhaOc7ukS7irGbYDRxmL
9iQVPi43jRmeG7L8ZwaMQED3bZvviAGhD3ZC4y+Vgugm8jhm7k7pen91w6490diKrl7113F+Kpz7
fiWr5qadBBzlGpCIVl+qqB8vzXzTd+l8Y9MpAZptO9hjzdWOAUNu2T8sQytWhc7VVkY0nemhZGLS
TFx0ND5USeYUH5GO4Zdj3c3MrP7MCI5Z7yzoREkXrPUab1aCnPECM2cVzasIgTB5wSbxQ4b4cZZH
/zyvGQPUPcNdYdEhDVd683FrFFROlomH35ehg4Zu/muIhxuEc/dXz50w5hkS5TaXsoxOsFtrZtmz
5sqnxRhUU8YDeZWdDN6E7MXI60+9foqQjX8NgErWHir5Vc8noDZ82kVvFeYKi1+5HXyJDWf+q7Xx
6K9immhBuGT2I32sDE3nkaiJS3Ld9AUNTAs2N6ZWB9gPRZiwi3PFibICjxu6YsSxYXwUeIRWpVMS
8iX/RSNvRVWqgb1Adhw4nAk1pmJed1Y+x0DfyDdDJooHQ3nNc2ww2OT9f0S2natZDcb/s62t8Fnr
gqjEZdax4EF80a652z8wRgjeB86+MK+DAct+tFs84t5YP8sUkWUxGDoqP+YULJf+8NnYTrAx7OK3
9LTqlCyhiypB0htz4FUesGHf0LIHR9MuJQOKl8oNf1SG4d0fGTqGDI9oOiIZX0zCaHjA2vW+PFpu
eixy9gSEdHnkZgbVmvlcqBTB1UrT4akcqr8MpOs4pkoHGeRjEW11ip/nIqKHUMMQVrHj/2Y/vC7n
IvVMU9zEcYgdQTNWVYAXfQ2WH8hkjm5pJQGDX6rkLYjvp8i1u50J7cyc9uzKUt7XtnWu3C8lCMNs
4rlhurWVgy4589di5g8sWEz2shxHl24/TZOnHy3L/yBamhKPoy+brad6aL3sE9+6dyJ/le0E89bV
MPRy78zlADQq1LepHepb1+v/DW24oNb/nXTp+v7sWnJ9iLn6f+L6So1WW1Fi10xyRLxytoz1wV6w
V7l2gqRHR0dgybHDjOFFzeSYEMsqewdQjqu8aftD49tfhK3EkbI+Bv1+g6eRYfdu2ZkMWfZfSh8M
4/+1Jix8VMN1dVRpB+rivzP96lZQ8NfAfC1613rzTbChFjGgp+WeKSn3wSx6bataR1xUOsXy0XTW
krK5Ni4n3jpmH9iUorlW880osOwOrWuunxlMMVk0ZPaM4eUADfDKX4N6HY/G03H2DFR6ynHXLE9S
T+nrYynJjdpGVYJ1hfU7v9lDluMg4bmpNXoUF8/bWCNHsShsx7Vqk1d+hPpyX4rDudqmDLfVoII/
rVMR+ySqMzfzenKYnglInzQrbHkP13LDrCQ/lbMyISPAU6aoqS/J4HPPj5bne1fE+9StiUqnBH0Y
a3qnJbXv9uog9IrG3Ki36cYpIubndb1WbOq2XVmF+2FuKSttq2IzVKQbxl/FGiSofwvMMt7cUbGR
fBbMasiqckq26Inb+FmqLs3gPA6S9iCqRSgnnEXGlIH7ys/iG/U29kuDQrdpB+CTy2fRvC6AqEQz
bIxx8NsWTxCfyeSqTh5aNqXmMxzUdujEdhAZrnebkNOpejeCxTnofTxP7JDA3Dz9RLCe2+liiomy
mcAWSUbLNppeQjfVsx4V4XMaj/+tJu4/SaYOHG9mZobOZ5XUn/8fjEsCuTn4t4FpQNo9aj1YJEma
fDVMnKRd87005HCqQXwdksSB8yrtm1n27PIdh8EfEN43l4jBGDfe0TEpCF5SqnptOkwYT5gIdv/D
3fktx40kV/9VOnRlX3QP/gPt2JkIkaIoiqJGEqlZ795MgCSmG2KzQaIbpEiHI/wavvaVL3znN5g3
8ZP4lwVAg0JT5KgL3invF475giK3Gp2oyso8efKkSurmi9nFB/lpEUKevVle/eX+unwZSOP/xcUY
6J6i0J4fXUjMRivb43LECJxyjLqOge/oowGDIrAXBVGc9KQznXhx9zMnh8bB4opWMJ8KKbqms51w
fcnXurk85XTSoac6F8fVcu/27rLuXC3unURmvsxnu6U3p98/ZDhn3XPu3N7MX91SYGIWMpUpFCcY
i+aQjcXV/tJNYlSfxnD1Pr0MpTf88vrz/DhcgSNRfCn3BdMNK7SgX8wXTF4vGedZa5XcB+Htq4AY
7udPoKyVS1pTulfOCeWOVzc00nDCGMkZXN8iUnITHkbx7NXd/HZ9oC4o2jlpsAjc9SulCuV+quYv
fUXyvuIUeff31dFl5VEJFlnDMKioDV0VK0CTIs3nzhIKHn92TZPX22gdn5KX52/zKCrfgtecr1fV
j3fF5e2HC7LfPUa1hK9pdLj/cV1xt9NJmIzvj1HruaAxmp6nArMBFUAbu0fREhJGfhxWN4AWc3/9
Csz+JK7y6x/nNCvCX4jgyAZT+kxBFPwdP0drCh1i+Broab3MaUf/5ysIp5+KMkkXLq1ssxX0kemL
z27xc3ZTjMmbyuVfk7vrjz8HH32hHjATYcet5nxlARRyNEIPnCvpTCE2rBuqL6vrDwT1e7eJdMTf
wb56Qs076at5y5aLGL/IbJCYbef2BNzhYiVVETPH73a6OKnC4i/XNOscrD6jteozC3Y3ufFzLDh7
OWVm4S/Lz59fO7SvH06v3QIlZMjs1XK9+rG4mS1f38w+Jy/j1cXqJLycHaG6c3Dvuld/LkqgK5yN
+368orizIIBk4iZDY27iOI0+XyKX9clZ7rtBPn9XUi9+MaeoSpZYwMoor0kJvXX+Ci2iy1eUZg/p
0bg7VLtofHXLJACaHF/TYbt7celentD0QGFyyZjwpArpc2cwROm5vyyumfCmGvfu4ege3EP1eXG7
dsc/BZ8/HzGMGNd5TwPYFSHJh9sSZnuycO/TS6diz91efCzD3Nm5h1HHHJrqrkT54ho+MuoAB24I
LsF02Z/fE2b+/L4qSUYd131brnIY6rDIP0JUynem5WcaLqX+yn9Wr5kUxX/cIgKQvLk5WZCwvfv8
zrn/OTwsk4BxuPMrxMTkx08/B3dPTLPaUAjnhTPJAsk1RO0if0MGf1rezkDWnYvdT+NyfXTt5Ss0
C5xPexef18H7qlqdryMqqEq/ZkpfPgJZ4wM/uGer3kP5o2/x1nlRUI04mPk8IST5v17eLy72FRH7
frxM4S3E7xD6vtilpWq5r1zkd2ef/2mWFe9qX7j64U/8fFZc3ZXQida9H384KS75vz/J/+bL3+j/
ix+O8rOyWBW/rB/9q/2seJteZqv+H2kr8+nN071I16n2wx7dS+u790h/3H3IVtVi/fhv6+/B15SF
3hVQhE+KjSV+1x+pb/vVhUaZeq6Tu6vs+2dnBedPng9BjeWz5lcH598/82T+wXcbK6lv89gKi5Qv
XZ2ztD8JUZ1Gm8n3Q89HY5wFF8Vy1vw6CCdTKEXTKImR9uaTOmb82rffeJwHLPT43zz26LVd5Mu7
Mh3J6MuH0YRT5Dhx7DnTIPYi/ct7wQRCNIraKFKhOOdEuFXLTDA1NYE3nfiM0oihPARhFAbopHde
f5RMEpdhLbGbeJHLf4llLLOAQ4hptAmCCQlcHNPdH0O5ZOQ237FjgnGYTJANix2fLRJwVMQX22UD
Nq+hDcYeXxIoLyB4iFGngkKhGcELJyCS3DRTj7kKwAn27YOYnWu0D9x4AgMuoY82cSKyYzntnX0w
nYijCAmyAnxBGIpivl3bYGp6ElxvQjbjstFjP3EZN9E7CZE7iaiwRzGlJx8dX7/+QIuuBOMbARPE
LiICgCdhwlFPuPU6m4C8dUKIHUYBJ0GOAcfErk3gygVudg68Cdm5E0dTl5kjIUdBM8HYlVuRFEPG
zbauwjIbOMa+AHdIrTn0ksRJwqkvwU9nG4xjb8KVGUGh9JmSwXAC65xB7E2ZHWRqh3HC5ZgwMjRw
PObFcuJ1p+hyMUwDGUojACiwh3V2CIydYjjx6RlzANF9P8YOeoTkJpMoYiC8TOQEZ7EuSDbdAb4/
4XvD6cMXOsQGMtCpcxKiaOJ4oU/53FHnwD4DGMcFvGD2NQkQeVDCPBz9UvSn8uuAKYO+z73BNCHb
bgSyOsMbwccbJlMHN5gwNC5mgKO2B/xwEhAOEDlOma/thhamSTIN3OhS5BiQCrL9+1cBX54ZrcQJ
EQkiIJxMuLLsNpxGEsgZff2AyA9BPnJEZh43fq7jBTx3Qposw8SJHCnNRNYdAleOrZEJxuQH4Pk+
3tCNHHIB2VMdG7ARMA/pQZj4JAqJ3JR2bQSvyVxrmO4LfvUtYBFpIK4Q2NubBrIPeo4gmYTEAA44
SuyBR9sXDYBlGG8DABP2OdPR2OYBe0G/EINogpypBIfMU20iR8u2QVCfzu23gXgDN/KIjqdTN8Ih
6EFh5E84IwGuMokizwU2se0k8PCG28BzcAbU/dnkjFB1erDZ2HUmpA84QmaWEToRNdpmAi82zRNx
hyAEccDoVWBjqGG6OxQLCJZEyOy6nu9YFxnLaGGjG4GQwCEHlm3ghNRhgn6S6AOacRsy7MYDPLPw
HASmxyCecMCTIIijJGReI75A2wSJQ1zgNdg6caF1e0BVSo02Af6e4gAGoPmLgaL98BCwhPSZ3j9+
7fmxhcdAhs0aWSB0JlHA7iYgQmRcgFNtDwTkx2DrpAYcBDFS7XcsAg0RnzU0wdj1J6SAAIIBp8D3
oVJoNvBiYBS+PRvEgYxGqmTddSCwhtE24CAkDniQI7lwVCdCnfA4mTD+FwAhAkNC5QiY2TYTuLJx
jUxQH3YfR8eNL/mS7g3RuJswcngqqQPVBeucoW8cF04Cck2AR1jhEvP4emhMbYHrgmJiiBdwIXja
lyUaO0NwAqIBKupEBu2d3zkFgT/hbCRhIu4gAjWzzhlylxmegjEZEAc9jKiaOqTBhMGaMyQzmHgU
l2InJEL0otA6GwB1GtoAxIz2Ly4CSLZgJuo9d7ZB7E6AS4ASInwE94Z9hTQvMHWGY59S2pQiWsjX
o57oJfqdSP84RkA2E2QxdLypjcip6TYAGw4BQxC/By9xiQ70DMEjT5bKyjT6jXzBBWRTaGQKl4Tw
i8AMfS4GxI42DgK0A0eGzMPcrbME+66EBsvcHi3xxR0GIVIgMAvk3tM3gdyKmIYhgMTJCi6xLTDi
4Q3dIVV1QchJDqIQ8gBAunYjjIGPqbhPiQ0jgY9tJFp5ptcihUIwUTaBQzrkS5lEt0EcT4TCC6UA
AoYgh7XzscgZGGOnIdAosTGF6SCaenIlaCYQ7gVeku4ADgs8HDkodrlD6agxyhA87rwQev8UUIxj
pVp0OnEBqTQlRFe6I3xYKCqAtssCnmuaJxIZAZCHIMdEwDSD9DbB2MUZJDBPcBjUE4V4ad0uCE19
geTKXImEBnSOEWoJf6+zDfAPE/IHOGaRxMnTqL6FLXIF5t4wnrikiSCjeASuhUB3BeME4gmMQ1A1
yCch7rA2uUUmAMsydAaBMwEG8UKAQUiFbAK+Y3cXgBpRtiSPhHoDGcs+xKS5orYPjcZUikDQ5bZz
uPlDoiDNBJCTyQ44IyQSEjzalyqC6RnuAneSBELAngr7mtPQy5Zp5yMwCAMwA5/YQOHLdl0JuGhD
E0gVgQqCFAocGLj4RW0XjKWyzn3gwLgEOZEg0rYrAYKcoQ3GHuRbEAHOOdWEELxcj5GFfYCBuDHD
WIEm1kHIxiaYwrOXKgKXArhA7OgGGCcBVwYhE/GxpZzLxDQ8HBP/TYkMkOBR/Ov66u/eCRIceY78
O4pq+MXa+9h0LQpj2ihGHnv+hCoKVDsH8EjacnobgYYMSk0CI3MgBDyz7ihQDTM0QiB3Pz5Puo9w
jP3OJJduBJfKKzm1oEoWmiA0PQuutJz49GNQOIRlrTxs5yTILqHIwD4hgAJZgIVi26XguqYRIv4A
TwhyJtBRRFIIqUS7GgU8orZKngTHj/0iFRe7ogP4P4ZHga9I3ZRdDkKMXyA91kwg/QgBlwX0dB+y
DXrw1gEnxvRLyss03zFJAQIqEMmGCcIpERK4SYBAMoi6hduAYpfhNuC8T2Hb8d3Qu+H/E0JR1x9Q
XJ4w/ooCI2x18Yj2BYkS0RhdjQSBBAecc0JgwgDl9rs2iEDQ4F7CxAZCJYawj4BpTDOQbQDRyAng
W8tZ7zWkTOHl4QgT6i0klnW7gl0OkejWcBcIy1ZcIdHRgycB1hWCF7Aw2AacCBuZyMZdOcFUKqjS
p9YQKvRLwXcJEYmRQVGnUo63j3QEP9hwG0A4R30KkS9YyBAu2A6aQ5RrkdoiVUdCJ2g3sXWhAdeV
oQnYBXCNEu5Dbn4FoWkmAGynzDAFOGKbTOtr0zJnYF5mByMDGvLhWYKXbpJuqLByW1BZo+BAPgU/
R9ncqozRdBuMp4RH5Eh4Q5qzPZDzHpocSwgJIZ9eRnrZQNHsCxGNY0SoRSRJ0peu2pb79UXp7ab6
SGkBWj6drXWCatM2cIwTBYc+NHAzdHGAyzfYFkLKR8GB2qN0qrkQ1207CTSRGjpEQgMK6JILQcmF
XtYrMmMAAmQcAS4hSaBc1CfPol0g7aVGIfLYmySIeaAwR4EVvLSvaCKwAWg6rCtouKSNTYu0RSYw
xc8oKwGQ4uq58KRnU8+TAJYADoVsQnzYFJ3suhObXvrtq0oBrg4OSUwHPyoFQrXVogJxlODoxIRs
EO4K+/ACNFYMT4Hw0Qn9KK3SfiGUGg56J1Gklx0KZkx9XQEqFnamSAnIzA+4EUoekA/5+g+iyBFk
5JBs2aWmplJlCwMj0+uAS5/mHMBToiPUKhSRoLMNxgkYqy9FFTrYpPRoX/c+lCnTjYCsTwwXF1wM
GqoK//SzENPgHwOlwEyytJpgfBhIhz3KisBnXIsi1KB7RJ+jQlcvtHwq8YDt9sFGzcY0uBPIFJHs
ITai96Jp0++cBIoNtKxC0ZSiEzIO9pXVmvR9ewtAJJCyGieBVj28ArbQzwFSHoSEIGvkkhDTmqq+
RYFRU/bf3gRQMEWyiXEYMG03+5bHMQkEfZykiYprYiGCHJnmSGMYiFQKiJDByyHeqwpy5yDgKRBm
ltIqNZdIVA+V+7VoF1APNLwRBBKBbcW9F4MPwTPUvWEihQaJC+pKio2MmwG2geDkPu5gKk0qMK/1
uiKcoxC1Rzwh0oh29ugY6z7iDyEXBCBHMNJFrkE3AdmTxNC/aXxZh5h4IuBvGCSj+sjLR/11Shc/
B0K7EoAWAY8psIOiU4AGXLLOGZjr31I1pFpGe77sdoJgfReEIIdEBZIhwFa1sWEvNs4ViX3g26Nx
Rg8GUmdTHTCglQ0CClkSPUpWZgiNEOf2YcGYTJALEa41HepKxqy3B9C3YoOAqiF0IP2KdVpm0Z1o
6ge4EYVWSA0FKEB9Rd0PIPsZKra+9C7bCB4bqzvRp4ZyfgJcIi06oKQ9CioGEqET4kYf8FQoFra5
Qoq9hrcBuBkW+KJzBzqk7QI4Z9wEdPV+EYO0zQQNPXx7T8CVj4unBRr52xg2rvT+dYLjMVABETGY
seLj29jDb9yqBxZAIMBEAWQ9wUf7El/SmoIIMiGjTztnLf1kF3zsmx4DqolAQWCmkLFRfgc203cB
UQDechpKy4Iqu1uXIjX9QtufA5ccEWIpFCKa0EBNevVUCmmU2CgkQkGCfkHJ1TZPYMw2oyUVsXeQ
Mu47NC9lXNaGKyBWUlLoNjZlGFcSpVrKCFt5wxDuIV+6elg45sYkZAYzI3CQdoXG5BZFRcZyh8x/
oP+KAhH9GKppVwcK5DqAYEVDJ5I3YOiQDm07B02Zf3tPAMmIrwh/RlKETXkr5E5AB5yQeqrkkRY2
LUvzgFGOTExAZEiliFoyHj/o9eVMuS8JitD8bMRMrPOFLRvYYBPQeUOvBS05obRl07yt+UIISEr1
FY5VLfJgoQlq8GZ7EyBqQw+GqHvVw0L6bDsfnTfFraGwzj6BdGabK2ATG54E2MW/NV/1aAXETIjc
IHwGaghX38JmVbI2w+9PSw7MGbo6aDtB9bOfIlI/IYlGA5kuDTtvAwBdQxPgCLgIuPGpGkMphEyk
eYJxCKZKhyISd6g3NFqAdqUH5qcgEPo17JGGfq6HRZRXPGj3GIe/kfyp3nQWRUUQXww3wRgGDVCZ
tKXj8VUjgrYLUPaaMFCM5IkKE66w0dWzyQbGmCFz0QiKKB55kEyatuwOUgD5JEDwijSZ/jQhIVl3
HTQ84O1vRJHvoj2POho1ZbCxno4HKtm4CFiIhI71UVC7zqJN0Myw2t4CjH6Q+hHeHkqtBAY6TkBD
N2cDITw71R7NmefkBvShfEX4dozGHXelKrPbOBeFq9rQDUozFiNv2N3SagJq3oOMhY+NaAGKTiJ5
lFBEsu0EUPg0tIEI30bQpvia9Ww8ue86fpChCR5Aigj+NBwz6+5DY9icdnRpMIJNqsbC0W+lmYAJ
SYyIxzkwKaBWy7duGxjfBVJKpzFRqDNkygwU1cEyOMewjogUaNlTQ9OsQ0yJZ01PgsIJ6LTqVor1
kyDuEmFUamx2QiVgvYZG4EWTIXnUTuhGUq2H+lFIwI0BzGSEILQbC+V8GsrX9jEB2rZoNtGIQxkd
OmHfGXBnSJGR9kxCJ0oM9g3KoQhsuAnGFAqpoaLalYCIKq1vfRcg6sRt2Q7ZtI5TopBuI8iQ5lMw
YcrIonhJHiAUjY4rkBqaCBySP7FNRBTethvBWAM6ROCY9osEKiWltJpRrFlAKCdUlqgxMXXYRqVH
4/tARcfIFFCXh3G7wbkeR5JBwrAMlDSslV3axj2JRIcQbgUpASkgSOwr+VBJ5SogQ4R5ZKd8CbC3
oTukoC7CbuTJkAaiGgroHgU/lqY88qRG8dO62AhSmKEJyIQRvGUnkCrh7fotaTFYAYbh+7faZrb5
QxBNQxPAqwYlElo5xTTp1dcjZCkvKAVAKqq1Eeq2F4vgEgY6GNoAQED4RbBGCH6Qeuxdi+jFg5Tg
DhtWtoWzEYz1f32K6rgCoEEox8Iv0vFzqSIJzRbR+C+tSnbB56bdWIyOc7kL6Mirw98eXsBYNSmz
iqYD0TPkdNs8gXHzgYyRBC34TeG534aDDjisIqaL04ijhIxsMwHVL0NHAHBKiRRGKTlQOzO3cyWO
pyLuQkWd+XJ06dOTZV2AjA8ztEE8ASuhPgTBTune9lrySKGZn8dGgW9oI88Q3o+hAUTrEhAAsqEI
viL9S4Cgp0kUVBWqpISurEsT4YubWwBWERVjaJT8n5qTqFkghmIlrWjcE6pP3T6hS+NjAHIIUkKT
kZoKwXhlvSlxjJ4XYgZtMdm+jrzmlWwPGI3BhwHDwAQi1XvR13SjhkhHHnugbc2tE1OLAkN6RgwP
QgC7niyRYhEVCfpQeqyCSAotQj7iTlQsuzols8kEIstpBBnhDNnmUMsppACNESfrmBFZIiEzv5Xg
SV0J6gMtsoHxnBzpTOUdQxvhXoB1K5B8JyoQLfiYrkzqjfUf2GaAdlLF9r4ghGCFrJ903jJKsVYm
6VgAXJW3P6V8gFwBeZJ9dFOe2fAciJgZ0YB8T8IfKa9qmwDCrUyLokMZcoWN+kVNi+T2e4BDIPpc
wKNEyJtT5kmQAlFoYGqW4KY2hsbG2o6QyGiw4R4ALFMTZXuOAPYRX5+aKjGjlcExkjOGx4DubCik
cgyIEPkPSk3aOZARi3x3OnAYJwUn2UbyvWlUQGjIjBWYNeTB9F8oKYKuN3RkiCKldaZF2ZohmCbK
nHaCIegzbTeWniEJBYtJogCr0G45LPYR7WDHGZ4EGRZKq1koVDqlZ6YnCFiIBiRhXlB4bqYO24WY
UQ03NQE5EBkAPdi/NVl0DgJDdGjNlhuTJmWUK7g31AfaFBua+kN8AcKN6FTI4FwZL41NuyaIpOQK
uE7LVtOTZZsJiOsMtwHFNHjl4GGQK2pO4YYNgFAIDOt2LdWhYNdRELTbKEvCBDHSlhTLmB9IhCgl
gu42YGqYYOrSph2ghKrYF5aZwNACiDsibQ7vkMkPbHh6zjQL4C0JHWVQAnoFQrGxrozUTKjYPkBm
KhpIAX5AsgQVHmoWADDCU5Aokkwr4kF9AVnkDI0PgYKOQUqI/CQFEgXT7iHAF0pMQIUBd2DlbBhw
HNNjIKRKoKJYsUdEzFazAY2b6HyJzhWVRmGfWLcJmPFqagI6lCNaj7+QiPSKMpLX3IbcOhRRRAfY
PugUnqChCWhIo4pIfgDlFABVebvOSRAF0ECalHxKVg3zwq7bgAYhQxPQhS18is7YE+0goIYsxGtk
vqSeSldS0xdukTuEE2xoA3ptOOXghSEtuPRqS2NHZxug5wCoTuuqNPSTVEM/VR9okQ1CU2cgU3OF
gc5eoDsPbKg3FoWOLdAk0DQwI5G9sxA6bDT5tw8MUHeEbEoVjbiQ89DXsRLWJeJWnABKKVJ5tW4X
MAnY8CTIcBx5/9SNY/TsenJuomVGmih9/LTv1e7SLn+IKKWhBVB1hlkC1/DhvrwxmwR8VUB0KGeQ
U6VnyzIbiP4aj7T9QSBAppyMTI00nYiEJ/dsxx9KRZHQiJ2AbgF/1+itW+QO28aA7U0gfUkQrOjJ
g4UuIGKfayayfnAYULYREr6FNuDCMtwGBMEiao0vIBKWaWB6nkCqSIBICsWtIYPo7fOHZLiGJpAp
mmicOnzPL8OTOyeBYhM1BgBWvGU9Xtk6Z2CcLkM/hlRBXIQ7QAKChEh3BqTTFFuZM9rYqL6CLHIG
0ktm5A4DiiUeeRKQkYoK+nXlCVARzSoo/HAvSmXVtk0gvCgjCyhGIS2IXPqUSkgEegEyxFzCQtG6
QvyRumpz7izaBDyaoQ1ARRh5Ip0GTRcmWUfXFUA5nMq0XfR92s41u+KCxJR6y5VIBiQBAeN0uRt7
TZqiD4++DYgBkbOPQ7SvjGB6DsbMw5DKcgwmIu8aiFTbBFBzKS5IiyLAEQG0fR3b9NsbngPoZoIL
4+agXKoRmZoJaNxig0hvVqwaNO2DjaiAmJoAAFXuRBmaSKmeyEAzASkCjUpcGE6j3mAfeGh8EOjI
kaqyNGs7VFT6A0HII+nVjggKaVAUGZsaorHoQmic0/YZgojd0pAOeQJpQ1Fw0TeBHBMqitARkYIN
ORFqz1lkgCZMMTAAzg4nSOCHv2NknEjUdC5ExodCMJGsgWQSZ9GMpLLJArHpjQjfDpjIoZqIOIMv
uIhmAqjJVNnoZCcsAjVr+4JtMoHxdCRYlSiYoGYWiqgv4Z9eWBflBkkaiBqZmEZV1Tpf2OJ42x8E
ygQyO5XviMNr5sF1DoIMQSA7gGTD1Bwrh8gat2Iw+IdqmSgS4BFlCIK+CSBY6Rwc6zIkIF/DmICW
JHrOSBDJgqRdt2eCsaRQdCSRIlBzVsGRbReCZ6xdIbLOODl2AIMABEAFfukchDEplIxVlxxRZslZ
OC2umcxg4AuonYu2OR37D0lXEDSEbACmJjqIeITqwrArS2ROh+FJoBmDqIA0+IuEibYLIKETLaH3
xOtXqm/23QjGlSScAYRLmpWJkOHYIvWpmSCUcdPkR0ikNwNGbfMFTYVz+3NAZV1EPimjUUl8gGMi
qscSNBEY1xSTGqn9XaHR7/ijVVv+2J3ni/O95Tpf59nqfZWVdx+yVbVYP/kHX19glMlydwfn3z+T
+scz7S9P7q6yeu36r+TnH86KarmWT57lxfJP8vidX0qdpvOj9rerjT9uvrv6Ws1ndf9pr/tNtQdr
f9P+46s8K9PybH6nfnHXfKm36WX2/bPnyzW/Wudn6bPOl0W8uv1RPvn7Z9qjdnewZvQf1HeYZYX2
r51X0T7Rt/++83DUY/8eX8RilpW59hYInX7bLQ+9g/rMPv56Z8VCW5S0xXTRnWK9uk2X2rJSETJe
N1vmy3YZOXMiE2q8aFVWy/O8XUiWFZ9vuuzuPD1vV5E1JdkxXfNDdlWdLvKzUfHLaD3PRrvFcla0
y6oP4b42/RC16OgfXnzY/cd2MbX0AJttF49SFoX2CkVI2/yRL4uyWLULyeMKCcZ4WRYo08Xo+S8l
7m85as3frqw+h7vK+HPSq2z0U1aeZ+1aamXyJtOVX3zKT4tqrW1uCWtN192b3V2t22XkYaVf03jR
6ypdF7i4xWi/ypeZ5j5EtcH4A8p8XerLSiXfeNn1PC+udM8cD3AQTzjh++nlqb6yVG5Mn3g/PdUP
oUx0N1503vP4Umk0XnRjI7hC9zVddvfX/15no/P/+bd/P7gp8lI7d9S0zD/gMFveafsX0qT5qm/y
034IoAiPpuZ4k62K9Vy7SQDsB3nenhWk3GL6tEfpeTpLV2dp2a4lHohKbPvj1yLSp6Oho/SuWK/1
7SBNEeaPvEhv83Yd9bgyXm6AZXuLDnCOj7hKz870zSBYtvnDVvjfdKm7M3eI6+iouBc/eV3pb07m
OJo+9ducqLtdRr24IVy7WrVnCOl2N33a+t4c7+SrVVq1y6mnng6w3T4Q059rXk0NDTZ96GMilHkT
ZHWfGWmz9sftT/Rxtsxm6aJdSGxB42f7o8G6pMxlOnqTFUtt08F4GWDx4jJd6NsDlHSAdavzVAu+
Vb3D9P2dFHoS4klbgOmix7/+RzE6KS5//c8Rm270rvz1v5Zn+ZVua+mMN/2gk2qZr3q2Flqb8brp
8r7v7GjDN1/442zjFIqYounz7lTlRb5MRy/Tleb7kdQ1XxwoKe/FsYz5MF93D5hhnS+1S5AJcuYL
/3Uj7qYffIBl88vT9PRW38WikW369moferxxvqWqbbr2Tl6OTghfNCcaSrH48ZUfwiL/NgAgDe4M
YtCwRPH0D2CxQKRLvsUGtKrjsMVZlv6/wGoVUNG+F7nrBArtvabmK3cKO4/jgw/BvwrrNlu373Mf
SJC+7Un3qrLQ7weZLriR33/bom+LUmITYKseAC5jbA3XbuKezbV9RE03Tte3PTfGSHsWprtXpgvR
qyL6yFQcH709V38who/QeWKO4nddUOMBuv+0h1G/1II0d9H+pv3Hx47ITrbI73WXPoBH3y1W63T0
obftBrk0F6PjdHGTnhdaYiP01ccd+tP58z4IXkbsqiUJIutouvCrYnkuW7pdSeU0T9egnn7itxi4
TGeV9sSMWWs/aPsM4R1w2KW+rIy2ftwSD+3Ov82dSfH577J8+csMXDLnLGmJzwCx3PP7rDxN80/6
wgMEy8/LS+pc2s4ZANbZSZezRXqerebtHlS58ACGOLpLl5c6GCfEv8c3+tMnc2de9V/aAG51h2Jf
puULov5j+qwUtk6Lc/2dDZGUHZf56E26vNA2w2ZIV/3GKPidYR31db08O0SWh5OejQ7lP8fPP7RG
rT31AG/uYHkO1tILalCuaT9oe0/NyvqrU0MqTPfE6/RKdw1q+ofpqod35ezuvu/OlACI6dJ1rHtY
9EpkdHeYm7iOdR9Ye4CNcZjepxfzTZMMcK7fpHpVmSkL5rY4Ss/SYuOICCXe9A0eCR+gBxxCwBxg
4XRxnt9kevglkuXGT0yseNc/00MUk99mVzrqS9u2+eO+I1Y8yxajg9UCEE43h3S+m5rjXXqxEaqg
uDLAwlDf8qsrwA7toUkJzdc+zpez9Aq30S6lAgvh+5qa42Se5mLodiW18BCxxUn6Kd+0NH3N7Sdt
f5mcpDllknadOsYawBOdAM9KWNh3c94QHunj/Wn2gDmkY9H0Ff6UZ2vyoHYhZY8hXN3BGtrWVXMQ
u6szd9IZ4LkPq2W6moN81kdd+wSaOgcIm4+vynS9uHvIlyBFOERcc5Sfny+y0V66WnefX/TsHjv2
eIgvDeKP4R7H8/yiIER/wERQYenzGSDvP5L7IR0dUjpewNZYXchPH/LzmeZswIpovduAzKpvDotP
cohkY+gQOgeAFl8aNYZ45xmx/EXVvvPvXuRpcUeak4/ew0FMtcLLlH5KOkfbN7e9R3pRXJwXo+/A
8C/I/nIdk0D2jna8Ad7UYVrlZX7RPq4cdLjuDr0dA8Qf79LxIh+fzfN0vFpVD3zGAO/+mAT5gZUH
8CVv0qv1vBeN1KZ58r754/Cg2ku0+OeuUOdlCz5QQ+kcs406Svf5m/9595/2hgFg03mZ6sRgkUk2
vbp2767KCmdYryMbeohzsk+2Mjpel/lVd2VUeNsftz/oB6UeeLhDcAYOVmWaaaU/lA4GedbrdhXl
K0S/0fSNvS7KHsEBzSLzZQ+r2zTXrlCmb5ov+yY7TZc6D5PCj/m6P172tsEQBeb3KXXA9tnUC5Om
RtMXdpxW5/noeZn2yQGiV2W8+B1c4nYZeWRPlAdMV/24zNfZuXrm0d5lTgzXS6lEd8/0Q/5MBDIC
sdWuU0/GgZiu/JeMLKJdRhlFZgOZrrpPD8ly9CrLZ/O15jFpgB3CaULSOW2DpvZp1Saky5ruuQG+
wfPTanRUrbT9QvQiqw+waf7lw97x3oef9l7860hebVYuR8f93ckUcyRVGVSCzJ6IBPD/2q/6tSvh
oav0b1MtqkvrptGBzrI463bG/VHdbgt8su41BvD0z4GuYQu2r1N27pOR39MFkufVijBCW1V0PEzP
MuXsWV7pGfsAB2ynWGFYReZ7lZX32ay46ZUgpOV8gIdPe0HbEMT7nWoxS3u2FtEY08d9kUnlTPPy
Q7jjgzLrw2ZDcKH3VuuidzigWRkbYfc+k8yuXUhOxxBc6Jf5sm+Epz3q06fuZVoW2UN30SYdqPpm
/OElEfxZ1rWE6KqZ7rL9/JQ2tl78NgSqvE8P9XKV3bWPKK9uiOtyPyuJYfVlh7BDmWW6dUWsy9S6
u2UBB1Xbvq5oIpqu+6oCVi81IzC9y3zdAwoYPUxdKSWbPu/BOl3oTys6V6arvs7K3gZzvQEwsdeE
qzT76KGwO8QN9CZd3/R2wxBMgDf5el71QxMlxmxq4eNFcUPZSd/AIvxhuvCbHL++zpbEuz1wZgiy
wZvqcwbpoipn7ZOqhGCImsVRsTjHJtq64QBZAOXZtN9YNcARASNf6w87RHnibUaHeSmeQkvoELVq
7fK1rOTpOxSmwW2q+4ohruZ3koWet4+ntsMQqeE7OMBVr4dIaUSZHpAPtPn04ik1zMZ0XTnRfQYZ
9L7WMNu/NyByvGaZL7VCBYqHAyx91UNw1aQ7Y0vcpCR0pbYnUKAZ4HFvs3P98lADaIyf9zZfQyvs
b2NviCvv44WA5Fpw6W3S46tvjlkbQOwQFsB5oaeNQzDVfiK4EvGFXWR22vcmR5upde2P229oPDIX
VDYr9Q09RFZzDDtUv1TV+ErTHUI5OhP5j6Mexouy0jCOmXYHCEoZXDv96V2Gxw5wWR0Wq+JGs7YI
gkZPawX8cVhX3erx94d17UJQ19t5h6g+7JNkbSTeoqhouvOPss95L3qSQcWmyx7jFNejd9LOmyl0
6kj6yFEqbJdWzmaIVoPGUR6vN0oGwQAX6C6GUGI1m/1EdS/N1y1FgPe7CB+7XP2np7TCdU2DHgea
16Ia+tU3Ua//xx3gL49oeoa7X0EuHYrh3X/aG6Sa/bysTvVw/hHT/s43h4hbTo+L2t87aXlKn2i7
qNre7Q/b36TPl7MqX+iNP0NQAOVp6VRiC9XbS0X1A9xDIq6zk87TS72naIgK4dv0JkV/4QFa1BBM
6t30jqzhIQByiNR3t7f3hlApeVFc0qKt6wcOkaG26z4szDUEO5m7rH9FDpFQvmTZs/mYZrlzLppK
b1rd7PysvjkkfwVdIddOzBDktdcclt5rdIcodjfmILGUVv6+iMsQQm4S5q9Er2OtGWWIevo7IPB1
ASVRD02YH99+1PY+9Xg9OszX65Vy22+zm1zzgoPQXOvo5011pgf7zHEzf/wTgIL8PD1Xj39SnKY9
mZAh0FahRdf22WVvFquH/KI3RAWQd/FTTm2GWBGMSakv1t5hg1I/hMTVDkpJ+WrOR5az/EFnTyO3
+Rv6ePzoJwywhXeAPHv6at4Qjca7NAPTRdOaQAUxQ3Blj1M99vLiAULz+pDtUa4Hy9AZhd4Qlc56
fSIlENtFdqnBJOEwYkds+6OUD9AxLyTsh+jV4WzVzr/7Opmz+HTS9VD0/UhMXss9a1mAFrM/9ftO
DFprNGhLNRnBI6SWDXrsI3/7RxFgypkE2npz6KPtAr8zBdmhMa1XGBsCsdop03tdmWYI9SmhO2tI
6RDNBbvFouireQ7RCrN3RiCpazkMAYzUYZlIsfZ0PYeoAL1MFxeCcj90X8fT1g9sHzrtVzSlazku
zQjmyx7Th0I3k7Y1mGRjvrA0FpKga67bTcIBFs7Kql2lzp2fZBU+Xb/7WFb9h/WGOCE/gcXfA75p
L46Jsu0X+Np++OOugYdEdUwvhe63ae6U7j9pN5b2We1v2n98rHlrPysILTVDD9HA+qFa9bp51bBN
uVLWd197fU9vOAnzdZoRoPz/0a74qq2/DIuQvzhbZGn5w/8CAAD//w==</cx:binary>
              </cx:geoCache>
            </cx:geography>
          </cx:layoutPr>
          <cx:valueColors>
            <cx:minColor>
              <a:srgbClr val="FCDCDF"/>
            </cx:minColor>
            <cx:maxColor>
              <a:srgbClr val="F2676B"/>
            </cx:maxColor>
          </cx:valueColors>
          <cx:valueColorPositions>
            <cx:minPosition>
              <cx:number val="0"/>
            </cx:minPosition>
            <cx:maxPosition>
              <cx:number val="6"/>
            </cx:maxPosition>
          </cx:valueColorPositions>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Underlying Vulnerability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Underlying Vulnerability</a:t>
          </a:r>
        </a:p>
      </cx:txPr>
    </cx:title>
    <cx:plotArea>
      <cx:plotAreaRegion>
        <cx:series layoutId="regionMap" uniqueId="{5BCCD378-4683-7E42-A266-3B98F92A5CB9}">
          <cx:dataPt idx="29"/>
          <cx:dataPt idx="99"/>
          <cx:dataId val="0"/>
          <cx:layoutPr>
            <cx:geography cultureLanguage="en-US" cultureRegion="US" attribution="Powered by Bing">
              <cx:geoCache provider="{E9337A44-BEBE-4D9F-B70C-5C5E7DAFC167}">
                <cx:binary>7J3bciPXcqZfhdE3MxMxoOp8cFiOaICHpngQRbBbW7phoEk0UCSAAgsASdAxEX4NX/vKF77zG+hN
/CTzLRQKqEosCtWb5UFNhLwd2ltrYRGJzHXI45//ePvyD7eDbifZexkORpN/uH358UN/Oh3/ww8/
TG773WFnsj+MbpN4En+b7t/Gwx/ib9+i2+4Pd0nnORr1frAM0/nhtt9Jpt2XD//0j/y1Xjc+i287
0yge/TLrJvOr7mQ2mE7+ZE47tXcbz0ZTtbzHX/rxw1knnnzY646m0XR+PR93f/xQ+MCHvR/kn9n4
yr0BVE1nd6w1g30ndBzDDG3T9ywvdD/sDeJRL5s27H3fC23bCgLXdywzzL76ojNk+TZiFqR07u6S
7mSyt/zvbFWB7GwwmsSt9Pe2YkXf2cfFD/qhyM9/+kcxwE8UIzmWS35sm5Icb3XG3b0v3eSum/34
Cvju7huB7QSmHwSe7VquU+B7w7L3PctxzMByA8/zwtDKvjtlfDma9OzPrxVCyE9JUbS+7F4UF3Ey
7e+dxkm3k/Hj/bJwjH3TMWG0ZYe+4xlhURam5e+bXuD5gRXYXshHs69ORVGSJr0sCouFMApzUhqn
l7uXRjOZjbpRxo0KBMFd5JlWGAYhm9+wbCEI0+FQhIHvmoFtGq7jZ1+dCmI7OXoZZOsE+7Nhyfnm
xe45/3kUTbt3e+1pZ9qt8DWww33XsF3XdGCw61ghHM69Bo0w3DfgvWGFpu8EhuOJ56A0WXpBiOVC
HmJWiuVze/diue539447w69RhbeTae87vBNmaPJOmLYZFA9Fw3T3HYv/BLzdtm+7Ni94qh2kp6Ic
TXqB5NcKaeSnpCiOz3cvitYf/znt7t3917/868lTHCUVPt0+l5DvBZZlhOh8QWh5xUPi7ruuawWG
ZQRu4HuOJwTyPZTpxbL5F4RwNj8gRdQ62b2IzuPBXfxU4VFx/H3LsCzTN2G+a/gBL3Xu+rLQdT3X
MOzQ863ANV0Elz8pJejRy2O1UIhhNS65f36we+63//i3eO86Hv7x73ud0d3eZfLHf4xuo3GFB8XY
R6EyXTvkUTf4h+UUT4q373GADMcMDcOzHd8T8vh7KNQL6O2/JCT29gelCNvXuxch1tfe5cFVtovf
r4D9ZQ1umu3SGmxP906j6RRzllNz0X2KKtS/TH/fdgzP5aRgjRi2idWXu8AanoU17mGH+4ZShDFI
Mtmnb/330fbGWdH8PnlKNB+R5+O0Blryl6g7HXWGGY8qOB/oYpYZ4CfhmbHtICjqx6YR7Fuu74e+
hT3JnYeqln9gStCjl8lqoRDEalxy/0sNuP9TZ9iJbit83rmdLNsz+D/eE3Rh9X7nT4fP6fF4bQLH
tNG9QlucjhIE6dm/WijYvxqX7P+pDgrwa/e2X6Uh4oT7vh1adsA/DdNGhyqwHzvExjoxsAqNAOPR
Lu791nZy9MxfLRTMX41L5rd+3/3L3I5n1fupbG/fsbE7As/wTd/3pXsEP1WAo9Y3sN5tToG4fUrS
pJdCYbGQRGFOSuMU9QSPtPDObgz8tzpwr2aTSZUnwTP3eYUN2zEdrHJ8s8WToLwkeKnQbX0/M0Py
z8B2cvQyyNYJ9mfDkvNXn3fP+fZzNH3tJgN0pew6eP8r7Hj7gYG/1nB4a72Ni0i9EhiAvof+RGxj
w19bkia9DAqLhSAKc1IarU+7l8aneHQ3SzpVKqzOPheS7XoW/lqeZheHYP5JDrx9N/Sx73gyPEs4
QsqQo5fCeqUQwXpC8v9TDTQiHPrPnXl1BwFzgN1tLwJzeMULrA+Vce3ZNk9FEGpOwXZa9KzP1gnG
Z8OS7Rc/737bf5xNpkmV9z9+Jjx7Bg8t7qTAD8Kin4kwBW4NzDPbCQkX4U7PRJ5aaSXo0fN+tVAw
fzUuuf+xBk6K9iB+6o4qZb+3jzscfxHqpo2aL3Y+7FfOWcNh2rJ92xDXThmC9PxfrxQCWE9ICbRr
4GddBk4+Jp2ve4fDKKk2ZkSkOjS4goiNwuvQLZrEroNVEIbKHAsDYhOm8PF9L216wej/ihCS/kNS
YB8Pd39hXUS9bqUXFmG9wPKUJzbEQPBMG+Ms90wH6KsOlrOPx9z2LUPEVUuQoxfLaqGQxGpcMv/i
ePfMP+zNx9Pswn6/smqhARnkd3h49bDO0EkLrLfCfWJEJtw30w9k35w+FVuJ0TN+uUywfTkqmX5Y
A6af3HartRE8Zz8M2NGB5ROjc+Qb0cCX5PJwh0ZoE80LF5HuvI1WgiA961cLBfNX45L9J+3d7/mF
L2XvqjuefR1Et9kWfP/m/8tltMj5W+wUmQ4o4wonScVHwLX38RLhLMJbbRjhIryWu/QbAVoqWX0e
VoJhOSHpNpng07unBEFvHIHsl8gjkI1vHIEavLmpF2W0d9S966IhkWqZceP9x+AvfxGJr6UOwVHS
Gd12q+M8riIPG4DcGGuR3Cpf332sM9cNCCign/r4i7KvTo/AdnL0JyBbJw5ANiz3/1ENfKSHk2lc
qZXmBvseNgFRf2UCbyZjuDirVajM9JZO1CLrS9Cj5/1qoWD+alxy/7AGt8/Cgu8MqrSSG5a7T5oL
kTLPJoXblcFk03ZItySdD9OMFGQ+WRRAKZL0IsgtFULIzUgxfPy8ez3oPB5Nu6NuL4kzXrz/8neI
2QceSj4JxA7/EDmVZkjImCCC75LwujAQsq9Or6ByJOnlkF8rBJGfkpI4r8GBaHeikSbLIFXR3y+U
vxItCkUpi+0jFdS0XkU7JXXXs+jrvJPt2/dLh0Am3juyW0LPIc2CWGbBZsZ2I7zDq27g5/Pxaoib
ays1+tOyXCYOynJUnpGz32pwW3UGnXmlgU2KTjAF0IcMleZNir1bZDyuVZzevBoeVoNKcMlkvryr
ShCk5/35aqVg/3pCSuC8BhL4/JBwT3UzLrx/52MwGyaua8IHadSs6C2yzX2SV0OcRWboGkq9yr46
FUAJevT8Xy0U7F+NS+5//rj7/d+KB3G1ufbKle0RU8ahTSgzQHEt7P+Gb6uqLTQmMyTPYjPBqwxF
egGsVwoJrCekCFo1CK21Ol/jv0rjPtShNO7TbNTrJPPsQqjgLlJlbzitSWTBjWpZKj075z9CcVVJ
jjiQvCB0UvMi70EtQY/+KKwWipOwGpcH4dPn3d9FV/GwU6n57Cj7GKed77gepW5eUNSBLOXfZsol
C0xnvZWgR8/91ULB/dW45P5VDa6h9uyuU6G/zvRQMLnoLfxCSIBAQWHnE7MJ0ZGCEA0V34VlCv1z
KzV6zi+XCb4vRyXX2we73/OpjfYlwmOHrabS4aeq/i3pjjp3aEWT6q4iauAwkqk4JK8LfZ9UooJA
GjhYyXIxqZe2HddSAZ/su1O9iLz4v4/MNyT1539OSvDPPy0l+6W1e8k24wmX2UKkn7rJa7cXP0Wj
TsbTCp4WMmS8QEVF1UHa8A1inau4haEyaJS65YmA9PeTp5fjW39HCPCtj0nJNWugE3P6ulU60KkI
dnyOFccO95UpvVeWpTILFkb4Zn7fdlr0YsnWCTFkw5LtxzXwnp9Mkk53UN0BsQ18twZGBoaGaXMA
ihcerluMEFVmSs7NItc7++r0vttOjp7z2TrB+WxYcv7kbPdX1XE3TnpV+s3x11LFgJ/Wtkw8UPKt
cWzyOTy8IwQ24P5CN8irvSXo0fN+tVAwfzUuuX98uHvut7tzwHEGgyof+wYoDz5hIQxw1zSWoDM5
w8Ol4N2jAILHwfHJalLKQF4C5WjSCyG/VsghPyVF0a7Bm70ARVnlcOzF3zKuvP+5/qvwZBPHabF/
egLiSfrF292kUiwIx6G2gbIHEosX9YWqwi13MixeDcCccFtRBr8sjCiejG3kvHUq0nUbJyIdlqfh
qr37iykFb9k76CTU/uBcrrAIVIVN/0Kp0SGcye3fnAEQdBdVdxE1bCo8yWki6RvEANslFFE8AGRT
UmziktHnOqaxgfBQgiD9CVgtFEdgNS7PQPNk92dgmfCcggTxIOx9HJJWXGVF7l94QUVcuu9FlsOk
wVdSoWFtoryqkiDCRzZFuKFZfCCUo4SoEfgnbmgA6rfIRs6/ECUI0h+Q1UJxQFbj8oAc18GBNSZ6
V93tBI6cqozG/0QyGTBy4nXm8nIpiyYHH+2VtGNK2LPvXnqptpGjZ307XSYYvxyVbD+swdt8GVeb
6+2y6cG/ohTIw0O44a4lUKGYDgKNSvBTkYoi27eTo+d7tk4wPhuWnL+sgbGsQLuanT7ADJOMB++3
DghFgI6IIewrw5hdXfRVNHzSNUBdcj3KdQmcbvC/JFF6IRQWC0kU5qQ4mjU4CH+JYoHxWgdR/Ez4
rsIjYezjljBJEQidAD+Rgs3N2Wku8aXAB+UyoDp34WPKvjp9CLYRoz8K6SpxBtJBufl/rgE+STOe
Tp47VUYVGnijFc95Acg3tuF78SaiUpGUDkJ62AXE7hbTeeWnDEV61q9XCvavJ6QImr/u3kD4CDTD
1050X+XWV0oQb0HmoBC1uVROey66J3mwYCSlULt5EZSjSC+E/FohhvyUFMTHOsDFRN0k6eyddeMq
k8kocfPIzKAGnQRjkxiOMAZMkzAbDzJYiCoPH4TR4jXULkmVXhzF1UIgxUkpknYdVKVZ8tCdZwx5
v5ZkByRsqHJD0lbdTSXVxqmNQQayGzWLCtpKOLWvt5Kjl0K2TvA/G5acv77a/a10FgFcRRr+ZNqt
1DojnYmEpQwcSVaEUiLNQeDRJqLmYiLLFILSVOnlIJYLcYhZKZWzGjiT2p1hXKGjokFKh0eleUDl
uU5Fapi+Be6xur+ABwWJWkJNb6VHL4flMsH/5ajk+681sBFOO6+dh/5kWukbTeln4DkmxVmg86QR
tJx66ikcvRDoKkA0FvaauIvKkaTnf36tEEJ+SkritAaPdDPpvEYVxvgbJuEaF6QSG3ieRd6SyDam
gBckPYLRrg/YVVrAm1eWthOkl0G2TvA/G5a8b9bgTbgkhDOr7jH2CeGQWAGOXqr3qJYOuQOgSuNI
rcRrtEB3o0Qu++rUPttKjZ7vy2WC7ctRyfXLGtgHFF/cRU+VxvaNfVxEvuPDfv6fvjMC4lZl2IdE
bkh5WSRXqOn8ni9Dkp7765VCAOsJKYPzL7vXhtIky7PZbZU5Ljy+OB8orlJ7nDfYIsEut/8bnrGP
k9pRCIdIwl004shLoSRRekEUFgtZFOakOM5auxfHWXcST/sVloc2yCZG37R9lXEMy2XTE0DrMZQJ
FhBYMDCrPWGklSBIL4bVQiGC1fgG+2ugDbXmYwL62ZVQgVVGGyZXgdDb5HNvQonZ5B2DnuEG4Tqi
kz8H28nR8z5bJ1ifDUvOt37b/cZvzgaUl1R5CanCaDcAfWSZsi3CZZSvAyxJGdY6kplnfRl69Mxf
rxTsX09IATSPayCATl8VG1a390GmIihDGQOvMEWfpll8BFx82HiuTYoRKTfcfAMIXmyj5w3+Zwsl
+7PxDe5/2j33qZfvxZXiMygUW/K4KKvC0Fr4QgtvMIG0fbJQQc4gEZK8a2n/liFIz//1SiGA9YSU
wPnF7iXQ6keDbnW7v4HHzcSm0mNINnxzn72/aLxHSEEE6reSomf8cpng+nJUsrxVAx9oe5ZQ9jGs
kOvUffDSYs/aeHXAppWFPOT2hlw2RGeoPfc8MIUziS9TJEpQpGf++rcI/q8npAjaNTB8Pw6+VlxX
SKkUSj9hgbSyRoQmSSHlwkEw1LYZ9Hmzi/wvQY6e/auFgvurccn8jzXY/8czoFKHuB4yJrxf4aRL
AjVPoUEClqUQ/IXS0wgX4bNs80vE7FIE6QWQWypEkJuRQji+3v29D7I0rRTOO7fdu2oBqhxy4UhL
ISfLVM4gCaBtER2j3tABJZIam80itO+gSy+RjT8g5LIxL6Vzfrp76Vz3O1G12VycELocEkEmVc4A
uE1hsuV8E/iGFj0oCeKnHZLE21yGIL081iuFINYTUgLXNdBMvwBY9ToDO7K6S4pIGQUEJr45x6Gv
tSj8b3jgbwP4TAEOZYGahK5SFOllkFsqhJCbkVL4crj7c3DQHQ07yUN1MlA5QlS/4gyl0wU4nSJ4
T04jGhQxHFwX5iKZJfvqVFEqQY9eAquFgv+rccn9gxrcQofTfhSPq3ROAF6okLJXsG3F1Any3plW
7UdoebTsk5t3TpShR8/+9UrB//WEFMBhDR7pawyF6K5ztygZv46/dnoVukiJk+GIICnC8bh0AHTm
ys+9CCqp3QK/nGJAgvfkAEtz7TuJ0wtG+0eEjLSfkeK6roO4ZqOoWuAwDDvTAkUbX6nqzK28FTkR
4eJe6FCqCygAYqA4FG+r6+30vCGVbKGURDa+wf0aeDLaCrcqHu2dTJTmVKE3u8G1RDeeANwEWhCq
w1B06RHw5OUmA5viKaD1NB3CShOmF8fGLxNi2ZiX4mk3a/CUx0Mus9vOaFVMm23WCsy/QAXeCH+S
hrpwLnEQcuek4XPVgTtGXHpRvSbtv4PvIk0vI93fEGLSfURK6qAGsD/H3YS07QqT9FxsC9UhA/5z
jpQGUBAPDxHeKwtYBkLXCpZJ2B4l6NHLZLVQCGI1vsH9Gqi8n0fRtHtHM9xR7y6usL6WtBfV0wff
YEhmzAZucQPIEVRfU4kBWHtVxpadz1T1LU+XXhhyvZCJnJaiOa7BFXYUjao1ymmnAdMBvSBlgJxh
dS/lri0iSZZCa81MEeVTzKvDJcjRi2K1UMhgNS6Zf3RSn/cj40EFr4ZKDqbWGdWW/krELIrPulKA
iZSiH2Ou+AqXDJdJnv/ZfZ6N6ijSC2C9UkhgPSFFcFCD2hLVF3mP2+DPfrDqSlqs3qUHaXFgb0Aj
iOnsrvvjBzJm/ur8XLaLw8kIV223UgOjgea6MB4UMrGHb9C2iiYGZc/7PAeqn4A2ZakUTfpDkFsq
TkFuRh6Dk4Pd30SHt7POXZxUdwoaJjnZZCmRs0qAjnbnHjdN7iFQtZ40G0jvoEWGff4aKkGOXgCr
hYL9q3HJ/MPW7pl/0Z320863FVp4lDpboBMDAc0+XzQ5L/Cf4BLngEwy2yHABBKiUFBL0qSXQmGx
kERhTkrjogahvIsOWCQVHgSSYyibopQNU8ADhwT4yYIksO7QYh0Q6lGKpBm3lZg3BJD+Bsn6dHSD
6Ve7PwLncRLf3lboCQT/nF5uyjQmZ2/pwMhfP+ihaEgePiiSCPwUsjh/A5UgSM/61ULB/NW4ZP/5
x92z//dOtejoqmYHn7fKGKOpD7iDBrmoOfbTtgHuM6EKPDUxie306JmfrRO8z4Yl63+vgQJ6Ht0m
VatA5IuB+KwQUdnfy6BDjvvEQ4vgYMIIWDY2w2JfAwKVI1MvlW1/T0hr28elFI9qIMXTedKbv1Zc
e4UK5dGPEil6oToqRQ3Kx9BW9XCBpfcAliNJL7H8WiGd/JSUxGkNkl8PB3vtzuCpWm2W6wyUAA8/
LO3h6IyrehPnDlQjwFkL8qrqkLjqYJZ/TUoSpRdGYbGQRmFOiqNdg6KUFrgNVcJW0che5QTi8nOJ
ItFYnbSzvCRCmugqjRc8q9QjKPTa7fTohZCtE/zPhiXrWzV41I9n80pBM+joQzYavUxISVtAPBdd
3g1eFfpCI5GsUFd4W7fTo2d9tk6wPhuWrD/+bff61DHNTirMv8eloZIwafUTLKDa0hzv3LZf4DNw
GlTHH1AzaHmVGTCpo3srPW9wPv0ZkvHp6Abfa7DlL8n8jsbjilsKkGmskM2531UlKNu7cOWA4qYc
flQhesCZ8L+Yzt/9JWnSS6CwWMihMCelcVmDfLPfo+HXztfnbsYPnTP5+3yrDRDa6DhGH9aAaI9D
NXRRJ1r0SLfAdlskhEtjugw9ejGsVwoZrCekAH7/dffX0HVn9FptTngDuxneYtSlb8Gif0buIlJw
89SjUKOIsuRSr47dlz8MZSjSi2C9UohgPSFFcF0DKIAT2hRnLHj//reV9kOtD/7UhV0nkmdcZ9+m
JRx4YQE9TjzyMbOvTp+BbcToOZ+uElxPByXHT+rgSsLLFU2jKms/G9Q60HEVTBjsMCqxQKMqPAGu
j1hMJRIUJHxJruD7eRmS9MzPLRUSyM1IMZx/3v3dc95JJv3OYFB97hItP331zgK2sMB1FthtgLbt
k44BLgn+bcyE4hH4HrLekoj8YRuCkR/YkE8NHucWiWVJXGHAoYESqnp4k5FB2ZaDew/9P/c00A4D
ceHzIxuG2PQGoHAJgvQCWS0UcliNS/af1sBhdEmtyqzXqRAkRmUa02BHNRuhLgscJBH69wFqCFBe
yQywyUwCO6x4MspQpBfAeqWQwHpCiuDyevc31MfRNOrN0t5VzU7ylc5wGUfe/1LTmIpbCouBBEr6
82z4KUjEULCelExnjorsu9On+juJ0wtG+0eEjLSfkeL6WAPH3qcOr3rGpAoEhLeCzABic1o8hwag
YsqPtLLqJLLPVnL0IlkuE0JYjkq2f6rBKWl2Rr1B56476VfHe+BVMd08g9TWZZZY4aWgspGCCoq2
yH3FoUQ+U/bV6dkoR5Ke//m1Qgj5KSmJ5sHu76sWhlTSGex9/KZaM/x35BzjO6VqAjR6A2xuh38U
1Vy04EUHUYPHnUd8kbqfN+7+HgL1Unr7LwmZvf1BKcHW0e4l+Hc3l/w+LwnRir96YBbz80jY+6E4
sq0Bx1V3UjaJrd2Z3UV7H5NOpR2cAMs30eZUJi0Yr5j0xUgHDZ4I/9m8YUrVxugRbseyROkPYHG1
OHTFSXnQ2jXwAx/PcAF3Gs2Ijk6z7PGoQGew9lHYgDwIqWVdoE4U3q0GiYVUA4DTzrNlewAWiYer
NFl6oYjlQipiVorluAb+SJxGj9VJA8gtELmweXCIgeVO1KkgDexN8p8DV2VCk2Olc4b9KTF6GaQ/
QbA+HZQcP/ll9y/Ocb/SEKCyIR0fw8W1YTtqgggBUl6Jca+SPlWJpU1H8kzcyzjUNnL0TF/+CsH1
5ahk+3EdnCv9Spsg01WR/EF71SNCdHhXAFCEZHFM0vFPIVSIwCu4QX/ePEHP9eUywfXlqOR6qwbV
kh+TYZdm1NmWe/99T4cCbBCbTFkaNS0Ajos3DNc954ACSjpJkOMp3e0l6NFzfrVQ8H41Lrn/sQYe
revZU2dQ4WPbAHoXBwoIRHRqyloX5/yJAH9goZMySyGr8q9I/Nft9OiZn60TvM+GJeuva5BkAy7t
tMJtD94ZAST86z6gQ4vq38K2R8tBCQIGJwRuwgcZWWg5W6nR8325TLB9OSq5fn69+7f1Ais86eBB
rO7CoSmfQrMhgQM1UiEUFA3wRgAIKSAeGdD9Bn5BKZL07M8tFSLIzUgxXJzsXgzXEYGMBli00251
gmgEyj1rscENLLBFZn7xDIA5SsMm8kGY89KGKXlXSEmi9KIoLBbCKMxJcVzXoHziOq4S0IPGNCBq
kQJrqSYEaZvW3BsA+DSZgAqCyPGCQPnZsy2Q6pvbiHmD/4ufIBm/GNzgeA0c400QnSqFOqasWiGd
qUD3AoJDZLuCM40H0KHmHYaTGaUgwfN7vwQ9er6vFgrWr8Yl95u/7f76OY9fVfHE46zK24foERve
BjZLeck3HLE80Iv+oIAik++hqqyLEihHk14I+bVCDvkpKYrzGuTafO4BklLla0yNEMBOWFSUUlBU
7ZuFN4BkHHDnaBPqG5hcm+r/dnL0EsjWCe5nw5Lzn2twBaW+p2wTvt/wUjhOANP4xBiWmdwFzqt+
KDQDsimPoIrL9B3cEPkbaDs5es5n6wTns2HJ+eMa2LzteAbmZRoSypjwfv43uOOpocaLA4MzT2bu
3UX7oQUBubCYAOaihjf77vTdLUuVXgzF1UIYxUkpkt8/7v5F+JzMMArmGUcqkAY3DU5MSrpQ/sG4
t4LiRdRQCIDcUpTb4RAF7USlfuTPQwmK9JJYLRRCWI1L/n+uwYvcBuay0swaDF6qrygnUa4ekgBN
wX5lEPs8w7ZFctMioF1kfwmC9OxfLRTsX41L9rdrcCNd4nEedjIOvH/3YwKAvk6dm0PWt2fZBj7l
3FXUCMChJh2cZBuf3b+pDG2nR8/8bJ3gfTYsWX9Zg5vnovu893sXFOrRXXX8bxBIweHPrYMrTmVl
iJIr7n/SAmg6Bqif0lQlEHtJovRCKCwWkijMSXFc1EAfVUll1CFWmGNJZJ9IL7YuSTFUpGzcRK7q
Tem5puMjqzDtEJR/CMpQpBfEeqWQwnpCiqDZ3P1bfN59iaqEFVCZS9hktF7SX0bgVe4rTPwVIBmX
VV4A2+nRsz9bJ5ifDUvWn/9t96xvx8NOpW1Q8EoQ7OWqoRaafj9uSJZ97iFw8MjRLFqD6lqCEj3X
VwsF21fjku/tGkAdXnYeomoL0amqUlc/aLouqSiuU0xE8ah9phQLcyCwVMd0mShZhh49+9crBf/X
E1IAlzWAmG6pBkB7//PgqvW/ssP/fi0ILMOA2luQlIBaXyR4F6XAxYRk6D5GAp9SRtUjnb94ShKl
F0RhsZBFYQ6gNJFmtTHw35uJ9dy961ZYb0W1Ob1P8DT4lPaTEyk8oaa3T4iM654kLIdULVnt1t5K
jp7f2TrB6mxYbvr24e5v+8s0FFal1cuWxtoKHBqP0YMm9TPn7ntVb076GzGwJRCA9IKWIUnP//VK
IYH1hJTBZQ0M39Yf/znt7t39j5OnOEoqdEf7YEWrNj94+wFTUjBWhYe3obzR5NGrtpRkW3mOJ5Se
JV3/9S//up0yvUA2/4IQzOYHpIBaJ7s/JM3+bFplOSgwSkTFSHBTHYiB6hYYe+TR4yP1ubmwBxRE
MX6L/JuwnRy9NLJ1QgbZsOR8swax+l86006S/fr3v8aq4yQOf0rQAXRb1CgUTgTg0CYAJGmVlUn2
rjgQW6nR8325TLB9OSq5/ksN/BHXs+RBpWRVq45S6GaSY6hyPnXhSWxgitMJ3HBjkYq74Y8oS5Re
BsXVQhTFSSmR6xokaX1UvSkrdM41yFjB6Ynzjf1OEyzy4AongUAmnjleBEpCbZ/0ROGZ3k6PXgzZ
OiGAbFiy/mMN7LLDR3rExfTFHexlAaX0Mn7/dWRiGXu8y/QDwEeNbVxMy1XRNMBJVB0iQbWQTqLZ
TZhGa76LMr08NH9CiEbzCSml4192/0TDkajSMo6GZalOliBhkDPhu/hJOQI5NVaF+tGsyDFdwFDy
WBSFU4IgvUhWC4UgVuOS/Rc1eDFSUINqMUsUeANIuC4aEFEyQ7gvVCyZOlBCCyT6YsSR8FUUQDmS
9DLIrxViyE9JSZxf7f4gXHYrRcFVjzLF6ao5oupkTOZK4RQ0QDME5hBbGpwrG1h61e0yr6tuI0fP
/3SV4Hw6KHl+WQMjuk2DjM44rtJ2U3j/NMc1cI2ChW6hMxX4rkoHqH9GT8pAJotsL0WRnve5pUIA
uRkphXYNklk+Jj218/68ZOL7KjLTFtLELolRUpJEVgWXTO4RaHi0sqQamqQWl6qazSBmKZr0csgt
FXLIzUg5fKzBDXRwH30luyXKdmQFehKgC6pKBhHo0MMcha5EmQ1vgGr3Grhh9tW8mXR2KEOQXgbr
lUIE6wkpgYOfdv8GXOPJrtJYACnPJKeLO36NT5U/BUxi2nFIyKhTIEvyEdhKj577y2WC9ctRyffr
GpgKJLxGrxU68NAxaclD0aoVeuSVAodevH2AryWJS3W4J+Nd7XtR0bGdHj3js3WC89mwZH2zBjH7
nzrjKj10VO4pLB56s4JHtYwQ5HY8JZIqg50kRxv9n6iyYPxWavR8Xy4TbF+OSq7/dLn7i+Ys+trF
Ms6u2/ff9J7qPuKRLufapObS4ULseNUUl1JVQjt4T+kRoJAu8upmCYL0rF8tFMxfjUv2n9XgpT1F
5ezsHVxCSlUuCUonTRJUSBfC5UAIRxRnm7iu8VxTuK0ADrCNUUvz/E87mi/oyiZ0m0Ivg8JiIYfC
nJTFaQ2OwlF0X6HG0+Dqh8FkqS8vGPWk5i8gf1HSHVrARqYt9DJ2pyrPNmr0AkhXCc6ng5LlRzVQ
c9pJtHfWGT1UeP+okBmhS4IvgUsQ0wu5X3JsJ2fRN1Q8jagmaJEyPlCKID3rc0sF/3MzUghndcia
QMVO4ipRs2lxxJOr4PpBKqLXrWzRSVI14WWy5TC5VCtiEaRplSBIL4P1SiGC9YSUQKsGsYHW7GuF
JwBdn3o9LFo7ICnI5qovnADV/4trH3P4DaDObdS8wfrFb5BsXwxusPzz7vWe09kzqHbZlat74b7P
z6AytZRiQ6YWcBAbKRPOIhpDJwvasQFXS0ll9tXpbb+dHD3Xs3WC79mw5Pzpr7vn/LYmM1XpQX+1
4olH/49zwBYVUW3QPCtMBCNIowKcDoUGJJ7Sq61wmdkqhKAKpXyHKy8tUchrs+1yJOkPV2GxOGGF
OXnM2u3dHzPgGzrPleqzJIWRd6HKoQL+S/qzwZ+n1xgpwkzz5Gwko26nRy+EbJ3gfzYsWX9egxvu
pzip9AjQUQ+oOewI8oloOy9d2Hg6yLkgQZUjEgYq26j4tmwnR8/5bJ3gfDYsOf9TDdx39Hqt0pdB
AJnMU3o1U5JPHdqiWWrOlvB58xVMYNbIUILPb6VGz/flMsH25ajk+kkN6s4+fuuBLlZ1rhHhMeKR
xIVVfmMKRZvjPa07DSCKUHTVgeCBEDZESZr0EigsFnIozElpfKwB1GkrJulr7wqInOwaeL92G+Ir
pXO88mNT7UqSe+ERbgQAZiooTDDmF314ZCFCOZL0ssivFaLIT0lJtGrg3GuSgFehJgTKvEsLGCoN
gEZbYJcXpKDSwRRoDimpq2KRvCq0lRo9/5fLBOuXo5LrzRr4lK6eq8WioJ82FX2kwrP/0UGp8yiy
nbOhnK1sf3K0lZKaHbvUsttOjp7v2TrB+GxYcv6qBnrP4eS5Q/S+SqXTUk0FyWM0Ke8jkWjRXi33
CqAZAQ6i6hB4ngniq6ZU+T1fhiI9+9crhQDWE1IE7RoE0b50RuQ6zjIuvP/mb5gkXKtwApF7C7cq
3rzC9lc9tIF/ws9N8xENGHIJgvQCWC0U/F+NS/Z/qYFXKS3JOtgazRGlWhUiYl92xjTWUAXaVae6
0oDMQxGjIy5JAuQtkUpQ3AngYtN1g8xwFfnbbMX0PZTpt8TmXxB7Y/MDcpNcHu/eMv+tS2Z+dSeU
A7poYo8i7LuIJ+AOzF2RyvOID5h21ATDMWVkoHsrNXpZLJcJASxHJdd/O9w9148rbrSu+qw7QHXS
7Q0b0SbkVGC7ujdp1kfRtBfSs9V2baEXXPe7e9tp0jM/v1ZIID8lxXBcg1DHRdTrJhVuflWHhRiU
5yntPFmQQrhPAiYAzQTC0Q1cV6Fm5/WDrdTo+b9cJli/HJVcv6jB5l+8S9lPr0Ap+P+2JLrYiWJv
gL46nd2RYUij34DTCo4KoGa0r1OdugpbSelBqvUmTyARHGfhiM5vpavuePZ1EN3uxd/2ppztrSzX
b603/ozYam98Sm69Vg1eu7PO9KlKnxyIW4HqkEPhUxrEL5bE0rsjJNWXlHd1Nas2hNm2T82x7eTo
5ZKtE4LIhiXnz77s/sVrJTHbu0IvEDgfcBR/HKjrgEJJdyg1+aS5m6T5gkeh6v9EjLMEPXrerxYK
5q/GJfc/oYDvGhDhNEqir/A/237vv3VNbigFBkILKNVkkIqOwgWFxuHjrnaoBF+UcUiPaBmC9Pxf
rxQCWE9ICZye7F4CF91xlV0eAWbEzFX9Z5aoo8X3IVD4RB5t1VL0p8XhyL8PW6nR8365TDB+OSq5
flGDLLr2IH4CB6fKa0flSPs0P8H0TGs0CvuexuRcRsCgEQMgSrxRa1+GID3v1ysF+9cTUgLteuRz
fY0rjYNRaowHDmRqygTQkijAL0rA4NFlijo+0hmVjZldeumbS/LVVoL0ElivFBJYT0gJnH7a/c1z
3bmPqoaCskFjxAtHcpEB9AEGT1HvofUyoTCqXd/o8VuOJL0U8muFHPJTUhLXNQgGnEw7g3m2G9//
BAPIiBCUHbk4BQBMFA8CBcfULyEHW3VzlFVMW4nRs3+5THB+OSqZfnK9++3/+fVrt+rt75DUCPof
PugQj0vaaSnn5fJocU1hGTop6BNW2pEs//qWI0nP//xaIYT8lJTE5xqEA1r9zl11ux8T2PYBlDAN
IvMkXFlFIDSTrkAopRaQXJqA/DZS9LxPVwmup4OS39cHu9/51Ff1otmwOpa7xj65oqA/LVGGFMRr
bts7cNykxNgn9Uf5IG2m89u+BD16vq8WCtavxiX3mzXwcjUBvaF4eO+oM4kzPrz/zkf5QeFRRdwE
Il2cC8X4L+FhHEYmAWKAnmxaWkuPQ1mq3hBE4TdJaRQmN0RytPsDcR4P7rAH9nIOq+okQ2iD/jN4
5QgOpwDUhcOBwabgbzg63qJHnEzPWtL2Z/ToZbJaKMSxGpeSOK/B1XTeuev0OhMaZ/3ZD/6+pPcG
thcvLmV8PLvgMS7aruavJ0KGqpM4IRIA6tL8ufz1VI6mN4SQ+z1SDrmpDVHUwSUaTfuzapFWXJ5m
kqBJEApSODp8bzlBKPBkOgfZAEIp5/ZG2dNZGYr0csgtFWLIzUgpnNVASyWDuErnHL43upHRIo7r
BkR2r/hQN5ThQCJjqFqb8Y8NOK5t1OiZn64SfE8HJcvPa9ChrD2vtNSYZkz0iEMBgqVA2yxSznOb
XlnM9IczkIVvLVAYs5svdUtspUbP8+UywfTlqOR6+7fdv8HtTrx3HQ+7e+TF7V0m0eg2GnczVrxf
PwLjicRQ1S0USfAPGsIV7h6VNsKdQ1szw1B9bdTJyD8C7T/+bUHfH/++JPCP/9hK4RuSefMvSWG9
+cEN+dXgojrrfu2MqizPpH23UmPtjQgOBwqsQKXtIjBwExSkYF5UJSjRS2a1UAhiNS75ftbc/blp
xoOo0tBlQ6FWq37GdKvR4ip72HMuB8REMqRXbbiyS1Ck5/9qoeD/alzyv1mDYo6z2UsXx/Es6WW7
8P2XlRPu+wpQ2WR308eDeI64q2gox22mLiz8TIsuH4UDUIokvQzyP0eIIT8lJXH2efcn4eOApJ0q
QzqYZgp0ERFkhfgFMVj7FO8D+a5Sqg0gAqUjtQQ9ehmsFgoBrMYl9w9q4MQ7TKIpKCHVHQLlx6Pw
HmsBxwUevbAYzkFvQknlDqKOAIhrJvNHoAQ1et6vFgrer8Yl7w+vdr/zT7ujeYWcN8BrBznZx2UH
a0Gb84p2GqBEJGgyizaVGmpF5m8lR8/65TLB+OWoZPvp4e7Zfj7vjIZVeioW+Gekx3oGHiGlhRad
eCFlBkQV6Om6TF0Wik8JevScXy0UvF+NS+6fV5Kj+XZ+OU1A0hy4A3DZDwFbnM5z2ed/PvvG0uX1
oH2c05vj5O7HD9z2eLG5c1QthxKAEgFJOmtqCtfMP18dtg+vvhwe/J+9X1WD8WS0V7DX3vyT3c5k
+uMHNFmAvfg+MO3SLuIf9p75O4sZH7wvBdrMMSSbgyDGKE6mfaZI6SWpjAjTooHXIoVjogrImVKQ
JTi4UApUNQoJBx8y0i/jwbwXj1asW/773mg2vIyj0XTy4wfLcD7sjdPPvUn4+LZzBQopHzf/dzKd
2clgmJit3vDGbSau+6lnev3Dh8g1fnkO7F/H4U3UCq3hZ3fQ+OXeefpyM/MOZj3zZOI69z8Zdv+h
mcxGx4PEvZg9PTR9++FgFk4uHh4ng9+D4OWm9dRw7pvDuXfTtKyedfz04v3asyKz+RCPx25zZN68
HN1Hr9/mL3bUfIyekvbrxHhqNgY3z83Ry7xlDIZXz2N/3Bw+9G9+mU3nDy3/KXZOHszk4uVlemF7
g0/zQfxl/jw6eA7D/k0zCaNZv/kUJ49XidX3mv0X86kZzaKX4/nz8Lk58M2Xljm6P4pf/MNkNDuf
DAPnKHwa/fpw3x9fOpE9b7nBNGo2Zk+Hk+TFbvaT6OLxcd4yx96x0fefmq6RtOzHoN9ixUVs+xev
cfRlGka/3DfMM7o1n/cj6zhx56+Hw4fJ7Mx9CpLWk2s/HwT349eWa93PDhI/PL658YYH/Unca9rj
4Tfj5v6mlfTuzZbzYp0NZ69n81fj5cB2+ObhUzBrPhtGd9IfdCZBIznoBY0Gc42HVvCSuEfD4U3U
xCvXbw7G7uzQ9Oe9s9HYfTk0n+at/uTh9Nl8DFtR8txujL2vM6v3ejycxi/dZPL4bT4zm0Fyk7TG
c7bBY290+vI8vwrG/u3D0Bk3ybI7fL7xfx5Fg2+zefLa7N94n6Lk5r7pjYZxs28+35y+PEafvNf4
qDcbGE7z/n7gH9h943nYmvSmk5Phgzdp3nvGS9ONjNnxiIYBrfilf385ewlej+OJ6befza+e17u5
fr0ZOPNmMBryvf7D9NAYvLzeNydRDw7OvJvDsSo8bE6T5+fLSexaB144NI975ig+H475Ff7gdmr1
/KPew/D16MH3+78ljy+jU/v1+fUn0xk1/Ve3f/Tkun2n9TCdHE3tX+J7ozm2Bp9Cf/hz4CZXk6B3
NPKfD+cv/aNXwzhwI6/1MkyOR42+0zT64dXw/uHUmARs5m+NZ7t5b48OgqR3PH19vRhY3sn90+R8
HEZHnn1/nvQnp7MX69Cx581n6/FiHAx/fgkGx6PZ4NQbPR4/zILmwBs358Y9W992H5sPD/P2zI+j
5sCaH90Yk6YT9wp5PoUr4DZGYlGvP01vhNW//tN5dJvEk/jbdNGpaT1e/FdWLW9vdUMX/mXjus6u
IO1d/sZkuduaJIc/u53VlbzXBLgrU0/UrbZYs7p+6TqgCoWV+1+5GlbXr7MfUDxE/rQCyVEIXOvr
FxBYV+UPgUpHqB9n0oe97PoFTJn2rsAbEOMHQRbYruznFXjf68aa65fSzI3rlz+PKkauAL5welYw
n7t+X3rBYxL2g6eWd3//+HU6891Ps+nMcprj18Q/jiZO1DuMgt70uPfSf23HXvRwMjH6jY4feY1P
M+PBP3gae8nZ7HHunpvPD42z+Pl1dDydNHrnYwoV3Z9mj7P5z6PxwAoOBze+PThIvMmr2/Qee4nR
HD4+HPRZ9fKTOTMGcXM0Mvqtl9fn24ebedd9MkYHr/Pha2uYJFGTyp7PQzeym2YcJgcNe9AJSb6b
P8263nz0W2PQO234L4eTuXkaPgbnD553lAT3V5NRfGk7L+2Hh6hrvQZNb9D79DIbN+8fR2cP4+DT
7KZxev88+/wyvr82BrNRs993z57ns4PpyG7deLODx9fxeRz3voDgdfI0Nc6f5r2LeBI+NeNx43cO
/bDZ75m/m2Z85vEOtaZJcB4w2rp/Nn8NAufwOQhPbH/ydOA50+P5bPqz6XLVWffjzth5/jxzvGMr
mB6Fz8GR2/cPLdd5aN7c+1fD0fjMfH26atxbn+aN6GdrEJ35xvxvUf/lahRMTz0rPnqZPB5ZT5PD
m+fR18FsfDgY3h81ZvOz1+j+033vadB8iOwTa2jFzVkwHTeNG2vO22WcRJ7TfXidHs8GD7848+mx
gxfS7gTe3/r9xsHTQ3AysBsH3vPsE3rM8etz7+Th2Tiw7PtPr0OzPXMeDozYa7Prm/aze/3yND02
7h9+ebkJj15HPDZRcmL0o4vheGLx1hmjFs/s13ngnfnJ9DC6vznlkX1suU/TVjR3DyKHr3hyDt3Z
09GNEx3H9/bnl5f+2chuvDQ9+4FL8PUT9+3Bgz8/mT34n6Jo+LfgfnDVD8Lr6H52Mhm+fh3PJ+zK
+5/+L3Pn0a08sqzp/9Jz1sKbSQ8y5SUkJGE1YcHGgxDe/fr7BF/dc786p7qqe9bbbyGlCfPGG5Ep
0dme7Hr75T73b6+xPxjVY2m23ZfH501uTLfV+LVt6MO97j5abXPb2rnX+n24vU+N2ie398U7auUl
6z0928/G2r2vC1jA9XpS1XslYGe/d88/hLd9p6PWu/3OOD1Ld7t82HmbW3lQBsMVyx0fdSu2azW9
bSebU9m5t2t28zKND9XrTrVuFa/R3nin53SqTq/GT6nSTsqPh7cpfTrqWVrHrc52r0rVhvNplCa8
k0n/8nr66+LcLZUId+XXtaOaj/dN7W/HvWof1uNG+WA9TmX/3W7M78V7o8vNwjofSslxU3cqPGNX
P6jjfKaNMH+0kuun2X028sn7Vndu20t/dz6v1f1QTCrHlnU/HyK2tHuvSivL26+62jw6k3vz5a4P
05i1/pvaVItgvb541/vVXl8Kd1rsV699vrhU3kiqvt/oZmudXVr38NW+NNS7eXwaHx5npBvFLr7n
h97mcjRbreKgto1NW+fP2qI2LezO6zqrFm+/Mt3Gree5oZ6dV3+//rzVa31r6mnnFPBOp717vXZV
1+LhHz/tgzq2q3vVaJwHn+M53H+O7qV1cD6nI35x6NXe1ZPe1d8788LbZVuf/X7aPZWnG6ON68XN
2ucadzaVo1t9NPfxfXrfxScg3LtUOkd9qR8P0fTxeQf78sVvnI5tp/yqHONrbf3Qx+L1MTutY241
X5tbOG3Uz876dDzUVHPXzMPzq9GKrtd1YVQ256QonnuwqhntpphFcWzeg2dzO1t/at7pUt6ZzXu7
pOunz1Gt60TcxuNcMTabaU2fbrm9zu+Frlyqu2jXvt7U89zZG7u8fVLF5RLzdlDnbrHOf2pFJerA
AdU2v/x8Ws+j4iF4RwXWr/XlWJus343RupRf1K12nO+qn41xaD3Avu16tq/sShYJul89lOfA2F69
SrdZ53hcq3ZpfTfzUvumuNUsvrdee12uP12ecNit3ncNwKSFcjr52ysepYpZrqxn5c45K151+3Kr
+Yfm2yodavN9vk4fndzZtNfJa9dJYa7xtnYb7z+lXNVhm2rXuuPjn91Fvzrlp1Grve66OL0O+lwH
fOGrR69au53VawN5/+yODeexvSV5/nF2hzwgWwnru/qw+Xo5zw1xo3bp7PWmuvkBh3eMslzoTu2z
V7fKuldqQs+KU76x80/po5+QVNX+PCa39Xpv5tePDw+rfNT5eaqMnrVroYr6yWk/ayXzvCm11GeT
793mu4hqp+pLvQ8NncN/zc3pvA3v68vZPE/rVunT7LeK0rl7OTznPAv7oQj9J2fb3F+Cxr3xmD92
5XP3+pw2jc6xKJvnd7Gxb+XS8HgAPDrt/Ta7Tj/psz1931UDq1HbdqWtd49DbjdrxVs/19Wnfemc
9sb7Xl586qfCePOMkrCdfy7+o9bCXo+PpnvkAUlWXq6d1X17PurzibThfd5HHfKl3b1A7tNCb2/F
3Wpc3k6zvl2VSgfzua5Mnq1SuL2XTwYPrAwb5VLS2jf27uFT9RrTIry0th/1LOCKr83+51x8Xqrz
uBwUD5VeG5XiFTb301WtOOa9/PWwbtVm/H4e3Grn4+zp1dq1HxsTqQXTao2crdgPTo28WFzvx7i9
rlT9R74pBsV7nc/2nXPh1zuNstluPGv6kh/aB+Pc3BZWddo4Lmq7yrt/uBDWDjiHPf1U397udX6v
bud33lDn1rZ4gRStuzEtdgSBfF8xp9Nza/ipFkc1beHSv9d9/kSr/sVV/68pLVn9vy763yw+8vVn
mvuL2P7rnP8/WC/v8fp3rDedkc5DeykWLA/L/P07+f1e+ov8lnjvUjbF8E6w3CT/34/2/VV8kJd4
DxaILPcOf7dJcg/PH9UHnhfMbaplHp7235so/0V/5VHCcGkKtdz3Jtsrq/8v9BfK/Cf6y3PmuR2c
G1lg0izJshgF0f6d/j5r69PmeJtWjXGhom6W9fuJ6gV25Cb9lmqpqzoYV/1R7lpFhZonbhZ9VPJR
3a1yzYnd70dbldt20Et6Baf1k5dKerbHr62Sf5e8NllOjZZ5cm7e09qFL7OqLvZT7a2TXXIP9jba
mCddVs7WeKqGsUi9YRyMAi8dDp00zVWuYme403F6V8YYWFCZHFvkavgyCrXqLpw0dpx06Me/jPpX
kekvUgMKOn8vmzoW8btsavnt+D4+NjXDL9RZ+eOH8dYFneeMoqXK3njsL7rjhTHuZpGfVfVVub0k
G0fWWs2t5KCCUHvh5KZKesv5P0v3ZnSTXuJuVTTuxrExdu2XipL+sndUk/CoRi2duP2z6iv756yy
sZ+ruUrKejysKf+j1uay11RNdTMfyu712sZN9Xq9ZeLOo8Q+qJe2g0FZeXyksQzRj82mGp2Nn7Ve
rXx/vDqpcNJWs4qeqrUeeP5Gpelir/whoo0XYbhRG/VUcdu8M8Xh2lJOfEEpCz/+lQL/n0Urq8en
/yl6/WF27ILhLSjkrVZkL+vvoq1TWClVjp2q0S1UR2VZtjAYRZzq1cLf6WGuunz7qHWnN1tVtcfZ
8K7Lupt9jK1aq2RsjMd7dVcn92k21Ersw1nlWMheMXesI+t20FlDOUZHYbKiAPIKPYxXB+13oyPN
9NdKUZdSGHFJ9Zcbq6R7quf2kySxl1hwR9s5mkuSrQ69pkp+XqrXNOpq69aNlz6qQt/UVr/01Vj3
H+ZLv62Lmbtl45C8TPituqjBwIvj1dpwFijTfyp0HAQcnqrZPxnr9+FCfyFS3siAdUvZ3CWe/lsi
2yp9qtRhEGnVLjPstZUrpiqWWqia9VBV3eGvcSs4q7J+GS01jFz3rOqY9Md4GNm8b/ci6+J2cHpk
5vvZXo3PCHGPY0d1ba/5G12dlbvXyTyK+rkHFiRrdXEQZdZQQEgXlIgHT5XGcYQh085WzTv6Fa8V
ho32hn440G+1KFB6VY99I8sAnuSjPzpwaWuZ4N9DHxfq1tQ4W6ur9VPonfECTqAnOrqqtzmPmvos
k9kasDG0XNZlc75W5kV9dK+kW7qtwgCYqjBgmWyyRFH8V8WGjrjhjesaelHj5YpVsTr8fmEoH+tp
PoyrCbPm1GTrzeEJapxjOh3jrd4KVq1QZoGIKkyINr8jfhnDk17EGfg4Ho63tDkWFWRPs2njXwZV
Kn3QV3O1YbRnFT0ZxkOGoBa41+Si0lU8fNL+k0kVym+bBVfUFB35bxXfFaLaqsVBt/Xw6olvDweL
tVXWi+G4qqNsEXsXNa7aN+OsdsbO+OC/W+PtPNWVlm5GxxhsVE2dzZtV9jIElTPhfr+krnqt9ig2
qmEmDSbZNqXfnEFYNwOWqg9Ivrc8WDVn70VlXWLCE9IQTCbKmUpVk14Ej+BjlM1t2IpeVj7b9MoH
deoXIb7Tb9BUVW/08qqedlMfDVHm2n44bZcqLw1Bt41pUHapWhobkXZLJgzgancumijbi/jFjJbu
vIQFrM2XuqHlip7Z/flZTr+bJa7tl8y2Mbp0T3q0s/oHo28f/XLv2TupCXRTBzf1s9Xmxjqot1W2
HnrUjG5qBJSgj6U9ZZqjRDwBaGAgxt4+mQ+zrpYl3ReBjhjow/np6EJb8ySwt7j/1Ogtc/1QSV0F
uXYlMto39Ta88KGocjIJ+cysJAgA55KeXdTM+8n1zFyrbXwwllddc6bGw9/bP3u9PH/lHolNjad6
aq78GFvaRCX9cDZG7+hMXRn+4KgXU313ptojsnDpz926GhQxrRaaHC3XIiWVVNTGjnf4/Nv8MLmb
ulv2/KmHixZuqF5qQ/g4cxmS7ZHYqTt/O3FqHlVd9Ui4aO3EQXtjJAWTfik3mORf/Rc66QkuRP2m
mkTRGZTsJVdNIs54rAhUhYyrqUFVPdkYxKoO8+0XemO1jYeWI3suye0CkYxyWs5VW9fDNkB+x+xZ
INAXqwR8Yf7jyE56vZ+s23+ojtk0goca3UBmZtkw7jrHbG/GU98F6AgaSXK1lqDTC2C3z0YfXEIU
iW33Qi/0gtCcvHTbQB8PvQ3I0rqCFJvwZr4tbxo+1ayprsbP1cqDVvewakdNY8/4Crwk6wJJdh+j
vxnzXt24mZSOVTh4W83ooRuIzTzQl0wnejB1ZoVlHL6fRxVlySdsdetq7c4ooWgZsx+ftB5djZa2
H9/rknnWxjWmzsmccNaUMGy2iDFrbLfqXq0tQ3/gLXavrYDQDeEyXRs7vSeMexN79LFHTfUTHBVs
4ojCHzpY7dUiXS3uCPauFiddM59Gx65BxKZq9NHhyGNRSA1Oyq0QCCVkhScVSPBatuEIa93bGEHu
XnghpZWdBq9O9s6bdewdYJiG9LjxZwdzo476roaLFOyPd0poxkqv8FWRxEMtR3YqeiUGGqwMIfSn
0bLbaqpuem8c9VqiP4jFKS1gZ8jXW/mEi7e+gMcNem5rISctY2ss3rrbB1BtPIDk1shOxvhqgo5i
Ak99du6IZOeKZZzcfXhzbwGhjMUs5hMcVAO7/pg7RS6G/RDj/CHYWwNGnkrEKXFGdE6sWawNPFHw
dtw9aDyHgAEhGlaJmRUr8ocstxmLJ8hOddMTdNw7QPXbHN/Nh/UwXsbRPbin4OmxwOIVTgGyt4wy
Qc2JN8ppqTFKhOUd9HiewISGw5gW+XzTgZ9CayB+d5VW1d5IVzfDbyPk7nhtoXfkLKLaIbvF0DRD
D8d5Kp/5lCz/NL5ZRx1s9UG1zCD01gYRPk5HA+/A+T6GEzOAjd3WLWQmDOEbTkW+IicQBgPTA6B4
Ygbewj9olHS0PXu0Uf5ia+RR3W/6+t67uyV723sbZQurI7dUFZAZjk+5AoRVJojUC9vY00yMC37n
TSYBaABdwhM5PnmYk5peMZsY1uCVLYEx4adv9/Q18rK6aC720p2a5Ua6UWG6Otpr66nKamAS1/HC
2U75/tDB6ohzq5NuaBoOfg5kMhhuTLfhVJl7Tv0ReGM0NBP07DCsWjVdtShx0uPdYCRTFT4DPKNC
E1eXhrFsE1p9MNPBIGzTLQZMyoEMn7wmI//6Vqy3iOigO27sj31vsFgRpHWYYjbxUU9mSB2jxgnb
eM3gpFdTs9rtpBgu1OtgO85Oww5mkMW7/l//s1j+V3lMi0TyP5mh7EenXE2V/rsE8hszPBZF5fnh
8cXG2B93x7C0zE2ijD99qH0cL3xnMcT6xhzKWqoL7ELzvkyOl40hjG8OqrvLJHHB3aTvkuIFIzUT
YLWTZYKT95QdAK9B8mXPcpzET5JGl5TS6i8FgkdhECT2KJCskWa4QKNOTDFNV2XIDxQ+XQFlAmz8
cLyZpHYruNEqjqc6duDS8d/LhocC/INsJFH5TTb7DZW6axvZDMdZN0Y2/S7jiIf+ONsqa5zGC8YX
kz2Nx1nED8gqLJfMT0zAJ1i7876IqiuSjP3U51R/HHvhgOSFJrM+UnAzrs8wgG4O3PiEzmgV+10E
K+JKEEZG4hf1MzoYiya62RgtZFwu9Bg3hI3DhftJj/DiozGfxkh/ydgZsXSBbuxkPI76/T4RE82g
iV+pjCtdvJT9Zdd2YCd2X3rsJf25i1oIhj2+gyX98hW5drCkBV4Iw9Ac9aOsH82zrr/IMmlc+uon
pJ/RckJbzP87fvrjGjL/IMAIaDYwJ6E5M8PQG9COHoh74ytpTILHJON04JnhLNThJPT4a+BhCjEq
BsJif+hPsKYwjQeUE5JAvD/lMDJ2uAZT6mFGAedMuDpNx/4qntHNTq0AzTRNnZ2iU2+wQnerIdEE
dEBgkruDj8OJDIsTwsC2J6aJqWLPAEY4CUwuHmaxl/qQ57+3NVYX/jLrZTNdmYpPjTRN1iJ/M7bi
2WmyHF6tGr7kgySqGYqkuNCNUDXWxfzFULCZBVQsjodiD7/U0sUWmIKPvsUwxIRQCL+yOb/9MdlH
P8K8/DRFbrQ5jjEeTK9P02J136hKc/IS6ZIWw5KEkBczMhzGQ+7MoPx4GC+wf4yVM/kl19CuCI6a
AsLk0J4f/Bpi8UMuFMFmnJ5luE4WxZ6mBOFnHSAF5oZ8kyTLUF4sbUWMvFALZ5aiYQdHi+TSiLM5
FyPmw8XehgJJGfAxXiEV5sKl/jCDb6p5H2eR0WFGvCQ+ia/yEn6I34oj+4acyDniuRlCiqTfhESW
GY/xUoQckUtmXc7qclKXeAhFHGjETstcwnCxeIt+Ga5VKIAQh+5n5LEiRGZBi4wEQdF+t4/3xl18
mDS3H3H+F2mZPP2cGV1/jvswfzQvKozx3gzHkgFEkSiZXJnWaZbBcMG8OyeDjOZ0Q5PMf55FXVpK
vhPjOi4RK6Ha4zn89FLM2pTKz9ckxFlpi+5om1bdObUqGTEv4O79jNZxWpvuEAnDkkpeP/KNWOTu
8k/0/RYTYZq/vjAnVA46ieWBBZxEBSESOFkG9kQF9ghfikiE5lS4MBq0S5hZK3AfRJBEc8xkXFBD
AAbD+ElcGRPYF3WXySAJ38oJPECpBzJ+IYvTRvh5YJow04BeTHox+Rkko59R0FYmYR8oMEeTWUDh
MJiEdJP0RWvA8xLXnsAGuJrxCagE9nwu2IhzRHO+mT4TBmZoEYqfEJtefDIniVIAnghs4g0Ycdj/
DjvphXYE3I1AQJqkUc8cgYlBuFfwm0kvCNSIMydi3mGARxIX5cRJODOBrEBMTX5A1L2UqDkSDEV2
B+p6YBKz7IlwRjYh9ajszLWZIEAHEHpSGgWYacDzZKpYGD8YacJUl8whYYrAOReTBQjKCc4xRjkP
f4wShDeivz8Kb4iCi+mNGC1j8szZJHGxGcYREgp6wcSMF4RhbwY3CskPGDYZSxIwNNTioZZQDiGj
iQ3onxRWuAp7JgOmPYnvnicDpRuqJSoBsyUaxCsnnIwYlE3lM5DLgiUBjnGDxZMJHY9QNTJDGvRB
9VJEMwkHBJgXeRX4H6YepecAPZgzlIBr4NJoTSTCmauUAaEOrEeUBOansThvSqVz5k1mHB7g8p43
mw28FWEfAwonMy92KKdQfI4dxD4KBiiQzgcr0IEMfiahioQHl1tBU8LZBb5JOZVGiWIg4oA6axAi
Aj4GZhL03SWiRBAwv5VD4Als7CrCvgEcLxhwCInRXzpE7DTkCCvifGIRNEF820NnmJ8DQ5Ie5GNF
qAI/ZVLoJqUpQDeNDX/sjKEteL0lWIfDMeGVMR76WeqZAGmchh4oKcE2DSc0Bw8EJ7nYkYDkEUF8
wBoQF3Ader8iMuFH0JbhyMjicRSn9AT4SmjlIJVbDva7dDckqsG5w1DO/6cYWpf9OP9ROWYdnveG
rvH0++a/LVh0SnnneeWZc0wU6FnFBAYhQxLdkd4XR8cUhQRnouq3SvjlUMQiIhsR9ovcyO9LtCQK
iIdLyAULmQ3wh4/Id9YXcmVlfhYFpkTRX8d/ETMBbGBTQFj6/PacSbd8/wG6YH1ZyxGi669ThckB
h1Bsqb+N3zr7hgIJz13+MyQME+XGxGBnhaZRWeZ3Y4fBImHU7r1V6sBNRD+cxWH4ggx1HK9EXXDM
lU49rvUlloLQwHuGPhkgoWqM+mLQFlLaR38p+vuGkTPjg1/IDzS34mKLeCpCkXOJPPhVRBT+Ckvw
kuHKOIdkkoRk/oaqCG1wVliWzJa2MAR+Yx2QVUwNfyFKOSuCs0iNSSJsFm2+oRe+tRBmQZu+GBJi
oWnhCwz4G+Jg/l93IFBlkQAWyyxf7kxkkrDmdg3MUrifBMQBpkgERiuYvxBiOC+DyZEeuOMIJfiy
EV6jEfnqDmOHoC//Mr+vsX9jFxPvJ9Gcl1w5HrF202ddi1oQNMX+IZUlQiMm6BvZk2QAUDtExtzp
8CvYvj0RAkQk6fdBJ3TGYgxjBqP6Q2lewDdYCheHNAt5BshtELZnuyMTQiUyMHvSBPFB5hKEEHQ4
rEkW9gd7p+pDoAvtyQggJWRSpUXYDgAG7HkmcCPBGvojo5DBYw7Ed6IeYktlma4XeCFpoSgn6w4h
MklPzhT/AFfFm1x35PV/Td3zSDfoROLWN1RS+pyAxhhJKr+BNOLDRAemjJZolYo9r9KBZuhcQw4J
kXJdLpJAmDoT242o0TlMNSaikDwgsIj+bbARwwFchUMwnu4YcQOehGI0AoWBTHy1sZSY/2VXvM4R
Yo1NcAwnXhwSU4B2hhGGExso/horlk4UnQi3WRInJIQ49sgD7lMiHTBHecHtQza+MxgQA2ABkiRI
HLI/zpLgR4YzWUKGyMKEQEwICKtBiLbgERwRhkucQ38jYphJosPlsggE4Asxky/KZWQ4EizkVdPt
uz0CS7BMRiOhzWRATGbERVAdUfjKX1DX9WNCF0PiMmFH0sJbhZiDKWwHpYvUPLIlYtLMY+Fp0qMM
54pG5/MvMxLdwlUlud9oERjckkSeUiU8Vzi9HGMa80IjYFH2WUk5VSoBkvUT6z10JESCWaAFYU2w
opmJclgfhov0RqwL92zzJuFaxGOu0kVMoXSEvalv+Qd5YKvmAPvDctMBwYlQDKB41JEI/2hBvpgE
0oAp0IZJkWcyEX9KpICEaUAamfIED2F+JOQRPipGAf+ZpIAm5oeRzcKZ5wwmiGoGNZiFaSocbUVi
tHBo8suoZoR3WmLQNrSBRtEfRU2sMqUUlrJwFftlKk80h6FAHgaSgg7QJthDJ6LQcY18fQI9meiZ
t5N6/WqVHilmLTAOQagV9YwFzrCi7jL+hwjJQ97+MkDWeSO8hrzjeePfKhqsuD7LJ55dbLDMCZDN
XXhkKDU3vJhQSY0AnBMcQEsSQgAvyQvwAo4KGAohJHZAkftAMFhMDACdyG+kvCETBA4RNQ1SQCKO
shcAQ4FBil+ASjaFB8KnoLnkk2AirIJ/xmPr2wNJHfhH3BUsC4Qast0AZk9xX9rAkaB1MmrqP4SG
OARnODWxTaErxAVQhQO8shhCa22QTrrHet0AhgVfpK6AQvFNqpfiVCGYIjSKTmYm/gkhtwUgYWe4
jaCANC0ZOckX0RRSiCnGYooQM+mTvCdmtnAdCWhDYkkGk9Jyhe+zB8HzYt8ZOv+gTW6J+QdtcovK
7yWDzfa5uV+vaHNMToOkEGk6lFjNej6pGBEM30QakBVJo4QVUCaDHkD4RNm4sYRwdD4nUEfRErIj
12AaAq9U9BC1+OY3P6EmmnxrShLAudZgqjQ59uEsRABkkAHcfwQvru5/Qwrmgy1gEEtqhFJmynWy
BA76jGUMfeq7hMxsTAEat4H5eyFl7gzKAqmh1vD96I7nLiGq72Zz6yyL8q4gPXMjJf7yjy8ayQoO
RSmbV0lAmfYvMsAUJISZonSYBCqDl6N+AW72W9g9LLrvBia/KE+R3oiVfy1KLP0L52QWQCcNAbGQ
bRCVP8VAKRITsyT0yBdw1qNe9jXXbxUJSCbCwTqCFFymKiy0hbqwx0KIT+2SQMjQCFJmqFcTnB/G
RB1rAZMT9o8OWXMT5CKxxRMQ3q9PqdFRxiOBBVShMJxKS/gJZIKgxNaSMLVDSJWO/RVDlviRroB9
Qwsz7w4h9CvAazweeIyEzEJshiUaqBvFFaE/ECsqBuREDrVwBXPr3iVBJCJAAxcYNXLENUIWIvmQ
kWMCmTVehWmH/RmkMt8PEkPxDL5hgOzWoTopMuB0yQiiyBBSwEi+qcs/bHvgPtT/8I8m7zXT4MFP
He7U5rasP/vHe1ff3nmnGtBOuPpYnNXHV7Butw83xlSJoUkfNgv0ZEgQpxlTZsIUqroLBx1TleE4
HoFh8wr2ShEKjpGQb4aJjQPBKqRCRxNRIjVuEDII5F9qO+IENseTZMT+hWVPiuN0IMZF+LMZA4CC
e1JixFKonEqdIIgBKbwO0a88DDKEuxFwyIJJ87C8HtUNbJe+xAol6cXqJ6ZQE/AQRkRiyEyxNki1
1Kt++b3vSSfQAsCI8A/VFcURSyWhDEI/BQf9WC++rNpfISfxcVjrOA7JM1Lvq68YMQhu+77jr9hZ
EOCizGJMjknAEwte/X1Sx3Ml/kqJ3NFR43nWPLuu82+7gRqPy6k9vT8BOSCHkEIWic8LjeZHCdpN
nYy84tcnvJzioMAc0CT1ZHEhSYwky+HrVxoxFCCUFTEyh9U3jf5iOIAkJTX+XqRinLTC9LmO7zF8
shuxwjsckzyQqoF6nGNIhsf8BU8lGPqCW57zrY9KEbX7ZkORnCFw61P5h3aFjo+LfANrn7bGXag4
66HMYTyWwl83Y0wC0sxAKpZUGn4pbTWM2drE65QTvynnXKBVIrNYsNiOifkIDxID+masohs0RiDq
sibp2st+tz+XiyRIEsbBUi4HtsUtv+wDh1wwE8K2hP1ojqzlDODNhKDDtUKuo1NMjyKU4BsoNsf6
JfcijSBvkPYlY5ZS7q8UkZTxyy4hFrRJpZNpUvngatwFTptQAZUhyYFvrCZcfMFcjBzsw8i/H7Qv
iRatU7SRWIUgJOMThIenw9iQb2BCnpgNlCChetJboyxhFHIaxOGL3xL9bTbYcS3eSZ+QbrlUOpsI
v4MafOtClI8oIskiCFya8eF2lPJMqflw5uxbz/tRVJmoikv9A7yGVwg7BHWZwoi8RWpxhKpvYXKC
/k1KXJgCXIOT8BxzRMUOD14wAqGqO4IgkqbYw0/OcISPQjqkHMUoWTzCZYF4j1j+995Wb/01ZrZr
7PvkiW0V7mH9M2Z+GofN/njA3dg4ZZ/1mtVuFpNVXNV+x22oUloaJ5eo5WysnZGHspJe6b/N3eQx
2oeP9Nq9m9e4rs8HxRZutjKsWaUndG/s4/hjVNSLMMGmHpV7JTYflcMS9d+dUbHe9k47mWVtu1mj
F3NrhfOyuJEBDd4HTV1h+xW3frBtpMMqe4Wl86u9d2rWls09ubksdNW8GB9GvPN8yjrdJm1+rFP/
HR65yZHdVOxoG1WsXVDpX7uF9za33COhD2bTLPuHwY4xH4ySbGZlxfzibs2quTbv9s7a+i2LUU8V
e5amuflq21Vuwn2ODlVVrCrReaM/k7dqsElh8GAnMBsLdKUXPvTNPJrTpGE8R4X/Mp62bF+YVFk/
PztlVe9WvZpqsx2tbuVsc/iY++jILteNTebAd5Nl8vTsX9SbFX2HjSTJK8vZCZEW1iFmT4RdZjvL
nR0K7H5cFs4haLYUt814zflBn+zOpGXnBrsxzP2GTRibkJHc1GVQKtHlOimrFx2zh+asWi472qhB
cVeHMUVTZaT48j9btWUDksfv3OE2FaeF0m/u0Sop/6iztdO4qXmdnQJF1AGsDjdWi+KDt7VYPXOu
2c05hw2kVjNyb68jtig9hx/VHL67r2Bvrp13+HJPtFZs2UqxN1tR8TYvP8+14v7NQ3x3bmzxKDAP
g/s+jXTtsnnA2Vsdt61X9fg6KrPrLCucp9dx2K3fZeNGNz+rK43nDjedtbgPbsjtxOVuzbkNm9bH
nBrP5D1ke1l3+jLKw82J3flmXe96jWDPTo3qzMrNHAJas5OaUQsqVcU2/BObkS+qfFGNm9066Ffd
3HWiy8U9nroYTvFW94baI20Eap39Q/Zko5n1MipRqV86cZurOsafk/VZ1vTbf5k3e2shJdxos8yN
l1131vowYwdDXC2rdcSNXezbaOgOa/vlZO1DOs8f9jixExHJb+xa1E5Qxnn1Mupeza2cVGlxfLHv
oO6f3SabsC4odqe2k9NgyxpA0auPudfAOrDVPzraRVoybnaeNvTFnob1DBMxDoPHYG3dr3oX3+5G
yS3767Saq5Jb6j8w2Z1ZH5WDcnDUuVFsVLetD96R7TPPkln1muin45zEzU5BXde9y7hitbEgHAWQ
v1jPA7uXqmaTVakte3LiWsRN4maro25WCZ+8q4txD6dG1sapb+yT8x9GDceN9uZ4bbCR8btRCpdl
I3PNF7v7sFelYUTcGkLr2dase7kfNd29xw0c7L2ppJsq223uq/Ow6V31nj2Y9tp7+Gct/W4MfF2t
7Sd7y6a4eIntRiWzqdmB078ZHxcOdzQq/dzk5hl1YKvny811Hd//+ahp7ByAlSe713K77O3Nu2af
Gds2G+xlm9f8mtVG/h3bxm3Yk0NH+moX+mM1NXN1gbv+S0cPZ+sejZ37Nv3FWe+DtXlJG+oABkRs
NgS/qENsdXSnz6ld6Z+zk3UOd5O1ySFutdaXILeKEfsO88GcvU17dYKxt4wD23iv6hTc1R6kpeMP
QLU2O3rqyTbAh3ew2ju2RnPTjAf6WlHL4DZKPI57P4zcvCpyjMrknpzcOyPPvVyfRvmge/X9Q3Tx
j0g21+9h5Yftr6PaVt1zY131qm/VitZnvenvuFssfl3NetHbcCt0DNx/uDuJnZ3sZP24t4rxOBvn
3Gxmb6IDW8t4seq9c3PKzj6zJptiHraDxTggFerbmleHHbZsNOJOK9mQyF38zr5tbEDxqlFi95bx
ij4/51m5+zIwlf2w0b+ala3qfHoV7tRaGyejdeTWHa+GWd3s2sVs9Rs77rszjnVup/ov6s5sOXL0
yNKv0i8AGYBAYLnFHvvCYHC5gTGZJHYgsC9PPx9KrVZWqbo0PTYXMyZTlZTJYAD/4n7c/fhx0xgs
jmOc0pkEjytyitSjiW99H/BFsiuKPEXrBU9YHfOpdSdTtut7snQRwMuWnCU/g+jCfaubT719LzaT
T58YL1ETFYG3ngbrscG0LwxdyX4FXAc/vuENv9wXv9I541mysMPWZMfu5PDL6k3uirvXhSmLcXlO
4AuKy697lr1V5Eglx3T21NfV4ZBjMmBJZ+Z1cAZIf0ptPlxOwX7xhmDQ2RRCaLNkWt1byAUo9tOx
PFZW561e1n4OUW1cvA7MSsVeHgY7KXBGT5p1UkYr3QpmYTeZM264sfqX+NyeZ3+2E5dmsXEvf5VH
yfwS3avAm/1MzrEvHgby26/FJvYlX7cPrS1/iM+fFSZAdNpTaamQpQprZRUnzW0gPFaeYD5OdPyC
XBNXvGc0U1/g763czFIPEq5KtE6x17krL7igcZFYsdv5OEjvqjicK8m8vKrbBSUE1utt7fqp+WP3
ntnpXcDSJHDSxW27Dw60P73sJr56N9Da60j2AD+Yc2hfR8stbtM29NPrDC19dHBIVn5suF+lGWzn
W+KudwY05MDT4U8LULWqzVZyHt5OxBzpW8WSPaiyB9n6+b1jvyAIN7hpuOFw+pzQzm3OEeYr8O4/
sIRmZElsEcVx/n0r4RUkNwn2a3m8g0EgZmd2sIUWp/uFeWt/Jq7mcHuh4aO74EkQ5SDlmp/hYSCD
/R4fA6/canBmW/iJtgy5NvRvKfe9seYNxuOanfNt5YmuG50FulBkek+oXhfumc5wKNVY/D1d4z4c
34+UF86giUr829i/ltYPrNl+wCFW5jcbyGmBkO0M/ujtcqLedvP64Py8a6fN18Ov99fUel+Zw/YH
aQhPspcugvj02DSW9Hqa97Gz2m5keHQnTqzhXvXPyC6PrZ2dN1BqB3tyT7JuyfeVLW8WOuTsltvW
vKXHxK3AZJeZk30+AoL8LwFmseYV5+4uOlfggCX5052NLC1ohK5iDQWsYSNkpW5eBW1Tw4odzvFz
dpKsdCND9oZ/H+7fhn0pmh/x2bC0izFb8dmTHHk3QzBMLcX8aL2k4evizWAXXn83arf/iI7prdnQ
z8tBzi19cpMPtbOEh5Wj+/DdfRYfKziyj3vOVT9CA39p8SefAqTlCVRYmMY5cRg2YW6NwQE7uLHd
Pakxuzp/FM6w28qGuaZfj0aKt0l0i8BS3lYghtht0s+6gBpvQOi8BvfkHBw4SPvAW5GMoMnZhC+a
NuyuArFV/9a98kr76Fv9pt7lO90Lz7HfYwIfpvaSXgpbkDDsOGLdWdnlJd4arblrsCu5X9KNIZhf
yQnT9BW8FfeEu9KY6UH+GTrh12iJpxCnKdPabY41rORYhpHbbpOjciquouqtoDJiTE+yPx/UXXxS
rgmHhQ5vt3C6vSKb+U30+aGP5J6eC48G2zuY2OrvEma08PKb034La0igoZO/88jvg61IpiJ43bhd
qdtR2MXAJ0iWtffAoZ84/77mFt12HZvBZMk4m434cLFY4oqOVVPJQBXGAo0G/yNwxlN5D97Ll9pu
9xJ2Mt1Oh/WPpjKLwA5ughWurHKvcbMDWzl9BMf0NfhRHFE9WdduYBzW76vjuJsUs9+tHRppP+nH
t5KrrHupbAefvTXurgHbPN7X9+aGFApnSHGPqWd4gz/c8GxXg/DCqW653X7oncliCvf6pd8NMLvf
5HP+WtHunlhCYlWTl0VmeZhKS/uhfk2ORByzslabyhEUZ/UJc5iuB41rPGLJ5K9gi28IDQsvEK/d
lh/e617uF40dXw0cV12awmd+RADCfO3g0KfOQ4RofwMpn4SjQZ8dHPun2Em9yKWvLLPDXewYx4gm
AljQgtM6z3sAvnhormvdrM/vgcX6LkGQqpisYHcQnXovO8ni1vxdjtsVL5wl0BVWVLWSJ/ksXObt
yhJ9xW2h/LJUnZntnz5EgEfkQqb1keZ40s7h5+rD4DwcZSA+PRH9TnxbeRrWVY+QELB1W8KXRHZB
xKLhH0t3Huw4MHU3+xA4lT+To1SbwrO6j5YvxoXsK+skgMJiR90nx+Cp3OPurY4w86xhEJ/S3XRn
EZ0eS0VTE5Fj9RVsAPQePHsv5BIfix9y76eYSSDIU37tn7p7ZA2HNV67sNNj7iSUw3p7Lsx+I/G1
k6XgTCuuFdCHIuVsadsXIbJXwEn1tSGwzdzkzGXEXTyuD3O9pxPGxLO/0enyprk/8o28tOztbrE/
3iS3sr50c2WZMfZegc1P38sxk73eqT+KxvRmmhuO8p5mj5NMSLBJuHU0NUT2Z31EjoSmhenzcZc3
miduRHf9PfiT/SUsRbhN7WTH0j5fq/1adZXYmfDvoK0V8hjuUJi6aGv3btMfWqu9DoFZto5AdEvn
zafwXH/Ux3wjAfxGO9NtbUtreWcVq0vOW87H8S58Z1ct33IbVGfqtvrnKtkIF+U0ZVZfm2ltc+vT
yF5HHFx/DRP/VfgIPfHcJU7fuVpjtsnTAyP4Ixi9unebYVNa/cNPEpyi7Gm2PpmNk23qfeU0qhkc
hm2Hg5CI17OTYd2QKQB4R5gkToxu7/FZQPbKu3b7FZ06qE74/X005dC5qsQ/Bk2p1xIP0E7mF8ik
zkzhokvmx1J9eDEsCbObmbxb6HV2c5bt+Xu2VI7t5Co/y4Pk0xa1V80C+JPS6HAMgC6iK9o6XDeq
eKI/rB18gboTLo/vXDZXIAuAiJnjZmKvuBtwo1rrjbXD9+jmGr8W4fAfqllftcrMaKVDU6A11+HW
+Gm8KTRrHOqrSl9UZSkrSyMUqzeTZK+krfjZhbb4MNXzANm9MPND6qR+u8QbmYmYih8+G5a5WXqy
Pj+2jT1fBzfyRdj91FOziuXKvpXOKXYPrIBkPh5ODlwevWBliomn43lGb134Zkj7Eb63MNeNNXDc
UWV4WEZjdaOpp07zHtZmNaMfZQYER7ZEX0N2fm3BhMJrjf0CEz2swdGBgr29m2jZ6A7Fz37fOA8a
vTrvanB7Uuf6eIqeKuv8SrxypbvoRJcmblp6aawgM6ttRsKh/u02VZYQgwibI1G3yV8vTbRcdra6
4a4BWQmB6CTBrGR2yxrnNCDFWL7WWdN41rENSNiY2wBUxFl3Fbq/xNfOLfgl4U3vrPlYfI+XhDal
wY/fNZA9rRc/NGVT0ZrwslY2HHbyDkgNPK9FU65ALkngDofHA3Q2b9QZHAUMjT+4u2/GJnSxVC6R
vHU5ZPYriQqM4kxskR+RujKBhcgIXWMfHL/R3PqWHmhjWjqx6EDcrQ+k4ciycYs7/iBbbBHsLVAh
xs4pt7gOs3wf4Vou2HJx7dcGL6C5NCgZB3qtWFn6g0hrNR5pkR0F9+UjJ/lnbIHFCYB6E+4JPaBu
an8HoNCwpFhPBGK9ZeZHCehytpydbmNYJavO1Yjsiphjn4ANglPKq67M+EulES1iw/qdi9PZSOYn
W0dc8kMz3NyPL0vYAjp0l87ACKw80C4AmsSpvK93OQZTBi0Bx+zrbQKIps+lRdSaOpsVBg7xD/67
uMNwS+h7Ah66DaA8BUHyuR+K9W39/HGPtpnX8Horesq5pfynuy6rIvkA63qDsI5Dmw/g3b6FPvks
kR6ax7JQjSc4k3V5HWkgC2nWSbyGpQT3caWWQ6VvQifwE97vkvH7CMFNyTfAmjRlOfHWKT1eCkiO
LJnb+NFl8l5jJ/akXf1jddwCqB30MKz36DStzDVheu3pfoNNKK3P/BB6hL9RZT6BKXsi0ILmF2w9
Kjv2R7wPzzFb0HCOqUYXmJ21R2SwvvCn+xm/s409wjP6llZeZm2NJeSibptgCB/W18BORUu7+RJV
h/vJ/pSsmGZk0iCH0Bq37W7czpa3giShHCLDWn9FO3pHafeT/cQXbHSX7tJ34xpevpkvEl/ZYnQU
U7sMZ5rj7tlkYuZP2QKHJwLRz0C0O8RD8n2kvEt0D13pkmZpChauJNeibvEqdkqN2ud4nziGV80P
L+HE/kQniQ7OPaCHLUxNxZFegEirl92SINtMCVBF5bojisJ9Np4nu7bUz+2XxGIWx9aa72srfBvQ
DzDecrJiETxN1RS2HVHgRCxo2I8truua3R+A03wTe58ZzfKfoY1FzTKzA5gvy8a7sWYAk2UrAtCF
YRnXhlPw6r7TOLcYmyX5BK58X+KSJdAjYWpeqS9/ll80zYKlM/PWb6LTKxzjw4lNaHcEK0vklei0
zWqOQJREk6KPN9npm2rLPb50x25h1RC0mkRSpLZu+eGgvL1yB8ybeibf8eNMRT11xKULjazh++xP
TnbqrHbXcaEfPwoiuA2aQMsiuT2t3JAgRxNgx+t7JK5mu2LxyaM5+WUgNcU34eQ4yniH7cu8pSON
pH7nnhac5q1dAYuxj2yRZuGH9SY474nNhxIMQ+IeQFSLjWAr1P3DRSUqN1eXZzDYZ8/vu1pP+8/Q
6S2Jteh9GXMQgQf5i9h5uJ83mVVUOeaYFPJM5Ue2F/m8eSKQTs3Zp9gguCeCfMxp7hjcuMUErlzu
AcsdOUQytO3z2ZH8AQErJQZnJ1/npY+q8bg7rzrt54Z5WzrDR7pD+U1k/5z3kmCt8uhcNlf07ZZe
7CkY0dQqdvG2oFRBBzGLQFrAOoDarBMpF8h27CIpPQ6nTGLyFNj75HJU+M3Gkr27PTa9rx0KSyCb
l9JFrVrC80m5YLtNcUPAwYOSDmGhwe3Wg5Q0keVOpRs7ohP8SPLOincNfu4Ka6zjSqfk93vM9SvG
Gxd40u3Gzogla/gOaDBiq1ZHECt1Bh2PcKy9lx4oMm9TT75JXgdRpneWht3eqkgIy7cRE6iTzt0r
NlTsaYGLWK1N84YEDM/1PZlvq/dxiyoHb6fw1gARFuiJCKkle2231sOqbpwUWkzLzXNnh8hLdPtm
/zRvwzNZHBKOnBfgIf+DblBHsVdeI5vfstnt+UsrunAbL0C0feFFXyjLcWl4vYAEzEBBiQPJfdsR
2CK/QIhkfmhkgmX48hGJF4WSjCecSb1dKoc1PRn7goTcQSP94tf2MeKuBOaFFPLsk96OtomX8vIr
c4vYAmhP2Xbb/IUaxltxWFaRxnJ7wAUSkH81mwm0LaBewEqQx3ZWtHUfQVSk1CXa/eXQHHapS4Ju
G1r50/g1f6Vv014Yrc7w05WdkF6JrQT3zpeprzmNjSQ4aKtnr1pTOzx2M4S+jt+H0BF5wsgOqSoV
HMTGvr7Xi1v2iHbql2OInZEA/YiJspCG9YKcABUadji3vrZ7bDpLtB/9hrP4VrBPk03gYn0+7XUi
pNDG1/AfHNxErzINlhfVkeEEUk1yQTuWNuEW4s36qrCHgWvYH9nBkd4ne9Mvjm3T4CsSjvAVl+6N
lmCPbGLDJuEr6BIn88Hhjy38/Np7fjO4JhMHvaT7VeMvApdOSJqeSSLDfctB1gEqG6wt9tP0S2d0
H5vdkxibIvlP45ZgObYt+i50ZHJLLoafkaDPrMNE7o0f2YSWsglAjdSbdHqSeRqb2qNyRQKxp2RA
5q5bvnf7KVqh/5RtaHO1vj+eKJ65K+4DVRnRk9yNYo2fhl3RVtxaGWgNT0Aiwy2OEdmzaPP0OJJm
XNGaSchOay+Ner7k3klNplzkify/gTGtSpu4qXgmgiaJ6i3rG7qPvWFTGWjNXPFLt7j0FK+c0Rk/
uCg+J/VTokuVqg8pxLW1E60d8M+evLU9cSxaIEi5ScyGW6AsJ++lMOtjtNX9jOLFaPVOawkbQj66
mmWTa6ZTNYltlnhL6ypL2x8FD7xg7jPrecmBFp7AgSdR8i1Z1HqoJaVP0imzjmtPO79+PCWesUkO
sgc0PC91pm1uC4mJgXojAjSeJFfb5C/xk+A3fu/q3vhWeJO1mwtL5bqAK76pEt6+dQw+sCiathP6
qWQTN18tuAKYLpEMOo64EODJOzkG3tzgAk+7Fpz0ftFZ2tglaDGD9yUSYBesgGhgZ0j4Espedub3
hzAyfwqU+xJyOJWzzZ+o7VmpmxH5x1bFlSef5FBx3JFNtp7rQ/TMLfc6P3ImWroBEhRLvOhC93bF
nsLtcC4Fe3bx0QJe2qca81J4yUEyqXK0LiQlfCU+49SxDz+JMM1g1zsfOvZDPRYbkKG/ciau5oEy
aufH2E1ShK9cTVM99ti0+oARomiK+bQuoyv6P0WEBtArAnM0G+Vl8mrvlfZfdqT/Eu2ShyUpYlb0
/CIfcig3lCyeeUP7Pvmv1Bes3bSryB7CCRWtJ4E89OQMl9m9aPsQMEONjgcO/eCMgCc28xRtFMDt
iwjvTLaG3bDV6d1eowsAOAVv6ljPJW8ImDsIFOs0RFEy1Ft2yb6ZaBgXLX8pc4wujzhRqs/Z3NaW
wErnxrxXuwQ9kEU5YVFdWr/lvVvy0gqnOOSOc2wmamNNTyqNmsXwJKNVistEvIA0fM+ZKG8QWklT
xvaOlNUm8c/HwqOCt0tt9ThhjZEWOiaL+XiYByBK6cuUOjmVOZeeNnN/tJ4WdaHEG6jdwDGInyon
OM6ao2hmqpvF4RmhxxExovXGeLjZVh9dRbCG1pFPJGmRaNlVdo+AxhIeKeabIxl7iq328lKJU9Ye
8pp2/c4ltXs2KjuoXhRa3Gz+ybWmwutnz5NInlUGoZAp+CIkL+63/Wq8YCkxQsNg1VQqptJ8EHhV
98SVq4N0rTOisPJOCkk7KfJu36qH9AOxwjXF5JIyzD2mHpohC813ALwTu10sq0r4nDqJelXBlU5K
sCVhpxWroCvdJiNFXbS4kiqmTZ7NEtzhNbqSN6HEuxHRfxC2lJd4GFKpx/oofXVPNKFNfpvaGUol
v4UU8SnZKo2lespLDQ7Zdi+Zk9r6b/akvrSX/PSTEp/LdkTbYgv/R6Mcn2LkOBjPrQeLTCRqDzjB
IpebHn6oB1SOFLS6cvdl8NdkLLflrbUQhYJuFaMZExzQIAC7I0QTOYh5+ZiF/bZ5iba+EG7jU+Yp
u9gNLfHHEbRyuN9nN2FzsGukcLLtAJST3GJPrXOjUaXMNmh6/BghSlQI56D05CBr6XKyfRbcVC/h
XYUsgDTKw6l2DYLpkalfh3ITYaFXHwhHqp+jY5xn3Fi1odrkwC8Qcarh60BHMMXB5hQWZvNDsJ8l
ND8GyuK1G5OE9jBkz5LTnfKTNphUDbtd4ySlS4YmC635K0eQhkq3nXhwLk7Djn8+6dccyzJj9ZLn
9nkBMjggGn72oYtNe1YOoh+YBQIg2wi1ApX6/eA/p66GPSRV6DwoRA+INAn77LkTzWIbbZVddpEu
pJWw7iK3tKAuH+257qb0PdfkSDuKXy2xZwIeyg5LdQznUd9r7BtJZk9/iX8q+/xULdIfs2Nm/mJ0
Vu5imRehipRLF58lR4Kauj7p2+5qLEwGsndA59HhT0XMiuqt3+qviP36qi8D5Ucg2du0m997Krm3
mRybXe3ne4nPri/GmXDZbhCaWFyecMZKUL/0njGe+0tu/4TdAFItdgLeX91pZIImzkDxvHBwZpyS
yM9vAqqFnc/O4PuulFFluzgilyH8FPzQ7j/BAwKIZ4lCzO3DbnbR4v3hFqiAgp+Udbet/RRYgq9f
AkewKcp3X7tu94xBB+DjcB2K6h3BhnAqcdQZ2RjQnF2J/6a/W//X7m6oqDqifBqke8ioC1X1l+7u
UGrqSYlbpAQkWqNfe5eUF96jAFM8bBgtbAaBo7faFWQksx2givikwgoYuCkILr5xVJB56chUP0gN
x9b6SgJ/wRG5S9AUu5SmNRTzAMJUV7lumNGFs2hwLjPrJTPRlDBs4kfU1H760OTA2n/NHWOCOe/w
++6737/jH5iak6qnipLxjlAriFLyEPuGKtBR+hGcax0XvJCMRIfC5Ut3GGDBLIkd4rLqqjwv/SGz
HxNuSUgsYb5J3VPC409TClhLFYSUm7eAWA+2LAw9Dx4uDHdUj1qyeBpr9kXKhJZe3TxPCYF7586W
4AlbUu36ebAbLFDrNU+5DZxnmxeDib6/w3V1i8PgB8cAj75/gewFVBkgJiCChsH+jpwOZCRfowOS
MgLLaUBqe0Yvhg9zezY5gERxZVdxRZM6JwlnFWswkbrBvi48rdxeW884Z5sUz1TaJcqxp/yHfv1t
+f9T4/3893X+g67mH/7vf68cj/jef0lo/v8js8ld+eUILuL1vxv9YXX1x+fHf01w/k1afvnEP9Q1
GTO+MuhyUf4+CF6iGfQf6prG3yT179Lxvw3v+Ieypvy3ZXz2okfPkFQ+CPfxP4XlJQnRTfiQ6HHK
mrKM/fifKGsibf2Hq6IyA1pmwAymgEGIorooj/xiDopRHRM10GTbiNrXLKUqp85XIRJKq4NI1IZU
tILrKiSHHBbajSlxGmrwXtr3B8pGU+zVj/ZVHnTCsxGvDc/9OiJDs6Kw2M1kIZWVuh/HubaG9GEj
Mfzx6IL6wBw/lHSzpDODjBx3qyKXl05whpSht7SiJyugU45MJsTFJxVwqqvnUddvYqIeW3X5mTH9
KTfDu67ZDXiwE7/L+kVZj/cxoSQ2irAxpIfhMmXk4bQvfbPLJEFxY7WJ/Zi6QmIYLjNHnrN6SEw0
R0dnWnW12dfzLp8RE84p/8Rj/bATKXtY3Zy+z1H5lCYdAeekEldIKt6/CnI3HrcI8fpJ14/H8QED
bNL60JoKQu/EaN24CSkDGiXhl7plMsbDEXtUTKl6PZq3MGIl87R6fVQCueg8i80+0ys3WIcjScBH
ZKKlLZtpAcKUduV67D1Z7AqEt2cVCeTkex1HG2FsG0eehMSuhoiqlPZ4fwjJU9i2kdlqSWOPYtXu
ylC+reWPWjrUbd1vmIFMcatElzhLyLHkSmkn/fA+KZKV1R08qCL4nOeZdZ4QtkpK5KaE6GGlkXhX
E6ptNWBYG2vdS2R8wAz+UItjIyezuxqoiwvK+pA3EckYtTsow3xv5JQi7JpNHzNq6+HpoZabLkh+
Vpri6/rj6dEH2zzIQUpTTbZzOXWyvmWUDM62mLZ9sn4v02y/auDLxYCk1do9UJVPOCjGSCtvMFpZ
FDFZIB4sXb4ISrHPegbSNGvpXItQEOOqee27WEPZvqBIkpXnbnCNVr4Za6g9a+WBWCbzFKxwjZai
Fu71uPhmdGhKBmIoNAG5eOGmSfIx6FehLbeBXxjFu2g4gWR8DGy8ORQ1R0npDpOGMnapfeZSuHv0
9WvViLFfF2tIsoqy7AkHrdXQ4Yq7H0kT3MaUXy9HUAc46feyLs+VSGoi6l4fjXpLigJpJ3l91Nvs
x6w0hEOZRo3kwSiGMvexHq4Ui3e56g9To7nIl1MxbS+rRijMVarfcgNeWy+AtRrFr4f0pyZAbYpk
bpeuSZTjCo7RpG7CdbZPalI486GNDUCOlO/jcr4YI/hvCuOb0c71pmvj9ziQRztQ5q0R6ptakB7O
uq2o/bcVGZNR+ChjEG6cEsMZXJm6aaw2CXdJk7/PyuoS69HTFMs9PJMVuo/4JSZTVOYwal+CWr5X
kkqC6CF/llHmBvK8iwdlH6X9pYfpOlOGLYrAnVLtda0Yvt5FTvlI36dHIdo51eS44jSX1ezVUUU+
Tad626mviVA9rQaOrxZXT3GbU2hBcV4pkBd/mbJU+jcAS/oj+FgsqoKsDtBKVRV6fn5vUVe9ogxo
8gI+KgJtKdzOkw4xO4HQQhwfa8GtkVKm7pTOOpDG/4OxLX+uXv07z/vfTnb53/upBQv8lxv/f0MJ
W9YAuv/9dC7SqB9x/fWrAPZvn/ini8aj0tnDmC8GA6Mx/U8XrS8zthCz1pjLzITZxXv/4qYlWWV6
NtOElqld//TSMoOel0NAqxcucf0/kr/+TXDpVzi7nCjEvZDAVphu+Bsa+NVHj6PcVeMMobRs5buq
tj8nod/KTInIsB9Z3XynRgrXaZ1/ylL2o5hHay31T7lMs0DWUH8XDKWBr5S5j6y2CmO+tg+RKUU1
FTAd2/jLuv4n+vt1VJi0/pMLoCy6Uaoq8tRMwPn9BeiGMFittVyydS31gzomTSQFmtX1Bn4vig9h
/mIULaZ7mPellFjBGqZBvooIlKRSMVdZ5Ihpo5vtWqD+sZ48PWhIoIsdNVljPtVyhZvNSaoqD8EJ
suRUyQeEmteWjsa8rRZBZUlwh6pSh7w+J4aVM07LTOX0o2lCO4tGby1N+6yB9qit3kVl1k2pa14q
0lLSfK+Y52VWa53ikZx1rlBb1YBccZcqJUNJvmQDsm+9YuKJykJGbR6anKmMjPTk6O36XWP0mNkM
8ktkrG7zoGVOWKZnhpRQg5Y1P62VyKqTZrSnqHZHoVozuIPafzRqfsPPpKvWzdKYgiIooy3Jovai
KbQDtNZSecrFqLIekF+CyHCUqd7PYx7bsdaj+JiRtKvm6FsVk7MoiZ+CzJCyLgENIBlZCf6gjg/o
0yp1sFEJrWZlG+L82TFINc/hMOQDlc6atEJNrWFiY03hkQymUcfkeFPCcPGtqJLOSWFS68bTNIeX
x/ochq1k9YN4i0GWzqNpPuVYjPGKFK8ZGLF/1L0/BKGbVatPcV0yXGLOHT0Nv9KchGrdkbEVKxrm
BCm0jHTz24QrJiTc+im69rP2PAwrIvXhOyvwy3Kfzu5I4k7oqJU0KewaJTtGj942moncQNRTGpJF
igyJmQ1hZKVaBX1Af0CFjYjy/udhzv81S+vBX/7Iv5r/D0YOyBizvzC0z0//cY/rMC7+Y9NkzG9v
fmdyl8/+w+Qqf1vjHlcML9ER9Ge61j9N7vpvor5WmHK1IjBh+BY5in+YXKyxxLzjZRyBvpax1f+0
udrfVA1TzfDdfwzq+h+M3PqXiQPMHGCq6W8TZVc8zR+8uMDA2SEsZBq90t6V48mb9MD5ZWH+xFL+
Sz/pH77iD6EXBl8yVgNfMUbKQS9hD4Z2jEnrKQnG0fBvOur+RULyt29TmRTJDDND/s3J/BLotUKf
hq0oBnY9IXBdnEol35flZEOHC8vkJpTd5q9fT/qzb5SW6FWVREJVZQk9f/lGY13WlThPga33MFjN
Usx2JWNvUkm0q2DyKpLK8arfMUvEU6J0G+fTsZ0UfwpX/rLYU09D2INql6A+/fWT/emDoUDPXJxl
aLNBqP7rg0mJImWMRQnoKhKuj1XmYx2cVOp24bLXtf4cZuPxr79S4qD/PiXF8ku/fOcfdO8VmcBR
FIeA9e6dea1C9vvQQgZbTvajmL1HG1tjAZexW+i4MDJGY//XT/BnB/rXB/hD3q/VU3WNrGNgPzKy
22K0jZTU/+uvkJaF+xWo6LwkQ2llro6mr5iI9/uFTbSpLxlCx44H5XkWi/dCV3yB70qTo9FPGzVX
Dr1K2rpF8rstz6FkzVrh/ZunWN7kj0+hiWs0ZEFsIlDj909RK+tOTtMaekP/3g6QfMbJntvcnprM
Twtj/6gIm3FyYbxN1gYHoLO76V7l+nPUtH8fMw/+/fPJfavllf/lYRSVNlbCQ0Dkci5+vQTBpIer
PoeWMuyKAL7HSOMLDiot4capFFcrtKphBUui/lw8ZnsZSyZ2VPwnZcsIK7OtkJUPx6Mux1s9yuxO
IjtYdQSq7CJ3VkyyffdodylB29TPS/Gpf5A5T2IYrZP9b5b2zw4RV1mX18w7/3te6te3qepHoSpR
GditMttYb6ttkLgWQkeRkTmveu8RlXaaQmkIOodxLgeZ2zUZb1Gztv76URbj8cd11UUJ+RhG1ihA
zd+vax5oXOABIr1W2eI4ufEweUadnx9l76yS3F7JMQTTv/5O5c8uMXPI5ZUGuMcN/eFkrUJdCuoW
NmYq3pgkZoMSnXmItxVhdzUPLskjul1fpSqxxGS9TXplW4WUAZi3uFi0pIwcYxL28mTsuzi3444K
Ppd/nqmIx+jfa+FFTQcnME7lfKw7kmor9Wk1TZ44jZ4OvUMoGUH6qE6PECL8PFH5z225gqVjZPZ6
Bp2Jt2kd/ZsLtdL/7EYxz4c5WEsUJP7xXs+RrqdCqxm2GqS+pMC2N7Zzlvv66l0e+12Wt5t+PqtN
YGdMzerWFIDawAknwSmmjhwZfG7KthM5hZYiZEN7YE7X7Ioybhm/LRmGTGFm65oy/XiqONijAD9p
6l0lWFtzZew1iebUZHC0mhYDjYRfvcJmq/48J9epTv2edoM5FRwtpTz3CK26Y+YDk+ZG+X+Rd17L
dSPZmn6V8wI4AZcwt9ze0ohSlXiDkFQlJLxL2KefL9k9pyWSTUbPxcRETEcrKkolcWMDicy1freG
zeTgR+ziXcnMKf289A03k3TVpVh1FEq9Dm2NgQbKz270cEK/GzdTI/atEoxV3VaBsZfheHWkcfVu
AC6q5naIx6sZTHvva/zYyvo028bW81G6K9Sy0ti4wBDT7BxFyOaT2hfP6U/ZANYfF+fQHzYRb0OV
8DWceTcF8UZfGjDsis5pN4a8zzMx3+WZQ/yYKixTvG5e/rWZ1clpFzC37sDEs23XTbsmQfov0+My
2UcjwpLENLhxvjMde6/vvJrHm8rJ13M8bm03OU5tvMnFzJDIYdso92jwo9iUbkK7ZaDkRVj2JUAB
OXhyFyiMXiE6qw5NTBE/zm31jQNsM4FImuBsN3U7Xe2RL+YGXworeWAM763fxQ/RNa7cx6ZmPIEH
VrzIY1cP2yVFe1Xmd3Hm3/idXIVuvDFiGI1Y3QaBcfDYr7wp2zf+XaDpyIqBvzEe3HpgTTN+wgjX
of1ZOO6eYVRfUn1CCq57Djce9dN846HgFzvhXDL4nYE9Uu+XlfdT8nT1IaSfOJMTAdnXDo7l5mkW
tM6y3dfwnElJ68kSkZk8TrG7dzwuru23Vs5+vEywsoWHqT/hDTYfTQZE6434JkRoqIsGYxxPeWJs
29I464+rhmUXLx0T/+TRlxCjbb52Q5Q/wacsBlv2yzv9YT6N7ZIPm9wDJuZODDF3isMgA7ZkIOmq
6bE2hnoZnz2hDpOxHORwsdr+oGLkwJWJdiZZ1eG0K+3wnJbevp6wNvkTU12pIRJzl0Xi1IKH5nJn
842aVOzjjHa1R3raIU8ti71pxEwOhc/+WXTYL4zsXqYbO1V0cBRijNlkGtw2Gxhr/En/jhh43jyS
qesPThhtg4DbIrzPHS37pFqaLcM/FSOW35zYeUrZFDWu7TPchUuqgfAKRiYXVnfoGm9lchqWLM5p
SVZ0uIxIXfZdtvIEl1ocrRi3BH/LqZBudhDqPAsGpq7yATB3ntd+HW44F1ZitEDw+f7pao5J9Eel
V/f5Wt/RgDVWufPambEXNQg6RmqteNgEOcelgymRX7XHLuPNu5IpolmGlMKONqNJeoLdbysTUaDB
xfGr7ziO+XmSL5bA76cc3blYdsagDqM7bqwm25sxOhTGNU4DBW2M8FX6cI1hvLFs1pa5m0z/2MY/
6YaO2YzovuOjJrnTi1l5yVGwGY1FAV5tb3usF1xJLjll7fiTJ8kKACQxXda//RhYuJit9CiscRPz
dHUNkcUZgyiTrx01g8v48gSw3Y1OEZvCUBT7kWQDlc07m59sAJW04uv7Z+NbR0To2YHwIJP88GXR
tbSNlwfKDtdOQChHoFZxOe16YX9wBDsvwSVdYhLB44LDASlY3osyNo3cvG6CEDldIY5FKneSb9h6
+EDB9PXeVtkcvoNgai1SfnteW220qaJs3bAqKrUOKD0jXr+lW3bhFG0Gkwcnoj+cIXuKrUdlIS6p
29uIjSVQf4DlnyNTrFJKyPfvl4YNXxUwId+FSpmxrMJ50YQoJ5VlEQVwuEn6NRpvRSM3nRArawof
qSMumUuAgXD3qe0cJ/5pZPE2Lr9aXv99cewLZNeuTGFPLMXo2fSD6sp6q9BjJqX9XERb3nMl9EvZ
aot8zJ3cC9fzyG5hqENXqRWY+fdJLTuFF3wJ+41ji5UfYPUem2+Jr1aazSldY/P+nXpzZf1yKS9u
1DQURtExanAtnOnqNzH6w6r+lnb+4/ufA3P66on4CCJ0vJNvscJeVHdD3iSGrZxwvYz5VxBSaEqy
YVp3H1nlegwy7jUN2hAxHHde9+xNBVEDmT2c5vbWDbHVsMmGUXswzGHbhuE5rm6rZtgWPVuE7D9o
5603bgu1GPCz7/Eq2M+92C9PyIvnNveZhbvuK17pedjIFq0D006Lzzy5mxmuicn3N3r5M5l07fes
lSW715tiQb3x/r3Tt+ZFNQ5VbYF0g4Qz7vzFrTNS35HNZIbrwnqaOmgZsz/pLiah4s3Lj5CFN/p3
3wwcHajmUo47Lz+tdn3YwAZtZ3ooemfjpfY6jbCZ2PPOqSlr1NP7X88x36j8+cgwpApmb2No9u/t
Ru61U6ESPrJ2qUg4FHte1aCNtwnZMaG9SnP3MkZUoI2x0X9EgxrJQriJXZzjWhyjMdvrJdNl+ao4
uo04zs64maFhi8XeizmnrsnPYyjXaUa0kFQHaF9OjGizJKiWK3PXF8OmGQewXKI9nNXEX2d+64aS
a9fG8SXwivPghbvle9xwzBXGpylDU9J0t9acroYgPCeZcwmkOEIAr5JYHLMuOXYF1Wqb3hdAvf4g
9jbzbs0oY0xzf+rJ2giUfGD/MfPm3MJqhv06azYBy0tN1POp3KgaJxdnY1AJCDeQZj5U4xf6QNfv
hK7Ae36v7PqT3uHqnFahjC+Gg/epXlm9unVnVqhmGRf3aJnLLqCT029eH3IMd+2tQU1l1EytJgki
zN29rnk59zoSHqiZzSU/x66xNir6YoU8XmY/B95VBxjH7acH4zvI4m1DmTRwA0Wy7LJ02Ho1TUPS
HSxrgJJIj1YzriJzqwZkYEO+jyjiJXN1QarhCuKdGuOjMUYb5dtH11YnL9qLOj3p42Zu3WNkPyVN
9JC7aL6wIRqnjjHQucntrsJzpzhChuDspPEhny5Tl6/zhbm7Kbb9njlaFBc5kFANImZ29ITd4+yn
e+C01cwppivFaFErXUPL4ZuRffLyYRvTozS0S36FVEuF59lH993K4+iolX4Sg2puzSJ+COdpFUP7
1HQL/IBkwVlYnDTO5ISfRA9EMDmXsXtyRL4XNJ6FH+/CglYik7uJxyGH7+lYb4vgsR04WROxckO6
CiD2hLrHztD++0z683545RP/Tym0xIJZtaxvFALUVs0Mr89R8+Ybwz901FSuOll4zRP2K5ISGQEt
KeCdS2cw2DD2P0d0x1FII1GSz8Rlhpy9bkYRlLKMeH4x2UrhQgHapivhTVdR3EKSO30FeU2L1z15
loCvKe40jhpEFL5i3Fk1o8SK4VDP8ujMGDDALmSS3S9zgsMQWAbIpRJEFQDDaLRXqCON5YWZqpvW
FHuj5THwo/pmwUhpRMmNO2dfqftdXILGvNZgoV633jQzbx0/9zhs9TunC5AixNnhZ+eZasM1i33j
jcAi6uBxgqiI1ydwb2x6uiSgxiCxqIWs8Qrw2dg/mR1yyIrbbPC4Eh4Q7ZHVUmiPj7O8Lqa6e3+T
e43eeaaAaQyJWwuJrPdfQCqhZaY994dOKzY+6a6lcKe17fanhUZALzVdbyRZ/Mn3uWJ33nVICVon
fHj/OrQ477ezhMsA84c8FEwODkxdmvxysFVmY7amM4WkwbC66XWi2IUGBEcifOz9j0L0+PrD/MBD
DanHGAfs7r9/GJNIjbI0YjTOIj0aS0gOwKzINOjkQzHf5EDlvd1804ha52b3hpCbhkNGOvNVGn+N
NJ69ULdNIx/mKnjMBnYuxz6i35h6Nhg5bhv4VWMav3suYE7YH6THmHcrGE/T0qxSPq7oPztV+jQP
A4kJnnFOs+Q4zt1BINSuZhSFASyu7sR8gIO65uVKxN6aaQiTClH4uBsJBdFo8eJBWY7BvPPnZTeO
LnbiAvo16k8hDUflO5cqA5IAiuh8RFpD/NDxeiLluYbesrNLkPZqnNZSjTd2Zz6FGer37BNKsH2V
xwyiJYakK/xl1cv4jzRYsBfguC+t+ToqNuikGE41Uq8su5oi/GQvgC8le/tSnN0W6fmYP3ZiWzrJ
vZFVd6otcPpTfQtl/fAcRD4p74uRbbviqDqWfAmsYUcPk03yFx3cVD+ZGUb3kWCIieGClXFc4rVG
N3I608QKPqmherILyY6NbyJd9h4b+mzme9dV341W/j1PnoNeH9ho/qSM8Bh4YFJsIAYQXRcbD0J1
3wpKuXos9sZAZINHJe40ZGY0xrnI4j+UM2ySECAh26eyQ+/TRH9FDbM3s+U4fhlruuckPUZBeadE
hPWFE17DCXZZ3Y1gXw7XoYG7Lo4fGmVuOYOcjDJBBWfDDj9lXAaY9b0VMfuUE60x6RHbZjvP+NpB
i3Ij3Oi3sEOc5pTufrLogFlpM6CX41GZJvZ6ir8yvX6rajL40nGbtfGDPkH82v9sjeWNr3rSBMqz
DKeVyqwV5Pn6+aPCdB8XhA2WhOkBOfoKbKXJ9/osCWWxzgR0M54br8vxedCg6yJgJqcADMTzwy/R
SFOe8fW7/OyPf5nSPGQpGq2U89JYHoox+G7w8ubl8L2PjS83ITq1m9H1HisjP5dYGuLgZ4SPuAzH
XRi5+65mbbkR2ImPeDX5rJwY0326dYJ5rVvkVjzmgfspNc+Wim+Ttr86eX7/jB2FxVFiu6f1Tzme
dMMn2va2NtV3F+BCjv1n18ONUSZ/egl1j+yIYQ2Lbwk6ds+ud/Wc3yvlf2kcZF9Tsu/s4MEVOHlV
uknG6Ots2wygVf6jFxR3rsrXpTduh+Cq8SWNDYws4qgL/pp8MAMNH3Gc2xOCc4/0kwhzBVrHvhLA
fCQQ1GyvFfhozbno+bvKco5h/+Ql4UZ3V3N12xrqe1Kn925GlhjhDbqU1n8KxvCou3pwz3PX2fiD
vfYS/9BlStK03wKrvW1740tAeIKwrKMs7pwgBRbARGfbO2O2cKOAj8dl+W2x221aOORrCqpXF8MF
zVu6jB80cG/ssQFT4OFzaQzMVzygAsAu5s7E20QSUTWLlS6PNCbaIdPTcNL7m/orARaiEyhHOkKt
w4KLesE7moknJ0eV4XpAYBrb2UYXnJIHZHq6sDK2+r31qv1s2B+cJ9brs8uFjwiQ5wYeNIn3ggBD
GQFB5o7+uiYpZJmbVQ7QA/qw1yhOtpg7UNJVYmVPjvlNivRMV3lOJKEEXc9dIfSItft8N/6vqbF/
VXr9e1n3/4uCMK1LekcQ1iaKU/xdsQI/4F9iBZsG93+0Cg4t6f+WcLv/HQjTFj6eCmb9WII18S+x
AmSZA01lwTK7iDH/JVYI/ttBZcbqdFiodMz/kULMeotlDJ5/EKyrS9n0exnjeoMyKk1MzTTgXV79
PY3+IfPcY5o4qDKtH05lX6ay5GyrvyRd80HJ9uoNB5QDxYLk5DvaqAt+//gwEqER9hkxVln8OSo8
Sn3nWAbIY9vgMFbRB6Tqs4LstxJRg4AkcNso4pzgFfYhladSf9SQUO4+dNaxT3GZtOGx7NoH2wTp
dcu/mxbjNJExaWGdu7KjLIoAQMRlGZyTadlnmYfX2o4ekwD36OCs48U+hXW7GT3rklfyoP6YM++A
pOvatueuxZ3voTFq3LWf+4egKNdLlKBVwDlUhsfYas8xvlkogtE29j2HQ0LSWXY7+cuPKCfyFiOt
iO+7s3DS42inFBGYZPjjKKM56cxtXahdONJc2/lRlMduSPfAxoc0V7vebB586zyq+FBZHFGLcStS
eok6ol9vN9HAIQ3jYfdqBwJ3hIDsMhxmhnnSP7Tz7ZO7uFdzDn6iOftgs33ryYcuB58XaAzzJfBj
BaLvSukCxZTXmnZh0Gb07hwZzo3XWh9sr29/GOgcWkusFMGLVW4MZVZ5Aw1KNmP3CttdBRCStqck
a9aIx9e/7Ad3/1hOvwoZX8kun6FmD0ybxW1b9ES/r2o/TYToRxC21PR3SzAc+P6r0as+19HRcEIQ
iyLaDvZmiS/QnvvCN0+KPs2Ilj9iNWE586yzCOcfTLW9zG6xGsLwZ29+9DK8OnL0u+B7IoQDxysS
6v/+S7skI1mJEiKMmiHYFiyXvPUfSyGvYik+wPhRnPLDXr14gQl/KLRQ9iX67jrKjfycD8u94k43
vHUn9uEIsQMUqvGABj4l5pgv0+SYQZP25s7JuluHl3Kex52mk0xFkjVlsSP56/W48cb02HXnpgvW
wiVslSYqQjAU82swnbVb/Z018XaC5g2BNnSDX03TKsTUpeuJfuGPdUAeUMBlgEYCPkQLExyyg5Z+
WdsFWgkL1IAOPkDzP5c0+8BoIkKDDsOouSVJFHOjNOcHpgfLruzmxsz+7GEPxEjFNU/btkmOGqww
p2+N+1UTuDUdQmZMu5ofprE6Z5GINmCSLCJ8LbrVkkLHBuwZgTjq8RRoXtsu9i13KIfD1mD5kiFU
qMH6EG9IoA4/puOlqY6TP0Ljnq5HMzypeoooC7R0SoN90dWrqSHguTSelmq4xcYV0U3bjOQSaFRj
WdZBTyhD0t70TvRgl3IXVRHp3P0hteEAKdj114nbhFoTDUEN3uCEWGDi7dgwNZvUE+vU23LfqfjP
eA4fNDkrIbbmJUWEiU9QN0k9P4l7lU7GBv4AswFSCNCdBGQjG7/ZvcWw5FzaV8vtm32S2uO188Zz
ZKcQu6oBpMFB3yj/MPn53TLbpBmOjbyxZhOPssBxWxjyVFd+u5qKYtgZmPdxQz3msKN1053sQqxM
SYgoHUvN/TAGNChTup8QROhGqQCr0k8g5fcRj94E+HCYwUGXA9Xb96ehksewLc+WMV7zDHkN9Xie
Vqsw6NYh0hwGhNvxUUOHKo/OGuGMKRpFjZs+dG9iIBy9x/cVCxDqTjc3Lc/N6/EHBgQWcbvpmzZ9
tNVKjWoIPtdKHWrZrzTfpBVu/cL9C36Gcb7XnKQkrzhA5av7iB60oY8BKfvp2sSnKAFrAt2cXKAt
mrWOZ5ct3qelHK9FUt7Bt9kWUG7tfxpHvjUPoUO7MCeEVvfxc6cR5CbUwAQLGu38iAQRpA9yvvoI
NKQp91ZyV6GK0KAwdPM6rQG1uB9J7xzbxN3rptTldZJAbO9vseLldqIrdVqDAAca5ZEW0P+6d1XG
5DbFkodrEFSNhTsTlh07/4AzFK+oNv0xCPFR0QcWZMmLhsAK+3Q0aK3WGu41fFJb4dN6STwOLC7f
6kEUyVHxuQLitBvjbdWQYwSHuRjl3TxBTXNXwhKHfWqux96lZQVnRbwnRuDB2PscyxK9yk+/JyiA
av65BU/kztWJ0PKrm37p3ejLDJBflfSdE+Hb2G2mLNpIsO54dI9AFeeZzg0U80HjnF0C682H1oIY
NPijKulXmgzQfzYHpG2QteklrhfnVFV3Ghc0SAU1jOY/PXP1vdMuFv7HCR+8AMhsv/b8zuDemfVw
agGCGhvAPRMrBy2Mfh/eXxGWVgT/fsR4Wl7Fp9k+AkJLa39/XROjNNJCdAW8VjucNJ2ihVVmnR5x
/tjNvFWJe5kXsndGUCvEEZK9USO7dqFu0yn47BBDkBb3Xa1uw5wJDeSetlRIGsfUkITeFIQkZ2vC
f9vwbvo+qRGIbtnstfZF/96E7T1utrpXe/627Lp5BhLYAbQgK9FKGg0utH20ccX33CXsrmluESsf
8/oZsbuJIL+Bzs4FOcOhBvBgCeyMpGGbrrPftll92BhAZnoDEUQFdNlFE6vSlSAZw6rI2kMOttf2
uON5hzXtUefjLqhJGZmgZmCSBPZCFz2Tp2JSxpedRhY0JiNRJ0hwm5B8WppQEy0aVDIoNrqyyD5W
ABGm6A5TAFyDrCp22h3QVoiaqpsAXehTDdu99BL9R8m/T/laH97PyABvzhICZEeEB4FGaAGD/tHl
DKjN0Uzxv11KZ58b/nqxye/KL8JP7xPug4blkkw+hNW0jYHkJW6ISeyFDz1Ihwydt09LfvFTrVlc
DHYaV6awBSQZozPCorpXNliIE/5Rxe03CYaIxYV0Ggdgxx++ViUh0PoSiumaQr8CrcAIDNc49z56
H17VW/qFwDnvQkm7LFBdpP5Sby2Bz6lmGrCNwvyRdvaPsG2/9WN+r0VWGiX1OQS0jGQxm1uNOniA
sz4MvcbupkwcS4Pj1gV1bb5VFs7XshFYAykOrH4j/H6jlYDDbB9lkH11qZ1qC0EQZ3pk/kygF4IM
UziwWLVcDCQ5rdkdDNgDhaNHk29aG+p0BZw10gGKg8EH/C1Oek/XKHYMwjYZ5WoayCYon5QgrUdO
p8n4KWFMtNxBi2o0zqwJ/5ytJ4N6y9QdOD2qYVSzUuxl1pJK+kzOROPwXTNFUWD9MANAX1BpvWb0
Dmqh3Ht/d7Df2By4+ZTiFhQ9BgDn95svu1nmaK2CZzi6TjkYpwV7/7aK1OfQ5+hHSWnXSKCM/M7C
R+IEOaGGPlpLDcRTO65bLJQJWHfmmDdtS/4FzMzkxA/vX+hbJ45v+fpIs30L7e7v11llcTzNKfI5
DRNb1Ck2kFsQe3v9eNAc3eS0DykKj/c/9jm84bf6nMVpo0vFNfGWCmdwZ2+xYgVN3ZAsvaDQnItz
ZqdEWTP5g6jnsUjw3wA21fya0JGthpTAXqoiLVHTukB8Sxd97HTpfMVX9hTJ4uyjP+rTZLsM16bo
D74ar1rv4bMZolfcV4V8ZlaH3NnY9aGCOPNiFnQKRWRBieCRMrE0q2y5Zgg9bZNTFz5c4/N6zbx/
D54d66/ugTBNF2UN3u2XymBbjeZYljXwnyRozHkWeIYI1SpAcd9UmFNZDRF8g0k1lnEShESfsMVn
DhZdWhldLg4+AtBBy1j/1EdQZnLWxeIyzWK/+JTK6FN74H4c4ath4EfP/BNCV6GDm/N+45d/J5a1
jrSdoP+HRqZinEI9jRsDlm8cjG0NrRHHGYFOVOOUjl25rNVnGxuwQVOhrHxt2mpVkomb8NZp9Vtj
YNxtCXlwTiNZiHhny6TfxjPdP2o+DcOP7bSzkQ64sTpobUBOufL+zX2DL2OBIbP0PV/rv+0XpVTu
R6nZ+FWI+LC8q9FSdckIYQpFbpGHjBMrIA7IXNZhU+xJ4bjXZFQ64TTB14CK5YIIEj/YjQBJj/sa
1RZrUd/8AEa7jxHAsX/AJOstRH/v96/+rXLT0UEMAi2+h3bk97eyXiqZiCAFrEgQwTSI7APSSNVH
BKaGIV4uQN5BAEFactAD/d9/OSHaJl6mzqKqtSYqglzsozD9QJDyBtBsu64ZIEaBK/XD8AXQbIRN
m01lhuCmlQ8py1ArOZvZAYmghYZDrDhVAur7lneTBICDrjwDraRAnOG67kVhF3z/7r5CZ9h7fr0k
vXf/8rXLmovtIy6pj/qDJs7HGBOI5501GRhA2r//cW/Q1XyeY1vMkAVVx0v2++cJr4kjZcbheqzk
gzvAeCGBHBQ7VRZv9GHa1OWdQ5VkDgOZ/R44BZKt2f2gIPg314FaQfsQHCa+/34dIFUW0hLkRyEw
wmAwJgUBlC4AkoajBxVrzrHogjagdc2wSoQj6gjj8P7dsPWnvFx0RIK4AtKcKI+XPpPKaAcZD5w4
mj/Vik8ZTVctoQ4Rr+vFMCOnMFF+zrQLrsVpkPbY49OVPpG0+QvxRIf8RRcIevN22+yDG/XWmfjr
Fb44u9uurgMr4QoZYJa62e2MTLbq/pxrZkVpaXBOfCQ99vv35bXvilUJbMSWBTgPhv9iw5JzY/g4
X2kxHYSKDEnQeI3bnHrdKqPM0E8kYtePFME/DfiDuLx/BfazkvPlo/Hx/oCLm9BfL3WFo7AHFxdD
sH4GaQRgjYXUE6uB7tpmt1/JNH7Q72+vWWRBHDvRCBXZjLGz6eW+UXKNVTvbLJV9p4vMsCi+alW/
h6TP84tzG/LEWXe9E9yMdbKOEW09V9UBx8x4UjHKmCD/ahnyaAziEswHdzYPOftfACccd6QF8kuD
Z7rAM6gDVaYOMas5o2rU0kLdK+NbOzRMwwgZENNqGTvWDBM1Cos9BTcbC6pWCsxp2Id2tU1dyi1d
NdDEafzMBRjVkiddhmkBuK5JHFZhjcodH7NDIxPRgrRqgsCmCOF0iZTxeRLZkxb6PuOHCAJ0ua+b
dYPqQ7ssdGNOkzMiDtCUrzZPafiT3gHVyLC7ttJdFV3BsXKN+ie9EVRMjEjIYcb8ZfP5uMNtkW6F
YR0H9GCxx5AiTmmNk2lpd4slRXbMH+HLQrlrbCWbeXdIrRi7ja7aM9pQPFjrskfkc4iY6kLmkxYh
6tLde5SEo2ixmTcG54D9x4aCtAwMjgONX0+lhZpkoBQNWoZIAVOpx5oNu5cTKBBAW8vIQWO4kYLG
tZl2sY8+jZIgC7l6gEsv+yufmOdjoKRYll0nh23K+tIMcg+yB4SxbQbyxJ2fpmes9d/y2IeXiqlP
LrNxyHGHN9B6At05xBhsBmxbsZvi2td+BvKIUdsTLgOtNG7aeKEdxjODgp6iQ/Px+lDRfhyhjfKm
/xi0xj1Cm31mbbUAsk1GkkrcvVbctUTW6TY2gtjQjykG7myUsYaw0OKmfgkf+77+GreftEHQTmgM
SSyZKueSIiXUErjS+kpGDrYnvhwLbQ4Rq2AESO7ymfhGCgbBGSAHmiWuLjcvfsmwm4Xk16LbfvBK
v1VIQGgLi5gDEg5eOlutyImdIvTZbAcMSdD/A6Kc3CITHk1LmpRr6bIgKSmxrmjtYNM5R2+ERuom
5spQ+crub6rP6FtiDX/rt0jS34VmvNM7r4biNPD0/jXr2ubVJoQwH5AUkbPzXFD8cjp3QWMoBN90
TvbTMqGgFI/NzMoCf9TIoPaUvP+BzltlEMp2/DjChR16ue11VtWEMmbbazsihxHsTZJga5k/uWDq
2gGaB85Fr/LedI8EDuw7DkqNxWap8cXRRmEg/9zJ9hVvAUp50o7pRGg5kLvvqw55j1prnap2zDlm
Q5txn/uMDClWTsOwhUgSr/B3jCXw+Xv9R4T6/5e+f13r/3s+/bFvs+6/MPz/1+pb8qPq3rT/6x/x
T0bdt/D4WwFqcVTc/4xV+Sej7tv/7QY2bb4OPXFMVws4/smo26SfIXeH/PUFrnJO9P9h1PlPVkBQ
W6ipeA0b/gfm/1fieqEjXaitIfxBIcEjf6/pJrNN86GbSTQTNjHwfbmLcxR8ttN86j3OnZlzCQPq
F8+dDguZvnF8ckTM7Cs7up0i5z5D1vPL3bz7x5v6Kxv5EnbSV4TMQBdQNPivEAU/MGdlky22DROx
8xQRaYExfPFn7D6NM35Qs7wyuv7j00SAi5tGhnvw+/dvQmNo1Wjx/WNLbdK+JZ40xvhXhgwq69Zl
VztIwLEIymB5cKtkLWP3PhnoXoNx+kL+kUd6i/u5kfJxNsJDgjN0ad2fGGEnqCqSjKe5+Ll0DM4B
0W3m6Ai1VhvOH51I0cgajD4wW6ZdQkDe+BxJQdn+MHpCgIWD93QOpl2OXNMexh+CqZ1TchvLFg2+
U32wab5901EauI6PE0ZHVPza0thDPiRDg4y/wtvMhk5Sl2OmP1t1G4GOvf+AX7ZPz7ecCBhhcrAA
LL5Yco2MVDNMLLmo3KiuJbx8dhj6IZlvo7qGKMjpx/sf+Iyk/3ok8Ik4NqFxTchcatMX7XCb5b0j
TD7RTOpL2OFzperqhplgWHKFzEKuMPPDBgXk7hgCKeUynxKZ39aFm2i+7yLt7lKYzV0qklOfjQ9N
e5FxtZ3iaR+QyrxPDLdZ6Xfj/Qt/ZU56eeHsD78+lrEL5yHT7grRi6sMxi8E2PyVLj3DvyIdl6aS
UxTbh2p09mmDB08ONeM0ion5Vo3YWogN/08uSG9KgWU+5x/8fkFRU1Tm0ObxdoirRzaK8WYZiJwz
jqos/ipLagNMYDftPH2xpwlCh+T+PtzljfGAVO/x/Yt55uBfPlbqkoDKhC1DBC8eazVPSez2gumy
Tf3Zt41bY5HnsLQuc5MzANcd/pgSl0o8wslbyyTc9WqbZeTEqVT9WXnjpfejh0idXWur+qZdDUX+
HbTtT0XIo6148aO82ah8HLGAFp8qnyRR30uJm1tZYfozbeYvcO/M8IyIl+tLXuOFqKUb0f41dd4V
FeN3ayTJ0VB/Wjamy6jInjCUbOI+uPZ+9jOP2t1Yqoeqt5+MkomC+HMN85orq1xFkP5bEcJyzwyc
iPHWOikBjs1c/lFDMzKsTf7s/eGL14qdkuLPoPc2ArZmZUX5R+qQl/WUXoOO9QzwIvHCMvb7I2+i
PlnMHEgfmf9Tb3TuWqXLF9sWmGBtlhuZLvfKNOYPdolX4sbnz0Vu45paS2m+VBj6fe+AzPK5RDum
S/u574PphoLv3kn8/Rh6RzDglUSeNHNn3l9ZWq72Ww3JZ/vsgzpix3dZ6i9ApyFZ6qZ0E7mdJ5Gf
OjL++jSgvWgGhLbE3ZdZf6EVyA+W6Pd+9+h7QXWOpm9zz4SuyLWyrV0RUr6k1bnu8IfUbUZMn1tf
C23gYtK7M93mIHLLQpp7yhmSp5SBRlcQP5yZtwnCtRtpka3eL6c07rINUv1qTbDIF8ggfhf/zwdf
2XJelvoiRO4CFWmhrHnW2fz+nGXXjjacYbwllojRXx0TJWHH3IGR6YwNqB3/4Kn2T9/iLHRquAUE
Pt8HY9cEOtVxEQcXlsXwCA5N2vYTivJPjv+9jtpw2081Q04y/L6u2DVm/jRnqHqNhGHh/Bsz0dJ1
6bd7x4m/N5l/LUY1HZzA3ynFCFUZpkj2NeE1JntZeddQZRM0mr2dW+NouOYXoysZ3EaL6DMqcbFx
W+F4Mczm2IzJXy0YdpZHEQ6dFp6Z8SuwWL7aZAoRjmN4AT2rT4Bj8lVIJqYMfs7wNf9n7oqIXpuA
11BkmA08FBojD3RIYwIPTJ8Y/9x5GJRzzWO+SzIQLZDX7mO3zBizxXSgbINSRfTNBPsFtMH45kDt
YanYDuEckQWDxE7O/NXCdva2sQTgdvJoWmSHCwIri+HO7/KnvoiOZhzd2QjJYaIvaW8fmWsR1eSr
K0VPxoDV8kF2TgaTm4fbaeJQkOE6Ccrwpp14X1rPf2zJDctnZ7qxJAeckQBKEWorG8TbwnD3vjth
oB5g9FHsrQv2cAgQZMvQ+o7n/VAZQxxFzCmXmd8zMgiyOpCr2CweCpV9Z9/AT+WeMqh8SjXSvb3/
xd6Z9UZupOn6rwzmnga34AKcORe5SymllNpVN0SqJHELrsH9189DVRtdpbJd7TMYoC8O0G5bZSsX
khHxfe/3LtbxrxfjfMb9uMtT5CL+ZCFaOBl9pn3Zuh1IaViI3hwysFUIAuJUmFxaRfrCFvEkg/cg
GcBqqFf+7juz7dBJ6gy4BHrZT6cvRjfctJHZrwDkxkXgaLXtRV3xHCh3WKEPPWtde2v0nBR//cY/
YZwCnBvXFSFmXy48zD+NXvnTvsGywmeIIvKFqen6qmuD9zQpDy72eBtBYGLfkyao9BaBdHVsG0Ld
MmxlYYR3S4z+8KZV92Zhr8tmIhWmuu7T8NU0p4e//qT2ZzSWT2pZDEiwNRMQfD9rmAJrMDqWjbtW
BRuTnxYXqgzk0nBqgrBwCQgEfuuZY63dchVGOka7IYatQasdpBB3VGtESnmU9oHu7NzOOZMqv53P
WNfgqdQzdj0HOkrjaW9mXx0bK1ia0XCp47iK0coltQiR6224xPIJleG09BTcXI2vrvph4Y4V0cmZ
f64lFrw9PpGfyV/MJ34uZr8xgS36FQZFn/snxRNQ6YFw1zjr3k5lsVAJ54TJlKo/02z5i7Hwz2uB
58KZezXDpt4xP5XpZRwitOwmf10P5gsb2d4txFbG+W2tpeta2EeHImQgTPSv7/LPR8OPbzv/++8g
FcQzORcaC5LID7RvTptWJK9RYHS/eif9Dy4oVIPZ+O7DlO5zuWEYzaBq1N7rEGiwr5tnTdyIkbzf
fNzUrXcWawTM4o87RBOpbV3y7Kct5MVhM5nkYkYGW1xQkf9bYcw9oGHEnsF4jmW2gTf5GEXEPoz1
7SQJuJdd6CMI4fR1ap4WiEqdOctN8M7eWqHxELZptogs8TxpioCvciiXoe+iSU50AtLq6cqs4mkJ
UnmZOMVI7KpxC/Y9UDEKMqNC0MBt0TdECpjRe1jaxzBqL6fQ27itdTZEhYRYh0EKCaPOWB1x4MSC
RuswjIndrdu+p7jmkQjEB/LtbSJUSxHkP+uVr6PGMcyFh21wPZeM6XUwpqTWKvBP3+VMFD2p5hH2
Dp2dvTbJCyaG2FeZbo8eYyBv0FhaYq1H9rYMfVQ9NklXyNWwYaF0FH1+pY+VB8EGUaYuam0ZTMpZ
5XF1JvV+HzcyX6ftqC/mrgSH8Uh1d8PsCF3X+RfstYnJssgkDfNHmY4P+cBdqMISCCwcjy1LJA10
8uT65KWL0lfbWWuNQ9AHwqNFfCltv9xGJq3UxKwg1Tj9fLrdIhkJGJEjeeAhFtZVbeOs6fc3XRRc
jwFHZlfigD6JuXFVNq8+lfuaOOG2z6+dPig5ThFVabtyGgbck8MXFY7YiNgJ6QDavhslF6aN31Nv
rcfyKW6digtC5qaToN/ztXOB4JD1bF9GDV+tlpwFahh3gdSxdPH0c19Z1zLNL7yyv+zN7AtO1Csv
VrdV68DUncwrMl794kYL0COgdQxFcJ309sor/bso48qVTsAtUHqK6RX+pFCVMMHFdrxvCKiR1XXu
l/aZnb2ovhi3foSVqOV9MTWiHuOBG6GwP43tDLhk2PrNwNhNmLdpod2EZXnt8bKr3m9fWiwb3DTd
NnBYll3UqKVLXJhko9QJVRwKtbIHrox1SBvfOSgfWrs2CCo7uwVz9qudBlVpnRttu+im7KqJOAX9
3j1UMwmUcgJJBiEjokW+letXiiFNbrjnthH2OPdQiLRue+8o/l6zr8cN7KEoYvfwKkJ/szI9K9Po
shyMo5JojyMj+5Jo9oMU/nmQUnJ1TvUEeHNHXXxpIlVl/Z53mk9J03h3oaDqGXILFnKevoZO/F66
ib8ts/E87DH+9uyjHxkhNTQcJDuhdHW6t9wYvoZRAxXW28Wz9/0gACHqiNghczZuaoi5UdQbNr61
zAXwlomcjVd667H39IWAgZhns8HtpAFdhFjQSKxBnOYy6qunZC7f24m6WOuR+xejdmM20MaFzYWI
8FVbivYZFfqi70xjkU4acZFJcInv12WgJa/KwjfbK7HtS14KSNxdNJJC0stxnUl976bV1TB4qyQU
r40Kmh0d26GTiOsHPKR4R967b52BJ/Y1kSmlXakD5UFOQWUore6htMsnheqaJoe0dHwaWRcLpbD7
ITRho1eKqFT6Y3NqLlv/2rGm26zFBd8Q166D47+jOdnSvkpy4AZbkNdkWDXAoVmXm8gNr6PRpgAf
GE7d6UI8ocOMFm7UnMdBfqaJ/FbDzQT+2kPjFpeWKUHa3MuJiFOlq7XmcIPCinBCzZkWiW8d82KK
t+kkkKDPIE1lL2kXuyWtymXmCfK2on4tu7xcyqRfMWG7zjQ09146WXB8IfJ6V03Sv9PtwHOOzYfG
DE6Bm19YEh/j+ARiwofW4cOD0F5bEvt9qe2q1HsuUFzSa97DoPE3fdhgQdXEt6Iiy7Jl6YgpObgl
s0u78qvzthKssRx3vtJ/KLPwsnP7x6whpbFhTXgNIGCWYU6tBJs5m+yLPcm1MQXhKoTuvlKmICKu
Q7tnH8cJrl/rSGeRulkMCeZKhKSF1mW4ygVTLttbmB4bhTPGt4Mf7JyIV+kHeRgLPsIo90Phnpx2
4nbF0d7Tqgo/f3lUmBzgXciXoIkCURHL2UR+tPDGx3LmpCS5pG6ydHAEhYzKsrQNViEjdJq7EeE7
svSBSMX0FkZguvHtr45mTTssv7xF2hhbVfrLqpx2RYHvcTGhMJ+7pBhIgMX+BcPnTYlgtczKg14O
2gKz62XY4ysdiuppMPJbFTo5xJ/2GbvA27a33/1Se4ulYj0lEYeV2pppcd4KI4BLGb/kdf8SkmCg
pnbXDdOrL+NXaGK0csKkE9TqM0TYfDO8GLDupuUO7kTEM4KDGJu6T/ZUc19Bi1/MuLafJDd+ZJ5a
NIsMJeWLKDsLe7w8pcjGuiP3QEFHo1oE2vSLWsexfupsfFSbtLKI6uBTfDZGygNrYhxb++seP6+w
9DZDrt/IVH8oUpqwSZ6afim+SjNucMl1t45xSsdgOMtc9xHIOTPlO733OGOX8WKCsPxRdCced1NG
3gks9CGqItKA5mXVD4BUfect07TjH1T0IjMyvvTorPOup46FWVjbQqNHEPVTq6unqXLepOFy1Sii
O4fVrudsc1nZXTo2fyQsLpi0pgs7757jKPIRDM+Ff5Lf5r7DKxOM2TH1jJvDMBKs6A5fRE5K+0TS
SeDZlEbFbeTlCe3sjTuWvyjLzZ8RHJ/pAWItUA0GKJ8NLO3Cyoo2L/x1NlLgqfdioIfKLR4QCWlQ
7zk7zAGwgdphOVSSIXp97ULWWNkJm11XovDT3ack5FTRrf5hyBOw/bFc9IZ9qCfrmvSVY+BFRzOe
7EVH3gbORPr6r8vunyzAaK5M3gY6P5aUMyrzY92dTAnmhBkO6JXu4IlXXNQZm1qmETA3JdcqqZ/K
urqWjUuGqYFUpL42Q2crQ2pguibKoRSdSN6fAp2dZ2pmpmh1yxz/zIwgNjNEcCtuWYtjiakXt6Ko
bhXa6DhDOm6Rh1hS9v71N/rJC+yjXUQ8B3rswFj8DOpVcC7jADh3PY3+uHZy/bay1KEQtcI/UkdP
aGxTFT1NXorN6GCiBQpj+IHRwyiYyNcGG0uaFdayDu+SJDW2jhW/W3H9K/bfH/RZSCgskzmUC/L4
WQvg9ryJX/Ax47C8riae9AlEz4mWupmd2Lbc5VjPtHPWyl9foD96Y+44tky6R0Hz2VwOGngdxz6h
iw0F88LPU3tlZ8lD0qXnNpT/MCdDOSMEBMvu7BeA6x80Xoh6kbYy62ey+HnFTCLRki5p3HU3+Ozr
jjjWrXM2YRgsBkXOi5H/4vH+Scs7PwwMP9kDEV0I5wMF+a6tLKKksqWl3LWs2K9zn3/qunAXy0ID
7oueJ5sA6Jk4/rH9tNK/c5L/lyH3v5YR8mfO9T/oxv94Xv5vKBo3BE38nw+5L4u8UW/w+ZvvXe0/
ful3obj5m2Hbho63+DxRA//5p1Dc/A3XYBMCBoNEl/k2m/PvQnHnt9lUGNNq5t1wUz0WAFakTfRf
/2k4s6s9Ek9wpA99ufO3Bts/na6zD7VvkWQyu+szQTB/3DyVI6NyygGLuwDdWIQv4lCtyyJGrkI6
eNnM/iGbAWl1NemroH1oDG2pcTBxdsJkXOblVY6zjDQ2aB2BpmbtzaPt+2QLqaus6A82/FIly32P
SK8MMd+cHNi+L5MECnDVWZEUlx3LVZPVYZZsatI7c22SupEPxl6PHbq3JiQ8H1+lqLcqsTaGGh5H
Jc5ljYtsg1WC89zMUdWeOovN+iya8ovZ5GZ2GVeThiGPEe3mgweuUSqqhT5gQp3111ForhGmYJmz
x83khjieW2y330v3MkJDAMkpfCq1JZPMVcJ/pRFVKzD2AyKYaWAN/pIixOdvaRT+h1GZU06HWQNk
JVejDesNODQyJwxcizM0Pnpf7yP8A3O1gg62FBIQW4vOjN4iCWPfJ/jDoIfsjGJtMVnH+mefTq+Z
RpAw0oAaav4EEX82/DD0DE/Z/jAo9z7NtMe41/d5S+BsjuWJ79z6g3bXm/49yWrbcpoWse1exVxO
wjEwjMREkhE5bcuxqdkxOSTd3r+w3XcPOpcT2udOhTxHpl9EBjxkOvXCMp8smy6NZn7AUmb29NUG
/6bWkiNkrY2X1Sczz45jMeB6AptM0bSRraJ8f+t0uArVdbgos/gZi9GVUakHN9Lu7IoUjmy8ML3+
9mPx/X8qzt1Yvv3Xf36lFGvq8eYtjIv8+w1nBvv/fJPa1G/510jbtqfXN1m05dvnX/19q4KBg6U3
bZ7QZwH595lHxm84tujmLHEyTAPS6vdbFbYx7FAIzuHH4LPyz61K/EZxwMaC7QqTHAI6/s5WZX+u
VekC+FQMOIRp+JAv2Jm/h1fTqe8cPQ7UqsYRtWuqSwY8E7lhszNcfq3rNaE1WRQtNX0l0vpFYztd
pWbmIkuxrkx70nbCIik6GL6MiY1cDkzJMSK5xnyKMckI5iQKa4X/3ntSZ2d+2DIF9xb+7GZV2UWz
zkNF5J3vrUnSSc/L6iGavJIVIq660qWjyghDpZpelHF+0VfyCsR7z7zmtZYwmkcrWtoZlWJRirM2
Er+Ik7A/eMvfz3+4Oh9MKChSGG+wl/94dUiDQm3jQ4HTWr1ZY/5B9G5wLgdr70IDXwZt920GjYvm
S6qsNaNqUlozZvi5CcvXL+PHVFHu90Fz402gNYM4FrU4tjFS7OzkmAQVx3xX8Kh+r5JsOwLTbLM+
3vQSn6PQKx+9PKyXfm5fFUZ2xmjmyQwc2jAwxpIxJZrRpeyfcumhnTHzi9oCjLEwELNi59borGNU
ckdii7jBRsilxfw/sbUnZFMMHM1jlwJ+BhYwmEMuYjLOI2N0fdnXsB8vYz266qIrYUEkJbUOK8GY
BDhsm23VkjQbZMB0c3tnNuLcrbWdlmAKHGrMin0IwR9oNRJPsCls1yf4IZTLg20fUkscA0FUsm4/
F5N8D0oyhvSueFay3nadj3eWi3eZf6eVLaB//+w2xUUaqSdf0frN7IcZVROD2FotjhT4bM+nUxKB
ZhE9p7r+2Ap10U20Hd7A/TGKgQh013+MfT6sYn9G0l8ucR9VmAf1WDp0177EHjzpHuHZcD1KBkMR
GMsCFgZRgRzH8z+rbmuE9rgoVDEHdGtf4qjZyREcQu/CdwTqr1G8aAvFZxyddMXcyVgozbnPGiYG
k5Hdz2QF7OMvGsNeiyiDvCutBZQWc2n05s5J0nutKhdyqvngGCphDKhb5F9aa8ONHgo6rkXrTCme
9QdAaZrgEWQp14uYoMz468d7tjJ4LcrgIpFjuhaAGU28SEn8I6mrk6AIrCMqjdtxDF6CiIhFz0kQ
SNs52Q4pn9GONsIsnwChs1XQxBunEUdowd3g6js35ykZKgvrTcryTTEZDw4nc561HVBuwUwdqB5D
L2xy06LD8yCFo+6UCKncL4YBAi5yfF3BnbUzt+aB6sJ6lzW6sQfnv44qiOx8eR2OCzvLkGkHKK07
0ywUNrCoTmuLSYE51sEmh/2GQw4IUJcz1SBbfbAYp9v1IaWNXoasJsQWOYqcvNw4JjnuTkx+e4OT
e6xS3BHSeNM0007zk6tuSKwVVjt7vfau8nDKFjLrrjpPP9JurQYNLA6ZWVppDHyidyetbrQ6Pdcy
7SnqwSRy17x3uUQw320P9Aq3S3mWAKjVsosWFoVCMFMSpnzmReWGvajdcS9CpjiF6pZ5NHaXoTKP
QhzKjIgN5MrtypFXMsuGcz3XgfKGx7ioDQbkkKpyDPuNtobo7s/MvSh8D0LrZFfRlTMQ1yU792BP
k7esNH/Z2l9lQ8cYeCTTV1n0lojkwUrercrPNw7U79VkeHtD1xZuEr5rXm+iVtZj9MfDle3ZaLll
QF6niauXX2RnCoSwj9KDyMk4bdEXhKJ9iuFi9LiLLOss3s0U+qnrbmYGm6X3ITK6st1yPRh0Tfsy
qu5HI3qnOvVak/UyMmJAKQOwhQBmAXtqQNgvtKXKTl6KK+GUuW/T4BIUeu/Vnb4nwvHojDXkk8wC
0ydStUQNB0TJYHdClr4tg/3Qc5mzOH5nAcybjTovnbhaJW12VinFkeZY1cpSDYMlZsOHqGJWyrbr
f5i+oh97rboGvkjobaVXq0Xi8cQATK68iKSdoKwoKjF/I4dh1gk7r8FEfJyLaN4yw3zZKcYodk4s
+fjqY2jkZ+7zEEH9j7T4JeLDLJydYHK1DvBUXcxOHokx8LQy7+NCsFNhio05ycRTJVx2uTzk0LAm
+KffkmLj28kK3uYhK+PJ4zBUT5F/gQWkvYxwgyWGtIZF5h01aTCWSMEnYwO3Fp7AQcYlvv+KDRQP
5WqUNWCnli4JVmXiAMSMtweX1O2aOwXnjofFZFeM6xWhxFc0yHIp9OgXzMKfeK/zqUo5hMIRAS1V
x4wGfNd7N+XQFYLk8FVavJpOcZAd7BZfbsxyvBoz686w2l0cAceHLg35dNVk+XYibVhj2+LQqapu
1wT5bVXelzipqADbFghNCfoQlfTLKVppPeLTwXnWapv2xVjo7E+RsM9Kda3nxl0RWFdKvOlJfhnb
+l3IwSR0Jnhovq4yXX+1A+2Am8bX7+rDP+AW/5TU9fG1yaimN/QMyKefEDVjaKsUZmezopZZJNhV
KucO0caq1wMGYs7StcZNkqiNqdxVVbprl6msx1DWw0uyxMI+nfVJdY2UJF/99Uf7qGM+1zkg+M4M
vxCo+tnrG4vnmoDEhI82oMXxnd1s4iP6p7a6TutXb5KwY/MVnptwsgnf8Xs+tFyCp2HfsGuqGvLU
cIV/4iGzWlaafM7qjpmxvU6SYc//TFle0gqv0bXuGOZ2za5j5mLTf8lIvxqoEuuqODd1SjqbIOqk
YAj+4Jlqq6zxItHldR2XZ1FinXeeA8lJMTpLNkaUn4dJidBlW+njkpTljTv0K1KG12av31TwVIR3
SDliNPROe8XacFvE0ujYnWONPjmf5E3ketuK2AhPi9c9FVzOmMwrjZU9aq+t6n51oT9byPlcYUcH
dyKkCkRjhiC+f/SJS/ZVmDHxJERX4hIzLWs19rtaG1rCVcVeVi059U4AjG53z0oXDLwH/JNCPIwC
I3pqWnKBkuyLrY/xuuIgyb+6Zdug9puKtVGRTBWqZp3Zj0NjNlwhWTAo65ZOzpE8GRZcl+6Igz7S
nUmy19BYF7hiVAHlI4HgJHAY0UvBhD/pYgKcw8pfDgDqEFvu9Ao5UJET/lhSQrWWwf6h2SdLPdiZ
8azhB7GMEY0ty8XUB09uUb71OtOM0BqfKncehDeUB4G47PEe2XQOtklRTU6MWbYXOm8sZbBJNWah
ktnCwjZrqh04i3lfw9DjsSE5rvzFPvQT0+ljQaLVMWm9YK7O+e/f34wEd1Gc/EKq+05coM8hmwR2
BC4fHU5RVecR6douMnHIMXeo43P8Prbw7Vd5SN031IestVdd5uwspNY4mCyV0ez+el3+BFnzuOCD
YSM0pQWceWg/fkJTjp0hgNdXgE3HLONQKK38PdVJH+EcMc0cszwZPFb6QDJTsOCm30fjLOoJBN9m
Gl5lPy7GIdrITnJUmBdWWZw+PuPfggf+NRDzj/HJHyDMP32hf0MU0+Zm/Dk+sDyN2ekP4znn3/td
nuP/RvgHHqYYV+K24bl03/+Q53gGEZy4PaK+sfk/yID/BAf4LUABxATMMeAIm6CLv+OY/m8mWDYB
xibqMwwE3L8DDoAE8Hx9fy6AlPoOXCiAhrkR/jwl7PsumfTBszaYO+Fm1QcDnhI9DsVikwbORdVM
rzCL612l1wwuadyrVOqLsCu2lc15iu1vq497vRiCBaSHdBE2434q9Af0u1vfD26bKD/JqgkWbkpb
34M1YA3Pi0CXs0SXsg+Ux9aol4017MYiWkpqFSuqz/UE9kdXvtrlLX4XjAL7pTkq0gMgIEi/AEy9
sjnpkQtVl1ISCJ6O9GWEZ/DR64lWI6QxGYkhbpzDKMd9Gg83E1bJ+FFBPXL6bibtEhdYExNhyPGh
TGsybsbmBngN3lvJ3phM+zxXDGo7vI5f8XLGFZsr05RtSpvfXfiZtuwb7D4YZ8nl1Li7okFyCQkC
59xTGjsHdDpXvnuLyHFcqRrSR6PnpEPJcyhfa08ON61LdZyP0z5QwSIa5MmyeOd2LhEcdiXeXcl2
lfEf9KK+GIP7Mfmi0PZG+bQPEUzBe7kxrfJCGA9ZbD96xXhvws9zqulB95/Hxt9jzg2HedybKj5p
FQpLo7spuC5i0h+MiDZB9tQglULgOuw1sp2zqiV2yto5Nh1oH8WneuZYmPluvjDNiOGXjRykQKXC
9UkLcQit/qYwe4IvcvMhjfSHvtsWQ35KiI3+eJSqtlsVvLqXUyaYw751qN28s/lHB+JZODiHCA58
MYlDpbjAdlrQ+/avcTQdmMCdXHS+Id9w/oWJx2LoTir3D63tHHAmfMi19ibS2xtyuE751N84irpD
4oXYk5tmufCYUsCtwv+SxvLUtUm2hOjyxRTxWasgOKGn36ZtESxMcIexHG6sUBwmTAhTBQjOs13P
/BiY8nbqHTSIW2k+PTN0X+N4eQHk9xzpyULo8jSGw4PLhZ9v42jnB8d7F2Q5rXSRU+63krSBmzwY
vn0Nbdy7xqXuDJfzzRkZ+yaRvtf7CQuzejm/3VA6B9Em73TIAaHjGPx1Ygkn71wrywvONCbvXnLK
Ia7IljGBHb+rPj5JvqOe6ctS9djxNBsxJPzc3biac0gRuskalXeHhHiYLuebO98kbST12R54LqyX
SfMX8zvnyXXr0LKPDjgYgD6a04PUnE1L5ahP1uFjHUaCdW3rw41R87U0eRpKVqceT/gMJsmD0Z0l
dfLuxd1NWEDKoOsePB4qVdm/gPE+JqY/7mLkz6Ji5JwH4eRI/fEUjXopChlHxmb+NGmRnlDjk0Ja
ojRM3304D3EzPmAj/FBpxVnnF7u5jR0zoCltuHHq9KT1zqFMvZfZ6KrKXa5V+p75ADdKsSATL4D0
wKPpy/FJBM2i7SaiwXr/So+JKZBTuuiC6H1+88kRZ7VfY+Qk32ulP5T8BeF+1XX9jVtn7xadfOdn
ONCyU817xLB0A89BzG9AU+qK1TgUK4j+2fKDBEewy6tGZMTHpiPmrauonFsv96DCNzfzNjBvXrXU
3uouYZozOqsRMETGpzxt2Kbolud124uJdPeHpuPP5g2q0QAi8E/HHpIxU0hbhewsi62dhtbLwdXv
u4PxDxojb0ZRP98fD5Nhj+4DY4cPrdV3/aAbxWGhtErfzMcDuEWGQWR3Ezj60XPqMy/iAvZsVIVx
rkn/vvCsM290l71B2+jx5M4HSq+NL7Kl35g3fxFDj5oK7shQP1VxcJI2ViH1Y28PN8IdgWMBt+Qw
QO/iYUjiRehod/P9dzo3WyMD+NqOxbokettHgT/xOm7BOcVkHnel7B2WD9mYrKzReJvvEUanDwkv
ZPbJZtLTxyIfdlkqHub9spzSk+NHJ4AXzp8MFr3egUDwgx2KMyJqLrXmHk0d7F3+DFiUjPsJMSzk
ur3m+jDFFDV1k/bbb68Ck6KBvjiTyj/YhCYrXS/jd0/G7wF/fdzXQje3Icx1A80JzfLN3y/4/iel
3A8F358Ntv8N6z0xK7X+vOBbxPV/3J36WH4/CPr4nW/FnmX/pruYOWFXhtUxEABat2+1nmX9huzV
ofrDMwn3lFnj/7sS25ynR9gbIcM2ZwuEf5Z6KLGZG7FoPJaNwO/e+Dul3id/HRerAo9QQdg+mAsB
AXzuNJJUZvakjzyknVt6LzXusHG7MPrJBpd3GjpzfJ2eLb8aiU0dWl6wxI1EH4Cf24IhZq27deIu
0WQQKlUX8ej97zx2j3Eal2+v8en//PAI/d8ff1Tffg7fitWpOf3wwxrhagMf/G2eCapWNr8r3Of/
8l/9l//x9vEqv5gwGrOz3p8/UZensWiaHwaLH7/x7XmyBd728OhmhZBu82TwaHx7nvg3ECOsmc5g
kSX8PQVCM8zfIOjryOwg+DDxm5Ggf/QOmmHND5tlzgDV328ePmn6YFrQr9Iy+NDgAI+Rjvx46hqu
VlRFBH0dMtNGVI8CPgR0N2zd8aFsOur80h9vul4+JDaeQAHuimlFLY8Gb2k+Y6GXLehwF3jKwnJV
GwvDF5xDR8oWs5sZxR6pG5gBAHrA37ln5QGNsztHY3KknbmwVbKPvfJYuMfYaX+B5c1JBN8dWfOX
Y0lyDencSKBgFf745WAbGl4S9AhkjREs6xqhGKQ9aARxcgxya4PP/XJaJRIVP2Yjff1lDKfbSKvu
srQ8p3e/13p3N7TBKovkFqrLhYoXTXBtDObK8/qlkSbbWtz65t7VDPxnsbzMN1aEdlOXVyggr5nA
nVPArypmQG7xHhe/cuD8kQz2jy84z6yBZw38I3i6vsdGqloLaSEY24FTY9QTQ65GhInMcbT88zxG
wEES6Ifm77tH/A+KgU+gzLc3FrAnmUv7s9D7EygTdLZRqtkb1rAecCHdGk2+r1Wwh82+ojZBDoQt
N5ywYtx4k2IQR2EM7xkj623k4aPT1+emNBg0HHq7I0jv9q8/34ex4T+LlX98PgwbsOJk8f3kVjD4
jF4mhAqLAhdRoYanClvyTD/vm+hSjOPF4Fr7gcwjHUftJSpetv1LV6VbvX41O2OLH9e6GJrzpH2S
FnyzUeIp6xA13T6lTfUkwvjIt5oCDXxMD3YlXWhikT9vLxhIYibjH0zKo8lgby6bZ7PN09XYDudV
pD0aXcIMGcmq0lZRhiICP+3OdPeD2a/di8kdNvqhKK0by/DwLQ+jjaM7JzPOHussu0qEtzUCd9Nk
oG/YdftMovT4+a8vnu1ylP20bjzDRmAFDWveFn58rHQv0+BF9T5CmeogGvfoRqz7yCUMr700jWLf
2C+tzpy0i+9NP/+aRMEXf7Sfwr67MkJ0l+Vdpkf3Qt8IMZ1NxN1MEaVxar40YbQzm3i2eVzpmKzX
jv0lVcY2VjSsOCKVEwmALVPnch16YjPHWoXOuLdBVyVmS5Sdd7qxyiwNB2Ic7OpwVfrTXeR0pySN
7jsj29tipQbkglmvkM36qzDxxaKX051TJGe5ZOvStWev9TZh8eIzgagN97IgTZosybWuCbw+y8OQ
yXPlxLcpjyrWW1txoTPkcPTywrfzoy6jsyx81rBRF8pkolleB7zHjVE4r4IR2xx1Tv9FqjoGC7aL
/Y5x0Pv2rCq6Mx9DXOrFVhdXnl6gQ0iJ6OrQTXvniWO8NL3k54KidWCWqy8x192WCjS2vYqVs4vq
eIPMBR8xFRHHnkSXnaG2hI5dqkknyojphOcwAEiWXlBccLzvc83fNqG9tqdis0l8DNGMcuHI6jwy
UKDp1Wpg0JnF/q7CGNeLx6vEBFmX03nYYgDfGGdvU19eWkl9wGV/20fmwiY6edFU7aUWeyezCk5E
dOb5ZeMSZxaZF9j6P2K+tkfFriv8pqOiOB9wg9J646KovD0eXWsrSLddTsRiSI9FAJSUiqSI4iru
w3u8HFfEvg9de57ByMuSCu9EwoBsa/OWtcV1oguoby4ci+khccL3vHXRWd3YpdhQB3l3ZldcB6K+
TQabsMjyFhn1OrLsrduhV+iEfgzcdJmSdqWho5nlpBH7j+una0Zgd41jP9bG/SzFy4ROcrm3TYfo
1WnFdhyNDTXjMsdkbqrm/AHERlUlDglR3243XNBDvGpu9TRhe4XQ8G6cldYuIqrJPevU44x02AGe
AGjgZz1WgRmtP4QHU1+mBdkmT+XaMHhGtIzmDkhb7BM0cIukYaTesuJdTGwLg6KtKm4dAsXBv6Gt
HxKmkjbBcoZ2P4uuZ7GTXccvH4M3JONuLbYEMjxIxcCQy7uxWwLki2yNsSodKuJFIKQZECqq7EVz
dQAUNEwSCviHDUX0YtrVMSP3zmS2MPjxSxLomDdmax/VoJ44h8rMK3DsUxh4d6XTXlp4bYjRONaz
BtoX6hBCoWidetcRiCrSQC1LQikyr7itPevQh8H59N/knclu5EibZV/lfwEWaMZ56/R5kOThmkIb
IqSQOBtH4/T0fTwL3ei/FgXUuhJIAcpAhlzuJO0b7j3XzV+GP6PmelRjjSrA20xkYuGCQS/fPJhE
fS/Bj9s036Wsbo0aGRahth6RsIQl56o/Zdy3z7WR/xrhXxmfd5YbK0X2r8VZF+OlS7wHp21uXWm/
tt8ucarAFqRYjafYf4D0++anwTVnq4ZS5G4oRjl/N2up5r1Kk79JRXWjovwlc4gx88phH3mMahxM
ZXelDPlo6woKRxx5e9MmdRt2a5sKrFPFR5UQV89wDZtOlzNRUNUNhQ8+fWm+YtN4LgO5M4t6V3k1
RmDWiJ7NDLS+lxI2dVa2yBR+hvnjA//aJp36jFpsRJQt6dKodeTOMkwK/0SC5bDyGuATjVLkw1ks
xNmMDBjP4Vo2K3NZ8nUiNqZf3Nqu3ZO0WGIJtK9gGh9ICGeriqmrdp8nICh97Xwy2DyMuTwYvRdK
IOaYBAwGJMZRAigIGRFUYboWHVoF19lpf9xXimlyNa4Mi9HJvMq8Bc9UHlYR8WptfSvst85DwrK0
l6k2TmMFz9dzjxGpzEPav9qi3DvxcCC44a0ylsdBB2BZCXPLcWomk//G6v3HRiTQe821DcSlA9ue
XSZR/WL1BUGZcRgirTtUcTBI+K2e8Q7jFGtPhoWwaAZ0PfrpQ2tBjcQXXQ5ya4JWSlE89ff41SS9
mkQMTORcd8l+6rnHJJbNcQ7hBfxKnWG/oElwneIqh+AkbN5aocOmI9CmxJGY+vuBlOBU7qIC5WeQ
HXS97IxoepaF+xRpUhw5B/77E/ofsPp/LW9oHMQ9kce1aVX//YAuCTXMVDGg28pMiPmvPgPgaHhU
FklrcNHlxIo2M1Ei4VEbLBxmm7G/2ubniAS1S8I6pp+h5fkfrZf+N04b7P+2Nfz1XevPIv36V/Xz
rz75/he4wrj6/wcP9//9P/tE4f/HvUWxApu8LWCK90/8P/tEAcstQI9gwoaDOUPR/f/mDtZ/kMPG
uIIGkn+AtHEZ/N82ke4S4xjoI+apvuR//R9B4GyapX+vCe98ZdTywmbTBWQDaee/X3ICQ3CWJvXW
kOlIipBpXKPBpf4fO/dryl6U3fNwtWqElbXVPuvFmrbprLOtyZ7ZMhzzsbYKSoqKBiWq7g+rwdqq
/Jw1AcQKBHC8OQ9TPhgPYzb6D2ySyfN8CIJUoo8qrX0AhV8/1dlwnH2rXsXAbJ8CG6iMn3hmaJrT
T5IvQ7ik9k80AWMp/A65gp3DRC1wwJrVepCJyyuxXzqd7jNFQgMJxiNiFLVF2dZuGTHXO1ZJYOBj
dzl1gZ+/oKQ7lGBSfjeuOd5TRnc1fuTN4mFhrFPr3bOYNsYl6cd+SyFl6cI+Bl5+GKfqbz3F+qAN
9RuUcLovfXPL/ic/+x7ZJu69iCKZcQHHNN0kQalTWxw6L35OtVk8JFjJc4H8TGCoH4JGorM3zY1W
0FwaifJXVqTXtHVQbUtlECpddW+9irCs67beLXJeVjYH6Ibh9Q5AyXRMUhY6wtX3FfiQorHLPkk9
eLOMfl412h/WzhTtg7lw4LS7gF1seVv8j2TWCBQTha8WM5Vk7F4yHiAuZMHz76ViKzBhiS4xw8pC
GOSILZqF7sQmHx5sYbz2Sdb/SCSiU3Mz6iY+pG67bKs0++Sgu4vimaO2I2gw7QbkeY7Xxi1w++HS
JX2OL8ihk1VquhD2tTobhWd9liUHQzziUrAzzz7pLgwygrGieVyuRryvJIuWVnXLs0e40DpqzWjl
cHqTN7DS0Fgv5NhNL5zr69g+aJUkHKNJeYwVqWakSPDcLuP3zm12ZBH9bdV8MxRif8vdoPD7aFT8
QTLJNsbhS6rFRA3YOjXx7vU+rsuDz7FAZrY+gtyKcTmyjvKs4mwkyHCNgdGcW5ndk9AUNOaU4kLl
faUKJ1mnh7lgZCc79tjh9NSprkDDS8gJaHvzTvTt6KnSv9LiR0aDAvfb3Wk2S3Krxq8mNr56tCne
1FwjibDHHGgL1XyqZgtq1Fi9zeDXmed/28b8ZKnxPSYFEHaWWgnGFF4zH6s+OTTOeGNsmONCya9x
h4xxrHFCjMAcjLK75vPwPg/ljzH8TrriEQLka+Skv8A6vLCXODud+5o6ML37P6aZfYISehIDOQOF
WeHVr/xLLqen2Y2+GD/+CZLuGlSITrPjUrivFbpBhkxWhZSWHysX98pjo4VUNvW/h9I8lw5eUEeG
o2Gv9q52qYfbMKOQIsuaApar0mt3S9HXKGXzR29wHt3gMg7pq5NYL4Wr/rI/vrqNNa1plf2uu6Wq
15gb5dl3keSZVULqofNQRJ3G2dIeNT8zM/GrjH31XU8j72I3dceO0nYe3Ve7UHIlaQw9Z15VlZnt
AOytLL24SBglGmYoC+ZiPrWU1qwvtjYO7FUDMsE15MCiZlwoINp5yy3DXEzKvcKFtHHzJN7UPHhW
s+FUAGqQhBQJRM04A0mQStAWbf+SIv4OS0yFWE6djQIRskmG3RhjB5QRArQoLRUuVKDGo11CAFDd
W0ebyG4T3vIopqcgdngIG9Nb3JIw5sPOYkKSaq4P/8+YmZQG8E90LvYdj0etNvhWf2pzqVeBJp5Y
2eNBzMt16oflnMFk6DT4gILhDy68/muagRA4gGzRpLlRlZHd1tCT1PxxCzGrcX6qIpMbOm7i1PLn
zIUEEAz1UQ9iWTkByHp2pwsOWwq3z7KZntyMN2vWDTHhtfwby4yHGNC89jz67nRURYUzt+je7O5r
0un8IljF9mOHNE2bcrUoMMgKJ+ggm8/c8VuUUhpBchxtXGh7G9tubtwGzraWxW1ZZr3zJzp5lq62
Hj/8qn+CjvICjCjaJUQzrPq4249mjjjdRD88VFvt1/bKgMK7V672Ie6hOLcSe52SRhnyxtWnDqD6
0joTMW8zlJY7KyVNMvZ/fnNfcQ1rotA/isqmsahq/K2BeDL47GarjcNgnsTayAnpqLSYNmldtTtd
Kr0al+Gni0wmAU1lh8AJVe6IH5an7wpV8Iq2J9gtdaRvIm9/+6MO+4r4NRu6Icd2/WdOAuhUMn+x
ym7duQ621ag0dl3K02uYjnUL51Ik9ndvDT1NbvlnyabpyGI/+TVEx8Q1sG2VL8NQh9AomjV0o2sa
OB+qozkdnf6vgsQUdpFln6sAuclklFfPuyM8O/u2aCN6sucW1gL9feUlS5gpg6DCISKUCmwP2T4r
w+9vzkhoH0OREfWru52M9GlESY4wkFPUEPo6taJhfOBgp5jbhp7njvuZkK8PlX0faeBC98XRK/vx
whUIJwiVajqFZtPy16bMr1WN0dxi5VvXxzkdN6wZyTw07E8yoO8tk7usuxRqVJl4T27pvqGVnVYs
6h8MZ7in+UQPspurT2U03koonF6pYyyhGwcsjIvpoeji98k3MMNFfXHRn6Uh2M0KwgdnezMBmiu9
0QpHPDGj/62bd7P87d/ZombhLOEwdycn4crvzObgaWfe10n9NPdixdZmQBTubcbC39cS1A2l40c3
Nd0uH/hORfOGq+lkxsAtB5cwrcdA8EztEgAeqe//id3JJnyyNzd4m3fWTIBh72bGvp/Lw2JH27kj
JqxafAFtqytXS1m9BuAh1raMaYPq9LvABxJm6RAc7AAJ8pDLfZDMn51U21gFX2mg/GO7HmaNASYZ
175ljeulD3YGUZAbgu+8Vccn+mRX3lNWIH6pld1tpp2yuuS0WHV7iAHhTtyU86DrUHvLUaaKUI/s
Rn3IUlywZ4URxgfmBe9WA+fRIwPcRbZ4dLEaIIAZ9mXUH6dUNLtmFgeb1EDT8JJ1qaPmHO/9diCB
SOTB1p0QQOrS3eQeA/S+sD+s2cZxEgyPTZqSTIMfM5SRAIgz7HoNMqjxTG7zFD1ILWJ6Uz4NRocu
8y2OumYMyKEtqxu/82WsZU6Q1WKvm8RbqwEiXWOoHPk7owkn2ExzceZ8IEl+elzuYmO3jdBG+2Wx
oSDpuEwS1PnF0V9a4ykxjsjLxNYwA6xW7gLfr0wAu3VsaXCC34rsIytMGbKXYYATZwxkwBWiN2np
/HLuwabkret5QpOo61r8KYgeYc2M4Gf9nDHGSxIMRgTOU3yZKLpHdvdee/cHJFa10Txlhtk8TYvS
+wTKfQJLqs4JMpkzmHuVbIwLd3NtZ5chcz2qvWKTlbrdxLPx0SJj3gZG/AhppIeVXAG5HCOGmso5
jH7GEx+7a5/8VrPCCNplNA5zu22EvQZZSJWZmcHeaYHIamJkCGjk3FTRY0dJwBXaRKs4QP4jvQy0
h0kgQeO22N8nve91mRL8gCht7N3iZOU5qYSCmMmOpx8unSxsSpUSZOioi5NxQBWZ82ImGRARLKU2
xFUIJ/7bMtzfjh4+RO7j5WpKyKr8rQCrCB9KoWrtugkH6p1yG8lu3CvUPoSWMdEtgMov1pkuI0Ie
fheHtPWvVrrGvnTtP3YwvHOmgLEi9ygE//OdpjyAENotJx8vk6Gzh8ECJtG6mphFNiUe183FqCEQ
+YmSmymKBghdbbJOMYGcUFV/BrmXbzA4NUTeWdcldd2dRLmyUpPcDVbTX0Y0jGF9mHOPHqGroq0N
hOlU4HNq7596E2ORaGAObDwPyZuQfwXPgHWhxHkgiGHXzlzzLMcPvpbmCaTeSyt6WBAUL9nU7eKh
kLdaqOXAzyHDwZjXzPF2RhHNTJmQ2vBiUyA4mY+KiPCrRFiXGG3ZL91a5xIN9b53hl+5QTQ1GbR/
Btg1krsApqyygff0NnZHb9jJYSQ6YGZi2sfq7DWBszUDI1mJrNX0kXJrDFoebbcow9mn6+hbCBHI
5NtKpnSH8dfcgfkYs/to2kZk2Hrqx0ybiju9fiY2RVFV5tl6IoEFPaQ+Ta1xm5ZJPC5ZUO8RvOQS
hF9bq+nGdflqZ0l2cqvpWkwZ+Xy1So+GGbeHqsnz0LbnPcOw7FkaUEuTVlyWZdotZeHd/vmS+V9I
Hw+O7fp4lox6k1pmFzbD8jbH7BimAHFzXEbLeVayXmUwSue0GXDUcCAzELjV1LyPPJQ6clFZ9Pcs
bNDvAWjyzCc4dDas8J7R3717ScxDEpRY1qygeogctOONiWp60PPLmOlfhefla8etouMw0AoPLukr
Ra0uA5hJTO79bfZlfFnKsBE9DKTIexxiJ33k+u+F6FdwsV8w3I3X0Y8fnDI/2JXDiLZeLPIuqtDH
r3CMpqxGtmA0u6RXU2hDr1wXDm8zA65+V9VieoTX+lz587DjuOLIiJpLXUh5drIkWSW9jveENRWP
CTBp0G80oqXhvg6WQJa2BBeLGourgBy5jD0GQnSOLYsMOGwm7bDr5uzW8Nse//lisXCIqsE+dmn6
MNbMaXG286gQ2aFPldjgxt9aanYPohjBVuK6S2LESDD30fT1YTkwnjcAS/Xo6i7K6sG3G/3Vddtt
pf2ErZWMQsvl89RVfYj9NF73dtFxFTOOGGLMJITo6qd/voxTeStM/2Wsqu8i6GAH0uGu66zxcZm5
iCfvX8ayXHaBhhFgKX6ZWGAUXZZxPBtLP66dDEphAQL/CIF4OFoux3fmsKOe7Sw9C11qwFdoApPI
9I+gmtFF5WggUaLdgfLDIz15vSTZm3bxZinLr0kANtO3ey1mZ5mF6H8ub/IYM49pZ939Mm2DtIlB
gkbU1Bi9H6WvaeUccTrthVn3DPPTlIQ98lc5B6oDpFwCQmXW3oyISGKTFQati7kgdy9RzBpu9KEc
dyNwLVh5lP/UECv7DOpU0OZtmKST3lkW537Fw+FgtTNgX1fmJ+YCLJmH4qGBOH3tHQ4QlXaMrIsK
4lb7GhEO+25229ZO3ffC7FLCdV7TcWQS5EXRC3Yrd+d7dEn/fAuHnqRkc4HJf//Ttq/VNsrHcBDU
pjZY3BdZQn3k1y4JKB6g4s1OiaNubtf/fJtZJCpPS7nwkvCyOcP8KFRdnRvIA7Vtb/OGV2NHVLx0
ez3UU/bOQdoGL5HLMb7kI+4hUknWhTbqg0clStlOQHhioMZUjBYuEWXrWhWG2mveBwYDgr7UEv2z
78/JGkgNwulA3yZEuZyHd4jqfO2WJN0b1nfZ1SXoJrffeJ1Z7IbIfSp1bp9zPKHrOmFwZCrmUQ6T
K51k4og+iP5/TKrdTFvVDTSdYmQKZd0zWnvVUHGTRrQqKj87SN3QqneVcdCufJ0SKKumoaBbECAc
GsWiT2lk/5ns5TF1JuJfoJjdta6FdVYtPAy/XTjcnMgOOzx1G2Wz0hFzGx+6KL1Vg84/rN54ZAVQ
EGjpN+vANi5iTmwgQMzH5hjuZ9OKXWaaw0vaIWvvLeV99OVyrQPx4Pfk780lH63JJJ486MJ/Tv6x
yGQEFBURD4WgHumTy8+mpdSwwXUKZC6DGWyhx1HjWYv3aDntLziFx37xrhZWnbzIv+36aRyb4cdb
+nf3x7BmdryTDIemTcnRwsA4BLpblSx1L4YV362lyTOYAPUTe1CXTKvb+W6TH3tv/Ctcp36ei+kJ
Htq8RWUThFXRzTupTRPWSHa1nMJAoeIH+yFGluvibyeQaHjQc/4aZYY8G21rhuilVvihFI0tT8nI
tDY+WHiWNkZ9yd1FH6Ou30dlDCg4MXCdRsEh11FyKfgvVTHam86PQE4TwniKHO3tZh+TN6lpwCEV
+YxeCKMHSn7gFAey5oz1JDMeLHncXRp7jHH4Ww7W1Grfl36zl82vQoiEBNWoO0zOtB2EnE9FZB7L
qKjP9qiqfd5A9yA2WXII98OZQ9JlRokwoMphGuZclmeXsvE5hsB4cxzjkTmZeyYpZ70AocKtD+AU
VKbcJDEclsiepnMT+xv116zM6jo4BQluYtEblNgJvgTmpBXgfaExwFoKUnvpAGafH0wTykHJEO6r
dgAVLOXGLa3XuSWmVwS4bA0j+WNSp30WkvrbUt0fkqHGi2kTCBawut5OgqO/Xrp65fT+JYsrdXLt
WK5z5ThrZBZfhD1CRYwqYzcY7V8dsb7HXMePYvCFPjQ9jWlEaoSbP7WR4IbNH7uIcQXjhx9I4kyV
ZiLY+9xYJRBmAYeSJSY6+yw5CD+TzH6tl3PqTczCrNq5DnaFv5XIhUx6T5OikzMyRLKoYRlKmUfi
wEx2rhvZAvmic9XUO2vZFw816YgrKDmAT3TNRL2B7NSxvKcnKcO4HG41DUPlVl+YpAkkS8CTK8EI
aPFac+M0cAc9c9pPEyNZYGKhHZmMPfPmFKG9D5nCJXuL4eNqaUbQx4v3ZrVk+RoBTre+k/osdXdo
cwCUs4WTO/EkJnL/Tmw2Zj+shGOGZF+x6EsAbFb9hLzettfxAqJ1KONdmbvAoyEahg1cwRz7oltH
vzPuFizlVOpxccU3OZxJmSMaLCP41YsTrBGIAs6eGs54YUJgP6d68K1n3k0/eU/xIewYMEz1nJ05
WPZWTBliCY0du+OokrRMvdeyT22qVTXazVbfRZdontGZkZbCWMlzVlb3LPqI1y1TEK9LsI29drlG
fbzNBWZM7uKd1fd2yFblzWkdtQHFlo72NmhGi46d33/G1u1M3lUl/JeiiS+8xpZ+MfG29gLWT+l0
l/p98mTjjcAZLR/TewEbCeKtRPKR+5naBROQRC8vT0E2r0sYj4f6jiNeSObQGSWityg21zLZYqxh
YKeopNAMMieLTSzUPGctXbLO1+qa/OM8TuJyC7ArWxcFLUqMSXNRjvlgsX5UndmtqjRq9wmZ0H0n
qh0hYCczF9T9HbmLsmk2dtvb22iKt2zX9SkHmZEJudMqvntZ4JQ4KD7X7oDcInAHuMyRA3si7ZmB
ziTuRAAlheU8TAb16jSoi5fon2nqfpy6iUB6IIkIUAShxosgYhgX9A5Adkfz2ei58tgEMO1XO8uI
HlmotKtcktkQDHANjTvjBKKzIReUjrQwa1FCpjSF3i4JsArG2rtpSk5Vl6rjP1+aKuMWDkio9Yfi
anKK7xzyyg4Bj9u57OI16XUdCd8SHYkHLlRUe/Ab8M5bynidTk8wN3Htsifb8eKhldbxV6L0ZajS
ZieJuA4Tn2HWZWrrdC9SekWElPVKTm4c6hE6CfNqup7iLI+s1+etB2U4nB0cAl1ZvDFRava0nmma
wS7Jx6vP7qcy+3bdidZbuchKWmghG0IlAGWPlrHuFcjWcuKZTy0r+9r4yIs3GF7O2tLpS5lTucEz
fXcqii2gX4gUIDXwwalpo/LlyRzajvQS7zVXDJ0Fi4O1WxWEkSwRShofbQAOWlw6xAyvM4Qh6Ri1
K9jWbliNtOTTrE1csYu7ddI8erCd+xRjcRGC5O0XLvyYkYr1zRhjFqMMNdER27atzsAkgS5bNEve
/RyBM0HqcYWCxINPVcSvLN9c2980flCHbQJwi9AsH6YhQI28rC+OhOkEhiL2ls9G1RffV2M4cdiF
o+/9zBy3h6nQH5WKAHVzeLuRISDviqeZesUvHWM7TVG91mV/hWBVMnfJzKdRgv+1rVNpBV9LVn4m
ucBTVyS/B2q+jVRRuiIBuBs6uR2xvK4KFzMEdyjOFeQZa7NANFIg3sidsn1JE5OCT8iGbeGfyKr/
dHPCFN/Mq409Z4g/zN7aGlanwi6331rO+ovhxX+HemqOg6p+7v8uUW0chP/VsmTkDfAU6sWrLyN5
MSC3rQo+q41q/XanQGjzbZCtO6/i41heSi9z1oFX4CqqmpNRSbGzl+GhZzn5DKRjrfrbkiGJyJZm
nTqpuM9aH/yFh7FMKImodun67YPLyCTqBrzFxUy9GoOzuYtcLA7KOkpYdrjXIktQ4Ix2sil1mSPT
qXiOpfdqQZ/8zh4OVZRHIbjYS8CAJhnjZlshvd4AvH/553WBUjtk9x4wWYxz1Fksj0kvC1O/WQ75
FFWbKUUZUQfdYwZzZBGQegVv4524/Uz59tQv7a25W6yEWtUyMY9+PBD3OcDgRcEjyJPkF122I8br
lZPJk3GnxnTIIFdtKvet1K9Ikk14zonCts1Au642LWzs1Xw/JLRY3xEf+dxwS1bPLvlR5WRcnAFT
M9E1b4kTEMV9sRUz4zaon5zUnRmBJWBIJAkmi6fD4p4Vk7XM6j0SFe1greRxsNxghzjrb1Us70bg
7iqcRlttBx/6zlYmH5k6tik/CigilU2xTP7Ccx75wHtdVIodKdycn8lTCVZ9crm4J8P5lrG+jYFD
Cmwrf5ngmF0D5YvTUy1H3qEvUuR8HmRRyDIIHdlRzTYHvqmRUwXtQ2Q43nbqhl+oRCM4UnOxBU0u
QruOPixjcDlHvWIjZftgdDVb09l/7kbdAWVntOrXOyiXZ6Nf5IbWTrHrKw/g9WKWGAFu+gF4+ujN
Wyg2mJ8g1CSW8eqY/X19FLn7wp1fAWK9SDR2BbcSdtKt7pqdsOOtZzfesbrjhCy63iQrNpwAUCcQ
eq49Q/7Miv2DwaHgWJ0V5uWWhMp6PZmgNgrPWA7JXAte+w7vmMsTjFErusKc+sJVp1769cojArxk
mTimw7sWQbsxDWbDiQlw79FvU7Jql3K7VP1J8K+XiXPsxGqbFeRTKLyIY5M/VUAlJlyEAJWh/omc
cmkYl3DKRBjNC0Mburw+XdRalmWxB475Ect6YAVfHabR3mFF+Zs4I5R6UEsW/L7GcMms6tTOtMDC
+qY+A7ZvQi/JGGgyZ2UGc7KjflpPQ0LiO9PLE8qiYms3CJCDhUD4xn1p5gYn5Th76Ir8bJPuQHMa
l5KynyaxC9pi2wRJHtKE46f1X33wJif6YGTYz40Q0ZnBKAU74bd9LrhjRi4s6ZrJ1liQlXXpD2ge
LwRsnBzbJffOv+NgeXTdAcIDTtLNKNiz57KinPbcBC2hqk/8Eh8sw5/L2XrsjfJjgMe6tYuW7fFA
FUmXh7R6SdnBR19LxQ0zT3O1mvOsO9peJreW5kp3DWasNpR2nzmHk9l/0wK9GxPJJ2b2mB3MZzOh
LI5hr226xD/MgTkf3CF4NVrlHuKGxm6wI8hAAC/qeUQlRw2f6sepB8GU1m267lOGx1HsRfvBZuPS
fqZeuQewXMF2CA5F/Wr1o8Fk4g6WGbqCTYgwWQvSUWQ5nZOpsrNhvNG9XPOAm7DAuzqW22yK019O
TbKqR/tkNNN7MHTv2Rx9ZWmKn5PVc+bqA7Clk5bB92z43KrN9NB17YlaMlZWCAiqCp3BZLRmNrTg
nCtsZlmxozcjPUHcloAFThBnLKRWqOa8R3NSnJoduoE5usg2sTbYflk4WNGqnmR1aKIpgXcJOhGt
MM9zx1gvM38HlKGNLYksrKtovCg5H5Qq87CxEEAMBNcwu3IJPUuB1rL7XpPFwOCoQkMxWneWEBME
X7e/jMrCc15P3RYakaCHJdumndMb8QntWn7xlGO/1zM3UbbbPMQER5TLYn0K4t1mrJRm1PweEfEc
OEtjqgXxUZLsuNeswpBeWidHpvedA2SaIrIcZAXxuM7NFLBUSflYLIs4WNl8mHyKxWJCjVDlsb/y
cxHDc7jPlBpnDrMIDpgkjDm0JOdL7lnZpkiMkIcU6RlpPW7iYTkgA2DRkhd33tnSHmc323JZ6aPh
MmepIf6ey4xWRwn5i2kMn4FYUBKLBKkJBdZWtoR9LPkv7kCSp48FyUavtlv+EgJRa1BgErh/GG7E
4Kgu8mATNIwRNHuwo+j0Y3CvvUxVCgwpPcOxZUxP/3wpyH04mtHWZcKL8gFBDFukMKqYVU7YXIBM
c2ijGcAVfARstxaKZZgz1dmGv8zZYETDzsHx/NKl5A7XFo+Fke7Sc0t4UnbwgvKreNIdWQlsD9md
xH/pXnissfg6gHJ7FAXhzg9Q+bK3PgbnIaOXAXbQTDDBY9ID5EN/tHaWdoI/VVNLS1+99priLLaL
IPznW6nltOvNEXfo/U99sRAKFk9/FYl5G+25tGnxhKd7/LwvATj+AYnMtm28TJJIXpe8v7XRju82
RZwlPe+QeMHXZOq3mfAy1kEqOhgwFqFBvJpY7nYEizAd8KkAImzqF2mo4VXr/MQdPF9VJobXbtlG
aU1JI8S4yaexp4PP0yc1lxuvR2PBzTd48S4JEBR5rBN2ZHe+knr+q6nH57qzv+o0eU4Mskfdefzs
rfJIUpPdVM/dC3sBYPB1wBJu+RZCPPmtv4KbdhqqjDsnv48Ng/wJZNAtGorNZFFVjortcuN0j32r
tnDu7INh6rBrZb+JSnYheTfkYRw3Y6jCQM5/ouZIfLAXqkmwzeTzXeh7jJhAK8XJh6ONB8Akt3Ie
UJH170os5xZ8AkIHMYeNxkim7UNOPoLLepaqbVWAOtt3LQ9zeiNoBMEYRrUfg1Pw7rtryhSgBNB2
eUKW+fuSpfti0ip0fdROGmJOD3uO7r7cGQPc2CpvfjOf/DDy8hjcxdKLySJ+rDyasQzzmlE9Z8a3
op9hcR4QmzO3JJ7YB3+M4fgF57nyicHp498piQVCIyW2CitkWlhDP2TnJAkra+MbAOCSuJncIxSl
eTcGK93xGCXrO1gA8Wa3LhP0gN19OxNzPDM/RcSe2MQqpEZYoJyrLfs7xw2+IqYMn0FarnqZHSiS
m3CM4ShQ6ICWkv1aNtVJxv6n7MWnKfsEcYvYtLW10Ybexn77zNOGRPMNERbBJpJIDzubOr2cSIvI
inqbKfeSTWMT6lafOr/7rmeE4Jj5vjHBWKGWabaWPm9zoJdrVtfN2khihIDkecTqtVEOcKjUBN8B
r8JsPUayBsqJxqeXC4zu4Dj2b94Y+pQO3mggQOgOarnQuAVjBHwnLWH4xqzt0YwXl06Mj+NCSEw1
6XcGcn8oFtAm1JDPeix/auM6PCcKkoK4q0K4H8Jr9jG6t3agY3Bm39gGcWOfGLDCvGTkQT39YDnT
uK3LO3uxuGtW3HFrkhLMzWmFKrdY2mKA35r/h70z2Y0cSbf0u9w9EySNNJKL2wufJ42ueUMoFBLn
yTgYyae/HyOr+1Y10EDXrhcNFITMyIiSh8tp9g/fOaevu71oXXIx0JTz1kMJImBgA9lZG3uJ9iHI
dtM00xJEAcAx+8mMzKj+mOvyY7Qb8jszg8io+M6W5W034mQXG6LYdW4TPkjyJLWoFI7Kw/2kvWXf
G79GY/VUiUifMPu57V1FIIWNRd5ocIba6OgAA81v1RX22qz6Jagm3xp9eDQHeWsPvISRXTIrner3
QKWRGt0j1cQ1MMKbGbc4LNWC6UkVYtfH87H0IrFho1xuYEiakxrDx7SiCosZ89UaZj5txa6q7eGW
cUOM+yof/S7kk5tQKfSxRehCm78EXs3Q35CbhBhheAgWtQ9TATPp1MOHoh1c1Wb7GR2w0uOZoobc
4J1kowJYZcg+Zifa6lT8iiGaQIUjPvoCuy/DfXL9331ZG5u+C+We1LOr2zmX3GvSfQ7ltZbpLT38
sy3cR22S4KWgJNm2Jfy/d58EPrI0zvVj7v+2Qve2NqMLDmAEYBoletLaO5EdQ+7g3Dur/azqiNuy
NLe+QRnCZB9dkyRSpYgeDc1LygdjzSpW3mor5vk0WUqL7moFy8CYsW7KPneVGj4dIKWnNuVZW/zE
Ypm/cSYH5K3oDxpRNVoQLFp7FPFBvgkq8y0M835l9y7AQhb9oivjQXXLE2mgN4U+JIlEUyZehkrv
B1yynqOMTrS+4nAH0RE94qKRau1i3eA620gfmsWWMy0YWkW4/530QCHluyAmwmsvQZccpgx/kDTt
v4YJzhjmhVl3ab1i4aM5vdCu1uWLy/yiyNiR16YGNPXme296JKziyet1djONxSJErA8j093EmyMk
YVBy0HwaD9MGyqH64W9BtZ9W9akhQnMW5kWHts20ruTe76w3bBHH7eQuCvORIUE7bkftSja42XPe
Rc2hy4kgKena3OJuUEawbcfkWI0x2GZIBV/FJZOewcIAS70xuQjY06d3InVZQ2JxWuQJswCnYOEK
xei2DMEboBwcQK5gWICEsMN2s/c6VF2DP71JJFB9mYDEWi/MZL44/m+cakr2aT2tkip8Jk8scYgS
DNojMcyP4Y+K+NsQYvZj+v155rO76YTxZhRBcely7ykX8mYOhnPqMEeHsNssfxfLhuqlXBIRYCTN
Nqs+Ys1HCEqKrl1MoPuuAqqyOVJWqpHRRdIA5gHOMgnTBk11O/bscltYWWO+zwZ1ZlLmrCz2I4zT
qodAPBfw86tAzx5DkAuf4XzdZEwNpX7MOmQ73hyfuoGJuT8i9LTbXV2z1ufhfhXerq3Mfj/qhMW8
sb3YNduJPCrqY9cmWBFP4j70sU1P0JCuMgWpHYnIeKxDz6EJa6+p0byJsjjK3v7yIxLOAnJEtw1X
nMkoaLAc9xCH8VM/GMuE46G302xnVXjTkSgWbdrBOwucLje9SVhVQxDHIY6pV8bi5BiJ2OPqV1qg
RyQUv0FnpdtqwumoC8gNE3dZwI/GsrFfVU7NCbZ8gQWMcFs18StwmbZMfnhSfdsffRWsZOS4yMjD
eVPYGLe4g1Of/nzhDRgB3rCOBTikdEndaCN0fY5xzNPCIuLPIC6N/rU6hTVfpDUnCGermr0jKZgs
W8tdxwdrh8XzeWq76mSqvJ3Xf/4xdZdIodKcVxISZ9Oahn0i6pTSsy87FEyQhlTyVzY5jzrpmxNh
v//4Mi3/Wsy8rNpHetOlxrj3ovw2A6xZY7OEw/PUMA2DSyuPwA0bhtJb14SbsAxhnQJrZGDt04+l
/vR7DCZ7G8bLIrukP9cEZidMMztBf1v2u7SuznJ+jKZvYAOyqBN9jYL4JEgVrAsmpmPS3s/SvEsZ
s8xORThivgOTObtQIypzezxIV4X1ZZTujR83N3DZt3M7XzrJ7NWbqmMd2i+Ro1Y69bBqLaCoIChW
Qykvnn6PpbyJxgDXQPWrD5MfQ7L6JpAFx+mcXJ/qYM9xtTXeHad7A1vi8yw4SDMC0clp2ZHfxCgb
icU6H4OHwa4402l7q/BY4PS8L+hoAz6kUog3PtIwN7ximR0w6r2grXzig+cwdUqem2YxF0ujF/Cs
vWOTRq9qg28buRxJKSEEpWh2CL+x54MVC9FEYZwkTHxpJH2y0MvWyOFzsXSIBCsEDIethOwDcPCR
HzwDv5syL8ttqt0vn0Z6zOe1Y956WNXzncz7tunOnYHyRVM6riLfOYiB/E2TA0dk1Rpwk729vua5
eS+6HD/ZyjrmIXUUaooPUekDURM4Kor8CMtCOwO0NoqncoSQ7ylXGaW9OtyZaGGOXelEq094ppco
5BWnFl2y7fhf5mDulbNnIo2qnWGcWcd3RswFVygeAMvWTBdERiTRU1eM923NG8/UHDzVqFGPKIlu
jZbdYyVsB2h87Tg/sof5CrKSQ9OC1zUT7IxlXt7Chb5lKYKdlIEITuKSaIk85yfnXWx3HxcoNlTh
HZoJuiTUyzePmXU7Ov8OfATTYaauWFP+4qN5N4blIVThAwAb+0tBQ8rQi6HZU1fLb4R+L4iuMTHQ
1UqzN5mD+g2RzLKGe64KCtlMnRwRPmkGlctvLtzprhDeKkiiU1ETdh4vk1JS6/BV3whbXzy35SL3
YaiOmaieCSy92r33jdHwy5z5m3JkF0FHx0eypw2w2uyeBKJL6lZsSooSvhFv13C4thxxeW2zd6wv
06AcRHacz15+b2Tdbu79rznnhvMYCcT4ZxKbV0PO4c4M0l1XYFyZ6HdYLV+DFhwr7U6ofxsuFzw6
lf9VaoqBWQLyx1SkLTuBwh4vnon4ti83/Zg8ByBWXH3t2mnHA8PcS1ESLzUZy2S6O6o0iteyZuxA
KOG0gPc9+F7dOd9BlX+QgPZQ8mtFkv/qmdWIgET6IuSfp/seZFZQ52u2n5P6nRiGZP2XIOx0yhOm
vbDs55qcC4Se3saQWpFHCTRot/N93Bkv8nXIy98j4oEmDx4mo75IhgKV0heaZxjRNQfhbVvF0aU2
xS4rOQv81pq3OrQ432V39XN1acPhl2cn54TjBKtOgAWEMaZHU8r+z0l43HvRXwM+gUVRX5vUZ2tl
J8/M+vbT6LwwO0oSijtKXFVAzI9A+5OarqS0RmsPNy5tGQ/pkJ5ywWHY8XMc5RzQ4rG2nZL0sWgF
8nP0rxPuFbGNt1cN0x6apN2NyaIm8rEemKQX7lozlKs5/PBqlpXxQBBsSCkUVPiJCTB18pq/0i4/
YuWrwUUz6v1NQiVYQwzFCaW0JwOGxv4az0HMsTBP3aJBOMFlQh9O9TMxL94qy9+ymETWgDvCG/hb
xNACi5++byCBIUxvAtTubq2oesh9yONG3mgHP/oBBT0/NMZXUW5eGkudu9CjKEqxLW7LIzkbyPf8
YeYaUzt6sdeqGG/d3IJtKqqTS6orf+3vVlk/w8x8w9Fgk4Z4YKp+ZZZxtNFmtfa08vTwQlzKXTnO
l7k1X4xpuLDkXfUci/ueom0FpJusJFJq2tundEYogtadeS9QQoQVm2XvisA/sfz9mCYyFrr7BjdZ
t3RS4uDzAx85RovFxmPMjO39wfbKA8Zc/NBaRzOklIa7dVw9cKlxGMGUAas57f3QAJUO6patP805
ZS1QSucYhMu10ZaDm2/CJeo2/neo6ldvECd/5FFNTAvz9Kb/DLPyzQka9OfNYxazPlPe5yT5NsYk
CF9HhkPUH7trWgZsn/KNvXzjMfYfDDVwzzZH3fMLgFyIPML5u+OJNQD3O6m7o+VcVAuNIHR3DUL8
BMFcXYNX37szCRuc7Gof9TNatZYPUh0+DPVnRIom4nIwq0UQYIjsDmd6NjRxykAmXHMqQ502HCvc
ELwDRfRRWkjgGIHDr+LSzgDfuTE5kVojfU4C8+joz6RXyEb4bz7Z2szEliPHS368jDNnTPmIVM3n
RCoSvnIZVbSGFfNuSslv61qT6Aj8gTJos8E9WJZ6lA1LqzkfAaqtQ2O5u9A1zk0JatwH0wsZByYF
V3BKq3zfgODaS/SkK+W5j2DPeg8PoSh86F2OCC8IX4xs7G+NIr1pApDHsupvs2KSO8yK2d4rpN/9
o2PwThluQ3pB85BF5iUSDAWRG107X35lffFhTThgtP57V9CuRNp5D81flWRo4PjM1esgB+blkkyj
CQ4Vfh8dEseZOUBtF0Ru9uVpLII39pUezoimXrXTrzAyjSO2hc+sIu5sLLUJJcwIQkjGb5ySbxM/
pbEfmm2l/R9vskzS9ojg0FialCEZQVYUbSir3zCgZxeI4eTU54w3IuhSm9SAoL8hhsiiGWvf8q5D
MfCd1h+5TZ87B/4nSQyaCV0GXOLgfV1yKma4zzkZes5uMAz23TUu/HE37z2frsEBemV3A/lOUQv/
bFUDoY6MjGISkcbpwTOL62C102rAaN4Pc0qAFkeKgR937jC/yxL7rc4MRJAWDpfWex5wq6SI6Y9x
I/YulQsSgncL29STkzo7Rt9o5ssQk9NRdmvRwRbglr4N0vKghYh+9ERmFula0m4/pspajrRnPAy+
Td2++V35jNbNXBXCfJV8ZDHKme49ZZ3HSZqPzoBxp0tcxTw+4LdtUUxnPwJvn7UeneCgxqPR5Eh5
Kth0x3Kv5VoHDfIaQdGBN6a7GgmW2Lo1jZXkSuPEpdAfse0xew8aBFMHkKL8twdDu+8UBmlo+4zM
vosrC2d1ir4i0hIINNropr2TPXQi6Rnhtk6Gs1MYXJ8OIJSReLxrKW6F2bTu5YD8NdhKlkEM0rnD
+4Gr3skwrJinbW82xgPg1CYY1RXoAl7cDS/zMJxHh1s1KiA4ZidR96zSnpkNPQSgj9olZbpLoUcl
WLGfP7fuY+r2n0AU1l06dKRpBN0utJzkHM78tAlnmY+J+Sgrb19GlvXaZacqNcyDbYmPHunyIUvK
GwQU8ZreA7KPTdJUjvIm78Lf8bydOT82qoH8YcJubut6vO/l/OxlNAVosy6aPIKVLpfQMtRoKvsJ
k8q4KE9s27Z3H3Abu88micGl6nxU1t+hm5V8cFEJNi4u+dUtCeK4XNR0Xq1zg4lBDL6obhKIH51M
yUnhWx8vOocW/pbFIbY9M+5ZxzRZOz3FZp/9NGP3Yyy4c98Hp8yx0l0bo0tTVrMpsf5hGH9bcdQ3
Et0bdrtXk9q41ryD6Gu7/DWZzf7MbcODvwicVYvTP1Ykrw3HceaSAGeyMLVJiCkJ003jjrk1IVCc
7O7dPOKwj2rSP46LErPJhsuQYDBsl1FJ8ciMZbAht0rjKoSBMosCoABaZ4y+UW73S3jJVxVjf7+8
qiaj3I5Z28dhy1olnjdVCEGnwoJmFcdW685jo6PtkqfX8rGkKOTedIpby7zj/TU2cCLxLoW4EQqx
TVBjpm/Jm9hM2MTZ8PpWfua5vnMSDggXV/qDXaXcEw01I3uy4iw4K2yTmrAdgnfIsq8QDQ+U/6Nv
W/lVR5cADRBEmIVdTA31Jt2Q+VQW40dCfkZslPsp1N9x6JyJbMNGTVnFkn0M3GU/B1Dkizkp9Y5P
7oYODzSgj1FekvbS5Lh+tQ+DQYFoDQO0QmgeyG/czlOSHxvSfNfplNebOKzqc8gQzdz5YUPfVIoX
yEX54AYCdAu8l8f0OfA1PJJZ5xezbGrk7clnkU/fbsaPlwLiVJn1xMKTkrqaq002ygrVmqE2Zs3z
30ftTyFV8GgRYgkh/DmQ97TJW/aYACZ0xwP1wwDCJQ0/4QwlB89kYIEoiFsnxVHEQQn4SN5rb0f4
EnD9I4lQO2bKz5lFf2ANrbc3K/LO01h2hyKNxwvuREScwCytFTIEKv5yAHXwkzsf+IMRwQJZx7TE
O3/gtY4B8ztnSK1NVz1Uungwh/DeD6zu9OcLfspPrrLMg/WduJxqLRgAqE4Ml1QoGPHB2Qt4JDJ6
RlxvmjbbCtZD60z4ZL0wz3Od9iRnDIYzP1s27IRC2LekmzUnEtWeCjckgyEkwSfzH4iLTU/ZiAJq
yH2gYDwXqA5DRf5Kc9vA+R9wIldHYync22n8EFY5PdP4Hmf9x8dnuIx5EzyEiRsdZo9njWXXk2im
15xYikseXy13FBxcHWiUKBmGQrj17CXBPpgJWA+BKuSudaJkmzAyi9m0nSN4K67UftjXgxhJarLq
G0STJj08wY4OSKFMTRv0LbPPg0x/6YaVrUk7hDCbcDAXVGSfh/EyHuPJre3EWE3FHO4gHOegvZnw
OSTqWZ2n5Yus8wiLBPhW3Vr+rR6agKMsPvpj253//FLQ+bNgsJDAOCET2AzdxHwOEQzDxBETmnO4
IK9OWL93ZBxNadTvubDMVUJG7zZbdumThZpsCGYqChekqw44b+slXG0ZcXQt5jpefyHErgFO8raT
wdRuwk+ALCoW+BOBYPgYHEM5tjcEFa9cp6tYdeALjyLrHOTDpwcMRXsTtCe/au9ai7GhL/H0UFZM
o5wnO5WJ1xg56i2koMkYpXoZhq5gMp49waUNm7YvP1FJuqvkXjKQ2GjmvQd31oy5PX/t9e14RBw7
3wZCvI6Te5e1wXRL/ITi5MeNmSXtThiLW3BY1htRAXpFRfziBjJj/LQDR3nXfkusTzkEu0GvpIKo
aqwk3/ul+RoSueTHCv+8Srpr+swaR5SVws2XSwtNBUPcUxiy0zB1V5L0hsvP2Njy0JCRVuuuOauG
OdvoZNuSKCWCUFgq1fVLZ4U2um9ARLDTTQOwtI6QXgZ19OzWA7K5ijlZVjrL9ZHOyOK97B158Xst
jfoh9pjbjKp6B3F0KeL2sp5YG1Hf6qT098lo3MH3ii8pykfFPC2oS3JSbCwGQ9q+WSa7pMGVdU7F
BCqn8hERA780Twdjgn70Y5jjYowQU1eonoK6StH/1a9S6YKOImU2V7w7yvuVRJir9FN5tOx5uhHJ
vHUqoqUmSyCtCpsdnmv1qpLJbdTiPRd0IZ04w2yTc+GNG2PiYs3nvdka05s3QpB3S1iGwHKMP6Ya
82o31o2sva+6MbqXkgw2A/7hDsqGZtvBcluqbRZX3aHOlXODcpr2j3z5F7je/ByPCLEzd663rpe7
IDwNhtX09lThPO2i69dS++ZR+KW3ES7Pi1nYm6qhU+QteKZlYtlJAMwUheKQd8UdKVpMxe9blPcb
zAT9O0MwXWosckgSh7ztMTn7pMAHju7v45EdvekdlDHPLM2Sr5byg6scWX26pKYHOjt7y1IxJSjL
CmmDa0NfMwuEg/YFlVQw3pAN+MwNhyAotZ1dMkbbPIu/ufTM1za8Wj3PbIlwe1cGi4u+XeFmNqKZ
IF8gwtIC/wRlfoEyqQcaIaRYU3Bu1zbo8clhv3nT+eWumavmeQ76l6AIm6uLCwSy1QQzJ/ts0ag+
D4ATy+x0PsBim0PR3BttypCm17ChpT5GhhFSiUJB9WF4aAkAa8ViwVlnIz5wYAdZop8TLBJ8KWBt
rSG5bZ1vFTG2r3z70ApM+vyqhLiYLk0Oda/ZE6IjjcOd3iwM6G5S6oSPK4+VZ1KTdn84dHcgRgiZ
wByOCH1Zx0XtzBhDjeiUUFgZwMc7loHRdoh7+6YffP9gZQOgRW7jjdB2H27CQCxwk73VM8Jo05h0
Vg+UpuNQ9OfonCl3TQ4RIQO5pl1FzjS71kNN2Dntl/XREgVmdzi4teltP9jLj2GxRG4ZNyWjjy6D
WY8/uZrqbiZTKsVVgksP6cnRKG1kmzHSxPyR1Aj7Mi9f2g5wzreHcu+lT5ZdrUfGGxvDU8WOu91j
W7gvnbhA9RWBCWs4r6FPlikgIwFHkfozWtgUMa+2UhTSw7i3Z4+GvWdilDXit3Y9MsMKdvQBvJhq
8GsMXFtt89Z7tEemW3DO52TCOqAMrWlrFyB7zVgdQ1O/eLK7tCn1guHVSymqrFVlZzcEXgYr2wbJ
wLjDWhcdgp6yb+1j1NUnm8i5tadTAxByRZ4tH3mCBXemiUsBzrErVHI1vhAuzUAz7okstO4IO7/V
BndHJfvwHh+L7CD8Do8brfaScckmMKSz4tbGudGA4fUNsvWShoCnbiolM9ZFp2giZMFPA5g+fQ80
qvESDmBlF1bD9UXzwMdO7DGJX4+eU52KnGDLZLDODYahF4123yC/nvYOhmSoySVy5/5dD7l1xYDg
ge+qryFa9g30BkMx7uzNIlsUIXMyJNuLqwCSYtRldhiy56SAJFLZEinL6kFDLzvNGa3le6LjFjFZ
9lMqbC0cXJ0IE8ZllGX/TgplgscsaaBgx13TEz3kHFs9/aDdCdbONLF8tuSpczihk8bdOwbTXitt
GR0xB4J6XgKZJgd5iSwPQTeTPcH6U8MT7T38GDahHR81WuINxswvjlLiQPhE/9C3dQbcZIZHT1Oh
dlnFnA9bvJ0bG79lpOJtn+E4GRqDfzKqRQwY4zcZZT80MNwNrnQvusWKoouS6xQW7nvRXUPXhoAQ
GYOGsP6WLEQPSpbiLtfzl4eaB9QQXHfWeBH1vvHbY7e0CUMKzyws2L12yanpwfYdipoz8//hNHfu
Zyy8lI81nLoxDsskqoW2ZxUlq6MoSqxbx9DetF3yxLyAc8mPTlRy4drXvHuBzZtGuup47wbV7z6b
P6Ip3g1RgJsR2Is51fFxaLoHnlAAfHzEmncyOrHlhc8mK9Biyt+06mQsX5xoZsb/599Vk+HgKLzy
2s4+2dlJSQnlFghT+RJ5HTtQ14QutvGVZIgU32lTHaxhHk4+5cWp6wqSlwCckaitGM0ex+kyVxy6
VRmErINo56cuMpCH1HIXAEAzrs0E0xrwCXM7eZTBRUJuoO+mH2ALgPjodDIoTvb9BfGk2x6i6SzZ
iOfCeRDjwrVWyUEW7MfNMXNO1IFnVVIZ2XP+e/aRj8xj8zooiD9GJgTVugbdqv9dQbMPpQUcO0PJ
CmfciDCOd5FxGqHo16nhqhsdLWKcYCw3iJZzlODlZ2WEKSaAzQ2z4AvijuWTWvS0lNw0cc+QbWgn
LB+IQtEEEzLiCJyXzLB3OQ5IVgqw7lpkkhCLHtaKFzDkL3UQm5sZYyDbL4pzE+PgZfdEjstO7+F4
Nwwg2U1M/jeWRKeMZYVdOQLbTQb4PkGHbc+oMgFjX88qZYGce++D1yMuM4sfVYffiF+7dViyh6OW
e+5K5fEk1iZ7KJLRGzvcO2YX3SgX248W04gqZWGXRcNJQZqsqEVZl8cZRVg8BzfDpDcs6wyOjO7G
AxTf6sycT51tTOvMxFUFx4DdZHaswO35xTAsfLlGiMSmWGwqBzzXZjvIV4ryA/lADwz10AmQzwkd
IJRXz7pNwMxwYw5TbB5Ni0t01hArqn6Wfmuc/BYE2ulPCRQKO8zk90SuexahxSG+DFu1ZKPywt3B
0BzLtFuVpS735VICGw5YQdcS5+rKCMrhtdd9cJ4eEaSY96Gy/PsmNb/yQsUIe50tvtHzOVXOCdI8
ecLKTaLIxLNGV3gnjzF9QDu1t6jQ7JU5XrKhDA6RiqqnzCMso3UHcPPYZaXPuXZtRBJfEwfYerKR
gqSRJFfOi+9kRUJ9O/p7/AcJ2mRRnbkfjVncZ7m4q6BT12yDdmNOZqsW03WkeIvRdF5tRPdPIJAb
qdvkgnfsNnAqBVZibeo5RSYYI2UKBI58Dmcw1C03t0NuaVdzdwUT5pZ+H+/Z1Z7IQLirtLJOra2+
I47KTebE3XoE9JxHnKeYs+PX6zOI7QA4EIkl+9EfTVT9VYD0K6oPHaTaasC/fhu4dfHcDemLHcWY
i5mev5ua1nvBcA6ze+eT2YBC8gobMZhb+ksPlwwmAl1dv7o/SZ9kLJQoybtGITiNG/OEKlI3wfzL
sf3xK1RowsMYXSKu2u3OEkhC8DegXCZOu2FKvMMWatpZBWhnz323Mf1DFk8hxIBcd3jdXqo0fYWE
Y6MOcUp7QREi6vBWZq55Tqf4y5miz6ZP8xufgd0m0zW6a4bsivOgLZ6COHIekdkY51iC3o9mlD1N
ra7ANlEtZdxcbS68ZxJmUD5Xyc7up7dWRjx4da02s6N3XmeTyNSJQ2nKcddbgr5JleIprCN2Zg6m
Kwv53+OWgyMVUwsoSpxgsj0HbnqrGHmwpQhxAMe8tpdc+INNERLxJjnuq4icF2mN7mGcknsCn59k
H2SvkV1Mh3Epv0OBONnMygMHLUt+p73GbvE44kuioOUI4pbBWoie2o08njwe7gqdymMuY7WeTd+4
xRwSfwAsG5zqR9Ad0MfQQjkO7ksJWbSEANP0On8ku8JDFJFNz07Zj3dhgs1AbBd3wmqMDXcbLAeO
gxvC/XYpSCv0nr6pDePE6VuuFTGNG+j38aakHRETMgaXDmTrRv1vXY/zIR1jD1GwZ2/AbkfA3cbd
4S4Sw7AO4g2vylM6BA/ayb2bwWRBV6TZmxlg+NsZh1Gw3gn6etjWgl5ZOS4OE7Wwztb0DiVvM7PC
By2fE16Bewx1Wl2zgk8h3gqWBGV3HKg6r2aMl1UUJtaU0F/m6R2KtB4rPfp2YArAneycH/BLGW6H
CAdiv+R2Mesbc0Ae5Xm43Ni1tn6J1HygmJ+f2zFcLDrird307TYJguktlu1j1bPQJ/DIBX/FgMPQ
ZnRmE1ztlGfqZz90sX40mm1vl/MW09qIPc/wW3CJQm6Nd20kUDoHuXpMpz3mGgizWRw+TkLw48Jz
7RRaA8miStk8cp24L0LirRC/zjdRitGUUT9naaK//Qb8TxS59aJVi62SPdZ3yO6mA04BjKNbF0Fz
2Hl3aYRAjDFA9ZniKFXAeX6HevyoGIy+5AQLRwGz49Eay7uqc4Y9oQDy7FRzgV8/dvB9VQ0X4V8I
A+1PurADolT19IFy5WRliXruQIpXfq3dcys8uXe9CvlErxtSNqTY97Ht0A+34xOsQLIeWa2fyxAd
HKM2hi4OnImReuyStS2PtbxqWWBCLHWyr1VHpW0QH5xp76bNMEcD2xNcH/3w1BbEXHncR+9e1r43
c/7imQJXdad+b6m2rxbp58QPu5A5SFZsFfWfWbzisXU+1VixneDWOIXSGa9hYLwhcYif/r9T8P9V
ioxpmZIkij/vFuFK/wi1+UcEze1n8f2f/3H5rLv481+iiaz/9cf+9gn2zb9s17Yl420uGoSqRDP8
7RPsBX8FS5qMBxz6J7ron3yCzb9831vSZ4h7s6WQmAszFevi//wPYf6F2FNiD8x/sGxh/ls2wZb7
r1GUhm05nuOSt7K4B/9TOFiLRzEOdI2xty2rWYuliRn97ERZcyxrJiL1GL9rCjkD4tOZrHdLUvX4
xmNf6EszLswiOHKSfoUcXeteVO+WFZ3bYnxXDN3Xvv2ROFdBo71P+wdbeTh0WMUPcbpPhs3BMyNE
tZBVMzXdzEjdcFElfyFqkxawPL6twug4GqRpqDTeBUCIveZkwad3j8fRgNkANErN7GaEHKBMlZe5
VshvFpI9/wl4xVGVXOgtP9CRHGqHNflsPdntcvVYDMalbx4kK7guHTBEJSjPUm+sR77GznmfzOS7
D+LzhE0KsIr9mg7zoVcmfLT/K28QfoopBegdWRH0nEg+U7EGMV8dX8eGV9H6ktUMho0F5l6Opx6r
3HpibwyI4qpvACFA8ebUovs+6SjxoVPLnkt9jnb4BmB8gG3SKgIh0JgfU9UMt+aiI/ILCmQMx34n
CfZ0DU7GqB7Rf8yzsQmxXwDGXpUFJ4GLB+1qkN2DP1fBKpO3gZFZR5mJvWF68XOGHzFn5DsDOBbU
yI9yT92WiUlhU2YZWgMWRRN2g4eKKiCCKViPZvcE0U8ge2BjgUFIsdg33tzuqaPGC4VncmBBsWe8
1W+mAHOiOVLub1RXS8DKF0NEH9WIg8U9I6JoFMYhYNi7SQZkW7V5H7Tw6DX5Iii2IsW6vIHaW94b
Bq3NwWF4FpMNJ7GKrrZDSkrLv3+23SRfCqurn+5fo6z+xFN9VXhkJOzh/8dTVfC///23/EsW1v8j
4Vd/nz88zv/nBKzzZ5+oJPtnY/N/HFv8sb+PLc//y/O9JU3ecSzHlIt7+D+OLf8vx5Wm4/2J23ap
1/7b3tz+i1hlwaHJiRf8nZ31P48t6y+UngEnHX/QIaDb/7di1WwOwH8KvPnvY2v59X86tkIvBdRr
KbaZLd60cmYpZ7D0jof8Vzbk+8iWezZ/K5DXdZLgtsispJfFCa3aMfZjE/NdHPAiu7IOXm4nm5I8
F4JErRI7Ytg4ioIzWwAa/sLeIs8HZe2vKvYvHkPErDGe0J0VNxb6GgrPO22UE7m9CMwc9rz+o+3G
v0eJLsBF9+07LbVN+YWV4zEKmHJDAFUX3rhbabWXLiVnuvBVw/gxBSOKm10kvHPac77M2HFv6NzS
DeZW+IUy2I3znAAP5vdt1H4b+BIGud6HbOr9OkNfXWNIo7vXIZrvwv8i78x241aydP0qhb6nm/Nw
0TecmYOUGi37hpAsi/PMZJL59Oej7b3LVlsWqoBz0AeNwkZJspQkgxErVqz1Dwudk/QZnJBDaVf2
RBHpOnQQxvwBr8zjUAXn2nw4pfAhjTn7mEmXnaLB9jxOj1hsSmBi7npVftZy5K00zLEl8ewtdJst
JBhvi8qUOb0X4mYGu7nQb/GwsUTYoEZX11zGz1I2iVE2NpK3yKf7qsXTFQDxRte19sFYAO/MFYrA
Y9X3nyeQAZwrFhSo+97wjKxhQ9E1vXbiBDYtm5Hs5TFHZDiMyC1I58E8nKkzXhz1jl+UBiy/TjCD
gbNk3anbHs8kgwuAt7uK1s2d3lCNlBpxV55KDH1Oxyb4Xx86aEGqmsZyfjtyoOT03PzjP3FkLL4O
aVZhav7dki96/q//+PvvfzgkKOuaVyTLUjG9wGn7byc9bPA+IBIoySLepFh+qYSdH86MikEIUQxU
Kb9bNq4OcX+FEP6JvFsFtCnKmrJad//lIfjDAI0I/D1R+/H9P+pjdWgQBx/+6z+k1Wntn44cBkZ+
qHfJhCLRgLyEW8KvkUQWLZyptbK5SqqXXL1bmTY9gAjDMGDx1SBhYb+lrWOAuEohZNSAjX8aud/d
Ad4Rf7yDV6ZdKZA+AL3cAfLTlE5me6gTF4U297RfIpwHcIi+yo6fKyBaow5TWHj+fzuFf3EcfXMb
/R+4R1rk4bLxRyeQm6918Vgc/xEN5WP9PPynmz02y3F8zP5xdayfH38xBfn7437Me1n9oOmyJEI5
llQTs5e/tk7SdfZOQ1F0VV5PAuum+pcjqfbBknFvsyhtG3ggKtzdj3kvax8MFpEpyiwV3cQZ8V+Z
9xwifpl2f2+dr/1A6PerRjblyj6Psi0p6AVN7lCxW7QrbXMvb9Zv1QvzQvdgGk4+RljhspFu4ARJ
l/FVdjH5sVfvl49LGHuzX3kwdoJsIzsURDf5rngsI7xxFRpbi91GanDc5l7izr7uSH7skFu6tD43
U1R4U6g6R76eXdw53OIayTuvC+Zt6kBCDrstTuKO4E1bxU0jIQQH5EphFqKy7o0+fJFNFxRB7i6e
4Dehvmlvkg3ppVtckJMiy7KnNBm1futrfnWRXCAeTV3RHUPIP3uYCUBYzF2xh/BwIW+MSz3oLpZ9
6uqR6sIOvsiiKYSZFw4BcBMPuYGNuWmu4oNwUd4UG+ui2YPc3oxh76GhyHOiVe4hCBNg0QpNmbqL
Xe3TS6iNMTiI3C7u6McBv5yfcBWKoLZ6OR+r+IP9NfIQxvJv4eU6UgCr04M09KI7jKvfhvq321A9
KeQT3C5AQS9U7SYafI8S8m7eoOcRFB667TzZMajd1D/5XXT2lADOmisFfah/6reDiyCKo7vKptgZ
HoXBAMZScDrU4cRfna6rq9RHp/TqCO0hMv30CssUpwiqDThWHN8cUIrB4k4OjXq8H9JNvjF95UXa
FIfiWf5ifeacwH0MLpisWwcSu4sAvYP62WbYnXz9EiVRH7aoVwRtKPp0YMPjzriKL5cdbQtX9EUX
ErBNleQyv8Y14vl8j2RlM9nJ5MhrDuf0F7CLPe1CubD2Q1TctHe110Xzi+hDOI4o7vEh2SHdojIc
IsgVUdP1JA/4317da24ZxEqUInmo2tmNcTCinqtZThZQWPPPxaHeZK7m5kHmih/VkM7r9vRRiCoX
IBA3C2PrS8bXCDmF6jXAu+gYYr6AJg4mZNfSgZkYxB6G117HOhH52fNxW95Jh+yJ9cNv5ldGtOCT
aOsbNaAndlnc5Psc4S9MxvbN1rzO93Sign4HSndTb9TtsP3zBqMYb2TJMvvrz1nyCTVshP8AfwBP
oY3PKhxdOoTOEKLvYLfcQ+++vIxB5husyjJqI4jVHi0xZ3SFWyXCLt6rHtMDhzRHtFEZ808eRGin
sO/xovFp7zgwTT1kqLJQcvuIFeYXITk1ysJfkOrzmEVO6lK7dBXf8AvP5H0rzPIRz5RNFYBN43+Q
vRzTrYI5bK60rRQKnu4mQRJkQfYVxERpbDTKAV/PT6BEw3FbBMWdSWIYZsFy2YZUdKmPOtP2WnAM
R7hX3Z6fIZj5KfUpKG8RMnBit7kzPyV7OZIukmxnMpf2+iUTMkoi+fZ8rV0b3uBPG2MPAyqJpk2y
K7fnC/givnqpBUpzMPltRMsduoR7pOIciek9r+vBnxxMXPn5Czgv5/FTaX+piQr0rOzFxtHSEzej
q9jPLzl/f3JZk/wu3VQndxAXdPkkD4L+5rTLwylAkmNvXsDJ9WdX80G1Q7p3Tx4KXU7mrx250GI+
CtvkIzPObZ1H3SbPdgAX2+vNPRPDd2rAS9kL23p39if36ME19o5b61A6Gt8VF2d/9E3PvFZRdQgs
poMcyAEiSm7mFm7pIazkaHYdId26Wa9b7pen5BLqHRBZPDsdCKE+rezQiroQFbMgCUVvdmHcOGCw
L0YM5gBse717clRH2hYe7pZ25hf+ycYSwl+CI1vN4NGct4/2S8KOAGbRA+rl1hFaZQATbSvK+a0u
FK+7EDncW+NT4mKbYmcPPZ+OoF0ksANR7+DuGg/cmhtfG9HRVmw5EMKWD0k37R1cXOfPy4jj7rpe
/pkr/nPLXDO4n06bJyMrZEUxxX3nwTZmK2ucIRDs0e1CAOIC74SGiw+Y0uEJGMqjY+xS3kTNXjUz
FJYruDc4LvlHT+PLjNG472xwOV5lP9eIdhztxkbZNaALZBtuG5SbJTxucQBhyU3+umThPbmz+9kM
ONj6bM22YOd+4uFlyxxDGPpkr9Nm3ST5BxeEmjOwuU78Ndqsfh+ZG7quAehWQnnslSxh8fNxA9WJ
DxxCnTkG9eFi9inxOzjtup038L8jNPqtGRw9xaZJ9O0HxeM6n4cQtVe+F50+Kq5VPggKRWgxJUDj
BXkEwoaHXT+886QoZ7KM7vcHyUkUsK0iGKSu6SIOzKyEJROoe4BLDqpX90eeTmb66DwMU+uCQWMT
V3yiF0/O2vCp+9/y+YwrErQOcpeeGMDhYzyxmPXAmHooOLjyhs9juJlTwqG8iz2qW9zS8sJrcVqX
BfgkQpO7weUnvRu2HXNHDc4uymoODRBHjxAZcaBAEjtnv+Z1oqPnWn7KmnVVAp8ZjLzbZZ3oruhN
7sLCWRxgBtz99zFDUYWXmfhwSEKEktgYNSYyLAwCp8ZUNqKaLWidyo1n8XdYeHCRmmeo0CjYUZZz
YzeO1sdZU6XRP26XkEjA21uYLQwQvyHY69RrwnXw6uj8YO5PG5owPvYcvsm7J58I4qDdpdGAiDMT
1QXcdbm+acNdQjRGmbCml/h9ALvXucHGlGeADWHXzgsMCZvyoZ0SFZBt/zYWmp1z0yWjsg7yyM3D
sGP2UGQgo2nx72HCcjuhvB0DPaSLza5Mj8uzQmFLDNoKh1M4hAvzeL0WFrd8DNQ2N/fSbxNTYqvA
jJMXBAMTbFtUEi7ZeDyDlbdOiXpHbArLdSYTXUSmWErwiL0+QLHQJe9waKs5g3d+OD+kUePRRksD
wlVI8bhnq8sDaqfELvRJSmaeyK7cPVkRTp++zJqVgzQ4hShhfJupKCIG8mbyhbD3Q+DDWysawjRY
l8PIr0A4tNHkYjtYSENSUl1CtCOEaTR+UQnD1m6NVbhQM6QyU3p91KNNxYkRhYnBJdAQIQTqzuIx
ogFL6gpR+Sv1gpjGu65caV+563i3LBs6TyHpr8un2XBUeCMKmwk5ko/eul0HENRtBKX5nYXnR9KZ
GXDivZwuEN4ilpgsZMAO0ZGVEBOLFO5qYqNgXZBGi4G5177oLF/xaglMtpjeWdz2UQgawhoKosSD
5v7EcqxIAyAWsLngWMyU7hlvpFJsw6dmRiJB/uqQtoWxW7utb/GcCdfGgcKz3MYlmXNKBhlpkM3k
ihvlW2yDd/ZtcUtErHXnWVcrqM41DIm8alaqo5B/IgPJI8A51ZgkCA4zph1CZ7GLwoMn+WPKMJLu
rLsetzLtKMu58EBtUMDX6XNzsQ51t9G40ZJhIHry7yj8kpKbQX4bk2K3l1XQkaigH0F86oLz9qzv
60vYYF/ncE0UUGP3gCWEfUjkYKnHAQohgXVhYUG75VTiIVgdFPtkg0lC7ksh325qv9oUm2TTBOWy
A1qaXs7bbj/sh68p2fLi40BqFw5JEISqO0QXgyzkXnzBbhzVFv1Vyy11TwFCj3a251RklzbASrLu
1s9CegL8FtmIC5nGzuzK6cmK1rRL4HzSOfjVOfSebfFZcBLODJbTemve0nq8IH/ZHy/mHfAj33RH
7+xZAX4z7hy26FLx8VRAOZXEkRI71kUbKsHZ60jZC0eM2q12Ed/Ssx35Qrwx7hAcXHoPiQEObqmP
flMV4I7raAHwAU4BdsawmC4Uq9uJYBKN2zhq7hhfJorqypfI9Qb1Vj6cMEtp7exOjWQyOOWz+ow7
8iELGB5+N79JuB39U/bVugDZf6gCML2oqIBIsjGcTpzkSvAgtoVVwBZJmrnmofRNNC8JsK/kOSsy
xYQfx5yXKgd7aefoxvaXMaQnZGsBP7Cx6bEP5KaP9SOe0yO+FLtsl9BRd46+EqBl5JHmhVQN1C5E
ISWLrM8a6nP82YN8E4uuxjzhi+aWXybnW1+vsB76SMNgqzOTTcawidZzmPXtvVl84ODnj+q8FT6T
njIBhWEHHthFTuUWtKocZX10DlK/cWo3/yQxH77MvMT4y8k9+bP3iGQQQQGgCQq/qIxyzHMMD8at
DeiNw1nL3B35DpE40tCJtBsrHhYVHGouAb+qAmbHmYvjpehagexLUsBPF8SXxxf4EOBkHIQYgfIm
t/KXKsqi3ksvzuAhXha/92Iut2a38Pdmjl8dV0CZwZa5AtLE613YVpCYoXAl+7rf+ett4G4LPM9O
nsvr8mJJAtVv2NzWtI4kiLAGyMxpQw6ie8NjthPWEx/tPBfIG9cSfYnfwXk6YM/hxTF3ncfRQd3Q
4eadddHAIuW/9QXkZKFrsr1ObrzqnLuXPFjz2XW41iMI7Btuh94VWzSa1R8FYpRuTxtsx2z4ROx5
3wKKnROAcPW0cwIS2TkHAZQv+H/Atew+BbuL5eIuSCa9ZnXCFrovObXkrTpILi4dbKPm+hwMOsfQ
oPZGbhb1bG4EYzaC/JoO4iZBqpt7pt/dQnvy0ZsM5qDn9s+eEKy/yfbrzJcaD6CG1oZ5dNtFjBeb
0skb7s9+QXpNH429N/emAM8xThtspMFafxmDdA3D3jrKHAEIyqQFMOHs5gX9GF/wWy6Ueyf2FhIX
mz/ghkmk/DQSN9lFHq05tmkwoLLNCUR1Zx4GMpzXfuWozQ6zHhcFsoo/59+qvKbZv0u/1xLuT+k3
MlFZtWA0sydJJdMEllVTWGJf957JUzydghF7CNKYHAB4AQaZFXB/akFUjohpKFaSPgFyJT9b09yz
m4TlYc235oiOAhUOzJjYFWjNksVpNt2Tu3gf7/udddlHsoepdiBR4bDIWAeHGhNJ9WmjUTMa7svb
xUvCMYrJkU+OTsQWif4UakL47vvSn7Z9WPMfVLp109iPWz1aI+LRN2+m9djGHU4f54+zfTDYhKpg
uMPj7nLYI0/3dd0GpNt1f6so3uDoGkp2wxYwXBnb2f6CEyKRHp03QpVlQ45n6yfOs9uhYUd00ELk
J5G+ZuvICMFY6zm5i6TYeqhc9xX4F1uBaCi55kZ/kUh8qR+57UjQzv2awaOwRJFu3VLOHCxPpKhc
36Fy4iw+XEzOGZBqOdWsmxIanj6evFwcqShytPhq9tfsRqPQQNZsy/cQItiQ1/Kd7LX+QCBbB4K9
NBAC3W9cSC/cYUryKa9mAAtvZGAbUdmdkYLZ1MrVoLPcbRx+yLb4S4xO2DIp0+NFGBwpEA2+fsOj
EwZiG6rPvXB1ZqEp3uwpm4yjvsauPYVszMFCvFQ8FgfnrMyHc87mP5P/9P6aRyLOTIa45ticFngG
AI2ONl5aB1BVH/Orqg1Ru0u9fH9iea9BBOpx4jgVSVjrZDXZneH27jonkQNwUXUQt8s28e9yMsVj
RB+BML3Y5dWMatmmXwNIuB5tOVyzZmF+cQQkwHgYOJFUHcl/1hRP8ToRdKXdbkoP5VVnTQxnBu4Y
sbUSS1qixprSIXi0VnJI6lpltx5KwBAQUolgaxzbxV/Ki+Rwcmdi0lpygNxIpIKi9d5pWXtrtb5q
Z1RFqxVlahr7+Kt0iatyY1OGWPO9O/H6fKMDkt7D2HXXRNYkNK6ppeTXB+HyRJV5/KRF2Y12aLZU
1a7OXzB4ujy9FBeGD3uItNPcmKQk6WVM/XjNHuJDsqlvpm27lQJlc35pqG9iPeacPZkq5+JnkU5i
OO44QJPGcDSOJlJiDnF+Hy6XJbmGfui3xt15Q33PHSI2TQ/UAVMk21W7gSPm/hObI7mkK14UBLyz
59UUXeSD/GncVDt2IRJamb0s9o8UOTtKE3o4RNYVbpwnlN/sLup8oJZb6xL7lfVEw3m1pvKmXMoX
w9aIOHp76wE/D6zwW8D8l7zd32zH/NK0+f8G1aDKeFH9tG24j+PjL0isoKFP84/w6wrWGH5uSv74
y++tGUX7YFq6KoJAkHQdg3bQUN9RDfyLRnMFqShRMSTRWps2f7UklQ+KopmSBRRCAb6g80d/tSTl
DzogCVk0NABZytrQedWC/GNLUuciP210hqxjLGNZGvgJekCqIa1L66cNz1qAG0J/R3VlgotUa1mg
LwrCNb2m21D6oYnXXtbTR+9HGhPHsnSo9O4h1Mfo+qWXvTioDr47bmPId2Z1vo9nc3XNUzjOC2CH
pPSqWfTRbk/yTplYMBMp9AjKUT+eL9IjoIqaE0qtqORWOXz3QjduRsYbgSFYI2qMTLtlIKlWB4g0
XyYzLSRTRA5h3C5TuW8s6n0QrTEMlcmMkvoK3uNetOIHU+5k3zploDib8Wqcp12JkrHRiZAQrTbV
/H7QzhsBisu2UFo013V0eMvSaHYYpmCNdTbjcduecV0E2hQjmYa0KkT5+YwCltaNXq+pUNQTTUs+
tmPR3RQNui92hirNVT7rpj8m4xBViDX0SC9qsWCf1GPl63X11VDRDp1zMok4RfOkKEmFx0wZeQHn
zMma/raHAeEAUFeifjn1TpOMOGd0o7rJZZTlW7Udt7OlzJc5emtBnS2jXRyl53Ll+VntFWIwdNHE
hbSrNDCbQiPQPkJ1CVUxp0U2ZNTg1frWqBfO7glWrUD8pxpkHdyer2V2Ck9tdwPp5CGeoYyZQMkG
1BTt2UokxDuBSaMzfoNnVYWK05mjutReYqD8qcdjvndgJonBeVkw9E42epaicNPrFkfmEce8pSkC
XR8e1QS1JmjvTz2KmjbUmq1gYdM0yDIAlxN0YvmMj/HpCNPQTo5zmA4JW2WuowZRoC2s55Q+UD4L
ukSsHLwFUQA45jnEjLjdWmpVs3kbxxvomcOtlE/uarzRwiTRO0Q6Ux3PD9Qzps4kirZQmhuRAhnC
+BfquJwPvS4rSORY1MA64el/fZBUJF1i030bvXHT9o9jufzV1P45TP742x8dbEn/oBrUtUVgq5Jh
rRCv72ESXeoPlqQYKj9b0RMyKfmPMMm/gPMARyGKkgmPX6O5/SNM6h9ohYOlhdkkWqT3pvIvhck1
kXh9HDAMQGm/RscCZxBTKZQusgTDbpTbCnCXwtJahd7OCRV4xenQXZZy5U7k259G6vD943/Gi/yu
a75elKf6OSTn4hEmj9Y20Uk3A/QL3EoaD8dFAqFtuRJ+wXNePJ367PDny0kr/OR3D/mqdXfU5LLs
C1WIEn3ZnhAPaZCnnc9KkPK9jO5ArLImBsnVtPg7pOlNSMxbj/hq16nSIyLNgkXrc5m2yVnb5idi
k84yj89Q+I2taHEeKc13LrfOzd8+4qtjHTLPiSYgExppRUz4E11ZQ1bg9BAnppvKw+G0IGrRPnQg
bIXk/t8c11fZaadUAsodrQWFM38yC91FQWTTQdrlmU0FVkRGY6P5mGWd/ecrvjWqr/BFJVSso4bU
TYQl6mM80bJRtW0makGBu1hTQRxE3gHR5PdG9dcc4nuvyjAUa72Pn3OHTFJBPIlWNB+PDdWYcEBQ
f4EGg5gG6ltoIlKQxP2ClZEfSZ5N9WpOHmDJfz4q+SGZOGn0GLTF6jsL543XDHbl1xsqkY/uT+pi
RgOyloXxYLbUtuL7QTb81TVZOpmuXuNK2BaHrlHfG4Z1nfz39aNYxq9Xlafzkp5HJle3XEonBW/Z
6k5MrW1Zcgw4UkR5GToTjggCA+qgoD2gY95hYsmqvPPe33zuV2Gqrsd+VJSzGRW5FFSy6uYLgjxo
TeoIf3UaaETs0GTIV8hp+PDv3hvv9fN/9+SvIlUD9tWAiofBc6fDUUbxvR2ujuaEYNi0XcbLGR1D
k1XcsoF3g3VXoWiXyDPsEpT8FosAI70zBG9NxVcxbOpqyVJKWYtQiHDXGHY+XizEk/wUY8sUB3L3
7uv+fbhEl/3X143XtS5AijGivDIuoaBulY64dSwOcd4cGtSU1xg2nbTDucnfCyXrZ/9uoF/Fr+KM
tgmu9EaENm6wSLLb1ea2aa3HSj1u007+FlOUheI0I2uhxAkH1RZU7Z3R/XYa+N31X4UyDOBGU+cI
E5GF3ekn1UXGx2+1Z5lprpm3VUYbjmmmpv1B0JYtGlVbjan374Q1UJi/DnhfCJYoIRITSQ3lElFx
TfOwri2DBmDJ+z2lFCm07zj9N3emtx7VfBXUjBY43Xgqdaxq1G28pA9KEqxxZMSZSnVRvtrWY3Iv
i8q2mbc6fnjnEdrGn5/0rYVsvgpg+lmY07OEDqRaSsEkHkZet9YnYTYgiIjLUzscoGFtV0WI99fO
77cNxXwVv0wLk0QRwkVUyBSaT/heiTPaCjShEW9XZ1q68IAxnHwvXr4xmc1X0UpMpFNaismCtez1
iXQGOSvE6wDiJAiAzE+xCZ0kk7c9YpXnrHdGsOAq2ql/HuI3Qpb5KmRVTY0HPYKK0ZmJ1E00HxDb
s3Giu8+W9unP13hzDr2KRtlyEq3uNM/fMjgUguEf4lsdy7aWZIdSA+FAiNhVE1rv+MkDmat678+X
fiMOkvb+siVj7YuiSqvnm8m0tp0quyIihIMlMF2Wbcv3R9bQny/15lO+CkpYQE2DovX5po5ay9qU
Q4+OaRrO2RGyYeIVwn7qy4MmMWd1eXtONlb0zpXfCMErwe3nxOOszAhlJQKdObU51Ej41jQQ15CQ
trT88narnreTdlU31+9c8K0p+yoEqb05Z7pYxVFXB0QdDaGWViN94ZXaTXOdUnwbsusU/7NznoQA
uv/NMTZeRaNcVaxSBawdkV3l3YNlJU+mgMENY7yGP2QYR729Xsy9CTUcipXNUn7n2m+EBeNVLDqm
iTghyRhHUtw9rccQ5OZdtIsPpxgEV2JsG7K8sVfeCQtvzNxvwMKfkklBSuVxOCPsXiOutZ6vJI4A
S3+ZWPO3SZsW76aJb0wf41UA6tOTgk/Gkd203wxa/SVGJQbXgDvkMgJSdhwIm411ujy+e6J7xQD4
O1M2XkWdUq+gVKPuGYn5KUDNzC1jVP6xU5JgqRvtQaRZSwyCeEZTYq52dRW+M3N/f/LhGP3rUpk0
cTG70TSj9gF/ka8U26DZlHSDPvb7uGK6/ptb14p1/3lNKpaQWXWHBZBgqoHZoJSaRRpqNkmybI8i
s6YztgaHoF5YneHfvewabH6TmRivghDWx72KQfCR5Bsv6jk0V+81Aax0SobN+fn8UuUx3jYCx8vz
BnzWO+P61nVfhSAEn5A3UCwpmigUCngDxadr0wKYk9ItkKRtRmobL8ZlzGhoOYCLBYHtd6791vx9
FY2oWJUm7ppy1CziIcUv3dRuMZRbVSrv8Pxh1yERp+yHRP8728obNQJlLc/8/HYLtUs6zeyaaJk9
6/J4UV6OH/E5q+9Jed8bU/mNvflbrfqnEHBO8cmcUBiOFKxRERGPy00p39biJwYVdSc4AzNAPwRu
pgQw73IYLA1qKX0RXbCxUzvOkVgjt0XrGzWUdsxcS1Z2BMaLqtO9qxTTlHdewLpsfzPpVq70z6Mh
oBjYFbMoR8c1JyMMwqZAt5WuuPx5tTJoEDsa+s8Zpl/fDgNje6gyGRlUJA/ePfK8lSyuTYKf70I6
VVZSCoscqZZoG6PlntBBMbBxsvUpPxiN6UrwXiuO2SZfZ+KP+fe/uekjGZBJf5oE/63pQ0b2CAut
/1HQ/Lme+eNvf9QzVf2DZom0fnRRpwqiEB9+1DNV7QOlEqg6moVBoKISkX/UM1VYPBJcHcPg3w0Y
/LzRH/VMVfmg8yGSCU1HW1n68r9Sz6S988vMNSD+KNZ6YFNFKLcQh16FLwxYdFmQ8v5Om/JrpY9E
S3sYZYQo08QAqJCXX3QtfxKseXAt5ONTNUvdpTCQghaBIGEh1gRiiqkAAhVqbt0MKRmRKsA9UFBG
r+NxIy0T1i7a7JxU8+yVtWraKF/cjF199pN8etRK6zOXEd0JdMQZZ+haqDvY5R2AoAnF1rTbyUMV
0R8DFtPhXknOh6rH3DuC1EVHGlZHOlKhUGJIcZKWL1WVLAGePHdSj3KgNWCeKo2GXw51izQAzDYF
2HayJLtaP14JCSKgGNE46Axb3PNnCr2lmwzq1WLmuAtJxeP6X0t36FTD1s2VYbLbVed3wI6y0i3w
GclFNfG7ld6m7ky51kGgmmLHx1pShqAyUIQWh2o3xclin/oWgeoz7PkcrRUp766xnLmtredUqukf
N+n2PHSwU9qPkqX7GF891ucvVlJ/7gaoKUcT7ESKM9HEp7TGuQwNs3ySFgXC/adkyAM8eX0rjVc3
IZxje04XdbWzYhTj0g5TgqHyzeaMzsf5Cdls7L+7m6NFs1s0Bxs/SdE7olSoz6gBTULz2UDCyj72
Jfby46qqrT73TaEhWQ1KTm8xvh+o4inVADG4U7E9qvCFNIsXGS8m7ELODnqwbpWrE8zC5lmoOnwT
tOJJVbBohu2LPmdzkxjTfm6HDiPkkaOXnF1WKiQCKPP0j/KnGH195G0fudhTViHHc2wpI7ak1b1x
bUw6CLrCCOvhSmqK1Um1VQNxxIXxpOFoYpxiR8JYOeqBsamJ5KfZJIW4vGK4qClnuJX5S5mK91iS
pmaPzOMEyYRDxKRO9+g+PyVyjl/VefkoS3WFkg+zr5vY4TS9UnHzAtRhQfgqOuaaPh/a7rM48oOh
XD0Bzc+FnO6RVkRBrvoi9Chr9w85tblv/46ruYdcW3Ra+pt6SdBgH1tM3vnrdJSfk+l6ucfCETug
SfgiZRI+pnN/jZohE2rciyNOZ9Zghuc2fT5KAmJbdq7Bd8bYFO1X/XY1OhNQk6cTWn5GfA5thlVi
U0PU0V/kAa1GQfQGTLmWETnyfDw9a3p59mtBvc9UTLMsmr7YNmH9gdUAWr0Lbo/mhTEoOPfESGVm
A6i6vnhGU+tK7bArrjBm7NCxcZL2cDzjYj4lzQ6r5Ht5vm77CcuUIn+JVWFTLMxIlEpvBP3Ssgp4
b7pIe3l5qMTmUKwOkZX8qZSxqdJXYTqjTMOTrD7NbJau3qDSPgE97XkzErqiirSLSzkP23tpRtvz
rCkT7UsDXrwMbxV/5FkZ9rS7AaqjDIRqxYSCamtxNMK3E/XmBu6bmgyBNnATcq2AlFqQcNTUkudE
D9HAaQzxze1waj8j4ZQHen1aQrFTtrNkHT116JFjygc3Ox8fUO0J5Awtp7OlhImGk12x+K2kg+FI
LDznB3c2k9RNihZc0Vx/HmJefNMCuRHvkC+7GRigvBseajTRMnUB3pggfz95pl4B8cDv6Ih7r5PL
1RN6O9cFNP22ij8iifGsqiUwMlUh6zFArQ4m2sfyLNoYuTd1ByKPapGY4u6glzDD6mRbpcIqMndT
6adPaNBhK8DJYxnvkmy6GmuIdY12KxnSVdzguCteocqUOFrVFH6BxFCxWs+0honhJWjEoTqi8XqK
1Eq+wUBlcBtZK1FjOYZDg0m8UJ8BbNFxzvJ6V5e0z40+BkHUGxgtyRnmaX68mhwU+LcKEmKfvRaO
s4AlW1Lf9AsBVQB5k8uRMQCiXKQrzBw/JQosw+l4KU18nkqD2MzqF60l6zuzJfGUU6DKFWjSYYZA
KORPSibuVKWOFLS67LgSiHr5jJtCddpzuro0hxNy6vjECkndhCimXnbn6TrrSh2VPgrlszo71jF+
OFbcadzg4SGc8yBtcwJi7yYZP7VWP2ezq2EN9WCx80W90c8aBXerBL+rV4e5y9EbI6jO2jr/V+dd
IUd2NKlgN5VpvM/UUdrlFfYmK5Cg7Ak/DGQ3nargExGhwSmxvrIKBq/V8KWpDEJulpe459LLKSZg
VohIOvGgj261k5LiacAuOadLj4VOTRxQhkuKQX6NWV8814eCoHdKTvdnTY8U9QrHJqcV4yGIh/zz
bNGC6koz6kZD44EAVGhic3FUrmPx66LFWLAyQZ1YyF7W44wVQ4RM251kHN26PX9U5jxCdyzJL89I
0mKT8aQU/RQhy4yIKgSEvr7GMK8OChQ87PT6aOJHiYUt/BR2IFk8Y8EpnO9LbGRLg94q2exerHBN
lxG84bWJq0kNarXxjARqFqAjgS/RkOKCetpP0+mQtqhcSZXqUgmZQGtYJdaLEIzVZPHigeirdjGi
N1UFFBpAHAISVorPUz6CKSk1Svftp1of79kZoFfI/UNhJk9i0Xwubk1xWgX1xCtGKnHlAotCqYIW
3DLghU4JFldKifYHvh3kBwXnUNIBJKLLEdpBZXyiQKI7ZrZodlxY901mAgozqc+0i9Zt1Db+OAr4
PUxzBXRd7BEAVsetko2a1x3vtBL3i8LEPkiruf1i1UuWpcEtlGZ2cTfnIfHbdktDcyUcASMxu23R
4qVy2oEhDMfO2Cl6P7iLXII8LrhJqhPo/EApg1o4JbzO80brJCygFuOLKDG7Ck1DbBG3BcHEa0VX
CyDHJ/1FU4/7bynz/4WDw5uYsvVaf0vl/A+RwVlBWX86O0Qjnsrt704O3//yr5ODCWIMHr9G75TE
/J+AMQxWPpga0hb6P4Uq/jo5gCWDxY+ul6ioP+ATf50c1A8qml704RRgXmvS/6+cHCRJXg+3/zz0
8jkakhhcDNQF0jqs2V+Pne1SkaoJpX7Xa9IzGih7LddudRGbuNJgFcYZX506AE2qme5lPX9JO4qI
IvqViWjYx3KDhGTpxymmqmIDY3NONkmxQab17DcIHIK8FdxFAgL/f6g7k924lW3bfhEfWBed12DW
UmaqSsmyOoQkW6zrml//BnXOfUfmFjNxDdzGhYHd2LAZyWAUK1bMNYeQDodiOBpOJm3cTl76XKbb
XSXf6SW2wvKY1IJfCNsaj8JCS1lPNJw/+0HYxKppggyO83WaUPBRxsS2vcS1pIicEsRU521Lzzgm
Srbp3LLf8777LAxP6oAQs8Hszog4+JRBfYNjGh5kSD8xL7yOBM4DmrKKROXOyDAh71v1TszuY09C
r5mGb5qj4LaZbBRA36Zv3YJpcBedwPy1THbf3t2VgflTahTsD9V7VFugpvUyW3lSvS3ikIi1927r
NrvVYuXOjYK3GiIffjZXeMve9qZPpVLk7ZSSUkjiC5uJT6Vs4LxrZYZJN5tN4nuHFhKaU7krcaAK
AEczXU/w7EalmruPAkxjJXhOSaraRmbu5Fh49SRjp9bRR1A+43K/qp3kIRDVo48/mCxwNERHldvS
TpHLH32ReVzuK0i3Vf3KkdNDmiJiiPPwzZfMU9mr29gTj1jkP4gyv7Yr9eMYA0ouakKj0n4qSYa3
Q8jRTtrkgvaau+WLgAUqS6n/YXXeh5h4L7Hf3xjpjS+xZ3gyF+rCUHBI4fUCCWP0rhO5q6F4VRpe
otg51SCdMeth49CNDwQdPz1fec6T6MOR2eJ9MzoVDfu/95IGOaVvTQmQSa/eY+mAGSWWSJlIQQV+
7q0a/HL9kbAGrlikZ8Xcz24khm1n3VQcRhyDu+VCS26BGYh2XxFtF0EHqxq1dJWax6ARyR3XiNYU
UbQBHm9SV+FMq6NjCzL2ukDvSTiTr8+dY+03zq73BFBuiQA7MxypDWYfYDIc2rkTW9DlOscWIREk
LXmuWo7uRC8BxoxFktWpdykQ7CU54xfkecdcMcRtJlBsgfv1znJFoEsREnv85KoqXOGkBzrZ5zv2
VeotcTaF6EcQjINmg+VEWZCXEiV3IZQ4yDWyfxUXQKoNCFqOXnEnWGUYqGL1ixf/Uhc5aUTqnWUI
V25/zwVFYhv49iyE1PtIBO+jyLGz2/ooPolcRjtXrOr6DsvTz0OjK99HXbJzDSDkYMX4cl5jAlrM
MfZNbrEQo56wGt5ajc2KmeOPAr8RLZrvTT/6ILFxp60N2JC493LadEXrppXcXT8QZNVFYFHTm2IO
etU5AQpUr9vGkrZmyUIH3zQHkqa97cFXXmLCfiMiOwpgEcj9U2N6QKNT+KVGhlfgCXNCD1wZMCwX
ahtMkZBtM3EWhnePLdWya/nrEecqLOqjl7gxTsDrQfTiv+8I0WhpIA6E/kKe3CGKUUn7BV2CjhLr
Cs3/FfkGS6F+bMBa77zxUBdQjJB5+q1hvuouo+EzF5KZBcbqmXqHDKxcZJm8EwnRwzT41VDOVjl3
AQLIbVvq91zeGltB7GOWB3gYxpNM56/6QdwHarmpKkuwdSPMQDZtlCE56Xojr4o+v06CrlwZOs1k
fnrrYdxelwdf6/GTjpJbLMcGu8gkTJpbhnpe+EeD4rSsl55gM0c2hMaTkwdvYUsRQlNukvH8lQZ8
CFKPhQ1EkgMbA0aE4R4U6hNb3Z0AsMXOYT3bQe5dtyE3H21zYMdZKCGFc+Oxt+q0n06lH5zAoZKy
TXaOJUNxSlh5yoo1QANvaSUkrbDFgBJwpWLAhZ0aq3Fa1b9LHROZIqbKMjZ3opneaim/ChP826ZL
2xU5bLzGOSZ66T5Xm+cBTr3MwLWLPnveKtz720KjY7iYatu0Sh86fHPtpkqQ7wwp6ZgBvoK1JvV7
7EX5CTclCuHaBIcLpLJ6U1CvUiV7TaMFU/eoTkk5krFR+XDLyfvAvRJcWA5jrj4rQw7R5qLwU8o/
1fgRXgH1HVQWIR3hgo+kzML9UWp1f1VBcjUFHfqJ0GGZCRpENTWwClShiAd5qNn9xPrgmhGelETV
xNCnUs5uJakb0xaPMQbDiKiPJIA4FrZoc7WK2kxkhoCVe3zZU1mylQ7OTk2ZuFzBAWy0RVikt0JW
H0DPl0tFJmGWd3JDkgstc1VwooIxefR6DoppgyMAEU66VCKi7cJIg2VakiKQY6DALQfkXpWwbvP1
RSEywySOcOmToPcyfnnZsvd06oiK4dEvJUCR+F+FUMQ1tzvmEYQo5GUaduTgKbKfRWzupfaolt6q
7KqXmAwOqXbjIW8XmP5CoIoTFZsMB8NQ7r01ImatuE0lAUsHQQTRohQfoinvYoFTjlQYp7xF1ZmN
KmWx7tutCzvdyUc5W/BQyUW3yzIg2UbGisK/LqMUJIbD6boiwcmQiS0ocUZePAM/fkaz8a7LkGNq
fitJUCZtgmi6Tx4+j1PeALvCVZsbgxzSwmo6pg+pwrinhLbHVEbT15pIglPwYxNuOjajYrU2GvXB
bKh/C/WT0xAqiQPbn5EUz3mFgSdD18ucVzzYPxwNvlWqwloJpDuvSd+MrKlWHp5nHDU1cM/6Th6H
tThou6Y2Tk44uKteo/iLzBVni/BtzJtIAdtWrNI5svVauqQeZcvY6AOP9VoGctUqm8Trnxw/+BgK
76VJ+0fNeM46pyPB2z9ZTXvo4EZJAZ74Lbwmu8W+D7jmOvWiPUNtn8c8lAjzSDB7HQrcn/NPh4IT
mwDyCAERrL3n2pJLwEPmtZvFW2DqT+PpMCt16jPHTJxISnfhD8dQEk+co5xth+OP5JY3UH727MDG
ToCkaUe6XG8ckbFoktNd5iKpHzPgBFcO5Zo4GQ91H2pzLOrmVgvxjw9aaYfXIcyVMtvlGkndzoy2
atZA/hoAQlqeLZHMXWElx7qkikfLW8s9OctE79ByelR8iRybWrZP7MtNiFEEiYG2DbFYF93swYqT
FxzikMetgpyUWkr+lIMjwKPcwsgDze/CVZ3fqkwJacu+pw1ceIeRfhQdCScPo9qyido+eR1y8HwJ
RGccFahwq0iayIKwEmViq0TWHnIX+0fZtz1d+Qij8KOts51bFJtMihQ7ryt5YWkFgBif2nXk7leZ
E71kH0rLGdeVVThNmbBNATwv9TxYamRqlpIhawvdepQ8Fz3OoN6F2q9STb2NDwZvqwQQ5Mr7mjXC
bVirEoEmWqVCea+fSNE2RX2jsq93EedzGWJhiWs7weO2gjU/NMkDyL/bTgtfMkkBOTiWJSDjCDT/
ze15XDGCnshyBHn/JFQ6YVZzCLq8Xwbbrum4YFDwACLMQ2GjyuFSNN4K/RlgKfnwiAV5tL2sTOG3
mBcI/fMQ11e8MKzoRWuL5ya4w9vzzVCNkxVb747g/eLQ8wuLcbacqOX4XEbvrVxdp37Ltw08i5wk
3sGWT45kTKtEYf/Uy92mNoN1FYWLShQJcJt6WJW9YthKQgZeK8k9WrrwW0sDHLuUG+cmjuRfgihU
6zxOOK7H8QuTd9ECRchBqC7SU+u5vwSXBZeve3IE40XLvDElJFNJ0pXP2NJzXo+fq9h5kfj2g8Yg
EF2diWT0T10Y3bo0gbq4vkolMmOmHDxrZfrLDMRul5T3QujquBe71wKcRlvViveGUbLRteZWJgFh
swqCeCbtrYW/os796Dt3XVUkB4uY18PWwZHu5Ig1Ia+Cj9hzQGcV9bby6JVcF7XF7ge6sdtxXjmc
NBwd+VPrexabQyZwMzDk9jY1nLdm6DCT0QxWgpzBG/VXWZu8ieB4l81vx+LOKRKCj8/OFqJmV5ou
Be0tYWnmL5LaeMRe3dZF9Se6tQDeLVTIWGP5Aqh1gu5HeC6WT74YXA/a+Bl0wo46YFmSKAdZuHHL
0sQmkfQcFkW9yAm2ulPbJ4+f3KgCZAHZJDCetQKAQeyr2E6eIlkdtllNHkpug1UgbpsEYROUQA6d
UvCS79shbJcp0nYiHHKmZUfKiXC76+FbcNNj+0YWYmTsxdswECjFI2G6cTzIYEioHgARWeV1U2F3
zSVIJUS3BAQqERS0cqVosPgi2FaE7in00RwOYNBrQzpmCZLawjJOYDOvTe+l8rXSZq4dSOvCcI1+
RZX6ruYQD5XVkBvKhpCJ+lwxtqGsmEu3IsDW1PAOM3oKq0WIA52rvpd526/G3Z9Lme5Jg9BV9RyG
UhOETRpm+6Ih042F7XOc5M+GR2BsBk8uVBJfKwgZ8/yjx2PG5EhXO+mCoICelja1+5rJ7HGEy2gi
UuvU1uT8fZJiIsWxAW4Mgd+gwx8HsuiuqEzYj7d/Wo3WAfBk0KQvQeecegsSCPmOTRgq3P8TazcJ
1WYh2fSOeM/UKQVVBCpY8+4+l8FtAokzWVqoEks1EDVaX4QrubzzXR1fq9RQ1pqfPfVOh4hCJ3rz
GwIbAdCcHTT8Jxd1MCO2obJvBwAYVkaTxRvBeshInYLL5LoFoc2dGBhrRzeeO63FVMMIX9q0f9bA
DemJQ/U45/oGATYgSiymo+KhBduMcGTwuUqJS3YV3xv3aMV/G4zo2RWSfRSXwAUqrjM8p1sghsTz
tiL77Eo6X9jwHvDz/Yh9g+I44WdfsBBUKtbcQ/lLHiM2XXF/gXZ7qUts2Srld2GhHBZ1OFdxQeED
NrV3hst4UfxskcKwIUpV+KQHL8HL1+mIojzHPA1GRdF3Zj25Om6Lqq/sYPUVC63ZDG8EjYVfUuwr
E4BoOgr31sqqlc5Ww0VhtRyMvkROhbWa0FaMcchXkaMSWY07eeKmeBOk3qPryFexp30A+YBxIeHm
Uss5WnlYY1X/pCYKufOUgLLtiAyiGni16YJrHwR1ETf8Rbf4mbJBLjjJ4bDeuz8s2MZrKgsJ9jMQ
TFx9GTVbvAeqzi0eOA9dWb1xkiLpphrCrSoRyIV4Hvq6uvTlLmXdlBY4vj9mhttdk0jvNFjdGNlY
xEM+pjkw6RvwC/+Sk/wPpEW/L6L9mhL9v/+bMqd47J7Lm55eue1NvkotPv/Bv9Olsvx/cJTWREOh
NkwyR2ndfxWOjQan3MWrCn9fwT78/wstZMrDTAo1xj+KrsijgPTf6VIZ2AFJVl1UTJOiMtKt/510
6Z+50n/p/SjjnYoZY1GpJN2Po0N7BzOUzaJYdq/xw5deuP1XyvVrfdifGo7/PHyi++l88LA+Ac6h
i9YeR6+KKskN/DT/PWsvSMxGdeB/cr3/aWKiV1STlvvXhN8vAFgTflTNv24A5tX130nXxo4ZG/wi
8SrGgr1A4bcPpEeURYQEg5uJbmUUazhfLSDT5F+z6r/f1ESQGOW+q6IhiA4RDp9Yipd2k9jemyJt
SBhYxL9/VX4zvtSoEfzyUl3uU1zW8lIUwHSn5hZ/IIyK9JvqpbxpXsq385997ptMJDsyEhW1inmf
nntYJTkK+aWSh/F3fve1J3pCAhf8qrOE0foBq1mCo3PNRqncy+oq8hfFlUc+7/w7fKcppqemMsIO
3CpHPFpiJ6FcqT7qP+VTAfr5Vft5voVvVeljE+Os+fIxsMxnWgc04b5278l7+KF+lHfCvc/OIG3M
9+ogXWhp7l3Guf+lISFtOzj0NBQi8HgqTsK9eIPVLw5mN+dfZeaDT/V9WiqRPhrfhCtP3PTvWvHC
AjLbR5Pp7VhlqkdlGh14cHpUYPCSxE8XNQjfj/6k4u3FtegP98J7fCfrHL/IZM5TWxIPwdCEhwFC
CuKsJsWOiKnSDvfnO+o7OebYwGSmE/xojeP70UHErWDjNmkKFMwVr/RIKBd/18RkisdeqTiG6tGE
iw+k9RIb3JQ6f/nwycy28pTLNrB2B8O6CZ19GSJlKC56v88sufpkdpdiq6ulzk9P3oWI1ISNVXT0
Q37HFvl50C+8wsyGNzpnfJ0MXqAIFjRH1vX35iS9ZR/Os/WXm5E2mdGVUjURVYbRoep1bC+b7kfU
Rxc2pJk5pk0msRj5nCAqnh1Z7+FwlJ3T+fEyM+bHS9yv/aGA1RBQ0USHoIXJ3VuCZCMWRf7QxZU9
dPH6fDMzocBYAP+1GaumfMF0GTmk0KQTi7ZAgpCk6AhXvvBl55qYzF70REIstHxZrB/K9DpZg9BJ
rrPX6sIX+MQ/fbP7fJr7fFlHG7DpnjjO3lqz42P5mt0K96ViKy/Kwv1pbvGwUWP7fHfNLNnaZBZX
QpG4xudC8cG111Hfax/ZARO1zfnHz02CyTyunP96fM3jMQ980vE3P//ouXE6mcROrEJh7JjEuaS+
ZxlbdRFcGEMzQ/XTvP9L/5OY71tJo/8LNmVNOJVqtDahPqeQbv7qx6uTCSxXcSX1rhQe8rK0PVO1
S2l1/slzO9kY43+dAF7ryH1kDOHBE0IcALXY3eq5BQq4TKyV1ufYPcWDttIrZKmRGqFtTIr62q/l
+CqNqvRKSqC8XvgtMwutNHlNnSL4qGiH4GCCiz2KjwPeoflCuOseWQH+bohJk/fN2yIpvag19kmn
ruSwgHI8VD0o7XIVutWDUkTBhdeZGczSZAWzKtXPCrk39o5VbeocN+8Q070u2qBq2w5acmFgzywv
6qQZVS9TUNLj2OBeipz1s/uIa2WI9eql0Teuhd+sL+r4/7+M75pPjO2LhRsoypAyKnZ58OqBZTj/
1ed+/2R5rCO1ELKEp3cZgITutVZuHeGjNF+HDoEYauTzzXxb7EGMoyp/vkXJVZuZR0T/GY7fXOvg
EIR/OXqad+cZ19AO11bzwpefWxAmq6TheFmdCFJ8SANP2sWRD07cT5YJ12wDLv9/2XGTxTIJ2lKR
W1pRDy5mieaqJqN9K2KWnC7P99nMmqlO1ky1qpsGBHZ8qKsnj/Rr2+3PP3juYyiTaCfRW0erVZ7c
3wWyHSOD/x3jXovxXWT7mNIL6HMufPiZ0TuahH0dvRqXgQ63CARWMuR141XQryvzwnvMdNCYhfn6
7CHIhTww2Eyqlmxy/GH0V+c7aGYEKZNJbUi9h5wpxks1TtFnH+QCHgn+fM3p757/jyntDY2eR3xZ
Lnfy4arA9Zuat1K+tGbMvcDYY1/WDOoy1EL36/BQdR6ruITnYYnRbx4dtUR+Ov8S0jifvlmYlMmU
ViQWWDPww4NcFdzKh5nX36Poqu9JyqJ7SWOKVFyItKUFObpma0GbVQ2bkNusreQ27QV2x8wokCfT
JI9R86hFHBx03wwfgdU1+/Goszv/ljPjV5pMlcz3TQzQcGUbchdP47hy/GUugUEPWDDdC2vJTFyn
TFasRCjaYPDy8BCA/IHQoi071x6zJN0SATJslL96l7Gm6+uo0LhZ99ox2KjkJzffG5B71AsfYaab
lMlHGKIGv7JWCA5ujNEpmGflV1o/nP/ZMzv5VLDpUSzaD2qSHiqHdGFdSepGrZCZu4L1Uwy0aJUZ
xSVPzpn3kCfLVRWivekoHTiIEBPfEviHrAGVe6O1sXphRfy2FpWt8FOg+mVy9qZUNX3EgA1SG3+9
AHWfBbyb0kq7Fq4cDEAv+XHMjKvPQtUvLWlK0PjuQEsNBIBmU/zqykWAH7Rjd6AEf5//PHNdNv7/
L41kuehlsRwx/zxwKgq1Y91Sqy/kXubeYLKQhX5FCYc+Tm5oHBCVEN9QRluuesfmMsm78ApzrUxW
stZAUYQAJzjET5q2SrgK6peOtHSTBQkGANV/11GTWR4lFYD7pCC+do5RfVshi1UvpUBnYnd5MrUd
WZWiwK2CgzbqCMq7yH+iDEjoAfeUz645LHMlXCjphY135pNLk0/uxdDRG7SIe1XGMFmBfdaiMu4/
/qqfPg/aXwcUKHQ5MpRhL7flscklvrT8hHb1wmeYiXg/j2JfHm8ahZYVaKj3VGSFUAtRLePMrF3j
fKQPy797hcmnLsrWdbmdgPZbnqrywTfeB/fCWJ37+ZMvrat15wYCj7aqRSwCBF2Zkp3cm7BXxAs9
NLOjfi5cX3qoawxzQFXX7ZvwJcp2YXdpPZp5MFL+P5YKMe46JeW2fw+GHq+Ih6o/ne/vmXhHnCzb
NUYNsTN2ih4tRWXNzb3u2El3oT/mnj6JMwVo4+hOXGAU+SEMqa8ivwCl7O+2zqlHIyK6zrUcOsVR
7pzyxq2viuD9fLfMzNOpE6OS9EpTdXq3741yIYb9dVjG2yxuLoTJc48fP/OXcRIjI0Qu3vD4ei8Q
Y4bCT6t7/rufPlmSG6kNhSGsOyqVXkRSgnm1pfrr7549mZ1l46hpp/C7TQSeOTo+/GdcrVief/pM
uDItTTccaoU7rWP2tJSio/98qYx4I2XWjTZkayVMf5xvZy6OECcxl1Kk3iAPIoO+R25Qw1W3FV2/
cdGF6xgBN4pydPycjLMDOEwtvAvxy/fvR9L3z69uIhEdVNnr92JhING4cnx0fi5Ouc6jEMoXGplJ
jI3w6z/Gll9oepfWtOIpoY8GHN/jpteb5VAQXgxegmf6YAp7qtfDIy5n1MUbNSb0vqMuUvKYi6AO
uwvD/PNY/M+Djjk1SDSM2Ex1r+73A4VDuyGkhsLW/a57y3NTPbSJ278UZBZWHSWUK9Hwg58J+vkV
F+g+pW5ysITrm6/zCkV1Zsr9MupdXIGjgTC/GQDJoNX92eZqu5a9QLvBLGRYOmGGZl5FV6Rjz7Yb
tBZEDtHoNetnt1ZSazi4eOj9VOVc721XyOIfvqK7FPZaxt7Erce1ey2u7vs+xt3dUeN7Iw/SCxv0
91uQ+Qmf+DLvkd9Tsh+78t6VT37wVjavirmOmnDl6Bn63vsL4/v73cKUJ9O0SqweibIg7a0HAZpM
anPdCiTRKmz9eQTCuLfhzd9d7JrT+ClECxmEOErslRyRuL8xcRyVyuu4A85ZXo+Vqm0iXdhOvl82
sdj4c2grYk+9dpQNeyPVNoP4qqAkN4cLS/7Mqdy0xla/fBxh6ENRb4dhn0vdQm3xt+gf4xDICZKi
SPwp9vka23KJXoxi2a67C2vqTE7JRHfyR7t9J1eZgLk5QukbX/ZXmvoMFHphobasw7sMPKvwywyx
wusvBKGfmdzvpuVki8hERF1ZR4vcxcbH5GTesQo5e+uuWTh76UqAGBPfCCfnUow9RljftTcZj4Kp
4drm0J577J+C2/QJn6+tAkfwNbzJNucH/TgGvmtjEt05bBVW3TfgXrmMXGhqa9hur2VrNw2dVR7L
d+eb+RzX37Uz2TvyOu69us7FvfHg3geZHZzaD/Wpu8uX2tH37dwD0yrd9lfJoV1GESCk5HDprDKz
ekwNKgeqsSiKpuluX99Ha3cHBOL2UjA1symaUwdKnO0q0e0Ccd9L2VXblnfhAF1Jg8emoglEP4/h
0p0jdL/jvn0435lzLzRulF9mHBKOXLMEa9hjLSNf+9Vb0JraJsvlZql72nDtthlKobKz/m79mPpP
uklDcUtRDftKDtYUHtxQe7SPu0v+ljPL09Rh0hTrpA7KkN0OYUXSHKn2WDjKpetYdWYWmZN1QqKW
T5KQne9HlF14fQNFad9D29GO4aHZaWsqShbxrl6mEHAobrNHpFu3OOZAo6y7fA10cUSFPkBsOoJ3
YQW7Ftbnv+Pci0/Wk0SglGxQA+aeSLl+3byZgXss+/iv4nzTnCwfuuGLTlKAtDMb7Mnl+KNyymPh
ZxeilLlfP1k5CitQtaqnX9t633owc4SjSpnG+a6ZG+KT5aLszNYLPHfYp55FMS41pvlDjL7cx/1I
lG8S9ef5dmZeYmoXWVZlygYmcNKiHkCxXkq3XVnt7vzD5xa9qSOkRQVmVQ+8hbnxr5EOiYcIhnJ4
XaPGv5W20JBezXfWpUf9R3VoH+R9uT3f8syqPpVTdj2urZQ4sEKU74NULVOqEOruOfW6C0vQ3LI3
tYTsGbleKfNqJSXBtSwuDXVr4tmh6h9ufmryXeg8Bt3p/OuMkf43m8fUDTJ1KGM2qdTdN3hfILFe
N81rG1zr1g7lPlSsXxrVROebmuu5yWrhUyeeUqM27Ad8YFaJ2VWc7AN9lwVZdyWFSb88385n6uq7
d5pM/rZk2KFkH/ZOcd+m11GeL7L6VWCot6vQ2mOd6gBtp3whUq/kvS8ma091F+cb/7yq+K7xydLQ
uBoUKIuIUAeQWT8lO5idAHWzrfNgPUKehyEP8W7lHQCk7oILrc5FbMZkxWBBShPq8thHukhdU+YL
qDnA7DcKYqCStaVfN14NirDM3I3lR86PzBdBQUZZe3/hvcfO/ea9p1c3ak3NBWW30t4/Yhl9BX/+
lO3NK8pM+ROfqGPYqLZxRaC/c09Y61yPAN7zbc/NmOnFjuwWFLy2Y8QPh11c/TY2DcRDATru+QaU
mbVsKqdwCqOVrZAGuBtzj/6Tss7vIY5dJZsefDJ8ynX8Gt1K19AYn4SDfptu/Mdu0TxZV47tHV1Q
we3aPRgbTK0eLl1vzMzcqfxCjxsrLgZ+k2TCQDZu4vSDSh27qm/l8k0vnnXcf86//tzbjxP6S1Ak
MrSMrNKkvcs9lsRdvxH/LoxLhu6fNxjfjJxpBtoxtCQWA13a508GFj3H+ug85YfgJsSQbVmfwI3u
B0B20EY/yq28za7ktbupl9WjtxEv7OdzfTlZmrquLVCh8hNSFDxLrSg/zT2ehwTpmmW6m6TFXS/g
HJl1l3z0x0f/862pGPizUyMhFDsVksy+b80foZeu/Ki5cCL4HPf/fLZpTLZ43+KAmzSsQfUCUD1z
rV1luwRu+ghUTHfe64jvLBYjde/CDJk7qk7V1GUtxJBiaNLcuFtvgYEQkEIczZfKlQtb8/xAnDsm
TgXVVMHW3IazhfRX7RFjs4W2GpeXgv1eWn0Iv/y1d5VcWlPH3vqmF6fOqjgaIJ0MTILntegvhNd6
TbHSUv6hs3BfeJ+5JiYzS2+yyhIdo9+X8s82ODX6S6AhnKyuZQmsZXwXZQ9Nq14I/D6H1ncvNM7v
L/M4MRKLOjKt3xfrDvZ5sNBgFI7YRQN2ZQUpu7ThjgPnhIW5cHfUiu305Sbc4Qu5yK7YtewKoOH5
V5e/H//w3v78MbKlD0Pc6CQF9+Wq2rf35SHfjH6518Ey2VoH/Tm/DbbJKlvgDbDhMm8Jr4Nz7Pnm
Z/ti3Ma+9IXVNkhiEz5uvMI4cWX+fIeCuASMqj+BrDauA1CfLAIrc5vYtyPpW16+S4sKQGb9Fr5h
tfbr/A+ZycDqk2UgaATB6HBp2Mf165Du0kBfNNpNzUVylF+SJMwEXvokOAip/gxdT+n3OmFA9ztN
biT/kDm/z7/B3NMni02fmMA9NFJBFfanrn7qq4AT8q0wXJI6zAU3U0F3Kjmm5Ej8/jgYrro6usHC
ZxkVsWNzeF5pTXxtikhuYrl4Gnq8DwTt785hU7W3pg9e3I0TJsq4xxdiDtFNKmNbiNnD+c6b2Vqn
mu/cakzHtCQ6z9/H3p2MIXkpOxcePrOrTYXfCYXTkREJ3EaJjbPGlwdLttpU9mUhuiiUnKY7+gZG
g45GBrFp/OTC3P5+RBhTbUrsaJxfKW3d53UX231a76oyXFdZS4k5CanzPff9xNGniXzNwZs1NAZp
r19x8bMY7rpDeuGI96lG+edCqU+zupaP1CmMSgleqfuSbvSrYY2ZR7+wHlyQ7f3PcAM8/tDYEJ0a
7msB7hZ2YCOwv4bou60XQX5RzvCZIf/ut0wWbSfAekPKxt+CXdCt+9AvopvwCrDyc/za/JCfuU/D
smrhHqQFFgOjV8DSjezauNDNnyHud+1P1ulCUkPTw5xvHx+tZxxzQtQme1p8okh1EV3ne2etrbC9
wA0nXVxK/c193Mnq7EtZRNKGlw6DdiHlV35zGDJSmeZ9FlwI+eYilmm9QtFaehiCjdo7B+Eh2b0F
y9v+vYFsnqwumrN//x6mNuk8rFlDzHpoo12om2qJJRSgaoIwG23molxD6Vx7j+fnw9yONq1dEDwJ
xyyR84BGVi21vc2TtHa3NWxvGbx0uPDgCA/2b4nUGwf7lWlDrVxVy8dulW2kRbnz7Ifzv2RmyJBK
/3NvzXIspXtlPJncDPCz9Y26yG7yhbTsbHlXArRvd8Zdfpsdgkt1GzM5LW2yw0mWmEH/oEUMn+/7
D7jdW5zslrdYei3yZb0E90wY4S6LSw2OD/7nrMDq8M9X9HPHaxrK+/YWmOVT92Bsmx/Cbx1U+CGk
HPzCNcVcMmFaD2EUQucWDc0EUJjsbk8yA2B3s1OWmGOpdrQGeG4tOFXv+ltpFXWL+O38N/wUyX3z
gtM6CZNCNj3uaLmBhx5fWWt5lW7gbEFIB2SxBBuHfWq/q67VZb6vFt6h4jCm3fabFzR8F4b0zP41
LaiQsc1hEeY3DMpvv77p9L0gWyjeboxg0/TbVKgvhPozu/BU+J9aha52441h5j/qNdff7XUjDpdW
0JmxMhX9u3CEw051GCvWq1j+NoEhYqu1ModbRzvE1psUE3vjo6gpwqUmZ84Vo6//1+i2Epyolcdk
DAYvj5hpvUrb/mcKmu14qSTj82D33QCZLNFyL+XpULC0DWsLSnl4lcMbJz6yvbWzEeyTySahLvQr
tmeWHvh6ri0skmW21q/w3V5iI7t07HJJznY7jP+KZTGx8Rta+AuMd+xXhci/2kQLdt2blhkVbdja
9o7tuCxt5sraRZt6W197K66rV5fK+2Z2WyxF/+y4IQqhj45DrmDtbPb1qt7gsbIKNyIXGM7SOhRH
/1Z9LhZUwm508PH++vyEmzvaft6xfDmQUDNEkmFM57hP6Wt7P+zaj25vbPUH8T09USyyHp7qh+j3
+dZm1stpOQKGR1gWqjRGBt228vu6ShdJtnbSt1jxsLy4iIeZaWhaneALmK9ijk0oiP2hAgz0gFuP
UTwE0jpsRpugTYEqWmyovY+OvQu2Zp0qO6naido2Dy591rkE4bRyQRZFTBHH5brEVA8zqYV1nz0p
mEmtgoO/PN+n30e95rSCIYvA/ATjhDBicYutz4uPnLlMoT001vP5JmbCiWktg2R1uOGMr9HG2L08
6cJDj7tr6Vx7/aWMxMya+5kB/TIMldhJtEajiXqhraObfCOtSZqv6kd39YNj8KbbqGtxLV2V15fG
4uev/2YlUaaLVY8RrT5mb6t1ganLZlibnLbxkV8Vu3gV30dL7MjW5UpfaFtljYR0FbALsbcXr9hK
rTEmvdEO3TVXi52dLi8hxz7zqN/9rMkC18riv3cfnLHscc8rNyxbJ6zfbJFliizoUlj/8lZ/92kn
C09gyeZgFXRCaKtjms6uVpeiiNnRP4mOvNofdCkbn20dU+OIi6YTFNjV7MJet8v/x9l3LEeuM80+
ESJoAXJL2822arnRbBgazQy9NyD59H9S9y40/MRmxNlooQXRMFUoVGVlKoC03hKwJd6fyNoBWkRG
PSnTKZ9DFuqpx+mA8qgd76YT20KKrNzVyw6CTO5FPJnxfc2VrcmCFIcTIdUoe4ASXRIr90J7M+2/
MpdlB4EiR1Mb/78gSLBBJHXsXsDq7oFM81juox0aR2xIRaNdxm5eRFxiw9/i6F86JzsOduvu0I61
lyzmSg5KuDbfhfvAYRuGuvbTZhfxxU4lLnRUQiv3UXsQrafBUC4+xtiqLazl5JfdBoHfjFo9XxCA
M+H9+3SbcDsPxk3Bn8kSnUtiAp1ogssesXVjvwSWb271/K10YWvSvPVf5ibIJVITsw8qULDLzolX
mHv1wZas1H7cWr/PbpZvzPszL/llEKoFfk3npxkEP5EIjV3JFR4GK7JBG1bvuBWZzKbIB1aYMfj8
ccT+vD0HVuKAYeNAM6Pa3beXlWvjEzT55Xfog5rSSNew0vQxbc4tcBD+70iPNvzKirl8vn6/fH6a
4jwaZHx+Au2rJEF2mTxzcas3be3rC8+iDm0DoRImHol60yAyJlwr8ObcX5iVLIz26c6+/PSA5Wj2
7/Fx9SO6SWfQfjsSNmofR4Zv50+yZNAn9aRdFCN4Rj4QwWSJ59C5gh3a7alwiEu8eCMTuBaeLeHu
chRPE+mwjvwv+EhOeI3JP+IriOQmF7R6oKz0ylt9Dh/o7f7s1x7RSxg864M0Eod54z7Ij+lJBcge
NZvfsVO+90DSXMrMAifyuJcfIYDyq3q9P+wn7vMbs5hVBL7aHsC46RRpWPRL/1jc2rkI1zynF25l
++mv7gWPuduDTvdQ2AlaTVEArS7l81bibS3Tu8TPtyROGKSlseXQt8Iwp+BWOslJeRR+oH1dfLk/
yZVTK8z//3Kw1L5AXadVxCNjv0TwfybsA217G8d27eOLaKaIp2AYGT4OWIqdPEUbG/MZDX23MYtw
JB0bBXya+G7nlZ9nQRJ2UYTm/hBtOwf9BgFfVzxI4DAip+hKLOWh/mgO4c/yAZfQTMDqqKoj/Gi9
7FRfBts/gF3+/nJ+vhq++2nSv+uZ5jQAEwp+Gg7MMYyPoKUMfcA4o5fgIF2znyCXRdHf5Bfh1X9l
Xov2r/IFipw3zsFZaYBSb4KaGJh/zOg0/JVfUvB9etqvUrX4K21x2MKHLeDWmttfIvrVvuFtLMvi
Md/rP1KnR9pSMibfha6YqELSCkpA5pxZ2RFiqOUtRwhfGsFbAILOzh4Pst1UVtWi7D+iO4WZUJ+9
yNf767gWcS6bACadgL+/QRV6tKMdNScjNAUzdVTXR6b5j2w2lxnKuXXxrECooPP377aRMWq0ocRw
zIjsCO/byQkdMBs61LqWBsi/7dgAx6zXW3C3p62c6EpOiy27ASquV+1QYFjqSl67j2ykjY258jih
6hi+v78Lu8mGTB8CpnLjafa9TYJo79+Z1lJRqTzFAW2ztxyUQ1EVOulmuPL9Dc6W1QLGY4gic2TI
q9IUHajs7HGBg/H/pp/zg/4gWf2pdzOrbjdm8xka/K+9sSUsvKShIHYc2XHxQ1GMsrTIrwCd4Y+t
B57p7EPwzYnbm60p30eabAkGH3iRpc2I0WqntyAotYvhkdtd/4vYyv4jvs2Z49SVDuQJrJoblrC2
YUtnB1qRqWRYUpB5PgWB9FJ28p+KAUjUV49VmJ9V3riiFp4VXtlBOt2g52AHdXuKk/EWM2WjY3Vt
ZxeOjZK2K7qoRU5mkqGyiM4l3EugbDQo+nv/41QXIZSS8RBUPZ14VNzRbs7DQTzEjwFyZKJHndaN
QUt62CrMrZr84nEWKUWLbkYM1juFN+zqS+ZVXmwBenzuD/2htQuLX7QdBAk9EB3xAwpZG9Ocd+6b
M/s/SPGW0NgvsKNoALkU75XHn4MHZqfv2o/ppf+ZbFyTKwdnCRmfwiDnoMrFs0jiNkilraRAAF9s
YWdnh/HdLBaOZOglIlUEPK4E+C7ACkn8qOkvuuT1kC/ZWKm1KcyH8Ut00pOBZmKIMeqrjEYpQFvx
9Ax+slu+GzzpQ37XWsNXNqGDa8PN//8yHO3SVB2qAt4reFAlsEVCq1gWtyx5jnq+W7BFNEQnqSc0
nA2ZnDWkbvt+C82yEiAzbeEjxDoaYlXFOnGTXKBTY08WOrGcFFUmaB+6kfXGTCge2Vv5ve9TmWyJ
+S553EQVwULphnwk52gPJuCrf7u/62sfX3gBvQPxlT8TBIM2f68bT61RHbdagFfyP0xbWL2ikU5N
BXwcJMjWeIYggQG+elvC7X7/16+NsMR6KwHUCMb551c23gtG4MaOtAeWx9U21mclMQ91sX+PKQAe
TZXNu624QNof031ophb0Lk0dcQoFcglPMRTkDeFQPkNA0xJetwKW1cktjH5E6J2IojBPzn9IdrOj
jJBvGk789f7yrWz+EvANUiiAcwYR+yNKgLPzNDOA/q8McIFDBYTmzYWrmfoD4s767v6IKw8tEA//
u5wK6SdxLHoEYQ/JTX5FzcYoT5A7fpCM3/eHWPEry0Ty2OasFxqMMJsl6hcbv3zlgQrN6n9/ucQq
6Jf1+K7ovPQOJnBqnyo3vkUn9ReQLvviGO6Kfebg/qpdyAuexc2s2ApkAOrY/47dpJVUpCHigaSE
FBNEzc5xGzxDMshtofzBfRw/qJyrBInJBgWVqT76uIrur+fqMVw4ahYxzisfgBeovunFU+ECw5Or
RnkYYi88hBuJjpVtW5IiD7k8FSVEsI8yL+2y0r0C0mwlGDvuz2LVjhdLWCXSkPgSjCndI3HKH9p9
5kGSYAcRmWNtt7tyN1ogdPfS9xwPAMFlT1sZv5XnFaTG/929qgbFUTXbcfEyHZOfstVGqKCzE0QP
HkuoYuyhi0PPrRu9bVFirpnZEpafCKUWTvOe9UNl8RGSx+B7JtMsl/cgVcciuYU65M9iU56e7y/w
mi9Z+PqE6E3ABkR43ZgZYQihEJnYSXwTq9zqgSjUs3QjpFs5KUvEr8+VnmfzSETHRkIpLKU/RdT0
7s9jNudvAocl0lfK2jjpfHydkV99/xIzeePDa8eALtx5WvE00QqOY2BPjd3/YBfJS24t8NHJfnoA
rumxPTeRUb4Xzv2prMCx2ZI8eQgGFgcdRhwc4aV76c6BJ5+Rt7RUuzjGHrHkDwoQTn4TrC0u2ZUc
OkQj/z3shTpVVcLjef1O4i/1xNFdBwm3ffjgQzfd0Rz9iI7rDSzVyqFbYnlHtUclScBgUOkAjaWh
2irQKn+2cqFrZ2HhM4qYNRqJU6TUdN+JasEJ9XTjhbd2iBc+ASzKSVc0AT4tF0aqd4aevMrDw/2N
X3k5L3G3Pg0GQUuIcOw7EyIgLSIUr9i3kVlct1Z+7fcvzF33K66B/Bmd2n6JoOFlhMhmBDWZ+xOY
TeIbI1wCb0Vp6qGggtVBX82zcq1P0Olz73967TpbYmuZnkSETPO3j+zmH/vX4lg4wq/g71Zv8krK
ni2xtWIgjBABwvJPl+Hiv/d7Di7uK33mtwDdxIboQsEOFJIg0aK/7k9qbb0WUZXQJ4pQiZgT6hT8
b/rYe5DM3tIrWPv4wqKhLCIMYYKP04fuHL4gT0fe7v/sFfNdohRZEE+dIODL7X6OOp9FN9110G3b
OEUr5rsEJvqqWJRppgtHKX/05Y+02KJQXjn86sJ4Y01MQ1Lidzf28Cs9hJtPy/nV9d25X7zGKPjv
wIgYiUfhBfqbuxbRyWBDVhv8+sZmy958KL4bZGG6YzNVYQ2yIyDskMIH4B8sIf5v4Qox3cmbQATy
gVaQ5pV73KNbg67s9BJPWDS0Yw1Y944KTUor82Mr6avT1PBHuWxutd+atAc/xv1jtWaASwwhbSAB
zeZs0wxEBSmXxxywRxwi5LNbk7wJh/ahdTcpj1fsY4kWTKEoFKs5bolwr9jVMztA/GifeFJp0ArV
QXDNhYfqkvKdhjTE1tlecfFL5CD03icoWCGzTDRi0q51eog59RwyadArbVVjyJnR9k/3F3TlxCyB
hFCUrJRuRO1CKaHZ6/TNWynIRtMP1v3vf1b3vzmSS9ggSlcaR+85gkeAbcCu7klugiSv/1QeuiNq
q+Zoh07rhWe647tuR6zIgtQxUHBbihkrrkJZ3PR5FugZqIjg49ra7HvJ3CTX/2w++G5uC2dRZJBE
5Qk+LXklkNAqunwir33Kr+wAkJOnPgCbeGmAvCkM4NLQ7USdyAoBxwF65UU7NDbIO/dbNYO1eS4c
DCNyo5fpiFdQWhgaTmOibgQ0K31VbAntawlIqwo2ADJ8RDewA6aK4sYcHeDF+sCdwSifEOwga0Kv
w9/gbXiPLk1s1i/N9f4ZWrHCJeCvrDqfNQ0Xjz63UJQYdbPtbkFsoPn6/gArS7eE8nVC1apthqVL
2meINkLV7uP+h9d++fz/L4nQkVBS6wQLp9UfQLBDZPhJU3Z82uvp7v4Ia/a1ZFbNyqCdpFqFQ7SU
52kvPQuJkbn+VX6dSW5QIkLP8ghsmbKLsVFePOcv3J854pOtBPbKlblET3EfyaZ4LtXKUWYU9Nim
ryTfuo9XbpclXCoZ+6mgOT7OiGaPrHgHlRWU3SQ31zSLRvVh0sX/BsBn0mK3+kDUiDDgMV+iywDs
b9dsJ13RnkwP7fNmu+nsG77xGZ/7+OVIdLmmhu2crKC5/qBCNBhqizumD3+EOjmnYSAZSQA9uSCp
oc0+QkU+crJB/2+WtERBgektHgSOwUGxXj9CyNKH2PKvjm3Y0dpJmO3ry9wikJRJRAMDEol/yj2E
r1CQ6Tb6FtaC+yWr2ERjSc0VfJzHe9W3sufekz3RRig+IGl+35pWbsPPDNOXCZCcsUDSEVZmY2C3
EAetmOKAOW4/6MoWBmltkRZ+Os5FIROUBIHgLI6bvbEaor98K6M332rfHa9FBOjXTaVOMSoKgKDZ
EK09Zac/rYHebEvb9adwy1RWhvlMS3xZqG5IY8JAPo+iX+8wIzHKvbjL9rHjO8hz6NfUvL8haxWZ
z/9/GUjS6jaEEi8yK+AjM3HzKC8QAT1GaCGes2wQwHUnO7Sh8qq/sY23y8p18Jnl+TImqxiPGgmp
h1YOjKE9a+x2fzYrW/8Z1H75cAfOLh9EjwLULXK70X8TJAhCdcNA1n71POiXj3OpJBQKMMjlDq+E
/MjDx/s/eg0asOTbHUcB7/UcxXruDRfNS07Q+FQgYpPiWAmv+nXcWJ2VuHeJWkybSVfLuStRMOtH
6v3pvdzr3di9P421tZ/98ZflqUNKIqjDo+7eUzfLVFvTumPIt2oIq6u0MGsIIZNWp/j1AJW75RH9
Jwf53JtAkM99Jbhz70/j01V/Y+Cf7vHLPGY1e53N+IF8L9mNm3jEDmxw7L8pFgA2rhAb9UHaMzd4
TN34mV3JPtSNEY8ifX//F6z4yCVqMUtTPZokTFQS0kMbj2YzIOvZ6Y8soxtDrBVFlkBFrgjSXJ2b
AdmKBy+JSSrGEdJzwOarW4OsGMwSllhPaqKxAStJdo3hfw6Umb0H6DW4CUYrufzXvNQSggjYCXAK
83Q6NCw2ZmXOPU0gqDS37q05QvnmUCzRh/2kqOHYTjCdKLJF7TxA/FiCCAHX7Q7Izvsbv2KfwuJ2
nwj0xmUJg7SNPb8XjQkF6+haP2Sv9wdYMVFhvmy+HG21KHqSjBigSL0UCce++hNWz/e/vWafwsL+
Qz1rq1HEx6vy0GaXQgQ+jXzEyrMPiBENzlLhldJTNu4YuvSa5Mf9YddqU0tsoF4EjQDPhp2BtPdF
7AwUiBQ8nLJdvQc67oDKlN0hGNvlLwDfeu1L7SZPWwjjtQVdBAOFPIQjDxDupeWpnX7rxWjQ+On+
zL7/NmRo/92sqpaUKCowsV76q9K/HQPifdgyzXlT/vc80yWeb/SjICs5Pj499hY5FGfJjh5c0VVV
A4Bo+7/NYHEi8kjLejZXXku2UyCmnZIrtIE2jOX7dws4C/9dnhSCgTyMZi+JVofqDJM3NaTrN8Ki
702R6ouNJTqV2kzD13une1eAcpxB6sJxi2V0JeqiS2RVN4VTAZpk/HpuaaoT7UR0xhqpYECCb0AW
Q9rVsUVB8+cmVzLvybjxnF3J79El2KpI4hAvJIyc7ns0fTZuf4yfokNma5bqag50t7WP8cg24v2V
wh3VZof6xeU0U/D/gyYtMULJ4C+5oz1SC520UBKxJq812RO6gtEqsvVgX6mi0SU958CI4I8z+UH7
I3upAMoDWfQHtWTL37e2cEicLQKqFWQeXTJ1SnkrRIWEtRw+QNOR1paIYnRoSnbgKpfUIWb8gi5r
zEw/JU8JOp5wLdlbl973tytd8njmUyoM+Qw5gy6k0XJI1JdbOcW1Ty/uibhRmjqGBvtRKH7TQIJq
11aWfiXTRZeArASyg0Os4PmUH6V35Jpw9l/bD9nJBKM89tfqFD1j4WxIoV2Lo1TvoB+ceuqbdBw3
yp7f3+RUW/gNUill1GlwSj2lRjY+dUwxSfoYofGEMeu+41uBENAleCsI8ZqVIOENmBt0z5z+MD00
jmyWbuNtNft/HyXSJXprBKYmLCiG0C8hqNWao7xhsiuOdQnaIiqt+rgtlGM45WZfBOcyLc0YIEMp
D06qKh+16XZ/mVZuuCUrp5RPjRAPE74YSX9JC0CHNoIJtMw/7n9/bYnm/3/xPRAXkAKRgei4kGUH
jD2mhp6KIWyNtBU3kDfiSiRNl1ycnKsM+cEGT8609nepT0FUiZy/WwR9bukqLwFnDUPqST1edV0R
fTAtYLuq8Jtd2ga5VXesNqcBCbdUHpMzDadjqKnUruRKMDqxr4xcDHsr6LTc7iMRfXykD52mTKhR
NkluBizULWSj0RahhrqXDmFltkkEPpuUMFehaufGvGC7OpERuU5j6USJKD+AqN9/TXpf2ocwyJ9x
6E8mMBb+8zBWlcFz+MzpYSJ67Ey1DtbLaAjMrIpTK2hTkHxLgrYXBF/ZkQI6oi3PVRd8DKOR8TJG
2bxTTWGUAreMeW36YZvtuT8Ejlb09SkrUPWWpGZ8TgeeHKjCykc962UjGuriR1hOrYufOYCZpmv+
dEgU2H6sZG6NCx8w7hBwGOCF5R3R8gayBINkC4SVYMkquK2UuEsFWhDTn+rM5nEdOlKNPnUsCmiL
Ez1zhLwNdlHZZ2D910FEF0T8MKRpfyC5qhlMBYP50CaCOfkdtQst0Ay9xG9LxwLq8kTmJ2ichU6V
dPFFCKV0p7S1tKcKKex2KIddXHbDk4IitqlXcWSKE6L4FswOXptxAMzimG0cvDXbmV33l7PddumQ
qHMlXmKlGdR/Rg6q93iLAmDNcpYXwJjjaM1F2q79iANqKPku0d2ebBjmSqqRLlFdfSmLUzXM379B
BBvr7g54yOcnHHlpI4O2tkALP58oMbjGZhhEp5/T+K2tP/T4P3rIRXDYKQXrOujRHpUTWn4sgSMt
IFnJf4T+0iVIC3pboGUVcUcG76CNIXZvDqoRmM/iVgF0xcUvcVosZnUwShggri6DYgrDE5ggjZDk
Zu2fafxw3/2uxNBLzJbod71fD4jDSgmaBI2pVpdaKc2kfEtl0ZDZIW/7jcfA2oFaorUCTSibHI74
OESdIZK3cdxPzVWqz6UamQJpnCHQLCb9p0wgXeK0fJ5FdZMO4Eniia37R1ncJIFZsbwlKisS5Kga
EtAgk4PvSX/zJxT+PGaOTnqud+JD8ZQnxmP8fH+HVuI8ujDzKSNUawPMg5ZIX+OQtUD73//0ivkt
KRJ5TXRNT5rpmFJQZnWKlQcPWfrj/sdXcg10CdIiEauSVgURpIBMoGiRm7jLwUXTv1T7EFVuspHs
X5vEwtCDPE1FucYwWnvL+GUsAjNFp/nGJFbsYwnUGqmsF2kzT+KBevGb5iKfeBL3opV4/SG9ZCc8
FwiIv7LfymEr+l3Z8SWAqxcbdUxRTjwqrShYPGOyVcfok7o/pZX1WoK3NFkX8nTEeYoC7WnMcK9r
ghVlysZ2rP34ZTzHknZiModuiyz3ZxVaHc7gc3/jZbz24xcXhs+Rd2WJXpySSe4N3kgHVW5/E6Hb
SL6tPX2W3HUJhBfKRq+g2lPUym95qCO7xPGy2n4WVqz13omUpnUhGKYZeCVJHgtl0fPBtbMPe8Dg
KoHWhoIqtyk2mWhoUwIiOpknTpQ1aPssJslAY2hrRypN7bDW8pvCBwFirBp6ZzcO7Yp7WqLOdBDN
hAVJ5WMmc24G4Yz2aIP6hGiE7Ipe2WqXXHmlLeFnSgbFH8GvZCQTS/KTaiM30yEOnCCv28cmJZlb
ZvrW7bG289K/sVSnjb04Ra18pFWV7TJwLBlCojADipSVe98y1tZt4Uk6UYpjISf5iXa021GwtLlx
xIkpRaNil5qwJZW14lOWWLG6lelEGVOPSgzpcKawao8XSvZDaCGn2YeFlhtVI6q3IQkAC2rT+Pf9
+a2NO0caX8LRPM/5yDoGdFhQ0kdWJ81ljJQYEp4hTR76Rg+eo0pvjpo+jqhmtu1moXQ2z28ymUsE
WaWEwpjKkngQBI4ee0GW6tMIHa/AiNQivIocymFQB9eRhFZr8JMYoaxUf7QJUHuzEnEBmvdXYKVF
mi5RZQKZwIECwb9Di+GNtiweSwq5gqKRf+t1v+9mVCn2pGhyr6jBV9dloChLgt9RljoZHoJdoWeI
vxBM5tMLr4QPORSyXaw3WyCj+Vb/bqXm4/9lj3gINxGElXxAUY74VjfpQm83dcBaA9SpdEclJWZ2
o4aChn9QqFmmidyi7UGo2yOVFeEZlW/+wCFAsA8LbKehMEXedyRp37NE9zWI2gYASlNG2jclGscE
0gUp1FuLnsZ23mnNFkfuijUtIW9DraVSMpXjsZsy2hlDEo+2pA7lox9G5NLJ9Va66pMH7Ls1W0RI
fZkA+QoxOcCRw+PFyjx/lgkwflkvzS5pDcEFZ7pgvBITiLDfrDY8bjx24MmL3MgM3L+B+YGQ4YRi
0RYIbS30WZLdJUE+ZUzn4FU2BPPX9DqAd29mhn/gBugOrPuHWV2xqiVgK9SI1BAWyMdiKgna9DJ6
UKImgeyMntyKiUALa8ARSirZRM0HjhNBcKZbRVcdp0K1Al39SYRYttJwhCJdq4EqIJ6ZjGnCrLio
nkV5LtC3eKmLtepBpw+sBUKBHinaANkdS49+3j+orG8haxeBsCgJD0mf/NCzGELtsiUHozt0gV36
3d8sZZFR62MFz9YnlhrxyAiyGt3lbbYjdFQNuQ9icyr1kwyiHlJN8amc6N/Qr5hZ5dIWNkdUP8kD
vjstixCi0ZRAa1sJnN1Q9jAntO/sdTXuBYNNlf4rV2uaGwEyBhZN+hjlvTDQalOOpfg2hZC/zLsB
2u3TmF3LRNeMCtUNBamYWO29vpWGyR2j3AdElXU0s7sQrFrIUITIquf60JtR3OmtIcsJmipFqcEs
/VzvS7ujnH+QrIJE7ei3TtYE4CNmuOjGMITgBMmHa1fF0mAlEvIqBiODJCE/gwvk5qcj2en41Bu0
+WYpzVD/0SeT4BaTKrloUISXRTxQ/1HToIJOkCR8BLUO3HWJA4DoAMTRVi7DKzpk4qVg16k43MIE
EpFQMkE7ZgzW9GFMdOZGYdO9AiWoSHYMkfRdi99CzFLOuz+4Oklil1MQQUkTVbBXCBb0x1aBYHel
KvXVb8TDQAqctUjUDU1vkl0xSOoum/LUUME8BlQgV3KwLWtNaVUQej8LImMPQQ1JR5Ljh8O+pYdQ
IHVmTGJRHGspT91SVAQXNNggkKtTdNYX6gBVz7yCP8x0yIkAZOQEdZ7dyiLobiNeTp2hcr87KyQF
3gsUS0jdcTUPz7WuIGkl50NnxFCqeKvSdDh0sRjYZKw4FDyHzuIx0w46xHnfZNlHC/TEKKjLfRV9
4yWQNxxnSIGWmYnD9Cb4wJ3zQq+Q9gOnuTLW16hWLnozQLxeSxVjTJTaDBT52CvQa5/yFmSNKQXo
mMW5SaikGTLXT2nhc1OOevVIEy6BOD9OtI+ZNQJ0YUSoD10vgBaKkkx5YzoJwPYJWc+bXrPfilr+
jKQMnUl5rRs+yUdz8BPdyPLqnTS07tGQAwGsiKPKo5fFVdGb8TDQMLfAIBIavZQBa1Tp+b5DEmI3
QA+lMlgfDY7CYs2M4+Z3khPdi6iqQ/8MZNJyEMquiDvGrtCeYwxdk7kCdvLN7xLlKhABDFlikhmB
D9RfKJ95ywDS4Y9N1aUmUfVTydPfjcrOUjyM17ApoXeWZIrXd8Jbnk+SqcwVDjWKh93Yqr9HOUDw
x6qLKPRQqoCym0HUWLzVVSiafdzPbpD8lKla7qtRYFZN9Qcxgtk1GUvMbox/pUl5DaJKsMZWFvYF
B6g8p2njKKlYOsqMM5dpcy4raIWDGRK93Y34UVVxZ/sF7stUH0+FoP8QqmLA3hfKvu/EByiZ/M5j
2YtSuLoynP6qGgd9nJztBpVNhlD6+Y6U9AUwAnk/tBV4aNJWMKYAPRBtHYLdnLHETrFkqEPJL82E
noW+CSOrD7pr4BdnkUQl3CT8SVz67xWvRkMWstrRY6E0w9iv8Iaf3vJ6KC2dlLtA7B/klmkOEs3A
CldK27uyzs+lXz+SsH9RZGUwNZ5cfZqCZ6+L43ewt6E/VU+ujIovI/MfExI90ngsTe7LoZ1iN82x
l0c3iZTwVKpZZhO11/ZpMXiIS2SjBGBsP0oiOGql2tOnVnFSX1X2Ix6dO5oUxJ7kgJuZBobNOhi6
DwbI6WUkCYiWRBG9qxnuztdc7AXTl4L31K+qAxvl8NQl2nsaoVO8C2UPwurJuUiYesqjhphJwBJH
lYXQKSX1xmgQPfZ+CE9eJr6VRNohDLtfoZ++pJP/Q4dilSW24ZUpjX8e9LA6KLyH1ifW51DF8/kQ
qt6tOlWAfGAdXKYhYK+lHx7qke/yED5dicj4DIErpJlFgndPTZ5oWr5J/ogytB/95JrwGmXF9CKK
U/Kry6JhJ9blsSVNCcmPUYOJKS0OW1qXsh3TCO32Wnor9EAwiqln3uAL6DCdOK7jCAqvhix1oTFO
mtPWkL/KEI5GMm+vGteSfUxyKLR30mtA6uIwjaL6HuUBI0YNgQojigHaFFh2SDqZ4XIHOYgEebpw
tKoJRJsFfQ/6tDcrBo77eHzs1HZXNwL4TxPTr4A2TnxTHsTRyVExMVRfhxtg8fQoxn5nNZ0+2oKg
BU5WDY8zNNXMe8VTpv4QK70jcTk2OS9KO2U4p0rzDI6U1s1ZU5ulnuMo5sweYpA+MH4KlGBXpIKl
VlPg0bqhH1rKBwCDJfjsOobill+ZWVR0pVHkLW6nlriUZzVmOfzN1aKGhttU2vWoXhhLHwSqxbhi
RysOqcX7ymoa1PXyxsyj0ZSb9hJNGko8dAL7Iio4nlIDRUsnU0niSxoWx6AdjhEshIl4mjCF/4g6
5BEHUu0SDnWCKFDQ9skr9IrU5Y+ajD7kQCMUgwZQz5e1UaTSGYD05qXv2cwaFLS7xvfl10QjJ6kc
wX4oU7sDS+80oicpBooQGuFOWDA7yQaDD7BK3MBJGJ8w5UOdylD9kbkRpcEZJ+OtGAQQ8/nlDn7h
KSFgBouhA5FQ8VBU+YEEjddX8Jha/jIHcykNHF9XBjvkQu5mgo8OqEhEaMh8ux5YgdJL4lRILRZ1
79ZyC8PSFHqNBz7ZiI8OWBfZTePaiUhpS6nukT7dQU/TBibV1rroihqOV+DgRE1uj1T11AAszlNw
rnN+HiNQxwaCJQyRbAdht4tr9NiD/dOoI5FbsiCdSpkP4CUOqVG0ZDB61giG38QJaBv86lwOPhif
ID1nIo+0TzXgXXXxIiGvYZBgcvsqAqUOhXJ7uMsasGWXNTQTmr1fagbYid2mqj+rT47W6+dRT1or
Zr6TaXBBPI2mnRIOl4AHjS132VWh07WCHMlkFHJSGuOgvqDVVzWrrvk1TlV+TnqOJqeOloERCyQw
deDIe0NTtKPQxZWJKCJEbQqNUFGa1kbXieNBTVrgNSSC8ow2PuZNUf8fdd+1JDeSZfkrbfW8qHEB
uTbVZgMdERkyIyPFCywltHSH/Po9weJOk9lFcnp2H3bbyrqLncwQgMP93nOPsJNRWhjTaqp75Vk/
WJMK81tu4syvsywgU7RS0sQbzLkNplEtXULZplLyEDkEs2vkeYHLw0EAx2z52r61bmIp2CPxyGeL
4IHR6kcq2cmwIrcpKxjdaMu6NerE768y1mjoH4x2fkQzniKcsuudaky3JYyV66HwMERM73CmwE4u
wxvFnVhstRlz+FsOxzTObxelypGWPUaGzakaLjrUnuA5CJ/keFQNacGQrplRyiFFbRtpBYzIOyGf
WaFbflIhsyDFfsBiuOuziDkKzVG2ZKW4Qxz7dNcuS1BEkx8rpHhUVKUPNABLTtIS6iCUDcZAgwqC
xoDdkNdde8gpyEox016FQHQa1wNjGFZirO4j1dimShx284IvMUCzr1lZEiYGhpFYbl7ZCL+NImWd
VtUKTQwNcpNOu0jS22RMdrzSQd2vs3bVqFGEhjtTHVPp8KQYGI6gVWKd9ArB6DpTeuNNY1DD9YyL
sI+W1VCZqMnikJblYZmywS6bEvwgHNP6jNTASCbYvWdPTfRLHfG9qU+lY4E/mpvNZdZ1Z2rUV15q
r/GIiX6TzJXTU9SB3VgBBTCjzNaN5Jgly1mtCn9mmYfEJ7HSpIDEKrYGVNQof8y0elqwBvMqVoJE
E3Bu4WT0JiYmr9PH2NU4Lb16LLlbzWnmZdTA8PQeTLnXYVm2ZBh33dC7VV76hdWC+5H3ryTJ1sUc
7ZSo2SxFvaX4spagnsimU0SRFIS+4VZTrNRJZpwJS4KDtHOI1D7mmrfbWFfdKIlmd465RGIynDym
dAVfSmVFIqtYAQJVVxw6jypDALfoS+LGKKG3vC9iV9LuTZugpeyZm2WaX2cx8xSineZG8WohZ9vo
qua2NoV2UKzGjXRtlzQoDWPA9dCQIE8XIolqdAakH+PwZe0mlwKT+xHnYzw0V8TlwBflrC5JEJHR
mfvGWzrdi+bBM2eBEqtNbaaPKPtq1Z07KCyFvjY77awqMlslnX5WC3aDa1Rg4+mDvLLcZMrc0ii9
lFv+0iLZYR49WUtHytJHtzXZlI8CbEgQ7ywjRkysNtnE0h2aZ8Ei8WFxF0/AmrGBkAGl4PjSNZUR
ppir24aI+NoAUAi6BOR1JazTdqi392rdOF0qNrzMj50y3lgVl069VMFCrdeUyY9BEYGRMlvrjTU6
1g+zKt+xBSFdOGsflrqQQTIrBzoZdz0BsT0ea9+Sg4scSrfsuVPFsQN9hasJpCNairNI6vEBOcRx
8hZb0Rb8WCevcm7r/WSXwoADvVh2TdK85GUBED2bEWoMxoM2dEczl7kdc7V3IwZTmQZelXmjvtdJ
iYgwcLU6ndMN2udQ5WZpW7081aII4Q1zOxjFjialY8DhUhOdWyjZa26M6MDaLbO6J7Vv9xl6sHmB
L8cAFKEQkJiYFjbDDIpSS49S+L5Ww6ESAx4iqEV8Orfc7nhxHpb+xUQC995M9Bc+sQmsOLAodAZI
pLZOalczpC6oqjslySEny84wtS3V6XaUsPuPK91XeSW9iKLBsjS6bkAm4UrX2E2hHlgeY8iZof7E
OVmzp0Ybt8qUb0veHMehwgCOONX80mFJlJIfk+G95GBjg5fJ+ZNMX6FBOFb0WYvelWhY7Aadk0WU
FWuhRaze+8HcV0p0qbvyLSsajAByRN5l6T7WaQHi4AxfjKTGrkKQ2yrYaWjb2WVNFGF1aGh2zRwj
WFOZQVQzQuzxTlqIwunqzFW5AdOvMWmcmlkbSD6R3KcubL1UIASIReWHyVyWfQ/U5KRej/e2fMrR
NFa09dqKegshQaIA/CjIEfQadPVIeJImcu91aqPu3RnFG6DMS9qQrTlP7sTTN7aIY1oCoGmEKyfM
Ebv5ralAXa6lV6b6QcsNjFKmPMjRskUWEqlnKtcjJ2u4NoBYXuphNRB3igrXkK2PdeFMMvaAegPJ
RadH8r3a8nASbaBWBnxwZyvQ8wS9DCq7lGCX40WuBdMsRzCiscTZuF6GzM6zxV5MIZ2h64K6uhgj
OELxaVziapuZeHYJ8DUsk31K6m2S515MIp/DuMlGQK8zm+hca5iP0qm2o7YKqgZ1kHKHQjaUVMvd
hp9gowvyPc29vJ/faDSh1NK9QUuf5i56HmN0yRO8RvgSaMWbgf+pFO5oBX/EGYc2Ni6feNS/lb32
2C39Rbf4Bdx7hyvsXIGG7WZdv9Yj4FZ1e4SFzRg3jhol+zibD7WMbEXviUMlKq4kAS5fYUtpLzqO
6Zp/dGp2xxLzlpSJncnKzZrLEJ+ycvhQuwfR34mGgUB8P1oHLUvRGT7Mw1uuSXvqEM3Lzl2HxFYT
imAwMZr52MOAMr3L4sRua9Np0PPPiYWnEeRW2b8nC3+NU3M7Vs9wTlrPaKzN4Q3q3h1tOlebk63B
iuca7Rzy6oybfK52E1RfEKGbLwtkkn48jhsV92uc4Sao7vKYla6BVr4FDiS6TaobIVUZYifVl5h/
LHpYDPJc53dpxR46o8Z0AqgYa/GCzJUmXNCE5Wr4fUJO3DpeQQGt33c0d7Bvr3QJf7waSizsVuxd
0dcG1zyEjIPu1SNHrwbyTvd153MaVGTYpb1eraZlduNBcm/IwbmFq+KQxF697Or5JNh2hJVAB1U4
bkKcgGcs1whed1p4dosPJTrX7Bg1lQujFTeGy25Wb8SoruoBn7EA50ycjVR1eCm9nL3r+RLGo2Lj
9WMsvsSOOlRt2uH6LQdrq6CLn8ktwk3doTDDrvswhg5OrigvTQTEaoPqjNOwN9EM9kxuTBBok+ZZ
zdrOhkHxipn6KtZndzRkwHNETACNKZvXVuSOxrSPTtcDOJqHqcUCjd+ryK5LIonSdHIXdfTQr2oN
FDtZ4RQzPDPH/GiZw7orNZyKdAaBDAh0tkoxuCzL2mcGFrAOGxxsY2DSoaUtkBqpAU3LeCDMcSM6
cdvPwu6SCf6+kxJGTK6YYTwPwPywpfjTaOwGDcu5WGwFDVszIQETMMyoPtICpsUjeDDGQ5q+1mrk
Ea6da5j8NN0b2hE8vKMTFfpadNG9DomxXCDCBqg/KTeRQh+oRJfZXabyuTbSLUNQSTLrruR3UYNl
FOHikwSVd1rftgYieEoLxSi2z0LexC27zOn81OQ+RwRr0/qwRfSkulba+iGLWO9z9OuxjIBBa1h4
Go+csqdBGYOxGh0HCed0MpkEx25yUUDrR8NdHlN9z6fmNPQ91Peq5swxxuVluauzwnAqRcN0k+pe
NUgsiUQfbhZc0TUGCBiOTYPdzZ3bkxkGO/1aJu+sh6JZi5NLhcUTwZDbtiYJ03s+rHQ8UVm/uIkp
nGWJ7B4QIPgFOgCpocStMHq7LcBiigokNdDdWF5jmlJPHQsg6q3NBbx70tojAL9NpXUZEqjYUrsT
7m8C/aGpH3QGUiHq4aW/Okf7WmnCrcjkuP2Vr5sRwNbxqCgNBAw3QBezqvbmCF7yfQmco7drDSU7
J0GeG2EVPyNpPjCm3Ku1g1E2ThERh9D3iWdb3UqDtmpC5Efe6VWAfMXtmE4ecGdXzW80MjhRH4iY
bZUIq6STjjq8Zrp1sIp1nl4m7RktLkCEaqspHcrfpCqgCCmddBRu0iKAFTmUWqk3flbCpcrAJoiN
UKSgZ8akDViUbmu2TvK3JtpmEBssVRqHQh4Mk4K6vmoM4ZqscGh5EMk+wkMvQPGEF3LT27BhsM16
AcUN59coXq00e52q+Q6HwWMz4sYZ1gfpmtuJQCE39DaXePJz1DBm95xz2FbhcmM06FgUnbHsyB26
qdIFfwepa7zcGMAFcUfT3mW0AaofP1oqd9K6u+Sqn11RmSx5U6oUGAV4D1l7Ufp9X8FWv4s0mLBl
O1CxthMIR04i0QfGq9QqYOz3RjW0r7S9NIR6slB0O44VTyrzOlYnBF9x1PV53W2UKBfh0Lyl2bxG
foyX82qH4EInjdJjqebIzkD4alTxW/BOH5MCQ2yC6M0611wd3CZhIqJL04cty/WbphrjVdXBV20Y
VTNUKXnU1KX18rq6N8tYwSj01M/3sPD2VC332p7ogCNG5CwN1wzhGt0QBsaJk5EjNfpn0pPXqK4f
W9T6tqlV52kc1RMjFtQhh6FdDyrOl94MjHw1o99ui3UEyD66xjoAnmxD1kyOoZ/ZcrvgeSfMM6G0
VqIqiCXMoeKK2POo+1jldxQRApON2hEFk5FT4ueWYA9xqVl1aPaqwvx8WTRtNTB0sI6FaFVYx6Wp
+VE2vS5vUGsP+1YY42FOB7BUjEQr7s28TZ5TVQHiklaS20ygU4lypfHNRbJHayKHNlaUe4Mn/K4i
M5G2aaRRDXgaoHosKub9Ypr5g8H3J/IF+kPZWJgP30zduR22pDum5vHnL/0DStJn5wwil5xouuA3
sRavK7mcQVy5/Pylf8BK+RxN1Ys4KxAkCuUDgBsEK6CBWLLFcsqaVH+Oef/tdfqf8TuEEsUc15X4
+7/jz691M3dpnMhPf/z7uS7xz79ff+c//873v/H34L3ePZfv4vNf+u538Lpf39d9ls/f/cGrZCpR
eL138+ld9IX88vr4hNe/+V/94d/ev7zKeW7e//jtte4reX21GAPV377+aPX2x2+cGlcR6L99+w5f
f3z9Cn/8div/tn3uZPpXv/X+LOQfv6Hn+t0yiMENVYNVhcavErPx/c8f8d+pxjlEeTiidVW98pOq
Gkr5P36j5u+UaZRbjOuqRujV6F3U/dcfEY1xbuEANTkHeP3b//58392jf9yzv1UABms8HeKP375f
F5pm6pphqpTj38Ac0z9LUinqQiNvQeCTAHALDRbKFXbe/hdskS8r+B+z7K9vY+qEcdXQTf5ZqZY2
XHQjJRxNpeGOFbbM5RjjKKUUA6YF3Z4O5UFd2bKGcXBqOQ3OqLwMF7lqZeGoXAk6zF55f3vdwzKE
nA6vSwY6Se7nEm4zsEOta5RYsadjKtiUtTO3aExRQy+qF9MuZFzxjclwRnBpWEtCQK02UfVfsHb+
4mIiHROiZwCjxNC/kHq+4cYoHdIe55lx1wTJYeRbWNja0fT+zQr7ege/vWPsE43ky8U0qUY0i6s6
Y8Zne5AYiCIjqYaLydLSHTAWVBcyoPckQwhYLUsbuyu01ksGegFo/tL2+j5t1QrHJDT7Ec6OEwy5
78zScGBMOOnvff2RmXejFiOwDv2HOTlXSp7K71uAoA1gxiT1WY1QOIBN1ggFUhdtevmytOfBQJ2F
0ilVX5bxKHXV7y3MDXF1xx6cRIYquzMds4fiA2eChkMJGKwrFMDPuRL0abkWEdsB53VxMFwr8mEA
fqOCvTHDOLHZsrJ3rqPsuR/dhtwSwIUU7hKmXjoa1B0S+EVt6S40kEGZr/JFcyRzdCIdwmJHTT/y
FKgbQpGNBhOqsg8Fg1qjPLazxIiwgcU6ot8V6QBh8SoI8BWMyXXyTlEYVRIDdF6sl7x0kQYABB04
2wxdEZqH8njFPQWK3KRED4zfNzD9UPDTBNVkf7cIkHqUKhDWu+jyEICgUzDuZ3HstwP8AettkeCg
bTFoHLbq8o4WwE1rjLMzeeRJs4HLkUePbQLIX0SeNUSrER8WjiRuYwBnxL0ZEooenwUAHp0RHKoR
EN6UGcdGlYGpK/6I2qWymk3N3vOsd6BUw4T9ZRnMzRAvYPTB/RTQTIJIRESw0AyFSFl5+nwxXzDc
c+vWm7Mu5FmK7aAINZOsShUGcVO7TdKHK15ldE8GbjBddLcS3Fswxeg0OxHKusUDziwYgMNaQTdt
04w3S1rd8PmEIZ2vwWUwW4aVqoAXksybYWZ2oUsnQ/akPqJG7F9TLJRa9LgPT2UCdBhi7NS8z/uj
RidHw9ujXRnxFUHMcKja+YDf7X7h60lHYU/uNID9LeyZeVc9VNCfZbXui3Z2YGy85zwGaoO591wD
51g8K40Adib2mCkeAP5VGvUwLsflWKHfkqm1HQQFd2BB2QTah1OkTwODpsmcaO9ZFPSLCKranz/d
f7mFmKqlcUbg6v1P6v2yaxo6zhzD8cIR6UeDzbE2fiVI/iSk/bqFwA7exCnDYMX3iWMEZJqmVo2d
iojYY+kthiNZ6ZuwQTZV1cZ4wp6yhxQtkwSuKpVNlyaOqMHVs87Z6CX69Iud83vG5z9/nk/kWYzI
0olVOB/yeTuNIGLUH6UFAwCYE5VW0FgUGTx/7qP/t8uVbfra1aL+kJ/rle9KnP+Pihp6pef9uKTZ
Pr8+13+7/Y/Tt4XQl9/5s6ChlP+uE9QdFpDt62mOAunPeub6E5QzBpjB5FqxXP33vpYzjP0OOgUx
TFQ61DLZlW/4tZzBjyhG3SqhqISgUrLYv1LOfCI0fnkDTacqonhgYMXMLyLrb47gOJ9MWJe3w8YY
sGFbu7zmdxPfjnEq7RGpyx4bo/t+8MeNrBCKyR+/uVZ/cTh/imD/+v74jrgKqqX+04OFaF0hmaiR
FDD7S78u6C0Z610V39HEDAlG3ntNds9R0UCXj+wCYwqNeq0Qr1dPrQzhMg++jenoyzuBRUxfVJ4F
Xkut78eiAfpjwoKsDsz8sUd0WRVvehU5cNPLz7/DJzuBL98BimYUmBTfgQOt+p7iy2YEwY2J2W/o
nqyjNchAqzZI9vlWvzH38GeHhYEesntzx8//h+/8aRvIpg4E4dzqNxXyNttdd5hu66fkNg40L9t1
u/IR42mv25q7+hc67k9GBv/8nT9RdCedlok08c7KbXGIEI1Dw2TPd9qWr4HZ7qp1taWHX0WR0c+C
36/vC50r6ny0CeSza9NQjD2dqNZv+B6hMnAd4aktwA68t3bpGpDtujgDgweToLzMa7pqQx1ZXXmo
+eq68/s1/j+/c/lKrKsbCwL4AdExcg917qY6ICJOK/xCIJFtKy17oraSugsizdwWLMzRZ7mDAWWc
O1DsgRiSzw7OmbYECO4iw60uIKK0MDN+oZUzHtPJBfBoASSb3T5zMo96ur0YDjhQN7vaPxoCnsqY
3mPI62gPDfw0YsT4TjdyOF4HrK3fSAzKQyrW8c4aN5G4wVljQBLb2vPHXLkKvvYln/EHYFGAw7La
1j/0Gvg+bBLLI9nCL1HD0fvcntqdtTmLAL45oE9pYC3XzjWVSgAtKuz+oYvt+TBjiO1jkp1qTo+3
XOEN9kttY47jgQRhuo0WYJyIwDecduV19hL2EBazoC3XfftuRTh0mw/rIRev4ExJfmHVR0xWnRGa
iE95BfC9UR5zxdEwJVPdLCh1jNDCHinJ7+Ql2/JV+iFQlRdu9xq/LI8jaE2ZOyl2+TIdyPGStk5c
b6b8Ce7gMbwfOfiUIf4F1LIOMedFSJBwjFgO6WFBiA/U18trurtGw8Vhe+Ht0VK93pu4g5tkhQK6
rhwB6vf6iZzIEfkoZ/4AAMqGsAfLttjWYe90eKCk+9bBYU73czfeWwdcfTquwbmwpBO3DoaMBXOb
yLYwd1yBCOvnQRVq284DvcJZfHYcZxvzXo8jcAcEnBYJdTBb8Cff2pOP5LCJXUDkTuriRiG89WqX
bKyKBzB69xjwoNJMbcDiHLY6oFJ55srw4Ohum2t8xQa5N3CYFVj8LnnPEru5n/d0Fz+JPJDWMYb/
2nyBf5UdnyuMGWo4pxLdmasX8m5t2lPz2D1iEbT4B561WdAtbidCKPVVD8tT88DIBY/4A9LgyoMx
xEZXFHBtVibA0zM805xkT8FSrO80w8av4gV08BlGm54IpjKFz48ENDYbSijN9PmJrJRj95zttGP7
QI/z3rxB8QhbWX7DvNbJYUkl7cxd7LPugC92Uh4MX7u5XkzFSZxo/SRXFv525rdfTB0SJKoZTmM/
Uvi19Odr7lfizWHrP07O64SE+/kmf8uEnT7K5/RQ7KLb/mHAkPAKc9v6AWyi2L6+mmrT9QKJZ+Qm
Dgb2KhDTAHFOoOqiJWGTIzDFeKHSrmCaAtG/qm8GC203dEOYy5EW3FWwXWx9hhO0Pc2nJPUqgOFY
XrblX60n8LSpgErt+oFYqJ0xYBlREA4OVIAOEjRQY982Wz1yB9Au8ci6MAG7wZO4BOVNmXhNgv7o
Bq3XLj6myqV+Mnx5M8BGoXdK+IR+jC3odqsZCx+w9RAI7pPJSTksbH1meppw8if08aG6RhOFeF6E
897Tex6qnlypGhK6C7Gifr9bVv2u3enr8qJslsN4HF4ZuAddiLazA78OYPRsJ1jJV5KOnb1m8ME+
siugayu1XSVBa7pxsUrRJKPnGNzUAiS5Afg/gkg4HTUO3uFmkQcGDI04LQMvQrONwmXLIZp30+wh
EJZ647Ru7qvbfBNv5A3oXnVzYfSxMV6s/EkHTvkQL/mjIKD2IcwrJeiI4WR7jucPBU0TWC53xbGY
5FlUxYuBGYGMnRrSBcho8DnCbAv8I33B9GPSQX1EuDREhoUNYPthOA8H634omtKp2/apZgL2ob6O
flXJMVVMLdx4tEbv5bv5aJzYgRzmfblMcJOwQf+KXuVz/ChPwzF+aMdDMcqA6IPHphZkHxfd5qz1
XjXexqnTwpoW5Kn4ubsdFHfZwAY1IzaSQAaoi08VOGfy1nyXb6puQ1yXdk4+3PS7el3hVCLlWr3g
iPE1rweYDyLQGtnEK1zR6EYi+nHwUie6UYUJmrm37CTYQFt6Mfd4aN9KfJwLsdzsLcIME04MJwxc
YC1DNkMV6pnd3JoXMrzk4m2mKwWuPfJBPRIsRbTcbS3suVhDp2W9sN4Fz7TGhcOzX5fAmoBxXJbe
j/AJG5uCINfV1C+K1ZVxSLBK12Q15Q+Z+Sj6rdmHY79SGS4LZlUuFBpmD8/vFeaC2CRAfZL3qmts
NSAaIK9jZ8c+DHpeGujWqaQgqW64PLTUb/i+h1sM5AwbDAeAF+k3apjv29vIB2EsuWiYzYA0AkYp
2G8zGLkYU0EP5oFMNY+g2TuT7saxpw4bkvsVbCpUbxrulhKLEFr1RxyA+JK4lK51jF7jt0SAo4qX
barDXD7qBNBF7xdoi+fVoPoaoAsDDiPeGAeEOyqE9dhDuF2+lzBcEoFGT4t11OTGECBjo1+2s48B
IN4BGdrHGcuzCZPumfNNEd2U6osF2AsFrrYS5hq1K+3u0q5ymhLD2hGCJ4gwAfW42eRENabVG57B
POOFJqCNQUEAWQpo7k6SX8oJgp/pLY3OOFkN1DjSV/bzBdvnEWozgY1B2fB+p/W7/Kh66Sl/1vbN
A6+figf4atf36W29x1xzwTxZXjKYHq+EO53o0wHblied5i69Ih1Nq0B+UjjJhCcxrCASwQEWOxDZ
zMJF7JY5gpyE9VmN4G7c91m1iSm1yQDTyNWMgxHGpvmhwyADwbAvcX1kt5rllUPuXFksY3UGZolX
A4B0T7fk3B7gHgOG9TJ7dQJ6jgO3jek4vnLgVMjvaKDX8YZitaRO5/Q+lmb+WnvaDTAc9d44m744
FNBvBHXkRhj1Ipv8Vj6ZkZ0S0AACAD6Geu7gs686GC4BE0K2kgizECPGF6RiFXcGDvBNf1sdi3cF
rNot1jrMSWqUauASvqQf2c30mOQ2iNT6HRzQ76MdQFmF25Pm0DgErLO8tfcWyjaQRJpr7cNY2BrQ
DzgtTng8OD454TabxGHE+R/pbLZZHYE3n0YYQSvYr0jPQxCfj8qD7qh3iQmCvZ2/65lrwXSR7DKx
RWigHa072JYJcYGgSEMh5IPaCUyygu7KBVgIqFOxVeWRts/IMPTGvtwWKiI0r9P4h7HrvKn++Hln
wj9FkX8t1AHpfkHdCUDe75siw+qHEjSQYZOnqwlFivYCOIhyT53hGlo9apPfNq8V/TCm3fBK9TCJ
3WU8ENxea9pZ82EEtQeMMOURu/d8KGcIGpdwYTeU3WwlYLPy1sjvcmyYXekzvh5gFBM7FdCZaV0/
tR+5CqI46IurOhRhta2e8GUzW/WJ2/odMokjT3MbF1b1HigLLlY0rE2hYIPpqIkDEx5ibu5Ve8V+
MWyEAHkocBPYxLPZkapXR/eapeL891lxNnHk3hgX/o5nDu+53NaG2+sbDpjoY36et0DYojvYDN1F
JxTWodgmOEXzjdr4ADFRMDSHzIcmZAGhBh+ifbY6D645qCcW7Pe+5GGsO9hFYAdDQ4DHk2nnz9bi
xkE9rap+0zZ+f9elNkHbyTRQLXwTdKPWnXW8Kq4XGPMIdGjflheJrerUBeV5BK/bCglZxQtm/hHG
yAG/6R8S8Qq1Gn8wj8Z8gG9HF90pUBctK3z3XrwMIhx35dGyfORQy466VMDkO/Kzbq22N2O5U+Wl
rdb5HHItpE2oJyG4xBPMxfo9yGG0Dciw4sObXoOeptj9EIL5keOfubE1FFBQ1ViZgy2gDAnE2S+J
C+oRDzTkfi1bbVugg7NL1SvAhTmBpxhjbOHhSJEXRd3qV7HNDH7W3oJwpvMxs4CXJ8idLSbO6aPF
z0q9OWmlPTxbx8omrz3gygxbOPyWTBwmmWJTnA6omgGRnjD2iCJpN62jv9bR3nxB9NEjwOkJvYW+
UqZwvE0fJib91qL3I547Eu9EFMziLMoW+sPKzsfWjVTsRVhhyhYTdlpvSjBt5vRZxx2JnS4oNBcX
K/EmKDbA9NFx+rgJOPjwZ6lcflnwXxbOLr90Z22Vzpd+RqsLoyp9La2LGHxw3/zBEyvuwVT0zgrZ
WvMtHz5MHnKoI4eoQf5SpX86r/xLEOB/Dd/bPQ9p9VF/xgD/H5xZaj+fWP5HJZ+7V7Awn7/F9778
0ld8z8Rg++uAkl7//SuEp+jkd41qV7SYM2Dq/Oo08hXDU0zrdwv/wSySGqZBCZKi/4WZ5F/bNVDz
Oh7/BrsbQXQDPZj3wcAutQWlvXpX46Ch4NyS+RfuH98DzgrQSEM1KTU/4zwaxqFGjfegoPBnr+il
W6gfy/kWhDazD+JfmstcaQH/mHz+440+nRdqJqomHdU+4HPrGCiUh9EIR1a7FfN7YwXbLUwIT7xc
7J+fVH/NIaDmJ9Cua8DonhjeryK3mTDQWv3KSepHt+UT8SGr2dymBEKHCBVoNeym/j3G9es9nr/9
/LN/P/z4z2v12YUwmQcdZoHxEFBoeFPMfCBBZpH/8xf/wYX57EQ4drIzSIMXn+Eih5ULph77xfTi
Ry99vWLfLFgS6yLVwQQLxt5Knq18UO9FS/pfvPpf+2uBivD9qyOysc1nlgJYiypDX1VRz5At33Bj
bpgDjktHQEUc9Iac50xvF1dg747yXzjD/cCVlH5OptUKs4KAGZetTx4StiFdmFTPFtRXPYRLhy7T
3AHKNAzaGHPK7MW8jgsDUzkKueH6Y6fe6rS2lV/5qf9gDRrXlfPNlRb6MgJBxacRHShztHV644Ka
N11Wso/cny+UH73H9S5/8x4WwHQu+qbFE1RaNgYGGKmKzjxBN6E8CEUtV1L0w69MIX60dj5tRANp
STEWYws90PzA6QiifKqZv9gMfvRAfdp8MtlbatRL1CjzMoLs2u81KJU2oi6q/+ZT9Wm7MUHtB7+T
t1CvQdug9tpTtKiG9/M7gVHSX+2dn63r1DJP+gWaiaCe2+ZIIgb6eEyMM2UdPBu5MdbRf8uDjX72
sEvNllcZ5DaB0v0vzs5sN25d26JfJEAN1b1W5yo3cezETpwXId1WS1ESRYrS199h4OLiXOM4AfbL
BrKRuFxVIrm41pxjohHaN05jBgZN1Kh/91Alb7aItp8DHS71q5mkKq5g2yDw1cNwLEtb7xdG4ke/
H9xfPrd3nuDX0dx/PsGIoGsdjcN0hcqRtoPXGEzss/8hl210wYBcHAkbz67+/CW9sz29xdeV3pgE
Ue9NV5tLfyxuFbcmJK0ujFxxjOYo2yOPTJ+VFH/jgr33gm/Wp13batCS9Rn5Y1VSjZICox/LZJmL
c6jbdLh0VnBzDcYmD56iMc9XiqD/m4T+l+neO2v1Le8MwgbkDPLrAa6ScXLBRdFVnwh7zBb17xZs
8mY3yGFA9+Tz6ivpARdarKOvPm0/yw1lxb96D8mbLSHKtBrqLlnPnp3UZRz64nrNkujTn3/6e9/N
m+2gW5MpDMMpPNPpXZ+bxitC7xJviZ80lzWotTmWWWzHpy3BHu52ydzL8fznl35vs3hzTM7VHC1Z
rLinlfno7oPMLQHGRpG9WulR0n7d+KbCj39+sfeehNey8j/OCOTHVTyjbz3jl4mKQyky86GOY/Aw
/+7nv9kugnpWZav95Jwi/PtZk+DcH2U7ROovNcV7v/+bHULzZNUarSmI2bo9h2EcX4dNpP8yTX3n
2Ilf//9/fDpJw1y+L5hlKV+Wpxxa/824WkvzPM1//PkDemeLi99sAjAqqlGMurv4OgYpHszBfitV
96XyqO6W0f6ounX9WzrAG7nM/xWm8ZtluWnh2jnIhwsfWq/GnYvmfDlh7tqShzIZVUWj0xi3Rbuo
WRajd9K1U/NNFXEhkNFnq1G3NpuNlPgMq0x+WAInKqzfqAfaBItekMldU6qt/R4s6Nz/3an2Ni0y
yJdJRatdLyIbpmafxJrZmN28ZfzLY/reF/1mM9k8Vw4wv/Sl9VrYEDsPREz3W8xmjYNdMmEB+bev
9GZjCUTj52Fl3EXG9XxU0jlII818FAKF6J8fqffWxJsNRCxxF66Zdhcd50ysLA4Klcm/RWO981G9
Zeltc7dNg5pobkXY1QJBR2jsW5R8lR7/8gbee4nXTfk/lp2aU1Ph93cXXH7fYmmZaqxiPKrS0395
hXc+IvFmW/JHncdrVLuLygzj8yIPT5Amh7/s4O/9/m82pToKs7ysN3OR9TjI75g2lSx2QZvhAGod
lffDv/qi3wLfuPvFUZ3hBRJpi2tlw10HOFOUI6bZ459f4r238mbDAEoxqW1p+KCKjR6ZLWn8bbZ7
lCotHv/8Eu99F2/W3lhZ6h6OhEsyzBkGc1rX7jpTOR6zP79A8N6beLPmtt56nhoNndJUTtF4Loe0
Ln9nWN7KEQCGm9DpTQpqxI8tAZH+vRvHBM/OWA3R9qVsvFmf060Y628uxiYt73IaMdPj0M/tcO9q
522nP/+i7/ye0ZuzIEpJIclmUPlZWg1dhGo0TnI0AE1EzjQ0iVL85dR/p8R4K7jOWy+Theraiwy6
bFj2Y7pphi5rKrC8F1wa6e03kuHV33Sa77ygeLMlpWs9V/mQi4u39YNivG0nmMr5VJXjYzj0eQSA
c4CW9pfz4p2Xe+s/EbmRVTjX4UXmRWePuakx+k5xWy64UdzoPxVFGf/LIuEtFDDtK9eCECXwzBSF
a/ZYDouW+V7fJCWrETtQ8e3Pz8c7K+WtFlCCP/ewE7H12lg8iLIl/r11fwvzCv/rp/aqpP3/225Q
GyADrY4/mLYUXftz5akQ+sbGeshRlKB39LgIZYHtrsMUoN0lGkqU5PuwAyRiD1xeFMoD6XoV3yt/
jho0Oqwavz3TGHBb808TMWWcDxB6W2gKUhlve1zUPA123/lqmtKrdoo395DQqzHqI7i80q1XufHK
DsFPy5+/tAP82+RrHOsUQ8CfP9b33veb7WERHpbZmO7mThQlFRHoGJHXZgeTNRTDUYywuQIkAnj9
/pZ09F+vF3zUb9aDDmo1V5FhwFjnQe93V2Kcl5SsAudyTx6nqsUuYKjDkw9tn8FOAvMb5n8Lt30j
jPzfMtDHmPf/v2lkmL3vnF7vYP6Y+quGe4EYYPO9vIJSFkoMhmMcmSF9GAVWSya8ulZcVFO16RTA
XWh74e6WiqyL6lr73sLAR8wcbejr44piEHlfmiWj2Xcw81J1u+VRPAE489algZD35+/tv7NleRtv
6gRrRK5ePzfcqpOpl+UZNKSrikO2RWv9IoUfMY81UIT4vQjDk92rzRulL1kkSz/15Umrfuv787BY
XW+PUSvzoL4t8Vb4+qDrzK+rVzLXLH/UdRyK4NCLuPC8D4MUYgHyM+u6dP2zJs4ptn95GJEQ/9dl
ztt6U5ysKlBeP1UYPEvlm7ClYidqpoOtHxJuH3rxwNta/WEENBWytdaQcJpt2xp9JYLeAdZZYEIw
Awd0IRzgEbgfHpP/IX01fWtZxWuD2G6KluBi7ejssq9j+M7TwfqAuYKdgvRSqX2B17RDPZARBgJi
RNKlrccsJs6jKtfA7LXIwx7N5UCS+3Ral9mZH8wothEPPXNLJJipyWJMrHPBX2eC3lGVYkKBoCKC
SzfHzF9gHMFCpY3TGv0QkCmQBtfVFFSEiywynuNlz5eQzZijiUXIrqyMdfGCiDss8cfnwRK+OFNN
iHjimFyFI/Ft0q3M9lhB50G2GZeoBMAKA1ihilnW56jn2WBi7FfjClg191cnUTK6BiFkuWyMZ/ws
avJ/ILws/naCRw7mTqaEphyVl0XFsNcyiVAiRDzpa33yTR0XUCnzqmr0KQ623N0DROQOfSezia7o
3ex046/XSdwpgcNHhf54E0ZZr75ZV8XpvVqgwOAVqvK4u2gRwh3sIKb015HnUngAC9bXOLiQs2q8
B5fALpjRL9U9oo01SG23PnTLNg/BBVzaSkqZX7C37GvrzeWz6EekDFgvrLUflIZyhvBD1eX6JZSV
TNqDirxu+JSPXlZeojh1Jj7rRqyoJt1W0QXwzNws34t1KHUD/ylJnc+n27SwBlsXZNWdV4Yr0oBs
SphKe2HZIkAtJRTEYL+0XZneVvze3Q0VxVw89+soa+zZnT/XYMD8pgTYLoglE5jfQSGDLunH9KlL
nBG3EIbMkJwKM8EzIVKMInofUYe5wzJjmW730qs0P0cFEv8WQr1ikPK2qNpXfUveDomHhotG9HEb
Ox/TU6kXE9rLxMe0HScsZz3W4mDwM3zIwoQ/hO5QqpKaU5ffmmHI8s/F2Pgg0kRbe/49jiTfwjmK
0pQrYaOy4T6hB9U+CklOz30R8M0+ZvHg0u9sCsurr1r3VfHTvgIpp9M222Etib3xhoUZsxEcqC2W
cFKNHty41v56xRkJHHw3uXXqmysttUIPnIXMCrJL45s8FTd5UXnNdyPXtXdnl6tWQjL3VO4frAfN
ASJnDQzqoqupWWi2xbrUP2UdjyAXsmqs7amDqFtvEJK6zcPstQzop6VZNC5DN+ghGw8q9Or6zs3h
4INKCCZIDHsZpAP4O0robLwxbc2COnXMb5oH7v8L1XMXWZKHTmmqgUbt7Jx00TOkghShYiJZ9vMp
HoOlwhEWjIO4kvEqsWUOoF4U9L6M+3V3aHMvG4BrUVUg0E6LGqmETj3R7gF+acTGydb26yFr2bIA
ci9N38fQVLd8u5s7CFEfdBv2PKVZXizT51Z0AuBQomVXfhQSFO5pqLOFTc5vhKjBha3rCpazKYsE
m5bUhozBpPbF+uRpeG3xrii1Wa8GV0ZokqY5wTVlWar0ab3V9E9izeR6SiK3mGNj2D0xsXnm1c+f
usBmn4NVdzRu+qzFbEdymK6GU2jCPPyVVksLfyVZIyxnSOBSiyMfmhRQjH+AYpjR7kuMEylepVCB
xx2HBXjTOph41IchrIQhnthrGCNc0wKvM7pGmRW/ZgyAw0sSl6Yvd320GPT3TeS67SMdxSF91Rev
nMz7MG2C6RrccI38SZZhMc/7YNSRf47C1Ssf8ioU4308ubCrjrQSyv7X4GKQZuT/1gAAxmQwCGcL
f16nR1ZoMW1oTddkjg/VMmfxlzWvuvTDkoxyuDRgkvFbuhT/51cdwzd+CBvppfEOMKvoD2WfetND
XndTjmpXGR6ytSaOmRyHdWwRq9f++NSYpkUHk8eVi34lTd3j81PZGPbfQagVFdwOYPewYjrIyOeu
S8Lg4NedTJ9GUAjrKfbLNT9hU1ZIgJMiTxeUwPU01TnzMM6WMwddAKsmBSCSXXmRX2TfNqyukkTx
qfO973MYycKHfamyhvQySJ/4CYC8+37FV88BiuJ8DIOfess0LoDSNhqoWL2hcC2CVhlkPOs0RWeZ
Wd23uCGh/9+1JHVEX+waJz7K8czxVe20ECOICWGDpZxQnAwOurI3RevNYKihv/ClGvVb+fXKuZyt
ElDbMICFUlFd+88DfNkCGV7m0uWyKXI1cKmGcztfDSqfAh8mqcfJBj63jL/WNFgWJMuU+g9No0T+
iTI3QvkcTUWIYi4VyCYQcaZrgobL2dHSbBsiA3LcUyruz75iMX0iFrpen2agHdqi1zFpi4lymQfW
YZzMVdPs65bHNzzEYTZh7pHLmr9GBbN2URvPTdqhVbbhltZ7nvvoshnpRcdU61U/laVrUK5DMB1g
5gzxLMonzlDiixI2+cCBdACVVl4X/RYvAQDhJEyuxoaXuyZGVHnpwd+W7mEbfN5W30Gt3dF5Q0Ef
Fip0zz0wd8SEUc8l2Oe4W/s4Os6xhPe744jAd3mwYp2q9KTgDLb5jYeUruUC2RkeVtl2Ww3kWKdB
/6sOGU4+c7LMdXcMXn/6DRG1TJFBAEMr2DWRlCMG1jacDVLfdpCszTBSAYLmevOj9HFrwaCVu6WO
u/afUg26ul6FYXTiJT3l+V53eUiTTUrThi8BjzXPu5j0ZG7mYJxic3Idp/MxHTnvf7l6o8c02AxC
4K7pMN5fgtHm0OQSdHoRZG8M7TdG97X43I2xN/5e09g057kJZZ6c5OyRT5zH2oxXi8tx44Zdu5a3
hq8F8gv7tH4Zh3gsP9rNtGjQUjBWEdwx/J9Ieam61XQ3cSXWN6y2fxY9efFHAugboIYkRrfND4hq
6y0IZti+yTKB/FbzAOBFO8fzG8Re1d/UacONY78WkVTzYYUuZE5yEKBQHgpWEQ+E4TsePuRC98t2
notYI0GM/D4KEGCnUDeDfVkM0fwY+bVA7c8VVegXGZQg9yaTBYTDZFWwwsdbRd6rbh9Vsgh+hdZJ
+Dyyoj5FRdqv80Bq37JaZH5R4hEweEz8OlKQcgKd25+JC1P1G+ZxNSZXTdM2LfxR0274m0M4zl59
lMLCYL+TsQeQ4goovSixS1cxxcbAGYZtecYbt41XQaArF56nADzjeC9MtibjoSlnNfSwp5234iea
LKIFzNppdjAwjZG/LtPqJcNR6gLFCdGI7pVPLhe2Z26XpYj7BtSYr9KR45T/Rr/zzYrGXC95JggG
27zU/7xB30fiRuEb6sfG9vW8PDYB53JFz18Cjz97VRH4z5XbRnOjJMVGdzRju0TBpdBtHqhjDfCl
To5LqiT9sGWdIvdr8dsVPN8YDa6bPxli58r5LDh3m2JfBqvyt48zd7NEXLK56+LhMR/FNPKv7QBb
h/o9Cvxr4zVjiNa2k77OztKLlX+y+ex4XEHT0D3XUd1ahiZ+b6jVbBWDkJK8a2YoWzhF32C+zXBW
BLNOPHAKSSwZu6EnlvVYSISS6S7f6tE9KfIcQh+GWNfL+jSLBEY/aHbuP2TlDpXFVLA0axyVe4Nq
Ik+OWZJID4Vjumaxl+4GO+e5O4hMRjPLLlv8zLvNlk3IGFAACVAYQ3zZozmSOR7z9SQb4XlIToop
nMuLof/RI3EeFlnexE3EFOswr2uNvX0ZOH4PnWhcP8BqpWgLd20RS3/GD+91urydVLLSJVCtMNPL
iiFdwwGkvEon3rltIb7GNyt31+VcCNUl38ooK+cPWSix7+9diEUz33H7hTj0lWukiavPbG8htaFP
EKd9mCFzzslBqRSE9n3NugU9VnQhWZoXpdc2BaOwpX5sXprc2uIEOGI1z27GPXpdNX2+PCQpubzH
bCyp/HeVEEFKL6ncBhhdNWwzgIIxJ07xjaim7VVFW1RD75+CiKYIjN7KlPn2KZ/MYGEjMNboSDOA
VhqEOxlQbeDEok0b/oCtkZQ/PSro5Hvbszf5CNVjLa5HSJxbvWuEs9VHmcVVfHYDXOUnbs08Kbum
iBfSsnU8is9UMli0efdsQXsleITZq8vKxTjcmtJbrgHNglE2ukavBEJnXqPfqKRSivuaTNMZapga
w4+xqVSZfejCka/5ZrAhA6bHyYkAMNIIQE2/AuNgRsu7Ki2g3CV+kI04HczQB/VhyMlSVHfbMKfe
P4Px1xVzwDL5B3jJoR53U78tm3+12MKqB8lOZFjlQ+KP/GIlZwnS304IdMn0ZkTHfdOIkRZAUG73
0aSt+TLGacuHb7SOAWAYqrH0C1VQazhXkq0T8amAw0coT0gwMGwnN5u7pN9sdavDzO+x2fBIpP65
99iTWU+DDAhV8KLI1oclrYfxl4pzN90NwjlSuvKmXAH0+9rNxe/O5A6rjLY1Zi/05hEgT/ox0/qT
R9THLkdqDidXshbE+pnZurE7hmPWo0SjXaWyFXRGLKfrlC3Mzjg+fUpYkCyVS/DGJb3CACPBiPvn
IdiyDSL6TOvuRzmsqT6RrzvaD7QeFpJ4Ip1RfXMRojwCszEF2t1OS9UQuMvZAejpvvGjpR8/LyHN
iABLn5zG9p5zviSpg+pbJf3RBAFcsWuppt4zpyAM+fR2bWblK3rYqnWjc9Tlla1yTEc26zRWF0ke
AqSPWUT11bxkFWJibzOmaA8mNNFIRT2FhpLRTFbwBnhP9Gv2ulHx+isP5iJvn/rB94ZUACotRBTe
symVRXPHcNEJjIUN954bj4cgxExROSmzg5rXIQgPWyhd+kn5TZMc6i5X3q/NNxkbmQlVJ4+2Acb9
WXnFmtAECBdW6S42vnDdniRam5MduXqF2S9yFMvNYmy6vHhTsD3HvaB16ZUcnZjPqCLNFTkBKnpc
y34hSKLUTMVgXgW5/zKGXa1fYn+Fn+wGr4a7287Qb8J9uc7wTW9JAm6GxwqM1Hyxc5pMz2HqEVbz
UVMxzi9IHm3HtbMArjkcspQt6NgH0pfdFbxdJm/0Voe4Om8myckHUGHiCbpSQ6waQomCmWvswp3G
J96lAkgfXaslwxNjNayvbl/XiQnPvQkLcXGj6sbrckEOwpVtmpsZC+dapFDF4LSOavyYrJ5NP9VN
JhH6b/5M8Qz2sBhfYqOcWHcTLupUgHdZCLfIgM3DeCYTMChPnj/G64+oHzlK92oO5pJrK1m5IOLE
MI3uoCf2PPp4DYByKs8M18gpLWtLv2sIcZ/8zlKeOmQD0xLTMKbFmLzW07kLZHrehsDghdm2sF1+
VNzfCSK2KvCBOUaBl21cMKYi0EDN81L0BQCVpVM9lwEWDZYmvy9Yt+FMt8gHMS+WhPFZOuNWGLbJ
hBKuY5P2knwJWCcYZF1TDS9+NaTsRKy2Kf6xZCklzy73CtqF+CWnPJSkO4SNV34zQa765lLKduy2
70tTBJt8zhVpINvZr4cyspDdk4KdLknlGM0nAgGivLqaSj9rcXsEuiSBghSUEBeO8e7dGOsuuBrL
2OrnupQRyaqq67pUHfI17QXaoGVZSaFJwvi7F7aFpTaKYFADYe/tV/Jh0OS5tfKZtHXl0oUb/y4I
g2OLNGrSB24sxn3KoxaXDn1YKy0gF5FNN02/dNYcPSs3fA4qSxS8TCTlMFALuM0Jxtt5xKLtdfTy
vkYOaDQxJ2Bg1WON6LD7rQu56pfMRXn7uWvqkKhv4L9Y5jM0xNvniv5zjn23dHJ4rlpPGbkblpGa
ZM1dulGienFVtYd+KuV0mfMQEuK19Tip9XGlTs7jkxdk8zafSvCwYXClCDCX6DesK0XQPY2D7Tx1
Zt9FN3Pl8DcF7qhtY5T4PI05TLrj5PIcGH88sCGffLb19Cmkzo3a/bbN0I5HP26y+sQxF9T/qM5F
5UNBKen2UxwBxAOWl8uHsitDkDt9nQbh99X5r3E4ZDo0xS4zfU3yQtK2OkJaw02ZH2YRdK18R2s1
CHsX2SKT30QmaF9xPwiz6La3/H0crq1Z4qtSkAIB6jcNmtxcpTlCdU2je82b1xssQrudFXwJdGs5
f+x6fH3c8g+jX9TdtagDYJskXNRThRsxZ0k9GW25GBwctyGSpbaKSwENPrQtnx3RFd4d4UZBiTNx
jofyrlSm9mImHdy3YI7HAWY/k9l2QEZdUqqkx4WuIEdggNSHuPAGpQdORJB4PmbxuTCgKbnpTV9i
puDdbQEDFuBmlHS0wg4hap0w/cQT0Rc/FguUcNu3vukLstOKhD79aRWZ8i2BNv6KQRVVMX7VrisF
/pyOaxX5ACbp8quRIDKeyao3ryxBlNdddb/mUQaEVYkSgN7ajq9zm6QlXP1qWIzKLvAI++2r0jpH
ZS6rfl3v8qZPuF94rWtjaJMouS8gQXP4PvXAR4PJi8AS+8KRCS8R31AwxeKos2kjaDC3Ku+vxdq8
JhwbHyTfL7yp2oOPUCVkuJ+3jXbWfJqKYoQGb5KSXII9kxbwnSd6lSjfz/XGDQPG+CDNKCFDRUFG
BANDBzft+nGZXiNOXB5i/49aMpuKfaJdvzWXKbNjsH2M+bwV5Oh57EXwYqd6AAvNvGMI/OFcB2Z9
bQWswzyXLYbzWDxWY9TE7mqeE7/F1d9sySQvZQcUxftYp3lg28eax24SN6V1hSGUx0UQ3g8yTuLc
3uRdsKa22UdUG1GIfymZpq28JZI+XBoB1SxP8w2S/GsIEazd0Zs2tVfQ5+nOEpmTdASJ2jAEazE6
qoX2BHYmGJKvDXskKfS7uVXbNtFKlzbfwFxuoYfPmflqm12Faxin3a0dMW4MR79emInvyIaJacDS
KhkXRl1FtqXV3aoh8pMXbN2cjB+KcCEX8+vUg+CvP9cRkisABv5YRM3BJHYELZ1WGwXF0a9o8f7T
2UQWAr5wGXS/uD3zGOP7lh2GzclqRVZPYj3ySnZtWZb1fVB4CscyZPo0xj7pwmK7sRNC2PKqtFOi
79IpM6K4WT0HMRSW02tn43qNZ59stS2ijNqtXG9fC4ol60ru/KlQuO/qpfRwvRZkO+Dk3VzA6bCf
toaEgMOYp0yZD1mzEmR1cWnfgRlLpSzGhYKxFaxlZniTtbdtEYS4k21YcHvhFQJL+2YikuPVUl7R
piOEJpa597mY5jiESV0UOCIZuJTeq5iigYwRClmO2d3W+LZob4pxJnuNvrx0U7sf+n6QP5m/mOTL
LHQZTyesDliKZ6ZK7HfpvCwaK/BKYi1pGYlOcKq1G20BYIYBTQ1MNkMf95dh7TTBitzsxpi/wSYR
6A+R5/N1IkaNdPsFWWekhivOCMKf9rUY8wTvqQpIKhyqLopmmmSTjX9vXpcpdwhWohrcTgTwgofr
tvH09tkn9geLX5URPnZLDIjizroZVLfgvdFiZ2cbWeer41YHS/0px1xlgDDLqYNZbXqL11NYr0/S
63SudLH+nFv4+u1X38hqCa91VUZDcDeXHf2sR7kwDNpWnpw69NtvEyj4SX0MvWS2y11YrhQ/H+ec
+rW9xzYRaRrobp7o8WUVo1J1obdS9HRCucNZsddVQ6nGxosyjbBtzSiu+EiKaKrNb/R9E8CkrBR0
bY7cRKXiztT3CckhZTPcrZFo4/JRISb1D4iEqrp5YjsMzC03Bjpne+N6Tw3snkssqk/+ROMJY9c0
g/HYR2IwoPKXIexNuXNjKOLpyDHs/AxecOkg8TTTNOOSChkEeuNT5gsV9jcTox9syFVVoqm47dE7
LtWBNDQv+kC/jUvDgflltDkI6lW2fdW9nOqnklkBI4aSTKW8O/ecOX51vcwA4cWjx51kiG9shnJS
e0cZg70nP9uLaaEPdtwAAo0Jb/HOpMQyftrG0dWSJrmOIpgwdgaWvIVlUn+MDNnKkGYyfs/oDA+6
45Sc+pX+7ORqmkt+FcTD8mn0tjF8SYw1cB6Mqk29o9VeT0/LEnG2HlXeiBqTeZoDD0YnMlPHhjAp
iHQuxKON5rnrv/EUrq7+3be5kN7zludmYZrXMUTJRg405pAO4F4rEtNvl9SL9TYfaj35a/FAD3l6
9dJ68cojuO1L02hE1JjjqnT5XPhLppHoZLTFmYHkQeeWGkw9VfmQH5dZlrN30F3Tt0RhMX8QDMRS
1fb+dD8X4ettdTDT5i7Ok1WNkzuzPWK+rp+ifjktxjNN/hFZNqvHP1I1lXX3Ql4D3DnIA7NJmial
3hwFuH3LLGucfWiUuo0IyamqjZ7hVU1qG6OcV2dDm+3DxbVdeJLkidXd7zp2ucGeThxd1Iy3CrI/
aVUp/1JdVWr1xvaU89Ie7nUvaopq4UqK+iH5mDDSLRSog8Gb0zPD/TApngbVgrakayoG+7Ey6dLN
JzHbSOmzY7UN3MmXSqSMVCjd6shX1+WWUOjtKzmakBa+F9FvboJKC/NI2FafpXcp9MVmPEfJmLv+
MaANEzQ3Ab3DJfs5+Zxy6+fKo3kQfaiooEVOPgPCJfp5qSVRtTl1s+dLopdlE3OzkEtfeWQw+WGF
57fyrZ/+tmhzNDlEhQSMfGzSuvJChEqcLIxiGNy77wWjPH53SnkqtIUHJ285UREgXfRs8ULXmpor
ISSjW1L/QweTFyJmUtf1Fp3jVCLWeko56iZQhdUGBhoCdayiC+PtpBp5Mr2IMCRCj7Bwsgrp2PZ7
OoopfYCqZ4z8PUIq41UXyx3JhzONxqFU5xDa/dBeV8uoxHjiKt8PuCCC2TBNlG4L6o+biV6h6pme
7DQz7U76jp7dnLihXT7FKR1cdCCs+u2eXKy5fcYBNaPAGlgbzHMLquoMblIVtN5yHG0/quVbtaxV
1L+EU7WBQJ3iVbWOhiv3NLaY1z8t25e6VLSNQdaH2wz6JpZBDWVU0sGXRJRlNTKvKwIm4wYE7RQn
yvtWDgUjyqdBL2VPvKHRiUnHXUfzQq6XmnQKlDfzMnC4HCYLRfs5mkLmYQciVrwwv19LPQr2xMD0
LL6fgSkSnWZnYrqmPryNaDMydjjq1xuMoblui9pLW5Cp2zSFv7qU8VH7JKKoRl/R0iUtb/oY7fo+
QlgDU6teCfOKr4LC5syIVWT9cP08BibX8MBB5GXBborrvNhtq0W1xOgo5fC6w87BrvY4pV0m0rPG
Y/YqGCLdPr/OnSTs8LmJ1qYtIR0kOcdatVXUPLvW1VSnV4yhGJhcdJK1mAbbhAvpZ0aE85oeolKH
Cj4TKp6W5k+75LfcsNYOuqkh2L7mSGz6qD/6bLvr9czxxKBXrEHCM7aMkpM4ymWcfYn7DAMz4pAg
Dz5Q24wAcoMNwP8nnxvWUD83zm/ymwrnGgO+muic9I4xvu/FB0UxxSWQajJ3Zy802VAiatIl8hwn
Mlu5k2WCbx9Dq8o028VNjzBoF7M+Q9LUuk0U/gWtCGXrVSfZWMzO00Nvf6aCsi46tmlQjWBkZEdA
TedvkzpzPo2r3I66MEhoYTdYf4P172j9/g9n59XbuM514V9EgOrSrVtip2eSaTfClIwkiupdv/57
PMAH5Ogdx4AvDg4QYCSrkCL3XutZ/lMa1igsSH2IxZjdVPQidH09REFqyvs0aZ2w/xSybWY5sG7C
Jhb9k2WZJXYU3oy+5nwmhe7yepgLWm7QKPLBJL8kEAb5LplL8fmhbynjyiOct6kpbpDfYrxkuEoN
vZk1D6o4oAex4RvloUt3jmp+ZvX+vcBIFN0zG2QG6CjVJpkVbwjB0lb+HU2EVvI2hBzJB5ykgk6y
wptDGiDmk0P2sn9L1cnrH+bEYjb/TjPjKGyILYm8g0woY5bRt0Sj0vbXPZWo9JNGluMX/LpyEt3G
nV3DCAhUVOb0qtAuVdCX2GWMJvoPFvcHpXy/+WHmtrJ+drqupt9V7dV67452mOob0Ypa2KtkNKyI
0M8UqTmALJkE8NMMykuAUFk5sxkuqL3pz54rvOaWPpxoiEwjtPB7TNJt+rkeQSp7K4PlYQsSZRKJ
dTdQ/SivCjOUrOedZKhsqtJ8LpptmReqvI/n2oAFJAsrUF9to8TpQ66ULtRtUQUhmjJduV14bact
ieQN7u360FdkRuHjM+zO+kbGgGuLrdcNcgxWKk1KW1wR/MD9RW9edeM6R2Z49NxSfrC2BH6p7o04
3Kh6U9nIi3mV2ibdadQmIeGcqKSEk60N1vLqVWAXZC2py6J0HyqHRMUZLk1pSkKYk1plN4Y5qpwg
pT72vxploO1PzeDT7L2KqIfO5jadM8t6ZhudDP42Hvu6Rw7XsF5/1aObWs9jomfjmh6w7T8EWFEB
+6iw8cof/ZG0Mq7iICKEiLopcvICFlmGR6wkCS96DPoEJf26EnoYNnSDhPI2mAQC51jB7mW0pREB
wxjfHGs0IqJyE0JwQkXpF+VlqpPrIK2Jll+hO+vsm5SuWIAXTSV1dvC9sA52BVvi6ZZ2axs8sZaw
M4NOq4H6gT1A6RvbWMS2VPuS/kf8ZxTUt3yUfATcvsUinBMsqkdx0Vqwa7SAiilvcj4VI5W2fecQ
/laumczL/KC0lUoycaM+hilse1XQ3LpTBc0zDs2A5FvK9hkpp3aXlKG3KROGFXkeTduBzUCxN+1Z
6qj8rsn6cX7RugNhgLF0HCGk+/RyD5SrXGBUyivbY1ZrP7rBV09bVfQ8FrNltofMDqu+J0QwpQFB
PaZp75G+TEQg0athpXpc7HTkXE1EvaSeOYOFm4yWx1FmdUsKNVlek/0riul9e6Ru+G76c4ATWj6y
ehG8VwOhpClmXRFCB26Oi9ibJk6Lodk24xCQn92Vts7fMEIM/XdtsqjesBvz/GxnWwGFb76CtZlR
6jYrYobJ46XHTBs/c9AOukQRvLYYUPqdYM5uM/jxoxx3jUjqRNCIDVBKrzAARhpFBoueYVhZyM3s
B4/Of1ZvkpFtJXvCTpYp5DvVwIus2vRgzEViD4RVKMdlpRgqIR8DUdHkzCppHnFh1H6H1yCd7eAV
zX8eQgYHZk+diG4uanng2WE3PfVHdRPircqiErdiuERdsKKRQSm0ZarEfTV5iOT2RUz2oKKzTGkH
uLIxpXrgVOQTP5ADVh0/JH6d+NGmNFiv7M2Qquu4i9XY4hSmgWyQSVYnmq/2aq5pk+/y1kG9yxxk
Dfoh5ktGRGDXOzhyi5yPOS6ase4fqYxW8jfxgw23yfVJEZZAZYcyM7fMJ0Owq2jAk0XnszpNX/kX
PVBJy2UZvBIz1ZIdmymKCxYftgShnsha19loX4iRENCpM3KWnV5mi3s7pkgGKpp6YX4XCBmz+Ewz
Svberqu6afxiuBR8vFXcVhYAmTzQZAHSYfUTpBsRKS3fqXL6oLh0bifqWtoOTUfTjct2X6Q+W7Ut
Md04U1gFjfCzSpJGJ+e6sByzfTFNmk1bIXRb+Sx8G+E+89FLJoJpEFHAPmRxac93Y2Dr8CXMwrR6
JQfVbvZTy6hvV2j3qvC6PX7qiVOpOwSFu8gj/jraEAXdIJcN4DG0h+K4B+tWIe4YWGxeZeRfZECP
9FNcxYXeBSahrxZsuH5kfeZ0A8LkyUcEcB0MFKUgmpYIhRx4+PUnL1aShCpL6jyt9lXQ1faXqIxB
++VN4mn8e6gx9uj+I+2t/LRIZXTNRJlZLl0FcsLv6qQQNFrMXpkRfZY0j38aOMCdal3lntVsVe6Q
y5RPZifBnNPahCim0zTl7fTnkN44nHZF9wHcN60ydm1UwaY7VEcRaU61nvSDSdB6TcKh1VRfHL+Z
4nt/0tl07aCeBeeYTHl6b2aNa34pEuJtfhxXW/MjKfBee2OHKKjvdNdG1k9deoO8BvTRy5delOTy
sit27C9Dlw/uzzFUBRdFvzh0d/nguxPwOlX5NHqk2yjYtRXxXu4f05gcZ2e5eRA8dtYcp99FqJg2
Vi4r+Agb5qAzFKx9kA3QTUc/JqWrnp3gxYldTwWbJEynjAjohjxF5AVYol+GeUqCp2GuA/UyeZYi
rHO2POXJVW7qengbh7ZLyZmx0u5TmFXtdJ1U7LvyTWU5I3S0rKNw0ON3mAd5/EwIa1rPuSqKvZlY
cfUrmesJop/rJmbmIBBMUyRVw5yljruzilHUj0g7Aj9fuzbOZTofKKjhwk5CmOO97smazzYFi6uG
aiThdPLzrEVnPLSVY27ZfphfHEQPxatbJmwH0WWZhQ/AVZgOPaSSUEoKcj19gGyT02T7mnohwfQg
VI1ZvxV9ls+/3Nhz6U9OE/3tMc8EWA2WkID90QmPP8ouHDZF0nZXsi3bTwqJvPm1FtPYPnSD+ygH
7Y8HAonHLIdCF4q349Zm2M1WPRkbl2ZRQARmb/ZkUg+moiXlhDHfa1XahcHqwmschFIBrraVk7Ht
+F0Vsw+ZNNRIXdkMuWyYgdHV8xTumeSL3NmOvuWah7K1nOZTDr8eSzt17bnZ5HNERZlmou8+BMcm
zjdvMKhqbxBRmFGx9hvDGtt1xy3JH2srNgYCzljvAQhEYYjqBklklX2JmGQ/l51v/axjEt7ueiqR
Q30d9S1Bmo3uKNKSvGEQTrmB9q3ilzqZkhr6LWM6pAtiVf74WMuR0utO9mymnRvV1RRJNq0Tedmz
nbNo61Z0eLAHbNo5wSOxHnLUnvUaafo8/CoamqRrE+/II0pYUIBJfuX5vq5/o7JE3pU5it37Orao
yRxFVxGGceRChERd6TQJs9/+FAv52qomdr/mFG8yFPd9hmqRLm1qoBfWZV7tqcd3xTdWzLoBWhul
yNN2Vkzx9rExIiHDzz4N7mEk6C8wMTKjTzTqclcSPUIufJoYOi23bT4W1udeJnRktqE1DembNyTs
QkG+JXRUWNdQR2nXqTZCPjo5KugIJaOZucZ1G7XsZA6G6Wu3fLL1TPFtbaD10HcGLh/5wFUGM6jG
3OnlY18kzXSjPCcjE3vQgg8vWKgxQI4cpZiz7XXYgvnUD6hjXfOPsK0YzQCKzQR5bFOmnorvUtbD
Ft1BMwt79RC6qOxrUHU6yB+DWtGrXpuob+J7zAoiJdoO3UK59VOJpHQ1Un8Cwk47x1NXTjk77r1k
uEBvzZGSic9mQMnuxhFNK3/46Ug23rfInZ1w2psu40w8T52NQI00knK8czuU0c1rjzfCDz73Jk0B
TAGadhQ9ZInGb00HneXrpiPRsHsisC5TMGmpDcLCSybRkmuMkqkiRReTUJu+BUMqNQxCI4EanU2G
Fc7XJZpwu6SHxW7OepwqZ2g3rS0FMKrA6Qziw+PUmsvP7IxbgLiyrWPigucKEdbGFlOQ/S5pHTab
rB5HWa1w1tSEDnpJPn/ybNuJzLXTpkNf/UiKUNOWc3wlMtjLYSTK+4E6g763rBimM+od0DlrnIvZ
lyYGLfZtSrywvNWiDMY3thIt/N4Mw2ax8VD9x7dZhXTyV+LzdQOd7bjR8GjQ0mMouMiMQRRHXRTl
YlPXOsJUb/tmLH9PrJwtIlxxFeY177t0uI6jY4WvWBpQj6CnEoWmNdpXGJpTRLZRErhz9ilEQcEa
xw/R33/VhqiDYjU7wJbi2zlVzfBq+5yWeGo/wCyQumHqFhsX00Ja3baUrVT7K0f7YwAe71RUIdEg
Ut76Y+Y1WuVNoErHim+FF/v952ZqCYJeU4usFTrJnFZq8ktQiSUTs2zr5LeVlLmGo3mcZxGBUqB6
Qh7VyfzQ9cpwp7XT5D5TLdnJzdBcsYys9DdNRo8+omrR3pS3lTkj60R9gurxu1Wwya3uVW1Zjboa
Yh2gcWiQF1G3pj2vJ/E6GmP66qtYx8812DTrixhadmAs2NVAAN3KjqnfV0+A2SiebNC70HvHA07j
EyOAVWUQihta+0xpdum60Z+ABQz2g4FdpR3d0sQi+2YrUTBbd7bWoulumHl709qjP/Ioi1tynJ8o
XIUd6MlAi58yqJzkp1/HVXg7Osbkf09rChxy3dvc0W8ATBJzazSU8BAwxuz+GgKmTbM9Ug87MX53
nNJyNpmBBsPfhF1xHPK1a0zE8vrNXEwruwlIaBhBVZjpJoEPBlN1xsrpmlQ2u6z7ooJ6Avyb8dMK
JFd9Rn8E+IPbyusmHpyZzzkCg+IBF2Th3U3lrI0XwxiTirBapC7GmoYDe2h2RnTCcCQjdcYqE3Rx
lG6UjAS849RVAyFG1TjeV9FxZdChlUozeiCiNb5lA8mNd0UdFVR5CWMaX5knCvRuZkSb73XIjgaP
okNRdXQEJWNyQLzWQracBOPjgd8ihyMrOJjd76PNKgHivC6yVt1Kk0YyTCi0TQnanprqaUHDbywx
9udpGSRvqZuXTKoxcPCZIg477mLf+9Iamw0LhVRd2x6zHPfDiWY97XAVJWiGeAX89qqfncTZVt7I
Ltimb+NUbLNL3GN3XdtECWs+1w5QlLeFz2CmmEU792pCe2u3V0rjX1Fr3U8NDmF6v1RXh01jhGF9
FIf0Ddfqlp5SL8LXIDhN3FdKPoAD6Szv0EVZFqUw11HrmvHXgGE257sZIzW5QOgn5pGWek5T9gjf
zcqYKkxiJ8ek6Em6ztG3O2kf+Q0LJz8erpNMHLd/wD2IjoXz0uVuuMWQNiNHE7MzyzcqoypNryYX
DeZPmUImytZCUGj/LIuYvjJTD+YrFnI15UlgAxPpZSjMSZrq4yJr3koTvZ9mohnN6EXatcDug3ee
DhXthcSLCfxUeh7dldSNM2/Yko3D9ew5roC0bYysOVd8bmvI+nklVLv3wVl7W6lti++AH0V+NOzo
phWs/Mx6DIeXhKAuNj42MacvMkQ3SI+F+5kRe6Qmctgityjpyw+FC3zdMYeGERBnI6K7VZZnnmq2
OJET+rZ5OGm+LpMZUnGm5l9nDxi4qvLWqWcOf2xZJQXKsyLH/aSwf0y4TEgb+Zk2SGd3rgim5EtK
/Qm1t0VaJfI6PltWfN1WXV58iTIazn8yy3Hs6ZP09BjQVbDjhM54HKmIwq8sEHOzRhSOJq6+q3Uc
im1dW8fw5Lw3vXDVxDRX9TMiJMo/v0ejGlK1Z0PjS773JSpgWNoZNTa1MnLDGYer2ne1oAtGSz36
3aLMGw/cqG7OvyTZZBXzVdoGFHeeuaPhLLcqaH1Ky2Np5/N4h6c26A5RhLbGZDFazW7xJCi2mIeO
UBz5o8UBKq1bCsC5dQucRczAeU2H0m0dQX66totCl1ehMxfmazrRjuhXplOL+nugUZvSGMwCiXb3
WHKNyxUaw8ajeVEwPXXIgYpG7vEOEb65kiKYLRbIM9YBTNhFe5V0kzmzsZp80/wRlmnmzzdBiw1k
S8cMoZTfdzXtSpHWERGrXYKDCAtolbruuEdv6xbDamIe50GPmTdSkC4wT6X6l9YU7BGoai8OUjLY
xSi+1XTT9H05G6VmcxUZAnGIUSRZ9clyiqYuVgW+0Jx6lZrhwxTkzJGQTUKYLIP+gDvWMmC+0qif
g+shFzGaaRdvZg5BNoaos3ZmXCa7UlUdKnqbhTHjrR2z2N3EGIDqDi1wq6ZvtRm0xdckC8wgWBkT
I9GjxY9Dv3iIXdv3bnFtehbfJ3SGiMPSikoVTW7b6kYEjbgZWypREynlNIHJhG7WiKA7PupJU9WF
d4WJtWXM4HX3w6tAN3lEsEmCz/JKAXsWAWIiN271lmh63bS3Dms5hww72jXcZmhCDG8Km1kU3GhK
hSzf3Rp1wLVqdC6JO4FCN7a/irar8/Elrj2zbrZ8hMRkI3w0czwW3cA9de5bQEcq3JRFjy/nPpxZ
tOGwLn2w4AMlh8lAwE6Lol87MQr5krT0Adr/fYfezRz+2FRHsuKu7DMkFNuqLRNxzCjvBpb6O/eo
nQnRgIWNeSvDSdrdZhr6qI/EIytyq+4IZBAU8q3PaSl0MNxZnvaq8QZjp9N5a7thuxdsaAezbbwZ
AireyZoXb7aeRkuE/KZhKtNcH4Qh6zHfZRSmRXLV13VnYZ6snWoG1s7UlxEEPPklClG+hGzfH9FC
TpX9Gs3S94d8TeYuNfFuG2ND1L6/artI+eXzyLbaop+OPpYe4dHBS9kec65lxl7kYIIUsidaeRhw
HvxRA/0jVM/XuBhl7aBKTwepkm8AmiaPZD+ny+3vAYvJyMOkhLCBgOdkmCg5kKit8xtDleDhNoYz
0F5UwrdT0oEtaYp8hyjVr0t3rahzxrm3pa1LCxFGc5KHDbvluaN7fEV+YMSaYIWgXRC6ug7ZQE4v
FK3jQ4hueYgPJnNF+CgmwyNtGS8tjcS3Oqj85q2rcs0G59PHgIB/gh0Mw1oY6WPBlNnNltpXpsHW
csN/mf+YRaHdN+vY8yfrFelrakybj893it9y/B3vuEW0xXo6RHRnOPSRiNSltbnpA2m3N1ltDfIM
z+bUaY5/f3cakkebxna9bp/2sWeiRZCQw7yBcss2skMxnSERLKKkxP+jha0F+wc1zoT8pQyuM1nS
CYjjnVIGjs0Agzso/yo4tELfRTbF3e5YeZ6IsmqD6zlr2SjWG+o8T51tnuG3nkKX/Q0qe3fVdhcL
n94tYPSm+G2xeOm8ZOc6YlvK7kln4/VYZH86/KVl7lNhQOeBQAjBBq1vusJrO6JNOImvQdL++Php
/xPTwNu1wIaMpsK2YlrBdW/KV7zjeLCm8RyJ1zj1kBeEELppTovRU++1kQxtu6IegChw0zaSSFbW
VUkVEGQ4m4a6DxjF04tM2mTcKcsO1BPSqTlAkJuFzlcpaym6gxcnXlVvqob5784owBueAVAbRzzM
P8DQf4MG3j2YMQ8oYTCo0DpM85qF19eYYiNC/uJ5iqEOeDO1HHOH2PhnZBQPwqJkb/ptf2Y0nHgM
5gICkmvHOva9sv0s6+G3LEWO3s+RjX1mUJ+YRMzFJNK7JRKAqSKFKo3nawJk55s4HpJrwz2yr7s2
ODPcTl3HcvLoUMxqmAT7NLBaJOod8da2bowzSKRThz/+/d1TSg2LroapjX1Jey4B9VQa7VUVSnpJ
Hw+HEy+suZgtbJFWLV/EbD/EmTTWvGz+vOuG3KbSElaiMO4uO8+CUuQIFZtWr6q9W7hHQ7FGpLIt
kzFONk56LCh8fJpT92sx/ohrZ9nTzfW+phB+G4YxpTK2bl1+Bl5z4vjGAsETFTRyRinqvT/lRLS6
fl5hiAppUF30+/+if94976Ts2rSudL3v5DSE9yTBGu7zSANEnJmQT13AYlwMVtXWLLbqfVDn1Onj
GqYT3Tu2kpe9UH8/S++uACZEoVyG9r6xiJUxsMesdCzZoKVk+Vx2k47v8rtTWJRK0BUYxBGXsfFS
Obb+NUci2l129OOde3f0KlaRTlTc7hGsOp9VUJa/mffk88dH/8uK+se8+zc59N3hncBsj97bbt9U
UG6cylWPGZwzcqOicPqZG8yweihSqhJVRshcOB6RLGhXL7x35n+vDtjAUXnUwlJyne7Nz5VMH4UT
Jc1F4xyW4X+PX6UVpUe6hoc8IW312sFelt4WRt6sod9n3z6+iade4sU3XJoVDhOn9/ZYUQTMBkQ3
P0BVqDNvwIlvxxLzlYrKx5vf9vRwFDaDtMOnbxn6oXQpUBblOcjucc74x5uwxHml9djIsWMohk1m
Y7IJ2W90v31qMED0fcfH7NQhgtlKymxgUIpBW/eQUnqWRB/fxlM/YPENBvNjkPuZYQZ2XZwW+GCT
LL3qkXZhze0SGkTZCkmEKB/oC/jz6wRQWX5qo6wt9h//ghMPcsnMKhxnoKpENZvNt9fs86GX+fNU
RaTIXHICuUS4W9TscA+7xcFHP1gD0OmyCOkPLY4zV3CcN//1EBff/yZDVDgMcbg3wrjeeo0Rb5wA
t2JvAYkpPKSL1KbP4blP3a7FxFcKFC6aTuge+VayKgDCIPwzNx/fqn/C7QxDHk/6bmJqe9hj8dCE
eztDaBQkNUaXwvLg6TXNbRtgxLAjm4JLcC4q5MTSQy6WHnB82nLGf3iotBr9XxCLyeghG0Clj9MA
puQMDfrUTVvMeAg9OjTzdnwo69rz8SCJ6rrWw2icuW+nLmMxGeWZX6K+r+KDUeJP4Pf7V+gb1Aao
W3318aM5dQmLVQ2dQdRStiLuKcNwtNcsa+orcHe2PHOCf1+DDI4zxLtnH88CYxX9xz1mADoNQduY
T6NTkrpni0p+ueQq0KL89yTKRyrcT/24Dwl4P3Q89GfkEMVFK2UZHAfo+0tAYjDTcqvI1VLRy1zb
zps5DPLl499+6gYthrkz5FSOs3LcazO2TCrQFMFLUEYjWV2q/vnxSf793ZHB8eTvLsEMG5ohQ5Ic
5gDbcOSA3iPsuPWLn5UIHj8+x6kLWQy6gM211OmQHTIn72vyje3xE6u/oMLn56hvH5/k3+8rZOz/
Xgjl0LbRWP33Ooa98tmkv6q/0HmrxLmN9qnLWAw6zgDzwDCzQ1GE2CgBBdc/ndieflvat85cxb9B
lcd0+P9eBgRHVbAlJ9QaaQRhk5jCpP5Krx5q4K3rB7q6E1ZRlQP5mBrRF0XcJjIfFAqM8sFDWCa3
ANjH+VMNvc3YuTWOoz/1nDrt7yBH6VQTegjC/a1F9anjQ5cyeXwOsLzWxhVdMSO+aM0vg8X0gUhN
VcwZ6lCk4JTWIkI4CMFUZZcd31/MHlmHac0tZXSo1Yj/tnRKEjG9FrXLRVMsRdX/PgjDMyuaDC4v
bcX2GggdttzUex3QmK0uemP9xeyBs1BFENSyA9yYut9kpjcOWxtq7WV7FukvJpARUlvVAEQ7IByU
90MeUPsDILf9+OefmDn8xcyhUXUiIObn5/6MMwD2kzWD9Edj9SBt68xT+Fs7+d+1jlwGo4GPlDIf
xgHvcDJ7j13uKD3sojSe8ruwkMd+PJ4oIiSx5TmNu8mkyPo9xmKYyisaikOEYZ0q+x3I/lbvVY2k
4hcK3ngmxzQUntgNnul2z4YoEvcHnTwpXhjnbu0ijBon+ZAfOb9f4CiM9kOpQvoEdJ3xnN169HKe
TCk849VwSRk4s5k5MY8tU9ogVUYVtNgevSyepZ2c+sq6JhCFPMOPn9uJKpz0FzNljrw97RUjMRgq
IwzWXuLR8d34lanMF5OukvUm5qH3rQ1ieN3/6elV9I9zE3j4rzG7GvFeodrvUgS7LUa+j3/WidnV
X8yuU1nnCLB7dYC3hVujgwdZwIG4pl/SnXljT93axZxUVklAVX9Sh0iRxRvTgzRgTJy5rScOvgxy
E07XKR1X6UHm9bB3M2z8bhFXl31Cl0luGGm0lH1JABl1djxVjolGZ+uNRVjZkKq8FvDXx8/hxHUs
43hoetMfwJG+rzM72AFSMHYVyoqvHx/9xFP2FnPebJjAqEwwXpiFTP2MJGggDheZhHocqWiBX/j4
PCeuYhnhFqjKDZBi6YOXWvY670DIxwAIz7xIp67i+Pd3iyaPfbEzwcw6gMOJXhj8fkJWMj7ae9rg
/efLLuF4ae9OYoxOY+k8gqCOQOgOZXHwnYinTJ+5Q6euYbEos/DQIlGJ0wPoCqcicLLv/wjIat9D
KB/n5ppTj2Ex1cAjUHYJPPgQoNCFlu5Xhl5p/Cwvl92jxaSBCa9GaF2UB1ZNJMjpInVeTBqeZxoW
p+7RYsLA50qKhTvkhzHkf1e1NebNph6Asdxy5tHeXnQVy6A0c8aSq8qpPMg5bsUap11WHVrtyXPf
lBPXsQxHG8URVzFnzaFp3KY/xDjY7WYDNcRLgDBy67L6zFt14oEvk9Ea2F1J6xbhnkgI9bMF5Pg8
2XJ6+PhGnbqOxZCALuIgl0osDD1J/qJtrz4WLr300XCs2bhsIl+mhdVxSBQB6s+9NGf9w+1w+67H
OXfmC4+/eGeDEBEQ3v3m4LuErpeJfcQxgTq9LF1RuouX1i4GQGCAKveolwxkdghV46sgQRR12et6
DMN9PzEJU1FAjIv+gD2EpJcxKPFZxIPC7P7xYz7xEi0z5yyLOMgARfyesom68So7/u65hr6sJOAs
PkF9rMDsubbLWrCJRvYk0AXQJWD02lz28xfLbgFbHDer4P5M1dyswV6XX6RBJtWZ458YBc7x7+8+
DCH6cQcwyXBIvNz4qbESf57YEP4G9++9fXwJp06xGGiIKkc/1xYZKFVZoJ4r5GcDG+GDYbfnYvNO
PeTF90cBHBjVEE8HlOWyWuN+BHOIbql/+vgSTh1/8elRo03URD7Ph9rE78ESYGoPQLsQuXx8/FO3
aDGMMdOXI84Lb5+nSWPfehHmr5wA8LDtr1Frj86FCzJnMZ5ZFavZQH+MKC/JH8jdgVyA9SM8dyEn
btQypSuQVA/bthsPI6qsew9qwoOIvbMJIqcOv9hHx1AqcsQ742EABZms7XQmLyUQUbz/+DmcOv5i
OFtNAX23TuxDmxrmEwQ6HJSQZcCWXXb8xWhOAlyb0EWsQ+DmslxbSRzLlZ9FWJ0+PsHxh/5jh2sv
hrPESt2D3syecHnl9X2dagcCfe1OYx6vK6dPqydZU9AfrlI6XWBALjvt8X6+m0UQehh2icX0YOJL
2bp5P2yNuDFRsDXTWiurftFSZ7uPT3ZisNiLwY5PkywlBV3VaKkNABBIq7cQl99jbpfxZYs1ezHg
Wc1U8N6Vc/CwARk7D6kbmvFGteMroBPSLD6+lFPv22LcwwKBpGPH86ERmPU3mZWI4EoIJ78sXph6
+uLBmNA6dVjLQ9wOqUBqV6EnwPeq9eaiK1hGXoVoFZSUrXVILbJPDkhWgI9G0NmL68tOsBjyliW9
UntKHooZpgnmmsx4rT3CSM6MmONx/jFilmK9oE1Kr8VS/hgAC3BAXgxIkYddAO3SqlfuEeEZrtmP
x2VxjRM1AV/nC3U2GvPEy2wtZgRINWNbYHc+NFYp3mL8u8nKh4OD46fFs/PxPTx1ksWs4BKgQA6q
4R60ExUPloccdoW1pdy1yAZ/XXaOxRSQtaNw8B8VD741ee4nK6PG5WMVzOJiP+H1IpTg4xOdGDP/
Iw8M9NDa3uweIItk0TaIoGHjRyWt+bLjL4a+4XmhWbTCepxHOKsP8TSq8lACbijOzF8nFBRyqeCr
p8xPrFkHB4iLXS3X2usz8aWwXfiOqzqD8LOdSrcYd/noJ+OtLwKy3mhjphgFN+y57O5M3fvUe7GY
HeBGakBqjn1oXMS3az/Gd3plgYnxd3ig0vSyIbxU6qUFlAalTe9AnEVDqINbuc9oSPPPFz2wpRIv
KksFTVdbh2G2oHgYQ1bU0Eyq4u3j45+4S0slHrMOSniDbwFOyWZLxinalkxb49Xc4N+47K3+G473
7gvalSSRdIQtH+bZafWB/BX1tW90Gj9+fBEnRo25mALitPMrt6pZ2TSj+lT4bUDQXG4ASrjs+Ivh
H2ZsfLIi9A5oMDQW4gJy2JZee+RuLjvB4qs/jB0qI3Dnj5GAO7pplB/pbdw13plhf+opL4Z9OQ5k
9tRo42EEFC+mLTEOGabw1VpGiCLO3KYT67NllOJAj64aTCN4TDFCGUgrpnY9p/4UbsIoB282EJMB
Fzf8edlNWwxw3JwWTLEA8XldGRY8rzg19iPusMtyWuVSTtgMQxS2RAUexJiwxc4640/TWuC2WkBn
7pmbdvwW/uMTvdQU4ujuBBHRwSN8B54EYOfbagoa1pS1vJJzOl3WLfkrAX83ButS9LMFkfuxx0wE
uqIgO+NKYrJKzrzDJ57+UloIlCFOLG+KH+e+cOxXBeoK5HVFbvXwFc9ABG4qSNEuHGmbcwTI56K3
4K/W+9110Q0pWV/GKQkaR2RzivbsHjIdsNrLjr8Y+36KE9oThbrJ5wIXT+PNTv+dlSctrY9PcOoF
WIz93iBrI3Ct7itaxnJDBOJLiofs9xwqzK9RkZ8bnSfmgL9Nrnc3ynKppZEYOB9QcTW4jMJpvCLA
wQOuKj3z5bKLWaz5iYCcHIjyyc0QGhH5YzCT6+reP8K6stXUO4W/1XB62zOtsOND+NfgWUwBZMnX
c1MWzrMsZu9GYttsVjrri3NpmCfu2VIEmJE24IrCDg+Fh99+DcbN/xG3U6LWHckh557MiTdgGbkZ
5XUA+XVIbzyL6IEuHWx1N/gjcK9k0CMc8R5N9sfP58QNW0r6gAQibOzgSKqcwWmT130jzKT+etnR
jxf47hWzM2q/chIAersAm3Hnj5o6gKumcx/iU3dq8aH3q84pdevaz/gtiRCC3+zeYCdDEIklDT1k
P+R5t/n4Yk6d63gL313MUdadKUQfj1mB9zQENe9dF65jtC9gp2roPFAys+7cTu3U2RazgJkGsNBn
y3muBit+jQY3uXYsu90ncRJv4qwLLtv7S/O/VwXiIBvpLTm/h5oG7+dCWfBPVyIka/Kr3ad2e6Eq
RC5mgoQycepDuznUA+LFVWomgBBBW2fQau0GcMDHT+lYSv/HDCAXM8BQ1Qap25P3m5Z4cJXNZbhV
bV7Yq3Gw27f/4+zMmuPWsS39VyrOO6tBEgSIjnvqgcxBUmqWJdl+YdiSzHkCCHD49b3SVd1X5hWT
HYqoqIgjS4kECGyAG3utT1g59K7QfnwDrMSFbaPqVpJpH0YGlOQdv8+72WGM7VoVPH+u4YcmzBfY
HfXyW00sZg4TzJzXMuS/Uw3/o39oZ5YhKIAXRbY0zh6dFLUO9tEpxRM3IDaJ8cZz4YX3grqtKj3L
hFWwjUwS23dQuJR7MI9HZhcSUwUTqW0L8iAMhYCEHDcCEQA+m0J6au/0RxXv3lM2tJ4ghfYABCVe
408BHBzscUuJsXERCV/UBHopBwzM/qKWsLMIURXF6rMUsGNyDiJXp4B1MqS7aDI4kwFZZZPxgZae
MdeDbiz9AKtIMLBgiRCZ9LLlI08zSCBhsnIO+8+03uoS5hsalmZZqt9Oz40Psx+oaJxNQU8zmJ6g
wv0C5Yb9E0xm31r448aAu3TqZzTxF6cY1W0yttEnJ8XxaPRuUpC8HxpQAdV1BWAXFGWo9YH5IhiM
DUu/wIpicF5O9+zDaIFZcfz5u4YGbvK4NMB6lJwDJZPasF67OVoqDmpf0omCFzt1LazbV1bZh9sG
2pvFXXiYgtFAs+LQ2L39pcD8eOrg6fXrdG+WPn0WaUFlMXUkPUAckTlWG8EjDe4hdL4rNcZLozWL
rZBblmDW5+kb7N686Bw4zbzZaYj61MsArufwBXVP3Dx/rjOzADulA2MMsu4DqJTlSwP+LA/HVjU/
T3/8x/kVPIrZpKZ9ko4l6etDMsL7iQc6hgytDGBwgbetcoJgd8/hxm1tYhFlIcw3rOpHVbnUvoHx
zfCZcl58iVnUjSuopzNLtgdolmGHq+BDB75abMm1F+KlpTsLr8yHQfgkfYATLABUt4XBeRLYBD1S
FSTwW+3YTlhW597mvMrr7qwgTE8rQ7wwHef1jF2Gl2Rauda5bMdYXMGGfMJFD2THa/dUS52bhYl8
TMEFSaEBdoExDt0xOjLQgNszjQfWRwcKZc54/kVOIv3c85rXNzpdBwuQseVncDVMfjq9AVUQdkJ+
d3Z6Vi4N2Sw+YK+Hm6nx4gvsMF6/qdoORz7S9uJTyjuE8lmISPyyrJykaw9tZAb/xgNiY7hJp6qp
VkL3Ug9mMYJTHyhs25MHDT8HGMs4uMy69iMrc36cHqKPiwnRhVlgsErYXTpH2ClujMAi82EYEVa4
o4TXtW6meyuBozQc7pQHS0EXOCbRwiDfljq6EXVJwF5pQc0KTn+Zpd7O1q8C/bWJVOScxXGdoeoL
rq/1Bs4/w+5Tnz8v8QN2Dg+IJupQaiWbJ6Sdgei1I9Un4ecaOC6tdxsgXJvgGV2O3UE4Ey5OasP6
nQu4m/O5AZpX3ylA6WvTRMNZ0Y0S6rhcIpUNp7xkZUEubEnzqjtSphY8FEx3YBSiC5DdWLt3Go8+
ZEoOO+Ay12RsC0+az1amyfXU2SptD6LIbFeFbZbDDR9+3onUt597FrO12WU4Io6IKYcCWPONxplv
A7eZz6StoBuZr0srpyiYafpDG0e4PeoFGOwG6biVo8HS8MwW5WABg4l8hDnA5hHkczha9nC7gf/S
yjw67lcfHN/5bLeGz7kHC4HYeWvzroRD30jEnYM6F1gYaiy3H3B6FwCadtFQ3uCGrqTXA94s+q+n
n8yHKTkM3myZ0zaGHYtIhzPAygsn20XU9p98p3BxUcGlxqxo8FoGeGgaCSpWunycWR90eS7q8+Az
72P5RBek6Sr5rXeRnbMDIMsFObNGnEnfTnduqZ1ZCADUIpoa6doHyoV7X2cTeYQPVHefwR/j6XQT
C7NjXm6YFnBDLSc42wpcxjc/fdCVy8sitkW/Od3AUh+O4eFdGKs9mPr7cTkcwLlQ0H5AgnOWZK5t
hxQIwJXN2TlO5o+eyLH1d60gI1ePMFecDtEIcjrgcWWLY3zQGjebvqkqIc5j0jVedwVqbNs+g3hf
we4alq2qa/elRxp2EArUFpiJqs4eHhF57UIGwJf2LVyjUHFNYQeIrd+Fda8Gz2CHOzGn8wATrIHG
gqesSUHvKHNbe+cAAcbG354ev6XTMJvFHtnnTVOnRXeAPej0K06AHhu2np2N+iL1PNkHNnUrICx4
ROV5DE/wblceFfYlPNTBnJcrz3FposyiFMqy4BySuu0BhuAJwB86F+2mBPJ2LW+3NFFmccoHi0CD
2TIe7LJDGKzjVr+QAaBROCjC/emTS3cWrSiAaRNIX9PBk9I0gVf05msVeeAF5Agla31ZGqxZVCpk
BURt2yQHo0CrxWExmjrkNermUwIDCPXmLw+QsoPRHLWHCMnI6IxlrTd9lyrVamVFLTyNednlALBd
knZEHZq8YEg+JnmRjlcTgbHl1hS2Y1ausBdGal6AOVYpyVuD2X2ESMNLysph0ai7Vr6eXj5Lnz8L
P5RbDWxwchvPux6/DpNXJjCCHdTnNtd5+WVMYlH4R6A2jMfi7rysTd8cwFkibOUUuPQcjv16F9jA
eCZH/o17aLktvjAkhWElPFn6rpduurIHHMfig+DpzZY2JHkwnO5M8rM6+tpv8r7t6A384Bpvn+kM
MAWgbcq19+qlDs2WOdg4AK0M03gAiMpkQWv7ONx2sCu/R+Y51yvLfOmxz5a5stuGTqqqL3s/Tuw9
9mR0RlA7f/zctJotcAbhWOTFhhwq0eK1VoqcvZRgPa9pJRYeybwOs09bVpY8NjdDrRP7WwHCa7EZ
8AP/zU9TWj5o2PF0K/mchRMcnR0zirwY0ih1nD0MeCsXd9hO8phbQl7C6RD2ODZkM/cT8Mw3Y+JT
hOeE7U6P4sJcoLMsga9NLmHYNxymhNu3yER4U5Cn2uxTA2TrylRYauQ4xO9WkIQlIXyLY4KrJ4s8
we4TuBfm2OoClW4AR5/uycJ8m9dtRp1KQBom9DDVsklDGCtKsVEctt4rvVhqYBYHei+BnGKKQeZr
4DcO2Qwbs9ACmazdn+7BwkF6XpXJYdk5tkmK5wt3+S1MkjXIbbUP6kqEiyD4RXd3YNI4r6dbW3oo
syjQMywblRIbgoHcfUNVMIBtTDf8PtKD339yzGZBoDzChaKqbC/t3pUPMPOUXkAnDmfGz3ViFgQy
C6UTYHqqy6b0wVtRutJh01jxD86Tbnu6jeMa/CA2z+szy74jADQO3aWlvb65bMBXgTs706C6XPlj
nQzX3AM0IglHty3I1wkGxXW8MiU+dvLDHdIsMPhABKpJc7LHMfNJRQ1/Axg+CXRRwQrMsWvyMy1s
XHfXPbvMBtn4IDPk2fMwRDYLhiJ1zwl86nGAI365b5xySjesc0t3JXwsxK156WdS+oAYVahZ4pGQ
9R0lUwQzno7BSB1kH7dRbRFAFaFGEUrIVot2A6lHSuFC6mbgGK7MsoWpPK8AjRucxcrG54fJZLQC
w6tFNYAn8P4Jh2r6cHoaLDVy/Pm7IAbGVI7bCU4vwFSgOQ04BKCZG0AsDvZRkJHK+Gtb51IWz52F
Gso80JQm6l8ap3MMzK57UMn5Bq6FI1he0QAfJSew47inMHxVeNm5Fm5a4TWpaDpH3kxsnAofdJ4Y
ljc7FCpEqbuyGJZGYXZQybo+5dACm0sWawB0Q1yMEnF+tD6tAXbQoDaupGSWGpqFJ28SCW8Qoy65
Q00cYJLVPyEhSX+AtO1+cmOal5ECMaRVNbbykjPlvyhQm9Jd4trlN5DaImdlDS/sG+4sRuVAqmpb
s+mypqgjCtwBG2HuV6sFcQufP68NnRrewO3Ym96ypihxUswaCSaG4H618syXGpjFIFam1ExW1l9q
MBT8axIDBeUAlAbgIN98anHNC0ThyRQhf8X6y7Q5+qD1wHS/elHkDWB9gXm/EieWOjI7h3C8pQMA
4Ce/XA1U1o1M0yr9KW0XRuif68ZxMr+LEQwVZ7AhSPMY/JkW92WWHidzRkg6nHfToNj555o59u9d
M6jedrIC7gqQg0mYf4OzqmIwuxMb/nGwBID3ax+vPJilDWhuDpnU1pF66+ZXEQ4hpHhqbMAW2jPg
Cy2xYRq8XLNt3T4BBqzsDBxFwjj3ozc2dCP4QALUxesI7MnuV0QhydoV0kCdHdQqt2ka+r7PAb8u
43i1VGMhbvxOT70bG5gbCkUauPDHHlDdSdjhzc3mYZ5RD2gkXw8t/ZRyFA43s8PN5GrY/+QDu/Qz
CNBDrWCVcG1GFq8956X5OoscpQCjwqOtdQtSBT2TjSwTuMnkZfm56TovPfUVcFio1YhQPdPG2a0B
iyC5lfD+6kTQxxio/nPHtHn5aQz2LmqNpbxkVYQSPXvovFt46qUcPNZkzYZtYbTmtae9EzcFihjQ
CAetHtNQxv4GRAi5eqO6cNqZF5/2oxdXkSjl3TC2PiXPBqCm+iyesiYqt6CZtuYMVN+q/lH1md/u
obYG2Q1A0mbKDKgUANU3W5KDdRyURDKn3ftkBGTxEkMzpknQ4M3ISgCcl039bNGcsBy4gxE1W5cj
AzPVx+HJcuP00i5S8MI2cswE2I48t/IeoSb2dQVWcDPhUBJJNsGQ3ykcGM9VTeMzB36rpYnc0Bcd
LMdxzYRLj60DBzZeB75tA1YROLgg8C7cofWyK9Y1DF/USnPZf08F7DYvnKht+RZ1w4mFy7AIVVZJ
2AMdVV3mnXcEi/UxoSj6LI9HpYuMycEKlZ8iJuLMD8LFl7iAY5LeN9QpqN77RV0TvQcgqJRn1FHE
ArlXWOM3+BFU46VIlbqt4SWP22ueOF36qgc5dm1IImw9r4kx7XDNXFSgyJDUHcoXA1fB6A10ebiV
FI+AFUc+JhitKnVZs9RLzgAZc5IzA8YN7iHSiPn2EEYRcdmFhGdvdeWMBidXMC3gXMUm+OfIqHmB
4dOR2wHtqh5xicaUB4hmiIKktvxmlQyVc6Gm9ZABCQvzPBCl8CwtID3hOGtemEK5sgrS0ajEOycq
A3PxIcf1RLRWEG3/3uc/eD+ZF3aKVHhQPtT2ZcFgI//zaAWDUlVa+niVB9U8NhZwg17JgWZMTOMi
e0F9a4vzcTV+h07Lx+uEBAYH55E6B8BkixvDCQaXYFalgoYD5hD/7rqwJnhy4A1InzsgT/wggl+L
i0mFuQ+b1AYngxQFXBAYgHGYp2b40cqmceF+3Xe28wRZwDRc6MbLyh+AnEDkvRldL2miPXwbvCEF
QFmjtH7TgQKL9FrTcA7W3GB6WAkFbTvFQGtmihj3nEFHVn7tUpy2VSAiz5X5VgLJysatG3l5F52V
5aRSNxhspSx74+sI4tZwHFoQJEKA+uDVCHWdW/W/sIqz4UFSXRLA56NRtf2Zo2QKOBNY7ENyXShS
wdER3A5KyWYsf79eWg543HdydA19zaxmGMCHwQ0YK6/6InJg1WGQ7PDAV21heEJDC88eGZwejGkN
WZ+wQeoMAfbCH2xqQLrHH7Erpqk+78siHcYwygiqHDCiTt1/yeKOtWUISl3TiI0Pzg9IjEpB7BCd
D0BRWiBwpRI2bluwCzHFdgDUpskdjRFkqosSOJfsnrUDEZeljVQPvy7aaqBu6PYSt6ih4wHYAPb0
CPjXI4iTLO93QLua+jJKSKsf4eYksRxje/K8MHYULMuhzweNFKB3hoiOCzf0JrZ3dgK8N0zeNAdE
IZBDiivObebn0/QEXmVVDiFLCm73W4kbEt3vOryex28Uwr2ebHzZq+ZyIhOvHRBeQb/Y9c5UkbcI
zrTVg9MkHr9tBdgsmBg5g3XCWd5qSoEfBSzIeWaU2PntoIYq9zAFLUgMQ5hWJj7ZJgooI3/jdDYU
qFGXdGC3xwA3UXDHW0AGVLS1LWeiuGaC/6nwIIXzBpFsoSQv0h5fBjl+9+tnDm3+vLoNr7varYg2
t9XAjgQyBqZLUGRCvQ7a9Cs3/h/vgf7celfgGhsp3Mm+jYqmHza6lQaxKu/as890QtizA64o4YcW
Q+N5i/Qox6OR5NGJY+tyjMe1wqiFLJh97Nq7Axz0Aw4Rk2G3IDmy2wIRcMNIqR9bcFh3ke+Vr4JE
zsp4LZwW507M09hVI6JRfoBij8pdWSfcQn3b6Ns/U4GpsZImWWpm9jLrDL2b9V5OoFmKqy82kwpc
94JTG7xfoBKLl9NP5/hC9sFOYM8OpGZCCSVEKfyOdrnuvjQu+Bzb0c8Mdj3svRls76dSUH8HFEiR
y20To2ZDfvIwOTusAoUT1zboIXeC9iBFXk+u5YxlkDJznN5Zx0iyMpofT3Ix10sM7ijJWE3jXSd4
5py7Bew9JjBichtQoNMjufDA5goGgas221G9d4vqAgIGe1eQLa0d9QTS8Sfv98jsbbSnfV1yZbxb
E4nUB0+TMpReIwEP3uOQo3ZqTWOw1Jnjz9+tqNHWkT9wWtxhK7foLs1dp0BFJ6Sk5yV8nFeuERfW
7dw7OB+aEgwZ7uASoYiQK+X8FRUo9JElLd1NOKpiGJ0hX7EeWkqRzZ2DK1zzI8+fkBvhc+vCd+A3
hMBEoMCdvG+RqIGQRhKyBMtbeU0edrXdwJuyLm9gcdt81QrhdyWGLHV8trgNqv9JXLfAWlat/T0F
JnmHooVyCwPD4nasgd7yGmzNpyfm0tyfLXGNrbrA2WF8jgswhQMHNp45tvOY/Tr9+UtzZbaKC9EO
ueVG1d1RqP/FQsIZFaoxuMihdhzSfkYfAlbl8QXr3YyMwB0An4vpW1birQXsTGP/HC1tkm0q4fK0
soiPC+l/hkMY8f3ZCjZ048F6wtwyh0JI34+VOU9A2X0c/CP3OuPJpwTv6M9xarzrDy/ZEPPBGZ7J
YFHw2BnA35tjcuBTrt9oYBYrDEhMEjYK023NE55sKuC/Iatw8GayMlYfzytfzPO6OQc/TBj3tpUT
7zcZBq/bayf31KdSAP7cDxi5Bs9yvYrcUtQiPakMazdQEdWPkLo6309P3o/3P39etc5LpykAkx1v
C8HSXzifGuTGuEEBGso/LhPYVz6jxEVca7d1Vg5EC3HInxep0x7UWQKi722aemz44fJ87OLAraze
iwOUEKKgaSs8oHvO3d4gQRvAGjjTjyMnmTpQbMC0CMEMjLwHHN3k4+mBWHiaczdew7IBRb+1fWtJ
vHbbKJFwQ+EAor0yWxZW1rx4naWRCzjuON5GsAa7i02bC1CDNAzpy9ZYNyVuL9YK/Za6MltayKMA
3jpm5S1YfakbWhTpf6RDRm+tuuvjiAer2T/XrqoimU65orde5nFg+uIUWYOKZLraUlD6iv3nHsls
E4YF2QCcoEdudabVF0io2DfIZD+XYPPnlessEk0pKoRtYLId0DgnKTq4KwhX92DCgozobU534/dZ
8oOgOvfDJV2uphF2ebdTBEmT2KI4LnFgjHQ8475BmV2i5q9waWEXm8ZtcR94Bi/eIc12ZowtIDoY
KieRMXFtXKavzMbfbx8ffSfnz0eIkEhQe5hm14CIDUl+2VQj8uBD5uVmYww0Z3wL8JrkfZCm8N8F
TRI3S+MBx1VQywMoMBtz0/YAXzrb1OQ49gdU5zrRIe7hclaGKVgs9dqEXppvsx2cZsQ33lC3z8qt
XbD2ZNw8uxbzXkYrblaOJEttzHZxkbFG+UzFV00D65U4aGxXuj88C5gn0EsG21k5hS0sznkFfj/x
knrOlF4P3kjxvuyNsbP3dAyJ/OnpthBo5j67tg+iq6N1dE9q3IOeQ35JPB4gq2mpYqOroUN9H6jy
rlkpJltqbxZtHG1FdYsk5JVx8rbOAAnuvZ4DBFklfRHGnhzldyfJUQmwMncXntTcJUtlSFl2JSl/
jiIHJRWZW1eNP/Ma6+hWeeAfrzypha1xLgVoo7gwWT3Jq8JPkuIX6hkHYm+yyWXyxvdwGPaCxM+R
dYLzX+pkV4USrbVyXbU0S2ahzxlQrluDbHRPhPG/OyQdfxC3tr6eniILI8iPrb47eyFHi0SjqKd7
DR34RVHkvAs4t+tzvKnpNSXI0ryYHY/Stomo6hJyX9KW3kVVXT+wZGy2ia2T3ahGdnu6M0uPaRbJ
UAmuxjGZCDKQbjpWL8Be8+LBR+WB9y31u7G7dkrjFyLEmzZl3yltRnfl/e1j1AHx5yoCu7P8EsoB
cwVrMLv4ahntFnfAsroodqpgvt9/RzpWdV6gk5Z7RRgZv/RB7DOZj6tI/DIMyYM2E6PXhNBGV3zX
umkedYEuC8vdwW4m7XVoFzj7YYsoO5b9zKp69KdtGqdQpT+LgiEfsRI5Foq24Yv957xQseRtLBsY
qfSp9wOg2AHXHPpLBz2CpvJCt9YdisrjDWvNvYysh9MPcGE2zt3iLBfGoi2bcASEhpIaXMYmWXXT
u30Pb5fKVdPudDtLa2oW4SvjScamVsQBlEN5fQGdZmp98WntFSvzYWHKzxUWYCYaDqZr/txAcvmz
1YV3h4SpktBxWcIPITmx+PZTnZlDNsjRHdx0k3ufdL2vzvMk8n55iUv1ymAtPJS5wgI0N9kXXVI9
jERHj/6U5b+YlP1DAj7H2iFkqY3jML4LQyX4uGMSD/S+SVMkdlEq1N7X8eDc2Tlqhk6P01Ibx5+/
awMKF69GurJ5IKKd7A142XUVNEVCe/iCGfMpbiYwFbOIOuoGlZRJ7YJZXk7nIBGqZ+BDxJntN/a2
6XX2uX1hbm1PJfcmhUv0h4xauJBTTpQ0gYlYsbKZu0vjNYumcAZVVePQ8tnBbh4doO2q8UYIPryV
tKEN3FG8wVGsbPJNOfqEHIBRZoCaT7Ky0w3SWZTukc2hdgZOB0AwbthZg598E71KchYaiWPItylT
cDwPUUcb6y+pPmICd5GxLP6KRV8M3iYhRDsUd4si6XQgOQy5ZaAN6iq8YKiMcN+iEfKKaw4zFu+6
cUwXTWFGe1wdh6N0ifE3FYHCKvneDJEjm9CkUI92AT7Wa1sg7FmEK8vTE+x4zPngID0vdXRU0ZZI
/9CfEA6T/BoojmRKQhTxdVG2iaZYtl2QloPys00J+c609lax0C6bxWooT5mvZeLeE7vvvvVtO27G
IokuM79nN35ex9uoLNcSlQuhc27IrUcgsVOANu6TtB/ulRiIH5YNi9f8uBcC51wYkvVSJl2Si3vc
Nk1DYPnEvnUUxVl/rJ1+lyhRvZ5+XAs9mStEGBtrW4gx/9bXdtpt+hZlqr+8lJDpkw3MjsOtiphu
sym6dwc4BwUtAaUazHIxriRsljZpbxY1o5wIeEL33qNIa4/7e6g2cCAIGl6mLhDmmuvkTNg0L3CR
nw+Q4N0Br47lsh90qiMSOlbr9NZKLmchXMyVJBCnVSSSlnUPBzPna+XhQuPcdeG2ccOmoV45iDtL
D+3483dBXNd21CRF6z5VlLUOucUdVNnRLa68POneNnB4cboLSNthaMp1Vx8FGk0sdXfgTtV9w42O
3wyh07a4pt2M0zDyAsCi0cuaS1Cc06p54EVJEhnqSFNr3MO1lI8XHvR/sgoF41N/TRiKouIASCXW
P6Niw1GbyID0rgOudG/BQfP09Py4XMafV+SjDI44HoLH14rhO4SFkWaQYapQ/nBPBYgs9jklZT3R
Tay60X9AiKWTPOt9HJ/uTn+FpQlGZ6OdWKXn5SBS/EC9WvcyCU/uq8SiBZQBvvWdWEn1SyDGQXsW
2+MB2qfYC1QnVvMlC097XtOPWmsuc2VJDHdSsfqrZ7EkP+Na6M+Vl/pz6dBYufUA+Ba/L1QCYzKO
7cMEkzFrDqdL4Wy2iQo/5igAFOxRRlBxkbDq8qa+kLwAJHQDRBYukFCrkq/R4he2Am+2FWhfOUOB
ctl7maCgu04qZGikdP2bCny1KyjhLBW4Y0NXluPC85m7uY8wGMkGw717SoET3vm251MUtcB1fSXv
vdDAXEZkWzGpoaTx7lHOXDSbwScoQ+SlVF9Oz/Clzz++Sb4LJ6i7KTI+9t69zFP66tawnQntuNdm
ZREvPP65QMiVBG73YyS/VYgZqGdhDo9RhHWs2oHYoEFdc7OzR0iWf57uz+KKnW0JsgJBrh5p/A0p
bMvPAz6JrHpEaoLypwku/+OFKdzGz+6cuOwbaDr9HmCkpus6fgnjNm4396e/ycLIzqUX0ESyrI9Q
bRbYsLqpDix3SvE02sSV3063sDDX5+oJr49iMdh189IPecqeHSNpdoGaYQu6Xj8vYpRfkSRt3IuC
5ygi/txbxFwtQcqpdlAM278IMon6apzSqX/Lxzjd4B4CNxIrE39h4vw+lL+bmDHrBZjMZHyB06DJ
t3mDx/SmAX0iIiAWdq8DPOGQUNicHsul5o5P8V1zuG2ZAFgZ2UvstWW2h8YstuyAlDTmNwxJan5Z
oPRpevlca+6fraGwLFH2MHUvSHyS9ktqppzGG8tB0ubo6jLA1QMe5AIop5VluDRVnD8bTIqxhAxR
ylfFXWolYVKm5bHWrIduMNvCD6x3RtgflHn+w4lsi66p6pbanYVjAVyE7aWjeKncKDftvqrgoHbf
ARDmD2dlXulYhCZG749K/WFwo0/2d5bfiLpxSqZJooISlg5C7WRVu6iXhRLB9rbGxiyCd0Dedvnr
QPCz/enHutDbuZRiYCncfrSMXxsolgZrAzZGyq+pldqAAvWufxRiYcBVuYMKxsvWhP0LB8+5/baD
YgZG0sl9yQpcnZ0b2CTGOWSYajKbwcLt4prx+1JDx36/WyQjdXHCIxDKwqAO2W0KyhHdyRS1c0El
vXFNyLiQxZw7cUN8DbnIlBavE1MOapO7suK4EHcEiu/FLiYutM6XbZTmxZXrcIqypKOwabQeTz/F
hVAwN+ouOhP1yKnLt1xYTDwAoKdTFvjE98gjrrUNtq2sFJm/MlUX9onfB/13g8qV33TcH9LXbIi7
KqB8QKUT2AcggJ/uz9JTmwUbPykt6iJ1+MLTUcY7T7hOFygv6Zxd3vlWutKPpWGbhZhclcVgw7Tj
BfqRtEYlkk29+jzGkYJ9zUvUMuxT3sEId6W5pWGbRRbs7jFMP6r8bUpRRHslvMQGFKTiBW3WXJuX
Bm4WREQmrcrJ4uKNxbiHf857a0qCXCRaX7Gm7aLt6eezEDXmMoo8U60xTVa8lsKtfALTYx/U1ZAQ
QDf6zVj5xXdaFwR0EomS1zXp5VKrs4MfKWgJAS83r5mRABsErMKuLg7GHq3M2qXAN9IWRXGqi60d
GJi2/fV0bxee21xmIXtb4jKEFW84pPX9naxZraDBb8q10L90ApzLLMwwoiRXtdGLLyqZFPs6ilKI
GoGrZ/kGfipUeVcxiw2HPCJDxeZzyyfSXeLd3SPehiZWxM3K0lvq7HFmvVvb8ehUIkpV/no8CZa3
lOQwSQuijHXxyo3PUgvHn79rwbKlNTol7155w0e9T3ri9HhXdgsZk5WVtpRymFe5ItuQ8boHyjbg
SU6s6Wjn2DJy1SVjnH8dSsfxvKtUuCIbriHZwpYH9ifPLijXTFtb2aLoftwBapZ1Eq6qx9PGNhnw
UpMEpoDY6glagZJ2QQ/hB483yE5qaFEb1il7K/04rnQwNTiqDGHSj3aBKo660xnbCCgh2n0tEDH/
nVD6Xy/D/47f6tt/5yrVv/4L//1SNyOUrEk3+89/XaUvslb1r+6/jn/2/37tzz/615e6xP/mv/LH
X+CD/9Pw5kf344//2FYdCEN3+k2O929KF93vT8dXPP7m/+8//uPt96d8GZu3v/96qXXVHT8tTuvq
r//80/nr33/BhJNCHvNukR7b+M8vXP8o8bcHdNfUH/7R2w/V/f2XY/+TC+oK4TAbUmV2LJ3t337/
C/knobYLhbnH0Ao9phGqWnbJ339R958O8wnn2B/h4Alfz7/+oWr9+5/+/Xn4N9wXUuJAqPx/B+CP
Z/Tfz+wfuDO4rdOqU3//ZfPfKaH/Tjxzx/Y5c1xbeD4+kvrzd5POND4tKS1Dt/TfXMYhXIDRrR5J
86idO5NN7etU9j3K/K9o2sgL1xfjHYyIyb6HOz/2XnamCn83dCTbEcvwDWnVlfQbK8wGwHqg91R7
JaefJQLYE6eXGRb0RkfFecuve0fhorO+8oqcfS9L58rghB84KF/ZxSzRwY7RAa/WkMu0poTnE3n2
yqi4zHoRn/Np/IoB0rsOtdaw4sWvO727tQqZnAG+0AbUd7Lr3/8HPRUUcHa+V4k17gYXVythN5WP
agtNpbkcxS14CQxXDRZyRsK5IxMu6kWbJRsnsRmaTfSe+v2WZWdTARMXy44eqJ0kN7Yv4i102Khw
7cQmq785Jn+ssXQDgYNtMAmCP4JDVsv5dsRWvq0Lk+xxWNuXXZZBkuwdnNqIG8c251Mn6a4hfDr3
U08GwogtIIfNedxnMb5txK+KfjsBr9CZPj2Pu4gDGhNP8KA1xZk70behUVtbMHsPBbobRL5m28nN
v6pasi2GL+jD3IHXPe9siTFNn5B2ZGHRQ1GeFe156QiyTVkvAUKzgpHrg6WLHbwSn5RmVzloBTHj
5gzaFzuECOR6cvxLOCXw82zo4XqA6eNV3dlowyOhgKJjy5hrhQ6HWZgPkU2IpKMO+qrR2KNJhxvU
Y1mepfXWr/MQBBzId0tX7qMyY2HUyg01fhUQWqfhFOmg6esHVz04vE+hRzHlxra777QFX7pzt8yF
J0DJi7uxju5cTb/CODYJs47DjaGluPaGvUZ/AYaPF1icPlJYYW9r2kJJk9SbSCbDxk7gbVr6/4e9
71pyHcey/ZX7A+ihJ/FKK1FeSqV7QVQeQwMCdKD9+lnMqo7p7ntjoudxIu5D6ZyTqpQoCmZjL+d+
mFkzJXAA0kJAQWugLcHiTjdV3FvkfhsZ29G6CjFEw8bII81EDIKYY45TkiRFaI/k2FvVHhqufdGs
PqLqPmFC/OCFSBHLtu/r+kqqUz00l67tLtRuDjnzQnDt/H7RsOV6O2iN0rYez17nJesgU53A29y2
LrA/C6vqRdNg23ZbbZmOhdi1Xh1p2Rqi5RxWa5+4qo7H6phrJIQoypf9Cxu/uqUNM0slxpRFg/MO
jdGhtjwfFeYO7e7IdNedlpVHuCWGndJ9R69PU5ffkXN08lR70dYycWpYCVH+Zs8ysmuE5pbGT09O
MSvK42zTtCgxkaclZjWMxEW5HcKTjFkhXw3gfyIqR4b+0QSMuQFBxPM1Nj81U6R2Tc8ZNw5A5GLN
lmEDhQasgfe1WSbw5kmssTwqfCbHGPxaw/u1TTjmn7OY4PduI2ZqDR2qJYvmIYxw2VEOL8xljIpi
h1bcbvuRyGAHPWjXEfakeguiYd/s0LEP4UAdON3rwuzYc+wYb7prhiUozPwMA70j4qtu289hbXTR
SXHbkmQbRmLP+BiMJTYrEhmDGXVwpNj+FH0TV+jPwugvMRy8el78odPFbxRLCmQX1PgZVPuGCxxx
pCEi5qES1bZk+QCzKYH7DNjLvkvHaK5icmkK2ENBJGnTPZlYkhWgsRoSeT5rWM9ZPOX1Lt5uR8nW
cKjcHTWbiHP76qRodu5oIU9cw5eBtBTF/uh1jD0XcnG8WZ2d4KYcWDM82ftyX/JPuynwzeoHvtrv
21U63vhYhz7JcUT1lnZnwVrf0gpsunvS0l+2hiUtLxI6i5Np71uoXmlL03x29+bXaClwm3jqSvEG
J4RHmfdhsWRRC50IAnljis4aDNReiwlu9mTdme4cjlU8iPLo6bgiJfa1mKNZWJGLvoolnCOZx0iR
LrFw6nfXFkzCNURNEuo2pvdMv2+T0dRBv56kM0arKLD00X1WrQHoPAj1cI7tuq/wlDKLm1Ooj20o
b/fcBEg8NVfXus8L9e0pjyoZlzJutT7g+QNIZWJ6XVKW5oXrzUVa7q7rvXNTi1M+st1qXSxkh6wk
v2UpQObDUmMUIQJ1HcV1KfjNdo0LHEgTeAftstz13eWrRkWGqK9gIImzZOfMY4nWVntrJFEml1CA
XAcYOkL+ZaAcLH8kclsRscrbQccUm20WqXkBPZyc8F9QW9GYrgN2NUZPLRYLzOW+GGMBPqXjrQkr
CKRG69sym+G2EG//Hoo+sLFbEwT2YCDs66wKa8zHbLViWVcnbKjxYhzpOgcu3KLckn8/rXN0oJsJ
U187GZwklSquHZseGUA6KWEWwXeGdI595RxB/wwhSN3bpus3fWCMmg936pRoFMGd8w/PQ5+8L872
ZFxyPXs1S3GiHEdPqALufRbMDLNhInHPS38bVPnCooGCaGMMz6qmKePOkSJu1sP9sp0iGusZGBLi
hd02GU2s09xLoexqfGZ/6QT2BrMDl2/NOZow4RW42VXz1sLud1oIVIfiyur+2PfzC5isJ0dAu60d
Ri9ucdUe/yJtHjSq+SDufF3P3mC8QVmTcq+MOLtLbn2gH3mrc35VovnILJlME+qOqrj3a1H4S2/F
WOtSKwTtNSJ8Pa1Qp2vz+KrV3j3XlnCq2xDnquOqdyEawQFd7h2SBah1wt+AukYQZ0feSiJLx1eX
/yQKi6znO1CgUNFEs/YTXuZBW1uBieXW4rG2RL21hF6PGmjII/SD/MmOZ6OJoMHe25W208YuLJci
GZncQyibTqVx6dZpPzn+hBM1CG5YqD2I8UBuyOrmYHpryPMVO88UqUtvVCHBpG6QLOLbcMgRhRNz
3YRWdw0gbPXovlu8HULnTm6LhahiKSDSpBu8fa+bMWJPKDTB2RRvK3NGFpCawFPDR6o9HL6MJ24K
ZKzIVlCeLzdTFXfejYIH03iD5j/syhb5DsJ3vMqfMysoW+QbdTIC0yi2KA1m8CS2n+dOGYwq24Md
FJDlZJqJN4MRgFGg978G2fhQpyY1YdE2crwjoz+bwQq2b8G19W1qBnYv08Whv7aLqbzmUGZu6H0s
w0WzHlMud+28nHpSJPAzucuFiJBT/t595ZW4crO8IfHa8OGI8QKJeIgTpj/V6gG8+Wnk5GbJ/OiO
P2wHAnEsBrlOkwJpfNrUB7M7+NmvbXwLya8Qdl3WIX9jNkSZTTJZJBrL5eYOxZ3T/l569hekNM7I
YfWBAOmRHuB44BelSHWaHUckf6zu3mV5AnOXuNVZALI23Im0FHyTFJrmXUbbi2M6qMRFQOxfohQh
FNS6iT0eaIGjZU8IYHxpIyMEQ6/OZADu9lEur6tTYSHnUEFnkW4s+x5FybBO0ZCNDzvDHuxkR6Uv
vr1aQVfE5QVdP2G/6cV4RzptoKafJLdh3oQvXzs0qEV0e4iy0j7mtTpCO7xrj4YZVGfsslxWaW+Y
F+TNJQsueemOpF1PdWUfO85DKatrKdURszFY+jltrTn0O9sItgVilTKYxLwnyjpapUool1E3rDsP
E2g10RhtdsSpfDgYY2EujdKH6UGqtWgFL/XOA4IOCvvOlVg+F82f9OzO6sBGi641vcTk3pEbPZQR
I5Slpr/dZyBId1ld1DRepOn+ghPD62LJr6VoXhwDdRkR/lzqP2f53qr6arkYiXkjTsTuIPO2LgYp
eqxX2WtTuEkxNBCl9z96KhAlgApjKm/tyvcgFAV0XGKtzo9MyoMlpz0ApRektBwlKnyCtdQkWQKr
zGQxVOQK7IymHQ/jfALAlSCrDzwPX7VToGYJ2yVyHxceIs0l1ln2irbq5E99djVEFg5N/8Pq5JdT
RqbR3g3L+bCzHFT2p77QhyNjGGOEUBxmPu2GZ+94OwlaLpbQCk8jK6BEUTuet41Q9P2ThbOB+zet
BzDLn53Cb8zOR9s7H2auvXGLv0PQ/9JM/YN52dmGO0Rl3Fwl381aXEf7EyDEEeayd/B0f2bTS+4Y
qUMnTAX2apvZqyHkl0WtSOl6BGkxkmCG4bE9MU/DE6cP9DxRfqZZP99ZtTwlvZSTdzSK6qqV4h2t
lEcrmpNqltuEA0MvTuXonXG3nuUkrro1nK01v0tvfixIJ5DG76UmT/A81u7Wvpkm/0TYzhcofLAf
sYO5E6dRw5Th2cu2c23XuX0KQH+BTex0u6ypXlIn+zXiZEHU+NKW0w0V791G4362RLL9GnTrz+3X
+MKeCr1Gm/SnpcR3OWkJfJk/KsqvGQYRG52P3F7fzEndUTG/I5Lz4ZXsIKfV70gW1O20Z+1w7nr1
dGf1LHJ5HawVFWuBYU5uzqQeI6+utal/aYt6UHY18vkAr6xzLhO3Hl7mYn0zkNgxN9UVHmcfPQfo
W+7gDP8mGHsYKCPAU0Al/UPhBMjH+nNBxZkr17ftdygOIyQkJAiFfbj2mCLx+ota/ZVWEcwabm1n
f+Do/JA9eSIW1zCH6zYokGbxLD3vY/saiRhe1nm+gfqHU8wVbmxX23BxcfNtuwTbJc/RqE5N9we3
2E6nw2McnDNm89PwhrvD5lsxyzTXGhzthwetOHbV3u+r8Y7siavbZXdzwcBqjEtWTfe2K6+q/9EY
zmlSco98oUfuOB+CdJ9rzuAhsGSvoEu+TyMK/KI4juYM35jpOfcw2zWzu1snjLWnnPXnYiAoBL0H
XNnPxqC/ETc/ZeREDHgeGEa4XfggyKOEf5teZK/bh6ryNu30z7zJYOF6F0t57UT2WiqRTsXwyOAy
o+sHyI4e36/f0fMMrz/DePb4IrcveXVZ0HnTVcfIntcebMIfpDRP21uxFUzHTL+uRfbWzORpyeGs
07d8xLyf1NnVsLFo2b3r0UtS2V1M9qkDY6mTfw6b1mMP5fRnayY3uEfcCT7B3MfluTpnsoecrj9r
bruXLSh3zP7Y/tcsX6/EJk+NKN9RMzJc83sj8qtmIMuvn44Ljx307CtnXqPe69K5qENDlydHPmkP
SXPkeeq00Mv2wfQOy+R1K03N5aL94E33xCYxVTEMiFIk57xO7MLVe22EOWYZm0J0eh7bFzDn2bNq
g8ZVdwB+Phd2UmU43um4RphzDDq5uRV9GEMf5zmuy3TOLtatOV/eOGYkKZ1jXqHUllm4ZtrVdIbT
WkYg0b0JTNBJw2jACtrB3p/wAFYot0yuzwmVQav3D1htwU6wghEZiisMvm1EaW127mz1Wk75fZtR
g8Wu9KTL+oOZHNVg2iz+5LAH1TBhqupqjNPbdvXLApt/rUNLR79sz+er98iE/jZb9dmWV7gQPt0m
i7TeDj01vUlvfaOG5rtZdeY5fZq6dl2UenjWulOaGwlzflhIuB84xhhZ3jxTRXS2o7bAXdA5+Vy0
Zfb7NoTBa2TBEGWbpauxvC3aeC9ZFgihHYil7up3V9Hb2uTvKsp0dlXWFDa5Cs2af8FP6BNWnsm2
O5jzl66zk8RLGGi96Hwvy6zwe5xXMxgnAjs5rJ52Ja16bteUu+6HxXEURWfGc9unY7DH9hm3kT0U
6DbRJd3mqi2R2gomlOxdfM7p2S/YMmEMWtfkIT3nLA169JCOUbUHOGJdYZYAYiW/9jPUjUqcrM4M
FZpSerGNAf1tu7u5O11tKt6bengq2n0CckHTiH//G02bFaxpyDO69q3oupNerbucv69o7GDTQ/qm
w07anBjkZ1+2kY3avJA4YLvZGZzaa1FX2C+X5keH8gd+4gcXfgp+WzcXNE53zezuTDQV4X/DOgaT
fRSFygoVWObbiipdEXzPAJ4nFgR9Gh/jesmPmvFacwxr1IPboFmzPBE48/LWDLhNXywPdbWxHGz2
1qELoYazq8inGLAtZFqy/Yk4xxCqg5ALEsnR9Mccy7e77AB3RVIi+seBpdPie6a7n+s6Uka9L+xp
R9Yq3JbOOssjUl4bpwxpefDG34MQp0bC1HhdfEXso+q7Q2FdFkhTfE3JlCjsWw6OOKKgaavjsgeG
urAP6lmdHRglEOQv41tBTyQ79zyPFtiQIGg+WSu5K0YnHmV9oCXKXhAi1nE/aMYFJme77eUw/UKV
WaE1FefNrgClZ9IUIK/m2nXSZFo076ZEB8IJQYwMPdYkFtpOTvORWy+zhmN9Hmz3uW3h6JMfRFck
OtTE5oR2FkadjXbjdreQGhGqak0VlUhq645MpzF2KZ4H6yT2bJr2NWcBCKBY6AC7KyPyXPqy/SbW
qaydd3h/8B184MwwLep9pxl95NGESHKJFpOEvVYkkwE9e5bFvLIisHZ2MM1E4Xne7gmMhBMkhe2c
uvUdm0W9K1MwHrc0rZhzls60CQx+1CospiSdbfKbyfaa1dWvquBzxHWRgP0PQUk/vsG7Rz/Wovis
XGc+5e6x5GNaKoam1AAbDtiLfhkl+KmlNRyqwYLLogeHKXTii3mOBqMBiKU0H2MRjXx+EE2j+R3w
X7+jLoJhYXQOi6smKq36xWb0l77mLWyWeydExy+obPtmN2W7K0v6GJrs0bMYoo4+YD1iDlHxJHbG
h4jVdQhboilsbZ4FrWm/IHDo0vPh9wAH71BGyoP/EBeT4TcWjrlL7YXTUGnB2kw/a2PAXzTjqwCt
16iLz4U6j6wvd7UeIZrpVNVoEekKHm2OFYymftYa96ymUgZNRQZfEm8HTyXiE8k4XhU0IMv8CUHV
7wxHhGzeW1XVH+xrXhIZuCsaeT0+LogVsNEU2pu7Du/tyN8Kze4jW30ghwOmVZShuLAfJSda0OiC
xF3p+plL+E54HvqqphatHZqGkqrLhMhzyeHeDHch5psCa7TVRtbskbilrgwW5UBVC4APIW3hgujv
EKA+4A1T8w6QvYdmWQXtjNRuRNdhQaj5u73KR9FPi0+MdvGZiY5GPv+wZFP5dk4q32h5Avah5Y9I
9AgAsot4KrsW50BkVXXowAsCUzYwkPRAeOO+HXoCb6r5N1K1dx01mlCgobDmzSapwLe3chF1jvpj
gvEA96bEYj3OlziG+vrTmeomEOx7450DbsIBjtruC20gACUGHdGlheMlDLkDsIJYUC8PA2nHfg2z
Yb1ffioX9ntW2yS9XaA0M9EjFFb1E6MStrwLi1vsX4aTqcBBhkinL08CHYXffkgdHoHItzN90yPp
MA4qhCsL9We0//pJO9kjPxW2nfkeA6j6DQ/+j2DS/zcA+k+I6b+HpCa/6g2G7P8XYKnGBm/+x9+h
yv8LR339QxU//pD/JwC2+49o6vev/Ymk6sbfLFCBEcmqeZYFpjxYNH8iqdszlu0iCti2HaCZQEv/
DqTqf6Oaa8EexHUcXTc3ntd/AalU04wN/fR01/Tw1N+v7t8AUr9Vhv8Eo9rUMlzbM3Hgd0Gu3yg+
/0AqUA1M6sA0AYcHStJuuBXQrKo/cBbwXRX2cgeEx50fGmJ16O6CPu2dFhfDhMomx1HAROiwaGIz
g6EzbX2ve5Htq9m82ssTNY22nvP2iniQsExoK/1yThw0dLybU//w3HM2H112t/XH/x+o/w7oDwuX
/26gPsY/qq8/tiCWX9+vtvEEvn/lz0Fqan9Dd9szqQe7OQMNNIzFvwaphkEKth/1NMfWPXvTuvw1
Sr3tKXDhUPOYoJK5eOavQepaf8M/TQfRDOAJ4In/wRD9jsX9ryGKFwfFGBWnZ2ISgTL9r0JZbQv8
gdZ+jCe1+ivyn9LvB6DMq/C1TEgYl+XIV9J3ei+weIcLAmPPQkz1hSPjaQ9rcApBFSR6lTmAIpBV
b4bguwZtsRP8rt7zvKl3wmTaaVxwfPCrwbH3IBLcIDmcg1HOPpKUWKrDoSLNxtyMMTfBQ3SmF7ha
wwBnpDjaT4RGFeRJPrbCRvpO0ZF9Sz5dQ9RnXS7uAfBFrOk2vSFiC53uMo90kbnxCOH+C+wIU3TX
pIsAzNpSpwwN36QQo57mGTfhh48NwWQlv0Kh48JOu0Oyaj7TPUPme8ALE5ilbuzzupUHGIV1QWfY
azDm3Ewdt//roc70kMgh3wN6KQ8G08rDYFTwIIVoCx8Q/TXiqixuXdUdsAF2BwgZq1BD1zykhpfd
/2Hw/bUO/SOBw/wX7bhD4VGGoWMZFjqBuu58P/8PC4/XCRs6JgXw3puZ34PcvvdcLXIHT3/Ofqas
tIbt6jvyn+YEBqRtMFMNTYoZZHCoVtp5zJ99s06n3sO5/A67Lu1Ww6ngZnNSRIsaZeTl+oG1VvYo
qLMGjpzzFIWSEyw5O1tQc949ONvuVwkfSqenPervMUCZOF+1ORCmOX4x1cQdUJbN7TT1mnyyAtvc
kqiBDWSl1zRYMCc3Vpr5yqGu6n3WO2zfuEAyJAnQ3C6PutvVZ4T52hEnEKFNcHa8sf5SDoN15dMS
GWJg13GWRkQF4J0JKlR/hEH/1daHp+d01gWoZZI3bn5ZKe9QTVdZE4CV/9n21WWQ5XSchxIBCqNp
PAYe4azaJNKrh0izFpEYvU39CtLQo46uro88KLuPJ7caDq0GCoAzPVXuDilTptw1po7QmsEKK0u5
N72tGojAbPlos+ILSRJlAi6EHkBIqBKMezMdVi8HSDexg9H5PVHFWUGgEBcTWsNUQAO4TLOWmhIC
2p7adqg3JhC57UbnGpp5fYtC27E4Urd1D98oEvqc0wiP1GsHmVCdDcfBmya8AU4+Ag1eJBp8mB7c
ygs2lOGkLQBTgYCeT75ARHfYImspbjsHaCXtp2Td7vtcLm6QlVSEEPh/kEaf97TPRKjs3ksR8g0T
0A5CDTSEQBuBjy30gv3ZHUqCVPDciGb3pXKZeW6JoY6LsQTahtUrq3Djyh7hE7BliVtmiw9PYLE8
j6eict3DxjVEsAeiDMffqyBeMsDjzZ9mNsZsS4OxacFiHExFoinv18or86wD3tQbNFbAFfhYKRuR
uivrG8JEIix+IO1XRn1GbH0bVmTtI+4tywUeVXBhrseXqmOngudw40W827EB+qYAinDs6/esHead
MZnmVoeCdoRYAWAt7AYTJjf8flFD0/tgNKiTcF0NexhuGMAzx1uGqIDjNBXsykz9vaXmK0xpZ7Qp
M/PpGnUWMuzkTusdLK1iJ5CBwRsZAQPPtXb5fnCGSQB6QctyXlkdtWi9fhbMDajCWXBt+hcoG0XM
SD7suPTyAO7iejI2tDiPOLbEOXM7HDO7SGIUfPSKBMgnPjRzp+62mEHuQLDSOXcQdpKZ7GhM0y+H
mcAD3W5IZiR7HG0Jbk42tkXKZ9jEoadio+WdP8oymcw1v0G8qWOBZyhvRsscgqIEXcmE3vDgNcgj
5Wii2E0e1Y04ktyaj3R74HUJKJiBOkol1Y7OiJRpTGC/IfvRsoebZpL+3o24mwbgHLHCMoD1VX1y
m7E+zQwOaevsllG+5DXajhihhA7pDNRiskwH7BpL3CmZ7ms17iZuDA98JH2HREwSwhMbqHdT6bHJ
qv4iG3eOqFuoQBUHm3T2iXu5fXK3v7W7MRunwzxJ3R/nyXlAcgeP5oLXJ03t4c79m6BVZMNYH/RO
Cwq6BPcadBy0qkJjWGHuXq9GiuSaM4Dp9dBtDww2mrHVV3/krW4fPCh9sUtyHPL7mvsDzivx9w0B
nwonb3M6KDiYxf/9joGYp3/mL2PLsB0bKegaahHbpsa/Uv5MIT2YxzYsshhIdcR0T2POmigjRQOG
QCf2ExrEJbg8N7On5a102Bu2ShiLQnQWVoatnWjbLKd83xs1lt9qtSOcjquwMPnvVpZg0xgGO9s2
qNjjCuH6LPP5xNDKch2TBshWawJQtMmpyxcCWrgB3+/B0aLJUUPc9LxPByAHEywKYm8oxxSH2jmB
R7QRbYT1hFnN0TUN48SaCqNyzJ2gMT07WIbu3eu1QPHavu1zUXW7KsOMQGRc/sB84smmkACprEsJ
Z17Ka91L58rdG4wYlxJWM0eiFfALEOUQo0hwkrKVXWj+AKwmTwts6A8Y/IGjL/gKkXsXmrChD5UQ
ML5XbvaCEIL+Xkzo+dg/gJ4xrHdmccW28+xMW99PpflBFS3eZ612fY0CKuoyE62T1qoibCo8Ntyx
ejEWdDby8gL8D93RJbfifHXKa0YYKEHTb1fl+UnvZxXqsMPfu8jv9AdpNCk0eRxOnLCRt8X0SlRb
IlLbNGINjHXg6dWwg7IckEivzvDT6UEIwCuWTvaFa2A4pJfFgWTDmRt5eZBEzohOgfEBgB2f1IVx
AIP1CrjdfCKobMWPJtcHdJjH1Va0jY4p4sqAta5TLOBm0OHVKBvY5Lf2kRVwWDWMZcaWavW7mdUg
OaGmk8NUpoXA9F7B1D/ZHRqPvYThvuYWPNFSsATNl8ybdLCRBrDzuMOO4zj9HNkIl3AyXgRUsaA/
N9bVEjCcZktJDggK1NIsM08QpglInGv5dAi/tR7BbtIWX8w09zMHK8WY7ZOkmXfX3QJUgAXsL9Bx
I5dLss/mmiV5yV9MwvmJqjKAg6U6lLSNQaBc9q3osyN+zdgvDkd54OkHd1r1AwGxAOOt3a1Koyls
uWZfVxKf1taLS6aDUgr3iz70xKolLS2Fb1orP9nbw9ruS7WCx1FqWqLgw/KiwDhtwRIYkIeeAg8G
7due+qhC6X5ZmoanWGsq36seXc3mR9+AHcssMocCLL7IRvymXxEX3RtB7DNIQEjjgFXi1fCmDq2Z
ZU6zlXUxWfS3vK4ouLQlFgPwDnyrmpCFqCr7oa3NPe/KPi0riqwjb33paujZy6LLcPyc+6DIaXZB
z1Wh1qW+azXwfwKV7gV5JGLoENGllwfhAp5wAPuP6/jmAK/7HChSEipA9r6FyuvajiouWjt20cuH
vrX7CQGH3x0nV7knB9b9pwWHAb8BSrl3tLGBzwcDoKjjwCIlFwe3rsyktqV3XvTVi4iloZRCtCJE
IeW5MCS290LSHYO1fDBZLY7aemtECE3uw4zP4A+VQ/shhE0SuC71J95XPIDuDd1ZU+NH1Hv8iMSF
ToOViSnxBr1TNr7MhuIIAV5xXFvZouc4g2k7GejE2+hK+QKMjMjRPXGAwbpA1pti4QSPBYw6nGEM
NgZEJ80RbnHPmQ1GKmDnfavGdk8Xl4ByVSNcQS/7G+wL6RVGu6tCemdjdu4Xd7w3UrvmwUaUiz92
Da6zXjdCBJq6s+hvRlmc2oUBosgG8jIKVLgOxcqkQGtphxZBxGveX4joXhVMLIDHeypYNASTtxIJ
MRKWLT4DB+7JivXcj81voylr9PSoFoh56eKZSB4gURrkHMbR5keLNYOHPiB/cavZkN82yqOtN/0h
W/ddp7LAaUthIG+2AANMVNNmx2EdKcaB367Lj1L1aG42n47luCldaI2KrDQhVd2yyyZWh56z2jtn
Bf8KZvS4EZhXk3xFF1c/AqS24fDiOYGuYJWLwwrWrar/ygvNBcW7048DVp7jWKJVyevK13qYO7de
5qRalqNNXvafmdEgVmQgO3z66VQqEJkbrxiitnfV4fsBKOWMjeTKEInkKxzQE32C8/+q5+qoE/EK
1bfnF7NhnljGnZDUTPvCGuJDf5tfFP2q3WErf7SoVXpiV6Po/BZu9/H3wFJxk1t2quNbSJepcvw/
bxYMS3fMRGAVRX11WIRzKhnIhmIYxkM72hdEbbjHmo4PJXUKUGsme6AHIwXRDrZRRtptD0gdUXgr
s0YrWjZIDivUzvTkkQ3USumqWano2j6qB8uDaTMFNxud+Rx5QhXLw9lyoSwqc8y5bz2AJCXSrUYc
/uFtb1wGoUej0/0yc6F25bzwBWyxbsbAc8Dc0pF7BgbshMzrnIajNjQHHD/B1PX0EyiSkz8sjh1i
S4t4vc7HYnvo9NYfwL0+yxbMU1G6BpAkRKDAH/LU4GBxGgV9p6EOPn0yIa/lMCj06nHwwkFhAOmY
V008wxrz0MP3pSMwl6mmXD/VnntHRvkawfkMuSZEs2I+NyoAOAHvGaScLcXRm6WMDWpVhk+mftnn
lekdvh8WEM0cJ58uci4OIxgep1J6aQPfZwgO16FNwNbByZVnxr5aQIqE57/YaaUCJxLoN+oEBB+h
e+4Zx++HSVIPnJkW/rBGMA3ODJhVNBQMPqcJKuiv0IJBbg7W9QTRNBQq1KI6Ny50tpIuJFWF+7qg
77TLEOeojdV40kZd/CdX57XjOLJl0S8iQAb9q7xEmVS6Mi9EVVcXvYmg59fPIvPOXGBeAlI1WplJ
kRHn7LPNo5ymY4iLCTpkmzCQuNZ2pvIx3Jic5ia6T4ex2q3mLMNFjrT4Oj9qOJmeTc3X8ThJWvim
lb4pY+hlxsIlgUprW5V70zztGw7a1akzLXPczFJvt3XTTNsha/eyGsZba6EjN4w+3v23Cod0fMSn
D+L8XDknUzOLt7JurkqTh7Rty3vlps2prRvxGo0csbFMP4pqeCiVaYFUA1YNS8cx2eyXGSf13E9e
IKf6PndefPL6f1COdPf46GHz/UPGP/IQgijE9nGP8jP6cCYG4fkdyl35hKcnb2ZV/cg1/ZAvx5nZ
+cVbOzGjNiIiRBkczEsPFmfMHtNp+pUJDw89zzmU6RRzy2bcBsLZV4blfaKEenG8yXxBiryUskZl
jDdCh7ZxouyLU8/dVbcAZg1KhxOyv+QJYpIVPdRKEyJUPfTlW6UZ8qSDr8HdjQ56FE1n12ybwPNM
62S52clSY37TmbbcoOH8zmo5HbOxlxvMPq098T96YKrS2kvlg6NVtgZRSU5y26ZxcvCF+ubBPjis
G5yqZXLu2T593faudqU5JzvmsIpGPFioAjeITN1L6zbxJk3AF6AGaRsjVd09T5n0E2uSI3VBqjOS
OLHpsIb42jjXD6/KHKlczDlXCypBr2V44w9U6clk6Po2V9Jg3Gab9zjfFFEcPTThXIGGEBgxk0Jh
HWW31q+zG2X5HxPzm0Mr2p7as/XwAWODH7EnP/nyd6MkvV4XVbeSig4u+fLxjVPQgxeO8QK0L4Cn
zGJXt7l5yjN8+Sq95EBJ8be5hrrbBHmRYPYa92ct5cnFTOtWSne4Ql5CqwFLe1ksAnHsyJtvjLaL
ndOV6kClJ3f8t/Za1IO9U6XTHK06ee2dQQvwLIHYPmb215YmhAOZriXZIXQWDRWbwCGe9PjeQJ7p
DEt/y7Wx2zHcZSqfGr96aDnsqjbUuGXRwpLuge21NmZajdCdxAbTC/2u9bBhOvBD2O7+z9ZI5yN/
SHRTU1PtHC1EhFOZbC3Lsr7q/T7dJxV+kJYdQj7uQEhSI4lvpRsJCP/8B9tzsseibYdBPcTAPcnN
9HhGsbBKHiiUsrHhYa2Qc8hsGu+lkzz07znioO/tvFi19f4AxPEeSS5/20f6k75J32jt5O+mxPk2
mVX8FtYieWS9DUe+8ba1LhnPF3N9I+PH2Zh+dU+pyh56o8oHZWnQqPGiLHO4lXajniYq8l1L0LKN
V/eL76XGET7H7y4u+38FHeqF8ek/iSxOwsv9o9bE72U7Gi8L7UQjJgUzCC3byVBHqVZTL9LBXvKS
D1d560GaE1DMqLekrsEXkSOmxPbvqQ/poCqb/dvMeUoLaNnK7c1veTZaG5tTadMnY7e1l3LDqHPn
NmvucKjzcqItULCYUvc44PL67BWROMUgkWGMxrMjhOjEnYhuxyu0B1TaTmXtjYEBCFfF7D33B/3g
VXy+5FcRsDnISnJc4hTw/yqqDUqvOJAxk9aIa7rrOsnxXOtwy825lwehTxG07/6vNZju1Rwc+NgG
8ndCnay7WBbHrbxDxsm0CV1/n2hRdaHgoSET9RTUVQ0dNXWA9ljyMO1Poxv/lRUz3lICFxXowqYN
R7tT8cTE8Nmva+025909IYD5NIuS9LA87+DDz2GQi2+4vHFOTQkA51B95mFdBeui2b6Lg14Cr0OJ
4zxY6rouYZi9wPxXfJEkmW5NvbtmedmgK6msG+Jf88YzcdLFfNcgER0SoylvMQmtQJhiPgyaO1Pi
VfKYGtHCoTG1A9nqJiz+HomPU4XTLqrKrN7ZurYdk/Y7BunFMcST/boU/BujwzMApXH6Us16ccCx
yti4vZYQZtu04WYyJ7k31JA+9MH7O4SGfukaofa5OU/7zp28V9ytz6qe66Cc0/ESonbqavcVlUb0
BDTrQX5ym5IwTn545q/l286ywvv09e6nwzO1c6MQAkqT9camENaprEPaCcNcCLv/it4RH1OpzJuY
XzzZjPbWUMmW8BgIMnrcEirlzVvAfO9QVwjyOLgpQVMYJEma98f1m4Ij+30p/vCQHKtDXDPzETVE
ybAH5hY+0EWY2yOU1FmcR216n3RR0Wvr8RumaNfF0+rcDfJuJb5Yqrz4nBfTD3fssp9dS9Jj4h10
+CBHOqAsqOpvIT6GN2ndqrDRbtbo+8e4G7/VwjAv5bKknTIOwhLv2myFgTZ53r5M235pkWEEGdot
ibX+roMg3wzzdVR0SDRT8pp4lbyWQmUBMX6btkqdAJaF2rhm3++Jo7eDnBI/VhwrZm0l97C8Z5qd
vYSZ4pHQnIKBAW/bpnXvif+NZqy/hlE1XHOCz7YlqOumr8pj3XbZR5LH0XM82HN6i1sFUT0Zl7pu
bI8aFS2sl0xiZusNr0K1G5vtC+cE7Zzg1XJFDABqG4fmJtJb554si0YhIP05vhhKHiaoWmg56ZbG
nvAjfVSKXq+uDgC68V4QnnJNlP/EI2MIhjkaAk+rzovpzUOk/nbg1r6QYpVzlLJEUVZc5WhSyaIH
O6x/1DBoDhq5DgsO/5eRmdlRGPF0tcO64E+o5UF1lfkU1qC28+KRmBfFol1SLx4JwsCr8BbtaHhA
GHxrAXhfTJE1h1DMwy6KmVn3Qv5jtVH6kG7lnudU/xjIEH2xVTQfK6cVkI2hCyUQwo7ALt2tKvkm
7XKEL2lgPFLaQRxr+0aq5pHFMdMHNbhH+g9xAHTzDn3cmp9ahxTSji4yc8Y/Zk7wsFM4rxMWqHFk
FXSDDrr3FpKH0M/ULOOrjSD5lBvcy5xYDz2R6atL6b8xx8RnykB9lxplem5M89eMcfKH3pfhFkET
t/YkbFip/m83KeSNRJdNOYAybDRT+jCImmyLvMkzGv/oTTmiPdv615VjedX9+GCXtLmQLePvzC6X
aMFt5hj10bP9bJ9KNaGuNJtzarcHVfVhQD7cvJceN1pjp8YLSY/GS45BYF5036rWTc7cxNXbbBnh
nie431Zlah4nW76gRbSDdSk7WisnEQ6slVmR2GvB0gNZ3GMSJzezw5iqSU0ZrIOVr2U49kVYfB12
67FXOoK+UL9AvuuCslbZFeElM8BOPw2h9ltrKvMwFH20FcWo75gbJVdCtwe299FFw+gUj7HP8VWW
aXS1/PEYGeUHh7n76+wwSrt6gC3HKEa6VnXadwu93iElZQ9aOP11XdmfRjbemetlz8lRYeD7+d8e
X7ar1Z3qHPGbyS2+9WM/D0B1BfmYPRy4Srlvled118Gsu6uNz8TOEnSs2qDBr07UjtARvkaSA05s
uTjBIGP4XkRDfJmTKn61wpbpyuyog92m0QMFfIPIJdd2PWjK1ivq+TZp5smzpH9bl7wnqylxIf6h
Obz1YQSnXp9q2KbxsCMitDxqkT3ci44rFGP8xCwucwOp+dwTnvdMQ4+xeNsfeWq8p1+0ZKG0nXks
XSu6keAd3dww/5tWldhEdhlu1gsa50PxAOzsAgY2F5lSbKrKobp3c8PdjAzztw14EVJ0S3pbj9tn
0zT6jGqQ1tqg9Q0a9sgAqQqR9Nx3JCvgdptE7EyCRCZGj1jIKa/9Zk+FfvBJMA8Iax2wAmsjOFgj
OYacmcoKiHRga1z2x/WVv2ySWdLBWayNEOImtXk/KP/idTMgoh0P+17rFMEgI+O0STL+Wt4KR/2K
vLJCC0Hrqzs+sia7B6YJUf+gMU79a4Tj39WCUPz1Kk4ceZZOFiTpbmI4s9TpueVHNy7dz9a00TIo
Lz93Wj5tR6s+zpnUTsx3CZkdLGDUFBjpKtJy2HpJ499I//xXb4BCwX/8N82oHpHWZz/NagzChqNi
HB39Qa5pfmrDLrnUpZ/fSq0NiJd8jTX3GmtqDFowYAox2gY1gU0lmY57sV2/GQrjgrz03wmDduio
qDw4wJ1FqRS9OkwGm9oG4suCOstbci4TB9ixc44R8+I3/LPwMo4Ra1f270EcvGYC57e8dkekMfwH
Hq39OtItHU1gFYAOX0QVuDx2Hec8xn1rmU3NJUKXHD4p5LU5udniTM2nB/xBerC+ih2TV0b1F+lU
eTDm0A7mZUmWkZPqUwjGVXHEAci8jKljXsJ4ni7ja+W1GnbLDrLPOQLrQSjN1NcUhjxao6vTzCjr
JY2B92cfSMVwK5RDBqXFSIDfqbOoCf3BseEQJv6TGnk6ST/EOHIZL1W9/W8et/ZxfeeCuTZx6m58
LATPSZ6VJ19M84tTzlfflek58yx8J5fFd+v4ZCXxd07r5lYuS9tAevVrsMzJJdvXnux3ovfEISUH
d8/pnCIFsfUrcPebHdvsGj1XamyzH2I+ORnNTJX5zGiK/DOyneyem1T+sQ6HF6ub+/pPFOTv8Chs
B35AGEI/1cNr4ZbatSSr3nUadYmTMLxaVp0inrdeTaArhtd1NAXrYncqAViGE8xG0TTHMk1eHK2r
T/UpSscaOVomr+urNlaPOp6TE/O/+OoRGnNdX+UzHjyTI37jjq3OnWW8M4se7+vmAw7dbOJ4DA+V
yNG3qsHnOLau6zsDLAKHBzvZ5ct23+rCKSiOOD0qNKo7xWw60FMsHTft8tLKYviQy34/LfBZvlby
y+LUfhgURndD5/w5TGZ8GAyNrLBBDZzcxocgWDkwFEoUMfbqqNM37AqXXLQu6asNJrrFNZfofJDi
Fs5ZTEwunNYLymWxZxvdbkIUQaEtw6vECszQMoMBvic4m3mOtYZf0MUpBdVB1+/SNgK5XAp3Lfft
HQFpEbUvc+N1CadZv2bTb4y7vWDdN9al9ofunHXqLfY7ar1yeo5jk38aYCnEBVymtFUH380c3KJ8
/85dvmnxjTiul8D3nHpvMt3ezo7hYatTGoQ6xkoDuY+wAXcc95iKoXnYpOZesygajUOiR/re6yP/
Cz1cIUR2TNIGRcABX4MtjIhjEo8iIRzTnWvUdbAuVHvs4XUe7uM++1s1aCj/uzT92G1CB+2kzhSs
KrLhdV0grsInR2dtuIPxtFGHTlb/RFaTIO9rJHG3fv27DMdTIhNj1+S1ebB5Jt9dG7EtOOCrt2TB
I0q0YmcoEfKl/R4HIqjoZeteSPh1L65PhEQx1t91fuLds8b0a1FjcUQ381NX8U9LC9WvVjEGdaPx
A7XosBciZfZP3DQ5xp4Df2JGf19P1lO6NDxO3GvPnuMsciBzzJ2t/7ALuBJuE8VXMiv2eupMxi4q
E341U9oXWtOcfFu32NddbZ+nFSFcFphh1VVjRNbgRcAOqTO1hjTR5mopaIx+w59b7BMdukjThfX7
FFrNxYKWmbTugaG3ccnnWiwWG8bXMsh6iyt+GIR4WozsNBGBSXclmA0iumwPjcbMe8ZXIY6H4VX3
9PCQekxxUeeIYzUw7fClmzxzw0qOY6VMuCfI6ddjsAwjA/9Ir4DvoJdn4qEIVf7fw0XCsDvlSCOT
j7VQivLSeZGoRWyyNNBL2rg+LiMiq/i39KRz1KC5HqMJ0wLHaKMLn6MCK+7OYCHhvV/MBnoDhpSn
9HtSpv6DLOX0HKYiYtQSiQPJeeVxHTBVdlWc8EtjGt1L7WFQWSRL/1ckFuPQuGQoVqrwJDXVHOYU
f4JpUn+S7ndro+32cwb+JXjctoAzFZgVT3AlYbpLGGNTPyUv62i4rsNzVP4yCUd+K5wZfN1+c71c
x7tyQXdF5/2x5ezdswIBPsr56Snwntx1uv/smmG+pOS/b2CL/8VM6NY7rheoMaL+UFOpb1PK8t3X
lM9J3wynby5gxjQCoRKAgTPKkaSTl1GZ6QU5IiHOyH29cOkgeFA3LmEbcBrgkKwsp4y86K3X1jVK
G+q1dTF9MHyqJRDw2dt5sZhaNtEQtHYK35JCz5JdOMQFWcsxpjJT5J570f4mngXjsn4ZW/tactGY
eNoIlxdAEKOdpsmfqgh/O00LxDEwi6o6zIMgDwe1XEAnJtm/0l6CcpXOo2v5v8WCQxBk69w849t/
7xwu/HTRK7h1GwS3xXdQByrSMYh1mPBGPvXfusIHoHe4MXLmeUeYM68uQNrGNsOCg9AR+/LPOjm0
wiREIpBysTEWDsrCZrQRV815JFdz14qpPysnFlurbRr0/aDGuavhbwLKgwFAM7zrGHHI2UGDS0Io
ac6j/dZM1e9JT7STx8jtGGda9VUNCGNCqMnQZVfo1Q81YPNhawS8p7HbXM28aDZ1VI2PMR7v8Puy
JwLcf8Yk6y5gS9nT78jPLUqUvhkyaT7eeyXPCc1gDVlJQOzJJn3eQIeIHr5wtXuhJ/Tc8NnwGN9n
FKTYsIxlu7EK/S82QhgaSHwYGMaL6Ewc478DVg9m4kVBtwD5di6hJjlMwAGkLjoI/GV9BXUHLXak
+YT8ncPlMFqXiDooSBNIepGfPxsdv2YMcu1vQB37ec6GwKKsx//ES0m2aoeg6tw+6FHZ7tHukpWm
iRqniEjejGVB3nCIvbI8yywaAyMUQwB39tPvB4csDPb6fbictOviKFViBURVtocBHB4rT6kXvdfb
fWLVctGYv7ZWOF2KuOxOX5w9Cf33EgI2ovkZDqTBOHfH7OK3psPtSbcyeWyVXj9rDX6lkVfNSWY9
D10ZLuSkJCdh3aGDIAGedmaRspCunX8oslKDma1vM6NX6SExYAtBCb3etXW+CG0mZ96XGffF3EHm
3eIlRix7inYLUaBtk7OeD3Q1i0r9iw1KHd/smox5C+StDXv5HDhL96BCxH2+5BkBgTni6W8yAc5t
mKgQFReShoNzFxG4Sg4bWI3ukUaN/UWD+mVku5yUw1PUms1n+dmzO5Q4zj5xGGaqVWfJFz1sDpvs
mE416K2gD0va1tvnYT+9QHkyDpGEKSeweDHrqaOajMHFXHPcq55RUuwa3jYqmIXrqO/qjZ/Cvasy
jcg2qZvXVvTadgprOrosUxdR0yjtvbBCU1YM1teNls5MjpsQU7JUsMWKpUiSQyIY/MSvnWt3u852
uze4kPVrh9aWoJrLtBB50gjgtok872ayTT9MSFF5gamXP9Y/0srTrtKYLx0hXm+lKObdmOMBkZdd
+xoa7tkXghpCWfHNySy05lNNfQlV5T5xF+6M9B+/s/wXyxLOsadEwICA4rudOV5SAx4LLoNoETuk
18pOTD7IOel4D7KPJe0r6cAbKDb4lYUIzHBGa9/qnqDenHjkfTMrA2oTcK9Q+qOs7PQAz6hbWJU9
vJRleF5IJhU2yVFdZHuPvIrZ5gSn5zqCdNsk33I2mV+8QL97H6bB+B5awBeC3dFrTcKhNP8bs7r2
pUhXwa5RvQ15WKGpWMISoj8EyxRb5ej6y1ygfK1h+YhYFx+Rik6WqxvPQfbdK/PIo50Q+NDqmBHM
3tERyjh1feuBZoXOi0ICubNH6rCayJb9vDQpGWMDi2b46y+hBZd3e3naYEU+7bhvb77mmltTpiVm
SEJyC3flv7Zo/wCP4MPBeKRJXO+lgXzR2QQuRgPclKn4z6um0fC7YbaDK5/5x+yqkpMoNB7rkjl8
clH23Vbq8Z95qoz3pDad19rAy11ZxQaBsv3mCAxZ6E+8j8ShUtOVcVEtqa0QzJtvhhw5vebmo63Y
hNzZvmtmHWiyaqC5dSQhtCDTchx3mey8HQ2V+CC1Bh1a1/ycHB1RbhXXH7rhv6JDm38PvvZS6d6f
sZjYeZZfVJkdH2JUeIoKiNEz92zEF/MKMHoyfXBHmKBiT4sh9w7qvFufqYe1UDg7HU6ojMS21pjJ
YFUoditRDepSydhhUpArxEdfiviQ6Vg5uHZ7GifYgOlC5Q2N7g2aqLUzRxjtFRgDHWyJ9wg/1bCq
PT4B00+NGY8bWwm8aM7/Gk3+E22gd/ahVDkjZJ+paL9hG1eeDT/ud5IQeCB1VIv0w/gwjcJHLZrh
wpfb7k4bBvcp9Czf9Kk86B5sPemVt3wQw2vLDO3iaSP50t1h5rF5KZcfVvV7Giz3wHbRXsY2hZsa
xTE8lVE+a1H/6QGnleXEb6aLQfkQSqYbwiwCv2wpWqCknSVI7Llzih8GzN6tXWjhAYqU94RAXgR5
q/2qE8u5hAXtgz+U5btWFH9FYw7sU1Z8Kal4to6GWiLpHeviDI3/CUbwmVtZ+EgVfHs7Y0mRk7oh
c+MJOftbSAuyTV2ou4nuIP+Y4vh9NGTy1LxwN3Vu9SBF8jTmXPiNjdzwWA9euslcPdq7ouNwTRKm
35UnoEOtPQF3JYT2LgeViI3he1yidIBw3b3YsmEmJOf6NHXtm2622nHdK20HboanxWcrgw2gGziQ
yNjOf5phgplYhmWvHbkc0JClX0kAfAKV1G+N1h3+O3r2qaI3ZZ4qMCzY5OtjWAnbOeoTFDtIdAMa
SBubLXvsUZfGHg45GSihSP6UyVTsytCBspTl6YEn9Zx0Q7P7+oxae6SjjcfVQnSL4+7b8vCc7ClM
KPanv2Wrhw+ptPDBWArP+S43D+u/1QwIIW6Im6g954HcdZPCLmCckPvvLrMnitqq+GAANG8HJ3d/
pPLTk8+pe+FQmn/FZlfu9KSur/WYvWJb/NPvfAeuVSE+4SLvknbOL3mvZwFW2g/PK/H2Sofpqi9L
H2POMyXmGz8MT5wp8zok4/R+UToXR6A1dvRlQ3My1z12nL3bcXRtpPTVZlgkNOtiLzoaSXTp0VLq
WoKqUGizMOnUbviJfvoc89U41cd0uTJjUWsL9SjauDkccX9ZdH+8+PCeLiY4+yESur0BJdLvFdly
70VUFTj0GfOeKrA+DTPWC5Zu2C+9nv9gcKRf0ADZL+uSTtatzPXu5Kir0fZ9u/GAIPw2T751ZoGR
RdYlgdPV4tglIg58dyqxuItDjNunlvJ4Efd0xXhsskSdV1AnRTvebuLOPeW5chBMjfIce+3VWpik
7ZLVGE7N2V1KSbkOxTJZniw+Is99EUC0FMH6Sht0RIM5aFpaHG2lq47ZuT5d14VTE6+0HLrM2rsy
MPlPF2uO4OOR19KJ46dhBT1Fy23sy/kGnKfPETyq0HqaQCzHFaeaeybBwMBvk9+KM+ZhxbWbknOL
9BJ/tnxjSsouKurbQgXfDJ75T+63Y7AuWWr+51WxvCqlCy5q9ntXg+G3he1rdTCm8kwcOvxKXloe
tJd2CY2lj3rzMx6WlulRD5Pj6WJsdVQzGDPkkZ0mI/vKf0wf67QJsMuivtJ/WM7EIKfSLj1+Idds
4Xisy/pWr/5B0NwENbIjjBUq1V9Na3rqI+05sPkfR01D0I/uEBhdPJ7cvj7JPJq5F2igpkY0xWZ9
XxtvUAyaS+3p5OKNUZ8y18UkqiqbZgPZJLk6Y1ksAw+OEHfeRMlYZYcy8o0NDrBu0C8LLCc3SAmP
3xTzoA61KbWLKeaHn2biEcL4xGjGdnaOAyFxjgxxzH1Jd7JMxnQzM++mc2pNb2LM3ggIGg+nnqZ7
nGBmWlqfc9r6DJVFe7Lt/hOhoX1CD0tOpAXK47NNOQnWCW32vXB1XGab6leuCNOz3Kj+VvpMflvs
fq9Yr3XnZIigNttThQUCw+F1DrHOeRpLPek/zaPTSUYO8YCJNJOgSwPnpoV+EHZMLgtaZ7LwpmWc
ry/Liv4nYekepzFBnFemMEb+d1F9CIluyhOEEjpNzTJqGGzYtaGgUuaNeIMTogXTSoxzyuo7jrPh
sVxZCK2IkNTXUb7tSly+kOccUazol3WpIAVeOlHiQYYPdtKW+zwaGMJY+nVdRqvTr+1CBRUjYI6p
brL1yrtlGPFWOKkHNZO3eW1Zm3aAGOqbrUUYdWSj+eJ29Xvpnb0UnPj/YNH1FZIR6BGtle7/36Pb
wdrcMqOFRb3MMFbW0bqkU/Y3qiMLsnWevfpMyE7C5AGbB4xJc6/7NeQwBQCV3+BffUYaQHFSFtjd
KudVa7T+VPfL9yvbCfhXp0sSvkmIIgXgf+vBOJ1PdO3GeT2KMB6SuxAr2r1S1u8wtpP7SiwQmvPb
061bP/jZpSvdeaf8UuBISFHkdUy11roUy1a2AIVpqz2oepcYRbFvCxv7Yj3FSmvwzVMWuib0qDbf
mk5rHaKhhMHmhTRKIxa6lhLzGUjkCabU3rXOSQ+QEKJt2E3u3bFxDiNrSJ2OMLu6PznYcY2oAsed
ykH7qRB/cQExaun86xT+rSwdGiIWSh8iskeeERB+TuD1wElqxEjwPaJd7Jofs96J3+uLLNF3OQnt
FFkpF41Z67AbezwChUb+hVFHuJINw2hv8vEK5Iz9RRMTirlWlRYjSd300WVnDiam5RSh3XHVaXSm
C9PibN9ONtpVj30696bsixHiRSreTU2YH2ev8F7bwt0Dw1anyZ2SnZPV0fGrdceMp92sQH8ZzuWl
gvUFw6gb8MaGNrAuaCFBs0fcZpmmGNibYmg48CW1lLfoVhdejk/zm3NCaSRIxxkcOmRU9JTLj8lH
qTMtSjWMhbTh3YzVYUq3q+prlVZZLULJGii4RXe89WzMLfBFNN3gmeLhel4fnPWZKRWza0fhTedW
dRSQ6hbBuWcZZBQFUS7zQzPDgfcHFeHx7CanWfo6+q20vhmpixoPc7VLVf2zEhhHNufU4Ir1xBlm
AAXbCV75xreqATUBZp3rMkZmtCORwsfvtmwOlddXtK+Tdx+M0Hv3xuzjdpa+nb6uCz71cI3djL5c
9TtRMXMG057lxZwtTFthcq9LVCHhyFz/Xod0Gtusscpg0PX+Pv3fkht5METdTmvjf+BXFLSN/D6P
sGnmreeNOHEyWHpYVaFd/B70IgNJvWbASJhphqe4zfJtChMDrhEo1bqIuA63nQE7OScLd6PrKRBg
rI8vnTT8m6yyP+DX2KfbMnyiw9OeaKtPTylr2JnoYW5DZ5u3LLKKcwEH7bzi0cliNhPehMR5XHoZ
pHdENJsxsYijmBsPoFYifAstcSRGcVxo9ODfK3ixDCwy6WG+qcvyYCMUYbYVl/4FHwzCD9D4Lsyc
xGD762TD1dd9Y+8iAP6CHxAa0MXwd+OJhrHpsuhglOMfCjX9Tc2y3kODtO5TjR95FZb4QHvulX/X
b6oFH9PKD8k9fg47eWWYEF/TZea1LuHyNqETQl6Y9FCIbSwXK204DeWc76nrlm3A/seM7JeaAJ2N
j3vIe61Vd2kO9avrpv5mgL4Afdf0GOY5RCCAymnO5F4quqFNuqJ+mhVzLMfmqdbNX4PUbIzMDHnL
/PS6vsv4zQLdiP6WBvY8Xd6bqA9b80NmBW+xZD26JnIZRg/Fgg+v5Mo2w2Uv7g4TtEwu4jT+Huv7
xI+o1dILem+Me4yz27FXRFV8sKYKBDoZOM50dRwZDr2Tf3kpU8t9rO+kbBatjEI857j79btsYaa9
tHMP2m1MR7NEpYBTWuNusdlJLuiJoVAtteswN9OZLfQUQx8/hqr6PWckm29G9K4Hr4Y1bA7xZGwm
J2drhj8ULv82TcI7rBXGWnNUiWJUCN8cQ84x8DhnTrmLl7UzsQ3PSnMPeF7i7jJ6GNK4PrD6YEta
oMQlTRM41gLJ2HS5FT7pAhC2Tu1jNAZza1Smh7yrT/54EQLO5Tko+uRk507GJ9bEU+AFVtIzJJg/
YZ/bxfDxjch+0+zq1e3C8IcJ+4JL3W4MVJkv6wIs6yNFij46LzmpFdzHhFNqnoVQ1FL3dAE95F+t
0orTyi5bfK9Eq73CKIk3jQqLN9MnddSFQjX2CAMsheQajTw++97MZLDWzHRT9Xgo656MLsBn8W2G
3LSPq3/ntHOCqsXyb6h6osezXv1qKvfZ59mnHefWKZvm8bWknaVJWo7JhQokTKEOQ02Vm3PP2vT9
T3pp+4TL+KO1y/IUp6G/s2tz+q47xa4y/6KfcH70aB8PTt4b/8PXeS3JbbTL9okQgYLHbTfa2zEc
irpBiA7eFDzw9GcVRvvn2fuYm4qeESUNp9FA1ZeZK48p3HSrFcsLseYfVgRPjpPMAqpfz566SuEV
hTNvK8zLz/V7rpddJjYdxwqWkNzEtpmfpxbvPx2JQZ/NVZDXDWS1KmyuVeL+0pcOPZQxYY/ojaqU
D0zUOJEbFJLcDPSWWzdNGa5vY9q7sq2vnL3r67LMuCb9YdqbMWpB5UURJ/ymvRXeG4Vh7bNXbuHE
ZJZVzya76wjKbJjo2z/hOWlYyaaqeLTuuH7laZHzLbSy+RmXAMHMgcsSy2t2lq7h4aZetKORCbS/
/4juXuzB5BLDuPVFS+49ma/rrVY4YXYlnnfFdN4HSds10JS5BWf9lliNfuszUwVRCxjZM/sDtsfh
tkhmjfxGHl6wZefE2g3aF9X7Jwryh7aNmqZESTrEeDL08y/8vLdPQ0TeKhWhBF7A9LULNIdBRgbV
P6gQFTIHOzdZKLFrGW7Tu8RdJPu0aPNKtwAS+G6Ol00dDddDYqGPr2jYYq+N/hP5sYL4W/mQLMeZ
UvgVYeDNDW2QShpIlKAQt4pCoRUqWh9mh5grmIxY2x0mxotH4B04XTkI7ZekzI+Fw4NXqvi9bupF
YM3NFKxf9kMjD2PfNJs47WaydclMMjRHwoWRUaaMXTvUNhB0Pj+HIVGWYpkXhyKGGkWiyLty/HGu
IJlcg/m3WtasQ9Wh8ixG+kIzrgVaSw3bzATrS07onHBv9y40OdzmZBF7l4KMABqIdLeJluWHsu4+
ip7Ji6/h+WkWEgbDqNtsWLk9laOdVfxCqjjQUsM6kaw5FXDp+JT7X6IWclvSmdXGcZ38S4ZlHvGn
wrXKlGuH0SENBi+bL1bSzxc37satacIrmZU3JlYumTxMrHPT5t/8LNRB+XLGC8Mck1VlLRyLgTMT
zp8EVK2hLt/wjFN8UeTs1TrDeJszcwi8FIp+28tfWj9Yr4Oe6scpYTo6E3h5nXU0LsP8OxFGcgIv
f67MLjlEfv+TcJQDgI5Hi6xJPUm9k9d0hqImuCRs5SJZl8J5yeGpnD1KtssNsSARjK4GUU7t0fK+
187wcR/2OkGnKyY6pNDup2bWP6iYf+JsyU8VF9SLS1skPXJkhhWhxeNDdiqp4swiDbWp4Jn4OWYX
nOnxydF83N6N9ZGCUQBD1sgjqs5JLSxkwbeadm0GYQQm4YK91PL8o2hDjCpU+xTc857RNJymvP3o
PVRbc/QwnKrFyq3hLEnN1Qa76pDGgGDCUftMfIahjiH/4caVQnsMv2gWKeJZWRI5ubK4xqkb8vky
hvMXPMvDwU9r/I2h1l/YbpfbMiXVsWZ1BmUmLML0BxUzbxWnj8tQuleb7TUMsfpeq70lxiZu3LVG
V98Y/yjmBJGsk81FkJom7WYBJrbwNQ5TYJbkzcZWhJdY8sxz27Y6iAX7YxU7GM+JPJ0MeBq3hoxO
J3sHmDgRUMOg3wWkBnb+AigPAI++vPRjZe6mbv4dVkBUd1ZShFse+By/lyQFDGEBKAeMdU6UDyzP
UjxpVlsEhYPVp9FJNdRqKSX4s4IhNISP1sQfp0IPxIhzhCkONF1sW2dbVki9Qh8wHPv2ntiPfWbU
bZ85Z8FlrDMaWNdDk5vS8DF4v7DzGuccQ8N5fSU4IJ/mlXozOa9DazZ7xE496JpsCNB8IelPOO4X
33khNP5LNERYpRbOp8oJl23cwcGpcQXYrfk0QIRsQpg0oP+w+KwL2qjc2qke7xi1bdN8Xq5tUg8G
hj/N27qwPAJigMat2xeL211N+/sao2bHmt0GsnlnQ7OenHTwseL043puo3vopJx3zD4/ctI7plbn
voTjbJ+YIjfsMvZDLc19Wztf/J6EmCkT0G9xoxcXelYujb1tW/u7ISJY7FEhh43uzl/0okfXVj5M
AmW0uayvwn1nSvOqKwF3Vovvp0TMsIRuIX/Uzs7MpwMkXn4OflK2yTh46NFQBYb4M3CNVNxOtMH7
YE5wFB2SE1gU8cJwL9s5jv0blZWSOSXe+VBJH9KzT14dPaU29vdCPcz1mASe1eh8Qgt/hwrH7Y+O
54PbMDn/HKWbdTOdGJAWYI6mg5tX1hc4pHW1KWo7vVJo9JfruuMrVLXxtU3tc7LAdYmcizTc5DGM
kN3jGR2y4Hh1/bPETk8athmwaLmFdfmz0DbhbGSEHUfzlwIUOctAaP8aJ3J6wMV6j0YtIhmYmi+W
xyWhkcNrJ2xpjZpFDgzDz3ignlOMQRyqrfaKc5ApSIhWRwrl1q3THjXjadWitflPDVP7Cf9R+do4
Azq060y7iBTWxWRrjuJuzacej/j6w9dh1iMms6TLvOz1QvyKF59wEkLtpZpiexOqSJwgvnGVmBkY
WpDIf+2GDGN+W5Rc9UTVfEJVu1G2DVK12770nXnNOjuDCOv4x8+ttz6xF+mkvuWZtVxWKkgcI0fN
eXxG9uLprR7hdknypzIcPixJp52qAkp/pVqk1i9JHHfnRfQuN47WPlZGsjxWKoCwhlcCONqYtrfU
tD6cGZjwn6VrPXEuUiUluuVNw/6P50GMX8CVRVT0UEyhpsGV1P/CijtiePfyawIW4N6IdkAbrX8h
BXkXXFQNWp4X7gfEv28zh0Xd790zecs84PJjPpvhJKFbWX4Rf4cqwrwuTj97JyLd2ymm7xX7JRYF
bPkbOhWZvg2D/JCyvMY47/Z5UqGyW32yczC1v42cUdmkpPNfzCBpTYA7lHc44e3Wz7yNltbJfazj
LZNQqnRc55JB22GQmmOYUa/QDjfImaHL7VRoh0yFaXOt1s6imKiY6qO+oPgCXWZ1DYrKR0vL5jK+
WQ4NF16LU5B9QB/HYMIhj9URgSVdeE/b9IHCdhUBRC7vls3TMgc+6i9hHDu+e2pZX4nqvW0jwgQU
qHH/5NAw292z4uc4slmErVPCq+iNAdMaM9b1qzIzDDjhFAFVsXZ21pyyWkjj42JiY7+VWfhzJBH2
rmJh7xCPnAjnkBbH5tkEr/s+dFRXeb39kSfNU9Y9n+yyus9OEhH9spcg0am1MQ7r0DlK+uZelU+K
p8ILk6gTCkh2dEzJVKsciT5WaJqr1dJdYT0Z4wkLWaZBC9okqMovhLsTQKM15DYHg2c2pPWRc9Dd
U+njdZky+ZYNUG0Mqot2rrQAqTIcp7drov3DzBcKy4AjffVbnLResmi3f4UyJ25i7lRWv2H6jQQe
jyByoKAS/fS/VJpVvepWUd8lXHkQiowGdJ1ZVhRGx6HlOmwiPP4UeshzpyAyoUGfXFPa87FIy38c
Ouf/sZrTPNbZYTRSe8OBL+GB5PoAei2yzIzsMV/xTh8ba77ns2Yf+94E7d+6m55hxp6MBbdsp5D5
kYKDgiOu6/kblMrvw0xamr0DljI12Ul7A1wUOhkfeBxfEWYw7AZY2GfN7QDQstdV2pkU4Plmp3t6
Ekj0eqRFiaEcThjP1RA9WACzXa0vbl0zGRvKJFWPmr2QGo3Kh6eWStfNW1v8XDr8p2VV4NWrib6D
XCpeGldUF1AESlIoYhtSQUl+h3PofEcJnO5T00ZsS8gVY17gOQSHKw6kS5Lda6kfMufsazlFxgwN
OZ7pv2gouCkWE9dHclnUiS/lLqNl3nQaM/nv9NuOhHWZ/Z9CnQNMtQAbb+FiUM4GvJViI20E9jxy
J7j+l7th/FZr2JD/mBxWf8PnoLR18F13FY0fBIFg7WtQX0ihLu9Qv/gMdLZ10dTzZ10Qq2ibIw3Y
7LykY0zMaP4KDLC4JtrypYD9ejBrOBaVjWDzMDp7UAal9q1fjOTCbbrkeSO0iz3V7+V/svyrp3MZ
CCACFsTKZVGn974kTCfT4R8oBdOmKnmDczAK90K5MruFzeyQOth1C/pwRReL731X/v17cZYrNWP6
bV3SgiSZ69OaxgPyz9K0BlVnnI0yrGurNSQeOUh5MdkMwLvdtbFKcA+eL94YDOC64YouHIhGk4NH
hriImJpzMpSvvVLh1oXrNL+2TXpnm+I8bSWQarGTPSdA23k8ccekNTqHFXkv5yYUDKtdnnLUBK7i
8GRpHyb7RJhi4tGzW78PGNm91eXspiVD66j6+ZkfIGAuThGnd0shwRrNyi6OVi4VrIL8w4nYfcQq
lFppmnV1Ugc7q+vsmU6z28VbHejIzwS+q/HrWKb65zmX96c/cNE9EwMetT9XE0H36YsEwbK3xiG/
pCplh08lIbtUNiinYVLRmurtogkQPaC4f3MzIxOFEyAqyI+kBy0F4omaZCSAyrafkBhjYiph3zhN
n2bPwldnTgTNh2G+FVL7GWUpBX0OVIuanZcTlXgQYrM+AwYcrIGsMSgpPy7ulTagHeJGZ29EYeMz
O3SugAaXM3vGgoZxciKuOvgtrEbobz0K6pttQ0Iv3IjGTbkjKJfeMq0YH/wA42MhoL3vNPIf6/cm
fDCfdj4GQXj9/8OvWL3oOGjkJlI5S67+ZrOe2TIm2neOBu29WW40dxO/NHM2olk1fBOt3cPiQS2V
ZN8vIy6AaRCUoMEeiolH3sMmqw96kchbvziPyvKzd576zDSXBEkjZZu/0Et8700A9uxEor2m+j43
SV90O/YA3baRhnwbiuWnpff5hmkSVjslTtLmfSe5qL/0nM52ZSHy3eKSejcUVT/zJ+0qagKiq63R
rFM2thRyerXJe5YM2UVE+d5I8GTarou+gH+bfUkB+Wf0v44GDRM9x9LNn+Mf2CKiOykBtcEnOFfz
gN8C5AfxrqBDvkqEQUjZy0o6waJ3w53Euhlwj/K2SzJBXFzPQnIgtFZ4abTLFODQKvJ9E5NuM5kL
bnujkLtI5fXWJa/95uro4Q/YU+ZBdkl6t3MVWJUJ1tAIsKUNpMgn+P+yLnlqn9Khny5BkQET41Y1
3Fwv2uBwxgSN6njhLOldaBQFr26QvUwnrH9ybPH/qVfr4ikKFfWaSyCUmd5Ui891csyyzMWYVuZU
NdY8c21M6KfPbw7m9LkZWrdBSZRPl0GNq5SqPouYjBgkps9XCD6w/3n7HZeoT6oEzz8JjMVvrY2X
uvny4ZVI2etfQ2/77TzY4XVFxJHAArKN8+C4PrlyDyq4MYYEQ7Mp5U0xL10Zjvd1sepBP+EgeE2o
qN7OtMIiv43RdV30ieH3AG28VEodfpHo4iiZylJL4zX9OTOOkRKN/ajVz54LsmjjYh0JmB+Rf4Nm
fpk620XTBrxuorLyg1DxQhOseXVqj85Gp+HGxp2P9BFgJgI0DOJOqXQDf57ii6sW0GQk91utdeEu
Ju9mB72SZhHM2LZ6iZNHKEHZ2Dr427a5OpdjwTYgliE8V433lji6QeMGRZp//uH6yu2cYv+5jY0n
48i/1WHRIchJb0Z38duM9pOmOzDxYMw1TlZ+YaLpbqwxLAJTJQ1stYxVBptLMpK2atwSXT3duCCX
0wC35J6ZJF2KJgaHE9F96pgxbAdJENZhfvYF2cHdOliK3rQmMoKlQftfXL/ffcr+BfUdgtOlMgLE
pvUPdqRmbxBt5u/PIvqEeN8Q0fhSxj/SUUwhIWTs0CmYOwIEkuYXZZ5yoCRfu7jATLVM2ddxSDgl
qwxxyYbYToEDdGu2OKWb4fOhPiXxc1Zh8XXJCdRcY5UYl/DODtWcvCy0RgxExrS6Xy5Vmi/QqqIX
V6P6ck0zuoostb5aE47a6GRHQksUcZjO2QNh/LlYRJaJTIV4Afirmqb+74I3AZjuIt5VyPDz+bY+
5NbHnbY0W6L1zlm4CTSVtGnPFOru1q8ShVRYIgNeKxvATE1WVidPuRBKcXAW2bUcj6s7W7cd9enS
nN8TwI3jQIPQXhjMpGf2509QAANT8m5+RP4Do5jcGtBrdpZI4+tg98xobHhZZ4gem/9hiJCzySWC
sBX80UllBTTUj52/B6CHJ9+ev8brVKJh7kjhgGMdDHjIO+mAhx5d03yaSWo9IQHHSCgVE00XejQK
4KnDmsDMXSz7mrfcUmmnajKrz2VQkSe8APWFC5Y7KHvZAL7xfF2XplmW49Q1d+5bKTOtjkdg5V6K
KkEzYToTrF+Okp50nZP3hk4bSCanTPCQqPqiwe0t8+qs4QRT4M96Y6V1d8EdyicF0NLZSEFqRQCX
sJezwrX9zn5eM22cMOOYMdRkESr0VNHxyLSyjV7bpFWQtPEW0Q4LB2uu98uMwVH6MtunSMHvg9XQ
k9LGxXmwGfhjojepQuLTmXNMoexNfVq5V/eBt7Bt+TPjX1/pDYayhfq08FuR0xxdmtl04eE2XUbl
WnLsUpwIRxO/0HOe++0jBXaAzaIg5k8Y8aUlIHLAIzyhpEnFjgIv1MARJC1D/Izf13H9KnLNlymq
TWTb1Lr1SmOOa5P+CoGZX70dlTX/m0pLy/LB3baj1Mj8O4peo6QGzOwzDzxmMsa5B7csaDLPOAzt
QPrYO+O9d15lyjwwz6sfPLJlIOv076ziFx9UEg3M9Li5spHrXyn41r35DWbAcMsTuoiqIdW3JSOj
o94zO9UE9jai/PIphNuhtCwt9KqwuBXMT1ehY5U8FjU08VOCEqRejCSswE3im5ndj7JHALEWEYTd
FgsrvXaFGKsDuELrBPzpVKmZ/qKO9uoQcya6o2/9njtoEYIeV2TrXD11Qzeii3ZO5H718HRWPF+9
Zhe5nLgWQ7b7qDW6e9vBg4I9qO3LfhZXfDDxcf7adxMVfBx6H75aBJM6Qtt2Sl1L+OR5mX4tG6pg
Kg+qTp3E+9i3l8cYtg34RMQ3yMHxgwkNSw2KrDYKHbJm+6iU8buBh83DDUSEyyPq7iPsBkvRfqlt
TfDf7u1ws+QT5W/pJXdqQvQQjHd1bS3XxOrsizC+jhlaME0h1qfLYPUbTG3/O04SeaIuU+DYXQAD
dvCcYUJSAT5izHHFfiB2ixLSvbezW776cQLoM9bJZrTduU0F/Hj2ggD7PDpNXc3+1FZWgWWgdhOR
l9wwKgDcQ3WnW2l167aq4NTPaZg0XrwC29XSmWZ/nDxm6YsDD6RGvApLiw06X1Gw5Z5KzScKI0IO
WhywxcPWUDT19Es1NNY3vPS0b3JavONr7Y7dgNckyfMBndF0fvbJN+Do74tQOXR80E9XQGLLKuw+
s4pLc7lphGwwPceS4HQ6Gz/wfuqHWkbUjPmL/vAbq4KE2NIZrCZN2P6Sz5lTbkf1JqEsYh9NtAjH
Vn5eFj/BEeNwc7LIs4J9Voi41czl6naJU29519Vffv2F1MrTWQIUOs8UbC4evCArg9ZWGYLQ+8qd
A1cqL31W7zO3e3xu3ABYpHu4KEyn3QiLEpoc1liFJl0Xq585cEeU4eWhlEcbG/Me6eEF/MZ0IoUA
jC/K6xN2wr9jdPMHg1y5Y+emH4XFWKvJFvaJEE7EdkJ53646X1RJnDbSO4hO+50kuNeH0G9e7Dl2
g6HQp8CGqhs5ov8ash1ZSXa5msCtrwo1hpMuiMsaTZTT6nBcIRVG7NNdG45AktTuiA/HXiZjflkP
LusRBunTPjVG9pKPLpPIWBNscj3N3MQaA+JM58jJtKncAA8Q27pDRpmTDmPQNFgjlkcXVzxNnlEb
vRSwFZ6uw8afOavLjjK2z/Gy2GcGuRRxzgo6toRkmmGtmIU9v3Nvu3ggULacl723ObbSF60dAyAG
9LExPiD76LpbW+WnVzDSuiTutyRKUPay4SscYO8I5ZqmSe6Yw92h+LpSg/zM+iY9UgWrcB9xwqeO
oaWJ10kB3zbxrteWZJcApvuoaSS083bZpa7g71Fm4ydNDOXKuyo1yWywirXegpmN6fFxYr/uUCn9
WBerpoDHb2S6J73pBqNpcYlb0PzgLmKtHw2oGGhut/VVlUmYf6O91TXB02RxlxPRJ+hvPYVMDNNb
MtHw+A49RbFei8yld0X90HX/2aW0bzGK0j+fm01dEpCNlmXvWJ6x010iWD6TtefHOKqWlGqsz9MK
nqzN5puSPO7LKMR96OhMr8eNDZ1s66oBJDnslvsq5tUVz7Qu3tSPR85P8Ybu45+1Hjn7z+d97BTn
/z8/26EyhmLVGViU6vr4pGfbhkX8wzYERwbrvze9pCZ+33EWPrVkHIiTMsofpPTfi3CZe2LNWPtW
JPkqltKqgf8EfwmHFu/Mdlp1P8qfBSycs6/nHU+7+NXADHKfBMzM0XK4hh0c8z638FvbGve592zc
YGV97nsCeDlIdX8U2zWJODfEEVFHEI1ciNAYMavLumhA2AO3auLtWn6xtIWAtcwNVdzHMhxua0kH
6lDLHo6Gi5VF0LJtQYyataCsQBeYlf5Xq+TEBWzQ2YU9eZgWXP954z5169Q5mn6G6kzScqJebb1F
GqP8x+DUy0TNca6S/O2Zt6rbwvMKeNPzXakPxWn9QAjx2VZDJ1L0q/q/9GDY/wfTHG+Xa3K6t4Rt
ubw///1dWbzB0gwg0Tuzxqye05eH479Da2cpJU3YEU1XAUCGf78nIIPy0RmpvFZ/xG/j/qH+rTwH
VFdkNHJ3rWa/5x192s0w5ftBfdlxmzmmgyY+/6npUiMbFZT66SriRe2XfoNt/5qY6K/B6iyOwhSn
DX4l6Ojqm2uRyfpNLPP/+SbRtI1hg2Y0w4YPHGdtTNl1+7Lq8n++t95cO3WHXb9nNkND8hzpfv3D
f/7c+r31D6/fi3Wn/qyx+n/+vg0+kP/jc2D7ti9MwXTSF7pnqGql/73xyDKSnv2hGR00gL2HzAZp
tC6eZFMd21q0Wx/k6TRhmAGYFXtkgk2iOms8Sw+/Ju04vqpvxGYEX8Gj194MjQb8VYLhLmmzALfQ
8hRYhmAKA7HsdUzabi5vzkyguCziH4v6BDS4FE6jN/07mWGf+muhbn3/hx82MqfYNA4DwpZj5dQA
WHLspTiVVv6DWfT8augJbeCkDa+83zE0g+HVj8IOSKWlvcakQ6BJrmfmSAP4L43qvO4RSiVsmkkB
vCXWIRfRSn3uYUkZyPfTpq5Xu4r5V0UrGZWzPfDP3jYQpRUjDcaFH+gzA6Ux7KZ7UZ0ZwQCrmRG4
MMrQA0ctZxLF+aPpXYih4DZ37BIWpqGVBLmF0JkB115Zf3pUEj8nK7XR1aeVLW15Shxju27FgNu4
O29MqAZJjOUs1BKRgoeOZnOHoD6kPHpj1R8aHx6EUyzOOXVgpUSZ0wfEUmuYbrth0V3it6TvhOZY
D+GJ7D6wmZnidngwdKAVzsuNI//T4bEQNzx5uvi9kNA8kHnTsCwn88Pg2brmHxIIMlCr6MksJPMp
xokjJY0ZAgxudXB4eM1qmw+HX8C5lQok5paJtodnRb+14/rXfsmh5fW6fwJ/fMCKF126Lg5SNdQ0
lds8ycTBA+FymGQ47ZdyoKnTb3aGEPNdurI4lPH3UpOUiFR2+wA/km5CRgmPNr7RsrM107b/BcXw
h1nWyYb+YJC5VMw9QBMh+eL3bC0BidYU8hlSxcXB9utc6+nBU3NDIFqMIGsh/e2QGf9UFb3mzM+7
ay0h29aZKtdukB5Nq9LPVd3Zr1G1rDpxCFVRu8W8X3jCZfUATfawoUKfHLPVrj2OrmvqjzkHfLa7
8YSRPS1GKj/GGLz3iCl87lqmsBjs0UFCjig0Xi6HUTTAyTJm8G2UIG/Z/amLuvGtj5UjIXQ/0P/3
0i2jK4MYSvsSPgA+B4i1okHzrTlgjyQCXTHJmzbsD31d/VwKZojef2F6st+fj26QhuCk45niiJJ6
TQkL1OMguPEcSkfQwKfjPLXnRvGq1mW1TZBC/+YvlrN3pjy9StPnE204m1BF4MyH4L15jtzWKTb6
aGT4G7n06TTOgt5QM41w+DXEU/Lu+KRttdIzKOmMzIPHX33Dfb+AkJ1/y5S/pcAQdFiEL38w2hm3
K0ypcyjwSMhY7jAlVnSQQIPG2Zxu0N+su8PBfU+HlIZXD6m4NeV1fXKui+sM06lCzwCFFZ7/LBK8
SFxV83GdfOVuNhwEpmBD+Q6oKCEyljJw1pxvimTXc2zvckM+AC5MQZQ080EwMN2GWO63OPLj/aCG
vGEPZ9mNVcDVbimaMYoEDr1F0uUcjz/HrDJeqaKvBgzHgMWMm4jFm0VpzwbPkuTqQVkEBZkH/kj7
CWaJu1uFw+sgoNdgxbvxFGOpyKeNBT3AQqQWBRja766h3+fPImPxpdLNee8MgmDcfxZs3yb4P68k
zhTW5m7xvG+pTrD76FuaH3gGwA/yVVS0ZM1oHnVU1gWRExP65OU4l+G3fqRx2+8N3GTndVlsHgZj
yjlgqskZJ8pZk3huzAmTftEVg9lwW+EMC9tMfTkslF9ZxC0DUvllRcxoIoFazRjqEu8xS/NIVkJe
q7byNy1n7GPvhN4rKLHNnBY+vIv0wl2JebPyfCA6mxfF9Suh2Z5a+B8cQszh3KtX0sM4RH79qGOW
4BYME5u8+j1O46+F5feHQQGNLJXV71EhOY8Z38be/7AKUEt1zHgWJ2JxTRk7HsB06O99Ur+Y6byz
Z+075GC5C+f3yI/6g2p3R0BPLrY9myeD+3ejHFqaQrg78WbkOr/4gpqBNK4tphFLGAjSauCCpi7h
QZdXG5oiEuahS7JvVMGMcAX9D3hJHOJ5ObjlupmvLvcIGKHt7Q8kLNctPCmiPCxU2ofje5NYpFRa
HuuDrjUnrzHElY4QjIQZeZ5yFH/lIvwxo2RhjadvSCvNFHs6kyAt925eVszbsBuhLTRWd6kqeHw6
N/BdqdHG2cHNXJYR4Dw3XorAGlClpfvomrR7On2PEu4c8ySGtQ2DeJ+g1jwhIuONx3EVgDIckeVy
j9hgYr/0FhlSxxIXS4Km7wQx36j8hilszrbUinysSnFjjel+FY7tXn6tY3wwS1Y2145fVsCw8V8J
xugSbsIIh3X1sMZefIsq8bcs/SukN3YJBQM2P1sOpH0DiP3xaT05TnUHBzviA6tH/jNcmANCkILq
1pAm6URBDGfkJkLd1Ha936zLkHUfoenXYVBV72ueTnMdd19V4gdOLPfkFO2ByO/8kGVhXpPcYn8q
MthwI9ECLyGhP4cTxL+R7gsJfG1LcHYKXMbtWwQx58yeKglszckPY2vMIDns/GJBcPfp9HuMiQWu
HeVsHyna0SjUSFgnaNC1YMZSw0w/6YW1qpCK0vxkK6Pigqa/HdUjeuUrM++akEG9r0mJdXvNT+Wu
0W8IUFnssTrvsHA72Q6RbKApVznN01ZgR23xnGfCZ7oBpGxc8u+yI4+3sqd8JsVywoFnzrH99Eb3
Z9shQUlj/tvXzXtKMBlszXCmj4MPwpA94WqHx3KgitrIlz0jmvpYMQHfppCzX6oiXs5ZVz6KaZlO
i2FEl0ktMedOQ1/K65o11qX36viOOAgKEU/k3YI/3Mx2kD8gQhPPdYkPNBlY7Um17fWUZ7D3Dzeu
ZvAZVY2AFcSCfTV6fztONl1DNVeRRonaLgKXOKnfiRszrOa+4JoPqhy//GpmLgDRHZnnK3D7wfIB
gdT0oAM3xKPcl+wrzXTUCIHCzViPhF4O8SpLq82qaZh68rNhCrqPOlTzXpIWbOyUlj/bfqHeNg5s
INN73K3xVtOI5XlLFV09fT4U4Pi/aqaLhzqpsi9tXP6EUUkpECUfTemGhGXackf+jJm/MsfUDolJ
7FJfC+ajG6+Pzpo9jycDiZ8AAYl3tu1u4Eym/jKHQgsYIx+SNlaULvqsNh7BhMLtihctBxJURBNO
oio7rpwqTAiwEQ1jQxgxwVo+6ndL/0bwACHAqGwccvcUpIIy77Z4WYg6TJBeF+QVbTDBsSOWbutQ
oOExBj9mzDH2NtxPSvaSgbEU+gc1wdkBxoOCIqAl53X0Q8O2s23YmbNDwjuTORDELakTkaH2I089
+yMR4WtchKdWSa5JuSwNSqt588soO/pR+ReeWnOfUgh5qM3lDSII3Ps0trcT8k0umUu3Ct5TOuZ+
9jmsrJg+vfJ0helZIB8UGWQXrhsLXDJ5eXtfq7k9oh0Q91L7x4Rvg9lxPupOZl8Lp3nahW0cdTVP
HPFWn11Cd5YhhmkzaX+ZfGL3fmN/XxsN9Q4nYQLzUlN9IpnqEMDRGnHqaNONLoYcolXzsjBdunZp
keL3o8lskpN9GGb94NuTd0srEwQsc4cdfu21ta6FYzIaGSg0yo2CnHqZfih/gz/LYMO+xO6Q/NXK
/oxgluy0zBqOfatN27JYYI1Mjs4jrUwAvBtB5faCIzN+Qrul5LsWgjb64sIdzL1ZlfyFwMCRBcPB
tmhIfhSD9TstTesqh4xjujG8kVNmEMW0eSfH2vzi4ceaOR1ercLXd6nZ/0gmLdoKsGs8reBkGhVT
Q3Ji+7bSq1tk88A0NHArSeQfK8UuqvQIo/sEnNQHxoQBLtkWSFWXch4p0s778mrCjccMCSBhXQjg
BX0sLD4ECJx5RnmQYh3B5iHmM/TthiDeAvqmepgOJqPQpowQTe3QoVe8woLfD2bT7yWmlZ3mtXLX
1/yP/EXM2wJOD9p0MVxrxb9NTZzaehidqE9KQFl8IbELqouJMf8zWOQLLC6RDsux0Uv9zFB0OdOX
lQ//mFgJj6MDikxWU/qGlWv4hXZHKQW9REfiG/QVqVi+7U9fBmyub8WIj5/cWlHaf8XWO7nAJwiO
YPU3UPNHZIfCcK9GhRvK+h8bBwRu5GS5aYxCA2vwQI2Hw3Ix3B6fd2S+J6BWbnQPzcBysuHYFU6P
CBzmOwaYmEwIKBTO8GbPzKIqIGpAnvvvDUiXrdcAaxiTOH9LJckofS6H7RZVLb31aslayvLStG1x
w+vRhoeXdsz9AQzRJO3v6WLxczGkvw6t0R/WsbI7gNx2NHCglopOdKqxI07NZB96C05OvVp22WLZ
90Eh8d3JoVaDrqs954egqZ322trccdVlsupSNK2lF5wBD9P9Jgcj5nqCH2qrIBEBDAITEWnCTi0R
mbODqdvfkbSZz09Eb5eBkvtoTjJ3M1NAiIPEQDDIooynFMP7DKk78PDSQ+0sEF1SuzzrLW1VdiHl
m+UmPwy6747FMJhXux++/C/yzqvJcSW9tn9lYp4vjuASJkKjBxL0LJLl2r0gqh289/j1WolqnTaa
6dHoTXFPnEAQdMUmgUTm9+29dqKQHsRnbHmR69KFtj4OhavfR0G+rVPUvCrI2Xsf5wGZtTch3Hg7
GDRrVUGYBCN08WTMgeNFpf6gSGxV3JKA1rTmHSYU7dSGsS1z23ZdCMUjk60b5u5v+ILdbSMbszQW
Ym9uZxLcbWmJXTYhSroxrVqv4wVn6hz1mbApE4efV2gVw6O+VywmwoqTNeceQaF0gy4bokembRUG
SImkonDZBAbxWoGx5hBW+pYO0qwPt6DFYLzMPbhaBbT+UHnNVQZHmU1J6Z+rJ9kUjnuE8o5AOyrK
u8pBwNHbkbuhrERuTpTo/iGTCQFynYEXnmmxZdYvo9VK4qGiEaELAOGoyqXJcit1b/wDy5uSZxid
sRIESjKscyYGNGwx32VM6Ff4Uoxtp9OjJyiOcqQToXHL03sVSv6exR3sgZpMN7ADnytZZF1mGork
71bzfDLNsDp2mXoSUAauaecC5nf1p9nGlCXbwUtjWDNJ/YpLAw6DVI33ER5zxXCeVAcxaYWUxust
Mn/sJFYPALJRmuJNni1pqLaT94ldfgiLMTkXRh29NZ3o+AUBdnspnYrFQg3u2jGZaBlKtJ0zH+qC
aN4u15RcgS7MzMp5MGkMzk5zgmaZHOEplA9Immz8rQQ65qe+Tto7x36DvUQcwnquM07H8UbCNDkN
KS4nLnD+UdP7fD1omLy+I0/1ImnR91m30BQsDsU8vIoZkhhNmSKzwZZJJzRJ2mrLct6MfeI1aGb7
sTkeoDpelwVaW5TvkzkEFlmP3Y7QpLuWiUUmdViqXH06pP9OYCcXmJzoYElODV6BROt7JqzB88Ji
rhPEgD3cZ+K5SHkZGlYIlKXyTU1S71brEudWFCQ4WuR4ekgUUg9lE6UyF2N/xAXBl1GTQrM6gM4s
MXbQJ5vNLOuJ0Mtc/nnNeHCdZ6Iv6ceklPeXyQB4RtQkdXnXIfDBPeAUkJlr1dPdAFUuMn6Ma00u
ok2JFJhUQA7/yLCk9APMXW+Y9Z2vUE5ry4Evux1vDsjGTcgH49f6EA3jx0prJxaF2ONx07y0DQk7
HMIxqXq8trF09TI6GPwCJ1E2YdvgrYOEXCrjOyvKDmU42ofoK0Ub/yTgdULHhJMJRetT7BKi4zgU
trpB5R8ErASJxXxnu/2nyugOoVS95Jq1wtpfHuPESLeB+RXqQX0eizxXNlWmhPetmnysBwbRgSvS
ara14CIw9lTAoxLHik7mHDO2GT3o/+maG/SB8fpoAHvyiXOtBr2hivC+yaUHj0bwNkmTg+Ur5IaA
jK1KMnvbrC+81uJrq8hlrPO53rHy771ZiY/dJAigjMaPfBR9y9p045ojGShD2NypdeEQ2JztSBAt
wHW1mJzVllyKqDVX4cGS56upus2OHAumWEsxlurgMQH2hfSoIfvxFFdUKaJkgjutAsyIm6sDDo3Z
UZeeR+Y8Z7WmLBH5WcRSmNcOIeTAwaSryGq7P+WFyZJuv9g4TJbDBybP87oSEOywVvQb51WLSJvq
Drbys2iC6c7Qh3e+G1KlqWZ948h026LrHhW9Tff63EWHKvBPyyKIVObPbjEoB61WVY+eB6nlBHen
U6K8D5GAgZTnmzJRRqq83RwiKIsa6mVNizsrd8oZaWrj7EjmulV+7++qBL0obLLnRqc2gpvz6+Qo
zVtRdG+pqFIMEWLezrK06BvztUA0ctAT5gKGhPditJqPbqHhVw7p3dMSdXcR2oHLssn5BWfoHqRG
ZOswrozr2Kg6uByQVKlKR3nQpi8wbuKjklbGhXX5GmdQcQfGRtsUI6dahnhgFZRDT+mbKYVaqdtJ
kmsHBU+MS1d4XYdSW27BYRRSnpTowZ2jqOMeQHdxTkPT2AyTiT5VoqBqVAA7R3XfJEY73Clzvo90
ZlYEwBBGX/cZfAUtecgyk4ViEBJZo+JxTnHQbKm0WqykH+wGWJliTGRAjLV43JPw9xD4mCX5+olj
yqhwT+CT8bwQf2lp0iofoxXiVq6fRrsbLkvuMJ3uA95/DbFcr+5YKNB70Pmhkz57wvJHJx+bZBzn
1toOS+lIRgFRaeWBaOMnKG/Bpt5STguR7knVXn7x3Qz9WZ6Vt9Qq7hzyaKSkiPhR3YbvpGqG5yc6
K7wiHu4DJ3t2MMRv85kfdpTSzrrtXhblGTqona/SmJGhO0DTSRJS4BVT8miPOsrJtRtDRZDC/o2j
u09qH5q7CEoFJhFE+8hucST5mOcKcOcEiSPcPC4Q4XYpkRKPtVMnViACPc8EZhUJWrG2XdM014Fi
oxa1AEygRuaKNaCeWTYoYup9AvLkezlmuaVaNRFMPhr32iY2caCJtU/rmaTD+CF1VfFu4siJWV56
/fBNjwZQm5jrjEYeklLzGDsOjQfCflTCMo6uKQ4dLov1UDCNdVuYXMumiokjLXvEx4uuQXdT8mYC
m56pGjNHr5UEH1A9bNPxuFQyxKyNe4zq7Qp/9AjOp2eRa+W4DOjSLFxRxNBEQDTxbsppQTGw3o1R
1lypSoqdaWo3nIDwgR3nUhqje7GdSOEXfa864I0FJSTk+KZ5JxT9o5JgVMmzzAc3pZiPxIutcwDP
HrILvAaVBFTKhW0il7j96D8ZvTqJtZk65XZSh+DiEjOwzXMI013wiNiYiZVQ7hOBtCYL5jeSJLgz
goR/iBQKxvEzlgNoFa6SnBvm/1t38vOz4w/AGMz+PonBVPYZp8bsEh7Pr1ht06z4UEp/C0hN/7jc
GvuTusgTZIsE+tfI2I5tCPbkoWFGciU8NQWTOVcnEmz6R4ryfMs5bTqkQAM5ryRWj36E1rzD29ek
sACMVh/OA+fesYztjUAA25uuuuts3a/JvfRtOnPqu3oKs1P752bG48k5nJa4sBK8Ua+WUSNHAqFM
ikvBznhDypRxI3zVeqjjdNWgbZyNor44jV9dllutJlZdgTvahb9YIcIywxViCLH1LbOE3DEm9qZ2
KYCbYK1YyfvNjqgZn5OKBsqflsYZ+zgRrtnNBQO81wkwG3UTOgv09O5QGGRPOpqFkGiiNheFQ7Ib
o+FpwP53XDbNQOJHYo5vckAl20C6C5ZNaFG3rdIUfYq8z5Xg+5ipaRjH1LXlwLGMHppU/7oiuzg5
NWU0FQL9kxnEW9OHuI9LnYUAE7z1Io1eRNITfCZWtJhy8YsLFB+9g/rHfFSgCvINqx0lxC5LvITl
OPE2fhztF59mJQv3SNLI+TWSwoPZ+82Q27aps2OKemHCafLXwyq7C9P2pU6HBtNRJUDs5u5lctHD
dWI4tqohOKCxEqFWCdccCMN6wUwGZqFtrQFOyLLbcQTWzdwf89IhgHVZ9fRrXPbimGhns0+yY1T6
hok+hl5rG6Hs0OW07/tGGxOYRFMKPoYe1Si/835xR2q4DQeh2zvFtKeOH53Ku+kyixTpfnDb8MHE
EkITb3ZY3rUvJhkLu7Eh8RPgoO3RXoHAJ43xlKiyS92956feaEQ/X+O8rR5onn/Nm8Tc1VxHjjQM
NkXQYkMa+demJNh4sZvm4F1ah7AUFjkeTo3p6Dag8rpqgOgfKTQRlpCeWotwlqf4tpJw9EYqmhuu
Xv1RC5t0t9hIQhztTLaTw8iMiCoDHeMiUol46N3juDTO0ljhFNQaIpyc6FzIjdWVGwuS40FI4W4g
0U2dRswt03v8OtSa1dhE12VAJAqlhdIP0OUVxB+WaFsaaP93VKnXatwNp1eHWGZoVMATrqsyxoNF
Pn+76Q6jimK4yx0XS6FZkwg3zjd7iIxTpKvXxokcD3wpMXIqEOVaarRmmBgeYllnvbCSFkQIOdt0
UlI0SaGeCYfAHbs8AaBUDqM+9NletnGWFWknhwcWt1y3Q96Get9wXDZxZg1Hax4eKjBPPzTBmDi6
ayxhqHjk/EKRir/YoDKnFeG7Iatbsi10sUYFMmPlVcxL72bj1kfuvSkFIDNYh3RTOPK2QYkZqZG4
bKQWNJHlJtXt3jOxhXDalztbzgnnHMK8ZVCrW5XG8AbTrb+FoHm0tDS4OXIDpw74RjCr+3ymhJfi
f/VI0XGucWI1a3rbuDNHw7520HwNm3IB+PRwE7UoHxa7swNilq7nYn8O7GGXWNODpefmOc5mseUT
hSt7xLyZKfpDwIrs5CYDG3u06Qm/XaI+FieqAEhN0mflbgRC1j1rh1VoB/GZ8Cljl4bG4wRfvl9N
8gce5MYfEdfAYsg2JDNQMaZjtrhyNFllqQd9oF0E7h2RwDGZY+Xgp2COJRO3p/FwbSrfpaNu59vc
4Fyk+5E/IPYL93k25Gs/tN72en0Pzb4mo+Cs0y87Lc5yEtzhZ3SkWjqF/y5SHG07Vwgh7QBXOlZF
3wHwCSpPyF7qstFMPmteOLRXZvSjurRLLgCVyEBC8npJqXUyRMoK1x8jqNNupqAiPLiP8LoNs6/t
fG24Lby17zHSpjN9TmV3hYJZB/ANrLYIOA2WDYIZxq9xwJnbcaXY0FrAOZMShZ7YaM7xVJCErBgG
xgXDPQ10M08GKVP0sDdL6vJ3sWPgxJTY/Dla+4vwnjmW5fkFddyQE4QLuDWDOTDTd0CE6MgIJEOs
gaTOsoWe7SOrSvz6g8+1YVtK/xkgoYGiTLEfG4PIN0YNqmMOjkeCQpQutTa6jozSrsr2LsB2QzoH
CblWbxJN4TDUQKahCmg7RDNSVX4mMdLeZiXUjbXZIcRv4RXlJCum4acUGQvojci6DEWkv8rZwgrZ
b9JgWq4GI9hr0uigKLvIiB5Se+6vgykoSA36s86S8txbHBiFrwdXDtvn1q/e1YGpPVhCzyHmqBbo
YbzyLdqItRNExk7M+edp4mjtSdpFiV2hJZ4q6eWqg52mMDYsxum0U0nhUzlLl4lIFAbjOQgdjNOD
bnqz22HtpjW9mUvcSDO4MiS6dolBvB8hIak55SGzqOe9b0fb0kTcv2wsOUaJOn+jdSgcsiaU/8iM
p81Rs6EL554bADYHPwoPyx4/0n1sghszfIjbkS5JclRK2hnLQ5ty0qdKV940pfOvDpFPqBSRVFMu
L4leXDOBGinrYknRY+oCsngLDjXbk6R5v5BmWn0iU1stNjboikvVIZQNyhi4OJTxugdwD00xBMZC
52KW8wkT1cTJroxTQP1/vyBwDFnRHbXx9Hutpyn+m8bN0C3TMCBFqPA0NetnjRsSMD5uXaW7EjPg
QC9gbxNBtO7IWuimsrmlpvo5D+on5tk9Oc8B/44ZUJIXOimJ1VV1Qv00HZsCdn3XU1GueoBnqZpw
YuOmCBNzPYzU21nB+FtWmHylJssyP8SuwqFuaePBGJh32ZyiKwsNM2Z0UOQIkjzFgcFM7QZ/etCn
xyTeF9IukrgqfdfQItmbfN3jaLMGWIwdY9hsXHo+oBoZlv/J1+T+8jVZEA+oYAsXgJmjub+KL+NW
BVUtWJqpJBCtYIF6vZTpLZtM9N9uLbtMMydy+Y4Mq2QRym7FsrEKvWVI6u/jVtarm7C8it409xR2
GN3VCK8TPQEuEKXs9uUpPG6z5HBEdELfnnyGGFFNlUE5b8D8BDnCsUwZashSXKxpZHZ3k4pIzSWR
Y7OsEBtpADnHmhK/b5kz9cqxaeITvSrxBOcZ9y1lbg5flwIeE5R2KX0rtr/+/Tenq7+qKC3V0FQh
vzzdYjT/VU1ssr7URZz1OxM9KhLD6WLJTcli8TJbDBnYCtTt8kBh2+/dhumipdjNcdm0WtK+3lp2
zT8fSJ2Z+gY1ak/D6v2aK46qFEsF6SzLXeafeePfd5dbiM2ENxZZs152l80s36SJ9yqt8aMgL8Va
R8EYnZZNatI/AfLKJVV64kcJaP6++X6fdm107KPLQ1qcYgzQkJ4YavPAWaFcIVnYniapL8tuBIPS
RgydHjMDRONy37Jx28w5jFr5AfrOyoqpl6eNwlFPl047dw1qGOpWOB9IK6g2ihsFtBXOfgMUQdSY
hwycj0vE8HLXkjO8bOoaEridaG9/uT+E1v0aR6xrhBxC8kTP8ed9y0uXV8xxzTySCvJmQRKHKMeP
ppsiwuvQ1o9Sgr3ctzz6fRc7FrbtZf/15i+PL7vLJpshHS+3Xt+nGopDqqZr1oHxnUMGqKxu1LOn
4gdY02CkUSY3k04ByltuBrpUB6X0znv5mu/P0SWf/PsursxDLyirBrVMq5F8hI4W1xmwFz1dXwUQ
KndthruGqW+K+tDHSpsW83imFjOeNWTwa3h2pKzI+74/8H03lg+EQu9hRurpMVac8KKn9UUvci66
dXjNEQVxbU+Z3Got61Jh9rJLoFav2aSBnO4p0bwnPjM6zJLN/ZpZKm8tuywecsCFDql71mcG+eo2
UTBDx8jqMXehBiAeblCbTjH4E7mZ2pSliN+GW0CVJ5Dy5j4AgHFamlzCZdIuCYVm6Pl761KhJtz4
QWx4KfmHt0zmNJASCWFGyriX+6iF9dffjxfWrxckS3PJZBe20Gym8MLWf74gafCbNJGxeNPS+pYB
bvqqXGfAgo9McINXjQDWZp8VPye9VAwsG9icgCMz7OZkH+m+R6jct0fKvsIQRUZivKUXTk0rsfI9
C1qUCZOq3Yam1G4g+eerqj8uOzr+/LuhCDeaLG4vm0Z2sAJZqv6HuwPO4VVkcIJXydPoWOmX0EAU
iDNfCvDosoata10I6Pq2KUOUvi0swOUumOff7jeQtVH1paeTldbVksS+xVpGeUjH/EHRLWBNIU4p
VJasEGg+ZrkudquUm8xdxn9y5TP+zu9hmgiUHNs0HKYIv/wek9nGdGeE2EVMNi+Z4+j3wYBxMIGj
kqK5uV/uCoEDnXJRv/1+V1z42j4aUU4m8kWNagOeYObP1Z02ZS8VCkvX0ueIO4xzc9TzLBnJquaB
KjPHzovhXq8ak+niDw9xhW62RDGMO5EN8aYC10TvHjjlKpRZcG7tbn5/RJrSWPGjHYYj0gLdomuG
axmuo/3yDbgJFy7Vqc1dDqyzTj+rPRypZVOZaSIjE6dv+8uddhISFoE2a+WwutjSAwgRxanpMyJH
e4cuHX7cshsVygEcOrFgzKdVn2a7TCYsgohWZrZsneUOaxwwawdbuSJEVF2TXLg88MNzljt/eNzP
XB/4Xe5sWiOPdhWKtZ2ZtcP7NEswvoTGc2rq4mTf/slXJb+KX74qeGWaqaHfU3VzcRZ9ennAItT8
7a/a//PFlGhub4kdV8j4wMovfQQlQUK0mn4OwlorQGjzxXQCC2uc10gkctqT8FWY8wMA4BJnK0x4
bTiv+GlemAcyqctp0bqpgfHXKolRHgNvHAlH4NwQF0dujCkWTCriiz6y3mxGhPytKKQISj6q3YeR
M//wTPkOLonagin7NU/j5zCMrUOYDSkByty1bDRkC6vffzuOnEv/+O3YuqZSb9BtVyVVlnjVn4e2
skWn3Ac+OvA2jzffL8zLxXZifx0qFNz53YKZvHKu58tzwjDM6Db079VYIDu3MfwG0wfC41C7xHP/
RCgtZNkobs7LrkAY5plhme2W3VKrHWAYqHiXXa2c5ot8I0yK/dNyVxu8LG+GX+Tvv1kaDz++GQi5
b29GLNh8oat6v7zPSEawbNf67UGnhxs5UfMUAcvfDS6ribHqmydV7RAHVtrbpLIGxBLTpRBW/bg8
tWucZJXUFanc8qlBjJF40gMksfKNMixbiPqkXlo+avYQbqtB372+Ua67e0t389vyXKdEnRumo3ZY
dudxIjde7Xxv2dWUHoQD/qfXdzIUW3+kA748ptJz3v3+V3d/HT4YOWxbM0zVNrDSqcYvv7r8c/Y4
BhVxTDlcZAfBybKJpXi6UaL3LUsDalRojhFrJoh7SYd/KJHBXooG2wQHE3wlqy2e+9BnaV3H7xzC
xY6YX611rsx7Fy6wpQN2R7xM3vgiYlhu9VZDV5eECj1GjZf46SN6if66bGD+DFfameY611II+PIB
pp39tZabtik/RXblRbhSD5WMv6o5rC5DZR5dyn8gqLmr1IuIybcZ72x5HzFJ+V2kuBBN7OGcqHSU
TSkQ/b5bIRv0urgs15W0/7769RQswcuuJm+pzft2rnZ8YzFr0Kp8M/UCebTWlF5bzo8EthTnvqjM
C7ojVhOtX79lQVgjnqImmI5EflVm/xZR8U6i2N9T7HG2He2hXVOTZtbnyBZtmXbsyo2ThxSpnArI
cTSQkxih4VlFOqnzs5u3FAzA6hxJ9/m2ySME7svB8W8/ucya//h39j8V5QSqHynBz7v/cRd9qlHl
f23/Xb7sz6f9r571VGT8/+sb/fS+/PlvH897aV9+2tnkdPGn++5LPT18abq0XT4D9kT5zP/pg3/5
srzL01R++dtfPxVd3sp3C6Ii/+u3h6TJVNc4Tf7tx/f/9uDlJeN1jy/5X+5e6igv/tuLvrw0LdcS
/Q+BBctxTUPVDYsOzl//Mnz59oipmkLlP/rXGGyZ0LDua8O//dU0/nBdE8eAwyoexaiDoa8pEAcv
Dzkub8VSlMxM22AS8F8f7ps38/Vn+/teTfvnkZ5x3gR2KCzNMrFqGrYrvZw/XAcJMMt1i/LZymWy
j4YDLn8iDrb1cRakZdmNhiJOReWizms36UEef1GIpqMVxKBkheo2a+FK9WIHCWGlIULFUV9un+rA
uPZRtkfneM7qL3albjq3fIvR4lNlj7LNuwbevzeyCFc86j1PrV1vhKOeBS+DhSvIrQJ6mo9T45gr
HaXNmkTCc4unlABmpMYOWOVRQ6IiCKbOiTvNSOXy9IxUOsUGxznvSwkb4fr61ZauMarxe62MYGo6
fOxpmwhArISIgAXM+g+RQl76EwS0uzFov1oV7fS0UXcVEeNTQ9pod9Jri96uvsnoKXuWKO8tHzgQ
mSb/+kn290+Mn863/9l5uPtSyEO0+T9wjmmC4/sfn2N3Rf7y6afza3nB6/ll/2EKzXBcYI6CGa8r
T5XX84tHOL1YmUEqZaWGKufH88u2DEO4KjxMeYJRRft+ftk6VlpOLqaFKi/8V84vXfw80aSKxIlK
YK3gRHaZU/16go2KM8VxOfUrrGVgw3MwqQ5x1L5XW6PXPwJxmpBkk3Fe7bKBjMMLUq4V0G7QMZ29
s4K3uvpVDyC7c5DzrO6+L1+C9M6u3+HCMJvHxLrXLPC0B7VaA80Yq5Kl1zOhbuJTTpHbOejxIf3k
jqdYbOJk3Wj7ZCq98BEdxT19dpQSCNhzuKtrXaN+92zbxxhtBWtEYz7E9bZ1LgXqUtXZdHRMZG9y
U0/Bym1OnUm3n+xSsk9wlXSrZL6zSi/hldXmpOjM4r5E8G/ILbDstUYgKOW/7IOSUht5Coz36bAV
73LlGN1DhwDwp04r8RavN0QeDcp6QEIrahNQBkZF+sZzGLPO3KXvHXHCATm8FLvojCvqq/84MJ2A
UOOs8nDn1gfiCOK9+aGbzviDwy2WGo81bbEaO1x8XrF7AG2xqtc2DtfibH1FiquhSMwv2kCHbFVi
PV4FlPo2cGT3TOcficUFJPaCAOkQsJ67lid1jwHMUfYIAfpdSRLcitKvIEceNIJarhCLmWh5aTq6
dz2fBydw/Wx/tFJm/e8FrqT00fdvQ/sQ6U+mOOHoJQIS9ESLxTdZmx9J5hLKKt3ADoliJK8rjXzs
Dnsv+r0dHielX2WyFeSRzaNR/3mhsTVhn03ORKjk80X3N521NbI1kUXTMa0PyAsbHdCa18ocNDD5
RFquxWP52fwK9V/7lN0BVL0hzDj35hWhNsVdM/jiNE0u6dH3foEEJG5MgWHWeDN1x7DzxBx/dctm
2Kgiey30/0szjf8vB0GHoeMfD4KX6NNL/RJ0Lz/OMzT5mtdxUHH0P4B82SjfNQYadA+Maa8DoeLY
f1AV0U2VQqdwhBzT/mumoYk/VGYSqmvqhkPDQGcS8m0k1NQ/bNUGniyEgxicGcK/NBL+PBAK/rMc
xluD6YZLJ0eOxj/ONOyUko2ZwmlSS2tnlrXX4wIffXtd4e7sIuIPs48BRcEwc1d9Ut00bTwPDmJM
FFKEIw3vI5sgXXAwdPZO6I3I9gHOgU3lycfd8cNX+22a9BfyFW5FlLcs+H9uoiyfFeWYqZkWlQGo
CrJT8MOsqLAM4OsR3LzBLg4YGO9jsMQGXGYzwFmDemu+tbay//0f1fgVflh1y7/Kb6dxOYKt57IW
kgWuH/4qXTVnGiL8KugzN4oGPknp1oVxDvppTWYtfZpuozcfWg2fY3LUu7skNR4dPMXJGivKplWt
YqVZmFH+yedS/97n4oBS6Yq4muX88rn6uhH11PG5LM3fTl2wyQLlkkergaL+2DM6R/1BESYDi3n3
+z+9HBTfCxGvX4nu2JalcSSyNX7+SkRZ1HFOrgp67HBVlu1BhQlm9dG1cyi3T1j6Vj6q66n0N1Yx
ceVB0+1FLPTECP/UHcIvzjSKjaISZ1s3985UXeNhIFJiejTU+T3ZQaJ7ZvV5F6OaNoLoljUUnjEK
P9ELWdWTs1ZG3LGU0N0m2uSqdrJ0juAYw0bWbeAQ7FT3OdJqKofhWuqwfJ+Wx2w/O5PYteiEnR5F
qFVdQdqeDNXeZZO1K5XKawrxzMsfSB33kcA1NRRuAAifRVMeJjjTK1hk+woK6WwXvIM6nCervmpB
98CHe2O27cHCLSGI38HRP32CfUZBsqy26DnIBOrxuJYhl9H2w+9/EKA6vx4MloXk3LU5Sm2bQ0Ke
Oj8cpLGu6hpOMyAs1sOUHNLQ04KHuj+JYKNFO6VGp+MlBaYwXIygc1YNRav19Iaec+FujPZoEiYN
GAGF+LM2ezMyVyRntC5eancFZMMh3W4F41opVrW2CaI9yWhYDfXOc7k2HZNwn2b32XjA75sSKmUi
uu1xxwZVtYkp6ujldszIGb9EESCYYVNjIZmuWrTJrLUSMY2KHpPoLtXXvbiq2acG5QEt31L+RaSd
iLsbHavfAVEvep3KPpj2wXePbosu+KxT5VFROu60eq0Qp50xO9vkqBTjfVjcoEWNMfHGW0W9r6N1
GR46YpXx4ePeGzcwr13EAxUDn2f6KLZXlr3SnaeS2DBjp9dHlIu0P4DJbphsFdWx7BEYrxE+McJt
sBWCEVyVwX4yQSqvFf9Bs3d+dI+wQG/WarWroisHXQTbAHeg+1DP77LxzRg+BvRj+JZIxYo08kYi
35tL5P36WkFI0quAV6OjNtyr7jaBgVxDEqB4i6hm3XwOyzXJBv/k8FlK0D+d0PLwIbeeS5HJJUqV
V4kfDp8xCDu8f06yVRF0uG/t4ZGl3poO6YoeRGQoJOfNnEyIYKY7kcFu1EGngMHCovxALvF11pNd
XymeNTHujHS7TBrO7bPFIlUZH3OFCWelb7V2g9N+0xKXoA1vLU0HX/al6sVaN9S9290wu8FeKEDM
qRhNDNapxBdg5wU3vTE4Xsf0i4osaaK/6KYsX9tVRl7iTB4nTiY3HHYTFTBkfRAZvbTZKhDF9V1W
PwkffbhHs0rJw1Ue0EH/OBc7Vb3o+f2YPSr2zU23o4P28y5JCDBA5LNGveugDGCe16VXeKuorryQ
lh2yOuIJPD3XcYjNnuHeDPfS+zen2Rdin6X3c/WstsAk3ppI4kgFF/rAYvqtEX1qcUaObuwNdrkR
+XwssKO06gZf/j5UGlKM341UsEvywH//8xo/VxAZrlGrsKACk6dRmqAn9vOvSxgOdls7y7aVMr+M
WVOTEq/bmyg3NII7hDj5ZZUezYhWRJmpV5VhD5EvBzHcGVxg01kPgeC1GOI796PtEzqOkv+rL3SC
oY0Onrf/CX3xWehFjdYuY8VjfxqiXmZUzNA7wsbZOMZeksfJGJqCXZdrHxVH8TLU/Jff/1uZJP16
vWZOZVB84J/tIEsx9V+O5Zih2YwiqgROC+rVbTLy9hQ3hb+By7sxB0KJu8+Zjlgs6lnd2MgtSYvp
tqNt1ZLDcuzHOPPmgqG/FJ+dFosSBcOPSqjdqdRDXd/+OA4pS5VsHuH/th3ZG3hTlOQQBvZNMQcY
9pjisCYf3NgCcW7MsHtQxga+u2kSZzvp79EH2DthFe0myS+VhQih0ZVsncayn5vtq1jbiKo5W5c0
ZaqVky0F71jZ926xV+3gaW7CyHOAD/bljDHPiM21a5JYzhmVtE261XpKOWrBmK36ALGDLMOcM/F7
ZGT+Edhg2P2TmiVQsROf/FzHBzA1bvOKp7SQKcAIoH8uyiFCK/IcOfWpmJF/2CQJriAiQdEwXOVS
k+CHlOBjAWDJU5rS8TII3itXS8JH0Hf3uqKyvCkz+COuInHz2gRjXRNPUzTymTolP9n6R9L4xI3l
evwAV9wrpjo8S5gjYXf6zU+FfhM63q8A5nDlshRK877fwGNqVuiyEA3HqblqlJrLtUnMQKwIvlYx
HFpVsY4MQltrNp37GIrODZHBm04zznTNCbQQtBVTa25pQQbupjTUa2BUcHY5O+7tunlrZBjAR6O7
tNjpt2VVtA/2XCFspg27qyrYWkmcXENdfQ4wAH/0p0ac+YVWNN1xdiegFYz64Jd4ScDaNt5ya+zw
gFARD89K3DAvaaMv+Rh3W6Xw1Y9tEk+H1O+At8wi2uqJhuTTqVnM5sGXPu7idVJGiFUDK1vbcOTO
la+9cfgxtnGHbtAuwpfJmYy7KbPybdqF06YVlkKdwKzIa8Ah7mZYom1ySQHhkplVQ3iq3c9+1dsH
ty6KLYN/AzV+p/nqo5VoRzMj3DwLGyyIDRlg6a5O9Jpz3NBXYASPgdXgR55Srr74dlMTRkgW7402
fDbVafJCjYlePuUPAi86oD2QcYldu0SuEmlTiOAgMF+sNY1LQuYW92mJfLRN3Yshgo+0v9pNMMA5
iAegfVwP3Z0CV2Arp5J9mHtRysQj90dKif69OVKZ0LkORGb3tvHdQ64KLIZu/2YIHPCcigGnQVhg
uNtT6GjnIeX66Sd0TRMaYSGqfs8XV6WwyzVdSDyAs+tuuyIkLSX+YmOZB5kQV14+wDAov1RdRlqq
5OfoMuQIgIqnp9rXSe21Xdx35y6T04oUnH5TGNom5WA7RoWoj+mo3/SU2DrS1DLwskZ2Eg0y9BpE
FFf/JJDxpo4XAnvwfF0wk1ezjzW/08kN5/GYJmQkJL6SPRbFDhRZe3FxIDF7DjklzQxSajR9HrFt
H7LRRmg3K4C0IRoUs7b5T/bOZLl1JcuyX4QwRw9MCbATKYmkKKqZwNSi71vH1+fCjcyyVy8jM6zm
NXiy+3R1RRJwAMfP2XvttHMV+jhAeUrllmsjiWqguH2zN7wh4eEJ7xBCN7gjYDf2GqpHbVP2WOVG
6jECl3neMg6WYJ54ZEDT2kW6lmyyoO02sUyiFSpQavImnbZ6aqwbmBy7Mh/IPA3rF8dUgjtHNw7c
r1UU9vjgEPL4ECF5bOrXhMSBKqhfhlRQGZMYW/4YaWSu8aa84W4QuxJtMy2TnoRfT5n70LMa/YZc
1qSYnqItV6ncmGmfbOnbpHFqbedC6lxZ0Ec78L5bm69eGABlywD5kkVFyrXZUAEyRPJVZWPOXXVX
FwNI9yCjOdTHqwqeLyr/cfBJ91byNLuLAC83eIY3U1WFK4M9hZ/UNAUyYa2qWmaepfEqI+u51qt5
a7RlSf54A4K/7gTFdkfnqD3MQV75Wi0HXzjQ26WLoT1qDDIvrPbbSXjAht3VHZRsBc/Z5D5ONQoN
d1/a4c5wlTc5dCnNeEr0BnGp4PKKAQsn8Z/fQPhtj3+YvPJkxXP8uYiep2qJih0nZ01G2Qu3bTpW
UdEg78KOxtZuow2d3CmQOlakc21TCD2xTKNtOPXPlCSdJ5YeoWLQ7Aq6qvQtnX6kOfdriLamNxjw
u8bCPujoZ0ONbKF5htfbS+3sOomvQLQEAsItOXfrPbMzbmuMTYBcak9TP75mUpo721XWFVKQvZKG
a8G1wN2/2Lc6eEBA9lDvO/UaDPjnlCFibX6bMlT81kYTa2G1ZS+UY/ps3iRxMhsclxAJLuQ7fc2i
2AIXdFDGjewoFLaQ4JM57HmE046mZzLg6IDSyc4xzsUqTJH556XG5D+/T7FDAIQeNgIMCJU2qZRV
2KIv5aHhjowX8PAi1SZcBrBnjmEFJcMxboIlarp+MHEtKApgMqThg1flqbnuyTnBkbIfcqPZ6E61
LcJuyTQClB8Ng3Ufxf+c1BvQNzHvq6ZvTy1ZP6Heby2ev2w8jSS0jmpezpv+j0xFcQQcveAdPzfu
aTG6Ox3UoRb9CDVTnhKFzQPOnQA0gkKog2U/ZuZgP1qQew4yiw8J2mg8/hPhkkQRBQ0haHkyqyQB
k3VKhG506JxvVxrpMUxJGOq+LWoQ9ORlf/zzJ+rsZI6UE6wYlXXe2dz1iexzxX2AhuLOrIhTGkSF
vNaSDEKVSxAEDaZccY1SDT5E2dgPf76klKsPYT00G1VtIVtnJd4Ol2TrRutIb1q+/PnTny91Iq+T
EFzz8602WsgsRSl/LTkQz5408LoI39EOI84L362d3MNWq24QzkLYLe2dqAJnH8iE5nTzNrqT8aDF
LSqHQiLyKBGttpUmNrblcjuTuKaiic1vOhDyOQf1vNbqPN3jk1xbcVreV43tbkgwphGOmIK+OY/c
+2j5kol2q6VheYzyRlsRsjFsrXFhbFuA48XAjtQtHS8Mk+aRD/oYJO6wG8LO9ZTGxdZomPPOlgoS
tDw5k+/WrOPSdp+KLlTu7YoZoIL9T5TpR+/CVKxaLLITjakdcRExjKSCVv6YXYu0pZvs1sObE1Zn
Va/WDkSNUxkWzmF0s8UyEBorUY/vIhyacxiZ7UqtRvV+iFO4kFYbrvRKWadSJOeSmudasXb5BMV4
p/f2J3rh9L6q3WA9Kdyq3RESFHHVd3khEeEM5vdEBNnORVL/aOdE+nRaGa60lt68SLHnpHrguYRy
US3hd5zMDCV9wCZTUWhwT3aBrGYuxodZKkd2dPORnOrAj7KCSrmZ0RwbDZAJbSKLJMU/pTb4Jd2j
U9uUX6PymYt83vXwxe5xeNr3Kei2XZLojB3ezNnpYraWLBKSFjhIxqWBAHAp1AlD1/KIbPv+MTWN
5gqQgzUezJvYrHs/l9Xw1Nf6tS0Mz8qyem13dEx6EF0b9AhJHAHImWP3odCbi6xn4o1piVH2B5aH
maTFzhffdHuccGa7IJ0x7a4kg86pZ9c7Ldr1ALkO3tSbivhjZ0TvaVqH+7mJd4p8VBzajBPkH/Ks
mYum2hYkyVHL7OfQBd1RT+KD4M9jJuTLPKGI6vuVIsaT2+nuTgQSt4YarvXgMBqYtWZH3+BkAAyu
bwoDeyYuig3p40TMjIxIKD9HvIMWNKTSs8Lovg0FKIZ42SW1jJngJW7Gjnj1wMp/sKGV62INEPPc
qqcI86TfJEZGJerAMZ8RjiQttKHyKOv6DbApw6PRBOA2M1u29Zd5aCvaUXUD/DgmafrNcYdzUE34
trNCUkxWNKCk+jAhzR2JwCBuXqnWLajzVWB0v9OwgfNIaNbgbNvO+dQb+WZrr6Ek5Th0eipuLYYH
xI5TDe2fYcQDWjOvU4g10wZcQFCa/SKSu1bnR8gQOIqu3c0yGtaRM9x12fBakarUssP0tHS8Vapl
8vPdKeRYNZWMuUf1nxSoDXQOU3RvlHx3LBRnNYthyQ+3V8lLVqR33Kslo3Ltq+i7W6jJYwHVISr0
T1HBBZhMpP4hBm+rRk/l0vOaxBHBX+jxHGJTscnLRltrJCH7pPo+9djH+7F+mtWSsiENfuIWb1Y1
8gjWDbK8BqTjy0vbwH99O8eyVpFyoAD5U4vlHSUZxIW0eKNSPqrk5GGKr35nhKZqhhfQZRNL+BGs
xuOcm4y+UBVj9+9Zwa2SnS2d3Mc8ew7n6TWRxosVJjkx55hrIu6NDnAck3oqUX56fWK7kX9Q/z4Y
qvM8FvlDkmieGwTPmmnuHDy/GliodJxKwB3zVVdxfjnZVzdDhAhmAHem8hN0hAtkczh6yfyFHMxn
xvLZjMbTZFbQYYtl7tjcdDM9V7BDvNxkdpqVwEuG8dMQxbGvCuB3Qb5XKPxXSfyNv+ccqDoGvXhH
uiv4JGdmlGd8GYQOeXFKlqwVtS8xLDZUt+CFMEL+mBomV90qvZr4KTbdu6kIP0UaXNBg0PoEowT0
sjXZhCv5sLdq3sjTlKZnkjRw6CMmJMrtXLpMWW3REZaUsBunY7Gb6/kzk2Xg9eqT65bQvFadS8mS
obHcMFE/tPArIyPfO077OM+XTDHpcPF6OB8eHYdSTUOzBNyT3ZP1VebK2SxvNSgHj7SyRwgwNgsG
lFIzHrHesgI799m0YjDsxskMoys2KKa7M3Kl2SZHoZ+IPQAaSJZRkRvPfctlWBVOtGpFdMiyKV6L
UnsqeHpHORCrIhmuTRSfsXkWnm7hubHsB7XB+Fhp2a2yqo2GKSHS+PUDewri9axDheVFV1Paghnl
TWRYN+RnX4bTYQPXmLH26WMMfMKfwZMJTQlXuRg/9M7yOxn6VqSRviLmFUbWYlgD8jnj2X/9kz6Y
tJ/kXEBuwg+yki1qaagRm9RiUMDzdEtty1TVlJzHfuJj4PpMCVLCGzveubkZr4Acbd20fAJrfuWx
Vm4gMZJbrl2A7ix2GPs45NELYdw3yvlfLOf49QaIn1EXrsdx3BMg9Twx8lnFbbJJ+S9RRih9Mj2h
EmKXbxQb3EYPFr4fL2/TY97lpEY2yYctlB9Q060fKjQxhNtbXshYQoHAFyQdi7Do131EuZlEObGg
UX6MTRX4ZolcYCY5wC39cOrAtwXCs4kPZ62FOX0V7WGcQaQrE6mwUOi23BJxIWr0aQJmM1nqoNGP
tmkLmSV3bnkRNFtMB59/Dnqg1/ukrU4O8tdVn4b3rTRVhil7ds5LclwZbuLQconDbg/soQxPhFPq
y1A+CG0WnkU8MYB8HIVKlmwBoqOZwG8+m2LyzNi8KwRIwBl307qom0eJ/IJs9R/ZGh85t6bCwVyQ
KRsLZEqq2K/WKN8J0PpWBHQwV7wXRvxuDg+sepJRxJNR2gnmsPe4EE9JAQChiB9xgx+twfkwCwIv
1BSWK8MddZDbMK1rpEUOC96i5Naz7CFFY4qK4asHsWMSQeKVSXsHxe0Fy03TWvehwYKmVctmlei/
OfruNDbWcNg8xa1ufRD/JPjisepymeCfaauO9mEQ/TpF+cplCoe7/hhmPmM0Fq9a1HgiIqupMd6t
VvnVu+pkjlG/sgdQV804dxubjHi3qn9ydZNo0Z0yu++tw+nfFHFDo4hLQkfU6Yfu9DlM3YOZ06LQ
dJQH09C63lQSoVS32r1e0zNbBjBQ1Wj/CRhaUQSwKn+BiU63QOuidd2DOaXl/xxW7XdiZ8+JWpNK
05DMCxoIP1DA08aeKlaatJByKcOLMiqYFa82oRq+YbAjZv+1I3PZWc/C+rAGHmcpcJ0NDUeA6Wuy
sd7bjAZLgWiBLan+OVYRFs2MLqeLYMO06/cYdVkzadWjUYvDNObr2JwraAk1sSZDsIZlBbZ1jQD4
1sR88JQGrNaRU5ZQSI9pRU/G5LYQM6lxEv2EJv4iczaIRnztxuA4FRGhg5VFq9Elllh3cht8yj5v
221ZDZhNXca3DpVXUw8HFHZLf2/aDCY4pSBxdoHzachc9SK9N9ZtM++tfv4dneIxs5bo1WpXWHHs
zRhSfcumrqGNSGGCUxE8Azvtdn4yNPu+y0xkcZipto5tnpJYfrpVsWu0co//X64sFz1yrJiZBwv6
XrAcSOy+THL6RvzHFa6HlwCZ+jZfkqKM28JXfTTY8vgqzHEyNF7SzJK+GstnrWdEgabQM+AuW0Om
AJVW0UAnmYe056PtNWvtdhnxY6STeWZzmBQ7ou3d7gYDk0EdTz9FAjZBdPvlfjIoabzqIAZ5VoFS
Zgb6DVhwwVg91PVdq0nCVgyczkqXsb8KboSFKSvBbNyxx2uKpYLqbCStwyYZixWAmJr/gxOGnDAI
CbOphpPZdh2XO/Am2jpEhhJCXY+3sm9fbGHAJwqU0NemYkv0bcmtrTGhf8TjulTQKTbj41CJkw6S
kPzEJvTCl4oAEHCP0UtpAlRm/82MYniy5/JlOWHBQLOwLQAexso6NDfJpH7ZdrJu6FXkYXGJg1Fw
nmxaiVW6MaZldAnaRAX1ZxbJhztWv3Jwhm0imCMHQ4fjjgrexYBFMnjyFoRf8Afux7Yx/Rol5gae
YTe15boOtchjYMvIA4wXKQhGHF4Kuwm5Q+JQHBAdI9jG1FqlimfPCjlEgNp6PVrPJb2xFtjTZKe/
A+j9Vd3ouW/mQ78iuXgw0C1v89KhlyNoXE8anNk0uiZl+SnqXZzkTxYe0MZKodXWuNiTymNh8hzJ
XBpHeerFYCbhSBGGmGlI1owfpZWR55AK79mtfNYn8DojjXWbWkCxnPgMhfIb+CJwnsp9qgOKG7eS
zxiN6rTcQ8DcNSO4NtdGi666LHvB9JsZst+MVADxYWqBagTjWqbth2mGR6KlFS8pvnNdnsAkwf/C
vFP14PmHun9sGptwWas8GnZ77bP+d7YK35iSa1/pn9HQDMvhRIxm0weT1jHr9efOJGCWNOYtrHZK
OUKLgFrc6Q59vvZNEs+ro3TZRDDxyZiIqeCZB8MQ2WfjQEtb0T+VvLt3YRaTzfOhsAHxR+R3AaTb
2QXYYam/WPCGPYRpyx49IgS8aSqgYyU+pnw5Z+tmrtSVrb0FcaPfE2i8GbN4nxlduiqC8Cya2iZM
gQcDUFrTK6zu4jjOMVXFAc7p96AGbCTUd3MaEkZV1TVyGTbDzXbWCGHZPE+gWXJhfRKYdRwi88Ns
knHbBTTeRay/Ukw8J67acD80VS/U2u0Q0USHX0gcKv3ImuYpmgxn3rayOaW9fCJcbDGPxjAp0/zL
ceC7dclvTwoRw82h8d3Y2reduCfyAkuk7g5rPeTSl3TyFQ0WjwJ6jrgojkTYpiuEk+TX9hZ6wLk2
vgcjPEPxM0yMGwEcdL+kKly5U8ElT/KXLufYR555J4V9mAknWRuV5sfDPEK8wzE/g93bxCziVQwM
ZDAnkgp0MTIiHZ7GNHizKBA9V50usm2++4knsGl0LxNEFY7gHOcdCz+I4OeG942D2TBgebk6/eSx
gPqoNyY4VPboGzpTDEXnXF8TWIBSX6hb3mx/SqRA3GfnsLx0QhO0JDybzsirwGnXRrhpMb9UtOYJ
SpvyEDras9WoPBIgS0Ua90tI1e9mkDw1SYCWEuVgX5LKzq2LJ2wWbRykqcvUhzBv3jrQUFIXBn1f
hcH9nPJUsUor8KGC9zuFq2bNDVspAViYdOA3OOI5yWN0hyXrw2qqt3DGCGPbw0NXKw/cYp8LdzxP
Ed2dFJ1MnD7rcXUSJF76rhmzqRASSWZVnSI1fGmIygCdbQHImF9rgYRbKup339HvkQ4nOlDT+DAi
IzWrO8qsdV0nLt7T6glAZ7hhjINFDZJxElR3Vt9me1uL2q3ECFllYDHyEj+NUp/CWVZrO53OiZ4f
RVZBQUFD20U8gKyWB3rYZHLdGoFgbhpvxGjH93h3gEhnyZcqmg3dCue+CHkMaIy28Ff4IhLnFi87
9LmSswxgpAsFXXJq/rqTa23BKxT2Wx5HZCe75kGmiCk696PVg9ZnlLkBSf1ZSIZduRpuJrQVnZv5
NmMiCOTUCUXERajC0SNxMgm9sTEd38o+OxBhqy7Qhc/2KV8zhtsCwL+rK+qJEvCjGHWKDfsVBh9c
CQjFypoQsF9TJeEbWiN7WC3+TuPk2epDRKBAxVmn4Tnuy8RvZ4LZhgHBBI1aFiVu9QMpwBYPGa4x
MVfrKk7SLX2Lb8N0fx2yxU3GIBI2IVCNcVyFcg7XjrOTqnpPDZXteTqm66kpOEkNj9s5exAKqohA
PeX1o7TJgCojkV/M2NiWhu4jAOGyGdTLqCmvZBrMXq9FZ7cbfWmRcRWqJrc6zB+TuEcy0G7SsNZP
TdU0d1OpXMpIfiQkE6UmWBh1HpYNSwg9j7UPHz3Y9EnoAOCkZTRX6F1pCmJiZ5tCilEQLrAUrsr4
yVY7mq2TLlcJFH42i/k4kvSrov0JlY+kmWLfJs8Q/V9DtR4sxWL7XoJFWc/6dDXdTniaWer3Wuoc
bdDfPB+IscsNbBFzSx2aq65fGtMH9LRHCIkDabDQG4Ur72T5mE1WTOlKQasaH22d/MLt+lQSkPJN
3GufczK9Mr5K8yo59ZgiaB2AohvMGKtYlbypEOAReyNq6LQPiUTCIV2Kreao7oKCdmTcnFpO4NHI
9LNICjbq1FSjGD4dmyxI1wqBKEHjA6j2oYbYOqxp4sVkcGjCmmL1U5cluEQxzPDRNML6aEyYteZL
U2m95sdNpuduTEi/s23CiOJrqzhrVUetUBiE07SvZW7SrPqebftalBCTVat7ThNSRacS1GiQskmz
bETvziek5Vddr3d2hJADycS8QtKGUhz45Ra2LEm9aP3wOEXMgK6zRec3mKaNo8zPEXEIlbwsfA1l
duL1RBrxPA9bjQz3SCQK88tf2+guXRi3W0NJmFzK4MLQd4hkibhG7oxmKHd1bp/FRAAHsWN0niDv
OGH3aNNQ11W5TzOz2MQEY6wn7Our2YHGOC6MBxWBPqs2u+tMYZB93ExrbkmQpbRuOFQVPOh//jFu
ekIpsvKxSgh8WGiHq7ZNu7dK3A958B0CGHusnKHdgjX5rcjo4TS7WyBaqDiJxI5sBP4un3ThWyaF
/Z7MTbv/Y/yWLUUzGkB6xyUpQogl3FqfcA501p4Y73EbOJ227ur8l13t9NCnhl+m1bBDr6L6aUGz
IHCm9ih5hjpNpFw7HnJspMODUwS3IcMIMPZh6ulOHN51OTN9AyaEG5YjmUfuh0Oo6i6MUCu4rTiS
dZSxONMbMHLt8hznc35widhb22WGk7Drftqxzr96NXuepwq8XZVWqDNC4y4IIybAZCq9WWMuFyRx
vIHL5KCDS91ri2RFFkXzShYC7bkCMlNm5heQJ96sFZ1v9ea8xkSl+aaxG0R012EDWQOrn1eGahb7
HHb4rjb2jJwpOEaTe178m1jI/Zzs4lo+WQl3IVznQEbdarLFTtWzvRoJvO6oKsZOGpsqtuK1IbkK
LLNRd31uvnSJRkysy13BqVRSMLDknWAyUoKCYc0r43luu3jnTtdxqqe1xWN5b2cM/NuqWZAH+moa
9W+gAeSS5fjqGUqItZ4IFPkirHZD7cyU9Vl2A32PyCTvrmVSmbsJaOYVQehT2bT1tqh1505SJBQo
2p4ZCVJZl9qrYybigRv0vTPj88AmQT8fOV1QspMv6s8C2z0QKamsMYIt8sb6nUHrRc6cjoII9Kiy
X8reMggIZzTYFhVHzZofqgCeuRbTzDKqYrU0+4/JTBrcYIwHFhe9XoaLHhB+zaSAskaY6aUz3Jw4
1/ZpYzL2s/B2oPSZhp1kd3elcZagnwY/MA/uOskF5CfRRFvbSTVSr0w/RRYp1UF5h6zI9D1xkkcF
lZ2pUsUsk211dqtPBHSM5adb06b3w0wuQthpkCPnanjpFJcSv+0dP2PA68+t7l5apTuruTK89XUI
O0txwy1oT18TQnuWQ3wpHXbhQ41LpFc7FFmjRB8yjQ+4R6lq28TXIiXbRTzBrkkACpHA1ksGF2Zd
22r9XPR9s4uYJuDIQCpkcNYPhMGcwfQVm0BqUP2UWByzBFmontSerk/NozEqOfZ6/ZfwKuNWTOwi
k3Br1zpdrgh2kU065C1RCq80+/7dpkaljWpdCb7OnpUYzl1u1eojWTspIO7+SehuA7YFvTLl9mM5
GNRbZf6A+mPZ7slyM1lmsqoNiPetU5W72eYOQbMj3rERtljgXUgq+i2azPwrXewjs/4tJy19J7fu
sZWs9XnK5nNcICOdlDa+6Kzh1kT+MPM0udhT/xsoVnw3hNWxy2JzP5O1xgMhI95pmF0uTEjQcftq
RdPrWPe6D7Nj2EVBRjesmVjBQC0PSv5HTmuuARW1vtry2WTJtTrw6FqFU6QfZ7RqI50Nr26KeF+B
XhgIC3+0wF9uWt6akpeSG4tD5UwNDI69+sJWHtz9jp2zBto07/KcL7BynorJ+VIMVEeip7wcbAR0
Tt88phijDzIQCdk9c7AeDZ4YMArsB1YUejA+lDvow6kXCWkzB8JblAekAyQWEuzhN52wH4pwH8dY
y7FiBCQjLgLwGvUUedRYJQ1FIAEqvl3D+YR8PVwra4z2zMdX6WipoOOEuskitV0HCOJsk050rvXJ
szABqChQ7RiVYOHJqiZ4kiWRajNIScaHrhh9XbjZHpjK4GmYw49ZpxNNSmWoqLRLSLTcdG3XowGk
YVlEsfo2BugHUGptOV2uJ1X51jo9LZg+/NZFf2a89qi4c36PLB0knHRfiPPZmfAMMNZBTiP2/IGW
2U6LO+FHdOrYheq0GcHs9JEOjDdOLkbeJxcZlAhiVXZbf76XZwXI7CD7USqrvDPcuLpD7/Ci2mW3
tZz6OqWu8jyrdvowNuk3eRrBXFwHO2yf2C85KoDpFHDuvh5+bMmICgeJH4zGg2JhiDBkeDStYNgO
mvwpWji76DQqTyGs9lyPs3ueLaA1c0WrvEsLuXXmoPXMVHHPTo54xi2CHot3HZwzF92FbUwPGUus
LbqBpgaCMA/47D7QU0z6qYbmVw1eujYgJzYIwvs//xs+qJn1AlOwO8nYre61qXoBsbHtM0d/tRIF
TGY3Wng2dOPVJRZsCgtgTsC2TCNH9Jb0JViYYq2X+q4BqOozNoR/nTfOSzswt26CQD+IBkZ1mRdi
IwotO2fa0YXJuYlkk3lzTcTHAIU8I1zIi9Ko2S7RsCfhXEtaRJAEMnvPhuhLd2S1H9XKOApVszby
EBV8I4cJBsVC0L2pPpRiQHdyRzgGWwyRH3uVgD+yyH7dED0NyXR3hUXXs+9DKnYjp2Su+rtWne+M
5doj9WjTuyi3XE6Wrp/HerwUJgtMtWjc5FF+I2eAoVsizkZqEx2JDYS2bYduZem00M6u+xqfhUL3
TkvmXRRrSx6lyvAwk6onbXfbi/pWJo+0Uc/keYeU3nFMcMvLONFocaaUjmhK1Sr6cGfGh2i2My8J
kw4PPYIao+1PcWrcVwvvLUU6ND4G+fyIEeQaZaCJAxF+1cFzlrfUEtNTbNkftWAnV6klcS8XIcOP
MIBe2mIWqGX9gmR3Nyrmmczzl9QIclpt5W3smnXHdNnTU+cVC+tVydDij1by1Zk0vRVl2hhyBG6a
pED4IOLb9vOQM6CBmHbO9B+ZPEreS9W+07hSD4HWVZ5qdmhYyuBjBEktk7REJqgVnju03zzQvgOj
QMc2ufuQOUiGJrEg3Mmj/6CtJid9UlqXiBqSczFAreoY2mAT8sAUTusldYxUE3bPSJKWToecfcSu
nrhH0ZPwq2j4TUrlahoZUjE7gC1YY1Op9d9+EJ81EWErwWrq1OZBoSHetSSdgmZlGGwwDqdY9WrC
a5gKd3Tbkyf6exBzspvZafcztYtnCZTIcf5PSfr/dxP+G2zBQj/6n82EW8gJRfsj/+olXP7Ff1oJ
tX+oJpABUq8cnGiLM/D/WAm1f1i24dhw+fEyC8v+i5XQcBcDItYgcAaGagkV1sB/mardf+D7c13w
InSyVf76/8lKuBjO/mIiMWy83IaqQvDTdN0mY/D/thmAKSldtiXTKkLAkJA7Z2tfy8Qqdk8zs7ZC
ZQJn3dLx2OsnOKgrNzhp5ucw4El2G6J3z0mDelGeyAVY5vsWc9hG3GL51ZGY+Jfj+i+chH/zCPz9
rf6xU/3F7wIKFV5hlU2Y1t7b5tjO74OJSoBGkII0AkPA//5y2uKc/+/HZoE6LOnorib+ZtbLJDWy
zKIJSWdCwFezM2zlz58z7gKzdiyOIt8NKIoRdBjFV1Odp47iY0AEdWyzl648y/orRxkZ29xP1RVv
Ok8YFiu+hHx+G+OXcVRWrkbGD74Gfkmh3bSu8Tj2Sh2tp+kmldqT0YsdH/PxK+UnVPNrbL7oP9VK
4gcxujnu5Lwcu2mq69pbfktf3RhgzPmxzl5i3B1Ozz0JMOn0NeXI6g8ENFH/4luvuw2pIrP1BRcc
ffqX1iNOD9cWwhfrNE43brbL7yYOg0hxatUAW1fwxbtLp68Q23Xzhd7Xi8hXiUvaDPccg0y/5f1R
T48zAjW9ZUgURSQBfKk0RgS/JzMqL1aJMCJWaMaZXd4s54bqx8mUNfs05phfSnjs+R4EsZEUz4fg
1+xupXVS5iN/mdXsswGvJtUt6ie/s9h0sq+PvxxB77G62ZayIj+GJ2xW1KCGTrQsiGK4hct0KDwW
nAzdZmqEiycIj119bJguI6heqcpNaTc9TbxRZS8JQ935VInZW34ynxRE4Vg6Dhl5IvJrrIBtt+jB
2ByZhzDiibi2aWO6za3JXpZ/YTBdi3YKR0YHUkPnDHR6urZVeZgM2vBcUVI9BYo/IAJLaYbmqJZa
Yg0OBfAzFdiHdVqO2AJHrkpGOmONYiDZ6o3mTfnkm/Q/bP5DfuYgHq6cQ9N9kQ2zXIHL+2fiUJDq
xxWtuCfB2+QFa/XWTTzsSIdSkzMvb5Jat6w/U/9qjNNy+Vf8SHnm3Df91/LSERCE1LjFrP7lffFT
Y8ivrDln5AbFR949n4GVycLpKph8jOVPcaauwFQu8xm+nQYHXCWoooknWvHLk/ZKKcVx4VrgrPEd
beR/DkVMFUEyyb+5hP9movpzy3CAb6kClpul/Z3ipitIlOy2myiUyHDM6cE9QwsPtHcFcjhpG0lc
cH1xt0uOHUUrPUtwQUzt8neSoVZaE+x0keNK5C7DqiiOgfOeZu9La/J/f6N/M0n/eZ+IZC04NdoC
yuD58VcrH4j1ZOgGbm3QdFcl7dH2feouy60NwQe3OyMy/80rWuq/uvMj8TIMg2cTsI/FnfqX22nX
1fE4sppWjrhTEXMGzMWEzD1aYQFSSDPJd67GMelMVFt06/GwmHDrFOfSmReVXWQu/xwJ8gzo4aHJ
oamtq4xNune7hcJPo0wyCcf50m7jFnbhjoRM789P05EnY5Iy66KMgA+7zB8JDJ3pHulS95ffXTNS
lEAn7J5gevYpuUsrtDZXRfse60wb4ZO32dOMjImSnUxZj+AvRD2IbN4nf7IVPCJo/4JL172rbe7x
z/iBLHhH9L68LUXwOR2BnIwPaNGVZXyea+TtuAxRKMGdAV8tguQp/Fg+0nI8Qp0eKG+wWFrqT7yO
rV6a7IMss9UAwGJ506Z5NFkaCSI9tVZxd/AZxPtQqR5LbS7Z7kQ0cQXPrOnCGV6ObjP/Od8cyoSP
5XCARI9qgmwOSnVOPH8RIWsjcGX5xvK2OP70ganej6Z94a8bhQ+u+aq4xM07546Tsxwwp3ova1Aa
vB+BInB525Qim6AJ90PDmYy+2dj3zBMks9JK8sF4X2pq75fZRDwx8pMXftsw/znVhXHhLFrtdjka
lutVob9cBGnKaIWDwtvjoNZ8Fn7KtbCEQMOfcu+fV1zpmCuTBZxli4dxQQj9B3vnsRw5sqXpJ0IZ
tNgiAqE1NTcwMpkJrTWefj6PrO6blfd2lfViFmM2Zpk0kkEyAIe7n+NHfH+2CBJGocgXoR/d7yok
LdIFiK8wopgCZIaQCHgX464hXA9dyFXXHJVdce1czH2C4nSnMmncur0/IGL4i0ZixXBB4vvi67GS
vDZFKXF6L0f7MUTJQvpwCvre52/kv4iV5V8D4tQ8Z/HUaoU/NxyqkJY8PB5JXonxE3fC8xbvI6bg
QIsGvSTG/adnJksIfEHMUzEFGtKYYQzAZUCU+71mI+QzBpGnFqF7i+aDS/mdAuFNvKBwoizexdgI
90XUNsmstjgHk899Mkt4CKP5bqYw0c0bC0tMjixm7nJJiVAo4jiE5JarCWO+qU9+/I7p66t1Wa41
UkNZz88QcAyOI3NE/OH7FsdDfdGbd3HBfSMeDjUsMjWx1g1NczRI3mfaNBxFdwvNcEeWJpuRuEIu
tmWEexqx+CGVa+U74rID55ar6jLkyXLkvT8OArEyt0meT2xeYqaBGL/f59hVXkERnxT4nhKCZdFu
xBdIK64NOgTExiveq8zI/zAXu4jHyqjaYCDFihIzp6YdiYtN4ckwsJRYgBA4SAO/wOOYUmY/1lSr
gtWQQRKs3yX7PVB5YGwq4q7oo1uKIgzWusxOwXORdB81Q9oJb4k/uQUCreAEuADxN0s53Yi/RyGb
r+Kn8eTJH7nkqDcd/mdYM/yJgr5RuhwZtpzF1xu6+HEGh5UhbiIVC4UUA+YmoQtfrAJxLx1TVbyc
pUxhHiW/Q0O8KZkca/G9xb6nMvcYcklhH5xuhU6AnXy82K/84DNtqZmkt5nBFFfL5YsXavloqz/I
G95fEHaNaaTJuth25uyBq0IsBjVlMrFUJWDuxA7F5GrICEo4FTwA5pEYSkl9d6izxQZ1/AjlFqim
8Szn28imYffoBnKZwkrllrxIWHNidH2H5gUrW4qxF4+GnUhlCw7KB3Gr4nmxKhzsgngHYWmz+xQS
zxxyHyWHPF+8+0S0TFaeTGVhR2E4nR2HwUpoWzJwi1hC2BCjWjMLuLlS112b8gnb+YilS6TVHu1j
S3FR4he7YZ2yRsS7xxGlNxQMIQFrSN6gKsIyONyIGGthwPSAQgbDcGUYaOImZwxihf4zQ5vaKkQm
VhD2QswxYT9UPENeErsiyo40PVA4QGnZvIKARu8b8g2vSErBQZIBEqr3XU8MEY9AXM3EG4lN0GFb
FyMf+fTkNTcxO2zGuRCxWfr27+sn0RCyatfCfPKG98fBQAmDgJWo9Z/7sDBdP41Gh7sqjLIx8lCw
M/f9le8JUzmO2FjWrrBGYU1l41rYa7Y+flWC5zAYDLoiTKdfZsuQNcFSZvObmoPYA2VGX/xpXgjG
dz4yLy0WhFgU4vulwWv1+8QqDzQuEQ1GMMnwu4m6D8nimelj8EYFOEaWpPQu3lm4CcTDoeqypWCi
xY2IfS3pQLCzjwkbzpuJp8MDUxlusXH8vQ/2n4579p35a8tkGzWB7/nVIRpBlg+OHoxU/rSUIbMB
YxKEI8I9yljHJsFB6u5mW7hpYk5hbMWnjB93nHESnoKHWT8I8yXW831tT6kwzqyvn+bUIepG09D9
17V+fhcLV+wdVfBB0UOGUDfL1B6gDXCzbGtiFortHiELT9hbw2TVYGkhtruU7xDtfzdwZMebGBXx
zYrlxSwKWqYqg1TP6U+03l/wlb8SfbS/wv3JaemWDUAGSpxFd4sii3PzL56jGiJtIwcWpU0AisX9
Y+CYO8LotnG07uu3ji4h892Y6bITvqywomIfMjHZYv6Lz2W8vfvexACz2zoRQC1wbsKEiAUpNj3h
YjCu1qwumTR//7SVO5b4t8gHd0Ek1DINSAu/I4LUfgTMa1KgJSYWT5tLJZKf22vLuvttPPWwW4sR
xeEQdymJLcd6n9h/hduCayesPj+Gp1J+SdatC3BQ+EE8Q2Hv6HS679/CoeHswNvQdO9y+BArxGi0
++YyBw95E640ctf4GGK7H0x6iXAzSP6LySf+ix1T+H+8kTrqS5QcFsIy4UEIR0i8Iiwk80tsqTQU
3P0MtkaduSK+JezMfQ9m80yTR0vxRvlT/IUcK1hYErwXhKcmDFIjr3Kf/c28CV/0ftf8mHAm8WaY
dXyGe8MBofbEJBTmRthGYUPvI/VzcQo3RUXbg/6wBXudcHA080SzptjchcEUE1cYyTbLlsKjEHZE
GABhNwhJuW3yVSshpuidjUgcGzASEWMu/PWW+xNbmhTjDPPfsaDaZLQ+M/g0uHGoEH+Z/UU4Jr58
EDs8O43Yti2IOVyPIg4BNAJaF7FOtJuwgWL/LTE/vIyzU8Q6jaIHsYvz64hwe7J8wyqJezQYfb4p
RQ/3yjie5WAnG3FXwnLy9myc4vGLvZJf+ftp+x9CUrYMP4o5qyLg4vzGFU7IC4G9ICTFlsNexD9h
4YTF4F2F5/v3b3eXOPl9kdDAZui2Dn+Rk/Rfl7qOYLVNsfv9/cQ8C4i/MOOZauIRcKwRPmRLkbEG
vahqdtqEKCh7N0NvF+ROhRskjnqMMk9ywvwj0vYPIKX/NCaWbBokeiyZXem3awz9TtMTX6OEQL8J
Px2MqnB+hAfB42dc7mPy/8Pg/xQGJ0DwN2Hw6LP+EPqCf4mD8yt/xsGNP3g6RMJZYpahKfdg959I
PV4yTQ3ePk+QSWbJkMn+hPdqJuFzkDAy6hCAtCn8+u84uHgJXB0YPgLsJlbjfxUHR/SImfzLTCf8
rgtTxgUy2wnC/DaL/DkIYxhpPwhOhtt5Wz5mN+WVTjmnXdjUOC9N7yvZ0WS8mA/Ur1QuRId1srH2
zn76bhz6r3ZbXppT/phupXP6FX8hzbdJH+fQA6vz3Ppu9dF48iLfQlH3nI26KLcgAjxnP2/7r5Aa
aNWtFsEOP+Ba7cyP8KL/oJ7gaBzUD0f0UW4oJ1af68f20OykFaJHZwo5VvkSccNt8qxey8Pg+dd4
q62Km7pQvfQyedUVfkDRLe1H2jQ2pI6cVX4ursPTAKKLBpjrfLDX44Hg3ba6SWftm7qj6n9FDOFg
rpOTsarW/rLdJJ68o4Z1Yf6IL8WOqzxpe2vjP2c3idLxb/YPAGMBFIx+EWzoQ6WdtEIqpFnau4r6
AWRh3fpM7/UG7Mp4BsflXD67Y7TL+LPBKbwgwnienhnCA/fwQ/Wo89jObrQzF2Sx9vmZ1ki3XAH6
fFS3xZoLXDSLRw4HHmLhB3mnHcIlVTOr8GQ/+rt8BRxtoS+xlevhe+6v6s4LX41NsVNWzopgwKY7
+tc6Llxp779bm2StP+AgjVf6coRLvMKuoPhHXhNFSBk89qYLj+TmOGspexKAwx7F2wUI9tW4pxK0
HA8THWIL+619mKhZgVZhusYraNdNdC33gtDgxttqYyxpK+a+iEwwLPE23CLZtinWwZ5GvkeMySk7
2hfe4cVZ0Vkge+GWFlSbYU/W0ZoC15u2qThqfQU0Mr0ke2Ta1vaP6YiJ6V+cW+COL9q+fajPNgGm
kMJkVxdwLmpRXGkjn1B09+Rlue4Wyqr7oOJp1+aLpWN6QE3O0gPzs1/QEX0GM22tFLc48vvLaKG6
wcqED+nSZc8TWRMoesNOu9W1v9CfKsJ1JwaNkl5zOW4IIiDlrjyO/ipEvjpbIW8FBnWFak/mZp+I
Ly2rdQj9ZxEcL9nCpVrlFq8owFhZm/Rr1T4ieWk+oysXxEfSuPbuvfBEI45Hw+Wi8VRPWvQWV1G9
Z8d5T9XBmR51mucS/sRXzDSSF+ARLErWqGEJ3CQ/JMTv3LpbKeZrRzbKaX9IKn27zg/C+AYeAyqt
2mbUjq17+dasLA5GXr6plvqSgmOqUrWn/jo9GE/YcjvngL3newYpjGlRYF2+dUtKAJ5SD1HDTU2J
7EibDkcouCd7A0OHr6hJaLfkF+VDar5GmIhIeaYRhfQavAk3usivg7lJurUWbwnOkKSX32zlofPp
wlD2zkfwVvjLJlrNzVlClsLuVlSCx57MsdcdzrDRKJZAgjV6ilV6yhQOlS4dIq30PQDVAkzmPdJl
T4BvgPZ6ef0CCca4RTrFu3vHsw+U3+5Nik1W/nhBwTn/JBUQmfA9Fmnku/QakZN4g33mZt5wA0e0
DBRaOvcafO/ZIwTGgKIwZkKXU14mWDYJYQXBLSdyRh/QNz9KVzRwPXSUCYWXUXHbfqd6ybPJz7zp
QKSO+VOVbbOX7iWaDRoMXHtD9zhZnGEt0wBgLt7pwMG5aJ6TcGWaz22ycuQXOAfFhno9GdRJBOKZ
Y+VypqcUAMG6MBfJdnI+Sms5PWigGzfDw/BgPfNMFjmT49TeQDs1JZ0xbr1rr8nywdoq8E9olVoU
IL6Gr9A+BM4VYsnw0rzIV44rNMepXietSACuO2mx0YAYPUkX+9ZsvujkR7RFXlLxWh4l/cM6ylBG
u9fq3FFJQL8cFYQQHfOVdqZdaiR6zYnhqUOvO6qstWrGi6KHBPaNBq81tck0Lm6jZbrgmd5oufFM
f1pYxxhtITd85O+8povwGloiIL6CYawspXAHO4DCGOdofmYuf3YZez3UtHDLsnMDGvlMGHbEp9aV
2XsKYbfJpbjbPg6ZvmR7YHaAUZGeqUvM3gh9mxwTsmP0KuevyrkmdB5srZYJfWjofRzdqvxm1E/O
2Uj23S5zDrq8XlZe50Zng+KxcfHUe97wLWs8M6YtYEGhYuXqL8H81R8VHGfqeZcB+4yHEBD9hmtq
UVGtRqVunfDCtVtREepOPafsKJIvbPjUhnxr6M6382c90gkEZS/SMhyOebdMHvwY8B3utie6zdx4
122pq1hUn/bNPllkJJftsaIVMnfVTz60x3Q3HfyzsaBO9hO49Ja34qGWC9NLDzb1d3AVNuXWZHPW
3wFOfpassn33qV2Gjb7nQDEgGwwP61IArlhWr4NxUTbmsluCunGVARzByhrXfBLS27MhC+uHTDSk
wmGCt4syWkTUcw0bg8K3ZF0JBtDOn5ddsWmNF4g3wVe39Wu0hike9mCZsCEk4wpFi10I6ogAo9sf
kQonAt5touWHvcElV4qVaa8Gc+e3F7kAH7MAvPUl07Oqr/+vuLz/L2HyBTH4f/Zmt+1H+peKDkot
/suVVew/yNTBs7Nt5CZ028Zd/enJmn+Yyr1cQMPD1R1dyF38lwqF9YfsGDi3qERohqEL1uufBR2a
8QcZOBoWTAiwAqT/v1Kh+I18zAHI1Az40jL6XbKhUtvx1xNbYWTVTP02xYcFNPXEeJvUwgcSO1Bj
GcwUDubZoba0Rx2jjgYtwKMGjQaTvbbTX2wZgGQ3PNT6vJ6H4DsFxuE/5GR/v0CwgI7KcdJWZUc1
oUKLnO0v0aN4CKD7o1dIEr4HsI986sZCk2YTQ0La8Qn9h6pkc4IHbEiv6y4s4m9NnnYPUZVN0PmT
CvhKGCwzf9J3mT77i4A/si3K5scvj/w/1JsYPMhfjgQcRQAFwFc1DYWjC5hVcfD85UoBA8FsM6iC
B1ZVvhWB9TaH03gsoOgR7+u6bRzU16mkELFobfNlRi0QrXY6MPTBTld2UKgbquAjb+70LY8lvxpp
ClGTrsOiK8ncBcNGLd/8ZlSvnPebW6uVj0GJTrvS2b2oWW+idetMn5VGHCzt/G1DZspc+2GEqyk1
Haq0r7Jumo9jFdOKLidHS5/svd/BEKy0AHXZjOY11ZIMsKGiA6tPi10zWj+k1u4uaLpDqMyRWCT9
MQ8PUkzUrkpnajyc+tp2cef9/XiK6f/7eFIHhYYXK0cl4fDbk58ltVQoo5mwBNJ56GKbBGI5kVOg
dC+xxaYNCTCucJOnXCF0aDxOCBltYgWMgR+b0xWy3+s/XNO/P2OFk6Wm2YDCNbF0/vqMq6RWkJgG
/axV+khJizQCm5yfy3FuT0MrS8d8XAYp2bc+AbtSJdaiTvvpPStkSvwV2f37y1HFlPrXKVRMOYqx
OIQaMnh3hMN+i0FTid10fRY3ZN2gcVltGB4zMx5WgyLEsNvirR0BpmttJoNBGSh2KfWsXUdjjpqe
X5VvKpDsvZbE0BbQnikMXMphcF71GDRW3xUkPXVzD7BGQVOK1EI2Y3IVNcHgAYcDIzhZ7lA26T7X
kmj19/em/PtQU4oBO59FdSfb/jbUVG6rCegjONZIPOl2rS5LhYBoHwafBRyKUaOvAWW46Yl2Kkr6
k/2gWirS5KSfMmiMy7+/HMHP/etI2wqxCFSBbMG0sH+bjM7km8heKry/A06DuLPiqazRy5TI2UVX
4oszBvr279/z3/Y+BZ6vpVqKKlYAmkSiDuSXHWXq5zhmsykALuFFGgmbCWnKRd5Tsey2UzfzFPV2
G1L0Tp9/DsJqRn41UzXaedJXIw2oa0IX5VrpyquqhODolBmojmnr/7BLq+JKfh0erlRlQagatgk1
I+c3/HA+KeRjdABQk6G9BEnEqW9UtKOi9G9NrnASkUvwx9VQak869MsxcPybiRbLLu66N0mmajpv
dByoWX2x0VelDTdNZi+xWVFNpu26si9Oclbf7L4b2eKbXd06yXksx2dnlBtAGUECM1opXia9+idN
PiFJ89ebQzfBxA6hnqCg3Gr9dnN2iQC8iqSem5StvRjKCPl2J+AMrACRLmWkxfSQQz9l+8Ee7YLm
ZHWryl6HBZAcp3AOvaVALLMJWrMXkPaeEPiG7FCQf4/sn77X/5htIbsiFsavz0JFVoI6HSyRQ74C
YYm/zhpVz5Jah+tE21UBB5bIMCqvsCZQcUJFU8o7vVn1okPuLkpJJdDChCq7bctg2h+b0eg+JWDR
z3M3j+5AM8yizjL9NIRwqwbrVY51aTE1yEW1cu6BVFFGBaVj2vWBdQDHsgK4k8GUtXs7k6OtAVOB
5LfZLu9fpmr/5wt6MygrWWmfO3Bqu6RTsq0Z+upB7yqQtk6mn0HLcQRu1eQBwHNFnVP6WI4WxzQ0
kh/hECDETNe0TFxFo832qIgPfWtP3mhZieeY1Grn8VCdaGTpL2pGb/Gg++UDjQTvkdV9941EbMqD
taBfs7pqUwj6e7BXs9QWx399iLIYf2iSq3WPMtpNc2bKGjtHarckrtHF0LvJ+uYIjMA4dSstaRO4
9SQOGsvWnypqKa0khU3T52TFKwovDMmG2kbzF5GICIY0cu0aZZhABJzgmHNHUdA515mW4I1vNkCM
rE55LMCqriV/uihhoblSP1RvziAjjNOnaF+a2UeWILd6/yBpYYPE3kDhCTkGmTT0+l/DkzbWh11R
mmqqyHgYVXioCmvYov5LHaozvRs2Kpd00FpXM5gWWkhIpS2bRydMxovOCYoDHUduS/WLa9Eb415F
TpVyWo7jBZaFoKOpPkWqjcbYeMyyOtqXLZX0ZTdf6Hj8lgyUBXa6mp4tZwRPxL5wrIz8VJgCmBhR
QZoV4SIgYBH1sX2dR9k8kT66Fpk9evQeZUulsuuDb9GQbNXjxtAOfapL701v6Z6VJv6Sin4q0+AZ
ohfuPOdG9AoktNzK6MWuypymDwBstC3H/gjHqHrp6tE6hoPFvKGomUp8y9pKGXLKsdPkPx8XmqSO
mXt04jfnLOkmQE+TTHcVzWThUA7HxifYUogGo7CQ9Qd6qyDy1E5ysjt5Xef2cKQPECYqSivgJIqV
FsrqU26gAzDHfrcVHXUjnENIWhBfwV/5tMIQm9BpfoU1nCC4sJjpnlpL9NUAQOnWDtVSnM378cQn
CDNmxre+1DrXcN5+7pwTzbm4tw4ClgM935wuZNUtUis6x+I9ohTMt5RZR7JF3x0zHV5kGKR5kWx/
mpVkwLkrbfN1jkbcrlD5Qd2MTG6rdrbUwW0kBFSA/xGXB3/iDPskkKVNLT5rKbne0AjiC4QhvBY5
s/c9uD26OePk5NT2plOqxFOludnLRg/VV2oNgdBBO4vs/bQkFXQFHK69GG39BEd52siDYqzhCz8k
ki+9yKP/aiXSgxNm83ttaPsxSqInf4BkHUWGgWydDFbdzh8LPQZ9Rj7+jEJqfpEo7nOa+mnGyfku
2yVFmyCPKF+j6KKN7O+KKdG45R/Vwowu49g4jxJsDHKLMn2/sze0QbcapDjclSHYzagAotPFsr0x
YjqvQdNuOa5ljw2+tScZQOTUeiLSrTnKzqTRaJPYOpgc21eYdFO7BMyeLTUfeH2S9IQTSuQnm7jK
6TuDN6ukIETSrtcw9XSA1MYDRVmEBnKJ+L/emLuiJdBl6FHPMmQNpzWqGZ9pZng8h+k1gfyP6snw
HCfiHFcPo+zS4XLpQD14jYZkT2dVymbOyNr6pVhsyXRxZmO8yJLTrh3H30tR/FGOdXuD/NQc5ty4
1Qk1cQ1AB7eTRZfwPKtEXxoY/V4j8s1tXRXHhjV2vH8WqeqxQkRhp4lFo6EKcSq0bYD9WMwJJPZ2
IsTXzVZwgaFtrAo1o2NSfBlpAJHKIu+3SkIeImknjOjQPupinsgShJAgo2iGk16/rG0HQZLJri5T
yZkukadtWFt07WrG51TBuDTtxr/KTetVhkRdEDSHZUtr7bambrVHQd0FNFuhihCtDWfcyLkTn6Ku
43xVJ6+F2QbHIhgi+BedBoU1o9R58AAwli9qWEFupyORXlP7FGaRtRwNfYRiTC1LGT/FiZU93j/Y
YMSCiihf04bH3mr6xzDI6JuPsmrfqM6LpkjpdhqKZHJNTW9Bl2VLSFrgwzsccdCJXlf54fOohJXX
WgiIdBEMYMPupaWlD8QRoTxXrk/H106FcFk7DnRYQ+nXI0iRa5fOBXIlZb4qO7k4BcWD2kjlUUc/
YNDC6ZZPQbwLJaRJgBLu0kK0funhSAl4ENyU6aX2VX1XSwOEJruNzkAADoiYTCjx2ASxx2Rwk2j0
NzZQxbMSSvSM9toOFpG+RPOApW6DxDdnw1o1MMIWZV0kN0tSLK8IKkrYg4zaLGOSTr0gr1k6DmBc
huopnbv2oPuoAyQS5c12OwP0GGBWOM1bTXnGajbtH2NhJBCe5HIfGwUQ5Lgwv+hXMTB7Vgdlui0e
cUdlNwG3VUavGOF8qfh6uGsg+r/qhrrSYSdlcu3vE/G0RgCnHNonfyHLdrDsYChdqqHvFjENYNLY
QVU3MwCnkL5god6qYqTOCc4ja6I1dqK88W4eumzSvCg2uRUfYSQJLib9J7GXJxKsh6z5pEHPrF3V
lKqV1hDAH8TJWU9QGUyjagd0decIBV2sUnu2235dOYF5lNTuOc4ZmjZqisU8KOo5M+hSlkf2FgDe
2QTEnI6CUZ6QSSDEQN8f/mWVqhj4GcVafXDUZW8Mzm5Sw4f+voIH/Bm3yLpoid2t10WGguD9M1x3
0T/YGvswbPdggPUX5BJWFWIDK6vxYwQuMucYziZdtq1hVChqaNpFt6J1qQb9USVtCwyBHkjEe0+T
k7yiIKo94ZTNWysPX7Tcv5axatL9mtSoFunxNRJPwJLaZBE4xlM/tNKycoz4dv/QAFjQdFm53L9q
K5rkR1qZKzm0loVSh94wxa1JlxEN3tNgKKufX+dxQeu0SpnxULd4Ds0LxsBH9gdAzEGuCGXpvXQu
NFM63z+rKhoTgMkNy66kyNefE+QZDc14GJBVoLTGmfe12IqndG5QCZBeiz4PFvStSrBXdfRyTNBj
guoji7tVg7y4BQ5VOsLWs47SQwvE0aVKalmWg838Zl+8f7hbZHMC8FhgoRzqLsWvVH7sNeM43ZS0
yS7qlMKLKC6D5muHpFP9q+X71kWpHroceaJgJOU8id2lVhKHQo8wQ3mwmTey6LeEeVPsVIS63PsI
5oOJiFIJtDuhKVsp/O9tKlHnyGoeJ4nCvGJOTooUrKYgM5sV8hLunE7Ur5tdiR56Ly/1ZrY3Sg7J
SmsoEA/qyLhaTmtcR/pWXWt09G0eIsOd9GWwauh8zAo/XI9RVW3myNBPelaiKBY73iBX1Cp2NFJq
raHCoIhfof4113a06PI38UhlKzcetK7YwRtkF5v78g1pmfd40mgGER9g7O7jtmu8ZIamJgeBuW5U
bdE7VnUddBq4zcDQj/0LXdjls2L7y6rNh3PQpGtT62DJZh29OBNwl26enXOlO/a5ciTCnbazUBsf
Ukxr5ydDmNlEB99KeC9aBXT87u8f1LKoN5o67cx0nnbQPuiqBX4NCoHAmN86HHsQY3E7FcW96MnU
rXZn2MihmWXFNpC0OUoKvAbxyDjpFpr2XavLh1Hv5EPfWu0h/DE2VrfvxqTfm5VkAx4wPkkVmfta
MfS9AG+XaiZfeyXdBNJNpd93HSnOrlIGY3//0MTqhzHYJbulmk27ogKGInzA+9wDyNO56iSRXjZt
dpKCyUQgJvSUBq4H5/LBLSWjumV2pG6svjI8LTEXIHWm0wyO8HT/zC6pmMZv8gzRhXrfDO4fFLNT
vMZqCtoz+o/YDqvj0PXDCTrEm4Ngw0OFscK9aW80Jq2qykrOKUq/Vpn4uymIvqyxykNyGrkELRjv
ZFazzEvGbF42beFAc7Hgv6ploEBXIpGcoxA29s7gxU3QPyalFu47lRSUnH8QEtRfhWu16AjXLbQ2
grESy6TS7TheTzWNxH0+vkJSAlthlhDNUT1fh1o27Bsk73bRBHWiDzmY+bXFgVeALnwJIn1hz+ru
/mVjj/ugqcNVWoJXIPY8Ur+JXNiswsAOEmmLjFay1CqCUkGvd/sqbV/yMJ0eEWsfSU9q5doyMu2Z
kOqhlVFnjRGEOQIkVnqcCugUqyAJwu/mED+VEFCoQCaU0EZaDO4loJoeO7pvDagIVRRrT39+aQ8/
v0y6EHp/RRZJw9/Vo856c+qEfm4rgryN1s51HvpPvwW4knHWg0ua5JeyzsKV0+na4v4l1TYPkW6U
x0om1z3R/L1W8Icf+zhgVvXKTAVeXq50BLxIISN+psbRPtCTmSOmEz6UwC/WCbTZPu6ahY+E+m1M
M/2mZNYrGrz0SYlvNZQeLvtcz92oE8WM4l5qY6j2tOb9+SWtIdVeFCBODipfOuh20pDQhftZig8W
fLWnUB69IHPKN+6As1kTrguCJa4Wj4hVtq15xbiSWecrcDnJY0Nb6ji5HciideiQOtfTsjkHefTN
IXJDDIsJ2pSgCYZZhVc/761GNb8QA/CEso+k5P3NhOdDZrTx90VW7yatoLdCjjeNQyZ7nL5PSR0T
fRFOXqQMoL5wO9gXW2WtyuwL9407mDE/OZuNO1lY9rvJpG/AOODUkMwzWu0pnXsDSsgjnhbbNZqd
r1ValV4xhPpmSIfpddSH9WSU9Ymeu0ckGIOjyQGc4v5aestMGnSmburPRQ0ZEAUZUtCIdK2KgVNF
VIWZl05YjFZWo9eAqpt0kpKNMgCdw6FzDgpphIXjAHU0jf4Ak20CH93lNIJAg+jVenF3ZDrhzeB5
5+esZ1wbUtSlPbW7+15LyJFTq5G2XtcuMysjWPHfHzR6I2gm/DC6VsKAWzw8jaIURc6e6rQbDqMD
9Gc0IulqWvxR6AerEtv9FeCOYdlW0ZArbzPxqWVoWsNObhvzEUqrm1K4WjO1QtdywBjqc/lDC+tH
OTabBzVpLmYHoMLvy/AaVXq/KbNKI6sUaRdIqTekFkKvAbjzcwWkYlU0QVcddSLdnRas20rrjzOV
ahczzPRLpAThIsmRHZrCbKtjY18LxGKcudr+tKURmSq6RYpjN3AUcht6eheq1nxrR5tO6g5M26JQ
CE5ISjhu/eAlqpzkYLZVchhDZFiLogJ7babKIZvIs1ea/zpyTIZblqcXIxqK1eC35zYYi5MZpce0
bYprVprVktzSNczKdm1JVb03KonjpQg1pVMfQMHpyBxVAD7b2KT3UgHCjwulbe9hY6uja1hTCRnP
eTltLYdGBZ3alsoYne/Htpl00dVRrczYsg6yfLZgqt+kul9knYL4WFjKt7AuNgHwxON9Y54sgO9D
jvqZZnYLMg3y4e6sAk2hQmywrwQfB3dSo+yIoEL5wnjB9KdSl0SQc2EqotMMomr/M1IhN3ZyHcTu
M2KPtsUk3EjjgVxsvakHiBtTnO2DzDro+lQdObr7VzVQ8os2UPtpSXSgj+hwlBW6X5pFRpHi6GtW
lMSeo4HixTjaFl2ag+6LkY3S+6cpKburNmPRpQ7RGTPTFkQD9QvI3k3WQf+Ie0e7aKiUGug2ndTW
eM07e9hL40wI3s+ta64C6DQA8po5mQRHfL83CTwMYbm9/9T9W/FEjVISAGXGbHUIQ4ycfkdFv7XO
GX0546HRDdB8aXWqNUx+MEDhq3O9vt79p8gsThBCKKwpob+qda49DYD/qeXQpMXPQ7tFfzAIcpyx
qdNPYluEdoZo4WzN5XLOJvnFUo23OQb/ZShJfQJKCSB6rotjVmiIRQwxuR8Rbe1iqDR+gSQ6zpIC
3RzyoAZPnHTcWFXjwUDayuhlVM1zrN+CX0FxCVmqLMUr5XydHMK+DdE2id/9BjG1aQLP14aav62I
d8HRJPBitCl+ohl9m+jNvvm5ZB/IwCECXCu7sa6GYz0AMyMKvGJkP/KUgsy4SdE3FUnYtoTINEwM
jQwEZ1D0YmM4OMPkesCZ5wZt3VEW7HB7tlZvdldORz/CpHDWfsLxTlXLb3OiKOcgTD9ricCMVSrh
J4oy1yLANiah/Jzjey5y38p2eULuL09ZH4pRY04iQrxE7pzZrZDPPBLV9k0CLx9F1/ennIQCOgZI
qhiwOi3js0cjbxUnyk0fIiJ7IcjJ1jyjoxAeiBDBsvL7jeOEhH/Qls1teVx3vVqt8mCOUbcJXyn2
SNBplW16blEjXM6aHK8KTlkrIvgXBxUhgxi8ya5dog2pFoO1yTjd03tWGt4sIdl551TrWAp/cKaH
XmDOSmmcyB+UqL1nJeBBWN+Olq1HI0kBhkVEpIA+L4CBzis6mTikRR9hWRrr2TeutVnPSzWxTGp0
qGH5P0Sd15KkSNdsnwgzVCBuM0ldWbJL3mClBq0CCAie/l/UZ8fOTduInunuTMQO3+7LbaqZoia1
3xlJ1UrJmUUqL7HS7dbBg3MaqqHYDYPxxj5jTwbZPmZsLU8Es+BqjRmVO+EQ4WDYe6EBygR3qmMY
fLTMlPOk+p2kriW262YH/OjclxJNsS5/rJb5aimeJX0OkYMADBiFut7U+k6nTgNlsI9iFutF2cWA
xOlG8AKI/PgJO7Od75GbtvYyPLuT+ybn+iObocPg7oftAnYqIYA0qO8+/q3D+SHOxu/EmfALDXXH
YRLIumVV56S/88y42cel0aAAh/VpWGGfc2yEHK/Eb2pMO4/vsNM0V8nujE5S31YZNRHl2zBhjhwy
BJIko2ConwuByIofYDH0f2Bg2wt0LCh8QY6kDVB/lOZ88YzHJSdMoWD0b2tADDxnA9o8jSrf9mE5
MTjSL+Ym42Ng++PVTzkJ0tpDMY9kyTLrKuNVX8WXXoRQGoIQr3GXPa86+41XFfRysCVIkIHY3F9q
g3oiqOtcKSE6rwpxoS4ZuaZxWqqDzXWGOXDndXh6B8VTxpxs0EHtxnIKm0bCxzmowshx0geVufIw
m9+NG3zXhtRR5TArqXRlZzOHQZj0o8zgfGDSgBb77PwdzJeV4V0slt9cQLLP+8iQAETNipwy/rkq
9j8bD+Maepu9DQBkmCMD19Trn7D3BI15rrVJFl4us0KvSvt8iHKXYj4/KQ5JZq57usA/e/NxEeFF
DmFKNsovTomPi5OuouPsMcU2vBoA8rQhePvahga6oN8l1USmiz6fstS/MfWbukRv7KoFaLNA3DSW
HZrlyvvjZYy9HIsa7NO53ISU1+65bBryZGq8j8V4ClKA003l/KuUi78vhay8GFkYmTmBl8Qo6Glo
vCe4puVNmNeHwRg7Ric2MzY9hONCbgUipLm1GGWiIYlaDxC9V7TXwgb6OlBKyuRXnLpa8OjM6aXr
jCfd4qwOs1NGQKNPeDy1nWg3+FAeB/7ALDx5MtgdfHP0yKPhjndmE45npzq1i4uIzoI5x/HSDx6F
EKLdBz/UE2ETNKiMEWZFeXDHJzZ5rt5bKFOLSfV2kPb7KpmAZCBn8qRykBg9BUWNnoidYXTHIvaf
mABxEZvtd+N5RVROsj/bnry3xpfYtFKCuYQdB4PSBy/8CMxJHPAy3o+VBfmkxiCXGmxSrPJ+uW0s
zIuhT4rO6tBel+qHOrFl7waPNUU3G3dJq+M44UAeV77t1enH7jKujYGev9V12p2q2al2ouJErlyT
1HNOjnJInkgo0yKR5y+6x+esEnBN0usy4MZUTIzSf/WmzL8TfOdLR1vTKIobvvH64LU5FFJV7nwv
Cxh45j1TWUjhDkvtvKPmPe0OUzwBb8xNnt+z01yc0b/xCueJLgGkKguVooU84eXVuA1FD3l2JLrq
pKOD2eML0ee6lPR/+qk3bewEy7HJiMGLoT0agQRVQYMsQGR4qJrbdQkf0xTBzpzOOjPllVV8t0H8
vOOZZR5cviDbXqyNuUw/9iw0Z7a+gNtu/9IQSmq8wOjdGPXVFuZwQpQm25dawz5pIEx5MdDXofuK
fdoGOfug4o1A9Rr2rhuXinjwqyE1iyuNgaNpxV6kXilZeHxLVC5AuyKqPIf7DWbqxla9TVmMUoQE
/bWPGvN+TKQUBiuGbttEjU3qhQRvO9yWAzcBfC4epdSgkg9ke+DR58OrhEO9nqi+KjuUzyQ/ygBC
pooF++gCcGGjoriqukMQE1Gvssy7Akjpkv+MfpqvsWZsT3ggRd1k0/3Xsg9P42BflcvO7cKVHP9m
gt1ZpE3FSoXnXdfsszM5vDu2fec73psQyYsQYXsXBhV2MC4c5uXISvGoefODaaTvJovfDbvAL8cQ
NMgljK8u2DRqYsVDrj4VD6tINvKzskrwx9R/pAtiTZup73qy2612Zt6x47r2sJZ/GeS0bR5mOxHU
j5XGoyw9Gi1y0nITqXo39mIK56R99GT/4gMichy8dnN8R/+rBpDNTtn1SFh69bhskODxEA9Dvcvd
H0cxYDAjU+W2DBeL8oQIThlN6gKLsTOSMxgT2pZkQPgitm6bIKMvgYphjsHHSsiS1u4X/tgX1wZM
2uYcXRZEUVS7kc4ucqsSMHiX2QTFx3BrWe8et+ieEBpvaCwAdsfKhJmDOhTI+wm7U75a1ggwb8lp
OCmZwI73m+5RQqjUOVVY14if5l9Gkxa71shu5jj8HHt7vmoPNl4YynNH5QtdDN2hL5OtuwDvYIgL
PJ9ase47oJqDK/+J7X65s0qmChj39mmcTPdelkNkZ8xpFe611M29AySHj4kJ6xBwkkSX5DWKh8lR
U7wF5XzvBaBc47alLDypakzZ2tnQcspXGVfWbb6EYDC6f+2SIAoZ9W52xD3NNxdH23QB1j2FRiAF
bB189vawS+mYBc/xkw4pVzWnGAM6BJfYk1vjRxvoZDiDA6a2p85uLK+0mcRXomhBVZo5AsBL+5IQ
U0+OwcgZ90XQouc3S5RXc3Fj1Cwph3wVtunALtv2FGj/R8nm3ZxmtSMCfjTkOO1sc8FiHoz2cUJZ
JPM33CiCCxqRLw6912HkRU75yhQF4XhV+UQisDNehXqx3YbaLcd8mARoIHfNU3lcDz5DQdowQ9h+
94L1yYtkBhZXdUPOReJwTk3VtAc8+Gbxws3y5qw1s5Y70u2TluDi88dW4Sovhcmq3uHcFxtckYZE
VYVXf2voU9ZTcus25SnwYp6LzH5p1jW70Sa/4Q0BECcdHDNWpuuN4PI2rzJ6fZ0+fHCTmvddaR/Y
En+smhDdst+tH5AnhQug7ATVeGHhKvJl00/M4qZhcIyOsWkHU3eVFTmdmD6T3QwOvzQrcN2WQXJC
4teeTIiToqCHzksfXGcGd0X7U8X6eKmR/EDVI+RX/ZkTU8jcpehYaP3PuO4FYgYPU6HpeCZYW2W1
fJB28lLWXneyje+03Rkq6lRJ2GetTUmxg/ueexyUem07mR+QwRm9qLChvGnYYzkgi9LJJ1ptSxqi
sKhLXt9umNZ0Ca4XS+CdvWmdqMuwvzADGy6UsanmrZ4nHOv5pjQwyw7/btxGbj7807UyD5ZvHV3H
NPblyjSeuRxwQBzlMs+0fMNzTyn2YdlWnLzhIJbsZxDaP3aWf3A7SnJSW2GyWriXrML0jt0wnGIf
AoTOeRQ0i4cp09o1WciElF9UTY0BRaBDjh+Yd/BtPycZ6oXYhwNtiXMNcHZw7QubBITPIosqgRAl
TUIadVEeZ9xeSzz8mGn4aDae3pcNzV4U1ZycuHsb4gkhzKEzbnX00X9Ji2lcH3wKpwLDF5EVBrSI
+jcFPquNruTwNAgepk7tEDJwhg+4p8bjzA4tw+Hm+V911Yfvpo+JacjI/I9i4OxCEX1cSXFwy8Tf
2kJKxiTMrj6aWsb6JYnprKhEDGkjs+woLnMD/gdljn1tFofCuHhDHp8LJwvhrqzdSqjia6je8xb6
I4lzZLNFssakrIOqNJYDNQozFiW3UoeJr9gBfkc2KCBhQ+5oq4L+PDZZuQlk0xNlM+6hU2Z3HRmD
LHQXRrQGckp87NX8mqQu/RwV5YsVT9YUY+CuaufPsIdISuOEPGThL4NWSg+Sf4/kD2qUgpKs0YQ1
sqre54F13/NQPgRs0hGHwaAKdebjvqYFVS1ijB+CuXnNSkJleCIFsNfdgvtkE8RTik98wSDURYEF
dSIYnZ82QLvQgQsJquEsioUJcS1HTwRD3uGnpohD4pIDM7tb1soIPJOKb+VUFCbQtuwo8dAS1iqc
7eC1HG7axxEkTI8JJQkRODKL8h13crB9mFxThfxw0jCIWIjeubYVHKyu7s6uhXsD+d4OuB9V9ZV0
/Wutp3bPQQWHTY7gp5gz1z5rQ8M2d+NxqwYOqmMAUNDiL6bOnD9TEQ0WCg4QBA/OCNvvkxvjw58n
65ZvcDkq3eFTCJ8Fk98JxEo0+fGX34+nFtfsjo2x2E4mZ8g+sVn5lE3Ks5g8mhnwtwDB6svAVhBf
xo8CnRuhgCd7ezzYU20fpGdHYNQo6VlmDvuaKDciNtLvte+TCwb8YWcabn3f6ZvOMMJt79J1Yw4F
ZTFiafcJFRo3Q19D3ZXtbzPQozgUwPI5G+V+jS/UyQ9ttrw3PFv4zLyNl3sOBH2+NrvnnZGQYM/k
oyHsJco4zvEq5BlIOT3SZ3rANs15nyDvzq6KvUOX2Tg29XUAX75fzfLwpqyLXiYe6Rf8h8HRGw3C
ej4keGgCZPZmiY79WdgWsZ8BaZYHxIBq4t1myzBtB9pyLwl1aLk5PcV2EN6kmX5xFqF30niwjPRD
+86DX6sFETIFXNznwHoWPqPMqaxoce2twGhysKHjhZ37XdhiemgN7xl7n3MxFvVkguB3k1usbMDe
gdEC4FGs0I14HzCHRV2W8oodww0mrTXBWTWUT7qCR4LLwl7fzqNR3Qqa87B3dueRdoctJp10F7oO
Gln+KmXq7ph80wPF9SsJ0KFDzmUQdM30SFwCAnM67YaK06+f2JtpdudD0mbiYNl8lfRUXxL6U0Fj
9/d44jB8VZQQCbs4x6nyISfTIhf284esm6eQ3/lmynA6Kac/SQHJJn0rs0rvkmOz7fvMZi8w/DMt
dlJkJo5sKzPsfelz1mLBEO5Al61lUsSLZ7Rznd3YOvvOhk3ZdjP5Je+xQY3eddPXgiV2R5eiJmZa
X/puPE7juNzZhAdEKJiFXfnI+mfTl2AoqLHmFpNBxiU1gfNvvZ1vzMNuhnq1zyDYm1bFi8V31rkW
10Nnx+Qukyc9VM6FcHveFj5QLlKMsaRScj71M7bBsA67HVrA7ZKaVtSK5OzRsrJN6j4yvTY5Z2Bi
SmbazZR37+3Yv7iy3OvS5u6o8nEf9PLOTyg26GJ94pnaHvpsfItVah0bo/hikZuc0ZidjZNgs1QT
3Dxpk84UY/Y0+t4Zmy1pgJBOwMW/ZN37ONbDeXTVtyjz37F0uGPCkQPDDFuEop1t1v8L60bsytkt
d2Fp/paT/YjMSxWXa8+cpfy7esi/PFWN+6ojJHgoXfSkJengaRITkEm6bLsJJWNxc3UWY/Hc5ChC
Tdl0kVWg8+fSiKNsGbkFsFWZWXlooVld/E5TZENlFYOTOAKFuM9Twr+rbOVR7LK3EyF2+TwImo/w
JQEYPFju5B9SAajfZiZ03XG5mtV4dAJB52iIFh4rpCYOoKx7zDGPZOs3h3jWK7MToadrx4NUS3Oy
B/sNW92I/tOZO8v5zlRmHJ3sSfuQq/18fsHe99O68HA6gWcJrnOUDSSbPfsx8CbA1Rb5+4XqQD0s
2D91qG+1/Jd3t07PFzviZKEOj+9IZDYqtVPTazJ9zUt/O7BZA8RCp/RgMP7VmGo7n5enitfXcKmP
A8vdjbSGhxh7BONzEImcOiVE4bYW5sX0609bllRmly4mXus6KvFfn5YFrofizhu7taMDyDxqHKB3
ouFaINexibPS7GOG8drjQuRMqSTn27RH+PI5dKRFV6MGxXukt4EuBzaaIqshBpbXCQZ1nZFwnehD
VDH7NbE2qvJKeKdjI72KCsOHNZYMFNyfQc5Zb9q1IOp5cGAgG6Xxqx37RaWGvef8fbQ8GqiClgWv
ZXOScPjVsddcOUPGGIm5RrisP9JYHpOVBA5lq29OuY2413UGLVTtKsxSMqPRhoKhvDEt/TmarXke
g/oTMcbclB1qcW1p+ZDWt1jqnqn8cqCM5B+2QwcT09WXEnC60X+5C/rxZawN7yZYaanlPs/jYVfP
Y4B6vFzCfrDxnaSvKI02kSpC/3EG+k0izx+IpvyX6u5+YQ3bWXNxgVpu0adKP4RXUvJndurVoIPB
pNx8Oxmq3nku3F5ZOUT+7Ud8VhQKj8nnZE6Q/OvE3bS8X7e1NBTbPRNBG3BQV5qUn6t43xcOW0xd
flB3dWePOBI0JxdFu0cSE/XJfa7Frrbu87EuMWVSK6ud/goB+W40mm8XUz7nOKbIQOARrPTPFJsy
aiteoZqV1mvqD/ldt6lZxiS2tA+xCCn6nXMKHUWto1Govewhk0ulKMfDO4ZT5an0K703JueVjJ2G
CDfNvHa2IyUCBw46iCTj9Crp5TMoyQZq7qiN1kiAU1k9JQa3qbLma22dW0Lr0yKGvatsvHye89Mv
S0J/X/kQxLiGpJNFswyXSDl2QXAbhY7QMs/QlkOgJatxJ+uaQK+ZvSonu+iiVEdhZwx8uWHxjFvV
7kJl90EGyM3HkQQeK7nEUtwO/mjyqY2K87ws0Hy6lFU9VZMBQR86y+PPNI8VVADuXzc2svO8eI9T
kxv7iiKXvWqb2z63lkebKiBJsJsLPn8oKIsZfHS4Ub9oNbZPrefvGz2+k2RobvCUvngyGmYrvs51
fK3k/JQ0eIu8Ln5ivcHBz/7MZvT3gvCuoz67nup5HVu0Xb8py+Qwb3ONpxmnAfrQaBTR88bP6Bxu
FMHvQRV5ZK74wJTTLs9r/dvFVmTauXMz4s4Ws/ywQo123vMTq5zAPKWEP7WEuDrlfFIh4cNdIdka
UG9W3lhlXPzvBz5iUEpZskt0vBzGKvlugnyd+dIfpw7Lg5uloPNsoBkwzLE6MCNDVC5wrHOcY5U5
CXlcWpokjKI6FA5nfqyAxDe/pIN3DwaQQMXc+LF579mwJevG/sjH3xkRAEKVaV37UfMy9UFDYTb+
mh31X1Zx4AEAe5b1j04oubQmhM/S9d7ykAN3YZHIdjg+qNL5qFMHXkATn6yONZOo4UBIdNhWMwUW
+QGak3UITJhi2BvFFcvGLpvc9GhjtnAXOkSxtY7bgBIYqUBCjBTmbBJ6kVSCBJyofO+Mc48OPJnH
tmSUWqwkMnEFbCDYcSNCZHZ5z+GnMSK4UXbAuRhTdgDNwYnaZVjLZ53fgW1DaDlfM0fLzWJSfjVZ
5d2IRsq6QjHjL7BYWxOpCzMQRy4n3aJUodKTM5cS8mYwC0zo9YvjJC+uwUMt715J8tEmZqtxY6rq
OTYWXviGw2mPdmCglhaHe5ojfDP/HWiEOVPn98nJ7iVY/IySWJfyZtU/9mHQHSRCdgabfuvMFMFb
LsKQ+tSuIjbBE12U8/Ok8SjZv6kYfvjMLZoVkMPzLOk+WrzM9hzTOtr0kp5IqK9zTl+DWwMloENl
JEy1tAdWSuTr+iDZ8Rv9oImax4YIX0MeVzJbj9tYtGzjv3zGgzO0Z5I7I8+BdaXg9RJarv0etIjM
wuZcPHZ6p2YuPJNDmIkamIrR3fseMxKPytKvo6Jzr45gLHBLeIML4tCeM+5HrIdL0QwfWZ3MO9yB
SCCCls545nzNePcHTAv27H950xjnvp/0jiRiE9HIw6uD4thoMtybIqcRVXd2FtE1H7kBIonSnKzC
FIBMqMpzYM2vY5Bmu6RozuhpkHwqTBwdlZ4b39v3sfaukuXWBaknUpi1dvD9ccrB8TKn9qohuaR4
5JcUN7VP3dKh6xe5VRbPGpGWzxldF2nQQbhZpxYTYoM513dWLAhkgRpfOMRvTeZdex45rebwt0IF
abagJwpw53AyJFd93/BCMjJEgtDxEMJY5G79qbm11j54ZqJ5O9jptSDns3PUl+2E7uqgg0tRWEWU
UJeM1VFzErLSx86zD2x2473qSC4MjIyZuZZgB7TE0Vu3LeyCzb94bdOJbDY+b8fB2Gwq68Teg9zE
ko4AaJ5q6TZbEZQniow3A4MiwTuKRcTviCc+pAOY0wUp7epkVd6TnTZwhBSVBAPDBz3eIE+Var86
jvg6extMOe26QEu2uFyICY8TUzGcqgA7hzFpKruwxKUuL4CQY3oML7GNqbyLBfq8HzCXjg3K+rRY
JdlaUBm4LOAI+S6/HE8DNmnATtjLbYcqQxYYUv6PASe2XjsPKCM47Tzw6M34WmGfbERcPMqmPE5i
GHeGhE2t2+A0IwBwkKebnTYDNoOI12P50S5clXlsvyfCqc7hqg2uMoonNcmOqYMlkgcOG1LiV61t
Iug1VxBxRCJIbkYBVFQOu13kW6y5+dxPAQzeyG1Vtk1pAVC9gDZF3esop57fO3WoDU1K7AlRCIuS
eoCEF1LD/8n3+QwIkAANtMSjMVKtJHnHBvNt7SVYg0yE8gFnS5YvHuPz/F3F5XwMq7Hdug3b/N59
xXiBZ9MfiyviTb6VTsNNVnXNdmAxVw3o5JNHvWwo6u/cWbBuB+ZJTfqQu3hax4wvP1i3RjgE6is+
8qhzdMfPLmpUOzOhCQkJ3ajEwxhmr9PqT3aJldlGQwjugDvqIUzc+MErHTbZ5XL1qJTsZ2PbmKK5
eAK2Zlx3/5UhPZmCPxLTAw17FWwj6qSRhEPjMyFaceiUxwoqpGWtr5CeVbZcRBI/mjYUaotKwll3
BvO/TxVxEPNyEDQGVS3N5/Br98r0z+w1AYclzmYJC7gkmna6FA1NJgFm5qUGRFh9zd4Q7mK4DByE
zJ4cLBhgI0bXJHJSYXWnkvU8CuZkbeWSrGXBXabs4GaMW3YXPleRkP8w4FwsL/GiZZnCTa6Uf2z0
suW6AfI09j2nOtoA8+ah7VJ6+mpG7WSwPzy7RA99DEbD2DPiiD1PuY1U3u840pM6z+2yXy1wgQ6e
eR83J2JSG+l0Dmu6UF4Wngg0+9G0nYiZfq7ioLT+5ShXAsHlquV0Yhj9TI2lvlS15e06pXeu5Ayi
lOh3Fe/ggVTUmU7027Bvu32h6n9O510dJ1hu5USXaxJCikWDPFV5CrzAgMLLYAJ7Ft0jGZzHMaUS
kEVQsccZMACuvnRuqmGrVzuvdtwz2UVuhbmId8E0H101fZljhRGzbRo8TN4dkiPzJppBVMHR2bHP
Xqi5oPWoqJw9YzDeiYH73Mud4/Jc1ubHRCLoiSYzeGnFVxqW1Z3y5K0svudyukeqAF7mISGBoyAk
NUO/DBB1Mnc+N0Tc953woS8n6VsuF4yb9fvUsAYlvavZo7ToG7b3Hws1geCR3rlijg/eQAVaKK1n
Iw+vRV5dLSducXCaRoSvGUJRe83yTF7cCq0U8OqLmiBx6mLeUrD1O2Z9tccaQpkiBKylf08pNuZe
wk+t5EddsOnpeUYvHpdwVnJIDwlaJ9xLx251NXqLg2EBsXqkDd3u9L8+MAHvDiv/puYcELeQiAgx
2JXAjaPWjgoCXEkimmPlLP8oozRvdNhGumRlZVI31aJIBkR23AR5BsfefjLLLW+gjONzQoKg/HXr
0N/i5IIL3AxRvFh7URshB+LkH8lZnOUlDHSE0TYz1Y6UlwRnMYHC3SfYU4OURYPl9+ZBZAQG4uDM
4m1fruZ9zaJjSKcHq4HFBcwW40gS+meneZQxAe/hUPiY0PBefISFMjbB0rlkF82oVjjTYd+uTuD8
JmeiCjxwVvN/ZYH+a49PZiJZCHM5z53kUGU6yUNBoUay3JVGrg9IcTcmxpeNFRptlGGI3Vf9YxvU
GvUPIpMVQxqaunhPaIKKb6s+NpbYk0nxji6VwCxo3MipTAQAR+/E+u72xkrdBCan/dkzdk1OkB4q
foufcAJPpSuj2tmGX0Tp7NMNi+aF8DEt6ssX1hqQHZpdqMm1MHAeSMFNEMJcnZ2zcrhwvfH1qAUQ
29k3zP7SCfPFQmYUNbcEW8AUFoHt3pBkewk9JiMeIfswbBZkDfRmqRp6b9R1kjZ2dsaHFhEKC3B6
reI0jBJO7bndImPMd9TnZntjDZEg6MOGoqjhaCjrg4JcK6Mk3IESzsweYjgKmorCHMVhpWfKKmdD
3SZojufZbB9BmxwUSVIeeDK8zM1wb1kUtncOMFxD+e+M0x3uk5uuILPhlUVz41ltQJebxDal1a3R
juKcuC7JbG+4tmTf9n5+bxv3lkjHS2Giszl9cHSYnTZLS6HrnAQmETfsjWJuNf+PINyXVl/fN+aE
VUumyT0hX9i6DXzEASAt5WkATDRTU4orDmtSKWjXY2s+Lxr0oo17U9CP23eyv6sLxburZPeJghd2
ZPaHJvcuvuEYCDEGByDMvU7ne8fAqZJNLXx14PCEy9LHylmx7Ed0+ffnC7VqHl1WbrgHU1f4UtKQ
pjYD4B4OcRb4SHp/P43psLjgAg42f/nuVbvqTFAzOWW0zdKTqMuwPuNVe8aehEJct6ee8BSiILQH
PkUmsyzfEarKeT6Hyb9GBuvkor5mKpJdIziYzLkPvLf6BzzYNiJbyvuyAm3/90E4YkJyXbACYn1d
mCCyrsDW7I3ztchocsYgdZI4Xp/7mpjd0rqbWRgea3VilkkK3SDFyvucTrDO5sV8VKp+DOmOuLMN
OJDrL2oJUMJS9uombvKAN0dBLJPKwX8q/MTNzOA5N/3hjzrA3JxFaU/GN+U/scj/MDWznulC51U2
icTraBO5zuER/X1jXtbMZ9gZ92Ke9M2fJTVNKN5kSkyuExYIcDtOsifrWG20NSB84/O9863OvSPO
LilsQOnfEI7G6Wjhp1R2Dq2zE99FPmQprdeD+89jZF6lXCYdpnmSxYTLEEtH+gJDn6xYh6Us2P9l
fP9+qBdEnnRwDtYo7xd2KU9zeOhnls5TXhtHL6hOJrigx4Yl8BakDDtMg1iwV/vXv/9+LLEIhI7/
ImYyiwk+JMcoDz4zjkJi34Ut6SPKbkHKNTQ0tTRx/v1plVjiAwZNfhl7JnyoVf5MmFPuyrTAZPpH
FzIVQcwYJf2IrEtnSFuKKEf+OjJP/dYNM0Qd413Dk6MPiQGBJqG+7mZS5T/KmSdCrGFPwo4gTuET
8uPmcXiBgaEfZUf7rfvu9qZ5EjMmKmwg4b++Psk1Zjfm7OjW9EIFhGlXjEnMgJQAdFint7byNebp
4mqZ/Ry5hB8ubuMDw9NzvM0Gno8TfjhDNeJnLh2Sbui7o5f+0xVvpZKgcGRZ9e9SL8mlXXONBHDg
RtA5j0c0na9zCRyqb7NbXIq4T9OpOHpLWTxOLoTB3Iov5eI/WX8hyr7q7mr+rpe4cpu4Nh/wYW19
U8ivMUYjxq2QPtTW7GCz4qvLPdYtczYsb3POxFdN91Tet8+65pNt2zm5FvUbsvB0nVa4SmnXMTbY
8X6e/HfTcTnBjHNLneH/GCK9Vd20sdb3eceYLZeE0E2lL8Td+wfpMizq1W5tpd6IVa/BWUvn2d6t
MVvx6PEu1fJj8M93mrQkAV2uLiwcTz4kgChNw+bFbpoopi/63rZBISZmxQtpUD6lX/kacSeniseO
NbbbBkfDSLDMrptue03GqGnS920NJygmVw9qwOHwi53KS3MwgrkCqp7mwAV4+2YX7GryxmazsKVV
xlhLYz9Rm6qzTp0ZTFL7XFtyvXoz98SqxL2Vcbfw7vLvDQFFEDxMedG93MY14o3WKfbHPncJhk0W
kqkyUcPf5ThzfszH93JFMEw4EzeZLqZ9WfY3LTm4c+HHzm0ThuXetQICuG4qt24S5mdRMxIPPIDv
HfbFawb670PFmrBr23zhD+hj+STX8BdLlBT9YKvC0dNwAx4DPakjTtyKY/LqFHQrfdOjVaVrGDgB
YGo5/t20hnV1Gqf72CHtPPmGvTPLlIP2+pXEaU9gvUCV5+eRDWFxe2sYKRRge+Sv8siavfZakxTf
jzJmk6ync+MKaxNQIfyPwS6kg2SqH41c+vu6x5f3///rxDS/wB34d3Jk7cHhuaR0M/3Ean4qiL1n
M1XhLirkbm5o4OX42dzyD/ZF2F04pvaP3ZrSqDMEm6o+ZaZ4adJhD6epfZcuDvvy741ZVTgjhmV9
bqTQ1u2V4Uqr+PpAJFAJ+qIu914PXr9tOf7MSnFIbgI0KwKe05xERRMLUly7rlLmzd/LtsncbzGm
CpJHPt0M6w+jSQZqcoR1zPs7ViM3vKTX5/v/+6EK3n27Me/aqXmc0BKYl/hXrhd/t5Nbnv/+bnFy
CqynadyPR04E+s2JA0namg4Gv+UiENp1Ho2633WDVB/1wIyLmdC5Jk2V3eBh4F8oBA2BaY2552Ww
sCAEs34T9sVTaXiq/TGmL6XK38oRQiuAN04WkpJjsGDAlEr1reLAec/87kaZb3MXZ78QbfBxWEjU
/6MG9Y1oTmn8m5gpYQuPBAAcqhfDoN8cK8o7Gq/yO1I13ZzsLYCctovV8I8hM2AQ2Fgo647XjTf2
GmgW2nopqsq5ygy2NQ/aOA7LC6bfN1/mJu2nfng3tzG/iTq5z/tWPNpgLKbC3Skn5aU/dfUVU9mD
NbRG5DoJfzirp3jYij8mIiBnApAUG5fJsvtDJ6hkup/XkFueU6yrDT99rnX4qIM6vNWdlT2PGa0a
vp+Ly9+/dNY8nOCNPsz/x9mZLTeOZNn2V9ryuVHt7pjNuuqBFGdKoqaIkF5gCoWEeZ7x9b0ApXVl
RHVn3ttmabRQUgNBAo7j5+y9dkmpPrFwN6YWnQgJTK/zIS7oveHqn+q+2mmdGDeFJ1HU2n13bJJq
2PVRH9/VBYtxbdDRHbnTHaLRvB9qSoVV1EMA8P0Zr5LskIhkSGJoEYRldxtWWOU1id5gtu9M5HB/
3vBLp3NRtjOswuinNbyUQRe4ouX288PBL0VKoOSzJs4JAm9GZLPMEdNk7VNE0xGV26CdhgDHCtrf
+uwbU3UOiaydF2nNz4a9FtlkCMeuOGhUIauUC2VPEA1BjKM7HehTsHFoGTHacRl+B2dAJrXrnktM
g2DlKucgRFxu+t6GjoLtfOOTJA73+mOpcFLua2xf4T6pvgFJncj49Hl/z2N7vORO8aUzTJf+LatR
YGAMRPBRbvRI3hdFmN84KjLuI2avk1UUa1cYI2Wpr2jWtAfLrZjWNLqHl2G06T2O3oGTslq3rpes
QwwmVwyPjwJF1W3j5czF50NmluTcfb4ERIUwdLWu2Ou2X3wdEQfOYjuwLnVRHLWoRzCIyvVoBcYX
T/OSnQyZO6IN8PcuXCHyRK29W1fRnlssjSdgRryX8w85pbxkIFPYoud3loYRLY09hCUs//iI0VJV
6ZsBjaCp2/zRJ3QJCaBFD8jiKwr4tYYz/jHr2VtpZOFZaVGfIysrb3G9sWfgcmAtGb/h8c4/bws2
rqq209isYXff0i2Q5yK3rnolqvPCjWnN4nekT7bcAHUViZXR++k66VExM+FnfGOWdPaKW4RXxlvN
SIDLatPNJsKYiZDe6MYdsfJgC1LzgMznJkqCYr1gZGQXGReCuVG9ovRD6/4BUISrg3/0ZrDDNQ2m
ojJvl5ciabIXuw7fGsuqp22CFmMu7STUZ7UYn9uA2W1as0qXnvng9k+QDnZTEgWvfpJ3ZEpK+pOh
5W5jwTwFfs1ugRe2XZhu21i/LHhMG7w35Ed5LjFgk94UzXb537cs2GfA8SLtPNv2YB+i3EX2P6/6
ZkCtXPpwnVEi4aUMQfHMm6waheDGrCknl31b0SkF55ph/IJgQUzlA5MOYfpb7h7zQ/hBvg3yDN/b
DiklLRo/fY8LGWX7bD7rvN44RH2HH8q2kB+WzbDpCCC56hbugIySQx+zUqA5A1JtuERvS0pka/Ya
QxpgoFEO32uBqCWL1TprG6jYhA7lj5//1HCG0H+prmReml90h8RoNwrNPQoH80vnBMxdVfaS1XZ8
zkBYsRq1+arNLJ2gISe6NzEsnbywfBsMvE/OXL6PFToWMTZkCOSO/TDWjXtVVR8QVLGkqoSHQjEm
DAxWPNX2DHE6tLQY/bZOakQHzfMeTYhDtxVrTzkzsJCj8q0dfZe8Fy4BNTMT0y0o0RGDzCVbZJvG
lrj6DXItKp3eQ0m0bAkKYggPMrzRpgaJaT/IewJn6KTG5feiHDXG8HA5TAHvrOKWs6yVy6rJ6llk
rWIkfAKjlq/ZCMJp7CkEnZzGwfKqEhmcEPX6V01htnvThpXUa7oL60rthfQ/OtrG22RMGa7Om/mR
gNlgIOYSOc9udK1zWDThY9qcqeiLb42RUv9UVvgIEMT+XHcMToD5J5vZ6hFOfr11ctdYc9na28qp
s2OhEUwJZ/TBAIdSNmpV20H1hivzLAWz8hAj923vOR+YzhSNOOsji73pUlvd1yk0INUPAa0Bz/Ae
c4C8XWDtJoQsa5TR7W3eaPsBjN5+GpiEMjvC6ZmExo3y2ZClgYdUuwUlNxfwWlOjQJoXSl843C3M
5opLd7rx1cQgkZWstzm7uwDseElRNVqYns2Ajm+WWYcOgczZcIcXHzTlyTYn58QaCazbZOaVsMY+
FKxn5Lv3j7Vik+okxheWrehHmLR3Rpo6aEP8I5O18aqgq78fC2LMHU5bEnEYnQ15a18td/t5yE2b
bTwvr3lsHjJnKC6yKulNS+qCIgrqs64N0WFqxGG5mZmzfboyBJfxposJS/rn/x1L/1mDWXQdhG7P
G2I7m9Cv7nPZKz5lxz2aSX9nJGpfzlbzslB3da9hArC6Y6jwgjvTGWQJaREzvmb0xglQBBVUwvbP
nOEiEI6IqF1OYYiL97ItoiMXDLqoqaVG18Noa4quuvvnE3HimXuIsbQly+DizS2FMfE+kIuZWwzX
b7RX9W3V52Zy08jQvzZx6q7t1HGObClfO+Q2jMZZuzQ9tjdh4aH2m6uKIHOOVgh2oZf2nZ5FD/jh
GngzvjObxVhOaiu4ylpYAdT7Iw3krgJ/nxyCoc7PGKC969ZFXlQ6cXFpfEayiptGsx4KEqlwf35D
W6l/jbFsr029/JgQIBwStIHct3yHnRwQj8jJv6auxvTX87XDFGGN5P7o70yjMq6LrKPMYZqBJUFe
G4UXIJcbtiIfxr1WWsFmZrXdBlV6W5C5cg2axN22QXxKrWmPF4seUEVrEM4PSqYZigxth4yTfGJj
DeqKqUqU70VZPlnxGNGEoyOiyejIGwONosXLuvyv0WufTOg0azOVJRh1dsi1G76UXbZL0uRry4jz
RqvNl9iiL1hErPuZfEAb2D+ZHYC4vFVQ+paFhJb1TdrQFRa5aT3GkbgOA4nnMjMjYLV9evh3Sljl
9wMSTEs+ON59MDBzurHM75NDs2YdI7mD4I5htqy4+Vxi78Z1nqT2ZBPnon+pjUcUKqtKWSsb570B
6d2l5lG6dsV6mxT362Mm9+C8dRArza7J9k5z1dbkq2ovY31Xt3dzo/ffhQoym1YT8Xm1cZubuNy1
5CgFrpDC8L8MhIAVdLRLKq4BH2MIfxTxdvkBZSicwgPCmj3N7hfhzoLZytiX9QhssySPTafN0Yc9
04P6C1RY5qAB5kHE6Ze6MR7QbW5wZ3HnidRDP7jfC2Vtshyu0JQX2jr2zUtdNGcFSIQePq/CiPYJ
XlE/70Dj2Wa6YnL5hkLpqR45SLcBY+dk5kG3oxm0Y6DXjXty2Ij5EtzyI696YFMJ+4ipMe7oxs0f
axwX4Mhi/CMNTZdxo2HVRu7cezGu9kBHplWdpcNks9SZYE3TyjdSufElonaUm5ouBGNrPj54v/us
+gvqsT7HKP8R3gogy3YNKV3TIS1P2b+wZtGfGF0T5RUSGgZbpBtQSlMJD3l30m2rOyF/ukeHqjNQ
9bunAeJTMoGZaWMyqeMMV4ZNX2ZV2jrQMjZP6JmY7XONDge3Mdydo5k4DBEtHOn6/OgZ/DxQeFkH
rfPCbVAL87mywes4lbYCmIDbiYjjv+J6/+shwj8lu1oYrqmUdH5Bzvcs0UMaO3yg8/59GgxBFooG
oRqzMSqDPGvWy55ds+sS6SVaY1N40em3fwL6L5/v6B9TCeWvdHHpugamJ8sx+TM2It6fKbkBY2zW
H4a5QQUyoGXdY15IzNGCHv0kNy21EOYrtdJA5BOggj/bZC4ZkNn+Y8J7BUgwzP4C4Psv3Ov5hVkW
laChu4D3l+f/AH2GQ6e0jOUNZW0KOSyV53zuv+COJUvJDx9ymby1kpmAloXYYKuIXhWq+Vl5gLrW
xhz65++UZcwU8T+ek0oow+LqcvDh8Knpv56TQZ5Ztccyhg7TIRN0t4BsYyBZY1NcMQ/qYU619c6n
v/rcOMWbcO3uocaGfUAalm0ZaKe5T4dOcBNsVJIctaDGPuhSdU0D2lITzAa9FXntlh0pH2ZbIdBG
CzcJ90uQJdCBmR75Wj1dgKm+h7UVH8vBeVhK9Sall7+w9K2XZeeyVPef/XFTY2mi2YSFRlo3EbGD
++XKWBo9cBTrFYPaeeodEPoxU6o/CaohLZZdGGrVnd24z7y390kD3z2XXn/raicnaziUMDQecRrf
LvwQ5rTJnXK+EUG13PKBxxBgohXy0e/pFyRN3x+EB+9/kOZ32rfMYObeZZgREFJM9cHLQKF4ToeS
pNyKuVZT80OuxnotFrq/0QX6AS0mGed1hGFxaCDhVwN856rGc9SG+DZRGg5vRvZR63bz3kNZWIG1
ZPjupuEJj19z22GlW1ls+sEs5ocxMtOvvOkGTr0wFs39cihwQBlqeOpoKdYLaRIbFAb4WkLdLE5O
4zJP6zwikepmy5g4P2Qa9wZILuW9SIgVqTvTgpZrA8MyJFPMIXouJ614b8jlxmvLcHDEWGdEKt8M
Tp9eV251byXl+GqM9DPjsHW/egPDdL9Kh8ce4Q1dx6y5I1NXHzx9r5MDsNH9avzmjyzwjEvirZiQ
ebHFz+5G/Fws1/r4Ip2MDrz5w9ench/Ewnyoub4VTeCtNrYMHeaipLWRkOV2f9ZHt7k2audELGF5
sv37NtWGi90kw9y/aj5puk1DuiyXHPwoma/duee50COhj36eNgxDt3LmrcxA/XNpoTcR1oAmOnBf
4jw81qZ8cwtZcLnOnLe8T1cTnIMjXiJuu3x4B4PWTTaXOcIa+4NRRTeZWVd3IaPAykV8pY+mcYVe
nFMl0LeuaqhwcqdSeMartxLDzlPHnOHmv79qUgx0Ew01qJ6ue0F3oBNMM9hfnLrlwiBhk6Ejhcn8
R8QsLI36vOFEHe/iWvSbPsnfLTQjcItCUqoG/X7Zd/elHx7Z+1VnC948AkYGypVIDAT59KDUlF2F
DBV3nt4hughEfwjKCWhsa05sCFFGfi6uE32njS2oHXUsRqNDCBE0qjPyaOrYoE+4AJlEc32i1jMn
kzrQ676aBbiP2KguXsTssI/Uj1QJ5yHAO7gvGoM9u+/ulmZw2nncvVz5o4zMR2+G3fgRDyIPv0IF
BE2DRWGUo7j3tA6IlWzBk8jKRzxShOcpTq6ZDwyXqgewgIgFfrtkpuPoTX2ys2YEYWGr+hR685wx
no4LtG8y7N8RzHZptzfofNx1HpQOR0IorIqd01LCEthV6YV5zt2+PQhNXDeRk14AXqeECWAZk8Cg
tvQyfVh9U71uRdLcB37drTULSdNk9HdD6+fXy0M9k3f9hgt4chN1EFYaPljZOk2t7mEYI2L4DNRz
0oY1r6Xo33R6qzsGQB9pa2N0phQ9SGdrykgySteMB2eCbrXclpEbiUM/ODurY5QntKjeLq8+nQQ+
hzzdL19lzk3sueuIV0+5cYgQLuwAOg9fHOUdwUEQSzT31KfeA9JYwa2aPE8/dnafAHJNCP20bhJ9
oL+nCbmtTIgOSxGfAohoWodqbq5jMCajAIAgdAkappR4tHefewHH0XYunzajfMRhukh34DxO4YI/
DRziuCLjaBm42Cq3ifbFiE5UI8kEeszEsgUtItOra2S/FSZIHP4DKR1X7miNO26O4CSN+MbAurjW
ffMVkqp6ivBO34yT/TrhSDlVAoPCqCL7WnGNXOsSPokSMDTGEbpDwhjzZFZQEKOBnnDiFbTTjSrb
N2Zco3fAs69qvzgHsUl6XNaO+yQZQFhj+EfyQJuC8zq6z3IbtI2TgJFc9udp0H8JE127RI0+4Ryj
fips1rSpanEADkNGU93fxebAlVA2GAcxm26gS+kPQupHELjlrrTNDOuhfhrbfHwhmRlCwNDSxBzE
Bi88qOkufqWf4mzYk2u7pIi/mL2nNk7swjZEtrwrffSy2aSpE3tUEEU0jJiuy32oSrWvsfsaGHLP
MHNIS+Qeu/WLwrnT2QATB9u/6XRVwCfJZgNbDnl1grbMA65wp2Q/bbskLc8uJJLP6TWalvjKZcYF
6Tl508YKP3M+0Iqd/2gN3+IKt5U4u0X7TVk9SAsTxEsT6d3XTnzDoXTz2YLHXOlwFr0nw+PYdY8o
V5tXLZpukCxmxSTWosyqzULEoolBko4RZvVzM44UI7Nso7LrnZnR0zALEraTabDWOmrXb1ar34/7
qBy8e1WkxbrwAT3ux9K6XV5Vy3HTxSeOzU/ibeVr1ZniNj8hb+GQe/FmG4lzrPXePdFvvMrx7m+d
tmtPXQie0u6Y6Hqk8NVWNVvOiJzmHjCBQPUf0X/jIE3vjFHvdjndtLXjerMoNcB31+1bMwy/p2OP
nb9Wd+OyEUZ0jcZpHkmqpGt2adm36GGevdgMvwq9PoxobYm1l/KkGfQyewIx8H4wvEwjozvKHOCS
KPvXiaUQFgGeQYUdKVlP4OPqEV1aKRFSzGNqIwsOiQO+igHgXizgQ528qHVTgdWSbnmVxr3xkXTx
daMm7vPklsxqSLwz+IHWsAyR38yt2RqYySFUgi0ol0P6CRPHseiy2edQOnyYV6GP0AOZKRNOQVs8
aLMnjWIVvtMQ3I6JU2FdMxgizzP6CXMwo8tzz4U5W11xuVpjjG3X/TokcfdMmy+gv2MHj2rmo+n5
8GSKHlfKTLDMcQreldZO0z58KRCdZxSkpK7YzBr19jiJvN/LJiw+589R8gWOI3qImWUIUBIIbiaz
Y7MQ09M0vyrNMbggZUBJV836fNa7QzfTaDN56kFJrKf5nUzzAW9HmwB7mxeTdn5prdvsLJl81XDr
HVsTBElAK6iytfxRmUS9zskQKTi/ZewhdXqb1mQBaCM4AZVk1wPnnYfhse3ruxiUxNYQ8fMsTthS
pTEAq0B1LfDyouXMEm35F4HUSIp/2UxIXQrTspVhGuwCpfFLSlbYq3CIGbWvkip2DyRs7vpGry4A
C4GYhh6cgNF+9FKVPdRa7p8RRuKlyIp3JErqbn5uYEb0gCVHgwSaB1e+jhecJQ65etWUF4qXq8/t
SY4+leX5bHeTfRVIb9qmCMK0sHPuWrNyNq6Wf/PcPNtrVvQCXqd+7Bx7N8XDyUvE8OQKhIfRuRoc
NKj26O6NlhuopbAmea4wj6VtZw8po3xvTOx97SmyHRSrZmfGxHuL8nn5CGLLHzjjr7XUo5vm+xye
EctD12YQnczr5YpJ0Fl3Qg+uAXKLz954NadKZBNonFqiCClqRo0YD7nYihzVl0JVvTS+6YI8OlqG
vEygT3bnnqEQJb1OjD1LNU8/cbqNvII2jqVwwEQulp0SQuDMhLfVeDZibsOMwsV2Gmt740dDtY/M
gU50H/jXPhMGZlRMywV//KAM2DvA4FulaBn0jn9dqHtXNvp1KwiXwjJbbFmOaL3rngFGg/ZdaxnR
TdeFkApCQji6WWsyzA/mxNnvxPVjo+xuNXkWItAFOi0NrTg2lab2hgbyagKscCpG9U0D/HNSaaCd
MBSJbQnEGAVI5d4uD+U0sCP2gEss5ODIHa4GVCHvuQmZj31A7L/kqoGJ6QqH5qFXrVCR9cDu4PB1
pZN9UVXLGMwXB0eRpqRMpV8HnkdMQNGQRGC8552OmdZBFpRNjX/O0UZHItdOfpEgWZ3/lbNZi7M2
v2ui57p308dazYPBbg5rQlUZrN3Qru6y0SbgN6/pOJmwOhgbfvMdBqZWVk13DYIuPvISV1KRqWMT
ujpgQtVv7QZbrIZCdpkUO4xFiTNBk0agTJIbKdvSak9pdVBT2T0bBglwugs6whd1eYrarjiX4fh9
oaamWblJYu16uRAc0/Hva38f5HkM7jiZdgOnMHoC5+r3bacNsUrzbUg7Wm8yBJBP2C3IKcAUh/DE
AYMVwfPxvcvERwjTPw7741LzxT0JbQ7axE0NAmpRDFqZQ3NdoLGF8hsfVOVUewA/05rgPxKi5v3x
8qNL1ac5bPeAqlqHMrKtk2YVX0K3i85tYVrbvPRg6ojpmx9U07ECw7dDSEXbW4T+cSrNdqO7PtES
pf1cYIE9WZhK5kEMjDHmOIEeb4cqss7wuuC2GObD8rdFY1nnVHV0gCvgaVpSE5GawxFBVDttvXh4
Xyrj2PGtNWqIZl07WfWEroZwWbPGwzH/1CIgivTcOvZu887IsL+i653jJ0NklueaQKraePtlIwUC
CiXaZBsPHRV8Sv2zM0wrRlmAwKtSABIMRM9rmYasKLKGOVoFx0Zv08cYX8jDEN76CIdI++zM03IE
ftuSldRul9yZVKOrHlrCvszNQWwH+LoydkLEJchho6v2LeJuh2i2qndLFE9RTqc2M6vzpHABtQYN
Ht9PnINnjEhyJGQHLbjTbRIzkKN/93PT+OoW4zO7wYNRV+OlpTFxZq/fXXXcgRATBZsyn/qjE0w3
rieSmynP6J16EHvCUET3fjNs49bN97XWT3s9HbyT27CR8958JkiHIizs28ki3LQArgfK5AXDAuRE
iXer66PhljEbzlEIO94wOFvb74Mzk3Z2uINJJ8GX/fPyr3oums2x+ybDQyLs6XqRTxnIoH7ft6Pg
tPaE18hNYCM4hgfXPdq+CzRLj58KEXb3XH3PtjmO21I1M1ZO+tvIhr5pmA7TBTOwkLR33qmaH2yZ
j/SWKas908Lf0YCAgll0EfrwnRHDjFBgoxUM3sboDPfAZWOiBZHmSS+APTdLGyr2j+zptKNtqmw3
gindaEkbr4tocK/1EMVCDV9yhxoGLGZBZymMP6ALFkc/whcGQyFknwuoO/ab+1jrvghh00KPenX0
Y0yJ4Mr9ezohPvAIvfoCL+e7V7OUNxVAAZPAkE5HwhtAcka6XwUPUrM3YhiOiLK6R2uora15rCbT
PIGJlOwwabeE2u3Q9jde3l4q9NpnNsfBzqaxi0V5Gk45A9PPWVjAzO287PFcyycK2KfKDO3+UifG
hl1ofaMEwwO/Q1/XNQ4EpDZ+jlPtZh60G5Ge3QryF3eFpt8s07OAO+qVPdrIDJPRPRuMrgXIloJY
pSvX65C9zhsFrx8Y/Ul9uHJTlxjfIxdEewnppl0mixIPRsue2CCXygpBXomO/ViEjEQbxzv6Nv6R
ws21q8SHWTNGeb9rHQJrmmIf2GAJYkTnywOasNlOwUQixyq+g1g/7HW3CM5SL+K1HeWnyRmi6wR7
LqzW0N2gj+ivjzjZEAbOD6awUVfZw7BdJG+0MjDzNXsmhalWBVc1/XzCxVFAprp3Gy0CYBctRGxg
xGNT5T/Bd5/cHpVGNq44Dd3bPqq7W14gISxNMT3AALittG7fzVKJXLnfe4qn9bKBqweLyccsAApm
7nTFzszXg+lUEtRyb+IJDoGCPJg92KqJacoBxQoS2B5TWuGk171JlEDMHf0RyyG6iyrBSj/PZMM5
pkEEVnSIhTos6ktROtW58s23IKtSJpnaatJb46Huc2Sps1pi0vynMrPrdeGmKIIau9/EqYz3qZXN
hqyW9LoR+C/2S0DzsdmsIj3OT2r+tRbuhXUESWTXDzXmTJOfKFKPuJ0Bk0HNKrse2FOdlpEkF/TW
Aj9474XiEW1Pelt5hcTFW8+rTeTfpaHOeYA4wYl7uWG2NjDXvpuE/dD66CyXyWGX4MVXPh4mwD39
pa/5E1QxRDUXNCrboZy+pFLtopDUTeyXHeHWDtVUbh+pbSh4fexXaVagCZsPXc/8+2Wfj1SM24Dj
Uf6U1g1UhezWmzro7124CdCmQDF264vSb/08oaGpgH5bNfc7c0wRpzUhdlb8VsE4nMEE9VuSQ70V
4RXN/VR7GtcfkMTImL45UfnDsdkFqMql+93lTbTDqGSQ54nWvCRbjiSvYLfI/lHe1zAdwqdhaL/p
g3u/qD4XLVAdsHttVs4cYFKJwD+ho2FYILCemoanDq3Px/XnQwn1L0Mki0agMGxXd2zTsuQvIYeu
RRasLjHmyzA8islRu7QdmnsSM4OrRBte9HooaSs5x7IMENo4dfyZ4bZEX/iJvWmAizEPrb4vb3gQ
Kv1YQkc9KER+UTL9RXDsv0RIWrZBhq0tLV2xav+aDawgNSVAZqCGDMn46dFQUwgaK7Xr6zz0bgxM
hDexQ7smN8bh8hfv1q9ZqkqYbLsklktDWlL+GlubVWXhNkNU4pXJr3p2njfj/BA7l7hGRFgaY4El
jgdbFjxY9u9fLv/Pb9itCRdzfQVd6xpPyFH3S9DpWpYwiNEFQEPT1O8+Hwo0c3mPmHI5hP/4Kdiy
/sd/8vVbXoxViAXhly//8b8Fhv/xZ/7xmKf895/zL/7vX/Tzr/3HdfiGGTD/aP5v3/XTr+Y1/n4M
V6/N609fbDKuqPGufa/G+/e6TZrlZfjv+fyd/69P/tv78lsex+L977+95W1GvXD/7od5RsD48tTh
x99/m2eo/3s8+fa1yt//7VAnr9mP+tcfe3+tm7//pll/U6ZpMbyez1BGQAanUP++PGX/zSLtglkk
sa6Ospct++855Zb6GzF2Nk8q1tbPrNE6b5vg779Zcn7KYb4KtEDw+P+VU279fAabyMgNLhsmtuD7
dWzBv0ThWp0RW5aBdaYuJ0GDp6FwtlwUA81XLTfNtVBUwm2IjNRu7lSI7QLhCPxImhp5oUAQegaO
VtLMuAkhsE4hPTsZKFhYNgKeDgkJl4IqftUGw2s0ELim/GLjG4LmMvggm6RZxhttBPOOnbLl33ge
hKb2fTSKu7GOPwJindCPYQpy02s0Ani3qPkIAyF7hB1EU7mPTOvEisTkcRUO3YH14IXIpGMqjK/U
wAelSGiW+q50sB3bJvQAJ5q2gx08NwIjvednL4TivcgR9PH828LxTa+r6z+cFv/DUBw020/dmeVt
tpTr2I7JasFH+mvochXqCbZDnfsOx4Dy56w7PeCmQsAntTCouR4Bl/bIiD4wrLU9SeSM2YeB8Z61
3sVlE39ELm9uSAm4ortyFKX6msEkJvfOGlFqbShuHnELbfTKvG5GZPy+O/LGFP5TnabnYP65Npzm
iVe8ntKARAK9DBka3VYlUsM+4ONn17ryUo+px/wqCy15S6avlmc/dmXwEXXeYxvaT9LZjbP4QdIl
nvLmm2r8J6+kdKsmFN3oXTaxmT3F5qUVNHrhYycEEhUYucFLZSPaTRe9njQpMOXEEpcGjKN0zN3b
zINaW7BFa311Lc2XKk8vhMRC8nOcVxdjpR8HLsBkDsRIIVoMbXoiL3bcKXR1hrEPBudLXKAe0Fzn
sWr5YCfUU/M/jAz9cF/2V9jB4oM+WP2+dtKvbdsi6caGt6osKOGx2e4kTBWS0ZIX5QhO7n46emV+
38xoLDdunnvTeWlzMoRUfksdfzF5b0AIvOuZg2gUQciAEKbnfOSMYP6dawnDWV5Rn/L+OHayMXRE
NXxzraE8mEBnD7zx2y6n/YY0UwtC5tYcnwzSl9IJdpE2vPl0yqUVfYgSOWKBzNGCcNS66Fd9lePT
D1E7G/6HhXN05aIiXWVEQDlac9bdAdURZ9l8XmcVJiDyL9ey4YK2EHsn/XcTVDRZChA0awfEgZF/
WDXDl1j4H2OW77GhP1Xz0bQxK4E7rkOn+oqsEp6Mb++sAr1o7N2ndfxCu8W5cqo56A/lh0YA41rL
w2+jifSg5q3Fs/pRyvjcmuTBxeF9J4JvpI/WFhGVUSo+5gOAvg7uOurFCgDPR1eJdW9ExYYNuFiN
tf9RFhP2xaZ9SHzF3iQBl81gdItm/ISEWG1G4qwoaNcFRrRVrGlwJLr+uiSgcTn3kRqzeJR4KIZ8
O+rM3AP5uhzdYMYvf369Oz9XUfPlbiLPBJCH5MRUrv5LFQUlpqnDNqc2RrZn9zhKMz97hURNma/p
T0POVi60LsxOtqMQe9UTJRsNjA7CzLlgvfZX4RS92rqLIxDJEOSRDDcxAl5Ujicx5vfmvVCcJ0Uc
H0ClcXWLc2UCDYg6dlVhstFJorKlfG8w1rEQO5f5u2IbDWGmz8gtOSuun03Xe0tpJ/QVmtK+wBRL
jO/tUEGVsnYtjkuEH2cylWgOpa8BGDFkWtZV5GhHK05fsxjrGN0b4iefpkQ9kuB5ZYbIUcaGjVCD
DoSQR/KkJInLnHUrG4ZOiW99ol8BSzti6OFcMDVhpoWKM/8Z1c+wsvoH8RfZqrLluJbW8MNxSii6
9Xz0Vtd+1j8/lT8/6ZXEzyqcz89Kt3XpQsWX3Ovm5/+gC+JtA2qFNIVJrXpyOa75bWo0ZP9eHmxs
56kPkn2by5fEoPNXROkWJIxaxfl4LYrhcf5ud+JDGvQ4W7lJACgFE0ylXsKeWUViq6epZIGS4h1f
+KuFIFZqxqufzeia0FCrIZ63jZXYsN++q+PyVc+NJzXjf2MW9rDMvg9ag8BbYy3PXxGOlJzd7Bnt
5NW2GM9IO31tdPsgKvs5sTiH3JJ3b2BZYqLDron+bY7zslbc7myPN5BCw2MWd+gz3lLlMQSWSj3V
KGtyu7sQcndRDke6PAMR5c7M6sukq/OMH9w00TJRgrJoVS6IOY7Zj0e6bPAHfM7CLJeXgXXNd51N
aRLZM0cGawHf1vbWRY3jgSw40k2ZCNQx4NH5CERkj2svsq8sv463QflU+wkxUyRerERcAOzmRMhM
9d3uOeUjpvfbUsSYN1wv3k+oNE2jbTdxET9XSXzz51eyPY9N/qnR+jw7yNR1pdRdB87dL2eHaDWG
YSU0dBp0AADDc2k6l7R36MvyHllt/t3ROb8FdqHGhybRkTKwXHTE/h18brkFLXGAgk8JC0Aei/Py
pAy5CjF6tysrf2oAM9GjOIs4f52/s82QnxAY8qol/AldcI4oY0efCel2m7yix3gKR/LAe/eiV/YF
LhFN3qC+RHKOG4x5s1qNz3p+AfkonzolzuRzaSu75gIeMiJJcl3bYv6aSVi8jO4pxg+3YlTPBYuq
OVVf+LlxXUghrgij3Wcg5kQTHmxweqvchbwQjNGh7+1DpjrIRVwNjeSh83jI6nYDg2+7LAKaDn4C
7ypi6YvFgjey+MlGPv35h+T+Tx8SLQg5ax91W6pZk/iHS3jMCA2QqFfx5nYO0wqgYLqkB5JdOriO
tZ2/wusBfjPCECJwdy0NzsdQnVIA9Cs+Py5rPXmdV+b5++VE16URjE/LpNz9F3tnstw4tqTpV7lW
e1zDPGw5SKRESZRIKZTcwEIhEfM84+n7c0R2V2ZkVaaVWS960ZtrNxWUSAI457j//g9GyvEYDe6H
jzHZrFCxWCobbc4vBOV8CCLlTg2+NYX24vmk0suyhC3C4y73AC/K34pqfJF7JRs+qigWpPVS+taR
UKKD3Tc7P7du5OoWEb9V2MNrQl4r3DQMqjXz2Pr5jEktM8/bqWofIrve0b6zBcmZ0iU7JpMbnQ0j
HNgwCnk0+LN5xT+Sauiym2kWqxxx6QarbR0bYvbsqRm+8gaKcZaa1coa1hXWaGtf4e7mUX9RTE9b
KUFP6nQTblHOFZuIaSYjZ/yqMLrh/jW5fZQNG5PnYm1i8ty56iuBivuxYDsvUn6l1ftD6lqvpEwU
6+eq5wH8+7tuOn8tqi3L9VijMDtNRiq/EF65gMHgYYOFU21xnNviolbZpZnLo5kVRxqX1zrEMLRX
Cqo5ZNa9srXLVwtvGIDYg9+VSHbLIxLRhzjeWCpVw1gveQbtqx/tdS+9lnqGpjxCo9W1J2qWbJ1n
ATQWqIdBeFeoWNVW+UGx0yPnPBWY9xKr2LUG18L2mlVKGVURD7t2i/ia18HVHGOqaCzuxp5N08QI
FmK3T8RKEUckzEK/SlzXwdsJJEsJEQanWV5Ak4GL3hXnKQ4kgiPaqa4/rn/WZXr5luAyoDflk+Kk
z21gJjwaT0ZLN2TiaRir21xz3eUkAaEBXMsZe5Jgi5tzib/m1F10qzhEkJG5zNTVHlehHOp+he3p
1rZaF0Nph6FDS/BRSHnfUlSgVD2DsRQov9ASJ8ErooMfnfJttK1dqFg7sy6w5LY5s6aO8JTCxhWU
yAgHX8QU7WI+HnK/s+8mbyB+0oFHM0q56OQHW1VeQ6xkrfxIncFWX0XnILEPS0VNpFW/NnKAkXL8
QWw7o11MBSZs6MyRrwJxr143dXDrOzHx88SOrkyKZo6ykrIvXII9KZCrgr+NSEed/bOjUZkWbnjF
Zb/cLn1FmRFk1mMmP3HSTAr/Y6TFSYFpoM4weAhslcdGniSy+nhedJ45nj23zC/2SI2M+7m2ao1x
51vJFVcMJqmJRgoIM/DAuYu74EFT4l2ilIcsojmb4vvCTS6EcV20LLu2o3QhqXZXJ+E3NP8MkIPm
PQM86ySCaIp+KG228kxaIk9S0CAZHnC/vkQ9byRtyNJpz4nLZ59o+Wzndrp6k8KAKanxWCL+ZzVt
o2b6DeLDfjDDp7jOrnbkpLTf2p2exy/0YSk+H7Tyaqg9JC1PymwgCTEUG82ffKQitM5j82HH5G4N
SC82cc030XEQXlGKc7cZkQ72Jc2yS207Z2bNO6nufe6vGDpMkfKQR58w3Y42V00x00MawpLgksb4
Ray97kqgwbWQy6Nq73GbfSP4BYct3hql141VYgvXdZgGBfMRw/YLyQiwe5kr4d/Dah6yN7RUxtoK
E/JrveG+bXHjSRUWcmSRnRpccu44jBV73WXWC7TXb8xn6NDkZrcIy9JJe5eWZnnepPUe4+I0TslH
LS+T3m0yKjzfSBdwC2hm0SVt3DNn71lPuTLWTafnLwRwI1t0t65gExZOVEiIwhdgpzUx2yr1Lldz
URC05ZujEikwZHCPVPujb7SrQZAhfAFJtqJ/ld3FaXm99N+hiRgWaDsQknzkEawT2fdGQ+RE3t4g
UHpDTXyGOXmoafmXLWJ2kplg6PwyyhccbQB1x6bg51Abje4UOQzHAi+45gEOw+kUHeAmSX/Id02i
5NSCSXFfvTMOfhc346fk0zIaLZhZTz/KpnnTcJdQIPgpg/OtAKLOm3d5u9ScjwiRISPP/Zq2+Rzk
xIIFmMplCgul5h4P/Omgw+eg0Gd96znjLvbpWBVY6goQzsoNoG2MKqQ8a3iyYVbgv82PU9YwC+Pq
Tsq5hjGr1Yq4ifikgsQuB7hyEgyoou2v3IrpxvS6fH2Pp9wZOYtUI7snhIItkJkeoYwopBAHV3J3
6zm8CiKUqCAtXfTkQbpa29NLQmj3ClVjuZGg5Ip90JzyC3yZY1dXR2u6M5vs2CBeTbELJRT12PTA
ThXkbp5YeSyVGmVblF6VksUIurdzUuy3m5J34m/wFCdzcNSc9FVAnJZ50irM1W99ZSUbTcGlHhzo
GOrp97FE6gkXAr/OXrla9vSUykdF18Nd7JtPckvk0yH+hboWOTu8LLg5rb79HM2IPh5HjY2buo9Y
i1EtKHTf+EGS7+pApafiYwYDTFGTF+cYD0Oj6lsMQjyybHvf23iwLO/bwVrbpaAG3FJfFqU8HBgt
AvQ9xDjNLnsHMQ2XoUOk1JfmztO5vF3kneWZnDgj5Ilp8mbAc7h0VwNwTXLRP6yhjBcgY7nJujZj
DWkH/yAD0v+rZs+zqBItUE+d/vzPlWJulLU/qy0jf8/nDIcFmVQYaiTJNiFWlrHizXJ0T0ACaKIv
BFQxsMOlwRpmd7Msyq5wbiu/e6uZ+ZIJ1kbbkqQwOTwtg0RXhce0nbGODKrbKQRq/PuiR1f/PPFY
GhIULFS6jms4umH9IhqZLR2Ttpp2VdXng03866pp8htI5q9mS52LrHYFw4LEnvpcjc+zRo9hzfSC
weCS3IJUFLtJfibVaGGr24q8EqlE/cw7+ur3uGO2PONNsWLqk2wZMp+loEztWF33UC4xoOKrQQ9c
seA2S904k/4JD945GrCaffjZ6vSAXTlxncPgrU1YlnwgGpmcelHwmcpqn60KWKLMTeayBVeSnluj
Sl06YemnIyi8K5+oC2xuK4wpWPWjbrwmrfYGXQSNQEYuQEnFHlGJWzHFq4suuehNXP3a6qS64QlZ
T7jVMTm3RucSEu65TsT90n3EeWkPBAUKSH2O0nTfp+o1KLUTfpCtEhA2ZnRXDCXGDtWvDV48KfX7
1NMwWLYerx0H2wBDPv7QknAP+G2q7jF0CJ8ZFfNV4AEiRU+K8Saoy4LZaBZOzFr3ycrkW9m87dJy
uO54M1sOqm2pvouWn4+F+wjBgCpPLzauU9x5ORzUBqvbbVHFr7n1oLcvxOLey0Vy2nZrZfaxx6Pe
Yo6tG9nn0rFApcCBcu8zRFmPcedCiKAsJYYoYm8C8Q2snbSZLZjOpGU30kPK06CMCGcC7TXqHoIp
fw0K/7fKfWqocdZlKa2BVm5wEANShsO+HrThIR3HM17H3XawlU87OTPU/m7pxfeoTW4bh7xq7rhi
BPuC/IqmKm7kv6G+P0IJwMICTCdlzrh0DH3yWFrfisz6tsibqQyL9Zxb5KvWp5CgpqrngjdxekiK
+nnBLXB54GKSfkCZzb2pSvWVafEhoY+n2pXG2sCgRfCVpTUd+zPxJGSo2FxrZt3E1eF2OGCKlOfF
0aRpK5YOUdrYyNK2U2/ewlu/H3jsUmTZYc+hs6yL2LT2ZjWs/35dL1qvX3AGW2U+4JjMXh3t1zmM
agwB8DkuZALWLkVmOuGSSPjKgh2DB33WWCzo1LTLXKY3hwe3t9GSq0/EGfyskYchSzaIGcuGml+P
0sOylwpBl7Nu7py7hESIWGpbxqJr+KJXkxcZqP/XGQxJOTVkg87a8VCQBrNGl4HW3bzIAfoP39eV
icevX1iH0OnZmBwjfxMI9Q89e2H0GQaBtthIUf4l8WcfOjdwOPu1xWHqyHG/gP916J97PnYzmTuY
PBdC2q9SXcvRKk3VDCFp5W0H/dS7FP1S2FcczHKhJs2/Qyu5r9PqSFdwrAIYEMDlMg/xInJilY3u
pJtAu8W2ZZ1Pd1KJLkMgKTQtqP7dgxdQb6aZfzZiSj7y2HBz5G1gO77BWv8RWOlBuknDkiseupvY
q15SOzui4domuPWOc32LlrDcTq5/RltjQFXFzg2ktQCe13vzIW6tJ3uKhw2tFKpTmsai5P/EH4Gp
0IXm/c+pWmpb932sX5Z/VFwmGWVOJ8fZOqmpmCDcyNfi0CChqGZUbAPNVFbPET5y6LPHPIaofZcS
x4yIq6wx8+2CEfllwz5moUEKpEeoy2YDly3MKRB1In9R8t7Kcb4U5EHH2zUpO7AjhMFi76pg9v5M
H5t7hDmRQLX0ahld+9oMm+0w4d2Iw/+1AaxbhTo+VA5ur43eU93Ozm2ZekA11NQMkTzkJkzDkDCA
KZXlCcLOQ2xS1nUaxbpCNJOlhHfIc/eBODri4kHetK7dy2KR2ljaBi+8CafyQafCCMIe4u+HnOTS
f1v6eER+vxo9CoulkckCjhX5bHPLn5MxUczgYaXhPvuMAMvmKCfxIqrTPTbtu1RKwCBhHKfJrS4c
8h7sDAQ0N++r2brG9jP8EMyqZdzj6TyrdDQ6Y5xllGabfFg1bn/LzOwAAkG7RqM8efEzwNMOjH7Y
zJW8gZT9UgNilkSc97ge/PCHL0Mdu8cC0lfw8VTOS5e+NKDeS4l6EHOknTwALvkYGKu/kvlNn6bH
Vx76x7iBBhpfG0Ky5ekNe97G14fXrN/959/RMvNg2/VvvuvuYOj97HMMXKtl2TiO9YW7jd5huVj2
Z2vEKss5G6zLnx0yt8+hleMpeQf1mGWctAyx+qo85kF6lPsr3Sk214yVrHWOkMMwKsTBkpAJOQiF
Jf7L9mDtSxt2UcD+JLViC5LTpeFTkecP6RxemE8dcXX9OemSsjMkKOhmqUbRfCN6cgvzJvWMxzRl
ZKQa44OeOz/ilrzAGJNptDSrbiL8wyqqW6LowMHkki9dEirpm9lwP6UdlbeWgMZVJJeqS6oQ/HZU
tjImJgtqXYwG5yrbpOwUpc0Lm7A/wg4hioivjsfLO655qJr57YwNaumalg5CuQGP2ugVCGSPAerP
WfCyHdtjPeOIwhefpy5aVwl5bYLbCLgQU8ObVfvoR9om6+KP3vnwwOrdAGYyTXXOffYF7ngG+uU3
0vwg87uEplSu0YBcBTTjIj14W9C6FeyhGBo+aXMKZ451YkTXhA0rn/KPvMxOha6pq0Z9qSNCURkc
RLtlNi49FYLWA0eiTCOWxknL9N/MjnJK2jLsRe7nNHyQQaO0Q4pbfHcgPy2XskNYubVgEy/fFlUV
xbSsU2M4UQh8mT6plfJd1bk5eflLFdHULIBKTlTDrKcFti7BQ95atAhOeYP9LatBKWuEbKtGIIvl
VlohvWYcq/f95B+ll0MDvMN9Z12yNfz9+bVAyn86vkzLUWF1MOdD6U7R/efjq6vlp5iprtWc+bFs
vbYzvWD3eSv4wjwY7L6m9kriV2TjAV0/BwMqW0yoXSVg7sNHXiAD2fbkNtVZ/OQH82p0tmSmPIRF
cvWy9B8OXeu/OnPRZrqe9A2MA385czOGGWqQTdo6zFjnYXrUZvbXSOMbWJrCoLD64XTKOsd/KKqv
tpcdxrOwOGqHUCQBSO0FwfTPtTIHq7RriYOoaEU53TiDFoxGztdlM5efBK6yxzX8sVT5vqba3dtp
Rya2s7Or7CC70nJ+tV58UHT6K1jdM7YUEbo97UmWG5kmm9qpnlKdaS6epGfZApbm3JFPk1XOrZIZ
+6X7WpZZbDh3UEaeSYT9Iv4o/SfI+c/mBkvz5UDaMSGd2Rpt5C/ToMhMh7lrWOqtbr5a9daBxrzq
ChoVGQn5fvruZb+5lk1DFFOTAYjbMnGzdRx9Q7JGZBorHI0yaG9U6bIm/TTZyqkP5lelZhiTDSpN
T5cB5cv4QMamMmmwmYstPZOMF2RORAGKm+mnzA0iMs/I1COohVCdXYXR+apN9FcmkIiYk8RcYcm+
Rr/cQSSk+P37dWD8pR2FOW8bsJDEWYO5tzxyfyjj5qGrIwfz6LWPXmdvWLfRTAYRXQCaPLZGRhhr
jqWzn0ywXfruVDojjj/cPF+gMW3KRY1ykCOC3quDOR4CNKC2c21EbpyDU8TW4qIJmaGQVNGB4eYj
h9HCExhIMiMG+FS3/eMcWeGqkwowxO9nPWDtXSGjkyE5trhMOTCj+Puvrv0FS5AtgG/M5/F0hv2/
bAGRWltw0j0M34f4Q1OqMzNQgJ1ik3amucopinqH0YuFQLwbb9M+fEkCzgQr9CM838MbKMD/cDc0
7y/EAz4TOTfU1SqsMqDDP98OOLpgKtgEiQ/rxcNyeyk/BFF3DdjMDV2yIKtCQMo4Spcyb8GpRzt4
8oKXvmzfC7y/HYFZi8k+E/xwjHBKJxDvIIiIgJ2zbj8V5Pa6bB65ARhUYVSsY420/Vktp9FV61GQ
4Rsdz+FeHRfKy3LD5dcnF3Kf/bEUYUsVsxCbegVdDlbMfqmcpXZq6Tk8ARxl85EfuMQwMJQmgy5u
2LCW8s2Gy5QWnNDEh53bFmBRc5sHT3EeswEoa0zAPbP8MHY3GNTSx0pflMbDdyYXQBbs0fKVpN5a
dqgo6vYtc0IT7HKBXJcypstlqzEafbu85TJPkSqMdOhAI+BESkjyey5INpnmgJz3gkorRDA4rvp9
oQ6lSnucC+83GTYEM92CjFlqK36mRHrKZVakEbISw2ZJqMCY1hEBqXDMDfYu1sP3rlb2JcTj3Bt3
qJw5Xt2tEflbactsuVELeJlTWgqVJZ7SYxiq+4CcKFtgtGngRO9G42Ijx6CL0lrbIcoOtyhpsnQo
f51vAiXLRINxokC8CIMpCYohvRpBcbVwWQvpAdBGE3vWr1uYX8tDE8rgAb/Ztyls7gXOTxJwlCZ5
CNTsmuvDC0rqjSxjXXBWU01v87R6LMGoZdyzVDiTkXyZkfkTrB5SNPa+l6/sNuNCmSTWh9fFWlFR
4+8/nWeX2lbOk8r3H0I8kXgSKtLkQLeWBjab9UunAuTP0htpwharphRC4r4Pf6fBOfQDoUwMqrnd
wUb7h3G0qf5Zi8kxwUhSxWxIN2zCHDXtF4wOpDQ1TUDxteyDcWz9bOp5e6nSpTmRNkBmLxbaZwWf
VYYkOpJbSzHOaZgfpjQ5hjwnY57DEcoPMsnq2u9V4D1bAM+ktkF/ZMussH8dscOoZXAkQwuBk2Wt
yGBKmuRSJWB+JeNQmTHBYcbsn7TUEWMaAiyeyQPEx5c/1GLcUX7JkzMwp+rmkwC3thFeZXAqn8Bt
9DOMTtlOl3Wbs1BZ2/Lnrj/7bjv86GpUfCH0csGrm1UYMx3ySe1FQEyZlmfZFmLv9yQ2mS0wHvIl
9ckj+KNs5x3PRG4xHBfOYg+Qs/yfYHpStOC3KaovJhjAuhwFGcgv8hRnJgS9gCZWm5q7pXWWXgUd
FuMh8gzkJeXSA1OQoMhdeX71srjSLHdel6rNLk8eI+oVqRbu5u0LBJjyXeYE0u/LEncN7LXYO6cU
itUUkx3MbxFUd5HNKQiLGwve5bJJyV3rcoDQyNka1UNVdWfNjnbpnD73zqRvpVtSeACXJwIR7w6/
0JNGQh59w1kd8L2Q2drSWi5b4oTmOXYxVCy89IJ3MbVRfEoa2bHkhdgt3PU5YhJAK5frx/MM69wj
IKB2H2OWqhTTy2aMLHpn4A+aSQkFckbnkuyxyt95J8Z1TFqYTEiPrGfxd5dwDumVPYZayygRbVqz
csL0pNecYw4jC5kLyZcnltdc1cChfBXfwV9neb2tmk+mwS4mbbvjBhdYz/zTfaM0Twopi2CIbG9J
BbrCwsgDyKQkb8u1ixUZSLCtcZ3k2Flox9qkPUUFI8/fOZF88WW8II1kHCtfWm8B8VYrv5J5IM+F
PMq96r/UHhm/mJLy4TAQOjo57xoSVA4o/OYynpElYkBJtEcVN0sNB2m+m5AHWoZ05YS1YXBaCMMJ
oitC9LCvSnF2XqXyvVReOxT3P1tcHeigClLlRT40rryvhGMA7Vi/ma56mThm4Q1xQFoR47bCfBGU
QR1WYab++M8iyHG7jesrP35iIFbgrLwH+fipJ4+8kKetdKvBsrhZui4YYQfxSMsm6wzVeqFZJ3P8
0Jq4di4TQ+YpMm9J3PTZrHskkkRbqxlFO7WV2B1Db51d5b4a73MBW5YnSmOYPtN5yGBWJlitnHrL
5LJt4pWmxvuyooGRMbA0ycKO8DuSXktkr0JOXno622ififisnTtpouVAkDGRvF4tqQmo6GfO2yE+
175EwEIIjUHF9NFcL8PQ5UCQh1nGiy43L8/97QKmDSBcTFhLu7wIKrH07EEbX+SozQWbn6LbOX5M
SBKYo7DkUKOhlZXT5Ccz6x6mfn6lWtrGWfuk1YxKW+jC/FHp2+QPxzVv2hariL1azi6ZXNv4I8GK
H4khZtXLhfPlEV46zWU+2hn6naHzWwuLe9TLd7s6ueYnKNL3vEhuAsymPy2rIoVNhnT5bOx6B514
RqyPJkz6ISarY+QPtybcCNb2mNvnkj9YTCzAkvmSbQOU8WxgwcynjHINhSYCaVCMdev5+bod2GIF
i4idkLXjPmcLI1xGtGUffo7xCv+j83KyNxRHci1l9WWJedYUd7cUxP8jKcn/NZXIf6dJ+X9QJKKr
ND3/vUrk9D3K238do6+6/voXSpF/PUQIGNI/C02Wv/G7ZMSy/626pmm4YnbimIDj/0cywj+Zqu3a
Kj74jJvoSH4XjJjOvzXxfcDlEKGJiizkP/71u2DEtP/tQB804RSo0FtVW/+P/y2Y+V268FMPhIDm
9//+I19Wt39pexBPe5al2ipNBpUNWMKfWwxT6YwwyjEmjosc2kwxPDpD9I33hXkEYBi1JAoZs9S3
woAPISmH3QO543gs9JHYa+JIiBIE8mwz35h2em9r03lWmJ4rJc7I1sCLOswWzNyFnhpl93OkP+JU
C3pXpJdMsL0Ccto4DpwGxiYYJTBUpSKKxvizi/X94JlvbgjWbZhkiursrj66fVhJT144v3kaIUiF
OZ20aYPkPtngEUNw3hh8tGV564Wqt7Xmz1RlZGqbrghtnQ/e/StLPGUbzOmjH4+YC8Nd9S2dAUIS
KbRTHRu09sylecR165KMxG7onzW0bBCd4iH2MdtorIiaCJbSMLk/RqM5pflcQJsgk3hUEx/kb553
MfrEekS1b+s+8y2nPUZwvLLus3BhCZLLjaGxsQqs6j0tafDGPVHI65w5R9tRcQ2xT5ybc6OFyrjN
WiLS7PTTd4Jnyw++8NSAa5UEqEcZR7Jr2bxo7sarY2A2/IVV0Drt8xIyWvDqoTsuDTiubrLt3eIy
TPbjgCo3DJRr00afQsmpDCakNkMl8qI3s8pXppNhLDro6EPyLbotvL0pgzd9WmGkxsmpmGxkGCHQ
kjvdptSsw2g6qMypGgv4NRgOAh1h0OHbdKA4FjHtCj4c03p2ewJBMRaLxLZzysKPYXb2sxuX68on
sDopU6zRiL4eGDT49mMzZ1vQj63Rtj4AfXpUvPnbPDQYK1o8Fk6JbzPj3K57loaYDnmbqFWzjie+
vT+Qg5w1w2PfYWDERf4qR8adRdUizu2tTYuy4kbJMXudsSCogwew2nyL+fbE50jCTU0EpzNIylkK
9d0ooo/WD8MtGMy4cpW03M7Gc6k75LCE3ritm+oSFsATTY3PEU8lsbhfBLTe1Cr9TKQpxh1P4qvR
5p9tCj0U6n396Nv93owN3B5GQ19TXuuYJ6f+9NCiJN84TW1uktAeCYXBICMf4aBn8UmD0T/NeB0k
OR+1i+qjZfBPeu1tOtwnNlnVjZvcx4Rl4hrnldFsD0GCGLGe0heQwOfGNsFo73PTv0uD5EPX020w
mrdhXD8WY3nTw3xfxWl5ota/iRTv2SONq1YheLRwTMnAA6mZlbtyZFcISuqLLyP29hrPAfnEl7mE
xppjQGHgbwYoQflOGnNcHxecD+/Zt3FybvQq+QdE9BdA1KBMtVUI1FiWwv3/C3pl5yoGTJ0T3Lop
D4VTWLdTbO+sKMHBm6rlD9v+f7F1agK+/AEz/vluhmtboIdAx94vWFnfaRrJLX5w67jIelXvKPQy
g8tqIkbuoh/z0D80avIUO8VzlDT/IJX9VYP28+09R7VhygJYW79s3HmmGUVh6cEtqOBHXjs4F7UH
f7TWgKgTW8JyL7JmTeLDwc0ZgszOzd9fgV/64uUTQBpHA8e5gW3iL/gzrBwzqywNJ7W+f2Akdlhs
SCoyWc0Uv/XkHy74rzIceT9HRxesajpV+V9A+txQm7pn/7s1Zg4VQspv6+QJ3gNOgQO292pewxOc
92ZSIbSxhjen0Z5zo9tUenjXuRg7m7cWJv7FW4dzjOtal6y7r+L+zS1caH7JzigrknxMSLDERFVp
u3EmMk0EU887A0ca2o4Zlnxlxh+NFt0F5aWYgw/Lgeam4ceAd7K7ReB6GVNoYciuD1NV1Otomh+Z
xLwKSMfcBPZtOHyvDO+84E8N/sork1u4pYQkbwkL8kxn3IGYsqrfMZLN2UOM5rbstGdahE1dpw+m
Nq5SQmRv0wC3uGKa3/QKRp6rvyVidCR5PtZ5Ymy+IiLxUbdchDeJs2/wdlI4wtKupg9lPGAa6U/E
8v/XjP8gLHaMP6wc0S3/Ljp+/J6hR962YVSU0fc/aorlN34WiNR6wN+ogykCl5KOfeanpNjQ/y16
Yh521dN1JlDsML8XiJr5byY/FIgmYh6DWpGy7vcC0aCm1MHvXVVIcYTD/I8UxdZSuv5hn3Moqzys
RrBZRr1jw2j5ZZmPtQVaHGBJG3bpfGO4r1UdHq2oqtY1We70aiXxD/Dj9L5q95YdP5rwZI9IBN6T
rqI4hL5zy6n7zm4lQC4wA6Hhr5b1aYx68kPDv8QOC+VamchTwE14H/Pa2WT4rcw7dLRuzJT/VR0w
VSCxzV8rnMvPAX6Yq1gnBJrekKMzHbXzDMl9r5U2XMk50c7RWCkPuld+W/6rLY3+kbyPfUDj7XW5
99G54CV+lt+EGaNqx3/Fkgyzjh5b0bllzTqj9Vsb9+5rSl1nMxy4zwdSsNIIVupQpA+KDkxhyn8a
NaGIBh6IK/md5Ze9LrHv1QJy8PIKGODUAqbj32BIeF9dg6HqNnmR+ftMT527UYdQhxmAtqqG3DuG
Uf+MUex6cLv2Vs+yzUBew4Oaaltf09unou+cBwsBdZTq2stYVNqLE+Xf+si/5lXD4YeH00k1kWIr
TUE2dU05RdWH6iDL7vqiBQVk1DdY1bjOmpq6tbVL1E7RlQxhvDYspzvZVdfu4jmHv6EY41MRtbta
fp7lX1VUByho5UV0FBs9j7Qbh3B2x8d0lpBtosSN4VbtvSe/tulb9d7YJt78ZcwoI+bAAxr1ePvS
Utb4Rxi36RC7j1FqHvrav3gxidrRgGVT6urkw2jTTYbQaMtJG69iB/2D4eYljPSdExrjHWro6Bb7
9hPF58PQi/uLg++i0+gpIVvtVleyl8JNIzQ2FhnYpfIjI+v+Dq/pfTzsqNcReEWPGTzpe8SP78RM
NVvm87CfY8wr8UXd5J5Hbz7gnhTn/V0gbpQ4RK9gVZ/8igq0j++1cY7uvNl9ctwh3ZPmYFvw1bAU
RlrsPKRJlq/zL5cc4JURv5lOk97XHjgP8QbNetQ9rJPJVZ1n8wkHFuUWuwsG42O5S3r9eYy6YR3Y
0YtlgFmRhrHKUuU7/M6Z+Xz+GUzhvlXsjKoQ8/DpaCq42/X5lkU5JrjpJSGyfb89JlGLwiQom22H
Ew5hAeE37PPfWena1ugmCusYobdHpGjYdjeNxfQee8gS21lUCQMccyBBYp7hgK9obxEONNkab4pt
63QaUA9sDGVQrjq+sYicCabUn4hkOuazp94VzdU2Izw07QZacfraWMNpDIo70vwQkFbVNsvUeRPR
EWFosNNi56j3/amayf5wW045ZJL4rSXQBE64uxwQK1/nkDwjza7vYhKBjUxR1v7c3gUZd98xlBPR
Hl5e340uWTdmSY7gmDJcqEqo6Ia7pxaE44gbTu1ZfBvfuMFijAz55pJkBaGEhKzBQnLP8pv5rBLn
maJ2zXdQqhL7XBQD7aSufwVVsUk6mheDFkJx0KkDrv1wLHenWT/w4nHXKkEiN1Wt8BBkGX1Nlm/d
3jtB2NRsMOqkgnmOnG6VuwxJQN2QmmXqa6NW760CYadN1TeboFRykt116saEgGdKJ+3vCgeuS9Dj
aV/UcDJrq13nfYE6uFSfcKA9hp6zz9I6uskt8hgmoktqp99iunLQ6IbXtUK8cRz7GyfCRJll6m1J
oS9XRdxuFTV46BER4V3Yvw/EkKy0OXmqe4y+MY0dvAHk3Hlo6cvL2ID5QOuLeWlHVHlZu1/VbJ70
tLyfkvZey6tbd/I+AvXBbju4HQQ4pjnAoxYl63hwf0DEfqnz6LV1ppOu9PekhP7oM4ZtcO6ycc7l
2dvOJe/cQimL0IIPIcy74KMZ5w878I69DVcEhs5HpCBnbP3XUhk3RZlemU29DU0P69aYYPyGyY0y
VDfk0t8rTLJKHIkTbCFVd9hOOLbWhWPf5gS/wZi0L6F1LWfrHJPwdJrGAQ7UvsgqguVVM7jNCXsy
s7BDsN+iwagC/0kv5WUnHrUtdTI66yKq1gGuFGvF1Wsm5XN747nTBZdQ1ohejl/u8DoOysZJWX/e
mG5nB3Nhos6AoJV4G8PS3PRWC/0ealfrDWsMLqN1iuFVZLHHxgTokLs+r0uzRfwzTKzmwffbTWsb
+X1q1uVdWb3P6pzdd3OV3bsZeh/sXnd5GfLHDTrTqScFMU4N5hp2MmLGwa6MuaO7CY21XanWrR37
7+VcN4cCRanVtny0OfZZwAQDxz2+vYVureo8YxIYu3eN1lQb30xxiLSr99j1QqBNHae/qPtmhFyx
vo2+BSVlKiiT/tIOlY7TczNuCdIimtd9KcMXpeGHql8Fm1ptMZcIOQvNBNG/Gp1Ge3zsih+VWyg3
/Uj86ljh7I59G2utvNNTlTA6srS2bVLpXIqt7xNvFedDQxZKtreCEnDftijCI7XBl6dUth0aGBRc
WJwMWjlufJC9XTBhpe+Usf+YF/kjEt9oq8dZhXskgEkzRDWfDFNRrZvTrVdTdARWqO0Fwnei7NPL
hhbPclJV3Wgi6x0uZ6t7rwO+tU2ROitDQbsE35Ce4sVuFLqBzq7vwyS9Tfycfa4GoTLeE/z/kA/z
ep/5S9/oM28VI0xPsDLV0/pWJ8jOL+YrfroA37Nx5wJUb6aoKrZqaMV3SgvJAgeLemMDRlumQ2Ql
zK29aqr7pKHj0Q2j/laWpMQRbuPsa8tt7vGnxpm4mD9dPw0fU6XwXvEO+6aHkfJYGk1zyKWs0XsI
gq5pPzJKL18LUf2702gflv90/eE5K51Hzy4zqOPRD82q3GdMg0HrUG/uTB1podEbTwzly+cZecwe
MAGnbozGo6bMHlk0yjFtNAWWbfBFu4tlb5QkR969w9ztKVOIzGuHFAG8Z6BLW35oq9gpj5bwur3c
fSrNrWHq/qNu1t0TOZqHqetZEVHhoOAZ9O5p0ImHSpX/xdh5LTeuRFf0i1CFHF5JMItJWfOC0oxG
CI0cGg18vRd0q3xtl6vsF96hxEtJJNh9+py914aqt9wjmjg5KTE9BIoBdo3hpemJIc4KsgZ90rhQ
NnHz86+fm5rUPh4vkhNbYQYfT1sAr2ZyGhKNm6xPgPJy14FDgiWL3mFbEAvzz0OW7/487t+7pTah
2P6f/9/P99vlef595D/P+O/9n38ZvYdPsu/r//IUP0/2z68DbkrrKTgxXPlXAYh7A6IvIx+hDMI5
LvvHvorqEN2T9dS3pr2uCzN7oQ6t1i3M+dfcVwyWBzd+l6nVUxRk6kMGKKNK5iqfVZX8qoVp/i6l
di/yuP9SUX+qcN59K5h8ObTnmEy+fE26qgFelzQyr8VkoRLKWKfiH8z9UNQMGOT0akOEnfEdu9Zh
9JroKw0YEZLr8ke25Rt4Q/0zNZvvNAoopgRbM0K78X3UyPDSzSx+Wy6TdcKf+kI1O691bcyfa6XY
GsfCfawnzwwLJ1c0HP2GhoRW3VQtmZdkaXYtbdfaun4cnUvVjDs7yL2HRpuavdvWSLPrvjjkwnWO
tuSz1bWOe8gnKz01QkR7eyyzh44++V6U6C47/ohdkQbVhatjBOmXDle/i91NIVz9FnWmAIgog3vk
sODoZlQ8jYPQGK230/NgQQikOtVextjF1kMm3duYz9CPSIB9B6uH/yee5a9YzH9S5aS/2bGf80BZ
VBv2GZPx8Fd3SkjvNt732eCkgrmDQXL/OyMdJ1sFqJaWl9/V3ppu4RVKV1vnwll83crd+Z0N712U
Z06a/p9qzp994lFpchq/aUPrvyj6GMADf/nI6k7BmpDTm1lNYPJUl722kAZALacWw8kZDKpuNU/J
KGUY6dkijwrSTT/gei873wL346jrpFNhTo3oLpo9FkTCmtV5cnIsab2EGW923t6bVH7y3N4+iEwW
x2ABcsLpqw5ZYJgnBfprn+FzfGBjnXaOpCKB2OJsvbHXLoY7kM80+/kNznG3SUYyUbRqskOr8MzH
yo3y0IHe/8zH31gHTTK8NEuKiqYR9pGwRq0M7IrvsJjZy8fU/wDjCWWDROZPf0zYsFndspI4eLIx
vjqQyQaEgu+uMQjUyGsEaxNs/TwhiSoniePndU/FASkUnOkU3XJqooCB2pHT+we8FmjBkdGQ+hqS
mlq/9n9nWv4ROEALHMOCKd9K44NPEeqoLs3ffViyK2w0xmsi2Vk1YOkvFoTstc3A+8nRqEnttFbI
bXMvNAbyVe3YkhsiezEjoivaNg0OE3vIgwXjYZ65YswdkRAzTBhv3EeZo06QpPoDPJnpaJRjc/Ta
Sj9QY9YnJ4UzrHtBg+138MEIt/2ZyIZsN0ca5764xWnVe+Z17GKDZT0KbqlGOChJhAX22bgP44DS
X8OdtDYkXaq2Jo22jZvmVZfEnvQ1mFyyJCRckbL+SBQF8TyX3i+gBSAyKsk8IX+K8iH7Ktr+gcrK
/Zt15U5hmuTMI3EB+QJHVJ8+CsKs6Ip9WrODxgN5NrAyDY79zCEuQVj2vXQcQAcXfwmtuThxNP4R
nvYSj8QDQs39ysa2/sVFfYzNgtL5KaGP7Y6q2I5jStSE9MztrDXJ0mcP9lh0OKXIANCTTUBfAGen
wWtA+Yt4wb+bM+pVNjmKJZo1m5+7EtTX0W+73520MTf53a41CXvNhE5nJDI7LFCZ3x0yZbok3Yn+
HJCn5Qn7o+eIofoS4dpEpDgYWLKTcg2rH6keKHMdqZtXkOHlzpdwBnqnie74GnZG5BH1J9S7Y/eg
wjLXIDGQE6ojzmNrOtdO/Na1KLn32uAfMo8sg75p0nsCAoUZlrdDm8koaokepgtcbEwZS+L2/nIa
RTuvNxcpKueO8yfYjraMVpKTFotkD0wChUZdARklHztytIPwdQL00HSnRZFeodZX9ylhRhLQOtl2
FF/gyomUAIIVsCFrCsQEjnRmMLb46wTNXqVt9DCoZWKCKr7rhUZYHjde27Ncjua47/1hOrFfvSKb
BQpQTn2Ycz6lYrBDzRDpntEuNZhh1I9woleG3XymLrlSnjYAo5KtelDAoPnp9in1K+MeLzd+O25Q
J1mXqc7cg4jaPxoiHFEXwTmbRxYfV52VdK9eQwyAg94IUReE4NqPLgkxwxe9i4hvaMdt3RNpggcr
YxKEVrim8xHSPFjHduBemmJs7sJTQ0hWKO8C0BWnvkM2aZj2jVjmHN6An7uVGutrQznqzTLfjNnM
BHB5bALgHLjOQJ7FUnWRCUV28LiAY/Tu3vgoOJU5kSUr6/Q4VRhhMSx3dy3W1Nps+nHnWYa7pla+
D/7oroOfl6SlFj3qtvoibM282F4TEvXThlq3fAh6fdzBAhXrzoLcOxLwscuHQdx1K20PSb3IIvI8
v2sctOkx+mfDjAXmBU6/kjh3PbmXgkQkN6oJhWx4682nOamwcfUoBXXl2/efG7fjXcx6lWxbmvHE
e916WZd3wzJlOGp0MH7u5pbVnTxlveDnZCi3vGLO4F4VnuAHn2pjq0eYeHU0IuUITMMd3UVVgh2c
R2T3xLKye9kSJtzX6ldD7bpx/vPja6JKXWmuudZMMEexbcobAJPoPPpBqGI6VOWyGhia8O+TZzxH
ml8eCQfwu2hXWeptqNpzV7lIONiWLGIYq3pXwGEgeF3eOQTIuxFL/2B642OV6yHtST6uLWvkUUUU
1fa5xezaQx+7ZTBaV41Tu5eqlPtcup9OWrXvScrpXWULwVFcqsSFLxLfq7yp+e+4SYuUQBmrdx9y
VqaV545nhwywrcuOdegUvSxJWfPe0UFb9XE0vyY1XihahTQzrTl50HyNZKnRS54HMaAjjcI+Ue9a
kdaXfmDM3ZVp9UqaTcOIIUherILActsjKa3x/CdemCKMnHK+qQn3uCQdi4Ak6hXaJaL9JONC7npS
I3jZLULi4zYKG0nw00CDyb351WA9ETcpGfXU5j4hoGI3gaGJfO2JLZVB+URSh2IEdkwG+8Pz66+s
reerZ2uQUYJtatram1GYAIATxDh9xBlJ3hiMiqeiNY1Na9lGyAlh0UFmx1k0bAbExYHbwkI/RIcu
wDzNEbK7JNG4U7zGy+XBYcYA5ItqwEMtYJjbIMs3bpp9liPBttOgfQsv0HcW8uE6N+h1i0nfJJjU
L1NXm2EfFP56yqmP65nQItY7++wuNz//KvWU05zghD3EMGQmP2g3FdqRNZfqZ13YFeF1c3dOjGKn
m2SlFoMwXnuPHCjCj6ZTpqrsnKYNhi+sgiiFF6QfSNuQaDHWNbJnqsL/6hqEFONEMjX24KLo9naP
+IKa9q/ASY3TFsCAnii5M0d8bLl4svQ/eFydRxHVzmMag0JZ8sONoVnpit/t58vJNGd7bdbI6Igj
+1FbHl9byZu9/K4B+XYrUisx4cGOZ5m+x1lHOK5v0sSbi6Oi4PTthyIbxp1b9vElPg6ewmHQdOlj
nPZM7u1Ge0uVxWEjzXdSlc2+VSgzZutLkNvFLHmoVwVfPg29gHwgrfrCIhWv7DSIDmJETRHEbv/4
c9O706HFULfWCDwPdWturxrNzXCMCYsmgQSNA6FEe/gw5iMduV1dFxjb7BTj+UR4dlv3VzevaRkN
c8RY3nxIZHSNm/YwdaW1kwRFuIzWSByacsA5FzPqWL+J2QO2gqCEC/E+lHWoEw1F66RpMeDD4Xen
Pbar1M31XUsqh89leGhTyH5TROzFjEUcIliAEMEpig9NT4MwjnJnn3t/ilbEz6NOpTq2Ub6ehoa+
DIcWglBTmDR6vGvH2aE5JrM912Czy4kOPDgtfaSqonpCkIa0HBvcg0mvsUcvMHDaIWTe39AdG5Fh
OP2JNQrPXG8PV5kjDc7NE9dq+SF+GB9R+W1lkXaMoM6dOXr26zh1GErQLORswcsfEX1CgEUksElC
0iqPVUK+GMYJpS3qE+ezn6zXbCmDukTc5OBY5xoXAk3VOtSc+qKKzib6Y57psfRI4HlrN3FRc86T
TDv1IjrnjTB3dUGE+aTRX0vZW6Oa4APf+019SXbG5MRhhgjR8Z1T1mXxIcriW1r8TjM32WEzQP3R
MHIaJnqtskd8KvPXfl5KKPAwlQmQQCzMDT0gXbfw/c1YtTTkTGr9eCoQJwnSCaWkZ1o4FRxQfxpv
iuar1RGAjeutsQP/mmjyF+bQYZdG6Z33KvTjIvpj1XR+tN4iFIfg9LXI0babtU+NeDC4wFdNTTGs
4Oftm7naZq3F6byt3kSka3Slk27LYRI8/AJ69evql0d+J+ntOm8ZEyNWvT9lQuGRLl02gkJ2Noyi
1di4KRMsqXAmMbpLpr4HUc18wZYjRu253xG/ubWSPqNi/IC5BcBAq7K1m0raAEiuyPTzaYj1u1kW
3sqlnb6uhrtFLhmxx2mzqtvt0KM+UG79UC2IdHIGxyEu9gjeElBTxbXpkcvDd+l2ZKwwNghmZz3j
piFLwAmTJPuKJkDChVXvapaIsWp0Qri9muTbh9HMwjKGXWJoyG9rWsDrwghepu1g+HKjF328HoPy
ZZCQ/svAWsmZZANOngRQ5NhIRRORtjaGfffN8cI/tt13oYL0osPpvYLtnw4ijh/BUvj7NIm2lS0f
aoOTu2j2pr/IKuJGQOx6VWNOU3FIriPzfs22OW0k6bnN/ffAAaSP8hRpMEMQz5uMkwoU5BwV0GYd
J/TGinGStOBTEUfXrKA2qVMKkZFdn1AhOUzHwIjEoSbPYtI86rFR57xk2sMRq+twdFjUZ70mqGnu
vIeictEIRe7JbzpzR18LW5pSF95pduNMG67TcgMH4EAyZLc1++kq3LTeUO2SoIJ+B4JO8eHRAeXC
SRkuRf6DrdVrnyPmbYp7/1BY8Zsg9oMUzv7gDhkbfJzHh2EYnNCCcbFxl5R2N4UPliJcJrn+1ew0
pobs8KKso3By5IpPDFLxoK5vYmy3OZZCGkE5HQTgF3Zwxi181yyUHaXzx9Kz+dmLirMreyzx7kSY
jSvVQ5voey5WG7Wxa+3qaeZ6MHQSK8oqOhXmjiXX3IIldkO3Hy9GUKMV8U029px2rW9BTAjIYWwj
entp8GSCwcdgBheDBLLRs5sj0kCP4Agv37qZR6Sr0uIwGdPhFMQmyMXR36tieqrENNxE7v51Z7o3
WV7sZ5E92uX47ZgFD0tISyrpZWxsKsCVyfRu5YKkDKvo0uuzdxUVMDrpvlGPZh90jz8cv0iZAmkO
H29SF3vyFKlfEbbMg1se64Qrafb68sBRx1hZLXkNY9wFu8z3x0cNnz1rY4NRk1PBijwuDuUsVmws
ThSVBxMzEuFA8Scaoa3PmZZeD8wqSRHApeSdpZenl1zH+zox6wsZvFSE2tahB+dN78ad0Kp5h6k+
gepF2gsf9yycKhdm0TSj6FIEpMRFUH8MTeuERp8gAwv05MN644TffARDNqNHBBTcLneTSX7Zhmff
EtbPf/7nn6+Xbu6E8PSDg5+UyQcGhmoIXsti+ADJDw+3V5efm6Ky1YVoHHXR89gNc0/SR1u++/MN
nQHCoS56Kqc0PRleZt3o5csXt9XvqF8kI2nuUfd9CJI+LjKX8gX+KEPS1hPnn7uVi9+RiyTBUOfJ
F9qaNJwTIz79fBfvUI1rorfAE/v5KgaYfWntKCOpSdNvjZH5YZCBq+EPdtYJtc+Lt5jIyTnq34FJ
4fvP3ObThOWYTMw8WxXtxSxInzUK9Gqty26SVYd6RguAztbexH5v/rVY3Rn3bjV36r5xF6wdPrY0
8oZLCsMJj8ecc7Zm9lwB5mIsKWHWBjHjCOU3r8gnou1Yt/ZmnOv2NXPtBQOkGygy+K6OMGUddJw/
HICbr4XF0DSjLfbw893UVW+kj9TXgUwEPKfTuEno3ezMzigY+8XNMzCXT9gKxZ84ad61dvaeGdP5
O0vz/x8PcDinPieu9mlN7f/6DOPyIyAZ/fsA0y4gdP/n78Bi9s/v8N+f4f98wM8vGU2i/Pev6G0i
J7vMLeji+Lh5FbmJphV38Gr0/NEyXn7u/Nx4jsReouj1/Nx1dEIaB2f85xH4J7unsaTyLNLOOv08
QstLbe9FdF/05Rn/+b/8KEy0VnI44UuGpK2Tdppc3psW+UXgkvUThz/P9vOINIV1xsgZ08byiDYi
BNgHcfDzzZ+b2QjeytpkKkPwzqqV/nDqXZhyaEBoAg2eYKDGe5dSYPlmHxFiW+VhMnnzzl3uWrOa
joOl6MfEbkQ+VhI92UPoeIs3L/bHU0zGz9oqbI7XeaXoYQzGHoYwodoIyuC9DUzKxmdPA0Zr4H7Y
aKJ5boL+yYjZNhPtty6j17GYezQTZIXZf0VBskwFV/bg3XvpfxjQ3DhuFD3YDIZ/NsBczJ9lMn/0
Maq1pIuxdvFJhMhZDzCSqPmDacNU/DZ5uKyboHmRwJSrHMUG6IXHruodzIQem35cjKcyTUKnGeuN
0GjZzUaU732D17QXzmqK6MQNmmEg9Os404pXi2jSrR8jtID8fRvmIWxNdU8RXXMslp+NdCAqmBah
mQDvhlw/pOwyImVgyRclQcsMXwhg9VuyEv28Qhao04Qm8JPdciTOyinALLD36LTr6oqDEXbPZ212
p40adCLwCOc58Em+ZJr4q9uD2khDwPtSOzlTpHIyIfCcNcLvx2TttbN1qOoRRC4N72Oee5efe17h
Nyeweni3GJhYff031gQmGyvd5JGpHTXS6yCVQJC1i378UI5BO6njfdZ+J0tl2KJuYFrDJTQT6eih
ZHno2sRkHuzi0gUnnrW8s7qOJMtbjNoeYBpyfpuV8uVnUhX63cAS7cRZ9AiDZai2pd78pZBGyZJv
8QV867N4jZzqo043hdtAxhoPCzgRiB3Zo3WKlF3r9oWSL9gzZZjZjB3oILailqQ20q8oaYqbCBew
LU4tYQQmjpwZvWvFZgn7GNkILGZzFQQAVjFDYlUUt14sqaUIM1aDtSp12N5dazLkyjEk+C0kkIgw
aYhssGTG4VK7BnWWGxxoZgJxtbxXXTCdVVxfpKqa/OUOL70Zll7wh4/NtOqQijsa/kgy6e1D3wBI
jNi/huCbAiXatB85+XCMTYbf8zKbzr0M8wH2s9Ti4eTSmpt+JvNYNDUZ6r1/coKZuNnZA3TcEwVP
1NMWld1ZYz62GhP1oY+qucssvtLkZU5bdd66Hpi1FFG7TiBGrAROJ1Q7covaoEX6mRCtmdET14qE
2MDxw6uoHiJgSUWq7UaExpuYdG+5DDIaD9s2B8YNw5MIwhYIuMTtKT8IJ5/jYUsp85zAqqwTK1SZ
SLaV7zJtKcY14iyGTG0KTQO6NBId2h72yMveXBkZ70g6RNxhZH8gfsxBoIf+3L4ga/HQTiTY1I4F
CWAP/VS895lw7pBYdNRbKWfBsUnE2pVYTqaKt3rIIZaRaw+4W9/lpImZPpnjhBem/JH6o2dlkK6r
aA1jmn7LqHPwoC3/VAeXcUZxW5UxH6zCP0YloRUGuPF1l3h3m/rBQkpztDTQrHPWwngk9dcPskfi
clgfiXtD/F+wYfNHpT2UL6FBgWj94HOQ/i+ohPGaFc3FJ2hg4vOI6lVetiFyBb++n/+eFMMdr9TE
rnScrcqYXnSZV+8byRFN9aByTC4jZXY33YB6ABx6XGkOwAeXntnQnPJ2cQE02SEjU/gup+yILdoJ
pV1jckmzaEPgULHJuBZmJw+Zmh27opnoMVA361V8a9zhnHYuogSr+RDmhEMNIK0tOZ0pO7i1mrF3
rPTsAcdm9M6Z16u4+Esr5srFFtANxVMXDSWJiwRkWaX51y7YNhIFFCng8yYdWG5O4hc7QgMO7RiT
M6BbuyEJ6OSJ1qayYX0c8t9F2nvhoM8PUYWaJU0WRU/fWCsMsVmrkEzE62bWv2mwIRbD+0LM5MD0
wyTvDdfcLBdPD8fQMO/cGwUc+WGzfJP1sfUVXQHEDST8pTMxBlgYgfXoYiIn2FvbYPJWGZ7oadh5
ZGBF5IRJ3N0ssRosvxKTUAtozk1490dJoxzQvwV1yRofsukBM+xJ69N6O1rRa4L2G6W4wFGS3HLM
gq4TfesPcmCngy3qosEsZqwiVfLoYJ4KTdM4t33E6gAkwFeOuiB5v9GfSC8Bbd7gQs9GnPwRDBf5
V7rUtU0S05H2uuV6sPw9SwTrb36NB+yEZUJZnWvNW5e3OPuJ1XPZUtM03hCmBgrJCmDm9tpDp2Vv
WgQerXYzM1ysEexBc0gI6L1Q4wfgK5Z4Qk0tT/9Nkfk+OwenLA+GEZwIgpn3Zix/RXO9SnzxNypb
f53Qhqm/yqjdRUX9O8r/TEVDg006/tq11L61FjKw6r6svN3I4VYYaYa+SAe+OCmxkgbMPd8Mic3Q
aJkX4yNtf7lvBy9dl1GHbcg1RoLRJt88BLEnHzUUWzfWtvU0CzzXi/wZ7yyy1n/u62L+VWu0dX4e
bAKwPLu+D5V6eSplmhXuIXyzP9/9+XFTg44jFoKxJc+urFGCFZ7/jMuv8vOlYLSJPHD7GI/N8hMN
HfmbKozbz0O8Gp0zKlGU9D8/ovOKaOVM9JZ+nt1KjekOL5Ztwz9PS+CNExfgQRCUTH6MaDpzv0pP
ftVR8JRCBshQ0wSkMdfTV+ePM4M7D5CuxsczBn8TMKUm7hKDSaXbwc5LA0I6CpPxXRzjNPXKx7gU
b1GZfsRuW4ICcC0mnWuBMTdzvQfD4B2vC+034F8IVYRqo4gWQBz67IRRbhXRTr32hCU5Zf7BDP89
jdUjZ4wwcg9MQAh510FsZSJI11KRBqCHvYd+Q2dS81oTf2bPgfZia0j74MrcfWur99WXhU66rJ0+
rPTinTDle5r1j3WaPgfCfxmmQg+tOP5QXQ3CLD8uAUnxHBjbOmuJkJwe+yRHbtmOn333VsEyVPw6
rSUPcnacVWcseikNKaou3AO0q0Mwjv06KSMK5hGzWUr0uZsN66nsi83yD68X2TbQmRG6GoOHppN7
j+EBBIyPGDktHT1eN6sD8xb1PchvYnuxcTLjSpF5zdsqrRCU1/4jzfhfZme++UgE1pLOb6dAI9Bt
/WMP7QP8ri8t5rTvlO2vOVo8cqVPd3gkZYkH7wKaz26OYtJ0X10yMxtdrbs5u3UzubYeE4iwG0zO
94S9VCptdkMpX2rH/605lIn8X2SLujWhhk577fFraRq4wS5oMauO0Q7dYUTrDiArtFPSKzhVOPET
SQTaoS2NX1nu8KmT1IuRX1urqiOnxnYnGnYgRT0rlejKs1Br5o9aaV/EgFLk6rrF4upDOFiEXMCv
mcxrfATJrkHvndgfaAihc/GZrkDkYTx0qbMyAE5WA2WOYVTuGNe2KLPN0h1NYpSQXkGTgG2ZRg40
ZVWv9MJJNxPMwDXyoTwcCgJW1CzGE4mwlClMGNadbVxml6xcIIHj1tJrUvgihZRWh/k7pVcuZm/F
M+AZPVm0BTcpa1BaLL3e8ZcfcHIWiXgejHZG1ls+2+AUUcKzL+ehm2e0x9u2DAs9esvajjQuzXkD
7nSnIwT2l20KZ4dzcs5OXz86XX0wiwFFUZbeaVaeZmJvS3PX1Wgma5D4lpHvZpWf9Q6jz2B2n9gT
mps2jtvBcsrzggMrPHAvkZzqx8U067jpzeerBKu3N5lCyaDufaC1S7Ks5l09pyyeEHnkXPz9jtxW
Rdiw/Z1xnrp7NIR0kV/LUvBZ5Kck3rDXxuqv79p9OI0z8bVDIZ59VvnOXevAzqNV82SW2XyKZywN
HDQCN9XWXoy60Mq4/IySCV0Mga/08SYEk/9E4mGiI32OiSu306Lb5BxNDnZ7F73Stgr2H43P4HWs
ofLV2Z+MFK2T42P96EYwEXhXIFPgG7nZhgzWgVvJrcTJjnueGOLC9JszO+qh6sR7NZcYAmJtWxCr
e0onedfw0T8YTr7E8YiL40NjYiDNJuJ6wU6lBH/IprF3ojsbIn/J2qmFmNiERXeOUj+491YZ3TNf
lafWij6X8CbihD0j1EyGGKyE7FWoHCHQImnKXcPaV5F6Gko/3fZAZliDrKVnPYXwb9ywxo28Zp6K
KjduGMTE/rXCEIDtruk5EkTVpRCfLbB7zBtWtq+dyLwZk/PpYPFk9FEO+3qECE5PugsQ4fR5pmjG
Z+nWax2bU0bRXgQLRCVZZ1pb1/ZjmXfPKcRlEleRhE5lvo4oPMF9wJ9G4ePuazGdAM/bCJdSOxyd
V+anNAYy8VETBHH85wav0dYYurtH22jd5hh6nbbVw0K1xZqfFWaIxzBXc6LtGyPeF5NM1xjSae9b
zNvciVMo0b9L7rBCj4yjsIntldOSgqWUJtZVKjiGOQ0bW/UYpAy0EGgrmpYXPc1PJjEnSBBWqWRo
4Cu2DotonDmnQSnZM1Y4hjnOuj6XEyhqRZgJExpx6GF3bpqAwBcv4aFonb4pgzmBOOjoRknvNwnu
M/iNdZkxPkEJTF2aiZPbqHNhtsXBxRaO3BjmIIHjGzPmcDOawRGue3WG+c1hS5bZdgI4yOzI7VDr
TDUfD7tFORuc5zQTa6x5/tqS88lUlru2I6J3hSN2GARnzBTkpgZectExtBTu+DC07VtaeMBlx+Gt
T63zHI/HPDAWm7QLZ6pjDgJ24xp03kvDChSWhRa8K+xKhM7HiEA6CYUerKvZJMEbFLzT2Oj6eogi
c68c9GGqoJzjwMZ1m1bmjnRHqIJkUB5j/S2mvQw3yU4eqqD6tQwu7oqi5Zr32K4MUV8IjS8eXUf5
G1laqJ/y6drJoHtuXOsU1R8S7cpblTMDYI4MQasdvVAQTIR0E6++02ptmMw2QvkoJosnCCDeedVX
JPn8lLZzFTN+R/vZ0toKgUzBOLWNsfm7/VZMUr1HI+EAaTu/cph1H+YNp3qLF8TyXjpR5js7oCZP
x/SWWqR/pNbA2k8EC93MtjthbaXZ8TRpxOJgEoMWJqZzlLOszA5us7aNKa7xvgOvLzmJk5MVMk56
FYlvXsssZwhqFK/G2KMp8tzfMePOfiS4aqzpOMh08XjM1XtqBLT8QBeohA+v8nUdibmHpFYi/EFb
aGuM+QIRb41AklbYeDrnS09sAhw7u7Eb/9CiuEXCUI9UygQql1G2b3rQAhnaf6dpol3iMOYyHXdZ
NaLjGL9kMlebzor4q+LlIi6NicOaBx6UrGpp6d/dKLrQteZu5/riy00GTPr19NbFfIKO5P8ITpnN
EhI2vHlisoAEe+7RVP64ZqNXoSg17VjN2bNRqpS6zHjQi4wmkB3t/HTQjpZoE86adrfrjZwJ98jC
H6F9WutT0jzY5XwvNKG/EgXHVLFz4HwXnGD6/ns0k9ByIGmXCm/OQPv8HNnBi721aTm+zRSWh27w
8K0AvjSbet9qIwNqFzaVRU9cq6fkFRkiLcjI+c0DqfuRaxVK12Cs2fZG652t8Jg8d+ju2jE601yj
H2NpzU4boLQ4HLagKnfRNaD+O3qFu+q94qrTC1kbik0L3xjGgCiCxzrqxSNp9LsEptlxzPMDVcZL
QgAhbayE9NASuGHQ/nbVfA962kUOIb/NfU78+eALfVhHbftI1ASFuqadCm2uz73DkMpLpxdnkA4z
viqiVuVjmRS2h1ReI3Ro+NubvMVVidYroXnTDBkiJvSX4GnH3TxrMvT8zqeQXBh+nhd62hvM4Pge
Vemu4hQiKMkciwu9AJph8oNCS5M1yYaIy2aDABSv1W4GMdxuTqhJRqAa0A6Y6/RwgzgASxbdezUU
e6OI5rDsipAt9Lsoyj9D67Uvra2+p9F0z5ZuRQChT1aU2e+AjbClQDjsW2nfsqR5mcginJXvrWGv
wfKCGibsxNz4c9avx6Z/bkyypLzecZ9laTz5EI1/TiuFM9dhLKZu6+Zx9pa0+cV3uwQ5603jXVh1
akrOQhn8eTlJ3F2RHq2m+kB87tzI4bi0Jg59hwg2gMrGWhSSxGlnvuUW7SYGTO4mNoin6YbEfABz
ATdhHC9+nb5CPLauVmfPr2bhrzoSndAVBebTgifKBwzelV9+o95Ij0XJ/IpmwamN9UusB+772p2m
h9TtD34byJ01Bc6Jc12IYai465BAYDtBGTZ8puBLXTpY/c2K62/brc9tMVGe1n5zkIyZAhshTG2X
FKTJ+N4ZzbmakUD3EeNWYLPmmr273kBX2Wp1ViOywvfgN+U6d5glOd7k7EqXQPN8pvOJly7dYha6
KmQJCAbVo27/BJaZAsZCTxij37fVXq+W6BnXT6gUCeGt/oO9M1luHGmz7Lv0Hr9hdACL3pAEZ4qa
pw1MIUVgnhzumJ6+DzO7Lf9uK6u22tdGFpkRoaBIwOF+v3vPHa1w5bXJ0cnA+RXS2DsSRBpPlHyH
PZZjop3/ZEurotwI7uEBMMwxRRoVxeRALaqGU2YOGuoKCcxkMo9UfDxaII1PylQ8Cq3LoJGrbc8/
lkGZ3+FL01sIG+6qkou16ruZsUVv6FNuox5bPtupD83bt+Oj5dzcD9mxH+s31x/xXTs0Di+6o4dk
ptQC0mdWjcbO6ixYHbeN8RJUya4yeQbOCZZa38FDzvIRbJAjMeck8s5NLHVOYp7shUqNHendp8Vz
hrPHBf5Y0ToSe2JNz1N1QSHqoywdl41L6mVVGiLbqcfeqcqzq+L2TKihPfvhkpDhY49U10F1+vsL
IHUSmoKquZvO1kVdVxLraMr679/Hgtlvl7l8i1uskiMDwLUd2MvJt9RycijdoBdo8NcpmwH8db57
4rxLwypmh+PQoQu6WM03ZhAka8B1dHIR4uG7CLkZ7Co5D/1SrKvEYSmZBkkDKiet44hcQIdOxwEG
DZRdNMbqEwAWCs1mrqppaHQkJTIaN4F3BHthb5YQ092o9XDEYTsc//o2TqH6zSwnf1UtU8ds198t
M/HBhHtkkoMASM7RooJkwZ2d949KZnv8+R/KSY2oXmY8vrDIdXfxpqH+mBcSbd2FDXV16tL0I6+d
Zx60ITsUQGQjXsV1zxNtDfvq0LvfQWZTe9fWz3llfZK53PVZOMPOMr+duHNvpBpWopOd8li2muxz
okC4nouHaoAk6FLSgaTMJ2xOIpooB0y0G2mHRiwgouy6vXqdrANRvXJ82euOV+g334ngB7FU+DV3
+qHg8yexOc4ATutj3ICwb4i7uFmM7Qdaxei4f+bGiNdZat/loQPkl2BEkcmH2tMHwyKIyI58ravy
O/dH5vAUj+FL6hHlUsI2hCxUs8DpIds0QYdFJxDbMWyQr6oHmxftyUeMAc+t89xmAenaFDRYmHkP
Yx78IlD8UDc2+kWF/hjWinQfLGY/wHY+Dzt2Pd+hG2L/CxnFLKKUm+qWEvXhgS6d9RTrMRJWbNFu
Yl5d0N8tza3o9shG9sg8LXBQtpP7Rsq7ycnULpdNFvkmOOLQufZUGmKpK7aFh49aEkYUJhahIXet
vWP3D+WQHInM+px/oBGKB13S61r0aFaOxwyly7nJA4sUjPoka8FKZDe/KcgWq1VCGp/P9zY9sm/+
D51vx2Tat8QoIwPjkouHa4V60mwc+WrrdTP4xXbEt73Ke/F4cxatcfwXO6y2pyCuURAoh1DmEADj
Hl8xnO4ogX2d2exFbngdiqXbFzp7qZkr4E670ub13Hc627Ctv8i5fTA1A73GwcTo8MJqv+RSt/VT
4lqcjt2lWQ2A882St6IuUyfCEP1usDcOMFTQEwLWxPoOFnvXJcYDuektKEBgIPFL4Ide1AcDPRyx
uMe2lB3TzlBrIwH6XyPMt81L4c7nPjfUBV3c2k3WV74sz3Dq903jfycuW61CFzvP69yNqPzvxswp
JXPTgxPb3cas2OewPdwX5fhV5mz0WIfZgAV3SVHie9Er9g742blGVzm0qc51WZyN7Kn02G4MOups
90BpM/o8Hwab+oWJF9Oqph4PWc9HwWrUhBWzDLpoUKYJlAxPM1sgdhgshHHtNGuIPa8xabnCcNz1
jBNOavT+xaMN01dPgiB0YJcv0gDuP3qPgbeI21Mu50KhJaNMOYJ67L4m6V7LlhvDdnGr6+HmCLVf
jTI8ZCbWb5aNbdMH76NXmBu3gsfg2MD3Mfs8YdE+BpZ46yAXe2FK/kCfNMBs7AvxNlXGqzEj1IiS
IHVnHsSMgiyr+1xkH4ZrBtvc718YWq7x2b+CcqrXuQL6NIeFxXSA/g63lb/AzlBVhoE95HDKNAV/
pPNt5LpjNz+0qIrjK6gIajMZ7dISIIvTAJ6qpZ4pJjBs6DtdJGChTBLz0vBhndvLUz60Flku6upG
5kEGp03Dws+p9YhpRxFLkX29Ka26voXg2U61JsGmnpmf8dvGxt9P8fH2HrPlGhl+YqgbjTgiRc0B
3M/vBjOL4pAIXwwXmQzFNp2Sl2XR2QnL9roQnF39iYMyYjm4ZOujykkieTi8SRerZy84a2c8SVMQ
2zDuhoHddUahA2W8JOnFnezyp35mvh3QGYnV/V4E2I8gIW2Sxlqlt5Ft2s2/0EDGa1F1zpapgBXZ
brnPZqO6lL2zg7T9xvOedllWNabMK7PjE7ZeCLV+NAnl7ZAV13HbQErzWRKpymsWDt/4XF0XF6Fh
+N8qmPkApocmY/bUJvU+yLs/YZz+2CZFXrFBbVfCDIhO5HYJnzvTuobSgwPSP3vecD8axquWONZx
aGxgKy7vszSR1NjXc6uUPzzhccgjZNlnG2uyU6sDHAdvb0qDvB2+Sz+4JBjDuEQvpJ4Zw8wkdOLA
ucTwWTX1h2WTvwDf/xW7/QkH8asOg2NTXLhkxFothPZDJgEU0hEHTbOO0SyQWa/URyubDlrdyoCJ
K4GnxzRLai9riEsEEyF9gyz/SIYVZ4hlc61ndK+konh0ikgvvMuYyjKDfZnsSRgN7PtuR4AOSSOL
LxyVPsOW4/iwqKs5Z4/ZjGVjCILLYs/r1C4+gWX8qqjCUhAbWuG8g6MgWeWc5SAv5BfRSHV5NQ3s
b15rw4YNUCyxCFHg52xCZb4MeJjqNrwQXbvr63hlJdB+83wfy+Esp+bg3oYq6UDZsLEXhXUf2v1n
pT5Jue1VKl+8LnnMbPGbTrzXOUxBnDUszSz2j76PAXd00PTjYH7zmHRhUZvcGForr2Oykh9jrv8U
lvHqdT4GBvvFmo18N8Sts46jsSb43Tx1HmftwL3gff8MSnUqSqYpnj4qiAIo9ldL040Sb5aUDxQy
MMJPfbQpTwK+5nK80MWdA/4erzraac00XzTdtRPTfbV8N0kO9gNUc2fP9Rq2DEM9aqBr/uhNQRtk
9jyq4r6AEbNxXF7UXNi0crETz8NmPbgVVVx9up4lHXw0u62n8WaD5Aqdx5SBVLwpVXi53cZJTiFv
PJ7yct4mJU/xKv+B+HWY9c2123EzJLm3QeLeeOzSzdR9S3DZQ4rZqh6RiOfKxUkB4402WQ4zXt4U
SBDyaj2RciT51vzIh/6UW9jXoafUjUeHspk9CtPfANc7xQ3X6ZInj36yaRFRDIjQ6OJ5RMTpz5Bd
qlt3sizs24bI+DCl7a8kMaeVvYCzC6295gkMOYUsQhv2zWZs7tPZYUSnHufFe8UETEOUPmbC5U00
poeJS27qu4OyAQkl9SPr2bjxvRRDXOJ/JP64I5HjrBEt681sGQ8inZ5K5f62Qv1ZjzUekhT5OmfY
Nhb60kln45rLI8Nmk+oyZENSMLZK77Su/oQDSXwAWyNbtjW2zLNh0v4zZbSI0axS+s4X1DYOF0m7
u9XK9LMX3/M4WRvtsA9ivVswizNWoGZw5ubpBzEQqGfvVYBQ4CFHIGFZB34H9rwh4z/HD+HQHLDC
1JvEwCezwLLZVWxY2R65a4w26D3kWErN5V3ekj/h3h8VHqoZB2Ni7Wa9bIahL7fhUuP1x/Dq/w54
Cll2IY5tc2tOLxx3+0Kiur4Yt+1oWPw0RcsQsPTgedzPSLC5x9w0C++aCrwHlsNsi2S4MRKsgiwX
NjYtySN3KzIm8wE+m37EE4jgdl7U8OkAMrjtlayezoEZ+JiUGgw794P2gj8O3+3mX4Rz3DGWzxuM
IviLIs+Jp/NQFOa6FclOLNQNplP4XlwDOqNWxFN/lAFBDTMxF+2+TKmzZuz6PtP8HImJ+9+z3qas
uMO78ZOEVh7ZNinSmhtlJugJA7JFl51RLJ2vKvZHcvvmfpHABly7wynGfGpdtWYUTAFU0Z9RuQiU
XnNwppLHwH1Q9H8WAzSMz0rk9eFmJPsx0m+x8hxC8yB5ujyDG1ERd4PBuq5mYC2K5PNmMprnaWDa
bgfsIMZ8ZsfHdUZX8GmwA1jiLTCMcBOn/u84tZ5s2lhRE5mU1tcsrP40Mn2RcXJHyI5oIUJ6hylt
N7tLsk7ot8H4vhor0zuaJL/NPlmODcvJWvcE4Ly5Hh9c2142vttYEaOTYmPMxhy1cckoDIeJO5pR
C2s8GEJxaLqxjNyh4sDeZSevbEhtd/I6DLwBmqsPXWTVZKTR+uFqwOxaDeHyrrCOchoqEQ8DZkLz
e9yMW+I719wM37VVHJfeXDDi597Oaf/ksXdF1pOHmEMIwth2TM2XUjPELl4D239MUUF5klHtO82n
MXMjVYdfLiQTqspOScaOW7v+1esIA9kZ3qcmeZmlfRuRnav0PBuIoWhH55mFoewnIPrttVXjhqDc
m06GTdvgLQZQ6md/pJW/6sLxorJAO3VvkZnwD4/prZOxMnROu6zy3DKgh+VfzNR/AR3hwjTMU8Wg
vR1miPY8z5laX3RoML7AZlioeB8zyJduEJlKWqeyZRWh3wrjTNAh+RtCbpuY+H4dzKt4Amvgw0ed
fNKQjV2FkSSrRSuqvbaLGGE7mwJaHGKS2qhLTkblmhC/UwCclC5GQ/OIctf9aTwyz8t8GUbLILxi
8rPT6B5U/oWtKg4sP4TACdOiqn8s04adQX4E2WseTJ5SKXpLYj8bedYf4zkpo9au4e0EzD2SVPeb
IQWoU/VP4zAy9fMANbjaerLCeuNbhwUKNiY+/V7nbALzEbgE8G0yy90RJ+Vr2Z0H6iULRWOnNJlI
4u0sNvQI8/liD2qA5YOPi6M0JOIu8+HJ0+anwwBwjQYStqe6metNgdfaUzOM2S9RcrqjNO8e92K7
KxEAERDL7cg/x7FQcY6GYxRgPOMITZFOnb6a5J6pyZnwbNkg+b0XR7IqB5yQ1rldrauieU8Es4kR
JY3pqHdWljhwkmk5SruP49gv/NvsMssy/g7hZqqw8B/aNW9McGhuknQmz+Oy7CwXtZYAzpej7WdR
OFcrc6jFa/0Hf0LZFaBvkqpB1Yz11m67bTNU+wHbySHpa7Xz3PqXQ+UexS3fFn4+JyT4pU1tcKvi
WewJ9gNCzyCuGc5TcuubuTFNzIRyVSBNJgkbMe6oWr7V/qxMySqXLvmwS/DXWbkL8UCGF3apW3SJ
T4dIieiWkyrF2fJp08o9Nk+TqX5PWJQXv/6Rqj0IK92oqknvhta753R1McJh22oVRjrpNvWwnBNp
bayRNYzB+8Eejb0RBz7EDh9r6DvFE9fUZfvovNaZeF8ya9kNSdLvuuDGOv21iJt5Ls1x0LactNVT
mDgvNfruOq6WT98uD7ZpwdmPs/6j8NjmOmGpsEiJLAr6utjxhmLDMuVHQmnArhJFTFiXP+snyWGe
cvs5gM5MG5VxG9454r2jXaE2eH6bzLzjxfA2NIZ8lNkxG2mf58d4L4fOvWvT5q6ftf6ER8/QftTO
UTj8XUCH6clLzM8cazzIK1sex6mTa7Nxw3OAM+TARfqY9mqbSn4wpe3sIWjETxjAWqrdbVe91LXx
mCY0HGip1lkZ+7dx+QoEyXFy1NsStKBOOnPvJi40vaIlGxymO5gBrJuTzdy3ld6p8zOYWO7NKDFU
T8qmvzLtW2fjyWIv8/s6sMUmNbCMxoHYmNhRZ7u5E5kcb4AhFiysst407ow5tqKSMkVjwZeWeDFJ
0QRaNTn9Xs67WHIcbhvnaTEFXt7a79adCvytNsWjCMtHmaensVR7fBX11s3dX9if+k2aG0ghI8s4
NjN0UMN/cHrEcvd2CTXXoI17ov/kg4yJytzKqiOSQ4+DsJkR4yKABEWzg52BCqe6gCBpxfMw45nk
Pts9C4+dmBQFq+G9WB7rVGJY80xowU+AUh7AqHK6Isu2jo0wYqd8yVpT7EcAVSKe2FJNvxDLq006
mVeRXKoeeWJga1CySQeVm20d5Ebg4k0U6oEzqjO4ayWNTQ8KWZbLkxQNMJGcjSGLHwTdFnn2sKga
e17+oqz62+vEIcw5i1RmOEbFsqH6mIFJfe2q9NFnJ3dK48d48Ku93SZ7u5JXpxSv04DTIpssnwQe
S1Lf7A16avGZBAN9EkiLJq0wA3exHOkQ7Q0W8KWfb7k0pvpQ2VQg+w0Jyltjr732HKwOwrIx3X7E
1JlvZV1+huUoQCkka0rKkGvM7piZkA1RY/R6XyUcWyuG+gkVCusJe22v0GwWm46WunAOfaGxHzCl
iaTrUPOJllpVzkNOWJZAPPmTtBu5PgrnhfY2DghWU8B9yO9wtdlHqzLfsaCLKGNiCmxakYCUGQ2z
tajeK4/2X+xpKMd1tylt1lfHiUFHsDIeB0N0xwr2AHcOjagsUc5xVgYlS2nLeCMPbeAv8xKZOnee
xrAnt4O51bA/80leQOvQSqe6Fz3SXCP85ItTUfHOANtdw/QhU3+K8/R7bttPcCY1hhRShKYqy72w
UCBqbGoTbF1jwJ8toAsRlTV+eynJaxKoj1jxS5ZL71Zrzc2Fd+U9T5tkncKJeDGhuRJB/G2yD3hA
MocukUEbKOd7WYXvdGNQlsFyKQy/P2Kg4QDHpGreKFxMzJFDKlBsRfssXwTHuLA8ldM7tLHuRKNl
51a4H2/mCoaBlLsTNfJRCeW06blxQX6xB7Sc/jgbmi9doo5//ec/XwDG/kgiG9E//8u8/bG//ixD
4H3f2ybJg9rDADt6p79+hSO22Kc2h5YK2Pm6HJM0Yn74jey7HCtT9RWbaX8+Jp1ajhCUlmM9yjc+
m3z7139lCyAboClsNSlZSXL7IZxJyDjMmLZBxx5Z51580cN8MChv3SPFopRk7n0WlwwCspyZazb8
pPZpVHDJPREenVtVj68fSq9/nNSQEAy1uBmLeT+4+h1fLiSY3+wQ472y42KbuYI3HIxeW0qOOI34
MpoX0qYOB1k2tuTv4jfGMBjeuibc0RyJ/JZjjONEQtNNeJjYF7GADEczpLkPlEi+TRyaO2XiuDhX
L2Y1+C/ATqMc78NnZrj8ioT5odaBfjPJjvCswXCAaaCU+9q1RNRXMEXlUCOi+e2dkYfGU49gc55v
buG4KtLPnEcyKvM43we1LbZzTs7D8IhYhXJOP2MnLtY+NjwhIBgQ7Y5avtnBRZRFNPUPoT/tDROL
cJeUv2H6QX8sulfbNwAt9ajrnUuAq4hR+BrLeXe7dD7Y9fDTeOSAZcIwsexkGWl7inxtUoxNR9Mm
TkzI/7RFr3Q22p9xiQsvyRN973EX3BVjj2XfAOsBH6PbTbdDcyGC8gE1crhUM0/Jv/6a4aQ/fu1g
sZoBwntibiK8Z9bfv6lE+z6kDfmYUMD+yuBzitZu78pFww34Qj/CiFmCTgUKtfNTsg79krJDxvM5
FKW5TdPbUAKCBMuD2rqp7rbUVD2V7bkIGRuQiHfBxQ7X3J7SNzG6bElvrYh1LMgmxjm5bD++elVA
06IeKV0Cr5lJWHEKOMdKoZLbCY+YaYLXTWDxt987V33j/zcT2ot/HnCanEQGR8YdOXOaSn+lSORp
36TAEs2oZNeAdeomoxIujJl6+nk7nP761T9f7Ea/kPdot17r+ZQdDmfT846pKaN8dE5dgH7c8p6e
HWlcZQ5p3MSPQWDQd5h4pjKqZ6yHbkDJQyI3ahGsL4xlFvc2zLFjmrsqVonMB/XKYWPDOZZA8Jix
7XZIbJC7kHQgbLNp2qCZ7eA0ttcxb57mdPgpbBZ6SyMHLynCA1090M83ccxMIuEEw+LM1lrhWBmt
s1iq4cgcH3hVPWAqN609yysL1Q1V2A36mQcnTFSwKVmSxNhZu2NgDzOfqjDfPGNPETid8AwtLX1k
KyY3ZdCHDEra8eiECbwGmAo0xAXxpakYZOkqe6RZHDzOzGGp+eEptSmySe+dLrSexn5yj7Pnq1Wd
yK2J++1g6rI7JMYbg42dF9r3aSEkW1fAfQkHcszWEQFPHbk6/O4qlJ2F0QgXFLhME9zLcotykF27
1Y9svPzTdMIfo11AwdfHQKeXwLD9ozUTeDJn77eM5bXP9E7QGYJYvqeyy1rlqVFtlynzDgQycYfV
QzSG6XNe+9NFjMv8sjSoLbmzscX4lGRTuZMaQbhETqtLujJxf5m7Kps+s3iJT8gt3T4ssGTNo3ek
R11v1M3iMcys5D2zS1u0J4u2j9GDcV3pqOjmSMb0M6TeR5OaH2OJcS7H49f0cbyN69wk2cIXiDcu
lA4drHuLh84i13OcHxAyk43LmOPowDpYmcZSbAe/u186FmZDk+PCdVOvAVkPq3opGIZWxLacbN6m
XsOLWNpv/9bXhzQHPOLyFyD9v0Hy/x+QvG0H/xlJ/vkrz4qsV1/1v7Pk//pLf8Pkfe9flgep3bKY
hd3KgeDC/w2TF/6/HNdiZPm/efEOmPn/0zZk/ctENnJ9n3oFCwstRQ895u/0f/4PR/xL+Lbl+Tjb
EHaFJ/4rbUP/d2GEYVuu7/K6HNj3/94qayRZCilyFoSFnC/VWZyfq2NiTUejib8L6X7823vyHzRz
2Lfv908zxz//zv9TiUFy2WFLN4U7KiToSMRMe/IZH70wXRmSs2G74r1UaiIaPSxpcabhhelWZXbp
uUvGYJvGJo31c+xZL6SNkp3luNOzQ0hqO3py+srbjkSgdPUlzTVT4CKbr3wUrb2KS07v//nPwPe6
vdr/6Ke49Y78WwevpM0Zk4hl7Swr+e22gYmrRgGLjpDG6kNXjik5e1gK85aYnnPs8NW/9cjQLOee
f98x1YfOUHb6TTpJ7Uahm+X5d1XlBiSNIC/GVZxKoIeZz3bozq9nQAAzBdBM3ZG+SNWJPLDPoW2m
d8uQhu3t/Bf2+6mxAN8KVdTbqvJvjeXgfa5jMzDtrOzMvMfunq5Nyhd/t6acH11XtR4nIMHbryo/
gj4p7G0feC5OrTEsr4YHE+Lg+X1iUAIUzJ+66qplhdXRnyNq5418n4q+u9gNdjZsPMtfyTT3NKHB
J1vVLtOTkmP2OrNZWMvAQloymWS8VgziK8T+4AbP9Uv9Ci5ifMoVkuM6ZTNOCsKYZbkOQUdCfIbw
5oo+/KgtVxGWhtrwbMncvYScy8/4+QUBXh+v+VIh8t8e5cYmTCXIYao58CguCQ53AJt4HBwI9ti6
sLIwRpYTA3pBPquvFwZ1tp3cNT3M/sU2mmIVF6RMzWq0T14jsy+rLnrIqV54ncuxO/P98eVkU5j8
cpR58+WbyliueaWI+jn4Fz7Kik2wcob4DL0DFLlpJocAofxUI8ZdElb2V8U4649IFPG3xkYNcmov
+x6ZQMMbmpf5vmkbO2HWm/S4ebsRf6Jp5J+dmMiccAU+oD3CPTREcxV10KAAuTxEYmF6TDDIPZKV
t+SlbboWs4bnYCGG3nhmdwP7uhXqUiam+5lhtsQVk+bdt41Z9kHwxuKUMXrvKJowhXlVOR+DUsWz
00tru8RkF1U5edfGU1TYaqMecDEZ07vlLdmpmg1x9oR0vr08pXcoHui+a+AtHB0Zxmul8/lXINqe
MSlX+WFqZ4RG6RGWI2733sR5xVnItLdm0KfbwGQX0Qihzsx5CDaHqbiYMZcHHWWazUi55MEjjEVx
8gmdb+RMvY0xVN69M1G4yNMy6O5bY7S+ZYJrjdRyU5/RHWYyqpz6yRvrFAqxTgP3wVpmRbhP90nw
JAfdEAbqY2WthaqN78ZK1AnEkXfGLWrTPQ1fZiynmIJSS/wqE2msVQ5hzO7NMQr4n0QUbQ95e7Jy
2hMrS16zVFYfpjnXKefqrv2WGRL0tgQC/4QQlgAAAVwDsg9UhI2V+6pdTX4iG3nzOt8iQ5BSoVmF
fE/LxPFuBcXI6IEQPoDl3GcPCdHuJ9R6vjd8n+GUOwPYXZLmBbCqtbfrgCmyl5HhBlizY1Wvrl6o
l90sa+fiw0yNrIKpJKvOgM2GTqmRgBVMo5OIoVLVhsq3Fb7kqMsLZzeFEMxa2+g+kVbEgxrdBXF7
GbKzNQrMz0vf/MxmN93NetKvCQSjnzh2x22cW/p1CorpMyFs+ImTsD1wZxhcPk18MEVgPflVUeIo
YCyfISNZuEo6rCVT0NP5mSsQfl4LNZ+53TBFeLw6irOVw0lyVpGZxXTxNG29i9UQvg+OUwB4SXCK
E2JM8v3AqTiyrIbIwjTom0PLFsU+8Of+NXRSkFQuZ4E14/KFaUKVaQZ8XrOXPlfb4uuGwxnLXZSm
qtx5rcpewEPd2M5gMp8bt6v9qOWIV+L6bpezASdYIDbOU7h2Zsr2VlU4oTsoqgIuhq+JIsVLKX4m
SD07XWGfIXbkkfCcKnRN2GzmH2RM9skje3DSLx0FRW59NmF2kO+raNDMO2otCZCTlA2Npowc1Y/P
FFyor1RXzrU1ghDjAsMxh3T38xj7SOBTCHmZJZsiggzKNIVy30zl3d9A/82dby5ehMLB/n2Qwa6u
yv5jCcxi57u62c1dPeF3cszHosbwz3uX8ACHGv4uhJ/dJ3mWHeOkx2grHRZcGaQGW9Ops06Va6k9
QFzEMrPCa9IbyWvjT85ODrN5iKtcfoJk0FzMU461owg8PoquVua+HmRxOyWDcxt7kxKBSThffuzI
p94d+/ehHh0CMd0MZqoP45Ftb+ieqUn0/xRD1Z2Q/GiM8UV7iGviCDhVbQqqjTz5uB0u1y6//Rz2
HU/KgWV2pUUZHEYFu2gNZFcx1nH9U9fAdloZ/QR+EiPZLm3N4EqusjqNpq+O3mjdDnSuGz9S7GuF
OA3qOVL+tPzhsWEboLCN9Dr4VsMjdMgbwB4ejtsyG4744tiyZ/ht41VsMmUAwQN8QZhcUkBw7pqm
qcpNU3Gy6RHoNqlNSx37xvZQCq41nwAK7EKX8WvF2ABfSVu9jXKo3m3GrSwMhrsJ6pIZ9+JiX2lq
8OCAweF5u2FKc3zDcSNdM+bAvJ05JXYr25lO0i4ha9SBP23tFDJ+Ojcp2hln8soT09kBbnlsQo4Z
NU2Jv6ZeDK8L6bONM8XzIXY5XmKUwA+11MFvuyUhMBbuTafw0nO6eP1XlfeaDvik/5X3Cxmqtp1o
ITaAR1qDox87Cbu3zF2O+E1FzRbMloHQZ+Zd/IUZBK0B5QqQZv1NYj43eUQN6lQPJi/M8TOi9F7A
P3gLkHs1P6KjvHCTme0tq+kzPmTi/K0oZ3h3vNj9BU+ziHJFs0wva5ODvugfRULzF/Ko3UeBX6OX
9C35ed6Ss2oALK3axs22GVxf8Hjaf3QaFQ26VWdpDWPE1izcJeFk7cWo67vc1Qg2Brj2uNfdQTRL
+OiKoriQVJXv9QCStPflcMxs3zyEdDIes1I0kC9aoqdeQBIwCeIUp05aT+A5bNzbNwzXCsaj9V0w
kvocsO/t6njEF2xPmmbnziHEhjTNkV2qM2SNbNeWA6WZtiNTZ0XeL7wTKtaf2u0J0uvZ2RgZGEOk
H5JZaTxPWyv2wm2BX9NdC71U80p2jMDxHgmo/dQQPgxM6xmGJBnooxKrhd0s/skdLDCAY9u5+34u
YHVyxojfXeqqz2AE3a+5pOi4Zda/s0dfHDqVLRh5KiSktKavG+sYMAFpqzfL65GHk7AqXl3fkh85
D7BHKXDDqJYtHtKIexfLeeHoTwoqpvacnnFFPY872czJ26JPv2jRKzgje0FyVALd+5Iye/QiM4H2
Bmjecq+uqqb2TyUD8cu1g/5tYfWKJrZ3FaNOz/tIhqX+KrqU6Vpc1s0uUQZ4awoC3hn4+Qx8IM8y
gdds6vV0tloPcO1ccQrvp2He4AFMnyf8sisG4/mBSQ82EWvocdLlRcTFDxYjw08nmGSyaif9Nqhj
1LZMC1QWsF3e3PgPlnKY4Adm6N8yse1AaNhtPksGbOe8yjn6u+Qa83YG+0MXyFXzkfssbsTJJtG5
70OuLEgVg17VBow2MZXwNRZCq76B+pSHC2bsDneCtDscypSYLYDCmyX+wtHuwp/GZvVtF41NzcYE
DrlalkeDG89fD2TXQJUYvbrz4ffXIEpkftebltkcyoB23a1slulFVO0tdGCTZ94SAhhfJq/CZwtX
q7xrNVopV+OQ3AFZb79LJfHGMm/vHwfX9B6b2EJ9bB1bfNzsSy/mIqeoY8j81RpQfKktkKjhsR+8
o/jW645HrYkVMqujFukZSnkaKH2wvdGlXWectnTI/i/yzqs5bmQNz//F18Ya3Y1YZftiMvMwiZRu
UFRCDo0M/Ho/0K7riCMW6XX5znVqz5ZWEnuA6fD19yaWceKYGQGgVpS/uDXO5YDiaUPsDKQzCFxh
edaKpHyo8ULeoP/yL2qooATjhsZw3mhkHuPo63vXgNiJbD+mEW7YX+lC9rdcirC78JHG90owCdWc
RfG2gin0bIp5Af0gdxpnXB7Cy3CK5YFOG2B3aXto5bvAXIl6CWyflmi59TgvIU6E6RKXo0bUUi3M
CXzSRVndBL2PEihoPUq+YQ4wpxZEGD60jsqht6UTSUE1RmbWqsQXDCORZHSDA18iIUR0Bk0ks3Xf
9muD9LEYh5O5T1ddG1j7utDtuNPkANzlujMPQjTqUcZZ+zAlKW68VLwPqGCqc1xmIcMTIFcsQtEM
mf5cWThv4G6/j0S57U3aowMGhFuJxuECtU20bUVH37XFm99NBu8yxqNyj7O4c53aETawYxeRodO0
3RXqEPfc8nK5t9U4PUemsg69E5Zk6kQ5YSxeexlXlnoadOncukbeq3XrT8G53w4YSJhcuzYKAPzg
5CBE6w4b9V1pYPNUdAHZZwp/j3vYf+4OV4KRFMYCOeYYdZcQfuiZkhf/2TUtfYYiDAsCwwU6mR1i
kgfUQgBQlnrRhV3am7kVw1WRyeBKVzYaQApp7ByixrgPZInXhIpMybtrCcLxyY350ip7yq+BPZLs
inY/jXy/cOvzIMaT3x1pG6tYIpMzceVoOdqaEZzDFGF323LJ0fhqeXraj1SBuOeYSdfB7kr8r2ET
kZHDnTR86MKkBKEJm+TGTAdqN8vsbjRdIjrHFH2IKKzqZxehvzbryHAxBIM3LzibHkHcACarBOzY
I3vsNspIvIdLgpAoqtGE9DqSz0H1lUvtoyr8/Edd9yAUZpZDbAeBNtcz9e5tolvrZxPSnlo5+CpO
XNxc6pom7K/xILrJvcTd2HatvjMnOmRjeCiduaIqP7PBGse58ywYZ3NQHrEb6m/hCzWA1b1Lf7mV
7kJba64bR0ExN3DcarQb3hDI12yEHWfX1NjOiy7r5KqbIDnindM0jzoasesxJwgL+ZCppzx0IEdB
euOKzrUUFAKxbniXZKa4FUka38JEGdl1s4bSOmkC4SzcjOCzVjV+LpE34dUBUBPT1J8tizsj9XaN
wS/k3TpHWrTmFEiJOWxCXHWwfvSea25BR5FkRrTVlmOzDwLHQf3l3X5mKQApx8hnUaIbiSRXfpY6
wVU4treORZJXboUXZUp6Woy2M8Husa8oTEIawIHydhx+FNo22DvViBq+pMYw7/IMhgAkYlyAwqqD
2efRxfmca2ORVKIJL0HZ21Ve5TgXaoxScUeM3fmRTUvd0zFqLozQ7y5mDWm98DGJYs259k5kqXHj
5bU4ZAZuBFRWw62bc/2HRhQS1ISZS3KXNKQSrOrZI2MbiZLJpROTRYx4CH79LNiq0Y9m+VWaGdbO
U5n9xMUDoyCUTNhb5aVqnhoj5hPPobsQp+owfiBoxOeEWVgRKCKTayMubG9VzkD6JUbUYoW1fkd0
YIY3/x7oqDwbsdk+qCizDkkVduxKY3ETThmxMIYXfjNtz7rhBJzI0QvUuCvZWLMzB33h3qx09FUU
/jI16L0224orJvrWVDswG9tpOqbFkF6FOFhuOwvAdgzz7s4B3tvgMQXE43tjWq2Ze3zYLrOxD88x
JWpTl4PAYK2BxqryzvHieUM5wXzD9IKjnp2QTWM+i/qi+GTjRLeZ59jdzk3UXOV10YhNXw0dZvRZ
m11NdA25x6b9LjXpsPAVB+0NwFR4B+WoOUvRaJ/bYUMNFc2uxacnKvqaaIz40FWh/2NQbddiTiNK
XLMlOxDbpvmlpX2xnZHu8pNbggJNjIQxKlKXTtO33z3cH7D9HYOkh/fv+l8ygfO129CIQLNm7A1O
zAfXgBL7RUj+B4m28NbSlj7ClxSwQ3dYsi9nQQWNQLtY/BpzWSXYyWY++hY5e3oTW10szmudByDD
mTOee1BOMHU03BmaiAVbhCoL2SKKYMETJAuKi4DatIMV0jh3y9XM3w+mGTuYz2QEOIZxB2fZ1+ol
xe7kvsUgmm4p/mF4Nik6bshTE3fbNnX0ZOF2sCWxr/LWXMDCq8RvqptyCHEgwcW692lwzlA2MlMq
qLYulOs1ywnnPHwvHuY4KNlQGnk9jyNRcNyhDtoLehAnt2WdWPZuAgXM1y5D39Tabr9MKIZvkmic
8HGI/fi5VZ29s0Q2vnD2T3uEKzM311/4DRuIo3zxaFkFFkOp+9kgWeVgFXj4xo7szroJ9xmDguAc
9S03O3NerAGz9sotXZmyqWRRtcmyvERLTBtiz5rBG1tq4GymhqFgv+TtfGk6zbJPeo5xk+fYqKWW
5SM7g6yxyrAGuZrBQjGK0uP45MRlh8nyNM0POhM4AXtd/tjYGhvVyjC2Y5MFd0No5wed+dkGJ3iY
v3ZmObsZN7YdOh0EXmVs7z2nH452EJm7sja6czN2+xEDnhEObWxqrPC5kRiorkhPXg0YRWysAi9E
mItLqt1YkOSYYm8q0eSFGI+NTI3lEBUO51Hg8roLXGGfzSAHAWsy39/UBupyLkMDwBkm4Rw0vDrj
zFJTcObTMz2fpl7t53oJkmtE8tMYzbFa525RPSXdbB5iGBfsNkWsz4IacSH7tDxvk7o6TBSyFw0G
rfBs2vi73XJsxxmk+JI0gu+WSy4BNVj2vdV1+pAhtr0nQjC5tyOZP0ZZiPNGP02wmWYssijTzhu3
Ut/DOhTPbahgZgZmiBe+G3b93jZIJlpNdjJdoq1IYCIRlgUVJiYsITPZeyed2Q/kn7kQ163iW2Sb
1aYPIb/xnFD5h8h5dAbamY0VNYdu9uiL9ggorhrXVNtsHEK9KiURhRBQ8UN1IlF/i9lsIQ0WQLtD
JJGrKgvDQ0ZCGjjKIQ22dlBnt3w8/4cRcxEilax8cIghuax8PDz8YkiY9zHERyuk5soCi8zUVBIq
k4zDOg2L+RGw1X0oB2ukz6cDTsOpbqhvardtruMwcb+Wrl9dhS7yaxxGm8fIpCksUZFeWOFQhbwR
M1xsUnxKmqi4yA27uR5iLY4FvjKbWU3y3I0XdidRCFh34QN5dMa2XssqyYF6aceuwf7lthFG/s0k
b2WPA2uzsQhIuaUAhQ+T4lCRR7WmIKPU6ypf7WPSRhHKtj2eDswoetgYzVw4Y+KQEYlt0Io5jQ08
kuJ0I2KtttqvcvRHfXAumAufsmlwvzf+6J+7mRiuYQM4e7KNzAfTl+nNmPdiZ3c+OYwUxvWzPevu
2WtR4XDiuvmZYROa0KNvxw4KdWFhZ85dkJA526XFeNnWXnqJZY191xDAt5ldPP07CWEjaKP5U97K
8tCOZFN4ojXvMDTAqwLYrcWvfR6HK2O0Qfx64QWkCwzB+EQMUBFv6YdJ9jvtPJqFMXzjkt6D2ZN1
xs9RCxtdkPiU4RnuetetXyoP5y6bNPTa6JsvY0d0FWFydbyZRxxItzaQVoDNVEyU6dTnJBdIyqq4
yvttSuDCCxUtjbiQO8OzAkwDt9I96b5FoD83KmvO51pne47okj+p1GVTRO6D9vzqEQ+u6GKGKnxM
BhNbKRqaOV5mKQy/sUIqTQyL/aRrx6qJUJ5wi5I1i2fdV2A4O5qv5l1BfQB1SXpY5//CCP9fg+T7
H+WSQ9789+UHfytJ5o3DqP2fr3/Z/P3r8Ee5xJe/+sW2aON2uu1+gNr9IL+ev8oP+udP/p/+5j+B
6B/B38L/DSb9I0j9vvt+gnwvf/5v5Ft5f3mW4yn8Qi2XCy1I9T/ItxR/eUDkwNpYXS4g9n9i1KX8
CysBFIumy5xy1IK+/4N8e3/xS+UQwG4L4Qrg73+DfFuvsFyXn+QKZUsTiFn4lnAZ53dM18qN3ITR
57Mj9Yck9XZeHtz+9ireQL15it/g4r+HsHzfdYXlW5Zpngxh43amJPxEFLv5UIAQG42xqisJitLg
B7keLAhVH6DUrwH9X2NKBjQ96AaWSY/49WN1WYRTbuN5qyTu4RuZGF7Qt0FbXoz2luSdf/2E0vWE
whMTrxm5fI+vXuJc5ZYf46e+OEUDYlOOPzVufpVo+4PneuNdMpIFkuaavnLU8nX+BsHrIZ4nhFHe
atZXc3vRxOkuBB2WFG7vP9IbL1DBqvcs34bAaNnm64FmJ6J4xR54BcxzXyj3KyfxWuKcltagFLr/
m1bz93J8Y44sc+A/lAK+L8tm9vnWYt9nWso7eYNzjZS1M5HqDZJssXHnZhHWUD5QtLnm+rbz44v3
nw+6ycmAjqmE77CIXB7TPJkgVEVwxJICviFeMoH7BJVqE384Df98LKQlLH3TsyibPXHyFkHH+BAV
0bm++9iJbuXkYOyxU1/6fXvM2kc//PH+Y/3xtXG59tg42DVQ1run895klwxwxMPcAIK3p25rHV4k
MAoXNp4wnA8myR+bh+Usz2e6vmUyS07nfSPbRg+TC0GbEsFKkFUCpbz/QMu+efpFoewU7Jtqmfin
M96LJN0827dXDsnIUVqS78R1CvrmUzaDbw8dAh6CW2ij7kHclhYgxctDFIxww/RNZpW33QSHAK/k
qSF9Int+//P9sSCXV+B5zCNoSuB+JwvSGJHKRgTDrMIaWVqHvg/+G7vaQSqxfX+oN75bR3Bzd9n3
iWIXJ/tom9Z+DIfUhniHYy7GBewUq7Qu7+g84WRi7N8f7q0vV7DJCP6PL9k7WSGEZPcsVyh3IZ4N
DWIDQTH7/hB/vjzWHjaGwlMwq315MkRldKk05gjMQYob+mmXSdw9QEA88xvzg6f5tdRe7zDLWJZL
41KZnvRPxtJZTUZ5GwPUGNO0M+zsB7eeiKQtpBZNOtDK7cfHPiYsPZLFD6ewzd37DysWetTpJ3Dp
IknbkZbF98/v/7Z3w/XgvlTRa4NI+2lu5LcQSP9M6VSc2XnygxTC8zms7zkUv0BU8bdFUmZ373+G
P/cj2qAOh71nLqtWnUyh0hJWimDThceNt46j5UU9eo9RY16nGdbf2RxsuG9/en/QP7da6Hu+Asfw
JTv86bdcx7YcIDEBqcXmoxsaP6m4r3s9VKv3x/lzfcATNH3BCnEUvi0nm60V+XbQtSxFCyoGQHSG
MTfQZy4XkXf1wWJ869ukbLMVJZivfKVO5pOIOrpxWP3SqoGv69jozYBE1xa+kqu+SX40AbFfZvKM
qfSzD+HE88Th3z8vb9RkU/B8+ccR5pDePtYjrfReZ9wz9FcpI3y4OhNrf8t5Kpq23Lw/4hvrlUkj
6a7h1kzxefKGXaGl4QgOzUBgM4TlD/FE4sXsBnxWsZN+f7C33rAHir3UBa7tUR+8Xi8FGn/QXzSI
eO9wrbc86OZxre5lQDomXWlLkB+eWJj+4RsbyYf3h39j1nq40Vg2uV8sl9MCodDAS2x/zNroa4Vf
oCru2VU+2ADfHMQWCnc6wflxuh5VaAo4SK6D+tKC9vMSUoUUEFj+/aOw6Dk24N+yEk++NkMMczuY
AV+bf5y8Czv/gVHg+0O8sb1iH8NlxuGFuUqJky8LYRptSoMCzhXppewwhXGIPSAK1LCvGiddWaIb
ERfXOx/LlvfH/nNTY2iLnCp6hJbw/JPHKyPq1LaIQUEncrYMcNT5e0dUQqS/V3O37saf74/3Z0XC
eA6SMAjLrjT9k03Um3qrafEwX6UUVoMxbXoV7HvxtcG8y4unrXbETrv67v1R31gObNlcBOE8c6Ph
TH69HACe6ELpHk6sSeAulj9ycq660FnPhocBFbyFoPwKJeA8mNMLujEfbHh/TlWGZ19Vvr3Ueqfr
IejgSRtcS6DePbZoqpvw6yLDef8h33q17OFwiC2bA/J0PWCaGtr4drp4vJ4PMtwQHkVQ5HcJWAXg
Q7hLvJbkub8/6Bvzh/GWyw5vVjmndVUGr2LAVs9dVYV3pVS7dmZ6VQTpJcN1gHoCmOKDEd9YLb7D
u+QAdhQC19Myvcky7FSXorYFvNcNph500evBv0iDbAtn+8Ziq0EPvLRrP9jDl4X4ugrxF848GyvP
6/Hgr6eRRrRmpx2CrxjOKJAUOrXcbT54wDcH8UGHfDj1vNqTueoQ89LVy+0qzvFZiOf8haTH6/e/
tj8nJLdtVAF43kuWvXkyRg7viMOZAzi2Yud8rBIYFMgKjW3QqfhflzDLWEwRBF7Cs9VyMP5euhkE
i+nlpfUDJhoFOuLbRYhyG7YxUr33n+vPMoYn4mKKgZjnMyVPnstPwkKJsMaUy45v7dm6M0PomLG/
EJ+6n1CUxg8W3a8Jfjolfh/xpDBtx6ACx8R4bsSlbJuy7+lVU7nBWYjfwbqFbkq9PGdbeAUzYW9u
/ILxZXsQGTL8SPaIBe1RnRWTaK9mHcCzjj310GMB/jDoXnx7//W8tXaQewjbptTjTDstJ8swtLEa
1tj6x+F3rw13I/LRxVP0GygTHEMYJCgKo5UTVsfAzZ7eH16eqB9YOOz6MLH4gmzmg/Vrn/5tLiDR
clUxmQ/T4n0Tr4PM9QrUq9Sj3VmexkaIVyNpoR03QqRNn03KbX/fo5yyLpwSj70b1BOlh+MuzSvr
yNlYcGB6Kup+zlotcvusAYca0MK5BtGhQnU1Fuaxs+RJuVEHFI9IcBy9cct3OjjxGoPwUKb3CUQy
KOZTQc4eAvmkx/D6C8T8bJq2XkG4xWc0BxYqOTfTqvwkRD3O1/2Aj4w+w67fzvWzjBoN0dUlcc0q
95CUaoInSoW9ogOTRvhAS2GV4fqLuXmWVsWWqyGANhrYNLF/aLedoINgsZnpXR1Vk+o3kwFDDi8U
GaNHWPWkZkz9TlSLcz/MnG6aDqhGBBpmWDCEMWOuIfD2wY5sUHDbiVqcYYSVFKM4GQF+fsbCobK+
tfGQuLeWGaUwhf0kFsS66FpO800KiqW+trIgSRyBdSmG1QRGNByrZOxJ2MSSxIH5X0epJb72g9nj
bmNA4oCAjUVZE3/v6TiN12CVSIJdM9T8hlawAjcJVydqi2CctTzDCdcnCanviSkoMG4Mxu7ebdrK
3oPBT1Cqo3zGCB6T6UbKlTEbVit2Se86801Q0poE3K6mgFzjMvDEmXKMOPs0KBvntR2sLpUBTcHF
M8gnSqvGfpIZnSTsXAhKr+5116X+fI0InaSQlVuhnvqiHOK00Ft2MkEiMIqgWfxMuPBquaqF3Y5f
4SGPOVH2CCc24CvVBMhY4pf7zRl0UD90fV3hw9K2PhOCgCMAt2uwWCfDdmhKwxxuGILUizIjRPiq
9WLifPq0y8PFxlw1V13BOybm0cyFXs8Q9WNCAsay9D/pqg7mowfzEueEUBvyphcJcX/aSsYGYDpp
kUgmgcpROimEEPgHpMYR1Sa4x1nljeXwMvFBmitnDvsQ9ze6QYcJct4qM5WbagQPQWn/UMSggUX1
dt3OPzMbL9ccOWbn7zrq4U2AdVn5gz58HDz3smuyr2Yx5/wR08IIFFshhI/jD6PLkZ5CTze9dW/j
nbudmKEVOoswgeXQlZa666D0u6osoguvFA7evQayLaJLPDHhDzhHoUXsrALU2bQqnrcawqG59k0B
k3AFfyFKYGyaNrIIo9R21E1bKNl+iEo4b+l9oHLNC2QuDThkeDbAAVGxl69gymKBo9e+9ptmunc0
4R++dWE2GLTIDfTUUEfrnEMJo0+D0Da2wxw3nepJIwWLbzsf3ueXrG/q1ANYbB2MJWxE8lhWd1gm
QrIkBRjDk7xvEeo6nj5n1w59QoOGLt450WCHu8rgjvapqr3xniCLqDnr7LSNj1ZgSJRqUD3BoNYR
IVqY2riZE2EtL3DF4RYOOV3MTzXyHO8nte2EW0mNA1ONCYfTCPHT6KUe2RNp4tlr1PUpt3ZEbTFM
Rpzi6G3buTKjBzmweo0kkcMdvjgt8TiisnwoVr7R4WicT5493PZZLMsnGoVksG1CQibjB5FhAVFe
IbJxZHCg0vPyH04CgTbaWmkU92cDHvTDXR8qu74mtkzEt5HnEDvHY2clWp6xEd0lTEqDoDA9G/1N
nhGrdN7UeuCiHSmNU8gqMfy2/7tj9f8xiPbrrP5vv4N0/4BvCwr4P/7L+Uv1GkT79ef/BtFotPzl
e5YC7PoHPOM3/6Lt4qBm4Ewm+oIa9H/LRu2/uD3AvDFtSSP811/6BzyTFopSGkRgJ1yi+Nvy34Bn
8qSl5/JTBDCTo+jvSMc1TyonMhNLLxor62Fu3A1S64MS36BLbZQdH0jOpoS7tDWs0M/8f5w8tC3+
khd9+6XMLyoP09kI2wS4xjgrw99+v1A5KSOXjwZIaANLQWUGC1t+/7cyJawxWYhCUz3UVX7Aaw7V
QHZXFVD1MasBjH5/tF/trt9qyH+G8yUIIsUZSN/r4bQy82qIavXgW1CXSR+N6cuH8TbNev/cbpEA
cb4kZ0CAWDEqGRIB6PR4qbQpRlK9kM7lNBTmOei38eThR469JkRMHov4aR9LYzlH3RlBBe2ZWfvt
BQe7tZe68EmydhYvHDHuJpjKm3TEHQJ83R7udJH5D+lIYFiDxdyFFDgtvf/U8o2XzFsGjaVWsx1I
La+fup58NIMUOg9zK2G/16bbbwzhGQf2jhizOSlwiql8zDeI5qhxSrPUkeLP3atpkFtKQ7lFbNNe
qDYh7SmcCSaBSvizIFfU2YVozMi2IaZhRH+yHdKIO34R26uyw7ks0osRU1im52WYQeDFh32QH3QY
l2vNyZdKu5iVZPGMtmOfzKHUlHjk9773MLVfkpwTHOWQNR/y1sw377/JN14kADhOBgwiIJgtl73f
ZisChlCEISPp8bNvzdVame4B6iA85ZvYyj6CUU+u/MxWrr6ASoy3DOicrFu+K22PvTQeRkn7nzU5
RQkL46ppLu3xqm3UBy/yZDzamCBkrgcIjmeKT5fk9eOlUEy6KMRqdOo2mHZT0JPezZJvcWwLPkA2
T+7ey1hARGxx9Ghox53Oyc72vWoamuJYWs25Fblng4Cf8/7XdXL3/jWGR0uWSw0AIPfU188D0623
RmqMI26x21CaxJElN15XfYAKn8yKX8P4IKSmRZ/b5Z/Xw+Rcp4ahJ2FiDF/GzF/ccUgmfgnUvA0/
aui/9dpoIQIxAq4LGgqvx5qKxoQIzGsbe4qOlmBgS43791/bm8/z2xgnz+ORw+Q6mPEdKyJLAQlu
CYVSzhVFyQaTl5v3BztZvH+/vP8M9uvs+n1J1T0UabsujpBuztFQH7kJ3vdAkysjcD/YCN98eWoB
eGiIWnSXXr+8jDwKq/T9/Fj4S3yRvpZ2+8EQp/3Pv58HFIlJjRaEls/rMeg9+KKmQD66sXe28OrH
FEB47s7xoNyTBnweYfqx8TFvHDGHkqQxvv8+33xGi74rzWax0Flej0+0ssz5cPmxFsR/ptPtXE/t
/8W6giNDWYPzg0cv8vUYupnboOcsOMaNvPF0fgaWiW+0/+n9R3lr+f4+jHw9jOzRU7lDXBybici1
6QZLgOzDtvzb7+s/z3KypZMjiS9ZwLMo8pFnvZtc44O39eYIdIAAoTmkTO9k1lmDjXO/ERbHrJlg
Se8avCzff1F/4xa/HYHLrFt2OVrRS9NUnFZ4oZYaP0KE6Fzk2itCzNSnhA712rdQ92ZBegWbsPYu
01Zf23HSIQUQGpb1/MzpjVH+rI4ubluoskKYxS3iNExzYO/I+bIof+bTwfI/z1U/rDxEHsOnWULc
dArSXIwGPnZG5J5DcoS4GCOPlFmrwm18EDiIYV9N8HSzqeKwXlmqUjtnqKZ9anPhN9A/bCAk2Xy1
RrS25fVEPtOj7MgfGaP0BQLiNZ4n/gXVaUXm/dqRqbURojLPIPGH+6houdHTsoGBA7G/NDEoEwNW
4rmZ7f0DPgslEz+DcKF7/7u8oTlSVvmdxAps39vPRaC4F5GVusFRq1mnknicqmzkitiQdI8fpTvf
EqhNtleGDUex6bGt5yiEclvvwFYwsk0BODyyGBDtOYvF7JJ5APs1vuDyhs1xKLjoT1dRF1JB0fRo
XizjKlHrqqfztOlwmgD67ZwnuBmk0DnLAW830XnsYztFr5u4jLnx95IH3OMMjIYdZe+qr1X5FHPL
RFOv0zUsJ7LaJCkwtlmikWRLIQ0HewaD+zGuJz4KiMQMVm1Wk1Qq7S8TTNpLOzXyrTmbejNXmL9C
qI4f/LoW55gh9ns9kcmcYxl1rc2Jboln4uYKX39LeTfhBQajlifIH8zcazfaLPB9IE/rbrZJ/CAG
LcPPLgk2tov6RXTmsBnpaNH3xPsOOQkvumzbG9GFWNWGjbdCS9BczoSO7cg4SjYppsr37YScxiWn
iLQmbtAVLYo1Cq2JSZVixDFH8fmQJ9bRg1K7A3CTO8cjtL4YvPI6cxYXCMPVmxDdBW3BxsKuGVHO
y1JDbUbkBCssberzKFXVVk5juBaa9jEU7HCri7o4yw0Pf8zIJw+hNEsSJdyEBDsVnYVdTseFgLeV
Kct6I0dT79ihNPenVM9Puh2mzYg6ZjtMzvQZUIVkhcAINovDw9qv425jg/sjQRm7dcLdYhuOKRk5
2iOyRNFxkUar1lEK4yGf6hA5RxZvEAVj0g+dZpUgfdp0NknIUxjqMxqsS6ysuvQqA4OFuozuO1uP
qzBGIAyXPtwPgY1tWCy+Bn5uPQq7cC7dqcJrbNYN9hUFy1NAFua2APTRIdozKhTwMcaOGyc1mzs8
Gxfrk4I4Q9giZx4xSetMIZGqZEhzjgbUuutHUnAzY9zK0Sq+d8IkH7OIki2NJIytSvwY0PNlRGB5
/bZSM8R/r6wezTJFrSLnfIt6ZCR7xcQepvLIC+2a9Arh5YCaZ4zIEMLScDa0h/iNydCHFm0pLlOb
ssZOLYLHttEjpss4e7Zk/LrRunDb9tC68Ip1B1eGy8y4z+PIOoQiGJmYXrr3SjhWwYBQjS6NdUY4
U3jnzNi+Q6r+EeH8v3EmX60ykoQPouXLKGt9TYIhMZdz2wG6pXo7m5O7tZAWbDTV4Ja+V0sPDdWm
qTIci73S3JalSTM2RXVRI9o/qJYIE9Ory7Uk3nBtE+EIQz1SN/91sRQIhlRxmOJA3f4szIf3Dwdu
+pyTrw4H2KxMB24R7lIWeCfHdUqfLMi8KDtWlpGs877yuUuw0duqM/fGaH1xc4+vhq9/S3IVkk1p
Bhty17+W0hnXaNtyVBHimJRRvwJEwx+uLYc1wdTEciSL4tTo2pVOy8/ZTNS02SnCmEfZrCZXEoFj
oajOJuMRCcw3YhjjdZMSOAgqU2F7hxmcpctxa/byMcSBYTdWHTFuFhw4gmgzbO9q/EuiEq/6Nn9M
DAm4gB3f1sp1eCmT0VuE6nhBO6R8p2jhNyEPuq6Qki7qoWmNvLHeUp4XtC4jZxW6Sb444oA/GGzr
5oi9XpYpvW7i8HlwhmLt4/HX4kpoDIiZoqoZN7OJSWPGyOveyV+8bMCdaOYnDPTlCRTxzpMMx3g0
SKSWzamBQah/lzjDMR6L50EnkN1bh0Yt6KzVz/gM9j+mAJWbW1FoGGr67vSoxyeMIuah/Z4V4nNU
ikNY0FH4BQXEVv3MrQxdMHjS2sYQGem7+TRFYbOGx33lCOfCcwL65A1UpYTyb52U+sarvCUMesQx
0xtqzpdac+qZ9xXXcISNQbSryd9azWM57Q1fEn0Z4CNVm8VD3iwElgF7BLAEYt+DQp6PGW8rFArw
GedUVCmE29TuSzJEt12QPOaZb19R+kyg4ITHUU49KOU9lgXu3ATpiLO4qK/A/JNdOif6TGEMuqmZ
+ORQj0RAjQVOR+Zj2DnzA6eST8p3fG/Z0+WiZU9GbFfsqaXAHKcrZE0PhsQGlXi6MMGsvGnw6WVX
ch45OT6LPG9uA6SAe2Gm3MrrMLsTkZ8e8sE79kmSbEcPRXdsx9jL5t/Gxj0PBuM2rjXJ18MU8dw8
hJuU2J9EiFV8v3XXQ1mLD25Y9lK6vlqStkVvBBII/6Y4Nk9qQj66E3mqL46SpNZWIotC0ZoM5O8U
u76NLtE50m46a432SrmfaEdf5VS+mEeuFPmwMvzUiWZX509gdBsBikhZaSIuo1RyvOQoOY26A/8t
kwdKWi/BNcM2EMHd8gcMdZM1hG+gWPLGatcF+YvlfirRkWAFAUq17jj1YhP/z6g48JNSSQCNOq8z
SqcnSkE3+/b+BrWIBE5eBjdZ+lM+7DrQfvvkZcBMJtgbc6gjIlMsxqAWyENIrwhp/D7U1/Ucryf0
QXV36M0dD8Z/a7pD4sWrX/8KV7b3IttPFPEbJtXebRK4tXLb420dVfYuaLAq0f5GDt4Hdy35R2lv
88nhMiPHxUGBJs3rG4rQvZPpYcyPMSWzR7FrWh0uatWm7cQm6sfzJYUw5XTIUCDb3bMxypuWdj2g
L0bqHd0wvj48zHGcxg4CAwXwMB6waMaznL/hNB99YvXHnerkEy/X8d+u2yM58PlUmPkxcu+42q+d
BtY3L455R5W6akD+JkJsl9L4Sdm3WfQ8d2BCVBYWdjszX4PLZ29NNEWSo22ZYRFfVdrdNui2sFwi
V6tGvrQLiV3gX3n61Z4f63baJtG99tQH34BY5sbrhWRDrhDwjXzoPvL04jOIeJpnb8qPDdQ0tHFr
H28e1U+HpHzOuW95LQkWt0KPGIgsRlJqJe3b9+fvG69U0tqHqupw/XLMk0kQYz5aW85MQE/gXKSj
sHe+QGBRC1xL3h/pjekGWoDeBmmNAOE/Ocj7oDV7UpDqo2zS8AycNTpkEiut90d543lQwHB2ADss
lLWT9k9A0LDAFq4+2h7JkSsdCvxgUq6HIKBu+u/oMTCqYUjQ4kTfgCcjypTX87EZywZhYVAdaxpB
1FqEu5pEFl8B6UcfzJU33p5NKebTTPU9eCsnz5UaQK9eKtqj0dnoLU2/PAv8Jvugr/mLmfRqRlJt
2ciHlARTRkx1MoyAPeHpocqOE8FJFr3hYZEFeg959Lw8YsbayvvrrHthZ45Izlu2WnpC//phAZRc
1zaBVmiLn9Z8uSJtCUqEXqo2vZ5oUeIy7x/fnyl/vlE0MPDEzYXQCIJ1snHrzrQLUiD1kU77j6ks
76YqvX9/iOVtvXqbEOGZiTZczaW1YZ0srsSKZ0WyRHVs63i/HJIh0D1bpMMmLyFT1sNXm5v0+4Oe
kneYlRYcczrHps8/cFJfz8rQ6pywjmV15LzrhxDcdjl0vPi4hLP7dwS3c4lMNu+P+utZTp6V+cKw
AH6ImU5HxW0+tAaq8KNyWyrSJwK+cLkI4ZSEm5puL27hO+Cr4/8i7bx25Ea2Nf1EBOjNbdrKssyS
SqXWDSGpS/Te8+nnC80BjpLJSUI9vYHeF2ooMoJhlvkNT3FRvBIX1KryWrc28YBIeO7EQ1nV6lY3
EN4UlGpo8uLdMR4pnrHbuKvZeUr94cmPIxUYORS2H4pxVvEgqKHzBpkFcgZVteLZHCpR7hArbX9O
ordK0fY5edrtKV9XS0UcBE/MpqMCb8qZ7SBVQ0/EiWRqYyX6jPSPBJCjxnpSPBUKhuobX8baBuMR
a2t6tf+kNAiSI9Vfrnxy8UUv197483KYg499mUwdxS7oTjyKQcY7nBqtCyc/WfvKCwNBvjMA0vNq
6PM7PLW8tMd3tnKDMPYeTBwJuQEa4/32wl5V1blW4ZHwRsiKDStmdgnpsQVnPcoqVyv8T3UBLtUf
XnDU/mRp3colsHBYDPChREHEP5TrlNkV3mqoizYY2blgXwnp7dAndysGqlZg3Iie8MrrlOou0Mvx
rZB1hM4NamK357vw+ah/AsUlDDAoR8x+A3pe5uRV9uSq3FfcFWXzMOGKQAxMP+b2UMp17G4Q7sFH
pd1D8DF/770q1XPbyWV36qixjdoxkn9ahbQdEP8o608j8VKC42gmIXaOPa/0P7Tl/ycJ8fqFMcDN
8MJY9ICE1sMsDMjqDPuJQhaSwfGjXHxQ5tvHI/rGtb8jWveQxIDkR8Ore0X86dio45stchtltdkh
jufs1ACfpY1O4K7x0szuSUvC0wC5DdmNedUQkDp47VuQItWJLkqCJOBgjvfQCtD/+Gk6p6Skkojz
6sr3ENO9/hEi/AaQLb4If/5HSBvVTj6goiy79eDvyvS+5JWYGioySf1YY5mKQBU6O6gBOd9MJ/8P
Gw9SKGEZ+A3L1mYbL/BQAJ1CvkWFAec+dkL7gdpk/KyjI78y1MLGEy8tdFrl/yLsZ5dln9iVFWLc
5TZTdmr88p8yy7/TjT93Wfrol+WWrvwddpnHrlS+EOOcDM7dyj25sPkg8hDoggbjnJHCXq62glBL
F7WS6Upqj4/MwbL5zFScZc/ZJMiihEO1D7BqkkT5NkLDYLyb+KMmHda++/Xm43vTsQbTQPRv2bOl
Nyh2JUFrmm6B8eiUd48hfpSaTKct/tY0wBrye8n4PMgwquMQW7rvxfi3jV/AFFBvgL1y9wgi6+Va
WBQrYBb16FdQ8E8iyvNIyDoTqdLXPmwfb+9z8ZddbnM+vDhkgqGrcAVdDparFdoOSKa4Vi6Xj6GB
AjCIePXZqezm2KfydK7UMD/dHvT6HeEN0Wifwx0FpzOfoZPWbS4jSOQ2PU2GvI4eZZk2EE3ON7Xr
V+AHS4NBsySktHQdCuRshlYuJeBulM6d8CWEanCEjrerkKOv5fz/cygR2f5xZwxlnVALlzuXbtE/
sj0eu847K5V+RDYoWTky128TeYAJRpODQ0f2dwr7x1jeMKC+IxeTm2b6j8hDPtWKHTcqnH9vfyvx
m+cbBHCKpdJ85pPN3+FQrdQoCqPJ1aMi2EBDe5DpHd0eY2EuQMnZfTb8Ggrs4s//mEthxajWS+rk
0nj6pJvSCU/jb1aQryRR11E/iBBCYNqalgNlcHbJhKVUh004ti5K6SjAJqOJj3MpcMaonemtdDA7
9VyO6MwgJxyvPfALJw14BVQtSC+ikz4bPY11tMaDsHWNbnxOM+/gJBI0vnzf+j7BMS1DU0KzGb5x
m4ePlh89RgWtgL464lH2HCPCAg+ixY8ser+9+teFMjh+Al8IYo6HYN7bL6Leski1Wjdo5BCjdOWV
huXW0qxdqesvVkkXDgn2le279C0cFD645mDkIoNx+cmtzgtL1YpZjbB+saweoboGxzhedaWAAl04
3+0+u6O6t3K/L9wGMAM0gdQA1sWUL8eNaLKoWZawB8zom1k61Duqf6u0ODhO/Xp7XRc+OOEy8EPF
4buD4bkcSjTW4x4NJdcJx2bLl0cPPHS6n0qiTwctbb7IWqythc3XYYspIlV4GrZYW2t225V2DX3c
khqE7NDtA6ssmW+VPDxF7fdGPgAhuS9kC3k0xHBs+e+/qc19RD7Nv0Qt6XLC+PbFht0PI5FyrX7H
dyl+0qce5wPMXt0ayPhOLvTmvvckezsG47Qy/MJ6U+bVRbgOEpMC+OXwXP+A8ktjcp3Exnu7rUHa
W9jPPWZ1bjxrgBR3iRb9fV3LtKnO2aBtQdMjmnY5ajzqsWrgp+witfcBEesHKtb7KhvXro+FD8tj
SW7HZ6Wy78zG0ZUwTqOh4R72kAjFOjD4irMstqETCrVlSd9mTPTmsyP74063O/qCVW18ChHdWDlB
S8tMWs2vIFwTLNDLCVta0akIXk3u6AFbGPRy2Ed41W1aqTtHdv7Ull21MvmFG8pGXQK/G1UA7uZX
Zwuy3Z9g2bp4RYW7KEBfXuGSsM0Pp1NBo3c/pX5NnkFZuClIxxzwmIB6uRln24m2Id5Mlja5bVOy
iEkrp6hWETMQulQ/TUCTxyzwHFwcHcrrFIf3ce7gZ0i7GhMMm9J0Zw57BxPBE9oVdOPRxlkJ3hbe
Zn6YIQyEuLivKmWT0UhxLxmKW2rFeNeGcr4rDG2Ni77wwXkvebjo9HK45++DFcCgtqdxcs0QObxE
fyqq4N3PlXcoXq8BSnV/f455nSl2Itdg0wGZRQOer43UuyfOcWALfWV1yH/ocqLtWtnydrFdV/vO
wPv69m2tLAQhPII8RxQFAfPNr48+Jz5QS1t2275/TrX61aj7j9weD1Ft0BMy1R99T8ulTlxHlv7p
S/+ltpQ7pxhfYIL+wHJnDWe6sAGhQFL94LESqflsA6YFpsq+0nKzRNavfqqHxzKa0K+cFOWuzgpl
ZQEW50/FRRHCDmQgs4S3bNJMgUgiu307Bjs4YOXBBCi887Xe3N9e66UdhWiDJauUd3ghZ3eZoYBQ
l/RacckJ77MU5HsUvfmJvDfrYl+a/pfbwy1+Wh59mRefxA6tqssrq0N9VJGMTHaxA6gfSnbUofZ1
56en+OU7RXXQAI2Gf1PfTNLRgli0wxzTf5ZAne8HdTLvI9mKHqFAyOgvN/rn2z9v6TtDeeXxoHDH
Azbb74pc5kk5JXznpP1hhNVrYUc/PHM4dm3zcXuoxYVHsYOmCDuKUuHlQuD2J2E0b8ou2hkHD+VD
p6j1zYSr3WbCr6BDCmblMF9PTqhaUT6hYcDUtNmnLmOcNgWCxy0thIlLWiR+5mN7N54qA6bt7eld
b2GLSFYovKCCQsF7/jR1XiEpU1WdTYSUJSBHofwr76Tt7VHET77MiC5HEa/VH9mKA9yqxce2Oo9J
sA1DZPCxi9ZGUFXu4H2Ksi+dspK4XL9/lyPOFjGK2j5IsY4+F4Jsi2ZtE/cboFLIwrsIJW6DNb0F
7fplsQhdKT+BLyU3mLegDaurTE/XsjMNBdXY5iNSCwqApE0UjTEuuTXAkqqzD17hYQfp4METeMBy
zCwZjqTx/dNApv0MMSR7gxNbQxUcqv4tj7OQdlzdhpB+Vckt8/i9l4n7vRQsThR5xufWzOIf0NuN
vYPf8V1fos9Yor38MQL73CphM/3wc9nZkLIWd5ot5e9S0uPJcvsTL+xadAmYOCUYpjW/C6c0D9sk
rotz2AX+vmohspRa5CZ98Z0Mf2U/La01Jh7UrLmfbBirl/upHM28wd+4OOuVoe8rq5P2GKjIu9tT
+p2oz7YtqGo49RDIkUmbxzOYrgF2iqzsHEKBBdximodcbsq7ysQcbZP2g/WsWINyn09FctD7Xjmp
UevvJLsDBxphwgy7djwYuYROb1N1oKP0H0BT9ZWln5Op6JLx7hNviG4GOjvzOnSJykCfWXF+xoym
2ZtqXW4bpLd3mW9/OElrHlGXNmG5D9VdRDnxaEye/KI2ZXO0AxOaeW0U+zb3ndPUlrFrjr51GqxG
/V56QOSSLMRfpwitlyy07BMaoDrWdXXwbCgmmvNaQJW5xbW88pv2MFZS/DlAemfb16p5JCFF3rRP
rZVm9dVmI32g9GlRa0QY66pA1ZZq1lCiNVx281OQ6V8CXT6VuCoonfK2sgmEfsLFJmAsSwib8cyj
RzVf3EIdGzxRC1CuSYn6L60AW9uVkZbvozHTvqBcK7u4DbbfcycefmCIXN21FOPfV37GVTIDcYYc
E4sFKgCgZmZPXuwY2EmgOuLaivQ5q3voDB4EYqTm5b78Cpc335dhdDeE5kEvm6+q5q3UWK/bS79/
AcV13gmVDG4W7USynocj2aDrW8xyJw1JgIB7rZ5rauxogdn+twHg86aCZ/1W8Kd3Dd4Jd7fXwbx+
j1EpZHj4k7z/0Dkvj35WGKAIbb88t3ocPwy1+Q8K1uCEx7Z5qAIzvFNQrH0acTfaRaOZ5JvE8YVq
AL2XPgyiVx8u4QHWc/zQKEN1AjdEiTwbME7A3AG7mDZ/7YmHvuOI0H4tFTl6gobTvaYKzpiYNJt4
5dICxUSs2To+ZG0vguUfN4j9d36iHfgG/EsqfHFugrt+zDtOFTBqk67/psGEZtP05b9aXbS7QG7i
L/g4Zh9BANewK2XvRe668BijcPgWSvGwlQF37zF6svZpZtlP9jjkBzXUsTFRcUhRs1J/Rt7COOWB
on61+xirIOECsbGTpjiX0gSeGlWs+6DyKVKDr/+UtYVGRwiEqUplHAUA0Pa3v9DVB+LHgemAQkq0
SmlyFjCB1wR8nluaWxvZTz3T/63HsHigKwj9sC+VvZIVa0NehxcMIyTqqP3roGVme8Lx9DS2EOE+
54Zx6KTunTvq39yUnzypey2m5kA15SEunX9uz/Q6xqDtB42XdqtGG3ne6ywxa4z7tknP8phsqyE6
lHV6UIevVV684/BzGBxzLVxbSLEZE9EszgAqY8j9Xm7/WgiwS+i3n6Xys4wd39bT1XDTpdVPRLSC
vTG9CyeRTSefMaYDcSBv6/wpNPHYjL93bfktRc18f3sZri5jum6UQoWJAWUs/v/yJ6WtX8YOhmW8
/Hq9ibRX0GgS5i2GM/68PdLV1hKZOwJalIQ1WVV/a3/+EUYGVJ6DtG27s4EMeSE7b30i7cFTCPyJ
XaorG/k6yBDBjMi4IG0jBTkLIQvHMwFnTLZbQeneOHH/a+TKvT2jxTG034VVcsirVoES12pqj8r/
jCFpyPNa47fbY1y3K3nBQM8gQYbyH/Kjsw/UGHIpp15iuMiLbFo/PACy3jRRKRQ9qEGBeIweyuA9
N2Ab6e+Tmq3EJ1cbRLzW0FkBJXAp0Ke73CCTHQYwu4ADxB4Sg3Gmanea1jfgQxFmwZGsbz7dnvHV
qooBVdEcERwsZ96AKWV7kis9Nl3URFQcGCZrp1jImN8eRfzsq8CAmEvIOVJOmr+HgqzdjpxV1yzy
LzwKpzCXP0uTt0JkvNr0TAZM128esOg3z+5T+LlJliKsQubfRTwSvA+K1Ab7yWuE4NkEeUiGB/L3
cwOuwgLSYEKEe7b3TakdIj/lEs9bcqap0b9QNROK9MXx9kCLsyOWoK8JeIXu7eXeKPWs6yXc2lzs
moTnZtxsYiv/iXxJid0CjqZcpCvnYem7MS8agRxvZMzFT/rjFikMamSpnhmuWmjPo/EMru1BU1ai
paVBWDpxSdP2IS+6HES1val1sKwCIpB+BFL2goXjs5HYn28v38LRMgXBFMQW7ZKrspDfh2k3JoNO
h8zRT8EoN3emH3b/FLVT3ZtlqP1t+VTQt4EyoWr2G2I7u0pQCNKTJNd0VzTA73QVYhc6N+ZK8r6w
eKhtWwgY0UWlAz0bJUecK0x1ZmWhEwMXwvjwpvQuC4fT7dXTF2J7tgFXEzGtgC7Pdp/RDVIHYlh3
Q6M1n0MJ8ldSo8G9KUdlhEATopiE+2p7jFAw2+QlfoMO3DNTw3s4hPU0OF2LSnecatu88MGPJ6Fs
7GluZM9a1g+IeeBaS/l13Pe11e9j8i6MCYhZay+vv8GzkR8lfthA9Oz0n2xZwo5SjeHdGFW/Df1G
/dL1kCYiLS7MTTV+GmFe/ZLRqD8Diku/lVIlQwTsfNdTcv377cVZOJngjukxi7oydezZMemSrMW+
IzIRY+of46zWNhNO19iP3klVh59ler49njgRs+sUZRbBpKc+Qko/Gw8vmNiKvdR088x4qL2J5KLq
YMBp+LkM94PivOR2SaHPWbnGFx4LEyyHQ4IP/+Oq5+gNuKgl5CzuJA3pne8V9QPm8PVK3rKYPYFK
okgOWIZJij3/x60zkGiHppzbrjpiXmLk9a9IGR8Bbb0rg/qaOthde+MRyat95oERvr22V5Eqx5Y+
o2hXk7tdETuMOsIzuZAst8mTE42Wjew9jvIHlJOdY/cbCdfN2wP+DvrmX9Om+cR8efWh4F9ON8gJ
+nU80twQOX5zo8tQodQOerM+2QP+3Y4uIZclg1bDEzB4sAYLXknW4o1kpNPJl6v2YCZDtMV9WIYd
myefQixqaWBNKDmN2HFZ5jCdtASjUSDxfrOyGRcWTBhm0NMgnbhu8HfaMKieLUkuxjnn2OIxGvvh
zdGau7xKP1St/1LXYI9vL9r1oFR18Z4QKG5Uh+bd77jD76dJRv/syVDNAnvaGF19H1vTZ0Qtttgm
H8zWWtmX11ft5ZjiN/2xLfMCKkeGxeo5T7Bp7GXMNxtkzbYeD87Knrg+aAxF+wIi628nhdmtjm4h
Xe3c8c8tvlSfsHbNXqIGeMbtRVwcBb1FxrBwEZkHu31PcbCEv4RbfZcelEaS91qkr6H6ry8r5uII
FVFCMwKl2WkOzag1sVr1XK0xsTOwx1MT+ogO9ZiF+D/9RPpV+t6RnHBlXy59LnilJNaMDex0Nq7U
5HYmF4HnBjW6jk1baXdeYdOPkDN75V5cHAomGNGfBRhsHplBfGyypMw9JKDNFIJg+bUpbfuhtexq
5RleGok2E1075Nhpl80mlSoO3khO57mSA5rGLHo4sDVl7jJY08tY2hxCnBs5HxIR9uLlbm8CiXQ5
LyQ3MUOY7ZIqYbu+unLXLydxOskO94boqMzno2ACi+EdV31rQ0EK0HVPipOF0tQmwNNdjaq1AvDS
AvKNwF9ytCAuzE6WZQXGkBtc73iGtBBx1aPiwSkNsuzf24frOtxUCJiR0OUlE0/Z7FYXORfeahWa
d1QZdlaB6+zIfVFZh3qt7rowJ6r7aKmLSJAYaDancIC9bYZleNaA4nQgphOpea31+u/3HsMAoSOo
FcLt8xnJcj92fhue82CCdTfozqYYg1fTSldi2oXL3SC+IBkgeAaXMQs1wwC5RB3S/FmyW7cMp38y
Kd2FKIKgFGDI+0geP08tqnC3P5j4+ZfPMJ1pEI8isBKZ6iyoskM5QAq2yc78B6hxBSfVRr5BKdJ+
i48XhpyQtB3TvxtbZ2W+C4eAkS2q8AoZuDbPIFueqq6mQX72pMbYJX1bAZ+y2qOXAkuojFze6R0K
lrenu1DqYL6ErEgVUKy/CloTROywIq5Y5UTDRK/ERrWp3bjP9gjiblUPzmpqPCtm+OSY0THJ8+9J
4q2s+TWXhlYx602rAN13W9ZnnzqVLGrTg5Wes7i1HrUkaTc4VSanvEjkY1TkxSNaGOOJUFTeD54s
JNJRiKlo0q38ksWvj/oRhBB+DAtyed11nhZ3KODG5zDYdh36DmgMb1ASi+oNdCRgnCurLyY2322U
d0isAb8KB4HL8exyQI0WP9Zz3yh4BUYPbVvR6pQ/jSpDalJ8iCV1XyHm203WM/CDvRl795okrQQ1
S3uPgokqsmK66POzholdE3p6EZ+VfPwKuzvdkA/7m8pOXsrYJzVLjrdnvnAvYnv1vwPqlxOX5cpP
i4gBk9xHTLVWn2qZVkPeHOp0TURw6SIRRC3xurDQ8xBAFPDjus7j8+hUp37qv6kyEhpN+aIP2ic1
rc5xXa1V8JY2EmEO64lSHNVnkUf/ESV6CDBjWehF5zpPX9JYIuCo9J9FJ/2LpsVj3cpPGHW+WLG6
/Q/rChdVPGy/692X4xqljru4E8XnoB+eZN//YmTdw1goD8GEnPJ/GItKnig6APCf55+I9oI+a1lX
ycIvsmqDl0YavM1g1cfE0063BxMb4uqkQLUThQf4G/Pa8kCjdmzyNj5neoz2edxXj5BK5C+3R1n6
bCTvoNDpUAhdqsvlM9W+l1FVjs9lDRBdz8avRZU/epO2zapi74fxQ6pMR71K1/BvC9muEFz/35HF
gfljwySqr9COzZhfPoLjq9SHrkavx5yM+xZhihrTXfo1P9G9gWeI7fJ/mDeLypSJWwHGXY6eojgi
y40an7ErNoINwMxmp00Ih4QIAp2cUkVnSGnHdy4J4ysOx/VKe3rp6wIY0AHx8AwRL12ODx5TT1tb
4t6Ny/bUdUpxGh29Xrndly4d8J3gdsV7d4W4KGtNG0PbT89Bjblrgah0WtLpNx4au1w5hwvBGBBp
Gs8UgwR+dRZGhJnuBUlYpecwkaednegoOQWixVmsRA2Lc7I56qLtQu1vtnLIr7RhaETpuUeg99XG
y+3AA9a/K7Iq7YIhWzv0Cy8FR5AwRdARqcvMdorjW1mDqAfdZM+q7qXYd47sXH3r2JCItCZ27izF
81aep99lxfnppxADFJgtSnw0CxB81TNjJM/TM6LmADOz56HFZBxpBhulqRhRMrMa8w1Z69PvN3NK
7iereQq1aH/7nCztU7pCv1EjkPGvoA2mRWuhmJKzXI9fGiV4Sid/Za5LH9S0AbaLRqkA610ehRHD
4lJThuRcqBRXQSChyh2OAJeqN8RrVvCYa4OJP//j1ukcgGwhzjPnqAjfshzVLCzRNkaDi31Qf729
dkvPMOkqWRftGZkL9nIsCwElOazi5ByDgD31tT3tVWqY96ks5T8sPSy2kW5aPyKlj1feDvE3z3YP
yR5vB3ebRXo0y4yyPvXsIMSo0Oybx7xPdsjrP2bR8OX2BOc2H0JOEtyTIDqqvPpXygXkqvhE9HJ2
7pNC36h9qW+cwc6ejDzHcLrW/OchDEEUmWX6GNdYT0+InB1aCWvzkjbzLvTHaNfhDw8FUWioeGF8
MvQAUeK4mlaaZAs7mRYtqBiSDXLgeVBURZLRtP2UnQ28tzd2XLyEdrjSN1q4K9BxgNOFoRlwoHlG
Klu9ljhBgEGkVUK7GV89TXltTSPdxHLk0sU9rHyA5QEB8dPvFnoZs2sCz+fKiPUkP8NukB+0CBKn
7pnNzomj8RiY3XDnVf17NkrKvsZwBUW/AWpUMsqbtq6nDS+ctY2Lsd44+jhuNKdRHyCGrqklLP1K
h74y5WWqRFcM90Yb1NgZ2vwcJU22hQyfbbuy8ZGAy4rdqJTZ60AItPJOLJ2BPwadm1uNVQ7DISr5
Flkxod41IUemxnc+WuK3P8Li7IQqiqayvShwXB7zXIskD9ZGfp6Sint6ktNTjF/Dxk86/VAUTf1N
1sN0jRa0OD1ONggPOjDwVy5HhTY/RoAq+PJjIL8h+dK+9npfPEh2kK40KpdODpmW6MA6VOrnsUql
ppCfCoZy+v5DD/p9Xa1dlQtrSCoMzwflECzf5jgZqP9wLko7PXtqvadufor0X2FkfyBoIdlrbK7r
lh6jUH4DskcH8UrHRke0rTYGLzvTfX2N4/YY0ijLHOWoOf+MrfZAvQLRVfDpWrpyXsXrMruXQSRS
+iNuAZc6L5gmgWxlXSWV5wTBrn3tNMHXssiFSEqtHSrTqldeu6VltbgdAHYIat68j42RgB/rRVSd
7e7NrKonL/gwxmk7oDM2lh+3j8HChkRXiw4zlGC45vOMWsLMRfItkktE5DaUNY5ejRdqbKws4cKj
CqSJv184dFFhn914ICv1GJmc4mzrXxNwTYaE4Cjq0H54n5t3yLbentXCFyMGY+kojSAbNQ9OIqOM
5Mpri7PfJ1vHOiJHR1HY2/ao2t4eaWliNAqoCtHUZnuKb/lHZCKNjVX40RCwN6o3dRrlnd9lALmr
Vy8et+CX7gE2rZksLA5KOmuASacoMw9udTqqWH2qwTkNcuNlcrKNM+XPFK1Qf/CT4lmu9fgwdWW2
sqwLm4VKI7mXoMdzBme3VxmXgaLlQ3iWtaoANAnWvNMloUNirMVCC7eXsI2DacUbYl1leuMg+G9G
FJw9pAIPQj7Q7WJI3be/3tI+0Slm8g90WtKgy69np3UwJk4WnKMmegoR8GO1q80w2vfpqmHY4owM
CjwC6ob00ezBUUy5nGQtD85V0IWHCBr8Gcj48Pn2jJYSdPhpPGvcVSKWnCVazqR4YTCwNyIDiddN
4UlOgYxtsMkcZ5/SeKWJXOziwCqeHeR4Hp2wWtNRWFpVgMQwyGjTkcfODnvVDShHK6Oo8IevaeH9
EwXTs2+aj2a0ZkyxtKgsJzgc5BNohc8WdQBzKimJQ5W/pZ3shb22dYpE/fsKkmhiAchBBhwo5OyQ
B9Jgl63XheeitWXEN42t7Ac5Zdfoa6GEd7e/4OLqicwKa1H+N6/sF03byh4rd+681tt4mpM9DCCM
U7WpTzF6NNv/v+HEXfPHBTbAGKmKHAW/svXfKrO5B0R1ChLnHa+3r7eHWvxYmGywN+gF0oW/HKo0
MCZFETikEGe+yDzZJeCFlU+1dEXxVxNa0S277ov4Up71St5FZzVRXyjBPzSS7soKVjC357J4zgCr
CogWeeJVUEB/uirKNmNP2PGjNwTHSB8OWtW6oWSdPNt/LivpxYb0voEW+mtlcLGtZxEJ3pCAopFI
UnVgipcrCQyl60Bm+mcj7v0Hr0j9k9Tb6LAXpfcUqEW7JzbB6J4/3TjNkB1VqWseEltes4wUt8nV
DyEkc/BZAgI6DzINOTRSpwmD8+DXd3mT75sp+RLVXrqxtEHY7/gvU9J/LiT9r3M2+noCxKEJeC1t
7MsV6PSmk9qCArIW5veeWSgbU/E+qW2/HyT/cyUhQn57za/f3MsBxeb+45wkQzL1XRvE53bqvc8d
uK5tk3RpDie3lMAsBxjslZX6WmFVuPJKXZ8bMTSsCFCbAt84u9JtyfQ8BV+285AMdz5Chj6Chrdn
d31sALyznQQ9UeRDs6MZqCplnIw+Bw2rcl97IeL4qmRt2Gn97vZQ1/ebwNbz1VAcRARzXuUoy6qX
8CiKznovOS+iYLZNs6bcFqPq7RPD8863x1toHTIgDSMkPWlaXoUSiRX7dadQkq+pB27Iyn7JMsS9
UvLvR3oAUlGcFL1EjwKgOcIFd/4QvkXQwm7/jKUV1sEnCDgnIKj5GwJ9OB0ktETPkxPf27gq1kn0
WbbXGBOLwwDr5VEka5fnUKNmqumFDlZ8VqUETlMtGlXFNwoLX1amo16dfBGd0QqgiGErVw3ZtA1a
FaX35GxVnv2SYMG1VauYjzlw+f3k60fbOIYw2GOBdurpC3+xKnoTFPVNrOkJ/zs5ML+ada7tPb9D
4irta+9QqehvbaIklk+yVjY7/PuaXZJbLaRD/Bj2OhIsBxMO20fQ9drDUFTpdiDNfbB63awh7sb5
z7ruQxS0Eyc9dr5Mp7gtU1Kn3gi3Em/3ppWT9pPpodGvJ/Gw6foB7YbRKfIttIDyPs7MbgP+uztS
BRwoeaAT7jd9ulEc9GdKwzdPaA14Oy2trSMdmua+CU17Ja1Y+IxA1MAtUJSi9jUvQpZ+PEQN4LBz
gafXMYv5nVOj2gc8P8q/P49sSropyA5xg89h6MiYF6gqmLTHQvM98dCiLh1WqzuSUL/f3jQiTrp8
LeibU80DOciLAfTn8g7tm0qvo1E23D6efuLN+NDo6GEGhaJtx6H+qPpqJWFZ6NiTRCtQCVFDIcCf
B1ODHEHD9XLTVWC6f4vDUr+fZLXd2lZcH9o22FWgJkKlKx64q3zXJC4+Oh579/bErzXdRHBKhApi
/PejfRWn6mNNu8h0+6GRkk2fNj8SWhHbFCVbICJ10G+cKgh2Nk61J3pL3aNSVgQxVl2fKsvJ7rIg
lLYa7rorX38hjuGXUSfiZ/FprnLJSYq7ugPb6jp5/mJJ00s1wa0zu+gkZ9ldIDtH/FUfieLbbVvq
b7fX5fotEIODOhK1MHresw2RSlOFB6pnItWZl69DmgNXxNvrPNSwf7kw18pv1+EKXEvEaRgUMAm1
pMsNKKVKIjuDymfwgJei8/yvXMmPadhQAS+zvWfYd4NlBltd+msVQzaAkHwWnGb4pvMDHeG7hUmt
bLmVWgOjUAr9uepD/9T0VvvXOgP0vdBpFEk6aH4KVpezLAGk9S02p27aYrqet21/rAtn3AYgrTZD
Aov89ldcOmW/Q8DfzHy427PdbXmeHbdSpLl2nH4zSSpjaTrHXvTLs/wPrVB3MZ2EHkgSGJX4ICnW
4fYPuA6QyABlVDKRWmLW80cv8kIKrrGvuZqaaA8BPjlPSmWrK5fJ9Z3MKPSDeMShwV+VytIkrI3a
lzRXsa3vRqx8z+Pwu1aEH7cnsxCviHEcAgU67aAjZqtZOVINwE/T3EHR661q1McuaU4Oce40GZ8R
W/kpT/WPqhxciK0Pttp/qqNMW/mmi5NF+4TyvyBezuNrvXfyIVKYbFMNH36VD6g7yAdbLf69PduF
E4lWFB0vkNEohM2jwcYyCzl2Kt1ti/5YeH6zNdq+2aRpcxiRSdgGRYKBqnTCPep0e+SlGeJUR7gr
8zSQvlyekrpOsXUQjBfVd7Kz1moJorq68lX3ZXX/H4YSiBDxTZFeET/lj9xhTLRYCXwmGcfRvTfl
h8IL7qAmr1QOlmYkSkuaECUW0meXwxB1D0WXOZo7qfWh0ar7enQ+T5n6+fZslk7bn8PMKwZmntp6
ZWpuW2dIEZDtHU25aVdO20KsYP05yuxpCNLQ8xEs0F1/AEO6sYoYMXn6Mvsgys0tsWS96wwl/Q/b
XqeySIBC6+RKDL1Avz5PR7a97WnFN6UZovciGKCFS+vQC5GizqIhBqBKxl0CXmiexA9thLpoIitA
zUfv7OtZ/StU8P7Sy7qFyVlP+64cuz220vHnFq23raNk+qH0R/u5N5xwhxPusPXVQvpqYTrxhmpY
fx9acbNNg8GMNnFCW3DMHOl9sobuoPY4qFa5kd2PuTpsG4KRYdOM4/AuhxkWHrwnGAxi8xCNRbPr
Qq/8GuvN8BJhor1tBqU8F5R2Dha29sdiqONdkOTOoWinut90udSe7V5p8WObMPOqJyU8Vv0YU3jv
speyk8cTnufOQwEl721ItHAnqdGXcYqdxzHw+q0SScrK8V7aPzSNCWupzgshvMvDYCZp0IHcU12i
9rvSTE4yZPWsx9ou9Z9gsRxvH4qFSAaVGK4SXiGg2vMnqPegwJTBpLhjpOzt3H+LUh9LJYDB27hR
wrV4cnE4yi3Ig8AWoEM7m13YNYWqoho16rJ01jEsPYTkIs84PaUHI1KTVzuy5Z2SmNlnGf2QFGGA
h0oJf/i62d/VGIrsQ7w8vqRTrj46prqmarF0R+CFZQm9LhZkDvfh9dDVxu5V18s7eQuGUD7Re1mT
s116PGBMoNdMtU+oks9WwdFK1K4HDQFLHMQSpMmCBHnHHHWckLgfexvpnzIOko1tTbvb33vpriXc
oR8Ixwxg4exKR8/fkUK/01xH6r9PUfdv23pHYxUnubSLYXej40TVFJD5bIZAACxPr3vYVY6/lStt
2IymiT6Ebn0Pe3gH6uSvNOD/D2dnttw2snTrJ0IE5uEWAMFBlETJGmzfICzZjXme8fT/V9o7zrEp
hhm9L7ppSSQLVZWVU2WudUmyqA6hPJ+MN2b5TO9mg50PICuoJ9ppfwxGQ3dg3L12OuQB0Gddqyy+
OBr1pwKNjODo/Gp1ovgA7KRKPSUT/ZSkMes1e5NpRo7n8PnvO3apJ5SSYcFlA+0zNeTiWX6zwvRn
YTSU2Dg5rWF9NQp53lnNvBwNs9I3s0IBk611hmc3uu4ZxdSAtj3N+SacwS11I6eKt9KiZR8AHftq
1PotnjTeLNgVXtPk+R7iQ2dD4J7saXcBUAhkhk020OBVGdr67ujJdKM2Tbc1lFa/b6NY9ekNcEwP
+wI7kNaTUuhl65hZlla7Jtg6Gz23lM2kLKqbwQX6XCIiXm5FshdV6fg/7DsN4dTHCjqDTzcpNDrn
3TzZxklWOpLGWvzN7JydVMtfczpir5jZC9tOsw6BmID5EV1xf25FkfadQliO15ePRuS1dO0gz025
n0Nh0xLjWvh1KQD/Y/PPnBZ1IpHMTS2b31X3fWQdtNl67EAsM6vkFeyRyC1q258o3KcVOvXLDBop
aOaUJd5IQIhemf+FEixATQQ7BTVAF8oTcwt+v9CeaO+WaVlorMh4cNK+CGq162jWs6KjDmcoJbV1
dKzXpcQCS4bbTW11M1Nl32alt+po1gKiu+2KB/8dYsTIL2iIuIZH/znxLXiXRIBO3wKO5dlelaTL
MpvsyMmUSefBKWl46uqs+zVRHN9UWnOrdprjamb0r+mEqKf9fWRhZH47sNkEHdPQcX/TVqNXt4+F
8fJ3lXBBidPQIBo6VAV4p3Oj3RljTsqhME500sCjmAHs7xg50GpZfg0P5JLEw5+AqDtUQZBv+3Mu
FunFcooH/VSsxr2WdjvOQAWodLVL0+oaLO0laWdLZHCUaFTDcpy5BxLwpYPogIeWvRnvmmFJ3tRq
kSgkrmh5r1odTKMyuV0HxTh1qkKYtTTrti+SHApZcFfmxcTzC8Nr4LUX3AJxg8GR54qO24wzWRLd
laE6j6CiZFGFkqloALuGbH5ppRmCZgZRhk9J358rLWlSEepijJKUAWD6Tk2SD729rBLshv2cBX8X
ogsm+gN0gj4cQOg/FZJ1hlJ3wHfbsAYY/8xJvWXzCy+sh3/ocH7vIa24EuZdmiAOgUPKliTEp/5N
ddJkaChk+1Ro6500Kz9ydYTYjn56s8uvGU0W6yxGIVVGD5lIIwFRdrZh66Ku7eREzqmtu1dnLh5H
k+qdvy/gBS/ujzHUPzdsCZdZgeXXOVGNsTXb6aiV1k3DxLzRqF/iWW89qQ/vHDro/z7whYWk5APn
mQJmOrvOJWWsClpu5zU8cdHe7kDdn90PXLuwnQuvJaq4IikXNKnw1lE1JKNBejtbzKmps3R1EnqL
Tf2lG8ov6goMyrS8NqoxeqUkGPSsK2H0BRWHHkA0VREHEZ/8ubgTSN9kAurwtJr61pDMG9LhD53F
Xcnf1/JSHvmPgcRi/6as89KZqMJnoIEASKlK3PD8vTSXwRXQB/laypuit7aZZm2Hqz2Jl1aW/JEo
l6B76lOCRSnNSO9lW4ippT1pRmZ+I+vUBkafZze6TEGt05Fdj82lvXI3eylbR7WB9gFMbFwo+XeM
sCcuD09zlSfP+Sg3N2Zu/lSgHPaAD8lhM0jzY4X9LuEB7/qTtkYkQ9N8OrQL7Lp/34ZL2w3OhoUv
jaXhhvXPXRj6ejUtaJpOupFUAI02L7Gi3A+V/fPv41zcbgof6Pfn/o8470yuKh2AuEWH8zU1dwKF
lReoaqr2kf5or8hkN5Iyr1SvkRle0BVYj/8/7JmU0QA0VXY82CdNzn+GbfFoRushHQpo5OQGstL+
VqAcgkqRXDlHl3QFV3FUNIFER/HbWSDmdCQJ2yy1T4j2NnGara1VJ0BhOg968s3fF/ejffNM61Jk
Z1LZQeRMydmZCVPsnjOzlsyyydq7OG3q0xqr/UtWdfH70uvKnVkN874yU2PTwa/dul3TasdyprFk
sObel3srPjRhsWxatWq9WULR1L0tHSazrnc57N5u0bexP04GdW+wE/hSqRbbtQ0jt4IR3SN4N491
vYx+V9DVkZfGtSL4z5LK9QTlaRSp0ZSHA/anpHJ7mjH/3jnJwwqeaBMqriSX5LOr5hrFziXtwJW7
4E6TiWnPb5lSs+cSlaT+qTKBg8zD6L3S5zsQpb/VRhSEhrWFhP1Kfcrn6Yk+ZW60BIkYiunsIMoy
3qTGnc9pTKBAHovk6xg564YLqPqKVbkkmdS4AmRNSIV5OTuJHAbwuYGHP4X6cqhl5bXLycM5kryn
P/mKZF4ci/sdDoFCwff5zVJaSr2qJbZ1ikdIqvtSfgxXc0ddrw6mD8jGfz8Hl9ZQ+2D+FUgVn9zz
daTLh3ouPKvMyDy9iWEcjhqSv8o6X4l+LzimMM5xA0GCHvNxLiKULzgrPVMc70bat038Orba+99n
c3Ht2CZcN2GLzzVIBZLrUK4OEtGVj1kZvWRqDKVbtOQU0bbXADE+6knOdQghLa1ZXIjhq5yJxVQY
auXkOQo6VvN8q1Da8OBkRrIDT1F5o3LJfKslZ/pVa3J3A4ZBd5PEqnU7h0J3p02+rdtwvUuMfvbn
UZNcvcj1A0UJy5WWykuhsMPlL/ejAsgQs/GnIrBBrE6cunVO/azRQGr0y32lF7I3LfXybpBn2Y2S
sdzFamm6a1o4/6iTQZzWwj7eylCyZUupPySSlLyAsCURjNLJIUeSEnmNlvf/gxlARAREpeiY/FTB
MJlcz0WLcyqX1bnJKU87KpPp/KptI/4+LJ1zBZbtM/81JUvginMTAi6H9QkHLo9sKr8knGMbfJZ9
mKQ0Ja0rqKQUbdyFWtf5QJlNvqwXxTNlTfJ+BD/f5y4Kkvg4j49Z3aYBZMajXzRVvDOGytyPoGBt
Kt0imldn05eWVNvM5A0yTcm9aVoKNx/ta4Tsly6JmQm379RAUDv+WSMmejpqEzMZx5shaVJ3WevD
oo13nRHfNU72JS6U2kPtbKg6+NHAkf73A3hJnfz+AGfpBPBcQRceZec0LpjsZIYrkTKQcBs3Q/0/
6EkBZUqfHVgFnw7fYqiFZIeOQ6oRuqNSThKffbBeS2mlL7Qx/oc6dlFZ/v+gA4Tu+c35nkiDy3ZE
P3is2MdcW1/AnncnWNIHWXr7+yp+BqoVEvnb3M7GEqiVC2D14Skv9Qh3QRmknaTE9uM4xf/ovR67
VeXMt63Z5gejUqZ7Lc6nLyTndT8Ek8WdAMw/mFpfTG4RJ+FN1WXF178/44WQHDxvaibpMxYooefO
Whp1xhJF4alNIPIbIV/aKVZoUqtpttCWpk2nuNPc6VeW5uKwRJQfMSXsKWcqt9InJeOewjmpYxQG
Q1Wkd0oV0sY5tPkx09of4QTL+9+neslwGQRW9IvTifsJu9sgoZNoIJadyiacA2qbMg+EyDb4+yiX
ZiZutugTQg0BAPKnfK2WGqKYVUaZG2/o302lgYYymKSHvLhG9XIxtPh9sLNzKsEAwN2KDspSdQqj
4mbEUlmWnw+HQnkppqeeJhulWK40XV3SDtRnkTkS+Abo+D+nSNclV7UdbWvZsr7VaXQ/zfJLpmTX
inMuLSX1ORriQVXap2pUbErdtUKhD3p9TIbwbrDhs3QGvfT0eCjczuqv2JCLmvf3Ic9O7KTRImFx
/XrKo1hzKWW8sVODJi/FM9J+v0rOg+LUP5yqfBoX50ErmmuO3CUHnFycuFUQjVLnta+FlRplO8US
NFn161qF+97o76o6wIVeXHBAfsBi9j9oYKpWhEbk5vpT1jqnOaDu01U6OWvQKB2YGJVnlel+na6V
aorVO3e0sGgC8QPn5ZOnHy+cy2EBUZAQuOe+3pBuO+de7tsrM7okoCTiuDUgq4mEnvlJlPc76mRF
0UPSm5YHI+u0scyxcmNpvdatd3ko6jOh0QZr6dwlMxNyLFObSSczpcGBQjP7YLVFvp9KXb6iWS4O
RQoOeBZqzz/hNKxpP05144Qn04rjxwFSuq2mZcmDkkzq9u9K7FLugDt6WkhFrPQpUdvGeTfaUiGd
6L/l6rTKHGnT5ynVDVVR7enHHgMmabxSHb/uRjlbr4x/aaocAeCEQJUXbd9/apgocpYOrzF6IB+1
BG2dLCIwN3YmqJBXrMIlmfxtKEv00v7mD4z6YuXzEEYPczrSrDfeaYXxU1JGtwPl9e+renEowbxG
qRo3q+cJRgMYLrNuleghl8tN3Vm3yiRt5cw8SLF5ZahLto6bU1AtuN8WuuTPWQ1RqEptLUWUmoSj
WxrR99q8hqx1aTpcHnAvKTD4ceD+HMO2pDFeNSOifyiS9vPatUFmqO1jbnfvXSlXV2Tiom4mwS5a
m4moP+WEqdRsmrCyEAo9Blqr6X92NmkbKtOIMbqyDWgZ1Lx6DN+zQR52a5KNni0Z9TWre0lFs4dY
P6YNPOrZvLMhH9RO9FvSKXFc7OrVMae3pu6/1+26aVvzpe3b/yFF4lBnIFo86b08Pw/zBBNgocfR
Q6Gl0GFCNPSomuZImapxTUg/H33S+xz5/8JcnSfUrHZRp5YK1Yd+Mg9rJXtVWX7L1uXQWLGf6PK3
ZFAmt9SuMSj8Jz773ToQ10L2hakXJBbQuJ+tK10JRaKSmr5vHUvdW0qBFzPrFY2mpXyE/6N/jtNs
8e3MGe9Ms0l9mq3sbTMO1maKQyz0Uq5e2vYDnD8KZKVDZN6s1aLcqjbkS72Thhu5rfutFs4jSHPp
+A8+tbpToGwMVrTp86jABOpWVpg+0xtcuCbQcRuniQDvMFpnm2bOdmxjqnNopNBpftXSJIFbSg/U
fMl8K5ejXZ9rNbURNhf1MXgMi6xOnk5Hh5unK+Bz7UinWd8t27VZ7WO4SNlWtadkX2ZjcayjpPQa
fVj3VReCLpYZoDH29DYzKtQoSa/nD+xNdEw6iSzSNEiOG9E+HZjFpG2awpmIBrN1Q5Atv0S9E+5S
y4i9Ia/Gw7jMyUaawvJmkZbhpuiz4lTHZnsIB71w2y5Kb2o6zGEvr3K/lMrVraZOctV56m71UG83
uhnnO2dNnhqHjhFZlrQgLyyCBS71NvGwloFOMYC7arS1aEOy+hzU5hj18MTkkUyyIge0OM3l3K/C
NYQsZqHBBZUbKJFaBokNhItDL6cPLeZwq9iRtBsULaZhRRm3K1sZ6OHSbZvBsbxJkux91purLzeZ
7SdDX7llZTjukNbSMQJcNVgKswmyybbcosokNynS0KOKxNpr4bpuC8fg9kzrVtPV5HT0lhqgxESr
4bWhJuXwd6V/rol1AityjQJGRuQkzpW+UjUkN+FCp32riJ7ksJpeR2csr0Xs58dWHB66RXCVyQLS
aCks6m9mTJSQMEhq3U9ts9OX6WSNmeFOPSAkzbo8NHL6irH/lpjFv2UU/xiZsg+FEhVgEc6dLaow
gK9H5O/nbjjEYfw6a9MXIHm6f5mT+BhHuHO4JbT6noeMWZ3EhKqZfR87rgrHCt0w13yBT7cJH2Nw
n8BG0WnxCTijXfuJ02Na92OzG/pQujWjtL4xogHZJYsG9vSUeIkSOhuw/9ApHO27virlh1zP5J1T
WMOLGQ7O25Jky9dGd0ahmdaBHql2fo0ala4VmB0OGA3rrqTydNMDHFu4jRlLLnRN1t2ojTIYmfTZ
lVEF3/wI3t/f5fHcap9PUVi33wTFDKuIp7GnUzMACx1Zcu2NQxv6s1RPPuh//zaiEuNZ1ORRyCBu
/c9Ld1uj1/sIBKn7sE82mt6+tHiLUJoHjHpf1GoAWM7WTvovhhzts/Hflq5/DM920vUu3JRz/mNr
iqIB+k7rX0iNsEvndourEnhlAD4RUFF/rugYxe2sp415n6jyaYad3FXH6cm2i1cp8vRRudaZc+4c
f0yJQ0B7FLd7in5mJ/UyKu1Zb/pTNcYKF4ijtINzUSMwjq41Y3G7JJ7+0+zgBoD1Uyftf26VSW+C
sEKh12mcJlorZBJ0XJYOyrs0TNEINKSc3A1NnfuWZEJI1NX9T6cO6wOX9tKtXA21RyJfO+YEYPRy
Ff1TtpjqTZPApaCuknqnN8n7GKWvVaiMtw5n3G31xbnV5HIsPclR3bGHP1LJ5mabpRUD9sXs93Vf
u0o3KJSx9u38News6WbQlXZD2bbq0/QrG24V6b+oUOQjhVN4EMcmm0aqlK8y0W7jh1xdPqdxkh0p
udV2lb6021GWpl0eO8sGWAj5MPJGV7MWcwOuW3OzdCk2tLGToF6k/A6Y1/5Zzpb8CCz+uA1VBaiK
PCv3gzl3VA7FhV82SbgpLan2ajOOAriblhJGyDzCB6kiH4Ok3kU1bFFz1wsQYmhMAhokE4ID48cC
AtLewp84AnpVbHOjTe+jOku8qgKud9XSaAOSbLpJmiJ142hoBIiyspEbEIWzMe29KJVlksb9dC+t
q49HvQEUVjsuNDj6GlVMbr1AM6CBarHvnYyC78HYEC6kj8XiFD7msfWLciQlHqnJQxRp+sHqGuUe
igjj0E7G6GoL2eBxDeutKRhG+znJfaO1TTcmi3GbyFNxTMNGcaNSa/0wypJgjbrlkZRpuqeAZuGB
m3nXFarpWmFkb6JpcXwKlS23bKZ1F5pr4Rl21XnlXFZPZjou28EojY22RFnuSwWFsv6qh8WPLpW8
DBVa1JPX9r6xHOsBho5sVPZKnetf0rSfAykfvipqrH7LqDDwSvI3oIQ3mtetnR2kaTHOUFWO8b6o
LRXhSZavA93kMDKQGN2GJRzSoWzkb01lQPzX9iHYP6Wl4XSsy/2Q10sQqu10mkd9CmJlMWA6pTPo
aeXS8bs8SPqzUWr1uknwMMYvcpdGuyFTdDaSw7XRjFmmjXwItce8BuKwNwC6MtNo8gDNgF8PZjG2
QW+CEua9rZkW5q4ekcsu1/XU5f4UVu1iJWEkdypgQUAVuUOZpl8LJ9NhYozINOtlIu/TaU22c6pK
Xtg53TYc66Xy9W6pnsqCXKarwN7mF7IDCrgTzq5G6emhajm5oBJ1viVH+U2bNtvSzBCe2A+n5Eg0
5KYj6CkAJsxN5faU6BW0hBdtDShfF+g1UDFg89nbeKm5Sn8oYCKcA8XJD6WE0w5tmfjDrOyxuWZs
7cfwIcvetOiFn+flpz5byInlcmUbNCW+ZjP5Y5hupOUH36Qae9KULm+12M8RsL1cJurrgzRrXI1E
IX8px7te+VnEXyPpnWteIyyDLAtKaDeshHvu5yJ7o6hqA36FJ6+6O0pVMCjPhfls0OGujN/0xvKU
Wt7Udbkx6Q3k/f1YHfIuvXUK4zja7yA6eJFO7Xwf8EyOdq9mleckz6r+oBS7VVN9gw6HNX4LB82N
FhP396V3fkxZ6jro7ILrOsCl/F6DVqcg387vB+WHNoJpTKJMd+BczimN7mgTD6LwZmqUym3ryM+5
MQnBagrrbFOmEo4yuBZRRK7kQQmBq7ECpp+kC/5Svm27+QYP0V3gxFPmwg2rxafe1q1aZbM2Of8F
hp1uslBlfTXpWHLhoJqHSe08hY+bEVwp2RAAJV26Gaj3oZpuEYKdQVjuwTT2RVF6+RSlyW0dlZUr
G8uwCXtbdUM0peuQ/XBD2ivh1LovIAaEd0B3aVGXcXza45jVd42m3Ha0h+eh81O2GrcN89Rv5q52
LUe6g7KAJv283iXqcItV2lVMWJHa56kqNvGkvAI7cUzUDmTvyXmEBHiTgc5SQ59JwJDfNdAQjIrx
hR630qX95E4aNaiJCBPDxJO14ahLjW/WMGLq3Y2zWO8QDAaKMfggWZF/hSqSNdAs6cmaCl/Vonet
1rdyuuzhuXCJRqk276P7to+O9lreyQ2aUElOJY/Auf0eZuaXzFQ8akg2i9IFja4GSxM4PK2hvWVA
yIZj9gyWmWvY7WagKNJy9s2wQ6DkuDr2dF4bwNKN0gO/YU+rvidKY4kaeZcokjuYryRSi+aRj8l1
tEm1IainOED61PV1UH6G8lErYtdoKlSoCRzbDoLCeblfjHlD8YtP2L8jBe+ibrx54RDI6d60fxjz
dFdxsGl03sRZH1TV4lrR4ivGvk1Mr28BQ8uLLeSg7morQWn+nIaXDuHS4mhbLhZ7SalM2gNbu3jR
+KwotxzF1k79op+8ctIOBrA2K5SRBbdwPJUQVugUhIym2RsdWq4QfVCmXGu0t0NNB9UgG1+F4tEm
857VIHf3Mbae1s+KtNW1xpuHxLOKJXDk8WQVFo2R0yZRHgcp8hf+ZC/Fd8mYPBrGPdRMqc0+35OB
yoCm0NRvmGGfY5yW/U7RBV7Ygzz9yuTWi7t2w/z0UfcXKFHXB/Qai8Ri9PawS1dwVvVm9Wx2tc3Q
1blSUnUOkMZCIIo1FG/xBXBmDhZ/t4KVgM4oysgFJV4mhDfn1jVaYuBW+2Y0MlhGVCvxtrFb3AY+
mohuAylGZIyj1v+s7XCHKMhGvzXLdATNPnxBsdoolF6+Gwic3Yz6IPa5TJ1vVj0JaepI4oxls+ty
TEusBm0yOS5apZJ0vyz6fYe7wY+qk/6UBuXQsVN6/Ys9w2gGqo2TQVmLn2rcRfAta15T8r8ES1oR
adtK6CphHQg9KUuLc2Ro0Gx8beke0LuSobqd3D/IcrdJRxohQWkmmgQeU91A3L0VoiekQVrexKS5
AneXwXhcV+tohdWW41LYY+4yxXCWd2sf7ajk8dgdiRcsxtB3G+R9kC2v6Bavm95ohD0Y0JLFLHM1
fCWu88o46khtfJyYUi19IxQc3cNOkLHz4bKViMaG3UTdIV8ZTjaCarihtC+MCB56TiTyJF5M60vI
zR5Pk46DUPy9FD23lbnVRth/i1fdCN2WR4DbAgQMCM9jIVNw/3izAuEUSQlNv6tlHE/zubNf6y51
81Byp+Vn1e9nXXOxMsS3yNO2ZdZreLSoiqTqbMf2TNYCJZvuxuENP4nZorwl7Z4fAOB3Lfup5UTG
qfHAV7TJi7M86PKNmX3PphtYryhhuZFSnB5R5VanfofvWTvUg9BeL2zPiNwhY9ge3jxHBIj2O5JG
DbpPZzmLIwzRWzU95ZyZxpxhtB/uhbVZkXOxKjwHa8QzsaT8e2HGfOBjScrya7z6QvfB+yasKSeQ
u45AM/aQLwUsJMd/tiTO/P0afZ2SLTXVt0P4YDU/gQJ29fWVyL9WUrFdUvl1VH7wkI6e+0Wk+7Z6
SKr5wy4yeomWzZUXOU52raP6vG+Vwt2yym5NS6zQn1UGTXD2S/gn87KxODr23LlN9Brlr7Z2Lx6M
C2k3ZZ5CHoso8cXKUn23GSHH42lpgfVBZ8yUFxTRXp3lwISKQDOmvaRSwpsFFoeag+BIaTBSZ4oQ
FOWLUIn8Mtdttx1/QdbsybF0P2Z8rRbuWLu8fOH/ItPoZL/g1EQElb1E6434u9ATFQi32QBL1jEy
Fm/Bxehn8+u6UsKr3qqp+YAPEFu48jspjVyqwh55liiTbwnm7phvlqz0YxlPQ1TtFqofioZ28mRn
GSUI9Xz/QnljUWq3FT4an6xSeIWhadEBA8LxYO1XciLYI83ehfIXBadvTp6E/6fl7Tejig/Vso+l
oNQCp4hA4yA+VCJqm2Pefiwsf1y6e2laPIRMTEXTB7FKQgcgGyGLZTbOsa/qbTVoPwYEknMizl12
x+HiH0JFdI39KORVYVdjY3Z1bb5BJMQ5BvfaKWRUXSbEcGTPhDlMVNULc0CqF+3ByW3fqeTS5e9r
lp0wobHe/0cRmI4fZz/D7JcpCTXP/NGoBW6k+UZ7xCaULMC71EAYOtQMa4wQC1+Xr5rlX3qj3dvl
zRoaT9Uabfiz8BOY6IdnawTMUzEexLMMRfaEDIFwscUNGFXN151FuJAWkKk9VPKVke7n9m2Yybhz
LJrUK/Wtsr6INRWnla+iHcnN2uxOHEeUGCTayC+w9PNmtQLhiAPj/KEQhWdZyuYx0cCWoIQ0sqnh
70VhAv//OPLaW03RBd8Zop5oywsl1bf4FNmioMm7Zyn68uFT4V2npXCy5+FlzhUhyShtquaDtSPV
LYSekwQGq8aG8JNcESzyaob5rVhLdkP8VGu5EC3wTf8Rbt9/14mXnvAF1mFXzFCEFzYGmeWL8A34
qy19uLXtXGMrOuOt1isA5YZNB/Vk31gBWFyAm1UuGweSKqTo6ZMJwTeYZ/cjnHnsEQ4idpwkNA/K
wRC7EPfD6Cpjf5rsjPTcfKOMNHFYz+DJKpxlRhe+TlPBVbkOd/xh7Ik8ku67OYcBkfp2dgYXo4zw
8n+xi00soYK76ntuNVtY/A5CaTs46yPeKKrZ7exSyLoKrpbQycgeL0KEOZ3iTLOqkSpveoq7xJaQ
qxeu6prrv3huKGsPEHW8aMkxj4a71MwecwI2zpaNJUFZs/pL+4b8clZ4P+sWjT2Abw8Z9rOpA87O
XjaEjzfi4Dd9suuSVyGBKEwNLOcyTd4so0WOCshGHqd8PfAdleS882Il6ps6F8e4N7asRWuUT2if
V/6SyAWFp8MX/jmG9qaPRk8p491/LUqSLz/WOfsQsaV4rvvmsVkKqu/oOyqFyWAFhP1AQ/aR4iPo
mA0hgcq43jidL859deJNZPKb9jtvwxaYpIIy56dSC/WL52XcCJumWy8sLtPDQkuFtuH700Q6pspj
GSo7R35f8tVd9Q6Px2aSgSrfOFR+I9EcdY5nWL2Z8lcMLAqFYy8kCRfwRhATiAXoh60wDKA369AX
8AYgRIVwhnLti6PcCP+aXy8xzXLKMz+gK4XbxO9GtDozCRf964JjW8U6PsE+cqZbszM2ApvZiX/x
XdlwECYzJMwx9ii1paCMIRMe6ojS69XIZ67sLV+J2/CfyFqY8nB542zyBUKs4mWDisJrTcbB4yVE
7VnZd6ZHA8KKaujy2J0m8fZq+latmvCh+ITdfrfXgfuXX8LgkeD/iBsZSigZ5iL8dctcRTjKMHya
IVGt0GGIPaFj1I3H56L7IhwgZtfrvmrn23HhcgvvCx+HOfZr5uWkEpbwi67YYnfFWGLV8PVQA/Kd
iYtO2msiJBdOnGP2ntAeQk7ZI5L1P4a59gi4E0Ul+4Ca5rAYN3xe6I1BLBNaVAc0nt/GWev2Q0R4
ZXoJnnivzdCqxoEQF2G/IXmOiY+tQigb5iFKtpgl69H0OERVu8UHQSKEAqWszy0JnNNJ2YxT6gqf
V0gfiyrmwNNzihf1ieUR8VnFra14NhZJuH5GfRAGr7EjsX9CPNFKeG0lSwMll/AOVvSf2FvyOcJA
cWgmsBM532ha1lMFeGqobuW48DSSDP8RCbH5Az4Eo0cO1HSY8d5Itmr21PfPEwoKZMstz8VC13IS
NITlQpAxMDxXxgqa1bpPlIagRfcKgBN5AGYvdpyP8BhyJR/4/NClHgcJlpJjH6fEDoo3LCR81w3m
/j8bl+Je8KVdFp1YeXYm1fGtPqyNcGf5NLnVLcdC07jg1d5mfTvosSemS1FQtrZC0tli3iGC5NzQ
3Nh5m43qJh8frXHcJ7P6no13aVp/WPDBwJtrFOXI/pRr/wx37uOQPtrYSfrm/akhlHtYwhyffDjY
I/XQXFiSeoqM9Du+DQdAOD30uG7FqjDvFNhDEUsaCVTw8wCKv2TdEucEYtZyQzg/B8ZkbMzEvGN6
yIq2vhIDAG1pvuKz4bAb9tOk5gELJpxEBpwNknPxl3XE1/+oCGRBZNQ/q8EiVWEBW5tzm5gSrjZ3
xygoPqRIxQZ5jsEDxn+w6toVCkx4pKyEZOLEEP7wcb5YGoil89rlYTiT+vg+z+adkDe8JvRhaIRU
mlhbbBpl4cKFFwpJEod2DsQJF+clpA1LxLpG9h34JLFM5OVdACMgYLb/0YmmQmW4FcGHcBJY4ny8
E9rd5F3iO2LEhkNgzuXPcTSDrNL2VIQ9polGVukBUeMbaWhdPbNOX4TAonjV0fEtbLyqtnjm80d2
juMvnoYximH1+965b/Uvcvg2x+lGnFSaDoKobW4jYnuR2WCJ/itiJAs9eI9codhFasO2nkWM2tp4
Bf0RxTdqneD+rcmnkeF7lEiesQAicCoTIGV0GX37IXjavU48irKDh1ZobHZyjLO9yEiKD1tD7Iqz
AZyFGH6WwjfhpFUdZecVeWwAxIYXtljg5qX9F/EyZSqFRZn5rLX3DV5VN+9rMxJ+1Kg+mNwgjrht
pe0KvRdWq8guLFOzNbhr5IuERLDNYrqzVjwShZAI+oKwsQ2zOj8LS1gvpZ9k0YYnycFiqEhByAAH
DllISsk+9FRLuANKAfTC1BUzIc6q2h+xanvDqO1EHl/I1oASY8R8bbdYWaj6flJA7FVCD1qRl4YA
QhLmKBbeHjnIJSmE9jZJURlhvgFy/SmJEtAk++TNkIx3dt4UbVVEbUidVRqo5cIVehevu4Zzt2xH
1yjNXeio5F5/dpV0E4bm05IRrJvPUqgc2QUrpD6RUshyVtC37bGaVW/EK+va5ak0n+nDctWielGQ
Ik7AWN0S2clVt+EGFpgZ6Zekh3u4W8jv9AerjH8Ir7ws0sDhBIyDfAsgpq/Eb2Jrgdk8EebuSid7
mD48vVOP2sIaCn0Vll9rVEgV/SMWQOLEiFgS3czk0ElO+pF1+z/Kzmy3bWRr21dEgDOLpyIlWZJl
eUycnBAZOZPFebj6/6n8B19HMWxs7IPeQKdDkVW1ag3vkI7pgSigvmSmxbvJIoZrcMo5fuxmFYOp
SNS5qHQueV0cXH0I1bf//yVF6gtVHC0OaQ9sg43SIzecaMvkQeVHQrODjrvPIClI1uShi7736WcG
X3hJz7RA22kTIdugz39Wxk+mW5UfLnOzmem2UZsEfjbfl6Y2bJSx8jCogENbTrO3ox1t4+RHnFX0
W9OHxZCbuHmN0aaL8vUAbB2Ci7EZCSEaHQHBX+2X9E/X+EzXSwXzgYTEs+8q4FCGWZ1Hkpx+mXY9
YWIlMVduk6vjbNUNTgDo1wjsDIh3qCqq0GMpVzltBOeno2PX9KiCUCCjapUFEW07vfAu9ANi6vxq
OeToxMKO7zdVb+5Leq4bLkOv/ZoY/n6in0psTsCM8E1jmmE1AdGbE2AgxRY8LGV33waqCwE29k9T
QYUybjCMoDdkSkGHiog0++1ojntjNL//+X3Ouh2WOIw9T6XYK5mAt+RHdXJ8ujyjn6qEUejdWdWC
RR42VXenQqOKFSqYdlGmRhejbxqB1WvU2t23qZ82ylZCXVjqbf0MO8FO8BkohUtNC2cn3vay3HDa
OZcqIGD84kXpD7VdVeCepnvF62zi3zROCcqZZR7rEa2jfN5rjXFU/1Svwt4xOCkEQHWi6Ro7eMYU
TO74piY9yt54sRFV4TmoIv1SAY1CX/T3rBYJB15Wx9WG9pQ8JarR8qdNoYseBUwwPr1AJzaZgt5J
Tl1HiQkgJRCy56JBn7Z97KvmILPu7I1W4AD2IeyqvwV7nw0TvRNbh+8SeV1oD89T3T147CtWrmKO
J8xluyZcB3lrvLh1cYoaJ6Sjt0s028CYfLg3NFvFQjdWMFGWt0StKf81F5k6a0g4kEL/4ECVPigl
/55rqGTH9JF98ci68Rk4oOrJUEOeVArrqk5D5tTHnHSI8Dz0+NHjrHqIEm9jSieEKkazE7r9Ykwb
FdGqeFAtI32gU8IGsn6rP1W4zjFPjyMnTHXAjTT6EjnuLcrfoLRqR31lggmjLXq7/U1U+rs5F78t
LieL+4VKyGLCv3jVfWWZ3KHrbgKpkfdjspE+7kZdoyBXs1BdB3UpevG3EiCAZ1Y35Vj/adOqO0EY
3mvOLVojYaHGRQUJ20gi7Ih5r8xvu/QTkyp1oO08UWVYLSOsi7hMskvuLXt1m+Zeu0nw2lLpUTUY
Z6MbgV+Bxs9/qaAjSvs0U9eoVY9MN5xySX5CCylujsno/ebX7Uzru1lkAcTZLXGxssQOLuaxL9rQ
IKaYBRGCE2DK5NYhvqgbS2lO830Iq5X+yS3WPW7YdwTDM3OEgqhpzOYFjYz72Y2P3vS1Tu/xkzwv
g7b3+Xkd7TY7vVWhddaTTdNZR3XtcwZoZACsoO5wggh7Ze4pNZPjDRGCO7L2kV0+ycR6rBNxsUS1
MTNxu44eTDIZOLUWqCRnsG3wbH5geClhIGXIXQQ44wQ+i5kz57Ky8aL77X079g/xkB8zg3NaVmEv
xO+x+sppQO11o7Hf0oZcU2fU5HFHxgUXN7MRlZlAEyCBpz4mascuc4CRxc+/S315ljTmKyYHUpv2
XHbZ0n2tk1d1ol0ijlj1vWqB2X3/HAlgglEzgEwttzmNS1yqrJ57P25DLRpCfYJ8X3d7lftUaDUL
fXkx0uYFWHuyUQYHGdlgVUeb3iqZiBdfaAVsBH0WRpr3TbJ8rxoXnMAn9d+rdbD5sBUtQqsq482y
JEFqxnuVchVZc5d59o2pD3t3JZPIreGu88iw8qJrN4XBqJIOcJTIm8li8CdIatTNhIaf5chd1iHj
p/lhnKQPA7qtoco2otS8EfbKjLR46RfD3SxyQL6h+Sy5uJOGZEsYyefMH2MFNvw+GF6Yx/oBYFY4
l9bdRJrloicxk+naZvp7ytx9QiAbKEzT/Kdo8q0uyxOif3cNS190jAMQ5lbX0gRkMEl9QIb5JWIK
PLB1DSYblYH+NhT4Q2+NYcNJCwV9SIvatyrs85pVTKfnxOZSYBQgnfWY8nnhdhyitTio5yZ5so1d
cIyteShkuzN67S6Z15tqcGgdgybcWP4XxVkTy/qEYFJNyq/fdGP/It32Z7745NMVVyFDgQx1rjIZ
Dhr2OkPpbzFI/9ZYrRd2SQuFpvGeEVkAHJK/eBlj16U8llCUWLPtiq1uIYk/Rbk+Yht0UEkO/GWu
IFwaWwu3lEI2P+PMMTc2lNpNMxmbeXI5eM54dGFZquAFDD50uNkxCuFHJoGw8crN7G/qEiwcQwvi
1b/NxPLZbId7B4UbA+U2n/GiynV6x2S0WYSsx5+tK/R+33n8R3jpgM8hOypTcVeZ2UsZdfd6J7as
rhNknc9fzuhuFn58Kuf+K7CmYC69u1U2OXGpqDaOQQItS7Y7E1Q1jm7WZiOc+jHz6pdyGC8oYAS5
962aMkzO6DrGGoeTW2IC67eZ8/XnXHQHSXLrEfYMbsvVxMyoc7iy9Z25EsWF/2cTqbPhMtuqSYWk
Wy6kjvHP2RqeLTc6gm/dxw3sMDk1IXF47wgFFOq/d+XncVg33kypQxRGKg8sUxyIPCPMiOpgtAnY
DCP73ifTXu1pQNOfHTPd2hRSXRntU6F/Sdz0KZnTu5IRh144X8wkf5Wivy1VCCAnzQ0XTIGrP6uN
p/X2Tv1BolJh5FFYjSgeRbcqM8yqT0hdB+qe8GhxlwaddULcQDqc21Qihpx2Q/IpgxJCSKdPPeKM
6KjvQiE1kDe5TOt80Z/0dr1T/x/RiP1a/fHiXZmac+yHZoCfS23OzeAveLiKlWH08kLQrybxrCK9
S63O2/7KtPkTUCS29xj4rIhKiTTlKILZ0gaa7n7U1v3UmjGe58veWbpDajKXoi/hxhoCoTXoNUDS
9dfSHrtjqhVOaOeVFaxW7N/bWnfuKFrnpP6myjhDyt/x6L/miM7FHEFV6BUCBMISnyYQTuZqhjap
n4Zqy6Jr+4kCwq/4RZhFqkJn4UKMIufYldVTq8/PWdGes6Te5+RLFbEc5AqopPrFLZxTxm+f4UwM
trPL/EygMhH/5Nce1F/KUugkzl43f3G18qyb9lZFVqeftouMn8Y1MbjTzMuC4IbGHeAPBeMBC8Hj
ZZvb823F2Fw3q1PU50c79phia7hxNEx4STT7R0BmnN4sDr0BuDBJ45HT+ghewQz6ymroPLnf/Kr4
lJb2LffmkbxoWzPRbSz7IFa575zhqEI1DM5dnDFFUJzHCM4cTdwtsEk66gPA99Xyx6DT6w1g2NNs
Ri2AdCJpbgzVzSiHYt/YPRvLHIzb2DCqUAMZz8STvGCY43LDMWcbVkN9WOZICzx7bs4cEXk0Cs37
MZSadTI8yrLVn8EGuo31dcGyag5yx81fB1m5YaeZZciIwtibiG6Gnj2NjMoGdz940xxYBk4KeY5c
nJ6M9oZFZgDtFtOpsXoR2tXa8jXwT9ZGz2e2qlLqtIL+SEkyuFZzLkEVBqa0X/y40pnRRb8yuNnr
1A1f9LYtzoUzDydRJtNDBDTmxq7K9jgDZLxFdwi2RU8nynXhEWhZNofGoDOzba0qiPMxAneBhmID
Yfh2Wj0BrDud+BeFuc2w8duOaRlv9SluGQ9SigcAseu7PO3KIpwXTuPQow5teSl5Proth0bon6Ve
gAlEs1HuTUeuQJnHKi02BmJj29qa19si4UBneTxcrDjzjs08ZccEmO+hzbs2rOao4MzZ4mT3EZnz
spTOjd+P7jeXXbVJ3CjfNmlif27npmXm5qTRi6iW8VEHgfkg3Dgnj6q0x7ROPFbEckOzdOZbI5qz
gyiqISzSJXlhF8gtmlfZJjVK7WYhO6Ov72qhG8kMBDb18mT20UPiNM2tmEf4HVXirXTM9flxELUT
7ToNFBEwJSEfXX0e6MJZyYsD/rWmKEoT5hVxeddSndYH117pS1h9ds9ayHDM+27TGZG501vhcZcu
1RHdq+YuLSiMDVxfg0TgpUN154fC0GIoho5DTxBcRFQijjh5wxB4YBA2+uxYQT7V5sEes+wRM+Ux
jKhrXzM2VAAOioGa1uT3S22Yt13q+VstWaZgXVJHAh2fPknHQ4nWKOIKfJg/0yuZZ5y74g69r8HM
zYV2nT/d5w16l4VZwGMozSzsgUOHw1CsYasnyQP9tO4+8gD3mHBMdhJ/2tt4EOJlGRPYJLJM64O/
yhJ9NDMyfk3QJnHqq+W9QWvsVCR2tdUy4zXtiubBkpGzlev0Kbd68Iheom0N+CPb2FgFGAt6UMMI
3LDtx4atIxnveHm9w7umRDUhtpcvmZGNlKQkBpaTMFH1a/o7jdvuMi9tQ3221w0Xv/NsLWZyV1TE
tIIDct9kpnEsnWQOcTQsngxOL0aFlUMqZsuwcrwZMF2kH60hZjiT0VFOhxSI7FK3cFH05Xb1G7ll
kt2ffXfIzj1Kda9glOcdigDfqx6xFBft5kAOMg9tVjCYx1nf47nSHzu9mU/6yh2w6vW47xJQmYzh
zRQl53oqz+ni90EjYOZYcozPc4cwiJNzqIg/wCIhy4XrGlvHLmG8JgFxAw0QxatAyP2la9GxjleH
uXNiU6B5+hJOce9uWk86+xaRpR13u/Y4W/gApTqeUaPRJCrX9/lzGr4YGC0HYzlSgTXFN2lbwwGP
PhTAvXEN8RHxqIe7cTcVItv39dqgaaHroRiWX4OpTWEdW+Y5sovhcchj9osFOnOcO+NHxHX+i+lF
vJN+K486ot8bgYVBaIzpi574L3nDKXZLXDcy6W69pBjOcpFyNyK7RI3UcO5ssQRjlIxgX9eGqoze
SVPFuC52FeMcpzLPyTSnYdRBZcrdwUFwkW+wmmRofcwOx42G6qMtxa3hDMW2WaU4WUXUM+HtbS6d
USHS7Ywmy+RP4aql/k2M6NeNa7OXx4WWqtPXdhBlWAH37HBGuZbLuSVSOEXdhyKiqx13Aye9d+k/
jJq2XVPKIiD4+rZefQVhiqrQaJr6t6vTjCmLrsIoEHC3XpUChGwCVrAsXbKZmmZWvmSc6jIPl7oT
J/rC+WatnJRybG1OvTkzzBKgn13Kx23ZEAxyMROMMyMOh3KOD3GnMf4XfrorCkDw8WT0YWzJ5BEm
3LrFgqdS0nSIvzqmPBTLDP67RAsKiPjgwFiplucINXhSEU5rPGe7KROf6tjtX03PzV4IRsDKdAR1
cicxg6nh0NQlG1P3x+6m6EwKnTkjO6mYWnAtzxtNAG9LaKNtsO/pEerVDVqDplVfBgiLQeRS6I/g
5I+D0y7hKr3+JvH68caDCXop+4rAIdf1RrqU++CxvmWZOT5w7sFWF63/HBWFToYe609WihwD9+68
XxY5htnKHZSKdfmcEmq/rORgwEDtOJQK0Dz5IyiXJmnv41TTH5LMZrjPtYXMjSVJMNr619i0VSiK
8Wldhb/LDPoVUe+AW8lbf6P3dYr6HqgxzCnGbTEICOntrAVLUeIHlc1W+7n2MhDytplvW8b4geZa
JsmVPxyqOk7jTZJPAHRkAkvAZiSJOQo98QUweuQ0Bhy/sXvO0Lo75Y3lPsiyk9uyjb1glIX/GBsV
tUzB2lXkkccxcQvgQsPR0orfGjIcYAXM+s7zMhnWjWcf6ngcwjki4x4mq91BQR32E4ioWxhtYEbm
anjsM1ffmiU3Tl+Y9a0eT/NT4pj0rd2FcaVmotCckmbEpp+8CMyVj40+gr2enP5LMtRZqHc9UJyk
0pmuS/egDajnVKVh3/cYc+/6fOiO1royUF0T7SZNxgVkEWyvANnj5QKAnEb+sNRB7Y3FjT4gV1o0
acqM1CoeKh/uRoyIWOBPwBlnqa8bjGycMx6U49lZx/zpfZ7TP9oYtiIe/Ye4ckV0smJ03rzKdy9r
6s4M+tqTSoulX5zdQjzXGJPYSXmMLYMw2o/hB09/kzaDxgHMN6h/9rXeulFk0SDg7lw630tI07Rs
n6fME21d/DRbOz36k1d+qtEOwEoAk/CCZgW69LBCZN6bZ61xrZf3f5L5Fk8JAg8anuTcFjJJf/OU
oL4MQ52X3gUpI5+rIEt2UCgGKtp+AkfeFXQ3IxON5NmjH4l+0qMmluIuzspka/lLu+s4yjQeaXjL
1IpClUPS8poZDVfC3S+Dl+21stS2Zirp4/Sp3FilX3xqO+EfaK18Q70K/Cjylh+Z/L7FaRMm2niQ
sT3nHxsYjzaL0DBJu+dggUgx/YLXMUCCd2LZT1mnf37/U75FtkTxQUebwLFNRH7+/pI1DllLvujD
fd4u4qu06vqglanF/L7JL+WM0RqfVWzmsZq+lGuVfEApfXMh/+/xf3b+fyh8zVgs45gN/gVmXbwp
puUEpQmQEMNUO3228o+UJP+hsHKSwMlDcqJmV0pNf7+uMQteDk/q+6Ef8tvJSihc4tb7QIjBUPvv
mmkGQ9CD/G3Yxj9OndDJ4tSKh+iS6KCC6R0VXNMyf6z8AcDs3UQXFCc6hT1kPv/+gr79hv/3aPXv
//NFK9vNl7iwhvuSISO6MuKr0Rgf6Q+9tUtxD/PQVkRYETXHvx8SD7WJbx8PIVl/1moYznn+mFva
D9hqH2ivvUERhIlH58110ZnAbvTvR+FsWPsGN9olIQdsPPlVX4b9mq4fkTuVOMbVkvEcYZtKCwEh
iCvW8Vy7ayQsZWoIIABjOQZYNn01vwtw/QWVaz5zzWebeW3uWoBe7y/aG98TkUqUq23yFkxorr6n
cKKshecX33fVvl7ImpfiIWvm55rpwf/+JAMNTh1vLELMtZQd9DGq4XyN74vFCIDenVoAIWkGJ4JG
4/uPeitKoxyFkoyDDgKCmFexpeqXWU6dGaN8LJN+49UrieNKD92UvgshH0OaCk7YVisgWLWQvLa+
JBXRI0/bWlRpQW4aHchW0b1KfRqCPscuohpK62YovepE3dRdijRrtn690ltsmTVUs5ZD0ISn3NHl
BMswQWvTnY90j9/alP95M/9KaYXMlhc3O+1/oOK+tSUsNj4CEq5yO1G38n/O8ZpPldfofQLxhvlK
Yd+2enSxtfFimc0HC/VGEOYY/9+jrkJGGUfuoNS3LsBONoU3h1FUbR1fweeALLy/KYy3Pp2l4zEC
Nd12vWtBwNpOE691Ot7L/ZmWzXbNaFj3uxXBdj2dgNUoHBmDOwNUWQmOaAHo50RA4pKPdAZspV92
feT/+1Ou3tumedWIbhUXETnFg7ukheJoakE5ZiB7YJLDr1njvWjpAcZR1YEdAAiLEiSwT19H65pW
3waFF23bjm50toHzgmaJIeT6tQGz1iS5RjspkJE5AQ1nVDI6sR94TobfqJRUfdAZT3E+xDdOlTg7
zW7Nh9aexfeoqaCjmD46tZG7hH42kTCn2P34TduEMqOv3Sy1t23Xut7VnT0FTV7DICkg872/Xm9c
J77FSqE8RU7yr6ZhidGXOVnepZVts6lA+bjNR2rlb+QgPj4M8OoZn8Cwvwq9Xeb0S40+66Wp9pOk
vpfNfpUVgJAbnc7+MpanNRbh+y/2VlL911Ovkuqso7NEM8m5mJCZD/3IBAXiZQUMHgBRo+OCID09
CxOY8ocqaigQjJKB4/u/4q2jh0GoY9tIfNGnuAqRcsD+WKIVfj/WODVp4wvD7a1Tmq/9mCV0xvXv
7z/vrcwEEwaTrNnj4v5HKrzUhjrqhJHda3YM6ry0nQTyhRT73mjnc9eiJNjCB/b6XARJOwEVxhg3
dEfETz74JW9duD4OfMpzjUhw7cSX5Hopi85xLhGQelDGUj5mE92AIWwYDjFiZJaoowRQfPDgtwIQ
NH2sQHm2Tr/pKrD61WxyBcb3ceXHTCD7aIu4TP+SZQZk4fdf8o9Wyd8hBh0FAd3wj5Yr6frfD2M0
OuXVMP+h96XlzxRKA3AN3DYg9rcH9YKoZmyJf/Sjjy4DZFvrDy3jZqghQ/QDINbgpWFfPwBZ5Rvx
B9Gh3TOYZQqjb9//sf/eOOq3eko4wXP+FV62oywu9WHO7kW9XKapOpgehZLbnFrbf3z/Uf9GFUMn
C2EPGr6JKvLV5WYbNaaaOf1p+FT9xpmE8p6tPkjpnH/jiqnkOlwqeqXbe73D9Mo32tZwo4tV52Lb
gDkI0qQvjsIbYCDFUR+ME9HVrZKBCaBYzRtUyGM6E4Bri0ZBoUvh3lXlZO/jqRGBWX/ppmcX8Bbt
L/vUS3vceQNDd3ex1m2T5y1tuNZn6ldjszKKDgEIkTGlMO0KiAN8l3YZ7GDpdLmfzNS+0fQMnI80
wnIa2kBMXXbrjd25dUT0IxHVjzoCUpXCjL2lBvdpFzb5bijHwNY+aSKGnjmAxNE1hwtTB5WWWmO2
5U7zA2mBOS69FWStboMj9/z2SxI3mKPRj3QBYMo6zCXM2/91WRFdRN+dE02GjFHd37udiToNyMRd
L7Yz24zpaMjgUffj/YeouPzXkfLwXeA2sHwTSy/+z98PKRrddztGN5e0MuQxrer6c7uA2ECZJT/3
/tjup6R1N7XM/Q9O879Xhnq0gTCQ0pikI3L1fnWk572wWnnBMofSZ0LiSSC2y+hd8aCOk76GCfOg
ua4/KIL+OS8ellEk0uAPcHiwrw3T6tYfsrqr5KW1OmZ0Mq7DFOvbDwIA9dTVt3X4drqPYSlOcNz6
1992pidRtw3Tf0zNYkCZxh506K+yNwIS3kezRTN0IFefa3Nvpd1LPtY/3XZiiIOTCpL3W8QgQi8V
GrQD1w/ccXzNHP6iRmuHsPTGo+4t7cktJXSvUYPck0Und47dTZqv50LqSIDPj/pS9tt47jBis7uv
KGpAmh91EZpVvUelL+WDxxg3K0gwJEYQTI48yXkG0xbnEVaATWhM+e+qgENlNstXf1yNXZtDkIij
HMujyS1hVmu0tVukl2SPHnYz6w34NrnVsftE24rfO4KjT9EiSawIpnkHRCXuvdDKjLvJHM7tpGw5
nWPhOd/BXxoHe4HC0vl2AvWBka2lxc/emP/UCv27P9qPlliPS0RenTpbx2tfYh9xjr4bmSEvOQT5
aYCMmVu7aa0v7OyvVdrKTVfkz53euUGsZyvksR6mQp95IUiTPXiwA2PgOyHNQ6SMzZ2lBEA1PrQm
vIs0W/eYBUO31XwIuMVJd7VvmbDB/1Y/vCa6wRD9XGnjN2aH62ayxFkXa8RIuA4Ao1yKQt6DiroD
f/BKeE03U5k/edF83+DkMi/ejUitE1Qf7EKbZ6Yqd44oHmtnDfyqukVXhMF/cYpFTIfQNfZCJyZV
Av6SeB4t62BN6ZMTLz/wW8dMTBw4a3Aq/ZdMW8eta/jpHpWelSa8CeJe3mBHdSfceT8xFy5H91kW
SOhUOi4WesaANZK3vZZ/mTykFdhgQxhlYkBIr3cZfPVIv6XLvHcmjdF8BtTa9/OwtOvzUMHWTaN2
/35o+qOP9N/YxPlBNxX7DhdhWPGPuWuBs73vJsi+2RFweONXnNH8nrSgdb9Z9Vfsa0G/+EGtrvCy
CR07VngAxYnDFV7R2we/fUBRa4PQzq4dcST3nXAGblSnIC1gd0fVfTYnQSVrvpkGPb9HuX3vAn7g
H3rV3qRaunOq6odoBeQ1i374N31dg2p5QMzkG1zeTbVaHyRU19fsn5dWvSBkqTDauI6KHHA9jT04
X5OzEwPzhl6/9XDrXTI8DrQOhJz/hb75B0/9Jxj/eSzKlWRxyMWZ1z0Tm5ll1cz5dEbDUqK955SH
ZWCszBgqOpUGHVyjqtAsMgoF0WiTV9F09e79Bb++i/gNIE5VMk17CjHLq7sIEcdqUT3Ac1v42UO3
tMk5caz0E+yC8XZcW+cW5Ed9HOK1+vT+k6+TNfVk2zHZZnhb0ie+uoqUzjqQmn4+28ihQK/E5qgM
k49U5K7Lk6unOFd9Dq9o4hn5uwl/mRp5jO6hGronOxpQmxd7159e338p9bmujw+2FYwYTKoq1vbv
qx07CKJSgWEbwIsRXNf0sS7e9U2qdg00KTx0MaHR/+nM6sjXm/GapE9ZX8x7q+2HCxI8H4n+um9c
pGQJeNwovzb+p37Gf7o30WoMqDbn89ksc/9xQYTmZCx9CgOsQA+7ba3AmGL3QPU3AoQ352EPCim+
m4SwjoAUuORSQF+Rr9EFKUwnOkwyBmc6tmZ707nWktKkkNYjYPHvrRD9k1dpEp6yMPLTCqToWavk
HFr9OP9AVzZ6taq++l5kjPiiigdtECfS8AjP1osXFcNdYyT+Nid1DRNpa7uUWTX4mQRerjcybV6H
8btmAxCJ7ak4Ls6wQMjjuopLTbSbuTLWDe1g8gPUIC+zlTQvTr92R36nfbE0bwyXKC13yVDBq+z7
7m70xXgzgpSuAB/ZOMwWLupyaO88v7+d3jqd/12Eq+2UdtWaFmY0gfBevoJpurXTXsMfxCsCKHK/
uiTPN2khPhC4fWOH/bX0V/Vljso6zWQxnuU0/aS+f3YWff4g+L15LrHOZWPRMmGO8ff2qt3K8zB2
ms6abjPuTU62VzxqK1Jz3h2oyG/vf8c3AjzK2dTodCqEoV+3xhFH7mYYYuMZmj05U0Svtd9YwFra
DYwBXAjff9wbUUAZHTJtVNrS+vV9IqXepobVrPd6A/J/widwJyMdwiVyi4f3H/XGWilzKFWL+oie
X7dfGvBiha3J8dx2hnjKtBQ5mTwzP1itN2K1r2PoRSpDc9/0rnZEbWpGHfdoAnaIcl9aAAU7UCPl
T0R1zKMv/ezX+29lWP/GUdSscafjUqZ3fN14F30P/MBN+jPjrhZsiYXkmA1GYroXmo5wkAc2J2qA
yHbfVlM7UUpuGIqcNM0J3/8l/ywlZTc9FmbXWH96/9yPACMBMuuDc1+KRD+VdiyezdTwdkhMrh85
Cv0TctWzfJh/f6Z7nIq/z0RltNS6eemeR5lcsOLAp42ZfyaBVJm1hxrf3DxXCxLio8k+ZoD9v7pJ
OexVsp8/1rIGcmNXy0znJEvpH5vnufWX+xXU604WWvbj/U9qmNeLqx6D6wvdWMulyr6Oan4Nd7dP
nfOoJRMlUPx7Wvv9CFjdpOs8mRieuMY8hnE5HXK/1MJeo0KVE5y993/JP4fH1JmVgflmXzMHvPZy
q30YKnMRJRd/ST+Naf/QCvODRTWvjg5ap5TbTP5YWcOksXD1TT2UllxawdbT0kv9ZgTn8t03uiGH
maM1ADyMsXmd9c46xM2idMhADq5OeRM59nzRpAXTxDe7+WQNeXfbOlO+L1c6FOgexLTZIADdFlLL
z6ObtpcsbqhS0j65schPfjgeFiuIwdXGQ1522v79b4dF5PUykrliSOCrA0r79zr0ANSkrou0/s6I
jKei0w5phvrfOgCH1RZoAcgg3/mm3GS6u9EcWu8a+uFNFr2mQ3difnJByAxV62rYLa5xMYYRXUvj
3oFyhc2wNMxvbQcgp5DmbV11KUDIhHwYokf/OUmQEnHyfVd7X1au7Tlrz3aJD7o73qVr9Lgsn7oE
5BRdQHMaXpKk/WF7y9Yd2W2i3k05UG/kvAdLPi5O+VSJ+rbTo60lHSXT0LnTfTakVagkzOlfOkpL
CiBmYzw4S7ZDlvrBaOPTCMkT6UO8nm+MKg5S3j13kcdEadvNnYfMdKBO8HuMGZWRn/6c7o06WdAj
p+rPk/2SRj8GHcw6CnFOb914AqmDpIeC6YMlApW4Uu6JCqKR9tNdH8YopqWdHNrIRhMS+bAhgl7x
yUSvHIIW013j82Tar3qWqoR9kwoDCSvnYQTmHKWakjmKDPyO2vYEB1hRvgoHlzLPLbcO3ODIsfau
qwCa0DW7bZdg5r18MiZ0yLQMthZIbjdKP1ci3rvpsuOjAhpytw0fOR/BpOmQeyP56K/9cSgNBGwA
GtnOTaNJ8I6fnbX5JM3iJqrNICEx6/lkOkK5M29o2JIZkP9UQWVY2stkWZAegZx561cbVsCmz4zP
ff9LatWBQmXfF9XOsX7K0ZqUDBdGobCOl89VBEG+gy5Tapsq6Z5bFGJX1wtFBp+KRUnZhsD1As3I
t5D76Ey0oY/a48aP3FNql4c4WdEji74OCST+LB/x+IJabLa7yEpu9BZyF+5zjwB6HspBHuMyOseF
EawI9lXlhQ8fDFEXmvVXHy7W2usvZl0wbKu937jyQDatvjRSKRI5G1vWZB6OeQfz995Y6YvErv0z
md2dXmVPtEPjjSsZ+9bGERrsblEIYUF/tmv3GkQ3p5svvRifV6pta54OU+QglOC8JIV7B9ro3hfr
o9Yr44VxK7wFhtrw4rT2ZWoimBPtq00fV9d79EDwY3M9OMhksLASux6eCMwSw++PIm2ejMgLZpP5
TQsAhMdOLZM/eaeTBWe90qaQp5okWmuruzrrftvyz3+RiQ7OgXkDu3fnFNrBz024NHwJHar35v9x
dl67lSPLtv0iAnRJ87q805K3L4SkKtGTyaRL8uvPYJ+X3dUXu3Eu0A2hqiQtR2ZGRsw5prL9j17F
4CerkIWQTofPFm4YDt6k5Jr73jVKimox3r2znCL8zw75eJkJvsEGA0Zdi5XfTDvXNn+58IOUjVt0
Ymtc2GW6szZF5KIVNctdsIyFZgAY1q0O4sPgNLdzUD1Fln/JjOQqrQmBLAZNMwHGOXFVxNYaXdQa
7wK+a35HS4pf690jKASS3T7JADoNbwYhJLc1PxhYcDRZsXuVrrtmWPU03Tyc+FFn/YVc4E3dxBLe
j38MpH9BxYv8UyBQ5EDYDNyEySn1221TeIfKxcmRgCxX+mr3iVg7if223PWmYxx8iz2wxxrZf4hF
Vu7djFm6F7Xj7V36iQA69KOKskNleOD4vJduAJnYNM89p26muiUy5QCehJLmxlT2u4eyNpPTtk4i
YniQaYfL2mbQ/+0ZoelGIjmXLe5fgZBb5z06V8/b50mPjzwUX3VlgVVgrO05px5Qv8Z8VtpELfTx
evbAwBv+JS5QInkFejSts6sXKvjseu11ab/JCxMEUSbN1RBZd1E3r0WF06u1xecMT8DEywOQlm6e
21LhuKH85YVts4lFjdJ5at4SH5Hisk6VbXYQdbYt4uZMoQEzA19eYB6pVADDlfLYSXVsO/SdTllR
6JfyUqrhOLOD0ilMZxbY5rOoEu7v3Pgd5+En84m3VtdfcGjuVG8+N9K77WzEx2FN+18YECMMFwP7
6DLwTubpKcbItxrENCwfOeXoKPJzaM7GOgTIeNL+OKJbqsr6PAjh7THRcsdpr2zxsUQeTB1u3k64
zpOZOWJj1lXGasmlz6LTyR3RHv3GoAPXusFjXAPoS4xgfssshYJ+Cp0gXzHyN+lMdUH5U9dNcSap
I31yU1imvcA9ZLYyRs3qS+KNTQGigAtDYcUZsmf2tX7bjULCxI6Cc0539sJDDBvbEeoiFAwlHwSC
onNu6nhvdWbz4hZNduMbxryZQfSdRhq5z17ejr9q8lOtVSry/MSZI0KFXGrO2hX2O4B8kIRrTDCF
mPtP9Er6YLiO3jlDP52TCNINKC+wqlpD2emS/GkebBIzp1gn0NXq51FhXc9bl7ZyavyY2rfpUFmG
RfCo6S1WW2960IkZnKfUCYFymv4hG2Js6YNwEbP2jTwnmkVzlHXzisZZPtTbrInMfTag4g7UXH7T
v0nx9Fn7kItxTLF66fyMj+YKk5ShVTM9Ur6COK1TgiXDcTe18qrt8G6ssjW32Ek29nmw4MeQD7qZ
bHffifaah+1vwx+RZJtYZSzL/pFB/9KGMDkrm4hI00pOynO/0H+xDVlMfnTwU2UMYthz8yoDY1sc
PUvd9wtrFwn7ulmSYwNvE1XuJ41EQpzDRyOGU4LiCssyEqS0HDB9Aj0C+n+0FUaDrngoZB1sDT/9
6hzYWEnWv7saGEtaor+dxvm2X1xgRHg8pGkCtSdXH8gn4C7XtzVJLqvaGbGgMZxc9SGc9Br5Wpek
+3kmOQRb/UseeqeCvXIaxrVW4KDQCR7LRJ8ZC24UpAZiseK7apB3vNrDiOXbsNu7eI6eLX/2zq0R
wj2f04MV1wZI6ehJ9QE2ia4oEO2YxsaSAXXa0oCvtlMld0ZPd2hsTeMSQnDvtHVpUvseS9kqZ3Fh
T9jq2AUuSwG67PO6dNeYxLZdo7Ylx+9SahBPtU/X2t1nHcweCfl1MvbtWO9mZyqQsUM1mkhdKHgt
OSb/iMg5dPxZXz87c0nTSG/jmNsV8d40hq9hfIt8PFmltOat1t8WLjSg5TfOpXpToP2wiu1N197W
U0mlI/Z+GO2Wv6ddsJQu5TQch7iDMvQum36tcndLlMUnacFYOYOlQpsXQmVPUKpfM1WPho8UxNfy
8dZBhJCnPQxBvY+H34DpzpNIjzJ9Woqxlt3I6Kt92+n9YMIF6eKbQeVgr9IV+jV+1VjdKRMPbIYX
1wj2Zk2tMwbqdfbFKrd/lzKBAw+ZySPlTtEiLXr1E43hHh31b7+Cxu0Mdzy/pa4fbWMjJFDw7tXg
O8owXdsxSGq2udpyFwY87J37gYnNUo1U/W+TYVoeok0HwIxYn1IzxNtJH8Y0G1p09Un64T1z7p1j
vFASbKqm3trCfbEn9jur/nFrfcdk724pilJjPkcjUIDuaI8fvUtyO65NmgLZSrA+Mnoik83fOfxo
oYGig3FwSuwbPuEATDlRbZXRuXEbsKfeTwXL3p/bDX6ilfRHXFuwCJL2JdPuzhoYc3jIxOuFCDXv
8rZ7wgp5DoL2q5nUextXhxbrzFg/FR2SDFxoe+xW5OwG51A5nIQuS5kvjewrNxlHYc/wgYMAOVIc
E9ihXWAKEfwPZzW3wBN9ZxuO4qBl/ygGsThOo7A8CmvcazE/2kLdGiEGOAelM2+6ZsTCMXIReG3b
9l4mlBYj7ntKR2HWG2wdnBbDejXMwaM22vM8sYP18W9ctdjSZ5uwCmy5Y5/feg0ORJbvFIuXHhOK
CZwdXXcs+jRcCVljjpH2dgzKvT/Om9QQq8LzrvHcgXSBHo8RdCmJaKPsp/zTiry9b3BpQmeW0SYJ
nJ0RAcEhEsfAoJeULDLe8OMOM9CyaGs42LoDTd3XVfdF/B7UCNi5ZggXPpuWvi5Hv5gqKqVydahV
VhlXERaQA1X7MEPGZitaTpld3N2akzpV5rQrcFEXTXdaTqGpMew1mWWYh2/DGsoUS6vklnBZh9GQ
byp7wbmn164qDsVgP9WWvk9gXK/GWd9OnvHrX47Pfz880xb4q1tHJYY1QgTOHz2QNh9FLAZHPQKr
sqp54wbqDjxO1CYrHymoxOBS4Sj+7w/6Rzt5eVDHMV3PI63Eov3yx4NGCWGB3Tiox8pIjY1To82A
nBaP5T6fjQcPgD7LtvMvTZY/e3nLowpORotIhhgfdGK8Ff8xSeiMBLGrH/31UoWHIVX0z1N0cBkt
eEdec2dwUDMxj3lHiddXyen/1sP7xxNYWjT/8QSyejaHNknbR9WInrm7BP+eP44df/jv7+8fbeZ/
PNAfvR6n9KU2Fa+0zE51vrADOXYiriyLcSX7GzNzt3X9b3roP8eI//uodNAhONhWgHDl7y+vVHZV
zKCLHnMUQPDExMqqOZMnJQuJeZmaUwVOteOvc7pt/x8veFFWYhJY2vh/vGAfjECJ1Ec9JuHeCfv1
BPiok/mlrC+11101fxS6+JeP8//5LgualIwrXS6oP15v2KdxVtT/+6AZMoSoLz6qwVjjY6sSZ+tG
6YdVtf+iIv1nG4/gTWtpXDIQ4y7645VWKoXBQ0T5E+r75GtyrOoooLUcUT16MCQb2GP/p7eW5UE4
tsPD+YQr0pNd3oX/uGhHckSdFoM05RgBcGnQfeFrzx46PXPESmql0M8Uxc5tqBB6vJH/8iYvr+dv
g8zl4yRIhHkJzho0Q39/eLtJNUwKY7jxp+TTB9sbm91voGGoh8fi2hXTvyWK/eNT9ckwRpEuMC6Q
DeX98QZ7i1yqbsb8CX/wPmfDHbrpbjBPfdvfu6bel/bPEPzLtPafj+nyoTLd5j+sWH/2f424sggP
6oJH04/WpvoOanjbNR0YgXVb48qmSTga/xLY/Kd+nM30749q//2tzaVXmR2Ht8cGtU/HetAjx6qh
/b044LD86NrQu0l+BrIAXYmJvX2wUvupGfW/fMT/XDj+eCJ/3EilT7ZxHsFizEcapTFV+smBRWO7
DwIeR1edjBD1cP/+3y/sZZP5jyuL5cqiaewFNmM4Fq0/J39zGjeZQBNOHaPpU0CFiU5DkMe/c9ca
n/77Y/3zriVxFTOay43E/fTnGAmMUELCQWg+2rED+ISk8JUOM49sjCCHhYYU678/Hp6zP7rivDwb
awBScDx9JiK7P/ZYUwydOwrPeVQkRs2+dQ07uNvFSHsnX5XkIG0azolsC/LV64tXMg8PUd6cwhaQ
rSGyXU6CwfIXMuIZxkx+saGOtc/ZMPq14K6YU5G3GO/NmM4Trv+jIX2kz9bFkN45LOuThX3bAGdW
+eOpSKCFVdiEtU7eYye8Xf7B0i4cchO0nthGmT5w9L+GIv2hZ/9X+yrxkp1srXUSgVuegvQyRuWx
AwcTzxyE/aXlDfqc2rEyvrxePqU6zSAX6+1oVunOU/ONKwEI185TibJp1U3ZvZMDtbfezfJ7Igix
GIeLmcljmprmyhfM8vxfNOZ+wJdcarIsiYi++h7qIn460XAKdfjgQQYJZX6IZAoRnTcxIGjGJZ7D
V2vb+SDR8iZxum02m6ei/FwoaJHjb6V+t5j3esCGSYEBCQjnoE7WNMuOpvVDCg4N1vBgdTOhnynq
R/exZglIUwuIvHrBvbtt5WeJGqG33EM3wPYP/J3M26fCqc4d/OlVXJa39dhsO56HPz/HufFsB/GN
BW8uL8pdSzkFj35GU1ShJV7n2Sm1a3MD4Zz2unmV3eOct2tGKZsuFvHe4GjHjacSdaNsWDOt3VzM
is+LZ2/19GmVsdLU4Tz7EMjILqyC6CwUTmCDw7uXQEgmOanrn2Isj8KC+UYrnqD2ee0U7mLcgLmV
74aQI1KI/eKvd7+awMUlcsvK0/pyRyYPk4iQ/ZSKOUqH2yyFkAEYK2gWoJnRrTmincZhOmPluJl1
dw459reBvcm194Fm/+RY38BG1+WI3MPyt4kqd2nZAyzmCA4Q3bXb7dgYVzkVZFhnJiIRJJW5ffLa
7rnT6jmddQE9lN5lVnkQbwIb3B2n6YZbYhTmpgpDgKz9nj7vDmhHDmUSABKUuTt7eljeJR9wY1+F
r0scDU+mqMEhyfjbBXm+ytvhrQNlUgXuDiKtvQ6i46Toc0Bh/jHow23GwUgPUyP9O79v2nuiLKif
ej9QN37pvI5z2xAFwFtLt3s75uGhnquTPebPgTO6d0OhmkubhSF6Lmgvo2i+FqoC0LsqP2H5jU6i
FcNr0kECUil+52GMzJchDksQ+JE55Y+O2ahzPQfRg2G4wWYkrO7VHSS6y6yHF9FOzrYnCg2lXcYU
iakGXD3TeMuLFOBPYQ/bOnWcbTKq6a5EZShXbmGYD8Rq682QoEA1vJiuVoMa9MacmHzvkXoAQsu4
eJKN0P7w5C1JM2Xm8Oiumflv1eAzM1GVhqYEKefZGwlr7VKT90A6c3g0hW5II1bOJfBrPnQi8Uz0
P8InliWcg2fl2cxmUtnm5yknsNaT7qGh9QQPInp04nY1ywGOG9WpMoGFl4oJmUBaAw8SiEdvqZMK
s0e8RKc4ia9NQz6W9LNv35b1AZf9L6Sjr65R7iuZn2xi3Zrc3ho93arY7pjgCPTjS3teK/+ht/L3
OgyvM8Hi67SzXwPtVRduei5AE7QEbqSNX9vwtYuFykk83I6Y84OIrlXsMOowV+NYrNv+yQNJpYZp
J8BaGIKA4OUGLaiOrIdMe5++Vaz5+QpVG18K4SLu1SAtIKgzwOIfi768A0lwcdUpHh8qI3yFA/Ym
5+yWcQ7TpN957+z5R9OtbrucgBKbkKnYWLm86ZyZKhqjDaolN35Rg1gZsDYWVr1I+12j3x11sgz/
1siIYERZJ92Tqf9Khkim/ruv9W+7dlLAPZ4gMca4a4oBcDUCJkZ2CUf1mJDlhXKdBM/YNWqhfxHG
/C68jqv7qSgabo5dzHm1r/T3kEkoDPbC1bE2nbxdXiISA+wGDyViDMeX34gK1xRyte7ujOY7b/w7
XhfvRm+eRjIgQMya0UNYVvvlsWdL7e1Yhxv0genySiO1qG/bdQ2wr3EfVJWexBhRAosSKPiUwMAu
G4791YlnRQWTTvI5DtqDz/Szau1s16LZQCZ3KqU9nGTss8yfLOt7altiZ7pm4TNSZwFiHooNFLid
U8wHwTXHjwRwI1d8u8iZRPJ1GYUtv4lKTZ1mwqIQ5b77ZXHkj4lVpQ98T+Sb+Tom8KqmxeYNIV0m
IKN14fOXBF+ASaGndqI7f+CHqryAvekh/O32/CrbVY80tHKj6dGInwYl9nyxu3E3Wv3Kmh6W7yXf
fXkuaNBf+Me4kUf+1Lflh+3Q5YCTJPSZN7ivkqcsSDbLIzMrX1ew1WGmrPlmObvLM01S85Yv8Rjb
G56LqbP3ZvzKKb/54rTRvqhooE6U/L0Jddhm2KWtFyMjmLKOt0arYK0FbwGtISVDOHHOrnGMrS+a
5TEI27jwxRjUF0L2oztn5p1UVtJAa5LRHajogPkfh6hA7ssuPadiRiCv7bOMhpe4tD5F74KQFuWl
rzGtpHRlI0jWFkWU1QN80bMN8lMCIRvjz6IJOxhts7Oxe7RdhZGfzEykYEMWgTy56as06r7pd2bQ
Qtu1QYqjl8/vAzvxKg5ZQS1BuzCYHxFxRDdeIyCQTtPc7nXZ3DZpjExjaHssdZwQYbMVJXezr+3t
zMFr1bCPr/04OfUubMCwmHgfGkHBZhT5frCV5zBdzY0zw7Tq5BrTMJFNklbNughcbfNpdfWmEfWU
wr5h4JVOLoCMEuvmoKNrFprqQaeG++RBrVmHqOlWKX+3zvr2Pg3g4GZucXVF+1Wm6WfFXHZt26DP
dJd/lvb0jhDNX42SUJ+xjIhxi+3nolpQXXq8RZhTfaRh/hpMht5jqJGrWgdgbuPRX8vcrsFvYsLx
BpPYWIfmKhGc/XHyU2tfhQ7Ti4FV3RJVtMvTCeluCWiPHRYsdp7oRysRuHpKhdcozsf5qVH6PUjd
J3xmIMR6yziH1EyE2GgWeTdpPtCY/DLc6mu00i/KjegjCGVHkLXjlNMWlBUx7qEyCABAvw6JjJyT
jfMX76kwXnMfG0vlzcamqJXJ9HdQb3UbvrdtEbz1EYgmz4ypKD1Gu+BsupuA1FOTZvixFkz61gXY
s7tI290ZN3d2clXygoSFhqMhn8u0tDcQwezL2IZkTZvLsMZEq+Nms/+uxtg/DxWUoL3ME+c2C+R4
5kQPhtwysV/EpnOcHKN/sUx5YWIzvuGxCD8b0ZME5WXCOwbMlw6F4SRb34a+ZDPaaO2IZcIRcCdB
EPONgwAqu87iGM6wDTFxbSXsy25vtcSmKvDtrk+bYOWKPgH/C+RvrX1Bdzm2aBEkTYVnoBvSXTWU
OV3S3kKa3MUpDZvC9pM7VmZSxGo70h/EPWogKOzS+woSws5ttb6J48LD+mFb6pLNhC6KYmZ6nA/J
S5hl8M2MlClgh0A89pV8lYEaboZmFhtsX83vvsxmTQcMSBSlVk8GFH1inzSegoovh2le3aRO1r/W
uDq9tR2q9DvJpuJgDE12Bqb+OY7Jj9UEv2qbOTbjq+Y1msugW6UtV4BNV/pXWrQUjI7XRGw9IgL+
ZQCvSmZIC2Ok90XZ+l88H1gIgwAYnS9qXxvMUQPBa+WWYHbmKjfB8M8+45IyCTg7deY98ccVA/is
64E9+mR0Jj77UCbWs5WyN2E/JSs5ZQzIydK1mRzLDuJ+zJCs8TtGdyERQwOrVBR2yBc78iAZP5+D
ZXxlTbtgETLaDeipoQSoGAbKJIzAwJ6iIMEg7mEeiFpjX5vDXi3RWI1p4GNy1yiZ9mNHoqagOLLL
1SSmJVyNqZUCDVMPB4Sia8dpSebrScOozyCRzkOt1qWad0lOtBjsVfBk/TXpnOR3CG5XwqN2GEL0
Qc6uT1aZAJdreXBbC8Hc2wZaWlb9Si7WsLwqzzCP7ovICvkm68Ors6/IWQw+3rghjPnLi0dUQMN1
bMJDVxcLoXLvB9VzJXu6OP4V3yBiDQMqslFf5yD5agBHkRaVPeoQJ5bqwq+WwKusKj+gdOz5/Skj
VncGkjtIFhtD2hp3jXtJAusNcAMTawpXBsxoBbaZwBg5z0+yFqCGo2PMnyEUrOGgrQdnfqn8Yuug
gloQlEVh3I9jfXCL4FgxGw3IV44bgYOZAbiqpUnylQ+6K2INJRRhbRcjMwOfecXQfknlBCurmzZd
A0HPZcC2vE6q+X3a5t8E/FwwuR1JAS/Wjp7Sve+0w4WPg4GlCKCyj+HVc5IIYGp3XJ5cCOe0TzQi
V2IVooPfy+mtDoYfLySW2cjd+rNkz1z5ypzA4jk7CYx+hdadfIWRiwCsvw0U0/wL70dhE9fY2fB/
tYyycrO4LWPAn56zhro5MNfyHfhrdsJ0tgKb7YzCfTSm9FV4w8OMJGQVO12NF4sp/BcvetySnLmv
5/JpsKC/F/qyuHOIVjiWABYTnDVrszWe45LT4tAMgImiAXmUH4p55eQw5LLfUxe+GmbUDqC+5CC2
xgCAtzPnPQoKxOyujYm2ZAqkhmszcvtkxGIVgba+s6lK8FDnsDPaX8uk3mH3g+p2MCEIK0OfoiK+
Gj1oW5A7bmA/m/O4rxEkObO6N33/KQ1RWyTN09Au6RPsta3/Q9byjUBPtMQ9y1BOq1n9JQ67dbz5
zhUNBV18yKERI8a45ElNoQhKr2DqJ+W1Msvn1FG/ZtExXpIzMr/pkkfjMZnLo1v7J4UFN0ygh80m
o1gGW9umC5juDpChQyDu9SZKAhKq0w8kvHozcasRrm6ZaxrBcO8aFjc9yb0MnE8n7pJNygDjdp7L
aFc0KjnaGTCnambq12TNDhIK8HvgofixkfxEwHzX84g0xSKCoo/Ln55kpn0043qb7Mre4rzOgTBA
0O6quNs6SWAcszLf5Vm+yMHGAyqNW7d0p5s2CjOWBnPnNCLaFGMKJc/m7I43dVvyjPJFnSlSnG5T
7u5a1b8xK32CwdczutLtKZZEicnK3UllE2s5PkQlJGZv7IrTaBAroOVrWrgW3NHefk4aWP7ZHFnb
sWbia5MkBFpfXZCT0nVQlTx4ZiF3qMKROhFEQhQ7B1vJWovB3xVENSY7epk7H0ZxZ7PtzEgPyRNh
Xl2seoUQpW84hDVdg44BflGJRCdzDMaIcrK22FE5HlqHxLPvaf4SAqvzS7wII2KrORJysUFJDBaY
2XDTZxsmZVcn8fbsXlglm6kj29Cvd6aPKc8zCWfVc9dslRjuWms4ZdVyXEa2sowS1xGSqWFqvlNl
vod4kpJu2T0D95L6+rGvi6NKo3ZVJu3FL1N3xQKyDphqVHB1itQ7udK7psn0yyvqNx8Sdu6M55m8
Ztkmb7Xq6f3Y5AMu98wIGXw99+LR7cROt8WLEclz0NkByc/Bt81Ag8YB715bZddwcLZDF93WVfna
ZfHzmMifPiuj56hqLKKBWQCnnkWaVRDIamPAricxjmQ+jnrOyoJ05xPqPgK+aojExLr9MTGkzi2X
JOyAVlw3nppcUaxkzj60AB3SH75xyWOg6LyEXtqsQY6WI163gboyz9EW9NdURV+qTS4YO94mxSh3
8REOMUwxnr/vx4TQZaQFwP3s2jMlwE2TLP1z8MrSAkBkp/fGXGMpl0/Lex6kJLH45CiivBM+7fZB
vNRDiIgWBGFUHYGEbUtu5ikx2D3RHqXZ41w2e7TZX3MF6Y+u4IbRN78EPKQJPdwVv0ceffmBGLMq
MrfHJnVeZi86zP5Ad1Lvyp5cyQlEL7+455nb2BfLiXeeUg73/a2Oxw971Jxeu0tuvmjPO6jkNZcW
WgysrBzyTSIuR4bqKKBR7SXppalvYuwXOqalSK4vjlv7xhq6c2KBcnETNGCT45/60H3qnepBT8aR
NvVVIrlNfRMilDoHpvWUFvO1jSk+lkuwWSog9lfEwlftufDlxbGYKJIiiEVzu1s+25IcjYBVK5hQ
LYg5Q3ZaVq+W6rc2a2iElLQkEiJN6tu4du5AGR56wwRl2aGqNO877W8nh3bf8kksnwrP7xBOwTmL
068+1Y9V2xJ/7dv7geudfN437X61HcAcPWf1dpxhXE5jevAmtES28eH2xmmuVcVUHzWA3ayn2Lqf
jRHHZgnikOQVGgsdjRECB/ze35dBTqqSjXiAs0s1U1ZrcOdMAnzovigB+6bYKZ3fpXxmfWU/Znbz
DW0O9ZqhPk1FdWkZ+dar5NWJZbHudXCHmAr1Yn3TxP97bYH7JubSGrcGgOJIRtvIn48o1vKNB3JB
VIiwwlgdYgexvkutx3wY9UWBliIoSViwag6l1kTyO6CchJ/ql/AZyn20UcyjcP6CqXYGvqe3T/5g
3fSpeW8YtHAHEQVoXeRZlf532lUGtka4sOG90jhIQj3tPZFdunI82EO+nbqcILgKRq25pnh/qtEl
ZxFSizz46sHVyJFwXjvmWpoqFJkIiiJOuNG6dKpNYkGh5raq0mbf2Pk9AeQUmzSj9Q/ZkvdxCPRG
2bTjrG/HIHqHtEmPvN0ou8ftRYgkyctBs/dYtUdMHbDRLxHvlR8UrCmd3sJ3XouG/Gljeu4scRWz
9a4Yj7VGfZ4WYu3yXGYTSwNxsw5NwCjQ79K4F1yeKVAtoBB+smaWMPbpuSjZQQcgt3tmpeVxwT1u
6KyKU2MxKoZb3W6VjTIcifI7V+gbsq55zS2o3GYzcxERFHgPdHmddyFtqKjldXjmU0isA/1o+eRy
4ZcTFHO2x5FOy6KaiUimiNDeN2RoNQaNSjKHpRoPivq5rKZ0NQ3exsBC6c7RjzCcdQO6Y+w+mqW+
jkA1z942K/k4UnXlRLaa7PJiZfk5DYJTEbdXC+5xb5S3VhFekkHvaZl9paFFP52TZWF+5gxiVhBx
L7PWl7bARg3xQ3IHjpKc9cTdtz3XEhBTRI9kN/r0mXde/isJ0dGbtcdukJ8EhkikWHnFhUEqQO9D
LS+rY44ee2lD2Y3/XmbLWUIUX3NCypgYDrEqKUCMbaTL25l23aopgDvUDJfy30Y8PEZ9/uHwHEOv
PkYpy0scHMsiPyEYeAy98RxZ3DVi0u2GbXNda5BRLnfc8ozByG5EFm7cVNzVKaFEQ7szyMwoUaVV
Tn+FmXzuOKd7CC4VSr5RJAcaSOu2IjE5CWhIhOkY7HwX772vCfCAfw1SfqgoMDOqY0vH29QOlxX3
4HQUQnF8S6Of0IIeXlc96PVkCuZF5ovFflO7ZC1UDDh65IytKXZ0fl6WCxE/MStPxKBsvMmj7CjH
6KYn4cXK0h8EfU9FNB177W56OusrT9WbVnoPomn2oWftatkcSrO8yBjmKFkXFc1NN7f2vT0fLXfe
hIV/IhsQRXHp3KQ5s6aZuIEpnB/z6qVmHJN0NCNNJKumkC8uRRcKLQPddnmqEZAPTfkQhzB9E/Eu
I5SEeUMqbJFSb3hIapn6tvlNrYqAN9v45XjZJhjsQzA6N858P7XdY5Z7p7ALdxiOfvp8fhNTdGb5
tjGnmDso3WeKzIumTbBcZlVufNaj9b28kFS4uJHG75IybG7VhRz7lZm8poFmqMw64DOqy9qjzqqD
NpoTZ5xNZsl7ag96H7XcJg1tgsxKdnRqDyVRSRQGiMx6FGLD+yzUnj2SwBU69gmLmWiM3Tx0L5g1
cC7gfolZvj1Zf1gt72WT98dcVT9S6R/V0Bcy3v2USX/ROFc9yF3ikUKs4juMaWsEqrvEYaOJ8yez
58TgyvY2aI1HPVYHNpuDOVXI2HwiOZU5bl2v+1iCqKfOwqJjsmhy7vw9IBNfIjpksBxpfQRAAc9F
j84z8bkG01HG/lF37liqljUkYqrby5EOnZFtmyze44dBcgdUpAzLl1aObPaYhqKRD5A377FvMvJn
YIi3TU2neqTRmt4xk0UYGrovQHfYku1TLzruNPE0sqlaZvqtwGatoG9A0+6i13nhKngyDlhprL/k
dGoITt1yeOmIlF5We0/nn7GyjuMMrTmIaSZ1bk4+xFJ0Z/VjEzsppaD1GnIHs3sApDUbCOyNvXZ6
eaqLGKfJbL50nrue/fQ+HnJapQHc+bAnkJDXXk7uPcQiPEGcbMBvuBczycnP87fLOrWspv5IuFeT
B2h72M/dLoMrmxAlp7Raa4fsw3EmhbLO6vwADT8m/4dJmt26R4CvzqpQtKeNgfZuxicsCqwYftpz
1uw6Y8cbT3GDJG6rl9hYpqLDGtnSCRnXc2LWpJ8vFUVOlWSDfNt0eZhu0q5pNqJt35ZVL05Qr7fk
GQ0DZbBMiAd0uV5GXIwu7vyVQQ+DUgN/TRlhEUB2T/tYdNSGHizcuFJi7QLqRabd19ROxcVX+bms
waiEwzu5jkR+1liP+sY5LNIQ2dCSNSQu1OS3IGcCsXtgbW1VUMFhBGer+mirinK2aM6tzVo/Odo5
1inbvZDOvUGgjkkOAQxSdUyq6NaINbMsOz37Houk1aS0bYi3CAL+77wX26nkqRHjRgNRC4pFFhly
vM/WQlbnQRPDWSpHsXUjBzAMo9h05f9wdl67jSvp2r4iAgzFdCqJirZlObtPiHZ7mTlnXv1+qvfB
35YNC/sHZtCzerxcZLHCF96Qvw6oINZldXIzmCQDxgML1Rksou/Ui9z5LjEL2l7ZR1aY94mDUiK4
YhTAmz+RTieWFH4nwgShVOc6LBWO+/wpmfwblK5uKMUerAFMg5hz7ljSyhmajZEVt/JCwOhl8LQq
Z9J1MWfkTJnWPeDHUj1UtgFyGqT0VO51rpwmM/fIXa30IV25itjp/fg8wrtdR0R8IK2GEOqV1fgP
oshfjXK6425GnVAjyoTNQTCQzu61EquoKpvDyBeKHtx6NCGCRbd+Ue1E1OxRTAO0M6UbJ6GL12Ob
ECbo3SAkMLIVY4EyHYaxCApuheg2FOjgC9GezcVrGw8eCJNtTErd6pisFEDXge/7B0hV173e/UlU
JKxL9UWLsxe4p9d+SWkO5me/0uwRw8gw0hdYvj8ImPCbMVFNMkGrwE4I4OOSAjjGh9SR3wy1Ne+6
HhaHkJQRdWxfUyuH8jAPKxoCvysrYp132yoIMcWZy24fJvM+zyp6HHVXrMH3Pym6z3Epi/B0l0+q
9Xe1gETgWKoxGFBvoCMi9pBnXurDdOlSIE2p77PztCTeKkaP30gaosFe2TlVAsDKHa2pwiqc51LK
U6tzGh0dSwDmLp2YVzIAg1Ec93cyEb2mt5zelL2W70PRgajWqc1TTjVoLlyJvOTy8EeOVb25HX1I
joZG38gHudx4/dxkeHKCcC9AYM3Rpk7bcTXTFHpxAxNBDT3JTmRc1hqmoNiMnUOHyxpn5782mntr
YdlF/JhHIXGzZrBDJZJuFZlWjAKmVr4y8wXu5Na0p7JJP6yG04TwLun2QQcz5Blukt5VVBChNwXV
/WzTlQhdV922TlO/dmrU4AZHWceva//RMpR6EwcKWYWfjdtRdRHMDAd1kybpeELF0/hFYYdSpduz
45GUWUVh16Ay67/1AXCVWgH+FE/trh8VlPqzuoCY6lA+cUd8wmbMFh9iFkNOS4vaNCeVje7UrKc0
iCtBYqhH85EYaTg0dpQdnN64dcpMrFTdnu8KvSmvci1+N0xmIQ+j9GS7s+o1giL6ROBLnbN/qgeF
AnRqrajAfKC+nnDI45UIaMzezWhq4talxg9+GShsIFemsaiTcdx1RovZXTSsA02kcBr06b2IW2tr
lKk09hBm5HgRe/CEcci0j1Wc0O6Rk2jbGwq0hr/O4R4tB0UjrI6pR3VcsCsLXDf3cfFBPyK7LvBI
uXdo3UI/xJAG3Gxz18yh/ZGmdQt11W7ehrkLBRzCuVwLe8bwI+NGBtfQDB3kMhU0pL60XL1NPRhT
2WEawdP3ThgdLLXGy8Mfx3cT7VoN+95QCVeJGxi7yhrdfi3c6bkzjJietTO3h1nHEClBfHUzG3WC
2giLNCAYQ4as7+2XycgtzHT07no0Bqp0kkDjYJhIX8IO8scRY66dKYYKh0m/U04t9ikLjFwQLLFb
q9+ZObJLC9Y1fhQ2IDAaFe1jhnqrJ+jz3JkBvcvY1XwEiKV5oJM09ymHq7WM63ncR6CoThmGudhc
lSZYfNOOlnHVm/d51upvs1PmcHeCbtXwZveGjyUEZcHUr9NDNZjToe/6Vzzb8S4lju6WCmprRKRT
USX3ETXckk0LgseWPEGKklhZa6LFLWtU9Ldi1pq3JAYsu8CQG8CCreaPidn/p9mhWNMuMolHEmvV
tS6khzBqQcbW6Ma8zGP9ZxYlDRNUOtdQzixYf5TpVWWgmZrNGGqiZJUVhCS9RkSRYb69GTAC2CYY
uh8xKAZ81wfjo6bT+EC9NxkPFVSYeZGqmbVtMRMrlkylfVuodID7jmO0bNtoRXEzxDaSGvVaQxn0
FCeJUFaRPxuob9vGGEW3LDRl20wCVTpRl3d+OIvpMFCUcFdlhvePlxh+8aEMOXaatkUBgyBDIx4M
OrhrOX6zTdQbLwHgFxwIC54DiSh6IuiCekiOKQKl9iTemZQovNgoxj8qkoMLmPFPZg/m02vHqG5o
HimkF07gALsYXcTwzK5HiToE85K1DdQ4vZ53XaVk66KC4xmquPUgpInnyNhi21gm2VsOFcna6Gpk
eLZWjxQfm8QrbL/c0fwmNJO+Nm7l26emAUc6NYPxhtibi4+tEgfWItFa+txcEI3YTFbmYDIK8Xgx
FLkPS2nqAYcWDwoqlE+BoXfPGVatB6vLqpOoSGAzYWVPCp1fAAmhH96rut88VMLqvUmjhDj4OiCM
mOvyjmwarL/IUWULnOSV3Uk6nyEq4pqVVNIh4RhaV1nQZvydw2/lENRAxCbirgmwVhsdnFSUxsXg
uTTeGtjupyYfK5ViSNcQZCgEs0guZn9GHGvpnWDUsBnLON0UFHeXVTxdRRZ097RsLTpGsM5TzFSg
68R4mnEBAzd4TVz3A4kPGqAJrD5sY4rrJJnFFQyRP6rT4tFhxdg8ivhElf+/TEQBzhBduKxH0juF
oxie9OxvOdz9I3gHCffAzFop1eSgKrN7gJEEZCYcUQgE2EC/kwqnrcO/j5w6W0V1CAjLb9xfgv7g
XdhKhTqwrSuuAh/HGmSPckerF7aSqwe68pTVOahAMhJhF2LuQQs5dHTbCUjdQNtzUOhXBlEbe/lg
mmAJFNh3hZI7u1hmoAZkF0CdGkZjApAjMr6TN86iwZidN43L6qNL/ceRVeSU4Vpr9fsxAupmKZ6i
g9EC6WXGybVFCaYWGs3R5oCs0xMOzROu99mJhm5Jp6LeskLtQ4zy8UJTQ9SnkxUVo2cqYasK+UJi
oeht7OKj5gOYNcfd1M/34KpkP8O5sdWxIqpR6cxa8VWSUZtCbvEKOZE7G+6V2XZPdP4fYox3qLqS
gOfWQW3jF4sEmhYMdk55foupuif/AubuTaHqf8LBuApzxzN782APAPkySbOjqBem86GN0xujNp4G
hy1UtS9dO27ZlfTIxa7vaXmKvCDErR7s2uqopOnt3sjn5q8oPaD88u8jdB1gAPyS9q1Srmsa3dWQ
YuCHMHETAUqdLLQbwp6mI6hQLf1f+HnVGMcxU64y65G44q0tuIFd2/xQuoaQN8piL2GrDxrICWHe
BzlCG1MV60QSUe6BHqI9R7dMYnGCtrizJvMPiM/FCInUmFzUNKKtSTCRAXWiWnvLovkV+xQhdX2Q
mJtlrFCUaycUvtSnGfmiVplPEKYf0a89Rehpd+Q4WtT/7kT93kXKc9CM8yZ1MZWes+VQV3sCHFyB
O/WdQ2YbjdldVirbKp7BGNrg9yH0S1R7aEZrBZ7ZQCsuGseDHEbtECyQx19Jt2hESs2TD5TMVIW7
4IUo5785LE7cqmLbjfYv+VPOrK46A4fuXsmBdhnhCU0E2rLUK5K89xBEWfa5ckI2w3MbSq+Ze5OY
+TqeKUxV/lqk/YMiRvDXOBBnJU2QrtpzfWClHYSPbdVejW59g0MQmWbjP+Ndts+hLToKmYLD6UF5
vwhweWrqZwzcrtFP2uAMdegd99fYkfk59ltD3XEhakIRB93GoCz2ujPty3x8ktW8aCAlK8mvqqnB
J6xW1xwIy6YpPKUgw6PjIEwfEdLBOOFActDq9tk1YT2GBIyJAORsYBKopfNuTtpjXU8tTpKhvrHr
8XaWtQ/dUI9a3Hr6WL3WbvYMgFAUIalwWT7hzljSaEhemkjdJlZxY3YB21s7Bka+r+QzofiJLMeh
BeRbudbaTWjySyh3g7uDLNMX1rrvEJzJcMy0C/9ZVbV7EAAvrtYpyzEwKLHBLluUvpWuqRu4160A
r9FjpTYk2JD3ufMcwNBEJK59sifkHVzUqleBUI6I7lSLWZnfQgMnWX2stwMkwrbtdykeeAaEkNl0
jkPTc0Sncb8Dyvsr7Aa0GkL9KtYtsJ5Wink1O92s7Y+gJKBuM/9FNybsIK0CKVB7VfkF+ala6gtU
Wd+xoBdbLRy2NHu3ReQ/BeDq8KmZaG9ykF+LPsw2oyjTbSLaHFqldSxa66Yw3SuAf+6A6WFV651E
JDqhcsiriJOn3Kj0Miz/Oc2M1UzJPeCA0kxnzU96JrhCF6hontcr3GCBDaFRIDeH3WDih+YK4s+c
lg78YzCOAibrwKErXUSLTl7kOm2AaMd97gES34wxkhnJPQRLtsu8nlRgs6Gxl8tboZkbYcQ85hXJ
seSFtd6UNKumpnNtm16svaKot4oLzXMgeyfCOMwczxBdpcKFtFONswFu80ymiI4D6EwHfCryyEv0
Bu8px7ppyIV1V4BBAfoOUvGJyuLEF1MccylnQq+C66bB/Vo1HlyaHuBTk11rhgdNca/yHoIucMrB
PI5J8FxD5TXddEVAiS+Lu0FV5m7ER4hHTUnYKNSPz2bsrxV8P0fzWOjG0R7Mt46XEW1BW0VHtMp/
HhzA6mpEYI9bdEvdPaBIDzVmYdKnbYdml7u4RMDltdHqZtLkq2VNxQ31FBBgSDNhOEASTIwA4Urt
y43ZPo3OSx1B/te6bZs5a8nz9Se87JPizU/9gSSrWk+UtwxwyPIX8lYJ2H2nq+nQAZCawvxW1Y29
hgHoqnDCfehkO7I1z0Vuq7OVe/i3K+pcB2RvpYL4bgzze1OPsSY+cpfgxo3pW7hqxCvP1hbX8uFF
ryBhVHsIky/k3E3RvOvLoy4N+sLiUPUa6sngwCUgq1ZepSUwJifrSri/jEZ/bLPy99SYNyA3SWz5
ciwMppWR5AqTcGmuEmOuNAKFUlk7ANO3acTygGtRLAzVh+kR3s30uSXrmPJ/ilzO8KoW/oetquuG
bmZK9XAppyTNUN/vR1xSnUyHcz/eV8r8igHLyZiyzUAqD5KBMnDdHWPgLHg4QMVFcGvZ9Mr1NAA2
sB6VzloV8YR+rXNVK6WH4dqwnTt1G3JDpXq8sUEKIJjg77TZusO2hi+EaZfEZP/FFbNNsPjdKrSI
HVySKxdwq4EvQIUxu2RYuUnzOrE6K8g8XZR4be9e+w2RBzOOIlzhGVO+ljWB/q/9/Iy1QF38Vl3c
x+l67zI2zzg6a5UKElfyiVz3rjMtjbZ4RE2tNA66LF2xh/qo3469e4pVB4bXvAIjDikczRv+TTOk
HheuNPpQVf6UkZ5oxrxHQ3+f05DBjsFTrGTtV3gripPvQp43y+oqxVlJTrZnw6geexW9LN+Jdk7F
1Sx3cQB9ZQjDddwpa5K7DQsIbzVu69E+SD5UU4dXmEesCAYPZCY3PdFL1+hwAJx1axjbFKvegd+D
mepSji2fS/7dGGi/Ctj7FLNpMBsgNrHGzeOdz/waYbIspplqZLzir00pOy/zE1tdyWnXmUw3Cmi7
wPEfy7tAtW+tvJo9Ff7GQn6DRCTHlPMOAMR1rMe7jgUV8QKKmt4FDo2phJM85jcxrRkg77nU1u2A
qokxv0hHaJuAbuBTzeF7Gc9/zaHlTLtKutfEHVXpZpHMwxFUGeQoGrigeznuJqr10Z1lVNi2+WuL
J9V0gVdz6IGZQy4p+Q+rw00OCCFJzCebCSZ7owFNCB8ie+JGO0lBkJGXHFv+XptulYrnH+IeDY3E
eilAWhGuXWWwErIMHJxOHYCCB+Fukr0bGNKn0Qi4e94SyiPMBIIr/EDrRspV+Gm+T7Ankoee7uBo
PK6VIfydDOEOmgrAiJfKdjz5w5J03/JTAV6v4PuJQINjypFk5YGUIYuQKx/4vCT0ns/O0kjK2rD1
1CS6dTWEnn1AfBC7IAOBwRCcvdHCBMsdpPjJ2NTfbqoUUL/O2Z7ZWbIo6wzwOZ9EDCEqNeGBVHFv
J22GdBnHNuZ+ik/ED7Eese7yoYzQeygL5VDP+jMKSJ7Nwa620xZQIqVCfAryqGf6YFLzMmzz9AqQ
BlYAeE4s5gpoztwNUD+Qeunm8DEx0ts+AqerUKsZTO1W4RWGKflAZ2cTx8E+bYOJbCmZdjHiEQWF
Cy+mWrKcMuOqGM17GkHbAB6iPsX5TWcWjxWqQ4t6HF5RZfdLzkHnVAFAyxBAt8r6VPU+oEq6iAFT
bPN26BohedGLXdypNO1LsTFS6c/eBSdjhl1WR54BNyyu+w0RIxJENNT6PHvx7UosQmW4S/r8ZA7B
jcnsUxlLEAjLm2fXxjG2JOxy9cHzoe0sVTOioUYst+2L5ml255cMKkiHrTdRgX7dD8Vrhe5LSWJY
6vNzFGCpWTk0b6ymmF7NuLkvbZCKsEOpOrb1obdLtHuVTTvqj9KozPCxzmMJ49nxHjoBuiIRdDYa
JcfMHA46UQroqHc3SLaWqF5EJG6I82/rlqS6CqF0JMFjMCerWDGObt7u8AnbEHB6AnkwlPC3Vp7Q
YBohTzt+dSNjlyAAr1rTBQaBTRplN82aSl19rOFr0Ht/76f0yc/T61aPjgidrjUreEiVbjdEQG8y
Hx03RdGvpbqXlLcRJTfEwKntdN267LRqjWUF5ULBFkBmXbtS2Uy0dHayiKjw67Kpu42nbtq17ZDD
pUvLVWsNGym6NySc1jE6bEgqmXS2qfMsEqWpFnGKlfIwAMFB6OrFzLnKBWXIFvbjAAypt0Be58ED
unv3ej4A1k2QPOy0Nt+QD1XLOdNQvRLOVVRS+ckr9T6F++cMqK/bFpagWdpJXIm/LNxkF5r2M+zK
Q9Bm6C9Np3Ik2TRlbt3R/afYqzlAbcDaDG19tOfxCo/Jpa20AFxd0AR6a3HO+VguFVF7naJoLf2Z
3SV9NS+q8+tSVbcNVsocM9fkP+tUVVqwUd2tIVAcpGN91WX6ban0tyXKKursUs00tllsrnTbRSSj
x/BAK9YiVHfKKHXXKGiljkc3faMguksY0es24kOyEB1npxY4tWbl15PNteNyesqlFtnpNkfZiNO0
QyqLh05Kr9TCD3tWF5X16DbFc9JoRF/9PmuTJ5HUjwVCUbST1mOSXIfReCiR/ZKGohq3Uc4nBwkL
nqt0VyQ4TzRxr6YO/kRNGKgJfTfwhXKXfpysf9qk5gVif5nbbDqrBMOccU6xDEDaL1Q3vx9i6x1p
6ZWiDtGSQv0uBDNulckmj82tayl4F+tInAnoKnoAprjRr6IYWPjPpOYvLHnifZ1KnWGr1L5s/Ywm
rgWDVfWhO93HITTCdVv9CfDCYzXcy7cKfVCAdfn/Maal2iin/q/4gXymf9QPKrosITyX4X4EuDZl
LPoACnz82kXWIQs5GyD/zN0F9va5MK1U0lANR6pKoHMMSuqMuz0OvcRez53U73C1u8p84X0paQPd
Eh9jHa75R1xmy1XnU0t++nmav3LV5eB05QRqDyaaC59f2UEOLQ0yo7sfzeBewDSJk+OQmw9dPHk/
jyT4TZ8Z+Eg5qxgOCBMDRc09GwlTEic03ba7JwRpb8kQ5kPTNhdkDr6+DpR7IVwD/XIN45ezubTc
GU9bvTcfKuqIQTs+IdgEQ59Y278wcV9f5/NI8kn+WSuFhdVKZQ3mQ9gX1Taushsl1rILVkzfvA6a
OZbOdeFoOnKqnwcJKSyaWVBCNmiGajdpym/HRP3Usjoqib2hQwf9+SN9sxjZbwY+QZRMBD4jZ1uA
esWs0jGeHqDIcDvdqbl5yNRoXZlODIhCXUZMZjItS0taOPvJM3zgC7tQfqPPC8XGZUDX2YcGPbRz
g4rAcLLBHEMKU+oatZNikSTHauYK+vlVv86t4yJ3iN8Ik2syzZ/n1hmhU1lVVT5ggQHznFYFhFDf
mIZlI7oLr/RVAsnhlYThWjg3kraczao/aRwr5E4PUO8ceLV+V21hTZEt/DLilKwsubDZvp6eckDb
QQmebqBpn+maVLT9UMMI6wc6245TAnn6BUByMQAycoIbAZ21KLY/z+fXDcGQLvub01PY7rnaPfYw
nQ9LvX7Qw/cgLp4BoQYXPtnXIXAeFMjKUDuw0bY+293VmFk0xhF/KO303ZeKjPp09399C2ycEDUC
fuDYSFadbWthzHlTi7J60EYwkyRYwaYF7fbzIF9X+OdB5HL55+xop16olZVVD+WYX81WLNa9SKGh
6Pb9zwN9N2HSaRgxeRy/QHB8HggNeQLihIGGOEyhw0UpeILh/edBvqw1NPMRV0EpB9UTqPtnG8nq
ihL8RpQ+msM9MkwEpbToKIjX6FCFzjM1IP4MkoefR/0yhy4EH1PjlHLRNcHb6/OrVW0D5srJ60e3
ajbKrO7reH6mbvXzKF8OCTy2iZNNwfFrGOLcWcXS5lTru0EDVafcK2JPgXldWNZiNi8otmtfPtXZ
SGdrooTtPer9pD1UVkk7Y6eP4BpnQbALxqDb5q2yj0CzaAVATFywgztMXhdDE338/MJymE+Hr2vy
qngLqoZG0GWfOdfkwsaeWpRIoTrP2K/c9/US+fe1DnIXtB2F15+H+2Z+Pw2nf/6KsWEFc18idlnA
5Aph1nrYhxmePqeUmVUnvnCAfF2qvB2oOQc5LXbFX5GkfzaeP1oBoKawfCwxXIum5iYAnt+3hodE
QDk/9j6XDQp9P7/j1zuVOSXTkMaZlkUyd7ZB8gYZUbut80chpUTs58j/CKqRCU0fkZdYKHjMKOWI
8s1Hbz8HNEN+Ht/+ulVMhz2KFzgkTGk19XmSC+TNJ62288cqbeATQhWHVEqhrqX0bXiapJ1oSrj0
0+iuVH1yjPdWiYqlsHt0JIRDkR1oehmUA7kMeruog651F8J72NBSQNdWs8Z3BS4GauvZohmseRdl
A/IErYAOGFAXysGjW2VKq6633xP1XRmealDokuU1qtPVoA8bHdkGIAfUbUKkZXvrRaMXaANZWWpB
QB25gHmbHyDHyXyHyLzVg49Gn+7Zm3/gQyTC2koOgxRqkRBS2X+IU6pRFCCUtNljUf7a+1DuUqg+
AY57Pr0yytSw01tfe02qDsR8Y6QbIGK/YIRQjyr/VKV/muD454l/Ybef6ZxJ12jazfAAVRcvCuN8
RSBoliOq51v3nT9tIKiil0FJYZGx4BMhLqy/s5PFMYjlLKwvXFvgD6Ofy1GZWZbNekY2WmvBe6XG
d2l6ydf+bIWdD+GenRq9YlvYBYJeg21Du5Aa8dzHu9CoLxwX349jGxzF4O9Y0Z9XMjz/IdWmLDtZ
kXrTqajFT0eUwJ9/3jBnh5J8G4FMGL427FuNuPvzKEEqRFvVUXnqBYRNE9zYW6rooAkvTdvZcfR3
ILpgxISQ7PHuOtuYcNunNjSL/ESXSgq/oI22qCb6yzhlo6O91EZUHMtLPkFnR/z/jkr0p2pknDih
nd2cWmhhsWLH+UnXX3VU4HR7B4T1OBb0ThpQymViehcmVB7j/9wqf4ckEsW0FkMPyzpfgpMChFxH
+O5EfKcR7qpwhHqtQD7Vjguc+trKvNajRHkHWNW+ACCrfgERbB9mxYrh3EtxPmcAijKk1GVtx3eO
7ghiNMWeCyQZFSIcZ/tNMcTDIo+7+Zg2Nu1kt0IIgfKpDktBt6QArL8BIJCw0ao2R4QrQslCha5w
UzXqXK/DqFf8ReNjdkELXBJUyxew2wWYsBBKyJxW2lapJDYa9gB+mZS8ETsHQAW61laxRwnhzq1R
SWflhLFx8svRdpYTjRtkyDpzW3UhrUH0dA6WGMo7QxHxLWJkOui+kJIUGr3rmJ7Sipok6Dtnsk6K
FvQfAdijFYGocuFc+Gb1mS5SloTTSCByIn1e5oVddVNZuckJ7DCgCEFHyw4mYGzOeqZ2OtnmTlbt
wPpcSNK/2cWWLOwQuNkEp+rZfagrBdpbDgByin6YRWi+D7iBb5MPWnNh5Z2rDcqV92msswCDJq4T
6E2V8kXyG5BuB3Br+8oBu9Go2pui+U+am+5QkEZkojj8vOw1+SJny96wTBu7H5PQ0RRn4bdutXHc
5TUnb6iReEUm6lNzifXQwnApYdZqXyw7mxJeN/SjR0JaXBvj0K7D2kcD8sLDnM+6rIoQnAt5F9BV
Ok+rTfINAIe6QFMqv24dytJgn0Du7lH/MgPKsAFOoWqzonewb7BTXnQjq8LSwhUdnK3aJhfCEnF+
L/FAtspJTkJMbI0F1ef1N1hRrjAD9XWWDVd5AnNj7j8as/HyIt6mTu+JXDyIocVSJ+iDRVDq2jJK
MuOmAgoXJjVWpD68h0kEG9opL4L+7O+4dJ46JbnPJ+V9CsS15vqbrFK9NM6MRVBD2mp1fKNthRNl
dGDn+X11chFvWROA/04Qqhsj81cUjUu91CFkKyO1XfrJEX0hwmG8INIQx3Mbslep/SbCyC58pu8n
5a8blkv8ff6V2qBQ8WxoRyA6b352N9Pj/XkdfDMATquEo2x8lDDP1UdhBRgF4jL99RxhzxDg6udV
vbC3P49yvtjkFWrAT+EeFarc5J+/bY1KLBWbOgfO3ugHRB6QJaeTeI1CRH9pHX3dZELoXCpEUhqr
6GwZNUPuD83oFydANVK+wMQJpqmmp//zC0m3KZ1UmlDKPFfiVfzIdQpriE+dPz4ihXR0FP1Wzdz1
z8Ocfx3mjSY5Ur8U4LDAPJ8330ioBsccV9JmE066YSz0PLlw8H83iEsdRRYEMJ89rwrMUzGCBIZK
i3zBR9AAoowm7cKLfHu5oEqK1wAQMVLozwugmhvKvRKzimn1O0YcL8RBHrIrm8IYV0XtvBh9+Yqf
8XRheZ/n0dSxOVNkJR3zesPBr/TzwPlcuBAQQv+o98ZOkCk4JliDTsqITTgRJBuUKGMpygTolimG
fBy3xwR6ys8fUj+PsuRzsPrxNNY5b78sGHQNtIIb3j2mBgj65CbpJEmB8ASL0Gxb45uRTVs9cWCI
Dlf0M7e1BUytAu5zrLNnfprn7Pw/ZAY5bWLEM/7+/dwDQ0/WZdFtI+3uwiOfOwH+fWTiXZ1TQf0a
jkbwlgP48+5xKv4A8eAxAacuRVFL9c4mHm6czF6m0oGqWncggPhjgMEp/+ie7PRPXwFfQ8dAXMiW
/qZD/96jfx+Mj0qsQNDK833+pv3oQJQuav/Y4PeCaNLGiIMVgTkD0q9cjI7LJGnLqQAQD2wiz91f
LT8pJVDR4myIqNM6kD7R8eCvI8y31avcbehtQWFCZIJ/BFbIOwZw+wvrvVQUr4eQ+PP0yoX35SWE
rslrzwSxe7YjRDm2bZtjIUVH9xDNLu5PRqLt2IwAcrIIQQv/QvfgfA/+nbZ/RpTnwD/VDhN54ooW
hX+0fLtcTAE+HiEC3vhN+XmDXbmNAP/4Owny3c9v+u24FvV7mhYcMedbEKnAATuI3j+ObXiwlPkq
gc+HZkYI16x6MPtpqzTTMbfwuf554PPETb6wTZUOFhCVQY6dzy+s9WlIazNXjo7ZVUsn6uolsqOS
GuikG2GCWPl5PP27HSPNQg2BLZrQnbOFmSLMS3KCWDdI7WTjGDlFjbD5z4cSXQoXRT0k8v9g2ezv
Wz/vANMS8Fnkq+A0oXPNgYFOZGHdizYd3hq767066OBjh5p1k2YtThq5U1+4mb/5ONzIFGpp85gq
9ajPcwTCUAsLtVOOhB+n3FeuK6BjUU0fvgBcqnXWI2kNSLru+ue5+m5cnEZ13N11k6Uh//9/FmNZ
mUGZWZFyjGrbvRVOhrSsL+KNbjfGVUmOsqqqGcB0Gg2ILqYY1f88/ncXA/e3TAdMuTzOC8Z4noHn
VkPlKPzql97Nb/1YXY2Tv5OboeccK4P4PS30Vc/RhjGf18EkyJoef8TwwoF2fgGzTmUoYWF3L7+C
drZORwtyCfBr/yiG+DVzlCslNC7cv98tTcFNqNEO5W0pz3+e73gY8QvSDP+YhNaAOq+OUCrY7JUW
JdWmcZDGRnKgWJcD9U5LSTQ0nOJoqeSa+8fJwmDbQUlclLTQwCv0KkDeHhhXp8dbffShVZS962EI
Li7sqG928N9Lk0enV/alF960fV7MhuOzg9EbrZGZgGTPZRiK9IK1wjfHsVDpfVOUlZv3HF/QwcOf
3GbmG5jGpvaDtQJ+qsEv0nUA3XXdhRf7kgv+/eaEAQJ/ZsKi8xLImNbwKCe+h1rWqFvYKyvwf1Ox
e85bvKB8Y4NQgTfn/b1ZOPsq0i9se/m5z24fQn7OKspZdCLPO8kqMgQmdRnCohiAjBh+jbAxcKSM
L6y776aVF5T/UckyzhsmMdpDWpB0wW2PCoDeOs9odV3XSvsAnvW/dlAvTOu3w1HaNAQ22yS2Z5cq
Jky1GpMd3ha5e19ChUhj69bJnF2vuP8h/3GhcvE3mTifRi4YCUrRWT3np1hXzaBk9Cm4xcGzVYrC
XBd5G2S7aGgmzx5q4LkaJnS4w8cryHEpYCO0L6mtBAcq5dZec4eOfLfH3Um30t9BBYAmDhX/WIky
3yIPCPW8naPbBoElZO7Ceu1MA4g5a0gRxY1AFCJXf0IqHN31FNC5GYzWMs1HZ4U2fLkYocYfpsZS
NkSWyHZT+9oHRaJvpizJ8M7EwT0cAmJSRHhgIczoMsNWR3RECN9TM4R/VC11jnOUFbucw/pXQMng
qjQ7G40/xUZcTU/XacwhqYwNakFO42Ju306buqEzYBHVePPgI45sdGiIt7OOE56oHhC2nJ4LO54O
HS51+0yjmmo02rQy8gotTOj5S9NNyl02CkkO4uCJxlJZ5SnsgVIggE9jAfzs0MVrNzWa9ws3g1wk
Zx+VhhBZAxkrSJjzo9I20k5z0DI8dj0Q86rdhCj7LvoORjFlEuSOvCibpXPPTqgDRqhQq8r8fiyj
/35+kG9Shk/PIQ/Hf67IKqz8UmlZzJT+/Ku2ThEcCjkZItXsVkHqSAFWS7vG1kj58/PI3xy7jCzz
Z24L/itPj39G7rA6rd1wcI6l6VcbBMpUD8YOumohBHBVUezbn8f7ZtvCsOboBd7B/ziPhRPdmRFk
giJfZj1U0hqhOpSIcNUS3aonbvp5tG+uW76rLHUDK5HN6s9vVymhGBLbUI4NJoPXUeUkeIuN6e7n
Ub45YTnzVBoGLr5RX7A6lAFR8ChH/9g7lunVSaRdGZFAJsZS4wuxzLdD0dPXwWvRjDovoNYxXD/E
f8Pbxgr2dS3pi+gCdr396+dX+iZmwyPs/42jf544twtClh7nRcEZQfpkRCdyKmC2U6vKPNqguvbz
iN9uAZslIXNnQAtn5zmmoKjB1op7DEV1O3cImWQ6quq18pLV4g4CwFUfFBfG/HY2YblyBACZISj4
/JZqmlkD8N/+NkUcyWvJXfYguQbEvNPmwi38NQqQPTiNd3OIyVyqcJ/HGtJQJZ+OU4xvOO4mfz2r
YPQzqfAOgUoUytGy+v/h7Lx6G0e6NPyLCDCHW0mWLFu2JbvtDjeEOwxzzvz1+5QH2LEoQkR/g8Vg
d3tmSlWsOnXqnDd8ybvgpjDqW8tyFo6CcnHSyQB4f9oGEzZBHoqT+emka36jIkJTpE9VHtKJyRwT
+FGvGBhmjGRzflZ73yLedPvcGY07p4wse9dGTnybFQYo4xi4qi/77XNp4HerNAM9gl7xT9d3wdSs
yCZlFehP1eYlZzp0jc5/pQV03ZT0ODh6MKWj1PjpNQZuxnDp/PApV5xd7SBtKLWvvQ2DPy5Bmsv1
HQq6O8mpvoyozV3/QZfb8t9aJtk0nfyLax8RKq0NYnd8UoxqG+XjLgqgFdTBjTmWD3EIjUctF87e
xYfiAU35yBb1Iw769FIq9CKR0tCXnwb86lI3/24iu60MwbYNg4ULcGko8eef9oTuJJ0flqn8RHms
OgSjl9+D/kNEdgxxYhoDfSH6X8RjsQf5SyYTBbkzPeSVZwTtaBYBz58EjDIG3EuPvYsjTYWFUIwm
O7Vn5Ggm+8duZNkFgB48YTec0zWsn0xVdWAkIkVyfWdc3GRiJLpnHGZDJX+YBKwiCkM/UazoSSp7
G9+eLENZAN6Vr3v73DSwkta68vn6mDPrxzXNjaYD0eGHT4NIlNiwQZv46HXqgJm2Fm35J4uFS2YK
WxGHUOCAHFCgVFQAEZ5vC2SQ6W3VVXyMzBBpRyU40Jw6aFr8FagSreJ4FznhNkc+QJG0Y1ZVuy6S
Fg7e3IcEpkMB1aZPznjnv0G3OhfhPz0+Bt2waZV3GbpE2SxE5YvTLepxnwYRf/5p/8MUQFYlYxCu
OB0ZGi/4oyjRT9SE16pN19haKg4vzWqyPYFL2KBZ1PjYmF8RO0JY1R1+Xt8jc/vy05xMUbn6NKc4
tdvSkIz4SJk0oMbZ2Qi9N7fIz6xbx1/4Shd5wscCcnfy6qOpNM1HAhIfF2B8fKxVVHY0m7JqAuhP
ohveJAi7++qDroWPY5TdXJ+lOXcUDMPkXU13BmDX5PiVXdDqrs80ixgdmDHBnSXS1PhJq3L0DbAV
wiIKro0XlcHWcWLzKW9ba4WSzD+Q2B1k3gp426XWv7iFgnFxrFGVgpRySOrCeU59SrNRhEw9NM74
axC4zQHhLRQYAXDejyluDIrXIK6oF2P8xvPE3+JPYm7QujA3aCchktOiy2T5CRE8GfynzurrNQYU
yPHq9m851tsjZhcBtM9+2PsyJRU5oAgYSZDFe0QAEJaApM0ztgBn5aQPPdBDBdEBdxA4KXmTdI4L
+62v0evnYsafIN9ojvc6DvDAVNfUN7oEoRd/JHNjhVDQYHkhvZiX3mbsNGmXOVn79foXmd13DjGd
jUAXc1r7LbWk6yJMco510uH+jGx/kur33PY7RwdqjVbd9fEu7i62Hp1M3DFlwyESTzaAISch4gt2
cIRYBv8nziXjEaWKYc9OHfeRsYjmm9txNn6nAiRMicOanF1fl5tcV73waJvlVo7VL1Y5/rk+p7n0
R7wkRHWQC+ziwQKs3u3aDtFBPtB37MCMY+X4yt7TkNhDwwlIJmZaN605hIfMjpQ/Y58lPhxmyzoU
itZsgybS96NrlXRtGnWhqzDzhWkciE6rxsmjc38eWTIJShj1mPjIY9Q/IdMy3KMSHG792ELupI8L
UH6UBa4vycyq0wxF31PRFdAq0wdjiZuThpR1eMSqXULIFMvoPnOzhbrsTFz+sOUkntB/vaiNB2Q9
lu4F0THxs1u7Hr9VZvVjkJY6QTN7lrKjQMCoAjQ9DZdZosMds+PkaLkmlZ4cmE2w74wBI5sc0Yrr
KzcTm6kCOxo1K+px2Jyefy5bakIT4k18zOryxR4B3USi7WVWX6Kge5M89WTr+YsUFwuh+QJ5Q/pA
EOBZJdIEKrmTfWJkSCsFnUuWokfOTVLm33QTUVczRKqn5Gm3GqK+36KGRdqJEJ1S2gtp5kcZ/ayu
I34Bh9S0+BEQSiZ5Uph4VqJKSXLUBvvBqYqjB2c8lizI3PYXiok/TK25Gwxvq1PyFW8/jy5ha3db
GzsXOIU3DRReJej317/I3OeHAmXrWAkTtaY1xJzMV7PVJD66YaXcSD6uCaUb5chs9NB0eYotvabE
PKfrQMdBIJ6BTF4AQHMQZ7kFx/bYqsmbhQtllSg3Dgo7hhs+uWWEoEX2pKGrT00SD/WlHG7u7AL0
IsHGsplDNdkIWIemGaIL0XF0pWodJdBlE3X0F8LS3MuWsqxM55/QTtVCxK1PGY8dxmOUFmF0VOui
uHeH0l6brRtvDRiLe6tW/XfZxdpTGf363U8ddY/+XX+PpOOwzxJ0I4Yhr99tp3A2XhvW3xW56ZY2
pEi6ph/C4jxQY6DY5siTn5h66qArrh8fdfR8kwE5GiO4TTRv0+NzqnsoxCNMurfV4n/cdTyHCDhE
UZtO3PnyNHDGMlkchgwvmRvZHFx8qVR7IymImuQeUirXd/lMqQNiHZtOtcDrAjufXJR6kuRUwd3k
iPXRFum3GztW4dwjuzzqO7VEO3tsEcXogxNW0JDJYXwt5AZzNxU1JGhXpAg8BCdTRslfV1LHS45e
1R30uHiWWlzOosz7JTvtT+QcF7oDH8nG5PvS17Pgz4FPto3payUMKwfSt+MfxzKmDs9z8YheRPkw
jLr6Akum2PGT8O7RzeJRw/HmrpETVA9dW/4Z6Vht2Mxj4fDPrAG9NAuEFMQsAUY8/+xo0LVoMvvB
EUmkGP0M2/hqJNmLJr0ZPejX699cLOh0/oBHiLckACB/JgtujnVjp4HkH9sq32Vp9NCDH4lR07s+
zExAYTpcKSYsFeY1GcbppBE6TBwehaIM9j7+xori8Ob6IHMLR1pJrY4LhDmJKP4pnKRK1kV9Qsah
IuiXR+j0QIdPXQS9o+UX6OyMPg02eYHqYRsWiF+FR1Q14YSrEOYZ5vqEZq4dIHkQQGQweWBBJzuh
zNFJg94YHEvDXDf4LYxQfXu72dNrX+j1z519ngAq5AahUEET+nzx7Np2Lb8ukCYmP1wNI6JGDY8U
Il3kGwdx5eJ8dWuDNgVpv9Zaa2GuM0nP2fhivT99PLmpAZP3VYDJ3PgQoX2XNNmeK3KTIwExyAny
Wo26QuF3oak8Py50ddJjKOTTatBgRaXdqU1wxMD6vuxpCeK1m8btXZXVmx4tEjDpBoLS7cJmnalg
6KIXQFHZBFAwrZdW2Ha4MQaRxy5HFafwdlVj36EkvK0j3D9r68kcrYX7dnaq/w2pTQoMWBaXLSaZ
wTH14w2VOHQNkLvOW+sts9S7RDbvUx5+gSV9u76NF6Y6pc6oZhaDGGeqfkhMDarTGFT3io7JsxKs
HS/GcMbeXB9ybqqCgG1BoaT4O/2qJp3PkRTbP/Z2djs0yb6pwkexi6zU3kIhvkkpQFdh8n592LkD
C7ESMB6gRljKk0OkxQP9dbQoj0pu0rctyBMxmZF3XWom6koq+mGpmCkC5zR+m6SmpAkwxiAMnR8b
8DEJ0lXE78I0H8dB/QGi/C7hwly4J+beBvgsOWLLUlG/qJrWTVcSUrmVur55d73i4AsLUOr4L1qW
3lFSfMvK4qmxlCNm2Qtfc36S/409iQ0Iw8HdzzxiU+vtDS35p0vVnx0J2PWvNzsMLRaV2oZACoik
/FMIKnLdgWrLWuZ5+qCP2bMcFBSFqoUn69xxAChD3QedeA3jq/NhYr90+CPEfeMKw2ptPAaO7qzc
PEWXzsD9HbDt+JciCx/dGe54HldkO3RxJ2N2ZNUeEuMICqNB19fpXeOpuwiZ+SiTl24SdW5L/jfW
9LhXpTx4qL4GR7msj2ApNkGIHl2UbWqEMQrEoppmeEY3+t3E2MPFjK8si4WIM3ubfZqvJn7jp0/Z
pWio1xprjBzug5op90kCddKy0Oc3IVI6UBWEOVAOBMSulK95gy3m9c00V4snBvz/kmuTTdtr/mhi
0xAckxHPBJxb/W/Ah/m7pxYrU8sEWDcuzUMOw1T47i4MP/NwIaEl+tEA43qZPlmhQINM6XU2s3gy
oJ4f3tTWiEcTSg0rLUA9hkGR/UNXdN8WQ3zqAojS13/E3IHifUcjgIDIb5kcqNQBY1kJGWv0ldYx
YmoCOLCJOgr21weai7vAtEwbJAiYgWmPVk28vs4Vmo+xlN5VtbJL8o7pRqc+1BaGmt1an8dSz7dW
nEaD70QpiUppb0rDQqbHvRcJWppVj6VX/dOBB5XBEeF6fs8NtxA9xLb5FPBprCKiQNLwETvAwU1O
cqm6IRUgFMX8yKsPjpVamyFWjYVUYW4U+Bn8DyGKvvPkywUZQu4GsJnXvA3TB3eQBjpF6T/Xv9ok
X2cqxDna6nSqEKEA6nG+kqNrIBWe1cVrYGlfS0TotNLBkQXZKP3OKLPv10ebwvvFcCoNP/5Oj1rh
wXM+XKcUpSNj8v0qmMapYd+G/TYPf+Y9ilFCmNuxNnmEkDfIJl66mMRTwF2hbtlifW4gmo5XObAN
x7UePTwhoH4h6veGJwD0wy+ozXF6UFNA7u76z56coX9/tWB/UQjk/TQ9x4XWO9hiVtkrmaq+LwdD
iH+G0S4enCUmy+QUMZRovcJ8J2BQKZ+qQqTqiNllaTovcu5hiFf/kDsLBxQ09WIkgK9Pa24sMIAQ
/aA3w2qdbjC7lNLAGRzo1GBWEx+ewHggOqx7o3i5PtTkvhXTAhCqmkBnTUUoqJ1/d1VXSjxHdeel
w1IaZzjbFbyCEm1DOTLQG47+fmpwNKmewG4iCZye0MhvPNrJtftCY+gRsvAKkfabETyYqUc/r09N
FcHmPBowkBDTgLBowhOczC2LRt+wiRUvWfGaOPoKj501XwwD7T2ukVaG1BtSzPxfMD5a5VSF37v6
Vfzv6h4H4rUqHBGzkc5VK6ghQzcsRcu5HwiDUZZp+FA9NScZsRM1mjUUqvYSOe0h0ey1HO1xv8Vz
Cy1p4ya3VJiU96b3lU7RC45GzdIPECswXSFLoZoC4Yzaw/TrKyrYpCg3tBf2B2+cWICi8lLa4Ad7
7+E571DgHJX6N7L4+IYpC8Nfnl6eH0KoC4Ud+vIXR8prtTRNNfvFhPIMHAZxQqnEKA5B/HFzfS9M
h6L9BHMJFhB3INFi2uSJq8GE74BAwThGv/i+sVwd2s7b/f0oPANAI9NUpWQmfsWnxKoqLSvJU996
cSUXFVbpyc3sdaloSzf63GwE2gn4My01IG3n4/Q0HlTKztYLoAWMzkqiMq4N0sozcMW6PqXpNSQW
jnyc8ArNB3jV5AzVkaQlg8WU4PEfMOdEaN/9UlXhP4lpHQZq/Qt7Yhr6PsaDzGHQfCdGTN+mUhk3
hTKIqdVbJI5/xd2b1rervE9+XZ/Y9M0mNCvo9nFrABCFPzLdEoYntVHZ1uZLiXnWgFd4+oB77Rbf
MNNVVxz4stWflOB0fdjL9UQwQGxAkgd4kdPGHwZmnlP5FZKlVrXx+uFBNw6ocd5gsi7p0sLHm6bZ
whEHOgb1UmqL6NRNO0aY6yQZir/qSxBFmK7l+15FG2Hb+l/4u9aeOAmR9NNo351hYZ7THOnfkdE7
IxWTKfNO8onUFcphWa++pDW6ipmC8aAcLL6mLkZRqE6LEhExZAZ5FVVtbGYCkFTo1WMbyK9Zr93a
rrfhbP5pNPW9VsIfTq4eYxdHvdDWHkfs3bPe3Q2Zu3CTThkq3J3ME7iIYMGIRuFkynpfYbM9uPkz
WCnIR+jg5ptBLlYaXZqgklfs6EL/BTgmbfaDqa7SolwZbDcZJzbZMLaei9tjk4h/ztH7Be6+GPxz
pOfHsc0VehfchtR+JufY8rKsRqsie07T+hsylCs0kF878ytivJuWro3Wuc89nhTXd/tFoKJ1ALRL
RlqQoS9Oc166+NZqSvKMHTDWgKa90Zr4pMTdwm77eLKeT48zJcTUTAEzgCZ7HhGN3ARgm0MwVyWn
/ap6WrnLw0H7RRMFz5NRxrN5VM212yIRP+ZB+dJjjLLRQ8+/G5sWB+UxHFGW1/ChJRF+JZK7N9g3
9jee45TPbWylm34I+11g5uFD76TR3pBy/z5zsR+p4Y4/O/joYBJGM9LuDW0Niia6d2XcsgMpTRC2
gp2z0J25iCQqywohEZE6AS+dkgP7ssFRWfHkk4TjdyD96XLqwV6DqFHY95seY/u//JZiPECOxEpR
CZ52n+SuTvvB6uQTj5AQzFGFcePCdpmZkkW+hooLU6KpKP780/3Z51WZKdqgnqLC/9Z15p9CVQ82
KrqabzypwdIVMDOcTYYId5VXFjjmyTU6APkluS6VE00uhEyQFazDW2zC77Tm3bS/XF++i4uNxg76
dDweeIUTIyY7VNEyOchNtTopiPpvquArqZYc+w651vb6SJdHnZfvx21NTgNtdDKtzotDJbJM3FUr
rFVoRK48/DURHMfQBLGopY82MxwURJC9aE4CWdK1849mlbKRVrARn0e9p4qVvGfOE0JYdec+1mG5
wg+Au+b6DGfCCkqenHITuoB8wYkXmgi+4rvxM0Q+swF6kWM7FYP6XdiP0wYoIV2nbiwD7xXP8Itu
I5xB0QlGb94fonUpQ99Lv1T+11T9o+Mb0rntJui3NpJhFr1HKQo3wpb4+lynDzQNEC9DAz2jTCRw
q+fLm0ksgpYG8Ysmt9irlV37QJHKwUAKBdHWkhRYUZh/dJm/lGVeZg8kKEg3wKsmxlgX4H7HHJpe
DWzsLE2aTeNqCDCoMG9wGCoG8Upskz+2sx+VYmfQCbs+bZ1pnQd0nqN09ngXWdRYpnlSmzuVW1qS
94Ihz9HySqhgS3iay10khgBFRDtUQYVzurJ1L2UjDn4vobPTx+otKvaBtUQ5uUwzFUbBupAcBXAM
+/X8+42pBGlGD93neMC8Ef8ZX39I9RRzA70zGmE95uJyBezYQTmz/hLK2fP1lbzcQKg/88wlxHEx
EufOf0DpKF3NI9h/GZI/eF3zLfH/3pTDPoieBtNeqI056uWHoxdLswW4JACZqXxJjfVkCUkOk9oc
xhDxXL+xLNhQfjjoqFN52ZNRefKuUGL9H88vpQCuoZwKnwcz+y7xWtx6OKA9jo0V/OpGVMNWeo9u
+TaKrW4rpXgblaY8ODunNwOqB5ZewjbFwMlplBb33zGGZgdjz7AH/FJH7OgVLalWnY4Xs94E3SMh
ZcA3oMi+atjXR/eU2CLrpq5Dqsy9Vpq7PC/bbS+bxpMRg3BoMzXZKSayXpVHN3tVWnr0nhWS/rtw
SqFhXQzfmAcvVi9ztrH6ag3ZTUldATn5cT2GcYtHp69Fj3RLk3XgV+ZL4ZbNW+dXpH++X7+oeAZv
jGTAIFpuqptB5QJEYb/6bUWhfycpQf41jppuy2XRr3VPKV/4nthjKlK2kmivI3iAowttQugblY2j
daGaByntrHBlqg3870rzX/Ohzl4SRx6iladJ0nawnHpvpohf5J3w11NCzfkCbdg4jSjH70cJ68nS
CNstCQjubX4SLfBBLq6Nj/uQlwmqLTyDpteG11XVUA9GdcpYeBlEN++vork1HMzhEaYDLkBD4PpJ
mFLmAQ0KLAefjpcz1bVpXa0sLAdlCrs62VplvKGjNtxLY2zj0OtS34nUcsO/Nz4VrYY6PYaeNzRJ
XHSlCvToG1N9MkbZvUnyvFvqCs0mB59+mIiGnxIf247Z6B3JgTRo0jOg67umM996rbsB4nQz5DA3
M5/vLmdrXq2HYsR10eD32WZ8Y7m49Khle2iccOEwXwavjwUDZAXbkNfNFACTSaNnWGVe0/9oFV4v
5b6UR+50uTkIy75W69NH2/SqVdy8Sv2365/rMj0TX+u/wcWifVoUJ4ae3/txfTJlrnjfvdcl3ArU
W8Q/fnnwEq+PdnHhTKY6jdORXMdZm9Qn4RGuenDDit31ES4DMTw1nRyaaCtC4yQQ67E/yFVWVs/E
nbWRnaz2m1v+VCIdv5HyVUq/Xh/uYvm4dqhTU9biiYwy3SQNTJQyQGPG757LwPqpaO2KOseTK2F4
GtOatrSFJ9jl+pFJi0IDgDFBPZ6kgYFR+UGCufOpVuTvnm8/eHa9uT6jy1MieIZkInBbBOd/MiML
5BfveF4gFDoOlYS9tWFWK+TVk7WXmD+vD3YZn+hyg81GTIFODyt5vvsCJxuwYyp5XpWFh/lYfZOp
9XvmK28ZDkK6Vx6G0N4nib6kmHaRlkDEp/rFX+BbyT4ns+xMq1PQiRxOdmR2sMeNQwOtaaXlxu/r
M7wciPNlU6ExRXUc0tf5DEdP9k2t62rxoFOMEw+6pFzIPT4qkWdpHKeK/JkGAyUv8fHOx8DeVnYG
Pa1Peh19xX9edqLHtB2f26747aTJgaeBbSbbuhfmHkMo/gYaRXuqosTZAJJf9+VPV4pvxzylMcsd
jqfzOxqWT3WfvYRtuq/99zpwD5rR3gUuscHAOTDxwCjpR7myHwdPe0pVaxuUJjbDMXyS62v4oZ8+
mSCcNYfUXPBg2ZfnEzSjwkaIoq9O8l3YJm+ur1BPQZdlhd/a97wIvtM1aldN6ddruza2uGL/TEYH
0pLrHhGU9GA6Wz/oVPyjj1K26VSoLFxdeIUiCpXA9GlCfMpxuS8K4xGjlEcLhdXVwhwm3XBxLfJQ
FDVXAJmQlSc7Di3huqgKuz55lffNqos/Rnrb+v8YrwbWpFIJyGtQwpu+LulK+MKglnIpcGPsO2PM
EwLafwrI/7UBBx1fitj/rVS5tvAUuwwvqugW/avFD/h1Ur/qAmuookGrTkPpyRs3sGFamvpCkexy
EIGrp/xAUZ1a3jR3jXPTA7eIIEVcNMZeMscUXnA53lxf74vAjEyADU2CwjrFZ+ZyvmVSLdaUgkrU
qR4GhFD5wF3m3jsIfI19cli8di6P+flwk2t0rDBJMJuxPJm1+aMuwNH11mZxlLmlQ83MFvUbOh+K
uPw+XdZd4WQdx6A8jeT+6yKWsjUyZNcXbm4mn8b46Pd9GqPU1SrEMIcxFJTRzGo0vtXlIH/vEzwA
rw91Gf0BwP03namajqqMSZprZXmKo/Qd/7U/KVKiR13ub0o1adYZdj5rXfN3rbRwjc7PEbcGBeMe
MMGTfY5FFAvcKuWpkQeIdKagHykFL5YAZM7/Msf/hlLPP5kFlbEyW5k5OpV0H3b1Phj0HcTHYGX2
w7tvWwcly76bKIkswErnToAoJFK3pBJNY+58ZC9AvMNurPKk5QKx76UtAIPBve+Blh7UxkwQiNGW
AGwX6ZdQ5/hvUGMC8MxUpTXc3C5Phhgp0LdZ27jrXK7UjYrIOxQFYQPTOu//wypTYgCFCM3s0uMj
VFUkHqLq1A7e7SCb4pEj5BlJZH1FIin76TvG7vqYM+urKgqPb8HJElWH8/UtRofSRpbnWDOPFBrx
dv/l4bnXpdW6RLjU0JfIUTPHRRX9a3DydFcvagwSDDBZLeX8BAHYGJGE5PmmVn+43cmPBMI8iJ2F
WD1zULi2GFRGd55BxZ9/CgZFruF9G6rZyXGDemXV+P2FQ3DrmUW2cE7mVhOyHpGNwi06XpPVrBsa
lb1Nwp6OxXeKhPFqtMNHO8dTTtWlX6PZ317/fJd5LgQTEicDKiid+SlsNTKgnCpVleHBXm8iS3hZ
apuWF/rKUlJv4WKd+XTgrNF/InEX2oZi9p/W0YksiwQtyE6od8ubUe4flLD4g3AY8uPsnbq9tcPq
prWWMPUzkxSUElHcFHyEaV2sr/DbbWKtO2EP9+Tj+NZH2a3cmluzdxaC+exQVL4og5GgXdQSnTYh
3ChddwoUiP9m2j6Ofbf32vrHYFXfrn+7meWECcUViOwtj6ApJarAn7XAvKI7Rb269sZT0L2Qnpq1
vfIqhAWsfdssoTjmhuSuosNGk5csbrI/oV+GGVu3O1GSTZzf1MSTtLmhzziijNmk3zDJ+PsTQUH6
vxFFMvBpzyBM7UZIb3cnXamfnRALitjU7rqhPQCOehgNiFHXV3XmCAqEkoDECT7AB8H404BSklVp
3Flslky+V4emWNUR9W7JknaGXhfYDwfH6yPO3Ba0hugpskmp3E5fYaSbhB1UWk9Onu6buPhHcYpi
JaV2tsqr4FDZzc4z/tasCTAqjyVeZEhhsL7TM5GEvAj9Rm1PdWuvE73/6QXlkmXMTNwUAVNEM1BD
F2QjvY9Vp/SU9pQB+QlCZGT97HdUJv9cX7+ZL4ZgMU3njwc79cjzLcJE2sZPVe2URcN9G2HUHWm+
vqqcSl8hKTrgIv+XbGdBCYYKKP5CdVqld3E+ZNGZYVjornay7falzwr8ewdefbISPl+f28zeAMMm
LlaUr5QL5c2orBIDqA9VWhsDqsC91auHxHsfe0y3VSxwl9DSc+OB0kNEijYUqhSTiXWW5nbu6OAY
nfDfLrKj4/9CI6C5c6SiODa1Z627lIz4+iwvwwpUsQ97iw9q77Q9UnEx6Sbl+1NnSN3OUeO3DOoE
goQxGWn1GErSbZ/60SrtjYWRL+M1bUuabpRoAQ+ASjj/kJ0FQUWVO+XU9vpDqWJ+mpreUcRQGW+R
67O8PA6070QXEe0DvufUNKKhNeHq1aid+vQUkRcR2m54UyzEr7kZCfwNOCoeRxf5kSf5auU0uXFK
s+aurpNHu7EPkRJvM1v/68uOjpmgoNBHB1Q37TPbZlDZStnrJ6XQt2OTfMlxjrRBY8txsxAj59aO
GCJIuCDeuPbOv5PRVaGPjQntetxt1lLSH4rCltZIMP6+/pEuDwBgMHBMIKHJFcjBzgeqwHFrmpuo
p6FWbuNCe9fy5i0xvXVtJXf56D+gPra7PuQUyU40EWOSEEEtFlXUySbEBTMdnCBWT3nSKLe9qiRf
EMXybzBysPZuC24TfRLJ2Qx2O+5iWQ8PshfTjAkCdeGLGmKo8xoTewaCPcgdNtCl31VSa0oXjcOp
7pxNqLyJrQr1DtFpGsDuDqHVVRk/m15BeMW9ito1YagIg5VuvxvmWxHIazXqV3GIOZSp4O1crECd
jZa0IkH3m0qEFEBH/EtS/th18TqnFtGGD6i88/8T/3l//Mk/Gqm3/HvIFZHQF85TapWrFhkexPbX
cdeuBtO7Ueo38S+b+R1KLQuHaKYbgSYqGB967iCVaQufbwOrQ29/DFF4yPDgMkkyuui3RgdLxsti
/C2mZXq5+OHXt8LM7qMPIYAAmGqS1022ed4bQQdbTT5pfblKCH92jpI11jwCsJVb0ZqluT7izMEC
HUfAF0bBzgVsqs46uQSjJZ96XHvEJ5MCbJOxfb4+zHRB/5WlE51aNjgd22mgpfkSFAiKRUcK4PIq
NqxDGNQPhX8XW5sWVrtu9C9qJ62jqlmyJhYp4qc9/TG0ANOjbUDWeqE0XhXcJbJWREfbr+8UtXmt
7HoJwDBZRjEGPjXUZcEr8ZyavqPw1IpVC1v4o183t44mIO3ZXsOV+PoyzkyFREARnQLrA45yvi1H
bmcpybUMOQobFrKel+tSct2FUSZXiJgMIuMkAKBQSEynYPagMSWzM/38aMq9vh7SzsDvvZNR2urQ
GQ0b4/X6rGYWT9DE2fEA58lIxZ9/SrmRZwImh9zQscey8mGk1/S70xMXe2CnXXjKz0wNHgJkFzI3
ei3T74QXWT44MR291De/crftawhDUpA8OFK7ZBY2yUvFMkKVRDOEhyA6y9PHklrqHZVk3ztGSnin
wEMtUjXAMd28qaP8C6IFC23FKYToY0BxdYnmB1Jh04Je7KqN1VWydOJd6P+InKE7Jr2TYXmZWtKL
LWHhsImx+HnqdXl4rDzNIao6Rfp1bHrjFdFaPeVSaZbk6+fWgWeqwcWJVjgYo/PP22P75btVGBzr
MVqPsnEk8D2mWXsf1dXWQOn4L4M36yC48yQktIFoR05rfmEWe5VcQblztXwd2vouDl/b4S611R+9
bd7SaX9qzOLeCMqFYDpzPB0agoQZcnWCwSR5sDI/D6OxxgUEWN5PKejKberrxv6vj8vZKJPj0keo
Yde5gPybtG6sBscDza3tXQhEc+G4TBLzf3fUpwmJ4/T5ZIJL9WUkVo96EtzaLeirJnhzEzycmtR+
DxyJ8tvYbwM1WXj3zN0XZ5MUN+WnkTMlKZPCVtHppQ9UdeFTjSpdUnQbW8L7BY/VJDwhGrIt8uTr
9eWd+4jkzWLDIiMKn+d8ZHw63dbOZftJLzL5NpMja42pXLjwEadJ38fSsk0Ex0uAtqatmaACmOXZ
KIYDvTl2bhmume6WOvlWde1H4fYh2/1d3xsPkVJs+lRfCPJzpxL8Mt168QLiQjmfpitHRdO7aX8c
gGmhbn5AHewFYPWT3/XBpsj7hVM5N97nKDAZLxpDmeePYT/Vba7euHr5RYc/uZYc93bU1I1fLnXY
Lgc8iwLTIrwTyICsxd7F6gb+zVrPgx3JYqiHgnHxt3sG+xQFWroJ1xcBi8nkfENLpS5OvKOcq9rt
SIPzACshXf/9KLxJAJ5TXkQKafJOcP0+0dPIxoYjKKuVH2fBRs77pQ81szOBB3FDCsoIjUNncvQq
wGM9Lov2UwzYUw2lbZAG285ttlFdfAGEdp/i7MF6PFMI3JrG+OX6LC+zgc/DcwLPN6YXB23lBqV/
DIzsEQLwQXXSYG3SHV3YkZfBTeCy6JegS2xzNU2Ws+u6Kibhtp/UJMCVA7UPdgidRPYLNlJ2IN4e
16cmwuV5JkpehWkfl5LB03ma6LhN6NJPzHsE5by7TKsOEgaRKlYinansrg81E0DJEwUWgv0I+336
Yob7WMZ6oXZHKXTTaDU4wGntiK7i6EX1n77TtV0k8dxsS8t+gexQ7uqAVGHhV8x8TOFcKvRNYR9e
5EBFbOYUxarq6CYviFJD3t2yu9ad/Y0G6zqzj20kr5toOHj6U68ND+UHoLtFnOD6D5k8rERKQNZM
emlD2sC3TeyFT9eJV+MiWQdhdbQyW31UE11/DIccqEsd0VoZ7GwTj3Dn8jhbft3PfHW83IQWpRBU
vtD1bKIEtdKxMzBeVfITUmU8WtMKfGVVABbVgZMrRvbFbyJrJSVt/BZI7VCvsqJWj0NIB3GFr4G2
7trY2NueXG9Dt6JX4428RuWGlM2Vnd9ybcTrKsdpMi6GbOPJbXjvQ8a/h//mI8SaPGeNPWzUtor3
mSUBbvETvjiyITviorMqI/5DQZNX38whhSHreuVR6Qf7vcmM+GQDyqQ4ATC91mxa7mlN+Akia6e0
Rf5gZSXVpaFUN7pfYPkcRPbGIlatpUFVnvM4abfdmDf6isCWb0y/1m8HAyC7UQXaA5ZzGHvLWFMK
1de73KzaQxsX7o8arOgGo49gTbb7o6qLcVO10e8oLip2iSTVqzQJ5HtYn+aBImH4EowU7VnK9JCG
BXsrTfRNpIaAfKKu2xNR8d8ZizelcYObxKvDA4vk3rZSVK8roHSn3jLyV15Y7l2G7w0oTMou3qjC
MJc8f+80evZTCi2M5qSqfsy7JthAiinB67rdKgTZfipVj6kEEq47EENvPCVPoEna/W4IioCGs8L3
Nl0/elH8wNzmsRwjStNQ2kwa2FgO7bYUD4SdbTTDiwe2rwHvIuGdy3/sFU88eSEBmDma8GEpZCO6
xqt4eiQ0FZvE1s+xdqgtDxupYNjXyO6jnq80C3Fv5iqGZEMVhS4qL/1pTwUaCgmqWYZHrxFF8i9D
Xz1EmYHU0i2G4rfXj/rcvCApqTxcEf24EGbolN6LqxhZ29hAdt/TfH8lOf5Dqi5ZmM28t3hbiFGo
TMJ0m/ZQOriqWjSU5lM5lDdlDXFAea9RE0ns7l5DkTByx7WALEXSDou/rBvuO/x6r892/kcQXvmW
EDfkqVhO6g+WywWG2JpFqcyVWNH+/yg7z93GkXVdXxEB5vCXVLRsS7bb7vCH6MhiMedw9edhn429
25JgYdYCZjBrYbpUxQpfeMOuHpvVnHhbLf1co4gYstcPY//Jk82dZ90ynvi7U86eNThAACwoIPGV
z6tWWqvXPKP8hKnRcj/XMeQVZcL8OX7+4mcaSGT0Nu6om/4gISGEjpmvXPCpbwOOYqsQM6l1JfP+
ZGD/dldnfDI3jsyHBE2WNaTSeAf0PVq1eekGprBsn5gZE1pdGx7zQRSPSMcQIbTIACqxam9yFN1v
5NaXsYJD0Qp7PBXrz+Uaf/9+GPWcla1JgBdGvQJKbSzNdZk1SE+So/itLuN9g97SRo+c2e8R87tx
WM8JMssDttToAIpp5JYX7qYQAnVHCQ1xsvHlLLL+Uch5ZTZiab4SsOTdF8v9nmnxKq3VIL0pvHrl
BFMQ5u1azhUR6Nn8s86axzkOcblRqdHaUW0EsZbSnqFYuUL1JdyG5k3Lj4tHmxx+wSYRKEHqvNCm
6LH3nGQmVMTlpy/zVJ/cxvkl9XaXqfqLMdh3nihuxAlX3mqQfxrlA0o2VCyWdfgnTtCHqO/iGeGw
UXWrVWEWRuD2knKe0gVjr9Q3hrvMNblBFngxggE0Ac5FRbDioLutKgjzyCzcq2Wa38d1Nqw/viOu
3YiEYKimIv4DgPfs44Vp03pGoscnvZie517ss2R6iTXzRkp7axj9/dopdoLA21jKkz14ne1j2V6+
eFovT02Vl98+ntKVhaNmTSmZjUFMd/54KZAERWVV4oTNausD9X0wUey/cbdeHnoeEBYMwWnekYvG
vFfbkCVGBLScrJBPSalFAVYfMXVXb1hHST+uHH0ag7Aah3XTRLcAv1fW8y8eAA2TRbXj/Frthsqt
cnsSJ9kVZZCIaRun1r2aRbfEQa4c7n8Hcs4yLiUVpYFbWXzqpf6YpumDmJX7yIseBE0QH0JSeyMt
uPb1FqTD/8zsXOkhbitN7Rex07qtDqLonzhnt/qg2rWvR1uZDIgOLipyy/L+c5RtK8k9Eh5x4kE8
0UlqVCdY/oac5PRdTdV7w34wsp0zxuuhg9VM4UX5lqKtyd+W3tL4jQ7Ux7v26k+iyUcHkzLBRaPP
jNk0RuhGp4b0tjCmfGV60vLHKd2nXrYZrXbbS9T8yjzdfjzylXttyTh5P4AHsu5nV4COY204j53z
FAoHGzqP68ywFPenIlzrMaG3ceMuuOIu8TfF/d8Bzy4Dki0bIhz1O6ty8ISYMMjMxkQExeD2O8vA
L6mf8tTvKj16IG8c99UssK3PKmBLTT9vHMUgCCgyx290Nw3GjowGagT4el2vMz1IoOysiiyyt2Cg
8sfETrttmg7xg6K4HWrwjVr6pVaWG+id032jVaqvV5npyygpAiNWyrXdqeOj3Y/11o606UXPYxW5
Vch3Xu9Oh1op6WryCsggbwqKLAsc8UtjFdXPsMWM0celHTMBtYsCfWyybV3PkCvd3He7GS4cwYtO
KrADCtdulS7RHzq7M15rfXpsNQyqEXff/lU6Hqzyfh6mNTpbQ+wLs83WTj80/KbMef54D1w5Ebzg
uDAthjsEMufgjlJCDqwSaz71odgPXb1BJCuTL33VY5f+p3E0fvjXJEPou/5hGRtC61VSfXImJ0js
HSGWH7tmUE43ep5XQht+FggekPb/H7bw/qAq2KSFeCapJx6Q9rkJy3GfJpmy8uxPA6znnGwVdtFj
17V/ZDyJu2TWq6PnhfWN6/7iViLcQExDW/w3wCieZynFomzuToQbWVt+N52SdFwbP9/4BstBO4uV
yU24zw1KMosq4PvJyqQooszruJUcJBSGat014W84ggddoyrDBRANYEyzpAocof6qzfyGbN21R4Wb
gB9Arxef4rPxs34uVKcRNtUW/bsYe3utopMV9KaR/vekD8wlSDoU262lnPh+poUz4KdS9LQpzOqP
45TcsuMOu4I4NDCOvXGz/kXJn68rOEiqlRZ/odD8frQyh9k6j6l1zPAp98R4SIdyZ3pfkzLxKfeO
tUZA0t6p4f0oK1/t+8dJvNla7atqu57kg608ODHOGDVFoP4nGZM+a/ex9fbx57/YYlTiaCsgB0Rd
DoWGs18ZhVIrnT6zj6nb1WspNX3l1Kp7Y+Wv5YQMg63PErsAmDkfpqbTXY1efLLT4WVWS8RIqvUs
qq9amnh+bzmPQst3cWVjm2f6ri63fdUe3Um/0T66Pt3/+x3L///PE0y+kHONSqxHbMX1uyaXBEvF
y8drenVHQy4DmU1rHNbs+0GQD01Us+elUUr1Tu/U+yppIGYbNz7dtbfb9YD68fVIR87pZZ41pUPj
hPGp6sINspKntMVEqL8bqmilpc4fx8xo5ZjJjVDpyrALgZMOEfUMvNLOzitiLrXaZ9V4MkCbH2yt
Ge8mvct+pEkbrzyhwoqKUjs8OI6M1oPo5Y374nJ8OGdglsn5uLUu7PvgLSfY9gzDqemnr/VSDhPV
uCugiWiy31L88HZTrNzP3DjBf/2uS7kI04XFf0Mnajr7rpEJfrmvx5OZYLvMq1ROO3lTl87mT3l/
b6Avg6U4QDb69fzt/SjgEvLU6+PhZETGb1uLNo2btkEX1RjpFlZyY05XR2MpFiUd2n7nFaOJUnnS
1NFwip3iqWP3YLoEQa+2kLS8lSJdngtmBqKHTbtkludjZYWTDVNi96dGqMNBR4eW8Nc2/LkYbwmH
XCYQDp3BpZBIz+jSlbDs6Twb0RydZuF+KdEw91D3DkFXjMW4bkV4Y09eixgWHgY+SuiqXZolzO1s
meGk4cidxfMLANmV0X+tbFMei7IaUG2Q6apJNcimtec9ViA+/FIButVgtbz6eJdeccpZFN1AHdMr
g+x/3vpLEdwQqWi8o9GKtT4Xml9Y4R3yDYE3u7tacx48b/CpT3VBavmwvWa/9cSx8hykugJt3lr5
LZT+lV3moh/KHQUU4VJKxh4F7dUhxk6XThYKm8OqHGiw3riZLi935r0MQE0IsZHzm8lO4MRKS3eO
2ey8apghqNK8ERpem8hih4Z0MlW3i7WVHl6hbU9POrXmjVYbfwAlr91RbqzplnTJla4n0/lnrLO3
KlPKyFTSuD1VnvyhoY6ZOHHm66V6LxKDhGJ2HirFvRuS+pdW23gdGbeu+qsLutxCAK+X1utyFf/z
WjqyA6Oc4+xsIsU/mk6Q3oSpXXH6YRUpNZF8UzehdP1+DC+SXmT3IA6gbEVBZk+7WY+flaxeVaLe
gd558EDFTJG7jXr7rqKi2oYOeEtTeey17lmRYx40XXLjEF25P9DFAqxDnQX83PkTbitG57lpaB+L
KS62NS4IQaigzqk6olq7XpeCYJqTGyXdK1+c7i8xAw86AaN7Xjk3osYKRWktDZBqvOu8afa7WeuD
0lXML/TClJ3j5j3SkGl7785mvCprfk7Z6+mNV+Hypl66+dQAucuodZ7nBBpJH0aEgNLiTn30auUO
lc3daMQ3ashXh0EJF+kELisILu+/vaORE6cZwwC2zSL5Snt7qqtbCc5SLHr/oDKZf0Y5S/yVKdS0
XvfC49h0j0LPviqx8pky4EqfkvXcGfvSVA7W4H627eHTx3fx5QFiaCB3oEzhnVyAxAc7nOymacJj
ZVEYriyXMzzcql1d3knLIID48WajYXn+rBpszs4tihB0BIaSqoacTDw2WxD2b313k4t+bTQQA5Si
QWMv0k7vv5lZpZOi6AOjVeJer5p715b7ui43tX7L7uja9kDWEG4XaAh++1kc7XSo3+VCD4/ZNKT+
lHbrTld/qKWz//grXUyJt4kKOyoQHDwEBc+uuR6UnJ2EvX4S0Ay3odKhWUAFonUJ8Uxkcz8ejZTn
yobEUgY9ehoXAFrPIrzJTCcN+1GCBQxk8D/ohi1giMyfO0/4WoHUsD0Sxk/qIYqmX7Eo07tGbaWf
Ke3vTDbfS9li2Qu5TZbhJxtnTq+x+m0/DJ+TyHqoSTbioQlp4i9uoTCcO2/TmOauhfpug6MWs/OI
o/IrSrNLeBDUTRn71dzaPn/uQUtUMv1GPje9fZSd2KWp8SJk3/i5sPa9ITfNKFaeVH/2Gs6QNf8w
hsOxb+M3I7KRuUD007XVwBlQ81Qn67djI+9cVMdes77USnNoPf3z3BeI4Cu71G2eweFuR76tAvXF
79wy9wmK6BWW92oxT/7oZm7QTNOm14e91aSvaBesndiju5U899r8NKbKPVHdTtGiRzn3zxmuuF4U
/6gxafWbKTu6Yf42Y24xae3JGCW9yCQ3V2npASqAwmDor8vw7hRtStN4adoQSW5l8kWU3le0P3pz
fOjdzKA8WZaAGdIe0SkdBrxnHwbH2qZWspYeOhZThwGsfjfF9sqs8JSZ62/57OyzWtvRKjoatVhl
McivKD2wnMjKy6UEoIzrIRZrdU5tX1WsP66V3bVF/b1TLCS8mqMLdLvorRdHm+MVju8PqZ3cua25
rScyrUri7B3idKjr5b7VUUbScwtBvup5mZsetXtPtmvPKzYtdhpq0a7zoRe4+xi2X5twGPIRCkQO
sGKd6nKnKqi39l2yt5XoM4JhkHC7H8BwNX/Se+Tsq3KSfmlOyhpCbb5CHTtaNTVnxegruR7q3N2O
rjQ3ec37HabatOpUezEQ5ukgUteRi1e+lHHarEvbUlAfV0I0QpYaJdAg9GAn/WSGvfo7nRAE8Z3M
MAItQyBMhpBN6nGeEXVMUU3LJ+gfgFJM6oRu0o3+3MTqPSIagpbsUPrUdHO/wuQ9gMg/P458ijn2
3EcUakXmG1ZkbhJrgYwAaVspXqbfR3EfTaupSpuHgtAP+cg5WyupMvo6T9cnw5LGBkD2l5zGvW7O
h0YMb3bi7FNbXfWTug2ncBuJ+c2yy12Yp8dWyx8GXey6TGz1UgmmWoN372zkwgevh2NIaaeQ412Z
tI4fetEXfVSCdNZWy2ZAJ+1UV/q9Y0Ajj8YH0brH2Ghfx8w5xjxk0TQ8IBTnJ1N1VzTy5/Jt205b
RYRpvd685Xn/XRQJPsr6Fm2Kwm+c+VfCuwCvU/hZ5hWBrJY7JDILv6ri0m8KRRLX9FvNTY5ysg/u
MCZ+a+pPMdamnUmxxBkJdU2cW33bboPME9+jUQCU8X6DONB8Q8Uj3erx9l5gBy6CfqV252oKJpja
t1yd36aw41DZ3sbCzxii0AF8/Z2MtJWem6fFALl11E/CQNIRaKQ1GcfJTF7bQnv0uoRtbcq1ChfK
b5vpq4ZFs19H5UOnUzJL3cchUnN+QXaP0uEDIuh/XG+meZHsgCD0/tjqd6Yjv4RivjfD9ifSa4lv
06mGA3UKFylJFO7Wo27fpUp70nvrENr5VnPixXRS3ON9mPrLD4wqjbK/9g3zv92Qqjsvqr8NEl2b
olgbMFY3iiMBJE2q/Yl6KngyDUHd/ocAI7VpMjuAhnLoKvubVXXAkTLEkavhVUxylUzuftkQBhVw
DJ1/JmySLm4+CU17UpPus8i1vWzxEklsiuLDYxp6b5EePXasRRaOD2jgPZfZGCMeHxZBqw6Z3wGq
MFP3YQTCFAp7COxw3jthf8hi/e+/05XDXhj2JyNNd7yMz3RIaYg0zjE0nL3OV0QtAVhUg9ZHL5QE
/cDQWbPx1rgFb+ZeOaTmfDQVsY1KAFxZB8R/ClQ73OV9GnFRRZ9dQqxl2erBgZw1zXu8oVLf4IC0
mvjSK3nOunPM+7yTPGHiqWvMyo9bSw0UMtwgBE3h52jABUa+mDsBe/74Jb4SXyDWpZJ5kLpDAzp7
99u2oH0ga/cIev1gJPk3R+nWYHRv1ByvDgMSBtFv6sFQqd5HTJqgGpE3rnMk+68MkHY+uLqPZ3IR
wSyZ4v8N4Z31Sx1V0qehxHOExRUUSnkvbHVv5u5OpbT88VB/xYbOwmlYDETsVODItM/rU8iChbIv
OjYKW/5XlWbAWxRpHdC+sYN+zGlomk2MhlIhNrqa99jzJePeSqzka1LgeKa1OVoAXc2DXBe4LlDs
n3/pRli8pGGT/MooRB0maec71aZmIzA6fGjjVNl2kygOZVzgpl718U6b9OSEsIeFx0ACag691m2Z
l9WNFOUS8UFgiGLdEqvBoDhvwWhz4uKeoc4ntdoocLhT662b7kpZIwXl+PktYMRFaLjEoYgIEexS
+8Nz8f1eacO+k7KdZrLhaFWLz84tH7qLxPZsgOUH/JPSW0maF1rOAP2QIh3s5H8ivC58x+EM5oRC
9ZjI7cc75uqcHJV3ctHauihodl2sh6nCkBEqBisXVNShtKr6xim7mNhyBIDH0ExctJHPU1bXHUvM
sOf5CMoyAT+Zh6tYJUqYvRYshEHhwnTbW6qGV6aGTbHHfyhuIVl0llqaFL4tkc32aXJKLwi7+lnN
xe+Pl+/ibCOJwBjMi/gFkvbZ9dHaaITmYBNPmap8spSHMnU+tdbBLG/s9L8/9t3Bfj/QX/z2P1sj
6i1XOFVunXI78ZPO8FNetOR3VtYbM482oYmjsVL7KY7juSb9qvReE+sNs1Mfg6NReYoMVrt4bSZe
6ipaNwmOJrdkiy8WnK9sQSFf6CnIh523qwylGcMwtuCEFKrf884hqffxcl/bRxaiYbhbL8I65xiX
KDbnsQXns9zWLf5DPmVKwo6bZmHXZrLQumG6cKuQSb8/iLYXj6rRhtHJMYb5sXdG61CUTVYEuWdu
SvpH6zwMHb+MzQRdf5AfA9rFXuH5WemEd95sEEO4ef768ewvC9nLJqDhvNSw6dWd/6wyTQoUhdlt
C3TRAA5Bf8VLFOq1YtvM+Z5PnWtvuagJCHQKrf+98IZYMy0C4D8qtJVzRZ5MS7WYolB0Kl37FLvq
1jCaOSjM+JR083qM9bePJ3zlcQaQjUAVoiMOUcDZZ6ANqelhaShH0PjGjrw82ooSQEgPnONGuPH3
rXh3wOjo/DPWOaqpMDMeSlVGpxim8XGK4vYOLcxso9Zm+Y0+cg3Mxi4DT6CxORR2s3V0lOT0SRl/
uDZW5rZbdJsadaSDcNT2RvHxxkKcI6Cc2KmSsWLhDSj0hHP6/FnP/jMQmgUA90dLlELvhXe9JlHI
SZBtPzpOCnLNTr81lbL3zGb18Ue9givh/Or2wuCluc3L8/5w4eQzRkLJsDhsBDoBYRoYjvyc1eGv
EbHrLc1UJDdl5flJ35tBIufSz0l2/KgQclXanuULOVgro7FbvzayPIh73TmA1ag2Ra3eWPkrNw4N
cZjNxiJNcyEIN6EXq1algF6E8UOpqgdNtveyNFcCRoyOP8rHi3Pl4vl3uHMWmlF6Q53UgPjS2MKs
vreiYI67m2yfpQ54vtlpvIFShLWNps8y639ek3rMwOu1zEpOiKvOOstMPSqO4p2D66+vkjPVGnJQ
YTrRxtBBBOjD9/8+00UVx9EgwV+aZMvRnY2qoOu0ZJgLyON2BftayZ6gYzFt5drCk/2sHJpVaHnr
VuQcVTXS1nblDivshjAy7uJuFRbOtO2MdniQHbbYaZq8Gpjf3Ecj+MyP53plE4FKJg6BjX9FPWlw
RrWdQ1s50rjYIPd3Z/cUg5JaXdm58qRNWXvrNruyj2jcwI6no8uJOMduVTV1k7metOOY0aGA5GJS
kaKUkXxTDfGZ5sqvOLF2zuxsLKkGaom7m9beq124WvLlj2d/9bfgwAGXjf48dvLvN5uWdHkv8lSc
TNp+vjajHdylzvbjQS5vSG9JAEB0kEUBWj4bJMZbxCznGvjQYL7IItr2QkOz/FYv+cowSFPRYaR9
y8/1zoaJcC+mEGZjO55o6qOWiHEfNYZ5F862+/vjGZlLfPr+kFLApwb9d/fqyG28X7ehS8IwySvr
OLZGtkozo4H+2oa+aXbzg6FgOBxDBaKUprfqo5qU3vdebcaDSMN872D34fcN7WUAbAm1C0/7RsSG
uiPyReFOU2l0JEQ5dCTa39LM5cNcjxi2gcfG9qUC7hhO82PjzeDYczfd6pMoV24SZ7sYIlcgoJze
d6lKoddt5QNaYAod42be2MiTraPInv8kRSphFsTy0dDL+JNWevGmJh7df7xKyyK8WyRSJkRXFhkN
sKoXCHxQc20dOsZ0quoumLPwBe3MoEA0UKO+2XruybDEC2zUG5HJxZ5ehsWVkjYgdEkCovffpuzq
stFDbaaoHAVp/4gC940jfC23/XeE5Rf8e0V7gG7rQZ9PXaV1vqMAPtZ8ZSbYrYRfz8UP/F0+XsqL
vb3MCeKExjoCrTzPZQar0iXtshnOiPBDbGO03th0t1LBKxkTgCiXXQ2MBr2Qs13d1modWs44n6aa
0l6SbdVWrBxIP3GtrT6e0LWPRLhMewrgB8TWs1euQ/upLDuGcjLXb8Puh5iG6MaDfe0zOdxti2Ef
hJ/zYKaHmijTJBxPjWfsKMBu5qjDoRsx6hou3nRsihsgh3OriAWNveBB8briMVli4/cbA/ZWphet
Mp5co/qT5m2yNr0iW9Wppx+6JFUOPLrtUQ54egyeQv1amxD+BsG+K5B73bZl7B5mkcw3IJVXFhsZ
EVRgILZDPjKW3fXPfvWI/mE6DiP16ER7KMIuOWmZ+I+Kp8AdFlou1BT6qZSLz89d3jE4ThnaUYSV
t+nSIX+Ypu4wR+4mcuNtVw3Ff6WOQBdZSoM8Xch7gTh+P69MIbyoKgwK0tLo0JULh804FqePd+rl
LcYgC24PkCci3+fNVOkUsRzUEp2ZSEjEI7eW/eBx1pu4/AYGFhmn/x7uMy8ufPJ07s6F6vx+XrMD
o2fRBIA37+m+NXkj1V9jl4TDl4/ndhH8ANPgroTKzkVtgLh8PxC+W2kedX18CmWyKhV3VbQaHBVz
K1psbefIvnEiL9eS82GQywGaI1k9x2kIc+yNpo6nU5dp31SPtqJlrDSTkkQmZvCIUZv6GrXJba3K
Hx9P9dplwJjYGS1IWpL091PNFHOY2LMcTRWuapv0m9oM17yGJ1WlhaYK+TqJ/EaccO3aBq5H3MN/
wQmera/ZFWmee8N00vrhsxDyoZtz6ctSvYUTu9QI4Ob5d6Rl+v8ccXt2awlXcDpZ7uysPHMIn0YA
uruWjO3gVbq6RWhSX8mRVrEwA73sbnFHr86Vi48MFWsIHqv3v6DpVeSlymk6jXO1tzLzYbKnwjea
8kbWd+VDIuZHykiGhCzQeb7tOVXZR6KZT9Kbcr83rNeyTJEgDr9OjWv6s1NBIkeY4OPtc2V2COkB
pqCMRnHnvEqazZk2IFc9n2KIHxhHuNVT5HjibmqdW2onVw4Jp2S5LNmvVEeXn/LPp6TV2Gt9WE4n
bxptiq/OqbPMF8OKf5rJYlGF6LItn0TfrD+e4pVX4t24S3Twz7i1KgA21N10mvP+V91ou3bZrP95
DEjF6BLSGVjutrNN0ufYZFWt45xkRZGTHrDvtVRuPh7kyg55V1w+GyQaBAEHwP1T2Zuv0nlGQ9Z3
hXLMXegv4wbvjBsDXombAGgSz5JH8Qqd18JkW4YizlHE08k84OHEq2SAc1pKhBFr++nj2V2rNNoL
kBIvCGDcMD/efydcC6fEyC3nmCfJIbM+mV72xW7ajWN0R9OE39QD9BkK7cGuokBG1qcoN25Eb1dO
g73QhxEEWWKK88jKjAY8glxwLkNNE1jM4Rd16NB47P77ODwS2NChw7eYGZ5NVW2Tid6I4RyHtBSr
ptOnbaP1rk+zcNh+vKxXpgQSTF/EeZkUNaX3q2pUsZG4bmkdzblzf+lKMjy3dWys3PimLM+VoaDr
6KT+CJMSKZ3tT03vohRXluHUxeYUxE29DSP1m9sNt4Lsy33JQVskBhG8Z3+e25+0NFmyfFDCUz1U
gTsBGA/pcpoepPsbxf/Lu4ORwLUBhEfg+KK3OZUgPcvR805T6u1qGa+14vXj73N5KzKCi50YMDP3
UqcZA/FiAl7nnUqS69Dq/TmvdkZEcaTaeMYpNzZhrvznc82Yf+N4VpCI9mz7ZXFLx6TNQ/IhXpr8
W699V2LwMzdNNZY/6H2mTKkPIhHPGRBsSpnvN1/XhWWdZ2n8pFmNs6smLB4SMD07E8vBVRR2kS9Q
Odx8vKJ/3VXORwVFh0EO+npcKGcxQzmYXV6JPnpK6Ey5SLkmPxwSWdv93jqN7xHELy574OEz3Mbn
aZMi4eCi25BEb6bTr1zpHblOP/5Rf1+Ayx9l6mShXOJspvdLMVvxrNbWGD1h5Gd4X8G9W9Y9OnwY
YACAR5KDvRtqlQ/9i39o53QdFj/UJtt0qnfPB8ryN/53NgWyIfy6sP7WFQ/FtKvKMhCxE8zQvPMU
Eih/RqRGvtYVpGGV34XILCNgi7BhM9KPqzZ/+3DZLfruoh54+bmRqaJVg+j4cq+dvxfABkFoxrVz
bGCQrIowU4O2yqftrLbRtkzMcFXLqFrNs2I8DJneBMKU5bacQCgJBD1XDQ2mfQaazC/V3tyOXf1W
5oMBTE15rETMWrkbI3I+O/YMjsu8L+y69/MUAIXTuL8Hp17pbdmtpNn+qSEM31lzk68HI2k3hqjF
jmZ6s6+n8iWH8r9WhF3588BfGopH4B3jTUf6G2S91q6Kua/QDZw8n8xvJ3n5n6eo/M7zh8sm2j1+
TQs2QK0pXbfl/DrW0fflx3WD9RzheZWnrfugJe0LkKOEz9D0gejmnVHEd2akfy2k/dD2U7fv23wG
rge+tG4Kx7d02nmdiCx6qqgnN7JN7unz7Aul/ZHWzc7IS9VHCxdQqA23i6fK9B03emlD87lyWt2X
uodyib21++7zaIvvTeWAu+g3JV5mcYcm4tD1T3PeHYccyF3rTd46apNjPHV30YJyHXX5aiX2t5DG
Q9NYG6wgV7Qe93TSVyDAAy3pH826PKLHhMozZ7jXvNdpsJxAay3QuMNQ+4Vq/ugy70iNODCU8MWc
Ket0cfVpjOWXTqWwZLbF5xKUpG8WYwwkxD4gZyJ9QEtr3RzmlTG2Lh1j+T2WifNLaBXCeO0xJHVr
DOObUOe9Gomt06PBHLvAuqYRVFA+4iJGtdCf20JFlK1JnuEOdGuZaHdTXe9zVQuDtkQgakrHV7rr
B4EqTGBnI6JP5X7spi9ORGDPHx3IuHij0P0d/sivAcmvITS2c2Ue+lq8lDkct3reJ166RfC9Dwpv
cAK7ErhLjFPtJ4P30vbJLhdZkOnIp2sEaYpzX2hAS3tzX5XRPTKmgcTkIx3EpiizY10mn4gfN7Na
7Hv9M4JziFcaa6Wo8eWQq87JNprirDJdfE7l/DjMydrTyoNaxodEzQ6L8jJBd1Aq6b4CxGhH5Cdg
5mTxgxtnhVKAVsv1Mhh6n37d5oHaG2sjH/aV0JDU2heWs1bT6CDMpabprpPO3kcyX1uD8ugk5WqK
jbWZGwRe5U9pFV+RZ1vXhdgJkZlIbQH2y2pHrmr9zxxba280tm1iruZRW9dlcY9+iD849rNW51ge
gDfxZ7s+aFm4djL7W2Eqr2hTBYY7Uii2c/AEctgBPkO7DxynKFB865XmuRriL3GEeTxlEy0IYYms
XUr7KAHvPTGPVBPqX1jC3nVm93VS0i92UvuKGb6NafFSs2260QDFbPiouAlwpxU68ACIg0qNBh/N
I9+TMphHh3ugD9yh20SoPreiFOBNp1+p+DIAqZwr7dltujc6gAxYjz9iWTfYv8H+A1W7twXW4kZV
/W5SJ8CEZC+d5mVo57sWx1+aqavRQF2APemFum9W1lOkVE+ta69Eqh47gLsTN5ia2StZGSGtmuZO
JfJEVmwDRKr3wzoGWZgHSdYiQ/5Ew/NQSHmvhdUiTGYGKBJuvb4hXq4wJsXOmGJDgMo/rnr6HBhJ
ejQk/twg9MdRfJbswdDRP08azhA0t329e1MTEaJgACK2KMN05SHnZo1TYBXw7hESH8OfQwRSdDgM
gBfhsa3bxt3XZoulBaJcTNBrf5XZsApNAJ0eqA/ZgvjwWOSafV6tde6/PCrXRuN+sYeR9dZeUKAF
XBLK1Hcm61527g5BNb/QrGddZ6MV/iSG+2Tk/nF/1rK7c9J4XTaA1MdxDnLd9tMJBLujtaDEs/tS
hIgWyLXVfcHqjYMMpFB5W/4YqwFT6HEDVjaOU+wFVskZ4k+p1gYjhSh1/hxq9C/kgxk/LbeCQQNk
UZFHARBnh6BD+6FV5a6M8lerM9Zul67UAlPc7m2pY6XYF/Rxd9fnU1BI696Q6g9y3W0/xwCyB9cv
CxXHBuI8wkwA42q80UAEe551Z/PL7PYXh2KXg/3s7HZlMnbOerZVeie17OtYd0Bn60Mr+h8Gj5Ke
mi9hZv3K7XFVKIAoWzt7CKv4XqAC4zr5IcbFu+qzVSLmYDmtsnIQao+CEophpqoPw6JUH5W+Z/UH
hMefSiSZZmAnmTWD7ijf8uillBHBaBoelBYt+TAbNtHwnOkl+/1nZVa7kIdxluMDfF8XSioAOHXp
MIYWiruWLAywZPOz5aFQkbZfprjMVroW3YeNE0ygN3wLWHpnO296ph26oVf+H0nnsRypEkTRLyIC
b7ZA007dklpeG0JmBm8KD1//Ts1baTSSaCiq0ty8edOnpSMw0dOkgPReDAb1hnZfOf1Rrdy3xnAJ
ImpUQfS9Q6PXJrrdOKCy5E738kik2bQ3e+teL9nAy1zdT012A2Ldm/Drjcx4NHSl9Ku+CPG6C3Wt
2vWzqouW9KpqXyvnRG7LrqdCK8qdis/WeXgre0yat7wpTnZsfBXZdNwGfW9MVK239ZwjPDN52vuU
e1Gy5DIQWR86jb4D+E66WTzi1F7KWUQFY6zjKvuuFHVfdI6faksoVjqMyhI8sN2tUP+RctmylJme
8F3jbt/YCoxI9TQVxr5mHLi12oHctBn7WRqTGYs/CejJtOr6Zj8MyAD2J6Ni/olbXytzDGmkopUz
FX7u1PtRUW45QWA9Pjpbvqs9hto18IvY6fLuF7O48+rxbLQ49Nzd2wYtbqMC7cNelp9ea++9Qbm4
eon8zHCmSBemaXpWQOHkeAR5z7mKMEqz3nvV9DGuDjxxz0+yNlJc7bCyhSDT76mKHxVvvM8X9bub
4mEnpyVUXbKvhUkY0xWBU0+rX2XpUbD4jJet1fjsEpNFJTxrOiXeYrtZzs6YZaHpTqetFRfglkix
2vnf8WZUF9rlle+k/aUvxU7RU8N3Yy304jWM1SzYes/x4fhq+3ahytjX24mBFUGuQW1vFv2zpW58
HCYXwUl8liUlnQ38kVJHg9H2h7RcTnE2L3flZLR3RoNQQU4ChT7KvNPpGBkQCbZ5jmZ8lF9gzz86
Shl0Q3KNKyVQ8Xiq8ifV0GDMh/KlEd47zI63JS2ea0t8YKg25NqyFPrlAo3VnNIPYbWRh8K9dFfK
NjwVAgzbHt8Xq7qtmftqkD1tZnxBnziYWXRjbKLa6++ZqPngqMwr1S1s6eaX/J2tJrvYKcPUme5k
rDWrDTw+mxioVXUlLOz23tDGZw0nUenFS4qU2uKUreZ33ETuccCt2Rn8XFl/+xFV7ST+KgnfC714
mwW9BNVC/xCrFwy2nj9naXIyDW59RrAkmHTQDQ8B0XvC0sNij6nmOzQ1GX7Tbc9qrN3pQ/rjzca9
U6qrn0A2LPSW9hOccZx9ubH7u6jqG/PKWReMc98p2c6Ie2peS7afewrFnpUFcTWaj1SxrlmfXQEP
zmW8nvQyu6OiEmhs75H2yDU20HZHBmFIMWygyVettqrQYW48NchO5C+oJpZBWmiR6SIkkKX7JUPu
p1HvpxnILdWJsaYVndjO6YEfhr2eaYzjGe28DXQAOWm6IKpD6fCK+BlniPpXV0lW0VdWqa8isY9d
M96p3vzEgKbdMC5Rv/Q7N3eUaCgtm9kj4g4ZFHLlOvRo82dnVEwvyxhtPkx/FVUEKXakQV5hrU36
p+pjZk7srzU0xncPL5YKzR+18sG0HmNdCmSRpwhaEZidctdpb3Y7BPFghiNCQ9gEq9fCpi4Pipte
vE45VqtxctAhlc5eaDbGSRwL9Ydp3p+pkZzJ/t4gRT6n8RQpilkwkI/oZONIxLQYKXFBMKVrCCqi
ErV5v6atn1y1Phhx4vcQpicmDOj2+OUmIGuOEiRDFXVxsXc4Lj1kEBhhUbakp021T3hjuXxVYdEC
tRAnjWE1JEf5FuVG0ytjQq7R2jXIrCdi+JlyRB88PZRuJ0+huaCLZ03iypyUoFaa/VzF0UKju7ot
+9rOg8TqQzVFQK+o94230R9V0Kri0DaRcX5L/ckhlPYWGy1pB6Iddip2+9DtUXbEZ8gVlVeXn2Zp
9YtI9JNjCSsQaxyU46NcS0N7A3wOWu/X0Eh4qK+1g3eUHqdX6xAp15B5lJHCOxsxh8L7LcQUrh4T
HzxCT7s9r5QXmRE2FIE2rZdUpbPEZrXiTY0ysbCc+fg0N0M0eJ9FkbyseI2utx7TDuFXrM8zS8+z
1+bR9uZQNY2DUTTXRI1vFR7PYpRUOMVG7TPp93sRNrDgeoDr/2JnNH4h27H4eWHxBqrt0LjxFX8o
VZHlevboQBXuei22LAmWJD6Jjbx4dKdzrpp4xfG2IqY5xFso9C5EaGvnEfgQOe6KxoR6Nx/0EtI8
rM6q7qNqsgMaj07yq9OTM2O4hsKgZyc5OPmwr40tMsz8LUtlb4BL8IQGFLsaTkyUre79lpk36UgT
M71u6EjM1mOZWEfpVlCNJ18GPna6/Wq033U2RWO/smIEYy4CZ7O3j2fn1nUWrNYldNlxDJj13fyZ
ySW+R+eYug6hA2Fp1paHtKneZg3vYqM9xfO3sRY1Cs2OZXnT243N2t8vrE9asIWS+n5MbbiExV5r
rL+cx8QuXvJ0vaUDIQ/wxKStfFJD2voaa/qOFCByOfJx/Ub98BGuK1V97YBoVijdy1TeVHc9Ar/e
UZAM+9g+8iuhpRhvuVLf6qXH1jChCPMwxsOXOTpfntoHglr1RlRTw65IaA7v2jXCYx3zcb5r6QLN
XP2xGy7sUs3NrnJYY22L05bqUTKZ3wViZlrcHyZ3QCCC7kF7+4gVKVobq2NAixPK1Osp0XuyZ15J
OdqRUscnbVyOTp2BbCdHIytuqgAQ0N6YXXC30SCXi/6h3phObuqNGk3VkJ6GShDPk4z2SnoVsMgS
5E3kOspFGjz6+FpLh/zEwVmZcOpl6cPsjEeg7L9lnDuBmjFG1htQL0Y8jmZ+BtrGBkLUcP23IneD
ZVlv0qDRmfO2WDGTfYlpsBloULjtXqOeEORxG+GdDqZbhm2lvRR5YUcIlZxkSrCw5CwTo9qviZ3v
JmUGhuqPa1mETdsdOC1h18b9Tl6kZHuFtLmdVkRvO0u8Tub6mXsKDd+QQnrv4MFFASkkMdfiFxfA
EudNJC/K9OR22We6LJ+dsC3OfvEwbsljiVXO+jbS6wZbZf56mbqT75mDv7bFt0qb6OzkL1K7vOI1
Y04DjHPgCLqxdCNM6PK0CVu3eTlotLpZPA/bUSlFtOZ1xPihIC5HIOdqb/VwcLUtVLXuiMg+6X9/
yTn1ovhutZqk00NQbozaTTw0bn6aYnFz1ubbQ5WmM9Da3sJ27S9rlezaNj1N4/rtFU2IZ8RZ9wlH
MznId1gZc2DYr1qu7CYM2Gx9yQOt9TNta0Zx8Jxpt7lM8OLosiA5FcMy5DzTBjQeN7MJ3K04Lv8w
v3VXENpnM3Aj0aFvdP3dkLo7004erTE9toVL0/T6YhG5M8RhJ6NVqOaBQhg8K2As6DwXZnd0Z06W
Q5dCSj+rzJ6UmmzHm07qop2kq2IBaHi9ZRuENU74zI+0hrwn4QRO0wfGUVTbPs7KaIyb62wXu8JI
aHlL32Najx1zeZEPqmbjvXyoopqvM0LkNY13/KlLwpxQMxkBbakbhZmxPNpSjLoYYDAWss9WuB/m
0q6hO4IBY92UTQn6jIRl9MJ5IKMscx5EPGix3gXe6D5u9H/2LfzLJnAGJ+oZnjXZiKsayw4SeUC/
qm+qRdQDjXV6817ozL3K3pOk2htruisS+5Q5+3QVwajEp2FY0AFcDoM5PFAnLxFAdv9aazYHcR+f
sol0zEyet754pWzyhMj4tTHLt9WoPr0x+TITa/XtVfxFZ/1Yl5lNE3D1Vxsq5Pxy4kuOjCb0yKgG
2tcV7Gg5aHdpaz9N43TvjPVZE/1tUMqLzkNW5nawldgENjUvk5l/jvQeDMZ4k95TOij2ybtde1fL
nb+NWn2tPCUN84xxZSC7D5yRq7nNX2vtHItlee1LYz9uy0e+Vod1Nq4dV5oT9yxQKAvWPLV89upd
Yug3cKxDurWHbBkvyrx+NlsVSgMlaLytB+d1y9dfjYGeflmANOpZezHQaWnW5YGYoPJrhwxz2gAF
2/utao6mJe4To2AtjBykwtID4KNjrzFVhaZKeUQnW7nWZL+FyG522+p+gb6JbzlSJJ+rmhOOylQJ
RAxBiOsiUoInyY8Vg3Dybjp0isE+RKe9gC8ZeE15t9KSrbB/BD/RnI70oe0elynrHyrCB0SkiXE0
osi+a1DC3ARtrxgZkKyTXTqvg7Xumnn41JX2IZvq9z5bQ87eb74ZH/qw7ty5OI9e/lAu2mWz1cf/
QyTlq20JtaeUKK/qj9uIesNCW4A/Ki36AuPeqtaj0pE9zKIOU1G/MCjq3vKm66wNT14yftRWfKDX
5Saq+FIO5c/IjkX1OCLl26dpSROMSF4HU7lDHvHYqGkaphbTSPNGJ8yfkksl+qtrpp/A9mFjq4cq
my+2utKDX42+DhTVu5nmt4n+O3rT4iuF/jWuwxsb+R3Kgu2nKVeb8vlPOXFmkJqGpx7331bnxKA7
zk0GjxWlHEh0T9sMgLaZ6WO1lddMo8Oz6M2DG8d7aaNzrfu7uNNzjcEVxLBCIdqpVTWyE+9tyPRo
iamBGMNNbAzCKAcoNuvFbquD0QkihcYAoNc/PKu+Kq1nEb6rF0o/p34zTwmjIsAXldRnsDu+OKfp
22B2Af6RDniVQfKDh0Rml9b7rohRKhKh0ydPVm6+W0tzp+EpkIAJVBaYjtSMJn433c1ajq0o/2pF
CSMfJ5LOthEOsb1XCxrOF4Nx1WRsowIa0jCPkkagxpke6dKt8C/xc+lRZx4H/Yh+9MkU3anMuicI
zX1gJOqzmsTPayleJkAr32G6V6AU9tmBE5I5boQW0K9eJGgEimi0zRRLGz8LcCc4d5du9Z50sSDN
oaRPec5cFKEXoalNUcIwBLecEsCALcpJQn10kp6adDy3tCSXJonbbOyWpowwNvu+50EVhnpz0vrG
3JE2H2iE8NBT6i9jUdzki+klKLB0TyUtGP5KIpm4Dr561Pfr2qMxR1hs9S/Iu5zNqkojbyuBmwaL
Qg3Kc3ruHLbF228VoVkr6lMnFNsfnVXzLVG+0Yzs0FHWtb6y6EdOGZhjXXzK+EfRhufGoCu+IXR2
SvIPfXb/2H1ikrduEULqrG1vJjtlpPTniHXdeXVaB55Zqj4qjm8Cr6VX9MqWFrThTfXJxvc5GW2s
OYFDb8IMqcPM1ptVly/z2Nwvmrd37XGXTNPBUXF5g/tAI+K7WTgf9OJfG6+L2qI5g4BflpV0xqjt
l1Yzw8weX7y2fWjMgUyAelGnzi1pilOH86hFMs6AcPikqkC3mwUegwD8yH5AKYIXkGcupsG9KL14
mhDpGsb6Qt5ByNLTAu702UXk1WVcjWPfG8jRsdA6mrW+rhHgZxh8HakBv8VrAVmiHGB4p7gyiCt2
jlUbvoKBnBrYVI74qAdtz+QSi1kdrW+OybGw032ukDts/SpCmOcg3E0cxMV8mNSMEnXreX69Wd8x
lWF/a3uXCiNYakYEL1+S8Nqdi20CkL/LEzvoO7xrXB6EY+QM7nM4e8X0MZnTHCR6DfNd+7SL8bS5
1TEFBHVVMJRseNR7kCtUMiY6J6vNu1v0QdClxPK1IoLDFVWj+74k9Wfe5gcO0F3tNfdT33+OA9q+
VflU58MrphAmBALcQM1ukCu8LbrXHjuZJyzlfTrpp05dD1rV/sodSW3uUHnJBwk28IH9BY/iwvCA
Z7haZ61MPpJJfVW6ftcjX9Ku40s7U0DiRN8NtoqeQ/6IVtyVGWFDkJvbyXSrq60MHY68JBPsu+ce
e5ZVymXs6genJ1RqxmS3kQfMeXPXj8scarbuo7CSBa3eHIfV+LvqykGhGRjtDBxR/cfVu52RkKXl
PbAcULBFQWJJI7cQfxUR9+idg/3XRXVA+z4UZbHPigrZ5eksGJS0KfpB1cWtUb2vps7Tg2taL31c
ztSUzN1S60+4+HMifapot2/d1g7xvzeWj98EoKDPI5VHGICIJhPxCKuODCbFMgSFMkXyUgrnz6IX
CCZ7x8Scj3M94x2q+rfoK8awLMzX0vn1YRkf42y9d6zmjwwcB4c8rZy1c+vMuc8grSGcDNEHRLg/
XrGFuTsdJ0d7rEdAc4VTIPL+1Gdj7a+2c9/2A4BUHKV4kswbH7RtZgxFdrZWJikp1c5WlLtqKC/0
w183Impq9ZHclxpAR1UbB23EwyVVDKCkcASqpAzhmt9kcjQ6SFQv7S978KHNtYtYyr/tpJ5zIdQd
sU0b9Bumzu4k/Fy/5Wt6lkuht8WpYgYGSKGIyNUQryGY39xgbVNKUnWo62MeKpAZ7Gz7LjoESBK7
exocSn9tzgS5OlpQUwYUfSj4PlHdc60hXU3jq+pMFxUBHTrG925enfVSFjPqF2YEHDRDC2Su3NFA
kojmdeyHn2pKn2mjOSyie+nz5Jy39Es4nh6gKPc1Jy29JYZ6VhXvb5tpd3O7dD52YAnXJL63FPgp
it48tRMRVNf+rURO6Dl/Dypvc2C2bYWbX3U8owKarqME59eWIaE++ynNrL+dZ/+kQ/XVVi2QQ6tE
wkwQEuo9K3SH+lxt5rOrqAbcwCRyHWr5Y854uYGBOnn/W3jt+5D3FwalPG4FhXT4hHvmSzypmbof
c+0ldu3vra9mZJehVzW6/u5UWfkPcS7U4ibP6Ua9IZhyiy6U9tkERUcPaaEKL36XWJazxuxH3ogo
3HOibxLjz4MRXflABl9knr9ZosNZ0J5sxqimzRzmqz4F1jwAw65MxbRfUwHlgt/+rWLVN6r2aaDg
1Tb9U1yI94SUdBDz42gCqE9gJI3SnRrRnNZ0OsFUfuSMfLZx095Jp2tmC7QIp42IWEKt1ZqwZwpU
4BrN7zx139tiXuEmnt1hCZJ8ZZBH0/rdjKvJxx9PJe0vYxcgNG7gEaRjmDKwLMEky6g5tdQZ0am0
CkVusUHGmBhrjL8LpUSYZf2D6tBPnzABWq0JeNaNyZFdd6py/WhZ2a3um8cJV6PgTRpLe84Gpl27
cQQeBdjX/9Fm5qvkefK2xYa107v8dYYHMLfpo91qz726bV9FPV00t6Pw3f/K+y4EMaHkvna0clpZ
cTLz5jTk1n1atjsJgRPIgN5bE5EjqtuQhPd1O607M5GB/lQ92Lb4ZBgqoir6wXCrfa2io6FaXQB/
avKTpDvm7swY1+pH3q3a2GfFZH7XWtxNin6SJreb2os6zH8zq0KPpy3L16Hmul78RjjO3YuI+4EH
Zfy6tUoBsaKQj1bOYBBPJB51+Vyl1Jn1V41wec5T41j19KRn+S5OXF8OSQMopferVG8IJp0ybTo3
KI/lQ72vJmZpDatytfvpU0f+FF3Dz0Ivb467gQ9oAOnu4Bs4XIVQSMUs+9JMIhEZJvXqhvpCDYym
w7t1QwQM6KFRs12toDoEAtpT+3F/heU9MBQFyLN4mkEesoLBRuT5fd0EuBEAWAOLTTl6ar6SdgOI
dPKnslQfipJSz+YR4sdGJC1JZ3DcTO+3TOwqdBOCtEyYHy6Dfv0Z00Ysstv0mGJnt+9qXn+qRKUK
gYfMQlnHdxeM2gBRCWrXNoLETX/qicXrGQOgzPrduHEE2Vc0zD8olXtfpO2ZVgkarPPcd5MqD5kv
fy8UsWPqQzQMEBe0mdSp6L9IDA5ZB4CbqR/l3MhIlogG1g8gSuG4+xmTSUsSjvdXHxHV0nYlvcLM
k6i4PdqNQ5mPjOVNrrPckxJ+ValoARKBWQIgVPvMBuqGLbWIZwmaSRMOBO9Sdyid5FAgK0eQxE4Y
XxzvQ4sRJNPWfdr3+xLmg+5+UY2bFnR7EGvig5p58j0KoNtshM04oPWVX9XU+xAT2AER2YqO5Nbc
D1l3RqaVhppxTznMwHakCBBDVLlIdEUCb3IYO5O3DVTiNBwApZcszg5lBUGkiIXwrSHSbCVkMuWx
LLFmkBa81rvr2htqbif5VIk5viZLD3iYBkk8n+L2WgnlvKzGRW41xtqwC8YpmHpqifaFrc44QAZ2
+7MOSK2ISDeYB6VJOCVcqErxiS6+Nh7Iku1/Y9ZZjtBc9LDSbmPnHFHYpwTx3uE1LIazc00ZOBQp
Q1upy1Wmfui07apv052WgS8UN68unilN3pJmavzFMXdbfYfsEx0s8sM8pqyPs80ia9RnxwACyDY4
FGYptrcOhQv4IdzLrHZhSQGVPMfQL0PdhQxfqscan6k82nl63IyNCJM8IY8PXTK0lPOqLBjgBFU6
CP+DkZmftSFCleC6Nmh2Hw8Sq8JtOw4Usi9RnRDXGUihRhwE1po5My1qUDXoRgbY1bZHfmIu6z1T
4m919iIZA8roBZUTOakWmkOU2OTjfDdX+56N0s/PmLCbXCgnM1c0tNVdm1n7yq0PK1uCldMtJpY5
kcqGk/fFndbWH0lc4aPkxnJIztfKeZrL4QoVL8hBC8Z+3rtquZ87PT/WRhE6CMzLoFJu/WEuH53W
2InN8Uv1p9Y5I8WFc+Q4S2gCRgwUY/p6DjvxnegOerL/VqHp/yIjNqWuL08H87jl0VupDUgMfgDn
N2zYnOOBW2bHEq6zVPYwPDA075d2wx0/ovT+wpfUvNcVrYCAUJG6bGw93IDhnng0WXIu2je5K3M2
LqeATx/BCWMMul7fy+PP/9AK8/9fKp+UDgq2k3odVY6BDhfpqZazvPGxtugiTHyEwFkgEwy5ANBI
5Sut4TaVcl2sPBIzvEEwoWQ71YryLH17U0MIruNzAXOkzqvQA3rmY6VPHMrbBEmFe2m8nyQ3/Sq2
d5gNllFCyOwsCpacf3itmWwL2p5ktUbyG5z+T1tZfg+iwhmW9l1+a/fruaqOiqiPhvGXTbiijKi4
z0afRzPUs8lN9qTFoGZv6fYtw9qytx/BvbkflwdMlnc+nVWVKylTvcyDWsrmZDXN7KdWvhBqCuyc
Eb78wCOUGKRQDBUoWR7asDExLFC9dXYbcwXZ4by8QhGhV2lXu43pHL/V7VGs82OS/QhP3bl2+3fq
z9nwBjt0R4PwhU7qkMfnjAhok/J//y3xcus4lNS+jhxhHMvDLAehYS9YIOEw2hxyW6skrzQQ75ir
6ZsOi8Mi12/8Av9opD2tI3bkQSLc+QbIDoFXwA1lR/K0q/JJyZdvuL40nMZqBtJP8OR0EO9o39ix
B7lRh81aU1uznBfEhUJvzs6cqH5N/uHrHV//37ScbHl/2mLvXdw6FszOi3PRpN/lts/Gl1qW3M17
c3xXvM0XTLiRX/8ZZfJrc/qQUaNlL5eRd+zWT9wab3py/+AaZNlZ1fadrkVrL3wtTSmwf1EDCTsF
/fHNPKQLApisC5wSZDRXSM2vJXKUGI2VKgGXkDdcOc2b1yYHaYYnEFyr76TtMV8lrl/Uia/Y1HBY
DzjV3jHL1j3fVIQkrKZhPdaAwHo2QsBcA8d5VeCFaMzxlEe4xwbJ8pmFNV1HJyqcSNTjThjyOLNc
k736vGK5PYoIZUDQzgjFUt/2PjgTWvZYjC9yD8o/koaKUyl9r4oGXzUAo805X9GdGt8lyUsaormH
CYrZFPmv/ANpDuQWVz5TwifWTtp0+ZxYATl3trxR//SVMjnU3o+RXzgryfSCm8Ng/P/+uFebKFwz
GL3AUV232dd5orhX/wEgLYH6qoXWaAZNzAtlvcv2rXHHvfwtlzNE7ZlXAX+VKyWz+TzFnN6RbalT
vocgxe2JJt4ZEyBgek23LZBFbdY651oIchfgHQpkT9z0/6YrNsReZnBK7sEP3Hy1yJEKendB0RPx
bJXJyV4gZpQ3PlDxIIHzEnTojLxtFtoah1Aupy41AQnUH4YNRoxKeoVJYYGwepwKzsCcI7JYndGQ
3FVAcysGVWjmaU3UY5rtGZvjm8qrriC8wX7CIZdUsQq2AKeW7ZFjpwYVxIHN3NvGheO0JOJT5vsz
VT7Wdljv5f77/6RZjwU8o3z80gjFTWWfp9+Yz3FRoqISO9Gi6l9TMYYinkLAo4+2of6vvPI8Oflb
sagnlOlhZl+zot/Juqhc3XwFFOA3xlMxFyGrEePzKyYhDLpx6ReS9/ZDWn25Y+l6xYre5ri69vQy
eASl/eAeq+TLS6IEK9eTlsmTxJ2vmwdzh52auKGYNkTxxp2lvMoBGQQHS7Xsre7LMqhptX/+X43/
n3Joh6tH6IcNkB9XzGdkFzj70BzulJTxBZa3lzZHhnky6SrsQkZHXII8kTSpkyEv8rvrwYmvwJYp
OrzW8Mtq/zug8TXPtxeMg7yGTvuFirkv7BvEiV58WNbjGN+1tRn8+4iKdJGwKWM7b/kUMpBNRkA1
5idJvFCe2cL+zXX7Dn0fGR9wPj0J1q2v7XIj1pN5xYbEAJN9z4ncqI170gXYteI+DZu341W6sDXk
UZObi/1Z4Bpl6V8eYDanquZnmhv3iv2itNeWlbW3iHDtMkLliAcXsn5G+5EczeVctvpR3vWoo2vD
6jWcffmh9XLTBzlY3iMQxGwwcvnDTVia9Gwk+h5DXWIKTKZ8sP20saAqrP4LV7TNhsUdv2v6ez42
OwvCqLymYdRPRi9QfVYfDN5fW50YAnuuoKNojXcuAThqJWGCt/1NEQsi5rJgKCeECZRaeUV276lQ
np25Y4ivfd/N9gsblbnq/pS9qhRrdS+NVlBE9qT0k7S18Jo2X7qHAfzclMk/mSM7TEYaQr3KoEha
FsIQadt4CBuF6KUXNJXTxj4qNC/QopyOftlob5SmbrN+WZg1PRG3MZs0Mup73nsMYNRX2g9bo4cr
pJaVPJvDIcejm1tMzZlkuxqvmJd/96IScZyTKfkAbQBCL97oCookaoaY4W4UsP7VaNXfjAlxI5Bi
+n7+nSDOsFjfstqAyWgeeqc6SdPXiwXzLS0PZ4MzzRhw9oYgPk4Tc1/NK1TSxoe36gybE7SshTy+
seX9nZzsXqe+Sm4CS7PVl4BJ3ZHIgUNa1FAIg1N9fpQxsANUnRjWQR3k7hws8yoKSLAi30tn4rKZ
CCu1UdzJaw3rpzW+SxOgJtY+n5CVfpIOxcKZdogyc7P6QEZPGM1fychDuo5y/PKoQrb1AcP5rc8X
tauv0Npea/AT0pqdJ+LjKOkMWvq4qsYXa8T+447wWUISBokOB0ao4ph4d9xIYvb7uH2GMCSjbj4V
V8obzr1br0YOlBmDmPIf/D0epMmc5uVxa06L+96O6T1+PmveLHqS5MW5Ygngnwn9zLVUp9nHVnLh
Fmi2rn2N1h/Cn4W42mIosIlFb5f0bq4mSkSmA24sPx6U94Kyty8T+7Vx7wqG3HI/MsrHwmjLepQm
msvz3T8Twub4ZxB5rR4DwulmydC8lqZjGH/tRaXd83t0OxJhTcWI9X6cYM3XO7RtcFoKuIUuI1wj
G37kiuQyLF+JT2IqnwvlIj6Hch0oaUJNbwjlHqNX4IkiulwwBelpvuCwS7Kq3BZfbFr57qSO6Vds
s0sH4tD/l0Ga26VvDmlSvwumI7PukgmDTcVSV00TyQdh+8PEJ7hOzHuZfRXOsEeEPQZkyKWlzfH8
ik6ESJWiLaNiYLDiD+5S5insbZVsFDNHMkBY1BTfbPSE9SCqRp8zaGv5rLz2evmkrPcwV+2B583h
OPvu2rwSDNXFN28sbgHmuuo94wl64sbqoJj6y2BWQQs90cVdxa11aGjQ4GFzfkneF3sMAuFv364v
ldtcrLreabCNl5EN7l3lozKyPMz6z872dtAH66XbLR7GCQOzAdGPanG3kpezGgxnlFjCoSVdwRIB
lvxIi8zi/gvmSjYcWPa/GzWZEaJHHh6etyk/s7eZbK4S2ZO/ymCpylXcrhvK+DoDKZRmjXpHSolY
JUeCKZvR8iQDj3/rr15rqVZbP5nj42iD/uj2sdWnP5DFE1BdsSu2eYQ9KBpIyOODq+ffagWPv6xO
GwCLtUJYHeiLScnyWqHJyWcnD90zOjQCJHGgV6mr6SPrDJdTcgUgE4gMmE0FwpX9Vtd8cHDhupkc
eruj0qCOT7riXKeF3mmjVsgFrYfcpFdia2Git5CaUqhVK4L6DacYYcWRFSREgYBoVep3XYuXrqYA
rzYudRkLRIhAhk60HrvQQsrJzHQHsfgAo/BxddtwWJs7Y+DcpU6OSFO9LuGWVe1xFd1xK9I/yEQo
O4hj5rlXKXLLUcI0Pnjf6Vw9bNkCY3CglcdJ3cespR5XQv2G3qloNHKBnKax+sk4aTrzwLt3A8yT
J/pT/tRuI3lsnrNj+NX0oAMQBjB/mBKT9X+YA9v7DQ/2H0/vsd240jTtXhHWgjdTeidKlG31BEtm
N1Dw3l39/yTf75zJ1m4ZEgSqsjIjIyJfqgx43QHGwdZ/XiUTTUFMScJV5Ifz2afjtMYbFuAI0gK+
9ybpTT4wfHVyDv0S3hblM9hwfKzRQMCMyT+ddplOWD0BPTGcpFBq6y3Wv6IO/V1eRJ9xVM60/JF/
ORPZsO7OCWQz7WaGKEeAuE8Q7gxAYNxy5uIUqBBNVR/+deYcsrDdT+sEl8u12+jO1p6Xv2VoUFpn
zbqvI/j9OgoZbS7QeXoYsRZjMl9Gk/HI3vSu1xMFTRKfYocJQEDrqOvK5rMMQeknyzkxmBRxQVQ/
DXPdn/MwqlDC0Nk7KK3zntK4ODHFPNlPkPdhxS2oKAxXEQEThFL65FMRoPcHsFer2URoqmvhR+4j
d4qq6J+bEbysEY83aYXVNt28VDn0VINx3zfpVSmNgTRLevVH/b3jcztV8GTajA2o6tJ/xEn8VoCM
XDW7eAVCPvZzcxzhbu6cfjzZuXW1aYlsfMc+GvV01dGsXYFTzW3HR1mP7ryzO2IJsIK3ASd8qjtX
svkxekEhuJyW2ZgvjQOkZ5RMAUDDj78+WxNVJ9KBVjWreSotCtEOPvocudsg9sZLbw7F2UQhuaHp
EQGy1PVZbwO6ZO3I0CHPMHZ5NARr1ddfmqp+ZCTQpjK9N2UPQCgpgdsKyl9j4exf4UgdMdl+CP+b
0YJsdOWl3crA7+crtbPyD5da7QZrIC0dm7zdD00RneecBhJSSDveFZD092bs09n1XOsalIl+VDyP
Y+h61o6NagvKnRwmZsq+aB1RRNzm58rY1CHsvN69MLHXxfB9sY5d0B7qDs84LzjooLplnl3ngsQK
GtBJN+Eu0qbZWX3fMXlW/2YO60cNadDFrl9POGycKWlZdIDAtE7Sm+nAqfXtxgGW9XeTNfcbyCiI
qLyBfewQNpIiuKQWfeiEtkOX6qRu0DO2TAZJXk3otLvayF+zdICCXBQHX0c7lkV/y7plVk2avuQp
53PYE+9Tc7b2LbuucfLPoWrFmz+FntkWazuk8K+Q3eb+/NQPHkgP5Ou4hs67OKTITv80G8mTq9nO
KgHTTMsQoJnSP4yHSxa7/xTiSpumgE1WPk/ey+JqWzyhH7BKhHsKQQRKpgMQWPZXIJSE5nxdWMgN
GySEcL7g8gEebejNP9fKfU+i7slRw8ZpCVfmeAFKJdUAq2zto58n27Rydknps01T/cGdDfjV8/SQ
TxPsgpBzlcbpUa6koSHiDeHVhlrPYlkzJ+29tHXIrMl0E9FtZNIzG50DN+sPth1wgIie+lRqay+o
v3pkACa+pEaZP5pq0ZD06LCRo4gRl+1TmjLVN7DTbVQC6lnKR8kWVvh5CeO+CI7NEh+G0jwDuT6i
gtj6S/aUuPY/ZwhEMcbI4qXInkwM/TZlmrgQzRI8iXFw1XT8Uc3ShKjPUCXP2PX0sSpKRMCUCImt
8wk1/mqOJeLmPP5Qif/S1DFiX3CYA/nvQ+p79cbyvH04ZTsm4mwN7p9dNM+zn99KQ53axHthkKvG
LwT0783yW9PzDGACw1x8jzDqtyh0aekYRrjjsNo5THSNOMMt6AQDVCtzdG+5Mj6xb/E2XuZxpsdO
sOss2B4IsaZtE6T5yrfyf/h730y93qtm0FH8uYDymruOtOpTFcbnoLvfGYM+GRez/NfSYKjGlnkO
y2ddaY9danxYDaimX3QHCCVQY3tKqtK7ZmMHBAVDMwAay7oI/a/Zo4XMdxgrwn0wvoe040gK4RHk
7iVxuy2eHh9mMm1dK/tYtIImnha9hMN89uohkoKepoA7UY/UNKitzrrO4XShrfrOwfFde8xd0OcU
oZMz/EDR3oVjzGrS3sYsgWZGFjHEVo3Eto5JWaHbqsV9NabxYljIsd2wezZi40tf6gfLTh9CbP5X
Q1VieQjGMLT+s1f4H4M2taspYlU7WTscpiXINtj2bw1H7ZlU/plM1kJTDgmQm+rNqp/sv1bZHhzV
rWEzGis7T1/Tih561xT6oZ2EO5gE8banTOhV8eWGRk65OG2svH0aHNIIO7N7COzTIZvDl2lWgAdl
665yTYYzmSPqPXr0LTxRLZBRItGz6YdPnjm/c1i/1ql3LjqKW9tZHh29pG5tkjc6WMzIZhAQeiNu
QM6WJ80pphyQJWAu9mLvDWvZtgYYNHLOTE+eGV97ciRBTCOszFC0A1S07otZBCcGzHzBa0/X1dS2
K6+iDBli/eTH2U0nwDRxtoML+zAly6X2/Z+JYRZU5dMhMrQjnJj20ozxsaumdGto0Vvfje9zaeTb
BMcc6F8jC1O3V/WQnOjB7sJZO0AyUDRKrY0n/obeVEENqUnh062MPsrQF60Qj14mx7vVeQFnYRnH
9UIWtooJ4/pMWWL2O/L2YwNxXBuqz35kFnJHodKj7W6GhQaX0e4W1/utRzJQQ0dfZHTqOa+ri9It
gMtCeygtJOnMyPYNuipdAsfGm5Nl7Zj1xkm8d5zQVkNXH2tGheE+oBAykskNvJNWGM8prSK7NxjZ
GlfrHGQEjWMIy44o11jPJm+0RePKs/bC7Yzd2SoevDek2fugmGSoEKoE9FeIgfNn2CmXym3eiRsH
JCNbWJ1PNvCxx/iR2EhO+WQyrjttKN3KU4g1A1YRtCb0alOiK4rT9lo4wXfhTd9BXUGmZ5NCLrsu
qf/WxAlACVhA5u6ryoP0V6BA8d+00lwvXf3M8EEbLgXuG0g5CgNylWYdMNJ+zgYE405Czloxg8o2
zpqDLSIUbHT7z/EMvCPxvEB/00pCKnvUY2XPGamfO+sffjr/MhTmOa5GRu8ZT45Z7WsK1Khx3o0i
Pqb+8Fxm4yVcptfW599pcLGDgeU9juUmXJoHNTUM/MJZ2y48+otqOsucNhbmT868qiIZr41nnrRs
eKnhFuGIs6lHk/SLFHiXzJhLRmFBRybfxbp/Kgr1DV6x7j3W7qBHtLaJLGTufSpuJJoQhiDIQPFj
TsEeNuoGRtmR5uePPBAT6qJvKnOF3Bll8ZRBGB//MmH80bGGHTv+EphZCIkD00hNp5PQbR2jhqIR
nenGksPTk1GWB6HIf7RQTJJK07AwzlacMvjH38dJeB1At3Wj+vH66aEgAZ8KBh2pVPvsDO8UUPsg
l0+2yxCe2jE+G6MHRBQc5YdD7zEIyYv3FaAFarPd4kQ7DyJ9EyXQhBA2lBWPzjrJojMS76mO5928
xA+5b/41kFIwiupVbhbTUICZ2YF17MKXKqajNTKQyJ62WQqsAfBgduERLnqMxir4g1nybQFHSZxx
g/Rs5afpk+uBFC/GySTN8GrnBCjwBpRPRDJga8YHvaqId87r5JjPCWRZFDqI6+j8DoLoAwlmWfNm
ZfluIIR1brYTrXlBNB0gOoDFNmm/Y7YUrUGUsyJyB2xwSEHwbtya3btX2XtlcvpiA79aDKSGFJLd
1MEBhGcHnfuQATVTjxzkZMGAcBOGcIj0EXSG2MF7ZGn616vNo0mm7nH0m0zFaJT7grhhoNaefpUX
nBif2u6mYTlg67SZmpgENz1levucwbIKhlKE+WAJRn7FawKFHehpMx5Jn8+z7251n3VXt8iXC2NP
hbuR9zUMqaHj80R1hhpyYEAaYgxXra3e2tduHa2sEg1WoA5mH790dRSiOKOvaoXHKhE9fdY3zLYa
i1WRDJB0gh2GdsBPOg0EDBWGUNu0QnqNc+pNn0l5NoKWiaEYBk9k5sl4aEuY2/xa9OURpfqbRJCa
DdZbNHO5y/UcXbx2QTecbpiQtncA7pZMvcwglBYFlOtaf52Fu6aPxXVA4B3qw76hSDT8aj2pZttW
EG6AZD0mMNlU51kBOYBlIrtlHMi2zH4fNCF7V6dJQg8XZ84VQ0s4aaPx0lY+SqmC9NoDIjF5wxau
bEqquqpD51a583Huund8Lxwbaa/Euc5ari4hVC7Ca6QXmh3xxLksZfyuOoxykuzNJ/31IQQyo3w9
eQoIp/msa44cn2loSecwQkThJQFYDThloatEMjxhocBTy7WMIcCJpVZ+1dCwGmeOAZ6/gx0I4tLh
d2oMH85KerVV38hB+EY7aCu3JWAQRBYvj9QVp9gu3BO+grBiOCnYyu8WdfhQZW+VAPQzXFaqk7jX
Pyo4RQqQXfdo/vZa/kgF+5Et3B/C8ljyQRznP2xfV3rfnDMn1IlhyZ7BQyRMw62JtAjyIbcBMnRS
N4AxMMY1ZNOx/YbQecDBpdzFzELqMYxY0B/wdPQt2p+1hISFkOUhQU+G5qEutQOadgwseEwILHCD
wpwCSwcH/Y/LI3KMS8QKbE3rXDsuBTwXbNlBBPEJB4F5vHTcSb0lq1reoiC+Degjx6y8OPSfmNrQ
Ug2GWK/4CWPXmnUEh637ZXcjVzD9ZosOLl7R+GBRW3tstU60qAdLSh3IB6Dh3USy7Tq7NjaOvtX/
nXx1TtDbioWEv9xcGCid/V/ozidvzL6tjjbmPLunye4+umw5wevDiKpy3yRMllOH8MSAmzJdzBRn
fKaaOJz6fu2cE1IgXdUbOUam6rPsjT+Mdlm5o0K8BE2z6b2txWKN4xd9Mk8O1ZFPNIF08tRRxfQC
BHY7O2pOHaPOegjTdqNeRjd/SmF9uzlEG4gPBFg+d8kcPGrqp6lCu1n2Dy4vNrofAdGx6mlhkcDK
o5NRalh0DYwId9r51CThqtVIJIbqJDBiS6UlX6l6XjxTHVRmPnXKpd9wtbrfsjQ3qgp2mJBvY6jZ
S5I+FooLt8qjYX5KGoGaXfJWFNzV28S8Qlyd1iTUtBW+FMISy30Y5scOHinPrOW2eOOwlUdTJiMN
4H7T980fCaBI8jdR+1fCp/w4xQO1xTZr5ICSgzztb0qP/lhz8y/qPmgNkDmvU5A1QzSnJHgg2rST
TOZuuqN97o2KlGh66TL1teCmvLT+ixUnLyrHl4w7neLo3gC31qiUUYRA5Bm2fIiE1ErGjU6QQ6MS
OJ24IRPjJjY87NP9lCRwZZjxSDdk0ZYbsYWWdgp9pHM/YmbZGeoqZ9uk50fUULvaqd+qxvq0fIQV
GOfo9bzFj2KTtzDIomgzj/iP+MbWxqac9uyUne3eOoRTdbDpMEdQwMI+vw1N+7SwgZN52OHWdZ45
zBuqq0iVL4HHv3NvQ1tsNyX2yV3eRuMLdG/Nl8DuYKvn26zCr825tTwWM4KNUB4LM3wP/AGtUzCt
gxDJopkHosY/u0yMDLPlQP/2NOsDJQ4Is0duOM3xyfDDi1/mxUpKUqMJTnbQDzQkP1SImxm2pIws
BphPCYfRR1pDjS+b/dLlNKzwUsGiTrZ9oawHC9mhPP3Kw7lofsyWiDOQjBuJsAb5MC3CHZnWMSXl
tDgQXE4iedi2MQN0/LY0SE1hBznnDPgj4ycWVXSMkUQE9jUtssN+kjm5Ggq3fyieln3rGPU9VuUm
h80XkS/IuEUnvnFfOEM4aMP9JDPD2FyMXxpoMMDlOchx2HKNs4jqaQiw9pSPd9DQvhqEP8WiZS3a
vHnIrL+w5xNDfxgwrrLYUCMW/8G0l0uNw3GLNlDWCQ4zFJGIuhzb32Yd2l5k9l1AMYXrXUH45DFZ
/ImlbvXSPLaJtpcwG/DiGTnfEscPzNoF+0U3A6DHx1vlwa88Nzl0C29+Ngwfzpyzk48c5HxsjNh4
8JIlBYBTMdkYdhVQ9KMVV89P5PHxJfXTA+bEhpA1+NA6bge9/d/Qi04vex14hu6CUWWvYbJGT8FE
FGyrrXLGdZ4gOzYP8mDGrOGjPLTsLPIh7F48juzjkIQbgR/lGO8J5nXAcCD3v6qZ1xwup3ruVn5t
g3O+zYF3b9MggCLYVYtaz9gC+lRgScf8KpJtiJmk6BUdjmz8yaDdRf+6gWIx/+iIbhWpv2xxqCyT
8SX1WDsonCjnbU7IaCzmy/LZ3Mp+hNsV2/Qi4gh2b7UxaVeEmD7INokBAqc+Y8hsfGUgGpwdiHrC
KWJ5sAAlf4tHmwrg254gS/CCWlDveu5QuVhrWSm2c4np5UmK00LvK0C1QyfFoUSt79lXDbGnBIJA
9rN8YOtYgmwCVSJztzccbHx0fxGVswgPPsOSip1nroEXAesZ89NQ4EHIfvdT+2A7jPANfnvgRtO5
9f5PW5b3XMrm8Bz8H044BgERtMOtDRh6900q55uRJpscCzKTbGwkc52bbzConZUw6dKwd6NFf6dK
z1qGsr+NGJsmgKKPfUf3ILfbAlrn7dqewmgI9sN8Yh1btr+3MnruTrfX2Cj5bOwlwZcU1giGY0sw
TfCnLElk2F+rjn5bEFPDsULhO3DkLNXwX4ZDhCzQooZaXR9khff4PrY8XTyp1lMiIONvNmiPi+xL
zQXqwyQRRGgkq9Q7DaJ+t+cvY854bmaQqn0TzglNW+xjqvlF05IvSTgbH7VuWZyUDeag0Y6JrFNK
EkQffNNg/6TDpNU5PliWEUINTCnWhOoCt7+oGDBiMM8SmRgsxdMuKLwpNLfVwqxbFr1kz8viQMrr
3rtR35aU0vJUC+9Az7PLZgZevVUTBlG5jtZnXHcKxL5Bxq3t6ya6+egzI5UcGUMgVmDEqTwf/thu
t3f8L6lVcjk9GU9AOrepGtrGdG2kZqjcvFl3HIB+wUCzxX0oKfo8xLQxjjQjw98QDNyjh0W3fzQR
ZHnVAYnnS0ZFIlfdkRP4Hql4vRxqUgmHCaIqCg5Ullus/j4069F0m0ur0YavrW1cVGf5M3liLjYY
evwNL/6RabUoiCmQuS+uvYgZf4TTkATZjJSpgSoofyEQTxEFO6NglhCh1Ln4Y7s243HrkFHLeUHZ
e6Xb2hNUC+QOM/Lge8T2p0dOO9mVIUy/gLQ4qd3/Glq2chA46Xzpw50sLMJA4f6is1wzqJjGGeWj
M9+Uj38BmYMV5I/yzHu7XFek7gUeg4Z9U7iISTlZihoUod9THDApRaOvKSsSs51VO6Y/eBXtU8Jo
UeXHtpz2sYnNBOET2ZZiq+ToVSVE6hHdWNaYvE8zHTmcUtfb9vmJGN9yI5aKOceoIUr3zSKdVVVK
QgONpvsVUIL9O5HLS6jG0LA0kqMLqUeiCCsv4qHS1Taid46wlcNzGNzvGACGS7u/HzlKRd4lkZOR
WHeP1d74Im2KMLehlbBiOZkOsi9MhwpKtIvclCy+vzv3AdHjVlLMIoRB3dtPAeZbclzI27Phy/5H
EuwcaTRtgfvyYY7FRj7wRAPOZSpwAMhl91dJGaLyHZkqie21ooCXs0+LkC/I3Seiy1MlrZfCtEvL
PcGFM4lvsKBMMCkySoiCA2fK/3f8SSTWEFFn2ADwwXH6XitUMq457sQjlihojv81rODUeA6z4FFS
Ol5PatiBvLKEqcRJxUWV0JJnOLRyFMg5K5ctu4VzlTNcllTJOAmOmgJJRprq+4otZRofA2GR2C0H
qyxPNoa1IDgi6uBSAyVpXOtQXGRj+tgXStSc+f6UQ/9jd4QtriYVLioQ30B/A5KsPP2WI4Z4I0V+
C2dAdlZc0rMynvMieFvo3MuZxpqWw1aSIsmEQWK2dvwp7yRrg6e7kE14pJpcHgYmayKPR10kOTI5
DMtOchRWFB/PcBnG7j/xWQUOMClP5E0invFIReWxXbhnvj3vXN1+QNT+MXhI04eeYfXaccJqwvD+
UD16K5YQdYmC/r8Y2yldrsWgvYYjcmnoNZD5VhpAJb6NMLq+ozqDWrJsSxr3rUk2niJQZT1xuIxy
egb6uuF2tSas1qj7BXMM1kGtv3lOfw64b8wC3ioObwcnQRRj6OURMiwFzz3AsLNgrF18ryOoqenC
j1uP+x+QduMxYEGd1rfTANXX+rY83oR6x6D1OZO1++6wg6hEvBwehbZrBOm+GPStbJaMJZ+Y2YcM
E5RkbRJOVnrDMfWp10uop7l2lqzQit6XQT1EbcSRPx2cxjslFsJvHqzsQElnvJADAUoARs5wLgyp
p6G2uUeTo9wuHsmoadOS3nQvZeWeZYOwRYu6v1cPUtwYDFF06npLMLL6dC/D0j1SJJaFpeKDXKlD
RjvSCw1Dez0AgQMYIZ2kW+r8Qk+UAkhCgsp/CxOWvuntJ556KZTQfN4REzCTlF3dqmTvWeXGX5wX
FpHsWZYUMpQ9LhMPUmjY3V53bk0DkYaulx6jxVHRglQMyzVHr89DWTFZim4NnJyGfY0zKB0LcuGi
MB9j+KGj1xzK2rrgHQRboYV7UMxsweYgB23uKGz7kv2s4cYMOqxaoK3Wmta6J10cFGScL77jPrcc
BFHoPYLpCDWtWvdDdynT7Klu1aPkdK5MKtctDJDca4WT7RhUn5PZPDezBrSqHql6PmP2g98aZ7fW
3lwoblIAy13wrO4rDMt9m5D51XN61SBXWdVP0HkfXYVG3h3rL7BmD5sfBrunbuNs48qINgUuMk3D
kW67LSTH/pFhxWcIjytjHMEkrUsxthcW76nAEdWw9VsCOs4MgYuXqhOH4RLiJNoDU8sakFZkAOIt
C9bEkkfqNBvwLUvUR9rXFH/aBZssHOO0Ayrnk15G9/JdEt+ZQlUyffaMosqNYh0ISSkRwG08b77G
yn8qbOdPPwevZYOSne4WJnHvzM/cSN0us877MvhpM840e8biNEzMlTs4uK76yMLDQpexkuGx8Itb
qC8/FrmjWaiNTpkoRyKCiKMxOCfJBxIwtRYsTmPBOKSkiNge8YnhlSZqQeCrpYZxgfKNEEdfZ0ut
c9LwlJEL7uL5n5GZr3yCz2zWoYQ22UtnBCdcDOx7sim3AEMFluzNCNSeOQUAJrVDfjPvvJmtwaYp
aGJKAtPTsPZzLGSmlpYQpwtqMayUeF8OF7hj8N14CpJFwH3GhmozEvIhNT8GZrHnWMmhg/XgFZPl
wwjH4hGxgTBu4z+mpAYp5PtBmgWv2nzz/u+cao3gpaSfwJaGryfVIfY5ogzAFp0MoKRO5j3lPJIc
iusQ2E9OZcwP9tDeuEDaelIdGTGO6HAVpXitjBPpAK8CqwfQguIWrqG8CBfhaTTxdJqQ/W1ERQOA
STJXgdylzy0QBW9RJL8a7ojMrwcQbje8qAR+Sa54xdJFSMJOTylBCNCkwHfBiVwcMU3zok1fymGE
Xpe2ZAGuLkcmnyGoiwuAloAU93Sa4Ihi4sFcsCiHyxhyP4WfN9C2jtEQ0lNxOpij2jsfUZoNMBv/
QoVaU5GPxOwQg44qCjFOa9ddHf6EpY9zCaSQ/Qj1k98r1VvZHRuCYTJe5GkJBMsRHyx/JIfhfAnb
5oP7zuvLB5JHTUVSJb8wvOUuQwjMZGVwTJbTuBaCAzdcheduSTnep1c5NuRRyC/z1/LwWCJ6RH8T
8wXxoaJArQx4Dr9ZcMUmE6LQvKGG38iN5xcUVfNI87kXuQgpqWG8coeI24JJdOWNldPw7pLX8Pqc
1fJfWPUD2KCU/Hn/xavwTQaQ2l5/EliKlcBTkmJFKtCRI1lOW5tr49xEmw+zG/IitxXKDp6KkmTH
nGdYo6wccCaDNFwSEBMWDz+q1du9FZLzSVkOjYDq6S61AG0hExtpc4Kk6JJp8N0BH12YxjMtDEAp
24r+mu6DotyigD4aYX9GWPRJ3pSRN42zQwbADaFIsvUzWYOQNeTAFLChlH1CFWdjiI2jyMaGFNIV
zlVuZu8vaFFCub8tthuGY25HJ3/VPEZ8sVm4DpdKN2nqvQQc7hkyHqiJGFeUb9JKViH1qQ08V7Hc
1XYy/UeYlTeJLpI3Jqx2RVhgTMxLggcJt1MSaDklURyw9p3oWITlsZkwZcfkyxDIhE9uF8VK02hE
Frd7konn43h23eXYpuFayogsmx4i3QaNqoIPbisytVPWv6E33EhXu3eDP9kQHHPfQFslcDZLiT6f
wcBssAlCFAfdExeX+pkoElkn1EH8N3eHB5QTTeyJLIg/5Tq5aAFoUAvxm8InMQv7ZHPQYC8CG95F
3diiHfSBPXcuJf40+i9hDfJBA15l2UebUN86nOgsbmkEuZP/KPUPd0GSgiouLncUDppOsVQ3EvKt
xyhfnr6yaDMxNY9b4wKEOWN9UTZObDSSwG9GtVcenAPHXWexv5YrYD2YLDm5xxpimgTSj9FLe/4N
Sq7ZRM8uqlC9xyLYf3Tta5U+80KFbQOWZbsx/Olp2uG2uXUJcJFrXkuav/GgXSaYtljW0RRmrLQK
ZVsMLt0jr/ssRyBiglmuqhM2P3/kfV366cLw1B70NNrAmkYHjX6T1iEPVCCzoAVUotvAnmCXSvHg
2ubL5GFu0zYVDh8zwxLSBev1HybdHUHaVpVNprZ8mPhIZK694ZlrBuGEzVVTMTQG0dV77nBiRV79
QthtZiwimoAponjrQqwY9GCvqm+uvDeOJnPn2Rlev9xjOUk7z94ysVzRFFENy2IyeZ6wsXx0NLQw
BJJSEcuatUAsZDLECoU8KCYZEoWN1P0t5bbgpawb5NsHgdgllreQO+QVeZyidWFza2GNH20HAE/e
f26T55SqBo8EORbgTuwH4yh/0EpnBcyeP5RgMYyAHPaNagdEypadJKt6NKWuy9CBdZp3T0H80L6q
UMLlg/LeonY+SbE0ka66gfZvCKOzJO6BNRxqAq1n/iB8SlRw0nPrG+egDXkHoLyGpkxtevQdvLyQ
BhtgRHtC8IznnrSJJXGZQR5VHB6FJ8Lo1lOVuCcLNeYARohpPFZf7s72oAWl9UoKHmnYSCNGApNA
nPWEGAw/pSkJQN5vVg9Ca36hzNkARMo2DgLrXs5FuPXL8h7FQtm8JnhgL8brYt8G3L0lQLiJ8y+H
ajx1DR1GnKURDkfgjIHzYicK0xpmdqSKHP4tYmvAPMb8CXIibQPjFYIz1PFHiLEb2UrEf+zJqGyk
HAU3kUhlaZTAsp6InH0o0hOvtzdyzo/GG4PFicnjvUyVDhS/3xMUBAzxFVrXhyRvNypEgsst44f/
CzeEOvk0M2ivIB8sWAFpOaWk+hc4Tvb8/9IdrogV17HS+T9iDL8ri7cYL1L1DU1NJgrvg7yERSHn
ixSZco/JPGJA6bT8pnjkYKwYAMo6r9mt5BqIvu6Ij4AMBAIui4ujOhmNIxYre4EseD/G0BBX2+if
dDBLLzoaFPL8Vjsd6wEj8eRZRyrQ6KGEzbh8l32kbpTUPeIcOi80HeXK2egJqwSIiyJiJXuTc5mf
CeuGdw4hBDTQQaOc4R2IgXGDSr8F0Aap4NCJB6wYvUAiptTwDrCxNQF+V83Z1/+AOhInpAvfoM2Y
fGz6OdjHfFMxAKcyqFxxpghfygi3Pm63pOzRwrkid1VqcamPk8FHNZ6c+UvZFllUyd2wccrlh7Lf
BEbn9//vC0eUgW5uNphDHDJggEXFveemgiVyxwTLkM0yZCc0j5YDOFtuqTwlPPAi1CytYW2X+fd/
a0E3PkagN44j6XbKThNVinO7RxOWkURMna3Eq7LnZTu7rHE77NYEWa64W0zZR1tuvzXKN+rxuwpK
vFverYqimx/zTVnnwvxyAf4GtKaAM1wLPyAvGn33UJftVTYd3+H7gXriUbblU0DNZlKWY7S9LtP7
Y/XSdANezsUj/wzKb4PSW1JjaSNT9ZJSkqDFIJLcE+4ihgKUNWAQGkYQLzVtgnZhfQNRkFXfm410
aeZbbv1baIsAAWARbnxMoTwiriGfEjkLBfiVTB+bT5MlmCpjD8NwJ9wqYUzwyiQuUL3AQCPYoSwT
/pzEbMKIWABI5cRbWWKSXtZ9uhnNVy5UAKOGpq3sosWQu9FPHvAZZ030zkaTvJCtKskir84X0lhS
4Wb8DrFPIrwbxoNPuruArDgK2ZO6WVB3Ip6RXJkaw50kjfR8R6l/eJCRY66Y8POcAKlF4FMSTMEl
5IMiGI3eiVGZ9j1QpsWG2nNBcnTKloeMwzKvfO/BZxyGYK6Tz8AO/lwS5Kj6lm/ldAalzEvozBnA
613cnnr33qPipYSTw11JoCdLwq5fYng28pghPfDBkGBsGHu3GrkZcj2g4DOhBP4mhBNAGll/0TsP
tcWoEPof4S0HXZelxs5k0bCCJ2YnQKBaSxTOjf/ygeYpSRyhb2lvLjoCQcfgcO+4YNQ066qP1j3g
Py/MfWVVcZnS9e3NDNX6b0oivTCGw/3NUmdjTI8zYYA9Bc7Fm0kwlx0pkRzEbWhQTyeNnB5sxZFG
o9w7tNdpgsiDnknGKgs+aJdHNKF6OqIeuYx0Qdmi2BHDGeL/Lh0B0Umbo4qwP0AKdU+j6zsmZjsD
ZLZ5nZIQC7QuqV1Ouz2CZgMjSz5qMqX/+D+BDzkn8gzHxP4d4FbifufQwc9TRldxGlOcE3ZNw4ap
TXXAAC9TcLr+Xrex5m3sN0xsX0jeHHAoQAZZurKaBILhESw9QE/jbpl5csjQYzmgwznt3RhpKzFf
SCRpZ26WiT4ond/G/ZLzr77y6AkjYf4VeJaglwQbvIqBo9zDvT8pqDmQkCx9STx6Dk8B4iWM6x2W
Qpwi3BaTZIg/vh9XUEXu64L9UQNmF556jgbsMahfWDN8kbKU3uh24pkQ+JnA9ilJAviRfDzqM2mi
QzTI3QWHNVKkBRtSUAn2meQhZPsrF9JZWOp7+ZTctzl+16oRf0XMReiEybHnZDH9j+w4xe+yqVhI
wqvM2BEFWBNbKAYnl11AN0/YbmlHlxCQr2QAR1JRxbcbyXR0gA3ukjQ8a6oNOdI5SJl+wliwO16k
J/mV2rhSbInFQx7SPN27WUjOBHuWQqwc+7NAS2wq6cOzOzRonwho8RlbRYjHsHJLF5o6C2Jc8GO+
EAPkRnEb6HJJZiWVMrsQYH4p7rVDw5khbyQ1uu7OAgrLP3mWrH2OWvk8hG3Zn6SOcpT8//nt/3re
snfGiaw2F+SFhLYhdZWy2st+PJB92fv2Alld0WsjPBW0MBNMpLzyP9Bz3kf2Jh1uPzwRr6X9LOWY
/NWkg/PCMhAMjN8jCtLdJiHwKXnIBYA1Z/I/srKM8Ql9/yLnjLwD60i6+rJ/MXUBZKwJ6OIn3G0w
Oz3E9VUKJTk9/y87uqeeZHY1LWqyBFbNnY/CmmB7udIhIHQT9e+N7bR+5oolVyK0SmDKCCxFG92b
/Nxs4tdE5SwAvMrsPa8g7QYeVqbqPUHEBQWWVSj0Ktd0D17/p2EaA807Wfk8G2s25ayU0oTTXbIi
UhZ5a81zDhwYTMuA4izEp6WqoIrlAJJwUyJ8DAY3OGq2dnSnZKew4AvDAiJMi6Fe4+w89SAUDt6B
Uxd1ADq7/ottKuQ6vjBoesecplBHgdTvl7F4ggjyaKblk+kZ1G/agwd1NPUC2i5G9hw1WF6y3pes
WhUGvClI1ZW+vMXl8BNjM5kMJj0vp/20Zwr5YImYUKE9ZXbz2EwJXPxwH+J9fU+RWkhwCSBW1VfP
ec/ZEBIgILM/QMl+kaa83P44t87KDxGlql3aRj9A43igQtRvm3oHgpRvulE9urF3Kpr6cR6aA8MP
HurKfWjaZicUqawNqayn6J0W5nsUt8/SIO+K6Tz2KGN5/9Gz3qUX0WW4UoXtq5cFX1KBMJLrzACs
sx/Ml0gcAXBOaRqiQOgIR7m3kGz23bHs8mvSmBcW+wsmwIykGiL2tkUcC7SvBPOvVdLrt/9H03ks
N640S/iJEAHfwFYiRVIkRSOvDUIazcB7j6e/X/E/d6UYIxKmu7oqKytzCCLp9W1U022nDj5bjDxi
ylHm6BG5cwT84PUhPTAzfZS6sBv8b05/qvd8LaCLTa+/ADuTXoGXLXT7MmMNeQkzHNSo8GDBd3gv
HIigrl9T0obIjiFNUwTHWr3xjZCqkU3iux5TOXV5Qf1/a5n+nnNRWLSWq5GbgCx5DSSq0Kmce59V
atrLvoD14/fvmCI9I9G+1kbm2XjOcgxHMWOGg31gnuZ8I8vWdDAW2/wnsS+yPJg7aCLAYWs7Z6en
5c5BOL3JfKwGq904JvtJ9QcX4sddjUQuEMhjtrSvveHc1e2vMCgHisdbWwXyQwsLoBcdKUHNjMQ+
WzTtBvddclxm14XZvKF4Zc75C9nYn9nG5yS0MFMsLjS431DfPFUhmqUZ51fbmqd4dOFxZo8ancQ8
mnBi8IzHCA6wZDYdATOC2+KCOyTLIq04BmHQL+AcF7hXequGiC0q95fBxGQTLSWTqOXuxvodyXls
B5EprG8IPy5PwWCQc/EaKhAAu2TpvltNpwjS25eiy6MVCOWbNETtFB148siKkcy2nm4x2oH36DvL
j0PeJJVlukwPt2ObLE4lag2SITWG9DJJTq4dBagQ7Af7bw2EnS1VhyXRJBZw735gr5k+3U1LBilg
eBtilLDBYvVJuxeskcPQ8L11Pl1T+Ayz+aLac0MQZZVIbBQOSuyWG84RicEEOUmK+qw7SA/UY65B
IBUh3kc2h2ZFrkiLkyJMcFlB67m0mJaWRaOBk9WkSMe3505+ZgDN0vciindkzcRaYVMJfkhJZiXD
VXIzghgOq3IwStnmuG9BXG1amEQSK40yPJdx+kH64OWpFNZdO97bNGASLiYsvjtZhNb4TEbFAc5n
cf3Ci6H7TP4nnWEuj9/maFFpfRB4hcAuycFMX4G9OPfxPz5Hss6oaXcSquFMRW30QghvwnJLZOUg
gTCC0IIc0oIcl0BTutn9SOrnY9TDCCTiO0wRKVtaRtT4xCO6cU8NoikKTGz2L3KvdC04UwBUpIDg
iKXGoHjgb7lW3vhcfDf6QfyfwBF4WqKm4Q50NbX5oaHv5onAPs9Uzjshw6Ay2O+kVuHuYzbcRFYg
52Eg+TUPlOzo9pKqaxaTZuZv8EGbghFIE62FIHjUe/9JkCTHR3cAw1K6FXxDPb4w568heSMQOzuP
1ydRSlhHN/ed8tNIx51Noz5PoVn3l0EUOI1jAl21oN/MW0g5+wUU46zkU00SI046UjTkGSUjIS3M
doM//WHK8E7nX7u4vLIegVBnWb19gclhdnA8xFxofjn0Ty1mswpANelXaxveqELSVepquUAQ+xGF
Jpnu4XKkvqS9jnJBQ3QUJlaGaBNjRecpzx97/ceovbsQaWSB6GugBsYn3zpa3qwMQZEkDQyiCFYJ
Y8zBkySItih9ZTRdgO/Va1p8CJAkjWnprRhADcQS2CWh90LRlPE2uWtWYu7+yoKC2Mf6q6or7CPd
hd9OnkcpIitGng444i17aVE5QlPbCEBUviWlBZVpIOGRHdlVtG+mL+mpUAxshZ4qpym/Lf0rroqP
lFPFY33PTLCSbTReuuPx860CPgmEKltxgRnigEHzaknKpEvGZYId9Ip8iQAve93kflh91CpV/Pq/
LeWR6cjRDcu5iVF3A5bugfNHUlsqY/pecHrhRYNz99Y5Vj3Srf/4CDyVkkLHFucH0sLaTau1NHBE
JYl/7BiDW9Cq1aG2QXkpTiZAmY9SJYWI1BLgTC1ZXMX8sJT34NoS1SjcuKrMvIUTqWDRpJLTgqUj
RIIsCNaS1VNE6GW5DtUrqL7HqUc5zjsKCGeMioF9SheF98RebLvqCCYjfXzBwlFm35sm80IxzCx6
3fxVZ/xSeEupC2FWroUSXZY+cKs1o1gI5M//RkXjPnEWHJepuEkmFbJgQLUSgzoK2IQ1KH0Fm6YA
b4t3Ju9fqDly+RLoWdRcEeOBbPBHS3+pQS3YAFA9JIuSDc1alxd5I16hPlTfdqk0DfnAAvxSNZAz
q6vsUmJWbY9X0n4umKcB+5W6TvAOFE8EXxOSjbK9R8yhI9RlhB8tiwgDaSFOuvNyo0bHlxLhsmI6
RANynTAQWg71BtIhGbM5GduRYKd7Kf0K6A0z2mVJ/t/dSTdjdCD6u+9c9ggxuHL+Lq3xwBvkNhM2
Mj+4TN5My5pqshG0lG3brXQXdQ1tPEpbyYCW0efDvWRqTpR/6Vm1ai1jJzhPx1w3Djrejb4UQB9h
WCN8cdCUbHCmQLEXUth0zX2kUXIF74ZJo1Glu56e7dI0z/LR8mRHv3/qamDBPur2taF/Nso7hSaz
Gx2SUD3aStLq8IFfx4yeU6/038aBJ9qCo0iPrEVka5p/9bTGC7Qp4od8cf7MdjqvxrI8xvD0uma8
hp5OpWCjKalq2r1miO570+IFExd8Xhpip9rSQzaRiG3wtCpOfjV/FDnNcVvJiUK6bRceok7DTkCc
shxQHmrZO9alb0N0xlBUwzwV4vjRVP2bQL5V4ANzhHWwCWFLGyYAazBan0tqAz/CDUVPdP5EOuXS
q+XX1sqXcnHRBtW1rUTgAQsFQXzg8zxYAZOEhZGEwJMR0nBI0/tueTArRODr4DS42a9hm4cUYZBs
Xlaj1f5B/QP1lCWFgEVgYu/bmyHG27tHOgWP6s/KTkk8E4cZDDO/yxtjDWtMKkjBS3SFqn13sYZ5
g6gQVqNS6VbwJSJ1Nesfx9nlRCPUNMvyD1F7oEPND8G0bwwiwQD1/uQVewKcnIbgFg8hzZyGvEJ4
R4xUSSQkZkmzQ4h8EhQlgASwcwnPuvQaBfhtx2pXaBnNY7rL8wVhEAwDFMfwTwCngHJ8ZuHIBxC1
5DKkhhY4kU43y1u2teRIgtRWDA8vmv//HGTBpnCWRmtT2o8CPOOpSRFDFIKPKc9DYjEXwkWOVHhl
bD7eMqT0S7I6oQOzs3le3Pgt9qoHeWtcBvFRSDYzqnkCn1eFe4Pg0hKVKKvZlwwhyA5iV05R/SmR
q9r5EtJC6K4JzOThmjAWwtE3gkbYJspQyxZem+QSeEaQ+XxOGjsQDAW2XJO/wSd55lpq+O+ENS5m
5vekxyGltQZlLMbiw5c2DOmFPJJF6x/JKpjEpJOFWt6vnOf9B83+AN00eY1u9Sjnbjulj4LTyYf5
LeMu04oDBgk1ADnuVDoVPCHC2wxL047h6eD5Br+Qv7RaG/LhB3cpMIWw3SMzYmgS3tIQ7yFxH60A
7owlqEpQT3gwV8arbTJ8SmRiUhHIrDnj6/BEAU9SIWMBXOjEuZ313UbCMF+Lw9C688gigXfdimnl
mqakiQ7LoPAi5UAwGWWbVbElOWX1jPCw5FsdsKrZqJi8aR9QfXtsyLSDNn3rCNwTAmeYY67N5jdz
4Lp2Yfcv7PlaWQqcFJIWS+7jgkqgRIQ20ZCYIteApYx9L59EgE2iEMduRoGR76EHtpf5cy6BtwNy
FVdJtebxJz46NjmsOqqlEC63jREdaUAgc1EJ3CMH6MGjftFCdMUDFaMi7GZ4VPjbnCodHg86Cam2
62BoM0RFjKZfI12dwuu2QuGgUlm1gKuUNjHelJVp/XaUHzKWKTcik6JD2G2V5+6EV5DU9B807Vlq
BJsaVbqeU1WtJH0hpZO2i4CAVPlcz0aIGRKZEDm6ly/T4+DT6YvfcsngmReMMPdfTqeYNYnWls7Q
eYkrELgeiUVNzRBk3k74CbX7zUnGKSRXIg0lReqN8+A9YA2PSOtQBmJoBSdNyLztOL7bMxIlbbaN
pDIl3GGUtok7HiE36luAOZ6WIgoMjgCpOJ+ZPW7sp2V6G1GRkezOpoyfoMSx53WMBnFQvgMDXksL
CVnzO6kkMndeS5dcShRB4Igj9MVKiERsMkalEJ46aE0te41EkRuTtm+8TeHf8oAko5CaBy02bSMg
H51Mlri0oZzM+UMzR76HRS19fCy/7gOKGp/UzIX60cOYAeF2SEn5wZ8kxhAPSyD8ZOh3bsR0Au0a
ShbBBUX2Q4hQTcrZSMoTqeI5zSvo5XWyVZxUo7/s/QHqHdy9vHDPumo/+Cmf6jsdLCdgIuWtnPTL
DGxGB36oj+8S9duyPnyfSJFEyWOAgD0Ox5RlCRM1YGpn6eojdDlRC3ZUGTPuuU1O/zje87IkVkCQ
pFw9G+g8pXAhCTK3FEyYq+zuOblwkfcpI9xa5MGgZ8QHaix0DMLpDUSfTzzcsny3p+lDOo0pWDHL
ts9urZ2BgVqF+jhI8DEJtHXrMGMIEMddjSA4IzakDjCptxAnaCTIRJPsbIkLyNwwHpkIDpugCUMB
EhbP5vQrfUzgHGXTlZ0gFpP3mZj5sOszR0osUD0H2b4UTxLGzch59rMqjyP9d3dAb47y7L/NBxFf
1GtjAzV0Z3wcmVUz0GXqfqXBnnUn/s0kfSta3CDrGAqVauUY5IWyhKrm7HhoE8pzEE5aTJN0GAbE
HiH1o7taPbpAIFpUxzx+ELH/OHsyGeJ4HlKU7rZgMSfUokTnPKqkYVaxIwVG5VuYaUeF6lX05gpU
9Yn3McP4NYZCwjsScDVcfjjpQYDkSFV9uOnwboSEYFI2pT53DpQAQ0CeRWuJ4OsDTu7fQmmWHlXK
zkFLNo7/Jh3qWeGN5CKtqaTMNlIsFHl0EuIUuSadB/oIAMsNkCextcZoD3PyL7U8jFH2RsJfiG0B
bHWmRa4G3QwZJpIgldnhUct2Mf0KoSTiE7KuoZf0DvXZtBIUh4XA3Ta4aEWo+UiZKeCZnIZyDxxf
JBc806Jk0ISNSnSjB+RgwxcGe/6+lxlp903W0C3q5QXwHmLfbwYPWk7ggCmdRL02HVpDiKbDgJH+
8MB2UDRxcY7m/eoP/I4UaxWFIBiQxadolbXhNTtpenAbjuEJshSTA2iOykkqBx1pfNLvpsJ4w+fs
XgdYjASOYB5TXeU8GOgVy8lj6PAexV6xPEEootH9LccT2IuV7UQ4R3jLDqT1vP8Dl2bkBGwNJLt7
knjHeWTy/AAx6jy12G+kDHBgfprY7j4wf9L5SyQOhegth4SJaFqrCn09GhbR7tKEzmvrlhQagPys
MbOB8ysRTOCVuQN+6UQUmxEHB47RXM0ChqJrqAiE8itsZt4sqxJS85MkGlNhneiNdRPSg+5rAbpS
zBElAQgBQZ9H0k3zWjaJsONEOqJ2IqA20Vxhw5PaBUX7yOt/QJ/jmpDm8Q0SAITOyfuR56ohpelh
W6GYO1Zlved1C89QLnRkwjBfupPHRKvNKUUk25mt9tYMw08ce3v5FJfCo4ZWLMvIna1tTvohy0Ju
shvNndbhUIVeqZxgRTshv4bCKTFbHmFRuJe2W54WihhRUgl18wDr5kk+p5valfy9BAaJ/wJ0ycEH
KBaNwymYnCtHNniCdhNv9EglW9pWUJ5k0kOyX/oU081UXp7DUnRPFTBkjWJAPB5Q0wbLIRkxUQnl
pBF9555pQDn1Q2zbRcgR3eWS04oVHzdkIAbVxACRzEiC7z7W9wtmX6QrWa49AiMzG2XcuIKTTwMN
rqNi6YdG/lovDMJWMjGZkjxLfJf3GqKKYrOjNMTc4jTaS4mZJOM/ty1XAy1/EaxeWLXuuywJagyK
I5lkFSCMtOtR8dRNLTzFNEccNIGiHpd2xjVCzOQlx2hQYO4r58XBUyQCPh0ctGzaUN16gjJtxcq8
lyNZSACmNpxMxiN6e5JsV5JHCiMaPx6DEC0cPguR9h73qxaRBvuuMv7kZg2oBLDJkPZuoWKkm9ff
u7AWwDs6nI7JQX7IbTsphTVnL1RR+mk9JARPm59q7laG8r2BNqKzqf0MB1JY5/QPbLbbwGxHbXg7
4SuBwUiPFpI8iBAErDLD8oRlN+n6AZ3Ez0FbTgaxQ2gLw5CEO98K/5IcCOgnkFCt2du0ijAy7MJ2
S2v3j4x3Ce2R96pB1WZOGO6PerVL6qY4S7V7J7eZAYBbQv9xJX030CJplTn+Z6gRJYgQQrES+BHu
6LtVRJ9RXpz7WdwYmY9hFxa5tUJFGryBI5KbxgHhLh/si0AGZDv2GPzMnL84LY37nu3Y9zSovT9R
RbxikprTXfa1pArOXB+9YbmxGWRxSucwp9YicqEV+SAnl6x1CAUp09OZGTwzFbMTZFEzTJQX8edC
Tcosc9AsRhd7DSHs8tYoSYEsZOJzIE7KySe58YT9jIVKrEmhEiFZMNnBU9y0TEKBHo8HCVNe3DyU
2bzrVAc5rTy2eF57pf6bjwaTv/QohLMrn1mh/JAmUKlhjpA/SF/Zpn0i/0Vge5d693b1zkGP8PeC
DEMtbRPEKRBuM0rgINztTlejcIDQdHtzFdAfH52VqLFBjJOqF3IciiZkXKSOLF554rdQRJFd6f77
xBFYcYJ75nAIqSKl3SuVrKsTezkJELIUwKtm2IYjirmdqN81nrFXnCKyTC3HOUvow0PlKXNKGUDW
kLsz0XeWrxJBT04vD4VwN4Zhm9Fzkx50BcuAo1OCtKB1CogPcAXvXQaHKCbSALs6GP5JR8+LT6D4
ZMGpRF8PWcFAvUn/iLGwtn8UlyE78FcA6nJA96l/FAxa7j5ir09FDcnvtQ9Qjiyj7ZjNL2bWAqhk
B2O0jrdhB4bhm0C/oMIFcFMZ67yKnhzTOLd+8+yW3qUrjaeknwk4WmKhFxC+mZ7JiBvhykR3I13a
XaZyEn9C55RUG9ClBMk9bdxoTfxaYDv1gLsH2vaBc7GC/FiV5k+SMedCbQ0E3YQkRHbm71OnyL8S
ktzctNZ9kEMZnaeNHtUfs4tY/V3sFVDEI++NPa3dcXV/Rnf6CWcyPWQXIH3qyLf2RWXt5rTq18hs
rXITZ82QG9Oi9MXu7E+Vmi8Oc7sYNfasaltt3chP0N9e/NWEmsjGCmwPDFrDDldHA93IbwZJRUo6
gPkgMvBNTU6stMak1cpLLBrEkmoavimPHV29dr63NE1ntIPFU5WkwDiiAhjnJPdwZo80ahPYbu7B
9gYKkXAksZrQbENC+FSbnN39ZIIBAx7EaXntUOdFe07fJka/1yoz+ilsDMbdrqeDA0BKgdE+LwWk
oKoJcE9tq/fGz5ALypJgBw7IQ7f68ah1xWdGOmsUcbEyluGpsvJjM3YffZntkmn+QyX/OwcJvo/w
BzYLuJ/P/LGXu2BZWX2ZUN+6czS3ZjWmMDTQFktGx3jyUnP61pEyw8rBuRgkia6ev9CWEw0CclOW
1GOp5nxtqRwyh96sx2L6cUnYUmsw7t0oQ423Cr6nhey30ykF7LFEussJ8NBFjY0Y8NlbuCbLDKlG
2sU0ZZSRfjivpdOxSUdth/iw+J/T86hV/0oDJCJXM/7qAQyvEBEJRvZesT4+dbmeHBw3v+C4nJ0c
m2GkNuL1tFZkooTrUBer/qhLsuqgEOdEuiVqYW/L2B1qH/Z2G67yxkENFLV+4l3LUVb9afWJUQiY
53FmUZLlzVbrYGGzxTzPhRKT5u8Wb5WuWva3rquvpVgOphH8wHdnErJFQ6sfLwjXfiL4ux66ElbB
ck3yEKARQcA2zzfabL07OOEWtvuFTdCLVbHeq9EKDk5dPXWgI7WbHkpGZ5zBbmDqOdk69yxUyVV8
nxv9Z5hRIBqC24vGrF3WP0M90Rnwp2ejSGEF4+s1etM78s427gn2m1Pin4p0DEZEEdNn+h6ZaQR8
2gViQQ83P8suUVq6u8Aa7Nd08HdLGRxSGhw9B3s5YupgZbG58wVRCtVgrcu2y2F1d/AcmpXe+uWu
btCc6c1x12BdiTgTUo1+++XBGdMSMqG8DKmQBa91+3w3GczRhTZeo6MUdUtnrWqdeWvNjXEf0ZI3
OZ3iWHr+6ffo+MdUd6+Nr84OiwkG7IuBo04DYVsLIDsZQ7pNuuknNYSpSfcRd9j7BIvtIlA4YTRn
l5ceTjB2lAXESUoZwU1Hzgqaja0/h5QNaNgFJ3KD6wRvQAuYWJT/NregVjbjm4lPaeDgf24Umnc3
IXa1njy8/cYJkoaRcypkaQghyyCPsoIBFgSZJVQLdg0wEA1caM+LW8N9xkODwYABy0bEdA8FLvb7
pSvBw+VXYQ7QW7Nt876A397ieyioi+rgteCXlPfRu4GtXVPTywUZ2uDxde9wdXnpwRex3E97yPxP
Ndro3i0RUi+z8xqX4SaxLHQGlmhezVaYfmFAuOfkB+9K9AUDuRlY3i1Yz26KmWQVMI1HY6BE1nEm
fiONZpwbB95jVJ+DmaiZmo9esjw5OVVEY+FeG7te8tQt81GvHHS9E3hRnjGZ96VvzpD58pPbLqc5
1ut7024VJWX0asCStKJ+hmajARvDnvXjCE7+wG7MIy6pMKhTqqIYYWkhEdWOiwYFwA6fkrG7jspk
5iA71G627hcgByRZ95i1H7U+pAZCvnmlB9BR0c+hEF/VFRa3wej2j7Q8GD/IMSRThluuVJlwHRWA
ej3j5u5oqC66CrniEHaW7kMH5fV2ADKmFmBbEtHMNrKdnpNtNeqfwSkPFIxpEV0Ou42YICifQEaG
OmWyI4IxnTE7qnBd13aG7m/lncIYtHt6ByBQ5MqkCz0oZUW3xCN6AIaE2NAs9Ikzt734frpPaIQJ
EkcZdid4jz5AJAc445xlGrPfVONyLBIoLJOOrhZuS+OEu3tEVlEDHcp6iivzIQy69zS3vyayS4FZ
O2mAJZW9ojDbajpZcVSdq6xHaqZhRnAGcWdpBbAfFr7PCG4qJCZLT+AXA/1Ww0KNqjjpRrgtm+Fk
TKkYMdzEJ3UzYjYwuRWJYGXbNIzRkflTi+G09iYtjxAxQA2pHh6VlHd97nwKYayjXp5IjKmp5cmq
gJZKY277QkPAN3uw2K3Sn5TYZjK8AqJhmzGcT1ZM6NivEyBgSwGbG5j38v4yZJkyLcUvYiQ79Gi4
9Aj7R6eUBsyAr2PV+fdh6r444n1e5j3mBfVZeAEpib50Vilg3kpjggxevtUOIBJwipTwU8jkKECt
IkWTB53yRTXmO7XKd33Q3ejaJvMhpG8Yt+Pa2x9ja34m0RSYc6pRRnb41dCqHw0kQXMgW3nSLuAk
mGJKcmIG0U7WYitUKk4aRTuCu9DyZrXQiekXfy3LLQar9xbmM6d4HcbT1i2qTRZN54yo44Q9sqvV
DiF0USnx6CU5mVoVRv2ezjWU1g42/NKF69aGOO5xijPCpteH21xAV65jitWp4oQuoo0JKncn4fMG
45A7h3m0oz/Sd0gAaNWhzxKEdaktI/WAR/Gvk5QcXpDIWkTOWsriETJYywgjCdNNC4JryhjTMvie
hpQgoqAlxxZEtxyWvUyTiSq0rIdu2vmDtZcuQfFtjGjgCvejAngWrmpuuzTlWTpjDApCEB5LlnEK
DG2uzSm9R44at17/WWa3bHTDMnT1Yqd7ystklwLpNF40SAdbMAdTqRU8JiDiY0TC2+fJpcVIOEtp
XBLKq0m/BDmUi3T5NiyZDhvX0mWV+3Z6ax0bSI4j5ZwgpGpmGWrc4UF+P65Ia+3iiXeQk963Q3eM
2AK0OTeO+5EwRBJAvNSa/iGjv9FTBbt078o6/EAa/yFT076I+1/p2POE/Nl38OQh4OgRbBbYVpCp
t3GP7xuc7BRVF3cp/9LZo3tJtZG5wBWUur2NgqIPeYOmxEiSIyOFJa9R4XsqsLbYdwpwLWsMLbBw
hS4MRAEzOYBCpFa7aySxZohZ+7JBbBxuBdpWprxzV4OJGpU+04ghXWtU+Ztk3Y+g37Bun/0Mp2zi
GxDKzirTD/KyJ8uMHkj2dqWpMbIErV/TUkQreYwRRBdPl5qfa8FWUPKDC6n5B32Ozo5OJQX2kNqo
rqpb73NReJljHYE6h1vuZ93/204RbkNpg+ZtdG7H8ktUkIJo+fgfw4FByiV+qFk8UWl8NToUpbo4
y0/WVwEoT7l8Z9bOQboz6FpcQsqCeDKFKi63AROMXgfV42M8FxuJMUXps95s6QCWtajAsJkEHhdW
DCqyV9rk2wGNEqFHCCens3QCGP9JkougTmRhIye406L4JESZkTs3bAKaDa4zWMbKcQAX1LwJMBRy
c0yOtfeybrYhIasC8YjURFsAP7wQEJo3abCIddd6pYMHq6O9n510my8IcnaWCXY09rcZlsj+TY34
NfKGR0joj058MZr41x9n7U55iHAq9Qkt3iVGCVYgQStVzlsMglRw9goLVvoFSsB/0CSoU3Wl31uc
DjfqyPDnFk5suAb2tOlQjKb39FN7BdO78dnU+jcfTR/kue9qDhzWVN91IH0XaV0RhOIxwZ3I3btJ
/Ep9LCGQx8/ulyhRMn8rsyIyhpcN3mrxYeEGNZHuJwWLrIXf1Z2E4k2/yYd+YeTL3oWLpeuvslUc
qiqzbx59TV/pln7q6uwpiPPdrIIb3zFoyUZx06VnrmE7hY9R6c1yh0ojDJqfUWb/m1vtZLVYlGV/
RGVCrn6IREsz34DjSwsaFYYj/lQYxKUrqzcJ3w/D0OKUy1ATJq6LRfej0O7Ery+qX5AQ/PbGIV1J
o81t8qOElDgMn6e0e2oAryU0BgS3ZrF+ugAVbj0+ONP0SVvhxiLj6hhMQtQdYLx4lvCgO9ODlYXH
mATBmxnsM6ob6YfBVWBxoQxy9Aqjj+dNpXffGYoueKm9ux22ERU5AoIpQJGC19U88iLGSzzpNp6u
XUoXPBcEovJdiKVtjg4DpqwBOszCDZytvyOkTxk4ifTgQdMx8ER1z43qlcrzGTp7dm/HyC1RRy3l
rR/LC+Myljxew+N+SyUvmPB/H7R1Ek07UbLzPWclhDsJ+UglMNiVslcZsKRxo7c4oqAUm/TGiVHi
mTfByNVohAe8dORps8Nibfh2o08JBrqWbIwW8V/lKxJrr3524n4DDYdBJ3W0Ous62GF2Vw5IAzv9
dWiHX1njfWndzVHw4NBN9F3UgJvsVJcR6snGpwukS+kCnXo6TU71uKQM4zsJ1VgQv/ddea00bysN
VYGUygkkzCrgqtQOw3LNTo99YjNPcgIfMae91RgbawpXy/goR0xDsBJwjdQRqBR6I6IO3vLJrjGh
v8qal0es+uw+SBKC+7tCnosHfBMADPRzpD491eHxzYA55iUuyklWFV5YynhHH1uGR+U0kvA4NVhc
FtFjrxyar6r4m+YDksesWZq28tVTcNvYUTFs5fCe0+hE5BCgw9KKTYiJ2MAQRisuhLA2u/EFUtNH
4udnczy2IYI12g8Ukm1a2xyGb0Vq/1t0Mnieot4xkpIx4Sp360QZ8gwWKoIoMZN1HySHnTTvG2vX
59Z2P1r2IkQAuv28fvEuknUn/U/XTWjNS82dMm2iM+nK3YaOtR8tHEe6cSJPF+W5nCmIpXqNDHOj
vOjQxO06Tspr2DXrEMtjiM2HNPNuUhlWHlEIlcaOrrDleeteZ37H2phYK7RhDDU33ev+xXKN/ajD
90nMeztPfuxZNEYDjICyD31yxEYP3FNM4jFI0kbQTr3kOaB3C21PyL24gepsItdLn4kVMYx2EUnW
KwNaNSWBne2Nqb9PQ4Z/RkonR/+1CUAhqFHrYi0QBxikToZ3QV39k5e/5NAV3PFMj3lyGI1y0/oy
t0jFEf00g+xC955YAWFQPshrk9MuxxZxZNCdab3kF48KJGBLrmfZtDoO1MBCcZtghqPhD928SFOc
N+WO4SGaE/2aW2qNxQZURAvRtFHtvQR9hdStuotKoFx1k4m+VdazuJLlaIX9SzZDgK/y/KfTmAup
0Ouwk+vQpJ91Me4XBVaY6kGiEKfM/tnD8G7MxjXprAN0pneUsV6LntZdpLlomA+sTidALlby0xDI
lfYNU3E05ZsXwjz4Pmu3ddGYSyiLC9d77gckSxY8BdH6Dh7ctG83OGQezLhe9p0bfEOfvrapeaSE
ld8OGGNtsrM+su4zROD9JjwPVf1hdD7OWmHyV7517kSQxg8wuV9e3d67Tp3HcFL27s+qfkgr/7td
0A/w/Pcq6k9F5ENqmUwYBVaKp2RT/ljAWgkJ0IQmknxg3pVvTlNTAifOu9sWf/Oo4fTWW1Rwq/oy
zOMfN0/ocRklIIbGiH0KJ2Gs449cVaigLYJqwfeTTGVqnOuYDm+WzpBViZsAs93zZ6u6LRNxOBYU
rg/JxGWd+qENzyl7Dm21a/R+E2hkw0H6laEbLDFkwUu4iJuN3ozHsSIHmAbGmdO/Q2Eib+BfUWvf
RfVE7yab9lXnPY9l/J1o2A2NbbCJW++immE7hBTpWRtum45WqaT6zOVw1xniYpr3pQztbFguB3L8
XExxAh5vcpgW5blEzD8gcI6+863wu1nJ78aV+963yQ+uPhfkzi96NnKY8Q+aB+NImD5lvMHABEIl
VgXDDAVkmZEzaiqsTWCFxaW71+AJ3xQe5k7t9KZ6R1cQ8bRqPETtvzj5suoEyfpPjirVyEy9eTag
Kme9s01tOkMQo0mP5ZHrxCMRLikFoZFJhBaQFRNIOm/yv5oeMktIKsF/CdX0MHLAWrW9ExtKhYCF
ZOd9ItW/voqK79t4HCyOygSK12daiIt1jMxkJZ1POc7Y7EZLHdMM+HHCG6C3RrXd6t1963S7CakB
uXlNWfeF0P8ZgpYsK+YToN1KtmxyG6YPjUSOVs6mCFGSiJhAQmUnmEpETJ/xm1Qvt5MoXziUMQvn
SByZv/QYDtWtvzRvLJyzJKelOVqCWLawGeIlfJQmy6KplcVRpoe0XWH5JlyRzZ9j/+xQk91Ku/1M
hdC2CIYxLzCQaguP1AGR8RuaKWxDiU8ytGvCIJOKOKr8NROstGbSw4jEl0malTGFOVJakjXCHKXH
tuyxcLtmQ/gstZXvRCs58JKaHLmZDmnNeFNPetpRTs+KyQ5ibll4n4PPi0zG4Yw++9UBv3Fr3F4M
BYexHp7LFBkgeVzybHx0QiDBy1YgGwt6dY7tGvF1qG81oFVuja/S76Iknb3sKaQFhgP63xudz5sP
zhD9kWSM5FYqjZakdtSLB1E0geX6zTF2sjvjK2e8CQEVhM0LivhUa0CZUdRMjLUT4YiC1AETOsJg
nwJmQ8Btkti+9qQ0MWeK0GznWFs5Jqr/IIxwctzsL+Yc9x3Va0JspLu6dRiPEYMvtL4ke7hdIHlh
oIZ/qHcc5YpMgpnnT6TKiJLya2m/bDwKSPm3uQngyTGXzZ/t6VfOX5UkVyhWa6nK5eVpBIWl++Rt
14wtyc7phmHTOmptu8d2ACzj7gd0H0OGI0IGwMgt7LQ/QKAafHpeCL3EPwGcLfk1obFYWn0/2kxZ
JMfAdOg24e/hfpctU4T02zOIhxQvhxZkTQU9toQbR+mvzTJdG76IEYUNX6BZzOi1aDGrDpsxTGVI
3hcGhvhjWxvb0iITDOgHzeqMjkDanYdgYl5gYM4C4o6FwopyoeA6gA30fH39ihv9PR0v4a3Is1jS
9KQZAJ1LeHUn+hbxD04sq8yEOtPD7YkNky46dNNmvKsActCq6YlQ1j21hWHMfyc1Me4V6+ppyWSd
sEg6P1uPeqrvxlIhlqenJykXFi7etdqHhtvtWv8YhAlWk9ZhKkSdgmRLe2GIkOFTMpPsJtFlY9RE
+7yb9Zc2yJhX6facZVg1dOYmEtiEUjii8iMf6Wp7PSoiVGcVlHwNw3dNHjwsnXkg3SYvKa3HpEWF
Rp6K7lZPCb83ZvHDwObCAwwK05+em8RfACb2Wvg69pDcz121d7PqsoT+V9GdBpmhiJw3B+7PnR/j
9Z4QZYQ7kTQY6LAv21j9wwLpkPszGhXm82B0X5XpvOXlIgbFjdU92tZ0CF2NmWTnSETWY++idfZB
orCtQV/2h9fIr0/wv7YxllvCRbWT4VGbcZqunH2nmk1j45I2FLrBfFD6Qj22jqJo6/0fZ+fVG7eS
9vmvMpjrJZZFFsniYt+9kNRqtUJLLcvxhnA6zDnz0++vNIuFmxK64Rc4M8bxsVUsssIT/qFc7iIu
2Vz4jzXnOkZO1mtK/Q1ETcWuwZ0P1I8Fd29SyKSzYjgKdbCl6b8VMe9AGZPzmR5+TmmoLj/H7kBt
sLq3wvqzotazTPHnwucWrpbug0psauikOCMhuc72VTV/gnpNy4U2uvGpFy4tKtwQ2ul3604ISR2w
5EReAZrbkn/qp2lr2yX89AcKPxT6R2e8SY20vHZRTBtHdB2d4Kru8PJpcXuw3E2ShhinWBvb6m6W
QgI+YSp55tDfl7jylNF11ca/G2f4rWs2ttOinCReyOAnQBF86kGhKuh0W6vRFdiCkgzFfC5fDBRN
9qzh7QLHKl4MBQ09x7ySqioIFst8qUCWIWGF8BAGLrG5q0y5c3vna5MpAkcKBsXww0mHAYcXpAFr
da+Pf2cYPhgt6jmNzA8A+a8SXT/qMKMJxWPrhAfJ6dDI5LZewsvUcu6UGHeh1d3lgOYm+gVT2X8O
g+lGn2IejggCrZklx99C5i8YoT2gx89SB7ZShepbYHTfS0Id4Oj5bUmB6wJLrg+FQRF6GuSu49Qa
evGhgBUYReZeH0dagEJprK8Y7mst41MNT3Vi3851PG2tJIyu6jBrtn0QtNcJbACEMu+ypE7AomWb
LHnlK+w5xEiT/e6TDKEVdIjkwzqgTQgpKPkHwArI0V5QSxb3ZubiCAZX0QPkOvvPoWt+jmZMoOIW
U5A+XZB7oFNKpNERGusTJk/9G/LOB1n63UVE7FBkJX/STG4iKi41BT/9WZPGdOABh9c5NW5vdoGt
1gCChtgE2tM+lEX4NHYUUrG0uGs8tD5bAhxRlbfwxK+i2rizBFBp/iKQ3ugnZh33WUazZspuOnt+
yNvhrousJ5rEP6wx2oYpfcJwQviAN6sPn4DrNUdL1vKtDX6jcJ6n+AabzavELqgMFEDPB2RZk866
cVOxnSjFWHbwADdZ00XVfWNFW30QCQDu9WLchSXCWO1804UKTUBxn2G82Jf1w2AN6CbHGGW27c4i
lIEFg25WYKCfrVIS9uwlRwT0IkeW08aw2xbwd4bFQwMkyrLLZchb2hP0mMICbFmYkSvBe/JvII1/
goJAgX0Y/sH3Awepwnh26/i+RoWjKxpAu3UFJ3ZUGY2b4QMyluS4Mda0pqzuahuWe9jnP5Ny/oI+
MYHekg43ZYn6Hixh5LPzoLnqbJaLJ2wqMn6N24b/rfHzj3Ec8L/sgvRlpoHsI4WdzGQVCHlNUL8M
JNwumnB6xuLV3YRq2NGTjhChsh/HJoOp178sSxVuigKEUzI5eFO2zT+chOqyd1ryxtrCfQuOJG1z
rRhb5KgiZz3SuGSqWysef+H6jhtwhJ5TPyNUuQxUQKN4XxnDjS5chcudztmRqKaEUZJ/0LanTnPl
007mv+tKHmZx3wbZHnov+h7ztSZj3Otfh8D5brRweaMvUZXl+oqKiru57b8MznKvVcb7OoLBAkmK
15mThXQsa0Lr23CoQBO3T1UPcJ9iNwNpzks2tvu6GzdZyMneTca1iylViJcidDGbSxaUDpWEwaUm
7uXXOExeEjvoijWhEpRE7ShOxG1wYy74MCN2kC5bfexTTgGsQ7hMld8lHNA8Cw2gHuvwVlc3qLDZ
YP90c2rI3UvtYUxhh+oJVR7WEKEJtXo8dnTvD8NBXYjRVwLQ9qsCNPaEhKfxY9IVL7rLuN2hi7/T
iTntvbxob2Ik6DDzQZGlu6wV1grUnZlL30PMe9bQXv5lMfJdmac3r7cUFXCHt9LQ4600WYLSgQLk
hKcNco3knckDNzn/z5102RLXzfxmD9JL/2DIjrwHnhB+oRsDvjZfBhqRA1eNLuoSiJKXN7zRmtU9
y3DLDWo7Oy/6WmEtKZKa0ud3fkI2YjKDNxg1GjhPCPZpPzvPOZSALvQfQmKMPNTAD2gayMsRxON3
TJgZ30yoTvw+vTJBhqW3OVAlrT8kje41dOKj0QypOCh0fUAfdQbyyBf8HZi3W73owIBy0nJKbNsB
sN+Uavmo3H3uCazDtvhe85ljgmizSTY6/dLdgBoWvdVqgSxm/oo2K8J7bWHCD9RpXGeOX2QDII0d
79GBbzpg3ykv9LFM610k6UdeA4DSXwaaNbwNYRKQLNXVFJM2foeyBl0GLWi0ujQWDH5ii80hHA2d
bukFyBR64mDqUDpF4wXl2T9GEF2hPYlVOTL5QQHm+SPVnaz5po/8sEM+PbrlifFbcMy7Dsw1cblO
XXUnKCdwMSNuCGikw08nrq674YW3rNMxveYoAQDU1qRi1m0NHEkzSnWZkLCNLSCMb0iIXnjYgoI8
0PGb/vkMo/u18UHnJei46m6S9VW3FxKytojKt1F+M+mGEu/DqtCRN4E4T8W8o6UHVpYRFXzhnepy
YI5WQMnIXNqGooo9ewRD8sEsrDvdlfC5gO1e/JzbYMP7GFMQPzK/arVKEPLULCP9FGn8kCKYIzD7
0zudpaHim9ecHeES7B+quL3MJIpgEMrGH5b5EaZD3tto/soNrlXwmnh7ZB3a1aZG1BB06oYap54c
mCVCddOSgFHoadN60wk+pXctssoc+NYJS67FEpRXooGWvAx9SujtQsxWAqgHGhqi2JdhHlcsWmAJ
cvpFXn8aKnSPPBgpTxlLjipYTnIIykr/dT2P3O03Yb08j5F9W5Gi9L3iWGFb683klB/1ehlR5NKN
3pJUTMeoOgUjm2Xk17iSvTcK6PvQN+lFjmxjXTnMIEG64bjLX1c6h9De9cdLZuOar9kaFQV2GBtm
kB+cML/Qv92JEBle9RwjuM6fJMbArgTjnxha6bVdfmTpADuCsrpHjWGjtyWfNAfj3NAYyYsvUO1v
R1wtgFZpreBngkevhYWB1FRc7URHOJR/ZiGT49Dw4WeyXFjobTLdUl5g0Q6VuqMGhQ4x4VMeommg
etQf4F8ERTMBUC8RRSh3nRHgb2RhjEVuJx+B7VwAvuOG/hxar4x4ndro1SoaB5nJsuX4uNZhFEME
Ir5C7jqmNp/+KjnM9PKb3Pi3pRca6Y8dW1cgrQDwocTAB9MAVlNbTVJ/47vkhrrS+87ufaI/xGjh
lIrCf+jycKOfWHB86zWb9cVNTW3FpNFkExBBRjW8CAJDtGOfeDTuLJO+BgAtnSPoahH93ge9F7vk
FfZa4O8O0IU6JIe1BRqr9v0tJ7oenF3LO5x7pLxUfOtG2lrhRVDydIHjdY2DzBTSWtm0Gyk1S92T
YZKwCfX65bUbYDVCTAKlwB2ehaXvR/+QGBTCNOqili/JgMJ5bAJtjw+z0z5GvvgkYud2UOBjPEk4
pXBENRvzsXQ9WJTFbTaGkM+i9oczdtmlZ8j4ak6x+Ji7J5z/lu/IhX+OXG8bKo+D3CEHxqikyeER
l2jM+VAZ6+VzMlcUeqkSkZ22NK2bMKOCP7ruyxyFSFVXixwex7RBAtuJhmZLhBPcDxJvrWgI1C6x
/EWD9HF8+/e//uf/+d8/p/8V/tZ1yBmU77+KPkcKpOja//q38+9/AQzVv7v79V//9pRULpBHE/Ay
+hWW63v895/fn+Mi5A+L/2Euvhdizw6OvSyeyzDYDQOei1k+3Pz1OK4pXc8B4SUtVJaOx6mSvEnd
tFge7WSGfDqNlFsySUqdPJ4eSL2dkCLINF3f9ITjOqsJUT8LVe/58nHIQgM1ElM8GhX4B9nTn0+I
Dy+7XtFtoprvnHmX7tuhfdu1pKuE5XqWsI/naGZGGBVBaD2mTsKKxGCe6Dy1NXGUMDq7d1O1fDo9
27efzzNt4bmuUrxZR6xmG9I0jPp+QFEspGBq2DWaQ+nkHpaKjXt6KP2FjleKZzmWKSxlKsuTpjie
HQA8g4qZMT7SZbLuWlWE9qUccLyVc5FtBuSXUXCPq0fZEr6MoUVcf/oBpPn2Caiw29K2pLRNst/j
J1ClW7WziCxMfFIg537YbJFARABgmAvElQZnbAj5kCFYZDTv6Kt2d4mX48qxdALlZ1Oi3LlENdQI
BC2Xnw04pNtmzCToJ2FAeOsctRmt+KOsy/wQKo49GDEOFOoWuf7O7Z/nMapJSQlVuyUXdymK6Zg6
OG2jqU2KtncA4+OydCwaE0MjHifMm1+cIO9uQz9frhdhsCxaAgdqyWaCkrQE2336JYn1inBMxzWF
soWpbM8ETHT8khJOpEbQATjwGbXyzNLtZWa9WmMmqO61A7XxETv5vT5tY6AN19k3gUbv6cd49ymk
4/nKBa9k+6utMMSTH/q27e6DEXc0yPyPUXNmCHu93Zip50jPFr7wQaKa+hn+OLoqSi4jXY/yUBCZ
21mNd7QHUIQ2X/Z9qTCI8h4nFofbLHvIpJsxJksff/iNcV9V24WruK0OwZLAOEegnYgWRB4sMfUV
qBf90Q00Rh6b4NPO0DH3AWqCEgl0pGrRek92mS3v4to9Myu9Yf/cZRzFtsBiz1LSd01O5eNJgV/N
XEo92aECAlwG8lVa4qWIrAG/o/kZV/bd6S/1eir9OaJUngShzXHpcTaL9b4G4WjG7ewNj7mZhVtL
DPld0+b9dTNKWl5dY0cHpzZRLOlCajzfJreuvlhxGGyroc1BjWXSvT39SOvFo59IulLhmetJ213f
FdJEiiFL8NULvbi9mYcajAvnwU1ei+b+9FDrNaSHcllHSKSbwoUBevy6Bdydzh3b/hFCHXc7dkwX
CFd5L3mrXUdlLzanx3PeOUX5wK7yfOFZ0pSrAVOraxsVetj8zTOcy6qIsh+VZ1UforqGLhEQ29aq
xcYk3+Wat583kH1s2w7/QWo32ngeNEOnyZp9TnfwwYmosS1d5O6ikNJMsET9rzotks1YiuWKOac9
+VwzbQGFye1i0fYNnMy+gfplm1e1F0ePoYNaYjjAVgxU6RAmTT2I1T7/ELh2ukdGwLoKw7EHHSTL
714txgc/zwJoLA0+VUVQl9dJPcIbarpRfQWzB7RomsA6zQPUBkt13xCf/mGGsrmfUcDr7rt5trS9
S/p1dLKHaMasNSQ43XJ7Ohg1Iyb9qxVy/lGMqrs68/JXe4uPzf0sHX5xHX5d7S0/XdyK68N7BJVz
NWatwOJ2ASNnFpenB3rnI/t0cVhatu9wMa8GKkVjqcR00LWKcFv37EylF2kOVNxKLYQCnKW+C7JE
HGw1oFfKO9ufHl+8DYJQB1W+6Zsmogx0a46XNQZ/Tp303EBJCdhMJVW76y22eNUPDVRNL8MpzXa9
54VK2E01SPxrcBtA5w5ax2QVzQa0GDrxw1wl4Ho6FPCWpKBB4qm7yI/Ej9OP+/Zpfa50i1CU+qlU
5uppo6FuUgMy+aMqfQF6I64o9hi5HMFwKvsLiUCaXkSmWtDToIdwevD1gYtnl22z+X3PIakRzuqm
Sh3HbzOOGyB4Fl2HKqXlFGb17zRd6quyWfJbpzbKMyec0Lfwn4cu/G4CROUpoaTpo8V//IFwzOuH
IFjsvZul1Y0/Df6TbHzzRfCEOyQJYc3lfAEpswDKO5p0bhTMW5i84p/T0xfroEpfOIT9nrAIXXn/
q3ghiDpXVkPY7PseVk4fTRjgNMOHxU7QlG2hGXm9/ZHQy74OlYHgRhJuTz/B+rTXD6CkIx3fsj2L
BOH4VTi+Z+bKkqgGl/ScQhvA5zh/HxZHnvnSwnrz0o9HkscjCWWW1E2jaW9ECfTSrpuwjwY8LCBO
UlrJrZt5QdLLWrYZ3aJD7cqI6n0441pV52cuHksPtl4BXFpCwO8wPRKV44ep+hR3DH9ATTCf/afC
Sdun2SmcO1C1+A7KGetS7EZH5wkT859O0YMEaLPuNq06+mGxGzovtRuWHzpvcm7DycvuabCjjmaG
tG8NOc0PBiVExD4AOM5hu0BFM6MN9E/3zKG6vkH1SrZZyq4g8BSmvZpH4iQ2fcgF78Ri/DzWWOIs
tndtewRdYNY2f7tWGMwmwCVnBX5srg/WOVsSb0zNvcwRxnJl+rHBAzMI4ZafHmh9KrzOyvZNNidJ
j/JWi5K+XzPjkmq+SuvE/dcsCH8OMV5KsXqJvfD69GivF8J6Mbi2dGydITPgahOakPxK1OPMvR06
GnRfRcDGzJ99N33kMHiOVXvdZ/AwS+dFYnoMZgnQ6DAGCfRitRd5hfWxvCxMj1qLh7edr/KLxZ3u
C2lcWNqNzPFQ2hMCKFEUPioxf/Oy5FYs5S/TllTv3ZmGfuCNmyWdf1SLA3RYFF8apEFQ9Ri0DBFX
fXxm479dOVyPpq24KHnJ5jp+V72L62pc4KkWi5ukQGvLBKwbpVeuQ+Xm9Bt+Z+9zvejlKUgeGXW1
ckZaZwZEpOixkzB0xxKruKFp/G2vAoXuip3oL43Osukk6t7l36E7ZA0Kd76/t8eyP7NrhLeOEche
LL60VDwSGcy6WODWZUwXl3unCsNiEwzOczM75ifA8uLCSOTwM0h7mkU6kwVj2V2JJii/O5krvqA5
NcMekfJmCeJgP5no5EOwKK/HFta667qIIqdNtZmX2nrMQ3e4AtkdTpf1PGIECJdU8xnk5yAwDejk
fUy/eU4+ZnM0fA37IqPGO/nkQvg2IfoypZNG+RsDLO16+hAgN31ZOQovVHCITyFf8GFIAfz7Y+U8
FIM9XkWCHj1OJOFdC/P7WjQlssITQLOLRRnudTTGLsSiflEbqwyAeHdpjJ58uYwEreOCECyBJbVK
U/6ykxhejjSK+7KluEjEAz7MXsrbyhEFqX3d7chWbES+zeXKkvECWYaK4+iPyRMUcNxb0hovqGxq
romRUPpKgkpbTCao8LTjpw4d40sEyf0P/SQX3epAqTgMaObWJtoM4Nh+G7BEow7ivjk9Cgv/4sC0
sD/WepTJ8rT4SO13paRn01qABZaZ12L7YN18LA7rsE/vagoQh3IY6w9ZPqrP9AqWL3altC1RjKta
bCNvIPgEmdt7/1A0SZ67rDc2TpfHtDa99qpBzO42BboWwZ2YiqdxaJB3aymduU7VbEVG1R1kJt7W
WZdcz20GhKzpEHRxWhoYJWAt3ChBr5PX3VQgEoHnddNjiOj5ZSltD5fSgTrqjEya39jljYRPDHtD
LvMBCQnzORJi+qLqLr6bszJ8UJWndl0O6h4uNE0pSiibAGTnRUG79dZRMrqrVDJe9bBlt3OdGjg6
lt0llJYO1c1aa7Gj7VE2nG84ECK7Og/WrSub5LMbpZC3kbh7LMZ8uErg7t5h42xufK/BqwuOztUI
/enSb9z8SibkpxWF0m0t6dK3pTHu0l4hd9zzVNCWQViX0kBxN2s2XbDgtufnMx34DvFcQwMR3UUA
QHWeTp8y751oBLEca8LUecbqLkRUe54HVdX7wcNkBSB+/3FKkBfvgV6fHum1sHd8YxDL+FTjSI+p
c9qrCyoVaSvo0077EUA2e+TSFx+iEO3UyrgiirmwG4jc/j6DxCcFnD6sQsr8ESqR9Or7YMFmoRnO
nGl6dutHIuGQuKkTDrjrR5KWWy9Fo+r9MvQLXSjKS8MA4R6p8dOTfy2CHI/E2embFveGJYVYFwKX
tpr7bKQvOYp5+ZKFjYHIG+VcktzlwY8yCxhllQHs7MKtmjL1i3u+vxsb0d3hQk6Do7ma8wbyipAm
Hh3bjuKRiT4SrKJqkzYjGNj8Jrdt5Fg6u7oe68n+6aoKYECd14iQVDjxhl11X9WptxELgdWcIprg
0se4HPwlf/BH4wNIXvu+SlW3TSNIqkNYhDR2w+k2nfyAnBpQTN/I4Bo9CPsyqXKYagFMp7kM8Bsa
nPlj2yTetT8jIzhXo7trG5Tv2wb5narrRpQfEH0Pwsm9WjzgtaSXNZLnRnGToK7wdegkvQcvNC8M
jt4rYcyUortUAFvUOAwQ73jt+dP8ZeYTb1pVVp/MuCTrMixjZ1V0ECVVN8zYjGqX9ShWx3ZVfWzl
Elye/pbvbRmf8pNH0Z6a8joIcI1mxvVlbveirL3nKHTlparL+a4y0mRvgvE7U8V+Z5G+lgwpvTDi
m9rSGOQWjI9x2tdBLndLhiYM3NxtFXRid3pm4m2ET2vFFhZdFRIssszjCD93ksqYfbvdp96M3++A
IeESlfRt/ZLLuKjpD7sJ3IAIDxbkG6AsZCA6MzQ2LgN/gp1sxf5NE6niTBD99pVTRHeU7xN5mYpw
8/i5nNIMZ9+C6JcE7hPiGKC5ff+l1lQ3wzmceQlvE10d4/i6EWO6rrPO7TO6wOMwG1B0av86gYrZ
1tZwkbjBD5VX91OPImQ0Jh+Liro5UL9Lu4+qM8fF20/OHG2CTOrQfIt1cB0liWW0vYhoy4obI5s/
9F4D8VX4Z5byexEdEbxFNY6ZWuucflGZEZV9FT02YQ5e2LPTB4LmAOOBMbgJkOaC8WTW6YUhmu6l
nfHyOP2u3643RndIiqRNWZz64vF35UDwCEOm9pBOsrm1awD40Mqz7387CnMjB+NVEgazcY9HoSZZ
dZXXtvuwAk+2RKrZEbyey4jWJSGKAq70KEw7wudClauSUJhPdNkNY9lTia9o13haWCm+S5bpwc2h
LKqMwtpiEeOdnp1++uOb5WhcR1dL/ugpmN7IG5zyeb8gB+YCMspuOKkxHWuvhXuug/FOFeh4tNUJ
UfkJ8DO3mPeZG4uDI2OPy+UBF3YLE0KnXO5jPxafqrp0Hp3cb25my3NBNA80q05P+73X7ZD8I/5g
KvqXqyMhALIpMidb9qMVZttKKfnJ60TxWIQa9mE6wYNZa0ycZzrnSpVvdw0ZCXVwSfVJkRGt3kHv
mq7I43Sh1GzeNtULyoxui+hOcyNmpD6qV60GPoEGGZshCSzQHn6X2F+76qEyAHegumrgEZx+JW9P
DdeleCt5LTbLfP1cLpXHzluWeV+QdcAcnGOwjuO5ds/bPet6JnUv2zFt+gLrdoDrNUknrGLah0l4
Dz7x62IbN389Ecpqnk+YaOqhVhu2oeKtktzq98ngI8noxY4ueLUA2byfp0d6bzIWhRlPX3iSJXO8
eViWyDj2bbcHTKid+LThC95MX0+P8vb64tzhUuV8oNH5JvjLK5RBDXhr+2GpclRSfmbUui9Ho34C
wHZ6qPcmhCkQktPUKDwC7eMJNc7sWS0alPvY6GvYinLDbZn+/d6jpuUjpkP5G4rj6q0lSVUbJnID
+6RQO1/SKshD8Lg9LRwg1fGms9FkUFNxpgD57twc4gAiAJpt62XRVWgdqaZu910GIgmI0HwJdaI9
8wbf+1iS7qwubuEPtI7U7ahwjUJ04z6gMnnbdRF22vaMk2Jj/uph7GxOf7A3jQ/uDV1Ao6hkCTqI
67qdvQyerL0GIe/eGn/1uE79bJu5vBZW6mBsRCpvtIH87rRRf1mU6INcpaZj7gyn7q+NqSi+4puQ
f8EBCbNysQQ7lSl6nAYREz5MMGjPXQHvnH60eoGrCN2GVNI6XmFTHAvVeu24t7z0MwK+Wk48Q+oH
0oP27WmSZTPVZ77JO4c98ADHdak7EZmtb/DF8UYjsqx6X6kRzLhVP5edccfZvOs1NTB0NT7y3EJ4
Z7kp+ixKkhkz3zfHqWvEwvQo9s3kq/aEBDxUduvvtxKDaMSBSUMbuMrx2zQLY6HMZ4/7xmy3GVpg
2nNih9aQT/O6ek4nWE4sP3Fm2HeuCr6cxbnHuqNpvRp2Qo5JJX7f7TPk6NAWbe+cCToKtdwzX+6d
l0h/xOFeErY+0FfnkeXzfcap6feZneADgTcWvML46vQeemc2Hg1x4ju6Lqa9PvSqRMK7rMNu34XN
AQOyx9Z4lvnw/N8YRXHpkcST+63bH3Zpwa/vsmFfAybmPs+KT2l45qZ4dyacBLb0iIvleiZWP0Zo
yoXtHsD2jDjOPG9kMlJsnTz3TBjz3jnnmiZTcSXgtnXDla6hrKqZ07TtBCzv0fmWhejsWSCTVays
M7HJe+uAip3DwaqoNanVlTFY1uIU0GH3vh932CAg+f1bDGV5Zph3JkV/iksJkITlqPXNRD+ig4hW
j3uDMAUm4y3qsSGSjdqZ6fRqeGdCjOQrDgfKOm8a5oEbRRDu7QHLyk9Q85Cu/Pul8HrK6j4V+1Su
3lgfx60hgTHsI7v5rEtTnlmhNOqdibXefWNsHqp/gKoBGhwfQHywJo7Aye7pnFKrHtHZC4b296Jh
5AI53NNv7b3R/rw8VpOqw5HG0aTGfeeUwW2EgINB6zDuiKNxhDxT29SPvsqMiBSAEgjmp4iKjqc2
ApSpoqRp91QXk4+qbbIXLzbyfYDI3YUYMgxJe8yeTs9QvDdFXiONG0GT/k1F1bM9eCvj0O5VWNh7
6VXpJvD78rB0yUiffMw2kf+7FjWZaIc4SwSJ7yGtluZHhsbXtdFO2rrOtDdI6hsXUdwnX04/4HvP
59lc4Y4Pno52/vFbmVCyhGRM+WqoHaA2wtuqGlugBn/e6Fy/7O0X8BxiUQ3ts4EBeNbxWEnhBarD
DHKvLcXMadgGIUhaL9iSXH0e1HAmQHx7ejIcm0Yopqec11Drj1TYzi2jqAPAc0M4IIDnhdUt/VKx
iazwXIryDgjhaKz14prmtu1kY0xY7sUfMSOgC+TYhwkJOTGE14mLtKZZoZzvibt4Ns5cRa/Z7fHS
9lzKdAKNVyJUd12jmuNwirs5h8A5CGjPY/lBuDHqhjSBr4KapimVdkzdGmDzSyFgsXUIbqkUYr97
b7nFvkHj5KKxEhx6oy2MF3j2Uf1rgJS2MXhXYey0GLtRpDXb9jHrKvzsc6yEpYfcrVF6j8i0fO3F
BK2vz5+L1tnasFvbAuPtIVdfc8e785ANjRewcJYBgzy4n4EjajCxm+VUs+pPJnrb17R2D1nnXjlz
guC3YXwZanlnFeWLN3fmJcCBDJMOBCNDol7Y+19s17jTMmpuZ300iV5oON5knQ11z5u28ZA/GGOJ
zl340TXDmzlzKVDUNhLa7YvL4pOR3HaFeacUwlSOm92StdGYppt5+SoWF2aHDCBwrtD3woiHiPI3
/NQHrWclJnl3ehu+E/dzqJM/8w+hNJin473h9F1cIBqcHbx2eJrD7qYK5t1Sw5kL3R1E6E08DvSd
IPo1c/hPWgHx7J2XYJruqyY6QK6mX95XNVz6GOua6Exi/Dbi1k9HA5rzymH7rgLEtC5yk5tv3od8
g7D68Z+qxlyqbQhTokF96PTreHsqHY+n//sfWxcuQdSC95j3vdJuUN7wjaoKjienR3l7aRO2WSbg
c5ItixTmeJTWprND7Xra+3NxafT5hWNfnx7hnSMIUKpJr4ceuUdofzwC2krN0vXWsJfUjNFu0zWY
GUjS6VHeOX18ByNgm+CN7yPW1S9MoJoKULt4cuxfyjHQjEFGc99jLwkviYr0j7EzNoN9Lm3Qa/L4
2DkedvWVRDqgk4GuxpNRpqOHeSqOdGiqONeFOaUPSzDgg1719hdFC+cJLd+zCOq3r9fnKgfzRZ0L
Ssb63EudDEK55fQPiPYC0uY0OjuE9XYpkqZQlFYUuCz3TWSXO5Nd2LXqUVv6xMl1Qb4CH01naAMU
6zl6eGX6IUhJdM35WO6IMaOxu/Kr4c5Hj0qq6Tbpkh0ytti8batkP8zg2rEntAIsBVr7xixrLeL7
d0tPAxKpPEN0oOpD2LMOGIvEixrgG9ZhUpCX1eh89aLim7CGc0Hc6mz4z0AAjxW9KBdeyupskHTA
ZJqE1iGijSglevX52HwD/ZNemHTeLovG/Ob0y5m4ZRVL/GdUPjo1V/oyBFfHO2uYVN3kc2odcEPr
Pnf5PF03GKlod84wuYKiU6IcIL0zCcW7o/o+w9KKeYu1BFKII2AfYzAA+R55plvNv7VGiP8kUFdm
0pwhQ6wW+Cuq1IT6yNHBCfUGbN0Zrju4SW4f0KzCNTzqY4SaVAPKA4Lf6UPknaFoKdpA+cB1e2/g
PNS0GuQysJRx/OYxLIOHdEHXY86SM+tydejqKZFgkvYRkilW5uqiU32b4yzPOEnd/SPy4Dukt7+f
iaCSAU6ISsMbaGrTNYmokRQ4pHL6CD3/xqrEz7p3N38/DCmsJKgHKkFB43gFxk7p9rUv3EPqQKUp
ETvc+QoJgB5x/d1fDwXaCiSbR3lQvdliiFfINot87zAb4F+SGmUhkKZLL+0zN8k76/toIH0Y/nHv
Fsrvkcz2vENUmRdybK5t5Og9XKpLH/c8uJ6n57XuMOvFwMVlKgWDQQPb9fP8MZ6R1n6dpuFy8OEu
w/RFYeQGz7QUEH6KVK2B/d4Eb2OeLpsZe2zrhsUSV59PP4W1QhDrp4D0BurFlHRw3uA+UmE5Ahnh
+cDQXgV7F/OkBtMqnCn0kLgvIBt2IeZ2mxra1unBkuhUKyQ4Xh8osfBxCqsLlv2G5z/9cO+crrA6
CFI4AUjKX6+nP95Q0IxRlYyzeRDecuO4eNTcaL0FCwdDVM7m5twx8M72PBpv9UUaR1DgEIN5SLMl
eOgiDGDswAjOLOhzo6wOActwksJBEPEAhXJLX23nG+Lr6Rf3/hDsS2lRZXpDjBmRjAZbxYtz++5q
WeQTIJhvp4fQu+GP+Od13fCD//8Qq92irLlHPJ5ZBF542zvebQQ+7aJNzR8xS+f0WOtW638GA2EO
PEty7KyPG8/t4jwaa3GouuLJa3HDIQe7yBf3Kcvn61AWuzATj36O7AogyjAvrTPn3btPoCl5DqBX
bkB/9dFcSC4GC04cPH429KZDos01/UuWJOrWJm41WuMCG3oqIX9/OekGFiUDk9uew+L4nOj63q/H
rjXJqLFddY0NDt+fgmnJzrzldxaNB6QdVAnEQyh5+pL8Y7eB6qgw7JnMQxYVkPLFS+udQ9W8XTRM
AsCQztMBDa9rulyM2ejasfOM1whEgQ5Rhm9VNF6DlTtzrq0hwywZTS/UR6yCyEh5/3g2VZijFx+r
4TkaxH3d+vdoXm60gg2EabSWgJyGmFo2ErEPRA2wLrqoVXymrvz2jR4/gz7f/nijxdSjqt35w7OI
e/9CUta7cO1zFJh1AvT/ZgokyKG4xDJZzXRIh5R7JhieW5VBtymuS9/+udj9jV0X/YXvNvew1Xd1
7Hx05uXD6Z35zgfVaBWbOpMJ10auToG2hQQxDWJ4DofmW4JtAerLFQSx5rYoUbb9bwxGUK/p7lik
rk+BxIgKs5AenxSPvas8zt3tNA7+BoN199oC23Jm4+k9fXzEkfvA8GAlEYS+6e3mLRIuzpiPz7yA
2yGb0cxBw2qe41uzLK49C2/envZb0p+59s6Nq5fVH8umwc9a1rIYn9tBabzhvfTMu9YIPnToKsWF
hNMq7mR0jsrz3mqFu2oCsldghNZ1DlYqCK8K9Ws3wVhdLJin9eVwrpX4zkmquVqS05yqA4DT1ezc
ZTH7SU3DM6rf7QfDbQOYhsu461PPfmx9VAKXrMIqKh8IPRJUxIa0dAiDunF7ejm9Dfp5EP7hRNdl
inVTs6yWEjMZu392BzO+durZ3+Uj6Pegqrwz14fegquVRHGCnhxECVsQmh9/UWtK7ArV6ua5Ue4P
swQnSsX9/3J2XrttbEsafqIGOodbNqOoSNqS7JuGZW93zrmffr7SmcGMKEHCngMce1uBK9WqtKr+
Hxy1H+MEQVGSLV+9pX6wNtuCR5hCL9416ct7OyDR7jI7bdOfsiCdSH6SjWxKEEOihoeGf72Nb4a6
WFswZK6aJVXPA20Ct6gRmsDmxmBpN/Cz/PuheJ1B21A5rJKPeLuqBczM2ovz/lQNUU57g5VZQJIE
cEcCDTF8obw/2kKyyWgbHqPF6L8dDFQNq9UoCj91IZoGjB4b5G0QRX45qWF8IYrvHV3ycBpV19hG
kckLFV6kadWbAEydmiJoQO/yAIWqtHJrwboHVIIaAXuhpA9zNVh//x9b6lHxjptPQvDyzUupHIUn
d607JW1/qyX2vrK9+1ZzvojlP7ATVOHQDUgxCRVZ+uXJIf6B2U3diZ5dKEJxA8D7z++9DnSBpfr9
+Zo+HIxdJJvs8Phxmf3RzBjY7ISTc7MGxBtt0CFqbaGRoh4OAM9/V5Ms5tem/oeB6P+SB9e3chIH
2phVOPQnqwekfLTVgiYY9RGL7/4/xP/1TlNT6dio6Lcj2elsA62htyfSiT0gyLqzghtt2kwmLGn/
egvF3WQgCe9p2Hs7lFUHyVwOQXeCRKv4oRS6dgII5dYuFvjTyyjxPx/uvcWjWgH4AofXKpLF1oW6
CiFESINuik7Tcj/BqWvFP4p5X0dPvXfXljdh6/zrQ3s74IXfUtFaZEFkFp3IUhsAaSghpURJDktj
/FXw8l6P0CSsU+ommpjm9Qv9WLVhBaxFT5NDDcjjEJNQKPQB0O0GCrjPt/HVA3prZyh55PUawiJs
Ky9ib4+tb+J0nsFJPkXTMc3TlQVyFtTK+1LNbtzmlKmPTgZ4t14BkpzsgVm/WmCV+3wS720dDjfP
cVwKKqN48nw7hwR92oGGVp7KKPgFp9S+qIYXmtJA1QabYRWqzRfC84Grj5XjHlLuQuGLfhlV4BPj
aMdGgp/WVKuu1W7AfYoAOtjVg6Ks7gunLTfA2ddPdjLRF+2AlFpVXxrCdwkdLh+K1JPKaoveHvVC
qHj+tUHfKqqHbFZ03gwb+qTSWPOLwZygE+lynq0WEw6DGNwdSFDUvWWFBQyDrgL4TtWDojsZPhfc
+eI2f5DkoZWB5JYp5fySGHx7JnVr01yYtjHOahtummVSIME1gIPUpZOkfww0c9s16U6easE9Kg/G
NA3rGFBOvwC96C4Gd/u5nZT4WrHhKG5IKRyXEFYECAvMTRDm3eZzIXp/aXhdIdFMmEjJAsgmbycs
TKdAk4zNid6zYNMVwbLWeu8+D3rvXz4+IjdSW0sTJ9kdguvL8ClRi2mK9K44dfQ6+B5VCmvNC2YI
FxMCRBgmwcSkIXI1Ub7+t5wV2KLSLCgGH7DL9LZIqumbrRnFzjYV+y4LB3pPNa95KHK6mbq6KL4K
0z/YGipOyYiTfeWh8NLetNY05vlEik4J4+gezA4Hyq5pugpTpzx8fgrv3RK6LnhUB12MQPpdANQ5
fTmrTZGdsmnblpAuQRY/3aCZqWocguiLM3+vOBhN8pACrqLRPfD2zNWqT8ZQzbOTo9V/xEHWwCkM
lXBvWvM/Uc8z1+eruwRbkpN3yatQYcZrkUqe4O2AddtDi+nhTpbIGfw+cKB5rt96d5kFQYEOCP4j
a+0cbcU/luC6HeFcDc+fz+Ldqgk9iD/wIfgPUpwXkj4GacULbZpSxlluJst50IK0WKkwYzWNznNS
vXxRCvQ+AGMgEpl4tigCdPWFgi51U3FK0FqholFry6eZqNhYU+LdlKWnXHe5E2/Krupg9BiW5RvA
ivkaWpmWVmV4sr46g3fpZ86blBMPFTxZaMblGTjTNJmmWKzWm6rv4dAZCviTRn0KHYCTaYSslmql
tkW76xpputOn2X6smib4Qg28E3XiXRxw3O/X6PRSQy6DWhih0iSnuoRRt+8ByiD8V2HjaN2dY4/O
2XCLfAdcEmCxn0vAe/tFKoMqSmJh3EcyfRciUNvOEhmJrZ1TLd6oibYLYTosveVQgew5OeMN4Geb
0ATQExKXHibEsBy+8M/fOWBMgUIhOssA/aKW7+Iq8MSipB5phTNVzGPo+F4Ob6xp7WTEUT9QMlhp
6hf3/b23IjYJN5O8lS41vxeCSAdINpZWPZ7nMTbXZDiBYzVT1bfdfNhkGb3GoTHyjA+B+q5U5vC+
AQPtqUMh7T0nGNehM3/prX10GFQzEV0SZBq8EV+YykVHyqAsr87d0qzK/oBiUPQ/OjFmrp2lozzG
IvBaswq1ehPDA/y5MMhGv/HgJIX3v8MbF1GnS5f4oLR1dYZ1/lgDQmRyRaNk/qL646Nh6NsRxDDe
B94lJFJTDWYybNV5hlZQtaM7B8SsYKm+uFXvIjFBN9RN+vNdNC1gCW81bDSAEjYFRnUOnAxA3vhb
q8N3UzVbKuS/CNc/HIo0JC0RNNC9c3E6fYbYsWirM4j4T6WqHxdX27pNB059pn/7/JAkHLk8JBsw
Q/o5QBh552aDRNhZua5WZxgHuhtQFpaVVQ3F6fNRProfryED3Y9kdjH5b3cPz8SjdsBmGGAkws7c
UIR6yMxoQ7HGXncaWFLpOGU36x6kbKOFH9fcNE3x8vk8Pl4t3Rj/PQ397TSWKBi1qXarc6JSID/S
u+PW9Rfy+N4K/qf+/n/GuFAFQ0/zahp51bkK21MI4CuUFj6dnvcDRKmB/hWQ24fDISRSysBzx6W2
Jz050qJsIizSGEenIu6vVeh7JyMhEcezvsqbLNp9vo8fn+f/jupc3O24tevcLfXqbKc0Qw7FUenV
u9GGdrfIoNAlhLxTk+KpAtE3b4AmD4JdnixQ2Fn94+dT+fBI/89MLiRLS2lMzhTW3zvD2TbI1nvq
F0ns988SXEag2kj38Md76Q3A+6zj3inPZhJ263mKbtXgXsxLPX5L3PmpdaCx1q0txW2fL+5dHCav
EfJqjDdPfRSt0m8Fdohx42wL5TbklQ9shRn8sYNbOBVWWvwQ5Qct28Cm2WzsnHIkGNrryP98Bh9o
VwqPmAQlaTyMXEIg5prb2RlwJec6yX5aZXdl9eo6nCEZ+Hyc93EdH0+Fk7zhg99E+untSnNA+XKo
42voCdIWeKMluvaCzDj2Fpmu0HBbkA6mRAgvwDdQbA2odqc6hBOwxnPedsfJiU1fARKJrgoI5amQ
pm6pt2BwSuZg25qNsXbh7fjisn8gfZ5U7NGwyjsj7sbbWWcTnXm4xB0ghaHtG0q5K0L9q1zxe3vA
My0m7LVJCni6CyGIYU92oXBp0Sj6NvXKF/BqIrhwkoe6Sr9Y0HvnkdyDzv9olKMM7NKRUeteD9sp
6TgGOJ0DpaZIKQXKtLfTaUP4CXhDZEc3ph4t688l4AOdQmUUMHQ0TvFSpV4+c2pB08OjUnRnNYa6
zAW5P7+lSKOYgI0IHw2OV+uBC+kPSvniao9DpHwh668jvDWGUpsl6HPEUyA3X9j4pkipz57K7lz2
+qmfwoclrg/AEG7m3NrZoN+HHo5SoWzSuvwVLMtRiYCr6lI/Sc191mb7sgCpQ2v+tevBtLh+JGIk
P3tZ39oUfeKULtOKF8ddxTpgWHYJnoyrHLNS/ULlvJdoHRQMSoQlXyGN728lumwVN6mJSs5F0UPe
NqjWN7q96qfPD/sDMdPog2KbKZN+H7g5TWQOTqo3Z70pZ2iE7Hm5y+D+2tlzLIQ7c3kY6LndhuDG
fHHKHw1t81RGMt3Dv7rcTScI9HIMm/acjG23zaqp39pZm96Enhv8iIcivAWLD4rjGhqzL5Tce2VK
cEz1KU6qwQPzpTY34Yfoh1rNzhrYpzAhhck+c7t079Di8MUq3+sMhkKb4m6RHuZZ8O0x5qOW9v04
Zmddg2k+ugqSYl/M2JA+Pn1+lO8dEBkBKG6Pln3in4tLM1fgSIMkD6FsteymilyD/XNp1fVYwoHi
6ofPR3t/ejIafZVIzWtd4Nt1LVkOJZbdQsjp5P7s2CeAOO9JlsKmEkJeMKyDVPmqauX9CskYASWE
zMjD0uVjBVCMUQucUXCaM+/BnLRq1ai3dDDkK69zj33jfnF2H6Q13g4od/T/vJp3qZIYih7R7mg4
/RYKhnmdLEqP9U9vgPbwCcDXfRI/ocKJqpM42ZZFaX6hj99LENV0JBPBkOfhiUzW20mY1dQBwmN5
J91LfOivf+Hw9B31ikLo/fmhvr8XDEWDJ8dK+8G72mxzmbLBisbglIT5S0QgSmvrP/DdfjHMB34c
49C3KrD/lHFfWms09ujZrRucFCBwWvObEBW63nJN283WiBacqlrIqAEnUL9ohBAT/dayyMj0y9o0
rlF8dWHC7UyrpkpEyDaKNdUkbm76UC0foh7qdu/XECXXkfIVBPuH20qWlz50fMh3VVAzCQhH7RAj
b4AJL+n7vaenD44AVH1+fu9WRyUbR4fLwHsNj2wXKqDKa9uO5sU+1c4TLILhyqoLELvzeQNu7SpR
3StoeiEQaYfmi5HfLZGRad7FT7HJ9FiXUDdj1ZLzzjL7ZNTtKeo986yFzbymeuer+P+98ACoQ8k4
r6OCw/BOeJxqhExr7I2TVsCgp2VyjCakhup8RB1UmvXPDLOVXtVfaIN3Go+8OLV6Np4RwCggtL69
h9bYqo3iFMapzqrvhluu9Sa91/vsuS7M73ORP1Xj8vL5eb5LJ/P8AwAritblmkgP9tsxQ0ch0QkV
zIOV/rQ7czUI35YLXaepHSF4MWLYIyvIzKBZzdMX1c6gpr0em5eK6t7Pp3LpjshMBMlOnnDpXLq0
LoMRuUFZAVGoG8k6ypdd0Fjnz4d4p25fx8CHJ8bTpHz5QtPZbg3gZuYWD+HwPZgfBuUhliKT7ITG
A8FzR85q5S4Pkin7YmT9Qi38Z2QWB4Qe+dJLhZRmpQU5NftcQ8jYkfzYW/2z0Ol6xc1i6b7ahXuL
fJ2ejGDYfQVf98HeotmFr8MgW61flvJ4NO3ZujTXD0G662Pzoa3qx89XyFvOJVsGVbuUJWGtNZwu
nJ/L3M9oL1kyt3BvZlG4BozUH2BIK3kah/HluvCiQ0rha17CTuR0xyYN17pGX2A1/mkW884q55e4
ya8LLd1n3p+Sv3oDYnjolxYDVy1v/1p6taviYJt3yaMZR4dWL+50IAm0KihWydRcA+tz39YG5MTe
dG8q1T9eWsNd663aCMDPZoRPKia1Vl5Tj7Mx5mLzOiESQ1psbgO3f1ri3p+LiPdnzz5x4b+Fre17
kI2we3sgK+l8B17Pz/mVQsl+hE31B+jce8OazpQvPaYLuNmOUa4bd0xv1CFzdrYQ9lIGfJ7DfDeZ
87lVve0Quc9JGnw3l3ENKso2idp13pqHYu42rt7D+NNt0irYt5XqK3V5apLsJavGjRVFma/oxQ34
nj8HvXnKtOigcymrrLqLnHnX5tpmJOGGlbiN8SiWoq7WUVbeOWn+A3LFe8g6IJk2hdy9uo2zYvS1
NLzHez966nSugvxbUQbHRu/hMY/jO6N0TjE5j2Exd0J9ZI/Nk2FHNKzF1sBOwqaYune8tGwtgX5U
smLlmNPGsrtmY+bLj05Przu6Wx0DACkgE675DuxggXM7NyOUjxBzFsM+tI1DZY/fR626jp22WxVm
s8vjDhTY4WdC1TZU7667a6GR0xMVuz3fTsuwgYvqMU1mSiE44dAiVzPl2zEG866vEAfvKYWBc90u
w0PrQb/jRQ96YD2rkXal26C8Qr4KCuGNMsAKCxGaVU5PS1cegYRLYOUy15bT7tQuBdKzP7rp/Ket
INelEiEa+kOT0F7meUczb++nAt4uivEaQOyTFnK1ytpaaBeN9mE5NMUGKTtwjkPUHxFss9M3Tgn/
eAQuXG5ngd+PDsCjpj/BIVuWkB8IQeXk9o+x0/0oMu3G8bIrx6k2GKxm5RZWAOW6sR1d0Cjn/vds
Vn9IGvy0nWJdB/rzVOd/tSLdR6PzZ+ndu5nc0opShkPSDS5EZ/Fh0M2biudRK3LWbRJ886zpPqUR
RjOm7z1IcaULw+QCR6QVIQo1bHfhrhmrQ1l2W6d1n2u2s+wo1RjG5nvaB5sppgIMtiO/J03hLh4A
4IowimUHaehVGvveg3x9TVXuPqvHH1DWO9mKeW/txE1800Xpm+5m0PLrsra/8Qh9O8QJXFkhdY3G
jmbsYT06ybiB3bSzQIwMtXOZQD2rxdHeKL2fqHNhkusGKn0yb05oCikGeAlroKije2VWh70ae7Dz
jpDY9hM0gf0PVS9vZJFNDglopfsp35NOEaoJhB06Wl5GZTpMpLIhoMzoHNShyK1v65obnjFhJ9hk
qbUBZHBdRu46oe0FtFfyc9kqwrGE8PIgbMkTdZmo+iicfVqgjob10AI/ghxUdIXp1T/z4vrdEDw0
TssQwU2d/YLTfBekt4YCoVPu0iR9K7rU4Jrrw7JRxsjXp3ozAb9dBe1RJhs6w5rn2pVlP9ZNDXXM
cOiQVpGIzg6Plvej1cy17SRCYQnFy6v8pP0D+aEdU1HResI6r876mn4dUxlWlVL9pnngunPjdWql
G6dLvqkFZQSvSAC6el8Ce1DbcLDbzimFlyMPqm3WmtsoeFZ67bmJir2W7+c62afl/JAm5qqnM6Xt
9wEDJWV601XTVm/+FBaEQfOfJYuvXFosR6PeZ+MAdAXt5ulWdlW3HiDGKUhIQR23cgJI3ubAN5Zk
nQ0TRZTk24HqLZW/ws4s28kaUwsK+Lbe2BrQP9yXsC8JiKH6dFYuXTj26K6FnJ5Dlls60LakCh8P
2QDHCL93RXeT28GxjcBf7sGw116o6cXXtHipiLYTYzThX3ACiB9Yq/C8s4vyFwiswBaj83S6W8OZ
/6OBbIhLFSrAyyLZxRghK3bEmZLpSg9G1D2NabG17PHgwH3OV4KJlFiQbwvoZRs9PScmeSAyGPxO
99Sq3cakc7VkQ5QEvmMHsj76JvXucYQ4NXROJkU6bJqcqvDHs25FydfebG/YGTxPv6NdSg2VB0sJ
bkWH1wPay6O7wHrAEm/CSNmGFu7R7MDFEWm7qtN2sketYosAC4en0f6Tw9lqqAYdV+raxpC1GUjS
lm+F5TrIfoN9zqLDa9uofJEZxZ1PdGuRk1zJcug3Xs0OlO9F0dxg29dO3TyGGii1y4sSw0E4p+bv
sQVWuaVPs23H+ySqDyakxfIhA3C53VanIYITlK6vZjaO1eQchaqeVrQF+tdWyXyeO9mX6jeXck06
oRd6Cb+DxN0Y9Wu7prYKDSi304HsQE3dq4a7mWb5wW35RYgcFwdTZ11nyvCQKcoVaAArC9kpJ8sP
l3It5NGU9W9f76YoDuWRCb1qeJYsZqkXjti5W4taETwJWm+EZ7PXvuspHWrspInXx2LKdlil/fCt
hkUZuG6/6PvVnDyEXFbOXW5ya5j7AbIIZ4qOIq20tvrYgWMVTKsaRyErULtT/k2p4fruNahWKQoK
Ot+QddRbADYPSZk8pEP2qiyLsAcXFh0qKBdLIjMDrL6kL/bkRb9HeEXtopFWIbndmtPDaRatqW0X
SWytfJ3DhFs3OlAg16LzurDfma6y1ThY2It/MxNYIu+8kVfx/pdw98pclHZeacxHtsRIjd+8n1+J
9sy9P7lW7lI3O2T2H8eGk56Pt6d679G6NPDTOXde00Lc9ORKZzZBaMEkTY4iq35r7AbZhrVIpB2M
Gy1ufklXU/hoc6nkp4rZvjbGf1rQMmwFFsy6so9a5j4w+a5uDhW4XUP4azYpY+gfTJFgKv5XdpL6
VkopRw+DGSVk3eDcdTagskic7UIi3d2oCIg6Yh7zcc3yCUohiWDQBfvHVRm7xo9nTVTS0s0HPWm2
0NoIqEd0mHPjYMTpf1xcWWrTOs+D9r0u7LUe1dcaN61Wd1oT3k1L+KKzGuaTaScRUAPa0rHaQHcM
k5Yvo1dOdi/E6KLjjAEKSBWu5q49yuZw0f1aVwCYBiSe7bC15KYxdd+c3JXS9z7g7q+yLZe2LbGh
k+7nhf2N7VHq8LBE4LzrAyj1XnwH4OwenKhviWdvzTLahKpCmizWVnFS/qMuTygWtjxfAzDq57xU
me4vuR4xFuC/+zM1gkobLWwu1krUjmPh3tCO2YExrcKZSTwmKXY6M418/C7rsTocF6P4Kz9ZufNf
S4uOgLlRs5w/9319DbTxvjYZIM1205wD2iprzjdh793U3h1R310EWfqSR0fLCO4tpw/pZujv9ch8
AtRKW2dtcDN7/bQOSgvIDO9vNZQKejF8rsrxSey40o1PvGsjGaV5lnsUA5q9GGTIDI69YlNxVrdq
ksIInoy3MzIxpN1tHmpHqmd2GkGtYjsbyq33oCsmawxcjnGeN4kb3jZKftcrsPlClQDl8eK3kgUI
+l/A+sOv0abA/9cR2FvjXeclj2M23NMvtRny+kpGd/Nks+jFfqziW6tdNiVxigFp0mo0oGadhnyD
Yx/5Lm3J+MXhn8BWbh11PtVR9Hqc6oJboTWY43EvWya2x+77l2iyfkDydTVW/GLvhd8Kb77r1OnG
cgiZFkg+Eqvf91TDYI2GB7WJ4KtX2m+UIz0ggqeioWtNXb63Yz1s4Pu6pwh1L4oOfCViBGML+D7p
zewYVtNNMwRPI9BCobf86QJzV2pwRwQZgdGSL6tRnX9AS7rBTOxbLwQzp5qPc13cqWF3gAd2V7T5
Xm5EGTjbrsjO7li9jE5+1XNf8yq6DYJ6p7XGQ5JgrYzouUVfjfTKjzWZVTZxqxjOIdW932MZ3IUE
m3McnXi9PMC9sGvN4Gc68gTkaRAsUDlhqxXUzYgUblC2gkftTh+Hc2RN/2Qh7AuGtgO2vmTqja9F
2XlIavFTcQe64VGr3GpF8eItXIIA0wC+qZg/ysQ822FNL0V6+7o7c3y04cwyUuVRsYajDkqrrwbG
rQHnQmGWz/QXbWxSFp1j7iBeGP0+t6/hz+Attd4thr0tl+VWbawrDffHU+uz2Craxf/WYX0kvbX2
lGRtRvRQmFj5RpvviLZDP0jCHyJK2axuIkRlCssrO0+OcL1DdLbq1XltQou9oG1bUkB1q/settIt
3Y3cATP9WVu5Ly4uVH30ZcxnesVRrVV10iNtDdN03v+u637F7YayXZQE8Lpre7bX6mhtROEY+LPG
vKPqmN/PtpUSrQQFrnvKMmvb0BhZEkQL/ZsCgzUFJhjPkYfkDF1TzLAoMx1RlPhSKkleSDj4UNHD
Ynq7G1ElYkvAIdxZcEmks/srMbStw8mqg30T5MqR95Rbr3d2yTjRyKL5auRsYliNAohNWgeKV1wv
+ZmZCPCV5RvLjBchxpE0modABSpeLtXufoR2HpDqftEOahXtPKXfq7TgomNWcoSyS5bzKEpZ6V4Z
YVZpF++99FYmKB+echKsIIjvbcKnIPqtTcT4Y7Kq4PRWDRik9Zexdr/huM9LAsRS9upVipXOThAb
izwoZXJm+YQH4tDU4XSjkGxhRZwCHTwbcYkWXdnUmb6TK8eXZ2Jop1JQ0HeMLhs6ERxp1Vr0cRPq
a3HcLHPw+zBaN9PBImigqZj3vRd3iFdCb8luhxX1/FPr21zbPP7OpMK6OIo9zSdhMEUoYM3EfVgg
Aac+SFwVNhsadlqVARTQED8cW8UYNmrzp6IIA3JV3qeI3l1eh2u/4sQxgqb3Qyxvzb9kA8SXYZMD
c3w1d0YYXynNz8j8KzJaBT/btpI2vSOshtiovZH+pGJ4BQfYq2vfye4UTupDMV6QB53aasfkhOGd
Le0RJZ6UfQvVLzEhdDe+jv4Q50PFyyPYEg8PlrUt7ymriZiQFTCjRQu27BDkINf1VCDCJ7kmGifI
650v+7ek2laSgGrm7SRT5TiE49WhgAVURxL09p+mOsnNTEJ1h9g3s32VKc2KtvkHrkifdGvoeQ9K
J0zecIL3pKzmvQmcvwctThY9xx34DDgvurJLMuLaKFsXcg5sm7jNctXM/llUZOZSXZRQcc/KGrW+
GQNqfURug6P8JAcp95RCmu3EM5VMfmBfZlrocipg5d8MxxKRnWZJfZKGa3Uer3AGTBwq0UlDca1U
t6yJP1tiQQMpUHT34NrJXYk/lqU6EE/fESL2zsZBlTsfaJ0/B7BlKGqwxr9C6Kty2uk19AboHYnt
UhsVpTzWgQtFRoJXYq4U444LJcIhMVfbZxsjdPfyWYLMMDQv9RDtJBTTWaFEkC3/ZvdeQ8XE2cse
ibKXf3sTvPEsPVnOodnfzIaxH2JGJCrAwZYPkTspyhaRkeGqgifmthIXsK4DP7EJaaClj7sn8VLw
NTciapxmF6n70bKO6Ej5CGtUfYPkQgqBbxc/6nq0bZboJsMvlliYOI+E8nfbGndy7myE3CqR74b1
EcJv46U8BP10ZcBNFBSPxD+QhAw8RpPaEqMFtQ0Gfss040qh79pbv8qSdZwHE7KS6MYgTo3oZRVl
o3QPTQchUJVsX/14+2TxWpDgL1Yo81x56V2SrbcGXH4tFkmcUrnIsvtlOvtu1q9l1qMdXcn3aBL2
m3j8JcqGqQep56eetkuC64W0sBy/QVg1e9nDQEdaQYQDU+gtd5gHGFxrYjWuJINn8bxFfuRO8FfC
GYle6ev0qON/iIaUn5JTlr/litbV+MoBP5LuqiAx0fdixzJ1grCsvlJphANBReZk29UW4cMZRdhZ
Xc8TdBMGPnpItFpJfAZ0Gyt6QqglzPF6z0dbDqV2y6ca6rQtMV98hZpMP0BkhiVdjxHaQnSe/Yjc
Uc+3C/rvaGnZOFbAaETdgJHqYPVVG9vJNxjPcDxxB5LkewTpHj9lY8PQnSYeFdEw14BMmT+F6E2s
iuhBpXh01WdVaW97sz9IGoFZyx201fbA84OkR3RKbOTzI8PaVy4NVhI8VVS1TKQw9T3DoH5g0hJg
FUSSi5oSerCLcvAVHKpoRxF3MV2iQPrK2CTlr4rTrit8bfLy2ETmbfDQwa+xpQpARQIPA4SbL0YF
KdTr0Bf9L58UdxEb6DyLniGM5hd0sgWp5vi9lx1fx0qBU3KemYsBuZLNhke4pzypGM5wI1Zax5jl
04lfZWCGkJG4eObQ7cIafigcR5mvyC16mpwGlEzZVhI1dUzkQrTCl1r0nUFUjPqqVH0jQX+mvFAN
JakaNdHPFfpdjP1UWA887GzS1N57mXMM3IF2qL+93RF1BOdBiW4TjHkzqrjd3cp1Ji7Q9yjO1hCW
YcIgFOBMlMjxa2chb2/4Rdfu4/EsV0Y0HAmZWW/2qFJROXB372LT8w08FhdXKDstZbmBVO1aUZVV
wmOSUkybmOgQxDpxixqjvzZQMHKRxW+sOouMQXctqB9O39+WykDVXK7c6vZ8pbrzzuT9JWExpVnd
d1EPIFeUryoYGORmycZxLL2X/JD7Jt+ncmo9U35n2Synu9G05U7ycoqNbBrbJVU3nATHA9/zhrUw
pdZkqxZyIxxM2P4U4B6r/YcbJptvd+QgW9TdfFcVGUCXr4qQTV9Cyx/a6FpcvjwId8Zckjia144S
7VLSHvR7HPSou8+ILYoi9+NAv/Gq7tUScvzsVE1Xwix+rb4f3WedhLYX3y+SyAL1rQWby85ZTva7
xIIZ0EIU04ldFx+ZjLOPURSfTzSFmDYlco8immqz7F3gh6oeNjoW5eAliWZTrGVVY/USdPXr5YcF
akSP6cGzmI/MTA9y+0jQXaV4rZGarmuyesxUpEoOP5/PVHCvhsAGKN5eZ/gYIFYcDDdaWfhfeuNd
hSYuIAPjGHI9RUi70di48b0a2/BZFGtKq9Yt+4vLWFXOFsZVDOFfVy5NOl/Jzsdm+oBuIZdn61dQ
mq+8lBgfO9rYv/6jyXHispMsQayquO1is1o8vozIlRMVD6foA3+Jix0qpgYQGmA80WRKd8/FF52f
JzhkxUCObl6x9xZZpdR0/TS4hjBvzVBgkOLMZ6u4cdeyhpKgQq7mFDcHPol60RvyCpPZP6hqL/4a
5j1EfkStN1q5ih1rJSdl6RkkR1tHMjMIir1U36CFuAZGcqNCqq52jy1+KxRmODs2j4sYBXwhL/HE
U61IH3hjsQ/YAtUgsmGxr1uvvARK8X2p0/sJzjtR6wobyxS8uj7ijwGleIOoGGnrt9O4k8/BG+Ur
ID7JOQXknLzst0RIKP2KFJK4fXMVbwt45cSl0HjTwObuxB0DyHTjEjuIimctkrknKQ08wwltROnS
RhbZmbTaj/si7TYliU9JWg6kzaNnEJS44O2NZJxl65kl55dEzwVOkjinBZEPnjXrxdWBxmQSRYvd
LpA7bie1njfi8dGE8argCLqQHhx//iTKh7rynwUsH0vj+cx+4ReoBMjHv2qn7TuXW4yII9fij0iI
lQXB+dUND4GVbd0VMWCa5zszcbcSI4mTU1Gch0evJt1rRPSqYlA1gTVueoJ3JicCJ3Bi5P724i3I
PQNtNcVZnbet/ktcB/ZbEtDiFLhddHK4knAtbU1Sz6b9CAbXwrOdSIz47Ph1UY3GtUq/ZNV1yKMB
0Pk4FqQ95XIt5gP+Vp5wMNoLh8gmiC/IdRTvSnxaPFidfS3de75N9NGWsTh/7I6p39Q4d5LhphWU
HPFD0xNDv8jyl4hnFcqpE2/eDqxKJiUelwoqhORFlRSn2eQhu/9F/5jfJDicbBMDyvVvcJFbg7Ii
NlnMqeRcE+2RS4dKi/HjQBzZYfok8GIhr9E+7gkgtUeRsyVzNman+MRUsgq1cq7kikmOeO6tXYr/
g7lEe3S1uU8CphEQXRHOy3jcPhGXFkb43j1qiXktQYTYLuKZhocB5Mkgum9f3aVQ3jXwRSVSRn4l
kLSr+CGMuhUZDtDCH83cuC3Ap5NJevMivoB4oXwml3uAsENUBiKHA5KMZMk4fiyErpi+Opo3k1Lt
e3ZcjF5vjhIeaIEmKV0008/BoHAWEZL8ry00899sID1QcV7rbjhkTqzt7WtbVdZl/F3E9dUZAAmO
fVfmhwRzkg5UB5TRt9aw7kdevl3Au2RaGhFMLd41HmKI0rYCZVcofyUalFUaXbZrU+dW3AlxXwXm
azHH7TA5G8r7fBFlCQct6mqsB94KmJWyNFB+R1ulrq4cHiPEI0eOKnF0ECTNSeRdJY3Sm7L6kRvl
lWXBZRZ4u6pWwdTCZYbYUmwOPyWFALJX5QB9aECUlRvo1eY2EuSd1y0WI1uE1qY3tAMOZFY9ZeVf
e/b8EsW9kP4RdcSlswi3TCM7LohJOoQ88s2b16gAv0LNISnn4nDp5MvOUh/ktBcyMWQiKoIExUQA
eEqU+0ESeoFdtBkNhLx3r9W8uKMbaC9uwkQxwWRb/8XSeSzHrcRQ9ItYxRy2EzhJo5yeNyxbtpkz
m+nr38HIG48lDclmB4SLC+BO5quh4zRSRauARwrwWL3/zfIsxDgFBUPSiC/Phy/bRXtHPbMjUOGc
PqNzjuJ85hOOJwHQeCLM45nbmZVTjR9K5bGRF660+KCArTBnsVwZbmL/ld0tI8ebo+XUxnLpodH/
0d1sW/XghagyI8d+Yr3/bV0LuJGtVQ4AM7ilQyh/FzMIHRwNj4yL//goIwG5uSubs1pepPgo/+OY
pMb7kD30M1DjrSwgv0XFMSD+o0Zvu/Qxe3bG+0j2bf0oApG/TOwgB6yuwaiQcxRNViiG3Q1FMp7h
QO4Yihi74Chmiofq1bcyiLrK97mDQZw9yA7lVnxvyejnenOrW+IGoidEjXMw5Ee5rSgkTja/8cTW
x4sSh51LxFJn4CgmwbW4Vd2/8MQxyTddNrGxAfYlOqQ2g5EdFOneQ40zMT5z7QD/xbPRlXgysCuw
a2U4vHyTVxfHHLYeR1KLeTkQUIyUkkjX1B1RGgUYzDChP1wNYsYrq84AEHXoNf4V0IQbcZxYWVGZ
iHCV57TOqkJZBNk0zI+BySembU5FVjEccLtkEZH02vhsV26oMwdi9MiUo8xumAzvozj3HEgMF7k9
fys9ouHBScwznd7C5GfwDkhiqXeJUhDzOwm67Vo/MHT8bpdQjPrpIPmwLrCFmSBxMiQizRh8SnSm
06XFjmBnx3BSWgS9177mzFHgZbTp/BBIRv1UdvBg2dF2rD6JoqvbjmH3i9TkZwlR3Hwo3CtMLyz7
sxgONseMDWmP/5XwAgTHWON7BsGkNKQnx/XHgB7Ln0upNl9/SS7GhJSSCfJ4efYlYJB8jGskyyVm
tBieVnxHk7qtT/dI2Rq8E9tCdqXpzUek7O255mtOQ8BmSo7cILWCo8KcFZk/KxNSrnuEJX9YwWjL
TtEkN9vR/3jLXA9mdAc8InFN0WZSDbnNtCPvIYoPSSaiPliKK2MXmwKcRS9IRwM0UDVkjac28Hb0
WG7Zkggz0VE44TM7GeEkqpkrGFFkJYc4rc6slKYdZD/K/mWVK/8RwyJef/gIdjFPBNBM1JN4ybRl
kwMjkkHgDuRJG+gbL6ZbnC4RKzad6PFlkgnR1/nApE2uh+zTbu4DlgRfEYUiZ64e2201/SXva0dr
dcyZmDGEoiticBcpUSqOV82yaeoJ6doB0KXRRaxoTiIfzAlHgNPFzjO4oUwQP8m6sIf5K7//t+Fk
t0vglB/ZlR4HzjZ6Mf/4vn1z7sUpFQup8Ow7kc+sI2OlhNRuSH9930iGw40lkMdzHVpp8n5iyGFc
y+BkC9iRFbqULrJIEkgItqDVXO99gkWm8ucWZyGDMMDOJd3mKIdGJ5rfAFGwizkrPEclCX333l3L
vfs+4owiwPTTg6c+gTCoH3UaYAfELTPIxyth1H82vNVZGzfHXhneyQbZyy4WyE02LcMUJZLfQxnk
PC3Gup1gkjTsFOZVDiSTJZaATB2TIkAXwlzsMtEymMwgIRxLcapWtBL3w7REwrXQEwz0n1lVEkIX
4wq4UXY5akJW8SZswN1G85WdyD1FpvKWCfy2cTlnc3rKPWLNFH0xmj8oMO7iNPj0bKO2NEj/u8kw
Qjj3o/thEZrDLwYiYSv+yUesh5jwfxUyRAYqNhfU10NXIy45P2sZ7Unv2Yt0ZsHENYyADrJ4OYv/
PmQX7JwDSBTnoSV6JieQtx9dcCG0CWctNZU48TH6u4HKghnGBN6q2o6mvxPdKefyplfE7pe7dkQT
tMAiZOj2/zHr4lwUWHSJ8d7isK4IDAEEOHSCbbrMPW8kRV9lkRNfP0hIQXxzEUHBwJqi26BjoWHd
N5FqsiqiBjEE6tnbjRCLbjXdIxXyuJg4VbECOOHBrXV5t5I0kWAf0xiedfKiV7251rgnqDfU40bc
Q3QNQtxGevCqGJ78ixzSjV86vfd4ukDHYs/jrJpwM0S6kay2xfvheaxXHLCWCe3lg+HRpp0xfCV+
i4CQe7H7hCajlS+irrkbe0AcRjEuGFBWTttpoFTMoI6lmW6n6kl2gF9KsWIWIMLMZjwiHyOFk8Ek
A8RJtBtzG3uZ48v0Q1uQaeeLXMWKBGYTCjogt6r7vSh/uSQggsXREzRJoE7skGKucNTKf2pdDLsb
Lq7JNpyLRzkkNyO0So9iAkHm2oi5iWFHcT6WJ33sILKBInjItO/dyyuyG2/iiEngPEXWw0otZiGs
iBPKy7suZ49JFZU1zCdSKaG1JhuGJtsOI7BpT+Qyk594c3xEVsrfBXru6BrMC7OcIoFWtWmMbGvo
w9YpXHGjRfAhR3iLi8jzyKi2bl5TkiA6SegZO4E3E1mAQSlgpId6kZhOVGPE6PfIX0VAgAlH+Fdg
BTJMtAygm6BcbJP6nxXOa9JleSs2QfsdLOIc4SoxLERDBW+Qp1D7E3bCTXzxIfeakCzCH5rd4Y5b
yNbkY6ru2Nws92S8iReifvKCmKICNcpm/afiv19cvEexT2xMHTefjoI8817IHS6SGWYPrVZ2kO99
bwfHQqUUZnjz/6d8J5qGXSIDxpwHiJMZFg0BW4JT1cDfSPUv8ekEXBAfTdzBGUyXdxIIDN0jlX1Z
cJw0gsNtChtIHVlAuYNzJ2deuYuAlFBVqnTd96gHeRsGxDQLNya70lNTbshbiRlQJfaOFxcrlHMj
XgEgA0vJKP/NncRSBDtqXP1SZZ/isQTkmhuceBGzYj2KycHVDIHL+JfHCWbDK7LgW5FVGIF8EAJT
brUTDZLwJLF+hfn4Tg2f28FhTOggR2tvyCRHFuHNvUS+L95r1plbfsHuR05woawLyrZxtoYWPMUZ
DEv33SeCXEswfKFf2lWHFRIs32eeroGHzCjkrAoyBgqycBDm7PtAMDE8LzarLb6yT511K24OKjBE
MovZyF7gK8DEuSGm4D8fQTS3x7HiTWQx5dzdwnIIdnbd9+jlTIrMYcSCH1g95qq43uzq0a63GnaO
PTZHeDI3pE60IqYfeowuhkP9G4Em0+leeVf+I6eH/MozEihyo63b/ST+3Dkn2TayYJwADgK4+5Ee
ZRKTuJF8wK64XA5+wjT1oi9HyhACxKGcfYGmMMEyISpxqCaKjJZ2FpLPcVGmheQ9WH37IIwrPV0f
b+EMb3ioBn1TwdGLrfFDVNhAFwt23reAlGGKZpEDhSNH3FFIRkteH9H8Im4EjGIS6Im0kSgYG1IQ
pAWFjH18k6rDBGXVId98OnDNoPRNg89OGIKbUVYjhBODVPwj3nPu0Ty6+RDDlTMt3rqarXdM7KDI
zjyFiUFA8a+OLw0eGw/zK6fGRZIgBuTYyCYBDt0GGfYcVnV+r5YHpluWggPN4RGbXwaMJQxsjMQS
w5aDwpdYZ/6COJaIVmuexJbjYaOpP9jIAP4rAYCA9+O/sT6fxHy3/BkzdrwXP4m3F0hNbF3GI2Je
xB5iDRtRrDV2A/+znH5nYT4yBUGW3KkI+qF5FK4ET9ed4uD59rU24/MMG0ykngAMPPEWW3Mu3zqL
4l2iQlvArjEA3UPRCbDfZXVIvGUdh1OFYhJIPCmx4lAKAbTS9bBG9WMR94d1DTYku5zEtpDjL/ix
mFMmNhJmzV7OE0sBRiurLIis8wTnBK+LCUdKZ+oku6DurJAdabcFEsgJZQj8kcAaDpFWE61KRoLd
D4INONjCawdkRHSI/VWNDUkJR8RfbgyIC1hX/xxIS01nOlTd9BvrhkxkMkX9i38vR57ZEsvx3/Ed
lffcEmdgv8mZ5bs+wirCJMEbby26z3BvUdjQjmVhVVVcAj+7ekV5jOt4swJYDB6dphA1eHe3zZeS
CqzeJqu7xBXp4+przSKqKPL9D9ll4sEAMHDWxPEVt+2fWetD+lApsTyM4YKaTWuT36nK+dPZy2dr
wliZi3PvWgfxEJhB2ZKBt/wwkVF5Z4QCFzkwDqTkngRTbOD+xPstzoEIKraHGRnIhZ7u2y4hUfy7
RfsTZfpFzjyuq7+mEG3eemIDtZ7cjI5+OUyAD9FR4NGbBR2KoyOvyQuxmCJNxKx219DK2lsIguUx
iQtIiHaguDdtdCnG/8BZ8YjrNs4fkTgOyKDoNNonbm0LE8BMN4H/iu8py0OARICNXPvFT8QyeqS7
5g5i2bGkiZ7c1ybJNN2vTB83tg4zGmIbgxejgGNIT/UQz5615AIRzjKhyDg0HDX5twKxCwR3uxkR
ZI61aO6Y7BmGIm0pOC5yyQ3MNE5i6fBlbowqw4MRod5a6rccArkQ1ZVgqou5I0qHr9bZ7wpeHAeZ
4SJAXwKMWeFcMRwCEVx/c5D4/Jbrsh9Ry3w5HzK4ZuJ8/tTW9cSMW/g6lrnPYYV4IBa3hyPIwL0y
rAnRN/C2owas+TbBIly+PV3eQ4bUTq8SAcfOZk+KdOK1O2ursJnj9IvfCZxpttNZmByCYSIhRDXD
QMJARj6wTxhYysOEFyEOggT6xRVnBwtoynobWPM3OaPbO9UH28ClsnvxNbv2O732jo31ZcHSkA2p
5fSu635O0Qvqm9gXYvzGZpO5QBmIJySypm93E1E3gfdkiwi60HrFsQfJklPiEkY1oLA3Af7el1o6
AfUwqWfjDZKbznHj7lpw86hiA0fXXgVWE1HP/NhOdidEIQZ+k+csNb/lDuQPkJVzw/0Q/KJTKGS0
nciCYAYlDDlr03aApcvdBamTXSG+BFA+d8/1W1ygojZfHUOe++IFJPTBvfliOlQnvEyeIoaMPJr4
tHiFEpNkzs3Bu+OMzOYHfTmJh32KxSZAuyAoy/Aoy0nFM/E0SZo0poPmYDuNJJyR6dacxUbnLrp3
0ruFsVrtzSLn2Q1UJWsYhdKUsMUFdxX5GBAVk3WWyZMd+W0/sjRtef4XwJL9Lx4HVwo8RZUJ8Udv
k0iulERyJYZK25WdnPc1cEXGfJ86Bk0fQF5bwLQu6siZoWip9otb5fMvIVmw82N/fLEJqgn2JlPJ
XvbSRwws1DRXy2nuXBVGwb1YBQNcHwlbYmKK1qw0oG5OHyd5sg/BUB04B+zvcYAYA6ahr+5OpC1C
lyu4nbityox+CEert4CDscMrYUl0XiU4Y7saR/xkbUl2ontpkEBgiT9jb8sluTccMhSAzIS8Mqee
YDlTzldqALC5fogIPjONDUALe0YUksB+cgHzIs6ovJGoxla/FyHLZAq3sKNEOF1xblSXW3oD0pm7
B4W2HS37juWWyFs2/yjTg5/8nrXgIIi5mlei0y88nvuUZPuJjSdqEpOSm3kAq3yQMbqhysDOd3/V
RfXoYClqwc7OqzsUGuLFZP/KLdiT/4Ykt/m+hcRsM8/Zy8nzcV+RXTWzbgr0Vt0MJtM52SYvznxU
BVg+4m+KtXumjHsC1SJeerCAgCQYBC1iRJ4h5/wmaPT7GjKLmLyyrXAGSeggTJNtxVQgEcJ48Bvj
aZmHF4s0gY2pc/LFaTPd9dMrh7uuC+4jO/pV5TGxQ/iKvioeifw/rp7BWy0amB5JcOPg/sh7Tq7V
ZC9mGn2Qn0xoeg5ne7qK4qyt4GQv6ydkp1BEXhYbREjIw6T25dUJpsOapae6yLgvpeii6cXOl4e2
XehlDcYl7ICWNij46yaGpPMy4NL6pbGVKbPt/jStXr4ZbHdXc/8yUIem938VXv7R5sUnpekP2lie
Y2P+LzKiV1Prik1ZoA4tvX+wqvWoj/r9mC/BZqa25EZBc4UVQIJBV6cwP9Z2P9VIx9xP9rCNTtis
AlRJzIwl6IfyicNkdL9nfbyzl6Egy8q59G16wCmYF8TasKiwmEsdA9zaNzDUxvE9SkVyZb/YzFwd
ZeaDqENxhov5eXANmKg+ggSnDQCJU0sK2WGmEsHa1DtxcrS80nEekiNfFzkpq04BY+qUxt5p0u3H
sUz2N2WNCyxoouA/WYTDBvSzfiA8dIT7WsLxGpxTbf5tNSpQ4R76E1lzJThyqvnPhMEmZ3rym+W/
wMb00KGtzebOq7rPlKyNzhxfiJvKug0EtHFwJvLO3DL9CbDvT85/OeWKs4qUCdCbUUFdWMiERPow
b51TewfRS0gZCe22BbYBL6uhUDmyaxuEcZa8xgk5lJztcenO8p4SFUwn4z85If2kYTv+FQe+BGOK
8589OW1lL0xs9DuSl+U6Yyk4dD8ZTcKm/UUwXAj5r1YaYHaRHYpXGJMGXFtv5TpeOH9CE4MgxV5Y
n1rSm8ViF1tCsCmRXO3sHGtJ7+Ss6dMoMEeSr6HEN8cufS6Ji9aYJRM9GKSiwmp4d6aZ/XWr/uQZ
zU8hJq+jQ3MbPd9nZNO2WF5+CQ/Kc79iYRY2LD782kgV2iuSKWeRxyR501IXXpt2FSknYaAh885Q
4MU1F0HpFtbGKrUmLGENCk9DNTCyGFzZLFeGWi3jKa9ItQCJ40chtQlmJiC9sC54cUrq6rYPTtvs
Ey1LSEQsqYk9blM2QwCeJNoSu0fWLCduIilrQpQRdxTVzEgl5i4HUNJDZDdPRESmebkUaXE/NBNW
jMOw7Je8nR91sFWB8MSsEx92JS4qukQjJQTBhIbMTSr9wglop2AvuAzCVg6CB6OFqJw+NTfCA3tO
IrIi7AjHD8ChwTqeeUEP2S5LkziXoYDVgU52sYinvv3QqVQqCJO3lr9NY4aaXFS/fPr1CP0GXsc5
Riv/C6XUdrCXcCBaCGOY+sc7WS/CJ57XvRcTKeGKCEE4UkM+G58byD2o2rCLoX2sH4QiRkhoCc0c
3HXaSbw2Gtxd5NIDOY4w3pfKTTkPbAZKJmAXwEluIRIJbJWukcCYdkrH82YnzCrZhIvkxpKjzxQx
omFsvgTCkomTT1lUalA8iB6e7JRtCiI31D/hZB77Lrng6LFjj11+C6ng2QlPwR90d+NV6SDHTPXx
m+v5Z0WuI5MR+TT36+tXJlLP80d/UH8185dKWbi5HUMoX4LBq4hTroJnZn0N0hByZlXgQ0THFXG6
4zPxhhPxY5kDnuHA1BAwqy/PgmLLM3wj+jDq6s7voj92S9H/simpaZ6fxGCRTUm5DNINouPEFkvc
o5ANuJPwd/mQn+Qp+nriQ36Smc4pI71as1hL7E2ZDlHCWCBcIavPh94Z+q4ynMPtMaW5X6bXmLZ/
kkGCp1kEHUknjTrbmb1VRkMtr1CHdkC3ODHMJR/U6qdTH5VkHgVEGpdLn9lh7ZwpFSC4tfRGSyN1
iix4NRzZyF8ucoWmk6s+uSOpmb+R/vbgHmSrRus19vpbvqVcBRZ0kFyErIQ9ly7yiuIP5Y0Og6p+
F/KRTM04Jd3ZintZpCRyjxZICCLWjJrdt+kkL+eAX8vf9YFc1RIgh6mwdaGuJ9ecprxCFYFYQ66y
GyM7ZaaZIpVilSTqi53wb8ZdQxMASObUQsE199gRYnoIO0PW1M1/LV0J8AXteqAOg5PEO/p4viDZ
QxH0LAGc0p3kygtRJWv6575tko3nTI8TVB1xHuHpMHDB4ukGvy/r9Xpz6TkTjNoYvSenb66knl0l
eik7qJibvZ33oTalBxSMiTPlqn3juB+aD8jfjKc4MsGlu/wSjdVeAiwpc9n3pwGZTs0s0eMSRJJT
SE0qcX8k+CT6zP9kOKJ4dCJVYjqib8vAQbePH447HyAx7q2Zp/XBPnbUgzgrUQN8D9zszxqstmqn
3CSURWD47KDBcU4uucDcHfKn7EncSZZZPEmGhSgV1osAffw0qlz2NJchnZkVoSNi+BIW3Cr2+Y2Z
jR00tuWNlmVHateDU/lG9iJW+oQLehMS+n3V/8V0R676rfdDTLDvZcSbsTRN8EToXCtCDhwO2huj
lwCtWab7geew3gxXr7MHBsMPUd5SO+j5O5Zg6LaOI38KWH9vDe0czvFIYr2aCB/E+7x3o42eXSXA
whbL3X7fNwRVvttrym9lDTH0mY3erW95r1PbeuISMxR59dy9+Rpptu4DguFp3YRMmu5GX6gtRpR2
y7NkTBp9cEqbct7OfQ+rryJfEGIxkKhjiL0+MUv1VB8UW7tDU6wdAerMP+Er/JMpjhP/N+sfvBez
YdNNAc+BVZB0CGD0tvkauTRqLCbWeOrbCBL4fMCZrpps3ynwQ8QTF7OGcjIljM2a4YZ9Wy6AwREO
HLBf5pY/bY6MRFJlfkW0V5IpDFqXD4ois6WIKYiyTZzu0vwTIj4bb2pq4Lu1P7cGud+CzDWkpxCl
6POXGYNJDsHa4CmZcACzwnuCq5x7yTuNvPpzUKkLasMF4eCtJGVT3EkhzgodPKXiO54vsx6QNts0
MezygBYsk/XcxM0jCpg2nJ/UIydZocE1HKtXozGhFk30YYghUKXp74biFHC8JjxCLd2TQslgnU6c
JYq2eHWDTpziBl9HK7AG0Xq17ZBZsHjPOsme4CWUxmgsOxTv3UYgaK2mHYtBS7YRdT3knI45gF9p
y2aGg/WUFN6JdX93kW5yJHQqnAwsskC1xhTcScTALgFdurE+xXZ/Vl5AHK62zrFJ2kZqfMUl77ZG
FFexHvvBCzbp4ADUxQGhmMw3ztXkXH3g9SVZ6lcab8N/S6dfcpg7Z4Y6FmfjVYYspXYcXEyS6sio
ZmNWC808zBivsowWbCmzTXcD/ScokkMaEjW4yYe33tq6whKwJqAWyO6Drp6MNN3bi6GuU5z8yagx
+xM40jnaEVTg2hp2hJHgRkTuuSNS5PTGDxctIY6zaabawZvVsDVmoJu1na/UJ30QUGsqcpzbFA0a
u8G0Dbpor+P1JC22ybxGL+uY/VXKC9O2CBHEe4P0g3nWfqug9jYeolqu8FCTa0xhltUkJlbqFC6q
nHfH7J8XvaTuAElMWyOYL3rhPUylD8FZL14tzT/hikH0AaLKkvw8ALruIj0mk2oK/mZmc3fDyTlV
/pyHeWXCSh9hvbfHifRVul5TcV7zAzyn5Kyv1UFLIyo6VNmWkPhT3Khm2yTjS0DT7U3lmCHO/KEY
RrjeZpwDly/XJKfxd2Hkb1TuPixOGdow7rLR5ixiKF/JLT3RoNnapqlHIj0xV2B7ZDIZ8gJM9C2o
i3S2RfqVnNs2HwPwcYjvRIGpToHhCnG7pUoP9oBOEhPI9g1NE8N+QVkDQosx544UyJsC764dCEjn
tiQLpNymcc0P5Jfwp+SKrqHFy7iE3mjeS3SPkKGK4nCFgiJSQiftXujjwjvzMMwF1LdX8wFZKMCY
cuPQDU7UQN5JDRFltx+0nj4LLUbDXueRWW9Q+NZFno8kuyF7crJ+yQwSaWoP60XcHdOaHwkqdFF9
twpjg25dqDRhH69uqMjiAAkzumDTr0aY1OPN8Ksc5yCBTX327rJS7VYgOeH991Nws1oFH5d4upNQ
EdcgOZAlgHyNdVzdKfxUbCC8GCbiBvW5lFTHNuOMyQeGid3818HXzOcFeAiqPc4kkOfWbuIjoNMM
O1+CVrxDFGFKUDQRvjtz6/cPvHO0JodsNI1N2ThPfXap+ZOwZYPq3e6NPRS5hoSeHkOAISBzKwe6
S98TSXR23N0O5vuORRNcqk9/pbg1goxiHWbwaNMm/pHGmOjk+vk/G/QYc4bIF79aQCnxglYSLK1v
Y4yCSCE4axiD9ILd8rQbmg0TR2X7urWumZQ7yWABfXOPhClMkDESmk/yhHUS4eoULLWBtyQ8XtlD
uA/4vH+FwiM6VXYtqanpF9hQUlQXTMwADMLlXQVG8dzxdwKhw7B13uvqeeMfzKeLOI2i7CsiWS4K
wI3mgyglFIaA1hU225qXUsuYNgt4F+Kkclrwb7W4fMy1+pwsdHoSKZKrr8hmm5C9wlhEVPJFSEv8
wAw3BiUhEg2/nmQM5DxR37aeXkb4v/1fsS7FBRYXV06Z4HuMoMimGwaA3ybx3GVdr6sL4WFZ9k1i
P/CrPKiOSaGotuS2oLpYLmrRLkEcSzbuh4NHmDvmLuisH1rRNaGv1GUpzffOVgcHnVm6lBvQ49dM
j38hlt8Fhxh6tVsm1W0ns4sBQ6w4dMji31nIt1FvP1Jz+eFwZnqYi4Gjc/r1v+gzSPPube/0At5O
hvkyIKjXdHqLhuGs4vRal+Rwy7i1vnhL8+nJ8EjUNarqPla0hxx67wID7J2zQz2ivvzPK0YqpVqh
p9LfYueNKZVio5JMo8g80FA31CIAfTN+jJ3+bzLXFG8bqV2ZIjB6L9U3k9OeHGsMJ8v3H4UA1pek
Sbsmu6mhDIRZUw/QBxUxyRfHcr3OfvRZLEa5SduZqvdWqJmUaWkMM5wtAw63Vw0DXBX9AXnuv+Vy
IPG2lrpnD/hufhgBTJ5jy3zPNGqbVemkbxI78vaDhBD89Rl3k3o+0Hj93Pjj9RT9qmMHVivjXbTM
3lRTe+dVXrmrcrbB4OfgBhrqhzY0ug8naTXvRe4u2bhrfOc8KNKcuvaFyhUfN0jQiUJrdUnKKCGm
L8urR8XrDT0V251aTQS+1HnLEGHW3dTWBxrXhhQusTeJs8wUhbHnczSV+pnOaDGAKvRWIuC2mZ1G
Uta2luOFdRMz0hq2tx5xun1Sk6qYzAu/3vtgE7VFZHtQMUWVgoPba2czN+/8oL7WffFp4h63nkvi
s5NuRsM5AXNt13x67HIfELmcYbz210TZJ/ms6gF4Ek/Xj+78er5YQxVszYkWwiI2xhmyqxmd5wDu
fmqdco5xV1HbwsXTxWIdqbLSYOW6BbFGtMYK6qEKl6Yf/tFbWmLkanxbhgW4xj86AE7kbV99P/5w
R53COV1b7q2sPURe8psY631nRKe+Gu4WGr/TW4CgV7Bfh+6cDIp5ik8WxpsG7IyB8kBHm2OfmCN8
EQ02WofQ9ZJNbi2X0qVOkWO8xL558Sj+ltC4Yt8nFK2xR7WdffoJiVSWhUwCeOV6vO6QOwsogvar
JnJld9A6lT2fkn4NZzB6jWNlEKygGdA1ot7cgAtRkh5NvIw0FWDoWlVnyyCESpp9b1MMfYzemuIO
Hmdfght4uItW9wyifG1tRRxgPKVFTSyK8i+baFBnx3SecbeNmMYlNg0erfZaE3A2dPbqOLWXWEK7
S6J+9ElLfWMSejGrbMqKUk2roUBkdDKyh1EckjY6dvG8XePhE8ZhTTlS6vQs8DXHotsAMp2DRDtq
U3HvuNlfFDtRVVJiJTBjFPqhJM1Nr5e7yKDPeDVUf7oppo4oM+WVmUAD0ZuyzXZn2mS1Wkm/jVp6
Z1Wj+pOX46NszWbOn4LGjX8IC1oCVTMx1m2eti9GkyJ0YF0O5hf1s85ZlB0o40cqp4uhivslm6iY
U+NYuuRv9bFuo+CNP6rU31qUv6WK15UA51D7rz2CM42oqDGQoUrKVt404DJmmV80fX6NtQxwnhpR
mHyGBRsHuqmYZhnVvQo0WrSklKm3dpUaiJkbmGmG2ldaA5UNi6fQrH7XxManAP+qJA8iStxxa1rF
70m3ilCeXY5GvK0sV94sT/YmrxalkOsnaAW1V5jbXsXjR9ORNWsNJeUlyv44es6d4dbwEz27C916
vlKVJoxbUKwA4wtImfpsq6UOSd70e+U6FxGvOd3uJdZ0W1ziM1T62hZTB/MEp8qJivOcd8u+S6Mk
DMAcIrs7KyrX7S1c/c1sUslnGY6r7TmXeaTsiLdEX+JL+HNh7KPeVGFtjm+xXbxpMCU2U6cBGE4s
SD3Z6B0gg2SxtvMUn0Y8U3ul5Ms8faXKf6xrOLddTqO7YK30raiUWvevsuyd7pB0H32k+fpL+rVu
xnE5pn4OB0i50zYdDbLBWnOAYBKtv6POogAlaKgyyzc59ZNXPeI7Uflh9B9ouBHsA0v9pTNpS+EQ
c/II6mvxPqVs4h+x5VzTn0+lBel/0rOLk7ahP4ynkRY9wziwgPlOsknmnqM2gWzegA/TI9CXvjV6
jbUCDrg3iwFIqu+CWd8GGsWuj743GlSU7OxWApEUOqYFVBs/eCs1VAoUkt65J6LoYBzMbthpfUjz
C4iovjGDag7mLs/Kt6Hzyx0OlmyFMNW4yeqr9JdjWtp/4JB6ty9timX6o0/yDuKrNXyoFeBwXRtR
ImYll8MeyZTgmWy7Q4Vw0nnlCZKmtyT+xl5QvBSWgo3Spq9zEgC4U/EtSa37ohufjFHbr13zSM7P
m0YzxTm2Nn47vrfKgrZq7ROn0jYahbi2NDD8E2dA5BIOL0nE+6z7v3DHqQEeDjCQiGcvRGkRAhuD
dOW0z3+6HgWEsF7zyYeCSjaAlqcSTWJ3VpJ70nsZpQWgnpkc+qy3/hoNWhqTrC4pH6GSFygx8jJF
+lZkgAKqonnJDBYyiZdkq1A5hKEq2oT05ikt26sWN7s0sc5Etx7ciLpZlGUiNTGpYR8Z0YMVfExT
fe9oA4R0iDGOdVz9+px1cOU1dxtxtOsI2AHLvmaDEpd9cgKNc0/pQoZhYQ43nX5WunTeii6VapOH
QbOtt6q34GSnc9gWFom4lPQMulonDz+k1XbIxzoRl5G5zgk8dlW9LSmTTC16n3a9hRHvqd/62pXE
P/sAPn0P2tH7REm1ZqHuw0SDp8xK9q52jboC/wUrqbNPPVU/C+slt3KkKEHDFte/oETYPL3wjXZl
V/JZaNXjbHy6q/piHDW90zhEWztVDy5TSRZP+WDQ9rTTc8qcWFs/iPZNo3atCz28xWmPrS/PeqwT
Y7s0zWPZBwdaH3asZ2Xm+JuIxtEs7hwNzwffxOwfi2Y5lAE+aPU58iRn/egXyl7x7i0FKrLeu65U
FXW7EQOIXhW2cawmE6hGkx1woFcIHRaoZKVRcDCjTONabpvueS2zoyf+x3JtAyxpjxpj4dR8ycvz
MTv3QaY/DCNmk7aSpUbNFaCpAZ+zdN4DfTpmDn3GtIrcg5JOTo4OVr7Yf5YWG7KmZBQycZnqizXO
e1V72854m5FUvdPdLcGCcEvC2B33GvmssWZQ54ZCu+Z6oWd12CTDtpoX+nwNLrWYKQNLdUHrmKen
eezOOa0cZIB9kNp7Xav3hDMfg949IJxvU8MIO+hOUie0NZDUBRxe7a1BqTvpY1ROL3TeHuqr09n7
AVPQyLVjGku21LJRAOjJhHkEboMWhJHl7oLGYAekp8m3F9xB700fNcIb2W8FZ49Whk+N0YaKEn2b
wnpeolkDAfN+0/cEmg/2nE5JN0x8r2senETbR7yvTg4W2nbTRvF2aalGZ+5tJLpJOFr2ybAuBxal
GTOS5wgtBBQHUBzAQX2kkG8bM6O07DHWFf67uwUFxOZfSWzJKfYKHVnPY2rNdsaXOYpj86P0MVqC
EggnsQ/N2L1hdP/A6yErb6VPzH0aRK9V5lHXsPoZjzGQqxSL7LbsSS0YwzUqOPMEVTLKLIN4azX1
IqitN3vI2hcfELNqUVPkDhHYYFrbPDkMAziOaz0UzVyxkfrmGGVE8AfjiYjEj3mZij1dKj8HMdO8
yrkkGol1a0QmdPw05wlJ3h7YODrLrE92Yj+VWf5f7Xn7nIJ+jjWdS1Xv+8p+XKfq0KiK9s4L1V6D
Mw0+X83K3S9dus3pJaIzox0tRb1af0kG/RA3/akwhBY5HhylrrkeP+c9dmcOEWPTjWkc5r7FJpei
FC2eKAzFGRXTg7L1VFvSdIOY0EI/3yyHMwdfw+tOq+5fSt+g1BlJboT12LYkiOPHb+ekOhXtcmdF
don3u5IqPH34iR+2bCcnh50kVXWMwNOOHfivjxvb6QkwTttfYrJUBjqKHhrD/WgWCt0MeAPBqF8H
wnb7eGq/aGpQh0bl/0/SeWzFjURh+Il0jnLYdlJnaGjiRgewUc6pVE8/X3k2w9gG0ZKqbt3wB5CW
+XWOTersPOzTGFTpWDMopR1plsDvskkGK48++MhbgvK1sdzuXdAwQ3X7a8E/qXP1DQqdb3Fb3vrY
mNcOLu61zecb2n3mOj8IO3/Z3BWj+W1mtMdgxDuTdaH1xhcK2Z8YSmznJN7p7J3V4muX0sFflZcQ
MG23cy208/LaZx6KjPShAhwntTxmIpSupVHj2WHefH9AcLSCW8yrT0X+UmrG385xj6mSRW9d45HW
MZsqCrsou2o94c0plve4NbN15CLiWlrFqi56xUr/7byvxNCh6HiLeWhBxNrVfDb9+CwjDkUxJFAm
+i7tNoh0to8ASGp6WzSjcIqOo4pczAwEAa2Y4pdRM+DuO74WmgKFBcMG4kq1BWAk25jCv9s9iJNB
708dQATPVs0S3qBtlgBaJxcGFGY6b0aez9TC6AN/+KN0nmg7Z8fB0VugC8FtaKurlXR+WFjm1bTk
l4wXdJSTDYskzW3G+3vOIRkMNFYhSPcPpaa9o3oObvJVThpU7R/mcDu+W91Ekn+bDDR848kgyqi/
kcJF02j4znlxoiD9yL/Zpoam9PhY1p1B1guYGQRV85N5T4NHv56TIrOe+Db1wzEFjQYujqBTKHqb
t5U6LbsdYw6growkUKdZ8i+1oDlOA5GrQ1pDa8jqjXBALwNa9mFCMJDrce7MY7Eb7HxfcprwY6Vo
FVQSSdGLzlwramAC1hyifAR3ZNKGeI/1NLUmfdxDqb/GHTBikrdM7Ag/nNcjepmBTz/Le9FGBpuY
+mAurEJuQ4sbPghPkRwvBYDI2AI5HWbBzpUP+v+nmThtXWpIHjGc9rXxr8F05FHwzzO5ygxSOcoY
9PkHXfDx+C2lYPGDPo/OLYM9l2kh7j5TGz2mouKEYnQkre3Cg+MSRe+tZZvR7IqzFy+y/1TUBIGm
H4RbhIPffIyjflyi7mZzNhip8dw51UNnWgcax69uqXP9aPk0GBEKl+3CyOSsfosb6zfZyEud97fA
Ll+8EXgAx5RBQb3KevOhm3iOPQmI1mY/DGzTtd9qNAD1sTokkmcUTxKWRDG8Ymelr4I22ScVgDBD
A16Bauag1drKM8S9ilIHDploNq2VwXTUSJb8SmyWlJcTzVCEePZqR3MD5yjqP1tZcrdRGsoOSQJt
YkxczopqkP9qRumfmsZqmClFvyXCarDG2Bl5rd8dC/Fko0gfoBEQsrr2SciUTEuss0Q7BlH6YQh1
1sfp3ZuLx95yv5hO7yhFeX86ECElIaTVwAqcW1ZTqwd1j3y8xTSoH5OrCnEY1H2lfXWewI661GiW
HP8WGUISUcaAGdQyzX454B7fSECGzW5MopPVmBt17qufT1MblTR0tWcZbfER3hQzI4sUcEEyRC8o
o9y6pdkGjn009W5PV2FbSw8RekiSbhmWHWiaIADYKpZN2hr7LtB+VfSNaDsMtnv1mOIgmxm2Uhx5
hhv0JT/lXCLX0wN9aZlCLPTT7fgcae62ypSWrncv42iDZOchLmmWua2H4OX44TfjrW6S08RElmKF
rmVpPrVd9KiWDFqlR6zqkDobDrQxNmobppEfNp5DSshCFukmjrW1Td5WlKCczOz1/2dZVXsz7cG7
LaSwIK1j/RzLLiym+o8KVx4gK6kn64UiQieXoG1398cZH0Q7z3bZDBXD6m9G4firRBvfI5l+ucn4
4dWAsQaXgf18HsZoxfpAjaGlsDB3WTEj0haDr42NXc+HpYwqmKq1t6xxb3iYI1ghln0lU4bBVkk0
bihMyJ5kioyENaAU7IK5dCIrdLPmI7cbpKnqCB0IcfRa48Wv9a2lE5ADgGqLedIakhJdu80lxhw8
9qch628eu9ntUUmN6l8wT5uoKS9emh6XYKDfPZ4jNkBNYqJedAdi0ZLauum5gDXSXeVFgXXqGR8B
8UojZJGmbVTVz2RboBwoNRb75BB/zBxUsaWdp7x/krO2TafokDcwVSfzT6xHTzqMEZis5ZUB/AXo
EhCn5X3J+1Dr3KMWW48pHYckaVTPT7UEIEw75dngkG4aNqgZobYEbM5cYiSU/EvBYdDZ2i0atL+a
2d5Gq7gnhvWprjJyghEUrhYyBguqrysw/EpxQOk79QmyfdOebvA+WwIqBP8FxD1wAubdK7U6lopx
qfTekwJBDbe9NQvBRh1zWjMci2U8gFoFpA6PrxL11iEbrw2mJOlwn8buNcggvFo00nTtol5Qs/gO
TbAh7JL6a6m9ZiWz6Sai+RJUxmeUDFRc8jhFzmo2sMAIcPzwk7VGJ4oMba8JOKlCQsf03yIS1b7y
WcHtfsQhI8srTsl0TrZ5sTzpFLyFNx7Lanxyus5bG1l7y3U64QTbJUIL1WRCOXRoBYBHd719XGp/
nXgmofF+Uga1a8PUWW21PP57WDb1g1rUnmPTpTVfTAw7jNl5GUr6MjV2IW2rVISYgsJ68D8nTCYC
UqR6EeHY6crxQobqWZe69mIVxbwJqvbDBZvZpODGRUp6C6qLA9nRLuQHGZOJEcgfrjExkWWh/Ops
KgUfchZrSzfeZ6oySg0HRD5V3EadWA6foJNiwylX6K9ieQiMJ7nUx5hMjqQt3nJhLog+r6p+9ALU
SnpQyQq/Nmeck0ARWGE6RVxVCrZ7cOUXrBZAlERbGVNKP7QU3pSskgVIRhCw8uvpCcPxXRplx0DG
SANiFzqif6b/ql00Bg98VMYBIFh8UDR3DvmeehfLj4IswdbSbx1AihBsuA65Aw4g/F+m4ZmDVu2h
AS+KebCu3GhZRCuO+ckiQpAOuanYUISuNGms1X5QP66/8t+U+if/JoXiZ7gvN6Cnhk5jRQ08UA+2
ubvjnOf6A4GHm+Tbmrp64At/oA+05mTWFOoK5SqSBtlXF4Ec+Di+8tlb8pie8kMluh7VEH0K64ny
fl/nv5P90DsfQj5yHb90H6QoN3yAcTCwNCkPzMn+8LgdenzqKaofRd6OrqpDOO/AW5D8BLaxGbBF
WIyDS6FrU3+oj5JO7iZrEOimwsutU04qvpDTcgk+YNIOWwvJCH/5TgAoDMZLNqLg6INHm4ztZI4H
unNrkrsSWe9uANMidpHxVRgPY0H3QP6hjFeLovmpcow6rPa5TTkI9V9RglPi80PQT9+4d1aVuvUm
/22BJvMvMC43aWOueh6K6k6Mcc688Zlv4GFOTFH54pJC8kYmiqiRaN9o1gdlxhqHrXUyoEtYwoS4
oxVAGENeQvssLQC6IxuCiXwXRoJfywsvaVVM4ysvjUU9Ecxm+689veXVK9Oq9ciLdGkE5a23rYYb
uS/fyEsQHGmuMnC5IzO38QfkpNz9Ej0T6VUKSWT99/qrdd99kJEyIcIgoAfRAqki/ulpHpN26tEZ
cO8hzdpPLTBVIsrFixYP1hoAoP0MbmGt1uC/W9YvEiKsBgCNpNMAGNKOCpY7hF6OAJLxwhDhGHs1
EsWXbHFPSTs/aQJgPZ+jsZ07jRFGgPOHNv3kpPnqEc6oBXVP/y9O3oEzskFd49hrv6UfkgsPJuxV
/8QbspMELZwAK6R0z3cK+4f/5hZUZ7VnOatU9dAD1WzcaNMhe52pTZb+a4kFvnjtCkbZVNopp21A
Rd5Uzr6vo3Og8Cis1F6sfXgkozpsk3eWS27Tq+zlG6uSz6cSJRtSnDODsqUWaM3xpGJRgJ4LavCg
H+2NKc3N2CpBUcx9+frvTbKTGvcP7w13jDpAjNSzTtEYAPmAZJLrNMv6tZy7QzvoKt6prF8FVDoz
6se5i5HTJQgOS33hXfWTdy0EJXgfbMqyufGiE7068cXWC2QhL7zAf2sWmyQtaH/aPLj5EYMnPfqa
KHM1sZx9bd66Ub5XN2ha5kYby9vMx1Rbl1KLD8FYEdQTiaQlS9okVAR20J+qWH9B/Njuv2SEpOgj
i1igEhYgS2yDXA9M2h/ULSpisIT8KlSdI+Ca7A/1f90CpHd85d8EORcLiVVRE9k6mJcqQPI3Krvj
qurDqJinIum/hiYQSLGDCLz5F7iSX3BRTJn/1Zsabb2BipZPrfYiV1e1EiRHB3aO+na13AOoin35
JhEvZ1e6TX3gsmpL8ScenZczL3EhBhkAd+JLO+SXscqhN3Qk9p70RsaE9mjpNB9n5q3MejwXPm3b
0LDMTxLxdi0KIEuZpMRx9VHMyfKQ1+Udo12IeN41ILkGSfzbxPljiuxTiIz8Wd1gU1asnrIjPDjz
RXOzjvERylN5Gwyh0ER7SFwebm+bUJgQXyDDfJyt4DbFiBDSRFhVHfraJpACPxE709D4vrhIz7KD
XVO4XNzU0x93mZWvaw0Fc1INRAT1AwvTtDL76IbhgVHKBiEYxbyDr4/Kayb0G4nIPp+qEFXuULOX
XTYs29iETzLE8rJAyS7BZ7V1u4kqgMdtxKR+PnUWGaKIaWsmR8zNOMMeWSlMp46N0F6jwqQKPY/E
uwUUWp0I8EpAZKJzU/Rh22tfg0VrH4vh0CnSzciy4K3jy73vXM4VIzpqkApnFqOl44Qmg50qfTva
AHbi0/Q7CwiiFtN+JEvaqxx8WiPducnh8NDgy+lLcPI5tLBn/a8O7LVm88bPYmS+R3AfCPIgLDbN
2DCpdxDZ/akMEP4240D716iDjRbFF6OfQsN7NRL1mxL55TPPtSf/wJ8KK9tWwIWGzA0HtqxDcUS1
HdJV3tqsxyrIzhrkm66xroYLbL+lUqYPtMS4CLAwAb9tS37jgNcOq7OntcE5WNFZBdm/KQKd+oxk
Mjrz8YvpmixuqPaJLd9GUk9qIkIPWJh/j8FJ84sHhYh0gWyGrSHJ8At8Q9GvgEg2HmndM4M/e0tK
Pj2zwszbUIM6ogWQkBd0XgBAEGZ+q8o4QAHRwcnSdR28CZIqbpaf7etH9XF7JKstzzyPsthJX3WQ
sRcJYITUjxYFQpX/JhyhxOYjq8GB85EWDWWDFy7a+E3DDW0CEwxMQMWZAhMD+xCU+ykAUFb6NGgL
dfBQ4+81BgmVdnR4NXUpQgFNpOQMKUjJOSbRYIBwwBCetGEmbAbLd5+i7J386DzqumBOGbzFmGjh
dNUSVTyGDuLf0cPyU2+K32LzboMBWfLlwu2ph8mz9edzWnO4F/E4h+MQ9ECIYxuVkQhR19FYHnEd
a9aJZedhRY92n5oJ7sJNHmbialf6Jm+qJwBU2265CDLNom82Xv5JqmEs/nrKQdvSBF32tIlaywL9
OX0H7fKbuMGWBcg9q2wJY+3jOCYXMtkbWxT8AE0zjRGeNs8HnMzIwhOglvXiAdplvXhx/4f7UWvW
sO94Xqxcu0Vvy5itVdLMaBYXF3U9ddT0ncW0MNiT6qoTv6FX7mZiqwnraElnY6MXpttNqDYV646r
eh6HRxyj4WE+Bb33DPjyqHCbXYnMlL/1qvxsKmlNb9iSh/TQ8dnLMzyzliVX9YLxaJ4zQ/HOtWO/
c/ZLcHm6UjjMP2KKAnvMjz1bwIymIwQTEj1/XXAegWnx7ip2DJRLpaVvlvqF18QFRgm8wZchZl/r
1GGWwVA26bpzQbYNgvUoF3h5Avw/t2tadHd5LerNpvqmJEBbMLbUNbsZ1TwLeWEcfNS6SzERtwDl
2p6KWh1wnRLeSzr45zKw730s/W05N+8sKN4mj05ni1ELeByUmZXeOe0DmntacJIsVZVrDnV88jwQ
EhSfHEGwywDY1ZYGVD/6EqQLjG32Y/MyNUis8VyMd87yiTxe5Q0On5N2oLkwgyHjsBDuAXF5mKzh
ai644eiWCj7ouTtoZVf8XgtxvPk36VQC5OFjoP+OURcOS7NP0iNj5bMc0nPBDhog8Bk8EopbhOLt
13po0QGdVG6oDhWPEAVIdNfh8Qbg9MOEr5m1TwUlh2Efe0NlBJ2rkqSEIqCZpre0mA9m+WNb7/yT
gLms4qiKJiqie9lwUG+R96LeBeaB/C/CKyTVpAncNkuMMO3n0ZHR15KyVUvvMEEPLPRyq4Otbrr5
ge/mUfvTiDAofiy1d68HmiYO3jIGXkk9nlnWsoFB+E/Lgn/6d2HnX0tDBQOdw4EkBDk/cSZyHlUB
ZRY+Iovuwa7f1CdLxIlNOSDM9k+JU7tOC6dZH2D0SbvAV7zr+pLV4zVNXYAi02fhUg+17QwBzYne
zdL7HsnSC6yLcv2YEHrcbv5mRJmaw2lssmZdBujO0B8B+gZsrRpUVpUwLqj76GwPQ8iqm30KUIaq
tg0TlKeWsA0DJpcCmmRgWEdsi7cykddgXmjngoLW9ZBu/g2m54YfT1o3VPcygD6w/XsOncRmgK4T
GLzhDe8zG7RUByy9rQ9LC87I8mkC5aX/tkztvR/9W9ZmG4tf7kdy50svJG6Cg4owam7Li5ta0Mh+
LBM+co8mkP6skY7TVA/nFoJdA5aRgaDNgE9lMTEOSXE2nvHhWqmwAjdgPdCa1SFbRyLnSHEf4ymn
tfxsgA1N+x9fgtxkTkYlNJKaMbM4OF6+Uw+CNC8zk2s+XRvXF2vKVSBVxiMVss5I1Y3teAvRb+PF
Xeh3n2p7s4tEZ6xVXDJZfJywcY6AgHMdEmwKcu+3bqbPjgI6rzLQUFKcKrZmQOXDQJJFWSzdk00P
KR6eW+Dzk/gL5AN0/ISxBqO57lOVIXyfRWJNSCOykphQdaUSd8GmD1XU033zmCmEYxI9k1TYZKiq
YAF5Q93hio98PLqVC6g2AjGZ48WI6yVIk2c7AjBB6aIOKkkDt+OHctoFRfWaUuXMRKymAzuh6Tov
xr3ZMGJUBLdn77fv3F3Xdn/YkTAJVbmXRMFWT4LLmILB7/QzR0oh+nBm8si/Gma8SSpcL5Jn3EXX
qhUxR9O+qjNJtlxt1etdMDZQ1X+ZTBcKG499WC2HqUcxeBZlaCmAHS9NpQdB/UolhGa+uZ9lGhoM
YFLv/zywgWEK5Ag8ZTV6PxoDVVUNTI75wnG6l6SIHIxql5KaG0t2d7W/s/EnKOy31HryGDETodR8
aeE9qExbbepYH+BxEcUxeYMuRcphQhsripJ+NSYa7ZOuhQ7jUuJBZ2lHdyAff7I850ErAlgaHUid
GjR2fqjqX9loa8+MQ7q4zPZZf1Tx3K1m9ycvx40VixBKDV5AA6aHLwFzH4QAZ0J9hHCnUf6oI8ZJ
5q1lvZMrkrRpSCZPFdqx3LSqfrVp+OAuVFKVlO+MSbe1F29691sFf/iSI3rCbqNaheh1cdOcHrwt
Vxh7Ehw4VYzZu6eeyKzZ6IWV45bNU2qUhCxEvK1WOmeb2hCx/24E+brUMvitzt0ll4sgQjiU+ewz
7iYEibflrbJLTB1MIQh7KLsPvS4eFnmGxfAc0J9RYYjtZPTOVR26dGQCLd7FvUn3X4YjAnZu/BZp
NibGaRjT1BF0UnOG/GoDsgJI1NQSVn0dbFo0fdmpMxqP2UsPl2jGDBD/BHJF0lwCvSbcUK3itvTi
rd38TTXtY0IKpyjMP5NhvViyOg6mfG6t8qWliOdRcGUJ9q0cGsBEdIgBvTMJHFED0eJnqTQzIjqz
aa4IbrCTTJwxmQ+X09MQu3JlzrhR0OsrLfmRyk9gtduR64/GdB3Tu6W2+iS/wJQ2q5lga9G98kt0
a2KiW9rpKE4yWbSWQwZRRCXbkWOuEDa9z9n8pgvnbwTukgD2zKf0yq+hHp/jOEV+oO7eVMIrnfRB
JSRLPt7V6p8LIwT4+QwYod9qgdiyKFQKOzXIA424DiCUr5IrvTbvKgyP8QOnPGKX66KF48DxSdfA
0ezrPNNh4jzsOdUrHAACHqpKq0zHfPTq+kZLcsR8lNkYXeZuHhktNgNBuvk7pfgkysc6rQ4Rfp4+
R483vsux/gQlhFI/9jseNKt+Qgq7Bg7uB9bRDyr6S+B/YmZ0slrXvg1jBDrIbAriSeme9CW9kheU
oRx04Hni0JbjUa+VSpbzHdhQaZPp4NFNIB0B7kV5XSPwsJHguQe2Z1vV5yQGe9TGbOtU3vRgfiNT
wLUMr2Nr8catX5XUASUxDpPZlUqoVHQekkxsPDS7jzXHFzP6psColYHb1jDYZF3K+A3yBvkNwHwa
jQsTHx6Gk1JHG6VxNXX5rukpv3gBfz7TjJ67+bPLUWOZHQat2dCuVXlq5+Cehp7FkAZQriihESmP
dsxDUJnGhyHopjBK6d1Es44Od6lo9nBc/bwlh3OXrV4XVJtdDApuKH/nBRNychZTQMmYxc6Qo7FJ
mvIekf0bmfie3eZFFVIN3kJTAHzfikZIpXToSRXnkHEGylIIMzjA4NrMPpmNfKk9Eww4mO0CqZAY
Q3GsGesNeLLkoqVSrFSWr+YP3eTsVfo4DzZQ1+nmOeAohM3hZ/efRiW+MUf8qc36Me6iTVrzEPMc
MY0pBttuHfNoog3qIO1YjFSGNnRzVRP2dPiZKqHdYNVgsZYlPc5tpkSaC0QtCKZDF2By57CNRKt9
tNr83HUdrYCgIg91+itm0gjZajIK7c5nfwNSQVMdspP/j8wDhZr5LaJE+bYGDj1bVb1aUhBhSdE9
eoHYDV7zNOaBv+qEHE+Wlm7aXiDZUD1LW89A6iXBY9QqTQ4J8bcyenu9lEgmaEP70jOupUlnblMr
uehxdmKJXawO3S2ZnJd0+u305TNIl5NaruBxduMcAfpKOEDm1IeCJIIHQ0S/SQSFMDY9b1XY1sYV
ExAdLO2ZhaGvgVO4DpZ6yHBYGTMUtgHO7Zy0lisUWBkCuSYgiqX66CaXCd7ib9FjAJck9c/WJcOf
Nfll6QVAChtIUTE7/sb1GWG3VfLg+dFXU+CTrmtPDgeJSU5TB5gjNF5wWUqOWw/3+WDBr9gDlwhX
MJw5GKaIyw2+DemVWXSlWydMdDY+W1HX5/OYwh6K6QUbtgy2hsY8PfbrZl87AC0SMh8m8e8q/Hiy
e65pksTaxHs1Eb0EqLkqHGBdtcEjdR9ipKqBuqPJNrPT3HnAURCoVew+qu6C33UHs8/PRqadXU5D
tafy2gO0RA0b+9mLoy8PTokyixWL9JTXbn8Cpu09ImSNWhqVrczM+Ba4DhR2EOTxvECLbnvwBJnC
bhYqEQNTSMOOQSkg2Ql1AWdcDHqRgNK6eFo3E92kiQnZKLHllH70RGVwhtyykXLEdN14ihV6cfB3
9GXedQ8Puia9x0v6ZtnFb02kXRVN3/yRWhWgze49isg2to3HLaunUqWEOhIo6wh29AyTGwhQsQls
pl4kFmCO7rY6UYvsPZjZM3hUo4U23LWpzwFM9wx+icHa4CJj0v9hGHc0Mvmda/OrQC1gv8Q6Ulk5
kgF1DRoFTFgRt0dPGWa4DLsG6r8+GxVypdjoM0m6UvvXeSGcz9JuTgXLWMMUsG6Gt0C4r4VLwe2m
jNmTotgyzbr1FRhOP0dgfvBeMwv9cfVAy7xlV2vHKoowVSiMsz6Ob/h3uVd9qcDMG9D9teZdaNOn
kzlvkd8+RTPeN0H9FZDW2CRR3VSx8XT05+bOuLb99JvYpg/XZ6r+Rd0sn945cBZyNkKv60T4VnSi
2Tl0K9desPxoeV+EqvnjAzo2MJy0/AZCQLfrXZxgSqvfJ0Fzdn2J/XobWpQodTU/QEAJERJ6WAL9
PNJZEAZJopr9FM4BE6gPQasgyOIj7IIzKJVNx/BRL8BkNJbJkTPQVi71k2si7OSPlzowj96At9zQ
fDgeVkG+OR9VtKh8BzMxIN8tTXrPB+s/ti8a8girkUsEcvjuM+mtS0wu0DQoV0xVsJubSWjmEY1Y
uH2qqw54pQTsKON02/v+3cXweVsh4wCuT6DHVsNhsomDKR7XrTFRkaNO1JeBmkmAgkR3XQcq7Az0
elLcgWTaobi45OiSqtFKMKH6q0ME8zuOozjN3ooc7wFJmqRTRa5ky6nZ9VBZOmtrjtraAJPHkOjZ
9eF5QU2l53ETSG0VcbSP4+qxyi3vGtFp/nZFdppt4zbNfgfFu5oOIFSTtQnKCOPr94xUOG+z+zIt
2R5eoXnCs7o/Fh6EpV54DypXWHRoSMUEnn6xFnDjU3PvM6YSfgWArrHq02LpJ22IjyPw/NOYiQvn
5m5gmBQLyRwiOsF0Zt5YbIu+3NqyIhJNu6UwBjgHdCipRQs7OoP5JMku1qbOhgTqTIsZDd14Ns+G
6BgNmMbHDFsYbX8ACCSe8dlylucKvuLKTdB0bIMkDYfeUcV2F80P7WSDSzFhFlQzhNQ2USMokfu3
UTXCpBBXsyR9FcnUv/VW34XJ6P86dfFRlRatAh/tBOQPkxff6EHOGDpQmJGNuXHg2ABuhlz8uzQx
ZuHjJMLFcuuLO9n9C/Bn2vgcvMsgOq4QxDtgJhmGmLr8q4FhCRMvLq/pEqUPneF3ZJm2MIatVyzy
GqVQGuCtEZ59yFKVKVE8a7RlY7Tzsp8iH0H4AWOGwMzuwkuz9TLYYOWTGGm2yIq345yM+6bwvVPJ
Gz16NMRAMuXNLajhS9kNsHG7TP+kVmb+EG3rnZvBzxddj+57a2mPVlyZO22o/E2MlTl41aI4xtU1
be1ulQIX3yQTc2oDMo9jjjT5YpjZFUSndS1isPkBIoc2oIYiYa5a5xYea62zmlrzeQzmmti1vGDm
+DLDxAP4YHyWObvQ89vD3GcHxhvuyq2r97Ee3kh39x7CHwzf+x3gqPfKydBeAAOEw7jtnrSA1VNC
tD0CYnnK7IDMNts0ATY+Hal01DWnZHJvHt1vkTRbgH33IQW6YUD5ROZq3xUt4Ap6/C7dMD1/bkZv
868sTKB/q8CjepfalGHHw0Yulv5WVhIlzkZT7aLhLhzrk1V8ciDSILrlm+a9M7vxe57FoRYYf3SJ
tWnHrK6YxYrQB7+k9xrSjg3Q9t7L74HFgN5QvYE8u9buNCMajC9K7V1R50MX0cuqYe+V9q4Xxcko
tSlYax2clwlZ0pFDB/30/uh6YwKtMaD8hrpstPUmiLyzxy9bCBCjp4/AVRHMJglI4x44IqyYHShg
7dEJJIHYtUHUAccNvWDMq+1cAnIzMgomLzNAzyZ5tJubOGHaOqMCVPbxXxYeBIfJl8fSrL2LUcKZ
1iO6giKxM9jOTTl4P2XiMSxoskJHA6tpcig3XupcZl8koK0w/XL1LAG61S3s1VxBPKzZ0U55P6U8
fBFErMZB34sUNVY5EadHf2dnPVh4+G8+lbXhIzzTZdvJS0HGF982UcpPSAEzpMJyB6J4J6Aaoh7e
M3YhYQDMzzXUH6YG0rKYnU0VMFUeEbnKpoSjpdssjMZ+aB3MTOW1cqbxIcKhVlbm2jkXxWcGttxC
EyOp05unWzcHMYJo7k5pq/UPltam+wRadC21rXCwBw5gV1oZVZZZltdqMfSV8n2I8/g4BfppboYP
D2LzQNeZpIa2c1lHiOq37sa2wGrrXn3zc48UYaBu98r0NYcFF3Dotn5waaPsr7S750i3gbeRS+iO
u5qLFv53myV7OSTfU2zcZ8IQumsOJmBufyjprtrI72ke4vtQ2KzJAX5Y9uGoD4+oFzzMQ/CaNtFT
XGMkM8twQtZombq3ZZAeWX4b0Gour/CP3jMBg6SZhnVaLMB8IRpF2Z9httbcxKZAN0Vrq1cdcRmA
sEBpAwtH5BiIz5xGX/McPxoagM0a7k02dz/t4DyMjrj6dolAT3lxLPuNhgsBpzSmY2YWL5aP6uUo
vmq0zZpMaQHnzy6dOp1OZKKF0VAi/cIv5WmQg4dFZGzV13LC5qpa9BfXBCLl40i2WMEFSCm+j9ZM
UmnmEfNAKttBn+Bdo8co7ZXeQi4b4mplJ/VzGdsh+jDbZGzCYDZ+eiurQhd37hMU270miU11Cv/W
9fdaHsHXzg/2nFlIci4gV4qANknJZJnBJuamzJR4ryKFHYMLZ45MNZpvq5riEeWpjGGF8OVaUhKa
zrhJWG0yleupa/ad2W+AlIMzQxyz18nsp1XUI4HBEWX02VeRYZATDNHKh1MbuxS1o3PrKJfTOd4C
Yg9NfChS2zzYXv5ktMs20X8NtAmqAtTPIiBlUYrwtpFjxq9n6WmkQ7H39MdOujxZPowxnxlkPpVV
8V4WlFELvCD0CYcYLhE6WEvWbssUI7CAGUVXXDRTfBcOeOXCmmC8FJLMRMhtUQNEnDV9K1oJV9rZ
0UW/m3hF14DoGO3ThumufsvhAvBZ+UKuiXi7KLMZoNnj56QZ11mkT128HGgGnYqp37vlQmoQTTC0
I2a46qJlQHtQ7casPmV6bkA7S9+XilGUiKOVydDJjzOYCQXNitZ4dvQMTe2WilTTL4x+703avDd+
AvjDP8asb6dHcjlxQqqHnXoDdmU8droDhN++2Lr5ZHGy5TL/SBK5l8J/6FAB1nyxHwN3WxTZAetH
HDIRBzDp0dXGj8THEYTnwvArtzi80w7COfIJRUpTahGPfo+Pkjf1a7Cuu2JiiUyD3M1TcrWj5M9s
RaSCDHY2uiU+ii7beOmMGIp+SmJ3k8bznhkJ2i71/Erb/iR0WW6lRNS4Q9BwTfihGVi224mm483F
DuSQONrZMiB4j841ksWjrMczRmdoKvUkVulUhLZpooxi09ZocUtvHGZ51WYAfK43894mBC9pjc6I
keIv0oPP7UdI0LA4H5wePZ//aDqvpsaVbg3/IlUph1uccMIYTJi5UcEAyrkVf/33LPY5N5vaDLZl
qXv1Cm8wAuKCW1ovWszRodsq3/Q6pHPV5x/2PF0Ny3mLfGet69FL43n/ZkffBcjpHeh9PEW19aSV
mb+Nkv3siCrP3qJSRD5QAwJekgyFb6XP1AaRXnEV0ClqjFcntdYmYGFgkTs7wcM1mTdOa60za/nu
5nhZOfYFR3ljVTX1ykzt/VT1+ywO9kWPjJnpfETBk9PFSLno+bVVNuMw0MnlH3QUviqlHbmKZcDa
vHHR/mH58v8F0PHJQF+GMdIy9WvNGBEZxs6z1u/NCawyxVyW0r+JM9xEfq9QNpkfQTj2x1tdPfqk
5k3TrpzC3mhoV1tOia3xV5RSTqN48avcNhecbOaj0gq4rUOBSEC/IWsiUfVRbPE74CZR/bN4GJFr
sj+bralpx2ZSezsznzOU+Gb/dVYYrqdvKqU1bpZf9WIcK7A5CKc0OX475k7XQPwNc7nmeyXVyHTB
BSHbHn3U0CN0X2mKGik81X5oN3yX3klxf0g7cULdRTj9IsC2LWYbRDyKqlgDBsa4MtV3zyqu63LT
FBT3DvPobLZQgdNjCGrQbeVmJhZgprRBqqd944eeUhuFapdnKbz34sEY6fmNoWLJR80qSunoJskM
E1+4q2w9dOlaeTemuEvrAturYIKgF+7E2MNb2Jh8ldpnGzKIG0NU+3Vrj+ZQRThNun3iRjs/rdXa
ipvmbCvYfcnynSzqGCHwKU9ZLdZzpbynuGjsY5zO55SxmleF6apgGflJ9eK09PVU2TxmuU/HZkoZ
JGUprWuntjFVHJ6Tyvq0wSGWnYuhe4E3Yj1O3tXGaJmhMSAGs7ERdlvWKDCtB3QHzabbMZldj3b0
1WkgQS2QL+SJQ02fuMHkLlwgtHtrO/VPkZFyTBozls5DEawTVAEchvn2ENBEUjoQ/fzgl8aTVsdM
NBkRNqq71pOzbsf4JU/a1yi1vxptIAs1TOxJwErrU/jYOfplCIOc522fhkE6uv3H4gM0oBMBQQ7q
gscRTIEwFQ6Dj2Gi3vXPKZ37OPT2KgQv1TnavYrgKWsVzQv7Ofc8ePIWaYEdDNPdNEJSdOyK3YSi
V2LRnnA1iH6BDVnPevGb+qEpyjXHdcG9rjZuwYsKwIYUhuRkrgZlqoEP53gkQKmWQLFX1qaNge8O
eIgtICfrnnIiZ+CVaPbJzMqriQtv0+rA0/HI1mzUT/x8M3dI/BVltnWQEFX4WcP9N4032srxLcra
6jUMmp9eU7fKyAFPulxGSsjoXOccR52/RbXw3HaDwXRp5EhW5WFEPRgEyztcnaMfLX8Au6EPnIxf
FBz7apmveReNK71P3+x0+a487nMQ+49tX4kqvZHesiLRwdoaTfdHs/3wFVmQmzPhs1vnz5aWP/pm
AjCs3WUI0pxSai+zdjaVzgA49ndAei5uv1CDLB1C8QzzAoRCGPR4S39tva4H5NvRfppctkPdLQAJ
/V0PrIoxOBQmZ1E/CRCWBvkU1IhyO4Y03uE5UQWbLm1+wra3dg45RB4i/Km12tpqnFVGVsLD3uW6
B7lj9OGkLPaxyNKD7kRXRZG+2O4/XxVrKwTQqSO3O4bryAM7508TM4U234L4gAbNaD1tuM9zam0g
rL4YVG4oOs+Ys5hr22iPQ1BcM6vYOiDQJetz4GymfrYLMv0suBormFa/h6cFJmmI3wwNUR8Lduyy
oFQ1ppdyad5ME0jbbCnysxAJecys5pzlwfSNeTKw2Ley7w5OHD7aKPR0QYWodKZ+Gr+/96fusXLA
Rfv0LFacrw2rMr+PffOPmH1Q/HHgjeQ8TboHsNF4z7R7icorUUuKmyum541JPTlla4F6MJY2vwC9
EPkc58RfF9qnb7wu6HYR6Uy32sSmaHmhT5JFRFnGYIOz4Zy+8Ap5f3+koskwmfoqZqh9xb4oAKAh
hRG7FtUXwv/zfpz9tc7hoLunid8ALZyJL/HibRJDQ4wF8bSHRn+Qu6ccj5v0WTsYhmNwav2+a5Nd
JRiCAhi7s/wTXyJyHvlv0e9l2/iGKC//yEVkR7sRpEpXMaYYxIePa+KtRuNaQG4rAXx8ma5/DKtP
o0A7E4Fq641fZyYajw5qps7JHaP1BHNt5AliftI70GrrS8Ldzfwan088iphT87ZcAOMm6l40x5p9
5b5Y4RemWlR3z2C9+BU3VuOgymyM2+a9y6CGAyeLf5DS51HIEJP+gjg+TBunf+fCwyjbKO3dDR8S
tzqoCeOScltNKPBkW2WCcFQ0cpEPxwqZHkYq+DfZd/zRf5825yBZuds1v5THouwzIm/Ncv79lPMw
Yi461q8yyOX6gcoAW95VZB3SCOCSOB6Y8Motk0fHlfK2cibwAyGru5x/LrvhxcloNlb/Qfb4YlOO
dL3XfGMe9ygHdjDMn8oPsfydsNp94cXyQn6I/aGsH1mSWbIqwksVLAy4vjQ6Qgr4x4A6+QSun6dA
8+jYlAFUbv0gy5GMoyGxln3tOhHTym2cQK4F0TPLg+DdbXhbLA6+6tiRfJkH3lhknVM6eZIjJQ31
HQlQGtFaRNKal8T8b+P95ykp71O+yx2QF2kDaJjpe+DQdhbySyTEYzyOUt6HRVcHzUE2Bp+1UJ3x
+RKF5IeTXEEh12j1FVQerHjDvo4MNFkjTeSzhiGyZ1ubv04rYgA5jdwbbaZlANqEX/fMVeJFgJtf
Qz4D1upXRvgo95BLjlI2V+jLDeE3ojYr35EHzf8BkJC1INbsmv3o+X+LHnFnhbyMFYpoV0A2mG3L
fi/chZxzjoSMW8azhpnMKVX8vt/IadDO7YqM98Ei+PCSgq2RYf4Rklvx5LhPdv+ep6+DZgHop3Fq
YC4SOLTYkrUX0DOX8RMhXpZCxuWnbUobxDnUznjjxUXvHPkB4/haxTp8U8xCuPRewgkcTNkQXEuH
0aEKP6rCfOq09/8ecIwNXR2TcvPyiK8k+ClZHry8t991cz6288Co6HUyMmzSied1raA78TBYUO0M
Q6zFwKRugSkB9Yjim1f6SHm3I/KLbMNZAgUzKQsNNeM89sD5+foWp7UbfDTJ4xBeM5/pzWz+023S
HUOvHhXRIRqfJsBIdW69pVBX9QoAu6vN+7nu8RTh8Q6gskrUL9EMLBDuXFnGKQlQkTQHBrrD+EeF
BkglgoX5JU+5Gb5gYHz6CBMWZkySO3oXw+z9u0wB/c7dCuwLzH067yZ6zCXFdDtVjPTj76aqnulw
0f8s5ktTM1Etm5exYxw+xWa1a6r8rZ6sv4oEsIv7i+emxwEnLIYHyO7U7d6ZzVVRF/gcRvvZb/fy
DWdjhpATGO9NQw/aNYejScrhaoA4i7J9zFzkLRJEhGQYnvndGU2FtT+Ou6rwXmTb9VZ4Nu0M0d4a
Xdhoup9SfZ+M9r8+dP4q+p0yr1+nQ3MSZXBFzEhifVx19fgaFdGTPqV/mzbf+zDeSCwTfM3yXGKq
s9JLi+7GBOo8s8ZjHBgPiW4eSLafA9O9ZYt2kcdt0Ijo/Ra/ES080I3eSwVThsNFktw6HNa0edcS
0aJUP6jGR8OoOzKMeO619MmuEYXg7xA7ekLp7ByFzX031nsvTm+R8J8KE6VB04mvouiy6OOLW+u3
bmSulZfjGQmHgyTFfki0K4vX2k0u1NqKUXR3XwTRWwm+H3iM262SPn6icWmCH6NA8632U9nxlx3T
K6Oip4nLBlIYdVT+OQvmlyZCgb8YbiF9KSNHj46R6Mc4GeSzXIyqhpPW2ZuRcUsZNXj+WBfH1t4M
c/lMkxxIBYQAh4MOjbNANOguMHNQ+2l5aubTXGePMUFS+ck5ZxKGxBGU/Eb/MJzlJ3Cah9H1wR2O
3XXm+Ms6+95kj8xz9o5Y3MpBhi1oo5Pj1Rvfaw+Lt6x8JPGqkpJ0ts5lZ79KdA0nAE81XZh2gBCR
JbSAmR4d+nR8jmt73yJkBMcJSHVif1rGeHCj+QQU5tvo81c9NIDsY9PcN/jS2aeooRyaYpqY8aJf
THo/elmeerc+uJhwwO+27+uIna+HSDyS5iVqDxDrvYz1a1jqKIW1SFxMB8oMcjxrl9fZW7jU//q6
v4SdBnV6JIqaDTggVIEHsMPcJWWj7OjQ+vNHAS48jdhIoPR/bHL8L9N6I/dEb7BWX/KzM1pvo4nt
W6PdV1N4CAYyMc7yIVreFi3YWUF4ze3moqXq2M34iCFrVShSwrxF+8TY+eFwnDif21nDk4+buFgB
bJAgopqJQ8YM8W7ho+y6fw+SBuZvsmCfHtEx7DfyHPCzovmwIi6uJ2/CzLpDuJWfemMBRBD3t+Xe
dTv0W7KIzhQ7Sm6R4WgfzHV6LAgB9joq+Vsv436q+zelB0iZeuUHQ7DTrM97STnrwji4oKgStiam
GTtk7DY22TFeGtSq3rIZS2evAtreHRiHaKjfkOG/GXa8TZzqM5i1reQGbZxvK5de4sBtsY23mWgR
BUwnJJDqSQXdLDsLYXHs56OLMCeqftqa8fLBz7pbYU/PvuM8tbb5Wk/BAT4XemdYVtYNRnBade5s
G/srbk3iDtTufXY/afAldc8+TJG3qisLv6nFAjfLsg4atUemFmklrXxx0ECZ0njv6tmjNyYvQKTu
CdE/zFBh/aA55y2U9GWyjYfySD9gF8SddmfFM/9KGe86007P4gswYeQF5MyHurPWTAs1q8LdRxaP
ibiHNAs6J+BIf6IMhYCsxVGeJro19ltZUJ6RHMSeu+j8h9y1UXpgUsMdDPk8+DzsPAeBkRAeahAS
OVIgpXZ9Gvv2EvT2D9DqnT3kZ9ufjlaktkHA46/jTU3DV55e1dJPm4Lo6lYMKRxHBHFwwOFGqzig
Go2mXSby6bmmf9rMIJHa047uZOFIX5sPepDsGjshnMcgtU3AkW07Hqje3iVtkZQ046hdOX33p1uW
C5KUoPfr9urXwTZvy0uHHrvl9Tu/1+/bacJ7Ok8mWTQPqWfDYGQzOqXauBkwmhAFwJHgg9ztvqGT
nDrFIW2658pfttC8vDvfyV+RSLiHQfHp6yFcs9ZABa3XIbFzJakX0yYvi/dS8z6nmH58bRmEleYv
AlZ70/APxphuUhMsPuk2+djGtTz0ohKE5wQoOFMbzFP6UQEZ4zouno7el0Hfl4MzbHWZuW1VgKMH
eWNSMd+LM3Q+5PQwqomhdw0wZ0JLyDD2ASpkkMkBwKYoqfNaYOggQXX1qdLkr8a26KZwFw7F1vDV
F+C6vVXTPidxhv8N/D9+sf0BpgoWbHH4PoZoNXpQy3NgGZ7Xf5dkP409oFs4qk9Y3NSXOAzJQeDZ
JqPTdCd/2Vb5a8hRUNYsfUAPj2GPIbAFdqxp6XBQfkFvssMP2izgmfRbhhK8rBgJLgvnqnjgxTba
HfQcaWDtgNs8dq3aLIN6qk2iR5tlhz5CICQFx11El2GMT+CCHuaRAiqr7wJODd8H1WujiJXRGDMS
vHGi8G/ZThiPp3uVZfcSozW7P5Zav41oCMRk9nVPWl2o9NV30mttFo+e1n00viWqosgVWevKGD+8
SP0Yg4VmvPM5xFjjwdKMfbVOCzLfoCvQl1m8+zTLd/hZYfM+fJdZeBx8QpBIMhEKgEJhAhZuNE//
zINlm/QwNhOsQytIiWnZbRYiYNdoB43udVx4f4YgfgdUiLdtiU32/NTyECPbfpw9wyVHTZ7RU9vX
Yf3OLPKFp7qZxnkzdfVhIeDD9lvWM0ZZNA2v8QzndhrIWOvgzVv8hNElGUFCKjpOCJAm2pkMYMuY
IoDFO2x81pBmoEJQevsOPcyaAsed071HNJsWVluyGP9qF+A+2TpE1PZz8RBGdNtdE8V7LCu3Y6oO
noDHGqd6siVQaLTC2BTIbD7LimS5bNuavqDuXZRW791sPlXCacvQyEIOueWNAs79frT3YaVwYtHp
c2DmclcGIy3m4l4Oid8nlNZ/lglElpssuyhtqMoHemu1QVpd8JRTMpo6T/Z+4n5oPbJ3ufrGPoBG
14IslvFa9712F/YFyDc6eN2yoSX/r9SMCmm7AWNqBBitLqQqdLynMpZ6FMZvOiOVYcTdK1rER90v
QAwaWKmUxrPRTMcl9XEqW7BGQlDen8ZX16Yr7RtYgbdeREu7A6HELCr2mn+55jyaeFdwc978FAmo
esxQFEGzIvft7Wzq2156SoVbsV2ZRcid1SwKtqzU3oHZHNywfHbE1keDsRiO2RET2PuAKKLpZPju
XOBgqJe0EUD3T84bbJInfcx/THP40iwNy231aacioVHIEsUggJc3g3G0LftvNmWbDoWx1kHgOBVj
IXZkTX2AwVMTobbufdOtea3q9Kh72i6p1KrvSKnHrniSXbKM/tPS5T9JML2GY3ejSgXYN1/Lxjzo
MwqJ9NdcGlhW6FzkImVXGbBMLdq/XVlvaVjTnCJhpiIAfr82CBR+xPXp6T+9CT4GbD5JHrDhtteR
7WxGCsqZjEQyZo4PFm8LG2uE0MtWD3CQnXFWYCXaflnf5UX5UIU4Ky7G09w2mLq4tLFhzGfl/axn
9NzCS0l3SnbAbOYHV+tR4XU5XeKnxrM3HhBgpwS1rFng31pI0umx67K3QZ+YJHW338iNG6QEhSnv
OfKLS2Bnf8ZmBheP5mBIk10XpLunWlic1I85FHAjeqD4pyTMdyab0oqTp5RBbo80uEd2U1Fr+E35
XAMkRGly5xjTXnPr82QMl4z1iQSDtyuacS2lWZaXX0XkrogStNW7o3z/bETwhmrHpDZvLOesAott
HN17ncKbZIlxicRttfBP0zL8KWzrz2Cj4AHBOkyG8+A1X3UKrzrXu3e9RbnICvry3ja1V5ssNuya
CyORL2CJL1SZuy5icIYy+gMDk2UdB/GGRXRDi+8L+aSbPJkYReHSS1+anh4KcYLgDMdx3tle/dpy
JOh989ZhJga7GvItaQ7ds+usjV/IPZ9JqrdBZhwblkeVWOeh03Edcd8qi6+jkUxXOUxzJNX98VB2
3TGc4rPLCs7M9F7v7d0cjw8jmrpRBluuBQvK7UHijPEwMOjY1L5Qmq9I2dUF6vQuaJudXY1bZ1yO
sVXuwRFfi954bydOvIZk01MO2kHFdMwZ0wG4BhDEWkWVYaMiqHmhdjK8cpcZ2SYI5hNF5L4s24N8
MNosm4G7IRrRNX6gKV0lJevWsE82IHwYfKR0kb6X9VchyialslSV8o3kxJxC/yExEucuymsM2Zyb
6sxtvvhbjuZzT4yfLONsTejduVCqcy0WYq7zL8NJLUVgR9ZAinAvuHTvYkV5i71l+LHM3s8yxvuS
gW8SuT+DMDjqAE8lPFJIe25SDS2Z9VjHaDwNJrJSSXimcdnTN5LzfLbntVicDgoN8nxMfoYxqTYS
UWtt2gRm+wWp8iY9cDmHYzYtyit3jfY8A/YrpMHGOTm4LFS3lpqLU8CE9F+radeFougWwcdOGMQz
A1Dw7ee9mI0MZOEm0PvO4jzCmUQt+DCYtHk/HfpJcTleq0R7S73pIuFk6WKUx717W4XwvruTWmDo
sS6kppdt44/CdWy3BqeDcsBfFd8Wkt90uRcuEp+5eyervmqyNN8EytsAxqelLe3WmYAlD9S1qkOW
Z7hj9H8yBE9rZZxnW12Bv+M1CAeVbjE3cKcV+t9cXy7QFimVWiimsNpn+qRl/Ft31Q08GVOjHM42
TDFXbReQrKdbJjWQ4w2kGD1kb2+/VY4H344r0esUJBfOzbjEFEt2Z0avPQAXCasCiaJFDH/sMRHi
hsScgTaYdmoGdMSFumDu5eNqGnSmepWrXDyKKJaLnAJZnDwUU7pzxxEV3SumXn6mMLdp1jYqW1W2
rCbOroZn3Y/6izRrZVtPFVhKJmgkPQcUuIgp9GmQgsImEcFouqP5RN8/XumJfqZTOI31nZWxj4jZ
Fg2Wqv8u/C8X/goq1aCB07t6MlZR+K3V12y6gbZbo7wIeHdh/NpDnIPm64QP3BU5EeSGObRPB8vE
4OaffBMbOQSiwQqQ11naASaJMb1D8Xj4DYN5jPQVvSIwfWMGRJObNrcmXwUbKxZGFGvbop1uFjmR
/F3b/OlVc3QpiOcaLf9oPjCRvJMTxIxCXKtpuYCd5xHwl52JIQ0HOanQqoProfCSzXM0TbK9ND/H
AiC2Xa6xwFx1S/ubmDlRgOcYYjlYXuX2H9k1uj+vKzrrbVgee6S7ZZVgDh5G3bFM270dIF9CakJ3
UvaWlvNahkXLM4Kkr9nyMQzWpUitlderPdI/4HURHwxgLg/JUY3RCj07+tTfslLq4k9dd2tZQG06
byo6YzLnB7N1J7eO3Sdi1Zlh8F1Rs+PaRBpZdfO93FWDJYkutBvBV8PshYkEi0rumWxrItYdKiTf
cvRKkiMzkADZF3tG6KlCF4LJEgmu6rAcCb/k0+qy/sd3kpyNnqgZDfcNN1k+PKo/JWwgjrUx2d9B
Oe5r2yQ4h+gQIMFfe2deWMztxsAXtyK3mtJzaH6VrYFTXLxmZjFGxv3Qa6jTjuSIk3qQTDUPir2i
UDVDQN60QQJ1U6zcJFe/iWyobrIVeg7LPp+AM+ASXYb7fiEDZDnyDVj3xIIY5Y52Z9LpBtxtGUzc
+xZmXovpHtWro8pbpJ77toJ4NeJg9SxPreJ2AHPcypyFJijCr4D1AfTJsiAe9ezwIh22udbx/74m
o5+VPCZpGsoa4UxdKIY8vJgTRfsTaVs2t0RDizkb9aCsAGv4iG119lvj0gGLdrB2CYsNCya2URYG
MNBIeu4xHOyA5RXFUwyCW/1pw4l8xNpkOlKoSlsD932QkOMrb8WTkfWUGdZedo+EEEZWNU+yhoKD
Fe5KAlPvDQAmPuQZthTAI2BX6MZnIgpEiFtXfMvzHknIvJKTKvxg5Mh/fZ+pPBoQ/jvrKKLXKHsU
/ox8nQgDqIZ7M1cfYlbTuIwY0nPQApdcEIFIICGR48ji1QkhctDodA2Y3YTkpzwF2aAMSOZEMcNm
js0GZabgUYHYSQdh+QvK2V3qTAAgqSsJP3mk3RnBLdUiwLAuIAEmnMxI5B5kycG3ESkVwweqWCmU
ZNNzIDUYP+XWB9psR/lAaoS1xbLAjUaWfEWdLEFrGS2JhHKIyK5wI3TndN07ELfpRt1w4oINRH+H
r+3QYJBtpurLyNlT68v9OAd7IgQsBU7gjt3Gl4yjaCdRwgIvoefjQ1PZJ2ZFv+G7Yj5G4SerMU9n
0p7uzMpNKlaAnoAbABgX0mEmVGWL/yilAutPHnfaKUhZEKU5fOXYl1tgGO+EjqgEjM+XKNAmHWMw
jei4Wh8JN78pcE6Q+MVWYtdVVDhySMX9zO6n2eghXzgwzpXIT8t+K5ZwXePD0t2yXydIcRI7ZPjH
k1M3iTayx+IBSjfrlN9KPFik7MWnTz1LtDF5rxiGAu/RkMuyfADYHQKOrmL6HER9HadwB64CsWFg
zcpCyTmAczAsUQl5TKsYG2ZYLL7DTLpkJNf2cLUL/ppnqCx77zOJExzJ/60aiX/sA5deujw/w0HI
MXyQYBKCY27j+OIMsClBHvm0GqSl4PrtHZTek044BohwcDvrTxYCoFg+2l62hZF3r8SsYvZOXH9o
AYRd4J2Vl7DwH/yx+vo9UYwaDty75rqrwEEj04H8BpHdj83zb0hwTmA87+3/gqulYpFcmNYZPnRI
Cq/o8tBaYrv500OWXSSZ4+w1otcAyBY6U0fZ6vE8vqkwPRrqleDPhSF4snFR1s7jfodH5e8Hy+6W
Y5x/ljsk+3GosntW1WLVOw+kLYIGv3GAvBOpWAMNd6S+NeCG/I0sRn5k0NokNQj0GFQ8uCja0V6a
PjK8JZDx1nEAlRDLhLnLLy128y73EovAg2yzlKZafZUtKoN6Mz4RbHgJGwjWCMK9eCcSkWDcYX1s
0Q36HvAPcIE/S745X3mthBUJyewSlmqelFe7BNzASi4JnLD1N1qB/GFU3wcBLSQ+3+EZhoO7l2pN
LsBZqhXbga4GhHAeHR2nYah2/EpuCt/QNN5DvmtNTBQTZglonv0TAFshRe8W91HOgIngQVyWFeYE
7zZMOd7rd1WrVzHrnTt1lKgeTe1Dz+FdcVw7hBQiHvVjsJEg3LIJtOBbG570vLvZeLJAwXzwWSLy
CaGurTgdJQ7JeSqfJF9RY8/r9N3yxNs12rwNg7fZQZKnNQBR3VIQRQ6lKctcfG0SH4svIrAzj79G
aQkWUDOQ/2iOHuYZEUQHUc+JsaMIgrEbCZrLQH6F87YXbGd9kBKi0Jidzlr0kMoWZuMTIGanPYi5
kHw6UnysOd+M/6Evx6QqQ5ae90r1f7xPZnOjJMJIEiKvsJVx6uz4AnQSm5WgREUGI1h6U5Tewi7d
gDrdTCxpH4JOO40gHglULDoD9kWturU12y8dSYDitOWByTp0GOb3XfEgYVQrUa+svuSw9xzKoHjZ
VdTysu6TyLsUITq+rH9QXOSd/QRmsOzIiyOG5PreyrKTlyLEyX6QUJr0zoFTQ3atnUfAKchk/EAJ
LONOYmTgYDaNZRlvKqEOhJScbrAGf5OZsbUvcsDoRbVVhPOYfFgiSmrEpC9CDTvLUpE4WJNOyNkq
4YKYJB8oMYfn85u82hkjZeCsksUSFRla3ss0KqZrmPf0asp02yCwYbntWjZSjYnJRI9TVoNE43QA
c96ulQ03OnP2stI0hnF+Yh6XHlJtVPwmRugiryJ2b8CBkem3BjqIT94B8oZ8U7JXia0FgKOKf5HH
wp6XACYfi44GXHM0CLhyCbmsCGmsTODguUF6u9xyp9oGur1tGhR9WXTSWyX0DzX7JtAPXlpjgRaA
82nIUhC2Ku1V3TM5q9pLkWjglyvUAUhu0ulvFwIgChHeZJtk4fJGhcfZtwSg6otvObHl/FnqYluT
jRseXiecmpJbEDJ+12L4PdFfEGRTST8VY1Yne/e8J7lagCinyvMfU7IzJn0HSVN8mnMx1hWe5a0b
7yqL1SbBbBasGAsNYoS6NhoaPKyO2CheeD+Bb0rqrWHEIolNRIiTBQVObCu3iY3dUZ1IVJCU0eJw
lzXImpa01GMAoubqKkugIYR5VrGTPEdOPSaUa4yoJDRQLF7/e2bD81LDvyBN4/hufJDDUI499SKx
mB0sX1KPXn8vZpyY0cIaJbpE8afqrf3vp5j9WVKXPnL2pDh5lf0pyAfdgbE7K/X/Y5PknE5s7wzl
3UswmqjYFQuux8NLHneo4RA/hWu4uThhWCKJj7qd84L2OhXboI66xh2UW9UguRk7v7et8ubtpNcA
kUMyQA5HOQeCclnLJ7Rko3xoKyTV4vs3ENJ45iyQhG5p7JcwqhCJxGEPVRecDKbwRXKUIEgO2RLc
RyYxu3XIQqLX1tL2EtBNleKDPR8pRYEzPEE52UvmLAs7muimcN6idcsu0s1NmI7XrFMiiHll+CLY
xEcvezetbiNxtdD9o2SXefMWetqP7+uI/WrDfcdHzaKk6kdHSb+kFTS1it2CehbQY+iKjAVF8+o5
aYkjrY5TT54gXuNX2m3RHKaKRX/pg+gVVasLNJBitQAVWSFICGUjguTZOlENVEKdwk79Q2mMGDJz
vvfh6Nz1GAXBhch4c7j4enlqknxBdm9GiDvMtLfA4DmN9Ywoa6Dch75dgNCXNXm1B245d1HYjkrU
3BbLKCis/U/aTzqVqk8MmyF2lVGRkUjWb6PRXos4OuWORVM/RB5XjH8KXBWQEYsLjD/TjxqXPZQj
l/YhaYvuFDtQolK/Pib+BIOhRIhr3jlw8RgvlgmfqWs8PZwKg8C8r6vF2eeyYcoJRczOCygfvG65
zoIDWzqnXempiUb+SJQ20dKnvhLDXnGVqf8WhZYDoK+2tv/DaX7PSLywjgXxZzShhg/RQYX/IIup
FWmGDr6u+VNp5XEi4FQgrTT0DFZ1ujzVGkraYwVwvflpMZcGoEUKX9MJRCBBoSjrUgDNbvVp2RBz
PG0GzGnHrrtzunwHqBqzpUbjvdJsfspbni249McgBPjbO+D38ubaRMByJGPtPew50e17xcAbaKTp
vrYGaPdm5JyoXPPHGaGg1C1eek0RuDvXmMZtsGgfaY1KszZ2CkFZNFRtKCGAkk+Lz5aL589R0Vaa
kgm7DDcF25ZUO9cHBsFkKkKjAT0Qn0F4kwM3W/Rlutd0ZHZGjZDeqVtRty99UL4suGmsEV08jSEP
2Wl1CnEVPEVCTcroqKML57xD57kZmftRVNWfcgyLtdOWHqqr9EqreVep+A1JIjxos8mgW5ZaOx/6
GXSul6Qv9pmV/p0t/yMR4dc8oDviJulwSJCJo5ZE6hs/wlvUo6wVGdpjb6KCmiWF2s4cYjBS6R6a
IPZthGPWRl3/aZbsFeWbv4wsHnD4o6Oi1x+aX7zqU2TC95muWZM/VhnDi6L7CGbkCA2dpqYTJC9j
jkZHrCdU0aYZX2OtYAxd8iSzwVZ3CsR7BFgVFczpnBX6NR84NRKj5mgckV9HTcaegpx1NqEK1qKg
1elPw0KaUFf5c1gHJ4ywkJXRiydd4WQXt3V9ME3j2tppRI4Ilmfoq/agHLwNi6a75IPxXCWQfDMz
oyBCZHvprdXi2xmpnn8ODfOx0Ir4uFhg1lKFACzqtItCytylUd/GCk9DMPdv6EwYr+FEh3bM6O3R
OPosffdoRh2eXhMqBFpt/yC/QbVlDj08GsUsM3SMQ1IyD8saBySKj9BW6q8xW2NuuVgWwRR9gpjn
58V6eFcuoKAGtOVpij+1Gp1sT5tuk+WPZHnLteqXt7nQaB3D/7tzSmqATmGJ2UT1dgjmryLwjslc
QkkJQHjHQDB8fzkFvWNAoNJpCw4ouAXxZ5Spqzm616ZfQIOKx1llNYDnEkD3i4Ex9BSnIPfKPKJx
UOiHsnaZlfV9UFxGG2c2r4LEU9ic0/j20EYbkWCumwB7IpjLz1Nc6URy3zv0c3HRgO6gFjtTlgDX
esSYvF1N6DWAFDGcNaQT/LPrxNnFC4SAsgjzbQ4UDEA36zYLdHhqjvc/ls5rO1Il26JfxBhEAAG8
Kn1KKSnlSy+MI1N4T+C+/s6ovi9dXadkSAjC7L3WXD9NR7qCJUkyCZcF9SfKyq1uo3RvN/5sGBfq
1tHgg7itwNeAm7GT+81berYdnL8h9u6FZX+Qh5iDurLQw08/sopf8aufEyeBz0vjvU1szug2me29
E57Ay4Swy6tzW/eEkfjOpY/nilI6h3pgC+BztPzsFByQDLP3Df4XMmkKpA1WQll2LVZq6WS92YDz
tl3bA7UPRY4If83OS+O5poywYqARml44rCXcGuGNIxZ9LDPr0Z9hviFPLETNYJ5t0jtt1lFWE6u+
gbKCOT3xbo2ctHRJf5zriMUet7zy2amX9kRt0ll9ltKxdBycx+Hw0fnEGMl0JAF9oLwWZiBPEu0u
15IuO9ZUZ/iysCFve51zNKxrS+xjf5zeujXU7LhsCHTp9CJbJz34LhMeRwow3ROIgMPSq6piwtDs
KInKsu8WfBZ0erHTjMFsvHd1crKsOaeZ5DvLZkmd/KHsa+In3EhFwFjwYqOcd1haiZ6bX1ZSf0C6
jjDVBNgdd201pgwECYj5A264lSFg6DvSk1MnPXtVNh+V54WIVFOEMlD4yAbYhEFMa9pd+pKKXZtl
dyHIbpgEeD+2jSs+804CZe5D79DB4qWop1eKfpZ9dnU6056Tyctg18MptW3nIJJ6hXqTeduiIn81
pTR6WhuzVc+s8E5qOUUbr694F8KSnRQVre7On7KmQQkxJbdJlBOO3pb1kUYkzbVCVrBdVR29JL7I
WNcKibGBPIZzlzstcpDW/ir9Rj01Xh9/jK5av0LHVtu1AGdVSY9TYT6mR7mMaIuaStlfqcrj/xqQ
NEeF9ZGEAauSX4C2QQxlC6BoVWAPmgmrgcLk2CQVoe11ejmAVXTJYIpW1Fb7Fnc1e6U4zB9LbwGL
MY3GnOcVzURm4OIgAa3KOo5IPQ3osMel/FtLoGNlVraPrjfx1OaItJyWIX3B6dQ+jYOL2cMNs/k6
ogdFoZSqt1lb/cdCtfihlikVf205/w0jS2vrYEwPZjQjIgY5PilUWuyExn0o+/IaLHr9rocYBFbU
R4pdqRefiO5jZ6kXzRLg0hLkhiHTg/2RHB0BV0jN1U87C1ociwPtqEAR7C4O/PVuzJ5Ej6ffgoCz
SRN04+O03pM40/8l8SoHtu1Zsd4Mk4XHbFD4rb0kmORuTqVP8mi+sOPzBIOdvCuQt1NtH6tS6B29
YrQuauTcr9A/wy9vFzTYrWbeyluLmLQowmg+jDp/WGb5Kwms3BAKmD6NjcIeMlfOL+GhM303TUl6
LoutDKS/k1P66cKwMZwwUC65YaGgl2BXbROREBSDTz1p1OwPGpSNNHCjkYxo8m+K5KB9Iie5ac2N
n2dyO7u1BUk0XO6n/s/UqXcx/OWh4BV80hPSmX4yHEkPhxzL8m3b/y4FcMQpefJ1Fz9Izl3k2XKg
JDCcGuw8E15uNEV4AskrJJsLMf8ly7wrMK3t3JXDjbRoZLPHa0T+LpQGejqHVNc++L3Yw997QQUt
dB8rFvadcO3TQM8ERnYG9ooh+FN6zy3++uOSqC0n9Xlkkuc6GS43AUt+JpeTVVh7F+mYAJ3CT6VK
AL31Ne4qWH3L2aU33XnNyR6IVxv9u2b5dZBR9FQrQkCJIy87JcoPv1vfYr3sApecByC2ZfU2sm+k
ezEaXAoRNS13z/OI7O3JMAEQEMM+oLx7M6b4z2oCdtbcaMtvSH34x+kCtVpzOMzeJAjuIEIe5IIj
9jeWSxm2pmnkYwL8k+KqBJI6pwTTcOjW8HhzxwFiSe1YtbsF1iN7+HhfZgbtXvuvWf4g4uWNh+TD
GkJEGextOe6ka59nnzRjhhqpXQdzZcJJnxMiE9z41UBguIbAIlfMzf1rDQ/Qs4hEqUENOMNfWdGe
avz/jMGHQ+lbJZYdIeh3q0o5bEcbfgQKBPoP426M1YdS3RMRRfBEnTukcRvDqhTFgHg9hWU1/XB1
M+VC/ugkOUseMxcpKBCzbtYk2fUq25k7aP7+T36NFwH6acdfHYpFdvJlfmYESaLCR+WBgO7oYlvj
e6/XvY4ocIJT0UjJOOyy3Dq7MnY+KhiWGXduHF5nB5OkAwUiXPYWBhQ3hWvBFn3ikhJIQKLEOLTa
WAfCq5W3WzKGt25Mr6PELme/FUV8GyYQjT2XuGOUmssZyCsdWWCOHFScF5cFspgWYmnYjzbtcZnS
F1l7p9ILXkp7fPHRilZF+LHElENBeJPlHHSAgfsWAHX8nEmgHm7YUJd0eX27qT3HCfytdv6W9frK
JqDYp10WbiDOHHwR7UPoE0V2hkdDjADgNT0itMNAoR8smB7jGNzhOrmAL6H6S6UU6p2r3yri4OuB
NxqYIWv/G17dI1jNLzfR98O6ENAwtiSDwIzQUbQteTzmq9P8YWJOZJa+JZh35xKuk6MNn5N410/t
jx1k0K1mtNArln+JmmXgzr2yi9kk7IRHFXwP6oWo4UdfF9fM0y+S+B1utdTuTnj5S1uXPxx4N71Y
r2y1YUULOGfwhc0jkfUhTE0DpP2q0wY1x4LoEe4gxrsyO1du80Tw58FTGH7sAF1TdZgD2kXqNHfO
t3lEGS+TpCwZoUqfbP+oHbShK2eg4UpFgfW//0DsuGHPcXFJcJH5R9eAf8wbkjkkTSR2iFNNgChp
uNwXQ441JEhG6uQPj4yMhugXRudKpWw0JdPUeeXz1VDjBHzwuP0qPWgH7MM4rdx4DSgTa6DtB7iS
a+5G5+gxckJuh/m7SXhtCDeawBUQnItbBXIMr2mo4We2OY9jQAmAynn4sp3mD964wVnuwe1/WPkC
pwfHX3SKRf/BEsGblhOTMNNpHvbgcm+5X2YGUDXwbywH/96nurrLkycK6PtBOLt4yA9cvELOzB+M
TSqEZ06j/b07iov5IPznZeh2/OF3PqGAKyMVKmODtnggQ9x69tKOsnofw8iYUHF1zitQZNiy3QPY
IpArMLIATe58DbAldIt3J/pjPrTjcAzwdWoCc4iJmCcCI/klFpvCK39Og2V+Zx95sFSp/PoZxW7+
g4vk472K7I/KaTHvS5pPogRfeouAu3lQWAB+y7j7zkgF8Yu/7jofGJld1hf4zV5zoKx8y+KXb4X9
YgymCD+ewmw9T7l1zPzmP/4V39KJfzXmqgKQqzMgGpLjlXftQiEZKDk7U7u840uM1dYlya/qoLV5
j4XjbXuWRvOapP18VljDbIY+BG6+p/JIvsvDTe4tn0nCz6Tsuop0uRvnftcvQCwIKUKSzR8jJ+1N
PdKlzar5DqhqkM8bHzyTSQs2P2vI/ngcUxlA624oh5Nk7cWmTS82uqjmK8HL6/oXxkpnl2gZ+0cf
HO02qqdHXEH36ajJQWr3Uxy+em4DEZh8x6GTMwKxzoQn2JGZujmXnuU8vSZLfu5oQ1D7fkcfE0Z8
YW4RvW3swOatXtA5dNmfsfw1kWxAZDcB/7VbIDH1r1POvFlOr3b3kXK/uSEm0mwWNugXmEZAKA1b
lrGr2pe0xdyIJoH9eubZu84h0oEv5ql3jBC75DiofwN8IwNrBC9ivuC2i+wjUG23IwB2ZCku/jIh
mocy2o151pmUm6D4y8JiLrOg9IfBeUewEuuA2OUxc312NnNLpJHeUypbWTZk2OCC/XWKrxCiW8Ti
4GX9xlxPv1DuhNDKNek424/IR6rhj1a+ca3K3t8mfEi3LQnFuKsFICEKsVZ5Vf0vQDYWSMAuLqGA
bnDvz9NnCE+O+YXe6SM3cOaCpiA/5RBxI6ffmieuxUAkLPYBPjE3DADOTeh/JCO3kEQdZBntRFOw
R0zM9Mko9TpwLt6vil+nVhG1gVqKxob4y//aqJVMPEmcWwAzz+YrQ7nCHANny3ZhLsUO7DZ+Urm+
+0C3aaaYx/XvCfO4zDvLrZrF1SzzsvjiAvzw181IDWq/p9wkoOc7voLNLz/EvGrm8ZKjxBH/X/CH
x1Ppbd7VK+vLyAJeqtcgto+BeJKSNnO1D/jEHRAgzxkuqyIegfvFdg8DA0TuD/OJo+YR+/25oOji
w0XLAfNKM9TS3gJBhQZhWY/IzG+kjanNFbSlifvCFk1Q595M9jobN2YcmkvjPo0JCQZ5vOcSUvKo
uEt8gBKiSQGa1Hxic2tHRrUCLLomdLxBc6Yem4RIHEX6+29McTtY4+k4UxVm6HKZzrrSZUK0r8kA
jIctOzxBKDqvFneGW7BGqD7DA39U6nXwrC2jnl8cmp0+lifzLSqkwD2i4gnbficYRQk7WaQRXCIP
5X8PqqDSz+o1w3vFCbbTGW3jxIhhASD60X3pvCNqT8gbrfGZOkNw5qX3yCiO7Pi0tghJA2SXrPr2
S8kMq4uXWni8k/AppElfxyfuyuSQiODOzccdirc3JifzkR2LmXO4luzO+zx98RDf4i69RZgP2zl9
tGHwT46D+pSuLXsHMz1FsiRmjupsqy7pCmaDGYUbyLIm6DOGbv1vMmgmG3McT51Jz0wD07BSmO7B
MJmyK3Eka/4Yt0RHLjX+dlZUjUc/Wy8Z062dRdZ+YSuA/VDTxMTBRCwiSSvJtnW6297qLs4IdY0w
NQO86BneQ0oLK4seDZ6du8pQs3MPk+0zJ6cH8yQ4D3m8CkjU4B5zrggGM8J5oRMfUWju30VU9s2M
HAzOdWwmlqp905b4JiMUCTbftJ8QHK9L9pgoMya+6FndgsPYULU78OqHzOwjNzYUUb0JS9A1jguu
ePpkOhnVegwj5ZiZso/i925ZuF8eQbjN8tDoNNzalbUZhX+uEtx6wOXeopGwyWZK6rehadN7vcz1
fyvkMWLC/Z6eGsQIiunR+0TxCMv0IV6T29BJnyJ3/DETwog5hDPbK6V45GPLHs/VnzD2KTd2ksJ9
OZBMNQ3k/CZnlSdMIy6tlGS8I86elWMGONe7zUXm/a8bOt0usGuSLGleUXeTlHe8YBfUA5oEH5xc
OfLQLWsBMtOin3TZRgxxfiuQixcqA9fZ+3QUfLIrEG7eyGA80bd+A5/5H+UeDklI2KhOZpQmTLBq
+e6jaLaWFLgwtIyNS3b5D3s4muM+h6WAgmcBIsiq7ijFvpsNH6qKd8dyThXNY/P9c4ZVvsbWB6Sd
ItaxowB/mh128iLWX1KEZ6Gci53IxzocSKyH6wWgVbA3yrvkgUS4aFNkIYnINo572xE3c18GoD6c
E4HrBAAzwSLhDGiAeQ8y+tEhBjTlPy2LqcrR0EL3BvB3W5nSADY2J4CSJKBNlYqMWYAgxH4E1Yuo
021RJ1d+gs2vTkPNQ8q25j4JInVHwFfDdDsF9psmo4Hngliq2AfsArEzAPaAPS5n3HzxduwWnKyp
MWJw+k4pbT21JXiuwrJe4ep8t6VAd9BXt9RysJeWKT39+UgN61BoUiCKpn3RKnlXbQaFILylbf9Z
VC3gIH1KmlGD9i9fw4L/Q53hT+VTQBJjd4l8sFl9/0iG12vrrI8ZZpRmFA+VhswAat7nCA/EBhs3
wR+BfqDY86goZ4W1m6wMqLzcttJ58Odi22mX2BrPAcO5Ks5pRLSfFlT8N2aCJ0aIRCaX4CMAHX5O
AW9AR1Sj6k1rb9ugLypGcpRmRZuXUQ8qQf/M/tAw45d/Rh1e7SFBGANg0ShtwRLryXuCeJlgasxy
F9xd3ER/MVlFd+DyXx0AJtOg6LOEZPFFV4x/59weLtPQ7Dzsc4GzAC7QpxBCWuB70a0tvRfTxWki
pvc6PjZRhmi8cZ9q7lamxxrbTf8Qdgwo1O+UPBPiDGuHUqv/X+VHH4Eq/1vs8pFS397gTtMGGxqi
MyY7O3qf9fI09EYGk+v7qGYrVLchudBKDsjXCa6R+PJboa6jTS0mXgekKW7Pmb9/sGZ8tbmwYtbH
hJ0cEKqhOomquSpOiqJvYdxUvKJVcauTab6NrPSpaP2/Kh8PZWhgA9FMpRUav51Gr6unT2nhHzJC
pmiJhWdZ2K+xM5MD7n8uYfkOfv7OH0pwH0j8reQ49ThkR9fm3JuUXJsVkJ+DlqizBDRn3Fy6PNPo
2qkuuA+JaGJ5KqYbsbqXAHf2Sqtf16DG6CRwanmLEKnRQNp7XXo0/y7G4DauiZexfIGAHk1TMVYZ
MOrlJGx92yfyCxP/b+B43ZUz4qmUKEzDTr+7pXtRgltc2ziEZqQdLYxjG+IwD1n74oCt6SFV3jnl
FU4b+HALNIYydx7SoefAQI7N/UzF497r/IZdSDDiL0b25Nji1YX9fzM7k4VwjW2m3avvPid2xA/k
dxiUjzr2yaoZBTX7Tr8lqLHgTPYH33PvfQdstden9hWFynSLRsCnuiSuAGX+65fmMSKrzwoYoh7B
KoVPj6kOLxS5Lo6/vAV1vAxUzCl9JU7wt3TdfN5RpLQ+Zyf2iQKP8uA9gWdkyXUTKXXbwp9KqZtk
bJoIZKFaxCuWj4wt6nEq9Zk90eHMyWFiLBMO8OC7Jk+GF9mr35Yh3Lnjup10KxF/Eu9jmICVu8Xp
fgi5m6UN3LhKiMkRaPAafcqCFbkqm+1BQm1sPcnVDeEz5ddX4ToEi+jww1GGxchDNkCGuK0fVykv
lND3Nb4m1yXirZCw/AK2HbewsAhA6I0aeR7Jwh7aHvNQH79WNICgc+j7uY0GImTDvADplfzkTsXR
YkF+QL/JDtL9vAwSoHoEEBLWe4qQsyM4ME5CpLALm1qiSISDhogTXWVTn3TbAFU/ZyyH+0FraLzB
JegFyJ57DCysa1+DY1NjmU2Gg10JFNTIxTah5RDR29AdId4AXgWsRKQJ8TScqsXHeRg1yyGox0ht
2jW2N2NQ5vmh6Ojqv8R9uyCnbf50lgaJ7aH809YysynIxpVw8dJqaBT5Pu6NXgXqGhWFfcFgtc4X
IuXhIFsrKtd25FDgoQhJMKPabBWt1GvbXdhktuCsD/OixFjd7BtXz+U+yrMBQW3XHyddOQcfes07
CvLmP2FaNtvUXdk1DYvYUcDYhayCSA0EcAeg+69KBFhwesdFUU3GAW8b7kQ0DLpZvine+XeJjKZ9
j/z1BDNtvYmHRF1k0v/2hfelXRpq/YIzZrSgx0CKM60oNplTjcBTifnNKTt1aUKEQPQPxu0EXw9m
aFAzaJOciMMdjqdua4O2PEVBPKEZWFP5FepQ9OA9VbhHPRM8+IGDgNUWpCYFY4SRz0/HbdmRv8Mb
TSzb2LFHQxcNk43ZMQlyTIo51rIoDCKgayq5yzi47dypLrcK4OfWRh16XcYMQEAe0zghg/ltWTRv
WJ3Jx4pWKQt+8gtanwzTaWlhwMYl6puk2nUgq+EhsB+jBAu9dkJ0PdOlt+LI265tSFJxshUlnrDB
kwk1G2KL/IBMmCVNh61nOahMp9h9aH0432lEAUEEMRW/LA3+LLNCM+BY2R2KGXThoY5Y1EaTtos2
O0oJquVswqY+SC3GXhvLLRDX9mZskl+iqem6uAFWywk4TjdV4keOZfNcG3HNTI321ootHCfolhzs
i+QHF2pgrvQJ8FMpr8YQqnDTeInz665FiLiHNRAiOl15O+xOcRsgvwNusakqmPesWZpkkUK4b1z+
yvrCjF+vWfnYRMQXkcoRvJCBFmyn1pGgqyYcZtaQ3teun1HGqZIWjYuEzezL8LPN2/GZEY3Ndc36
ow4Kn8FU+4S5+WtPadMpf5wQClRH+vENlU9EnnSZ/GS/InQwzaaxRVzvDkAak7H7kOi1Hgu3kxrM
+rA+O4uYd9V4v9pX+neUcXw3B5EwkD+0TMGnBexMgpEEYOOQ1F7w+Q6OXWInLmv5mDWKPkgNKoc6
gHoPoph3x5v7iB5D19I2GFNWJIEw4CaPf5DzcPZrkYAQHod1CWltu/W5qzeLW2TP3rrMnxKC+ndY
JLyvCYF6XqQHfHwW4Z4ynzEWzSI99WNdnLI0nY+t51Y7kU5owq2o/y9vKVB2DpKjfOJYn3Zp+hD3
dAQ7ljj4Md5wty5Jjka0zhb3Wah4gIA6w5SeTNHFbrP02bbEcFszsKFArOulSQvFZhnaUhv03xKG
jz+XDZlqY1JPWNqU8Q1RR2VPKJ86j5767PnheB+mSTIeikw11SZueljPc2fTDOEz/7VqkUbbyA9I
P5pBTu7hiYZPluiC37rPyld7GY6RXCmfrwkVejnsorKADZ9YWb2129EGfdFmGviNTeGBY/2ln5Fs
sWcywEHySnDT6i581Xg/JKrGXlKOnrQm2IJF+tsap+VTDzoCXS0kaLuc0EI6LLu6HBvEhFg4vVh4
B6at+YFULude9D7tEJKZOFVoSjnuCp1BdZ9dEk3HxVkFnrWGlmTqxbeFEDZ1JDGT+YPBa1P083iX
JBXagyU0y8K4uNGuapEpA7T3jzTAoXc3Ac+2zOneLxk2dRX7NmfBDBnF5HN2TxRa+A70jbeG821C
x+lhnjS+n64atgOwg4Pn05xzddvgEMAAq/XsPVSQH/ZjNeM98gS5rR7xV3Wuu28yPWg31wVK5JLk
n5SMK4ouhnY/htVhGiQ1G05m22lSLrtj9YNWdsCo3rnYPFoXA0v5bwsYXAsrp9eTU3IQtjvRKYlV
i/+0aW7//Q7i4VFoN1CAlRVWt3VWphwTCofKdw/zAo3d3kr4HQRVpFfHXbKfjOcCN7sam4/WK8ej
3aXj2Q/N/EkW7709pf8Nrl/TJ1R46dekfrCYSaidyZTzpp8sJ3oE6X0zrP4lFf3ylHWS+s/K0Xa3
Ur2AKtD04g3pHA3GsoKjo73pFcR0dguLdTmDa0yAS88WzVME7MoZ1wcZegl1l5L9VejQPBVkldK5
c8XFX8H4WIOjDnm2BI9hbWUXWffiIGnzbyXv14ZoJMy8KyrJOGWzo+wYTWlAzHioEYbGruxJ+kWp
xwYpon9aFtYpLxx83i2+09FCWjSv0Ob+kYOIz66pVxnZro26h/ENRcZlRc7bZiDHpaA/+48fZLZK
vsP5f3QLtRepW+5V2QCOThO/hPtKkz4E8EFDg36aUB5qkhySYCLilFw20vJCOw6OHWGG9PeW9bbX
RNTUPQIsigV6O0wUCxDuQSDq4cdnHPGOiefBJXZZWVfXJc6CHAUEQh7EjNlJILSL7tjbgrSdSP1H
KDrVvgYiQpBBtQ0k5Dh2QKCfi7EkVQ1VQxvm4751qIp3PPzbqfXnS5/HgopgsDyx8S33fjDGewLU
0bebf4iMZGpVdv2B2tE7emOHk4gXaTN5q/zglVVbW4bpyWpn+76e0n6fkOa8naQbkGCJ5MypazoV
PilySDFGpDxLVnRfSd7nL7kc4z9RT0qbF2N3DrLEYcoQ4W3Spe2b8pA3WpmE8EbJDnCMtI45zt9N
SOsXg/BCcr1lSloMz/nZHv3xdvC7AJsRk9VRiAWeFxVA2v86T3fady3o0kFdPSOwQiVU1exYm2I8
pFr9MThgpCeHmCZpSiKx0wT3yh8+FraxNysMmNrt8NK74Jfm+hpW/lEZLZ9j/Td2ippZykJTz256
H2Y62SWZ+8eO8s+6BTMjdPURCCB6CNZerBX6Uj5Q7M8KKCr2HfX8p8LL34fW/4Rjfu7d6jKI9IEU
9LeKc3LHn5Ni/fbyYSvk9MxT5ZtqUmBIEtJpees7iASjMX+spDryUc+c32nKJrSt0v6wjjaRBGFz
mN34scxYuQO3xbquX/sw48S2gBtKkug1X4is6CDEZ/H85tbJlyqCF7EOXwYjLdbkMIwOYkwfV5k+
IaF5UFP1VNEGBtAEzTF/Xe34zhRKohgeOmoz1AzXaA0/in66QOW+W9uIwTzfKN3eG7N47VZG5K73
iJHIwh3j9zzuziYpoIN9gVmXCAQobKrrnqusvY+j+i7og7slijDC9rj7yXEJa9hV6I5vpM/mwiMp
eEhOi0TUzo9Bk7UdBI0OsjajMTmmMa46dBibzKYqbC3Prdf85l79wmYCg1I431mVc5VdQ18/upi7
NMflo2C+wKusIU8Mt4rUiaVvL7Qhj5HufvqAxLMxb85pJGFW476Bo1mSXqwpeM+Zh/az0RdeyweE
S//NTERJY7OmJE9MWjHt3uQrG+tb3QS8Uy4LSLgeDfy+yORT0VsnMbgnT64o8kgNcLNnKD+HeSI4
VasJkY9+tsEQDC42dAO2JP0VdCQM7QXMQ48a0dLhQ9n4Z4JQrtFCMQZuEz53XuyEwpaQmK9JIwcV
NF/tLP72pLFJth9DE5/CbDiKAUR3HWDPq4D9dby/acPp1FPJ40BiojdED72nNlaboYYJ9l2bnOda
2NB+YVik3mtSO2C1x3fYOmRaj5fQyAO1eqgd+YxqGgYiNXJmnJzCfXENyGQxKSVexe4TdahpAjuY
MACO2hufUCp6z49Okr0N1fSZmYCwOr7OZfI5DcODo/w/WIXOXYfBsBavQ673lvTOoCzZLDYvGQG3
DYHjrHqERuqd+TBMKgdN/AECwC808ru4yw5BjB/bti4Dqvwpnq5r7eycujsEqBFnRx+jQdx3ncfZ
YaS6WILy2yxS/Znb4omh956zUYLfx6tJpoZUh5XjUtx5lyktDsGynJIxfLAjWsfx9Bip5XGqgUzx
9a4sSadBfQHf3UIp4s58SsLqIBCziPfubyCzlyUk13hKnMcCWTQrKTKBiovISK9zF0hNJkXNbt1j
W1k05lGam5vA9FJs2zp5FmhMQVM6O5OQK2xge0n5Y+Nv8nERqfqzHRP2+/pPV4u/yDT+uu3AXV4e
yBtCrFZTUyoBLEOydJ6DhmNlZUIMM5uWlHXUkvA4kmSrjmHbtu807h6GtGHtcXeymr7w1uxZSvob
buf0nPGOn9qy+lq5oXVuH9LO/3dVoygJhifFTDHk8XMh/sp9fP/Ug/3a+tQWljvSREfCdejW7xO1
HAefg7CoSNoR8rXzBdYMEN3V+pWiNbzBfbtbAhs3sD+wSIh7Oqvo//JfRuCEXNqAMBwSSvzi2TZx
lH17UGoi3pCHwXW51QwWXx1K2RHhgQ2k1uRLOK4fwE2AFTzY+FxQcDWnsYO+pRDKEHQR0I1hcGzX
fnmLslRcRTcF+BmpPxjsddE8BI5/WJp5fI2K+j2V4k1WNq4q7AgdckXR8CoBg1BLes2NgCFoUakH
RXA3VDToop7C7FTqjwDdXu/Lyjk6dVn/uGrxr2uAAoEDoSSQWLTXpLf7F2lRcNq5UaRmRBfp9FsS
wrXnV5boZ9BuJE6I9Vpx1qm6eHqp6b7APc4gf3atVHfl4Ne7qXbgTbT2uiM+siFMaBFHP1jkySeJ
iTIIHcWwQ+eZukF7bFOnPdRuIw+qi6H29J5/opYSH8mKjo8LCoRDHPkK3aBHv9fOsxPhWOU+U8qs
9lOO1rCmCYQO+y0O+ukwpGz3Z92WEGFmstB7qXY+LeDnpAv7TRjmuelKlXuZDtFhyV0kN1nbmWTv
70DRJnBzDz8UsJaDqQg+u6E17jI9ZMzF6Q/7UOx0yZi9CI8sg5sWdwAQMAfNdccO7dPuKGZZXqu3
vu+w+1Z0jFOfSDjOtiORHm5QOlsaBjGa9SqW770qIEOxThykb27cwtNqR1xzuRgtuBHWskmM2q0v
SC+Mm8k/Y0QnATGWHGTm0upuhxKuwCbvIsD1UZgU3jG1Ave4FHiaBxn05znHzTBFq9zrQBrasjWc
FzcvXuAldajwOxRO/tSJNwdKFYHjGO3o1fmUW5v8NePj2diPkmi+sfU7ccWS9bR3W5NurZ0c3+Sx
adxNtRwz+p68L+1ySSNNGTCEUk6ZuvlGibGSY0W3FMdAtQaYHqxjOET/RG9grPrsj54Qb2T0mdpT
pPIzskOE/4TnKZCr3VOXvGfWeo+NiiHyuQTzwSN+lY3mplkuCP1vTKmw9Ckl06aPn1U1by1MP50m
SRulSAK4zZIbLpi/+Q562nk31I/zgOeemHs4OqX3JkjZnqmKD+W7mxJreUtuYRZxoHPJFCS2OJvA
pxHNXH73y/Pqfk98dkXKG8ENG7gOOxuf5oRh0iI7lV+TqWNJrEPLJXCNRBpp6KUD8YPcJa2+wuTa
CsJ+LhzXcZuz7hPDTaqv1f6oFJHMv//gre8dt6fl9so1Q0v0zl0u7DeK1oQyncP2w2kTCkvf5nMv
K/Ivav/crkVAkvuXkt7y7VX5bOrDbvpIZ9v8PD5YJ8VhHtwb8yGqtLhvqXwHMtx3cQ5SwttzE/mx
CCDMJ6SzqoZH0YcnfNAnwtaR57yV9l9uWtg0QOKfUN3d1Bgm6/6O7wRQt0knteczBsQN8oHNWLAh
86N6UNaFD1FaqA/HeCu0+Ujccp5Nx8GnrUczKNL0xNcp54G7wr3kH0OjTcRFAPl9QY7Bx8YyGlNo
tQk8Wp7Nk2Z4ces8cGCWoDirD3NLEUR8MOaMsIWRabQKSf7FGWPLl5Vs9PnDJoPIdEPcptswhBgQ
oPR4NhD2Nzy2fv5dEgwNaN/Nj+DWpvlXxhZEF+yV2dVQsGFOIRcrQ474YK1co+bV4evU0VwM2zax
/lkJErUD0lkAHolXlBQuYZFkNNsEmBI0KCf0SnZ45BGbR8YEfTBPsMQyphCzhswRKxxUviGLeeUi
+O8r2G7OPQl7Dc7MXRNiruGHkAz1vzuqkuXDPGZ3gTPsg1Sw/3Kfq2RBGeixHbmPAqZna50ZmdAT
cRylvOIMEa6bT8lkZYrP2/8NXul/R0xe/BNPkxHGEDJ3l2djfikfltHFV/JuMTRyoXgMWEnVDEoF
IAjfhYtj1G+rRAaxZ5eJkBCRmX6z5vKOt+3/fxxWhptOhlSRr5gvzmbc86qI7m8W5VcHHG5fPwx5
ST2FvRy1pSXbmXlFa/dsbkcHitVrWGPaQxP8H0nntRwpskXRLyICb15V3huV7Ash08JDQuK//q6c
+zYx06NWUZAcs/fa/UmdSj7FD8GI/Jt0zF6gU296m/Zu+uY3j3pGPfxvsvG3bv/GApD27O6E1ub/
d526tOr54EPz8Uvzkz+kh/5KffDIMBAcYhsiQpCsVKOvV+r+n/VDpnmKiby2S/M3arZT2dQ3jVno
1uZcnHoCVTUtXE5GiBab5pD0vO67m2fcMk77x0ZzV8pgk2vVTp0cusD5pBIUEewYLAShhjR7tR9S
f1BP2y865TWm2BX/ceUlAfqNGYJsd8wTvNF1fe3ymGeZLWtXsUMvj6Lt3sKIypoDLWg1Mn6QkvgE
OKaR3NRC+/SS9jaJ4DXw5KEJ25XdBi+zXR/KUDtrROem8/A3cg/MZYF3rQruvuQG161223C5565b
SvJOkCozr5L9WbYjcc3dV4e4h3U/ubyN+ApL893R2Mj21Sv2nh8ZBES0Wu1S3ebGPDDwnAjIybYE
KK4aSa/PJzacFgtacYxc89pb4qxhhCDK7GTRrA1ivjZ2cM1qcyV7G5K3fhmluIX0p0/kPx6I7Fyh
UMYLxjL5vzuAZADbGvbq+pkEDFfEBNVN91LZLCvBCGygcHhq8IopJqyWSeK6T1E/F6z62eKRcsMK
HNSGRhJdTe4ds4ovP7EuUex9J778xLy2Epwf+OVOUYT+2Aat8iQL/H7M6O6xHTORFXuLzZuRp+hh
iqOZ50SCyLWO44Onk73DHFo2mmm+qQFosSPdDQmrGyeNN3psKZQLUjnpPbw2Ir2Jm8WoxJH91qVP
/b1snBW5x2zScEZZlTx0dcUYJGDPzLdfDMEaqyTmZxC7wt9YBfZWwFkZCQMMsl8Dae0Kn/VPG0Rk
L8OOCc1HGCCkqjOaEVRavDziq8gsNo6ieYQNEEg7hzjquXlFuKvDhZyeA6n9SzErLYnY5ryu1dAy
JhmaGjJJx4MYm82Uolcubf8rzEltHYbiR8M3pP7YRNIGNdgq0WqGzMVa0v+1oEeiwTxD1tm2PoK/
KddvKbUGowVt2UzaEUg9cU/WWwnBpNbsRyrRTQ8s1FhD6vjc0CbtjB6ljzO9e4Qr//fJ3X6ZCv2K
UHvTquezjo4RaaNYcPul+utDAzA5+Ks6T1+8BEnoJB9GnEL65e5IXJa9aXoJEQd3tfZLmBX5C2hb
O+vd6sN11ckd2DMMb8SU6o2LTQjXR80LDiCvhOhoOcVj8rW3sChWsa9+jWA/YdsCWhRvnLDejJKC
IORxUx8oM7WL3aZnw4s2CN/OHltOJ4Dx6ZXXOa22GKVOlu+dZ2fcORAe/c4/0j9dhV8pIM2njLW9
Ds/XIxE0pvUWkbPSWefMsdh2otzmrvVl59oLKoPfWneWLOZUL7tnS7d1s+5ku68zvLsIi0Dpsm2D
tuH07nrMk7UY8wI7WrcwLdDd1bwTXvNHubsSFItNizhVAs4WKlCCez1sqdP88qQ2M4v/vvB4APOQ
1NuKRTh4MOd7CMq92ZOOJBg9O23yMZjIjWEWMnHUlxp1du7zDu8l/mjG+N+uxnGBgtBI4fsF2Beh
NNt6z+ZsMDeOrp9BxTCsC/XDWLhskCB8x704mAHtpKeSzZAHqt/dpy4MB23RlT59CBFsQA2P4D6Z
k/QIo4xLhWLgSZfz0ranmxOgJovqAWGIl8JVqMWj0Ji8FTbZyIQ9MjSctO5a2vFWNMHZzASHC6Oz
Gl07pJMeOyOGgjhg1uiMwYUR1nZkMBmQE0KIj3ivXACiuPA2md0iV4CIGjPM7Yto5WnWtdIQ73Dn
OAniOyk3zE7B941nZ0o/RJk/EoNxpcwuTl4RAmHlpK/61n++82bR6dU2T2a28FynjoijCb2xyNHP
nvKyReNff44p+5DZQUfoBB/YwphCYibri3vU3ZrAYCIFkzydgPoX9s635S7HOVn29aIRd5lC1eSv
t7r3QjOXuRQ733+QAoyT60lyelbTdWowgaK5c/X6LOIUTazYqLuk0R3WHOkBhNxEJSGDT/VlhNDF
al0e1e2iEU3T8vhoYFp9nEBp5b7NBd+EhT3ejVe6j4/M646EamPrI1GAx61v2T0MAaLkP5lql7wa
nuVEyJf74oVirS5jRbhFN9M12C1e6AxLp+MQrhmtcrzn1ZyzaSeICL157+qXlDe1MKK97Z6KqjsL
gh1qRkJWy6xEcX4CFgJ5QxoCv6KeNm+o81ZdpUMxAJtjoHgP43xZukx/+vbENPzoieEQijPu0UPI
8tNqhqNKe6OenRDHMDb36accTa70mP1ae+KBO/ugNXMvWWkjyAMOq2SG2UUy1JNussTiZREF7dnn
iBM1PI0I3bVgcoV8ocnvRewDjCk+RYm4V1E1w/lZQTATzlhTVkfDKPYswz/Mfr7683CP0NGMQtF6
jO+CIimcnD1brQPvtUWWduhlOngZAQk5GXq5k8rGnvT8RMTuMZLmOTbxzbJCSYTGS4q3kFpgEAJm
k5gm6ue0Hd/Bcr71rf7OEAgVA9oQ7XWKSEaf0NZAnHM4UDVwXgO6Kitor31bnEP1OLADWlV5divH
u5OxCpT1kyVIQUoduA/+EzEjTLExuRTxCi87ipF/aUdPi2Vq7vzbNGKlqdXt3Bf+i+wZPGG0jFG9
ooBlHBRgsarZr6ZknTlhuIqQt9pTlSCHh6aBbFFd+Ib6hAE1xB+TWQt3WxambNy/2hggtRUDe7XP
QV+uXJKy+wGMjKY/k6C7kUKFY89U3nhKw2HfxPZrBV906m3owHfPNEHOVesuv1twAAOIKSaT+gIW
LumLD2i71wRnWWBq6yoo1yg/mISTVJp4EDBUV4Jbnq8nxDsBx/O5t0ymbglt9Bd33a5sm/hJPTYx
iIMxnc6ZgJHFSzMsX0fzDQYZbcdubskRm+YNaVKPrtXW+oh+sDBIT0RRyOdWlYZG3dXx9mwIAhj/
W8t6XwiQnsLR2kiWuDanQBGwqCtOvFOXbfPtk74BKQ6QFr56fsV4/hYFjhkeo5LSIDeDrfokuhM+
DdNrlDmbGtkPskDqFPh/brU1LUYtobXlPfIfuY+s9Lszzvu0L9B5G/seEDU1+XBSYix1nQdqGaPN
Vj23XYCg6IntNSFTBZocPEyJt875+FjcmHXyEyuTISX7ihphBQ7SkeqU+7HkM3P3gk7e/Xdx+3gj
QJ1USOwd2g1Mivoymr+LOvgEM+GjCmMRj0O1sh+JZ6zTonoXKAE6pD4mpx36EGLLSNYQ8Ftn5LL+
15TV1ImxRDfWvnFHS97DzKT36n1skp9hxsZSHTY5Z26mrLkTRb0JTcZnvGpUeLBcPaPIhHCMMsvg
sIzH6Gah7KCEGF7YHCqH75P6diySUs3hFKX2kwtUvEKjldT+1Q0xcpCanbujirYj0CDDFIvMH/Fz
wdYf1wtUFB0FeT7rP17prrEt+ECdWP+VmktMxaDMj7mKxig3dDak3lpspbWQSpYAoReTJQOj2W2s
aa/QwH/lWP6ldpmQ/+HKDfDz1TTnPFoM29OARzeAbOfvBvBZuZX/61rQln5ewO4erpbt/iNPj5ZS
99FQ1CutBL1Kn5b4/Tff0j2KIQX1Bc1tZONsG3MmZIYhmUJZ1Q5Z4Qk/8srH6gdnRUMOB5QpNhFg
DaNkqIiTI4h+oxLJRMJVAuuwy7Xi23ZhVfhOuPUkW2/69WkDUgjBengJCDdamkH1Xc941G3CKqBe
6IyT23seDJcQUvyqViun2rmTNL718uGQpaSMO1oSEhmOiiiPaHCkt8XV/OZE6THDHwSKkEGlM4kN
0/cP2H+vg97YHFt6zctk+s364aYNHnIf+SCdHUQOKGoWX94Wt+OykvpLHSJibPr8MGgZ4RfJybX1
hzpO2Sx8lF20Mmp7jdaSi9EfrCx6w9S1FyQFe1FxageAMC2bZiMhP7pqPqxGfrCp3yRptpVG5y5y
VovCbQmqoECm1ggPipPm0QbZDSVtVd5EHS7M2oRYyQa8kjRRfWudcURCGZoNyEXBYU44/PFjIV+G
6BduRVbvmHSz0zCoK5K1a2SEmfvb3o/OZul+9MrlUyGFfarhQi91x+ixZMAWyU0CAZRKL7BWvZ/B
sKPBNMPOR8rVzHAeHACrUXl2sV70YQ/Pyx/cRUNnFNfAqTq+D9uBiEg9qRXmR5LoSMrdgHW5dJ9n
KNeZ0XJsGCTNB053rGMfpk4AJNFa5JP3MHFXG4P/VxLg2gYd2YzOj+jmnTaZZwcVUmpE746Z37M8
KMGQWD95DDmn0euTFcYrh57OHvwlMPfXuJaUKGNpQ2fLf2EZyKORzd9+SJudNQFawLQmV9crD9TA
CzMoXh1fI2gV0l2eEfuIdJgmm8FXov/pOq5I9CF8iOifTg7SEHT1AqzEXbC/kgnMdDABgcstSOrM
G0mvH7Njjdu4JKMuGZxvSx/XccRckzl5v6wFAPqawpi9gFwaTeY/DdK++whGlvPosdeLDtyjINjM
G9scIMuJOOhtzSnCbPxY6kCBetH+JGbtb2Ia3NljDN+yifPgfjEyr0dtDRpmFYx1f5hdbalGCOz7
F4Nivpitcw5KuR+K+dQ107PNye4E9cUX6B56GiQkiou4QYMbQLQY9Op5iHz1WpQOJq6MCHUn+eyC
7hP+7NYGaKLxcoUVBJ+2z86dbR4c2FxMGMnPS+Snk2Fx7Mh/IASqIzLVl+2v2RLCRouV864PDG/T
Buk2wuCZJAXgJnDRbWT5S8sARzDDU/K1lxaPAkqIuNq0Skw+EvvwJMsGeIIvjyXVc4cZOajcs85c
FZXtPguTQ8p5V/lEngbh8BaSsJp37aFpir/KwYSbMmanRDYuQ8XykmpapOKlaHiqBtzugp3aVFXb
kEnzirzHlDzNEQgLD9eUTMQ6Jc21zB3M4piD3fgrE/kt4Utl4E0LZuBAcoaWvZY+vtkeKN+Ih5QX
LCUXkeeuHUH9IYZtbuLjwA7iWJms9Kz4V6OATfPsZI649WlG9Zz3G3KiPatMcoVFR6lqS8DFhiRP
wW0tNCfjszvmtxCzop1JZA8mHGd7RotOoKK6un2Z/7Z29C+23NeEkomKoeYtpRWc+kKLPToYlnJl
ezH69oE9GahchyFuephZfkkq9xS5OCUpfOvSIcbJfigG6ph6r+oTOIyyDTBiVo0zHeKewsCi5WJE
bm9I7Di4kL9o9Jd4DKj3wkPiNF+qhIncfC+AZxaoB6zCRQeXbVVxyV+N03mDt2NVdOEqFuZCNcfq
uQjVdAddYFy5W+I+VjZAZSPpFiPmQH6f/ECe2aGP/ZONyFrpfjHvaaDN+74ARIL8Qo6EGOtkp2Zs
oPw2NhaZyRk68Zi7JdxYDoK4o1+iZ5hxNOCWumuxCdudfbGM31WJbGk2tmmXV92EEj1HuoDpCfqx
+j3MAQBc66DVI0NTkBsYsHxTNb5Mz5b2WkXE7eEf3BYgrZSjwi+LUw096TBU7l2v85LmuAZeOV6o
XvxhYHaEit20flNqCyxGD+BQR+pGJ6pW4WCtobsvTNDTTmFvS8Y5Jk3snNXDb0AXPkDLmgbeL36d
bLuY4l+0K735jbsa+lfHXjnYhkmwM+xhDZwi95HPDRZGY5d2Q0id/tNe1IbYTz5I8vZNVbgU77C5
VFUVw8/LbsYQfbihtbb49yX8SytsFzMN2qDTs7ImcTV4U2UacZLh+1D9YJT7Kzvtd6Wpr8qh/ghM
jGZ0Km0wXaoOtgc/vXFKynY00nOPOsdaGIH4tROodqqPanzqMjWHSChWc1wG3O7R7+gntzb4VDWm
SXlWYzBg7g6O4g2jEX+CT0JvNdKhsom9e/hnogZdb1UfybL/478RFWBys/W1AJpsAUHROTlyF2JT
CI6FBxjkFLWX2SYrUTnLgr9I/UQOmf3Eid4zEkh1Nn0GXUvBqdOL4iz1gPuqvyDCKRaJRF2iyBmh
GbLMHksPt4f9GpB09qQphqo/AwutKO98DeevIF4LuZ6w7HU5G9tWk8cpGpZZhEme7oxeJdnOo2Br
rIzGfrwb2+TEnPOBhwjeofyvK1ctGybw80S7FAne5SLl/56ts6P3R2JFlrAgzoz7P90UXwC9YmO8
zXAvPA/UqpGt1X1djHeTW7upfPQ3+k5OI/Md52Zk4bWDMsJcSzfE0o2NTWqO2RM8pLPEPuH1/dnp
QSPEqGBj5kQDym51R7GTf9IBXQKxoDDWOcgpTjripgwwBEXAHoA9QkEB05XfTmodhe+8OmOywWi2
y03vxlyUojhx72mbnUDvvQAHWjl18doCJixiuZMAxNQ50of5Fg7eb1HJm56VzzxLvNRDYsAGbZ3q
9Q98r2/X5LngY8F3WfCiXfLfFogtViUCcwC3CB3/DYm1ktLZp2gd6Hu9FhNNywciUEVSXHTk9xAK
veeRYLjfIhCKbAbSeMPVqdIj0F13zn85pd199nmyGu6sVLcuWEcZxvEAqonMbIpNy8kQudqxiu0L
cxUqAbm1i+GjbfuPIemOvFTf1YRG4wpKW65yilvbDfaWNxzQH/zFOXe+oWWH0oEJApJ2PcvUJegz
WzQztnk+e+fjTy08518yCnSOTfETm+zAnZjE83DuAJPaZrJiP4w7rr6FvkZDD0a0TpLfrmOCFugc
UQS+oHEiW4BTsaJiyfkmZw5fPSczEgofYawrWXLrAM369qiLMBfj/yTQvrOXjVH9w6LGMwl8t5fJ
0beKI/KklHKQFRzdDn1ZOIL98OS/1KacsZW+EuQcNqao65ed4zJ8AlFbvkW6wJvL6oOxcc+35Eky
bDw/WJRSmWp6F/UQNUXs9WuDjtfnReekySYsgl3DpzI4FdyyOXgGoB/bB8wcAsji7hkk1MTSak55
kv7ELsZ8rzd/MZFsIo5Gs2P+OETf6Aa2Q2adKMoXfAUsWYiS4OjWavEuZYfYERsHlXc+9gy4w7Vr
t2sG8jt12QJUxk9laKx1w/7XlwEFgWMTvYQ30u6vLNcuasylXnsZzWfJyZvIcBXmqANcFlMJjh6d
315dB33ATNc65NzYCFmFqxgr+Tqop3sQV4dcOJi6mZVG7cbJgquhPKR+Aj3W6o6xJQENTy5lY3ka
9A6enraJrR5Vjb0ojCpcIkSl+UznhSjZJg094QxQfgE0hrrzptnNl5rSZ4lHr2sszGI8+XGe8xZJ
f5o6wZIHgYiDsgqbb7coHsTDe09zC3reHFaT4b9nDAStEMmbh06XFQN8LX73XusXbZ3+qLes1jkf
3PdLZBZPc4kvkudUrQ+s3t50nYcgpQc01CKDC2p9YakXzDgf9F57T4kG8+LsSP0I1BPcrxG7DJ+h
Bg414C4CDjcqh6MUiCipHnXGdjltzWiEe3tEEcDr1VB9ANN1vDYe/gH4bt8QtJkuM7SUrbn1JpcR
QQ+srjUHDOcU3EnpAMJmVVD72crq6j8PgQxvyTuunpX69exwQi6loe0CDL2oq3LXTcmvVqHb4jUp
6+yrt5iGGSNXxWz0d02658ifD3kjmP0hI838c83TzxSCha9l2huBBUJNOBymGzkBBk9yMD50Ov6U
QRBCngMZb6x8y9sYI1rBebGMR3C6IgYoJoFTm2TnrisfN5aR1gQGjWuZDs+Yxj7UMNESpqbeAa2t
73VNv0alt66amjID3Y5U07ohWw55sAms4W7grU/b6ctv05+g6r/Uvg2ixs2dhr3v9c9g1XYpXu4q
yDc4v0YAH2KL9lpJ0wFhBBgt/FU1Q0WLeZ0G3cFKs4Mc8jVOnwTmIb5bf9fozRvisS0Bdxg1TZJ/
rEa7lWV7TRvnrg6fgNcKT8Sht4JV3vqQynVijnL6xMwe/+hIH15hQo1jkciJqZ5Jl8PFi/SLPQhs
/yVojdx0k6U2T/u6/ZotwHrjfSAUl4tLfe2aL4PP6ZR+pRFgh3hgH6nVAaZL5BqcgIarao0BXLEO
DRVS8SRuhqeiTIYYuYU1olnEG4MP7FBr5k1dAbNtd4Mcn9VdUCvxncDaQrnvvGTB3fOiXcpxklZ/
sncfJFyuQMOxBA/C1Uy54IbpTjbF1Q7yt1ovvWXrB/dp7vdtKy4TCZC0VAPT1Ok0Js1u7E2DLiRY
WiG1KzlI0xMZ0OdGVu+G8ePL+RQP+cfMTKMEK5WxETd9kOfGu5ixQbjRvqzojELvA1cxKOmSEsy1
bNQfBqmsHWxMtYGmVgmxC7v5uMVAwm64PAH/f+mzfjt16PZYB4T1dBuEfwxFf0MlMBNcIOdh1/WB
swQv9tR0lE9egdbIqM7plJ3iCAhs823ysqibexi5yOl6/VQRsRH6ySqvjYPbhc9T42xGN6Rhkqs+
dDaDPlzpJHZcTEwi3dUyx7e6yTa9qJeRmW8F5nvHGT58Z17hSr2a+vhnTfrNxkQtZuoX24r+iIIr
kUOQxGgH53Fg29aE5GwGyyj1Dvw2A6HZqB0mbnakEX7C7BzRjGztTY/9J+IkDMrxSzfqEj179VGz
Vmz14U3q2r9s5HDr8/jYIt8RmBeeJuZZyOnPpclpw1TsRU+LY9rKiwMWAWMInDiQFb5l7HUuWikQ
jPXJOffqUzhX6yb371NsPRDbIaOYfqcqv0URhMSw3jVpQFVn/8NjD2fBpnWyS2NFrCPlrWOdgrba
oyu9Rc70klp4z6gXgw6qlSVeJxu2HM0+WiRbpiPxAkm8UoKrBu0R0U0Mf/kSLAQ5mabtS7M/OkXA
NEBG96nLVFaHLC4yc8193pGTIFGoNRSWTtU8JFrqIiR13PP+i/441SHhg6hAOjt79VMNQtk8LT0t
LhaVPx68iRy4uUC/q34AJ+uhcgtFGqiPjHQn/q96KyaEwb6DcG6f6MO2bhKSG/JwlWod1E9kA3K8
+GELKaZFHgeGszbhMmJbHrDaj8myaizlUQ9eHHP8yqLuMU/d2WuS166T18Lyr8CigydhT8dyaM6j
cnPEcMfjfDPENYxE5sVlBq1xiD/x2prMV0JOl+TNT8a7aP1/QnTLWKrxcYar2oxspqJ8q8sqQ34/
kjYg2pKVXsobJk/9z3Kc1nGOQhaItSySg53PTCHxs4n5koZEd6nId9/7tOFIWbZYU61tqhnEuKlr
Kiqh3BLTsRlZ2S70Yj5zcxE3gngLcdDI7ZbSLpVqYOza6AujrTaWB0Ob90bOBEHr5LqPUmuVT0FF
OG23oflYe6Oz4uYZnirdOsrBjI6cbu+eUWJtH+nVtOESATXWouaA+Xlp1Pq+QVuWaqohDzPKkSI6
GzNPlLpwWOIX6unCLaCAYq/St45FjJ+THz7YqKt7+dy4wcMv5dWS9j5KvBd6sehqF+kMmFCsndB9
NnAU4lI/9F30MzXtzzw4LkIL/7k0sNiZ1rc9klvhar/sRg8pgFkuT3Ka4/BQDA54UiAs6khtUTic
6xBabGLgDXdIZcNoXn+087y3pqxbzq0k7MyXZ8gwa1M3duAbxGYu3a3Bi6mbUY33wJNygDuCY76z
jj66mblKknXdTG/5mL4Mdkbm5jTv7VBbhKDDHwVTv8XcMu0H+GnAYrY3kSUDFh/AjqAK/45UyLzr
qKsQAcbW/DmV3r80h6Qc2/pvA/LCEd4l0OxLy8kWZFAXw/QDZfe9KtCkCARnoAiwIvTk9rILQ9sS
vspZngIz2ae5RdTmIK5FTYhyrbWvadLtG7RJ6kHtHOeQZM5fK2DQR04MyjLtMBM4ezkh9MfwjjsY
AnnBTWb3qmsnjitIKLiU6CrqlJjRhjPlN9rWRdZTNs5hcoONKRGmNHq3MCprWwLxMQZOHQAG27Sd
KbexZi/wvO07xk9llL96JXmGtsF6CNFZ67bHtvdUdlf3EGn1mlsVtN7pObX6WxrkRwguLSrLLMCE
Z+i7Cdgz1l3c1Bpavzx/zz133Un5CFMELG73HLVTsVWCj9HMj5Lb8qlz3X9DNP+EbXGtfGPrGO1j
4CBwQziXUl9hHH31u+HgBtpDFh75aMNROg5hM9aXn2ZoJTAdNwAEIm8j3ZYYBfdFx+WpyGNHwqLJ
KGIz06KAj8TrqHuvmuEBSy5+o7jc9vg47X5ccbgsJI/OBOGRSbD7N3Lb1G28NzKyCIG+LAvRT2hs
XSiMNgxyZF3OoqoT9EhonoqY1a4JSglVTKQU6CV9ycBxPcb6X+dGy1JzSII24XlUGuiVRIOaUItv
q+scqKzGlf0unJPcXtiDYVNJ2I/So90IBNFt2PkKOzGg6lovpRussozJCxYZNEAmNJ7yllQ2CyBO
qJjcOHcCdR8b8jrpvr0ITGuDr3A3TcqcG+o0ksByyAA9lrH3xu6BfJUUx5HVvtatu60jBrNhXKFG
9a+yGUx0pc56kg3s4EGwonCf+ylgpi57AJEdRO7yiH90XlmMYppuRI5jrEdDRzs5vk19/pjNIHjq
UYNLk/gRdTMYtbbTzPRG0fivDfL9KNJPzwDArAdY2YxLXiTHvmQy5k8XGbK5mutboXkrvxmOo+l8
gHfeNaK+WS7dS+cANsi+hlDrmPpbz6gZuBnc/tus3L/ID86IS8mcz9KDb+RLC7f0htnyTQTluSNw
lFdIeW2UjD43GdrgqeA5geGQJ6dkxCRK9URdPq29AQ2zkBF6ZdGDI/P9dYx1mIHCT4Enwresuxx6
bwldfM3NcW/qceNlaB6IqYsy4xOqxgG4rwSJWu68oLhl/vBmoPtz+3RnZcjhMGYBqJn2RlCvhVND
Vq/jeyJGPlaCYs5kUSNMynixH0z8R0rJUbUPLUMcO9Gj9C5bzDSgx/akPINEOMZBfnOKap92+S5J
yr36POrSV+h5kHX+4hI7G1n0HDbtC5HsDNzIReS3Qw23jQf/F22NgRygOuEP+PMotRKtvBAA/K1+
AFObvSGK/djJXzyAxBkw7AKqRTVt5eUtC8zNVJQXJVdlxf6CDvZRk2nBUpisWT523da09YTmsZsv
hA/RpVTX32SYIyEnTHrL5ebvUdezFh75NSNbs87NA2hDvIrGaWsjxayz/NgTMQF04pqlxR7j2SEx
3MdMm2QW7s4PxNXJs/doZPRmWL6xREkAymDsbIi3jZJM7bWZ5RgjeJ6BcA43BHZsC6ww6H9HhnCJ
h6MAJl/JDK2QnzN8IIar3zwPqw7bMzm4lD1jtonT+Sgc66D+mdfmv8ntiF0VqyyXC8xhvyjWLgGi
0D5ozllq/UU5IS6W7iUvddnLDcfaHXrdtGwj401AHPwwfOEQ+ub0yyjr3+cgUY6OC9kmuGG9UJJA
jagRaJsfavsC2ULG15sN8jRQTmGLt39zYnzU8CNJxNbLiGDGc2tpxWYUVMths8lifoFJP2U9/bKE
paVnBzOB0G32J7ssrqaVY52vNvzgddDOWMLjjd/XV003trqCreFvXLYeTlbA/UBQR9TpSXboS9bw
TmS+U9T8EfgAHQLSa+1ewDuQUjBiMUCbyrRi+rYkRTyn0ZdZMicjl8VCCpBdNMP/QPH4ZwteuhEb
nEIbFyZ3KjLX4zj4myKOP2dN2xqMFcM02vtZfhrT6hBhw2RntFZ/a4ps3XCcVScRufvlLo2msz96
p3QYv1u4BrBh05X6AYWXXYUxsO3If0xuf6tOIIkWhAyX5o2trDKGsr3VC3xB5cvY8ayFZYOaAWnS
U096zBNW9CenCdZjl9wm6R9y3geJ3SmyL8M0v/vLBkd+lEZ31Tpz1zJJxQoNKs5EEAmjg6VH7v8Y
WYlHc9prec2tF4N8s930ng1zsFZfXoEdpSMHrc8yXvmx+WwxWChi2NX1uAeCkmwGt/wnUqAqwGE7
I7+106xv3TH9HnnMGBwveP7Xc2avu6RLTporHQLKxBclLKFkLUCDxmP5ZFYABNPPMQLF46XtDu3I
Tse8zNumSu8TKg6+wWKJi3+Zeg4gKl4FiPLuQeJ8zRH9vuEZv1UzbyM0euxYGA7Owi7wwALhKlks
+DgAgUuAmkCkOJQQxVpmAE8lIj09CrZmDhGhi7R9xJodQf1wrKzqQQdobPIqJX9ZfX71cwS+9AVL
wyuDQP6OSD6C2DuOLMSJcg6a1VBD3ZGCTPNmPruYkQk9/wfNK9xoMTshZsTp2oamusgL0mVMvfrJ
RwuOc9OcmoQsvsxZtDNj3AzQCnM95GtN4oXIffqa+AhYZKGGWXhW2+IiwN9FLY/qF2oH5klEmqKY
5L4qiRvLqZ14oTbxGoEdrKqMOXTS9Oyz9T5tyDaMgPA3BeVM3abkZ0/md+iR9wARqHvuQptE9sql
t6dAlG9JViv8e8qOskH9vfR1cySMiFcrsjopihu63nxlBNY7Vl4aSW+2PqSjMzMxdVB0+tRcJVOs
jW9lA37wNFgR6cTrLExHiBh18kxaSXMo55K3mBMEazuCPea1HVL0PiKNjE5l0+vYGTtdjw60+8Ox
nLUQ+VTF7MfB/lkNTJ3hqqTbfiitQwxCkOKoMtdhbLO2KqnPmEhntn0vBq8oCLUd6kdreu0iNGBP
Z0b0WbWauWoqJi9BnZ19zAh3t4gZZJeOm+HkR2Y1OOPVG7Vuow8NuHjDy9d0c0AjpgjhxQCQcWa3
RKzTJElJ152Vm/XAILi4yB/8dMkNQcQ3S89LE5k8dBR0SH+RyZFUASyg9LOTW7vholSh0oz+rGUS
wWX+H2fn1Ry3kuX5r9Jxnwc7ABJ2Y7ofyPJFsgyt+IIgKQreJvyn319Sd3avqBvS9kR3tJqsIkza
k+f8zTyn3SbGGmmRRT6y7jpUAz8SVFZJF5xkUeCTaBgcApIhOTtZ5KI9OJY7ZNtiVAnyYTNbLYRW
I7Bum5aqdZrH9RmnPYHSCigJfYYx2wYU9MU89Mc2LbxL0grV5aQj8sC2Q7HbNKtVMrbB0RVds0qM
Kb9tjd4/21r+DemX98CkGfLCp31DWeFGDdAgRJto1ZVmDh+xRTzCjAOqgxhYoYoLhaDNB0oJfdtv
zDy29mbVhZvZT5297M3kash1H5aTk1yGXWEsckwlV+04xFexB6mwnIrooYXOu2kKF7qA04G0ruCb
WRNB7tgn3Rs53+kqsWxzSwhLFCkGZOUMi+qQNSZLZBPQsPXiYeOCbrzIpqm5zmX/ZAfkPcAAFlvK
UpzTqwKmYYGPiM7eshB6DUAYkuwWs5xkXQ9hi9ivhH9b4U/SilpHqyPMYMxJfW93gXnr23P6wKkN
6gZVPgQq9J6KSAGs35DQV8oSELUPhRhdyAZZ4S6yAdbPyAy0VJpHTdP2ZSiJA4sxObRwTC/CEs9x
HbHqhySoxX1W6nUCStJPUOhjOWXdKHaoY3Ek6SDHnuoBN55LAcDxSeqRvOQUdCHtGcw9YGrOFTVm
Z2Mh5aYfpx1MwkNUlmD8cXxKLQQZ23plAYjM8gS8gslOmlooJZOPeTSN8ZjlNdzshNSxMa8nTGG1
itJMr9s3IeplqGO6b07urrUQsBfOrCkBT281mCMWBNLYIFvYEw9xsmGbOLW1/zS32Ze6R9VhLskj
tC7oG5AWiAY2xZvfVt9iZwbqiAFy6o1QIMBvkb6ixsG2q3k4UtX6F5EFvIqNue9MAkBW/TWWRmuL
nDGntXPSTV9cSKgOq6kfNmfPKJemne36Gtq/TUN2brBqwUB5EWRQrCa9qvvWxtEpadIrfUjvEeh6
agP3CYE/mCtusEauF9qSdTIklsSDleOQOC2R6Loyq+mEdtS9ZZPNytJV49e7UXfuprHdOHn4GIH4
d816URrdQz0i+z2QCXQL/RxR7KKZI21ZGqrogyxnb5unQrqc3Ee2xIJM4gXkU3zyajh4cVJ/iSdi
HR1ko99py9yuAVigcPKOth5g/gxmr+EZmCqlMMfCLgKogY6zKUEd2RQuglo7t7Vz61flg5f5+7qA
L6nr/fNUw6UZwufeoDRpUW8fYXVj1omVaGHv5zCgrJgBMWzQDboYB5sYvK0vzbJBlFvh7f3HuO7P
Xqjdy8S4n8oeR8TkWrTN0WkRVOsqUp3oY0E+xGN0MqBJQA/FX8KnkAMepBlQ+8MCBptOfenNLyKd
t04zs7OZt1lkrhAyAb/DdpNHZLnS/Bp3LSw/gRnavrjnRd8I2O5nVYyLNLhxXnV0aDHqSMZdQeFo
iSpThrZusJs1aAiNSuDAS8aNKcMumAfiyBqbS5LdJAyd+4xMr+PikaFLDsLildOPuSlb4y7obMm6
k9wVKQrfI2TkhTWOi6kokgX5FqQ1KnGoqNzG5USej+QSVTl4ur15LqDAoNwVNNifoJo7kqXRUDzC
auxbM+UrL+B4beQm4DlunpWxfiFrJIHVEdxMPXIJ5LckYUU9jldKRUEpeqw7B0xyDmS1imBRRvdl
yrqj3BjZry5rF/tzs4DlUt5HcXlE1jO9MF3ji2OxF6FsAXO+CcVCqZ1XFeW+dGS0FXV1bL38vo8Q
Vs4caDhpiXZl4NrQJZwXQy8wYKghDOjQwpTcigvcAMjoMjbAPpPhILlxM7oah0tIoIG5HVz/kgH4
pBLj0WTd2INFNDRGexO4RRuDw83GuYfshaaPJqJqndoaIPeQFazQMSZDXH/0eBVhwYzNzZdZvnTJ
NOz1wZKPKSdKYQ9rpXamUq9EVTeDPoJDzedzFqbx5QRPbxmxFMYOROMWxdPYdGCeaqiZtWa24Kxn
kBaLnWU+yg51XJPDWzp8cTwJoywF3zc47fMsUZJNLZjFvbIGS8mVNbK7rVnJQVxy5LO4WnD2upBY
IWgg6LFGmQCogKc/G5pvgSGjMAeD7saMJopKnp0vc3AmczKioQj2ACQ2on5M0HDr9h68MjXcrSH4
Qm6CyL49gjzc5SQutmGK9rFqYcuYLgWVi0Jv9mgvHeqixeQ4Xcl2Wo6GuHKz7gtoNBaPAcZL0DjI
IH2NkHKRMWZRYnhNo45qY76nax6lFiKfTlhkAjdvPWQTZa7qBN2XIJ6+YRwXsZt6B1bLoz3pG8yO
v9UpAjctHFw8Z74WwIuLTkOiuRtn6lbgxBKOL7XmP4Za+DpF1SLSzdu0mfBF0Q7ULW7dod0l5tSR
/Y+HRWUhIELOcWHl4tInBVvW2Z0VDWfylWD/yodAkTXK7GaS4d72nFdk/RYmYDPgf/WTk+n7BP0X
L5/IIKH1NHu3aAxcS2oGbuqvEQk+dxJDcHISC7U39PDXzKwhreHmzaZuCRSDxvjS2fC9id+3xGWA
c2CbLV0FPIpm/SasmhxnZL7dJJsqquRC9RGh+QMI67MmpoVhzA8axf6xQ4dsFPYhVjhq25BXYVDc
hXN99t3oqevFnT12+8LNr3LSbN6csrRDq2G9KDA7hR66ITY+Rra3N1vtck5nKA9shzVcJGb1MmgD
XlZt3q1/VPOPRQ9ABpvkFD1R0jk3oa3Ui/0TqKRHS+C5TGIXjTJ91fagpdr+CHnrve42qaO91mw7
oV1QWGVqFGjivCDtz2f4LnmoKregnXjG7/+0PqJM5QMcyXM5T+epomo6B013WTgJkAAOf3sbpIGa
b1yhzLGg5rRcgDwW3luNaF6mY1xLAWoCYtQwlTqDUiK7N2ow0a36ZZxU+147jRnW6rwZDrxj84oJ
hguzHTPO2L5pkTdM35VjCbfwUGvlHyQy1E9iaK/USBuBabeg3XhqSKSrFHpU37yGebdQMjZWEe6t
wr/IJ9DVZ8N/ibV06U8n3rwI2PG8lz8vTjvYZHU4mJBeBLn8+mdjUJ0HO0DImJ65Bo4EWvEAM09p
Z6MQvVJzM2ofTVU7TEkRnBqiG66akv/nnxHVw6T4ykcWAmKySpaZMdzyfjMyA9AsGnJ1fM1jXecf
EsoMkBUxfjWB8e42fItuEWAnmM0JHcbv1JULEs15gbjhK49NLEoql+cOMv+axyyr6QupehQeb2b/
KFI8icxN65WgFjeqcUeEyAP9ip906b+7ARCuSkMY4uhaqL3wIvSDJg7sVJQXT8P0tS7L/x4X/MJB
BIhnLUS4CJrn0Gs5YCOp4UF2e+JGDnHYn0/JJekU6R+wOE2NB7fCHtYjREdi4nuHQhvIna98W/38
vetp+Mid1uofxjm3G6EkMWLyqb6YijPtOQ/IlyZ3ql+4fwOJ0Hjo7ORJtQtfHFmNBWUL3pSax9Lu
7+kll7wgLSV4ObXlKwJToVplLKGhspX000H9OR0c1mrMfW8pNRfoge8/ME616ob/3zn1XvW6ASGk
8W5b21zzW40EvehenK5XsOlN2h7s+V7d1naSHXcagtOAlAjf5PK8Ko+hhpuahOp37T335l40LP/L
23fOI1+ZgDrQ8xooT741kEvq3PGWb1D9SqlDNiWZ9XTljOMtLxSF/tpIBvXqMTr0Jer3/LaYna16
OS6gdv+YnC5/TaFYvRgaXmt1W5YNdZNGmhx1V2lmrvr2VKH46mOPABVIzVvVbHzYi3jhYAhLpzLw
3cRCspmOL6A/AgDL3mpWZUZQXg+P9D73YKy1wNwt7ZqnqbqvEjUQD9mSaxFfmb6SrcSNeMDvh56m
R2Mug2XapWTlsO0rN70pRurEPMBcHhA7XqRzgMi9vf54kLA/hlBFyvhZJvHOYAWNh9uwRjic8BDq
Z/A2DSvhPrhY0NG4DAIal9w290ZSH44Ufj3ug0m+MpVqUMRzs+yV1KF7H7POqB6kOXkL/pLxzPuT
BN2p/QtcHINF7aD8me+lG8GAcG2CBZYddXu1vvCHvAD/S2sNTBMxsOW3q8JOt5n/tR+vte6ea6pu
4CpG/r1vOkpqCHHQ+s1z6by0k7/pwem6DxGlFTVsVH9GnJcT4xwCzobAhIF3jCIjv1evpDX9VhVI
/3wCLbgURQoaG09AbKDs6bIM0BopbkGHjyE6icaDAyJFXZHPATkt/Cneq6+rFQk1pZHQme2OMYpm
rRq94F7SAiz8maduB7HtdGb+TLYX8lw3iIMLHkjUM/ZdCG6tCosCe0nk6MGcS284Vw1J+bFgdw+k
MC7YrDnLIvHBEBTgih3vDs/sCyzGY54V0jmgelAQSlyGQgYzgC7pMizrS0ZOs49Nyv9GvsA8byGT
DdxDVGcT8uWvrX6TlBYm0GTjmf50kPrHLDZpkK+dsblgzPCoam50+Udv+VSG5Cg/Jv33SaN2HXqe
1Y1vhdOAO523UsueWjhyHNU9whHmahpTWEUehe5Ucxn1prpCTZo8T9Zh7oXGYlSrkHtcp8OVakk6
Rw17TxyYISoQCji4838ZoFzDljtGbpT5l5a+1xPqwdPtxDGch2AuqCHFooExgJo1TBN+ZlfLCMx6
HDErAYpMHHhZn//l9AZ3U726NlOErm9iC5VMRrUlj6MCaNU3PA+/GCbxmCEjqXMWQkl77SmvRZle
2sWLbb+nFYQLBAFY+/iu2r9HkBxsz1icLibHUq9tWifXvZfDa4NCJzfUayD7+htPx0BxZ3iGxYq9
SVK64ncF3elycGWJ6zMqJwBHmXo9YEN1H/v7WhSjdAgKWrY3sXH23O6Nz7ByvggEwPNYYsy80oeZ
4An9ZmAkobHhSLppIdQIfmXpLRK+t+o1eY6ZHBYtDAOGv8rZiLTytawBv6SAJUiMYVgNMv56NLag
HsmoN/BNCGLzZpmZ4c7X1nlrbPzu7vs1YqNGaV0/ovt35SvFU+ItNcZ9RozaIcz2QU1Go4zSpXpF
S8OSrLtVl6665MWvnbuaW7KgRcOysajNDYV5w1hTj6OhF8RywMuyexgBOEccnWTGuR570bonH0Nm
R6BpONTtQ6xI2wlCg5qJSYSzpaWSolXtRveMHgtJ9G6bJaUiC0MX7x4BhEUx4AvNEjcE6U2CPuLc
y5uqd8kH4+EbNdP+ozuZMXhjsvrwAgywbiAUgQVEtWUalnShJV4ZmAQ0YL1WwszQsHnsMlRc/cOU
XIMbXKow0pYwFPNi0/ktNkMrD0eiTOI0QKSVdid04/dcR60JXHukctdJAiEGHz9yDyaX4UrEbqmP
0a1ZDYFCvvPZxBCBes2jWUQ5PJTUN5W/C7Qv0nsksmD18UsT1s09Ligf63JLAoIlTgVwagCnwTPm
WxdsTbysckTJ01e1ohlfeUq/pka2DTOmKBw54nVnRk2ZbYLpBtxbjdHWURs1TKSLsHr1bdYG80Wd
E2UWURO/ZcXmY2gGkExANzqvKg/xZ7PiFbLpG6Xti8IPIY5/UEueDVGFbNHzXKptgb9osnadEYeg
94bmDYm+D8LJDHUw2fFephkPO5f0RYxz04B+jitO8UgB0GbNGEih4B7UM9/oA+6gbo3Kln+wHfwH
mQUMi54JQzup6dNMMSy77qQ2qUKAjgc4ZtM8tH+FRh8DT21rasmjqVW39jxApaPOuw41PB+wgUH2
yu/RCGsSRHTGazVcpgLKKDiTixLQ2ijnI6075AAmuw1cVRX26Sh0WrRtpOfL2GxWqYNmftW0z72+
4iFnPvbdewjgS+gs4DsFSumUvAGqqOUCl4W72eq2pVEe5g7cqzqADOEOezB1mPoezQGYxC5BXkYh
2mDug82JgBvzRkSYdKeAUxW2j+MIsAKEBE0liCQ8h7pFFq/VsAaDjE3KlWqDBnQHQSZtYHjexdSS
6uA9WkIn1cxigkjdEpJxjmJAcX0lDqB2xBgCSfOxACLJaqB273X1NaNYxR/xaWCPqhF3I6bghFFT
6hk9A3eBlGRye4uirVqyGE00Gw9hjTgP9EBeq1TuW8zZGS3qpVUAgKgvanskoEDV8jcjyhTq1wSw
wSgvGJN819WKPYbVMJb3DDWGvDriCGDCDJEmMpcuFCMQfDFSC+zJOlpk/Dl/R3cwgphdklqnh8TD
R2aNtU71hGF+CWNryaRWCQJFm0FDhtIVcuJiSysTqkTuWc0NFZPZpxDtCGOUEK9xVftYldUdtFPT
jvc6xFCXUxGvyy/VJIyJfdTTESZ99BkDlXbmcxE+KEFSlklcAHDKcJcGRAw5bisKUnqlBDnYwtJn
iVXV3D2Y5hfRqhOZih9VqzNQVBzNCcb+fnbhsipUILr96KUWlOC8KcDS8CSszkyoHbfFdXxjj+3K
iKHgEPLV40fnmBxUAFIRGmTONjBKqK31Ho3s13ZqF5OQ+3FAbExtorGJ9IuIvDc5V9C/PcXGI4tX
JxMOmehDkRlI6nrX9ilCT1lL+b7x0RFJhk3rl3u9th6GJLmrWvHNm4fHsIWVqnqlwqNCJdE58V2l
CBd97JyRh5A0k9En3wu+GG96t/sWSnFFlVnSeexknqFTYoWEjq4pEZi5t6Zi2QYR4dVwRzYa0p8L
DTwV1Z4zY3ZhsgK1zbSuoLmC46+V6QlutBGEpVT5wy40Pb0zenOTVdYtWeVD0VP5D/ovlHG2Tae1
lx8nKIinZdTcD1XJsXFcYYx1RHCZtDlauuhlPyLiStjSbEXW7HONpwABtFXTQ40O3dU3XRLsHWsk
r0yaWG2Z5XA3EdB31q0KDDlvA8Jyj52gWqSlOfQEgZV5m9+rVEzeA+PifNMAKaYYu3F0jRoG7gFG
woEDsOa512dF6V2iyX4o7Kq/9If6CZ3ZU4Xfn69OzA1H7jykeQz3qDoAcDfZTWkunDLaSUbJ4Msr
jZIbVHpYOZi6OlNw4Yrkim37Qs+S59ZCHbYYtrJAeB1sCEuhiZVFkrMGMaR7ObhUqONLFdCgN3ce
XQctFudoqCINnLI8CL80yloWOWNFZ4k5CPQA0JGVnKbsK65GuNVUT2iQwvp0q4dBc96aEuYGJZXT
LL07f3TWaqypxzcK+PsfW/IUvsXEn5MOsp395xsiErDvnEXAzlw0SOGA0fGB7Ntd+Aj++l7Fr2UN
LhASX1I3Es1eZ99h2wD+98rSYDXaXoJwDsozY3Efz8Zd6U/HVpUufB/+hAKa9dCCwr47Yr5FzUFa
YOoDBDwqD4KtpHwXTT3b/ghJMFvq6NjgHYSlVS+uZnLSF3WGq4TeR9fY2o1HahrdunbsW3UknZWl
skgpGudzrTxlV0gzIKGScqzOD7YIj50i0bFu2qyjbeatK1QtOE2Fd5iUcEYRTFKnntf2GFWXFcmM
IbIfXT9+c8nrLglnLj2vWRckyYy0fQ20MCc5aV50sIlinMeFMFhL53AxTsw4kq6gwlhjJLGDlgT3
UFqec4kKUjoZq49zG7qORT+uXLNfqd1raId9TmDtW0j36lV/LHHM2wSzjkxjEW08d97MIn+2goje
NwdAakML1YsizLrIO29RC2qcriShkDUB2sXiSw/8GGDUZpwRKEhaazc12LyE40to+LCLfQ2J7LjG
N1ZUJ0T5v9p9+6VkDvd9ugdouyGWIgPEilR3BxRawLBgR+2E2Y2ZvCCys2vZR6RjH9Wu6OmSHEJ4
pwrlhkbWtep3BRp+F6PuX/kB4SW8TBmiyADqOVbOnehzXYRuyCacLyWpqIq1L2jlXq0FLut0g1CJ
yh7UIB8TU7v3uvSbAZHKQYwDa7lDhArbkFPT8apt5LpLnBpWkad/i0lX5oaPzlG2C0I0K3T3ORXT
OdPkc5BMpPX1V0ApZOUw+KlGLEKDfQtiCHjANzVC0lTeCb09ZIV1EgUEymq8oo5/0CXS/iaZF4CV
qZbvHciBnhlvojTkMOKtddd8MNlVMiXyaqOqCyUaQYUje9Gs1+uBqpnA0jsC+npJsffGaor30YYx
YMCsqpGVwrluqX2cRbvdKL1tRfyshqsOVwXDzP3guxuX8TmWxcd+CQz2MMzJqZPU3ByE8Ak+igYO
d83IcsF9zcQXbZEghtxu1AWTKnyTPZZcUXidKCCtXynwGdormmpDtOKrYQoup0Gn+mY86h0RTQYt
RjD8JTPMy/urPJ5XHAW3amybiXkVZ/Y58dy7gt9T0rpWGaialcypIpaN6K2I66fRq9aRHa8oUK1V
sMiRSrucLLJ8JF98Y0ayuWGf184jZArXptxboRLt5yixj0AJ5FoNYjfDYtERx3Aor4Ca7DPA9xdk
xsEdCfcEiBEkN8fP2INkGtb6QXWLTPyFZusrOxTrHlTAgHberJePJiJclkB2tyX93gQrXAAgG4Ey
zeqlCMaPamWUz+uokVvVZ2pwj+zsmTPc90N46TIXSwskeF/sXVa8BCSvisI9egcPwWXH5Jedpohf
F3kzbEccs6LC3H00jJWuVYBh1N4buiYLLYme1dpigp3OU2MJzWthOPM2jewrHz/IhFHhpWJHdv5L
xNINDMUhkWOv2jY7xmmE6GN3bbr2vnDggNnR9QBxbNJyNJERA2YUEI17znCHvRN552JlAu/q4IcG
KPYwBbauoPhuVwuXLVB9piLfbhY3ggOZ7knWY0UEa3Z4qDFH0+Bdvag+hHtUHq4Ht711wviqlPhb
csZlD3UXVTzdqUymj+loH5ZrJ7KuJokJr3oVuyKdYyckO4qdU82vReDfxGG0zabwiIPlRe+b2ypi
95vbB5H6eOIGGzXjm4kzh470MOAQCqbUgJ1dHxGujCkCICq9jMJAeEEAsccoaScgbaS6hcQRPyRh
vvLFyMZpLtQz6HFNnRQjKCNFWapfN4hBgAj50iAYnxT12gASPHbiBXOE+1ziOTiH71mvHcIJyJu0
okccBzYoSNy2qHKajpdzZOoPWR8+pYBd+ia9Q39+x3qxSTwLmg1GY3gNjHNxBw/72nDtbUlhSK2e
VZC95iJ+snP7qqqmXQI5ZWCDVLkqR8l4xZxK67mhQohORcUIKVUVsttTbAeD6i8A5B67GeOvxlxn
oqhwr3KXVoWciBqjansyw+5ojKAyWMz9hAovS1YMVDPKq2tHyWJXmCRJPnQZ5KWI3wYMLRDeXCCL
j/p0vUdTC6IHlXo8ttwaqjh6iwjKAFVq3lUtJCJ0H+NxPecKfjFeDd2gDvQRMHgvQ01TDruMDVkG
2kEto2gPkANt7Ie2CY6qFzqybU3vr0NsUT46UjATLRhrgHnOrk0VpHTNXT/4uxxxh6ZFKw6Vv5hV
usDyXq38lRuApyERlYnoSmb6W0JnlZG7Ng1qx6g95J64L6PoKSFxGFpuT9AU7SD7bYQ9vDmFe9aN
HvvtcZ95zV6w1FrsPzHvFeZiLxECMi1gOqzto22eIaTbyygLtikGA5TKghuVC41aE95+sYtYvkJL
HtTuYBe4ylsGn78gsHnvuNH6P+Q05G7HjnkbVz6r87yFao26xnT5H1GSmSmEmfm2nirqql8j6v9/
/OM///Vfb+P/Dt/LY8kkKYt/FB20h7ho5T//MPQ//kFYqH69/frPPxDjt4Rv6L7juMJm39BtPn97
OcdFqL79HwC94ODNaXWKPLDHfXDq0uoutoeFFeXMRyQbYlJhElGlJjj8+t7q0j/c2tY92wdLqJsu
eHfP/3TrXqtkNhVQ8WTfrHRMsq5ML46vpzBNVr++lfj5XgZUSc/Wdd9wPOGLH++lN8jdmAM2slZf
jZdTjLhICYQ8IucEcjlFJ2ivC1iYwpm+VWJ+g6pTkEItioOpU2LMo9S6am0jvokl/vRRGVbbcDIR
YMHT6l5z3WGjJ2Rg037WVkFnCXav7pnTNUx6ONGXEgulOw19k4NHWfwumQ3CnAqeb2Gg5SPVeaSq
jQHMJPFMjCnjb97f/dTUtmE6tmHppm8YluFYxo+vTzLOo1Q0ylMC8CeLqPd00cKK8Q7TqxNpSPc3
w+pzc3+/n2s5dLGn68an5vaDCioPliCAndK9hzfFaEOiicub33Sr83fv5dg265IJMNj5NHrtpHJj
PY2DG6uLq/wS9ybSPHPk+1dNhNhRwfCCB45qLvhhq30y48g5FyNK20Qs/YIeiKl3R/0xwiZoVceR
v5SaHmyQk/a3vpk5J1NTwj9QBJFJ8FCuHaooP8y2bd66TV9cByHJmCrPviGUNB8xyTQ3wgATJsIY
PFvjBNVD6FrWY2vPDvDDaqCQ09X2NTvgePvrtvjcFJZt2K7h0cm6YVuG+akp6gzl2UgP62MhBgox
8qwl+Y2Riwek4X7T7D/dygHOapgWE8pzTP3zxDU7s7bJpzkH9hVksytvfnbCObmTWY5AQUdc9OtX
s/6ml5myJDUZwJ7rfBq9U1YYgEhz9wbaqHhGPUVHeXpKHv7duwjTtDzHYU1kPRKfxqwz2nlSpX51
cvroKXTZJCOx/PUt1Ir21xXPNriFbRq6TfvRcp9eBH3NzvAxljqFIrFeoWJgpxpjZl0lGiyVwp3f
whp7OcPusP822+Hy17f/m3YEPUwD6iC2LevzrBySXoKWZlZK10sP0xxSIDR6b/Pru3xc5se3BGZm
EnqbFiPSsNRi9JctxUnirMkGtzk1jb0uhIWcg22c26G5VdKTgBG2oqK+rCsM0by0bUgaNf7R8+z+
ZtwY3t+0t+HQ0I7u2oyeT+1tgBR2BkQ8bqam5yzcTl6AdYLjS2SQshywXzYbA0pEY7FBn32YIG2b
IetVHV8lHOmxZyOpRc2sQhMKIEFjZzWgYb14nn3I4X4d4Avxm8Yz/+aRTZf/sGJbLNSfRqHtNl3t
DG11GlibbLHWyP2luyZpljkHqdHHGtLHdgJ/zxh5DXdc/fr+fzdCLVP4umWwYTJQPvWdn1tNXuDz
3SLzcVnNdow/2bjWZxOqV/8MC4EaIMmDItYXv76z8Xdvbgm1sOhs1e7nW2uh42EtPFQnqTfyWlop
XIDaCPcTmaKN5iFkkZvACU1hdnAboPs1mjstu6YQi1oHQ/Obx/mbsUMDGGwtPBEhuPr8L6N45PBs
QpuvTnoUpfsgtShVTVTASwbKNjV1Rkdoutd1mlu3uWMHi86UxiZ2Q3RyLX3eVQW6+yEPupPOZKJ/
3BC4I0Ky89hhpt8Mm88rMmu/QEnC9i3HEcIUnx42sGubzHDe3Ygsq+45rxdrOZO5ZwLUcOGwuv3N
DX8eJz/c0FJh5V9aZ8AZtA/BMJxCzzNWg1YhVZEXwHGKANoVfP6QslCiv/hOsv11x6gR+OPqIn7o
F/Vkf7kzvmyVcBCKPmlteRhS61iO3ouMpPZvv+EP9/lp0/Es3U1g0p9ycJ6tSb4QjSYT/fIGn9x3
PXqV5m/i4Z9icbYH4RgczQ0WLN//vAMFaYUNYehhp9i1W0rJhf0EiKQo3p3+lh8t5IvJX/y6OY2f
h47lExR7hjDI3LrOp/ZExWNEAVYPD3FPErYO+2QzWqNJQcLSARy41bZFfmU5FQM0YwlMPeqUDJ+X
lxDCZLxM9SQlLwsoqMpQz/QminG/fsSfe9wmrccjcj7xgDF/WsULjkezPuLuRQICHI+HCnz6m842
fg6QuYfJf4mRYXHqn1rBwxwBLK2TncoiImPXz9txyBADSbojKfRNPMsNjvALZetH1WepCKeThYzG
7DzozgCArV+oFGWSjQ//g5f/fw/2MWb+MtxBeYZG1KQTZOO5PNkEP8hv+PaKKZ9c//pWP4cHP7SB
8amdA3tubU7T+ak3ykXZWKdwNE//g1uoBcrwLRYQ/1No0GuumWiBlp1UJMBsqmr5b4dYvISlG7rw
oOn9NIc4L2eJTZB+kvnjjGYIolpMVEqIkcQXtdcXtvmbwPujXX5ckbilLTwVNXrC+rxxpWPb5SMa
kadyjM6ZkQEsj2t05ZKDDuMS7ABCggEYEzfE/JBSnR/Uv9usVNf88AiMTUPd3iGEFZ79qV0xEPfm
PLSMYwJDuDNAuGUgZBGCzNbuBLpHQxAkxCxGlZ8aNDd/3as/z55Pt/+0/UgCPh2uk33tCvSLsDIH
c4ra86IhknhLq2QEVZADEXFnF4wc2AAl/mbU42Uy2tpCBkF2nAzNPTYCTb9hwmehsuLq6ddP+dPw
5iEt+Iy2wURnln9qI9TjS1fPa/Pa7Ek4iWK+l4lX/Watot7/U1cI2yKvwYHF8syfDiv6GLcZBuK4
0Aj3y5CZSr8WenvTyJcwwEgCygGPAlekXMrO3WpeuymN8bFy6y1+P8ek7q+CEpyiHlYr0WMjFWlC
u+DBFwPGAuBPq43VVNfNDL+ZzFDfGayKtoNi2bjximK+wJtwWXbG0+g4NnWhfuXhbyHb9IV88Lnp
k3OUOCASLRTy8MKgrlwqZyPMPFdgqi/jbN5rrv7VyMJ1XpO+d6Cr2vQqhOTHORbPw4QCRe1Bkcii
XIFLq0d0iHdoDCy8JPRQBpBn3whA9CRQnDi3w4stN13sEVJGVOKi224EXm5lxaXH2QNf5ps5ilZF
J2+RhrxGWQXdPnzYURKUz+YA58dCc5k35PskuZ1c8blQq9MM/UlvkkcxyBhUnXOOBmY4ajWr0Aju
JguxbAfF61DGtznUOLDRjzMu5qAaxINMCaAdB5eVKYiR+9PI04xx8lU5qtqtfnRC2LqSnDDJGbfM
tjCO3tB8e+pT91Ersmg5z+06hik8ZdZ+1pONrFGfbTnyAyLZDqTcICF0iIMnlLBGTAc9K/3CmQkI
V94v43lEF1C4BTgPdFJcLd47DYaXhqOTU7WMhYU1AibY6zICIOb3JppDAmVFv6Juz8VEAZy/r+cW
0a/8qrRjwLDacFaCl6BxFqPH5QMPe5Y2sZZj17QXhQ/4J0Y4zfBxFOifzENvaPWyzWMUtQnG1zFF
DSrQLT5JcdtR9U7qcy07JFxruxw4+BTRMk5MdytQkQK+Mnlr5NobgDoFBRWnBkZqDY757sXZeHA1
FkTKz8mIk66V7Yax2AU1lVWABDMA10jHhDkDCFMClEyTb2TcryHfQEv3ku5cZsht/Hrmfw4gHIOw
2LNt0n+mCuk/nak009dsTBWH6zmM0oNvp9Wz6/rzNRmx8TfR6Y9xBCERKU3u45JIdRBHsT/FxX4Z
RlNbTC0i7UWybELPWU9NF92Ps+c/DUk6r9K6Dd8/3u8/f8jiyo+s7htQ/obyR/vpx3+t38ubl/xd
/pf6q//7rR//5l93Zc5/P3/lh7/gun/ed/HSvvzwwxI+Ygvg772Zzu84sbf/nWdW3/z//fAf7x9X
uZuq93/+gboKUqtcLYzL4o8/P1J5abJYf+lidf0/P1Tv+M8/rl5a7KF/+oP3F9n+8w/T+1+kp1yy
2Y5LuOiwQP8fts6jN26lTaN/ZfDt+YGpGBaz6ZzVypI3hGxZLOZUDMVfP4d3MMBgMBsD174OanWz
qt56nnPGv//8gvnvkF4fa7XPe8DhmPmv/yirVsn//JcI/m0GtmOG6EZC02Qk/q//6OAYL78k/s2f
wbdUMKiDM8sv/c/Xff/vJfi/vxX//7ydM8T/mbib1O9E6LNfsELP4Z+ybMj/144Ov6vSFqT9zeBy
oVj29bk1cjoy8MFhxiqQ8iKLzwYoJV3Upzl81A4sSLzMXClbreZKnCzNEVbhk6JeEGFCE2VGSL0L
jLU30EmsOvp/BEs4jBEMIJy3WMW9rdXjCO3zJa0RGt7JlC9FXXDhkltvhWc/uLFmGpR9zF1p8wRy
YmbExIcA2mpjKwVx8Kg3uzMTuHekSrRwY3nooB9iIl01WiD1K0tyPMTjckedm5T9TmY8W5NHvnhG
Cv5PPDgTFqbK8TJkHeS4kBgPrpTelNcSsmPAUmNNlbsLW+fD94xuJ/TCfjX7rWoXvz30uSr8XSaw
LYqvOXW+Y1itC2Qd6x7Xt8lOGcOr19ZHd9QEyKWDEQXTshlDfHedm+eB9Y3yv4X1OQHvIF8wL4sY
JqaKfFaXR1+xrM9e/VuWw6o3ottocx4wgJ7I+ai6fNPV774PhsHsVgYd8sznMOA6+7JFf2LpvYeP
zJmNa+VWW8ZFhAkKkGsWNTkKW9sS8axbxSQvo33ovRqNP20bHXjsx2iXdqRxBPq8aPjdxbs8Y5bt
cSeSkI+hR70PzeKN/t9beglS82/iVyhU1bmVLtehSzBTbJTUp550TGlNC0FlCyyd4A/Masf7PZjy
0Pj5IR3P/uBe3cQgBbcwtyb/PTfCo3BMpMK0kx1nrVz72BIpHVKcN3LGY028pVq637zrXFbmABo5
gX3HmyEE8j8FPVqCoFRrKAIXws1MpmbxlL2H5WtjQTzo+XvSe06uIw6Kc5wQarP5g3LPOCZZecRK
tZLltK/cj5g+PxmWWW8H7nZTmD1GUn7l/kwaT0xouMIXL2/tc+0Yu8KmFpIoQtFVa50H130dhuQE
Nzyrb0VGBqdTf8ww2Pik/XT7lZnmMZuG7/YVSfpZddNLzfixaoL0ROliY4BuWA2O2aF0SB+E2f8g
G966Gb3NZYW2vQqhbmcrOm1kQ2XwGCmBUyxG2SRjMmWlDImdmdmHnGDqtZb7q2NiszUGyJjxTM5x
wuTlslqsE5HUqBD8eqeq8tzVJLxHCJfleirLDb52s68hwgMqF8TZhi9H/CqjzRD9TroR7WaeHgfp
Qw0QVAu5dTmOIRKAoh/0Y9mE7dEsVc2usskJbEXkOaEBm5N9NTt62bknww0ik/bm58mr6RbuS0GC
8LmvbspHtxDK4VEZODnbdj3A+SW+XFtPkFkn/M0Nvz/7NVuXzqvOkgb01E+YgbOXvge5M8g/Q/Uk
zatKG0TJKPPC7JyRNqAzYwZUCNmVZtb0GncYKhkgaoAmWv00/tJOz1ceGwXZU7YfXkVY0nZhD2tB
djNqfCX2TfG99ywHrvAaKNBohVttnywM6bHeF775PAzTJme/KcRXZLa0RGxYP3/KsjqSvljVvb0y
bTj8bkTgElSrycMRecXsRfehu3o1Ofwq2QdgWDIPRF6LF694tpZUTdntB7/d5H667ezHqfzwRkAr
+S8ws7aixjA3m2h4UfOZEAT1n2oLDyuKzftcPjJix2xo5hKvX0CT99UAw2Tj2GxvjrB2Q1JAKyFt
y1aosIxzwhVh5TwA31obDnrc7lMSFJlp+PBtWicq2zT8+5LYUczTD7NFz5ULWzO4V8jHZ2stE+R6
c6FXMi46HgXlO6WTl8oz14IJ8UTytVXOBsbjroaWKDiUOtyfbFTovukUc2QZnCam8NTcE9ibUazf
CuswNFgcvJ/OhXAVsicnUNOkNQB7uU1hFHblR4V3W7c4s68BIcyUX5h2pZHuwKGR0c5vAaBRiP/7
UcdvdO/v2RQec3omzinJ/jTBVvlU4FGYwa6hyGGsIOiTuJaIWsL10KJowjuVoHYmw7ZNYI3HwHhV
BYgPaUgGbixeN8X7GCTPSpPcpO3N9P6z6L84t6xkYR898AyrAMK5OdQ0BC9x+NEQPxmSYVcU/ta0
fsXyp9H+etY/HSzkhgCoJhc5Jo+J5b8wWV6richkaD+2AzgBynGDTZKK5Uxgnud50o0FFj6igjxN
3OIH6QUrgNgbpW7WVttjmeuuEvpuYKbHpqse09HYTBJqGH5GQA9q8TTY4U8q8s9/fi6c12YT6V2f
NndvsHbujZxxskpN9u+mRl2H46haFW4AWtfBNJRVOUWDiVdKvg2zc2rD9qAp3tIyDQ7EjzlFZs8i
h1lU0Jwnwjt5vyLrM7IepoKLj/I3upbFAQqYpqUNDsK9/90lb6UK1vNIc93mSSogdYE3tZd4Xk7b
pFGKMDOp5Oeh7OFXiktrP3HPsinyNy/94BOEzYg7dTVfzXqXTEcrkseYU11vVXTSlxQEbeMQdodP
8it5A9p4qZJpOyY27IlyzyXNZRCffjGtC5OXNqGED1Q5wI8ENKUtH0h68KaXSIPIqYHjXAEAP2i/
OLWTcwLbDvKLhTQjHNntUWntCk89mNrd+JoQKVAa4zvk6Soblizxt+SRVyUQ7cF8Ta1iK6E/ClBT
rU1DATlSyGeai3muJsh+TKScYb+azYHlfd+n1V5PNeBkwNxVxpYN2G9VHwubu+5oQXu02W/4dUMz
fApFkX/2m3WFLSAGt1ORdmggQZIjXsczeT9Wz7QSK1WEP7GrD1H0nJZyUwlz4xX209UgvLCuXQ84
d/gl9fjilenvsecNLi3C/VhopGOH14IyPElzWlDlcx7wRgUPBoaghNVTFJRMjoqNJMgzNHAdyHqH
kS9EvmFbwVrPILiufQPIQxXHJ78ZQCF8k3T9zkM3RlIsXpvYvUdhs5l4BwSmPhQMBChcilM+TJee
kjh5huEpJh7PUEJq/IZxfKHLAvS5Dj6MRerGCOvQBsBGKV4ko8GbInnug3LJkuvvfOiA7vfLbo7A
XBi+2mlDpa05xKV+8mFxunn4PFkkgXA+tOG4y5L03PN0nIdbY56VY//gI/pW5bD1O6wQrT61o/Hd
Ummc62zNtJHnR8PjoGfoMQEkDD7ccWSLQzLypOabqL0tcqiSTDLiwvQPYgtC+fkO7BPc++bdy75p
9x+chquACKQclw46oBc78Af007bHR1DlpOi58ey7NRA2vjwwUcXDpH8bSQ2U8zFHcBaV9bl380tN
2Lc36ofQXWJkBUt5hBkCyLRlmmQrxWcU/lRhdanzlgZgsqXbKEx1hAyGpYf3hm/xSGzJx2ILss8j
PzV7PLLq+sBDmk8BgnX8sWFG9ovx40guoOALIFc9kUVqUhLC1bMdOofKmN589ocRzJykxGlJm6Qi
n0aNBRXRGqwNbIYh/IbmsU+x2BJZoqJhnmLzV5MyeQoZThgvNsWVqclpQOhdpfQBFD5/f7HWw8BK
nL94PDc07zlAb1XpPsvqOLs8Xa3I27D35kIWBMc8YbV9xrFMNWMGqq0DikAL5GQAsYHofcD70SbV
C3XGE79xl1feo8fHfxW5YHp9TcuOewhTcWlbf4zMFqP4Dx/Tk1EaQMuRV4zmwWAbLx3FJQv7h8g9
llYtjk1Rk/RBo5Xa2d8Ma2MaTE+FQ4oeaPwqKRi9wFRcCb2EXw1gy8awqNL87LFPyKcnHoO6auZx
mQrXPXm58TEQzwx8CQfEMu6Ndp5Tr95EkWA+ak28FfPXpSwUMbOa/6ilVzo/xExmaxzxTFJ2rkrw
WS+kAX+TRG9Oz1aUvXUlv71pXi2ZezY54USJozfXy2vHo3OtnUeBhyMesYgZ32X2qnxMWGgp5iYF
3SePZnB0efNmrF62cCU1ny+ueNhpcFWpwaXRCmuesokGirNd2K8RGeXM1VfhXogusGCcwyqAhndv
zAxiAtVkgU51rp5G6i+GH+HBYOuScXnCtMfsr7zbt1XJJwW+DMHwVZXaFI3HdbS0NzVnNoyxU/Ta
TMNuDtHmpP464IhrE4+Sc/ngd/06oRI2J+paXAP1wGLJwsI6FCUH04vPk/muvGXzexhn9ZVpbFIR
DnA9PcXCuoj6J06B0Uangd1GxaKGZGUzlD/518xnM+ELJLUyRfGBiB8ATsxiFaTBMrh1dcR0CDs0
R057OOSWOlgBH6eUYl2Mgdkz1iWblGI++aNzzu03GssHhoMWh6U8+l2E0Vplw8GqxKtp8lYdQXxU
P/jCdgmIE1nGCJmf4CN36EmDplrXzh/wZys7/CotbO4QKldJzr5/x7zIeQlMcU/pEfbp0Uwyzpv3
fnir2YPRsMrgcSSt2kbiY+DOFecB/1uGvoNXlbpx71JOBXxa4JcyyA+ol4Fts5kSieZR0RnPAn8h
mZBVXts7C3TNAIc87wA35e9zk7EoBxtGwat4+jSMnOPpg+b7k/rxbjb9vRuFO1XTB+hGTkvxrpXD
vsZu2AZXoG+/B+Liae4DUILYXx6Wfo2t4VXEa896EbqD2H9FH+RlQBesb0dgOKGz7nRct7VLE+3I
peNu9nHbh/G1tYmPKuAI1VMy9iSvt6LqT7OAhm5Ts2Igywdj7c1fPlt4KJDrbqLwzQbLL4uDTHAb
BPVaKU49XXfxoFMiNMz1JSifRGIcMqdckXbENnFvW3+DnvFmCTbVRn4LZfjZQ++coowlGcIc2w6N
3Ajg0M3WdBf5HvZVj8ax3zk5if+fFuq7Bq/jZO2+lqD/XGaoNkzifozo6FVqq6qUKkP7kFaSdnQT
bZzB+I305jE3IMZFPCVHQ2wi4SoGEQbwgyJ41nYKJ8bY4wp89wXPgoZXMMcBXsMQAiY9PrY+cRU7
De3NqIwH3Q87E39SAdeg9A14ICEgMlqUlPICA8ekMl+jXG+I1+0tTi9TX5wi56cdqxUb013n99C5
1R2iJ9egwW5Os73R6sNIsRqu5sPkXRT+y5nqXM3Dz+VaNk44340hS4txaLx+GRs8alafdiSPTIAy
xm7CvGyl/3SUgpm7ANDNO7Up0mplUFDvK7wWAlVAlgNwZ3NYkrLkFVqFE250m+RygKSax5Q4W2AH
5/kPCPbtLAro7PB9nK+J9waKlaguCVNXmziaNjUy7tZxbqZRvPNMwDR3tGXwt6q6/eg2G4Hpt0kh
vdYoHYd+XXfFWcaABxXmQFptyk4XgsAJcOkt0h/eAn4dZrEpyw9T5Zx5aCth5xncdBf7Yhs7+mUu
gqN0Wi5kqPiJlzzo936Ia238DN2/dLO0me4jjVRUiMcOKOVkpjvRE1a010NMJt6mmDg2d59pUFxm
G6sKMAr3X37obbn7o9Wp1XZ8yk3/gTYnhp5qgdaOXyOn15a6vOU3J0OJA9dukBnNYjeOYb6GzTzj
C91GxvjDPVi8yVUDyNH0hrWweqoBlnm+gkNJfwY0GPCxX7zmNfW/Td1A5GTb2dq8KoYXAS/j4Crt
uTjK0DpQktAQGbOLDJq/jvvXSQmCuGjJOGpPatpVjt4mccTpgXP/otwIM//u6XbdsEcv0vFXUhlv
IgXSQuk04+MNyo1Yv8OJf9+PxyrvThOI8gzfmzcea1AUDS2wCZMZRlqjNyG+MaP0hh8ZU21tqaHY
pwolZkyG2mQYOhb3pHGfG65NbDqJZQX6/zvNxL4VhwU4ZATRhsHMNhg+PRdmG2acMHzMu+TJ43Mw
uSzy9bSJY1yQoN5uBIL5d3DN5JkvESDNPGZLm4cBhL14E0Ync7CBi1Qnlc7fHNepWZYbcwxf2mjd
QC70aQj2F6N5J/i8iowfr+wuRfRhG3LHEfuflRII5LvRQXh1OXCa+UGUmJxcdhDit51gF84XlPjf
ZII83vnsEmmaL8q63v2ZhqtnUOa3RhTkjkWnpAfcsQxkOaL580fE6Xlgm2/ZxabsqiPHISS1T3aO
msfeLpV13g13VWfM1OT0FWbNKx3viQcXf1dg+K9t1r45affVZuPfhlslp+VkRmeTCbYDaFQUv+x5
Oxp7xoP04GJuAusdnE7w4wC4+HqxVSV0oLO5OI1Cn0tEpDYbD8aw61q07/hRrq6uz/x2muzZ28iR
EcaIPYUHD0t1qi6+ZkSNFr4Qe23ZbGiTTdNW9CiSRzd6LkRyFuyBKfHCe1qVbKcbHwhnkV/b8Q2/
mdt9U1G8De3LIksWnGkLxGUgbtfZRIZrvNocthwgKja0w1UGKm/t2cNaR0gvwloe7HigdWdlr53Z
cxgUd9lSBKDp48Jtgy37O9Qhvd9wEzbVyzDl3zUTH8OunksYz24Sb7sruqweP5nF9Aza8M6CY8Pu
y6bkiKVgGHxwf3Dx6pAwmT67ImCTB1oAhppls4H1CKJ79TpNH/GtAB4hpyI3dvNGswF8YvMyVSOf
jT+F+NVBfqjzT16Os+IGqgTp9ZoJPqkpUnP/q6hIhWUsW6m3siXtd9Pc2nK4wglbjeF05JQcjf0z
yPpNXrlgBoJ1njWIMm08F3N4CyIUbeGv1HssIEwG7Z+UoUc65zzCFRKY5q8ouMXMT5o76dEWKw8/
RtcGF0EPzOJbZFMwaXvAn+OrM+wNgjVmHm8Um5NMYFTytjllaY0KRqe/4uxt5swhxa+QMCJ5useI
elyX/i3hjaQ5FMlFQxlzIxJIyJfmNyTGo6f69giEbtqWlqD448HBLRYTFn4Hq2Rmnb3JfKJCZV/Z
o9PhJRuRxz7awIiPvVN7J5yBHHJt4vx5bizoEV4qq8utXZlhEdQQKwbLuaaBcWvi4EXO3EJwEOfT
V7gPbc5ezSiv1dD1DPMC/9IbcX1MvfDdSlV1S1KeDEn5gRLnTfXzyPOlvLv09jXkfO3rr5FGJ5fV
JxZN/dgR+kR9nrz7ygJ9DRg5p1NxLHLfYTWbYBWway6kotrHXxA0/2wnadLymGJBvRsVT+Re7hJ9
HGV3yluyr4ucJIFlxUDERPhXYotaTfGw595qHwfoCiug+iZABSZOBszeznc4gPrvTFu7dvZWhRqB
lUermJmen35om36OsrmTL3PGFe38XtNjnqQhz//8wDQ1AgxgXtIofEwcys6ufRFtmx1iZ9iEXrI3
2IzGMJitaL4isaZHIXeN8wddTcA1jSS0Uu97mYodXZKH0KtfPJ4q7YnQBJXjMvjtUdcta1gHnEPW
jo5/0oFPfkY0v/xoE+NPBjOxJtmUMcG1GYnCLKSjReOJzdP0SqrrPZA9zI6BLaC2qaHW0FJChk6q
O/SB2Jnbjq7IBEu46dmRsrA6Et7AqeWie4J8IT0eQRRLOnjWvPAXnTXbJPkouXFbmP0SuLVDuwvB
z7Zh+GzzbmnMfp8t8J6BLjrCwBzNpOCemr0rYPJE84FgxHNtyfkSEunFCsSsW3NYdjKKjBrCJpGI
eG+L4dFqUD1CZmbYzfplyCi6+FGFbU6FCNrN/NzTjlUGUPXIUkAbMtgnlvWCG2wjJg+wHJ1NQh7X
3A3aFxQAjJIypsIWal8FFVYY8XwcB4MZ9RQy4vIiPhn5COG1cJ7SuKt2dgHPUTMwnH3+AYk05S6+
TCKatiIjPSxalnrtPc0xBLLM/+NYXI7BBPBv2VE1kXsKohIHyA4fpr5A4iyaJnqo5uhz6lq4TFgW
nAb61ti6539+MCs+7kbDoc/M1ZOZmOEZEtWrm73GtZ8/m/4RdWC9EbF4dKSb7q1wE3jWFWflcJDB
8AMwPlgp0R8LK3c2pHCQIDTwR0aKasrg+9OETIw8kbNQhkN7mrsQqXvCVYXmYmNostM46GgLIX1r
mXN0yiogAb5fKKDMDsVmTPJDgEmhsWW8LyNWAZ/XAuoZL2HGu33y61chCfyEQ3PJnDi6EGrm0+u7
e2NqBHGe/q1Xvb01U7GtnQD7m29daE+mK97QfKxzTrXES0TABnz05mAbZ7j+Wj0zO0g0FywNAusZ
gtu5Kvpj7k+YJmFGVJO97asO+GiN7Tieqi+f2820KOvNMI9gcpzxQRQqOEW5kRxVhB0w5A3Z0+vY
VAPwHM3b/hzU7kdBJ/0SLkOonA2fwpK05Xg2M8TEQc1eiR4UXMV+vsN/ro6S4XkECHjrj+ZbXpGO
aQmBbyafq2kI99AbJQBeX/Kds8N9WHOr5485DdzlUwruyHP7U52CNMgdv2LiHIZ7tSgIZLhKy3k+
3505kreUfi5uX/uaxAhjpxDvcuN8D/YX34rwDdD0ciltr4O4LC9u/J3HRvhMWXhUKDP7ooXyln8M
jn31F0ZHhjBoMNx9KNPPZLB6Glxet7Fd/kFZOiheTv6hTeLck5bnrJu62SELuLkk25TsUeBx9CwY
YoSp/5YUgwEz/Dz43HN5jjUslp63vuL3RaYxrrtAJtsua88YKOaDG1kb4trfVVfgycF0xXN5ohYf
3eNQfhkWV5LhRIwmMBjMNbwLG6QfHKQl9XQuzjA73MNiHtdiIhwwVfJ1cAAUQu+7ctMS3VWIXAMp
VH5wejYAcubCLY6Lmc1keY9izKxh2HwlftD/6tpyVYuaW2o/rg/KNj4cXxlMpNlSenZ2mdL+vfSz
nd0Dosw6WPXN7D1nAWpqiV59LMFaxmT103LsIExx+d4WuMXp8hZb0ftLTpB0VKH1D5z0ncs7/5jX
pLY0TxbZOz8uV+TsRMd77AAkrzvQag39Tm4x+KYtPzjSN3nBG2a47n20Jveslllnn5R/cAr+wLmS
zjMFW7lKZHRq24Zt6ZGzgzw4cuLojhiQdZvphLIJTqiZp9dUbPA+PkLLYPmgbMCfrq6Dt+lxXQG/
cet1V5T3NAi6dZL61aXg9tWKINvmI8dYOpuFAYIhrZbqeNZ2W+X628grja050qLk68mmNDk7hXGq
piY6GF71t8OYzlCubOAQGMwfG+M0mzHvNRkZO9MjWSUz9ea0UcPMiCaImfM56wHMcNeaBXCiDBJa
G486woirbtYmynAXRGGeQFwikcdGpUduVkK+Mbx0XxnzayWGB6eKQtaTxqYhbZ6H9pwbWQnsJ4Nf
PmmYpao4DX1zAIj2iUUWTWQQg6bCsMIyouyi2MbaRRDpxF9FjTY3Cpp7JK1ia/aSC7W5RR0gKrZL
HKRthxl6ngWYiLijcgjpbKY5Ax0zemofdUCoizpYU1/ghV68Xm0HzCLL6aTTo/swVL0pMqM9tm3w
Do9/JNQYkChkJSuiPnqwSKnYjCE2GPqe47GjbVswmqvHY0xpevYdVI5hRiRj9LxdWDmUxwqQU3mb
clqcMkwiXKUffHvH65zcgkwdTambc5J0WB/aYPnsOtaL50TbNhpxEMQDuE7XfzaM8i9sQxJrvsB6
qDNekiq2eV38cFeQKH9Gk2A9CQ4w60ZxPTDaPXqsyt6HpQDW2oRHXkFjrwETgrQfbjLoXo2UPGjZ
FhorqXAOeWgXh4mnLXGdQgAu9AyczRL/UumHjyninQY4yYqRg/XSkoriHJg9NKg6tgal5I9SoCqP
pk877MShcEjqDHX1J4K48jmnxS+j+vaHSl713OiXvMkJFPZ8B8Eavqmh9V8czTM7GiTBmuU/a42U
ONe92hpu8pwUDk+YgsBul3T1YbCEwUiM67m6kx98mtp9q+sAg7dXviRNtGdTzBWa1dUnL8v40hHS
riyzae71VIM0FWTaY8dqUB8rjD+ss5XtJldJLPMqCrxGkSHxFeiyYfbCQCM0pAVQgB/wTVonHHbQ
oeVNCNTsJjnPcmUNjAUjiR+4MH8XdiUdYHvcuUCMM3TQ39x5gonoRhDUKki4KWxY5s6nGFU7OpU5
2SaNJc6pjAfAq5uM/YdfXucgbq7W8gMsQeDkqZkcopTVFmi5cfO6BPGchOnhhiAPXOI1wvtyIDq8
RC6ZXirv/japif4WqPUwBoAotbzKOpFISFculJv9KNoZLkFzJ6Hp3wTXJgCnotwmX9oyFiBMSOYW
DcGjJe19o8pvI2xamGKgOmKOmr6dwT8zAA3hgiEyg1u9R/HucrrbO032OTNei7Rd3AurI66FTOw+
19NPAe96E+c263RSlm9zXFU47EfwIlwTHGMZ9NvCJo48M+nzY3dr11MLet/9JMbMwY1A6lGxjLyB
vpVrL1XW0ZPcWONteWqNND2HiukQcLWnIBvKJy5l1/kYpuvWJUOaisl/IczP9LQXC8mlZPgIbuqI
UWNTtzYQh1SSxXXSfpcnrXPwmMLuqrpGR+l51qlx8p/ZTeU5Ra1iuuVDhyoZzNO8CNj0jrpnc2K7
9liMI4S1jtWnNmuu2qpB3oLlB29wfs2TrbeSa6muNaKHuW6MB2v5IZsqAYDJfU05GqzhKk73TprT
3U49Zk/cJJH1He///Hzgaw6vg5h3pUbeUHeZT3DWZ+ZlZi72pCwMOOKL4kpq7cz3Ynr0vGF6FEE8
nm3DfcMCH24dk0Ukq0OFQWvqrzUt3GlVFMk+9SABhgY4P89nGlJX4cXM+oVMiCvFDkSHKg51z2pg
o71rZ+HcQg8cGzsEe+eVJvf2SttvrROFzMeKQ1mn/t3Rxl+fC1NWrZyC0xR6xPTQCzpD9Uszgm76
lrNhqi9yCtUFJy7nAaaeXLIV1cHMZuRzZtffLHTC2yGP37lh6HajrY1PxWk2naFLumxlx5G+JZMX
bu7JBzRR3ANogEcydWn80reCEJEWXO/N+ZWmGv3tMWaopkW6MbBMZkFnH62abbbX1xHhO+dDIY17
qALmXHGREbCOSyxCgjuNGpSs3BCA9FGKNfMNiA6WWdeHmpGOD12d2KTKVfLg9NEmq/1uI+di/pJz
teXBHb3PsUkeJyNzyOf3NyFctmlj9ZBF3vgGyfTgsQIdqPmjdyyEf9eh8u+QjAKcD/B2G3on3B+Y
xUvsTOIZgmCVWR0SGHc+w6cJXsrUPWT2htSbeRUdJDyPgNga+AFn3z5nM1G5IHXMCYCoETQBWbQh
2xHWt5kJq+auhxGKVQQ0t5aYCHmOVSdnXCBfy6Es5Lp7Ikg5F4m+I/xi75JX436ij3UtgHF0XRej
2G2tfeu0v2TkOFeDG7otfTYG3GFavEYJlV225C9xYtRnRW5tV0egiayyRUhAhmwV9YytdRQ9JNiD
45yZydSUCYyXtDiMJYxeO6IPiFhQ9AH3vG7mfiSJvU9LZvBaIIB0a0AHpo1BodHDt9/k/kccjld8
4w8B/euVxBdEMiDJDmpaDKgZjKC8STk4YhCf9TUgGJ9N5rCTmB/bHEWRUOmumXOPPCK6TJb0VTWJ
+xjO7wVd7pUX+/V2HFB3IK5rN+3EvY0iQbFSrIs7OeoPimXJK78RsLb5UCeJ++Ba/rsdVcDizc+k
12+8QMk6jSOTcbxz0QHBkLjiaqzKx1tp1uErlYSNDEf3lx6sZclh0ZxKpuUA6cNHmsnb2TH8TV8t
iroOQ7dt1ai65wv7EbkbgoSr7WH4tKt+PrUR7o42Fy8Uyrq1UYwWV2UezrmEncFcrzLAbvvciLl4
tZDVZmykGpMsWTd6nIsYXhQ8DcyewpEaOX7UpTuvVWuSa8OGdhYiz7HSkvzKpOSs0LvjrnOq4uIO
odrX7GddrtCi2OB+RcgNZ/cWwI9TbKasHve0rI+6GG9dMIz8dJAds+g9DJV4lPEXUdq3ztfRoe6D
izar4TnswbdLVk6YbKRbTEi/47lNU+g7GRkd3IjyPtnPVVwVB0QYu8RXPkJWbsr0XKljHRQkdPvE
gbyJ2IIhorO4RBi9tC2j8phW9zZTl6DgWRFE7z7H07WJMHOnbSrcHffx29xkwl0MkOIoVgpGh+XI
Dq111nbEzFc0zdnBCLepgZOZJaJYImZXQsNPsumAfM0c1vsyH7ep9MstbcglCuK0PFi4MgjkS9tG
FdJApCtNWoitbY4kymRvknkhw1n7dBRFzttZWwkU1jh96IObwjW8dxkNr6aexjC12XBVhXN5TLiv
FDnjGkHJs56DYDvN/pl7ih3ebeeSWF+6cspbVhtfaFq6ndI+wEE69jQQdbDLZfJ7wk97KpSGMj7t
a3pHN1Ve/DEcON8trnL6RPvKLItjGA8nZ3gcJgBe9GA8nM/Haqq/Zo8UaDD9qpbYTNZYf6F5CXJH
zDDTlAykSpTN//hgZnl9NiJuEQInL9Y2d2IX6EPLhE+lWyOf2lM4tRdzgD5bmX+VadTbSHORrxhY
Tjq85dRLyYGyMBKPE9jFuWKSzD48Bjkr5eKmKmTwCgEPcrNH3GpgJJIpRf9HTc42SCxeNEsbz4ye
EJZqgPulm5MRqJbMATwO5meKHDDT3BGdFe89tt9MRlw/4WZttuDFlj2VHWTTLC7zresQd1AVgnYb
WruZYzQuPsfb/RdzZ7YcN46t6yfiDhIcQN4qM5XUYFuyJU83DLvK5jzPfPrzZZ3e1RJKTEbl1Y7o
6IhWdRGJYS0AC/9QO+1zM82/UXKZcPaypnvt9F+e0K6rygl8fPe4inC8v66SGRMa1AZR1ERkPUNN
KnfMp8Es7zkuN0dr5j4z5hXbZ1+L94shFtzcvloe4rcWzmqTnn7kzQBdmmGePzRjR50gOfF/Wq87
JAj8Yq7sYyoh3oVGdReEQQtFF7JRnbTNvrLm31amycfFrt1HDfu8a2OcwOto0/seKxgceqC78cZl
HXAxdo8UMm7ydDRuZIUjKcXNW/Mp1Bf93s76Q2n138RA4alwjauk+kUiR5jCbUHy2NOPxOVpHQ+k
P23UnPAeueJtE602dOS6r9GI2KNI3XwftxxImtg4ZDMGYM6AaFWvI4OFzh+wRK7Hkw6sAqEWKuJs
4XXVviedXwH9nW5m3tBTh/PJEvzhZmV5UyHh6RgGQhW5oe90UbeU9blvV0H02bS+6DagCTHwktY7
16KDbmBRwosd4OM9EucOCIgFMyZyBoAojTJHYyMOVowaEm0m/jrUIKlvNKjp54uNGhp4wzghBWp1
fjdaMMBqy0DatEgC6ptccIysprB70uSuRWkBFUjek7vGfZzz3B1o6LPVxq2RO59EMbnHruqY28y9
9sYIboZZ5fd13n7i+TM4zFai4XLK9c+My/vODZ4qB0VV+CDOtQsGy+EcqUWRvjMQR3vo/uita+rp
Aj7e/EjRdudKOR01bZluage3L0pKx1GA0DSxAbQAfzMap02ag3uxgKQsA5QXu8ye7rHvfh4666NI
4g6r++HOnMJ35P7vol1+xvoS35xMhacsuW9P7AQDs7nr9PTGnZYaOoccFp3gGqJffG0Vf5JmNay/
YFtkg1P5XOrvS4oKtwMHFmDPPLohekg5aQ9nAKtRMQBIBBENFie5A6yd+zjbHdoG8zZiYNjPsYNj
WPFnA7xv8Zq9mQNlsWK2d2NAELXrj33lDDd2Fn7MxobNy8ip/7ew0D1OihjVYM80l7zgx+UxXO6n
JZp+y+Fb0RvcjJO8e+eFv8LyZIDZzJz0Ih0jIQQcxwwSAupe6c7j/Hm6ZCJbO4Lrh5CJ/IRd71v3
McozXMWK6Lnp8b5Fe3Xanf41UiT+hO29N6S8j5nBr1jk9t4Zr9ndDZA5yXU1YritL8gmdkH75xhG
IDYEHmnSQm4TeK+Gd+9NnPRHt4tBKhlLszdiLdkXXWkcRslbI9RlA3nEZebQV+MuGou7xAb/cBIr
hMuws5KnGtnOnSdDD00QntNah8mfZrmAVEnk9dgOT0bNDwzlHGHmXX1vOhgPIFFsDMKnj7gnUh6q
mhROS1/u0Sz9NcB0yCiI3Fq6cYBYCxjBq5p3bfNpdFnwFLWj67y3P+iOkx1GHWyQw31wFzngL9zu
OQhApXL4Gq70AQfguqDONLJtuH8O6AiSjiK8u4Y/qlRrEY4FeMFLB3fv2DPu9SUcryYjPoFKv+Bq
iO4lSQC7VZ0bwOk+S7E4SqDgR+W1fluOYGriZX6Ky8WjlkpJGfDFiFbISdodXHxbdbuaVAx1kmJf
Xs8H01i+BIPDHFMl4P72TYvM6ggrr4Ujfa9pBsDnzEUBTR9uRDz87AynOr3y6P78UZQCEU+nHNF3
o9zrZrwu2lzAQ96e5DiUt/048FjalhwJI/27LvIOf3UTt47gse5qnCCR36MQwXR7Q4DoadLn7wO3
ux+jtEWdsf6hixZaUYVzrOgXIn8unyyNXEHZgAEaWtTjTpp19h/gED7HXtZ8Q6PvnZVLG2Mf7QYd
OS8p24epDSSmBfbPkUR1H8IaQNDgUWqh5WdhfivSAPG6eEw/RfX40MMC2Ms+co4Twn8+VbEQlk7x
M0vFUz/F82NncwYqnl2ECJ6cgFcHj7dbJN/tjzJuyvui7/eUU8qfKNXuZPIwJcbi2yGz355e0N0O
4/eAq+BusbBT45AZMSWU7bwcMoTpaDqVI8fwRZN9ToPKvTMczT6iERPtRLOAvDQYkn9PmYQKyX9U
NuQr+uS7GFXktvzdnf1/rXEv/w8SKwWE1b/1Af/Bq3w3/yjyH81LYuXpX/j/vEr0Zf7HkM5JHMgw
HaTG/iZWeoJ/gDQHlHdUaGzrpCHyH2IlZEzbku5Jn811TOl4cHP/Q6z0/sfRubyg9KOjWgBr1vk3
xMrX7H5NIDMF3R6RsNdsymUppsas+8pvHK7QS5nmXyuzsOLdi3H4D4/zpU7iawrxfz+vkDULFHJr
DpVw7kGS3mujN6KfN2ceXsCFZ3QbROXX7OH/tnJq/QUlNBKlHKpWVr4t6poGWpcDVV7aQNZbIahh
1PZiP3SxhmLX+X6tDdvp7y9aFBO8e6StSz/SvMDajdxJ76KsL5YtPYTXyhT/7ZLCucaKGnZiNpf+
lDYe5iy94bS+bS3VN23QuuDWCO3xl2mI8Enj7eQrQirU890KR/Eb3RLN58u6KV53U8sszbIsnjGG
qkeu2k5wHTwg65P3GzO3tj5O3X8xjtHQ2fh1yNI3gTJ8KkbXAOVbAywGGFdOFzaikMon3j6dyIkq
v44Lm3fqKHM/pLw7ih1awlvCVysrQigKOF3Xu5MNUMEPIHJ+cOtqfLCXQmxIsq2MkzipZrwYpzKu
uqFrtNJ3mxgo0pwvOXUhjD8hA3IfOl403afc9bIV/N8jnvaD0s+0DkR5zQuSnhXxx8u+ruSCBJE+
I5ZJ5ZcknMea+vC4j2TjNIfz3zfWBun09xeDZIBgsTBfrnwnnafxA1zZWb9ptDAwDxhY1tHNjGfC
HZeOouHpBFPTHcjByLllp4xxqc5bFIkCLBjBwix5NV11WudCDtRTJ9z4iafF8F+9mb+jWihpY47L
seTmUaFC72Ln0Jd6GwFP5MXtOkw1j7JxxPvYIYXhYt47skunA0ouYnk8P0KnkX6reSWpwFjgdJWG
te+UjXuLNLn1uLiAhysEQe60ovd+nm9nLRbE64nos6VKcWCHd1SGxcdcw6wRmlXJI+Vl31eyRoh9
VGqUHtQxO6uAAUDUfZYUPTay3to6UvJFNzr9ZFIA98em13bpYCeftKhJ/hjnOr8+34OVJgwlW/RG
2IBATmsf3GoLm5sL87XeLNQ5KJfJy8L5L3nHF/GQLY30isit/CQWMUV820T/OM1LaKGX9ULJF2y2
AEcCtgeLu217WMa8rvZ93jaYnsR68uWyVpS8IXTdmjNpV35U260Lsr833LuWpZy9n9o+iDd2idcC
RH/H5l9Z5cVo9d7cyQBxSljX4zQB67bS7pM0pkm+K2ZejnaBmIrmGjyg0B+HjCrrhWtBSQpDpNeG
WQWkrSEunmRsgKqV3YTgC+JlUbLRvdNovRH7qjCmSU2A8t9Y+iHV3JAHBTT7NeDGMgcekBkxJjyG
083fz8/ZSgb4S6zyxWAOrlaJYAJihi8ZMK+gaq3gsPRR8XzZ95UMMFUSEcxScGwFzICdRdWWf1qZ
Hrobo7X2+5UUoCVTpRV1jHKd5+E4dpLWGJ0su2wbUNXy4LCKvNGT0h8NhoQbd2hA4BWoQMjnbLEW
x09BT/BgyXHOvQO872J/E1BS2dgHVrKPrpwmCpDY6JcyO5iKeF+D3BR/jvoyATnvXG2jjZUR1JXc
4GiadGogDL7dlDg8JMto3Y6BlL/PL4CVnVRXkkKRDakuzbzGhReDuZ3Vt5Z3CLEkAVVbxhhmmW0M
nDgIXMoRPcqj32TgmH+cb3wlllTFOkAV6VxbHDT04MQGsJw2iqBnGfP0iMbYqH2SUVeWH883tjaQ
p7+/CKVKE2Egi4ylaOXLz4Qb1bPeTEuwkcNP8/FGXtDN1593aoFlzdTVWK7M2n6AEZjDey+x2dkX
dfmcgbc834+1RSdeN5RDAejn06bt2kOK1eQ09HLnlAB6rmJgoP9O9fLvNK4rmWG289qxmoHh0kFq
9rJ+7nAZwpkl21/WDyU1mFmQoGHP5Hdex/u0oxsTknzekEfHZezSn+dbeXtaXE85IADBsMu45F4+
AqMtntHSHiJe3zBe2AGxDeT1MgYmZbXC0rWNjr290FxPyQq5G4vSNDif64lRfDSTzOj3+mDCqDjf
pbcXgKuKV3pVl8gWKUW/mk9aikNqyPHgVkKHbtlOlv1wvpm1biiZIczMCiE2o/KBYbg7r0X4zuzh
opz/+lonTn9/EY1l3uQVlPYKM9rCxKO+KffVUnRPeMvHF931XO/UsRdNBE4Xp7rLdRV8Oq+UCUpz
djd+0gBHXZ/vxNoQKTEfGZZba6Kr/GpC+aORlg6JMjQ2vr42REqgD0R0PoQNE9Ca5p0gm2QZFUuz
zLZOz2u/X4nxSBO1l2usVOx66h+5rg1gGRE7+nzZ8CgRDqG45dY7cW7O5/JDaWvzofbE5klsJbRd
JbSdRTMq+H/8+nn8vQQJXIai3WfxRN28C94VWvTvhJH/NxdiEfJ6Jc1FmnmyLJjnInlYRPzVRRtF
uM1Di6FyNeS3VSR+s4mmOwmt6Oqi0XNP3X6xfIGQB9RbPCpXWEV7ifZzCdKP5z+9srKoeL76dGe1
yEagFOTz3N2DYSgRyqh4VWu0WNuI79On/rkdolv3uol+GjK8hfrSb/FoRcwRO1SzdW6E8PYVDMdv
5zuysoBdJcS7UuN9SGeM3EjHk3mCWBuXSJSe//paH5Twlt4AzK/iqF/W8V0Cank/w8PdM9k803lL
cHO+mbXZUOK8cMIBR2VmIwQAizSpNVYfam4YLSomOsTc862sDZUS69pgZ60x2xBPcW4WI4/gDqf/
C2dbifTarKCvQfbz3fBDZQAcBfJnGNVVItqNuVj5+VIJ9ggV+8FD+MrP3QYRrnwJpuGuyJ1m9M+P
jyKj/HeQSyXIefNKqhEeJ3Si5aTuIfrbptJ5L6wLHu0ykX00hYw+uG0GgqGCYtCYiOnAmJ6+nP8F
a11UAt6eZttoipKQwSaVpA8ptp8Rmzn/9ZVsKZWYN+TUD0DF0AwD9v8hTPquvUI6FgXFHnk41DO6
0vpWLRMY4vMNrnVHyQBz1HuLGek0mBo1hFlgloimd0Tr9fkGVuJGnhp+kSBtZAYW45RiPKeDPhTY
wCfjDrmNxB2P55tY64OSAaKijTHU4nkC0LC1n5vcu8IKNNwI/LUpUQK/s6uUp0sqJR5yf5/yWV4H
GAVnRt0fi7n4mTawKs73YyWTSSX4q2qS+qi1zAWSTUd7hJgTS3O870IrfJ44UBzOt3OKlTeyvlTy
QGnpkZeN6CybOLz5XQMzm7vK18I6CdB5j+D7Ox/hWfvL+eZWVoDqGZADWY2GoGIfi8ER7+bJwKkZ
xMuIrCUgh8sWwUnI9eU6WyBXDCd6oT9p4Jn0KrRuXB4bN/LOyhJzTovjxSrusO3TczT1fWJfguhC
wcPrgvSyGHGUqNebYDC9gsR8Qvbu+xPanxtRhK4Rzo+XTYIS5wJD2940SCwYERj3Du8DD2Xl6aCy
itLYn29jbZBOf38xSEJ2iWHOXua3rQmaiGvuYZJFu9ED5KveXreOEueVK5zWRAvWF5lXPA52SEtJ
n/o5hi73Anz7sbfR1PMWIJV1kaE2WiAJpE8y/jFpUJ6pbOEpu6+RGIuu0sYEcuPmpvWxxVMVIDs+
pGimdMH4NCwNLAs3hWFpJylEmqp/RsbWgYI3THdxZkHClq2And82z0MzhvbVbJkCfZOOczniV4kO
ViMIeJHNtOFdLCIbScxqkfY+D4cZNzcORLdFD1oGoFRc3YLFX25F4JYfDKuFrzPH/delkFmIe2uX
f63zyfwQjcGCCI2j/c7GOkDKqcqdR8jUNmo6FRooMNKXzwMUtM894ApxsEPhfEjHJXsOZ/t7k0z6
zzKN51vaTr7nc+R+ER3Ea721Qz8qqUvYxVTt6CCHQNsLjgB3dT9KG6Ry0lm/Qx8yheqfuTZX8rm4
NpdFfJSR5f7ZgHh5dhLh1VexNo3UqLwefBtCPaDzc6w0AVNK+QScH26/ky5ARMGwgNdsZef8DqpG
3oo8gcCaaS6ifWYSOA+jVQJUtcvoMQyiEzY4Nl2Eh816voHIeVK+w6jsV9nF0VY9YCVL/cPBp7Us
d7Gq3O94d95rJzO+vvLCg6m13cb5a+3wYitZpPBSbRlbdDrC2NQgaHVuGsN+kxnqn+Fk8DjWWa55
g+JtExwTN2hCFGy0cfKjGdNuqnyBu5gbP+Z0JHtjE3CUba1qEYeHmFf4Vbh0T10h4vcUMH8EY7Nc
JdjkhTCcob6Bwq+990FTgQo+nyVWBvofVjmUDoo4DkuYObl+lDzQXZexDhkyydqNbL3WhLLB2QWM
TyTwSn9pO7jgMhTz3uSl85vbRoD+L+qHrZx120Z3Uf5HqSpG5eMgkFj+M/Ty4m7xNPgM59tYyai2
sjFkRmprg7Ayf3F6Xew6U6LfJnu3+nbZ95VdoSuXeLBCeF+W7qZH3XJRuYwAv57/+soSs5X9YA6G
EZU9kfpeYH8JRFTuuhE9yM4NAYJnJXXsTO+v29P/zBKka8+3ujZmyi4RWFrcjW2a+ZU+hNfJMDdo
iHrOxi50CtU3wsYWr/e4flw0pzZ60Cm5XCZofkmHhkhtPEa1aR0bZ0QEqO4RON0Yw5WlbCtnQi2o
UR8XGApZE95Ju6yqBySC4xRPlB6J58+XjZkSMIYNts+iCu6nZW7fBeiEPRieW/08//XTan1jzCwl
UiIg/LbrRZ1f2aFjIoXSnBQ+UlNcpX0ii11ZJU2/Mft/WR291ZhyDixsx4Z/nWnI1p20yEzoBOhg
XC1Z9APVjOcWmakpRne157Q7Wt3j+S6uLDrVxXAx+qSNyingSpAhTx5q2rGO3WajUyuLwFLSQGq3
XhwUuEbr+tTmACFdJOIxUvYs2MlBUG40szp2ajqoEMTw4qrxLc/p78YBaY0fY2qic+/qUga346kC
fI2uT1pQwYPDcDPVS5Q89NHULBs/4jRPb8yfqSz4yilgJXVQtotGa7/Hy5KhelRHcJcXqty52dWH
1HG664S67paf4drsKYlK49yqxzxr+WFdW2CfATVn3lZsra1+83XGCMrY5DpXI6o/OXKXlgGsL9eM
Dz0P7rHmfTm/ANeWiJKX7DbucYM0Qz9diLedSRr/ltX5iDdMkFu3lzWizI3b9diV1rN3tOKSNurM
ROlpQsM/t8r9+SbWpkLNRGM+53WHycwUFMNn7Au1d8HkyY39bmUuTCUTTXkgANKnwTGQBhKYJaAj
zv3Y8e7HsqyHa5MC65bJ08qMqC6LXu0MKe6N7hHWo7PHwd6+goFhgow3h+vzg7WyGalwVsMEytBV
Y+hPemDHv+TA4/ktyCNcAjS9wOYeHx00NaaRs8llLSqZqM1x267Boh+RATd2RWtjv1O1A6gBxFDY
k3SEG1LeBx3EBs63uLIg/vLqfnGpHCY3wnUjgfeQAujZde4AHzw39dbY2GHXGjj9/UUDUTMF+pSS
sJtCd03uKl2a7vOphv9zvgdrC0FJAIlYRINnL0YeAQ4kKYo0fhj1052boOh8vom1PijRX9uiTKY5
Z5Dqsti1w2wgSSy2ABxrX1di0rZiTII9rfDdKfsyDAkbnIM4wkU/XUWSLgO8AmHNmLbqc//BnkfE
33Jvy2J85aerSNKU1x4nDSgZaDJp7gZP93CpNIyNtbmCwcTA7fXa8UJ8gfUgF8c+dPKvndSsnYDr
g24laOyo5iw442B8j7NPhGCsIe7KJfNuZYJtZufGjR9PqXttecOXJpw3lsIpEt/YP4USoWZt62ZY
uHCsl9EjONGo+9mJOHxMjdT5NYQxHPjzM7eyrsXp7y8Cx81mpJIaijCVVSMhHQbuO4mC440exMFl
j8MqgrRAdUkDRkOJB/rjFY//3X026uIpDJf292W9UKKTogxgAzIntGIKMZ10CqDAGeyd3us3pmRt
ESrRGYhRdyE8JCfa+9BfF9mEy3Uoi1BsZJi1OVf25bzp7bqaaEBvZf/ZHhzT1zgu7eBo2R8gRm6B
WtY6oiSCJF4ESSaYjl2KL9uVXYqx3uO4tMiNkVpZUipQtBRQf52oTfxhcZw/00i37vtMGlRyc2hE
F024ihOlvlXBQkMSPJgTtCB1JO/22jgjXVaWjvPjskaUxCCbUFLSC5gRo0QO30OcL94LOWPlYoau
Kffnm1mZEOO0IF6EoFUDMRH6lKDPVVkHa0SSftQxmjr/9bXZUAI8dawsLKGy+babuPfdsJRoOaTG
Y5bUztfzTax14PT3Fx0QgzelY0ETUyN+YBwQX4W19a+cav9+KlQxoFk4do6QeeIXbVs9uJMLvdAq
28tSk4r5HCeQi22DWm0Y1QgERKXVyCtkfZDd8xIDG4DLBkgJ7SS0lrpCdMB3dBRGYNS6YbgrNNPd
erJdyR1/3QVfzAAFWxklthv5QWj98FoIdFiMIe0wvR+HSWxsFSuVIBUCWsnIdWdIKfTChNE+/hoL
3J6MoN/XrvGl1YREFeWTpS1P50dtZeWqkM8qHbi8Rmbs9xCNsffpDfNOt8Luuz5DuDzfxsrSVSGf
UrdF1mi80kzI4u2WYJFHA6+Sm8u+rkT2hJzCZCBt4wsUtH2j4GbHw7O5MT5r86FEdqhJA5kHPPlw
J/KyQzk5nXUbR70FfRWI8fscxu1jPUXe9xkmfY3RkUux/rLqrK7EfJdqYzU43FoGQ0w3ohm0x24Y
4rsiTOTz+dFbKSKoME/DbAY7BVoEdKY7NK78VUwQqcO5++FZM6KtCdVsa56Ky4JUF6+zmOMUgFoo
yvi8hIwHzRj7L96cbmL111aakgPKTDN1mbECkL337uzQ5IUGz5kN3NTKJfKv17YXCWAKajusscfy
89R4aKb8wUar7CpEOSla5JeitTbaeTsmpYrxrJAms7qIOkiJkOG+7RokvwLqINOIpvT5aV9r4rQc
XnQl73GMcXWd6z2GbuWV4+XB+6jWLEgzZd+aF7ai7O0Nlp0D8mqUWjBM8OVctukh8TCK2PVz1m4c
IN6ec+T6X3cFg5JqMJ1ZO9om1idLW9+b43wZahgD+Ncflzxnx7LotSOvUFgh1PGHLLcSBOCCjfhb
+/VKiEPRH5wEhcoj2sXRHruA5qadpvp4fprXvq4c2ZusGgcj0bxjFNfxvTkt+k2tFVvA3bWvK8Gc
T2G2QN7ycAPLnWvUGh0AH02+v+y3K7GM9IfNS1GBiUxXorGbYaLmIDtz2ceV87lIBghWWqsdCyeL
jhXqfFdSH+KNm/pKdKlITrNujKIPFu/YtCYKcblE73Sv5RF32y6S+dbD5Mr4qzBOHgeXERYNtQzH
FP4wjOEBGc/+okOhVPGa2DvVJpIH3lEmSYIghhcex1wUFxVIYbK/DizDnTq8dAISUFNzKLCHBJdX
6daDQKuFbWFjntdmQonfcEHFJurIc84sf4cDWvWiMpD/07Ze7tbm4PT3F4mUmW15l41Dv0lShDe7
ER504F5GpJOuEr9xkQy1VvFY0jjG+DW1eryvbQ/XtcjsHi6KBFcJYrl0boZwfnDE6Yb69FB9aefO
uHD4lRguKxtq3MLHayN8NtzqzsqDzyj0/Dz/29dmV4nioMdgOPSy0EfGML1pwTTecQZb/GmYt7DS
K02oOE1vLrtFFiI4mv3yGM3FLc4t6CljV3O+CyvrR0Vpdkh/OGYco3qNi/l9WeV4bZkNln4Xfl/Z
gmszHKClsDsijGl/xpvQ/tjV2Epd9uuVKC4sC1uLyGF/aZbwXuZz7Uc9kOLzXz995Z8FOimV4M3d
eZynib1RKxC1BSDEo1Alp11S3RahUW5korUZUCJYFMIajbhijSJjAPK9SjBNxOpMv3AGlBgWaAuC
HmnY4YsUEag4fTfiPXp92RCJ1+knnhhtEbAFGLF5EuBqwVcFzuNARtohrbFRe1gLAiWMReUmWgI/
gUWkd9/Kysjad+h/C/fe5uqzxThbmwglmpOsMoexj4NjRrbYjXaPwUMop41pfvvwjmLK65FyvGG2
4PwwUnZn3dhFYz7WsVbs8Ko+FLmbPteGG2wc4N++VEkVYWnnlkA/D2RSlMQxQogp0n3gmG4kVfCD
YxQjckIYOCUZJkQXrQMVdTkXpEKrwwLdsp2PtslbU5eF1zryprFnbaFuVyZIBV8ypnrq5bwJChdt
wbg34n1m91vl+LWvK9FuxhzFEgsjtqGb8YlsPbk3s87cOJKtff309xf7dDkGNTLLHV9vKnkMHIhf
Q2Zm788P/9rXlRgH4NJUbs3Tm1mEiE1TUS5GHJACmWwUOVYAB8gFvf79+E9bkQxYUmYwfOtL70vn
LfXB05a7bJx9K0e/uxrF0zwnt3ow/T7frbWYUeK+HmtUNNHLP8LbKhsgqtB2brswRUY/ySN8Lmdb
ovseI7AtNjq6kmocJQl0nmZ3BQa2WKEN3YPnDaOv41jw0cibLX7KyraiwtHMLjYXSpDeETMYhELt
TuQ4uAat803QnfcYLDQb47fy6iVVqGTtBuTnhdMD3sZO9LGeMUQ6gPHP54dKr/OHQLMq46ZMi2pB
BEni790Kp56u3Bji/xH/iMw7zOgaY/7bx1a3xzA61vfgTDZRUysrV4XjBJhZjwjte8ci7BAINSZE
mJtli1C4MpsqHGeau8bmUZGLkIk/Wxfd6TGmeEN42RVFRYk2KCm6c2ixPgH+o72HaSditV35+fzy
f7v2h/fj65jzjDI0DLx50LDTD9Zi/WykxgNF8pQseYBScPDYFXP1XouHiyrl0lZSIDLO3FYsRP1b
s/iEyOJ7x6vfjzXOcec7tDLZKszQ5B09r/LOO4YePCNhLxlSl1678fWVybaVJFgDLm8xagSQgm9m
PLiP2PU+crPeKvCvfV9JgSh22eMsB+8Y1NlHDBVutKG4toN6I1jXPq8kuzHugLi7Kee0AA8gF0dK
RI4QzZ3q6jKEhrSV5OaMQzx1JT1wjfaPWLCQnGbjeLPy61XkYDeYtt73ZBotcM2DrMvAH1ANPMSz
F26sztOyf+M4bik1w3LgFh+g6Hxsxkg+2SMWDabUvAfZTHjNYmh9fpGubDrWqYcvdmoMVLK2qEAD
hXpoHHBlReuoHsqdKeLugLoqLrQhjr3nG1uJCOv09xeNuVEU1FZTUTxE/P2bMGX+s44DuXHoWJsU
JSKSoOWdTsAQsKFS7/USFXBqieVxcbKtg99aB5SgQJq0AMONs3FlYd9mBY74oFMVOp4fnrW5UGIC
fdJixGyNKV9qxDqqvvD8KcSAJ0Hteo9IM87a9Yyp4Pnm1jqjxEeuiT7NB0IwdJz52EwVGTCzysP5
r//1bv3GAlYxbfHAI/AYZuRzvWx/2Tju2jeWHk+/lpQ3g+sknB+EXh0cpMUfPKzRwhvMgmYc97xZ
REdIbX/I3kub+6QqbWzDDNzOcjy0uj22PPZT3LautfFTVxaOiohLssnuqyl3jzyTxl/GOvE+AWXF
7sFpp8I/PxxrbZzm/MXSnyatR8hVBsc8tvprz+oRUbWK4VBrm5iitSaUDTQz6zAZl4FQHuMYm43w
fTPK3yJMNo7dKxlJRbylrlUt9mxw62nCw5BF4xUFlAWXtOER57ELC9GmkiNSpIMDF5NJHDg1iTL5
VB702K430t3KmjeVHDF0MjGM3A6OlDo4S+Sh/inQZf3x/CSvBLCppgcUO2RQ9d4xxQfa1hqIR6Ej
rya5zCjfnlw7w8/nW1rrh5IqpBuacT6RtiUSpz/0OOyuRRUFny77upIZepy+NcRQ6UfofrbtavrQ
40v6dP7jK8tIBdZVg5XqucG27ETiDm/0e9MUdz28szGwtqCNK8OjwutaRys1F9+5owbP41oif/Vu
Wnr7+XwP1r6uxDIaMELoCUcvD5PoY55EGHBWgXc4//WVMFaBctMyaLZV9UBZg6H7YqI3+UMsvXZX
NxrunZe1cWr7RTbSkJl22tFzj1PWYFGUF8vVZJco5zPZG5G21o3T4L1oIsXtqigL26VWlt3aVnGw
jOybzOuNUVqbAyWQR8uwq7GrvGO2OPIuzLrsJqhSfeOgsrZGlUB2oYLUTsrhSyapdTuhiPpuRKEJ
q80ZsAuFJO942UQocTwmPKPiIkRJN2x/5GP+VdP1e8guWyDilUuVUCM5A4blGCnZtKqKcrdgqFhc
xTVC2McCaxm0xicztm+YH73BabK22qu6qKg1nO/eyiypb/hOsCCVPUXyWApOl14+a/d5hXHOJV93
1Jf7OvDMNIkseTyhMPd1qJn7RUuNjR17ZQ2omD/PCSgnNCPbqYY7S95KrikTWuu2Mz1NlBcv6QPJ
+nWYaL3TGIG2uEdqWs2PsZsXX1+GeeOestYHJVPlkzHhgkkQWlp2EyYTtmZS8z18Va5CK7oM5ilV
tN88aCK3Ul5VRFhg/OE9e3n9vgpQXc8A/l02TmrGipzBw4+Dw0fu4bRSB86x8Zpm42izsk4NJVkt
pbMY+GeQrOpw4gk8FwfMkD9f9tOVVAWBZ3Ry0cnjMOZtioV3jE1eUCLQeVmUqZC/EB/ffLB69xgN
U3CI4rY+RnnaPV3285UUVWlZMyyido/93GJ4nS7FwRmMy9RRpQrzo7o5hakE1TBGZXydxAM+DO2U
X7ZqVHzfEjRt7znM68mn++i0lTie9F03Hh5WoktF87UF6uONG7rHUroPZmZgFNB47yyZ9rvZ8b5d
NPwqnC+3Wk4bmK4e66BNvhhVhLFrX1UbSW5ll1YFHBuT2kWVOA5cem16lCJq9ho4yDuko5qNLW4l
tlSZRqH3+ljpERmudc32Ki+n6LOTx8AfLxsgJXb1lrtja5nO0R2nPjxMTROP2MlGzcb6XxsiJXxN
/GClFVImLPAv/7ZYpeXPqRveVNMSPp7vwloTynGjC7sa5/mYrYa991NvxcEB2leyj4ZqC3m6NgtK
FJfS8mLX5MIQiLK+Ssa2vQoHnH3Od+DtrzuqaOFQkNna0w5ghvLAxeG7sPV5Y37fjjKcFl7vkBb+
rVkycXMe8w67qMYT0U1sDP0Rg6ydMXmZvZEs3p4FR4W2DWGfLnpFJyhyY00vD3NVf/Ny8+dlY3Rq
9uWBOJjyrEsXrp4Ih37OCzdJrjt8+LKNvf50YvhnvQVD0Nffbxds3rSE2pQjxV7TrPvRnf7AVfAb
b9Z+5s7H2jMuPHgpIWEkYQOs1JEUDc00vzK1JsObrYh0/cKpUAJCagGMhJL7ST0ZWD9H+XE2cJML
nIuSquMp0WBNZjH2syQa/h9nZ9Ycp8514V9EFWhguAV6cDu2Yzt2knNDJU4CYhIgCZB+/bf6XJ2X
L+2u8lWqklR3g6atvddez4p8DLiHGqooGPyyj5EpUKr938EwzRS3eooReEVzn46DH2VVYq6ZY12Y
qVvFW0OhkolLLGYUu6vMxM036/OvEVrHr7z/C2tuq3VT1NTDuCL2pRF7Wns173s49Esd0hvP+lfO
ngubxlbyNjYaPhIa+SrtPDRRTWhS8wtAJ95fbv9Gn39ZD1vNW7HYsO2KBYXHJqlK2ONxeDqtYEcN
YLHBsec2DsBagWgZ+Ia2j+Eu0Y9t+DoMiTf9QXsD+VYuA6xfCxaD8QYlzBtjUxLsACntPtYnAxzN
/04T9P0uOgbh4RB7izslHYvBe1+B+L3yEi684q2jlm1Y6CZac6SJGiRXYt/y76YNOn/3/ku+NBE3
exq4VnTuHCBxYD13Lo8wfibVvA9NOkYgilw5Ai48xtaokcMUcEVLF9IV/axeCkrm751bwtePPQT9
30GIJ+R+y5JgrY7VPaYMEnZUgL6mn97//Eu/frOZKWu9cFB9fPBbG8LzI+xeFYy1rmz7lz59M4Vi
wGcCH3qhQ0VHlmRJUpcAmy4ROGIf+/mbrUyYkLQDzHYOSD8lvxEY2i9xT+eX9z/9wgzaKv7aOloc
fCWTw2DjASTg0d/NdQd5YRGHH7pih1vRXwGbHfQnVEjXFU2p0dADYXY6gg8ff2x6RpsIxRLU5BL0
7B8kHFEO0QqyQ98B0/mxN3Teo/8TN5QjUHiFgahWNkDblxSXDIBxq2vmm+cf+Zdtciv7S/yWmMgH
kDeQ7iYskiGrWnKIpvFUdarMq2F5/NhznCfwf56DVv1aAhYH8m/Fl0PnofjRMOY/KO7GD06mzUru
ltpzop1wrC/t/MJnL2hScEyBusYG4n17/zmSCy9ss5xb5SJaVUt0AKiS3yyWst9ET8rPhjnaeYlG
L/XyjM6uIl1kV+/f/9ILq3yrpwPDAVqUGF/qRyuKs3TUGfWGa+XsC4+0VdCNbATM9iw108Fr0TpY
ReljUiG1PbMdrM3zCFfbKbiq0byw5rfyudaS2iqJr2MMhId01gssRb0p6uCWGrEru/qlN7ZZNs5M
YOysaMZgsp33IlbTkQ9k+ef98fg3t/KXZROen+0/sxkU5oXNcRwepDWp4f7eLl2m2h+21elcqDQ2
7FaT4cZNYHsCyIiy1sdk6mG4WUidwzVuqaPzV9sAVQKapCBYwMRKTcUHp9tmIYVWtMMUsxB4x25A
qpD+KprkY65B4VZcJzQdJdUBO5iuHXdwxVTZNBdtikPlyv3k0nzenInDCga9huPSgfIiHct2X1B/
SCWvjzXxwd5Z7xMX54JeS0FcnA2bMxKBo56qCTlJ5K+aEMhRv5e72ohhSKnz1joTpPEK4JzrxMFs
fzpTkguHfrnQ7+TL0pAaTWeLX9gPSbXCreiuxWW/Q6c9Uo4hxH11DWNoXD2veXZeWFpbnR1HywVU
cuBsjsu0x0H32jB1JaV26aM3RynaipPZceRK23C1O5gdzZlSyzX9NjlPgL+s2q3GLPT7EQRahGLo
YQNUOLZNV36H5x8MXGK4/46pEV7wOSzF5KVFxIriBjCgaEn9avKj1APj08vA6gp4LpwiwX6qEvjT
NYJwfZqcXX/6NI5yj4SfeaFdmTpEqTJbYDEZ7t7feC7snVvR2iQgKPNEzA9yGo9BAXgqEPSpJPza
XL40ApvdRcjID5Oanb/AvAUY5hQ5kY81CIVb0VpzTtWVLuTwOVLwJ4zfOlc+J0H89v7LufTbt0dz
pKmfTLjWzzFX6NudltwDLfxKIHY+Of42eTa7CrKAJIimKTwAC6EfkBxqqnSFpWwuYbG2s12ZfGz3
3QrXuFB15HiESGlm5OeI6qOfNbTEnHz/Nf1bwvrLk2zla+gThSYWVhaHkgBxufN4b9osgKLzSwC3
lPtubS27bTvd66/eJOpy1zrS39chdq4c1BBYq3CIdCyISTb2Ml2aqU/Bi5xrzJWqi2GVipA4B1tJ
hQCM2OVag9OFEdhq4kAOL4Ga5/ygtXg9T/7z9IlK8Lirev7YfWor0V3LwjnRk+jQoDHIgfcUEpMx
4ulrbIMLk3Sr0pV0TiDcRL5aaQYjX0Q8N21F6JWj79Knb+KSpJlLQFx8fnBILcKWLulP8NutP1bQ
DbcKPgtvPxx159umX5dvgG0jp4Vcsn/N9eHC9sY2gUeEqaTnZeU4s1iULuNZP9BGSRoU/sdqQiHb
bBIwl0a/UajDQ1EhDkkXuBJ9r4ai+VApMWSbXcJGIO81SmMAunK8oRXXWRTq/ooq9NLwbgKNAUwl
f9WKo4GN6pNbdXvEgH9MexVuJXsgz7U9dMXsMASsygsvAQXd+R+8yG5ldrECk0b3mDsUdn0VnKrr
rkyJ7EV5argJ/7y/uV2YQVvvOYjgHTruUC8zZJyfWRn5TxGx4g1Gd2W/e/87LqTa6Xl/+k/wDydI
iLkbbNDTFP1AMNfCMdSX8Ap2XcMQ2VX8t0lK8c1ESzBf+c4LI79V30EMhzI7zubDklTVmHUBHMAR
Mk/s9/vPdGFv3eruvHnscddHJRDMwzFOJ6M4zZhzya8wkuyLhUjh9f1vujRCmzWOtlrclaoJSclG
6HuBiOafEErap6IJ+48twq0Qr+FhVIwDQU3QC80NR04PpbWgOXzsATZLvI8HZTuf4AGWnk9ZNS/F
PczN4n9ixPpXzuhLU2yz0NF+IkJQQzmGu47QyB6W7k8lCWMpd4ONbkpXtsXdMuGHpA7SpGso6AvT
YKvOa+OaYmJZbF8lewgHea/bKHc4FBEP1+WVSOrCXN7K84AHjBPRL8g5hUHyQDvD9kPLr8l5L336
5g6RMNZhJiOCdSaoPsWsDI6m4s2VdXghX7aV51WqW+e+D+jB9pHJDHxGTyFLgj3w2WY36aTYJ3FR
f2ypbK3sKAtr28OUHdKRobVZVQm55vAhFTDYhSzjGqroworc2tnBZczAvL6khxiL8ey78Uybts3E
Gn9sPZLNkm9ZyV1dzvQwcWFvhloMgOCwa+5slwZ8c6IXbbEGJujZwZfNsG9miMijxR/376/2S5++
We0DfPfB6m3Z4dwyOaZEzMGXFbDja408lz5/s9KbAWavXonPr+gTc1F3z1wsP5YH2GrYoIJQQVXW
CDOnOYTyiP1WZ9Dxh17MVrqGhDccgCZEOotw9W3QCIFeehle+ekX1lmwWcWzXNegn5GX9pXsXFYX
jYuhXpMOi4Exy/eRr5Ov1Uz0z/cf50LDQriVsRVFKIwLYnpojJAxdO0GzgxIsnpzes5X3RkZd8AP
ECAaVT5QAwQGXFmBC8qlMGxOGWgEakcq3JXSZCGhzeoQhuUIDCagZIvah9MTukbpKe50deXUvjB5
tp5Vnph6pDKAnkeTkN7Zwud5240fszwJtzDmqobTEnit9LBEKPSl69A3Og1lbT94ndjq7lSLMlXn
L9h4dD3lY6BY5vX9mr8/ohdeztZoj9TMk45jwriFzEc0RXaPvGs+BsfBO/7fILBd4gi+UT45wNtm
zAHn0KfeoXzStPU1s7ULQcC/vI7/xJnLgEv/KBlBGq95sIZBZEbEXTipL0UPDWHHZrIfrtbjL5wC
WykeNZAhhVFPDzDUoTeL8Ui2Fqw7xniqw/sjciG62Orx5hqVkwmO8RAfJ12Usb4ZviZ+IceM9jUM
BJkfqmuH2qXvOr/U/7w8BQsdZToaHHremjz2O575HbF3FBiEn/FM7ZVZduG1bQV6YamLei0iclDO
aZQw4Cyi0zhRFc0G3ar5Y7vtVqkHYLye1Xm6LSjxHsHeKPIK2pIrD3FhqWxFep3x0YClqH/wujjO
KhZGOcbmmnj30lBsj3+1lipECf8A/FUPQxH7qPx5yUGLQKH0mgn8pUfYrkevjRSwPgQX75W9oHtf
ZlFB5cv7M/fSp2+iABtXDeukHxzCqZ5fBtbWd83aXSPFXTjstjr5uY+b1UkVHOJkEqkbNLKMWnmF
ST1V+l/8apxnNKh7xZVWyb8/Dd8q5wUl3Nbzgu9bFkgSmOkylJn1lYL734ebb9WAC2egUNY6ODRa
tDsWstux5fuFVzaNIkhAPzIifKsLtLqM43YdgsPoleOzBdf4gavlWo7076uab8WAk4xIEnV4Btta
cbcKL771ZWC7FF1FH1P/8K3dnUPXxQqqDUHYXbKnctLt3RAS8uNj7+c89v/Z/yoTzwPiFv8ARHu7
75DryoOqucZDuPR+Nkua4tAOYMXiH1bVu32bJK1K58kWJ8BG0CTxsUfYLmkbw5ssMP5haYMiD8FP
u3Vs/hg7j29FgBGfSgV1QIBOQzZ8LT3Xv6Bd72qq9NIb2sT18SK5nGWBNcaXCWwyrvIFMDg0Adb+
lWvV3+ucYNX87xBHvMbFtl8wxN4QvUjEpNk6j2Uaest86wnaA7nmNyc1zM2Lofaa0vTCk23VgZHX
loPosBcKcDxIOo0j/5nYQFfZCnjdunt/8C/sIlt5YMWUV8L+C0eSpfYmCBax89C9sl9cOe36WZsr
Cf+/7718qxN0og5wnfD8Q9AA0Xh0HUC3aBzvTbMrTNSPO/gS1ASGwOcQ9f1Hu7D9bvHGDZzx5qHv
/YMAUROpI7h5aVNN+499+mbhuyiaY788m/+vqnyQygteW2uXK3Pu0m/fLHwjuhI+cIIcgshMu5FX
P4HldFdezKUx3yx4Po5Eof8Xa0ZGw2H1veTY9Y1DX2IU38NE6mOG8TzenOZjj04E0pXkMHUM+bPR
yrMV+rVEN+X/Wgb+/wobjzeL34t7v4OPLzmstCz/+GzhyKnG2tatgdlFq5oHMSKdcMPXZl7TdbIW
V9zRE+656FU757YqJv+BL1FCMjv13byDh+sKeR9uxEUGRxRQI2rFR/U1Qd+mn4a2ZnPue6ZOV1gr
6KryMxajl2Cpv6vJ3hZR0d0uCS0eY2rsI1hKKuunaM7kXK3pFI8NDrYhSL14WFK05JxWob4Ho7+m
fVI2WVPNYxZy+zY0HhCKE1tOoUskJPnyDnmdNU9QxsqLpjguzFSp13hjGnayAE4tIrs+AcVR2jaT
UOPOqv8que/tm2b4NdNlhdV9g55Er3wUi/vdj8UZjBe8cjv9BuXyK9f+iyZLmDXEuHT29ZIFPgsz
qZdPvSKwYQtYt/fQAM0J+LeQ+fZZWfPTLL3PYUWnvJ/DzyCu6nSqp3szBk9NwF/aAV4jnCAIbYeQ
Z1M0AsYc+ktWSvvTlet48vz1W4wWyV2UANapg/4lbpvXKmkeZvz7DrjVKV/JOh8G3SfZ2Frap401
ANV5jUypWOxrqRU5lAwnSl2au7Xgz4VYvZsKXsbI4dOUhP5jnZg2hUn3Sw8UaiZdXKKqOo55HHEv
VfPk7WVp36SBO7RgvkyNH2ooWMqTSVaRiggGcYr+rHmxwN6d/JYFe/RZx+89aU6IkAScySjEH4L+
9ok3wmOlbQ96Tm6LYT21JjmB7P3GW/fLU+xmajp6WJmOUxG2IHwXjuQrAtMUvU0SjyjnbKqaH1Md
B7mZmU3HAi514BbVN10E33Qk9vkRQJbuVK2qygMh1h2lzfdIVJ9Ur+I01AFPOQeGg5Hqz1KxJq1J
Wz6acniCOVQNDSLv0kZHYypRhE6jevwFhyab66Gdd1HrvwzRvGYYthWgzcakNpHrcVWmQIFQxTk1
bZsHuNqlutavhJvnsZgeuBdA0quRo8U6ilHLhWDCxNVzCcYjytOqybmDJ7YPc+BD6fRzAFuxVE5w
q5OVG9MhCvQnZqc7LKrf0eAfozKKs+nc4j8D25T6NCE7T/VzSnr9pWUd7k/B8GY4/4HeLaSFDJcZ
zFDhN0wwiqaMv899p3a93wS7ASmKTLBKpmxp/hlJAl6sZ5BpGV2qgk5j0fW/mcQ9Dyri+4kFj3Mb
A7g5uxtbzn2WRM0nzpI9zGKaWzeRMuMUmcli9m5t1brj5NRDo6on57EnF2LZoPDfH6SHDc8f+19B
aSgkw/20lypGbCt5xiOd7L2wMnng1S5bWqiXhqH0srB1b5rMTeqdDfMBP/msR/9FRMnjQKzedeBO
phW2p8z4EI0sCupvVWq2Dwv5S01LDc3qBG3MIDi4aWzOWricpM70ZUYsOndjYsmRDqLKpWXVXltj
swCIgZsxCCeQP62feR2778KqStswepM2fNVjge4TGHVjphiTzjCXOQQMprBJvIpnpJP4aTCeEunk
o3VkoIn/NYB69utU1KCWBkUA/5FpnMRjAuojy/igyDfB21pBLaXDO6vi6SQMrfcKUpKnacRuY3zd
zVnEkMPOIjg+V+nsheUey7+0GfVn77WegeOOSjqVGAYyHdpgZccBzrInf5T+UQFVsp9pzXDihPgV
hTPu1KxnVnwRYANdIaG4QeFdP3PbTFOWFOg1I5BIIvM2WPnJHybkGkXJBUvpAo1SCnfa5N43ffPH
VRW/1QM0G6mSkTxIACZzhq8VqQlpdcsNEcdZk8ikAa7knz3Kgu9dNatb6Pa7P0k1lo9TPPDnoIxr
BxZ2EDyWibL3PUU0m8V86B5ZXHq/mF3mL2W/RBjd2HvgTjSHBRiWEmccr2+VhYQ77Yfe3kVTo+Td
ACAXUDw87LxUE0o/JZFejoqKtd2XnqLHxGl7JEa5L3OcmBcN/PEnz6IpPgX0sQ7TrlyLfCJnlsVg
uet2E4nH3xGczk1aiXWAd76FyeBqimfv3P+KHeK+WvjbqCFB6UbVZUGb1OmghzdbjMtTM6xoCaHK
pMT3p88DWG4n+ATdodPSppSshzgkX4uWPseYQCnM/yYcXngmkNL6fDDjq0cEyWFxg5y3wvzjcf/N
Vd6bw0S6ZaV6NHUP5RRMnb80foFJEkbiBAZHkQKFQ3aDH/hpZ9EsgW38iTfRqeDkFZ2XZh93cEsW
trcnoaIhHRdeZ2oEXrcdUZNHM/eKbVdMn6GfZjmHxjXDkfdD1eKh8ZC1DqdoyCAUDm4tm4D8jEOX
US4fawmgZSdHiOB7FKvK0b/nIZE4y7FYR3Aub2TU3mtgSdHLUXxZNe8ArCY7hhR/rs3AcYDPU0ac
sClR/ZsqE7S72rDOjJ1nbOqdxvmPS0jrqUNHpchkOHopQKr3rdNlVjStl6Fk7qUuQX9aJ+mLaK3K
nI/wQpq1u5HV+AOVYQCpShQ8O0QnqaX6sIQI/MdYuUxwHmcLAGg59MpfBove8rp18A3z2x+xmIGM
lrrcDXXwChPYJq2CoIW2uGf5wpceydJkzjpv+kcXwS9YB5SpaqzNk8k7hnyIQZpv6lzXUALCl/C1
gzdSKlvy5AdUntBYAfmo5vYu7NoYJy2tLcyC+q9lpDs82hTtq5Uu+0EOzTODvjV1ej10Ze/vZ5xv
0JgUdzNUqb/XxU0pDnn/CGFCtffIEO7HqeXHoiIecvjoaUnCuGuzWA3RvvQ1mIwg6ZQ5GNuixi5v
6+FRNh7WxSgWlOg6sASaOy5pPx1j9K3vhTsvF9wLz6RzW/LPdPXHAT0DcJPMeKOiJ0yyOSdExTc0
Cc5Xd9H/mt1Y34RV745QotqdXcrphx9WQxbJ2HyOZ0ZPpBDx0Qonb8aEu2efEvagyCqfCnB665Ro
7v0shJJPa8CKe/hyhnsvGatvPXplj6BlFk+g7upcI9/xUCRV/xteB9Wuq0Z3FydU38JysYSj0Ihy
c190Q1b4ddKmE1mwQwyxe5aUwckt7rvb2c6LwrEMjPji/OTWLwv/AGOfZbfAfPnRWrHkJmkdw844
mjvMdfJNlY36Ug6Ib4a2RiRe0wWteXbAEg6r1zqY6mftWrLrZhujO5a2GUYFcV/dIys2KUlvY8/x
vW54gClr17tSDUVuaNi/zIGIT63klUhjXqGHBSf5J1mKQewdlU1e1mWc0aggGRo06xweYuUeZlAc
JW9idsQ19KZLyLATlf4xFF7x1pt1fWuXEu+ppGQXAk77MwmX5CFBRhAzwzQvGryap6lrpn2cFHLX
JH11ELoZ8vM43/VAeCGyiHoIRAvvqNZqPLajQRcbm2CzQ8PlhA7mFsGOg4QVRfJdBbxphpBnzaeh
Y6/Ud+HtjLWbx4rK+2HWYy48vaAO0QWfNZT6mTob0plmiaATDEluotB7TCIeHluNKlTq+gRbZlkU
5FUJnYxHGPKA+q5DvewA9W0FSKbR0KRJpfyvoYabUerQQHpX15F36vy6Rdfh4C8pKebyc+0W/ogK
svnFVu2/LgGnt+0aFD9WUgRfifCT4FXwUiLha1sCAoCywvsnavAy92Ngiz7zPKXJP3UStDYXa1L9
rAI5D3ciGIZhJy26BOFMDFe/TFTc+wbMa9HiflI2XwVtPPRBlEjanIKZe+1OlKYvUgTrlOW0Kc16
wjRvxxONAR/NyNRX3E8HWtR/GMQ52Mq9Bh2HbRUJewR+0mepSvhU5cqi4x5xKhnG3RIk6IBoZFVm
hpmRHEEvgE+HAdO5/00asM9v1Wzr4tgWc+ClYhbzPxF4pw9NpDl6xce5Dm9LZkO3n1YvqFOBuK9K
J8uG+XF2jJjvGrnxNYOiBHGS7JWub+JeJkG6eFGnINUkOLN6QNQAmhTnxr0xjhr0IpYlrkjgzQ9+
btdixfRrMARPHo4hONRWE+gKaItP+kOgquhXC0P1JUMzZSA/WQIdRF6wKulOzDRxf5Kejoe077xA
Z8ngRnfPioA2aP+UyScZjAgMxToZ9shaik5WUH5wZXAJ1zg1Iy38budNqkYxtvXcczL2HTgJnKKu
HVPmzF54NGD7OVzXJ7Tse/QnVKkoSRM+gocNPC+rdx3Cd7kf2Oo1j7U3oo7Sr3VR5HIKQgHU/ViP
2UzmcDrIYKDyp18b7SPCpDTA1cMJ3zzBNI/Wp2YaBMo7IxxiTrEJAoRxC4xtn23TrvFp8sqgO4xW
jRiEuhP1etMnLQtuinbQ8T3SAJEI0lYtJMmWZPFUaiiGLYWOKASo0daywvWzm35VQ2T7O8u5dvck
7IEQT51fVfYn7WldZYUXY0Pw+imIT03ZmzhNuFmhEAKpboQfDrb3HVk1bgY+bDCatPGq9jiSooQw
HWECMI9LZ7B3wXm42LXEg2oUJyFWZSlmnMPzgsrfsyup7307Y7Lp3pAAwbTf1BTXXjuwz6YwFP7I
KF+kfPHi4o5aRtq86rFvHKVyy5yiKN41mO31gkklyiTc2alWHrIdvJc3MaTI/s8CmJc73nS+Simo
wAicYq4rPNMAPyLXBond+6BCEVz6g15gertknNNwNMmC1TvAawM7/zzsVaD1HyX4/FNPcFLOF1jW
Fse6hyz8PpQeiU+EwN0vg5p/nVOEcXT9BP6XC3JPDVV/J+aOazhIxG130+uiC3ZmnWkPiNo0mNeo
tgF9IYpiD8NpvthsVmXsA6XZRuUJYnfYGzMPf+wKmJ+TT2Xly0fVJKhr4rpZqD1OZdz7KDVNfVd7
1otOBgFXDUuDBiRwLMFovkGXnPlSqDb86olyrpCpIYpns1+gGJGB4VGqPW7Sg31zc0XZPYqn1fAb
oJDA/IbpOn6eBDdtR2IvEW/Etf2PgON+mKMRStOUr9bN96OP/rGHboXaL1NhHHufgf+dVB4XwgiE
VH6PYjk6ky0OA8JwLkD9jQzTKmv0GC2qL3OLWAZbgRGV+Ax/jGb6VvowcTmJvhx+rnUixCPryQiK
IZ90t5N93+ostoW0JxfrJsBATU2LRk9haWrJQt29K4bFHuaut96pDW3zdSyFLh/nZZppasyyDDeY
O3RIrRNJlYNnwtdd4Ba5HMjYBH/oUPm/1Rzj/3UBgsQD7nYq+jRFKmhx+16wF7nOGH43zujTuDFc
S/80ULe6GzY107z3WeH1d5gxAX9CycEgd4VecZYZHi5sF5JRmLxZfNzlKZb6PyDNKvvb9yH3/VJB
1ORSpI8bdohpmMATMTJwap/bNvQhdPIV/Iubqptume5jlweBjsQuXNZBfeKhcSKjIfPim5Z0oQ9b
PBmTwxDMuAwkSN7g5uGpxe0rYP1+hapdZM4GOTGcQaZqP6HGrelJrYPGGnY4r3LjtQ3fFZGrkp3W
UpoDEnMGW33BG8x62L1WaTWole3iekrWHVo+RlwSYOrgpago+FNqWqRhbxEZsOpT2eBKkdXTMrvc
Nx5jO4gQvft5bIU4JCXaUVIpXIVKJWSIKlW9H9a3iJoHfcS1kKnDTGVl8xY7Pm5i0VqKW9Ez1+Se
WIlDtqwv/vjU85ZdWI+kz4Vs2u8tr8tXNOvKIKusJH+iCgq1tJtNrfOxiuiYV2ahj+hhGH+f/xJx
L/iS5Y5XldfkIZPltwjOskHqwpB/18xvppuVVOGQT3acsfdWrRcMGW8V/YOu/oXvZtTgJlzjC2TV
CK0QHSEvWPa3K2wKun2kTV0flOKDOMFjKcSgADdqSGYKqcVeRkkVurTGMqp2s4JRz9OZ01HdTCXc
k7DlhuX0aBLAmzIUhYLwzq0SXUWlVasH0cPqUzRQ6K6dyQkXYR7lU4Tn3SvY2SIEj7sJ9ycB5yVM
QOBRYCU9utdhrivA2nHjD1NPsJX/MzXodPxMYUW47hlsappnaFSDqESqDN4H2SS0eYpqCRkS5/Au
+tLWvJ6ObYlWqN2ctG19M41wsPwV8DIOTglMhtH4FHRN/Q2o67bbY38OkXKcegIreixIufPK2md5
vRhZPuAAAza69rxY9insVOErjwAEBf9PBWSrS2aBtcDCSOpkfOslDeXRrZFY0dginbyFieJKzzuh
rbosxPE1pTjUB5EmiDZxcNeyXh5x3ST4h6JGcWbfIZn4gIhOlvsJKSadGr1Km48h9PE3FaLF4MS8
PhpPEplVduqICI7gT6tPLaxo+xvZ9th7DKEO188RnZw72gcAC40Dpyg6SF70Rz2pJoIeWvLnxboB
cXormxAJFq6R7mjmokjrmjQ6DwPGkWpd2mn6pbnxvRxvUxSPINchVdhLxp8lWvIljhBkOXfQWZTB
HoVTjV0RvWN1Dv8xoU5LPBTfBI7T6q4B0ZbhcirGKIVDskvueSJGiL9tMJh0SOI5pyVZbsHTWLpU
y0UeR5UEv5AR9z8juR19I52VIQ7PZdytzTjDzb4d3eM5yJWprXoIlUSIrHTU6+SxGu0i02KIkDwW
rAGYlFdPCQ8pDF58+xb1cfkNx8p8W4OJ96XwAh8hrujHw+DciHiyVq7ABRo2hnUXlHviVdEuhA/W
nb/IQqfYlbB6GfZ8EMu0dzsFS+2f849NtZvaov5ZjwtyJI3V0adKwvElE8bjSB8Wq7/rCt8onLGJ
v0MDtHntAtIbXIom/toq5C6KGaLPXT3V3i7Sajo1GFcUH+LJx+QpElTsVQ0GLYxko/3I1wV3a0B6
0POkzIOlZHwpms7tOXIU/akpShi1B8Ygs8Q88i0pjev3auz+j6Pz2G0c2cLwExFgDlsmSVZw9ri9
IewOzJksFuvp76e7GQww6GlbIqvO+WMD81DMvslSIMGFTd9cdyYefz+6ilXsebDb8cExMvbiXq/e
tD6jeUQrq6esW7ST1Ewew8Dvrnm9OZSFuD6WxnnzBGdeZ97sEgYhF4b+TSvUetgEluv7kf1eVdKJ
FeT32VF9dTH5ezlrhuLVG6X1TNdI9qVP/b9u8ItIbLZcw4Bc+OO4C90KuQA38N8t4JDQPBKULS4p
OLT3WtlwxIXursR8jeKiKtP7mdyJA6cenDTI7fmnWbr5ax27/GGxi+VP4/kg8dI3F5ysbECh9Dt5
9VhSvgnSNTkz5TY16T63+JCJFM2tyPSWYY9zhU2LoXVc7XAXjqnCcTeK4rSWfuMn3ZTJ7dTTc7+l
rPO/K1W+V6U9JfjsrJvhqsaPDLxYyYCwnkmQfS31hn7RE4UF0gt530zw4X179VVef0rLauJgIYIq
90XxSmZ092+Ag/ntq8X80zWK4VU2es2V5EyxPs4NO1IjplOx6S+Lr0HyltZvk4v6ingMzrm09/+s
upwifQpmchHsNW4sa6B1qQ0iY9Oyd8sr7+239a6SaV9JDSyIo4I1EqHSQJa8xh2OTWMFAAtU7/Lj
2qlkUUuCLvsa9D2DDNz8VOqqBDwqm5T7d/nEjMT8gqb/lqvs6ElHT3RJLYGjqToU7Yo5v/HEl17n
2kXwsdWLvp0bfd+O69pNa4JjQIMpog3v710i+GMSKp7MWAqTeabTbPF7J3U1TR9Dp/O937iF3YDu
0alPOWPsZNLs9bJSnnMavT5Il3JEOdJ5dgQPyZ/OmvqhLl3twV39+QT7Zhz3liguyaRFyo50Y7Px
s3d3CNZToBsur6XDUo5J+Tcd2p0Xcveqz1qzFM1wVHPwh9Ufq+OwMjqWFw+CIwyIsA6hIBUTw6LF
imnioBcsp4s1zE+ubleneVUzBTCSt1Gr7ceOYqkGns0fDhSIybAlWbNFCNGrF0Z4J+74iZN1E0XB
1q5pT904irMf5NbnWqzruWDJimSrVeFWLyzQZtXJ38pX27Gjt+aimdpPa1TehxCZfOvm/Nm39RVT
P9RXX8qSHYguqJKf6VVvnPy0O8MY+VM7psM4Dp+g+/7T7hT9J6TPbMe+cLhXKNCM3Wlx22R0xKy/
9VXLs6SLqTn4nuUnxG8UMRLujtROx58Shik7EdpovSyNE8RYN7uHoloVM2dQhlXnGSTM3PGMbB6h
cmwZD8q0bsuQr3HbbPUNULI7FEZnxEYgv3OmgivN9cWTqoUV4zNYj8VkyqTtWG06Qwsibyx+st26
FfPIDmPUVlT3so4aiqPuodz5wTazNp6Wql5pLfdAirsMYBFMfYfZ0M2AhU7b+Bpj2y6c39uoFdeg
qc2HJXM3E9j5DvpvZpaaSIvjEkKOH63M3EisU/VncgsVutZSf2yTybkEw3SyvCX7W1TGfCbMYXgY
izsDh+PD/vB2acETCVb5yBtyMpmzzVBXeW/wdWSDboS180XvLPvTcbxhZZfEsh95Fs0TsjTfjKp/
bR2G5sgHLQLkLkdBcVQF7+JJjpdw6IibDXOLMK/QGMaVSIyG+Od9zac/VDWosymqOh5l764wfTM1
9AAvp8m3MpqrlZkWojn5+rq8aq4efBh7Pv+UFVzbyHga+0QmHTbVahj7yunar7yMuBS7c2tr3qld
q4KHZIHgqIFkXu3AavgJNXouG/7XaDymMckaF3rP7+ckN/NXcpmCdNOkvUME+t5DVwQBYIRWWYlP
/OtXbxvknlHOFTkglURUeNqNF30KPaD838rW9Nexs9yjrXEQTtsWPAh6INKFRf6sLM27AvvN136f
IZnM+khhax4R26a+QeeKRF9F9aRbzXvbGs2DrMYarnzevqaxecYnD8s1TJRlobU59J0mTkxkexXm
hnLTStnvPedCWFljdpxWDqw1EOavommN973eNALbh/rTtavm0DWGwWQMq4EAbf/OdN36p7v+34Xo
ZpiLcfTie7YCrE4Atx5Ubbp2+nxtDGdLHTqqosBprdvKCc/t1Of6sarmJkYwg92pCdzh4N+bdDq9
6s+KPLcTEpH8KwDkehalS07zuNZf0lrEoRPO/upv7vCgjEVLqq4cHoNh1uK91zEq10Fcz6VKvL5E
ZhRUn3QNZSFCjzL2NV5Ws5QAwwVztWlV3iMSQ5lmxZZfmyz48Vyre/b6O8gUmON21nLPPddrDfEH
bvNsl8OWikqA8Ze61UY9I3dS5APfrNs4ZLXanINgdCBqmK7mhGiD+Q+eKPOmBYGWrm7ZxFUgkSwz
ET8EjuFSTOCpDwN2jm2u8i8Fke0fQ+H3tPFqiUX7WdyaQXsxDdIO+Eus/Hfn+wqruPUtqqG79Vvz
3Oq7/ViZdNNMYE0X6AInmdqtONpO5nzQsRR8OWrObnsNOdmWY3/CRamuVFYXDygvjUTXuwSJifdU
MQsmmtaLg9FxO4bmhBVY76BV+jX71VLofOmF7P/0E0CLtCswl66egBJFkSi7M5Jtgv7rimVN2Yuz
Cxund5xBGFPeC+5+gKjTWGz7XzmuhCdOyjlvLTR21XGf67mNKGBc3ZPT7B2MSZmKcW/SqZ2s1Ea0
9VnOC8BT5X/Ybh0csR3JG0r6IFb1VIXjiu4GlQKsDamYfipQHDI37uIKENnfaquaj5qf12dwiiKc
12ZgjR4a3gfS1HrUzNEcCBgHV+VxS+XZr3GCGpnKvonNjAGIQAIj2nYwhYLb5eIawXtDtjcCnHm6
aBAJr7mgtDMEClwvZhFUFzmob28qNAJdsn/ebiT9ZDUvhmUoIrfgOjRTd8JWGW2K+gOUXjGHFcWc
yjKTx8kV3+MQjMB5sxnBWW0HpQb3hstCAwerRXNUva0lk3J/89JUZBHL4RLM+npk/9oYJermALps
v2rQUSec8NAHjfdZO9R8ZnjXWR2oUhQmnuNd36eT0dyJjR3aRMqtA9Nw1jBj1X9rW3MOXUbTU8Aa
G61gBz9gR9DFdCF8erVff+x3b3qhE8eS1bN2ZuXwTw4z8fMmcuM0cTCldHOiptFYNK9iCarnBrvr
pyfX8qkp6cCc7oqrLB+7E3R4cy2n8dEIBH6nUf03MggkIJx51E6Odlyy4Da7e5Ailfm9lt4W63lT
fGhMHY818WZpPcFlSq8RDxKK4FgW9mdu8Opn8ypMYmDqNob0HmLft7iHiqX5i/BqOhQOHJXmL8tx
1zauCQyNecaAi2BA/Vn7xrWIPqi8h9IPunBTVfVXDXBgRl90yWYTROaaS5Ma0JlMIlXF6c5mgN8v
P+kWCqgGIKZiiS26x821gKZzV0Sot2ZwOsuLSqMbLl3mTJeparLTLoU86MInO74r8NjhEL5gtBtC
36bF3nBNGYlcMw5sIvqT8ikQ2hzXHUIPEOFzq6CjvabTYll0/6ndrH97uiQUJxB2ftbHzQcbmZ9R
tXih22Rl7GXOX0sSpeSanjrMeSnjauGYa/yGobRb5lTpckrtLPg1+CiSpirYIo1dCyhrWB/X+28q
y+4/v+z11CcA6sVvs+A6K3eK3GWBcCuV8xDs+i+HVQlsdAZgyNqTjv85mrXyRn4kE6YxLLHVbgCj
dSaZzrrP1mecXdX0NoE5xnIDxUK8r+KsK9tvMgT7R3/Is1D5Qn5UNeH3hmWVD/Wu9afGr/+arsgZ
vN33KnDMxLOkhQbFH2NrAMmZzV5PzAElXkfszUVm61Ejffu5o4UuJpO54sriVdv0fEfCwWEiBAEz
bhFY/DqsGbCrdeQOojgGtWlwu5j1xdIkMIvBPa7rBrFlTvV3NjQROZWfvxg65yeBVWjrMumtqcJH
Fs/9BEdKzVuskCadWnQMEVCrG3ZN2z/M98SpeZDo+eBcQpDm7tRtzXroKtoj5mnAaNOR71LoxQt5
bBq6kW46S8fWL4sU+ZdpBvxRMQK3TYSJd3aepVvtZh9ri1smywqSMJ1leV65xh9yrf0aA7jdZVH4
LsqGN0vpTTyMjgsB4zfnRjN/XOn8Z7mwPTJ3jNAwUaYiOEiCIEOyhvyZu0IbyGXqDPGg25b7iHve
uwqnNq8UwhdRuejPc+WKk43KMC6DoI/3ye7Oiw5QYa+yCjGVrtTdC3COHC26Xbcm92TjhgE0GgIJ
vTuB7aIUMogYtAxW1NybRaLbqAo6mkLdrfvKKnQIaN30MEd6EuYoJEKBPSLS8L8zSLb5dS7X4FJx
CT5Wbu0cC5ltn3pPTBFsh9E/3ltgw3Vqhcvh1AJkDs6q3j29ZEPLhZmAgujTBeFd8IR4DBGGYU4E
BmbbUfF6P0Dg7U8kaRQoJ/UULcN07fLsn6iM/A0pjhN7K5ehMI3qXFC7BNFIzly+yOmlJPYxmgeS
tZdCkynYZnaBtDRC24FXKw3tJ58B/MTWs9XLvOuJJOpki1yKdFWEGD8rv+wLNNp4Kta8jJxieS4n
vrBKb9/rbbEPVYlKnqOguefqfcNfVJHrame/ZZuC/sdqb+Oqkl/lXbqxumI5FGPRRHxqDbSvYyP6
rH7ujGtE1bzFVe9++dv4Y8O13ny3ahlAhzMJrLd1Ip3JGWTY1MP7bqlnRRZZbG5IXCx/Sj1t+W/2
9PdRF2RyScaMXWlPw64wLjUdRHbQrTceKQtmwLIip3f/dtNYHiZfMyLbAginF3EJO2SRh2ourq0s
//M2ViMlhjH0bLf/q1NkeGH2pQcTHcbN8seW5RdR76ePyfWtk82io3QNWM9qjP2CO+0/Y17mgz+K
8eg0ZZDAqDhHOQV+VGuIMBBsIimPVK3KP305kJmsik2LbPjGg7YAkaopX42bvsCWTmw8/6DVh+vY
MhV0uuXWYaZtQxz8Xy5moa4qFjFRLFhPUE62GyMbM8E/nBxMdfCWr0D34YOXlfVg78SLjorwm3y7
5nvKp/tVL9zzlIO6IQDMtIe9by2Gmx1tpjBm+29A88i/Pu/p/upRBXOBueLDaDFgcMholNFr82rq
MWd9n2ZBZkPrC2IWLK2T34JKq6NPZxi5cd5+sguBTsdVs3xeBneEqN/GdLPr+pCpXI+YK5sLUKd5
reRWHvdtahmx6xlVM1UkXWpYmfsPhUN5WmqIrsodpncRlOux0jxkKB1H61QH1nPPKP8gZxye29xv
sa1a8eZu+g5Eyd8V+w6vqoaq/2Ny9uIP7CJRIFUb6ACZhMT/B2XTvVMyOXzohRMk1mpX8dpr21nX
9WEJ+61W4ZAP8x8RqGEK3UXfjdTaSyRjFMIqlcyoVAkeq8uxDfMu8454O+bftG6A2vJ11izRLGNM
EsWV1Uw7a/RAXsAkGwRr1WIi61aB+b0HRA0jV602Qpzq8jFzoRS5dQZkFgyct8JfzENLju9LPs66
FztEI4MoVeAcbLtm6Bdd84Eaaezg5r2FZXwn7u6yq14PIiCePkCuUXfbESKt/5a53nz0gb5eS5QG
LHcKaSypkqCpETQkemx3bL0taZ09gApxvPFstwtbC+SdkYf6uBSwOoUeNElRNfkSje1o7x/6xswb
BtLIvWgHtEnqvWUoLHjVlsgeagtQ16ns1DA3sbKc1P1vlK3eeI9tNlkDBm8tIn3bVgqJ8sXt47pb
ykQxBwL9NAubAkPxehzttX/KZsdLYBqtW9/CYZ0y5QVeNCBMcK+rDjDNaErIX9q7nR6E0xzUD0GX
8wBLC1YgcTsBGGZRSVgxMG/w1ryw2q8KALB9qbMC1HTq+FKiGdxHxGMzOH2MbVH46UZ56JreJ72n
2ejtIBkna3pC6B6cljn3+riTk2ojlC9aEFeGBkVsirKxGCeX8tumGMUJBwbwLtkbX26IW9SOhaBy
5+DklaXrkQWNcZUPpBmyMeN4mwLrN9LSpX4ugcf2EBmPaZ93v3fNCImZLRJa2bI2El4FvrX0S7XC
8k0t8jegX3Ur17qfjkjsGxkCqPE5ZZzjMnbd3srel96cs1fZ+Xv/q6haYbWIFLamSt0O1vATjlWu
B69kGFpont/H6tCp2vTjTHTlR5U341NPrM9b2RVeE2qg9rdJK/kpOVcZlRy/8Nq4NXpgbWuU0wc8
kVXGoJ6TOgnaRIao3Zfic64MM4tGOl7Ew7gV0x7rrfSgtoNtrn5D89r2s2d4+vBoZXrWHDZ0YETQ
z1oDf+C6SDYplbwTJZvpc5lm8i7n3pnaacsc1Lstd/1n6+vyUGijHRvmaJI+u7zUbcFvkuvVMQu6
NiZmZ3nzkIfGizE+s3DLs0vESzLZcmbgmJ+rus8Qpvu5xBjgdKlcKz3s0LrGtBuDwvKDRuDH/U1J
g4Gibnfa/igefZTOYOwhExuYM7xxAqMtfzm7eOZCrI+lKay32Xbkgy1y/3GmTAHz3oiiSWXjIR8c
jtzVWt4VEBuEtPxadQRgeY0wuSu2IvahX5FlSi0sfLM61AQ33WdEMt/qvn+Fh2LctEX9LA1tiNEj
iNT3ChXLpteumz2g1HAwY28CO6UmkZ0wTfSpXlUZpa+ezezqTeZ+W9gvHvNg2bYkGD3jF1Slzgnb
Q2OZ2TB+LtUuTgNqEIIhtXG8oJPUpqhDWW1GDOh9XK2zn2g+GwFOGA67sBmz/AuJ53Qpa7Y+FEXG
dgvsfUR4L9fpb6kDmRsoK41oDfzSwOzSYChoykki4jEk10Qwb6k1O+ZjAJsBTskDBT8rXnNnXhLR
01mDb8ZG+99Ub+Y65qfJ3dvTtA/On7o3GQrNbnjs9mK4ZGixXl1Hd89mIbg1NrOZudRYWEJD2EOR
9qU9kKhnipS2bxY2ZHSUVRPizvgPD/clPbNmrfJ7dZ6kUF/2BKQVOvseyJBgziyuoPFOXIZzwq7y
4ZhuNsaTu1JRR+fez1QjyRmGxXi1mTzZj1YvNqRDXq2HktrJdf/DA5U/mCUFdPtSvmSB9kX8SQ0l
VxcpWbq3tmf+ULvyTjahtikn48lD9hYT55glOsglW17Pl9c/elN1sUSnJ5WOgLDqNgRsermc2SSw
RRiew8Zqffdliay/N5tDL+YhrOz5KbD7NVZDVcWuWAm8Wf2r6piYxyBvHirfc6NxcfdYW2YPE89w
81fzinAoGRqrO6qlPk7FFlcewr9+mq0bOSVPXYeYmiKvj6ZobYJ6e+M/6ta+d7j+0BaDH2miQCHl
OW/wnFuiEaiZ0L3+jbDo6s7q4Kydd3K04bI47ruPsJXUJTlB9RRXnvcdDLrDSzTlZrhnxnS0wJiy
dc1j36oSZ2veVq3+mQqd6QxChLYy8NLiZDrFJZsRXOFFu8I/e2E+GvrJH3a6xjjqlhCO0IvJJbEh
ruwks8qFUU97uutQ0b3ziuFLtsbxtA5F8Va6/c1SyxpRhFtHhpVXzCf9cyYxe/V5AR/KNx9KsFbo
kblow2q0y8QekfWN3HDQWrmVzvP99HFqvbwy4Xy3dgluxq2SwN4JVGizBxLNnmbVg8ZtBfxuZ+Kh
m+zr0G/fvlEOcR7svwJUggXEKdx0bp3KQIHybZ6TdsWEgWMcwC3scox2WOETJLyVKL9ok3XBjGVt
g/cn6CC2PIn3h9he60za1fBM0cDy5uYVaJeQZUz+yxoXm72jUg2uVb8rXnY7Dz7WwPkYrIZSCZam
NUU9cxG6MbxrXnP19zaP0FgFdDW7+q/d3Yafws83prLOuEJfN9UF7wRnIZT0xesdkGGNUXHP9io1
M8T9CzaAfW7+m4NRPuH7gTxGuxBJN3cepCWMoxVY+9fG6f8GiZbH1QhuH5Tm44qrChps08PF9kZo
6dJEYDngIBqLbwZsjGD5XJQvk6YbONKQ/M+dV8ho65A1n4EUYAun9WdBs/hgY+dbhO2nWWUisJrW
5wrpBdec/87silxEQ4jelLzrHkx/7u7r0d7G+U83meo4mPkJn9vVZm85GmbR3CoEJejBflV9/a5n
w6+6z88dEqFDgKr4SjrzGoNHi9hf+/0XH55xUAzUsdYud7/OsGgPY732a6jvjnntTUyLRc1b6rU7
Aj40D8UFvziv5DJibVxsRNmeZcZ7EzjHWtucy+h7/QVmmym/WJff3qDnJ212+3/K4flwTd+9eZxI
EZYpI0V6XUS10GzwyHW4NNuq/pbeXE3EYAPnQVK6SByCrHjw7ar8Eh2ZE91KbVPbWf1nW3Egul4N
a+b8w7uQn3dPmv+g/uVDX2TNsWNbRDZJZrdFGOJxkUUdOdTE3GboSf5K3zmVGrZFjBl5E86UdV48
kbHs6GVrfwlTMXMU1L4esmX2q2uLi6WJ6CLX/7XKA22z221cX2Q9GQhHqiD4kO3svHuU95bh2A/7
tddacQxgGstDPYIHQZ/r5ZNpB90PD07enL3e8l5yL5cuSkMHI11GTtvqblg27vkp50yO7oUQMuNZ
R7nfR10rJcFEpb7FTtCNGAhc7ad3qdeVGCh29q3cqclustqnsmmLr4Wd+iiEUH9ntY2XOqirNWZj
9/8TpRr0Q1XsOyBDhSZW6N6TyUM7h1u1go8JrAnMw4b9hgIscKK+UwayNOg/ZrVidMALpvFmorJ7
qzWAF2semgs+hfkEVoN6DO/UdcxM7apq2memohwzzG5TJ1MjK9x40LV54jP3zBeGTlfSaBKUvxyU
0+fG1udT2Tn7wSTpGmXO4ltXRLzts7X6XeyPG+aGpbeu2uQZF0ZUdAklIQmoVxDHbHglsecH81vH
gBsXxh3V03V/eBrQK9bRNgg3nteliZRpQi4sJYS9s/+yTfa/WY7LR1n4Wurs1d03tfnPFZsvK44F
WbJhl0+7Rv6r3LF8bgLMu1CK2fC3MgamiRk1PdM82Ri5Pl4N0y4fnKKRD844OcQK2bjqsl5eLVNp
Kc9InTiuj0xZKSteCJz5qJqdNkfu/0eI6FfHmMsjSl6FLKecjWOt2wL3KjA8quzfut0BshSsY8pp
tsgXYHojRozQaNxXHfN+OIgRv98G+jJaZv6GsMc51bkyXwlsEck8ooA3NrFEojEgjwobfwLjEO7k
YU/Qylksa3wOE/DCXakAnDfym7GVsz9wXL8JS2/joqeEdMlRsjOb94w8bn4yoFg5NABULdM0T1QB
AyS4+xJliFWfJsORe4jQxPjDNSTTuaE9wlknQEyNJZ12bcle0TyB+fopixmZ+3BAaAc3RBeBeyln
QLexKILf9M7dUbFMXoKpEKFnZjCzNCmn5KwwpbtQ34Vab63aS8S8LsMD0T4xjT8Ve3kAwVoa2SN6
jS3imy8Oa6Ff8mp6hHCugENRYFXzzMjv+tarfSf0mrb8J1hvwk7WBJqLwuB1nMvDLlor1DGtRIuO
tAmltJHkGBD5R+beht5skUwG3m2rjfcgEF7Uo7J62vj4vtB+/LPuFpUuZ7UzSv1JOF2Reh5SP3Ah
oE82ltAYSY2ehciTCtEmC4OvgZR4+6NLImZfKTS0GDPHu1ljNjYV0pTshJPOY283YHNNJa7ME204
5RsRvNvRlUjRcgd5njEGx0nW/DGLRdR27iX10r7S5lRGg8DoaY9Eh2b2wPUxeP84CCh2amX7t3V8
cbCV+4d5eHocrZKPUwG04LZYziLH3TzV+hNVLf5x6f3xVJZZHfpDP7LumjNXPXIv30J6g92JgQgW
p9OajMfLmY1bgwbwUKHnjWq5w+Dd+8nLjRwjqYbPem3vHUuMkG1nvy2sgDwgbnXYgjKAwEGHq1iR
H2iT+yShMIi43M5A0Cu/ed7FiBPaxDNokMH+1zLwW5D4tEfdKkSP38WqeSVTyuKcLW8bX4ho1B65
mvdjOa0TG+64oGLMHQ6DDflWhzB4YVc/4N179tELnTXHb0DqG5vht2T9A3k9tZvoXiTyqjXXHbYk
zohgAZFdlW1FLl6IkPmoJJ/LQZ6Aj+7g+YXG2xvo1n+uvrcRXAdvetdL2HpsA8Ogd0BwyvsSwV4f
N5qIbgrB8otsxBprVELdXOl1KQmzdJOyqAElNDP/Kl2B16pF250Ve0RhR32TuswZ3KouNn2pyExZ
rCMJRq+rmo1Yl8E9n6B3rjaGuQhFM7ixiY+Ntb54GMv2inbq0amHJi3nPD80mfFYt+NVQ80WWQbO
OF/2XIyAM6dZR961l/7yn4k1DqKhnZGDtdVR2qUXCi/bH6usr3B9doyF2xqWKDg52XSRcGpft+4O
/qOsnSeEM11be+dFeebbUrA2NIJS36UcoIb2u2G67oG2pw5AudLWAyjVcphQZT11BEizkywirIz1
EXXxf9qm6cncZFqIFG2+WnzusWe3D71V/IfqfY50ifp6cBhHpn25Abqp19n3hstMxuNgzl/SDca0
xtwL7EaFi5xBP3ObrvjMZPrIODQchU4MX8iL5AiN9Eq+U23545Tc4m4hhxTZi0i6uhUHqymumW1b
yeo7r06+CjaP4OjWdpOoOtBTPe9zvo7x3fb47wMdxkHb/TfVqDI3x9yTCazA8TDMjdQKJBaqlKO3
1yUa27o9ZXMxv3vC+lSTqtEzwD109oL4UgR/DPqRGeWMLrI9Hrxd1fjb8ffiDm84IoJ8OA52AB5W
lq+WlNN3ZXcPrlnu3xi16nNWm/mDYVZ+jJuQHNt++h6M2mRxcybY1t16pFdC/Eyyr1PFivmraixx
7vA8pD3GxNdmwjHnTIiyc01HJWM5Jm4M+5GcACjuAOYPEj602NO4qXAL2qsRma71yG7RkrsASigo
vMabdHQz+4nYU+YdeRh08znXlpST8QFZ+Mc0Fxej4o5DO1dG84Ds2ONTR1q3JPjbf+eyq7lE2/tN
JULfqOeYe/WGNRfVqV7dTMIuWOQ4WIdMxyQrtWumRDzkSxIUAqfJqt1oLneSVcyAsouJeTI/uKpC
ides/1xuYII4PJnszJqx5L0PqYc348Cv/uCcYrFviKPFdkg+SFMbfWIse/1UlsulaX2eAJunKtf4
IPCqfo3KfOcs/HJgUtNsDfDwFZodz+6KEov1FslpW6bc4wq+s86TPA/Cah6sW2AVEIFG/o7Zgpek
WdXZr91Xa9i3Q77vzwZKOwIdelQ9Cs5R1XXDyo79fBiN7szsNt7tNU0P5JiJj3KlOGA2EREYpkK1
Lcdffjn/I04EnywSTF9bUTg0WX5RGQZQ1EkqwvyI92ek9dajC/dod66M1rzVoQIZYNoGY4qheuRN
CIVCq9dLuK35vchVBZKnbqxh99FJVFGGFj1xcE6H+mxdmiWfwqKGw3R3bYg6jBAhqPVb31tGuGTm
E0XsSE8aMMfasXHhANFFeVv8ymHfSxDtWqJVH7WoZO9K/Nr3UwTqXeS07d+sVx8qcJuUMpE74dM8
2qU5IggdkNrV6FhLBxNpkI3QuKZKDVvJx6De3ahgbPqYLLVGgyYy3q49j60Ruteb/kfdmTXHjWXX
+q84+h1lHMy44e4HADknk0mKg6gXBEmRmKeDGb/+flCX7+2SrS7bb3Y4GF2SOGUCB3uvvda3M2cL
A6U+MVnTPHL41raWBOgZ8hIhdLXTHEn7hLNgZFAWJ1sVXyCn0vjWjGNI0GzKd7rRPQ1Zfm2QE70B
UWxN4yd7TWteK0d9jOOeSOIYLz5QzpyrmlH2rK7cjPbR6Wy5sY2BqM9q1K81+uqioEgqlidnBABB
h8cWiFBhQm+qcrfgtGKlZorEbAwFNZqsF2OXFy0eYPKBrh4oM9WCN2ULN4ki8uQ2tlXexFi38ndS
l+03lKxSMnI3I8Cps30iM8QJSD5SvCec6UMgdUMWO6VvFBHM6FPVTmtUbD/RoECccaTbMbsyyzQ8
jFHcg5LNEjvGozM1vI+KLt2dafaVezHGyJxOQsjhaQy5fB8ya8BuouVhZ3mVpYf9ljl50jJxcBdu
NfRzC71ZxfSF+yP5M+b3L9BKP+/CC3tT6JpNc20pDTZx11XnN4cc1ec/50L9Atv18x68WVmmaVJN
stJiKfBHTcMZ3Y6tRHE1+//8W4gV1PSfcI9+XoUX5dpAbheXW6IaqthTVKeCqw6Ry58x8IHtqRLJ
Dr7SSl4p9ut32TWzhaYXasXNIvqi3oFrme7++Y/zC5yUvf75PyDwWO3ALY32tAurivrLbXiwmeN7
YQ0viz7/CWfvF/ywnxfoKZQUmcMYfteURkH5GIZPGmJN4uWRQTa3TjPucdHgPf/nv9SvrpL1z//h
l4rixs6woi47Ym6IF0q+BL0htS//s6/+E95LqPrIeFYuu7JvrICWx9irapX8Cd/rV5fgT3wvqgE1
0lKL12pgQIbnVCVPhNhp2+Gf8dl/9fL8hPbKpVupDsaSXSXcgt1l5FA0asI0/hMu9a+uqZ/JXqUo
CcSRVYybu1jr95lRBzPl2Kj82UbPX1xQP+/6Y4iSw+cqFvht+nsTMhMUF+VJ17ZNIqv/2UX088Y/
7Ms9PgiWQsvMQoOYTWWjMRXY//OL6Fe/wfrn/3CJTrA5zFpNF4qzddRtttVuBlSxwzExB6YUIWiR
pv4TTuCvvtlPN3mGXzIxO96QdjDZYKiSdekhIxznKEq2Tl2USFdD9Hf63b++T/8n+qiufz/K2r/9
G//9juYmkyjufvrPv90k77Jqq8/u39ZP+3//7I+f9LeHquD/f/4nf/gMvvDv3zh47V7/8B8bps/d
fNd/yPn+AwW4+/HV+RHXf/lf/ct/+fjxVR7m+uOvf4EVVnbrV+PsK//y+18dvv/1L8LgFf3Xf/z6
v//l5bXg88799FG8Mb6J/sMnfby23V//Yv1maqwEVAkV2uQTzHVDyfix/o35m63jA3L5P01nRclK
Fy4r2cX8lfqbcAzXsF3LNtGFV4prW/XrXxnub4Zh8bVc2zVcTYCZ/Pcf7g/vz/9/v/6l7ItrlWD9
4wubf7w+bFUY/AymTtHMLMshovbHi5JhXBzRFJCbbTumIDziA60DzAmmxcPyd2JFX7VPK7LdGfox
02QOb/cZVbzYpzJsN0WdoI3Ew8aQCzn80Ci3me6+K6F8jkUBDAzZcdOGsJf6NmdBixteADfQS8Bk
rxihYcJImaVreKHs9o6YSUBEqPQXMSLLokyQdnuhq9mRL/ge1dAzZIw9ujvJsdvGjW5vHTP5LFV5
IjG8d7KOap9Jsrdm2FEb3qBZkc0SSGdjeFfnRmBhDw/MaJQbPWkfoQ5hYqOgZJgx+WZYb4yegHce
XkkwX8IhXy0p2q1lMLqxk0uSYxToy12qm8jmw81UWkdMJOUtyQ0kKtL3Wjmovgijl77F4jYXox+W
m6mEvWYsKJ9FwgbEpGwb0sv3LgN+z8U5g60rQ7ZCvhiwpG5gYBLnnG2fJDQDysr+jgLDlCMS7Bxd
0BvCznhjI5nmqaHqMiqo3vqRBKijZ7rnyrH1I7O6jzITItpnzqAK1P4Djs43ovHjTnbjIdOyO9gK
oS96f2xwNfcufrvBZoGGErP9aWnx+WKp+J4DyyQox3RfHSdMUkRujWJ+NJgd5emlyViq7JbG19xy
qfbjyyABtDlRmwZG/Gnb6tvaLcUKwo+szvh0HmygettSjA/tZD2pRZQRxgEBwxaftbPK/VTjFx2h
Ym/HvjtnYvkOF/2WiM+eng7AARW+Fm0s3eYFLCCKWJbzKsUm/O721UgrGteBbT9Yk/5dqSYV5hrG
J6E6z6TnMPrQ0rh2fcVrSNgI1CEyKdd8oS3jTSkLknSNY9w7KiYc2YNow4NDdWT257DTWqwfeBMT
+uRotB9LNaeztUyvmUi4VkxUtsyQ6XHwFdaamvo4lhqPMFXhLbj2rVagqWZ3qvJNZGRQZbldOsIE
jq7sWXImAuydW2kcImKJ8AaOCWDSoDXr+34CDVhN3hr6Dmp2ZCN1DTvNRX2CNbxbQHR40dD1njQe
mwmbDgP9J53Vy1zUMcCj97Ke72xt3Cdu8wieKfdmMH85ESpf7c0nq68e1CF0/EIP8X64ZwftK4+H
J02vNs5o0KLKh7E+O2SqjezdHFvhD7gRt8t0ToQBqzFMGs/QrJuhbJ+dQffsonlyNWK18SyAvKD2
rVwN5nJEK8XwbCq8TapibAyt+dIKxhhzO9ww+uroOHHdQZjMRPtW1oRv7H7Z1qVO+I8fO3XyVxoR
bJp94SNgvGC3hSJ6btbl5GgWIWFlL82zd71YLJqhtPWE032LANTw8qA/UFhripe1HkpRyNg+YEFA
5BTHvtMHjKczEzJXvMkBqcwpQPxnBjnu8tGMWpwt4RiwTg8vavpaZX3p55P5XpKW9wqX9b9sH5Cb
2ba47xb31sjkV6mVRAuzFUE1aCcxtoeOlKZvsJrG6uav0WhCX5jgIcGps1p06GnKX1ORLN6Sxs9x
O2HDdNJ248qeoaN6JF1KqhPvUjFcI4PRqtIMe/Y4e9Zgq9teQWpy5+UMZeQImxFwgptEm0ShkTVG
40YxovhWKDLbp3Y9eA3XnzdVJwYPVgCAhWZ/MrmPc8JTVhzI6TAuFnP0qfiq4FJTMZhOQngNicMh
Hj+7EXSEOxrCc60GPNQ0B2wEJQGaHGQdHRnw3BSAHLbdNB2KIb3CrlF86UyQxUZLu8ii26NK7HTZ
Mh6v7npLHAxCnQFhbQei5efcTXswNraPOQtmCPbHZHC+tar5kkXRG8+dc2gnd9WExaYblwc8Xi0v
5syjpg1ry0t0Y0uU194wE+iRK2rGPhmMNWlkPirx4lWtfVLqavHMxkKTzcr07CsShWdjycHBh9uB
l7PULyXxz2BI6tYPKwCJUkfmji4dfgmdzCNZErKurd0CDBr8wVWvVsrmMQf2DemK8L6LOZDF8jqn
04MQaEldIpiG9ziGyjQHpzjmzI7xOJCR3XIChVsnHHZW1syb9eTyDL3eVqazkOMK5x0bu9Guk6q/
cCgre7NJzkbWt4HCGDiM06Cem4WxF5RULE0Gm1oQS6GWbJs6LzzgOp7GgNTTJpKRhNYuemE7R13H
q81au71TOIzanEr60P1Ia5YddJ4xv0X+JmZNdRIIMZ+IcWOrx06EznEj1R50gdMcex2TpgYkJogi
XHB3oZNcE3dMj3Fcv6iu9ZzGVhI0REN3LBw+aLX7yaPgosLV9NPqIWRTpYd9LfenHPyRIJbra+5r
VLa3QCCzW8IY6VOVh6de6dkdG35fUueuy7SNu/Q77Nw1DzBiY7jWeCwg3rKp5tHOsU7N9YG4BYOl
zPIihyepHaeeWesoJIZgw0K5QdAkMGD294tqkerplhOjINQL9KbJ3mGOijayLT8rrJJkwCS0w8Ql
tikTc6fZ4TtZYjNosmGFa71WPUw90cFOTONPM4q+kgII0sF6Qk1Bh9SHm9AtNprbnasZutW0dmCV
2764IXn5EljKJrXG+7zX/r7H4L9Vjv/nhfYfKvP/WsW++6jWkrf931Cz2/Tnv67ZL0n0If9Qrq//
/u/lujB/c1eEg+uogpId1t+/l+uU5JaFnQB9yaBaZpxMb/17va7pVPlMUQG44HdEQGSryu/1uhC/
WZwUNqkVpkSmir7036nXdfFHkcCmmUAish0L/B/QHPB+fyzYF0gpUQ9lBLdFUCu4Y6qon4nQOs/G
sirSssivlvZSqgZEJ2HXlw4yCfbc4sMsqvvKKc3tZGrKIY+UW5zH7XK/oE6y0zCUF+B92orlyvBY
Q12cN4Ql7hKejKPpx0mPspykB0WGy1442nKi/MY9pkMvZbiW+N1ZA0rZ8/BFUBqDLiZVSStgOe2m
y0KcjXO6QY/+tKs6uhst+Jg8p8BqSFO9ZO0jfoJKVRvCXXnqi0mR1xSkUxDH9sA8tVACURHCSxUc
8iRvGm5eOC3ZON3KIv3a2OF0wO0Y3pShAqNIR+e2y5Np87tbnLabwnmOWugnoeRDNuanJknNvQlU
b8/I/RJCENuTd9yKeG5OrdItm0YAVeurp6oCsqBl8bhJ7MJcyagaZscSZLOVw9YZ0IbhBiI6s8iD
zMFkKsoHgxUcoBwe166Q174g/1Au4QviyyFsqvQYId8zIMd8DJdUZwHFdlCtLwR30h02avwgkHWC
HNzNDSwIYlV5/DC4mf5BYnszmrG8DSnRvcYo4BTV37PJJKJYMAmfJ5otyUmdaS85KAZkBc04Nr2O
Dl04X21yAds0SmzyUoLyFwTm5BSMbxg5xoMh711tfNCBn+xZGNoTrTc30HkYr1H0bceoj1+WPL6l
MtgvJaAKBPwyqDLKRNAzb4ZKXkNpte8Oq/L8OrWNS1V/qEiKGz4dTnXu7qy5kps0jphpw8cJdDn0
D8qQPhhWbsF4HWOUwSHlGDaMoMKzjAVL9dgGYO8AaTzPqmkG89DJwC3neVMKYnm9nOybmLSMoa8X
B6HxNFXdo10RcnYLa4/McuPOdbjNc6c8hgTbmQDgkzFSBv+qI/OA25pFpcIhvCW7Q+0ms5/ksvbV
xZiOdCbTsR6maFOaNAClHu2NbNR4UqNtwXgYMDRR+R/HbI4Pcy58q1TWQq00tnN5afJXVR2Hm5LA
W6BkoLJAcHxX4/yzGZSPlmD9BchZjVJp67cArvQNm8CPTPXzQ+q8NaLTbnj1AW4du7SidB0X7alE
RvXkFAc84I033VT8yQzjT6i8D5GF3dXA0brtTIY2eD9xOMYiZgPX9AGzJtrzAO73C9lmyC6whGRa
bdQhv9Sms2lZObbFrjczBJLZJSvCrzNkn30EGY5OjcGOjFq8nGh7uCC3YSRXrG6yxRja7Mw4fbBB
cGWmzAIGAxPrjNzupiVwuU2x8WCBS+ujunoB8ya/6NayB3KOqWhnTfGlaKz7obS0g6ZWT1rEV69d
vnGSxxcXEv9lcTEkdWlTBTbbStulj3eCehuMLaRQSdsP/+A9pEJgIYVZ9slGt6OaCKINIDLCHlsY
JwG2CyewjTWSe2rJGQ3HKV12Rx3oKs2RZouQLGkLGGajvZDsBC9iRBYhEFyVrO4uMfKUULlzBdB4
FFsEMJsJDDoYUihb7+kqOiCjLF6iRU+5/m7lXbgVI0JCtMxHaQNuTuYa8XKu96yie2EXAMEQexp3
c0G40ejDc4HX2Mb+fe+MVDaKKy7kk+HEq3UajJhCgX5c6zo/YpyvKL610GEANGDqg4CzpZzDsuzE
x3Dmj7Sd2rnvMPnuJhJQ5B9ToDcD8431V6j6Uds0ALV9wxJKgM7UbOZ+2phtN14ddAgYMeGOCY7t
sfU23SspPtI8M24WqW5LR+0OEfPzFXjufJmNzvkSu+t927rX0l3sqxPXm45b1YfU7QZuKK9LQ1vp
hl14lclTkt0JxaiuI86Nu7u6K4u7sTpGPO0OY1zcNBLgUN9ndzHhV29MWL7l4BJZDNnd/fgAdan2
xAw/gicDhmBm4tjUglIfdIgxuGjTKLahsGyjjNTeqDcIPIXNyI49xxEC62PZq76dYnWqsAaR44N9
4jiSx8Rof+sXbDupCcuE7z3X+rF2Xzm8JOTebaxiurZHDU61wYQuyuQXJet49iW5eaAF86XWf4Mq
4ptWBzzT7jEST/reYpOzp4R2MBvLg1jiL5J7f1+TUvBDt+Ik1plVJ1bmPNEP07DV03QjeasfdCKT
1K0vRPZ6huwH4nJ0yVqmbm1S2966UG87L1C9hUI6MrfJllpNJ4KWuJ+XZJV+GHrDOYRz0Z40I2v3
jFDzG9o33EshqaRkaY5TllaBtUKwnR5QXOWSVIAnRufZKO11cUDAldklz2Ltqmigu6Hu3BP0X6U7
Xd/qSV+TuEy+uAMBRy74b8S/5J0qp69DdAB03R+IHy8BtMfPSh2S3dggm1QKpPQ003bE4F2vFG5I
gJtFtFndX/NUFw8dDgxmffcNuY47Yjn6lfUUnSYx+7Ezq9HbB9NNn8eRn3puShQtbTsNZvrQWTws
zFhYb1o/bCI5up882I6VTNRzHvLTQ4Y6hoM90vU5ZMBhTOyw3u7ZiUEHMCcisGMt8iaSToSl5dHU
WIeeavyvxQi5BSdyrUl50VtDORgzUIvVBDMa1ur4cXbz7NQ+ZwLZKDoJfxK4cRNND6K2OJsOHmuI
nzA6bQ2Amci/W1BRDDObPbZ5fIWMJClItGoTsidv10rZsZWKTSdJfJsva+a+zTgb2paVBuN07Ez3
mLIYWAeLKthZEC/qi5HyGJ7yFwh0Klgv60O1uv609HfQkaMzKxaAFYz0zCzpbrbcUTkNTQvnDhhL
qPW8GpUKTCE5GFWxerWzL8OUOdg8j4BMyn0zO8mGMH4RlzTG8mMMRX3MbO0pornhzUc+ngyTKPaF
ti3lmCY/sOjcLzMevX7SHsnDTxdeL3lbuipn8lxt9NB0gdouPk+JexEnJTs6lUMGxMt35T5NqIU6
pCSoecnWXaajW2H9tiYko88QuCUx5hwX+nKT19NRRM0OWW9XgugPosb6hvn6tnVBtI5pbGw1KmOC
NurBBCGKl2kYTnqmcEPg9m8kz4g8g18/JkcyulfXdB/qsC/OjM+NOWTdt801QulxTz78UV/3nihd
czPm+O5EEW8jYybMW551SagfTt4VLexxAk2NToek4iST6cVSvFWjy8utIsyk9Utb73K7+N6pUmyX
rGy3BcA2L6na/ibr1oFwioPWqHfoHy6kAFVssOPtqbIvdcO3KcORAlf/UiqHSEWHNotxDywJMHh+
1KeU0q2IVm0ZuCT78YxtqUa+wwP6FovUtU2Jq/f1hpVFDSAHPA/dYpxGAQaTShV79YgGlig3kwH8
LHStNFgh1F7olAgj8U6Zo11kJ84uEZytde3Ot1OqOPuK84QTnPwEcnHfO+Ox5QEKt75TeUuQQ3VV
B35doNa5yTUGrqXWcOVLCqZgmEMAYQte9szdxn2SPqZ9vqPBJ1zAGpyq7qvLFJZsTLCekrWHJhAI
G7ZC2kjs18lBilwjNCnhUp7LXXGvvChl9603CKBPYnjqgOgeJ6vRWOinNYGtzXep4VL8xNad6uoR
jDfYZ/0EloT0oB3Q5r2UIj8zosluo1RBfqvcLqgcnLiLOtf+oJS7qehm30I5WNTsvhMhFKlZgqNf
7bWuK8SmTCcyaOb6/gt5Wop4PXQBOWiZ/bUW0TVTnQQokvWVM00EjWKHXg3ONxxq6pr5Pop40SAs
AmWuN5HO22PZ05POQJ0Ylrl1Omg1MeLSIdSZqzfGTsr5tU7xOFs6gkUD7QxvHBfUZPixhQhM6PEr
nOn9MmQ/vEBsIyDHRYKeK09KJgx2qng6iTiyP1ZytPsOW1BfyyAhWxeTldm4BTtZCjkBuEgKbwWx
U5ehac0s36Zp0Z7UKTaC3Kn27OPkdu0pT8vkopn1I3amZouupEDnwnWZKRAkMM8jEmP5mwAhB9pi
7Ofcvu8yQGhLSRleG/o+LJedFWUH02ruyN9WgRbXO2mNt611VK360FZMSnI5PMaW0R+dUWChsatP
w6pPamlRrxVmULsLr0X9XJcj8TY2cmzrTjO8yCYlr+XxtbX0jdKZmH/NBlJ36uDOdBXTjxh/EEZR
qaWL8nPUsBrPerGXDjZVLL8d5yRasxqT+OHlQ0Te9zpOX1Xm3RqebW+yxOQ5UUc7OdTfJjVvtqQB
GvIN28Yx7/Ab977dlQ124vmckzjfxD0g0rk4AX/HHtxaI9piQ2i26dBPo745zbK+4Z7tNth2DR9H
6aGb5+lhlOF30Sc7IUrODasd9qmBJQ8c1J6zrHwwSZKTmKraL73eygAuistzX0RB54izlQL/UCLT
zyu9BX423Zc5bkrd4Rkpc6+JwpjTCpTDSJFrqAqpXCMzcUNp1bZlicyePD6bivQPBdj7lxwfsE3D
UbvGrhln9dJUCwuj29s4MuydyZRpW6T1o6rXz6k0xVOTp1hBGo3Cqc2ptFLtpOARjb3AbsNPo+AV
M5zJZ/8ZRQ47M+oOv51mQ81kADRUPKdjzQUoUNz2zRIdmK2NqyVd2P3OZTbGXhJD7Ay7PxjJuONB
MlwNC6aFAw7fb81ViCTbQIW23EZR/KCwSeyIkY/ErT7DylABuuu2EnSYa79Yve0L0jwBj5bcB3aT
sNRFV/2S/V5rvg82IiKhJXWmWaQHluauZlQTjCpQ90Y1DhZbUyZghp46tmbApofiFAvAjmC7WJFL
fMrHxIKcTOW7tAP0h6G9p/UIICHYqyV0lTlpWzmO1cOY1NcsHxAkRgsAnpp395Geqz7YQ4BBkqi3
eEt//AorYzzniUWNveyJtd2bikpObNAVEBvalWjpM8kT5UQ2KLywCzhIiqHYTAk6xKIvA1u7MzZe
EafLrbDYx5qk1cshuZgt9RWTDLZK2H6R6tOpkdWu79iXYZi55hchLDHNXdStdIrnfIlfZdWA01RD
0iaqs0tN7CgxU+MkMwwaGky2QzTvyVVUp6RaJq7SHiyodlGbqDuKpu+2rXKHnfYRHfpaFFG8U5fh
Mx1hmpqmctUZc/5oxn98yBZo0v0o6OuW+gxwBYy7VV5Lhk1k7hzk4DRh7UVdHVNscknzydcu7Hbe
/PhuPz7E6z2hpzoRjLBj0w2fpPaxGRT4h/2GhCmhkUw/6tA2uCCrfpNFcbZpdBLnc9zVN61KrAOe
DulkfdqrDuSTsWh40ePbSXueaeF8VtN9jUfnOxAq7ZwP4THSxrtY3qt0H1u9cfCEz84N5r/ai2dn
OLVCBXOEd3Cb+vPAcW334WOxrI8lVngTC2Uc1Ba2pzScsUUICK7FFkthofhdqN8Jp2RcNi+7POYg
Ty0n3k96GDEdd5/bGmxprH/qsE29RShXyd3vF+06Qkif4oxB5yTwe7NlZSrmcNPM7JyBUc8xWaLd
12N/+fGBxpaBIit1plYFf/nq2soB0MbCgBKMwfp0VTVtgqFjn/gGn2Y61tcCHLdcquFdJikqmp6R
jpUTJOK5OdquEh1Su//UBx6gEdegR9Wfb7Djbouo7w/cTqH6JcnotcdQni3aLUnlIljEsEuUyjg3
5HcH5n3FGOJal+6jrSlf3GT5WgKVd+L7ojWe08j91tsdE0zW00hZMr2UIy74TUFTF2PTNebmlrMx
xjbMqnfmOeZGg4zBnCy61wBpqdGr045Q6+oZbGg8DyBN+z3K3HHIl29Ax9ghoeZ3hFCpjnxAKI2X
N86boeisLp8upZO8SvKpxQCJNRyX4+SAnTdnlg8pe/aD2wS99afSnj9AfxA5GHPXAxfuptFnH5Gg
lKFyNcX8BSX6UjBNZzmSFwMmM6HNFtZ5jrUTaxMqr+wgTYyEL4wpQs0hHJoIm3n33SDFYxXa1A2g
PzxYdx4t9zFzxL4unbchkp+Zm1zi4q1ZlpNVmCcVkUo3J19kIxN6Xrm4TF6y0DxNgqo9Rin08ond
MS2EpWp5HBKdIWnCV+EpydSnc9fyROKbCJOzYy/P1tjeSnbAUT/CzYzZwWPJF1ZGXjLVFCw9cirf
JF0FDP4bz+3Yx99LI6E0+3oFu5tN/G678pnAMOpij+oZjeEFePKtgwOidt8sdQLyUOY0KcjLRXNw
DPNRRNMWzdn1igzQdIQ0ATO2dWhhpma4LWC9MQ0OtzJ/jWKo9+wvRKKrzeMwuBgZycPrU0ndiH/X
U8tuY2vFKys7HualWZEH0Ifv4hXysjQb3awJopYbdsgQ10nNUxPOMyghIq+6QxNNUyQsk6MJShXz
t/iUWgrethGVHOraDisaaSVX3GshV37XHI1KfxsGtfddlOIssvyiM15nACdGWXVgxfsr3mEfBs2O
+drDPPHijSFU8h7eZRQ7DueSr/UJQbvlLa1JnqWsP5QFeyez6TqywQ2h7FjZDipGN+sBOYDjrLNY
oiXhEbXiinflYZaPNLz3JEkDC3bFoJP4zpBEfE7cmwohwzN1ToslAzxlo9UsNbHgpVBvrd76pg36
Iar1bxHN+YKtYg0QQna+1VPG5hn6hpWR0dZuu2omGjwoT8q66SJ1T/Wsn0K3pc8R5nmc2ptmTFZ4
yTz5pBnf9Hligm4HYVOcq4qpZLJiM+EIHbKqf65yCEkkrjg83xBXgNuSHa/UDmwVIQOf9Xk8Y+Pk
Mjhs2wKafRIGias5PGPQpNmp2IusNeguLHrxUux0HKyZVxMQ80OWfjE42jEZuYKzB9hhFMis6qkl
dtpqJOUE3WZoqVvD/RJK5gMLNgz8TYx8bTneNnH2PMYRROrs4DjVxeEpYD6pin6CjntJyX5gifLa
tn4cMZOPJuxDjTEQWNZr3IVOkJJfiGmcqwVdgCCeyIxvEMsDNAVLO0Vy3ou43UNw0z1SnN9HPbur
5TpWdtN3vd/oFbaXNBl2dCCbNmahA6ISWtF2sLvPDMHEnxD+UtajlKxaYsBKi4jUoeeEYrB6Tta3
hUO7VlBDZ/GNPAZOIcKUG53kZ0Nhq875hUzYTdLUn7A47iJpXFMoal3knkEfUzGsEm837noK/3zU
XpraeViJbQ4rYzGQTNOGcv4mryQwi0bZzzQfLJHS7vu5f6XCISKhC/jrSDVoSstEdtOWmK7SF9HJ
o015EOYPSTNfSSrEfup6erTumLRqkETmi8t7PwzZTdxou36D9nUX9SDmXaF/qRCoVz61WtU7wjfP
WV7fZ0p4HFXnWGclJn0WYZgjW0tqeavp02FmvhjkHfiesE6YT1i3lsv4IAdCAV2DoQrMpgEcVkgs
EIKZmmtn3A2Dh8mY9CRiIdShh9RVznrsQk9uQIop1Td7sNgr3ML+7QtOfR6fiXbEZBZ6hqjv8FTT
F3X3fTYcbJi5nIaGb1ClENO4tqrxTHSCfj15ZxzPxI7R4JBopPft88gaBNBuPPeM6Gvl0Gl2XK8s
sv4wG/37SM/vcMk25c4BHJRVxpUdP5+gygZu0VC4N4ZSXRR1AQsjwpuMkzUhdN3Vzl4uEUpCyeZO
95QPCr88erOgPuVI7kqb6gKsJ/LVCX7RKqZ/QOEZ9uujCyd35WFDwxLH44lEEgdmYz+YtoU6TQyg
YksNBpHzelbbuYKxzH200pCKNv9UUvOz1mHl1mR1aMZ2olWPQzbep215yBz8BelMMZ8T1ohVDuBc
LW648h9qqgfq37uRi5nVUJtEv8tLDellXhNK4mqOrHk12oXKjhtP11yS3LMXd+r7usctO6vEjAi+
n7tkyoKkntiO9Wyq1gvYsIp6fSEEpN5QwG3HAl2oxA5lxz3puSJ6n+XwYQ+7fPoyTc3BzSDOyFS9
F+yemUOKhblntlbNGBtIhKwktzGnCMkdcq0TCF6UXXT6WcPe225dB1BWMz9M+n3fauAJM2L6MPE8
p22e3aRizR5ZW0/SLtd92QTYhM8Y077gvbuUkD76UB0pU6wzactvfdwkBHKy6phEWoXRsWb3bFSU
ZCDdW+D/gXu2Ru22rRe2VVGBVu7yLBX5uvT4SGZ2CkKfes+Xkume+W3M2TeVdn7cZgfRDVQJTXGX
gkfyWS7EziDnm/s2TwJ0A+2xZxd32tR2xxyqV8K2jsuPD3CGG78z0hMBVhfTIBqyYJMIGhQA1anM
GzLhCXHsCLmC3TPGqR84j0lyCPfy4wOp6X3FlH+nSeeaDGJe0RqpL9lr4D2MQ2ht4RiUAetXSch0
fah7utUW2K180bW0KIzcwO2TFNWST/QM+4ZwCif1SoqInMtQPABpcm4au3EukWskQWFEMhjjQ10X
/XHNG/Y6VXShzMzPym5XtxLr16A2m7q2v3ZD8SyiEnYdDkxgB4SznORtHhztlNaUB4VSsatSsOpr
tuYtAClxrjIVS0ltAGvlJpnNgfA66x+8uaS+oSpJyP9AX53z9a2dsOTHLSx3lYAemBTmAEMmoJ1W
sHe1/tZIHYSMGZNuplVvjprVe4DNawoKYCwDuxTWXz8R97Fn5tJaRD8pIf05JutBZNhB6mf40jbh
OvlU7h35EcXLR+oCM/+/TJ3ZcpzKtkW/iAh6ktei+lJJKvXyC2HLMm3SJiTw9Xegc+Oe+1JRlr21
pQIyV64155iZuZB+zVw3YHhReGF59jh9bubMwbGf0ux3IAi0QncbMkvAl095e0xjw7jIhLZSPwW0
hRp2JkjlMVwcZHbkzCTfoyBlY+4XsH9rd1xX79BgdwJX/KE8sX3+0wF+1bbHqD6V9InzzCEphN8W
ZBLJjLDjfDX/LeyeVExJazBP6AmVRIemjNz2cDPJukweiBwTFP/M1GElU/t46gBM+AtgxlcoOR9W
btq8KK3KB0awV2q1z64p6POQAEBprexL7LhfRdo+5YN3shbqWxHKbCcIykNKnBEa9xRS0GMC+R0U
BrI3Ow52Yd4bxzKXlM7cjFebJgUBtjvIynugvtmj2dwjFXvNoKqZte4PgNXGY+1ll6Z4NarGfmny
sdyIAkKLTqx3Rxgu7UoCXJGrIuPCGT0BXiVRXKLuKu4kh7Fzhept54SnpnJ/wf75zsrW2blOe6Tc
JMtlPrRq0A/5RBUj+l789sI190ZamNfLICPF9KNuIceFtYLiUrk0YAoNErt7DptstaHy4c2TuBDx
9QtJw7jUBUmFdblfKd0nTwMobUzzqUziF/Jj0weiBIqIJR0jvtm3j4QLpRfNXSMMbuuSTPcDBaa3
bzkNJJDA0/TTKJAcePNkMHftw6OXoKFDq3PywuLgKTJoUsiiysDI1tMN4xGbjpD8YJ95wr/U5AFH
aRVz5ZYH2wrDyJ+WK3f4baB221fouqlXMPamfgypNF7y21TlEb3g+F33XVQwR4hk88hk0njhUbaI
LlmuKR3pe0J9FZxN/9kqBKVgbFwK+CKgQWT4RF+O/tD6ridKZYuI4SER8XyShn01EMoyR5o24dAY
N2YeHMR18tVKUE5LDa4RqzjYJCeuHuemm3fLxF7lmAod8QiyfjGMParQ8ZSlq7itOHSE3B5javS+
tEueoBpym6YuhUAl9pOUw3FujfAc54K5Z+rAFNd0+aiep/M4q+ICObs+4uD3rvPCZ2gYAIH9xXms
7dba4nEwnvMeSDAT7nybmGl2VOQjkOsMIHfu/tTKaW9BMSJOoqGdpn+txTwTnsZeZq63cQpjaMOp
Kq49SFKsaSnbsE3R+ZV5I45MZyxeQ3Vu7YBRDX7SJzoxQBB9fvu4FeTRQKEqyphzAUz6Q9ia9h1Q
NAtCg11cWohU59jM7JNcU0EYcv1SYsYpPPvZtZ2Bkga+du4NH9GkNYrhEdAhiURwy5/Kel5ho8Vd
2wfVS6z7MSLFfoanCfjfIPhkE1p58pn9nOs8IsMgL+IkJTeH4/yhdVr1D5/0sVK5/43Tl59ici40
vJ4Xi+Bxx3lLrXZK0Vgtezg2tJliaT+2I03pdFj+LFPy15ky8ZkUVD1TaDXvRTLKaEYOsRWxGx+o
I1LUl7WJkpGAUz3AXyJ1buM4tToLJ6kulddUl9AqeNNDGPRm+r/oa5Rc0201+v4u1qfOm9alAJ0S
AExKxHo5az2t8If6H679kH5gs1x+Xnzr2AJnjAJPvihIiJt2bFwUCU3FmaYGSUBtQtfYdLnRc8e8
WMipQzPFR17d52TeXujq/P+X/36t9b3fZkO27c+/UPO0HOy6uYZoGhiUk59yxkxb0JGK+oTmE4h4
fWmk0pdqfakTvzvJxiev2GQC7lg4K1KnvgSwXi8Wuo1ms0gqysovbcB1V5zHFuB+RgM+zsTTAHhr
8jyJlsf7AoczbO02OP58eFUV7pJaiiNY0OqyQIaLGFmbkS4Szz0antejc1eHzAEskawvwPDICjOf
F0eGHFSx/P+8o5gMzz3r4R7D0G/LduTl5wr9vPv53jkz7Zl/9N+/i9dLmBshDTzTzSNyCImKA/tz
GRZwHCZnK5rno8cBe2D467m0uNPv3u/aPc182gi2lV5+3nVQhyIBbzzq1AtCqeROr0ZDdr2NVl9i
zBnDVTF4WA9wKbKn4E66VNli8IaDbfmvsWldStDLOAGcVzMIHeB8bc6p3kGRV+VYJNqCo1BCotnd
z4tcG4v5FESwVrFGZAXTC5Oeuyjqi88oXXj51XTIp/GMwNmT3bkmY2Hm6GH71SDXLA6hdQ3zNiAK
EqN3oqhvKX99UY8bzQDtQD7pvyxI/LuhoWb9eZcRMD+ONg1p4j6jLDE+4gq9llWJtSkF0+rsMwNi
YpgyyMuyrWPi66m4kJuFwJa9P6kbrTgmSmLhViMVQfHwZ8iVdHy1ZJBswTCV29JIvqAS33tqzA8E
Be5gEUpIyOAy4lHdgbunceTG4lAgymQMY/hPgVrZFy1Dld4fL2natVGFXYmqbfkzJ1ZJ06Mrr3iu
99XQJ2caEMOdYlINjTJ+X9BaS86EuyQT/5Ladk7owMlqsYiJ9fmZ0qZk2mV2B9dqvX3APvxJiNUF
RlPyQurVdJ1SOlaDxnBs1HXFX5BMmMFnc3I3u8y+bD/m4Q/Cbe8twJd4DQLlckqoelQxwrv4LZlk
UjfMtxcriBiw6g+VjJzvjPYFobN/PzQ20kfbHT8IFFkIopLFMQB3vf7Lvscw4o34QBIKNtOv4+98
SN9D3xo+FZFwkSMGNAz19AAwfzkCtSv3dCdXv7f9UIwMhQN6Sqsc9o4MeuMRBSYNyqX+3eU+Tai5
u9B3ttGnTZ+EwTV7uLj9mVApIp+ygBH+aL+78Rs0CPsPQU60vLTOTkLTtjVj7yx8ycEWFOWmpJK+
I5i1OIrcLTYV6Wk7WRDw0UP6i4A1Dl/u8mF3/hsRGe5bLhkLd/IDY37PquVROBASZ/UDPTTR5eit
xmI7GjnFmBIj8oBDhYGh79OCpgdwlVZz0CHAxDlVAMbMJSKPjCAxMbDtKSm2CFGv3WBOT0DjCEBC
lPs2sX1a1OWzWe/mxfxHOvj4SBiPdSHzQOBbQ5aU6OxX+WAFQv8pFFiFpCgTxrVL+qgmfEFlZ4U3
RE+YHATsAJjRz8sIkFavmouJT34hYsPPO+ZL4hIk5FhmAg9F0/U3BgMI3pxGR0NdaMiZSuyzLgQj
nRIMEtZS/SE2fevBufnU5NjueQKsE+KkmupPcQTuyu8Agu8ff+WHJ9MS7+YOWOGouHrzDD1ksO1m
G3sCgkZszwctZ9iajsZNhS5Jp+aJLaR+zU3SMnUDDydoB/lrGKxXEXe3zJ/LUzIYB6JduOH66rdO
38USKzQ/i/0zkmdDXP/sBAV9K+/nlZ6qOrNXtJx0kw+X7Li4ZwMq20kTAcyLbLNrmWDTlQYRTcRw
IR/+v3c/XwO49TGmi4gGNb0ySQkhudIS4DaOJrsi4359+fn6z7vRBU2Kw6LfZxnuqZLYucPPX4TE
TF7hnBWzk99x+IwKMoG2bEs9fhuRQLTZtDSduU/TaV8Di7h0Zbqb/aS/nwdBtgrtP8R95SX2Wvec
usxlbUIXGRQiunI8F1wu+mAo7ZW8L7XacbGexjFXh58vl+vfeTUBEaj+0OFB+Ds1nNt+vp4FAf/N
+i+K9V3VdO/LODwWK5rLbfrs/udlgSxOTSmKmXWbki7n3NwO2xb6T1h373UVjvceTJh7ojH/952A
Nr1trHCIRPpRtOnNDExNjeSNR4IF70ezp41DybxPUx4JZRuHYo1Y6FSZHJasNZ4rkKQwH+WOMDva
I/8Yn7in1hoeZ1KoEE1YW4yC9zRD50gHZH449nij1oofwYkfBhnTloUadslcxERqtFE9eGZ+8Kxm
3E6kyD3nRZ7fr+HLWFsfFU1Bd+zCfR4ykSaLUr8oTJkw9cybWYfTcwMTv7Z+xUylwwYS18AsGVXx
M7pbsdN5TWRuOR19vUz3sOUvdDN/JXZf7WrQVxRQmfVS6s69ebO9dYwmRmOZJyf4i+IB4AVH2/zR
6PwnMqaac0XQHgnliFinjokTqLoU2o0z7TsI0i8exvKLRTQGomF7OQSGxqIjpvxlkybjCDAKRc6m
amRzSXKiDpwOvtDC4xOmf2F/umfg7NmuNCKTiPNAgPGR8RDQDGeWOODAS4yJk5Phvjfo5bckk4K6
jk3/5Hamyzk939NVRmfbTrQcqmK+zxw0RYUN5khZ8Bcx7mIltu8Wj+dXWcbvsJru+d7DbTAd+iLS
vlF7iF2BjgxdIU18i3HXqAyxFV3bvcEMRQOWYORFqrx3RvwLhJB4efOvFURmoiwVr0WPy0cHwXSt
Km9klME00NW30ija51xlvzIjw8eWFAuyA2kdMMOKbh6/CSTs4NpMxUWOLmmWErSgQifFbN05j31b
3caGPLqauv7c9bmz7Wn5RH4ceud69lrCMZtN0QCUkV6rjuTaESxJupXXXDCn4oLCHrirjXZ69pxT
M0waj581kOTq2LeyU8MpcyikLKZAB/KF/hnt8DmLlJp1xpGZlMXeHRlNOmVtHmrsnoKE4zu7lsW9
5TDDnAkX1CroH0pfYc1mvhhJqdn4DX/C8RTcek83Z0933aZdBqaQXv48weI9yMHQRDXDB56HugcL
2bhM3WN3VWq794zB5vvynTBrTKF2ekHx0JRGtutMGHZW89zrYb5quzPvtTX6x9heAL3yp7xoHOQn
5m/p2/CG1i+NninQs8mOOR5fQz1h360NrLyZ1FHPFSq5SA1WGKkJbcyM4Hgc3txVZD0XrOEMxUJG
uAL+Uu4EQUQ58OmVILcD0Y3bGCQ4iLeZ2Q8/kJs5f520ZgY9h9hU5LEGWsVSDjsszexup3SJ7rjq
yGybFLE2Uq2wN8WDydnd9wh+auJTZlfzQxZT5nJ4Kjal08lNvSQWd/SQnKbJ/7CoS32633hTYBAZ
SHyIM2vvA6dp73HW2XtiaF6LTu/8mFFAUvsvfU802oA0YGJ4WVt99Vj3TOspjvyD6dTdfbA0ilMT
vVBsJxdidi5223A6B5OfjdO3WJgZD4X/Hmp3a+T0pFOCW+5iD19nqdFfLXQUhxpz+VAumAORm/HY
gK3rwYrvxhLt4YR+E0ZRV9578boVepIYjBWq6vqzvpv7HUCu9v2zm3zstYPdIqquwsdY6Rczo1lg
T8TUkExWbXzD48nDfr6fFP7nwSzCkxVrCsDCfBfNi8ya9g2jh98VD3llfmujnN4n0ZZHx1gsNIkG
zks9vvsCIShSYPfM4bpFGbvoUxPP57kKliejks4TNw22GW+6G0y8Dake5LmpGNSSIDdtmp7Vb1H+
gKuQld6NMfg4xuw8LkPw5nGnG0tVvSauOz+oof6Ll2t64xnkm5MsPnYBrqVCvBOYBNW9F+mVZlPN
ftG7FyeNVKvUe0hH5GpOaKrCwUxfNBZ10yGLYUHgczCSLv8wcjreAvGNNU1DZKFUfTZJQBnwnOz6
WeAb7Ghu4gMFfqxz62yZMog0NEfomXI5d8SWf9B6j4ycFm+pXXGpGRzcjxo9v2eJ8qPQ+ITEwqwg
TDn9swkL1J/mZ+463SOhsd6znmx0+2vcc9K+pi37HUnYF+GSGYAbiGN91suLkzSXPlNMAdw8J+mY
lE/TfeuA0K/XRkI9J3tKELFYEqTj1N4lIbIBivygtxR7cuPSCiMbkmGqnLq7HH7SOpe3Dv3Ujbe2
bZ7nycteZo+GkxDDkdxRA9IZlybu5HCHWuCfiLHHVOvVCrNYPjmBf5eEMOMytoO7fuz9I87YN0mS
+8b3l+IjmSuxGdeZ/SxQPrdZ+T7aLwtWoQ/C1jyEiuNlaDFqJ+Q1vPsBWzkf/4mKAfk7GRMfksA9
1yB+tU8q++CkcOJ8fz37VukHYxWLMFY6KcsSOGdXdeS6Z+azR0ALDNvZ3wnLrzgWAUlyXxcs+/zo
uUCjDNkhrIs3vy1J77LM9GM9MUCXdOXdz3dO7bMtBcpFcIvbEEj7ei3R7ga+2tkDvbggEA3Zi313
EDaPW4KASnZvhkzKm9Ob/rGUKA9xaV8txVNtMeU42SwoeOHsfUPM/S4fh/pjKBYYAUUfTQb6Amsh
oBAh62cBePzR9r4SQPYPrZt/WEyXr0RQokPpmwA6B/+wIe+dAWYD1d6Z24+maB7N1hVobdV+XJhk
O73xSzeO9dEsjd46nrfHnKQOCREnHx7D0z5QFwRd840T0bDpA7AgmIt/Jf2xwpFxW+zhu6wTTFYF
RibPCr8KbHBZKfxjVmT/JkM/BgwanoZ6/WFH+7cLYuJKXyTchAXReMFQVoe16P3g7PRadjyDCjV2
kCXjzaIh2EGp/gg9rskylNiJOxRV0sO5ZDsPxKW7T4E3XrvKVRdl57Bf+Km78ffAvr0j7ds+9MJ8
SRZzuNXzdC0CFp15ve0FVL3HaVFfftPMH6iRRzPTO88FjZZllfGRqQliazFuF8R2B+mGMzsfsXVN
7vQfaTMu2A21QXcw3gTt4vHhMX3vl/qlDjn4uYSJHyz2X8Z2/Pi5530L0jA2NJankxmwimdDq+8L
blq7NW5jMNoPVRy65EXgtq5NFgDtF/2+4yC8dalhT+yi1t716vpAT4JO+/yeiTS80PyCer+4rAI6
eXWInY9SgH93CFfkIYwBdvoMf6SvjfcuqXSkITdFi8l9bzB1ZioDnTMgJ5GgLUQjNYbRmqStOyZt
j5gdn/KpsT7gI6QHKhT0yG5gfiCPfWWxR9nCGfm45HO9Oj3fjDyZProaDHHepY801MFi+rP9Eafl
Mxjn+PazhciYTSAd67+WxKzIKA5fFEqqiM2B3Qp63Uo5YPZTOdxLXXY0NWp/CoXkMCuFSo5NlGNR
iYeGq+YtjOFNYXSn2cQISdhqyX7tbumYta+ekv414US5qWhtfwiezh2GEnZ0e8lOJaHJO/IutkGW
zVBIk/wyktG6rZSz9+mtPE/VtwtjMCID8lfvgWD4+WU2VQIBph+Eec/pszt5NQckPBA/P05hTuzH
896sUsDuGU1up//DKkZbw/2ojSA/Ib5eSGd5dCjZPucUTDFWtbxwk5vMu0evCNvLlIvPJXwmEked
vIwDUUPzYofB1jvmpvcQVJV89C31rFwbdq9ykR10xRsNGv1qjPTNIQASh4JOlSvq38JlXDZ52LyQ
Llm+0VPY2iRP/XLSdlUTVvHdvF/Zi3crImhnExT+kS/Mb6Y8PY5iSU9LLB7J+Z3Opuy+sgFgUImt
deqNb1Vg+vQI11szhM+Az6eDehMU8zRgzQndQzCeRJys4jeCkq2y/YiN+JmeWPcPYSKjJBSdIpfx
84L7ZlNMgXwtQ67J7Ov03u/t+dQ5PJxL0+DBXygjNcGO8PUwZnTGY4nBA6BAelCZG750wfgsIMb8
E8WvLgCzWC8qfB7K8jlziFopXNYiW9Ljz/0STYFVMjcrGe8yuGZSlwlERCP05FE3EZhEMnWHprlx
fl0ihUfyJkT4lrbl42AK+Y88+t3cBtUf6ABJZIawvNusz05Ow6DGZ1R6rVMRHgOOkdhSADVA3n3Q
CfFjbdud22DOX+yge7JdBxmIVz5TAyOUG+qvmgdoo6V1FYwmb9C64WXY+fwwIKxg/kMsyhIkZzr7
xVV7HDV7BX53tuxmP+V5jpBiLH7hXHzEa+HQHyV/Yl5jgTqrp7i/sQJMn5ZjIAz0p+TZ7Qx/h0Rs
uDYEbZwGA40vPXRwtkXiXol0IUmeeN+nzAX82YRsHm0sMBlqhRTK7SuGFoj4OEUbxC7TV23+0mkf
v73O/LZFK99boYj1tOzXpZX6TJxKfEBXJ8/KlfIqVxdsgFXimdkBIX1Ln57LkLSUZcI5oGzm3PzX
S9Kvv8fQPpSTkf5uLWZyxco27wPXPJll7W210Ssk50F48CbLOrceZWU6U9a1snb33VxO7E4ZkhuH
TSFYit+OB9hE2xOET5Yl0qxpKu06G1fXf/5ctbo4jJNVYxYO4yuZLgkpi8mB5Z4/zYG/bHhiga8k
ACrIsM3uCyt+JOFllN2pGpdkBTT/5SkPrz8v3EcgfrHW7gQOd46rCxNxFSKXSmfjWgUVDpwxq+lK
kJFsZbglAhVcS1fjWZ3tPKB0y4nEzd1zv0Jq1NhR1xu1vCfDGvx6hz+8LcTCmolvV1lqtVXzc//n
i7n1UtC3vQOsn+M8EAxfS/+ahmxXEMWrigMeK0tqpD0wckj2P78PU/7sfpBldh2HVwAKOAONlFxn
m07FaNJlsvrCxyGaIsRCR1DeAwDjSOOjBB07yEhJwa6FRhKFUDLV9z/vSs0HMyTqn8vQdkc6XIc4
yyju//Pt13dxj8spDs0rKhRrP9chDuWUBspo1v/7UmV84rJjA1am/Yn0LNktC+bttpGvPVdtP2Rp
e15QkhFu4AVbYykZYQ0+Uose0qfbeJTwXX7Oa4XkRFkP9UKEj+ZUdK76rPrPC57PGf8jLNqFOC4I
RebOyimhOAdyjMzQkdPGcpgNGoiUacucf14s7by5ojV22fold8bWwH2D31YoTKBOHNWNkVzsPD44
Xhcf3EG0R+Dju7x0WnMnRuMxKWsmg6mvz75XgY4N5Iks5TbBrAJSYOMBPXarlDjw9ihXi3tmtPjc
Y4RgP2J56LsdDpzJhXQVW3LYlq3PyIieHQNKpwwpYdt3RsXz2Rv9fo849qX32z0RKylDZuwvvVDQ
jyobHLD2XqWa/npiHiI3wyWZS44JCRdbg/uduXbnqWn+lj7NRdToHcbYA3IjGIo4rLG+2cec5jFL
U3sO++QtTtKEeqBNKDdMZ2PhcyzStD0RaI1XuzGKrVx0d+aTCrYNVwXA7z4xWrhvtPgkH0Zsx7h1
7GJkgZOAD3pUMqYlq/PPu3rGnYPucb3yDJndFGLP4E97oxLLPtH5DeVlexZg9/ajELdedzjUUbzj
ZfeP3O8bFnl5QtmuVvSDS/oeDdMEMp1FLBLCv4gBMEbR9fL3mUGww5QsWzBD9bnK6GgZDBdZ0efz
lGYNlqCpiOg4XEoSTfZE977+XCfdB3vSUwE0BsVj5eZAEJgKH6AFHh0H5nxhZ7+nGiPweJsDIz+r
adcE0IhNd400c5JLomJ9Bnuw8mkwE+eJjI8sHqtRMUCDoXyL9pXXZy/kAjhREOju2CtKKs+wbKjq
pntM+hXfnDGzF8LzOQ0v7jVE47aY+VnbQHR0uKK+wdSe840gLPI842bgQSrF00wXY1eIENpDO5+t
wOHgFqPQAwl+9tZO+8+71rAY6I7xIQ8U4ccq+aZLX23dduZMJTZtQi60w3fGwlcaG69GB/nz3wHo
IAl6khaMb56NMqXKt0hbm4KGZmAWn7pgQvDQ4MhAfzsmNlZxZzlVKzhsvb5Tgn4tz9RrSejc2fam
j9q1CSkvVNRIgDxKDC+ExDwXMKBYBAiS9hJF/1pOxS4ggTdUr4b0OZSZ3Zs/9ajydb3nLsEN5jBg
t4G2RSyGJNEEjopAWZSHwTFuNGfruwEI4maxmZgxD+yiIOuaG+K0SzHVJq4w6BVlCSG5SGqOKARf
lT5aKB5uiheOfG2Iat8si63dE+wSVz4gj9Z4cfLxGTe3uTMJdMyzI0UMFp2ZMqtk6+U+ITosLoJr
YiQP9jCzsaRxEjkd8AbPDuSuxFQUrTmgG60ddTRg/UUmJStLXnAxTaK9iiF58MrmWuHhOHN77/KQ
h5U8iw59VlxeG4BRG0ImYwIzWeGwJnGO6a+JWyNIUmNUjn15XBUSDmdSzl8jOk4Y0l3H4cyxorn8
5erp4CRYtoV0n9i8AI2BL4gGooKRpKQu1x+TspbeefatcKNNd2IsnbmXSV6G0VJH33JfkQPfD2SR
77DSYIHxhx2qlDGSQamfjBSlMBnx9IbN4OgE4ZcFlaYoxvZbL/plDkl2CNy2OBclwok+QxTVgsvY
eB2qLE1cMhwIWx3X/4XHOR+7OjksntskUZujNeE6fXb694TigO0ODQBkracCARQehqvNoe5AbFG3
dHDj20PsBF95Ar3EJ7mDnYKAQHp3HcIaLqJaPvNhyQ+DuXBqrcfq/N+XRbBNLX7GRCPFGpM51a3s
3YMBqO0YM1t2/e63nciahD1UMJsapkzk0PSM1MhyhCmu2Go//NmFydUI5DPiIp4v78aQGdbs6DbI
fNgTVRkGm4CAiSj3iLHkeEpYuVNrhDkbTznGmaI4PSqW1KbnT9X60lrilCddexDdA/xSbJaCXy7I
HbUVeTNyIw0UoX1+6PrwJIfMOMSZ5OLNeNnXPNlxRI86o5fDpx0cmGUlNLXtr2km3FAlRMgh2jYZ
lgh+ryEYL0jNfW9uLpTg/ooo62Ci8f3QBpfcx5A8dL6a7ipYJpx91KVcygyGZBBjxOe+kWGHOkux
+GdzBvO4d/+GNYC0tLRfrXn+UgMNLLrHnwtl757Z5W1oSWQk1tO4rElrDADBsa/fyUbMiBqxzXZo
y1/mPMVgmGb9XRlKBPGEmex1QWu3Df1b7CPfDHL1GuakglTYMTiqTf7eDvXvvqcHkHtK7/Jm8Y99
oU+BwCjsjWiPl5k6YMOBN774mKR0bmcYZIwvHdf0DLr5RVUo5QqcHxDE0lfaXExl1pekMuN9XgQv
ptPnu9hbOkqyFyGz/pzWXzG63j3CHhyXqxM7s+cZsisvLZMELgZFqCphP/nw8Wv1S0vyf/rK+6zV
+MrAqzqMoDpZWM1TlePzk6ECDG924VmjZ8kE8hpk8SRwId7OgQEEZop6mwbCaSZurnGKidy0CVHn
3J/tHisSgeL2Dtca+VeOcdeTz7OPg+TYIwodS+zEafJYFmfDmN4ETB7fbMXRMKGzlALCvp6MamO3
lNodaYmIAsMtW69/oObR54lzR2rh1eA3f0eVjDaIeWmkkdFxc5oPECjaUz1nqLtSZjmVljvuXGSc
A+djWdPcDn1cpGb9YGs5cW0pLemP/ZN2QXOmd2k/1BxuG6sXcOKn8rIEMyGUIdlcC4GGof1SBMi5
ilx46EGc7qEBFxsn5Ne01scych7KGzd9E4koKFlZpkYCKYlLJ4sgkR5SDqgXW9RNhKTqu6ZfyJRD
b5X6Um+GAiOnr8Qvf+iKi5X6fFoFZlSGvFFZ4UvOSBLjbPhl8oHu52l6htAAdygWN7/Uf22DbaQz
vI0M0uKuqpvfM9Fe52QaP7/gfuTRkDQLKCgbxmdW8b/LRrkJwstSesbBksVfjqZsu9bK9IX7CpPg
kZ7Mp7T77pgk36JVDItJLzt0kmg4FjxueW6D3BqzrRap2BgAFhHLTe1DkXrQhf1P1wdJs2Smd9SB
We2TkUZzGdsvgwyyU6ZgpuikfVjKfw70kCP60L8LERZ3s0Up3qDb3c3hP8Od68M4u+AWDW+OWAZY
xtGrhTtFBUXUZcDG0DCpKEoGKoV4QAJQn2lmGaimafE02ZUNmH4DEpYd6WvjpWhsBDpsZ5du/FUl
JavqTPil8GsU/+YQIKzCTF2SgU10ra33Tfuo3belNpb7hoDLavJhx3LltRcAwh2ZmROAyc3A05bP
vxmK/XEzPN99XYpTmSKilOJvrIJwj/sDgYxfttCWK0ykrG44CzAYSQwFu4TjKh2c1d3mF2soFbYJ
owG54cSAxKaGo9qYnYGk9w/zDNTBH+U1kYRtOqmAkzV7z47jtRzdubYqrTGEOcCYEaBAMC3tFz8Y
1YuWaBOIi+7/WKk6INpBf9F3JwXgl1JaPhaj+VWqejhW67KdZKzWg/oOaaRsmcN3Ry/fwhaIvCII
sYtJtpXY+Vul4cAs2XrjgHAd8qW45+ASmWTR0vbvXgEB9Ksfv4ZLG9vPwZqg2JEr5+Ec2c3mdI4n
iglMhcm+97q/refWB7odW2PKHdi4inA13zwkrSqphm0/GmX1lWQ2cGBMmNGSj962EGYaLVV9xUpQ
XIF40a7hh0sJsd7B7yzwaYXAPlIxw2YovzM3Jn8qcb7ceKmgtfR3WHfpwZDG2xvLZTh65LXTks83
9kBfnhFRvdCgLxLM4n3G1i74iMG40VGVZQhWGheH2b9MurFpsZEHNs7joW/RxUBo8rCEwLIgPR3D
kfswJt/kUTQPfLb8r3ECKCvvDooFzRisJx4mmkau3GOq7djQFIhpkpEgRDnbqRE3nRlfBN/xBOeY
xV1y4qM07+9XbGWkeut1VuSD2DTu0VyYyPopXlOjflbj+M8dhzMSp00bp1XkjxAq2sTajhS6XRoi
4Jid9mbI+Gqnlkt9DhUMbkZEWy7eL6XzZ85FSwHjborMdznHzodiImgzbl1nS8Y5M0pwUFsSFeuz
Yma2N3V6c0hlP7nVfWWry8h0dDM6Q7Dzwu42C8ldmWNbEEnKPDxJqiiM66ubK1TaPOxREJsg2UA2
YCHxbj0e9KPyvX+Ba2x7maFx1GEKERav5PgJRTjYIrE5YJQWh4GhC/ihLT8nYI4K84lgOHaYpf4O
xRhfndB7TVrIzElVfai6uG9mBbTBwVY1YhbMuS23QxDT4w+cDYNyJ4KKzqTfXbYcDRGwdM0J+RXR
LlYbOTXAb9nrZZ9xbOuU/4/MnLt8zFB9+/9GTIUPmQVXIyWKmhCbe618sr6gOw/L/ElRAiqvu/0P
e2e2I6fSdukr4hcEwXSa85w1ZZWrTlDZ3maGAILx6vvB++v+pZZarT7vk9ROl7drgiBivWs9C78R
YW4bs0AJ3xWhcgw3rEtrD5PyupUDzi/O1kVhaNYSHJZT3JLGYbS29RVCIgWEgIVH19oQi6iE4hlJ
BDMDSdU5RnHVUbJhDQai64HMtty55R4mEpERbiY6/JEk7bdS2uHiY9tEBWC+bcriDVIHZMUIY+sw
HAuznPHCYSqLA3L7ZcQehZ5irrYfUwoRMEgXvCmtNZEH87AgcjZ649p2U3td+TAJFawa/5w17bvT
RIcC8WkTLvnrzGzqDTO0u8+xwfeGY49Uu/JLJk/9YCzT6uci8L+yeP7yhIlJdK6A2oYptx91Uet4
Q5Msx3AJ65vdJuCZ+tWAxLBDIq7W4dRthlrf53qsyERgCaCOpIWt1xv4X9lmGQHQZgHr4cQMflmQ
6B4PSCxVlBEeSsOqTo3hMUIgObXJRQWmOnDyfaFjZ//f4hGhrh8xhBYSH2yTwbobxAwG89SUzj8x
CgzZfOIY0uxQCsT8TBzP2JhxdC9nxa1HtA4FBsyJFwfYX2ejZxdYvxbVvHHnQJ1140PaDE0wcaLj
+dIl/3idjwWO7K+UYkPBpnXyi/wfy1YHuyIsk5OM2niEt7Opa7d20+Ls9P0/uJrCGy4KFvCkT76U
bfDAO7XgG96DPPrROfm3q73j0DvTc5g9s5hyo/00x5p6YLmqCuUcsL2QhVsWhCnOwSbFSbNGa2Iz
FNTqJdppgHKDCj4DPM/vimWGzK9eOd0gX8g9/OLwFq74WHxWrWmhbvL87wgl3Snt+rbc6s1uacfA
veSTfm8o2J27ndnXxCACw7pPlXxj5PhTNcGPoIABSl6RU10YB/l51CHN7J3xMg80Nvsxh+XJibYT
yeaVkY5LgZGiznPJuAXMeU3k342bRvCyO7YhtguGmnMTCcnhbs04cglrXz3VRPuUGIUma6ys4tPK
YF0XJQKKeUQQaK+092DGonJ+Xwun+OFHmFnZ5mc2KZrEdMmFBU9xZfxh1n0IMhmslMvt3HfpU9At
p2ctvVVZ8Rcji0hXIgJrbfjH2Z/B35A+dgZ+0B6xGGgMWHxIVC2HoIDoQ9OdSdzoPZwHHkzNflJQ
lpHA7hry8Doa7Idmj6DTkEYsEwiKlWQfmDDGF2iISC0DnIcoppQ8aAVPiAZ9g055KgwXzg6Zj8rL
EU4jB9PNEFjHNgB/xbir4BSXU1+GtNHSSseudGkN7gmQ9Oy9TY4da6eKjkllN4dAdbuuY/szE6yu
s+KEKZ1O1bsWA2VmeF53Kustcrz4yuycAojClqsCL9oawwa6DrP7uEj3bWbBehwIKS1XctaS9EkU
z/lm4+Fv5yALEgVRi6+T9TPPArlF7Tv0toWFqJ65eM+18VLkQ3aMrO45Yku+6lL/MGEOJxrnfYnw
V00537b3gHDZhPhj7TFbXxZHi3DSyHxpC/LxbmXz79FU46YmIhebM7d5Uf1pYclZtBYgYG3DaMKw
5yToQoysQpIyJec7iISVPe9E7D1ZjRpXs9+fbMzhlQ7+2C6DXOc5meSLg/6x8WHHj3P509Qk471L
E/+jEyy/BRaWfdNF8VH71UsXeXzbZeviR8jKw1+uRADcwDIxVhnqCGph08V9v3ZTTx3xAvxWETE4
fpc3PHcOTr8ofYN2jS+5N+JNXbXxzcZf3UaB+DDxau+mBG91lwXOUwW+k0wit7cxtOU57MgDzNWL
PTny52z6WMtJ399zNWVnPGsBuJBBbYVNC7yTE9JpqL0PEzZvc44XrORTBnZZ30tmj1ZnmocqCjYY
9+SOoTKUG/vFhFFU6eoV2zjTyCZ/Jup9GdH1bH7DvSQ8VKUophiVqzWXuQOgDCLbq0NEMGQfYQbN
qwgRvCilw367xLcWW3XaoqdgJnPpAy6j4UFMFT+nIb7NbaLFQwYj62RPZrInD8PYfBvF2OFl/kJl
qc9pDKkkkvh1srljgzySHSe1jRRcv8+uj+LSOtwWxBU4tqFNh3RI6uUL7InF77zims/JU+r0Ht8M
1XkOgNRdNTaMF+T8Gc0tdbymEWCGpgVizjv36DvZNWMou1ZuMrHhjK2L0vU6L2R9iKb2bFrhxVOc
KTwX4kvfVzCYkxkqooqnFaVbyFwTcgNkQJSPxJcHn+DzKjIGbAASqSOC46Sj65hZn62qoUYx/vS9
B35ZznaK7GTyM7IacjUeDpg8aX5O/utgFV9e7vxBRWWb60ynhOLcXe5kX6FFxFCKXSYsnuf24rhZ
DrtDOOcbrve9TMxgVbU/Y9WdCuO1ZouJYj1OB7f1vvDmn6Mg1/zmIm64iTUO1zy+bkCusZLdlrSr
PiZSfApV3GVDgp5U3RahYlgVNccYGhQeNMleILcdfW98KTx1+uoMy8TyOoxcuiyorYWHLajbYZES
BqwWL3YUMCecqSLF2r6K7PDasDvchhlhs1Dm5TFuglurHZe8ENZfFL9460wFgRieGZE4u1x060Ap
kNERxMNaHrmj1SGUw96H0kA41XvOht9VwG4Fdx0CSNVE57GcKGFxzd88DVPUtaDZAoFq9mauxHoB
eG0KuN+XzjJ/zi5FE4ndGHv0XlhX+IpYbuwIqj15hKE0LqYns43Z8QNhABvs1eTvI4sTlxfgHzWz
FDZVMJ49O0UNoK4njsJsozuIPSmtI3V2L+z2C8Qk5DO2hueG24rqhva1ZSpDj5u9rWKnYFvU75qe
KE1LpBTiG6aVRMPFKM+JcxHhc+i0P2anrODpFMFZRp9ooUxz2TZXRRCdPd3+8nW/xVusjuNUd7t1
aPIsLzxTf4Q9sDOoZ5Uel7M3QF+rBuvgZdjqWDvmEuwo9dDiRcTyfTA1h2xEUCmaB6Wmw7EckkNd
Dfemkz/8oq4OVmU563oOD6llyU1J1+uaZJknp3GTwsbJI4h3WYMvFCWwKML2iAmAaIeTVgen6eXa
AZc+TEzNdDldYz2emIBRSu8dzQw4YmPshgQJ2w7ktNE25UWGqWGMhoSW4Cpwy4ojAUV0bo4RplbO
swU4Qzp76MAA37KemccQvgmiwbvU665sv34M46+m56Gr8py6sIF2DqZUJiiUNRYMFx+2PM84DLAx
qoNLdtyloYlosiAVn5SgBGt9G+PAYP+Qac4SYBUJXyWYGeZsfpP9PmSStcOO95PrS6yCNPtTo8iC
sg2fcsMlJ0dClZ9hmDIF/ep0oe4QcZOVVbb/1pP9/4qC/0utmBCU/P2fKwpe6VajaPHfhrKlhuzv
3/+3okCK/+KRZjIu9W1hsln5X41iNpViFk2YhJqdIHDN4L8bCmzvv2wLXInneFByhUVt2P9sKLD5
9yzT9U3bD6Qpl7Kx/4eGAiG8pa7wv1suPUHfgUPxEl+EFUg8jP9bpVjhpm1qoiCzNNzVXNvHGttQ
l9NZ3NiNedbGFF9L3FY8kNqrxN33apfec5NZVzeyXR7wSMLprIvFh7oluO2/p5acdgW0KGIv0n9n
1iPWTlfv6PzwGbKk3ruo5C80TP8WG4P3HqBmVqzqbxkWjBd3TPFbV3djbqPntlx8vEmA+CFi513O
qju6GQylv2/NgYQ94VZCYll3ZwdsvytrhgbJA/aUpa79PhXmP6lT4YdfPmjogL2mNeycBMMNXpv2
zeNzq0Ja75AK+rszVuz8G+u9MKU6w78C27a8+LVZnY1kDvYULiBY0v/63tAOTDZgINQ3pua76ahq
TRTRP9G4unJNuHs4XH4jVU34M7vpPVjmFTJ2Xgwxz49IA7S2gxsore8EQ9czHU5XCSzxXXWCsKuD
leQ/b6fs5Bkd4N0u9vbN3x2uOeu9DisiWPweqAeO393l65oleaq/33fQQEMhYmOfK8Xe1waLcB6E
/1pbWUaybBLvTvBtUXX9aAhvv6SO2rtNLt5zEHRhMCe09iwdcGIw32mrwSwhfdb25ftsDJ3uRUvs
rc30cFet9THqzKRCah6gz/vTe53jg5Ux9Oe/3/ckxfuQOPO97Oz2gF4tNn/3vf0QQsQYvnxpxY8u
eFU2OHkoANGLX0MxW97pFHSOsfB4FhiUnqLyvUpR8pWD67KbdfmO8mWfGF8QMV7eeo7/ZUYY8wYg
2SSC2vx9LDiB5U3ebrFUF++kCoIt4VaxSwYnf1+clWmGkc+JeMTM/GLqNCu28FozFXm75cz5wDg3
bYFp2RuT6EAeOtPDxkewm4RV/fs3/Hw57bnuUwB3eKsYSbMV5cQTNLLcFiiLDznZch9HDBD+vi1I
fEB+gc5RjvijlON0j7SOyZN4MCHdqQD4om3cLY2d/vvWDaqHNHHO4qMh8mUW+tGO0rtMHYJzp2f9
EHJQN5Hpz7/v5qrcG7K1LqbybtiR2kduj+K5LggB1lH7aMiWkLwW6P/OL7/Bbt+qd89sg9dCpXhH
1PSKUFI8ggaUcxHPT/++S9tvqwg1yuyG+Ev2KA260mguoCJ7eQvWk+R3ikdvSr3soUjxbAcjlttp
mLGEe8lDhxmXWgnRrGCr8sDAZh2DkCTc34/il24v2htfPWRg1+TCiFRu3z2d3maj4jLJGJME9u9/
PxSQ/m0m/LKotpzV2xe7EcbbQgy0M1vf/r5TQwSXEAAFgdycIqo42MM8qjHYc6t4Thq+UQEx7cD8
6W3S8WAPKn4NhUScE/A7niMYYVXmhhdb4ukTQeC/hVjZnxWf11Cj/1ZTnPsmrc9q4M4S87RDSHCR
55NXxfTzFi/vppQ7Im7GcekIdt90xDqkA64qts8oZ47zpvLGRe8kq6X4GCzv/A1ifHpjr/PaL+/+
/pGm9ko3Q/IMqzR7c2fgL3boZUdhiOxtSnJvm/D9peZkrCEZ9fBt5I5kh3HyWDv9mQnfustOaVeY
r2EeY6fQQcRu1B8ubtu8FnVe33q75GDJ6rpvGq/YWYmCfErPGiOr/rkp07dEhz+aEudx0oOcqFL5
mMwv5QwLQZJkahcH8pH1L7Yfzm8GCfNHyfYRc/pbp2RNKnRCG9tORsLl7ArnIQB3NOOhH8YlcVf7
u1alOAdjMo06J9DcmyYlaZb9kIqpj6qD4k/yMpalfhkNBAC24/vQzfG+BKa6/H3BDJgQ2RjSf/EA
1WKdGhdzmOdji1ZOdiIER7YddDlTOf4LBi+Z5OW/OhWJo2nRU7W882t3OGIw3niCwU5egjw28hja
bJ9dsiq5dsR0j2Ung6tAh+5UYnLmHOKLlJ/m0GyMasEilWl7lqP36AZrwBx2TJOpfC7y0FoPRiJh
kyrr/Pelqx1o2D5VLOZiTfSi+rlr2R43Mkr3IDGzRxpOX5HHmaZgdgMipb2nk1d9ZKYIt13GjzkH
wXDCaeOv4rq01cprDX12lpehQrOXk8Mf/n1fL9+a0c97h4TZNrL85ADRXH+oakxxpgzjrYqq7N4J
/Q+MzCAdso+QnpZbn8OC5IDVITObJYu5xlCUhN1Hh3U1K/q1NdU9ujt8sUUr74v80jcYfXXUQ4AM
KzUwApJQOvMYM9EwJZRU+Mm1yTroRQUNY8sfpan0ccDk06YKe3n67xe/b0xyNAjwck6aBXVksAV3
zfvogrmKDWzsJLO/ocSFBDjs5GywfL+UVfxP2ov529ZAWIqwmfYRvPdVnYJuNCpsiDxdi6vt1iDD
BybFF3O8Z74srgkPgjChCgRyGm0IYzdjvwOza5Vefq2HcBcI1XLRVBgVhJ1VR7cWD2z4Awtua+8E
xtZNHzAoB5JyzklFbWbo1D/qAWyQTM1vfzJM7Jv9eIZZ7F4C0mNOo3IgSzUZtO4l43eJr9XtHgNz
MXBsOB8QOt/g3gzMkuPhqzX1OyYykAzS+D3vfPguzDe1PKdx+wFkGkeHJGpVLlg0/A3TJ45xfMRM
US6cNbFIwx9ZK1xL92qQ86GX6SGpKKTheWQ+uUzPYK9N9RthsQzThTN8kL7u4vlX3TYQhQDf+7Ld
mkFffM8sFOuycEhsicE9JplN08UEX7qcdM/EK7F/LTdYFn33EdaiOV6gjrbDEK38iSeQ0TGy6kw/
EukPgILd1UWi8eforcF7CG4AhSBEvwWctdAUEcYxGGB7HVSybdxUL2aIfRSQhq7qUOwJI6Yoknih
04vRVArEZUUwKvmZ21O5E4NHg0IPEt0K2qWz1jmmUhMZb4cNaSlva+SQVyxMkIZmO5TnP0Q+vtC9
AA82XaWeTYdURymiWxfE4Yw/4L6hEvX5ixT2V95GAPfGx4QyqDv3w23Mcg8DBVCbV9wnEGJlkd9b
2eyoUbw47nOZwc8Dsfs6xd6vOOUvGmqK1kGfX30cYCe/LLBolEvHzOx/oOgzDcL5XFtyZzoD+IgK
w1g3N8kmBoKxT+MC43SuDhIGkOeRDkF9x27t0A8heoZBBM6AdIvnHrRhPI7Tzh8kgdwup4QPg6xo
xfcwsA9gA9Icu4II3QzZjAIejIeOL1L2GHF2M5eXv/81Bgx23VRMKxwx/HgWEzDQ8v94glukFHId
vc1olw5Jr+CBFwH5S2XDTmQCAtxMw5klZNeP4Y7Oxha2T76xJVU3GHHMTZ2m1rMchg+eBByVO7IG
MuXuiqsW6Dd4OSS15aVUH0zCOZMvgwHoBP95+fs2KjOxYhUmyrdMNIEnocLIxX4bhYfJglxE7wzK
vGMzRZrndAv9kIDzfChmHA8eqb1dNTBdnXJ/NZq/Zg95RvXlD/JSQMcav3lpOMETqFvVoqPNoXfn
k5o2XUfPg+k6lyGzjSuQx+hWF263wpwqtr4u+g1rRQFIguqCxn1uup3XyQn4xwy5z60we6qakogp
iHe9Z/LvzjxyMb7KcxYmbzYC59ErsHEp8FWI24s8yhhM2MkpQCHfjqnB+BdTGhRTPNKCYly1pHbt
/ESzihRufRUtJSdDRRmrq5f4ztgcxoompDmRv+IC4d0gpUZH0S2NnW9mp94pyIZbS2XYi5e1Z8c5
h1Y2baOatAyGFXkHPcrDRpfHKAW3G0Ix8ceYkSjPenQjzPiQV5KVO1GOHRGDsFWz0wwJeVRZ1kXC
lNtIOaUbgSMLrzEHu2Igal/NWIhydI3jIHlomZ0+ypmUEJMNNiAN0+gAVa1tsCGxFCdTII+s62Kh
a0ES0QlIGzd7In194t/l8TuXL2B2s6vVzwP7srjl8c8TAcTkLjLDgQKEEqZf7OH2xV23EvRYEhTB
7mMLgA6w0K5eb5X3ujXjHWFKFN1cnKLZKxh4gAKgt+2SRN6vzu4teiRmZ9snBn1gheCgVTQPHZjW
yaVgCfIffN+mI0fLsyk90x737rS9tbNn6p6cfMLW6kGNtZbNtM2u2iEHEBPoM+fo03Wy18RonINF
XmPFrExuTQ8rjFILMI/ExBmfB3f/ZACMNujOCQk+EEh2zp0vL1PItgCLnEI+x0qYtZ04qarZWLrT
2zDsLHA3LX6TeFoi08lhUhXk1yR0QHrjIraIcB38pKd4zOWpVJqLPa7BmIElFHrfuE78iNAQXofi
nhVzcP77Eo40MXl0C+1UxNk3RixZq4zvUqM0bhAZaOQ24tPfcENYBDPlJeqnT6TU7/rsCAqHu7ij
S9TUkXM3g/gzMcLkqEuuSREzWSotqwXK2t+SQPSHjKzb5e+LUQ+HOLPDvdEQt3aJDYCHate1ZYbr
wIitUykrY0dJwk13ghlvaWOGDpKDR2wM42mLouAzcQgifzcR/D1iQ7hxHCiPLj//q5wZQPGwL9eZ
ovfZAtWgi6x8KYzwjTYXYxuM0XgMscVLGdUg71p3XVYiPrDM1zsiLG9GTOFLClXyiYcraQEmJcNC
SrclzNvG/9nXxU35IUeXeBGNdYEPmI4u1xh3iQvW2Cu9K1vE+UnVKcVERnUh27DtAh0jqUwnP6Db
gucijsdF9676bWxLaKN9Ry4207eZDcxe1vZ05irVOR3NhgkOoO4zmoSqnTtEbCNH0W+swi05aHNH
WPByS26cPZbPrS9G51izKVoDEvwzLGumr54zSwUXJ6jgdRHcYvteX+NkZjcsoleOUenrTD38YPNY
ilsS2PaMZlNxokTHUEI/imESKwKlJrDS/DYO1B356fIlpMeaszkOI5z5fUwzsNmjSCTjxKxz0s1W
Do67857TxLXujpKvwhfume6Wr9GYM6anxK8EuQVqYKqrlbXuE4T94NIusm94sjoOvhHdyQMerhOc
vouahDrEeVMR/YVVT0923s/ZkWkZFDjFs8J/DafMXbsZO0ODZNsuTsvFA1YA+/TJxGUUrBkLp5Mf
PsMCq6RgC44JHtn4bNl4NNJUPTF3iZ5SNvzXosZBs8SleNpjiKAB+KbGlEUcy//o9OYldnama85b
unFJPWmsw2jWFxEH9i5pR5jTcR9d06Ql2O7h8WEsEdLNfNBZqQ70P5w6HTS3yMSZoqXf7QK+2nNb
3HGx08PYkQeoZPHc5IZ8go10zaGvrU2LyoQwcg8aDeGKt4bAo/jWObpemGPB9qLhj18xd7EBUfoG
FvDZpvsrddaCYcs6QvQihkZpB5mHlqlGa+YNkML+A5SjdfAs55eVdnu7xMQGL+2zGM2nsmgpkyhS
DSKpsm5eGV2LdGhu88TFLbxntvyco42ffYwQjl00eu4GJqq0ZtcWtfKjKgxUe+MbK5W/brijagok
uPRj/7XRmCsyalhWNFi556LBbOzM4CmAhC7Z9+SGe//3mEz+jcKd/7y8uPTcMKJ1M5qUC/9F4lR5
buXTaLLkoMTU28xLi5s2FXdIG6VH25dPeNUYQmOrTyO4tW4bPwyxhMKzi0Vvt6t++IA5WXaw2oMP
rlIwy9CNvyH+hfjj3ms7hOdkQGII9k1pTXSjuI8SHpcFppQFfjcCP9w4XkvOZ1arzh/8naaKXXpL
A2ronuzI93adz8h5m2ph/NDl1hjdZI/B560FQF7YJOfpoYEzjFN3Lcz2T1qJ977gq1TWAUWUmVoT
QIylarsAsnjAhrRPIrxopmeF65op/s7BN7oFkH7hOhoWAJsbYBdlSar2U/sKZsdcmx0uO7QsflMu
OyaKQh5KTMRkhugrCO3hYDCkNwzzYDsVoWBXfM2hk+IBAHo7CaadNKEZAodY2uPEjObhHOMF6esu
37ZF327zuksBclQIGtpi7bQvyq5BMwAcjdL4oTM4fUyTAe+ymG8Tm0gJD6KeSB/EnJ5KlAV15Zav
bUibaEr3xPJ1rkTh4V7usZ1x+mux8NH0M3wWUUtBdc+CCjpDyGc3GK5GOp2RRLtjALJPJI95rJGA
MwyonGLCzSDRoIir5ivlyQ2xrvJUT9JdcdH5J8NT66yz2AsY/LQHMO5qLt2PwnhhBPZOoYvHWFH/
iHD0rRu5tHuRZZ0FOL1RIKxOFaPa/tOO019MpGhXF+Z9xnUAFfGCBJyGobUzCjgVyG341Aj4R767
I7pwdgxHHEhDv9Z+jZk3GKGvqq9W4RwzSutkWMEr3VX/EJBjQqv7bC3TYCO6GaeRzyHV5/9OLPFP
6qKM28MljqHKhrkPkbOZTm7jO8clctnaNFtgtt0PZtntaEAnsZBYP8xQw1Z3MUM6cLcsrInk0Vkk
MAdMUITXREowIiWQH+mX0VtYPF+ARn53GoNA04zQ7gjIebX+lB38y0jkADIpO7arJKKmivW3ZkK4
mpr6OpmKvSnoWh78HaVlNpwPt3yOLYtKPAsJqYXRXVqHBhbOpilpjvGs6gMTbL9B8P+VESwxO8Tv
rLamdTx0O100eDVSJ4UpAZ48xpEThJzj4/xJF2SSCXmfZobXLUBy0FaxyWnaV9xHYifchqcMbMiG
MYZl+/PRlYcgH/FvRGwdcaThop23Xg8kkuZjQPMTJKOm+NinI95RNzsH+UANkFfa16aPj2ZS04Nb
sqI2Qd2tuTI/RomExL4u2iNfvpqF6I8u5Ws3VIR+BbeC9iJjyDdjHj5n0Prj+MpVnqygL3b7oihJ
6VpWx1YoWyHFp1tQlS//MpYs8hs+W80VTbyH2Mba4SYDDNKmEGursi9h3lsbDG/RNhT5XUXNN0EP
+7CcpLqaMXOu0ufO8P/RteMttY50x5BA0nkI6sivgcBMO4qu7c3kTIsdATfj5Cv8tKDa6Psh9tLy
N1tMDRtqjH0+00teuvGmyDJua4XBTsz5row0HXRIlCuzhTjsZzy7hAI8FLTf0mveR8HHtdFRTWHT
TwFca+NUuKBhy7db7sZ4HxS4LBzvu4TruuoDRWDBbj7i0H1o2iy2HuL5WmagMnJ8nH1bHXs3ClY1
zsxtcm9Ln0zzTAVBOXm3auL3OEGR8krzt5/pgJ1Uue9iok8GB3Nm4sRPvCxb51mYrTFyhqtMskbW
/NK2tNVZO37yT0aaVChRIn+KjZc4CP6ppow1QlQshNN0Meq2fU9+p+3ELVYaxcZ1O2PNSYqf6KzV
WsxueZATFK1E5IfaA54YTdXnVHVEPhrtXH2ejfhsmcEjV6EeOMQ2BCnExsT/AbBvb8JG3w+kildF
VRCl9ANEzOVe03A0lYjO/qE3/PEU5ebI6biNd1nxxuG9mmwYggP0tdBW+6gFCdaAvJj0FJyDAQMq
IFscuaNbXXKj21pV5xKicMNd96qG5hW92WRuBQg48N1ji4t2W4TmtQNLRuXM+OSLJ0ySwHOiOtj5
fgv4pytcqI7G0uLQFZCEEXEmMNkHlAXo5o3a8dDZjXM13zBlEE0efDrlrHxvBnh/8FaMGJ6BNQrS
9PhEawr99oRe2M1oDliaLOAZvM0vmsXwICMM2ZELxzhajCx598J+scHf0n41pfnklYbxyGnXvpHZ
+Kx1ZnDbeAL7me2ccG0rwxxey2pw95OxOC0pzmoN337NczmSRspxxU0f00jNLQG0YlOTxR8WPANg
+lXHJeL5wttaNlYWNOMSJeFGnnTbTVaNbM+gtVoYXZTrceFDZpUheVotRohS3LWl/5F8p4wlMTB5
wBQ0F7qQzY8Kr/+6bANgrjo+R6pgKBZO2G1CxcDMo9GYAPBaz/0lHLG4m7E8kPb0cB9u7C7/jJZ5
WZ2Ez1Aep2tpBhz/WyNfk2n/NvqYwhPKeGjBwwfvg4TJOnvnDdHVksFOJr6/6noBTRyrsR36WIYy
h9nDdGKfOW5ppYl3djH9JoqGyBEPF82mzreHK5gAbyMyyJ9hm7xEoG7XU1e/OLCfcRiOxE5S/RFX
FqSeFmAVDSEkHBlVxzXfT+upi7bJq6HJEH2gJjLP9N7phb5mGe0MWZi3XMYMkrEGMlkynyqoEpPx
u1Tys2qmC7N79Am3xAFL6x17UGr5PDz1eeN8WV76p8QGQhGjeIGMPO+cTF8cPtV6pFrgpfTC9jAs
0l4H1J8D7WeWJmxe+xwRXbRQT4mT2jpbe+2A4NQ/rBzac574RDllhSMeb5rP4aGMDmbiaB7vuE5L
SsOIodTb5T46lE51KXsXLkbinvo4OTS6Xzan2DpNhQEPXHC6wcVlU17dVhtHWQ+yzek56dF9qvmS
J3RP4NalOofi+JJH3jakUcHQFJL1jsFqhb88R4D12Xfk7mdjI2xHQOkUBkRo3nxBrGnsbfGyr/xw
o6LAPcsOH6IO40PAlnhlxx5xwRlfYetmUMM7809OccUqzERE7hRwLBlxRyZHw6d5yeE3PzdtzhQH
1oTHPcrsmAEENs4Wu8QmEBixEqeBTonBfVtEhErsvtnEPWYpiU8+AN6WsSoZDkNGwH1tJK+ZD8si
qDkNNdDAeTh5h1rUlJgjoXZAEvyoCk9bU3iaBw8Jpa6Bet+4w8HO08+GDeValGw1OEXEyB+YSe06
xJoEzmJfMm1fd1JyYLFqiDjez9GsD3KAKznNuP5iWka40gPBKJ0HbjGGb5l1lkHtPud9chvq6mWo
caLRN0inYh5tLNZY9mK4fuBDZlU+s5BUzyZDwlvdRjRrABT0F3QThnmCZtEtpntkk4MzWQez6C/5
3yqSKX9r8BG9tWG2lxYVAI6jvkBPDkC9NgFnQnRzS8O3rNCtxDpjRnsXvjGvBEdqOKzRbajs4IBD
G9gLV8N+tA3KqyPv4NWGSUnP/Fa0dQeyybuPGKI7ajU4ycO/afLo0ZGLwpSsinUDaQ217VjpNLok
8J126PVwEmZ1Vdr4ESuesERAaCTNkPIl/MRKdCD26aYrgKHvDN+gEayoNnHtfHdsBNehDt6cTHK7
z0RUKCDaTUZzGmZ5L3MiVqJQm9KKw42L4h813Pl2zw5GBzU1TuM9Qh9sYwB2Pd1UwxRld4SLVeRT
CYlgfkPFeiPoS0plyD8gQ5g7q44odlQW9FW+J3dy9tNE1I2KXnrlIe1tlb1kGJovLNXLXRKQbxlw
msMR3UaieDfDvkLHhgrRzOXJnDns1qaXbdo6fctMit/QpvR9pEtyYu9O2c+1noun7gO++RUvrnMY
O/UV51GwjaPxJQBWdZqGcBulLrEIJwZFPJHji7zCPUnG1q44jTmVmDn86p3hfth64m4W/US0DLKK
y20k4ZVFM1F0/IskKFIDHKxHE1wX+8eYWmaEZaQa43+wd17NdSPZlv4rHf08qIBLmIjb83Acjqen
JL4gKJfw3v/6+QDV3JaousXp9+nqqCiFJBLEATJz773Wt0AEIDDfDS0d0tCJPkam8dijRKH4GQb0
26NGXeWaQBiDWx0w6m3Lfks3CUy9/1kTaASMKVM8iyYciwjVagAWzokLRKqmpgLiKk6OlR0cNR9f
Ivjdufycgja69KV6Y0d9sMssZ1gZgHDOrmw5JqhRyUmCqAsXyfK+YXi31Rzlk+XahOywwBHjZm50
i6S8luZbUtnizEx/j79XRxzAOaCr+4zfUw5jKLBgl5j1Wlf9Yjv1sxSU9HjvB7KPSVHOdJpIzHo5
Ek2fGDjI46AlRG61Bj3n4mGwh9mSju5jLOoPLUkGEHYR8SmVpJVXf5Rt/FAA/yF2+DwKmpr26CJv
BA2iOw1viCW+IQr7blBIEn8Izx+OOY1t2OLt06QicZRDA+IuNs521Rpn+GvK0TJTT6K3dsFpPVUk
FTPhf0g0+TiZWbttCpMhRBk/qG7/ITBVxj9mNh2qLtK8kdAhfKMJrAdaxV3kBvMgjRU8VNyPCtUA
R8o97Wn1ezuaUFrAA6sJ/xG0wFzH+hm34cqt2gQq7z06UarPbZYi60YcjrVM58aJSmxYKE6oiFHy
TiNDQTfdQbU5FsJ5hZVgbvp4mDFP2cZ33Vdb0EqhGX/nOhfIOF9x8b0g/U1oMm4zy+ZMTigQAKPv
dYYXz47HV8fOHtK4udBW3eVp+dkcLAaOWm96wxMmtJ2RWPpWD4DOFrjgg0odvNyn+KwdgHbAWiZH
Xhsf8eZUHXwLdixHYyJA6TU7UeyeQrAXGBOL4t5EaurnVvpJuv2OTYtDfmdhtS4Mj/CpT4Wtjlul
yyW4Xf0l1Se8a0QVZpymMX+rd1XUg/TQQnBtAc3nNoq0dWll2aHvs52hh2hUp+lRJPHJb3jJiEeY
drES3BYBI8981siROfeQDnlyaMosfIwK9yPGlBsaz919GYp8N5mOunHIObKYxTAb5pGy2yvLCoFN
DYndMpLOrXCmbmtlMUS5Rj222BzOgflgplh08BOtaLTKUzeW/gmfo84K1HPEDtQvfRwNjFUBftpy
F7SVYBqpCM+O6m1m0v5V6dicln/FOGp//FczhNbBlzmVa7gPcHV5OU8ZIEDjKBT9IKrMfOCohi0G
MUJQNhf3ARFVegMe1bxQUtBU7x9qV6bU0lN1XRSa/1/K+p6UVbX/Vsra/OMUNk39j9fs6z+u33A2
/qJrnf/yD12rYul/CETSPEMamev2f8ta599wLHNWmrqmi3Z1/q0sr5rgX//U7D9MzbZ0VzcRm2Jg
dv9b18pvoYBFoOfCntQt/uM/0bXyN36RtdJSsSzb1PhCmutoGl+W3//yylxP1lzH/xo7TPmDL9VN
5+u3ktggUgppKL/k9rVAMifxIM3eXvrxa6t8Ioi3ip5sfuGa9zkWXg03HPbXjZpxOnd3tgC4TIO/
Ydxqf6phd40SyHDBcMM5F/jXpFJQmXgdbT11REk+uyeDbiMrUA0Ya1U0Yv1VpqTpho+SeW2Yfs9f
fSKknYIhWUOvilTUwv6EZaCPieRUi40KJl366g5W4GYEaayzzhpk99jqB0Fd+RDT2IIEvsKZzUk2
3bYJxOPNpF218UOHkK26V9PP1ZxqgDMsxpOCq2Dl2o/QHzeUcludrEwnll7bBFs9HkE8YmMLs41C
cvwI5omJBsrEmrYSx/sh3di+cdFhFhTctpSVgAzlFe4er3JqkiahvJElg4mTNmCff6YE8mn9h9G5
4rtT50Ghpq3RFB9bAg+cFvr+SxfcNFZ5H0OENGV3AgIE1wGtZ0fGG4orQ4bIbVkwxGvA0JmojQZt
iGyMfcImnjoQWRkLK470+hmcbuTrqqtuNHXyGrJEelKKRN2fHAzxpKZiEdOyF1Dy5LUjMfWH+ky1
uBrz/LYS7U6rT2Vb3ExDeD811Q2ufxIlgozVVN53FadA7kHetYdSZ1Tv+xebo8ZY3dTkXshR2eYt
+Rlgw/RW4EWtD5nrPsy3dAwEKbrE85nn+/liJ3J4xqE9sazucAXspeXe13b8Ml9GwWR7vvVZoHtj
/yliAwOX41GhbnzuDG34rV7S+TFo40QvWV/dtJNx1AinhMAUqfoGTup6xILH4Xzb1uaxawlbdENA
ZPEZrTkKJ3eLsdWcEFSyC8HDeokEMgFs1xxfoDAHx9BtGJXhs6ZqHJzRswOfION2V9GgKeBlCaQZ
IS4lsm3QUwyeXaZn6PieWkYk0vtEu4FxUb4zZeZAorM7OGgJ/b1jZOuoWheXHq583yhbpfo6d//U
NNj2aLVA2edqeMkmQp+n9DGeE34t1NR0rMbok8Jcgb687rzQO9whHdsaw5Oa9BuleckTKpUSA3FO
KQezYdd24sGi6Sm6T37vExvvnjCw3yu+tSbXjlPEnkbbwTSNy0BsTIockxbj9LHFvJXSSY5yg6t2
uRyfSWi8ItZurVW0ckgUgXQCpftVmB/IsiVTpiH6T56sDO4wQblpojHYewwYC1bBx1b9ppEW0ytw
JQWROk3nDfhhzPbbpMeHUujrsaSySdq1LcBUwHUFOrHJHJradNor40M10gDFZDiAQpiN9ZrzLerv
GHQa4fduerKhaBvhF2GclKFZlwU9MeZl0s7I/4BC1L746oesuCRDBIOypGf0mAeXiXbpWO1ovXup
Q+C7+mT094F+Y4SZ55rfSgDJlGVzsE/DaaAHmANgYl3n2jric+g8NQgIM48PHWeV2e7iN9lRZPEe
aMa2rDj4U6ylyV2HOdbqXlq6BzVoJn/8rHJMrFtWKvWzxXRcj+JDRM3s0jEuyLjpqumjHCb4PShi
CQx0sUQHo1cQ+Eg9se3phxVds8MAtFUDYBa63FYs2PivVz1LmklpqiWpZyuE6nV8lyK9zKfESSdz
l7W7zgoEiKQVormi4Q/ivtymHWgzZqRh+lFtsZORymNV1Chz4qRZnaU6nbowXCXis3DF5qcNFeHK
KPPsH1mb3uZh1sybjcmm+ZPl4sfeJExDx8LhMA1bLBk/7U26VHgJw4H3KUr3aLj2eaU8mWngMRq6
DRUa2n2wHXSE4Xy4WRfQ6sMSnHUnB2QP3RzIE0S3js2hQf4B7vtUuKSk4sPQTQbFldzZDnWyZV5C
EqcV5aXQy40B/y2Qz/gLNyFad0yaq2aiFjKDbYEAzWrZvFBWtnKeIzB9VhJG7BGlEGU1Ve+kchUR
qxMrCPMsT9f7bTDSmpzamxKAg1Tl/Sj7naFyFY51ibB7d7Sj28Baa5kLweUh1trTvG8UvXIuW1T4
FQzx+QKrhr7ZLhJgnFjoxjmftUP+w1rY9oAwWPigp/JHJeTi4tilHwGmX4i2cFKDzcu5ZxzFQAMn
XaLcjalyxwayS10gn/F5Xmz9VN0iqllpVbKfF7K6ZsGqWbSBYcd1eMz44vNiByiFwV78DKkLYfPK
t62jpSp3qDvuIxVN52Q/hfHg1bgRrbY5+UG679oYLTauaIeJ4sB6TtJLk63tItmrOuvD2ACSiVCb
0N+1DPRG+W2EjJzUC4+Mym3fkSDEtYIpKtlEoUAfU2NvKDPf28QUCjI8C9d2kt82RX5bs/JpqgKz
ZLhK1vP//Dx8Cb8wBcy/N/81H6O/5AW+Jhk0i7/o3796zFP+/7d/5H/8Qr983fp/L19Efss3r83r
L7/YZk3YjHftt2q8/1a3yY9r+PNP/r/+5p+GrHcOxLb20+s7X8iff+36mn771z+3jKGqb7+Yu+a/
8Ke3y/iDoA4LBYk7n1tNA5tW/61u/vVPw/qDX9GC5AysYdQSxr/PwM4fKudSy8HxBROPYNF/n4Hx
drGeWCgZdQf+omP8J2fg2Vn20zJD99m1TI2aWGOpwUv09ggM8Yy3MeBF75CkbMFAEd6BQjaw3dIr
bQNnqylSZgjxRsu6rwlatO3YACqhXEOX5DAAHdATJo7brcewCo9iqhkquV5rWf3aKlzOOWONrwRj
vJ6SHWOk+a34v55DHjA+zr9YLnVu1dsfw9KoNCzDUF1b198Y1CpVpj1BYczL/Zh0jxi6C2i2Sc8P
Zo3FuyzU/BDUGbEbQvXQe2lIl4AuJGTFaG5lgFZhaNy7Tyap0IeW6F9Ckmz74JZfyZHLtqZlw7nK
YZvwJUPvp4flLy5e+6uL51YalEOzl0/M7ruflnq3cQZXJ3ZjNYwqMpaCbPLIjV5CrdaZI54ik7Z3
ZqC7GvEK7sy+fuXmhl6XWnsE99np7y/HeGP2mx8JR7VVGgEW/6jGXDX9dDmBoVhTEKCEMEoidAck
QeQoj0foKF/Qhx8cwi0PxtASwzutrNK275IIgSGepb1W1gpxrGsZ2/XDCOiJTrBy7UUHHHoeqPqO
6e65uzqt07ajc8wPWAwhGGUV54QiWYRx8U5tfg0x5R2lnp0ZInA6s8T2739I7dfSb3nuGdBhbHRx
V7q2+ab0aygBIyOGc2KTJEHnqXspYFrBA1e+T2pPPwooOBPz6RQSW77q7OZeDIjaChKk7lXwcFU9
5AellzWJkeXndy5uflp/slsun4A7F7q2sBwNV+ivn4BNTJ8EOCBw9yUMnhWBHoJbtTwQcUiMa+xg
kKqDg+5GAMPD5r0n8i8eAVc1XdswmK2ZrjYfTn56BMpcDXy8YoBThHUOculsDBqvhQOT3SoGJuOg
HzhNknXvwH788eF2aWpvmfKt37kZOFzf3gxXaHxWQrjavFz9ei1waIqmx6C+Qg4jTgijELyWzEwK
KzuLfG85TX4gVpkMQzfZMoikKI6ifLe88iQh+bt+DN67P7+/sTaLOn5YLsfCavvm6Sk4IuhGGZIv
Zk+JB1GLiky7BpbymqpzKVsY4uSEPl4GxjK9QkdgaCgvQ8DYiLTE7p1btHy/Xx8YW3NMy6KHIXQu
6c0D4+SYkvI+nU/3QCgx3G8rkxFyaw79lQq0bna5yQUWM7+n4fC35hEsABfPccoaOqRhXuQqI2VR
cXjQlA5neJjEAcqI3gt9H5djmZACTnlcyosYOLMEca4cSBhBngnoHqh7jCN9yg9pxgqK7WZlCYrE
FDtbFzl3w1jlB1BOCanXAn5hRLUSjOI02JhsTIiNlemTE2jEFLOj+kElnsyGsZEPaAS1mt5mOTRP
y6NXTpG2RyAI4UrP+LHwzvtafW8m+SvH5W0DKSBLIxWJM0t+r4LVa5Csr/0cdzL6rGaHIyjcQOcB
ZMQiOgbVVRXfp7wUIHYs0PIOQU/jl0yrEEFnSPbqovDsPFI2WPzA5iVyq6E5O4xj+MEANeiVTGrC
IMnuq4FcZAUT81oOkJCwLn+xfG7p8toaJrACOEeWGyDHgxCAs4X6qmom+BMFnDeDVj4JxDurA+tb
NiXbUK3zkmUo+YO03OMjerFzRvWNoJWUzNPW1Hp+50H6q+faBRbHYUCojrtsDT+990hvcx3w1587
UV/V+JrQ9CLgzL0WWVygOek26G1yCVQYJml1W8eUg0xv7zqjuHnnan5fo+fGHGuzatsuE8Y3q5Bd
OgCfOilW1gBL0+idez6C71EqaEFP1COuAcbS5n0jN23+JCGWA39ft4/YJ8w8I4wNrn5PjOa779tv
SxLoMcLQOdYZqtCd+VD1021iYmDg86DpX8c25FzfRSrUIyNS1Z7IF/dF87GUuVa6VQFoiDHLD39/
Z+bl5c3rrrM+O5SFdEhJ2fj1+zeK2v04METzucqHUSIM1AOxjB60IiUaXWNugBNOXy9P6N9/8784
rrAvsDPN0AFV1fU3i1+QynCsdRabQWPyPlWIe4XlfzeBs6+LTEMmI7E6mk65ie3UxmtmP6OUVKPu
cx7p0TunFc3+fX/g3KqBT+DQwufxtlB2iU1XxpKCeDmuwPYKPRrNoRdX/mdk4QNK7nlwjc+CgNIs
vMlTgCvpankrOxP5EwMd8PJs5+C5r4o2KNtSsMksB2LZ1+dcBz6U525zraU4xLEy7Yv5GxgDiPve
V0w0jiyaLVHLiLXnrCYTVXucM+xIbJ+hHQGe61AJ3G2h0KiboJUgwwnGtT1SXHNCKj45QRx6MK2e
Qxa9LPLTW7dR02ObQg3Hp0mzxwBByVyKY3rg7ILMwFan2f0WJQtzcVwnqTM+wkXWP3WMbWyV3sSy
EFtt9J1YoAQPjJPQvcXPZtVwi2Sbj9DAOdnkhjzGtvCaToYXRBmXas6JbGzq9Ug5OWkRQIbjiuNa
cCAq5R6kNx+9XxafJEMnNVM/6Byl7nxgZQHbN4I0wxvaATwy+jn4yTyhk28xe3Xgkqhyeh5ql+1D
7g2d7SJOkKNXPGfn0JpjgdjMFf1YuRH0o3SXVh25fOrKHqIRtmCJ11d75OwZAO4hnRXK1XHs0n5j
2Vm8dci985ZlH86Peh2YE+MFCYLmiWgzAs0YcRkNWdLLF3VmOr1T9OLUwO6CpoWLYk4jJC/iKefb
5CldTWMIdkNQYKSrDC866Pcyqulc29E5b2vt6qO/zkOKGmsgUdFgtcbBcslxU5JIAKpFsulsCEId
mJuTdt4mEerWIWs3UdmC0tWjF5KJT7oqQeuzfcNAciFstBn+hBidSeOTKlFF9dOURe0l778uD3iO
I3o7Kd8KYgy93k+ybdL56jEmorsINfdYtHh5IOhTbzXts2pXRHMgAKpKXfsxHfsfiy7t91Mi0St0
rjRhmAajlHn9/mkZTAa/R1qom+hTJnUtWkJFSBHNDyiY+JyaVa5V1iayApiMxBNTGFACxFFqEEgv
tPfWZCrit2siwjjHQNhPIQuk5NeLcVvy14IpYOACtdOiL3+DIlfdy6YJN1qOAPXHezfvqXlhoQhr
29dK18V769Ff3RTHtW1qJ+qK34o5OoVOGzUU1MunVen43AIX260WYSyEnJ0O1mYq5DiXb3fLLQFw
ubYU9E3vrNN/sX2ydXI+ZUOfS/s3h0L0LUNVzqDddr7xhQu9AL/UsF6KcZoCB6PGquoPkwtgFyOj
RPECiGE8ThVOuUZUgEeo8rJRkDfyXn/z99uE7soBJ2O7KlupePPsmICx+3ZCN78cPUmiCr3lA5Jx
EK0DB9lYrxScpCreQPimy1lIJWebsJjpnUdnfjJ+3U3pyqjCFBbtGccx3jw5yOIbf8y4FBLjnM3g
huDZeihbVQewuc3ZRZeP6Z1P5/dta55i0uCxhDn3cd7s4TboDsMNGtTL5RjvFTCjF474BdGPqbEz
hXPPTOBrlNahB/X/i67HBvK6hh299K8RoNYeN/btO9f0+xPjciPoLKlUNgxu33wopRgIbTUhXOn9
y2AQ2BACZRsTdqkYW1UVuuhXQj30UA+BmqkJSuq/gq3BueVPxUaWPZ4C+BHLsvr3l/YXTQnX5Cyv
m/bc4/mtwTOU0P761DRWxlDX52jI7mv1oGlaSnPAFpveLpNtOLb6Vh3cC00oue7mV93MGOiqE63t
kIhkmUaf7TaE0TiDYrXBPBPSIdmvMQzbGXXQFPaQhEsyqbPkwWnc8KMNIDaKmhALVpausjhJ9yNm
yBV4PIZPebb++5/zLw5X/Jwu/9NYzCzLffNYBDxqlIsOGOyi+EAowVc7xdxKkwLlRJERi+pL7Fst
02HgLHCKY/FclV3goS5VadTb77wbf3nfOVXRiZzbhDQqf11W47Zrzc7oue+dc+4wje+X1STvIChO
oa+AhteeZ4DZhINrOxXTQXUFyhRsH1R4xGAkAUr72HGAEXOWYoSTYaMIUEblxgYJ/wE+v3qKQU+M
lQ2laPZxlevBVhV4kfHHJGk/Nwo5p8ub0PqCNhwIuneWyt/P03QOLfocS7MFosCvPyQZE3XqKrYB
zQ67smXbj2ZWeXaYk5JFBsRSC6bgFcgdFI9//4HPi/Cviw/NDeQRjkW/l07wm887d+3KR9RLH2qu
Rt354VzKiOV72jH4D9VimNNwcvX+/jtrb7+1QcOUBwxdBkAvg1bYrz81CEKqrsAC9as3dA4Gf90z
BtkQMPHN99nGl3JbjSls7LmUiFJSBpNSuysiYa70uTc4BrgXpD0BUVfLV6cjRKYvJvudC505ar/c
I5pQumaZ4NHoTDINe/MMamQP1b5h0m0pVcppw669ymb22feD8KZxqC9NraFsZlry47LIHVnVYRKc
/PqGuRbjGOT4VTLc+HQfbipM0YU9Nl7pqJBgUSfEGxph7x2PdDQuv124cKniVYt1nq3ubZsIvwUQ
owoJQaDr6TarL7GSODi4SQvJCFrYGYxQm7gDE/WMUjY7G5Hwhj4gscNCz89WjUBMWxdmFu20GdjD
/gBmW40ec50R6eRWoGFr8WBqFZpp0LG2miMP5IyOoxfTUmpsK7/GSYMW23QUqJPTjXAYlbviqz/w
eTdB8K0kHLd3jWKTRuNT25Heg7XlkUjZLOFMPDrDoQooD+pheEJHkGywwn+XPREoY30v9MILIqIt
q/yCSQHpGnpy3FoRFlVZ7+qaxLKuFIfKwL+h1x/GxsC23MIxsZwR41tFD2WKWMvGGqpw2zcQUml5
a8eKE+Umzwtn14kY6kVfvII1Hs/WZPYPXVdoNB8iLFK5eV/TI90TbIOMprlxIlmcxwReq1NxMs6t
2hvLMNyWLBkx7oObyAyGL8DjNxXv1hplkHnbcjye5Z73cHOq9dJfxKobTkZ+1RJUML2kzAosFLdu
dYpi5UuuYwPIgRxv7LlXU8REKWVG6cKOBPMeA1DYKkg9b7PyaTEHLeeaXOR8GVs+/OgGxYFz5yk5
LCfM9N8QeD4vb72Oin6r0Nklz3y4LH8RBRXer1J90nOcjp3twprKeU4m3boJbPVrXhrOMeUpW8FC
+N5E3VNoleOqn8c59A/ifUPwqynwMiIsD4ncCrtNTSJmlCpnZZx9WnPxmsb9MTNw302+ygrYmuDy
gCTtyYYVdpBvoQIlH+fL7O0cXNmME1EZB6+WX5ohgNQoxls/H+PqGn/clIrOa+SsDuwjcZS49q3S
eEC33jxJUZlbuOUw3gRQVTlInrmwI6ugby68x3Vidh+SwiWoqYh3DP79qzR1qEXTFxDj1ZlobnxN
GinHfqA+UP9Xh86Vu6WSHGa6qnD1vVEP2d2ygi033MJ7vzI13wIRTti2kg2npTVSNAZm+87dZhF7
bgyod73UzbHKjIoAIrC86HsPoz+cdOxIaK3PFeLITQBtarLvWKVVMiAth+kzD1EP+QhFE9pVXZvI
atCI1BmmXQlp55zP/yo1TKgOtC2P4C65rurWgX9Ykt8cNMGOOat2HnGPzbgOojF6hUAZRb9GLNPb
hp78eZD0DA263xzU7G0MxHdbaniS6kzjhDLWRkvc7WfVLRFtu5p4lkzqZDGspx6KfNC5JykJmRuM
+s7JwvSclFiV0uYGnoZ7xbL4ybLjWfvt37kuDY5QvR0MSQwFeNIQzXRIyIGXVeRnE0l9s5xGw7Gs
yOvDktkSY0T8Nn8iMhzyoA2TNYt+2Aj5WXel8aSrdOMYY4Dq0K3xIAkn3MlYqa641PKSur/WsfhB
pf8qp/msJjl55VZO/0zPTpObeoKIi7nsNrKOlGqlNreFG5N85Jg3blynu8SvImK6CWdA92Jzy+B/
uDvDyj7iogq9ZipfEz+DY2EO++U1n+zxQCtXkolbfhGOCrdoIn1Osa2NbcoWrUD2hRD2Zjupdf7j
p7GUwDkFLu1pDCk4TzB8exgDQ295ajBXrSvSnDw9E+SoKXG9z3VxySFb7Wug9EAPTVh68afUNxoP
ajVd4sLF89cmnm9at74THIBmRfedmT9jPGFxycvveoDxY1kLBhPXl8ixdenlWYmMzHM4lC6/5UoG
m5GLEqjnZdggb3i2/ao8GKC14Fn2Jf0iBaEOhDyAuFO8g/me7+iiAFCwjn1ThVfkDXIosovE8Nlr
M5Lb1wm45Loj9AuHIWymfXBj2ZV5kythAg182lXMCa92Eu3YUNMTCe0UCwqkkMA+O6N50t2wu1XE
DWD4+JyrA/R6FS4TuQopwEvmSPOvokytbwMzbDcD+rxeZOFDVJC+AcvXnNoeDzP6Hd9yCCGseJ6Y
8zISeOh1Ga5RFWHh7JN+J624X2diUlbJMBKuKhUeoQFvp/UtLN34XLnzogEx8+AQvIImJsUDWk47
v6+mg1maiVflUeKFbT6tw5bqoAS5dItQFQSTIb2OgAh6MTJFETXLAp32hb7NOs+K8KEPIcuYUYog
HMqaQ/zeeiQs6WxM9N3SMUEf7jxPgpyACLRCEHPimqK4JmHRyg/EbTTtgIbJNMEslNp1KoNjNGrO
LYkZuVgHZIBAKEcvbwI+uxjZxw46DtATllbZM6aZSkRGtY97dl7H58nDIZcUCjOicIw0gVdmRM8C
riI0kI2NBQnG2Ip3UZHvuzIX+6W4xYV0hnreb0aQEkyCQA7BVZnOhq/eahovdSL8W9OFodwldTG/
50TDFiZ4BJMFdzmskoB9IdOpJ5uCjwnJ2aWqsMVkeRLzEU936hTGG+hXtOOa+EGCjzkgue1XPe/W
aAb1g6H0EW8zI9+s/jwZTx2oLyMq2kcCKGivSjc7tDZ2fGlMMfqkwkSOxf4JN2NlC9rOQ1NoOwoo
PEK2+Las/bIKcWJUk/YgEcBm0ScmdEWDvmia94k8xNLVafH35Q2q/WDjw+tEGcAX66PT8hVMtqFe
nT4ngghXAZz2gWL+5NYqkVwKOdtRpp8D7Cq3LdH283GgKjXkt4oakHUG+8JVxEn4EdfqQECYxzoh
J1fkrPWNxgYMOmm7dECW0f9yHb1NMTWkNEERMKHEQclQwxJRtQ8+kPLT0nruOucoEhMefIJtXg4Q
O+fVshBbqgVUqPmgrWCosdbXEbFUbSZ2gcolsMpqncKnXKbKqrBGZPWquw8LxV6D7e5XSY6eiM7M
esq/AiWz79C0FKtxrD5PGobfwCf2KRpop6dWneGjDc+MFOO9FkHxWR4COfPBZYGQeLnOmHu0F0Xj
e1XUYn0HwqbB3cWHMypX3aiuYrqvKKd/TJV1k25HlpCD2kI6ImqVGLim7/dLJ345TIzx4K6T2pjd
0eMzewWDPRzyyx+YIv1g+ZzF4igntWYQ04+vKovoeWhN+8fnGbRdcOIYeq2CbtgblP/zEdWjxT8A
bWq063IOoyXD+MicMIZkGESVTWE1UD+4/cueVsQmgVvddJjybpemJoouVcsOzQQqwDLHE661aO/Q
DVk+2jqqD6oVWRuTB38zOY1yFDXJEg6Oldpqeg/SjbVJA/MV65UX45m5Eh39iFWLuMksxOQ4YE+i
AEiJhVWuc7otiL78wF5OsrOANjOZf/bR51vpk2oXmQxaXCaqNfIiYlsc5dmuho2dl18TYWqbZiB9
rDDwNU/t9DzmoG4kXCuIlV4QsmkvXfuOw/9aKcRHUxuqw5zktipdqr62MunbO+ZLVNv39dSpAIaG
1+WvxDrm6HhCsbYMo12W6MQIEReJoEaz1qXH5dRFxTitmgJnGCfgz47uM5UupOaFepzddvFEKUnB
uXxFzWnSU2bLA9ffXKDoKGjmCU4E1kVlRBLWKk2NykMkEHrLx+JEBOFEh6nn2KNm43DQAsYco6wz
lLH+ZlCeXT2E3BYYpz7oYLMbhLy4NPAr7YbCJb5E5GJS8fpnZ266LPOEoQechsEIZX4fJAhFWXzL
KZFrXRk4ZEcVSiglAHEVX+o+3g9unF0Dw24YNZReV+j9EVfWfGIg5KkJX0xCW452BM+iYzAGtoEU
6hKt5DSA3NBxBJNlU7prZ5Qf+jJ6oP0iDmaIx+/HMU9pZb+PsShOjn1eBDhBq61pMtc36pNPAefn
oHMmAWWT000LZD/hqBjpWKJ8HFdFNe91ZXLI6u6+K7r82pn1R6skfYsS6T7FI/fQFFFxTV3h+Wq7
ydgSrkvpPflDT/AtY+xKUyxyZ/FbZp19kM7QH4Xvn5c9iKICBCdi2x6E6KogOAvnTig2y5S20Kbq
pATVfsy6j0VDlrVf4oMg+6smMp4YDAuE+I8Xt8Mb5Jl+Q0qKBVIi98tdPc5z784Sm3LALw6YCksG
6oZUf8wHukR5VCYbxa67W7vhsCuGL7wkHQJV+gZKLwLom1CXeFTiAW9CWUEHZKYIbx9NCyNUOptA
dji+iJ5IMjzbHXEXUa3fdpisl7Nnkbc9LGPc1YNFtwPZw+dBiO5RFu5FDpgskyi7BVxJLhq/GmoJ
dKuM2d8VfasBmSIXBXkEuHdoijifTsKKybHXNZTE7g5VjYpQRAMgyGIMj7LHmTdfuhO0yiHoGx72
JvNBMhPBKYxeeU57fgQ9qjZtmca7GCAnx/Pk2NsKYbuje/GVOL/GsXEFMVocOQN0WlkcKwHLkzD3
Yx9K6I1d96jPIm6CAMH0usShwsyiely29oIzKYZ+Mm9mbZoDXBDCOa29+m4ZsnZ5e1fwfMnRsb1l
YZAiJ/1AV+L1UmuDObIuYUJex1yQ4zr92MPrzmON0LB5HVn2JFlx/kr7pMJ7ECPcVnh0mcjeL21P
Oit/Lkj1lN70yviF4irjMMhnNgt8eXW8gorZAk+3VpI2Xs8GjOW+cWz1cDiI3fKteLtqSvY63mld
pOxyJywAu0RHPbHOamS5QAnxnKdO8CVm5dv0deAwGy7qnV4b1napdHNSabzAaD/VqrinOaddl7tg
hPq3VuVA4zAkW8Wqj84jpbhQeRMYY+qf8qYkOkPgUbfxEBTY78JJK4EcMYWxp6zYuPhvMU0YazKe
nUsWMHTO5D3+CHXt6uQaSs6ZxIQYtxWpDxxj0wP9MKLpTUrEeT281CW5pcO0z6xaIHwwMcrPT844
yxVDneZh/GRW9dNoo0wSeYByW0/li4Dwuvc5EFd6hoA+L3HZuERyxbkGRTyWZEuXen2y405sI00Z
VkE03gIEJJR0aMN9EeP118ye5NkGPYDaRUxGkWOjF4keI7wvE4lhp6zTXqdqjG+SBseE6oyvRtdo
VFHSumZkSDWRmMhuYW3quzDapGVVP/rFa2LRoXHRwJ6RpTBU0FLjCDZlBVtDP2kcpSDAlPe53ZZE
3iTdruxrcqNmy7BPUUE5YX+KR9CYlQHPZkBYVOpBsU+1bu1YBKETIKatYzF91EOqZkeRcx4tn4Rq
cLTVZdRjm4k/lYXd3skh8UyhfwhnJVMw2SGLKwwXys19mA7QmGc1wEwHSM0dpWv54wxBuGR/hkRP
K1LjUPTjqGcNjMxL85UDWH7gw5iObd9eFWija5qI9SNHMtWF9i7rRt79H/bOZL1tZNvST4QstAHE
lAR7iaJ6yxN8siWj7wI9nr5+yOfWsXXyOuvOalATZ0qiJAokInbsvda/Ygldey5cca3rTbWXdg4m
mz7FUZf04ZV1BPUBeXsydjU4N97j6RmpJZkLLtIk9IsPuR1VDwmuMyurxzt7qqyLbtRYpcPkyvQD
vTiVbq/TAYunxxSphlLTSjVpdNc07rfeZSASVeCF0/ohSpsWS78HL2vMrhru4iqxsKsrQChRcBgU
hOYsyjiGJQ9CL7n5o9hYhyb+nsFlAOuBsdeN6UdixDdanQ0EqSOB6szn1L2a0S1cl5Z1zIVCMRYW
wcFpJ3xlRUjX1m59y+innQzDdafl37mvSKBB2MX0fzPgfue+iWl9xpLAsS71NrZKOKXMlOOTGV8Z
wzdh8Sy1diQoSp8IdJ+Gd4e/kpdFnokV/27GBd4E2xrXcKfZpgvM5gFEaAKOtfCU1I2zq/T5aY5J
2Rrq4BEWSm6q6JBl7mPFIXJVxj3nfhmBvea2B+3BQmpDhvDCfTLD6XYM+zIL5VEOWDpxz9GtMMBM
dwcMHCkrNRvTKgGYads0QLIqsrdRHnQb0wwuiWKS7HDW2VUI4NeRkOMmiQ+m6q1NkihOuyW4xaS1
mBlGBDEJm94njZAONrCzyDzUoW7I39NxOS3dzVoHv6Hy8gpl0peSV2ztpgDVPY1TZlLWX6C26rQi
4geZtMSYjeDGZjO7Hux1bYcKLHux9hDXMr4J7pVGXC8+nib0LMJq7bdE1x6mUHOPiSy8Y7T88/Eh
oRLDutRcbT1OvB9nZZ6sOdfv0MVsFuzvzcdHSUezMm0hyjUkNFn9afKuHTLuVrqCwGBxAOVI03/B
csTJ3i1KX+RY/JRWsWi2KCxw4DmtIBsHBJHPCN5eBdbCAYrZ74gh7NLmAXgfHk/AARasaiCSksqA
b3fSb2b4YqnmVrFLEhoHAaYlo50o9R04tQ6fIAjWzLL6TYoNk1bnTIR4gxl+yQUV5hO12Zumfx1z
gs/slp6BQ/hZp6AMyZZiMhZDvgXdsLUbfN5ukD4OcQeAJMu8DT7uk+fM4QZjW7M2UjrmTnLnDspG
QMm4E8LAchq86/WQAnfJQi3s6pxBulmlRZHe6MNaj4OCeNYQeiB09TFozTuD/IJVQ7b1PoF3CZgY
DKRmj9FVx7swdfrW10PrIpu22uQp2pKprQ9Y4NtTN56tNNZOuioeYnckG1UQEZdMb0OfxBsL6XEN
V3gL+emtT8JncL/PFgsN2ULgMPEWJtZcri3DZZnuxmSdEt0ETXut23hTazIr1mmvHzPTBBlBRigq
YnWw8xQr0ah7p5l4L6nn1XVM3TdKy3drhhTUd+D8dHvDWQ0dFQeGLEH5NL8OhoXixkYm7VYs9K7u
eItrZgSuH197AprcIFbAKPDaZDWF73yP1/cyB4CC6AXu8vrYBWK6Rv/9hMEF2yu5aL7DEliHhbFp
bEY2mvcl5m9cE31N6VG5DMZSuQL7+NDCt0DuY94P0vgu3UxsB4tMF+mV76ZWA0xpF3S1Zx5yS55U
nTwlTdX4WVM+mXb4FmCqpIXNkAOd4XSD/F/bRYUGGtLzdmrmRjZq2v48o9M4thiE7AVe5lg3g/AY
mwaBwnm6D5kVX5eR8d2LviEpTa+m+SSiNLowTnX3MPC7VQBIrg/17ngUU6JgUw2n2ZrVjRfWL+BQ
3INT2ryTxmAFSeUGwm1Dg7Hq9w55bp7Rk4Bcat9k0AXXteqftQeI3OF6SI0lvop5aeqNgE8yXirG
d+WN1JtrMu70nTfVW9MtGCPJV0ImN1ZZvjvOACcipuNNYBlHQnVWNGn9oWst5FbOGuc3840a9vwE
+kCbD1PmtGTGoTFUUf2Q5Rwh60RXK1Jf6NOBF4wrGBUDGXXbfJyIycJRgBv2MEnnXFaBe6K+r2+F
PdJzjZJ4PUtIF73UJj8pDOvSxQ4MAuJpouWjOKyti02FcmodSkLOuoN6GcwOCIfOCboIGs7qbO+m
4/rsUx3yXjfw9bw2tp7cRdKoHntdC/0BjtfWSjBtNRNfC7p6YM/tGenVwY8GFPBKYc2TUfdIi/rQ
aiiJU6cpfDip9pPSyccOxKhtYcFqt1WtdtzW1pHN9tYdmmwP8dBCmF1HD33TND46pOtOvFc2h74q
6cXFmDMX6tmgrofQ2318KtURebtQBdc2MUzrkTXf9zS1MScnPtlYGHv4cfloXMYl7E/Nlbk1YGpr
ET5q4kspyTvWYAsx3ZUEEnRfhbBXMm2fNPZCDAPzWYYkuIVh3t3nPTZMEXiAfwZV+hoCIxznLHUB
/7tzwwiNna9xYry2S3jzdIG+JlOW7qrgGQhUvREdbCrCpHiz6k9iNl8thGLXCfDVTaHi5gQhn4RZ
2y0PVgWCtdNbUiUr+5F9uj+6xuBnrZiv5q4ZIECCcwHkNn0La5GwVwd+njcm6HLrOfXM+VRvPXhn
x49/Mm2MDmgOfeR9aus0brcy4rq5dl3oa7Lsv+iE3TDa++Bj/vz/BPnvBqdsRZ6qFl3Jrm4I/AZD
KSiTT6Iu41UzLY7Lis5BZo6nAfFmmA2SujEN/YVw6KeD4G0iDpK0T8Alibsq07C5tpZf3feFHzc0
nwjEEnRt6wOWQ6K1r+wembPHPI4xVyYOPT042XvefX4Tzwtg0NJt+ATpNdFy9cYaYwic2V2h6X46
ix3GLAyXjxq+liKJb628M30p6kM7qDvjJgKCDAuebgGTcc5wxe2kvOdejSk8/uhL3UGUqhMiVrIU
j3fKH9zR1JbUmWU/QzZIH1ypaas++DolAYxNAGzmYCab7pRKIAs4mN3V3JH8nDpoB0I6/2YbrW2y
ZbY9DWVfn61zbaMesQUJB8OcDqc2L7TVMLIaTXkE6S53ID9TQxdiqdJz807k1Yuk3U4PitGNbBI8
sdaNSGBgB1Z9BcXW3U1QA6H7IxDSif8gyXYtIvvFjjIDziNiz0LzkJW0PDty3SnE8USt5DAuUfTa
W1DPLxLxnkBBtCm6RUSKULVoomkrF/gk/cR4VRBovept62tnReGRqce91PtLQgTUnhTVK5cIQjAI
wMX1vntNRpI7nZl9jFi1G86vG7K23E0o0EjWjveNRtujrVd0jsB3beBqHBhOmj5ZFs69PmaXyCVl
oW62g0NKWkwGr+zvaEYGSAeCh2GMtU1f1hyr7ParO4oR63/7ZgOWIwLju54R2dkxNiTPRK2ZGDyP
nvyqt8EdtrIeQgWMixZeNQxat3PyZTtk9wnAeqZDsS6zClWrkTInxKnfsE1oRYVjmwaWAKC7dUAE
jKAGN8v/yJja0NMpdKnoL94w4OA148OMi8LG24zo11ObjlMxQez9oRW9P9D0a5pnWw2vDY2UdSmn
hbPBGc80tpl01onLuS0q92YYvrQ4xHwv9R4JZQNX0d5lZXRbFukXcqtbn2Pue2plby51sRC3llYA
kpul9ghV7DTPEeM1V9BO0f1uJA0glTHeYbjE5GaDb0uOJHz6CzCLTuUXu8heQM/RY7HTmxjNMxz9
5GTIikQSyGJtG/XrMte+6UayRNCDchigNaDGQrTCGIbrJgFWa3n6HDnZnaSIQ8gxdSDPoeYW2LB2
TVG2NANqsmZM9wiHoOPQQA1FEjgy4Gp68yY/nolMzdJLGcj73O3f6kS81TnIcLtlHQ9zdJJJgEUQ
kSMlDctfON/W5jTcIQ8G7uQsLh844zTsXAsZ+YAzHCHDcMe5x7hEFSBP7F1wuG0s1GNL2TC6+XD3
8ZAoMb+j5exx6/CpAJDFuZbx6eOnf3wK0Xy/MUavBP+0/IpYD65yS7OvP74qy5yN1jC+/vwNTgFb
tuwksVMfv7GLwOnmTXX5+dNlah1IhxtW//7xxbhU0gRFQd3jGRuctO4aD1pkJAiMGJEgWdzYmUHz
oOsuJm2kcWzeamuAHGyNe69nIRop2FmIv3fcd+T77IBZv4W+LBS9FS99lwAFjRAToEdKpm7Ikw10
aUK50g5fTFf/hghyVyeIbpCrv8xxeFsMcvbTisMfsSZ+ENBbU1ryXLf41i06uJkBOzCKaWal5H0x
FCYbp/yRavVzHjkQxNs0X/dzduNGyG+AAOwrt4ngmI9fPUdoGxZId5DgHV2Avt7Zow85eXN8dqV7
cUdnPAMOblZkyqwM07g2xjbyw/YuSAB4Tv20xYs3cy2emnOts3uPs/tm5xehlZKjUwBe2QqekqBE
62gH0KuuDEGvgpQwKrEe7YAT8U6in8Bs2GKU2Bl03ck8phcV7gkU+EpMS7eL760JRYqGMbDNwFgP
ytW2KLBrPzcYJgNL8UYS+KojkSTPtZua+G7FxWGQ6089PtFCr1aZ6QK3Q7UpIsEak2TwCWf4jiJc
Bwm0CJDeDeoIUPyYt0qgpmg5YU4SI99m38oIXGyYclJqITGv5sDeaV7CreP1B0Ye+a5zoJM5ixBR
R3ltUSSuzMJ818kL2Snkb2sFA61Os4h5LNj+GXsV8o2FCEmSr23F19T4+8GWl4GQDPgL5S7lhWDg
0L5EDfdoJbrruQwvjT0Am85R3XiGCSoAKmrhreegYjtuKtZaq6Ulmk+EpsXZEeDDdOtY6cGpGcWG
lDVp270GHAiqBc1PX5AJg9FdnHmBSyQlVf1gblI7xgOmE1zpkhGJPSFbtjWOWT0cHXdKfGd0E+BA
CK0mT9tVdchea7Vcx1D72vfhtwQiH6D5ZPEEcRzXx2JVla1a2ZITTxrmd2xCG03rPHREcbtSlhMc
Q5Kk00Te6hilWcR4tTFrLbkYADdUnW5kccPG7t1nrQU7h0weLIDEygEbo4Y377QeACnvyWo1Mtgj
LmpXANmDmTI+CDHDM4BKTsUfpQxqkprzo1qP2CJ65xbo2pegwmfRXlH2EtiUCRdKbPuoS0maeL/u
6/y7TjjZJowNuPfI/Fo5rDNN8xvllLDpknUf0HDABjmsw8C7HZI02tJghWpUoVacHzRahkkF0yPq
ZLvSCgrLnI5+1JGfBwAy3MYx7BA7QyDomJss1naymI6WPusrjmQvMxe5Jh97lXYRRpKRdy57Br5t
TI/JaEKHJ2wQJJINVm4EIpMTG98l4c08jPVtH40vQa+gCQI0G2RubJkDolsZZpcqHSpp3Ho0nhjf
zYt6I4IKHFmTfcCac6p0jZWjSknSqt32W9W5q/TLHIDcCDv5Q5JSUU/wfk0ebmt8UWnRKlpIvmoM
32zXV5VzoEuN+M9xGw4wy/Q8Dp40rP28FtpBRlBMTRIlADvC7KttGncZmohsiUy3HLZIHXQ8unXG
JxoGOJQlSZJe4il79SRLC+4icxXwfpmA4XtBuUrsNTk/1h7UlyLLLscXEmdf6poZMeZBZATFLXpv
js45e67pjI+96vbYan6YFuCWPufUoAa6E8gqDGCfKn9J6/jJsLR3nFqmA0sn1+v3FhFBeksOXgDR
it5gmeu34AleicVB9+EScB64LaXP4ATr3lT7Cj8+Z09S1jTCKwgByq8Km2Z2SrKGplxAWDn4nCjU
vo3NaXIY1Tp5O7wIAuCz0Z+pQj2NzETw50M6J6SlN+9Y07BDJ5IlMVOn0BbG2QnleQT0SKI8H/X8
TpLaB+pYasYgNiH8zWayKsYdSyyCTnomm1hL35OuP3td2x6GDkFPMItpk9sAN8pSrADeFruBUnFy
8oNZDvJgAtT3VadTsmXlxlVMYuh2hvtuWR8JOzqB4r6PPPPcZvqhnB1jVcemxXDLuQN9+4oj1Waz
HW/bufObJr64RIuTYlnIrUqfcqS3HMkMA8sX7agGPy0HLXYjI8j2CQfHFXcYXaQY8BEMhlMWMgFR
JYLi0WzuigyrV8I2MGXtY2yhtc+D4YJfbN6ocFfkHA1paIQrmfJzHc76K2JEXwIPpWxdvQ4UKsVY
MaQzQNBWWvCiIfsxluEzcZx5+SNhcjiwyq11ET5bkUYbr6Z/ONwrRghjImkIYH7bptb0QJG86WId
a1VFjIboTWO/BA0sGvaKVHJATXGejScbPzfp2jC9ouDeC0Vw31rLtjGPEx6tNrgPJ3cJgS0z310+
RHaXXhLd2+l0L1dNzWBqXN5ChZ71J6vzMsaNpriaDPkMn6e5//gHqMdbHWjhlTnr6j7pRmsfxVzT
jy+abtPcA8H1GQELwkJ5RNRo/UbvC0aIy88INdVfbGDJHx/Ny6cIikqZugDi/PhcFjfWiccTRrr8
tI/PtQ4Js3qfXv/8rlGKnXBQ3X58+PGPaTySYpbd/esBeLeizlsGrAJ6lV0QjqeL15ZGyYNEHoEq
Q5HUrGb3QQvrL+ak8u/LA8qhqR+Mxsj3gLr/Lx5g2PkvP0Hm8rVffoWpeaBz/uZXoOCx9bn6uwfA
Kvr5HD6e5N/8hN8f8O8n2RXTsCG5uAaRTTB6JMbncvRqDldRd5WhS0I6aqonryHiBK+DwaCAr/La
IFkQdrrp50o99dUia/WSYPvxVQ8mpc+NHBFe71CsekPGqC87RLYqolXXnW0QWTFoQLojYmp+lAah
g5yeNbc130vicMsZJfgKwZogvJC1N69XyZzSdKEpug+nvHszhuTRSUT9mloO87xStF9EgV4pxOv/
2DmOw3zUi+4r5DnwXGGT1zbx70jHCKJzeGuKHtOZpRMu0mV9/9hGRnjqO9oQmeb2jwaq06sCY9rq
46sSxfQ1WyL21uXBdGWrc23ZL1LF/aMK5v7GUfrtx0dkGFmXMY5PZd4yP1B6e8hKGyCR247n1GXw
g3YCZ6BNbhBrM5/8+KfCNZvn3QuUf/nEkhoV0YvjVvKQC3TYhHXUL2JchhpDqS70mO0Ls/23j8/z
x2o+vrv5UC4PM591lJAvOnXhoa2hy2qZrH5+szHN6jKWFKFdDtp8jHwklPKOv3rYdBBhz1U75nsv
CGgvyEU4V5iPaU90C0qTphp9bW4RHjdFz6+Lv+Rg/e/nOlB+4qLWWo4hgUllFcbZJutZHCdnyE/J
O4kr8ZqUu/6hIDPddABCVFmZgUrGgJDzo0M0vVJP9yQiTHeji1J2gXOLuuLKIXlCAVdwN5bPoWlR
NUCX3gi8oobL5CrwQmsXquplDoP/zz99/4BG/QPuycABh9kJG9D/+uBa/Ysp9Rv06f61CH/Fnv77
e35yn1z5l607jo0BU1i650gMgD+5T673F3pEhHUe5nmb//KVf7FPLeMvTG5IzHRhUEwRrv5/uE98
SfdceDWe1A1rQZb+T7hPBqjUX001molv13Zg33xiFwwBsmLRxgFvmdTc92FL6p8i0SsNoyXFt3YQ
ykTZLqV4IvwDkHQXxmrHH0EwTphlV0lPLACtxqfWc5JNKqKv+Aagx7nlA/K55LnsTUg1GD6xvAeE
Qzv0RCmBKES9RqCV70ix43bUkXFN5a7OXLXNQrM6d/3A2DtoyFdzRusHTf6FK8GsqapTaCIuOP1v
0/CBI04AyHuevpHpHO1Uh8pygFJwrN3hYSL/DaK9Xfstget3Xg4Tf6WXSeGDI6FJPsB6alzmn6Nb
iifqoG7dphOJlu4oyXQRclvJZRZfzONBahKXA7PJlZbI9p41meMBGvWnWFISzHE0vWO7JR1Nubhh
PI747Ppi7bKfIyaS+X4AvL3X+pqRPy/EigSgCH72VP5g6o4jB171xBi7c4iITyfNRRbd9fsgavN1
K1D1k2RNhqjhxt3aVOFdZjsRx4Diepg7zv5jzRaLEizbayaBSbKdw7esrfKvWRK6d14RTLDTh/m6
sDgxjZjmroq4GbapS4qh5/Vg4AkvLIT5xaNg2Rj0M9eOzWi1ajmXy8DOEOXaJfG2Cp1Nrk3Rthvd
L8YwPkR1svMAupD1kpIlK1i123yG4k2lzhhI7Hsru+blHA8EoKML1dPrwIAdEJZQIYJ5a+NeXGkx
R4mGSTTdSM5OnWWAQiDN8j6PB3WFmSC9FUTPrLWmoX/GJPZrYzEoKqvOOqJSRxE+E36K87166t2h
uu97olKjsGPqk3rCYlq79EZmztLZMA5+MsbqqeuajtptaDa2JvK9JDDn+WMJ+B8Bo/9brt1vuLy/
B+T9P4i+MxYX8H+/DO5wJL6/ahg3mtfut/Vw+b5/YaAN6y9hLQ44uDIsrNgd/2st1AzxF4NZfH3c
XAuD2cQA+V8gaPOvBUTmfZCwoLqJfy+Ghv4X1C4b76LBGuZgCvyfLIb2YrL8twkT5prwWIgtVzd4
jo74DGDr4CYEcVHfIBrcYpx6s9JkulH0HbDmv/UjPSVZW8ER0b83medApPVV1unDrkFRxJvOjoFe
wI7viBJg6EZv2nBrJvKNIHAqFtdl1R+ZgomNSGmvOHRL1iCJEJiXnrXt8gkwVE/+9KzH8R4JiHUT
GTAC+lE/REHo7OdQ7qvcvsunja51xqWmW6S8/sbVLB8WULS2HPJ1CGjLD7+8kpefF+BXCOmnPeLj
uuBw8EyHq0OF6y0e9l8AD6lyCmJfopuG0mqLkx0RRA6R1FDNN81wdiY5jyPxWLWdl3vUdLd9QbSJ
V9h+QomzTZgKrfPYM7ZlAQtnkJPhM51KDrY3bt1qJtm60t+qGuNjNQWvZe8Q6uKa9lHzjFMGpogG
UY+jxwZaEs1WdMh3avIQBEzm5DuRC+xjmvYp6A/4KPWIe+abkEyFBRtUziu+xjxCVnU842Uz6ReX
UAC2nT1sK6+pbmTABMeSPexpnXiQiNmDK98ZBJrHRJF2prv1c1XQdPA6C8GDtvrztbV/94b+vLYM
910bsJnt/QdFx2SZmnuhnYM5LHeM3xovL8/hrO2YqRoHtsB5Ey2Tt7h+ajpSkWCsPGtCf3AbZPpE
RtxD/fWrYdR8I2MojAo13RUJxSmiMQt3nwHzxSCi2Jzafhur5NrWLbU3qnn0VchALInhl7oqLrZF
7GXbJsk51DPr9TNyNuyRqQjeoGYnuT8vAbnBpJnQfrWbJ5ubZf3ni2Eub6RPNyAzas91dWgVoAc/
vdEA0eGhsrVzNiQbtxZIm0XtARf/YbfMHO1IWStnwBfgTbfhxLx3CLYJjZY8GSe/XOKBh41ZENsW
ozRdx3H+DYxFyQk9qZjYZz/qhOyicZnWJQGMsD8/+U+W/Z+vpO1agAkoqhjHLfblX+6SfjY0WGby
nOR1cGN09VYSxBcNUwXvmUGdHtP5g87MnlavaIGfkGjJleRBRB813//8ZD6Wqk9X0gFYzCUULGbi
8y0ralofthvfmLVJqJOTI63pS8DbQtJ8m1GVFZDlN6PMSmaJ9HPGrrmps/p1TIieFCAuOfeJS+G4
uyjQCM8VJEW0yzy8mYfbjvCHuNHElXS082WFSrZ+COrpS+yZ8cbNKqTJILkggwfj0aLl3mO6bOZa
x7aESJBKgdxRzfiGrjsgFcqrDuBJsJE4nmKIya2m1YW3Herpkg8miX6Ee53pT5D9ifmBNqcb61dd
9uCgKY1gX/75yn1gLT9dOdzwgDggsTrLtvP7y5hOpdbbyj43JHht6zzc28lM1KHyHKwc1qYe4rXu
jDYiRHTGY0Ozu0jOuYbC38FKshYDqd9kUqQpUPl5ovyakwrycrdkXV0JbsBZLMO9nKGL61pHl3nv
yszicT/BRRrR5HL01zx0djpkcoHp6J4sGjRtikkRi2q9QqlT+n/+o43fqTkf712XwwbSKLZSD9jj
7380AgNseoZ+zlCj74zeUKg0MXCOpMsapOm5UVxtJ7EP3PrY3BS9Lv5hGfzEEPrXE2C8BOvWsSDV
LFvzLzdPMyK/JePvzMoCMhBalQXSUcP5OFn5baH3A7U9UQeJ/sCVOzo1KxoL9z9dB+tvFiDWHs5c
tmNQo3xmnuohyaty0M8wYndWy6m8td+DPPRu4yRiOtCpa7Op0+uhEnd6GXzJ4AcSx44+tdJDdx0U
4C1ipJr7ztULgnt5b3gkZ83Jc9IgFyUkidh3NZu0+AHGayWh9Job+vM8IdbojCUMB0u2kOFrHaCA
5Ix27iAXcWixMLi28Eb+/Lp/gqb9vOyGKV3OIdRX/0F6iSzNnLVMP9fxeBmMvmIwVhaP9GQrx5uQ
F9IZpcTwUUR7tzXpWEQTY4chCXOALqeyY63VpF0F3NAfK22ls+yNTENThHKrbsrO0uyRR2VvTdvQ
HEVaaXwgtCfte1qncldY4YSlObSPHzr+gBBXMj3pztrVrgA4tTcj+6s+2XdJHk0bQ1WXSq/FuiW4
nEg7O/cVBPVTRtzCypqYFhZk0246IZ+wrJTWfEhdDE5tfYrI70CENbR+Gs30gXRgR2YVFvB00c1y
tI1Pw5xkPmCObR9IdRu7t0NEzoDXnN0H6d2IcAqPVSDPTYvpQ+V9dfCK3QSVdJvFWD7tEcPBn1+c
peT9vBvi6reX4tfi5hNL6fDLPRG1QxLGWnduYP7uCUnsV61Rfi3cvj5CtGXbmAktzsk3R3eurzF0
+i4ee68omE9CaurqqtqWon9K4iw/BBwxB6LitrZqi11JemqmWSzjWDnWjcx+EsL/WybYJ17MzzcW
KCVHX0pqgyLt9+eeYIRCL9GeHTN6pfJQV/2sb/qejIPAJasNteODB71hwAsqm244dtOqb/hamxK7
ZER+XfLGKG3zeYnLqMc63wki5MHejDdamyTnkBAjNP3GPlEkvIYFB082JMY1aiz9JnHl3hwyztpg
O31kXst3RsPxzy8Q547/eH0k4lvqFQM0pbF8/ZfXx8aWMQWqOk8DOwGmvkPIVrmem+mVXsXdn3/X
3y1MnI4Mzr+sT8ZniFeVeQH0ueKcAs/eBlr8Q5PUOX/+Hf9RNEC94tQDPE16pgGO69MiTIiTPkjT
PJOHjHAOYzPyN27S0Y6PZopUhyANgmxLjKCR7ZctI8OU2iFtZrVzzCsNR/CNPcWb3GzDDcq+nU3q
ky4B54WDjpEfB1ZqRfahTJivkA8JMEqbA7DBnX2vKfE10PBHVFN8mZKuXCxKJKkuFruP+k3xRlvp
8qaLkfUHE5qFOecBY1M94jwIV9CfMIcp6WFllDXUNZ0S0sqvlINSq3fGuyrCoHwd9A2HCge84j9c
O5qCv70ZuHZA5zjS8o7ABPL57DhXRqjqvD6TgfmAZZ+wjwCz9mQo1FSNtmsgGfkSm866IkJjDUyP
vaGYnxiSP00iM64ypBbgefR9VZqHqOEepTWf+SRr6eijgX4zNbUqzn5zMgKNLdRWs3lt3CCWPgER
WL6F91y5ZJeYtLg2Qou1LeM92BqtdqrADGQ6klqjNXV8P9Vt2cTYMaoA0bxWC0iZRrQ1UsLKmjlL
942esMf1+ka5LfGl1I0BMZ1DWoSgnSivI18kL5yi3dNoem99FdWkVNZ3ifi/4Ogtpcev9dhyYRcE
Ne1Oj7PJ53qsbNQ8u6Y6u8DGUO2Zxt0ce6TjVHuVe8ZlEDWY+nL8uRdbDjDyIDUMgDjFba+jpsg4
TvsqyWJ40LZD5meA2hmCN+YpRggO8d8uCdu4GUDYdMm1agBcR4CD5kWkHy4CrUJk9abXq/icOP21
adXmom96bqRtHHLG9lfJ0l2M7a8RvgyUIPByzFkZ5J+4CRHPMRaWmFX6A6lM/myPre8b9j/cnsQq
+gMqnnQ6ms1AMw+677pDEHbFxMnY1l75irZcYIcQ755baZQU+QUsxi5aTP51h36zZ5MyZg1BT9tk
lyx1SIbxKL23latCv0sng9uZPycEYVMhTenaGAFB2ilfj0buPSeufYTuZ9Px4qsoKb9Py5Er9ooz
AqL44pTxXTkVknuZJPrBoLWH+PiqbN3v3lztugS15DiH+tE4RoWwjo0+fqFdg67Eereh8PgOg5fV
xNaqRDkeERURDOpdNQixSQOOHgKu8pkwGFDUOnROFqWDVYBm6Qk8WJc1bULXzsetw1SXkAtHHopS
9y2ElDdOXv2oTG1fhIV5jQNqE4auc5oaslSHEfJv1ZxF/6YsxnQflWKYduE/lM1LG/4/3pvS5rAK
dHYhUn3aoWcoeTOMlrOWJsPea1g1gyked3reyJXpBNnaGRywxSn1u6eQpGeW8xDoiGB6hdy+Yujn
48CWuypEHlzpZ5IFZqJuiG6ylrNum5ORKjN4RpORkk9abeiOvXHqdY9DzYlOc4JzlGOpMFpoiIgK
csSUV57INtjbx4OLqTHPiUk2zSra5HrW+pJj4WZY2N5T4t4Hgkxhs5svqcb5A3wFEtq+oC+SKFSs
8bto2+togcjUeQEhnICgzoDyO5Mw5kM1IGLH9kpeDYy0f15NPxGz6IZ4BGGYDoW4wXwRNdHvW2vc
aZFjKe267YxuzSwyX9d9DzB7Srw1sac7WmlkMDzqU3vtgCf/h9/++0zk5293aHi5NCMs+pHLZvzL
xq56ZDSa412PCuNZpB6FkZ0MATjEjNjpuwTmUJkIhFfNxoqEBXaelxT0WOHL+H2Q9JgmxMfdDIVr
yMjdStU/PcO/2W0W6DOCVy4Tb79P18cN0b50Ul4POA7Wo/XmpXifZIn9vuWpLKKXMCzXBKa/TB05
uXKiW2RNSLUdlp0plM427JDnnGVAetc/XD0whZ9vC1ie+gdH07QlrdxPhZFwdXT2bnntNgR2Oxi2
6mTuHxytv9H1AMd/ntAPQNF4DKJgOkTgw2daJCiB2VuUpsgZRxgyzcCvSg8FaxNeI4z1ntLxNfYq
ZgYRpoIkIdVLBbmfSVL1ZrJsIcJEDAaUeOoMOe7kQGBZNtjiCXDm4MOqF3t0lQXH9co5SkW2x4SB
45TMZf6UJdyAnuq1K0LtjEq37qIW20ZXternh4zS5V7XKKL/N2Vn1hs5kl7R/+J3DkgGV8D2Q5K5
b9qXeiFUUon7GsH11/ukZjCYhm3Afmm0uloqZSYZjLjfvedGxRAu9mLez6ofn/yG3mL/uTSq5nEx
hhs5FY3Umzz7HeonvinR/F5gWqXUMMMES5MNfYcUvi6k+PqimQ5GqXG4L/1N4qD2VguVP4VJisWY
3IOhzmxmoEn7c0mWhqTDonYm33FMNGvmKdatu5mooo7H9SC1hIp5x9n1yqFh2L+4vU/wwTv7rRbd
ybEZQ8+ii7qX7a4agQslhIIDPDgGpbBJ81LpBES7fk7O0Aial0aNT9qQnSe292+KZKI104flDymA
JSsHEVSlyXYuqJPF3/hAVu7P0DnQegxMIj6eFI8CjxE0QqKXViha2dOAFlqdS2B2pGlXWeHcVfPJ
is2H3MtTRPXlYCRdEw6CUJZZaePOmkpju9Bw9NMn3iZ4Yo3sj6hHExh2BOokyu9n5+hb8XLHo/To
MYEjVnMDAoz0o2h6dJgkrtA+24nJvDMnys5Tu1sLDZmaKdjDONlrd8mHMBPNo55y0rAz8yshZ+5D
3AvYGFAdYJtXZdEl3fQREmNqfQOLo0+vdHfa2H9nNpY15dZX1jI9iDp1X3jdg08WEp95+UpLwTNb
VfPGz+UgbDmftXAfvXH+qhd11Ra+eYRrBfdrPEyJTxxK8J7xCH7QdReZf6CGGTeyjH5Vec/6U1rr
eBk/nbFdDUMuVlg6noijIMz0V81z/dCK3FNU0A5gRO+D7RwqmppHAAwroye1q0Z6vsd+HzUAdzJV
nIFWvBJ4+c1D/TXJnFPBVr+ipDDucMWPETL6JJfHAjHejrvfU0rQY+waol+V9otpLnsjTIMXp2QY
yoUUpDOHVOrDVyBwtIPl4eAj0H2YBfH0rveoq9a6R9BZEhx0LVcm6cp14nqYCSGB7LFkQvruqrPV
lcvW1PpXbUr1FSvgss5Tb1w7pKNW9m1kosm4CXKCp7Ano50rJ/uCTc0n7QFlHYOMcE/MWiPMk315
aYavUbOHi7J5J7HueL2hEeUzQr8QYWqNYuPVS7xxaTZg1E37i1jkY525gZGI7yrxXFaVyljNUQJP
zIA0LhRYd21eGWw+wyG/Go2pn+Ax4gqPUeyoqSsbh8F3hkGetPWxJTZaa8Qocqz1axJzVXAzzPk3
Rg7a9ZHwzmqe4reh7LF5psm7iy5LSLe8VmgX0L6WgB6SGh2pX9k+e32SKidVOzeCeOOGWV0QcvVg
N+LCGtZkcjd4Ef/odgOyoaAVbJyma99NLw7t0NRsYKJG5HdZQeY4pbtyvJlvv7TWs8LE7M89UIR0
1H9rBeUOfvzqAepj4JPh0VlWS4KpV2bRcoJ4z955VgXrmH3UhPqwFVQg138z8wcqGRsEeKAjGiXd
C6Zoqtv075G8jb/40HESasFjm91vnz+nS0O3YVPA614Y8ZPIvxlxqWyQ/rxDs3yMvTmjG5DniC6K
wIzrT1+LAKk3xANwEb+y0r9GTTZu9IFLKZ6xUvnyHQPkV2ayfy+pTtXoFFqi9H6QxXLQ6qeBd1m3
8OX7wKvSPCe+SvLa1SZcxTVTBUfXSOq8OQYAoj7peAqY9a6SJq4qVxrrMp7MqwERc1X5ckMwhgS0
5vBVXY8rVznWLp32LF/aA8b13whKDE6s5HNJwU2J2k5XguhKqijBIyH+XSMR78tFbSTcC9A0w5cl
uvMEgSPwcoN7l60ths+p25Iqe7HyMjsYzrWzhuScYl9folby6nLzWVeFvVlsYtjy4+YaAvUSl9s8
7471aJSHqCvUQjXKxPw/ax8Zhfqcfm4+9bKcOMHoLU8MFmScyNCNO+wQcLfwbIJ3UcZ477e+f1sd
jvnSvqMYW4S5M7r3TOwB//wHG/D60MewNEtOGoGFVezgp3zI7scsJ4ydBQMPQXKmIF6ATyoHpRz+
fJNsvJTG1dv3//y4XE2vyJPuOrPz+vDzDwzocgmItGzAo3rbMY3AtP38iVV41UEWH11dAr/qmjd4
SDBTI2qsOYtoPu3kCak/0a+h+lmt85jM3bdy7ucefr+RP+bsh5CV+fsXMe3LgWt0LJtiXaoZK3/l
mofZs1/0vFObyTTfe1u5HAktDnWk/miNhDNrvJpTsmsXQmSitC4/77hfTuUBt9p2NPkGMGtPU8dB
1Mb9QLRzZWhjuiZiqD2at5t8Toi1dqyd4eKl1nuKF0JW3pmS3/SAX/zITmt5wEO6wKdpgwX/yQ09
3ayZSTGtROkcJsjleubqZ3YEr4WJyunTibCR5EHooLCxFnuSvUGD9NYwZnXHwboY0Yj7b34iit3t
/S19ti++6oluYFz3ALQGnphC23WeHU6dpG796tRq7ltRsuVM3OahV22JwzD61rqqema2vVwnYVzh
i3Ub9Ni7xltoL59rDObCfrNdnZ27br6UhUjuMnlyrdY/Y0oPCdDhOO8XPI6WKNdLl6Hxcqg9s9ut
8dc79Zqk48aRsHZgCoQ6IfhpNHymvs29kRcvAPqik648bV+67SYtB3Y2cFkCT4/1wI3j8diWNs0e
INpavHLMzd8dEuzgWaLkHnUtIvNr3BGuSO6bOT51i7hxYuzfbXqXxZl1Qq0sdpTBfA5dNHHN9lFY
wDHVqcXYWp/GUDyNlco3mhp3SeRSAB+7r7qzcPbD1ROO4ot6lCWMUzPbFXbm79TMjKzhRENOwH4e
Snnso2rgfHGa+5szKD/EqYsYRgcxUM1Lz2dupF5/7nqJJso1yco/XgipBARxCB/NXRR0jNTgmObH
ZCyL48+/YSQtg8VCHuYal9vM40FVL9GrVxlHW+bWuqiXCQ1j67pkLmm1/EgFyHTgKHi8h4SEzgK1
hkJgcjlVIDA2EO6rbw7j5VClurZXotxXc99sYzE9+nO1K+dabmuO/6uFkXWdNoQUIvEnS/Ti6HA/
Taw3V7e1/oihsMil+8jypCkB6KEVJhieLH18bqDArwSkxm/VWs257fODrDtW8Ll91CsILcacDW/j
kj6k9VQcjFpRE7oQxyHGDbhSp5N7ydNTDLmTAprWDD0b6DKNacwr1euI3nFIRHkmieBsSc1hD/3d
aR/9kGcXnQ5pvgb9Bc3FnfT3LO3Hc9m4DObN5oDd7GFsSbjECFAXC/Xf8QnWji6RkrFuh30PjUma
cXMVqtQHnj+z3C7K3SySqMBsTzuiTimUStPeux2vV7Nz/0G56ScT0WYzEppFTm6KkwHEYSfcMJlh
c0RF2V34FOsVyDdI4cQxBz1YHPnSJzNIWsmDLh3lDsFwCotFHMwxcy/mYF4LzgenqsKPV+psqz12
2Yxjb3gpXb/Ihv9uS0lxah+lQHhQLXRHuzpq0neazX3W3eBfbE2ukeHWa260fA/N5jcOH3A/Mb5+
wV6R3YSiJH0BUOell6KkPABrsrudbJjmWa8Ne4wh9LOkzvNgztC0HDSGnLZp2h30FVLyiYB6xqMz
faSuut8XcUvZnWIBr/GHxJL0SbWY286y3lIq8Q5wUn61fiwPbu+utXley1g6D4nWH1PHu8s8Lbqm
lntK3IR56ijyy9yyLWOZFC324op1VNmkrn1Z2Lscb0YA6dJq2/7g2VG1AnIgQ+XSYlMMt6CniV4s
etNY12DT7hx1U9eYxC6O3b6V+HynSFPHG8o7HBguBoxaFauSMW+pA0uMOn3Ox3EHXRYeTgt4J+O6
AccGhIw0Vr6lJAfOt09WaU685GjjGP55DNxTPqPf3eB5puq8DyQHUlR8PGkk+ksylAnBfO+h4WS5
E6V87Yw4vZ2GJ4CMrPfaEMXvCbkarb8HOtB9LPpdNlb9YRgIpcd9/p1DH0Vtiv1jpTVzoCftl8Gr
3+rCZMHuySFag/uZAtfMx3k6yjyejrY9Pw98lNy+5MU8I77atV5z/qh3llGbr7E6Wy1EgcHl4NVw
anJALLOTmTeQBAKzNGaSv6x7XcJ+KkUWZFm3zxZRmzVF4jtqhNQF5X+b5hybarN+m6FgX91aFqvY
qa+l22drHTbeqZ6oAzak/iv1fhmz1Z1AAaWHwp3W2uIfUOl1WKUJcUutJqcjZXMoWmTQabbgDHA0
5ogX1cdEbzfO1MdbZVePOUfcdYNMUBcAnFOoD2slu2gHA9hENBmro5LEU2xrfCpu4rCY7AHIGI/r
lJUkyCqft941FqSH+J04i36cyuxS6PWbAK+0ix33iUK8dsNVKtlzqvRi4nEJZKP5VxRuqt+riyTu
9+pJQA6CF2+i/Wyt26LAuCC19OQRkmmYAFXdR8PUccJIqkNBuk9+52z9HqeuOnrOPFAaHykOTlF2
n/n5HgzYHBrKY4JaxtCzWIpKsprHxFPONrWMO1iSy6mh56l2s6uATRfmcCgP+TQGKBg34oGklZtO
1RMLIbI55YsbX++pDCDSvEYmM7nwdS5shZ8/LwzqITNy3rlatJ2rLfMx7xFDqiJ5R5wuTr3ev8Zj
Nq7tBqTxOGj5yYOZGdgeZB2ro3xPGewfcxldeiRd10VSTfz7W9opZ8maFzPZW+PJsNv0otWQzKY8
OstI94+8l+uhShFKyY+G1uAf/IVIoaZlf8qJskF2+jQy4455MudqrTqZrnLDqY6i697cOUn3ItOG
Y02qvkvze2kX6U4v5nHTtQnR/zLbKafur3lLb5M1YyZa2O6FllVhcKsiQoeJS9BtgnSJXDlu53F6
SIflEnsxEbXB40Q/4+pFRtrhFO/oLRH3Fomf0JtsqD59urVmKF+MEx5y130dMnHEuoYEpvFHygEj
nHUOl0J8TOV8GhmErkHZ8FxJ7LvGbT44MFDLpxf6dnE1QiwwBIALb4H7NXkKZiW9Sju+FaPH9jGy
fw/gmMO4MKsgsbZ5k7DTbgi2+Znzy+c62/Yqe9X7ThyrOg1ZjJOTXb0AEvJPaDSXGCMuiB0HYgHx
uN1PYY/QFnt3e/PzGbO0q61BWgSu0MWZQSyHPvQ9FwkuRE7mYeBgIE9jubcK8fZTwljbEpujP6ZY
vcKIMGUAaLTZ6DQ5tUVkHDCyrY2+jLc9MLxfUOmk4HfXSuNcZvWTlSfxyarKL0WR6c4c3tjX+ycd
+wbhaOKLTd+AjZb5d++Y312MvRmEwcG2OzBW9US7V61vVRJ5zDv9PdTlKLQrCP96fYj7hrmn43/F
RDeZpKDYF4Xi5LyQF0NXj9ZN/jZB8N8kgGf3pLaeXSpSCC3K/Jwb8ZdRzC9YHlfY3nUuW/PJUgsN
KvCZOc124CKdbpOZrhcqc7noTfxpVG0fFgnPihj9887A5tQbjJXH5iqjwJ/N8o4Txc4ea/MJKWqV
gVs8UGZTBk0R+asUE9ZeZ1egj5N+hvwWrxHZMp5//Pc0iYuQadvJbY3+Oe+ejYZtndYeZVVZu1JP
rY09ad0WPpR7jck2wJbOoZcsdCFJ2x5W2qJZoQXZNajZvh780XyMIgM9UVowSI46T/L7jFJc4BOS
ndwRyn7B4zDxIcEoHrTpeJyJs6EdKgytCNKjcNTaUO0Quh30K5Po/iXtuxcXEAwoOc0KWHjv5xzC
wzjXJ/NU4JI8tyxKu0X15O2q4U4b5Lg34AyuGJ5OAUMSQOH9fGrMuqOWcfq9cLoKCZMDR1P6euyz
fo+l9E6WmlrLMbnlfgl+RfpoHMUB2EIdRo1sNpjnH/oebY8YLK/Xi9dytp60Ds4yd1u+6oaJBFjC
aHvgLyN8SX0cC3slPnwmVDv6355Hi1i0LkpSg8MI/G0BH9HyfEw6l/5BlSdbTVkPsAnlKhv1+eB5
EGyqnCFrVzJGgHMc5Evx0PqafPSky/koUvo1TevPrKeYoTbMZ+5uXCiH3Oz0333recCPWZ0tngye
yOa1s3ByG6I0uc4887l9jkVOdAlPfXsr5dvwHGnW6TBPFOcmtDDQ8YeEMn4tlTC5TOsUlCFr3NQY
MFYJnKIZcYiC/1gFLQ+tvHHFEYQKb4mjN7tZavtIEvAAvo5oToB6Rc0ywW6ajjEJp5doSg5YfYvA
J70ryNuvZoow9rLF0qFZHvk3BLEY6kWQSuosaeXa0N45h1YNYhTFCTOuPWYMOh18lZlz9NiI3/e2
OLcZ7XnMrJ+WArPMRIPK1MGhQFtjS+dpGx4PRmD2g7OypJWHntdinTbnO4IcaktgmRzo7OPLS0lJ
GD5vdEkJg3LY2lqxNl6NcnigIuENQC3rX/KYVZMDfhnC4c9sd9FscSgr/h7THl4TwGaDrNtjZVrH
wRtassYkIyoXpIXqbWYRyY1FAlMFQwDEUsnoT48B2BjTNu0YBs76orHDIV/fs+TDNbUJLzfDvFKp
+wweWgBQS/HTjDDVf9DsFpR33y9sECIhqM7qwVBhVCfRUerPEljuBcvtirlCT0vgkgUdI0NPMadI
R+QxCMgm9oWe24SeM/IrHRG7NDbbe9NvJRUr3cs0MvHVS/zwcRqZ6zTy2PnmGuhil3YkWUbshjhP
nvrGfJhhIKFJKu+B8sRT3hR3o2aQMjS0bB3nqlopTlJ35VC94h1ywl53zIdbWrgbYYHVpZuuajOb
t0zY/IhKXuVWIdaNZTWVjAk0z8ZgKzaR19Qnw4dGFHWnpMRvWeT3GieaEIhjPw3DptLKGX1MvWi3
qaul8k+enCVlFDeBF4a1V5KVnwCGmloV7ZgiAeMYn/EbZX+fiv2/EiH/c9bjL3GQ/1toZPunvnyU
f+S//yUn8p9//VL+/et/ZNb+8sX6J/x23//p5oc/EmDkv6bb/q9/+I8U3NPc/PmPf/us+0rdflqc
1tVf4h86JqL/PTay+0hV+t/+/3/ERVzjb44hqOHCY4UZl0rHf8ZFXOtv5NYsqrpsjFeWd3OK/yMu
YuoE5PCQejZXjuljbvxnds7w/qbTXmbr/FA8vsL+f2Xnfgpu/8WZYlPq5GMT9W7ePEtgtP7rmFgX
jDsA/LtrD1TXypjN22HIXCsNtz6Kzs7255RWECYLy9HOAEyN2ipa7OmuzJ2XGvnDJXe/JTYIkmdM
6IasGrll3gTDDTv+UvRXOWT2xhsGDADLsm6xCAagPURIxen6x4yVpaPY/8sHcPf33/9f0x4Ggttf
57e8MFQ4com0LjMAx3L21xfW5V4NXWKx1+Y8nCvKTEqHHoRpWTqYiEBIBvFg6H19XErU0Gz27xS/
OEsQtIvKeTPrBhiojpZK8A3Qrz/QKe6z5qJILbt29NcZyS9SI2ThmoiSjslt/6SpF506C01S6ANs
u1wYFFE4eyhOnM392r3PLfVVLtXKn63y3lXb2F7EvsHWx2RBQgIDbTHaA7tF3P6BlcfPhV9g+WTO
kHjWeXB/KYempLoBetSIK9iGelV5e1HIj5STaTEZl1LUf4C7UssttmZkrF2WKa/4FY36MUvcPYLb
pZaPMo03Qywf7Ng+p3P226i1ayvUgz2RcZ77i9kV955RrQa7PY6mS0kjYkoFCDR13L10ypfBaB58
Ayv9MAJcxYNa4/gap8es9Z4ahz+rxkc/ZkRkJCfrZFvprhsMdvztw5JTr6zfRzlP2tJQnwwog0nL
b2YX+74Aaxf08gsgb9BFPqnn5qXjszOW25Fnqn+rvoSl1ZeY6rBSeGPHnpa1MzYapmbLjb0f8VtR
WcO6n5v3daROtROdG8//lo16Z2T9UCDYDFnynvSHIrPPZWVyfk/3bCRPiEO7bHBfYw+XshAWrgft
MCgfyMIs45VK+jJ0RmVsru0UiFgD9qAE+MQhv+8SegXjOPqwUvvoq9mGn5v8dp3pmLbeeu4AN3uQ
2piZTReXuQSeaTBNRdyT8TCiN1Bp+c0YpGN206aD432b2ZKsvMX6jKRznhLjTLnOkxVbr1GkP6I1
vSO9nSQ2OkHUPVDUVm3nClchGOhNRO0mTbWuDgYZak/oWPW05nC3axlXBSVn4Ztrv2v1G7ZGrDF9
1IG16F9+LT+ZNq67m3G18fDMkaPfTzHRkx9HFdCOapVEDrRdsKAZRZpBm7v32kA2iZqwIIP+dPBv
mzXFkD0whbqr6HELW4NihyEqMRbG+jqpszI0jVZj0Cts2BBq3+p9s+mzZou2464gfrC1aIpn2IxQ
geNyDrvO8UOJtP2kuWQwhto6jLq0j0MSW/tB3NKrsLNwn7M6lWBNNU1MuA1u/0fDrKYU3rRLdAVy
upI7XzqPzaS5K+bmzdmy+DBSwUh1KnZmvuz4KO3dWHkggax+12T1B+iXYTuyGYLK02nM0paHQSlm
bsX0a0oBkv/kKCyD9K61NCcXqYEXj3PGX5x1CoU9/HmBXt+mQZt0/IpSEGjBIDonnIrZDh/SaH4a
RsY/CcCSrjReyNyEAoUWYEge4M3yt3kRc4Dqym3V6+9o4e06m6MqMCMwbxUmufVPtmgxhI+1HRPn
5HY7r3R/kWWlXAlGht5qgkDanzxaomPD9OBnrREdXrnRepw8cPUJPdahBjUd2OEToMTmyjAUMPNN
ly5QKfOBVqKxh+zaOFEdIqbSN+ho8ZrieABWlM+GzAHZlUo6t+2Gg7pT9E1o5gPkW+yMLWcIwVOl
tt6yqM02ZsdcRS/+zD3PmoHjWdi2VUbFSFeu2H1Lji42BOPJgk2TJslmmLnYGd9Mm8aapzvPxGwz
lubGi61PpSptXw/JpbELSUMDwLAIXw3RIsJVhK2MMll7ptecdN88dp5hH/uY7Zs5nHsqxbal5cOx
bboYCCouPseyjV0eNTzktrpqxcWak9cSjMWtce2lUla00dijZkRL7sgUEotSx7Jhxpu3RXZMDjVS
I/I+ZtKhjkMnYRZbZJnYZGVnhRpUXM1CgCmme7uBvW61+qfb1ipMkemasutP8IQYs9IAhqG023SU
StwS33ezicGG328TL7AtShwE5N9gLBlr24As18qCMTZcW926LSrxyY9vs+FtPIhPp8VWCrQfuU94
wdzf5rvo/mWZXdMeTnghqEegwE9CIetiRAK7aW41Oa+ei6WFafxzLtP3Rqni6pVTtzIn29qOHWA3
zbtD1HS4SzUWwWTc9VPcv+j972YU0Ss3oLGSFptm/Kecl5ZZex2MKF43LcEjDvyPhEzYvU7onoy3
mWOSzXqQw/7nC0eObI3N/OB72puNP37Vg7CvC786ZnRYIYtUyKdlcqyn1mU3be+pyNLuEsdWz5aT
3esxtCt9yU9dk3w4CThYtZCy9GN+Ab+PHmkkOOLMtF7SpsTCURBgeSJwzgTPgFKiicG/tiadcPCn
tnWeZaGIWyrR7Vd3FgY1xswIWFyAiso7DH2XItciCDMCPnm1AE25GzN0Abyzu6HF+6tjoaDPIfuV
JyaBtSlQVY94yCNsmChEHnplbCOMcatu7k5xF3V0c6DXTmZxTdjR3wtAW7j6PrzW2eBgglorTC8Q
FX+frfhxugcYSnSK0231zmZUwEfiAqCnDU+m3e61EjdaLnt+JDauiTK0k93WFN0m8EAinvhJDlLX
Y2QTmWm+tWI6CLSrmifJ0EQ+9Yk5bNzU/DTHAe8WoforsNJuPCG1BgjYmFyz4r036RiAoL3RjPa3
n5QvdO6apC9vqJhID/SYfkmv+il2Q0rJ6ovLJJpwh3W1hMzCmYUmhA5DaybTy9WIgYnZBDQ9WwYC
tC7OmJjymdm+W7jTEGDaNUJAj86GOHNbLgbRXzltfqRp9jTEN1af/BIuW1bbvJv7WTD2XPYm4U2M
kcRl7YYjIDEPp7C6sGll2FVUM8xu8QAxYmp2pjWvbS09TyNDfUL+jul/ju38LMfx3tObe8+rsSES
uTaaEubN4O2mFli4OdhvpCMhVjnfVQXPu7E5jQ+LPYSVfKsq3jEH/ZQ2nz7ok/EPsNPdfKsc68El
qGYoyNA99zK9nVHZ7yzteWxvAEMPmaPskgc7UX9Q/Ne/THN+mRtv3Ntz94x96GVunXstVlv4Du9j
nB+cCt8cLlB3okDacRicdrytasGqO+w1ippWvdY8eKOzc+YneM7dSmOIEGv+78KnRJD47c2d7hzq
ONvmFi4it9AeFz++anpxiG3QC51vhDezsleWsNFzxlp4+9ZVbp/62vrMixF6YBUuFibSZEoJ/Q7L
zkjM19HTQex1d0063M+jvcHQjr1tAQMBzLda1FucF9+ahQ0sLv1AV9qfIZVwa0wmuxYEZtHdd0Id
KLAsp+diaTc20x66NPEhJLUfOmIzwYheMf37ZH0Wx3h6SuN0IwoP8/yk0ehWqaBNHXpysAEG3QCP
1GzHNaOgGzw8DSuqwgJ0NSsHKGal8xTYA5dinu5cPd5xDH/UmUpFrncqoeasbKeAnONuWpHvvEV7
0bPsWTOQKw1mowk9EM4CcyJKsWmqLxP5Y8d0Zec33brBOn4xqAtYxb62b9DaWy9emFy4hKLNL6dp
btBhrgZl2O9VV3Gljj53v/K2pmWWwHbTISDgUiLm4fGKTLvY2DcXVdNxUVrM9TBY20B8FvqASkIc
F8efz6kmnyNIGxeznoH+sgGqJ2RSg4l4YDXDvujNCYa7uG+s8QB3Pkl48cLptp5qvg2bqVrvVy+9
5G0ddxT3PbdeUTHRj7IA0n40vtVIyaya6OZtC9F+hv8T09RJMTMQeH6/TV+vlWnnwTANAF9BaaYl
FhD0fx5V7XfbLOuCvSPTxPdmou2jliQO/OmjNOloSRq2+fngrQZKtehy0z/tlhgjjVEbfZbPk1Df
ZiM+cy/bSpFiRaeRYsrKtQFNHhuhC+mXsSo88L46ZV35JAeXTsqIc/DAKM/TaZDlyJTp8ZvG7V7S
9gKic/rFZgjI9A6pPjSxLWad0a3AwAMnzlHs4Ck9eiV9aa6cN6pJLtDTbmMscmpLXghY0TPRBsm4
MVWv8fDu2N4SVrcSWpLd2YqED7f47Kxsq8PN6+YcSpZrp3zuIpIP0pC/s3a0A+nDuSc4GNqioILD
f3GXs+l27/yQR4CaLxOrQ6zpxI2chESZ3waC/kO6uZ56Q3GP1vpX7wMabwkAVil4foPOCYjdK5Fw
B8HbXiFCYHMtSTCkC0/t8TS79nczlS0nA0R+ImvsqIePMQMBls+WWOmab7HVIGMKkqZF4hWty/AR
TT7Ow3bxHzuBkYlk5Wls6dhzBjIok4UQVxuvfdmXm57XsSIYh6m5peZEV2pY5ZrzGWdldTK5YjY4
X/8Y0VTQT4VqS/gPOKrA48mdRxUKqcd0OMZG9oF9JTAnzuZZrZs3rU4PyIVtEy26NSrV4GT8ednJ
zn8SHnOyQroU/vDzm8KnABoQlQ5/ms1gDOMKx2dn0ojr5RqpHd9bSYdtx1I38AlxHgdFPhHBZNK6
XjxGFwNinVkMd36Gw0vlho6bE3dA6trddo4wNTUTYw0FLrHRKLQ03OfMHKt1X9K51xZvvdU3AXr/
vIUFvR8TWk0af3mlSem3k2EUw1j4KOMWDXNSHL9Z0echdi/iduvITuL683CjVxF3YQ9q0boZJblH
zU2hKOjwG/C0tfbtFIwC6zIHqbNMyNQG5kveUmtlPwi3F1spscW6/fBYIkQfKjkGFgPR+9J36fp7
nicedm38SJ/uxC2giBpXKBTaWGzNZKTRpS5vK3wEPnbR9przHnV8gOCGHgYSPEnc8a20qTHmms7C
zcFEmsmZEwC3RRCzRWAJjRFDMqvYz+WUb4q2aoPWoQbDruC/N11+SjixlkXvHTktt6Fh24oKuA30
lS9WqPzUb6IEfUBOFlYl+0P3lg+n8E9RWpZH4TzFQo1nGEQBYk10YuZzcQ34aEtCS6FOJHYUpX1o
4xtGqLW1QBudJmS8j41kcXfEgoewJIhMWQReIISV0bRg1NP8s40d7830Necg6sSAqgbi1tHyeY8j
vcVwFNVbQ2fI68a7Opq8pzmKHoeRuymvS05Us0csLdLT0BfDoe9rbd1ETbdKLKKn46geCesXTJCw
mkTdHnL6q493Y3P7EJxuqU4l7E2749QpljkFEk3rnkDYHhfuJQzTHsK7PoCGBEfQKDgKxIajA+bb
qx3TplvM3bA2b/gN1s4Pv5i4nskVh7MNgjUzql2nuRaok3T383fYmAegRFNB43ve3hZQ/SaFo9aw
6LvCruvpLYSnwdol0nL3qcsSJrLTBCMmr5MrZw4nMGBn02K0rJe5zAkJ5JfFnaLQnCGSSloernXl
nm0vcne31De+N+yhVUU5aY73N9P0dVTl+hZ48WfHMzaciGVAU4f8mzbiXGPCIB9ifGMe5sEjsmXj
mA6tCM9xmT5Zg0gfGGOB0bhkyj7/F3Nnshs5lmbpVyn0ngFOl8OiN2akzTIzyTS4tCE0cp7Jy+Hp
+6Nnd3VEIAuJRG1q4/BEpNxdMvLefzjnO79/MiZTmpVUERCZYWbua9KH8AZpx4qphT8o6AhYVQX3
mYGQXu+ucmkBuyqu92ng8DRqjbqbU1J6qxTksK6PO9cyx20FVqe0ZvceIMJORW98LVBMrsppHLdj
LdkRxtMvqak7CyeulwxmAV0qKp4SksoZkjwUeaA8FdbAQCub7tkBO4+JHe3koG7oaOMTmIeSDXpA
Bvh8DabqoZ0clyOPpyqKeMvVyERGTk5pRMgeLV1RnBxZnGI3m0DQ8DscIzvhtKBUohwbPCs3HUJs
xC5n2zNfXeUKT45Rxn4IFOOwONpCdVq3uZUzRsrdLYvBD2hB1ikONI/YSsPrGch48UhkmuHWu7lZ
zFex1E8CLaJpw9/WzaQH3osrNqr5x8n8FOb5cijTfCTD9FhSLGDt1p+5vokcc+ra79kxE9vWvio6
SceDMtwlpcZiJQ5xE0wBVl+bWBujpXopDEk5l6cPE7tWmSSsnDWC4+b6RSu4B/UK/r3dcjrTyT0O
AcOoDqcHN3f20xv9DDaerlB1q4PZdW9t7pBSULRwYJ2NMUrzUIFSxv+PQ1sHehsoKDhdnRafjfKw
tuSob/MpaMnvMvNNrKav7JdxucfFU5brSJ2t4Sjck8BE61jJdC4kCyMeDYlWhyi6TjXCtcKwipm2
dVnyGkRgZBvOh58Bp+s6rmXjmQ44TA05JcbE7huJzxPRNXSojXGX9Nq8+/00z7AcusbYDYZ914qR
DL2SB3q0i2kr4mZdTPGpnBX1vogVbW9wJlPcUSDF+a8Q29o+G4tnQzbikBj9YjgOkdZ4ZQXGnLnj
0eEMY4DBZLwey5umd91DaaUApCFhp6MeHlSlvoxpGh27cX4Tip0SA4tEuiMqupVjsKlNK7qhzU00
297WWHdgyLE0RXrBAdeDFqmJaxLmvOMc8dLadjd9oC2RTHm+nSfJdRASW/v7jtUc5TBK5pquOSeI
27CjTFOtr6KFu8KWslk37siFtGilI9dmGNpTejIGPVWVDA79Kxu19GBqoIS1NODqy072EBiHWtfY
oeNzFn1q3dAkZb116LSCfFqO4EhL43s2zg2u8uBQ5wCuwzLpt/MCsKsY2SB9dewrATHf+KefcJLX
xJ0o7cZR4/DifAYwjlGWNu0dNrNfStbUXPg16iNDTdbqlDLgScoreoPDDNkUknxibqxcdDte46vW
JNWhbGwvTK3wEA3dIZ5oO1tUU2stc3jh+8zLEueMXMo6U3Hph1Ja4aV0Y9CCdXPS4LEzXpkarAMM
4CTdQSBUnQgh45BKaW4RJ0TYFROgxVhDuUfrI+aB6CHnexqiYDMN6OgAz5Fzo5BD5hazuxM9wxBy
JmVVOceYYPchAxoGHQMTRaQfHPoH9NvGecKbU1Mt3JdzdiFCY51Ayt2JwrB3SGpezSBrL6qVhptR
RdRh2b3LQwzVm1kmcIgeH1CcAHtXUN1hF0TXWaLiZ31r3xmZJDnaaljfD3N9DPLu14T1sbA6BOzM
BRTUvk4eXjuWdV43FSUypfgcR48peP+jepiTU18z8Qgx5Kxyd1IOuRj8qpHRobOaQ5kp4uYEE3VA
HM8bRPYP6BbDUwm8nhFFXb3i/svQgAejbw7IjyW8+iASDEHFF0/A6GcdKYpzs83cMiCeHDdGSbiM
i/WbhbjLLAzBoBXEE6ockge4OWInMnY57llVycSpdMZjMUeD18/m5FnuCNfg9187NMVOITgEZQKj
Ov75n2ZsOTd9b1COnpi4TicHS3wcDeZOCRCYdoRxqHZxTx1oncRojZsBt8t2GB7bmMyJEk3eXlV0
4CZWF1JC0AKPMsvOlhVtYjOyl9V1vBGdWVCRIgIElPaTEz69cZq8IS+2QBUTq+fGWLoFjegnui9y
ArxxPQSB5cUa3aFLRL3FXocGxwsQh3osHOCswDVa6aGBInaY8GcbCeqkvFhB80RmpxExUYgkOkiX
CJ10RCTIgZc18ifS44QVUV6tk7h+V3TivqRbbhI6nQ3eDWfVDbAxZy40dymDRua2u07vnozMmndx
ilRvCdRLGueZtWvFQN14ZNMAApNZgT+SNuER82iRa7/IbJkpaG5K+qitVK+B0JrN1L2UVbjLW6zs
hsUujC71gIKJMXaLVaZ33tIqdD2SjCAZFHKXIfX1JgePH1byZS5t22tDpP1+VLQbompSPaqYpBDG
FX4xpXI38jognhcdMDU3C56qmjlDX2ByHsNtzHxp2TgUTAXEj9mm/WFUmoOSTHBvwiFE2+E6pHaQ
hq6j7lpEBNGGymxRemA/glz6WGQfU1+Ee0UljF7pDMg9hfGLiiW719xwfhpS0hKcxeyCevoUFC4K
eAdxaUpzV1rw2+LcfRUlgcd11/lqPTknlW4/17gfezLZRxkXW2IVGAMZm8xkbifjra6C1Ubq9vyb
BNJEP2olPxGMtmA65LTLdT1a2SERJ9D4dAy0xb8wvxt/c0kvW2LMvawALNAnaIL/hnjRSyvE3WqZ
fjDV7laj9TCn3Aus7JiNcCq0uiy9NO65PROWdwPgw41suoOTKHwHRHdkDcIPXLxstrJpNRrjPW+K
S2jrrrLybGWq/dvABm5jqJhbHPVmGICFErLrvcwZX/ogwEA2bMXE7BeaF5tDnoUsZH6RkTWFCqe4
BflunOrg6Ebav0K//M3iLCz8l2TOCoFszxbiN8nuTxbx1mGMb/ME+CSB0hNM9jYbcIVnEaKcIt1F
tDgaiNH1iPOrcKKfPjjXlZBXrkC9abKNYym7LKoJCUq0jkAf+eGyO99icHsn2Sg5uyUvBPAoEnY4
llOXRB6dY92ZSXsLO+MaNM2xDgYaXzbbevCNRBNNlRNahyr/mplZfCZZdNUvDW6wc5eCVApDkjFS
EE6e0BKGIIExH+2JCmpAde5buLXAp5TFHbypg+R/nuO8f7UpJ0lXQlTWpB2KO6Fs0R7Odyjnflt1
rkGommer++H0pCox05ECL5nHjYY162SY0cZC7X0S7g+W6eu/ECr8fsL+LMCwVF49w7ZoBvR/IsAg
6tyNZcxPWK3Nj9Ytn2B6UWsbVLlh1FNvZbABooWcvskqoHw6mFjyycIPc6bDbZz8RxqSQKeJbSLV
vW9KJ/PIQk7RTh7SpRwkIQTLJQOqLb5uXJApjrFaiR/dUbICSdHFVjBXGALYtxa/BUoQSPktMTPe
pFbjKa1R8iHS94eF/T6W6acW1hiJzO6dpc6tb9XonMnhoPRLUviA7g8o6afCntwnagEuJfWvOtYB
H0imYBV3/H7gjYgQ+3op6wSrLJyHMBRv+aQPawjihgcbnrijYE62maG/5lEnto3F2qwS2jFnVUtQ
Ge63gJ06622EhciSj85oDZ5iPlIQHKhu/CJYnA8dFA32PSFAcqai6LXA1pSKdnQC8aktcjw2YPNJ
j+qPMLHMvTHNby3P71ERHR2TrfV7PW2wzRZzudVBPAH1o/NIPA0VwBPByph7iskfEtR9Vm8YayYe
DJVLvfKVhAD4tBymQ5fIQ1po/SvQEtSwwdFJK74hY77vYj06KnpxbiL8zFKzNmPfUsiqs+PX+Tj4
IaYd8pMF+crLE9uDGBn77qUb0+vvNsaJtPe+sLN/YCD/LaHXf0/F9RdB2D/XjP1F9/U/ROglNB2d
0H8t9dq32fd/lD//cff+V4HYP77u/0q+zD9AqVgOmBebi9oyTC6df9DSFfMPh+W0BgwEa5apszf8
T8mXQA2Gm5OOmgKHmYnOV7Vl30X/+3/xn3AL8ofyRaqwwNf+O4Tgv/FeTFRRAIgNAxCXjopMXa7E
P536jdErDljARVhRAO55cZB6Adpgglr9C8LH8rP7M1pm+as0FTiGvujfuF4XAsif/qpeJxqMThvF
gJIdjQE/SMYqeHKXtAPepzg/xmWybehf3DF8TmqT9CVSRsjCmbFja3a9G8Lmy63V71SbWE1OL7Op
7GqYeE2aHu0quVZKsgTRXixFefjTB/tPJGRgmf7Jv15zfzNchSqcv0vj5ion9ygj5t2pZec7inZh
rQ31c2aHHKGeZygJ8PhkXkho+sR35UH6YBocXw38fIN+rKvsRa2MEx7S85LY5LyZ/Yg+JQ73Ro9n
ROkgralOtYvseS+WbcQw7TgiTaN6gLqEM0iVfqIrEIDJjeEABJIxFUwU1emI8PZtKGo4Iguawq6i
4wAc0J5YN2bJFdbWyimstylAHVpHD1PuHtFLHSM8hKuRCCi7IsRRq+HgpIq8qxCk40FvYBwAS8gU
2LgaTlc0s1jvjW+yK5Cnq9HRjpSb22jfTPSOUzncNVNEp9KXAFrbhhlmRDuvl17j2u/4UJC5wNnn
Qbu3yHDB/D/eheW0AR10SFW2ykb4as0oe8gHZytZH6vUvgIQ3pMpvklasHfh4KsyIT6YeQ2BuXi+
gvtBKb0iIDhknOFWMTUxg2rV24DbjOTKuAs0o7JzCxI9dW4loiWWhwMHxE6jScT1MHl8zuXKhPvh
Nim5MoM/tcF7iuIbromf99CcRgPhLtrgsn2TKCP5Carfy4q3xMTYJQ9Nlm1hs2xixC2wALaEOuGS
12+5O6OTwwwmlEf2BR7d5xUUwFlTCQIjGHZG45CBzK0JyB4q650IjfsqLB/I8hOMYAoj3SZ6fK3Q
nNCrhCiPy/AhcBnwWgNRjeyvAjbERa2/BaN7SvE0D+TYhrBN2DBwww3zdFcPr4OBpi2LWUk0cAAS
IN1WyH4wApHIwJ+gtL5Rafi1l0mSfiqtJdexnz9EhC/Lsh5ScyDfPG9cuv+Mps2Jn5ypOSPUQq5X
8MDyzocbHcWf6apIrDqCtaKBGUKYYwedIVeJAOpXP7W0bEkVYIKzcxyQkoGEXpYbAeRQyaF+dJyd
e1YamyboCFGpEee14WcpvsJk/mkqHNHhcGuV2Nya80sNt4JHaUAhwU7b6pyd5kIDihMVpns6biym
++RPZX6xvKFujAy9rqHBNQyMyOM2TnpWvHTFoszT3nKJ8M0Nq3Pe6dTsbENr+ldUrgkPxCgRaXQK
BBRkCRM8v9D1ZwugbdqPLOV0VvE6cZ59mR6xZ/wqI34S6lD9ssx6p+ruY8kn3eUZhGqESqXOa45b
7NZa0XMTJB56pc9o2ipz+1o6wTWx80s/oWGIB58cBX/SRgqS6izSXVmJfagyfErF+1ilzw3eMSeK
n7H7eLKvdyIavdBpf7lGDQhjYqeLvL7sgh322PvADH4yXfmR9ew7Mjv0FaKA2XkQdnq1E/FumczE
te60wChgFpE8+g4exo9dm0Rtk+Y5/pyK7NBqzncz1LuxEu/M/im7oZDppyRPrwgzvyZ8UZWt3wcs
QbUQC3pqHzNaQuRXL3V1nwlrl8mUuQ0EOadLL6byBi3o5rjaniTWbTibm6no78ij8uxA27e8fzOT
vYVil1Wo4LDqHUsZ7vG3XtK03llBe+2nSzd0JcMfnjvWRpu6C/dlGG5ARjFkI3WDGI0Joa87KFd7
6H5xsL/33bJ/XOMa8BT+rY7WHoo0vbaEWdZzejXb6MGyGhZVyimPlRFrQ3tmQ8GoBYAr7sfKmN9o
Y31AmTuUKF5th0+Iug4O+hsYZnu2vPeKm7y0H5nBDo2akyo76O4yrT/YTYqlXHwXHWn3c0M8o9v5
EDKgjuQDkhW8i6TMu/NI8F5s3Te9M65EXJ2bujozKSHZLGQvShU7VsAnQLT8vuX+rUrvn5dnf6ng
/nvF4P/ASk+3ENv/13XeG1j194/h+8+q/t9f8o8SzzD+oA6jdLJNyzBsntj/V+Hp4g/dQIyu8q7r
ruXY/7/AI0XgD5o9BxouaFJXQ8X/nxWeoutUf4hu4e85mgWNT/93SrzFKPCX4gXGqoHB2WalRf0F
18/6W5VXuiQEBPWgckFii7dM8JANiKozGgWV5LvdVAT5cSzSyYtgBiFFQ9/MGiVhPDhBUMY7EuD1
9tGp4JnXbVYQaltfkMWXqMaM/BL0QBqKtH3pZFMTSwtRVVIbDXayIRKaA28kGyfIx3WYZC95N5or
A2ioL5IJHHeX7BMxyLU6XxiWxg+O1DSvRXx3l1XGPVxjkB99m+xDtuprRrScbihBjdbyO7IqfGNx
+0jxNQ1V8kT4LJ7Egn2ySzt6ApGC/huKwSWd85Mp8oPSRfmqsigasSDZ/qRXL0WGd2ZMm8/e0J+q
VKn2vdWzt0m0jRCLngEUGjrnXD9XWKF9nOvrcSyOc79c7z1uROJ9xjwIiXStQxgm4/hK2vqTHbzT
jjt58F4rU/KGbhYgdEz8qLYGGNE1EMeqtpUHUxS7UBsbUg37fodq4ClIgfaURWoep9H+GaywfGP3
t/yzAQqzTnJh38wOGgWMBIac+r0oXHXNyi6YxE2g1PYqqSUPJqwHv+uVct2nksT4Mms3+tjUR1Go
ftyo3Jb6EN+lLppBq1e/Iz6Ow6zl36wuKv7veb/T3Sw/9QawZhD/2lZV06e6NM1t3WFX6B2M03hZ
ig0d/HepD+q+YYjvF4OT7AOSjjEGKhgg4UzfXFgizHlzcTNm6DK1i02QFvlxsEfQRl1lP9k4wI2+
+ahxMb0QSozdlsEJcxDW5ARV+DmhZiQ5kxVNntObak4vTFFYYdUtuCh0kLJJH4mV/xW1ruqnLjIX
9isvQsX3Xmjc0S3Vph2/hvT7tymMc78KWxx15lzjYya526CHh0x5H5rNEXQNaGfeGq9EtJJTfmHw
iN/KRjVJtM6BASW2RzDqOSZslrkIo9kuSt7wJCqEs0p95TqMUOox25P7M271bCRVqS9D9rwqhdxU
nnK9glUTs151BqD8ub5ld0y8tMFHNroNAaKK+B71SSDoLcvnhGRdPJLmVzHLYjeOPW9bxsAXVFWE
WOAKmJoNHCnIrJot1Zs19HVdVzsXoC3nMo/urSprz7w/FLRld8/gH6U6Zu8+H9jUzya0AAadjUXT
N00sUnM7fUzmGTFarB74FvJzkwHJD17qQGMYYZkpHQIq7LRktJYHwoCWwQ5w1Mn0xTVPvVLskrhS
762o8aI4Snw8qQhvmwPjYGSABDvy0gXrIOBgMDFqI9oSJwS4x9DiaRTke67nqvsZlmSW7jRquXpK
ZkfcSdAwlnAJkTOaBzeO5BZrebNFQnSM9ViuaHavkxIjryxZP9h59z6G7MvMGLtc3m8mMF/g1khW
rRWufSSYLGqtgqee3sVhJIkUoliWKsmLaeWXfHRz6GVErWN3Bi+rABcOBiQ9LZ9lHKbmq2QVVmfN
NrYL89HqsnPAGTMP5HxIRpd7CzgV2drnzJQfYR18UOVo5Gu1D0BJHtU87s9DEF8SS/s0e9AnDXmv
pxrPw6g6p5nkHgwVFSKUicWBbdAJhC7pDTLWCBfuDXMdmPpLZZYgU9Jy607sE5pkY6fNA+KSx27u
MAF18wwTKWGCN02w+GkrbERsSX/kK4j2OORq+Fh2CgjEyc63okovrRsBtIyc5MpQtQUrmN2lHORr
WBleMo2HSOqftVXws2y+F312Yl8laAqkBC6LdvKlR4XE67Kvf7BEY/vgIfe0ERo6oON43SrIn5wc
YI9Sl5u4rp6UUt7Hs2txzdAI4MFmU43gBBKEafKumztNq7ZMzUADKuFNRWnp6ay3Oce3LnaTCHNp
gpBJmYs9UEk0YkPjAaUgxCskccG10wBla1CtbWLX6DkKD3Hnyq5ketSy/iZDbdgZ6MoOvRtsMOiV
l5AjyquWZDUkrEn4POMzDSWsx9EsPbXu6itzPG/oWj9QtXGTqKyio/iVtB+HlhG9Zl4NsD1Gdm9T
ZQJwQMriBIjkZNrumskmzBvBi2/XhIqX+77h7TGD9B1dLWW/sS14cMfBsdjpJPexSxwsf5IfBMGS
ZYsOrVlsrOkwvEZT+k4TZvkWfqA4LNi8uJdBVaNNqiErTqdxxdAEAQabA5bQ1smpLN2D8/Zchrwg
eaxhdAfoXbPimavhW8spLEOLVFaU+VtjwN5EWGTk//6daxAHZ+N50WL5LBUUcIBbZvTazo8smGgU
en2qOuTRHFVriGeXyEG3HgvTxQuBONEYLESEcSB9t0R0nGfVl1RYhamJwRCkV4pVHCxJtQvhig0V
tcLCXmTFFmhHHW9Umimlnw40XJXqnhtMBpvcxX+Uq3O+CQVCY4SdH4k2HgrtRkQdBuy8/Bb9src2
V5WRaL5DtB7ywgFKTPWkDtTaYcGCWVGvzpLvprXAn5u5ZyCdn2RXHO2+wwcmjV8Rkk7XxPof1IaP
uYBEZ4F50URy18sQULtbEVSgAinomUWQrbFQIIhhS9q+uVR12Xj9GGWepeqdNxmmssbsWK9TSx5x
qqveVE6XgTaU1Aj92oysD7uPOaDlH6YY+udof9u2TunkoBovOHxgc2JYioZ9DZqLlSM9E2Jt22p+
mfZWSrdhRIXrp2uTgzrI5GD2pEXEjbOP3HCty9Lr6vYsAPZsguEQxXzUE7NmN2j4r126C5IvOZW1
D0/lV1mKiOILzVdsFK8sObkR2kG5y77McXqFHwDGsdTfgwojtFaqFzOS9Ypo6OysdvZrYQN3jdVw
G8mzGAokOF10Z7uLJLQDZ9uyKF8FBi95m3ZXodRfse3hXUCs4SSDh5P7GKfUb0RGTLugQFNmD0QW
Bi75gtg3JcOmceMkKM9qN5g20xYgAajCtFx+ADRusajZmsH1x9ttYwMovvl02GWT/8T+0FfiJww8
gHh1T0VqvXYr6A4AdSDTuMo6DXTDbyKClagVPLCZ7ipRHNhZed766HaYUjlFsFc59WeV1wb20R47
WXwqblkFxyefh+nNLuQnV7FYR9UNh2ztQ8J8rzqO/wFF+5BWJ2jt8MPHeys27wkM+GJkUmyD+ru4
Kk3AejabZ4TyEtA546TQME6luNmdcD1dRUI8YC4NHfc9AZIJ/afy+7n6ckL5FTxNiUnZDaVMZWYk
lOA+Ep/VHIK21CPjLn+fMn5szKqsikjxISaXfNauOc1BAYrtWDDqRNHTbnj/yYnP4XQz5LFWU+lX
FFuezW4TAaH+qLdq72uBfSm1pLncASJmr+zq7KRjRlYI8dAB+oqDWk92i3hVKS5KYnbcVM4nqzdf
AG2pcolgzoq7Te2cMN9LlrxmuDHLZj6ofJEEz+ZKR3hq2MiVaAq0gkjKeSDijQqrxkUKwP0cbAeR
bWsLEv6IOtQPMmamEFU0egqIvglBW3BBLb3/SJVarvA/v6p8xpBKqUBjjemmjFP0s8BnRgz1VowS
1rGtlQ0n2Y+0M5256zmzaFddgaQTAuqtRkG6MVE+rWGD5qkD3U0tEj7Y+OZK5iFGNZt+CzkGA/fT
mAjAS2ber+ah7+EGXM0o7SD2DJ9zgTiZGCYmdsIicVwDTsnwJiuNa2XVd52mPiul8oqQGPC8gt+3
a9PXNqbw14KLJV7oJRabZ34h9YWkOUYb21AnBXvm7UFVwCvpGAQBm7DqdNZ3rqqfAj17E2X7hUp4
XhspuluckujarGFvp92GLHKMUkJ9CessRhmpIJ80Wh9Z9VUV5cYskucl3gnrRWXwR0Yhko4Z7XSN
0Ua0LqZj5VzY3VoRyg11Dz/KPCoZ5qQB/Mz2rAFrWxWBxV8UVhocqfkLdYyxQ591FVP+DRWSbyhr
0dGF/RkqMd1Ow2RktrIn0eBJZRYfbsGm4rCpeHh1aK9xSScwaGjv5uU2iZmkRln+DldPXdTVS6Ig
QrmxHUwwNM4u65Rpa0flQ6Xy4XU89Xtp589Drwww5fOPMRX7RPaQsRWehl4nMSIWP1HugmAQ/YIQ
7A9IGw1v4Hww3FC7ScJMwCXFaw1EJ96AAuhP+KsHorq3Y7fdw9fbgsqD3Sfa7l724XumPTWNhRcW
BE3QV3BACWw2aUVXo52ZqOp51pMOcBv93s0Vw7SNsLkf3ZhjsCoisdFVjQrOLrcWi84VFU68i4XN
+DVUTILNMvTWBExXcyDvDVawj73sXuoasF/Z8693WCbgv0A22ZNpDhgoL41hnQ02aL7UaXeWXe1Q
xnS/IokTJXf6Xyylxh3345pC61DU7HG08Xm00K/rApuoOeFSThL7HfIfClcXMUmPMV1CYkFf7ckc
eosxhq9lS0YKAWMqLsPcKyGceixe3ofe/ACM8GGMzg45FfYxNxookwdSj8xxHbkP5MNn2JNoAuFl
zkfIQM/t6BynkLKOnc2txHgy1sa0rwKgA1lIElWQGIAkuUrv5Lj4mBYkh7RQnznGkmiPyrLBz8uJ
xk/MwfGsEsNaNJTAVhBcu4JBiD6BWgrbwVjjq4uFFq8yxZKnYqgPGUEffl5KxK+RxG5e7mr86TBl
yD0LsVWats530oAmHlXq11C9ZU2zdhfZIDkwXu+aI+eXvjdN4g3RV5vHwNI/C7MmBYhcxLVpAfsk
/3bAm9YToHsIFgR7owYEvRbD3VSG0hscbHF59xT0AUsZ4m75BGaG4e0r1Z+2YwzyWjl4IjJCXrZq
g3jHaY0IE2LWAgzF0Rqi6WTfk29KLTvpJMTPsr0VkF/9lpJlM1EkXiymr9BkVMoWfB/NKD5FQAEc
G7eOZNr7BA9lRv4Ck/7+2OR4DCNnDM6FGCippXIpEhVKVMvgQCTjodKqT7iLmTYAEuWD3KqvFO3t
DklMtypk23uiNc8ufEyKOKRHmepsyfNd4ivtdW7W1zCQk98s0pDOym+JzNVN2jnaASVip7oHRmDc
c0gEIBy5hG7+/gXOsg9p4htDFFa6Ql0XXVCDOOZlsYcHmNjuysEyzHxmnP2hTQe8abCBFGGzyKrs
6OJYtVgjh9uzbDH3lpNQvLTJTVHlJ0IXd3G9fAdDcyxaFRbenFN7bIDml7u8QUYxuc+SNTCwL0jJ
80xZWpXXJuuvdpj/UNWxhWmdmK0Fh1mfPEY6Pqe8N6+9Jc9zoy2NEe4OKXtWNinJKxnXJKOLyUof
NDhyUYpug4Zx1aruKa7tFMOp6Und2s2yOug8VDnG/ZtLsxiPcCFz7NpxXgLS1mJctzG9mxK3YGQ6
0R6iOp+hBuKkhXaE+413Tivr5KRO+meb1dkGtvJjlyOsntRIrJlfZRULS7TTJlTdEgZGIxYwnypB
hdGrAhciilug/+wtjPtRiS9NM9SzsA3AykQLEWUKnKDPUdp0VeGVaZSywXjolfRANaN5glOKcddH
WaXVmltLWaktVZ6KbpALd+82XOFVJ7/w7qEno48F01fs4vqJbO/nZTa67wPsxEPFdTjTfyZlOm4z
FimcuuS/JZMBygN2URUlzpatPMsqZUbWP+jhqs0hTk5Diilvcn7cPD+rWjXt836vKI3YUCAfDXP+
cchcVdBlAQ3EUUmChehnv8ixEpG+xxRUv7hDwHapKz7aMt1UxviGJefL0nquA5chy6j9chMscM2Y
fNOKT/cT4G0/y45OmfP7ItiQp/MoqeuOiLhRTooaQVnSccbkUKErUl5bFaOcjpdpI4bwMJn4qYeJ
DmgQAsFmPX+GGXFHWmnSQ2QV+dQy7bbV8EwqYHOKLUDuTjt5BVSzyEJEVNPKeVUuEMSbrYe05quS
dXfUmAiYs98307HVAtUvEtwIA/y7w+9fihmNvhxzKPKms9Jl9Yxxqt2wT63RT/NLo5Wsk3//Vtcr
ztDl6/EwOai1vzvQGn4vgBgWSs8L3dQnRUzZ1nW17tDTkmzqiSKoze21qKwvxs5YsYb6rjWD+DkN
zHWtDtmxigkgcOvJXRVWmPoLU13MbO6VkUwNJbmKuI+2RVPhUCCyTQMjsAIwzJC7sXaY/dB6ReUN
8yLfcK8/BQ4z8ACpA4p/NOWq655LLaI3YSrTJHPDRavbK61XFB/yIXHhdc5jLcTWxLQRT462HyTZ
NoFmNtitHuc4Kz12AiYYAIAO4TBaMMp0dT/kr8Tflj5AQxTMOZccpEsHget8arQiJB2MbaTplowV
FOTzXG7HOHDfeiKWD5WtFkc9AeXflQ8CqAZS3LDBtiUG+9Qj6i2kb7nI6IPMKreELeNuF2W/6UgD
7o19x8PaiqnH3VkRWdwF+3GJt5ACUmKe7+emx+wD0T1g7rtWe/XZ1GP9LqwdsS1YN8B74WYvTV8U
4E2UqI2uNWX5RmkWc2FVUIKQOLpuqlzFjmv12+CKkyokIg/HDukyvM7tOpoZMAlmEHyyxqlqnZcM
+KZf82EyJyRhxChS7dAV5WfLZNuDgD55YQDq3URBy51rErEscWyD1hQhrowS6+ammC4jvsRnVOoo
9yUqkjVgNH3V1ERWumvb0XZ2IsXa6HqEVj1xCFaF98MY8GeaKjEauvI0F/1jUgQMixl8rqv2tLI7
EMfQXMIz+DyDDSwc8lQnSRlo2joaHOUuHxkX5OhDo6zAEUGWE6rOJUmTrYdSKSGMGnyziW28RKXm
4wWpn00TH3OFaKRM5vsUl8sudaVfKIGODlR/jscFuUcA7ZtKCgou1YuoJ+vSGRhDi1Ez1jEdx0pX
cDnP5MkiRqng8jtIJWX5SjVFvCvDS8VpfWlTLdWastP/D3tnthw3zmXdJ2IHB5Agb3MeJaUsyZJv
GLYkcx5BEiSfvhddf0RXub6/Kvq+L0rhKA9KZYIAzjl7r02Pf9VOgC4CTz0QKNKsc8h4mOmzz0wZ
b3Hmm1Bis505k8kA3TRb9535IlP9auNuQcEHeQid2sFzUgi9vIVtQe5BkVF5ZQ1m7NlRl6QrH5JB
oZbxkH1iWDrE1nQwqrLccjX7VIme6AbFL2lI30qoY7oUFX1cfC8mecuTINmiFliJ5r4uMAxF5swn
mJ5ZGgBJHbIlynjeJv74qYk5PcbocsilGBf8qMk/Vbmr53lpwno1a7+w25Nym3axS8EY5Bi144QI
E6u7S3W/6XynX+cWKvHWrFZApOZVrsHRFR9jEYMJyOI3AFOc5x49+N6ttyj7iENWLx4Jqge4T9/p
Tj/hQgcZMHWbPKnwdDSa5JvGRywi1XtXlu8RBQFwLEINZnprfS7vuTQTWt3Vxa62r6qaMSVxMdgk
AQN/PqG9a9E0TrKBsA0ySovJwrWpIFPdzQ6M3trNcEpMIZWcf/QiQ9/VZviYKex/TQ9rq8gu3YyJ
2YhNrB05u3MIauUopvCtNa+eN2evGu/fOcBfwTBBOvct9HcKQR4hGnflFkk3H6ddpLdCtNapJieF
oo3nvS6y9orA7fDrN5PlT/RELDzY8vjHH/j1/wk23UxjTgTj8gfaeEpvhqhutD3gzuKJqosUwGHi
3n59CaoXLowHC7nGawgrjFtR7z4Czmt2WB2bi4pwKbohFBaIUckNPZlAnJ+Xx9DR0zax8g9zVOqS
x/J5YC8+VNolAUzU20ElxjYP7vwwDdhEFB7cjoSzMc7ctXG1A7N4gsYd32emuKa860+xx9jFNPWd
CGl5Y6HMwPYdfR1Qf3kOurSIn5RcXEsGxTmzuv4pHjP6V/benI1+7+YBsQSV+nR/sgD1U6HKh9wl
6km3uoXmz7RwHHg8DKdPl5DT7nuTJUcciJ9Ni4gEW/gxSuE5zCP3TKx91lpjLtz7lXxf0CH3FWIX
XDP2PWl51GaDzXMnjfBa+iAxdUl/dgDddQpcx9/OWBPjMT0W8JQuTR0fSgGTVLYURjCW8YROgiXV
BM1VatmvoyoUmJydHZ1O7zRnjYHrb4LbWkkiHGMIM+3c5fvRIP+3GIidiOxNK4pi3WYMaM151gdz
l1emPMwyUs9eGdxB4gXi4eWPNLu3cUtzXkGeXPWF80o9Jq+GCH5Egpq/7C3rREIfA4gpuutsToOB
Ft975+6sNtDf7Lwi1AOtlXhlCtatvbyvgDLn/kMW5iiLK755n7XxQdCJspgeW3a89vNB3rUV2mB7
TCAGB3N8LmhsWjUkCmdKdq00m0ennJ5tEU53XIesdW9GH7nRcXK5cINNYSU01I17ci7ic2ulP8hg
1DvPGOZ9Qal+15lEqIyo2JDP6IHg+jpZUx2AZx48fmLwRzJqkMpxjUO2/YG4ieur7fdfPGPucF6a
Oc179CBMMZl78rwzqSlINO+Q68DRpuMXgD1rp23fDDQxw1avle/cz6jpZ+dm5eW4DdyQftps28eO
PA3mRfN3ii3Ey5DKA6vmCOOkiHOUQg9gkourgqsSyvbT7/kkzIG7e9RV34xKRoyeNMkeXMcZZBFc
43Aues5Qbc0su7pEPJP/J7uTF80/zV3X1keG8ltjKlkBORECdvczjYJohcytxnVaoK8Hp0MEj+GB
IVNCP1aY4IByMVJJ7Ivp1vZR1rQzw7R01r7No+Fk7QCG1HhoG8J2JN0+uzbqk8MR6jqMhYhZz3dl
U160onKJRVisBCyjTaOpmcvv/tRZB8iZOcgCHONV+MkrnBk/oB1MWTVhSS8W5R1zm9pYlyhtUhO4
N77xlSzd+DhLOoXC39az8b2S6rF0awN+Siv3GCfIZClr5k9RcMzamjoOLpI5aEi3tv0Nr5Wfedna
HKDimPYDlfZhIA/+PqqNnxSa/oobw4bIunCHMORhmuKPYDGImVZzV/jPtY9WjcxYfCUhEyO7M8F/
dcm5Nb1LhqcV1Zt4k1P/ArkQpVrx1eh8kg+q8cnW8bDubHRv4WRRBOHTslOX0q7r6LvRIl0TREzS
VvlTsuI3tBXdfRUdLW4KIX39lWs1n1GZk25JuaEqMW7TBFYLQvP7ScebnIsWMIyAloGE7656UtO1
hVLLCe50ofYaPP2uML51/QIQcC5mHJPvU9HCRq/YrYfEu3QBvgsR7AeruKCGJrlMSAL90jTY5Frl
0MepRLmCcTeJJv711ezW/dZ2JgLDCSNSRBGAsnh3O8zHIklgyZSrUFv2vqIbgywUuzSyfL8l9q4U
8xVDwbAxXWgbsep3Uv2Emj1vpWPt4bpEK0fJR0T100a1WU/Nwyy1BkLAiRYN9U+z6kekevULTaDo
KAr/0x6+4hmipKYlsko4B4OOuLtBwjpkpm/Z+iAb/egw6l7MQQDQDKg9DLSIiAgtI14PMZvaPDCX
Kktyr8yZyJiZbY2UO5N5V+FCZiDXQHODi7jC5CzFKB1x1kQPkwfXbSgJHWQcPgDroImqgkuUDOU6
od1ZJakNQYAO0mAlV+n7P5Es8ltmAukkgAmPA/BBhdaVuLLXUstHvlnC9aKDsKJw0Qm8IjMsDkw4
P6wp49Hvbz3N4F2DIliLz5Horo1PVi0fkeEe5wkImYYm0Lb7skNM6rgnl4qQsEP7amtZ7MDU3OF3
bgCAT4ysaFvCQmZ47OdqJWR8tFN719gey7R37VNr39rEvBS1/cVTliZVwX9GbMR9FrKCLXr7aDRf
zcRgPN4wSp4WXk6s6IWMjN6CDESvT/yMLaKGUabq1shNPtnnSWGJiTCplzocaySW8FFezW4Qax+z
LoG1cDdK6EVzXB9HL6IzIB5xh32De8dVdx8SG89UtwFaOcTkPVAzSB/ZQ+GBXOuNQ2WqD5Ja6Ms4
mlbo3L/kZAQCSO+D967S5c7ECbnSdppuCXrPN7UDqqvG1CwjHjIfTtHKHUqUIgKn2AB3HrKgubGG
oYCFnl+HPPgRdL7c1/XIy/PXYT/J19pjToAHa9OJSfAjP3PO2CC3Rk6+LhkONQcWTtWl5Rtp/KFt
tiPe2X7spbzkY7iuHJiQNGGxVreMk2UwAZVMnkazVA+94g1rHGIsiBloOhT2g9vNaJ/CdxmSzaKN
SNA7Gj7YxQ9Jnc0vJWrU7VhF38pSqgU36q6RNOa4Wjq5pyQhqhAhxogDOiQbY2XrCrFTnXJitN65
wJsbEZ3ISDt583KkJp2PTiKUZ2gjL5ZoJmS1/EqPUUhrKi/WeVoWmwZ/NZ+USRtrZo9us1G9GoYB
Bb8x4s0cUFo0kGVJowRh0BXLaD1S420uABrlHqdLiD0mXxpyGIjsGvMXpbkF3C3aKGKDA4fgnlEw
F5uabtiEeUPWrXtvBowTyyb29rJ3xc4usA8nlZsfC5B863DunY2d9xcCDUsiNDIGioh0srDaeki+
Vk4xfbhjdsfCxmacmk992Hwv05Ydjvq5A7bGbmRhZ4PqDDZ8HmH2O19HhxXftNTKBQEQZKOsK/K0
Q6f4AffC3zRZ9wXVK/bBlm9m0+ok9WfXm364El6dcKVs+x15syvTNwtQLfbZGWxk9K71YuVsXeAq
CK3Iq22fZjWXln48uAsS31PEDcGkWNf0XtZW5r1kUqsTa1+v+myJ+Zv5LHXvDsypSkQMDCBAfaBa
UJB8/eqnFdEvk2EPitXe6cT7ATOh3/cu6JvCG39WEzOKTgXXyDe+N5gqdkFXUUsEKUJE3jGQhBAw
v1Abobma3epOMaeenxtCo0bKTzr0qD3ab8pD9MdYl7FZUsKXIxacPp0LQKtCKTY80lVhJ+B8XpEw
cINfX22VbNPtErzY5iLfz10BsGlUcCn74S4aiUSMXDqHvZm9V1C4QEz3m7ruuSd4xaPhsKHKHjKP
CsCVpzaXciq2p0LO82lurEeDPQ078WM4gkNIMouBIJzOvrpx2HDSgQ4qrAomqyDlaZr0eWzd+Grl
pChr2+uusuIMGOeTnsd5R8LrSrZjhtkM2wRCtjqcjTNgxDhEK0HCCRaQDieY6eDWTcZ+75hVdqWO
zq50N92VbcZfA3qniL0fiMm173E83pI2haHW+jev+Rqp8pvsuLHoruWRIjWT+hp0kIQL69HQWjvi
qy5FtitpphKb0y07lEMDpVUMnsfknhSn5ATescDQaXwAlWZAlbxyWW2+5H23QwWgdpIe2nEwHv3S
uY/EDybK6Oxi81WV6L64YG16ii6q1+EObdpusuhEha39YrKLwj+4umRx7pADloijNiRefHMqZNIM
6h9kVd0CHgegP6j+7Cm/9/x473QqPHpeuyZ4e8u9gztHGLZ3KOEwX5sXM/duIs6Z7cvAgFGaeqsY
h9LOmFpj7WX4pbnhY2BYm0RW6IiBZe9JY6cz48NKOS6gvzWnCPq8Fs3XHjHtZnAsdE3d6J3YebBO
+Nuxd5uLh+Qf3mn+mXdMgoquB075q2XhHY2hfg0SJH2E4f4KkvUd+6mczGJdhCn0Xz/+oVNvWsc9
YwhidMqdC7bPs/FF+Wa8dvOHwlLJzhgaoB+NHZ4Kjo7ZZNow9j3tQfMzLRIUEU2DP8EyW2R2yQO9
KyknBlnene8FX3MnxyRSGfABPlPScWOFJSJ2vUdaVDdX+ftstnZ43xmijoAHfG6gK1cxJ6CGvU6E
otbjWUKoQ9VZgXOgT5Kq2lnHmWrWUyjvALw1jDlwdYXkNflsJnn2AzpXEpvvAijD0Wz1gjlwtjhH
XChatNUrAxjsIDG3xuPn5MTOuq4NdmfikkE/xZhZR35EAw5gnhM2Vphw+ujICoXWpHDMbD90Plrk
yAOQXBjrEaFymNLY87qVXxv0+jJnom3SDjsr+lnaxltXt9ceuMVG5fX3LlgmcqSkrFWdkNmhpu8x
DGIau9zcfMgQifkI/tu/and+q+wxI/7H2BBYxd3a47CYJkZ4IbZ27sPIsWCOVNSo04BowyrLgy8q
/YxGBjlmnrINMm90IEUPXTufA9dlVwLfxoOxHvWozxRTp6Gn7e4IFrcVYuMfwu4c+f2ODDXIRZB0
iXfQYid0e5uM0D2gxwX17w57s4vfUvJ9V5Gogm3jDO+xg5hhTK4kYy15LraDn/Zku67c+6N1TWvi
P7KEPq+X0CNqoj0ELzRR3rYtQWNn5TGBJZoV83FCxoZ4wutPNe77NaPCg2eH7zhgEeeU5Ye0Z+Sk
+MNMwwLZ4xI+lfvBXW/Z/coXSU2VXrw2ZeSuTMcgpidSG4uGsuoHvS45jLcfOmXaaJjtWxV1V3OY
pvty4TcCoZfkuqEXmnN7ITKfnRxzmjeb8amoshcX48a2d4bP1owZURbVtVbqncn6YyuctSnovZV5
SW04MdGB2W4IWxG4JdcpjEIO9/oogqcgz+iJVaB8h9QqkIvEdxMDlh0KXKTDpGwlcp/EGYOB8Ee5
BHXSanpXBK+iFb1apeTJTemXw/NI8KOx7Yw4tFN5sBz5UuQL/MzcNlFbHh1VE9XIxLan97EGgjWZ
lGW4vNJVX960y93MtssdiBUkn/bI4wVyllBQEka87GMCQYoAylkZEQxmJ4dAiRPpa94hSmSRfK3r
DrCgmwGjk+FuSBgx9nn8PVJQXbwBvcvcHJUz8LccB7sRd5FcwPSz7fQpq1S78xxEPHP03rI1ut4M
RaLKTfjmOIIYiz6aEBv2qjZJBgyN17iNXvyYG7dhivZYZvUPy5iulozo3VM5qWQQ3LXPDhYiel4E
A9dEjBcjnXzuhs+DOZpba6reyoDENcKRXJ5x81xSNB+VPb/lJvOtwG/ClQR03bZFdahS/Ry0zpEH
kANu4I4eSh0goCdxaYR2vW6m5mRF3Kk8gfyuSR2W3jQyh3YQ3FSTd4u70WGgQr00oKXZjMN0ZZvf
8j6xwHu9uNy2NI22qkFeErjyCw1iQkLs8taPodyxHZACo8dD0SRPyfAgSX08EOmbnOSoEE/o/nHQ
3AMcbRwsNjMGOAxXExU82ir7AlF89es/ONv3YKDhBi+A9OwupibYCPoLB2HHJxsyKLlgaqOs5iUz
nPCglrtlZG+BjAQvs84ejPQlm21vN3FjYnFUj6G6URuW67rJX2vHCA+UcNcgng4VOXxuQ7UKvgFI
oPUEp5S7S6IIcYvVkTn+k22VVCw6/cml/3Wu+y8EDPPpdc2z7jAetdNz5vLUlwCsgiaFCKmMQ+ID
ILLNAV1WiNag90jcWp5OrlBPMiwuXlrrZcjzmJpbG7/cSS/h0PCSEdlMXKBKi6WVoAGE+PpUSfg9
DE1+zoJGfNMITo4Ec+UUz/Uum7KdQ0l7lnJYcs6YNzd+/zHm3l07SO8s7GPq2Qyd0oiqEFnXjPK+
I0b7QE2BwXBI5w33HcZ0h1YonFgprVzBqEbXxifo+fXQFhnGTGNNsxIg3wJc0pYsLqmXLP68Yi0L
mACkHT52cL+YuZeIgCb8Mb5cibEbnqOqeBBpe5i82LzMlfohRpvPLCoeatHHR6t7k1kCHzaKX+A1
w35EA7jLXHDKucHsPpzu04DwaVFCZQqafcEsWkfE50QOGaUpMd53GMvW9dJpBim6NjNBU6nbF0P6
hra76BlOTNp+Fi2/OUb2YlQFyMfsA9tl+dnTK/Izmj1xaKitm/FuMvPbMwXc1Z7xgG6Njt700du2
dRzy6qHkSpEzBTym1rCD4iTjAUgn3S8n6s7S1S/YIUeIs1hMeyASJGEF+toZDfPescNBaPQIcdmb
Cg574uzJAAka5CuZU9nr2O1f20ggmxrSn9Bu8HS3tAbm4t2KjWrnUaM6UCBAbW28rn9OPf0I/Qvo
YOwVGy3ZNwL30rZRgPZAHLHevDcBWuCxZJScZXqHvE8jD5Y0f7NTbsQ7mYc7ppHbXpC0O/I57kCO
bDwbEWNdBhJ6zHMJbqF3imAbcJXf+XVIII/brvtouZfO9VcMGxH9+SeEaWofpukNEKQC83ixQ7ww
Se7ZK9DVaPhoSswWoUceH53T10cuWZiAk+zEz9gdRr6BTgGOm9nWNbjrwPSSqFg7SEWDh0PTpcNl
et+rKjMQG0bxYcoUNOOy3ssxgjvnwwOPLUVNHc13MsuKNYZdiilfXjxJ38I2wdPm/rwOaKxliFo6
zrDVzB5b5M1nIxPEHH7zAIggvAZflMidR2rkE/nhu6YOaJ8nXYhLgTYWS3PjOSI8BLNFCmoWMKfv
k3bv2vmFW0206pP+wRG0XEP8WdtyMBnWW/FIq+HmqKLf5x2BoKVEvhHGRoMAtCVPejJ3A0ngs0cM
kkbTE9InGs3uS9AgIBEIjZlD8J+/BYqFUsoNmGdUMxkc6hS0+MQtsiGKGPNtZqDgl/J5jNNpnc5E
9xas99QdP0Yfepbm2r0i6FADGFCchXO5RYYIYzc/oL7SDJnJtRQF7WOVfPV9nrfc504P7kfl5Evm
/noeIMWGOvsYiE1qtQ44appTLKB/wDZcUBwPttUyvHUY5PjKqraa9v7q15cMyi91DS8qyednIsQH
pp1GzBItXhBQ0N8E247OnhuNDmpiDpcKkdnKKSyBvgvuozC+2njtoHXEq6T5hVFdgnacgWoaGaNN
WosWDq0YSWVrcK8Nu+mc0jPf4Fdn/pxbLCr0GYlf30VdsvNqfbEhAG6rYf6e+DB88fd1m3R4A4y7
5wbN2F1A5SLl7OT5Lk3HJrxNph2xD+ld11fJ2QvOjgrCUzVjLVbIfpe9G4LUoQIuvIZvzPk6WXes
1y8FAIStguxkJju7on6yjAwRHIaK3Vj2RyT8HMjDeCGFA0mlZe6rwaLZGRJ6lnRGjfNpidjEqI3O
i3RdGR5qltwqKF3rGE/6Bd5fS6nKu82lHbGS4fFuq7dCdeS6dTR+My7kAx4aQ5lwFwpqrMHKix0I
S9QDjYsAS6gzUHrkr7g7egoMIUrc3Zl7Mx2a1n7a3+PEzLcIRJt1FYSwqe3w2rpw7+ej72i5DQoX
tY6kF+WTAXsaJfPFNh/PjHsvGLeGLSHCyTYW2VFE04sta7gLpm6pnUCJzhFSKZrTe6p5qn7k6KhY
mnat8vY+hl5JnvSjNtDq9qnx4QT039HHrwlsv+O2yFjJrPTG9PPrnCxpSW7briq3uxkyPIeo3fyc
cYQOip0RBXeISQAbf0fSmh3xFOBHgfBuKBZIAVgTun3JmwDvXmD8oQwXKNTIbfB7uQ7d+jKFSwd3
Go5dZ/1ow6y/8PCw92U3FdP2UCLK4B1fh8h51b0KjuhzHuICyl4U72rt4AaMkm+MW3Zak37nNSUT
LLC5WLA5rRKeNqLT8D8hsMv76TttUoBynaI20xSg0UOWy+QUjTXD9xAZFcyCx2J+LBnqRkswInjQ
ANVWtY/QAjr2cM/AfG9PBF2aXg/0svCPWeV9577TcRegUO0b+c1tvWqV53RPohobwaRy0P/LlzAh
163tjHWHMHHlbV2JNyXv8PAgPC2Rk+GmKoqD75NWgHob7Xm+MbyI8I242jUVfnXqSo7dAK2mYyKg
isN2JSq4jqOD4YMUwUMIQYGqjesv7KZNLSUzDY9V71d/0Mv+z7z9L3lsDAr+ybz99ll8/gXP8+vP
/+HcBqXjOotz2/Z9Vwrbgon2B5tH2P9lOQFENNfzCVVz5P84t63gv/Bzcx750vZ801u84+oPNI/F
36Jr5QYysFxPBOJ/heaxzL+4toHy4FaEe+HjIbcEsrIFqPMnYA5ooMmB9StX3mQsY2H0PXL2or1h
MOdBs0eZSc7GyH2bsbW79NLs7Z/eqv+AvbH+yuz54yWw45rIOHwLMtxCxfnTSwiV/n8vgSVMZonh
bejv9ttmkNmjA8kxcQxjNRczzNG8hJAPqwCIXLJxwg6kT1kaTML8Y2AOSwqkPPzzq1tc6/8DS/v7
i+OD+POLa8qqGQcSujglQO3PKspPAYSFHWBT0IcpjBNDuv2Nafb9P39j668woOU7s4ocF1O9DQo2
MBeW3p/eFg6GMRJBiuNrIDDVphtw7yVDtqeTgse+0w+ktQWrapzufskqEv+DyVnyFXoz8zY1h/+G
Vvqrv/+P1+OQ7BAEvsl1Xfz2esIGQGsxcF8hLIZ4zjp9nKKIEJglVkQYdrfVFALnOYrOWTO3UO9Q
QkH/2UyN+RO+RPM1x+KPfFSDundtbpsY4vph4dcKuN2uawJUlg6yFehQTpUipeU1PYhc/AGggB5B
aON/Wm9LwOBfP9LlmSLrkLc3cLzfQQWWrCGUTHmw4ns+aZ92GjnPw7Gdm2Jnw7Y/BBb3uwHM9xFu
or+htRgVnvgj2vL//zKIYfz7y/BMx7Ikt2fX/e3JM3gDBp+4FuCN3bkz8eEA2qOk7+Qhd9y7znFR
9Kf5EZtEQkzoDqR9tC4XGsu/LLT/8ELYZVy2Ic9xIEUsW8SfFlpOmk7hFUsQQu19UaRQX2foOZu0
jtXOYPh5pWd16XNQWCkOHKEIGNVppIB2V8GXf34t9t+3I+BdlmRf81xBIffbm9IbiFyY85MYZPPM
N+jUKp9Tsx7H5r6UuAcDPXwtk9bZlYpaUM+puSsBRGX0RNY0MriXj4wVpzYq9trjutdk/GMSxeKP
GdU3Io9/fsHu358K4dEAIEPMZiu1g+Up/tOb19ce2uQO02eXynkVsc2dhePe67lOGXjo8dI0Az2T
rj4L167PTEs6Alnmxji6QW3cojEadj1yeQJpPBLc4VpvMJUydBDDoxvTSpxiWFgaf2dCt3+fEqlI
3DFKITkjSGoidTekY01IDmlsdJDr6zgDk6oR026roJEMlbvLZHYLjZcc2FAXFqr7gdHxrD9R0smL
KqzLuOgBUtHn+9j2N6m2h1Pj2g+irZJD45IU3OjPGZ3eiTczvQc4ZoBkzxUdF+1hYWjyf3lXxd/e
VaT58AtYjL4QnHS/L4PcwkjroQKDt42VJXMuomYKzfCTS78WwyICzWmAT4q3fDAukG0uZmtLYhYj
/0LR/VwG9skUBTmgnqRpr0xjExckbdnhMN6m6a7BRL1PMDUe45pMq57WYEFMRec8hdZgbqI+ULt4
Ml5o3b/1uIjZKNKzaRdfCyMmCg7+Tzh0M53uQh1nq9gkH27rV8/uSD5wBPV548d5dBIax3KqXv55
0VnLofOXHcxyLNv3BDQ/KnCoen9ddEbc2TTrlkAL7d7HA/Ag1fFW9KVVr3ExOk9TO78HioGlVyW8
idgit5YjujPZHLeqFnLpEv1bAupvZFs2Y4vjweMEtzxg9bgs/vqqaruX7aAZzAyije/lEGyaaLE6
12VI3DCK0rFIst1cv2W4bb632J+3CI53EQF7V1Bzb76cytNgsaBdBtn+RBy3Cc6l4Zd0svWwBQ+N
ttts/YsU6UCDkCAMNZ59OLL3th7eItTl3OjRI+NSGdeK6NHFio5aPMFhPLTzrdHtc2HhHsbEEbjt
+Z8/l+VS+OfPRXBkc3s3sXWC9iVp97edlDSdSjfBkozm2JQ0dr53MpEeUg/9lDYpjjvzY8AqdIZ4
t1edkxy01l8TGZ9jcURL6Z2dVFPXJn3P80jo2EE0YnyoJju+hhjuN650rh0wqG1FsucBp++8sZzO
3rlWfQfV7j4E0nKZCQL59feYBH+zCuGfUmV+88rkoUsTnO7a+izs2drjD46PJDtwrTHVi9sHaEPs
MiDAb842CBjDU8tkjtmqOg8DIh7iZdZZL0oIVLi95zRC3CSGU85SWNWCbMQm7/uVaur+XDAMadLS
PNTQsRB55DjpB+P1n99u67e3+9eC81ATSJQBFpPF3x4DU5WodUbHZZcoPtIkqE4hWPy1k0DrSJOQ
vlcSiPvEQy9LtqXaw/HKDlho53+5I/6H55EjgL2KSxFXI2n/dklMWI4JxmBWfnw2R5Gd8Yq/Jm7Q
XyY8xcRo+PkxKUcMY01Nr9zMDl7s/JzdyX1yndY8ytj+lx30N8ivXJYiTB0bzLTDagx+X4oIm3p8
Z1UHSpko9wEDfcEBggurHZFm0nfOe2HuhZhoM8O5B5eGMk4prjut5YpzggGlrVClWq7tHAcuMCtP
05ruCApCX1Une4Pp/arFfLRvxvCGlYQGOeV7Fel49c+fsy3Est//dcMDG02RwsOFotH+dV786ZQN
3Xww2wYAwxR45c0XPpQeNR2dxJ5PIxOg9UTM2abNUS9OdR7tG/Ij90mPtHZi+LwfO80ClMOrG5NY
UeGj3zn6nMuLRKeBYbyXj5QPuwH+w31nzPKGV9K4EI+xgVaDcDvv73JmM0VKUHIdg5eM6Uq1QX+T
iYvtrsrqx8QlQ2ry+7PqQevPRhU/zynxek1QXpC+o4vI824D0428nfrDCTHJUfCj+Okrd+P76XBJ
owEWiMsZ7xKb5cXae521eJxEn/5EV0GW5IQp5R1ZfsL+0hon6RrXvonLp8mm9d6X4SkzsqtgGzmx
zIgDTiP4kmbVXmljB2sugEcjMEiLWX5eOmUsnKMw7eYQZyJcJcVEWNlQeQiCHHVt5avdQoKLGrpA
6J7vdIpctgnqeeNNQfFQCZRxri+ArVjxPX5flCwdsjWXPEXMY/egSD9xWDQb4KUcQ7jL2RpXcTQ+
dn4wvMY4cHKSEGjCxGuCPPKjqhn862pa9REk6SazvqAE3Qb2RthFe41FiRDPprXW1ghxs0rUJ6Q7
tFnS8snzKsJarScrFOmDlFV7KD0ctFFveRepwKMnxECvnGBmgjFA0HOU++ErX4F/oMndDv6POhyx
xVYbhtkoXKcifkgt5hl5kY9Hr+o2Ha899FCe1xYNlmo8VEP5TjaC2rceAOwcxEkP939XkWx2ywkw
v/kpPtMUdpBThOLgO3WF7AT9OilM7onEgWPklcUDpyVcgdHUx2po1WaebWuX6J7EA1ObVwI0Pru0
BS+KBIQefDQ8FkndP9K1Cxht5d2+QieVxMZwN1YCQAo3H5EAm+CLnF0c5X7wUQUpjbEpqI4huc7b
pMsfWktEn00ZXumcegymFMAE1z4wAqHZKeRLDwXIyZPwBYZ0compvNemhdbUkvFbbhTPhNmnT8CW
ApbPMXC0QLLMCE+bYXmRSefsasctz1nhv/mFs/xdGf/oLSSP3cUIXBqNmqhmcGHv+H+rszREu7Rs
t3NdJ5clKw1Dfoayrj06aSeOqZkRdKfp3c9egIxi5Pn02YUQL4MMJasUlqEpTuiXnqY01mcC7yXE
2hZEVVuKE8KBm0HFeY7b8eSarbdTS6hzZHrumaRW/9K0xRY9bnPGTzvsdIfQRlRwFAeKhmNa6qcO
McsdY19KbzFwmuWsjEKDQPGCOdlNIwAKkLcGPz+icV+TW+Ngt8MVkTIf4JU5cGVI4kODMHXkorTM
nZRsYszpJlInSC53ghhE4CnTKYDGtTJrXKxj77unOviwO57SHEr4SppWBiBi+UaxvwuGKDjbfY+2
rYKj0c3+Ny2gtVIayDscNuSwj5i95PIC4KgwTo2gwY6ORLOgXbH5hRUP0JaXMCFuEyHAj3FzmxPv
awq0gFCtKPkC3Lc6Wu2hbSDZem5bk13kdMSLltdw7J4RFc7v0m3ePJT4zxmgHiusHjSbs+qM8ZEr
OgPYrBj3URk516Bu+EIJa8b/zd6ZLDeuZVn2V9JyjjAAF+0gB8W+JyWqn8Bccjn6Hrhovr4W4GHh
L59FWlrNa0IT2ECkBALnnrP32rgOVcdHkAU06IxbB9YL8XyHMk5uhkq8ZNticWvAkmyqmEQ0CnL9
Mt+ohJwtlAg3j4b8C99OkRAy20AqaEdy0lxh9Ke+aC/F5ICuQs6RoaEG99jOL6JizE9/bjkijj8x
3TzERhteTPFdmBF8YBob67Qe03eMxOu4Ec6nruBvVAlFPkV2tWsgG+OahmzH91zdEzDZ7Tv9IbTb
4FQSaLlhHu8+4t/COQFJLsAM+al17c5x705Vyl+RszPIl2JmJr1t6XBRajR+r1UFN3xm7h3bgnU0
R+dUxNVn1eaC9OgtaI/q1GeFu6YtMUmpi3PiJlR4+neKIXCf08On3+4Pj+i1PvUgi06dykWv9dUf
ITkYL7VHNrAuQIrVQSlXeFiS02hqgOlwfB6jvnWXmTPcigZOo82Id+9XfYK8oc1AnRFEI1AX4EBP
8rNnDDVZZ9bPBOrwkTFTvHAD6W6GgYCj1lKTRx0bHddZfNyJoZzzwonOpM2dOxkzXlPijUl64gI1
Bj5XTC+og401Sz/zSBAWHh++jsyExUeiYotVa3qREsfd2tR7ZHOe5SxGMItHU7E2mRs5m7rQbgVt
+XU+ff0wExLS0tZfg+N/jAkYr6o71vZTnjJ8yJ17UcTaqp/OI53USO7O7w7ojRVwiZ3TeiRwhj+s
MiShN1MQVWTOA+ltwxoEv3qPx2urGog+gXVtLHhT61Z1jA2owniRdwkuegHfNSAOQTVtIImQ4BTT
SkFSIm7HcplxPaNa9lEfLTOZjVAtAs6NvUZmkxjbTa1DanMiY4dAsbJE9jMxo480AsvDQfBYT84t
PDyvwB7do2ZoX5yyvglDCKcYnnjrlOMrQHegYlkIUINxaNlXCAjaBDaboj6l3r0yI/veWqGLOYJh
V4hGMrfAUIkQX5FVxsPGmWLhcwNiRzFOCiiIKHwRqBw7gHXFJKWkuMo4KZvpr5ZpDO6K/GQ7Mt+Z
jeIuOeKQ4WmF/lQBxFFMA01g+hRWrN5lgCgsJ/plxzUGAwpjKUZrTXmNsVqvCsWzl3kLvjGXUflq
B+5HpTcVzi8bILHqO6sUdBXxxv5k8yAyORw6lBiBjR1gxJ8A19ZedjI7+A3/IEPIcK0KTHtpX2ya
HK9uWnxziJvbOhwwa9lRtdGDOl4RmL0uAzG8VRWL4z7ISiZwRHJaevWYqu7e75r0wUg7extrfH1c
C1BmEPlPUYxxNhr1ehvHWEBR90ZQZWz95turUNr+ky/Byg1J+BjGO6Pwi2supb7MAIODHgJCWNAN
fI+IiEcUW8KhKRG5T+cnpaM8qb1uajWiJItrT8VcyY2NnqzD+wyOi9AqTTFTfREbuMpsperX6MIS
VL2YqjQFEXvCgaHXAUjsltN2JX5axCcR5uH291zp+rsTBNtgxOsRRSYSzNChqKqds42eqYwZPrOS
tPVzF6f72vPtLVwqf6GZnXNQ9PQcjIY4qH1FGaQXKMOT+gySrn5wYvchxz22EjbXZt1ux0e3bz3O
NIzFmqKPzqbABz4iUN2kdLEOc5iVBvlMkdh+rBibnooq5j0RIDDUrkYwL8yNobThc4WNHo2zBvGo
ByqlN7rzMBwYRYg9eZbuyehtFvrOh+8X8t4Gg70OCAzbytF8V2BDPTaefGxHRohaMD6Elk6m9oiL
m+YJvCBo24A/Bn0/WPmzQuDzIQJNb3IeWhSMyIF22pjrc+sMpaHfJ7qpnjWy+LZWa/zUFEHy13TT
MRTYFqr9BrTME75Kiod/NNxEP/QjBQ6OoRr5pVmA0hx7EkrRPnF5L/H41UGwUUKVmHoytMIikFcI
lf+8SRtvWGmTCd+LDlpQRde/3CReu41y7HSlija1b1SAJG1Vn7NGq8/oWgfBv8VSrGdY0M5Rg+J0
HLzy4/c8kh+cgdDyrIgxZIsseFIyr9i7yrRGHF2FilFYXGyKgXSTgDOkPUG6OVpXZRUbJ8JuaiTN
D9ZANjS6SPTIpek+0FV6MbiCrscozpZ5D7IVvCXelgrKHyI6K12TLkQNMkou1XFofZRMzClqJqJB
9CabQT+VkW7uQWRtU8ylyARIO8zDny6O7Rdyyxowm9kiLof2JBNrArE6IWEoEDVUo760AsC+VJPm
sRywSTnhI398xEIOTBcOouJmTGFHbRBf5q1eNf2VLTuff5ml7cKcBUWDcMRCn45wgHOI3Dn+TnXE
j4joXOR9pJArHpGQvY7Toq3TPW5Q816POmcbB0uHBb7hmNoUJ6rPn8fU/DumLgSvffbLMc3+ENbD
8KC26drG23Fpm2J8SJQ2Ivix6GkXuuvMRWiJ9cCVTPJ9scoceW0SP70qNQa7GgzuPrBQ5yDtvla9
OiFkVOumdAoNXGCxje1mV48juLXM9qyYEREL7qAfsesf4iQPN5HfZHB/HXnC7Xgedeiklay0c1+s
KoEfqheEe+K9wMFHFpHrtqgsuZIc3YyAQrMxX1Km2xA6GwKRhppVTAQMmHpj5cb04glrbGkIhD+K
Vs0vlUG0UNaUN4q8g1mN5pVCOX/ocAjnrvtFqac+s6BaRZbp7btejQg6RE+pajQZetLCiSwH/2tX
EOgMPPy7nmENqV5FsKJ89E+aBLtUlcZ4qFDBLFI0musG19uJkwSBwyP5DRUXp43Qq/KejaYFut3M
PxWKe11r7Y3Ic3HMQw8tcC8QGNNeJ1bSfx3y71x24Qrtrn/yEMbcKNXEInTJfqNlWq0kBNyNpg7J
eoit8Q5qVLkGRrEd0l8qPrJbKTrrQc+bYQ94BKtmjB8gQa4lFUO99k6j75ySvkFp5PGDmvK00QHs
gRuj3SDVdqaP3d3jBEWqZM9lD8inN6zLvOAJaD0flBBWliU+0MDCMQ4QiuWStZ9Rio3tNuZDYsHS
KLTozVFUEAI5/Z6xRdBqVLhyrSYbz46X8hWx6nTtljgHbaXFhxWm6WNV5t5N6b8xJVpPw3TjIgn3
Nfc+b/i6/6gyXL1oWmA91TRBF3phDYd50250F0DxEG3nzVYbpuuLV6/mnVmq2R6jHA7yvKfCtpyr
4yYnhkDW0/wCwMoVY8HfG3rjXdo+Z+4xvxObwcQY1/7x99tocw2UDSKweXP+yfQjjdAwdvb7edMr
/LLLDwhGO5oHlXXihBSQZqWD6tb15eCibnOlAYaYwc2yMmgeq7r9MRBYtaI/JBYt8VlLpzilWqI8
iWJQnhowH3GAy2e+CyL/jyKW43neoo8y2byT7DBv2hMNDR9btZ03PacOtpU+0ImZ9hbCYufsIYhZ
mPbbknp25sv0a35QdVLlFg7xbn5svstVp67HiLOHF/epdWBcUuLRYEst6MkO9jD8fp92wFhEt1WM
/9OjKYzOdZf48MWnX1S6XPTrAAjZ/GgReVyiig4Z9vRoTcD5xUqH1/nDQpmJHzGHrqTWcD4yULN4
Vlnd51d6mXqLaABc5y2L9Q+VizciwWY/5DIyGRIZCubpPcRMLDch0qv1/GiXCx7A/s6XmUf1uleP
fq7Cj5leyyIou4qy/f3hzFTWuP5RxEyP/X7+0K260oke57tI8H5VGze+zI8FKsALjkp8/fPnSVy5
KrGb//4f2BUUJwUv6e/30WZJvef/J3+/D7jJhEjn+Ojn1/reiBS2w3I2/xlLT32yWXrp5KpEVi4A
COn6+c+NAgH47CGLpWptTn+7f97sRVRgFPfegmkZPD//b0+rlZHUHM9kjVJaQK7+9hxPyQA2S2s/
3z/v5c8O+h7ErlfjUP7X+3KmlfafzXrws7XD0nwJ1IG9/9nBvL9Kp5FXVCXx79Me/vKcRETVWQ7L
+f4/7ynuWgeBV4shajTQx/75TX+eY7lNuYdRgQWmRjRp9RfX1dOTknWgLb22QUQ63yQRwYvzQ4Ef
8zjSLWCEBakf/3rO/NN8Mz9lfvKfzfmnqgkuVmDSyJx2Mt/1919nzb9JiMjYV625np/zl7fwZ9d/
eYuRBdg4nFJOft/57371n/c+79IYgh96GCqbf7vv+Sl/frXM/Po4urf5nn/7Dv7yKboyYXWVslD4
y67/8rjm9C0Z3JGx1Or8J8Vad/ZUK33GToGPNKQfF3hN+pz2hrZUchVZwfRoTrWEdDuutvNmo3TV
xk9w+8xPjkdWKMCuamCVWfZsxcLbZ5N+dn6y6MzoVIIoWcyP6o0mL3mjvswvjbqJwRI2u/mxIU+I
nZfP8+vmm36kiItzeZ+3ujghU1hqt997GuW7IZvoMu+pcYElaXVkHH/vSnDdEq5U//kB0JLjYaEF
iYoqfRbCVvBetqCCpk0uweoWQpL2+wOUGopDxeOcNj8qAV+TsEC7PpXlmTC/GnA9YpYaGudD0Ass
ryMooay21Jvoq3pJ8ZV/9qzNFfqW3+agfMOkq5+7jtwfRYdVlglchWopPRiu0nr1CvEwP9Woq0PU
ifHdovew6rJJz+pnzUEbExcKQ2qCCO8hCgOF+Q7bQ96a6U9A+6h44yZ+dCnkt3hm8z3ZwPHNNYJx
iWl0+KEN1mrevya9H4Wf+C+2L411ohf+ya8j52SJgO50W6WvoeI+zbunGbkjOjn/cDs6siD9kmsi
R/9gxUCBK8VL7zkF4WLerfcVTbXaWDQPosjELk7xEtVqGufLeqivVCnGuQb4ew8T19l5DolJtDRw
K4+Zectjg75PAU4dlny4j+kFLeYnM1EI7o6XPWbaUJ5T6XWPQIKgROIfQjb6likKkHIG1zvUO3i6
lPZhMCilKk0VD3buPsx3W0btE8nU6et5s/MZ/ZZVF1x8B5yWFKR/TK/WRWsfisG3GDJkJrUwuc5P
Rv0xuoWxtwniwuaJijPWjOwLifCRuNjutfeidoMi3tm3WNgfYI3BgSYZ+gvH+MH1Xf21B9S4yazU
PyR+Pz74cOt/70MPrT2OF/cVuXS24SKDUyBEQxuqBnD6aR8J043aV8tt74Kji2vTKVYt0R6b2Kt/
2Vqi+3c4+iP1VaIxvTEJgU8VG3eSnd3MqGiOf264sDRHYNt0wOY7FZYz//yRzmG+zyeG85gmhwJ7
G2ug7uRJOKwE+5TTrVV3p4CJDK6SBuJqU13m58w3LLa70/zT/DQ9ZTIMfly8pGM0budXzQ/83tWf
7fklUWbkm4Bk5MVff9+fXTZ1VuxEKn8G6shQ3x7uauYX9yIbN/iO/FdJYvnZy3J403YUvJpki+8y
JNXrpiz81yjEdk/KAOnjug0VabBHhYbBuMzVsXjAE8C0penO5bTVdxGppOB5Wc+rlr1gQOATf+ne
kGx7VzQiv2CSxOHWze1LKBgS+Jj/oTbRIZhvwGgsLDy1j00j6fInbripDHiCg92UCRgDKLWx08lt
2sCglzbdRgClMLODER63xcAsKltzmQS1e6wgjHEp7gjnM1B4jSHdlcRS36MKG1nXZwiuEirhZCif
isGyDyEc/hXuTA9EpLswUlBqOPCSmGxUN5IeSNXklDqN9dlZ0S5PswuYsfqTNsdOMss84C3vloUs
ES32rFGRtQ+vkD02g9+q+0Llqp7k3bKp261e9U9FWwN4k8q6wDey0byjIX3U/YPRLEbT07EogHDK
2hB3p4UruoGOSW8UZ5TCMM2IqcmDaBUHL1mT5MckGGs6H/SnwWcAJcqVt45cd6wjwt9zBkN4x/p8
amQt+s6HUNBW5t7OHNDwLR2hVj3EfYEP1Vahn2SgNAcNh6Mjmd0rRvkEzlzdZbGab010cZBezorH
7sAt+rtqKL6coX3zDa96ECya1pz4vuE8UX6bQXqzwW4vm8qCtBOpLfCyZejjpxxV/GC1fIdAM6zE
AL4oJqB6rxfNdwWVLStaue/zg7SJWoO650/INSg2WZEvUf4C7K2aao2Ec8Ps0UXQ2PzsArkJZBW9
+ThNAqlBUGy7u+iL7yGXt1o3/EdfTdZjagxEEIbPrql8CzdtNungkgSmGLuKAeFSdHq5elbDXllq
DssMen/PwiRIAx3lwiLGp/XSrehzTq30swP+omCJDq6auXtbrGhehG8Ch5Nu4NZTvHXQ4LXPOhV2
J6cjIC/XKObcFA13g397TE8Wv9YTHQI4KL0AyGLzX3AEpwqVDJTyrpnkUvdpd4CnxIoSDMUySx0i
HBJ1R6fm0gGDowETHfRASzZG2J61qAFxpLOy8GkSqh5AQs250OM2l8YI/pZ+50qvo55TOXlpcc5h
FlRghajd8eo3a9PM+Tq5DlVi4dG3UjBPmRbW8XiMcJjZvwyNYSVAK6dAojzyldsR+gaG+GGoWWpr
A8PraFilAK5Phd286xjpYq4Sg6BusfmcOI1SiGfeq+6X7zFH2joaiBVUtPJ9LEgUbKT1jRWK7vm/
bpgfPgcFLo7IV4DD6zbqzOitbtMfIMui7VCYtPp0Mu1heKdL2ENbJvEWSYwj+KAWEV7IGScuYPXU
tXc3hAt8LaCkptPrLVho7Wjo65DxsXgnZKmgr4NjZ1gKS0ZYM5n0D1VHu8pHiwdPIknBe75o114x
9l5iKpTTwXoAOWqwjGV34bJQMIOjWtGWgY35uOoni5xmRstSJaHZrlVMDioROWGx1tKLCAd3l/jO
Wo8p+cLqAkEmZz6j/jRL/7F3nE9Co8S2R/25LhzrVGXOpgy7J1PRHryOtON9FFoqUwHjiQL63gQM
rsyxcIjzMrHWYvB1DfWSo8oaSc/cwd/rF23LMqAtR+inub1TNWdnStJgciChi8h6KLnaLih9SSgB
IgfGmaQHGxwINIOlZebuvh6Kt1I1vt30TZrVFkoJaThk0SiiRAYWeO8cl/WRZd+BMMhjI6iP+G5s
wtFKF6VHKK1H/wl93DbIS/9UV2Ra2tlRr/R2V9jGm5cVEgR68yuRybmngbEINNyHSRptYWF+VYKD
Er0NaFv9J8Ckeoer76cV8jT45GfTyC99CrPU8BTcfDqHPcApQOaQUHs7WsRFm+9w8TkrfPrKpsjU
76wfnvkmdnvFJnpb8zN733T06eOQ725Ygs4jqhoDppmT1Yk7C3JT90vqB7tNxEXX+VH1z3Uy7iMf
PmE72m9S5cSm9tamGOpLL+MfiNa/Ul9/D5MIqjK5FWk2RGe7jeFFQrrUnV1Yhj98Qm6B4BwSJtIU
pxCyoFE8pW64DJvU3bbMxE0F6h8n9Ke6wnCbREG5yszExsw2ilMr9J+WMLujDlTluaooy6zI+hx9
1SGbpzjGmc2hmXU6Z05mjt6nEEeUcvo5GoDpEIMB6y8oCdQWQfSkMOnw4jS8eH160XLdom89zQlb
c+Ci8MuuNyK5oBANjzq0fWUUPvVnZ2IHRcFtEa3mxAGDSbP2uGJguxIh05zQoIddgPJK8TebY4TD
k9J27MTJp4zACqmDg9Otc9GUOTNpMGpO28MprAnPbAMIS2rsvFUGQ8bcNX45XrEtk1hACzWBtJAL
grEvvw7gZzPE1+fSz+u98EmeUnJhHs30XlKQvq5FxMJULfOVVWnVQ+z2H0GOPN40QrFTIoKMdHtA
rlAr90KDXZIl5rI0aBmOuv3auR0T36a55HHS3GWb5QvdGq7S0JubMg6sRRLKdM00mVjh4srrxD3l
k1yvY0hyYUAJQjh5ycLWhd4bv1cGSvxAB7QUyTzclqmmEGhqcsaMxKnuku9Ri8SGs/EUaDAua35Y
2SH8AgRLHy18FpaIKrZstclXhoyGmwltGoKOYxycCBaNC67EK509vKPhAUC9Du+VmHID5zWz3/AY
EsRbxCzjDA9MG+BpKH5cQA61C8tx1Lqb5SBhyzrYImNPVpJfUttm6rUNESpXgQVNPfafRaD/0rvo
ydTxSJoGkUa9UVzt2MmvGMFoX4R9dc9VR26YTKyrXHpHFRPGuiy1ciX4kxNq0AIha7BlciraGqpS
EqmUfamvghLokuPHwAjRaKghcLCSm9rsg5BZtV6Gw7lyjAiVdrFOCYHZMronCywjxh2JcnIGCpX4
5MQB0b72ovUYnNfe1knSX7Z0rvR2i9c4ZXkx1mSFjQ74MPKcYoRMBf6vkZOo0Y+MrTmXuC163xEz
eUH/eNX3Oh4zZAHHMFTfi/i7xze4lvFXrfbjl2GkR1eXG0Vm2jvZqIch1k6dU2pPnVt251gimRZH
Y0ocAbqzUJLYP+aGhF8ifK7yoEZ3YtQfFfJLHlHvBDrNBg8vdp9d8SjBiOE/cizR3WTtym6YpQvn
KW8bmCop9CLD/jnKLjv5UeEjEZtKijr6gi/vXCCo3gzNWEcO6CjOB/jjZc+IpPFOlc3QoZb4VLVW
+K+xQV1ZIPfgaSPFyQjiHUYKEYNm3+4qMvW6vHdpTH5VmO6PmgRhYutgKSCIp1vshsPKdl11P2Zh
tAINXTJfTnKyWztGLYO6DwfCHA2lvvj22ajr4jG3MH4DlOYqa/ob2gj4QXLrFhTYmAcmGPvYhzyf
Jlq9rSH9Ljs3dPk9RJtotimAo/s7eO4XEfXpUzwtP4w0vHYIp9dJEwKSjCDT2BJUSJU3HSlLbXRk
qo9wTQGj3KJ62QARkzcJ1YwsGERHZn2vqFw+GFBa+DOlsaod+QTHKtg3Vf7gtt1wwRTFSQkNHwzk
aKL+WFfZN1dHa+v7gHM6LmVxFpryoqS5OIx93zPWQrwYjjBAs6655oG6yHzXPeQ6+AfHJ2/I07pu
3+sYRm3DEQeD63YYM7eMYp0xkNNXa4VgmzVgZiITpPMFhyDc+bKdGvMVTtkugt0JVLdzxoMnLXNX
C/NrLMn5aFy1fkRGiN8G3JLRMUeqLVjgsXJvVN9dm655RuSkrccBRQJ0V+0Er/LLp+xmMsrwJbUD
QgUhzNzTgmPXhwWQGe19voGMZi/h4GvuBMgr6wOuyyUJhjoxEQXYA0PfFWLrId5a1G0nMD8ENxKt
YFBY8RXlkU5LGR15axjlbb6x6nFKygZnJHhk2Q7Twlq0unVIBYnhLbFaZPiRqlxo2RJQC2FJrcbf
S4iHKGIotBiUBL8pHBDb3LHuaBjDb0iT3speqY7NdDPEKZjt2PHXVWp6D6V17XVyFxqDYJdu0Npn
zyzBlFM7rU00i1Ep/GdDNcBeA5h4rmw4ElG6HsJRe5FcCcsqIkGDkJ5tner687zpIwmkDon7pUWs
0DuV0DKtymcWHea5EYp1yyIgmViwEeoweclimT8pCj5niW2eXsVL1lX+T1i1EWQ1ojS9Y17Xb3gx
lrJx651U82PvBiwjK+3WkF1wjfxFZDJKD2mPXroBoodmd/lWicSLVJqveuzCbcPQKKTHeTDDz6YD
Rtn1SHG6BOnEQJsURMCzjWqGxaVln/veald0xaBs6VLAyB76Xd23kGBrRj6Ya7aqwoW/tkN9OyJq
Wfi+i1YAvOGlrwmX1RAOYm7ZcIB8Rkkgdr3Rkw8PMwpW4uCj1SUd2h2xP4E1BqFEhURD5W5Fjo3/
G1okaWzpCdIZ5nE/1Hd1AgBCsNi+uSGkiVLLlKXdU8E0RYVWqVf2fUzuWJjEYC1EW2xJdHePPmFD
/5tS+m+SeGTfls2KQ7dVjDMGXIH/7sHI/FJkDXqI5SxyjLPmJSXYYpMYrn/WJywBHJ6EHEM+ljMk
x0GM+RG5jnbRjbdy6uZPoL2NO7bFUXfBlTMXPM83hJmW9hieNaaNpyHsF2TVeld4ivyZJz1l5ZXu
Dh2utR0l2jCKXvuspXQFhoC2gta6zaPEMVTjoh+Kof+E8zFw3YZSFQ7kEXaAUfPMVB9QK2060r9x
cvdvrGJ68tBgwERXrCDAf7GiTVhRIqL8Kly5qvhwR93buy21YRjC8U18KNUFB/di6CEU8x+W+1n9
lEzfZyMC0JyZE5IF9wWqydFlwq4tEsMT57qsIDf9mpLlO+MN1hf6TdGGW1PEr7Qb7N9a+K4Bv8Bp
Lb+0Zf9UDUa0l9IASJDQ8LOTpr/5BTWHH6sfeS6NHzkzd80pAGP1Ua2/Fd6kOp4S36tmoTtG8V5j
4e8rI3ykgVBtuqG3Ju2XfVAAqOZ1GqIHR6iOwGvf0n8Ai0JF0JpR8wEjFMcliw0ooWKELJGmx9Li
stQ0XUbGKrJrV4Vw6FqEzTSujoax+SzMNDpkdb5t6YidEkM7xoQF50BEdzpyerJyKLjItTc3sY+R
JcD+gfLgQ6acyycrQAIPv+TrcQBMr68iRtIEj4FZwR8h6GuOt8xwP/mAxcoYyoCJuzTXpUPeXm+k
pI0J8UKR901TqToUekYcel1Y66JUv2TIidyoY3WTJx1CGmSiFHfJG1/i/hEewVaCTx9ss3urK3BQ
UUKuVBl407d2qfu8J4U3Wqz1LBmOLs1EkMbbOpcXO43Luy9dCJjo+Opb0tLJr+JqO7/jFN3+yYmi
ZcWxNLUkvAfVlNEpVMw7RAx0o8KE0SrLdGsF/c+5bi6ThuRbBW2GfO7Z22Y2SgSUzcJt1aVpjj17
0t5ztW9xsuIGyBViGYg5df3yxACFalelXVkFr1Uihw8Zcbx4/bCvess4tKoevumlMsm4TkpQtbc6
9LRzoCtrhiBPyKmCu933iOYMxIqdgmGwq5INi4TiIdkm5HYz4bPFM+fjL/UYjUQEyo7ru5hMG3FV
F+8TIOGYDW546ZHhh5l4dBSR4bgyAzo5CQkjmpscexaYsTd6Rz1RfniuIn+7Ov4/SuBpKL7/6z+/
WK821fD47TMM/2uo++Qg/Z9j4JffvOpH8h//51cVfv3I/uPxu2g/k/Dr73v4zRbQ7X8Y+Hs0x0VF
AWTX+RdbQDP+Yegqfn5KN0PHO4M3CuF7E/zXf2oabAEE+S5+PZVv5eTH/ydbQP+HrqumpqrgBUwV
PIf9/5IJzzVH/M23o2k6NiRThVSgqViR7P9+OSJ2RlqiTKZkrV0EK6fJZXiLXaqmWLc7WkzQdDDj
4ObvXhALjA9YRo6EossXXYvRJtpIvb1QThoDMW5rRSe5gayhuPP2YYfxC2n+a9L7zDtjZ58jLsNT
9QbJgB453+JlKZiJKX4j9lQ66tLqxk9Msf0l7elPkKC0NsT4s5bsaDZoBK2erkGGwuic/Bod5h0M
H0Qgzptq0BC0FHeUb0A3KD/shxJZ43Ucqme9eum7jgjfrohfP6h+pzSg+Nqo6bCXQzpOrbaffD6w
Ira1B8SV3OKQt1ZV5Dy7uOaYPW0dqsEla3/vubHIYhhr24TqKid7Opr61ChWzHcPAusAiyLIsm3d
o0vLVwnlDDpAwPFag24QJlVijQcxmOFxvlEsKpnaASeEzz1cIfu4wj7yD+gW1S2DencdZvhbJBIB
OojpFSABFkmItGnUjy8Z8zOytWNaPI+i2rLiqTaOxtnU0yZrX0CKKnKtR08lTR3EsnOqIpEvi8pu
DwS6bYjTrcBv4+tBBMMp21P3Q4hUMIhYRZqEBie2mJC5rEyEEVlgmHvBWhAQErDnfEVwF4J6P56y
hD2dBgzBB+MwYp62tX1cVMwFkAKtGyfpWFfamCdSxhpJmhurTiR4eiRDNAIj91T7H43UsPqGbrdX
m+a9FPEPAgWZUYXGZ27bBKeStk78AAidVlL2/6rMSfWlx6yIi5JFIFlOgy3qzSgs0gz65jGtMHzl
ZrtWcmJvOVghvCmof4JMXcUOHeJWoU8PlpsqNkvJG9OHfQ449ow9lCqFxFPg/B2DExPaJ0lh9RSs
G9oqBfL0z2hZM5GPYi0EU4h1UfsXL+oyBKRM4Gv3esbD5Ucoyl32YWt30xDEOUwteEF9uob6piEG
INEnm8QfXQBf236o6go+Q3/pCUy9Idz6Bid0FLQac09/yfwUI9jgfTmyfvPKnq8SNVNhWMjG/fAx
6lKOLTTFrvnCxf1xbN6SsI9OcmjAGwIaj2JbXblyTLZWF4JtdQ1lX+gvQaQQc0kUPNLt3Wh9RqG5
Jd5e2fUOZZ+VIbpLCgsQpiKvJCrgd+0OJM4DCVX9q5FPobwG8hfLUl4sEFn7uHf3uZt7a8dFcun5
4qnykwUApluUZIIOo4FwlKs5R1iY6dN4IOJjsN7cWGZVH4ZJLqpoBFdZwvsq6xFSe1DSzpLdigG+
9dCmubuplfRDl+Y11YunOk8/bK8r4IaH4Q4ImTl13wugQmVOiIWmrXJLu7LTsrVPvYqXxdA6SEdJ
8mtMg2PKIhUkn4P/DTvwQnpDvwHztCj4L59wAT616d7W4vYonRfGEXCxXehmlctlXQT5FgFKxp/w
HGz7yInwWKCbLQZ0fEphPTss7QQxYotYuskmVkLcdxKec15giMRCnx2BP1oBTfbI4PDEhXSqFaJ6
VH3MCG91IRpGjAmo/HxKK+E4PzvEFMw990j6EZTVNhbiNNnVtIEhOrV3ot+mdFkNCV03LisNAlfX
VttO7UjWK+y1LONbxPn+FE7CGcPPNhb4CDVvkPA1KCSI0rar8J2TY8+qXnHGVaMhVZOhfNN9m1V5
v4ElWGCAjPIj868JSgOjVPdNWtDulhmZRsIIFhx0wCCCvaJYqUS/Qd5cRiWyyx7gFkv8X5wzzFWK
ZoSMg2StY8vPhg46H2Llg0r07//l6LyaI0XSKPqLiMCb16K8UZVMqUt6IVotCU8CCYn59XOYl53d
iZ1pqQoyP3PvuZ1sdnNDckc1FYQv3+Sc38fceI/H0ttjQyJsMk3/EAe8H/C0rrzBm7YVaFMrAUKr
5YTcaUN1mHW/WthgyBA6k7wnn/mvWLdAq+iv/LdI1j0LsfbJNGDCm5riXa6jT0U4CY7bqdh2OtbL
QaqXgBBIVJzQpPvuzwh8nti3TK7yslfEW8jbyGT43OfHzuoHoE8+ZK/Ze0+U/SLKAKBXMbx2tv/D
qIVtLTywPivSm97Bym3II+PAdsmwi+8xg4Fd7ae/nSs+Z8Hal3ZmUbsHn1VX99socNmrzI9gLr49
LIC7TDvq1bJ5OyibNyaBB4/okCAgswJ/h8GRvRE8aYyhNzrP4pJcYifAJ+yPf2wF0T5qkqc0Kq+N
aN70nG2ck73XDIYm9PdVnrSroifbmRVGNWHUpJLRGU307w1ddcuwceWxW6M9s06YUSBgt8a8HRm9
+zMySjpAriUcjKrRj+jNV3SW7wzcX/PRviHpf9N1+nKw30h3uF+4duV1oGHJRiDwCd4ZUh0ZdQTS
MsN4xvBLevHC4z9EwjR2vprvlRfom3iIGwRdvCEjTMcI5wmJUOpgkXR0CjBIki27Lgiz4K2AZJNn
CS9jQtxLHSVM1QAPMq1nrKtWqpjWfXGCgcm0i51cVXf6PoqiZK+hnsdWrTcMJ/NrH+RvAGHyNbCl
W1TzDs+MsFYucX1b350VGnhCGAccWGlpbwu4Tutgaqq17FMEBDgCmF18jzTJm0CRKezqyANVj/ox
Ycd4HN2IgzVFLYN20+fUAJnQ/Y5Ws7WlRt6i6UoeVzPE6YCIIeWExkXWoF3OronUAiTaFsD6SFS4
UhhCF6JAtzdTp4mKaFpFKI5psxEksm3CyLfT9e6d/fgHyr+APMT52cFGg41A9ftKPYyUEKog0ggI
LzWfwVcHJdG5D7MxsRwHMWki3uYFgGYrhvEdLSyhk/e89cdbYkQcgz85KfakC4/FpjWG5SyCDRxA
euAqWOd9dx2rRr7UDpMbpEBEhA4zP0UW0PIK5quip9Ur+1BvtXZtAiRczcVbPyvjzjzjr+XBaC4n
CdadaX8dY27w2urM/9BLWYemWzoHHSbGBkDpYUgMFWbjxBCclyGGLO5m3PmV1awQZICFmw3krOZw
tTKc4J3kKyg9PK6F9w1NeySg5sgudjxiQD3bwUT0dOY8g34edoGboDvJJ0SUWLq0jlGJI+JtrVhU
8XT1SNxj3/72KTSu8dzhKLZ/suUgiDKpDir7C7zYOgMC+CG+ofAn90INSZYMtn9oxFVom2Rh1kPt
cdRWFXSM/iHpSY+JNeBhdsW1SrxmH9VPFlXDVaNGx/mdPlupkbNlXNVK9w/FTRmtuelbPSOGCgIE
ZGri4JCZSCo7nrW1KwErInn8G/9Nllg0T6VRiHBkpvjNV5XTGUdMx15YuJj1DUf2T4lRG1tFwW+R
YbMehqjdggCwKDso0GIu/r7bqWTn2L3Nbmx6X6YOhoKJzImlFhjgYoIFI2JWmbHVa/1Vk3aLUbMe
yMi0Ae7Pottn3/1MnZ+UbrEQYpiQtVMSxokyd4U0D0Va3T34VEs8EIKpitmMy0rX7J70GN0La1ni
mkfueob+Q8cMnJXRqo0zRrFtzFGqiI89+wnmyxbT6S7VrKe6ie3boD016SWNADEn+aDvU1k3q9oF
DTrBBa1TCUIQWUVoPxMrj3yupZ7Q9Quec5YzjuK5CXApaRnEzFrHmsVAeJuxVWZw37x1EGCZd72W
VRWFU+OVJGGoVVs7jMJ4fi0pku3ovOTM7AOVQE/IbEIwy59uWnyzGdD83Dae5+IvVnIThUDyDQEJ
gH7NL5gcmhRRVeIYXzUWQl6C2dnkBZ7egKDpZba3YcBVrWrMtdUEZ98diUWRJtjaTjCa6AaCieAl
5YNB9kPi8SYwrOudYFyzmzZAWNs9pEsj2dl5+mhaMrUs1Td7Buk+KhFMIBWqJDSXM0HGebJzjUyD
TYc6qN12gTXuLL9YpOouDG4kV/XYPvVzukQQlflLmbRvaI52WjDuOb9HYiSmei2rSR7Neg3o9NeQ
MXPxJduh0XM+TgmgvVAxuFjak53MCotG4OpoywIsCpB20H1oUJZxokM/LfBkkOej71kFfc9QwSeW
Bcy4iDMrMpvk2N7Kt5Fn9qv+NI0VrgTypfEZQ8qtDYQJQ7Xr+Xa2vVRvnTGKfcAkPNVNEmHz6Fmi
H1wnmUWtl77U7tyyxWqv5qQ90hoyqun20w6LINnh4KSh6g2hk03OviYmJ4LrkGM3+7S08Utk6l9s
JCQ/+jlZAjmNYcqHYsWBu23r9uANjf1kFdZXQNsEv7YCl73+H14yniCdvOjct5vA2CZNnIZBTpZi
R8BH6Kj0JzH1HdtgfeciR93A9fvMaj4XU3b6WjP6KLQ8Epc4jqhqRNrvO7f/9So2YngV510D3Ysp
mQl1fCAZA9LOVeZZsTbymdNW9++cCiSkjmmoSvLi+giYK37KcTU6bHGtusbEgNtQm13Wx6rdi8Cz
DwKUJhIWoPRctH1gYrylC5YTPqfZMrJz4tzGgqSizh/erVRvwvI0pyO+Vs/HkCD052lf+jn9pMtD
EcfNzKeV3Y2seR08/a9nl2yxWBo8B5K6PGWriNxVnF2+r6TuQFY57PIcKBf4EWiQwN85fuaDgKew
UvlvngEKiwf1iBaBfHI2SJsp4VATjjRzytKw+pyWC8Q3JKb1xNqX2Awv+WlTV+4nH8CwTmxUzE21
slI0TcMgNiIjKHAesbP5MvsijGQ4phaxgePo7M2A5gdaBJjHmEkziWdB6BM7PDXFFOJvvsWzfTNs
myKNDGsi1hbOCWsBu+FJMaMv3NHFarSWsIOUQXTdYxBvqiQBdp98t5r1nJbkvcxAJbZVFF9iHvKj
V4iD7xOrTQAeOzWHbY9hocV7Nhvi2qO5eWlOzFBPWSsHtFT2ewQHBPEi2hebR0AXPu4yrceN7ztN
6BXuGWUfr2Vsc88YzZlQx3C0BTgMQba0zGd2YLLbtPYfX2j/dOJjzOEc62WEt9sKdpPRHLPJfZ9y
mgPXHVvCiLAdR8LgkCHZRZJGurHS/BPprLkdaLdX9njXBJ+n5tZi7ayYS5FkiMsWvVWM+s949cv+
Ns5NvGGa0bCn5G9b8tPJvZqPDqWoy6iGM5qXealps3zeRw1dhZT6F+mBOoJSf91nPlx44u+iOE7O
eqT/9eVTatxnvSBtU3zlNVjCzpyvebwwchlrcP/o9EfkMaih6faudS0XJu1owJqyhJXvY+x8T5XH
Q6U7VHNtY+7GmXa+7Epnp9o1fjrCLy3/h+xi8ohw3irAaDiuyu6oiflQqr+8vk3oV8FwVkKxfym/
GrjlRmt5yO3Y48R7C/smIbf1zq30hz+jvl7M8ambWlAmtM+BQQjPQhcAkDIPFaDDdYK7dh0wrILY
0IfCSZ9gVn8aOh9SE2CoJYR6r+FxR92Gj65nW0GKFEZsjeVeSw0dy3lXBPMSCZS3a+GbYelbe18g
+SokAibnIVI4lR1ZEQRaEb06uA/hp0RW+PIHZyZqfHe4z4Yi9y79JiixWON+9TeFX8abQJIixYBm
rWfy0bMqgcmI9XNJwO67aNEmGsxVqI5515CJAzkpapiWLVkvy1XUEjGPLmdWCAnH+qhxOjVgqMJo
Y7mivDNx4sYnORViURgFBQGfEm5A0H4ozbho4/I1wuPmQizp8ksjRgdDBTkr+VUxx8d6Dj2s9DWu
SNYzma+ho6s/E8uagYoFJ0O26OYz9ykhKzisdWoE33STrRSD4lqISr4t62TyQY/e+JhMpPY54XWD
GoqtG0zvXcs/Nnok1cDA3xddstWBFI3R30ynEzfaNFj7adasdc1GXnz21Cg3dbf0Fu24ryLBv16/
V0m59SflXVDPEF9ErLbuPDsea1LVbXyX8RaMomgdDfbe5Yo4yIE7xy+AO5OREY/ApArCQEesQm7R
v6d99s8zot9qSksgD5BhDf4z5ChgWyufkXgeCwVnwM4CjoF0lQxgDsqEQVk+D9D3Sncz5+awFdAR
KuyPISvydCAYwKyMzZCfSptzxjPkDIy+A4yhkUncsqZkPPpDfmE6pKgg6HRX4zxu6bhM0OwFEcza
D05gj0a2TlaemUSbQU47HCI0CXP25WgsqPhp9Ji52DTrD5AMf81SnfpavpIaQQ1f8yfxwaDJ/IDJ
53DuRx7T2YoHpi/e/WH8lb2NPV7yZ3cTAckQ5tcdNoGNmDHDknXTr6ceKJsCDh9q1njBztkvPsUz
9xGNP4nRscdK0aGg9ZsCWahBD+15nr3uidWilQ+1kqgqoyuLNbZ9JPCi3OpCdXsGJ8z5YueCo/ve
IhkmvtLgbnYZQCtM3oQfKy50XkjDfTFyh3E1uSd7/N33kvGkSVifl/IiIFFh8r48zi2weyLfCK8w
DhDk4ew/aLwo8AgHaFOgSrFDuvrMx2fVIDE7DUPFBChrBhmRYX82/uVNphD/sp+sq+kVoQUxmK3p
IQ78q3QH6HphwJJK299lDbepHTzOrrEzypwDuya9LjXUo+P/DFTitZIjc6gRH46kdsdRfTHirgXJ
Lo9+jmEt/SbObckIOIxeKvZZfZZ6Z20sTMkvjGBwIhvAqXoRkJPQr6lFpCCNPUvxgdgA4Iikdd/6
Kv6tveyPNBHiVA5ZFRBnCE/VFGZueJEx84yyb7c8Qc6OxDQU0hsGukRVczhrhDGuFViePawD0mXM
5wG/5xomoL/Gz2d4mkeWCXGrwifTIqOCSh2LYfYc+SfRzetSw7pAL/zQ49rZA4H4Nrn++KXrwmlO
Zp9xfOWcYxpdn5svES1VEvCscdipix7lH4kr7a0VpT9pvUjdhoLgdh/rc1dfFF71nT0InUF7szG0
RAun2C63QrovugtmIx2nNiQjh4TDyiPtFeuIbS8XsmIMbfFEeLeSNjTk5//lPkBPn3ArEN+7ibPp
Q4eDsQTxlWLiA/FHyv5Ynr3MG1dGJUgz0smLUuOfbCTFl+rO2WiSsoqrgXTJ3Dq2gklSIsTVb+kY
XQxdnOZPdUBM6wx8YFV4JM9GnJMyL36VGi2YYkrb2ZJWFDMvPLxFOqxX9O6yZZhok4EKJEhsLPtl
7IhS1g3SAWiatRdleiQ8tEhsUIuEHhz/PJkxW6X6zfDv1iDoX5v+NeWN8Vpv2PETAUCYwIWJAcwx
b+BL7OHZKYE/rMfUjw8axCGSDHj645lOynKPvivic+8y8HD619owz62B44PxToj395bBH7LH4VyK
VIa2DoS/S8t+b3RHH6kxYQ647iPvIyjH4gASucCrj0TmRQwZ+5l5T9o7plh6w6gw1q4ak7UWdUfV
a6AKtPQyJojqiuKvMxevclnWVdLmnNRR7VaC2qYt6nxTkekYW8NrJvJhTYYa8LDcWTgOwZPbUQ3E
UU2LBOJwMt6g/4ZWweA2L/LkKIccoHAe/5ESoAqR66zJQcOErtcNm54Kz8yYNpKAeu6yaYtwKHQi
y1urfGLs2DYvgc3cGtxGEybS3IiCzpcY9iqxsM83Rrr1WH6ktg+cChikQhT/McUXPcFT00zo6dOM
cRb/CsxyPsyJbn6T44vtMvIlN/m90aft2McXYYGMwyWuh3Hq3+q0fGaJIEJs3nNo835jBtGeI4cH
iGyh2wzsJ2KHRE4qH5KeuZuu7fndOE620k6v4KB68c44yDJ4niNbe0/QkqC4SJ7I694ZfZ3uPQzq
vaNXB9cjYyQtDm3ALmSsdjUW5gJLES82Rylpi1xKGUwKdGex13eniLK6VYTC0RivhAwwBcaEX83+
Y5ijhzUhxNIbd4du6UuMxc2xoL2z2de3qDQoI7t2B+EG85670lv1anv5j2Dpu3b75J7EVn5njlHt
8CowR3Q/xxoLvUviygoeI2J9fKGVgRiMkwBRHK/gon3bw55ifujYTJpIK0BAvatrTvBxYQ0v6sGs
k18z0rSb3iDg7rKCZmaJhanh9eaAn/2Y7r6qN8pKf9zW1Z6DszVm9iUV+dEyKIyMmDfKHSn3xD8z
fyZZApZeyg6sMY0NToWXIjGCpy7w/43NcEv75jY3Xrt3WodsvcxYQXevNnUfrI0Cf5zpP2kVy2GP
UQX/QXQstpKsZf8YMPLcwZF7N6CROLD39K76VCMR3BasxQSfVRMDgwlK7XpKOec5sjXghbONbcx+
k/I0zNBz5oBiA9WMpPQHkyI8qCionZlWJfJtKonQgCWyjbN2FRviTsOwt8A9aqRdz/mA9hARo9Xa
Pw1i8JKpmWkRyTM1jNhSjZWAGQ7S1pZhPAvBJP0FXPkYCx0IY9SAQ+IIPU0vvQ8Nppgi7oo+NKK0
2dXwPezcOjtktq9NjfZaKnNNZ0SmEp5hQ7BWSc1jazFq71i/DMS18ltxHLg6MddTyR89FGD9FvYc
E1OL9SluIvdhsZddUfCiyR7S0KsL5Jha/EsX9Ul/xd6DuxrOUejiUiBF1Nu5hYj2RJChCibY0urz
NRIpOJO2cQbW9eoiRcYJ0B+IgXwH5ffDgBM910CIXG8cHFtj/I3fava74ZikyQc5zsau1Zl+z04Q
dgv1RC/qwxDPF0HWeJDN5ylOftOScTq9b74eLXLVDYUFqr1MCwoNHOALtDK2XuZrXIPOcPUHtKHB
nn/GwQ+ANYIfEt920mtnQdnuWXQQ8wTEw8X7sC1T7zfCU0szJw6yyv/y26ZbQyODfvnSk2AqTyaR
ITU9PhSSvlmb6APQ+jN0hxW0tVuKIl7Oez2WrJ7g34VUOSiadXIcR7IQBC6cyFE3Nukvld49UehG
cHJMucV3wBq5mG4VnquR7SVWLnYls2Kfogn1vO2TFLe/F2xRJV/SwOwumathiWA7uo7j+L1IZzow
drPzaJyTBnKGH+uvDWkpgA8Lnj958HP3h9rxqiqNQGooz3P/U0bTuQtGnohueLCUvFYMyUnWvrFS
Wxsu+/umaa6NQ52DVYbzp9ZeZ24gvV1JDSqERosVUJxkBXgT3RtCOTr/MGhzxVp7Dt6rpi/wmikN
LgzzYsLTGMX7x6W05q+boSXikE/r3nUOZb0yaFPwY4mWIppKblWzUmb+80WQCsN186mjYiIUSj5K
l5R6Ozcw+OhEPHpiW8r2M+vLW66Mo3KTeueg3/NqnG9p816r4I4G4TU3vBeVFWgOaCnSLP3UepVv
jFrfMof48OkmGCRhZlOmhYAyfQGvM+9y/R4xim+UOhUzljck5LiXMWd0RBAYPV8h5NG9mADgzMGb
oxPLbvqY0YSW4zvyWBTnYJ9sXBEtj/nKujO/a+HJ+u/Kjd4Mp/hKYppCn4HVnMpdYp8p0ztaqnSL
3+2NrQCMw5hHw7ZecWA8STJf1/GwSGDfIMDbaBDm18JgPkRe9BfBb8VyYpUw2Mjwyt9MruaoK7BI
W/e2jOgNlpW0Y1A+DcURueRLVhAp1dMEEGyLftMeb72iDY8pK9It7Nt2a+TfKT6MmHQvN536jQ2j
e4UH/5tieWe4PiFLr/+X8E7WHAzpXQJRmmwM53B57nHU7sRY/1FxbRyqjgrLGrgV8d/RyUUdyIqB
ELXoODUugRjFkkHabUGNbEeoSba7TmpJhjh6pZWhLdfhkmJ2SEtmMxhF2hgeYbdJqfh3SDeeEP6c
2gAI3RTia1y2lcxCmVF2qiS5W2fb2fr1XvPdy1ymX5Og4TMlD1h3SxKERiKf3mx5D4rpVXLTHWtW
b8b8mhUUAa0//77GrYPkskl/STN4Al/EGFs9RyaVkd4T4ua5P2hA3ktW3StKmw3DHX7LNmP7ZfLf
+uFcxTllXcH+YnbedUrRVdINJxeacxiDcvEc7blh0NB6vG5N4yB3xQvo60x7Gkfcp5adK3HtLMSs
AzGUz0ynbnE/0DPG6tRVMcLpdN6XWMzDvPhTI7MKB59hGgJSGpJA/52D5NtvCxZsYCNtG2In2P2M
/c8gQ5+M6KJoJGEIHMHgbr8HVnGeGT+lw3dpuj82/DU1tS52iDfyt46zS9FmFtkrwtlHXrB3aoJ3
yr5X8KBZCEv+c5nbMAb99hTnRHIT3tjzozZXYyYkKubbJ9qXKNb64UzMzeNHWS2PFu/oOk+bfSFw
DSaKCMUmuCBO21suLoLO5B8T21qv8DDz/mGteRep/jpPlO5YPS4pJxltEuU1W3+qgEpWF5T7fBNN
e7T6/lX1xBM74jJmhBbTxtwiMbwPQ1nv/v+ajDJ7Z7W8jAJuRX6etw5bn1VHDDix8g2aNgiLdtmC
la7lB7CzvW+EiAAYDOE/FvM5XgyM1m/j5MRrEuODx7z5E+n5PYoWAh/PxoQIwWuJvciDd2OUGGLw
D5UNM2EuhT9WWq/9oQEarc4+IlLqmfSr5Mbc6Jn2F/8LXQRTLjxLDBP4pazdUHEkZ5bzYDT8Mxmk
+6Y0ohj3gsL/l1q8RBrbOhjjn65iNbx8Q1wfOipdVWXvxbhWXkOF46LzZvl9Wt4iN8eQirMESt7e
yIML7M176pl7pwSbWrv11eJdXYMFOc3YNXDuav/yklM8Jb0uqEA1+aF0ykPQdfjFP/RZnfxWHmsv
/ranJdQYQkYQcRIthLKC8YCV5Jsu4rjQqse0iF6jkuHU9MAAOYRqNP4wqyYnO2KyR0jxVsTeT+3z
QwzfbcHUk/EvCWHtZwymYPzfvtGZj9Gl5HHnir1LdrVtfVlCN5wlXLBQt67ER96bPtpqRrNDhwju
bxJ7r+WEankhGvDObnZzI/1MJAgEqvZkuV1CIjj/nlHru3DS5NYEULHMw4OaDWnjBhd/Ar+pYPFm
0T+RgHTT2EeY2BAFSQ/Tp3gwczmaLQmmQ8kXGid3e9GY55mxsaoJ5/6SoBR0KPViximakEdTg+44
RmWo9w07TY61clKnRrVMSIA3LQBl82KpUyvjF7F1AvkvcDBeufRxCEo4a728WqN0+jtbUbxJVPAE
v5JkxHJ4zF3F0NZsL13FKsI1XoWZA4VqzzP3aeXkL5IgU4PVcFpQ2qlEvkSp9kMGCJekx+iub3nL
ItzRmYNqXAQA2a4tPqqlQvtCw5wQuISUu1pnQM4wyJ4VV0vS+QeybZadEB+TxkHnCmPjM7rh3MJY
iDcUZN0qpXhBGXpj3H2hviig1K1cemqWGQUSPAOebEX5Q3AravGi37vMFSZDex71ZmdX4zkoGQZG
GlaYyKbuNm6SHNAV397G6YsfBLjviv0Dmp/BB2anm0xkdGd+RetJJs3ScE43qy6+ERliCM2JPdYt
VFUVbhozeekcVFpW2p8ajdY6MsVeH/xL5vUPgnj/ueMmpt7aKjJhxBjfm5rLQY/ocdAbOh0TNhpU
VKZNyS3nAm4dnBfR6n8QeHxIExV6dUislpRce7RWBovC5hKL6cORxrsnnQtZsmxhhViDRSZPznoe
HMKOO3kSUbvjPHJDnfDCMhqAcEQ/AVxpPupppZowHf/Jhhhjci0fkVZQEaBbgob8wL33F/ns2dL2
iZZsWlnxEbOQMhPtZXTEdcB4nqQ6uo3+YbBAXndEKyLLex1kR/nY2ztAs0DP9BvJmwcbbR1KRm0g
e/yjaScQE9wWakzvqSxehnzkb4wnDAa4JMX0ylK/4BpmCsyQ+wTvIrEpYTCgvQawMgIxsEpJkZnV
QZCts/grXTTFDsUZkis+CaVWWTExGxdoARpudK0fL0mC+WS0O1Bxy/dh/PL8sDxCf9xoUbZp1LS3
Ym0/O9CGq9YMVpNu3uNxci7oDtEjJsiigqMjpHGOsdB7FpGgQzlfCBNnEhtIdLA6PuDUTIFmlvZJ
xEBCSvJCmAYSATDKs8lyOayzm6V0Khc/vs413+ZEYhLilanbd1kM6rnQls1PMW8yD0RmiylPG3ap
GHAsDEdNRv1R08t/rex/o4G3Lur0fxAKCIZlkAPbjeqznypmnvOjloyPslm+YG1blKFLv5wlYmV0
WnrQUm0KLYu8XrsMFiSKtfJ16t22Ha+q4xEOjMdyLVSobECfmNgPjQ/pYLvWHPMPC5NQeigVGdSA
1aVgYQTvrYtmvsaD/qxng7+j8yGZVJI1lUz5v6SAezmM5h9EEPE2U63aymz8yHojeve8C1pCSGyQ
SWrPvVY5UVWZCNTV7eXeAM35EldDT6+obWP9UZQen2PQRtAE9F0taP3YalHb1ccpYq05a2NwGTxa
fxTkG6CoNrfeW4ChY+tQiw45/AXEla9gmTmL3GI8umwEGTcFu4ag0E2KXXATTwwxqtj7qxMrahs7
1orpIXP8y1Ww1T7WTrJrPPIn+Ko3+eyIJx2FU56YznYSO2Mq/Cf51OK33wzLA4jP7l+JhX8pqf1t
lnQLK4GgoshNNrFNjEA3eet8JNpJ0bmvNNiUFvZdSJ4mN9yI+7sVHDqgGHbXFiRCxN4cQeFXEbO9
IlIcDLmvbfLgni0cTgSjDxlDkWdLgO7DBOPieRLbOwuEutXQGgQ5dz9tX1z+NUzPYSLufs8mAoVm
QPfgobfTkZag/y4+2US+DMITMIXjKDTMmM+VC1Jm59wHwQHHP18lSX+uXUvtKPNWk6sY9eWCibpX
XWGqnmfs6YyLO9KnX5k2+ajXaDf6yt0bcAmoEPJv/koeAphYjfmSG6FZlmUV5mxP1pFILoP7pFlU
JbGJ8MqKRpApvl9tEnZ4HmKfcBJAOQeNsYdm71LD29aBAVEtra9jwaYJueALiptDIPJPkKcoLmN5
zLSep0POj6InprXOOVPyYOMRrbKqGCcvgSDDuvWcf6Ys7F2cOpsSnc5KiwzivLpg2/jNdBPKQ8PX
std2GNQLtB6oR7/TXB4bSrTYJAzM8Nt7JewiTBI/NBrcngjbJpx6HL6GHXazfoCj/WyMECwANe1b
wAWcrhtz4iV7MfsPH2U2Ryt5oIqtVlQEX0ntiqPTJ3+7uBjZwQtG0qqC6uNjMG/kh+kSdj225WlA
WF5yjBao+9CL8nhNUI8sP91IBqrrQPzxyKJG40iXvlC5MfETy4EeLp70D4u5P4Wd5oTCiENS0h0Y
gD7nBOq5xJnYnjgmYk57iUYxnR8GOdXK78QhKNnrtKLTtp1DflnWs+qU3s88U/c0NtDkWN7cxGU5
xrYrtCo+mQhsTJ9VX12R4lsM1F/HxaGMavgNxUwQwieFjczKBbrvNwKAdOp6IpaIQ5jA5aw6pJ1N
HEtsHQNSfxVcaBu/Jmdt8z1IloZunlRntnREN5/4hX3gDzR9KenaYYMEkR5BQXZp5kfuLANDlIhR
enS6athWkFqZP0yoQodmZkuFzNysTtNE1ysWuB0IcM6OQotCe7p6CZKPNprBJc2gy62J/jmubNTg
zVPJPvVaNzRVPWIKDD42eTj2FeAg3QQFJKrr38HSDioHnqLsZWOTG88by0yeCHsHi4ofblUVpBaU
04AOA1lIklhhVymsjf4lzud2r8yK/PGmPnbTpG2i2xxEKIcyJg4EKOfQzlbMcrowTVGK2M69BFO3
z50R06v1GiCPDwfX/57nWr8NM+ogzR31EEVqf3CN2qe5mbesPFEuks5RVs3iAHhiYcvnm1pIFcv0
DbSavcrkh4sKiXlCCYooSp/ddvYZGkvBWDW/D5pPnLUakqM2niMXeLqa1lMnkPhST9htTbXT7tyS
jVbp5oeqjJ1VX/svIlglW0cV726APLWgkir9BGg0f8jE71gYljwiS7Y5RHie7hIVRcvQ1s3Mj6mI
73OkIX2faeCNfICflOhuiLH3F6cp1Sra26qouWuM81Srh2f4SL0M/yMoqPNmwZYhDz7IJvlssxq6
LfDAgjEh45eravB2Rgzn4BBvRNy7pwYWTcz9s8n0aCcyJme1AfHHjH7muPluKwYGaYVu2+xcZjRW
f4o3XdDFlA3ItTTaplQ420KZwXaYHRoiVP9WU9FBdcUdY4C7hvcUtopCFQzEyWkIlTR75WzTxALX
x/CuhmjCN+TSfEY9t5D2x0Sh0Wuspr156bigb7P2czsWZE3vPtkieOjBeCJeB3LXDOUIxABMPIZi
llYLzjUhz/pkP1p6NLD25EZQWU2JwegcW5CdoMtUPjHbecVqhBtJaDrQG3tAWIdLF+EdP/OAfn/m
BV0FaCVOxszeEMhxWFS6s57F5GylCSqFb/xmLng2ord+xESDHUsWhdThNw+r+XZWMWLiTG0cYzyk
BDJFDb8ERgQkWkTI2x7Glth1sAzUNdcob7pM6mOZiXrFwnYcTyR5O2fPRYlUVz9OR8WjpgBUVdMi
Hs1db1N5aIqghpgbfYhf8Y3smRE/q169ceUwL08MjCZttp/wLsBVBICb6l+4wyyiHyuEQ/Nig5f+
JuErJbLR/RnEK5yERybjfK8X8juBfkNXj/AgWuaaMmdrrskY7SjqJddAz5QhLVhct3XHJao1zUvG
P7dKmk0kULSzuvuMhoe7yI0Ve7TYq+6+j3PJEn9sjXW9X6AjcKeTGzk/diycVdzG08YMHl7HPEP0
eZgsblemlUzlSL2BAnqydGAWIJdd0dthLK+sCk62f8JGglKoCNbFVNZrVdA4s9JgMv3j6326FRnT
Fnuc1Natz6aDcBlaD8MiXCv/cXQey60jWRD9IkQABVPAlp4USUmU1wYhPUnwrmALX98HvZiJ6ejp
fhIJVF2TebJO/Y/S96GDDCz5Ha4VxVagrVLyB+IS3VLGHHJum5PZOVBLi3bdR8wUirHYlAKkiQd7
nz5+WkW/UZL8ZEJ91h5m7fivXeo328g//RRhstF/N5zAWoyI2QeGsKV+cHLTo3YBI5Qhj5zpsFZ+
ol5zsKVeyLnQO6DPYScxqTLnvW/EP66FiDnv9zJGVWbUxq+jfXebwG9rCMJV7NDDsvjGrI0uxeGJ
6MdH+mBE0a/hgNiXyaWwkZsQQ4LoKHtMaWRXhVW+AOioViZHfNXQ2Qb0GbDXvv2CbVCv7Ikfi+lW
Us3vLiEiOkCu72ThLxk1jJUBmeIFG+H0ivs4853bhGvLPRkDU4/JyfHOz6iXW/wFLQ8spZ0SnPY0
v4zrDK/YUG+ymiRTg+n6e8UiZ2uE5afnv9tTTB68BBGH8p7tKyaFlc75kAqMQ1HY7h2LaQGCJeyK
xmqILgkn9Cpuw1ui8q20yk+DVpPYs5+QvPOdLxH3NZ7LkPetHYH9zU5PqgFrraXHL2oP44kmFzHk
DOpwVa0akd4Ij9kkUfkTQkTMFw9KO01PqF759Kv2kxeJeJREbBrt3BNp8qe69FvN5rkqovdZa2K9
pleZyHdHJQ5e9bBFkMOI1zVJhm/OXWarJ1vKw2xQSSKV3wYd3XnuyEsRBQxim/6Kan5bZAIczphv
oomAKlZiW7TKYkU2BlA3WRL45r5iL+cdDUvk2AaCZPCCWztn/uGxJAT4bxCF1UZQFLoc8VO6H+1S
0r+0b/AW94OLibDBMNjOh7HBdZmVrN0mfBcKEOuatrlcFTSIKczGDpsqtik4M0HDYsFrjyGYmGZa
ngSPw2Ga240dze9pjIappaSqi6LcKU1GQxA6Fx//fa7Ge7xNKJe8pFwXyWkQ3H9cWh+ODcilb82j
hMm/Lhzvxhj22wvig+D7iP9/FZzwo1YsxFT+gxDm1mekPE/XvDEBGSyved8mTBSNMD/kGaeUVeP6
yMhRo1Q9UyHzDTgEwmh8RQwq6yS/2loxYTYhRvGoP1ktc6fQt2Dmsx1luO0H2t769UsSV+UuAZjD
ltJl9KfteKM0C/kIG2dVM19rIcU4PaEZ1JXuuigZM5GqMS9fqVehJuU6QTOvmcmstTOTNiBrsjib
Nlhj3Tg29eKtL60vGyISk20XkbmzhzFhM9xnZl8g3gr8CFIEcDfWRsEBXQTJ3FW+AVDmLCrF53Rw
jZNdy0tLuxCPxbjvYv0oDf9EVpqHVK2nxFYJdkIelsyww3Ne9LgDB/1t4pMpMCJt/Jo1N0HyxsEZ
uzd07FSM2Fl3DaFaVR2sjK45Af/FS5XWdzgcJMrc1rkvEfhBcxxPTs1WJTPPiD34+zmnTh0sjoOC
vSkLFH5rgkoNXdabUUZMARzaYiNMtpno6JZZ+wNkYHjadPY6JkR08ipJCA/7j5Fx89CGPCkg1FdG
4LWo0JzfMqmNnZH4GWIZL8ETJJ4MNAA+kO7IIY2Dw33PNuExyDjydV3YW5mylAQMSjPCTYOXiTag
Khu2pXnyHTvgX0L7XzzFp2HgDcin7DEuw5jQh34zGsYxNrt05xjxr0cqxD6SXE22EV7woP2IGh12
bKqnJIqulgrSJ9PXf3ZiA0REn7xJByzTU5jwIQbjVnOGrRqD/sJ0WGK20EHrAocRdrXZgYWGOmlq
3PHqpsw2afPJXcNX22ILWNsKpFke8oJV07F0uaiZ+D4So1FsvcyjtIYLWMHG21ajP5H5wMlH75aQ
WFSR1DvfmmEEr5b1ITJgVtmlsnegaBlUWVfZVs49ATOpTMAAZsFbOiv4S46HnKbWh1rM6tTNrF+P
Yx30P5xmXflkt6iKxiB76Zl5Et1+Yn5cV9TLVloKljCRtXXz+bGkzjgyaPf37Kh20Jb6na3H4+Dq
o0ASWmQIM8IoRSyWL5shLpw15slnp/DRLsADdAR0wFLMx37qkFmqYt20+iVvGV9glonuMeL0q09S
qr7qUff7BErLYIlPyFrM6yxOVNe16QJiXl+7nbap5zGSxBsPuxtq9LEMYH4Okv9fvnykfJkXw68I
60jQXLeBeQv64C0XEu0eiTEGaYHLaDFbz6b6q7LJuObZvKsSO93N0nwiCIv9niFBDGbfTSWbh4DU
oz5296QH73U5wqKrzXhj1dvObqbHqZ1fI3vx6iU4KfhITMX2XkcEqRndlJ8Z1LPt9B61xleNKFKl
xmcRL6eQTLytEyffEiTxGXYagBJQcZum2/QCJ6VEU7WvuBJtn5j1EKdEm2kXRXkicDSN33Kczb1l
MvU3sCCyvjolRXBW5ldY6u4OZXu0tpQR7uwu44iJPebIA+ZCgQc28EskZRyr6zIgmAj87Mq1Cj4x
tCB7w0FllTkQv+XQrQO3wQbbIN9sOoJGbXhmOjUtjLm92NHYODtzAHRnJ/Nes2NIDO9mK4q7EP1O
ONSP/ShOXS6+WWkG6K0ygfnC2UxjEazqVDzxYWesQGwU7rX1GBRVeKeld+kTa6ei4Qz4/UFEVUrs
n/3B2/lqhnYNeXtehi8LCZyesyVOBFNlkG/U5B8bvzYPstcPjVM4a/iP7j62j2VrlwB7CvGKcBDW
o88qPXbSi/WHXg/EjJz2fdOgcx2aVarbI8ibt3oCnxJBC15NMn8Bid7tcoxOsyjvp8BBEV1TBC2L
DbZXBBJ5kmkNS99xgN+S+DMC/l5Uu7xiXl1IVgMmfrYt3xUlrTuhyTGPDQOVuzrTmzH3XxWTvP1Q
cW+nbL86dAnKYcvgAwOwqlFvsGVi0ZamgIFHSe+g4grKYDcXo3eoxu7WYsjgW6xwZojY3JrWvrIK
FE4V7xbqJmRXiQrv4zn9lAM6Uc8KbwzXcSuaHDptToGHn9naGPLQmfAkjcJ8jZYwvYEPd2KhMRvv
tTA/OhuJjlK7//8x17tExHHe7JqntiUbqmJinKHH6ETz4DB5PqglIV0Y8OJiCOLNQbgyg5nZ18es
bS85Du+297pj0euXNlPLc2z5a19QzAxl8cfEkoeDyXmAYR0FFEVWbj5xyByH5tQRh/Ngz79mldxJ
1RF9aZWSz8UsNjU/hyponEF9bVQ2TTshTtFcfufIPODj87Na7WQiGdmYygdVOBr9RlmMahAqcN1A
gTpHxUGYQARTnbAuJTKK4C3vFin9Uj/TjbovLE95G5yVgGm7KfwxOPcIsOFu87+SYaJBzc3j/39l
EnU6rMBzBWd3+S9ueG5w6rRIx2gPUdV84BDuusR5pQqCNeDmMBPGHutcLj64jB/xy9e3tDkB6Cuv
CYLHpZPtH9NYvfGy90h/k+IksM69D+j0lJ+9G5Mk3KsL0ezJxlnbmfbxwrg35Ec74mmeBE7Kgwp8
eRPl+NjTmH1I8KtwicPpgBhMHHpQYqs6Ny4o5Im8bZvnOKgsOHkxsZE+++M46ifc4+13U+ufYXCe
60lYhKn19kNiVV/Ko1VPEj2tpc9aPejgnpF7T4syZYc2DSmLEUu0CKzPSPpTL9PXNHZD+MTl3mbr
e58WivclHWE0MvjsYzrtTpA+rtoUWKO17aiZT30IzVFg+Ksc9lBVXm/AOqQUKdo6N7o9Yxl6x0Ma
rNhqmvdeTPRQWN0yHdXnIRpRW+qfGo04fjNe2sw/9Wg3gT5NbNK9ZoQY0Pm7KZuZkMYjg14cGcwz
7WmiHaHijLohOqYibWlIZ+PWwVbxXXYEiPzOfjGTtR40asOKasesIbqz+uZFBA39S+e898bERUt3
uUavlNyXhhWSRgAtTAeKKDMKKxob1hvAzL6DRVcpbbTBk0flgRUNxb8MSMjI4D+3fr7xmKqR4zZf
GHqeOskdnqMIpVnG7tMHDoL8wIf2GrxTw+R7lbEuN0lWRahRptdGkN1HPPcmbDQDc03HRrDZ2QlN
0MyDe7Nbr93GTXhkdO4tWrF0VzLLY4HPjrSLaAMcaydLezu1fcsvZ0arKG9iYjgMCCsTVyd3zYa5
4mBi+bcabzNa6tniWziNnX9DCUtDKPQOl8Q5IXJxQvrWE0Xnhsa1U4XHP8pAaVZFAMgkWdNlkbYc
kqhopu5RRYz0JkrMfRMg1wOJkivZbYu4QKfZQxqf2ISo9MEvlqxFhwraxv4smEGRvsVidMFul+hf
aRlEu/fTzwqpFguC7IFGLGJjxgEOxGgxp+WYKmdzI2JuL0/n3aGCXhI1F6MSzKXT+oE9uwVATH9k
1P6gb9FqxjhJRO3bR5aW40LSZAFuJv9UziGO3uF12JKZPe+DFhMOSJ54nU3IoZNKPpJDyoDJtTa9
N2cn0/IeWpOw8Coha10AVcRA3kGG7q32RjSVd0hL46vS1U2YUwzSpPoDSw+8nmiBEG9XXE8TqiD+
SpXMLgeMwyq61FmE/agEKcTW9lhEMG9TduGRk5grMmkfGXrDPT9MrfPPwF+/fFA3v+NALcbmyiTJ
WcmOwPSw5UaLSxYQor71XUFeSUQ0vFmSXBF01BXtXgY9Oj1BNY00Y3Srv+V58/oRuDdGAcdPSiIV
O0bIYszWYmh2FrJS0ZTPcIWLQ6jKbeaNd8DGLmXvzoev2Od3n81sNxWLXBCz+raIcEJG/mu1rDax
7FUbmRlYcEdcsT3yCpgvpU/vOXTBpi1gJHQ5O38wo++ZYvtYfTYgLDZ68PTGqewHVPZQB8acPO2q
epmKHOGlgeoiCg6Ys9K12zhvg+0/DTgJ8ABd7J72WjT6D/lMtUYv4tguGKqhUmtzlP+qAVkFoTMk
pnv/HJ+HCe0QHtnKfzVuReD/mI4/7rmFLrYdX0vHMg4EUbxWnOq7yvlOfWzUXm8Csqy6n37yeNvi
zOSp3AjPottsyR5Afw0JWciNHPpvJ2q9fV9H17yrxMES6ZeU6aZ0zOAJBXgV3XtY/Q41Y8KN28gP
Yr7CUvwzMr3vkYSvR8ikRJ5uzOXzSHE3490vs60K5W5KUoCD5AnVQ2Of0FecwkDnB8fCRzI19oVv
DP/gvNjF2vEQ++2wTgq5Mwr7avIG7FWud7Hkw3XoojWTS6Sn84/vQr3Pc9r96NLPdKDC1X9p1w0H
9N//dPseWTwNy7uP1pdBgFe/6jn+YsTyhCbxLmw6i+raetDilSPhK2CyBYaVOqpJf7I5fisNLFJO
dMFKScI8Qhcfs9ryNycVvg8BrMbAEzsjdUdcR/PRlAXfQsjuuCVhgG9JG/j2yqE4BbPe1ywCNikH
L166bhXy3sK3Z9gWuq/RiLmRsBP48AV2QaZP7uhfs4G7OBimT4DGgEdcjadRki5eJqe4RnpQgBFq
fjOzvQd+jhbMYMjClCDAGZPs6qZ7GBF8tBHuSYPs8rOF0p+RwGPfD7dYM8KpY3mQc4UDWRKIzEvL
ay+RpLnOv6QmpEbmwQWnwZ2bX7lMGONGw7CFDLZebPy9rRCJ/fj28NLYMXZtycggC06pNE6q68Vq
sNyvKaIwzmRDFlp4XD6zDPvd1msu81KQUi4/zPaIOUWqrT24dx4UhThC748wUWzALKPILtt1NgJh
mNwaLWh3w9F2T1B1x3aj+GmEC16XBwBfys9o+LSvI3WTHPIXIoX4mXISydvgu2nq+05a25iicEoj
TvDSQZoafTm+mPa6xd9lGr+dHT3SLn6X0fACwTt0HuqoebA7e1qWBWy1eCmo6QibiFTxHc2oXIfh
bC7e1xY9bGB1Z5GF4QrR9lvQEjpe8/MK/JerpnNf1QwBtM/9r2JMqHKyzxDTsT0Un0rBQEsoHqee
Qnt6HFARlj2K+gpyOKZOaMwhXPU5Ma+TL3HBj9+oLoqbWXNhGOKDrNvyvg5R8lnz/KNoypfDF0dx
Ie9MZ8kkmDvqnLrFoTA3K4VAPCwTMhZ9mR6j6kPPDB08eGF2YFyXTKtUZ48dHyxf6UlZtbPv2/49
NZYVznzTQUG0c0/yLfCfh16n11zr11zOS+yEdQ1JW4v7ID5L3R/zMn+MbFS+TBdZw9CHT+G/MEh8
nBuKZ725TZI8ekeLGebKX421C73sFB2cVj/alWCKnI7vce/ofTJnezk67SYD2dM2w0MbiE8hsu9U
wh0pPABJMeKJOfpzMsIvmgDZcciY4eT/c3R1P2jjShgvWu2APB8Vr0XV/ul4/qQNDzLv00sabFUz
Lz5MHu2/4ol+9q1mHSj5YlFIR7F4p7ikVCzCI4cjALS+OllpSuRJ/zzWrIX8ZO73QfpONPOvmvMb
C8RT04+AZE2j3oPvARZnNBemATRsU4xZLmfvFublR2sHvwJtieslqO1t943Ry5m93UzeZHAlku+j
dRow2TiAkhEDXJNf+2Lx+1KDrhLVX5dYnsavxn0xy3uL0EQDBoZv3kYn++lbprxJfjabC/827Dvd
WC3sAgjD7fTSeOUfAefcADJlLhEeobS+8R+XV7kFN5D0two97iquY7Hp7fDQWQxtXAe0oDA8f+25
XneYOwtASFRiC7K+u6IxAblWSw8aDhQ0aCTYKvaVKLBA90u8G2vz7Hkui8+p56FFKfWsSutJknNX
MeixEQKvWzHc3MgmxYh9iTn5XzH4c6jb01k7MdSIZfPsSoJutYEjxin/ZoUFaJQ142/E6itIigtu
VzNSD/3fvuqwK7NcX0SAa+lkb1X4MobjW25UtykoX3BuXYu8JVYHRSaiKCqe4kXmQ3gyMve9YMjC
8kTU+CnhpAlMBIQjrZKp281W/lKQszN4LcyN8ML0H01AyirNAabmT+8zYtVDUyR/0XKw8+zWMat1
0TQfUcsiNxPzvFWMeXHr7ydWYcyM8Y0o49NosAASomGsErN+59OiUuabS1C9kWLELMmeDkkSfsSa
4NHZfxbkIW2W0RfaBCrPZkgoeCMV7lFGacpAE/iLj7F6WgLS0bEbTfdhQFfb9oDIXNEwA402Vank
gRRhqCf6ZAmv33nYKXXGTL8EuHRCEPM7e0TsVODjeUUMZ9l0Vag5aAfKqWl3SXiI1VSclD4WsYMd
s5g2doroQzbs5GL6mxzFGGYhsp8sdC+WwN46OmyhbatcgkGTs5eexxbCnZUx8LYFfmdqC1YX1oNC
xc7PUxNsFrAwCsjLkLO4bzwU5qbB7U8o+Yp9B9eA1fzGuxrP6ODG+TaEbEwVmWyx/vI8AaWF6F6v
FQkQCHPq3YTqtI7n1xnOiuE/KZfIv0AG/yYMN0VPTachf5Ek9wrg4I5V10MT7syK3VCAvHslw+Ek
rNE7hS5563Hcafj6EKi6fi1qPp1JEW6Zdf4ntFB3xXr8QBThdwACk3Y+f2qNqFw10j/bsfUelP10
HfH6uN5Q76oZhI1GYq8FOk5zgItJR5AWNAmWtzBMuCByrMYbf3Gste60NbmBgxKljHku846H1Hcv
fGtsVuPxfm5w1Q0DiyKyh/8FTBgBH1FOosNLRfKUF3h/I2xqYLifA3JmYsEsgWcKoQXW+zKeD0RH
BSu8308j/hLQLPoGISGjSVBMoNPknPZCHGy/e04Se1WUrDQ4o51FNsWRJYtd6oXTmuUv1X4wRdus
qu68dKzuAqbLiOlgTVi/N2bjz+VY/ehSLZ2Zd/Ei4psSEIfubLfbNuSetyFkRgkzUae3v0wzu3EW
A0UKHyMEFhnQmiy23ljFn8a0WFl2hJlXy1cnmg7ZcmwZMRNyvqTAZQnQ4rRydfPu2/PABtgDrdYJ
ICVl8usHzqfpmAerv6bjSzubYu1AWUsDfTNjfXJnZa9GhSXOFfd9AbnNG+lkcgtde5jfMier9/2C
kvt15fjErI9YlnTYWfPUEwgbLYmMJJf5xcX34l97nk9FwygAQ99uquhOusR8m9s7yaG7lqO6nydE
eVaZXFmo//ENUICNqcJiec2NFCit92EwBuPl2TJv0LvcRmYvkv6KlJkyiSCnQqhn2RvRZkTCt7YC
SD7I6uH6nFILB1viZufArc8OZwE6VZPeaXhQWXKz8QPT5Tyb0j22E2Mm4FwrETBLXKKhQS79RtH0
PFs15A2PrD59oiDDii7p/YlgwvoSrRUW3X3k6T+J6AKyzfgR1hYqJpO7c9S8PE1AcFL2HqUcXNP8
lXrI5dMI1aQxLN1YfNcTirQhlAitsBLfzEp4LQYqaTl+j0b82m3B6XIWjSn78eJ5VPZPXwc3Rg8n
2+C3qzrgiiwPfpDt2QKAih7mDcSshpUwxOxG3cmBjarwX/m8foh/Pk6c9mw0zqB0X6qeXpjuWrcI
+gAOAUSlE2yleHCImJNF/wP19tmMh9dUaX5bJzqCnOTbB+cWD4c+48cNVHZlC1G111SZu9KJeQgW
/5vJztMs/Tdd+lu+68d4bogECYbnIFaYqS0XD4yHO7cmv5tV0lNr+SATJxzfZvCGdNFijl9Aoc22
TQ7sLEzv4i67uIBefDeYD9rDxCYze+FKHEQH26Cfy/SYDb+2VOPOaqbTJGJMQxyxABKeK0ovbspY
npeqtiPzJ5x0iQBomeB57r70054QuAgLe/odsRcDzjCTBx/N19Ai7LxK3iFrPRBCJNdBTUBzxc50
mROg2Vh1/XQvEYK7ZvCPqOsLnkaOhTj/yy0kwOG/qXmA+HrDXYSKs6PcqcfsLRU8ren4Vym4SyzV
D73uIOsX58pjcO2yPbJwtKxkiT/cNcli75bYjRS7VO7w77FsjaLZIZHJIuIm9ZG39nSOc4izJzez
Xz22+yaJ6Hz1V8wyk50Far7AO/g+35pfVacYeHISynOh/rfGzB/xrHJYCvoxqss7qBeUHIX7jFVB
24odUI5Wzekw0rE08ozmxxWPAnXymbiFT62cm844zeB8YRdgmxdEUKwVER71v4qiGqrbHf7b7z6n
zXKStzkWdzyia3sciQkL2U2bmj9ukSjgXbRRVpoTNmSHo8H8jc0Ps3QhsrbiyaIip2GJiYmImWSW
jIvop3XIH6Wak6txqJvlY+QiXpqaQ8zwc51X9bEseV7KiOiB0Xtzki9ND4Zp8FhyezRFdm5Ywcb8
rDabX/LAu+vI2aYbtELFLaJ6B8CR8Gri1PMRm8A4OXPyoe2uFu9tq2+e4OcBgNe3ON07Qh+hW6m1
ZoWHgm3M0Df+/wX0PW+a34ntbA50TjRWhqg5XAsACWRXaqJP16PFalwJOPl+/BIEuTgU+U3YOcNq
d8NwyQB4TduPCLorAOHhCgbc2rKgRXFMl1DKHH2L8WhGCQwfZvs9rSjQhR7Ta2lTKEAf4GO59WHw
zIHm7SeuLjRTJCmN9a/ndn/h/5IxlBKGIIU9ZQC0BvWLBo7gULRDHxloRKZix3ygQ0cyuzgxkKxT
eVfTE8cdwsXS+acNpo4jfnrFpz7GQb3xnBBoERwOSXDa3krz56nFqRksQA+mZaz4xk9SSuMtwKlf
vHQMLcV8oi4Ia30WoKqZ8UFVCzBNks1ynw5AKMCByxrZRQg4o9cmtbjM1JNnQOcMJ/MZ5QWAI7vH
Kk3AQFPUIwgtWCReLP8JY0H0zs6b4SIFDCNpbwfDYXknNDnFJr1WYDrQZEnkSipuQCNKvwm7yO5E
p25W5TNJ64CF6sI1T73TEmbYJYgvM4ixBdi/DRQgWmvxOJv6MMjMAkrFT85nSbreu9OwS6kdAxh4
U8AymHGrVvGLdCQ+rmUz42tQFSAkPAMrvfhMZRByrY5rOwV4QWUIQ7TGVIWJ1I5AprAqp+HxYX0G
+B+DmQwgZ9OV4cVS0Vs/OJdgRALcTiQV9SWqXfouNdgv3Yh8hHnrfTG6oGnglhvRx6ALJgDlSxGj
93Jd+IvIkrsNG6YX02T8P7mQ1qQAQI9/eIh79FT+kYFUskbKCovcM7BexVwk/q/v+AfBBTQGsbMH
rJftvenJTOM7RQK0YLk2uyPDUe6Cdj43ITVObULPG8cXxMgPiGleZ8CW66wz3oKY0poqEROgq86a
b6VEvx0I7xBGydaS/atkKNV2xlHNgXU1dXnMGRN5MbINC37geZIsDnRrP2UpwkrTLV96q3msQbiQ
QgoKm3fU9o1nb8JoPkYofHh42fpl4kxu7EWZl34Dh/ueW7YA2jqWfJklz5OweMNr7p5gNn4TdzrX
SQ04fn4vjPSG/7JBhQfsUYxHjOu7Bn5H7cSbwVafpkw+7Sm/UFKsZHDnKVhCAzizQq0NiXk4t50H
VSKfcPAe1hbUUjcMvn11zyCQ2ayLRCdJm3afKpA56LitK/KWG2yXY2LRAbHxbCv3Aw8S0gGsABDA
XxSKBXzkyV/FvIu7ZSn1UOM21j/tc5GlPDD+svQfMhuL7HcSmndzXRwZYN0csCa5iEnmGo1nUD0/
paE3UwddYFS8nk37Xc/EDs8+N0pYPbdKowCxjGd/Wb02iHR98GBD0F5nE8NEJjjmO9FSS6XDi7Cr
e6/pmCE7DvJl/UDA4W/KUOvUhW9dWzV7GAccEklxgHPrbScvPmRRjKywDl/x8v8qcH5ijllMbDUY
ioMhjOe8OiFLBsiSmQsfdVoCWMSlXyDSbv3dFJJ7xOgetSGOs2YfSkRYlFmXBXBLconsm3dB1jlU
We5sdisePHZgGzYbgJJY3hjpqzUl96TtoF/AQTL03mUw41sYphdMKBZbnvhGq6nhsBjcTEvmWN1h
YArAHA1BsCVY5QibgzhYNBlqGrPDJHfF4H3Uw1CRuRUf86q5R3MFSUUad+BEAWVjg4Bk7G+WP9pB
k1q33HrtEF2pBu/JsLjruuCr7YqHynEmQgrVZ+wVMDcqBNPWhpr1amA0k3V1ZwwGgst4esJb/iDy
+D63T5WFm68009+R304mCpFdh0Oxlk94mi+G+nbU4o40xgicXHZvJ/KlCS9sXGCBzjMGl/ArR3w+
lbbNs0ISuIGcrRmYbCY1pJ1e/nr9XK8RHwJLOAeL8lQI/16wkbX8qNuRFnZ1J48BDzrmLja6fc/g
jult5e2KxHhVA0CwIWMEwZVsp/KdRRYJC0H9PSbNpzaZtZU52OjWTv/Az710JCYPcYTDS6SgxzEX
RwkGS3TolMgxWlYzgMdLFAZD9C5mdFUnO79lRkeFB4XSNe+aqT4yLGp2/NFH00Ud644NJ81wH2lf
HRhedsxqCnc35tPRQGa8MruF7R9dvdEdNkVAGrFNh++Z8ELJniKk1cYcnUFcG9ixu9kSeuRepQlz
KC2pKRN46/970xN4pKOXvbRh/ZviGUZ/Pb5RpUIHksmb65mv2ppekWm8Z8Szkk0AvsJW3q4vkPmK
1Lxrm/xUTuGm0z4jtYX1hZaE9qpDK5oR7TTmPWIBN8USnX6njLBwDqn7RLDVnIBmxTWrinpsSF+d
Hz3ewU0gAUDMvvHra0RrcEg9nfz5NaUG44+18KLmjmvhrkrJ9DSMr5x926pH0OWn3T5IZqxVNvoT
Cx9y4FGuDtzsCSynZzzu28b1qf2Y7mYqvouEPAKzKWZNyFkpHqIqszcCOoBZp5+hUx6LhvsL2/Po
TvxCBAtup8jcTuRvCAZ3qzIR937Y48oojZ5NYvQPRPojYEyEKt8kWL8aPmM8VZHRpZPvvKl/sA/x
gejxJ8jGu7kjeW0xiPRu/DMWxQFQiL+WgN7zPz8z3KNf+O6ezJKerpj4C7ztq5DnxUbywy1JQEQI
D5fZkfteM57euqQpJ+N0yqx+2MGhkAT8QriIWOS3Y3+Qpbxh3sqWjgNV8eRtE4Lt2ZGS9wCLQO9o
jGpWeQOK7q0ft8SMhYcxYUzS1k6wduvxMBSjcyoSIFNBmRxyx39okgx5Zk830bqrQf3fHaB3CVJD
sYDyEFHXLmi88b7LyBlcNqxT994Ag4X4yrzNrpiAlCY7OMiZHMQAadkUHCoXyL0PlQeWwqWD6MeF
jL0ng8sNVw+s2Btqt+C8eJTa0fL3Z8G8Gh8XsQ61a91LpGNEO6srKqWiNP09qMsL9Qjo3uluTO1f
5Y4PQGNeRR88k850igVO8jhhXBAYxQYDebLu1IQRQ6JGWYA9gH93GF/mlSDABScVsob/LZr/wrT5
NBCB9TmK6xhLKzSjo5mbgiCHZDsmeC8B/07roWGDyRgi9NoF+BjOp24p6qZ+/goY0WxEI0/ooJ8N
iQXT75CmD+kBf05AVX3yQZnfac9MD4i6T8mM5nHwQ4DPrnwIscw9xYpTxs7qXyWsYTf34IhHzE++
390JD+OlxQZy+QCjJXR1+uizZlP3WNyDcTGR+/3ZXLzOvs+8wNj2wiuJUvFgxCT1YxRmKyd4kQp/
cWth789kxsiMt5zHqoeAjPDiIcjqh4VftEr9JqCx95iq9c4f2KizU4019lkPXNarWVkEs3nMoSQU
Jp/eP1zGAqw66gNa62OGDLOuftFM/MudBCy3/40sVm6qWlA3J2CmbN8/1rlmk1OmD6gPDsKGL+LB
CkJ1mu+I4YEyAGcxaw/0QebdkIs7Clx6lrm5hHN6GZrxXemZQFPr3ppqcGBtTVKFLB9cQt5FhY9g
qDOkJfk9vTgmF5+FVYLzCRZKYxX5fmIv3TshgRYEvizalPBA+4ygfGVLwmV6J9P3oA2Nfadnpvbj
f+ydyY7jSJtl36XXzQJJo3FY9MY1z3LJ5w0RHh7BeTTOT1+HysL/FxroBnrfCaTSJYVn+CAZze53
77nmCrOsvc0a7xyb7iZgnOTJ7GKywhQuV2h9wHWKyXdLUeQ1U0W6GmS8kYn75jNbohHk02G5ZxKH
18mHCd7UuM5dUb0aZnEtqeO0IIOfUqMPjwVNGXxycBj06iKmeFfxA4oaDWhuRPGSAW/Zk/zwaxsM
C4Ch9zjDYcfrp5rF8mrpzE0QdsFx3RuTNy9Jn2OXQxcDZbGgV5wWy/Y26kKdRi2/WfGNfePSsNOQ
6xUtLJKgjkZSe90Qb1qCrs0K7VKbGOcMitJJGrBtt7gwjSr+mpqOfH8xbItC0oNshMhXRnDnu54Y
crcvA92wgm0Z43NmnRlMy8R0Ka1nA4g1kyojmyooShv5fiEprYXW452mkUSY6SvYopl5Ftz7Ns5e
e7RhNtpHf0y9Pbas9h7o9Ld1JbgNLlUU3glsg1oW36FKtOASuYhmAWMxpmdgjKZDN4FfZ6y/ZkRO
Zs3Qgrc2n4PTCsxFFCKz0waF1SCeMTA9Rk9/MtlTNAnlAxIqAtNfPnUt2+wDgxt+kwSMCSr/ZarL
q1X41bqqtXw7ShV+cVKDi3HlbQK/AeGgwj667DzOkZ6jG3vereiFDa55s0w2Pgygmy2H7EZAbldE
2mrOF2ybHCrg/KZRXqOvHUM21yg+cqgB/8mUJhXVB5Uy2IgqdOSkctg61is7l8dRlM0iLPmuy97e
xDj+nXStGSTfqrB/qyz73rjquREhWKZYe4/PMf3eC3M+wIRJ9uUnvOl7sOXEGQikxhxiAhOnkAtL
yXXbdTZQgmEom9w4JRY4xmW7aW6wVs5ZyfFHsTvczjv53IsOQ7BwS+QPfIomO/ICNr6kzFjTP4wB
DwCnBbXpW7qsgzl3hKp4tDLAKNj82RVx9dV0C5waIKQBhRY7CQldN1qaBVEszuk3I8IfClkXZTQI
DiS20gMuNmzKEjnIarzL/G9XMO/l2AEn2lLsoqAalorD+pAP0GsCcYHpeo0IGO9z9Kened6DKTai
vEm+oGENa386to7fXJSj/8Y+SiwTBWNvsJdFRyROHesWGjGYk6SP4dJHTHhdlmTsJuUmr2r8tRX7
b53dqqCRHSZ6t7EmAiuOARo0goTd60D1B7hcTA/SnT6pS5TPOWSDNSwiHJQ3U8QSrT/H1fCaTW7G
KQbsXf4dmkm88TEDbJIu44egwOhEjn+smJ0Hs611zuG0pfjQ9HiT/w1dlkuLEX+J/dcitULi4DnV
3XSTyeybNYMWOKKuXk4a0dL/DLoGy4ST3lBTTi3J4tYETmdE0w5R56nM3CsHdJhFQP3x8bH9bb2K
PZGkbkTkyVMtOYi7aQSRClN8hbbh+8WlMtCJeA/D9BjvWIwiXrzJIUhpehpZHku3v6oIwpiZMzm2
0Rg75sxVjOzIFvGaOaXE8wjyUMuGW5UR0JugtmpUpXGR9KuFeYKXlVPdiDZfh8UVf983llD2W7H9
S5fpe+++jG0m0a4IYFh5/0vjTU/Xdungvs9sF7sUoQGRRAzYAZ0HxrdmwWRypdIxKePpyiNn3E86
5PXK+ebo+xp0bbZGscbNhzoTRh8dAnXsfsXUUi7SILuMRrgeAzz8eiP53WNYXrbMxQkQYeDwJlBp
w0ekng2bXbmFnSCoNhyIyGsm1ldPC+uTHEDpB++ThNTBRpHoq83sEUrzTnftX4ArzB2Q0jaE0FbB
PTItZBZAtodRjz6GtninIlzsakxMGTbDTOuHs8UbiytRuFVuxWraf2g1+7fQFZu+8uNFSL0CQgZh
GFZ9AY7mQgwhQEH4NVRnJ/G/h0l+Na1aDQw9n4yAP2V78wgjbk9ROWyz0PdAW6gPx+rlKp78P2G4
JxfN6yECKOx46s0M2C4L9lD49l6dUu3TirdPWKXbMbDZNOW6timfdRlqmyyxf7fGTQ/4engHMV9K
AShP2ZeADRaLccaP/I7WlpHA8yY7oahFXBce5VmJ4ivThniOQfUnhR8WzAb30BoyyCz2wsBjj5Ub
PCtRriUiDBlov/xNIgo3NOvcgBv3SS+kWMaAVzwCRWbYYNuHktWO+aUq5cU0maGG8hJULWNxr78z
VIW4E8P/hbe3Zymne8TtgZw3WJNaN/gb2dggkDyegr7hZZSSVg0qtmwqqZ6qGRXlhgXzKLe7Don6
3fmEZKz2w7I5EPQxUql3Iu4758WHq8u3axb6h5WZNIZo/d0OvTUcvG/8id0+DLC7GON3zMmBNU6f
dvGcNrdd5lPsOD3ln3TpnIRPK1rum2s+hxUx/c1hDwM8lCIRDoxqnaULm6nMI0iR/KVPNmeVlPSt
n+FjjMvGWPud9l1E5gxQoTrWdQAntizNCS27Ia3SajVJMq5esS8BHrMlAJ4xIhTSbK4xxkiKW2ju
fIKaWvShQvtTub+hWcUcP5zQ/tvbw5HTMFltEb4q7+uxeU1n6hQOVH3QfrPYrE3bvNRNvlUGHEg9
Tm5p1N2rCa9n3JvwW7J8x7e76Di7U5h09IIMR+e8T5ZS+5N14U5mw2s+aSBnUOHyxv7LOzPciNK4
OdpfIsgwjGPjJ4PpjrPpphHWJ6MjcXua9to2e/QY8F1EWNkSa95aq3F4WvMwBteWnULdibKlwtsI
4oK0lnpD9M0Y675SIjRp4j0oYOxgECYXW5q3AiEXVv2LZmyEntbzJpIEZphV+0l0JzoLkCUtXoLR
BKlBDpc2uLFTt1acrSZc48FizAs2KSlR+ghLZTMFKxhyAXntZxPFBJhn3mwGZbtL0vdvk5H/OHBJ
Lpk7Rcuymys92gKbjYUqlDgpjcNT6S6lXh/kiBg/aeVX6thvkJRe6x4nPnQKGNibJPbeYhp8rphP
sifiVvZFpGnyXJXVtz4RxiXDVp4d5oFdz4pK472xJAr5GiRF8unFv/3xt2UJ/cx5+xh3pkGAj5PG
2IivsKTYWffzZpFP6SV14MuwJkM/9VDEmEzN5DaPGI6648LsnvNsRmokVnuyaU7e9rqBEtMQIQ41
eqYB229RwosdXmoiOgVx+UmE4wzkulmGEzEsh8ikja594Op9iId9nejVekq0+hyX1nOd4PFzXGxl
bVisTAgPC7izcr4ccHwnv/VXhKR6E7b1R2X1+0rTml+6aB02KbXJG3S0Vrk+CMo+nWDVZVQetTQ+
LotQMktkIrHRSPWtkjo7pSkXdclo0SXkiAmRlr2xW/rm2P6lB/uSmB54zcA5OWUNoBx8qUHybXz3
XNXSDBT1+9ZOrVWqC3dvlJJWI59YUJ/8rk0Nlmbc6gjnfLYqrk7/yQ7iu8KUuTW6+bpVLGTeQcrF
6YTnhhEookhXDT0r26SeUl5/gIrlH53JpvQtziSY2wNhYicN90QA8IYPASv3S1/wlpvJi0aSMAvP
TGJIiVr2TMaUyY8tyoQNICDd2kz7blQ9PUdFx2fBxem9jWg0+lTDjNQKocym417LUmrH8AV7RmpL
aip6D5NhBnbZRc7vHfKGttnhM7jUOJmeBqmT6vZIOpSWWKG37YAcQLm+mr5JXWQO3EkawSXiekm9
ubbNrfi1yrTvlPwHY3uy61ED1L0mg76G9bUdbGA6ucZ8ejSaXaFMsjotpOfasDZS5MQPR36ZkR+v
jcC/kKOKd/y1Fpl4zytpeKHUYPRh47bp2qT0ckU6jpOlglRBt9J9EKTuGYG1DlnucLZt5MCJ4aEV
QtyUIOULkK+AAiCz8juasD0Fk8X5p3ztaRKxfJSu2l1JKiMD7cC5YofT+1eSQR3xshtztqTnTeSE
Wb+MKoM+8+Rn7JwTdlZnKfx7C1thGTj1MQOc9WS2o7vKymjn0J1AqwNQVcdJd3kF0ZzrsrluB8D4
eoSjQs/Ppq85eHlJS4YulECch2XMRQr4cLhJs/Q9kRplZIswKTldUW+yMAdyLiP0FvwK2M7LJaVw
f+05N2XIz3EYwXZO7PxSExCM5byDPf9WUebi+Yk+qUNIChZQqoOWtL+IY+oFBtsvWrUp8dVGSEm9
1f3YDfKU5sbL1DLVM0yXZ5fa3Rbw6JWVAFJcAp6B49KSGoPfhq6vEzPHemV2L8UAHyNU+hrfC9zh
dKD7VZ/eHYBLhWAgbUwSulUr4KfE+lPfWwToDNbcoT88qqr/f6X3y/+90tvU6d3+P3d634u2Cf+r
0fu/93g/Pu2fIm/h0smNVO7QfoIl3DKp6+7/qIa2bvs/LCml4TqmKeeq73/1eGum+R84+gDMurpp
WvzX+leRt2bZ/0Guy5MONkFHMO4y/5+avIVLS3lZpGNQ5Luf//U/XIOstACzrQtqxg0p7Pn5379u
UR4ovsj/CTxPurIzSTMbWKHoIabbzvfvTRYFc5jpTkdzcymCRh6l99Rrw8Vyw/xl6OviMMVpi4PR
HOHHDBe7r4YtaS/9Sdda4zrpQ70PMPQ+7vVh7DN9nzeMjDq2VZn8wY/jb3oFOFdlHLuNbuYzTTTo
pITgd3md6UgEdrAfU/wy/eNpmpW41siFCgznsyugkmaZP50H36MlIueP6XUuXjXKnTStdQ9gE14i
IEz3lLJkeqwK6GtWEN1zrsUXKslWmDI/Gq1Pu3NCJQUydOjTZ1UEL0nQ+BtEMBp7R1e7t1gjsdn0
QCYUnqcexfOXOzgLWQNDg4VqT6HNySCWNHzKCHvjmLHfGvPrlOT51U2z+JiSg4nzCbBz954JhGO7
HvtDx3T3EGlmtfexuTUtri86aZNjjglu7fXkndiXlTB8sFgcJBt2pTT5UofNe9Vo4XmSo3yJIW8s
unn4UGu1/ULA52/nd9nJ0222p6h+CBj+za3zHLzSdPQrKc91/aGqWl1ECCqJxKhPmkaJNeIQnWyt
tNeR6vsbWbKVlIWzqfOZZgcplyomSa3oWNLzlxoqv2aT/WFXcb5vq4JRfGT+8mZ1mVB4dejtoCwx
PzvVIQwDubINpGXdOmUs2ffHjWsaSJflcK7Z+u3RwYmadOlV6/Hl+G0TXXoV/5TTTyhTmgX6OtqP
E33OKd/yqg6saOs31ER2oe9+tnQDel22Sh1GKl1AfezSHZmO0F/VM8IXDhNS76LFYXJxILQtMRxF
WxP55a0s9FfcMTfVrdp+7G61ZYf3pDVAhIWnQlcdTjqGNglS+wfdnuu0ZD6fBWb1FhmjR9eMDuVv
vktOFBSAYZMJrCMcDDnZM1IRzp6Zt7NXDvXDGhd2bVsaffTMAQCdt7U3fMXjOztygPGBaBamaH/1
aUTmq6jyw+OG3TJYsSzMDwgKRC8n9gzz2oCOxeWwM7SO2Wgv/EXbdxQq/Ps+sbQSe0pS72Xf3qdm
qK+PGxAHi8iBxu9WWX1NuxUOaPtUYyPHVd7fRqZyB/1fN0BIe5LOwcAwl48eT/z7sbaMwU7i7Ibx
tSPdu40Arx+S+aasCKuNjgsT2aeqZQm5ZJNCECfzITkphxlGAc3on3pqYk9dHv1qsUmeaIoAn2IV
z0VUobXMNzIdsmvt7x+PdJbvX2NlaNdRDDvOVPqKBZmhZJxUR6XEqxFaw6aawA49HnrcVCh5/9zl
VYhddqo/J5cpJC3zXrh2EuoM2mAANfp4D8oS0uha18KvaAwS1i1OvGZv4qFXVkZXe5udIXD+10cy
DcLVMMA7rFTOWezxNBPP7NxCUVnnJXCyx2Np44tVHUMhiS1Rzr4+GhK8gZaKWNOotRRdJ05WdS+Q
IiWi0DM055Df2lSt0xZskj4aGeco5vnOv56ltua/ngU85lKuXvzYJbQCRojeyYx2feQ9p5r74TGP
WIVjWKCP+uxSytTkQ0fDfqTpTLKoKjlnw/QyRZwpsOzhrUjDc2U71cpMctZ1sBv4EN1vKxgRsUPj
Ey4JScSxD174aRnrWHr2HjdccKar2FlUxlcvbFYJKkHTdci2hl6VodrYRae2yNkj5QYiXhoG8RA2
8252rQAVhhUFZ24Uzk2IfryEMQq1yCHjBh6E8SbUuLnkOtA2sElWg0OXZlTL7kV65i7QyuT6eKg0
IY0FGBr3gZNEW7AE9N5hJz+1bR6ftA5you4pMhTz3X8/gXptbMlJnH1sGhy44uhgZGyAn/7bh1kx
GQsZsHG20lJdAKZykHCddxfw4jKCMnc22uZsQw24YqZtX4Wk7X1MMJFZo+Ec7BnyCUxppU2F+sw7
b9mTs/vWZ4kTQl1z6VxM95VFIXqjyuYX2LRiXBluVMbosMZ4DJ3xmsUYFRd9Yxrb2kRBBlY3Lcle
QHaeUxJN1zjztM/y91aVGpLJAx8amrg5vc0Yi9ayk+25xikccNoVhrlHIs7G5eMxOxrMU4EpbcWq
iWQw/7nHTZKPZLnool7HPZontRaWhZpPp3CIE/AEHIFjJlZFi8s2NchULDCYvXV62twiwZa2oZ0W
Z0RqcKXSwr89rq7D41kIH/A2DJ/TWVh/ObS7vmDLnm4D3QRcT+XL4yEjgYkACnSTwvR4ely52Pqr
i1U5+VpQP7t4PAZuoeGa3jroSow8I+xp996T4wamabarRZQ9w5Ahc6VIWsOHPRlOlT5bGTp2SJJo
97j7uMmGOFm0xEE3j7vRlBGUzCBSZ/VbOaQEUZhCraOybDePu1OQnzIm+vfAJn+rBSnoIOvHNNz0
I7C4SOQ5hceYj9OPGAoxZ86wuUTYRV70LvrncSOrgn2VI2I/PstDI1pUFOIeKvrrgUMxv1R4eoa4
rN5GX8S8yjTi5XQtf1AeHWLkaIeN13jRR2N0n5PptFfomcPdSDQGv/W4D5DKlzajPgTGzDxznEz3
mO85SrikuF06lZk6ON1Pa+5xp7X7wCWhl2vKO7emvkvGkrXH6DnsFYGpbR7bqrGJvHPPs0CIwrus
QLoEAcO7iIwhp51CHLKgYADlKo7vAuegm9rpIfC4iPIlU/YSDP6LHTVX34r1X7aOnO2QgT7Xg+We
o2Qut5ufSMr2xQuA6oe5Pp0F26CVYla2qW3lvdTFdHVM8SVzXbym/FBWhhzU2uhs8zVLOm3V57Va
P/aF/75rztvExx9+PFvh1ruxToBKAYE14lG9gqL1t5XjxaBh6uCm63wLaau6H4tXaobhuBsxCpgO
07pA9v4hJrF4axHl8B8Z5a8xJXaZNHK6aH4tdvRUH5OO5j7QIvID8Ni1xRf3d2BWFtpR+q2IRy0i
N0huddhXm7Qw1D5XW8Lz/r7H20p0X/R7Eo1qL1rghsGUNQe7KfQtnRb90exJBsLfn05oahAiaII7
m4J5Gziid9+BEY3rPrrQR49RJ58kpJ74hhepgGAQuzvK4bNlTJj7mWBHSpNGbJ5gUOkM0MZ2HwVy
OEiVm/RyOItYd4u9YA5z6Eo8HtLNohs7+GQ0xTKolNo3WSPedFNnG1llH6llL4Sah6CWNX7otoGZ
Kx2Yxgb1+EFEjspl18LQj76RNeWKpUh+uuWbjP3sl974+apROxLv4rnRoQwY9Sh+mxMNZlkffFVF
oMEVGeqjk8XJORqNYMmqhQHWpHWosKf+0PoAVge4Vic2i6A2BSUIFa1keTYosCXTd0nwFlp+W7yW
M4/V0QLtjwaUqjOrr64vvgzxM8V6d+d/1N2prMLjAN1r+7g7krw4ABOYKyj4I1HqISsTresde2J4
t7Nb/oLEbOOlkKlzSojyHN00/Zvo2FqMXHXPvCK6VQLt+ZJYvEiF55RnLyvVpnVS5whGvtvmfdYd
ctOH4OkPuP1qUoVYgc+Pm2n+SE94O/FCBLJvj19C78o/gBoIgEOnQNuPVrT91D8sg39G+KHvQC/G
BdFfdZO66684SY0np6Oazu1Ye/JYomA1AWAEd3IOssWs2Pmtc6YTAdYYTK8beo6/0CNBS06QGYgx
XfBlClZEHTKVcJONJecwJOleCUT7qRXjmlYE4wcr/Xtqw45RgtWBq3W4TLxRPycyiA+iL+K1n8bl
m2fob1Achx/mQic4BwXx/j5bUXHVHTvXSE40fEiAaXr2mff9rraq4Qdo4LccWvXa6f6wDidFCCwl
F6I62tnTCVEutrriq8ee8igKPhV11z9D+P4phrD4MlPcaSxXxdHv7P5u1OI50bziqzNtHZOANPes
3PqrCvrt4/EKXwEIz/6nD1ns4sYnwehk+yIWyS/pgf7saMhj6TOqG4mwn38eVyaYdcuWZyu2MC32
MNzikQI+gmOEHkCT9k6+DZXg7OfHXxYG2jc6RKIDxFnKUTPbeKunRt80RQ1vYX52Lt5dWhpL0eNZ
ldXsmm3NPDzuhrp88Q2lUdLEp9qYcJHXwmeMX8euzRva22xxIEuW8TLNnD3VkcGeQIm2m+LQ3fOq
SHeVNK2DE1pqq+uVeWznyi1S3sapkNRgkEChXuhNTR12Mj2PDkzQ2Sx1Vc0wAKTequ7i4oaQoe/C
KiAUq/zm2Ibo/6PpcB7xW309jGAwiej87pXT/wg/2Um6Lz4L+MfkH/Ps5A8ekGiQ+Styj/mHZsQn
gKxyWVMqexy8rEN7U5wRgsY8BEEzg9rjlDf1BTXW/7KSSqwgp+Z7XrcecXXx5/E8vYLs9nEB3uzQ
YNOKDGh5GB7CWG8PYR6bB60AE647nfFcdbTeJLb0PySnad8tADqiTIbAJp/qKXq3k4kJtiCMFnay
fg7NItxA7GgPEWy5Q8EvlOBh8F5rsj5jEYs3dpD2pyxRYtPojXG0tEBtHdq68B/q4U4bRHTwasyW
vkPQOMKEvA8tMe2oks8PbpF42wQSBTWwWbFVdQz3UBBOLZImvZOltjZDoVn/3H08Bpyf7iBLXeNM
pnfXCanh9gCABb9y6fn3yMmnc+v111o0+YvwqHgxRoyUnIeuLSjWFzF52tPo4pI0/EuOd23TB7Zx
ILkKGKxPk602dfLcKtZu2tjGO6IPXqAySD4N2X0m/CT+ZMD5PafocHh1hGVr3/7JMzL7eWUwb8a0
h4Sa3fE4d6tqYmVMrN7Z5AW9nfrAmViWhdxH7lhtmTpQJ93F/spTmf3s93WwlKXHUN/gBOgw7li6
HK97+IwoxY6HO4a+RbGZStY0SEAey374nQ50SMZT2L8YoH0fD7dJIPf+LHoPXLXtJu2+Sk//lOjl
Ny0W7nHs2bjDqU2+1K0kVLGHfLEBl8HcOIxMEmW29+wNrkfkyG5fbMOaNoSJMfMofqzHx01AUrW3
62TPLzfcGjXeQr1LuksjZHsx549sE43aFgLoyPzYv59gPaWRayQ3+b89UYEOX1WNw3IMSIBte3AV
vZ7d8pH048gXtn7cfdyM5XjBsBCeQIfkN9NDNQuluVGyYEWfH0oMdlR46/iNc31Q1XBjqD7c6J8N
n2D0afvHY1im2zMNtLvHPRw74w2TVEcCZSox3vEJj5sizg4akffz456GM9k3PJoNHdc/KsiNtQf3
f/L/ucmreKyXZSq0FbmO7KCU3AKSKBbRpBOxNztGdqKBYBD/MVrbWHmJ7+61ngni0Fj1kr+02csB
1onCUsGAx2NCjUvjibUUe4GnQ37W6Mnq/JdE97I1b3Br2QX4P3Qyt8yyuDFREMn9PT5sGpgIRYpZ
dJzyfaeifG8AkltM/GSemtAhnp1ly7Az3a3nmXBy6pREAJ5SWSRksCbSGradZJtaWXisoCROZvAW
6p6BCXLQn0ET1IsIp+0TuQ7CJvYPdVI5lMkA2C4+K8+m3W+0EjYTumwXoEYQ3qIXrk6KZHq5twOJ
yEQ8zMOh+KTpPSPWmcVdrGicITFBmSWd8V2yR57DVhYWcGJzk7OXLxYsMVi3kdt0YNXF5L/VKB6n
jJYgugYL55c7A6E0wCvs2C9gXWlAY31R49qynZPVtc8NzT+7mMKQmhTioSoUWoF8hhUht1XSbRjv
gEIofQsAsCugd3XFwgKVYSICG1ir6ooLueYYOypDB/ZfHRvU3D5MHKGXIPVg9Z1I3orZjq3th+iu
8JHs4xAjJQcKwsHltxfAAcXBCH6sdbaDGhiOp/alGrwYFEHH5otigifpSNxEFTjQBFFvsgmP+EP7
jOv6+fFq4b1EwMLN4/cizsN1OoXIP25EDN3pCvqj3FDuHcW36SLDMq/Or1ql6v0/N7pX7/OuWc4a
O7ZpiFUCJPkAz383JECdTLADMph1E1XWVKzYH/PMrgKvEKU2DlCtxY4BDPop0+l5Yj4drCtPfEi9
HfeW63yj0ytq2AiepOUFnC7DK+OXIki3JjyBf0P7q/v4zAINfrzfpTubBDIVYX33LMCxi6g1j2N7
MhDHV6PVv5IGMp7C2tlpZgCLoJm6lZW6z8iQwTYE4iAH3Lx49dInQ5FwtWHQ+Alma17GLjnw58cN
/UlyLTPvN9IOGdo16t+4siyrWpXoWUjgIfVFxbJHdNpOHa1zdnyWEYPhfMAB3DgtOInmUrkVhyiI
efeashgKrBzYSIBBUHY5NqWuDrywVUsgYR+1RP8z2CK2PjzOKbYwaTaQJgavzw40Wj458QiXwInL
Z6Po6Nzwx+5StiH7QWPtpWhKkDth9464Z6opOloS2biwBrqEba6hGk1bFJEtHE6s+Egw5aEdLxI/
+tbtxNhS1BdzZIyCrWkMCQoLUPEoRWWfxgTmByN1jUYQQjDVmjF4c9HJp6VQTDyp7klCV6VbmZ8W
VE9sqHHCa9UplnqVfsgkQmu0UYBxi3FoiFcTmQrSctWwLgqfnA4XtUVji42NFEzPZoc3wXNPjjad
erdP0Jrau8jaeO9QYH0inx7GgqZDt/aw8wfbqplpmbRLHnJxzVXl793ow3dFyk5PLrkYd1tWWIzW
802Gmp/ESbNuooRjRpccfPpZcvxKE4iWdW+5cC468gEAt4+l3vd74YY9jcpz+1b1kimnYeDAxQKu
sr2uSw1FfnivQr7hgTPmUpH2rRTqg8QfvCT8TPtZb14Mo/mbu/nOKNNuSaNmSCCGNOzQsrm14xlS
Nk9XWfveHUAKrVvejB4jGdqsOJSk/ESD+t4CC7oT5cHL7Yybqcjc9xAKjk51XTwcYjUkV5Bk2Jvi
6SVkw7NAW/YS3MJ+WzmvIPfWjZIwNkFvLci2QR3DAIAb36n+erDPN1SE6EtJDHUlmpoXvXhzMRku
I2yVWJk4ThiRIEGpxJN03T/YB6nXqOmY7LDkkgl9BblandL4BpKMil47gDVCPe7K1WO1GGijCvQM
Ha88Ta1zNSraZB38NbQYbRM6+7YYLj4s6ly2hbB3dd9g4lF+9FMbc3tVbv0iTJgsHSegP6iZ4oVn
+RzhYImkmJ8Wfcl2aaicHeet+gL9ZlXmsPQwuWWH2LT9JSeDZUDqu7Wx/hbkFUmIiucU+O0yzUyX
kbz73sNWf7LQoBetHu9hN609jYCHI5pT6U2vdU2PHgbtJ9py6QYR+6RrpjOQIHDyQ/cZMxVfdzEO
HEgqba54kwTdS2X1Gw36GtdFn6AGByEBb2Rkos61H7ExNYpb09Ei5OUbj1P9CsJsuysGPEyGB9to
8G33qHMowM3wW6H3uxyVlyrPbtIFA1s5DnRjlQbz0kXcorc/LQjXVjKot4gKo31Uuq96R7VE4NXV
h4rSP7aJjMOL/TQCcaY0TB/WDrxphKCc9eUg7bLF1EegcP6/FtP4hGBso4wWK6/s00+u0U8cxMol
sB5jlaPudMO9UgykmHh+9wnu97CMDaKa0FlTkPGYCKaNiFW6IzFDr1tr0oJkJ2snZtjj+dXddptf
UxnoT1o7FcvGw3dBwTyZDESthuFXoTNe0KRTwnOGMTxYvc3aWTjrosR8qQQebGOyqkvqNoveSd40
L/5q+Wdt6MOGEzusVHQFn7cJ23HgLWDI9n3grmy4I6tOAQYcEOaT1EqfCfiddJE6RA7gyhK0uJut
UW96Xe711rX2cTScXKvGIC4C8xCF771okYBNtOdEgpooBQ4YOOZwVfD3Ej8vjUVVWRkgrnAlmQEt
k6ZHsqjST3KsPbY8cEHegvMhlT3VZ+KRNEwsYjRaM3deRfWn7XkXp2SnWFXBa1dhD6ZFiL2F/9f2
8d4Uqf4hkvAY2fz2JIamBV3pnB744bA8bM2QuEoswbXla+pXpp3Qxh2v/r1RSZh83puL/rTA1klO
N1fxogqdaGP15ZuZ+sRchwwOOXWpYb2zc8DXRYLZtS63sUFzSmBhSreEOpal88GxVW3ldhgkehWL
DGmlAeJCPa29wCWW4v/JOMFHGSjgJo3hKE39Yui8ehnX+ka1DuD0kqGzypZ1o6AE4Mx1YHnzWyMM
EJSE2inOvDmDM64m39j57HQqvQek3DLpjTWL96At7hF0+Vx4hIt8Yy0Tzd6NcJgRAdlLpWSHYvC7
Bz8s1yme7e3Q1U/Z2JkrEUPcy0GjWGxJFpjUKVbs1aqRQbB2lH5B+Y23hR4fcZ2YB6fCIF/XzU7P
i7nz28GRVhQvesWcGhGGuqv+OyEPQb6EJFYjvKWAIbIMXKLXOiQ7w2EgFEcbrwvkzuovsevJ2RcF
LSwoNokqwNmVydmPXJvCvdpdVE4N2riD4xCGclk6vnUs/5Ok89ptHNmi6BcRYA6vEpUlW7KcXwin
JotkMRfT19/FucDAwAx62t0yWXXC3msHXr2VnX0tLX0LYN1YK2OB1mZQTLqKGLysugkjOHeVfAOh
VT7kTZPu0sS+zNBoWe42/K5IVyuhyZUHArJ3vehRWDw+ykjOHZ/vBSfeswKEvMlLst/0Iw7+gl2i
AfNKxyKN89I/lS2bDruNoPa8eA5xdphDvZBeMt2JyedOdUkAGiNc0X0fXaNu2jG4Dg41Wn8DpezR
/9BkCSpAb0kvj7nSjeKDMAjzwL8wPYw3bulgPBNzxeNrfBCsRCm1dL96GlEGuGwTLDwseIFgB2XF
SbUYUH241o9pWm9j03GfOoYGK6PGk1j50EQz4QfhqNkxFhMG2Zl5FHktT/99aYsfpfGWm0QWsGHz
+cVCXgbhvtQAQGkPzlNhEs1DxCgmHZNo0bEKszzotiQvvpeGD0kXfuF+yDTxwM7c24gmfjcbTvWk
M3yC3NpkPSu3XblDah4N2zvUqpxOWLc2fpcmD1WvzrVu+FRLoENlVZ1IWP1AE6i2acpSWZXsqPA3
KvxZ3G6moniuH3pnwYFjY8AyVm+cczMzl5IM98EpTtz5OK/2qKhCTXPhpk/PJkstLVdyT7Ali7K7
Ydh6mMdDE86Y1q48INVkoWSpCxfe3hKV17onLcLz2HqZYrNgHVQdxDhF7Zkeyf8ZtW+012pTVP2T
ELEPCXzY63Pxi4/VONq9r27j5Cvec/1zlsYZjYs49eDzVNDXVL9kHJY9euJuSknUTHjPVW7dhjGF
5mdP3L9jcIqs5mLVOLyrwkeuJqafanRpz8faRjQ6/VAEjrcmaMcbes4KA0mGpLCzx1sp5aYK2nir
A2QigWGGtOMV47Z6bOIEy8js3xj8+re0JTNGJZnYoD9n80zivCCddSESr2UQRKHr+GqDpLc+Wdb8
qn1TcqS8g6ypWiCZZWjxQw25j/kc0jwLg1YAMMZS5WWVtw9GMuXgdzLPBnBMWPvyZ0KED6ZhJaqg
uxjg3VGXE0mL6gTz5B45VII9A0NrWQuUKcMz7jft4C5EI48MFTIl6r7UoODNT4JpJ0Y+vpQ1e3LJ
UIHfx13mkt6noiELu3gh5JXuF4IL/2BgKramcpmrzjvP6UiodInNgGEN1nmVdCoDzdqeC2CLRqqe
ZGSsk5HJQw6L/Oi28dWMh9s4dyycOlylavpSKbQLX6ZPro8mMhoA+fcm5AmvLo7jwInpiHnL6vWz
xqK4TRK6urTae+5wRWgVYOnnGmNIYtN6U3Yskktx0011K6i3z6xcvpO07g/CzbcyK8+eInK7TrKw
N+09AkiNYADPW095ETJkm1aNzY/ajIDhVAxiVQ2FzX1XE5DeJvceYofCLo+Dg8YFFvsINpzuhuWU
dAxRWiHbS0RE5RAOA4402acPTHnc9YxFqE+131Eb0KYS/JMS3tTlzSO8wYa7DLN0Tezgqq3yHYnF
zto1Abj4WP7xHeQYtsz+tatTbK04u5omUhsejjMUfaTDBK22qTbgOU4klTLVWDvU3mZoDhYBOokZ
UX9GAZl88CmgsefA49AvORgZs9TiCYcbWcOqWQzshKq1PKp9yxtbOxvSzhZEjdxKaU7ruNP99dDr
axIO1xrBnruCGeZaJ6F7MsmfqalF3IVxx8i5CRt/enWn0sAWt0I+quZo37go5jyoWJaBfKMjQs+K
eOqrHjkLQsAdeJs+BBh7tuYlQalg2cmKZmtqmcmshsQjQ2w7tKpFXtQbAFf3wJwfdB1AacV4nIuc
ZYNvxLuoRTA9t+9MHKMjtA008eJUuISd6Wa8q+ro5vmOsVIaCExb6A/lhP90iARerI8ym7pQAAoH
dDJ8WcSpbsiCO8dVsk1J59MCzDk5lu1cr4BMwncNI2c4ldOC2IiSZzOdGLwCRIGplB0gvc9rm+9z
7soJtZ3yV4UBvbNcZiFsZwgQt8iKLYn+GYOKePaKZt8ZTbLr9TlHdpy+xh4cdJRSSwLv/KJ7iwxe
DkTZ23zQ/33x0ehtSsFaybTlMt29FgbzdxpLWjfCvBGloUGEHqQN2a8Ox2bt1HDEx+5U9qiwYPwf
WSLvMuO1VEgjfLdioJYBfxHRTjguwl+Wh/ZcdSzOywE3IQYj9H3/BR3+FpHYI/ZHu56kIJI870VG
rgTtyXK5jkKOv/FSZEe2v+KgsRGgsg1I5LGIh3IcPaRWoe9HT9NU0IT0S4VKkATZhIme99Fo8S5O
px4P2WSH+Zs/w3v2ta7Z1y9+q/+L4CuZEHxWs7R4MBrxACfTIi6yvFpeey1VvCuYxNuNv+sXZF89
6K/AViy4OsR/eLo3723T2SlaNoZW1bRWgqttVqii0dFvLf0i0rh868i6zxG1rhmcfAC9h2/QvQ4G
FWrnEBnexP52urPnEHXpbprJeSePGvdfqUCKTWzCtcXk5DE22EzMCEL0MXy+TkDqU8RLmmefSZkD
2QlwjbvOXw7bJ4nggPDH1ncjHTN94DZ2iDg2peGGOVJzhr9Uo34DSF2PTi4+A9Bu8cEfnRbOZRqd
q8TYI6e/ASgAmEgK7G6Y3uLWEptII1Wt1ckr43mLr4t2sBYvo0OAqe/o9cl1y8+m4mkEjkT7Va/B
mJRrZWGBi4oYzu8MC5bJQV9a3tEh7svUMDsoMLTIrj4h5EkFTmyow8l+GQgGWA0Ep8FcOunAfla2
lcTboZ7Lq/ImUJIc4H5tMLCFdXbA4oFUZWIs0kOyOoPHxHKcL4k5gJTJQv8edGvYjTrTYwvd51gR
VrgEbCVxQnRb4d9ntOWFH/xGqU8uKqIjlpUTGISUk5YhIyNsM/QGhkXKjARHfXVwaoZIjSEfU+Jm
D0w/HsrZBhRVFnxIMcRhQFFwpmWQY0XB2mbR1W7S+AMH3Feuj8GW7b57hG3xHx3KMolwzWCsQqHS
A4q5PgTv9ddWihTDjkhbnxUgE1aO+iR0A1096VzDnmMQsFc+tmiO1qg8qPFcMjykA/Qh6Zp7N2TT
dlygYdlckMDXkmib+2UUzj3eX+QjpGLN44puXVuBBqOViYY2bLv3RECCd5rppVfaSZZ1f0ZxAj1K
J7ET0225ajIcgHSIVdgxqXpCRnMI8JrjZDXCxEqzHfIVQjWn9KnFIhVGnV9u9QTdp25kD3NXhTD6
bWV+wespQ6mhNZC5eldEmaXFtNcr+SOHh86wvjutxUmgq7cuNuWhFqrZjFRDfUmz7jBbPybz9Ey8
pneYMH6QJuAc+7gPbsU0PSOxPUEZPFMUmOuxUa8ooPdTTdslrGchze/C9IKjJRb6qtbsyF48wDhZ
HAxfKTfjmsueCROJUQ50q23s2YdesfYYvO69MFzOQe71TdRjerQ8fUXxJtZ9FcHTIyp62xDOzmKi
/uGjJ1Sx7ZKw9ZvnOHXth0ndwFKqrak7e4fcpbVznPlC2NMGkPd72Vw8fuZ2S4iyp5OYh/rwJ4Lf
yZQbcMGk76vlRsvnn3TsLyJTn2xidNJWS6hOE0qQTpxNxishCeFEHDFm5HR/8UsP/L+FCZtcgUvc
FrvI7NM1MiCqby5+fzoh1uVKVhe9RVtRuwHKoqx7h3/HwoUijLgpE6NcVa1haO6R8pLeRy4uXVkE
5nye3tLGvw+j/jHOBrxhXEahG4uDSc5zbHtMz0fuHguXWN8IykClQ2XLGMJXNoWTGN8nR92Q59O7
NL8gyF5bUJCqfHc1fGiVZe3zxZ/aVuXRhgRRIbNDtwH8xLKDA4JVzOx6+1bGhNfVafU5tC6mD4f1
aObpHxSSB7vBaoVE4dYZB3aZ86WwfLLfOJ1hlHNzDIyjWqQPlYPCPCjkoVMz1B6G6OtW098SC9X4
JBS5MlG5xpsZbxTCK749gsqqBj3vPFtjWR8cVvorbRB7f+4/Yifb1YAEfZddz+jDJQoS8tx77S3p
Amdf2uWPoz3OGM5JmmARpWk/PohVmtQR7YTkd4r4tQUCge3oU5qkNTqS7Cseko1W9t5OpAH0CPOx
19t73cRkox6NhcKWpcQe9DON/FSL0Kq3uo1Cr/GCBPKAd01KhmTLNj50m/kzMHmbB1xTVvnbt22/
N2YSrGPyWOtDis5ra8cWrCdyPHrXEEfAMfdgMl8yO/6xev5X3enuLRIsHkk2JlUSgWptIcynnc2m
P/nSQRysDd/+ibpNliRnKPOfg1s/s5uBRlf1v0En78pDXgCI56vgb7uqG/1VOXhrGb91xAKod8OW
O5Gbzyi3v+ZmJgmBmRMuuw8tcH6yPruiSreYg+i/Xem8F7H69rrpSZh044Otwrr36N6iRDGwWIt4
fmxa7YRMY/5qHc5AcyDvJIFwZ3cGrXUXzoPU1q2TYQEYCh+q9pbd7XvV6wiv0+IcX0flfkrLfEda
8DiKhjo9hwHbY7ByPPVY1AlAfy+++tIkydRZ7lK93+gztl+3RUDqGl95kmEN602UkwmCd7BUV6uy
FqVu2+8qDUd1DzacB8wGmFLHYSaqZ6ON9qnowQeQOSII+QO0Id+WSytbcn4E9S/AeZZEz2SK7Mmw
U9RgybO0BoGUgDXM5N7TOpegpl/EhESwhpjTWUV046y6pLhJ2E9YFwfDbxkk+ZFm47ORzq8jjGug
XIIbOnG0pumDFgaViCieKkyhds08wlDtLdV4ZabmANTEe8Bnse/9d77laRLbfnKfdaWxnhEEANF/
btOKgX4zkUJO4ARK8MACfKMnn5roufmYPPq+fmSR9D3kHcHcEmyi4QM36or4zTHZrzZO+q25w1nU
QbLWHPGRMjhQBiF6WZe9lxUVVkBes/TUmpEYPB+zadGtcBsvAzRgZtEafIyzisAhG+U/JJ2ILxKZ
X2NoNlHjbQvNxpU/6PfER6mAtBoXm109ZFAXCaJmGlESxsTmkgGSAdIhjRtjnSbpnSBOcMoIiWlp
Wf3OHpvixhyD9WwIY8XMKQLTb32mDmZh2UbP+B0oNILsomfeVzsREYTWmr9Kru90pqOHRlkP4K+u
EGGMjW5Yp+VsJfSEdEeHJG8sPipEhA8wLuO/aVVgbpA5EuZB7T/3Hsen649rhk7kVPZHoAzeIbP7
m1l9emCJuc0rlOL+9A9NFBQAntwg8SyWnPesZzETBcAYWY4WPcMFR9M3Fjw4bmqeLUJKys0IaIF9
1hkGIXZfkhJTmt3Qrj7w8+xprOr1ZI6nKe7YfNh71yZp2pdyrZEyw3WDwJjJi7ZWOcG2acPZZuPj
aA3xohBMsINNtiweCEC0zW3b3to47nce/Ptoav5grzCgB1pYWNnL7KJ54bnbmS1nLVuu7ZgIjojW
RZc3B9Y+rp89B3WS1g9A4Kx0zyNzQtVV41QdGZl7xQ5vYPOE+7jaSwlLrVHtqTMBZZj6D/Uig5kM
EjfSZJ4GIjz4Avcuz4IdAUYKZhXnIwAOM2tePN/6AKe/jhpcuaoRuyiqgedPqjqh2wrb1ErOtawR
3iwaotk9ep3DTJGXS9SA3QmuIAJGb7JTZUxvbPygwULZGZbvH0kLc74UnbVHTfKvGlG3kfxG2HiI
dJkuHt3i6ObGg4Bd8mC34wVLAzU4dyQEb4rQyh02Xeo9FF5JhEp2psE2dkOSWccmGBluCnRDTJpW
FNS08bUVapbxryiGnQnP61ZlbHFMyebLcAaWbSkZP2mxqwzJUnQUW6W7wGP+4yWTBaBXPn3b2UOK
F/p70GgLkXrixw6MjrjPYAfdd9xPZDBZRXuuu44pkDKfG2IOdoG9zOAa4mwTkLGnjESTCG5wQkfF
U83iTnBvrGqvulO83qBKeutuQs9TS2x0CfncV5PAEkNHrrt2yNDUCrbXuW3sgZQvd1pXhHOV6reh
3zlEuzDBmm/z6PvHOChRD6j2b+jSmvUm4pyxyon7oK6zajSWACteGv+9crx0a5nVW2kgN8/m3rh0
Cc1tVvzF0i0ulshKjlK+4Fli+lctW8x5PGqm7tFbElaod84uc9P2sVvyiAYLbV3ZX50+gh6W+9Ti
SfWexFmxm4Ya4kAPtBebPSYoa1w7CUhoDXHOS2Sa5m6c5uD//4qIQaA0Mha5FasD9J47mx5FTSBn
Fx3sOmHmc+rcLnqtKNq1BBfUqIYzytZ8x4vXoSXASCbQarx3E8QPamG2LMFOmyM8z7pyQyyxJ7LR
zykxTuFkuZtOi5e+E3qR9NpHM9eGB4gF0CGhq1xmeBo7kRjRWtYssXkt0YegcJhoh9d57nabaWhw
SDbtrm384hSV0O/tASrY7D6n0JaOCQk5foRFECJ73uMsCqor7VwMH0sHzJ30RwhE56EnL6yIXJws
tffXuQh2rFbXz96oXuXQLAa562yBa3Mn+mP0CAKR/D7grVqN5SvhrVQaMOtDjeKwMTzUEIF5zbED
TiN7d6hAPFUjIRecvIB4ikc7iY5jrn/FMLnxxdcfFckHjJjkO1ZquZmt5VFgqagHN7ePm9UU+4we
F/0ncXRgX4grXQqMpF1iSL1r047QHaTjrrVmsWN0lrdlJ/fJKf43xvMAohTTQCab/ji2/rMLZEgu
FHiYHWi2+b/G4FtxoyDHgdoFOHKbaoW7HU0HJEUpHqxx4PNFRVPWIE3stIxWwWBKLjgIySpLsq0S
yX7h8AYeCvWh6u7p2PHLYZlIv2n21fwtneKmJdzoRoGtTrDIFoDqhj7YxomMdiQAN/sk6OAwWpxh
vnHw4iQk43ku+/lm6rJ8slszOzomWP7o1wnGblPN/JKuXad99juYOJ74OTNV8uiomH8wMAxHg0Y6
Cdbt3BERJxpthWbjtWTtZRlAqHxv53Iu0IHwJ6+7c9/WT66b4JiUB8l83IaxviZuUWKUTdmIsssJ
04g9eBAZV4189s/Z+G47cpGL90JH7lAv/Nw+6JkYgeRw9LOF6GmB0aNLIvzKIKCpxhE5pMEDQkkI
G970NzlXvGs7ogYu8eiHeYLgmErx1yTathTZG9/+SRvVU84pVZN+FTqzfk6YuK4dSzLGT9K95QA3
19tsPyTiCd1mvCljsDUq8g+RTXRq2akDZqyWMX+KayCx6dwpFYxa49+mQwY6jy6OEHqojlxC2VYD
PWYCX1J5cm664K3t4eF5tTo7BEatqjq+cDuda214iYYEH/9kfdoOKDxkwFt0uNjp5WIikUtfDmOk
jjDPthlKQY9gsXXfnZu8fqSmRoj0RJIH+UwwJKqakewsqx+/Z6nq9u+pg3FNxs1DrOoLmbwA4FNC
yfwOWdby8brv2PKJkoSpIAaa7VKyJiBhVRISBTHms7Gdaxwb//LRIR3L/42Lig/NMO6+mT92gVts
TZYIvkV4Qtt4b3hMjdVItl0ZgNJzg++SRdKIXxxn7FBuDGYjKf1/2gZYOQtt8UtIRe6I/o+Pi/wP
NDtGYDFoZncYTIEXNnSeA+Q+QWKvm/4OIi/20vDuFAMgo4ujN1C3JCxxSTVCogFWKi6NrWHDy3Fp
wOE37OL4HyJ/yjPTRHk0apuCc4I8QKCZGc5M0VzT2roiiow38zsSyH+VMu4EhoFsLMd1gZ42RYI2
oElHy79KdJbmZQekxzFPNY4FOn7OPQe9mZVq3zGrKxYmAGFMQgNTV/ueyNnCO80Gzy9uGSuS/eSO
ZMTm5HvWrfMwF2NxjLaN3+IACFyEnclPqpMFJBPUYBHXbSPl1VfTb+3H9OdO/GQi/mjMW2ExuMBT
vR0idgKOkV+Bv0V5fPfK6pr7dbtBtAsTEF5m4/6WS4EYsRINC51Pl+L6C+UoJaeLn7G4mOTZrYrK
+y6qxwnzVDsahLIG73iDiZatTJ5U4ttKnSx5aezQ3m/V7Lzg1WUAVkShBTinEsWBcLN/E2psal20
FggW0PQkdNStt6uae+YQI1N6G1jlPjafBRWKw8v3EHAl2p+ViGILQaCDoc1Cd2yzY9+pa4mlJuyr
ipYLshaS6cpg1fSce8tNVuQzpSVlAYPiP6RlF3IezrNnfkIaIGvWCqn38Rv2LXIcEw9odAwS44xK
SBwqcBQN84kVYCJATJXR71G6M+ykAottpkUdpSCyNIWrESoGur8d+v9XkMLkt7DssKGNrCzNdwH+
3x2I6xfSSwfOS8BFpdHTpJBUOMybRiAuoz/4aILkWRswDjp4hCaMUTuA70uj6r10pvqSdvBaj1G/
IR3qZLY1h+XymoAW7QEGjDpEvhjfSOWfyz4Hu8K8G4cMND4NuY1Ts5/yfPs3qvSPFrHAmpql3ses
2zTNOtPx0Rw5VhfCEgHPhV8WWjQN2AzVzr7FNn8i5lTkf8uJ0aYx35MGlX+U/WU9H8CUx7x+ldyw
KD1Erhi21TI2jFX0ZzYvuIjvEpA/AXNvgjmCy5GpJ8Ur3mX2+fZnmk3t46Rl3A1A7MCT/AAmeCKR
Fc14BjSOAGCyLV/5/acdyj5o39t2QrFNNV+h691pqY8ju8OONNeIKAV7Wq2eNilaF1TCQqJwMI9Q
7Otwaf32NcZytGP63Y2VcZz8n7bS3izX9lBFjczNLYf5fsrgKVjac/BjadLf42p4sjFMMIpNmWbL
9FHyrDEhJQNV6EOoSUaRftUzhi3YcbqvgNUqvRk2QY4RJBDRN5dXgH2XDJbS9v/YCO/ISiTUoSYH
s6qaHWjg8uD22Npduq6i7j5GWnvTiZHeeGO0da2EH33VY/VKCTgotTf7UbrNH60r6vDG3OmRuiZu
fKtIM96KiemXSkAOM+4L4fIC5AnodozeszAfZ1uneQmq+BMqI9eT2JBn/IJWEmYM3V7Mh7FLSG+f
HZxYHflHQznuCNz+VQYzPXQv2aZVRENi2pWkW8OKHC2ggwUgSFPJg104L4q2Zp0CUy45MXsnwFad
tM81ZvQUt7ceoWSze7Qe0xhl65gnEumI/Ocl0H44YOwXQ0d03YpDVg8/dk3mW4Ai2bVReJJWCx60
G5+STqcXo5UOI5tmtLPvmsNyg2G9Wce/ZGg8UWAZ5pJtoFzWE+CmBMFa0pCkKnNdrkykRHKZisES
e87t9GO00QYt/F2gM9PJxZiM5ojIBjVkx6JTbMtIQDDhRYsEmTmb9bXNJoYRm+ltawuwPQ8O/RAR
pug0TwkK/MEi+SYbs3ffJ2N0IpQiI+GyjLTHSkdoRJ37rkMCoY6QGsOkodgyFyaIzfsZo4Lm1FuC
CQx2HogXh5Ub9X3o61xepR6fzDp711vjOZ2AkCIGqLIlGE1n0g7Og2KQYmlqedf67q5mRbz3ELz7
od3wfgD1ZcnZbGZg8GyVnieCJ4+G9J+rgRrJdow18YhdhYvKJCvwMvU6xDM+KGfs39rCLrbSAiQi
ES708Lr1mJgrm0IMIWIxETTqaGaItf5DaTMD5e5nAHm8JmcXAZxGlVIl5H61jKqbhjNa6dolUyPh
KdiFDUceZT6YxyguaU4pmqJsAfGmBfmyA6EpFt49SH7IW6TajMK5MSSChV7lh5J52zzHb9MoH5B7
orZM0Sun/AzJNCYNzqYFLiUMyqLztnY14HX0FFQyMxnXSUNvjIoGlQgCgBQXmXBCVlzuWi+GTZEv
J0kJ5Dl3MS1pNKDE/q38mTOOX6OOVif2TCpDVxoXZCQtIjIjCgPlbUY2keEwCQ+t37RLO2M/2o0V
eirrNuSTHpOWdzAdq62qElIm5CItAw8Va/fEDm74OroNElwJ6Q9WakWgKGZGKr7cddhJUAGc6IZZ
+5jOc0GiYWLyzJSihU9SLtNp6xwQxhKaDJ13RQOQ0jfji+uyse5gaOQMURLQ9JflW+WzH0qXwtnR
O8RlS0K95tNPjZC513FUu7tpCqgdrTkKVaOJEIxBWOfDz8yg7+xFZbVCpyrCtnfoYeVfsXgsJm+M
Q/ZW5CVW/IF7w9ppnszAV0EAh1lis6byFkA3Qq/coOvQiiDdOkX8NUkbPECBKEFRCsSBaHkqSZZC
qnlOy/uE6HRlWhFT85RXVg2nOmBq2GrVjZMFjWvsLUhZf2UK1OWt2zibltS3dcIogbb+nMn0vWh1
B5+IQcwKwwDny6t1HS1ozDvtPCdJ9cr7TW/VcNFKFowpeqpGTON9dCsYi9q1Z62x4W6rQ+2TfAoy
u4zplnsEGWtBgOcgR4UaWSFd0yccArYlGYRF15n9U8zYf4Xg9jHe5HnLdLA0F8K52R31mVmbZufA
TZ9c3KTsZeWfIfRviMHm1pg02BXy7kXViQnI9zz7/6LZg/LMg7xxNpZfGEdsINnaH81ghyxhCW3+
8RauOxLMt6ALxpV0erQIBMnwZFvhbI9I/ZDr+OKVPf41qY1/SdLgui4R3zMEUWw+3idRkeDckiOA
PECNI6Hqs7j407uXa961Nf6JQNUPvotBwwaeRiIU8ZdtA8y+WxIYNVvctSguHhMX9a5lzMy6FgV1
TsoPmYZhhynIt68Or/JtiILm1pBeerTT7Kl1BvS9Kdl5yuOD778qJz9Z0yPjoF0xqZ/RRNhu4aU7
1Wx2GG6nX/jOEd74GrkAvaavTZNBZWZErzoR0ZRjGBKSwvskmXyPM+kzpfDayhQHjBHV5Ok501st
B4pXlO08CN2/PriPsZbtyLb4bBstegwYk+ro6LATUbz1/De44QR+oU+NTDjNpm/8BtWvkDOo3gHp
NOnguMYAYPIoS7SLTfCaF8jNhVb/wKjbF66zHuKSZ9IcrxbtKRg7lBOm3dKIofpLECWF/dAuaVkR
+SKaTQqNd6ysZvekCbjL0iz+s/LsCzitjJWrHyIq61US7BXUpl2QA0/M9Q7htUj9EMeK6yhQNLQH
+GCTECNlCII8Jb9xzre6+W6bFuY9nd3RFMdf3mhczBTc3xQNl9RqJNZ2XIxdZzxjuYPz6PATbiT7
y9kIthU9lMEOy/NonSzSfVimMPVjsovC1/2pa/XUdRVBmDrZY167ISqRv6ve22ttDhgjuqTRdd1G
tz380aax00GR4hnxvRXOri106yP7F0a5wvmX2PO/AdbnEa71hmp5PkkzZQuWJ36YehRmheUyp/Sy
s81ODGdsY0LiZ5X97ectMxVsm2sWV2zg+qC+sS5HO6ENEZf8DJeWYQ5LUIItF7h31XXbnL5mXTUW
EcnDzOTX3MUZk0oDbg00ZVLPPDIZNojc+dhkdxaOeASj4YZj7V/0Wv+LWEA1pB4Pse2sG+ZpbDWB
XQbVfawcoJb264RDTCuIJfEGP9vSC5srez6iI/iaAvgIWfOsIqCECch3fjLRpiO1Nw14Gkv8DmjM
VEl6zhzIsPT/SyVnm+XhGkon+c/QSzwDBu9RX3OIAxVCtETj1hrds9YHD1EiQ3P2Xlnoz7tSYyjP
enU7yRShzggAm+oBuuev1fVIFvIDK4G3zvQZPrvuBjX5RaVMMzoP/RJean8Dq3kI/Ta5mCjyd3k0
fcbQpNYVpLFc58qoXexDiYVgalg6TGkwnCZGjZCZg+nzvqKrWbuSGEpwSQd9LP/GTgIe1sXB0eat
tvDLBNqxmhDVlaymt9LH6RqLKvT8AsNmX5GOWkO0LFFaO8NwgdB8gfXgrRIpnom7NgrzJcdJ+iSa
G3kDeG/wz1AbOz/ItRBvOaRq7hzCRmKScpDs7+uKnZvmqAe0v9ixs2zjY21bczKQa1u+NJ0kJB5N
mMHRzgXcUwhL3WKjKBykAu1Vwsu0+yF5KZx8H2g1u6E2tld4i7GsxGTtWjxqE1ptMHiM83q2Lp2x
YUDpn2ZcARFZLv2CBBqiW9GNBfWlOpezeQ1yckBQvP9OlvbP0RJek7lfBiv2flKCjsTy7yxp+q3y
wp4Lbj03wWdZex/KzNyVaVjmvcHMLOhu15jrxZlVXLPtVEJYBDsiQ3x0nv6GIfzks6zDu7X2ivyI
sAo0LsOyMJPluGk6ImQ6NkhptmwJOOKH2thF2fRE3b73U3ERbflgsU+YAVijZKqfe6K9cOSxU68F
uHKXn37uR3994K2V02v0nDE2Rfq6GcbK7Cjg6eDZi7Z9sxXhl8Gc71sazxBz8K/20NQ49iY+uXIy
jhVKsMMwXqIseYim1NizQWZ/KeeGYAtOlcEPVtVU4ySP9mrGwqAhWZENcm27AuU6OUO7CnRQ0UQ0
7dvSueZN8uFa/QOZJpEh2Hdw+q5stgxLgN8nwSJPmfij2kGeao6LrBPgRl04N9HYjDIt5y82IJq2
8dHHyIb8Cfq6roEVm62QIJR3QZjpyjibwBExsY+vrUWT7AP9bIOQBK/HohMXCqcXXUp27Agf47l/
KNL6ITNNvFx8JKliEJgnG8tNKKA9th2N0hARIh2fdetfmzS88szmE1BNucFYYBrNv2Fwn5eUXkCg
26FvtXU+oBUHRvqTN9kZtSsWdyYiE7ANo/V5Fp0Q5ayL8q84m73brltO99B06dCQzPGhFBiobBsW
c2DB5OHcT9uXFAF9mBRzw+KSWo0RP1GFHX2YKWtskJpOqglPwZF8sbAbY4KnLBUi3hiAFMUglxx1
yvt+2g2sszmNg42Ljm3F9PNR1QhIZRZtI7s8Lhs0r/xZ/rFGzkY/gIbMzKlGnG6MJBe0kwQsm+lv
ua2+UR5W0H06UBdU9FMEUMbD2FUY8ybviRlzMlz/6YLrihPYUk5jIzYxF3qIw4R3ira+4CfWDhCI
Y8N5yoe2PpD8dRyro0BIe50a3diwaEMzN+zzHpOCC4Bs5fEU+k76b1Y8W+TAiI1sjSdTsp8mIQbg
LO74ubKcTdT8j7DzWm5dybbsr9yo54toIJFwHX37gd6LFGW29IKQ2/Au4fH1PchTdU/V6YruF4Yo
URINkMi11pxjFhEDGc6CREMnnd9M171FXTTU1S2MQVs1MoFVP/gvIXEay/vPQtCa2E5uD7vfeD+R
24Y7HGUsbKlAD+OOpF/S8L79xSBdcS5cw5upm21IvotvX/1516mqR2FOj2iEyV7672dxf2jV7VNg
EFu/sIvdFHsPdRyMK3V7SlI1xS5J3Xx3v1v7KcGgMuN5FUfymPE/3f8CEP1+NiLUWdCBwUFep3+/
CWBAmMZN6Fv2NyO5ZvMDXWAqFqw899+9vxv3mz+f1l++98dr/nePub/KPx/97x5y/55C+Y8T9fbG
/+Ux9+fwl//8T4/+41//5ef3P/Hnv/6nh/+7//DvvsdcgedjG429rjRJUOi/PjE8xtnm/k0UFcjq
/vy5iF08Uvf79ycFolufWEb/8fv3rzJwzX9/tXhn4xoE5z8Ou3/6/T9+9S8v7X5Xv/+TP/5+P0zZ
5v77f7zM0VxCGgFNbwPS6PoNfbUHvTcIxWwo37M4eiYUo11nAkG61aB+F1HSgbo7u9rYrnEtvDA5
T6kz3U1buhoQpvcWE9VcoRhiRI2Kwvid0AGlgEd1NBH8uouprSbp1qR9TPPQiLCVT0wyUThbJpzx
vHfxjGOyZcKyd0jXAVToIFfUkcZQK25M4qzoqC28hoDIRDZyU+SMHpAqIxMYBiR0/CWiVBmeJh/9
EP02YcHQ2nd+wmZITswQXtlQnwxFoKfsQzVrADgrsoIJPkiWWdN/J0IzDk5vb4tgalCtx8Yq+K7H
xlzRrakXZlq7S4GveS09lzRn03mFPEX5r6sdVxmTqEn/9wD/e/cR3FAzqUfQoGd8Uaa2HYnTsDsW
1Vg8KE/W27DL47WH4RCLQ/HVMQ822zHcAJRkBNN11cky+hUCGGsJ8n0HaeyMo7qEB8osKnH7AM48
UtaiqT9txUnbYNolIq3tIbI0R1UCnHPVtrXRQnb5TXbRBS36d2tj1DdVRNjjCbYcuWwcHIyGhTOM
/z5Ttl2uqhg9bVfbw824j4/RYd+VKPTb/eS90lUbAW2IzyBJQZoWTBhgns08QfvdHuJ+HqTvXsmA
qhVMNhjT0BllXz038CYuyKS7FkDQFDjWlZuaP8MkyS9ziuvUpqc07H8zD4ieU+QpixFsGps/48s3
UfU3fYfbQX9R40Pg2eTFhFhBfZJPPLM8w9jGkJfQjmU8Gs/96NxCFZvHAMkP0UDQbxyFSGQYHUcO
0+QW82dnUKnmhw5i/0rXvXc8jN+V1H5ndikWQOb2ZIAiBHUGRgRmD/jaN8ihQe+YkFS4SSyxqpCH
623A0K1iO9zAH1q0dkFcJ+bLmSF0BC5D9KUzc9yVMfDbJFloDmpLy6Ih3ydMkhG0G8gwBpLNaeJx
XJ0GrewwN8pPsHHAyH2SZBkqlBIFdxh9GoUlNirWvDkJZfx62VLX03WdWlq4nnsldMld9Cgslz5d
ScuhFIxSgLjVBLoT/4oLQDy56V8rsagaSu4iVtoGli71ZeqJvZbwV5tY1XNruk1eWspELdnoffZC
AfzagMLaOv4r40xwRSgzZj45jHXppIvcB3Cia+YlCtm4yCnHezdouJNxkgFfX2chg/5igHtRNrF3
0Mrs0eubcAXBDfcOjIlAveMZGzCNteuibY0Hy46+ZW01GyyOwHJtmCYOIYCraWSgE/LmQgv6CmzW
Xqd3ngJDFswuJ4ighDzJLPdIBEsx+B0mm+qnosu0zAr14gy0ugZdvOAJ4p1XX7hgQXFE6ES0DdgA
NIQ+IViOGjfklWo78mV3E3uVeTr65HSiq9fgkL2KbXJLJxwhFC8jdGBNixCAuVK7YWIwixJO2SGQ
vw232aBKaGeYafI9Hyfvh+as/BpdQNrQRmFeETvGr1ZO9cKhal9QbxzHoJ0QXGLtSPGikQYzq4Ts
t2QaolBT2RNz6Fcu37d4VFY3hLD8bsTkN/r2aM5lCTT32CS6qNabBbmc4Xyk10MmRoQdMihp7fW0
fWWxzZAyERfFQawP+6B4E4X+3CKKIxSHtjnCZuGzBU8ibQ0U+SFpw+9OUXlbhAUtk3Y8jJ3HO0BT
XbetZ5TkS9rTFaKusJkpt32ohHqta4+h+wiIQGfyvYYZXsxjREqZ0Nfm0G0pAIejNYws5kvWCH8e
puCGPcA1/QrQrLWe2uxDa9LiQEH6bNvWY9sTJ4ENnz3fEhEMiYwDJ7wVIHFy64RLTmJdOrtEUTNs
zDBhvKLj/2A65O2RTy4VfeO1ZUkSSD/0wN9ZJe35G7DULCYYtFr0pMp+BQvEWhLEFSAcojOUptOc
1v2189IX4TeE94C4W1cJ0pWsQR2qO88dLQ4kXajh+rb7iCoRbAZDPedperDJhmotZqLT0H9I5xzb
YkIMyjxmAsdoZ1k66zQLn1VL74ig8vmQKmNptCaBOGXsLUNdIQ0gMUVjjF/rdLxzNAvkrxCglg27
CoENhzoqbUsjRUPiu8n7H8ewH1CIB6OHPj1iiM0H8VIa4JZk7MZzDnMb+TYT3XqLjZHsUyixe+qP
i+/JM8cDZDSpXRW5amSVjEE9nAipKDBaNxEpjQMmQ+j/WnbTBFMqVy5e+bpKuGxKbalprkMy6IsW
RK/AGvp16DSzfOGM8iUXRFiUitIA4Al9f3IhBtuyNr6yVnkoRzBxOMFoZC0qg0L7UQk932tBs89y
7TczLAsRF0+jcMz3t7DF02NnLfM9t5zmbienZYCFSBjJFn12dWKge2bYSKxX+daq1CVD88axZsfS
kINth8Oz53ABw9IO6yP/Ra/im69J7xm4kGaIQ6gZfZr0+EQY3jrbciTXidZ2VQiGHimEgzTXEOAw
jRB2CwWxWQSMUhlfenMXk3EXbMkqplSuEISA+kJNTvzLhQGZaZnPvfAYF8STtSW+0127JZ0OO2CK
W2JKofdHHzbVHeshTxGuEkeORGukGZzOHWHZ2zIi78ofBE8hfYSR+GWbrPN2+D0w0N/IPntGGjnM
4qkixCKqn0ZDhMtmo0bX3TtdDytXAwchfUQyMvtxwuqgRvsRa6KxCsdRsR88KEyuRzliNNbrKFkF
JroDuEmzeipLBiWzarBQwU3kVSG1sQL0LCVYYZNACo4ttlam2Fk5Dohep33xlTHVDvLxyrSFwUJk
f04RLSE10QWWpkEYpz5ekig9pPIptJHOuCTg2qY+7xmZq8hnUgFhFeOI+6EV7QMH5BU2wu0iQ5Vv
32J4zGYdDVjGtaEhiTxNt+09v7swXjEvWipiPiRrA4sPI1ZNS3at1T8gVTBnns8QeFDQ8k0bdAr9
lJxH+azuifcbahCRsYYPodQwA440Lp9dSq+u7Kg/wXmQCXTT4rIdSXSIUgQ+xlZerUauvxzQjJfq
MtoUtkQfwrw1sFqx8UT4S8iXzo5fRHNFhk0rrS/OIQmac2jw9KgM681X4YGMwTP51nSArIGt+tQu
A+8TOqGapV7U72OCa+YBWp9orN5CIum11oSXPU4h/DUEfFmxsHzESVU0rsIhJyGg1+ZT77w3QrxV
RfemT9iQbIssuSjSNky/UV9V7DA5wFdJRWNKlthw9RsmSywEISR4cxGagO220Lbgx8y115tZ1h64
CuvpCBrbIzrRUs3aEcOFZpNFVZ0CMU+Tl5RANCYbAKknBt9mG8N7SUyiDMr8aKdoikVtYZYCYh9F
BDd7l45A7zZ155MvfJIecFt1n0RBxJj/7G1Gos7OtjvaVoNbPSSwjJj7tvJpAviJ6aa2dm3ohUv0
ID+hUdvIF1y17LwIobwc8j25udgFAwbFPVu8FQf+Lqno9859egocu421U0ZQrvIWgR6yoZCFJ/Av
rfLcfUfe1ML1kvoj1eq154baS2b167KxTFQufXetGZM8sAfZlsLtrhhXo7NrRkeDy23hR2yyi65H
n6HXPyVMRqaz1VtwY6BlUGfWtUhJFzVpr91vaIHoG2AlO92W9MBjlM8EUYhnGeEJcmSjsRTE5nNR
Fn+/24ZGtwfdR7Md+yums1g/arbsXiuXA8V2X8thCI65PVD5JczoA52cM2TAJWEvHiPlztGwGHOX
Zlt5AZBUYkCJgP7cvlfebpAqCCLaYpNil7v3mwb13wLVEk3z//4eKMsRu5oxMu37x+NUVtUYAPSz
wQm36uDzXusk1tG4dJ8GHQ3MW9a4HVQ1Pkitsa6mHTkLEYUfyugMwjOrHtmc3j/cv/KG/I2PSt/+
5fttae9IWEAwSxb9BEbvBeqCXI7MPVY+GOMX1RpykaOe3Bi3n9ZR785LS6ffGDjVArcHlbFjhqcC
Ecy+vTncbveGwmF25WvPgh4gV3MqSbzuzqVMq/dSRv5bjwwdmCzxUewsg5e8b/DPaz54DKNeBWpI
NveHEf7dR6p6mxgRb7ygsjEMktbE/yIbCmjUwS8lYCa2cSMejq1nVM4xoH251MB6XFups+0il+D9
Foug6BK8AIN+IvZqnJPdY64s3yOH4HYTNZlcmhMb+BZnR9c79dXKw+Dq13/csfW8uZaIvfC/JBl2
yZuqqHDkvvf9dN8HCF/apNTPphbGizysL5YRyU3lGNVzUMkXMnvHU327FyV40ypSAA/3HwIiBnig
aJ5xDZKbJgsIRYoGBuqD7u5TNXQEUxNvX3VatXQ6aT+qFDVyVDMJBBdE5RgxTUwicXY8e3jMsa9R
3To2Hv7SpuR3UaVU07fCaVMN0+/BdvZlg9PPpPKEvlu90+kngasyK/w9OGlHoHNcAdlwTFXpXZqY
pjIGxo5GZeIgHsvRmpt2s2ElzPamXaFyMJxq62tDcpgSakUSxhjY971zwWriXIAjLKTFVbDLOeUr
5XQvBZHJZtQ6b+DQnZXjinF9v5uTAMr8Pd1lGHjQQIn6sU0YQ5BqEO/ud9G9eut27L6LUL0GaQJ8
2jQZjRQatUM6GE9pmJZUHQg8a5/pQsLxYuQ6KwhhyvTtn3Skpjzh+je+WX8/BXJcj475CDbX30eq
bRdBg82a5UoRRclNZofqNLk9rHcHl8v9B3bPtRHNDD+BRLGXIbPavhvWcErGRQJmY+kH5nDoOpN8
mGHZgFE5ZMbEtqXLLyJ1sWGWWSVB9vBl1IcPqsSVS4zCKS6q8hKG3U9hQSUFU+6ytTS1PQjJWwHm
FsB8xXNr3obDZIrhJR5Yr2jRbwsVn1Ooektqe5K0i3I8ETEYLDx8mexpvZxxVOQvq0Lmy6CNMC5w
nURsBwlllkZcvzNDDx+LrMv46Lzyk0r5Q0RGcxbmLWwzHbkqVhAk3Cwxz653yVSRPN5vBjO2tr7L
ULaOkX96Ubm73zBBKHeEBZU7l2EAbY8Vhbd9yx4KT/Vo5jSGo+7oaybFDdOxQ0yCj0Mq6HYEGXio
eUGAcd2ZDerzKNzSR0yTrSJ4XSMuOeKENdoDCw2D5bPP/J0xGPVEuOywHD8MKQEVlcmk0m6+bES+
L0ZKqBC7KcYObGt04M5rwwvMZ6vLDY5Oy0D5KikPhmZaa0UK4yoexEEO5a/knunh1e6LOyCrL3Ak
njOO7dQGMgcZBIlANLK9B6p0nDQv3NCaEvte6jotFuVvbXhye1+atzkLrqS2ntZGwDqYO8iT+SCL
TyOR6NJL/4cXf80j8NiK6bjpT+HD/QYq3RtnPFVma2sX5CzWrPMz+7t/LcdhwEmJOLMCGHMZC9wI
bPTndJqdrfSs5oinj+pIDfZVhzY4M4fEAEjXVKQ3c8Ov75tBvLpVGTyXnuutLG1EEBf22hO2z5PD
3nRG2Jv/5oXRqjT19EV5pdyFytirMf+qO42A5xwm7QKL+MBmgW1LMA0nTS/7Cwuk2CRVY2J1Dfq3
LK0uA/TyBQM2oGCRVu9dGqITFvsjRnR9BWO5302dCE6NF1/13Aie6jpdM3VvH6AO5TN2C9bLGBVb
Skx/L0KYFGLCxMV8mSLedtAOZAxpYVNru6yw1YG1oFgBP9Ee2QXhko+QX9Rd8haPZXvNIqY3aRyn
e5lHPTE0NhxYTWlPuWZYG/x5kMV0qT2VKFTSOrgaA+9zQLQgZjZEIFlw635B5rfqnfJsGDqTbu1h
mFLCZ5xUDcrbE4hESb6B0S/qqyrkcArjBr3n7UbvzfGExf6ai3zYeuU7QbSLDM1WmpVgQ6H+buqe
QExZcHqhZUGjyqH7yPtJw6Br8RIRrWRiCZmhOHRPSurZBU3bd0/G9xzHZoAvOKMEC5xdkidY7G43
BaIhV9fjy9hnoBBootaawWE2BtED/fRiX5hYXG7fut9gsIaznyUGUu3ePtxv0om1LzLsaXm/GwbK
W2XoxVFOJvou8Mvne4AUzfD8fL8xQyQafeENGwVpem/p1rS8ErTukm1Of48OQLwu0J2vSSwG0kFI
daBCNuRYaoh2sZujCV4G3klMrHSMAUmSkrN0CXNCKUKSwP0rujrseAO80L0bHIeKE9j2TJJSm5aS
0sZZtDTTxF0apj09OowjR41iUUyZ/phVZbttB2B29x+OCSoJe+gw5TLR2Qsx0ZK/fzndVqOijRso
9RLUttTtU+/IZFsPlbmxlY3pC5FfDf7UgzkcknbrxuXSgBNwTqcUBWMAZMwyy542du4Ceziwe+TU
TXxjD2TffzU6hDeQH56dLvFpuQtiwgKlrjEUgBl4iX4b+WWyH1HVz9LKyUjcYkzOxWP4NTRWuUDG
CwjR/MVCDhuyfR1ioUHhTZt5IqtTMOabuPfNY9EluNUrMlXAQchjPRV/v0lqPWNjJUaKgyk/ag1x
hzXWpW3uUw5oFBIRCpmNQnq0GPFo7dkMURe3bPCnrn72PDf+0aZx2dL8R6bOJFdSAKKaLQ5DEjmX
QVbxKjIjbOMd8a1tWIJVBZBsAhY/9xX8F1FKCQ5l7I2102HW625NC/astCRVseJyBN+N9WhEiga9
QB8pyk3JfDxPthJLJW9X6e2QyWrrHkXZKUjEhm3SZx9kFSzSii7mf0aqGQOLHCJYhvTZ+5DNLYoZ
iwow2HMcf2emgb5oijdMjz84q9QMtrtYqMand3ILdXSjtTPaahuPGOX7mjwx8H8U+tjKWrM9Tnq9
Nd1MrXpvtGd5hz6VvaSBYvJEe5eJRm4zzGjXrsGZWUz1QZHrGJvI4xmOLWrFkisDi9g5L15gHwDt
aQ4ZHS6OUNMen2uyUA/Ur185Q/iVTOVuGIti6+qjcxgFHpEc+vP6xvmtbQKs2KZeB0Mb5j0Wy3lD
8OdUk//cMEwyg9zeGVb5xYH5nhXja6JNYOWzOj4U7cJOPpNS+VfpSm9f0ISl7FUrt7/1ik2h7waa
k21cPsV4H9PIo+suUa1N5N9E3ja3GncWhu4hyLJ4yfwGNXPufYUtG7x0tL7avAXqQHxAF1dyX4ju
FJrucx2VLGH7uj9OpqPtOWHTZQfQ08RQ2Pgxvha9IfYurEjiDXepjqQFZBITcDKY2qTbJA4wfjSf
K6PyzTXZLt9JvwlH87FKQ5TEiIDnTWCDD6npaE1k7i5jxwmPjSPc1TCgh4oN83VyMgSIbQO62Ab0
EQp2v8q9iFyumwDCUJO5TCGa+Dtv+o/IO+ATBYycMNsi0HdZWfZaCTSl2GDPWLac0PmlbMNB2eax
wkhEYbSyD64V0LByKIAKScGfBBCEMiOZy7I8SXTfaxys30yHHhMbqY8Gyq5Q3tZp+ORADn0Cntn0
fflkB/WW7RAQiIS+e7DX7PbZtVx6osSXtlnzEVnukvfbhiwX4WjAVkmbCm3RpJMpSuIX1sWH/pgE
cOCQlKk5LczuXBE57EcPblUUS4q+xhyxMNu0jAfb5fCR4biN82HY5jz/Q19Mh6rWuQizaQ012iaF
xOaCXmQwkTs4DBlnXtzuAWav2HvnZ7dgYxSjA2wcYNEl7RnLyMYn6aTlUcj8M9SqQ9P37R4BBG02
LXmK+rSf5za6rjpyilkVAFLpvUlbm6128GK9XHlD1i+jJJ2OsUTaTZurXMbgMmQhjpondiAlCmg6
AZHRsDkCHQKMky+LEKxTpnk/FbGcM+DbmGRii2wkYZC5BVTVcY01IjN5HsL0s0O0PnU2xF30f6gs
VvlYBFvRBb88/RFXep+xuQgadWWVOTk5WsBG0DVIHiKjHsHda29F0Xzhm0RtHUlC2eD4V+btdwAX
2bXzjDqjmItWP8ohtiEKtLsC2z1QHVJ2190w/u6G+Nir7N1F/Lp1VfOGfihkShF9Db+ouBl+iG5a
ByZTKd/mPUrQ2NHJZsxmMHfK9E8ngphYWQmGc6W9DmhnZkENYjAL34UcnzBP0No14EDDh4vdz1KT
IEQkLauiob3rDOLaatfRT5yZ5ymu1yXK+zhELTzVhDaXwxrNUm6ITc+WqSdNa2k141lGIlqRgYEL
Ng6ejUw5TBt4l/qOPPqK8ZOhT2dHB20umxt0J+eKBtkp1KtmRUvwje1bwDnP2n4bzDgNtgGPYf6K
NL0YewpWma6Do1RjcO/8BBkXLmJNP3e+ccqs8D2+cadrggAWzLrIn2dnX4zfZT1OLLfTJSe1Le+4
bGu+jJaD95g6RbDM/AI9dakDPNfTk4hwTtnsyu5lMK0P5yMjpc1LDzKp3ybEwaSnDe9sMnYt7hhy
N5YCKmRU/uRtneBmB2rHBX3f3aBvWdC/+0ZmbOwOgEaEuswmP+2Eroaw6eJT78Zv5Mlf8Wiwzrrp
R7ga4xJgict5VIzuflCdu+/D9juOsOvRto4WVmMRoBHJWSjz355OxhSrxheCu5dGpAZGaXbHTD0d
qJxGnsy4pKGjSdp63ii1TBUWnIqZku7BDM90KthKeyVa8rfQcWQVzTnuqRubW+KGkZfvQVFc2MS/
ih5HsBmDiKj9Q6CXB3HrPhp4/6vK+gnxLkOOb4++fxpkjAa53Ew9dRzRuIsx1OslkzDE9wx0rYrx
+5h89Zn1IVw6EVqtzwkPw8EXo06vtOpXE2ln2kZHx1XUae4udGLSES5x6yH2VuKR/Yi1UUO1guW2
QzgXshVsnmovPrg0edjHG2FwDCvrafQDEqQh+MYe1hHSEHaZypCENoCN4bDzepi31NElclyOE3DV
zirjSsbxH+P1Gut+Fo4ZUrDuRE0EZSMlOtP5rYUsH5WXewt3zQq1jRwUyxEOWOT7lo0JGC1ZfuMl
HEkVeDTQOrYuUnnH4lIUDtq4jETwEai+25T9UwIbBUK/hHvU4VykV5Kbch+TfVPFIKwSRMmoOJ9l
x7C2cIqb+BnLKmDKDdPKk8tpxggUT6L+6KHQJWKm3zmZ945+qZrbPshil/E1Ezv8U31xMAGdgQiG
Ni6K77QRCSnA/iGXAW31oeVMDEkFl3F1kbX3lrbVtYpxUGcNM5cck2SXo7cFFD2b9HJTT+lHG5ms
e1GGpi6wHwI1r/3bpVZFjPsc2GeO1yInJjgvcBn+UXFaVHBrSxkcziA2dPBnqpW/sW0bS42LEhG2
y85Il4GLrd5sQKYTKTjPUflskWGXgd2hNzfYaZEHpqYQgYiTfhNhPA8dsRQ+LDrVbC0TSSsz3rUK
szdcu4g4VLVNo/e29D/SsjeXY9B9FNoYz3OhIbFLrZzQAII72mqLiwPkVeV91wX5z+wl22Z8Gu30
vbSSdqFKdIpx7O8N40VL0K1YLns+XQfZ1HCWjsCqucbIISHOsEe5MOnqR466v6gFkYmR7PBgxwea
AHs9gJqrMfXNyENkMdUKrGCEERVmthUmsEr0fDqXrm0wkYfc0wvhsqqD+1VM+AjdKZal4f4gpCwB
MAgg1AXblEaQCeOKFwIeQVIGk4Wmsls6eWYeUPklNmFFTqiWomLwlHx2puxXCdNmbHFoLoZS32pm
/FqjFfehZ2loB2567VrD4lFrxXkqTUlmwFPR4xcTRn/FZAGrG8RgGGEYiCrtKkbBCGEsfune1Ss0
cs4pfMyhxYcDu3Jl8X8ze7pGUwUIsnFBeQbpEnRFC2fEYhY40PI0DCpFXZKwQ9M8TL+6Er51SDTz
jMyH4ORXFUC5OsG78Oxm2rG0a4OBHJxTDocgSO/NR3XbbEH2D8tTyuGr/aqEMyuK3IP0vZ9yAxyk
Z0HXqb0PVbE8hjZ+Wq8Ubwq/yKIICfTT4q8IAc1Oc7WAFtnI9F3lnyNbhB6mAO/ppxdSTlvJJzuE
7gFFL5fnfgksAJE1/WutoTdYbBEVZ4TYNu26G5NjVtvFCglFPRPCfNS1sCY0BN7o1Jvf6dGuSNmw
iPGZ5xKZal9HJy4WMzvhQ27YNALk6ZZumEYbk87uHMxa9qsgQqkquwejdS9O1/3orGfMNG/7uwbz
M3Il2bQv9oAqyY+dtW5RjZUgbyIX8GkWMpFravzmUBbOThkrdomuxjRn3CjaVwsTB8YiaLtFTZj3
uTa9MxMruN30Frls6N/IQVZssckXaKZF47vDIghDLNwRnV83bi+iMIaDK0E/OIH7id/ipvpNtgV2
P3xe2cacomKhEuO1d4cLliOEPAPNpSmFDuE4h+G2cW9K2axxxyGbEtm8jsk9IJcFIEAy6Gsop3jr
JYAs8ooXluv92NRsLHHVbprkngi7PduWQx1oX37c7LFFLi0ywfyi+0bTUG6lHb0j4NF3BF5wkCTh
HANvuCU9l7Z2V20mHXu426driwkZUmE2mojLjgQ/vSLgQVJMhlc5lbOYWoaQArrQDawo5QWcshOf
MlHBKCCgZuTWarCuQZK92HgfUv1aInhYV3H2pkVUS5V0N4D9dw2Q8M1Aik2dvwYZwnHDVwQrmOAX
29DEYa5AysmxXENjronDwLKsyCfImq+cPDEKAQRFTiee6aapOVmbJGmAL21zjAAJ9NlUjcQUWPDo
a+fUGxUBI+MTDq+rYfYoNNmx0SJOA7IGX/AGOmGzc1IR7jTNeE8TZ5vWN6ahcJD0uB0ZlEwE5lEz
vYy0O7N+eqwEncNkQn5sAcnKb8TOvrmlmLr5rLUnlO7ipnBIjXhJjvmzUTEaNvTmewIXy2B/q0fN
w6gme6E7wQZs5bjHif7GcriqQdcm2jixXjEycGP36MkWi9iId7pIipXtjQwialCVouhW5mQ+FYn1
ZjccSF00UHf6nreoXG8XGKjdBx+46ECjYW6O+hwCqLEWI5OVkEyfHCJBSqgIYXcaFDXFiavVpzyA
0Gg74PimqaZuM4Ivr6IfEPo+nyssLluwg1EAAOKyp1BWDGGAsVB8678dMqgRkPnbsrN/m4mGxhiB
gJviGCjo7pG5coKD+Nr7iugSQrP0SCa8rSMuEJshaN+h3Og5+5NbnkskmiVS/n1O+s/cNl0mxlGN
LQRwweSb54q4Pv5qSJE46Q2o95anQD5Vk2FS14FWhgQVQBRxD73f7G+08tovdPiDng/EyqDn/OUY
RXhEwsyJ/jKQFkme6WdTeh7MKcSSgy8/ZMkFn4404pmb5YkP2YhPmbL8XYuOoUtatRcjYFTRYB+L
gGbjrmsXAMzshVVby8RLkdHrsc4Ena4+trahYD3odabcTusjeoUQOfZXtpYCag4DBn8p7E+LDNoV
kajBXA1ka6FbKTaILGf44fpFXLkIMKzi2Wa0ua31G5aX83oLEGOZNrMwCcu1ojjF7kVN5/GJLwOx
iIr8NTSadqNc+DZhmAKRlowIx1ff0mBZIldhLLowYY52mXfx/CQ7JOBGM8M+D4rWUE2ZZ/Vtckkw
1zLm2zLZf+yIzilrcvBM/zxqxQ0+pD7DYAp2NonPonTaQ92lZP9gme6I6VqZvERSpQpzZlhk1ub6
O3MaMG2CMM22Q0holLc9gjDrRViWVGZOxNh52o6lz5ihU48ZaRMpnEnaLShyjRBJJ3vbioQ9wbGv
hzA7Wo+EXoYXWLDsVZ376QbH5TU0PRLjUnOua/x3kXs7LYrINoAOOnfemCMQ3JGjTxTNNnBpPXE4
01mqJxyKDeAh9AY1VwQNikLUz6TmmJwjer4qc8ehBhireWXJYxlAGsfW6eL0al8ND9KbSrZdPICH
Lm9NiIIxUWvHD0rriJ43xeH+j/uMDa2yJfUpAhAGPeWWuoUzEReui+ihBCYHJIHFF5b441jG2irX
2bSYpvwQFbGULbsiFgSfaMNtaMVvtIXPoDDAMIqGCHg9UrPIERACJqinSLx4eEwb7W//8T/+9//6
Gv5n8FOcb+FgRf4feZudiyhv6v/6m7D+9h/lH9/efv/X31zDNXXdFZTRusS7JBybn399QJ0KeLTx
nygm+sRBTzFPwqraewA5TjFAUs+i9c+IdziGABV9YFzLsLMOvkbjTUwGTV2TWDVT0cz0AP5GPRrI
XsGORrprbknDe3TGzdDG6qFLXOfc2JIXqXI89uZNJtH5D/+f1+H86+uQPH3DdAxpmYZuweR3//I6
3LGPyywH9Q68ZaWXXb3B1t3NRJh1Z9i1MTBaWSwEU/hLFSevECSQGWf10ROOdqpc39sMZvlZJYN2
Ct2VpYrgkNrRNXbdcUecQQ4mQq+WGN+wnmAAdY1euzp27p+MMYeBGDbO4v/9kizv/35JwvNMYQpq
L8e05b++pJ7rAVYQL1oCNot5Y5m0Z1QYzHCifeCn+qseyHXP9pU4oNBcwP6cqLjqCwzJ9Cfqq7XR
OSwNWXKiKjAHQz78eUPqL22BKH6unPRqp413uN9MYCgOtOtrXHrp8H8YO7PdyJEs2/5KId9Z10ga
J6CrH3ye3TUPL4RCIXGeJyO/vhdV1V1ZdRsXF0g4QiGFlHKSZnbO2Xtt2V9BHtIERmn/OJdOy6oo
Lcj8wJr6ngSiIcNjphrV7IqyWdZN1t5qMQYLyQl+fprSJ2SqlFmOMx0Y5aXPpcP9QwOCaXSk9q3R
lbSa4+jS6Zyd0pCsqZ8PnZxFf7JShCBpdrUy091ngXz8+Si1umD/807/n395Cpqfp+Kz4LePgrD9
tw//87HI+O8/5n/zP1/zr//iP8/RZ100xXf7//yq7Vdx+ci+mn//on/5zvz0f/zfrT7aj3/5ADod
m+dd91WP918N05D/fprnr/z//eRfvn6+y+NYfv3tj0/A6e383QI2jD/+8an56Tek/qdbcv7+//jk
/Av87Y+npP6I8q//6198fTTt3/6Q4q8GD50hTB48rNfzykLJyWcM46/zo4iPy2VBcQC1/vGXnOS9
8G9/WMZfTfqojhDoHE3Jc/rHXxpI8HxKyr+aOFANh+9o2p7O/9t//+b/WMf+fsn+93VtXrb+uaw5
cEGwDwuP58eWnmnq83Lxp2Wt6mvUjg0noMDHxKEZn1UBbQrKbG0an396U/6XJVTHZ8f79ucfZ1iC
8YjDXF73bN0W4t8eVanrVZpaBJDYedQAh9PWBi7eOyeMPJRZQbOjbgeqzLNB1EQ6OVt2pWdvkj4h
lGMH45juVZ1L/Pnmbyul9aNBytvxMIc3f35JMf8yeer2Q+ljsJlawllS7WpEg0DVSpQJUTDGrqNy
fMZwB5eEYMHBq2kuGvI0/s+L57b485xhZ5ao6MscBSK+k30+ONOKeA2X1IGx2IZJTMqp5X+0sfZW
h3aM3qv9dia4EdNQJ1ubBu6OES0ok0E8SYeM4MEPseh2ojx3iUM/wGIgEkMJ2Ug7PVpVrz+GtWkf
fQ9lSTgO2DidSa16TW93arTSZV9UzJIbX9w77bYvUSTWsm/2Qo+bO0Jaz+QoTCeO4TB+k3jYVbJI
7oSUNx2d0RHSn1g1AfHN+TQYt8ZmLfGsERhfQkjr5KbjAdfleAh7NRwY9qWwLExtb/ppc5X4UfcG
g20ANhQ8nNqABQPC8ZMTUwkYxob2QLCIPOV65+1qK39SHaeAJLZYr2YZfj2mW30wHnOViIesRjQK
vU83tCcUI/pDt9a1tjjq2RPzUlyKcLdPNjTPfWw1zg7aIOZte9Pr1F75RNKdMxuXNCEeCTCu9mJd
dV5w0pWDAEUIc2mZEH+ptJkBZdGOyIXpVho1wjNpDDtX6c1jTHBGafdAIYhZ6RhBxgOsPLsS3XPT
5G+xZ/bHpKMK04VW0iW0d0MPyb4hwOp+iHt7pyGnaPLy0FX+uJQ8aHvhwGa3EnlqIoHTorOcS1Va
h0pMJQRTGyQPYU2PJfGVN13SX86Pg1dlV1h5zrWNR+daJuBbbWsIN3gPxTFgIwWu4uPDwQD698p9
Lt+hYNCwzsfTP/8q6k19hSZG4rhJqSKMfHwihEFbWE4ZvfITVg4t+52fJp+qiE7Mj5uLG9Q7t233
mYVOQIPCt9BDIAVR8SkTl5gMosjWtl54V6vVGar2HY8e2PBVZ5rOpbOsbtNP7rvlaGdEYuOrX2lf
GN/SXczgauUQPEHlnRVYj3L0wV7NTK6Q1qlPkzOdTs4FjbKPbfdIXyw6DS0kPNmRGUb8zlPo+g8a
uU/PUWwsfAkFit5buyIEhwxnYxzNDc8HBr7CgtRuUOyYrjfeRc043mXhtC4cRq4ogoxzXTG1DQAA
de0gDoRYJ0zDaaGGbq8Oc/CXPVTq4BPjNWeZbdwJEsloxnuw8A95OMz+APttjGCh+5wgLPRudADQ
pIccldXI5FLI5Lum7pCUwrBBk/YWeCLZhLM+oUGUHgDEUTpUmNYin8UlZQYBaxP7/irrjGMdNr/g
a0frIhkeBFBD7GWBtu3daVMk41NhR+pN1wKe+h5ukYIvcjOr5jFz4LXTd+KAkWnqYaog3dpN/JpA
VjI9Dflf0B4i3Wz+9PLzd3ENKYYtHwylJsU+F6TGipm5iSXpTjPbkVyxLj3ljj9PkqMvft87/MjJ
se+tiNJs2NhVMoESh3bekyCzKYexRhgaHOvcjPZolB5iLQwf25BWGdKOrZk0/QpVqXlD5nIiw2vb
lKgDQhbHZc5Y7eQkenMaSO4+yalA30jkHvmJxzzT7L+/mMTZNlNDarOfx2tc38bTzElQnXzhXBXv
lGe9gmmKjwn/ZC161/nI3VGtKyQdS3eYvURuWe3Lobp3mc9dHM5tjAX8YBPW6XhPIxMgfdWvQ7/H
OuMM1YMu4yvOJSYzGjFvad2dhtHxlnGjPuSUWdu8NwihqjyxJkIK+fwg61Oatc+dWwwEeID/sMyq
P7Y0QleV7bQIPskqCWMjfCr6dm+Sf/rG4JaNb5IbIlOLXUGPiNCgbjdIE+90n9doY2nHt84AR09N
Zzphd75uh3vg2dM5iBiIhB0dTdSwNw+Y6zJBcbkt5jUdvI1xmwie2GL732QEkPaT9Ul8a/9sdUN2
7BWpCrozDc9Zq4qdMQrib1Lypr0Ec00oNAzwRvoYBXW7kzw0WzMQ3ZNhFY/gt6NPN6N9i1areGDC
SZOUQrPzfXWqjBbitoyzR7wXVJCRlJ+qxciOX/U7IlawikFmJkJ91kzc2NesxxR0FdzhSd9leh49
iKDEqAdFwPNTJHuxBFFWpowtxylBPetpF3iY7Ka5Iw9l0+hYjDHKy8x4mxvvLz1jRVBmDaFzSo9f
KqZuqYXpHw5cd/TdMN/jr4o3bToWH0NHzHOmv/dMyFcwd06hwacKq+ieMgwEJJpF1frnQ1HY7naI
bZCgo7vugNbd/bwMZoG6WTgk0LkpXRGjpKHfdRXCHl4mmeCkwmK8wtQHcxJwyGicDQvCOtKVs5L4
k5AFlGeb5S3Tu+Rdp9piWQjspa2PnwgMnbNu76xZ5eN5mXX++VPUq/RsRHvBApOYPUK6sZOXaiZ+
JgWd5QEwAQFOjX7IKu69yaNXU+lAZzxSL4WTIzPH7dgo3VxHUoQP09DpZ9L7boihL6ryons7Fcne
8uoXqqHkd+lPB19P7OcspGfVaK8DAYjwOtPiDAsNsl6UiF2gsJuxTyLibsy9kvDD/aSPNqmiUerm
dg8Mo2FczcoZqaw/FEVE+JQO89SxynqVqqa8FhAD4K978CasejnybhtEn4YFYVlagjw1a/ZWZFS0
iuJmb1d2uJNqZsREKWiUvtEfGL42m7LRxdGsq/ZkDAQi1BpkQ99FAFRpYwGFLrG+ir2JhUrUQXbt
QqFuPy9MWZ97k3l0pOtM5afAO/ed4Z5bVTdETR4jn+2x1st6NmJULyls/lxm5htRWe+Fk79GsOW5
D61kww1ZEG4WxTdvfom6vF5LeHpsWQmNkbgjRcCp0jukPR16YPvz56NMJndTrPyTwq9KT1h33o1I
3ZoQR2M+WM9djk+sGDNExl7iHaxKL1Ygnw5p6XUPsqMDKcnY+JWKfO3jTfru5HDyUWVsodBbW0Ar
LnDdrHrU9BxgsBeCwHIh0leu4x48F/MqU9RoVTDAuauwji94i8xfTTlc4jimmqyraDnhaLxMQf5h
1ggVRI8qm/kj+q1GmGcnpenrmDrCyEksmsEMn1sAIwcbRAtY0mS4191kb+uiXxWWY16lmWuc3LL2
MCU26GRB9I/WIHtGKPLaNfZ55ESLDo5/GAMrXoPDxeBZmmA0KnpfDeFQ09wvi+2weGjqXzRo0mta
GcVWpdxlJu/wdX5jr6oi08glsZTDIcRVLZRgV+vxnae43E5osvdyck5pQEMmytWwHuZ9asBH4sjR
3as8VOefl/EH6IEAcR1WyY6AtIMWesNVBy96V9PuaWeUWi6t5FmO3KSYOg8BcJyNN9kajzdyOm+0
6nPJfrX287w/Cy8Mj15qABt2gnc86dAikaJfk8q6EKI8Agr05NWCw0GaRXngYkb7DL+wPh/o3dpm
7GnWe6m3v3oXEJnCPxVNlvdgtPc57OND3cDOpK157NC1f/MlGw+44C+959Z1e8OBkB6KTdjDlwyt
3kTmmjUrMqhqHo+mP3iRPsI+zJDrdt64zgJPEXRCuzZMq+ylNBpzE2R+TSs8i85m2H7LXs+vFESg
e9me3ATKWmlX+TWfXzJLXQ1Fa+iffxV6KRJfgxkT0pkDMW/0I2vm+eh3l6ZR2xxPeSlhOq410yd4
E9//kTBFJgRpGrzmNkKDNP4dALe8B9x0A20SvdIdspZtyNUhm00LDfNcxwHEUOzoIEECWqVGuSEO
D3tFz/mgrUPrHhbahgw0fN1S6g9lNUJoGavh6zVqpl912OLSrfzwkNGCXWGJq19L9PlMlyeYnbMp
ygYHu2yk4O/Act8HXLJNVFbo3Xy8tFJVzXOtyWVXmOlbgTuDAJ3W2OX1Li+j8er2prqy13iMmLx4
NxTVxKGSSOphfgBC1fT3dfnIgdbFD+2xIDbENSQd03gTdOS2a8qJTEW6wVAilBjsczmE+DdE7U/Y
J6p4bfc/qkWOAkIlj6NLiwsKjb2MjFLfM5nslv3oe3Bru1+9w/hoLp19FjLGqQdbN8RXBvlAl+nw
i0gOsbD6cqLnHzGltcJo5frIs0N8m6uyMqa7gfTbNSMwXIuJL8WucwWZLrTCro4BTLYY+wm7Yz7t
CHDsLshkgG1xDFnXjU6Alw9ZyR3veKYgykKZknHpnEw/nnZmJF/LAdJWNPIkW70eHZtY17apFx48
AsCPnYGm3Rkf0oacBjGh/0NaaB4cRLh4uOVNDE1xT1tAbrWEkVEMBNXAE0VYARgyB4FxyqjvEnU0
/xnKsUU4eOyh7Du3LsJe12Ilxcsccjb13wjAyz4m7PEsbr/ZrPiebkc2l1R7A44neeI65yrAhkkR
ldvQDYGa6BUQLqxBwPA56pRRtw2wYV7qgKQV0lWqJ+naO6rb+G7owHKWZYoQNxw1JjLh+FQNCREV
aT7tdSdLidhlwmBLfNKFMlb29DGQz7TMhfXcOPIhr221okZn8JvOyj0dPXNPTjPWTyK/ixSyVaC9
9laLEF+IpTO6BoUfDLRW0zFnfCuzxlJg06lMqCQLs1vGnQios4LfWtfdUcLIZNaGWMVFs05Z07gH
eW4TCAtRExbLwXPUsqfTSUApujMj7ugO6+eoZHyII0Nfl4Z8oTF9MGkBbWVIYVPbBoIaVmoyDL2n
0lfOMZVXwxZQTXGhtzbndzh3oOUnaFL8wW6dJzsyScXGkrkVrX7nu8NJn+D7Zwkec1Ct28LWrz5r
FQ7Tx0kHolEMJ0v3wEHGPee0cHzrLqSDPhZVes4ca5253tVLxi+Iuzi20wB1j66tAgSpYD2DYVVX
gUOg10c0I+8rIcOlaiUBZqk4mGbor30juUDkRP+OYACEy7IazWxRZqJGkgIVCuVbWGfASblUCM5g
rg9QW802ZqNP8FNp026sfzUWNmBvBsTpIxmHNvrbigz1ckqRWRCn0gQgYMyZ4OQw4WiaS5um3tHo
jKutCkUecnfCRYsOJyRxVMfHupA54+t0gHqVcrrD680FLOl5LMR8LQDulE0JaS0x4pR3GZTSz4tk
iHUoGFHsrXrtTJZaGAnZRVppZOvGKZnle0+jSFmCe+djKO171zPetI6LiVl4AyH8lEzB7OquDxms
qnVr+bdIGc9G72GsYfybIX5IfNEdoHRjDTCqHlR3tYlyRKrz9GdZrDvZ/q7b6EOMxKJMEAbiaLi6
ynn0ku5h0PGkS696UGRMLcAODsaHbY10FJ0IgAUoyXqy9kphHJKYtskUMfdxwFDSbHXG+aTJUB8t
agvngZO4rw7tlEWQfmNPzzlbwxpTD4iuNrTI9qUa7oeqep8i9wrg5C4cywcSl0nNa+VpCGKWB+2Y
EFdIWsGpQHaA4kZ7sDB5qMb5sMrhtzEZzzINFliDIAgGXzl3zAJvw8XQx3qJR3rX+cF6oEBZuhYC
ltgEm+mDXwZwLtd1XTzaBStW6Fp4ZnwRHwWOCaY25lPY29PBG5x6rQsuoJ1CvgDYOXc4DEo6dNpC
xcfANK5pGRGWwaogxhoGAlpBPupQYCExT8ZfDhIDPKdotdmLeIDHkEwryVubmdMDU6+1HZc+s1o/
X/pNPa3SHEuPrH7FriAfq3a+Cy08exWDUNd7pEeBHExDqxaSTYavvR5Ri8ZyNeXUUOaHR+Qv0ZXh
J8lj/aHLg+9B2XKZZ2GL/mwxxaCKmorgpzChQ1OnbwRlsLKE4Ysr0jtsj2TrigQkiwIjEmCfDr2P
xPe6TdM49dIktnUck28x4ZRAFgLwJXJfp8l+mKLuHGoFBs9Rvg8dVBt8Hl0JojWJ9Q/YxsVlyOWj
JqRxgvRlLFMUpxpwnFXYWOBjYywaI0pMsNUV+299g8ovuDUjE7WIfHDm2M8hInLbiAhknMcqKIHb
aG2k8q2XAE3zjDQhYHQL20F2ms/+ERvjeF02OyaW3ZkVgQB62HW1DUy5R5jYRbs0x7jWIa5watTL
Qd3d+3pzrjBuLXrcbkvLfrKGqUZQZX0lZvlVmzfSpk6JUt4OWbk1Gr9Lx8loJZDnQSzqrhsz8s5a
BrZd1d2JhhGUNdpiLZ2RRaOGM64IQ4v7acB6QjMuImNCQyol6AYS5qi128xsgJYoh4k8Uz64VePO
zoK7VKEwS8MuX8VkXdNFJlbE9QnG8f29ISrjmPWEPRgV8oNgRHpHI7TrYeJPjCcWRR5rWybvnHSp
gIxD4fXnonHQl81Ep5aMYfRk5bsnwVvraOFJAQzZ0nmjHFSz8Cs8e4Z8uHscaWZITJemgaotgXkt
5UypLlQNs+tMR4oizoI5W1SCWHHkSG4GI8jr0YFqQ09OCY22VaFcenm+CPAupZRNiBeTPpwWajRQ
ZGXPfVB5Gx9rAfpRHH14rnFfD80GwY0gMgyQV9B/inQyToS/WLc6ejGZ4+x5iAikAkeF+mo6elG4
ShuiVpXlz8kjtX8o5PDmm4ISnd96ifKGKJAMI2lLWWB2AB1U2PTXWpDv3FvgMlI6ZlvNmzZ6YOVr
EnWzdRskF+ARm9J1miWBCte+3mRxeohQwNoSBGdPTIxu1t+t0T8mrXYJHHYWTvlfYTp8uXOAAZsL
REKMch280LLG5SOcmnzmhiYAh+GNnrYZjGKQXTZPdY3JbCsbbVxMxkftt/6pGu5HT3x5rfy2XXlX
on83IoK+NNtBHWW2p9op9ZMFZRt60+ivYqVNiApqe4VB82jXGTypprtrtGhfWURGDprjXzIaX/jf
CLdrLfmh0jDfYHFcEU6kFmrKp20IgyvPaSgrW9M3THvIwcI749ZluSXo012ZoP0X4KaNJdqPLfqK
E312nRh7Vjw9ANUdABVHfGRC7QBbTQI4WXkmGU0GlNwui+GdGnGJbCUHBC8/fOhAMLPDD5/zMD7c
Ziebzju0Hq6jkuZwCIyWC0czt40NuLD9cNc7MNEHIisQWFm7WTy+gmsFiyFODFZzhTQ+D0FL+rrz
yK1o61z6IsicFUBulhxQXDiEsh03tY+fv73mfoJXx+mK+GYOgOxDiRDn738ZZGAzDSQQNR2SyeP4
YeQgNnMC2JspU1jLzGZrkNd8rSQEsjwJj5TyzHN8I1gHTnNqlU3eXZ0d9Bhxkz8Q0WAbw0sfDPqt
MkFquMlWIAl5KTPE/KNB2zLQu/pFo5C5TsSxhzZC6VENyOmndjx7o9irLijOnGEJDSCuDaFdfU1d
o1xmRvOLSY2/MvJ2Iywbrq0f/opTEidVTHKOiJ7bMScecDhgmq7fhsz8LNLM2XvzRaf9tZgaA5d3
8hB6Y7gfG0XDA77/ne3H60joz1ZcOSfJqWhtDd+6eEkMtA80ZuHQUGH35F31ygYoNW6nlq542/op
FhOBSBhpalcZFwKlpgUB3veRVaIE05tipRoLzkdPh5MuFCGM889qRqRpWnhKTL89MOVtDzJdu1aE
uNSZCRQpweSwKDi/Oxlq4IE1sc6OYWXFnM0xgBfohBYksq2oW41FZ5D76UbGFXvbGb1i9AV4COvD
OJI/lCY7kx4vmX2RmFGYbDYmSbbDNDSPzYC/echvDqA/Usa97GjlameNcthqOQFuLaXX0u6Q8nAk
Prd+CDfGCQF/xjRVNInjW0r1HIcUbalfFkeZNbANhYsaLyBYm8qIgjXx84OLHK3KwvOkV4oxm1et
u2LeE4ltsJEN8XXk/EF6vzZ0uQGFUFwmikvSYK5W+lNXTj098IF11CcOoA9NxjrEJjWMPz4cnTY1
AZLmQYwU0UYabvzM+8CSgUNwhrGHLQ6M2nR+S0K/CKPiUoLhEVfdcLaGlTUPjjc2D+bIqHCMFDFj
84eFbgaovoc3h1NTiY9pPtpzflPuHTXcxhm1j4hh5l0j5GtCMwjp/xIoSXrG1oqhzwBDx2jI17dm
b57dtMOFJwbIPpNTryj/LNHBosKgiuozNVeNyy6qGSLdWwTuloW+nhIjhws4TufBYTxG65gBBSwC
7C9tUQ17uOz1ssIevWoK1FOfU+h0lwodbevSeRWW2a5loMLnvJe4U1ztlEbZOXDL7EBWX7hwPFc/
WzRqw3RCVk/wOYiXMr8zc0KsiJqaWQNwmywMWVqMzlfmEMm8CgirSTyrYerxwZVixv8xmSR4zEko
IjIkZssoii5S9tTXfSVZANHx0HN1j6JCyR7HJV06hutbyxteO0Bw9xP82a2YnSZBEm014FfH0ogm
JE5DeXE5hTPUu8vLPD3G3TCTFaGvuQLCWU3SFPMF/J5s5+FNKRXe9KB59XoUmUYJkJdxGG5g1b85
4XgjamtiGa6dg64ZS40HYSOcW5ijI+yG5xZeJxQk4xpl6Tvo6QLPiu9crCrR9hlaf7zU/N+3l1Zj
IC14DuzPuCC/qhvq8TFsyKroYIcsNTueroOTMP0W0EBsk2IyDJbtrJxqQ9qa6mCpJl2OqM+G5upx
7c/OhIUrN0ttI2qQeEPlYQYk29YM2azK0nrwgEmvMptApKnwdyJJGdS47wR1aJ5DgAIzlIwftcQL
KZbYSxNAjvW0iZT/WKEaPiIDGvY8yayqI81YvFqHvvCvdQSGstbRM6ggATvXNqvc1Upk0k9AiBhD
QnQ7Kea998Kz9jn0ytDOinMkoCBHKh/Xqu3hTs4o4MkaN5WdxBfU3OlG5lrLiTTfe1Nxmbxxk+jO
rz7QTGZsSuLK3qiJsbU7dN9BlWdIOXp/V5g28lPlZRfTxaNRmzLappzYQF4yIU7pMwzT2B65W1cj
KrONTQW/RBI6p2N51MFN816M7Gx03ojMiIvxUoxQizj6WPQtCZosYYHNI7goTu4qrQ4uPdLwzpjs
heXuPOVTVPa/AEEf7LF/18CqZUJzL9Lxiit8mTWuXNwVAJ7aURs2oYsphxhUnA7XsnTdrWNSLmfJ
h1dyi2LigajcGJecHhC4J4qher7GOJ+SVRx7oNs6H5NLpjgT5+06XAyMOy8Bmsj1lEruLbs3D7ij
CMpy3GaTRPYLO1+86Bs2JbceIbtSGfaJ9tuKw3qZ9J61sqPkiGP5ySnLlYka/JqziNuuF2zDUZIO
ZahdNaBTcOZOYu+F6trS6mYStYymoN+0BgCrRkIlLJKXKb0WNL6RIjNYSGLtgPdTrEhN3PdsN9+B
Z2yygdliL3HTipFMmnrl4dK+yXiEcj1z5CeKhTJDSoJaQmQUuoXdcw7T7OVQccSqEeQTIjSQG5BD
CuUciQMjCW4EZfO2EpD6OEIYuDMn5jqOT++EUdJiQsJ8sQkwWMYluQ6hoI2sIRX5XdBomlKWqpHB
3QlRQ7FyrdE9xxADT+XgZ2u4svo6DhnnTyW8ftqRuDrdT78MXkNDUDOwaSERtYtVqY8Q82uGdHZl
feguyuvBkKQoKI6x1tgQwJiHK2g4HMb6/OB5FRed+jA1ot/uIFHu+OEeccQTXaVpj8NoMSpL3qRj
c+4z8rk+JaHu54V0Hx1rV90TaU1o1ZgCVgu73tgw4TtjrtM3ThV+2Tw6NH7CfOd4LelXWB3dRGHU
Go8QU4gSpT+61jx9vMUFbhvKAX9Q3XkgYgWnuLWIZ4eo28xdMiw4CJ0JM++xAWo2YIauqW2OnYiN
grDAn9yE2QLW3zYqvfbOwpMLC5kjGgZe4bHwAlyY5E3LtPcqMNuDWSJ/sHN1aD5DZTjHgMPdGqaG
uTD9yAWjkp/ykdgmvzFhaWe9jg2Vlzzw800xdu+V4zGuosBdMBjvDvHcdqCXscdnd5okEm48H9l6
9Frnxhbyc9xN9pE3R2tXfm+sZMfMp1Y4+0JCYrdMUjQgIpTZbudYS+aiSFaQ23QWO3Epb4WZf5Pc
/iizzHoF/zoOVn1ntzY1cQHzEwRGtVZG2q1FHOgL2lXJicKKM5g9GZhS64VZDD2zFPVWtuXabAoM
X1p3i3HPoBPCQEFGn4VVYDEMDVls+D5OlqXszeeWbs535CTHqpHj0fLNTUfD9tFrk9naJ6tjzV35
oL8jmx93BczR0e/GZzPXt+xKwz38k3dBGurJq8jK7hx7kxQEOMeTYW1CCE+Eo5bv8RAuJ9s2b/r8
wtCmXlo6IdujATVV48i1rsfJviQNvbAsLbZa19vrbNrmZYX5rBPvNQ0k/NMthts4ZYGdy4E8gQPY
9bArU0a7cr6KWg+0qsjEXSqI3zMh84Dxahcqt/WTXdQAN0F3kCvtBcu40vQVpwQS/pglLAudeJXG
7TOEbfqD1TNG7XnSVwOZj3hSGJ/+/KljfrrJPO0XZkL70HU7cED4o/2+YyDFwuqnkvTWVkEa4qSc
cTAyRu2XZdabMWzDucu2ajMIxtQ+0bM7+uW692D/uW2AXyW3rHuvRdCf1Thc3OnLdAAsDI6/heYb
nETF1FhqxIXX1UzinSNH3LVr0yX1Dcv8lLa77LTm3uSdRkjokRAUTUAfXjyF8DwCObPE+wulVKfD
2qEdoHSLERAk0aYSQ3wFvLOKslG7tGLEn3Lsh8J8HS0E8DqDAEzA+G/10H7Mg2BEyOMdbUqODT6U
cHafVctcYVUgGRm5RR0vnZ7GG314Fn4iELDABCncmM5CDjHo2KQKl9ztVNWPAWTiRVd5O+Fwl4hW
pCvkWCfH6NRRwhyCBiHYtmZjLjNwppbdJu0U9j4cgBu3K/Z2GC+srAiocfJxr/fh21jY2a5OSnH2
Av255xi9KZ34QdMGgKTOfE+ilFqKAp20NF4y3TAeIPEkGXyKEnZdYSb8gdiunRqcrx8ajodHo9dI
n3MGbZcXw/OIk+cA9Dlm5lVU+xoM17J1mn18TeNpuLN6UXMdEXGTs7mP0qOTNuxjkrBfv/SzFUNN
bV/z1C0Gu/jE619zT3MW483ETCbagrvPFHtga+f+06OwZhh1QLKUr82Sxkzr8uvCMO7IRRt5cxQA
H8N0ALglXrlFh8sCEJcHm5mfBTGiLw65GyS7CZRHaXgZJQPMTv2AgVRtSR1P2iq/0JhdsB5e4wii
jypBLhgqXkUjTKMOMIqQTrF2Y3AvRqhoNZgkjHXxnLwJ0/0SVcktILlyg4mB6woYWholHrUSx6cT
4GSlgbFhNv3BdnXIcobgoUfksE0WzjSC31FZ+G2V7E0WB/6wEfXFlM4XyNDkKp5slnnIxWyyOcEO
y5b5+oxsiHZxAQR/G/SRSZFPt0jZzXCaSACdoC3u9GznR5F7kjX+NiBIzhAcXJMHuSmXQVLXxwYC
uJrQJ06wr0+s0FQjUGHfRqmLR96ibT6xpAUYZU69yk4yR/Zl69kHaZrukfY3aF9NPxqCNboWQ8BQ
bQAm74NJjqb6EmPknfpanclqJEm1lzQF/E5HO8AJP2Wuvs4DSXSxMrUdVpk1ijdvA0sq7tN03aGZ
XmpJjEgXzizQ/GmlB+F9ORXWpprsW95KAs+Z+xlE8S1rXZZsGD1XBYSHp7vhuiLzj4XO7zf2jMHp
e3JJw6eOYWofMHSMFfMZO1Tpqkyde9cvqPvc4Tlt6DMxnGnuSxL61viWWZs89+y26VuEBXZtuO66
HPPkpWt5Z5suXhdpcBPGSwI+ZR9pNSd+xHOZN9xnLWrDuHACYtPFivrH2Sucw6Sh5S2Xbe5Dt83V
1QsQAD3GXBSI/YvS1UdUgP3w0R2v8UCtNJ4nqBj8QLRztUqB8HpqC7yOBq3FRqYKl+RVcfMdoQ5m
TByl7E0wK0Pz0MXxs03Uy4ppdb8Fyr7AYluQiM0MhtDr58DvXy0OsiuK34YGa4LQOUm0Zd55m368
6KhQORUCD+y16crcjhad8z00bbfw9KFaweQEIVvZ2cXt7WeCRF+0ASzbPEQr2R4A/3trS5oFqtxm
kUWTe0TM9QL8M6gCbL8J4bCtQrgV29s0k//F0XksuW5kQfSLKgLebAkCJMGmaW82iDZ68Ch49/Vz
MJuJ0JNG6iZhbt3MPBlf8xIkiJHFrHNIndRAbzQTmk5ptDgcXfyJhdBh8A8plUBGe1p6hmtIRAEz
lkT4jJcdMn7GIhWf1f//hxvVvCTS+U+fe3oqzakNW/tk7rSuza89EC1J8vLKSKTi8zHe7E72flWY
V23IqQ2BEIxhTA9xk/SnHPKggvwfyqx/jawsu8JNCYesvtaJc6RFU/OtipBehi2GM2FdmTzUuk+3
svy628p8NXw+7tL7Vl73BzdzpccMy5ODl1BK86+QdKeY/9KGgsIOsPxVk93f4LR3s9FGFmqouHGW
87jLsIYBuktx9Q4lpriZ0/mjucwLqHyY3RBW6eFp8tvcZYEVoTHnqlyhMRSJN2nskpNsZYKNy0tW
ju9gN5go04RlWpKe8Rc6Hk0y4IkeLVecgPl0PJi0r9WlzdJepkvTA5ZFRuNZ4qTjBYKTnQKQGOHy
7sqGoU3wZAjGOH42QXcFbbYKDFXTAR5SzpJNi8KUTLxZfaiFZtwcXT7JTF4jlOM4G/5A03nEOrCc
01O6tNBLcwoFVpVvBVfq18JLFi5D9J/ZtUfplPqN00ZgQAL1M7ch+KmUB7tK74remRelqNCf7c0G
kgkeYQOj79KJXdFWpHeK7mh3617phXukQwCJpOJatXmn0yGnkNFPpp1aavo5eRbd/D6nVCFXQuxP
RVSCFxRrSrknY0dWOsu9W+xw6OgNT+yy81GUqp21QIBTsqbz8l6ydQYbxL8PDJQZawwuyOy18she
OD10PQgKzhD4ZVZD9xsqa3XW/2tJ5xkxiOxY59phqTmPocSBcBQCqpRdJFRkSKAPZOgV24zDUdcB
NfWsC2KeK61VZA8VpDEPgFPE8xBCE7hsdpi4qd2YSEVEhJHNjQxR4J5WR3nUBhpx4QYixfUJj3MM
Bf6wgZbZU77iWbmZGT5/UncQU/TyU2Og9EaViCYg9BxaDz4AnzGi3isl20wzsUhdiKVkS9Cdc2VU
fF4g5zmO3ZOWKQwFkXgycIqHHM87f6JVyxv09JYYCDPOTPE9/MXioFFpgNSJvBjL7F1V+waGBWJA
v/10fXlyXP5WYSQHZy6hy1AyxJMq/nZXAtatSug8i0YgAYP8K1HivY4Q19l2pr3ScABJczF5EWjL
Bwc/l7eqg8rHH7s8XDgHtrZrXktjQebveG6DlS63MuZqVm+dhozlWg3aq7Lta91RDQpJYIOtS2KL
rw5jFrpZz3M0ST7sKL9bjvo8ClykWvSlWBT1Reqo7qcm0V/qavWYjKiJ2M74ZZqCEW/dX6Ek6oEI
Ghhr0tWa/sBHV99TpnL8aZl6yVPOz7hNFHduQwgL+rO9VsoRTBfrpi1hXMSQfe2OBfqyflj6xLTE
hirreAxWzE8dexcPS+ueEdcGHdceKMd7r1rD8dC7aEmr79p8HjHMs6fsiahp2qfVUOFgiLb0RTXV
e9OU7Hqn4ru3+pFPofoVWw9olBDPBk5IjazGSoSx2OZu2hNhuacJ3jfwrR/zwpATE1fdssGoK+2c
8J5R8eDbmZ/MNWc8tZLPmYv+0sLX15ocWNVqx3ebTtlVpZ+j6wxf5db2Srus/Zk146xSTBNp2WMa
VREnnuorR8yDPExvKSbm7Bhr1SuB4+6yAhAeCROEmOYxRPanVWx5ZiV7skAuwQXZGymKaPHVwvw/
atbE4MifYkJJHE7tvHZ6ez5lk/3GJeGw8k+iQ9PgPRiwUx0FVW87F+QeD1bt36rBjhgpnwO5z+pb
NuDHaEUHdAGsW8EEHiyz81GRdNfS4mAtEUtYVutZYXWQu2jaoQaIc/Rd9Wg9fiZzoAfdAAm0bDBu
CZMykMz4gFrMV4TBfDcbL3Ofxp61mA8aTxICGij8K+jZJsPgPdOP0JDsIIruFrTOgHq34vWe2R1e
QYXBp8Wt3gE2aTCLH4axfAOU+so4Gh9dXD5evhj/4oodeaGNWxpmv+pLfMhWwt8Uo3yvCOHBChhP
FjXArKS4LDS5XfS1NsEBqNU+SttXNtREZse6Aa6U60fIAc+zS3A7hS8eMBoBFSnW7Jok4GYU/dE0
u+o2iOm+rvJL1pCz0oJ1DEUSE1l2NnJSw5tu431kgXroz2pnPickl0LCPtohkoQUcGNC4U16k/0+
Ep40aRxXeybqJYsfkqoORhDKN/ZEMmT/96gyJqtuh914QCoveKDzjsbLuWa4h5m9QvoO+gfMSqcB
LuZRSyZxJhZIqYdJHBwDk0l/cGWdC236gKVo7l0z97N1NUNTmj9r35R7u3JeKSOcXqih2sXk0JnJ
hzP1xQp5LuM9miHmr4Z5Xe2VGVN1b4MJyYrDDzCe1IzZUdoL1LJRv8GDV6znjJIC9nrtdGha9UVl
jRqMGwSgQvJ0Wv1xpn0Z+EMsPTcVpTfpVbfdYo9GP6sPdUX1zgjypGsXDDtWKu9mQnDbZrFPxtbA
3+LVGYEOVYaMfQw4K3UvuuEG6aCQp9ny021f+jYU1bApTP2h+TBVjAJpYdtn4le/E9z2wBqoO8RJ
nQSGED+tyr+klewIclpb/N6ijMll71EhwgoYlGBR6P+Uy5vqAG9oWZFQXtAeSZYNjzXxIY5DSWAS
CQZLyMtDjCbvbyuSfEKEhFoHVConeU9JemJuVfqij8mwK4z4dWk30p8T/4Fb77Jf+jokXJTquxpg
YQz0eGsLUw/Fwx95Yn6qqklUyoH7kwxU8ORs9xaOKPmGtncTZ9eX0vVqaLTeJJEi+u7QQ3X2Smwf
D31Lt4LTxPuk4XE5NLCS5YQyYiV3V2PnkajZj2bwD0YA02AxiGs0TD8w4bYuSNtX+vjXSk37oGJ4
3a29m+yllZm79WrPNnQBcAhlzHyIz1rWG8fRjcyw2CwSgBYsJeX7AEkkMveOtjTtmMFHT9P7c7aY
jGBtE4KD7I+OrX272ezbOukdZqNS6C/TMnE2YQm2K8uVQWl+0RWqK/oqcrm8nfNgVE+4CN8bpUh2
ukVdBpHpfv+9zC37asV9weyPz5tWpooTjn/vm3o+I/QCvsMSJWq9oTEJC3bzYDZl5I9JPwVFex9R
Pjcz4B335E2ZSRtqQ/9PmQufCiynlEBgSw4k2A6mf9H4pmma4lOeK5vhS9AIuRuMNKQyjl0IAVME
IvufmkXHsZbvFjsLk/tyt+IrJh+owKqi702gl1v/5bRpDCsvLxVtPltCBK/aJ28UTrkOfCJG5kVF
PFSN7TPoPNRc8wHRtzcbHvdcTGEFE2nhw8Xdoh9bCIGeBuPD6yRkE1315xVEWjHX/opxwc9SPlXa
dkdrG5urH5IJ99rMXq2s/euSutnPGj6+CRQKhs06OhhzekBvo0SrkyfKLWnWeczt8U8bLBrv0KK0
+Atr7K1ZoCF1TcWqo+wbHLjYb8B/vCU8BXQ3Q89Ru3d7ZMNBu4NvOSmugAzT10RMkazNht0CoBpj
CeHGckp8d73mr7P9bHZSegzd9r4E8A7TlcPioIai/On1tuduEz+cblmU9/RTlLjhMR6w5NoUFN0Z
oY095Si3e0pA7rYjnrdvZE1W+7zq43P/byjbPuCgzvpiwZNLDRLHau1cZIyPZpeqh9zMzzPCGiwr
hq5q4nuKqkdbWdkrToSI8hXhLZrx8OcO94H5hCQ5+5/WOmJtb+S5jwval8ZfFuzsHBZTHsvlECdt
FJA5oIS11pAN03O0sFUxcw0KBqoLdrcwgWmIx3fcx+oCCXnl/IIa9U+3Ovo713THyvqBhTZOFBvp
BO3w4q4VN7l5Gaf4Ta4M/C5LjHl6LylpD4rY8G0DtlQ04mdQ0QyaGTVcN64OSk5s9oe+E7Ra8ELW
MxhDTTeygcuTfxz82IjgoaF9F9zC1kmuVOXz0KvGK3pKvYtOOuVPL+Qm7znKBM3SMFCzNQXn2tef
S3beMfjzhc7aimMu38s+tQGLYi1LEI11s41ASZp/ug1Wx51zfHbrZPBHFAjYmLn3Kjl4r1LTZynt
GylwCmc0rlGOmD+1zkZqcGmHbbRnAqNAqEkPDzyqjdox9kmyErbLoIUwrECvsrAA68OUnQ0Jezcb
kwsewOqIiTkoLUpw4PZNVvxcRatztBBmg0TUbGa4gJcRx0GDSYzWDemVy/zH8W86uhk72LyaTqvF
yNXoHDyKUvIM06c3XWiUa7fqcmwEt7zDHZkOsX6TZfpZDc6y05SkOHGdqBwOK/iapWSLW150kFmI
WgPAJKXnXLeo+4bqxJuiz8+9yY+L6/aLHOzJlgwA0IR9RLHooik1LLCYx7BWsuzLLAwk8wBH0GbD
v8M51BDsTA+op69sWT91ehBCyZleKTHDxZgmtM6Gq6VRytpzvTUsnAklJsbe1rW3jlYmDywNPs5q
+DeaVhq2vaMjABjmkVnISc9SEeahq6a/tIk07AvuCQAV5h6l9+3c4FJtX+C47kfDHDAD46zPcxdi
fGky29jOiX2v4emuEYfR8jgjyT1UafzprFQRrFOd3olUcr6Sp4yIzn1yRYZtBriSYsWTn8eBO+QO
5JTki2Wc54Kcvs25ftYLbaNG53xEAjdUAzmPGBm/t0h4QUUpbV28ASryfbixn1jy4GzL+zWILfHK
HAr8h+WomEecmIr4pPbHZcyKztmcXpKoyR40ab1oFi4GixUtd0d3tpSYcB6YTOw/3or75FKs6x/s
QdNWt+RRZV2K4l1r52/AHPpXEsMUKxsbKbhS1b01CCrTB8wChAKJznaXSWWtZdndgY5PseVqYMMt
djDl5MgjthB+i2a8m7P8dXHEgKvGvrpIZNdRicNFx/4uauNZdspb4vbaQUxlEypUhaBWkdPiZERA
df50iq+GT+KjiUwOP3ZLgrulALCpjVeluOWxReVCwamf4XLrXJuNm9H6oE40z54jFx6JlcDDTptd
0QMUJeif+pWtnsy+ApOkMr30kvJgU32oVhwOomgEm3Za2cTciL0zsCoE2CsPacZQxbQUahHf2Bz3
p5478wk7A9kd2HLzMDhURbFlsExA1D3WJD0m3DeyEWisqQ3yeTnGI2cCcEIfk9b96LVxVfKV/UDN
iSNZ25jXlAU60iqCzMnecHBsH97SH01Fiw+N6COIPPn0gAv1qSQYRjeiejRWPJp6QgvKFuVjuLF3
nP2UU2moP8BuZMA6n56tLU5spOpFIvkJzOY7aO47EwwmUf1DX+fmhY73l2lg+Zbm072jLu06sBxY
cwopmDV+I7SCXevatc9HCDKLPPZOm2PzWBSY87QkhmzR/PEaIo5a2MiySQpPF06IN5muhQiCfd2p
4c9ViAezsRx1hw9UIx7RutA2CXHbvq3y524kuKxx28/FOp1b82NxLBZNObd9pAAc13LNOdBnk0CI
YCMR2+9Q8f8zHCtm3KhxmZEyH+xM9zs8sGwsGTXWa1ybGudhlB2t6o7qurj7mqa7oF+bf5Swf+mT
JCOkrt9A/Jd9tF09rs0qXRvjT5YsIrSEJSBh41l1SLbvQY5X+9bh2SXs+hq17P9MWflDbRuX4asE
SRyybyYDHdcNF+VoH4iUJV5ncB5O20ieZsJTvoUkTvsBh3D+DwcWHI9FJR3fnI3Qlu67S/QzhVNZ
TglFGKU9InJNKEXLjYJP0KtEDC5uH7ts0jgIl87nmIJGNRzKeHKgeSxyWqFzMn3CJQYTEfFzcx1S
roL18JqSgshy/tPOzGo7z0kkEPfe11lyTGi5BR1kuUE52wDZlXEXN8oYzrZJCtel/BG8gd/TVrun
qa6jnB5fgG728FAbkz2KvLoqgVowGnjFTMWvzSVksuaaGEqGi1mcW53DudtGfo7rfr9BlLCToIPP
Oj2uE7oPrFHjvsbaMWq+8rkwHm2xPBVYoPd40EdSO/skN5+LKPlSepa+nQUXMZ6Y0Go1dBTjt1HX
P9dQvXV2nZ35gzPAYYsIYNUBzx5jmjxFW3ed4WzPdwDl4EaHRj8XJd60eUPRZyPmcJYAx1XHoCNd
GqRWs2asYXNIEmqvzTl622rfh7qx2FdLJ6yKf/93fhqzVl3YqP9xBdie3lBuMGXg7ZwWT6I7DN+2
Jc/Acdh74F6G356iEhiSAB1XncEZl5g+p+UsusB+PFQuPkXmjvmi58oB++urIXsLThMnJEuZ/4Q7
IUEJNaWmV3mdW+6lUeUOknm2jymTe8hDdnEzrmQYLE7dnkpttX2rEB+FaRghky4B6oY3kaKbdBVC
O0R0bwRJLPEXOZUg86MPeK7BmpvummLUHsedipHJyFUWnlaF0Doc81E5tgWNz7ox/MG9sfw5td9W
LC7mmEDFE/oTxlx2qih2+wIncgNl5VWjxaSL+2YnEYX8bmRr3xL135NNmXcTZbtEp3CDsmzi6PfS
VLnCky6jLkmK6d2yk5v7f+svXdCByVGLsFEW6Hn+RgPZC8Y87DmStlQHPd0rMyInM0B+kFIq+JbY
OUfS+WWaxlC71hzwyo4bqSWt0DrFPRMp3T7pT8WKb1/hytw3caVdcPCj0GanSGt+M3wzN5YfAwtP
Du02loFBzeedrZXyykXMrJUO+FdG1m9p00J4hhVSQkIVRtS+t3INzBS05KKq4IwXPHJaQ/MmnYYy
ULBt2EP8jf6neKtREUdZZ5Y/A4u7JMblNjvKNyqWvQeqpVDxo9BuGxuXVhLwqHsfEjXvKqcYD/bM
5Ewh0smqXtk/GA9xPSv7SWxN82V9I4oOvbvpXgms6wdLNLFPX+ELjxdjN3AA3Vf2p6MhqW4tnUdo
YfiloivWnlXO0Mk1Ji6X7KqxOpWnuTPIDS4l6LkbMSU90R1gMjNx8MOeq1eY89viVDty9unZhMmO
0M4KeKIrNokw7+hnlVjhjkhTE0zSOA+i8hFEo2MHKGRY6LTe2gZZqy577DSYtfXorUJFPk525aUj
1u5UsSkeFnkeUHMG959zAEF8igpYtukaa48SQnq1QgXIC+lb1DPtgLwRwiBqifMljFsSB3Fa/jdP
GSHdxT0uRlpdoI59AbgsD25ST6GGgLQo9fxQqNEvEFmMj/c6WuyLAncx4yV8pPjN3kM8R45YxX1U
k/U0y/oTyWhhvftvTnAjl2aBBYTcOKBr0xs7eVgorziBQF2haJyV4VFtAOC4JAsowwU5aGdRBeaX
kHQ6dhidcQyueRmsFjtgGbPZbppTF4EW5P1EmXY6GD5jPKUWxgwaaDCzM4cEVuI1J/Q3a1rVM07X
UtESFmjI2mhMtHtUuP+bPHbClpadWzNpBy7t4bQIvt+CUeg+tNNpiWbzDHt02OnVW+6o1pmBAuxx
ZR3LftEAK3UAwwdMmFT8zA8VYBQUu60bZXyEGiHCqtNFCNcGgVlGcq8PmP/aNWu49tjtRO0CEbXN
TiuFPJ4mTDeYR5g4CSvRM5vQ+0KK5TgvyeCt2todu9phZZFQ3tMtbNC245k/Ih15/aCU2PJ0DNVy
+McIvoKmR8wnZfKTq1ketCtWIjjzK+4DFlF7pW3FGb0JBdsFNQER58vqa5v+KRew8mJyMDNrb+lX
56BbcqseJerV9StgrYyMoWpE5g26evhNmB1aJKHqvuDUrat1cxhVchYK22C/LgcLj7Ax3whhkp9N
ovi3sScUFfQ2p3iZy1J/So32mGlp/L5UsfYAsBog/PaXUas6B7pgJIoDf2ly1GSiygtgy1zfTiHk
JalHc0diZTynuhUmOONoznQuQiQ4HiTnglLCmJeRvh8JFV/WSnyLRP8H/yINevOkq9Ea1JH8mDGO
0YTSfafCSPcsBnn5jtay3Ba6Gmjv00Kt5diirUMfqPUBLKzyaqN00jKlh1HHgxSjHLl++twNeS5i
s9v3Ko6sZVlGr2aAIvimUrlr08xSGhjQhlQuOAit/TjGyiMc7+qmDMkeQKE405f0kkskkN4gATXQ
j+TNA8e1XFwIedmckM7rWPRvjo2Yj9RmIYHICeNR6UblpXFHbTsuQUxcWi3sOGMvc0X/OAlWp97y
ZmYVXzWlxSjw1Tdtd1OkiHAWWq958546n0sSB6XzErOXWNmN2BUTgiSAx0HRsB7jtqQnyblQs3A0
VFrI5OcMKVoZYYgr5Zl55BBjyW2cF3oYsTyk5O0oeW5IUnXMg1DneSCBk7mjnB3KmSLAEroV5oip
c3cEo15rTADUou6tBE+IFvY8exXVfVGR+LoBasDcnOaWxJZOlGduSX+jEczvlHrshq73HCd+g5xr
jlim4pNYbZzaaagWV7Wf9j2Cq90QiyxRLOZeP3cjiQKsAiygHioybJK+tJLfSKPxw2neXTZgDQAO
jOZhg4l7nvdsl/QMv1N9ndIfpzf8RhPHpuIIiPwpQFqpy6egcKqmjnZk+p7NhTifDNgfHydlZVHY
fiZbae2S1D5IxtLSEIjRJQaOUJjnFDgqA7yLqu0eatc9c/QglvEtGuuJ755uCdsfjXdlXkMKObxi
GshPLXcEeyB2/atKw3lvxPzON/EWZxSExK+mWVF0OPvQWiPxU0PdOxI9qNJ3bfmIwfvY8cR+lGOE
4LzQoPVzptKbh7lBJpS1H/X/SqKauJzBIHhLS+tKPu+prMUdLDFr/tjOc9EAayCYA0d/hN/lildb
xb2VXwAdFBlR/OyLSmRS5rSS9XgbVsfjeB/jqcJ77DY0zMs6WFmHFA7HiyHkO/b6sebIPZ+ztt2D
pPFQIN4BB+5G7NtCaQ89AOO2uqPmkNi+Yq8NcrLxTECz8knOzTM2OxiTnus+18Qn6vKsskqDL4Ge
xOo9wfcx7agr8hv9gdDXYGL6ho9KWDeIej+Vt9IoL/P6NUwBLkTYxZjcZ8qS+RipzhFlfcpsM5zZ
hdkRozLBVBZgFwyWB5pRsXHZ3toUHt3WEasWl9fwWD0XBl8PtsASt58R0TPUfuHg8EmVBckcvdba
eBhBefXTTkQcOA0rAFq2qt8G0nPNPjRf/0uldaarAIL3BUVf0GU8IPtpI+FSupGQ0mvQVc8DCpBD
q6lRbys7D1Q3TG3N16voIYGFlkGsxYZ1yi0jqJOwTs+kzI4WhdXr/IHr/Bgz/QPPYNbRTxLLxmj9
xM1zrn735nroyyeFJW/uvmj9f52Z/ulcs1X2axJkUuoQ2JvJEc3qv2vlLKYCP1F7HPiorGcOv3tQ
GF5xmXGUSAAzELtgY8c7FEa0hVPLBadE16oBi/CQci3lFqUXanaYCLbFmS/ImGru49ANnwV9HDNL
AuTs4zItJz1964tfHN87Er4KgnBa35TyUvcjTz4CERqqfnqlzxdQCDe6+dVVLyWeFWH2kLpuRfsG
PuyI6+OqmKGCRTXaupHqg1osSC2XRoTcIF6ePxCB8EZt9soXo0ZbXyhmTqUX0ezSWSenoOHvWG2L
0Zk2nuFjk8Hj/EGgUG6Nkealiw4oyVhew3zOQbjTheHyvutYg/GzJYSlGyKW6YjF9Bsbapr2lwkL
QjkFI5L2uCqeKmh4Kg5VBb9+wDzLrq951wrhFYcSmwNE3lLl+zg62D4zHouCoPGgEVvvjlnr0vTy
u8mB/fjZ9MNbTwLJnZa9yl7UHvbkHo90kO8wb+4JdAaIm/s+WY9m9k4WuTHomGFnPg/NYQKgTdUc
4UuwHu1/KWqEy1I2dq8DNHlHAiGc8j0VjIJ4dQ1Tb857Img0Jtk7nZNzh2bB5oGVMWFQyy8mwpwY
n/Mr8JLQHm5txE1XJBe7OYFG70nTassNLg9ZBbpSmCBHisygIZlt2BcsE4Hzyl7zpJsGQ4kiHHMc
74IBiCapSh7wQTcarC3AXuR+9R8TkGehBlDiseP1jsTD990FdNafmXEgb20OG6hbEUQJgCNYFpup
f6oS+ZiC/eNN7U0pTgId+1V+G2aeJBHlNYA8XRIxMcXggk1mgrC6FMnpcV6yR9LMB4XDDRYEjPot
xLNbjbEVM8nexK8UgzmuCEJH1ucy6x7h112MWg8paScT2l05z46Rb2AzzbBma8xXBCbQG3qvTf9T
55cNPZHhy0ZcQwEJKmB6Xcv0Z/tcaTRl+jWW0kL9VSL+O9V7o1KYVQOn70iN9AR+GzRQcutZBKU8
fwTqs7N0iKY8t6rkEYYBh5L9GkdB0dGEiJ1EqTYPDPuLhZ09VUh4yzpDhZsiwGL9bdkEguEXqXcn
B7dzn6snWrb8SX1XSMms2nmMn4WdeaKtSeJbF9eh/5OuIe7zpy0cbi33tuLdoItXSBKoUrxEYKar
JCAJhm6+rDApTT8zkku7qVqbzWqYjjNeHyx7E9A9CfGc6fIIhGTHiv7QAuzKc6PcIZjExRByRqag
61ISO+BIzFd80++mvCibdJ+BaQhQMjiCm48jj/GZm3rpQkTboezIRBV7oUlcKiNzKwc0Db9Zlm4q
9LsiPjBr2UShh+rQLKeiQh8DHIv+zwbsJe6vQ/Mbdb/69J627O9e7Vl5xqwWJDHaC8f2PokojiQM
nyw/xkIFanJs3X/miJmc21SOLVGq6aW1fiYFi6Nk96E8FfyOBndq0rFPP2urfFbNezWFU8fG2SzP
nX7DM7fRqKjSurd19uhQbyhpWKZnAeIX9dj1Qx5RP4IvpEqPtal8pNZfahle70XOo9NdLQxJle3i
XgNdTf+bozVhpnLXILFsldA0c/v10Bz1ngV17gGyC2v5qvVnXJVH2PSY6lmZwdh0fo3qolbDyYa+
Qh9roA4VTKWEOYC+QvNIWUhXE0FNM4iwvR9zu8Fnv2s87pPSvkIM+0w06By5S3zlZyjYQ29U0wXT
zaVk4UwUXThJkOfLY2dooWCBY85hO58iNsO1jrcqunZGjlH7n1h1D22JTu8PrfuPgrBDzH5zTATm
jY9Cq4JZnx7vJXkqoLC2lrMI3/K+JITl1aSKYyUkuvAa755o+t4DGz/pZuzbDgsRLAA81Z0pOSzm
QdFyjj8fTcvchP2ABVt/6wz2GtQdmPN7nPOcwg+2qZPQQy4cNn3V4SFcdqXfZIQR20D2rcp7TJ5k
ZvhcT79uC44h1umsMANl+cdR/FwN8lFrUs4gbh9U0xYqcblDjHPOzWlG/xzlNWXz1GR62K4fk/VS
GH9ThElRANuBewfuTcJQtWlhq5xHOpx2syP8OBJ/9E+dyxVtVbziUX+ZWIUgrPwJgbHLLNn9YAKe
WKgBTni1CDa6xIEN1AgiWJxzeEcul1LYPYtOI7BS9aFJxAUiVOFsfV3G18ppjIkJPhHPdUt5kFIj
aThR7o33K2XEZ+4i9Jcn7c3J4vO85B+4qZhOIXYazPyG/WI8LVgWl4V5B7Qf9hGRvXFX7DWneZD4
oXSrfVyTmOVnga2bTUKk7umm2kVN9xytOWsh+QwKF1soxTglZj1NeGJK6MZZw8ZqDyQyTfOhNZOT
nJcTsZ9eJwKxCu79Bw4qh0WqRwGxkJKEpAiKYwNddanNBzimPp2b8Lto6Ugz5WazKUCiOgEfPbTG
R+9e3YQ2Td5LNqd9yYjh1oJ3IBLO6JhB0cvDwD9p5ke3x8TnNscegbKhRjCJN3W6A3AnftfNKJWx
Mx4Q5s5qHe0LPTmYy3E1O7/W2Apvg4Xo0NvlG62RHg1X66oG0VZb1Qd6eSxGHRLnjyAFXRvaS1FV
z6BOfYXDX0n/TcnlrkA1skbQZVo4GydFuvg9+VmyPD3SdUDx0M4Wg++CuNLtl2wcXyKgQNt5U4H+
2nlSoayxgXJiYFpjm7yBQIeToSU3FvkMgdN+qm6jrQe0Vu96jNV98ZFtP2p/B2eGrJxA72uAvdGj
Yw6vukK8orU55Vq3dXjaHCHq+G3Z+tnctMX4a9E5fQ7zvrYfzZWs9kJWDZ/zR0U329ItnsMGL7Uw
gXBc6i41Udsos0I9ZSBdT2t/LcA85tZ9XCDVIu274r2GlUG8JuDxQzWzK+RBc9r3DiHKIMnXAWsi
alDV5YmVux8pJiVcKOg8hxdBFfn4PM3VU0qTsMYY5axVYIDLTRq6A+wpGGIyU2yx0+irJUZil9RM
aLjnbb5r4Bt/LRRgCDn7Cax316Qh1UteNx1WOmBV4j9O+gmw8iFmv9etp2FCVjTuXffUto8b/gXC
sDDutn5dOSDhWiigsM+MyYnlZzPkuJgkEEJ/o4ibJWGsO34VcQIGyJRvwFYNIQoXtpKtb66B/2bA
klWANVZw6SqGBEmEgS6znSNPaH9mmmCMq5ik66in5B1SHFpeyu+mqadyUXcJ90DNs4FlUKBp8X7K
3qRq0pSJGT95jSghEyqEkUdO6l57yKz3kfacuLrYPVBWUvvOQ86o4taPRFin4Zv3aLZlC0g8ku2M
8aE2POX4PHvcOvHwX0uZsMKswW9LwPNPETPBLhCgnNVVFtHD7Md5ULW/JX7ncUh2al77Xf2I/fbk
6JuGiqttAomwA1q8K6AmYMyaspATI/0t9XGQt7SvgbXhgKdYlG7glL66uG3vqnJEroRKHxJrOTe8
ybq0DBhxgNJ5qDAfDPz4lVUdr1kAofRkRQ/plntVpisWA6ARTsjklW5dEkiLAAH2nfFpsRxWxFUl
sTDHkpHQvaPsIgmrEmvWWRfKeaRtr6JaUlmfYjXUIU4pKDkpixXWhEGf3BHejB1Vph1YYy0Re5vf
DPcaQnMVtNFxggYcA65c+ieOCVpjAfY6LZq1S5XFa+v8RYvvQCLyFrXlKsFERNYX2Q1sgpAuivp9
mHGAPA0yPlsoUEg9XtWcO4fo4f84Oo/l1q0tiH4RqpDDlCBBMFOkKEqaoBSukDMO0td7wYPn54Gv
LZHACb27V5Oqz1KvjslCPAOt47JO/ajRevlykKGYkpexwf6ad/kXiNjPUT+Y3OiyIvBVkj9WrftD
CNkb6bMqra+Zq15fFL7DHNYqoYihs5T7kuRUhZYGe6czr7SSrXneIiciWMOLMhXs3WdL/quk0Jdy
QKE7PDBFrnitwzGJNdc2b2F7T3OS2BXisuUxg0zyf6YEDOUnjT5LZzc05QWYCpWAIRI+AtWAyiMu
vcKiv6nsr1CRd8CFVjlQz4ymOHVdhutUEi7NOczHKO9hxp1ru7Q5dh3dekeF42QPVrAsRxyvwOCY
Z0JZiUw/YkjAaMozelq9WwXEfL+thQ3G1fnK4ul1pkdOkLmr0kCc0qI/6hJnMNNojiUQT3fQeyBK
Qr5rza/R9wlNffk+UOFGacNYbxxZ6b2+grzhDEZ7BrVAqTPkjXSRWYx9DFSCwgTnkRq6AD/LuBia
HuJMkIY7oxr8nnop/MUatfR2BFaxJS8htEReV0skK7ei9AjPCnX/3DstPsVIS7djqN/Tqo53NZHo
GAPGZkryYhWntu63kXofm3agZoy8MH6uEA0StlWih6yoeDgx8gz4OFZOUcqbNs9/4Sr0rOX5V1yX
KEMaEovGBC1hehtgV7iEdXK2teQc9qO+VQQKXd7b6JEaHp2B5rak9gWG1d3MuEmnaIXy8emZ8Que
kO3e2sVPkDcUfUrxPmUQwxB/uQuSqK6d+keU2HhiUtd6OEUnCFhvBTVhXmfX4iAliMawXemwaz1r
5tpnZbH9SFApt0JPQAGV7do0uTM4HZWXpLDG2Bx9cDJk1vu+8GOeHKN1CDc4T+YNt74A6iMr8gM5
/43CCaxQtEFA1hIlJtEuf1VMruN83eVsE2YY8b4VVvdd1QPqW1DBybce3BLEBki1VyGBbuKYqt6q
DcathY1Gl/ut2sXisqQZqowmKQFZHS6CeWMhv6VjD+y5BB4sZNbEfND/FEzpZ6DxmhnAxmftD4BF
dNY8nRnkK8kMOnYY/+H/Fnv8i5FbBJrYjvSjM3BVtBck7u8gal4606p+MhDOELZ2hlDyXZ9xtumT
iHmSEW0m9vDytwSo6w8OF9t8Sq42MK9B0dRVG3w0BsCi7VTzUzUDKne5jGvMIPRNkPGrdj3F0T/F
khhMzcRp1WimJJCGjEH6pwSkHgp+U1C52AHUfO8gv5YQEvVLYkBNnqWC22sCwacRCSKtWrhmHCbr
r0jj8DLoXM+tHsArDSezWV7zFM/tDNbip0xbx1d66R9Wb+6nTGtWVhC8V0PCngR3BuC6+S4bExsk
QS6WhhfTCFl0tBg5BjPZoMqDW1GNtWrT9l8UOcvBp2dbGadNJavSmhEP858p9lKbku9W63mEJFCS
893Gy7Y8F3Xv6P6sA6jLFafeNmbwGCRYXEaY7e3IPMShBKoaWUIx4jc84dZeJ9MrYobLcx3/WOq7
MnLkdws2Iak5KZM5brU5U2mV/9V6/JxgqYFiNulOL5Ggg+VEPALm0gzzVXeG/Dwp1imr2r3qpKx+
5HHLSkE3XDqZ+hhXDihEjLpdKrykUmby+OybY2QqSA4p/b4FwT+cCEMXfYEDZ8EaachVu/cegnig
Dd+ZVvt2zM5XqyE7u3TAe7rS0mY3Iyo6LeVjs3aS6nqrARPRKFOaxIxHGMKaiQVWu2hRjWj6kqft
mujdvowfXWLvFQrmU0yvYZ95jUUHffXdmBqkSQVTU7JRsG3BDrDoJavVfwbA2Uat9nZBrJSrW3Iu
4Mu4UQmikA3aJ3a04bzu6Qi+SXhHuiElPXkV+1qdTfjv2bbLB8ERDwM5KFwKZhiLS3JxM+JbGTvf
3I9zMCWmTKns/D3qP7Q/oKJ+Fot6wYPlJAO5mm2KT3uuiC98WfZFabCuOnsaHhhK5KuwEE8zSreQ
pMj11Gurf4bz5KstyOTgBzXtNQ1Kv46tQ6NQHLKZmtolSOTFbcBHy2QLJmiakr8ytUMcyTRbpl5P
SYDpXM2u26rqo57/UvVrxO85gKWquEQG6McBgrVSTy6B57PykVecHs6SY2805U0nNDOCe18+pgKd
pbLfWplDmTg1W4MQpLaVxVeK7gKNERmceWtKLUPau7BBrjMigxZxswA5mDSbiMVvJvwva3+gIbCj
szuNWLm4X8Rc/OIG33Ha7hX9NY0A4WCnGvi4id2R8HPoAkQ4T5kOYhIXxbiCtrnXkpVqf1ILWyQ7
09hkjhsHL1rzNtpHk4cqWrDbv4U97ypIYnTZcFlJjhlqlcTFLc43IaeGAnqjHY/XTDnO4gKSxQ2r
wq0ofZ40IPXiRdWN66A9bGcd26//q76WDysDLYYRc8Nhc/FT2MJ06c7ryakYqYajAzPpNJ7SfF7H
YeBa5t0uz2peY4qY93oH9SYtTgW4e9rKd4BjIA7chV8gMaZRDRwK452GcbpQdzXmDq5mWTAQQ2MG
x2sgJycu2lx5AMPzXiKi4CGjbyiKETkst4qk3ezgvsEGpmsWTzv2c2kHzOMylbNPPIbJU75Oda4m
HPHzn0R/Ui3CXRDMWQf/xDMHB4vEhpdJGC01lJ8JPqVMe5KW32pcMVpMyqtGkhn9aFDWgYyiL/bd
tmR6MU/kOmkghnUf5FxulOMoyhWH7E2oH8WEomErtzm1PWcQ/you8QVmpoxkwF7A7O3Rk6BwuiOz
5hSD5Hho8w8YC/OAI8neY7kgVLc49LDBu2hThETcssRQB/3TEYjfnp6R6Ky+gNUs0pG4KeJS4vYc
OuAk1LsMOLySam0zuMuzE64n2yBfEPGOhGu99OfgGsW0PSQ8yM0qaAdmRVs6V6D4IvKcS/slNumI
IIVFpcCKTysOt5yhrfGkSKgu8/3MfOBW1k+ruqnYLIFQupL20YD3ajTiTxjM7AAT9U5K2iPgeya/
bwmTOkBVG0bVEIN/ExbQsYUgHfNGYXaVvyROeJno2Cg/JfxOXcbGiX1z7EnmM8xwcLKXytlUvurs
M+cVkYMtNiNXVUuqTxS3BvJBA4s08LOfRPZRK4bncH4ZS5AiiEKJiqurBjqTceKyf+SQrAuahJxG
G8a3qyBroBHzOhkEYaBFNMlSYqHcU1vmyym5hTSHOmov86RzHXBOXWKdO+5Ls0yjb36H++exz6A7
gzCKyctVMv7WR6/2v0pdX4EFR226j63xtcmULY3gy+1i1XTBe58UrpGOZ7OKfns1elrJ0jaDvsOH
SJUjIxgNP9Fkib8RHHGc01gEliQ4WCMg3sCiuLTUlJU5tmu6g14CArbyfO1bbSMK/ROy+Uu3UDE5
0UVnOpU9S9kwOL/ZggQdFfVFq2JSIW2XrEz0+Z4iwMlJOOsMxf+jor6RyCOxDdoVZ1NyBFn3EJgb
Ab08U4w5ivrVK+V3Dxc567JzkXNDZE/NQ7Ew5pkvxftI+1SVp1mFV/NL6V4awmdB+5tJh0CLvvVW
3lPaTOTY/hik0VPnZalMP5KRsh8+GRbwj1YgNnGmtXial5gv45AeqHyQN5jf0mtBipv5LaJ/w4Wm
j2xiQuU+jOO1CDHsOIjpVeXwCJu70NG3AtinI9MN2jCR0ZdByYesZDiMp+eQpa+iLW/SYPkyb12h
fbXQKAxVcGOxD/P4pQhQPRrUqHLYxXC3C/AEpj1zYlnJq/J3OLYmnF4326i9K4Ic421FpbrNbDne
zREo6+rWEM9TGxz8IrrkTsSf6HZVBCqqPkhLdo7srZqMr3jy9k4l3Pr4OujcHbnkyL10NZWZvJzm
VvKGj0CyqA275AwMmWkRuDjQBvkaTMyIpm8Ohgr343UHcshGVIcvxwhcp1TZYcJqN2faU6lKijmw
diueIbhz0UJmrHAO8T+d9dzED6+w28ukW0L9Hy6Cgig9DjxlvkSOqwWbsD5pyV5uPzLHfpHjrTPd
sIBzno2pTW9MeLqKnwDjL48RXoKIZXYuf668b94UPegdWuMkPgjT2kr5X1co/vJS9PEzqu4GiZ0C
qFWYayz3F4yq8C2MaQPYyICieMrzS1N7DECwsVmKb6WQn2ke35k1WSc4kYK9kya9TiZqQ/+3S5TI
YiPRPJZGkKiMs0iz0lugAaB5Sd5YvEmsS0DWicIYaJc4INnFXEvecnItcAvTVXBnMGweeQQo1Zbe
1F+n9oAbbCiCkIWrcs5L7w4m0FV8xHDCRFrdYYdo/hJNfWSqAWgL0V+FO+IQhLfBkgiFuXJ1TczC
N9ntrAZQXpMzpGytly7X3Z+MSWBkyztV4ZshdLshty7XOzuqXNoDdllJmEoMiKDs9SLb5Sl2Skiv
hhKuFaQSh8EPOwpCwVD51PtlXbyOyaP7fB7KiasCntDxkeKeX+MmzRo3CFb5Vfsrvib8+JcSNyaA
EWkf76Zd+zo+CJzO6drmKFyt6w9UAQc7c+9+hO/lK6/b4ji+Orv6Cnp3RaRlIqR4w05MJlvPXkN8
CwM7Od/jJYMz0OdYiPqJ1rcM7YTMEtNEzpLUcpuj8h0HJdK51f9J/Vr7HBje1uvZdfYYBcSrflTY
hVQizxSduc4/LhwOhHYspigfDEeAkPzmVyx1hOe4+BXSE/Y5o11l2uj1ybyXBGHsLV9bl+7Hip11
1WwqIqIky3EHzKcRO/AEtH1V/E3vUAnwKZO74Bg6E4cvNo72QUu0lfrovniHwxVp3MK2Mb/x7HII
WnFW4LnnR6OJWydz8o8fhcy5mL2aEWG2p6Ouy/iZcB0SvPOCai2VdzI12APIcA703MobR/G5km6G
fq+HB8k+5NGB3a+adhyKww7d2JeqAy4hfDACvtG+hFbHFwgZnm3zvfS6EyEJNVi11i8hX+sffXA4
ZksoY4PP5AQZhfkeJLx6PiuM08NTbX03NsrpeDAFPKJ1DQ9nh9tVMc6T9mCqHGavcnvXKs+oHw17
F5fR8F59lrpv2EdhXNJyF6aXtuZHoEQ6hJkjLkHL7nF6GCFvwlNOvNzwO1wBgDE4tQX8ouZd8Hel
eqPYOIdWb2IDVn6CzJP+qs5TZWB8mzZcRTdWIgzSyGwE+DgMxi6OdVxsTFvSHwWnIhAge/PAWdDq
Dy4DHcq0deLgh+OkNViwtgZU5S3TAzs/6fjxySBDa5pd8jc6MhhWTWUbpBQickP10swjvV2rR4Mp
Z/xQgk2S+ng69W5bZ57a7qDaDDUF6DAEmaQQ5Gb0TlYP//OqDL/BZAcRDh4ee9pUvEJ7tYXbJTtL
2U73IXen+TA8VST5CGfK2ZA2g05jU48Re+18pqy1ZA3IoGmvPCJFdeDbbTv+8Cnot00Jx5JhFyut
b1anmdclDE4GDupt3ux4iHGhIYe/ZM8Id0Kya5rlV9JoQHzOVN3ZrrGtDVbV6MuQT+Z4sMpD2/qy
tLepRM32rOqK7SZrzj7T4m1cdImCNpbpzi8kR1zjzjO9WTmQfX1bhz+z5Solm0X1MltruyKdtTYn
Qi9blXqgdFeUf5m219Q9mJ0Aiul8qbuNDrLkj4+C75B9st5QxD4aa808w23h6+l24xnvb4UjKdrq
DiczcLDRFg2xUC+Deh3PrgzWoFlz/WKMKxVbZd5UzS9KtgVBrts1IWDITQIKg1UoYRSw6Ql645Q7
ceRkIBsQ6y9cje+LyUH7pPAj4RgKAgWzXsk00q36e8txxvnlOKi3jN0Yaa+B5Tr1SuY0lJKMWtUX
gofhJYOP3Z+IbzHw5gkIfvrPmf6PFAqWS2OWKFYVLj0VUhqDCwy6pOLchXGkw/JEV9n3GNUpU1M8
UG8N1yHMDEZBhRcx7Et6J1eltgf+XIDZkgP9qjHRU9a4b8yn9Bezo8w7UBEc4DcUlAf027Ajlnfe
Gn51emn6Lbp+ATc04xt8qzQv+Vwwfu8aJDlnj11P5pTSufjtcv4G+mVCNTpjiQ3gQT5dem4asrBM
rHAqvHaDueuQ8FjsaPkyatxN93HkXihz7UYVAqCvviyGkl66WRRC4B8ixwJbYGv1vtqcakxHhI9k
HMyPQt0ycovF3mYN5gXJ4BRQu0lz5bpRThNSWiyfOxYZfbrrDDONzYgkrxO68ZNy27QsH2vAB+l1
WH9o3ApXaXgI+bDe89FjIVaDXR6uMyyG4xXMGdOUWgYH8DIzlWFq1ezRE53aRR+gvtRRt6YJXxvK
QcTbfaRolvdwwoY7rq15U+ckxBAmVsNxyWzNGwXgLnVOpQydlRXbIzuXRS8RVwiAOFhs1iqOqX4b
f4yOOzmnIeaE52PlDGjp1Nc4VTrZ1SrSn+vQ8kHyVOBHKLBIPVWswlf0tfpHobruwTvGAY5PFoRi
bbOSrrXmqEWXlgcHYTu/OV/F5IoKiwxpuQudUumyHrhmg8RPu52PW01K/AhbvHPuQC4TCKxckGJ1
+EWVo0nRmbqvZJ9frYw2qb4pYREwy/83KGt+vgkGHKOazxCb5F1qzvrVID4GDoVBJTWTBnv7uvlK
Y0YTO65QmFlJ8ejvVM9wXmLPBBfU6e9F+SPX6765UTXT8480m+G3pfOG88mG14nXgq+t3fHwUEWS
fUXnGfsZkwi6/tpltYVrIg+HlK96vkKLmHREKFoIV+IopXeTX1O4DFYYx5XNLg32DDJM7hA8+oF9
0Z09UHl0226TWz4LtUFxgfREsB9znLdewgS/WnXkZVfM6sYzq8GI6CKIdd+ACzIEJdp1VLEMdHsD
spQUPCfLx4inT16r/ZtpK4iJdF/6P3J50AN+ymZtd9vJ+bKtXQuaXYfw0PhtTTHScNeKQ9QdkbES
GeUShBLWMj/FUNBYd5Q37cFyMVzYmXNyH7FfXrS30vjJre+p8QcSwW2FxM2/VID+wv4BxAUiqr0r
cXRZeO+9BjZO45vBvra3PQNuzuo4NeYTcUyGngPbQp65OvZx4hsrFTljwzvEFku8rIXGQJwJX/i8
4i5Q8q7ggDGWU6I6H8hjsaThT62Br7BEEn3lfKy66TtHanGpztbLgoHcme/avqNWKRncbMYYCaPh
Jlk88BtIYNygOJdYALyuoc35A//fOpMvHFBFj/5DJHyFVlxU/ziUxNYP0Qp2Hd58KV/TdZY6u7S6
zC3oWy4MnmXSOQVWZTMwQwy+iN66gk6OC1UXTM/ZvlKEdjrGPfZtTvSYGzvnniYPGFCRq75DgjMH
VMEDeI+G/U45EVcIEUz6dZOtjWLfYF4ohqNOlwZGDurUhu5URRdlvEkJvt+KdZ0aEVKjFmck9Zjg
SXmdscHPMHtDy+Mx41xVcoUEwlyOB6I91NjyXrDc8dJVZx4/a+Bm6YMOA1CDTwzu1TZsTpFMR+XC
k+Chsx48WftyLBgFQJNajq88VlGx5UDLCSC+mqj/77qz6vfpkeZIFg7+itzCUYaXXNUYpT2GYU+X
BgOZnUlYkOS2tdGW8SH6squR4QmhMNG3y+pzhCkK1EdJNyUDgfjHEWvwArQihb/jmd2hvs75fRpg
zspXqaIuAVsNHFout4yYZWkV08nUBOMucuRdWMV7MQs/hE47VpQqcznFG4jFFt9IvTEZq5qdfFva
PCbjH5v2kAxYFSiFEe+0hHMqs6gLf41tPFjDRRqw4WU7HdkFlURTfHdRtMF0cpWMT9BWFlAawpaE
JEoHHnIYdsKR3l2euVKuV7MuYat+bSvqMQwSwU6xli1KuyU82twQRH+F8bmur1N9mUbBPeNUlN8U
0rC847OLXhpW9rL41Jp5U0xfGfFtvJ7FZ8vKO9E/ldDyICk27hcMMsqn0XbgrCvPLvmce2UjYy8Y
dgaiWAUqIRUJX33GOQP2GvGj1GJZ4WWpzzOrv96/d1YHmUjftdRHGTWzrEE5jdlEnAXjhvESUguY
zChNGqnHxrjaGdQgHgRrRHPOrNUgKDCcjxmKDyPepkfJlgCih57QccCt9foSC2ZZv3zIXcpaPj9i
9adoaJ0IKbeuv3QILm2Vunk/oH1B4+Mcx3fXon2G11Z+aipRrO9HkV11A1gBA8afVj+h2Af9Z18Z
q85B2ruOwKay+l3WPunGwu9+m6M3TB8ehYi3DNcxxEnTH/tnptfInaEBDGSpCde57kScUEVH+dhE
l4JRzsZO1DRIGTYVCvpwE8pobhm4NQqJH1t3OO+Tpe8j4YU6FwM1YXVW7MIPHSYu0tjmzL6Ggn6z
kXOgzZrYCawsI2l22VlL6cgyQ6wP0xVN9cxaNnXN5K5BoGX2+NcWzIa6XvWtnFXJnMFccfbA5ZZK
TKfgfGg1pICaEWXthkrDMS6wkcVwv1PIPUsJ21UgcRmfGI5SoO2mxjYys3QvQURl9F8dR5NHLzzG
tniLobqEjhHgAjFegom8ghHcabgIMQJLTOdNOGs17m7TsfFXqdaz/Z/Bc5uwJEn/Al07lWbqBzbf
QSgPhBy5QsTts8RKUYqckaytwNJSrnrRETTUNsGIvNWZ/SaPq4fBqkR9EjnmnSj1D1JvPbeh3jM0
Z5dNzbkS+k8jhS80wW4cM9gqHYJBPHP7WQJW86RFG0AoRD3eyo40elB2B9kOX3MlTVz9xkFbr6Hg
zhI9vK2FMDbJzlU4+Z/ZWt89naZJoXn9lB0IY++UuvvXBQZhcq4RFaOvorDcYYqIJ6hcNdV9myUf
lRxqjF6WUsHyGPQaLpvKpsh3PKoKJIHmd2TNNKpyximUQp1Und86l76TCuG+pMUL/wb5HqcrwXWF
uF1sk7K/stsHdNcyX1hq2m6jNR0NErvr7FSM6U0OhoQBeHIAs0Hms+XQ0NEwoFYIfiDTda+3JE9I
wMMUQzfRWxFsKILGG7+chUZW50wTDRAp8uF1tHi8t03aHFLIaQVnV7L2jCHJ666xOMr4zyfqzHRa
rvp+BBLE56ior7IevWSl9UxHKIKCHAHIh4PI85smi8PiDuaQXNsKDepJSMS9OTgy44ha8ccw+sWT
DqscQCASIYS1hsobkjVHJoBnukkIW7O4gBWlHdnW+l00nAxEtpoaKiPg0y8tk6c/P0iFeVYd8c9s
eP8t6X0MbvW0nHO7q5qAFQ+R+uGcz0ayp6V+n9lYt0fB75dtDGTQIjH/xsY4dHB+JWt4aaE4r+yR
VaXoDwqNGyl24pQvTzC6LZB25/lSMRxKFG3bNtY3QEEiLBTWQOrC4VSmxGmQ9dMg+xZW8ExZdVcR
Bi5+RA+K6yvg/JMyS7w3ZrGDCMD8sNxrbegZSryrHFpaIpC0CIPhzRDYWMUfkucp0MeTmOw7OVKt
614Ap9N1IYF4C7hbqtzxeYz8jcaFjqOHbzPdlIHfasjMWrbm+jE7F2i2d1tBvm70bdOxxS7qWEy/
QYXO2N1Eta9LpppWfmoiY5v2h2bq/TRvL5pGktJwHrESnOrkXVtQkMvYX8NtTPgr72I/1l4bjRh2
h0KRc13rEcqSY4pt0oYWN3EYMykkX0puE/xngsZHuqJKjjMvfZ6jOWY4hN7H5DsdPuekhzd+LLQf
uJtwouZVy8gXypM/dBQlzehaTAjJaeFILRin56OxqTiAxC2mUU7iPXEptRopJ7LJlwRuQiCtXmwJ
bCl6/VXhHWv5XJRYWldjRGaJ6U7GmBEQGjWZ+LQS9PG5NV0hJ24gFa487RXa3OJfK/xoWmJP3JRZ
zDwJqxnUQaYyLSAT7NVK6QqW2TAtN+Pw3tifmv0J+oyq8Y0d3av0g9IDpJ6BexaOzD4/tm2M0VBf
tyI8NjELTJftMvDaYXdRl1pLHThR0G6T3PAKEGSlQKuUaTJrTIixkAFodlB6h1EwLW0Ut1KK5qlQ
rHWgPbwAXQUHZfqBybUyHq3ozqUWerHxWRS4kVsH6fcPDCadO9EWruGGqhM8nNpGDSpeNYzsoLFG
AEHtdKzGd9l2TkrGcDlzSQ4fkznYp9q8V8eeWhRB21vBrY6ZnLrXh+BLAS7NCOJYdjOz04K6sAnf
hgxiThqZUwIyjwLqlJUj45RtQo1sSJZwEAzihwEZCayh0Ix3nbMYQQIaWfSxucuswMyG10M4kaAA
O1BYGy6RCC0gUNzQaV2V825JPtBNMtRVQ17X/Gkqv6p8OveBDibHuqoM2ruOaPaADDK03DUENvRA
7Fg1r5iQ/DCNtlVRMJHgJgtq6qojbsY2/3a05akYr3F9NgDMrZxY3oaC+EcgnxvKtFmjr+pMD6Uh
HWrGH0Zu/6uxBEmzfeMAEhDcl1ULyBfYtROJaIr6Sh/DcVYFf5I5PCkjOiizejejeU8E9WjhtKTu
BKo7LS0SAHhLuRYwSNUSsrA9+qH83UanoA69IZDOxdbp2YVLH2LpizrmZyfXtuncXGYTSZuZjaM4
tylu4J/C++7NY0TYfxyB9EDyfBQEV0KsOTE2ZY2mG8BqOwuadsGld3QI+5dHbU5BvxRnMTR4kO/O
DFWiG76J+qFiKHy2RBtIFKZdtNMGG135V6DqmoPHfPisRt1OKvS1EZR/codtOA5fpy7zOJVeuON1
3EQ6CZ8+Op1pyQ/NVMC76D7/TQQp+U9u7fMUT25Xa0DUZN8AUGKAWkta9dkM1bsQ7dkY6gN9mJQE
v48pHmZVPUK7pFB9YIsUr6ZhUWcFMivCWY39q5n7dwZFHM23pnVrI82PR4n2ifQ0M4GG7AOGzrrn
DCfrPrg16LJGjmvJIn3sVO9V/9H102lO63vRz++yGp8EbUzk72Ftpj9ivHY0nIbjm8Q1LqlRkcjy
g2POT+rME5TcEz7cMeSUnsdrK6pu8MwY44Q986P2CPcKiC598l26yYCQtcoL76uHG+okSDtkvIZG
pP3YY4DkWMGLib/lrl3VceuFYfzSqQ69tDQ9GuZwyTCvM0bmMjQQe6NP+KFSxYBT8DxK2b2bnbdC
Du8GMriCUAftZ5cr1p8syJBaKaeqAogwEhJ07oqIsgwxyLnnQntVQSvBEoai0Z3bkkF/Qhcic/ky
M4Hkx6ceW3EeiB8r5pGH47pmxGNxn+C/uohCgAaM8TYuRub5Dm35NjTWm9PEz8auvSrUfpsWZ05S
lu8RlgHKyb2xaU4QLuknNp2z4TTXyVDdmBm8XOGtsuZDvQwRLPbwoPnABCHLlm8YykfU2RcuYazo
9rEpy6OlLz6LJiSE111s3euIJOeZ6awMQb4GM8kuYnxBmVdKuqAr2zfosm9sXtuMwIY+PmBAPStq
6UqRPaTjODRnu04fbaX4eTnwlOIma5SfKnOjaPTTUscM0rX3KrgFgfjlgISjsd/oy9dNizrh6RFv
W3nH2fQ96SdMidehrPeGkr6rfEhgWjESbuvlxgadyg/m4JBOPGyT/As+1pfCGH//eaB1pAbslPbM
0JL4oC4tEQZO2apXuBZE9zpTzqVQ3HQQ26EZz1Hb/ZtEcdEzySvM+n8rJdYx9NGwQ3vORo02pbUZ
cP1vrC8ILldt0RYcyqiN8UOx2kuhFCd9wrwJx2+acK6XH1TNXVSQDt6ckp2y8yPnilDVnuZcUXtl
o1lK/dYul1NHcChDcYSPBAciczvnSLuiV6JsDhILEESGMFP8BudLwzy1itMlRsSbt8Sb0s88gQuk
/pXE/aDwwMP6Fb3XSoeBU0RbPcHNA418SzOUGlJxIVaMFsMAr6ySfVO+QFk3BIhtxy64sJZzMORc
AFdD1XoN8RoZOTXHxdDGTKjstxplSiJON2k9URsYJjBLzGwdLviWDkpj+0cxLEeFL3tEg+UQNgU9
eDCYBx1OCAO0ZQVBk7gjuoQExCWdRvrFsJHJkT+AWIoo7xsJmJOt8SuYkaqCH6HEovuMUywL/HB2
+AFVkH7ZaZsnFU1GoS/636qZ1gNqeQWIrMOf1TvUztdMA5k2aY7tzlMGQZ9mSP2aXoKEU+PQHMB6
7IY25E4WwHariZgwbrYK/G36ZsYcU+OgUzA8WPTBpaW1k8oXQRQr7R9jeZGg8jQJQFvp00LVa/DH
Gq2BM4os6VISMhLZnrptwvYykfztdMzgjJWxmAUaGGIYAsQm+1HGnkop/NJbCuHKjsmacUGUize9
tVyJ4Vitdmu6KpgGjjg57Y0Zhpck6X2pRkIbuj3H3k1wFng9U5aV5Q0IYCG3cFJlgpRsI+vZzH+1
8IFOhTVvw+l8nJh/o+sm1YvV36tq3NMP4nWNzxrHvYoPoUdlXCyKFAs0RPwTem2rFnlY7TZmjakM
bkTMXMOC5an8m0jnzpRcsSTqxgt2Cc0xmZcY24oZDgGyhmMu/zeIN63exap5DPV+j69b/SDZ5unl
7/KfGRa5lFhJg4E/v4wwgVQwiAECLgXcqwgdqsCWA++w+WFLXA3tEX/jKifW3HxPGJ7kEPHY+BEF
B70+YwLyEuQ8IM/UuePWmKsT6AMIj+NuQbuq6b43f1rp2okt/6SWPCD/O/1TL3y1/0dcpFa+ycem
8YcgBpcmF/py1RbQ1w04E2uiV1b01LHD5W18oqzsFBGqIM7Z7JyQUWQtzqk9PgA4YWOpTojHqIuh
pRzoS8a1g0XhJkutD9acM+xXW/62mJPyvYUuZoinLS6zPf9/7M6yL95xXeTvExZaRb/VcQ9w3cHy
ZZFK2FjCNeeLySvp4PM0sR+gQHKYHjBQFPG0lrHsN9OzZf7EWYFh0aNcaN7ZH+h0hkKPCkgUxlpa
ZdHGuatiWYagAMmUw42CFmrUPsAU5FcFU7Z2hn+XwklTF0eUcNYCKxnpTkyVfp/hlK3eHAJ2sfEu
4don9sz4HWINW0mDJymdjxEJk5kkv4Dg1hK5biMFNAYPDZkAuC78o8Y6jGxvWVCoWd1o+Dxqedja
mEvQVwWkAU2+RIGDOsrUjwUtasiUD5bPNZwuoob76DHApNgPwb4HzS5QsEsifjM0BQHcx8ARKkUT
xy2c5uqRm48um7u2RkBA7m4B4dnj6MooTQIP3lwy9QmhWtakr7B5TqqfwYQxcef8x9F5LLeNRFH0
i7oKGY2tmDMpURLlDUoROaORvn4OZmHX2GNbFAmgX7j3XIuvlxOgVbDv6KtkL2GhSQXwAjtswGQU
VNaiCDHjYEr2xVuFLHRgSX1zYL5GIw0kLlqej4zBALUl60ljKYooV0dA4XFWh4wJkdsi51yHITCF
iLEgpgiivQp4BiOYrA5XihOjy00Ay5WsB4JXK8H/60NBbyImbd42apgaJNumITKqJ+IkQkHQ6x+j
TE+cGCuaxk2OscS38rVxYIDGmoxmZF2yjJmCaQnonRjhEj6udRbk1sKsMPHdjCO0PkA1fZjs0sTc
lHwLic1uDPESh9aNFNATKV0VWwg/hE6W9stZUxqV8QFa09r25t+bCZ5wtEpz02Ob8nrrMDt2Sb/e
tzpmxIAoiyIjN6SHgqKRnYU8FkkxTExiatm1wZPE1LKaQE7r2xyNq9K7JTnnSwttA/qILeEpeK2r
J/6QPWqrNqxgjIol7eQGfOgzZJB12KIv4qQP+2gHK3te9cbuW6N+04SdQXdzZykwz1DL+dcwY+bO
L9J7g6Wrzmb884L5H6L+cWll+N+jPwUms6/UWmi/VUL35d5HxkaAAdf5dw0jh5usJc3Azj+66gbK
8H/nEeoYB9ClZtGHU4sSQ448H5sMfGf8LyJnF/uIGdahk26bf4IeK5zugbhpE2JfTmAES4cRw1CQ
3HL5lrRXW/wEPhBTJDC2Sz7Zm8r4c8BHBLvylt3ehNvUuGXNWxTd+vBh1L9Ehqf1h9s+SvNtYmBr
snatBVFK0TsoSKl9FPTkHZqqgZVKhvy7V1dbnfRoM1BPedHXiEYbeKPl4uHYaMMl8K9gxzGQP0Xo
oR3UhsYToPf+BWGVmV419TIZjzT+dSyo4RnsPBilN0XnN9zDkHTZNUnFo/6qEybbwyZxkZ6WkB90
Nrad/KVps7JtkBVY4dqFF3MFIYyNut822POU21ok4hHHxin8iPXsx6baz3AAtyyNJLwPt7tHHRSZ
sVqbo4EAAABemm18cjlG9g0jwoJs4sjDGhaCgnETzCNmefKuA7kutgDo40GU5lIKCgcRcUIJ1i9e
Nb9eYCFcax4r24RNIpMOOmnFx+AxYjSSmzV9zQphgOFgHLivDPupjt668dE1AO1gsmR0cy4Wzrxj
0p3eM0kje5mYhemvGOakOHjF2qlWVf8XOf8YKHcNi9q5vnOZ3kiEvYhmQGYjxURdjuhwUiW6U7XI
CqqPzkb6ai9ns3WcnCfQRb2xAhApp3WiMW+nOMkIIeLI8IlU7U9ANXkxxzy4D+UXR65w3klw41L/
lwZAIJ716GcyXzQU8Vb3a5uQ4a0XPk5zumfNrSv+yhGi+EXKXSqXDeMX/3XognViYybm6G22fCPp
eFP1MZjjU0MPzAygfmYV4lGwQmu0exy+FasgfpHtZ4Y4BkBRj3mz7ROQUFQXe9e1+KBOpbMt9Teb
xX1b3HJqkpQS1FPvBfVAaC4KMaJd+ZIssR2k2AQYPTn2jduxb65EfaKjAIkTvyTASCbtrSgotVEw
4f4JetTc3rXo//U6e+zs4NUXu7hNKNpkAP+DWXiTUXIabHFxKIANCYpZyshdck0cVtUVQhvnw0Yc
XngdubTIJO0vIukXwCJa7t00ZR4Z3mXzyQvCGO74j1xsvOyzQoVWm++D9xOBoihYiYTRNxOpZRtf
rfZcz91jcVTqqtxbYO088xzGV35OwnVQ7BPrgjZ/EAhwBKBwZIUWXTqGay4eNPHubIuyShZ7VI0x
Us942GEEYsY3rRpt3FnKv0hFK9r22xitqdvjmizEeTb5Tc1ucLPX+ZdCJYcprNhxo56kE6VX3/Zh
zVN3PAFhAJJO9kT43JfcpBOWV0hLejwejUjujRhthuXsh+QYDMTOjf8cQ99UICEIxlqrnlZLN4kZ
1UlO1I8gnoH/aYQT6GDAwLQAVLd1EIqJtZG+YlNMt1NI5JnxFWr+GVD4d4AG1A+ZdLvtcxTpN3Y9
n1Zab4bZkoUfVrXOmhO2TNUuYrapMXCSCtibVxyic1NbkJeii9uTwhE2KEaHD6PWn5Hq44IY3rXA
ILNkXMP/3XbJa2QarCkhChUxA858Y/bxM1Gd+7EXe3MOFw2GQ0JZlctulcyA9ro4juncrPG4mfNi
BvlRcKg5EaY7NR5dVZGrhF2jjx+NFdxJN7115Ff32MwaB52Y4W/I+NxmjK9S41sgZOtJ44WLMM/X
9Mneun6P28rZ5wCz/DjbTIm98ylxHJiTADLQo7t7wPcilLu4bncmU0vXCLeBT4oL2MGQks8gaqRg
qA0ix2xxWAqL1VM/bWPpv9gOTjwzezWMQTwZdudifd4FLQvSvO9fp4rNZMDWnxSxW2fyJY3ceHVm
HmxYMrjzuQIQHrHvZIc7i7l4OA6rfjH2CqlIjcyWyCbqMv2nJInTNuYepXo0PZQs41aYbXeYc10z
n6lKGlQvprCOjmo3elSxhROQUcwzL3IXo5QpWBkuOg0G+1ScrKz8bLRuO4FNnx2X2bwwmvlavU07
PHpfCqLeSJTUU9AQVWw614Ra1yXjgUNgutQmhYUPr5EWHKj+EmT6EXvjrdd72FR/XdKdE5M14xBq
fx2UOkreEmymJrJ/U85FaslPQekmfhxwHhP5URWgj8EgiXi2EmFw7IcvWR2St0yKu404z0e9Vtfl
BS/TZ4ZtpMhI7yb/ilUgawGcEnajfw8epC6n40VXEYsFZhH+cK51/Wzx2uH6nHu3vzaOdg3ZE3Yx
dJHyxVDTV6XCK4aPz/LhRiO1KOv+fFZJgPR0/PYOdf848BwzM+iidNbsew6WHJ8bKPuu/drLaOu3
vwm0sFKK90aTV6tKn236QJQCK8dJD7aHxdLZ2BNz+qK7TY55gSt5dMz4OLL8a+DANoqsUG1fMeXP
o+no19Om6LJnqDwOYbgZAeeaCBjW6MNLFIcPX7I2VQqTvcHMOAfXntHKubmxwo2yKod6ZRJ74bkb
E8Z0iogmjeWpRcsbiWAzkKZL5DCQcZ/oCYjUfcFaFJcBD3YQG1etJQqUXHrFwUOmFrDw9qnU/vRk
7THfxKE9md+5D/gpZzKlWBgUeruNAwph967AjdTJV9SNuwmVTmyB5YyclVm067k3DIG+yOnVYcpq
s83lC9mjftTC8mrm+rtMpsUUvzqd2Mds1yVkqzFAjG8+LRPtZrqfMZAwMODkBkS4nNiHgukEQbF1
Mu+CiMl9KT0LZzMDcAK/MR4t7QiqiMV0AcCQk516c97HPSmYD7LhAu//+c64B7aLDlJfha3aTg0q
QktnevhpTZcB/SihRMizQxinjdffbD+6wQk9g1XZEnGpIUbqJh8NKwLoNiIOMsSSkam1FJRRFBJD
94hTD2kImX9xioEGqKdJpRWDZkfwnGcMmeChOJAW6y2ntrHNIYOG3PSlNK4xP0zHufq2vKYt6n3Q
W0YiELCzQH44bnALKHFhT+6B1v2Lyblry2iXsWFQytoaojyO0ASMGf0q8l1q0p6547TzI/dYVD8t
Ut6mtLFrpPvG8/AiYCXXnJMczKP9CK9OUJ4NfoBku5GWAL3dvMkQp0RpfFaomgtwf0Nqv02j/h5p
4l8wpNegmVYg5NxHMSZnu0k2qUIBSSqX7TCgw1ie6cE+t+t3GkkrhFm0i5B70fR3EMHcu1Gs6Ib4
Xf4DkAqAMrJmcAkhWMqvk7ub5KfPAykPNlb7TAJwYZzwnnwVJAxWx6bf6vU+igCmcTkerf4+5Ty0
tyBMo2SuinweKaAJ/Oegeo/j7xCQms2PNpun8RHyMRQu4zHcF7QInnU1sl2N1JX2NVsVzTOoqIlY
P+tbYX8s77r5N5bRU1Rf4/izHl4YvQ4PPb9M2QcrkIHi3npu3S2zN3q+snu43ibTd0rfCbkX7a4A
1VN5C9c/aeO/Hv8m61U3/2gYN8j2zTTeVQ3mkAIPn0grfsA08Tj7wXCF7PUnIfKgn1/uSOSO9ZtW
322J+OzDAPRUGD/Seta5bFGgz9ayNbL1CrlGdptiYFb3Wn1QZVvRnbRu3GUUV7gLXe0XCQLr0q5J
V9M8skA5mOBF7FPKyvKNb76LjpDoOM3QJO0tcXDzZ8fFf3lqSczLr0mFtRbTTU23VHg+Nqc/vBKr
qd7BkD8TKLcwoYQnDXcuP1BjU/ZCwWsfNrRIkV8McYSx0UxfqjnU3Yfb7wMKv4ZHBIM/wQq7P6T+
fhjPoDMqhFxsIpNTixUWT6rxNyjequnFSN9BTU9ICaOj256K9qx7AdbY6MmUv5GU+xQ3E/WvD4LH
t2w2qzPLdUGGIet50nuQpVcwUYfwGdLL/PFyeRfGLgzQk4KOTNBilRn0+yP1nYZx1fq2Jfvud73e
8cp676DqQwl42gVN8hbkP638nCATd/27xiyvzYkce1jiWCt2A1ck0fEvvQUszXY4uf0289aCHHoy
s9UuNJ8DeaagT7Fw2y6wh2+3+KfT9oGzsJqvBMKwfvWrszWtsG2WIckmPMHvRcnIu/215Z+p7mX2
TKZTWLwysNf9n9R4aamiWS9yD0gmr67/nAqWSsZnZp8C2ubaB+c3fhXWaWgvzIZTG2bLAgZpbWPK
fOWmmWLcG3ddnRoDyj2m3pl999yPSNz3/vQvtI+ZPCC8ylumquTmXBzGtvKd7iXQP2MszTV33MCA
PU8R6Fw80FfMuRjzXCz1ObKbz4ZkJTEVtCCJWJs86UOysLLfud+enxO8eCCbDCnGq1ecRp71UN2j
Djz+V9Z8RZBi5sPtLHj8+W8eKmKSg1DLRKsuO6XDOnR+huHdM35j489xXxSX18DI3ZDk12DPLsnc
jGiRv7oecFe5dGpEXuW74R8FtBlnGaHDxvEuZkU0VsbwKi3QLdvWv3TtTtXndDq4za3Vz9I5O/Vr
ll7d5j1GkOXZ5pOL9UT37k1yBfgu7IufbPiPlAejjjMj//MDsAPyIaGORNCHdUbpMJwA/5xC57dK
92S0a0hItWsirqNxB/JMi8C2esAZ98pHr2E4gX+g85EY5Vtl3K3gVGOz1tM1pq2xQRd0cnqER29h
8OeZLwxQHIyDihyj/Mtg2mRhqLSYuWnsKJkqwc39bZrrEGA/KN4yBqUcAtJ7Gb1zGf9rppMJt0Z/
T6t/8w2Gx1SbvW868FT9j4lij8FidO4Jw+4gf1LpS2DuLeNUVeupO7NpGzCZGy8RpgHpP3vFPkuu
3oiwZ1mrd6JAwIMjjDvoLDot4+BStOs73b+w+PCZ1ypcBsO5m8EFmChbhfh7mEpwKNB6Ur9wlokI
HGKc7TcS7R+BRKWMkOE6TtjqRv8R0hAERoTmkmijOXeZNpXQ6cZ9zoTzmufhl0iq7zFNVopiRx+b
X5dKc+l1jwT331NpMMOQLBcbcn8nAuRY0mvXwaE8HlTz1mU9uvtAgzgSgBmXrlwSIkKOdkboleeQ
pV3G7iojpLNqs5NulKCodEDteoAIFqA2n0glEhYIZbyEfG+h1p3Ra6L/TaoSERG8btcM7VVhNQjS
fWwUbFn+oHywDQvTGXVAbjwOJAdt/mBudZeRj7IKxrgWHozYimnlYlssufmyjdMWOwp9/5AyQUav
vhGqujqmWsa9ufx/4UncBirAumL1Ga6nDAGu24YhEw6HC22Cj4ebFbL4pNZ1p+1TYlQY7TpXTZas
o0qgM9NIb1UOm9aW4xmOq6VB7LdjBsbtiDo/FejX0Y7zZthLX4XGmojm5VBE7bpVPBCNiAaqnLzf
TG+NdQLVrDBY4sZiJ0c9AsfSLFWUQYHQHCyTVjhyDz8PnXnItJCAxrRhXi3E0aKIYlmaUQ3SpZOX
ycHAJsOlDyNfrbr4obeRuSSnpCHJUjLU7apqJvsEHwqLdzuOn4XAz1LPbFw7zweqjeIgE7SSRcAj
ZP68ofTvJOHcCJc4L/qKpHHvx2VYruUA5GzQchUAXN73aNfHQJdEw6vt2V8vXFq2oYW87A4j5wP0
ChJNxNOoY4Jha3+IKmvctrX1V0uZE/n0Y2XpTOkoxUJ1WribiD5fp32J6rtmxE5iG+DaqDbWTDpz
7c3SwXZO6BCUbRxCvXiu+rp81rnAWSuDi8Xd1dvltw3bhiif5sCWpNl3BUe8RdPZFQlsAwG6FyXr
ImxxRVROes9RBTX1Y8IQFJq2viEbkaembi5D9KWLsSmqDbFGqzF3CfXq4zXLSIngZJ76zec6GdHM
4d1cWzeO/lcaTBiUW+FHZCzAV5YNvuARo7LRiRdbeBcwLDmGRXLXci8/y6yqSMjsNn753k6IKl0J
cjTKrHynyOMaOylOEUwBXzP6fRxR+oQ4gCH7HxsTr1jqxgjJQ47aVB30ejwls/ZB63z0pmW9sQQd
vFeS8p4x8sb7wm4GIj1RUFVorPwmhoczYMoeIu5Yi+lOUaGZMGsgd/zD1AehcxwzGV+Umj5kk+br
SUYbTVjmsgVQiC/eTHde7jmbUBFMlcmAdBe0nE9jwR9xmoGaaDJBLQODs0ZqdiPLrtuI6MhV6Wv4
ot3gMWT4oIAZuahqYu3WNRNS+ul5YGq3SUuWybYSH1biXyi8/MNQ9EBYWtwjWSRYY7Q6Ez4wZ717
GV0ABFMBWsvwXJe6yt27ZGJRgwRXOGwI85viwFWtLUSUQOdPZm+1Y93Il8EbkKSnLnPYZcTYCMLu
Wc/jZWqxYrKd2FhHNSb0BCm5YWFaKX0Lw6xGrEtB+9T6T+XQt8teh4eBHndZe4y7emtSC3NwEBsb
xWdt9ulTXhAqYYka9wwqf8j5wYLEFsRGHVkcOaMwSUQuclMGvBo75ywV27iiTbI7D4oLW6MkRlHv
qBqsWuWvDcZ1SKX5GKw0Z53ARlmVDjuysBsWDWEcxCBGq7qzcVF4l0EhkW/kCCYfaRUg7W7XjTk6
2nh6RCEZXQJM+prJykucOa9caRtKtj8mzwBXJ4vxaNe/Ad83sSAUF4BXDztuWB9LRSWg//gQZuwC
XwYZPDu0VbfE5zOO47HhBgp3qSF6pkTBX2Vg4GpGtpIDEgTQU2ph0flqqr2lGRbiOOuhx3k3L4Pp
JnwsWMwteLgjUEzJlF6pyn2L2/Dom+LA3E24PKW9onx0vXUHKfSsMNE1ib/sDd0AnF+RK8qb6yjw
eY3mfaewfTeWiveFyeJLMJtALRRcmoxTRDeukdHtR1afgC1eY57ZCwcTUOCYq6JlIyDH4Gj0IcOk
EW0LIfK8ZTX2RlZpaZvcofiTRuJM39LUPkmp+Mz0754xUjw6RNdDdiBluF4Z9fA336d9N1b8ooLC
LE+NE5m7yIQooAhxKcmiW0jXvroBp7qbdoRHp/DhHeC2NSRIHB+sI3icPJkW4uAmNrVNPeVvM3Qe
wjJab00bVokgmiPojKUXzesp9GZTyGTcntiUItF4saFNe4NNuWsbPxHcZwQ+UNJndl6cWY90qtNr
ixRzsM79lO69ZPwOC2UQ18J8r/PnbWrqkbuQBfYaaiqPXsxCyeiSRLSneqeS41LkWeVzSL+aRJ2V
1pxJxR2/rr0Kfx29Yln9Zh1z2iAsnXXfHNjgouJuJBt5pI9O5d9Gw822CNldTkiyLbPV2LgtD0PW
3l1awe/Lr06lsYUkudSLYErFTnOJUPXC5jq1lg14XmvvfgsbKYT2hdxWHT1WMK2JFWTmcIJ+9nu2
j82jw3rCop1Z5wkB06Wl43LdiT6X+8vkkOkpC71663d07iTRmcs8A286IXcd4z8aMs7Ogz+x/fRN
3k1hmC+Rq4VHvV+1+NoNF1eS25IpVlp401hKQpJs8MtVV2vgfTTa1nyyB/9NTPqiM3mYqpAgQOUg
si4KPH/2yDk14qF2uY990/qQ2nQrhGXQG7fH0SgeFfkf8dChGQlx44qb9FSwBjbPW8ZWd2QPLpX7
HejeugA/uytjLUUPeu/8dG+3WJn6MJPcPJwJqHb5dPwabhh6F5E5lKWYt4IYfyrEG9b+EuMA0XTo
p7i7cvGS5cALrKb+qZoZstPV12x0+qVO2RgLB5kRVLOCrK8kszeprHuGN9BnBwz7qfuIXAPUEXYY
5LJ3b4px6zJm8JmzLhsvvkeZJGcrKh8NuvFl8z9apMZNrC+1IvsesXEFfQw6PWQL00v9VwnvrnnJ
xiioOQ2X4sByNjHPXYAu4Wej4mdL47L0PPTdyl62hooxT734opeLyn31YuCg5Lz8jm4V7MYWjBzr
8ZnP7OOLShiN2mxBeJNEfHESb07BAzQ/uIQDsAeJbRsPRpcSzOoZHjks5jHvms+uVec0fmW2+xsG
3TYS3Y70t62NqkZqL3qFYWZoe5bHdoXvWP3a8Z+XmAy+FCulAo92Mk8NPFJBlZs+Msd5RULBlcFn
EZs4HdOi4FaN8YsnwGeNjPysDthWh4cHLIO2V4JlbaKZsL3HNaYEAM2sirpw3AeUv42iIa8MPg1T
1qfBRq0SB+2rTRw8EQSMbjDWbVuKPIgyvY7vhHUAO8hdN6cQp9BUxhJKoStMpsnetzv/tbynCZgS
WvveWhajY+OiwRIrUZgtszS52D6TyzjTTP5nKxaZbZwmq0OzoxHyZyWojEoO8jimyWfdS+oNubrW
+At2CotEYEaE29BxIiPxraomxSXQN1T74JVMk+R5j92oCWGranByaOQoGhaWejm+WVb1nJYbjv2V
Vve/bgpXOzi3EyCWzkGH2XZqa+T2wZ5ICq+Sdvn/nyjmf2Yq4qsfj29uX9A1tRWHt4l3PkNyMPjg
9kGMs7XRHv3kfQYG52zFVPyJOe3k5RwVFcbcsW92yF+4YO3ulAIu1kmvkSU6h9jHRi2E8dLk2GjM
Maf+uiqB9i5oVLPQtfI1LCntotIgsTQt71UDJkjHnVMqwgcdEZPOY+CAEgn0DJfYzyzDVFa08d2h
bUWH85WNtNvhn2e7/bo2AR6GdJMN2U6zAQtWTe7sHbcaoETlck0O+K4RathbZYh1vUPVXTvMMj1k
GFF/hNCNxaDs79rEpTC1DjjYqUeabgEhcXDvFWMHdFeb1jSfE01F/+0zng9CVEsVj4JQIPeDOZzj
/FLBs+90kglqvG5kFqNlT9hMRx0iWIAarvPaJtqbN+C4ycloatzs0s/BNn6q3hueUXzbaF6UwQdp
je+Ipqlw2IsCALj2mvZtBbOCvXGOiRa+xiGzwSGoEE4XmPkh/bDj7cXapPt8GjvEOH7wYiXiXfg4
xKPAQhCnsyWuLPfbDqimEGEgRWoBaw4+7BOGFIsmDeKNxIApWvsQQH9kAIG6spae9zQmsyPHyLda
M8FOK++kLC80c/osGppRMmuY6Th7mauNHHqghYnSlwpKNAp1lKYS5Q36xhwSQCKwxUH/vusFMZzs
IlrOooc+I9KIF0OgbJCc4Ls3TcR8lImHPT4I1zEkYNRerrfqivFQNirfZ2XFQ5hnxdAcQVTCVzAi
/NhjmB3woRAAW+8sLuIxZgJRJ+BZSadSmCjscNtN6c9gUhEHDvaDMd9Haf+bE1u58CqDNOnkkpTp
i27U5jIx39BafbRReW9fswtVyUyrgb0/hsiaXBKnGFauexdptekRIEiH94wY6y8ZwgB/f/3aVgxu
U2tpNC6w6TiZGdCcAsyU4dt95Xb+ZNTueozt1xL91hSLH7dGPm2rYpMbKC0mjRO/JHIgi3hCl/2H
XjBtJfwdbEQt+m3TOsSUKARZ2khlYZG8LgWZFxnVdAefllG3YL1metUqMM5ODg22162j1QztYh/X
4Z12HfxpEIWHwLTWbhkbcIOxEQQmW5FojVEQYhbpYUwyiuraWTpOmt6WK/hrI28P6TBm9uYppuUS
soSoCLJUMkDs0i0hsD40p1Brfw5KrHEYTik1h6lelRkeOeS1AKlC57JstGqrRUgLmigdZ6GazWhG
5ZJYB7jCg9Zsow6Zmwe5vs58Y6unIRyrlsQnH8zwLI7DS4qxp901DgJXAcWkpWvpiwinjt0+T6K5
lMj6hEnoAZUbw63sJ5YdM9/q2Kngt2+1r4ysJb11sATAP4nT6a5L/Q48lpYhD7EU6Wi+7PpcdaDO
nAhjfIqjqhlgCwp7IjrWmG4qpaomopRlVOhtTa4TSmWxEwRlawMs4YR6Lq+iLxWE73RzfA9RS4fB
Odpqxa6yUMcInYDkMOHs62eaS7EOdFJOxoCv1aNoYwHBRc/IT8jhJW2rcyym6yzEa4KB10AzEKsk
3EXiUpVk5uW5vY8Dda897vdKquxIUvaikCZbbNdFMDMM2lNeIrtNk4hKwwMSaeeIGip94NskY6pK
3C0n47tH1l0rrNs0x7tKI3zBYYh1gGO9MmuHR0KOh80gFcE12obKnhuLspZkshTBx4uRhRGa/vAa
zVoDrEbJqPcLd/5KHt62uCPNz5di90taGUykrO1WvfdctTwj2soixEF7dwOOINv8JJUI13N1sIL4
kA3qi0cMjrUEUwazgy1uyC2Cum/f745F4AYLt+mufBahEu8eQeA2xmGWpJAYsU8CusnmwSElfBAP
dElBijKjuQSlsR7nWI2sfB27/NY2GEwizcS6qj/8UKP1kryYNinXVTXcXcKMmGvzdBm5WMqi+Yfh
s1qSgfmN8vJet7B7xxyLQ2QQbTYZVDmxZLKd9u5KdGWwbH/LoriaQu5sVyDeKYh9gdZ3k2htZndA
s9B8C/UcmRh96tJt9vW7FRnTvjWwCec9SAawrlAhtIgxdH9r3XRrlxXGwoqKXGWzJ3bAkk2og43i
eilM/8uzGBB5Q/AszO0YGXeUFH8EX8jV2MOrdxtyAi102CHZJk82gxMR0OL63gCdqXxVePbv0/Dt
yoCdncZoOJmDQwY2s10bPmIrwthUZhMDZkbdrT6Q30ycGNCThKlMF1w5q8BeZC50Dg35VlUa4yJX
3kc4tlRiEczbVJPrYGWSFIx4kFKiJEbFHIGh9qCwmAiTuhFDF7Di7850rCej1b/6Lq6Rk81GQUbv
lWO/6UFwY6p1IjT4kEUW5zXPGIbMyxaM0mByLNmq+qs7Y8H0+V9jZwRE8ITX2XinNayuuYdErY3S
45MmhGG3te9zwvow4ERPjux2Y4lMqGlYj+gOz2Aq1HmGuADwAGlSgp30UfwsNOFDHiQJiuA2vAV0
M2kaX0Jh9fs6ndk33WKyxy8R5w+bOZG07J2UyAUnvK8danSGpvqbEamvRHPfnChcwA8c0DxxA8oK
qE+Eppp8h25+iw3AGfCjPzVic/EWD0fkRktmqp8pMocGwVOLxdGwEmJnK49SmsplUkG+9CWPYa10
XnoxXWxCBGigQVI781lnbijkOpgmkbXO0eQ0NnEINbEDoPD3fhv/M2j8kbLqBEz1bKc8x5ArSVhY
lyFxzfwkI+Us+h2M5NVtnD/pcw/StTc5hv68eFVKYjWn+jY6wDOqhQtRpR5ZGvNPpJnAr8jnnSje
P7b7kEZ1BwOHbWz0Ms1WXmne8cPiSUAXlk8wD/BuxQZBTlFv7mM+6fXggJMMsSjKeGYVkqw4Rpjf
Whue5qyRIc3tb5hwmiF+8CbY7JqPrK30tGJNruk8eJbGytD+hky9OX72nJMsb3TGDRRxfDZ7Yk+E
C9+1GEGiJvX0bIY+855gnr7Dnw3308gRBVjWW1aZ/24N2bsfIyQdfUaAM2gvCxIomWH9qAh0Sl3g
H7idefwKr8FXQYUZx0g+piH+BPhu+urfNKU1On/2MSTDzhQyUDUmYc+XjpuSjJH3eP7cPOmT6QIZ
0dxnTd6+muxn7AIqeNcWiFhLkn8q5kgrq07GpVeyP8ktap7Shuleq6KeX+DXODrvDaEeuL4CNj84
LYi5rjeJC1LbnCY2xMmHXTEUdKV77YoSjYUIjGWobzsFuTPziuBcNbJ5ogo3toWJXiuJcdPnyJLR
TyK8Jpcs2nYEjPFRcn36ZmXumpwR5YjCGvYm+0lnlIAuLSz0yF/hIJFIPFKqivxJS2BUpcNoIm3d
dwh+GVqiXY6xKjI45a2tl50EFV50hvfkl23NxizhRI/WVcF22es8CHYGO2Ez46+bFpQK0kgGDaZH
RUQu2nhNX2OQHMJUQY8af0oEn3kxfhlzNlcvQPtNzgv3yk83OhpK3tRYpqxJM8IDt3E53gsD96Ua
UKh5Kcy53HKZgJRMILeV5F+wijxcoRGa6t9eansb4KoesDzRXaDeMdAakctx70JSco2kXftZ+/Cd
LF2lFguEXBAgP3GB1mHxAaPgURQdmCrFnIB3pRQhBawKZi/dVRJRwIQNa1RWg3KpDdzPE/uGRUao
b2DLrdeZACklwEJlP5tN6qwtl+WoAPqecoYu9BR/nXbua1Nfl5IIHocK06nrN0T8BNG0d5HgZKim
LSPkj9R1wIXhN3OHEh6czkpUz398v9+bdi4oKtmId5M6N7QIfULr2IqBXD8XBFQKUwVSBmaQaEnI
XLWIhcJA2RrzZrkjmftmKee9CpiB6QKwnT86ZADr1b7uhp1yQAHDd82Xw18WRO4CUb9PQadj2mLF
KF5FObWnhkxsrKLDpjHFlsHcVYxts6iZIWK7Jx+QyLKFJYB2m5jOuRP1leH2z65nQuny0QO7o742
o6ndmxnSyYLV1lrOoo1c4RaZLOYWdlyz05MkmYMcdhF+zQBMM23gNWGCajqSRmuvIN/SqTQm3INY
1qyPD3rLaKdAlVBV+2YkMTMdurm95e7M0H1EcU/9YGf/UXdevbEjW5b+K4V6HlYHgy5i0Pc+SOmd
vH0hdHR06L3nr5+Pqmt7gMb04wCFLKVMHilJBmPvvda3CKseIGFooqayqqALATXLMhmijN4lFRYm
eZsM8CAUj1nOZVqyiUw91WORTe7qwrfv3Ha8cgLyR90EpTS9UMJyPBS/BHeRSEo1w3wvh5fkeu66
zJJ8ZdV+sh5SPAsDIBfDkv2tg+N8im6HyZE7R5Ky6NBkpJfkip1JTDF7XY1qs3WMu9gsdwoK2oBV
/RBO+bPZZv0+dYuT6wOesQyHpB7TIqpiFGsCNAgbmRhrBZXxQSfvV5NBLVRu+cMINRipyn9SQGfo
CPBmJzVZuC2nQjROMEulB6k9+tnZ4F1C4X72niD8Gl1nOWCkQWIweT7A+i6a1k487wYKYcKa5HCd
Y0CItEBBDW/UWow+KZhbRN9YPliqV0iaDQLyUlu+UpG/l/E8gulEnz5XTHmygWjZj2bkPiFfbURw
xG3RY6NAVOP8mjhA60LnY4xP48Rt0gqHGzi+jAeCm66xYbhqgYOsDwBb9cw151dnqjxioapnApjd
a1R594Wd3g0GWTIiNN8bt7wjt4ouBW8Yt2z6scxofToOkIeABetkGXL7y9szlz8iZ7oPG6TrrZ3f
T6P94ExzT/sLFs3gmk+dk+7ZwDO37nFUViiL+Wdj/0xlDmEf3QgBKbi65ruq0w91/2KQaem684lk
EnlF6w6mBYCzTtHdbb2532UMW0OHCM/axX5SQoyU5nSg0xQwpSc3mO4i1ShZPJ1LkkhAV2wx1I0S
CMU8Ihkut/0MT09etUzbLL/njknkNlm53ThtCwBpMfJtcp85IABhagwS6bBvuChnkIxm9hYyPPLT
r0DX+7yLLxVLcfMr0dy/vY5eR89sqjYOsu9aGm8pXKm6WCUMy7fs2hq2SSg2CmMtEucuirJ3Pwte
mALC/eiZ7Wq0Tv4moKDv1cy8jC4Z8rCAf8I9+0ToFfpWG5L1E0udJdcuOs2afeqYn+biaSzxQgqY
03Xx1AyujUoZjqommsQiOtpXxJYwJm+t4j3Fu1OwB3LaAb3ieI5h7mfIlUyURwF9mARAay75vwJH
HFdXTvZRR7dp19Ogw8yKAaZjz05O6yrC8kOmHn3bT7O1dkTWh1zgyIDmDiJ0FJrXclmYKkXvEgUQ
rz8X04pmy5UAxb/0Ai3I5w1F3UBpWlNZB5F9jYnVWke0ijOtQQ0wEC6jXU6sLUxeWuVuR1lJ24oZ
FLNvmKgoCe0BUiT7QvsHCTHXPaNAQQGN2WlVFea1jdYlS66diilROYefrUMbONfbcZ67qymllUdO
Q3/NnuZ2iLF9JSSWswOENRkSIotYITUqh/wmBwCZsXjut7XW3LTdXWW8lphkm97D4hFtSkLJUsB2
SUeBXiaXJZFdI5QdBcWTSg8dPjnWthMFS8sxDs4B8oM+/xDeo0N3NF0yU1VGMFHEfQ6dtMAxYn4F
uYB3rKoX1XYW25dCb1yrwC4Kz9PvTeprH5WMDpL1kqu6hPu5uH4F4JbJQKQLDzimgQk0IKOyT/sJ
10x+oveMs7o6KecdAVrmKJdUWLSRAUtbTBCJ1eCH1wnR1Lh5lyUbnwPQB2SSU/Nqlu2b9FkWE8e7
ka31WsQaar5JZQTcpJRSXIcWrdW0jJh1G+lTZ1sb18hXbd4+tIIaxprAAtr+opzfOhLUJDbCinxc
vSrjwnmShKHJugnf7AKTqNuBRGCYa9w3GbKdMe3n0+ygFO5dt0O1ZLeHjAxRcC/weEj7poTU3IZ7
y/gI4q5/tHpAM81AjTO+cLMR3fTkznFw9/2AMnw69uzkfM94StMxvAhvwEaDtP8mUOAs+2w8MSWp
jrMJjcnL/fxUDMy6JtUnt0yP9VXjBWKrjNohdgAKx+zhXlbxs13Ww73RKmvVW5O3D/qeJM/RuURO
qVAjlSUBDxwFmjHpoSzR/nChHHD/TO/ak4pDaw0HL+iKp+XzhFUMFmJc11/8wmHy059mcWLa3+89
Yj6tWBWvdhPeG41l3xVthsWN7/7+9Jy4LkknlVpHfcf0qy0rCs843GUOgvKG9sHTgkpp8ox8SKvz
DoHgCrHcOXl17YK8pcq72LUxbZh3Fy/hnN9bpqdumXZVTwM8z+9P07Ghz1/i+skbr7q2ZKjevvv6
8ejnu6HAoDt6bNCbEYE8pnANX3XZj025s6auhmfVG3JTom56KAr44o3ltZz563AM7Z9yLGnWqlbd
RxqRST7SYWubKLjxWoDqQ2fVV0IP9amdkfvUhMU9RUPiXCucGA9ei+LAbcz3obHjC+02Qgrsyf2S
9OjaW6EdcaeSWt/ETX3rSBBp/MsvdQTsWviqPbX4tep0oFAL6uk1KufP0gmrW7p//X2VTTeaO67t
MZ6eg20DFwRy12SdZkPBGjO7+5T8q5UynNeyQvCb5Vjj5rJOtspCr2OhXqAQMpojdJmrCATFbkJU
/mCQlejBIwvNstg3sh05d+AeFUlbbmM3eFgGHDvPDvV5Crs3z2qbY4W1FR7TeADSFjoBX2mlcelY
yROai+cpSVviLcfD1KQSVVSEQygz3tN54JnLPQM2GOqZIL2pNXy5uiOKpQOecJNkgMob9r8kKwD8
/n7IPCRCc5KpLbXv2RWc8sKXw9GN+3kTzAo0PmfQ7WjLzwBY28eI5A9IoH2xYoIL6aIypPN86xLh
sRq5WulHNf3a9cuU80Tap6IskYG4YqMEQYVpXb2NPpkBcoSKPsMAnbhXhQVg3joaCQMQEn7JMG8A
YcAzNocfrrm1c3aHV3PkbWZG3Gthu+126Dmco6fBp8XbcBowQ0Xthx11XP4qmY6hCwMZPkp8PUN1
E1duWTd7C86btwzbQ1pYc1BctIlOna02MBwDSkDNrHxj2ktit2SrSs9oV+oQkVDXRx5KNnSugzAR
yMyyXrMvv2+HPDiPLlhslbIFzurpwF3DPXgJALbQa6c3VH745coI8ncjNYix+UO0sn7MS0xITQvw
11UpLUchrwd61adp4j5eDG11tOBGqsyf2RYKShVpIBArwFZwP9tXo6TgmsyjB2cNb9SN5uNeSQR2
bgJvieSmtvDUAYhE/kJzjF1A0r51YOgR6NKPBupp1OH91MF+ajqvWIfMLRkJi/Y6FibkcmS+5ZiZ
D9JCOBhwPnwKmd+kTrwyJuTStmMM5xjaCmNYxNrNZIy0sypENBQ5G142PlT2xipd90R5jwnXkN66
4nDsUzvat2poXqUFe0NgsnBYIWAIOelZLYAad7G2wy7IPerpoG/ZnzhRtaOpgszEEvHWnWK1q0ab
aW0v6vIyheCTTCBn4D5qJrvfD7gpIELNOcq7d+Y1CPuZTd9ggeKWmk4QxtoUydby0LRM1I0ZZTnK
F3WwJoDWhPidixRJZ9T1R2Zm1JFlXBPs2IuzLaK7rhzsXex1yRnWZ3sVVnWx+X5qG0lyvpptiFAW
F8nVDHBy0WnSsGjpDuaeJLbQaB6xEFa3ysH2Z6oU/xhn661nm7dEdeNf8tr62C4PokohQQm5i6rM
OShl+nskKPFPSAFYuep0updoDrZDY/1shfOZ1Fl11NptMZJoQcpOnrAnafYhO9kVMKL2kZD3YSvL
tmXIB6XbLtzg7KJUuGpcw7zR0oI3lRKG0ul4umSjBHOhNs3oqK/cRzSayMlY1xoKatD6JFfN1ryR
z6iZIprgn5IycjAa9+jKrLgMHfWsHi322gMuLoAbzqmFjRnVFDudiU4uGXP6U7ohhNgVT3pYpIEu
FOmCQvtQu1G3jsIC846BHDE3EAMawPm6Wh8LJ7CfS/Kc+pwzMPcn6DAxPo3Zp7sVSuBV3YAztqiR
NQWNuOv8RTNC2K0wNoWb0WFyYhNtHOlQoZkcW5xQx6TSmy73h2VZu8qF5zKxtpNjYPTJUfQpr5tR
9kjkPs+jQ8zOnJnFjtPpRwsL5jJKuqtuk4HYT7jxKbsgfF53+6RQ3YMuzfLWdxWFYMg+PgkOFAHh
0U0ZNBXboGzEpaQse8jKnB8lvArV4nSlBk8eW+mPR2WQJNdC9Pp+YIRAqgrdWkU7/hTQiy2BZByg
cQK4JuXLfJVj69+1nXl07Lh/WKBHXWh1KLwsf9fGx45F9lzSK2E+2OcPqiLNJI+GWxbc44x58mza
lcRtRyeHXK5Uu+5x9g1wUssDfw86lTCfVsRLW9yEYko5Fhm5iiyGb0UlrFO2PLRR/DThS9p2IvQ7
+NJ87vur8ZAB7Ir9O6q8fHG4PtJwA9oPDeDy/fD9+e+PWjm/Tx277//y+e+nllhCiGRHwLaufQa/
VRWT9MjWPksmdWkg0OJujXeFNNdjP/SwhlkBipyChuRdiQVFoqDwuXyUKm9nN8DSP/vhZcwN5Ohz
YqZrlS4JCo0ILybcwcv3R7wB+mg2DfgfFo+YLdixtrQ4MBd26KdHqPpq5lGb3jag2IX9xRC0zJxm
uXq+4U7LA2PleaMCPBJRn3fnlH5sFbDtqbsagmoe65s56fRN7qCYjrXHGimrRxsX2y7oX2rXHA5G
nQwH+uYC5FPqvPVCsQvstA/TI/bOXuq/uibv81CKFtxEeIdqjK3wcgS/P2qXp98f1ZJWDtMaUIX8
neVihyy6YC9kOYOq5iFNEnzDM369CP1F4CQVr9OKm+8HkKF4bBv7OAmxtwK/3GEcdYD8B+0B0mCZ
OtapXh7iqq63QjLacpz8l47tcd84ZQwyR/6y47I9/vOhxOW6U7FJinOterEwTpHaQR8g+IRljTKG
MXLX6E8tGnIsuKFgE/01RoF89miQcRNY5ouatFqN2TUs8W+EjeqQ5Gg8QmZlPEUztssoBHScDfXD
orDpKGRHw++O/SSc8/cD45Vobc8VVJU5yH7AK3YJS+iYYksIhzlButyXVqhKJsxkE90OZBLF7La/
UmquusEQ5Co/33ioJg6oYNSJ4e1BZdS/si5uyrq/xJgJuKZZTZMR39M0TDRpnBtUxvDYDNQVdhr6
DxMqzmvZ0h2wUvbjwnDS5fJRj4nOGQWRggi546Oiv3ofuKCIMrsBSdRxSwO2YRSEhMy4Wi/0Swj1
Eg7EU8N6nftJHes01SjgqdRwWII/811S17ygfImFVXLdsM+pIRhmSBA2jO0PrYJvP2IJNyiyVmYO
7dcD4bUiIohS0VLmXlyELsjrtRPxOCQoPHoaTf70XqGGucbXEV1cEBnHqBb3/OBL3KtpLydI+j6D
HBQp69TLID81tKVqSK1rH2bmOm9OzEYJ7Q5pepQwK7PIBaToCRwXoXlPp2Rllt7PWFfUNL22bseE
3CY/aVJCNwKHMD6Lbkto6bu4IOohG2vKKmGd6X2SAbScFJB9ciagASbSnkPmm/LTjmkoDcxw4370
d9ZYyXOeqoc4eoi+/Nk21jpvxw2YpuhZ8Gus81mQzk1e2rpsY83K4aBj8g+F81NotaTmLaa3PHwM
EvnaOznT7VQ+Fgr6VEg06mFcYoNdWRzaDnNRJsWNF1G12Tk5Iuzqwm2cUDJkMwbciZGaRMKy7psK
oIciIzLWdn1WGkF2EykBOaujGM76RyFx0YuavEQAkjkWMNohoe2aFz9L5aWSiPJm39/Ey5Ikadpp
FOGIWjEG4SGCvSTz9zS0QpxiWq16txvPaFEK9qToSedwhztArIfQKPcjCCAjspbAhHZ6TQ2xMYzK
fAj8fqFDFRQqOJIvCAvvQGJmu8LsIMN0QfQ49B5KjCraDb6i3d2n7WYwvejJMt+E28uHvC7iJzDA
xwrq8FXZknKNoHN6DCcbKXow/JotqP2o1uSBSRwSGw2+nyPPLq/zu63uwmllpbDNtC7oXUSh9ThT
TQNsYixUDkI+ZiEq0byiVe0UzNeNX0N5tkPZ3LSpgXcuXRYTdmfbKBLxvRoKGpehSLGJQIlB4T4e
wqgbt8iwYroBOniWPuwHIM/Bphm8m5Hxxj20izffNPpPKZailnrdWdoFsy9fdNPRDmUfuG6N1Nn0
aHDAxhOTqkujwLXfk+7Sj18EiPZ/3lu/b6GlgZ1uGPDepsotbpo8aUhI8I3199NsSsub7MUECbgO
iMZj52fStTRuyZbIQTk4wWtO2pCafbygnbtt7KzZlwobN94rAgrYgVBgwDCUgYovYnlAEzJtzJpS
Dwsj0F0bOkfN9PE+zgznvvDuFDI3et8jjgy7YlIiK7nTGQmFECIRoaCGRFDWFHeinp/TwRgeWbe+
xAgGpHfCYJcLK3jwjKuZsGmufDv/0uWTZ+HrGuzWOiSjwcZv2XSOC4dSX80G/C6I0satXwSoJEfc
k15ovmSFz0Q3b2+9CnZUkQtjZxQoU2pLoAfO0HCabWlue3+6i6fOOyn1GgZIl+VE9o/XJGScuiMR
KhTE9AXJ8bGmH1U8fKBD9B7mPttoWK8b07P9TdqEyQtL+pEsQ+fHWBMm4jmAKSamJehYKoRfSANf
CtfLcFETUBwM+XQfGM0e6Xi+iightzU5g49hjZIrGIZmg6OZ1XlusFoNI/VZdPWhBPBHGwbzhRYv
s9bII4QzjHAkmb3Yta6DsS4i+hUqKDoE7HkK8qnRDNiLQTZce52YXsEURZNVn/I4bEDMIbis4hgN
SwTTFiiuBGAi9adoWnuv6rFZe6mq1kYAjmQB1p91hv8ni97JGttqGxgCNiBqdNjikR2fEc6SSz3K
ceUUzwWSPbghRDhUTQNBSFnD2jN6vQtcqo55wq81uknNdQ5tyeYDmnH2689mqLJPBKAlbaKIVr8u
bgXnwF6rxVZYu/eiRK6APrPZhUYoz2MGdd8NQvsGzYhcOY6NUKWNnyh9DWBxdnU2Cq52WTsEHjVF
eBp0/JlnDPTHEhwunV8wQg0FqafSB97g4uLZTbX+/bf/+Ot//sfn+L+Dr+KWIhEXQvPX/+T5J+99
HQVh+1+e/vWxyPjv+2f+8T3//hN/PUefddEUv9r/9ru2X8XlI/tq/us3Lb/NP16Zf/1vv93qo/34
tyfrnObHdNd91dP9V9Ol7fdvwd+xfOf/6xd/+/p+lcep/PrL758kFLTLqwVRkf/+ty/tf/7ld1OJ
7zfqz/dpef2/fXH5A/7y++Wjq7v/6/u/PpqWH3XdP7SjMNMqx7OlqdTvvw1f//gKAGpHKOG4ri3c
33/LCxJR/vK7If5whHRtylpJk0S4Wujff2uK7u9fdGwTyakSwhLC0cr8/e9/+78dw38e09/yLrvF
BNg2f/nd428p/zzUy9+mlNSal6EharrS8vg/X//8uKeXxneb/8u2aNUPYQ4RjMkdKgEUzCapghZR
QKk6UGduCtJmYFmbTGGCZIAp9syW5jiOD2bWs4Qa6340ULKh2mMPxf5z5+YWOS/BloE9I1ucZoWx
R42zVQTPKAmJOTiM1P1F6m8iJS9mbd0nTybM054NXWGHN20UbCh9JFW8Cb/DN+wl5nKYIJ+KErWO
xQaQCEW7fKlNZ62C/pQWzKpI18axepstm+lWna0BTcSC/C97FEWMUCdjA6hpmu/9oPrsDPCKPiY2
vTJM7+h09uvI2PB/fsn8f3SmQyL57870x65OvqZ/PdW/f+DPU922/1CWrZXHuWwpoRzO2T9Pden8
4XqWx67Q1ZayPfefp7ot/zCF41g0gmwHSSTn8t9PdMv5QxHxIDWdO+d/coY7vPy/nOGetC2PK8jm
ekGmpkzL+vczvKyxAniWS4IoEjYgMhjfp9Y7UByw9YFdBx2/TMAPOUuadKpLb9VS6iJj9UEJ+CLY
4GPpH2wrKG8YHAFMe6JyDu25PiGuoKHtlMB5auSiB4Gt78oUyQ/GQ5Blsw71VjscKyP8WWMTRbfV
DARQZz0jwNEvHwS+I4x8Ic5HfP1e2o5EfgbTOewipGiZGW6sXo/bsHXuvr/oN3hIspmQzaL6NbAB
vIsMcHVVm+3MIoqPUyL73cSCtO5TQPNBLc46ogNjxD42cyF+5ENy/pcz4G/ryb+uH1LY/76CLO+v
cm2lhematnaFyxr3rytIAr2mzUGTkmbI7MIFEckws/EvtZT+xVJltTbJ/lkb3cAsPgA01rvyKeyH
Hy2a9hbf7oNsTRPqTxTelqrJt7IC2RDG+JCa3GRA1yRpdprl6fsH8262H6vgLOvcehrlsyozEP7M
cNaljqwXOxxJu6iru3KKmDyPWGd4s+T++2e/n2Y6h27QbBpbjXfzTDRMWozLR4LD4AuH9kB0cE1d
Iap7Htwl+iDt4p1pB9GDXSbZPmg07EunuXGACJNtPeblS2b7CYBZH1aBj9iqkWZBxgAbGt1Suckx
H59pw5LWS290Y0+d+1Rka7Ci4Sl0UnRklndxHYjxJPuyAuNeQ9HRJ+5GoMxUQR2/tnGGwcZZXrbV
0WvExE12pCU5OLf9JIZjylYl2TKZKrINw+rpWzcw0w97cSyECIMlo8P308Ifb9DLj3dWiBTLtkbC
UUoBn8yZY7Q22fze62bjLKiLNGvC3eJL3c9WQV8v337/sYxW5AXpzD5X7THovJDjyhjdaZrwkPc2
53lc9RooSrQeSGd+i+262nELdxk5BeGbIYiuD2PAnM5k0LuSPaXrYG8GZ8JWnpWbzDN509wx3zWz
MzDac/xbwfi07Gz7nCGSLa2xP1lmhlRsRgVJK8FpNsLTJjN33B6554nD96GcmausPJKSEOERyDcl
T/hu93hjxl3EaO5sGaTYjzCsJKD3res7zvH7YRY9yjmsGyvTG9mtxsm+ravirEFfn4Zu8z0tymDw
0f9NV1YJ239oU1g3CFbODM0Q2RQV+fBdE3yMBiHAoaX2YaS9c2uQUxK1I8zPMbbvbVttxsFbIrN4
ZqQ9Qju1jI/CptnaPkBzMZAtUjmYIGaSB96cbiBMucoAcaXWJTD026yKGk1k2mAM9h76yUgvvfDM
K2TijIrGT2sp/Yp0Rh8AJrPBvhoPdXXuzCajoNGkoNEHYrtO18CzO/sUhM5PphDWsXDTl3nIxNnq
OuAlcXmq7P4BXhIhcElJ/FX9U5a63UaUUdcpDY2bKajulUo+KtRUt4bil0C42L8Hnnpw4FH1TlGd
v+eM0tRqPxO4lU9f3ty8ItMOH+yZMXvMDebU9/qp93T9HDdetHGw+B7rgZZBFusHtBfhg6zLJ7Mc
7n00s37ZF2e1PASzNR3tCI/p0q0vtUGbGPfSvlF9ureodGmiFd6ti/TtdnRwaJNhwnDcHncy9OYD
s2TvLA2Jcnt2ScVpRx+uSG1ekLCUy5OI9Mt0gcfXru/ddiZDF5P9N+mYvGBcJyj+AsPb1Cwg12kY
TnuRm8Fj6fBG5xgTyFkT3WksxnclAn3bA6YgxnRUW6M21S03Gn3bFkzhpnKcV//8XJBSbjSSauj7
W6ycygGLkX3s/QoBnZVbWz3k+aPRV9Xen+EWJkQgPWqTP9UGXPz9xXRiCFTAfyNipkPsD7DvfQ7R
+H5/9OfnwDhez7MlLg7UUDqBzS8wHOB+PO/NKFrzus4ra/fniqybho59zcRzHGT3lqXFenDVsNW1
nDbA7qwnB2vSPibcamUwYr6KR+gOSeIUhFgwCmsdomCKwExWBcslNiT1QkeCADeECoQB9Swhox1L
aP6aqPbloRvyN4X79zBGuLg7Q26txrgHZ0IPJsUqYT8ZLYl0UlVP0MWgBZN0Vc6vTaHuEOOfM19f
u4uk1WwPiCqPDfKk0J62YfVcmWwbe8ieCHNmj0817nYOG5JJZ/KtBPGfhBLj28TayqArQZT93vZk
W4v0pdA5zQ1NZFbMhMOtdx1DTB0AVCdXaAIKayCPyvSHZNLW+uZmeSnJsDW3WVjwPiy0ZKcnvQfZ
rSrddULvW5Dgild0JQ3IXIEHsEJuZApgunFI1WaFL1CTcRsQAzQwGFo+lqGeGX8WofPMof63hr6r
o2TvO3rVIyMdnBuW041Vw4DCfO91JJQ59pl9zn0a2IT1AJPtAfnbm3kI6CUu4QXkhxEVYoLAlfQm
RqRyCaKwOLzuSf6xfG9dE8BDR2jndySM0ufCVwi+OUGQNJx6erDLm7i8EbNnEMOA4aTLdp0fHDsE
ldFcrBocjd5aMsDV/HnjK/0uUM3PaDcZm8CtlP418jMQUtDKzJJWD8lBMOg6Fq40U5s0MenWbGbf
WgbqJ9sg1xgbUhvb2wgy4jCTZJbyNeKxLIJdStISPQujNCrpzhhXmbbPM9g+YuX2Df0BUSXPbsCI
JC3OzYzjHtdAGxLW5+f7wMdTjLLLhGrrd4L7BnEdU/pcF+rSxxXyY4xaEwLOpseOSwInTGJtFRuI
5VferYwsIlVCGmlXM3Iw1wqPCgdJB/uqYPLJ6ZLl0UkXPi5ZlyCxmiCk7I6+4xouLWse/qRssxjC
GvyW6QCEkYG4aVbrNp23VeDdiaAB6gN/eQqIL9TqHT3KWnBuCQ/DQkVwtoc0XdJDqRj/MDa9zjDZ
gClrNOckBETL4MXZAwSeRvVdY74ejhahLlLla4yta4UhSvXqvqr3zCE3KX/YR4gjI4Z24BKQoTSg
G13+yAI21iHQ5+Xf1C0qasvbJYBZRgKrrdImr2nFCfarTZv3CAQoMAnCNuoV9/M1An433AnP+Kxw
46sc5JxEtg7eVJTl1iDYO+KvCqXawHy5jQLnmYC08/Iq0WM9x3S/OoCeFH8N7zJvpbesesFd1yBz
0A6S7XHXBjkTVQzMzLC6hJz7Hhw5OBA/MB76ErO72oV9vakq+uwZTJ0m2i7nM8Ovc962z3TXj340
36YyRqISrqqUmVwDfiE7RD7EOm6j/tBs+8LdLp/XtUcCfXGqMBNmLlKVQpxDXR/ijtYuFzTT9itb
gFlwJ/JM8H2M7WH5P2ONUzTiaPaWQuWc5Wpv2QywayC/gIEJarvubQKXOZTLMW6ci0AjUC5oEkTy
ZnNaDrIfpfs+K7kBEgCFYdBK212C96WKnO9fbpD2ClnloVwSWcvseVkLMz1dCgqL5jUEt2GxU0UI
ftV52V2SdbtOireJViPZHGQohBKWlse+1CQStttM5ueynqVH7m53NurYemYKLTPoXhg+Obs4rqB1
nEc2bdetPXCFJLdIOVfCnTejVW4Gad06Dm34BB+/Mx+sMT4C92jG11oHqGKT83IUWsO5gyGEYtzZ
0hdfYbM+a8xdaZ0zfkjZXLADHfixwr41mIFfAVT65Ea7HfLxrSFBK8dFjqr/ya+KdWYKvHoDhEw8
TRbXREbrMmy5mLlwgobhhbUxpxrmQH8DOGUf5B+WF/D+u/coB4BwW/4l9NGq9/65i43HIoH6gyIl
IgJu2Bbc9XA87dPYvq6n4FA6vFPddI7pnJewt4LRWvmFJGy94FZuz8+O6PeJSfSEHHZytnZB7rw5
vXtGacmcDOvssEJ1SURcRhMQB+dLDE2MaNDofe5sIrYROraDWg/T9KStpyZJ7nD/HUHhUeryZg6E
oXogfq8sW+1cS14UxgBnidUo3Ne4BvQ1Jt0pCsa3lvPXFeVrPmGJwx9clsbBa9RD00WnIffgXEJN
v/MD/dICK1cqhKZXnevKPaZmcQjBYk46B14FKDHMgrfMyJ+EYayiBue2qPutY5T8tP1RmMGr3dvn
pMOcDxjDXtmMQW370ZAhK2JPiEOyC7zd5OA5dycprmblPcEyJTrW3oYJ4v868LwV/XxOUgnQPFph
Z4QCFOgv9vonPx1+ard/dzpAe1NfMp8Y1o3kKjRm9KQbS/AuW/SXRju5+5KVPgEa/eHmYK4sv/yk
MjoxtNyUU7tFAnFnRxZROPl8hGwL60pwd7mTCT0oyA6EQsP6G0b/oRkvo13egZd8tLsGn715z6Q/
atzHQIVPOrQR95P/RzsXmU//6tYLnq0q72u8qBmK7tibT8GUfyGaeC/m12k2n0VJqkxf1+945khr
Ex8RBhfXHp4tj/F47BdnuGyPratgwsSbJCp3lNnMaumAO2I3FdZH4QUfFocvH4utBZqPtvp2zgHa
Es3ASXWdGdax90iZ5SSE1oFcSV5Q/zyMkX5zXWxXlYE//GdVhEfazBusstRhK11TZhfWc5Jzvdv6
Xg7xxSgujUQlNKXnVqe4SOKffTIfutr/JYj51FDiGsgLDrNDOuqHiPUQHspdA9gPIyObFPMwikdH
NBgmJkjs2Q3Rk/fw084D9BZJlhdXZzSLJ/a4K5vQUG22P62IUiozn3WZoKZpUTdYl6aULw0Kg5bN
A3m+o8mxLpw38hoCL9/LeHyJ4vKVwQJzLPHcFuWbabAfR2BTFenPeSwvNtmy9BBR9nLh59zh+xwV
vp2MN5QRu6hEdhMfpf9uTu57p91DPRc/h8Yo6RnNl8ScnOtKIctkCkgGFKZzaA/2zTKe4ngbP5Fs
0ln62TIwve4S04BnQQ8/FQSfAzj127RE/qpXNkcqBdhvINyfyvDUYvbBXHjuAmvLxnE0DwQzSVpH
+U0U6zMpp8x3tLGL8AkYw5LpaP2IPLKfZuJb3JqTtfc2BHsxnoMOD8jpMEtmjkXH7D77P4SdaW/j
zJWFfxEB7kV+lUTtkuW97S9Eu7vNnSxWcf/186gzwEySwQQIjLeDIK/bFll1zz3nOS5vWgawnRSS
LqaRfCiGAimmbNUHlBctHeXRXAlWJuRn7e7vTQRBEL4vebg3ecVklbdnlzlsFnP6qkyfcB1Xz2aJ
uiL4mB3AfTaBY0pDC0v8DA19a1y8jF2yYYlPgCI4aKg/1EQuQ39qeOsPVLtj4oZPPAE57F4T1zoP
U/tO3dyjUe/m0rlZtLhn8adIaBaIS+7Sl6odatDLDQdXA4fGVJdsgoaaoDn3Fh5/5L89SJlhN03y
hEvF5btlqyXNcqIBlNWcoK99cvmvRDvzIsjRJnh3bv2kfeZkv0NIKiyOk/+LPEVKspU6LjgH0Wjb
FCM62H6pz6qkyWjv86ClAxV6iQ/nKxmgvDsXW4pHVe+aOb8tanqc8K+hlPWfU/3sDt4Opf+hMYO9
UwFTAGWEzaH/tRTLqUkhIi4eqeb6cWJ439U09FGK/TpY+iuoeBDimsQt4QEl+lMRZJwyT/Ysj0li
XBcYN/llkA3WBn5ZROwjy8i/8eICrizqz5gokcO077bj2i0RfnhXdEZB6kw8QmjA8RqeoDw89dnw
cOdFKq1OKe2tSZ9tSctwIzAPlU2MqH8bYPBguTqHo9jJSpBRqyOGcBoK8X/ar0Qjjx1EL6/wonut
GYeQOctLVrImcKlsDpl4YvBlHdfilc3GXY7ZwXWgdVaRHiEKyq+SKCGtbhFkn1VdgKxMhx1GTehE
hB19eACs1CdwUbS5Vj9IOa2NjrHK1Nib4nonpH2vt8MlmFVA+ZY46vC8SN7tNO24DwNiDE2s1gdD
7DOkAGIQIb/CtkYQMJLtPIunu33aolkHJNcZcz7kz5a7m96N52LqoWem3mswWSsNH6cY6LNc7HJl
Spuj5glljWOWjIyRPFhxtW0D/zkxmgfE3W2edbu0Ci9iKHHTtRxB3y7nfjX/hk6zNtrlyKPbrdu6
vpqWC3GcfXw97u+d7TjFH11IXI1UUc4FEF/bdy3jrSposVj3poIRGbxNFkzDKj62jf4zwlcwB2ft
QzyBn845RheBEvYKlXib5TRT1ffpyzTOWPZBrBUHWqs2eGdeREoHBIG10L4Yk1o7qXOWMvtl4N5N
DCuqyJCBf1j7FSyjDPN7yN3UdLqj7OEylubOy7JtFpdv8lFnX/f+v+mPwNCYEpzvPIdMq9wT3CeB
BP0W2MseMwOOJIqUzOUyk8UYA5/JkBA9gFgDcX5Q4Q7H0VNmm8fatwnfeUh9o0i+/CoFGd+De9Pd
t7LipxmHzcoJ3uuh4M/ygMM8cjzrZhTsaAnt7howEDa6wxrAEXaLAIyL3k9muAvb4LuQF/9+GkGb
FRLEpPkGW4sujeBkYunORyJPkBvxPUWF8yQxINjZ/CezvKtD5RoObPTghiW3SSLUu+W+cYpLezs0
lAGJ4pXkEWGX6UbgnQGJBw7U2GLyZiQKxij0oxt+ZX12SKd4uwDkNYENDT02Mx3Q4lt84cHeKLeK
hqXdq0BEi5scS1letKUiX8RIGLy1LZlFVWO/G3a1poNqt4TynJbBQCFF84VDI+oGTBWuwrRcbuN8
3LDdBDzuE+jNk7LZlOghpUfgKDGteoPrb+1S1BBTjqd0eMozSBjUcD44g7sueWRK57O3y1/TnRzs
C6I9FMC4zZ1Au0t4l83eb8I76zSZCXrGp6UZNnRO8u73v/kt8kMmBgSi5lCr+mv0foqJonLK/4T7
O8Bmrzsq3HHhoApvK3cGGJg/azB6+CTp8SlZFcIvyhLMqx6SWYB/ECQWZK/3RoebBPDIagoRLGaH
/Oi0NhLKzRd/WzjVi+EKfH7s1JWFiOXAS+NcoW+gs3C8phntz453kTW9tIpmCix8Y+LcRv5fBeIy
TyoBUlTvikkGoz2mzda+9SHjQPkS+z9r+8h/WvxuU+LukwVKwOgNbx4NII0zbZsxPEJNqWfytFV6
mE2XJH22m3ODIl1AAq6lIZItj0DwNgqcR2Ysx6yLT6T/QN/FEXrhZzsEcKAcwM1mOK+49p7ARa4S
Y3kjOQ/JAqmRI/pIhAjyDwyTJjz2w/0qDfnDKxlsyZZzFaFiCaiPTWEFnY7ccWOCoCni6ehL0E7q
uSMrnAWYt3mGgJXxCkqP2kz2WbgA9WZJLABrDPHR9MpHt7GgE9dg3MH0YXVf17O3teo4krnTHAo4
KSqg26wJr/RMr0q1nRUp+A4+MFeb253NJyx9tYhaKtbG7M9wg35NrYiKEJpPPb1U92ubCOefbT+R
9XaeliA9IWO/jMufllHZzdMP7Lck+eMIwZUhXx+qFnW3zK01i7i97QJd8nZjC0+brIKaQIqFL0lH
eZYrf9ZjDDrVwF697Ib5y8XiSVq29I1VbyxPCtcMkX1SkTSTFX/6EbdjnEQiZx43gO9KBl3UHncI
Xtkvg+dy9hWQZWcYt/TVY4CDqGz+ybVDdtAOOJ8Ju5KfxE4OOwX4zRBEYjB+urSpEfWsN35andUQ
fmYVZe/lweqoVisp+yHF6wiWl4OLym6G7UWrB70Eh1Hxr2jJLjnBc4EcmLEpikhxrzQF5gN8A5hJ
O1Aeh3zmL+Sx58+bnR+cXPOQNqQVMQKkKAIegqZUWzIJfgYfb8pODBbkkIK1M9JUFHr7hQSn6Ank
BSDNyy68GTxaFkwulCYoUPCwfNIw6IUudvl+NG65zSW1ZnnmyYstcLk1Bh/UJjIIsQbyGbzaxgeI
NOH6FP2TqaKCSEauf4VxE2n4I2nWrQvMP6L7LOcjBux1d2ccLJcKQ4D4VTS//Z7Rg5jf+Hjv3FoI
IYQmJRYWYJEDdFsaAj4M68XMX83i58BfXfyO7fC2hOkm5CgYsF+PGZ5IaiWg1u2Cg08QhlfxYnZI
jVBeFTsp2ICm+DkutDo7IvLbgV+DixRHggvrmQ8Yut7J5DlPrWgkF8gQ6GcnHb9VOXzpWlwG7lu2
NaD9Lexo95SrZ0DjaXAf+2OAIzptSY2Cj6mWtVNTIiR+sK4kT8wNoaOSKEUo7exbUn92xrvbHsL4
lLvuVQ0LfMo/Y3UH19SUDs2CyOAhtGjaK76znBJOV/8QAX1HpzsKUXjOwaXYrio+vSHeLNK4ouba
wj+CsvxRVpS/Zuj2NHmiIFE8qOxjIPYgZg53IB0F7jBy3pXrnJnFuAFUpDFN4yuQy41OGaS3Xr3X
M2JVbABM867FkrNwN3eADnc5NK6M7BYBwO1YU61qgh4rjce0zA8BoBqcZgbKkHenttgd3jyGvIJf
/2xBqUaymy3uLnABKZpd20BoMhncJT84s8l8dsyEKOmEuNR0RzvZDjFK3Th44X7WCwip1pTbZDT4
bBfOrXGiwmqtc4oB9+xoUE6Y7tZ5b8eP6f2LQve2PVyoOHypNZPhppahOivuDFxMVVLyUZzFQ9VP
HWs8deyJBPcVdFzCD2jdrFnOkyIiYQc5yUXaCmG8+5eCxQqJDQLW7aS8Z9NKKXYqmGi1a1yhMZtn
waaEtQjWF9BdhKTG+I+GRInUSQonmfcAkN2r6aYWBF39zdpyPhnWPDOrJzMpD/6IU5CodKUltz7+
+PdLG5Kq7b13X1nqMR+96iaMN4h3X2zxvFM92ZsWq8fD3y/ZmAroxmAha0t5p94ldlsm1ntpFWDa
mPAfepyIfk9ynzKvc+ja9+avgr39nNCclOvYfLJa4v65pGo0wIn+JHHA1bRU7jOSAev6nijVCyaK
ZeGz4UFeWMl4SS7lzKHhNRReY02FMiBVecUS7D33NTEWWrg+xPA6zehzhsDj4zHjqrXf8ZqyWKxT
WMcsr/WDgddxbUyZ+gqL339jXpmegJgvRIoDSBvHv/9UI+vuErviNiXYBazG+46bwpogt6sX2dGW
W8wuzY8jlfWtiV9QSnInvfcSJD0alqrVKaNfvjan7IeRTJv/ZLP4NxML7hnfwYvmkb0IPPufTRZt
Tb9xOdAWiKX/XnKUceZ6Yfkm8s7Yui74iU5P3wks7i9EoZoI55msWnJedrgBd03ssWC0y1s1LFyK
QDpHeacttNvUfsG1Fm7/w7d7d439j6vs7gkJKQ6gN9bD9Oay7vrnb7cAjekk5miuWyep0s24UMUi
l6vREShN5iQyjbm+eWMWX4v+vtr2FV1aDqvx8u7cBhzAtA5aivc8aMBieaznMoEA7La/VTPwPwio
48acQCwfL9qKnXOU3jMmf78sefensl7//7+R9e8uotC9m/GEKfDe8Tf8579RUtsBttTUXDO1B2eN
HeBBEbTbNLTtTRbbBKcxuP+LBq2VcOTR8IRax/5Ir2iFFiF8oDIhMXJ3nm4OYbbdf/j+7i6mf/mJ
uzaIEQ9DH4b3v9////LxDUnoEVBWgHn5ZaP9AsOrHX7aTk4/OeBv9I/MQjcXrhGc0+FlMecW1BLh
hL9fkiH+h130Hy7I/8sZhHfrn78jflSm47qe5XiBZ3n/4iy0QIT24V0f9TTo5B67+Kan8w0plnh8
Lfcs9vqXnCJW5rxj4xv2AWJLsamSsuDSMspD7R6VU14Tv5guHstdkEw85WFrvnltixKRj+Lp//8p
+pb5r981ZkyBY8x2cUOKwDH/xc3UtLXm2s9Cbky96h2Bep0u1kLmk/o24r0RPm3MyVVK6ocMpbu3
nQCDtqQ3yiNMV5r2oZkc2AuwnTNNtywJR9YhWh1D1C9yYwJ1pbp5bWFtarOk7UcBy6FzXVeKLBTe
krzlcNMJ68fCW66La/1qUhgTgdXQEU0J51BZMA6xBAD51TZyXCljeVz8+rFZnL/hmjVetGbjU6O4
8nN9aSfqgrsOP89S1gnVFDmbPIic4xzSeeANH2S3+ZhYLjd9cA/T3P6msP2zTMDbFr5iW6UlWWWu
xOz2OF9DF3XJSdZ+WYKkIOhlgXegscH5oapxIuHR91sTgnznQFCVfXISKvAONvenakZ6D3MjW6t+
Pg8kgv3O+6Mrd19kfbl2+sWAS8PR2g1QeAZMTbJ2/8RW+JwZtXVEf34CBPUJw2ArgxbMgDCfXQP+
jghGjB8BYZnpj23BrcNxj2vcYsy2Cb1gKZlBzChCKHNdsUdnOK3q+WOkaK1MvbfZtmihC2hFdH3i
wMHsrIuFhqzEQcha4rfSeKKT238f+vA84f5eBRqTmzLbtTUWIXMYwkTcDPWRGRSgB9JEM4AC9mvG
1pa/+MoYaK1HK3iFgenonkJG8twiHC+27T66MNmJzFXeKNa+NX90IQuzmPljoG7LIcwOvq1HTyLy
rYcaTKAhnwdV/rHkAPa7l3I9jtxmkg7ArKGiuIph3YbUJKV5+powb3UD6997rRtrDAs2RPtStZhA
umrQkYIdHpUpmdRlPBUDfgY0CoLD1K3azHxVYaHhxB4wON/+dD00xiSx9vdHNI6ZV8cx+eT4hmEb
9q98m3BMeGRXVq9N/HjQeRb9HNSCqSIj2zUZZJ2a4uS05bnE4B+1RNgJYgHBnIlZYzKgkwythOk2
PCSiSPezMdOqF+6VjEuip/Ybl5lvGUjooD0Dee1k5nOXkSrPqxc1pflOgvFviuSDLvjSIjbOh8JO
anF0e0LNd5sEbsZtb7JN8IV+nRmxsNrMCL32qWniP23vvzqzP2/qKd5l7Y1auXjVK798A+zieFUP
sCO8ZbLbJB52s8CIfwr5gyqAg1MBQqRDQ+j0tUj8fG0JSqNQ9CIV+Delk/ygTVaQMMmrq0Jljsjd
A91ybxhLrccpqIIn755H8bpi2T/WUx0w3/JlzMh+uqwNYp1BHo+NjbuQZLVLEO5ybMQpyECjth0B
t3pIg2fodSzDWvfMbT1Yjy4QKVkZkbRSuelUsSe1/TRYE+tx+rVXOjG+MDm+pJb3aATVuYcCThFl
fB6n0LymAlJN3jUehDnzttTZhw14cmfm/c63vF9u4Ft7LFbvyuTKi+9pG8eN4IwThP28pyoBTp3F
PG9B4p0KPImi1n+0JAbH4vu7L8KMj9Vir1vT/Qkp6UM7iLdh4u8XizsVZEp7XdTLxdCtd3Pd5tFw
S3snG4RMNjEBYOMTJk4KvYlM8YILFS1bNAcWnC1hsMx7xOSdSZCGCj69VemQXFI9jVjKQ2c7EFU/
mx03DO3CEgj9Bamaeh/PPFdVseksMH1Nb41XhW1zY7Ja6SHtAcez9cVx0vTmpOomyfusrGnGT1RA
pjUoSRlBHB8Epte1YVQyAiv8EoeDee5y3r/CgB8+xyHM9VZyoXwTiUfLE/ZNnKqiOCBUYXFLaEEm
fd/MtuTzr8+N8IpjwsDnkXR5buuTuTgHzKLhGVief3M0Zr6ibU+TTUi3LFy41KXxCTlenMrBf6b2
wH4wnkcWpttmYMffCigiGnLjLie8RFdXnaPkM7xD7cBLStYFQPxmEtXVgAW46yvb5hU/vCIiRcn0
qpqUw8yzegxcY3Crc70m2VU8u372HJaBPo3U1l/mWm47oiorIMXhWVuPiWPzJknFt6xFiZlq8g6I
Y+gbjd7ZJa96hR1haKmqdyd7AFObdCcmaUhDQ7GPTfOq7wFfIL7QEWcEiAxIVtZfAX4Ea8DN5OkH
dkCCxngQ/FsR+vqSF4zsd1CrGRLcpaWKuHZ+kmaw3Hym75TgztEzEB7bqXgaOqoJgL1CFI2JeLfV
NVXBV0fHDq9X3tg2TxSeoGsmpbiBwEWFtaeXBsvjFmUVcgDcqbXjJu01NGiWnpLpUBqkKksjftEg
5J5MDEHEgpuNhW6wdhZQVN4dyUP1Ji6jurtOqk8PXh1utaKQOi9J9/suzo8JYber++Pk1y4nSyKu
C361LaYmEEW4rddEevV6GO0OnrW3CZG6dsTT9n+DQn+/pCG+cCwX18rilQNrnF14XYzXFDj6Acnj
Y+lI6XL89ru4AdwkelyTArxOPMuveCiQ7jvsCPGQY6sFnuYZtKJZsVNHlhawquY0BsfsD1BI+CXq
KQhP//3l4c4hyiW0OxubBWsattmVxv7lMw9WiEQiG0AFWDSQLz4oU5FSCZvN4VkGFHABEP2h7i5y
WELWOtVY9a2S7Uvl2EdZ5TW+mgyJJJf9qV84413fO0mQUBcHLWHs8wAKTFdtSMkTQuN6Dko9GU+1
vbh4LzwWc4I+5iyunoss/9Bg9nZd9rpIrEB+Xb7m9tBEWOTwdFlduu4KG+phY75Jep5PA1Pq0S/Y
4LXhFN+zuNZxmBb12kn3SZBdQjr1vKgyXOuUEUbLgaKdEZ03DKCczI5z7JL7tAqFajuUSfOAZ/2C
nk+peRNzkRQyiMxKI3OHKUfYqJx7t8p0DT1MM+TsOWJbsDy4VVFlVHGxLUmJEQtCHc9Hzy7LW3gv
W6Ge+w13pw3LswRY6LBYg3x5y1P2I26V6hN5xZFl6aYA7QAhc9l5Uy8Po4v9zJ5K6uEk9ZPxzOZn
dJnG3QxjVp0ZCCWLBzJQsq9LPHJAWXwTE7YPi/c0mM3cOQSGVo8V09mYzvGq0VZ9KOzyRI2H9zAW
iDu9084RxdODi6hvteqJZ/Fqkc48suj/2YdXUTT1sQsoRhlc/1dXmvG2CSGhY1SNknLBNqXoKXXN
Ql3cmpy7w0Wqkx2NtfaZoMKDlVKMNubGJUgsSp4dqtlSTP5eIdjKhS3tLBQYLIYdH8CrvWjPdE8Z
JEwcJSZJwTmkCIBw6sr3G5fydFwAPiLupSVQ7D+y8CrPWiI8Cu5RG8dCppEV9zS3TSESFA6NND54
kJ48FDbydPCXo7T7HiFQ4cvrrjWo0afZ5sbExfHHLNh7jCZVrrjAErp+DAe+kG3zzuR2sDdUfl0U
Z0XYY6oWC/7YVngux8vBKYP6OFZMTay/igb3lEgoemHTCD6gOU6amvG/X/7+kboxIp+zei9FWpz/
fiGm0K1G7rw0F1NVnWd0xFAn/e6bvfUosDxulk4YIMIqEBK8rImKM5OP22ES4ymbE+B2KsD1qs0j
KJ6N4S4adqfprHVD0X0RGsVVmFZxZzOU1yUDBMDVYYbMXLOu0aq4mvcvf/8J2aa4VnMwUciR5lFv
ouqUC0UGDWm5597AOAQlpFw6bJs+NankcQnIU7FcjaH9eO8L6ccKmZVjKTGgeDghT7+bVKeu6uA4
hNWG0E+9q+YRC1eVZxRLAphNChSmDLAWM9nDkhjvUHRp2DEktMnWGo5U612AJiS857DtzU74yxbL
c1UUDbaKxzjrz3ppGdvyh2zCHmAUD7i1x5WPH2KXZu67X/X0IU2vhU6+k8ZHsK6fvLaL15M0vr22
woa+NLtM0GzF8lUWmHqtcnoKy/JHYeC7Ntsj7v47JNsUUYkXLHO7aqdi72Diw155A+sA3MR0uwCp
3hpe9hUucDxykHE2bIPzwBavZhNi3G0KgUdCKfd3LdaeTTOyF4xxiq4HD8uQo1CtQzZFyVKDwgw1
8PglefEWsDVh8d4uqbvhcm0Ti/7WQ0tS3qcoZUjK56xxf9lUgew6uTBcwhrFMUbmI7k4aIibkFhU
CFFpLcYEo8CMMMLwvZ74btNrMcB5pcHvmhXPhPOob/DrYYtGisvIwqV9f3K0l+0V2gw2izjyGAjp
aLW5mGf4gKfCTTe5yZo4jpFx22lvYL5bJ/O4dcmWrfyOcgCIAl05H8ZRYrwuS4pXqq8WC1XkmPGO
6wEdZAs3vhFxmGfps69aahdIFm2b5LEbQACbDvapgTXV36ZMG3HXgk2HwkFOfQKYLRzA46z+TAKT
9EmENoF9ZyEP1HVsdLJpzbGkwNksPJxB+eHQOuprHGGOgQbArfk2BA4dCcq8G83nzwptZd/E3TbR
7nM2zpTZ7f2GTHLRYj8sTSxFvR6+6kwvB1pWdtk4fedNcRv7pNmZ4y8mvaexQOAUlX5NtP/w97VU
TIIQMZdhp2Fz5WYtJpSiuJUUAEZ8ZK8hJ2Ya6zrSrdXQObbUO04C/s/Mc5Pm7cropXEoQbLkFo2C
Cq+UUsapMWgmmgSwq0yfJsrpiAHQx2g345l78HHqASY5GY1ppUxVJE11TSChRmFAaTBMk577Cil0
xamo/WtXIIY7Yw+KUfc/sIzyOjZrxcguNOSyt/F+rFUcjBvX1vf+9ulJeVKdqiG7NCr7lHSeRCUl
8yKYc47GS0NuC1tg+xIHotibPu6zsqfKjr8qNIiFxFDy08YMHtUelKle6x8UGOp9JeNu5xuYMeYg
tE5J2D32edWcmsyjpZkowbqO7Shk+86Hpp/2pkXVgjuPz4aMG1x8BevVGtMuLwrYQnG1k2A77JKb
fpAmJCPs5MMLqwbKRo/JIaaqw7SCFUf1tIdRdbGABNEYkIstPPlD58kfc4bBda7bZQ3EjUJMHY/p
vqro6/Prl5riKDvoHsRQkQLwJ/CQ7fSHQqPXGoxuxGK8SuJHN4HhEITxGQ6FOMF7oacMVMfWL36M
MhhZVezMIrNe44VysCZ4heGSnQYVj+QZ5J8xwBTIOcPnU53TnjEDSe+VgMXJVK2OGlFSsNFQOiJ6
5ILGat7c+kaL2WsBrY9jtkuw7yMkVa2y1saMo5nmgzXNQGqbhQPhHv02m9rZhGisTaYmpAPQNKoZ
q31p1S9VsfxC+7/TXl33kcAbW5x1ntJmyrmONmLA7ci/ynpM9sQCNrCHln2wdI/1MOvNnLdU+Hh+
ipeKtu6O4o+YDBxhRSxotfIZsnmscEYwtqWEZObaguzoQ8AWFn0dpgQUAOQTuKbf3FpMcX//wWhr
sgSpvYOsgA9vSQDO+tlr7w/OnoD3T7CK2Rl68a+G95iXwbyb/DRdz5KxKKVr3HfBwuZ5ApKLPe1Y
trAgceklsjmD6rs2lCqBguSz45runcj4Vil1s/kwQL3tv42WHx9twQeZgjus7v7k0gFKa6f9Y+gz
YtCIVeyMkU8oS52n9qV1IZcnDvgcWsquRZsYuB6cZJdwdISZdq+tZfwOiuKA5+dYVf7PhuIp3J3Z
T/6ekItcXBmMJpFts5wrcV6MhICUUZx94I1vip2lcFmZYcYJ7eoK9gw4oVFdsN5sNfg14xUeuuS7
aj+s+32aBhCKG937ZhINsUjs/jrj2PR02R3HcrlYjfsNnSE+1ewmDSgdN9k4dDMTcNx4mn0Q4/0z
Yx5VLWN+WGh3ZSnOsrKKI65Ae1lj46fOJWCHS1GSrj7B/ee3LFt+OeBNeBR/l1brH7M7aHjul4dq
gOHJKFNtq4HeoTTwzk3cU4pdNbDFKPJ1BBR3CbYE0ubRBuWwsyvx5ObiIvmY7Mp82AuqPS6+1z1N
PF3cjicuZVYoNkg3bM38Xq3tStHNqfXZrnheeNxWzbI8mwqPugoeMbZTr4riF1TzF44yhjg/jHe0
HeDhSWlX8tJbEhRbid6wwdKNFuRR2S4xlubZ0J2MDvQLGdYIssCdAcXFP06DFwKJ/Ot5Z3kaZnNs
pdWhJy4khXMx4sp7GfNdmyfyWN0/+xnn65sVxhtXdpTL2UK9jknyQtpKyeAqWmPgPbwQdu2d3USa
EDTvwTTbBZvf8tbnBf3IHcHeccLQ0JLecO8I74wIi8iWD/Tq4jL7xan2jfEg/w4m0548w2ss7073
mRJViF10MCvQkiihP02HzT+d17VRhueCH4uFaQ0flkJ28HRy4MdBeclMKdyiLwFeg4gYdcHIQu3V
cH9TWfOwb5pJM6NxhQcAgqPcSy7N5KutW58LZVa7qjGqrV0nLVvdjVIFrti2P8A+eukc49GUJ1ET
h+jGkMG9DIpDgxBk+JtyGA9Uug+XarbBvFJj6qAgRU0Wcg/Gl0KfWE9LWv7m9GOxN3RHZ9LYfvkx
nZuZUXym/nQL3SaOQo/fzcxDZtOJQPvZssvjO0NFS7WJpYu7x37LSivY5d9pSIRk8sQBR9UJJFK2
t3LF7E4b65gsz8DvrZ7KZGMq0FyXbG1nP1RoPNKQdAmtksYOq4g0GxS3Qo8axGfnjJTXI+CsbI+m
snjGThIw9Cj8KpM94bp1HuMB9SkhDi31RPYAA6TQ2GdGCEaR9C0uN3QEcMmxMHXEw3zjFbbRcfvm
2kzFHKtfvXTGg2Mep7DVxw48Dbd/BajhmTw8ChokBmehzXJufHtbpldjwYeg8rjdZplzcXjFsvD2
KFf2f1d+W0YsJK5xPjDFY0BZd01JgaTOXPiI88F1Wxd2ZvqQVVZ1YElD10Oe2095SqeoiQhBzmai
bRT/Uod1WLQWtEHRYkZWNyps4HGRQVhBadrWbvMwGcGfJZf1kej4hyUfK/e+FzlPHmXNnS4+aQQ4
9AjJmZV5DwEFaJRijU/egktuSXlHCaJ/a8fs74lxbpzpRWfWj+muip5FrZ7IaJ5ApoqVRBq8YrRm
aqTInC7sDdmJJmoHYOZGmGG2LuXrwJVjnc25tSMq/WIOtEejd3EFix9yIoIb2nKcna2W33mmrCcz
I5AEWmuvSQgivGHz7WqL+0RSIOfxKy4CWa7GOkx2TtZCbB9hZjYYa628Mze2a/k4bWAEpRyT7WG0
3kA7HrTB3goEQL7xpxDMuci8Laa8hq1P/BEqTkaiqBs8v2NXbetScpS69vso0189fJRV0BtcyKlV
2/Tu+CZLNz2qbvrs+Piz5A0wkybN0K9SDhwae2GTYcr2wmyI2rbeN6H5HTjBRzJ0Z6fnR9GCobz3
7eQHFYf9zc5tGqgSh9vVXGACSKZwa8f0LRFhpaesyC5ZOpngwLeO7VSnZGLpE973AgmvKghRAOIG
gattcs8VALg166vXDIKaWb01Mb57PfTvgYbiRKK+8Ve0F8HbAuln9g+pzlKa4tlzKBC/HtBjxWUR
n2b5PAJDIRaMBT8lmdxSEbThsOnbOj9buPXR7cjR46I4SbpqYZpgmrKJSmxdT5I1ZK8/Im3huEBo
McGkbwZNewvtfja/MCKO3PjQe40wPkJVXBfVAFBZbodMvVPQkQO/IxuW1x6b12DeehzuCDFopdNw
s1tra00Ky10dudUv3JP7rE94KIdmLdNi1zqoak4PD7frTMzpfDBmEKSUJG416W0SwQvnF+5xVZnb
0GOoWrBNU6Z4kmG4JhWLHtumG3MWHz4f5lPDTMSm3q+p4BrwMy5/7cd0NfnpY6hldSYKYG4axqFU
EpP2PNBK8zzvKOTNNgh7iW96O31EcndXGD3GaEGeKgIwaW5X31rRUNlIt0XN+91oVWR1FBzAiFsT
BZb7Qoua2zNF5ZZPMWVdzZhazSdz6WvQVnVzhK47RL0fHOyApJacPXnUnDTEleHXL2WLitZ2u76g
uZOWE5RpzLKzk+2ZQqq1MVBwK8303U6cSLjjqS+Hw2R7L62Ub4sXC37vhb/RBfqOfDDZZa7L0Lrb
kPSGq921cSmiSlKniRLIe+uuJKobB/3Gx6uW5HF/LgcQXNzD0xI3v/BIbKUtNlgHKvfMPgrclw/b
PjRNsXWn4q00ERIaH1Tukrw3Kvw1027fUdqxIR9I73c8cM+d5yKqCxaWpULLZ9MZVsNFmcGOTLtk
59eRQJmDNz99kY6BaDB617SifNr0+Bz3dFVMGT/APGxX8ZR1UHnqb1/b1Q7i/AS9B3VEwTlkQyFv
4u6nVjxpUmIJxrGDeJwKeIsq3urgEY3oaiXIFgqdKeSqOw1gu+N7eQyssw0Lq+6/iDqP5ciNLYh+
ESLgCmbb3rLp3QYxFq7gCqYAfP076HkR2nSIkkYi2Y2qazJPbnXjo1nJudmJH1yj1Gh2FMAusG1n
Xpv3vBOvD/F8T18ClUDuCX0dtHqtCDdn8SsZG87xp1UaX5UpspOOiXDoLnroX5teYimJv+p2z5zs
Ok0VhUnOvFGMZOoWwWvf+AlKDsvi5mKyMU6+80oySM8sxvuwbfJsnEHZ+IrwjLg5eXD+BIwuY2nI
wLX8YH9y80bsVvZ8mxhinPBm6lXh50+lZRtvSYGXImNCqk0wl63Ue5+Yu4cQo8yaJJAJGaKQFLVs
+yrbO1rwX3VnNOs5UTSCYXOAlfvqZCxsSytbdzxJYD/Zow6Fl+HdwXjsyYic6zrItlbs/RXwzoJG
N+tosst9WfnNozQyj0V9+866LzqAOY9uuqx9Urka0Obxoc/8vSMjMLyin/aNOIrcaA5hqyMWetOf
sVPpqb9aAv5bMQARKCpSElHPxUJ9tZUipqxl6Q5V+7P2Wzh8rPadrzAEw+2i9uVzaaCX5PmMaO+T
FlaJKxmKpZO5qQPGKqSlrUWU3cgqQ3oQbEfkm+tFMJRFxdHQNPIj3knUm5ew458EOcZNI0veJ+mv
ItulDX2lotoELtTIcmT0WGVcsn0efyZZNd4yI8c9O9prn2ytPZwe0H9gd8GtrjnQSLZc67m7TZbo
T0NMO+MJcnrcLxIR30dEdVZCPm5AQ7MqJvfTQxPXdER60NHOnDCSzTdmSn8AeoByDjUcT+bcMtTz
uuGVSnfr22xMU0M9xZn5RIUYbTr221udl7/8yR8wltwXqPzy+baIHzkP1ckNMnbsOst4s8y/UW/J
c1ja41oM7DpHRy2QR9gOVu67Zzs1j23gNF8G0HfO7B5J4ZODfHzlaYIzfD5BoSZHtKNKxsEk37uI
M5/FBvG9yr+VkH/Waac98jrCZ2FlZIwYVAvC78grt+HFwl44ZiMjGrYeuwrNLHu1p8gVX63bvVTQ
Jvd9x1vp6z9KEKzilsBSbLt/nDDqS2ZQm2QyH0AgIizpStyRwiKTGeeQsXQpI8vZGm322imIwpkj
iBGhAU69s1Bgjm7Sbxr2PGurg+XQyf41r1y9p0QE5UN7NTpI0r0bvp1hLgHbYp/ElU7tIQl+uY1t
7hNb8dmO9YDyA6A4xrQzZ13C9D3tsYv9DXLe16TLylM1RS/2mPygR3izhS0oy62TDgzWaiHvR7Jl
02LupiH8A9x7P1XlxOitZlTn1kRg1beSvdmug7AmZ7yRMil3C5a9y4ffcwPAQiZMf+xg/D3GmP8Q
RdkpLil7ZEAFwQxCWrlqQx2CEIlvs82zWRHNDJApB0zJWmsOMGCXVDEQJhDwRn+LOf9hc5aANCFi
YFQJ/WFM52XPD2YHd6XX0zvDuS2xxwem8+Gm4XcqMbd6ZrLkHciMabBHJ8x5HQ7GT8TfBhJD5Vmr
Mk22lqmPHmsPlidbq7doRvLkKySAms+nRW5l56u9YRmAMxgRwB8gqOKrBnE1IoOZe/NDxz4jqYeS
2zIeT073WdvNEcPN7OurQ2WKmm2lxEC6r+UBTLDWKAK//dz5O2n1FVbmR1Prz7D49jvrB0us2vWZ
plgqW1dR+Dy4GUMd7zq32Krcvig2lkHNBPoj/QhTxMfgzLUjtqEjvFVR0r6UXy5qoy2RuYA4Yzyv
HsZsGRBEXSoTA49DjaiZ3KJqYQzQ7+qefHmD0zYyLrYWZ3uI6Bg1LSSaBaDS1ZX0wXIbZZRa1X5y
529fOmBbebgJfMU9YfxCjNkgFjUCMoDTnbLKR1z8D4QQLeeMgHPUWD2GH0sjrekIOYioehLiXabU
rA9c0N06mSjQY4uEYnRyY2s8Gar7W8qm2FZdD9A8zV46Jzq53skJb1XM9MZK7UuUGPnObCk+hYUP
1yMoy6HkNKWgB0NHiVJQMtI0+TzUFkuRyJv2s0/vG8I0ldYZtdUOOPmSh/mM9vnSSLqXEgv3xqtx
Ewv3d496BlMbNas7uvshT/4UQfbH1sZ3p1gKJX5Fcj1iCHPEL6XH+WcpB24/+9usimpjSjJTm/m3
nJHXuZH7G/X9IXIJ/aqcV79GR9ZW54WYkM1/ZqN9Seb3RIuP2pnITrcKVuZ/cdJV+NBRg87tH7oH
Wi+HBV1u7wOf96lILfleOemfvi2KB6wuVu06a+V7Jsaj7tVkTbKem77dBAmZcFOcsX0AsLSEJtqT
tR0yF/4HK4epdpHudb65dpX1SN+C3Q4yWJPTwHi6+K5sHx23jX6KbuamHEXpIACykN1g8CDkJ1nR
ioxOUu/jQQnsEs1jVOBMijtarDiNz3huheIbydTwOzER7pZYYImu0M9VEn82AsdR3YqfZjnAMCQG
gZ0wVAW3QoQvh99daQKDH/tPQlkhJcv2FzT3Rz1jBPa7Xm0goX92fXciPH7vTlxZsar+LCb6DfV9
5rN44SEAGfpkau+hoc/2Kj6/LQpHUpUgNRgajwK/PgS8uG9VxtORYFRGs3SGS/tUEHeAKLC79nXD
wVRmB9IAUbBF1P0FHSbOjAlHVXabdXRTVdiTj818JpvCj6qoeYPt0uDp9A55oYCOuAHPNjJikFvo
EaaV73Dj0AadGtSwnBW93iUx+nI7zEGdwOG7uUtKZGqhIRJeZO1FUH45yl7DgT5yLxegJL+jQU47
q+mJpRR8Mka7Lo5Z1pP0p1T8RU2AMwiInIfJj3ERUYgmSQosMBNfu0yFzeI4YqaIVRFcgv4VVjl+
7g4h0IymsMFBxtao+xnF9Z8yRarUiM/elBoPLLcWH+vjXAbXEp/uyjeDg81zpBDO2JZ37V3n4ITy
R9Z8OFPEsWkslxl2kqBh1xcjUikGFv+ZBBpQ2mCkfEpMy/3G6kwWJEiNJij6dcaGGQ6Voo9SmvmN
R9RKk5qPTURSQxgN+1LO8iUgPllYB+j0Z0RT0Spkdcnqr9nmhnkrZrwzPuyKLTi9RSsab7NhR+FI
WJrP9xNL45OZR9OazsbMh4EnNtvm0fgBg/obd0IXmmya+RfZ2zfbCpAWZSRbbC62VZ5MP7FQ/4qq
6DubPEC+BTJYAoyAsW0npelB0pQniHBA1pDjzZrS33aOsALlA3O0GGumTS2JBK0lwXrrL6cj+ZBf
wgp/RqP3mFWHvCH0hRoCyFfAU1Hr+ncv1jQ9a7IJhqOn5Yc98SY3Ldc8fCZUsU9MpXuiVvUjIGs2
NhWJBhPYBHcuV00Q85N0ndjwk5At7sePPvKzPp9uOmNU2DHoJdhlVeOOW3cdfXk8pBslsHIBPHjw
WnOE/usSuO1jEcKD+QzE+UfMgJdbq7Koi1yPtY+AMAkNlYs3piigwlvb0a8wTo6m6FLAP8ZvWsvf
OoCD5cbY7GPJf62PDFxBC/KsrH9FbWisWo7oVWiEP8aweyWFLQba4Kxyl7ILhpi3DUE4ZZZz1HML
/Uexa6ir4BRp+asbfSaq3SfewE+7jT5iiui3pgj/ENitMJv4N6sNP1O/xDszk46ocziwVrSb6uDq
R2raM8cnS1zXh6yKfrOd+C4beUWNvmGzMK9IQj56DIPMpi6ZaCNiTcvPAiNY6jpkn1gJf9YbT7RY
T2l/qkZ/r2txUIx0TNq2Tb78uAWZULWbuucut/YN+CUoLBO2Iv8FydQpGtbcbOyHC3MEH3eKXQW3
02IGr2LOERmipdzkqPROyd+otO3t7DZLHiDqVQjgdiSokbMb1PYLvKGYuccxAve1SruKWiGgswkE
ARgIEde+EW+iNPjVh6zFl+aMXVOx8IvC9i9JBTEwowXmBm+JuqHeBVXDmDhAeN9j0jiYE0nNUN3y
/QwR020ubE9/ZIlxHdz4R8ttvGGezrTOaz4dJdRyrn2HZLvWzvC3WVzy8cUsOT9q+acfj4VB8aEs
TE62w8QnK+TOtYgkjb35aYyBO+puWiun/zHatrqldYnANfvOKSgo2zS5w+YkjjlF9SpiXvbopovR
t9p0/W8q5EOYqx9acxVn7ylClqNbouXy3JbBR8zCYQ70JjHpxfKiJkeiSfcynt4sFKZcUZ9DGGNo
ZlS/QbC2SVnCMWUMwCclL6KLukMoGrlpxbYWJjibCN1WaTnbURBL0XaQ4c02obg2TvVk/U0xNXtW
B/Y08x6oOea14cYXP2UaPDFz76uKKNbS/SLWBKqaYa0t9F6rRAQ7VSYfpkgYjQzMFQ0BFI2MJYgG
jlzPrvzk3dklVTTtUtACjanfsmz+ks0MJF//tbBNFxqBbILfahn0uqglNrElv1jjQrWJZMP0DrqP
Pc8ERJLWbY9vwORhhJKnJF3m5ejJBdshjvCQB4gbLmJB3BPSQxBZScoJ0YrBCF+goVjlqBzpujam
iS92RMISlql8yM1ZvCxfuaQVr/gEjqe2dNUTWJCXAC3bAAsI+Z4j1bVuyxdtRN7vJIFlg3pnjYla
7+OQFJ37S2Jcqkw7xBy1+8rvrVetlbz1ZvcypGK0DjpO2tvdrhVYwIWIIjfXIfoIYHPjl2jz9z4O
qr+p+K0a/L4FH6kB6eRTyUmLjA56iIEAe+qs8JoZRUCIOgXuCoWacf3vxYMBVOcc5XZYPOAeR3vo
CvlzCMt4l1By/mwDg/LvhuGqYsaIkb9IosU43WQ/hjY4NWMyfaBzuFotujSvafutb5qYCqvaYpmS
pm9NONycOanO6FCCGwOnccuzXG0A0fHRtFDSxl2ew8utCDocHQbIebSy67RAQKMfujJnIO7Y8VNs
eiyWFwNduzjrqABJtsI/gRNEneJQySevKFj5zdAMRTn8tME8tHUYvdVY3TeMEz1M67QMwLbnAvZC
cbUS5sfLNzAbnvU6eVWEy/UtC8PpsybskCEZZ9v8nOZcwSLQ4yPh7KaJ9cs7xxmmPwJI5+M/X5QQ
sAXmaCjhYNv0yvZbGw3+s0z9P5HyU6j6A9feAJQt6wbzp/S86JkMvx5oEH5blwoMghLvnZHJR+AR
Dm2m/2fCz7jK3MK5Rnkn+JOjvZ8L7nJ05eFNpK9VW2KdHnOzYNozGm8Wrohd4dkwX0jihe4dwWFk
Nu5CSq7Hqd2XYcg4u7OM95kDajVniphPp7o6dhqA9UN+abYNsSkqHrdGPWgWTJXdcIpXvFUGbIyg
IaSvgXvFdRe9YitnLzMXrzR8VPSKTOl4dsN1khgFndTrPTcoWzCvwPL0SuripCAubu7ewvuLby5D
DMR/BCDAzKeO69cjx+bdRgdtEo+DF5/COrVeU7PhmsCFu/OmbFe2QUvuhKsupvNsk6n0okA4lqPp
AiJag0ZRL0601bQIz/cvyJmZN8ygf+d2r3Dmx+8S3TI803ct9fS5ZPq1gSXOQTLwFnt2hCuCC/7U
+vaf+9vDfo9IeeBP+WHKgmUwVhUXOX0D9rPxlnfvDrnphZmgkgqdvdMnzTPW2aah2kwQegEuING4
9kIASrFFShw001LwkRKqPLWGCeyup0AicWMM8TnSPlWZOE8tv26TlafhZTdb6exGi9Dt/33mnLGt
tpYuzoUbXpy5Dx8dt3/2wuqvnEDRA8JBqtegjf8ocvOR8c70VKY+ukUjDN6WkLNhxKk5esbD/V1N
LRitVLavg9GrS98PAbJ+hlRtk+uLmqJm1ZVHSo8f9VTOb3PHvjUvWzAGY/hZhT8pX4e3vhzPWqCS
TKBrs1dDT65AhrmhWbxOo5g39w9KYlFCThbrmaTEfNZie6pR3KjE3uI9CfcRnScBLmztBx91SFIP
PztNnIOfiI84tLeqGTNyvV17X9Ut1Y1ubxNur40YO7JYa38+DGYRotnISj73MQEpoys/wpEYrbYE
HkAr4+0GxszPmW5RfXSvge3WL409c/glAVytO0LZbBjD4RUJVpYMCdsdHGvjsC8uutRAgJV0V8dy
7Y1v9PJgS/Atjnb8s8qsHxUp3Rc14idGpgkwQY3Q9F3kqRFw4vsLe8Dk0Arjw/Lt9hw45HM6y19F
9vTQ5sjRIzjNEDNHzcxZhrAyA5b5vG6agE5fq6S5SKqngCPnoMugPgxDQQk7+YSrCWqRaXyNkbjB
QQQ8kxmmRbPNERK75tMg2YtDybveXzqBsXpwGLndM8I8lvzXRofbOUam4uikfmORXSNgUntIjhob
l3WaMngVvlfOL2OezkfFloSBhY81ImlRzjjlHw1xjJPwmTGWPAfYkFe546O3c9SPKQffUQiiVEiQ
e8Al0l4yqV6boMZZ4LXGlwxjxl7++DhM6kc2kTKSed2ShRjHiCwEA7BEzLAkqxRtalJX1xxM81rM
fnkw7IHOys99AI1KQGc1mi1pRCAYVJ09cguaT3z/73Y/WUzr+nRf0wI/0V0sjn8wvpAFwdraBhxC
4U4HGWIDkJ0UL0GaAgiUoOC8fEBHkqFTtbIWNiNVO2Ot5hCo0F47Gau8vogIFSfX8YpTLTqrRtPB
WexSdNhhXKhR8BqU8athbopzj9yFoLO5OOfMGHdR2xnVOovxbRWLM/T+kvd4/ZyehVmhcjgLy7Mg
a/JWZ8pTAXPg/m8ZZPteC8YYDbnLp9lCT2A5Rvt8f0lnOmNI3Dz2yHATAlEJSGLAyibmUDS0t331
LhTFW+wn1THzQCV5ad6cpEnlZruTuXPjnjCqCN4qRsXwaUKCUOok3RveXMMq55sb4DCdGGW9ZHUw
XYRdnsyy0U85mTN35HRUAhyxkhIyUxdynffRO3JGxMJpi0YrTY6xI62fSI3AEaXvjucfYhES/Rvl
/cEbsvEYe/1j0wUlYVTqh7UAJbweSEEdHZ1xPk1x+scI7PhYm7U+oXodSUAFY5LO/JyFH3xOA/pI
CzBAItx/L8FYPjmSpNPCTN09LeGX9hE4eegNv1oN0MAypp8z6TsrgeZQ+YPz4RQztXFV60uhwGMP
xqU13MtggiEVwCEf/OUl1sVbkgbJnv1XePKbMDzd/8rszPBEcKM8TFF/6OK+Od9jo+8v5aiAZuUy
+RuQ8vMQMPbU/sEKzW9n7Odtq6CfS4T/Z5t+Gb60d7m/qEl7FyZXt38240LO8+G/Q4US2N94ElMb
M6rBXRmGfvBhUZ3+XSYAUomglwcSYQnZDSKVnf2YHKYwnozshK7H3uLBcADtuc6ZFaZzvn8Zyyzd
s9JjNlLWF7G8YKQlG9xOkV4mBcxFNh9XkGfsjZeGD0FUcLHJAwZJOgSXDCfYkm4GF9gbySRJSmPc
a7fZmL2/k9U8csrU48Xzg/FSTqHsVz6Y6QbBICYXe9oOHNdbY0Lz64n2mYLWR1m5vX/BfKd7Toah
PTQxIQ81mYB16HeA0yk+G5O8vcxhe8Hj3PJkFyXpjtTD1cAvt+6eUyyDLyHjJz9qsw9E4RKAXTHQ
0njZRxVIAGPUyXtLsiJy2gdG9d1DHbfdw/1LI4ogCrfFre74JnOHtcj9XaOnrK7/vfz7e4Qledhv
2YaZ+4bV7rkHiXCY5/QmXd2xRl/Kppn+4MrhRvXabN1+cFlNuMJZFw6SfHOpPFDCoVYoMtbZhCoI
ruW3atS/76CIyugfgQo3+66oPSJjYDHLBUsQ+x4rhR77rAz5kVFlz0Qi7RibpoRDx1TBlWbOmhEj
HrRR+ps/Dlo1YHm3iKI3comWKBbHUd5SFxrE2W9HB0hTo9pbHkzcTG7ykIGoAx0Sm+TViZHF4HMz
oxEzIls9VsEio2yke7Pc3f2LiJOAosj4bsqKJYTZ8xlkZ/VV+fllbupd1kUFMTUETmCx4Myxgye2
icUpW8JcB2HBo+nIJ8boSsCvM4eH2gj0rrXLaEci3/hieuyNfS9LjkmM9kFk0OY0QCY/7m5g2LjD
Aomlw8lYwuRe/5p6/d4oAxs5N0sda1D1/t/JYw186sZN0CXJNY9NBPVNlx5whLtkeDNNEY0if0Bb
xtXwNYxlqX51LV0KEYXssacm3Lqk815swQqkTAXnkEm9kSfxyU31ryoi5XnKnu4VZ+VIuWeyA/fd
pn0eeefuN7bvOLDABvR0JXtKkNb8SAvE5plJ0DZocB8zFdDrQoBZ39jMAbdzE4XyaLZxfLCEOKco
vNl4yOowAv3OpG9dysW4nkk33pUap069fMm9h2Jtdt4ipc6678NDKO0AkCuJHCuEYiFhwENxxlkt
KpQP9sIWLoqtPYxw5LPIQ1gyw6FjY9yxagiR48fO+NNrF2X5NKCJXSp+p5vNY+TK33bpxDfU99yu
yxufmd2v0hQ3222Ns5km1NjexkfNz6A8uUeubfIc8ajrVfwKximAQXr/gUWHCOB+tGKq///5akfO
52BGLnhwSnw2D+I8xy1JE0EAwzrBH2bFD8TSzJd7PeBjCUFfR8Nw56kEuE62BOuEKw/L5kTGmdI7
I00fzbo/WI4H7rNdaPD0Ioik/rIAjA/I1jG3Wbm7j+Oi4N1LrOpStuN2qnpvTzzK3/9qQTRjxrXr
+veMMIhDyWTwQqLoqidLFrNaZ/e7CoHbSi3YDWIil1hFE6Me8FrgQwPy/KTO+aZiWmo6rH3Lx/k0
ukGwEW658XMYHyuA4IHoWHxnbBQSd2BhqdtoNWCz2qfwY+gx+0dL1nByCt6GZE7iq495TqQwSpMp
+dZKszMuUlg1eIjCsSILngt404/Bp1/4MM7a8cG1ePjGUnbfjtFshkCeqLGt14GJ5lNW91tGwV0U
qicWa1jYYjUfs3naEtzifREAHm8V6ZQJSohjz8zlCS0jmPOGW6lR+HI6ULASv36QsyezwtgB/6JQ
uYVpuK8W3qtgHLtCkvirZTYmUqQtqwoFC6RJmyfiTv0wKLizQvCgp1QkK8fCDMzI0zuyCzwH97EF
m1Qm1da1wE7iww3pjm6ge5TwiX12c6yEfYcjrKgbnNaMepbbn54h6d6I+b0JvI7//1NMJT7HvCwf
24Z/hucXkfG6J3Hy0CSVub5/21bAWj3uhYvNHNYEQTtXzehy/a+9g9uQHu4P/OyM8SKwP6YtJ6hw
U2/z72OPW3vjTIM45W4Y01hA7MllS/OZFcf7ndLxi9lWRBLELho7nHQ1JpNHlSLxstPhMytawYUV
hScSkOanwX5qZYDelckgrfiIoGAJRMKPRNr80vgDByHQnU0SjVcWEQQ5+UconUA4XPQySZs8+k4A
ly2SD2h0qgcLD7p7cNuwJso4Ga8ejkzgjUuJq+b8I43V27/HOdapPhI1gmCvdg9RZPtvQw2VBivX
vzu+tyqxHjNz2Bu2QXwrxJTtEPnuzmJmRi6Gak+MTS6eCKoD+ZPomJfLEevDLDVcxeGJG009pXQj
GDtYybZ1+zQV7peRhcmldMm9ZAgprhIjFJCfnpGtyzMep+ro65m9jIWHLyZe5J55FNjDC9An1gQD
H6Wgyk+a522d+5HzQEuIdDdp7VNMIvCHKBkah9OxLmVxtStcm1YPGwDd4VlwjxKoxHBr6vjDzBQY
OjNGGYixOd+bC6OILv/uJS+ipCfsZjs2Q/881Wa77Njle+uOH9OQMbDwdPCkQ4kEhnv5/hIOHgao
iQSJUPrv/5Uf9uSy/5lBTJDOaF7IV0aQjmpw++90n7GkkYFOxmnicxIlnvWZJP3w4sn88d9bZ2v8
Wnlz/q9+nV3smkiiK3URNWNTtzcv/fIfv78ogknIuieezoMjc1F9T1UHLoIlXY0Ha/l7kds6hySV
jznnMmmcApRqp+r1fRTh9AHJLQwduMEjvrnQxL/pIsrBzUuuVOFTfxi1b+7dNNU7EDU3VeLgs6uY
9GKEsS29ciCH8t30KC+ToutwRQ0U017rHxkQnaF6f5RA+k4+WKtgZThBd/QnFjbAa/U1LS/FBFrC
HeP4/K/IzpCuxRMfWSWMVwN45cmsGvnOoQ+ZbPGdG43NrkTBRYlidqzt7H5Fg1lKSFuRqda6yI9e
3rN4bbpr1rBgkJNyLkXtW9uQ1dECQntG3v+THJvupm0rgq1rFd8twDWAYS3vcj6/VgQpZSI0rq0b
fpcL3yzo6YXuA0aKRNKaosY6A5y93Dv73gBruBQ5bFX0NnW9eG+hADrMzHbWfEw5L4vcYGATU3l7
YnggQarci8pQ+G/50lxCAghpfohFPyBMIWFDpa3zMHqCRK6yDfdjVbFZcxxx7oyM7F4mJ01chdcy
sOxnz2xeahuPkxIU74x/EJ8KUz+0g/ULOsR0Icv0OU0JxE2M8Kpm0LaVOQCFiVo86sumoG1s+OoY
LRJoW/4qJeNo1TsU+WrumABtqkZDWgExQmWQtaekJlFu+RBSuZIvoIXJsQGdBWIxOw0enGT4E9eG
i18s1uwv0wD8dDhiaWcFSOgT1/ns9YDQsgUJt6DmUqpqPNuRt71/Lm0RYo/x8hMKu+igYIGtq2Kk
ZIm8swclZG+ECpFOAFGcLFBra9MAX4yJ8Fy3Cdn6uQS2VS5lUSnm+Hh/nt1JVeD0IkorKeVRZGo/
Ayc4ZVqbF0zcCuoOdVAlVH7se2w+bp3gAF6m0paP6K6yWpgGcmQV7ybfWe3IdzsGY41T0GYxD7fs
fklEAYEkE1HbpgzMS5hkiMIyGZ5YVsy7fkkKp+TziN+wiaqf/PFTUD+uS9JNNZiCrTP17oMRV7/s
Zmq4CvjVWCgW51I0e1Q3am/Rj58fche3JsMYzqP40THF9OyKhC26gkA1sKLGPZJR9t4P0VLP+dbQ
cP0ZUY+Pov2VGE556CarxxqBJVUNhjhVQBeMrpluxHLgb7hnBFomAV4IivJrNhTfNPPFc2CYX3k+
GjtR+Oo0K9oHP4muXieOiE6LVxDVOKP7F7aqz6XjNGue1HDj6KB9Jr0AikhiDNdEDfqBbfDzABFo
393/X0Vkdhs26sEexoGDgXocD1oCgCp0RGE4ZwV4+UVNNC8DnX6Z79z/ipBsShPbe4zHHMOdTBsM
9dBxEHzYEJIJ+gXQQowDbThLB+bT3Lsccb5THOD2hxuiDYZNu7RXXTb+uI9J7GmJU47OxlIQzh0/
krQvo7bxni5zKWYVenX/F4X05aMkeGQqjW9/UDwzmtFQnCFA/XeBqZoHQjdMOdwqWeKIvMpk5F/U
67Rv3jpHMLN0sflXtU0MTJPcGKKSUlOk0yPeMQcrKyFpPnPmTe0CkDcCdxMt4MQssc3t4DQC/RZd
h10R2wA/yUU8UVYQFSZEPYkZ2pd0wt6rrFd3yUkTwon2dizJ+zWuCaXMXxlUP6OOwoKCM9iP5BiV
DpbmDvLFIcK+cgxNQuYF3x6+/YqNI8PRrXZDtcf7yEFtxifLTJpzDfPgGDowTLTLU5Nx9KAvM6QP
/nZJoZvxFeEwD3MwQ454iWz4xMi4psD/HSAGpL7CGlzyEO9NP+lObMQQbccNcL3QZ4G3FBhZNBUX
p/z/L9bsIvMPaD6sbKV1HjhX6GQcxFpAB47G0L4buph/GlmhnpvKQW2xNERItcxTG+6qQSxrZJE9
OYtshOziEDI2YBRKlh/NpAFRNONxYHywK0bE5QHjmQ2VeEV8XS/eZU4xr0L6QN+tQYUwxd96EeI/
NizDPqgZOPgqWtAHWfM8pdHLMBb0AiP7iiBCJCcHWCkJbquwKQ4Ei42PMvTqhz4qhxctnL2HR/Zg
Lbce+uv+2PrilBECemGA5jzWumcRZFP1Y7vaiJQsGSt9G1QT7kvtryrlLiR2Oa0K8CFHh9uO9ax9
cQMSaKsyTW++AbO4IlpOLAMe5ePp4IKMjkH8g6MXwNTyn2qRO538FGc3ou5siYICBVh92zPoMjPn
f1xyY59S2wke27QewBX5n0x65Ztis2KIDL1UoukWCOqhdJ0BL2Pjvq9CRh8lS1Il/cHAG2qYCtzg
suTFdUyItSHODSntD5NX/LZKbzo4Q4FnfvmV4t9v2Ih7f3HY4hHiEOItAa6eqt7cJaJsr2GH44Dt
0IBpI6vPYdV+WQaT76AxR9JMPc5Th964ntNjWXvMy4R9dMpi5BGUJ5ShztEq0fJia5vf+glBP9z8
cyRc72Z5IUhPwNJG1gJm9hoQucv3VJWdh2aCDoDOw7n6OKA383K7OYrty1j5zgbBMsjVojxjIpnP
QRjXW4IWLg26bExdGH6pdj+6qv2lYy1O0iF+wgBtCShFjdcJM+zCNiS1tS/gc8JO67C12DCPSSU/
ZC7SqkTjS7rvTOPOyfddTKNot4vwnRi3ZTp2n4n5kdAHU7/k3vA89Qk4/4HR6Xn50mqfs7ly0PuO
I2qtvkcarmpgOUMrj17NtSJ0/94wzl4EJCHSWMm9bFmgtAuBMJzP9KlpqxByvhkdG4M5y9LaaBC9
12EmNNVoiHzgkbbxa3fs/AcgrII8rTi3jaNrJzD4bNZ4wAX4BzLmMOFxdxzzoTZStb5vKWqKfdgK
VXsCsf5EPVasUSFEV1JsA9zBwr1WM9hp/IUXr3Jc3FTcdGPFjILN0nlwYvssQKJt47qQh7wj27Dq
Z0hvcdXfWqqLd9vnYOtE3q69PiHUBKkv4YcAWs0geYEVzjmzg+ST/a4bbNSVGLM9tQ/2oaCVe6y2
3F1tUK5mh2PUUjMDgmTs1+SmFsQPGKchC4rHYZGplIb7C6QXLaU5fwS2IQG6RNASZQSxIhjzwxjk
z0j+kR8G/EvWYpTMuuKR9NuDzmv52fRij54zJrDK+B9p57Uct5Zl21/pOO+oC7+BiK56SG9pkk48
LwiSkuDdhsfX34HU6TpSipe80RXR1RUqUUQCubHNWnOO+YDye644jtgHyPgPzBtU0oPXiiMvhKz+
wPYBOZ/X7MYoR7INUiny1Xo/KEG38E1pzobaOIncc9ZZOq4RYSZH+GIkmCnXHhUyCmbRXaY5watw
5pmpgiWIR+Wo0yRBUv51kqesAdXHBwyZd1D91R0Aw5Ob4o5R8wcwAvkNwZvVRuhtvOizyfPlQ2ME
9zrDx9hTQNUBuqLHAADtldTB2BMrsJ3iADlpVOS0jKe3rMz7YGNPrYw67XdZ6qpsM9RhGZQW5xQL
i58b5ApO943WGu0+Mzlz11TgZM/7452qqadT5RprqKofgII5i2H6mqJI/f43V7XU643ZomOIZfmM
YxBLdCe0+aiZ1LL03uTb1411mTWc19miORhUt31Dg3notT8TBzU45eLhizUEzbJ2BAyyaVgVRaZe
oZagGsqtDqW4PyONkVrtRgtJkJOWHn2htNgbU3PUElG3Y1NM205ctTAVCHfuqMO1u7Z1goPaFs/2
GKQ71GcCuAeF0bou7WXUFNXxvLlrE72+aQDxmY7v3eUx2aY9O49VOJQmnnOWFDOGP+ILD91Eob/w
iJYlMoGm7LU7DWv/tuMMi41BceeAIsplNUKkgMUVHaTdg8/24pFKKapzR0UuzoEkmcukHUjVrSPE
o5w+KkVsmhygZa3aNzG1CaLKkZedHwD2PHEHAqeZO36/8qi/fYErMaUNC5Frm/NJz0RidHATWdM5
ZX+jd4+mB/3PTkM4171D2Zd9taIOziJFNjCvlbraeVX1FFnEdOpu9adv0ctkkiFSKTGco592zdrC
BG4p8NXkeac3BDhlKUNhiKbyS13c/tE9T0KZ7FgFp033t44PJnmj8d2dH0rXdUytMh+6XaMHt+oY
rDtVV69G4bXHKMz3P4oUY7TAcKOsi4mFC7u6eu5c/1Ed3qSMnrUensX57MBU7u3SpBk3FKeQi4yD
tTaUrx04yqs+Wqijw+Yno/bP4Ri/gVFHdFyS4rZL4L45CA7oruCfrCcFQdSP/j4Yeyq4kzBQCav4
3szGp0AhmRr9hCTIouPY3+mcb86Ta0O63Igk2CJt1CuNJxfYyDRCVcmpkXbvHl+/ivZzoyRe+oKI
D1FoSzHdzl9A+CypzIqZW5bXcoqHntQhmiB18vz9SQz+wtDJnCYse22OJzg+zI4s0BwPmUIasm8c
gFA3FSawExVAfi0muHVu4TVBFTbuO6ql63jsAOUSfLXEa2bNqiSEZz4inoUGzYZ/On6pGvt3Ss8U
NROvpBba3/k1jAl3mjQUM3ZJAkFNYAjATRjlDCoBozE5Tt0b4ae0hnLFmLW1vqMZli8H4RXbBMwP
mkBJC27aV8cOdP9oIPFAMbxsZ49vvmLg4T9XA8tygf1XuQ9gA871Fv96KdpTCuTgOgjtXU4MTzyL
XmXmdEfsYOFslGjGKPiwS0MXPfeLIV3BCcUO0ziwygr2ZNga+5sSKVmrasG9rrOjQzR0DCwgXQi4
ANInqjsrS+YXx0wBbKLaBO7n9ofKb1+LCgWGSQd/H7WRsjfUbUPo3opmlro8z6RTFVDp6+QmIK7E
D4GpmM0inGQAbcNxPA+6ZB1Omo+OrJOxifpXx8ZWODj3AzBH5O3WdejRe1JVRW6KruV7pY6waPss
WGG2w688ve+IMzaIGxNCWuOJCoTuwGqctT3CEGw6dVh5TqqhBr3Xm4TycawDs8JaGFIEcGyY0xy6
Z2c8POUfvFjnQ6zvkMtma7l7nQns551B3cpndPupS8tiUq4HOC/3naQURtWWKqjmi3Zl+fKR2Idx
o3QtoH36+QCAvX0YNOvIzHct0iFzM0kYK50x3o6je632oH2amDCgEOC75YP28TUU8S4Wm02uxFPs
MLiF6W0xi/am07p+DyO2Xal4HGeSXEE7iPpVRSk6nT/5KWYQq076W99OaqRygOOTUt3BNn3VOj+5
Di2+MoVW0TSimzIPyaOixyuL7EuOimMj8umpVZ07HVwRyPSEhwPD2AJi6+4xefgLWbV/CmaARRb3
j1k4KutBx7Gb1LA6lcwGXToN5fNC5sNVXbWcIM6LRUwVEMstxam6bMAAO8/j2PGFGKjEHhNawdOm
RW1R29JPMH5oWHInGg+GPuy1YnQfC+9JIB1byUFtFlMn81wgo7r4dC42ji45iikpDcSkEupFN6hY
UhBixm2JvcW+qxKVDi81jkH4FgET7bkplMWIm5ye1Mo+ciOyLPCXRwElaxz7+co+2+fA96qzFC+P
nw9/uhODz5Wr89FFGaY8hZJ957nsw4lFXJtCnGoBaQP68TxS5ZVA/7LFNykP+MUW/dToKDugrJlq
PHBeRMh3PgXVDEq3a/r9+euuDD1ZlIzuO+VrlFhIdrOIorRNrcEMg5VQK2+j2wrOSLKlntj6cj5z
q2hb6yTgJaFrrYVVk6qnADzoE3vh6Y27V40/DfDWVNwBFoH9y3YuSB/P1Af23RWgsjNiXgx+jGRs
qkeohJW4Ecr4gRhJCnDlukyEtyrTEKQWXQrFdTlci9A9+gbhKAOFQFoabbYnjUHOGhCU2ZC5P46p
liP0G8oZmBJ9Nt99DziLJVpBkLih8ascpYtkmfpxr8o1ivL4pgglbBY48Fvey4FkM/+O5a+cNhHh
vrbGl87Ig7sRHOXt0MMKNEgL2v4oe2SNtIFFdyUBKHm2IqGpeDSmWHEsSjN6vuHBxBn9o0ETm2Rx
KFnHl+X0gMXhChSjQ9XYMkqAe2V5V0ltarEW6LU4r2rwIK6REMHSIQPw0HrD97zLmiU4ifIEqfnB
Skf1aSQVPW4Ro4O6Zv5NvBeLjV3b2+2xAJl7DGMDtIuGAkaxtKuEHN2uvW9Qd34ZWwiGPWKt2Vn8
wjdx7/bIdDppUUfqDXYemvbgNJQcaLlh+HJR90WhBZxv6spRgbjCEoz4UKXSNq3AdPjWbhJ1112F
rasaeu+e4gEK9g5jOqeN9Fz5szR/14WN+2MzQV/RPUIURFB01/E+LDKv+PIjI+C82RD6tBU2ZH2C
fT0jwdOdR2S0z5pKsQ6a7kaLcDSseUu1fRWbwPWSQdS7vEgkaV8smSgMQZoDFNhKVYUDllOu2Nky
NJ44STUsFvGWm0bCEPrFuOnqvriyHPcxVLovCJmXqAKSWyihzt47/1SZlyaLHBucMS7vAqd78H1J
nBSvMuyLZJ5MJ9u+SWwgBlW/7XGvG21Lv5wNCOISdk89qrhNVmnonxoLJwT+/JBgy20+EgZPLUfd
OljP54T4rlFxx9dFFQXHhMAakEFL2ffDadDKAyRSf281qLeKuiP5dtoFZ5jiCqShK35VtxvzF5JR
SFEhIk8NU3BxjdPu2MMkHGC3CprpYRrVNeil1lwR9Fifqki/IkvX3pYmlS8bCzSNHla1OrFBzPhX
IS3aa8pPCKanlUL6AX2WzlhOHY3rDG/eAjkyxjble2JrCoywsbpueVPL2vZ2bYJex1DN17y0CAqr
UUwbkep/KdKGEgV5C4rlPpZmMO484DLELYB2OgsnBXvMBYfKr4mD4LOiGnyfGcr3jiYv9AL7qysO
eXJb6WP+lDekvQdV9SBd+NLxqBtPTeGg2+9rnHpE2RD4y4p03jac50fFpaE85kG6tAJHeYwrg0q+
HpBpMdU0jbxcnyHUeErgaXsTd33q7JQGmz/Xx57PehtvHBOJ3/moU2kF5qzU0ZDTc3+J7kkwmbi0
Quxm5Egts0bEi8FTmfGno5+mpy+Se9hmKIQyXk8tjocFeSTls4tednakYJOfEJUjSrLybvlj25An
ikvDoIOQo9VbKUnP9LsWcLLnrkYHFkrGzmx1HmxSilvXb9GJAfS+77QynWFrvq4BWCOqYR3Sccmu
xqk7nof21/PTsSXl5QTJzMnswCPWFpvAsz6W0g5UuKkSZE9wNmSPYnGer6uo1DnVTYXa3A1pXFi1
8YCKHRA5AYWUXLSrylfEFjleS4ER3xSevOnMgsqOPIM8pAbldO5KJS5xZusJwTt9Rk5DFWTXyIGH
pYr0ch8XN1IJrFMc0EUXtXOl6TVMQvEmp/RDODHBPJXYdzubJKrQneJIcMLqaX0b0nbYnDuxCNa2
srx1lf6mmk54MiwftT47sOMqnvWC9ENMI8i2y5STGsBdacXeA55D2vu9t6N+iBOrE82uGmDmhEMO
ux/nzgaeCQlDVvrFwzOmkixUu6hwylZgk8BLifu4GP4UBklgCKiJ8OxnEf7AdTe2YJ4iypf5RO6x
QL4bnkPXsw1WY+or80aT5k0nW/x6RUkril2Uf1vcu7oHOkVCTWptKDptOTliijsDptabMcXlIWyh
GNSl7MJEGu3OQ2FswmJvG7TmtbFPrnvKBbM+Dw9lVZl/jfduDJQdFUmoPx6AYJvD/l9LNUrPdD7y
tZZgdzD0nbcOrN8pchgDDVBBSxmqIW+FKeg8uAPV8S7qd6rfIKsOC+CeFgip8xCh+JhvA3DUddAW
cMLtL/aYxKfCtaJT4/a3Uw2d2In8kMjS29ZOwHPItLtWNdonX53VQxrceNGt4qfhdTPi6EviURxC
s96MRWEAPkROA5W6vcMhUtGAwqGWAFGYnUf5j+mNBjAKZiQzLCL3I8nB5I/32y42I3Iu5dLQuuD6
/P9CFJW1gF4ORc8EDd0Hqxo97qofa/K+RJFvO8JJFy7uI0STw+F8zshLb5PlSnmkW8aZS4U/Z6W+
uTUlfcO2aoMHDagTUSp8CFI/zjs2S1dcCGY1lYshyxeh6SVr/I6GLusvUUmQVzCYCAhapV23Ctpz
Iqph0QmIrlk3GU/SIE6fgiy/cZsgfnKyahVqqOaLMDIeiLAGO0Ga+LzS0BdhVX3CRZAuSpMOTuo6
t6FLg+dcUTJdl56tj+IIZRYHA+jThu+p24GVmd9IaHXWYvlkkwh+FZtlDiw/I9bWFGO1yUIkMXPE
pOnwIFtfh3tn3eAJUc/SfURIV4oHtlqrjFOP5GJD6zXaTIZ3QmQ0su3VcckhoIbvrzgnP6mPNbh5
JF6YKmH7gSoYTCo4jRGQCp/a7mNl+8tmsNVNJYoH23W0o5UbxoRfEWLXxf2t1iThlWzka62Q3Wg5
QX7qdcp8rguIXNJNpkLzOoQ9Fhoxns4zG86ogLBtssMHsway31EpCkIX9HxoFMe/jm1C6Luhch5d
t/OfyMPrscc7LKsV/NJhCsTS6oqjJo6qbcrkzXECAbF0ab8Bp43KTYXYa6/F2jE3oKWXZGP7Xttu
4BV8pwSn7kPcCEuJc2chpy5CxGkqFni5LN2h4Dn6BoX99p4ZU5lQq1Z7UN1CzpHRUGF3hxB4b7/l
pWNn2QdJszBTfTj8ePfOMqJNndARcJsigC2HIDPjPDinPD8eYigalCFU9dRHXrDLmuyJNIdg65XR
K3cT3CElqmdtpOn70hbFo6DevOyVHl17y15AbepkqeoRedTOYN3Z1U0y7fiK3m12ihOsrE6GJycd
YY7YX61WJfAir6pbEaRyqaThVwfH6omVn+6goSZryCSsq1lOZGYIoSBTO/o01gACo03JyxsqsYiq
ctwjL4S1MQbAYcb0zXTzVz8k8gywJ0ruQW37WV+lct+UsXmIanWvdSTLYuqTrw6t3jRIvhtxKZ5A
D3NWiuxvYlAfp47DqheAA9OwuCVcCBTdESFSy7mKB5WhNF9okpUApzWADPAbc23qCWKtiY/wj5FN
gBiiKFujTFUTw733ylTfwGYXaMNie49wC36GTJwncGIIlk0/+FNtlHTnatCB2kZLl3HbTHolE/RM
HuZH6ujRIlVp4PMeRKfelffOBFZpZaotzV5vDxKTyMo2vZOQdkr9EKpFkyr+oUu+qW3IkTjoKDP8
GMSOgH6LRgRvkN8+GHTP90aBD2IMMjzAdXkMW6+9TqoQIlmmjH9tPaSCRPTcssP3RJW0CbI1flbI
pVSatgkfc9Po6EEbVQ+/6J1DKSpJ4yOhzOMTvALKnOycOZ4v2sn90fnNwa4Li7Y51pA4pluGaOdO
FdhDcoSk946rZlBMqXfVrW8iYMnFVebjSJn+1KZpdshi3AgcTa3HHBXpwjbpMoKDCjdiRBMEdvrV
dAQRRed6ix2Yh3Ounx4i5gStqiYxB5YsvFPDxrkzfYyuAWeiTMZfFCvuj8EE99fxdBgBnWbfoM5v
NE2+SQNnXMrMU4DM8EKcj09RlfmYYHLiYFKSlHtV748tnS9ASCnKkHMRwkte4rOcsLZganRusjeb
1NjkkWz2hrNWh4aYh6n6yPxs0CsG0TRt7Ikv7WQBFKXq2d62zSY0GvXaMt3HkRYqDCiylDS8B3iY
wVYoTXMfozYikb4cn/zYBcHAz4K/4ezY+wqKzwrxjetnSDYrY0U3X3uOQ8qxTaoeBr9+HicdYmfA
J/Mtxdj1omrvcbC81Mgzl0CDMeNbjfLYd2Ln03A/tU0xR2aPvUrW+i0rPQztPKG7nlYhoK525+HC
Ypw3JA/IXF96/NLWbnpUO+k2Pm+1NTcUi1zm8UkXbnTtphLPS5R8qb5Sb+uPCYKMH3UYiKDYWtLc
OlIcgMpY58pWoyG3gJJI7CV645U7uf8CYeXwQFpWpFjqSz/w/RMLwyvbMYz8FenNRElskjg5NtQy
99ZUhYv0+Dt8V5OZp9MWfTKczo3KsQ7dqyTJn2m9dAelEzTLxyXsg3HLHtKEBd7aW3LM+y0+9H6W
jRuKBDQlCrrnsk3b9bmEDIl/2TYqncAE4Gpd9+1aJKKf53kczMM+y9+6sEBHE6SPXlN9KWjYzqxW
j28iRwmPmN/s+cTCMl99IkUylrecXiOxJaVRAvJKqsdIVjeBWqHLnf6UqBB8jT7ZmYNeLpkUExZp
AhuVXL3z+lx7QA5EeAb9PLh26Yq+uthKLfDnFC6zB5Hs4oToepKS0ccZt1OaAdpKepC+fIEKeD0o
ODKaUeUxYWcp0KVwDxgeXcvKEUhRP5AUsiIN6lVTJlBDWutkUrtZUhyZwLcwGKak2zp16jVWOPDM
6OOjAHWMd2spXbKgvSZxaDREl8jcvhpTvSU9t7nTSNvB+gEZV5HiqXShAMiMGKORQzR+XdYqAb7R
gdgCUCDeh3292J8T5/7PLzF51b/+mz+/5cUgQz+oL/74r/s85f/+e/o3//6ZX//Fv47hGyev/Hv9
4U+tv+VXL+m36vKHfvnNXP2vT7d4qV9++cMyI5hkuG2+yeH0rWqS+vwp/G/59JP/v3/5X9/Ov+V+
KL7984+3vMnq6bf5YZ798ddfbb/+8w/NtX6K5pt+/19/Od3AP/+4eUlemt9+/huSOf6pYf5D6JrB
f2OqsXV+Ufftf/6CmUkYpq25KF1tQjIzZongn384/8D3aqmuLRAF6Tr/7I//qnJgLP/8w/4H0EmT
bo0wNJV8Tdv+439u+6+Uwx/fF4/hrz//V9akNzkm1op//ccvoYeurplCUy3btHVhapY2xQv+FMMo
aVd3Ta11hzzON0bYzrGLH2G/LsO6mv30RN65lHYR+fjbtS4yQUVlI9mx9O5glSXufu0Otzoxu/kq
dbutXh7LEQy+BQ9MP9IgX4BAujGU7LOYx3fvWHfZEqsuUj+Hr+PnOzaVISpkL4YDqjM6FcVCdYwt
ca4b0oqWrq9ct+yiET9sXTPa2+Sb21pAodBa9pwTBNKA6M40pjKYXLZsTIhWB6rDRADfr0v2ilOc
lILUPKv/8eb98uL9/E1p0wf7KTHzx+MzpmGk2qaDJvXXD56NMEtqKCnYYdKDaaRL4u0mPeHa+56p
30620Lce8ry2w045RgccEURUWJD9xOrjL9J974NYhuA8xG7EttVfP4jUJm2aPQ4HFCCLaCVi0pez
YVHzkerqkQG0oSHz8SW16Xf+evMWLUheHsMxNHIuL+JMjbLyEEUiBqE/sqL/PbOh13eTwN8w15og
dlvLZnQiCKiTn9zuRTYsz/3XS18MmNJJM9LwPDrI7ZPp3wUR+CiKEtBm5rm05x/fqD69BB/d6DR8
f3ohQbYJbBk22vC4RYcb7tWMECQDJxS6AktrjnRHF2XFZq1TMJJ5S1sxNgqR54Mz0VCiq8i354lH
vEA6Lv3O38eKdRVqxXokRObjz2pcZI+en4xpYVayNL4YYV8kpjpwTBvNq4CWIwQ29GrdVtlaTvVp
94mC5oz8BraH3rXmmw+NZl+RZEc4DzuEEb2iFV81ZKZIR5mDVc051M0kcnjJ6xVOhV25Nc2MpXEk
K8wCh5Dqj7Z8wvd/NyTtG60l97P56fcXzEL78fftXESpWlGM332o0Xp1+ktvVisRPnRqvuzjdGWW
7BwR91luMatxcAWaeVcl6cYY8ajUAL/4z8dPd7ra5UBgwdBVXjPTstWLh5trCl0FOv2cb4ddqiv7
luzpiOoZWxJMEjD7/OiTwff7i80D+OmSFw+AxnlTJUhg0JhmG7gD20aKK8Xmkp0NuU6fipcwQxC8
fXyr+rsDiYw7kxXPMVxxsTLQ2AG/0HcMJJt88cZ4qUmVNwtt54WofRxMGaJFQ7Qs0wTHlj8zw3Ww
CaMXuxu3LvkCrRevGi9femiSaYdxrvj+ySec5pffvg0+nM5qICwk+L++llpLwkk6WTY0Op5NWt/Q
o7oqdPsO7HzYu29TJidFySNee3y9Gfr/8uj7w4wG2Y5cyfn0ZVXktLYihXXI+zBGIKt17YVeS0NZ
MTpJWtkff+j3Jk3DYKEQfKl4cd2LuaRtSqdGM10T9CmuEn+t4lOLmlkDNoEINaMBhoC9UyjBJ+NI
e2fK5MIO7TsBlFKzL2ZrB30QPkAuPFjKviYhG0XRTQf9LkvuQ0+nZF/BGSRhLcvVowDB6xmPiubs
LTk+xZr6BNHHge7RfzbO3llFDJKYWLdshO6qevG5cEegymu0+lCRQ4C+a4R+ns9KG7cUWQe6BvQY
RoVXImkK5dEajAdF+UIywKrl42Loo3VYragD5uzHw6r9ZD59/7HZrsl+j3UVhMWvgywAL4eWQ60P
FphvM5bQj9AOG/aa8Doa/JwpEfhbJnwUD9dLIlZE2iMeXbaOve3zAeZSuewT/ZNv87y2Xox9wxAu
+1RLRYEmLobRIHExlszDhGDjNxEPwJTW00QUZoid6WLjl72KzHHXARWJtQ0lop2pfEeiv04MsCee
O/Oip8ShoW+ILXK7+6gOT7KtbjALPGSF/mwIb980xXNRfSF7kWNguvzidghvDdA+hnVwxuL48avx
3jJrkF+umnyhGka3i31vndo+JFW9OvS2vSSFJgeqRGDZKlfEPkbU2fcB2KJvAl288BSagxj+myc1
SB9KZTGGyYrd9AOizgdH/Bn0ydrqQY6bn6xI7ywBbPbozKmGierAvdhoZaPe2wALqkPsE3IK6KxC
RYlcGY4wbNtXQ2j/4QUvnkoSt1AHUi4o9DcdUK/Ur306Kh4EnPBrliafXO7dCernG7wY8J0SUhpS
uF4Hi6rwrm1k9Bzw2/6amDNL2QACV+23j7/6/8dFjekN06Br/bZrIXetChSHoNoBvkF9bOt7mWXz
XqdqjeC3UIjUpv9a4WL/D698sb4ilwpVuyMiN2YDqyZvKiVeCLjkQvrzihJ36j+ODULc/NMrTw/y
8hU21b/veVr5f9pVyshswha15CHrwL7SDzBJ9qrapefC0m3gf6CAI7qC/1H36EbL8ZOp7Z2dBSP5
39cXFyNZc0ZjIHy6OqQh7Twdvu+d75LetWrKTWxfI/j/ZNI6L8gf3LG4GMoITNqclg2YTnAzzJuU
qb0llvs5ahtIa/UqMT0aQPHCJt/UQREl2vI//L4v53O1ciRWK+46tlIURc2iw7PdUZcfWxPaVQDY
tl6Vg7fMk+STpe7dB66bpsrspqq6c7F7tIjqUPXRRGCtgf6DMIcSflFwbo0A1zsat26+0g/95Krv
Tlg/XfVigOdRAyUrEsh1AGYNNEUIvpr3SkvTSZth1ViIovlsDnln72gwi//7Ti+GduI5hBjn3Cm7
y5lE/cJz9cJHBpkd4LMg8ENlSgm6E+kFn1z7vW3OT5e+nJ8j2WpgbbhdCHrkzJOKbT+PAUzH4lqp
nj+ePKZF9rfx/PdtuhfjGW4PB+CRqTKsvo7WdayskUAwK398lc/u6GJCptI/uF3JwzQoOTvhZlSu
dc5zGgkwefnJ09M/u5jx66Qk3LaJ7JBXtCjFinqJpG8Vo2nCfWhk16k0D1aPpwfb/DSEoMztPFiE
OHPjqqVKnS41Wa3y3l1YlY5+lKMwsQ0YrGY61ogQJH9QclSmBkrU9erj5/TuVu3nr/5iJxnXuqm0
Bl9HDVdrer+mbU6ERKzpZ1OFgMC/OaycpSNe4EETG/6qpmJFK3bmoh5HwUvU2CcfabrkRyPE+vVx
VimVYKW0cBpwXeRnlKfwRyHj7CGQ+D3PtFsQtrcwcaeCjJj13RQEQXcVTMEnH+WzwXqxY/RQHKV2
yNNx2LgYwV4bnkJy/TQ6y8CbZ1r5WkCDJcEUsEK/bxN6PIAR8h6ra7jXi8+mJX2qpP7+bAxtqnGq
wnbdaSj+tP6hBsHfk7LdKxJiEUOFhFjdYR/3EtFe68HjF4TFk91iDO4CkPQ8IYDDdyGswxAismOZ
IfkZ2/VQPtTeG9nDSygPzCmbzPoa5fah8zpkiC8TfDfLHtk54I0mm20R+XoIhuzRS/ubvFfwE8it
YUQ3GkVOXPSDeGv17Dt4aVBinnaCAVo641PdDbvITlcA2HaDW9/4Rkj3prxSipe2rHlTCMZI5xHS
yM6zVqOuvEXG2M8UW6H71qx9WK1iKA6VXbNHh4qRV8GiyUnLGsMDXQTSAYM7Ysk9FDIgC+nVyh5e
TEcanz8vwcopcp6Gzops1lu8TVc5jT8EWNuujhainNTz8ewenvku62z8cske3RGnEgF6iExmqo2p
oT/5O8s15Yyu/KMANmhGKlbatridxuPgZVggkXHoE0d5nHut8gZPcZt7pLDKNb2RYta6/VNf6c8j
TdWhVB/K5E/slmviLOizQW0boSbnpHrrDeFg6c7UTCirFWI8f0ftF7RecKBtdpUDSEv0e9jup4xT
eAsZm4rwnV6hr/DkVgtBd5j1NrViAKMA3/iOrGbYJUGysfLkKqDpMwbDc0gcc04TPGwJTB4w1Ztx
/2SH9TZow3kd1zfwmDeZm9/qDoH2JFOl0v8K3W8uKsn5utqFBsvfnUrOlg92F2iDQVR59TiU1wjz
AEVBf0dCbIJHVjaE7WElZDiY/qMxfgMrh+M8Lq5zzMYHzTuwGycvfVbBqO0VQpT32ZSuAOG3H950
Ms+bkIDpnBV+AHZfPBvFUjTmupD6rUbqee6721IYcwisaHY3aTYegsiBSyoJrMFfQ7tqmFLEXWj0
6lfELzom54Qg42AFkbvAnoPuu4EgZ1I+6Pt7McTHSfo8FIKkJNJWQzqs4VKnLla7xst0NkpJvfCk
/hbkLy3pU7TekUmwyVdmtdvM0vw51d4y/67REHr5+yolGhlNogl4MS1uIptYrOqm642rOK03KeRz
mfXY/pRNg1cyrYnEZGr5eAJ7d/dEu2bqD2jUTy5WJtuIk04d4vogNbFATw9kL1mOFm7AyajJFr1S
MeVYnxXWpxn6txn8p8teLCpJTKR7G3HZ3OT1ecZhQZfqk43xZ9e4WCVU30s4Vkb1oaHxj0sr3SHN
/A8f38X0bygAWC3brw8eo8CmLTDVyzsvWVZ4kXqk6eQZsf/833xnjmbaKq53YV7cmNaS86VQmTuk
5bgcKKqpaF9Nsgu7ZplDmfazdm6yl/j4qucG2e/f2d+XvbjXAqSIocNxOSh6NvfY5xfR2hncuTXo
uHroTzB64IcvVbIKFJpFH1/+/YH699Uv1rWYF3Ho/aw+COompntKdZwg7ZU/2DMBxMg4gQj7ZABN
/cp3Runf17zY5Ov483xH45o5QgATRmAo2J2ZC42o4lbCMQtY2tlxVeMdu1YkrbAJ0DCjKKInjpy/
J8MWqos1I34pIsITLH3smnNHvYqYvf6z5zM9v5/W/WCIlQZGZ31olVcPWnbMYBwwHmfwsrV8zSAc
8Bb/L65JL5VasU6L5NzH++mao4LsDEVjdZ48ZIWrV70eSSNvqXHgNgIeos4SSk0fX/Xdo9dPV70Y
h+Q3xgHw0Br/CLJlIswpoLETfeKVa1kk1a77ZBxMv/C3gf/TBS+GXqePlYJlnMNtny47R5vJ/pUt
1uQ1+uRKn93axYCrslSzc6hhh05+7Vk4TSdYAN6iyEzw0Qbe/ifXe3eA/3RnF4OmasjvtagVH9zG
n/vpc1SyrbE/mSO1T56fflESEQ4pg4FkkgRVRwwN5jfMMWZCfuqXxNdnySwXQFJCQqyzTXFKiGZ2
ohMGQVF9Vqd4/5NMHWVXAPEzLu7XHzWP97asD1kTLSInmNU9NYLmaVrWPx6k705X5971+UrmxT33
QC2LuK2YrnRrkxKjVJNSMM3RpeFsOcDMpMcEymzx8WXfHUC2jmYC95NuqBc32MiB3QnoVLSAbC9Z
i1RBvh9K5sxmSkgxwljmJ6cx+72yhIWs10SzihPH0H+deXxHVok+0GroHSSfaXK0OYwa7V0w9CjV
VKxi8copbgSK2yn3vDPBxUPQdj38u3pzk3bGS580N2oltzoqCDzVxSFpFDSc6XcpvHTWGi/5Wmgu
un90C+UAIZm+Lx1KjxDchL1tbU87pu20TR0T9rXCWlN9XFdZCQ1GJaaX7Ka+4LR9pwVim6rpjXJT
o3hM0fp2ivZQqEQZQJLtg2CyAdJBErDvORQZ0VOLAIuogrmVXU8ScMs3Pnl+5/rc5fRicV5zNPpt
Gs73X58fCRueizOgRkCrPdUGlAD1CffbGtEsJob2BtU5kk4psrkTOTdBYS87pd/onb3p8ByQNnqT
UG8qw9va95kP5VwxJFnNFY2F6NWBXjW24uCPNq6U4b5ujINw5ErkxVazs+eU0B25DOICP7gzJ7Fk
jImPjrydm6iL1qNaCmCP3iyU2WGeug/dKLZlnM1Vl61hX+4CclsHf10W9rzG2NtnOsp566HpazbS
CszvapvryabiCFKn8QpEFK7nPp0h8H3Ka/MhDOSNhBgBAmxfNuUxqzmDYImREvSFq0SfzEWmNU3W
vz1tXgyNJo/j2vbFG4KWWrWHMGxIRx+IQIeHEQBno6e9wZM+MzQUBHhVJAp+0a/62FwAXF/7eEF9
Jn9Uey91EXCY7K70kuaBK2Y1ylDs3rlm7k0v2Di5f68nJDtmPpmQYhMM2QMRfCE+eZsc970d5Iu+
B0qXaMtEDZZ4DnkVqi9hN86o4m7zAndN9X+pO5Mtx42uu76KXwAymgg0Ew8I9mSyyT5rgpVZmYm+
7/H03ijJtiqlv2p9yxN7oJJUHQkSiLhx7zn7cChjBq4rFyMznsuMY8K0gD6/gRS5E03wHIWtO47s
EMOQHFUCnQtvHQzWqc3arVqLk45OJE4/AJbH4KQE2uLGK9ygOnhWz2Cq2SBR2jkExSGmbZTbBotP
WT3mcQVyv3Kz6FtI5rtKcsdEqGjhvxLRug56QiFM/VqX7dlDHFAnH2X21Ge6G9gaFth+0UOSjgOx
hF2wn2zgOJAo2DyPBXdHmfqrYOrOInm0LJPB8hx9fWfiYCVMauHjB4hoKAFDWHCn2zhy9GYVTbgB
zEKuY5xk9AJGXku0Bo4zf6nBhp2P4yOxxiWxQpXWrIxOgupAhQsf2hujHSgtfPcaHswKFW6+0JNw
rZhiN0yam9fTHg1uvAgQjn4ShnuTmlDxYPGF9LhChn4TTWOUIK+DvwmFAn/H3IUlCZ42hOYMq34D
Lq8K0/VYdstOIc7V9zuwFfUqC7Idsm1wNqPr5EtN6ucsuXIqteY5uNsWykIpYjdGipnawaGW4XoO
Zh0teZNN9f3UCOZ0xsE0D5o2bFo+mnIg/ZPdf8CFF4AyTztjiXfcncxgqyD3TazqzRnFqnegqVbZ
HXynjhMxBxCFsOXIdl4wvJ8FJhEzfbRDOIsSrUo1bQNrlnx/81FiJ0m7mjT1MW+Sz6ZO3lRtpxHf
rozhBkUvIWKfPqFls1NM4H+whmblC6jcWsE518x2frowkupUA8RYhERqwi1lzKON78pYP1seYX+p
TD47xb7PfO8egxxG/OoEOY+JONlvzhPUqWWKUG1Qzlj73zxpnjwWMD0sn5vOvq9qGhqxR3pvsYX3
3YRyGU/O0TMTZhycoUPr1rCy1SiSY5wRFhPCbOLpdaa7rq0XJZFXZh5dast69dKJgXjiXLAVPgtL
v8lNMvfqu66b/fHqWuOupW+wjuP5fjdOCZE3TUX+Tzx7CimPhKksPBivLeS+RWuzIPo8JNXblBi7
wDv2urXDEH2t8jfCF9Z292Er5glc+rXSIIiHTz4W+x4XTM/xIQ6xwrYsjPmrYjKTG+vgjT7/JsLp
g63uE6HwFv6y2/cJVhGA0SrZO55arv1geIpNBbZPp3wkqb0322xl6HyRqjCIfeGthaGxiZpuGcv8
uXU8okyzI6gwYKqKqBfd2BPCzmvsYnzclmOQH2ZcYw3NQqOocIrqZ3OgkI/9t0AJ37LxRo+yTy8n
3U6Gb12lHoei3kU2zjWS53I4F2lmFaiXuIpEEe/ElPHtPldp98wg6tIaglhueZ8E/lofdOCq+gFB
P9nCExzA9KVKiU2pCEsm+eANbPPBSqd9bIh4CcYxWsz437GOP7tSXNVW3qNTe4pRYXta/WzkGJlo
dlqWdT/JpHCr2HyR4jhFwVsZh29ScVZDZ59iDbh6mwWfbC5Xp8+2LRMjrbHvZcLjPB9aqCjuARu8
9UHwyRHjszUh903VY1VPT/zmNw8mFbl+9pvTnnVgFsCVt20502P8cUmVR4OX+6SY2LdoxoP3e/vx
5kMlfw7b8FPxSxgehn62VIwASvE82QZN8/wuMuAtGLEN+SS6quQI95L1hIezc+0+fSr056G1Qtfx
HRoz4WQtFAwNafM0QUaZSnObDPZmYlnJOwv4GrdSGIJgzpCeYVfOor0DuVVcq+COohRrhHfvFG+a
brt95qx0JKq/LkL/tVMgGeRLw9B1WzW+nND6NiHzz0zbY4uPI6HlzN6gzPHRFqs9N1BPkYL9xzWd
cBngtfzNy88F5z+2eEk3y0Bs7NhfVRxU1lNteSXh7GRWVGy8aj6TJuIVhqm1Z/gw+UpXZNmulALc
ZnjTVmL36/fw40zz9T3gXtLVWcUpqYt/LupMPZCEWzb1cdKIsik+CKheaBUICS04Tob6ktjaA+bH
rdE4p67AACIit5vBXJV38AmbTI1omxXsfob6UDWUYuHnr9/hv50ULAMuv0QupVF9/vwGC1OdZh8A
c/IYN6RX71PA3xreiiz2VhOnBkf5XdPvX/UIljAwh1q6aePI+fk1S5pZylBiFbMyup8oPChtl3bN
vwlEzLpsIclHUPBmx+lvu1f/dlP8/bW/XK9u1WNQV0p1rAi39dE1yjBZikq+Ynd4iKNqL8UzopCN
rybrSFR3ivHy6w/c/NdP3NQYzUjHVGmV/Xz1UaFPMp8KZqjVru5aF6b2HTm3NWAOu/02N+LDurpB
HHPIAg4zkfM9VmnCCjg6nU/kQeR9z+L2YtogRUu/ePVC47UiejCC2dOOT6lhfc+l+pIRHC0l3f4y
/0z1ahdp8ntvAmbVtX2sqw/zSUlq5qda5/MQ6HvhYQ62UDKroL6a0d8SychRida/SiW5nAV1c7ZC
lo8vCe3pqm9ZJ2t2p67X3ZQ0FwItSPBRVwKevc8gTnK/IisHPQNTEx8vLXag4UgA9OQtTZsHM2nJ
8cxKeIvqjtvwJTPt361A/9bYAOCl25AGkG3LL49f1ZqJaCCP05eFhclmF/VL06h2sZ6v7BofDHFh
LcrLSuSu6SnbOETgBWOYDL6HQP3NCc/+571nIUyglOBZg5hgfLnviSppx3RQy6MUyrqAA2aiNoUW
0QXDtmIBmDJrV7TbWNrn+xvcM3sdsYhemBvPZ36mQVtZDCWzGk3dlx7VXh5+pj1bZ09mQKWDGtDm
wHhHb0/qGG6r4G0ogr3osbMDOMKZelPr3m1F8JE/mKeh6w5+vdUqbxXGKF7zKD60fnzDAG8/aOqh
tMaNWWM1DsPPQJFbvYlf7QA+emU/65l8rqwtc7nN1Fg77BunPLDgNNi3sZXDwmFwABEmdMFDHQvR
bHz+UNMXH6xAn+HAhprgIIrV6rZJklM/c6GHYc55Zy3IvOCWOEI0Qn17JAIGQCRBnwBDq+AMpvUU
ybtfP5A/Pvaf12hLRRpnqZohbel8fSCTkDkWb6FA7Zfsm8TezZVpkoSf5rQ1HPOSg1btOW7kWnrU
RuOatvKqR+ZmbnYPnIPnj8D35A5PJoeYfYm4e2YjRN1jRwEFevyeDSpbaJKwqUfShSD3sP9XSRkx
A5U73tY1ivKDcy+UGBNDI9w2ptj/cZV/GYUuf17PF9/Sl//9H/9fuY9MjYXzv/8vo88//Een2Tb0
325ev3+8g3x9/dmJ9OPP/ulF0o0/2Hs1w6EO0dEEaxz0/zQj6eofAhcQZ3M8RRr7H6/3lxlJ6H+g
RdXR6DgCHrlj8Et/mZGE+odtqpQTjsXcBf2m/E/MSBRTX7YDXbMdgWKJnUA4yPN+dE3/1jxvtQig
K/5/HOroWk0U1H7fMMwgamyRkiBNyewlS3o4FwS+B1lUDyPgxzhn8WwjcNlERsmc5w0WfUzYQHtu
leCb1E9KFz3IZnruLIx3vaLsLd87NYO1Ji+5GodhGVagW2PNfLYnInncsSG0W0+THrZScJCptwFs
Vq9jHvmewBynd0jJiCNn1cWcWsxp1Vojp0VnOME3QcOuBK9VWN/3uCpXqqfla13GXIte9EtlSh+b
ASCsVEmFVSKVDSNuHjzTeTUA0y1Nps4LrTW2oMyoaYsWztzgMGjV3GDUvqMcuWFp/ySo6VrAJdun
oHBz+iWVd+sZpMeIiYkK/TOCTIwGMu9ILiape0yvQzCdBIjErvXSF+m4gJtHyxX340LetcNQL5zB
ewl7PKK4iOdc6OmqA84q+nTRB8jugeX5EQEW5nAThqBGEJFwBm9ctVI4EpcAhPRHI7EaF2EOCqVk
WTXRFZktZs3KvhgSxFUOTMhqekLNppss7EiZywEfhOCXlVBZ1SLXFlFGwq9htN9g8LyqPdpIgtQD
N2/XJKfSOKC344nyPiKvpunic6J80xrnURK4BAbed8PwqeLYWYaEDQf9frCz21TJmRj02R10k1FO
NxroHcjq/rmrW8CTylEPwKdEyaco5KE3AnYhtn7yjKHgqM69LNEUTSZ59N1jaMVQvAQHIGU4qFoX
keUjAOZD6Zq/TVXUlzTRtoEQj0qWXfsmuTa9Tm1AjgRDmFfLLFtgvuZSs6l9nTnGusFJScRg+lB0
8Z1pJTshNbhp9SYd+ksIVXrO1D62BMEviqEhFiBAHxARE9caAEECGIypufB6+07Nwm3vEsDKnG3C
vE0UceL2ugC4PkSHVDV8RlHdHSmomzTUvmVGDKOt3lc5zUwjCsLl6NxpE1TpzKNJHaYE3+ByWypd
/2T02lOpi1m/d9MjSPfqdEPj/L4FeAO45hhDnLK6l5ptehGb/qsSkBOb64wTOBZmmfaQWv5KiQYT
GlN3L/2QM73a72XXbSrfXCasblRvhD/QmOIsmZ3rwCESqISsO+O6Gzj5y0C4Zg/tKqyLS+5IN/H7
hx+/KhtwcjVxTjppPq7RO8XSM4xNO6R7zLQBABX1vUW0AkbjEIQYNkQNk5XGbkHt1Vv1i2p3n7YY
30IefyPUl7FDElPfI9bRCRgwswAxfnrxO9pwoz2cJYHTKHTIdZZKwEG4WVtSR7VschGipbpDPkAG
NDbfUSZPo0NqT0cDJMJdIPursOobaQRrKOswfuEGivRVduCCHvMJaUSgAwAaxc3k+zddYO9EQv+4
7peapz2Oou2ZrxVuKrKSgFykhvoI3NX2Q2WZ+8IdW9wLvfHUxQWAFF7cFjqX723TaX66i0bFfj7j
w2k7VgnxvoNfn3UEJ2Q3zsNy8r8Jw6lGa+N4glN2lFrYjbpV6VAtTrJ/KCSEUmUiMdyDIjR11S3e
dHMB5gXODNrLhI4sPu/H2Lc7CI0q+E+iHZzpVLfUmFOUtC55k3t/LB4AMLlemHzqg6lS7/SYLkl8
Io+XifCcuxRTFRRZBstAoIaKPkXJ4R/4+RGoFRb7VCUEW41cSCIYyAgAb+rxA2Q0GXxGdTuSol2e
0s6kKz3JcZ3n0TnTmwqqZwaXAgGJWWfZpitUsKSx7ZqG/5QVxbdJ0GgGOVuDepKb2JhCPiJPcYsX
8AC8zfIl86yPIdPoctwpQwJ6o+5e/RqtPKEsYBfzsyqmU0b4HRlw+aHzpb7whuijkXMtCk8xZA8g
NIUHTAvVxyjSDhOiEtfSPHKOIqIiS6RmQ0WW4GCSNsLMPJmVPmMObFh88yLwAkhTIii5EfyETtnZ
kPzrjsMF+DEIDXQiKeEXZl9DO1eGk1rw2IcYRD0RP2Rdckf75H20wx04Qn1BSC7b5FTCV+RaSEIM
YBnUj+lkamvZiGNcDw8k7wyLehgBjYYqJPHw1inq3i3UgYTkin9mnjHuvc7hfseENYJ8cDsiERZ8
Zfe2hIXNsvCilVeVHYAWR0iorPUcpQypc1jwpQdtXY9A+VpGcYfirmTgANVfamc2v5FpmWW6jvGG
ATxbmoOwlrXpPSQl8SuiIxe4jI8G84VFbcpV2YM19uyj3aiv9JW+t1T8avhhlefGMJ6n2Lq0RGf0
NnNqIcpvmmz4VmT6ZLX9vdTjQ22+gDx8rIr0RXOYR3ZJCCWwtmnU42RRivvCI3zN8STAe8JDLL2i
wTcQYaGTuxrDL6IoZkyi0rpnA+27Ygcv+sHy9Z61nk8krIfHCFJ+V8M9yK363RxK8KK5upSGSguS
NROhK6IRcCw+R6aFbWanzuyZQGls2JaDNA462UoW9mtQTw+RMArkrs29Kbq1pzGkGYSYQxYZLhp2
4naJuOGUBXfXxE8T1cAQSblJphSZH9IpCnX7HZj1wqZLFiYHCaYkxaGNDJD2s+2ALVQTRlyS6MZF
Rbwg3ZoGjza9ujoaGAbxnh05fGtMwDJz5TLdZ5wF6JIEhJQaN51y9ifSS/NyLvi5w9CHPzqp/kGw
eeQ6dnrrB90Ny91m8B+HWt1GtXw0SEEzTbHvCSWA/chw1gVheJ9CcFhUgbZxlPrqCfEwZ0ySeV0U
qG57szIXDUAT7PR7e9CBK2D/5hEkPk+NmrOhG9zC5H5YIbXlyBgFuqxD6HN149f5k4hLfYOPmZM7
LcfBUw59DefME7syrXaONm1sLd/5+vOPooxxdVcHZH1OretleIaKdI3YEBBf9Z4a3e2gFoy1RLD2
suF7bSd3pVo8D2X8boePMuzJcYiYJQCd74ZgWGpFdW4mfObGPA2r5I2RIuDE0UtwbvIZRXzjvm3O
a77tDmVkLCFueIvW1yQ915JJenlbtjE1pKZ0qwRPB1qTYkeV91z183RW8VZtxuQOcnTF2sBe5t+F
rX/pVRK8isRZNBlJN+h0WynVRWaLF0VEZ63xP9n5FlEFA2rSizfP0e77sTjPZWIamrtemvfDnCIy
SGems+Zg52YIhYIKJGcj56zAaH3EFYVRfkyGBxUICVMsJVlUZH0tGqGtpsB8b8L0qcM8JhiggCue
Puy53W1GRJ4G9jfdWAMwBtlxq1SUuEValWy+aB3zVt7iotgpBUAsO4ER5hXRk8XGrhEA1BC+TtDG
to5HgoWm8mMA0boKzL5dQ2NM2QD9Y94bLGJTBmCI2pdBnw7zGXXcyjY8ks7ScBVWHgtZoFpbUedn
3XjXLOLToprGeTI5zN5J/dS7LTKJZtVSzVn+FCxrQEirQjKE7DJcJ35dAprf9uS3ulMDfzpJkTkK
M1moOA7HyNN3lcWsqI6LZdmPkinhMPu243t/GOyF4enLrvGgZ/qs7M5Q3I56Bea7tSp4ZoyRhrgk
cHs4mZO6ySIAQ6D/bxxK7mVmVXCFEQSYVCIrs4ke/MD7ICTW1ScfSFUR8OxqL5D7skWMdS8bWjZS
KhTUWNF2KHzHBcJ1ZxZwUzhPxsu88RX4WNtK74ad41AEHq1Y0RmvXIna6OCiTeeuF+nWbqksNI0y
xGctp8XMswa3Ni4myYqdhsST5e8QQqF2AcSvyPegjBHjesqYuzqw3yrVIisyZoSlgLshaoPyWdl3
Bpklaq4e/Lk8RdTRuAaBGN5cAKXQ36cCkuJgB6uNavT1GpA3WobOe6ijrGMRuUTQiHMLuxWD3qGy
dQiE2nvdZgao9jZ2SYze5enILKi9ErrtjcnkWvakLi0Z9Ju2li/SmFiRKp7ZhnF1IUpt4ZNIykBW
f9AndgIFtH+a3o4lA9/GMjkg5jxurXiecu+aWck1DHxjEULkEVCjgqT61oSEZ3JbUXTUd3mPt93D
qSSIsBEl34tOVpCSsqCyWVbzZfkLaHUuojamkhVxzQhYm4VPOpprSyp+W3N62iUFAmlvVNxAGYdV
aAAfryK/2ToNG4LTLcqRGWunmEeDSUTZpox9Q7Xb2qyasSZu+iQDwpMAAGshVysLHptqleiOugqT
chcT3sSoDCBPYSgPRkjuYVzxVZL1DTBRDRJzpRoQpOzWXDmdalBNmdpmLGqkguJjKjvinMm4cYMG
c1/b9eFOBYqT9vB0POsm6CMgPHIodl7nrBxIUMSMWNNObSqxNtCIG3nnnBObWBHw+YcmILg+zQNi
ORl0k9K2CrnRMgeS1DBBc4OPDMU1Cx8y87mAkbwkVPccZMQfi5DkzopDEyjq8VDaG4DKq4ASfpNm
nFKKxvPpt3fasrDVK9BqyoukZV4/XiJL6471cqjiB63Pqzm1mHs3aJF9ZhxVfK2OTj9+mCLyOC0N
rg+xCCv8IQRjNyMxLXR611naPxud5u8SoSbHInsqyZjCgMfsrVR61+0btrbUifJ1q8HwhX5wI5LY
/JbmN53OE1VYp8ZLdt3IKTvrjpi8k8fa6AH6zdEC/lCsMx/ccT2WN3ZTWgBb22iteuba7+TMGaLZ
NjnTJqrH8eq3Po1+zuMGlO5KRuW7V151MyseyAU5ReHoHK1GfgQtAQOKjt9FeYj96D5U2aDJGUJW
X2hrRL8fZVnfRyjJUH6UNAHakmyAkIeuJw22V1VITERGtQ1z6JaSrtVJuCr8J0iG6kK2oe9WZXs7
gPALO/kQJdqzYcJ/VVMmIbgGu9JHZJG+G5ie6P7fprZ1JG7rZojqa+s53TUV7Von/Xvta/md9Il2
ZumlFbZlYEC2Y865rww3stCVjW8ra/KTm7WeQceyx2s15yFbVipXPFHL2nAoEruCyOOuuPiB+WIX
I+YCEJiM0q3brAyBOjVgP6PE3GY2ZRKgRUkfhCmJB55BYRsPO1J8jMgOifNlUhmwftP6z6jxolc7
7o19dtVHpG9MCj8VmRMQrwGVrAV6G81apZLjZenjCwxy+CqN0a07qzoZ6nhDQ/0cchAsdQO+1Zw3
wEIo8xdhFezyZCOue9t/i5tdUlaTa+jO9yZOv6F9ORH2+31Uyhetm2WoWfvpKzsUMA8xZ+ZFhVi/
VzaZvolrbFZOjD1EJ59mUcyroYOYoR77D5Ic6i2HkygLz3nHym9bCzMldcGL8nunLI4AMd47jjjE
9ZBuVCFqGtTwxQftozn1souCmUyeTat5Xkw1QKoVIM4Mv6ArQyxmhlEYCy3CCKx4a6U946z7xnGQ
YrSPrTUdNFVRVuROyyCwtjVJV2njRTR5AhpIKoQ1rbkbEvUuElq0KFtCqyuidOooBJlYojrXSBn3
GgfpkIDJnkdpSX7q7GiPCIXuj9VkvwfdSkAKN5ZBQRtmzCMUdjVlkiWCziX0QV+nmBrzkNakmVuC
SATz1QMev09BOup5Klaki3LMacb3Llamg0psOiDwah/7zn0Is3xI4I1mprGk49QtUrN89c3qc9Kt
i7CBWRNaDFKVNbsWoIEDsBac/aE2pK3XLhs0oZHkJDWme87Sid2OS0U2K36qCZh05SxlnPc8GpmI
f2k5hX3BjIMzo9SuqIuMFZFk9yR7ftPqqV3kuVejNGkp/1Sxi6u7uC6L25iYgayyJ1gt6O5ih/Vn
lBWs+7Batob5bk1Oscq86rETwaqCSbeObXMj+pzgzVAqCzmk1wQG5trq9O/eSGxvJuv7MBi+dbJP
1xqhVhTjUMcHwhITwrlW/3lz//+GUfb/IH7MQCn7X3f/7/IkT/Psv+3q5DV7r//e/Z//4J+tf0ak
f9hE8ZmQxkAp/a31r0n5xyyxRLZl63/Bxv5q/SvyD2Z0OlMBhgZIolFk/u/ev6IxF4BfpsKnYX4H
Oec/6f3/LEK2bXWWes5/j4NmlhGA+HkOLIaAwisffco0j7p6MIJllY2ha3DpS7Bh5799QH/Nf/5O
05r/uv8z5frz5Rg28x/odxxD/apEZh9TaNIEFxINz/lYJqu2pTv+6xf5t2uCN6LZoFckDuUv15Sk
sENFnAQX26iRRHboIgPdAjOa29csYUD865f74Sz4elGMUtFQgPq0NPFFMxuIFkbumIRoR1NcZUrc
rP2RfqpnIZEyU3pEcAVJFUm1BDlt7N2Mo37Si3E6+XkVLrFI3qmDIGvLii6/fmuzfvTLO6MPjtIA
OTSfhf3l4/aB4GuproWXsI+yNVb4+8hSThbIz60Zj8RWSzq9lmyv5dN/+sLStJmjmjq1Lyi9L19B
bUapJjM7uNQqPX7Qng6Y1L7bO3Wy9oaWEpv0jnna86iGnnL69Yt/kXbMdxmXip4E8AGDLeZZP9/U
baqzmhNLfPHQ0q7IRzXu0rY66BrRdFIr5uYxyRzSLNY0oMBmUTv85p745wePD0UXBPWZpmXJr9J3
haFdk3lRdBlbJKxF2lXsISE9BHMgPYdQycnO3xO1SDaZ5Kd+ff3/9uKsGLoNowZwm/NFbwAmRfdq
s44uFNbh3eQl1IseROUmLtVliq22Y36wVjpJ7lZffP/Ni88f7s/3HNNMvnYcvzYAhK9Pg2bUqshk
EZHFiXrF9/Ual6pCMF2H0LDhC7jliRQrobWkAFUVg+4WKb6z09EI0FFuqgPc/uskumVS6N2B0EvO
01kkN7WSiQW8z/o+cZqrEscbr6V/NKEXX/Y+cTtY3ZAo3Y1piqBtiHT2RqhRUbYLQrpmWmFmTx3K
2rJXSKy1osPYup290tGWGkXT3PpFYK2qtPaPcelvKkYK1GDU/SHxmknthfSQ/eJAMC208KzJVxpC
0j1MxWRJg99VBYSpaeIttkRkr63GoW2kPIRZWxz8+YdBIxpd1zDjkluOUDYe4dPjpK8B9ANlB9ZA
HQsG2FRva3t8q5HPEVib2Sunik815OszDmBXJkN30WCFL/XNndpV+l2jUZtW2bLxBjTeIjjXmaQr
LDoyJ2NGC02RbM2GxmakFOohywMC6MdqpSfIcRqgp7VU36vOfvv1bfBjaflyG1BCw7eU82hb+yrp
wjgaSbjG0YXuyiFtLKJ0wKVeTEkADlpVyO4JpocpB4ZbCRT/YrLvor4uOcnZ1b5o1Ypis8Lcqhnx
UU5zS7fz7QUImds81zW8mqp3q5XeNYDkf4dyfyAMabwRffxciDB6lAMLLaJMXCbINRfUPNUurT+K
MmwPP6KuGCuKzZiPzsLmrAMDi6CJFPkJVXq9RZx3GWzmeLXRyPuRLBmvibNLzq21J+DmiL413hHW
6Kp+6bmlH59bNVrH7BH7kR4rnSIvOPZ+cBxtOyK7nUhWvt2Fp6bDA8rtxp6HWTFneK9VTt2kboWU
FzUpYavbeb3RSs7KhB3jg0K/BUf9rDEJEhkhGUpiekuMFJzxAJ7zeeQLaD5kZTr0jyMwxL+hmen/
3E1NG1UKlQYOBU1+NQ+Zo1KVUesz+Vehi3jtJLdR154SjVDTgAy9jSp8b21ij1gGsoUOXfQ3AYmf
PHBdTvOtyl21ZF5eVMaqnNHyYe+r68YZ8eJo4z4GkOyqmdVAhAm6rUhaA28yj96IWZZCWfmzSv2v
eZ7/LEG4HtZGB9XfrPv7onwzGbw7XppFl9C/FnM2HsuxzUyr5yhSjjMevXLx0O881EHMRNVN76Ub
a0J4n9skskDJfP71ozKLP76smLakEIRrMVcsYLF+3q4CJFl63KjVJR09VjKx0QsZneLS5ByhkFRj
hcUmZyh26jXOuE64VRMyruNWfdB042Qrzp0p0g3xWcNz0zq3ccbIomHi/5s9TVP/eSugOkFwgj1b
R8jy49f/phIBYW+oSpI1F82vroaBMwLV6/e2TZKDZYEN5I0u1HQ6Ka2pkcALJSHPi8tEqCxYShwQ
cZmffvxQgywHJxJVTK+a4LbmiL+p7G2pWc2mMHXUpuRP7Ekxnm7t/pqUevjQ9rQTa9+bLp60adyq
xf7HZiG8ZlxGWQHaPFP1pa8H54oFdmWYydzPrsNDMkCTQHdBiy7xpItE+a2sFIRT+L90dSx3ucpJ
LSzKbjta6FKsUreuKMiI+LKxdJjlY0aCp6uX2neyYGNkDE9NbLbIlgtvU8dJsgS9391PaU47TtRn
ShJWvEmVh6IgsyfLfY0QWR11WizKm5yQ8orb72rYle0inyYQTwIqhC67s8ejn6TNDZHbhF7UCcA8
m9y+NIyOzHwagp4Q30d+JPBgKP3B7AgHahpuSl3NYZ9k/mOetB0EDZIk1fiYph2E7Cg2CeHsr7FZ
EozZq8YatXKxmhSC3WjI3IZRharCd+ozET7f80lYJ99pDMKeHf+iQGBb/vp2F/9yF1kcbXgV6GrW
P6ozvYtGjylIc0kZVt6U0QitdIJgCmqoWVoQSchKBU1COFdxZiLoenVOElYZJeuiqn24Ej2Tqaoq
dk2q6w9qo0k6rv66jHzjIsAj0L+JhsfWjDi/aIiDQlXeVjr7u40cAN5XTXRkQwSCIJ3FslZ24xOh
5yX6WrbedzNslT2+OmVvRuqwkHalLSMDYJjVkOY6DfnZ0+lEk5bcnqy228swEzeZIu1dGbLaK5Aa
fv1xfSFqzcWsbUlTzEswki8ewJ9XB00L1ErmaXvRTMI5+l4+0xjmS1ZbV0vL7FKfqqYbETf6iquV
n4YImxttarrfFNX6zxKxH+8DtZkDvxk4Kn7DeRX728OPXkdDsuK1FzsuGfRqVwuQG3OA2cok2k+r
8ru3KEH15hs7p2nMWyw/56COv/dT7H0bjZ5Ota0uBeInNoREOQof6euExnuKHrRhHO81X3dOeU31
8iObgYjBOzK1yqNakF0UhPlvrugHce7nEgUgJdo705lF584M+/77FeUZt39hKv3FJpxkrZqkIqR1
2mCSKZEU4Ds5iMJnLNIKqi2PTLk6aIt1gT4dS43yYA0+O5dX4A2MiABN7LwzFqop+2Om9du0WEdZ
Xb6XKvMkvdaDk1KGFzUfTLTWpEDpWn4b1QlenR8ZqB7+X63Rh7U9R2pqBf10ESo6nbXwaYgnRDbE
A5w9b5rWmdUWSz3Kmfq1dv8IRM7TLZyBpdyDeoOUEhsqrpdi7HmaLBYbbTg0OemoFseFozoirdeN
yTsRR2gwkyUmvevlRYlK7z6vkdEko3MLhFsFhBNP27Bg1FUjoT+rUZtsy0NpAJhh988u7LLdb47u
zs/+Xe4y27RUtI6z6BFLtDrfhX+7y9CMt3j3I/0SEleHVyNM94MDKakcmHwVJe84LBguYvEkrm5T
hJbiWupEiJWCLoGut9wmqXKTFqzoyIvSvR19dh2g24ViOS76l8DN+BYZXLTVoravBHyXZBvG2v+k
7LyW3EbWLvsq8wKIAJCwt/S2SJZRlXSDkAUSHki4xNP/izU3rdIf0kxfKFrR5xRZJJD4zN5r89zC
Oaeq8algpH5mnaLzEVcUSVWblschQnHAz+9/LQpr40VhuEESFKz6YNJvBaNV9ju+2uYEFUBm6HGS
3UMFB64ot/4aRqRFVXH21BPz15Uxwq6aXHgnqHfoUhAXjdlwkD4BqNJwk1UeZniDanKaTPRrHIBi
PpCc3a85N5M1fvKLcvNwj2rT/TQEzS+9obTw3u4uKVyTzefuPqPEAbtwvSb40nQlOw8RPsZDQDwz
Kb7YnEgCM8f7NqNKP1W9Yx7YLqJSYCNUtvdrIVsOFKEPyHXueU3TtHXUnbKVjYTKx5J3E7T/YoN+
/OqpybDHOJy5nDN3V8bvX31f9QHwl1pd+9x4NDhh2Fd4zk74Q32OqYqXvs9iFwzyE57N/EXX8qSJ
mV5GjJLI6aGlcYmAK2XYrWzDqXbE96aLOu3UymFzdbC7ZIfEKPhHPXkvzv57iLy/a5zj9v0QudN3
f3/XRHZ642gM6mq1LQYDv/YXtgfiy4Ed+/cnwf/2SkQQYKi3LZdP6MNMhbimqUilUNe6Sd+aad8Z
TIgbA6Pz31/nY4F8/40YGjBghNLpiHet8H9uwbxXYZRxyF0JalnZdMZkZ+C2/PuLfHya3Atwil4w
PyGeJEaPv39s8ITaHCBmdy2LtMVKWrCslHpYWfPIRtRa2f6h88rwH82MJf74tnwKWFTWrmkL7w88
ACUSYy9M0lc2osPSJpbikEUm3nXvk8uddCt4ys93239i9SeWHsXKNKZfuSmbdd/N/j8+hD+e7cxH
0AwzAUZ57XKKfHi25940OE1GfEo3JvtaSUhok9FthdHdh/fJzaFOYifpGDusrcj9OL9LYIXLUqrb
37+P+0D5w3VMKUYLwgHs2HDPP3whqNB1lLvteK1aAWX3fi2P+fe66IJbEWRfZ94O+e5snYgIvsyV
9611zHnvSqQfSR09ueh6tnqG22Sz1KoH61i4yavHxu1Klk60ayfkJVEunYepad6wNDpnJ1Xts11A
nG6tf5wl7+yM3+9KktH5XLmMGX1icfr98mozOaGHVeO1FPa4UlM6rbMKSEHpSDgQ2egcGy8sNiEB
h0geC+9gZdGtkW54yUgJl1HnngeMTwAI5k1csPlrZeJdiC58rC31ZZyhAZsh5P8y1ficWo08msxW
1+ujcz+w9x+6DXWic1FhGy7bJGnuS0XSYSfhX+ag+JFQkG7fg8rcef4Sp0LuGaOcG1IWd3//Ypn3
ffhmhXX3k9iuY1NfQXT4cK5SpXmOoebhyg5gPIwIwtZKg9ZyegCpWp5iNET13J+oaeKTYeGFK0bS
dt1wTQ7CY2jkxcGDEFRVk772VBzbMR29g9HJ9kShjfveZ2yl6uRrP96kCjEJJTrdOUMptwEabvTH
ZKC1QTKDGz7YqSWuwTQRntmIcWPn0XQjZueuClE1Z7R/MYlOWqBGlLtEkKNB7nCzSUOrQ6KjfExB
lr44EpcCWzUEVax+jbx2kWz6i5Akxwcb8w7pQstSm+6O8tPbCfT2CK7xL+RORnhaNdMwB8Y1N1Dt
j1n7MzCzfmP4hKdOQ78HB3YEjG9svEZSUYdWumRqERznRsiXNKPRlh7c4Mlmh6FQuKRBvQzzwQAQ
2L0wQZBbQtmG7exO8aUe5hjVU6Ueem0QroXEft3UCME7ZZ5zp8w+hxOhiJNTEeJXhMYmZ00hJsu5
1MhDiNHqNu0IwUpKb2e2928NGt/JYGPAV8boIhLOfGTVd2zNqjjEmbuuKusYZ0X7OEAlR6UbshGu
rQtzd7wWjF92aW0hPfXjbl2b6VE084jmxqvP738YrwV8j7PnpCFBT1zkk3LjRToNCFpzJnI63aa9
JMW5jkk5tRlzVpa1nXMxrWa+N3bppAgHkR2fgjADO4vpfiqCE65esZ7cu+he1MGZHchB2A2FXcqZ
gLWLlG7D3xme9TbFSIJ85MyryRfi2o6qWiOS6dGIbMT98U6ji8VrpXtSNivFeJAD6oAQe8kU2LrE
0/M0FcMtFg++D3BGDIWxG1vvuXbS9tlx9LA0BvIuScJam93UXlWRvoxokzdEP2HuruyQQGeif5GU
8wQoHu3RsukEc7mYQgsMB7qLrQHt4djp711ddpyEMZZe7fzCtVkew2QIlgGQDiRMETi0pswuXjbA
ouqG4W4EaRgDkxPjA1YtrPBnOqTOpmjcs6N6NADWZ56Gp9ar+/2QCiaeC+2Y2c+w7HZRkT+ltpM9
jgmbbiNoLzHjrRVg/RTJqWTXLSruZ2RwpMnK4lxmHF49eg0SVMAURtUhhkRzbfKufcnt6jmbkWCo
TLgIgIxyo/OyXqUgSg+4XUuo1EN3lkwVlobRgnYBEEHoXb81WCGduZ/1EtYaz6kRp0wUgIG1MQuV
xTB8c00k8Knb01ezIVrnOQk1hVWGT9n4a7A5Byu3D95iHd2cYf4UICBA9ZUnWwJ5p2PlcPLEeXwx
BCDFvJj1s220hMJOelFWNClw1hDYYK4YjU8lK7cLaqSFAHmPLCSMHxPuh3U8YYSTcjgGGGvXVlas
lHLJfY4JC6ROT/bz1G0Ua3EmBj7yKBznQ1mEx7aP6ue4x7GftrLZv/91yJTacjYeQTfPz8a4a8ew
wAJTM/hNxl+TlakNt/J98CqHHYrLMkBBkTg3pIbJUy2KYE9piGcg0MvSS+rXtrOPxn2eEQ+GuxpN
gpCRQU15fX2/g5MSw8XgZf7Zd3iKZFcSGdCkkY14KQu3PMsaPIlC77i2O3SMXUyhb3uJeSCuF6kv
G2Vyhzz76g+pIrHGvQg9DCu2jy3mDtJcjAISZ9xb8sEwaobpZfdDw7862fMWa4PFOsReY4LlwsiD
T0PlrxNoGmdPyZ6hUcjwE2HN0R3RjHeD+lnWpIFUkbzltiOPCD3USqb2DcAJQcA/ptoYePaLbI1r
pIF94U7X2IfPksb9HgqQdzC7HBk6OB+MRJz2BULCKDL6Y0gawVGYLFtMY83N0O/6doTiJOhwtSmY
YiXVlQKzfLR75yGNsmM+QFcK5mkPb3Vr4nJRfPIJCLpvQZZ0Syn8rzIN80uShnvVj8U/JgkfGAOw
u5jL+Cwb2Wp79y3wxwluDr7EbxN9Rbc8rCILS2pbusaq6+rp8zQxoatl/Mu2vwKkGFfsJ5oDTXD8
jxrufWDx36rn/W2EVuA4bL9N66OLzyp6HWSIf65RRgKonrDUOCx+EM/jbZYHaSH9F3M7XNvQNnZO
E2AV41sfmYIcO9jlyDXDcF2N2rzpikPWJwpgkK8Ndfq+CtDcycYuNnYLeHDIm4SHWvzgOXiGUzUT
FJ6EFt13QW5hPKdb0YJy6UeQMsoJF2kY6rcW5npsCMgSw94283nlduCMzPlTj6vuMDcv0KP1Y14i
ADJKBd1V6ps3ki6FqhVFapRATu4tlOud+BGUE/AmmylfanzXkyVfPKI0c9qN/98inU/VZ+JNl+Jb
NhiFD0W69MJ5JMFTX7tiHHdRj1z7Pbq7zp+lA20y0tcEUeoytYto1eVsKvFe5Eec8ck/es2PnZkA
a3jPwqEnA1f6x3CktPxBTIQZ3sbUCtYcQyh4/WRc/b1i/ADZ5mczLSARiH2P66JX+YhhDY0m9xHE
ZTeJ/B5DVuLDnIoM5uRArRM5rAcVivWQZ1/CtmezNZFEjjcDw71j1Iee8MdNV03FPpVps1ecPY3X
O/+o8N9bo9+uddY3Np5ajxV/QCP5oe/unSZOLP65TYUZcLexAQ2RSwPvMfUJCBz+s+pBk0fLjjvj
VMtrIrPJlHnQomofmBq17ncMhsZTIzxGC7Gzdke51nVfsYmW5o+/f6Yi/KMKt7mIaEY8/qEp+XhE
TExbUquW3hWozpcs9XeFN/Sf687zNj7mo6VlNtnCdSPxGlr2Ngzy78NYaFoquXOkbRymAqBca9oo
rplHMh0voqe+wlWRwio6aT3lOztqXpJJpmfDix7enyeZjF8z4mUXOvamg18lzdYnl37lC6PYIXA1
+WFfWcGybZKtsXFKnW06EKrbOVCSjEt0Ik5SeTRLJx6W62ZKvtL/EYqT1eUiTnx1DYuhXySOumnT
HCgSi5/wTdhdTrba+8wIwzgttkFczzxGE71oZ1isMyO+c92/lEVNmjy9y7X1naMxdv3J4fPYAXzK
EVx72FXDsGRVfpUz5baXI/gcopmDoTIwx4j4RB/avXQjOCrMupgzjz364vWUBGqtYvbxMk+TLZbc
Aj3ivGEhrZdVGye7PCAQgSjy+EEUpkKMwohUCvHkVUN6k1m8jnRCxe/pbten3NBlXfAYK6G02LV9
jkPqTUSM3R7TqvvkvkLqqx/aPBWH2BH+hjukHzoUB0PN0ZjP82OXRu+1HPCbYvBfWmnvJgk/SgzK
Wo12az7kY/bNyIhhdPNsWkYOQYijE8CEKIMIN9+YLuved3AZhuE56mp7VQPNynooZbYZpI/vf8gA
vnRdnpKkH56iBMYwKmgbLWK6ZBvYPo6MfTa1l2XHoN8CTutucCKqh/cjO5kG0sjb8Zfw8OF6rd76
RdOturAmSbmINCBZQHil9HOChuxLlnjo0ps82w3mPC4mNJvId8fuWM/FF4+N1bHH89YyTb/OnYWL
BqsSsuHnshTu3QyEGViP7bEc8ytN65uJRG5ZMJBGoK2GHZE3AaYrwtV11viLPOPtOCo+40fcOlUf
rqau9JdNKwaYXc4TuzC5Qn3fL8i+mtf5IJmN8lN7SpJlIqDfVz7eOEsVrz016rP0gkvgxrxi3UZP
jWVD13brql5x33zLEUc7an6wbL0tDLNapb1TkOTVtBvHrM2VvEeS8wRcl6lhnuNePkRJ3p3rtmg2
DzOC1mMUmUe+tvFs4LmNey/bTq4d7yhVWZ8XQLhIyiZXXobNwabJovtLdpr4vuXkCL30mjw9lr76
NsnqxevzcesFJpPfxJ7WrsIf6JDafULhT5zxi98Yzk2NHSX34P3y/H6Cn26lB+CLhzLu5MHhYmmi
FbCOYZ8yKFnzMEu3eqqOEKXqXc1Afp0k3FeAvbMljr/iiAetXcjOqK747wjM0TqJVpZN8kWQu/5O
mB2crhbwRp14n7jJKBJdSHCDOTUbxsKf657q7W4Tfa9Ehww/y5g6p1xflNXuFGMTLnthHvWIYz2d
IPTFZINi9SUHNG+z4gBEslw2yu+OYTV7+8Cvwz0NSIOM+kLS4dcmI9adkW64ptH2z1XjucccQCR1
S3trzAzXpiYqWxdOs20CzOQzCpIGrcyB8i0mYxgigNOP6XGczSuPp+ygivyGJcKGBRXHK6+CZ1gj
/FxkUz+ehhxlb9DX1fGOG7NHyL45D/hN0eOXH7EzHuth0+v5yszeKTp1zHrj2ko5PfpTWB78Ye+L
sFu2ohko/6orBiONZN3U2244myLhF87r5jUEbz72kfeZUqfeJibLadYy5akSmJ3bWYaHlBZpo5lH
AomxlxPfHRc2uIS2TtUvy60eGQEVm5m2lm3ZPG0yU19gllFxWemmcsCbYHJay7q0L1oNuKBKM9na
hutdZlU9WN30qDqmY6o2vRMvo493u2bfiOSpiOZuk6C4Xpiope6FmFyafu5eUosAAKBbYI87a1ua
MBIMIT9nUTofah97huyyVVRmxibkN1oIl712QiwlwYJu+w387aWBoL9WTFK25EBaO1GnhNpP7AkL
z8MXyG31lJdG/uQwVcNDiDdbWzyTfP/w9wf0+5z+93rCZzjGs5nimT7pI39F+2OcpZ4hrnMP8b9V
9jJKYfJ0In9Bs6T2HZnB27qd0c3F447v3XuE59Gw8IsOGYncp6GxkcU3JrHcKj0m9ay2IyyuBU31
dw/v1GIKKncLeQXIfCy9taOKecFmp9/asywWc5dcy/pqRa0FR7bUDFqaJwfjo0eMfYe9iqdmcw7D
7Ihtg8JKXOL7H8Cr2o2tFKrx/FucW/5XJq3BypLOqtYawl+XTiyqzeQfLQ+Ekf/z27xY3JWuNvoO
lnWuTcn4+4TVbIbOU0npXwdTc4W+70GDDtPq3LtYpKHuRvCiTDACl0LjHGR/i7+nTKq1XbjGG0cZ
bEoiXpFnhsHBGRprMWLk2ZYNYquyih56ZmlEmdbcnW50M9PR3ps9W7v3V+pKpljDEPZfk2Z6qy1T
rjufWNwoaOQLnv21IJcmmJAXgGTPMY+dLFkPjCKZvRljZVDBOMkZyuRmEqJ8DJRVLpWJxyKsjPFS
2xGYa22eqoLcb4436I449nt74P35BVdoMMaPd8Hf6FV35lRsHTOTpU9WyYMK4GRGug4h5BFxLLz2
q+GO/d4MAvxv3I6AODtbFesGh9zJNYLX3LXU2kyj11JaQB2jeNMO2nrMtPX17xf5H8JYvjT0eIGD
BOWuzAzuK7j/rHZanVmU7cK/mh7uvzBrWKHm1rdWC7isRmw+Z7p4COd7/0UrtpnhjP+jhfljA8Nb
cAVNFC/Otu8PeWjXIf9Igzi+FXP2kvNWl6EyX4ok/4KIotjVtax4LBoBzhZ2EBSv11DF/gIF2RN9
9envHwgjpz8uY/Yd9/4dORgSuff//p9PJAnZcoC5yG5dAJhYmOOzIad+azYt9FaAqNSGpryW5QAF
uK77TRIjC51MB7uOy7M56IWzMJFpPkrhHBMNosawmn2gxPH/7vV9R6+EhU+yHcZ6aUXBOmr1wUu8
aU/N5D9HjCTHuvvqCZzPSeWfgVcHm9DKxAlHrjjVffJLFlXKHUJUSTeq9sJcbNjj9/5iGX1zqjXV
R3Bvsbu5yD43TI/JqLHE0c2V/Smg9hsG96mtve6zAY6ErUn/0vb5JyNwr3Ta/ecgQwTjCdxvk1WP
y2T0rV0dDv2NHwda1DAvsjHNa0jC1kqyt19g0LKWRreQmApPcJXNm5jCJ2YyKzOPizPbu+cGZDwl
79e+c+Id1OB664L5mXuu82aaXbjuWl7hpLCDNz5ho+xuox0cJ0zJO7yazc71srtCiaevJuAxrFK8
krg7p4yqOLtEsHKA9Q6v+FTV0uuAgDhwGd7GkbWLr2W+ff9rIlw80TRMZWv6W0/H9Fyj1+1sP4gv
aV6tnOw+lHWK8IzWttv0bsDWRj7ilfbXiFaARitTnHXEXN65G+/uigQHdcuQeg6aYoxR6FSKo28O
I6Z60N+iDHdeFHw1bHqlwW0AQKgY3PRYnls/34CokKciKdV50P10ze1bJWL9YpGltYgaSC5i+Jqh
h1raSe2snLKYzlX0o8+D7JR005sHzmDJyl+vaxcn6UyJtKxlihUvhBls+3IX6ODHPAr9EE+tOEbp
9EJa6UKKqP42R+YPRX/x0AkLko4c7JMTFtNKV21//+nVxalta1HZTyLM+wdOM2c/q+E1UHN7vv8L
Shi458YYHhWpQGH9GQ2v2ivM7SqBANsEpX1E0SMOVWqfsV+IZev2xid6eAMVIxbXrKJiLbN8ZVVl
jfMJ/EjYmpT4otOLsc3dVVEZ1jJghHbFOw3oO/JZMkxlvkqHAfptPdWLIO9tSBd8EGbvyGU+8T+u
GUJja6tWbVKle82s1J4AwqIwLda5+KoCQ57j+8YOIpxkcJXu2piAMwlOBCB0xqxSa3cRCERUUGn2
dfLTs9nMGH12boX1CYSK/IWcfMnPab6rSiK3m+EBuF0tt+iO58WcWs4+MAZ5s53me+pkt2YY10M3
z/vSdUqsnD3hpcZovBQGkoRknu9w7pYUSB/q/NAnj2ZvbgVYnLNPe7rM5qTcToki4kmyfomRZzxO
EZuhLHedTW/on0FUhYfAgV0STH4Hf7jvmO12y4DWC+yBW64QN3dbPTi3guH2MZ366ooE9QWxQvFq
qjFBKgTYgDkxQFfLwtYMXhFVjXgaxsq86rjFBtuI/hx0fvEcoKdEdlh8Z2X32lQVaayOAR7Uj4u9
V5bV2gWleGSwVKwoeSQeV5S/SCWsI3IIBvlyJnqYz00Q9Hn2a7t5nc14WZZ2/KIz1zxKWlja8QLL
KiX8+x/mHT5X1/UvbC3jJmnS6sEpx3or4zA9N0Cfd6Hy2w0i4Qn1QAgmxx9BRgGUuIAlOPMFhjAx
HGreAXKJnLtmY8RZfqwYfS6RfhPVFLvQkaECDIU6O0nwLbNVszbMYcsHLl6ZENirPoEd7tNIpwhW
NnNgpNdaQpEqHesTp9pwjDwvv3gYffApztmJOcIbg+IIV4dxZVlUPMVeXZOVLX+irDJOVvLLY9ZT
BSK4punkIhoUyD4r2GCm31YPsrSnFeeW3hWgrXDA5w+xN3zjyreParJ+ZhY2bg2oA2Khv0+p2w+m
PyZsHJmtcLJ+N9i7rUQ+N/vesK6YOgu85ZixfddCVppaHXtR/AvUsN7j+7/FrfPMOMJ6yJKy3fCZ
CAjNsluhNZl20urltilbQOXxTyNNxGPsYMKc57d6ntKv3fjsNBR0zQDn2uyLAECWO+4tpArRbK8s
0VV73Ro/y6o0n0E1iWtsfk8ZXpzr5EcNQnydTSLaTYARjs7cm8yCnDvao1RHN1SQkssJSu/UHWY7
Xrrp3F7N3hq3taEeoTt5jGLb8EG7jX0MVdEij0/DZTfbOQ850aATK6plohygRYw6zu39jxy2rcWt
3PqmT3Dl8MWCTnRoZHDSFSSJQgFwKQzZrQ2vB1fOYvgl7D9bRjx9qhJb4Z4H5ZLWsdzrqRG7cKj1
JYfOUUWugjBaSeJMq/apIM3+ENbhW9dkV9mn44/S6Z9ijMmV8TBSaezRoNi7tmEZIFKOJ+W43XmY
jWYV5/gKWKDc/NRU6xSU0mYsfB+4CRJl/34kOVBAMLbuJzhNdhn/0kP5Zvlt8Iqh4NtcjzwMy8Le
h60q32QM5xpC+HGMp+Qh9MdioeCGPeZd/yy8Ad6mTt0NzhiQVEk8nEblHcvAr7atzwAqDpIbpGj9
5rCc3wbdQzQhpjAHc9yWgT3txjBmYZ3Yt9zDYZGUDApH31g099lHrjmVrRGkJ6lUEXDtuVn1aZ9c
R6ZiO3jhe4Vk5JFgPXvVmUa2CyBpIKF0b9BlwovrIoXhpMaJ3hRJ/RmR7JJxXbTPXIeziEJ5lU7l
BTRE/lRjotvkGtn+lDpU1Fy7OnrLUxtmkpl8i5vgxTezs7qrhY3UaLeHOnTTR8erv5mRI1b94Jgc
lWEAByVWoD8d8UijsObkOExu/ISmXp5kH618GY6wj33z0Zss7N7xcKmn3LkZxaP6Nie1fFP+EB6t
zLnFrf9TC9rxv9erfy4AAsTAbHfwCQSm+9HYhlUzk10SFLdoJg0jNbz28P8gabPvipDfe+EgCABP
3nWYtuN9VIxoIiAMFUXFTXkYIZCIKrKk2nhTNmq8J4B2596YQRcZKl8b2nDWdVAayzxNCYpzVuwN
6zWqp2TleiQa92FFh6+B6QNjZw9YutNzzCnSWMDg1Zz9ozF953l/ePMhi4EAuTgrEsf8sItzkdhq
hB7slU2xRtR7aiADnlwPAlA7Ou0OJ8IERqIK1hVrmr1mTNHP9X2jDwJg7giutbNx2L4r+XT32bLr
6cgmbAUeqIFn7qGM8GAjoVCpwJOEX8ghDNksWK/Sqr4RrhqD8iqqgxPGn0IqoGUzMM4dv/cs7S+F
nT4aqmmfgrL9h84HreGf31rIt8bwglXkHSTLf/9PKyMqgmrhmqS31MwujttKnAyOtckr6GKl2mFI
mFYGQog1ooPoUCQJNE6N5VykgDMb1e48Z6LOkAb4Vzc6NZN1sWdNvaarHT/oJYNUv1Eotz87pL2F
uAbcLBpWAWFQyZ0RBbiRo8ce2QKgGfQc2ERVgbi1Q43sWGH+nCsjXhWgWGrHZJRxzBJrpy2NUMHC
2T+H8VNtgfIInRwfgMq9o3CcX740yh2uYcgQo3NAmh2vZVEUQDVwJrQJot1BtggKOK4Rkz+hX7H2
g2lsB1VNh7aJ3hxMNe8K3tTxB9z9ItoMbfAcmXj1eSxOW7ERqgs+zc4nr80yaqj52twPiL6rOXOk
OmBMQhRdD1sJ33EdDMcU5sCOEIbHcHJ+5HpG8J516tpmjDbhQR1lnpigouZ0hTIGOkvek7k2omxM
i3Za9iouF3gzip2YAB2UI/tCliKYZK9mDJXTLx8jTDgnJzvRhNtbK2+aU6qnGRoa0mO7RTEUWlxW
bOfsdV4OEFOjsN14MVWg2XQhQns5rIrJpaqlal6NsP+YMIfUV4XVH2IP6Yabs9oLNJy3KrT9rcJy
uA6QqqwZbZ+tINP4T+5HTO6mkIbIvxpJoHiQPGvyfwd2/3nlhsggUa45TuiYfyCpE1enTLCG7NZ3
YBfD0H4r7+2Qhawoqk1QMgFgR9tASoJiAFFJ5M7gBi3sfwE5t+Ewbv9+zN4hvx8OwFAw2jJZLLLZ
R0X4+61kBh0ADNQ7tzwJRsTwbBPJCQIUMzXjJjfYjbGZLFYdcpRx4HEZBtMvmWR6pczh8+wRzhoh
CVullrI3xsSySqEXfzEgevzjjf4vE53QsbnbIfgiRUPA//s7Rdni4AUsm5tVq5nkQVOvqqj6BvGE
LETDh/zKIk6N3heRVcZbEA5P1N8byrxzZTXT0SGO9VUF9QazkXWL/dQ4FsiMsJwNetWmyc8GOMtW
iPRos1471GV068I7O2kY6u3Uq6fCn+qTwXDuiP7qi0eLtMjwRT+aub0k4SJ/QZfzosP8KdRKAbzK
u10yZtE18d18kRWluwnlFO6ZKKAszIm7FiDylND3x0b4RZvqZ8DBucF50h17HTq3WnfThuEzA7UM
mmnqIevrZb7RNkNaiDhLA8Lppz5JjgSxCoD1fbcaLUILXN298juDvhkzYIXVorKYDWZeygYKN2Wr
wokeJAwu/hSl65GvezsMa8CqsJtiwJxhebYmc+mOfn1LBH1cNDcQezWJrkY7N5ssNhiGhpaC345A
X+PInbLhWBr40zyaUGymrrfDZfYlzfM3AwvMOpgLE2WivbF79zuepIV9149NedLt2pm+vkVM2TSe
fXEmV57pswLLT3Z9Fgv22b1YVSST/+Px+T7n/u3xKWxqDM/mbPVMrqf7vfqfpwizDAFlqFe3OCrn
LacUIjpdL8pRgXg30D5AL6928dAfJ/+zKKpgZfTCXrVt9UMmPGMJtet2qV19br1XNDqXbJq3IkT6
15aEUGHpTfYUhAsPvdouzgGXe6n1L8/UH7cvA0Yf3S9jOKaNJOz9/jsYRpDEZlIOAIrKct1H7GLD
md0Yg99FHVYbLEoWm1XT3f/9dvyjPOPMwNfmcHKwRQD38fvrxpiEZDCr9qaDccRjQqL2NORvf3+R
/+WXE4GLN8bjyGSc++FsEsipE1Xo/sb8cd7MGEkWPkKcrTAPcfeQhprQeE0H9/dX/SgP5zh0+M2g
Gbi257ofXf0NQr1QNfZw66wfM+GakcJbSCbxuEpr31wUc/vt7y/ohnddze9XomBewbd3l6D4wvlg
OAtq34Bt5mA0Y0J8HM3WPg29vupwopGDfsP/y9u1rMNoRnaO16KqtfpN67fZRrMSI8WY1QhhNHuE
khHTjMlZw6RQiGJhz3nK6042Xp26aqxTHQiyOqV09nLu/aWrsnRnBOAUk9r/4o+NgKSdR4/AgYEA
NvBQR1MRzJbE+sTQWl9jiSe7SsRn1WUpTtZwCzCvPkqVPTdTzITCE+MqCd1DY2tQifhYKp5ocNaz
TSlEjBKWGZgztWcZyvTRjY6SNs6cwts0BrvBB8GYjTGQJ83J2QJFmu+EtiQJWGpLi5mxa7ALPQ6G
XcrFHhzozwwzA2WNf+5RlOAn8t2N6RKWXQ2KBQ2hHPAVkB+YQ3nfuT6M0PyoJOYnaZg/Jr9IVskw
yD1ruXWatltmmjzC6j2rEuJYLPOzSkMbHoPIT75rrhl/g62G54Ffd0XjB2USit8WStg6mTwCHAIG
+y5235Ueze+6S06uZX8azXm6eJb6Mfpps+z9YDh48a9wbuNPATbEDVa7xDLyrYp0+zpLKhUjWoUt
4r12GqerrGvw6FMYIUwfBRkmryZvirUoiyHf9MSuAyLvdcJbFfSqaKNJIKK1p44fW3PDFmTjN3Kg
qxXmNi2CL9htxdKfa3/ZqcZF3wqH4n8oO4/lyJFs2/7Ks56jDcodgNmtHoRiKDIY1MkJjKkcWuuv
vwvsGiTJMvLdQaVVVmYRQRBwP37O3mvLpSjdYt3UQ7933IxhjjntQisfDm0KFLmihakp8Wym3XfD
zeOtZfr6Qs/gvnqNhl3VEd16yNuLNICHyqhoITjjL3UZgLBW0PFGLjQ6OVM6G3omA9Xl5NNkSKfH
XiQ/OKLkBMjT3VZjy1SZ73IUjAumrunQf+pL06Ew7GIEmpJYuoboviKun7RwUybAFdGfLxCgAEOT
yZznFAQbQKKEjRlJNy/QACEmYHdBWCQLx5lWqucAnLbhKm8ROUja9UUmlkJ1GDwa+w5XqHXSmxOa
PAVwWCFBDfqz0Zce0VJ2B0Mv5R/cIFlqgZCczHLr1g4sM63+5oWEtDFDOeUiBqCu9beto+f3Y1Ds
J0Iq1o2tzylwtOtdc68AJdyh5bOXOgE8MThOMHHZs+dB6a7z0V7ldrV+fcAkghGUFim7PDIjfnia
PpcUFQjF7xOD9U2benJjyX1Rg2btlPLXpW6EF0yPzU00gfBFH64OU+9Q/GtIsCrfowWc3VujPFWR
rA9aR/8tvWSzpXZh88eusMEJ1j462CAiVVo76eUlZm/ub+k85lFxcKacs1WYHEuRro2B914a7g+G
spRi6CaDyThKI6dASO3vOj75U2P99gYtX0gfD2Dt6PVSsMxBoJAw15P43GEoufCbfLwfzWRXaWb9
jHQ3ZkQKKkMPbl63X04C3xMUMjnv4oqmfMGcP2GcZ9XZJmXqkMDi2waRM9KnU8XtqPpreIgF9E3P
30yRPIxm4BH6TiMyMmhdSFXc9L+qvkAwpPdq3brdRsXOdJ9jajRQUTOwth4NjUknXt9jgZx8QXci
xS8RYRio+3jf1/Y18cch71BV7lWNm7rNov4YaDAVovhSborIxM7Zo2fPgB42TNIKszcWzpC7GybJ
9YGpMNVX0R+tqJ0uGOCtlSfGS5mzWucFRHXNJkKsAYuxGjEIBK6BKXwC41tO5qOhmHBxkkcCr2Iw
8MQzJoPHJKou6jN8XdyRgbYwy0wxlgWT33Y0Rusk/a4Vxa8on773OfPggEdnmSd3hGecMX50syor
26boP2zPd66C1LoKR6s6mnAuYcvKhWU6mM8LhcDG605R3BMyMNFPUEh+xyA8+DVK+9hzH0bNqy7N
gWo27KG/OFPAq5+4AF39FZGFKoQ0aGwGNT4GLX9EC5vpUz3GJ0AP5moe6aPJqq6HxpwIkKC3mGSc
Xpui7I+56L+HrGk6l1iih1xpDcg+raGHyJMGyyQ0UJfEGSadJlsF1G1E2ApoKQg5WkL0LryYDAHM
Ac4aZKTHq5tkaz03NyMIK44KNq1aT//dTWN+iTwWCS/6g6xvfvFuuIfOtk8Vs/IFadz+IULne06a
Z+kipPBT9SRlv0fjpi4KbB3Yehedy0odx2G4iayUH2CoXzlW8ZgRmUH3vlcXo8hvp8p0jroCIO15
yt9CebwyxNnxg4MzKnc7WMXvuHH7q7akaRjyfJRawiw9MhapSaSdsiRECLoxY1nBflRVv/fJ4fR0
rAyTCyER4WCFtmynaSY939kVNo3lLX2JUOvrfUR4CNjWCCcF3pwRlf6Tv45s2kAxJsFtr8qfiTtp
q1ZXkrQUFIP4Jqpjm4lF5HOT2v4qEBI6Y0pgroej/yKngUy/WTsGMvGfU/Cj6NGyqfeOQfoQqbQ8
2ECE1yi3+fIJ6aMGNg6LRJMtLuyrUri8joOEnZm48+xtUWm2/qhl6OLD+BiPPJra/OiNjbiFWqBO
suB44RejvzFMGJa0aHHXegR22jgcwqj7IUKmeMpg5Yl9dRxLYokj9piBltLad/0S060NFJ4FaqlV
NcQlSSSbZuL24MhTcz4iZrUqaaunBvtmMTlEVqLqqXVOCJBubPQrmPCUIG4e3N2D2/aM4vL8KW/N
2fCjr7U6G5d4CB4t5GS7ynRPGmAnYgraH0pQYURIzCemwCCrHZxiOXbkISa/27GYFFLmU4B0C6MZ
py1K03s3xhxkR7AEMBOBHocNvtVCek26FV6lRV3wmCpjAQMdxKmN4EHQ8Pbd8Mm1EaEUzKwvAo3u
pp4/thaE9KpEP6xNHPs+L3M/yIItYekIrW0UmjTv3tuHU0p5JSKtOyfWSFSsh0/E4DSaQzLJknrj
yv6pTzP0h/IrOzFh2B8K7FmJQdMF8B9HivfCdrr+Bg2mdDhXhbXM2pKNixnbDHPeKvy4PZ14Ptag
jkaTMYDI0bzZhb/oEpWfwi6iA26VbLuJqU7wDVP87DB9LPJOOY/EDxTd9t7RSaiYKHMqRRyOQGfD
0o9qKvTNcNP2aYSQQf1I7P6OLGDx4GfMRhBRW1uDM9oa2FD9whSxiUT1nMtB31h+pSOdjaYH1VkM
gPhz3x+wMYRmfiSv956mu7FLcBevohL/ijU0wSXV5GqsxSWanPCqbSNcckPRXPSaT6/XNylkLIIy
FQLivVFnjNQa3cLqJndFhh/Q6AmNRMF37YXyrDjbX+ecy+CR31ZalPGaoWvSRCovhsJuLnOEGCQO
d7wQzpWXOOqgYYzjuKRpO7/tx6vJGtZRCMckxeG+a8yKh3YG18djNj762k+Rq/CSriFCTva3vnfO
xqS2uLWitcZSf1dyG1Y8sed4KgnBZkT12EIOX4lWqksKiW5XW86tbXc6nb1Ty5t7g5O/uunSEtD6
aMXbzAits2317VWXcIAEkXttePCp9ThiRNugvoishDCwlHyiPoBbSEb23t2BPakeadg7V6NXqoXN
wnYyOb7NiTJAm+M0/o68csFb0y9qfC8XjlEUByIEGPBEyBQZ3cu9GGSy7gW5WpyTJjcJtzEwv8fM
eVYNhwiUwY/mRL5y5BJ8MKFm83z96GYtUiC19jo3Og1Vry0z0gOWhirsI4j4kANgUtOUzZZ+jHfb
KJzuGGuzfzXUHmzCfpYOxIzJgFjsT6FGkLZKVlaXNJs0GYFeGsRjREnpnZrqR+tX2jZ1xmolS68k
PZ5fIgNSa4UiB8KPc5VrDhBkcEZ6MRtV7SHellqYn+Vcb3tNunYSfVrS73wR5U8CtqODhgLXyIzy
IuXwTN85XxJVUKJ+43DCRJngDpJDlDiRCaktUtUpIPk6rqssxftIqFRkuxO9fKS+DsEwY9OruxLy
9iIA3oyabfhu+bE4Csi4mheka52H9Hu4qn2V3+gwSfYwsHKC+Npd2Ln1lSo7qFsccJ3Q2mUanr2q
7KpF7Ntb0B7dqpLGt4TMviPEqTuQehy0hfNIXKYAFWdymPGmX0hwETFm+m0oKNi0QHO3kOnjqy6/
N1qYb5gxOUwNg9pI/KIXAKmK5evQLQqNQ4s56Ri4IcmnTPsNpPYLI0SzyErz7ZVbJOuep3EUARKS
9GrIUW8vCn2OdmG0s2lgyV928y9wXcjkKrB4VDF70ys0xiOSSHbl5ZAFAzIbxo996VyqpGzXI2Nu
NrW+xaXHMosb4giC7qIUPFCDG7svE1oj4OM/UpmPWwbD6ybhEBG5fsYxiPN6nWfu1reG/hTZU70W
dhiu3SLA4Iip9EKwi90VHKBZLoGyBbGn332+V3zABbymwMFHQaXqugbi/Lf9pUkb3c7NK3E2PaBT
WDq2ZVEl69we7sgeYSbSevqy9aqtajPKK6WWeY+1mbPk5x/E+tgNks48Y0O9Y/PPe4dQW8oRZV4s
zlquhQxgeoTRRBkdsC2FQAiDANUEHP2qMzP8mgYnvGAYD04XvriIHk8I3YtNbiVImgiCByVybIXm
oa/2rtG+MDpBRmrqVX4IUvqhtKOMTaVxfsUTuKKyVJtussV1SNII53h1cOnjMmQqj0Hkjruqsq99
tOmLyTTrTRn67ZWf2vef34GP2zYyjhlgoYPJwIkwN+n+6JJOpYFMk3DJsy3S0xAR0M1u2myVKhmR
QZhZhLJ90GyXs3taPnx+7Q8kJsuiYyLt+cKOBUd3/un8cXEumyFELuSZ+X8G+sXSlzl8wJ1I4AAB
MgDu3aPfyYbfsawJNq7DbOf7ybAfNR2mfZ5eDzimLwoj0ZdyHswmGmFRMqqQsMfP0Mb61TAYPYTG
RVljL0vq9obycs5/+22kFSOw2fb1+Tf1Dzd01qSS7K1bs8ntXcsWDKPqMGA552LQKwZYLa7NlhSd
Sii5LkBjzAlO12SUIOd3jeiL7qYxvzlve40ShIsATOzYFs/zu85tFE0qrbjT57bvhgvBRpD3PWjO
6MEK9WlfZSWFQzoxRSsiyN/5JaHgZGvn4ybBFHWrg0j8ohGPt+/DZ3IEo1zGuZaFMPV9o3fMTJQJ
nhvcDBUuAkfDwS1/52HlcM6Ek26Q2bZ4LRb7tmgWbkHoJ7asfdxaz1ZeaqvOTPp1Uk/N3nD62ynP
f5JLvq7MRF5ijlIrcAHEgtm5uvbPPnCSW1B632tH2mu9YsrNrK86V129kLMWTHOZQcqJDIggvIHh
Y98VBWPfMlv3RktGBlpizFcO7UK6FSxI2Y4OzoSGIjhQ3BvrLk2LZeN31j324FUfwkviZM97oung
VzJKzkAluKqC28ihw6GZNF9BRWvX5v2QptleoGEURXhdVt70yPRF3xGNftAaut9mPHRHgh14FYz6
heOj3MiJhLvQ6HvIAv64HLjD11FRQfQbqrXXQq7o4wgAges98tcZREntmLtOvR3qIVz3Eg1bWgnz
wJuckctSFVu/F2I9EkRA/NMhKbUXOsPBqUO7tLJLJEd9DwlfKzAw5bbaQRghUq57aafOp334vZye
crq+a6S2ybJxm2iLu61eJ8qON7DanJOH8cbzOKLpsnMOYHnaZc/MfIZCZNvayeAqFswZkzkxJc1H
sh+6FjtWV9pbXn92m7Z8dCIHzobzbVJaS5fK3gdlPWwcbp5O+sINJ6KYJMyQ6bgZPo0u2W10aZ19
NU//PBWjplX0Xqb2PoqYfBou5Z0T44lp1RxOjpwsbRHsYggoN8zk1wFWmJOu4zFAs63WY6O1y2Zm
2jbO8fWXtC5hApDypmqz3vfxbLTTXHMzkAuwzP3U29mDtTRNKz2MGAcPWsVUkNA3QxDDU/SDcXSa
+qcRreuhJm2Fcd8uK3qxSbuGwDwhFa3ogQNd3CSLIuVhq7zKBgUI5ZYjqxbIo7KLB4by4al3odQN
dm/sRZU420AKiBxxfkxq8K8RE4WF8LVo16YoiZoE9KNqAnuvt1SHYQtnY7AbvFBW6zJTZWdx82Q4
EFvd7Bw3PclqGHY6TfN1t2bTTVZD4mabsnBwekdBN0ectithR9aGuQy5mZp9NLRmRdfFhZtQiJVe
66dJUIMSQlkRbrdqNLvZ2tGE1qoqD32OKVv5kbvINBbfMGifKj+o91mOnwQYkB5ZL232Uzijfen0
CeVNGf8uFe1COV7pE+GbZuL2O+He23FzTQiJ9+SLYm9oqXmUlVGdIY1dU70+DBG+myobRnTe2bix
taFiM6/yFZJPzGFJfNMhDDhoITmEcV/x1JVkz1RAMddO3fDOxjZKdEqupmDm0Bg3ut4D3XVdAsRL
JhOIku113xJwkTHCRNYNdl6TqEOaoLss0DJmrpfuevSxa1BHVzG6KzAq5DLYUdEcXn9xo8tGpeOh
NRvyZJGRMRJCdiIcwifjujDADOj2Ht/yzaBkfas3CMUqodlXJD/kuzK+42C0CJKOuY9hPVcKGS20
j9dC1Ezli6e3zQEN3W5AvLqzIkiH6N5PWNkb0rAmksRVTHu54lVWESgJaeIBQdnhncFtGEam7/s+
7Tawl19Co7Ev1fzL6795pAZ12viFf+GjVXtGnJu6xGcF6Bze9ttSAMw4gOmxCW8sPdCf3YwJU8IH
1O0ld4Q1OM0kefZiF8S85WOgAnj0HD2ngPFt20g8Brdd66Ai0yvjqlLii139ozzBYkenUqXJgH1e
vHdVNYZbp+jWw5tw+hYAG9sgqTf2ZXZSQczMXeFCMYaMnoKNg9dKquKLjf1DWcEQmE9A/MJsE7df
99g/SiVRSsvE5D3c5BqXatuasjAl1UOL/TWn5ue4Y02tfzhxO33R2PlQUXBlxvH8Irk604m3Pxmh
tazzeTne+G29G8ZiN+qwFT8vmj6aaegbIVWFlWgCuSI9/O1Fprjw0wASNgbj6trFpLohEXiC7rc2
SifbJmF6jpG6a0FxTeRgva5a+HfooG5DxTb9+Yf5WK8IG0MPkjvUy7MCzXz7YWQvQkxvg3njDOl9
g2xUS2Fid40NJMc9MYkYHqkef7gc3RUnLcUR8BDIUDE8Fgyj/PFH62UxZz7zoVEoC3NIBwg8hHYs
poicvlp84flDy8NHelP2Cd5j9D248h3GB+9HzKk7RgD6Y5vHgwuaaz9ygiUOUm8fRPRksWEYF3o0
PrxCoaXDEViUO/x1Ff2OpFxX44SywEsN6pzUWiFjRU6lTeQ2tTjEs7bW1pqFyw8ZNvQlAqbXbaPF
zPRCfyvCmG5WUp/QudfJ1N3VbdCgXU+u6fYbDLiAUqcO0CoKno1eWdPPys6fWPboytRy3ISuiC6Z
xd0z+3cZznrjiRbd0svYpJBxD3dCmpeywLTtd367B9i0FNXwrCFRwA7cXWLcAR9V/1Q9J1sM3i6S
kpxCd6pI7rPLJYeQapelEHMz5HiGOx3tirRc39B4yEb7cTJ34WCN+zDQk8PgJtfM0wLCL4xsRREj
pwNKdCx6cvBJWmjJCtfbLU7R8ns6olVPlaJpWD3FIhqZNSMvxsqhLSdbbnQse8zJGQzU+jhsJ02d
oWayloWasc29+0EnnFIbRbwtlLYPkt7YlPN2aNVduQUsTbGamNlaywumGqW/gcDurHKKo0OsqBZF
RkYWlGV726VTsjX06CoYwmMDaOjozjOWmHyyMbwcdfoWbV5/9cx9UDUISVw7Mjf+mRNh3p00RDF2
5DEH4ibvZxrSmEQ0xccXXL6EHs4V8YyzFFk24EmYbirK0OXn7+nHJZEPQP6KCakcy+t7JceQa6YJ
QUCg5e+exs59JMiKOM8hypdJQPfEdMulJq6g2IsvVoiPb5u0uDCXlxgAefXeLhCFaiIvxWtzYxXU
3A4KMh9vfjWlp0btqtB+SZFSfP7Nzpy/ty+440oOT/CTLXqR7+19iKmBClcViu3ajrde4hHf5FBC
u9YiwCv6xa0V83r79nLujGie1dkc3dgB3n6HaZT5dejgkzAccs2sqbi0tTFdWa1yVqpwoHhr+a5w
zeehLe+dUW94fsUWvT78JYILbIf2QUo4owcLxC88l54VyoEiN9UFPcDfAUlPKCgXInG0g6ytWxiz
AAfD+wT/5Lp39eClobQkxNDVln1oTGtZCXjGYVPs/Ui/AX1BUl4+x/TVdnp2i2Y8ufVvZU/VUWQA
xsmh4pqliQiNv7/2ZcOYbch+6cDKNvi/kfz41NiT0tdD7w/HV+2lkSJQ65J6P9jxCyg9pLGe80Uh
8U83Fr6qIBSJeQlDi7c31mNxoaUzWjdylDu70Islcy7g5nV16PTgKXe/3FvN+UV8/7PkFOEahiPY
W/V321kz6LSPkZbclF63B+ujvrWlt7SBQXgqr+iQVHJfEfA9t8znYC3O5aMHfRzL1nLSjm5vPQsr
VLtMQmSJU23thq48Br1JitrEkVrlLiOwuCb0BMnD7vPn/uOr5jJV4qOzp71yH9/eL2ROvkNInnWT
RpydMh/HiQtdVdm/VYUBSe/Hs2PE288v+iEIiVcMvR0CXsRiOi/6uxc88FOy6fpe3shU9BDpMv8i
zPFY+kxi8qoIzsIojnJoJ5imRE/itxdLvwMNExcjXUyBdWmICFRuMI198dH+4YYIh2JJzt1Cl0yS
tzckAumJkY9lt5xG8Ka+fpu7JuNcvbjtYqu9gZ189KNQzMFXahPa428gVlQlgQ4zI6tXum2Mtx5n
vxBASMKUoa38+umLD/n+KbcF5CWTwCSisWiXvl8+YiXtJOkd/TxYttzzcTGPutNzzdx2Ueatg8/J
+DVxLjqJcSw2JRLETTsAGkQqeNDx1d9NE90VgD/uitYphXYKmvSrD/m+srXFnCTlUdYiQkR2/G4H
szrDjWrHdc8knHqXbRlg7myKHZLLZOuSNrUi2NLe2CgKFgoj5rYcKnE7OWvfD8QCiczZkAVn5aAP
LyqdLEpm+dPqFcXS6yEJeJY89VDnKlJGzjZPjiYt+dLCGwU84e7CGARh4kOIrIyguwOOS3Y68YBr
eCrIlajmrk0EihDmHmiWfPOzot0axmQv4dcU16ZTPB/rZvjl9YV9ObNS5rmfIhagD6k1A3uXVH1z
UVWIVQrHeu4LFP/FqE8HBtKAssfoivSy+wAT/0VtSoLfyb46jSMDwXpQ6bMb6jtTQ8HnT/t8hCMO
8/GAvQDlq60hWs+mhnUgRAlXRy+e1xvfi6g9N7opN4mHgRMgjrZ//YWi+F56RXhVMeNmAMZBmtnZ
ovYNf0f88Bo5mrXoKrv6EWcY2iZt32hlS74PcrLMSON9gzh+WRZUQqiXLgaT+avR5jFm0ZjqTl4P
kZbfWPmUbaH+B1tqkn7v6maxb0QwJ0PKK+S7yQntB1Vf4LZ7PUYWgVq7OPKS30wJ7uOy7R5GXNrM
Z7WDNo6XZil/isK0ngB55KTjumZ0dGZrHdU3pP9wRHmnuyQQElseGDWKiDg8GqL1tr378zUzo+rF
TynIr3xl0kZldxHBQ1tqxj7wh5MxlsCVclXvhes8ma2LTMFvmGtmxbEqpbG0+pAwR4dQVxiliBFo
3OxVOHwPZwpS5Gf9DuTALy/ss7XTwdWxNU9tgyF/KQu3Rhf//OraRNRETGXBgAGH8l3ihu0aqn66
RBOKnC7eVb641+28QGkDJqtnxFlo48aTi59qZi8lYZx+UVpY83bz53Zkc6KigmHzg/uGtvnd2koT
wDZiRE83zK7Mzo/uXOzNhrRoP7nxN1iyRyG0/hIydLgX2XjdBTkhm0PzYrbVZcuys6WXSJCN4nWt
mNh+I33E1cNm0WUtMbK5e60jaCFjvFC7mr+I2PdmDEO1lyxKyyArbop0MnaS7LqFheEAdU9SfpUO
+GEB5JsEoDifZdEDs1q/W6UF1q08qLSbVKKRBaQ5HIv02whkYSX0yt8mml7vU6PPaKJ29/yEw59F
GYOk9zb8x3GXtPgz/NjE6RIF9TFH+r3xCBjvTP+7wPl94VDeHlriQyMomrumAN0TiRDUw2CkmzyN
hi0hR+MixmuIDjTHLTFUGwELFN0X8ZkMUjmaEcKw773sgcSlTC2mR2300VXFyIAYhDeY00g2jPd5
LsmEb5xvnmx/tz0j2M8X4o/3CmOO8FCb072eV+S398q3p1EIztBgMaS1b7zLASRMY0WbtM2Ihcm/
Kik+zEhshx2JdgqcDIen0Z73hT96KdUIy9cxm/hWnxQgiaoj3LVv7eOQORcA2oy9DMdqlyv9wqw8
71gnx2BSYt+KNl4FNvRVHxHqF/u6fF/gzx/KMEzyO2wqQ+G8q9L6NpB9Q0Labc1kf5FQmhDZFNX7
DsMMSjrvUn8d++uIkMk7I3zI2OQBkOLAFROcBUQ30ZTrS9a7/N4hBWFUHvHWEKrochs++CsPkYFR
WP4KacXMGLWqnbLA4dcMkCEHILQdyaBmVJisqDqcfYfyei8TRWBQbt2Wuc5rZiXDsnBVfnA0ZK0R
YcG0LQMDs3K1qUgQQCFD7lDtpPaV6zfrsdXDW5FEe2b2Go7XpFqYxHksGZJV19Ho7Gfc9xJxK5YY
DFmew/cr3QLPTFOt3OfBH+ZMZCQThWcR1OVZO0xgzp0oC/uq/eIH8AF9+voDAKWPSQq3BW3It09F
Vxb0+Vsrvi0b2ujxaP/UHYxj2GwrMRxZzdTG7outViKw7fBb6oX51UPwj08m8aqcqU10mDTe336G
PgzxeeN6vC08bVGNBRl/tX6lfulhrx2MTG4iWcLN9apVMhuQGGEwHBX8yzTEBD8NX9yT9yds3BHI
qTCCuAxqGdG+eyaR5Cekv2vmraNX34fWvM6dfOu6xPOl49U4VicNQ2Eeyq/CDeYZ6Z9bBNeVDASp
DVkY5q7j29sQejMcjG7gLefOEg7XNSOna1Qqt51Je6cIANJqNr0qm1ZDM4izKFr8uN2EWsWjJo9M
TAc8uX+7cea4XvUrv/7vJ6j/8z/8/kdejFWosMG//e1/Ln7lVy/pr/p/3oT8/uftb/mf/v6iq5fm
5c1v1lkTNuO5/VWNN7/qNmlevz6Xn//m/+8f/r9fr1/lbix+/fWvH2Q7NPNXU2Ge/Rndy2Lyx0I8
f/2//7/5G/jrX4df2Qh26b9favfzr3+9/v3/Zv3axr/Zv+h9GnS46HnP5ikCj5q//mVZ/+Y0BnsU
mZ1L88PhNfk761f8m0UJ+R9/RBwR9l3W1Tpvm+Cvf2n2vykfHcCh0oNCSD6D+L9k/WJ+evOE4KHh
JDu3J0xaoQgPXxWBfyzhakgHk+Y/2XzSxNzWuKC8V1MXxU9O4/cG6AmOX1Oe2S9aAaeI8OsSQ8Ag
9LR9CDwbzEbWIAKvUD3RKQrbwi+pkxUIoUXF1fHJ6GRn6gm6jDSAxA/Od+yKhUY9Gm5sBKSCLKGi
sP3l4JUo5TD20BkpBgs6YIeVYNy1fDHJgQLdYPd75BxrHT3NRyC57OhdRxharQGcpJbDS4SEIeWT
SUvJuLRtd7QAuHvh4+havUmBjXJ/z2zmxc3h97RjluKsYLQHYr7axYVJhDcAMSfdll0BQDHzEvR0
g2s0QCOFowbAP/Xkb2yrq+F8xHFR4oF1GmVAA5S9iUgz6LsKzAc6ZWShZECN8hmFY9c9ddBR2vJF
Z0xaez/qTkrydCL844BIwwZ8PN5IptPtd11YGrBsTIj4sjHQN5GzSQqW+OsecMiwQiHZEoHgIctc
q6IbqqWVOp04BIEovXXoqxSYTeJwBBrSoimvjQIJcb1Ceu8Z6xLjkNqXOCrFY0rogG1jxEvrat9S
7ZVy6aty7ncyRazQxTIIdJqdjpi9YDKfE3mFNhvyyei2GIeBUio1hwrqJmAuUzoXeW46CvNzHp5h
+FnFKau5FKPSzLTydYuS9Kftx3yV3tfNLRxLgNK1rWsnwxuDWyuWQ7augN213sIQnUNbe2A8k121
BBfk7YaAmIDsCEikg0QF7AU43AIkT9F5MDSiSo4ZB4XxqclkhzU46EYMIsxcFvQBp/7clUlgwU3P
MKmRaz3qi6AZ0O1HiZuwE8jRFsk59EWe3GKSFfjfU9+HReswvyCNznfITtBKc/L9C0vJhDiv3Mm6
yANIrtXxSdQZB8Sw93w8NXFFTI4a+7Tf23Kyx8tSFGApzcbVs2XGw+5tpMhUgtYY6Tan3ZEDUFS3
RX+qOotmdKMjxF209qDLU45M2FzKrsi7jd5Znb6Oq6w3181Qlqhm3bI16OBpMskuNJTb2TLx7M5B
zSkcbV07wqq30s7abgOTcZ73jIwYtpykY0WqkoDKUzQO76Bpjm21iWUaj/wd3q+tzlAh/Mk+3wgk
LwNNqpEUIrlN2pGvk9MHyO2F1MBOYHpHFHYxWYK43CCuRAHecF5NWMiK6bLz89g/hrTnDFphIzJU
I8zz8NKsDHgxozX2GPKGzkD5aUTMKpA/QIFXbF6/ZVnn5ZVp6iwuBoeqcWe3MsGjIXlZlyHuCxdX
PY3yYhFTVZpnK+kkbX0sl+mPrsFvhk9fg6n1orxxtAk3810THunYORc4jeGXCwNt/qLKDc0OH9AL
kkbSkm6UTm39I05Jzy0I+ku62iWmsmAQQc1Ad3xjG5GaTmEVG9VqYkCvLyovxK4SxJ2e7SGFSf8G
fgjBkasU+tKk/YoyU6TNevJZHb79sd38vZv+GaH+ruKlp4f8b/Z7e3RCKX3fKaU8PRuISwU2KkpH
J7wacH+48IClLNPQg41Om/H28yu+3TXmBqiUlsEeZVBeGR+8nwgxo84jsnIReE6tGHP1zyY6mRkN
O81BG2b7A/iUyr848r7rM/33sjQSLYdZCfX9XGb9sVl1eVcapeCy5UQaLmZt56bXdPPm82/un26n
JcD2mxw4ce/O3/wfV1F1rFnSBGbhzjYKppCkoOnjrzH3CffLCTz6/HLvajT2XYN913QdQyAdZH1/
ezkjIWtwGhGeT8i0L/yIAwSqN2fbc7r5omf+4f5xKZuEW2l6kF8/DDfpXNSga1hYm7LgVByYP50y
8r74fuby/o+a8/X7Yc6Bh22eajH3ffv9DHxuo5wBGeZ8KkerSw7IpB7FMB2gSZyN1ngogaN+fhM/
PJCwDvi6NoyT2Rv8HoOT2aSzhgU30a+GE4gREoY5Ji6qobiJFaRGjVbj7vNL/sPPjUtSWyO2YKj/
/uemnD7MQZ8EC1sE7UM6QQVnfKrh5ulG86ub+o8XkwaFJE0djlXvSC5eUqX9SKYkyTuNuhB4Wu80
GeLvrvX44vPv6x8eEmYb0rbFfDPN97Sc2I/ThJ5ZuGh7rd66EXBhXFr/54uYDDqhFtHHRB3wfskq
3RZK7hSEC8ItrYfCQt3eIxL4Yr34+FSAo7XnFwvBx/xcvH0UfewRyp6RnT4yRwsMTJsZy9oMj5i8
CIUKtLvPb93HnxLqZ2psKLjCIcHt3fpkNVozFYFHs7Tovwmr/WaK6iGrsy/W+/ciD14xrmNx46TJ
IsUr/fb7agr2Xj2YX7HS1jZdkKh2ybAkilYF/ox60QKDQpjgl5jTHbtvn7WqT/JtnCjXu/OwvUdk
bUHBWVI8dF/EMHx4fJjJGazUPKczQPX9Gq378HF0n6RlDaXNMscnBELn++f3+f3xnneccy2wK+t/
qTuvHcexrEs/EXt46HkryttQhMLlDZGuSB56b57+/8hET1VlN6YwczdAQghKikgZmn32XutbOkJr
F7nG3z+AQFXLth84RQPt/pbD3+51EPmJAyzNJ1zN8AKfCrUhxUGNV2WhviEfPlP7HdUw+n/4zlla
c2yivudl/baPwQ8pOy1kH9PHCtcnzi0olHolXQWzQA2G/v/81v/bLmZR8fF/ARhkQfn3d163sWws
rOKrmMpVHhPyjKGboybCy06lI/7hJPcf3yZ7mjWrd3iHLjEj8xH212uh1NzOZJiycjHljmADMz3/
h1OB9pv+4deXiXlgblSI/7xgmHxUTWFjeFFr62IjEJqqzmXqlhH+4gAJ6b2x7lc9PGY53KbqqXT+
QES6tgG2aIDpwQevtDbFbZwBJkLgqzvyvnzo/1f9ikee8u/v7Yn/j1sa83H5v/7aMvlbS+Py9cfX
4Gv9/Wv1t77G/Eu/+hqm+i/khS4FEicim53wV1PD0P819/zIYaAC11TEJP+7qaEI8S/wcSjT5rBN
jArzH/t3V0Mz/0VBp6r0rlUVpgg9w3+/tr91k/7sLv21Hhb8pb+WIJz0xXz24cWhL0Tu8VsjvO+E
WzVBmXgBTn4PZ52E7yONVaI5P6ewcTnvZYzzfPfnxLTmwPphhZQf1Wntkvg3lB/GUM7OAoZUVfzN
Gv7p9PVbhTlflKiasWzwOVGz/45o0gGVgbkTscdkF1JtCsleuPVWK0h7oIH8w4rqfPY3EaWk/Zga
ps7R+I6F8i0f2mNO8KFTTNgfEOf+Q+1m/ucnR91rIBLge5qrm9/qDOAWamAO6GEIoJx21ehirmjV
U6hzfA2RuncGIkDIL5k7t90D5sOw1UqI/k5JOlkj63CvBgAmEpfwj5aMZTwixBcC+0xj7S0CQkEv
/GeZiVfsVy36WLiIjXZXshDcGUWJZ5jZKSB1klxjRNaqkXzPxMV0Mes5ZgSIowDjqYOWzFWF9kBp
R15kfRMiYDREwxxEOytBIH4rIkS0jQnellGI5bm6dPcO0z/PGhg4uION0xSVnarYZznEySqs82Tt
KPol8zPgUMPEitd5ghA8/kNF8rvDlq/eVA2cJeyZrmH/R3XlKlEPU4tdk+arvp10Rd03Li6SuuMC
xZfalKNyYylOEIDhbGLN+UZEUPcg83HNktfCBWtFp2EUn67fiJXejoln9Njf+/4CheJFL2x1r3cO
bxfkr5sGkFWzO2xDDT4ZRstyUOAKqwqywMmYjsLttVVcM+5zStyRxBqY8EsA6JQJZi3HVLatZlTX
dsoOLpfyrZ4Em0B14lPljJdW7xgzg7Jmxe5PByfLTjGdw81oB7qnJsjxjBRUgUGEOTSRs6OnxEUq
5ngFfXrqu+6Bn6Tc976Tb8ucNnh36HQ03ELTM7z2ue/Zoz94k55czRryfgVObCcJCFhpaik3oFYS
z45CVCWjpa/TiaJGr8mKI+T1PKTiOZBhfs8060npE2MVh6VYwQj5lvWETSj0FHco+r1ClaSYGNZH
RkIQKd3jUdc6xI1ABs6Gkd2yKRme/nIm/S+r9d9lRMsugEtLEDaM8o0i5u/XVKb6SUnvP/FirAF4
BhWSfCxx1ctHlSWI0xUyCMFe5ygnD/koXoNYOU1BecfSWqxd0kkIeEo3A1fN9ZSbGm0pvV6bPdQZ
WsfXhLiq2umCDVSNf9h5f7eZza98nmDgxufMRQtgPnv8pRrI6gbeMbQYDwH7OQg065C5xOspWpJt
TdSjgB10TzLbOIDDKleyUwgtjt3TBM4nH4IIz88ALV62BCLxUOS64UZqnOY69DRl2RvrOA+hDU8P
FSMrIHZab43d6ys7di9xMlUeMb7/NDX9XaPEu0IoP+sfUXSxGlnwoX95V4aCnk0DSuGRfKRHZo7+
kKTSXuZou9p+DW75HKnlZzaHh0F+bMnTnMrZkdYc8Q4kHnryf7hA6L+VRLwkroZcV21KL07Cv5+G
ecFlqYEz8iwykba6YoBsnJDwQPDk4judmfZvOU3+AOBhbQaKzx6k8LpiMDmEyuQpM6dHqC3KZdkf
ywlrlaLlzTaQ/mnSjN6zMRBvfVdf1WRI7hiMJyu9BInlcBw2YQEnG5QmNNsVwUn1P0ypf5dYz0sk
VpYIrDEqqi5rs7/vRVaLUG6ChugFsOuQIpaPGCNx0oV74uFcT9V7eJUSXqjEnWRCLUwHAoZoSX8P
KYm9mJM55uuXQJkjU/SKP1MMm384Rp3fibf0YxD5GSRSsAhG1/S78CBQe6YMBJp5VmWTeUqw5oWg
Upb4jd+uKQvso83k44jm0D46SfFVATG6We5PAiSaIF7CNxA93YEwVdoBDkO3urZDpAY5mDGER06s
QWGuDHVmGDWfaWSIVVHbxTWINOMZ+fZ9ud8PsDu2s7NXzwKyGbKfDTiV9zCWnKtkz9VY1IbXj71y
CJjHb8wBRkxUBvWrA4Nl26DA3wTzplXAbaSlrCJtmKpXRgrRYTIBliyPEmTVHf3QCr1a5MW9yutd
SK8NF5CyGkPXek6TxHomYYi8hgq56HJfhW752coIsiHV4L48o5qCaQdYFtj//OBygyPlKXW77sK4
n2+9wrKN+kReRRzGmOcJVIFscZrmreWu5cFlMxlaMLKBCrhZnb7YyYS9nle/yZPe8HExN+659DWX
wOou2bgpZ1LZ+4AsW4zRq+VH1YLC6pNJZJh1sEHSqr+Kzsbj0Y10EDtL+8vmNPjoySuV2qVpSI70
h/ZgFsX4EUN5Tp20e63AFpzq1OXzRstWT5P9ybV2ZgXozirw3eli+zE8C7X/gLiytktsg1YtxLmN
IoGYnJFFqzNFy6faInA+3SsTebFB4jI1kJy5wYlW8tQQg3xStOp76DMw0CYLFR2q9kuSNTpGO3O6
UTC1m7RRJJLKPtwwwOMI7opoXHXI3ffyhx804g2Tc3nviuAibEV964ZEOc+5TSjU2IwgLB0khPA1
iXgvGLHLczYV8m4ZOWm/lVLuEs56gWcqGQDniJhqQIIEu1oETajNXNqhM/RQmAkoH1H/MuSaeYbF
+iEmrXsZ27J7iaX4sJzUPi9bTiTUXRgFiqfPz1BTA7sjtfsGAZwiVfNluQlHgl5w+umHZVMzod0M
aKTp52XmyyBjwD/NZpBwdrBDPlPJVK+Ci4qtx9VLaIjqVfGrfdjk+X15zDbksx8bxW3ZIib0p8Lc
5rJsqaO+MStVrgMN+YYdh8pluQkUzb84ZaVcmooLXQuJT46RPa1wuHC7PMeEq0DlLsvd8uw/f9md
/4zOXFT2NdGIrrjCo+hfoloikhN8PGBZd34WEBsVaforKC5cfhMFL40j0G9mqK/MJjOuPSTha6O+
h1WiXZZ7qnz6UuSush9D2752VUFqI4btdVz58zVpTJxrFuXPQzxp22pyr11mdjDZuEwfudxe1dBs
/7JZw2q9LTfkelUdaOF4So1fN13BLh72fFVD0RsEysxztOVhP5qMYo1a615botg36Me7VSUVZ1ML
SSCGULQ7uEWAX3o4HC0ZWbMajpymWtcvvzZNbcWRVd+X5zKWKa52n+2s5TelqoGcNYH/u9GpTPFM
9oX+2s4pJSKv37uaT2zJLNHZWh4z1cRaHqvnZy6PtWr767H/8nvzY/6UE1EWhhq53cV4D7VBWSPQ
IOlh3lxuypgvo8H6AoAqmH7dp3VRQAgcuNU/74NDOTP2FGyFndy6HKrPRTyGV/pv52VrudGQlq0z
lpM7Bqj9wehqItpwYN9Jybkmajidl61mvqssqp2pdvLqlAGm2DQjTtYZtJusCHr2prM7f3R90vd3
5rfKraRWXrYQlwSXrM/PxKgMN00pVo0osBxTi8f3vvtGzWmDJYCogdHWPbStmlxSUcX3kv+hMtXp
gh2n3cLWDr2pkektkUSWYsBTsgO9wi/YDtIb1hHt3MaKlyaTfxqdRDnprUmmycgu7efqNpynlyRL
Nk96NzRP6fxTcMq6unj6896JNQMJPBH57fOTlgeUrFGOeeK+LL/y5/0MvF7TCOz+cv/yVFN06rYt
kcaCgKxWVRVVRycsnZc8ii4Do8brsjUSGrAuY7Td9CjtF2KW87Pql3/kvdlXsNMA5nJhfipQ8b7U
yYD41NaIcArLr4iSncuopPq2DuMJxZ4zJ/Lw7bl2CX8r78ZXN8q1XZqb5nrZxCSBaGAMCMOdn2yQ
1lFHkXLQUz07R1GjewSe4HouGCezXrbP2LyNY8VyAxyPcwJA3p40LKe3QSO7cGVSxhWOcV3uUh30
5vrUDaDJkPW6sjcPOv/rA75Fu21ivdzYbtg/jN7Hbz+ECJDnR3NYd3c/xHMyP4hPu3toeXEyy8m8
LXctf23Ip6c0rQhkrBBtrURlhWfD78PzNP9EOBPMOpI5UWDuI6ZUtwrI+4uWEPmspiaZrmVRvzSV
adxnZsSytTzDwQTr+SwP9x1/48WcLw1CyT+WZyx3DeGApjeKzstdwahrewtBBZIOno/44ifGgYKA
E/NuteOM2QmyZ6AiNhZgZ7tsLTcxauxdUkkqWqXKnpf7yMFlt0fsvv/zPl2jeYh+7qnME5ZOpetv
8GA7WxoW9IzDrHy01nyd6iRyXbYQP5Xkk6xlxHVpuWcIZbJKgmSnAj4kQavkTcddI17ADTE/joVz
yEOhvhRkwx+ixkJ5yPaLnG8y+VVlEaO7fX+MrKo/M5Lge1Jbv9+a8PaAIw3RFb5BcbEDwlez6Lrc
4+RWcCr05kCgiX2vgD500uRiMG+ZzaQ9RfXbstH6yq4IhXJxfL9A2qsczTKBnZCmSbE2rXHYBW5Y
eLFpjqewPBqDaXwmYiSvqxqOk+ijYxzguFVN84Lr0byImtjkkuJro/adedHmm+WnigySc8Nv+jnD
7mziiKsDId5zIg4Q1H3YbvmTNDcxQPoOg3M8pPXdUEuQawGGLov3Hnp/bpPvOOwJPC08J8rsoxQE
s7dqHLwrnOW2ZOq2W+kOwXtVDKDt3Uw7Nhwzh1EDmR8XprHSaqI6075WXgy9xFkyVySWPfkvKrm+
T4UC7EUYISgF4uJIXOhw2OTNA6Bx+JyIxqM9w5YA0Vj6isPhLVPodoPY9IUyEA9TjBdocK+u0ROB
UwqN7wnfcBPOrTBz1dp6T7zPaHuwT6BVZeI51YvxkAW6REcFTVJL+7vkVVx7ZJqbVI00bdUwiKC9
nZ80qzTeFVFttPiYJGX2NKbR+ER0RHgw3GYryNDaJLz87VKkhr25zkt5CyIxwvDLkUnwHi0vdWca
/pD1k+eO6DstqbiULsXXSiNSwAeueqir2lq3cZUeg9TEY19IeTHSadqGQ5PuSa9QHr++srrp23Ne
+smqb6Lwhvb05ofzf0eX0vICLAFrpy7u80xmL/26ufh9s8pZlXgkOHTvlqrIdeY71sEOknBbhqCC
lR45utn/SDp3/MJ6tgbfmIPsiKf+iGZ4J6ei2apI29HPF7CDkgQvvlXtXK3h40aVOWwwni6X/Sot
ilc2rHSMVt3k5sflA6M5Ml1pD7ELCfORuFryTA74etnqG1089L3dI5uqG+vuz9s+tr9V5KblOdJB
oTIPV5pD1ikeC1V5Iw34kuGTfwQ6vT80HZTBeFee3CHWN4aS0VOjYr+A6ANAXCgYgdz+y2h9BK0d
fpvgdwHK9bWTaBln+FmIlZUcH4v5I6G2kz31B0stqTnjORcai51ilFxM3ehii0Dcgt66E98GEGV8
YMpsTzCY4zOpwuGOUBk+EK3TimuqZeVGjfD7lX4urzYnuriphUVmRLlucjmu7MFJH2EwmJiLo2an
pt3z8mepINaKEgQv8iglX/FqrJwrCLppS8pp9KypPYgdNwqujZW/E0JEPhAC+bSfbM8Wvb5fXrKb
p/kG+gHMzG4iZDmuomNTjMaeM7NcDRNvpvALgHXVOEvu2m1XH+qhyMGgyO6gAtV4qDVygFz0G/gm
5p5gS7kd8e/s6rYo3oO8pi1hlNM5ZKCDio3350rJSTWnxWwycbwgud4sRc+ocAWxmvHZWoqleJrU
YyaHHy6f/xm+5V0NQvEssghhGaQ8OGhsIkFrt0FdDmtJl3rUenD/c+GWQrjcx8jLvIp1U+ZRPr9a
Is12Qljvla65N6a5LgjKtN5GUY2ae95cHvAHIQ+BW38vssIkJHD28dlxp6xDsDo7wmZML1FahT1L
b4keyMVnXwH+z3XrR5rWn5nvDidgiuXKYllx5hLtrDr+5DuVitxhyFE2qR3F76g3Js+u24FKKX/V
SnPiXD8gCFMD/JumxkkOeeTNVpurWofFS6/mh4AUoiPgLHqexE49CPu0n936XW0t+TCN3H0psQW5
yqnSgz34Ynko/Wnes7hB8TdtwpFctlaBOlx2/BED/ojHSKhFHAN9TsdhdReFWmxlGWRMAbivEDOM
053pcoEZ+Eeuj+HNtGV0E3VUepPGxVdX3PhAa+i7E2b2oddOXYaEivTY4GfCGKaz6vcwafcJ8Ldz
UVXvMMX6U48s74VQYuIxFTxgvRauG8a8zEKStZojf+qj2CMApDr7dlKfl59gXEPqCwDVkqv9medG
98RAnJq68NWNa9GELLvgYRVED3CI9CuZD/qmQZF37ls0+RyRP4ORxnefxCVw6Ey4G20ikELgKlup
agIGtAkI0MmEtR0AjUY6BJNCiPasWDV5r0L0K1U3ykMibZOgT5dT0/whNcyG5z2sY62b1du4m/wj
M9BhXvoCcmvqcIsfkhO9Fa7TtC/f5Kh+i4i7IinHHzcho9RTSrkBNKc8N4r9ZdTG9NCMfXMWYJV+
1WmxNmPxzXNdaJ1HleSxWxLfohwlSkmWjXTpVbentVIbazfB36Qns59MnST260Le0L9l26pqn0r6
/itYOQRqBXG+M3UBj5FKoO5dogAr7FaTrOmxN3AtWbEEe6wGL2k2DoQs2QPLfz7KPzfdKT9rSUTi
Y0yEOCaNS55P/Y/h3z8EBfGb8z3zQwHRc1uRAIyLVGd4qlvi3FMg9Wu1CR6VZuhPo1oLyijCOXya
6mt835anFgmXOtICWIaHeb/TfZahrpk/ulBgOzQb9Zj6RkZMR27tO0FUIn2ThxO0fwRB/MxKWj3r
DTzSotQq8odduYraXK5cTSQvtVKGd1KNVhnuiW1cFTUxYOR3lx2QN1XlAI8Bqzl+N7fzmuBkBvBH
I0XjGK6MbRl/r6sEJB6t1hPVTUGbXCvfrDIM94tda7nJkfpeFJf8vEhV63WipLvG7LWzbyb502D3
+VNTpF91LTz2jqRaFPm0gcc4eYZdJjeJtvTmsthYazBvOB0pyoa1S4NI2PIvzB7adaOmRCkrwlhb
UWbALhv1y6Q4OkMdBmg0ELokarejIbdmYKPNbtT8SAP/QvxxcoxVx/bGxmiwL5TtUUMLyH5bveai
ZWpU2G33M2YHOoterfeSnRlKNZn3VVU7RyTvRC1btPBa4ZyItIjIO3CDjWyNP6pKki6Q0/Z1ypXB
WeCM4fIPVlPjyi1pMOLjfZUkJ+5D+AyHsc9tDjAV9mcZED8RlxMHqPsRFsknaZjlKdGGq9v7AtNX
/7Okx/jBSOWC3vdWdFoEOIILjV7l6r2O3fga5cPzSH6kWdfv2dB0eNcN5NPQP2oyip5DddgUcVV+
GkUrdvxuv3VSIS4pzj6vD/11CC70Y1T5C8oE/SluxvZaNuHaGFkCIDDNyBFkuV+mxgA+dLqI3qmf
0x9TWyXP6pA+hYSiX0Sj3kHFV0fC238YdgYyVcfpn7dDfrC1JPYSQ4asI11lN8SSMRmn98NYleOT
Yb8WUXpre12uJlZSJxNi+9GnMnhabrq6vASxa39B9fdBw+WbX1oV4M2eqCgmynMEdksamg9IKcrS
Y21hXOMD1N9JgYSlPqTjgWL+EMg6PvSjGT3ybNgTkDZ8KH0x7jvgNpugYpRXdMa0B61y4GvL3lF2
pLtZq70fHYO2L/k/dH8c/WrMPa5yqsjT+4Q4nx6kSGCl2D7OOZHWkxeLKLwErpN64xA86UMVnLCu
Diz+2vxh+UQnZGacvjPf5YvBZuUxxDQzPMja1DtzF9M6IaM5hE3iEQfG+KBJ/6hy/YEit5pM88R0
bEkybJzEXIWCCN7ayLrzGKesrQpSyXo4qWQvjh9uezOiytyZSUempGKlKMEnPbhUQD69vm3dde/W
BKznpDUA/c+v5Zifbc1sT3lEMBEpmQ9tvqm18J04JJqPQSw4ION208S23Pc6/BtcXtM+jYACWL0B
MKtEf9zLcN0NXQtxHNAJ4msOHDd4FPMNn/CXYeiUc9T12f5XeegaVU0AcchiGwbWDuOFe/aL1twB
JLJOtfFWJkF4KXvKKpY+6efgKCgjM/epr1y5CzS6X1rVl2RK2N/afCxOy005dsaeYNo9/sLottyU
SXwDF9Ht8xwBOUwhF49COZL2XPW7wLZvxpC6O612Va7+nbmxW+S6KoHDcGD04Cc9fZp10anXw2yN
McW9QDd7Zi3H9UU1/SciyZKVRptuHRKGfcyzssOHbHfHRBVMf1lAepkUDn1stXqRZbGjSwXBoyaV
rqt6a9PhJGGy27ToAcLPuNbibVJBHjfAFHt0wYHQ1Wa6pZfKgtCMjlWj3owcgG3utOkKaUS3LYlg
Cq2muIYWOBg1l9vQsOyVNoToNdy68yT5s6tsLDgbWtk2GWNmhyhCVzGq+QtRMMD1pyY/T6qefOTZ
KjcAqlCvAW2K9kMni1UVMqk3C+cEuTM+jzorUtFe0WToOwlJhFl1l+8KRUfUECIS4UqU7bNIRgep
KMy/ghGomNHITerGpIsGMH1Tq14bk9Ud+9RcJUSJH9tpTtCdhQYjbNIVZhd1JQcfzuNUfrXHldWS
MB6krBFHjiJH5dwR165xqvpAeBHo5FVE1WD55UXvhbKvwN2dazXJN1YTOEe/Y1arVu7erJlL5mYp
jq4SimNXjXs08eGWpbh9zCMGIU4unjHKGMex6nXGB2hKi6i6uA4HJyudY9dOz0R43u1EBOeuG52z
apk4j8Pk4prFSxhkgKLDWuyUjJiC2TnbQREKRMiOl+TxQZgi2+jFtC7tMH8D8dKvikysEqvSqBh5
HxDVG5iOdbWVwaA81zLv76lvFR6488+s1NV1Frjv/cREpovi5wDDkeZK91KWrbypGEoRCN0Cuq20
e31iZozAEaxufAiopamxRJ5/JNIONWYPmTSP7OMUGMpJNo1yG/qqOU+53IlYGFyNKuMMIg1MiD0E
exFQiSIBDzYQhIvn1qAacaq6S/gjBekWE2nJo0r9SnzVUzQmfAYKjMNMnT5Gg3zX+Ye+zBjgSsCK
WU5bZAoK9Rkz2psbtg8b8iQKbKt/SlX9tWrDcsMkaEcwVXsi8IM4FowZHG11uR2gVj+q2oDLGzTv
WTN8cnbN0aewr5WofwAjTMkpKUKNQVVAx2R08o/Et5kxSP2hNlC8FQfJfCuIllV9lZPsWJcMCUSl
rhhM47LphMo3PhkvfSnFPmgE5kP274sZO0h47LrYZKxMyGRg3VRC6PJSvVkNedOA3xywZEUjrZ+x
cbdqk1cngzOu7FT++IC5uTM67VUICRgc3tNWEtO5V0A5sjm12zbLjC0QBn3t+l4U18r32qhJJ1EI
tzZqNCFYw+WdpnHgBWNIpLxNwEtY2evB0fHOa9a1nkgfVJ0wvqjDqR/H5k2X/neUMlyWK0J60S6I
F3Iyk+MIwxTsFyGKhkz5hkvPZne8lPH4UyMegtSGBr86A7gVRNY1CAkohU1XrAvyu1ZKrVhkGENH
rLsABUA6y1yjpFjBay23RSPL9QSeyYx7SscyzvdacTBAdq5TGJCbFuqq3QiyKYACVYPA5MNFTY3w
psfVcFWd/psbEgqTd9/Yj78NZW48Kj7fXYwd+YAQtDskfRSs8zT93vus0nCi1bflprHLgJwm6xKl
RCKn9meQDQauL3suUIrxy1RvbdIp3yqFQAgu2GdDMCMjT8d9mBGDgBYOQc2q6JFiJttmCAK9trXv
WqukX6vBJdnZkPUlm2xmBh1HXBKo1iNA5+rlY97fIIfIraym/hZGn1aQmPdMsbJjQdjL6tc6f5jZ
0k5fIH0JhpfYd1fqOF+FfehFxA0/5WNrf40qGlwsF5X3SE1Tr8qr6hErRb82bSu8typ7qWo1p2UJ
WWEW9MgaiVGpxNlTo3FazzqDKoBomngbKub3qintp5T490uNI0mGIvwYonQnfKP9xqW7BDjGmL9I
wl0RlNWRq0yw50idaK2Rp5hgw3pr5uOJxPDheywK4gXj8Ah/tPgMnUEAORj41Cb/uZ8a5azK5jOk
cqN5xpwwmacwyw3hFBqQUaIyKcSqc1JZM8BkV4v+h64E7kuYuO2eI1jFOtC8JoWR7rq6kW+t+ZP3
pL8HdjOe8cDZFMT+tNICxb/0ABx59WV61dyovhio9clrHoxvonlGkl1/7XqL0bPFt66zExnuLuO1
fnSdmZ75vhE1dQlKocCZdm1QEQmJPDvV/XFf5dH3vujyq9U2oKQ7vd/7degRVo6RslbEDvsmX2Qk
aE1UGEhbclku6rvjq/09H7C+j2Zafc5tPLVxO0ba3Q8BGNizTVxgdmqdxwFQKhI7uSaJojoPyjDy
Yirj00+wNaJnrbZuO+Asde21jMEjDq+tkOZbOVkuFjjaemEm22vdY16UU8hqdfTlTkVzv3fNvjhh
tNaQBlVeobXBffKL8rm2thw69ZMucTaiUPAaMtc+I1e9kTGvEurgk2lE6KrXmW5w6p1h/MDzxzuq
2ZXGgW6ZsC95RWfBoHrVrNgnD6YX5xh4GMUgX1xt5+y3UWl9ii5m9NxU2mc4sgZIapQpSmJ+uHg+
9Un5Drct81wyKp9o0qsHuI4EcVRZ/qhninFJIb6yNBneO1+7TInpvJHkZ9Cms9oDUKv62bdIdyxj
UR+bAYiY1cFfp9xiQhgX5VtDE3cwiuJjqCPrGJomAttGLz58IMLeFE/fsAnrO6ZF4TlH4LaN9U48
NIvQj4Sx8YuINXzC/s2poGSvjEnbucXYfncUisIJLf05DMlKcKroj6p3mp8QxojraaxvqW3EM8kX
i13oUP80IRk8YbGdMqLTYJHZd6jcDXVHZ28ao893sTIMhOXFryUxgGkrq7fSYgWSzE+1Y4i2uS8p
IarYZRAfG9fQUepDVpYIUUXV/Kr8E/lDVWzjlJpjQq0zBD8MICNwwdOPLJ4oxLW1OlXuuagFSbg1
0rSijcM3sMpceDj7twmCEK5+d6tTmekR605hUd9b03zmay5A9uTPreZMd00zfmpunhxZiDA5Q87P
rCIcm7URa73nu7OqMrMbtEgfDG6bZznWcOsIzl51nfKl7XPz1cmIO/Eh30alnj5YUsizcAqscuHw
PvbaTSfW5UKbofJKOiZ7C54TbdbJgcuPsKL2s2cYuZdmDl5OlNHdSAyE9MWNCX+TNJ4EFGgG18rB
1GJ9vTQppNpj73I2C34qyiQMKiXleFw+rBTG3i1pEvOlrA6sz5xTODe8BW04T8l0eI0sn8+jrfUb
q2iSQxL36O/Cn6GZps92Bu+yzGqbdMJAfFJQSWW4mRHCXpPKkoF0AMyyye+QYd7THD3YSOLjWm3F
ZegMcTZhCD254QdHnI84wB53RTtUK7vp/GtptOladtK5+6zkPnOqtFVOdhr82TTfQmhiuOy6Ba1z
QyVeyiSuXM0Vj19IUewYDF8M6zRYgbEe50AJO6df7CRcEgqY7fs6t5+MZgpu4+DTyMwncZ5Gq9iS
pZGuU1vJrmHb7NGVoQCYh0ljM2j3JLmgEOgesjK7x+iOL1FRv0UdV6GEltRFGdCHN12pbGi+eTUd
NWZz/ZnygQsOJ9KQFdiQbNKRLNPljXXFQHigEdJRz3P9VHROeLISHfllmOxZAzbvuPjXCEjSfdKo
8lDr6RslyfRt/iGXyrj8YM736E38tvwwP4QTRz/ZhLevrQH5qpk14ROcD+PYWJGyYYxjvNujc5JT
Ir77NaxPW0BWc3HCOLU6HM0N3ajhRz3gUBJ90z/ouLsbR3L9DvPKP4u4B/mtaH84yTCsCxZRuzFK
xIvG6Sif0vZVT7P81b2GnZFvBBdAL7foq+xjsHJHCOGrUGPmjgM3PS038RjQJVCldXXLntwqc+TK
qA3VqSr/0FImbj6qg2NXzj1V97ZUj3zeYqOjx18Dso7PLGDic24Y5//h7syW29ba7fpE2IV2LeCW
BAl2ovr2BmXJNhb6vn36M6DtZOf/UyfJuUilKjcsipJtWQIXvmbOMU3ZqqtRqdov0sqiVZZwxnJx
17TKO0AsILMGLecmjTrrWpnT1lNF/EtFb7beGa9D5t2ZpSfnLeJ1NwpJn8hi+5qggML7n0RIIGVz
z4Zl3PeDxnGaet5hqczWhygvfZ1/6J7ZHJ5GrU/JF0xlxmhfu+1pc97RaIsdAMrpUDnF+K5ZT6vi
D3lbZu56pGyXxcI+MJe5+0rdPe1imwLErJVHiFX3llpjd5cOcfxkOJyNqSEPWMKyfToJZoSJXlyL
YXJOHouHveFZzZNQOiVdnA0fQhrbkJQVBoHZBLlrnd50c3JJapeVny5uBCu3r0rrf+VaVD3ZJrnl
riTM3YpnQgacpXsHa9mGVvhOsZ8epi7v9gsDkHdtAbkesewRUTxcEbnVB1HjekxZar+7JpnM7JKi
bB+n3Ye7piDomsWbTaxPFVHI53ES3dZRTuy7oxvdoNpQNwmD+ZvvD3Ul5AH5ye0c1zfj4Nk/MqLn
ohythE2eARod4HSZo852Jx/s75mPiirj0AE5OUAX+lQjbTAi1TkHjoKMn8TdSaFdT+8oYrsbHQvB
3w9ZkvLdfr9IrGXrZIEmK8VGJ+sd9uZNddRcg4mNAQo7ZLqwWHP8OQOKQh7AbSudn0ZuTxegtgH6
SvACFAgHYXXiAcZ2fVuxnNNJfyHkqLJ1v+9L8rds6iPSD/tLhuqS0W9h7YyyJkerzhpfG4vJF054
bzuAwb4fOjPJGAHOsfIr0dwoj97dNB/+mdGte4tOGjq7jcytjrpU5i0oSYit+XT6/uj7wZUMscgJ
YyLWkre61KN6kroVPc1kjvT2+JARrnUyuPBYgZvXNLbkI3TxjjLVZGyddtp7ODXFxpmj9M6zaSEi
kPBkbslpD5jYvha9/ufZuL7GYKLzEUGgOWKpd6E+d4JSunD4+CiDwUeUAu6QetDuqwpU8ly6x6iy
xe+2Zs/Rt1nMrP4uqoVxNBihsd62nJPl9s4pmtui2Pz9dH3RG4kNQKR9sNaJdN/O9UZ3kaZ9f5iN
5vuMhP3BEMaLxXKfkMI1icNy06uwbElztqZAGtE5KTNS0r+TIWM0U7At8iYANR1dLScJvo+AcD0H
UACkfpcuXyhs5n2/5HCU20bzwa5kj5qOXFiwAnzBUzsjFMy091F0H0SDbnRtNJ4qMxMHp7NrX6vb
9qWu0Eql0lD7vtSal6YeBHG8jFjNoqs3xroOHfrCuq3MfNemhv5QWFgLi1h2QW651lGRBLnPbHPY
pXVL0604qyNwtu//9iwVZvz3a3hfSJBVUNTAThu33w+1GAR4rVKnuee1peqzXTJxQNWEZgHKCItj
b5rTS4EuEM6gNVxqot9f3Ma4SdeO1qw+G2H/LISRPipRSXjbCMcNB/XtaJOuyFr+uR1CbUM+ymZG
yno3onC5Twwhr47X7r4/qlI6RmlPWyvvasTGdXtkCXgKNeo30l2QE7t02ucunvym58pRpTccCsKZ
HzSpXIgmwfcHo8zHh0aLkIrVDgyv9QsqFpPnxSrSTc9CsN1PSxZyoQx/HgppJSfVxGN5IBLrsFju
uO/apQloZpy3ZhA3RtlpD17Ztrez/OQ/kJPXa66SBBJd1gJaEDNboOaX1B87m1ErPBAOO9h42un7
2fcx+P3s+wFigSmTcNfgtjmMlV6/VVjFvpt0Dr1q/8/rNmtXZVvzx7i+brPxpTghfZ0sNG7NqY4r
TdOZNnDatWw+vYo1P3gVZtfJK5v/36Hddr90+1fSV21EYiXypVGtigj9PYFR7Dsz2tyumeTNsD58
Pwvz4s8z5ox7LieH3WsqT3XYytMkjD/P/nmttrTkVMSP0TinN2SbpDffzwYwh4wHYxuRtjj+88nv
1//5snj9U6qYm12o8BH884lCzxOS/uhBu7adLl4fMgerZu0pUnZ2Z9oLKb5N9BwNsnwizA9huSDw
a+73ZN2GLBYTkyg/4W4rK22PwJrmwBJR/kgpinehsZ2f4fiLsXX4KYr0OOhIn/idekFrzfmt1/T1
RhWsyBkzfrKb7bYT84Er6I1fXqHbAXoILBydMj4b4lZhL2cfFu3krivc5cTawNzoI2k/Fbquy/fD
5Ol/ntUd3fbfn+B/tyuaiKGSK660u9XJyqr2NvaW9tZz+ujqsDZnxtjeduVAV1yNzhn6Sh3MaUU8
J2GFG1gwUHpS9eF6y4kt/THsbOs16fLmNLPL30Y9H1peMfgmxTgQp3Irp/4z5QfFxgQDVz6Mg+8C
77kBfTjCgbJgTvZTdDXH8k1Hi/c0haQRjiFAVs9zn7KRnX5YkkTMePQMqP/PQ5RgyeGPu5gahvl1
UmZ+0Uctv8xJpwUa+8Hvl74fHG58WGH4igip/I5kDzbrvWGd+v/+4CWtlm8ShMknOVbEDpvIG1Q3
W0eG0GTDjI1VnEMMKX+eelVfELySFefvZ5TnIFYLBCQ9I+nv7eLQOB+aqNq7yqrKR5tQ2zybiku1
BkzPNeo0AhDYqGun0CY/csjG+W2a8K+MkuAerYwgngIpCmKkE1etbNcDR/23Z3Z2m5VDcWcUEVFO
ISzcdfVelo3nQzmiezey+bFKj7WDWsJW8tzO0m/qcvBn/iZfFph16bZ/FoXifW1mLPD1IbwrahJ1
By1Pfi7Qx7V8+dT0Cbgsw9kzRM6ts07p/3mYyvlL4EcNvl+KkX4XaGuetXpR5MAyWoxGyXcWOb+5
QjdYQpFqNfqb03DhWrWDObSZ+52lS8uvvJr4Ksv9jdwH92IkQP17kfWscWweMo/Qn54UjwDRkMOY
2TxHRpP9KkrjrCVu+s8TrZxP4pyA4ICXtM6UPNI36eVZ8SS6b7qDe6Fld+kt8j/PGNK7l5SJx9HS
etQbSLHq3iYlwdMvjmUv/eb76feDXF/8fqZjvTi1fN33S4DN+DrWplgWl+aaj279KMOHSbbD0/fD
4qjHPvfaK3vD4YnTwthOY0XLOK7R5PGQnuK5iO46gqe3MdTZrw4CbmHbXz0RprL+EYvUfRk1Mnkq
bZ2Yq9l9aZXZ7TPF4nlaPwQ4smCHc0j9qUKbhooflDdy1TDbZWqLzuF/A3bw/idTGh45mB1wY3Bt
4Q3+N1d1iqgqH+Uw4Q1ObhuWq88pbLMty5l7CEfepevMca8VJP/ZxjzvES7MJ01N9b5vkSFiiFTs
Np17po/tDavc6JHfbXOc+560VCsz7iWw5NUFYDgpbwqMHbtY8w4M1fVHDDVENqr6Yc3D5e5n9K+N
iFG2GEb+kkdNvNXR+Jw4tfK942COi6WAs+gVF2WvM5BaLP4COm3XTjOmsaIhU957H2b7VAz8CuwZ
JUfUQ/8nCQ7hntnjN7EI242jXkciqOdHzzqFekUIPLeixWEQblBJF6V+LZT1RAbxGPQivk/aOEES
ohm7vCbx2S3bx9P3rriV2j3e1fPizDt3nIXvkJhxIKlzPXOKRztn9Nlk+kjgOiMGIfqr2ZmUXm6G
E2BG39xlJsGUhd0GbqrOncXo1bWQQzmNPIqlCEzIRH4i6/3/FfLBTfzVlG35u/v/hY9gSkgY/zkf
4fHH578QH7+//G8yAuzxv4CeYsM08amhP1nZo3/TEb4/RafA3goY5MrX+QePYMi/cFcToIn1XjiG
JSBttOU383H9FH8hdCj4GExRsN3+F+AI9r9CcRzHRUSI+93QV5cpSPl/s/gTpFPaufLWwHim/ePn
4pp3jTU8UMqdtCID//nm5H20LQwaUUzc2qYj/E12WO+UFmQdo0RF06KNQZelBxV/2sUrndzBZck3
6g27gZo2jixuMvlOGvtchu4nw00PMXmErHSIPiYxK7UFS5U3nYIon0kDS/RbRRKxPjWfXigwK7lB
lYF2JwvD6h8g/jEwY2b6N+/gvwT2+D+7dv/Tr1r/rf8Rcvrn3/5/ySsFEPq/unifl89fadx2P/4F
cvr9h/6+hKX1l4FpWZJWxWXsmqv9+O8r2HH+okUR4MqA7xAnsebN/oGW2s5fQndIKiCdUueLVlvv
nwvYkn8ZcMrJe+Xaw0UDsvm/cAHztlgv0X8QY9ISQpIY41BTrwwS8e/RoMQSIWAHpBeoZtwYmTae
Ute9I2NS7qwh7RmKzw6bJ1lua7emiABzwNiWkZHSdBCCQ3EoGeZvowEGRVZ1DXqzlgzNyEuQq9Gv
Z7FLI2OijaHXKVlh3U/I5NHkxq9Zo+DnpxNaFJHTZRG6EBn1q3LsKVgilvoLvDifN2C1KWwgA11R
QpU2f9RDtyaIJ8O2oPsNRxPrYV4yGU3UHb5OdKDaTJwfOdxWFPI1OF0NAekOapW+zTpB2l6Yz0Ee
peEt6VKemzoXOqrZT4tD172beoN7O4m9bWa1MiioerfQl0O/IBsWK0r4y8txg82pN5+7Mqo3ZfcV
kyz4ENVpGowWfhXDUXhHnPGDFPIoiFXXn+EKROMozvbUYtQYh1Oc6PZZaKEHMtt9LbwEDir33kXX
T+weplN4AnJ4WQV91xpY/oOGGuYUuR2xT9FnYSFAqOp1+iugzOtAubZNbDGlTlN3k7tm/WE0FtLY
kIJOWhecXeELbNNNguoCYKb6tRgEIUGv+jK6+U1y8ZLKaGTXasWi0dlPg1Zu4lwPD2LqKkbEbhIk
ZaUC8ALbhMDHN3ewxxOe+cjv8cq9mSRpIW0PyzNabDQnebYuQO8F2QWP9LomohY7O1u0HQ02/x4p
bZibyY07mO2OceiCPd+sLrrNQlTL0GnkIZZausS0a9R5/BjZuu4gt3V+Nyxi1xKZSrW3RPuq4huK
Z3UXsl59otTJzn2njb6pD+dF1BXzCxH7heZ+lEZaHXLcXwzGzHrXPlS1y4+n4jvyXO2Q4r1CuzpX
D5XdNPsaobbfIs3wUWM9Ahn/bVXTp6lnxyRigF0mcXSo8N8yDTiw+UoCRsJ3TaH81nUd6vUE7WqU
PPZoErdJP5Dow8rVWVyiR9PybjHjBaGtBSghH42H7nuc5Rh7Si9cGxWLnZZMDlpkxENL3Z9jD2cU
sWcNPX600SokPhlcDhRhp4Y8MqIVEtdPlPg5Osu8a7lj3odM3qS+xkvkrc6KOmHZu4Rix0+WvNXm
vdFJfZhJB1wo09B3OCfTbMw9ZekmkrCgLJb1GzHO0dZ0FWaO/jh5lXNlWzhsZyXZIzSV8+JQbfdR
9LEURfk1z/NNnH4V4yr8ntTnMHlDgNCazNNunwzmcOiT8Gj0KEHSVP85I1htDE6QIo3hri51YM2F
8WoKbYelAn10WMbMubN0L7DGHICBbWrLOjIsXs5jHYP1ibIscHL9pezmJ1MjuSyZnac4JYcDD9qC
awRlb+RkROSRlIv0rcVr54e9V+1HKxa+CQTEUqEdSCn2c2WZJ2/AJCTD4ZKlz7njHWMLGP88FCyy
pH1nB3gK3R1RlAtyw/zZFrV3bOOm3e5TJM4XM3otRqH5Hu6Jkx46x4Zkz1S6/cdQdvXeHdOHWppf
usnoWHe5MIR7merIeVuAIfvxc5mhuNJb8RSG5G/2oxOMZZRsWwe6SiTUD2at7A66XvilQMTSDAYh
FPX8A+3ScnDtGLfQcssJQnp66ZJ260TvVqHKGxS8tJIzR3wBw7eKcIBZ+hyEGe92MmK6wMRhsndh
qE81cOBWmBvP7Ug0qUjj1YHrDkuJ8wFJydHo4nqTJ9nCkC4xdw3efwyP6i1Nce33TohL7+eKryYw
PCbOLm43uqmRJW+OG0Qpg/UxG/l9EslfjXA05gTdq+Z4c9CTb79Fgyz6UJyVI0iAijPbB6EEZ4CB
vFLS2o5FiNB9iVvf1OxHi1xXezTD3bBoR9ZkL+SPlVvbo+VeY15shU/RLIthl6T3SyQGZOdN+Jx/
dGgzNlZruYdFIenzGm0KtFj7iGJwz/TbD1Xp2njicGAtsYkgOY3kgcSUpo6NHfB/mnFOggDedLdB
s9gfsdnnvg5vY1OaRJILSNWPuEBs0YafODD0VZdKh5mhx/SdAdHuOGdPyObPMtFajOzaTeUWRLda
07FWCUe1FhI1gdnbWmS4a2UNhLAO14jY9qeeZu5G4z6yumA/2q6665T7EefpJpswl0S1UZ3HLM+v
oZkdO7Zq4erTiiwOK09latNWxZeZpsMb9zMcr0NcBYWslkdCVi8Dg1iCwkXQT4zJGF16W2PGNaZy
7VE1h8nVmy1KqWbXl8Nu9CLlJ5UGUC5D/o6O5q12MqKC15m10O6WvjuTevuUmC6b1CUfVg8r77jG
QnKis6sjCJshJW+BnlUDa5au2dktGQcqQVxq29OJRIQXzSTHuSH5eTNUpncs2SbvZIVPHD5wxf0Y
0UBSqX3jxBjh4+zUkjZ5FiS3hC6pE0YxbHqkABTbY3aajI52dDGLAFngXS/mEymTQEfa7CmNM8mf
yXXSPak6Git5VM+sEYKMm9wDAw5fZ2EDPIMEVTKnn0ZWi/vJrQHbrGieKfk9p41x1jvduA9ndrU1
732t/Ei1mCl4aP6cFKr6aSaeOh7dJ292daSn+Rf3DraYcVb7GS4XpAHFqU9wLglv2Q06O9mefzUH
CB4MGtq9HkzlWXKYh53j7mpdXArhgNhqlwJA5RTg6TXW/3oNmjn77SnJHUpiyndQ6OcpF9SYE5jM
lDe6oDi/zBXBZUNinGTDt5HkjUaJh3sgs9JTldfAtOviFHOel45eHpp2Rq/VpA9tL7eskTFj6Cb0
HDT8F/HRiM646bUhGIEKXfhu70sJQGVqM83vWR2Z/WvFL3o/lFO6lX0BNEIj9UcgUlySEpEBGtNm
vkPs6Gfk4xyRAcwQNfJ+bwL5QIpUsPDQFegjt7W2XorlO9eqt1y5MlgmbDgGwO4zAdPw7tFAdUhR
STszf7SE6ZC2Zx8LTANbM+7tnZxIFvmdZZlLVpQ57NW8HAezAhfc90/KaT6zpLnG/SD3/Fx/Wnn4
2oxVeCgAgtWIyJaq/I0D2URsRR4UgdVbTI3ebohwUXiWHTB3PcEFJxKk0+x1BmJt63IqEeIbOaAy
O/ZrEY3HNK2/3LrATxTmK1yNzBStv7BJuUHXCoJjb0ADOIyAKzcyUQdP2AiyzLrdIXiRDIrzo8KS
s+s0Fo4ZtZDXVvFuBgpnwJt4iuVdW5j5jSc5wELMjIepTHpW6TbsifXvh7ky+16cUZaTOi68ML4j
I9PPMuto6p355qplde3JdyobyagpXW9AKO0bxlG7hRwrn/3khCY8B4HgzgHQ8mrDLDQnPx0kQptZ
T/kPPI0c3x3HhhtahBw5+p5dEdY2dsSmi2q44oiZLXdN4nZRwcvcwcDSm/teQB9mloloJAGeZMuB
vHejhrMThpuZzsCXLqZQLUXoZM/GeWDpqGEc5rZWh0czW66T8blUbrPlBsHJMHJiSEhIdkwimdeS
nK4SJM1hrb0pFk3RqL30U+5PaeiPcEjODaRdf8CBa6JESW/ruvHA0FaHurZqhtn2F9vlbhvGExSp
Nk82ZHpNh7ocjaBPnbehNRSieuKyijIjYxfcw750GGHrVEN6hGkCfSIerDw7UJvP21ovxXZMRHWT
qP6AjGi46qnpE3PwILXB3EwNmjtr6B40MC0kd2WiOiwtqThsmlFTSMgicDJ8g+Od/VKy1xK4NJRe
+bWx++UcT/a+TBLj3lBjIEYmfq2rTqPlzldbGe7FqRCF6kt1L7yBnRn+oKEZDjHs2xvGD+iEibne
oXsLt5gYpT/Ds9mSWpsfuFV3T7Uhz26Hr8LUuhIyFhZuJ2W/leuI78lNN4kYvn4/dGOyN4rpjGpD
onT9itli3SS6irCajE8Ij+4Ly6hvZYrY6ftZYxgKyE1nb2YLslLeoCsqf5bwBa/AAuYAL8tLWWg0
DsRwa/yANhWVyGaZPWffh3Wy5a0C7aczNb80MoeQNvNXL7PkAslvg6jUOvP2t85LjhgwMSekH23+
XCuiiUq7qlFCcDhwAr17xG3c1k1xq9cFq4dIXrW5MoOu1JjOxnBgkGCwv9pkbhgdXXHfWotxau0R
yEQmUGR5t1MsDkk9wpOy6rNhaUd3YiZT0NKcJI1XTpp4kLpdBXY3vMenSCTxxDqEt/KrQaIh+4Xw
vqy8nxnSpx3RWhnNMiTJBLZjUbtqq4loX2SaFqi6Mrkuy3s2xA5r6/qd/Yjf9VXjw3HCfqXoOBYz
ignJlG9uJ4xbfd4gibf8hKDynYQfkPddtBMIErlZD29pHvaXULQ66//0WsHuonRPbL9wm4Cgxw5u
xY9ZhJrvFPnPpEdyU0ROQ42NBmPQ4qvhpS1vrGzX1N3gq3E5qCI39mkL16AKDT/XUmThk+wBSB46
kCMYJsIjmrjhGFJYUUNMyTbVsRqjdYzmadi0Ey2wVz1FLHCvyEYQJ0K2M3qSkJrFAJYYpheEVL/R
rUeB0M1ThqBhkzu1t+mL+VAsBvtGPWL53rVnaj7mx/FKhCSBAoMZLsomovwM5aIFNdD/+SsT0RAg
skAWw5saAUfoHJoiPA12sat7ffTdIX5ETIDC16j3HbZgX+ZxfJuvgE3m/G9JFTnnfF7tMM6EKFWn
hZnUORFiv3hpQmRQcs+95SnR+/EaRs54jQ0aAGO2ir1nvCYZyD8u/3Q/19k+xKHfjxvUS+YVYLnc
R0Pu15jBuHFCdNPs1OH8erPj+hm8mnrtm9zXcqI33d56KMha8N2lf2hiD386iUdbNrX1JmRX6BZU
anVnA/9d9SC2p/+IssUXBvV/ZVS4PQyBAbMlGSVhXimW6Wo4tblRGhWfh+BxQ5T6fLMogZFG71xm
JlUH09K8Syzd3rjFS0eo3wbCpLZ3tYaLQa8+url5dZFTOTQLolXvuXgrW1KUyqJ/yivoiDBo8EPC
8Q/jgVHNcC/Z+T/h3do4wrs2UVvcYp7o+5FvqwbKVuXxs0Z1f+j6DIlkQpU95S99xFmbjBoTHo6B
WXtvs8dSWvhEorYBJzRxA+1kdOpyVHSECnf71OsedGhB9wVm+ZoBUD0dXMgkB02/6yzGXK1AIQ4x
grpySLe9pROzEYmfzuS1fjHjaIHMw1Ula8137aV6fhuHKj2J0ji4ZXYXxfolF3189jA+bxCJ3iUA
M3rPoFAw6i+bs525lPrRMDnZRRLFFKiUzdhlFtIK/BuVPvvxNVI93uNFG/zENR9ni003+R92P0Nh
HdmCRI3EhKu2FvipgCHNXprYSwVeP3AYOb5Q831EDcoIDQbjbFLY4diM94sYRn+KPps4Q1vTECZp
dNRVqvIuNotxs8a+Y1VJUKSUI9xD/BA6L1Ik9njSqnBCeyzwXO7p226ASzFV87Eu1dFDl3+TqXnc
IMAKcOXt8mSej4xC0KVnVBi5ZzSPrkP6m2jF1nKm+p6qUO7nZfSo6jViJnNccPV87ybGVbbWcAd7
ceu4NHlWDMGU6cDtoobHuLjRZBejv9PqXU+EZWBP9rGXWEAaC2PnVJwnZ5M20sCFRotJlKVYrEct
ZXmfOjZMuUFf1mMxkAL661Bc08lN9+a8cK9laABItT33sY0TPIs4Rq8y8t7gCmrnSIcFmYbuKQEm
jmWUZyHbYmPGIC1RDO2XpvjMtF/N+mtZCmAGXRF+pthBtmbSE3Q4zS8SsSgeIdSKXZntF6YNnHni
S5DFs02JIMRTE6LytKodrSLAVSQmUdS+mJK9/EBAbWv0uo/+kN6qgf2icSMf2vlpwH6hjJjhzkCQ
SrjcGgQIgniIBNviLEix7Ywj0U4TOIgbifpv6N8y3J5kVXlMSozpSPosEsX1al8cHFvxdJ5GNTHs
dPaDDlhDqvwI2RC9z0KNquE+IjTiGd9ct2EmMW8q0273I1GTNGQKvopdVHQG42u6WPZeQt0TnQMs
tG7xn1Hnc3bq3c6YbzUdmexspVWgzyiP58I5p8PwDPQOpMmIVH5wJiIWTK86MuGczfi1cJJ247Ef
l+jjPJ2JVUe5uitdZNogOoZomnYHXT55nvpsBxi9mXDqM17SW7t5XFIStNKYu9jQlk82/tZcVR06
KpOqbvyZC3IFq1T3PVufNrgKNdxm+XxZgyknc/SNxhA7NxuWewNJ6GUR1RtqgxMVxrCfPc31QSL/
Ni0tpmpQLqnpklvYu9naUWB5GqpsqC8RC6RtZsrYLxWmBVSft7oaraAKyiWt+OUnyWlISzQrdvGp
NPlYmrQRfbwU+yVLcqohIENtgrrDoWXlvx7AdtnbXX6euvkDrzrzSKXyPdC0cVMC8sF6F289zs5i
JlFJOYvaZWHvbmpn7E+FNh5s1z6pkoUvcYjVRophwt8Tp0E1w3cl2bnk9MPe4iULw88h+g2W3Ngm
Ikr3owdVhwOIwrO2uVTrjnzPNmoDTPYXhivMQ5L+19A5rS9mkrsLndAHp2X8nCr3PQTncE51wqX6
wrmJRfzl6aGgvjBfqtSNL0soj3xtdRP/KJx2U8rBelVemJ5Dc4YgFn3BkGJs2KxUSNTwLIKHowK3
t+8T/A9RFXubWIsA/7WkRJFiUe61lsER6gVMN8h7YwBu+9jrfypz+VU7HcenVh3HkiavIBW90F13
R8THVmvb4bZR4e/KLMdNrBhFEUlPa0UQ2caqD43Wzb41K2Jv5ggREHPI9R7sJ+PRGW4cmi+yTrUJ
EWxzi2ERmFXDGFnZzm9crF8VtSa9ZH9DzTAGmAz5rkvFGyYZXjCnVYBqbySRHJQrvt1M9DdGstwj
sipwKCy7jBDWgFI2GGfJ99zyBiuEvXWVxlhnSG9K09Kvub7mAMhPz3seU8Gi0sRi3rHGjxbbL6V6
I6qrPVpl8xp301ZZq3g5OpPnguopG42j0+yiOPnk3P8BUYh3mtMzoHVhxrWWFwwjJnG8L2FicR0S
J0O71l+Uc6+78VvB6Ne2Y4pIq3k/C28ad/o0+IIL8pKaLa788Ch1CnxAXFjgiYrx51RBumHyhKyX
+G6MHCCOSK0rHNk+WXjc9om0n8MaW1qWORfXDMXWwXgLVQezaKPF/uKOT8uonu0KYg7z+8YR9T6a
xMFd9G1jLDkdrwmhMvmYp+rHUtHKJWM++WibqAlarko53au5nI5dPWIZDeOgtRvGARFZ2pH+PFXp
cMBBeTZrdKBSPDh6YV4jGvpYn5Fhm7nJzHb86EHPmdoEwiSbSa4TLQQWaB570+Py8bwew+LyK6lW
J8b4s82g/6AfHoYYSBRnpKGpZDcUXUm6DBOVRht2NVrzAPSURfcCAKDJyW3WNIn11dXIeus+Y46K
ZplvjGnvWLw7tIqb6DSlqM6AQq0bvq1J9C6ZH6kPm4R5XkdlaZrV7xiHbCC94mmpYnnMjVkFRthQ
SbY5xPOm31JM/i5i7iLA4CTqHwIQldeAKKTDwTdFpOrYfMihOdWDyTKKGe82NZvF11hlJ2F6gr/8
7Di5vcexdpnH7hRn+muol48tvzegOvus1x/zVO1VGjKx1y4hiylGzIn0SdZ9hOJBqrzecFuduI3b
3BZabAHMVqwRsUd+BAZd0DzI9qB349ajLjwalVPvrDArcFzVjW+Xce+XNNDDAUh4DLnShc0RvZcQ
AXzYsAkqrPC9yCHtxtobbzHf8u7L0rCDpDtgCZr22AgGvw91bG1Z8o50Kiwma2+uPdSQwpfuUBvP
QJKpmD68jOxBiZUsBx+4bavklY2MvskQV1ZshmjoSR5LOsfY2vyyacJ/5iDVQfwKX4tD3nlDckzt
OcY8pD1KNb4CHzngW/1YenmMzf5MM5xepqY+JV72o1/QOgJUKreCIQ8qScuHcYUbaPal3T4qlhCm
towbxnHR4DJ0nasZ56xlUL3nlJMxGdyjFqFKVDaIIK2dcObzK8S44uGQYoqYVf0K6MruimhNcRmt
PYr2+Rh70cvcYuawGneT6U4gQ684VGIEMEbsuRa31RWOI33dQINi6w23+aYATZvT3zT9s+EisZ5C
x0RROc0XVbOya39lWsXISz3oOvcVSy+srWVaZTC1w76aY/MSR7k/6OWtka1w/cag6GwTxN1xumop
Sl/re84YnFr1uvG10d1ulUdGdYN2nnu38BedYM1lKI6myN76mnAUsHrxLrIzEmDrFOM8MbPtIp5x
Ba0nUW8yREw+7fQkc/dDeu7vInNw1Hb4ogpuy2Vh3g6YDZm3HO2FbfpQiCdhzbcCRSuiKdsHIjz8
B1nntdy4smTRL0JEwQOv9J6UbUkviFarBVuwBfv1s0DN3HPizguDlCiQAkEgK3PvtdciILvCQ8Wy
TAz6TKOUmM4j8y9RZpxBuahuNcf5M8T8w7lZXRR9jaiOalammMaNkKugzViYliLh29pm4n1sdMkH
Fif1x+TI7jmjXVRKSZcK98ka/gHHT62Vp0EYN6GVmNnfOqPOlySiIwVsyBh1q0jufEaCjKVeFNzt
te1x1IiJSYal3ogw5fMxxLjMJMnPmWSCm7vymRPHA2ddCC7YOO3ODRgrGL9p+4JCE+OHyLpiowLt
lbkVFhWcksjJGFq7Owfo0AJLk76QUZMugBsdAy8Yr7ZTvrtl9csb7K2VEDzFCBfkQQN+xolresRR
qPDRGoe8vRIasTMssi0qf6rpeJb0KsaEI75N1iGBIW5VfPmqD3BIorPDgLvX6tJfaoG95JjHSAGi
z2jRxvu/upy8Q3IEkoy+MkOB9tFzab7HoBnH5grpKV0OEAbyDJd9i9/WHjib9OXFb3DdO7XYhnqT
XCKjZLfEbbPpegKpW684Fvk7+QnTWVGrlXahn/egPbq1DqgHn2iKGNgooB9Q5EjpfeY2oysXbf3G
MUAciWntui2kaCv4HHQrXdemP1NNl5mYVf/+KkLyuTRV9KTyNlyISmAoo3doQQAYTHmkRWfcmCv4
Wg0/YKrP2G6HNfGTTCpzWCTWG8byc1kZL7OkX9WkmEA520CzmdFzi7RrDjiZH7OufnHmMX/TcBUk
lDRLaX5ZYQlrqqn5hKZ6VQ4abktU+1W1ZwGb7VrCtrWBcYQbREj9LLIyqNjFupWAF8aCZjd0EDpZ
x6JAz90jc1qrpIIzZtB8Uql/Nd3qV0t56ZX2eYzw4YqqckFvWUs9UekJpxxra86Z7qjnj8w1dlnE
6NYghZ6X8XdYlNTD7ObYhuNUrjKcuBACJHM/4pDw9S3peat94Jrago3vsi5+Tqb+j0mHe4K0yoD9
XOX10ziYrDwizNkIbPJVao478SocfHCQKVCRpNC1Kib2nWFBgMQt4Ev8IzNEx5pjYXEXJVvDwZht
lv7B8KAYDMRsLKMrmS3JOhj5eqhMLpSgXU/M2zu2xvIQJvXZgQ7BSM2I132oWtaFyaMWgtkNh9Bb
RcpERWBWfOUJcluqYIp3Tg39v8WjtXPbCpl2Wx2TCtaZSgmuxZmqyXk27GkBw1A5QqzWvzkg6Qh0
XwPKCmpzBkAynMRNG7VHCOswJa3wNLGcXJFwd5zFLYgWnpUeUJUQrDGF/iYGn3KpEGTnPrNSTktJ
p7sb1t8pItvB3lT0wJVGm6hEPkWngFAsUA9yXZgoS3CxWOmqL+Ir9PtNOoIQbCcmj6aogIxWw7b1
KKWF7R6LDrupnlfMLoIL0gEWWlXzLhX2Za+IV7LBylv7/Q3r2dkPmEXIiU/ZCrgY20aFysEczy4X
jIRL86GbcRFZo0HRN4tlMiobFWp6ayoZcNIj/EUrGbX0tMSOQQPcyAqQ1ESCSKSkqa78g7eIAvfo
2s9R+dfo6k8VTSnfdkKK2/IkG1JO2xCyZNyVy6xxOQgy0AbBOKcCTRrtwWYCQx1eoyzf9cJWFA0N
LVCnex3xZaWEG63MwtJ2nZu/gQag2YQgxImID6Ue8AthnLRUa5E9NawZpdgCT9w2ffkyJHhcaaf6
i9QOPiaDZ2uiCoCtPTrmEBwrcxgX6V8KwZxROdWuAf2nKLyN1gaoTbyDnnrvCHcKdNTdubKqdFvw
43Ulu2nVuZwLDJy7jtagTwdR5aQLK8iqhZuPuOyzc46vdmETG47Pp7uZhA7sK9+BG5keaQSS01lO
AXvbBWDLGNTRnKtdi9scibqwGhAkBmf3EAHboQR9yAVhGQ158ksfJAEN9hYhFMuebsX8xzoPvkuB
a+8jn8i4LPZBnxf5w2AXtzgz9AU65GWCmoudbhfUWpMzsoMgMkwiPpp5c4xCLA5RZ9DeGI/dSAAx
hwsYtvFNA1znYX/3E+23FyPViY1KLBoP+crotN9VU3nLoZ2e827Oyutp7RUcXzSIfbRxZbjUXMye
oQ1zsPyUisXm5NDdIWdwBiBWZy0wf3W0CE5ZYzMniLiC499QNG16U0daFoIAstQ8kU87sqQQfOvT
ewZC1o4dxFcyoTyoiRR35sb7cNbpXxPfN4u1SiI9N+gAnRUScy5xTXXEDLpMcy1+G1P3psfhby3o
DqGNJh1+nODyRWe0YWbAZIbqZSSLPO+9l7yiXeT4KL86hZauAWMZWcVKlbSZnSD1VwEoK3y0lPyo
R5b4awTq1BQQx8qlV2QgENuFDnsSOIBC2bRvIBxvJ2UuQtDsFKcaWNjc+FC+vqt7UDz51dICMM+i
TXdjN7xGwyiPSSt+QXN4F2UzrY33SMbN2sz1vxxez4YFMFLEyGNmHLtH3ZKL5r3LQb4rc7ghq1r6
dsFUEYfhiiTyb71Pf0O/eLEHPoZJZ6iXsDCecVbQA7R8AevHONtFjH3HuBEVoq+b3pZAY2ZEoSUv
oye/6u479OTIVBRWU5oVF6OCP4Gtd4j8bGe3ryDxOmJmJoOlDh9exCgX4p/xFHZB/Fq3kH76WMbn
cpq40DW+om25YGMJZC1tWjtz86io2oCmEOBAvY62dkoLUxDBTXGV3lTcQr1TTLoM68NzDA7r5oSl
hiZGD2DDx8/I+Jjoh6b25KZBMjcEQYM51mBFnPlbRyZwDNtogbNObRlzbM2wXKvalvu2m/RVFzRP
eZ62W2utN7XzRC4NzwDzmIuL7U1MCAZ4xDSbjlwYdnoVepu8x93ZD3pPLfbms1ya9YJR7DjIR7Ei
hn7J0Mlr/ZvyPpKA9pUsg3QFgQDvc2iJS6N6fwV1ivMq0M5jPdD4ymq1NlB83Fyz2Su8f7l0z4FK
hott7MIy/xaZZmyycHxh9dSucatwutGwQLv2wYNqjWsKwoWJWqREK3BFHnRsYSFvhjpjlBSgUeKO
0LtqXxk+ASCT0y9oWjJHZjlw9JgkSOZLiwrg4oIvrXlg7H3rTRqzsRqt45gqsLHwslL0jhU6rgJR
O+tDfVqGGaBS/Io0CCJ7BFvwzvQt2RGDEHq5tsCdSM9eAO+A3LZSffYqa1GzKmNNwlBqWI/gapZW
8E2QzrQcquRYhiolox6Ol5E47UI6vaBBrX+Zxhz9nrHO6mO4umVxIKHdpjunH4Np/Mayj8Vogg2Q
rISY5LEXYPQNnw4VQSGsyJOz2dblAmGVWnp58GfC0xGZKyj0JhKgs9GJfbUo6wHjWRdEy97DYsaq
ljjysDcw4uOs1JkLRJ3eLUzRsTRufL5V6PDK/kIhi7IhztUu62tny4rny/LHl3acOK0jj/Jk8h5E
MVwu70V63XzmjOvPVoB/4ArPlT2+hm5Eik6NEaYrFuag+1DXxvIpGzeainwmbxHEpIZGhwJhlun0
YPAVfrjYnum3mowGi7ZbDI4k8FVVqGscK0PYM/yJS7VTnEcXWq26LeTmc63cL0cgWCp8L9nZT8CU
2mcc+ovQ9Hdh7EQ4fKtL1wHRtdyc3ksc+3yJ0msCdJEGRPbHaJm02FyJWg1wStq7/rZ3zWol2rnS
zNGujWkDCoyM9bNs4EY1GSIbVXDBwRkKwH8cFlkXfnlt+EKxM/N0EKsGXFawDZQHlJrAWb3FUFYB
8BYwj1m00wrg7SViz5aItzirx2Ng+n/qykvXjfWDzA8Teiaq8ItV243tyk7C6+SB5B1k8DRWFhFz
TPKt5FyGzB/GDKKSELOoWULRxmu24E2I2GeI2ymxMFyT+hSBFcz7QV86+dDuYvehHEtch175ipsx
3UPObxlm4nRED+fKfFUncDlF+A6koKDV6DbIepPm4GNcbFI5D5z6L0i30TJI6uyjgzQWAcuDYaHV
rLLoLUDpy3edbVfcC8LPQZhHtrDGZGGTflds/cRylq6Zaqsmf61aKTZm4v5q/HE21cE3SCFg4Isk
1H7ZdVwjhCTzKEIM4Gm8JmPmWMswr8YT6hHKRL1Et0dtvU774t3z0bo3k0euoP9qh2VItTPyNU1I
nBxgryT4AA6Ol7RrAJ4mw9624Lwhtv4YtbB7i3gZIHDbpkwPWTvQFsoUxYjdfmlDSlIgX9c9FDV/
DctAW/jJU+4U4IRi8x2h4Zk0ifRgucOqKa4lgVYfdhe8dTrq6CEik6jqoFrYEyse6xT6OQwkiyt6
PQPORDzdkqm1H5uQsz5tcbSFKM7pvhs7F1Tb0JRI9cIO5Zw/HqwsgK2kNb/0/G852f26FzSkS6c8
Svhy66kKWTMH325v34znzKRb79Z/k8AxF2VLhV1U9UsZ2ONWIwZUKV0cR74D6xb1VhLo6VGFw0OA
q2c7TmOygDWKAFzX/1QaoVhlHwdMKfNnEi/LrSTvaaViSJ9KYwKaM+1t7NeOizGbLD7oueZPESaz
jNTBF+MoYo6EYopY/PoPZU+sb8WgdprQfLhqendyiTSaQLGF3UXgU8dm15XaJ8qa3/k0PcRTmB+7
4W8St+aCNA8Qh/NkfZLRzi+kjfLsTXOyl9GivRcjAk1D89KFWOmLmIlva4iDH5beixcw3vC6essY
DkDoaG9Aaz52DceNi85tXU/tsirHpzAf13AIqq0+AhwMaSQsIY26dA9/e5l+hs5Zrfti8Da1qr7T
0dp4qLOe02mICAXi3NL2NyNgwGAM8ay2Vee00596QoapQn1WjKCvoNSBfRrMt3QgRADa1LMzIHjB
T/dCLGl3MOp2V3ZwQYBiklGXQBjzcniT3ojrqEnBMWbu+JI5ECLlX7uEUzVp6tPS0B/34/CbqWOz
niO4tr7QP1SJ/qZSM3vJv1L/ZRiWiFTwBPrpVLB5y7sFgOofvPkmcLp1XExMKyaU1l4cYMOjphrp
Lhl2JDb9ZD+HCSg8BRmf6rNeMc/X6YfRQMUkAnVF28EXBKCoaUtynLKFrqlgG9iauUhPHeXMNuhd
uVSTewG4DAoryepXg9bw1jFA+KDLQJoGqGVpDRoJqlVRbSet+Jt68ozCABGtZNYmGRFVWn4jQ7xZ
6bG9ou/2yXCzWXcNan6fIStUMQOGvxVQh1nkQDSut9QS8t88u3v1OUev8PqMJ5ET5TZKxf9oyN9G
1KICp85Y0GWbE8fULne52oiBEa/QAsiKEIoXg0CNRdGW75qg+kwYVB4zFqiD0zxoYY2/0Y6HHcRo
kslIKR1ahBdeiWFG6thmHf1kgc7HkYHOFEPI2Ua8lvLN0nNJVl4n42Md9QUAjfIG+sHGyoIrvcsR
aTEEQGkerXG+vCIrEywWYUfPxcXkxda7qY/PTscRpZpM7lMNiW5IPVPH8qiANy4UdGIEY/JRtgVh
H2WQ4e0hbHfiEbHBlxrhy0qfr2CQKSIouXQg23olaYgcy5RkeYEcycjcr16RaxkUL7CK4cm0yzKM
PlqzwRGqODdP/ifpsjHyGIG0BHz6IdTt76bRX4X/F77NyoC6uZaoORaWxtRpFPJ3O2rnKNAEvADn
Zqgi3lmlje+UGXw69zHHCILv5Gp8f6Ls2sZQQiwCRAyvD7bUDFx7rRGhBFrPxHGDjcQfu5UdqmWn
fCpkv3JNozxoSHhWoZacRck/aQMmW2ZTaS3rPH6OvTrfDB1X3JqBWQ/ylOSeJ71hHM+zi3UfJTC0
g0VtxtbCb+OURFL3W8r0QxexTsmlnCUSNOYFwLs43cb6AtwyEzW6QcTomQfPATfY6THi2Td0kyiR
dEp8t1hVXfwCC+srTlirWGbxnSi/OdgOQAs5Yo4o3/vSg9VZ9+lawp7bdzErJmVNS8D6mmVEL6kl
Ac5GiLFloJ4yCc54hF+lMVbFj8mSMDQYahJyy9+jY8HPjIE8XdPuqx6cYrIp0FbK8J1fKCVfyCBc
0ndFaFVRlOEE0xesNpnSGCjmmaMhNVEfs90hy0p49Q3/51A/ov37Y1ZjtGNAFV2RoNLsjHFEef2h
rdyddMf31tUJosmtpzL381utbCjmsOAU82QvdFa30J30Y4beBXXasM9bog98kdIr9W2g/cCCNBBE
ywYnyHIQNK1b9WuqY05UrrclPBTLQ6reA803mJvRIs80NOdp2zxmiHLRQ/juApHWYRoAsTZh/yoj
wzjWjletR2W+GWRfEnuKj9siuciZiI9hDX/LWeQxISC1hWvUyaVRatqpcRV2+otQOr4RCfD33ik/
TeZF28GxaaGn6CZMTP6JA4fehFku7ORRTzHKZA4iEauFQmwwpVWxVoGyKdoV6c+OUmojJzSxRIFU
S91mvmMiAmUa98tMwmIrGTa3uFoJzfKZZAzEfECNNJvmD2NrQqyTFD7wqWn8vzk8tvVkJFiNGOS8
Q57tVjHtxQbf+9NQ1YA8sTKlWcn4MEYfOtiTiX0CuGRTOl8VdfrSAfuzCHOMIv2XQod/K+xTinaA
jvnftI/2ngj2KS3ROVjcczGs1CQb6S3aEqso7HOaZ08oMlalRkFKYzHbmDIdiersiQOWxHhYEixE
o6iZK2DqiUBlqVf4yrS1IosiGM1b7NH3kqgaUmV5SOEOrYsdsfFCpJJTeUwH9xeOMCbWwvJn9QkH
uR89a4WPpGfAXZDF+pOdgT0eA96j7aZondsoBUg9REvEv9XBn/obCEbv7JH745t7rcs6guRC63mY
LVvQ4iu0QQdbJfkTAgy5103WqVAz5JMFF5t1n0F6nnJ+R+4YfIwMDTGD0BthHliziFpldjaeQ5Hm
q2Dwyt8lwXFaPWZfUwf+vEDlzsIz+GyVX1+ETWqHZln7WusvIya7HbO5jn0TUmnkSbxi3cyIg9BP
EBc2tYtIAWC7+fegc9U1XO0Fkad3TSwG8WbUnZx6sJZwBOVqggDadYW/p5HhLFrXbl6cDkoAI521
H/eM2gDH4PwrAXDrWczAn5DDVK/6nW7i8gBnilJ+Ihx0oB1O60N/3JOdHsT2X1IVyLcIKpqnt95v
n+Oa7I7WSt9UYYhLH3/FDbX4B5MEqmgKXYJfiiui5UaqCxRZwo2i/JhHjo9IefzlDQrVSmFsa9lR
SsJG1lvsbZREdbRvUkXOwXgKivBFdf4xO6bE+TCH45MvCrlg7XUtmzpE8uLDwm8QYspyhcL+LTfw
smbQ4jSGF1lH+1P09Buib32IH2ucQWtfSEaRdGvLiCQ9j4X3yQ2GR4Rlnh7CQ3ecz9QYvwuve2Ws
s8Zo8ruoFZyroiPFJ6atS3HtzpL7TBblSo2VdmQ3fTI7B+Rt0bEStYdZz6XUH/KvuA3qY1ZF326Z
fbLqlVuRyENp2ph9jBNfkN9ej6zPTJNwSUbZowGostX6fYe0wSvoVpdt9xgXguSVPv323BpYXNII
EGCXIOoxJnlOd9ZeyF2pzoGMfzWN4z6gSCxogWCgmQbkMYlR6TtfTUecxD0yJ5fSt4+9HYlmuNpC
40BT1ThEQYxqkMujcZiAJo1U0Nupkfohlp1OuWn+3735Z/eHJLXKTZ57r8UEFz+Ygz4rhSyIE4Xc
FGaKLisrjVPBgHew1bjF4oTKcjBLZuMWiidl0m6ZBusXyFF9IwfHObaZco+lm7hHu86dXZo3O5NG
fJ94h1rhN24q9HU22CMUmoFIjl4A4YqWEbCLPHjxSj84AtAg/Ec07R5m+doISJ6935iBTH/u3R96
k/4ca6wJwqLK0aBLRrCUUgsWGTyMFaeU+90uAPwbAdBZCssa96RSIvzSyo3q2Y1DNFlrKjka1a1R
H9MamjSxPuZk7vwZ1KfDYwqtJMZ00GLIUVZxKt0qVgsi0atNbNLI9iNhHfyR1UGQ892ab3IiWzbY
A0qWjcXejlxJkx4qEu6sEiVbfEMjnO2AaldkBbuHnDwfcsfkqsS/iP1bJSMnkVQwJg9SZ1OjrDty
1uq8aVqbbbrVpWPv+xZFQgCFHpGJCYYf+bHhogNeQAKmUgzINEHrRhrmvDfv+/V+j5huxix6j1Fu
/qTuN9FA0kqFvcJGTswgCBwC1fAaCrzOzyRiTZcAHfxPy6Fv/aMZNh9lhh1ibPcJrNtjKT1FsdGv
GrB4+yr/4+GDwD5IyYfIns52Ig4Cm8LB35ROCj7M0B+MwIMS0v6xEiRldAX+WOh/t17Vnw0I7Jgf
hFz20/DgNzTkWDKE+JBM7COwtq2A653fJg9+3Grgk2Y7GqpHvGGEThcwW3NZreH8YkeghyiKkDEd
k8y+AkSTjcGyVblc5uCyhkHFy9HQD31Aqe9nY7WJyrpfexyODz7IKL4IgbYeUloNOJqaHQLzKghi
rJIt+QWk8gEJVDuRp/3BaMCvOn3PR140NGWCmvy3cnZPeD0TbyNkSZK1uAgaPZjmb9+3C1t+jYD7
NYtYKBa6UR36Yo7HYlRjh63P2Lc6gwej2+t1w+Hn3vzQIJlF6BOIMa06mPONnP+4NqJ+aRsktHtT
oA5lPjUHqoFIpEcks6+xJcKFKaEnu7qerjEJdfESHJI987lX/cRcf2wU4oo09VHAOTq7nkrKiDmd
u6LVH1SDM8pp/Evh188ukgiQ/DZrBp+ap2N26kH4qjvruR6KcFYfuocMQA4xol4WoLtsYGdzKRRz
UB5GRY12XuEn3lOAZqwihoa+87ihU7zxnXCosDlFr0S4PVM0KwIQUvOJCDlkWEX1JSxa3iVKcU57
NKGi1jFvU55sECX+Iup7OMNy52I+pO3GNzFyUMO5aA8tPGZuaiRL7LTJCkUDR4rp1btEc7W30X+9
G4w9q8KS6AzeFqJDQHeAODvtErFef1de2O1IUEhpgYUD8R1jsstxjACy71/TTDc2cAAudPRBj4Lj
ebTT6TEP4GgF0pJP3aw+DylDtkQuhi/jML2pQB/WdVLFBy1p6KfXNLl55znjogBhiM2Jv9TyBLSl
Bb/Q5OxvuWcGsfVWyoKLE2opvJvkSqRdiquA0XvAgrnLkYBPesJ51L7aKRBLNMP2NgOOtEkfiJbR
9yLtvBUjvD3JweWyTAq55vSE6JPujDdo17mUnNya8Qo6uMeUSEfd8A5OUq1LVf7RDSvgEo3UQNS5
dWim6Za7bbPVi+ITcNBEbnJcbYKhE/SyCV9SURLuzUxzH+waMXXIO1gqjhnTDy6x+eXicWOnZ6cm
JwO9jsdiyZcQLmg1rmWIfle4CZgIOyJWKDXoxJXkojzEjR0cSf5BaNwGq5hDAuiTvx0NopqWsiLc
x8zp3ft24u4mMWgLL/Zoc+MURHW5CYqxWqF1w2Q6rg3nk76Z8eAaJuC2UDwWUOYWjtclBzsQ5tkL
jY3jdn/Y6hrnKPi51vhto+Z39bI8utQefLGjlqYK8VhpcYgZnv7cwDUnQi0avj0c50u8cieTSdGq
MttxYSqK87osmA9b0QYn26IL+ksWm92mk711+LnxIvsQGwwuYxS+Gzd5Ayxn7E20SIuwzw2K4I+A
IcVSSPztpbFTiaUfWEZ5lNO9ynYc6odcx+7NCEJj+I2STWGbpMCMbJD6RYz83oiOtDyjY+O5f7j4
c5QEpWD0x3nZsLmezvnsjAhkaq2Nzv7+uXYbEQ3ashuMZU3VcHSi2jze71n/uReFwUPkTP3Wl+k7
A0Jrkzgmbqv5RonfWp85hzqij1GIEZaoo7kMiVcAQM1TxlKEwxoEQFbiF7L7ulz6ptp47tV0Mv1Y
t+1wMvVoPN3vDU2A7Z+jcSnIHluhXmPuqlNVyzErMA4K5NxYrOmeSz1YS73DOmEwzAnC4XcxUZCV
UYp1oXScn5vOGIy9lum7OB9tVCA+eIkEMVDX9WQqRbNIYIB7ovTmnEhae4g4Se0cgbLet2HNG5Jd
FXLlh4PPmudoIwYI6Mmwcqm8HTNYZmaRd/rnpg664jRW+xyC91khd4qlm2wDs31QFSVAaXpyVpD9
m+GpyPU4WQNQGJ15pWOQ9KWOSTz6J1DgxTazx0+/nOZIP7glrT9xzlVoqlM/bw+plcHIIIJEn8Y/
+IsWvtlo7FEDHrED7G4IvFM0byrEqlvlg3foui44xnMaQhinJ8t8LIMpPKecHlHvRftoYOLlzf8h
k9P4fH8Y7FKLhgnJaG9OZrVL3KDFNqY5j4yHAZ+vZ+tsqOQJ125D02mIoHlH5UqYlX7DxKptSPSM
Z5RJe/CLqtiRL2BedKmKdZdmzhNxzExBaCZqbja+gwB89cHCf9CrPlrMtAh7JTHHRR9R1F3ySbcS
7nFhxC9igPFR1Rpp25U2Lo0oFts0iPWjRRuzJ0EIXkrgbxM5x3pYFomhWl2fSmRkC+zUnFOQASJD
/y2TAsmpT7a43n4llVojj3T/5Bpf6UorxXWomje/1tFxVXHyoDe0nTn2X+Kg2HAtl+tkGvlIe65p
9iw362xrVxtDevWUR8vMLncoruTR9GC5uh9xa4DfX3Ch0N69Nr1UmmZ/TyWnkKQTf7T5ZN3AXn2W
A3rkcJBLrrJ8NFXh0Usk7SFtQmSddUPGgIe2meuN/6zBX14gi2q/TCpVNc7Wh6gAhBd2H4BaXCYu
JVoSwZK8KTx5LfUWVSc+jc4m2dCbTDJYDaTLmm++FqiSXnm5lIsUKys3dq1XKLH1tmM/rt1Ot18F
OkOm9rm3u/8WOQYt7cAOz/e/FUFx6Mile0xHpb/I5HZ/EpCV+Gaa03M1b18PMvxCwsLyMW9Ql+GI
6stU65/nasa0gj0ndvcNOqZkodHq5un+t5NlHAsUCA9xwoFmDNv7T0cG8jemU4/3LTigKXA0Jdri
/tCtXLJkwpyPeX65eBIWJwOGzvffIoSlh0N3/HR/OXcqz1Yf1NiDa/XKROr+pKS3zBv4tdv/vgeW
whQ37s8vwy4KdyD345/3n0BZWoW0gXf3l5s6DzUPYrrTfUu9G10dOPcYWNkTP+/Pr8D7Fd7l/qhQ
E2hRy2IJNz/DGoTcJb3OKHf+LGy3StZVP2rb+0PqENjese8d769lu/atcg3jZ6eD5si8vnmNvFA9
EECNpostgDroSCNHp3N/ODiYrO+75P6Q4XixBtpq/exXw2IYH3sdtsH5b4OaaVlZND/b13LcOlX4
WsrEfIAy9/Mcg1xrMscwA9/fv5SEMWU5Uuq2aBFAuI150o3MXpUIblikpV9xjUiReXT1KBL20jS0
r/dHsDxPpaexCveAY9JRvdrN4G4KRRvGy3LjxanCW2za/lXMdE8IL/sw+kpV7F7vv4Zj+CDr2vp5
5ITiIabrCWFOGC9Moh/NbBp/ftfwb/WT1/48crvmCSpL8/NMOblPBtecn99V/fCMUUL+PErG7EXv
JCled7woCCpbDOHP74C1voIH9i+ORBclzaKcaeJbvzOHK2aEcFWR7YKBk4dkcuPerElTLoa/2hyr
mKT+A1r8Q2aWaE0mkP3K0C46sckLDDsEw9qhujJ1Vaw7ZmuZ8FAp6XJOQaira4vj/+iE2l5YM0eF
09CyrurmOonCgwOj7Q39lVaAfo2DNlsx8ApWzszuIM3AzZmUKyeId1GFKRpU2qmQ/osWMpb3ROoj
A62QjJd2Uh4Cf3q0COlbeyyOOU17e8xGw5V5PPzT3H21x9a6ZDmYvUkmn/dH95ukd4j+rFALZ8Ic
jlYxUFn4rJUsRvVhWYiDFtoHXBfiEjauuJhJF59lfpU9Ig8TkytL37UP1IoFgY9zp+efjw1kKGXp
0sV07HlIE3tL/W61j23roiP/7PXROBGDgkc9dPJtx/B1wsHLKIKrbuQrWoE0cBZ1a8XbMEmtyxSN
Djj9ChLT/JBgR/NieVemRv05SgEPpQW5dzkGJQoc7BQA2JyLAXvwUqf61kebeeyDyt9pkfNhzm/F
iVv7cr93v7HZRZJu6F5RxdI/KyAxdTi4ClQ/9/1UO11wiCgcxfw/3H8UEvm2aEStNm7Mu0tr5FiN
ZEiYDRPRC1ZsLYXnZziosbAvCgtTAazkmHBZJ9rEI9ikro0VhmXiVbq66a+pK4NNIxJ07OFjQ7fn
7M3v8n4s3O+lHq01m6Y8sef8wgj7P8ytjN2gx+6Fefip6EW7myhqfStEpovJ/GoEAl9rOx0SOy32
vSqYg5IEQrRghWsEMzsiXAo3I7gMQwTE2Z22IEgJWSLhmmoGwMFQ1t5ppNLXH2Duqr3puu9aV0Fs
mtBVRaCzrz83s/mCwiLdCHxTVDPtlvkrJLSulEhSvb+OD4mibVnsJhHGrMxH793X0UkqspniSNuR
nkVQihatDb0Aik4ixZm1LUvpU04Fu1U+2g9XwJ6h6mM9QzzQ0GWQiuDYhLW2YDH2lKnqdydJ+RmT
bOPLV+gTC9kSesjMeRuE4pDI8EBXJFvAnTq60wOWDWLmE+sS0m9hIjdcJskwBcmTx0k+kAdBNPgB
TOXIJeQ/j2F25Yd/HoZWO5B0O+V+uiiTYfj3U435739+eN9UA2sQPeS8KbRhGOA6ZSAB/nnGf233
/gf3DXDNpaz6r1//+2V/7lt5xrb+edq/X8HgCKmP/361fzZ/v0dEHl3Zf/8X95e+/+5+8/Me//v9
/PuVxX0//fMX93/z5yXvP/zXP//zOv9vP/xs7b+f/LNFAU6EZEHEQBC9aygQe/Bl4RYKw0P7P+yd
yY7dyLmtX+XC40uDXUSQA0923+be2Us5IVJSin1PBpunvx/LB7hVNuCDMz+TAqokW6nMTcYf61/r
W6jZ5z/9Y/TvsVkua+qvoYmvY20S0J/zX0jR/amxeqokiVjGVW2dmYYCLq9wmB2pTpN9k1JV5wpW
8Lmv9txrCCvlmKxUme9o/KnOevkH/eHlOa/C30ibeier5YqZGb/j5SLW5oECkGy/Byp3zyod3LNP
LNCirPWgJic7Ybhi1/AxRJwSVZvHsDHsC/daf93WxCKHsCeTuOzc8U+foRZhQs38iwemnUIDsMB+
VbF98BNMsKaVbEvfECtPWNnlj38UTlATaqAYDfT4eE6oX11PzEAbuVw3zSIizlKQCqm8+C0dW4gT
OPGvZoN1BM/Jzm4bIHqtS3cDCGZvTvbT1CfEAPmqEQJOdcWqGMw+PkUj4Kys6dCr3kkZYy8e0/Fo
eAZij/WDAnJ1Gniv3+ZkpNmFfHUq0t3smgVVy2CyEo1N3uleYCkf7bHEn5VPRJFjvIpZ9611HfM4
VVcsAM6BAOM27epnIpYpxsWzwAW6QuLL3mhwbJBK1+7s/fTmGI2yMelRVKRyIy5zVz/GPZUsX603
pRS+2e5bIfAqUDOyt237yVVesShwr3Ve5HthsPQ1aI9VrVdtU9Mg1V6rixeCFAyYO0YR7Wvkqktv
yzfCY+3J7v1fHes1poNlp0Md7FQnm6qBmOAajrcunate7vOegTWt1hd28V6CSjIUFH4iT/8Scexs
bUjUQEYGfA1JdksATG0nD2c+Khh5NrYabPyoB/Zi/Pm6f3HnMt35COULUeTa9HjOfPHTHPSwUyRL
PS5Ap44DvF7Oycwm7TZW3fWcRE50bzVWCmX55THG/jLU/uOw9G20Cnv3QHwmWLqINKYcUn3OMSOE
GFCtQUEWjRftxInXDgWh2q+pWToqEjRiR89HplLnHs4KeXlGVguMPajJ5zAsFDWefvhKipsgq7EG
vWOd8eUgYIfdd3f5T0Ne7YiUP7j5huGojGf9BlDTxxtby72JPuoMUHeIcuirFQznImvCu01cUg1R
v7eZnDwvvWOwGYHI879wDS5yDa2xSSTo2gU8RAL1o2gSllzY7Q+xGe7+/xMe5BJ9FIBxxKvyZBDE
Dd0bWnb/okou1uyUiHqx93Fgr5NWEEeKNCgx6/GnU3Jqrytk20DSCDnbebKek9jjaDcsHjUMorQC
HGeIOUcSG+TMR558and78ossDdkYOEle8qR546ot/EMashYxpon6pDH+ygsiONSYLuo++T16h/1N
asVnQ7oXGVnbuCUbnfghpZFZ+1z1JF0k3zFM9SYuTFAFi+V7TfJ+rYyezU+TfiuainCBz27b6yhh
dQCmdq77FEuv3QcyvUe1EqsWbjT4NhRFfIZiSu09DVG6R8lLgu5YuGO283CrD6qRRIEFfnq3O1qR
iG/polqTTA48+WrWTMIdoXAEOklBw0wasCNRPjST5jkoruTh8XFm1kvTlDPVyJRr4zBmCnWinaMz
Ppil+aWb5COhWAv0Fu2/3jqBGbK2oNGZJO/3nfEYDP69afHyLlk4TVB9xcDxoyv4kxqQQ8cBloe3
aAeCb9ZsTdj2LS6KkURXTykHyGDJmuUL5kFswHb4ww8DhjQ5/axjFypZbT2BCqgvY+te47DieyoT
YnUkw/aZLH8TwWke2phigEK11N4XFa/SzqaXd/mT6EynaGtpmUsTCSpGnlHIBYgmiqs9K7hFSf0t
dfDJKyF5qVTNoctdsIdKgCtBTtxqT775bfycSsL0rg0lntDgU6GiDs6VjQpJH/qQtIQ3MEpOOWiS
sPDFBZCZDch+w2vFWXtRYxHtq1ddWziAtRWsqmr+YVe/ZgqOEZ4PYiq7dZGOO92SvCOUra5+hbBW
Tx0NZbE+mQQKtgkPA7YzgiOjMigm6KW77NsvKUBJ/AkKQqFld1sqEO8NesOBtcAW6uSa1aba+3Tf
nR1qmziOPgovoyupxFqeK/vc8rFGWQ4jFF1jE4rg1c/AqEz9TD+kvyuyyjh3oHFBiRtchbO428ei
uEr3rqnH46B1zyNcZM/BoMBqWI9RffWO6NPF0yxnEl2R3nol6D90K7Z/7szeSeCfCOzjKJOINMng
c3kff5k9TmE/UAbft/d+bppNHFKJFMdI08rOuo1OeAtiDxwem4RmQx9W4QzLHMDv3o5yfYe1kONF
mKOd1/rHtAmn4yw5dRqHXvQ+VQlukIOWTONBgznDgADND3V4LmU/HFIkO7pQlKSiz7kqTcI+Hdoe
F5R5AeqaHCSvObe27MMwI9KqEiRT2RyysLyHY1Udc9HfILOw1TfNzSDpDJBB8E02/QiW0vz0U4Dq
wUhreQl+Lo3a9lB55gXiypY2EqjAI10EYcQt0a3Q2UbV8kImaeLnPzAtlms6H511n/8kk8z51bf8
Cna4MOVWE7fs9OInHRYvXjqWe087L2MBbTVMxaZWgISrOst3SftRdEN5RuWPlpK3dVQnze9QMWw5
pnnMRxyLposdJy5VdZ+47h3F3LZs2i0WpbRGYBXNsapV1G3x6PLBghNQfHXRQvt0xxGVaPzolcK2
VaPCJhSmM7ypECZqCcRu7PFoZ/wAir4CRx+bRzuFqGGm1huRhQ8QeeE+i3iK+uHUOHTAKmDoAMd7
sloZPsrGkGs/lq84vLNzSAMUQGAKNhu/52HvkcQ6W+JxBqePifARV8wSE5kJ0SfEBymH2yH61KBO
uOeAH4J76gpa96KY3ofumjiLP9ao6fbAQuAoIFYh1Xj0LF5Ju9IRamzVUFBRzno9dEK57PrCJ/yh
30yzCB87XX6aJfGI1HmtCQkgqhoQrTD6eEEarvsYw6CLvWBdD+RsHVlW+4pNxwiE76Xqk9eOHfNa
ZBXcfkWak/DssyXaGNkUXE8usmGb8x2odVbsaGDf+YnY0sOFqYks7j5lYknjGafGlKxLEMwHDD2o
45qwaFI6aufO+jMcHLqyIPWRovbzrUNiUCTxPpiqx5ge95Vy63snaeGZihGrL1pgS/PjcUQy1DlU
9NmYD51b8RLMf03NZBxsWppmSAxgNr2lToMMTJIm7AbzA3IfCldQbd3e7E+yCqs9PJhHVmZyRan5
93mZeaXzhofoabZHbOJaQY5teEN0vnyQafuhlVXinCVYJtkKToQH6GZTz+Olm8ZpG1vei2mVzT4w
tICI3h6J7VsHQawIhjuDBNHHLyq+aiLZzUM6Of2zjr0N4PldSnb1ewsH3YLOak+a9MNAwLNczJaT
n1q7qmmzi3jxRE00UaY2xd5GvUFvKMJ+2I9uaWxcBPM4k84mNtICVxw23sWo6mqCQkZnvNqDj+Ed
V8mAjh8MvMNFawPYi/O171bGDrQeukH+M9AzPjpJC1Nd/Opmir0W35ISkcH6mhMhzqNt2bHXTXN7
WM0DyVpcXZvB6sON4eESRq55GKoR+y9s4cwuvONIV+WGR71rOS5YfNoOK3QYbCOZrK3XN+nZnLqz
Y463sq1YE2bLTGDEB1GLU5BMz8sdemcmQ72ZWvJ6eQ0j2xYWE3ZVrovihgNswTD3Ka170Fmwykzu
QE4S3BLzz5xujbyctqYDJXIKeFZgWNKOZ+LXAT/MZteinKepiiVXN+1xDeTbiu7WfVqg6hWA2W3L
xGr1bXBLtY2y/NnyWaqYDEWX0i7XDmDSMeIAUYQq1jX141fH1fd6sfRHDVlft3ePfTUfLJAiW+rB
vfMgh+cRLtUKvVGeK5NNNPjL55heJWnjqjY9/WTkIR1wWbDFkT0uqHyogDKneYZrQ9fjlo16smu6
btdShLRiBaSwen9rF0X9ylsZkCtwE9fF12HK+R4UzRWeqLPByHT1EwaAplry9C4B4LjBQK6Kn3WH
iEQAn7znUN84itrG+ZRhEq+6bhLc7gjddGre4Sj73qXmkiD4CrBLHqowBPydVCu+dtyoA0dg37uX
YIjedSqMK3URbBVz39zoamrgTb3Nhc2bTUt26E6gHkpXfVRTEm9FAP+c1d5CV5rtqwqAfujX2h/x
NGkIA70cjhzYX2PNVYPWQL1GXSW+u9De/DSvjnVK06E/5pckxxsuZvtYzZzfcrkp1QQMmjYMcM5S
BmuaBItn6fwYLJWt/DkA6EG9Ek9wt4rdjk9oh/dMaZaRlfVJCNUHOObjmW7989CRnIFCnT0VgD+y
ykxOcZqMhJc8/dhhV2qDYHjGqMJnkJOHS2Lw1CX7cUjYbPZEp3L+5kgNJowje4eE1QC94T+VYX/H
YEe0rHnWaiyPbC0lffDK+ZCcF23uiTuy9pMX9PmDS4d2TQIzNKb4pcAmsHJVFBwDYHK4jG3ImsQU
vDf0LnOrJboIPov5wqT0npiwHWJnfE3bQu5cEntO4hVHiRniXKW73FMTagfddl2QZnu7yG84+rpT
NOaPukHTsJSuTgW18iTLn2yt4ZoEaX8Z0FNWsXKcLcQtdSLikh/YRh6MwKX+rS243BdquGxqaI9n
B2+aAH8UEtopA8JaoWM8dI2RkQ7ut1qH08GevV1njQdHjfVxcGD7gGIT1Ckk38ZgHLm+aLYebsf1
2D5ZiQP3gIksik9pHCBBxM01U169g/LBQo1uYI21QpcVqJ0YH3DC5XdMMQzaQYDxiGGwZndLMTyr
+0XJH7FzqoL4sILWw//fzODD8wawj3pkg0GnMLiqD7wQbSs6mNarmyfBbgR+t2rPhjd/GKZV0QOg
XlNd/hgXp1kTYM2kHOg8gGlbS697KtX8LgoSnoIvlDTRQ5mbXymkOAMS28aIQwLjE+gnc65vCJnk
uwbnBZ8TCLVFUZyzlCVlDK8YyXzjRpwZDHrBFlYiEB64rVzq3CsPh78pJxfsA6iFIEk3leWA18S7
6/PGX2HYA0pFt+alrjkLu00BSmZH1Tu943bbHesJ+zQuKxSP1sb9gevtbEfzjkeiu1qwldd2imhU
FMwoM8RAe4b8y8aeVsF6Gzfd1QBLvzFE/FV3abUFfVUS9CAAU1Q2fKUQOjV8u11piM/cqw+lGDuK
gRoX8UX7+zzA6WmNsJvbQH5LcmZG/DibaZYJSYfEObcaUwN66daseeOq7jvp4DvtGd1LVy9YFcrA
mHxijpTBeiq8gmbD/CEvvPZCDH5e5a0DPdaTt5kGUqRnOpyXSjOFNzYNP0YBlBlrakGAbYPbw1ox
LT50JtH5rFx25jl9F5Y22GEORNOGgWhLO6JDZsEX3ozywEPxmMfBK8RdZxvM80tZCY2JEaa642Ac
NBdXvaIyMaeoG7e8TDdOn53xnrfr0LA+G7s5zrM/0htLt0Rggz/o0vDMie6CxrKGDbd+qD88goOV
78Edxk3ySKQk3q0xGU0br2+DR4zqPJl9x/I8p8BaE3kJIvwlUZqfoM2ZZw7hQxyEwVbN5THpZb6Z
muDRcJzPugdwMGP0JocAJzT64uoSnE0oSuvklCazhQG5P/ZNb+xsjNKhIfQO8GmLVX6+DWOAZ75p
Fp4CnbidUtBkW/MjxLe9m5P2u19emhC7UTE7M1b9ITtixbY2jLAADzBQ7HVYvjIB4caf2g8OwOre
2Tz1kDqugt6aXcsK62BQFb1xBCpjw5nqcvDeW0y7qwaO4qbtknLdyYsPAXrbaxoJYrdkqFfyLUur
q5PI5KHip27K0TqbRE3gYnd7qBGSzczARgDyYgcAdR1J4G6NIvhYsNuhO4vW8xn8lfLTAFvwgrwI
7F0kcQ7oyMh4Wzt30tbGLhrnEl/iipICdxcskCzXhsjXTtw0JrqiV/4Y23dCJqxE8Qi5C07s0C6d
I9JOMCwFbrDRAtEltV17G2ADglOG+12XEkuAt3QcN7fA5e5T9iFkvBwSjgvRalDEysqqfk1j1kyW
qKZTbpJ0wBe8pfsyWecTSLZE2/gqFL5whFMs7W8hE+MbM9ZBe+MPICyMxNI9JHrZ5/a1d2Y3Nb+r
nNaBNB9ecEeLe+NAnPT0/M6yiqaZDEfFH7+rqvJoYwe0ftEIM72bFnZTqJhPlWVkz5llHv74H402
djeflfb6j9/Vvs8ZXSBDLWvO33l4KxVJdJ933cle/lVjMFr1QA2vsxGOb44hLp3rdJec1TxTavI2
spD2w/Q9nD3jwTbNXyYy3nul8PtEGe+RP36R1WOy7YKlcGz5VZnj52vrrr92+JlfHQrne5/zbTCQ
CnvtvwbxwOrTM57BsvivHOZZaB7h25RPdMwPrMj4aM90QqVyfs077R0DsphcUGnHCYlbbpsWniwp
DNA+ULyA/ZKGcDFJYkEwf/iD4qWSJNDGOnWL0/l1Chr7LbEwTbZJXSB+MWcwPKVrL0zhbWWcW47m
vRSbmvqgvOp2rQBi7hU9v6Xi0cs8eJCTnVY/XWqRBSfYB3KfBb50OBlsSN5Mk1iA0awAk3/GGeZN
0Q/A5JGykyhynnLT+OSE91dRDW7J6OVDKwXvBtRehqXa3lecXzuhLr1uzQ1y5TmUdbMdS9d8d3yu
PGWheCU0wCH/mIF0yuwBnp2ullTvPHovn6Eyn6i8Mo8yJ4bqTH50KDzQZW1aG+9j8lBa/RseTOPe
wjV8mlvO88D/Mpkv2TMzEfKxqElzE+IV3DneJ/HBWFZui2JQh9BLs52OS3+PEInfrMX223P7nEeu
VgzfMeeUGLHyqUrvw5hNeuFER0wH+JUWGbgyeDF2/oO/JFdlcDf9mr1DHLA6gEkY1YB2dYQ8aw/B
rSC09M0JIlgUPkKjdKBN0YRJvrFXDC7gUJsWCFhZDdGqSezx1MgF/WulUG1L4mhjPO31EGHH1drf
ucwC70HR7y17CA/uBHcrGlISGmYybg1MHO+tZ32L0dkTki6HYXLlS4sHb9eAfNumRjNuyLFhBhM4
Y/0iX9lY+/fEnqaXXsAWD+Ts0fsSESwuVEx51+gfeUyrNSwO9uv9pY5pYvU3mKc/M1cHN3i3rBp4
MR5pMHqD30DVB/d5mFZyfuw9/VkptjNF3ZwxfJoXnE8mEhm3xEbP7j4HCElyAcsVFk99qIkfJG6Y
X1ueZz7C8JAsfXBisRUc5j/n1BKrQuNIczLUTmPE9GQa07CTiCKvcZf/lpWlflUNI6Jf+B+2B9ld
eTz5hYRLk1YAVobIA+Wj5+8DbjEjM6wfWBZ2XsNp2w2L4yhyvRc7vk2xsxnIeb61rtHdE9Pl5dvB
6KXbCyhAHt/owH0NaXR7beaxuzW4T0YxfTGAhFcaqbqXjPrf/mwURn2d/A7JwqnOIh+tCzyNuqis
mw/FjaBYff/jHzql9YKAbIjRouSFY1ImbKPmDBURpMQuqelZ8kuQijej67hXQvjQurqg2LlSUXKX
0l9rAR5CxjOhRo9322GktjzNSBYH17LrfhRwk8fqG2GeDyxFMO9FVhzH9mQBWV+3HPebMIMvGZXq
KGKq59HqokWWHgPn3oieNV8i3nWIlDo2zs1seq5C3dDvelxDQ88iXbRcg1IUBmbZ+M5OMKMmzn3R
UbY88N5w0r5LTrjahqL14NRuKwaadVGVx3ocriihOIQmipwmrBQ2r2JN1IGZCzmE1u0tnfeX0Z3y
ix9xA6z5VB4wtPN31bMH5B/KWzAPArUGRJbv27+qhFFAeNBV0sC+EfrpQVMNABiH3jwtg6cV+QLt
pRivxqgp5ysfNRB0aijEeHSsXXswsXLs5QB0t8q5S/hIkzRmOVsXO7ccXgc9ZPsMHAICOcYTL3t0
C8k4x3Ai/I6HCn0m9zEk5Va7SVP1W7BluLoW31Hl4v4g0sXrfsZYxNqTizx+YE+Z2L4bcbXZUq9J
4mIxr5u15prY5Qw0ppn+COvwUDZze6/JC0YBB+CYkENOQMY53C68x9Ir21/Ko24ECk6w8dupOIax
XnGgBOx382XZQyQ4wDSz9Sf/R9xoVtYmh5qRa/cB29TbkLCJewBp5r2yvXbm8juBQOdxrsTniPLu
TUUFDahjdYA9ZufIjvvNDFbXr9acQ/FV9dq+Sn2KKiIgOlYh1sgv5ApY1BVG46EUR2wTa1cMfCjK
Z7OWEFmF8sGqOdndGvut0UKChoYVUjNVch+X/n6OKTIIYJ+ehqzKj2jHxSUfc2ufCp0/iIBHPJty
nicV7tg4MqZJfjZuIFdOb+h1k3NDMv2KO1FLr4JU6izdmYhOhyclKFx6mkHnKKVqcDxY3RW2mVXe
Bd3VTY1jntrhWqH1rfy8r7ajnn4h0UOl1jRh4Vz/PS99TbDrgm1dLI7yhDwjNNWdpF1qVWO84/aX
vDPHw18mmbnKU0gwXHI5qFK2+dW0aSwUYe4OVx50e28E4B9auz34S4VJDdZ0qYbZJR6YJn+2QW5z
6MxCb9nevVmlnwNuQOhKKhFtmF7iQ8ykk88ZaOXS+AU9tqoINLYmK1SMt7e6s0pmj7FHxBymbQDW
BpGsLm+NuziysWgDR4BK41HisM4S39tGiV6V6OKnHI074yPONUwDy2lN++aiZ7LaFvigWsrxgCOl
ndyZE3BqgNY3YnBskjg9gH5vqRTpWIT0MEVU9ZsrMzlaQe21Mrk04Bm6d3lzTItZ4qih8MiBFkKn
TwyVdgs3Zdt06ZNHET0dBTvHBKGYQp9j70C1Up0DSnRSSCvpeIuWvQVpc/tApOQ7uFLNzxwIs5sT
78A7b+z/1JF6/2e76P8p+vxegvJp//E3i27ev5SOevSNW5aFgdQSpms5Nr/+8/MpLsLld//fNlq+
aUHBbb+meWtUSKede4HZkm24WHk7eC3TutfewR3I9nLH3vEeXaQ5Mv+Npy//zZfjin//ejDtubZl
C1dYtvT++vVU0k79nD74wwyaFEjJ8gPGw72B/nHlM/UU+La4V2ZKt3xwY6HItTSpeCMscOQexr3s
jTcw+ckpGI03Mz65dckxUVi3DjbvCu8YAochDkEz/sgCNAJ2aJs2aR9VkFyhWma8Jgm96oAKN99o
Pxpk4Lr7zYfjsyuhvGYif1X9cMtHbhdWX9wKjyc+T+DEBeZT0AzjLjHoSw3675j5e5BxRnEqTPcl
E4V5zsLm3emcCdRme3YdFGSrviFp13xaEJ4VlIO1yEMArhh7r6l4NizupDHK26YJxXczf9NhaxF9
YOpyiunuFwnSYiOcrWWjCNmV+yTZ1w0Z7gJ/yCG/5cW32uhPGN0oWCDVsSWm8jSVxVYx7dTJZDK9
IFpk2T2fZ5fQ3owMsRDTW2ArihIcoDTiIS0KJN8RhmBKZJT1jHkA9rouh/jNCeZyG5N+w3FSSuav
duslPY9mxRQjZH4QS5ojNKKPAAshHY/tT4hYt0ypEb5QY+60M2wDkUGeqTle5eQ84qk/umHLJSTH
xVMJf+Pk/t2e5LvGgLnLnPBIqbJgjWOlO+4Uz0XqHl2zAxUcpB+K5RFcVdh1S1iXMA4CmoCoLWX9
G0VJk9gpNl0hHkQ5shJyh0szZhTC0k+R5iI9jsvJCFF+xVonXP/nj7f717J5RRE2Vk7Llb6wTNvk
bvXXTzcexcAqvIh3r0fsk/UfX0UzPYED249BWx37VKhjzUs4I3y4b2jdBPrS7xoVrau8+U5+90mb
/tkwSFublX5QZnjpcUaxU7S6tRoCADSwb5ig8pXLTndtobiShIQQ6IaYsllOE89DUpvmLH5IX8bQ
sjaVFnLTL8lvabgETz3F1AAplZEswR8U/KgJzPxvA/tXgQo+vUzV1z/+9hO8YccP7iuMy7/0UVvy
Pzaw3/LPf//t/6yvFv7fPQflw7c8E1yubfIm/6/6avvvJtgvn8+WT6edXDqq/6u+2pZ/dzxhS9+S
wnR8U/J6b8t/9q/Lv9M37ds+VSEuu2Lnf9a/bi4HxT/Pl+Ovf/wNO7ZQ0iWswucax6sr/uUgaVoE
PTuWAqnUMag6yYAFBd42hHJ5omYW7PdoFqi0tXto69GGVhO/erEYb4yeaB9Gbd5Mw/3FDtD5pMZ4
P6TZIRek4ecmGYltRYgJdn42wNBvbBytaVfEj0PW9DCLr6b7vTCk+aN0MU1Xsj66iRUfw256mvuk
eQxMYBeA0twdRyjpTZ/gKH/ixqzH+WwujYg+Seyy7a8zrUOiEvABreSsWw44K7W/wjIarhCiaGyk
D5Jpv1shtsafES6ovLNxjbuahQ/tKllDZhyAgnmFZ8Bc5IClrSLtrPWA4T0mdwKOnfxtmr2ohgpA
1GNsYqMHh82n0obFzo2J0L/VxgAhyj60YfIT/WGkQCi9slVOX6coI0pfZHcHvjn3n19VRl9nHfx0
pxHffLdEPiXMTccbj1GBtkjsfB3SE9F58VMygRKtnppiKHbQtR/7mF2eJ2c4aKx/wXOi4YX9uDYr
SiebznERaPr3jMCqrIebwa1yLcLCpi9nIvsMUGVFEfhGpd+nyM4vXSXoCO9gN3S/qsmyuJezX3Mq
93df0cIM2BzG7YAuZmlm3aTuudXnrEy/BRyO66TBd12c8XNQhWPp3YzcwYhRwIdVWLmcEg6TX9Qb
L4hr/F4k6qbxwsYn2YRzHd8NhTvCoHN29tP63IZQlcPE/rDtPN+Bgm8wVGOXm6wQ66lkYmernC50
YIH1ax3U6gXG6Vp2KPeqp1EkKna69rGxsJWHhp8IiqzJYuyKNN2mo3wMYYWtSNJCT2hT6+RHVC6E
elh8uD5Ftf2vZtkb8iMlLhBu/BBPRkViahO0tPNCDXtqJCqNzcYFA1X1nWCbf+MZOnSxry+YZEFm
O+6jGYw3z8wVF5HUpykQ9AkJvpM/4u4PTPtsAxu/iaB9Yd3R7vkZcH93Ggzz3iPihXNXZGDI9vo/
+rIKL45j/SQ8l636YE5WuqMIGU55DZ9LBusIeuwmC8bmAMj/4OPa5oMVE5zcTpFk3WyW14gkiUPp
CJf4XQVTA1XEgG486MNUzhDJ7ehnGSeUjXfeaaqKZZ3ueBvDMB4KvCduVsYnzd7YGYgluWRwvokg
uGZuCQTM2PU987KTld8Ho6ILumSJ2Eo7WAvB56236FkZSTuvZg+xbl5CBUkQJruiGe91u5jxxn1J
p8raWvIwnboYVemystQO/tCl7MHbBIuCR5r52qS12IcRfZqrqKO9y2Sbbz+WDYZFVlvgzyf4pGnl
VHwE2Z2N/GmYY/2jKg136Shk+8aX2vUpTv0uo7zSkdZD2V7w5+z4Ol877dw6vLkOSjmlFb610qqy
EfNjpmmPDB6OhnX60rO2XncaTGefjV+jCh6AjFnXDMsodZb+ZU6pUAJi624BlLyEpan4jW95hOBe
D8DMjbh5igf+a6Ob3wbebLsecT4a7V4CUcCWKu6+g9APAmo/+D7rrt5/G23XPM3DQ0qxAZ0HKI6Y
drz14GCLU0FxSQq4cRF4axAH7X4E0op1M9ha0ndg5yC0hAMOG0XOh9TPPHNxKWeA9WIjJyjUYfoK
UIfqKS+BqO3a5TFS4kZBFlzKvnCeUrYKcdh8LxBpRPWhwbXySYtY100dLYwdLU4WLtpjkoNlhx2S
bJOhPxq9WV3IoW3reM7OhTtgSykH4HjdA70VkvUEMch5ABWnq6G45imrcsoMV6jogJbxtam64gNi
ZZtk8pYkTeXci/xglVa4rxuPpWaGtXXmT2sEhdEij58Dyt+v6u2PZpxW2M9o8HKXY9Y+mSgem3I0
uLOOa4G2DQQTT4hX4wayuTGd2rDxztiov2qDDRZuXXU2gvhTRrf/PEva/3Zzs4XNtc22lJKs1TwG
iz/f3KBqZkTkQrGhwgmvW03ViUjd+TQiWt/kUnLRgrnDzc01pIJufh7b3/U0Dvy4yHGnCeR/g+U9
IF/cVH/8a2OXiGlPGYTql4Gkft4kRNyT/GGedHT6z1++Y/11XnBt6ZquNKXHJsS1HbX89f508QxF
lM8uhii0HZ6hGBlCFgBg8ddBhbH9R6/sviYBOEJR+NEAI88x06AYsoissx/0un+vhpvKgGCLOtFr
pwiueR6iry6IbBMkIiAijqpqXdq6Wgkn+t5F8Zljf92F2CQTehGSR/DH3X9zo/7XG+zyF+NCzQxk
OY7PgLXccP/0F2NS6x1IrVw0TetA3vQHhQLbqF1W62WE4zxLvHVLXKEUPDpOZrJ9te2tcOOcpuHp
qbdza5OpeFs7VBcK6ZmHIhuvYd2xLXbYzBoRRSPJzGIhDrpDyfrBo0e5KiNrbXRDs84CajrskriW
tEAypJB2M0NIYKvhO6+DzIB4m4zm77ixMPyNQBhQTLg8T/m+T8ZgJ2zrJZ0mVrESS5Cjtv/5B2+Z
//qTdyxXccOHAsPr1Ic/9tdvkL/El6YsHCmSi+P75PXibUwuVvip+2aKaJ88N6qz8FSZ5X6AOCiG
EIpGx8KznH7ZEcx5i5S01zXdJWxL+54jbC9MTH7kOHkoE4On4i2pvmGs31Vr/0rKLrtF2Kmx3Pe8
2XTFA5ueArxFH6L3QFHYmP+troxe8nx689LG+2TDSnaW4fpmsDvYBE4WMx5k+dYcUtZZQQ48j7jp
aRyo904A5RglUo3dWPhH8ZsMMa62GeDejvtdeoS1sku0mi9sNjErs3jcjlZPx28H4IoshSlRtnM8
/FgIM9zZBr132gxPbYJTiWtpQxTRNR/ZgWwTHvkVnDx7X7csTI22A1KPmrM19dAAdPl/jJ3ZcqNc
mrVv5Y86pxo2c0d3H2ieLVke0johnE4n87SZufr/Qf6qnFUHHR2RoUgQwghJsPf7rvWsytk2KSyI
gbCTHY4Ad0nmgyC1hr6FV3NtFla3lAZOMa6y3SrQZLfAKoX8sof8lg+Vf7bwb/A2Yr5LOHo3ZeJO
tDBFeXVr71eFmWSFB1ZdOBHOIPKHimBrekLZkdqZlWn0i9H75//+nRHC+vcvjYBZaNmO67qOobmu
/e/TCyONRxNOFCBPMraJ6j61xFjvilhCKYqRQABJ64PN1zJoTeTABGxDMKAkWYJhKfskR7mTY5hP
lf7cy3I401icKFhqIbE+Kk/jUO4LeD5nbhXW0wi/H8FN2+994kRUbQhpUtEzkkAvk15bW9Qt13kp
hhv2STGq7a4oRMgvG7srMOz8IdjKAl2SJ9PtKFWVOEEV2macx9kW2ulz6Vc1bpWUKCtENouodfWz
nhvAsyuohqTODrMss4mP4bZ7gJUVzlRfecyblPqPbzvnqpZizydzwbpBi+W+jo+J8NSzym1w1/fq
E7//pNk6cYEu2SWSMY+sfUrg3yLJJsqwp9SMkQkZKsfiQMqK3FSK5x/q1G7nozMAwC4BAIXqQExD
GgPIcHTYvXmp6geTxE+p5s3GR60Jem4e255OCipmcbUIuahnhf9ARXGhGaPYJGavIHtAgUMuHzm2
Cn2RBlVtVpaE0tV2RTJbZG3SIdqhhIgvqWI9K6YINxbc/QMDtcVg5vHuvuRKyA+OO8bb+8fUug9h
BbDbIJFiXuqq99iSjLHIZdauMh94ZpaAsCT7lSBJ16Ff25LzR5jVT1G3mJOH0HzJuX/MrDr/wJpO
swb8zwbeM2rKoHssBYOiRIPXaZHOOURWvYYUtSuwu288k+yLnmkHaLwphX5Uyq0d0boyjSZ7yhWQ
MZ7buBc3Z0SDsf3BSIrqITUEwb9Bbi5TNFGM+LAKKMoTBEl/mztls9WoUmP1nHXa4D21mXLlMp/u
wRKni7RM1FUwKM02LEgqH1H1zCLsAAfNBMvbie4FU01aTT6uLm83rXT3ZECDBCq0/oHGwHtRtyTX
VZVyRcXCFbKywyNiEA67dJGPjS53Yy2+tF22DxRyH03dMpckvKdbOFk37APuYxkJaFCBZy56LzEo
2AX5LqlKhA4Rzs/GHAH2J+ux64I9Wla+i0TuxI68usSYA6bVJdDk4AZLJeYanATbwaVhMTh8meu+
ZFchHCiiOPIX7hxyo9VkWzVjnb24IcryQm2hrwTesTdNdWc1gTcCwUzrjSy9N8mZOX6tc01yWWHj
ba0MH/fGp4W3W6g0efaKNgz7IFffyLpR0ZTsZVzYj7aeBU+e0F/1TFRHdyjRpOT0siAS54QQSUvd
WDBQ+izoj4wb++P9f1A0VNTm8VuAUzgEXkfQSi+SI+NN49Q3gFqHUEUUo1bjMZDwVw1jadYZ1nTA
3SuJMg/3T/2D7A7rQ9PqK1yGHORFQfyMVj18benU8ZY+Cubf+OYYkfpuUYylpVBg7g2HlIDd7ga5
LboFVJN1Qmbc0Ead1afVpTNr96i6iNb8xN+SB0dppFHzk5weyl5zqfWNmCTsA1t3J7S18qqliHsy
tScB1E6KjaKROzwm2CdSEOkEIFLC1RqLkfRoBIvY8iB9DiiHN7nGvYT2R79s8ayfqMZbGwrGxjbl
xkGkqchXXl35j3VHBiJxqu4rkdi/bFUWNxuzwOi3Z4LbEA9itzrbRf1btwbxQyNvbZlVDFW70dd/
IN/blrbtPyHzH0+hiyH7vlnmIWvRDL6lZspF2xuEuQ0zVIJJXyzDcejOmu52QEB4kLhm6HyG3fb+
BPKjeluV6g+kzbhS3IxnBdcTbo7SnNW6M5ysYhhOpq8j7vYt6qqJpnP1n1a209NykCOcikFdMvgC
0wP3eqFP060qHSdUEUKIcRTnJmUiF+Y6Pzp+u7v7A/54JpIlblA8QNN/72vvy1IjbZrb4Ec+UBoZ
8sTc1NSqH1CmMkENCUriGrOPoRQVfd9ujbBEjQg4jDCPFoCi33DGYCTKENhDggFFuOBnS+SvvvAx
iEn7CIVkPFZpukf7RhM2F/FKAvclRkDW2mTkq58jbN+qjoY8FIRNog+JHiZi0alK9veFpo/6vdmE
Oy0ts3NQmdgYmfAxT2MuhhGY6J/ePlJGdo5+4PzujJB5Mp/CWnQpoRV6OL5lxntfeO2D5te3WB/8
4x2ZmA0OkO28fKSDh+B8ejDLEUCgk+7goVgvGjrGmWZBjcLQU9aISnp0uKBnvY8qROZuIKhfd8SP
7TVK3yFpT66JqRd0327IS2PdBAWCGFd7oH1Q3lyPG3dje+m1LmCsGmHCILGzmEMP8eij4Bq1rTUM
LxJ2d5l3+dVDanMdhPpJ5cFGbsJS2rndVkMkPOup3x/CzLINeJt8KZrmJKcHnarNStUIGb4v3p8w
JUiWsnHWUVfZsFZ4cGnJzWiCKcdmiejBfXY6W3uq3CtYtclCgpOyon5DzIvtr0GdkoDs1Buna7nZ
hPnPGjof4BAatVgvk9DmVlgm56bJ2me+lMGS+qk8wX8ttzIidjCNo2BW2TE2GNsJdnnd9nSPFcqv
lCo2pQs2FuXaoy3hCtNFGPb3h7aJwhWJ7/YGvqDvWsYzGnSHbE56pFMPG4ui2u67EuGLXmbIQqVf
nC3P6bZuRuCNPwCX8sqmW8GdvwGuIDKKnhGXL3tuqd4lTmrrWHJnWTlwj+ZlAGndbLc99fEXR4mX
wjflzTYN2n7MYIyCeIRWJgeqkVXcMLzGFHA0zSY7wtBrKL+K5j22YWxxMKZy8tWe3DdjfG0qf65D
MqQABBQmU+WxRCJ77FsUllGnlvNwnBiffSEehkqj/K+2P7oeHXVnyIMAQo1gtwDQihyM8Nbgqo8u
cs0opKzH4POiTU7kyo0uY2gzQk4I4dBMa+nGhzDPbT52haA7ffTfRathUA0L3Jldd+ziuMEAbTQn
u9eoS+QY+AIgab6tiAOGg3Q1yoJOTqSKS8FtYJvxm+1zNJ5qHyQvw2iKnR3JFJE15SJ0QcFWcQvC
yQKt23ZC0nZrGnenmeXWywsU98I7g17x6CArYEdd3GWNxnzV8z98t9+2TlX/zJN0qngX9rPoOaM5
Sr4Vt1QN/WxMAiL11JMqO3roZuesQBIR6+ImyqI1gu59aB5j5nq6Gp67ujJWsuu453srNyAkxBrR
M1l1653oNeGdtBXM9gZ5ISOg93PN92Dj2Zm2CXDzAkHqgPaLOLupbrVLXKOfx75rPqCSejGKpPth
wGOlziPN86gDWYn9dosoPTsw6NQ3VaFW+zCW7baONEI1qj7bQUyztjhQ/H2aquE2s4gW6jy/2jhK
0y1hLaPqSTSAOWOVvZs2E+k4658NXeLYUCWCHaht75F6BqFNsHop251p9ulja1nxquy9bqGmDBLn
A1KVWUYWxM5xA2unDvRocyzHGz0erlMvg4lZ9i5wey2TwZ0m+MqyKPP6UWmmoWhRbVJNN+egDLQ3
RqBkERfJNXCT4CA8PiLu88laotK5CNclFjrY9FEuTgRQIIcq22tVKsmCyOJynet8/Bpfrt/1qAyX
Dldv0cofeaZdOEU3j0v/TeGHQASnNF6ZEGI9FAszC0ackALQkedu8PwuG9K637TJ7jQGWfvSw0We
x1OwlTnW5gYCt7vMo9TDY2d86LZLDJAyyh3lmZcqN4OHRMfn7qCjXIzczcbELH54uBN3al48p37x
U/XU7EcUIfUnmCea6XLwD2TxUh4e22ZBwHG3VbJqWBU1E1NqxD8YxzhPVoS51bTXRdQlrxVyO6b2
yPvC4Xx/8Mdu3Bld/yjH0TncHwZcdojSzaXfm93MR1R6yGxtIUzpPvg1NQK/xu3gZNzRxt3gWe5+
6OunFMnMxdKiHBOIUswreiGLoIMkE1UEp8elY+4ySTSUo9fVngrApnJwgtHfrx7QDi/qZNw0AzZ5
rxnsE9b6bBH1hg1bDziz43cojwNsNyrFUe4FqjxYvv/E50FnJIN+ViXtcMOg9BDlXU0OHdIwAAME
mlmZ2MeNFh1SYhhD6YmFGlvZgXTEaEdyitjAjSAXFW/RTI2c8kHTQ0z6jWe9SYHl0cZTTRm4qNf0
YoAv6F7xU9HHJZZ8tQ6sR+QGyjMpw2H/Jundv+Zd6+/SBv9T0dmfRgnfmNiu+EH01bitjW1fY/am
6uVeDb9Xl8jGorkvUPxWGsrjcUrnrsbwKaCwKDSTkHVUv3vFVftD0VLOt7iik1yR5uvATJ0XqwiZ
ao16skg7+KddgCAdM5X+Gk0h3YaDlHBSbIQJQdqQSeNLjjSHzhfRW13fL6uweO0zUpa8AYW0Qpbi
Ihdafa6zQq5tLo97GZnRGr8aIbGYXoPBj87NoIXnESsxeDsq7zhJo6BwV7aBKbVqe/jXaONnGNHG
jSp6qgdwiuvSGn9kHW/dDMF1+BEqh25o16bF9wO4NvDyrB6sRabE3oxK4ZOeNNpHqz4qWavv2kIN
gOsZ7i6dHiKo+KqOPlpV0gatImpsxRYZZ4Sw1qTSJ31Fl+49iWJB1XD45TBVqlUZDkio0knYWFSX
1iwuuR5F5xJqpGmHSJDj6iHSAf6kfovkyxHRCcJ/dKIHgDwJEGPrJAS8ayqtzk5EwxxNrrEVI80M
z9L7J6wzFaAl7VhIg7DFmMYVznPSJ/kNbP0I37MtyOYUEXJgVV4rbXCv5MPwfgNS8wjivgVu5qAq
F/YuUnJ14ec49qb5BvgCQilVzw52ZjkpwVG6rXUlgTVWIMAFiKW/EFCDXoTi8DoZH/0YVXce5oiW
XULM3JZ8IdMd5Dpr/W3YKtVW5jAn+5QuY8xdaynhLBP87gNJUfDLWZbZntCkEqRVZvrWGiWG+rx6
xq7eX1Py765pYb/2IerYSikSQnEMZHZl1J+tbVcV2rmZHu7/G3t80kWih388kSplsCpb5KX3TcxB
1c6531cHmIV7O+F7JJG+bzrPlZegdaKT6eqrohvkpdFpQRsGzdnWRI9p2qJ7hFNO5SjV/TUhbclL
kYhLZfflhyxMEoUJJbti1+k3NXYd30NcbcRRfjIUFNZjH2fXnHDUOfQ25UffjW9g/7tPJHYIT83s
lYE/8EeyyMsR/GSJa2zAnHsmatnfITewmKa6wTO5qB80yuUvDKa7riisH4HhBmQ7hP2B8ShRVedY
YJa18kB/6xWFyO8uifakKOcvMkqWoHTMR2oIVPsN/9T7ZvhKVEgN8gADC9ha9VQbBJO7lQJ0uQze
q0KgJojqfB3bxsPQ6SEjQ5PWYVHXHyYY1l4Nq7ek8eqlV2PmYbLg4vYQ6XMckSeH0FGnk+wmz0ZP
Fz4moZOSTZE+94E/H1CqLzKjNghmK7KXsKKc4pvlAHo8yl+YqhJOXsNYwBqAV6nAI51DDVxiBSsw
7PodCsLgGqPaXfQ249RAJt6jS6zNIxICEgqZdihri5SHeZaTXeHpH3pAC9JXQHo0QznjDG3Cur2A
nUXcalYbUgHmMU1emv7GFP1FnmJrkpRTNnKWKvqtzn9T6EVjSW3Q7Q1sEGRrxlxUxikLCBkAUQSm
8TNQ3G2zJY3lFV0Wt7Sh+zCQDi46FMxGIV9i1b+20GR64LiLBkoY5VT/LQ3IjdFFLWaGdg3a8oC0
4MHyjXrGXOsji6/+mNK2HIxlrzM/6GNtChpuGkI5M+ABWkVznvqTTbvYccHF+M9aPbwpooWpIXH0
QvOYDaX6ovniASnhj6x6SVUCtlDGksGoOOK+RRZS6uPOi4QDaoo/Rc+ZzWzoXRP7bZHN6ymrRMfb
15syxWyHR2KgfZSG9afhfuY6KEfXskCmwz6mRcTFGMdwn+JRYhIUm8PGVOMd0dwAz2J0UY618N3k
oQI5TPMQdWULLgrccjjTC3F2OD9ECjxVmcBp62ufpnDnpuesDI2/401uMr8OD2ZoxzOapJj1Unx8
aOYQYdiLpL7aEu+6+YoygR66o070THiMTNQQxBMKCVd25M4lSIujNRrqq65PfyOD20QUdMgBXBSS
S+FoR6gCkTjXojwatf6zSC9W/GJImuxdZfXrpAOEbXbINDoIgqSRPZJ6iLChTm6wPE8UFXsQtUjN
JtmgNtrHynbIvE1bB9cwtn6iK0mJMyVw+hR0qBtmN3Oyu/e3DssqbrvyWZu0ZFAWGt4aR93SkkBA
P6AkHDAFA3l50fMzuop0aWU2bvWsPiTE7S6y0MATCCA+JBNk4crZWGBHtjt9WEb+BS4tyTe6/atM
g09YsOWsQqeDlNHiZq0QQWWtqgD8e0bdG2lbPRNKwjfPGo99aGHH5PdLn56PLvBfDR2RJDTE35So
9wLsBD1mDGlq+uTVqjEv4jGec2E65oDx4pRgmAww+MLzkJAzANSlHlO79W6kPl3R7mXrXo1PhBe4
MzQXDO0Q+Ppmf8OrsCRBU3LbRiiJEOoHbJa9q4cr1SQ3D5bxCE8wXZDgbc11VT95mQ2yF3lP1iSv
dZuEs6ziy1sgyGNEmNLyNPYePMpC9Zf0ct96Fdi6dAJoKfAC85IywBSCGYkBZGYxsyRZapXWiMXU
mOlEsBvDUaOoDeElVhgyeY1O8qXWv1A8CFdwf/vW95e1gTy9PQUV9aC8RDguCYqf2SXpt4mPQoLR
z7wBUWIbCvkMBXEMtJBgc/jw0uNTr5RygWKn6/SeqMQJFSGsaGY2mONLH5Fkh6Q0gCpCZHv5ZHfj
r7KTLw7z49pHwFF7NGEM5mezeVpUoMxqf+NXIVlNkArmiNnbGVO2Z91VbgZR7DM0F/6qIzoMZM0s
wymMvxCusFkvqsmqy7WRcAnixQwj9teDRKPoNCDoGSLOLWbSMJjwsAYBI3erQIRQIYXq6BYoGEHV
+sMAvkRxr0HTbstXDM/FDN28pHnjMg/wxmYDt4rhYLaqbOOSdFtqcpzpJE1RdEEfE4OzHOMA4nzw
Gjb678be2QEZz0QPHYEhbhvbIdSDpKa5muoVqCuEVKHtrtWmxMRkJnxoNgqYXqWIBEQkIQpyVlM7
VXTotMnQLWBVws2tG+4Rmv4bIztIIu1nOKUx2/Y4LF51QzYPiqNrSysYfoz2eCVazMbNy4NRt9Eh
9gOmX1bIoJzmMoHGMOrDCMsJzssFXi/0CEjWqJpfMSiCFy2IBi1KTp8ZZMsS5HXNAR1UPRZzA3Ae
92OaGzmTLoJI5kPNTvLco0gTZ2tp87MiaRMEFq2bfjAHjDF8SMaEhBcqWPA83xQgPwunANqnmJz7
ur7lSR6sI6EjbMUBi8J3Z7bcGVuKSHPCXy+a1W+hPCMNEwj8I9O/gDh4SSvb3ThZ/w5kFlv7dDvq
W+ux833SowWzq6a9ouv/XZaQjwzloufYiCylDJfYts3YYqJEo60zs0MMnHzZEZIyBwG4QhxmoQOY
hwMcFnzj9TIX5aFiGDaGfbzKy0lonWKYGGmXLDOYK7gKYAWhx5hr0xQjRe4HzmPBePq36AtjlbbN
0QRMuoyNeGerE7Eq4gYXmNkva6PGb7JSUUmPhQs2myZBnD7CkedqzOjRKc1irvQRnn8CVktfGKvg
sWtR5Mfd2B0sgmj5esFXMgjWFb5vrodEXRMigfvHNbkeBlhYynoT202x6wMM55YkxEDKNRilDNhQ
yM887ZcM2tDj5Fz0e4desj4SG+MzP68VtZ/7qviVJCaeoTLRFv5A0kGod3SZ1HDF5KnakQpqt9gO
fS9CnSj6NQ6jdU8amOmmYk62fLls6vRNacYprFGA88EmCVTB5AOBfTFDFUGqStzBcGxC5cEA1dJo
A7cqCqoCQ8yLbyHur7seUBKyZ0CFpHzDo2VaHhxoK9JnmXpiJph4fFYUps2FD9+RQBXlM5muNz7p
xZyrboG91YFGkgBO4w7UVpRX1Mib0zIgiDd0j0QXPcW5hluWGIBZHSevo6U6BCC0ZLn9JpWQ5GXI
RZR1lpEO2ziPLl2bYtwfQwImbIYgUIwy0UbUx3OgjfWnbTrFTAXMwNAm/51SmV+WphZBgRx/YW3l
byfuT9v0Pn0n1WaNXr5AD3/FCaVTmox/a+6yjcF4dhkSv6L9LPGZlZRO560bYbMzjb1TD+e2HxZp
bgFbHPwHnXgsPlk1XKSG8tPmAoGr2H8yy45CWkEUZk7PbmbXfOnMMDwNjl1uulx7U2KtnwNvPxWB
yte4DrsTt4ZyCJdMOsp5x1xlLoLGXPVZ/5g6Mbmqde8fa98rSeAmEQRnOaALmp8PiMjk2QAqAyeD
UmgmXP+BexuSV4eKmcM2T35nHEqn897GigFJYvTkqhmK9gO/kmeuRV34tw6rEg515Fz3RV93Ee5Y
4Ws/xHjyafQtjGoUR1+bElWd/FGEWnItfVU5YDicUsE5Jl3gUuyIeHuAUp7s9UK9JJ6Dpsip3SWj
F33DXY6wzQipKQFrGHyEfgpleoR4ar+FAdlILumkWwH66c1pV7UKbIrq8wVTrbOuZS5WbldFtwbR
kWs0ybHJ8t/O1G9rVG/dUeuDYcySqbZfq8ZQNWlC0Yu7r6r+sdV96b6evvzXC79XURlc0wm1/tjX
tJVK0eh430q0XrolGg0ccYeNTI3cI3aCmi+nRuNVgM5MkC2aikwZccbykrgxUyBF3btA3fJBHek/
mi0lrLijgkxAoXbr3RFDAUjcS4/q5tKjJI7zxPljVRUk6663awDRJPp+vyf8t+vGt+2vQ7uvn1bZ
dmcfS0/FajUdZDdt8ce5YQs8J87Xi+7rLVqX91Xfu/7nCwOPX2TmEDjbYEHnBEeBteJaEp7u58Oe
TrfPVIQxNg3g+1vu0PGqds3ol/3GZesc3cBrgrnxj8WvY9Pojt6fvR/Dfd+qipJ0OqdfW1DrpfPF
4tfrp2fvi99vZtqin1qtXy/wo/Zr8XuXHi0Bz9PdY5g45Vw2qVyjKaovhe8sFaWpT/cl1Xf9LQyp
fUFqTdA1azqG1dyVoXpOi6dUBvKC+CRdMXiMFvfFeFpHJaZYdcJEPzQtJmYlYZzC6U7NAIaDGKtg
bo5FjwWdyed9m8LVyksJ/4H+Ciba+0u+dgjvezVM9JPvfTWCtApDTRjdTvu//01+E/66StXua939
CSZG+EpJJP5jXYhXfw1VHiHRdFj3v+t5MWoNB5/g99/Iu7Rfexjv/lgXlwX1axp98/vL7hsTzWyu
mcHQt5qO5f7gjAHo1x65mxxKMOOM8sKN16bu7P66+x+OFD3Fhw/+4vt1nTIxBRvD+GOd7pLw63kG
pJ3pFN031utM3cD1UGff58kUKsTMUULb/uc5dwqbhpmNDfH7tWVE58em3/LH36ilmm67aVr8x7Fo
XrktcI7/8Tei0Wq3GWzwP/6GNrbqVnOZkH19rjF6C8K+6Bx/70sHqr8VaRX9sY7q1sR8Vel8389R
3SPagBr1+/vwVbCPO7oln9974geGB75zP75XGbThd4wtf36fC8wJzq4Z9dv3Kvi75LcH9dv37otO
pvvc8l6/95XRaNk3lAW+V5GU2cN8zZ/v+7qfR8pCYq8a3vV795U3mWBT4/F792NgI2/31K+P7P5C
EQeEJbnV+Xv3fllVh1TmD9/7ynBgHyIrP+lcReYMipml4+Lgp/yEdk550jptp7jTDQ4z95MKEXoW
G+2IJIgnc2Bs8zpLqu39WY+h1hLVnba6P1tgHFjLBHDY/VnDtrQd9yuL6y2vHWs3PgWKeL0/2YK9
fNSYAjRa7bY0SCnXEGQMT4RNRdmcySLMcCFzDPRnoOtUPW7C6cmEKC0IUHq/uT8bhFSp6P75X8eQ
6VlPFzqEcze9VoLY3VOzoDM8vTbEvAQTTT3fl1xYF1cqxbOvY4iZdamNEj+K6ZVmOrxKr09O9/10
RQdJJvLEJDBkt4ApF4UL7/X+bJv4nILWlcv7sxoqj60VGO38vki9bDiMBRrV+6LO/PTcpdbXnhxh
jE+O+tch0H7fjE6qfB1f5kW/a5HFx/sfiWo9mweAp7b33ZRiCJYuM771fdHzDYmpgLbufZHcbwD2
ukHTYTpePrfx2HnK+30pCsruUpE3dn+j91V2cagRHTDSG8lCsZSQBJHcviGGerAEaN4+Zfrau8wG
2kwwm5UCUFgKa0NIC/IzMYYKP5IdHXpoOOTm7FXbsp4MPwIDBDZz3eeN9XT/H8BRbXFfvG93f8V9
se7z6kGraYxqgfVUqmr3VJJVNC3cd2a7ySG3LefhvjXeJfjFqtnsx/uuR69a1Npgru8v6Ok4Uo0U
aPOm12uFNewkdq6v3Y2hZp8UzX+870khtetKUfa+YLb1l2r9Pz76//Q/878Mx9X//BfLHzngu9AP
6n9b/J+nPOXff02v+ec2//qK/zmGHzKv8t/1/7rV+jM/vaef1b9v9C975q//dXSL9/r9XxaWd8fe
pfmcnHoVsaL3o+B9TFv+X5/8fzT+/w++PwPB6n/8uf+/Xje9gf/+2yH8+SnD97/9tXJy1JFaw+J7
Vf/33xT773y1NBX+g2qq/F4w+H1Z/xRN+7vhmojdNNO0dCbJOEr/8v45fzdNjeYq2no06XQ+eeov
75/xd920DIMGky1cnNau87d/HNq/fITfH+mfHnJhCA7gD/MfXxXVdk1E1ZpqcaE0rX/TvCdk3Iuw
HedNUYlHRIUQ/Lo02bc9aWETGRXNJxTWFhP7vFOdD8+kJ4LIECW3gIwHFgKKnQWSJW9vTWgdeUME
EJJAuw4zQWi8mzz2rZxA970KR1zS7owFhfG8OJjS/9Rd7V0T9KBJSLxa0bgLRp3kU5JZ1p1FIboo
VbrCNvaUcumccQ/hIajD5hbpBz8k+hj/BKVKBAqqHtJ/GE05a8L25punWqfvpIcls8rBfwVKd4js
9LUJ/ZUuCNQQlBpNk5DtWlIZLYwMi34hVqNHouOAP7y1jyOqFJpzt8YKKCXUwbMrmg2g8wtOhM/e
LX/aeKhStXyAvIO9Og/cWWidqPNTlR5SSrFmf6KbASWFWnmlhFvi4QMC/YYX5KlUJ50oWRA39IqW
o9vW2oduYLlKy3br1xJP8aLXk2eRac9oxuTaQZDDWJBYHE1c80JiBggEoj55M1Vbm0lNvNMdmNNm
X/TCW/qA/xa6BkPLdX2yZuzgB+R/AzdJunFkBr8SHXSuDS8AD+eFWlKaGEBZJ+kvvcrJDQ2ZJ7V1
ua8pF0Er7UjNmUpysU0amD6sRr3cayXpIWqGnKK5KfYS/103991yje5wmNtN9VD5F6MOmXyP18QF
ryNh56GFoRp9Yy5IyXumlY42Q00A5jHaoLwRS1RRK7/H1d3V7jt+Zm9qwe8nsYUOS3EOPqKYyYng
pvlltvAhSGLKLueRqe/7zpGLEu30MpP6GcZQXjxlMUPoaVeRhgYRtECSHHoTJr4UlOiimCBKl9Ja
Su1jnrUU5d0Mchjue9Xi+0KtII/BpQSTyBsL7Mz3BSVNhA+qS3q1oSm3vjbkqtQvZTVlyHoWKHdn
UdiZvxRT0btOhkUdLgsu7Ssryz9hwpoaykoiM4oATGqvo1kIBEE6RA4LiusKTrBZMUYMO90WcSJy
Akwg0ZgT2GU4lEqy7JPcoTmh7IQiTq45yBAzvwernStnF38/U3kvWaVFSvJTvFW43S1q5xnJ0k0S
pkC2VxCvQJo+HT1ywme0cI5uQhNCknbA+HbujfZ7rpKUExDr1iSfSpjBxtdSmjNZtnXC+FdvJNWy
RoiShwQYJ/4L4WQ/rGGEbhT45SwaaJt0heOSNp7eGB35swBWN9YyBa3E0vOapYC8tSqz9mq4vKBT
SP1CGzNruhjLoW8xhDf7Jbaf54S3uSohSo1i6t0uq5bsCqDfXef/SseshwDneWCGkwXwAuTA8gHL
0caSCSRDUUHHy2LSaysPetRMFb4CXbFH589gkjjE5sUdco2MFQAGTnLmJylIATZf4lpXSS0wr3zt
dypDA1uRz2Bcdt0A9LmAV2mGUYO6iLqlJK8cL0VDPvzeiVHYu6VBCLkT0P1cF169N7PsuYa1OHP6
+Nn28msQ62dHcz6ahHJGZ7kzMfqP05NtlSYEsCKtbtv9gOEn0KofQeg/IM5mUOL55MTl9VwQKwZz
uL2aVevQM5DPvp6iTKcYV8HWtgDvAU1wDoQkQgtGhKFq+sdQyrWMsPgSkJkv0rpkgoo7UiXoluro
m2tUaHz9gGIS5BjHqJfUwxnzOQRODx2qXOYOQJfwEOioAOIXKyGnAQzLcoic13HQJTbH9mZ7jpyU
a6R56u6D7aIJwxW+LocI3iLi67EdaW1A/ZedzGiNoT+ttlnSAcft0jcDkBatw+6xQdsH+tb5oXjy
WOX9Sgr7oDOgNggEAHBO0wOQ1dVTyXpi8JaJAdP0GMBNbc7ILKcOl/jspbFJLQnNsV3aSb3mPvrm
JNEl9jBziEPYaNYiTUcMzAr88aI1nkRKBnGg9/QvhmtNmCYVGnfdZ/XecduMQNwN8/pNZRqoImg0
Kp6OTGwAaI5qqjbHjyAEcET5SjrypuTaOfX0H7ZHeb7l0mYO/KpTDLrg7n8TeoHY3vZmg2mv7MFa
0S4C3U0Sy4L0jXfPLB8ijx92C2J/1TCWXAVI1GGztScDmjKC5WJtkYwx76vgnJdPMrkoZbe32oeS
uBBoQd77MLQrpMncxrrAwDhbsq06AK3w3mqc10Wm8qsJ7Dk5gBu1sWiMafgqM+M4EEYOKG3XGfoH
vaFs0fZy3dr0G6KIRmnXksEWaGcwmHzlk+bm5kL8f/bOZDlyJMuy/9J7pAAKQKHY2jzQaMaZzg2E
dLpjnqGYvr4PGNlV1bXolt63SCaFQ0TQCANUn75377m7piwfRCzYX/unnkZfbCxY+dY7lmUp2MVC
f294ek0ahb2ZK9QzLBPQduFuQe799G0vepKFJorAWKVj8e1hntwYZvEBS+aPVU9I0wb1XNoQa38u
aFMudLDkA2HF4m3mfkNEhYwCyb4q71vuc0wIAlNRT6e/6uOPeYYUkGxowFj7yENwlOD2KHLjCc00
w9g0vnecUB0SQJaOmD79Zt43QlwoM14H0DKzbBDoqp4hVuM+iW4Z/YZXy+2fUBFdxhwxCn2GebPs
N8OeEPKWxPnSxLQr+7UweOhAQpZhfpXU29tYGDVaMetPPM9/2nbKViAwF1dbsoDcRW0+zZoI58Hi
ClsFPJNiAiFkcrbz7OakK9i3MaYmy0yvfjnd6I8eCMJc1SnTa9JZ/2axYxxIeDPXZBo86hJ0Ze68
SR/yJSdYA/YMXqBx6jf29DrbY38YZHYt8uapcVnjrQKdXXWQGPY39YQQPklOxqheW0KuK4OBKIbe
76bEPpAy6dI9rOsYC+1yz8EDwKrF3hi4rAed+eoZ3NYpKk2RkrfmJ3ipXEb7BclFphZsuk7xkjow
4QdVvFhD66z8knql7NUDK8R1jADT4BhM9321DJjKuUVGBpiPBYNoH48VlUjzvtFUW4xqKsJ+N2D5
GeeSNIETcfwOQhXvPFe8QjJmXohMr7LzNQ07bKhN+e6gp19hsjtbDud26dUulaL8IvxoXmP1eqwt
lCQ1/RLo7IMs0m0guYiTSNgKmfK6ynwvZHqIJBncptLnOLSeOyN9y03M+zzvjT9dw3hwHlFJIG8Y
X82eEkLEHX8odYCYA9wB5njmTvwtEwDiwxIhRJ9l2Tc0YYxzOD5Fzvi6vEN10y1xPObBcEZvQ1bg
e1Hi7Kn8y7DESImEkAe1IL8HlnG/yR+jwTVwduv3emEZpZ0zQVdnXACwIy+yJ6Ghp+H0uGbQKccg
PYypjRAIyaMx84Qub0mpxxOix8miHgwVUle5PC4ljX2RtN8EH+1dpB2qZzUMLNPF1McNYAziD/z7
u6Byz2X3JSr3j9dTCaWzzM+CHJUCCUBq79AX4wdEuLjqJ9tiJh+9yM7+1WsNKS3U164igcZMfgU+
O5iwg5U8OiJsXhACDnZCTEDW0YmjbdFN6aZr8h9I9AEnyCkZ+zOR849Rkk0YalHNyoS8w9ZeezMk
iyQyHj2TeY4PQ547gPvFr0bGLHfuZJyqIGKqplOOEh4c0W4R4qOevePYAR3SHc59VX81sH/HPtbA
NyW4+uSsmpC2cOO9ceJZTz6ZASFllZkhg3PZSNw6ZEprWHuTztGlCi60BqFfOBhATYTqKS2TiUfK
trlMycmqqBbCJOR+mzO5AzS5DcEdGC6vDCMFcW0s/anl/w49KNJxd6uEjceN+qodR/c0W7yvRU4M
emuhjoWgRJ7RGsTEIXd4+obe/1UZ7CJd6ler2fZOaBp60l1cFxIjC6VlRFfLse4gT3UNb3onR04V
Rf5di1PhikMPTdES4o8n9FmiTtLGbdblMe1IVS5apmdUyKCnOXJYAR2c5DHWL17sv6C8YyYuu50u
xLzOKgq/CPIqKJFVNtvECo7xm9sgL8cnQKLkahT2ez9Zb3Ph7hNScZVsj+n82xooCtiT7Lo5yQBh
texzIJPl1RyWkG0CdGx5IIZVAU6s3weDIUJ3K+eQWUaff5mlPaw1guFUea9kHBMC4bCIZDMFCaew
l+UXgXZ5N/L2JUqDaVU6z5FbvQCe//pZg3tnuolJvGiwKu6MZV3H+RFlZcF0t1crt2CnqELwak3w
mkTzTaLnnH+VYw4EvwfnMNyy3L+0PL5BHVCEljPB0WX5iDATTcAS/WbMRzO8aEWVl1FC5DVxgN6p
qyrEtkzjeXidA0cfEi6i2MHyDxIkAlrI96c7N+EZHlm+NBVe+pBq7V78lLNEbLh7H4egW5V/GyM6
1i6rZhNUGrx6QzGCgz+ZbqHj/27rinyA5knhh9km41/puEQRLSEESZlQSuEP7R3xNEs9rHTx1U3h
dw0rmWaA+pOH5mVK5kM+lOZhHNE+xXW4C0ukHimpJoYXrZTRc7aaMa6ggdyPowQKqd8tkTyaNttQ
SpUWskgl41MYozMIYZ9w+prV3o1rJha8svU8mBeTumYNPfejwFtKPkRoXKqKVYSB777sqpc+ic4d
pnnIxKBMijz/bolcWM1h0a68EQ+c4dMSPDtd+5j5m+ZTVfmXW9Wn1B2fiW3dpSgh8GRMDARCZx25
7VozjMFVaj2lrhhWfihudOyeuqhfzZrktsrV7GMEkhwS68tw3VvkszYC4HLXnOgQ58WoZ2j/RbxB
4Lo+nJabBKHv3gM+HPCY5aDRVoPdBMekCsoVq+Xeq/KA8eZ8j9Ko3LgtF4Cmptrbo/M6uLDvqmF2
10wGdqPNezxh69uW9fiScVCDt5wdinqsUc3JfdaBf5uLtt8Rlrru1PjJYWPYYqO9LFTFTvxuGN72
gTLeoUzfD3F5E2pIrq3H9rHIM4kankL+6SHRCVwTAlHQkTrQG1RyEf2R/PQKQWlussJH33UaPkOV
n85xhOIzdnHX6cF90I68FFHSH8p8ZIAyIaNowuzb77vtbLdoPpeQBtlpim1HJ1BoavglGJRw1MfM
ypeXqupLYx7syL9RG6OSHQZ5tNTaqL5z3+1BuVYvZlqV4Fo21uh8hsEMo9tCZJAL9mlgVj0Ukluc
hoBHM/Ga4jGbByyA5djA17b9XdiTNkZuWASlbscvr1a9JmSQkAwa4tnJkdOHItUYN2e0srxpgz0/
v8gll9mwuq9mDlFnwqMeTfSlEawebI6bOiX5s8zLU0gSm4WeukpuoQxe7dAYN7XpXb0+eKTu8VLX
2MVuACIHyPltjCumws0rMdzGsQ6ra5uEnJdHtqockmUa0GAyJbf7QLXDlbkKQU0U1JRScbDJEVCv
jaA/B1Be9hmePIJDI0rHAV9MWgO0EDjDzyJzsDmYzOHDx6lo/iJmchGy3zmyOc2kJUTePK6ngnMS
9mYszjYDkfCzdfxnz6pe0jp+aUAWkSODcnPZz8r80Rn0Ihcv37PWfEIBQwnIcYx4H0SL0SaQPEvY
WT7DyiKdIhCPmEdQLxguAtIZ3XtnPZh1RTKgXOQgiMUPar5NmQvocOrcTWNmiIhbQkUVRKtVHHq/
cQVHG2dmUVet+z1YB9MYhz3VhYmBIe+7u7Irb7jV16HEvjEHXK5mLHZ50l0nC8HkOA/TvlY3qcbz
nFX71piJeujr36QrsQYr0i+ruT71rmifo3ik8BPzqVri63Omgyfts110hKuB1drNLeKw5WRr+8Cb
nE+CRNxjkCafCqhoyqY761c5oQ9HgLfKLT+4DLVFeBSds8hmJImy4tUuIGYaYMo0vMxNmohX+Djd
uqkBXroBqR0xnEdsIBuzVI/Sc2D5a/dxnhfqRu1e7HB47zkoV5P7pxhahAaCTdwe9nDpfovJvmV+
xSAqn5BvNK9ZL05S2fFhzt5wVYSHwjI3DW2a5a003ZZ4vQSdsKvZF/3u1HUEZyZBRZcXODM7mp3i
oy91WexwpyRQaZhlD1m/K1U5bGmqMbWOCKmAE5yhShgPKmvJ8aHLvJ1lefVk8XdM+lu1cMlnmZCt
RzYQ3RMWyXnp38zmK5Ig6M74tzFqb2Xrz2tC4L5MjV0MXgb1j4U7GAfUEb3q3in0Fyywt0yPKTRO
xKix61lvwDGU2SSciLJxR+LJusRU/LIMqElvJOtl5Hcj+mITD607KB83Uh/OGYiNjchlsu7FbXQr
UrXt8oCMFQ2wQ6sosZpTJA2996PioQwJAVJ9u65lU++66L6drezY0p9bqUEemo5QRfpim5gKACdK
jKJ7vkNsgXiLzNWjiac2yqvg4HbgfkfKCWxaGDQK4O5mmrz27iUR1s3PxnffItoiWMDpaT/ttBT3
ZhASgSrNfU2nFUJKy7NulWfyT76qAu2nG2K/ohMTYOWyiPG2IO93Tzilfw2tRWvGiVDeAK3ca5my
9/YztyaYbYSYtrOfvfqy/N8yOOUoHLQHWduLeC2CyKRvpg+Ya+iuHchz1LOvOJbFtoahbCTizRYD
mjpuhHTiyc1JYAsM/iDOKke8v9868p6t6VwkCdtf7lV7E6jrqkElYZYF71Xwi6ftRQbkFS9p8MPO
TgJvky5dlA47lJdZ/h5yDq3see9N82PSSszdfxAX2ltSi1iznJtVE04YMABcQMK7AlkjMK4Hh9S8
lXLGc5LpauOreyvgQalqUsSKGdd83y7wbyqLSyNo51kGy09CNs4mHTHI1jkyR/2AxYF4RqYTrgWC
JBG/c2M7xeNDlHvnISPOtOC9FEZJAPjs/yJejpZ+/GEndbcdsfC2TfnK02Mcp/CE40msvaZdOBsP
Rr8sk2351sn0zm1Z5oOeKj7iZm4zb0DpZUHWzo5+ZYRI111EXbV+SiMzO0OAtQ9J01x7z64Ott+z
mvnGzSsruQtB2TkFuk+d0w7S0/hlJnc93l+WTXruc52/63YmQzYt3rAmvSb91MK5/oKwhUy0FrBo
fGyVEHMjHGwmm9BqbuPXKMj/5I7lHEzR3sejJbmzsws2fmJE/EZt4g7316LtoueE6QCl+DGsSdHq
WvOizCVFx0bHKj2NpK9zOcLIdUTW0NGkHOocDY3dnMTWmjg8FML5Mjy1ihx9rWT2QoCes9HKfexs
l9tdWOwazLlW7sRu6mA3IaYnPQ8ze5/ZVCdZWUu0HOkrjYQmZSlrH/8h/u6pz0ymFy3RBBpZq5IM
wbxvD3Q557V2RxzHey/yky75E3CsR/pjouUY9ygHYuv3N2CWF7cabh2uRZYOkD94rk1Unr0uavpI
rl6TLvJh1upSa0SiZTceREspbhs5VGT5d+ix7Hj91qqwEsuE2UQqs22RvGNLgjUXTRmz+BYnSjnj
MCrVSUxGudFp9y6m+kJqElpNEo4OVoWKvQiiiynit5Ka+DQ0/INmmp1CSFU9RSSxnxxojRDYQqK/
O/04B/qPrVmOwjkLCN7MX4simI54iZKVNFDoq+yBxtdHzsK+6g2YoAPdRq2bj6Tm8DNkpbsfOn5m
eONd6GZXyyIn3iB9tSGM3HZNfzP0FAbIjUIun1zjcvpOBoQ7puyYKRnxVrC5bZg0UVABFPXcul1j
vLiHKvxtII9d+l/5CqbVFqHjpgKf0ruo5EyHI8vSAaGJMx07Xu+68zPw6qiLo5jAK6goh1iCq5/d
m93yP80Rsxsulltcp7GEFBDJS2lVh2RU9XYY9f3Yd6DRpf0bGxx8jICWbMrDhSzIW015TmU0VYR6
eMeYbuGexvzflL2HDrMx3HXYHddxoFGbdoNA1tD9UgktxxnjMHKX4doVFP5u8RSoath2a0yHyPmn
prGOTGyo7ZcgTNpQh2n6rq34IyIoYRtV3kHKEmkltgyLriaz1JG2f/lLV9MTl40VP+xBGhLNhBfl
08/daoFps3mI5G1h6OghIVqRTbwcXPQpsn/NSRfb97nI93HQXs3w4GDYpRdR/o3mC1E46s7MlcEt
VkFNHyfSuWj+5ERtrhW7YetFECeTRr6qAeBG5zrvuUwnPPM2PXmBYrY1rmZFYPIYzd8FQDIJBXbv
6yLfRE7hHaWsQVPmIUUhp5RTVMx1dp2IQ1xVzqQgsCDRcyp6Ml1D+dcE00zSafdeMSqBnbsBO3di
Yu4w7yrMBRtNOxNrIHW2ycgpyXAtmDXlWveVS7c4QQdlMynNlcsYxyJq1gRnb/ZiiTMvf/Wte8Ie
Wr+AaEELUu24AfbRYIz3lsM5u+umVxOEKaYCKCAdRi09PU2u+hNjZ9gP9SF0KHSZUxSrDCNBbNFX
jvMeXv7yyDfVmrH/a99TYWD95WFSzmqaLKBKFcycIPycOlyPMvTEZipdoCyjAFajaE1WjnnsifUe
W/+30RjJlniDp4GkHA//a6PLQ5uUp3zpm5aCPOU8tDk7xdlfUzrFtvL69yZhdlvV2UcCGCd3OLkA
HDomtKPuqE7dftmHw+meNSPfmBjTaptniYf7vZchHRsTpYn1lUVGQ4grFH4bLV/mGMyRPHvj4//e
Ts2xSDHZG5P13pfkPbkRK1l1mubQPARGaO4oG2GZsbxna2i4dAMb42Bk+tHO8RKiLNiWsmE+TniD
7/kRmR1Dtbaa7iW3u3c634cGvKZL/AR3FemgpIkH+FcvNmQF8LbVIQynpzoYPmGUYjms9L5rczqO
3DdJ6p59l3B7R3DyEIn33cTkNjvqD0/IDI6N0Pc8ty5F7zyNeYrhscUyk4bxC9INmpchxudH0tk1
JwJECaES+xRRHhF97TkE1djDYJy99Aq2hMBHG5pN/dHbH4U0n4zS+G0vmSXUQWuYX/duRZhBAbw9
F/wXRr/93aY85lhS17zHck3A6mJcC7eEeMo/dsG23CydPgttXe1xxLHbVTxG18aWlF7tSEgcOGBk
Gu+WUWSbwJ3uKLy3U9a099xnAOneUy8NtrZWinuyLhhWmq8z5GbcsCz7ign38Hcu+yeAVsNudr2T
kZ5Lz0bNZR00nsWTPW7IAgo4msTBXpesHBz3nFqtVUbImqLQisfwe/HarscwZYg4XQybVa3K4c/3
qtzFTf/IXXMu3Mkm041vhy3T3aj4jpjP8UIK+OQOANC8ufUNqYN2kHc4xlMNZx5LVizobRb1LrP7
O1vN+tkJV0XtM9Kf1HxqQnmX9x711tyy6/Ekv/ioAGaPDrdp580fxoK+ka2MtNcnQzTmNTXlg0Pu
7F0qDFJgJsfcwPYviTof1LoWcbX30QebFd51xlNUAJWZv7TzyPxbRk9NGBUvXtbThTW54hFbLX73
9JnDZvo8Bf3nzBN7J7o0fYa0Wm5rH+iIQLP9HMv6c/ItOgpp/+31ZfP086Gs5l+t6ua7n686oyVL
3WcOVjhM0ZTpvLDA9msnG9KLZTfywUq5cJrfX5WuPtR1Q5vAtfvbYBN8lqGBJ81MiVMpEGi0Hd62
dE4KGsJ1dBf4yF/8glNE5xrBKY9q6w6SzF0+oT5Lpu7XMBTdyQmQ7ySMqw8AdsDLi847cjFwJk5D
/RS2KDrMqLgxT4JORLJH47s1zh4LirNPkgio5Wmvuwi5BfO8C+iCQ2O2fLV8q1s+A25+LEMh7zRB
nP98vyIdrDY7XJReVB5SbUSPZkwKmx2ow9wQhvjzFTUPKL2YyQ7AY71zXPObAZV1MQf3iYhLn9kG
2z+IaX8fAu0mI4CsOBYgtc1mJOZtcaSMst6SmlCOwPXHq4ZSiYDG3ti1qV97Ke5K7uflKRcItwEl
nHrh5c+ZZzJxl/OHFVYtnaO8PYsZv37thPbeVtGT36XBBzZ+Z93pIN7ZnZjWSlH20CQvd95cY3ex
7rOJa9o3qTzqMm7OWcTJKaP9z/gKwGmbqwbFT5gd7TA2925gf+Yh+THYiSpuRMwKlhOx+ZvzuWOY
vg8IRd21XQf81GqPJUyxfe8jxO8HAgaTqidWNh4I+AnjbQRh5++Uy3OLL5qODGmp1FJkhFXBQIO1
uiu0GjcGZorrhNMuT2z6LFj0X+uZ6ykyK994CzzUpHp7UtlFYNn9aHPjzg/G75FwkdvU+s2NtJ9n
4raXBA/7LVLDy2RSrGVtFmOKlPW2vfYNxCahSJRyYT0Ihd416B/g1ubXIXsPkDIxAfSbS8Fs84Sq
ao2Sy+MAQDp1sxxLg8ngXel/k83T8a+dVeaflPIpFHEMdX5M376b1ZVOibcX4AV3LeSiTVh5051U
eMR8m7CuHI7UwXOJSyx1iiZnNgDf9NG4caXhHbju2a7MmDAqonymdhJrOuWc9QBg7WGx+ltIkSP8
Sea+LO/OE8N9XtgcPYYGcohEkfVCivJSUSffHM06hGDU2GH1FLJ8g/j19zSHN71kho+JmvFYWIFt
Dk3kN4PbbCwZnVETWLCoU5xlXcQsxKCdKwxxHwaNf2vtPMd+6DobH4vBzYjr4DiLCCHSmKab1CNT
pvfa/rnnLHiA6MAQQu5djH/lGJNGlJSoa0RHqF+MBivH3Sztz1En7V8dk+RNUtiqLXBlI4GL7rXO
1BqYUL7TilhVbcbzOYr8o2N/FiLE0mLO0YPULK+x66AECsKXkVRO0NLueHO1pY95A+y+lMMTb5IP
LUGGFyQb2Wrq7ieUNs++kRhPUp4i/saq9MLPKIzddcakK6ywlxcBAdeGs5h+pi7Fe0DPtMfrBgw6
PfcRz46jyEhr6T9fdZliRTQhU5B89qAyJ74DAPmObEFeA2362JtCsTBd2ZeyyTlZQUkj06rf/nkh
Dp21qC+rPaNzojxDGHkVwa8rwtQ3oKqKnY7iD1LymsW3PGLsTIjCgqJq3Xe6puMyfTHHMM48amhj
UqbwyzWICuJQYAqv5MB4F0VD9ZDQxIqReV5HTx1D5GGroPWaYy9KlhZkwAfH4mTsEp8LLPKxckoO
xpotykvnXQAEiWxmXN/JaVK/ijkxSP5bA5RdgrVIaxMZWawogb6qiRrGnpeZW/orTTin46YOzmqu
nymrx1tKSM7m5yV2FmicH7Hr/1cF/1/TQP6PquDLp27i7rP4b8Jg+Z/CYOdfSoDFNU3fsxEIo4v9
H/+hDPb+ZcIvsZSnEPuyUMn/UAYL71+Ydkzpm6YpHBorwHbbf6eCOP/ykBITqiZh7f786P9BGbz8
+v9NF2xbIBdgUyEP9nz6yP8N9Rw6Q154kfneNcCcStopD43tPHJ0vGuFR6JHqvEP1mTLOQi1PiMr
/EYjHx6AcZFbXA8Jh3DDDe5zP/JJICSXlpbEfvKCJ9YoQcvEu49mmd7UFBhsXGW6c5pjOZivscKb
oEhpTHINHS4c5kviIuhrXFGdan0qF5RWNRhkCQ+Bg4DWV5AOczaHePpE58Lpyr0Wfc60GZvy5r9I
u/+tn/6vemkHOPt/vy7S4QBkKRt4ikMLdKEd/xdGeCmMcPLy6F4S0DEK71sgh00Zkx5dQy98ErKm
bQlWDuosiMt0lTPw2buqvzL3w9Oc8O3AEmfXZug9d5m9KcPmnVrjwq4T3xeqR6vJ1IuG6+9SyWNa
qfHUiXSNcOnbkajMONzXAnqkwtSxSdoRiEFR3ougfZCB4dwi4qiRA5FuMeZzdJHFjDqoZCovq0iv
uBN7ZNhsctJjq21Gctwx5oKqMK7kpjx7rW1eonE4W8UyM4zQqHikFuRGcegk87cZHyQD2QzWGk1a
aBQtjXBOF6HbR7u50h/a9t68pqy3bEFfwSC9rQoYmjQQiYc4ZdVNPxfW3VijXg5uOkGPCTfsMsnu
FSKGs6Wk7FdTQIJVkWzNsASZOJJM6o3fs1SveVw94vl/6BXtutRp1JYBHSQCuiP8OMOrYu2CasJG
GY0nC6wkutB+lYFlF4Ql7ENBzDfDkAMR5EQhWrTxxTDck7zKQj9b47Ho2z1Z0icyICxkvTSzEX8j
0FD0nERB2uFAnhPpajGNiV785eQ/H9QUfZgAydF702NuOZOtKxXk+3QCa8y+XjS6uU5JNl4xpuQ7
Z2JcLlLYBSVhi9X8RgJ1tk0o5Q4agC3s6nqdklKxq4QkGzpwASxmp3hS/pYtuKOXM3+ldNiLOT6F
2GZQcc/mpjQnuhjSPWjiMQfi5ZuZhhFVkQ0uc8vTEK0NB5AiN8EjVcU+vCoQsJdKO8NqHO8Feu09
xEbOaz1/bzZVySGjaDcRlWFuGBCEz0xW1CMZWQeZtRWDDpqKo50z2Or3DKdgG44ekybHpsM/badF
ILG4z82xhDBd2NahtcSL6NFNx+YYrHzX/tDdFIFQKO4IrrBKWZ41BLJd3WFstdH8nXJGdvvSCe7p
QTYHFtJ1LsNdYlmvuRHTI5YKlWTE5eyDutrOnp+vnXFCxb206WXCaVb0KdPR2AcSYffBWpYpuW2L
GkRAimFGhhR0qmDecLJDDJ8TOZhSUgXRb5IU7+z0vhyE+T6BGd5qM/9rjQS40zDYJWlUHXwPJoGe
Gfybbfyh8yzahRF1eo4QFglswlmt7v74S3a4lSfelUVqL4Wt8bxTGamWAFgjhg7G7rwrG2YFtlPc
itD/hFXaf3JyRSc2GM49TF5iEtvT7EcMFiZ9yFE2bGlAnkKGh0c9WEfTQMbREoDYCEgssc9pjng2
qZOMcSbxNdrT3jEU+XRB8g6KLDHOCLjzLfTGctuXxiOY57P28YGXcGN9KydbR3fPmPoNUmBvEGAn
eid6WsGvxgjPIUpXdrKqa+91MhdhNAB94uXIiAroyYWugSwi5ffA4KekJMUxc5abOhJ735UPZey+
t6pwni36hqWj8XcHCbMTGtT8etA7BnCzuVPHHg4jczj/tW5ZkfrCvUMqG9NHS+eryMMXDPBXrKcT
ijH31BK0vMppx005ypEuHR5rlHgrmtHnukjpdJGRWPk5aDqaB1ju51NeJWh31Ko1DWvVKUiFAP/R
b8KFAasEq6H1aDLUH6ND5MkU/dUDK2YmGJeFvs0wTV5b18TnWl3HVtokJ+2oCVDv2zkvAkg7me41
kg2SdDl7dqvWad7zyB425ULJSpkrZQpjC5TVbRzR+3eGjxqyA422ZkPlCXKqIjfFQR0nQ7vbZIbI
diyX0Cr9ldn8Tmgr196UHCNUETEUhHpQ1q4iiGUf1uotMmuDE6T1QGt+nxjNJ45qa+Pz7XWfj/Nm
SN8rp4ZEk5lqX4NxjwkRZuIeMF0LvoUBe9euEAIXMUNousH9VJ9i+6P0A3ODEw2kXwD1JaPjCWNL
3vuJvfTCe+NARunvNKfL7qu/ZLbQDMTXsmJaFFZqVXqJsxqCOH2qez3te8diHwPZEQK+uHddzj21
pzZ2MjFMajNrrwKGSa3Lyle3JBSAb0+qaV0ndXPUs6lPYrzi/SdEayGaVKOeEaYk5XZUjXEmtWZb
58bJXeY10gQR1XUg8Urb6lAeNDejz4djGuu9mVTjYRRDs5kmUa+DFEHBYELbUBUQMLKP6OHCoGJa
8Ok6stiXo+kdGP2tS9atoaRxGEZTfhI5HEnblFt3Lp6pvQev9lfKG/6KeYILBl2ia5eFFBWeQkl0
mtHCnxh6zHCpQagedF3u29qWRzv+mHgk0J4QQ+ZY4Yc/jdE5GJfTogldyRiDZ3TFS7ET78o8E6ew
D4b9PxKibvoCvGlRD/Ah8Bzr3gHvMqNoW2VjMW8tIPD3ZeyruxZuScLD15r3sdFC2eu6XTmzPGDK
KVeGL8q964TZuu1FehZN9Se3CdfoKVA4qUXvoGLvauYxHrLIv2FfH7LGRaxlgzpsUVCSeGV8RxDA
Voyg7Th0LyBBkEyE3tarua4/xBAB6/++rFOHNrFvrMmISPG4NvB6OO+inOcYCnb+qJKeYd4yMeg8
gZs9dFOw24V+bWk07YTh0YoSpvercULeFMN+zpbNB1R3i1D9ZC+f5R3C3KlSWEj4VjmG4khbZipj
zTYfXWrX3vlGDWa9ZTRzmr8ziLznMVGo4TtG3PHyG38+9G1Xnmoj2Zh+r+lXgcJEZMBPx+UHKj7o
ygGhuXxhprSTnPDPYJuKtoGFSDNkgOGX8ymFFLGsCiHbuf1W6YxM4+Xv+/mv/3xmaiS+IOa2jr2f
3QdfEeTlK/gro2+/R+j5IiwEDGRrLDNph3I0FLzC5cM/L6QK2VW88bVQ7luKF4Ag3uHBjg2iNOKk
Sw7N7F4gjac92tGSK+40bnHQRXI0B/E6kq2z64yaC758GHL9kiWxjZqV3d2R8500gnHPHtCjSOdD
W9kvYSazHYmFhAgUjBHr/vTzIfCn/gRAYdxGiuSGoqhO3hxwCfuJBwHtf7xlCk+nm8juCpzaEfoa
oaYdkK0sLLcO8SZIXtG1LJfHoqs9r4dpLmAI+/Z2qiUor//11vznFfz5niCEa9M0JVgpz0WNReDv
8q6EkSyp43wkwLImKqfn1J3RpoatX+EfiyUaCE9TKk57f4wRMi7/UpdX9krkrkGOjML48nO1hYt6
fyCxZfPzJUJhtlu7PNO9oOD4+evj1H1X+Km30xD9+4JYwh63foONqwUx2WToJtGGT0jPdoY1eiel
W7xohoUEIh98cDrLO5BXDTRwjAGIDE3SM6gv2vQU0nz65wN8zfafz4SDktl1IIY3D8K0FlxeXxHN
4VSn0P4IOlIec1vRX4MKDqatPgHOrk8J8VcHIEPbn28lSDROOXmv1AM/H7MlBMfI4ztUJKuAu4/H
iEmFp0MTQ3RzB+k6OMGewCeaEi6LdHo8/XwImsqHYk5iDfewuTfyCa3jbESs4zZCvbyCgMgUFWND
7UIxWj4bl5+2liE2OdFiKzGm3TmW7S/E6uFuIlTsJHOXtClHc8aou+zwsxr8vOP/PDisC4HpBmsK
3Eu1bBlWR2OdaTwXrTz//PLid/8/KTvTHUeVbts+ERJ989cG93b2TdUfVJW5Cwj6PuDp74Cs8+XR
1jlX95ZUCLDTdjptImKtOccsZ4IEq+kdVNWLqWTOLbNEvm/ozzLcRrHfMjj7ZUjo2ERgIc1mw+pu
aMHoVSG3pwZ4yJcb143RT8bN0WBZaFg/MjglRVdQKawoJU7gnNdNGs9/96oEfZlWfJ1GPDjikZka
n4FMv8UK4CE7Ksfteoho91aHDfDD3Bhvsd2OtyxLf+J6QRFT2qyh1hs8oZtXK7t832u9qzbHOFAx
KOx1henY963Y5vAnqBmpMVrr7PEUMHfVEq44XfpJZCTA7mguH2fa/+vp2szyvdWZ6te91Mp+XYCt
D2Zc5g9Nob6t94IlMO1K2iv70tOydyMGhbirKUFfmq6pLqOnVhenC6v/driem5Yb1j1mTJ+Gbhq7
9QfW+67n//Xz6zl18j6lVmg4PMIjXZAEYYrdkWIA1tjrKKwDzbVHK9vbnfmLUBHzoqibWkUGXAlk
p7Ny1HtxEUZ0EI6bLfAhXgXjFcYUdc53KX3PLToYpAkIFRpDvVAujcB+uxQYpwX1Jk4odqSCiRfI
7C9sHfd07RhW8yTI9elxwiuGZiasT50kb1koLwZdjkBnlTqnPaHtiUIMSHMFPRRESmYfra4vgypM
tY0qiEc0E5SwZRo+Ghk9e6RR+aXQ+Bt/b+pZeRU2BmlN4GHD4nYodBloYf7oIvzbhhMQvrzCTbGR
rhux5AH1kFjAC7tPyt/Vfo7Ku2EB2bFO2eX5fS0LVhF95BuSMbsbuquuJpdpHO91uOAIn7o0CRzd
3LPI+6cjmzM3rZ99NtGiRow/YfR0B3MIhviSzWN6Ytbi6zXAikkyT/lKGZWzB7o+D8aZdX+MojUy
ZYN8daMXZKRpVl5tk558TGH+yoAVBYWqQPADqRMYA6wG+UnBgVZnRNG9KTNa48RZGwXcHdoYl2bZ
8NbHJ8cEHG17xJtCpOXyHx6q3KuPwp31PZekZ6lkVWClrIfN5eM5jwomxGEqLpHS+jHd8VPN7HKR
a0ZM2z2Yps54SEqK4SJ5x5NKNiQkoUM7zDcnNo1L2s4b5joOxEGUOkWTPMTwtA6zggqXF9zR+Izb
y7qpujK5EBiwHoAmPBBTYQbhJB+NEc6eK0QdaDOsynrigzGXVnRqZumPo/6MccLdp3HfXFrFri9z
Pgti6EP+yEjDTA90HyOH1Mznes6JPSXLbFtS6G4Vxzt+fWX6tDqr+UehKR9qHFVBUxWBmhDNotnh
0c1sTNkFr401wcmYBJqbUFIosqPtKC3jlCxPLbB7Xurl13GRy1H4crbM3yCbKU/L/7SdogOq4dvY
e+3B6seM+lFIEmvlPQ8j4uXloFne17lo/jHldUqGmmlhiLFlblEolAMLHJsMhEZ2VycDA4ynkyTB
Ob3YXY0Vmgtm8PUovU3rjlmoE2ca1RnMgBnTE8fhTy4LjZRN7+fkglNR+aJvRot8paIy4d7rVDa0
ZaOC2uhLIlys5aqUKlUbZOFCeUkKZu/wYQQ+e0+bAfDRQcFdIv4MAHyo+MHA9zC/5dr0aUXwlOjx
7SoRbWtzEGcjTtUL+YVIawXvTvIwo1Tj95VR4KYU8JiwUHQxiEHxWr+lvR8Uy/usjtNv13Z2M/oq
fLzlW9QYrAb74Y8HvrslW882xuhUa2NgieHFzbvP5ePoieLZ0oG6CJXpfRnXYmsI9Xk2KL70pe17
KenFHjNAVh1qMAN+GkDrXOSyUds4BTuWvKa29WBnGVePxQhp6rDJliuPSnCeQT/fb7uErg5ftooC
Wmwob/GyoFDq9InW0B3znUDL40/0rukmUubf4aveqXjK9YMnSxCDZVn5QiBSgLpfbGySEepRHsre
/YGP9q410aaGZpdvQam/VLKy97k7ehfWUt6lp936tRe5Mzr7xRaw3mCVrK7BB2LemD60jujd740a
FePFtee/5+ZlplwYCjmB/3U3yhtnPU7SY51T+YoS981scs9nNtBusWfIrgsM0VChxVaCKuUtL0us
icv3Km3CYKgN6iB2oW5EnOznqYdFbYpXFCssLdUMM5HVUIGaBAVI43duDhR+M6If3fZdH+L6AK7m
PGvOhJoDK3qah4+KEqWXqjGtwCN7gGpEfYpdxdibvHNDH2FSgdKKbmSxwtjJfainCzFUtwCCQi7W
MQcOdk/C6tBQ5I1sRJezRkzytLwR2jyOFweJlDLz0BIL7kYMdOI84Zu5PcJQEvJiuXl/Sos8IJHy
TOoGiGWuSUgIzY1RtU3AZcGC2Ce9BhF0Zvxsk77aNahry4F+Yz+2FsGkQLVp14MQAQve73RzUE/8
55Em5C7dEtU6xtkBUuyT6dATVoD3LzOD3G27U87L0dPa8G0V4gAaYKK+gIAWqIqdLAvkMMiTTWTd
rglNxGf22FE2LP5oaWPsbIxlF2OsqP9Zaktxp5B0Nvk4r1dnJxOqTyLGJw64fV5BOQ4ztb3kLT5E
xWbAn7iyq728M0k2DlqDlZqKbI56ruOPVQRLMk6OJITbflZpjEDeQSMMQItUk2krBqUJfH5AHKnl
D7OWMP+jYtBJF7tOigO9VlG5mM4/EcO5lnZPrc7IMlCLDWoV56YX/SQcsw7QoCN4GwlO79Qj8AXy
sRsTka0SsbsepzmzFDKS0QuK4pxDzqhJo1mapfj7lsFLYy53mlRcHpP6M3MIo+SFcdkilTwotOQX
mYl7s2HgHbV4xv3D3wO+8VOu0V3xOurk8NdmX2hDkCOyvJA4QEqJpREEb9bo37AMi1oc5dDuzJYa
lZ1gsJwn3nSSC1W/6I3kqrTAHxTBn4QiU4/DT9oExVjmtkSC1rkuVbBEKFttmVTp03TqbbAm3cA3
mX7pryEblB35kJBvqerhYuvkZf39oeSSS0hQ2aZxk58TbTBWhzE5bcxTKkfJA12Vj6zcDrlk+Gmt
8Val/Z/YQNGp2jRVa3eeLoPB1WzIFDx0kfNMuhvpqU68H8cKrHTvEENoDwcbhI0CV2tT9fwpR6V+
kgPD8qR3cdA5pAFUkXKaqGnSEuuEH845ZmfDPLM6uUfKYm3VBIebx2Ijo7ZKqETTByyT8o02hm8u
DE1GQsM3vfQRTAFQ+xr7pds9VzHRbRX003myLqlJUlGUUb0yw8/B4A0e5/CUNbAvkrb2EwQucF7Q
z7NG8mqVnO1lwOmF+h47GDXaJn2AbazSms7GbROLazZb0ZE6BszexoRiHC1ug/pjGRot+6fON4Nq
CSyEubumZr1X+GhQstbH4JiH4YteEcNR4yXKYh2AzMgoszNrhUsO2iWgQIrXbtVFgQNxufHSH07J
AnlUmJAbNZp5Sj4+3KHWF5TSfBp1fqXVth87C1giQZOhSPtUdhQVLCpSpwxpv5Tj3dTj8lRaO+jA
mNBQ0REvuGfDYsljL29jU6kMQMbvgbQBz1i6fh0dj8FLHtUpRZYhGnFFEWXs+HR9FLV4V6OJMJgs
9EfMArgn45M9OD9qSjN8s+eLnpZYC8O3OTQph/HG6S489I2EuibGhkEvwthMh2FjlYTAV0551t2J
QCZKOpg45g/TaEMWP+O0Q1bzZ/3UTqMaBl4ftRuVJ790U1MQw1dFSCa4qsTLV3YkIunSL5v1EG5M
vquYz2D+4dwAYgngcvySKEZ4qZhR7eYcM4dmKO55wvx9zhzWnA4W9uUST+OU9KeKycXXZX8Z7L7m
/+u497W73iTj/JCqUIfWnysEoXObr7FxeRxsa/RPvKw3KGVyWVhHU7JyIAgInPKOpshzKPga5OAj
xJDZoLM7iUrJ8wocbP9VjvmuZf3r3Pdafb3L963/KuD8r/dbb/he9n8/wL/OfT/8+sjr/f7/z/2/
Ptv3w38/2/907v/+Ctaf+F/fCGmTUpfr8JuiodnTFkJQyaUuUBr1tW+oKRY26to0p6eZipvRKKR9
RGVzapbKCqCvH3KsmWnSlZmGT6syHgmIQcNJbe3JLNN7pYrnH1Fu60FHjeXQzSgsC8WAX4TVsZI/
pBsNFPjx6MS1pZ5dmGcoOMNragzF49im15Q4rTOBOShxNdv5YWcSWJilGWdh0WajjniM7WmkT5KD
isESjZmj4gJZzdpuSaqNlx+icEaGUVO8iVIrTr2umL5cso4U1X0VmAMfMZ6FV0NFArqez6fRAy+W
kshtek+el7PkaGqM7TSwzbLpfkSkzB4EGKCgVh5JiXwbFbd59JDeUGpwXlNSkMmEA4xdh7b7DvK+
3WI3zi8u3sTXEJuhSphWlrb1ew/LJGiBSSR6rFJU6ZR3oEZbDbrHq058EqO9UsH84PzEL7vNE0Kd
urmcXl3q2eZyHlIO12LbhVPDNwqWdwblrHRfpEiLR6/OxttoSTykhWweUaY/zoKcFrS9GFRNiT1F
WTzSw2KQdHTibTz72LZ9guei82vPMp8ZilE/DU1zSdWMmbmWPRawPJbfTC2iCr6aiSd1OZyJ42vS
6WFCRYfLUV28QsfOEtOtnZwnqydxYYkQauKEqbyRks+ioxCrNANXbCawpcOqj/tReUnt9jGymgTa
yNTc67X7kRqW/j4JbFRN7oZ7ZSioWY/1iZ6Z8TR2oX1Ds0ByTznPVJhRJ0HM7jvesIrsuFPiTcVB
bRqxU7BQKSp9trxrDkpBHGEMUkkqWLTAPm8F+d4MfkPyg6Rgh7qdOgW97tzTs0L0pyfvwisYpAo6
KEwx9rzEn9J1mI4NRH4YZvYrduzqvpnJ/HA961j31byzU3hw2Du97ZTS7U2ckbTguUdhGWbIqpOK
Ykd5mETC6s5YYnkIHLpEFVFPWDG9dzE6WLnifDyXram+Oc7D+l7rtEKP2YxA0RGd+z7UDH4Dba7b
kFnqE+K282SlmEA7HEhStZn7UOoP6jj5odbU3cswO0H/H34YE11haSrxbSKg57iMTNvOsf+hQb4X
zCzJ9lGc9xydzWi+K53A+WBShlvPko+CZ8CCY5O0XR2QhWG8Cu+HhQT7XYvRuaqGxC24HM5LNJe0
pNwbSXNwHap5LlndVd24z66dJ3eWlaQoSDg/ulW/4wOT7jsFcxEemIWJM/wGg50Qh+bZT1aDNpG/
8vtc5DrhYnTAF93E0bOBbVqFhf6b2hXibL4OzVzYb3XSU0hRyxcjK+WdJuxPoVbDGyuqPh9J7cXO
FliU195Uh99IwIGH3cFhOj5Paju86ibr6ox1lE8EBVYTbCUb1WntS5NYJXQwLQr4eou3jn/Mpc30
2PbGAKnZeELmHbEQj7XbvGQcdcM/prMEsqcE3Hh9Xt0pwvizPlm1KDmTpbnfzlwU1EQx36hBcHWG
j3AxJmm+Ydw047B97SRRX5Dcjj3kOZbpfHHbOCTpin7VblwEtFUhkQ3a2Fyn5TAqf7lQBppkyJ/d
RGZ3jen+6fMZJ6uZWHsNhnGwHpZxJYgTMn4lGk1UtNnqW4rMoZESr/HYLdF7tQEZTv1w88Z9Q0kz
70FrJ74xUMVTE+ctcmlskFsTXW2u2G/qEFh5mL/NZRZebVfHPhwDL2Fx455FRHnXSnV7t74BQifd
ihjy4tY0Kgv+4TiVkj6XYyo+rKYle3iR92sKUaQly7vJaE/NKCDq1/prGUsDKw9FJcw/pKfFiUfH
MYn8ymzUHEGFR0ZyRSJx2cD4J+L5BO6NZohc9AlYM8M94d47gRiOmWDmUAP72l9vX++/7v1Ph9Py
aP+6S65Qd/168H/93Hrv/3YzwWvm3tYKMlCXhrhKo2Td66jIcSljM/xnD/9DDBtqOcbz2NCySC1q
4+pwryy/RqjlxSmKap6Z9erVG2jtssqn2bRsUmSoX3vrOa8GqFfqDEb20s5sqOecUFc4gAfo0sRL
IyhUVAZ6igkHQ3UQGWvM4rmCN6d1Q/Hn7x7pGO+NMTugqLjRbvk9uqUH5MhFOKxRsRuTvj65CxYw
YpK6mZbDjB4lDmi9Pn0fJm2an8Z7u7LBjbnOQ1U4+okwZlrAfW3euVhhd/oYTyc3wo1DjzihtTFP
J6OsOSc9vNNheEHriAQ5aqtALM9hzg0jTxv9Xp/x+2m/D9eXx2q8oEl+XF9/YwLvYJCss82629QJ
Bdm8zv0QRPDJWrpf35v1XDvgBe9meY9SJyfVAi/B4JpHq5V0A9cXMup4CZQ+OXz/wj0ef5ew1b2+
NtWWDQRMQj4kiVpxhF8dFwAdTg8x8r5JGSeW5qG99DvXvWzpz6qUg7j4U0uf1kbYEF+TwUMSsmgc
1g3yfTqLAskSy1y19qGHuFvQYNZGjq6a4xLH59u3YusRFn6aLCs/rXvfGyUJ8xNj72uRkLO7ftKA
WOYntOnxvNWApfgRq/1NXnflVm34pg5tsrSf2XT/2SsJdT3iQgoZOcjzWZ4s7kmrw5RHUI/o5tBf
H9pev5vfz9JrtDiNKP21fojXTTF7CrWz5UO9blwXaIoyZcdq+SSvn2kotXi2K+zP0unl3w+1MoYf
4QwiAPYyncOJzzk1/78bJS7LYwNpIY6WtmBV9CdrDruvPUcx6RLa8aWMHfXoWtB0QOGpNsvLRPm0
7aHAVaRoSAPgpGgKwV+6OLaUeWlPd1+PAzT37956jro/CsD15L/u4y5PTZAKWFKGa98zsuG0bkjD
+bu3HrotOS5SshIvBQ1yraUpXOpm/3dvPYdxdK+aLqNu2mrB12WmlfXRE3+gKACSbnPHPtF1thGP
0NEZW/2A46Vu5M7MSwpuqt6dqiw5zIuoK7QXtMnUvBVJCGbaS6oT8w5vN3n5/WSDT/3e1B6EdFWZ
aQUS63LOQzomXlsGmpVGZ6kTQG7M7UOpRSZKwbbCKQq6QpSK5uc4pLvhvG6qSofbxit5l2PpAnxU
sKIgkjnPCOm/9tZDlG1q4C6vzigh99uKOJMfRPxpBiE+Wjbr3nqjkWTXGrf4vl1QtxpAVSpl2kYZ
oiDH8iKzh9L4B4ZWvS9m1XhgTg10PfocuxGfq4q7cvTEeACP3ftzHuOaLzus9YlKym3S0oUb0PFP
kzfxUj7lYGgXOivuMRl6a58OkXJvUjvnm7I1W+awkkC1wGwevEKJfkdQlX1SH8czS7HmgQBnyvva
SFMS+etBtKhwiXdOwXy4cIfxIe7q6WyPdXNw0P34MpHNkwmeqFC15EIhbkCiput+RynqDpCfi49B
urv1cN1MVn+bu1RB7YZWpelEcwiLYbhbN1qpzDckpKioGUJnk7HGzFRft3Myb6h7btWY+Anp6VQk
mN0Q6qM5te/15Us/xSPxdsWdQUn/YGsDzpCxmiQlbFkFcU3wtVL916Y28+yiKe0HImwKqMt5yA3o
nyrc8f+5K+UYzGNRniKlqtuLslRc1722jfp9Q0m9WJpIZiufkCSPe4slHqJDNi5O4bMhmcc4MIG2
05zaQY6xfIOm0Ybk0ZHNZRZ14qsTts+vkyEqpLMO1WapWWZL9ZKaL+55WmpbxUp2CoY/aFR0FHPn
LgKJfKy9ZKs17Q8PRBxAM+2kL0UVp9XdMxlN1LkS6qA9KGdsL2DJBjRT1AGTbOBrFioZrmhNiy9N
2cYXGCSfbae5kH5RQS2diwHgQBBrQDRsDXGTKKOfZVr/sJregHq9bLKEJgfdDhTbcMASUCV+R17i
plvqPsuoeyGj8EEyFyfhnBEz9eTXpi92luaIk91TWyOatdmwdsMoM7s7iqD4IPXS2OZ9r5w0c4RB
a7unClzt10btgBRuM1DGlPmdCKVl9wMdHe8vBfQT3WPmacueW+oXFUTffp1YmI2J1JeqlL9OMaDM
Qz75z4xjPTfqFfZSo3O+ZhxK3f73acd6KPSyJ0Hd+ihWSck65fjaJaGenKs0RUHCMO71JgnM67BO
JxY1UXxfLefX8ZvU2Pq0jt/r3rqJTTD+aUOUbwHZcIOn4kdjcYn1CoKll9mNuWwkmcFOb8ldnPaJ
BlKPB8rNDocr3xSKtRpUOmbFSGWWUX0gl0gb5vxoILH1KWgil6jiZDOTNh0YGZpXrWpI90UAx+IA
f5/WyFNua+TN2eVPWaCkiZz2n8lL5AlQjGTQYq/oRto3ybxHBs2Aqi4D99duiwPiYDWmD5ITz8A6
fJejlqPwXoZeJdq5UQhKaJkyrgO5t8wg17313Fj0B9RiuNZMkfORX25d5400Z37GGbmV66QSwRkL
opAMwMUcLcmmy9TIJ+kMf8Y6EK/zSh2RPz4kyLG8NSkTN/JmmMGyWccPfRndrW7+pYPNQoHJRlve
kfXGtLZTP4wx3dcqocCpEUNnQNozLJukWOQ/66yHGYx9TOzDOt9Rl3kQ2M32tO6t59ZDLWtgPlTj
QQ/tuDkUQ/fYxuTjFE3X0eTXdZVmO7uGg2NwIPWNNgey93gZAZfzGcleX3vruTonGNNh/sxHlRvW
TdsxdNfLZj2EcUGBGo/spu7o8gWmzDokfQ7Z1wr44qi+W6cv67u5vsFYK/U0IV5e0x8LjxS2uI+r
e61SbxPdFKoAOtELrO6iSAw3ezbeR0+C2ibFMx1R87SK+9jTdN+afQtRVSeHdkMYp+qHulcAyJie
KxemoGGEPzSdorHgyjPSKju2rqRVFoFdzKo4u64bzcsvjlnjwyRvL0ii2rivqobCH0uOeBHN5YuI
bt1TPZ4OR79On7A1b2ONdstt0YHgnBE0HrC5G+a745BLSU7mcHAJ+7yirH4D0Jgd2n4uLwKIcM/6
8s1FrUFkHNF84yUUdbkb08Y9pQhLN4Y5yO0Au49++XRQEG0zj7WcG/5FkNgNU2dXW8inyZ/CHg9D
QvUZPXV8r4sloTDqvVPKYLkZSQxWodOBdNYOrqjzvaZqLUgG8PLD2KWPpZm+pBmXWARhejBk05Pm
Qgbv+tQFNWz07qVR0r8b3ch/mnYZRLTdNjIZKUKqM7X2fnpIGWVahNVvfdhzAStoa3mF/txguntv
Jvz8pe01ZFmOzVZtFcqX/RhOeOLH4Um23q8pFv1lPUqhoO27nF6bSxqnnc7OO9CXBLyCY56MOnPe
ScfTxgfdG21fVcqNJRIufZWmHvTx3m0d5MHZ9JZFofJaVL2kqx46l/UQM8JeF57zyAdNPIu88k1j
VF6JWPM9RWlolZj6vta7Yp9A+XnoPBpBQ1cdateJtoCK4m1kuu6VbD7tIY2V30ps/YzUvHvKalgL
InWGF8uK84CJj3PNets7luoj083q7svalas06ku7klce52HGc8RSLoEtMHsEq2QWWoVJO4gsFGcs
5ellKrpbFyeP2TLXTuFLAOFRJeF0KriXjEbtWCXTT6HiZC6n+TVNaWFZo6xfyQy4QA/LH7CI1a8R
aPI51uFiuMkRdEB/LSqo5EDtQiS/nX6vgYS51/tOXKZJvZZE22gmFWs7E4GlEfmepCnOkAqc5ZQ9
MyQaLwNaLGZH5A5n4Lh2lV3o53r23LPHJ2aX9jbmz+IVyne2m4fee+W1Wnqj3U+je7TqRrmumxDS
F6m79M3CbthOoAbvRsvDWV67IULWHncG/tSg4yr8OETxIyrs0J9l4y4ZCebNBFLjUjw61sMw+cgl
5XtUOPQ3q7zzw2qAZ7RkpNFMZBEEW5veWt4Oj8Tg8NvMVnnDTTMeZWZqpEHERn/Ar0deG0ua6/RM
YudzZDf101xr6U66bX62lDqnO4oiPa/KXamJ7LennxIx5x8swZFZ52pxa0fXJulcHfxO78bnJI2f
XBcRm2NSlPZk9BJp1vPgqdNtPWIIRbkERP68HnbEKfgAd0Lf6PInCu4VOrYuvOiaSWF/whNtMJcG
7rofBgvvinETul4+fn28ZtxLQdTARgSZZJ3Hbu6Y3T8MdhZtK1wYV0lUOaXCa2Z60deG1MR/7NT0
TrX4hUECnl6iJcewaiA4ZJk4Zo6yL2IUjwUJhL+1NnoD5/wYGp36Yk72k5sIeKd2q5xN6mAQzyOM
GOCnmmksfEPtp62BFAtjt8eI0up45fCnvBYhL2yYXGT3o7w5KU19GP3u++gkmg9PVkGXzqzWXqgn
varAYQJwlirekxNiXI87+aK3tERIasqYKb+URSRfBvz9Tp8/q+KuyjH1c39xKUaMa30xJXe6PRXb
PISXkrnKw7oREDlUCnL9ZN1bkza+OKntd307PtptIl+0ojjQHukf1tvyVLu0/diflWI6D1mV3EVT
GN/pkljV2iE5fj2MrPnvDbkSmxQv1Ot6nkowfo8ewxnE5vy6bhrIq4uQa/m2NEtBW8OtxGQ+FDSt
vcLOH2Xzgp6jezKXTTcz3sCUxGI1Ou0TKCwLacPwvh5RxtODSSLhBPAF2NSz+/AkQtsmOgnh19Gl
+96bBufaCddNKq/OVI5kyC7Nb9Mc5wtsPv6G3sGJ0vGsGLNkBbHslnk3ntc94peGszbqf4wCFU8c
OllF5adCFDcL2AOl+XVEH6M6r+dja4lTtNUJgnKPCGJy2+mqMy29ysZ4zUTcHVhPTdeolJ9dZ5TH
CeXGvZ10QFegUgXr4Zwn0z12cx3cRvK2nso0uwgB1PUHW8BWoPTK4fpjchj//phuA6TXSp08MBXK
ZjclMW6hrnvSVSCtGS7XUOdoPWUufkgHseR5PafxFTzyCYq2663rOdSizKXC4X6e4u5p1pkhxEVH
hWF5kIEy1n2qm8F645BEr4Q34wsxYzRiLNFzC5616TlPrcgg3TuKsiNOzjx6vVg8Lq16NmpKVutd
ykZ3nzo66LM7jA/rqQpYBQNeWB68uHafdLJv+RralKddMIPCu9J5qNEYFMglFYECMCWXl1TC8Yh9
cKABT095kMZGHZJp66UpsKZMye8lDqZdnDRY6iTGtEJ3nCMNff1lAQMomjPvDBVQVanZ7o04dvfG
mp8ldZkPgZ5jO4yc4lyGZnSSjhHfwsqPGyxKkqro0JEnamHwwDdhsP4qZK4HlTF9EuFR891JqX2f
kj+DGDa1wTj2DkKHWqeoM19ri1fhGA+WnN6hrbubYkAC32GpIU1FMEkn0nF+9DKnBQ8mHnEBmtl0
Zi6o4G5JT/NovULZENteQWBI2KDYTLyXZTw/23p2G0KUq2GOlshQEEw5aoPcy7S1c/SYi/kDiaK1
TTQiwvuTmzqvYw2mN0MJOGcehEPz08r1XZWjfVf7PnlKK3PbzvgoCj6cc+F8WAQ3HRoXRmrkyg9T
Rt4BVUrrA9ffu6M13BkzVtmxwyia0IkN0RAiFSOuRAOzqNml31Xy02XSuagsw11lYglVmNsQHp+R
C+2kOxd8GqV+fHgK63Wuuv1ZC+1FNFs2vgu5qM2rG4go+mk2yZKA48gWdz+1An5/ZhoQo4b5IdXx
M7dzHoDIgyNlg6FX+zejoDiSQ3pFkLWz7PiotACy0kHA3ZjHK721jwkuf+GB/ogUQBlu9gSa0gPd
bt1VSUwRez5QxQsR1Zkvo1GhIieyWinHj1joT4My6H4VZbSVQEz5WUHjfHLp25RIyxML20iNsDd8
swZL4N0zzrAvWKFbe6NRCfRuit9Kl1RHlE2lb2PK7nmz932qfIznOAJEywpjn1vyaHpjs7MNJYH0
ZRC1rC2aC6wX3fQH8stx6bxpY16T+ZL9ko5J71fTPmanTi5GyAyoA6KJTMMgVdy6I8cBZZajN6zn
TDhhikPan17u5Ixmr8KXHU3tn2Qou40REe4dFtY5zQFmyVlweaTbAD5xZ9u4IhPVqYJa1++ssc23
2HAKvDLPCTTZ/djXv2TiUGazbMjEiFDSsHRufZ7fCjsjjiYyH6XLSlnG8V1edK+j0ydXPI/mWToT
xv6qRnJMBJlTiQcULegt7wZ+1X2ZVb8JWt0ProYbjE/DagYZIgLaC8NjvT9tkfzuwc5fceUAjGsF
E4/KfR5pdW8KlEeH3mofKluFzwT7rdNj0nqAo42UsIV6G41sL0Vx5K8IHFZXf4c1y0ehaqUvyvFR
jPXVBhYJ+c8dTkrr+OGAUbgo+Z44Jk7tGk0Sf39d5psRRahPR/OWNdF7DjrgaEimBL3pnZVMxpSG
BgqWbb0vrRQDvhPAxs6DZBZ87Qp+A6nvwKIgIHfTN1y/7c4Lo3OvFgcDAlihGkoA75NLiLslyTF6
Sl35Qsro4sJm+q3fqS292t6y8eR0FIGkGPE7tQUokVDb4yk+jBYARE1ihqoVJMxcIG+V/meoKuMh
MnXy3YlZ3HcWDROte3WdKdnauB9J1ugh6TPBdRolom8wnSZsgn4d/UgKgq6ijqIynlZC11SJwKFz
EUpRngJbCcet2i6JkGlAfvhvhcnHppi0f6rM+RmV7oeCsI3ai3hpRqyHLRYNB65PM3d/QIwlEAua
9yIHSNwkOHLUYTqXg43XWUfJvaCD5kY1fKuB3m6Uj5nhTU8y1c4t+kWd3KtCI7xM76gVdi+1dytz
pWV2opb32ZD8YpY+uDOjZ5icTf5SlFFHuogDlySTDhVPeDflikS9yQTKAYX0yQwt3jiDnBislJmf
rpcws0EPCHCnFulBoWi9xzomNRWj+wUWwK+yte70zvgzK+ChpFI8VG7zQZ6OMapUOlDMVfaScDwB
DHXF/ObYvC6WX3GuGL6u5NlNYNv2EiXZ1z1MU9Koj2I27nMyHfreSAO9tHFOdR7g+PnqsIa1BhXg
dxJ+zh3XL1fxB0Kk3+cZ6u0orsZU7qKaMCYL0C2CmsR1Qcrb6WMlnRcXrNVmsgkwZn7ZtCaXJlUe
RyRddIZbBkT7qpfpL0hVsZ+k/4e9M1mOG9my7a88qznugwOOxgc1CUQr9r2oCYxBiej7Hl9fy0NV
ZZl5r1VazWuitJTIYBABuB8/Z++107MH+tOMnTe/AO2vLPmjbctnOJL7csnlnVzJwCgAFCO3QO5p
rR+ylBDkXPQ6kbXrhPNWUlQtY3XdhOudQx97bWpuns5CPN3lRHvvc4u9rXaHNGgGj1QgF7g1ydnz
VhW92OSGdwotju05d/lomoaWqe2jpODpjloUISldXyvJH9r0GmQYdzl5oC6IqZ0ymPmlW5EOPPPW
FXx1gvkmbmhVMDpcaeTRMUe3mHpXZTahVbKOtCPenGpmaV7kW2szCkAY+KXwBODNQqjaJfQJ+Czy
dax2ceS+WtP15LWHPBdsJguTNYm7vHPRR/d9y/QnJwRm8szqGA/he1GlIohabwrs+JjMybPtWbhn
kIgTZfGs5jbD2ix5qoV3a5khHhx6c1TcgZkOh1JBZIQYt9DdVz2q31VdvzZivl+R5nJoIQHQtApi
D8zFx8MNmaRrWNI7RIdb2kLksuG3pg+0V0sErD/i7JP5RRCpApv7HH1mI15IZBlsYvYjfTa4kVOo
dS7xFS2HJ0SXaP7yxkGMvZ7hwT1H0UAGUXlKpmh8jlo4bX4SqDq5zkjJulPg3alEjBWkk8iQtg8k
VdTZ9DN1zrIZ7zzN46bPBChzxcLRtezqqI6GyXEwmwPmT7g4gWHKq6pBWutP9heDxgqOlbseZglG
OK3qL1qy+9WfslNSoe2HX7BGP4kKv3VWC0OOREuRGZC3aPDezzbaBMOh/d4hP1AtFRI4gL2NloZi
RO5pzYIiAb+36RweFwIQPqF2phszp2HOgZNkPrTENjVbqQJUFcfZaA714BM9Ma87GBpXrdoidqGN
Gzd6Q0q7+TBZ7k+DmJFcSCh1JkuZcJdffUIuzxQ6o+aUBH7XnseZEJa5YDRdVnoY6mdXKXr3HUla
blBmZDqmmGVNlcHHLIgvgfoJYsUuX0OZ/DBjli2fjlpIxzLIEb22+MO2xCB9Lqi+MCbemUjTiL2L
7+U6vxSu/SprNyAM1Nl0vfqyrfjHmvGeI580akinPZMJ0IQaQC1UTf5DWL4uDgtaFxc3Jb4HLNLJ
7TROYNEG+a1yrDtQbMNpxK+0A7D8k+3+vmvCn0mkBGFO+HvNrjeCuKIpELl6GI46Bl6m5QdO+GHF
nOw6PDRB5o/rTgMcbGWJ/bimD40tDoZabER62UOTEe9gIV5uhFtQ2k8Qs2xUF21mv9puem5dqIAk
aPnMgpMIRWCRJv1D37LWzqPUJgx2RB3SUwz2vLf4Nhq/AMlMAlIskjzhjvrbqWp+tU155aTTJ0om
wZww3caZavYqoaytjGZhK+8Pfp9MKIH6I/rCNhhCwMi+AdWiQSp8KIqEySMgxXaJPxKJ72Nlcjrw
iNFZX2+inh8d1eXdRF/w4IjqDTHRNjSbfVEN2548OyxgjKxyNAZZeTc0o3fduPa3ph6ioMwF9kEB
OzPrEITNIP9LGb8z3oBahujYSs3rJcnmu8ZZtvMSvk/LJoZ9rVXpQSvSr3Z2aRqmKHfS8UfVPRnu
OKCWJEXMWcX8QHQ1xdYOdiwOooZiqat4DsqIfYcUA5iyLjFWPYEOqfXiO4JfBLUaJ6PoquXRIYOE
gyjctoNruN0ulOWdIbPHAmDTdzvSmF77gCosDJhUzkHhSnxrI4bYihJ7Yx0xKRVUdTVhdCOT1AHQ
rr1iz+Bs8TIDw/uWeL+Ix+IRTCu0r5KHIU9AgzOv8TcAIKBbw1C7gYIH1BpGrjD8hyaBQW4N5Zc/
EB23Th+hNz3na/RmCrgwY29/GmomTJzsi3uUA5B6pYGj0UWnMzRFv+OOKHmTWRIMcfmchCcxwlGt
upDU6ix6Wz33Wk3mBM+hByTJES/FrpG12ApI6ohc+irtfDPHXyEmgidT35e1yqu90JXPDJfBWc3i
VjjNO+PzNCjWNtxwCJxl4r5yRQMC2sUpKlGgrUtZvJCng2shCW+H2bwZS7nFU3YIV+c1pf8TYwrY
zAy6qjphFKnSBiA+CbvJclN3y12plr0/DR3JiqTyIZI9Ndw99kJPyp21NB0MeqGzA0PvZSD88sSp
vqZF4zgMfNwrZdo/YiQbte6oEwiyA3aYXiVt94M4mQASJKwE+wq3ZjciDjTtRxtM07ZeExbywt0P
Jk1SJ0/RjgPNqZBRgKwckHom2OMZPQ0zNq0ipHFd60ISb1qZuweGDSxdjrdJspBASgunhqWTlGKz
DvKI12kcn5Iq/9ZIvwrSwNQ5XkBHPvNBERnBkfKg4m7dyWmUW9NH5j8mQGfnigSdLn9O2aJQGDgE
xHbxg1Uk5i6NYFep7lF0ig8f0QNDM0+RzkFNPil0EIt/slNqKxank8GZnLDHL1mh36OC2nuTfzZn
6R2hqKSHKruLiNcIXJCm/ZRLXCgs3W23fBdjvIM1mW8vf53Mn7RCiMKIMwPU+vQRdaVB0q2Vg/6S
y0lZPDGdy4a9rGDn62/s7hMui/KMQqnmyJhtysRf9uU8yyMH5s+BXBgv7A+Z1VvbNeZzoHhMNiX8
wMDxnQPlGGFrpjqkfvjuwZ6FQJA/Tat7s0y6qQrOPx6JYuuZTEFu7ElXA+AagRBHE8Z2aORNtFMz
m6EyYL2XVXi7JuRk+ixwJ6TNWBtGg5QxBjqDYmkdpxGHlunhf89L68aXP2JzBrMLAinrOsWQ393J
hRg7iKLcYTcDsJb7OSFMMBZYxJw6/VZVzYivFt+vx3ECbccZy23/uIDJqnlHYyhrsoeJb04MBiVd
U7Z70frnOp4XTLusWUpsnMn29t2USh06yXY9TQRKumK/tr5xV2f0E213DeIktY7W0MEAX9oHGEHB
GKEVnYvofjRluTVt+8YrQdjNU8pz7N8QT+Aj6KUADPW83cqHntKqLIPFbfJjavU7Y2zeB48ZWLTa
YFaat1G4zxCwpjdE3jddue6LzJ3f0OENVyQvEZMA3WhU1vnCtPs/guPfEBwd73KdiLL/z9j4P8W6
Bx/1r//3+qv9+euPye76e/4z2N2y/uGSp+ooYJuQEqEk/je/0XIIaVc+/wTF0bE8W/43v1HAbzRd
oUyoaZZjKfuP+EbfVBKWhGNCFyQx8X8V7C40nxGzQFSVOoLewVLle7ZpSmlKSknh/4XfWOI2qFO6
rAjWZmOT42E3OFmx0vtBt4vhlw0usa65NXz3neirzrOBWEpyUWfYpJNYIGcZDxYQWhIeTQjVLhvs
0ngnPHnWxolp1Pr2D89unY3Vz+G3yu4PU1Y/ELzzimEefj5ZexuyNxjzGsj9u4SQC3IKPMixFDQb
OyGibzJam9o6w+96XSXmR0O+0N5YpjHoyvTnVF1NVkvD0GVS3ZDvFQLm0KJz6mv1DNABcvNaHhnd
IZWuqxhl5n1ieO9JWF0p2yRYr1EL5KjlKBaKWE+63yZJLEI6hs+4iH9S+UuIcBEHupF+5wp/EsZk
v0NemG4AA6UU1oMi+9B/tnPczgXvglWpKpNzNXUvFTAB8vps/LsoQnD7GwPfxxDx1IIlK6T7XJv+
aTb853hBtjT39Y3lK3hNCK6zhT9qQCKp+DDr/FDWvY2uzX8GafsxLnylGu9TRZgph2I8ogvukWk1
g0HEZ4/LacdiDGZLdhtuJgQB7XFcAYqt69DvpDO+aOtWD3rR6vjFa+h8bN94EBO6bSGbXjD4HumZ
TNCF5BMoNOW/16ms/Q/9Ey4/WH8J7xlt5fiicrG7RKt2XPjLjxWZdypr73Vuox0Ztucljc+25Sbs
087p8lOHhjd+eXdN49xefupt9bOJbMyzfN08xeuelCEY+wsXeQBDBINw2aDp4rwxR2f0+if9ZvSr
i5j34elLPbLoE3Lm35SO8cKh+JkzwLmuO+rM8Fp5umIwr5umYJtMzpNkvIoVqRQRZ+ZZQsTMXnOr
IBqTcymxSS8xiOeyT875jE9prdCI+bHaxiaffbWOoCCM5IyggDcJ1DErOOrSMX8tiD7VV8L21Un1
S7chBG0/QdHc8OAnjNf5uFth7QmrOS42Oa5t+Y7J5pkm+d/xSIXzT4+5z+BL+sIRwtaP+V9wpA4H
9XFI7K+o/nQbTlAzGTuIwBJiq/gEnU+dKN4xCiDwhHvGGrLzXCxbxx4fFs4gvx/B0g4IHSY6EoM6
sx5ewMVqTzzesefq+8Bx3Lld92bPKyw68EE/QkVabJ26eMc+ZeMn5y8qLpvI43dFKJZ+6C9vJQn5
Z/0MYal5yN3p4XI75gXXSKX+S9VTo/vcKlHMx1vhvice8GSAqtlkfISXVURyzLbM7NjO3H2XX08B
j6152qLZe6uQwP1+VDrEMJfPJecoNVneSYXdfT6tdDt5SDDTnBkJEjyWnbOw/jGe8b+OjkPAnDjq
N0hIyq1vtjwvztUiuQgGHvOdvg8vt7F+5Vq/0zRyMXbZ8Cij8+Uv9BN5+Ya15O5ckoXlUgcRX34v
SpDbKDae5d3ix78fjSzhCc5DvHr0HvRzlgnMRxh/+5YsWx1hrh8Z/ZYut3szGjv9I6B071fPPgGG
S5eTM/EU6VehhDvrFzGq5mNMe9YJ55fBnIXvAB9tArqkDOSTmexwh0yKx12/N38ST4QN4mf5IRta
3Kn+FPVNSsvxfPn6LOYz0K+iar5JIK6VibyGpfJcFcm9x0FWOe4ttsC/u6cd6MZ/3rkY83ggjGGH
WP+CsBs1NjX3Un9ZGnAd+dkxmjxv005ce/3u1k93pl8IpGpvllDwcHNt9FJLNibVNiuKaIixoHfO
R8EeZNTes+vF55LldWUDuyzZsERvR2vpfy9rNPqMD1i+pyiLEEuBNSHMDrYh92huc7EQQF51S/UY
De5tou/TxlbPeORPsplJjra9O54P3O5TeG0UMfyNkK+pi8cl8W+LFHJN0qgrIMtQpJIeduPA36Cp
Dy7XGaURyzw31x+qlX9BKhbOP19FhZrIIz9dSdvRlcsfOcV9FZkV8J+vEBkbmAqIK+BgD77+v8Sz
2HJTav+EWZBlUzWn/PXlD9kW94ajnYn6ei8TO97fvDH9g/9UmKCQdy0BkE/An3Q8DZ7+A0C5XyNy
5wbvF0f229Jyblf9rOVp+DyPhMhx10cll29NWGeWcsJyP7NRXd6bvs37jKc0yn56pX3khP+7Fv5d
4/2rq6b++bIpai9f0fQmSoh3+ud3Z0T0KFEE/ApVfBul0zcarR1SFLZaPJvn3mCFhHHH9Mrd5/BY
dH7t7yWzmTsG1NAAPXaWywp5uTPDJj1beqsfEp52tG1Hr2kfWBGwVUj7VDrcEbnv3A453+6U2ZHB
H5Qc7ok+8U+XyqVsijMPbjC2y/XQxfeqnpyrQpcMZs4QRgzGl2gbBgXDR5Pkt3li7REZwyxaeGpc
VqNR8ocXPvYD/5WSmi6EN5lC1sNkmdNL9m9J5vvQD1dXk1HHHMqrPTosUms09aNgYFuxu9PvKjBG
2NdNyZV+6FqTl8SUfLrcKUgZ2hyrz7jqz01Xd0CCzmSYASms2RpjRexHM+aHy7NFnNRZr8rORMuG
z5WYYIao+gpzGEuCUK87OaOo7WY1XKZQ8bkKWeL1LeIsM4CW2bulsf5m+8A1y4inNbUx/2YWSImc
WFn9hYZL0Jmf35AfwyhYl13Q6z6LcHi6vFZHvpJFyApZ90fRIujT31MLQkbL+m1KCXLR66L+0dEU
soZSQ3RG2W0v63s+feYNSL5L4aOm9JywOOY+MXd9dosgiHWc306v9ql+2vHbPY6ELwHVfb38bpfa
LgZUcPkBlxpQr0u1MRu7kYQeFQ2PRu1880MWtRFpWKAj3vrau7n8eJTlPMV65Jb1JgSshtpUF5eh
AUWhqj9qeLxxK3ImQXrnL+wrFaE8t1xjZxMWEvolNiROmtulnG8JrabqHnCeNgbDlmykjSGY/el7
YkyrN3uFghlG1NyZS6elLjrOr323U1Sll6pnEWfCyJ6mxHZQvVj3ua4GdP3Elkpm6sLMOOO7Vc1h
4m8WFFP9dUVRpsOswwL17hPIePn3P6woIvSWOF67T9+vnzMRbeO8vDV6Hs7Z5n6ZCPFWUfk5qDAP
Cls5hKTlIKSsH1MNENCXxkuhj0iJUhaZpSiP5DodHc87VJa3vxwEWl1aeLr9Ui1qx0qOCTebkkMG
i6lXdrtL9WTDdKzrcHFfafkgLYfHnXgRQX3QHwsn/3LM5Kv3KrpTWkBJAPUmQ0NKePFA1Vlk5McZ
FdWp876wLFQYlQ4MLGHW2S8hyS0KzwFaWR3U44z7mPWZGMrjUEgadxoanMXudoXqCtwOx65ZJ19L
a2yHIhu3dEeAsdcubEbtyMhI48hMBDSkDHr+QjO1HtqjQG2JgCb98mLaRmX3Ynt1crCr6rPIab73
cfY1kTO+RSJpVNAyKueo6vRz7RlgXl5l6bIvN4NWnk5Pk/fuh6TZO2G1HcsWIKRNegfg05AxhfU6
86WlotdlN9NBzuNjIfCYWgjk+q4B41eb9yHMHbKWcpOWWcncmOxpd+j2f3Pj6HP4n7ciJSDJeiat
Nt2Wtv+yFTH+qKvRHM4JABAvQasj9W/d+g0sWjXX707WKLzFKXrKcUHtH6Nj4BBdEHVU+YLNarQZ
HJvvRmI9EcXusSSVp2qB3VyywZykOBRMfWn/bbtyVjtW237jEP/lcNiOZEVOfCLJSw2dgHA+lNyW
mDYdxrCmrH55hXVfSDEyKb1epbszRxCOFCZqN0/qCn7+S+dab5HDQ8qnDHE8Kd/X7qom3ZmpGlj3
KvPzoE3TB+QTCcanmkehHKqr3DDweZrRbY1Ba+uSha1QRVmk9cQiN4IuXm0c7JDrQGWK07qbytjZ
zV+MSJMDlQG/i8i63bDcd/qpWNOZTC87unHAEBy6bBxh9XNaG718ByBk2kQT4o1oKV4MgySwkpPI
5X653BcEDSis3MMdE5tpzp/iIf/Sd0ff2WfTfOxausPgGAyiDHilfG4DOqeMGfQNlGPCdwnyWcxf
ZrV+2RlBgGHVvtYKwBAB7RvyT5mThg3EhsW/YVcmZraKv3y3NoIR49xMzYEBEsAdi1swtXGB3h4A
9dIOAfkq8UYqdb/oyxZnyTvkGW7ElgMj6uVH4p9RPywQs2crupl/hQY4AjJ08QB587T5m/v0n2oS
JXzPIS3TchzHdl0dSfGH9Q1jQ96ExfoZ66NySfvSJml4dNgodc172QwuR3VLjIpmt7hpaqgt6x57
boDWBm+0cf83b4k+1V+fHN9jYXelY9omPaY/vyVSJUo5pfOn0B0GJjic/Pj4F3s5jpGFoKr+0iWt
Q8lkkZtwKcL1eTShv/E/vxP5L55hxbHYsqBbuHTd9Obwh4vD5VaLaPrPSy3EGXxF7RPK2NjUyNIp
ivp3+FpIcqr3ajHb3VKxkLItBjB5EjSJpNuykr523vyZ5cuhZSAX4KPY6iUboAFt9OLBjPpHYvvU
jljbtx48/O87fxI5icbJVy7xpqy6FONoZQSJRWtr1a+eQ9hCRkPJwi1TitbdLjTvL6sdMlkf/QpZ
YFG+vnR/U8b6/3zHWMJjVYPfZJNXogNk/nhRWtedUyhS55CRz4ij45jHI8eaNiYLAinxQQD4oSUg
BrpmOc9grLJDQqbVroO1RldI2Sfo79e2gSPxcsWYo4IcguNp2OyCWG9wS4XYWhwUQocecOimjkEW
0P4ytabsPsoqto8+Zna+dgBLxttwJb1xKWFnAnv60tdtiSSWYGndTko1sEtluzF90sKTSLdlkoL1
ysx4lRjAeR/mO1HdXhYwr4E3mNT1U2vgwYLazOWm8bLJm9dwQQ9oGnxXg8pmB60eyDEjucbZe+Sk
7VOj29F+ZyFTSUIpB5Gw7t7CWbI4+L15M2txAFRiYzc1ZK7QGU0OhYuKwMqJjE3H50nO95dHvBjI
G798pjgxydZgPUDD6mwBvhJdGYEA1wvKpO+a//mGB9/0T8+ebfl8sBbLgqDJ/JfObgLe2asX/4Mw
S0oHvYW3awSdz2YWpquNPuIn63JjoNQMLu+jSZ/zeoTp3ZhcmpDvm2pz0rorQX+43liVeCBFkJks
N8M4pDDdRpZJof+4vAALJt1cA3LErPcRXTiZRvqWkdh+QO04T/WxkuoxW+dxK6LhGq54ciCB6mlx
E8RuamDjG9jTG1LY5BJnJ2aBn32PpTLsvTwQIr2zBHSMpEYTvfTmxh8G9rF8cq4Vms0Br8mJCNl9
Gw/kqwvsSShbQAGGDaFXPEqEgtl0XTL2MLs8LC5bn9MssGMtor7L5JnsynZroJzeLV2Cczb3btKc
7S9R15Bs4Z7mLNt5XbRHerwfCH9gms0kT3ueS5Iz12Me3Z8rxqsNcaz3ly9kkipwUkwfFsr1TUNX
ctstZLw5DWExcMQx0xCxcbmP44gqvZquJkgdWnmVAlIIGnPCBmFw9zYdKg2OH4dlqhTnERSc9Wgz
JDfIWbSQuFy+atT1K1O5p3ZZjilmdo511RXIdAgtA1CydryuzU6fSPktL3vsYOjfJ5rfhLNSGS58
/yg7ojykM9A05i6pQ+s1am/Mfvh2+Y5ZX7jcqK8jGb7PecItIN8AXRKBa4zXaNV9ZCe4EROMUrri
y5o23hqJ+WCky08kvsb2srpdXktv5qBnoTHFDL4Bm2AkpM4jV6A+dPFwX07LsC2z23rU1Quz+22c
fjpDC5yKZE50hNwXZd3e0I93N0nK40b2znmyJbWiIxmUr/GX7oxTfXQPl8eAGHdiqmfx7hrc3Clj
WkKH+Fzx31Q7Jm7132zMl+bqn1oZynZMR9AloE9lm3qa88dllnxTwELC/Ji/Fz0zhJX8UkTKBLyW
5GdsOqmgUGTS2yFCeLJC8z6u0LV1ivqQO+hsZVjAf7te5iHn3qdnwxyYooq7ck2dlFF8YQLtk2+X
R7rJ2azqdGSZNflgK8u6jtfhffKb9wjRMFINtrYQ7Taj84zZ7hzkTvi5MvQ81lLdlQZJPJd1N4zl
ieFIsRnj3MNcyIquC/rLFnf56C5bWCuZrw7T57pm/Hs72Vu9yuubiKQWrqxSjD4cDpHZyq1/eZVx
Z8QomyNbfPaXc0/ML5MvnR2YBicVQSFzBZ05tj+dSKy/b0EZueehgR3YtKxWJUVx2THuvZwnzIbA
W7feG4n8zhJ9k0V8yWU5/b/p599MPyW7yv//r3y47Uf/8ZfpZ/Grraryj7NP/R2/Z5/C/YdAbSUU
5ZbtwyTm3DT96vp//zf/H0xDueOFZbm+6bo6Ha2EsRb/+78J+x+m53NQ10WjZwldxf5Xct0/XIdH
VimfpiBVrqX+N6NPqtA/txg9WwjLEwRAOC5dZJ+D3Z+fSzN287lZrP3IHN6okVA1Tr7rJBoOy17Z
8/VhbN77azHspmR4DrNpX3Zyl1cW+qEZ0Vcsz8zw6bpVV66FDw/UCfN+t9jKumiCOMvxmQDURy9G
/51tprHlL9Swz4S90iNosE7nyNzcnuagbHGkMabVIY/5U+UpkGfwdCMkBIcpbr6bMvPQBJBd1UVP
haXXX1sGayHrW9tmUwsFQQdpRrJP9N6MESxqj1HXFB3jWp7qqX4kExDKhCQrJjN+DUb1zPg1O86V
tzVNRJ4hfGeKzOLbis2S0+F7NKUFpnWzOAw1XNyBTo7nE4s9s+H6MgFIXnzHikNMSIWcpKZVPDY+
2p0k3hfwVhGUlUefoFoGmFl+VGwJXu8Spa72ozy1QzYHoSPQmlYQQskmu0687wyXFhQZpBxrHA2x
7ETLNQ60jgrepwg8ECOBxBUbwCsMreUDhQfEpCAnZSJgD8NcyKAFPBC9/T5yTogD94k1IKRSwGwQ
0sNtLvj0sDV5xb3sIIoPFTTu1s2uPCw95Pndz+n6ixmdOhr4UtoXu6ngqSOCAz5TrGdVw+fIK6qk
xPtMpuV58ufHqO1fDUm1rOqVuQrxhb1Jt48oqpaEHPgm8rRAXaX6Gui65Y6zlbBR6FQf4th683LQ
GQJxDG6/ztyDCzt41vicW2VybZkmMWbjp1xsqPdawlhgLh1bFd2rON3ZSfJQSKt7iLTFp/c08m38
Ga3IzpkvbB16tYWKSP4dYc9xpbZ51XEPomhzk/eewplPxDgPMJYTAtMC+rBIson5ccofnNA6+ind
l1GjdKlcPgcwEnONuMzW8bdZzah06y/4gea5fItLamVGaH2QLg4lPhXaRGx0ITM/GIb6Fi7vjpQu
/0oAZt1XDU4H38sRwegRP5HzOwuoTmhJwm58zojR3F9bMx26tH2ei5i6ffRu1iX7SSkVgIuaeE8l
uiITdjspBjUDuqL8QPp3miLjioF2SeKf7OqTjIHsVu3Lyth+59J07932XPf9VTFUp97Oj7VtP8rW
iDeE4uj7ffR0fZGnEante6iHT30mUYpjA96FnensQiw3ERpROzN2Nfa9TdbMwLv1gBDkcWjc0Vnf
e8ucbqH+zduoE5IZ8MA16axjsoj+VBnpw+IygUaAeKS13e7TPhPgiUeOfNhzNmxv50qmL24YnVzR
Q1glHhNdsM1JinUilPfWGj12S33KPbkb4c4Hi8MB0ZYk3HnebbL0T7MXorBGitg7SOXC1CHmYYPY
3c2uOd8cxinaDKNhYitK1B7+2DfkquYh7iYFhB1Ty/hc+v2DZ/jlI+XVMS1sss2tCYG1BZm4JS+T
J8g6WcTdGpYNEa2dKNGeyUs6pG6zbgwSw6hdr2Km+5B17VNGxiHjpF+1TYLzmK707hsqrlopFlB+
R5mkgBnL8QiDxhqrOGgJdTlOhX32p3e/q+7F5N306UCzxzLMvT1ln6CG763aKSmNbP8bxl+5kwhr
v4U+Fp/1bRD6YICjE3/KlSEjTOoWnfFqvMNqMXyJZdy6PMWY6fkXpk8BuVigY4qbqE0szh7mcKhj
h9i7hA9zKqJsi1Mw2lUm/kIvXtgFotZ6Eja5fq1h9B+9nL4Bd6iuZUw+AOOLOXsWjed87zuuG5Qr
lqAhrhAngjfKaqUlAg84d9vbLkO9m834PdqraPVd8qRC2P3CS765aAlNOyYupRJQvUSb7e26qfBs
ZkfowyXrHDOR2STfzyuxtE6ZHG6qoiv3Ub6MD2X3NMfgBBRYbc5vCeGjnJSDwgOPWK35nQh5ihIQ
GBux9PaPfM1fsxGDfRFa1460zVtj+QzTzzirsne7bV6cOBVETJjZ1k+rQ+h2PNlkkyKrac6SwJkH
cO7uXQ4KkKZ1lN3nqXptDnSjC4RzsXsUk/8CkOrVNOofDIPUzjVbaFGcFMGQx/tU9sX9OCC1achW
PJaEgm99isQ7U5Q/DWN4XTrXvwgxD/ZSrxC4HlIpEdfB6+kbfed0jRu4ZvPdRjY4CKYgI/R1jPCP
wr/jyNIgjVU4GyrWGCr+m9YaNE3BKFH9dO2hVQeUn8wVmSN28jGbydSTrZeyMkKbjG+KFsUMKyjm
5lfcZeCXvF/eqvKtGxLLRaNA834irBO+oTe5tNt1s+1uPYsxATjEEHLZJkph7ssieiynfO+k4mdO
Ngbf8CVr8QgPID7otscSF49pi9EJpfNLOcYntTAV8H1GFUlN2lK7Xk88cqQ9BNrCSy6RHbSkDiA4
GEljZ01sKKa7Hl+Ya93JMtuL2fisYnCLTl68MGr52asfsQ0ymrjI7YyE14/drwxRrBsdzfZnNvvv
rZHABkXQfwK1/tgZ5tF1lp0Z4m8qfGWemqBR2m9L/hsWNRSRjneNfQ4dkmc8WgbQ0zqxTFzwxjmr
e7E3ilXCVK8ePLTU3oJBtCm5GHhk7np6XlUZEsxYRdi0oEBE+WcsR5KViOcO23zPgBheaHTrevee
X7v7LI9mTnvi1Dxm4GrDeDr3ZYusV2LBK9yzF6t9bkxPGFlZtd35u5kyTU/H+9IjstAsEU52GcSe
9Vsnh+8TbaMF36frj+ysWNzbCTtHnzWEBXHRGfTpsX1fByWa6JSVeTP60ZfdJyXMeBZTVoswyPLu
24jwGL82n5Gtpqe4QarUxc7dEFYB2M47gE13mc0taINybdTA/lF9iMohgaGlw97gQDB8gWAmrD8b
c+X0HZLBKMz+m8bwb8bKDfqWOhK1FzO90KIBICd89/xf3jFirBUyFib25b4a/TFwRHYm+6UoIe0u
T7JIznbKk9fXL341VDRg4LKP4hEHwSciAOPQPEwk6RyWHB4utEXuWsQTft19w5r4MtpderCjlCDG
7lUlIiZ6ytb5U9+yNfzly8nZkcf4HRoA6VdiOUY+wxgflQqREcgEvAbwxNDtltX5AXjrU1FnOB8V
exlgkjBi1dggiQ8D1cL+mZswxcPgAKvN8NwtWKT95hu6+fjomJJjMyyFkkFP52GwAIVKgVW9rWby
vW3Y2yM6VUy2UQ7HxQtwRM/1rZPw3Q9raUmDrTqCC7h7TIdBwxC9uTP+1aLhD+H+wDHK6LWCuipX
nD/VdsGiXc3feTQxg+c9YAUQRlNTbkXvjAfKpX6zQA4rouIuK9m44tT/Mbm3YvweaRg74xCU32ZB
X7F8yQzFvIJQHxR2kKawuTsUFUDWWFFFJM59Y3zKLEExwHrdFq6/M2tvDZqIs/LOKacPc+pLNFgF
GzFKKSd/M1L3Y0iZ4nu1ee7i6j4zW1Iaprzcu9cdEmImIaZWNnnbFp8rQSjzY+bm4aH0auAhhnHf
phBjsPaCKHbX9wGyFV7nCVrwct+yzUIGwENl51ft6FJS1OYTFvFtq+nOg9fcuUZhbaaImzpfmIWH
E9kjDaBSOyEa2sZ9JMi30KarbeuhQ28K/544Te7T8mTH5ECqFiSIQIXWRfKz5xoFarJ/zSReQv4x
MBHoRR13ryB0rZ/th2kQ30HjUwTPCXu4uE7p5PvZYbCd7zlb4BY5C3jg5ii8zLjOMZnlI/okY67h
3NAxO5glRXyzKVef5OVmfhkG86HqyUhOw/JHKmivIMwKcftxbJiLUy5IeJ0smAUJERkwcIh9MUEi
uNN0WCsKDT8f9ganXxIEp3wLZa4+MPhkV+0r4vvwoe4Z4f7KUuxoNrAxy068I5he7qHsPzg6r+XG
kSyIfhEi4M0rCYJeJOVbL4jWqFXwtoAC8PV7sA8zsRE7o1GTQJm8mSeTOpKe/t+I1/6mLZc2AM2o
Cv+1iGV6tNwhqnP6qzKvGE5d394LYd0YwaswWBQm+rX0dSrpPSjxHGYCfgH2p9v6FxlztUvlRK6i
ivNzIcR5RkvZmClrc1mIZ2JJJEL8lGppeZtHzpxmjAekIjPHgYKQNedy5o/Fv6XXLnDQ2GEHZnVZ
rPdEq8kDCOOT2ANBZrumeWWYTa4+/CuMsueKfimYTDKlgLiiXJINtHmaXulzHveqT8V26mNtU02s
dMs4RkXqFNsMhPQmT8YQdTXdMY+MzF6TIaa+L3O1uVWqZG+9YSmmUGjMrk0wPJjxv8zd/L6YfEGe
SMtIuxWuxwbujOc2x0Tvxu6FHOuuz0zv2WngAnVNwzxefsZF/+VMvo14dBmZsd57nYtWhQpAGEjH
uugPB4HrT/by2E7cMExhVM+DqfI92HO6dAIim6h9JwaLSNWzV4VCyK3fcjGQhFPu/AxAZF+ECcg9
QAqPqra7W7K+5QTKuKm3yTbw6k+c+4tMyZuPuKzZbLbaYgbhRIFC1cD54FkEnhx2cGcJFTanssXq
BB8xebeainw5iO7I062H7p8XeN3nuOTWj++S8zi5h4jzw0tRBTxkFQGJLC/qHT2FBB0bXC0xoKIT
qbQLNeOXulDlm5csq66AMxQZ+20oDt1ocLWGexTVlEgS1e6G49KNeZSn+qX3EzqxFpM4UM/jp7iK
Gb1J46R6lRbtqrGTvqAbBSFsroIpMlCv0Vh2nMG+HFu0OGBx1vKJgwpg26K57c5ynci+AnbRzZHS
hEsWzw0bTyawX51Qjc9p2j4j5sprVyhq8+Z3Y5q4FGX8OFLpj8kv39sxoSXLIW2TAQ8OtY6JbTXT
SZd2xceoNaj99Fnt1mB/TSj0SCJm3XXnQ5cUx2Lqb7OTiXMjc3IcKxK2E841QN6HO3QPrPatkWxO
JQNDEu+CPOOUb8cl/jN0KO5j/F4kxZ4jcLGjX/5eiyzBYQFEzicMEzvFF0SFWyJdnEf+Pq61J4kE
dli5GpNus+f7sbaPp3G+2R417PRustq8IKXEh0pkFKQ0BP1oPsSMJ4u9xqJnB8i+hKpgQRIgdYub
anJebp4baDj46Ks7J3Qs5WsY2rKtWz8vl8ymy7KjLbnrYaU6deg5FmSNWD8LBaQmk5E/kWvMq2gm
yhaWSavClA+I1q970KNRM/gLjsPc0tw7rq0pvDRt99/USg2mj/gJrH+9O4eqaI6T1zeHeGrZxYR5
GsVwtiCuU4PjVdH0qQKt29VAHc7SyS/Qyn5pqx/C0RnoayjZNeGr3PPSuOOxJPt4wlJLqynnwnA9
vWoG36zdvtd8H02GUc5df1k7o5OqjLr1oNyb43meFYUpFpM9b5bbMSe4Nv1RdntT3gpFwJNiWtNN
VyOsVYfIcdeHaFhj5PkdBxritLNyALr1f71CkKYb6i8MaYLr1JpsksBDADrva8WpQGbT2ajIJMe6
/T02w6lfuihvs59Gy57lmIETSfRTLvOo79a6VGoT2D+qv+ZWOjp9zU5+H6bxkJuswzFXEcPPzYg3
lf9fd/K9EUS6lf7zsDjuneCrUzzzA2la7soQ52KfMQBHUbE0b73WknILAHQ5E8cFnSkkl85iSAyk
93AETWXUnncivZTeZqt2d1azEikgzAvEwk2dsSXOE0c5H7SB4zKPS3zzZCqyzv40HU23WA71muzV
jG1CiVJNJfdbgfGOeBqZBqUVlzGV5RVXtvmgz8F4LPbbgoWUq7HcDmn7xZCFo3XX4Xay6qdSq/41
rXlPC0qREDxXbsF/ONiznQDSirkv18+9L0KjUiF5O/0hBD1AcWsjls6uh9NfcjZpPROKrsSKopHP
X4JzDBT/rQBoevAxJoVLYFnR1GnLblHd+mix/Aij/tuUNQNHPYlD9vE6RDA+FnWaH+zePZijN22z
ZniwdzonsB/xk5u38ZPRLrfCk+HkaUnEOnrszNKgybn72w7gJTXDEQfYkeygJhcySr71DY3fibIL
XCLlTi+BsbF75XsIG3wsdFJ3rajCgkh1m8wK6gBM+9amXrBC2yxV+u06y+fkcYkW+XhuBqJ8k5f+
+h08pAy7fZs426JNP4MS0g0GzeZAFPKppJFgz6QJKmjLQbIqCOLF8b+GHmNQzSSEOT/v/CHXd7CK
AFoBVpr7QsN/Si19XhLuHK2GelQQpSxBz4lHqKbFj7qFiPBdQi9CKt16GjJhHTdMnybrQJtiKDiv
ZyU0eC+D5tgt57LAGV3qQLb0pv2qXYaifUSnmxeJuL/VcPS2SoKKsdA0mEl6JyqXYDYI6FYDEaKW
+BGDqpnurbpk/aMRDV2SX1E4Pt5M8yoMhWOTkPBGy2MPO3L65MbFLTbSnQDMOjN+PfaqufkVrdPc
a6ogJtbQ/HRAUwzUowy6QJnDdKqmTzhhxzYtufVjeIjb1T3ncanZaVwiNBHvag2QfGceZdHD4wjS
AXuB8RHMLfzt4qfgLHuyxmQjDMG3X3Ab1wmfZtI7qBTshR4bLw7nKFP4ije6TU9A3NAOagNgQkqx
ZYytssx7mlZ6kKv2ZD8kSf4+G7Y2zKJbqXEhLGLO7fzXlotUWoKEpe2D+aInVrXtKa1MkvYxN2h5
flJf9bQ8WbOF0JUrPMVOwztQ4weD9vOncrqtP9hc18o28uMhOZBSo31yTL8yraujzFJXuyP8Wk/0
QCAOHHRwT9tpgpNevtDhA0EHKotfCW0HZKd94AM/s8ZtOCCOB5iit7zMFQkF+apX2rxVENY2Ctfj
7IB2XBlQSAAzMa3kpZf9N3iPX6uV/TETFwAPn3xJQ0/do+Dasa9TcQwsuJ+ucy/4l2CHunsN5Pe+
GmgugwGVczQ9wpkYw6AgZq11IBM4jJlTmEErfeDJ4n6VP2uMcpinOyDEu5sL4d5ipV1a+5DlOUEW
TTtmAaiPqtB5bjPqv7j4Ey9vLtKxxz3sbWfrnN2u+kGa4o5ge9GclzaiIp5l36C/teWOn9jdFMbB
MJIMqL7Sll9c9zhvSF6phLT4DuuWjdnW+5qCnjo0gBqIBZMOGoJa3sYy+MrLsdwEQF62YiwjPtkn
G20uHJrx6gjCoAQGcOM135WVcTCW3lfjIEl0aTvs7GWmDwaYTMCLwvk/PqmMdWxA421MrfsvMJcd
2O7nOskAJ1WS6Q+xgM00ZefO0X64G+GvXsbIGNlDgWEEUULEzOTkr4259eIl2FVdF8sLVxPwCMPr
QE+QJ4qfTJVZxGeG0mdCqy8PGZSQyPH1caNguL24ZfGwZXF1k6I4OqVWb/EpJFsw9BhAW7L802xz
cHFKd2P7DN907cNTxsQBv6UVSvyI8ZvPvzsPRXM2uckR4ZnJKtjluKeLpnsvx+JJa3r9XFg8hUB4
PqWLyadxAKhV1kzGth8fQ1oRLJyNh1/kENcWDhE+7T1kjXDY1v0Hjw4aeoftAfyDBVIh65hS595O
NGyrMRKjdoANKkLFtHvbMTjiuM6lVebTv5E+4O2U6G9yivqBvoXGp/oZTyVSsLS2c6CeDO9tZmnM
PfXwqxV7O62NtG3JBpUj5vaBgOMyrerFYkaiaue9y1APZ+oIpVl/VWbOUL3DGhkH5UtMyxSUao+y
WJNqy6Tibasb7wI4MNQ1nvFJJE+UyT2Rx0kvjhO/c50kC0ThDq4ffJ9ZZ2/ytAJYpx7I0w0/Y/bC
ofKns1kgOcbFeLQHNtSAt33Tz+uWJtFKx3a9I+k/eMbbaGzGfT1hDKXWD99WplEll/9ga072xFr/
ERE/u3yblJMjB9Y1Yo9YCiwPYqZfobsWsl+LD01sIjOT1xFSVsaLq4KOFpx2AHPCCy6x1LdWCqFq
4nDotpSZ2cMQRz6+K/QrqgNZzLAUvcUzq8OkjR6wpH48tPPYc9kulu2a58NTq/P+bWLP/nB95iNp
psA1mcC9fk2lQ2nS6KR3gxym3sHMPeRwwwFB4N6tTodr5mjbbmxRXhb7i1LTFg0P92wa/L8JItn6
ntFsdI+/LOy1bjBTcMiEq6eoymc1m2pb/1iRCbqxI3SK/wT5/NBp/2nOiD8iyZMDyW+4LbNr8Ec3
XASjPFq0IYiscTXEmpYX2hWXdt2hOgJEyzVLtH3iln+AIYXLQgGsrNgKfaITs8M/x7j3D3h8jYNZ
W0StNvKHQaXUyTw8PBO1EdOMy5XbgeLjUGELgeRjips6rFW7Gw2/Pg7BnVyqeXDn9Bx7y1OSrlHQ
3CsjPMz0uNaATyu6t9DL1rkcTFIYJSNtX552AQ9ahNUQNCEoJccbXjz45GOVfmAHLHZ2xyfiiGqn
7GEnew7n0G+qs5/J/QhpcYsidCXPSMFbIssdnbRaaNuoGr45fVTSqY8GtqSwr+1HCvXKDPxks3gF
Gi+TpATWaBZoMVXl1FdpSjK37H7rFMB5lvNpKK8Jq9ZIr8LDh0cIJvGI3fQltm6ta7Dz+tNPqud3
ieELmQWUYB1TNTGxRRaYGAlPvsxloMJxnbp3PMkHbkN7wLpRj6sR9j1SN1EVpphDoIegxcvNFHAY
8AnHwNnyL4R4nPFReAutSaN2cd1y2HvuaFDKfDB7vTuWQwLQjGiFoJmRk1J/4LY3MRLTPkeyqoKO
d7iJS0oxDACnZUGZBHJC06ji6jQBcFOl+1qR3EvAHMJPVILPGNdbkh/8qn5DzC22MkY/aiFG+yNu
WwtatTlNoK3Kd3YZj/8WuBh/QNzUp+qn9h0VJXEDo45vkT9Dsm1WWENMDC53Ar5XO/Jxd+wM9Kyl
EvqGgVp7aF3KatEWiM8Nfnnwu3Hvyj8ZtRelGY9XrTx6Cjdwk7rkrzGPZ7k855pFxKJPkl3Q4wqN
rfw+9gu4HOrDGHAmx1YZB9jO3M3KstvHxkzZH7TPRdpLWNe0w3s9YyPG56fWcrQdRkVaPAeaQ4xP
zLviMJrriXs4Q18swq6f8sMcDJ9jEMmGP9GYelQxce6kw9zZ00v2PnbFP7eE02vYjQeVllIo1Eyl
S52Vuz7nHVs12uFnNryU9eIcmrllCisqriHgM0XbHJOmZL7LuL/Q746H3mXlkkS55tQcepEPIeym
eERcf6+jzPHNJjRHmwwaGHv9UY1RHpBLN0OmYRlJFKk7xVe3euXKr9j2XmY7OdhOSg/JrTY4pVRp
1DRDaMzdaejNE0p6qPmnAoAR+jTy5qh4Jjgqlg0AWu/L7rjQBpFbnpitebWC6oZMkALObBSTT2Sf
MLG0zzw2Vllh+TQxltcQbPHHPzN3TighUG/mYn8mLk+L4CQ9CPdKTJU9ZfivVMs3HTboMab9OrTE
wC1R/k5lEQ3Un60qaz94T3bz0xJ94m6kTkHA1AWp5wN1c9sTigxql0UbpmnsNT6DyuXM7IX3nZNG
ARNY1xCDi8f6xfSsPWj/fznVPPCNHKHCHNaxZVrC5bNLaoST4I4Yvw1mCFpZxqZVeHQxznerlIBJ
s/nEG/FuGM8dLgb3HWdGy6CbcKiVJJE+XekQfHZF/ZZK71Kl6pmyPnwfdCvX/TOHPXAJA37QoHlm
2/pNFdwq2oJeYvldi2Cb6P/E/IoSQYI+AX7Xp/ZT3p6dgKAii5ihYwDZM9XKYaQPNReB5BV9Ztia
ggIJKpRYt5EnivglE/yPtsHPm8RMVkp9IPBmjhdZ0C+n5L1qzGM/Zd8OzDFu3PBpyvilnuXeKBCW
vUnLtiD4H37+MresY5oTE2RQnHkShASta9vdMLnBOof88q0UXdo7dS0TFCvhBupDrIRtsyTUX8m4
T0PyXprn/Kdm57krtHYnHZflhitnRP/hmDos+LBrTZfHLHPLuzUn2yWnZFzI4DMpl/fU0Q6JOX2l
unHqe0R2kI5OiDt3VV/wmOe5E7WpP+zMjjLCTj9ynuXbHIovfvBXPdufeC84Wcsny5N3fUbj7u3i
Cd7RGm+HCXCereE2WlDTIXBw4R5ocFa/aGuvvHwM3gas74E6Ukj4qZXanW46Q09mVmTUxvi3TzR9
24/duZ39W+Kmz0SRv/yunDkN8kYkOYnJJeHo5ee/qa0fu+I5sTl3iqH8klhHijH50/rg5ATBzMGN
DC3pQIcqABZLwkbHedpZ60AoI9qxjeFk5Q000MmdFQZvcQ5ucLrWGZMv0TgXDN8cxWzwZQCsdlRW
btZPxPY+YXn97csFBkS57DrXpNltNK/DiBWB5BmmGd5J3cCBXpQPLN4eUzmdncD8cTlzUJdIGbxF
WZ1BHpTJNQzimPEq9zHOWDsTJW+rd0G30wI2EmPUxKYf5re+SF6NGgkcojLDVUsHOMTeusiRXlJu
gllwN6i42sl5uMi6/Mhc+ltWLm25aHeO4yHeQIcVxkk2g2RpmuI/4JbewHetc9eOpar57Sx5ZK2D
O+hwkaAjvYnje+54aOMOp5FCsB1ShSNr7b/2Wnt11MmyRX/xmP7xLm3MVuJ716pbPRvGrh/6i283
X6aDyddd/J9YSFBGGgn5hhXbI4nar9rdAt6urn9h/d0IHxyNdrgNGo25+mK8z9WIp9paQ6ApEzX2
olBaLR2HefwU1OVr7Vb9rTDnY9Kz2y0GR1O/u/OVMPqgsrxHPES7n9Gd3fGa9H29TjvPFHN9Zfwc
UApMUmQVvLPpuggoL2JQqIc1ZSoDnNzUvHCXZyoScPen+0j2y3SN2UVEHH9WXs1GrPS/gZqfaIpI
wzgvOMQATTk0k3bgNEhl7DRAJVbi3PX+TLOLT2LCoMcmySJKWN09WgJNB5Q8NQP+wP5atiBpDR8L
R0Hb2KqtT+0P6uoY9mrmde3Sb3MSjLRpUCgVJAV+X+oBEN3p0vl0rPTDGzBHFWaCG+nvssyXSYfC
nYqUagOoiALsoCvZO1wLVQWI4ZZ2zrMr5+8gToFGmvp/IiCh5LuziGLPfS07nWjOQJHSEnyRIYVc
OMh+8zqamRd11bG1l2OFYuM7+Uu1pMlRa5srbp06AleI5EvVh8EtMMDxXwq3iPrKuXklEQOBbWRj
u/Kv1XPMSTw+uvVn4V3rWmyaazysFm2/R9NlMoGEOGh2xLGZdFea+jujr7nrzVcHoXhbUop8jPGx
IezEPiuFlpcPofCE9eT/mbya/zVJ/QO4ssow/VO9wutUO1vaKf62BukWtyVVrNfPI7VWhZF3r47Z
ROWQf3Up/MtyCf76vNdGMljR2Du/RQESzW0/9Fp/c0V8miqslKSSiwt+Ak5omngLsvrFrmA+ENkh
1GNncGoL61sJcWePe7O4yrDZJpLTwRj6Md86JM0hCiChsrKvpiPBpMI6D5JTRefcYYLzNrJUmlof
BjOJJs/HZZ/hAs1rLotSS/ajkzAXtmF6ruqSliiAxvGDnrdtztYigBpEhkT/WoOtQ0lza0OtDF44
FBQMV5auYd9fCjBi+nHR9W8miN/pAnl2NnRxdtLkHXK0QU/yTN0VAwWYY61x7Y3+QBbrm1T8sgfy
KbfUEB0M4P3vHho34/LV8f40+TE0l3J4y/SauiNjTLUjrwYtbXS7du2fZk6QSQd6R2ud3ZwrUlNA
nyNO9VxUScJGb/5Ua5VlKWfz1JCC3BEH/Mm0bG+79Jz7g/jXlIq0Ujn86sS7LWAFkR2YOASJj/+/
5NHFSIN3KCOnX/E1qzDxdf/KJLgMC92uwybQ9zC+i0OJcISyTDgl9e/C9DlqrX+rPSCvQz9jinFf
JfpQjYISFfbMDji35RHI5r1jwAxaAtSk3rqnpBRHj0jOYvhYD3N48x034GxsTLDV5qfr98aBkZCQ
vrguQDCuRrPokbN2pzqdcSu7Z69lJKW522DaNoroGuaeOcwC/z8mK2+G4BDmN2GaaP61KpvgOndL
cNW78tGDm9tAYmWwhZco8SftpEn9SJuy2gFchi3ctwyOC+PAA62Du+9/O3+5m/FZIFh5XfPWollv
S8JyVfc2+vnD6/viYNvzV20ACu0od0Mn6EU0qW+gyjPPDpCEuIAVmnry4plPufA+nTS4x9kQIs+f
LEtA+ZHXtLLCElsoXiXC4BCcgABSlvjJp3BpdYIHxnCyuHdzOfz2e8JOBRBidwF0HCjtd/ZdCL/Y
B9WExVAoCMI9HX1bUzLTbERouoRZbf4GU+A30I0fLR3XdE0d87A1f/KMxG7mu9+wHbFukMCWdfzm
DxS00rQtXAYcfu35vPM0uI+6PMInINALu9PkmjTSIan1e38iMoHfIUzqzInqeOd64AMG17o+6Nt4
9DjVxWDwK/hJhF+OIwWU/7ZYrRAYtaPR7V+7eHmAPGY4q9BTGo1TSTG+tmL8WTSA4NSWQOk1UeDW
koYiewG5TIIKmXnIjhriKNRS5zcN1BUKbrfxKu+RBAGFYN6T4e9tY9cF09n2OMwbGsXxKxVPdDhf
42TE1+A/dUSCh2osdiRjPAzl3N2tOMwFvDHzNed4BgUrXiWFT9z0WByPEHrgQCTzGdKotXmHNf9G
IIujYM/4tDGC58brnzPMYYOVPmHUvA0LUdjWih9Cmp+g38FsLqOxzYAVpzET2CKez3HQUXasXadA
vsUFmhoXUhMZKn6Y7vCWEDfbVXGycWWmrf6wk9K+Y9XvMUvWYIiL/tBDu5RF95WuDYDMV2cc1CJl
8cs4ZMpA8fpwgdBa+NRT/OK4/WecFsA+wBLW8WcRm7uuIR5FRVeccyMH2VlsG8wUabMQFPU2c8zc
xva42A8Y9HbwFUNzxlhnYUb2DN50rzA+2+k8csQCGfOZrvbsetmJ4WHCGg1dnRl/y1iwbI5lpm6p
X+N0MR+O0N7QpdzTVKZPuRJbS0rEBds3dw6UyLzGrcwGofXpf75i0AlqiE2Eg3xha+SnSZ1tyyr4
tclvySb4wfifXXWqKVLK4EeNUUpTsca7808Crgclrj+kVI5ZJ1r2uEEQdtqSdWJyBuhSH9QbXVhq
i7j4pWuMxq2TZcafaSV/BY4aLAPnmiA8+r516BsX5NvYnfrEbw7aTDBIF9qftH8dBvMuwe/hR6d1
l+ce5QjdVZ9ZZLi/cewonfKbluh6ByXmSG7D3WnohBtQFHc7Nw1Gu/l5nIsr6Jxkjwf4iTq6FmL2
hiznJV44w5k9xaLkelu6iOL9aBdnPa5hi5QUWkBfcDaJDs0gcK1gTywZfYxqgE3NSDzFbH+izOzN
xHoLoIG5UFwdwf59rJzdPP6adXMOK9cm4+Dov04C5ghoghxtOCx472KvB9+Mb4b+omr9rm5A9MKU
3rd7/ZMxgLqM3RMJQ+qmnPkz0LOWg5/9rZuI47VbE9+wn52xeQ7a5qMqM/usSgc69OjyUjC12iKg
B5FKqS5oPI8Htyy5jZNjCy0T1S+OIZ+MhdxYLdffsUYGYJNRuzkzq9BPnZV4J3858mFMy4clipti
ZEf37qnlHGinpURnQAhRdFBOgsdMGDLbe/GHXmIZsOCL4BuZonKh96WLCwzMAe1oqyyjS351Cn9M
f+BWCrCMxz2jQKBcjkNdeZE/aNo56RLoxpW8JIZBSVQJbdfqklerwaAEpwmGNw6y/UCpEcqlzo01
9nZyaOaQt/LLF87edeDF6lxbBVimtf+6ulZG/gEkodmOqfr1R4NOO8PdcAsndSlRhX24aPkigay0
eB+nQLwvpe4TYGjvquwRzSQOtKSqQ8IbcGQHQDylnZ4qZP+R68U27QPFgpLRAjZ6zwofYMCM36b7
DomVlDrO22QiMGogj1EfV4OSMplFFiqUpUb5nqJSVDyIP5T7xZM/o4LfKwfjS9jqW6Wmh+YhsbCQ
K5eILpYmv3HT32QjLm5h/c0HZ9pNWIC2Oi6/KdXdU1b60Wxmn2LsfkrX+vS9miZteMlYzjGbO/eZ
vhruQ/TpwCQnvU9yavkY8wZ8K9aLofM/qxQpP0u4V6v83bEdfIFN91Y5MLMDojA9Ct/J6qqXsusp
z6AGKR+SP3y+zkb3aYb8/z+YuThJBf0b9Lmuvuca7+B66hSMtEKkrENpePAN5uWk+8szd3QTzB1M
c0e/DL7ph75uPGFFLvncO1iGQXPSWv8M37bcC5c+uXzE3qf7FGqz27W+vWvw4W26ih57Ewy784ZJ
esA+9MfLUYybqY3UhYrq/pJ7Db64BkKAMrnDGUlAHrPQdklv/xcE495yC7WJYx4Lyj/5DZPgg0a3
ncyJkMvYpYxByn1nQh/LnTd7oMLCSYx8S/ItxFsrLvB3OEdT2w4x3UE/awPukGtdYxkz43C0L6Nx
mtBCm98OVnuOp+w5p3rrUovkH8aRv3VtfQ6Bi8a3IYkhriTjXyeqCiNkb5fdub1MQcWazQOycVlT
2Yg6MXj7kdq5NfFcauO3qnA4es38QQqNAAiclh3R4S2NtsR6QNGDkiGVVRTJDszJAnrE4VZtww7H
NkkLjKREKi6eO2NBqy8IiLVBADhkwNagWhoSiJs0ECWbE5gIcamrkV8W/aHjhxaYyEKQixsuXPMF
V+VWaely6PgEDdHNB+lht1eYT/BfKQox9ex5aJCw/rjAlC92yQy/1fij24751zZBJqeI2r40wgqa
28al5WmL9sdoKlidYCwEWJRQwbJC3xTS2wyegBptewQGHOlvRd6zUMpQyzN1tmbQB96Q7zDd/ct6
cTIpaT261Z+E9NqTA31gqLIngrDOPii5b3IIMI7Gr6iNK452nl9dGY9WeB16Gxnc2Esip2djtwa2
P2UkmM+ndf7Z5dldVh4CIA6Munn4tN6TtJHPS11fB1fRvqvXezR/eayY6ctrILJ9N2rvVm+9pws9
1JrwCdqOu8Zfqp3rUlo3LWm/517Q4krv7qTS4lAb/XNFj8kuwQlYPOPaBlsY+ZVW4vY1uMMjzHRE
qVJciG72OqY9e+NMBcD0VtuWjNg3Puaz45U/HlWXGyblVRjo7oiaA5wrEWnoDjRumNSsYOpLsffE
VBg4bcLLYT+77rWrm0tTEX5k6eZ+MPCwOBOFRkbdERvkp5WWT7KNOTumrRjklM1D5hIhSPR2RiiE
eFYjSjYsjpgjELh5Y/Hi3zpwT8cqKJ4zb9ixmX7pg7EZR/pP0pSRWzfE16VW93Ievy3HfXez4Qtq
aMvQfLiP/m6hr3aw0Vcnj+ClMTU3b6APWNAv1WgxTOwKxqrdHjBHeltLdzE3j/6nlU8cKqsXA+Qf
mQv/pa0KUpoqByoNucyokq8mqEVUFvazSoqTNtY/NOS8dECPsGydNC0FYVbw6s5Y0DKB5q7Js1Jq
orUTSaNGYAsq1mlSqnwt2fconNU1qK83qCZKBedfjcuFVP1xFuwgmV9lp1ENTUiv2llzJ+PoMtXf
JLZ9z0h3sjF5r7mHQajD70aX8Gaq0P4pjCDBVzshZRR4LPsUw1c12TjL/rocSwkF5GVI0BzmDRsN
rT//WsNx96bn8lR5Y2Rb2I/hAjyZTbxyy9jsBWM6yq7r4yL8F8q2OFQW8sedENKczAz9Ets1UReH
BpXylXKGvWjbN8aa425EXaSCbgkJJ1H14hEQYrkrI6oo/mhqSZmC/xqq+QUTCbn4ZfAdbz/HC1QH
6R+MES/waCTu1quzm1z27N1Mr7JbqtQCT366Ksve5ZDdtkWiEjrOvCiXWF2gNVywwzub1fCo2u6v
W/p/myTGHx1nbybvRsmzjD7LwVuufBjLfdIt1W/9xsRVweITB2yKXBrz1FQ7E0NvF/+zh5KOOYuL
3sA32Gs3he0gsLJ9HsTzE2og2U08x7sqoKVYQ9utZM4EiZl+MPtgxpgcL2UsD5rTPLueV+/WsVXY
1PaLNxKY1Bb72+ZNj+amfBo6PEvGon/NeM1D+jGYedVn7r1fFdP+ca7XEvr1CjnZp3Qw/vooUVcK
yENliYlRoUZDM4oP/pdgSG1sV/pEc3txxRiXbuRQzJDywGcmq3M5g2enmVNNGbvY+bH5aTTyzTc6
lHDG32CTPwg8wXCAvkSvAe7sng1gaaSkgoMeb4oPbuWKJapk3+yhRjQObVPCX1+AvoJ8bOHWhgC5
bdDVCYWsQDuCjQDB6CAwXPqwvNDh6IWFmum1gzneDioqnq3JvGuCwrvct4Brxe0+T+ed3atvG2cb
U18kh6SvD1mjrTd3kLeJoo9hii0IpzqnGH07qTZ5ytOE5mjaj7eOMJ+NR9ayjmAd/67iYTfIEeAp
5nLcGJhuksvor3gCJTiwD3K/TRLeoXmZ/to1xZ9G7O+U9uC6S5dbrXymndRADpQq9gVjvmIm2e2J
7KyY3OyyMaB9YxXj+7yiw7X+BHtNabYlr41PmmvhULyVQJnTvDvNOCIJYtFsR6b2JU8vSwxGZzCA
2WSzh+KAKW4b+2sLan2Z/A7GPkeSiMsG49lHUxV32+8Jd7gw2br+qce7ixmAe5aXHZNgDjat0s+L
o1SkarOj/S2ed5Yza8RUk2NMNewmSAEEqbLYObRg3iDR19khFp62bdPJ+R9757EcObJm6VcZ6z2u
weHuEIvehFYMiiAjmdzAqBJaazx9f5E107dudU+XzX42NJZlJTMYATh+cc53iA6fuzNaewJxTQLu
IBreuWEtN0Vnfc/VZB+Cnk2KbwoYdZWzY5u+xr9nbqssYBGJtRtXyqsstXt00fgshel7qzgjJEsE
42pg5oX2R1IaYO0ED8mJhcOWujvatp2Fujj+0Ztxs7ScWx4GE1o/erVJjFzOPGeYmj21mKyzkeF1
lAc94iCs+JJNH326C2FTtz97h8dS7DeHzHPe28a50ovDPbfzXxUmCTzXapmBzURroe78rv1l51V8
7OD/5ba5J8EpZfKq1FbU9aoZuUqmZADBhWllSvqH3pj1ujEMsct6TCSi6+5z25cMhOmPeZqQ1BXP
PsoYsWrB7KEzrdY17wA62XNsVth7B+6cxJo1+SLuvtfMf1sk/CuGgTewGp/lbCJYhKXNnZKhuEAo
kPcwZKKKILvebpluBAc1qVPMrq72ST7JGbqtw7TKGC3xRQ8j0fI63Dux/u7DEoUy4qoUXvwOTHd4
pLnleZKZzkLM8lokMXtsm6fKHDTcwbN9amI9rDDIX8h2+WUzSkZMmT2X8qcaqL7GypSbQLHaz6oG
uJ2gMpyyeEmeKCxukX4FU7Wpxc1T0TbeRswoqGbHydaqUs4WjRm/68xiyPS5sxPPjTGyEUjE5qVZ
JdO4MYPh2qmQV2elyb5InQiTS4MSoNUPdm9Pmz72Pg1c4SQlIowgpVujhk0/CAgGL+cUDJp8sQlb
kj2nAZmccpW5BVu18G2rWwe3WBx85/0FaP7hF9GbPMP5v5wCqRESrY9KlWu3eraczluYigaS3v4t
GaZfyN4ZwKX4rAx63LM9AdQ13ZILL0rTpRL6Z9ClX3OI+T7PxVtFqJCbxCMDYp66Ub9IWrQ6ZTzf
iUHcm+oJNH+4KtpkXgWFtZmCSK/1gQGX2FYmVRjQs3dXVh+J4QbroUaVPtuHbpD3Y4AvBYGXXqMZ
B3evb24uab/lqbPjIj8WY5UftIKTb0QNTkurXyfDTI5wJpt15yJ4ackkhYWxtosKMhZCiHiOky2i
ApKdff/ei4zDSA7o2plJEyBQ0U0MJMwl6o8frR6RGGoD3/7M3dY4J69FES1mhIl2lH3ZQfPENBg9
SsLnNjD9CMwSidUpCQAhJI51LI3kGdXrK6m0CMjqAB9/wYCwoFtZGpySXWQS7WHcxQOWYd5tGm8I
Fras+m0oWdBoR55Hi39ziMpXs+fRPqbl5vZGtRw2NN8veuyPeQDYg7+ULGyTAMNZi2pZhqBQMRA8
1x1RCaqh2MYxvXRHPByiieoVXHkKPMyaHX7rwrWGJRYPgFFm2W3H1vssvOrLEWjyKgkYSkb9Ktf+
U+4Tqm7X/nNO+MdpABDfkkIoob1WIr2iLGBeKvQ+t8b2EKMocRJhHB0ruuSgjyaeXJ3Ienpk9wh3
YMn66GBXU8JkRYGccuw739sLcGRRMAVkaBXHyqVeJFuXxiHJ38zA+yInU7PJ6jukQGippmC+wMfH
NutnLkSDTV0G+WHG97QYkrcAwnee8hRM6vjFU9nRqRDiTB1K39llHYumgsJrbDEPmpA4aEpWc53d
mbQ+I2owUZeE6aHqCl3k8aTRZ3XGzNhtejhPw3Ywym0R4xmWdjQvxzq7r5zqy8oxNUALgt3VJ9vJ
0ebOiYpmWRFKuowNrlfS7sDchjDPqnnqAK1V6XFm+96iXXQLOW+C4a6Hbcfus9wpMeod7RXJw/3O
727ZyChN9BD8sm0svY3FB0oU1zU3oY1OY42SwyevlKFhskacjUs5FJtuiI2NzxWujOnBxoSTGIzs
R/tK4YqtTF8dr1S0s8wfe3b9hCvzBlRwIStRqXNX4b+3J7kLQB0x7LY2WT7H28C0bnwy5kudz9zV
I/NpaQ17t7SvcZg+6kPnc+XklnlKnQMnCObe8hAwS7oEbY3fMsGM0Y0V4XmkaPjZifdsU1eoBMwo
Zg7Yr+mPEdsbYQjVj2F1MPVveT/vTF+lvEUIjqzkRaKSRmW2HfoBf3A0szFPJcdUZt53re2gkvZe
uHOji2ptAwXEjP8MM1IwhSWCaPGcsZ1bAsz+aARKnuwlSDCawNheDQEu0B7WWu/pDy9kApKsHGeE
a5p+oI5apKL6FUBMXzT2eBGldxga+DdoJinDoTyQEpcvx4TDNpNYqv0IS1IUoY5GDTa0wBdcLXcZ
FkaU6sPOihwGnajREdezF4uxAFiWvVT2dG396JfO1RUOzUnGhcvuey7JxLA3s6QyVEF/NNpkNYXY
iKf2nXHGcN+Us9jlFPQmv8BDSNEJBaBDGx24kGLkqnU8cyfdR9uKmUYl5q9xdHb1TD6o4RPXVcfD
Kyi5cme29SPzAlJsi+jOnsx0F0lvRTYAXZk5nVq/2Bc++R55zd68cWeQa6PY4lekBeC5sRBZ6p15
XHorg1ApEM/q3ok5CQsG/suxgMIdvgVNvyEqqN6D3wIuJ6JNnUm5UmK+d2sUnQ1cNEzYGIORYlSo
WEBm8CDoMpvl98jJyTnXYrJaKqbWu6BiOGk1oXUs9Eeu0L9Aftg4qBIOTaXIBdb1IQrW4FKs7TQm
97cRaqYbvU0mQPnItoZpKGNmEo19ZA3j8MReqAF1Q1AGwQWLMbIhUyQ/Q6ZEpSnuvDhmeIiwUimL
se5QPpSee01FT0Ef7sd5uDDEI39laA6JcXUM+UKWFCaAX5E1IuGhYM/Tap/drNuFfU/08GFEDG80
1gMf9TuBtczjgalURIszqUoR+VceqA91S9CMP6YAXHuOnIGag17PazAoisHdGOWIjLpy4iO6H/6w
Ywkpwv7dY2jXGtwCET/Am3+HWHshwnRCzbtxAB0yZutKMXRHU3lDuLn4KNuWih7kOzS46ctO3qq2
vIx4+p9AA0nG8ZAiSHrjgmX27FdTsxkGhSnVNF91nT6kNa1gTvW+MQ3Ir7OfRStl04gWoWWscXVF
a4HZZAa/nrHAX2YeoyXHGn2UcshR6vE5Dtm4z3p7u/naMVo5CTwVLEIICXazF2ynVm2SfjoE1Pvc
x5PbDthe2VAJQEBDMz8kE51mMzA2wSE9LKys4eAnuzvtgpeZ3C2wAhNO85AzL3d7VgrmbW1l9uFm
fRnkiGyYG6OV4YjoHJ6veUu0cUoqSlM1b2UQvUpGLnkiNq25u50O+Rw+dYpPJoV+B2kO3ISbf2H7
BB0R48KJNaHDiWmP7JBwbBoIpIOGAStFN5/UrvATVrhi8o866zYZpYlJ1UPtHz5lckImz+UvhuFC
GZsvqgxzZLesBTkYAG5ylsCAscLpk/jwreMSzjpbN1v8nDwHXViifK1fXeGsML6eLfg3Y5q8RPTC
YQ9+BJfrzNuKmBaQCR7rbRuqZ2fkn+lx0o+q3RCmeczLbMuD2FhNmY0bpSOmb2D9r6GIO2H05fTF
S6zsX/VofMe3sfpIAXwsTJPjsIqbUzETVpz1LSqlwkWdayKqTaY7r6OP5URD8wO0ocqNe2QCzXrQ
VwwU+zpAwtaZfAyuJMfeoxW0ceQzrQ6AXDqig18V6mvwM3emTVSVr7NXbO2GgdHcSmPl9k35EIvW
hoXqIdDyok1BhNCjLOetKK147WiO3drwT4HR3M8ipIec2cB2NPsL5LeMMOe1tqo1YiUmxkNQ7Ew6
P03PvtD2Ual3yyl/QhdFz2owvEn6beWFP7IYaZM0kzXr7ysoW0TN1IkjpHPDAWhfvcUB4UShvMZ8
CmOkaPAYRy5p/bjDq2vM4pAhBA7+jPpuCGjLh07jgRDhM7bdteh6RSndV1tHopUbJ0RHZilWSfXY
dOahM0x/Q96zWEojbKGwtx+hLzjxkA0NzAT3tmYx0KXcQIaDDMMM7+Yc+2nvwNKdAppH0XTuVkgG
i5E9xIckrbnxGNS3HK+pzLlzEhK5OkeRitrp6MGtIyQCVCA905AlBi7S2FE2r9zKdR+KRloMsvBr
OHTtTlnRM+q6AE5lLgvlvEusbd/IFzd8xMQ8xlz7UzK+u60stlYEzU1KYlz6GCP+bcvhsP/ZDnD5
D1Y2PI3CwGZVwActOqy1fj+d0rhmvoFHiA7RhnUUoR8nQT75sKboSU0V4+kO1F3LYJGDdVM1rBVj
drxecn+rqxG1fo8hAhCbx6iIsZgRx0klCkcSlZZ7kyq2L1Gg3rQRQTdID9mQ7MIpwhfXOixbJGZc
HrKg7H6arMPZz7OsUClZEz7iAYHppKN/oUxAy1+xqGIA7F9Ki6o8MwJvX/K5NIrsSs6ZzeTn/SGx
UVf4akYHdPsmHdTqthEAVDC+jLVLUmRJv4r799G8LYT4EHfOzDyqTMPuUEbj2vJS3oeSMsmOgurQ
UPQ5NmDSifL4TMztNTciCOsxhv0DZFYMKomh1mYs79s8mhfsZ3E3q4/KMT5tv+LnFfoK1wuZeoyq
DLNUJmz3LCa2U11w34RTguq3egZEwplm82t6pDYwrveJkZwm0m9TWmCbMEIVt/gii7BG/XisLWTJ
dQEQThfsXAzt/CoV7Z9b4q+f8x92b+3rKGTE4bb9Nurjh8BnpTZkuCGVlmcaWVg8aMGQlCJURnH+
WrolPaRnZOzuxxx5C9IbnvHIoeJ9NrEny4tflkOpOkmY7Vnv3plzekuML8jnHKxFXY4Pnfo0Qxo7
Z1BbNq7sjvyWpApKst5kEACxeRmwK2eMqfv43igZCKr5pPzxkrRsVcYsPrVKpetCPJREnnLJcaqa
2rwarhkBhUejNg4vXtCvRyM8j6N9mqXON6yC0KLFF3cKEVjiYYEAjbwhKhTT9o6HGTP1ZEkPEUcI
1YyawRyBxvnixRQoSfCWmEsCxN8DKAa8PTHOMo/Y0HFACQd9gEdRVnuczRBVSpAJOd6ytT/fIkEt
hDATgvxoLpMVwxiUHSzZZn/YmuY4LMiFxe80TvFCanIT+lztNG6V7Ww5536gLXAKERGwkg+HWqpH
10D21fnyzkNCe9G10itGquOqjAAHW0Nfbpr2ttp3SrbGts+MN2Fnb6jovrUbfayQSUYWIh3lQ4GT
BNo9zhIq7hzEWKnaiaoTAiYjFmZsTv7RNLOCt1S6p5jj4jEsBnAUo/HQ1ONr72LCEwa4to6TEgWB
dfTdTJymOUSe7yPWIEKApy/U5Cg3gDfaA/Bx1fssBKIm3zpTjfQWue5P3ymQNdRFg7ApsHchyRrs
mGZ8EU21F6CLspXThb+IE0+w9iDizBWwqqkUpzKK5cvUpwDUMMgz1JL7uSUpYYpyvfQjeCDp3Jxl
MZL1W8qnENbwVZjjwrIrgMbSPtiBnd0ZsfduxDg+qOVgU9auuRC2jwhuiFtQtD3+XpH9isxhZxQY
YzsyqrcepprFrGD4Rs0YxduU2eHoOOkKBYb1oidxHapUjLfERKpCYDgXSOzpnjEzk8p250lCTwOD
0bbtt+FdHNTUnEG41o5R/gwJ1DZmwhTYPaid6vuHeugSvgl/GpBCEMciczZq/5RXXrtKmqb6KCi7
KW5F65v3CirE42jb0DmGhmxmynGWDSrpNxXuDOgjBh+JKKiVbvFdvBqOZrw5tIaM5BYAdnKgzBYH
epbnx36WR2tK7F3ckuRL2MxD6Rbuk6n85hzFam3llmCxGjFjlwSelCFS4QErzUGmxXuL3OoxRwuB
w7O6RwD7ScAI/J6wpQ93reo+4vmzRELVrwCvYZOS85oZarDHiOetWgQEe907H53hBA8hQEESmHKT
PIMStV+u1lEQCgZEfLkpe6c6PjqYoJb08d6Z2Dp+rdRjQQ9HOFjDG7Tu7F66ay8bHDCnWAVH5gGX
pOmhj483UTGoMTVdbGv4RJSNzrSKrn7dGeeSALEnNQOi0b4Lph4jnG1lxdkyeYoSCObacIzanlIj
inaYLnAWFe0uJy/sTGgCWIyo/GHKNtumfqfOhpWjgW3LH6LWl7agbJJG8zQHIbQ9i/mmGwmSkdA+
/bAa+ThO7cmo4no3pkb2MNcRfJL8bIUjEUa3T6ocMBzMsetsbRdLjva/mTx8t1NivIzKhIWCUnY9
2njuU7+an9DuPVGvTS8KcBL4plAEB+l6BEnNJqeDiUyiZUV80LBxmQoxwFGNW99nzswCV0fRR1DX
92EerCQajB9xgEslmeL5qiNuHz9s4gu5m9GaiQmk6c7Um17VZ9fOhqPjkgiMBL9+M71213tz9z3p
eutoh8syT89t1vfPyGT10iYhZKfoOppg9O79YXAePQYwxlQ9/v6PTqLDg0d8X3jZM5Dr/sKB318a
iTkN3tZ+ABvjFsmErPL/fBExdUmcHoDEDyC/QrKXUeTscKWNbJIAFVk90SW86n1oct/9vvmAi29k
rtQRVbA8Gx7s4D/ulcYhH5UzAFOjDcdnih3nbjBZpRFX92AFxXgqw3mrMHIGq5aFA677FB30muRV
B8DdzUeQ6/JkAKgjcRJ1zSQzDwbbX75lhnyMi4a0CFkyWnAX7cj2hZCWn7NBTxrLkYdhTJ1MxHX3
1NVlsigufW/AtLTnfRpniES7/D5wEdRCHue6UtbKiIeHuAHLl9087c786VGXWkgrBQ3FwtF2hT6T
/XCGQt6YmfgB3PdnFgYqD58R0J9TZt1wZVckZD0aSKxhjvAQMxl8UXxkYmtG1G39DbcOyug2iGnW
/GbtIs6rdlfOtwFUAh0VsDwCUOdjQAnJlQl1hfi5AujKIgtNAHE5qAf2BZy16W7O4UdohWodHU24
Yc9Mb4ATN43tZ5amHCBJdNN1vYf6yaITP0a98dK5mNmv2Dg2PU2eabQ/nICiH6itV55ND2KLm/uK
7ujX4EfBjzxnsFnINZdGtvObEDl0e5sv1n70osab3hbdruVYzZGHKti6INsxT+U+ASvidgOb227a
/v4bboCb82ayyw+//ztVIH8LTXwhyCIaCFUXCykGf8VQTB9wPqCacgDdhIzU56RAhNJizdEJ6MWm
LThGXQacyua5ocW4+ucf/P7ujy+/9e2p/2ZDhtjPGXQ1VRTdHn6myfxBNxMlauhUh9/ficng6Ch7
rk1ctoeuYoxjoJIgM/X2LYcR08M3LP/Ruc4CIJNseAYduVt7qrdUzuW+77tfK1crWsLQlfmBSiI/
WCxPthD7t8PodLsZ4l2p2Z1EdfU2Gtj7EyqriU4Lwcmuk90ltakSR0aEvBnJ0k/KYxFkxCFZ1bY2
BoOwDkwSrHYXhmYFhm2/6rDwwL/0N+ihtvIGUEj2QdBfEgWg5/b3mE5vsxt0MS7nn8IawN+yYRob
pD6BSf8UpldIX2wYEDg7KSkSVU+qnDUR7JplaA4kiXFlUe6chjhwVptMxbKvvAsuvXC/FcqGhPxa
VotssIK4iCB3JXcskMS+ie232u4e06ZmMsiFnNPoMv4CyIKN0+jwbdGpvufpeMDLjQ3+4vNARM7b
HpVJYEA7t7+ycb4boN+zyYZ9IsjaIn8pH8tpwbWGZsRvHxKXfYNBFHwRzNfJosoLZ7WxOkrWInmy
JoJTZluhD3rNkRsP5sgKt7IpvmjvnEy//fbs2JAeSTejmyUsrKSFnMN7wTSR2GZyOYrujFK1G7t6
RTy83pjRvKmtH4x/hwUQ6Tu3EOjuzGso22+M9/dD2mywRyAQDMUbWFmOJra72unJOKguwr4ZOYPi
EKcOsfPF3glxBwi5QjaGa5e962JGcy+BDhb6JF9ruBZ9M62Rs3QLlL4Kpnb/szLGJ9abrzqscfbG
OdNrbBdU6MFd7gCAFm5UMGXkp4ZZCMsZ+ZEb763uQQvoWC4y8kWG8gWjBp3gwXXTJ/bmj7TPTKsS
/aZsfDjBxgy7jXNj42iyX4d0/sG7fudkELXgM0bkKT0VPHBR1nRl8+ooQsocgOS+AXQ6B7drgGqN
PAYABfvuIH1I4GkLhNPZRAvhx+XxdU4YcA8EEnNhTCAXSd/C6HTCAIf9Kx4BMdrfyA4ejJ7ePsr2
N7f5EnWXFrdyonj1AkRABHAgLFioCX2LdNYNq52cMHAOYbZgMJ054Ey0SwNq3kEPD6rqn8GrQi/w
y4/Rlu02tY2VncfHZgIcHXm1XOnIuPf9k5kGPkHHboYdvu9YsiKTNA02ez2dDKIpngdm5f0aypLJ
TfxSDczcoxpoc8E+DJb3l8eJVQzQYRtKx6JAxmkF5gm34uiyTYfi4bj91jfx3Bizd+CJzZLEalju
f/Vsb+/p6j+muei3SP8LUF846jl16DAtxgZldc41Klw773HYGQNAwrZ+wqIOTX8aOxoqie8n7phF
RSUtl3ApVrS804ZHoqYikSplWl9VxQGUIFlkhd0tg66jm0Bh47od5gS35hy+AOeDAVMVLJHrdO+7
j70jrjGRgFAEGHG4TH9v+eMot9W4q/uuJ1YQ3X44P7g9SWQTmZqhH25QbRoEJwOVYZ9w7xTRC/Qq
3F1f84zSKyx5AML6ugbFZ5W6P3Q/jju0Ls1Kpa7aNLcHlhGkJ6iIg+ndmXbyUqa8Ph+03iIcIQze
EtBTx/32hQdHod1UnVEukQQyR9Mw9fHrRIO39QJI6o4XMW++FVSgsJga5Dc/6z0/6SN13XdLZPcs
8x/tofuq96BVqKST+5aE9wWrFLR3JBP7+p0ijePcr/Y6mV4VB6o7d6t5ing5oOnMZPrZTpuwMuc1
BELyJ0uucluynRAGwInK/FnW/ES7qeW20sfSInJmGPVn2bh3/Q3DpPHC5HYNWTd4m/qEyUE7HEaJ
IqXO3ipiRSZSk1EB27t+EFe/z+5vR6Ax4yEtrKeR7aQTm1h6f8vWy9dMlgdc1A/2gGi1ofQZZuPd
SI6etp9Nz/0hmhKpncvQhypMTG8EReI3LbtLlyErTnAkMJGeYTA7Av1R697JiCbIbr+T1r5rsdrD
LZrRBtRx+yAKlt953p8Cu7+zO1wMmf5s8bE1tTjn6FDNrOh5mnibMra3ZFYBfJfBE/6X7dxFL7e0
ArOTIHj2GYyZITrxnj/orNxxV5yqpnkdbqyZ2DyNOeHvkfrsqPpumrRcs62kCrWWpYlwHuuHGRW0
qw40kWlqLtI1vuVAwd5ZV3/+aQb53m9zUPnmOmnJH21biAapjaGEPc2CpujBeB50b3HvcsUgfcHn
gRy86MttUzqflvae54gLMHHB5BFSmzfefRxWB/bvX0TnBcs5gANA4M2jF5psLm5cxXwWX7Fiv+Oy
DeE4keKgzCzZT0gTojBcmXFS7OvYrSmCHFyfrgzQuNnZuYmNcVswl1pbQ8qQRlrVYUT69MeX4Paf
4dQ/sce4YOC/DfvzdjUaVI1mh6GvctH6tDlk3N8F0ngrpJABcVb//lbjORvZa28SlBlOSFZVELeA
F2HDsE/yovKgbl8iH7N5L3E+BRJpYVUdB5ZE3NfYEpTgZeVmR/uAYPXw+0tqIUdp+axY61EaJpFP
0dIAkJtc/4BTEtWTQjMFiHPJN9Xh9xfTQieWNF6P0EjfZ6VxHnCUcCvF6zopXuuGbMmblaKq5BZ0
9cGz7M9yHq1da9bwAWutVnXPCBzm8sosJFpFC7BMazy2tz1X4IfPnVB02xmtYFi9uiaaQYo7IMha
fs4YZakyX2XWXjxJVUDahPHEZiZZRAmjNX/qwnXYexIYXHzTw+EpsnBsvRopx2kTIO6Fo088KkyC
H1jhmS1yGjljet8wumIGGR7idqaWsYenEgQXxSw42PJEDJeDiJxdoCtfrC4qHk0Xa3TOsz3Gi+8Z
MzNudZ1npoPxOIRLx4n2dur9RIBuWHF48vMElw4HWIBIZ4NaBjEuvA2qu1l59YonD38H8rlpZXvb
k6dxZlyt6Jk5ao/j4N7pxnv2by6sBvjFNMRUD253jH3juwkswgK+BMpi8PykjZGSGS9DLHu5B6e5
0NE2bNWdPUyfQoorA90vTXXkdAPSlEptMSxvDWNX38LWjbq7zLmkdZPxbrTCiQkT0GGouEvFtY7v
DNgbQ85wrL2NMbavE80VHzUnIQ+htUoxQ9ZjtMcKRmyohSuE36XDl5O1QbULw/zFC9kXZs3I+q/e
wlVmPzVyUfoGozlO1lXv89tM0jyVhX2G6o9IpMMMm1vpr0bkP5yCjotHCpxvrwm4wDhcyHwZR0px
uxuSO3BNz/b0pB0+EZNqoHOBE4uG8DXzquaqwYChoBiakh9FQe/kxkjLP3zaKWKjUcXop53mVLra
XfV9sTfiMDpgcciZpVMKGv1Od5pBzjAgRYYgBb2YffaqG+vL0J5iL8pe6nHcVkJeIbZia2crGN0N
OmeXyz+gkuCjm2gHgVl1ABmRpYooW/UYYni0Ixgb8rUO5jeHsROSdsRDAl1OUbrsA7GtMYdaygpV
TFv3izJKJWqF/lKkihKT7c0c1PY56Q3wfVTrGqj/hFsJbY/LSIkNLeozc23UrN+OeMJvogq0M4LR
V2Xgw6giwNTkq57KWJ1180VW6NMsTSTtafve1fQPRsWd3pPSJqR+CpR80TH/HFO8xKnwGLfq5Gnn
0uIm2bY5psG2/WIH/WwjpVpZFi8pIFO3j+XHpAJGEzbZihQ/CK8DN2EBo1i4KQjM1XvF6GiBK/xt
zOjL/PQRaO/WnvNVovkfyw4gy6DT6wwaEcu+xfKSK1FTqYUTAl8lguHcTwqaNVacdKyYzhUFoYc0
RtjuD7Nh5CunzGjWB3MvG7XxfW96noxUbFzDvyum4YIz/CkmPxFQ8ldriAQ3NgXB3POaO5iL4I2w
W3SvwDMQM3jWd9eHjBEN9pjC4hNju9VsBSFxuQyGgzEUz34U/hgHJyZyuX9gbFDvNJi1Rle4Pw0J
zGAk6IXxzFmF93VL/PFgVTwuy/wNZfUbKeAz43ZeQlmBAexuxfptlEXUj1i5FgVIPE8NFhLmmw1v
9NyVLS1nBDIu4f2RQuKcpMytWeahiDC2RUZOh6XHAWW8cY7cemXPuFtQXKmjmlxj00fEEhghD2mn
2oGhYAJbtkAktO55m918bSasg1XHVAMZglm8w0J77Wda9VoM+GdlesfBS0BBlFGxDr48AFXPR5rG
kAJEVpiiYkl3qrT66RrNHpQn8uOeZbdrWiAMwfOuYpOcJAZs90Z2HfrGY15Hq5ogCNft+AiamMwB
KwInFLFyGyrnm5RrJjhu893W3ZGKvfr/oWvfmJZaLu7y+9//7bOg6qinp+8g+tcINeGQXvt/T127
vufde9v9OXTt99/436lrjvkPS0phe1pr21Ymoa5/pK4J2/6HVoI71HHBCBAJ+p+pa4aQxK5ZJLZi
0XCklN4/Y9eIu/yHpchjcz0OGjJbxf9T7pok2+1PmcCuq1wy1/ANK9vyOAbtvyTxenBBzbp26kvV
F8mmaxjwmUWUnYSNeifuu2BHVNx05tl2htNJ2jIIvyXYwGJvCazXoYcsc8rYePox1h/hPQMl3qSx
adO/Z9gf2fksMKl6a+bA/Y71EjBoM0oOZc7WqIOMMsQExthZ9VmnAPGqWZa7wJfXP30kD3+kO/4v
fL4PLI7a5t//7b/5NYnncoSneNMUGax/ydYdI6oD1NrNpVCCFiBGjFP8qiHyIDpgMkBKLFYOn6G6
5fWbgYHRHjgsr1Age28Jy9rwcdzVQ+wjFNv6PSyzltXn1s0hG/nxuM0ZKy88o0Iv5TlPY0PSJwrn
8Fjm04+4BVkJneZott68kYG/CYR8+Z9/QT71v36OloMY0BYCpbPFh8mf/ylReawaOwbBTn8i8M7m
oh1W1MHQbsjgqpWM11ZNfynJXrqzhkugtQlVpHTW3i0YR99U0dq/E3bbvrTMCmIYkpYYbM5Yf9z9
zUu9vdf/DOC8XXK8VE85QgvheI77lyjcvkbN1zU0cBlvPRoAU7CWNm3Mx0O64/EEYoDufNbZebBq
Wp++yDbWDIpGsd2qk2B8NILpo3TXgoyBx795cf+aQnh7cdIV3JaW49iWaVl/ie2GIZ5agS7mix9I
spSTmbqQSuEU6UfsOf7eIexlhd6MZDsutCVrPHsFgn8AiHPubg93P3oQBNroyJfH3B83f/P6/uub
J10pTce0pcU66q+x4uZkTCP4LnFRQUNIHv0xkRXeIpOqPUalfkwHoFBtUtsnI1DlSnsOKFFY7Gju
GNqxZ7jLSf8VkYxPlZH8Xbiqdfvs/vWzRb9pK3mLhiQ6xyNk8s+XYWfafZ7NqXVxksradyqV4FWc
ZBWCzvTghC2GjtEs1eSWUVr+rJxuj/GKkmgZpXAjuqrEkF25kJYLfwJN+ekGjnhktcjoyZfT9n9+
N//rTcPRiv8Rz6JSRJH/5Up0wpi+3OrlpY1d84i6IVqDaDqqzo6fSMZBCzkeRpP5Twux+28ioZ1b
nuVf3ioPOYwDit02Te3eTuY/3bF5LC1DKWldvFHWG2UOTM2rbHuLRwY3in+hHNN6IedUv4bJgHXC
g8ZQCwwHMRXFnee11b5Ejsd8cW+20VGShLHtNGoFaTe4fqXHupgMnMjXV8SI5ERm9gteZdR8vcRJ
HGtE7854l4U9S9H2M2qG10A0LR6hKj30eXVFKP6Jid25mxOGlSGys2XBAvMFJf9nmrbrKG6nc6KL
aU9s15tC8PncV+nSTAvjkauUWDvQ9Lyhn0njfP4HZeexXLfSZelX6eg5/kYmgARQUVEDHm946A5F
SRMEKQPvPZ6+P/BWdYuHarJrohCvdAWfZu+1vhUgPr9tGnNL8+IhwXq2FylqlqhlB1F6stqqBu1n
FRuUsaM1Bl3UTBapQhQC2cAjCsYywj5UA5ezzA0aWB1+0Qk3yJ1niOmWxKXrFHnPZ9/bu1fEFbSo
bMu0HC7AeH2KfzylDthegLnLfvBxHq6ibOquROMQPCMx2039Fx0xptMV1QOthX1PP33nQSJ1Iqwy
kUNrviW3RtrAkGR8bth0P+i0asG7pZ+d6LuJnPWAbhumSbQx7/LliQoqSQYfv02BCkp8G21jGwFe
YW+ir4lV6UukKgsWAPQjMshYrQHO5OOPSbz79hG6k8ppcA40oYW03r7QSu90PXB076Hv8Oj0Rpat
nAwBjXBb4CTEI9pNq1boLSnwmyS3Yfz1lp+cw7vhez4HR7nScgh3lvLyo2LolFqba8xwBUrgiCWx
wxY5YF+GtmZwr0ZCVcsIs54swRhOfZ9fUX+XSzT97mJEcLYUDpoaBYvH6qySUIxg9/E5Wizs3n74
nCONXyENJXSDqebtffKYZPOx9qyHMooxkrb2sctgo46YSsAQDEQY5NgsqMdixjRvCOuxV4ZC7J8I
7ci/hzAkpU0RWio9RiVtCp/C0F0aBcAPbVPbE1ySG0q7iUvTpJ3KxrCbomRXN/ZzpDfqZOsTo8OI
qlfFBR0yPcq+p1XxYAKUUbUm9878S/xD00uMm6CocH6W1rYLxJ0WaovC/Vp4ZgQqlK3PqDtUsmUH
b88yaOlBr2n8YuMn7IsdFDWHCo0c1uNpuik7ElmMz965+Z16M4i6wmGpjKAXtQVv32VosGuSqFV7
7kOo2ucyi5rV2Ff12kRUt0RyvC4si1J8WHFDaThctUEX8JUiO5FEcR2qrNmEpe+c3FL7ZGqx3w8c
0tF52wwXv7kFSuntU8aipvDgq/jcjqypzSot7mEJrbBfBcu+1zKyaSCS1Hq5KmMix/tAjw9W4BIR
pdm/mkQRbatF5AhpIG0LNtFruwmCa4SWXygOT7eBKg5hLb9FMs5uG89QmyQYGsyXJB725I/stLjE
uzGAocNXgAQDOS7tIWrLlhq7E3Sg7gQ4jdW4Jaatb5UPMF99sNdRvR16OkN5CVLEAt5fTRaCE2Dc
mYx+yoCGeJkgmTU1oIPwl5P1qJRx6xTdfSJc+44ZamcYUPWE7kT3Kr4p9TQ5homljmFJOBBl/3WN
7QpkSKLjmcGY1hddfgrbh1gE1UmX1c2EiXDvF94DJkj61HHTHXo7f9DIvKF2h21oFbTWdCoYU6tM
c05Zg6+/DdNrMRXVJ0OKId5/r2zB2J8ZJi8ahYL5z/+YAgw9ily4Y+7DLImKs8BcBqKWuM2sU+i5
TAoSDUQtc/OWOGFSmjWoDwUrmI7lxSqW/XFEXMQzoqxDoAR6knqOPEOlq42gYJqSSDCjaZs1prSn
2JUhuzCTTnokxDkk4hKSCw8AbzKLE9+wFrrpeGuI6j09HZyZErt67+X1A4Csde1XLfaxUO2z1rA3
ZsVqytRbPAJw8GC5Z0fmW9IKNJcuu+MCeMxfzCnd+16F+E3Ydyoc451mFhHwvf1oGd+piVkbXct2
gdGcbK8q7gtqxQ70BfY6wTDKK4lQruxVTYpWAtuHRIHrAZt84Yz45dJhryrjhew/4pnzaK/in3ki
7SMzWXCycfYmGRLC0mNl40/ZNitzCMcxOAGHnGM6KLZ+z+xbgB7XvgxmWtxANIzhwiMjjrGuL1Rv
x9vclUfBVv+uiopuH07Gy+tPYcuCsWrKuTfiaoe8M+nmQEE7hfn4FWmVdp2ky5xKIPBLkDC00gt3
SDbhMPQn9JrA3pJqJSARbkafqmWl1yUO5vFhjn12ZA76p6xDRFIT7mftJnCoWtr04RCj0kWrGbTL
0iQtip/0DBNU28LToIMz5cBXWnpWeKs3ev0CH7496MPAcsmjogRW/hAb8B77Ag93l7FYjwZ6EKBP
sYtPO9Xpcu2F8W1EaB0KCCpnaKKGNZ6TqwH+ymFeiyWjccLPE26Rd4AIpUXkDmQr1YI3ttLXQGwe
PDbeSDPDfFOqNt9OaoLuXKbuzVwXLTMMOIYZhfsAnCTJW97GdUgSkf3PAVPJo+N54dx6/gKK0Dpi
8JhII5sfh1f+RHpKnrcdN5sgNOjTZJF78/oLjjo0VFVzapsmvA7SUjukVkvKW0dddER9KTMz/zWN
zQnZEO6oVUFC0ULGZU7Mzw3FRsghre9t0cqOEvenPv+CIqeSnrinOuvfkAKz84LfreMFxyRoBkC1
+i7Tk2pLOTI5+i4I9JYesRaG4hF+lktyqVxI8uEIL4G25oZEhHZ+fIOng/et71aMJxEwllJc+/GP
InRAcw225I5qcLvTwTqiqoz3ISTCiJfkzrfpi/bOSzwInD78htXeYz01PoitEFKAcLRtm6TfUr8C
Q1M79s6vgxvsGvJA+3MmjuZYK80YsuKreC6RFlHlozFsyxq8i5XUNLw9V7slOJoWeFuRSkwrdukJ
Ulg7oahBpPRWAejWN0VVNEu/MgTLTcJVPBrJjRqMXa5ZDzDmwlNj+tHJ9BMq9n0ET7NC3FZhD9xr
w1ida/JSURzaKfd5VSu7PcZjqY4q+x44kb2X0ZzG07cK8UH6iyWeuadJbN7ho+Pco9g4lJaq8fiF
jG5Q4FeFCkm31rNjaBrldefn3c73cK/luQ5wwS1o7k5GSGsJ3nCs4ccZlARHn+rRNbLpe7crnHsx
Dvb9VNffMr+hOV21M034l2PDoHaxwOMEd7zFFA7xeijtZv/xus14P6NTiTOUstmAU0263Hr7REJz
7kp7gDddlRGmVKhmaUEKObzI1TAa5t5LGCiAev+YnEAuXYclUsx37ycog4tq45tlssKP5V2xe0+W
ZVR86+3gXtTac4doEj3zE00t/FS5QKOCs8lErLXNY9aDlR6aK9GbP2jT+LtI4G9NC5SQ+EXu8nII
WGq7oMRFLRYDHuAVJj7ZHD++A+939y53AO+zwZqLvZA536E/ZsJIr6SciTlnawxWaWxyVp2HMLpi
x+ODecz4XmtAVsvCIDI21l1r1eMHXfqKHy0XtG4VVr+JSK8t5x49CR2eES2NXt0MzeT8U6/+Mfyb
/yu//WcR+Kbm95fnNRciTENQ16TjPe8V/jjbITCUGWEVOWdVJ066bpIv3lB6VMXAR6/E8NXxx23Y
I3Loc5dFq9ceSgiGK4tcmEUdjmu+Bu9QePjUUYN9r0il2KJBRRkJIusqQQETt1sza3ZOEBebJEcO
XFUIADLMczimOajjJ8YdnSnADWC6R+UXj5qP6gZsNUxQGnNaY+r3kaF9m9Rw0LLOIwAhc64/fm72
+52ZSeGTKrOpLOLa1EWdAyMl6sugD895iXGxy19aGFO3bM4xxGDza4U6evlTQRznY13Syx4juC0o
LhuiGMMvceqlD3Xxs8ZbuC063kjU7uWtXXS4Lyd0yLZ7k1szl8DP7IVHauPeVzYo58lZVrojH7ty
+k3JAYQFRjGCIxp6GKog36FMQbU09nVJ5ZSJIvRWFXi0/UiT5HUWMcrmC3k90cYR4kTtE/hwV6F0
J25IAc3Np3yvknzPEmWWxjXyEXEJq5LCVYtAaCMZY55zzgvvd1HjXIf3HN7F7mYi7fyXx8B71S8r
018WpB6QFTQ7xOiPw9JHJOPGv4JWUltQRkd9u/mk+CP0vzwSivjS1HGH2lShLuqMBNxJmYZtca4i
Oj7uKwKX+UZqg35dNVh90gQ9RElu7Zgric/T+gl1qT9GRB0cRY2tk6GwJOIJPxB9ZKQhmG3tSh2s
pPxmBSZBoaXNXpK48nq2Xbi+cRhSSIF93ED7tPlcUz6Ea7MMb7zktg4DY0fMUnHoHffe69voznfl
kynCX6+mD6vq/jm052Kd0sf2pXLNtU6J3GjG6h5iU0TbkxVu1NIvZJpil5oYUKM1eI+MXy2oAPzf
DhLvsmu8ReXALy8KPd+FKUqNeQPA4B0f7D7dWZBK7+psJIKkHPYuiywAQ7k4vG4vxqok43reGY1I
jHuyt49gNCFRtMjlC4FuYmDhKKOoW5lESsP/3gtClG57+WLSe0yQRI000DBtN836VT6epzkgNR/g
hQ1VZCD0sEuFfyjb5prVcHog+e/pVZseTnqxchszXEahIc7oH1cpXBk5ZYfJ7fXPCjru+4qORQ+I
/o/LnPO+1BtYlWjRjeRnXZyjWdZRwHzd2foA35NcJMUa4ks6mdW15j3WidA3SQEvxx6oXKgsu7Wx
FZ/NJlyUqfgeteSDGv641+0qP8UZEikf0hJ599XjANDI4h1/Igcuu45zB3eVLyDXwOaA+UPwvTGS
F54kWrZNOlhvFEdwrNMhXvbjdN1lfnWP0OAhRUMhZ3dCleA3VMShsBuAu2uOxQ0Zplt8nA1m5c5e
5W57oB2TnvXAACEIFDJ0jIeyDNWakbdoBu/UF761BaELZc+8AcSjvgZwDjNa+XDiPXZYGZjtdPoW
IHK79bR+Z81ghBRHLKyoeGF004FWtnWLZ954JPEDMxBfdaV/QyG5zEv3OesM6wsxQLOZ8qpvYp1t
xIASjRiGQxfzRgHPfokc2mdIwFjmR9U5D4rxJcMPQVLjFgXucLDmV0xCyFmOZRfSfkblnNT0TezE
pxXkj/E5jyXIwo7RBqcweEPjoeid4KuVTfdNZZEKa0ek95Hd2UXa2QxFTdZYY9PNbtxjamcdyZqx
vw5pGx0LhAgoIXFjpcNDV4zJkQQKsARafjOHDBP1vMQaA9JSDXmLxC3GkesRtsbWsV+qpteuY8Eq
skagfjXJWt6QNj3N4I14UUzNU9hVHk4ke1glGUSBlHLdrhPWxHY37u/NjC8z0laxp/qfpryDgIhy
re1/uMGv0tbTu2YY9bVqfWItYrrzDk65feHOu4q5zdeGJCcW1fNE/2rHTGld1w1La/Qkc+0jsA5Z
ZvmrCiPoOnZpqhGPg13Y1MD+R1F/lysgMlceDn9LQBobjxkCHayhEamVXfildrLkpiXzbvJEds7D
Pr8tUvmtaK3iWp/belSZcTKNkXXTkGC0Iwy4C0aW1mmUPxOsfgo0nFgi9PaVr4ubj6ff10r+2yIV
zRBB5JaFxsjVLwsIPs9gHKKhOqOQGg8C2NlDNMKqNZCBbUyz/N4qqa1dvyW2Vv3obSWe6kxgiKJc
/o3tQntw+1A/DTqZhkDerxKs7U/Co4liEierOpyhHXCIpVGSOUoqKiPYPKA2rYMmfOJZmJ6+Ykc2
nYyh8e4wngIYHyMzOyZExxzZ4pM/xjz7SMe2OnhJoe+7wQmWpCjjYfb7Ye6KQgwIoxtLt+A5gsNl
7wwKJG3ThYnfbNEOpKESP2UsQvhgm4kAmUVpDSigmwE2d92JtQqPJqvTGsklRBA+K5+gEioc3kPb
DMfBrrszy25aDC2498aPdzoV92OmVyYe5SZiYaEZeyskb0DRr971vRqP7VTeV4wOdzQ2VxigxCke
KnlX1jVu2BZ/GmD68aDp48PHj/S1jnz5SFlIKfm6EcAy9nZtGdTemOqwrM6mbmxwBcAqb0cfnh3A
n94NHmkLPlu9Wg9AMJcVdKc1IRHibEt+o/JpXVTzTqVmY99V8mCTb0UexrUToQPpqCRQCOFxfHzO
4n2t1LKQbmFzN4UO6OTinH0f3JZFhvfZKYt5yZv/yv0iPKf7LqxQj1i8OzpAkNFtMCKrvN8puGlX
oRi+YwUR+zzqU2BA8vDxabl/OS1mN501OqcFCvhicVr4OdpCSo7nmnI4u+lNUuv9ygdJtSFUFady
PW6i0aiONaTNTFTWwS27A2v0A8Gf3UZqFaHRZnVMfepjatx1TVkR4wPpnKHcOFIgRFllV/09Bg4j
r4tD2RiSbcowLWzkdWTiAlmi54utcnBdCkIrb7D1k1sd6EbVyAnzayBUyYOmmxsPQluflfVt1jUr
1VBm8GP9ux/kdwN+0KOVElgWkRG9IlPK2/b+jn3qnv3UCJI6s5a5CogRbMj19uE1ttRvUfXoyYqS
zxRU2vXkJsuO/NvjUIH37ByPogieP5Ky2+yrZhrpbcZ3sqgLNFdBOG7c0UOSZcgT/zXY1K0iS9sw
bsmiYGhDlEoCLb5Rj7rldYlp6CqQrdgiE/2lx55EBueQkVkDOMgKSwE00tQqKArnzs0n59CBwu0j
VulOjEA/hVTzxM2x2vYJBF9z8gfvk1q+cbkkpmeMhEFYxNG5OrvBi91ly8aHrKdxOFuQb0yf0HOu
6taIrEcSQyvwJ02BLCCEEwE5+RR24dYeVXhOonBX+2a6QrAAtMLyzK8WKl1at6QNC8R8P3DOtdc2
aFgocd1j74jmHPSUy7xaPdBtBQQ/EHti9Th/8lTIGybO08cvuZx7On+OF/O1GegdLJRAJv3xi25A
TsOz1dNpgPpM0GIj402qi5ZgrN8N29QvIdVQTOCLrteOlR+AQAzd65KUVlwKpbeuSIxYD535EEIl
WIXNrKA1HETA8b2u+i1jDMsbx/2k4PGqdbg4afp4NtIlW5nyXeFb+Yxitlbq56oq17XFW5ybzlMm
0xPVtJqRfjS3+pSPK+IWusH26U7MNeWUXPBhjgyxGIRz0mUGcNNLVVpYEYEsaXVDpwr850o3iSLv
A2MhAyOHqcZPviuGlXXGdIj9z7PqT/ZdxmUtn+fACpSmkW1auny3E6YJNoZicqazaMEUOiXQPlPQ
/dNWkRGpQxz0D6hidGS9FeqKEtKublW7WCdHJetJBG3GvlzKfksaNmHfLvzhVmu1TVtWL4M/3PLg
KZ5KgMt45msYpTw3bwxeJi09xk2DTb9OvychtIIkiZfWQBBHkiGFjoP2G/zkj186MQ/oF8/PpW09
b/lJBlPGRQEkxV7jJImhnxOoCAvXyk4ijbdGQkocnJB0MH95XjqQkUp2Mt90wwo1/NKM6fcgMJ4a
PTw6gXhwxSGwQ7mV4jMty7tyEg/DncF8SNotWpP2xfkZ9P8L20nE2XEe8CGFm67ugIYQstvIn44x
LDp9Budl3feOnp6TFEvW/FUZr6Pe/Fm4VnOVVT+jpjaWYR6xZA4D+JdT+kkn791cb0k1f7qORZuR
/bq67CnXWMWaNNbPIhx+iYpNap49gzQlKIqIlzxA64bmBfKrTlMbCNFAjBdEIBSshsp/orN/GYv8
GLI9Ar81W/iHpeqLbGl8i0cltp88dPNyPuV0TTR9lLMs1pvO5enaVmTEWWHI8zjBNjVjUxwcfTr5
Y1iyKSPTrzEcBH01ouPRq3aTPqWHQWr9CnDpiC3Nzvd1RqRzF0BdLCvTPGqFTXSAGQw/UJawxVuA
fWQTikxxF4o4XTW+5W+Nl1oHOmjISG3zwGs3Pv5ydlqJee37PqITCBU0brIEab2dEM6ms57P6Gx5
dXc9R1VrXlh/1Vt9HRjPkWczy7XZKcfwsBi7Zj2YSfGjKUqGIMr6QsNm5wLzKMUh9umQNlON6bzE
N1oWc/DdFRHnX3NlPg4ttG1BSis8T6fhu9W/cGEa7tbqdkDJhA6AcCvHfIgjH1g4tmzcUuM1bS7N
unFq3ACywxkdB8FBeurHwMpJmTTw+gkBRRF6L5jQcPSxOaEji+spgMBttOxf6Glt8jLMlrjXyAwG
tAj+twkt0LTaQx7a7TIXWrkDKAYRxr4rBnhlfZg0m6iFS6M1OXmEWrXLh5YIqYYJrdSrceG7P149
6akWY1t2O7lXNtJlRivtQKrxc2b69+6cAljR7yUW83s9c6gDvz/a5HOsHCs8QLzKzq/zfGgF8lw0
BgZgGk89PbpTigwJD+Dsz7WLMxAZ/97P8MlONgTa0EnvBbsmK3Hygw+te2WbhI/asU+hjx7nXTkg
Q4qneF02CfbUeQ07GALNQOaz+NGa8ZMlA+vDyyGONE7yWghBESZTrHsxr8rUEprIrPiRAtkvDy4b
XDzEUbEg6gjwXtw1FJyqOQ2qpN1einLDgr4kxStNl05nylt/qLf+YGzzMY1+z78JfG0p/bG6jSeP
8CqluOk4jRYRoTWU9m3tgJsoWpUDKkvIistA3kcS11VZsRUtmEuSfmg3dccYz/AWnSwii3ZASZeF
38dHFpFPRQzcgubwT2ZC3iYbjVbp1F8Gq023bvQt7aV9a2WVfevLfJfZ/u9AlNoTqCP8IxQnRu7H
VTb/Y6//IrxaZM4QrRLyWklmojo7WjdiRKOUzYCbTo7+iYZ6eoUoBVO+b/vL1PHdm1QnDTQXJw/w
W22M8/N3QFyrch8Hw2YogxBQZvklly91KuXjNKPhi6Y8EGz/Pe5sxYBsDLs2mAHwSVys5IxS8Wts
hiJKvE0xdovSzupTld+bcOAeqBUUQHZctQujqv8hEASvRV7BQw1hrado19iz3PWOEa67yTXWBTSS
Csri3lIWggXybz8ZKp13iwHeHZvpHckQakrmybebuEGZvW21XfkINxR8uvJibAMgwaQK6mUV5r/7
LMLzEUIn7fnDqxYOLfj/bu+FVLms/JvdJsFxqn3SmNCbpLRhHso439RJc/+69mwyeIbxBNuQ8Uyy
R31SHZ4yUICbYJielZN44Fq821zi6nCsaLgvO/c6qt19m/v1yQtH8z5y+/bKlAa7c5Yq2EXz8Q49
r7Mwa3mfpg7Z18T9HUvbsO9CmRt38S4jsvo6nQAvk0ktr3sWB4u4LYj51UrEjaBCAyIzjzRr6d53
ctgEBWFexEYKug9D8a20qvLE09jkFbpAhEI6QCXMVHXzRVbaeogKYKcUx9PYtRmcJwLGXQh8SMCJ
a07N5jjJ9qAR1/Oza8Jf9My0LQlduO1mwIxWaOaSib1Z+V3jrMo0GJaaF5ufzdrvpkHH5ZKVYyPi
NXTLuHi4HciLhGkkf4TQtQ3caFyW0zaLSNcLdAtJOpAPL2ghYmH9ZKStHyzfqKmuAWAJpi/Ec/BR
HHo8Hnt9qKC32gAX3TlJOrO3EfLqrXLRVpp431PREq9afrZ6e/d2uvTHQBHqrnrVJF9sh1Q19drY
ht1jlaXuolXtcD0kyS7t22lpDvECwKLFSZJZlJpyNcQsh2LkUNsOgL1d94KUaev3x4sL491NdW0b
qwBNGzZoJpv9t1+MlweWTSDs8KgnTBNzWLNZ4H9OKuOrgmm6M4DSL7Uhu/VQ5Bz0jDWQnimqzsy/
cy04MOLmVxR+84NtTgbfXZh5MP9lz4Z/hNFz1t1nCBzRYWLTeWLYh5Vv1bBadEhMPTovCkcQQyMd
HETXat6KIUtf+iQc1rWgaIVSdxB2eft61f/rTSex/o9/5+cfeTFWgIiaix//Y/MrPz2nv+p/n/+v
//O3/uPtj/xP//mPLp+b5zc/rF6dJnftr9lhAluweT0cjcz5b/7//uH/YCD/3K+iWEb/v+0qK38s
mj/NKvNf/8erYqh/Oa6klgXw3HUlBcv/8qpI818YWLDKoenGzKJbvBfYPppgdlr8SyFhNmifMozy
SJiB67yd/0iKf6FvnjfyRLI55DuJ//lfV/2f7dt/7vLf27lvu7n2vKid6wJ4HPioTedST2cRJ0Mv
hMgsmDe3zYEkpyUAuKfmk3Hj7Z6Jw2DIUbpC7Yk1AWfO/FX+0TQOO8tJMWHDpaLWz1LaOArIxqE+
3BV+8kjTy72vU0bDP57BX3rVnx11/u7+OKoOcinoJ47a+65zDIsSnmPX3tVqR2MClGFm/tRSxJcf
H/Xt1/z+Wi8WT6qklO/0HLUqQYhHPs0YEBnjspWt8cmh3g5m/3ko25k3UTgs3vfiw6ImMhbpVsz4
6RPR4vXrNHe8+//+FeErcR0GTZ3V+8V9tCaTIAmzjwkGSe2XQBrdBvJhiqG6bZ8/PtTfHpktabDw
UjqSF//tI3Os3rB0QOeLfqoGMN5EUSwGmQVPWdv2q8IbhiP14+S6oNT//eND/+1m2qauYx1j2/xO
5DyFccOqskLE6mEaGALH3uPR+qz8wzjwR/Xg9ZHx/qOrFbP0nT7k2wtUNqxo/nO0mMYHaP6a+pos
5N34mXPpLy+hjQeDCgDVaUaYi901btDa6DoO46EpFYep/CLLh4/v12eHuJi1Uvx2fk1BGckmKRMK
dy0KeLOqPvmIPzvMxQ0r2sIMW5crGavTCJAldUJkd59ZbC4fPgVcHKuOolLORCxetR5/DBXRWKVS
xbTs0BF+VWCFIE9/cr/m7/7/1o0QuXIIPlPcAFJ3bOb5t09+SEaR1c4IHJOqsmh9bS0SuFJOltKM
c/NPyoyXA/vr0ajKSSQqCKat+UP744JkHLdxlLFTsWjhHoMs61dp4Xu/+zQWx4ndEJuSxNyBNoyA
+rR+ePfx2/G341vKEUrYENPe3dC0qCV6BmiioCyWI2Ze4ZDilvbjM82q/C71EU/TpK2XHx/2cvyY
L5tdK0MhOiqMvhfvfaMXAvBIQ+u1SuYkCfIhkbYozXwWKKxoWUSDtQM6gd/YxH7+8cEvX9X54AyQ
2ESYSR2m+rf33Ib2BskAlFdCxG8pAuwEpb6RjveJYuxvb9I/i9i5DIkh7O1xBO1fNx54WaVdCBRh
kVHkey2vux+1LSqcBVEchOuPr+0vN9bCWcEASc0OK+TFurmJEd1HJdBbh1wke+nHnkZNDnoAnjPc
Asghy6B0rxArhmB4iDTuVh+fwOXAyc21mHtw1HJ7Z4Pj24umEUDgrFlkC4pdNUSwIGBPnDR+SkQ3
Zsb7uk0xtOd62WeLj4/8l7HBcRwuHpsLRtDLS4/IchZtyghEuKp247djvnIlFPH//lFcx5Dsu1HD
Mxa9vT4VBaZdlIS/ATMjsuI5CH5/fIC/vJ2OywiHi4chCK772wO0uhMmYHYYrxPlrkUICylRpJzZ
UNM+uWN/eUFd3Wa5h6gTF95lCVrrRVvogxbByUYe0cD2RNkRtPUzWtQBCCVa7U+WKH8/IoMqejwX
3+F88X8Md0ADPYO4QlZCeSmXgQHJGpyyOmBDZGWbVu0nn8Nf3gkWKJihmGARIFzaDGNpV4ancYVz
lQqHjrFIK/AyHz+x96/8P0I2m7fOdXhkby9K4GUxKZtGC594mgp8M0EsEh2ZgYYBhvXHB3t/RabO
jlhhWqfoh8Ll7cHA4NJnK8C8kOn2QO/jnhjnT27a+4fEIehKoNtQgn7Rxbg1VX09tNiJFs0MxiZQ
ZpDwOvXsUKWfLf3fXw1TgFRzjcK1BM/o7dWUSMLLePTBmJsTMUgyEnB3Y+T+n1zSu2GR1YJhvi7A
0QDwfb09jj7A8MjDKFjk0KNxFwj5Enu4S7wh3vUx1nB3TzlM+/Hxs7owBbKWQHJKFVjqLCnmSu3F
nYxjJvSRtHoSK2+gTQWZsc9FfBKduR0670iO9sZR3xM5fTKri3n+fLOImQ+MmsCmbWOzYrp4JQO/
aEcC9ebEim9BfZNAG5s9U57/WPon36wWcX2XaCVRzN0n68ALL/4/1+wAGaBXxKL23duDIrDpvFn8
XSyj3UQSqlyq394+3IZXN8PVL8h0V636UV3tQcN/Mja/+xC56nlo5vMw3Vmr/fYpd2idfKZ+MiZw
mjiUs9M82Rfku0py46kYbT5+vO9e3ovDXaysCyJygmoC6toW8hDIaMP265MRWjivfco/HiVGd9Ng
K2LQtHXmSeHi1e2TwBysItAo7kAtUqWcBIUgnYjSyNQ7+2bQueNXmg4yZd0M0wR6sVCA5KCKQv8k
dJqJtqobwyL5WZATtCRd3iMvWpFrf2+V2guV1X2ZtOVK2o3/Ez0cthUfMGpFnvU1hjViQ3jPoOpG
JQBi5H2NqeKD4eClwmDxM9VGcuTVSPeleGyH4SHOoSvo4puC21mYP73pnFpwIkeqXGZ2nYwahUPG
4QK6YiHv4v6oabSzXlRN0AbALgNWxKDhB5CkZoCyx5qxsSxCYy1AYHm7sitEzBGI2scSBqeVxpvZ
qRrY+aHu6m1WaXhbHgSdgN6r9iYOUUtQ0rLJAEHBly2EDpDJEHcB7cHW1NZO45Dhq1/Hmr2sZbpU
KlhB+Vrng2GixmoIvQ/6g1mqE7klW8/+0mbTcbTo2EPdKfrwpEbbWCRWqqO5gu5vWR4gOoqpDDdn
r0m3RGbQOmCtEOH1VzZubnPjT+AA6+6U1VsYbnvLOzfqR6ihOcmiR02z1S6vhx8u3EGLmd9EuZ06
A5l0JECZcmtN2GP9qjraATV7ckoiFZGxOUtYrZ0EqoTCbSG7b3Qj0bWEOI9JhneHpd0juUcg6/XG
Br/yxgVaaUcYynRv74EeHcz+aBS/I01bhW7BgjhL1qab3vUGxlJlLnR0oSbwoHJ69IJmXxI8UToR
9pvxGq3uIuzROuwgftUQqnCCEO9gEiLkPgbQRcJ7CGppv7DKa5eMP2M7IxcjkgSw3UhWomTNtcSm
RafUW8jyeQ48dHq8R0dMmmh9cveqBuikwVChjk8+qVkuQf5eVfnGA4TaEWrS+E/wzYbkFrMfPvWC
eHi7v2pFdEastsc9t9Az/cqx401god0Pn7S4e7LBSBVldUXHgdhf4KPusfLo8AJs3sxZsTS9zN3g
76f6XNFXjUh91mGgZsfJPPtaciiwqXT111y/Gyyx5L4KE0gzjmCX8K16b/IuOKQjHqG77IwoeExR
fw/W9aTdmu62Ke49yIJS3VmEcVvVrd3eA6ptS/D8BLehlCC0OgCQSdukH64NZe2l0naGfIyG35Nq
ryJiuIV4mYpd4k3LUWzQglPoJ1C0/1KAi+++duPaIuQQGMIA2LOz12Z8bdLOMh9RuNUDaqPgZph2
XrhW6JXt1TSeZzg3dtylktepv8MefuVWTzVGOo/4Vem1e6TBN8JGmtqoejfH4kbkJ3YpeqnoKh13
SfjNg1qvA6nvSFbdO81tiFq28h4H/RA4L7Z86I1nKMk5f9+haO1k5oGxmv1n7T7l7Zrj02UfnBsx
MzGqowJdCkHxyuIn/RgUFnlEuLIXXA6g6Z2VrqN2g/oV/Bt+e+uMqS0JnjsL/Md12hCkuKc4Ncck
luBX+cLxrZk0tbXul97TeSo9m9Ao1/uBjeumtMZfWUG20P/m7sx2I0eyLftFTHAeHtud9Nlds0LS
C6FQhDjTaJyM5Nffxci+3VWFvhcooF+6kYVEQRkKp9PpZsfO2Xtt3X9lzrHpdeHuSpuUvnIY0VXD
uCUG8H6mBRW1XYOPWZ8IN8UGQDAqgQB8oacWZVPe7zvsfxLpT7kUv0ZYggi/Dgg4yXkYZ0xnlbvH
/XQYCud1WGygQvHJwVu28af4IUDTXJXyzsTGR+HlPiwmUa5pcBsxRG/MjNDh9YJdWCay906qnk/W
Yl+K1H1B08enFx+62TS25mTQg0n2es8TKbRdO7afdjPFLFcnFpTj6uPLjY/BhFtdTceuDg55d2Pq
eFcOx9JfTla+M/nkxUIo853tE165oRlGgyABu6XxnTAePZ8kqotKSTvE6I3TyWojfdyVwQtpt7o6
g5ityp3zWTi79mGasmgShB8d6vjBrFimmaz1XwbSkb4AF3StCyzsEbgZv31tiXHuD8WnyPGgvBDB
ZdA7pVMxu8XWM0+M2UirAm1XEYZzsKetZObLsFededR8ccC6Sd4SGSJDWgFptzadjgwi2efVvE8Q
gvv+u5uVP5Okf3LUeEvG38iTNsyw8UDOG7OTD8aMvD2u9iqY76xeNNsW45Oj0Bp3k7PThDfTnsje
mqojM1V/6u05RJJHM6HZOPDa2LrS8WUoLmZPLByOOb+CVi+vQr1ZxWtRvMfGQwedcfrVCGjl+2A8
9KiA1sXunuCpjMVRG+9G9TLBXiMKiliMKF4TR/0fnXMgO4ZguIp2EZM4rfg1BA/2+BWv88r8uU1P
BHdjPoQ2n+EdqQl3zOBQM3siGB73trkZUHwUquXx/EZZOvvfbrFf7IgdbYNHZUeKb5384BSA+ONR
X2DF3ZgSNkSHE52ZODtMSmRslOqbSism60208j5IcFGhYFn0TccQ0bitfMvETM5071cU6aUWRhQQ
9IwKbnyuaxz7JCjDLfWKn6Ux7DpVM3hmPInMr2rMJhw4b0hpXbH0R8b4mmQEmmTdu5s8Olx9MnhX
BFTHScvQsr0TmYVFMA774sHM54OnQ6ZcwDxLvGl3CDUKjFnA0k0kDV1vbHrx5FTQomlXM/Z5iRvt
FU7hTU3Go2ucGcWhhLfs69x7BCM4B4MsENG8SDjgQ90Afp3vApWeOkkQYJ/BxA3OeVAdSTjqe9bx
J8b6fCovgdcjAfD2zQyzSPfI0zE+VNWEWb9Ec0skVOsSF+ix0rogIz4r8wCgCa7lrZ6fJnu1VN9J
oyN5uYpGgKqIJPGRr4G3UPv9sCp/jc4ULlrKc2UxbLx2yXupHzwNlcquiXdSk2E1UBVVT7a2knez
nSc/uuVmNC/Kurr1Z1yN24xAtwzEDNaMUNdYR3Jxa43s4OLDnp2fIDMihWceTlZEKdRXbzEGKGdE
INfuS3lZ/F2uPan4PWBwg3lwAxIzFMSOzyRuzrp9hzyshGaakKNiHOdCPLjzfILXtcNztE0Bc4mO
RWjBi5Jei7gJ9dHddBaCknI60KE6GU1zyFPFeg6kpCj2mU0KkO88DV28I6oaAnVthDrixBXY9dG6
iBS1SoY+GUaqMo5gmbBKUatwxwQlQmefsJjNxsnu9bBQOCBwtGfZeY6dfSqJb2hYIGYjMuyV3Fs8
gZk+W/TJMKUBPq7f3cVrCCIbL6bjPKb2qy+ftMXA3l7sDJWjVs4uOMweW5+oWNdGq/xW8hw2Z1hG
4awFF0QCuxllgkas0oBFOxm+ROYeIZBpkwp7EpOnrvvIxUOivB9lekbm/1Ry+h7mdRPoo66NhjWd
Aeitct5ADhCyg+eHOfpmcZuHqfMjwyO4c3pJx2UntO5lTqwdyp/PWv1eSjxzJfRE7OTmp2kBC5eP
gCaijHLUAexII+ZU6je7eS7RvVlDig4mAahOCMqmYhWFTUmCqkP0ZTl+QD1eNsloPM7qc2wHkFcX
PY4sdjuwYUZYOyTH6sUyUdOsSQtEKhtYaHfNSFw70eHu8wCbnaHEsqp8l3pX2ALsRkDQaILi54mu
1Agmva2vTpHoG1fPGYTHZYB1pxIno4jnfdV7Z2BSZ7B9ZrQEgYqWAgyF51ShgxI+dikrgtZ80hcd
g0HvhnaahShLoswF0MepYWe2yStuom3ul5FZ1a8FN8NL9Tvhjce67cKq0O67vrxZWIrxbrn+q58F
6gBzmBZgt9GF2tbmZTJ4QDztjseQL2JvnrwJYHhj7sEXwDSf7iWUL/LaLjAqt0lNLOOvNXsX8Dr4
4l2fvRIVWk/XfDXnEntFPnS/kPmLMd2+BlA0AJFGE3lxZi7OJDltisb+sSYC+jhpGB+ErXU/oc9Z
iI/t05fVTI98IsxqNDPNGiohHo2yfmq7T8f5TW5EXEIBn5JIR7xDBFgwe/icKgIjket5yAbLsCma
bVwBFoWlp3fsHf69r/kh+TKbBqWLlTTbfub4AWgYD8FmDg6WS3ZvwmmxMd8Ske+RBJMpgBKzKH4A
u9ulOaQQFQQPQVDflfgJJGVJkIifLdEBmO9YvyZysfYDZGsR+9w1LFG+uBt0DW0i33Lyvx216/Lr
bABNKOLtTLNXQ9nWDmCaP7BKrEiPjdDuLQ/FfNBcc+c1ZxUdRxKihIMAlA2Yk0nM+SALnoR+ipv+
UrnuodEHFEwubsnLXLDt3U1Yaaf2HkUUswiQCKgbIb5utfarVVCfQWVnJNOoPonALaPuSI42wPEq
K/Z5greFFEmAmE/aCMS+yUGajeVpyIr2c1q0n3hU7jXsxBtO3shX5F7wt0/kvrGYYyznCYjFrpyW
+9jlM3GrBc7L/J3oJJK9BPAbi7Pp3wdzttHZIx3nUucQMrpf6FR5IjmXCvLLSMpISHxPgxNIc8FS
URTtrvGuc8IZArIA2/ycPNXlo7D1A5+DKgC9DlAVQNyzTirOr0Asyzs3ebPNtwXBT3I/Jg/gpTZ5
Nu6XIfmKy2STUf5VZIEB14URvE3b6+RQK3MYluXea9CN18dk2cOsnvOS9EzzanNEIc52Ow30FzGn
OOo6iWxbJbeiPU5wzuQDZzG7OmQ9WUBigwLWn36UTr+X6cUPtkW7xUdFmVV3F8c4muWz8rZjQH74
nW3J7UyR5+Dci8eoNw55vOxLb/qsltSICJttOC12UaGZe61649QgNHiyp9Hedz4JUyh4t7K+zh6Y
D9zsAYbC9gGaV2T63KbvBl4jGeqrl5fbbUdJ42zbZN4GQNnd9JQO9xgEc+2IiBB0BNGt/LzU3V3Q
EpZ5JrlnPcGgWIOpHs8vePWiNP1FgrI0GFbc4vht0X4Z451J4kZK4txOlaTaADcUnx4LcDeR9vdL
E1svQxuEkWD50RI7xfnTo7Sdzrhaj0F68tt7Pb71+QBXkHp8fOyHHxpFMMP4sw7dj0ngI5yYTW2S
IMwKTYeHlDZwd8rVQV8M29gm1yf7rVVPimZMGcynAiP88InytZkHUkS2iKtbcnjdfBPHDHjij9nV
DrKliYo+hfnPJiWzgBAX+gAF1todNM2khI9AtkAPiyNbXmikLEuwbQrO9tq8ZURxxdpEBhH4mnKz
yOcuYd1S23UQmD4hU1uKT4fDe7JSWYtNEecka3Y7og03OSekgJO5bbDZhkmyc9RDPt8rviekzU9u
u8VE3gPcJhWbOK2U2t05TZVJg556PifDqbJuSGvOeJq4xEfh5/pm6nSKQroCBafSFxXovCr+RZ2A
UmeOHJDomq1tpPWMV9AROonUJIPWPYJgwqaSOsyQHDoSoDXm2jK7TEm7JSA7MacIkznQP3ZjBNuz
Rc6WebbFXRucEqu5msZXEV8t2QFgozAibQdNF16ecTiS7BwVdfzVaP33FBhH4nSPml6zhLQEAS3v
E6DvtsjQN9YRUyVWbpfEguym0cHX9WFbTMVqHKWBgfm15qgPGi7wj6P+WfzxSN2GFiec/NGbDwFq
WKhMYCrlLs9+g0zt2u6eco23OEfTAuWoSJ5aMiMXV+IfQxXogMHF7h4T5EwauhdNeTFtHbKRoiwm
pngwqP+DoM12WQqQiwRUYjF1y+FNZ0tUZRAINpVOLJ5d9fTGVMxEdrJi5+cQUHtF5uzOHdFCSf9Q
Ekf/7jTMRXBSZou/Ebg0nw1/RJWYmKTlxr78UCaNNI0fAnv4VKT9/Oxb9KDbeplsFgiZ6I9NrTnA
32aiQpdupTYu8aJ9AESr2q0q1n2J91zfzySwsHvDuyHmRvE0ltaoHzuCt86Zny8uG7kmOQVJGzll
5wk6dL0VepOg3QFegDjp1ijFoctMOpFum384Qb6c/cLzzujMJuyFOmx8+Mnli5ZNbn3E6dQ8VZMr
7unOIvBXddbedbE7HIijNx915G2ngXBrsRl9x4qE7NReS1ooaoM5v9pmMdPNMq0XAgrNZ6xew1eF
i/r3QHjw8JQplpNtnKCO3mtLXfz0E5Ij2rRJH5n2xaR8aW35iZU6I8csHahrkMKqnT5o3YbYJWPf
Z3yumxlnjRuOU2FEluRTDBGSMVEug1a+u17W7ZeOvqOamUF3oq/fcOjqt87hPSVrPmVs4XdpR7j1
MPzSqBUFEWRJ6xi09xxE67Xl9A8kF5ibWtOwGnhW5r7nNFEvqWvSfOwJPro5QdcGdPzw8uhzytbF
dJNgg5EQk5QOLEuTXhMNDKtRfdVwTKaNGiw0zFWf0RkfSyVes9EegejjaBIAKNrhpPtxRsUGsqSc
pbzJuZruK8sUH35sQrH3M8n6VQbW78qxkLfHvQqGK3ZqJ981C2FJW3wjXRdOJtsocp5piCpNUBmR
4zVV2yGvx9ssILptvL6H2IQZ/ToYHoBBzUbCaUKvipp2Lh5caqfTQLAgiTRWcadrhcdXf16A0ikD
71KnIJd47KKLZnYfSW/oT7qp5KffYchM29yjzy9EQL+g1NUrRJMWFJUj8NpOvr5f6GHRZrVZmiul
D88xCRiRAoL94Sk0VbkqWTFU4U+PRMP+2QSh0mlNYf+anExuAiHVFbZlsApGhM2SORCmOW0MGCQL
NKrcq8uKti2swnBoQeXdZG3KjLQ1VPCMLdCU7W0z5aA/9AbJ4nrfLPWxL8sVeIpJHuaXk0DVKYtx
KDZjm3rNUQILJ3Xca4lBWNr1Nb08AKYWN1XzXhkj9Ddn1Kr6VBDGzMmZgt18aotUWizXFYkfAhVG
c+3oSRffNegiCcsATstFOW3XXad08ac39AiBtQFTNpCfx0zSB0lV2uLZcCsLOquOgRVw55wX7mVS
/eLthnLOp3fSXjp1LFBHNhFWBo7qPZIiNOW2DaCkqs354g0xlYRcanYhPdNNKBAF1TthoPXi7mzi
kvoD0LCmvBnAwOUumWrWTLIwyFzk3OGKvdWmLj0VKGl2dV6Q8Pp3wVimCguhYdKRU4UesEtDFLgH
WAtUgwrI9oisBq1BxMfGKYg8LZxUD85QdB9ztVY3doI+ZBNXpI1Bu6FOMc9Ss6f2MMokGDc5TY83
HHFlsQmyzDM2GYopLxyGyQJRjKagZadLOQZmwq3cm+kUpTwD/huY77XjbGw6Z3DkieSchT5W31rZ
rUM+Ku6r2YtlvilGUhU/86b2sBWOSFJp6Y1zGeYmmALsx2msH+cqdto7w+6aGMCF7oLLKjsAe0Xu
TvS8prHq36pJVwxXTKcs4g+TXwamx6K0UD8SwkMfUusb9v154pjMMUCQYGZy1qCRaZF5ptZAJLcb
X9NeAOGisWV5Jt13Z2gYHBktOBUGUkjS+i8Xjop7NETcWBqDtDrJv1SRsacJs1AKaIgL3SlallS9
lJlbXxc3no5keREDTR/FB045kCJM52ue5nOr1TI1NvVIZCxMWGs+AxQ1n/J6bmbGO0VnRc66eDzl
bj2IF0AgWpnQK/a0i60Fy5udpRXnwwQRTPuQmIDhjsIk7ftLDdJtrh7hKXHoqMCjaGJjqj6HRhFf
h5JzYv4X+B2CMyIjzX7ZahU3E/2r1bnjbwVAIDuIquKgbRST4z0sYirrvenAC8HRtyyed2mIn3E+
y2kOuo/GnMDfD5Lr3JY0KPRzIqohOOJtG4LzxIm4ekuDwXBf3X4ZcWZpsEGmrUUQsTj1MsX9Zsq5
CU5SBkP25RGBmIVV4OHLIKwinuWLmEC87WO/1PRqp8NQwu+W8dxXYZW6Rrlb2IlT4ld8umnjGmI4
boe+6p2veJB0H5Z4KIZ3A84sMBWuaqVriNTOaVOymGs/asR9HKaSVnduczxCb1DQhIyTpdc2Ibja
GGQ3JNH2sO/xO8UtQmFt/CEQkTSQRZ2kPgcZNARtwxiXsLQfQy3UYPpRQu6Ri1+P0bDev/tiSJzq
q2fSn2qhMJmySc2HLTpFblYwrt0YJVleDrnuZGznmrU3qR+sSt8ZXuv8LTn8txT9z6Lif/8s4P9n
D8D/U6J/Ju//tegfINFPBrXZP+n++Y2/df+29Re6EN31Ass0APSsEv6/Myps4y+0EwzfESn9T72/
Yf7lgb6zAqSSKNyQ/fwvvb+h/4VZBaqVx6QevwAhDP+G3v9flAysKC5Eawv9joM/2LL/ZehvVG0M
69uCNaq5N2fRRZhM/B/hWpzp1c0UzuEfbsn/QYP/Lz5fVHvrK+ILRxAJj91z/0WZZYH+o6fqmvB+
8pluoDK340D0izvk30S6EAEUEACPcbNAuahrM+e0CqItGy9NHZE8UimR3tS4t26ZEHQawE+SeTcD
adjiv/7WchrU//0lr1f0j8II4NH6KvPArEHFxSHxn9Uevq4BRxeKqwm8m1XZtySwbxNX8N+/DHLU
f3khm5vDnsHnaq74kMD65xfqiiBLzdadwfKALBmMTEXufoi1l97OmYprOqfIRMFkN3Pat5eq85pI
eYNOXSlOuM72FOc0O6zyl+bSAnbS+BQEi7NdNBbEBeDRPpspqAJd3GnzOmdIBcG+1d6m/RiRF3Sp
HGZbAf3yqqIglgOZzsOD0wYO/rOKYCBr2K/1FTFifUCkxLjxNKYEgwYddc7fGQqTv2MtO1O4/Rqg
zKmbnMyA5R/RU024HyejjSiL/JqQirBJRQYTE+VxlUIA6WI2urk1ogIvfJ0CdOlc+cHWvI7sKFLt
Iu12eazTF2jFj6xl6tksgubFwgCh6dfcXdNiFnYkpsg/UabDSkUL2sKdp4lP5DmU9PhrVR9jRX6o
et5LMM4friGCO6rW6q41LwG6vTKN1f1g9Np2GJGv5FjAQUxRk7MvQAH3oeGZJI91aUAVamc6HQ6D
NoEngTwvDBvH8nXo6w8y70pmSpxQdL9TYQoZcJ9WP4M8ua+7li6e75wz0z5Uivi8vEp1xjJflZnm
EHxo7k8ay3fVwSyQhbn39Sq+1goqn4Y9n/ReMxI+KDrwVmTGVsCoY6e52Yw0BBv4ZhjI+WzT4j4z
Y41AVOs1IbAyMMpfek1Ekl3d92uOc1BozmGwaSsswr6m1OFHN/OuGpHRPiIjrdK191Rqh9xjZJKn
ZsZJn9l/ofV406GUxXhSHa3RoMhp3l2S2rSs+oLBEIViZMVMqRgOa6QdsGEafvxaOqV7xs+3bJ31
jzkarF1QzfQVy1F/SYFd4htL3kEb9Qfc8xZXzq/nZfChQ1B8wH3o3Bf18PPPj8thoDfUtdPhz2u6
yQQFEQBJa1eMyAs6Pr3OprcG5QGBWqsMwgOl/DVn/hQFyx8AmjiYrnMTVWPRo2CNkZBDekdi2E0i
S5tFmGu0Uhb3zhkrO7IXVCbSEc/NvLwSKFsx422LVrIjM90fIYHTlvXXAoukwHVZS7m9ZoDfmXOj
ENUTOb0cIDtCp6iItq2H6iAeBcMUob+a66rGHdy1dXKpLL5+sZZ9+5NzMyYg+VnKn/Mr5A5FPZLR
Ua3Uvk0gKeDJYPt2kD3TqLZC3yhI/Gp7/vp0Ia0cShpNpuI7qWpJu5U3Smwyh52wmw3rVODSgKfQ
m+CHgOSYYCDm2iUduR2dw+ySMapPu2zhLF6Ijq+4I83tn7vVN/YTadwtLTouG6T5pyDdLR24h2bd
NzsHrjRtWvtAILzjTZiiuUiBznljVN7rn3tdZO5tKCyafYo6a8q+1/dLwwmzPI3VjFuW9CkTQu/B
EiOvzXL756UBKvEtL1UXoqzfG7AzKPqDO80LShwhDnceMZplcc8GGI1/7iL6nWob9FzSn5/n/c+m
1wBPcrV//6AZaFJ2NAhJh6xjSdt4+Ja1d9OUe8sNbpoNmmUz6XQ+ivjVhigj189dLM6fDbKDdLr6
VAn25r6104XbPoadtV5oqr+WnnFnu+MLI2sQpr4d/vkwhHwBvf7Bu/mZOIMfWmu3bAU3hCjpjwvC
tANL39c0CX/9Kl9Mi0jjRPLwNg6tBVdHaKhaP2xsnlO/Gs2tHTPVa2ztk+WHZ9llH6zXRxuRfLML
cp4Jw+Wqmeydfawnkb8+8vSYWS/SnWl4H0XSfhYQbsBJki8HCGnbu6TSZnbLHVCZYLWv7unt8tim
vKjJWDzNUnIgE/GgdGa6Yi8Ux7siH0MzHvt9UTJgE3xbKK2fJ1ZC9s+SO+LQaHcL80HVJGU3/O0E
gKe5fcAqV0KLehyouLdGZqjtWLUPgH4vELTuFuaR7NuXsQ2sUCsvAtvHoeiUFxqwXzlhWu+qAp9d
+6vyz0VtpxmnoJ4vwBWDtTXRsaKXW9foeDtT+d1AwcM8wMFFGYd+KSlGymQMBQObopHOjrb7iUWg
2eFqwOaw3uK0MX+VSh1t2lXdWI37xOexq9vxPamtS57RRtL5Gm5QaxKgSM8PXw29AWvcT9MehA2M
QqWV2/jFBgmwcTr/ZzrTQClFBh4W5ZGXZtVWWgw4XNnsllI7/llIMBDy7fTHN6HFLF7p45+/5c/L
Met6zNz+0V5XgL5wbrbBdc7dJcv8YVO7mX2yFJ8/E1dQ2o7+mjLG5iDghgtqP9LgB9LuXpp63BVg
hcJlKoK9FGpPTPhCAzcn/0UGF82WR6NNf+dNU24r8pHFPPk0wesTEO0v36Bv2fXp45+fDkMW2kLX
o3nh9E+6abLTPSbTrCbIKMWEHN9O+cyTBkBLrhl/lkmR6HrYO/ODaiUhzWSCHFSpdqoZz9NkEGWu
YxUvevWRt7AluyDZmiV3HkDpgUOTtZX60OyqWncOdo57oUkSNHR8oni6oa4y+C6SNcvccfVI1z/c
QkueNLUcAXrBtc3pAInasHZTci/bW1tPO9HDsAAq24YoWv2QamSOEsUsC57spYcYEea16aNRCnac
n0xa7YyNlUVruR4g2cfe/GpOkm8WK2FoCo9ZuOvfNR2oveGDHIEfuo6JX+rZ3gSopiz+gKHbQ8g6
wWI54xIa0BSKbsnvjIKTtJ/apyr9bbuCp0KOewosk3EGIwSNAoomNpnD/roHdOMjkebtRUEcyr01
GxS8waaJi9UZzl3/s3B56/dMGOXXFNj360LMsBcc+LoMLquBKHuJQXfGghFXCmyQ7kKrSHnhz5gG
nJE/S7wBgLYbVXAgBweCgZtF48QgyKl4+2aqPQ+jiSbM17KoaTrzJBlctrZgPGHKa6V3JkPAnlHo
CoZfd4xcr9+MxS523oDsSU7vtsU+ybUj0+KySKQm5BY50J9teTaZnwXc3mAww6KijawV5mOSafHW
KzNjL4dOPfmxPV3muPr0Fls92V3m7ywjnsOEYtQ2yMVo32nJM2EhcmU7Z2VGTTnOdN4nIjQsgkYr
s/vBIn7pR+kcYSse66Tb4bNor1ZqgvvXEms7teIaLP27MYg9aiE1EnyatOn3FMsyJKX1hXQQZ89o
+yiIWt0qRvaz81zhOKQ7NL4kzozeWLlIQeJfg9mh2ZS/esI2z2U633Fo1LakTUk6K6e2stjz51Wn
lNAmZJW2Bpd/Ge156DBoyFrfJj29OGNgWN8XM1sBNSwNrlXICp7edQdILUYYFCDncheeIhDPi3x2
KH4ZGyeh56Lc0+gJMcjxEbRl195XVUQ48i1tm3fNT+gWeOwMXsCRLVZllJpIjrOBpzmw67ASZC5Z
LFzHgsOHh2BDiHl+jHXAEFiSVZXj302ySJaI5Wm+92h3il0wpeNzb+rZtvi9AIc7VyOPbpqVEbUX
syPSYTcF0DNdxm1Yl0v5RP/mjXdKQDVN3U3PMhKrlj+jznq8vJhxN0SF8tYZYFMdzLpVED4MFfnC
9R8NH+QrGv06G9MdsNJl7+fjvlZsC44Iu7oFdd2t602SGWDXvZUXV5LMtRAkIRtUvbYvyelyd+4U
fNBZVsfANeujP3DjCeEyaesMbZfTiSu5TybN1Dqd1KOaWVaXNoPUbDbGRrPK+oiEhCa0N9UnY2Zs
nmZyCkfs6QibbWdHsAGzap7RTrey9yCzf/hD9j1ZwruzlxunJiOMwXtsEpsjlYcbLbLE5G0NK9PQ
q/XfY5Y+1i5jxRJBUtdZv1VSD/dMi5+03DsASKUT1Dr9eV7cJJSdZW2qhiYXgwDvkNRKnjTvLVjL
epPu66bD6vLEgncucFluhb5Yp3LBdFHMQBENsc+W4UaRwrTGjY0dVKrJj4NzLMcpRMzSRJLASVZ1
sqJW5K1dVdMFFDQYYnvVj1TlNS+s+TmXX3kcO8j+g4dRDME12Mdt2m9ThS2WgmsXeLG4h+sKqLdi
crbkcchztI/B7QIxLl4TWB4IXsvQrQrqBml3URUjx8iSQDs4NBk2MuuPutTSU9XFr+5c+Ee9kvW9
qhuikMlLMRk0AzMFy2Xk7xpZMmcDANPWj31B6rq6sxtFVhrpUeimh7tx/Ze1IgHdabqpAkmaJzuk
OGnsnkvhhvHSeZdZJy7FDnrKqnFAzG4PJ59ByHZCfk/frthOIAkY9pXzyWBKky1BcnL9CUotEcVy
k3ijODDiPzkILs7jhCA2GGD71Vhb0Yfo+kll6E7L2FhHWm+VTK4MuRiMNf5mnIlOV0AEpXoFJl9s
IfYN4VLIgzCmsLbHS5oSuknZxFgzeSR0YD4Cmzfuyol2pOy+mU76p6771oQKsUvFO6Ry126RBHws
DJvmmllGP7LvBPXLn27I/+3m4TX7ajl7fPf/v7QY6fn81x3G//GdpJ911vWf9T82Gfmdv3uMnv2X
D1mDycvKu0ciRjvv7x6jq/+F+9ml7YixZyUB0MT6T7aI/xeZe/xDM8422Hr4T//JFgn+slZkoM4P
beZJgfnv9Bptf3WD/e9OGrZY8ud8Spt/8UsVRoss3onjCJCS/1sfatMMDanMZG+2kxG3W2YjWXZX
ST2tUFhKs8JJOZdGZeoPTucCl9ukTu8av/JuQtsU9M0wvgjDoNZiXl+1zKbMgSBnGxNyFhpzZ3e7
OMiWXA+RuJc0Jha/t/tXsPnURk48YIsZndki+8jm0HFkaFq619KmzR6Rxo4ykjl2kyLVQ657HCob
N4OT6Y6GLFCXudWz1QpiFWPHEPOum2P9XVeTHEOUqYpkgXQZjAe/cPzyeTFKJk8TY0NIFUr48wls
9lxDSPACeb90ad8SuUjEDGLHpYrPLWaj8rlJHR9QpJfMZC5Kz4C2p0lrufg4+e4111J5VNhy9WJI
PzOivMvr4sOgXfJD82cJP18YUKxqiKxBpBWLFjyO6F9TtIYdhQlMmqV7q7IGFfNc9tbwe9Gnzn4Y
aBQvW+Ux9QhxipRIMlPXmR5zwELilJM2IsPF0SDSo6CjS+s0KjVB2MnJjfIFteIlCFJHhUOduMGl
9NxKnvOuRuNv5HIhqDRwpfkjRfrlHpiG5GqHWC7gjRqFtVihjRqH6TO/7Nfob8cRY1/rSaosp86h
UurTIl8hGpK9SQVIhNbGsPBU7OSclqhPPHvydlpqKPEDE1I9HfN4Hn2GSVpZBFfiJNvsZSwWBDFe
GTjwA1sTn5PCZ9u+DqbnNm+uiW8tHDu9si58AjkpT9MCilChhMDibo3WiPNAG1wE7JYbXwmAs9Mr
rGer4tDEoPSYtl7NXFxOdf47d3SGY67RV1nEWSTjNOSaori2srHdJ9ef0xdhN77524q5RFolei93
Ag5xxbuQA7hE8K3exV9INeaYXKCEH2LZTtc0rWdyfBdmnltJ1nv6EJQ0diN8oWufN/cTBpVL2y5W
lA5QZraDPc+ILcuObmXXVm2yrXxDLLchaPz8KzE0ZHKVZ04/pp5vGRokiVa6GDJ3IlMmhYvf5G2d
vTIuwpYEm8zUT81SaLgPas/D3hXTEA9zz1R8HXvDkKhOAzLVa4QE9VLuezsjmqVHmYvrTWCi3mSm
tNI3rc+7+FiSotRdUg1gIhR22Q/Xond1OgI6MbW4AvJWcxFgWsjVUMsOMLgYsml7HIwNI085jI7a
e91EJoXvzj7w2063v+GcdtWWr0mfUuwsoudJAkh9hLbPZunGrjZtOalLQo6JI/GIhbRGis0+1ttL
pnm47kHl9fnVVU6QPKHfBjO7ODao//9g7kx6G2e6LP1Xetm9iALnYSuJmj07bac3RNrO5EwGyWBw
+PX10PkB71eNrkXtGgkYdsqyZZEMxr33nOeEiad/MaE2TrRK0KmZlPgXYvdaFTnocXqcRszHN2Tl
YZwI6gEflteRULxJl5Z86DSW6+oSNvy1pYkh4AwbuFtOhAKE8p19FnTe0rLw1MggzIPbmZ05LZhJ
IRWyBF3z18nshvTMbrjMbyrAMmXk6rH3MFDOfr1LU4lxkgJXV7S3dVLfGsomfgxkphvXaxN8Zmxv
JsjmTrUriOiYiSlDYZy7svspe9+gubv4avSnTWI3S38pJnZcxzAwZ/vZGDus+/z4cSSXrWcKemhi
xKP3ZVY4pGNqV4bHDOBsDM7NQKGtWsHKhkqV6ZIlFaGMKK2yeh/KkIRQo4Khd9KuV5ZU1rqvqoiL
i3ajyuLY2WcyTOUVghkrNEe2Ik1XWWx/Zsel9m7BH76aKKeY76aVl9/Vvm6JaWEYqk3+f7tMHbWD
nbCYtSmqwzu69VhYCl1ZQCOX0visAmELzDsBC/ogg4atHWWL3HRLhQqptXrWe6zPK6KvzAE6UrA7
PvYY7q/U/3Kuj9kSlyYL7zrKWhVpw861Peu5TmOawJLxPwRqRQ99X1RuRt/NMZz5MutEZPs6NKav
2AV6TJvNDF6TXqhX4jw6JA1t47/WUNS9P03jUU6gCEwZ0RmI47fCBVW4C2Pfqmha2tgyJJvq4g36
6gBqw3ZEot6zZHZA44xcsBGxCKaiSeXNxq8lrAauS7TtSfmC5g+9bGeBQNn4KAzyLWFt9qtjdXgW
3KJjLQ6GpkCmoHX2pstyiTl8BkqZjuhudyeknX2YhlJWQxZZmKeRnTRDeztmtAVPhhBJ/66wwgx3
xMbY7mbg7ohfUtQwiJj2i4lU0EqOP5PSRYcQJpk7HZfaxsA1TmJSN2kL/nNrElvNJRtmQXagW5qZ
59yNJRofZFrD1Q2ECU83kHGpTlMv3JxBjZ5ErTAQuHOxU1lWe/Umd+spfu4yg0GLOcLMfbRr0r0O
xtx0w4cdUt3KTcFgxtzE7ZTgqtIGPF3UoR2kvF9QGT3xqTm1gXEE2dAGXzGhTCt6O7Xm+jZekE/s
+bSXZK+4GNUqXM0GXLGEiBR2zjImz1nU6FVsMjVDhFYQZcFad5ac7woIxgH76MSotzmOg3thzKH5
gr09657Q1ohsa05Tv+xWQFZ4O7EmZpFKg/oqQd8+ynbSpr83kwmzkq1jGPte6wTzTeooBXKsVRbw
684h0vM2mIx6eC7x6I+37AnH/GglhXQP1Wiq5KJgnMMiNVOJRMvDvJZtuAbtB0yE+nVqnBxrk9Fx
To1kCLa3rhJWuGo4S4fujx1WW3+he8F7IiU3dYwM/LmNkZGZ4U8DXQ67dc0oUGZHIiVVCFk6weJ6
p9l2h3anhazA5PhEFdx3fWzP+6woLIMpENqGY0WeKs0w0Ybjz7m2uz/WBB75gjpY+L8615nTr64P
UwygsG6AT6mMrRja/gAXzRaR0mg+82eZxmPT29b4wWwADVVaqxy7Q+GK+DDZk01GTEzOhrxVhAKP
t0tK+vfOp387rk26IrDxwuUjgqCNCiSZsOj08ll8aMS8/QdJ46m8ZStmz9Ruo+ksnyjHmOEqi97H
mQ1sO6oNRjLd3w8037uDgTgU95KRiPvKG4vFuWAjmWg2x1MKP/BMFySYkjdSru35R6iKgYyQfp6r
Vn+uQru62YdlOoz7/3nl9d+BGP8LlvH/re34L+jG/z9YjWsUzH9fVG2bOmn+1//ePW7/z78XVeuT
/kVsNP9jxYaYwH5Y321vhZz+raqQaVgG8SQh54BJNPI6sf9XVeX+B3AIdBoBmgEv8FyLh/5VVQFC
oxhzKdBgNrKi8uD/pKziVfjIQf6tsAr41dZKaXH5ZyEdM/5vDMeYTyq1QCdXqsNOIx1MJX6cYV1P
e7gGK4GW/eJJqIURcmufpwwrBIEVhLdlw3aaZnPH+PwzRK67YUpknOkdw350ZjCg66jYnBvGY0Hv
bOO4mY7ekDRnV80u2llfIbkWd2U/HIZlpu0PMR0NfNHRSQnrfpc4SRF5A24YyxhxiWfxD8jW7nmo
umVXlDW5EIUhz98f5r5sz+Gc3Mlx0JuCQnhD/+8BoJVB0Fnyi1LPixpr+W3Ncxe5ydCex/UpAEJG
toKdxvdWxsemZRCumAj4jfvnO4Q8q7n+tiUevrMtRXuuaEP//ZDVTDGH2D/qGgniNKNr7/FM+lk2
IpBbLXDAVTbmhKpiQ3Z4fW5wO/SpPuuVMN+wgmyEXGMuAPE6e4d9jrO+OaHYIVIMTt9f5Bk8ru/P
0q6465fCxC1nNue2MtKdgufIxsbUJzE8qU6DUSzUHkHdhLWr+mlUTRwx+cC57dlbmBn3VuK9sHsH
ZZP8yuc14cTq2q3J3QRKFmtanjkbu4BubrOs7cIyeR177CmaChLfzCNpyDYWFXQWhXUiYa29N7C8
TLU4xROuPCbwqMuHu0DRXDVtpzkmFD9XFvD7emBAm7pUrsLarRvw+7bI4i1/itjQcKAT1IXlOVNl
xOAIFbE7WOe5V29Iakln9MnSXchL8W/Dit5zerJBbW660cA23jGgy0tL8/pQsFbmT+hD7iHEilaN
rX8AY4O13/odE7BIzCo3wuLp2PnaeZGU1CiHJrnze2KER9Sxcuq/7MJyGKuP7kFXyVsti3utJK6z
jPooFpiz4jYGMZHgA5vpWTozTleaoahZcN+FCLfNND10scGEqU2iwS+ePOQReM+UFa1Oyr5VSOEd
G7cxOdWqD+fnoiPosUpmEhMKVK0jPjLL6zEU+Q/EUin4keYvyR57OwzHZMBuM7B525cLpXEyn8JE
MpiSbwyQP+uKJJh6zRck/gjZzniiYXDULAHIknEwjHnV7GegIJWN8RS5gpdgSu+ZCezmfrgV4Ow7
z8WKoSUe9nKa0Cb2yc7FVrrNu0tGM2RZph16oReuAgT1hbfs3SlHi+Pa296eZTRtFb1dWMB2unVI
H0z9nrCi4TZfX0TSMQILZ8qxjuqa3Q6Wnt4+jmTwxH2NE7eIm0j47Lm6cD7S2Mkx2QYd2VearqXn
PuGxup05HEGTiKOh63Zf4KYjyORddtlDnvwwjdLZZey0euS+zHOXftOVFhmhrvGRxuJLoUh5I+WK
1rB2rrHUydkPBTLkMgU4wlRd+hkmUlmIm8QJsXTkNcbjkYgrgyiv0zDHRZTkL6itflhFXF/qmRHi
6Dl36E23VtYGtz2okVovzmZ2OO5hMBXXtjRj3POrzd8J71N8LSZuNdPG/MnscN6Vsns1ZoUZgekJ
VnDORCMdV7cnZz2xq04znFgbn6xADnsb+Qpakk+/6btdlvYI+Rv847lzpYgOjoNf/wjmnLBHATlw
jsVusNMWnRSU5iANb/pAkxvWOadQVPkuy5vfXUJ2DPD43SRlwWwBFVCn3Cc3hE1HVPYmIABlV9mI
ZAKJtQJijtIm8XEelBFrOpdJi4lNqGtukvLLnN67zDP1fXOufau82iTGRbbR/zEm19gwCcebY6JI
m2SyM81sYEqKF6QcIi3J7RtdLu7RTqLYxS5WMHPBuECoo0myAb4dw7+QPXUXLgmpe3nu7Zl/ES7g
HcOquqmG4DMoRkRaddqAgk+eqRwkL9iJD3GiQMN02ZZoifdC2Z8Y/hR+cibS1qvT4Ayc7foJ+WWI
KwMhLf11Dic3nwYTXWBpdUPk8Lbk8DZSp2+MWG4Qdx2wE/iH0ZxePGNNnGJCMMYG1x2RZovIHxGP
PDN3MqOkgbjWjuUOaLy7M9BfHTNpo/LNnVfuKe2R5sE+D+skam03YsbDYMrUuM7WpIlMt4RgZLwX
9c4qMeMRusiosFkAEvwems9FB+906FGB4bvYLEqdhnJ8ylCbRY58xGGFGSqMYmc1kWTxU5cRAmpI
+5N9NTWuZczAdZzsXNb9I/772EQ/OFO64X4s6q0TmO9x2b764chiocmjKUgJpTDD/ooEX1tFih2P
WOtmzpz9egesbHEowtbYja61MxKlT3nQoLMAbkMzROykd8dvDqBN1KspP9m3AUKrcBQwOLzNNGaI
TcJvhR8y89H/nGz9OZqQD3Cj7PthNc2Or+NUvMBkQVrQ31BsNHDGkavQJzvpsHMPPjB54ZnMuUuq
dLoQNHH1T1/7ZJ8nxpGuUYxJ897IOoLx3IAIEDnMZ2t8nKncL+TVZeggiISPuYFaZRncxGfwcMYh
d8zPqrXniH0UEA2vco52Sucqlz+RHfVXjj7HOESZZFYLjMc+jxDfFNgsG0w2+fBJ6+IjV0wYW+D/
REAnFgIAG9MergpyNtEfGaF6FA2dhLyswdcP5puOpWQrhMGPJT+fbDyyk9gtbfWhwbZFzdhtTTRm
9jBc9dCCJmJvE/UevoeK8MtNGMpbc5Hxljyc12GkB1Ol7dEvC/y7bXpn60ndJ3GwWXBC4cAdw70l
HC5kR+S40pc2Uphndjk5FJYEhAQt7nlWRbBNsNDvnTGmPyCec7iIGwZmiME9LKeDV6c7JtCxIZnX
tsz706DnvoGxYDvW+g9Q0agrtNjPlvsw98m8Yq01szLO+TZzDobuTM71wIm+z7J1jccankYxKBDL
uSPRe2dINAWZkTyy02xOjaw/daeCfVwsT+QQGtuGgKum4Tac5Wp1JDGB7QP/T5XVFkI6IjhlZarI
xL3bJo15bAzow1xsAYuKLxYEH3HgsA+xn4uZnVtr3bWVNV7cDjRMxqK+ySTwlgxyyM7TTLG6LPxN
B6ikeByOY93c5KJ+5nzv1s3JwYqXt6FMxj1gl61Cv2PjxvAMCjiFeWMxCrGBXoQScPYLklwaf1f1
6t5j9syUEo7LnNvNTREGrwUygHTStFXb4DT3NPdl+RhaCQk6WrGqViTuto15yRvn3XTdI0tRdayY
pwbcbxeLTFiV0TaU9JMTHdm2f6JDgKXvnHLEcElZ+cUrP7CwpX3JSRqjn4jH8G1sQ86vcol6F0/9
MvfGruzA5zneUG/hQ7+pfC09faJstLksZEPjTgU6TwHsktk1FmzWZm/XUVdHQewOR3PiIhHod8Xo
2/uiAZCTftr0vlgoNFSsNq0IsAfR9SxKqE51aEXm1DKfEQ/0xlPOO7p0naq3tg+Txct6Ur6YP9Dw
r+r5barGMGrECOv/pH0ksXYnMGNa7S4nlRDgwhCfPfxSkW+47iYe6k3VERpM46FfTHYbcEiANUVJ
113sUX8s07JfyIvfjCvhPahzcFnsBm2QUk7J1T0SgohzrSJLXnl5VOrukzOZ8KGgBVlAvHyUT/eG
XiTV0jTszQHVjfZ+4ReJEjtVe4V5aGcgRFcMsIkwefMMBGCF69y0TjVcZ9kfUs+ptwZCDTaZ8jm1
NOd+UTubLik7soanHEYcgCzffffG4aLEQ9H+MAGKnJtF0Biyhr01Bg9aFXAlNdwVuHMk1hbGJcsn
chlrtIetaZKs1JnbsOgf+2VtdSsCLYzxcwlsZFvN8DEoS2760DB/xMaNVgT2TrrwbkPmFHRFLbkX
YbHyfzr7IOPYPLa+2239TmTnvpAEkuTBRvpxfIMOrt17LW5Ce6D1hpuQqyPHPFnt7GDyT5lK39xR
m3faK81NqlDC2UtfnTLKBzbRJc79imYd5sjqAKHG3y8eQ7usLj7BlAN6J8PdzKcPFeZvKQdxr8Oe
yCsZVps6F6+pqd2HRFWnLjgy/0fAV4dUDFOcbicZZ49JpVC7k5eA0BpRTQhoxKU9To3RP4ZF+rMq
4gj/JLsa7ZCOUl38WsioZ3y0zYusuvMFUVRahM894zrOrOErsbDIIiC8qb3gNx6FFnf8IV685a7J
9O9UmJ9h0TEB63wapt6gD35rqgNfsi9NqKW0XoFUxm/HkTSk3QQBRtqRKtLVR8dh41YNen6Yy9ux
cvOnsf4YFs0hYkrDmo5+QJY0gKe84b5dFecq+w1ndMEcGvqRi5zvalorjmbCJUXhiari+z+/P9jr
w/MYaqIcggxwyuGfx/4+q59H79qkhX/VCxLfecQ2Gdoazfv3f34//M9zlJmEF894tqqcPt73d8jA
bcN9unK0nRKB3789+e8v7jwzA7bYMNVYv/P7h02mxfMznyZqm+nq75/xzyv+/uzvD2pNGgSxH/79
FmT4PO/74X+9/IDBRugPq2CcP+T7kX9e+N+Xac3dKtpYTn9fz/fDf5/t5fjfIRSjkVzfqH/ei+8v
PeQy6GMAKoS0y5+U+EmAQxzJpX+1Wx9AEaHLDo/DnOb2je8nOxsunVdzPBIWPTKziYPbsGDykxsp
Dey825Jyajz7FaVq4oDNa4WXHzPUOVsAW3coZR+GAXu038B0WH4sk23dpWFZ3yqqoKYv5UM1GO+M
jVuoBYQ6Mo8OH74/xIBf8mQK7/zGCh/oAwc3DIFP34+Rnrhq9Uesk7i1sVg4QAQ8VeH7G/PHUT66
zsK4jNE6JhgmMk34lPTGO1iAD2K05dHW5IPGdcoeh6Tiv1/OdX3MNXe9zhDqIDF1P+siH0g+PVdU
jts+19VLYhfi0HvArURsVrshpohKRI7Do0MQzEhseQQ/gdPPfhiQdm9D5sRk2k32Q96vohhiL9ux
gl8D1YIUn+aObcTFUX1wj12722HvZuBU9MaL2wbw8ZpAX21Vw4ok8OvgENUmNJpn1Q9i3wyVCQ0N
qWWxBAyfPDiNcfy6AiqZ/p8t6Yd3gSAMh6beaje1D/NErrbt8I74gPZYPNaMqACD+WQNy40hqoFu
S3zfyj57GYpsOxjp8mesDQwRMMscxxE3vigf8mm0/oSwHvFsEvWOH/S0eN4bhdUmlY35K5vMJML9
KM4DzeUzDaE/ZKgjr/Sn9lN13V0oPWcXkv25560Ot6aciUGkS79zB1KcSaHFhp39rJo+Gh0wAbPP
TseY8+5Uxbk4LJNpYvbm9uZJZyTqzDcjNzZudZbr316iDrZhvQdUdkdpIv40JHQtBwNiBcfqoe4d
eVS98FBl4RJrF4dBwEKfzRPWu9nC52hCfmiZpfplakFeGmH7gMrvUy5hdmBCzUpe21E91Vc4A9AG
RVqdLOWw+kmrebKLMqZLB9utcbKPsRLPUmXoBfOcanFgt1p36QN++VOD5GUzW3W8W7CYXWRA15FR
1rCZ2sm6FsJ5KzBm7msLwTP0sa+CsL2o6lO8+CS2UYp87wBF6c+70bBpleFf3UlUI0yuxuAWLUJw
u4Q+01+ORafKZeemgne5DJur2XtT1JsTmwpX1hdYL1Blekm7ZS7f8AEnBwJKlgsyX8KS18/C3KeV
AFOOCTYCVYe/O60t/Px0MwyfEFqGZumtMeizyX7RXHhzDPepdYz8Bnmtx9gBP09KdRxbBvpUCrpe
Gf3OZd1oVTo9qNAcHybPSAHMTS/TwlmVCkFZT/rYOTXz7qrs9LUoGSgAf8VKmppMNFKf2z0QvYXo
ImgU/b6HaES6LMHL0k2eTK/vTnbieLhY5s/ByiVUkzZ9tDuMAK1f5IeiqcZrN7b3HZaS+1xj7Rfo
SAr6VVE/5XSmnLwhO1iTjUzXe1fO7PbBIjEAznSAj8az70dkRgxpM7ZzzMEbNda3i4t+BtEBuAW9
BJGN2fU81LkVdR7SEJeZ1JWyF2mq5b5aqNbPGQCiCieceSBOUJ4nYeqjEuarFiBCxKzSs4yH8Kkc
NRSfpRFsC+r4qclos/mpS/x2Z+3ERG0nehXuO6ufb5r0dcji7CLSOkeCg57FTygOyyR/H5I224t2
bs/LDH0uL5KDrvmGokNTXdj4saywERvijpdL7QfVgczax3CR4izWD9+fpeMKUG3tIVLSF+fa+NJO
SplIwiOGuty7GbDH77g5kE1caQO7j/AOJnUtNiuX84/4CiAu98NibD0U0GC0Qou0u58+4r7IJHbt
Ji7sT9dhXFoGJfGtMspj2pCMt9rHomD9NA0yRYUYXUB0GNdZDo69sjg1apSLxly0YN6qHwQp/Ama
j7DtzZsSx487LWnUFuqL6m68JSkYJNug810+gZcbyLe6DmUJY9NcHlLpLed8/VDh8KTpFMNbpJOL
n9Hf25kuL0PulJc5HJMzx2/T1Yt1sRbYnXWqf1ao6G/WT4zOdNaN8gFOdH+17Y/ZNccbzkY0EH51
67OxikyRIvFn+nqTv6F9Ds4y7DUOlvrn0NfHsPU+AyVPIsFUish2m2VwI0BEpfex0Ux0O4YQgwbQ
ljy762zequKH6YLH9SE1xam1N0TMktzfwGVTCBj0D/RD1Clu9WzkDaR9n8aN4bbvqMvOJfXN7Fuf
i8uJNWrDIqwUt1s6uMd8bndtq2+k0Ke0RLvjhg/ob5yGRNusAggQJwNDC1hLVVD8qFZIbRwOF0kJ
ps13BE3Atj1rltvGVXchXXvKinRvS/c0Bmi7rAWUb8CABPzSya+64zI0SHSjOnT+uEiQvPwlSDX8
dT3dl8VyP9FHXoydrSltGfYTXYrABHcjUD/ClONifFt/e0FKq9fM7TbvKzw26bYuINNl2a2aw3vA
MxhvCto+/uCykMxUBECckB3S7fHxXObGfUhFQ+eJ27MXj1G3OPk27IHQZG+ejei/1caKKOlOhsIo
ZOr4ZLkx45WS3c5sMEqxMSaZMjkpWH6u7p+8vH2nTHiC/XdZgELQ/g8hmUzuybJw/th5e7KCWSHa
4n3CvtWte0oK8phRDn3+UtcPvldHBp3l29gfLs16100c5vvY0V7oLXYElTx7g3mlGzxcEftu+syG
GeM7v8eaLNmkBHRrhJQrCQMLlF0t3Uo3fKb51keY+jBpWcjqrT84dc5TJ1ic65OxoLXNpvzFRbuw
ffawRN/ptg4jXCWxN82Ps1vf2HlHHQ2JZA7oPrVecF2QZovZvilLyLw2c2m8vr0lsGIjMtqMU/Ma
GpkXOfGCFCapHoq0GY9jkNOwkwar8ogxC7WB1Y3bjhn5jusNk8J0xcMzX9EswIBS717lb8dhxPo0
Tt1jWXTHBFfapi5cLJ9efYcEDPvZyDuZQKbIBEWZGQ9RRsjGpmScZ7Ma9S3nr22zg0Osk07GZ8st
2mL5uTZ6ufJqsaAGvCrkX0gc6j0DSTpMjYtqDUUMOZQQyvBa1vow8HLObTJFXQ1CD944zV06DWVo
PQQLx3l6dTDHHk266zRqnI9WOU+rzkmkkIQ97zRSnu1cU5vbQo4IznyamlxXCLFzCLb9EH+us6io
epT2WB1i7iXSK+jWBBpHC0PfDTX6Usur2fjlzlIxTTJt/Fyc5MkIhjTy5Uid6iPXj/l52yJhIEqo
MHtv+9zlQfiawzbrUWcd4P040ULmyGvqwvrGKKNBHwe0AG3hnBaZHie+b1dM2NjLCZUrnMZ0y4KU
nJCHfIoiG+45daxTHzu/GeuF+KZRBVq0tB4Xw/4jMu5SmUHjClRlrOF5SYjuDMwy2g7sKS/KRnZm
MX3CRicveMfNbYwhYa99PeK3pugv80VtywlDBOvucoMaGKsnIdKAsJfs4I6out3uJohLziPThPnW
BtzTZaX27BYmijTT2HHLCMY5JAOz9wEV1pe+MvF9le/w6YrlZxmPX07mYFHPsKwk3U9vpKPaDZbY
VE6nYE2m2KeE5LInMHrgmOD1NH2uMhTBc9+2e01cku/J7DiUWr1qvUFPeCKFIX4YKvvFqfLkXHvt
aazS1Zu97MMEJVJI5CmHhFlyPzM8DYRUmM1aeiF+qc/KsTqmVwFnkB3i/ClVdpeMHQRpF4N4gOnu
iK/tbLNqM4rcrCiVnULsuAnae5MyfCMNEw/2gmMcP2q+r4RwsVukMRP0XRrjnPVaLqqcm9imo/OO
7D//UmnzWIrAuitaDGlL5/4xvPyX8tQmh0IL8pZ3spXyedXpmGn1q3fDN4v8+jYPaAE2OU2wuNjb
7XCD4DDfd2X96LegDDHc4aHPsidOCoZmbgHOLc8+m9R6EeXdQqRskbIxYVgV4PD01iCSKdxkNgzF
OnMX4D7hDcYf0hLsnyFNiNSw32hoY1PMGO12BFDvVbty/JlMnRW7ktydgpNVjeV15oTHaYcsl118
sXEGEZ7KQVHRrgg3m5no2RCQ3F13OJS1fGq0eszpLS5TUJ8rVf6qOhvw4wwN1MLXZwz34xh0+yFU
dHoNqoSwLKPStdJt1ZveMV0wUXoamTUK0Y4bKxvtwgwfmsKuQSDUexUrZipO/bU0zNgUQoQO6dnO
CyTs9V7ct0ZhbBe6jWHnvAjVfsBBHzZoNxnd9eKENChi7ATgceSYoQ//TN1546aribMpzrnQvBg2
1kAG+6bAptGfpok128pq8NCAYFBXDE92bTa0E7PqirCRlAeApmukW2U1UTUzWvDtNUJ8dvcUlfiz
w+xXYhuHYpgPyIVOg08Odq4T3u+g+Yk9p0N3u8y4xAhhHWFfTA3AeTqJ7KXSP3EGNm5mX0gLlaFY
FuBuherV/aC7OB1Rz3OzbSqIt0tR3I6dl99262esagJxtYtBDC2DxUXIf5IUx9leQjj4/sbvD98P
WGXfbxGALpjzFoKYZ0FCgs7xP+chO8c8fEIKMxzrGkmsgQesYvhuhPMvt0BKZdEbVmlf7KcYCLGY
9YcNPIyNtqk3VX/PEXUuApBsONk71dHxRcH9Gs4XXUw+iz70zzo2dtB8ESSPH1blztupMlxwYDTy
BwePloHElqAleCEp8j2N0JrPSGKpK+6wOAycumgQfSb80rH9pAJZuIml7K0yciAat0svuERfIIA1
d3mdJAdKRJIK9dboq3fBbnKTZXOHk7YCYbB4GlRjN9/SrtSg0uxrIQ3jdpVu1SYxB6mwj2VH+SBm
cWdnk3PIswHTe993j0jNvtMZNgzp623v2OldTlu6qubgN3y8t6obl0cVODdyQR9n9JiXE3bsI2kl
CC5gRsf2k1Nx6YY5CKJ+fq6bJISAzxYaZ247NP0da9OeIXgMUDq8enn4UTdWjmfWYYnrmnvT+yra
dbwjmVUzs764sdtEqJnY0NkzW7shveSy+qwYhVGe3vdW/zJ2AVijuAYwLwFYx+UOsOyPXrVvk8Gm
ve3K9KxsrO499ICWSi4HapRM1bvT95H0zL0TK3rjSCl6mvymB6Pr2jXNW8qQKpXTIZbQMFsR/LTy
Nz+276zc+lPZdFjjaolcj4uxKZwn8ZT1HrEzyDQ5NFYP96V/GjMGJXVc7lVgvxd5hd2ZO+SDIjNk
aed3RhB0ZNzfoqkfexN4lCQxhokLk4HJ27U6P41Oelt5ZrEPpoyRaNtvdJv9gKrLPltn+zaEFz7O
L7NjH7Nx+d0PgG8RDuII+UrtYQ/K6Qrbyd2gaD74oAxYAWgrhGwL6J8o03jxfNngzvcID0jhNov4
sSzt3znX3G5wnU8PUO6uc7YMUWIG707Hzdu6r3rvmuM7gb9c3RZ5+MtZlo9esciifp82TIH3TaMU
AoipiBCGNfu6ixr4ptfxQITk7y6wmHxioom4ALfJXEI/cL+oFNHud7I/lct4skYom+Nk7eX6Izl8
dzR63jIN081aUYeu55SHkvoK/2C7U8EfFLAjExb6AR5/zVwPeNbzZNlhkIAtN9hcfcBqjsVMKrVV
Odcs7qrHmV2sdOGIsv8bDujnd7GDxjKMvVeo9NgSJQ1DIUG8NTMOs4pW/Zj7PzCJgPZlubLOmQFi
txog5JNJ8LMBFv17BoFCkB/3qaqY74A7oNunnX9njkZwyuyarsRgZIhoKrFBASc2bpJaVwMsLzyM
5R4yzfIllf8Q66V+DYS/REQzp1HaAWdoy6K/hmYe0zf2h2e8S0hFFkZhpnpGdBzvMQj5JxJIVuPk
Um1RLcgvvfNnp/ry7bLZrvhhoMQLrkaSBESpxEU7NeElmfurkvjvZ6efbpilXlzfjb/6qXtCVtW8
5mbZR1y96qrm1L2GqGy6EWNlN+np4sVsQpNVZZ/O9pc/sls13DJ/SsozGJu104IERznBA5nswDPG
k0YL99Xr+MtZPPc57QWtki7xTrYTDPftyMGypSm/qDodY3plIPGAUh1zedGbL3O80A41KuoY0wF6
4vbJfTOnzt51hmzrNi7hnFOj92lgp7sCQuBQfZSNwVyJFfR2UlBgupkpCoCU5U2Y1PwDCuk7pi9e
NAU9oXvtNJ57Y1tRv+EFkLejDclRL7B8BG3892AA2ksy6VvVJ/6xtmlvCmu5DB0ZUCJDC5cn1TEB
bXjupnLaTvAOAYPy2jI5nJM2789dmx1No3gQaj7G8YCasRW/lj4/ZcstO7qLCt38bOE1hyL5n0Sd
R3PrxrpFfxGqEBpoYEowB4kSJR4eTVBHCTk34q9/C76DN/G1Xde2RAId9rf32sMOT5C2EX1zKWok
AOSgVe027X5s8qcGX+QQxKT6IVDyQ3HXL0L2MDvcKiNYKUCRxMvrq4nedhFyzs+hbIaNmcY8r7H5
lqbFX1oc4pNRuScvhP6vpfgle4jBbt6+KSOhEkS054w8UDkNFo7Ecgc4ePTjutrrFplaJ8QsFryN
k635o+y9i9sShtY984uwG5iUwnyDnI5JeR6YR1qhdh6TdjmfztjwOEWevTlYOou8j7Jps8UZtSuw
wj3XEIKKVoLhta+9M//AfjvOY/VvJnhi1B9dL475iJ2gwzSTtZQxIDdRsYPS45GTto2I39oTt97C
AWGj62/aRcvpUFJpD4ENkHO+hNnVDj4m6gciqoevjAxJcsKJSsaqCI01YEvEzFm+RKpwr//9wVW5
syXs0FGLVJ1EI+qX2WDEILKNG/cDnlJmabMwd9gMp2OAVzqrc3TQ0Ntk8Vg/OdYb7Ex939jJU9kz
TNY6qNsV7D5/mv9lphGdmmkMNjKHgV6M9p82dIA8UWuPOH0J4hjbYNJzpzUb48UIqr8JKjY0ak4Z
Kb6YoRU0cHXghp1qKxhCrkUFdIBAx/ek/npksTYG40n/1VEAgEoegy40jEuZXS3SDQcntVvIi6vI
tGF1x8O7PmccctLC4K2I7U0Ty+k5cofmUjqjz7RdnvAdrg2unGvXKUYyAlZAs2gz+QOgVPQNV27x
DgDENNdxiWkhKrx1Nzvob9g1oBNo+2Xs0jXuKuNAuosIRR2pRtPz7IrOHq/461Vd9vjhKwNulPYk
Lfk9BfV0mxyGYDpT3nUfqE1c12AvsY29eVN35jzNSN6wZ4Qdq6Vcjbs+maqYpp/AZrUcN/Yw3HIo
PRuXXT/VumltBFZzsF1n7xr5OxawP9IoKfVIGsxyDNG6ezhk3PocWGdULDCgAZjciXraJybp+7nQ
WNrwqJRcA7qJ4fc4s9QarHTP8Qg0Bm3pOcrEWzfk277FvNeE1EDxAFTC6o6W0z6bBZyHvNrVanGP
eOfaHfvdW48pxG9a8IcCy0favgWF9UgqCnlJ7cfrcs483+7x+g+wRJdZQZlzxUB8556BW47pMVyz
pUEYKO8mNcZgbTrWzJ+tvaj81prAJvWonfKp44NOe/tA6nMPigZ3lkUfRh5MyCUoR0dhYtAwYRob
mZX5FHgQXYf63OmXonOuMPK3XQPaao5wgKKdQnwazGOr0p8oxNRZjNWwGTjMFTmJI1jXxdpmuHf5
/z+YI5UluUBCaTTWhtEO5m2ogvDZMTq/ygs4XMb8lSgCTs08VBsBtKafh5vKowKGdyWpStmMufyF
4IBwUGDFqCuarRodWHTZ6cofYFJMAYwzmm/5qwKHpRj+BmhC/uBxZJMpqNWcQCuexWoDuuMQMuvi
+spnnzDos0b+s0VbunsJvh4/M8P5Mn5N4vRbc41m0/dwvJwgedGTnJGhTh7NCJtnSdyRkRKPGPHE
vZl8guY8QC5LX4s4UlQFReumVL7wjEvOhs6MnfcgwKza1H20q6tBW0+qNjdO3CT7vm6xKKCsNuoU
ULXnj3ECTb7wbgmS3Db3JvpLqlXuILnrpaL8I7gPrm5cnBmUDS0UlV2/LmJAi3A/zbq9tWFb+HZU
PmpOO/6o4zeB1/I3crq/Iggd8sH52p36YoNVM8QmnflkfjqkpEcyz3RlMWeTFKD4LUP+yzgEB1Ku
iq4bpind0juTYgSMY7gOtsBgNRjgAeZ68Vxhq9JIEsfzkB0EZQlnTaafuMa+9SjyKDmZyIGJ5sox
pt7YndRWnXs3WzwFOa73mCjRWiuKpV0PkHz3kvTuBb4dh0J4V6QeulUz1XepF8VzHP2kjDojHfB7
3Urvgp72Wdmxdcvb+CyWyg4OunI1hvrZCxGqrUirYKD+1Hk0+f3Q9HiSAeOMVokzDd9sU+Z/oPRA
l/f+2hT4YAorShaZ9NWuOhqJWlbRODWiRY0xtRH0rclBc0HEq5wLaRjFHteX3Bf2UiWFTIYOlR8I
ab870fBIbcSTGnuOZjerZrS1YxWj0th7I7BvpEHfGSV903wZ7y2kH0wj1Qb5HeGzLZmstC9Vnx44
HFDh7RrXLFQnOMNLuYjoGWq5x7Bc2vFAwpN8YsCSjjWWW21eWaPxiNO+ZgrBRWvAUl6Z1XvdAA1u
CNr6FRWuvB3j8+iQnapDZjIjZdDLmW8/9txwDVg57Co0cyX0RoZYw0cylnhBRwOfgLvXkmQrk8Y+
eKlgpsEnImrFxMUKItDGBDAa0ezsBON6iB18jF7ZFax1RVjRww0oa/duF7EOQw0Klxc13HrFmvPw
K5FYCjbM6lBZ9bz6qqbq1OpBsR+5uGJv3/VBi35uO092w36A0ZOhl+PhKIEChOr+j50KJ6NT/44m
+ddmpDglzXlow/iV49wOY9eNa+5dxtYmc2uaESxo26K4jKGDjGAlEJYj8NsunTmtAVziXWCRxCHx
w0F4M9svZBFwP6H0+wxalvYmjlG0HsUaPda0Nuzp/CafwdQYpya9VKaLqYph9p3KgDv5t/7VojqZ
PDQD91+eU32bmMxEMeLQwSlsblalvuoddSeXNm4ifVkAQrh+zdA+hUb+aYxooOPIaplb9YmSp2mf
m/xEphW/1I34NRjAgw13OG5lbAqm+VwOnKfiiEz+WBcPMbisGqKsVg4JDkxqJOTsCedtRozZ56Ra
rhqHsHfPLW4mOAxOKIord0ttgEQ5s66aoHCiqAXn/P4bPiVZX2Cc62kmfTBoxVMIwZFVUN7sogUh
GmrUBOTztonHpZGmbFZ2jWNDFtCVJkz7bjWAE6jY2uKCBptiMa+km4QWHD+W8yE2yGq0iXfh4IKF
u8CxEr5qgWqw+Bak8BnfE4HLyUa3dMUJ81pmJs2nWhL7TQm1KmBUU+ZXtKtkEyxDGRMII93Lfo3b
zc/4hnxZeM4qmrDBswX4kpPeCmM2FQ34qdNFeov5N4aRc5/qRm2iOnT8oCB5F8MhWE0WBgOpnOdg
NJ8obfLIgPc0x3mS/UWKnRnukyEM1m7VXOg5OEKW5KLdMsEo0I1Xlht+BMGAJ7upj01gbZzeM1ZG
53qr0q0y+HVPbc0aW5jcz7kRHmxN/1um3hc1xyO5YYMyqWbfLy9m4OlI/XX+RwLZXse2vik6c12o
/lEbst+OybDv3swAzSwxk2M9TY//frvYFj1m2RQHvcweVdFeZvbZVaqQqJQBAYAOm5nf0dLVlkyJ
s9VQ/2hos7aGNn0VztJV1RxJxY5nDyydtyu0m9UE/Gotq6EXq6OEe0NPiFfuXSaEfpPEl5qz2kUN
cOKK+dIMIKV5e1aqgKKUCEyJKE6vYZO+slryRYNU93Nl75fcgVbjOTNJxhNyyEu/ziQzmpyco5Cc
3/rkgwsGLfJyfKlaK93WgeGtrqGRoVNpxVnN5X20KDTqeWMwyu+5DUUkh+zQzxrzFQPAPx332cyU
r53EZVB4kiq7P3nZtTC9eV0G5NgSJ+bCY2qnsh93I4LASiexAZiHM785r5EGmKXDgkPaMbNkPc/9
Y/S8/DTyn2pa8xk3MxkAzZDMMcz9qImTZ6Am1mK+khdNNgKwYlEVG8ulI2blCaqQZ9N68LehB82B
Q2VWc+CK+RWtC5T9rYvFc+PlDHpaXCi+RdXjmpEJtTU4wbT43luJtwVHh1BCTGhVGS8wyXJYcV8x
AQIMumLFFP+cOdZh6KF2pWzJuDForKM9Mw5ArmlMHGadCpe8uU20sk6dWGvheBNmO2xDYvo2ZwWR
zLe2HDn5o4DPkaXtw9z6FmKmfJixPxiqc1Kih5qgpqy2EIAC6Mvz1J3s31U1uMOMsoOpqdVM2qPx
tHz/rrQTf8QuJorq2Ry7p6GbHnUxPSV1222zgIqQOM7oXQuISVlvGdcS7Gdvbhr82BXABwy/NIFW
u9mqx5VQGD9gdQhPXgyPv1F3xsnOkYtGBpMwiRsM7Gl5arhU75tMfx4mY49gQMjCc7+4ivrDDGyq
cjec0e5zMt17g2V08rC5a6TrnOgkKuBkAdBzuoKSE+kvY9uhk65I06A5ssoHrMtIJ+Y50ftDa7NS
RLr2g2vd2YG9YF37iiJ3246Y5xs4+krP1wmnpyWf9DRcGYuoPR4wTEaGTUE1B9LBvQe4mrteYQbi
hTqIfH5Ky/RV91L86gajAQDb+rZa8KDfIQ8615uIaIR+s8QERYzGChmCBxZF8BOQHl8ZOkhUx/Eo
s1quoRMNd4rWik0l8Z65InzETr+LCVJzT8FUCOhn3yKyMQOn1gRbCwshep0zrKaouvSx+eRl2rR3
fzIIJ//7AOzceo4CuWq54+w8Knb8sB8PMuT9AQewp5aFFwB3cwZdznGTKwZ+ophedEDDJdpCvwfJ
mHQDTjxfNbF5HXqCOm4XMLRsSYs25Vk+8rBfii7K46wqPtq6OmM4oWwhg7HRk25jG9xZohL7Pm/n
HSb/NuJjmT0yINM8M3CmZIOyl2pXVfl5ysejUXAkYeoc81/ycLlR78S4l0u9mRt8iooRfSpe2ioZ
NwDubznEGl5bAZsGZ4S0CxanYcBYgGF9UgXtR92jdVhXU0VyCMSb3w0YyC2VP+F+aKEUpn97GhsH
UXqHCm1Vz7x/ZTa8sNlKXy2ykcETgprwJ3URgGPH+qtb4pYIygFilPvAeAxKsiY047Ona7MPUoP+
wdw7CrIahM+4UZgK1/6U8OlRT23wtDTBCjzNK2JNsE2r+ZF3ECao1EAtZp9l8qmtNKV/QaXlTtp2
vxxIvrjUoYONx6Qc8udw3KFab1KZsKUS4N2oDIwsBawER9Wk9vNgMGqA98+i4obPAqdRnWCkrLnz
cWM8h9pvoXUeXk7clprMxSkB+hxW0jrMeUEPU+Wm5H9G5h1ud4LLuANXYpyj2oVvxoW3sPxSlfbF
afT3GccIiQ1NZwn29jXNuVNh44KV3pftVXRVWNPvlMgvr2g+snggqmz2F4iTrPAobz41RVCNVqkJ
ZshDvF3VRhEc+vGf8gRk8Bj4zGiTlLJbHNPWeItFzP+74xkOTjltQCs1I9XIZLjRVM8qBjktHXHF
VMkrgIF3uIvHKeSgHdZ/S4P10a5JVrpjQReIfh2M8m3saIjilMOAsbt1vQ5wdKYnxege7Lxcvh0/
8/LnwHNfHRF+0m2orelV3wgayoz4jEn0n2TzbxfooaZl74mcHqoGc56MX7LzzWleRQOvOlmfH6C1
GxTCZ5d7uU8sZke7yWmk1ISx4QvOxH0PX10EfBJuy4eLbCtEz/D2YtIfavNten3B0WmX5tnCAkz+
Vo3+hzDnq+IKza14K7zwu+MhDONld0acMTZNxe8rquBN2myeUWBvnYZ3z/lKZfcA9HbRzHLv8I6u
EMhOrZ0QltG1l2j0vlwc/piZMco4IcHMOf5Okuk6a2xXIZNLfbwZplVxMWOkp9IFRUTZYnkXXfYz
S33TZLTI1s18lTDtO/BNQU5CFDwHoLx6x4nuVeqDb2TEZJFKaGyi9DcxSBko0swTbRf0NXJEiop1
CBo5sHsqw2iZCZKlBZl6LHyurpXvyVZvTK1FWhwKmHbU1ynPOXS9dgmkfsZIsXdlzleGwrgswm76
2VYTNhj5zKxxjWrKuJE4fcRjRZ49A0DCWwd35EcG1etUUZAEfB1mO5YXG/HBUx9Mac5CZT5jsBvt
HJvURGVOwGkKoR4NvEyeSZjSAHg3k+7+cyF1NwarOoNMiEA2+W3Ha7+qbduGr3N+cqR+weHi29ke
ofLRBeqUazNjA95WxZmYdDHVxFV7tBSvB4LUurTA5M9Ox8Ag1De2Kxh9htH7mHOaaTBrwog/io/J
1T+Ge0AGj8VBrHnWjrYdfocDzcVMGp3QvdgdBbhtSXBGtMByO8ItHPkMqQfcnMGizQ1GoqryZaCf
a5FdE0ZLdWjfceDeIAXsYwkuk5q0HZanbWE51MDnz2DMuGYQIbEF/x5rSp7ljNvIBC85K/MxKQ79
EQ3AefORT7wePVq7L3v1rcbnKpQ/PTiArR5wiOeS7DfZ/GdiifaXA15jpu+jI04AVh5gNtBq002V
YYehz42TPpvd0JWHhRSUZcGXbFBFNXXS7MdIVlrZcOoJiQSF78Y4SLJ8ccpoX3rOhLDVGWXCylnX
TvWsQGGxubJrBRnBYe8y99puUjr4RyxsEXifsD8xvCW0HRCmGc31UCR3Q8/fSM/4y7YgQZjMWf6h
8sBBErTXQeZ+sR/Wcchrwj7DovVTZO6jJCGI4GHtxh7nNcrqgFoW9cPZSLR/pmcXm6COPykH4VBg
95z966NAzU7j+U8+J82qFcBYWNL38JzvoMV3lLVtqi4g6RB4lB/E76FZ/Kljx8HoHqGOFb+R3Z6Y
luE2ZTZPXBunDAvSvq3av/ZC2BOchuoqX/I1WBW9oeWizMj2VOvTVcPeSs7iXpssusOy6efzdI9Y
FoyJDjcvOA9dW/ui624YF45RCtCz0bOLau9jnB9cF0pFPcpnbsYXqwkLv/TGW9AZdwzCwarWi3td
bgnX41ueyh2QHZJO3oX+rn1aumD64nqfOfSwIXuzp89/1BRviL8/6kqjkjZQKHHDtU3L50ERysqe
AGVy7A6DL93or3VBl3MKWcDhG4Ivc3ftci869TCj6AZwh6I3dosmeaOdglpfKuIL0/lJhm/XDJ9G
l6umnX6LLPD8POOR8TTC5WO7RL/u3LzZTyZ2/wwZJfV1ToGpp/9SupDCjgCe4EXkDl3r3g2EY0bD
IS6rgovkQdIUiVotHa9TIF+qobQwrGznxmXPHvN31xlspnK634DUISnAQudoHfxW7wV73avdIsqG
ajhhLsAaU1r3mZQZyeV0y0P039ekVQX3cZ0vrIww6LOsgeF37oSmf2ydzUHjHN15/UtRUrJBLbGZ
ZL9Rg4r21rrzb5r1FFMO40394qIzjlE03Kz2vUinNyNTbKVxcw28f87Ehq7nMWK3S2q9oi2dgUnX
5zY+XOxqCMj+sqo5qz5GB1heIuiAT9MoFY/QJotYh00/ThnFQ0Q4MLhkUd+pRQ1ReZodSkQWXVwr
nQBh0W2bpkLtt9w/pqUdy3hcuwZffj8T6UwsllqgILeEnjwif8Uf+kR2LVE+/Pw+RCl+zlZyj6oP
ymOszWdeUI3BqHFnJN23IPaDpxa2ME/BJkZzMxGqRUnie8scjtZ0dhZNjNcxwRplxnz/FOvyjqev
bVQcs5qQBnVoqzbH3+J51rumsq3VwWKvU6wdXDhzja2GpzCag8/cGLHmmXy6HvPOWd54vHapPjKi
SMRTKaxbFvLWzRWaGLRIR0XYPuhLU915ohgxdAeW6z7/qPLkc3CCN0+69xoAgi/eW9hcdLCMR3ri
gi1eRuZu5LxzqvJIItD3WkrtLcR+FI3Qkztevw4gIS+rj+YBVGHOGGtLVk9Gd5n+3nG82jUyfgXB
tBmw9yy2RWboeAHNSt9Kkx8xSeKPHBbTkGSDnxny1TbnW5bL99h7L0r8kKI1Hx2EjV3SG8e4y6+m
LD+Uq5dbI54vgekwFnGWcXTLNjgHG0y8Twj7L3UcfyoR0NOA87PnC1IcgApObZS943dUFdsC4EL+
xN0EkzqZfbicVIESB7eCETq1zXzToPKeJ7SAAO2XMrqvSpeDPyZ4XVFrLdLZK9ciB4hryexWVerd
ZoeJ5eRgj3VU+UzujvmFwjetYbw3rUPLQhaGXDCIHayoFjtH7fhja9q5K7Svqk6eaV37aYm9O3V6
wgwMZU1ygK1JkWvYOkKYMFHSxjtheu/MZMp1YS1XjKBVF37JS9LpHoba8OInpXoBcUivQtJjSm7Y
X3MqzHQCABZ4UuQok8Yck68w19WTcLVXwPpXK5ElJoJuq+tEoU1YVg39Lz5sPuB1ufVezoZYpQNA
sQJaLK4t+yBkWa+zGDU6j/BxeFN+SiTWKER2lJou3upG9K912vJgOuktKMTvZA7mttcjNvqYWyP/
CB6eVDsPVfbtRB8oLYsoMv7ga4jV9AiX0lel35iG3wY81FMFx6utm4vZvzH7YO7upiktOfR6zyE+
uAT3Cwh7QZG5bhWET/kaZ6HjHaiNHX5SnYtJsBDrhqONgGPMBKdzdZBwA9ZdxzUF3uOPMyMJO446
TFVC8S+BkVg/W9yxV6ij6XpkWqUP6ZPMyoBMWyt3BC73og10nIDNr4hpE5XVR6aFv2iFyzBzQPWs
2q1QLhZfw3nMdjni1tmKVDhPg/GL1wNc+uIPopeRp163Blw/8MB7anxrRaDDw32ape/SweOhg/hG
oAH9RqpnHeJQN2LrXklJtzR5KY4qwSpoyo/5lfpMibmLd2/KoBAEWfewSo3fLx3W4cDBPIBywH8a
3Y/CnQxVrc2wLsXDMnL/IWdxtBpYBaQJzwLquB4Ve5K17+R7V7hg3a0DNGqU1Vud8qWj3lNrQtpx
lS4Llr7oniO205VqEerE2xDQrlE4TKhHeAS7qPKeY8frdsayeDBkw8ZufhkUJDkZs9RJbQn0322V
VbuiKF1+A0X7V0JAXWPyFpbLPuQ+mRknH0pSkIGKDdMAY+VQAazXSEVJV1+nerh2qER5ZHhPmbBe
RW2il/Ux7oEgP1jpS2h/6q7ySAd5fPBIugkOT8B+4hKcZeNoL4MV/9gFpHKXW3a8JHvSSlsDH6ck
ntaaWnL2zE3zmqr2M4ZK50+4D4kH4UuVLoMWi7lVARIFHX7Fb2WhOyPytYla5RiM6LOiyckgDOGY
VkSsCJFxdD5Qm9A/o7rYxeQk32UXvVdSd9e2TH/cXN2wTToohT5efy6F3D+iijXVWwwT4Zxgbkqo
1rUBWtAYXHJqpF/pUYZcworW+6fPcKtA7qzpf7uWmqVO1bRVuo3ylpgslR1RszSp2RQbpq1VvgPN
AxUB7xsRetOgDAqGKZIR7uhUVDQzahdlMP0lcnwXBuNYhOM0y+/MZNASlCkLZtYd8nnibGpNhng6
XLEvZHkaeIquZh/srNJ7Cck7ASDSgTU3eLvKOH/RIvdaA6H2Q7dnCG4FmC7GbdTJ+5DZ9V5REatm
Bh58WBCKzrg5uYcQQPSNyIWuap7Rxoy/LQHGGLX/vadZHugBQfq41Z4rNKUQjIOqILjoEdOZRGPm
0tSvQzr1y5lPrqEw8z1P8AFii9oHhtr8HKQMBgYCVEUYdI76roloLWzvjlzNC2DI8JiEcbMOEX3j
6m0OXINFRFSbKfXezVq4T4kkQcoevbKCoF9H1nArkXFI8KZMmdCGUp0PSdoYsHQiwbgbkpuY439Z
V53gOVy6jlNFEKijTZ3lmkI4Y63YgPQ+ofZqXw0J97bXAe3QsazlEj1mB03iq0Q8cq1FXsiIowQK
GBoSKH2EFE7LjiYX7VTNHCq9yefpSlArzHNsd7feAW+AVHyyMvuYau24yTkMyClNCXfq4YE4Y7QW
ZAfZEZLXoSc0lE0DF4EG/6zL3rNL8LkOdXdr7MjY2v17TcbjmhrDnwKhMWaqSdMHvrcZtTXkyPSa
yhRFuGzVTravYPaLzcRu7c/cq1fwHjBRk4inyVasBof9A4onWdawtSgGjH+7KNpHzjRurHppDBhb
glAN9CuHaIIDXcVo8ucWOttqiFLraM8EALx+YJFW9qafmMcmKQHuYCITjrWb0A0bUF2fpTu6e7B4
zSYDdOvTqCXm/q9B35seEX5KlR6igyw7UEcpty2vY2StW2Y4pGMUoKECpAs9TrabHJIRH3FbefWW
GPLrHIocWTnSmPoygR8oc2ecU+64K0HxzUgS8WgmVRugZMQ/sdOKrRGkf9O8vyDvDgUytEwRPE0M
lCsqsX2LOB0ORrsG0JtvrYCp8Pht0Fm077vxUWg4X3lr1rg/3FNio8fEieNtKpc20VrBvKwcPB4R
cHDJ/1ZFusZ81fUeRtMiN/dyriaMoBbOK445EQapTfNndgGFDnnXbJ0QcE783Wv9cLC7mEoI28Ih
ZxIfrmXypy/CX1wpb/YoUu6kzCgUvT8ke0iIYqfqSsjpOcDmjimkaGzvlQ4ya5NW50nGdB2Uh3wR
Pcs0/G5B75JDALPe+BQ16JeJg7Flzk9ly2+tOfqtU9a/qVCPpXTdt1Vok4Ld/e8E75T6huwtdxWD
91u3m3Vr/Wsb/B7phDig4uFmYOjn+BUQ5P5HMnw44OibV4kxfStFsB3pI2gXgBJLOw0UXrLUK1PG
3j2oZnjgGpnMwDi0A0tpvyTJbGgwg6DCezG/cgfIR57nJn3vmVXsx0E3/HISr4nJ6VoYOElheLKL
xce5Uv2e6hR9XZAF1HLr0km63SmUUHuHJXJL2OzJbiNqiydYSLDCOI4HO0dKAfOK4X9qaJyyRBf5
yC7bmMR+CIVm3aLGozxzMdJ6mvGIro1diA8ptLv1YPBCj4zgNpAt11EWdhw5ljN0BzmYbNhv02X3
aTEMN3kg11UlyAEY+V85v1QVFoeBXvpVX7WQetSpm+Q/J5seLnvLyvj1Qk6l4Ak+p4lPr2+nnWNC
TahDlubACeU6DtwfcLVvEU7ENdVsWzdCjY8GlEAyv6Uuf8Jmpk6MuwS7MW+WgTEXqx8YjfQkp8gg
d9C6qxLtDwCiILKh9f2wNVzMOK7bnU23RQImnMoPU46ceKI8AB8R1ccxetElZ8Iqx+M291JtYM2S
OpPyt7bDL0c2dyfHvxQvoylteNFIk/mOm+2boWFy2RcHWutQgPSAorYRtaGoFH2CvDEvFa2Cm2qo
1m1HZwxH1m1ST+/JTCZVI6E8lM2mmGjaNI5uj8SZQvwmPOmiNs509Xn9P5ezT1WFW9M294CTPb9r
gom6nek+9kO2zbp5U8+Mlj2UZQacEAqNUxQjdqYOLtC2ganDCIUeuop/jFjxk9nSsgxl6JQN3XzS
q4/U1YB21RZvE/DrM2B85qgDQZC+/bQDi3a4nPx7b1P2KZtxXoVTDc9Nw/HkNX8lDlLNW2q5JuYv
cUjsqWqprCrzdw03I46WkBB6Oo3VUSeeumk7XgMzWZpmlAWIssLh4P4dBzg2DvXdFvMxv8eUtpri
vjymrIs9hjDfSNpHYZksFEhMUcH1IWksfurBRoZjTVg0m9QZ3oHQNMfBbX8qNw621uA8qqDVLpGS
+ABjb2U2j6gNN6kFIc3szT2ofYZGacOpmrKBHqFux74wgYrQsOGVBG/achfZ5EtCm0t/W8z7Se92
pg4aUa/qD0xOT4ElIAYoJvxKsG7qSyB20Jme4XcdOj3bOob7wYjagg9epCvYHO9Q9B8WJo6dmMzz
EO51Z/yk5keunKL4kwzJZ4MjRdfn4axgtAH++pc4IyxQrz0min9tMIhtOJjJfg7sHxjvym/gaESa
2HlCZ2pJDN6wSdwRfQSzI9X4RMQ43U+GjnEhNCAOW88c5dU+JDSfKTAUVJvTMkgjGnb98Rm1a8Bg
lH3qekZE5d1rn4xA/6fx+p5J+e36xM1ZRNzF9qIfVat/wsRkFJGkM/iPmMsVlkEICcmuEMjkKScb
VGPd0UJ0raRmng9CE1bDNWmMGzCzZd5YHPoWcCa3OStF3Z9zcxVm72EPyAsWq7Gdp+hDb8EwdaGr
rU2X12uZGXEvalZzSmIhnZw7VuEjIydvJ5hf+BY3hEL7Jor/1Yo/XdKS3U7n16psybJQx853PfuF
UQNKEt0p1k2u9RnYHHg0gFR6XCul2+1s3Xkmo7wAYUogX7m4pw1T9kULb07aXL9aTOd2uv3Scah2
eEx0B+GIIAgFHVl5iMYiOpYBbVWca+CE8U21mvUy9dF3UxAxr7tlShUXNKNhAmTt4KZYmcEnELxk
03odlyr8eozGefA7887EG/UvvmJBJ/NfEn2BSOS7IXtgJnWsUtZUwqUR+0lyLukJ0uDfCT8tyecp
tMzYDDgNpe1iTsbpy/WLn7XWq13L+QIQRfQDWiJcUyp4ymqqwiLqex2XycYYLwO3frbPSMPqGHQq
Pw+xekASgOVpRr8IIkdI5FTK6xyqHO5UuSAs3nS6xWEYem0akP6Jy3MSch8lXcEwZcLbTqBpP0r9
n5nUtzpO3qMQk9nooFax74k11+tSfxmlWzzr8ej5xYl+XYwl7nCfMsSY2L7qlpGQmmBpQvyhYR4v
HSzZfWmW3boKcQ17UhzsnlAzTyBGZrpHk7R5MjxCCoXk1zFH3DEcYiJ0LXJADsKppbvI+ZC9VJpk
a8kjMA5S23oeCmXjDf1+AH2/c/G5bTqn+41KIvQZ2y5YcZcWMrPj6cMjvE4Xmt1sFR8yzEIc7LG+
i019R7iIS3ZCYD4V/T6uw9jnETf6mhlNEr/2dTWeci5CJfMCbnHHAHXS+nSHWjy1VXMQoedsEe9C
sgs48ymn2kQGr1yV9F9CGz85nRsfWun49WgcnWSy2WmmASZm+cpGRiWvQ9YwqYp6Y03aI0vq55oL
/Trr49eYBlqF3ZJqJ74vHXNWwBSkM/6PqPNYjhvZgugXIaJQBbtt79m0orhBkJRY8N5//TvQLN5i
OkTOjCR2A4VrMk+OxaFv+pdeNdBO1ZDvdWWeNZLLk6sdjAN5eGQ+7dKN1B0yH8DH1rpmprCacZvQ
J9NT5vpPNBjzwS7qTTWxHtAzz6Ss6EjA8P29Y4RyG9oPbZwqYquseJ/1GjkGaDoWA0m5dQMuCiSE
RNYF8Y8qN20+NSc7JC+PKOlxpwMWyrwneVi/jFaWPPUzAxnEi7cBZCqGnJRRvZc+d74a9za8mz45
uCxPUDkn4X4czJmFj0Wj64eb3lTewQK7eKjraF7ZSfTOoDfcY7LoIN1C+pOdRcwCNx6Zr4TnpgOf
3+x5GDKwlFi4ZbMGrEDljLh28glcSnRbSAariTKVHcmwaRZ8HrJpe5sO1Qydbf6qNKBLc0+3HW2V
BfvAa8I/hcTtINLP1DIfm1jA7xQ1Ya/yT9QhWSyV56wXW7rZPs3McXdZHeUXg4TGoQD0143ZNcAP
DmSrf0aVvULYUb1wkm1F4WJiieSphvy4qcMSLZTIubY8qlxRXamHXZQzbni0HpyaiASkeVh5UJKt
fZxgEc/mlV8Wgo0wLurJumjzlsbLERjLm4JdsU/spN/07cU12l2P+GXf6Pg1x+20kgM/IN/FR+yC
cQJ125CvlrZNe+tQeU1pk9MFGvEWVCda4tfQF0dL5rwNJeWs2Y6IuBMzZRiLOL//RLjXHrB2Rwhp
YwgT7kh+UjI9dwizWX+QXhK2hAwIy+7XY8s4yyKsE4jbm9+n1hkFnXSzdp/Pizo1q98RuuC0rNHS
igHd1KLNieheAUDeRra9u5it8do1EvNUkhLqMcHiuKAyY4zNufAed+UnHbQiXyIlIShkwBYX8xof
6VvOQCzIhxhXVyq3RAowwDgiV6vzOrkS1vm41J18DMJ7kMY1bubqQILCQ1rzngkMgCdY7e8upiJm
icgvNRJbTMKU03liEbim9SG0CsgxWOBnwiO7Ql1i86Pz4v7Yk3zLrOjvMCHZb0STP1iJ/DPOTJNy
ht8TG/+OEL0gqdCJqOmlJwyi7ImFrEU07DHzPFo4yPZdiJChESM4r5PVQjuvO+tP0FTHshuXRC2j
wRCIEWNGnB0I9kEFBaQbI5YOp5mytbxDyGLrhzJqXXvdUfSTs+26wDoKfwncc1a64fotIrDAilFx
OjWP0nVHJlz+Z7vg79htmG1HeE1t1Jtw4W0x+7rkQyG59GN21MO8l51b7RdvDF1y1WA4bx9KsKsk
qD/2HV75CoQi66gxBYmjW5xXfzVurrj22NW8etKCJzCMb4Yt401XVPaaqQDP0tmctp79GiYtJx0+
fiT2Bvu7aPKOc/jeVHl3MIvEY8Y+klkLvjzyqt+iqt+iMPf2UdriyhnULorFITNxyc1UeuwR40sD
PH1VKT7HVI7VNu1c4Mxd+FAHRnXQUenwL2fgqy5EixrVcZHJ6WxOpBAn9Y/b86gtaxd2NHQiNjtb
qwazAG0DGr4gedBjq4b/YiF0zn+YVgTHuovyFZlg+Yb5I8aiKLN2aAG6lFm668z9xc7mZDeZPqOc
suOJ20vWaTHBKX7yMuXJg3JFdQQmtOhweNJmZSsOHailVSZp+dMz7B37Clx81eexdWRFGzQQEbCx
abLC9W1KDCChJvFdMdYThprQ9ZHRiOFFzf0NtR5HYFGdPTK5kFkH1qbLXiEZi21pIPRhelGu3MxE
yx6GzTbwfG/lykBep+DRctH1kamsN2P73fehcYy79OffP2C1Ti6rfqTN3TWxsB8NBTeOl6kdj2b0
o04AE6by83WQ5p/hwFQA5o1jYivxtFO92st4roihsrgtHJwmpHGuBJ7JjBqbpEYgQc01gzLO/A4s
Mz6tdyoM6F+U81nofruxPFuK+T0S1jsqZ+Y2af3oNza9YTkZO9QE2yqc71UJ+9/BI0a1gthU1B+w
6NtjEdk/3G/uWrTxsK76/Aqp/qsycmxo8mlOMpgPEU/tENkCTm61cSYyTYNx8raUCh7zR8piTB9o
sD1EyGXSXwwHVxiOa+oBMyNMnCMP9Y5coyRoDfG3GMnCJmjyO1jm04XrRIwAbP8mgW5SqjBIKVCr
rR2HWNMoA2mp6G470s9QdyE0Tio1MYFW3p5VJFJxIApM6WgwCrSaCUc8AWjjXWbhSBHmh5iDJ3vt
pwmWxgFsKNlmW8z4r0kDy2NZhms3+MDcstMFrqwRHVFFCPhGjBl2ktHDKR6AwmPhteg66o03k6Iw
Wv0j8TwPCSUNq+JD4ka/IsTuCB6Q9/p+Mu2yY99SPGblTYaMfoOBnxlhNpjzAJuC7zDp3rZkUfHI
Ag4Wp2xazK65xqb/1TIh4/bFblw6aOC6uL/7PY+QvOc3F2FXHBqX9XVn7qUH6ZWxCcB91Nd+z3oq
8YuRDjt+HDzo4c7MDTHYdnb695JZ+uyySN+rusIw03e7UDu7riBkb+7YwCBTJLiA45Kwoe+mTXsq
IdZE0gge4knkex8gIzN5FrODeIH+QAg9PTCnqRc6/Y57NEfmBVB6GJsfokt+TJVeEWoFp9JTN5mI
PQbwZiPsolzHJg57wHYZXeyEK4MxxgavDt43w2k3qjb3ZPkd27jtzllnoClqGVJW+HRr4JWEWnig
tvJzQ34usjTxneMKP2Q8fpY+Bd2MLW7UvhmZH4vV0I03U6gzErcmskq69NHNYEx0acFMvhz/VA2+
TZGzy3Coi9a2HsJdb6b3jMUNnkegLIQLrzOVMoAEtO46KCy8cUlsjNmmpMZv9K4bxzWiDVrQh0K5
yS6C8HR3s3A/UPQtWgcW2CVuSvBzFxTNpNAP9iOhkD1tQ7Ei+4NNDlOvnf7djjN9VK1/1apgxUPk
bOLZA3GVxraoNOyzhVntEBE7ug5aGv1ieophWVGmO68ZxD1g6rYujLFipQqKgXDaQ+BFXJnwb2tZ
4cdIeOa4sjr4bsEVyvQJUfC+6olzPKVcQy+2NE7wbdZqbC86rNJLXoHB8hrilMvYmYD3xP2FrcFj
CFsIFxCJHtL1f7fWdJjorQWHsTREuakNIlwRRG4IurWwJ4zrNGQ53rvNtCLyWKA267x1LMm3ToM+
QK6Nr753QFh3+Ig42BdEVtA/YpiNiKZ2f7F6Q6GhIJ0mC3yaQ7ChzwEzCmuNA2257jBxER97wNzI
es+FGJmZRBQEbLxWaKxyPCPZNxlpJyPtn8GikirbFCiHK+cou1KsY7YC2GPQrcs5vlUkUzqotJgQ
410WW11CnBNOLU6NQ0CwEZfHgfY6jKV7t0kb6/BRaVXaj6GLUBJ5k46tNzOqjC/RWBcXQCW/xUIw
abHFlM1kAlR1j52V/dSBh88zecDEEB1ahwiRBRCo2Myf1RyYsNUrOpSqO7tF+QdMjYHRFgdqouU3
0y9Ch2vX3LD6yc6tcFA6lSXSoKUuE2Cb+eNwvkFdu85m+WmXDusLfzQ+6874KAcgC5PLgqnyBJnG
6RZp3Jr92fAtbHwExjjcIqootOjZNnWj/kl734ScpZuMuOSDli3ecMRA0CKK4nH+RFiz5b7CIbIs
zgZhSdRkEvUJbmP6ZWa/zuxcfOinRhJ7z043Vy9eKwaW9ejdwsq2ueF8m+0dzxFzpmIWHkpbMpVx
cHRecSGZ7BT37XT252EnraA5JqYZXszqqRxFhcujOKgMsVtpQR1jqt9cGWcRYbcECRS+nR5d08Uo
5KzJCyKfvdCc+R4kZbtz9zpagIwexDDLKC0muDPHvQivWU8hZoA3ko4zMw5rDl5cd6dMmOVVxJZ/
yia51UmXPmDryrdEy1GiZ4ueh31XUERvuau62zxWTJW4W+h5fFwHwHiYQz92jMn2BY+MfaFoOphy
wvXOekzrbfkyJt2fpoySU07s4h4QPnVRk/9AAWDzxWIp0IN5dZnzwpJgk1r7VNEN+et1CX2fnQlN
B3O77scKHrQw47/YCaHDP1o4xmNVPqUOEd+iRxBHlNquROesy4lbovEPasbuuiz1ZTLBg4CL5TuA
HKLUdl/QkxATSaYAk/R+RqwhbmWKDae2nY/JChdTW96/LiMJqpxlbZ/THuWkwJeGj+cY7EeUMV+l
wHwYSp18oO19Rpqij3ELFcPzzAXH4FiM9DqWGDWjfwtFQkx45xnMIUNrsLXjQ1XLzzrknoCZOayF
vcgrcX6viCp/G0FCHrsmi/Afi/jI05e4JZ+JJ0CDgSaZmVVCiB5a+v616JycWG9EIFnhiJMp5wSm
HmskZkVUy7rYBAoajxtYd5wa6d5izrkoIrN9Xfz1Igck5TCTGzXjCkzFMU3H7jnLiW8P2nBTFmX7
kjijswose9pAWOY6Vsm8iQGVX32JuLhkxrwzChfMZKnKIyhMf5OLekSzH7nQHAPvVVsRRBCvW2R2
7FI91ep3qEa7qjbJ3cPt5BgAS6owPZphxORxQGjSDlHz2qYtiyj4o8xp+FKZQ7ZlMRrtddk3r0RI
YCrHJEv2X76LAZq/Yrcat4XHR/vvS0GsFJ1q6uz/fYlzDu9J8BrOSXTk1LXhse7kzN+mC1BnGSgX
y9xdj5Jiy2Ho+hiZ8a2Zaborp03O81zLnXYlud8mzXLqlR3ycw2bRgzZJzb+/Vx3yQ8CO4xr9tbH
V/4Rjpj03KqdSQ5fKjeqjo2aVPXMrZZC5stQEo8YwoidQi0au82naLxDJNXJBr3zRhwlA7MRe4DH
m7IxUO4/ATC+ZccQqs/z0AWIXww2vzqPfsXtVN46agO6ExH9Us2uz5IeIjIgioXoFAxNvVta61M7
0EnZBDRukGmGF6Nq5KZOEUfmqepP5fKCTctbBTNS6WnGc2WIDgliXvd7r6sL5qcZG4HUmW//Xoq4
QnCSSbgnPlsJNPh/EwaFRAQ8N43V3f+9dDruN4CviKu1iFkvDN9YT6Uuj2h/toirgrUVyZB6Cj6a
P7ePs1/9lIEkWYLkBpkK+8yYS3gQT7Ru0VGVkKqIsNxCwHOObpbvQub7JM9ExxgCIjN+lVxEoW8Z
mdSn2qkOlSI2/t8LE6vnYOCHkTiLUMwXKba/aNpyGkI2LKikEL9cO4UnKTWcN45Udk5paqDo4ZRs
/Uwf/JwyxOwbCcKxvGrAcfsct/oerOVLXprjA8ZWah8bGw9qfBZ3tNVY96xq39V6ETQU7Ymk6HVf
zuqgChvaaZYce0/f2OsMjxhZXxuTjcSYsPLvogemiQ8Vx+ypp7WIWn2d7fp5hqn+UI7pldjDYef6
zHda3/BPoyNZUuvmSYpwegXWiZmU2gZcWnHDE4K8KbDmoz9TNVIiFuQTbUVC8aVQI1C0r6Q9YNJX
dXNm9Fk+NMp5No3+5JBkQWomWlgqOVAlo5gvKdcTJZivj/hWfkW04et4sEnVtjvvaa5hyzbfGLgd
1MHLSzXs0wmdYuc4NxaE8YvVjAd634T9IjI/ywrC0+jy6OcIhl5nRec20m/o8IZnbrICqdGT0Znl
AbOh+eCn/jOW4Y6H6UIGpYCF/ZpTx+QvwoE5ZITpT5tiw9QYU1Y85sXGaP0vLgNGXXlBOkkLIKoa
ni2y1KnkUnlSTMZspbtboyl81SDtneHL7JI0FboOu2O7M/f7sC4tzMSRtSbu0ACl5x9wXHyQGhcc
Rtk+dX1jH6QwL0WWDE9JUKmrDqebJjtvbaLN2VjZMGA7nyeyJGLmfw74jAQ9aG1MRyu3zWdV1HsH
PF0OM/iU5cGLyFtxBtVwrCacJB3i8j10lIuAxbaBWPHH8P2HSfJBTjZsqpzM4xVgmi2oqOxs9IAr
KxwieyQCmQD0Z+n26uYmzw083IY5QVA2xKM02bKODVFy/CFfZAanZzOsQ47MoN/6cM+2ulLgm43a
vo4puoq2FPzw4FBiM7x5rPtt1CfnqGURxZTpr/LoFTGrV+tiaN+7XH72cjIOEuwYAxYImgl+Y4K0
wlK9zOCKj4ShLnP1ZDiYoIBXTYALCbr7nukDHgEMaU41uChokK4Oc8RKPeXHLErnlzVhd+1A+TY8
DU+lI19bNNuMf5gHODnbj6KkJS9iB7R0AWiQLDB6tjE9h/lYr0cckU8gqQ5TnanFnIj81TCYI8aj
gPrFBtxrETXU80Mb0BtjWDC3PoknACEoNZhSBetKqk0Qcr76WfiCgSSjFDH072EzECu09pU61hhN
966TcFhbaUtMinEjxFbtBu1/5JDztjXQshgn3AuxSFc3PRWDNq6RM8C1Gev04Hd06/C32Nu3B3bd
56BleJ4RlKE4UTZFK4/uv0+dKJBFKIdjvget1TQvdlTVp4Ts3lWzCNXDCFZzRNQsP1W+6NYzBZWN
KUZA2YiLDKdbvhieQ/M32u3nxAjdY+17DCHHgZViQf2dh0z1uVuSijhWxztm0jPWnURQS++RbqOQ
pGUGq8Dz8gdDjWytp/SiwXZu4XLURp6wSU+cFZj1TWTNFkFsMlnepGudFc/cTRkrWW/Gb+OcIhc5
RlrTxlu94WL9pjPqurk8d0BqVGDuRyP1SCPCSuzr7qEukQtSknyIoMehVGhnC4rzXdq+R640wmQy
u3xRXZoQSJddaaBH5nGKYA3nyMfqfuwP1VA+TpZ0Tgo+vlVFLitD/70VJhwZVVGSLROfPE+fFXnC
vTuf5h4b6NThMWjMDbjG+giZJzxnBxw0zVYBUkXQ698XpNG9kZ7LJsgFiqoCLKWKwKMg5DKZundo
H9pwcSg635iWcGdNX6JP5MEiCrcflE9EAUAbUaK+lLpHg81jC2v5GzkMcBwKTc6TXdFHATUjF/gY
OrVxqEdJOmNm7ydzRuFTKtzMnveZTPDsPBORVPCoaHRRN5pbcuDOM26ouMfosJgc92Hvf/znU5n8
g2F5W4I9hk0VscY1qntehPNBRM3RFEQgxRlIbIvQbfQ1FM3id2a9995flmMUHiY+8oxuFzNwboY4
783hqf+agja9cm6jxW70e9Ok483V/k9so4qn1kCoaQCfVs1UfMkqgNfA9h/x183OWU5Ws/cr0P6d
5zbbc8OYN6rj9q6F+0XIFb6xZNwOZXlibc4RYZNSyv7UK5AK6QHSOW6ZFYoBxYPz2lXiRG+F6YyO
d9MmwQFb+eKIAq2Za5sA5r6vtjGIE6VMsdOYwgHohXeGzzu39Zj2doSaQhF5XmqxYOQATgaqYCmj
01BS8Y5BcyLRAXtjIoK7l8lnuLmUxEbyWGTQ9by8sy4sBA1KoPpPHPXG1qnVR2DLRyMmqoYjFplG
8upPwW42T4Pfcl7VxXgysuRzrFlfydD6W5FQtRnGU7LohyVZaXsPUs6uBgctuujVgfrCkZZ/2mBg
1iUisC2V+Bq92G+VTLjR4sDbzwYmirDJ3qlqzJ8uuUTURP8J1y27+ZE21JGY02pfsvrc6hS6EaAm
czNjRVprVrCpb96Z5jSbrLAIFbOiD8clsaf0qqc4jBdjHdFUJWzolajtcd+ixRrIYj/HxH6vLYQO
YVxAiPEr9gV1D9oYIj/SqbLYJc2xqOj1QrM6tDMmMGPkFpqH5DWpFkN8+0G1u2/mHEV/DVWXvg9/
n71TVvVsy6JHoKrxQ+juENuMKzpZfbUTqnx2TJu4E3glQYSDEBmuqTDHV8vHM1b+qr2YoB6EOid1
ghz5yelKkTfNf6o0BwVDP88ovr8HissZBV8/cyV58bolFgy+Yn2KnIknR5u8VCbMvpSohpCEk77+
KdOKcaPGJOYYKTQae3hHXaSuPiJ4o/oGMZ1zUKCCjZgADfgWL4RpPc5lf2RSC2OnZRhbm8ZfGW4b
8ZNZ86GiIB5xm64t5X0usZ6QtlhVhHXFzskYuVsWbJM53h3Bqg3rZIhxsPzFHbUU78ysgBRnx6C1
Icfbjbv18/1cRClhqxYNo1kz0m5Jr4/qVzuSJZG6+HUZUx8xJzB6dMlUTVuJM7OnJIqNaN6WS1Bm
GRHZS3/HHIf3yjYkKwXfuekMRe9YD7SO01uDL47pzLiHOkGzPDvHDBLMULQxFFTJLWVy08akiA3O
W20b26QZuaH4agVN4C/R6/hP+uni9+UpC1ApZPYNdkD75DtYChIFxCBvu73fNM9m9NutAJLUrfOY
Ofkfs7JftZ28RcWtb10m4tmDSNtyk7v1PpqLo+siYGae1gcEewHROY6GxcweHIgNwdY3L0xbf2NL
g5wEAveRmSW7bYRlGytGAy1S5y05BQU8DIqDR6+OP2cn+GabdTc75zoyMeZG5Uk3q/HehOGXCPCc
Yo9pnDcdY5et41fDjp7gt71FTQqJ+/fcZz8iad913jySg4M4FaRMyLCZUOXkET4d4DF7eC7b8Ijh
9iQRKnnYOJikmpfaxD5iiLtUDqMUf5MNBbhRRXPPJp6EgRvlAUUCUToEDB1qjQVn+Lbm8NluEJEY
fd6ulcKoY0V/xgRkjik4htOBOAgTPhKuXMYzZBevdHIWLZqUyMRZ5xjEOposQSWBgCu3EM1dD6iG
dMSy0lPpRcYIWKPa1GvmyCfWhkgi3OS4yFt5+pWrSvJHFi0TxIE2mm3Bx6SKj7JVzjbIH4EFPns6
/WOA3I29+R3lCYvVYm9MxIGm+Ko3wPRUGxR7c/DX/NRnnLwWsxJivOd89klOSR9D1X6ZaIAcDSxw
IAYhcj4KM8NgphdQlo4+BIchQEVE2/bNHzRKvmnV4I3w4ddbtUBQwqMi25Qkhe7IqOBhwH7ca6qr
s0jSYLtRzKp8S526rs2M+W1snOc0uNgBebTV5G/n4lR3SI+xSqF9yvns6dq8RTXZpOKtcadLPzrX
3OC8V8GfAdkPad4Po8IShgQbU7PLE4u9xp0s3LszzEcKaPCKGVpnVJDQkd4VtomqMp4hKH4aU/JG
/CWA3ZBDY/bwIA8YFfAARj/9JHZiMREmsBACpzqldvLqKfNGpl27ncIJsAUzf8Q1x8znpufGf8wz
L9vkTrILfBoKmiU+95qSGYUlT3LcN2kTfLY5Et6gVmAFnZn5SaKBeXCO1wJhRUZ4gBKU5cRS9eyg
1FeUk1mb9Ay2jBJIFyP9m20jLEC+74E60k9Z57/wrJWr1zBk9e8qNP76YrjNRvZsdetYvHPNsnUr
kcDA9+4dFyR7hCGaYuVUQrnY2UZKbCQmuJ44PrtCRFlEnEs8mkhLwnysKyRmscJ2q5gl9gNaryES
b0kHC8ixN8VERDmgBaa991xF9sZOWZZmdvg2jOZXl8wsn+smW2M1vTvm8k4jtXcRY7BLnCh6AOUu
wcEjLGhd8DvFCIivPlaMdbi1ZwWH0Ktr/jbMWgSZ7BTu1OtkqvAYR4rHZm3jIEuAdN+TpmoZeEkB
ld012JgpgVwIyDuFhtrILanWnEFjQMoooluqeC8iRh7JObLC5Zf/XpqhBlOzvPz/e//9KrDVKu90
yFpxyXZ36AFOTvtiKATWRggkzsbFfXJK8Hze8jIMxrDNivwvKUfh2QviZCnDcCTPkKRIk2IxYcZR
vBtHixZTCvqVFDxbhUpj1XoIIpysmdZFqaZzwS7WHiZ7C7Lto2pIzVUJXtOoIwcjHJaRrkPzT9hE
s8uUkNuUmn89Wa66cnwz7jfUa4+q9zesKWfTW1G+z7v+lntwaQfPhXqy/ApdqrWfdLwt8A3c2gSw
LSF42fdYsu530lePZOzfqqUywiP+gHMMjHSeHENV+B/sYe1zjfGgjOdPsx7pG8Is2gXK421P8vyO
FYrIeacVu39fJp712U5FDbsOhhhai5eqCS7VrMd3hDY1ri7LlCsWdQZhbd6JK5jxDpMF+p9cHMCo
MARTmDkoEt57aQa/5j76FaiUQWfGxsPlf1ahxxUrZ+aqbnMyXLJict2dU9gW1xH5JpAGcxvUjbXk
e6Gyyez6ttDIVqkRg8nVvDWqbe4maTq7UCG/zqPx3NsJGnMehbmO5bUwCHZT80kiPtvg5INkPnX8
KoIoMUlxiF2PvXuVHyYvOhAr8mMtuGL8bBgKQpJWEfSubbzKpFn40x554ZZ0nyeVt/beaMddYDWs
JeKZOBc7Dl4I6kvg+BLMNaXbpdaOZs9BSko9qae637ArWhNT+I0wbTgo+YvR3vxYYad8rurkNPBw
Aa9SuTunrfVOg/iDG79zvMRdCYr0TWa6NRrNu0sZzGiMd6jDzLOKGNueeAzroxM7eBM0WUgFRRMx
VTj3l5Rc3dXYwRu0cSX0lqttjgej9szNMAMCy/VnOTtoyWb53UO+3OQhJYFteyWgMV4YafKSww0Y
KpZTiaY1+fc9N5Wo8ElOY/qRdNauKipv26QWc1X/VmV9vKrymdRsyfzJ18D+RxhqGxC0b0Mo9b7o
QpO4EIQvzLs3VVPuJoKGUN4EkDVwd9CxfHthKTGieO4Hkvj9VMv8d89xI5Vl36KC9LUgu4ESWNlu
uNiOg5NX+f6p8JmYIn9hnBMAi/hOWCFtUOG9ZW77R020xTG92q6UeIk0C11B/fJsel1xGgknScPh
y5imu9Ttpe11vg1hDV/y0QLNVA8gGLTHztLQ1GaDARsilUdIHxfCMCBd1R5hcn1XnP992XZHTG0U
+4XzNCl70ZlxxZsLFnAa3joanX3RjsEtxb3w34vT6k80MMYWW+AqmtzyyYFkCTtYWhubkQjANjgm
uzobs7tmgkwJPW8LVfa7Jkuf8pjkihX9C4ta4U9b3XK/C5JAVmxzJviwVXbuSDXxVE611+cns2mM
hHqEr/+9pKPItsnC0Te5QyKbabyKcdPhxSpO/fLy71f/f/n3PbCCmJn7AGGnKMhAG4cYapSBsqOC
g3iCVued8JKDyI7JsM9UCG+yCd3qFMoYrZO76EktdKsGKudjTODD5Cu8reXygf57cdI+OMFrP06O
ZexjLFHHjktdN4z4Vj5Lg0siK4H8mS0F5Q+z565iMZGcQJfauMSwfcTjyLGB2AIPsl2fWnPAaKCL
+oSjENMN6mKfgLrzDM+YTOvezhFvyBsUbzhKk+zXGc7HdYgpAEUxe7amzQWcZAN1QoVSfWKldIbO
WP33Aptaol6nG+5D6wd7frtNbHeR2s4MxsdkPpnwfPZEgV9sa0yQExq/pxHf32wjzxmMdUU6Kbaz
j4GHAENSVKesydgnINJ3RMu36vw8zeZP6hPPijItBfNOFmVMZaMWIHE68TdBxwvPmYEJsrrrFIZA
m51HURnDrmp/SiBiD41tvvfod424AwgU7mb5y4xdEFcz72uNUGitvOo5mjOUNeQoJqo9pom5UyiY
GBWs20Ke4g7hvKJAsNWpqRCg5SNmhnpHcCQzfv/vNFDyzLp4HRTkipo5KEtJsLMB7Pb8XFV8NFnh
MwI4DH2HaKoO2HtS3fskCyUshKMY/Dc1+PNYWneEM/sJ1Zc75ozPJTng1ngUg/3g6+xLBuGHakjc
mQLUEcXBjXnfWp8sNsNRgFDHvVTMFqmAX0HooJ9jIJKytQjwregpZBR8znyIpaUO/hKxdfG89pRg
bu7cDjregl6c9StbOMzGw7y1hEBo2p9sNd3HfzCM8iEhTnYVdvFrFI8/ZgF+rcZ36pS2gccsONTC
+xaJjTg1+M5N7DaiGWDTaP+ge+Sp1h0V9F4jC3Id7IRW+UBG4Vynu1GWP65b7+AQB4ew5S2My5tC
4BD2FIJd6bK4IIJjnMRjFewGJ+wP8AI+BgExSUavXCeE0JNBkrj2C5wVnkqVvOcuqag8x/Z+kH/h
aGW/AEPdVuZricIUdECJKI0KDqaCXlkotUI3PqVl+ORlNSfcGOzEH0vw1tnL27y8V1HcEnDNvsXh
76zd6tcw3AzffvLpSVc8/A91FqWwC/YkC3FBm3wMgA1pG+RHA+wtctp4Z7j+33JMnqI6eNTKPXAY
8ByruCSHga5cy+IDJMF7NakPmXxQ555R+jBat7GFx5jENkNYIi0GvmqniiFJKu4YUHBfkAsUZv2n
GXFxVL3CJRH/sL94c2hTp4GrHez4i90YGqsivYCK0DcDrqg6h0WupiVvH6lrbmj/T1VqPMeGqXdO
bDAxLaszOom9yk2uNptPlQ8IlyS8PO4j/CFl+xCjHBpS42Jz6a9M074mZWyyl6fInExrpi3Fd83k
iQ6CvD16hqIlKCV7cIrg2fAFjzDRMbgMxD5QJYLnjBA6ahdXM9OIQgFAiDcoIz24a7kAbQWwIMDS
yTyTTwMj8DJ9Cm6DAG3pmzh3TOatKkSaXBEfjWUOoFmwMjr+fHYXC60Wy60A5PU8vSR51K5f0TnA
ZPUvvQGtbwR4wwH/oWT3bjTVnnxuhjetvzLB3fST94RqYFM4NoZuI/xyS2PfGOQsSnMH6uIwNdhi
KllIzKv8ZQkc3cm63CqJKTEjH8C1wrufVAcPQwD+EZjAHhmL+IrJQHef/HsFTHJNxg7DmvnRyeYf
XRlHyHKoDpHX2dIDlwYaP+mfWscKSYARFwGXSjWS4ObgUs/eZwTeYZLfRob3SlRfnGodYv7gVxWj
bRoHnPjl0umj0zjZBQvogMUdoYMrw0Z6TOYuB0DPCjqev90CEJM6euhfVzowf5OC5clLDnacRxgI
0YW0l7CWz1zvr5OV733wPmn+W9bl4YaI0yVzg1TJxuRnla9A8oAKGugvYx7AvkIhLmpJ+s10mHtc
E2HNBMaIN16H9Vn394bCnBqam9SwGBE75aIqHMOtQs3cS/7v0WVwFLjPYGRphx5IMf6WGvHgqKr4
kCUOP8RonQtoZGoQwymwxg+v4Gr5H1dn1hwnsm7RX0QEJCSQrzVAVWkoDdb4QliWzTxPCb/+LnTi
nhtxH1ohud1qu1RkfsPea2uqfQLt/MBdRjBADrLpYbqWG5CHAwu157+V+TkKioQ0SG5Ah5OYeeMQ
yLK51bX7r8Sgxwti7BbJ+Nqpqk8fr1FYc/ipxf+Td5YCI8PacXjyCcnDXAZSLscax8QSf7KX8D8l
oWRmXYLjOSr3a9oTNtsm7rHP3T/bO49IhzBh1gZqaPocsTGj67K4ejiw3dx6mPP2mvpsTCsE1WLB
lMw+Y3C26Eos1LsqZPjxZYzxQ1VsMgh/QfvMD6mvDUSRpCkA6fxyS15QB+3sIqEQd+v0OclngJfv
hk3JmXHw7WHoUXFv39F2pge010zju/jkj7h1ssEa9r7l0mJFdDk6yE624cME2+TFtATXAniDaueN
f+IeIoP4TVsDyh59FQ7jMFBqczwm0v5dQnbhgjb9It/89i3bgPXZwNYK0LPilIEnZsN8yZwc4IOL
Yrm4VndSK3YsgqFYq25TmsOMAPrFpqITa3uxxzbso5qAG+fCcuwwDjjw3FLi/QTcfOyth4Z1zb5b
BTZoq75horGhneb+wKylmR5b/9Pgrd4OaPH9XwteI0PCjCVycYPK1ZeIffBuWvBGuBNusPzJa+Mn
G9NEmo3Qu5ntFurVW1t0Xj5KGjlchRq44wEDUik9TkBEKjVBWnFfU0WOaTQ/d655HOLlDUG/fYwS
vC/Ic5uRgL4WihxzVdLEakZ/VUkkamx/ZX7yLS2HuRjJ9xmIbWPT3FFB3ipSUfGys0Qywjh3noHo
uhEnnPLAr2QehL/1eWREa2CyKJKvJgMbYOds9qQIWzZXpVvjSKnPleHcdlUJRApw8W4s9W3nlicV
845ayHzdWBAL7JFwNO9/jpUVsq60vUuW/lU+A5tqtl67ZCI3Uvz2iz4oWrg+eaxe9Wo+QsXK8k/k
7czcDHXKdPadoQcoNFIjORskA0Z/C8J15+8motBrXbdnooP9fRV/4wX6U4UdviOUwSvOEGMqCOM0
ZYDJjPmCwKBjkacFptGFR0dZQALyurq0uXjonxfkUrOk6W/1N+B+ytu2ell7BbJGAvASCjrHeauH
m5gd7jDbp141L+ksv4TRtufWjrGBrLA259J/rFzGYBJetsisj6oDJzA7E86oaYPxS/fcxO7fJCkW
zOconT1HmgzaTM1OvA1nE0+Xb3E9QwLLYKYw30FweXAzH/Y6QauXxbL+ro6lQmVNj67WbtA4CVsz
EZF1t/Bzcm3QYM1wWUfoJygFvow8vyF+w7uUqU8EI/AR8qERm9uwx50eWYPyrbvJNs6xkxlnss8e
0oguyjXj5sh/vxObgVddCwlFpE/6niEopYCy4BaP7nT26EjzKQuHSqdh469ZQIG/ITuvCBPUZU6i
Kpgm/YXpF0q4bEHXKfkyel2yH2QioHHOB4tCeDCYP2YeS3nQr8mxoSOBil4iKdNJg48EBF0gYl0e
4yQ6sKSYXtbI/OigXx3GDi99mRn7dGEdjSYSvxJ9DYJRMJIynb3boaiYEUiTcUOeihuEz9WBYj7d
9115S9heSrAp/XoLnsdosK9M7lTvKRgPvnTeWjNqmOkZCGS5rvz8mYDQHPRATJ2YFHdeAzBBx9Qx
NQCguJq+5wlVhOWC6c1AXVGSsbWZgEdrHlMussRHbFIkCGHhalrrsC9RKoNof3Km/Lk00aH2qx+k
DeDTthxe7ebH6Z/95sVH+togEqjK7qFQRISvUKVIft1XS00E6yn1rTy9dX2GDroKh0LeZknnhc2K
aGHrm/12+ocvN6c5I/fO7p+h3m72AfWXMV9yEFXF4GNymovlsbH5+bD+97OfL//fb2mLGEZox7Wc
1j7+DP7G9Xlk75/13Ohjw0I6FysARzR0Q/HUGUDCPQoGZPmgdp3jlPAiSsH+YTS1PifoqTKfZrOD
+JWHadVRmDJ9GXJhhVimjQdg2tl5w0At3gerM8UIa7iRuRP0CUPxtKkfIsM8JiwbiXLioBLKvfML
XbHMH6aDHkkG8cZwthPir9MK0eE4P9a+LbDBOkAQSRT0uNd5q2BlITcEjNOY4s5qsNHXlB2pfMUs
8RJrcZe1zp0jpmfqehjkFtlFqOyqyqJmiCFmDAAoDITnB2nW19Fon3veUR10cqdTdNS4At0+uhOM
RveRgXIYc7+5TyrWR7ijWts+mfiQcZfm36n3MHK1BvXgAXW25TOI3j8YbX8VDTCAVcx/G3OKQa6p
P1ENOmY4i1RAHtdP8ZRZZxX3LNG3D90YMQOqo49VB9j/aEyBce2Rtl99EZ+xFl4gJd8bKWCQZiAm
ASFIW3MITxgVsO9l8E6SO8uqQHSq7IKm+n5Khn/FPDuhsa2w1TVekF9qDrJjvSJUUcZ8E/vLZYTV
g0DpCQEVq0V/4KAHVo3fB3ukADbEWjIdSGmM01/mKJ+oMxCj6Oy9IPwT5s/DsiFwe3ZKBGPkJNuP
t6girrPZjw/RiqE5qvWHytkMqFWHaNRvotxk91QDbrDbk/DFue5hpq0M1TvZnq0tNGTD/jpm9T12
7q1OFzZp/TUfslc9rifRyoc6uvdx7gEjqJ8BHby6sTXx/PzLx4wVmY2AvC9N1tcdO45PaBpoItap
OcQZJcy07ezg4VoUs1HWfAGnDrA0MPYooTUL2UGTqttdotKDr9i4VVo8s7/HiRYzoCOCt7oT0kPp
hltLbvfpzOG7M6PMuDD8rg+N+vITbC6VGoHQRBO/MoBhi2qsNl1qPkWZ87tZooqAV22fgV2AyEyx
tUVZ6OZqQyajUIpM1V0MaTHW+flUpgXw2G6EChYpLywseR63UepgtNXlZ6j689nPr6nTHPsKVgs+
jVp4+kY28k74TRq64GN5XrdhU+Loe2m43zOLUmKYmUGN/x1EaaMFbbl0DJj/99dj0krCaJ5DUgmL
+Ub2S3uxMucydnkVehbcImi/feu+4+aCNyMOwrdeKKyR7iJqQqoNQrCTwG3AthyyrHqSzfJuF9Yv
QXAE5y0rOWJWc0wQu5/vLXKD/q8ivgWiHTdmmnRHLYFu13UpSS9Omw+fsHUSERrJT2ggnC72UYG3
oEdpKoFuzy5ZNIrNypbPTA2qgzrRGPBxM20Z5j20j1EfEdhzhzqksK4dE+KK77e3OBx75PRLbZyJ
eE5OOsndAzulW3KQZjNbH2w1vFid25+3LPqdO2dkKhktsHqesJMGtadzZ4NV497EG0r3FZMbj+pv
k7RhzKc18SIjTFKPzdNEo56hXmAuAogtiW9XpHWp4cPFBQHaarsJZKs5nXStT8xN7qIo9lnykwq+
4dCRsFhHYrqbSzUMA5kgKk3DwWdfS/F6+fnAN2z+85mz/T6F0W0P7R6I3vblz4f/+30/X5q9dvnh
12GDMupCZR/vWiPCwLsSZNJ6z0np4Lb+75i2JV340m8ffn7t58ufz1B/ggpd9PnnK5sL4D+/zf6Z
845gtdJSIJHKNm/O9qHFSHaptw8/X1aYton2A2ZUu7MHz00DGxvwNtV9gh+sg+41rQwsFmv+zzdx
tutRbd/J9O06iEf1PMcNm665L60Le2vzPx+82HpJ4UFvY4qtTthZlQuZgvhy+CX47DEfmdCbljdj
7v8Uq1EHkU9zuy5psGh6fEHGVgezcI0JnprX59WCz8TihRkPdncXsLkDdYbARCCGDD5/JdoOiQVC
c3hIXTFeWmomi0OX+LH1rcnqR/zLpt0Gifa9Y7KWrJ7+AbPmFxP/XRHUF7veXdunD7w2r2ZMq9zp
Y1q0d2tO/JCx8B94srxNc3MNXOevs+C1k9P6J68t/2Ct8UPBDNQZVRqOmoxJvxHhMBcbmu7y8/fw
huY81cOJvfWfodEPdgSlzxHykkVLYBiYK2P5ndm8xW17JS0M5/XBxk3P/HHh8ram/ZC864EYB6Yc
vxE8MtXzKLNaPEOUSax7C0RhnuStTfZn0BCI8hj5PG/tvVoMBe6A7IXRfrRBwXE72MMA5iD3f3dl
z10EeGOuu8dFMCfFuLDy7u0Iomh/V13/yCC/P2T8MHfJOoVQBS5Rh6ze8pN3+xW345nhwZyDSTZT
rzvG3r8RFNA9cGH/aKxC7NZEPms4rgG75VfyU/KL0eGsSVXxh9sb3fcjqMjfvjbf2hEE4yj0Z52U
Pvaw8b7TTY/dWySPSZmF+Hf+wNYH4Nq12NY7YvB8+ztxIWQQUTSGrf9orO/C66CRreu0t+vippPP
lHRApiUNr2OWXuj4HkPf3D5XJr04wdLJCSlaUMITC4HLFEcSb/bsI0g1yR0ayDXtbpv4Hwaig+UK
3hj2/FltcYxl91IrXA2YbwnFzOxT6a8fWWfcDDG++Kqm0Jx7hE6pO2IUoED8WWTHEeTGhLUm2skt
myUnLTPd8PYOyjKhtvX5cIPYhLjvNTmrZb1lOz2yogTKqTKBPYpEZYWMtsc1BeOGMslJJ3qlhvgr
jxq0QLg/KWIg2GQT/eO8DwnzpkGgT+o8vHKWEdnBcNcMPi5DDWFi6d9aw6BpK/E7NIwWFzIrUUVt
1TZcoRkr4g7WAINeC/l9XjvlQTl1WPXjt912y5nLmY0DNDMl2fHa0Nj0lKGymlUV5PCDmznAF8fa
SRVPjqeoUwzxNTAct5rk3pWndQtjr+PyI5lMM1Tu8ku3RkGoHCHmRXmaiLsOganbuwY8CjXZshwV
A7vYbAN29jxkEPMOpVcBV60jcrFhxWPkxN2UNO1xjoHrDd6J85hRTJqlJ3viYcbA25zazGf3XxG2
5fiMif2cDkU+Gg4PoLDau2rK5GFK8B34NGc7FKUp4BIyIJw0EFpidYn5Rm7/YjPPYPPArNSijA0G
Ow2KzI1v1oy41rHmEgSihBemwDxajH9bdSrybYPH3xcDhHkx6zW+2mUOwdl7aFq6Np0iyo4H8Se1
uz8TGXxAAtgipXlgCkIioUsP2DihPj2azsw7FkLyHuny2SdhAgpXcjSbsytWBokEyhFR2xaKrmdg
5pAYCdmlczSeorS2uYLTc72BgokWEXh32BUSqcCKqLQtVFNyO5RdwYztCt8dP6z8N9MOXNYYpAkk
tWviEOG0+PrO8fFSaV+r43RPRh5TGNkfvX58y3zrUzQ9b4qFYUTH1Lea5T8fJU6q1NvEQng/58yh
ZmU/ecW3rwmloiOaaGRx2enuUaYKYRLDIdsDrzNWG1d0pt9I1vgxKu7QYHQ7RlZk9EX4rpKboQfk
rEfU3ZzChJD1Joxo0wbLN3vwMt969B8k/rgBtfMjY9tgtsRzpSp82nb8WlsxC21rydnJ7RPHwjhJ
qtbOshtOJCGXo0ZWK/u3zCXCwzPeU2UUR2NevmVB9Peybl136KZLFoitvKgAJFhwaY1ZxbhA9IeF
JhpFA4Aze2943kPUFL/tDGwrCdDPcEfD0aq/Jtt7azuX2KCaaZeJaXL85TgekqreeVVl82+24Qhp
1R+00wOVY8q7I04Uzk1xQYZPrSW6p8nMr8D+niS6B+SVymTRW3rsq+rfFdEmjpZMZ8HZsKEwyLWZ
97Ik0QbwGaLJ3suCbGoPpcz/JYt8saYKj8uEvsRoVjIwLAmaYA47FLWoLHzCmMZb2/SeAXEWN04m
Hqehubq9455ma6iPnqgfqnZ6R+ZCDhEbFPzgLIYb68CClAsc/E5IRX9VlWUElY87v5thhpakaPuI
GKRgTY9pJg+odUOPjaNv2y9yJN6Ux20xEnYoiXcxR7hXfTbQ+3yS0HBhfB4dpcVyCK0E6lNJrGGz
cmg1A8+d1pv3DYbkZJHYJw1rOBSfc7qY6CmhXGbz3OzGjcu4CgCdRjU/JMuGER6nC2BOYnwkm5la
e7xJLrzhmoTGtVf23RJz5K+uxW4zblnhl+iLsosmeThiKIx31ptui2L6rOygDMqmGo6NpH12oST2
zjqey8Fi6FwdBJCc7fuQN98MAK5gSO4R2ub+3ITgcdP9OsO+KllrhmnNfIXu1mR2BHoxdow/POXG
Kbfuxzp6FaaVHmz8GTzU6CJNEqAKPaGYOzoDKWJloepjiwoI4FqYu6B9l/KzWrjVDT99nm1x6kh7
5ZrwTnOpYZ5q7GGxB8zR8dBaE/YEa7cxH4w0Ovk9poIhL/RRjONC98gmjAXBe5ZAnnTyDGEdIvCb
mjgLpG1MK5v+e6KUv+lI9DJT2lW/AA8VVeav2Jnpp9hxsG+oh8M6FTeD2HARXnav0z4+lA3bLmnU
L4oEz3M19xBca/m6cjUyVzcIvYE/CHf7GvVQcJnroyxZa5zITolTWVQHJzefgMXqZyeHiJSsw2uF
GiiQLLMHvmNkUAZnTXuw0b1DmiKUE6tdGGXtd2cPgS+tZWf58Gzg3LIF1I9tjTG+J92aWY262D17
DDvPM9a+VMXeImw2BwAWsAyQVwHMZYzav91cfUQy/7PkU8xYr/41RSq+nYsP0wf7UaO8YmCmkj09
xRSO0aYMhMo41nlosuwLGCji/9Z+cRhM4mwNBlo7Z/HJRpL+ubHK/Wiw2MMWk2CR6OoHmTBvatW3
Vt2KAIBLklifAynbVOVwn1eWk4CxvMNSJ79WM1U3eT/czvD8AjCn4lSis15nhwcqRjoXFd6tx9Sz
nOW7iygrQIK+p3udzgDGSxRy8Luw0bCkafVl9JLuSmL5TI3QLtq+hZHEUNAT7LB8OLaeH9OQ4TvC
LPCNeXU9dls2dxUxMbYYsA2WRChuEo6XIQv363/U2tcirh79mQutQkeAGZZXd+W5OXa2AMUwcgML
QWvkfXl93YTe2GHk6aPniI+78a0ouczRCsek6Fj6AuEuJnDmVqvyA5ZGHC69vmWC8Ow7y3UoiYkH
P6t5XPz7xWwkw2XzaRgcFfTURRemPpxjBcCEDtC+XzO1z0R1MzvuU+TEkhACcrPrxeaV9uKbpecP
rRqJgxBYBpA6SESQaVeStPBiGBx5jgvufjtAS/YtswnyUgmE7/lC/xrX5NL/gpsRn2ySzNlzVcgk
ioajEyxQqytsymnMS8qNDQprORWu/w0fIrsxbOacrkCrUaA+YWUk9wLZIJIrcyshqb57Fzb9tEJl
k70dNJ7z0jD6spvF2AuPnYgY5Zci/JAs7O5s9Oa+0gUbNwZ/u3nPcwFlRom7Ag1DQAHQ1WN213RN
ih8HRobD8jZwpWb7jTc9IzL4F6Fm+8r5Fsou352awBo354/R5P7ZwJc5lR+u4QCHQA02mh0Ad+Oh
L/2PrBzUs7AEdvKse5i8brqUfldfZ5+1DgNzIriKL4/ozt26xUCV7AcYeUE2NVRehunCGVFnZXsa
ESASjW0Uz66h9/MCXhNIDp9VYB+9Iv2Yl3h8AKdNRsAJoQjEmwRzWIJJppyEdxn0NiAYTEAaBvRk
c+lhu6QbbPTJx3C1oQcLXuH8rTC4FRRZ2KGQNx7CZhhwtnlqbudcYWvoZzYAiFN3qUMyJJGvVbBM
roO0a36EoWkSj5BgZ/X85VTDMWwLAeVI432L5balgRBw2OxKbpNjRHfqEtLUSD40GkIyrKn2Dajh
KmM95WAs9dx5oR+hRJe+QpNFuopjTLf9SJdp9vDQSanOdyUmbiSnT/weqgLHfSNvh2hGnH51p1kF
RVydW4MdgaHaNcXGInDgNMOl3NcYWQ/98Jc2vgFlne3LtZfkWpcYq4HGS94mYVFiZPRAXQ+JMsCr
I00Y5iGoo560hHrcK15YiEbEUkbJXeNmF+JzMTunDtkQM57KKb90rQLoCeOUPx5Ci74gccCdJsWp
UkwndsxoIfLipDtWmZIeuFpIPbNwAOyS3DBOHqhM5Zf38WSdKLjM0ChBDbVmeZlwgfkrOfVOuqf7
WM/STm4MA4oaPQAc5ig6gSC8JRX7Ee7xV+O2GflI0O6Gtrlhk7QIV557VpNlEz2iUk8Dy0RpMip+
alGPMFoX3aliNBxEqcFxqIqXvjfHvZW6DB7zmSuz3sg5Ng4n7IA4PU/m5DMtlPDjrJhMAFCE1H8d
KmD1qDHSHNJx+rJUBR3XdWwMOvmah6prXut2UEHnTXInWEwplJSeuJZOyrg07RR8+PiP6ub3njXu
BHeW6iV6HRfMA7Fr/ppM0A6j1hsIUy+hBbPDyBjiie3oJpvzdcmeCIdikcrwgYEA2js1XJnp4zMY
LDRqa/WoGaLcjNaveE1qEkdmBvLWC+iU7pBuNG/DshhhEqQOB85/jR38pMOqrxTu+b6Z4NfN0Igr
czn3hnNKm/Y1ifS3i0GhSAyA35jbF4fx5qwBF+X572m2yJQzyS62zZZUtgjacoGtIkXHQCAZZvas
9c5eL5HmFixXDLR/sfO4luyya/ZSCvYICx2OAUAdn9r+G/mgM9L4V5Y272rglahy8yrWLbuTnyI1
TPMs/ZLNJkr+nTbivwR9XeejtYjlTACQCtAqv3SVlZ8YDydQN/ygRvhwhPxxjEpUcSaQ36CG2Y+Z
4AzTYQ2wxn62Vv7ICvngpZ7c+5onzColZoraf+gm4q+I2LhtFnai2ltgZHIQ8K/1oUkNfIKotY4k
vaBcpR+CGMiR4G1IHjRFwmafXvxbOhIcbW/r2ycEjVMc1CVi/1kRgtZWVN78JbguqiMzDHtP5Nir
MTPDM7ISJBYLJD2548VhtUXuFJRwud1MaZniVMseMK2SOqijp7LNzrotqXuREXc8L/kwg/C3SrWh
kiMEqU5IrdskrHXX+ABZsAuR835V4A+PtXHr1Q52snixCPRAUFmqezsjS9tZZHroWHdwIthEpEpj
l4gyPqLyJ9Qp5pBY8jlYGJDN0sxwirHzLrtuPq0JNR/9xzryoLoQypEX36Deuxtlkh9UxQ7aRijd
CRI7CVe90/VdmxrjIa64N1wXFEDfb8v+5X40im8YdYACkKs7xmMjpk+S0I1g4j4lLqn9UeL0KZkA
E9FpfVy2h6S53USGMWfo7ENgc3P3LXfjLzUgnIpa7ze6RDjhDiu4PLHUrqd/pWtnu0c/luYrococ
Div1tDEPt2jVNrU1VvNse7N69E+NIuDAYn88AUSpt73qIvs4qCZ1R5rtcDJ0jmN3/UB7B/0HpB9z
gRgD5BgHfaTLmzjJ75BFEnJmt+NxatQ7hYp70lFKhqV4j9g4Z5SEQesQxqQ1dycBTwvKZW1CgR4l
78ClIsbNYDSXUuvoiivXoQPC/f0HGze2VgPBmOIAoleNUIdz/zn6z1oVcYC5DPRBBD+QjgTyYAlb
aJvm55V4cFSH1oVxeghC5oC9hUUUq5ddPw/xriviJ1nq7JrRFSZygcOv1/dym485E/kJFRr1je7C
c04S/Glo3Pt2me/gDFh7AyFD6nvszu0NXxChM4djxv7bOGJqpQWULJlsfJbEHMH3KiAbmMSmd7jd
8Vjl2BzLJUwwqy7lcR0Jjem3IKdaLAlh5Q1hMYw2gR75kNruNIr7XTmOUKoAnB96KLONuzFU2l/l
CmxFDMW/TnZvONvPmcu0pMsSYw9b+lhobSKEXN5mm/PLd+wz5KCvBGinShG/YW8t5Aztk0DGjLHc
Pe+6l3F0v3usUQcGkcdZAkgvrJKxji+sfTNz89Hoxyba7EzCD7RjTUdd+CnSBjhP9Lsv6P/gV8pt
xeOpg2OUxbm0P4EPP9QUO0HcRL/flSuByVRJe6txpNUbALzJ0kuBBAkFxaNo/Zc01+/JhNgR153c
dc2MhkEyV8ykfLLsmdGTsa3OmQW0NW1tzkBkb5QegqdZxuEskTiKrJUhGTG/ePAobQlaaCIEJlla
Xm37xt3iEqQxilDHK0dofrALYoM1azhYuD5Kh7EP67V4ZGiK/Qdpw49CHT0fxYcEUVFYBtW4EPGN
XrTcxzNRBKKfb81SjmcmUpFup2BJKDQ9sZ8gXB8ZLd4lOe3GzMLQSxkUdQxyT0k5IBU17A8q3/Wm
aD77Yis312o6OvljXDOJyvQjCW0+bzeJVsP8jRH5GxPyW5kybaFfR7G0pG8jcMFT7E0n4hbifeSv
7oWB426wu5OpreKeXLfA8jXtl9M8xDFt+IwZ9gAN1j2WomwO6bR4B0t6N/zTnyIx6tPa4rRUCRlZ
U/W0bMB8JzEMUJxoTBAchTFGl11ic8T38fRVVNSHAxFeZYzN0XZcuakGLr6Dcg9+Kwtk85B2RhNM
Un8L6FttwgiOVLwFmAe1/dqjpiVCLjtPxALhuDh0Dg7wwp8VzytTQIVi2sa+PLEz2s//SoOuewQv
bPN80HGpQz+XvC0NVmf9pYciwvuYQADfbF4LtpZcSJN73BgYHDmbsLFIYRR+ScTXv/wchIV0Xvqq
L0+2Kf/lJu54icdfWxgRycE7E0duxzEjnyR6JXWUHRKOczRm52zsxD4zwEtZvrWcmT+SpaTPrkOf
G0EuOXoLhPce8LLhK/dUmIplNYPKzERP5PZo34wCjV7NngjTUhRgCnhJPPNDld4fbfp3XWs/WOv8
2y1ykPrY4mgKrb+WoKiDYcCG18Hy095rD2hpM0BQMxocHw1P6JSBKWzxBQJBvvRcVYELZmJnchNU
ecF8LU+jEEjRe2I6T3EPE87UcTCxGpIjeA4rAn7EwNg/Wj0Wy+hKnCwrEAdBfG92d3HqfdogumGw
yCsZUN/42m4JtX402QUHzcJ2z5/Fzci7hHXKWu+WghnpQm/qtFj8nY6tFVZrEoXPkOHSXa2ochBb
eQ5L4FpQwVX9zPyIYlIZXXQidwmYcfS780ki8hb9FxlRe0Sztjen/ixEXpNGNja7REv+gJh1wzFu
smucWF9LyUMq6/V3YrGtjIrhbC2sdy1G6fjblwmDC5/9fCipay5IgVDRV5xiaNTNQkOEQQjp6dAw
C4zTLKMOk6eChVnNXZlemSn4od8wJrMatuPEhi37om11GBnLdWo4NUko8U5pZ35ZXEuhWUOE6Pvu
isg7I1Vb2IE3d6wKY4aB7lj6W2CYc4obF8HvxAmS1PD2uQvwZS3JFW30gyROGe0DbLzW94Nqxd8l
ta5DVKm/c9e0wxqFq8AzmYy8qsvghSy8f1sKmVDmzyQRuMCYZLt8W2MJtKayvzNdXGlBbwz0oTuv
y/QNMRbtebbLN6NbrYvpcL2gPnpBPKn2zIRhdyZdep9jfWkHkCFSL8uT8VE7dnwwzEWcdMqrd+PA
fTwMJbHF6dDcpfy8grZdy2OrSog5mK2SsrrPijCxgVyqhtbQEo5xlEqezSF9UsZI7MZmigIBQbex
1v+SjD9tVet95U75sauueMmfdOZHh0a8yXqBEBg397FCZiFtGKZTLb7LorP2iU9iuc1TZ4xKHtqB
s6MThbXLrSUk3NC3MacCuMHXwsS2beNP4TnfbBBh65SU0o2RhW3C66Y2QoBlo7wTwnoQkgzOUrik
bAx/oPWuxwX/1DwjIhBm+0TGiKaFR7K5aOMLhEfKcieDFdqK7LaRyIXg2RxZdBKCVpjGnteb4oMQ
PdZXFitsN01uwbUh6wb0vmaYsacR4MfkMofGJwmywIxP+ZDed6P33DfRhh0CS+Kz+0m7OqgG68PX
LfRcgFaYVvwdS7YyVHVCYEHMm25cWkaEZXbq20RccQCnk3SvW9ABZDr3ZNtUQnl5Xvzo1qwqybuO
x880M/AnvnOVyJmp85BTnJk/gb70Vjj1CEz3aOme+pH93fYjg8W/krhNq4RUAPxjpu8xU641w2mK
yJ4RmKOIhmOtOGQHrBisqX+yWqO3srNO+dK+Zyw9VkQzqFyLo+zggswO+33kDzsm+wyVDboNXfln
D3a0WyOMkvN8nAZzvTKu3/wVY/OCMPmzS+1zCh7/yXHsu7ar3tFKJfuIYTDiWYI4W3rio0ToJvT7
uA7+Ca8b0MEMgXKtKTdjwp6F8USUlfmwUKwoKZsAA92XLXLIgQA3LhAWnT3aInwOiXWFnfJvujft
Pj2yueTRwb4AhtJE8QbgBdgRHDVeNKwaiPl50FpJAHXnhrIUSNnYzHNlPfu2g+vdOrgKy2lkFQg2
1zwLZdd5AYBAFExVzdp+br07sen+7cmB+jZFFe+h9O8MioAGwCEsrkoXop9IB8WJjn7dNpjbsTAe
OnWqCWagczPOg5uQ0Xl1NxU6L4sY9I9cGkyOAu0hq+LSxw4XWKlvutraVHv53kpgPpj9cIK3qw9w
6EjZyEDsChsMqt+6TxMAtR558omgN7RFRKBgoqcjI1mBfDdO2DrtOBDsMdCundDw2Xu0Ud+2i5WB
NUoXujbhZbP7KdK+DFZgJAfRWvdMrNQxDeYBoxMB5uC83AaIMgpiyDW348AqNSbS74CZ4QNhOv+z
ZSRKd2Nncl77bUl8i9Y2w6MQLB64LO63k1FFFMTDcor56YYdK6Zar+GQVFFIYO0pGSOUSO7aHpA+
nLBxPDNPXWjAQJTjQMAJMNM9sNzYzQPrWZ7ZR1I3SwIGGFjMbnbt/Fzse6KQGTowDyMHVQaxY+MY
aLkHHYbzOJU+saHCpC/rzwSBJpVTMLNdZx7xz3VTSH6z+2ya418taZFrjdrKeGLWCdutSV7hsFCz
Vt77Aq/wsG5rTi9vKZWpRQK7wZG/shYNTZIoCJq+ofuqzmp2b7cIAiobFz6afzQXJS4RZu2d3dT3
1EAEquAA25tj+Vu0eNs7jyjOWcwXq5rfxB14jCkEH82SL0e67XjA45W+K3CnHYFMGLgZyDRtCgLt
EOPYoID3K+pMyn94S+taPZnSicJlb5Zuehg1xTOYE+8yr7jVSJYOMvmtwW8A18AfY0YIXNgz78t+
vng9Y28pXY/5pIm0GLcFrgTD/h/2zqQ3ciTb0n8lEetmPtI4mTVe5cKdPsldk0sKDRtCISk4zzN/
fX+MzFcZka8yugu96UUDhQIiJflAd5pdu/ec7wTxfZ6K+wk7PPHxyUFLfG4hob8lk4nQeT+202VM
VMI6jxd5oaJRlQEoMx16JCU2ia6Eg5bq4wdpLaSbMDoIKF1oN8wDLAh92KQdt2VgiFXKiVXLOaXP
Rqp5rjYgJmAxMRI8qOa2t+LLOeVuR37ORlPOnw1yQvMhAd5tDhd1wlLhCusz61uwDht94+Y+sMz8
rmK2Csu6RhRdW8AwWccnlT4N8C+9JLhUhvOmdPCAVjF5tt1fc+CvSMXh6zn3rpep4rOwyc+Tms5E
QNBsD1sYejWxgpZovEChqGPhO9e1QiwPF66gUZBEREpht+BwJu3rrufdlS1Nq6qtmcDmV4OP/4Yj
DXAegFFdTMqyU2x0Gjso+HQCKzbgPYiihULTotqogxjBsERAWUds7v2itXWo9E3t3a60CER6907B
6E0t3vCJZr0H738vLpb3maYCEk762YQZulIL/j0L0Ssn9SNKSs7WRfQmUCwZTfGGr2ELWyAgzSU8
dY1vezNoltqYT01f2wcGzvNAnhmBwmIi+B2HwqHAPGuiFtmGFVeElucd8EpjEw3wR2TQXI+a+WaC
JIbtkr4ZKcCFyMmfFqmqsizuxsam7Y+sUlgDeoG6I+jMx02hwE1uA5sGQUTWMbxzFp0w0R2v7VH9
aEb6JY+Zvgy+q7GgMpYbFCck+FOctVyFT79A//bpl//47T//4238n8FHASZ7Coq8+e0/+fdbUU51
FITtX/7522X0hvSl+Np++7N//tqPf/TbfZHxv5/+yt8+0PJy/vm4PP0fL897bV9/+Mcmb1nRbruP
ejp/QJJvv70G3sjym/+nP/zl49uj3E/lxz8+vRVd3i6PFkRF/umPHx3e//HJdL9dqN+v0/Lwf/zs
6jXjzwBO5R/RX3//47Vp//GJ0vtX01aWSbHMIB2xyqdfho/ff2L9qrsGZD7HxfGihPj0C/j8NvzH
J/tX3bIJm+YHliGkZchPvzRFt/yIv9Gx7SsckS4zXh7w03+97R8+vz8/z19y4s4LcoQaXo3z6Zfy
9495eVs8r6mbQpimaSkhTSJG+fnb6xmIzPLb/2PGdoXKZMgOufsauxhpjelL5qIfsyd130YOuhkd
9as+oYqBjz/62UaHFLiD4Ud+YPgNI3M1qfjlu+v3x+v8/nX9y5elJDIY0xbLRfjxZRGcmGS+H2WM
+PKjMvOj6WRHWxF0DZ7d+/lzLZ/Af7sGpq6gOFCHm1z5H5+samJTD8HhHlrdfwytfCNGccoKH9Ng
4npt6NxCd/CGcrzwB860pe+PXJD0lCXNG8OxZoM7t6YN9LW340dbODT7NADyjaO91/Kr6gHDEvxE
+0iYn4XJ8vjz12/wPfnr63e5VnwtHGzgwuHL8v1nCLWzmBTRezDT1RsTKPrs7fQl7TMBxNur90FR
HKRtSg/9HSSnsUT6m29+/iL+xQf2w2tQP74GzUlMQoGm9DAgQyCcSpysUd4aSUNFJOXtz5+Mm+9n
b9jVf3yyzqBPjPY8PYTh8GUsK9jA2mtIrObsvnPWePj5s9n6cgF/vEmEdEBbOnSHuV/0v7y5EvRK
ENqKvhh+5UNhdqRnUVqykbFU6/EeKROdbDx4G9C0kI7QmwGG4ARiF1AxYHqUV9mQbEIa4eshGm+o
AsIj8Nb41NhJyUOoh1wAUlIFSP8MzzDAEzyWJrUCfpzAy3myPgcmgEMOBBnI7wgdLByT4ByAvSJJ
xUYnNEKCs33LurX64cpJ4RiZHLtdk8wbE2kpoQJo16qrftTZUS11naNgXRm6fwucDA5zeRgRSlzl
Sfs8SmffFlfAZkgIAEvSNQhfpmx+JFuPpilMPjjB9JtQWVfHwiCYPJ7HC+iTjG/oJ90MM9zWLmPy
WwzEW6fk4U5Rk2zAsxwsRbyDKvEqhkG/G215KjsUlYgoX0MNGaSbkPzowzizq2HvGNm7JUW8rfzy
ZQ4tJFHMk9Air8BMD2eNDwP1Dybc9ASi/z3BnrW1nPql0PCkDyHaD5lxQhgy8ypd8gQg7IcnlTyn
IeePMWee38uAqRTZYAsPpCzD61HSrKJ5yNYt8jurJBsocgoMx7hYrSTfC4E4Jp8PGFzWbWRttInG
PLFTT9KgFcnXhNhUasCEQLptCSpk1dn2vB3dfZ8pBGOuL7bsFvAtygdZjMR2GuHlKGlEpprW7aBB
12e9xKJqVoxJWt9rna78jCSM6psYUCh0aPUzGoDeHDDJmFGmdc3Zps8pHYwWM2PBtahPeaf8Y1Uk
z/UIPhV5kCv9z/kQfa1hlJXSeWdoe5U2gBv0cY3YryI/d9KHF+RiKKZk1l/aab8dfWbjo6MjhWvP
c+vrDK+Uu+5xdq/ACK04qW7rsWZOYlouZIthU9KQizuJqcYe+Ksq7Tw3BqjpRI9h2ROHmQ8vdZc4
tJXap7igkERe9M574pBpU9VgCEGTLEYy6xPzfvjq0hPBWhoVuwztcaRQ5JGudvsNUpNZ3X3SlLey
Bo5jjfO7Exf5xhADriqr3tMzqtuLrsFqXRT93tBzWhZLCLNYbJW2K08+N8Gy51UMxhgAfMlYOsxM
nMbZfujLHIIRxrnmIUsLquUsI1gpfGKRu5IuQclESaxLExyj7sYEa6PW1HGjkF0WvVZB+hgbw5eq
BLqblvcBgn+UhhvENVQB7VHPTz3BHeukBKjVWCigrDnz8VHb1yCqpGfZEvdKzQvqOnq5qihBsQ73
CNR066b0H4coTO8qQRRE2RvYhyqBXFq8Etj0iLaMkyvjUSTahFRO/bAiaePFya2HuZ7RvYTqkTAo
ujiNhCyR3tFHw7bNhAXNSfCElGCHUIp4vvpsJt213jVgP+q0h1lI+1rF5ik16DmVzbhuG/cRIQE5
BB38hZpINoNgPi0xJ6R9Un+arHe9eQpz1342XDrsoBc2dt4wbi/88dkcLTCcGctSlN8HRn6WAVJq
ojzqqwiLjp6jCe7A5Bws2lv7oIc0PxNH7DGMA/1BZwngEIMB29hFmpG9AFm8dGrofqoznpmMXCEx
4NsaleElZxY+bj7XVWqJeUePB3GRwRkBiO6V7vhL1Pdy2BmC6qFFKm3T6uqiq8JnlB8OGMNVErtX
AQIKiINY8QBBI2/KsvNMKtcGTQ0GdcGSAbzxJiyK9gC/j6miXV2htC+A17A+G/1XZQb6UQZiGxmc
eJHb3aDQCNbKiNReyhC1aOBcBMh5OcYasIYMcsycQsenViMVaBJO6zE6nzKggRNjIF1Nmmlhj2LK
VqfNCcgZO60YODkNFRMEUyNsQ8u2tsF4EzJq5AnWtLWTVbduNo0e5mC5Sav4a2YdyEbBKGnm2dGU
2UQ+uG9Ch9QuzTjfO+RBMgM763GsX6bJ/Or4zZ0cBe2PqT+ZaHizZQEEYNd5Rutu0vRo4h66mVtn
CeNVB4k/loa8g4NQuVcGPTUBKFuz8f2Y/i1UKCggkiSjOhq9tKlGIjSWAEYr2Wul+JxrgdzpWiM9
p0coT4XM9oNsMOiv0OLYjIa1o0m4AippvOZRbt+KaDo7JDNvnWZVF4AvRxz7SRw3myo3zzDlrnsf
5WQ74gGQbg9Xw0bm37d3ekyfwGgPqiye8rK8ZttSu8oiYr3znWM8jAe8dgdwmNB/8C+bCKnHwfJv
iTPZMkNJb/RCUeIxB5V+WZ4MxqKrZmLImXJSRYctPBNm98YMXVpWi8cDIShhoNX4JP38ifAsxGRZ
ebGcI9GCh0Vp0gTFsRktCJ2UOgfUrWXRwO0qSRdmfkKYFe9JKT20JRtGQEIL/a0VUiqxaRCjrdvK
fcQ4Mosw2yC1e0Xsy1o/X/tDT0u8To7+DGAxHj5+Xi6ZxlIv/1guWVJXrmGbwnRY0Zaff3emKCv0
vQqNKHdCyNajZz27hU9UrLElK0/c2m3RoEAn7EwS4NJa8knqYbGKfHHlOuK6xYsBSqcPL7uYBkSt
kLiGrJRZlidXNsw3yzGeQTOJm8py73y+6SSUcTyRU3PqJ3V0p5r8aBGw2zYTXxUzqPauYRHJYqoC
rUuP1yuGL0QA7qzROcxRJBdTQLuw3MBKQ5rku3f5FGBCw0nKzRTNID19F4SeCXQXgNcjWVfTJuyq
d7d48omQ2IxViiLa1KNj4vQnspTjC9cIqUEq7Z7e31pWZHuOlK0gPMNHqw08CCVfJg3RXNCGBNJG
w42ZG3dZUODRsrHT1zuly4+0wVfLqsmmWzNeTZ/sHtm52WdXHcpfZ0jOkGyuFRy5g9DVqxTpZTJn
1qmKLUpAItyMhD3MaoYbrdwUln+huqUvW1n44NDQIkySbxUEjGsNm8y6Y2YZ1JftshNHRXQdZvM+
16N4380oSzV9PCx1mM2o3A7yHbbqEbcc43WJtnuAY7QCb7wmjAUBamZ9dYb6HCJD3BjGdAwKBEpG
BqJTb8o99epNEcM37StrQWVdBikFWSeSGIvHJZ3eaisnFCg+AW1DZWF+cWC+AAHYVO5e+s9a1r8s
T5OU1rFHmAQrZu+4VNlZCQTBBCCv3tguGNHZ8UtTJS8DrJek5QiUXWcds/AsoAZIfcomg3fg9fHR
7oInf9T3NhOQqgyeUDuc+obBMpBqvK3hRY4ZfA5n1D7Moo12p9XOYx5V+IQl+oFwBBvWu7cpk9lG
ZA+h4+mNz0wHE2GhU3XUln3buv1OTR1ypGz6MkwUh4nTqJVBpN9QcQFMDRttlrMaiil+mXsjobl9
tFP5gGrjC568eMvw+wsz0qsg4I7wezwZ3N44iVptZ2sSwLxPC6iigacuSo4CBX1FAAtvnErdgxO6
4GvH+QuIhnc4Dvl6DIkVs5n+ZTP2NBpwk4GVurXpPoF6+4jtRZAVsovYE8OzsV/0828JH15gGPUV
nr17bZmU6n3WemOoDk4xn/O5wPDqZu22zW4sx6lxlpuY6xusfD3tN6JS+10FukKv4vRBCx4pAAQp
aifO4fumyIaNEGARnJg8eidskWAJxD1DdENp6vAp80KHIL4KGudmyip3XYohX4nG/1wMru+ZEAd8
hUS/4V1FSGaRp6gnXXNJO87QwoYWYTz8qEaFyve2uUtlc6Zy705ohjlKuMNRLgqvrtReUp0JlS0+
8ir6CtteYkHmZirj/DkhCCVhikC1hRjSqg+6XpLY1V5iYw23XQQ3OJiicjVmgE7w9H4BuGhg/Dbh
/xxHSwGA4liCjO0eBijmCFJmvDxd6wo6TlFDSe1LDjP5hWYhYKX2LhlyL5BZf8ek8q1xhx0qenvz
beH+t5p7/zdtu++7dr/tPoqlN9b8tQP4/2BvD532dzvcf2vu3ZEX+ZFHr9+39779yR/9PedXx3Id
R9I9s3W2PZoVf/T3zF9NSU9GsQXqjm2Z/2zvWc6v0qX3pjuGpRum4/IC/qu9Z/9qCQNGCOAZi9Oe
bf5b7T3bXXoT323GujCFLgw0mLZuK1cqXsX3m7EaQQo3OQyAxDUSz2clinXD32JJwjCMhChMyTGd
eigFaGtZABpQZ3Xc1te1loykgpKxldk9EkBgFVHe3MWY6/bY+Y5Je+UOYXyygGPIujHWkbAZtyHP
ZGd9rSFLRGAr0NtyD+eamsF8aYXHQXYTdcif0zqMVmnGxLHBBe4xbM0D9BENoTxk8dkE4UYJ8+ri
JvMZ6rkdIJ/e7AYyVmB/k4lsHYm6Ycfx+W8OeyF6a+xoNrOinBDJJGfmKHPZrDvSvle6Nl47LmyF
iAzByOhL1JdQbskmo5FAnIlrmzHnVgHPH91ISXg8Gm5sRX1OyZzi5mjzV2WDDHB14zGEsu+RiMV6
3+6j0P4YyiYDXuDgiVUdx2hcuxoterRg6CgHMiMrlH5ZJKJNNcMcgooBINGhiYiMFEtmCDO9jQ+h
gDkGIhQ5SUmriPGsDEhw7vLqqen9q7lEUd/qzE+WocSq7KpLICK0QEpoBDmqJjGT8lKYDIJaZ0Vb
NWSEFJMG6rNPEMDetsj9hgTncxrODGfw8VC2QiwqSGvctGEvKWfxKDEC4qSFWtCx2a2XzYhsCKKx
ED7y96aTezqyGjMtnI0z2k9VHMJCitgBUUkYff2MPm9m+FndjxLNZZcAbQB7/SFY6LU2/8gH9AJk
ykjGTNWCvMG3wTK/BsZzXxdqOwCrX7sub9NoiROh/NrIBqOeHDGolUV/xZ4MKzUilFwTkAFIDPaC
ANgyLgpgC/h1eYvMtKqaWKAWSHqJInpbmp8NG4Fbj+oLww0veaofnRHMERso7o6KSTKVBkCWVYGB
+BDWkCikhUerg3RZ5cXOSvEvO0PzjDEe3Ixghu+EmzgCEma08tI1uH5TS0/M7zBaRf5TWw4SSvLo
wrNnNlnHNeJ+S0e9kD7mix5sqZIUpUNnaw964l+mRs9MX8yXadsovhXMylUpOUTOWLVDd5cXs33O
Ib1ts65gpoZpCawwUg6n3Gp8MsW0G2PnnIkl+9K2kg3u3qjku4g5y5hdrzJVwlWaXpgQFRfhRDKx
b34mKeW60wfIgBngzXnk1LSUHdBaIFaM4nOLUpVOWc63XcsufJMpVrzoLSONWtl8GfOKr5bMHqJq
gpjIZ9sWVKyISpCItMVeGECl2xifDhXyTuSsJAbhwzvK2nXFsW4jZP5MixMG4jzqJAX1ux6rHE41
0peYsqP1sUDbZYShanTlORwCPqC+34Lze6vBGq6FosnS0MUyZ4mx0d7p0mw8wyVFnBxybwjULdbh
HiVUz42SJfeJENUF0/6Jqm+modZrF1HEZBm9BicSZVDMFyR6Ib5d+RJ3BkGFDV1NbxR8H626jFel
G/d7bB+TnyzsjmKilqalYLwNLPK71qn3IJDR9Njcg91EvKOoIuKWuGttGNqVRte4BcWOqs3FFuDI
21LDjwCTitXN0I966DxZC7l/yumYNTgLBmhM+CurVaImHYevR9sLGO18gEjscj9zYRKS/jY9/ffQ
d0ixqWdBHi1229EVB/AnrK7xAinN0P2inVhjBwQ0bPl0jAuESzJ7R50CHYmz046UBf5D6SAnQVQM
uGoh7pAxODUTLGe+3Y27HOcLlhkS52/dIHpsi0ubdimZxs1bO2tPRRR/xs/BypNpxxRFyjnIDbnW
8nk/Z/pbrOb7IlCHb0tlGcVoDhBPKYvzG/NcUHCrRPZ39MSCTWRwiCnRoceJwuwlv3TICneW0wKe
naJ94D86NT2alFFvGXJG8jPI4kR3NPaLHW/cWJcLF4D2bRx9MfvmHXEWOntf5wCqkd1OSqaPbDbw
hJHedrNJ8QwAB3spQQ++noJQGTlWR3PEBFjfyeaYIHpcc6feu3IwyTVYVwreUXPX+lSG1jKwjZN3
xTqNS7mA2V1jzY/QjeCT3zn5Wz6DmLRFf9KIITIjleyARD+SukGvghSuRFj5AWnXM5kg/X50UOQn
dHjblD1v6MhOjUJuwBoi2r5sd5Y50Egu9fflMcSE8tI6KANXfUk7ECWLxoFIW3BaEVFxSzxh6JS3
dtbF55DqlBMPk2JIHTeuUe9ckwiJeTGfixoTVzcF91kHnDUekbqjSpIe/Ru8DaK4TzJz0+YV8Ct6
78TJJbsk03ZVgEiQTa1dV8KWXqJjKi4T67Jq5Rc9Sqwb/KtGl1yk6J24M4lfiRDlQtqoTpX/mSJh
17oqZmCgB4uiFf+XiHZz1FZoRbRb7lIMzfVVZzS3M+ZsxPPc+z4uFIM02LafX1D4l141xs+gbo5F
BpNDhPU2yItjlfTO3h5RpaZzb8OUM3HcGuDIHA2X3MJFrOVV5vTFpvNg+Ws+EmyreE3jEW0fB0hW
WAdKU1YiFIwCdKDk++RlcDWly4ACrR/AvTsGCk9IsIE+cJpHMYjrPjXXrkN6LBIIPHKpe8UkmNuP
oGFuOgcVWFLY6JwRvZk+OTUGEyNPT47tpCNiGBRQzMAhh5ylefJ5fgYVnYUyrJqmy7xM8av51CZl
f6Sfs84Xs3EssGzrk3ts5q49EoOxkqM/nboMZZjbbSwEmbs4Za2vJHnArjkPyIYXiRwhotzsqIUy
Z3hmsjV6usMUc0jpj2XBRMMlR6S5iJ6GkhCv2MmyG3pTDohLGp/FvIlLGe9JldoLxc3cROZbSAvO
GwvajoEhd70gtxRpTeE290aGgtl2KTPpeJU2DBSNrDCvtmkNDzN2SH0EeDiWwbaM63UH+MBz8YB6
woGFjt6LPs2crqUFn89MCu3ckk0WRNqSr5mqZ5rpRP0GnlnhMOP0XDkEtTID6VVrYrFFlz83aAoN
Kz1MYx1utbGpMCmR/WFD4tj4J0JzEVzQ4CFpIH4cutZ4yFOb1U+qF+x82AyXLoVhjsPWsvB+zhiP
557eR1kH1nZsUPzF1UJzCvFhS9fcjElSbUSLols5yUdpynCTZGT/+IL+hWMqnJMMBhalAw0qE90J
3iQlcobPvnVrwupDCGJgR7E4BlsB44t6T8us2+sDLHasCzJs3XXeumfAYWfbDe4n5l5XtR3BLOiE
5iUJEdLMjS0sKAdziinTZnpgFaFXpMejeZZ7t0m0fTzZ0w7gLgm4kS3WNl7OlZAk2en0X6ws5yU4
44ObdvOhjqH6WuNFpjXzpqlDSnPSuCgxqxEPOAFCCdUv+BfUU0H+RlyVhGPio3KnV88Sz8m7TRLb
E2OX0aNX2Jta7SuHmpK1+q2aIV9NwXQCKE5v2x1utZpaXJ/xFlkxNWUp5Q64bHDqRAByQLnELkOE
FF2U7zN+k9wrvEt9yHCQR6kDo/FctF8rZ3DUkvKngO7h1SILsPBmULolNGBvnsivBp8iGch1J+H0
+DV9/0saVJ4GUn6H/nP2jOIuUga+P9veUo4vyFWW8zT3lVfDVkDQRBxe8GTH1IE2VGRhoYtXPePW
kLxdfbpsy/kcuW11aWO/C6mWKuVQdOhxva0nOs6MF7QhOgP5DB4CA+l8aPBdSNHyuW24ny1FTVKi
OSyX9FaV0FguOskoEueEqJV+VXMb2BjVZqs5NP3QelWvvsJGgs0t68cKqW+sI7xT5n2jadjfIgi/
HQEE2MBRedeM3ZIW+h6tMko8tbA2pj55MYfcYT0ugdUEw2sadacA8y9jRazrrCm3thncdh0boKbh
P4pw0VZ8sEiS9E0p0J2i46egjO+tTv/cdZH0YBaeg1he14l1CFOMe2QNwU+BA7VWmGWtVOYXBY83
cy5jtNC8IPv1oNcuTJ2w2kWdvSdgrUdredRGOjCNPy12R9AZ9mM6RpvBUsNx0tADL6DcBmX4llqC
dY8EpnUPq78rwU3GAVq7oiCFDz9ieDJH9NUschkuOLWbUv/omxSJQp7nxtn5UUQMDgoSBhXZZUoJ
fuO44aarXO4nxoDrquSx0bHf1KPCADVfqkq/FD3LW0b2zoo5M4CFPO0vB7+291h1r2TjZFwq9oQJ
7shmNA3MIDMRdGFFAVOY4zuk8/Ay5DYyJ/8Nq6DcCz7hE5befcnf9iwjewgJBdVOIC4Y8GwdRSZE
VRVMf+pu2jQ93nqFU4XjnSIYsJhO2DMp72O6toA08n0dznxnR4aZNMc3CSyIU6INCBwdRtCEFJix
fdsQgefn4t40nusqqla9qVLcxP1NTyuQkMcKiT60Hpn0+TlkuHhh0AMmpPJ9ykHQZsQRdGQh7iPG
3WAuQnqhI/y6qOqf/Qp+GrG4+B9nKVZSz5FCtsFF4yREBIpiC6K4WvtVYWw0XScrXqldRtgE39xo
T9eO0a6OZm4skSAUY3xWBPAhFJzkKqyai15Fh5FRTEgeshsH6WrSxWs4JMlhbAklA3LK/pdfGmgN
1wtIJUQKGuNuWcwBCcPtNtrpBnRFN6+wgKU0MMb0ZEbWXUAk5JZRGUnIjWJtcznkCjUTzaTp92CO
DNTY7SEQSXeT9BNWHz0Mt4HiNOruJrsbLu3JpW6vDOtIDOamwExzoLpeOyMpYWJZgZv+g+mMsdPS
4TQF0a62uNextulHN6GpLznHGt3Z7rRmP0z9gzaQbp8TxQA7XB3tcc8lcC8A0xCw7QagXIlgDEDT
eENfoEqekHjTueJgl+n2pm+md7q4tZfU0WY2KeyskgykbPRf/YwQUU3PITxpr/Rnl5X0zEFoVQ+F
e2RzU7grDw5q4ZWTym2fwu6A87HqQtLlUnNw1pmG2yu35Nugv3WRVe+EGd4afaMYOJ51MxEH1Nrz
INTORm3LnIijIJJ4kA7jph0wGEwRwmYUZxglSrfbzov9vE58zh7wj48GmoOM+fbSWopxCZzyOHiI
W3YYXYgCvLtSx3YAi2rEILASyaBWo022acyxuwz8+gxnDWhPx7ZCp4MNhrktevQYV13d4ZKKObrb
1Bi1Ph5FELAo8mrGAbCBLnvM9unwFdxFuqnHxD5qIWesBpDn0vXxt0n6lAFVQ4WRg6SqLsop3Ntz
7KVExZUTsx2awluycwaiQlMsmKBN1zbSl61WX8vczy54zV6FSYej75B5oq3fMjXe1v4HMN03mXGm
rnFPdIbykfcTtUdGwmA9dXX9MNSgtXp/uPEHooTddiMX6RGp2+QkF3rv5ZWxVz5ew4B2PnzYFfOD
fGMGGmbLOnqwVb8f8vS95gTI1h4v9QiMHrMlwaxvNpPeXREEjdY6sUgnVJo322JrJKr1yIGIdkAu
1pHZ6YfFvs3oTWybVntqMhrmmN8HEjrY6Qc7rI8dR3D6hq95KJ4NPQu9sXeTnZEwG6wY55Owbd8G
ZWnjLo5eMy29GXUxb80wHRgLRMF+oCI7STPbhT4VWlZGG0uUOTX8OHHyZmVQg6I2xyuykkzWJ22O
NlAM7E1aawPbB2aqoqk3NvZEjpTeiMmaM/RN4KgKeUBHEps9eQnSkbUqJuv6MZHkigVdDDunr7az
3o5kfy03OGsWxrZ+n5XZVvFBn+rWuU6KMLqwB6xNiXHmuEpmevVFyI5RpuYf4jE4YNZcYmkf68Kz
yxBLJxuF6F6po9Q6g7rWpVZxBEiPuDy5scaKohaGcSf0oxbpn0vH3Hc5VSA2FXwijk8CDifNKH9x
YSUsdRDsgihbgZhkJqvRfppYD3DAoWZjfNn33KiDex0i6mbGSAfWps00A0in/I4v8nH8rI/xpVvI
K4wv+tooIY7NN5XGBuLHrVhrzTKyp/Bh/oOavhqZI7mgO3QxMm3B7o/wD4zS9eQSXC0fQkEY5nyY
aRkduBqELNT7xkBGGS/OjDp4QgrHCenC7eh0LBbTFVI4jGmkkxQxRpW6I1OD/JHjYpzOjWAzWlT+
5nB2avOJeMcrkZlfpSBtkJFwzhyrsaMrqwruBCBKGNi3mLVhDMnkyY1AJqJOKL0ijW70PpLX1XFW
ZKi543zjdAlVlJ8bRNwULxi/w5PNOJNDv70lXnbR8JgrWAX1RVV2r7oVeS6zIAwLvc9ezxrJdf5i
uM4RcCDlqf3eucFrCAhhD4nxrLiFdkjfOvyksbHUDjsDgvbaEqN/cA0WLtw8O+5NzrgMlPSFFmXn
7m1nzt0GWIEGTQZlVN4+hCXJcmHSbeRY6igPQRn1NZKSougWi3vxtR7dJ6mV1z2r+6UKcsLBovsi
id6GyMSL1Zcfs0CywwkPVldfZRzas50xZ9F9Sixb7eJH6mFaIlGUq2Sk25obJvRzvt/Q1LkpQyG2
ZRiB+2jjVwe4qufPD5O2MIzd6K6vGlyaFyHqXbT3NUaNhu6glYIbcIPuYqx017MkjbfZjPexeqCr
CjMop6WS+gsoteZ4aZflWgsm/I/lM3PTIz/RCLwZBi92Ozpg0Rhu6QsNXJOFhD61066s4jMGOzQD
8yw2ZoaPc+Bfrc+jj6bclCO+ocrQjF1ZxPdGvyAdupNWmaCl0lStY//atDmVlTkdRFne5FJ/LtLu
S4d3Hw6RQBG2HIZJCsAU1txzAoKzMhK9+K3NpaIQNoulAOPQkiQmCRY3yq+oMG77pn5P0xJUS0qa
lHK4GqM5vCfphbuAD9O5xOCfdkQZQcaptezGEVkBgDvgO8SdA9gGkFuTPJaG89DwsaL1BNw+JIPD
RIEIbD1dz4pTu4vYLYZAYje5ubO6YT2BljM67Z6AQcyf6mR2bnuv4g1JitqAjaRCHOjh4KXZ37Uk
Iqv+lkb7RZCz1UHsox1DzJdmwQ5wK5L1NHzA8+CSSMn80+ieYci/2Q3hrE5/57u2tkIu90iECOZP
hpurbCRrxW5oXIROytdLcF+HmnlOYe+UHKxXg1xcZpSGkUtMB6kNq0ifphXlwL2v0xfRMC3S+bdf
JiIedNk0B7AEoLlw/Xal/mQJaG/szJw8OtA5VVdfpqFJz5f7s2Zyxfe4ZtzBDpCJBDyiIciS5HxA
dBMS2rBoPHJ24ARL04Y+x4Wg8458ajI3cW096Z3Vb1OUVpuE3SQbg1da2Ex/imbvQEwEmUMPodLj
b4sr3UKNVdwprvQOBLwusGuLJsbCO6B7GHlndlBcjhbpdXbUQrKDyEADP7Brh0ihYxoTowERqPcC
Q7DuNO+qL5IT/VymyWb1CJGt+F06/v9Hvv8bO4dhYijA+PI3fo6rxYXxC4S4jx+mvt/+6o+pr6n/
ynV3CdpwgHcqHT38H1NfYf1quII2gsu43kU0/ufY18S7oSxBSq+BUv+bFeSPsa/p/uq48OH4qXB0
l///d8a+i2njz5mvxrjXRRVNiMCPs96hj6JyCMbgrE3xsG9Hae0Gv2+uvrsWN78/zt97M/589L/a
DBxfR9JSabcFuOLYlCeJkCNrGw4d6bz9+XP8KCH78zkW5f930rHG6CQT7Sw4J3r54DoMHIQ+ciLP
oy8/f4K/u0SLj+G7JzDbsq0y0fu3DTpC+tWRAQmr6H+XUvz+dfkXl+jvHv0vyjcGDKkdMYI4S0H7
TcrpMvI7Z/3zl/5312Z50u9eurJnq2w1gDOWZvibbtCKVwTCTH3kaO5//hQ/Giz+vPx/EQsMPING
Vz849/DXd4lNr3gU/4uzM9uNG9my6BcR4BgkX3MelBJTkjX4hZAsm/M88+t70fei4WYrlYCeqspw
kckYTpyIOHttfTcEhr1J/PZsgN783puogPj3Y6zcjjBtsdxzhGDWV3NgoTGHc8q7jQm8J0XNfyLd
xR6Z+vWzKcG8//c9lcsOA2i/fTZb9ta5UPGI1jlWpmp1afnyN4ftTJBSZ9BcU6GT7pr5eOLLjIee
EH8n4Ns8fd1gFz7Ems3t2EK7WMcYHIVNcyvn5BsxYhvhY4ejD1ca68LwtWYz3CBVQ5kvzDM56E8p
binILo3nr3+/Mo2hT3rCmk3tyCrzxqya9sxt6nq6EUUlQqnsXq2frPEHlLRlhFVf1Epgm4OlMO91
9qdfv3um9PrfcW1NjfrP1OH8CLatqNozzFNOG+q9lNx34QmoFpuF954juKm8oFX3rfUy7WBSoXE8
Uxxc+Sbh1vy//yhaY/o7CewrN+tXfRfupOyP5tpXml+51P6z8CFbJSbu7MvOmsRRvfZeBD91OCuu
hj4+3Sgd3uhc4GKlvAo87WDG/VLXW8gawepKO03j9bM+moWYGJy8VKpDcpa5Xanh5XCkTQ5YbxVB
04xLvr6zXtz87HobJevZoOWkSeXSxfbMzMnsU24ZxD6KNn5XXem8qSjq0x81Dah/Oi8ZwMs0sGjO
oJw+cAs5db38YpGKRkB8uBslkSrxd/QHqke8epVrkGRbigwd7u6eTNXg+lpv1nJl3TV4KOZC3KmD
dGrs4KWvvB9mJP1UGrEZQLB2sG5KfzhainSC1opbjl/tqah86O3wNxZYAFK5vAsM9EeWRWxsILIE
lEOVFoY843gr6v6BxOAgy+62aUwOhFBhoxyhsHO8rdpm64nuWDf+gQB+DNLiJJrs2faQ/ajFzm5L
HEPicyCQkRSStTEQ76UqZjxxD53ECCmk6IoN6e7BaAktGhelSu3uNCW9Z1+x6Rt0KGmdPQ2FuBLW
lEvjYeqSf5oeXShn5HVUOOEozv0IFLEqIMQ0fkJ1jZcBJ4/V5ER4TZfIAdqN1wK//3osXpoL88CN
CMcEr+Q6U7VH2SScWSXbrx99YSG1ZtE65GZZtxN0anqXvDTCoDAp2avcun/9+AuR+m9F3j+NBv40
skSuFU5RcBodG/keX+2tmkFdrP3j1++48AnmLFK3UpWEuWkUjjLtiBaFKWln6p70u7AQ8HC+95JZ
xNZSbTB17BmcoY65WsqPgyzdFXgif+/xs6BsUjNo4z5fOFIhAQiJs3tXUeBND+r+ey+YhVPJ6C0p
1LzKaW2LO18D5qBSRTK3W7K6/t4rZgET+SJbfKGUDkg7Z5S4QdLK+qaQuZf9+gUXpoE5C34NIqcU
496SwuGeYqFUDjddGV3rgktPn81v/BLCytLjymFP+iCSv5zJ31//8GmQfLKUmLP5m9j+EMhAoxw7
dP+4assV5DA6ru86rW98dJZ8ZVdy6RNmk9m0pLhusV91Ympbl8w7d5HZ7fPXH3Hh4WKWdIWalGa6
XRdO1Nu/qE8xFkM2XgkTytQSn7TQXLYdq+UAWj6onRrPjrbGQgTjqHbvtqfUrznzd9+9KMPJG8ss
t47ev/dF/29Oc58QwTN1VNvd5JUKvs/FWeZ7D5/NaE8LFOoGLZaLQun3TejjrdHq4spUmBr9s/aa
TeekRQCA9rl27IaKBEBw3DdFD0UUHlNZPMsSNZnYEdwmaWXcfe97pmHxTySvhBhGOaKxyEpvR6V6
6HRkRF8/+8IqIWYT2864l+v0unQQWX/gKrLUS/OjbBRUOvqV3Zx6YfkGFfF/fn+N95o3+UqTCZXh
S2RJxS9Yxskuo4R4HTH+ljF1XOhZuRSATOnCDDWUe9mV4puae0tCsQcHulOKZ5Egec45nFu3VIQt
o87TNgp0s7NoFXFl9FxqkVnEqKPE7HtJrp0u6za5VHD/Pt4FeXpqmBxfN/q0PH42hGbBwoVRV9p1
wugn7dtR4wmGM5V2mMA8yXq7rt2if4MpUx++ft00Tj55nTELH2PdoT6Xitr5S1Au4VIrNfVm33v4
LAUA8+OCBJAqJzbDBENxzpMra/wv8eXivnmaVJ/99FmcQD9ajHEz1I5h+bgjGVlIm5kcXkd9sPne
B8yiRYPwUre46Hc8lVI12x0AviFgu9LVlz5gFi3cQssh4VuVY9ZU2Cla+pK4GvYN+J9+/fMvDFdj
6vR/ggMF6UMSBCULTwv+3yp1+32wG3kS80anCjnC/dfvufQhs0CRUXEVaaIsnWLUHuO+3NZl7Yxm
ev7e42cxAgM+vSyTuna0iPMdyd+mds8lYtV+XHn+pXaaTevO7fHvsILSCan/2CsAcBehltq4xSra
TtdT7bX1yulugfpDbInSda3CNiZhgKuu+cVSqsdmaRiQaDzdxoSlVZIjB6nZsqAS+CYJLKheNtZh
pYFHBGz8ZKlrFWuBVAxb0ErqOs1lexv7xmPRugD4x44L9cRSARCW5m0qUwNdx/gq232nbSIT+xUv
SeSbIHdZj318ZKNcNm5QvFN21eJ2UCMfOwE7Mdeljy24nYUUXBXRucjAfatwnjZu1A2HFvXBj1KD
QhvqVrpqo9pDbqCA089NSh/rAnr01y18oYH12UivOikehj4rnCbTbnAjL0E+J+9dYK6nfc3X77iQ
zemzwS783MIeuc2dEi773k4s/Zga2vA7Zye1yL0yWnqFrl2Zupc+aDbibR3mCKDe3IE2je6lf+E4
5rYcsiPwjCttdmFS6bNRH+RjhQ0kK6Oeu/ahbnKYhJ5nHsuaHO/rJrvwCmO21rSlr1eeLHInsewK
x06L8SMV3qprqm++Qp+tL2oTx1xZwR0AUnvrI8rm2jxGeGP8+PoTLnXEbIlBMlRZFWWmjsVaj9tB
2S0BXYhlGbj+VvTmeCVRudBU+myx6akXzWVTqZwqL+5sV7+tqDsYhHtl8F56/PR5/0TqPojICykk
c4zScH/6eAE6oRmA/I2D9JtDdhbkGkgopjzUwlED2b6Bt/VmjviXSaaVrKRR77635uizMdVIDQIN
7D1wM1P3Qxrc41dCGcTwI7S/+QptNqZGUxRBm/OKxJS2/VjeN2F5kmL3lKrt8uthdaE/tNmwioau
8dBECgcfamrJKB/2yyuTbopHn6QtE7bt3642yXEHtE/CCcb2GNbhb0+zne/96tkowrBNFGUlC8c1
Q2vZSXgeNTmX410VXfnxF4KsNrXXP+O0tKXRpczccKQYMhOqSKdT5EdMrzZUVO0QO11JS6d2/qyR
ZsFc42y0QAokHBOWJrbKgNjH3+5UaozGHSmOuhps93sTQ5vF8rIvAH9XOX1NGfpptE1qzuwywEaI
OuCmQh7xvd6ZBXRZs1iZgLeQpTYGrkv9uyuXyk03qOX2e2+YTXHJtiPV0BXD6XLu76XqlKbWRlLt
318//tLInU1tL+Cn5pCsnGoAlEmV4yQpxZv166dfmHLqfFaHod55Q2M4Y4NKrjBusqJ+sDL5Sttc
OihW51Pat2WAUIJjKqz69GKi0MZUiWzMEYFIZW2L+iRxkp1713Y/6tTsnwxidTbTBQAnPzQs4fTh
TQprBjAnxWNLbMDV9JFjplWVn9JSWlrubZ/8VrX3WHuW9fGoCfx3wBvwX8UBQ/vN6F4Jzpe22+os
Qug+9dVRmJiO5aJJxtTC7v6M9uMk2qjLbCe7N9yN6M2diTNN1N6mKY5s4Bo6vVril7Toi01YTHcn
BUqZr7t9hnn834uvOYoFQ5AM9VKcORYFzp3/KEFQ9IBt+QAf0f6K0VsW+mtaQGR3Xzl92GqyvCzK
epknB93tr0zOaZR91lezgIO/JkJUGC2OaM9jQ92+hsY343pNpBTAIr5rXgwKJ7/+Zm2a8p+9bRZy
fDcSnRxYiVO3uIWVFVdlRo/996KioAcya79QC2PY90H+7rvtY2db6DD8fLirS1jQGXZE6BGyP2pc
3SceDk15XELyQTS/FLLAvDIZH/sEtr2RT472IVvuHoUZUgv/QxTo1UoJVwcZH75FHOiIfOFYLnoD
w9rcH/MrLXohWkzo0H+Xip46BqPBdtcB3/lHVX2IwBbcx69bcBqvnzXgLNLhByMKWVESBysZPNsM
jRS2yKies8ul6nVXsrJLb5kFPEpffbj8fexooLLspvktip3onsRoXRkIF9pImcc8TBc1ilUTx0v6
PTj+mxCz2ytN9LehP2mjCdD6bwcENboJdFax06h6vZ+qOx9EgSWhiZQXNHXgsUmqqF5sJcwx42Gk
DfNYuwmNpDzovRRsqd6EVc5Kfx45LMCRsVQ3VoCjWBwk47EN8Z5pq0Yn08iwwfE7rd993buXmmUW
OL14dOsmbWPHVUzEIfWCPcTqe4+euvqfBCaAva3FpRc5QOV2elo/GnX88vWjp3b9rL1nuREo3C7p
4jpyYopRtc6DKkqFs1HfU5N404anpI9ev/emqd3++Qi560H2orBnqSw//IwSRlBnG5CYJ3jxeH7k
L75UXVk3L/XFLFRhVpr6qHiBIVXwoRSvUFb4VF47MP+bOH7WaLMooYFZy0elB51jYpYDbqFH9WOc
02aPfjox5IVk9jDnfsPy2rp9Dj92XPmxAfIWLLl4snR/g7nVwrP9hdvhHqc8SCDoRv8xcvFkyZ/N
ekMuv4g09YF6+HWIh0vHfxv15j+vUKDCf90plxpqFpI6TvdDNJsIAEb5PULiXE32Ud979iwQhTSR
ihl55IhEPXZVvzH7+koIupQXzcmxCLw9IUVpRAR1EvlOV8BEYr+Lw04xOqFAVybu8uZKRL3QSH8x
tv+MXM3rQh/6V0xej2OtFwbbvNevXIVcSCDlWdRApBf5gyESxxB7jzOxYl9cK9G69LNnUSNDH6d0
omdTbkcRiqK+3uUczV3pgktPnwUODuvShH1z5GhZcUoV0FWy9+tbA0eeXvlPe+PtlkQJFD+Hyup8
pamtvRZDWqy/fvqFiCfPYoNvZJboW5WIB16DkxiceXXvqdH6kwmGMxLRrxyo4dfvutRIs0CRZ6qQ
BHoXx/Szx6BFKhP4HMJ+7+GzueuOnaV1Y586fYmxV+u/WVhGfLN3Z3M3AqiC4WMROUoIXbftWBQS
rFCvLJWfDnoI7fMMglMpTygBGLNCf07C9F034jU2jv8tw754ycIC8tmyxhumzv9nCLleHkWNSANH
VkEomB0w5L0hnjp1D+hwj0nUAgZ6BXfP7FCp12u/fv7rnjvgx+ihj9KpGE+k84BTiyKo7Ne2JeVG
XfWhRY88JB4LnJKNG5UHCUxTNdHsAAoj5x72bfc8IBeONGMZSTl4qJUgldUiGW4OYpvRIc4DGNxo
mB40+1beTKEd9Ngi55ybPxmp8Jc6ec/aUmg+24mfrTCOrgl8MNEPJSy0Zq9GOsZ1EOBydNnKhEDT
79ik37BwWG7zHij3pvBXrBcSHWdlYglOaM3akTUogHx9y08ozPrB8NBKqHuoeUejfAuTPdWBJnAT
Fz7bUGSYL2kLHqn00UqCskI6wN8BsYWycm8o/aRimNpRLtxFYD/LpbbNocjnVQXaZyPc29D9LVBk
m8oTq14r51iL44IcyFzJu9AhigM39LaL5buJipNyZw7wEwgW4IuPHHA8uxikN9EJkZcSIxgu+C8D
96kkWHuqeOY3eDb7UB+pXgnZW3kpuZ4QqfGaKd0ugwuSFClbC389ekDj65Mq8EIGicJOsKlgkcjK
uocBhKB3NzXhpHNmn9jIG5AwixE+BX0TaD+nj5Q7uFlyhWTtvgfrVWA4xN7KisSJ4wsk9DIWi9+Z
eYzc2YLgd1xf26YROlUIkkRxjZ8Q+a6s9lPk/395C8+e/vyfWRElPqZbKRuQVrefOD4faHY4T9mQ
8mkpMI6vA9OnEZbXzJYGKytFSfF0yPG52GrQfeDMLEYcootK3rZNvpFd5Uok+TTA8qrZUlHgmROl
TUWO0fj63sook9N7s7vyIZfi1GypyJveFt60v6ZI8MGfkAVNgZVXcvq6nT4v3eXXz5aHgmt5w6DM
1EmZD/DXlkqJV0698RtIpeZmypmq6NzJG0+AfNdkR6mfvn71NJo+GwmztSNGqB335JVO0eji1bWr
/DHXk47w5BaPGmXptxZ20VcWqovfOVtNSjuWFCAIgQOfVD52eDadZaW01sPYZFszQ7PohQWVGm5j
jwtctOz9WCLWSoB+YiQIti3IbOvKiLnw5fN6b8gxcVzGSerIIfxvBCPxreSN8sMQ6ejm9MFbN2F8
rcb2woSbF35bEWb34xCmjmZFH0lVPlVWsS2hwsiZf2WMXvqeWbyIa21MSop1HMUDMZ8TnhZyiEFQ
1VWyo3bscYEuZleO4qYF+pNhM6/3NntlcBGQsjuX6/dMr267CUObtHclkioYF+A5kNEnbrf5ephe
mN7WPJKYhpoYMcphDJhe0zR/S2T1iiPKhbltzSKH5peVZOlN7ORKfbQbNr6i/WmJ+sowuxADrVno
GDDWA6Cjhk6t6Ccv0acFdF/H3p1RcBg4qj9tdJDX5teFbMeaxZEsrMpazpSY25ldNh6SYu9T4Ms/
8uGkdr9kTJXi4ure69KIm8UOxbWyBopt4ISSbz7gXCdwa0nlP1JqJf06DVMYakiJA5Qtqg6fVjFw
WiecUVGQb/kt6g2GfxyXttm4abusXbmdhqtZhR3ulQ3b32upz8bpPODA7+uU3PadCcUVGSz4nrdL
I1CM6ZncZ8jH9ZSFlW+6DtKI1Mww9p6ZbsPpIB9eF9orFv9qdHA+BtWF9jKMtvwJO/VaJGugcGsv
e/ZLfT3lF1hQkUMliyS6b6qWU6mcI9IPuXlpmysrxYXBOi99Fokp50bI93CzV3O8FS6V6srg0fFA
+nxWz4ueSzsrO09UoeNbSXFS6yJaWRncRoThO6FJ5lkXHYgUEb1GWtVs8FAq15GSQGjsAPQhLb4v
ZROtO/Z62laxAC9YdY+WFyoRSW1m70MmcbYoQOE9Rapvr2up9R6zEFqGlDZkgpWSrEYfmxUzHPoN
ht7WQVfa7HYoKhAKRgSXJLMg34ACxDY1OmoY+S6K3Kh3dla9+x05m6X26SHs8OQsy1I7DqQFuFVI
4wFGo3bb4i27UcfqpQpTBLPUZx4ot5N+6FUf78YITlRs+AZoOdRLZgy0qhj9kpwC7KAk2+GqC2zu
Oep8bRmStgjbUt5QMextZDUH8qrDB4mAuhxxfQZ1hqfCEgxgRBuF5fvQyvF9htz8ZNoqJIoSgtdZ
jtXwXuCK5HlqskwToT2FYBjWmJdi/TbCE+olajIqP5bICUBg6y4MNGPszl2Ka8HIhebCxTK8TuCB
ZJp2NnyPXUPjakvDx1BQriAwVEjTD5QpmsUyArfIxacGkdH2tlFRvHG+/RHlWHWr0GTXWagqj0WG
wywYPu3G5lr/ECWxt5eTEKhrqnXtXSrH9RYbR1z5DOWhF1a18gfXvfUhkWz0RhKHyB3TYyghxeZe
u3hiDwaSHwMc8Rb6tQIBwWw3QWIHWx0rufVgebjfco+CvrxR7sKaC/4uAKNLURa3S3UNuBaJd96F
z5JVvJuyjDFOhDarCgDzwJyOvfQkmxiFQ35cBfWw9612p7bmA8KWbROEP7se56AhIih5Hvy8Pi4e
TC08NEW4G31QGJXaEh204Nlr8VPMWfnjAkqkxskbzJ7CTVcibj8qM1rjM7zsbfZNATbHibm2UHUT
W8PU2Ni1e99SEuW19q071EelryWcJscPqr/07UDShj2ip73JXFQoptEvdG2jafFmIEB6erIks3N5
ddmhNEnh5GC6ZGa7qgLEggBBA5QbpMDR+Zt5hCEkBsRy89y7YIT617rhTBHf9gRAowkHNW9fsWra
SmylFzgqrRJVP40dd2Ooscmj7ju1uIUwsBaF2BVaR30m9iha3N6rnIILXFFXQRsMe5wxI6A+3J+B
mG1uXF/ga25g4dqrO77aUooMGq5/0D18CLM3PYxfVaZ6kYs1DrHLkYouI32UK2Xl4wisu9JSGPZb
2wbLEuSWPWRr7JSm9msVejIYdtNfZUBuY28E8NasaJOKFMaL7ohMENMLvFKqbU5COgBt0st+oSjR
vghfEyXfJxjSjEZ1mryQ29IZsCSsYqwaNG2X83+PxSFl62E3nPNwwNbDXqrNh1qhNzTwy/0mh7lW
gfoT1QhI/sHwH+rq3S7VZY8ok++ok+fS8o9y8huQVY2gDaiutsnV35EXjiuO7dLK3raiukktvExx
Cp1+vlFSow0nGDem6I7eV1VzXQwnBczW9H+rDUCbMRjXXuLuGgmfGwZUL9y7OijURU8DxsVeRn+Y
CSpFpx4TKoYrLUfzWC8zrumE6AB/cqHDihyx6JDHGjE/UKzS/Nk25U2ZDvKOY/BVDgzJhbsT5i2i
08A6+TqjhZst7nPHJdcKG9w9lviv3ZkWjhs+gy1zNbgi3SpoglPvWkQgZRdGlL81BFFgfGFQTvbb
f4DNHfiduRKdSjdfA4A4hv0GQ6w9SAJ3607DkI/OqqMNEkor6jN9FGXugV2tumTC9qo9/ZEpVbf8
ww3hd7V5fu8G+RpDvxtFBsc54E+KBbMeo5urcOrCcVv3OtyPuo/ac/9wIrvqFLSh2kfR12ggzKPt
YRUaEBYYbF7D/AmkvZ+467x9GmNYImA9VnGd7+i6KUuBH7XU5eG1LvBzhmGhqAEOlnd+sJ/GTNd3
eHUaJnCF0fwt9GqrjhErfrLUvAFmIQYvPKbUz3l97kbHTGFMK90hx8mlGvaqCDYaLQZ74gdEtYUc
R+vBfQi0CItKFkwwCtPMZmxVo7dOkYC16S+vaPYd5GePUyRuvCD/KgsbEETaT0DZZjHNtbx/7RPj
2MsdDmfhfQ2WsfLlt2nAF+OP1ugfXJtjKSJsLH/weH18jtQfSL5WWYK+sJVvaf6C8TJNt+mnTC+J
CpIjCWA+aBtM2SI2071pUJpm7KrkWbPMl5p5QhfXo3jXMQVoknYfogoU0YeAgwiuEajoz6ndMViG
KxXeN/GjL8YzJcI7HEr2mWX+mLrIqs1XSRvfVCW48QwAIN0wBqvKt88g32CFyevAMiFxROBG/bjf
NSJ8kFwO1biUCrQacqafvqSdtOrk8M7EqaNUwg2VN09c9XD0b/XLUI24nPwLH9Trgz60+xpaFgVw
lXRf9AzRFM8xE3sAvzTGVesK+aS07RLYkMxHkx9aStkuIr99SsfRXlJwroO5A8HcJARaRSniRwPL
DbovXamjvZMSD/vRoFE3+NlvO6UFTy1WVmsdVb15AHP13GbV/ahJVOqWmxyEXxMyfXFycbquZ64H
7HH0HxxIvcb28KPyvUPMn8Ox6LmvLJubXFi/hmS4LT13k6TKKzrJx4CljFKHZNnqsGNyGePtHsgz
VRom9t1EaSGkAIVmfm/k1RPrZvrIieuuASXYdzbYN82EbsbqM/Qi3ESa3EGCgShP3uT90jVF3/ao
+mF350qxLLo4wRTepLZMAMKh8rhaNMWgbloBvyvQSF+4RxQYjeQsUlqJ7wnuEdmqtI12Syl6DdB7
xFW57EzsQ0rjkHdmCmguzvsNWiD9APtkT8k3w7aB26sVyqJWX4xCW9qqvy/LDsOyXnS7AgvzB4Vz
tzMGSekhtUfttZID7aRQgwM0cLCDA+UZYDhFp6QPXpl4W7mzKu7RajN5UtpUuzEkiGlZ0OrUhMSD
ia9rrFGppfvPZuwHLx2KiYORcZscJXXvLvOUM15KZ5Nb37cjd9cqKWz5XO6hyqLsZV7DN9rLWmLc
xW5ea2tJl36BYAcjCXIE3hLC1R81RW7qpq4y8cC47ne2koBcy4pAwVArQ5g8+iDGF0WZjA+DPQrI
3t34URljz0FrnA/40xq9PGzIm5H1WVaC5YCwJLYqUHWrsyZyr5nIPfWvUDIpjShKo3lq7Chx5Kjs
/uSlhIMYsxUH41bVmrPFxm2te57drYMC6n6jF5PlTFf22MiknCuHgEKZwEG5H6A5UnUBgW5TWIxF
3awo+M7S+uQC8aP025qKfwafUtZI2tr5mG7bAV7fIrPkeg00hy1TDUrUTrvmLHMJtdL6pKFIfcx+
UFGS/vBKKhUjM/tt9SlHtLiSMKDe6hr+ppSlxq/eT6N9FVfxm+dr9Q1EOhUPZ5aBQVCwrmeWvnLd
HFai2wo1ZYFPmg/Mi41NpXrqvVtnmBJooyE4Dp72EQ1yICxGxHrIIXcBk4O31XQy7HGT+vkWg2jM
+RKwZaHNJ+EMnPt8jBXYWLjpYVWLWxyNQbnyrz/rrm6eu2bsbhLK/zY4hGt3QRlE4QbBlvSASaz+
oeqld9KjYjwmpVrFUGMBVS0wKRqWKSdDSwmPlIVkx/VCCYTyxr5J/dnE+AJU4JVvEk9uVm5pWSDW
MKfDqcWgHlmnADaH3Yg3OuF7gN303orU3chaKODst/gIRZl6GErNOgIB64k72vCQYK50jzwHbbXK
0emCT4Bop7AiDrWk3boAP8+tDso1rqD7LZqgkV8UU6rXFQYSewuE/pPoXXmDrxRe26H8UwnCX3Ji
3qUKm0I+FopmhgkSAZdER2k6/ibKnBFr+GWiw2G1qpRwaxtA0aZ6bVGxhGgxrgBeZd8hJb3HmHOl
k50YHdACa3yU1Y6MKUXD4kvjKkkUxyvhzboWKx2zaLCjk61nm2Ykv45Feg4NHMB6dQsCs1pWavkQ
NvrJF5iG29ojR7DA2iuyolEg8SXt6O0d1o9LiInrsLDvPTyTSoCpVNR1ZxKYn6metUuNv7bwZXOr
qvLWN8uzpWPfYbTke4pChf5425rVNpTkbegPG3coLDhm/nTswzWPVYdLTS5hPijyby/Xf5oyUMW8
6gYH8waOTtrnmEBgR/J9awUbHS9ZXBFtlPStW0+D6D6Jx2WCWGUF28nayLXFV2sb27Kf7CImW6/W
XRIYSCHMdZsS1+ta0IQKFVPYmldjfieN2PWZ6bHOo8eqyzaRCvqobzNlJctWurX02rwdILttw1T0
d5knW5A8C+6udFeTF7joaFvVaMgWaldSDmkq5zBL2c1vkrG5i022DIOdd79aS8MDHS96kFD+bR65
tyLz75EiRUsfr9HI744th6t4WEon0Y8Dxg7BkQrTV0sLfuGmlK+NQIFamSYfRWPcDX1wiipjIwKO
91VsPTIVYhU+GucuyRE2m80un6oQa7G0iwirsJCcsnkaeGDZNr86uzXXRmaWE3eSys8Mlt7YJH8g
snmwhXv8BlxS/zTU/rSFYBCBD5WH3VSI1bTpWk+C36o88ffK8hjImOBqPqO0MLdTv1txAYfLdEmV
ctl6rHCFxKvVXGWh1lJVbL7gUT6AwQHK2tomXH1rC2xhw6n3fRin5sbN9HpNovSnohZEzUZYb0jx
bWG+2ZG1mb5aVvNzkg6vo8gOdcL49VO5vEfYFR50Mxd/TDBYO+yVw8eccL4QYOi8BsKsGKypYrN+
9Ar5xjDsg1SXOynq3uq43VptcxCADkBZt+uiYZdHTh9sajdWVo0eLHvF+4hBCS+zVNu5mURAmDDA
uABbKnUJ9UAdH/UKoBDAFzdlbB0Fyp6Va2NoUAlrUXaxtWRjs0wx7pvQXEeJ/uJatC+4osw80GXK
TSmDM/bq5BUHpn1k4Vnvj7eh6e+wn3zvE5RSOk4kcMsXlRff8k0b4MXhWmFbbIiJDuf9AnOCxa4K
tI/Sm5+xnx1lqi/XAgjuZsxTf9FYFcFUm45zdIrJoQXq6zqyDKhn/WPOXQMW2fwYsIxpdahBkRRt
fIzs8c3jfKTyIbSlmXdn1eyqjDxrceQ1z1bR3Jh2ehOXw62muHdWVpErMvp0tb9LVOWA3eakrnjr
7WCXYPmxMFv7NUTHzvrNbSmGJKs6aY7R5JPFbDoPHOz0Qlm1pYUlmn5WPeOAQzkEOMnax5L9Yo7j
Xd7JN7rX/wkV8diZKkcBUXPQJyYFQpGbJO9+ZF5xo7XGiRqxHIgGR0OxGe8DtT/rtb2Vo+KPlXH0
KXu1w3nNT2oPkTaYd1XcvIJsPU4tEWBKnpjGzsiMfUSWuegHpaXbvMfek+8gOu6CKNq1AQaAPcCZ
LfWXBsNWW5v9AP5VKx9Ead7VJPFYCCknq63ejS7qdzjyYrlb69Uu4ahqx30zhmU9dx9+UUAG8Q91
TWLcu1tGNKw4RBdphU9405GqCAkshuiNd415nAhVYixx2FrRO0swrt5NldnNPmiM9EbN9GKZ1AW2
PfgyrbHtriicGvoYHGCeOxBg04fAMvz1oIcfQ9Q+NX0Qn4wU30P4iyqWSFSg8ZWMdanX1Buc2JG3
NYrCHBnS21jrtVeQ/MNLpwTUU9pDfOCgzn4qOkUFRzzEq0rkzU8z0UPwm8IQ8gKIrv/elV201BLG
T67HnYnNkB1t+sQ1OAbT20NRsVyKogeK7Clt49CrxVtKlQBXKbIJBdkKlWJTD2l0Z5TkMVFF7hkm
qszFmQc0RUlHsBFVvWwoBF4XtZiEdRao/wa+/G0N7ObsCj2fcHi690La0D7g5ZhyktkMC5VwtdQC
6430wrwH+V4C5Rvh83SWEheLrlTdcJ+HBmzU0dDwvEX0Fh/Yp7D7jU1w0rCZWDZLQIi6yMJtoGBB
tCyayj9quZAPRTnkhxxE/f5voWVnxP7toKnKOu1UC2hyG90WCbZOSptzvx6Y5SoJR/kWpKa5lBX4
2ixe8b09JtavoJMd3x0HONBW2C8HKbCDdWTUrUZ2ppYbu5T1/+HoTJbbRpYo+kWIKKAwbklwFklr
HjYIyW4V5qEw4+vfwdt0R9stWyLBqsybN++BZ9ea8cGnYyOH3q53RM1DoDbE/AA0NzuaJvgJVUKH
09MoIMt7zb5SLl5RJx28o8r65FWz1HLADTlvmjYxjnpZCctZir+P/wwrb2bW1bCVQtNjPhAvC12L
3M2TTFbIYsSaGwgrZX66jTM+9GNhvaVybDoQKVP2aHhVRNxq0dxmPf3IZkLE4ieoHxYhVdiy+/BJ
2AKhicPYH4o6ah86p3OOE5l0N61VccN07ZzTLNdv/SDtV1119cPUJgGx3ER/OnZf7RSLs2ALuFlE
1+QhVG2JOIwLe/HBFpkjO2wIlxzQTYR66rGb51i99eaP5NHnviseyrEtd77KynBOMKS4s463CpLF
RbBtch91iYfebrudzUc4LDXVedGQipk5utmmwDmRKT1aE3eQpzgg+XNDnaf/w6JE9NPcRd2mawVN
h89uzJsB+CmHUTaTU62jcbnbRUTgaN3qzFoRIyUYrwQmNaH6Vf03VWOFvV2Tju9IOMpV0RzaTLXn
NEcWzoU97bxKDrtWzDCH9Thk37JnrU6UBmMBjatrI0m9ncJodornktSfD+F65p6ryLzr2mAe5TXr
7Bdfc8CHdwGluAT/xihOCOOMeUoYAYRQSSoiu4eZ505VjwjvZDV3DhHaZl2HbsYrWqZdv0XuWGuj
BDAWGbV0GVO1JddWYWUp9OdsQfMkgX7ibxsTQvIpAdqk9rHbLNZek/XJe6raqzd4Qwi4ObkFOWKG
IXx3J42EeFzP8eDapD4SnnThhk6MFlOR7WRDpSgZ4vyp2yrekTcw7wvQE6SnzLNibtRGOozahFfI
5Lb3WYjYd6Zp74eIzM24IT/VM2rvvbOMYdvX4AXagfxXiAr9F4nl08G054UW1+kJUKKAGrQ7bQTj
c1hfyT6eS7LOF3ZWi9z9zyjS9ixng1I0iq5jW/8qWtikLK5loZ+A+F3bxnpJGAfuiiV7hJ50poW7
9kkBS50zrWjMT5lRSecAG8OmUZQRtQ3dOE9LokWtOswgmG6qltUqXi4uPVu80Eg9A3+9tHGcsLKS
/eR+w75P3L4skcW14cfmJpqqvxn1cxVoNmmineNaR5H28Qay8IHn56+hnB3RsIfMTO5FMN/LxkE5
jYLdyBVcjPGRVH9mIviO7GF597Ex6bQ+Mhk/RQLFU691uZe86JzViCBL3thaWeud/LmmxhE5nX2y
osCIynyIlm4GsFUQnRq19FD5W1GrV6O3byqv33LH/x0beXL87D0fSTnIojVf2WVwrBeQGGU/vacl
BTXkcYQpN7v26xmMgFBvAmvWxGOVay639zz0DQwciejq1m/k30O5nX/mbPyq1PTRz5BHiH7uFmTJ
ZvaehjK9sUv2qybjyYLu5bbJvtaV+wrMCM7oxCWX+sl/jVkC4Uzq/UJVixrJxMRHqlgoC1rferXS
Aj+a8dExRmUUeCxIHzbT6C2QyUsqGb9EgXXkqWLAKutmWxMoGOLlV1eRWh+T4b3LNn23PRB7DVXv
puaeR9c/Sy0fogHlJVka9YDNrwBWV+y90vuZy27mMWiccNKanV3SPHdzg4msNNYMtZQSY24hXg10
pEXhbAfH/Wxj4yaEIIA+NvvTlA4rXjW3iCBznkYW7JkCMOPxIRPF3ZU/50Ut8b3g/NhO5BXvnNQ7
SM/+LQP0+RqYWSVuU41YENTklPvwC+LFf+3q5LXxQYw1GYjSJZm+VgdinIz3YZAHug7cJ47aBfzK
Zh1Da0XBZPXPhiK1vp/9x8SHFAhnhRK8EjVHWXm1ETXAEUoR8nk6d+WwGzOGLYZxy1PeIEaRB9+w
QrcqvxYLGRVqMLp7TeBx5dYI3AyQ7THmuG+Cs0PS5S6Y1RNZyB9LI3IE0WgV3JPxEMTcmZ3uvXCo
xHoDxy9tWZ8Cr782CeVlXVw8nnbV4LcrvV+3js/KWl6Z1pHWq/8FeMA2mRkRkZwGj3ZuPrXsSG6t
vP8CEOmBN0ge+V29TfP0XJv+d8wu25YEAgowXTzpwb67GTJ2aYlb7lcQK1UHLthir3xxPxehvJPs
AA8T9d/tnTiC5O5BbF8N+EVGFZFUFjc2+Or6QlBwwFOg3gy9vBX2lO6iiXTEuGo0Ny69UA61Ci27
y252Vrj7yTPiPbw2VkZZXdjFEcOLxoMlmWS/orA+qJvaLRuk+W5pZsK/K7AfVRx3N6JW3VB2Q7uv
RZvh2e8NwoiDv2Sq66OVyFcOJMhE89jelYk3o0oNhl3TuiTgAnnsoXu/dg7dQpzJBehK075YZv+P
DeLgIfI8UClD0u4w0clz7xllmLukQye4HW8gj+4V7xrUpEg6gL3QrlxUkUMsFYj0AhCktrR1Zrqf
AYK04FAByyr3S9YEIXdTzmNiFi/CmadNrJv/0lhxLw/RVo1Sn6ncpztXuPevm1vn2SsMDD86AiFB
4lgW6sSvL27T8GuZkR9blqp3PozGrbIQgwTjwRNdVrR1kPb/yML4bEYGSYWKs5eEzINdJTwUL8Ad
IaIHuOAor0LKc7VvJ+1dqzEHymY1/4aJ3e+iVQX9SAxAp0s5hqwx/zREPd3M3vwtx6JiNlsx6R5j
H6RVXePNaIadNQBMlll2mQfEysHh+WKiwdPN0S07ZxPLmBrFoSVLB1tDY7VRc+CwbEYYWBuHqMNt
38Ff40AvdwLA3w6JK97FscVRT3ZcshFFYewhBsBkqrxhq6BJhCY105Po5i7UjPEYbdti401yCvXi
C25GnoBs6JyYj3493kpiMA/wFxyy4KePql1ZciawxSYwaOEttGXNrBG/xnKSPIFHXw/udvAYcVLH
mQwB4+BPZGfPU57buyjt4ZLWEgqGMv2QIU1zT/gHVgHnjPUGuoVdUvXM5MNZafzZrCt2idmIMxM8
ly6lH+BTcuuSd2Rvad84RmW5BoTn41OTqbWlQd2xXZiAJSltYW2P9mbyzd+GpHWstVAN0w57zOJR
J3aLYN4NTilJym7LZfaknEFuhKx44XB+bCfXuKVSzxukOIzKhQMUIKnFvuBn5Bbv3+gyv9MRZ4Td
J8Hemq0/vpqTw9wmZ5lUb008fiuF/FiLuN4WSU2nHLQVA5EYIXJoF6iP8DpM05sOahr/mRbFQ1Ci
t4OLo6kc5C7204FpKJF2Q824VRdiunsT3XY38B6bcjQ3s+QFmY3A3qZlNNEvr+R4XY3bVqmCt45A
/MabvmUCA8aTcwseByhh1xrTzs7Faxb4zhmLRxmqol/CpuUHiDLj0W0sZAfyTKq9k/pQMEXzNyn9
4UCSBhRrGAMbRhtYuSntiOmPP6mUP1CIqJumHL1cWX9NA3U7VmualMgY3qNIbizJmdgldnnstPc+
zB1oz7Z/wCWTbrWTwfis+HHoepDQlwD3iskf015Ka04hCCVXo2qfDWe9pevxaFcxstXCKKZG5Kc3
gDqscvGW5dW8I9G/DINGXbzUEmcxG/mJnqV61IV0MV65T4FjpDvZpfmOHal7Xbl/u05SMJHPvu0s
dI/YxZAR2cTGLtVUhFU18EOYSiJHpEyD5iDfw0B0oF/m5t0SRE146SohWqncJUsOsKho1GcCYAs1
XSLq1DOsdWoWYMzvcVAXiL/AyTQ24RB5ogpL6dQXO8qR2wYT8IZn2GEFmpK0fqzx6AvTm2PrL6MQ
5mMVgc20u6h4LAab2z6y+qvpQaNzsZSGnut2h2aMcUKO/rLJcJDsx2khup+Jyj0htO9gtKX16iHd
MvgA3uPaZE0YKgg+xtT1ybDEOt+jdV41WSC7zizkqc5BRo5VvVzYdV6d+1aBipXOoaoEH9iRGlBV
/fPYJMW5G8t032ci2lpTzMNsG+0OpS1jeKeCjYJVBu6Pu7htW/uB/nC6i9jKKEObQW87Xq2XqXab
x3IU3RlUgbG1MwuEQ+Q1JxV1wYfVkUMKTdgOcxWDglmG7HXpCrHPlJ/tAfXJx0iY7k6zUngPakue
AgNtDeojcDiCwW/FwPeRdl32G2swQ9bcN1/A5OgbVFs/azRXMohqMGVkCWPjmHMG1LKHHe8Uo943
DdRsgwfiIIpVSDQM8JdB7OIOKc2XqiWjKBo7OxybaX5gDpF+e9HK9Wos4DdlOfzJMnHBE3GL4gB5
y5se4fbi5DAGXhI/QiWYy/mv6pzgPhcMsKtobk8aRZVSqM9/mIn76uy21ui/z9rMONY89NQak2F/
KqvU+dQqcC9ooxIkLjK03gjtylBUrnxUHdFuZtro0A3wwSVTpU4uTRTMoIRuafCb5tqaETlNVNNM
6CPfo4oZg5s7Wf8WkCZcM8QVB8z6wqyTpCRUwO0rnaG/mQmBwoIbWmrMJrkBkqmaRvM0kNoI7dIf
QGqUkJCk1qFv4aTxTHJf2xpn5mhM487LbH8/AxrZTnEUccJlpfOwwOc+uJ3LoR50vsJ4pqdra+HI
S0Xs/GmnpT2UKuveUh2sMhVAt2NZjcuLG6flQ02T989cRPUS0DF9sO7pP3bJEsPk7N/ykXc4s7Li
ACvQPFi5szzwUAXvc6qRLGa7OUyenkKObffkTw0+GXuG8iuyah+1Tf84JORoUEajzJdxXz+nTNye
igZcmFCQDM3elphhHPNgurb8nu3S2mMtjHfKBM/rGga9b0kYWsvg6dsBchYOpLCHqSriH78p2yNd
mxPmMq5fqyDVuxEJjqzqdHhOp2TcjbMRfwpvkHfVF+7HnLT9rQqqERsLrKGolTwkxQqdK3Lnj9cP
3qMsK/FSt7H3YxdSf0eL5z1IzAePYy3tzzkws/ucQP92C8F8olDBS1R17aftqOWAqbE6BgCAd8KJ
uz3useGlqWG5OQVTQ9K0Zh988pI8iLyFXpnbcB37qv2o2PHZ694hhTtKVw6Ok7+NQrQnGaG1stJr
3Qpmujuy7vr/7DJvQWiivURuU3wUC8NX0TewSodRPumsQyiLoW/WcrTx6FRjCBaRYzKr4wtuiYz1
JhAmsILUR+o5EefVKM0Nk0LnBp6EqQTbBBeyD7uz77lqm+TB+DIKrzrMvqv4TI+GeGP8vjywbl/e
V7MZSTAWt50yzIoIXr9lgTvC/5TanrMvyTdhzAv2c5fVXnZ0W1YExy7XzOsr4zoMDiBpyc/5aQEe
E2FUoudYaTP8LVMfwuSohxOB34xyJJFCJ+LsmhuzCNbAqJ/lO4ln8YNwqpH2URIeyRDf8LYz51Ao
43n8M49yOUW2CQlvqAC2kPDSXgeZLndRK3qErDSuyxx98PEeUAKWhQ9+HfXHZUiwB9bsWcC6BSxu
LvXw2y5sQG/B7vWvUzelJ+lUwX8+iJRQpXF86V3kL5QbJvwE+Q7X2YljAH0MHDL8/jvEFz7isREU
HLKd+Sfu7ODViah1ts5c8SKJxWe9KU1V+10W2OlGqpyr3ZTJQ1yX9SWKKo/iq+37f2NMnd9YGbTC
hVEN0D23whgYy+E9NTLxpw84XqvF9M8scdQ/tj/KH0WHuKulcp7t1PP/LXLsdk6XmmevUoSxrZ8T
UxHTiEBWlNu4HpqbR24m0o0ZHVo/yZ9yDqWvch78Q+H48n3qx/Yax3Z9nNveuog6cQlIJkm68Jfh
Sw0W0Iq2hp1US3feA7VeXgmaLENfqOURxLHz6TNTvJiLIyC8F+bkb9LAinYplpaSwVyWhy5B+eHS
oyfVSTudDZE5JHDGap/bCTNra+7uaIzQtPSCHaNagn2G9nNvSqM4OASmhUSbVXjy7PgwW1yo1SQx
mNb+f52LoaeiKr42XR38AEaERwgdNJ+FdU9kNW4MmTlbq++rG4NUEXqaAjcvjB5PC+PImhEW3YnA
tjNN2V5FjOZbq84OPrnsODR5DrK2/YlyT361DcNw8qkw2Q+uRxxCgc/CyUCQliaCMY3OTqXUTJVR
zLtgGBqm36P7mFTJ+Oi2su9pH9l8RJPollO5DN5zCvYPjjtcZUI8plABeHrtgum9SXFz0sFgBSn5
S3C2UpgVQ3WweYeQoCocqLn3FC/VW1Ik1pMhZHcxpC8PgNDiMKmg6/WTPqUI5hC8UMHoXf7JqniJ
8TgT4ZA6xjYo0akR5UiyqXzL+nJd9BPypPvxr+HTwHtRBLZ2MPODSAL3OBgeFM3eY62/L5cewxrO
ySBZKORNXw4/JKviHZjj/D7NhXU2q747lxFnEmDG1j3nS3kE3QJHWDkAmi3pbcyAgA9abmrNJmhB
TOayCBN/YlORlOLHNHL7/3hxlq/UdzDMGO6wrR2iZ8BNiRD1pNoiGg+nzG5+CB9kHDY5w/e4BMD1
0ui9n51/Ubn8DXjT6Ez8cuO4mfvUD8GZPb+XuWLF3y1+AwqdbZxF+3mxrsS4pJBFmT3CJ2yo4CW5
OrNn3Ira9p+ywmyxx2f5j+orZsPCsQ+weouOTgZgrisWsh2Jt9+OjRZbrO7wDMmipMpJrqojC8RZ
xwzVTw5XHsg4I41EbnrR59s6EMfOs07cbAYVMOZtispDNKdbq+Hoj+VbGy9cseb0H4c4tGI8VX65
/JuWJiTD5JCVwYPZAH3ivtnFWAWlF+0S/u2l+lzidyCz8jyI6Lmy+rvRujosMycOYZ/ulWL6wI7D
2UsnudUdocO+LDwSiGJ8gK3gNA3w/J2CjiVhJ/eubMKtRxm/BTc+HdpxZy98kdvTowc0/SOj88GO
4l2QCr6J0j8XRXyXnXcnY+EgIvt1ceerB+zcL4Kz3QKRiyEA1kAFYUj7i9woC/tBBXIaxRaOKfxF
i+94yq17RvR8WSXHutQn2gBsnAZu9mZfpBLVXO2sdZi5sEa8VBZ7pb2+4YGAGw+jLxrv5hSFfoAD
30rnDYBczad37JHRA3XzZ7qyStqXmDkkcsH4it2Kza7x6rnsOAy86EYLIKwQGzWvJrnKmg/enH42
wnrTHEcY7wA/81lIgTbICKKgN8wpAAabGgfhcxM1zGi9ufk0Ks7hYIovrox5ywl1f62j2Kf6jh7i
SN0XRwNQj/1HWTQMOAr3ve1qg8a7np661HV4IuHJeg4W32bZc80+ObNCyqubDd5N4ygylniTbqfN
GSfA0pzknFAqxstjqcChGu5r6rSM+5qvVM7fIFjvVtJWO9GMrGxgwbUokzdadJe6Wh56matd5XQ7
i/MKoHIemq0IZW+HHt0bOrx6dtP4LS/5TrRLE++9FkVfMOsDfZwaAzhjBNSugKnoW96ZGPl3VZUG
FWQjcKdnootDyj3xVur4muDVZkFd8zL1Cwyd+cGEnhi7lrVdLOM8Ez3l+MnPnFpP/jB8Mf/44hLd
16Z+nYhmp8kvS05SZjSFwQE36Km+AyB/6paV+5d8ZsaPTSQsr2O5+CET5l1NSY7V9QqccbOYBmz3
+L2l79SLhaDTfJbL/EeuOFAz44P229ifSz2HY6ox9c6HbGEEP0IM1o7zPdrZXyg/P1G2YiJtwMJy
n6Qk3sX1YeKt7dLlaV6qr4L3yYmQOtr5t5HEuhLdn1X5s8vXoIc/9YpTeGHunfTxwwCZ3Vmcnd85
9BQCuCvDKnJD2y5iqKTN/dION0fFSOvDuPHMhunRXH5XyBtYuvY0Kg+WJwhxcLf14m0I6Ppyivxp
HdV5vbOtMVHFegztqv9TSQw/0tm5zvKf16qEpQPaZ1rUaZZfRvnhW/3WYqec2vGp89JnlvqTKT14
AteOYW7Zat0XyXC2y3mf4uLB+Pa0LNGzgV0vS+PHfkguDWpz4U4s81r3crLY4HiZWErqPeZdTTKH
kQcxqctP3bSEFHWhA0V7Ix1YgmuUrxlNDwWORZxPU5G85Yy60yw4WjGL6ql+TD1vv75VyTwfmPNd
fJg7Ou4ptZdQwAodtNw09nDpMudU5NGpQEJNnP40O4prjdLVqL4YnV6gRe7WxyFPh53jkzJAXkwi
2FiYJ8Wo06eVKbaFXHCkPmuSJNddebwPYc3jVPFNr2+PJdvHuFShE5vv5AYoNvID/jflVDffQaar
GTPxfi1y/hlaj6HZsltfN9U2BysqbkRsw3t3m9AtuTR5BNrR+G/9HrPcPShDHWaV7kTpvXocKZkN
5ZfpWajj8Y9wi7Ms2n8sAF2soTsEfn5cv7DNB8Sq+W09btGJ95w320DVIWHwD4ypNrNFS62rQ0bg
TeCmx7Kd8dr2217U2FPzMwL+3yWyj9NYQAiyV8q4+ENg/TbnNM6m6eCklCiphf2OKIGZS3oWABSn
5gKUqODJWl9tcIa7uR9OdcJUD6N8O0RXbk7Nd69DkxlZrvRbVjuP9RTdF1LVpC0Z5NaoqfUjC+Ad
8uBL7NlPs9O9skUjOBXS/dBZb2PaHKckXdBY1lepEg9D0kMhsAXhUxCqMb9tqIkdzHz5X4xOahMl
bOnMRgO/1YBDnbUY2YUFlk2GaGWHMmaHpQyOwHZtzvqq3bqpDhcvfpTKP6ZJ9EZNdo8U02t+gB9M
BDeV5sC9k4SWKdZHpwvM7YhP6lBnVAUuBmvgu1gr0w3RtsmurRJ/ZxTOU6mHSyG6a+PIt1rCQRrH
ekci6n9z3r+WS8kr1jzkQ/Iqi/wyNPM34903XVevpsrlJlr6N9gHRw7wh6pjbcAgBX6xozN9yW9s
Rr9weV6EMT5O9H6N3d2MpTvkqbvPc+uKLInKp4fmwv7Z1TJ9i3ndchDe0pKOxL7hiO9i/bYRqXGB
DvbNNWBU1jGFRrQ+VIlmZWVSdGTzuGLTTY1TunrBWPNcO8ufJlA4uCd29JKpP6SJcWNqZhyprG4T
Bxy7cg7Tx2zpLsNUnaYcfSWAqBGQ4tXweYu1fmrGgFuORA1u5S2edjywDZ9Ew2XqbKmDLuI9RGxu
t5xljsgyC1yK/Cl+u/fH/Jz10R1p+QXf53HhehNIWyzLMJNTjTljzmCKK3qIdjycfh9gFs2Gsyum
p8bsmSQjvdJZcHtjl23KTPITyottiNuwIFSm2ngL2AfN+/wcZPqVwQ65IxVGOpMDHE3ouRH64LTW
d8OOEUeShPWbxxbrXcl3axiMXrijrBZ5kabxIcr5nPdKXIW2nqRdcg+P9j5pc7DpksOp2Ma+02+X
2YM+Hi1i02fj3iCvo1fjgnjsSr5Al9i4NNfH0n5GRXcsCuuLGYy5iwW7NuvnsIL4VUfFMatx13Se
XKVt9Zqwe0FQ6x9pN78Fs6SoVVRlVPaNOV4pwthWMYfz2DdEPnWPUZG9GUbO9kX/N+UrHae6EGsQ
Eut2HeqYmJZxps/Sxs5Ihl9tMgRz0+Bkpu3bOnRrHKPDQ56vOXD/VbGPn1Abl2JcztZsrmbp/zAN
H7K4Xs3DB6uzj6VTPiJ1Hdk2XZ87s2y3HhcijPMzw/Hnlddtc6Our3cBF0f4+Jrw7tfGs5t9BAPX
ndpXbbANeA549Sk2sU4NELehTxFA8rCGkazlJBzLvZyjx6Cwr+wonK2qfzGneOd4wN3xkuGKYXnE
A+0MxLccw5F9q2mteM/SiD4ifKY46ezi6A3ds3BuYiwJPSk+cQTsZr0yB9xrRW+KyvrBlw5GuSba
rLv7bUGsL3uI5XiOsahEbnJejTB4kaIOWTqPnmtaa/YfwyA6keiSka+SV/ptzsyT7NMvEhWOEb6m
EmdF2RUPJXpN4z1GpsN65k+XXmMHuFfJBm3LGHBqmE636pLNwZZkGZe1pGnx7yOlFCXrnvCaIJEH
z+uu/O76mFXrw8+Lz5F7HFAyi4YLH48WScoPSrY/mpqc3bjyZeCKjIfqyv+rhMX+3OoJfUAkX/c8
QstEDDRO1VCtD7TwNvg6i1Al/taYNETfoiNakme5bnH0qENQ1sMmj0o8fGW9sfkEOFzl/NGpV3wq
qNgu948d98e4n6+KDA/M1e9BLP4oe+T3EHBG74KxL/S65mX9tw0MuuBgxx8STgwidJr9Eqd/yQCm
rz8aFlrjMqGNdl5+GHxxaWwbKK4dth4m9cp4zi3ezxWZ5773qyeU/au1vXBf1r/NocYqh+rMbB4P
yBhaWt6SwT9HNVv5TiQ+67LYy37lMDtHP5oOy1SQIWwcYz5CHiWzi9VWROkzJPe3yafLJqKHuUCr
unWR7qa9x8r+LIYbphB8VtZmsd4tFV2NLDqMLjaVYRuV726HaEaXDY69kVev+2V2si0Rc/n2F7b6
0MG3OMHDMv4lBDRkAf3VZXq8WdIWHTrY6Y4GMiq3ks4rkM1pSbr/56O43W9X39dLfayjkMo4NrGO
IKlCj+OTOs8fFklw5lKeWr+7RJlJtgCnRlx32LayYFerjHNrleLkzNCbwZeb+eYD6glysffJzzq5
LysahWVy4GJY4BpmDesnyuUdnvjQdhxjkaaw7Rx5iHCfhexeVQCkcO4yf8IOCpg4gr6Y5wf+y/Jk
s8vF+DusfuaVTi/sZ5vHyg5YKqNuUHxy0fGwSDw5ROji/qPzZyBDsbadDU/uokHhMBG7HHt1hHE6
50PHptGWpMFkxrWNnT/AfXrQWTMyP6rERs8cZh5BrRs2pYguCHAeJFjTqLIOSQr1vSZujtbwrS1c
3ELsCaxHWUCMMEiJg2e5bOw4B0elb5Ml70Vp3flBJgohN67/rCk1cZ7tk944rwcQHy6HKXbbJ3vB
7AJqDZvULMzQ0fQW7b/b949KOC8k1OYQbXzrX44IjJv/rBj5Zxyt61NqqgmhRfDw0ecThTivay/j
+KTcATEOnaCqUB31f4W9OrMptxtmoOuBF914Tc3aW7au7oo18cqTGi56JnGTYToPRPed58VytMaU
Q6Hw2HZp2F4TkfqqdRcxc/f/BAVOWPFe5SRAEU12nVXDHzElH4ITG/bIhHkRj1s6SMmOY3lxlPNU
CLazXe8pk7gPAqP/9bLiyVpd3ol4h6h9ystX7X841r9sKHhYst0gw1YO6cmmTEOHFsPLgPS7M5g/
vCQLwYKesvq//owSWRgLLr+5Zn4847zNXbd9iZoyPeiRHW0r7t7MGb/cZMN3hRT4l5EWSHjspAfA
u/n30tTLa4UjlJX7eqbeUOi+7mR/uQvU8dnMum+zUc2XYbcYq6xMYCVTvUBYCYbmj2uPyAi17pm6
dFQquMCanZjn/gJaY9zMa2XCA9gzaoNMkc65Oi5854cpqxMct42f3hUj7mNXTBHduNkz7K7owhyi
biNmqzs/WCwCGhb7UyGPpodWVfLvIoclD3U5oe+mHtTG3uoe7LR3XlaXB3fQjMfFVFShi9fGWzvX
bD1K/3tIODo1PEUQCrjosKCqMgV10n/B1P3rR4qcBU1duul7RSS0W4+/wgK4uKlTVx5iA5Kg7STl
pvAClkF4YuWhqJz0lPuKQbPsScnaWApM+LYMMu+58WzzkucVN7ijsiPGPxyUcYNNdZl9wbmWVKBT
ZvPAfh7rvzgNyPofnFvi99OdexLh0Uv0Y1svznMzDQmTrJKCnRTWkx9o5ygziJbrV7QhIBx14Xfi
EANFvrfHETFgiqr4OhtOdeg5pdSUf9A3FZu2mv6QAnOeECtKNPOtk2l2Pi0+GjUC33IRunqz7eiy
br5NUX0pqYAXFBpLUwl7+E8D8176ZgyhldWawasfkTiQFXz/zZtYUR3y0/r5NEvnQzZs6RrDntW/
A+S20BH+YU3B1izpEdHRXujHj+PgAFhXF8P1P3wtdoFKDw4xoEam/riVuzHZVIkb61m73hvbN0dp
mzfZ5UfpGieXkm0ZjO/1uVslggAz88ayEOMxrumyu+cxlN5YfbGMw7ZQwMUWpHBAm5jqlLZx005e
z6WkkeuFc7WGvrtbo3WDSHNmPSI/dKrZt7m+8Iizoek0n0Ni7E2srEuvUPXi4MTiBsYiT1VhG9vP
uR+TnmchjjpEDYDPcHPj3pkpPal5L2wi0Bu8DglfOzh5dxYADU7clfQidv8vnYlDGcoXsEZPxPaS
QmM/Zilavj9d/sfYmSzHrWVZ9lfCNE5EortozPLFwOG9k96wJycwUqJw0XcX7dfXgiKqKiNrUoNH
exQlinIHcM/ZZ+91xl4959kIyZxyBmf0uffJQAE3CWy93cmsveFXwZhKODdvk93s9VsoOX5QT6JZ
ESTc/KnALOs+MjiryFkcgHJf/0gKnOy5IleRNUxl4pNf5M++Xr33ZcYbxv0e56yWSaaLt5wTY91t
i9h7CNPuvBRCTWdPgRjVOhmMcjO6+ufyr05r49maQOll4l0bs61uFy9uuzz+pLrLQ5L1ytWgPxn6
0a/LX6Gor0MdHYfEvSIKY0zJXCxkXB+TfakrjGUGsgJdP5UJAHPxPfEKZW7zKplm025e0anve9Xj
wzf37VTj6bA10hXxG69WARbGJMGrduFgrtWcPCec6JAI9jkXxwIStCD75LgK6K96gp3Wh5dOj4mX
HToVP4dx8RtXXsnjPjtkAAEnukHcbIfUpdt2s6uh8P6TRyEY6hMboTMy/epnXY/GWrT8/DKZ0XSS
ImAgeoDmGCxsd1emGGlZYuEYeG6AchwHPUOWoZP04/bOxa7ReZzInAhfldcxgR+XJBQZ8JUx8NRs
p7d+cu/wH+/7DhhhNGwsT7voSr0a3KsRHSb1OOMg7eciwTgp7BoNr5oqDs3EficVehi7urdBRQ95
CJ4A+82t0uDoWJNHw9NZe6QhTPd1+VlgP4BMk54STMzHwiyvqiKZOqYGA9yUDb25vFrMyAxXveG6
o2yuyxsv/haji9w0qZdeF3xzy7iGd1yrVtUsiVlXuGqJAxGfjLEbShrzWX4r4V2VRHyeIbs1RXFs
B+MVx/iubPJr7XxSYiwXaRqMGMrGKWaO4h4HQ/tFSu55eT9JiT5oPNuwuHX7RuDsyVP3Zjf52eOl
7xay4PJOs0lFPLRueR8346vb0IZrjjRvQuuecwsMaOGsl+dQFLPzGZ3HIJSfN967lDPpej/ZGzoG
+LppbuYQvasmPWOkecrq8s3jybV8XvEy4WG7s0BRLkD/qiuZOxTjXTj6a8Ilp3C2SQDbb6UVwyhZ
FHDG8YFXad9R6e/c1KExhmKQVyetVlwIhXGB7vJO/CDf+CW5qEY2x5j93OEsuZ1yZa+iQoOBpLUe
cYzujN+V2V+z0fzpJq1pV1XtXRWNgT+3y7r3sArC0fip246/2IBAdoR4yx3CfEvjMnneJ5ycj5yQ
noq7g1LeMTPEQ2lwU+O2XomEh7/dYoPT/PmKyr/1jSLl55d75fMC27O9a1SMH9omCE1FzFQb46rY
proEaafvK+Iky3d1quIBwXarRcguuY6j14XcUBJWACvLZNowCZDaAFWH9gGEHGZe0V1qKb/F0Fxd
eKVula5HYwgKGd4tC4sUnUbRODt9Sg59Ov+KbOfdX1r7zjrW5cDBMyZfBhV4XnD7mZKSjSNr9vsD
rj9moZiDTasIkjDee6mLhJwx8ZT+yZ3UIUKu5427FTJBqnA9ConS+215RfeRNkX/NLchfhHRkaSM
D67Z9VunjhDSyqMx1VnQmvgKS2O8xPOwGnGr7LxpTr89o70z62jLU+7byul1utq8VPjVVxj4axwM
3W4AtdCU1sPce/jPCesdC2AOj0VbujfsmoyA3emmDIJDebEsVijCz1klUZC7EXXOENJfdgbBEioj
4ZYPdtx/LT8DWJpdrLl30sBlw8T6pyQJR+U9cB01U7SO2Xg9t+bZ9FqD7Dch+VaO6ymSB8eZn1qe
F4zVa7I8eMkwrhAS8j9ioT1k+XCAeLTKS5dpp3WO+DVdGx8ayQCxEZTdsnh2k5g4Hv3OlANxUcui
EKYxkDwiifs9tjd4Vl3UVPMXsZRNFMf3fdMd2/irwk/ZloRmKzC4lq2dlyfqzOPIwmaR8tx2h26r
DH/vDDib3UK7ZWa4gyCAGmUmz7aWvROufi76nMcqwV+j2dMRXUhGHPUckclp3qCB3A+xendyBk0L
Un/nZVxXgz0Cry4+6hDbY+Jga+/e9SxUm1jW164GctghcKgoOXqRZdEFZ+4uaVN9a7YI5IljszUw
PdUu5vSh5zQNOyqScFrO0dh/DK3oucNpzESZJEMx3zeVxQI2r2JHQAOKbNa2WjG9yUm+aNKDv9Gv
x8E/YdJ/Srv5eTA9hJmZY9iyq3ofFmHHEMwMHMh1q5L1vNxii4H8ziug3emod02DpxYrXvGo9U29
7Rm8r3sBzqcT2rjrS4BZs+rZl95UoL1Cv3S2kVaz2yes5mNIwnbJjkDWwnZKXlcX4dbVc5BFWo88
NbGI3nF5bRiDZySEOd5meuqALCJBt37+chtkjx6fwQMgjPk9Uj72IVsAGR4HlwM7FMcG29t3Kazh
0++KeG07zfDS0KncwBRMe6dM22PfDChobuLOizB47FjFuZftLPbk+dADQ6agW0fk4dqQdXo0BVKB
SDssr304VPtYh0TGOhbVr0nlwAWbGFYUXUI6jk6tfk8VVSAdsk092UKUOlZkgOgZe9L6Rhxv/CHS
d14n9ZOP8YB6IO8x7DTRoUIHe2PM/Kt3+vbkzpUKylgLT0kKSKY0ED1mI4ofVdENd2NHDrvKFd67
nGE8ijG+jgEzFXXIcBfzsDnqBTo84/x3Vov7Z9ontZldV7swlbSOkRdlG6RI4+DUzVMjRhbH+Kl6
x1RQBXOJWVCn3rgQQGSBQqPfJqti6NzhJ6wZjazKATgXPzlNb+iUGy4zjPe64wWhgWomI6A39VAl
5yGzQCGXVvaqa15CJa2sr9Jwdd56r5UQHZp4M7bJb537dsVEbHyiMwKPLFHyPB+gvy7wEJTEDQJU
iBbDjERJzb2EoK4HvW0Z75hDGQWd1zGc1pnDjRUgcYklCy84ym9YWeBoDM/5xJLHrV8nwz6C4xGM
cxgfBXCPXR0P6aFY9PR49sffZjWjVuo8Jik2pLeelhRV5bMVhEwcSbuyISGltT0GhjaBqxTLud1j
WO6PpYimV2pqN9BE+GYYdrPp69Q6hJ6nyGOOQLuMxPY3tlN/CAS7Naa8ZAPBKJcr23fwtk+56xJm
hnaYNLrEnQyHw5TYCJMhJrkuYNXjqO1WdWLm+yw1H/Re2DffAOmlzXQDbny2bZ/lIEb0CQrriSaD
eHgkXtoJIQZDHx6Vyku2Np8+ZlrylKbZe2/o9j5plu3Vqn5IB/tT9HnHk5G4GfFBmHJR9WKNZgLX
Qi8eUrNgu8Yc628TS4pXXuUWXO4jbrFS2GwZtGsv+I+GjlRr7aq7mpVxk7Ox9oR1WDQcVMF9lFf3
WUzuZJbXmYiEHZLcZmpG3yzrCKh5GvxHZbWVjFKCy4Zh3S/CUD2K7w7xtfHzDw+pdVYps3Oq0mnR
X7kCyMMNmzEn/dZpTX1RCeY8sqkv6UIes9wXi0jzStlNuyaTka0jE/1cVNWzrOAnLFqR356nPIdA
WOyKuHoSfgm+E5NSlgUA3zf4fp9T1S10MDJgWEuiZJ1ivgaPoD5cyXAQJMPtD5v2P/+NMt/+47/4
/GdZoZBHUv2PT//xhGepzP9r+TP/5/f8+5/4x+67PH/C8fqfv+nf/gzf919/7/pTff7bJxyW1Ga3
7ruZHr7bLlN/vn/0XS6/8//3i3/7/vNdAJx+//XjZ9lxAPPdIsBPP/71pcOvv36YDrTa//zv3/9f
X1z+AX/9+PjMv+LP/+cPfH+26q8flvV3zgQHpr+pO8IGJPLjb8P38hXT+Du/ajme42BWMcWyARGK
m5J//dC8v4PBsYQvDNMyfQOf+I+/tVizlq8Z3t91FwSZz8ZN1yNia/343z/a9Z+s13++G7wU//r8
b0WXX0syJO1fP4T/Zyfb/4XCeobp872ErvsC55SNsgAG9b9R0LPZ9afJ6FLcTZ69guoUYBCEEkj0
pScrjhdJ3pp27g+6wfO5E41FRNPB0J1O5sHR7poEJauYIJVw1j2EKMPrmlnE1kle/bLYqYp7iCRB
tGK481uLonUiFrHKTlg8Vx+8neMYv0XqQiUrM281p+m9M3G+zzrjvN4hJV2V+cxoYtzg95B3g19/
pFpjrz2PSUSud9+e8tZz3ef3L1FG5aaB411VXvPkWvNWtY7FgNb8FKXUKdhN8+CJcDEkqxFYrbgV
1cUT4mKrAT4XHh7SRSPjSD0Og65Vd81kMGcfSc0SRDZonkEMCsKx0JOydZ25isFs2T9OoE3p+yXO
uC7cIiR++56DD8uhdWiTdGVmiJyeMqDhYvqllpyQzevBPk+lNe/Gshq2+AC/dNuTJ0JaV91y0NZx
eu/GfhY0m8kvqedG0OXVfG4G/bnAkPPgIphXPFg3OR7lljTvKc9UfNH8wcLXI9xza6Fog52LKK9M
fZJ7L3IHKn4CYB7592vcsX1dgekMyk9HBwxqElKXEFY/Ksa4cjZ/VikGE1l60VnhqHGL0GDgCI91
hjoSTYnHUElAkWX8q3TWOTAv32hegbcn4hxKNPYeq/ZZ5h7BrB2rEwemhgz0+7DOA18DTdm5sCdr
mhldz3aZNzoLAQw1D/vgWks6jTUbuXu0PJiBNkZ0LdS6gAxncx9ZobnxREka0fHMdZMK3ABzDMxt
7O6MMD1YmratiPdv3MrtjmWJzN70irCqrLX73HeWqW3OwNpxifK34FjTTL94IcMBVdU7u2yMwFKc
cwNCKHw9Jjc9nik9dr4dvMmFUXSfM8bEdUbE8S4U3BrlaDcHSSIO1be6IuMNT2A1Y9l/Z5PkoSzy
fjf7OyOuXfaoO92T9PPi1HnOPgzba+U7SBF2bpz0GCOdMWL6souTFmnDGef9i+Xr+ROsrXsO3/jS
1bJ4ci+GXQos5M2wr9xeX3lu6x8F+D+z1DYsbqsgvXrvCeC0fVX7z2kCYGNqyl+mYPjpMh0+MJG1
2QroxUQShhqnSawda8Ov76ICJElTO+KhGzA5Vn4cv1kgTKT54vtK3P58iEvc5bUF+Yi4KIr2zWr9
5NbKKblNERLjmCcohnyG3qBo1NJjHlvNtV5+6c+vu1Lbq7RrcKMsvwFP46c56sbxzxd1RTNjNGkJ
44YyvGjIvRpJbl8q167oaiL3VHcye8OwYsfyw4xmlmAb5oDjxTaCygXbgWgel7BZ9Lkbd5mNLU4R
ikTVOriV/PbN1t0XoZsHH3WEh5CHmLnJBsZCObizrIGqvDg+sRAUgTnXcIRpmZhFgbfq8+08S2fV
Z+7FqhihToPYyg40Z1cUP2O3/Qme2uO5R0Y4jylAITugH8JqILj+VIfTp9Po9T4TL2AN1Np06o1J
+GsvR7/cx3PynhF4Woe/K6T8wLaMeZU2TCRygwA0XNIgHTqMWOps4fddRwPgwKQAJN5NzT4v1HEy
lFrpjpo3X0WPUSIl6X/ANrMm9UFasOr8w6Tr3zRJ84b+iA0kiQIme5I6FJRMwTIejEsfYSsRMbng
2b/1Mv9M6bQIlLeHlIXkRSZfUtbirExPfCeIbht06P1g6h73IHQqp+kuADavWsr94QE7NceqC3C6
oDbIqQtiYlJcrs4+6Sp9lQu4juP0FlrmC2muNMAb5UKco0lI2TedtNp7PqUwZst4nXgOMDXRXWuG
UdiwS35MQ9tjWGNM5dM15F5QdCR6qrB+b+zcPi9CUF8wwzeJagBex/QN2svCuMxRoQrfucyEz1m9
uPW6UvuIgdWQ0BMvM4zoU6oNmxSuD54v4zYlygtsZXEocU/y5AIx5rwOgtzbXKSYvBcWS2aPOGTx
bG84/B6bvHO27Fwl05dH58ZQ8FxgnzZl7CD4EB3hlI3OBKfH1do37iqp2YFmSATsbnjqNflikQOE
B67jwCwBL44jByM9GOanBUbgGXvEzHo2iU+hHI3R2ohHxNEwyDI5vCQ+vKKq3vqzYHI2xdMuFAwY
aXBLu+kD0CPLlQ5rgLA3dl6v/rnAqY8dPeSGPoz2ZNkB4dvhqxEJELTYz6I5Gtczwl0z+LhvJ31X
CS06krPFG76rK+6kkj6DCVwr1g2QytU0pQ4sHkte/X4gMR5ubBxKnI8InKWZOLsSR859KsyXHLge
xoP6oKVwOBI4Y54V2ycj6xlxmOGhqJq7Rkzdru1g1ruddbBWGafAdtYY1vuZU+6ED2TGBgCgnDt7
cO+GBcJi9F4RNNtRlQ8GoYzS1YnXxRgDZOh/gAs6TXJaXA84i3oxQffhcbR1e+MO9zBOiBxqpUKi
Y9bbl5tBf59KTT8gfzibOqaMFq3HSgO00XVtPOUzimTfk2OQk4cVhCwD8fWdzZqcoxzKmTiRpoEh
NV3aohnwQUoSszDkafb9cwPYnmO4y7Z5yjAua1zz2ZnKXxAGH7vGHaH7OHswlslK7xk+lB4nl90Z
7NID94N+fnW1MdyAyQxXaF+5E0GCK03MdNh1sMqI7OSRfUkZHGPqa++hrkpkwBFcLGRoxuWAF2Pz
W3P78tpm+tUGfOsNN6GM7s1KxCvKb12D0NHoKGgeSTuhJOG0HJNjY/tiDzh2hDcdLoBLl8gD1FI7
L59LlxGarKy1G+pf/uD0x7woGdNk2r61GZyL+ORE2Bq4mIuegGrfV84O7GELmMK+WjPOdmfAxjgQ
TVeZf8wKDFrAMTH6VfNLF6bVPeWThLYUWDUPjzyKeJUjLqzYNUiG+fG71XY8yXfp2BvPHCq7xukH
nr+4VgHYRtFKgU9qYxiatZj4MLiE2zLChxYBqTr7qjARoptO4OyansWEEZVPeWj5b4zZMdHNT+gt
ZzdricKhv5a2egVAVe9dcyNrO4RKgaO0MXgOJXSrVACodPGqxzwTQF9x1kUxdqQddCSbGAryzDZZ
hUtupTqz3XWoDgQ/pruyLav7IbGDHrbWSkc/2+XJIceYTWSt/dZtC+iNOsRzg725hRPeV8VjOyJO
6GUSkZCv9rKZ7aeyX45hvdy55ANyn0hEmw4PFCXFk6Qb7jrKWRwP2la0LLlis8m14JyEKdUA42kj
/uo51x+gy3bMBI3Q6bclT+uQuIghjGTPX72FnDBdXa/38IIyqZlt7X4AElhh+3r48wHDeU49oN5n
Fk7M3pA8/vmgmRgZm2bEfBrp/QpTk7y0ywcDY9Iqmdp+p9vtzaY4OyL/I8CVPIo5GWO5HyjZ//l/
NXX/JXXd+d6l2XAK9yAVHJu2wVUT6/cVeuAapYf0dbgWMUlehcSLh2HeyrRvb7hv1F3RlJdhctqb
G7ckfBsFg74Y0SPinOcmZ5TRehjDfffiQBm8AG3tLxM5+9TBX1R7OGHi4r5vGRIhB1pME3rrXAMP
Y7LbevdZcfnzSVsQSg49dPLESmJwpkFkMRuC0dYcUK7It6yJVdMScCU8OJW1dSwPgcPGYMWAsxlV
jgsrKuhgkq9RGdoLpeEVSgk9CsIuhjCoIhBMo5doyLHe4Ow3OlceRKTpj0UKyq/M5iNLCe5zcF/n
Dgggh3HIvMSIDnb9wty+OA9G7J5ju2ZWU/BUMdARcD0vATAeXTs3j8f7CCYhq0FqZNt0YFV23YMt
WD61GvqCYm6crdQ03AqHikLtCrHom/bY2DvVNBGjtfQD9+HG5cTAk52fJhP2nXDbp8qjsSt/j6X/
3DGVJ8xXhdo2EfONA/opg7yetNmhr0kx22FS7SkA+lWSLjYW/54+sYdyFCXctCY22+XDNA7Drg97
hUd7GyNCrfWGQs0YubjaGLe9EEAObd27k7apc99weI663p8TH/MZW3ODkXxAvdTvYSa7J5Z/X+BV
eGeXWE9QsCEimCrSBC1InV2FHBpoLBJ9RFHzbyF/yeCWZ2JDvBSOPdwa4EN+xlEnLZu1d3L+0oVf
bMYq/zagMd1qocYdejH7YAbe5KGNNh6R+QeUNfxpcfMSanD8QDLJ21CX6mALA9k9hcTodJTD+Szk
Q5UX1rUvn+i9f43xHQODRWNHjsN/uLZ61Wz0oS0fcuHc9WE13Rt2VD5UuO4ZN8u7P5+xPpa/jest
XqaZy8sbSK2etoqrBK9HV1RYhnlIFXF8ZMg43KTDEmcnxijgMK/7s9skSe3oODn1nvseFJqfyZ3A
1Sri9K7COgrn5q3zqeUSBt3BPCflydL3tZfiAMsxqEzkYTdG1GzaiKGRW+vo1KWPYi3qd0DAKGtx
/oBUDFvVkIchMc8ZRwleWfCCvs3ENg5nFof12TrUu52RVkzVR01xgDgMCV3vrpZ9F4T8cwpaQsZ4
kkSijPSN6KN7h4nVFvVmwmtA8qZuxgBYCwZNEDqe+vC9/KQS+5k9WtpxnCER5bXTAU9kGa40M4CK
A6v3QvHclv1H3hqn2B/j/RD3nyGbUcjr2RHb+UCejHY00GJ9uYPg+Wd0PxFtTu7I8ddxkHfSSI55
JJgMifktAi64SyLGKukS7FD+qoU/9pDCf+uFhiTdE/phxGt6b00DlqXJfstQYsLXSaEWZgRyQaj0
YEbtyxPvjcVTMvm0h87c1EHW4y+Yx4vtR3VgRT66D8OedUWCfW1koNNG/OWcwdgadTM9Ve1B8CCW
/fRIRIfoJ4fNmopsPwDf2dRNrlZJxHRKWttxKJu35DIO0QqKYvEJj3NauXjkyV/pG7Nnm4DOfpwV
9/p9PEKT9yWDPX2ESuV067Gj4k9HEON9TUeuHJI6sBK3obsZ0faAq2dUVkZ2gYZ0cUYVr3sLQXlq
6w/bWjzGtc2ygMkR+6a2mMv0EasPzG87l0+WMYLXgZMmxEwfY1Q/hRz3U2UkWJejpzB3D44YmOAn
gP0iWVYn8sPI4+hENTFmfIMFW3dKdhqQRSqZkQbQs3kbRpLppncFHU1cvoIYQ5GBzdSTlNa0vAR5
2RIQJ+mmdfvzGA2/+qHlFbTa917Nv3N/fGiPA97yAHeNgcdreADiSZsZml4gCH7UebLsf+kQpju2
/Bbhs8jStzRT5Ec6UAGRMWxnX2+Opuu9+3ZnHyKOyl3W2y9eUz3PLk80m0l0aE8D7Bkgls38yvOg
Pgi9gKGIu5A65JTa1AoNMr/l3aUa9x1kocV5xdS+Hgu4OfJqqmgD/oZda7MpsPSRIVM2uIGwf2Y3
QESxM+wx8P7yQyPdhZa7Hfvy0epkTLCDD7zCTNSivdFWmLEk3svUj97SiLBvI0kh5MT4F3VunVLh
7rEab8gDYknWDwKLZ8CpvI8p3VaymLItFOibnTBxd0W9woWpHejf71Uf/UpLP0e+60Ps+elWVdE7
GStt21m7qcqMo29FpyRTH/VEyC2eMgh8gdaaXxYlo05Bt6ql/pZ10QW0Gdhcr1tqzJFhNP4mJ8mN
x2hBUxCBXOvJi+17+EEprLnb9ni/kKAwtBuj7R//+SFzR3yOFt6GvrhHnC2DsiT5mqfoDFKDX4uq
jBBIhXiQWN3LKU3OZcc/YGGQW874iRWHHxzuDgbYmutfmRvcll8MDF8bII+NnwwXbLJV4LaDWvvY
TsiDYQx0EgGrK3uvqLYoJmk5FY+dPkk+qc/TuTpQ7rQBiy1+qrHZoI01Z1PEv5pSbutw7rcsxH0q
PTJLFYzFvaPf6UN964TFdBEGlTbHGHn6fBeH5royiz4wBvW7Vg03qMzPdv5KN763XVLPjJs8uEzZ
E4lGKK5YZUNGPqlJ+2r3+toMl0lapFvXqFZfRSzOndl9+7r7Obb42yaWMK3gdBBt1NHLrBh3TBjl
b03YUo+m1P7ShuSCeUKfl5dVu7PYl7FLOFKRTEST9nBMtWfT9b96LVPrkYjuXhP5zWFUhZMuxaWN
Lz4p837Th4dxqFn8EDvGfWc4D23HYCYyoIQNzfSMQ8oDKho+Gb77VcUxO+dynpNyeI5svd5FZJ0X
+x7I98Z91q33IrF/82Y/TGx25CDTuCatxW+II1vo473Mi7OFCO1Dl8FzqvODSlzYTjHsrESnDtP8
te3l+bqtYlBZmkLjpOYjOX/srI6kQqEOWRdzWyc4wsNEEke+861x4uAirREaLat9W7ZjVCMUnAjg
Y7DMerbGiCAwq2brMHYj7zcVxI/CO6AbcktCg61amB7xvKX3+qTmU1ZPBcwKt95lU0q8vNkkS0yu
zAYLBieHitAfnIzqATIIkoPyP+NqfKa9K2DpNMl6Ssn1YUygbTt68+IJd5sapJx9zkrcR12lYdNX
dNmWgGAJfWBd1ONXC22WSV/T7oBMpCawjzYeQmbjL+KrwTi/bpaoc9TcJSWOlEigyQC7HgLDRg/W
q1NJkPYWF+m34xrTvfO7dsqVW9EGwAUqNlBa90AVihPG3/sOtT3INQic3sK3EM7H1C+1ALMHNqM5
l2Ek8FP51kbUcMx6O9ICklzWWtUOEG7HWxMe/221nM7F1obhxpAk69AFEX+gp5JpDq1XuIRT08HV
Tc1Lr+FlJDoDlu0yKmzQ3ihxIs/eAgHgX2ZgBSBMDUArqpKLVjssqBkHqPugAooyPSInakcHy582
nUytyrdq9H8zWdXXEfAdYDhMgfP62UfYIziuLRRrKsFquoXUdDZ1/eA1t7QsPrH+/KzRXDYDrIAc
7lAo9KfZ1fUt1+l9qHvWntABCqj0sQLN3qER9kjtxPU7WmAZrHDbldY7DsdyxWS93Bm6v4pLNg3X
mpZg57V+xawamatshjHFO+SeIvLmzJycn6Wy2DLUNpdEILUZcykPZZ3QAZo7jW0oQdxlryng5ADz
yK1wYBEYJ3MC++vIn1MKE61o9XstGt8Zy2E39RoUwnL41brcqxgs9XlGlqcjMqCXlsRzKCJ4hBh6
ZxF/8tZSR1v0KBkpHa2ERtvvYy4jGI+Q/HnIarTCif9BtvQKH0DhFUW2y/yXECzMpM9fKgQuOPjO
rc6OFvtVuAl0dhYJw4WwWiSwHWsNfgzd8IS6Y7TWzVYsk1Fe9gverH9nO6dYdQSxR/ZydN0D6DRi
2L51bjNN7igbD2RziXjEgqmQ9xY1mHwqQhk9I++gNwWNdPVVWC7mIQF9NK30W173tEbmlvBdHpBp
99e5eHT0bMS2aL+byRCRnfKejY4lX/Cz9J0L5yWF6o/YaTMsEhIhlmQq9LENAz1cQjFLGgThTadr
mvMh9gVX6oAjZ5oezLJNj7aw18lcNqeQbRZz6nxlOHUp1sYFMmVzHb8mnWMfJtZPbKs0fqrmFKiK
5n+AT3jt2ZqBkXF8xZZeE43BFpGTvwnjV5K5JbyunjWTVMXgZ6NAZMlZ2dCXIyeVpFHZEtGTACom
zp2qOehRKvfGbD5CVYGSavc3s902MQlMgNv7KqFwnYrZ2hYmtLYQKlZLC6e79q01yUg0zvSIPzO7
LknuJNPwNEkDExdU7NFckhAJwNcBhkI7OockgbGcCONLGlQQUQFupmE7eqvxCpjTuNdFvzdFHnj0
gXJWKNQ+Hazut8+j2V76aviyOy74TtG/gTRjbxRerVXhOsRqMptNdp3zivL/RGoWCrLy7lFeEPDZ
3seVFG4zt9RXqL7OYoteF4n/nCvWvSTODDa/O4rF09gaLjAN/PZEZHtzbcbp2tUhr/lxYa9r81a1
eUk1ZzOf7Np+oYGStHPat8Ybxf1cGyy26batDtNtpJQpmM5s2daCT7V97MP5JYswdWYybxGC6if2
DF44XjAduD29n/biymxTsOdnGSmmQVjiQfTH1mfnCDw+BctA7we1TQf4FbF7V7eZfbMZbgRd023g
fUH2iJHhuOBZaiNqXv5Y/6hkeqaxHgKfX9mUOdsEolQ72c78xsHhkb0lF8Nz1DGrFycdjnjvoLnV
KUtHrJGIQ/XKkrdsM/VuDIKwRmPRsAV57pOHMRCqnv84CvBRyTwEeVP9Du2Mea5VZGuCAkT/PHXh
OVBFmOilbWHs4p6JR8kezGJgM4AEsxUq5iZ9jvDtkwqFq/xoeIPz0o/tR9i3d7lRlK8FnrhpeEfK
klvBy8oevsjcTmZ2V4caAf3hWCsW1C3jMG47VqERe59I9MB4KNa61j7QApQwfu3yFpotVCX07qLm
rNA1cWGjeXwbMUcfaw6w0secasnHLCcw3SlnN0gnwDHP0zvjYS867eJIAvFhCvdE8kDfRIxgSGy9
cAyyozJkb6ZvJ1s/6loOlOq3qdjp4XX6NUGSRR1SmLBrFsA6pXaKKgfRh3Hy3Mbdus+LC+451kGQ
Iy9gI7KiYt+ktkI3txzEKiyjmfMLChiPiT2MfOdcl0T47HIK1za2dq8A5wPO5TUnBYI9WLvXi8q8
j2x1aRObLPbUPKWgJ3aOzROVt5oNWzXrzzpya4BWvU1cz494aZ7nhlZdkwWRXeJdG0OlDGsam9Vs
WO78h4aLCWGw/p3Zb0TQFWr8dZj1i8hBTvRLVCtGKNZZTIqfT9eAIzbpz/9F2Jk1x8lsWfQXEQFJ
Mr0WULPm0XohNNjMQzLDr++FOzq+vjdudL8oLFkuSxRknjxn77XbVDuMKHmCFSRZtP6e4pL61u2D
ZMszpDNFdQRPE2tucxar9SfNxU2hk3fVIhxBm7ceQdjY9yAwz/zM5Lo5ezayL9eDp1+NW47MZPQh
bptbHXOcD2H1YrfUtZOuyNRc2uKglonJWo2eqn9OCNFCyFueTDHOGJOGe4D470DzfteGyZkLSI1K
6jfLfmR8v086FvxeOgvHAkoDw05vVOb8Yq6nwjyrvZ3EHAr5V/1GuLTLhqzHMkl5rNFMAGf9eyY2
McQCTpzN0OM9dwd3TydkutQDvBF7BWAwu/s1Zm45vC4regdEa4c67l69mg4Rs97yUi/lfnGG99yc
ntO6GEEsc+PNOvxo80svar/rnGlPJAkVLc7/feyOj+YANn/1TJci5tyhk8YnsKBdp4UqO7SoYlhJ
FYssjBGbg1XPdXAROXxQ58RoE9JnxbNJmxDf13xdUvD4jvwckuXo2ZK2cMfvkpnWj+fCIxtIoHOg
T7LpQ0mMsVMWgEUvKKo9X8Jd9LEq3y8bakpXt5yeGckNBF8Z/By7RjQ/S0XUud189K1gD5DZjAq5
OZSIyoNxRKk4qZPqxLNu1HkoiBg7JoSYHaZqLkiQlPYd9wHwvuRPAvDiWIyrwldoIwsD1/6QNy8a
z2npntAKolOoYRK0I1/noYuCGpHYWKnlYBraoUfkYVjiT69VTPzBA5oraTAOXfgsK+7dxquOndJB
wrrmw7g2HkQGUEIV0LNzs2gXEdGH1zyaEUZcMRtuACtCOmq71MBsXgS9ngBjMbPuFM/zdxlXc2Da
ErsOKOMj/MksAE4ywlKLFdbWtRBqn0oW0H4lnwfnYQtaaNDhOOpm+8spdSqZHBs5rqNjpiBtkKzC
KBkv6WLcGp5FZJ+wPmdCburExvq1WKZvROJZM7K7db5qSgHTFra7B7MCcUue3JQWV7qba1vbTJFY
PQsPp21MxKWzHhaURLuuW9iE6A4UPXz+NX3OxyU6UxXHzKNW+xp5Ja+p7sfF7B/ntqlPZVK2fgF3
MVDVTMill4rDLFfoIl7mbJYMN6Qea325fgIc3Xzby1NWxhxnio0i5EoCECvkV2XeNbuYVLDdtGke
MHcwupUqxE240PgYmclGYA+qW0UuS00nadeDCZW3nYcpYc3XIC25Eq6Hm6amjUtwZXGvIe0OiMvW
EU4renIpakWTnFyis50iJIvNC+kJZHuh4zLorPpxFVR5A65Wh01yXmqACRbKQz0b8UBOBgL9MQ/o
deIrbNu9AySGeina95YTnSHLfLtDRagWub6o7x56nOqSYOC84AX1VcxHGHeQI0ANIGiu/Fx1P4Ca
Hugz5EexivvMw1xKj5YuTdF+zkzykFDpt40Sv62x91sdHstYC5tYCTwYGgkB/jBl2Puj8WiuE76o
CZZZVhhPi+JalBhLa5CRUD54SiWtZtfJvUB3ilPkdK/4V+5bD1Ua4LujRyyzJkbgYJmFYhRIsF7I
i5kudzJlPFYWkJHl3nN6kwLCPbRd6ysHGTsTaA4YnHshA/rJgJoa3ARWEPUAGXvnIc96EVhA0O4C
oe0qILZaEjCoeI2Q0fgEp0xDTZipVuKS6cTHVOn7wi6xW1dZGorMOy6FfQvJTgUtaaeBdE6tiW3A
Yi624w2zAtkv7+w0hE0qiK5g2jRE1aKnGl3BJJL0SGehmu2LlpjkKwmDTJiuK3FlbkygJH9CkGIy
h1SIicrlnMC9e6o4T2EWoVNZp/dLBa0V9V0A8jr/7oir2LH7b0/DIPyktI0dTy2oiKqzAzbsvXRw
GzGgQpeYX7xeeLw45K51LV6NCTyLTvDgRV9NVj/lDrT0U4ZhdR+kuA3DrOSBnNMWgsuS30jLxau5
RvYhId3jEKULsaxV+UnrHq1J9vj3QxUnOLEcd++aTebDpk3O09wAE0hy5xrJ3rn+/dPfD7ECVO4Q
rgNa+V/+4t8+/fvN0vw2Xdqf//zzv3/6t29tYDL6KRcJR++/vOS/fTOaqP7crl34z7fF1v/8g3++
9vdfjYrDKl01kOv/52viXO8PRj98/qdvMyfzf//qOWkplU1n6D997z9f07QoAnfKMeifr/1zAf7t
a9d5mVgR/8+fsSbq3UdSEP0/1wcrxHCatPz8z3X75/r887VKdA+eQCrQ99YVaoB1bdOxxPC2fb5E
PQL2rvnvv81z08ICzNfFzOB0PxVk83Duh5amcTrIcfv5BD0nL70NfL/vjfj499OFk5SQCFUwSCCX
GWsIEW5RXhFhhXlkRn+i9HFBKot2qnoXTJWPzmDAfZ5enG4u7gdjKuGrOBbhT/gJJyQxcs3d0O6r
5F3T231rrflXW5P7nNWWcZO4hXkLPaz2c5yLRay0Fwe0wm6mjr61MlE9ZRHCT0vwFAL1PjnL2l3o
nMBAoLeGaMp+TThDBc1CuzRvp4ZjecbwtO4ucn7Chh3/QAYP9Kq+To4gR1zSyaPzd4QKeWpE++FE
Ob9Mjtgdf25qfGk0xS8YfrGW15by8cIclG4Crhep/QpHiX4QPaGjHNnrWda2zk4xvNK1Rd+p8B/3
W7YKlMk0FY+zk5I3WDICy6ttV1T9oSr7H2ofc2NhHpEDMlQlYTKYE+09sevv1dCzsJ1Tolm1hLhI
eotAa6sT8xk0qBmj9TLV/IUhCvwvQrin8UtT7aXIwlJq4tCSwEKvEfGMTANMNTuEvhbNISKB0H1G
uJ7hzLapoOOGIWtwpowK5STN9Xc/Ci+MdP0dt1I081C3dtpxRhz2nL78ehpids4h2Sc6FoGCeVJm
ihCVEjqcZ2MTZCSIElbaG7RL0eV9ZzX3SCZ1c9/iNNdn9mAnsgZoXwtzMcQF7OkUJeNkX2Zp83KM
fpCirTsRTXHQZbS4u6l7N+2Bi9cyP1gWQH+tFaPnHQrC/5SHPcd7h6nLyLIjUBQrsFV8pabILrFd
cbhKzpaWnoTpnFJmBhgggerTdT1TlpGJQfEuLxqdpyO83KMmjA9UH/rFrYeA3hF6p9Wpg0F7gH3K
yMe2Tz377T5nUqODN1nKvr5xcEvtU2vEUdUDKndQggwLAeF4PYEo6bmG26AYdgu7ekYId8dOxybj
90U8wflZ39NCHKambw+aLJ5HZEEcFI/owQtscfbvpdn0GymytqTRyJf23HnnTW0dYmGYLt50l2sK
8IUhnquSM+vY9bQnPLkniXKaJIjrIjaO1OI7rxph9Sv8vkOHBjJPrT8O+QPcuAi1gFIXfjXrO4pc
3WcAgtaqp2Rsqu9GLvUp0ePHteH3wWxKppOQd1QQRcXOCpURzOgIi8SQYZeWRmBLcUALvfjDTFaq
YiYbpob5oPJR29M0QzA4/uk74h0o81BQKNwfnt4UZ6HxyFTg2bPC8nGC6fu0wK1aas/mFPV+3Ihi
n+qc0jBoPhuNgZyrNm67zOQY0a4qRGGTBYZGHyzLJ2+/dDwBcU0IZVf2982g3XJvV/siUUeS45mg
m/WbvjIFd73mlvCxadfaFD0bUyIcBvI7ofNegcuHklmU05DHU5nZVw+tc9QA0BN4xZCdoysxX4GK
13cto13iJNRfrt0+NhptGD3h7GjqKphiYJEHZVD+jAiqMDVnX8PQfjtlQaPI5OkmohBMRZaurDf0
vjzG9MvSdzCT3h1kGbuUOdARsxOD8Bp9/piu38PQ64fhFMWOczMUXgiQjIXBdVLfLvsO2s2jPRfL
eaBXE9Dqw+Aa33tMUn1OLOtxlPJn7PtfPY0BF+N5kJWzYKWZgwHwxGHB21qMsNzsYq7JYb3RkUef
UJ++avPwls/s9O1g7kdDe53M8ZvD4ncx2jPKp3xHbo7hC4hE7oQE3SWCKtViGslQIm1scGFt31F+
MyBcS/DXBNbkVj6eJDEr+gRAJzdH7YDWobYcUm2l7ewGQcfs711WT8sAl5zA3KXufm8/ymBXb7Jd
P4wqrjZBA21Tg7EyDLg5V49pPqXntpgIQJqR1a2N+a1SkkjIvXuKiIWhg+KGK/R8s3lMiKoKRTw8
VdrWNIWgwDOo8/9aHwP8tOJ3rE9fmo6O3gA67iNLSg2XXOqS/nDFqEvk3PNOjzZU6TIkaisG1kNe
o8rUMTaNt6XQS3RefXesYmQ+YwO2dMrQUSc9bW47ex695HG0bcSrimWythEV6N39aMwQtUoaTLpk
ApveMHpJ3klCu3Vwnzpi7G+supNMkcLIsS1fT8DaNTaBxGotnswa7kVhiLcu5cSgIbLqzW9naj86
rdxGypgGYhjwzBIaZrDxM2GpjIJySM3F4H4zX6O/ZIFZ3npT+L8bIho3mcNdvrTOJYHJ6xvm0IR+
lnMtPGu+tKUXhzBXCEsoMOcXQ6g680UnKDNY2eMCAgz9gh49n1mUGHr3R7QNmW8OnT5Zn+cF3YXn
MABA9LVjxb7mUPGOxnymCTzvutGgQza6B+U2sHUMzoSCa+lqLQ0arw5Vbz25GCuYuDTAF1ZOWpBt
9klGlDiIQqROSMbcMQmcxLspEhyNvclDOkda0GljQUsxywBtVS8G1t1jnsmrV6tD2k2tb4Ku5q77
oeuInNZthv0sHa4veQ+SU3sDp6fWkwnYHqREYG+HdelLP2/at5InPNBNzuH6ipeRhlGfSO8+s+s9
E/eIU8icX2dOZpzVVhxIjOTwSPD+wkIdbXmHvJEjfR5VFzdNXrT0tV+inOUuYV2e2q01S4a2ZqJF
Lppcu6kdRiGoxD7cIjEPtqcxT2toP8ejvJod8usOH+17HGk/taV/KWzTF8r3bteSfoOoDvQwh74g
jV/qNn0wC+tjW+PhHKm9U8faEWnWLrf629K2npiqjH5ruoglOybeaUuHI2LANudRHXodrsNJk+da
6AAHWudVmxgEEE+87DQlrnB1ha8gjKCC90kpD0YGa/h24Rj37DFkdiqCE31YSQfLjnVqjsFjINq/
VmCDArABaXuB+VD4ZOXFgJjJH81G+l+U2QPIkv6kquk2jyzWitmdObC+FeaGEVg6NKglPoJ12JYW
foixXo74NU7s7wtgcvWLWHF3p0bre9WbdzdukOTEGO6dUxkzKKlbRf7PcKwtRO1TYnxyS6Cmcx4M
u5vfqF6Y/3ooC4t4+cmY0NG285bnDKV7I800aFWvwj7RTzMHw9BKeN+FVj7R+A4hoNMVYNx3aHVG
kZUNkxLa2CXjBfwNvYTuitxp2k9aBIOUNjttEt6PuqE7W8bvej2hs86F3KmZrkLRhG4H8cUZZvYo
m8hMNDby9VQ8JXbHLbMWzOIG8VuM8h6hDWwiUYRmO1oHbHe/elr82greXLc6j76uE4OPKdG7dBku
n4M2ercIAbW4LO5V7T2k9vher6Y4jyUllt3TffaK8jx3EezsTSezaGXkK0/eXwD4mAF0IdgBwx/h
zPcksDlX3ZT10el7TOjQH9bKiqEVjBfeGO3k6gD04/aeViMSeBHaTiLDtH3Mqpy3wCiIYZ9TBmoF
UOSWDhJeIrmjv977SarvaNPAa6LUJljrs+lMmOWx/Spy+97EBJH105ZzUEdhleW/GFoAJdfafcdU
8RixG5T9eEpKy9iRbZoEsu3rc+56+ALb/M5E/3tO06Y+//2TaBL35DK83r5sajZREq65d/DTFztp
ZP3Wa6cb2CXj2WT4CbfmbBUuZ4mhTujXMvEN7TSdjuwkYS9rehNVSqUyCeeYVPTXDKEgdPBBNJo6
56sVnyksKGPLczTuzEH8qfoBYKNqAsD3W9ukBJjmWBN1YaHOktoGSMXShpVYf2sFaGx79T7ybgJe
oC8PWYp8uEhpBrsLAp/tnzS5Tmzv9oGc8mEnbKbVPbrds2E5L4Y+LXtrgHEARyYLMzMlToGfnZra
oQXVr0Qc5sjOkxhyrin6rU3DOWS7OF5Uz9BqsKBwIFn8qkurM30iRMk1C6mVZPq5cdCRp674Xkif
DqJ0oGSmtbKQXLDNGM9tPrW7YWrTU2+U9GcBZu1610qDKNJZSnM0mVmNMTxyPBL/DCYzBHFTPXhk
nQNa1FCy0RZCqfM1bwBcbxlslMYbFWPiPJdYDiNAYaF5iFjHLKqdwJRbkl6HFb2zoCQJHHa4iXeZ
zRG4QMOepMU34fLprjfsb93r7+yULIHC9IwwHscnzxjRedpLR0OQBRYh1UnMsCZIJa/cAUd60DNk
OnXGeiWchSeSNTEusmtmbuDTeCDPsP0WZvJIR+obAaJGodu+AQX2sWvq1KkzC+tIZii+wmXK3stT
D+YmHcqOiqSSe3yk4IuGH1txIJLaz8C9Fk42uslUQbJzPcJ14qwOMuAu6B2xN3l4GfB0oWcc3V3O
1J3URqbOSHYsYjEhL9T073XvZlGpginVIzGy8ODIyLyL5MgUmTvF73BwMif2diY64ymXj9NSETY5
z10AhabzC5ro9cK2Q5QJDxwP9LCWr9VkBx1st51bLzC/mDLqPUlX1lA8J7H87sRVJk7+9/ccHVwW
aytvU/jPwC8tdtuheNJc59VoVkoL6sGqE69I/Gu/MqdzPeU0z3rzyBz4NTJGbae5QiFES2/QIsWy
PuFboRuAhLBKYpaUEaGWpTMnV/x2TWuGbY2akcV02kmUhgc9QZ5vOMXecobfAwLjAIDTAUpPE65e
E4VxGXNMHNuLVgzKX/rlZjwWi5mFjtC/yWtGVBrV+WmlwqsL8RyjQ3k2aNQ2s+2btX5jW7bDUs5c
o+qmc0aKkZ82/Jq267z3BiESZvPDubXbT523z2bAWmjMaVhXRhqAE1BbhTcXj/3E7TimkqtvsFEO
2g6BC1xQWiOkZcVa2LhWi2l+vYlVd8IIwFVawN41Jc5N+woB4W0WE1Om1kKvJJmiDPQhPWSg4zbu
BHx5q2XclsbiiTNKo8awx7Bs+55Xt68ZB9VTXFxgDTrMXEj8oeRBLUTNBQRDcSMZtFvWTg5w/5x3
RM+keTXJ66i35bWGN1PPpAzk2bVz29+ojZ4cO63p7/5hQNZt4OM96/B9K4oPdPDMmVLro5FwMWJJ
BGVMOhMTOjyKOlOQfiytoHNzJKh2die8EW+muzWA3BIpSpsHMu25k1rPzzp6LFwkLAclVInVqlH4
xkddw5+bDlFH4SOOQ1JFh2ZeD53R3CUeXqfM7ZdjXEe3nLXco0YXLrDwbVTkH3qKU09WlFjomPZy
4wdmxKJj1PUvzOcdMtHeOWnzdSQPi32ssdk/uKZzzx4O9DofvNBUBhNQCnsW3BJE6YdjMr6Na+bt
0uYQbLrNT2eAtiTLgTQDYAo5yWK72oZYS0o2FPmii7ARUol2lY9wj+mBQs9XycdBGOVl8Ch1pYEc
b521KciT7ghzfr5PktxHVcRgfRkvLpq8XW9mGxsY72+Jc8rsCYhBZUULkVPC3WAn3r6hAXJqkFEN
rXfUthwdU2sOEwgXfykRonBOIr9ulsV+tihCxZT+jqeoOshRkmcxrC1dJ+XcdISqYWpn4G+3rbN3
1zw7aAapuY6H+MJpwVXYFtuaeDKYcHiti+xnXewDBftM/uS552LOGbSLEr9XjrifmqsmrK5b7pK8
9Pxukwq398Xk/aGiuxtMlgogv9IHSTSdpcjH/WBA6WN0vV+V+6KR2nPvCe0xIZGCGs3XMhvdK7mP
gQBecjTE/L45rlMSMwktJUsw5rp4HgnqbVu9W9K8yeIRbXNqnrSp+1Ds2y/0dcCY9vp6Z08TY9oe
TJPMAjSI7snSmle3mjHPKaB60zo/FTpmHF0rQp0SKsTrc+/m9XsUrcd6frNbqZ8cZk6UHBy0qU/Z
czwU+ShT9JodtK2OEe/87V+sH0ulP3rmGkxr/SfvMfmvYwHLVAdUk3L2wxW6MZtPpoSVKsd7gF93
OSnpvlbCDGL1s8LVja5FSRMR+1RdpPYRQdYRgybW0vyuVwnKvjI7joviMYhbRKs1/oIpW8sDdLdN
0Af2d2Ydr3vjl5W29b52Zejywj29vVM3OE9Y+2+Hma1Qd4kgWnWIvZGc/DFlH+IfoEfsc99Jk6uY
1qclkwckUQBJ9bcJNbI/UMT4ZO6FysoZXiuRXYmeo1RpGrq6s/YV2SgoNZtZPB2bR1qW/FSqvCRc
81CO6ntorOMwoAI1hXEvTDzIUcyG2yJ12lGOwbPs6HJ7yImHXPw0Kiaug+DodZJUGgvm1ZbKeT5g
WKaStCUiLeo2VDxRHNBmuA4zeIN2Xn88jY524s1YIse4ubXr5UaJtyVzo8AGZWC6t1mq8jCv6tlP
M/Nne8uG1GGNLThYwQfAM96nj7ZnnYSQGikFbO6pidIoLxCaI6tF2/sKkmXXqrUMoQoSFdWTtF4K
qElOqweHJW1RkBuLOHJgiYP4w55RtbXcon6BcHVJyKAvXO6kpuo97BfyxZBdu4u71TgTgfUGmRuw
RZvRycglAQxzdsnn4g6s0I8YoDTZagH7y3XL3YlH3nM5RBrT59o7B6NZ3P2A7FMio84LxN2YMz/J
TKiJmKRPZinX3SPig9wCBHnt1KYWSVChrjbtQIeAK85zSWPPe0xFkqEEXmg39gp6Udx09O0hVxmk
dfeIK41aW3FEk1QEu+drGicHRaeGAERb7kql5kPOFfUFCm8O0KzXo5e6YGbuAMCVN5Pj7V0PAygm
TpLk+eZBHYxibnYKleW+rIsqWE1EaApi+1bw//0QWcv/fLrQwERyfaLRAa24Xj+JWsM1kBhfvO3Z
XZ8a3SGdKd0X8vR2pkD3RP3IiZ8WYaE14UgOVWXw+MnZ+bS0iMCVPDoCDUQcIqGTb3w3lyMFkpt9
w4K4B0iIJ+4Qj4CROVuUnMrokNpQZtci/mupqXcjJwSayuLiDRNaAjtBkJJp9709XQ2n+qHFfOfk
JvLxSX60entTk/22m8qqCaIlgkvw2QkafHpEyK4cBsb86GHcXgvrcdmgluJRNdrbKGwPNYRGjKHd
XpeYKbYO1nGfz8PZRoqzWpkWjmyW/urGpxqhU1DgS+LevuksI3Aa0wwSC3oXs+Dfs2QQiuODROl1
+tSUcQ9hBPqQ/Dba5VfqrS+zFUd7mRXXzMW7lY5wsUbBUzfKbZeKUBNrhn2k5QVuhU1ARFkUqsS1
IRSh0xB0h9Z+OVVJk2CNxhCeohasdfApWgSmTzivq0MFBmpUuPkJ/AzRuEPaYQJRD1K3/vToKY9w
5V7Ih6c9LfLnwfus8iIFBYJQJ6fpzuTeDksOiWQBNK9wUSEqwSQLeKjOjiAnEa/MOAN5wed7Le1u
D9BQ28tvRyLFVBu3tDGfCf0jAcYlmqKT7jYtCBiyMx+rtOykd1T6dgJispvgorYJGmv6UbvJmulQ
aM1ekF0WV8PJk5yQSnghmQZVHksMCv7Ge5iRuYd9DE/QpL2eDCgP3dL0DqBOOKth5l5XzEdT9Rgl
jJ91xcgJG+uM1tPptg8EAS1OUImyoYBPbRzZKZk6rBe+JmGIt01+jluAvrREb5NOHa1N2pq09tkW
GAPqcTgKKMBHp4rf+h4H68B8bG+P01uzEXX1T3J7NR+Pmcte+5DU5L9bOZjxzQNfsKCXzccCJOzS
auQXAes6d+NkHd2U0PO5qHwDzSRlUnWTjSIPK3rFE3nnmPA3Vdhjp03DCdPFlYgb0hmdDo2A7OML
mzo8Y7OCMj4azq5dbOdMZC4Chmw4N2vxkINRP5S6fVnceOSZ1WHxlSRV6bgolRAHZS9MF3EWpUQK
MmzbtbNKzwnx6akbPZuZsg7TuOHslyU+xBXWm0JzHL+tp+aQ1QmMH7ppAlfXKbesR9PqsFY1HMiH
GS1yOk7b8XB+Zz9+ySLjoRQIHlfwuyhzqH9TXJxmc8UWYoXXWDifNfkpe7lo95X5YWllcVLES+BY
2vQMCV1lYb20FQ0ar3DTQKJs8iHOsNRSgGxPOMZAGCyuwGxuYMqYsSQFSWGj6d4EF4P9A2qXqGsJ
TFKHCWxNJhECfgQFcZeKCe5M/KWjaZoykjZjNb2VM88FqZUhM0DNN6cGtk4zncy+eUMb9YcMeiC3
0ZMRTZHfzwScRZ0WEGrQBJ5pxpt7zruJEph44gGtMrYiifFXn2mq6UNDZoq5lGEaduVy6LFCIu6s
op1O/cUMPT1MQts5nSKei2xO+ECsDKTVayHZm7zP2Cgr0zhlLg2CeDaPVtyzcy/TzdDYt4L3j1Ei
4dV1TSVEnjnzMU/x385M+qwlPecVXqVyzu66IuZE1scoSUC2zbaFaH7NA2bEJgwHmjBFJfCos8aU
GaLBSgrfijaplku5qVdFvLfm72XziE7RNgNnJpnWBHiLBuWMFic/joRygTcqwCfb+nlKrhBLTkXc
kOUbUJVUGwNkbz/m0lLHFJJNpeHVHvLlZVzE+wJtD7KozZ7ovfemGuABqOIiZXHTR3N5gemDtwKR
orEw4uyxT+2wB8Jwz49FnffHevRuMLSQccLj4sOiCnQry/HzQGk1mgMlRomXrLQpNXEYZNV4tYiP
2632IWPASN1JbVV4qLtmcowTfKYjHFe/mlZouJ73SU+S+x3Pt5rdNwSgxCmCbgHsfE2ba4+OOZhS
O+hJhw0Xdi6NsGBkprRuLJZOJcYPQF2P2SLCqq5uI4NjAn2o2xxme0SCfbJRdnFCM7TIbozcvunE
Uh2lMUPcZAwxWHiDepHcAGsSBGWZ/W6sDtDHOcpVQYmM92hWMfnFVp/xnFOfakzQNXB5aZ+00M+T
mOXY2ELlzZ3Wo02Xq05nOEPLJZZbFTEonN3WCKscm/1kXB0UbWEn7K+ubduDSRRREg3nwXjCIY+x
ZI3OncEpJk9RZGleei1VEXp5AvLcTU7p4D4uQ8+zmyb3CyZCVtUKGwUPg5xhfRQWG29BBFNGt2M7
i7ERRs0rJzfTd7usCh3vdmFuuZti/koOytiPWs3tBxqrAG9MhID9PRm/BaY7FrUd/mPoViAJQXwR
9o1sBAfDOIdM3hAGDMMc1HT3GdYRGrRNF5exvZoJcByvdu/1Ek5Lh08XbT0uSrI7gtRIH+Akf+Re
AXjLNvHCRBfdIZ0jWoZNFt2geve6cMo5GNYki4yomY80y18ag8xWsDvLaQIpUd6R6/Vj0aqkjYAQ
P0uqp76haTU0q/KzCvo5N1uo6eW7vT4BTu4Ymv9es+Sj2G5WGKoNHRJ6F2XOdDiWD63rkElYbxgF
GUwicU5LhC3dxqtkd7SLnCTi7IAeJNEzXOKwlAK1JJ+WADrRmqtHdOYhWSFxLYN7hRn0kzXqtdfk
kSjRheyPmRlEfEAyilWgx42cyILZtfuaLzQsYtIEkF5sPuk+b4MoNl5yZzoB4aouUf0MV1ld5Fo9
dL2B54AQKRjDd8JFgRuhAQrEFr+oxkemx6+RA9KxzRZO2OAu8lYCySlNvB+cHbZH6rksW9DAbfxG
CTXfdBg/ZwtW0Zx9i3ZGPVmx4kRLad6RKbCPDia7ClWh7u3B7r6auZ0fPF1R1DcLW0Y2jF8cIVQA
VWlB6A9wykCbziJbmky6cz3rGP/Wx25Ngy5ypF8CfwyBRE47xDcHvCGMd7yCQRiqXPg9y36ci/ao
dXixPOxJQtfiI83JFPlC9NBXYIOFbdHwPBm92nKOt61XZUFi91+O5hI0kl47FF9HI+2A/TFqpG1y
mYAfn7Ittmtd7iZjerSz4ryWFceZQdcPMtWPVlrcuiSlp7mmHQUVIec8uwxsnIlLi8dQtV1xjLUG
6DnYetWv3g4obQN8Bn83S0CCNN9rL4hJSbKbQBd11mGkQNzBWzmDRyGe1YnoQpg7AQisiUjYGXCH
wN5UKIWYqFQeeXAKIaTdYupc4Z5zntb8au2sPYdbn0SFBlvJ7wbuUVB0KbY4Wf/xREoeo8MTNor4
lFh0PiHSEpjVMZBxcZr44ovZ5HOka5stggGjI4mP7vjBxBqdOhWRi4hhmWFpevQgXdXo1gHFBi63
7X+/ip5Pyw4bAp3Rkuo+rqzVT+wZ/4jOdY/vKqgiJ06eqN2xvWLX39LRDApP0nNXafCwMn5Cbm0R
QG5EysCXYmO9TuVpHNentKENr+zoy5N4lgY1IC5D0dolAKplDwtIjoz4K8PtQWiA0nZM4lCQzsN5
KKgJPJg2mEkidsMYHbo+2BdgWZuk9heDA/3o2OwCTrrCTi9v6LKid9Onu9Zz74YMPo9BKvTkTPW9
WFbudPpYYM92Jav32oAtiUzqFvbp0IThGGlLEybrHUAKX22RSRg/31wmrnxGDrsOUbbxtMPcWBaG
x+SWJiT9LgU1r2mo30AXMOqjuKumCJpDSuZYbTG3+eH3IIRXw1CYe1Hiz58xJGvadBStsniQ9EKq
qhoPRJnRXtdwpPdGg4+qRkduqgaP02pzeGUa0eqQedZ5vpJZea+hGqnICl2W6FfWdeT+lJoW2MXy
UBLMqBjf42vtePiKaD9B0Dlnaf9iF+0zIz6A/zkdGba+yDfS/A3ibtHQUElILqGnb1DFKpdSL//h
CMU9oADieygnd22MlmImXARfKps8WanxbpHQLKiEm4mxj37UN1smDH5xnHNm2a1WH/p+weduwkBi
aH0YOza1SUfigj9z9RcyCEM4FZxw+wKFlzkxIlEAy3x9FMfUJUYMIMIthmr6gynnyda6lKtuXdyy
uFNx+1/Uncdy7Eiapd9l9iiDQ2MbWisyqDYwSmjp0E/fH5hVfavTpm1mbGYzi2QygsEgbxABuP/n
nO+o07FQ7+OUEi8I2jsN7A+/mJmyGDWq9cjkDzSpsc10lvU56CkhcQjVnFlVlTOxoZJPHIHVicY2
dqbL+jUK2rcijJATmB9yPDE6CVT8t2ZNbs5gej1F/+PAnP4BLMgrHXS1Jr19xRElA++iuZAwXPc7
k64Lw0P9ZNO2z9TxIG1BCRIrSr/ydo5r8W2+0rOTlmeKKsqFb9DH0FFQswSCCM2vfFJTRlFA8zrO
rfVbV2lfubhwssRU1yxi55M47H4kgWjKPNsUGPQ1GxtjTkd7pmGCUHryyq4WL0pjwEwCoZM+ZPwx
5bYr2es3rf6C7exHeBlbxIFBrw7SV5GIHLEHB7gmXVYkxNYk1mTMNSOpikUPXwBHAJ0JJZII7eqg
4kAAreJR11mH44nCGDormvTNduJo65kjnkLiDfRZdcU+Zxw6cMQHuIB4+Sg/KF3BRQU9QCQT09Q/
FXotpzbEn2gqvg6qIZmVkobPsPKhVHM5cLvHQHbY8Ka+2DJpX/Eton3SxkDpzFqHkUS8UM4ZAuHc
nIoaNcZBMcnklaUxChvFXanfQhvugjriHMgs8tT9OCwVrf9oU3sJxDxituaTW/9RQht+MvN6BIpZ
kBuMo4MCdUfZx/it5qnv6EfNnHZVmQE6n6uXkXA1NYuMfHR1E9TUoubyAqo54g9jynmdpQ/dILal
u3J1tkOlWe16P69YH3b//ExOn/25+echfx73t4f8fuF/43F/+7bfn/F7n5J7WBj/r5/m9wn+eq7/
9kf9+Uf8+XFTZB0J+n/9WvxPf+O//ag/T2NmCyMZnC1xR2aQSt4iW5sGAnPo6NnOT1ArMVIZgvZv
01qN09dVkWY7I0umqfp0W+uwK+1/721rZkbUX/AAZvEDRL/pAX899u/3EqHDWzs9lEorlTrH/7z9
11OZbVK9/LmzIJ4MLCbZ/krrnYlF4Pezylf4kb+f/v12BP9g/EuK/zWVMubl9u+nCoamf37X7+3B
mkSCvz/B7+1ikvL/PP/vw39vapHzr6f/6+n+fOmvp/tz+/fxvzf//OJ/7vvz5NmoNkvH76j6CIsd
cDiqpbzcyndRapvZxi/4VFglpuLfe2tYmf+8/W9f+r0XLTlKZkknd72ovLWl1LSHWvortuUXn/YM
7L42ZcVMjWqYi8Ew8meYPtRGDNRw+sw1nR0wERRzJ2Zv4bZE4nNiTCn1Vr7VEXwujIPiOe95x7oq
bob+2LNNrKDBRcUPniUugwgGnGJJCg8Z4/TcQ5hu8RUolvwaRp0J98QnLtOmnlSibOETZl9mSfY1
NuMD7sQ9HiMgehVaO9LIMOuCvIMxRdaUINcHQSd1NtUV+45GWii5+lBe+XF4PnQNCQ/eWVg0BJXY
tS+y2F8aNuiCUJL8S7wTiWKB+X/mBDQ7lKVB74NGGaD9BslhkdC1ea6S5I0feHH7dlgptU4RA5aP
OIhWAFvUO6MhyD8RrC510UxjeXWQrAjLOJtETapLQdXPBk87B/i5e1OYq6r3b5i5dAS38DWicWGR
Zx21k7lsFwU12KN3z4zYQhrrcIQMITlfSW7WMI/qiN2wHyPaWDx08Fz26lwXw3dqUnESx4SPLJ1B
SOQrjx3tHW0q61fPqVlppKxb/c6+B9OyNpt3FQvhWg9Zgvdfsq78PXbHYFOKcVk23nYgYkQWOP3B
YjxVynUEvFlF0vhxDAYSQJio6Vv2PMYeHkgROXagpY54qAkNsMHaQa8CaE/odVY2mOaLgUyvmaMz
Y3DPXlOXQpVK6FMLE15suycQVTUd7aOxNnMdJV9ZGChwpShLtJZXaL7pa1DezcoTD0gV/JcQeo5h
PyB4zhhlfcSNhlnaDPUFHv4RndPQP4Y+8JZ6N23cKNAJDPvktvqHUCYSWSboIdMSXLqlYS+8NPff
PNlycBMBtxSTi26KZ1ZXjZc6Jfbr2eGRMfSdkrpZ4Y6gCI3oOLQahAaZcpHesWsQe2EWL6FRzYl+
g9+Ph4tW21hiitGgtDGLt4FCOS0+M7sgZagFXnrwg4QiJlT1ABEYhw4DhI6ddWcxT4Z69hAL0S9d
PcdUliHX9+7kekpvpqH80KXTLRRgH3MWE9Q7+tp1SLwL9duywsDA/usjEwypQVH3swrQcwrT7qJS
TFNFzDFbtcOcToKxZjrPyi/tL5gGwDo92WECW1Gy3Ih6qRCkmSCN9QqTYWWRDC2bnz6rDomSXV09
SBZx1N6N6lmPw2jhsipXE5mvjAS5ODW2al7hdMKAN6E1JmeQIReRQh2yX71nJGPn1AlRU4cuMkeV
R8P36o2TQsKh9AVwkdiTuc5msR4+4pdgYq8zCPdk/FHQB2qneLsmckdcmi8KhQhIpJpgFpATOMjF
jWNan9NhFNXmRq1BhI2GtVOrApO6xl9a6QkCZ2LRt7zRJBgBk++EfpkRPsbd5dxDhyoG85gJlyWd
aLGftOF3h/YD35x9+Ji6mElILZY9W7sazUuIlN+5t1GI21Q9sbWgtJ4L2p4Q2UZOfHw/ArXW2wYl
LEYAmjYm9Tr+3pT8aWkvs8eD11AMkY+EgwzLwuE3ffr7oWLsDBDh3+7+/aaac2Iei/aQiMl3/Nd9
0zdRrbnBku/tyrTKqX01GtCaZbf9fYTFZk6yvD8MBXEhDT6D1ysvwH3wv2jNXqo6wf0YGqxoDu2Y
Xh3Izxup6UdfGlsmNpwp/UBdwOMdvczFBwesMqFj3Cb4B5kkJBV4iltnr2fEkcacESUTQxRmNwZ4
oWn8NGubFjTiksJ5w7NzxX4drpXJI6kHlb5PUhCseokpQhC1bZyEnIq7axl2L4swvmidkcxzNsMs
qqHxBLRjRMFDMaj8YTWb8etUGqSzTsdhadkcV33Pyrjzd7EfvoEt86a8+2djwbz3wfSxmcXPxBsc
hJOO48rHtCVWqsBpojFKVmwIEQP6AtsLvgCWbhZT0cUAoV96QlyoT+gBnBjXEj/uAr4D3kdwzrxr
tqVlfZvKuFEt6g3HcuyQNKqXUkvx3Vk17dhug43OxH7osld5Iv+tLfw4PfIavDWt/cjvs/J181sT
0YNrZ0ezNbplE4IxGsaXdEg2ZcQvKAx34RbJ2Ry19zo0ueQMOTycwF4O7niEGKTv2ubRKaGwWVCN
rKHFb0Xv/ZDXd1WmGCCwHQedWAoDUy/tmXo1KkTgj27DbMOsNMYBCvTSkKEg6/1apuSnAvdkM+mf
JErCQPqtK1u5VA3wgk7Di2gEydVD9ZtD8fYXdmNpJMLpWPCGfk1zpzJr9ByMpcOAJGyBNeMRZufh
6qD24h9rN+oYeHJdKUlH4e+s2aTUOm0RSuDdSh9/Tm+lh9Z8rGznw/VYpiZmsLWZjgwGhn9V51eh
egK3sH8QTbPlnfPT5dBtmi7+VDWxmqCAtSo/c6vxIec3T1FaXY1MPTiJ944rFG5VgUtO9ZwDG6M5
W2YsiNHUUNZGzPeqdtv6+bWmFWZZutoT1ql8YXnpy2BxiGgsFZfV8ChovlZteYSN/5izLmis4+AF
bzgYdhUpwFlgGyR5WmCkGDDf6jTd92ESctgKb29V/amuLZfGCvu5CxN2jaZ0WCNNUym6HcL6nZLc
uz5Q1aabP1kavSNa6uukrvaD5I8bCWtv2UBfqxcrYUCvqBBjINKmY/MEbLDdtSNX/0yVX7WySSyN
1ZjLUrirIcG3AQ6HkAJmV8tyTOVrO4an2DpvQ/yQMEmZ6S1d1RmU5s4ptrYATckk0KAXxz46Pce0
YFyxHBmPLLwsM+ZGEX33JagtYfjQeANCacRu8KBF1C8FbJIBALH2aozFGBLT8spnTle0vbdOu8BB
N/cC5z4ETrdqGuNBMcRBCW74acGVwAFBHcO6XkRbJBHscoHTs+VngjVoDhuWtJyyHacGIsiqbYyj
kRiE8MwdIE7s/s5QrafElm6Q3M6sbdwpI92JXL3y/Ifo/KyBjbsqmqs6UOijSFYVcDlbKocX5Kxj
zin4bnXqbdPOvrFzgE8njtIfAqLn2ZJ/JHQEaAxzy3F+GkHExePPnoURvVC5v1CCFna5eyhy5u55
5DGrThF/eouaL1C8FwX+YJZArRWKT7RamZZIJqaiSoXqJM1uN4yf46jTHtflYD/ARTZBTveXgA8S
hMVC0tsVstZGalxGNEDMlKy5qRpdHQNXlpY8g4OFMagEr4ahca61jEXqPhuK921SZM67s3iidw7J
uCl+9Lg6puOESmbxORbECNOembS0b/Q3IL3oYu2SIlha8seHJKSiu6BGtO0i6sURIyP8ELtYB6j/
rO7bWWPD/KrZR+hheDBqGu1zO/uUrb/kJY+XJEtOg1k0y6qjY3PYxX2KhZrZPwUJkoIWjdyu6ZOW
lMIpl1GVH1zDXTfUy6KOHQKL5bRvhDAvHc4Chn/spYqton43uNzDkKzXyMus/QElgT8td62OFgsd
cs1JA/igZECfBdlZ0bE7F14P1T69cvUuMA+W30iw7G2Jo2WYOCyWb6y5w0Uny5+2IWnjmhMYlFVB
AwRqDkgCBLmH0VsSlodLhiUo7x/HqUpUy4vnbsQkMzRP0jdeOZ2687bilOPHe4Fdjqmr5/AWoroO
HCR92cUT//xTEYHu6YfgyyFtMxF0VhkJOWUCqSu58tMkTnGu9GCTqsZlbLVPG6GCuvnPUNPexhZn
EnIyJwhazb3ap6k0wT6JJrgTZWWvU7NQ1pktb/movINwRGSceAWcXrmEg9jmlU1D6+oXkM5GHxGX
MMcybPBHhla8CA1c7pn3XXU9JXMlEpJaC4Fo+F505H0Vu2d056UMejKXPVJ24M+QrP7H1NL0/7qo
6hh+Vuycf+q/N1X9l3Kr/4/qrIRGw9N/X2e1rd7Lfy+z+n34X2VWhvMPS7jANXUAD6aKb/9fZVa6
8w+AL7ruOKolTE03jP8ss9Ltf+i2o2IYFEjwqq1SpvXPLivN/QcPtyxHd03XtVTX+D+pstJtnVqs
4k+VFbddwzQdhzCzLVShT7VZ/6XKilFwp3tMBvKatITheZdW9itltEGXOQ2KUYXYRvoYP5NnKP2x
kva16+tiiV00Ji0PR40Txd7m/HhuPTjjqh7pW9/UzAsUjnWSmOgRGv6ojnHI3CaStrVruGwDIucN
ABDhtTI0vvAusGBOvo1YDjgz2ntVY6fCp4bEbHrGdhya/gzUFDfudKWqh/ycpMNp9PzmhazOsmlB
ckphBSd/PIe6EDvfU3HPOlOLHXPkIneivVbjcgOInp7ssF2LUHe3etyg+4ATv5qSxXXpUSeoNgaD
YMCAdwDT74rtRl905R1J2Jts1bw9gExrrTp0WHgqPclcE/wbHWHGsqkRdWNXxkeZD3fid+3Ozqxq
WZWV/o4RLwb596aMMlskSXa3/Kii1MhMriQUHkQfa5OoBGGk9au55rQp+We+aFVfIhAslKrG2GnU
TWwwcPBeZwqe2KX1mrepj7kOkuvUNEX7mIFawKnZTit9W8jMOqQBKpCF/aBTdLF0ExqHs8o25wUN
oSdatwvIOHBQGJ/0lV9eghFHPyAzRPFM4Jnym5uf17gzcOXv/nyIAq3etSKud2kFFCkMIPgjMlcb
S7ElyAxy+4GMsSOrJTfLUdICQE96lDTbOHLaqwIIYa76rct8vBM7J4u/tHDsrqPhEMlHutpqYdlf
f+9DgP1RgrLeCV3VT7RMLt1B9Nc+Lx/yQAHC1mBhN3maG4Uh1ipxowR2cOyuewg6S6Q3BEVkypOv
hg/Cl9mSVrsRHiOs9sRlZM4Bt1F6WS7dtGaTmA4UNHejA9kykrzKKVLa9EGL0Woyi4VGGLF77v2w
fiwdy7up/aeD9v/YgxIYLXt4AFi3Cjpdu1JYV90dTzm5g7RQ48mA0tLsA8LD69LpyFFDFkEi623n
OES2vRtiwlhp0e0d3//nB0/6vF8GulTDpFsLQA7H1g7GrdRK7WQiBWXFc2XU2oElAyXBFGkuItk0
+4E5B6cRZc1CQCzSpocW4fXDNql4ycZCQwJC61rB+t851AZBIdPDY2B7EOBtrjxlF0jebWG1xter
LkRaLfW2T8++tqd1E/4yOIWNX47KupKEtoEOFRqZYqUdgIcXJXnbOllbtNbMKoJ+aNzPpttiXUJ1
wbVkYYrG8hn1FNUauVw1Eday3DZwaSjRvq1wCGaBu4jcMTh4aa3vq66Codx18YNfDjtFqp+tFXm3
WPLNThMBPauGnIUfenDmQGrvE/fqewP5fl9DeINfIJjuE4QhypJQru7w8rCmFQ8BdFcH1R52ZUHB
TRrtQ8v5tJLPVo36Q2fV1WGyR1EyjTxaTrodJApk2Sql3/IceJV7EUnAgFdzNk5OJ0bXMz8R+pda
Gc4sjbJFr1fpw2C0vJL5FHagHTQM0ZIbVjWzZERnKX4/rXonV+dNDVaMHEGy+LcvhTkKze9t3y2m
tF9BU8y/7vq9P55u/t7315MNjQmooLGirTWFDX8/CCdnzDWWcgZtq9hVrKV2PiTfvz7DhM5AW2rG
k4DuvCQiWaBF8rjWLkgFuOO15QCes0osd0wgy10+5QqDIUSe+3P798uaBaSWdBQP+v3K7weSW+ZS
VdyXMW2ZePrG8s/Xfh/ajK96m7dzdxiHdcuk8gEjCz4jdi4zP0n8RxxM7gN2kKRQac/W/Hnf9v6j
I7lmmDoVTLy0/iOtgMV6UP1m8XsTaCAlQeaRDNExvVFZaj+EGG8e4SnTpmME599bo+JCVtbWeZ7y
VyrAYihqTc9JEWzNHH1OLzrxIf1il9SRvh9MICgxFU1z4Sg3X0nSVQWVbAa/epMGRUXZuHcm989e
qRmdE7OxM63Wj0YTQTs0S3VZtgVDaR0AySCf1GKwN+xuv2XH1gLG8gAslQWzSEoYNvXO7N1oBu1m
xvzRAxvmAMTs8/ze21fLQr0b2m0R42gA5Yc1LKKzNA/uWOQe00i5dySHG+kmC1sql6oazxMFy2ma
ZVakR6wHU1YUfmq7iZX4xatSGjVsdqZh5h4zDckclonpqKeh6HmQn3zrdXkTmJA6xYQgzeBDi/2E
eP5TrANzFnn5wRv8HlvqOhXWozkYp3p08C8H8NjISMJm2Gf5cHVMA6duRGdZWELVaW9hT3yhuSk5
1HS4L65KlMjCy+GY6ksfiSNGvtIOz40qT2Mz55r8YqnAVrNUPbMxv4rWxr3L3Doo15CMdrKvN4qd
rUrH3icOQS7KwrDatd/WtGDJycG1zH57oXzpEWWTmPUvqmrsAefW9SMNQ0sb2b6JzDfRhv5Mq8Lv
mn88wnjNnpoI1YOls09LjCVZjwUzDKLh5jVplQ3svgs0wVsCtM/LP2SoPE5Po7vODwSge4EViE2L
voxClPdKeD6FVsXZNYpDS8DKawl4CathD74z0nYDHXxTR/QKVOIxUdJ14pS70e04E/TLfh9h7hoN
/i7UCMxsJXmGsHZtW4WdAWUzZbjp1e6W9/nVj3dZ1L972shFOW8vqfE4jpyLG2V4tEb90y+LR/r+
SH3jNOwgvvvtE31RT56hnbrU+kmsjiXNTTq0oKvdLrQtpokd2TreZR1gWuuLWHqg9su2yx8QIih7
qRKsBqZKN2B1DkN/p0aRJKnjfCCevo76cLN5VA3IeCyGR4bI57YPjkBWzuDJPTPeO+Z4GXVxCQcV
T4Hy0YXyYhGACzuQHP2b19k7m5TfyitJf0n/ZvsmEzNalzBhbUBDv0Rc+KJGbNRGpQodH3vINnGm
DwyRXAKA1Ida9EbNIfEytVD6FyQUzisg5UQCIY7o8cwiIYs97DXjFSRa8BwCV1ZaeMA9RtM+BAWg
a8nR1N3zAA21LTdNysQAJixRsLsceGt5VbKF5PdtMQAXcfoD++RFY4Q6d6e9aw8utsP6j9w/8730
lTDKc+xvDP3kKQB2fKh0WO4xfkQ2Fq0Ju5hl5b3r5AY4+RuNsz4t3H1Ky5t1Acf7lHbWE/NjB8WA
VQhtco5j05VgnJERA7riiWVmVjgvlOJalZjQ8KxRoxnu4Flk895m7+iOgAiKYYKRgqmloZOwH/OR
vhZQayT+VgZr3YMmi3MDJsZRg09GC99WFL4O/o5anbumZIyTmGsUaniLVZcjickXgKltWPFPheVD
1iAJXyk4g/cyJId0CoaQru4wxBELChZmXt7HWHvRIu21tan+9N2fvIUIrKBstFH50Zkc8ZQoLg0P
S6M76TyqguPVjt9yYdgoZi7Q/vQmaixmORT9iKLN3rSIIEp0SEYRS8Oin4kPM99NP508XpEF20cq
b3RW1fPUcm9pIHoG64mBzzI+0klz00qfCF4FLolU+yweCA9x2IlZED8KEnrSldSq1k7DFp6kMAM8
BLngPlBjZNWcOhNlsmcgmQ4JrMQ8I68tIRhbfGsZNkQL/WGVp/KzVEljKCRtDbBYnkYMtWFjNi0H
Djg8lq2pdQt2RQ/VM+01/GVovsgSC2PkQLkHM2iuI6i4nqZPC/evyPWOZBnVWYypZ144rUVAI9iH
LDvD2PgOAwZoI2TgUYmXUQSEhJCdn72qlfuihrwCQ+42Cx8uiIcBKwmbi9lygJCuZRslce86FNRM
gi/PBXjjXsRgHO0E4IjLBYLacTIFOTYo8V63LfVHmnbWFUIsU09y3RWfjT58j2DS+sw5jWFwJ7XY
0I4X34baX6fsEapKfBOyv/UDJhxi5uDI8yW9LcgEzaNRW6/62N/HsQOX78JjxWo35v4Phb/YlJvy
BEn6u1BgPOL9f8zLgrJU9d1P0EzUEPRDuA3b6IXU+r0bte820m610iycEAImOuHzIMy7hbs5Dcwb
JCBMamXxyZSpWldZtCdntPbq8uTG5mdVRd+Wal3KF3LmG6dXN3rAWtOpkrNnGYcu7eH/NOuqDl8w
fhO2AdJqVd50op8FWkQdG/QCDgGHwBLv7HHDpf8JPXrj2yzU7W/0kjfHK8kzhC9qU4Oz4c3iGjiQ
AsHLYJ/sAb93oN5DxAyHYkoFTpA1Os9xFH11ZXAj8PRFsXNn3FxRbguoQdQjFMiKVUHnDp0SmgZ7
yUOvrek5lrXc6lUGWpaB05iQiCtvyUg7IgaEL6R2okM9pelI6q6tvseABTBdAjdNvp2k8mdeJD9n
tsqVrbGta9PImxZlH4oaYEilLnYWZuE3b0Q4YtLmPTgM1gl71jE3u7fEMwnDjWBWS/OnLOoL7bHb
sXIXhHUeRFF/Yx0G4m8WH358zdgjs5vg3cbO917o1OYE0bvDr5QM2idI/Ktfv/MDT8z4j11HW5vm
bovC//Ts4jGLAXWJqX6F4SXGP6bsXFmUX4wzbdMkSJ7lNGcApDOjyYpCnCh+YT/V6sYPpQBPmM2W
WqDtx07JZ9NLrVETFUf1tU6CzeAwvm2CR1KzR0S1g+EZy1J1tlppHu3pcC6ZVZBM9fUTwu6qiuWG
a2OfbvupwEMxDqaQZz3QDlXbXqzhPva0f01PqNNdCRPBvBvizTDKtWlHl4gCGSKoG40N6pBLBr2b
tOEKEPTEgoYeZ2JX4o7Ld60BPxa8lE1Pa4Zo57dH232slW5FLvOSqi+u6H/oXfrI1eo40HqWc6nB
uuycnCkGYqVrnfOHP4bfTH5eucb5nAbRFAinHzKrOKpWsZE1+VY9BqoXuG40Lx3lFf/wyqRFRhuN
s92K78zzubRaJEcDCFXENCFc+eUeCMbGHoPnuk8v8H2R8YbhmifJXEncAmSyeq2r6jET1TlzO+Ak
NpQZLOo3c+xfKgleuUnrG9nKsHWuCXXBicNWcxDflY8CHTkqAo9F1VbteLOCGAahHCz3kQelq07u
uRQ8o3ptddKKVLu+cn0peMiyq1sqgIS+bhxCKkXuw8Qtym2tkDQOW67w4w18yr2tjEcv/90HMq3F
STfWB4rRCdFqof8shwoTYODjt406qgcqUopl+oUZe7AnB0dAi2oZr1hVB4uI696abCUHHI7SWamQ
pYD1eNRyr1gNZvMsAu0FiRvQ1br31Pag6csBE+oqi5lAw1pZ+nrEn5ux+oaum6NqRC/MJquXqtMQ
kfu3SEv0FYX0B9ufQCeD/MCKBGEK+wCtgrQBBftBdREmlPHMFGBu1uJk0GyLcdM6tzZr79JmXdKi
Bi6QB5HisvRCwiA6gmIBEWo2TyUe8ie3zQ5WYt2bOBVvmITmUrHKwzRAiZt+DocBq6OFFQWwByal
CIlrrBguCJ3rJAPQU0pZ+UItMCLlYLbpicbo6NODMKNLjbwEl8dbm9TE4srgPY8/mTdOnVy9ubGA
mpt6pzwVVjJ3poa4NqiqZdJD8HWUNyjFGQNMHEZ8jV1VBhTeEOu0V5xNFMbjHLe6LdcevpI9w4tH
LsWxp61ESYNe70HZSpJLPRDNjpiZKT6oIE4v6XJsSXEHbT8hfoZVkulXao/qOBfroquwetJ2reHa
Lq/W4BHmljQu6tM/1WS933mVnLUGcDXheTM3TuKNWpXnxCMwWtv5myisdBY2FdbXHJ5hH2IMnXpz
nVLxF2Ubv+MAmSfGl5AMtUJTr7aSoAAtHWAdLfh0ilyG0qB0tPW6pTXwYoYwCm1jhAfat8UiZ9/U
mSyDNKk/4l6Dkq0Y6ib1bRAAvbkzzSdis4ADXXMZmv4NVaMi+eAcaLOKLkMEnRIjF761aCh2Rok2
zr4S//04U81GbuVLkjCcHRvlu6WnldEZa0VPnOqsiNmb9Qe001stbISZhIJCbXo7JLghZc2EgAi9
AZPHpwikiS9SFj99Se7BthxcZ6k8aRksRVW4nwyRGDRF8iuOUFcjdgQJgAlsZtFbSQcgciobTd8g
fRp3yVGBbApJD/uvCZiWzeIwjWBupAPgSFqev7ZE+F2I9Mcgf7ho0p1bwb8d3jXyhSslklBFmvCZ
uBSQD0l3cJ+OECsrbVdWTKnICpMZCGlzS1DguyjMD46ooDgAgyoZjc+jjobnJCPs0gQte8o8xot8
wahjH5hqcOIqSFt5ELOKOJNnIEATopcjze1eOjgW8xRLPUF2skbplw8ShTr64gfT4tZQAy5lA6Vo
Xd7f6mbk0EtPOtfdo9Z43wR8qJutqM0W5hbSrcRp1H5hxHlVAQQB5K845cj8OuAvXtlFeUk9ql7c
5hLyqu4g0jfLxhavTsG++HnUHMAQmowJvNHLwvFpEnEBTl5fzLD1VzW0mjnOHRvkj/duaKxZ6nAk
t6OTnuxrnB/SrgDmdve4z9d0psbPuTbsLacldgfqj/WWSxGwPUwJG7rRys/SD2mFp+h3R7EChQuO
XFkQNDGtjQvaTICbNHgaB/1Yjuvaz25RMnzHiMyqoDu4B78gNAkJySPCFNpTfCMeZ4HCoNp003eR
wTnF6DOuTIuzQyziadTSbV3fzIgSuRZ+jOyaDS7zbqB4Nd3bLKVdlbx1F7xaDFpxyEyNdjACZrWt
lkvh6D9NgdArekCHBhwrStz5tVsrhVWOr14ou4wKmqFPT/wfeT9dlBLznci090rCEWt6qlY7FtVu
yh6hcxNIIhN7SI7aGQrbc43HYhaP47RPPTfxLkGWhUc1BzrFFtAHjxorza2yqyvmx3CExiU0LlpK
3H/rBYx9t9vkenek/Q2DzQuEqngWt3TisYUAXHZxC+fmtMOTJPyCiy7yJtdQ/lynHvU0fWMulLJ+
SbsUXcfA6ER3JDIum3Rbq6hJnrLGjpOu3F6dWCagnJ3m3tdVthaSZV4e1lerEWJRqB0+sVA9jJHG
2WRhs1TmlMzySnU49/Y4IRuEVdX5kdmNfeUxa8c1wu42c40jV4lNQtdMCh6LprBAsxeq2+51U2yd
qH3oI/uMh2jt18VWM+q7bg35rHbWTcWJoPbcnyFRGIaayatUjzAYhO28KZn3g1Dy2SlYmzj/7ce2
Phpxd4m7Y5Xrt9H71eNPYePSEselw54gcYR6Xf3oSWedFNXZpTqDfFN6Y30EUXUWpdaxL8uNa4t9
qZhP9ODsG9ZfGELZGJPJMT+UhCqsMbFPtbRghHkbemOPgcs+Di1BQ4ewAnUaNc7K0tk0un5mYX+Y
fjXb1PEZFVsz1i9GUpwEyYayMK/MNsk/qcB6Ok4h2JYaCrxmXtIbsyZJ32gIgGZ8ZY6BkCE3VmA8
ozMzSBU5aOtyPzTyUhrtXGbDSuryzsKaFcUyULpja5gUYcnP0XHXWn8tmetJ1O7OQTyZXoVRKR+d
Ib/oGBEIlm3BGLt28Tr19dgIBvCo0aOmYoiObY8wMDCkEat4kkv0sQEGGnQYB8maOTpXWOvSWfHb
YHLVdtpLZHCObe1nRkMrUGtHLLUnomyQM79Gv70ZOtdT8DUIZufpx0klOUCAuxRRv+LsBBrllnnl
jcYZhhH8gzw64vFSGEuGvSfYZnTp9W9Kr34WbT/OxtQZZm3TfjTFu5GHr2k+zgYq5JGz4HA33bST
dzE56i1hUM14JXiSzkMwhuFQBJCJlZVNA+pYvaVS3eLAXdhpvDZ68niZlx2rngGFV+AGHRSHxCpV
uv1oOqSvYGOb7jb1eC2EpM9QcCEzjZOvs3uC0gXZ6JK0EcERa9uL6BgOi5YdecrLlvja2kiLnxaH
qCGefFlvuJQ8dk9IhVtVxxLHAZWX7dZrxIXavHupNtsqN4DJLnq/B86BYyWD8aeRUzL9k/0f7J3J
cuNIlkV/pa3WjTIMjmlRG4nzLFHUtIEplBGYAcc8fH0fQF0VkdFtWdb7XiQzQIIUCYJw9/fuPbdE
1ec2j8CF1r2INgjTo2witgZnAMqffaZckPmf1DHfF5MR1ziZYffGCm7Zkh9BKfzYxpzpQfpehsMp
QKNALBp+CJSDZhDA/ypGoqea4uya3oWG9x6Ca2v0e73I3vNIPMU6S45CdNem0bZ+DePBjtoTsYMn
Spw7exxRk3CQWnGUQXbx4+6USlzpepBcuFqDQEAWSnbVwbeiaxquklE/EKDxoFtiyutpz4ExTqEL
69EoH0sH4QiyZ2oTQlvoqMPvBCAUS2D1wkgf+O1FxNEnWIozqXUPoxlfO5hRPa7etHOeVAvTNgje
p94IzmoOpQylpVEW5P4BCs40kLvdZ2AUJ40lNpf/T3coN7Frv8Vm8Zpo2iHhPQWccNJvjlkTXSoi
gg23/WYODldqLILk1rhRvxtou1VF8siE2BDjOePNlozGqJg9Z+Cy2xwTnTSfPtjwg3xyHMQ4JUpL
f+/39OkLQs30+t0jeiIkNDwoG3hHKzcI3sqEpixFaX5ai0G1n+Eq7Kf3YXFptZhDqsWecMQpCWAl
dG2nJdkP2+InZriHWnkjkeecGMWhG1+58JIy499KW3vINUJbesrUWfGdRE0GEFeDWD4+t1jma8A0
gIf2etc9+bZ/tSxO/SLUnnqvffVIJzD1t2ZKa3c9nMcZxnhAvZ980NpOYVn0yr5yA+iUchvI9CDh
nTrjWrTyKlBdrYMk/2ycfpMAy+z66tu0X2N1+17LH6hDnlyxSwtFp4WAKj0e5CaNaBU3u9HmXMmj
Z6ezX1TfuVQO1ug2PNhU+qiKOn69DDSxja1qMx3FuGv3ujSZ0uKNRAU4Tijs1Fy2yZMWK4DVg53a
GDsKnGcW1i9MlRY2dnvi4zcsixFfVom58GtWPGl9jvB3VGm/7gJ9qxtMRZxT0thPwrT2dh2uArJw
AhshYx7Ka6vElz5nWjmoW9cMjnppP+iadXWDCcyspecpsBeF9UDeXxRH3+AgXwQQXbAoYEU6ClTg
lMK8pyNYKi5usmSSQbnLJHZJHczbFcaEHz6UkftcFT/UJgqOvmPWm6R46VtoFRKkUwfl5V7LLpVq
1/eiDHcEeUY7zXHw3uGbyJCueanGasnPP2ubpOhGo0aeaVTTlIxIdbGu2pBshoY625h071lXIS2d
ZQdhdKlb4OVePrGC6xTNdVw9KLqMbxgNnHtEnc5d2fKvkYUEaj5mg3QKj150SfRmWOZEC+1lI98c
t3uuQA/SES6jtZaxLoNi5w+hvhvJrMPynB09eNrIx/EoMkrc63oO96qjYFVLXAgBiji8fAgDc/e1
G7ly25WzrNPgpcJugs7rB4QBdWE5DLgS1t2dkb9UTAgXsU1dQQUnkRYGKYgdNyaUR37J4S6Ekr6Q
Qf4ptac4BERnVBKDjGyuDk54DyApwmgyAKDKfeIOWQN3IdVn5ICkBbZUFP6CXgTLcwv5cx1jBuix
I8S2Dws3BxMRxU5w31pMeyKiNxlqBpwMPfYE/1ANFBp7tQSGAC/1vjAAxnExohnQyG2YJcMhLsb7
1jPpQHfaCyFA4wGLJxfCd40DcoCagV3B2CBjUzYGlenS7A+Nja0DXPlT5HbJGqhp4XJZVcLX3Jcj
RABBmVdWTE2ldNd2N27sSh/3mHttYX5GcOvvfWbi6xi0+YqmakLFiqaDxZwoBbkG+aJZFJJhL89W
wJTbpeYxn6aNgqo9nQp+78lIN0hASVkOQ/6B0OES6KhADPctLZUWm3v1QkAdXFBkPyyyJX2XzFrk
Dn0kxSE/tEUX2D2WHvMT2Rn0z+R4ZbFGRRwp9abT8dnoVfRcpVOQIqLXxSCY7jQecm5Zn3wSIKwS
g9sQDjAWcjAaQ9keGkAT6QCmfsgZ9iTiaSIkO5bvvnmneAAWWR/AIDBc8o2iaulDrI3diLl8Zi81
V/Ys3vGF4scmxEPEGu7Q8HWahSgiLB471fuekWS5skeAhj5wM6jRRwNLGHkNubsbgyamC1ER8JnB
jCxopFrNs1ug6WfJd0L9smZy8MOQzc6zpLFLSDNeeC6sa8MtVn5infMchXpKQ0Uyr1B74xNtOEdG
tABVoDuhrlkkvgcDQnpPKbTQnDUhNYX6gL72D4IdbObalNnGzIMjrbKwiIsDNV73UOT9c1RM4RyU
sMlEJ/oYKOpLa7pok1iRlBYFf0DUZy9XPdTo0SGLsmKTemQ/ReD9+xCigMcLnBGzS5vwwlzE1wCB
/8EsD1BMlG04jpfSp1/q2cGSpevLaI67plEwMiV5vuy1R5ZlQEfUnu6TYXYE99joVbguTG4plTpF
mm9q3ZMs7Nur441XLBsIj7S6WSLzG3ahLH84AaJbB44sIQ+bipaN7Fr1syCThkSKh8wRHkM4dmbL
RLMZKi9Sr7MlZ9X3MhXPiJlzunz4X6QdnFtV3/tGMKwgTX4o9MZpf792AU6IAtqpUEwow5ps8ZIq
LZ/2NDgEtIMCe+pyJl+e9kY2xqMpicaATaxhYNqoFSsgNyo/vPB748SPuWf/kFMwbCPUbtEN1CHI
rDsBcj91VXUw0jJceWTTEh5GKywilBsxAgqVmpiIu5AZkmO0aCgiwBQM7Wszso9Gaj96rAnXdit3
nhxamor0HIsECXacUv32mnPokCRUEM8WxOBuwbvBKBURKj0aTL0ZWLuGiHkbZRPi+k+NyPSLY0fv
vSsZLMgHJ11ewHxR1jTNY+aoaMWxdjNX3/as1O6bSl6RV470uyPyFWL8WGWjiEtpInBDhrHvG+2H
qPpjYjjVbmBSGKtlc+phh/imam9jRyNAXWW+LsP8LavIfYdCcivve+aLeqGkR3NIto6entp43CkM
2JlSwe8W1bMiAUKqGSDQYnhNYUISdusuK0E5LOvdXSXCD5n6+TJLrQ+T1bkbky+A4sCjGsdcGNUE
3Kl1UvgKf8g7BQbnNJnc2mp4Jnzn0e+RGqR9HVOMBDkGw/0hNWrmK4btQ5vTAU/l0HFLYlgcp/sB
XA3VMT2TOHlhAIjXmOuzda7ia/Ab+8Q6PsdLCtYaVQn/R0wW+XtrcvUn4PCg8tOipnd379K13/rC
WHqh/HTpiBw03fpIdcNgjZjc1NGP4T+AbsoCnWRBMnGczAKiy8g0/4MziL6rKp01pIEWDyHKyUwj
kD2E+GUy2b3v4Sks8tI62X3NeTL5E8valoyGzOCsPtgXKT8Z+H/VAkfgQ4BnZqNSUcS+5m/yxicE
qlGWjgEYK3D/GPlGNNjIaiUeTARJNEqYZzP7aoG0bdqAEEB/oAMX5MjBKcwuUuU2gBJdY5YvCQvh
8I1Bt2t0YJppy2mRKSCVHNYRgMXrm3DOXZk+I4Vl0pRT/iYAsKL9GDMhHq19Wrm3WkJcUvziUKfE
L1GPuxIc8R0FbYe6YAj3bg78dUL3xKF2y2PGQQiIdgwxCCY2CfQUTFrd3ruud4BD568y33ugikKM
MCI8L7zBWvougJHdowlFIqKUZ8ip9x4h0U+e/hk3xBiSrrKHkaAl8AxCOOoNhknG7m1NXuBKHwB8
DrpGLwrAXq8iZ2rJO+DDQMV3U9yYmfeqGgZscYnfQHMIpEyMdP3iqf3VzSfbMos0GC4Hc+iumgZr
sDd5JdyY0HQ8fUk1FllByC9uSknYB279QGlA29sKjWaIOvU6RxO6aavqNTcxZ9G1FRTLfM4q8nmx
kpHLB+OGoGKu6Wq8gVrNeoAm5SAOrYviQupkgohOXTLnfM/aEKijLPdh0j+aOqkEWVohbXQxUBXu
s6rzp3RJE4QvCnx+1byKrskWTTyF5VUW4grikQinpPLmDme4Wd8CyWK1UMtTX9nF0qa8TQkbhaMr
CwpfCpixRlJJNiWz1WKv4aw8CmneGUqg7Gst/ENxrYOZekhwfGXbgd3FPjwcROR/qh7lLtVq8pUb
ZXRy0Ix4WXNK4csvhzimUIrEVeQ4aeEykwrN8tcsAh+ioXWmK3dDM2URpWM8at1nXplcvPL4QvX4
R1nF6zysxm1btd8gBmZ3ScGvCpdbv7Dsdeh0e5HqV99EWelW9kZhck38O1GvcnAXjZ9dRpfp+JDZ
Bh9YroAPvQEx9ReRR1xT0N9XNagkzp6O7JYgR0h4pwpiw1w4XUa/BKfLrhiPGDXLAH1UABg9soFL
UQyAa9brFAV97eLjFV+ReoaLT4/euwrKMTh4yHaNsh8Ld20hcVjWQ/TNRFu2gEuLi9ztt95ryPXq
zlcoHncVTlPTgtPjhfD/PeeiqGJRp2OwSEsyFUyX1MUkILymdLj6qnz62gw3MIjHnafpuMVUKCVZ
0K6KtGPBIx4DkIIAhECdhKchWyko4u5lQ9Kog/mn72oFWeF4VxocKF0/qCZ9zTrnAPRWzwLS6NbF
oH2WTngVJu6vukXPN3g/uhyLdRg7xsIiV4Lg8GNojfW9Mym1ungTA0AJsm+9YRI8HlDmofurMYty
34dgr4Kv+4zigrZpp2dMO7uCq0RubUcg0+e2BMdTUUT5qAz0WQT2hIZjf3gl17lkB5Wke0lkhQ/F
SIqnwbfwWY2ReglVPLqsGpm7Mt2utQAhFoxaGnGIONsxGg5+jQYsw7D7Zkc9eVyBFix9PDjbVpMv
dRALQJM1iU2IuCRCOaYCVVE+D/bQvpNd0E1kUOWaOx30ZoULY9Q0lPK9KRzgcYxc56al9G/Jv90R
a2IdkiLt905C48VJtPGj0ADVC8yWvaBI06jGfqxVf9PA44D1Q5OSHnx7CkP1po9ORkTvNObgi6n2
haRxUvIjlC3E0bzNyXNvGydc46UxDoXPUrZJjw5KZVFWBzupiZPGgpQeWRxRgEirgI6EaZHGFw/r
0qVvlDkZMN3O+4McleGx95qQMSj2aCbr44dbkC6DhOHO8Dv1zDigrDrPKjbRiAagiqjNkVgqaPP8
88YtkR9jVHaIislDoN3pk9KmcqN0Q3ic70KQKe66dhhg7GiwcgKlIAhMuNC4+uggQjOk9xqt1QH0
dRenwBjkKgq95gXna7oknyTbxFrXvDQJ9X83Ut2TE3XxC42TWq+/Z34en7u860953gOua/P6BXxG
uBEm7kUO5FoWVrcVlVLvjcHEHU6rud7P29Z0p19k3Ikx2bkjlLXfpamn7FSYkUslbfKXpC/OKYyt
dcfcdovl9D0kUfOmCJMU4jjutg7sqAeShMY7uu0NdnIGZbRS+/km71xj4XUmaQmQSR58d+OVBZWJ
3LylsVUirMH5AAl3IYo3EWQTm5uJO7qEo503EDr7fNzi0js6ehIf9Nb1d5JZsYK/g144KU3TRyNO
udiPGiBOFi5fWyqxL/iZub+P7eLrX0puxjtVhSLXaelu5obM/0I8H6GNB6/Y4rNlCOKGeJhol/vF
uvaAh7vwBx7Di9bV6Y+8Ykrt6rlxgwBGsxSQrxtntN5Ly9v5OSXEMi+dZWFGDJnM96V5K0jXvWUO
fZZuy3BVsFJInafS2I0UPW92OYxPVfSIOlDc+qygaAqLa12k7w1GcezzdIuZE9xbnv3aBsGTTJkk
MTKyyo+AgjlqusqiNkCmFJpMFzB5FLm86iP5tqJH3OLpak0NbgIW2lsydYyaOaX+HLJO3qEMQI9i
NU+GwXUwNOx1YXvWUh+L+Kmk9bgNmZXcm5kXPfV+Ej5IYIyJYLYVTTd5X1+xLME3mra0GoddVbDG
EpG1TrvKfGLmg01fH5ayzly+tMF6qse8R7fe2VDW2EzqTj9Zhg+mki1a4Ku8M6OLyN5QttlPpR47
Ty5vUk/d/IHqufMUeXRM87LzDh08ppRMvQevoBwVhGa9tczIe3LdsF5avRhWBskqT0GaKeBSUeDn
fL5GmMFDk/HZNdPRSS6XylNkVvVJCezbvOUYevlI6O69wt/N0Zk8DAoK6z7/Q/fi/tqyDGV+F5wQ
pOnn+SHYGAtYCNdUY11lK014o7JfMtpC2G80O0SopTscCJeF0/RoQdk3txiKNY8JCGD/+NYzqG8a
Akv4boL4Vrpuui8L9KnzZs1hzFRi3HrJdUtNbn2gD5feanfzllW4/bWhnoyB1L1Wzg0PWnrLik9S
84J1i9WQgKuxvBE+v5JJqj8EhV/d4sY82VGkIdpM142a1jddK97Ar8vTvFVMAB9a+vaht83qZvML
uaN9qKwsLb0VkE85WVl+1UZT7+ZNMMCE4UV8Da5SNbeyJU2mUFw4HgJ5bUoa5a3uufjDaBHrebPv
yXIFYhOuE8vsbn0zoc1scVF7oZFf4g83K23zVUQE4aqP6uHmROa6yLzJWrJSlVY5+mUf8/1zUznm
1QzyYV8rSfzAAed+IGN3bZHWKHi4b95NUWG+aKPfrX/eR1xegau0s5Y/X05tAmMpTa9a/Hw9hLXl
uqWQdP/zvhxCx5aiLTXYf/2NQlb1Xu+D28+7qPqaR6klLKH++Ya9AIWl4n+9t6/3O30OCbsMRl54
/nmXqjAFRjh9GIrcP7ZmC3E82lid7E6O9OPzfBOPRERbBHASEVkQ1DTd+I57xq52B6jhv+8ymPde
yuQyPy7NxjoQ4jTFg2vJeQhj/HnNyDq+6x00ECabhl0kZ0JNOkIhrHo97wj/kLh0AyJfovjZQ52b
SzKqmWVNW/NNRtEn8TP9wHIHG7Sak5quF5csBU0WWTL/xsr6YSxVeYOY3NLfUJM11VFx3xe1u3Vk
dQbAKz7T0P7MS797ipNgXKdImjcZFJ+FQ8ljmjuNR0ktcSEagdx02pxvaGUCa+h99WszlwiuQa+Y
y5/3/bYfse5vfgqF/ZcXmZ4/v9J8X0KJmRM63P/2GgpThmNkl9ahDk+/PfvnppCJvpUKX+C/3tXP
B+f74igO1tgcKT///BzTztHgQkyoO8PmElCjvv/Xw3oxDqzGUyO5F6ENRXLec37860mYfj6QEmlW
nh0LwEYv6jDckU5W3ipHQGGystt8d8UsaOtL7FTzpsmQsmAJpWzmTemN7/TnjXNY5/K5EGfA2PWL
rFvvqDT4needBk3V1lYNcmd+VElEc4+2wt+b0851JXYSt+CjQv7SFZQlgxtvhyymcR9rvP/5SaIQ
/oq2Wrqen4TNkGUzep9joYz1i073ojTT5pYoRXOJau3rvZd11m09STlhfpI94s8ALeNv5yeVlvJG
PdAikqBOn+vscf67cZ47R3dKF5mfoxYYd5JIast5M8zMGn4PC/l5k/ImYW9m/xj0WXLNyngzv3Kh
Ff0e6ZZHDMUG8b+YSBKfFns+JJmSXOtYcCyqiS9fGukVlk74aHiPucQaNu9g6ZBh7KDFkD7dJxWp
n23FRUs2PXt6ThRGjGpKVW7mPegPd8cw8x7AvaTX+S7FkcMEKgbDPd0XFmO7T9DKoTXiReabSpd/
YEn29vMWyWbqVo6IfObNr1dKyZF0lKsoeudQ93S+aHk1EyPH/UjwLckSaJQVGAY+xcDcxN7Y3Go3
OA9W636MBI3cI0W1T2nPQbUtqO/zM11X2QaZoj0XYOVp/1sVoS6e/VK36WreodIwOaThqBySsGb1
m8A6pNnufHQIyuO+LJ6E03aY2US8ivWmedfkbX587KiK6EGW79PYdbjQUeSaH0BAR82miqJHzhc8
hUTcA47mFc36TIQJmuoJxyhg825LeiCM+tnz/Lifw2oMLFs5G6NvHyTwWMqZfPwQiFfbx9ErjC+J
Qp1OrI63ERqyvpt3YFLRIgYpg5OBGuxkOR3Mg+m4UMY7+XGg3Zy81DZu7FqrtPKV18aFW66Hw6uJ
eLKK0b4pxhAdq7jtT63NzxuNlAGHBWVoPw5vzH5pDER5tYNeR4FZ0Fub9+hK76Ey6/Hm56q9to3A
33gyq6Yv5lpMLxG4eHaswlIehkrLdjIYsWTrCUr0BnYuqp1vrD/o4cWlAbit9A5Kb3CRnv96u4mG
1P5IO9jckDxRxNgcG7Te4NSnHSwKm7Ch9RdM8MZKLWS2TcKhvupq8X1+6SALvw1d41x7pyViEBH2
Whn15EWN3d28Q4n65a6OtPpSFW2zV0QWL8n9lR9h/DTv4CuAIPjctNODkh56Q6zR/LcHDEh4cO03
LhnGEsJ7v/PDsn+wWcggquNzqYyqaCKcm2r5xtpIRbwZ9Dy+MW3+eu3UNsi6Drrs0YYisRMQQyHa
jcEbQZXQzXiJnD96HwGpIcJUMw5aKKuF6Tn6N4uk0NQGm2VpJvmJtsKCKjDPqoP7Zn7mWMUbLHio
yQtCc6CDVNOFKLmalMi/3p7rynfPcZle6/i0scbH6whvxzP/7eeXaGNIr1WuqBc/4iSnjgQl2GyV
dy34Y95BDrgRC6IIjkY0RqdKUtmfj40KoUTEQ/IO5xa/TO6LnSqS4sFQUMl8fbAhO7ecBrg2InPJ
qGvsUzNTChb6/BN7PpKvYHSNfT7fi4Y42E10i192+uWf85McOxX7+V/U2DQf+QWqFaOwACn9fLlo
es15p/nVvx6Zt79ejspaPC0jieS2dFLdp3fzv+7+9XioIbcqgnr4+gjznl9/ff5Dv7zFr7/kOo3c
RK769ZrzPr+/j6+nz6+k8auhjhlFP6rEy1Y/38f8r9wUcvf/mA1CMOrhaZDf//G3z7zBXz88fvfD
PPsTN8O2/wqzcWIR9zH8jyd8gTYMDTCGY1jUlTVbGAB1/gnaEH+3dVO4quoauqHpqqb/C7Rha3/X
eILqOqqui5mm8R9V3tTBP/5m2n93bdexbWFzSUOp5vxfQBsOH+QXzIbl2pZwDdVwHAduh8Pf+zNm
QzA+lRra5pUO4WhduSrAq1IQV9gwaVvYyPsYlON9OKSoBW0UKUemqAWLNVdaRJprkOTLivW03pAr
qU6rWBewTlfEkjZm4bIItl8tqXrH+bEsGE5gEteJqm3dcKzfq2iAxl/kcLDsBi5djQOLyKHhtbGx
rHrGuMzHkoqYhrSsA5WFTwTdrfCS6hwpFVXeylEx8HKh3eWFsK50Sw7O0AY7wroayoVNGgDH94IT
OhrAlySAAn8W5cOgstCL/ejByVTgd61Ad9cLWAp3om31XTSSHS2CSD/adiy2rqak96Y0954Wtlj2
o27deeqkftl1o/xD64S7N5z84KuIvczwZHiX2g/CjZ6re2GO1ILp8741e9XEmlqlun5LKSNAtlPg
QV0Gs64XER2Joi9N2hhBtpaQBxax6v/45bS8fNFT/iNr0kseZnX1j7/ZQF1++7ZNW9VUG9KSbTpC
5Vz8FaoSsyyvYbYyjGBlJ2UuiVWkPSlGlN5SV6CYcvKE/nnj1foCe8eH1ChhmC1FDkR/6xIFQbRI
tch+ZVyWkMHJ0LKzGl9Kpt761mgJ8lOqfSeQM8xfTxtZ2kbRXRjcTjacdIgfGzTN2Kglzg76iuFu
KMGXELF4jNEkb0ZHOZmozB6IACofCq1aKBknDMMQtQ7wEBO+U+nu/DC26QyxoFLijVB9OC9xC4cf
JPxEv5af8FfGldJb1LHDRt/hPXOnjahx6HmFklJIWh6hebsHlXbAY+fJEYELBDe7syOaZvYBwhkn
BuYmsVJVlPK2rn/qQw/mtaKzVOoelk+jSuPTX39PLJB/+6JMFb2ZSgnfnq4Ptvsb/cZGR8s0WurA
udp3a0xKY6GvdYzshqzaM+lF5UOPu+88+g4dO5Rotu2nKycIq0NQUJXurfGslplxswY6dg6gtT3y
bv1rc0x69B5ymFQBHOAKC8kqHvoEXqZ5MQrRTyuuk9BHjEKeRbU5sBz4z/mrHrM+GhFKNYA7DoFG
qCqrtPHiVESadVnRbOdnO2rool5LomejoaMlmMXHHi0v4BLVPq7VaOu0Uqyp6z1ZDuD/QSeq4OtQ
pylhJtAVqwcHaAwGBZotodGvQgwEV7Wx73UXGWVTGME1dNKpb0s1XCOkF8TBmH6WSrOGG9MQj/4h
0d0cnVKLDrkKZtWKvoXoGk5ZpDVL3ZkcRHqanxp3fIQug6k/xRApTfUqUgVXxAjUcfTRCXCjNAj7
o44zgUtPZjW3zkVmpQEjZnWS1ygxc/tYu4NNSJAp9vACBreXFIlJSqid7AQszV/6gdz0lD/vUY7q
N2H3U4kzo4Lu9ueSuNMTpiWuEPn4IxsVsHl27i2K6XtGT39v0Goh/bAMYIxkR5YgNIbaJgNVCucz
aR51BowNxklcXBU4uzpCsa/rukKaOWF0UYe6Dr6Evm18MnRyhRDhf3PCapCf/nRlQZLA+cqiVxOG
bhvqb+OIOuLNapliLlDXm8emoDXn1UGFfc6iMO9M02lAJ46Qb19fdGAlyLz0sT+aIe59EQttP9+M
Fe5FLdZpkFEF2KD/em5Kfo5JGtKBsDIqzwYRzN/7MGOyCFSMGr7uV6tIC4Oj53jWfR1Mi3oavbSu
W4Wecp/0d7WMHW+veQnt/6Kszu2nTCrt0CqWsbUDOA3Msy5U1oolRweyawnucN7Mk7rf+hCDkKnl
oDvS0tvi7GWkgADtUi3gBPFUooc8Ky3e7JR1osQEtWlcp9xIr8Td0aK6ouhVIVtqiUc2RvJBUTMA
tO2cpTb9SskxCxyZLx3EXSABY6JZ5u8+d2t9YzZlSU8opx+vS/zTNI76y1AFi6YW6qGabpSx8OFI
kx3fayyTkKM896Vir+NY2rRjy+A5t7QTTKNVgqAt5uSKUZg54FVZNCgjdnFJKNe9GCoXUYJF7lJk
ngLelW80xsZFv/SU6e7Zj6FcSjH0l68Rk2I5FGlixJ48E794Gj3ye0MoK8Nl4GnFqSlzd2OE6bId
ehNMl3r9N6fdBBz782mnkxVh24ZrEFPvot/884BGHapIJIZSUIJxvc+nLyMRrn+Mhyw4quQtLDUT
SEuCLaNGlUdQihvh8CSoF0EGaj9t76dxvg493TtYoF/WgVVl8apEG7SOqesfMLJsY5w9NC3MaFuN
gB2BUQB0FE9Jmqr7+QqquNAnoxJJuFmyHIxTH4647fFNhEgleq9A7JmPzl5XR7m3vOoldoiNj5Af
TV9+woq08DHJaq2xMrKkRfnZiEtvG8alARd7GD1zb+N5bqaTtdIikwtg469EoOPGHSxKtZQhuMCY
xp0fS7mWJFltBxsBLX5bY+MFYGB0uxi3LMCgBE2XvYrL3vxrVO0Dd0RnibriobOKB9syq8f5hgw/
7T7xXgrLiNcdrOErE8N8p1QHJ+W63IyBddPyoNtXts7110+x9uiIRm0X2OOg9spBqW3lQLgpq3OW
p+gxPF2uG6t4JG6yh0qGH5ZeCKe1TfHDSuJtqta7nsA11R7FU4ieEmxM1D92TdUv5n9ljr7663PI
MX8/hZj+wjoFdAInzVJ/nxPZTumXqZJqS/qMpIBVYeFNtpj8haRBOYjoGb+LuW0IMaLBqZQPtaMo
XOBjmDFOgPvAKLVDPf0Ix5TqsRIR6jbfZ8V0VuZjb0KqOzoBFRhNgKo2Jb9dWRbxPo8M95uu0oTj
6ooOAAX0wjXSZpMqyL2GLk0PCpxQgmcIAjKa4EpbrzpbeKeJlG8PGmo7M2yGfefEv94oE3igbiTZ
26zpt2pkwaJsg1czbzhh5oGM8/fTStPv5XQtrKcbhUR7i1TsM/LRpTqNUVEZ3339zh19NNZp3HRX
Bp07v6z3fPwQWyQasCEql04YKtM45T3YgwBgOtGiaR82+Lj9/RhnOCCakMbtmGqbsqTJQSPnHCMa
uFQj0ccx0e6tAB5a5nZ+j9y7BmuSOeu6Rjzw19+27v7Pb5tJlcq6iuqwcKfV2K8zYNe3vLEWlraE
A0tJMkQ0SnNhybhybYek3DdoLI9hn4mtqTUuKWrRj1TxjENUmu1T5uot7FmskYXvl3dDEZ1QnOV7
FZMtyyJd1scpy4BTyloCVW8eDfmRaoHyGmjDUdOZs+qc7rfBBAqRN/r7X3828ftnY5qogR1CFqLa
NOV+/2was9bc03BNSLPD30PAN+8sJH6hH+HDV5IQvvnONhrMRSTQvnrJyKgyKAd0o7goRkDQ+iQe
Sss7NXX1r3uqfFRJP96qumFdVYEiPkuJEBcIW6Y5zzzxwc7HPv2Q4+JpivJEyWNAYd7yQnD2oi2n
xabqnY4JbNfFp1wSkOBFXA2Q75tLV1Di7lRhvHSlUcJyNZvjfLHrIWpoKcUazRPNN4++XqY18Xtv
0H5j5O/W/+YI/j7tdk1IkzbUSZVTw3RcVuS/nh0B1NYGu0uNyDvKAGGV/TEbLVa+fRb0R5qF5hoE
7WdgRgjXRlHsuBiYiDARNGaILoDSykWbONrOUEVDDuxdaceLhi/sZvL7P1YTttpNOuXWM2fcx7Fj
v9UJRudID4+h00B/GsWq8/PhnYJ7DfAVZCV2Y4wlKTZ9RWJXNmPL3sZS0I4ccGGWmdMddUpv9zrn
BuuqLrk0SflHT5Zhq0OOiArvieVPfdAHPHrzZpjg5f/rI6dPC5KfuE741YYmKHMYQEU1Xejzgubz
4zHMfNah2n/akWIHcWGbX9ODjugnZrscs4E54KT88orvY/jIpxY/TJE+99J4CCLI8dMyz4qM7mA6
/cUwtpo5KI/CNMzrUCHsLOLujK6639XW+G1InP8i7Lya28bSLfqLUIVwkF6ZM0WJkmy/oCzZRs7h
APj1dwH0zO1xV3W/cCi5LY9I4uALe6+tnqoELHNV4RcufMaj//xriD9vBpQQBieDxvXDDUn78xIy
dS2LrY7grbFq1RVtLSr86cH877P5S0F4Bz5NwnY3Xi+e2FrK7dz66D7iklAbhg31MGWRmtwt/P4e
PaS7GHG974NISbhSwmJPSMi11iAqzk3Co1MYz6FkMvE4pAMCOp+7SaskmNysH9/MdaPYdSWlXF9D
FaoQ0POCLsPesx1Ao+I18w9Ibifuh/4aJJSDY2m/G16Srv7ltfrbxULJZTocOZw1KmOFPy6WcAy4
AmSKhike2W8HCY5L3381i2KAjmYom3ETRGxDC7Tf71xwO9Jqu5uVJc8VyVnxSk+Pogs3FW5wtkp6
eEwNYqNLvfo6HylzV+V2hXN0jWrVem51S6i6+LzDn4mzbae01amOmvBgQI82VBZeuT1wB4d8AjWb
uLQXvBE9S7n4JZ9qVkpUFEfRe9P6a7spxne38s5lErzMjVXvYV/oCsMUpMSmGhagtP23m8/f7z4a
s0BGL0B3dJfzbJrG/eUqyXInU+w8UyjMxOfcxVvcYbjqQZX7hWruJOXqgmIVfIoWX+fycNAqhgxN
qnZgyrLs0Xuz7HZ2/CuPymNux+OQ/NTUNWA3ZKrxOrrXjIrnPrf9JraVbEHMO9HL5q1jJPrcOF24
fbxgXNVEXBBycDNYbhGJYr5rxHScDZcceNTrxyyB2RaKmh1bmZN71oRQw3snOOWVjlt2iIgP8S0O
KYXOIAPzPjjlsGkBrz0NyvjMsecu1cG9ocul3E0r01noUysIas2iRyGUXnV947VhQXjOEuILWKKU
imhOo+9pz95oXaKptiV+9ROb7wvpfUj75vcatqRcykGs8VqPuFmmvruvISr5/S8/Cty3sbchhs9j
HMVHRul3bXUYpBkgmQ82UPuRBjvpU22lFfY3n0Q79q+/m/2kFrsq77xjMT3YUQPEyyz0nSh0FU5e
dNW0UL35bfakp7HxXuFxtunrgQKbIV3D1PENSYLpOxrBCIb9s4Ec1W6C4Dw/IPvcPTrJ6WfNP4Ic
UNypVlUC0swunVP8gCfhrpmD2hfik1QChfte26J4LbZ+Z6tnFQPNorGouvEwrB28r2TiYD8AVg4H
1sSnPMQ2qHqN6dFU07WBYmGySQ9NjPA7MxMGkjlFWqnLnrSljkxvTw+uytDlRy18myeSVIfGWs7D
UZAsEAMyVz15w6ieEsdc0UwyL52a7wROJyJ3LIZNVeZnS0zBiIi76nXeE8biR+k2iD3rhzbKD1Xq
zEa69gvyoGhhqoOOFZrdI/7yYvsYTsamf09liDSWz1DHrMAp8VTR8tjhyYtJWqlCAhFzKYbdXGLi
lMIj6JZvZmFf5yYwI0poHyry9riOpADRFMnq5Evo+F5v2xtjrIhLD6VNUW6Mh8doYv4Q+X2EaDD1
GIEhMPyBPt/ZDAoBApXdGe+GH8VYu/HyMcEJi4Lm0rYY9yiKJXcA46sNAnISsWZtNVfbmr8vz/Qf
yKliCMcGjp4G63iwgsHz3hUEomNMNdCYaG8tzdBlrhNNvoo1iPheb3rVOtOabDn3rPODKhy6V9iy
/3IrF9Mh9D+3cgbEjqE6bAacqa/+41wXmBQDgk68lZVqDdVLnm/sgZD6+SRRsvD3l/OLaut0+XBh
cgp8NrPSRitefse9WACOmr7HjY6nPblTp2CMw1OdpsOhrdVF4Rb4jTs81keYx95iVCiEmulLa4Qb
n7CbXPnWR5kl4RkMMke3TZfkD9/YsLJQr4zrUAaHoq8aUBDJa1fEzQnMOLlDNSQwvUrUjExlDJWK
neoMhVkYhsSnb1W7yi9IA7T1P98O2dz8/XVzTZtz3bDZ2Qhr+vO/HO5OYPWoiTp7FYV1vzaQb5/D
UlHXuEkCImPNEg0YdB/J2Moy9a9WFpu7NK7x99N61WHYnQpd97jq24Qr1ohWZeXwwfJyEhhkLZ2V
0jfmvivIsZqret31ftodfeEyYj7+orEf5lMotBc/JxOqwCmwG9X8quoAoFKRnmKLEHYZ0ElLQElY
pb71zHr38C6KK15cNomoAledB+ij6ekUAbiZB98ozMc7r/nM0ZWRBM9paDF9JYjwfNLHfR90OAaU
oj5S6zxHnWs8zQ9aYf8gDB1ZnC2AcgFr/jpfW0YgnxiPOec+76zto9DnjFzNv/78iswPgdNdU9AQ
4DlKQtHQon9rrS+Z2RVHzQKsNb/C2vQyK7nlH2TlHKVRErWDHdcqEqx3aWLuXFgDL2P8Lc6DJ15s
9Xl+IJm7X3pRSkpxXnKL4T6gtlVI0igIWJfOp3cmxvxQl4S1RwyDCMDzuLeJD4yR0aaLoN7kORsO
kapEVWQmEzAzf3GdpHgxBGE7pDr7x/l7GlzJA4c+rInpT1sfKw9mVsCReLmzqVkaM46+g1pEROQ4
CUP1sIQJpWjKV7rM6YhjSK/GLIlK+uZgBXUdrGtaMNR0qrUeg2SaD0DQxoi95WUuRDvojVcjdy+q
O3Z3O2Od5Gb1XkJAIl2+VJ7mkuhRVjAgGK+lTe4vfsPwqe2MbOeO+VUWxKS23Xirpo9DIOMOxpnb
P4WpJdeosJq1Yyu4BwIDJAuArsdDzOC+hLSAKYfuz4ziHhdQWt+wVqawpbhFTJ+fwIspXE0nx3jB
fQlKwPdKUc4ySt1n5v9QXZr8VKmO/lq3pr7xXTiARWsgweiJYykt1d/UOTduhDvzuqCxHdKDJDdw
WjdicKbmt/vvs/l7jd0pIKa098cfAo/pK5GtVN2DHqdLbtZR0+4VQuQW4IDEc2J+gjLJ7nhlkkPe
RZ8IjbzdCPMY9ql3KawP+OlgIYiWvAZWXhsEgkQdXGn8vmMtAb8zy2FThHoFh2a3aVItX/kyjFeF
x8yxElbwMhjvRQZpqXzLx84+z29d5PgviIVtfIncLVW2qjj3NM/8YZNPBCzD+pBTZ8Vp5mxMAgAO
KYMdfuY0anaT4DsqFgDiepw9oR6m1FXlT6ZXNIhsINqwze51QtpZQAcWJvnTvG2lPes2qWOPq6rt
ukuVxfLikcHiWhIcsmXyren7gvjWTdaiWWosae4a/HPodeuFNGv9qQGUvLd9svMKs8aJRqzKXZbF
sFcrwt5yRWb7R11VT366zKzZwnaMMVHb9+ukNhFhQ4NOPGrItgGtqOAQvgXEBa9su7t1U/1v2B1W
Ss8NNxHR6odYI0VhXt3Nz8jL0w86iZrLGhci6epW05EGEw2gI0ZFZ3PJEoVkcczLuQsbp0oT/9Xx
lVuRfxrT/sF3298PeqHjyW3KxTitoub/r2wfNH2Q0xlQ3bygDE8qUX/ErFx7UaQ/pieg8KpdkEoq
9ahqQGplXrvu8yZd9U3bsP3Nb8z+PdRRfYjfXxpLmTverXIz5dYUkG35O1Wo6icvlCOOlBKzs9IR
dBb3TAPTcODUrPRTrFj7aLTVk6/gGAlZLe9QGz8rU0U22l2wiJ2a9DU1HQ+AuSyAEPHVSxO8v3UV
MHb7z0Ng0hFZSlFt5u91sbYN0vxk9Ea9sywicNg4DF8SH2Umb0V0rdCbvOh4jUA1FhcMkZhcrZYJ
yVdp0DF3SRgfBt8s0eOW2laPNe/JdD6i8Ct1d0gUOClUj2cWrM0hTtmfo/ViiNZs3Kqp901GMM5c
Nc8PrU3rqMOXTOpsP69ZLMOol4+KeR5xz4sQc0wM2ibDejLx6kEYCwBNjERbI3haZl1WEF7nYG1y
eVcSy46fbAsTFTA3cRF5chBj6G8QGunXmAOX5U8ULABG3iLZiWfoXuqgpVw6Cg0P8qLEG9lTFy4q
xekZOTzq8tF5SCm5a9tKdiH6i5xB1T/WDliY2jaHS95ixy57sbTzjmaUWcnGNu1gJUKN6ZxX94wj
KUsASEPCMgfXfi0NQspaEgOXPpPedd1iLcqrqthXNV44HARyQ54dlcC0uE4N+dJAFonPquIbhybT
CFisxI3wxHbh+BU8WZYTB5HLe0nNd9XZMRCMPe2w3FZp1xEBn9us6KDttI72VMBk2rrSgReqFjdf
jNXJLM2z7fl3MX185wesCrfBr+E8Tt/qOha9OnTuTYVRPoikfH7sR7Fj8mP0yD7r041alqwexxCP
CALMq12KFl9vQ4WRatola/MPBgrSXFgq8IEUf3OwihOCjB7Lr8q2LUCwTudB1VLdQzMtoTXfKTa4
zMiMejQzvnlSFH+axjhHc2z016ItfwXfKcqVnYB2oC1aX4PyMckvwkJ7kbEghKCBTGeqHUeMXx6w
AWerSc52zofKXOaxW+1sjHorKCSMHKCMHUlFWbg+7IpOfiijwWxuerBV4w7LQ+yLAFvWvGgR2sg7
LFTzxNwydEP/a9hgKTGjlJaBaQFqrzi7GWH1BQsVrXUa4N0d/ZR7Waj+y8TGMP4c2ZiM5rRptCUo
71GA/FGi1gymeqcJoGWl9daaFkGmRuNrqnm08qdpJ+Ena0MELFYHILaV6G7lNGBkd+EvVZj2cD18
GEqkdt7yOA3Xsf1lbEkkzVuBuVLk44brZjjX7mW+y2NXKJ6KMEP0gdPGZ/cGbrzML3qY/SzLKN7H
JUIbs+1+b4VnKZFK6P1KlAx72SZyS9GF2BTxgOyhMp9DJFarR59mRL2+MaeOUPdGeWk0b9sOLlIk
UaZbj3CeQ2XvusoudsVksfV6FCG1JVC4TKIOiyWlKBtuDkYwkjJgjicjSXdoCaq91nRUYaxNqL38
4po1Ir2JW2j/LsBkKvMvRZEWcKi56z/2RpqfWkvGf94zaLBftSzTT1xdSwWFrF0BnyBVAci+lmwM
gRssZXXCMLarb3GY6rus19c1W8NT7zonNXNQuRbZOaqi8MXO+nidQA6bxAsDh8M6kGwA543TPPfJ
1PRmlyHZCwNb5xz/6jQEKXAwLFPh4FL6T/XYuSmDAW0wz6kgdK1L5ED7raxbIghI+YTA7jcFLB1X
RVzAPiwvXXWdQ49a5nTaGw063tpOG0mjHwKa57Xe5Q4Z3+SfUpGNvbpSU10HtsWDAUckRXR2+f9v
AZQGYg+bdtc0gfH4zxzsnRtRRirwDMtcJXX307fi/uyUQtugYwcco3bjRajg4p0ATfQ0W2yb7Fjl
hneHA13vFNNt+RHDSgnH8EVjsbsMsR/uxRSFyQsRmMO4DzTWdfh/0nvT5OYtPM+3jrkE1tHh/T4Y
KALjlaL6F1laYqLwVTemxd2qqgZwWgn7fLfXBSoy4n2pQGEnV+iEWWO0FHhyqyuxD/cRdbJjSJq5
wUuWlYyZzYT2U18k1q5Us2hXSsY7Xh7+tNO+P6sDndHYe2sta4yDN41WgH93m9pOuYP09q/Mh7Vk
9DUfgumWQ/g3hnURncLECo+j+BZMmjNv0NOnoRm+O97grGQAOWweXM0PxsBoFDXIk2bKmyqZibQN
NnuFedY2CxM6GSCzYMzTOt9yOfkfSgS8nIC7D24CC/RJw1fHlme4SNrSz0dQ7dO/Nv+784MO7beA
b759HPmyy5Q9pfeeSAMBEq1IL2NsiYuXgMdQgD5/tZKgXqk+rmK/IyHc1n1xzdk9LuLXsrHqMwN4
0Dq2PmZHAzhtwzzwi623P03+Njg7F8Rd7x1yJYG0g/zXXcZtNqyLujz4el+c0Fr7e+wIYuVa+OlC
0i2m36jz7O7Fc/3vqh+HH1XUnZWgkAde2Q8ZOPjNfBmfFHdIMDG6LikhSA7VUW83ZcKlZEptk4se
mnBqjKcsCfQVF21wGCwisNeNASE2s0kdNFKo9o86F3tGvZmrMhsZxqEh86ETIninD3dY1KeCZLH0
DrnGxDRnBlCUk2CtqdVwIJ3b2+UhwY4eBuJ96tJA75ASr22Ss1EQAnZYBdIAUUD9wFJZxYRuTB5i
tSuGY2F+kAhBAV4UG9XHxx71eXqvUkeejJHgwCKTb2S693AintNsKEEw/Of+PD+zO3cfCQEuS1W/
aKjD1gKm8CnSrWcEc8NLl7XWQkmreocMKzv+yxjlT4kiQGQHtJLNDIp3EhXs/05RGLjVegYDHJyK
oPxqLbIx4GR8+theWjssvypaoK6FqioHYSWUjhGBrFFDXYFpQgLKLJMrW6mEPBmexbFI1l4qgeRP
X87f0wDZrecCku24WM1vm4OIhHq9YgfxC5cBBuE6iM+BGQz4Gwip6oOwW/tayY56uh96jcmBPd9H
ZAgfscE0gCcXhmGV98nmUbqkdUookUHlBmYRLDeeszXVjblOCZNuKy1fBkPuL8OpUyuLPH2cV//8
chqT7uqvwzzXMOBzo8zSHUIIXPGHLsvvSLRCsALFOtLxr5stezlrSJcWVsoEdecTuUaLrgnLrQX0
DfHcf+S1YPw3XgMxo9LhFERNp37ErecfFLrNs0oO2knz8vrspbq4xDUs3zA9sFg0TmQNM+DsXOui
ZJtw6qsdtzk5uCb2Ze+N/7ZT+VMB5LKT0ylpVAZvjtCsaaP3l6mbyi13UFqkFnEZsDqZFJBVXU1Y
DZZwZIsghJO+vRl6e9iH2FdevLQC5aa2gIIG5oGphUJC61i99Bk8asfAhz14B+JdWF2ncXrDo7cq
O6+DVUpSSEo40r+oPZ0/P/KMWdk5CsNh2ApC3PpDxOQ3rq/IySxeox8EPWZ3IEw0fdeE/iechXsv
UcbOY5L0TUTSXmp9Z95GW98B61OfglgHs92rwIfL4E1gZtsLDFebzs3xMlXMalongnFM0tMWLZV8
9gPqc3q4BfZ452n+KhqcdN+p00kWAFj0JlRxLs7zM9MvgcXGbKc5JyeQ4llteoWeOvpdftUayoI4
4M7TSzECMMAvE60iu7HPXVilR1wNbKwDEKd+ccyLXn+q2/676YRyTdKcfjYcVCo+w5GuAr3RE8eH
rUTuh0k40jcWZXenHR9H0+BYy9Ftvrujjkqp+dapg7fqx1q5+Ln4xNKbQT7uCYmNh3TcO3F4kJ0e
X9tCfZt/nGkk7BPKkFrUzfdDh9VTRUL29s9X3fyh+9+rDi2EQYWNvt5gZfjHVWe7TUmsrMSZTavu
2N3B1X5kVZBgh+k6e1mqtb+m4KmRnnJ69WRdrvtQ+a2BFWZF3lLoPxlW/1Mg1ngCJwHA3Kld1pwR
enmvxcGdZSBAsvzayGHvkmK87FRhbv1CES9p3FwlSpZ9MNX0ekfu93ybki06nqot/NNje1YQnzeL
COcHvYlddmm2xmI7+joLvlCb5idNiHf4OVzUFTGCXdWj+Zge6ip3tkPW/0BSW61JXTxqbdlQ4QPE
XEPwE+A3svFCJNR4CQ0D1yVNFj6858ppHJzNDrPMpNXbczxJ5UxCYjdWi9Txn98L829XFx8hobsc
DQ4ODC60/z0g4lIx6QVqPsKiQIw3jc44vQn5gCZlBwWeZAfvDGCJqzRhMkVR9SojFedeBAaYNsxF
KRozbQb8tXJUlRI6002VQR4ysNDvDnKqEwu4HyuSxqKNy9YOhr1NwBPLoC8TzJcaZVxH7Cy2mKsR
XNqhYFDDg1ag9GUj2SEKLcpjStTTvKUbAdgxjRcvVeH2X3LPOgws/JemrfxXPttoSPxI+V76quGt
FKGus0S+aJgBH31sGVK7/fMrqWl/bjjcSd4xCS1d1hy2Zv6hSi9F4apxG3moDQZ5HKWomInZCACb
BBpi8dYpDCwbYUAuhHn2WONFUrWXnd/nl7nfZENAImjpKgumFreHECByz489hhl+M+YWnewj+xTl
GANb7xnkcbJ7bAKtOiJFTS9OoN3YbyeCiE0/iDdO1tW7ni0A923wMhNwaoqa8tSdPnBXUBNz2P7/
XkIiDV97vk4zi79lVnAakEaXKaiibWKMd6u306sxCShq2d9DO0Zab1T0ICq44dIAUz/r5uYxFWZR
bZ2hNd/gFIn2ttXGK443QldcIrpdI+ReIjxizaZxixJ3d5TFMEp1f/Lf2WxZOhhqj4Ihk72PSZP1
Sd9EQFq6wdiG05eiZ6rxuGQrq/mRTUv+sUIRNH9akulL3Mm4cskzDxKrfuWevZrL5lrzm70JUvVR
m9OvraxMhaBkdg7RAnHy5PiwH3CTYGGeDqTOMAGSTopVzW5pnJj2MrXS6OK1JN8EnXkOxuxtbipb
LyexY/pMPpwzcIuNfcc0xfUE7XONemWrecFHaCfv7Tg0h9keExnv//axtPW/VTlI3izVcUydzyVF
4x93UB2UpYxbf4JUTr6WDssS20h/OLYesXU1gCBdH8P3wIp2Kf6Fiw7LatlMH8oucYFpLB2zCTk2
S3MDj4bKEqL/IpCWspsXyZELKOqhIOfd+6o5/m7+RKeN+1GYWXQTIvWB39fFvW+bbuvlGE9rM/qp
9l6zi9s83Mg2/8w4na5eFn8auRZckJnvHCWIbmbVkTKlBh8YFEFiAuTT4/Zuc2fA2eCHLw1Igmn7
PHbBTYcwR663XryjmvQZaDYZGXyT6J1hQrOQShoQwuDb+CKTI6IGwsInSKLvtNUl777Htmq+ssqS
T4gH7q3t37QuL14L8LtEC2XNIfFsj6FOQXgIiTOzQsV0EApKZgdreuHXeazDECleOhV6FVo68lub
Z0bC4so1iuiDs93K4+IkiWt7Fon/zq24eKHqefLLlto4zFEjTyugnOiLtUMGENnF2roywMalpqaA
UYK97bFCWra5lx7xIw3fFIGs1rXZoliEkpB6EjiHTNfJhnVbh6imROCm50hQ+7xdirRBlzAJgHpb
CRCzstHMpomGzwv3hN5XWxek9m6dGGmV0dn6qiVM4a4bnrkIQzf/5lnOy6gTa2/kV0YM2lDZHxq/
2TLRkE9wby53CJHrXZ7DVXbnnmzQnSc30PCxJdkTKFPjPROU+kWFN0cS07jIi6Dw5l3iroztXRhB
9i2V1MBYY6tXstDEQsOFUk7ygiJM+5M5Wig3xWc58sHHFcsMc5qJqbwLJxA0oKub9kDkxwG5E3P8
wr6QFEHonqHWh7lYnL/kRT4mSsLee97aTv+FJD/UbpTw4Npl+ZKF9X3erdr0OKuizlC61Ha5jDQb
BkM/aDuOeG/ypjXPVQQgMEicn+6kFJ3lovND6rjfWbYcpc4xPKuP4oQLKLfpsTMtPtthY+5we4Mj
Ip79sQC0CqIUsiaw/5JjPIcZx0pwR0darzyHhWFaeLgTEJo4J1clk/KxEq88ts6zIiWLHI4lIbER
J7WFkpRFC0QlXvlGRs/24B6jWBbvIeDSNQ4e54pobSKNGJdoWlARqrgYvE6SdFyD69CtUrwrhUHM
qG1cRZ7j1JCOfzabqtsKUURMx0zlw2WTu3gMISO9ehsxlN1mNb3r9An5hJl3ihPSwriG2Ivn1nUW
PvWp8eQ2HiApHOCixABPRHS0NNqchLA4fPG4c75rvWRObZ1/DynVyr/OfhVckDQfdj7sNMh/p74N
yk2omSkAojrahZnFhEDG/a0epqjKPmQJNooXhcHNG7vy6+yOKlMjBSg+wnWcLCRAYK2LaXM3asaS
GXTkg1pri/wtVQvm7nH5NSrbYJWXSs22mB1eEITFb8lYEg/BNmTMfcL+v569DuHo/FDiyHjxGCGz
CgD/rA770THbT8SAP5jW2F+QN5HGXGBHZ1CTcocndzbpMWRgcYuf46L0j4Pb3MtJbzV/smY1ctIn
Odt2oAb02hBzviKaqX5L4ohJQYfMzXuuCJoR2dv8LB6NvWlnZJCG1bBhetQc0y7qvY0Zl8jXfdld
dNLtQIPi+GFq9q0yIo3Rt+jZD5QGpQFJTR5/KGvbPWQjnHuyf4DhV4Z6Kr3yJbJ9P1pEtWPskzg+
DtOicADOsQTw12zBlYXHxkm/5lHcHso2NhbSaHCO6c2nUbn1Ogk9f/OY6aKMYNd3ZhovTwM4Pxe/
DUR7mBp+UQPdzOQdMp4ByVMqUG5gJIkq9n8w+Ch3TeqMzA0SRAQJCpE28rVlLUy22vioNnalMcK0
ZbuOVSZCc6UKFmMvpFasjSr9JoVCcO/YRoCNm/baNyALCzslwKC272oR/uoHx9u4fVus5wVHZkVy
01k+q0qvNN7RvcJMRId0gsnNqNacJKjRpvGVV61NqHcqzDefJC6Uxzgj1SosTByNve5gJvAvEcUJ
7Dk0RuiGqzVwBP/NiYyfIo5ZAWUcXDAjmEVP2k2rL/3dPCmh5Aafxr9gkSCwsMsU4ZkBAk1BJagb
ZnSDig3bz66Pj+l+OQyffi+Lr/O0V/IWHZkEouNyG/+ikhq3cj1nb9W69cPpu/c+glHAMPNpzLro
FrbOkSOBLRVgbeUArNI/+DJ9f8xs2MehcYdhOhsLE5Jx2QHpwl80YZx+jtShKlzoBRPLl4e6S8lP
aetds3qU5250mkulu1RcyWn+50Mg5UqpAyWYxZ5sd0jh4/CJjcE/94SzzkeMDLRfmVeP+JPRzlPa
8rYXCS5qxslvntoKQOe/TGWEOzBNqpRQS9aNrIluJtDthCCWPK1UqbPpaM2QrHviKiWLZsR7mxJ7
U0BM6zLJ75nVOEcHEnY6FicVfOdG9uEnVT7RAfp40Zi57jyGZjZ2iL1GcJ0WVfZaNOyrQew6GROZ
zqc+d1XW32b9i7y1aDUq1VfQ/AtY4oRLWgQBtg5ZzmY8/hzVKWFRbFH1oVpvVH3B2JoourpdoyMd
l9BjsAn22al0E2dZa7a2HlKPYAwJHXowGGDraJxZdwKaliWJdT2ctJUPQZBZq7sIzTOr023Rymin
ujqDojpgUC99f1tqllxqPgSLuro0IWn0plD2nmWDgfTexq6UC9a2pJ/+qGIdwwgplZuenDQmhN/J
0rhmMv2ptC398Hff8p+yUN+CAdm5yH6UQlyZspZKCd9IOauF/FnYpID58RO02qNrQ9lK9y2+XoJ5
jq0V3IVDZq8cm48xRvafjhRaepPcU3i0XqYlmIKKbgF676xo6SqtDVbpDIwTlz8pEebyekO0S/yT
4gcfmYcpWzUDUm+hIrcILfPe5nYgL72GgNSu0HxViYAf+sOjg8SK6gVrfRIKOOM0fyfUTenYE6rJ
sBnskMY3V4kVMw+pV/kru/cg/wpyKjsRsENAggaDNW2Fv9YbjfhcI/8BKXrP2gm/zGh2z0ky3rSx
PBdWcKKD/KpkJBZm/jaywMgD9GE8SZZc3BB+1rRPAV5eEm/e+i6/9ugS0Ors3c5dJU2BETcvWbC0
pzAe7kYT731VO1ix/XUwoBJSfJw8z1xWA4GMFYUbGl/3J/rQJWcVodkt96bIwOVZZfyoJvkmVKKr
gpgsY3ClLAp5xbxRXwFVrgIsK2Updp3M3nt+zUFxT7Za/hjRKbnYtBampPeGy/YGMLPcCCAuYytr
QFHkMgyZzduCRkhNoME0doFSbbihEH+PjOZSQj27m9BTiWiPV0Mj2LrjlVsEdfqdheuNnnQtCKSI
En1XN/lezbOVnJyFFkbDCgIQHRu9hJNUiyJxVwUAmVPxZIB5tj2UBy23kzFw7yInDmjfmyyrHXGJ
GMCc04YIXCNJqhVXytFn0bZtdBHs5VD4q2TUvjvYSRshy1Wge+0CbyCBxprKcSvdX11rsbNv+fRJ
7dZl+g88y+9Je3DNZx0f2EI3KaMLtEq0sjC+FYMcgUxB+9AuIDYgjCzOskv1RUdHzboDIZ8O1Wyt
hRUxnX5zCsD9wmVWv3UzMsBlf56AISwzdl4QI42YS4nssqQCjhh96jDWAXbWxCYMx1hBs8ehwNgm
gJ4K2XLZt91rUZMEb+rWRxSp6KQIRNDQEkeWccjVpZzSKUbvYkQgS+2UIJnSKq62aHn/ByZ4RcO4
0muefQK38cGSoxKZZ/gxHh8FTOg1kAyvvdQJahhceOFGjSEjWj1lttcf4S9VB0HQGEE2BEtqcmQY
0clXJNDqsm3CKel4q1XWQiu8PTEYcLHJgwZJQBIpv6Q1Zf3UJnJCP7Ya3gdsZewi4OsRQRVwdy31
tVpHp4Dh0fRZgB/t2MElHcgqiLdFpdL3lvGHXUbvXZFuNFb/S8IWk3WSR+DYh2DXWsWdWG7UE/2L
xq8LXzqzSHFRkOSg5lbUKUo0wMhvKruqjH6ZgfuFtA4cKRV6MkIzXUgQq0RM6dTsbnMcOZlwfzXm
qC/9atTwGjPSdaPihf8dSdHIYX7F8j6ivkvAsoIqlxPmvDux0TmlxEcuu2FTOomzSqhYqCJAY3iM
cke9AUqcPGPjzg9OrrULz/CideO4RFsmLyqzlgDa8wH+8l41E8JffNtZRulw6gKeDBHmBWMoL0gO
19hQ0NAYICzLoHjNyQfJQbiT4jkoC9f81EWsr00g3os0jaBvfpYVE+nGtKO9p5mk09HGLwwyjZai
VMlar8y7ohJMEdJA7XIvWWVAabG3bys7TLcZts/ckykf4JAEMiN8twb4IVSg2a6zwnbbllq/wigU
HKp7bCb3rITBainDPQo4WUqL/MOegshozG7LjR9fYvxZu3I4J4P8iUCvXCEui5ahxn/YpeZKgFzl
o0JYljSt1TC41QEVG2qTphuXOGDbpQGb0qNVmchRHAoBzYJtwf3kVc8Xjh7C7dBCmBmkGHiZQYKY
GxOe25DL3PPLpILDH2NvRmQSmQaoBNZKFFyFKH9pHjljkGIYFbeAY3irlo7akLPodeLAehNLYJTv
mHTb6Ga0pYu3d+ramXWqTb2ou6QCrkX+3+iJna9h4ie8IMeGr26tIE6OoU+xpsX1LrVQaniGZNoX
FwTr6Mhv1I8ASB8yt3zJqOiXafqfo0uQqGjvslRPppLi4IA20ASvQ2Ivnax/Tmv9LpKQw0/8H1vn
tRypsm3RLyICb14pb1UlL70QUhu8TUzC198Bvc/tHSfOC1GYqm5JRZK51pxjQt2PwW1Gev6I4zvD
PImaZzCNA6uzcZUMmf6l44t09UR5GWwGYdQvR2LGi6PAZLSy7X5LXcz6hC4GmiuCsKKn4V2AkH5D
7UUthCxMz06mrV3Wnzn/mW1gGd+UQDcN/31CIM0Kiz9ScH0UqyQ64wX8jlp8A3Bcu4DKeF/Jal2M
RFvn8p1lY3mui4jfvPfsYb64MqtwIH4hxas0lBempqwKPe6wZlWshIs5Hch97Ps+OTaamVASgaRu
8tNc9XlDquawnlTuCkZH7+JVbnTsSfFb9qbR3vRJPBy6KHH2Kl/bkOX3OmdiubIL2lTB0CP44Xfq
OQxArHc2LV/ugxLH2QlDwJjTJHYdcSkCGx8JQz3Cd7iNFcJRWWnf/cx/6DBEaAP2irajOdlF9mdr
Zd+tN9DOqfJNFjlbRGN6Xf6YEiIiaMWlvunNsnCl/Zw83fNlqu7HcNgPeRGvpdntTa9AwmixFtJy
K97ScxGXJhLPiz8Nq2+8KwpF3xqzpGQiDgd59CqaIcgs/bSL2UIj1YyEoOB2rC+NS77McraxBPWA
sMt929Yt2LTSYbVnGMfQJcredhvry9bhKxNo/arQGNn3Tki7CS7DewMOrZW29dWMM/EH/dTZm9To
Lpn3+M18orDC30WWj49mmrnUjaHNLcen7kY9UIJLwspvo4jyayLkXRRjpyEAjN2Htkl4D92EzKYP
Y4DP4IEYeHKd2CU4Z8Ekj1r7S9FN4mbX4jUPjf6tjQHipV4OZ2+q+jfTbap1x9PlUM5nc1E/NYPi
3Nq6NZ+FsFbLmyb0k2fd4Zm1vAm1Y7dtIQisR7uJkNAO0b2f8uaaqMoaRzXMY5dDy/Ep+VL0iRLo
/x+JjfrBbbv07EEspjLgagwDVY5gOtLgphrhdF82dpv97o1IHm3WTn8O6Xr9QC73dP5zwXw8pmvj
zkmVfw8Rgi7BgZ4U+BDMgrsPZKgGNEeGIX3KwDBjB+G/P2JZG6Oc1b1Gl0UtvnWEeGs7E/Gld90C
ZfiscWPw+i6ckEC8vHtVW+QziPVNvPjB9KoptDbnCxRJuFGbVxsCTZVLXquEOepIQvteFbeoV6aV
oofOZ+lZOxxI3W4kDZhVADq0bpisyyQm9a2ljMcs8A30UU9z3cz8wMvUN0fIDuy69Dahrcq1VWnx
HmcQMvwJDjurmJb1Y1ZgViWBzG3S9tkTtnELQdZ2gTpc+IZjHzRGgjA89ZPR0KDe19hHSCnas+7p
pHpyHGgVgwHZeKdi0PJnr1Ue+GjBIj1FIx6IfCWrePqYkuZZlCGBPBlBQZHhEdwyjdzkYfoVjr3p
m5Xb4jwu0w0cJuOauQMB8GkfMlFsVsMMqzAU6jYJYyRljLy9AGEgec3Bs+CSQ7VNumS4OWWM8Klx
G/JwdHE2CzxDST7VP0VCcrNuKL/11rnWqj6eW3W0VsFApaXNgobazUDMidZ6T1Zjd2ut1knSMU1t
53jYs2IS8ZBrkisGTHQ4DKXlnLNIAvXW3PhuKVL3O7vRH2TkdeRbEnJrmU7xLjPH3RAAY+3Ktirf
O61+Iujjs+m6feV02vOkknCW1WN6NAmZedbbAvtP4+Tb5Wycu1uTHinliVS7R17frd0+8p54xMtV
6MbVq6W2Jk4oZORixJ8XoKDb2R1V864mZX0ogzdWd7XTfjeiduYh1DiB/hxuRoqycjkBNATMjGbB
fA+sdRFON90ziBTWevelT5sb57XvVBl6X6nj5t5QpD5S0JGborHaz4Loo+UKimHOKsUtfxkU20TR
O03b9DUI2/w+jrZAsJqBWKPQhV6MpR9MppR86HuJ4emm0Ea95BOUN6EpN5G20B7t8hXEu/HQbsck
byLWlEm1n8zmWR9yb7x2Vphtq0l2/uS6yi63GKpm95iREyrcD67GT8Iuqajo5YfZTAZ2M9kV6fS+
nCggdIyjgdsH5+WZbKDwbLaWclo2LV86QZSCO88tc5D8YwvolbF7mBklhVP8s1loJUqMNMrvtTQ9
Gsigl0sWlsnf65ZjXZuflL7IXxvMp8imp8h3gi+RZcTokUnp6SOUc4+UW1GU9IY8lZjTcdJ/tkbx
2Bdq/e1O5U/FtZrr6CT1Og3GdWNWCjMJyhx8a/vzsGPB156X13Fpk+62vKySLOz8JCSQmDQEdbUc
NAyDujJt0j6BrxwOqo12qULGtLxs0sg4R+anVSNDizqylUunvjnZUN/cduZ16M3vej40EUTn+VVq
PI6uHp2WK5ZrUTCmu4K1xSoOSSPdlC3LUswxV4xQLsCfRl+XmoLlVzN1Yg+q8SpLQa6c1kSfPX9p
ncnKL6O036iaDq+UVeh95MgQMhWVldnrCosoL35XvOlhudRWAHVVWYu4mO+5HVvNhY6wszYMyWrS
olqYwwV6L/jolAfSD4l5EPO75z2y3sBv1MI+EjIJn6uQLtlyCXLqc+bE9GWAZW3oC9KXzXv1Yawa
gpr4INR7wSuypZMqHPOlLwTq5Lgvtm3iFF/VGUd7+5VZEVFkfUGS/UA1t4+Kiz0fl0VB6Onk4l1W
jOZmCRULCEpS2ib8VnAIjSvHbOUmhamzGUXJL3jekICzSWnfPhiVajzGtSP34Veg4gQMRr40hVDK
Z2rT5XNrYEHwLNLe2JECYB8WzU+30urDmNkRjJUkhmJYlngI5pfLxk5EfKoAJViSEMEh1LLLsmnd
4J9Xyy4uvp1ZeIR0VzbAiDofea4Z9DESp/P8wSz6FxYRJG+GtbtVirRYZV5pMMdQSNJhCv3BWoC4
uNE1HpR5rZMo5p2ugvQp22H1pHhyVLWSJSzJnrc5xmgWmm1a2qkISTNxCIUgj2feDEmAwliTaIe8
VEeqnMXRuaipm/VIfk0LinNuqQDo2NA5peIzbwxLTjmRyBzEBCa3KNSf/l6yvFquW96h/b142f+v
08vussEkkG4qfQ5BRAl1Y/mMfZOk01IE5S0YZOKxjiVHvg5hQ2EHK2/Lmdqjc6FZ3XnZW44v7+9Q
3vu2HkegG/i4BBfhze4oWmVx87Ic+vuGLEH4WLeo45djiiGfMB4gQ3YbfuFqc5tKCs851H8V6eih
8agEKWH/QsgX2SWy/9kRJPIOat73FFRghue9VC1i4oqZj0K0zBU9F8E2wBcx2Bo/m14AqnLHL4GL
cG9NVr2Ka/N7mBrir4tAP2VpFjzJQZAxMcxmcsS3T+Ro8EgXkKhYynht3DzVtV4/sfroKJdJWh7z
bjwFjx4Qv23V6JR6g6J/skV/igJIJcA8tXVqKju96ZQz/tyfQ6ifdLKlf3g0Qf3CUljUTlq5F5kz
ALGKmz0EguQRQhrNFNbPL0AkP2LA4o5sgncTvTAZKCSSxuWUf4CHI5w+zb5aq1U36IlDHzwa6zYo
3y8Ayq8qXekvRxdIuYFSXxzMBTelmGr+m9MXykbtKRX6Y9uMzFdb7Ott+qkltU2kjFZi+yKKrSqr
Fn+90j9bMsq3qlGPm5rwneeptoJjI+YfeVDVdZPx8OzVrH1Us+lnXpnVadlLVQynFmX3RQm2HAp7
MeFrrB/qnooB1bLyPox2ccdeqG3doTFWkaF1q4J4GxiL0TY2UvXUltHcDJxfUmfDH2rW7gmfz89u
LMIfBD68N/S4nzPWTPtRc5ydlsTZi5dPL8sFrlrgIiOs8WnkPjl4Gdl/Y4Wv0s29i5R6+CNpbJJd
QOfdQx29dt8QThVG8CA7gwrS/I/YKVlEtrV1BeWCJrNs+HQ65DED+YMyBOU96qtsJbIkfcH0s4mT
qjstm0g3xq3WZh+FlFbly3kx01Djw26QEVcWWZq3ceqZLarj4xDx+MJzLX3yMvEVZuQKasWIT0p/
TpRumO/Pgtt/BEMZzcN+ymNJyJpYvWjg25CE8c+u8JA7T3iDXaQFEVgExIX5y1DiIfAokaUkaFKP
Yt1oeD/0KecxJWCbCdM+xaj0mTLkqJCn9iOyIZtkaIS2sWeIj1RTjhMCp+fWrbJLaRM3shxnRfrk
oUYYJ616yNE//tnIMLb9OBu9LaAvvFetQsR83I4Py6YOqcMQ3qNseMYeBPCXx8QavMe6hFPRF5hb
s8++trz74Bj6Uc2d36neevdlQ4N82MJPSdZ/j2GnOkKiewZtRQeIkN91ZcvuEMBQwHbJAk9HqeCk
hbP16PQrukTd33p8oyrlmcLErlEJ+wwNs16xKh33VtO9N0KNrlGGk9TvMuYBRp5e+pZVfx/94JEh
KKeOpHfOr7T5FRiH0Afxo61DqTyGTiuvXpvIa0DL4rrsxn3XUK4AFgl314+UfHiw6Ak8iBwbuF1i
px37PuPvwe5yTDbKb82zUR1T0rIK9E8u5ee7I4V1Kdv6KKyaCAKjsQ90Vs0VX0PMMIrbXUqcgfvU
bLwZXFcdwgnT7hil2tHDC3BQnCE5q11HD2uyNErVEe6jinWqoicGM70puVdFaa0Hs/3hpWF+bUb5
K0sSonQwSeHsbnGoTvW3hvVjBXW2ajrtWgUWoWyWy6eXU0Ct3zIRwYW4tyNsIkQE0hRSA/LMM9kh
6sqUPQS64tJVw783TU3ABeL3WtOabKeYtbPROxcG+0hWi58ZFoSp5eVIGt0Z62/VqZzAgvGEw4O0
+G46iVzhr0VM06OaDvmpU93fylQW+QoRJoKbvpl2BTl0lPHw7LYU+FoQosQsjTZWSTaKUeF06Jgo
kDI8rZcTy7GWhSi/5fn0cmEbqhXwhXk/IP+tgP4m7ohw5L4ibuWi44ujD2lIvvdSvyzHbBB9/7ya
jw2ZILItJ/FzGhWT8WU++PeakrWc2mjq8e8H/PmU+TJRCHnUcpoxf9+6nF026Qj+wetJUvyv9/79
ABq3gx/IuNsu/+L/uk6HM9EEcM/+vGv+z6uAyYCFAas6FOX452dBkzWgZ2aJZ9XC25qiNi9tO48e
cfRgofw+5rRLpvxK2PDJCRBbhSx995pBvFUhCUGoDbM9NDrFfNpYZBpOdnqUoVDvmShBVwKXmqbZ
/lAy1gSK012ctHllUeVEJfXNxQJZ38mO/e485a03Y6QMhAD3FN+SYLv4up3YvZqajMkd1wLNJzs2
oY2TxztuhpFFtDVu8uBXDzT7QcXQdl82JmTbtu7qs11bNHfIndbD/pEGXHHGtf3auGr36JEUAUao
vWjJ8MOSyacCwmNfWbZ2m7EFlQmYSMsNQuQ7c9hJcN1bIzkz1sXvXVe5Rz0nAtwd03pDBl08qxHX
uMqQUkjrKETZbBjtjJWmE8ismDTFqshibdI7/Hv9vWkIFSybTmcW3hFjX3TPAdSHrtPM12wixhFJ
k/bmJC8JDiuVn9sr0/ZYQbM6sLDf6WIs6bJSIjXVcd1OYQn2wV1B8wjWKImF7wjuX2gpFEXqVW6Q
GoP1gVTkjDpJqrvKsyNCDzqvSVxsXYUvKNzNI7oam7UyZ6umBB9YF+/xvNekBGVkXrhZznWxizxP
kgJnMgcg3tCYfhF0W23+7OrLwZSR97hs/rWP6ZPBfj7Tx119/Ltrk5mJvXo+E5jkrRtd5616r40I
x7aixwo4DsUWccvnvQxE9Jnl7Z9zy1VRs55cQAABerc/mzDQu3XQ4Yv9e2x5hTNgOBfN8K/jXjc6
V2fZKAEK/FJvaEH855NiGebMzCzE8jit6cKG9T3sUZ7EQ6Hho1bLU/FmZCLYLN+8vq7jO37rhzSX
D2iUgq9IvE2G2TMPoXw+GY61tiTNbQgdpByHaCUqOKnAbKvHmKroYZTJL8Pp7jQV7DuRf9Y9IcFo
W9nZNmCS5YdiHO+09kbqll20wzmQ+vkw7oRbFRA5uSdhnM60DOwT+Ri7l6qa81qwOtRl8TCRAX52
4gblfCIFgjyMN05Zttl6OaiO6j+nSe6LmUFGkQXkL9gsZ/9ulo8BQ5qkRfysAttIqgknHk+8HZSz
eOcSlfKB4ID1qEMtwwZGC2jaRefB8SSh6asE0EINM0aBCHfvnJjXGNTvS44xcdcp+C2HEtKhns0h
unR/9WHsfbXKBqgSNCa8op6ODk0+zL23Ti/0zahRyS5DbXyTFOP8qR0MmlDFiDtgN1NxXnWndAAD
EBa7XGVZiBGQwstNPr8pDr2SrOF+ACMTfGupLrZeoIhXRVJ8bN0tizx5ESSRqvIdwmN4sgbgp7mj
2e8twXsrxFWAKiErvswOiQKByp6KSbVDnEtWo5dIv2xdg7xK2xX7oXRQmKQ97PgEGXXRajQg5k1O
DqdIDeAsjfLPIXfQtHNTnD0rr1R/mIgLqKeBKKQ+PXQAlpB+eV5B7x/H8SpjbY1Ag2v+brI6bTZp
wjensmrt6ASqmqPomLeqzDXG9/nwsuBcNpbGFBNOCo10AyaQBRZhZ6Sd/oZbD1dOnGfQ15PmjQ7X
cjgImUG2WU6qEsa22CYdDzQVeqp5F4lm+rC42yy6pbQhxO2/jhe5aWMd/tflKYoTyqXNsUiyiVhN
JgbLK2+MgF50GVqnMT8F1X+OD4khT7D0q1j5phyJtN4If5nF9B2FfLmIJH21+7RaR5VrbJIkCXhw
JHvd7ZI3kQ3viVDJ4K6m9sI42GI15he/vFLtUlJXlpQU+o6YJNnGM1+TxpyhHFs9BvfZmYz9UZ1f
woGB32R+RI2POPc6dunEhh7HojJCt8xfLonU7KTlAI/+vJwS+wp2lmzZeD8y9aC0WZJEMAHhTDRG
8r7qT4D6ujVD/UEolfRd284edJByzOLdO1gIIurBxWeewISljdBETLr7lMWPuZ1vmdBpBwBF8tyr
lTwvr5aNnHf/HCsHYiYDbIYYRCgKwR/0zqzt/9ngRvLOBMAfaKVm27qvwZzjrBuByRKieYuS2r3h
eQwOZS1/J/PecrzIgTlrCm7ghEfrGDt3uH8X1Zm8TdeR9FXWZbBn5utQK6czoKbNcEzB2vCc8A3I
ZLei6n5HtWadpMkvmRxzD0TE+FyPuXvCAPPBVJAgNSLJuy9sBOkhsfT3IZbZ2bJahZrvyNfJ6w85
6vpaVdRDk8UkQOsvGiX0Y4kT51iZwZs6L3oG19A2sXDpPQ822WNjRwPeazVfYszQkLL7kkZgYdKs
bJoCnUesIxoJg+wQQY/SwqeoUeUhV6j0Jfq4J3KohK+1TiItXlmd/j30ydOQuECwgehhBDsYoqxW
ZqWe+V6A79OvucuzLb9i1ZolPXwV8bkhyXFcbTvZ7ibWsGdPBgQkTdHWiSKvSk5wahOQgDXauoZk
77tkHojn7d4WkDPIsCgTgiaGFlspz4e1njJBKFwMa41Yy/J5qBR5mWxRMtMJf6VN2R7g+QjfEp3w
2xCzri6JQofJ4Sdu8QUuZT2iwh+5n5LQIVgvsp/VUDqbjvDHztNZFszO9HzwDtHAU1vBfrwKmRCP
KbXngSaKK93XzCrFSs3zGyDW1ldjQYxxnMTERYrMJ+Jw3AQzICYBR+S5CY/EwDuNNfHUg4ZVixrF
Q03M3dqLi4tIDMvXy1cc28NWhxWQFxRfkxwshl1p721a0XpvSDSJ7XBVa9ljiU55zYaf0QKrJHtl
F46hvcFzY70WKTGfcw0cFfclD6vuLsPu4oEbSQ0I4y6mlGupvbuiLd4quo7M1PKU1j677Wg8tmjj
L9FPL3b1A9okv4vMA8aGJ+kBHhqGTVx73VsiWqZgqb7Kc0SRuaNK+sXqxfKK8FAB4DHg5tsTBQNZ
6EyVm7Ddh5GDU1EwdSVCpIMVufEmAZUY5hSNBRSuGaWZscCh6zkgWfOOwA88MKtsMIkcKJC6Opr7
mMXdWU2o/vdNvm5rlvUuwMGuFS9GWNarOpXw4FN6AXS80LLSijjBMl6NeLPzWGTHOjJ/OmEKwy2D
Zog1SGFN1+5EtNLT7hcl8IMs/TGU6qUog98qTRq/pP0P3EhuhEZVB5L6Kq1oFMfjHA6epdoKsbRU
iV5IyciscQYM1CwGVN9ViQxfNcfnVhoNUMvKN22xspnM+vxqQJ6Q08MkeHhtIk/BBJTsx8hQrolB
5c3yU3uFy2PEXYshtnN5IMeEp5KXoyTIi8M7KefK1kA+6C9PpM7o90bb0g5zXbFB1lA+8v+Ivady
9OxVVfdEUceshxwXTVgi9no4NUT1QXyHkSBpMxy03sP3ZUZPlMno/ZrbkmB4icHoNCp0IZUqyvzE
bD875neGTK72ZFsnxWOkQrR3LooZ2jagS6lQBAYWsTJQuAgMUoI1E8Fnlr/XwBpBUw9dd+7UejwG
xJaIsmAFnuBzxbpCUmpCyKfsvqQyW6XkuLVMRI5JzEofWAV8kKArtpnq9DvL1L4LmisXb+AHmgw1
2qZz2DAz21hFxuWBdEgILauFcnIm7YqBVT7EtAGDDAoP1dRWycp7ljTFA13AlS6tTUEj4iEr8eZo
DYTdgC5bUbUkNMiOZNGWGV7T6hOEoOSLdmF7sWoptqYyu8Gi8aW1qeoYOVw9+WTwtZgFm+M5zsvp
LJOo6Sib/md/edVPqUIevaX8OTEo6JdbI6lXzCq0NVwqKBqTOGhGvBMNnFG0HyBfBWgyhLfXgKHi
7HrEmFPqOiqdjUXKM3caJZxDjlgA3a2fy7SnYEw7VA+15xGdctW5sc8Yj/POpPgAxzjPnEOQqrTn
edZvRh5GkDHrbyensUqO/LaMvblBYyNWwrggnC3Zi97RtKvt4igoGvdHLci4sMGj+UGVYnSHeJhV
gcIYEASAvUdEGMNcH0trulZNnKyCttw0RVJcCrdpbp6ekQMeNOZaCRsH9kl2KxE5IacQ4jpp00MT
N5Yf4txdFYpinnUX/oUSUuZtooOIGQNV24s/GN534EWx8Wjc6nAJe5X7gz4VwvSOThk67p0ZtXvI
69Ul652HWElVjFrIskTOnVzPUP7A0ZqHIBGXkav26aztyLPYwFXRryvG/Yk6ONJ0ke0mvFmQBj2G
yJDBF2VkZoKSwWGKqdZ6F2gH0dZ0Jf5UZD4dHYQ/tRo59f2mqVkj1Gpbn8H11WddDX5gmkInYYSs
1SLzOYKttKOVhAKUpyl9PZvBhDEkRb6tMA+aEAG1+VGRGuEjjJ89evRcKX6A5VKBrNrlZgzRgVIn
R+iL4RfP/rH0PitajVsqFPzKMhy5NculY6dUP4Mgd1iTeC3dLc+7Tlbxq9OGy0hh/061HhEn4ia/
Ax+xzgOZfbat9ejWY0JUisufxmiMRwa1ZlUEWraPYJHfDdZtoWffYqu6m1GjYQzUFWjpyHgwNlJv
V2PrOAp4JfOe3Qz1Qyth+kP67fwmJFukV4hWJPYa9VJNiKLjmJ9FG7IcyqJdrY8PXZkZl2XTNL1x
UZqqWnWal2+wDv1zwqbVRk9gvnA0q23gMMtdLv773uWVUVNITYzp9j/fGkGYQrhelOuuswzsmEjG
/3zo8llOr19ru+0Py5v/9U9yt+ugrey1qMNfcVEMGyYMm7Drpi+QVamvI9B4b72SmhseaaoVvbuS
+mA+YnCMN1pk5je919ttN6nUV8JJ2YE4n2VZ4gVJvDypwIYzjuLzeRtix50RNtR0RtUPCnp9+CSu
6IGYfGhR8xBxG7RkOh1rM/f462f5R16YCL/RIJ70OqGAhU9eZFvNiqanUc2ozrSDdawr9YQLznuo
BlUnKx6QLORm5bjsVrbnrXFARrtlt7aVfI/YAPRwF8u9Ogs+Q8yjZ7vJf9GfH56pwuuPVr4ro8cx
dbPnYd5UdvrbFUp/Xg4JQ203qaZmW8cK7zVIg9wWOSW+/rcRJYfOschIqcOM6LqfUBRpqQE6WAMQ
0zbMD9W10rU3IjadI8FJK6NstLuSKKeM9IcNFMeM5FOR35ILgXPF2vViuYMi5N6jELR7XSg8cgss
UhGslSkrviHUeH6aVP2u7Jmc9c1uBl6Gtf45aE3JOp3bZmjNa1a128whBQ+OmvDDnEjYfqvl3cEV
9peLXdC3nfDVCZhTgmFDzhjQnkYrWVeAs3LH+ig9Ukcad2/oUfeQhe3wYoUIlh2amOj7o13mTPup
S0kvKgd9XVeYB5qBqX/ApPcNbNTNBJVM4gUy9PJSmPkjnaKHvGt2cqpZN5Pb2tXrBIdSmUJd1qI3
WwSfmsYMSCuVQ1nCIRDDNVU2xMyhYR5T4Td4Q3Kj3OLqvSUg7ej33kn8e6m98taEjxPFUwEHczVB
Vu2cuPT5dj+4YXbX9WPH7SxG5zd0wAN/vu+OCXLeGI1feowlAh6hI/YFFaBsMDA33LDtbtVKOWYN
DujpUSumNd2ogxMAKJZbNZe4z0aa42mAUirq7yhHmA9Qqm/5I076WXlE8YpiD+9JmgNMEkN2NkaW
BuolzqPKL11SPnX7qwbKHvbqUwlx3qethBi3t3d1UmwNV7tK0d9qKpJeNn2GbXCefuRDxWrB+rCM
R1jDezvWEbmXNrecxsJKW5kSHZHTbpXBJjGq936o0wW5+qHO9Bekxm9dDN0Qc8u2zBHPddlHaJk3
rZdH2tuvJgPmvDhB5HOO47lvV2+LttjU2GpdRdzgE9pwPSvvESQ30PNzpTh38utujq4cqKX4VoMJ
U1gPKvygHjwsdWRJF85uH/B5uLK6F6T8eIN8giR/Y06ENy9gKl9vs1G5DQz9prqjLo030plwLmTH
Ia5eBuZcQRNsYNCbv8jyO3KTE3NNRrDXPagJXaqo9FWcTzSq4/y9ZOKMuOqph1jv4xZh3NF41Azq
zAJBIqJYn7VJa8Hs4XuxppKkVE1zu3KWPgPFg0movjoFLeN2LgbOvy+qQMLPuK38UjV/YniGHfNV
5DCc6gLRm83oQ2N5oxQsEGSLIp9p7tDip89i8TWq3iHX4o3FDHCIgUrMItWVtFFrMbNJGBNTWxwr
rLY56/Yw03YMpRD4ATXr48ZyxgP5iCRNpLhPwuDofg7SPtAEUOzpcfLyb2HKV+AAB1RwqzTIt3I0
LxgWNxUt8LCj9QXWjj/m2rO6HfLdbTzadCZM+j7NGhP/Ph9xMA/qpUzkXXWorg8RJRMDG3f3zENE
Muu5uMMnHVpijVVWrbGulQhq9m6ffGMB3EBPvDqCs05lIVih8IrlieF8WpeRvWm67IHb/EfeMXBl
tNPiiFZdcsnU+O7wdXFI3wUM9NCE3nsvSQiKWb4W5W3fqb5lNAdp9OeuNg+apuxLPTk7LixwonmG
tlw5KVqgsf0q7Nw4afrPSvm0UAruK42xsSFoTdeBb2s/Wl37rt2UtRPeyinbohB9tCwIqc6I6bLv
T56dfdCtQGRphAj3o4u01Wfm2VtbU3a1gEU8aCj+Y0V+TB3eLh2tEUXjd4RH8Cb64hs5+qGyuWnr
Bu2lQ2/cQBAdbMdZaIgJ1HesV0dHqRHC3R7i6blzy2+UYRoelYkZAbiWD8h+4ArDU+mVJ+sHNiLy
IIarxoMJ51eeRTgpuC+l0qI8OpeFpKWgrM2WzAo9Hd7HekITWu6Mwrvio7lZMKr5ts6Sk2Sny/iE
nGXrAoQNw20+TFc7MGOsZCl/iOhYtNZZrXEjOCEPCbAHMQCNXj4D1mPlSbdycH9EUzRD76+TR+VV
/i6YKU2Bs2qbN2QV3akIw196EGxTmQI318KdV8urRUgQIKZC2mgj+L61lDb6muAcpDQmy1dX0TDy
55vpWkFv39ioJJAHw1bjViFgB1cg+FMWgietH75YsiA00dpNOwXluo2Sm1kqx8HoDhKG9Py0UdPg
XVPatZtjjXHU19HEceRQubMzo/R5tuxgXl1DPcUGpzTvvcjWo/OMXOuuSs3b1sZD2lvfBjg8qweW
AAzHr6IU30fzUWbBPbGZQiDi2BiC7CIP0f+ko2Myc/EZk1daoYjD159tdDzSCk87yC0+hYNDAWFs
Mr5M+M320GCnFM4joQUrTaK8U9v4Xc8kLGIe76uipXBlWjdpDh+IAagWUjqLdPE4mtq7VZxZBLs+
lu4Q90m+NwgN8XuKIjHNbgL9rqZt3RBGbMpiOCFcw77ewkqi0quXFAZBX30nO9gKu4aZLfOq6lNx
0/c7QUjFylI0ll3ID51eNdfC5MHlutlXir+TWtkVe+prUxS/pyC+uTFsGhYZzAQM+8VssDkXHaF/
wmx8B55DEV9jla5hzzqxKb1NQ2DFnogJsjkSYhbIX2SZEqwJNrzqpGzJwEqpNaa/iki8qM4WOkdE
pYYJFU6aqxobMU6KaWfb6pdahUBu9A1qw1WMXcZiMh7SrQhS31b0dcj8s/2wEvJPUCgaA4WUFGk0
hIWxrzca5M1+6FcYEoxQ3QRpBZpP3QgZ7UQstl1CsxVjVOqEJHukW6TDZrZN+diED5rg9xgNScIi
23Q6YalNckitYJ2blMTHlYhQ82s0w2HfCtruqeXQ8YD2I3JU4C1SlmJHtTr9P6rOY8ltpWu2T4QI
uIKZ0oKebCtpglBLfeC9x9PfheL/heJOeEi2TjcNUNi1d+bKGSqZyQW2KTeo/+B4ahssvHvDbGAM
tl5nG9umz/imyB/W92hdd1rh70P7K2fvFKGBtpBFj5Cx9Fw9twbxOtE7f/ucQJNi4LNTlWk7jcGD
lfE4wWaZinTBB+99zdi3NF1sGlrNMO1GB7FtZO/KuNgF7H3Ldm/qXM4aZ2MU0zYpxoOe2l6Kc7en
jZHF2qPjr2uGuQvRB+BkA9ONe71WvEYg32necnq5E5cPH206TeFDkPSM+WnutAQgcwUvDHs7JGx4
x8hjlrBVCxPBaLQNymvPFMQf4kOrkmg0awd/aTTgHQhwb7DN25EdioxiQG+hogHnC2TcGPAbYPJr
WXTIrWEX6dGhdMRpsEokYv1es9uNGU87JbLWOSyRME/WIwf4RCOqpmtgVzeX82Cs5h2dwi32pt2E
9kKwV55oATeNTVOYaKXS2o716IHP2NU6ggpwV4VueorvQHNal2JegqG3pmUBQXg17PgaZc12BpRS
6BYqY9tTunlrxzr/xZgMTTZHIkV7GkPzvDVVNmBpsg+CiFp9YeoO6D3UVweS0PLzwlY2L0pUbNR8
jTXnkCoYntNpUyrpJfHtAxu4fWHZeKvnt6DbLFZuzTipreEtJtxFNdVvltdjh7HHUBHE6bQJO3Of
lMXBBGqStAjzZ+EFrrlhg37s7RRWfQQBb50bsOfialf0BTuG5hQs4RG9Cbot8gKcK0Fu/CnYW2kc
vKE67Tsh9lY6bqgZp3kLQ2BnN842UdRNFITXhl4tdIeDEqseeSObSjlkhGSo4k+STJukrHZCEUfS
Cej6OQfO382geo1SHyOCOBM+HWekrHNWifF3XDQtabfLqTqLwdokGHV1UXw2RXPG3RxUv0aro0dm
wUnTtkSxwpXXcEwp5FgLvlO33i+GDXrks2j40jt83mqB+EHe4KL0lCJl0NWjm10yNOM2Cw+SCwqr
LNgz4/q1ZPetaqVUt5BibEJuluhfZqiXFkmeZM1nYOA9hu2XWkwvQ9P/ZGiEw2YhsckUGHlTa+KZ
49oqc3hOcYo0WVL+GAav7ujyp6j9O4u5SMuk5jQLdB5dmdrbxteSU4ijCn9ATmtVqxT2ulP9AAtI
bebX2rE2YK6N+UnPfqPb+7/c2H7yk6NI5y/MhdMvmvXKzQndYqOpQBCUYPGb0AM4ZKHCRqcdvgqg
GHEwwjdzr+HC8ZMwP4ngw2uC9XUh67qFX7Heu+pZBTBwhin8WQ2l8S5oayNUdjaaHsQ7rFjqWfLl
JK9bPjSRMi6FIjxmBdrcwndNtemNCKeasdWS3GK1F0ahzWmQn0Je1gkEyWneUTD+zRhwnIPRSjiG
3AjdE8sahobsbEahetTM2eVy0dGRycI9xea4I7Zv2kgsjYEb3mOB2oIHH+95TlYaSAcKcALV16w+
xopANmcv8+VtOCW09pfsTARLXHLIeVverOJkGm+oWTd2unlSfZpQTdCq+smeLfitVNjf4Ebo9pgR
TZYKhvg+Lfvn70r1GJa8W63Z4mM8aEeSJJYbHMfosHuG8SzVKSAbs12XdKuJoP7fTT6Q9enb6Zh8
pgObeJIFpDk7eQ0yGDJT58n8HNPo0+Vi1zCsdgGBKX7nrFMlpFjx0+YmqWO5ylX/+YKmnlI8bI++
Nn2HWSmuMcbLXuaQ0LMJD60JKGwJ1k2WYF15T960Fbk0TLlGeBC2RuOhJ9xWTeuD7tbd7fnBjLXz
Lex3h7gzIiCVmEqGG/PBrr6/6GngQSPxT/JmnCr/lNvR7zGaxa7VFvpRtPxUv6o0865iSaGQN63J
MsHs5SgfVR3BFGVuXU08p57kxSgLnahE1wkrLvjdpnplbB5P8kU4aT8r1yZTYUms0mZVYRiWmOyd
+Eu1/KP/XtLzsdOpC6p7DHbyJ/I1Ebb3GAcEUiPYd9ThE1VHUDYOgXftRHBy9N0D9PemwVgmpSpq
eaMRKCRdVdlaC3Zd4sOqKn2pCc85yEdWYP4Jq2rA0deOGAaNalMvTKzeNN9rPhwP6LZ77q3qb6ZP
+V4+kjdCa6t6I+9iKScToCC1xZmwBsSl8TmZPQHCo753RNA/TP0x1KN+dQWjVmBE/RmVPhsKvaxw
WgYrP6CNL5/ntR9UH6vgSNtam+LpFvY1EtT/j8zDsckuVkeIiLsBG6+l17vJdy0Tv7uJgmi5GcyA
GUUbC5ReyGBwDfvtJqx0YxWTsXWSN9WAVUFHXbrJ4hRim2Ys6U0VvfBsXvLxALzAvILFH/APX4ok
eEvy8E1pQ7h8uu719ML3yG/xX5YL02dZfOoE8ZXd04cDFcyJqoymt/xuFDr9wXd7Bj/u6NFiiN7r
jDXYRPv0jGoEBV9j3aE91PHh3JmKxjsT8teqXt585KOldwiTX77pGd74FQRuccWwvS8LLXvJZ0QD
ZR8ouBuKZmP4GqywLl13SxtYH2PzwvTGuJjq+Hdx4NM3G97CFiOqRanudQMcgVq3aSyX8qh8JzxS
3zEgooUPz25qjGFfKp3fHgyuFIuPyjkW4Ycfmg7C9/hF0/tjp83TMTIyDvsqz9DPk1Pu98ktYsN+
EIvh11huhipgmx1X+rwSYZFtUo3+sLlUNq6awyoocH2PM3/ESOCJS9Z8S8/2PGQm037ERI0RnvQl
tozoHWQ54bjX3I7NG4l7SOrs05OQZekpceB1x56jzumrqYP/1nTgDJh8jIiJI9hvS45sN/WW10bZ
p4tAWV14eIbOGBbWefphhM6VDlNtzdEFm3R1yTnILw22q1PSIk1pCrW40HMBxk9DdZW55bkKweUR
hafuFx3duezIlmt1WitITu2QU9U06pYekT6GW/wGLvYKkgnZ1NCRtCr4uezxqz/NpjPQP9iSAeQk
CP6d2vyvmsCnTA2ZKHEbgJ6qZxLnupG3nvGx7dXczE9lU7rvnbOgKg33zWaLFBhqv9dtQ/VaBJCb
wQUWRaBYsqn71EBrajl7VdPadT7iVZXAZbwbdz6umN4bymAluUcQDpdYQddsHoEquiOSLXJnExO9
3PIw5xJ90WmR2VRAanmfhtE+LK84LrfhVIeI0eAf6JVJX9KIX7ncoLZrWqVg5tTYe2dT6IV9IDXc
uUTLZd9YQjsyajMU0Q5e97QNjglUHhk4XefM1dkeLZ0tjpLU+e3YxffUuM1efh9dmhZeDy+L1mYc
HkAsdl7c8BXoyFsaH2Wy/BZDrWYIszSnpvhLG1rq+OXXBTEwRKMM+wtHI9htsyiPuorbA8FDen5+
WZBU82PlB2Sp+sNuHJJjkDj+QTRaB0u2VPvtBBRiZY3L7HqukDtj8j3Je43bMhZk4Kjr/bBSG4WU
+DrJqmPRGkdZrsibchnTkWz+aXbLke1G7l7v29cCiRnO/ZwGaOVYjyjzjZXIutYjjAGGGpDtKsmn
g60yRZTlipm6uDEZaaQUg2uJ7dR6zWSkOu3t1I7RlhFco1VWgmESSGVpW98xLkUsbeC0BBPEpUYY
LN85mkMAJmx68Uvtcxrr+KaW6q5xJpJNAsMV9HAnmy1S70nglVPY2i+VPugVTG71i/hRUi9bOkl1
lRy7Djq8aRfDFksvCkaHlKgk9KOX1qSuZEaBfht33Zx4mrmIX7O7vJEk5UWy0AIFd/XoT6ppaAmM
vttj/ZyuVQpMWi7CzwVVBYW61lL0InI9HYH1KfqArG6op+fxPAg32ze5i+dbH2CiLnUKcMJvpcUx
pTSqcXGXGwSI+dnulf4+aIjM5NLw5LCVFsIy1CbGnZwk3k4BN6TSC/MZREfmoH5ISCgtneousQcN
8iVYRssyqJSiv2iWpzZ1ctVqYcAoxrJE7K714po2kALSL45ESVovvo84gDXuHjJh22AoTT0tzfRr
gHUKPy3Qx2DqQqbbPypOjtcekETmJvUuTZH6C+Y92y4GzpHQZd3MyPj22pQATy26Az8bLwlzaQ+i
7eR+oQkLXtV8iAhHLpAfki8MaSxYdVlrTKtACfULoEDrNA1oTBZmgz3QokQ8EO1ErLgX+ZwLZPAy
xuQjFaF4k+VbCPuczTiFNaACL2YZqRz0TPJrq6MULbpFW5BtfVEfZQifZRj2FbvewkoNHf0H8QbE
Mi8lTACiRyVC7yBoUd1UysqdGdeIs81+CLdizhss4AwoeqLc//dkTYdHh2mbAACRK5dYnqkVwSUI
Y8dDW+KMYN9aGxEizWIkiHQlLYLNs/KeEDCNPrGXtvX2L/O+iyx3PVYMwKIJEv4aYsKhtXT7WBMV
8My7Km0aKXZWIx3Bs/lWiz84etptT9DOJiJ97wbRT730SbIWETU2xNhkZcyDuRWLMeog/5b8CRTs
DDnjsdOxZa0q6HhcaCv/qEWM3sYygf+sqK9qSXyqHsXm3W617zBihOANpg0Qjy3GHQ0xDn2CiRc+
G6UNOEbHb/ai1V+Abvt7c0JQL8M+4DR1hHU0FpkeGSEpRHGaB/pCD1l8RAIrVS/6eRtWBDXiiyPk
UOmYfg35I6PhsZsnVJXq7AtqO4OpxLJ8tcNQ74gvNfH8VR2yJfg884SQx3ED8seTtNoQjljTegKL
TnqTcSabwL7rAq2ZPro518nOAnYCj8XxNzBpQ5gtJE4s8TQto4UDNtEbQuDoKpcHswz/yC8vrGn9
tqEZ7ChE3buS/KiTgsGnRTHcpu2JqfwHMBt2EEF1F7pi3nX9v2gGpLLkA0605EXac4GWLzjXU+1U
AQwBEUgfzhpyulz9h6Ts2fECix9SPFxRfcpV/81YPm3gvuuSw9aKAu1OVOKXDLayVJdEnhDlLgcH
xBwQTpwa3BQt0fNtE0eHNrE6IlyMxxyW3d6UG0fS8vRCu9sxTtrn9zPWCKRJ7n0kJEnshBbCel0C
qsMIIJ7eoh3NbeJBeq4iVOXpR9HhGBqqeV4lSv9RW378pqkD/1wd1/qAjSBPig1uEuURhH/CJYOr
YtBxJDP9hANCvZpzqmxIgvQvqCzBQhIqKSOvR7vAWaUFl6JvYsYdwvkIkuGBgmV+CWOxyQI3+s2i
0RXqq9wEh0bs0OVZop1KNIqojaZflqqlNOai/NR0cNMNM9mQ4Jl+BOaETv+D6lb7aWCgwqTCpEwh
F8dKSAmtnPo8WvW7argFqePT5OEI+zSq7NOIXBK8K+NTQYC5iuNZnPyAmXqz1JPyQutUGldPo3lE
y9omFzjcGOQR0E1Ya2hIL0Hu6t44jDS9FdI2MkphkJ7ZjgR0r9E4C+yE/Dw05EcueWLAKNL/mtEh
eLqmxTfwrij9/ALjEY/yrg6PBtbbFAbB1YlbWmXCvo9ua3OJ87HwF776lYUm7o8hOzfUva/tW5+O
ATCZKr/bZbxOWkg1+uvYBQXov6q49GD6n/9jk9lwXZdlMbNCgA46X0UVzurVr2wEhE6PRg/ywybQ
lZ+K2kMtCX6EKgEIhoYvJwPH44XI/w9W6WsHsmly3m3ow/XiRsuZyuVTGhBrnduo9v3kNcuFeEE9
Y700RQbWaQQbkS/XLxStR9+xmBE41Z+iiqJ3x02cexmbHqLo6D3WhqWqo0TjIshsLxQf4DmXYbn4
KR/lTmlAA3UaYkr4odCgt5PpGK9cM8f9gugoqHAw/VtpVYzwGJVH4q8rZ+PW81cH2is1vtOweyk6
VEfEcJkL/5q6A4YOw5RzP0OvYeuKNQwzt1dOgI3p09HHp2oOJ2xkqswIZRxEWNyhigYdaWFHwGbf
drtAhMqLy9kq6502qH+5k2u8NIAxti4ztq18mOqkn5oDUz6ATu4+crPPVHXuVVZNF84L8TbO7lc8
JfWlS8pwO0Ge3lu1w5eHk+I0oRb2zDbO135Pwp7opzckJRlTa3ZGeF8XjFDEADxIz000NlsryLHL
zD0pn/17PablGXzBCZ5MvU+WdtAk/rAkcO1JcTxlgZJeI/QV/aj011pzPSEyzePqzdBP0HwXUfjm
xyJ7JKnxQwylj5LXDg6qYk+fTsjcyWHq7OtTvRZLO9I3W/1MjwzcqtJ7ZPfoq9mfUMOJif8p9mq9
3TKTQacf7oehT1fO3Hzzgp0HBspsX4VJsY0Ekle5gAe2rn4xobXhUlvQoekKIwVWQXenelYd+GJo
Mk5Zcp6xCe2NuEWtTMInCnu92On037xMVwr6002DWgTVLEDg6MhiWAGKyMjngNRJy+AWizhjd4Yt
tUOxY9WR8YneGDfqUij2TmTd6gYdMGOX76LsvbRp+/ucZACNO+YpbKvsda2k1UEfYiY7qXHtwvBk
zNTY8rjQLLDE/tK6A3K7rWeCVjTa2QidQ/JQvmMr1veF6ud7nQ8P/x54GgjV0TrTxX9NMRWncs5r
b/ZVcdLz6cMk8emRg4nZadB5wO+YpzHoe2o3qp5A5/Lgg5Ps/Ax1i2E+jNJO0ENBt4sM8zeFRX0m
MqA5y3uKFZMBUqv62g45bOIUY6O72MoR3eKHVm/8v7PGri/0Qd+G5UwgWns2lU8oe1tnLvWLLIQt
u8eCR99ZXzZtxrIddcYkhgRMP0i18/m90SnPnkuHKfhQA+hzzE6CT4cuwioPdGZpmfotG5ZWU3kd
/l76yRXzxrZ1bsQWji1pZalv8ZU0QtkPI1yIepjjTRkBAhpjhTCh1GicIxaejiz2T6CtxhE+190g
WOYJ/h4WSHim6TWq9tFZUye6KwcJ0XUApL7t1cx/hsPWRTdstTbs1gP7mmY36IO6k7sKo7CLHbGD
MUrKIT4pXR6z3WaySGcUpTDL7pgQq8I58t1N7h9JgjcaIGOZSiE521fT9T8Kx4SLr9rxvsaGFoH6
3qoumUw++b+EDAPVkDfR0qOiS/6V54SA6NDe7jl+FbwIfQI7kvogyuhh5wyMNqJCZStrYzYx9BtK
UPiw6L1kwMXokifGDKTnCtemL1FogQ4GsS+vt2NW/0Wq39+MUUMj3Zj+vgsgvIu6Q1tdwy6IyUlZ
Zz4F3WZQipCFtXDWem7UtxQ0yBK0liaOe0aAynVOL+O42ToFygXyjAhWTViw66bovaAbz60izowQ
KLuN/iWo7Lca0Th8POfc478MN2yPBXJOyzOrP4lpA8l0CzyhrJoacngSKsaMvaxqCTgEvT6C9HiE
w8icru4f1H6fsmdg4bv1zKF/dRADDXy7d6N0hpeEOLfZdtUPivhm06YDe1b3f6G7GGUdyIMWllvH
2JtprL0JulNHcynf6rzwCKwvttWMeUPTo1edmv1QtbhQsSm1z3OAo4e1XTWstfy1MtXXmfTvZ7tA
H4sfadRTR4/5CNh3zgEqIrPRW2v4yKvwXjLYPepFAguSMm/rxyqTjDLCWzgXp9ROf/f2ArissmWS
2fmHSDRAs/T6JW7b6B7UmJ+WLWiZ0vRr6TCslKGGTetgB64UhSmqxUbcV4LoSL9Be2itynNlfSEV
Sj3CmlvLQq8vnPZgQfmvx1q84u1FsRkZq5GQu51eN19uTn5Ajf2i6dVhHQOuYIBaDpfGcGgPka3m
Qetk3JDVW2Yj/i8gll8hlY+mMSJxg+KTzeZ3yqV2Nc2zcZyi0bgGsXE326ghUzl2tpXJzgDGG+Lc
pdydq+5Mq9h4r3zFusbpA8Vxt8raVLmnM/2aWkGIq5VYefJyAovYjcrVSoKNY4n3VnPmHutH/qpl
Olnhdh/9SGw22QADnaPT4vSdQICGdlmsn82kMEMLLhyaVXqt+CQluhCb0zg4kNgEobHvFhcHrox5
0P4wXM3eNEUpLl0gnD1xRcNB5IhEkjmFPxPmd6A4SEUiXNOthmva5Lrqo9pztOKXnmfRy/NvIsTb
qoULBxW+7ymENXGj/k7eF1SiXuQXWSlrSQoucsyTTZ9uohHxgqJi5ZS7myKv261iqA7TG3qZdkRW
osm2bCMfNp15S7rkr5UB6nRsxbq0c9M+kFL+5x6qjdK3BRV22n7okvwNoQh7g/kJWBoUwnIHFDSB
E/O5TQzlohWGOyOPYCzUhhbkOXaMwZe97Mnl6RBkVQp/YWnMGUWOzSIhUJjs1l/YYa2/6F+gRAnn
zZ4asUM2OV2fu8mln12DwYYpaQ+rZyJNBwb3c87VcD2DrHjJUrIjA6oz4Q8/5NGphQlTptwZ9zIk
O2mbmtJ2Kp8PZXp2UILHLkbeUIlhh0/nzYj9rdlhUk+c4ZPfGR9j+iU7n/XyGEbxb7Ip2jVhF0SA
LntzIofcG4V/uxKuKPbwNufmapoRe2rSEdw8vNTsSW+VEdFBs8a/camLE9LQ8DVxCXjkUk5zRnmJ
urD+AzvshRTJ+s/EnSGO6nVDyFqclwGUjwCfuWIRKWjNdC3GeWWI1nhncItezlJ5TmlHwE3DRuvY
lyHJku0K0bLzm/Hdr51h1k6aSX9C3uMjJLUlyr9I/ERkZ6II+TczHpK8xIIFAUitxLiZRIblvyYV
JQwk2i+8T0IpCEEAKV8nKLHyBIfs0oKT3bd4RJWzasx5xPaS9ZjJiUtx8sbyFDCvp6lVczD3gubz
ROe8IBOM2KZsW2NHReSqVDS8yIFbTpBSEGrYISr34qnEYqmRJ7VKbONk+mPmTdgFIKkzm7XYvstT
syzrfNGquPjoRH+GGQWPjEvwcC4hgxNvd2oMHeuaqpEQ9b+jSw5K5oYirnQiUJFLaCYKGw5zWONr
fGDRJirLrl1F8fg9WKw8cvdMreis2FtV+y7R8p2KxWcTuq8AtYw/0RuCJfHXwSwVkWIg9NjaO4kw
Xy34Hie9bOFGLxkwUIgLYoLB6aUzZm7sGkhV5QwOHNNBi8tvrJ/1m6pqa2ZJzkM+4nIzA20Ajicf
zg1tPQBW6hYRHLnIBs0fYETNA+uI8IRFWzoQcU/2jqlZEGE6AyCVRVjI/65t8h4zduwAckEcVchf
DUnscudERdmeO/I95VPPG0RU67bryWOwFPv078ZKShTyTfVJWR3yhnkkf9ipv8X8U9Ysah6AR3cV
Mp1H0z/KHSr+6OhUowSVW1WQeHhkqdM3OhTmc+5n1S7pk/y1LHqa8RwI5sHQon4tR17/bqKk2aQh
4H+hUq9B4V11qh79KCuQB42KKT1pdfM2NrrAvxCR2UnmKbU2qCjy3/x2ie5WMBiyM1m+a6DNIWyP
UN+GlnpLwDl+qoPTHAAobpBrT+imHWhX7Vjf43Bsb310//eMfHoesEoVIxdGOvv9xoiYo9UaWw4m
IoiaDWF61tCpO7N0Tc9Fm7VJRAsiwkYQYODj2cD5gfJYxBDlukHLbtqDWWrDa6Hcrpd7tV1lN+s1
yU37kiMJHIBqbHKMxyheUB7TJDMvoQLcJras+VdhUR8HovGPhuJr0JPRC0iFBHkzCZeENKvo39ht
5WnsvD03susHDul8N2ZBvOFQQ8QSB+1+Th36Il1A3RD6YJWWw7ouQnNjhZaxo0soXhuTY6Yygy/3
XZ4qJlEk2o5FPECn3oeEb2bFwxHluhAQ0eUVs3WY8BY2eDliRvBlDvFFGUj41JSi+iBrfYLTuRob
OgGmMMRrKejmAekB8mWpgkF8MZaMD3vnrCeZA4yRTJ5/D6MSeixxAdoa9hKhOs9cXLJqDrKbX/Gu
jzCkrqDM6nMTj+UZkf88xPsiBiH5DPNVBr70MEw1+qldc5MbN9sd+992oVLKt+51NDqc4cti0y2L
T2ehhu2bkvGZb4FcrSy8qqKwGWGK+AUPFwTRlrS15ZFV+eA8g5Ncqhr5K5ablBYgXjY4k/IHE5MT
zLNq+D0SB76mt9Bu2iKP+bVLHH2OKZJVmzO9d3wM7yLHPua0H47eZcxOsG3VhfECE5hGUDyjB6/9
ZDs2QGKtuTsngqZPajOdm+laUVowsNR6tvlN08XXgtkl7k68wbCBKLsATYREm2ds+cIGCja6z39t
8DSafxbtz8rkE5SRtOpU/kKlNJ7SWLQXv/NpwyVIyWgOkK1VqxQSU/sRhLSSgv4qI4FVXUUIEUEq
Z7cH919otyhS45cKpYibTY8unlKP8CfG35GOqo1t16WwG4KBA6vaukGj30y9/ySPHMdL1peXLkte
LduY0QC+xMsghz5idctviKNd3jI9ABTep6dmaimTCrjXJCH+bHXEXKIl8ymUq6gwqt82jvc61C26
s+TwjTHyeENvcJqXxfvSTizsYHxjPNivp0b7QiGCXkQuVCMSIRLEB5JTOHfDS9W9Ul/BapzNQ9z7
36S7Rs8dpk+YDhA7VPkBFxep+Api1McQdszL3PaA3xLGCcrkYCJjGppbyBeclhhVc64CXor5+n8F
F3Mz0rNBdCz/jMttu8trpucgOAmblAt+rtnJY4zn8qCTILvy0yI9mAvDQPasS0zW6yxPorV8Tl/e
8jQz9hw04exkB1/JMJSFykQNvRj3SZQ91K2l7uO6e4bRyY0ntX6GbapUtq6KOG5A7/+iBTQlwLFA
7LBBu1d69pUWCoT8jmaXj060XxIs5zmAZphF7dZMTC7dTaif5L007WamVTn5yExXzj1ti8hovZa4
P9IERKR5PdLoPC1v/jKfkT0W/qXDFD4mlAoaqM+sXE+uWVG+yuNOB8y+CoKhW6XMRK5sLD3OhIEd
Fo/8sCPaowSCKkUgge8U+ySaP1S7Lq6q0eDuKcoSMXmSgiNLGGhojC1iMLArX+pZbOyY8l5p4Bf2
DXdPcoiFu7Q0PSdXqRp7cS0qe35BkwDicbpANiaT0ozKzxp//843M8TyfgY4wc4nAvmQa8ibyNI0
6Hazsfn3XIgT2TanjZxSJAfVZolVZ3jymq/GJzjGGam+Ch0Ov44JYoti7N/8QD50fZok1ERSwedC
LmYdwMPRiyOOTthDy43DKOl5Tz60jOwnCAV3/+95P7SSdTwr6X5qMbHjWPb3VHdHanH/aAKUOsF9
ZhdAOgEhwmm5nkTyS22c9irPrOWRIDDvZBvdc+o0LUosq3RZ8RUAtsoYJnDhEYBhhwo8aJBv7STy
cOOHCJZn3ClRjy7fYlB2ZkxTneSy3RAxs9ZAEeKFWdbAXh/eOaVKL2CIivSSv7gfsNnvpPCwqTjT
96Beqm2Vm/Vj1I6NHxEgu2Q/+QnT56BJ7MtkBzd7JGKE7zOa0u4DU0B5cnLHk7sP23k1474kfk+8
Qh02TsJOg7vVduEZybO5Kkuzhybkx/jXSJwtDYQHTd3BqEmSv30MQhnAjYABC+N5GYNEARYV4B3D
oaOtfio1/K8hbPPVJKrBg5aZ04HkJi9c7djTTs+c8UUuI4BoXmI0zxG8zotT+Uz+AoN0XfS8wc6W
IbK1ExEhpKNmLdm9tHTV2rcocaOzLFqDCYxC7GprGcWpuPhgSo6LCUXqpTT6fRCWDhjnS6DX7pvM
hTIT9b9uOZFbklIOft0j1jbz1ostM9kLPXJeWnswk8tsUsqOY1ledFMpwVxo9q+xDD7hQt/kQay0
7g3JULIah4sfJtMPJ8/1QzxjAh0CW/3Jq/pAv/O3jhwc7v+fJPB5lMQWWaLEGTp5SCO5i6YfU5R+
y6/Sqgr6qqnZeGrkWzdFqCnMv8o5gv4WaxoH04kZDG7EDQiK4pEX9cIh0vBSDh1RaNQ1RHZUX7o/
57/74Y3uoPaFSZ7Nc2Il9Iji+SqyEAgt27Er2Sq+J88t1cA64DQkYcmHYqncIYs9Jl8HIkMiysrU
hvA2ZiRwrnpSZE4pl+xKqe19CEt8BSGLK2Za/l3uNCAm7qwm0crukspriA1fky0048Ajeq+IokOj
Bsq388cxY/Qug/K9PCdQ3qwsU0SvaJm9hGvEwwSkyaJfLrEGpDT4NSeg/Co7g5iG2DT/o8LLwbV8
B2CCVvndD+mNr9NopCQBbbAprPAPSbXip5/nXONABEDO6PfP+LBGZLfK0nAvt3zSTtkxP3KSXVQl
8GAMHFVayJq/hNKCM8YQpQwX3V8kSMEAS5BJzREdXwTUY6Rhk4Uo6ZVCHOPB7o6lSyB4A1jG1XmR
lYiPYV5VH77eIlLAS8osJLk0nHc3Ufo+Y3Hjm3Wh86LCxuK1jAFTXbOxhIecTmTmspNyrpjp1I1Q
kvylx8XYLXoDeXGVfY0SgtFWAz/E16/Uh9kcHgqZP91zNwPRqUpj9ZevG8qtUYyboiXuVndqZnLs
zNJi6n+X2ZTr9EPa/PeQiSXzRxXFC+uD/qzCbaARZ80SZMj5f4My/ghwphxDgx4hJVj7QIaYLyf/
/JuMpHyVmYzeosj/L8TE/OqPy4zC4pIsZTzsK6RAesYHd1GVEQteQ/bZhNqPlrfxWTjutB0sWHXz
oqOmXsYDwtXHFMWaZAnrzafrfX9ul2T+t8OcOUACNZkr+KTWfg4YzTqhYWzJBGMRKnwERwWMxVbD
LhuUjJAUTXdv3byOXbZWFWvYanD66bNvg3IPaRVvfDvqa3kZIlH1/y5I/y5SNjIyNWwuSkWLVunC
YacpsMNWuhO4p+cSDmMoegqD4Qnjm5vA6CdVcJnGiKy4gGQZ2a4AIGZfHAMrydK8kFMzxKC/3KQU
+6fK2MqKg6sAAdZCsCxMAJO9FUUhmgXzbz917TEj4XTlAsYrGceQN2JGYucXFDU0rbs73CGspgzK
rs/DGYRBtJ8TlE157IiPekBrZ6vh5MlNT8aqvyo6bNo5KRoFabQfODCSdRglxiNRyMlBgktCELlY
2lJxVC0wNwu195J5y44UitMmrwhhj52mO7BtsFauo0LMzl0sncHjuU3gJZGvR8f/jr4luIe/5coa
10l5pKGCABGFyX2YQ3+TLmSzPpvtI/I1Fj4FpYDV40erpaKryoA7zznOOdWlZW9bonnBR+rcfBI3
DDRTvUmbjzHoTLptyYzAATACQyk23klBuIfsduFH2CSbZMOCn7JBxyHxouMkvw6Mzua+IKTkKQXv
q36rqEW7q+dGfYmXt8tcO6vRJzMHJZJbrzaVg/MUe8ZJtFVyViFgAWz1PaEZf9o5rLDkjf+Pq/NY
clvZlugXIQLeTOnZJNtLbSYIqSXBe6Bgvv6tKuhevbgTBknp6HSTQNWuvTNX4u2mAyCueswZ7dmP
s8c6MVrCJmJMsSTlWHXlX9N5yG9h0uucwbP6MyExI/dLskjj8VP9mtLI/0CCziHrm3m7freMQ+x6
QWYdC1rBsn3Vz5y9/Zq0ijDx34PeLt5TvTx5NnlRTTjou/UTWtXfdpCDH/M1jIr2gMxPoxc1KV2O
WbZbNUwy5URJPfufl0HPT05g6SeASFA/vpPiXzatcq9meHlMfpJn0636p5DWpAydrMlzJMbmNnFs
JM/PbIB3+BqXAd+plsTOg+kS6ywLfjcjjkwEM1aXMqz3BdCNnSNzzj35UKfDW9c02MMtwq3xK5R3
DGm2tBHxCeDjWEu0/9mQpxpQxX7o9fbgGflwFGXinNdPZN0lpo5aQn6O1ApPg9PmF7zoN02bstdo
Tp6BXc9v41h/FUyDg1i8VHIk0YyhdOcSNmNjwVPyILDq3mO44F+GVENasJQMRXYYYSTNP5TA45/7
gyl2dmyIYyvToV2rxUU6tEbLRThkPSpJsY78BH4PJpwxyIdtvTg2WuNndQBOg+bkObAzYE88ZGDu
H+zeCbZl5XFqqJsnM0zTK/l7xCIndUUcDcCGzsaioso+wyKxFuA9wCizii0mzBiSa7/9aWZNBQZ1
YDJnB92uWrKFYmzwuLw0H2VFex6XvDgKBweX54Mhzk1kxnIAZboITF2L6jWtLA3XGxAd0MSEg1X2
M5Tk/n4e6A101G4lEXFpVmAU1jMgu3L9X1v1deTvHV1QvxHad52djsyI+odWh8VzaOvOdZRs8pF5
7t/eWdIyBBrqBQRKkxCBy9q1VRptuwi9I+uSdZ4mvrbFK50XbB3Brsit8bDV/IkM58kpvlKysVvQ
pX3V6fcWjnKQchEdM61t+p3qS8Iu2IfsSgyrEX1vVGNSLDcfdUB2o8uIaqoJ0OmPOcd3qfxkELel
U74vBfuv0dTPVWOZt8bNP4i1qT+Yo6HocVH/dR360SynePX8/pnjr/4ZLDe07lK2BfhW7aNuOnTP
LHJZPn5VIb7dqBzqt2LquKuNMjhlpRFe1pULweJ7ki2PrkbpRbsDrJSpXfoBpjTwA5RpU3GcKDTd
O2skO4RzqrLxCIEZZ5rNYisyVvBDZzFhtyvdJDIVzwCD2z+eNtwCp5+fSBwl1G+Ov8XjbNyhb89u
pSZ9H0YLalO22Bvh2pwvpg+7nPCfBxVtuALd8maBaI4+zQGZ7WbdfsQStXXlTa2503xc6K5gmuZl
1hVXwMi40MHTXCcM81ubWSWDZaaRLqjNRz2EIEBkN/+mPHkMck9999qFWFTPh3HTEJQ5LMkXM0oA
Iv99C1TTZYSvicqtLcgHCUf6Vw2RqeRundfzRwxJKBVMgXMPyrKaKaQLGgQmbaVNa70WAYI4BsAd
BJISzB7Gv1pr/WsXJ38CFvjXJSRTrQVHXKF2f62ynEzeKLpTd386SmqIIFLAaL3XDm3x3XqDLD1Y
hpBjFxjAu6XKvVfVEIFJQTBb8jLGrJUGyS5E2nV0zx0dBv6UjMelt5NHzdPDh3VqPdmpc1IWiYWa
D4ihbRPEozOXLPXo4GpturYHfNkj+J9GAceQp7VfGVuef0aG8GAvY/ikHvj73rEhBArM8Ig9Tc3V
BNf9Rln6uHeSTQH45i4o/qhBcifYnlvs4Y3gehnL/g4IPNOlaWz3jVw+s8R4ifUqO/lpWsIdJZa2
7OezKjdsPAlwdlFihikxOWXAOlByzM6posDLje26JauWvnrgSmvIj6YoVOWGQ8oZNyWTtrWzPWnj
o4igdmFJdkZpRNBRqePQn/bKdrcVHP0Yvww/CYf+rpP4vNiZuOZT0ZE/Oh4hK25W6Y9bshMLPPpz
TQgmFIPvTOnwOsmxIV41CyBZxWRHTnyixes3nY7nCxfYexm74jY2yG61itRhu9MoQQBrAxyY5gnZ
eBLvdfmdqYcuo9aklw4ZR17voWYlj8BpYzphTK0ARDF2Cq10k8uTpyG0+qqFZ5Yo7w4jqHennqmH
wJj+vjQCDSa5/FP1Xl0R6OvVXbAr2zjH8g7D+m7tVXkCtK+tl6RkyRsLGRnm7hJPM/Gc7l1ax5el
tvF7jMw70x7BjjV7xrEz/BRyNgqrdQbkFDnSes+AspPqX3gP10OClufNfZn3V7W25d4OMRzJKSbJ
qGVP+SdC6INJhm55fdqnHCp6WDM7EWsnZwAk9O8BOg0HdB1rilWIhu3Fw5/ISWSy/E94/CwHkZF8
IjAZzl2fE+0bOsYOrs5UHUvv7JivgSnmn6yOaZSyE9CR48hlkBIX6Nmh8vr05pFMsqN4nX9a487t
ph8RW+tJKSr+jbUWD2lIEiD3D3vAzXrAfY1WS7x1RGos6NaeO8rOlzYuCJhNg9Naf7rkDGGaF9FN
aWKtqnupIvb0THryCgAM6wGDoCNcB1JEG0Setm8GuBujOTy15og/TudEE1QoYkOahZtFWOmxBmav
RrLC5hsZMlK7liqlNUvPer+YZnRJbMxb6tkkX860U09xYJ3U+3j/Q+I62fzJKLeMI0qpkSYI9Je6
MrurKuGrgh62W3a7tbZNq6UhVAdjPP+Fhwcv+I8lWLa3jeKsFWJf+0WGlJN+mhJ1lzYDh3TB3se3
Q+0OnRUMCRrntHI/17sjD7CTkpOgbi51m6W2RYZznjAq4SM/UaTT3KaTsy2z0bpSId+KxG2Zkk50
4sjxc25u+m4g4cC8jXY4ggfrA4j+dwYzQUHmoSPOydz+xtwwH5TJFqsDYAdZPAirSrdq/l4nTvCQ
kOfBMNvMtnrtvECYT3DUojVVsSU9tJ0rOfP39LiGCOAN2G3EqdpJ59i8zwTyIJMccEx7nEHoJJIj
B65J9excP/+J3ao+28xBjsQ7MUNVk5bOI7jQCqfNlI/zO2vyW+Az0cy1hSy4nBQbXRTubvFifmtD
qqPWfQD99IsqNdW2gzeUopuCxLVI3lUTRjVvDGdHEK7RjozVYaG7rdE+1Yn5HSN5du6WxjyPE4a1
KOrKB9WSQSjWUL3PNwuc3Kdlo7LSSj9+EUwRD2nrCBAIUttRTBhdvU68FgFg+MDmFCi65jFyiKrk
u+luoR+TkJM1MJQyr9qjCOq2jiYqIswBcxIIi0APywlUvcGf5veUfE75zWxYnhkVDj7BmV1MuKch
zl0u5s/IjL+CNCiuVpmtbeN/nWGnFzTV3LAhihXPFgfuBfb3K8KwUzOJ+AbDCtk/E9xtO5X1GxBP
wJW4fo6TB6kXRxSqLt3GBwKfye8W0tSzlP2+8s+R1tSPmT3Bxy7x5Adtv6D2wW/19/hLI+Cg6YY4
Lg4aOKoPJoN+uymLtH8tC3NnpEZ9h8+jeKxyjudrDTcXC18io83SCpqjO9v1LuyyHxWBt3AAteLR
di2+taSnUPQ18oU7qnEPtMCzA0+CgoRWhbqR7LRqdpNVEpOGAeK1LzoC0hnMgPGghRE146/GAgeh
eoG17r43KacgFAJLeUA3uNWgF1w7AxlvZA7i4LgoPdTLqjdsxFDppk8o7dVQdskr70nm0atzODof
zJKmca/2+SWD48zQFN0CJ3eDoIhc6mT7uJh2rLoQx5COEB4hDn0zQHJoHBKpuyi92lLPV9jdcDIW
Rno7I9opUd3YOAN+gcq6dvOEMEA2xxOzJgqo/NQCrTo1ctWBMejdlBA4lsuRNsBAxN/5Q70fXOEN
tTBu0Q26WAak65+zQL4tfefOKlAmqQ+UJLEOj3J7spHj/K2w5+jFjEBjxzl+ziaetduc9AiRetJC
b543eXCZOk4O8Pb3NclqVzU/V+P0ppr7rcdZA8wmnpfOBzqNlFGczdrGgOjkDpguAySX/NHVeFCt
pJnXveml9+rGSXfViyFmuFFhNA+m/lC57vRczXpNrlhUf0yO9ffZ+t5kx4fYNB1Au8t8KSmqvDTA
YYZghInSJzd9tAN66V3GCfFMpEfva2E3VWUns9+mXcxWcSULQeyTmPlDJ8cSPhktx5TFbjtB/qTb
JrVtVVBYW9Wx8EW0UNTEESq88I2cqPybQJPv2YX/js0GAIsDBnlsO+vmkPq3MZoiepFyaGhy9Q94
PvEDYxL9e4RvGC2kicRxal79LMWjXgOFocF46QPGdICyN2FFuFcgBQYibsM7vr+jRpP+ptGEAIzR
g2ipES3+96FO/L8vI/Q5ByQP5k6nr0yIGpFIwoOBpzYUrJPTnoZhuQ2wn+2bDFIWfvPFO3kRWkll
mPEBcbIIeOB2W/cZv2xb6C9qbpFGmO5Rj+wGAzKszEy8ddXg6Tt63DKM3MboZQ3xy2JGwWY1xXcm
GsppprmWWgBpC/8F4e9I1zWhoCoCbI1j6w03qOWTl1pHLSd1LS+FHAXA8Ds2eIS2s5F2T2MTBCu3
o2rbFwz3hK3VDYdsyRzg7JE9FxNiIyQOwTKC5aS1pR46aR6eTRe7gHTj0q9tcOP20X5tDVHD3oE1
pxCeUgfHioXMVr30nW4+fbcSlJpKro4kbdPYoDrWs4QXj+3R59jKtzRWl2YoP4PGvaktWIiAoFj6
xT3HIqyd2YHPFV3hFI+oDYg5UoWRqofUM69gXx8nX2ysrt/05odPZ/8zoJW1n7XBOQ96QZ5LAlqQ
xJX2wE1Dr4eEr92CzxHBLsSTeXxTG666kL3YK/ZkyCSbjBBJZpqm/aP2OZSmy9NomRdOG8VrPS/e
1fGKL7ft4xsz8Xjf+A7MSKsXAKDzLaOjiJBIwaJUSZRNSBhti0LKYZAs7/Oy7n5qmk/LSr5q/QZF
fJ4OhwGUJ3b+kIOLdI+zlu2r2jkr5QPzkuS7RbNqG2lwuzsfXSUniMtCQszaGcp5hd3WhOV3WmEh
dABdsjtI8/Fbklhk2zVzff++H36rHqF6qJzolpK4hqawLs6VntSXVCwtiAzxQxWNgWt1l3p0vkJu
wu1agrL+MqTGmbIlkNm9p/2/JxlR+kijCmwFN5h69u/BxC5OMhLWJq2crcceetiWTED/kEhhcGcw
sMeBO9Hs+k9Z6Sy9+c1aOAVPf8awnJ80uDGnxNdJXerKN10I2KGcj6+WAwBmKYzq0ifet7EV5l1e
EN0empxukP5+YDrilKkbv+KYjnjSMaawCCI7e0THP0dEu2mSzol9mxSOJqEFB4RhE2ULX4ictkQ6
LVjl2nE9EGtMC/RnMVfVox/YW/WqoNN0DQ2zPql1xy1pg9sNQCV8yfd84Melqc2zakJNVmtcFS1A
vRzu1mvDQOOm7KINAQu7fqYDNc3cynsRDPku8h2Mo0nckMGs1R+EO9i7gJ3xLAoiiaMA8866z6CG
//7vrE/ET9VsErv5JZCaHVsLQ1phRr8b6WxVD3E66XdqAInVHmkSBM201b5NuYgPgwkMtnem/Wh0
/pOOKJiuSJ3/FS5XurbRAjf4qO2EVk9Shx+jp5+NqgOH1yXXFlr8t2H6sU7vdEQI1eL2fzrg43pA
21qra+1GJA9yZWN2H7rkuyrkII3HJ49Mpk0zugGO/ezU2ghWG1pXMCxguRXFVnXuWD1pUMlQbc7o
wcjaPAChey6LCJRCyi5WDPleH9FQSoKJI08ZiqSyTHADFxvsQZ+hNYzsDEmCutsaf28bwUeSjTWc
3tHYT1M7HUe0Z7coLIIbUdNMKsE9eY3ZYLhpo0uOEIRDOXqUyCzGs3JrsGiScWLReLAoQYKxeG/H
2vrmNfVZi0z3LfG8axRazi/szNeyG8hlMr2diNJ2NxVvUKd3Nj6ymy5/ptgDseJkPkMn+TLThdQ8
7dRQMuh7pHzYK6++tvRwJ/L5TP/dadzqW2sx4evG4dEkkQzfmOuvTZk+Q3WUGHTVkK1C0UG7oB5U
d1wNqegJ7+NYPxPLVYMSN8AIaEF9XM8QrsmVlpCufmpM00L9Jm3ZHHk2yuRKvIVJlAqfbBEjjP87
mKBtgX8uKx+FHbT72CFrc73kq2o5ohyF4yNFaIljlfduy1x6DohZlO1f9mB+3QrT0tg+QBAEpUMc
3H2u1/3Jk4ri4hJZHnxlKSx2M40dNMEoE0p1iEO2PKklMx3tfPTNPTBSSs7WRH8rGuY3iwWBNQ6A
3JGw1AiOw9ANJgDFttm6V6Pt7wzaTyclV/6nXs4anb6MbydsklYa8VmH/m79aLRxRGTtpWTKx+Nw
CereOKxlkDuDSWEqlZ8qRwYkTXOJiy7otRdKmW77/2a5JGeTxkeTBV1xdDEnw35QD40zo/g2YLar
lwJvV+G69XVWJBKqPPI0Uu8tXGrszj3i0VNpP9a6aR//NSTUsxqL3MaY0ZSpTq+aGeicgJqJ/5+S
Y06cbfZrxae5err99/fyDNZF6BVnda3EGT96ZxAB04LR6UJk37aVZa+N5u76hBqzY5OHdkdzXKcT
96aeZb1o8RQSYDRKQ/isGygdPct6VA+WANWal2HovCdGHu203M2ZHtZvqIFB3dhGGl9F0sfXMbP/
5CCxjN2Q6+1Fx9ewDai3nsiwtF7V2MNv0OewlFwaP68OlVOal7SXEQ3042iVmG9OHPffsizhyDIl
5mvWTa+D1CDShhL7LBo5xhBCH299DRhf1UXNxW/iwN8WmQ+B3Ed4a9TRs/SD3zP+K17T8rnsQK+X
ZijeRwul6Ax5a32m3qNTKzajfG99pme70QBfDNs1JT32uk5REbUStUmHjEN0GnIMMQXB90l4a4Vj
b8gtI8Nci4ZrN/mvHaSfc2/GBqTx/zht1TOHoFbKSoCyJulLUTyIl45w1EcnadZXrlU2W05K84zM
hb0O8UcGnlR1DtsO2/hsIsFRR6Cm575hhBLu1HVqzxVlp/w718qYSi1Hpq7dB2kDDrNHIYRw/Lfe
e+X3DlU1Z6RhZho6/zbKBu6WdI8PIUyOfqGybwTGR3geKa2gpd7V2fK2BOjZEcjVz3qMPCJOiSn1
6HYwdUUpzVQ4OrQT6jbPipifySXC66zPXl0e7Prg4hZIxZukjzqcCFRtLSkEVsdAUEkA0wjBktrH
O8su70rQ/ZB5l6o4YbzDSssWbAPIOVt24XorFgXLF2wUy3zvR6dmdi7p3JAo+Ysz5QxL0sn0J+tu
/ViigUkBFfB8KBrYhEbfmIclsht/kzq2c9/WX/iBEiYxXfJYy2ddQLCEW2ycyDAPaoQzA4nZSB3c
1TJCa9enCC7+NK1A/ug0xKfKgy16R8JolFTKWGBdp5445gX5sV0Ckv8fVa7VJg+/BU5D8jaZekRn
IXOG2znNLiWyVRrHAz9Vt/xk7kpHqY2n94xohHhKz+sKsJIZTBzkFLWiJ3Ya1lcyAMBkyveNLWze
VXWv3YvJcI6Z5+/ZJiVvC6WseihS/CIdHPez3b53FSc+Wza7/MglP1gdEalzOJnENSHc1fwpOXwt
kYTbfPaLnfnfSUOcxdV2yWLvWDcmxtjGsSF3NxOTm+FbbBkfWupNj+7o/mIN2/DH0wvHQoZzMaEw
HdEtkRZNL3q02HeEUzzX9C0uwhNPahjbyDwp9SxrjswGcEZhNxe+jsgv1i5qVp3MTrxNSStauxnk
sJ6qdHTgoQBjGsuOgmNc4KlnDdQwZsZSnWVaQ39TrwKyBdFGSxUTpk9rOwZlCRvMo3yVJ76y9wmv
iOYDc9nHcfbqj8SOXLKTCE5ybNZJpXmODAETiZi5rMhIL1HDFt8Lgqtp+VdgMNWnq9tk80Sgpxvb
BLdOf/McSTimq7dvpouNeqUsptqn6tx19PTBWmlbVWibs5M+VgP9hnG4L4e4+1Wb3b3OgO3d8BHo
+ulWTSprPatPDVM99ln6wVNqTLtQqvVTL7E3RmndGiuiNWPbaQ2I1uwerMI/Tb7DkS9Kf63KEzBc
MAfS7m6V2wfN10D65v3UnhNNi6//WGtgccYrt1BwDJbphTq3I5qPUPXKqRgudQY+OzOKKE4h1cyG
R944b/17PzOvcxI0B5pF094xibjVaJvvfCSUv+pez85MeMeTkeZvVbS4zwlJQ3tzyJF+UT+E3G6U
tp0Z+h/0XOHuisT/wMeL/KulPJ3Tly4bl6PRA9c1GW4DmfHP1YLiwEj1C8N8UPPD1D+rTnAKB4z5
0zZhvnNbfFACiUfxq7l8CXVObegZEh7vTd/LGPKNRKIMRi2Y58IBxeAQ4T7rlxfBl/wYG+6e0Ibl
JQ55q5YioGjBfA4YqGW7bZNrxHp++p9n40SKwFhL0lgf64wb8VQNmNEvaUxYce7SaOt04V1lid41
7vCHae+RViIpcFgND/bk4akE5femm0hvGjwQX2PgH6w00T69Mp3v1dUczPSTh4pD1TwAZnEN174b
sTJtUDo1D4OjO9tmrEhfV2PlRbcxIkqlTm/QAYrDzDmplkE8ea816r2tMNvhvDjuePMAyY29/9Mq
6etx39lREO4ymNmXuIVDW2s48JoQhb1efCdp4b0bvXtfTF/q/DBU5FsX5SzlhBS9iCwkg7tluMrt
d5/P8Mj/u2wNLhcXaRXN1jdIxujTsH7pWtFtUw39uoZcXQ3+8EcU59H76WCrJbLEtO+ihi6wZ5YO
8E/XAjcDikINLwt2eQYuFwzkzz4F1ypJgZLloNnuxVGLYU7VQa3vonFsPmxqFoYS33Q/by9qyUSj
lBKr5ot9/CPw0HGrJn4GQmVfx4hh8RkxK7G1G2HwYbadaQ4cRNo3OwsB/7NhWz269cr4Vs4DUnGk
x/Dj6sgkPTyd7Ae7pWldCifbZGOO6YD+MwYNmlht/sIl4ZzxBneP846EmQB4AzjrHLc/89LgCCx8
5TZGEVwF7tT3ds4sTNoJ1iS2VWR24vtoLdajP1jQNKoM+w7/zVr1kjJHSiG/mno5+I24Q3J20ewk
xAjvfqjlU7UtLJmS1DTHBcg3BjwoWGHDOcGyzfrQEzm4sW33nM01QRRGQA/wv/4ix+N0ONBMUvOy
wjB+TUHlHIbQv1cK4qSa3zF6eE9xgjdXwhXE3HP+iOd1Pg9rFpFN0X8bskj2txOJOIXNIlrjbxGa
CPjGUTG9VVd1XQBSf6h9r9x52LJfTa19jiPxO0sdCZGkFqMY6sE8FF+0gofpcylGkMB/ijE89O7g
sZZX921MQhAdnk3QZeAYBqOBBC8X1SFwX0azenJUHQZhgRilWK76sF+SMrxnOpvgKbAwyiRedsxt
7eS/LF6mAWaful9TM2Jp6Q1mtlVmZSCjtG+OGF6T3AzPfj8AA3NSmNmqzrAzztScNcILJzL8e6lx
Uw/G0IV0gXPCQ7No+VXz793s3BvP8RD9mofZIcGO47cVzcUX6HOnLYg7SJigGDgygJFGCJD9ojy1
lvkbMdNADvp/3lcvMfd+K7UMmIiUTqkHO1u+z5WtrW+Fbm9t6558qmgscxKty/xgRz1d8lFzkiMw
AFT/dDxjrwLiTsGhRmzxD2Lv74rEp5elKj+qeudqZw6NUsiMUfVukQB2lP220XV6UOa25MrxbAQH
cab4xGyN+YxADDQybS9wtSaQKcrhp1lkXDaVEZ3MeX5fz71q065sq9pF0fxWmV7zk4xHVfQYtU18
xDLDQJeH+i4GruF2AL3IDjEPXH79atL/d3hLUy88dF15a5apvrild8GgfhYDEEhDo0kEL4ApmtCI
XhxZ5rHc0eNom7zaBXX8jLq/vemy8W6j2TIyGifCjyyWGZN8gNL91WfTB3sHdpkAtq666XQnWW4G
uS5QmNHAKT8stKwMTR5fvdS+B4CbsuBPx/hNTnX65wDyCYr0+GT5qSZDZtJXrUke9bidsLV1SAd0
bb4KUjs3quIQAu0tqDg6VANVL/6w4sy4rdrS7TYOpWnoOzeg/QQuJ93qs+YcU6+Yr0ixdi7chHsU
JN85aSKWjWRQJodfhFPYOk6Q2pqt7lIWD53zYTfjKJd5IiU8nfa5cjDqo9nfVzom9t4gPZyF7QWB
OGOxuqBLKbEKPtbnDcf7d9SiGPHFwyxBdLkAIwsOz98ToDO9VCJYB2sYFc4pAZ1nvOfJDqqdKxUt
FXQRlLKLrWG4npmIOEF0L2gdngnEYG8dPeOErzw6rXJfmlanYSZXT21RycIp0ADKesph6cJMzfLn
oVyerMHE6Jdj6ktL88GkO35hVIwvxSFRLDPcn11iJjjo2LnUIG4MdfPS2/llbO39qmgaazo4InGm
+9Jo3V3ooo6tiedQBV7S+tvGnfrvYZ7fmXHtHYOxnneqQOf8uR0tLOhcX798Y7qVpbX8ou1b/ewi
60/P4O2iphhIOqy7enKrjUY02KZLxq9gkIwbs35qaNfflOAwBNuMnKKfHlODJHc1AJhKwEQGgsmd
bcFWjfvqFHIFKvOLj/HjDjYB9A7LHcFzp9Yhks9KnXtYScZzNLbbIfCC0+TkyVPp0smShyaU3a+K
ldQyviidMr+Al3M2epbYBDs5+Tlp7fqU1x6xPy1RqmuDhjJjWxk2ATiVXhzUuj+nKLbx8NgQAiKd
BSl1d3qH99RPEA5EBbBMwqsfOYjE+LN1caf8WKgc0ZklUORt3zvCMY5/ilRfUL2P3XEOBYu/Zw6/
WRMevLpCLBaX5b7QIHH+WwSQniJ7WZZwV2Hm2fskY5wSC1I8loT5c6b3Zjt4jtBmmPuMq/VWBm29
cQQtb67T9KwLq9+EiNtOJvYiZkoSgzsiLm8onqnNY04VAIaUfK5yo+6yCmFnNPNDT/gYzSP7ueMI
wgmx/1xm1oStHiI9byH8H7laOdNoMY0PlDvXXAYAxuTGXd0mZ4IxkdUlX1khrCrXI90eM9FjZXXx
z7kX/gYrWX8XVMttdaZHxSegC/y0ZBr9lWa3mflQtGQRTt58Z2aEwFlKMKWNU/OipZaJGq8dHle0
rupdGIjKW7zMR0sUA019I3/Bzv1UlQbZS635Mtg9xZC0ToxAllPJs+G8onPnVvwu6qV8UM8GMFX7
RENjF5dG9qSVlr/hN0h/Ff1Ps2viC5sHggqJY5/zMLt67dBi35CKLuJxvjvohfeJpUfrx2uV0Xb9
dJsgnO6j8L4RjCfSqh4BhyNUMcSEWrFKv5WxDi4D4o0RCTQlchyhiJNoDik+I7KIpGG/jRk/J/Xk
rVpIZsHVnSj7d/VdGkYjw6ARPm487v9TxO6M50HSDf3FHXcpgm8uN5zQ7Ivb9T0bPWKLFOXBBaKh
APH5mTZreBB1Hb+OuVVs5jD9TUZe8ioGne6zjnB/30Tx53r8I8I33PNvnewqM/AfMSMW0YijR52u
NPeKtQXE5kgsjye407ep3hzrnrS9zjHDC22Y8hXoKtHqIRbEMkmv8UCGmYl1l2FKM1+IYXhAT7Uw
hQKH/ddVPRDRutSBdUe7Ao+xTXvf77O/OuLMyI6dnG1GONV2DvFfW9UuW3tm0LkAgDBGNvEQDlpU
bPo27Qka5EFLi/CKiO/kSq2ZemtJl19AEQykWdmD2s6YtqaP6lUOSXYdu6HyGde5Zh1FDJ5lBIYy
ejQV09AynytuA6yDzkA3Ne1C/VmNk3Q3+m3FWnJqw8q9z4vIxPDFL1q44iXwEJub4rufWcG90say
JAQPuRjf6hq3LSbfYLPq2egeOddOu4ZhvayC6r8t+WAZLhVqCXqUS/7V18aR0Vd+06ZwuArhPE+k
q/y2oeSEvXjlDkcm0YgPyEXlcRkhdMVZedTaiU2Bb3djjmb2NNfuTJaWe1Lbq3oYkxRFTY3rM6t+
zL3RblQZgeAI1aXSU6dcZUqUqufY4cnb9cdt26O9U3IHvkPmp5R+mzgxoIjJJqd6UF+iYdADrHWj
IS8OP7VIDIAziqOQD2jiFFBXPZhTgB09rT5GO4O5KqU1HiKK+xgDlIdodqfpBVanNIH7ryXJYSrp
DinDLpQ6ck7UUdzT02ZHjy7J5rt10kaLmLgYZNYVRKBVCBL3Od5hQPOcqiR6W2LJ1YNHvBUUc9qB
ou7/RJL0k8apRkLbPB8CSfqplv4rtnZO5XQ4OxDvOwCN9x57Icg1P977DR2hogfnATORH7QNvGvi
kD3X1yVH+ShLfi7d8q05RlmX/6iG7oshRP1jCev7IfittCVjn+QXu0gkaDAwrqkXcZ7RAkzEq8Cn
nsudhUflEmmFc9O+KYmCelCSFgJPEbd6RN9V4HV36Rz5TzTrsRqT840ljL0dVfQLUZULO8XM7V4F
l2rKE1Ku9SvZKvb3Jo++Rjd6sBK/v+q0sc/JMv1ScnN1XouJS9uYaBnOSjTSWZWLqWYQuxZWvdIv
IVgIjylQpU3iRenPiKBZJL0SYgNnrMmRRjjDLnNJsrS05TqmmfUYCX3BiFN8oVR0LlVU3JSrYyme
VQM5Y6ynh28srvOxk+c6w2NXrK2iXPuYRkhSTebQE1f9gQDNDPKBMtxQqYKiYu3tIP3sVLVvZbV+
rI608+cX0/TAoSXe81CI01AH0bPRGOHdOMQFNKQq2VvB3HJxEQFSjJzionn8gdgfzIzW/Jiy6JKO
DWgFObGvZscgDpIKXxVNJd3aDSr6HvEUcVGrrsys/Wc1l7FtjDcQghjOOvXGQO19jYYlxwsuFTkd
zooys+1rTafk6KcNThU1SIn0/mL2gh4vmAwyovLkVI6Nu6VlZBBXNjl300IeGWYHYAMFy1YzI7xH
QSeDgOb0aWHIhtO7885dNDSXJsDcvlFPIxk0UwibTk5BPNFGL9KfbCz0eogtakNShVgatO+2PXB0
H+ktqpeJzyfsEaXoylqcigHt+FX9ggidfuXhnO4Faq/VemdLutzaESW7WuxGh5grT58fwtCWv1Gc
hoQhAx1TtUVuAKeeG7R9UMgk9jDSOhCQZmwd0PBme1WP9kSlhqCLNgHt9ZO6HKuJZsv6f1m81tj7
5OXKDnWqZeGTsSCBdl33qyBD4inWlk5aN4IdSXvBXnTZwuduofdr6oc5r7DK2MspQfx16gK9AutH
4FVkojgLBC5C9eCji12f/XvPk3+ajZgyakhSu39/AL7qRE7jpZ/mCq+A+zwq7UCSUwfIl2o9BoqJ
pyd3WRyxzt8D7at8/OQs9a1v/RBWqT0bcKM2paEzbHSKR8hSIEALahXNdahVJ/zHFUmr1zLVEWIk
zbdFnl8RK+kSP4pQX740OCy0ftrSzW1mOsqE7kAP3UYDaQrmUn9Rjo+HqOiy7yjlMqCIGdCBytQY
bIEUnw/jyZ3b5lcmNS4GOpoN+s0DpDjnvTThJ6oppTcU7WHJEanUs42ilsriFPf98i3HTfsl+p5W
ShhgbcXolMZG97yIhKEyaPQ7E2X8NjYZqwdkIGDIclFEUlzdmulOdQqBU5vXqnD/j7AzW44bybbs
r5TVc8Ma89DWtx9inoMMkqKoF5imxDzP+Ppe7tBtZWW1ZT1kWIBSiiQCcBw/Z++1P8l2pt80Pwrf
cUQaFdOzsvefCpdHWV+zszDH2jlmU0aIEf270A2APMzW+AQZsjo1UZKuFAMKPa2Y5yTj9IK/OWqt
vmKo1n9YKshsf6p7lLMA7uQKQsFoXHy0Qs8dPMVV3bUuG2nGoHJpagtGVWkSPn7PeMqBR86gJOMu
sJPxaoUofno9WQRNIkHlrkIhNduxQ7bsjfu5c94qV+n2i+0Pj/u1R8B7H8zynJa1/yJfwOs8kB6H
N3mkwBIANwkIqfVi5aUCt/JL1WnHcbfSWsd5LrG+K6lXfmR4bH7diwXY0Ia4rorHVDCgfeTSUchL
Es+dmgFk7ILi0gDmbVK8fV/GCmRjS6h11jk7qQf/jVuoW4SYi3gMrMKXGLzXq04QcGOq069VKSPl
9beeQb6jE1AV3sWyiFlRY8j1QRfVL40GY6+eEOXUlV69xB5W5NJTXlXXdB8ZLEmhh6sqMhxNTDRL
WxjBZ7PrqU43BJAJomyr7ecoPsyN7n0JFLCIbLfzVanXA8BP4eiso2je1RWaBOIKsVerlYORW9UO
WZ537Jj8nIF2Hu69zhtvLg1K1N8RdZbwis25iNoiBys1h3ZeRdyLK6Nu0n0eIrjNqI0RCAm7Ea27
Aa1FOK1AQ5d3pCzUlMCNJfB4dJgCdw2OL5SmRb6evptlPT1Sf3wQXPOyCNk60oDLangAcCAibWBE
TSLzw6bR9ay09K6W3nxitqRM+1Z7VoP8k664dFYsJ19nA3o3JwvMbch+8Rk2cgCJTCGE1W0zMrT4
fpfQqb9aU53v5ZHqqXRwspQOrDzuCU7cdNAy1/Topov8YxNbuSVk8dPFmR1rHzHbjLPsUEbmoZ+P
RESCl9Y83d3Nfp1sZNncNcomzK0daG+4WvoUbELwssfEI+ppMu5Oz9iDHW9anTs8b3J3LKfdv1/k
1wboCKC564f8eiEmBU05Kye9Yd+VdoxYKrdPto3JJGAVdja2fg/a6XKcxcP3sUn+8HPS2paKiJ/y
1XY6/RQWdn3Kqyq8kOzBfqYrTRziRrRpjO4Ty53+YtnJlxr/2SrDNneRgnzDQFkf/zdx0ArpYtkz
AFthidUt90ehzyR0M8TYhL4BYZci8XUpTvuSq3T27b1qZwC/cWWfDN9obinmkA1QopB4JrUjYzGw
NjOy1nPUpQTvJmShLo2PQKnZsOuJveJR/r3z+o+pSpOtZfgewNr2FhDl9eLMkbsfVDIGCAE+BZpm
vxPkcYzNzLgO4Fh+G1lUBa70mD0GkeUxM9Ljv/LGyBEfiqwp/Bgrq4thyhJGT08BRapryDGkrigg
jG6MjLWZloR0uc47j0xlYQr+1ucgPuYx0c0ZMgZx1zgdaStmAN/Vdqof0OAof0xl1tcSWLT8nRak
IWaycjtUILEZKBjvhhPiswicXesaxj2tLlAfVjDcY4pjktXaVW+U3WV5q8KkXGnHwGXHtSgAdDvz
+VzFpFfFDS7nrX6vOCfaMSBiaSA6huLtPJdOjgxJ8aDpHZokspdDW2SmwLLF8Y1Vd+tk8Ufaoo3c
G5B4DhIaiaCVnrrMcbEq48VVJuUyQmt4wH/4Vkvjg0g1x85wdMZ+vYhQyUmYifdFhMeYAfUTgW7l
LlbZDzFapUppx3AtTWa6EeAZkm/jUtl0hHvdph70OHhzIKZSXOx/WRpWdU2UCMyfuz/2AHTMoHgg
bStu9AyP8mgWX4oDrrbAL86F1f8MeQa3Ji0/sbMrnTJdVdqo8+PYTCtLslCyPrSgbOHXINREvvgu
1nFirKzt76/Rk05Ip8Ab0rtWsekQiB0aegTbZR9WBUwVBwupZqWBniqSL9LRN1SpvW4c8N05QqFr
ns04GpAUv+WIP2I7fBq1+/IURSeyT/RkvM1jx9S9ytJbEgOc5zSdtKl1d/k8ZycLtd/RIPFZ+miR
RZDPCGAe2olYm6dYifYEZDMpNT337hkIMEMv4MIUftY8hT/iWb55MmeLZVptaAIIvWsYKPPGSgiA
48r4YfpkkcirCOnPOe0ae1v4Izm0wjOsFSKD20473M4Jst9c9066xgbNrL2GzNZE3Qo8Kq0xDV2S
eFfM5iXOSm2bllAz6E3rT4h/wRICa1xNzGY/ojx7ypxxL++rIpp0lMhCXaf67BSQefC4hAsTK8Or
YWfqcxTQe+JSnrXkC4GUziacbDD0xg8pqEbEtesqTHilERjw0QRhYTSHp9jBciKB3J6HUTdWLmmD
83m5R/kwupWs9H1iqM/2RBZ2NWYkZ9OL7a0o+haPLSrQZEcuxT3oY2KCpDy/TjGV5cNtdGvvyiC/
uAGqvQH+LJ4UGt7b3++UoUVAb0KwWmQtns6c1usqQsBLQ92PNtmiUtRV6eh4lwUqTUUGvR1aF7dz
4Fx6hn2a2DU9WejSmMhYj9gr2idawu2TD83qmLLWrRyKPanocIB3HdDbONu8aMel2KOhCUZ49iJi
XlQiei3rB/g4njhD5z91RvGqxJXFhj6bDoU6fwZsUO0qhFok6ObB1vVZUhQNCIU0hflNhjDOg5xS
ZvkuSHHEk9l38+b4PRgi5Rljc7YPS3W6GRq0YSwE3xxsrysEzlysODXwS7Kc9ViYp/BJrZIfPKgQ
KliT9QpyfVjT/E1haCvW67AyvtpF/iaH8pbqtnvWSn/fVg0rJXzxQ8YUabd0eJChM7tJvQO8zfFD
i8yXxi7LhFxV9ClVRGMQ/XuSz+QpaaOyhXI4noFWw/WZm3sWfKEZU+/lRMHTX/CLQUfT2XfI9q5D
Ykxr9kzV6t641tQr5Lhye5515ADVr61N4AR/5G6W3QuMfvagEXCIwQvPtDlEi0nE5Rb16mCXdZ51
bUEjPJcmtEkYwJ+W5SQKSDgRNgp5UQ8VogGGVtWhcgkoRLFq8L+Hw5nYkmydiAyDge0VWcrTozQU
ZiViAqkxGT+1nEPCZNiNM4RI957dJPhhvPYcDRXyht6hlT7DaOICiPcDtEd0oMQqhyLQno1VqJAH
3dVPQaR8uEJxkzMY2zlzUB6SOGNnPcz9WW7Bqm8lGLK1J1Zi1h3rRUmQrWi16ZF7UpHlPOvMK+2u
XusphpmmmDvMvimeY7cdmiuj5gZKUU7rwDjKA/lldoParuqB/Dmi7yFH9pqmIL/FJiy/FBnV8zhj
cBpJjzi2PpQI2zrnOexJu0Q5OwgF4O8XHVDZitFbtjdNIeeBWnGULbsMLNiuqQZjHRAqsUIaRn6Z
X/p3yrLuErbZjrG4Rjapbm0sn8RQVTTAEpE/0YJTRbgKSqCfCTklEWu3qI1NDRHU5H5R7Wg4LE9r
cnsw5/p3K1QhHbJP3sjvTkwOWgN5V8kWkWKhepMYg1wn2KdqJw0WaPFadNUQcH5JbJa+0F/GiDoO
1po9m5T7ARBXj4hR9hg4tHpDtf8bS2OCgcABo2Nmt17zgmVWXly0tgRZGGEjsUnTmlU6fTZH90G3
QnkVtSUl6aoUDBviREv6qfzuSj+Wd/mumhEemcO+TbR68fZIg08LuQO2dvV5wb5SlMcU/eX0WU/Q
lNHy2IEY1J4CCBcr/s/pe4gRc+nT86FUY/hSzp2yIwlzhTV8VgzuX2Y6L0HQU06PF8wP43MbaD7W
6plrvhCh2cQhyVPmuWTeSRgHM2kyHeGiwPnsg/0ovKAOnpYjqwLl0uRnK8GbOKkU733aKLel2hhp
L474LPqWoE8pxpMvGnz6HTws3DCNap86RQMFMNnhR1WXiAEq75fIPGvC+p6l6rRRc9/Z0io+ohmG
0dcBPwAOkLJ1UQg8EV9yvKhj3iCGccpo9E9Fxs2BAjc6ghyCPkKbvQxJTqaPdZWd99ACfrBcXpFi
TwJUnG/mUbVJYYViQKsKzIJHa/tKqrMI8KLIr0+23f+x9MI0xfR26QVajboCeTqRatHFP6281ldt
65o3XJDmzfBLYttGYhGlydEx02+J1sboPgefrf/wTYMM/MiJSAlWWHEmJLL0j/OKLAYtmmHcFAju
tQ4/knxMGkr/yxDMCA3+leH94k/5PY8XIFBr2b0lGJVqDGntXjLhJtv2aM/lBb1YVmzwwRFCsz7f
y1k59RZQS3nHKNRNy7+QiLinvmJo4+JRZu+iu0+aAn5RqndazsoRxuNbKLr3KjkoCzslq5EGji4h
a3U/vVaGIwiJiUsqnNwnCI3uNBuoouRUf6Jtf4tnyrcBAnBRuHc5P7FrJKeRHSOEEDOVyOkfOZuv
s9a6+r7yTH3Fl6NNTLme7GIyfteZp70aleVfW6PLXglXBDzuDY8eXhpuE2b4UsY1s80iNWh+auKW
4rLJxoOvTvEtSMyHXA51F1cFXRJwN6LG6RSVzFLydjc+G/QrqYEd99wztZ+zC0tbO6c4dM50CTCr
yLOHR+mgixglj00DC4QGBbXUz65SlSskg7WItmPSXwxfx4ZAeG6XJ9kibgAD48oEQFMp22S0CqwG
dXWKtJ66mngGApJ6UIFuYzzGIB2QfvVXJ8Tp65s6puohw8CyqEy9YrwTFaAEmvOk+wgnOkLdT1Fc
QAvv05vqwO+pdWNmBj0WG0X5Q0H4RQyc9W1ZMVooSeJTT3ZtVwYX9puHKTCD42AxCJMpGqSK94uC
KxEqFc6wucQv+8r3jtn+W107V2TP3XPgzupb5X3y6SMdl8+fqG9/v7R1+yE9yHVXA9R5Jho53NSO
Y2/k2isDvvtyOMtGkI1vddUPH4WehjsvspvTrAZwSMD1rRWa/g/IR6BQstzZyENvJJ2dkXnFuYwB
WIvPUm4b4ZJM+4yi6JquS/yzH+iFo2OJBmdr+Ub2os4zGB1PJ8DDcjdy0IAR+IiCGrtxmcNtggy/
toUzu57N8SgZZ9qsAvJJ6tdutKFqjAzxIrd+nyvNuE5UQUhBbxY6kD0k5XElD+WLYgLfixFD6Ok0
HR1wV/uwcqcdGF4QGtWUrYpSi3/YbAeDqR0+VNKPmGLc84kY6VEUqr14cex4POll/x6JAnbOQ//S
49+w/p9hSvqnTCdiVomoMSrz9JnhxVfZ7tPmVoDbvQtNQvuQq4NziBgT7vKC3O96wlkSOfPDMUqe
M2BJpMPILp17pLHHnT22wbK3rpoj0Z3yudcm9DjtCe5nW/GUgPKxCj7os3r2yg7VSOSvwPpDWfme
jeDKKsjZOz1CkE8oaGDa5q2gn7Fr6FgLJXO5jmrlUtAf/9F1xcsYekDGygj6v0nETabDoYrwHER+
Xt7aMKClZbj2xdN1/wEB80FyVPZdm4v3aLPM8gmNwZFZfHhI559R7hk3PbKnVSly32bV6tdgcr7E
wVRt5JTeVbDPt0bwaBsuvFSbv2IqLDdj6BLUOqb6Znkk61rkb+VkMulJqOgidF1iTulNxniHHruq
SeJZV8JRRz54dmzlYTC+GyFd4kmsTykAZCywnbIPzHjAPFYfpfU3wee7qjJvvilzuSUD+SMrcImS
FvRlRvkctdFD7fo7wBodmR+Fh83YVoRQBdesYdpI4nazk8EKvZGQSh5kwKY84P3MSrRz2MXlwTGL
c28H+tGs8MEK6leVAnkilUU/WdO8sm3T+COJ62epkYUTAtcyd7xj7tigvFJdvWPMJmcOG2nCWnuQ
US95DfC8DXN1h7xYWxkEoq40qR0gub3cF05AJmJZ8bif5m3d9PZuiIyNrJMrkwY1yHIL9RKdMnC4
bx60jZWtZBXTnY7KJECCBbAKrlhgTWTlJbT+Lb5u0cW0a61+HhpIOo0VQ9ABn70h66o9GlTqcZKg
DcloBhcWrXZPyZ49QyG1y3AZ/aohKY0OWXe60FaPfU/suzicfD8hAIxih9ZDXR/ruCg2VmQjkHdf
6yili6ihyRPJrUrnopso/ZCBiRN+swn0KH1gwF1Lx1y6hS2ihNYF3n/hBDVMv3iQA4p2PgBwqRHC
9p5STB9Un/4RQrDg3Q6pJAWjM2jgjuYTmVmjDaYUbmx8SEwLPw/ESGXdF53Gc4o9cxm1R3H1F3HC
1GcytFuq1ITVBRjj42DwdpCU292klD8Gzbz5PclH8DSwAvmQL1eaQzZM7mBKyPqR0quD0la/1E3r
bpZZ4wJcxGGVIuce8xMIm2lnOuVDGcyIn2iO6T2H7TqZyPuw+YE3JsaQbV+NM3chqhGPUNnN8rhx
tLx8c2v/klvMi+x0hkohgK2YzcOVOSfKR5gVu3g2nVfgQuPRHxHBdSbXgObqxOzGog0Zv9SdYxzx
b+0boe91TR+UZWGEm0plf0ADh3woRD3XEO/uKQiyzxI3NOb8jdrJyUIVspBqsugGjCxkLEMXtYYg
0lN0LDTk1GmTXe554xOKNOR7w5tvmWLW1lV3LCfZlwT8hRzRhmY87STJUGUgBswMWb7tlbTi9Qh3
iVZ2a8/m3xdcHKxuq5ksFC+HTibn001V96csNcUGZqxPRV/Gu7ya6e0XGRJedNI2cq8n2tnphV3W
V0lcQjdqruyophbNjYE4yeFbGGf7eY7daw0o5twXXEKTOnQPs4J5BA3QPzQReZV9GvgreZdZYWCs
WysqV2phv+MLtH9Qyh0VZf7KpB61BQHlx7oy3G0uANJKkmyser6WlkpYkDvqxxCR8rpysp+92etv
iE+wq9RMRPuAGDm7TikehUA9y1niMeR/WZSMfcdGiuyIe9OO12XoiUa02/qjt2kyPzzl0dStEVPs
5OqZpfo3Zw5vxdBYrzDV8n0LsHkjD+NuAGsLfmjVusxfvNjlfAgsiRx54t8MgJubbOasKN7rIwPE
og5MYDBhe6ahSDoQia7PgZGd80FBSiKOorIt+IVJqQRdZ+iqiBcUGBfXH2524SD88qyXyQjUZ2lL
SxR2u1E8Z98VpN89QA+S368ykhbc7nxldo6tnFvDTbvmTb5rRnN+CmfWLtOZupWSt8o6sr/Hxhzs
bXsqSckSM/spJ+FdFrLM1GV0VQvC5wC8jfA31PZbPWlIUzZ1GimNM2yDpHUOnhbPLwhkH0Y4jLdB
T/GoZObJYTh+LVVXozASs7wRx/1hiWlmvhEVK65WFG+k5m30EaK8z6WyD+njDHFImJS4cJFPlrTY
CIBVLIwIYs6SNwTDBX2XnNES4PTWrYujevcAY8tTEM8VEzbY+rEFXURepTFZF1v28m8VeQKnNEUj
TA5xc3VU45V7krFJO3wj4U97lCFaf+SyNnHJYADgO0Z8BmOtqm8gDrqt1C7ALwl2RpsPm6go3atP
/QwBqY/PDvlaccMgXD4XSsU/WTPQ12DARO0QOLbOU+PJgIf+uXPOajjAnQCmcvKj6lsmKIkDakur
PzGX66Hw3VxnYJ9r6DpX96xsHNq0u0WyWNcND8Y+PiYNZGzxJlALxibT8EQdZ1JBmyQods4tGeFt
t5V3K3AVbpRwpNguGfGdcdoxYGBDsGoktUhxK1qW87gpUjJ7pAsJ+lgL+Ma9ACQVscd4laRGsKqZ
Mcj+n6Jl2cm01XDlKOr8pjUpoZDKVe3urt0Xp4oux62YkN4DyVjHej68yXcozpDIjACJEk2LLkM9
Pi86GSVWs0uehRhsVDe+K0q+D1qjZ33Nk7uY86izIPlMjl3tUkxA617JUFWWm9rKh+9uERL84QsW
ejNyw7njczxjXvKNwF7Tpkv2UTX5L8ABtsuo0kdx3vfXpNK6D5ZSZc8YJ4X9695YZVF1D3l5gLzB
2DIIjrKEbVQaRT7P+n00eWewvzoTQ8ZURk5jkMJRoaytcQgMhL1LH+oI3JT6RV+YYVCxX3q9Ffpn
7UlPKOBFHpwKMROdite3bNsB/JUdSaadE73QOEy2ZoGpqmvLF2K8jT8Uel/8lxOhljJgVhLzSSFl
fKW7ZvlRhk66dWEXH2WTn4cPJBMLAo7TUoqaVvVsEzG8yeRkhiVgZMsbPPl28GkUdDAoyfW6Bg87
gJU5NjYZREqla6sSCZVEmE0iQsww7QbtgL5pptrflH2OvL1zHkvFUgCWU8gJSZAiX133o4v5J/t6
iuBU0pWcO8AMPFCjVZSxu3JwDr5M1JGUdPNXOkMWniISPUTT9eJ7TrRqlGw6VcLyL2qCk9pMX63S
xj1HuoVsDQyt09zThg1P35hQ50Ul7MZFfoNRvIEIRi/aivSz4swlgkzU2DEJjNyL80trm/U9ZyS2
IQh33lY9HbSi/LAstEuZrpmbqG3TJ6t5xagJ1qNqJtxgDCU8vX5TGLvta5JwErdHAt7nF2dS/VNI
CtpKN92aKwPIuDRs5G7aLIfx/IjJNHla0BV54G07P0ZY1GjbTsDvxbIQ9gVF7OR+RJPbIKrVho3S
ZwF67/pMZ0K5pnnXPgoHJZ3dBxf8J+q+n6cftFTUFMuAmAotpglR8CVtnp3GxPDvQ12fXGPNrClL
Vgg8m67Vv1ZR9akTBKyqH86NpTkvlV+iVrYPw1QyjBdj+lRL9z6OwnVj9NUlcevyzMTU3RFvoG5b
aDzIE8bm4ndDu+6FHVWDCw2ua6NNefyu2donj/HT9270kHCAD8xT6xKJLk4gXtyJxEYl1zdFiIa2
dBvzXod81zkJvkAlsvfLaofZvt1XA+QC2hCpoDDGDwqArGvUQ4Y+AU85zV0ni4w306f7gWL80gv6
nlPSaJRXnmO8z07+7LtpBflc9DEwW9JRz0oIBsIhFtSqdYoc5ZZob7QxnCcJmhhULCpNRj00KnWz
p5uInE6OydUM6nWfr8loSfaJ0KTEPx2c4ruxxxK8fAs7IlJrnHNaqCJRuM/N7pD49WcJGOtpCENj
zcdtORgVIs0eKJldIn0TjLoqClW4SsYBfWD9rMCm3SplM6EBArq78KqKFJl6lZ6x1neHoAZI4pn1
O3J0JHUY70FudnQaqoGHlmkmh8byPgVd9lPazjTdIJnBLSwaUB4t/gARaag/Kp9oZUdBoc6kqgMq
ig7OtUjT8Mskv6aa+64r9jeprqwzd1eh/qsQwx0rJiG0mi3vLtcJ1LLtBoVaxmQlp32MZoS1NH81
TJKo44rhtNg8zogzFq5iagcl/TZ4Ua2C+wL9iLTCDoOInMsQFNVt+xVWH8l/pN0vuCNUJ4wcsLBm
xsgUUmxBxYumhGube/GTbzqr9Bo0mvPVUXiCdkmNDBBP+0rHkWqs0oCFS9XhwVahMX2uW+195qfL
FYxo2g4XzXxdWtGO5QYPLpHsF+OcebkrMDnmNxW5KZsZYUjVG2cdEHF41euKSa7RXdRI21c4fVqk
iXrEmKvx1iHV4jh91qzRWP3zH//z//zv7+P/Cn4W0PumoMj/kXeA/KK8bf7rn5pu/vMf5fL144//
+ifeJhQTlqE6luqYpmbbLn/+/esjygPx1/+HEmKYyXvgbllTTyd5/lLMi8fQ1p+6rvxZ0Xx9NH6Z
HTKD0jiserBWVM7nhgv46Do9bAyGsiTi2NfIQDUYWk0P5IsO3G0WL2dVi5zlrZnNGB+kc9uKrU9E
4vh73RLAM6c33sN8POi0PdQsGCBGB9WTT4FDxhulfKY/zxNN2yTW4OwJMrI+cCUaGVlEHY6QvWHh
oJRVht1V7CAxuTBt1ZHszmNF5VKw+vkEb6D1wXFlF9+L2jAhBrgaacX53vMF31N0j3wFJXok4kWt
uLSeI6v7I7FD2imJwFdPBgi6IYLKi2fvKQX4+TwMZxdUBeiP9CEneA2KmVtSFCfHJVuMmdxwYwcI
M1fuNKbO3zF3BK1UaOkyYyyn8BpWpYK9FF2tLFQjlW2oFttI1wQ0sQl69BQsUR+Gext6DVa01bLd
EEN/+eJqbrOF6PBAW6Dv8Nd2J2hb6WEkGneVxjVqfeHfwTdZrooASYRKzPcLxbncKIW9vbcGfAaZ
B/kXgwL75dQrduFc3evSGz/3+XaMEN4VepR/ovwPHn7yVvfbRmnOPsHad3xo1ksDDuE/XJ+m95fL
0zNMVXNU27Zc21YNy/7Xy9OFSEl6LSLhYWi/c3X6L6bZeEffcpzVFFXKC3Ve+5I5mxGNUL0eiERG
pU1nA6OaATLDd/emq9LcKprmGUVt/UyrAk207hyxAmaPuoi0nY38kVbJTP6xi3NJkgYIOiiWU44o
wN0wu1mVmtW8a429l6UbqJbs4DEHgSw6pjB1cvdklXl+KArAsAQezSc3DmxaQDjievZUoqtgj/C6
PCUfjwusuPKGAvmVP28ptX4kOIOf/v4GF+fnz7e3OH/UcCq3OCJMS1X/9fzpCCwVQCM2ACyKmNnH
Vz3hTKNbN1kMJL7//XfTxWrxb9/OUz3d9CzV0A3xcf5pNbHnQWfQiCtwGVjRNPoeTaXI5jMJDTHM
+T5MtIcU+5U5GI9rOxCk7XRfYAHaNZslqwkUDXC4uLwkRfYT/Fl8kPMguKCv8wAvSR7pKPstN5xX
U8hCPmfR9FTrQbNNK6Jg//63cvR/+624WCBbIEIxNJppYg390281Q2uem8zw1yDDzJMULhEUMp3l
OxfBw8a2gF1KA5KbbnTP9Z7SHiW3O4b1Bh6Uf6PYAccali36TQ4LjQirLIUB+v8D0Xskha6qslLq
7TRSBfwm5o+m/gcqneaspHmNgyE317Bs8UkpmgdamgcZ6mfSUA3luAxCjGKviTp0UIwzkcEzcBD7
zUI0I9pS+NEVL12ZAeJO2SKXL0nwtZAyGs97h+qdrsGHxvslNmuoIvouY3UI7G+MFBJ1X+VpRObe
9zBhwlBbSrVjTqfBfhGyHhf27FpLSAmVMv0uQGBEQ746y0P5bmr+wxVvaX/5tCxNh5zpaSqVp+3w
kf3rp2UqzKKqxkpg1UanUUkogRxOAUUa/Th2O03t5Wd0ad9m1R3PU2CEV6sJP2NZ8G66AFzE1V0u
wvKFsfXa7DP34uKv2Lsjz3qZViVfMK6G96ky4h3eA3a/EuQzhdm5nEtsqaSiZufC15M9vAodXoGQ
wdiG3kMNhAA1OfpJIL6/lOHgbULH78gl0YJtXZgMh+n2rAnoyKNB3coyUBJk4eX1l5BTq4rpPxdK
RFdlcoDEsHv4+8ve/OvNzInUDFtzdI/NnqM6f1l7WybclhoU6XZq/YfS44KvMAJjvOdd1HQ/Uy2o
9vJL8g8tj9xgZqRs6odZO/9+aQBvHhPLx0kvdnjAt46yU9uF/k2yH+WLlbVbV41SHNyuecKSoVyh
Oxv7RmNarFnE8FnlrvH9FAR9XpsrK/emU4IZ/+h2mr+Wjo7OD6xt1aTNlt3mEUK0+ozgxN3Ybew9
J2VubjS2No+8Q/82OG3/GKDjb7SZ5v9/OHdiXf3zQsj9bpiOa1icO2or8y9LRjKCPo56IGypb+PZ
7L3q2QqMYeUJ/SeY7uMYT7D/Krywcu8eMcaa9CE+53PdXMzrQDAASYnRt2b2PztWXO2sNAQNxJFL
du0a2gOhQAg08FG3KWUGIpgVPWXaFwLHqHdFvCm70t/GY0erRWdBUf3xJRT9/nlK6bYRNgus9rPS
u+1pQLRHfWL7l8ALagqX4vnvz4f71zJT1pmOauqO5+psEsQS+6clNKGj2poaYTlLA8jGJbPOKiW5
+GFMaS1GGZXJ+CWEmo3kPKyezGbyURSCip3T/ATZ+zkSG8tk3tM48eAmi3LIMp3hUNSaSXoRHGji
Y+N1VLnRXZ+N7mopDlY2evZhWgef5mjM1kzR6VqId+Te2rQnGjR+Qn5iAlQhFvo4k+/0hP4XWVCp
enu9aZizlhEqHyzOfYpPeSraahd2frRr4nIbTDnOxpYBk50995GjPhpUeL6u2TeSzjapgjUi8B/k
W5XXxg1p4UDXJvzL2oVxQM6Jl71OZW6t85aulNjBWToZVKXdK5uq6P0zD0P6aBif3KK6SryI7yvf
IMiNx4R81ZXs9ytD1kG3yp5HA5ElASH+QVab9ZCLeAq7IJdt42j+l6gK3BsgNnfz95/vv9dplq5a
tgDt6KZFz/Qvn68yUZAZIcFm7Fo9+4RvvLqijvYP/tzAs/0qVSbyJQIfCqMGix+XWo9UzTnNUR2d
QkIgVmmqjHcucIHqsYytQWLmYZjp+ikN7NigJga1s7DOpHg1bgpUdISwxNn441US+dq2yBigeMdE
acbt6Nvqm1cjYI21gVAe0OnbyFXGNdfcfM7m+ZPDVXIjy+xWanw0ORZrPofpowVGvjHY+HLPBPE2
DELtYgXvzVwETx3j+f9wcyxV7F9WC9YL21PRRdoYev9y9oo2LHB+0Sxd7g4Gj18W8U7CXVrUOqIZ
o4Q+bA7gKePYUyk9hktl4U6FGJNszEHpTp2dc90T7KO26QqmQbr1AzsFlKGW7+NIkTCgND7NSifc
p+NVvmgFfAVFg5uFK2blgrFaSaRKm0Unu3Tt95hJ7bYg5VgLUa8vkKmxMJ6X7WugKNG7Nc8GxlPm
gWx4ig9YVBmn7cPg8c6PGeXk1mhKdQraXxs0laZMX7neJamSN5sA4P1vGUBkkl1gVCk4+XDdusHZ
ACJkbGzyJPrcOksUeRaHxdmHEaqEDtoRkFfVtktmMmYNw7nJl9kYUaKUwsudKLYLXwR09di69JG6
me79V1kqSetA6gRvSufflTRrSN/qwtckbgg+IWZAtqpnTXPoPmdb0hMPKYOPkCfZT8PFg0bo4c0t
HXvlqznCZ/JV32ySBMkz9eNVPmA0XHvjxMfQtd+XyT5Vcb2W05kpLudLPxrnxnWzL4DPgjVmeW+n
+a0GgR7NHDG4JDKW+bD0A8f4lb7pcLMG8wdMPOUwY+jYeQpco1H11VXXjMo36HebLFKyG4racdPZ
3VeDLe4z9ub5bjvOvDJKWzt0S3ZwAQ1cwRe6V31lNxbO2zAY9qelH6ul+vRClPcvJ1XYaUdFt9iI
Qno9tiSgbwPs5JvQHu+ydSqH9zwLtxVuZcxher4ozWsdB4gyIkkN0uiumUyqWEDSvZPpTxHsOB7q
jU8ja2C6Ij2ilUcgtILW+8LG84cej9lrGhTFNuACWxVZO9/4IT+nlZbCIhnSs/wGftSTOZe5BdLg
MTmXmK3cik1fW0LcTM0Ae3MpyDw8HiHzGGc3ij8BfzduqUGJKxrM8ogP4XMZFebZm7EROspMvgIB
cqCwm/L0fxk7r+W2tS2L/krXecdtZGxU9e0H5iwqWA4vKNmWkXPG1/fApu+1rdNtd5WLRZCUTJHA
DmvNOSb2/HavRCEdG9MNP6J3/uRglzcCoSASQCQy6kOwQT2nPDPomsvRL5/rFN1A4SS07dnxHzMP
rYnZqtCXaACHGQ/blN+21Eq8fUmeOzYZ5PEMHx9g9GPnY0kJqKA5aS2CWfOaVqSmkYGqbb67Cs3h
622l3rbTR9Ay3WenX7SkN36ugeGvG7PsjhPKGxSoovM2RYV8cHBAoZI5OBs0EUHKQ2ESNtKNYbat
wvQghSzxELx3tKkFBl6QB6aiJ7+Z1MXgnKQYRI0FK4gaLmEwBvllJIONheEy6IryKFmmSvuve/Ix
J4JE931TknYwjsMiWGPurTdAM9qH2zMWyKqdN3O10inQdzfBGsaw6EHEXQYChvAKJKlzssKPNXHd
TFid5dWKjuMYixZ1c5l+0SvvvqGcVnmWOChABCxktQQ6zfyM1AmwmM73qhIvgBKrpEiougWZb6q3
UvrjlTNByTBYmHG7hEOKdtLJ4vPtg2gs66EYLDYXXU6YgDGLHeB4LYxPvgcppw2qg2EVDmCrti+X
UjQShwqVBCtXt7KdHZGTSt0iULdCp75/Exuw5C0XLnW8nZcO22peAtzS1ZGBfhGcklbapWuphJYy
GBQz2XfZB9kqDJrYno99m5EArwznMm3PtQc1DiebdnHi0WdEJPa2RHSR9pq6J1sg4TqJBfTqkROy
DH3m3tAXBznWGz0QlrnoaosCrZkJXkzqV/J++CCRN39YRrzdcrjg2Vg+WJaJvkBlNfHrMjESgDlt
QaLDbRlRwwSTVbl4Rs3Ie/ImG3lJpLTjQodlLwuoP+Y0A2bkwqEivZaQlJ5gxxUllzt3zqSfACYR
XBoQXB77Gy+MafRbtnG4DXvG1DzIJjP0wFVam87Z1Ri2yMI+NnTQWWzBjAsmGn7eSMxDZ8fPjL3W
URQ9BDUR32tDWLJ8gFNgYVRdQpN1ljkj3n1rw4KyUT/Io9HW0rs/fHRvV9iWbmu6yzJMNQ3WEG93
HEkyE7w90XM+mljDqtk40MSINNrWRQcl7M8OosKjaEc8Ri0iu6rHEOYSeplQLd0HGR+Mapn9zh3D
8EiQ2KtViLXmhMSp5RaCQmq9azeOyLUffIHRpIASNzLPJnbUPNl9j80AK7tlrcG0dUcnTG+KdWoN
5uZtQjzWV3VnaqF1wIjRLgSWpi3Jhaa9aIYCBM+YbjO+klOiW84ftmaa9b98UiwKVABAmmkZmnhT
8rZJ9bQVk7ic75pxhf82bV/8BLYY4mHzTt4gHbLuDFf/gF8dwaH6Mei0nDSY2LERPoWPMJ/ZLdTz
Lk6QUBy54IZ1FdtNFmQfI2GOGzYnAe1QB7Rz0d4HWkNwU4mFIINh2ibmTophI8+0N/DMaS1kDXxn
s1+6Vodfr6zqu6oFjGcr+T1b2mLpGU59ryeu2Aaxa6L8nLQzrsvgoivkRti1QxYl3gGpIgZDsmxp
aDzIyCxigg40+8crJENr1aW9eZA3dWCZB1TDnzyrHPdpXQxLBTnSIhsaY2tQgJAqCHeikQsFPyOW
0v3Sq1V/0fuquFZFVC58++vt2gkHgkGMrn2oHHOXA3rb+EMiDjkLDBJ+SMekP4tr6gTcSVtNBfSC
ixWKeNnOQAw5LfqxeqRkgrh5pLg1NiEnwaxm6qkTeBBPlz+KBTHZV7f/Nnca5ySJLbdzM6z7900T
Ay5Q7XYTCSd+J9BiC48FsKeE0P4zPT3aahYfhcsOzCUVZsU+vtjfpFFVgmpIfoQ+W6mwgSKk4dgi
SwtFwKDoIHtSo3wEpRTv7Moud0Ug4l1m0IwMRA/zXYch5+lkr/Ytc1laeNTvXeakVViT0Kf02yBk
K/hj9spqbxkXmn7hb7WWCQSDjdwHqimelDZ6cF1SLiv8yAd3jvhWfJjvWR+TNOOID4Glb0TFRlbw
CymtsZSRh6VZfP39+GK/rcQzvhiWRVnX0VyTa+dNNWgsx7EbO5fxRUU13Tptc7KdDIosRDgCCtCZ
V3627gKiUORh4BTqcjBgrKN1mTcvBYqyGiz8aVARbE4otmDKtFgwKgP7jQPEQMR+u8w1rB1WkUPY
VYul7dJSysdM3Q2zXqKnF3NR2fYSEkHnMA33QFSW1qzPbBDp4pef3rlxZZ/jmZdeV1jtb5CkwYLc
ODrDB6Mph53irTOVXyxP7w607UoRpOv4Dtxbt5jOsh/eO/axtMYWFote7dUqfZbTRU/FFN6L8U6f
BnsuvIpTPCjivXYIO7YKOkk1jQc7Kq9mJyhN7I8lCpRFoxQBQT/TtUHM8YchTU6LP+8fHQdQoRC6
ZRqWoOz+5rsRaUW3tdSggBS4JnZlSydvLmp05juUAwjOy8w+1MwOSw/F/Ls+yYMlWBHnfaYyL0Ja
SYpSO0bzTRs1Gobph1RnmpNJ1gYOtWWUrm+KKIqNx5sz2LFHd+mTk8p3r4oOx3AXUJRKPfZat5SM
BrOeXznh91p06+v1LSxAKRxKmInP5Y8bIeGUIn6nSEZ9hwbWeFcP9h1ADndVFC46IzHalxGKj1hF
HmWDRp3RXRE7Y/mMl7LU9V0AJyapmE1He1tkrC/Q0RgZDsH6VTZ4I5luOFfI8Q4BCUkc6Imi/fz7
q0STl8Hbr8IwXFXM7QJTU+fq9E+FLiPsBUhj01vHJEIs3DmE1pujZ8V84xj+HU41fS8fD6AaX5K4
JoISZOsmdisIJsio9iNW16NhefFOWtM1P/0WMI7vfH+AAqIip5OrnWp0q6Vjx80qypLYxybtq+sR
74eHNW5hpxjRZIRzbX66LV4LGr3rIdVAX+QsTxm/rY2a9t+6Rk2PwoCSavjUAd04WYHTmrZBV4ln
PcAuQEBCq43pyrd6l9Aa5SjnrqnAzEeW1gXL6rr2QJTEiiH25TQqWyksooNO51F86KqWVC7N81ZB
WOQHEwU5EeI7t2k7bZfZBAnCrVG7r53VjycXcbfRJh1C7VJA2p2ZQmnzMcNJsYK6SWecFdurfJJK
Vn/DeEiWRzRk6a0u2KZjfOosLHqu3cwjOMFyXlEB4IxTOpzKcDGpxBzTAM+clBqWdmpDV/RyvFme
CuVPszfeLAGuaVevMzmKO32cb5s6JpC08WpYBCbtlBo0tEh0e2MaUNTpi9FjTlkr14XdIqxt3bu0
SeJz3Y3rkNLYXTAi6S47lhRkY/ZrLe83da32Nz464uwK1vWs4XZFt3OxVmC3QHuWdWir63bYdlWf
XGmV+gdW5cXHhOzCk+xTKK4fU3QY2W7Pm1SCmLUPtyJNPRGOPg3jsE6xw96NjtMforLW8WbTe9CH
luLSDFOvR+dB0fpkbyoUW+0gRhEf1sqXJB+W2PDxAFRjztvRLAp6Vb+hnv315m1WVXda//5C0g3n
TQXdEbYwHQY0XRUOw9ebMa3tEpxJeTNuAq8DnoOaMkUms/TyKdhngfFBVwx77xHGgCaDvrMCqTdD
OXmVtWR0VhvNIhjVmluv7A+Hc2dwobEqtl/0b14ar+hhmt+Qbp4rYBmfJk7RxdTFRyufKZZOhvVQ
U9p10Dkmm0XcMbhfKa1ScdrejDE1gqHcBtAmYUEYo/rD7Vyl6TfsRrkXLHC+L+PKclkLptE2D5Nk
JZvHLXrE/U2jXgcCZA7k1k3eYt5Ka6wenu9rD1bRIMEhQPmoGY55BOCDcKoJjp1sI4nYvtAGWwX+
WYHiv2/rsL5qyPWcRu22dk3HoJgFKmaPeS+JmytuDRoPE0L1OSdHHSzWL5b6JLOm1YH4co11HjsG
u30qW0TnkZq1lyAP4/VEbMccuqpERbuVRHelA+SJ/NHcyCp8F5PHLIsacjGnZtZFjg8KBMxDNS9k
6ZT6BykJLqo5B7swMxRYKcvZaRRXAq/WBVHdO1mW+5G71pBMumE3NTIR9WJxuzCalqrerO+tkops
WB0+ujOkJ8XR4keCBaOFmMxvrq+VSBpUukllm0Mpcd5DL1MuegWOgLrNOtKHZBW4mX32wpeaxuxT
hokAMj4JJXH/KsM9vSJqlmNG4IpsV3V+06zaKociTNIVHyNCNKklDAvqMrfv3u6GZhH2idh0gwvk
d1aIqS56i9t7t2y62q3XXjUFBI85m7bNKLs6WX2KQi1dtBlatV7SlevYEDvEN3x0NZbWqDFgdUas
DY0ARo+ULPWkpyOUKhc1ritw6TmzvWzcksDJ3tNrsn0P9OJeGA2hCVMbfY0YPE3LXkOZWbQNEPc1
k0S06Bzf3EXI8A63Kgr508DtDBv2pll81osiW6AQl2GAqV9QfZ+VLINdIZcAbSZVZQgfSUouR0gW
c/WGRVwHnSDc04HZhn57lopspnTlDLK0tqHkNXOzIwlH84RX/xwBqL/VVayw2luNujXHgKs2wiJL
MbLZRl2bHxlKv99gmCFuj6jueQtLbWtKwcDL2OiyBkcXVfWOuCB4PLUR3KtkPB2dMdyn/hAdLfTT
q9IeHm7Dnjnod1NuJgdSI41LGuTm6fdDmfG3ooYJnMUw6Yvwjdpcq78uCdrUHAoyRQFuR4Z5UumT
Ilr4puJI3hQFgSZhHPnHPKXRXE2xt3Azr7szBqx14JixWnVVs2hn/RfVb7h+bi528nBmUwVUp9dW
03tHw9HPgRluZLc/dZTswvWxgBb2vToBISV/mqIk3FhGcpoyYoYcw+kYyscN4rPmGkR2uC7sunkA
4ANskB7cH5apmvjbmA4X1BUaW2+V8BbqFb9+EsLoGuIR7GJz+6oj9ACbQP1iFIjQXWh/a6217905
YlJqKfyBErejDR3ZdIhnirEQBM1WjrpBWtwu8Yjqa7kSEiW5jHJFQBhrvJGhd6Uo0+Pt/ykVojQD
pxVH00Jl7Spefs7pCN+SQ+b4kJGsuJw4nSZ3i4ta6+O5aBR6V+mCLfhCDVMUM5R2NhKR9mPHKu8V
Xr2rHWDQNSsJFmFsO6n4DKubeaRIiLHGlMACQQ4GuI4vmf4isKJvQIYMqADwqMcteVUddtdFV7nT
Jk00fSVDZ0O2t+d8ogCVFiFbyIfbFeorOIUy4bRX4WpgVSxWwwROgrqZIemDM6feJgMtgAGG1I1p
hmotv2Fe9HJV0jU6S1ZQO1U7KYvIYbtdb1gha2KbK8WdAVtPM6yWcz/tBEZQfNeBsIkmqLpXw4UN
kX75Y+wPrfSsReHHFLfTvaco7PFj832ppVtbi3E+axsPrjThoZgpczR3Xl8r2yGbaQdy2Ctq7fU2
VhLMQMEaMT2twqBHMH8rr1ZRDGtZFlabKlzKal0luuwwKjQ9Z2sR8qBhP3MMCNwoSZ77RiWspH6n
q/i+UPg5IjCW1qxzBhZdb4tk0nYWwKKlnxknGZqoKAVGFuSWXD9juAxc1qGrW5LiXLmXr5ERi71T
dOtbSrDDGHAoFH+rihBbshWfaFle8qR4lL0RzcVhWeLa3aVptBr8yLlIGEOhEQ9P446Iyn35fegn
NTTcsLB7GV1Cx/q5WV1Ffbr35xlnLJWXAFbN5laW7XBesMeev33SciRc2acuvB5JmPTB0Z2ogelb
baqhLYyr3w9s4q3Shqa+4Go2QBholvY3kYNdpG4TFEW9FORyPRapB+ujDrI7JirlGDnaZ0rmykb3
JqCuLdrvKZ+OZjiGu6FzPlRGUzAoO/lRLwgjcIxB35X1jGqm3tFMGTtxlsGdQGclP3rLb6p1I+7s
UqR3RWlU2zzBp557ASof/JG7ZlDSM2SAjtMlBHZaxtdgRF6OESf90kBk6iF6fcJx9wVTnL9jy0mj
QpB+ijYcXq6XHxLH2VHrCnG/9PqTDvN5qQg6qE1e3Nte/Mi82K6hfQZ7iaXRB2uf5Z35QkjAJ5be
zZ2TFlQ10pTKqh/aNPWJpzl2RW4vBaKBleZlxmJeBR1z1f1MhAnEiShW1q5LwbgvPf9SIMO+yHs6
7Zi1bqntUoI09dK7jmZXHabO7VbM1aRjczYYafn4+y/V+ttsZWkuX6Wqo16xVfWtINioXWeMSCpc
hvrkLG5S5NFMIBn05poTnjBhuzTfj1NDNJVmwuMO6u5oKY31GOfjNmb5du2NAANaQiw5FK6OhjS5
OFFCB7+a+2NBRzsFkA66lLl71or+oxDjcCefrP1DGyjRc2ROIEGDiXq7wqUTB0ShubNx1BiWSaB+
SNJX2f9om5m+Vbfq7DuOFq5rQ0MgNxtSX2stcjMYQdAqZH/lBskLjmKuTHdwPlipdhQ59nHTwChu
7IB8i0tuQMscWWp9yjr82kPUvubO9FSQarP9/adsv50JkQBqro22FTGMC0fvbZkgSy0E6FO3ui1C
gqIlSpZqEZsss3uQN8qgKYsKpOlOHpJkNV0z/bmf9qGpEgNp+lxzM6oJ3P0ZJXK2yGpqT7UaXORN
71bmFthMujINpTzlA/wnkTruusc7er7dWG6Hag1n35DSLLu128CPTrd0CPwQDD0xpVytbtx1rZs9
EZjMCXEI5T8vo3AB9KT6FKvlmSjPY5ab9QVmcfFeyy+OOqXP9nRNx6y/ttn898353VPZYw/SWMxl
hVudhhwxv45bn6avXjHIDum19gNkclNVsP5F4AyCehOw4jyNcV1DSGeastp6pzX5/vdfimO92XK6
pjBQy2qWyvIE2Mib5QnB3wI3BXxw5l/SLosazcjUvYMyBVaVaDPEDCyM9CHcqjOqKaqI+uscJNOI
FSgJpU9UgL17xfYWzqQte0WL7ia4BWevMjFex80hxZBwkPfkjQkaddu1UQq9BNSGz3qDEFhuCtv9
fi+08cSo8aQ9+RHZ58E+SpziZDW5ufc7lyXwkJZXLW3bve0E5g79s7+A9iWADxNNWAvIK3Iib9Tg
rDQw+XV6nptGp67mm8GzNUOWZDMRSm7rTg9+R6+bxGSqmNngH1KSyyZn8givDV+ArVAAEFWFgEm6
F2C1zVy9KcLiTkiz7rAbVvEpL5M6ctejnpM4TQwaFaAR8m473pPS5h5CLy7+tLJ8W5x2bUdzXOpq
JmI7atRvWjpuGtGODZuaPivNSsvpexZuan7pCsxgIwjx56a3koVnOundRNzbulRRb/tDPZ4IT3eo
6YewoBusTgyM5U4oJanedamdyXkiBcPY/f5M0/92pvF+hWNrjLMujbO377cihQU1DrN7mrGfChsK
npwn/aArF3kw9Kl9V41Nsa8yNNBNOa7VWlhHKtDoXlxcvW1qbLFDxkxFgXeQN0I1kkOAFEVuj60w
RZnSjfZaCTMbl3FINJjqaX8QR+t/WwTwp7jUaNhpWDY7nDcXjesZhaP4dr1MYuPeQRe3kMYYo9Nf
rNgnPqE4eN4sTSi8AvST2r/ztTmyy4/SL63YY1VIP09+SaZ5SxE0il1tHzWufZHFXcXWzmFJ2Njv
P3/jb5//XCyntcPpQpvZfKsRTpRy1CipkiaAV3BGGREsRqqJbo472fdWk+mr3sXmPm2sg5V55s4N
lWnbEgWxzsuhWziml11CK/p82/fT20kWogAvjtMkWPVk1WLxdlHL1vJKGdJp2afUS5Iabq9EhKNA
eIk78ez6QK3HYJrzof6VUouLr7qymiLu4A9/+Ftdqssf7tjsRm3kOmzF3nxbTM6IpDqYB5Fdvco/
1Yr0xzQX06lMSLWpLLXZ8lX1R6t6Mh2wK3GysQ3Wm7mN9LmL1enI2DVH4VXpRg+G5D71y34d9f6G
SKX+1IbBLguAQNA5tw8OlDncN7Hz3IXDvelBsij8rQ7jKWCH6Ve3afU/f/Ez1dLf9CUvRgK9gubN
4X8/5Sn//mv+mX+/5tef+O9z+AW/R/6t+e2rtq/55SV9rd++6JffzP/+/d2tXpqXXw7WWQPR5L59
BXj8WrdJ8y9f1vzK/++T//Eqfwsa0Nd//vUFkHkz/zY/zLO/vj8127i0eZX2b9/X/Pu/Pzn/Af/8
iw3iS/o5LNvXv/3Q60vd/PMvU/2HMDCkufT4XG0WXvz1HxS5eMZQ/6FrjkHLT4hZ0+xy+Wd51QT/
/EvR1H+YdGZYx4BMttH1UtggEF0+p9v/oH5rMyabtm2o1G//+teff721S27f2/9hU/t1ucRpajgM
8KZtUZXF8eHMz//UVfHN0CeZrGBUd1lCK1110vNoujOj4pXVNtnqaJAWXRfolyafEZ45sw7Fx3tR
Iz9s27LYQEgDYdxXq17tSXdVostPn+j3t/yzk+7NOCjfojAZUvhAGNhvjaGf3mKpu62Z6xOlUloU
hwr16EafvH4lMzSJXY+a92bhxEtFTQwWtvPFgTsmH1jTDLE9PboevP+ErHeGB2ifvg24pnRC0OP2
CIC6s6fD1E+f/vCuf504b+/a1TFvWC7Cm7+968ALYl/0ol84A4132NXuOtRE/qlWs4UB9v5zahu0
m5pDjch9ywrQWUWGbd2rGh14v3G0+zKt3Y2ACFvGOjMsK1NiV/qLNlZYTEfrEQ4fnBBvrWbg0ybA
6JiS828s+XCsBixZTGYKPrOq+sOa4O1fRidU1zSXKVanZW297VerfJxDSDoK5Y9O3atKuhlHU7uk
PRFCMTi2g9X24A8aBW67dRuHfhmGfj4Z5PzxowuI5wS7mkCxp+mzLppz4tfztWgc8rmqOfwFuaFl
ClIrLYAjyE4g+LfGRgkJIAtxClKSXBsOrkhPVR6iKF6qZdn84ZPQ50H9zbth6hCGEFxBNInfvhvf
gYLdWSM+wgJsVT+99GALzowDxgb0s7JwrK45pZaD8swPAyiGVs/Or7ZPSWg+RfYo3lu2+xm/O/IG
42uISf0+ZNe+UcYuWmFhVxeWEtYLFcj0H2ZqOSG9ee9c8/BDDddEdiDevHc9iJPCs3qkqiEMT1Zz
nh1p+MXI1/L7+pTHMMVh/pIVqac65A0MeHM5GzUHZ/DvLxbrb5+ja+s2b4OdMas3V/rEfrrEpzaG
kkSRgC0TFfU+JOOkj92USh10TrWI+TxM6j6uhfQUBmyFG4I2SgwmRA09zAaFTdCg0uRnecOFteuN
RNn1EYapMEPi3CO8mg+aKtGPjk0FgM4lbE9PQTOgFu+GqNY/1EJbakrZr/RSVKfU7SnqI+g8EIc3
3eFTK5d+qCe0Jz2FUFyXisO8Nxdl/JiPfQ9ZpSPCs4qsU+MSNMYkPEcCoZdRgh7xSNTtSxeECnhd
jD+ChNpFCJxtbbtR9AeDkc1u7c2ZKfTZp0WZwaSKRHjgm9J4ZtnNYJGdsIwzmJQBnr6m7BdQupxV
3BTYBi17V8VGxgyXHtyRQDt9aI5GnaECbea7PoUpDL14MthF2s1R3nv7DLk3AxAwgmzk07WZnFXF
GZBza/2p9pXvN+A8opZrhOMUtg+dtK5eyNfk8pn236+Ur5HPWFNOiBrFaC+vjcOPXygff/Myedgb
ob9qnMZEnoUtWkUPbqf16dbYrqHRxXY6HVKrebSSyD7nov3oNnZx9PVivC9i9zHTzxpEWMXST0BM
oB/oECvQXDwN/TjOxFNnW/vZnjpIsBh7RcddAdZO2qNo5MRwwqYtXSLjnnh2a6eEXclJ0GiP0XxT
PmmEaGwSZczsZUllfOsH4KjCiITiWVIb+9XS9fy1l/sa1p3huR6DcZPWwiGpPXrf2FP8NQrGa9jE
1rEc/I/okN0jRmZjATRA7A3Q6DuWEtBCVfpqGpvFbTj2wY60vwRuPMg03zeBNsRV8hQHpDygKcm/
jl0MAD3bBUWaPBNSrav5snaAgBBTtNHcyJj5Xmxop+oEoLja9OQQrNsk23hWl77TAz85p8A21QFd
dqF2T0ilx6UBB+JdiTNwWZeufkWXtjZGzT91tU33zALBMDVJu00gyrFL+eLSaEuLGJZMpNjgIsMR
p2NbbXwV3ZuiZ6dSMcs9TgxgqjMk0+EKbboAkXxiZCuM/jR4qfayma/1jTnjVIFCv6MROmy1BIg+
xRPlU2o4z+HY5Y++qdbHruuI+rAzfeuV/EGeiiCKv6G+NELrLuRaAnHMJuslsrXLVNrtO8tzxM4F
Or9Bh6F91OmKyBeA3rAwwZnN0YQIdY/jSlCAlDHpTgv3mL0yQBrRWs+Z5w6bVImqjTwM6spZJuj0
9vIQIhU0eAHPTB4Ss7iOySB5rAPDIjdQb6AjMusX7niRNSomeYZjJHrLbAqQE4Y861PR/elZ5jzS
C+eClrwJEkwjurkgWNgBkUjhZZwSY2d0NKhLQ/UeLCPHTaVMj05rhWf5EHBmsY8yLPLyUP5UmBKd
V2fGUT6k9HV8dFOYxPKQLyTZgDFs0NEM1UrNY30d1XPO+3zTDzE+DJ1rOsdgfo3n7Hfs6Ql1Se+r
fIV8PKyL9EJ6zFoeycfl77BpxYDeBgY+/7R8vAuy973RV+CYTG3psaq7j/Q0ukcuqS7YW7e7Mhij
22M0RcRSH7D8yJcwq0X3Ztb2wDgi0OPw9JFwe1O3VSvUU7fjtM0wWNbsZcdSjTcq0IyVpDITPeWA
ycQemcyBM/IxiNLugsrEuJOH8okQbl6f6dWdXrEuyVs+j3qEB9CGbbN0CfF7rLqwepxofTMrPspH
Mg9rsOE6MfMFj8Vm7e4xp1qIHXm9fGxMv+Up0eDyYHD8V9sw9shw4rPqd9F1qOyJYRlgpVnmX1KP
UJkgIl8Au8WsyjHso425H0Rf9DEzavGs2HiROCObs9DH6Nii+9+obmo9KorSLjJDjV+NagVyz3xF
rEnrzmusJ7vUwk2ptC9u3eM0aTXnvhEhJbuwc17gAsdMHp17X1lhyWSSopRpfOdFh+LlWXbwSemS
eoMsnNTgrHaf8my4v/0kiqDlaCJazECunnsv8NdEV6YPcQWSzA8mVgWhqaPjTUd9nYBePSWd2OtW
5d5Vhg7keb7JZ2NRWyTFyswZh21CDwDroensSqEAF/CmJx3iIJqEpgkXRlI416AwVKhCvrlwSUF6
ZMDd2wXdcJBunEd+7JHRqXNCzRxPJGDDPZqRn45ofu+6Goi333hMEuZEmrDduKQJx+XHalRfG+JN
KChO6oWGKBxaARuRnPjJODHEMuXovr4TtXpx+sI4EdprnEJkcLsmST9W8//p1xFvdIoeW6XVl2px
lDIPhBn1fTllxp0Dn8idwfLu9D7urZQAu2APIH48G2mkrbgYrBX8Ke2iDwbZIG0slp3hqRd5M8z3
Rualba7BD/+E3D2AzcPNhNn3vqFnm0RagbeNI/l4Y3jfQnX8qPUDxTad4XdKgHwZncUtFTUWNqg/
VhEurHegpq9BHPd38mhqihBqRqec5GGLhXiha5Z+AKLBpWRYa5US8gKEX3nuE9V+gne8Hf02+Fh7
oJny0sSZ0JPLRSTvI8plgYyHG/wk3+/ZlllsJyN4Jx9XUZHcXiEP3WA4hAOtsp5MnKMyBFid8APl
WGVrpnsq4Us+rn3r+N5BVZvuwlaqu8h7HlxjMm11CKQ89ONx+aShBdHWtYrHNGm2bFFzpK6Pfe/U
MJxgLVlwbcbcfy5D8c1wKoQ/PuKJc5RZxNYmydpibfiYkZ64mqwo2UqRaYuKOhBl8aIA1iMF06YU
zHaGJi/YqCMu/ROLj+LFdJVNkYqPepxjz3aUhN6LHTy6omTX0flsdktNj1Z05MJT1OXhaaJ2e4r7
6QKUhO0za4CF0/RgzuebOjdI1PFJbXKVsbzGYwoBFfDEjmz6dtk5E8DWaRKn0inESd4DzT4dhpm+
XOz0pmk5efGDWEHIHynvOmk8sfxOEAqqc6soy28iWi3tUdiM6Qb+DQnKZWd8jFvoj4aaPLO8iY+e
2acr+bjGUgamTz5dY6PS73hJAfe6no6Tj3cI50WIvDh4rhGzHFxyz8SCOL/kUGTaSRsR5KW4j1hk
1OQvNbpz9hW3Wlc63CCvKFnRk0/mZZZ1rCu8ymGmvW99XMOJ6xTXPD5q+hi/M9K+PBQqud8Q3b8B
oNni/GjfpU7zTCWZ2HNNKQ7yQiUzJYcmC4J6WgeGn/EJG9WJbc8HMdXNPTVm9Cip7Z/7rjQvLSTG
HMEX8R5CX8rv3SqS4FF48NFGN72TZwahAF+VdkZRWpZYxMRlMGsjhF7nY0kQrOk/DG3iXeVNlj6F
rvcco7d+KmP+R073tTxSGn16SgA8k31EJkIwHXGmO1d7mJxr7ubfilSBjUjpYhfgBtr5BXjdaL43
hD33GsB/lJgvPfzmh9xNIb0kKlk582Fm5+3F7sGEaKNnLo2uF4eUseNQByAT+7Y0t1lUeVd54zqk
UdlmwiWhR9HS1gdni/bfuW9jI145VobQg8SAa+WSS4NFmGrl95toIDghBSeFmnQcloCcghUNLcxn
gWO2qzEaq6W8sGjvoPDMrW+aFacrzQjahJAMFPXCy8sjcKY7eifd1sfJt4tGc6P1dgi7Bd98GuXt
ORGAI1qHuaEPSCtcukB7wsG+V8SoLnIWB9s+J3rQLTjnHdblyzBQOtDPo4sZEH5/HukLcrqzT5qe
PrtKU70GQAPxWmqbGCX5XndxlI0ViFavoOhDCe0lwub0KSsJoG+mdDqCV7cWAJ/6A+jWk5u3+ad2
hD7YIrLZZ1NmPnt9upaPG2GebFBITLsYSdvHQL32zQMpSMprXifXqHO0T3jD7UU4Fc1T1vvhWqSm
chnJT9gNqHcOwQTRulQTexPo+ktX1sRMs+TfmrXnHrFtJAdkxPbOFn13znTiUXDblveGFUHv0wP9
ndqc+tLUFqLVgqdBY5Mb0nG51Lgrd/kAJLhQ0pYuIyg9yvn1PXsjd5lCSIF2TFs/8ftnXx+8p9AM
j3Hdoj1jZdipmNeZJ8JVNkb2a1/rD5YXpC9phzoRkIH3nJs2ikX4TaVhP8cTEC0CeMwvTa2vNVUh
UGEakA05+fjV0cxvYaIO78Hk4h3gU0P/1lA505P7SkXBMBLEtSM8NrmXN00Fxh32QLltKSjBo07g
fiuj4QAsc5FtV1R73MysLt4Y1heqC/1+oscn5iP50I8bzLMGknUd7u7MDv23QbzyuuR/yDqv5daV
bMt+ESLgzSsIeoqSKK8XxNY28C6BBBL4+h5g3bjVHf1QrE25I5FAZq615hzzrLrluKDbJL9+kDsx
2OOXsoh+Wd1MAgAot5vZX9qpa590Z8LuUmKVcRaCVoZsut63odztpysl/btp4McPXGar91Uo63X8
5WbW73vOEpweeNqtT5OqA8uYJuqadf4uJQA2DdXwaYrG++eq9OaiPvpufZQvnLOSmxaP/Pp2HhX1
rF5sxg7/+df9Y0yBppf7v1SmZRTeWn9wrXHZGrlRXYmPXg6VQbhmlyhxsTXL2bUoVJ4C2ZO0YWjZ
OyAiUPFgP38cqZOkQ6I8OPbQhNKwvn3yqlXli0V68UeXlwd/NAVgH+2pHUg0YyxEYUKsJgJq8zTM
aieRAP1lC3nt2G0+VCfJwKZDccEAPV1cX/RbzBfZB8qEV/pQzWkQShEhp99Kx8CqDEZmzzF2OsRs
5q/SsH/6XKa/W8/5srFDvur4Hg52VTt7zgvtm20Wb/cvsFt6OQ58oJex7ZOj487Z3nCH4owWEjio
z/AKnytD6s7t39b8gjt5LcFdDmZx/J+Pl0L+5+NF2/7fX/+/H0+D/+/nJKxXTIwruSvQZ50mv65p
uY7x22qMOaZ0ZTeUq/FbC3LhMPeAWO+f7Su4bs1gWhHNy/htYQCwH3Kz294/q2Jj2gUVIPP70yEm
JTiY3SQsXdMKp3JaXjnJBiAD5bLBwrLQTkB92lvm+3+ezUH3ClD0/uT+5Y05vjS1Ka9y/eZekZZe
eCXhRus3i2x1aORJQLB1ux0FCXJNOzi3LHkoKT+fOSE5N6WNEK3VDOf8f7+gYlab8Cc+3L98yGCr
zRlLw/1ptf6I1rQJ9+6WYGNrKZUvwqgXr7GWk9st1O/r0/uD1ehnJAXu1Rhz+VI33rgb6etG90/2
BWHCVaD5UBDmaKSauGY0dJ9UMHhPotEgoClRHA3O0//5GP5bM0JHwSIofUnzpJDD4f6FU32tjFw8
tMsgHma28DGyJcFyrLK/7p+4P2RkrI2an116N7EeENyAbqfUu2fyOR45fkzZgZbHArrx+lAg0D8b
dQWq2GEJtCfjMDHf+yabM9kNSaofYjx+X7ROtUrXvqgU64NpWeCkskr7SkoDRVwcvyVskPFE+u/9
4jRIcB5TvfjskIIelO4xplxxgQ006v9+PAZDvAYRLt//79cPuvOlqoa2+LAMb36AT1WN/rgd9Iqn
beXsHZvQZ1Ul8m1G5XdYFhls7p9FtZWdOpsO5f17zdEct1rqfxr8opFkYfxpTHLy8u6X4zNvYDGz
mIWq+NlyyQG8f4GU2ndMxfRCMvp4dKxO7DQRE55FdPGlSp1fPiKLa9lb/apdOKDazW5JZ5ZozvtT
nNofbqC1fLOentM5diJLatWvuOIwF9vFZmgD72DkE8Bfr7zhSycLr/ePRV0sL4Bk252uinSrhml5
qbNGsIJzrcE7vo9yUCQUNdlaKfi6rnHzS2/k7aa1XAR4dfPvXr5Njv3iAMbnNFE++7Pv/k6r7Nes
sT/Kd1ev6ud08je+laePSlPkms2VuAZK7ad3LILFlwBsfjILvKD0sssv1DE14WL5+IgECNp6YyP3
gkzFTpZxgNeUOo1Bj1PegBwhkO9sYuGLzzkuPiyblipt0FCZtv7PTfRf2AdPpV/0r5g60oiCozsF
1pB8sgzu3MKvX0s5JCB6q5/7h3UsZPu0ajHpKaTHMIKTk4M8gF6TVocqkM5P2povvGDdWxqwzxqz
+kVTrHzxTbiObp7Vv7V6eWa3HzY5ThAIkUq85DHvZifb/oiTS7y0AVG+NQe0RJHDEGMkeZ+1nOhi
hp/bqoi3PeXQd04DZYyb8Qcg7bIxcovuapNQj8i51AjyjZHiT9lwHvESbToHZMPYMjJUVdmyfCzj
wQEreg5wC1hu8XFPG83XHn5DzM5TMsBEpdzNTsLw3yvgb1F8ur+bFny6yKzBz9+bqOugA+dEUZzN
gPGfxqgM970LJmFZLmnedRuOCv2lhC8LVKG1r2ZO3rbHQTZyxzk9cAC64CIj9YH2BjHx90z5ArPq
OTU0sKzOwU+l/kCQGL6xTCmEOcX8ZGUt5CRFsIhIju6d1TBCqHADqDV9eSz8YmuSV7do046XVn6n
vVVGzVCqq+6Kq5wy4h3XX2YwpLENSvoWWIIPI+ODL+6XdIss9KnLgHi7C+qMeo3Vql2HgF8Ywk3m
YUc1evtw931PlrSv2cg8ZHDPddW+kHJlXkZRsTpIoJfN7MZ7oZGG2Jk9meyldUw8hQPRAXBWpVl5
mQbrfcoknAFiQV7NeR94nkWWZX4m7pMXZlkyoiEHWW4zy6X5VjOyWqc+QuXekRUyKtO2ebg/xE5/
ERMwKTCi7c3BtLJD5XS764fFoPTT+p8NLTbwY5W5Mhpyd3pzZPtWdWMYV53zcIcjQbDixdM1sbs/
XT8J5mB8WPKjiOn9ZYXVP0ojQNjtJz+cAFml29qPWgj8kUmlu26r5ppltQL5yzFxNvoUWKdFTo9O
4/C9vX7pvVqe26qbNrrs810/587jQlNnoyESOkxKbYWXwDwXyNmk5jzp5fw+ezCiqnTq98hQBuIF
ZsIo/czeFjEZVj07EFM09j2rH46ePr45IC/OAHX49dMFI28DB73Qic11lnc5yhgnMvQs16fkLCTa
0cFvzVObTLTg9O6V1Inu2tHlcYR0bqJQRmhM8YUcDOsVWRDFzArmVX023Oa/pF/1twRb3uXOeWim
0eadi8efnDAZe6q9oz67hyzFuYmpPrq3sB0dzJknhoY6Z8Xfl/kFDsRDMitqJmfg1Q7iNALMEJBi
fWNp9Z66Vr56SeOcBh3PV+WAjrDRtO8IFDtjY0gfTBCUYTvfKiniU8+8CJH79KDmYO/ZU4nrdf2d
NREkByO5+mYy4ze9kUoCeISEZiqOtFXH2XPfnTW4pHFbqE/Dwu3Jqoy/iza0pvvJliludo7nZ2id
XKIjEZPXVgpCLMDDNZPuXRIHXk3T5QSTieJvOnke+WO41hLc1Ds4ZtiTnAzBrPDoKfxDNT7vHQ3g
mVazejBRNvdFz1yKvrQB/gnYX7lMG0bHYK2clrbpOtYbFrXXGDxfIeT+wTujH5WjzSCNZtzxif2U
EVg2G7F57rTSB0MMJGdVcAVTSYz5xNs5LDqsLk4mK1wtYS5yMAsIBnnpuBfhGb9aqG/7sYSRWWgm
sW0pkYBh1hYtdDiY+i0Ok3PdW5/02mF8Jo4T2bXdRTUig20mKoh9tXwnboo2osfdTw3HguDVTy1d
qJNxt3zmsAq9BvisZmDr8pzCoR1F56apyjm6h6+l4sk2OJY1K7CA/FU75EV4rJLFQo9ea4fM99TD
siAJcjnYOUlxRMXsXZU3/S0cQe9rdIawx6hwTpaSF2Qe3jKiWfdm0IpTWsbzNVl6EQUWt23sGwSc
3rO2oMBuMYI7YSvL5exV9nfcEcmYFTq1+JxAXvcJq0nws8nWeuIqYwKpGZGv9fKtHLxkV1btpi9j
82XhlV6mMWO+CPk+Ra9a2Flk6V2911NG1DMEXGIvGm/rZxzx0IaSabRY4PomgzwQx4q3whgzogRq
ycpansYJ5UOsy3bfOqBDFaIUqxIdRUlv7abcwDaI/vaUssFGY9y99mMZGQzMCGwEmh/jBzu59O+H
Jp2OnlgTGuKDmi0Z2cJxdpZIrogn6fXFLQAcAfW+WKxbOdR/NU1v6TUAf/MNj4AEGhbZXH9xrFhd
KfQVRYqGtSnqrYYnq0nJ6PEDGcadu2ySapm3mp1qEZYO0KAODaUkDUxeI16NdP0jXLdILrJtXzW/
IdB1Ed/3LVcIN98mVn5i92iONcifPWErPbvHPOxGEKYPvaZW7vK3+xP7anmuGQtjmT/Gsiabove6
26Kb1+exmsQr7P45nNbWcKDZzR4Ae/qtq17buorrb6o0/SILG5dknUegoMiA1Pv81lV1vA0S9zcW
4e6a6PZJecZeZ1ITNRJUbVYM9rmwYEfSQdPPs9DfO/LjcMGyHbeytfdVZpr7JQ+ClyZ1aAr3y7Ah
OJ3WOkLPyKKo3lccmeAd8fb1huIMHffflYZI1QiwcNhe/KbbpGQYsfcL1a28Fb3/pa0TDKcvU7oR
tKJmR+etx1XDkHhvxuVwge7Yh4buwf1uaO0JsTqJRCl2FBibdvIcdCqj/6b1eK5RXIyMmrF1b5x+
/tRU9khjmYuY88jBMGqNbEcnvHfYMVl3Idi2/Gn0f1pSK2gFLwB0l/R3URq/EKn9Y0O0XvVeQ6SA
xgc9AYCiHtYjdGwzZGyyt4uSvuKE+VPrKnubIwnfaFXNTVCKp2zOYcjahJ3IgPP1YhXgmCpr1yjO
1/pggS3iwCf57m23SsgRZ2E8s0GqZsJpn6FkvzFZ2ntBAR0qBUA5nZWJrpkzevuZpBIkqGc+pipN
Lp0PwqgxwVfm8qxED/Cev/HUoRTvh9Z9qw2IC2aCbKuOJYA9H9rJagcJHafqYcrCDM7ENGyrrBkj
XxTD66KVCO0wa4YJeVhrCpcScrzdrzWJlW2XYCbFqW1qW2P0zVtqFuZtGJLNGj+9dZv+DS5W/5Ta
xrb3O5o0xQ9VSn+cubWuaZFNEYLP7IvUpos/FE8EGKTQiu34GBdD/p7VwV6JPLKCPH1ir8xuCm3M
jqkMadc+qyNbepSoIPisFrATg7QGoBFktzDcH0PICMauq6anlEFmmBb9TZIJ/LLCx5SXXue+jjeD
9qAyEm7SwdReuiHTtuZYqa2TthsjRpvD8YLrCvfYJmBWyAXhb9O2yA4JgatXDEvtQS/pAQjmhegn
btJO1HOvJzeX6LFQs9o8kq0JyQ465y96ElWXON9Tc+WEsiD9dUgptcl87aAyhI6S4sGLzZ9B7d0x
N3ZpjfugbOvzMjmv5Hxmh97xP+TkbvVBD060TastIAnkDYU/cVWW8hgDBfnwSo0UL71nLKmnN3ME
nB4wWktpTOOvOfJaG8/jhJhptI3mz1STQ5lZBQsljvqEhfCRCgK6R5EeAS5yy5BpvaL0Pa3fDbaY
ImfCCxRaKvhAg/CLhELzYV4ptDTISe+yUQUQcyW4UHIatIof3PUX4BjWVqQp02zNyLdeGwBfF3bC
BuuXr3PmhvricH63F1p4Bli2LL4ZlFxHuujYwXPZ/Fim0Vzc0kHVqasLi8ubb+ZgdNLgW6paRKoB
gUbnTKkFjANji9BJN1kztCdfM7GCFumeTI2/TIy1jeMDdFjY/ndpUJ7RwAUhqec9BAXgC4FV7JiM
PmLX3ykvXja1pW7srkRC+CV7F2DsPhZqC0eij4oyj7eTO77XEzP8emSe7VTTftEk3ULp9b86d/qo
gq77bdO26ccO/XT/Ck/pL3nZwQ5vog8FFeptzOgVJR46t6HPv0abcTyQlq0mDOsZ7SEhVDbHBWgg
J4niA2bb+JwLk1Arlitc+owZSOLOnbH+0kHXhi7rB6bi6qXMqQTHAIhl25kaZ/q/da2ifsjzJ4uD
fdXlYqO7tU9eqk2HpsbLjWhBKMB9SXrrDD+76b0tONdqNrgO2gyqLp+GqZ9PPRzKms7jbmX9ASzX
jxDSX+nYFA/AMTIUucW7OzNwtABohdmq4lXkP0DNp+5ChWEcYUuNG7n6bdoh2Yqu0R7i5JZqrYwK
6vBogXPajPmyxxG1Hzx1I9Dd3ht1qrFP0SgYFs4pvYULMoWlnJXWJwpMLdJVPW6mMrDwg2Po9MgP
uurOb6v+q5t1uwnEsDwFWfkPr8Jb3rbTxZjGNpQqa3aY0rQNsmT3h/0ttRqSPCqv3gkOx4SquATo
rPB/yVcWNm+YZ01jmGhuH02pUe4IMfzEFr5n5/QOVq0zJyPIMV+S5rtELbAZgT9TxVAHALnVMWpR
PNedd+1JEts13EVRQ26LI5uYIXy8z1tguRU40GMTe9GYcOtbjvGJ/47G1QiVb5BnPXvvNS95nGFI
GUQUYZ410r1UpRGifX3QAAZckOZL6jhorTksmQYfkR7X3JN2eoAVcG2Q81JgdHvmSZiFIJQMVYxb
QzGxmpdKjwQxGpspsOlZd+3wQGxEFVKS5iernXZT4uUrmp5fKrsZPchcw/hoAhfRa7Mcyml410aG
Q8VgfIz6GsxGJ++l7RsO3hXB3wwoWShtYupxzUXU5m7kufIPKtsG63Oao3gs9y6Ay2OPmfmsdfFN
DgHG0nw4tBwTP5fC3hSc5SdXJexmHd7PdToTFB81V+meGZbY5FbyPZTR5JNzNwUABnsVTPhWYXSm
QYAhk7HoOJLtndOPCbEFoTclq853kggEGqpM7c2qOWd5gtRhELYAN+sa7l38Y4MiADpcbI16eUfQ
QSj14r4q1JM7t+y/YnrZNFvbb0MIljYKATXCEHFnmNUAxyKrT8ABGQhSGo3jpEsBH6scVcJEEVdy
qNOV2lTZN5DX8gIgut54A3pbps0ULnYJ+kcD6jLq2h+j6zl8uQ5hRSYjbjxh5KAioa1R9pxsTIV5
0cGybrtd0Bt0zBaFYo5x1EizPBxBn8wEki3poE6GC0Gbo8eZknLYdMoG9um1t6FNb37QvU8Ey0Qy
/ofY+RUi9cVCabyj2H0JFsM8XLyS7Bp+l9eK7STzSYCdU/PEwTdcKqu6QFRkf6GV10gO/MWgPfZQ
2eCXjy9T51WbOl9zKCdUsgEBBUGZXCZPEYinO4+O7w9bL0tfPb07DO6OIfm2nPQgcmfzeRS/utj+
Gg2dsLFJnqhgEwJ3zFUsWVuYQkfUlyxN87nV4z9+Uv3G2/8vCX5iIyG5PfZfzKzJHiCEwbJzsk1Q
dtAS4a3x05IsUn7ymTIVBu7UsOH2K7lXbyMEjelGrjz5PNGTY9+Mm2wcRDhZrXksCLkRBqBRnXjF
Q5lp/UtL2XuxSJQBmLZgWDj6IxigxWt+Onv18AUqLFO7uE1umaxIQKZfLahk6WwrW7zSVnxzpUBD
j1dcWn2Bj3CAPpd8UUZ1pAPgHU04E4VFgPze9cS2mIsR6E0wfsz5xemH6V3FVhnWiLYjW6lfnCOW
zeJjn5VruJYuTGbA7JjjvyIhT8VOrOd8GrCQ8j/N1a5VuZinnpXkkVgkQsdFrC6A/bEkBu4ozx2j
7W2tGjMs9lrO+0+SlQpXC3GjPfvsVldMi6C/W1RrUmdeVo51sEtT3PG1yIkCgWBPpBOmddH79gbn
RBc5rkJwUz2Vc19unJogLesqhn/w+Woo54ukTbSP5Vffa11UFEF64SosNuAGPihddRY8Fa3aho22
LIeMIENenOmtacRykt1yMenMx4IOUJNozilwREJE1gT40oah7vX4nhsOWJQlBKqiZyXWgulwDwRI
TO0RhO/JK1xiNPQX2pifs00RpVrvtXZ5QRAbMJaWJ5Z7xlfc/pwlFb2OoEuOI8hzQHj2ey2lBWGx
o6Ms+5s2Z1drrT6dKUapOT72zpDy/ibVxsWqbuSHerE+CO+o6aTRLJXb1si4VlH2I6UrwhLxW9Qt
FQOFsciBO9UfsXiIY8bqMPrJLK2qbItBrD72OYmt2oIBNGiWB+GAqEk5uoyT8Tgak7dxHWrDbEx2
mDjintTp2UJAMcxHWi9shD7nOzo75QVlACdf6V5rmQFF8p6r0p4eMekfVOM3GwV27aAX3iZ1tF/j
AiGbexNrc0mRR0PAwXMeeUv2ZCy2RSnhXvwlPSA4iafyMZFTQy1/zFkRzhRu3sYxWeFZDq4kpaKX
bCy6gQEtXvtxWcbg7I7xq244x7Yp+NuMXmfOh559cni/TDO0HG8+0R4sbU+dK8KsxpQWpDTnfySg
cnioSbAyxI/hA4Dy0MfHwVBHbJNWkr51XdoAlC8h3WTdP30C3ARxGb8E+FTQ0FEvrGWTDY9dATIL
If4+dQ2gvWTduj3NSF8xUFTNI6srwuuSFkCctY9N/QJ6iDOEDpPXC45gxeNNz60SGtrwGWfLefYR
Gfn1hIQk4xoI9Pw8dAHLh++AFCBsJFYDyrvK8LkVhRNVDdVgNj/hgmk2DbP/DWq1SBTazu4qwLeZ
fUikdfA84mWtWdkfulNrFH/mKc8HYrniNtkyAMAZ7hZbFaQDeBNkTSl4hb6CLGLzuBurfgzF6K6h
HWuVEhScaxaMBsiVw0rRKxwXZqw1ROZU8J8FvykG3YDj1x/M3Nvy/w9DBwXW5o5ncDucXYoHww6e
ADIPp0XTqbqa+Mge2W78zP+sO4ZD3NDMe6BAUMY370mZHhCgH8CENWvo+XiUCPoy0/jJ6sfK7bLj
RGhqkAMwKkFFpr1LTasdKoSdESz3NlrK+Q1/vMl2clH7mmFfOpdEbCZIBWysLhH9FiJiJ44LOhKl
DGs2TYg0nPqA+OdhCqvE+Scm5zlY02hl8cu2Z+6PhYyn3sBT1b/o+ngTDpLeIaX0a2211Tgihov8
Z6Tmc4qjfNO1+j+R1wlkfIfwrfTAIG2bJG7E9vCnSUoQp/1D1QWXsQhOtN2RfS3Va2WKH7JjYHEN
/oXjHUzFKo4mCDSo4Ktompx/sE+4SAaBPQtmXCMQxC7FBltwH06Gd64mvwwVMoioj7NXlNSnTmzz
An5C0MofrCX/eHf3SkLooNs0RxOrbAdInSN1pofmevVVaLND27g4cZbC8XTyEF3vV+uIfA8947pv
qsmI7Nj7sWXXbeP4xEnPzw8B/pdQ5mQwZJ8FPMLQjafHevjrlPGxHIJhP+FxCXOZfTNcZPpoBnsA
qbTTEpvARWvc2kqbObPGnL7uH7s/SHKksGmIaPbTLwtXccxOdmp9RFjLc4746thaHrxv2TusO5Vz
0iSRTloxiZCERbklloqR35SiwQhCISXmDl9hftEsxJ9cMXlqaZu4hHPVafs5sCUuvjE+cbKOTyLF
NZ8lLR7DwMx3kuF6SP96nQdNRzEId+Wz/DVURUsuZSjBbkvGLagxQhzPw0CsJHU7O4xFR5tO+VDx
40j/ZXeQjXXKWmWdctuE7VeMnJLybisYUtPCbxGzO9P0ID0rP8zYakNLM5Jo0XFykE7rPpvrA/LH
ggkryZ7UkkFkSk4SKquGJ4blhEhVP3lW9tekoT9iplqGO4gaNNeH57E9W2zpN93Q2q1yZm9rWn33
EiR8L2e9+0Bsb1c4HTSp0zPO7Y9U6C+i8S3KiTx4KCh03JI2QTHLl/tD0iFF1BP3S/QrDFh244uP
bhOdHwYVY3bxHKDG2Pky0x7xSV/MSUIPdmaBOkt3wiEvaWpO8ceyusuZWQQINP0Uw6L52jCo5720
f4gcTY6ypOwxhf54f/DtdSt3AhnR7/kI/BQdvqvITfbtT13lFd6o6QkLXRFpsZ3vwIfjMvCq8/ig
oM5chZUGIeGIGD9KnSqrSl6gSTonZN/tk9/ECAGLmzbOzBBtBjqTKbWoBcbJxLPCkkXHkE5BEbgG
FTm9XxtkqbPM4jDODimVaKNH74pDl/tHB1/YBc2jh8iNorP4EOYir4NT6juJFDjUfbE3SJ99Ab2d
Eema+Dtp95/e4vf7ofyTMj88wNN7geQNzCYeSfXWI9ze2n405eMU0KXlp6J9HhO0pfqY77vxxIuz
4e9ajgENq3OAaoNGXwn7MS6usbDJDhuLJDklNe0wu7/AxHqHh2wfFoOzcOJ7yd6mafaY/MZEN53L
GRZJUHCKlxp3DCkkoe2Xb5n616qJdno7XJdaE1cFsLJRx5HM5Ne6aN4g+8CaMzcC29itKY1LXhT5
PnGygzna7UlYOQDPste+Cnf+QKYFFtsW9qmG0X7iyFgd47nkUF4ZJzKYqE05wtEvaSXNwY8laNGq
FUD4x6z9N+sY52yEgde5mgkVduvlSfsqjdyP4tJcbg7NvajXChFl8CI5X9NZ66vEfyo1pjvMXdH0
rKquAgnjxkK7dJqEo510jfnE3DCPyzxiLcz6WKOUZU53nYbEvqbQnPzB73eu4PJoMsndinrueW7o
6rvYnH/HndzHynM+HYsj9JSYLC8FGyt1pLGTsyQOq8+bX/k6KczcJwO30dYqq2aHitvd1IYu92RF
BZxZE5dkotnmlO5pZxLyPLqdQfk8jv3vJNd+LwDPwylpi2PVLDdE3R86nqg/Psj16SehN/zttept
QrrIRCNKjcz87oOemJjZ9F7gDrJallp2pXOSHnPPRASnrfHmpHrEgvCeIG/xMcUB9qh55MaU3Zs9
qFDLY3qSWfIXm2Z7kzMvlFVZx9zX9YPn2vh1e+FdrNb6zeQgGmDg3YKmbRkclhJJPKpSBO4nNoyU
JmIzvfeT/nsajOqfDb5WFsGf1mv7kN0cIetk0H5rHMBYtVtDge3c80T+wo5Vzmekz9KqZFb9sZFX
SloNBdqWIfgsmYF91DnUJpUCR0yXK6clulCqo79eBuLgMFbmv+Azt++r4cGl+bjNq9F+99LkW6t7
5y/v5maxYucEZ1UnHLZ7GYqx3BMtLs5OZpBdwGE+xU4d6UZVn3TPqk+qgWJ2f/jvU2qiegsOHllX
pv/g80kgbmKTcOinhFWpwMKUNenVo3YjHMB4jYFpNBJHwv2ZUeUWwZmKYXgevzZIo17pty0705pw
+axPY4nPgDM9yRrr07qcNsSk9A+piB/QUCco7jV376Iw0dnXHv/7wDVrUNFyQNWYPN0/rqzlf76i
SYbuKrVX8oR2Xadwo7U/Qbtuu2nORyYu5tqZ6yNTnC/N7vEkLoG1Lc2kuZiVVV/q9V+twEJrlU4c
liT+RsZIA6NVusXinlvB2cp8H+6dQrG6Ph1kQlCGm/JpBoTBGbkU+46qD/fPivWz2Wo9GUccN7aT
ew1VXJ5tcoAC4UxfdfHWaW0if6tBBid/Dr45QqZnfIBk67GWFcqxD9qxXdZCdmcF4oUkl4eRkWRo
xPq/2K3Pgb78Lrm/Q7Bo27GbxIVR2VohMtkvo6UirLJw8Js1aqJ+j08GxbHRI8NARNICDM1BcU8v
mj1mD6q3gAfP774vEDkDJtoUfnPRUoKDPS1HX2gVPxZ0Pbtu9BMydJyqG1QZ8VbBiWd9nzZD7qVb
fW1AxIDriXOl0VVmb4amr4ULqzYQiA1yGsJwICnq3adv0mOjldnUcKDAcU8FULlAw5WpPAwoyduU
pAyjUu1pWB76nB+cWwaws4U9dRnmk28gHVcp3d+4Di5OcGZqiuvW6l7FlC1Hv2IIR5Lrn8akLtIB
nBzygbMOiSJNod2gvx0HtlCHKfemZYyHHSH74ywkDbWj8ajHA3NzV6fZ3VCVtmTiePomJ4Ejoukq
ieWM6L5S/4j+gRijKtJZVgSGFuF241cwZls5Mc7D8Txv+0LjwrKbBxrbxTOj6kekGTvf6I4zQLfR
a77MBD+m1SFTYUBVbEob920SRIzamo3VtNnGNE21R7apb9PaogeKNag1DDRArbhVeAMm2aK+489H
KgzqLC4vLoBlrvl3ZxqQrrX2bV3Hl4KjZaw9ZGBQDy0w/E3AEAApRvBodvpNKPZaPXbwvCMoO6JA
2qInB+qDsXaLEYL9WCAaVUO9nUf/IZiQsfls6AMppltbuA7Z7jioaVxOLYmqU1ZEcqGI53ZeQv72
lIms8zYJMNauhEwsfMTXKQMDbbB/L+a8Q242g7FEkubqiHSNgJtBJ9vKk35xmaQ4NKUHqauKXxRj
xdig1NNsdHzFXJ5W6FJY1UZAU5tmhEwPprteTEX5TjjC3nYpvmYdskStdpoun2B3b61RPw3OfK0b
AkvLR9MhpSbLy2S7cDbLikdM1b9m6tXMyP7YWfxoaQ29h5wYGIglbCM1271uf6r2Qn/b2w7Cnjhy
x0jteU8Et94WYqTH4DYkCzKPssbbp8ZYhZy6KfpTc9rGmbXx1qMLXiQmTBIHIvNlvdF+epDuMu5S
Ll3ziJqFCpnRiVaXW1RIpC51B8MaMP8Leybhiy6PfRkR9UYZMsRqcRVrHEegyUz3dOAB4tdU1n3S
b411qwDCgMdB9WfHXVNm3a5CxmvcL79tOdLK89ezCkKMPca8yO1FGbqi2JYcJwtcmF1huTtqvUWj
UKxb4zPTrecpwcHa4igJVTEfjRbJmywLM6L9YU7ecyGaVVyc52Ffdv9qL6C/2F/cbH6xbFpBVqG9
5VP5zcwpO0pk1fezs10AQwdMSHct/du0dC5VPn4UY8b5bYl5M/NHZTXTaRxTXC4YKQjkyp4r7MG7
oneRkK8PPfKRyCJoKwyUm57/D0fnsRwpEkXRLyIisQnbgqKspJKXekO0TGMT779+DrMYRfdEjEYq
IHnm3nPd2HvtppJ1VNrScRgYDMos7G1+1ywDQJjkj6XUMGjKHwND4lyyMamrkRhIZbK/WacsIMkg
UMLAkG6iD9Hyzl+aBkWWopnQ9TZ0PCxpbpzQqxoESlrOeGgX42NxkYNYgkEr1Wm/d9aaAUg+fQ96
Op4x0v6r2IxbRTNclnR9b6L+i4UrWSHefECZlgU85gV81BFljvGlkXzrjJAr9TzfrWXPqR+5BTPs
4qc07O7i9utVBwBJXHnKnqu9aRNrm1ISS2LL7DipxPGtVzqRIXDFOvpqeewx7IiKsQ8Tw37P6kLk
rXGP1e4Y84ljRez2sVb8inEBj1yhRBjjD2bML60HboaPIqNHmmmhR9eD2McaHy8c4axmfZL8SHsB
mDBABd/vaJBYwiUWO99GF0civtSFGIOjEu27EjaRmgNTEpepW52d0LwiESn0fdbKF5T5wYjDzCdo
ZZfOOif63JJnEJEJPKP6IwPVDhakEdxHvjJdipMYsQsRM+Zc9PuEuz8Qyco6A8cZYHy8wfUu1URz
MmY+E6NBRsiWkClNtRTiaKtI7hzyc2MNQKs3FvuyN97wW7J9sL/rFG2SWNkuj8uThUAUeELrD0NU
+XRoLLPmJ7Q/l6FAiNfJKJx7+c1TxttRNAxtO4TxE4xPqvmVR2BLk88C+I1/KkQB7NyBULb88G3P
kjdChqe8jseRa0k0o8/q3947KR+xke36gvpeDf26n1YBu9Xo90B0qWyHmMEUrz3qQDJaXe096ifk
HCUFcT6VTytK6R2bjemgdxXA4AxOgpHUJD4X85nFPiMI9TwYJF0oeYxZEoeVvpyFN4ABhHG/c3OI
2zIpT9ZIsYWiQvhp2hzTArFoxJsU62kQN6t9ymxCzhqtfJSuHA4egOWKK1zqvy2hfr1RBnbE4rdL
Ou2cevYVJzT6mtlWJMwQbEMbdXKTFo+hYzJSOOkOJRyvyxXwF5dlDZokuXNmfs+0zhYe5ybUpPFn
Qs+HbbToOM3igz4jA3TI4qXYPYJECDgsua5O1Ado/VB77IZJXGs1TUd3cldEfVMXFt+8xZ/iOKf/
QvcSlJI+KvaeTdEV910xfRDvV5xlW28V0rV3p7PpME837PK1zcenfFkKurLudch3uGdt9tuNzcuF
CLTOHKoz79O9mo2rKLoUcJvtT033mECs3omhdMPVxkmibU2Ak0zBOEHWJET0T8lHSi3OYTPq6Mvd
AlVK2SDOLomCbNnQ8X98Z9bZ0YNHCipNzGyDJoqKoEIuRvTUytiQrraznhfJI1TZ+p8o6kPDsWre
H/cz8s6gQMuJF/AQlV16KB50vSlRjNNf6+74E+cpvgEt8oW7BBA5N8HeTdXZdHDhYexpu24iQg0Y
m+cqNptDpI3Eqs7RmWEk4z8DC1dhYnUoGYM/m/KwTFSJFvqqfZ/ss0o7Ed/L7pEsSTYAs8UIvQ1b
wgyOg14+16n51+xtyhnLyI45TAjGwCDOW7ji7ni08Lqhq96vfVTtuq2Sls6B1MfsVE8xj+v0rxHY
asypplercZuasF/xV2EACdkRT6e8l57f2Q2vW3NiSux1IdrYb3iOgnpIMp9d8ht6M5OHmpl3zEcT
RiOGrcxuTplF0k3d/S3N4lk4KdmnSDMqY36kAIfwpzVHXtbh4EmPbG/kAnX6V1XdXYbfcWeR7Ldr
Shsbu1JPi2sqtL8VEwSCE7c5X7af3A8Wjp9V93ceYERj8HyB6H6BF8yamdfksJJ8STwTMVltf5OT
swZF/sV2O9QMF619Yn3KDitlu+LGjkk43Flx8VTmeN1UaepH10HptxDiSOAjZn26NpR3z2maVSd0
AfsGHMouIzJmt1lCN6U90rByOrTN+qbm7J+YT5TyH7TYqAAGEdRdvjIZ5pKDtOV3GfMgd8AJA+W9
a42JpRmcNYQJvMZsCrVzxhQT+9HJXCO6MIenJjNe2c9bu8SO/5ozCvBk7tjodJTD+JxPRhfatIFn
Pd26hBgRjfdH6TXCCc97kQ7jX91jYZ41T/pofKz8aiTsZlQJ/Poasn5nSepnfHZwpJmjhQ62VbFY
TOmK1T2QcjbuifCtJ3FHmNlbUmiJX/f71Y2YLVmb40+nmerTlptA+FXfPxat6o6WTXXHRBQBw7ia
CJgQhObvy4QxF3wFb5ZMaEQXSG4AuPeTJY7DEjk3leSCET3UANJtNe1WNg4ZSlWkfAS/lIvx4qDf
p6oqU9542ZpTJRcEyVXtISmUzlh0xDFW67dR8L/WN60v1r5zYVmISBv27OKJOVx9sWvT4yHGtbVw
z5oWm14v5S3IzL3iCGh2yXQzZtYii3QpYDd8uLWKB1vTf40JoUBl2rBWlR3OmYbyJs4fVs8hx4S1
na91YHL06KDlw+xXtS0D1mamn6+cFyPXKVu1n9T0NvkaaS8kzirf5gQ+SLJGOrczr2X+qONFPFaa
eVvI1iyLIpSm/UNBS1nM+HkvkvnSazlLVVOw/vRifCCr/k9b9CqMKni5jqkHzTRxExG67m4SqVS3
/hRa/N4SfEqbWTMBM51jT2ca6pP3bYjmfu01xBtDk4VrTuyKFHERustKQhgEdVcb1J3tzYiJCmKk
TAP1/TTmRLrDUhft+i93Y7n3LPMknY+6A+86eS5TDKk8nzN19HOM3K4xuGTUoq6sVxyQmryYExN4
L3KK/Y1/yd4uxvmYAXjRRQptAVD+ziSJexeZ5h/bg2LsQRpyGdmzP6Oo1kX2bDnmtGe48MTK9cL7
vz6UomH5gUIZWEibvxRdd1dpBhWVp2lHYXNWNFl5v9aEJMfDNUNi+RXX6NpWWLbDNMTnGc6IKwu2
YkNXH8hIPJG2UlyItNMBm8R44QPNSZogcjxfUun7BJug0rCdFxQ8yp+LaK+V9SUyW+1olcxIClxc
djkBXSg7tBLMeVG4KDecCr5LnTpfrBAf3HGiscssiVLMpQhL3P3U1ZbvTLyfvNwoUflsoiI23oIz
SOau/RppT/wAbbBCzWLlUwd9/xvrwB60xosOY9k8kh/3nozizouj5Wj2Fx0jRKiskdeAw64HxnDF
uNjheKnLP6ka+7tJDQ0OrNTzgTtQnpbzFlHj9zVBwppGUkJZNOlebiMmie0f8CgNMVK+OC6W51zz
njot+7ciix812mgLd59fD1q4ut6CsJJkaN3FfZRXjDmVMs8WmJ9dY0rHr9kK7ywYYFWD83Q9oiFm
8V5QGrUjw+mEdqt7t20WFZ68gn67m2wdWZ1GgT9Poc6s0zANcqQ8IFRJumo0HRjEhvRuWZYp2KYC
mQKOIOviq+sbdUj1/G1pWnVMuHXTVvbErRXPBn0/i+X6znW3dEVYhXuG+C3yN+K+TGt8yTF7+xYq
JD8TbNMrzbN2OawAxcwFeN9ys0S54dEoMxxtyHzT6M4uqG9fH+gn2tZAObjEZ70vSNBFHugnJpUu
ny+pIHgLXB+NOwsnAxJuxkiK6MbyqbW0S7+ZPv//2+oRM6tS+4qMu3qSJDfua3OdggyNcsNkPCzs
C5rK78x97qkCbwORAU9sQrITrzMa4mWhU8rj/gQTL3k0aoGkwKre2oKdvdBn82kiuj6X5KVaHRIk
ZyYVlxYvetRnTNSaSRXUk3BU6/S53WCFpbMSPtRPjySR4upJynsj6ungU++xxVD43CsULsKBRL4k
qtll85YbNXPauFCzUZN4D5Eh+pdU74cXJt649qEc6au4UICN965JCIiXwWnX49YFbIIpn9wcC7MH
srqcCE6HxVrQzeG6dPj1G4qaNu76+/+/COgNISu4kb3PXSlH96YIbmf8R6+FqhBEQJwXp0QFfWy+
5Pb6iPtTC5np6lwSzXmdvotYqbu1GTt+wHafePC0GLiji8tQJGKmJg5ouU8y0E1tIn69SV9u5XrS
y+gqrRyZVNpwNWcvflst+pEW5M71/79WI5auUSG9oz1VB5fQ6IBnKd0JEBm7BscRd5m1JU6V5b3l
vQ6VdiztyINMOModm07vXkzWHTiNZWP+IodbxLPdE9WF5Jk6l07N8qb4TaPcpyHlPLVJctwNnfZQ
FJX2NjnxF1NQ9VAODfOYtLBOlYAUlzDjzYi4nFKwCviaECDQiRpPkRc1p4SMmh0DG22L1jPYzR9y
BWnTyUbzfnbvZZW6d///pRe5CZUtA8wVi5RQUEsRQ4RyrZzdM9fXWtiKEbbhPgzZIh/gND5R++V+
nUUFWtjxHM+UgwxXyq1I6x5BVj845D3Q0IOB74wCCQglP/uuPsyIwAlWrtcMhCtt7lysQMw9HWsv
cYu5LeWDPa93DnXugyJ8/milOC3+/xOyP3wvdlFitioKdXZN6BUYVQ4oebebq00e0u1LvTDzRL4A
FGeLsxllnj3//6VkRK7W5nPCjXX23CZ++v/LxEpei7y7duIjLwG4hASjLDfMu2FNwugRTT8vf4zO
DW/guZVlwCLIWZ/M7QZIVgAfsuek4yXf3Qo9wbbpRuFQUON7g/Q7sy9fvJnUApUJ35wZ0WLUn7qu
vemWsl5IMDuKSmpHDObM5zpPPfcjfQ0vfvYh7Um3zH3kdL9GpaChymOexgAKFaPluDb9GDPsndno
y1W1+JXrERXn1DKZtkzjPBD8Hsw8jKokxS7zMFIOAA5YLhBiXUSwjDL9T57ObNpn+xLjJeDx3Ne4
AI+l1b9r1NsIM82HPgepB3Km0RbYONWp558MLX7UjqxElhFTecqj0BRfZWSOp3EpAkwme7gzJB7a
KP4S3fCrH3Zw6O3sh8YZp6No80M2j/rrnB+MDoyg8tLPMpW6vw7s5VoVw3Hj3I4H4r1K9dVDxb9T
9fpGdo++yzGcMZjzMEW10WnrEo1NSFMo62YmCNeGEf2xGpl8LqlLfE1MEjHwUDGeJ16q5OBUaH+d
8exEgnoCLa2U9aOpqlcUYfoO75AM3MRjKD7OwQg9l+9QZ+clNVq/j3tww2oMtjf/DkeqkdnvFp7a
Dzk9mp52xAt0i2iNblFq/BJmjsJvbaD6z1lo1c5PqygalpGChrSukBiM/hzZC6woBqqSwvhsSEbM
2OK7fZn/ajUh00nF6AdwOOSigR2v1sHnQzHPH///QoXbhlFRvslSuMzbZhXg6dlZCzq4/79k23/f
soZh5LtcxryusJ6BQOgvSWf+dLrVBRX22TpzPXS1dD3bZlF2GBCczRAdkxbDItEQbX9I2q7a1Y67
+JXTxfsiNr6nyKVnF7hRmojzAELumaEY6DkD+aQRUQ5MI9MtMBG9PyJkHU2cwK3srMuwLi9Q1aPQ
qxRquAvwoQnq77I8ljVU/2xaQ+ynHxlsZgznJAQPzk9lzn/aCtdBX36RJjH7k/GATJFCGLcllnjB
UKk3/Dqn6YmiiwS/KaPpX2knzKhaO2yW06pDlHeVukdF/m+eGGq0KhlxuZINATmR8dzGxq1QqxxG
FpzpYjo8yU5GXYy5JyVg4zCvjcD/OQA9kTN6D9M4MZl8wwCf4XRBZCLVgVoxqPrxx4WN4WuOyz5P
D9eOkbxVdRqL5U2zFX/R0XIrD6i+aMrP0UR7mzCb7esy6NW6izxHhn0XYziQZnUWG92uokXqN7la
ZxfsCaa8OWS6Tq+oxHhXtfay16dO31GRW0FeywURJPCHxPY7ZY5+oeaXFkcFr2DjW6BAuXqSjjbR
Om9f9eWfuAGSMPc2FIW0UzRbhNOMOl5U/LIovpoMhtm2pLeIxSWo6Vl3jG8ouWcwSEe9tIKkgeLd
Cu9K/AKnL86lQHiPyOSe6BVakxYUXSSb05Rb1OXpYBxDFoAz3rNmuMXGohMTXrwoRjBD56ZMqRcS
oIh45U651eQeGyuvD0Ga+GAxpZ29t6KdtlGDzUA2xP6V7VXHUsKb2ku2WL829rtNw/GNM/HZiZNk
l7mLdUqKlvansZnByeQhsmXiAx7AWdjlEyTNeYWwiOAP2Y7HHG56okHmokQItHjK/GaMmLi1v9ng
Ffts00n9/yWaJouwL7vwnYa4K6J1VGGctaIXiEOrZ0xOztnC+LGPjO5WKpePCQCtQ+d6mJV5dBtG
CGhg7wnr425n6L7LJpL61k85e+Uh1yc8aGym9fq7trP5jNmEJYAQV5o2hED2FMbkNd3jq5t3/TJc
IEPKEE8oWr1BoqN7tqK+2zez/Z1J+5+M6SR92AsX5rrZQ+sII1TGnLAs67io83upF9eOEUFYxuZw
x7DhjYDO7gCyO9mvbby+5pZl40ln5EnN+ylkox+TjJU1x+5oY6WJRjbERf86usgd01gOFDrD3WhY
qMdiy90hs22S4dit8eQDz2AeqhGEriy+j8dNZTildTEtVgVM4tFgbAuluArQ5FonO6NEKoxnh433
bjFbNJyVdUSO7/qoiLipOiym1TFLRqiiFTusHPj3foO/5ZozXhNbR8bV+laig9qNQNnMKHiR2MWP
q8f2D1fzWVbdtwnSa1eWw7j14bznzfIwbI4ureztXVt37n4wkMIbOnt2OzXiwCtpdftkXE7Im469
aT2nEYMu4Tr0BPLNM1DVGxFUTRJmmbV6TwIgZe5RhBaDPr5AEZ1D0K7HqTK+Kkf/kiDFphpCF6aG
YGjpCKyGwW6bRR8ZYVr+IrBKFUR4JrP+oI3OtKtl/AiP+K+5rJhIbYLkJodmWcxvCkP4ZVbjmaE6
2jo2CIU7fJBoEyF1dPoPW9ZHL3e7Yz5JlwhkAheB+aArHdRRyxvCxRAyjhTy57oRQT/27wiZ+pcK
v/9jVNgBQ2btpCENY/zFe9ypVHrk/TfsCiFxiQr9XJWJTYowsYGxLcXFtaflQFH2nLKfRxiMXH+S
BQlUpC+jm5BP3lCv/gCkGAU1WgH9dRjivxni/MfZnqOgJv7RSbFIRvMiT9X6jugyDWxy/xibGSnO
rILwHiGekbYGQ7yYQZb2Z2k3Gqs19HOyMv5he/DBhqkdFIsxKFhSz1b2NeXOFNCtvzESzE89Wxd/
1IonPBgU0Yl7nDpoBhaOKVpBzQxIqRF+XKi/CQY+KGRITvQqxj5Ew6M3yU9UpwPkAdQg45yy3G3R
Bi1O8QrokN3LNCAyi4d7xkExCmSorR7RovZY3xjumMc4m3+USmhZWtGHogNLYAIokzKPfCz0Jd02
y/zY0Z7bFA/K6t17q/PrrN6fpeno9AdzV5nGxHp+NXYTVqvsbUXj0y/TbaJJUrUNqL7Grefa4t2A
enIwYWCY7O2YwWIe7vScuqFjCV51P4bK/uAgNK4237HP6K/IjHpqRN8wCaaRrDr7EFUMC/Fgot9X
Cp03CnCbEkmPHngTnrou/5w1YDJIxNFI2O5n0i5vRVrf2ZV+q0mVO6qKE7ZenT1d+p3A+r1LjP7b
Qg29X5ubOZNPa1qKxjCzo2M5LywvFoKbVmvvQrRh7Z8+G4LlVJG7xg4Tm6lZsc/2i0CWjc/ZEfbu
Yv3lSMo8rg/x3ETDa1Ji7qWOXbZoUfhmYTemaP5TNMqQZDezksFEWf8kSWyEJtt9WSVueXxVO5FE
RF7hofEYdk2O65ATihJ3tBmSmU10sFyDwtfcUrwT+tso8y1udbHwfdzRtVl5xpir6KM3q4UTW0TF
aAM8C/daOGlPgDeWK262rwKl1tq73xEQnaDSSnJZkV8QWqqwVO0J52Eq6kQkwpcmwGbORBZxVvOQ
JM6Dga1tjwf7xZnNmZFuWwbkynM18Ro1dr0fTJnvJQM7ObLdzoYsvygGC/Wq38DCDEdZ805Hx9Zg
0zU+8Jcbdz0qB9+rv0k0fcyyjUSF67GJ9GcD7ev4M671jw0tmZQgbH+1/FsxaYka0e6I6kD1YD+n
sWletWq9J7iPn4bFWMaJ4Lf3g/wxG1Ueotb5sVPrMZkfR3sbyeY10IrB4Jo1T06a/C1yp0Hu/kyq
KT6UcvwGl7H8yWs2qwrtZ5leNSd3TvbKIYTOwO4179SMBvCrGmkBQQQ5XufVw+9XMOEu4KHYk7lP
Us1PYzJRErhUft4QNCRJEzBM7dqi08tIVa2zxGDas5vwSSYpS9cqseg2GTN4zbajzKnydFijuwj/
uLWEXTbnATKtMGp7mDP5WuxHTmEMi8wVSLyfKRm9nnu1u+CFYd0IHhXZVVDU1Y8LO+ZmpDhagQpu
iBk8z/gNWGkmd5hQczLJ7hM2hkqu/XHt5acVe8W9ibAdX/HyEOWjuS+N9W/mxYQspdPn/NftQMSK
jf6TAP9xIVLifcMCTPDSB9T0Bm3ij97nRzfaaNoLWe9xWh+86azT04RJMdwbHYkI1GFbHhzmHvb3
JGacbTc/dxFdxGpzclTZ0XHaD32dgE5qNZGxOU5+6BOdrJ4p62DeQEF15Cbvn+XvuAAoWqIYbMdX
MyNL6CrjNqqx2S/tROCvLpCXYuIUK6NvuWp+0899YExuHug5G/1Sz4D0jIs6DjEd/QKrfmdGLu7L
WuNtFfO3fuCQA30rFcQKYefmfo4bCrZt6ENkOpTdU+sUF4gw16FDP+osBcLKJvaB/t9SKEKfLtSz
XKpXYn7+ASVxOVozHQkW5fmQIBquflvSpcmbeCallVOGcbWGY7sg7C8svIoXg2OB5LfkfYbDEuaK
VhGQykmpQykbARepWfdtFn+JGvVzErFeEShB1szUdvCAKFoG9VMPxnZUWSO7R0wCfTJHvHItD5Ux
xsW56x8YQXh+kVbH0eiaa9bX92w3/g1AJ9EeoISA0f3GajsHQDaEcmADxaENVHz7E5bf+sB8+lmo
edgt9fQ7Q40K3AknrtbwEjdcWJ/zW2dpBp+re1V5gpermcwgV/CBSDML4lgmYVXdmhj3HCS9u2Eo
WDlk5d9smj6blkenNpA5exHVAg74ek/JHRZN8tivo/Pa8vBZs3Go4X/Fffq3Ry/LWhjoFeM+zqx9
w0zx0I15d1zciMVizRa4ti4YG2qemQkFNIDVU62V7j5OP1OhZziCdAw51L8kkQYd8PkbHBkk+XkV
lJoJIst7FVeviFQQ21DRtHSoHgbD24oE54wYaDomCcvfWuVIchBqqawMypnhmG0zFm4c7x6zT3Uc
ehKVXFxgeJcwmSt1Gll2Fd3EL2M/okAuDhEThghyly2jpxo7FE9ydRArOZaNsHY1l5PlHFK+COMg
+xfb2dHAP6YpS3pVhlIhRsEGJ3a5oafUdVTbioBuqAYl7Zko/2Hm5gNYBE7Zkt5tsgW37E1L8+c1
a3/xEITpaHyb8XTeoBJdh2E+n7K7uZ87QLJzdsvbiJ6xzh/yhT627MkGQvj+Ei/eGTIA8ujLuJ5m
c8oP3EfLzuzSsHbGdZd4GD5BsLw4efsEHTFj/RMsyIYPFc2iZxnvkswkRvEExE29RvFmknm3Lrg0
nDhtDqaDE55su+sCDcnkkL9asgHskK/fU5o8uA7MisSVL+QPo18R+ubQ+eL18mWO9f3SLvusxlk6
uuylgMafnTW7dyppwlGuyYasL3B7zc/O+scIH+VQ7RBzTAgxwGthMkW2MARF+QMJrum712rqkrMf
GnGm7mS8lOfWhp7aDO2ZwK8YtBZsfuTMQ9hY6dvChXJV/7c3qyZcMk2y7fJu+JQH5obOJbfwI+D+
GQ+jqJ8WxX+aIfsmkcFm1+OtV6TxJmc75u9/fcmyP44X108cF5yFeZ0qxSQ4AhRis6DyI1k/w1u2
r0nenA0DEmzKNtJOkOGntWBywvih6JujF5f0hbyaii1rjzsIZVlhZZQmVr6rI+gcaozem4KLPAN5
TcU5JanyWMj8ZV502kQM1n638KGsFi+XEvdcoakq8CL9D0vcx5Sn9cWJIMtVSrsNSXtfT5p8KFcC
f8aaw3oVLq7WLiE9UnPkLdIpVSI7LNaG/E+N4IuuNH7gBHD72rJ8K0jh8YUyf/u8spnDENw6b/Pl
aKC04jwwG/quYVSAo+2qupYLWbAD9gLCQbhZi2U+1HNxcl32dQNDJxykLJwwxf9ZFuy5zQyrtmjr
+x4OUQDq+1y2wjqk2KeKKe73kAX2A5rRQN+c4prZXtzi0UA37+sjFURnrQRZxLj55ngLmS81/dlJ
gTSCH9QL6jmBT2HSuvfCQ0WXkgSOnqX8mFhp5i0C6oZGQHNtbyegWeVT9NlU9ICDQquHtmfvlmZ1
wO4xI7LjgXJcvX5Hgv01ZmgGJtfBGNCTAlKl5otQDjKLSLs4nWM92wxdAzPGaRNtzurBRMvcDiI7
jSN2TjL+xAkZzq/ZAUsjM4fnDG3ZAQK0dXC79JUgbWSEidUdo8EtrvocbQklboV+O/stEjmfG2P+
zTPuxkiq9M5JeoGBZt1HA4gX3YjaULWVFdrgmVmAgAP3rDp7AsvIU6WTPKGDA7WEjypkOAkGDLBu
RpodpW+K9LajtkCTaq1L+acxrX9T5JgX5dhEdov8lU3HcJy0uj1aNKCsEsbznKEtRCJZeoINpD2l
O/gAdp79cVf5Nzd/y+kvHpzXMs3mT0YrTO243LC/iZcpBcz4uMAwUVyAGXMawTcmckK/H7JyB9GW
h0xt0fLkfBx6zahPxiBe+7H6zmjjIMyW72rQHCZrnH1tGwEV4oihhroahVk9xJLybV4H7dqzQeMd
TL3mOG76mjU/KHtG5guV2KezcvZGAbSdf1OBp0afkWcnYVlEC5T6o2jq4q5L8QO27ZI+uWi5mw4F
XZyePI+TSsLII+YGHg3wrXet32SbNgcDGqfnONcZgv7LGwa0s5M1x9Wq3yNYprt+6BTTITgcwkua
h6iCvuHS0TxE0EP2m36a3TBb0L7Mjp2B3KCwEdDCgp2DBsnDxXUP+cyNVepOcg9bejhNdRmjjwRH
wl08MosKoy/DXN+SFCq7bWMLLjwvYvbYtr6Z1ukhH7pQQpntmQYy4YW2ZMTpCvw+pkx48CQiZ/pe
jP45vk+mITHmsoIhpDXjy8v7HW+lmhyVbn7cXo+PY7Z8J3NjnWE9aGf2uN9V6das+VQSemZ7RyCn
d/HgSGEa0O8Rb5uPSVI/QVvUgnIkQ4ABocY6amyOg2f8aaixLgvIPR6dPxPRPQdzdIdHRDz6mfDn
H9yDR1zFLvuH8Un3poG74Mt03G9JCneIzThG5GmeWpkTexBtVVXnXLSWNblpJwyBF1O/gZNaGGjd
8hjzpdAtEQzwZjobs+R2d6P0SZaXtsz1i13MwTw7mMFbGWIuQHZaiojx9YXvyBQGGjzzNvb7Z30Y
ljNcMRb/YzrsjWoZ9/BiKAHdZAhXuXy6wE0vmq32tcB9zvTtKvssuc+RZddDtVyEBUxzyozzMmB4
jVAi+/00u0yoTdanbfzRCoTiIzTfexnJ7ghvaEVBXH9kBbu8rp/hOmQohck0wENk2MHqXinaRqKg
ndcsTRVOGWr8jWnea651bsvvpGgUWRl80WVunL0VIytwoyylbSDcYmaPRKvcWTThmo7HLalQkbSj
fOi7hS5awbbkJFXPyWAOp9h5WDPqqdyuvfuxWoiek/qnApEfgtx0D2Ao4r27Hc2GcSKjl2YH1bjo
FIrXyrrIT9i2zpmgbVQEq3fy+uUwjNFtiuAiAMtGQlagf+1YpEE5Qx7k2JwqcfyKBDkKJ9wMsjPc
ixIWyrSMIQLlUHnV1nNeWZvAiS58jl8IuyVQDaj+lRwJfwAZ8uA4tIwpuLxaVuJj7ZhSLkYepIl1
l7cYgxXV531Xq3cmEwRx5DXq3/ofvey5h/SE8sXUQS0JtiAWkQ+yCSsZWVc7SWwklNtmVraXWbQu
VhbX2dUm9XHWVa+eirdKkzWH69knc3qwM8uCfRImVtMcBKGfVsKgTRo66CrThcHEzDafiVWxaGTW
Ltu7JKowflIv1mDiKi0LLkmR9SeNT6DZ+KzxBn3NrYxIquWBzLA4BFy6ZxwLYqDxTF/Z1gkaLvCO
hY+HzdAuz0d19EBXgR+MLnrRZD7DuxIgQgYtTnNOTqSHykTWyFj1S3fM51Sz2kM74NPG34mHhjnL
EuknZ5aUgKp+0io6XU+UhEqkU3w1SPBoet7dFb7HgHlQOzBw15L10NcWZZPCDtRBGkjQyFMjNPvR
jH4xihy1oV3DGWlYzY8QTHRPu5FKCM1cVcsPLI1XRF2b/IGBYhlXxziS/BTFtPmYiTq7ajUyfzCI
DsKc8i1NRXqY8mqb/tA7uLj2/Ljy3kQD2EhsuoD5NIOhOelxCF05PeuJ41dNJI8E3YU2ZFxwkDSG
Dl2kkSfXshAfy2ITLO3Kf9Ps3WeEaZydNHqB98OvFbsPmag+M8/YknywKOQo2vez+1EQCoWY1tcT
8E1VPh0GANNZj2xRh36K0jXeO5mAoeDWkOcxCe7GGGJGZbLOyWx+m9aQNLIogq9J8t6ZsUH3nw9H
21nu1oGnnORHiCFDe4jn4j/2zmS7jSxbz69S644d6egbL9sDAgRAgGBPieQkFkGQ0fd9vI5HHvgp
6sX8bSizTElpadX8DgRRAoiIOM0+++zzN/dNnGlsDANnOcIFStAHuWXdkoOgcTVBYYCpY58DVey2
pup/6Br2Rp11CWfNXwUxzY1g7sppw5dgir6UHCGGXltdJx27rMKv9QtNC53VYA425NAOf1WK2ODn
UURU2zrisIVaWoiLEsfqZ36HhMZUMqEtt30NgEhQI8I7DoO8fY1avIM0lQd391aQgktHuZgSN1rb
iqpiS1LA8ue85KxwHhLAIWd53b6POSAoAMNLfSbhHIbkPhNR4kRemgpdCDQjyH5LrVqLCCViK9VF
Y4VbSoraJfh+ZHBLckKgEZd14DhXCts2hhEI93ALiw5lF+1aC/TkgkOGEt6NTfJA4fMaVQGshtJU
Weg9Bw8t7HwKb42zVbWq3OiRz1ER0SZ5K1VCJhuM8ySjP7uR4wpIabeJdhdxcELlnrV/tKf+slVI
lvOsJcLTQFCPwCqiIQd6LRz6CzVDkzbJI4i/SQQfw4+6bVqr3ba2Y2dNLnDBp3wc+sYB16XZX6te
vEOPZVrOZL4cWbWw2fseBDRF49Ao35UCYTvUqactEvkol8sL9fnkHPg6J9uj+Roo6tZXhyd3oFGs
icOegFWsjcutURSA2qPoYbQmiro+eTEiOTB5RCNnCFyKm+gMucjju+W73qEWyC6C1XWG65Bbo3ob
qBRbJj344rbjedWY2tayk2xtwpRh3cO6e1SBEzog3fCDNi6CXnc3QAWX7GREKoJyoRpAsuoasSSd
5hzQK3R7rcUjzhh9D7z41PXbbz92gQF8K48pDjLpViWyK9ASbzOPSn5toMYVh2Bl1cQbt/XUkQqP
aDRxCNduER2slyj5zxQTfXdrVap2/l+CCb49BG20Qpvkyu1mBfz7kFz0SjY+AUqlvt3YDwU43ysO
e9qzDgD9U1v51Icxk9qc/tlXMxuq4koxWtgLSm5slFy/qvtp3gRuaiOhECmImf/1EltKjSSNnZ+j
c/b5jdNHdCqMywmyxjwgG88J9c7Wuv56EmF9dPbocahtm9ObHlv4b+a3fxqGf+eD/Vb8p515Ln7p
YmcOnuCTM+9Pdub3//xfxT/weP/n//7Ha378x039z/+Tv0Xld+bmp694fxULc+cP0zY8JCpIOkxX
NW0shL+Zm9u8o2suCAO8VBzT1LCf/dPcXPvDUVXWC1zNHY/TPIs7+svbXP1DhUEJjstjfvCbLt7K
/5a7ufq9Da5jcCELg3VT1wwVnrvc4Wd7c1yLZjtv8DBkE7pgc7LFtGinztQX2/HRnYBh9FF/YY4o
ezn9dGPrFnIpefjA+TdVgopyWKKptyDzg/MkhJoI9BAZeSJNnZfnAfp0CLr2b2aR7QEY50hRQ/ge
Y4uNl2lsobbclSXSHz6omQnWLznZpsBFkUBlnbuDd2tv4WvkF0od5Of5DILDu1B6FxnI4SWLkI4h
xWx7qo75XPpoBUDCCDtkUuMCpliHZlk8gzXUK3QvAucruNZyVZjlGe5/3CbxKw8U4ItWwcPparCC
WvQIzhE0bV5AP+3BbGn35USpxFDzCQHYq8yzb8ZQwRqyRBS8iqu3CmoKfMrko+uqlSHg9DqnbK3A
93GnmINUBMy9JH03A6dd1pZ3QdaDrVbNsZ5Za5gjV489AChxFlnYsB78ubi2MzDSurouhqKAe5y8
WhWqlWwbQ4D8PN7suyxw0ST4SITsyMY61r806RDGNVF/UERzHAWIVoUq/2m8/43ZvOb8NGJMTbcY
tAxA19ZV9wfj5Clp8tJ2nu0M2HDBBr9Fz2gZKa5znqXGqnZ0jmaC6aMgf1yGMBUg66HF6otAbwI7
KslYnJG3/FIqLtk4vAU1HXhPGrVOdJPyQdKf9y4oAwvGd2q6l21l4MGiVyHSSe0jVS5p8OiiEOz7
mONT32lde46OTjXAvzt6JPeJU15aFhjgAP9a9D4BKDfgESb6KVdzZZFWrX+G6yLJjI83GWjMpekA
fa5D7dk07f2U1t4aZoWPVOlTYXrpAgU3RDVq6pTArvQW55imrRf49G6zkJwtRe6Zc27ggbGz87N0
QyJCzjSAs9PaHeqXlJBNMv/wEvEP6lMBEgPDiNEB7CMdcDRyQaP/nvUIcsFEOCty4Bp030XVYMKm
aAzBbuTbeyaTb41vXVbu8DjbhWp7YdfVCxC2sylh2LQNmIOwki9uwZOm7t71oWpx3qyAsA5eS2qe
rO3GC2o4HxyRjWsH5hje6tsQjSTIxBghoXayUjIkl+DS3tElJQyAaeUCvDk3yuMonmcZ55h4q1mv
vhRYWjcCPmp0wNqmYFqimP2BNwDk1kl76SndL0tHeamFZe7bjFydI9WiNJiCyXDFvXIA3FOwSfT+
TVWZBkOfwrWJQupvkfak2UztCKDfQs2pv8g46aoaxTYHJDsCsxwyka456XhnNsUSwEl1oTTTzs3y
GqYioiFqnn2NNTvbQPxsOLhr33URcoclzrymEovYp0Ya0vVwHNRjo4JGYa8mJ5YlKP2mu+tbZedp
qb8ISETPYoWdFZqpLygtlatKQQQbQ0AItToCYW6gP9lDvv3NpNO+NytXHd2BEGTgy4lIsuu58v4n
+3dqJj3F/+cxy/dB3Aof2/lq2M5ebY2lMRUlVVrlnkCBymMffpwmz+kO/jMfeJjK9//xH29FlwPQ
vHsPoiL/j3+8/ysf8Gjp//o///vb+N+C9+KndGBdv+evx9cff+Hb4q/Y2h+ESfg9nspCTq8RKb+t
/vIW+DtH8zSNJUT1WMX/tfzrf1iGqlp0MhgvxEysfy3/mvaH5zoWkCxOU1yIWfa/tfZ/P6gsC0En
w4SLAPHIs7gb+/tBBbc1SXMNYXM1prBfQ59xNvgWnpWiTh+aG+hxWIvUZzYEOg5oPjXU360jZDFl
kU5BkUue9e3qlmq5BsmPTcVD/f7qWqHm/WwBJbHBrMllB4A+voJ4kJhoJvXKtJpVkY5rYsN5Cglt
gNQSaYdf38b3i9m3u7CRkLAM3eB0yfzhLiacNSBSjzGibSj21+hGKHCtUo4UrXiLBDWBWPuWWn8b
In/z5Ib+N0/uaK5rm47Hw3vO908O5B2f2r4CRIO5VjMiNOGqC5jk5+yHF6SGix5hab/kODV48wfw
OtUltifUm+pzYXjUVP2zPNoqyVa3kPBSboz+FcLDgoLsAn28M3fulxXe0cm9YYebHJRllkNg5h05
F/51+2mOJIg/9qNHLxqsj55rSf78OTS5wNkLrN7ipW/MV9JifcmJQrht2je7MTfSuwEO8ro2rSl+
nyecf7UtsNGK8x/7UKvaAu7qqgA5MqGOxlZtiZ3nWqc65lk8DxZwsIaoqagLrcj3Ol1D/XLrVOPa
F68FUFY2ZCeuKw8qfxoV3WC+claQM+c0wwaQEEIPrar63B5vmhHlC7R6zBooGuQuAIzy6YGNqRuh
bDrcpdRmwNZhlDV9cdO3QNZFGR6B0q6yWESAQLPRmk6i7uzJvopxUTSscW3C8ZUulPflhhyVx6T/
WuPGArTioOKT0xENj5gM7crMMOCwOkDw+avc69yN0Gfrc6W/aWqGeq8i0vltWkTA29LUI1cgwUOl
HUsSuP0sTEwJhkHOzt4G1qq1BxVa+ly20GlZMyO+wYu3KicEMpfl09LO0hA4zZ71dbvkBNwGolLk
aCtSl84CLoxir4fkGlUmtt4N559c1EFWRBjvk7NEbU8+mprTLkpA16A0Afo4pxdUkD8o5a0ybBxs
LO7lZ8/olqF3Y5DiFTpjpFmpVO7gWK301rrCZ2Qt8x7/lVXVJwBYiQGMDLn9ztfZNg/roKi5wbA/
jQtpdxXjoK7gZmnjum2XLUwnyIaI7hyk0cbY3MSludFD5NXTdtlZFtidBi9THp/nPDUahwRzeaVh
XvXr+aBLwPhpOnhgxQHXOIRWCTifVurOVvFUsYFyydBTQ20hoU0mc4NjN0rWq5pmVcjRJpqdhmmY
CybyMNIxsL/QzU2QwztIsGtSbDh4oF/fofZ34Qf1d8fUkXQ1bBaR7+6QyhsqSWj9Ah0naeOYXe5y
ogPwmgIYdTMN9A8KOqehQj9JCf/Xt6D/TdQ1CWS2ZrL0qIbzQ8wop7y0LLGlkFuQCCGxrZndZXZX
+weraVadAUENJn90kNn417KAuzWOpg4MEelEl/nF8VEBPtZLvsgwciIWrWqBRrqE1LppV7++cZO1
98feNW1HtXU2zZTqf2o7xEJqxSm48Snd28Gtza1UzrSWsKTbDQaIbBCCBRAmRPYaFAtoUSKHxkiE
niHBToKDxVydmcbIyi1PAxcQtLRAEG4MZVg7irGROTuzFOiFtZF5XOKUFBj2QuaxhqKuYTwH2bhL
NAt0jrGpk+ZcQmcAH9mPVmOd7IPhJieI/boBtL/ruc8N8MPaFTpzb2lo7vPU7SnCyvCuCQeytEhP
JjqWLgRBLIvX+BdS72wRg2VEZeCjaC0isAt2Nsmz/W9u7W/GtcmIZuAYmkZJ5Yd96YxfoO0GCE5L
i0s4x9ucZXVGv5Vb49IR0TRWKyBqJBjI9eiOufn1PfzNWsgtmB7VS5ez2NPU+zT5g3AwFfwbwHEy
FuSyMtkl5ndehAIRY1wxN6Yx7359Wcv+m6gjGRwcHFe38ZqUcfvpwpGPj0QJjXSppOnWI8hidQMn
+4bWjjmmnoxpTUFiCwRpnYIOr4puJclOQdC2m2+DUoKPxXJUAfeA1rdlzBocww+ZdpNN5/qsrKWr
JWWZ0LYtTcZpZgHDv8nmg86oLVFz8CRpYQn2EkwHWfmkGeqaVYhBgfCAYHw4cGXQmx5mICg2mIdg
HC8z78FkzhvY6CQEbmyD97LCSTDXdYws6cOG8wEKA8Cq2nOOPfYwsKk+kapxBonpdA4ZX4ZVleg3
Zj9w/tktIUrtpL1VkJNyc64fb+URJLQ63oDc8lvJs0bxtNZYUWTOTrqxkey3i5uVoow7s+VXSUFR
n1/VxO++11jGKecHbw5Oe6pxXzN1namlNDCsQfAtZNZL3qIr6T7N0XQmiJXKHcdA0F+sDcUDpDDU
HZvqjTSEPLZE/KxCSa9QbyTVUQYQrEs8CgEru+YzEi/nBUejMlq7aVggPJUfJC+2eYZQsTYmsw29
2DOFJKFgq9wly2bGyJjoccquaP/TSkk0zHUQkCzMGXZu8pyShshMSVmw5Rktj6yGzEruGvA+jjQA
0cf1aelyFi0Heaq/ywNYZbMFQ5YIppCuMd1okL96S9IcyYzAl50ypZJlHZYOu+wOGhx3fy0dICND
bjYiHZQvkjuRxCjF3FByPXbCGKNnZxO+QAVixkFwLxdoiHPmRHRRenAcrPX05zwwgFkk1AKJGgZd
6UeLcLgyXyrgo9JrknZie3/mgtgzRSNR0hPuRtY+my+TKC2tBezuIbIJW4zObky2qIicS4vI/Uly
MpJzIHW+isn3onKHBCZydKRR5BcyBGRaRGgOyN84qa/lUfphXBszfoKMzYjDLhNlLDaFQovYdTgU
IuCP2AMuvaRpkv8Vc3MORfncyuiMCVTXGxDyTaqSNeoDCnvzOhzirVzFBJleUbdN1Wwf2el+jiw0
SGdJHS97rMiMTqM8Oe9Kh1HH3/KQSgnJloeTYS+LrGSeMhOkjwt9ugOfsJYBLImA3icrCl2ngWnC
A9Z4uDjehiXrElFE8l158An6aR4e5HmYzJIByxCWZpEZ6xBbGBoyiS0bGuIo8LsdurCb3O/XkvaU
M4kmy4ckbRGCUBMWQMWTJLOyzWl5aInYyYhGnGE/9UP/IPkASJWtnU1ra3jTG4DCPVscIoBkkx3P
oKlojvOlDipE0xjvZScpP/dGDMkWRfx2M6JVU5JTjpOQitn22Q5Kv+eOg/wwcQIHnXVhQZ114q3p
E7exWAkOsieU751qQkMf72ezO2/Hl5gxLJekyL6J2GjUZr1q2c65Dgi/pbyTRmQkcYsfFAR9QpJ8
raTZOMN6BoVu1FUkM5U8Wu5fkpuqbc/dKjp9zEtsjpogRPslIinBVj4jTSSJLypSDbqONvojCQNO
UNkDkTVjzNvkR/KMsh+QCCB7AblUwDmb3CNp5kjaJ3mDvC2TVK4sy6Ok2bL5kFw9KWWqWAsQflMM
z8xmnWBG6LwFiV+SVQ47r+SC8i3SPrKLIBlnrdpUrouvPFhpFX8IdSHjWjajp9xymHeAI86QHNxL
g8zkgggaXFVavI8hpij1Y8EqI6F8YsTBtzqPQnU3kDdzTQlRiZa8ki+GNkMbhxFJp2TzwKJHncAf
2iUbugFAFP8hzSujkvVKYojsC0ymtuxzunmnGlTQ23En/SNh2aeVpHF7xKYQDLkJ7fYuqS8yO11J
uw9A5boa7TCGpRoyN9lxSsMq07U+s1eFAg7jGKwTpOuNFBOMOd5KutamJqnafQFfWcUKuSV6yqA5
7YDoNOl/6bzGWf+1dqQJmyICgnTOSBolOaFsV7skQZ8l4ZiYTS9NIZ+RRpZbSed+vdir9LrsomWt
B820BFt8rrrwLZhaHrs5hqUDRvmiM42NBBDZBUikkyvIdikm3Lp1spX2z9u3iuMOgAzrlD8ylE8Z
zH+WF39TXtRNUsj/f33xy3v+Pnfv6XcVxtPv/FlitDzqiFJkBOAJ8sKRwvCfJUbHoPpoGgj56Jbq
ORSx/1+J0fqD+pPlUEck9FJWZv/15wmj+geUARviHiVLj2KP6jj/To1Rl83k5+2wbXNIqZITS7kL
CVF5/1NiqkZJN5gTYqRUUVww57tCr7OrrC0w8QER3nVzep3FiASqh1a1jb2fYu4YJniNG7E13FiV
fxsksXtZg0kGnBk9RZONkbqfPuh+xPmK1jN6g/DoebgBGb013jndfsBP9VOz33y74X/kXXZTRHnb
cHD7w2NwUGtZyEHIXxQKHdl7fHoMv+IYKWT5XRpxN697xZ/OkwKV26Kh9BKHDt52czP9bpssO5bP
jeeBTrXkJNhTXZty7Q87GpfqC+UEFazHYEZXo2+XG5inENdtFru6zKDnT2A+7Si79COvg6htPNVl
19028bRFAx21mTh8r+rIX6Q04mOoQ0AD9mEt3bG/LczJPdcRYJy5jUWMEOrdWBjrXzccGLGfH8LW
NLbLYABt1dJ+GAHQVPLaDKsBrgp5KbwqJMuvTi8VOtUbG4URtvmmDixHAaBq1zCgkvyysDE7QWYJ
zRl3ji+D8s3Ws+IqyDxgrL1Wvwf+TPUug9ivFVG2GSY0hue8yldIVvi700tcISiU43e67Z1+vPLi
wF+AKy8O4fg+KFl8VHJA/DpyZCso7fZ5jgYoIra8tJlxOahoAXAIJQE2Ur4ocSgFHL3aT21yhOM7
w/LPpzVLVvmcu/o5Tpss2I9qZQ53DoQ3bb4DFdW/9UBCkVxK/evc6cIdY+c6qDvjVRvL11S1TTBr
uvIQ9eZHFWrztTrqJV5twKyGdoBxngA2acI0WEH4eu793HlyEUdZalACzgI4FKgT4/smQuHY6Lru
FaYkGgKwHYdq7gRwDoWaMxXo8bLrcmPnFk2Mss484SLqjfdd797lmQli3EourbIyV2yv2A3BAciT
r0OICB7qCeEc7vpegQPpGG2zO72kxYh2zNS3Z0EGte70YpVTs8Nxiw+GibxalXEFahob6jEFHuYk
O6PDDNfp6mR3eiGn//On0z8Vxbiz3Ig8Xomzy/zkNoeqw2YGIJxnWJkEsw3px9YYvKl+q7WFwzHn
WFyYOCjcVyZJedS/t91lpDYonkHf4RizYTDACmnYe+itPXyp0jA7czsOTk0/ba4btDwuQ93bIDvo
3yccDO/jKPhqVTXqPs5wGWhNfMXhSXDVb0wkB599XB3MYqy/JmGRbgOEGsfqMYWRcoev9wSMz8rf
McjjdOV9+s1G3/jpyIbigg3VXnepczjWCc3xKQ5NBZEPVxlJ/ZRuAZV1Pfi58Ywf9Zlhpv62LdLn
xIuCLbSBlaHLIQCU25WI6qVonFMHxRxVD5H/nTlfXYy6g9lN4nuXKcWuBSzphuoSPC29zhHTDpth
W00RLm7dMN+CI0Rv0TWzO9812ZVBCcSQWrvIpmj8TdQ4RbbvIp+mcihmmwb4Fh1x7x+CRq2iGVUp
6CXqee+dw2JA3EFeKs6hPb9G0yBpg5ssARLWA+25y/KuvRvh0brP6uiat8TxYn+S20Yl0lgY+Rjh
IQ6WNDF8+ESNi0oxe/3aSec1REQQALVp/GbN0H5cNDjcczRiH/hvQDa29cOi0ShBWIUmevZjX4cX
84yZtWfN2Wacc8j+Q/puhPgpdHX6VFchrEMDM9decS6HHPHboPExi+gDJMpjSFxKajaXWjNWv4Fz
/LTEcI+cJsKXcDkD+2l9tusRrrtmJ4jTQM0dnDI8712i5q9XgZ+qhlwFeJFruo6G5uWPJ41I9o9U
o7kKtPKnyukitBtT5EGCpclD6362nr2CJOhfmdLfLNnmD81PRsQ8AeBiq65FudaWufRprojiTZnr
U7nsMcDe5kEYXMfdwmod9cofryOT4dS1ot+Yhgr2bMZBNydjoTnz8CWQwvicfvGavrurexg9EI6/
aLECRS1kwtdF7++aOg/xhfZwPQuBfsNyvTNB31y3pUfijwbdUPXqOnfMYM8K9RQHAFHAODZrN2zU
TYTdzaVByWM7J+kH82g7mHlzZanhfdZ58EDkX/g3g5DHCxkAiCkgfDg2Xn3bz8XDrxtL+yGw0FgO
GDTd1cGAea57Otb41FiM4ECZ6wr9NyPTETOMzP0wwxhEiPEsR+trORs4KmNKMqwyR+kvaksjfuLZ
+e/fB3kWs0XOhVn8fihkYhGiRSyabJxdtcJVh12nV19DnIq/KMyfflStW1X3vrazeW3ODmiZAUHk
39zED0mrLac3pFw0iYXF7k+YuJ56SG6iMb9Ed2VE1VIrtyJ/sdChz1yhStZcNi5+tEZZwxwf6ruB
1e6cs26SDT3LN8oM4h7X4Qer7zFL4jz7N2VmEs/vk6pvd4jaqQWKgLz/VA/+1F2eU4/VaCRA7uN6
m8riNEHUVs8ibptt8YPbG+F1Ukf5iqUBiH7uDvvTi5Fn496ZbVwzE7cE2x+1++HLMJkmKrpo9Q5m
jIFIik5L5k0K+jr9jBi6oWyTQIOJiIBGluC5XFDgWsASKxYQOF4s38pviLjmvc3jgxOKnnSqM12n
VisHAYBVPbbmOq+gQbcDfMOy86YN+DDqDWrpPnoNzoEO7uZQvWwQZG6NzDLql3eKKeqnlIW2QPCq
s6zRlBvHKq6mYm7X41DHC8LGvNbzHCkB+DL9MDhAxDjVDYY83YcN5+hAnO1guuLIgBckaVaRUS3K
AqMzzH+rralhmDA1SLsWpv6OiTWlSY7fF41t3ARmBKPBTzD1giavbTlVwWdJKe6Cwn/BAyZ+z33E
1+L5iuPLYQM18iwych1HXEZrkAF7x2BxuBighp6F6nOUOs7u9GLa9ipLY2+LNVl0hc7AdG5FgKNm
c3oIuqhbR7pRrxNq2a46caaNSjHT8wYhR6lcoJ8KaSeAhKRkCwDCPcUmgsKc6cZatzDpMJS16tQ0
k7xkiWtjDtJeGRg+7b060jbqNNz3ud7t87y2EMXo7qao6M7YD3RvEywFgWyP8Ge53+QqcgLt0Q0m
ZMXcI+IizY2Tavo2AbsIPSW6gTpqrcM89q4tNXnBc8kkVHRfxywtfzMtBfjyeTskg94TsAp7IY5W
zB+Bh+DtOjP3MFBGZ9t4TSfroZ+8VWAzHvMO6Q11zoclPjbuhYvg49rzHSz7XBvzjrhWN0mtfMTa
YyjavHU+PwIdt1ZTOywCr0POsO+rLzDqSYCrnEOJtrlADe+YMe1/F+J+fgxAPx4TFxyrrXEI+v26
VOEI0kU9UpuDtUrq0X/weqCycYmHbz3l3qbU5nqHVp55DJC7uYgnnDOSYC52bCyQCmhWXm5ZOzrs
11HPZWv+YwO7ZCscahL3dJMqgCzjn6JK1qmhWgFFXACkO1h+evANiwq5dxHP2fsUWa/pUJ61VXdf
jt5DPNzLRwatOHgV7kkU9MtIP6pdfIiABjeNdwvG8aCE2bc/HpBQl+ofamOmtcjq+Wj1+itiJAd7
Lt/rfv5AhnvRaelVWupHdy6h8tl7+XW7GT4wd3np7TsYrE+ZXxzkj6lYuHraF3NUBagdQLFLDnMY
HltXP+p1cW40+UVZ2QcMdl+dUT9OE0aKXng3T/NHa2aHMjBeXX0dGfNR6/SjfKVTzh9p6D+AMjba
DC1D5UJuMOFm5TkdVX+1u/moZOEO98EAbsTs9I/yES/VRVjlUETqa9KWmIimoCTiQ5xim5k8abwF
J42smfeb7B7n7K8dG9AQ+cWIIw7IJff460IZaYKjYaUHNno7G66m6/JuMyaHwvffyEnuYkjz2CUG
Z/E0vZqVevSm8L4WZY9w/KgxRDuLHOc5piTqZcq16UVH2fD6aXwgcFyUUb9SwvFVnibTvYOJzNs0
G5dy68iKsNw8lwmbCVR1j66u4JGsnLtZefDM4CjdNLvBcVU67cesNu+zEn2dtIukNr509XuEduN0
FanKla3MR9eIj4NNvV9FaokGl45xy/mhxwaExQMVbzrJHD6c/GXQnUf5iF+Xh3BK760uWJi8pc36
UfrNc5xrw8F8m84pJ9pJuTcZETJKTgPMN4GMVNfSsjL4VGJAlL+2Ab/NAAOLfrCN+TKa0ETN1WNY
hEf0bo+OT1NVtB/klmPlWNvRQX8tyQ+11n30RX7odJHLX6hO/iwteuq9rI+PtaEfqxlMsTrfSivI
6FTnzezVX5UJWSFQqwjqPA7TNepKR6/wHnEcNaP42A3FQWaIlmaHXAuOvWaCduD46ENa1yyHlyLH
kYDe6nMGgcb5TN1tSgaDPcyvMiURC0GZzb1u4uiu7/N3tK7uFXdva9NXuZYzgTcybPBLNBrjcVDs
S5PttvybI6GDWr9VpfHsz8q79LeMSUw07yak2nNzpDADY9YuAFzoR7nPSEM6eXLvkvwjLjF7zcdX
yCoHaaMKylnFsVZkJwdo+Uf5O9LHD/I5TGFvK9PYh/OTBcMTAY78IH8w4v3IjGHv5zanc+Oxy8YP
P+DIqI9WAAQvjHk8KqZ9kBFrjNVujJTzv2JH2uiv8jNMoQ7tRJfivUxDuUn5b5lIp0YdfRJvHsKZ
ltQjwuVpVNt/zjq90x+zgulSPYdqfpHCjrVHZgYzAWLECgL2RWUUB2wnX6UxO4lrKfxg3KRTdTg2
Tr9RwwxuI5M8jo99PV/41bBCffJdWlKpaDUT0536OWwZWglDpZ2zgyHrc2Dt5WdTbfZ9Cv+zYQh5
1rUbtIuB8CO/mxOCnDk4Bh7FUBfVXP4vRO/BqqzLinEhHSjXlq4YMximJuT9W1KHJ2kdvTQPaR0c
myIkS0MUh5/x6zrIDNC64ajTbFmLNxV2McwRm+GYD+2Lp0JJV6A0NVRITpFchg1PrlPWtILpXq44
Aj+po/5W/t+KGTPSMm5KqKvXOOydaW89Mg16HaFwZ63LFud3CWsy3KMAiUYDVL3EpYTZVw7dh1Hl
Z3Pm3rI+Hv1MeTMHpJe06YIKb2A8oiH/Pg39W5Hah8mzrjSKrhYBZQjGo8880RXreSRqO8OxYBJZ
jAN05taZ2m3QP35r+/jZspE/ZbBO83F056NK6PHQytFitLAn59nz88PcaLsEiehaV1dGOL/aOWLo
inrMdd7LOB3ByDsN60WPKKaM3tMDyHKnGMF1iwm2NEw+BMf9yH1JhAQa/mEQsfAJWtitciVz+s8A
qckCNeb5Hud1Ts6D42m80NLyJZ5FF7BnPqMys4hGAy4Y7caTKNIVdXxMrOLQWf6ddAkGufM0vHmJ
c7q4TAJpajc132JG9Hhf9a9yV9JFc+c/y8LlT5yep97tX7NFU8IvaPCaEwpbLHNYugTt/FUD5SEX
ljVKbj2s6y9Ou5VYILNIwokG+CEqrduoLt8Lb37N5mljVdFaZormV7fJjCMjTyTv9XZNjBlfx7m9
15uDTLTOGx/17lXmt9xajZs3J4KcZX7LEdx5PsrV8irYoz66lFBbYUSUD09J9W2hHIzktdWXci8S
dM1ueEmKdpPbODrL2pBOKBIN21RmEjNMHqMz3GdMKCJt+JBOgo4UIFhav6AuLUvOMPDvMK53WFit
UoTO9EG7gTP6LAwmQ4nuOhfWUHo91unBY4hUSICpnv0FRRdDY0jXNT2L8Nprrg4Xaa5uMk9/9IOn
xDFPS6YEAaO8Ri/rRe3U16DmcpOmvg7ZpiErsTpknfv0wF6Cql1+SFvtKLdluHfRmH5Fner0X8jb
bN0uXKPM9CzrqilPoesI4JTpbSA95ozdFea/5+4UPunlleQpreVeYuq0jBOWyaA8SAyBbvXMluoC
jNJaesdn2JWTcpuG84fO+jMxo5USKexywJQw20qskUFPOn7EYHeVt90mQTMBh2SWYDIw33keLY1+
6i7aMlxJ3JS1UtYsI1eue5OEjrREUsbTDGrVj370b3QfkVpJavoJaCyOc01OkREGxLszsGSir8WZ
+04WG1n55Bst/wXxkMcxb1/ky9F2ZIsrnouke7KQD5r/ViXAB9TmQpIiHIzfJ4t5rbhr1TTWJU+R
ZPNRkgTF8W84xYSdNaHJVG5k5Mkkk4mjsbnCWALU+rVMLr3FVgtFHByGrMw5BESU0zcwAqXNZLRj
6Jev06J+jGShkbkgn+jJPqDW7frOW8p9yCcHPEBCJbiWEZ/W3TbGDlUmKtIor9LC8pxNzHFAUV0j
rnOE8/OsugtZ2ST4N3b37ry5qfp6mqRxZj1G2VdJymTiSnfW0/QSpsjhpiAVyMzVb9cFf7YsTKwd
gpFKVXyUtpC/5Z6UGZMH27yRawOrO6Jx+1b4O71xXur+z7atff0+LfKz2pk/mjy8E8lXilfH02jQ
E/Yw8ym3QbjlMHU+0xXwgruMjH4vj66b0VH6zddqYKXTXronadRj13SvIJJUOqYsTjebOv3dpGPW
zbPIzZ3iJgp9e8pWbCrnj0oxjnnQvsSoGCntfH2avmUaHrVMezBRxW3ZRchCKyFAokaqmlQa98ic
IWEM63ovq20Xlgf4gZg2utazUkbbngDSBQwMllwzmh8ctOqLgMUAQaQxQR3DVN7SyH82YOar1Y2L
NrnM3nlIDxlT1LIQJk7DS/lZ9hqjMn+Jsl0Xq0c0TD5OgWKqdkWqPMnkluwX56FtguycXElC19iQ
fstyZeqvrqZtkqK/GGayJz9ghs1krWq+8vTgMjPzd/Qx3wayPxuxBK1vLurJf4PTxuALlVvVxQcw
iA+VXb+h1XPoexicY3Bb+cOrEpByWcNOzpzGMLqL6xCuIPnwFM+C3XzgEIhpCIC2K9zr1HO3zYwr
qzYe+SK7iL/iG4HrwbBwevXYyvQlh8PH+77AQaUkT5YLwKY+OlYHgKq5IyL+X6bOY7lxpmnWV4QI
eLOlpyjvqQ2CEiV473H1/1OY835xFiONKIoEG91lszKvjbzm3PRHJSkO/z0J/pg3aBvRL/p3pcuT
4PDNzfLdHth3Yg9CPrfHk9woeZUHTSLENqVP3O1ab7rCdHfuIgKCsHnoBwWKDOsc6dhpUh2G6ikJ
WDREh4uGILt8+mCUEQHzSa6hSrNfZv4u1nSApeRD/qRIiJ7U6sfoLKaDgndY289t6Z6mrtyioYsh
jqDxj9ELAEE4529+BTF+4T3XfF7THK91O/4Nxc71kk+5cFmerIFY08y77azpJ1kzXx+vsmbol7Of
1dsgmW8BcWzTavyT3+fddKQ9DtO2ei1G/lhTegb2ql/ffU+l6MmLyvPcvvur8ueYmlitxLdFwE6Z
bf+nx9aW1Xfqu/BAzNcgItEjlVCiJ17xFio2WChQYewY89P6ZzMM7moVehjsojGNx6lQYNvt/jwS
HwKQVVFVL22rXZq3wQ9/CiKjwoy+o1rZ+666ZxLgrGVEVlXyNdrbxSeZ9nwVvz2O9XthnpXMXVFB
e0oHAgh2eUjMNqbZNTJAUfmf8Gl+Q09znQf1LYKsTvy1A1XuWH/J+ZWcXIKqwckgY43XXWpd4yx+
opPBOCLpvOe8z+6P4sUrMN/PnfhWcaCF5n8lW/QOvyAqT9Kr2IeuTQ+tph9DkNkoSHEKxY+Cv9fr
60SIaE/xNU5cKhIrObJyuvtEQ/SzeU8DGBzUa4QSfDNX++VUmvrJtv03eVw8LHpiEiBIcMAA4VcN
9SXZrYbBUloSmsla03+7kwXUk+lqGNlpTJjzHdwfw7c/5xNyPegYRQSXRMPyXZ4aPyhw9TDKej/1
0XdCkvXfb+x8fNfUZ/Rvv1KHEz2+dr323BQT4eL43IAJBHz2VTTzpSSGrlC/EdRhXeARrPy7acl9
eQ8TXYSgRq5HhErzLzBLV01JvgPENUD+k7Md1Ka4yBWl/SNDnR8uz0h5hnyGKsL3OtVzmlXfMTz8
ML/n/Aqmwesc2t/DG9Xbp+EXKolVoJBKO9E3U3Kf1U1cEC2wTvKoXMmUnOhOvc+hAjy3v5U3zqp/
F+hBphBCKjNnw6WZjWtWwL3p6YAap2sdKz8G6UOsDQeEA/YMhf40VFd1ZlOCQf2T65QFaSD6bGDn
lY+hTqgauB2n81Y+/9xGT2LJOwkBxW8gjUfSHW7cGdaX+laKExLPSwUCJOfaMONH2XYa2cTIBsKi
+3l6WSJAsfymomyTYTz6Q/8lJt4f0z/tVjbf1EVXe7SuFQJVcRTfy6aQGJNG1I910DvnLH6t7IdL
lxHg9d02RtchL2/oDl4l6gwzHHrTP0MYhWjQcJGnyza1YQfxqAdKLUWcke7UX2a7k/qX1aPjJx7I
sN5Cf37veYmZPaqWzjlRprVJVEqxh8yBO8angXifsYP8KKdXPrGUa0wF5WOYJMVnyuNLDQsn5REQ
JfdWD98XEVNPLCThiSThUibM6vjWJtLEJ94yAl8a+mXJh/8XuAYqXByJ96LP6kXeusxtZslvgoQg
piSCKOZL05e39M42ThJeVTI1n4wtstkx0P/W/Rdwp/PMTHULxYrc2X5iu/c4Q7M5yh5m2PHqIIPZ
Jc2jqozXwQop5E74c0Zt3OAebda/ohjX9FUeAmu6jCbnW/Z9TBkDSZe+0RBVHNZIgQNFma4pD49y
0nDGRlZu9am5lV3qI+LeqvmD7E45zXIa6vEXx/kqpkE2YRtbiBHby46zJ+0tKS/yTCuplnOkey5x
ymoiw0Qg9JIpUOfTE3+EtATCfG/nO/oxkWJfSfVPrH9hx0+DbsBvOf65Zf49zd2fPA4ZATTl4Yt4
AWV61tryLH8S+f6rg5cAn/MtP4cdKTjfVTS8vNa8t6VCo+FZEuCKrbF8UoS8NtYw3sr5AWxzjSrj
u9Z9RMHaU6VNF9oRV6Bcrl9+yhEsOYrFiGnr75wu/yRr/Sxhk0XFxFHbezEr0Zx/G0V/zct0N6EV
Ekbhhx5/K616HdSQYqryI0ZDq5Qfpl+fwwlFexzbaD/J7kSjdbFXCupXiCkfxUSUoXaVQyHnODOd
XTn7B5yaLDg0fst9iqlGyX31Ff0n2xfBTTkkZ3m7IZyuGtcta26YD2zLD9kj8lxVQRvA+5RbnsBy
GCVge5qvmDsva6EnW1Nr3uWFLd43B5He/VrRWeuVn7E9mclPXnSPveWd5ZOAY/tlAO0SRH956L2K
f+ijaXkhLYR7sUl2Xjk9IqWKAAcBstF8LXumUm4nGrDyyfzJuIrt19rssWxQcOjzc2sj2Uv4joNa
zIjWsuoJuk7uT9hW38vbTNX7VFF1piDIq8irEsw+1vDPJWaIZWBRQmNlGN6LSylvZm4HWOhTQ9lT
4g6JY/zK+ejivfwIVORKW+AKYugY9dW+TLM7PbA3YoEzbjs6vT+yOoEhOhs67Gqk8xg4dh0Vn+YR
nq8z8lt/kuZqc74vmua4mNzJIak38w/HWTywlDXgpb92Sf0Fb5Nkl5K/EGH9IIuINNi8WbLGJbkj
5ALtFpXKNfZDcIPhtSBIotHJOzYv8Fzhi8e/IEUgRq33roa0H/zXCCJfKy47JYaWanqaIGDM76W+
s5QqpYo5j+BB1A+EUy5guyqY4WH7+cnY8zOm04HbX6GJYdrhnjZVeZNsLKP5SXDFNXdRaleNPZ/6
EfECvFthJZsicdEeiq7k2ucM6RtTpbLMhbFPOm4RJca7KjTWveMu7yRFqBKLMEZfjVGefQPqD86o
XKND1AdP6cY059tlLeLe+00m5dQhJ9wQEfexfpHkzy6jnVFaB1nAWNWWfkJsQOhp4EOIhA23ZcoD
DqxyRCFZfbeqoyRok/0vUYvD+sbHj3iVv2TyMUF1Y3Rbp4WCqPSW+7Ik4bSaS09/kqzfr+Jv+U5P
7dgwj9O51ZdUBnhpeYe5Q6GnMiFvc3+lAD8Sl6vqdkxg+udmSh3Y7lGQLcYdKsXBChTMj0duHw9r
b1LBxM/bmDTEx2TkVBAdCKPGP6PRCPa5xlZHg9zfS6VhqTLE6vSSK3Dtsb1d3/4lPv5Vc+fZh9hs
olAQikXNK+MKvuvFyBAwIf72iM0lLYXL+bFLOJXqWxuZn5nl/wzYBnKrH7d/7yb33SDad4dg+YvA
iOg1V89DXv0mbJ/e8uHW8reMXl7HCBGUZryXuw/q8Np73rMXvBDsSbuKqIgtMGAXRgvUh/MRcJLS
sb+HzHejYTkK3TsTr8Eg++awl1T337PZX0wxD6dwJEzCGY4VEZwR4wnhqc5Sa0SayTunebatk+F2
7Px7ii2QFsrMkL3UOPt4vuRlBHpsukuIx+Qa4DP/VobtYDafRsavCfTtrqJe9mkgd5tNyH4l9qNf
pL9j4P8yhPetsF6kdXvGpm6KqXsr2HskaVLVMWw4hFExXW5t573I3jSVfp1rGu1kykOSajn6K4Qg
q9Y110k630mTqq70ixQTpOCYgbyHs/pGEoTcNE4jChTNxFys2v5ImZDxyfNcQ49P7Y0oZG78va0z
oka607Hta5hBycypqki1RVoXilIwUDQdSsre0l+RcugY5ndGzyFw/ZXlzA9SGZkoRoDdAMFv64CB
tDsxFXaJmqARHRM8zIy3gNF6D9702OBtxGrIc8QE0ZKHizg5FeV2MhJSTPZTP7zpaEoH/XyRfR4b
9qnsjY1iuNsEkVUpgLjafBla7xsBe9ESe5RKjFyzETrfI72QuTNRfEu/A/1fbQ264Z0X6EfLV35k
QeU1opDpLWrSJMlSaLc6h9Fr69jV3dtiLKTfotenMjE/ZT//z+iNpX8fIQjntPA2OsoBpMM/k2Pj
PDxcUDbMJEFHqdbD46vqzZeGgxSLKN9ts/8IyoM0gSov+U7aUxQjr0ysPZrdn8YhG5Tk1733JqS2
Mvsg58nGBf2r+JnjyUYXukR/o6DmyXXLR4H4SB2ND8gjr1JTEjPmtj58L6inQuUt9TqJSSWVlIwT
PS2EulEWJJFDSehfeXSCQa7yJyw1FXBUhG0qLhKC2p27U5rxJP+X+HipMdk6CIb6X4tPb4pzPlKT
z8b0eXShe8H8yZW1UsiwPQhhs/F2Jk+WjyF+JsmO3lifpZe4tDcwKrUAgzgJGWGahRVSK+oZtnFo
YyBMevqwuJ8Q4kd5ku53D+zOzbIkZpUs3bTF6oeetc8YZO/6rew6x54uwIGuQK2vZRN9h0pxOwQw
wQ9QtWbIteHgChyc/D4dist0EA+jK8EleZC7uRgiTMnS8BiDUw/bLvI9dIPEAETXxqWY6dkPnV8e
K2dA/4fHubFyn2W/yL6B9V/pk1fF/Ijj/gur+vu/nSSHw6MTM3VnPbNPKO1CmKos1tPNNSgOKH4U
0G8axPLJN0QhspzRFrpUKPiwif5965VfqKr8RgMtIXl3X2/v3RDUEImR0vIcW33uU+VVfjcN2iWE
0jatvquZ5bVkdTSUCu2I2LNJHuVN/VzbFGV7J0ti4aHL1lj+0PEBrUBb7hpvco1eQLmYzwJGcvmU
UWPvGKBYNr1bMkdmfSnmdEkJ+qVDJCFBHxxHzzlp0M4u54ArkjMhVyXGPneoLjSoFlbayY3Mbc+b
kcudbGTOV/rgoceI2iCjp/9FK6Pv0OfK7x2i+qjmSRLWyNrOSrgCMvmcSjVpWE198u9mcLO9TaWX
P3LbrerfflSRLRi75ln25uLm+qb89LQPqY+L9RD7CGTh2aeGK1ZQKvjLbpd6K4P/H7F6Lx2lsdtT
6v0S0yrWVhI8+e53xm4EFJHG0Y1K6Vdqu0v93ctHhvXUgzZ/inv8r/Q87gzH/pl6B92/BHRX8S2Y
iDyjxBJY1ySYjnUf7ZdXxtUDVbtfatuSbdLffpT+qPRF644CEo4APBaLhyKjiXgqavNvROtywCWN
1IucCVuyC2m+ygML7CN7832oASTHbyhYxZ1H2T1nPp4GRVydU9yfzD+hY7drLUK+jYn3WyLrFDFg
eXZuYwXxzIR4qjndOX5ND5oOONvAkXuZ46ZRJsW4TNsMfmzQlbTxqMXIe5awrLZxekTIyNHBkXQG
UYq9lxJFwzmA3PLFs74kfs5JaaQEIOnObta800QMmegc1o4IoSSYLsimq3l6a7zkLXf+WTlZqNZI
oBd1Hr2WPoGC4ZJCsvzCaY6Rb316dfPbm+Ftr+dbSe0JA3Y1La/JzM+SJHhasqIY8qoO/X2dwJfr
3A2/RTO+R+P47Fd8CoM+KzgWN9Q+VTaAlSHAi/fM6TEHqnlVOsroWcOg2XwnHfy0qs411C46QhUO
TGzYTgnT6hYitzTexOHzGFjvEuFLR8ZI6fH6BVO7lF9wXr7UkI1N31LoFn/AQ+FICDiyMYdxQWuE
Y4SkG6LUjH5KpLiYEoFrJJhbwPlNZD/1pHkSLqYYahMhFD2FJoXdLF0BWSCJJdxsgwzRjzQGJ7P7
8M3zspHCo1no7zDFn8qMg6uY57AieeG9WK3Amj9k1yBo+ZEN/xqK8gJt594xjLyVZg40AF/W2J9N
tLX5hIIaEPSAeHD5N/mwtJXtS+Mg2B4WTHjSVEypq9AzaowWavp3CcXlqXIq5f4GmfeoRdZSKDLU
6H2cNPSEi2czsy76tJJ1lGhdsqW5C6gCvEmzxoVYfSV+H4wmbqx+mqgOLNghMQ+Wl6/nLHlEpfKk
T+TIxDABpiSK1TtGw1AAwdwzDLj8Ynb9d83/lb+T860mFJrLdtfF2iZuXWYPxqtEf4vJGUcqGepK
4iF5TXkZxeFvcv8J5gjwktpLV31IFqaXvAzxvBru7DT/XCyJkWLmBds0a7BsxOO9uNj/3tdBdhRh
ONeFRplLWT6LfChNVx51GyEqAvnlQdk2U4QMqVduHGyjrIKkRzacQV6kPMiayw6URZ7jL80w36Qx
LZgIaY0FSfnW+C8dZDeR8+1n7vlfd48alzSNStemNp82a+fHrqwTfLbLnlo69gBopNVaBPV+qKvD
EjXI9pcgGH3eaRVp+rt0uASgJEFoWraf/ackT2QAX6Rly02vU0rOCSPp9aNucQZlJUtZGobYwESj
6Mn6STa7rJcZJz/hvs2tXRx5h8V9SJo1meoFlRz58HKWoLhG47W5gY5/O5Uo8YHD79vuXpyAOIOm
eNfV9tnMQcVIRmabT75aLHgyOTq6WF8JuIGhQVigMULu72vCZwlXZSEFiAJF99cAZpXuqNQLqyGg
cPyk5BhlouyzFPQXEz+506sTPWu7/9zLf65GvkuHf0xcJoCPYzNBmMj4aWt+y/t0eXKJbytaXvKT
3Eboet8owElcH2gRJStq9yxthJT17IYbw7jX6TLJDpVuMfPep25CikPnw0gUF1Xlh2EfBCaWSstF
XK5suTpCrCq1t5LrDB6kmrIns6R9Z775v9O6wFxkTxCnm0aBWlT6IsmmHAUJ1JQ0vpD5SpAnca10
Q6VBbGB4eg/QDTtN2sqle8T+XGanOssnd5pmk/goCWCq7KRnwnklXd7/OUBEiq4R4+W6nd0uXQ8p
R0unw2NELFpshDRqrCh/7dMHcV462Z0YLob2b3T4+/tK+ixYLenKzIp2izoN8879eujCR+Rt98rg
L0Any0ivkpFBXvMEo9hKcBzN6J4qpsqrkX43FOpnSBU3plOcZPVli8lNGYN8Zcpe4ozJR8/H5ItC
nRxascj/wABtt4lL627JtsRejX7zkKIFqzX/gpk0NQjozX2taBvZX2JXBXolom4rPQs+9FA/LUUj
FhXegjstGDZmaX8V71IG+f+zqDh1j3ng7KTIP7dQlfcpAkAACTDlIUqF1hzezGOOAJe6lzKiVDal
8CnVPq1VPwpzZX2jtIDayltjvkjFEAjtebIHVt5ZAGGDhFSZ8uSVLlo7zd2yPwm5PASMPCV/ZFL0
begaVHunq8R2uerdBG2xJHayZG3M7ss4O7ExLPGbxGyyYJ566ilzyX/l32IFklZn8lx/qokiktR8
jdHTFRNhKVQyqRAxrxGWGwA5Lhnqstryp3kc/LhfEgfKxS0godl4gKSrq5GXtD/NKHxt6Y427duC
9BOonDUf0jTaLykmVxlxkyVYD8ziLUMvfSUev8rK85Ad5S0yMVbij1oCv09JvuXOheRQjO29eOHX
rP3LYyPJZRnfikId9vzmZilMcY7AQZNq2YjMDw+6OyLgkh8E4CBwDAkaF7SG36BCPT+h2069vL3t
fe9dcFXyPHHuRvqFvtrHUkfgoZTdnKBRJe2bxmjWiKQjKAbjvsRWiVc9GIGK4h4mSrf+tT9Mx1xF
qfcytvOf4INnT7/4cfwSde1KI3rtPPVYBtlOLkgAYHGXXwyd1hOoVd7kf0e1KspTPAKMMYuHGoYG
uTjbo4NB4i63wbK3ZKxLhisnRU6M28FHRyFEHEKoWmfDe/BN4wNxNOx6dRBTI60WcRKyzFGv3Ixz
uRXYogD+3NJlTiHcyc1VjeAmM3wAv9m3bpgAer0f+Z5MxtGvk22RzFexSRTpZrrgJZWHwehXcnbE
OclLCI5Q94r7KhzW/6HNBjRoEP0A4fkPDd3TXzZtlzGh5tdrx0vmmddhRl4n/5DPKxbOdteTr36K
VxD0mAFhRZx3TKQAywLQ0lj6mw5AQ6JWSxtek/FtCfX/u5+Lx/B5InqnK3tItmWubuWGC2JDHIgs
eJ+ErHGG0DF2aXE4dJq2uhWdxJDKXsjbrWIO33KHBEssrx5xgaYwa9BFjpLqVoBiEiRLe40GVOSZ
n9KqFCNq1sNTEv1R0G+r+lX6clJaj3XtwlDqe1xBeEjUT2pgUmszIS6DEn6r6c4xHSOq76gNFv0X
hvNPOhgMoaNxApSVCp70ByW4M4Z27bsJZDmUbP3yLK/XKtHGqe1TMDofhf8ujQ/4KC4pWYk2j9sh
gq6EMmJQ9X/mmH7GFS0FjxSQ/EauO9AxYfRUtBb2mxlNkyE8AvZYGsM2+TIAvG84YaTBxZAykAtX
XzM28CggA+kTyffCcQ9TaB+C3FiADjHck6ugBhPqdA+GbbxqNkBKtclXY5HVCMw26aNhMnte0GL4
nHL1qami4S+0a4gQdcCLbTWDhuzdFyOc4p1lDPntyNDXycudcQfkInwx3cpZ5Z7ff0OZvl3+vJmn
uw7EwHnsFARIssR/bCPD3ptI6B1z3QjuGZkNtgxcZu8J1dmV483V33xou6n/i1TzN9aD/j3vVYQW
3C6/h97GPiY5rFaTZ+iPM9TVzBCZ4xmzfl/JBbu0YayqsChHkT/0iKe8OD0xb+Um1gnVnfDW0hSk
v8gyXtRBBxvZ2NmPzVZf/pwO+GOVt9m50RIH7malecyQLDwwBjkdg3EY7u0UeeNifK0sKA/sgeIL
oAVrFWYQg3b5s6Uxz4pYCfSglbtlbnBHIReCJErIbWlb2yQd8lU+QDKm1IbyXs8e7Ffpwana6VYH
4tgpPVxDLapiNTBioC1/NaRGG6dBftlIGVxifAzVCDi3HPSwUoYlbFSg1g5iGtQyRiV7i4LGWRVz
162acl3l3je6brj12fsJYXje0OKt42FTNLqxyQ0WwNKaN19L33plODWggOM2PGfq9O6Xyq9p5TOi
wO1NP06PY1MYqzqD18Wzdp3FJ1egVeCCEF/oVEt4pUuYn3omHXJUQkIImRG9bzaxewkSqztG5UQ4
GQ/PGnmQPxMnV16Xr1KjAk4lTdgmexzd/CGptM+217NtaEIXrTP3BQ3tPmMIeqXMag8mInlotPgt
D1s61WyNJHcPA6TiapqHKwi8Q5are6w40Mw0dKtfu/CQN/J1ZOyz4KlVNfVoD0+dXhprDw752dTQ
0hw896hN1ErHzkWx2nQ6GSRnLqMKIYRy53e9vsyz6aw0H/26oQOIog7aipm4G3gbHkipyXvgymFo
+aUN3duxqg+1a97PGmVjAIIJowcrVOmVQxYi7Du7uzzLHoMwP/hBf6IvOhz16I4G3LBWhypdqW3G
fBzlpZhZKPp+Y75uyK6Husvh3R4faOi++xHKpbN3YEj53aA0sfcKmBHQ3HnX7BSAYWbgw/4qLWeX
u+jHgRhOA/ts9EJzVNV7ln4XaIG2QSdHg1z9UGW8IMOs8b7krmbd/B0aoOkBxB5HJfhuaenzHGjO
Qj8mVslgfhgLiX2g19DzR2P8zMy9blKFaec82dp6uHd9BtOHacjBlBIKVcOLPUcnSrU/QTA0N5p+
HweKfegde0fSDqtSl7HJK/gOGBbXt6Y3PlZIeG9Hn77D3N3VaQp3uKeHG415AGpMh8YytS2kAg96
r/zquccoXa1vZ+u5ylXQr5GNhnik/Jlh++1WcFGUjNYvX6wUebdkn87Yptpzmg0kjZZof9byehyx
rFI5QiVT5yri5VMylmz54GswWnQmhxu1TcZ13c7KxswtIJ/xtEs0VGYrBRn6EGKe0PyB4h/rMIyz
vR6asFiPVrulk9jyEVBADByVWjDT4pk5v5aqk+GO9YmSml4dun64K7xJwBLTTWR074GlPWqm8pH4
+rNqRWvUiz8bdwY9HibIBPtrBYaxVVIU+TrS6wb4HqINtoXEH2hBA0pH1LURly5XnZq5m76Yc35E
zbjoLYxAG2+dPqXxksfbEbXiTaQ61kMZQwKWV2mxRvoAatz+fbCKEClJOIIrm0nOukr2ZUUdPM0f
2sw9CJ28qIMjKUzLxMzhJatNhPYKplqYBA02FWwvD2zrfs6R3268XQ3OaIfGwMs0hPexbnylSU9d
OCl2uVIzuMZEjaOX/lGJnXVeIXlRKcp66syZ5/gqytwojbsZ3MrzK1OP9m2jhJ8AduZNpFknz/UH
BH1EmrSqKhp7LmjQZoAOUAcVajZr002/2lLrD6ObxSvobh768JLrLSegyE0k4r0dZAZ09tWdqw5b
1QKBEzNI8DCjGrrXEPKWaLFqPPQlwKtEWIC+0G/dUjul6bBKKVOjMwiTPsUmdMHQ8xuo262CVoX1
An2adsZMlr12DDN7WDUs58oMwSvlKFZW/ibkaK2M/n4M3C8mG8f1ZBjcWbtdmc4U761JPLboS8QG
6Ul+iDyd+b6QNqHTrGOUnTeRiY0GwbsqVP99Nt1i40J+7DhI1Niq+wAt6Drpe3vnWOU3dfjPoXvt
Z7j/HV/XDpmmnpl7HBhvgOVAc18ceI+oXZSHKIMu0XNYziQbntsMUkkyzcwJoX+bY8SmM4h9vH6t
MJUNUKuoGEZp7XUyNAgCmGi5hpyYIRBgoz46Oy23lbUXE1nAEHLn5F60acpklzIMDOkgYst1/6jE
EF+Nvrxj6B6Qhn9FUSpdNUxEMwmVr8vY9Laez71WRqQSZ5RR5gg9x9xC3NPS2CvEGrjuAtKyQQy9
wX1R4mfbCcK1omHVUVLaON5UbFQcIc4iu2mb5i/sknltVoO9b22SXyTTHdggzduGYsQaPM6Rqifq
kLmNqIY2I2aeWw9wzyAk7ITg28IfM1NWc61+N00Dn1rd7u24Xwc2rskTBKWNNvUmzZDjlFQQYGky
FuFaG2fwZCjaNW30grheAv+XhS+MB3E0RGXArNZa16/d0t/G9vCqWAn6xgMHn6oLiVA0/6RDvI07
41GAkqDhthocbf3UfcH4BF2TBroCKnmkr1NktiyCdC+N/jLHO+ZW2a7iUkWXPQOY7A/JOpsk0jEh
c6uidEckr6xbgLNNg580GWqYe2Cgiv80pvAfwnWCCia8B3rCWGmEjaMInWb1BzXf8RBDLLEqH+s5
7Q8zMnZMUT9zLY9V0FdrYyJGcfHyhd4+ED9DFuS4jFC2zxXdzPSmASBg1LdV17XrovTyneF9t31F
x0Ery02ub5pa+YXZPCMEKs694fggl8C6dgm041OIDKcDy6Ku3pTdZxJBMuKU5EpQKKymudpaVlPe
etXBUUodTducMzJaj25mZseCEfm4y+6b3v2rmvoPsrmehlV8NwBYg4mbL54fXUiQaBo3wybuiK0Z
kaOkqjQ1NdR2GxysnLk5ULxE3WEy7kZdfXdLi4pu2H7OBda7KStv5Wi3k6LSfHahGo/qB5/hlXXS
9S96p/6mZJ+QUMerLuILNe6bctSaFUzDnAImGY0yJ6xx0ZTQGpS24lbbcn/KVVo3Hz7UnUyVPDU9
sZSVWf1Ga9zr9DzE6ktGxwH+nx7G1BL1GiTs5p3VNfXear1g6w9Mmhf9wJjCyB1w9EPZcoRCfbIe
HHtM10w6g2EYHOTJI+yeNQ0f5WTcpBlqjR1nHj1f4k2SAojmS3dVmtVjNgCZSRASWwcaE701yrOF
ox4bN8vugs5DlUO/adF6pTP2kJnmxtJok4XBDHIYdchuaE5ZXz6WWuTdNUqyA9G6DvT4GPcoD7uQ
EWloqLaBiHDn7r6zjXadXpmkhjCnhQtVsVBOnwtzH+vImme0acbE6GC6dA5cF5V3TbnreXgbFfV4
p6HNl2rCBNCb0T52awqsmsFp7ud4k3vJkbFLzGwX3cSGUx4Kpr7SkmJrTNGwgktya+k0qXQd1Rmc
XYAa2Rz9TiiiI+kKyYLTcpY5Cl+9FxuboVPUW7vuIBmV2HgMrWYTQihydqA3RSY8/E384rVNq/Qj
bmpIKK0aNl75svzYOG5CkFC8hplFYzfOjBtXyUndZ5UiD7o0qlJCuhUb6t70KvvJq22o+KE72Iej
bj8tj6m5+Qv1AK1bG002LQ9zkN62U57cZua/lTnhvpClrG06IU2km9shQ+pas4N1OwLQ9NXSfjCQ
HY/r+Jgrw/hSypcC3TmPhOU0TcltwcAS/ebg/32Bmyk52UCbNUP5SBm/9Gv9UzPZBBYSmlCo8GNY
JdGavVOsmhjRO8j0jbecFetQe/pk0iDaKVGcQzzuV+shYdAblGV/Gh29Py3/cyrFLZE9DMqt1w/z
BiVs94h0IhB6bziS3+i32tTqoCj5X4Ka3M4lfNtogCnmIrB2hjUhsRoONw2yCe/ehFCD0qMfDYDT
+AhGY5e5lbZxweqS4Fjjo94Z8a4u552JYuBmxjO/dwkobNUfxt8IiJniTKvJyYsHv6bpaGT7Kh7t
59FD8hN1JO1g9dlD1LnxlrWKj6VitXeQ5Ce7oQtgyq6ts1fTbK811TvOsJA1VdVulGDW7mfTcPEG
VXagTLeu9SghIGOnRUVr3DpxhudyJ4t53UjdhqNTfDTZ+ERY5gT1wYXvGHdq4ab7UdSORyjrevVl
VMb7oXD9pzrKHwcI2l7KGN4UxVURPy0vdW7WT6oWN0ym5asHu2gsbQVL2l88clJgFvOzleek8Z6b
gOQQWkSbEr3pG72HrMysx/RuarCeZvEMDYW5S9ArP8D95r21bnUbOMZwAESp7psoMzZm4JkHxW6K
D+Ze7KlQH/SSrMwbvcfGe0jb1Hqpi6vbhO6xUXOVMXF//vfFr8272grOkQlnTwyR2hzXxV0gP2VZ
WhzdcKZnqNHcQuPF2nIi1DsyvWxlB7X2HrkMilZz+JgGaf3ud89uMkwfcfY1BFQOYr0qb00jAHJl
dXcUJp5UCNXvGlrF5Fta/hrNgSZgwvZbJ8einCCtIWXYNWlzto3UO40s9kOBGuwDipY3aqNBzVpZ
041VQypbGa2Ik+vNUwzTBaGVGh3ojvSbuWvmOxMm/i2H0yKX1ee7qh/MUxORlnNRz2HEjEIYJJfK
pebshLVxD1w3Pvh1hapnldNojlAMNeNZua/ZNidrUvWtE9nuh43EZOFui8LOfv3Yvi1io732uv0A
jk39SYrspR5Dl5kQ9722mWHC5345Q1FfMDq/1ITnL7two5U3GyghDb+p01ISoKK2JcmrorU56rCx
RPHFpzKm+075VtYGbYxSO8fEwsM6ZBT2LoDD9kmfye9HszG+YCZM1mFbh/dhYg2PY5WQ1bS+/hXD
77ga4LYkYIRdQTHH8Lb9P6LOa0lOZevWT0QEJP6W8r662ko3hJaWlHiSxPP056te/4l9IaJMR3ep
gMw5xxxmwBdVlVhVz1PsEBjqDkdlLuaLqZIu0h6AfBZmmEIt7t2osvzDgUqwgzMZM0o2wGoPLlHF
+0pmOoiKdgzOdCy7eZjTu6tPtqXFqYK2Nrr59JpRXT6CimqiGOcvvDq6LSNyTZQ9HuB1GrT7yaG+
pB3wr2TbyGPhF+0OWZv5iDMbObFq5Stmz69ZlrMHNa51nMOlfnfD2qd4HsL999N2nGI6S5QtNm5K
m1b4z8BtYSo4hao7uc+DMIz2RCzu01nY3IWlY168OrUuhUT4owGS26XTF9e3n+l7QzPul1m9QY2L
8sUdftSAiOtkMsTT+lOsGJQDDPi9vQrEKA9pOAQ32RKfZecvs0i9j1hP8h402TugzMecpM218Z34
Jcfveqri5F2GmCzG4z7tw4vnZOnvJ/HWwhCyT/VTvaZ9EIy+Xdv8jp1UHiqatHadTZWgvl+mhcT1
GNkdS1D7MhSJdyDeGfF76Luf7jK6K2n35tEHYvusNC19ztiC5YeiMl8jH/5RTBNJ8PilNbX8m2Jo
CYrU5R+oYzbEm//sJogwY0x0fZ7kV6vV+bUpzJPbNMbTw3dTd1V5Llq7Wrs4I51AJsl1ICH2ZFcK
2WBqv9WW8R5nFc0dsZKRWOhXTNMcLhWmwVNfjfe8CYb7OMkjKWfLuVAu1WPqqm3ntyxP0nrUaeLd
HNb0GxNp9+bmCbbSsiMvnET4GkKCrux3e7lbkN4fbrsM1Ec++beTws5algv6M3wVCVW1Tk1Z+BvO
CnFsRu8/XHQJabAkLzVWSOkiBF5X1rKJ02l5K6RLZSfVVQbhcrHYO87FEmuItGPxyBl26DkpTzbZ
bqe5SdNDXMdroy6cKJ7hhpoOVhuKQLv/HZQOqpMgqGaNmQMXtG7qS9hMaDOrMd+1tVlTVnXcIBYE
YJ8+3okMLjp/Ibamqov3fDLMtdEkt/ZZ97kISXHk0JuRjPclr6q7i1liJE2pCIAOt2Qhw7miJ77W
uRlRp3u3WbbmyzDjGQ6Z9DiTVnUOp83w/MN+WisGlzwi0La+CAhEh7aId5JguRNKJALkoQv+9+j7
tVrO7jrPDYrp5xvL82DiawApUv0Qvl1ta7OBHNhX2SU1TLc/itYjPGZkjesVHubf7yyGE41BaB5r
32+tQ4X/FDSuJd0wl8zOMbFjsNk1mKhesmsIsBSkGhur5hq2Un+ZOiv2eeCaG9PGu5YTM+/DwQYB
lGpai3kEjlbpfIvBJb3IcPEzc0R3yh3jtZ8mFE5e0e2EgrNtWDWoRt2dgZ/bc+5NPOqpPAeZmOvB
84PT98G3HZiLIi9Wwm2CFwxpKZmb2Ni6heG/mM/XOnN49QAiCrbVQ+OEwU17RcpcuRgOdu27d8uo
I1JG61v47Uw+nUMd3uw8tbbTTFkmczN/KZMmPXtJddeEDL/glL4u6NJvQ1buqiw4enqpzpmbEB6e
lDMXCWJIhLPTtukMWoAqpEYeBjp3Oys2lVnrSynihs2WpYjRrUG/Vwq1KsLmVzHb8kdTAcr7Unqn
1LX9D8aeuPCnBZckatWl9vxjjNvuUTjtn7I24CkluJJjDRbGl2leTZXbXF1D0C+kXRr1rZkgCeMc
VkIdRjN3/3UVuEAW1t3dwaLKsHBNab1kOGS5hS9IhWYed9P0lPrLS4+KGFGzVHS5OGA4QM4nGQh5
IREYcyLA1c0w6vA4u8GyK0y8s9w2mKPeZh7lmmOIh1Fg4xFgxViDuZs+IfxVWMO8XyYQhtTu9i1g
+s6SlYZfXeRny/V2S20n19hWap8T1LwKLP+waBwBemd+BDYzA6/FnQzu2Yfh+jcvziEVOwM+s/n4
sE3r3IeFR00DrDlgVbrzOvtvL6YDzs7FzuK+jiCaFLfC9b9GroBqj8Z1OvrUfuRJJvaeOO7Tszo+
2d/2rd1dxgnOp3mwnPLEttaLGIg/wdgr7dP5qyzYasppCA5cE08SoPvumf4+Doi3bBe32Woz7gU9
bGysCZkfI9GV8SnMZXVrvKa6sY3P2yKHN5S1jzBojbOGKg7CUXXvYZa32Nqp6fS/A1UcpObAkBtd
geqnmdOfy1oP5+9HzoiwIvGw0Qr5hBgZp4u+GuhWRu1xVvDf9UH2b7XtwVFKh31S6haDSCYhg40d
3xi7+joSeSnhU35S57zGiQMbmXhc5Lqx2FrxUrDEMBRbedQDa6tOjOv3gVv+FDhOjFsyLw0AXscp
FY8+nco7y805zpPwZLZ2uY5Tq9ul3vQrxB9+j6+LiiqmdDtf1sU5idMd2St6B3JgYj2dBx/4mn4O
GeaDpirGjQrd7OFK5g5hn5EEIXx0kR6SkKZkVtibMy6jfTK/Ln13didixO3RunnJ2htntXEAY+7a
L9aiKNxz6Zfx1aBlSDLJTogIsxmthOs7NaPv27SzHDBAbAO2ddlhZZFlxt6Ysj+9aSpwkuAuZeBh
zPBbGyo8uQWBviYU0RjA9WbWpCw16fxHy/6D/PH+fQr5n0rO30fFtC4avAL4yMqvRWjk15EemXp2
GC6NfzAt+QdHRUyF8VePHG4Ytp0x0Bf6MgU7LcH5H7+MUxeTwxskiDNyD3uhkuqDdp1DW0NJSOaN
1zUiGvPE+wJorFESO0QWw+juVTXuE+IjV4GdFoS2wcIgTugvedBHx2YKQKH8+XwgTaPe9kU501nW
+YzaHHvHcsac0prI3phKysxEXtM5YYZfiPq/R9aTk1DbZHyxGGCnnUl32LiT9Yzi4MJjpQSTCPX1
+9n3oU3JJIAFTPiWVcj7/95QVDaRNaQdSQ9dusljhfTBtcRroieynuzw/v3MrslpM1WX776fhhPx
vGo2/8W/NX4xU/spk8fXCovBPE7VV+FJwZ0wxdv0+VQliJaMsblbrVdfUEZcxzL7ICNi/K3H/ofb
2/FbW5NIYmSNvQdISV7Z1qHjNEruZglswVhBOfNCj5T392QZxc/Bp7/xQkF8kCfOgxrqa2LVXGJG
Xp7DpXK22D5ms0+bqFz/WsKsXcm0lddsMo3DlLN0O9iArWsiNNfYlSAlLSm2tMe+Mg/Us4OFKMZj
ZAkW6kbCTqaTrJJt3znm2QBzB+ls2Rnduf7IvQ5GWDJJrKOsfbyfDWPewc7/U+T1AkCeBKvv/h63
7/xNQj+qw/5oEf/srtjbSkLgUfqMS3x3GWUAPmEQOS7WKRnncINHWMKyR+k1TU5xcp711/ej79eW
QR1jCccus3NvmzQMl7wMe2tL1qzpyylliCOimFMeDtRAxqzlLWFv4JIJSO5rj1mh53FfLERjx3lt
vz4j/5Yy0XfGYOJ1xN97PcrKxyrdmO6ySYVcZR1+nUVZL+fZm/DA9f10Uz61ucngUzM+33BsJ9wO
lvgRm/5wDFEyHY3n4fvp96OiHiHU0/it9OLa14kV5syZXlEgH/xywSm6CyDTPy3jvx/JGchN9Q5j
YF5KJQg341STkJ1KncGO7UNJl1ePJyu45gT/3CB5tLfvRzMZfPuhd5hoNat4zrxT5WTWpQxzqLcu
/q/geUXOADgeHrXCJzQD6opwqh4eU1ZevTjwbo2bwUBngFYjjmVs4m+KrF5uTTh3p7ExcRGfkgvj
02FpyhNnvdwNCfoIAXnsPbCAUpc+e8gUipkRYLRoWyq9J6WdEQRsIrBM54kIvKZaD3oUESkjGO3h
HsoOQMniiGkV9O1w6fJUXAMHIZaJdEKUzWv2PFA74jQGn4F+LMdw2wzXVoMCfiK9+RT04pbhKkYC
qXJxQGBh9Dq9dgPR/9TkDcD80xiUpWQhudmQXJAyGTvcHcR6cJrgnXPb7ay6KDa4kwawA7QP+d5Y
Nt/v5hYGsRWo7tqbm520hP7KAHJIdTDSq99Z83s8YDps1PoLK3qyyHyoeygMc9yw77629EtIfUzp
A+hTUAt6fbp1ehPttFP7l6AeKlCq99kMpvWoF3WGm5/fcusJIlfa+VHLegOiB6BUsNtWXfPIMzs5
KUf/1UX+G5hRPwDMp1U9TeqmLNteEQuKNJkd/5aV8GxAMTLMgsJwp4gGf5n7IRq9DEHVLMNNj5bm
gw0S+3HZZrCyGv+j0K+BVRzsWZe/RYZyT/U54NGc/0akjvhr0u5rWNry0M9VvSo5k6vBJn+IIASj
ixqQWJNJ3JTj/LrkE31APB3bXP5fAVI8S5G2qWccnkjJMB4SCxAE3nN3jc1h/gmBhIn3fM4HB5T8
6QlcsPyvXeH7K3yX5+sy2vNVCfdepEzFYb9dUttNdsPCD5hF7+1qpDmRp9T8RUr1AuE11eT3+i7B
QaP5kUlrq8sifLgT7n25TUQCEer5m01rJTpyxUoxMLiWZTOg1JUkuBGVucZ/FYm/buK9b2X/yMrB
1XgJ8h9LjKQc5/mbGpOKajXQb0aVfJa+NVP2D81ejsG8pdm1r/89cgYKw1hc+Xxc8a1rfOoindaL
kuOBXAnjM1QIOrwgfswSNgpspOrYLZAnfQeXTq9JHk2jvHtgfeWjSB7fr1TBT5iz1lkrJHtxqe5E
AtTo8/36PgQhw+zUsLffbySdg0dS3BUHb8nkS3xMBkkYY21yhbRlA3ivT0Vs4EHUOdNLtpBc5kLj
PfgMK1/QAnBjDUsMUhb2qw660+9ZnMZUhRB1k/TQmT1NvyeJavAXdCABHp2mdm742euXQac/ATWq
yDeAvZuJhqTVk3MwZdW8l8bBTfv5pLx031Zo0ACf4967dm3YnDQMsU3OSfqYxndYVy9pUC1/RqZ9
+VLjqNBCvV2SVlzqXIgLWe8iqnsv3WYeHh4xuSxG6O4GWzHp03W4Xrxs/nDS+K0eTf/WCjF91B62
tplVv2HuACvecA5Nn/6t3ST/aZXV87JiBj6UTLsFSFyJimVPoG/CmvaDcffFaxv3BQIQhZMUf2SR
d/s+LuZtYuLQZsLCYUBDkQUf0Y9aqzGdqAQmt+cv9UFaZoZ7OFuVCs5jkX+FsStfBDTMtrfa167G
y7xJDP8g/OVt8iz7iu1MF5kZEnfiB8Qahr+DmbMHBq7ZntzE1tvY5un3a9+HHqeirbH4LarbYaXE
Eobryh363eTrYhtOFLZQd6rTN0ZcWAE8gCxrts85DkOd5YV5SH7sl/2QuV/9zMSuh+IAYyfM9tPk
AcLUB1M58XuTBvZLhhWGVuItXsT4yB35VwcClWRAJEXtbZ7/GsfyL7gJJa/cJOk2cHpj/f1UTyJb
9+Uot9RZ1q2ClZXVDDD6GBfT70PwOtmaOIssIRwjd51XRjDdpnFNQnYWFw7NvCAzWhj4m+A/Kmdm
gkFi5BZAF4VDSVSDpEd2OpJAjzosYA3fLlBIrqPE+YfgtbabEJmOxiUktAWTswUXkqC0T3NmvBJe
HTttdQs1BVtOQ7FduBXwNWGqmmPCJOIp3sDo5/vxjfo1bXt/04aUmgOmsa/4DAWA1mH+OrhOfQ37
7rMV/xA/OxKD0YVnk3nVgR6qjryygBkdknxo4KO74sZyLphanTAAbWlV/n+x4FNLXSC0FRWtt1H8
GepWgu4l3WHIbfh9NGs/59l5ON1zHmi70HI1yTq9E4AHA4jeaiLGeihgdw/vcUyKfQJaZqbvRmKe
TbODA1A1D/E8BBn2QAidix2bzFPb2jnnqs/iPUJVY2VMNJ9jkvgIr2J73wYkU05wCMN0fKHSCmhA
LP8xz+IeNmF4VEA4WAzUZQzC309Y5RBS+f3O92sjOWGpizF6OSfx9fuQOgzDWTAwYAIr6t3r/w5j
lrFITJSojV4XnlUf3HFG3reIdRqX3Ts6Z+vCqk7v/Hw9a5hXlZmy/vuxJm9XntMkH46oi4sSWfB/
P9bJbm25Ij0WhjvtpRk0a3gHICi2Px562DSPfiCpoW8Q9D+fTXEnHjm+cutGiXDTfv/E81AnOMVJ
jHgXlFCbxjSn4xz8/a/8/e9YZmjxIOdKkJkfuSoc/s/eDxjR5qVya+viZuC4JpQFJKjJjvUp+Ci9
gW7d5D9WVDVOkZgoQgNwdzYuG1Hn3JrYC76qKo0PtmqXdf18Ovg51T6979VIGvFqLOXJd1AmWqYa
doGJPrR04r2Eh7tTRuDeE87XKlFMYctZ3SC6zH+XIF2bDVnjU2C/L251M7qxP+GyZL9PC5zCVlU9
3eRgv5cBMIg5uzwtBV6Tjft/71qWRbk+1X9isxJnGdbVWdmb7ydTM4mzMVZOH8HkYystRLK1R/M5
4XKwAEyJEEjr+FAsid5Q3LOPkGh1IM/qf7hNDGqapyHtnFD1RvesZFXfW7dlCT8U+9JRKte6+bhN
3r4fLe3RrNr4+v1KEzMkxFD7LHCkuig3aLYza2XkdoN3mSy/OFDr30ndyS/c1fml+T44QXhKLPRc
vKxj7IbqsReXsdrADSfXyFPBBjFsQLKlcJlx4liGIBB15pAvt8K3egJKU7lpPedEgZSsxqHpd4rV
/dUo0obrQjx0NeFbZ+ewEANjI+ObGsi6lrKCSOzXV42ydhPTsEd20SOL6sy1aeeozpDjQ2SLCSnh
8KndL2yrqbZb21hlg2q2Jgqj8yymfU1AvDO9Ei5lr4oOHwYq5vk2yWU8DW159snkONUprZNFW2qb
1bqIabAc69lSlQssVXCPxMrTlyWb+qNmXKaytr+NlEhzLlh3iS8xXMtYh73hbooSfNUodLgbfVr4
MEisbd8+G6vOo2ZU4jwPVnmDZWKdzc7FwbkxcPqAhBO8es8kAvdiF11755p9dWksDsyU0WMUfzN8
8kilvQqSei6p1Ne5ZXgiE6wN5vAfk8SF7TMxZAtTPb0vfbEyZkbMpqs/fdquQ6cRhA2QUwZGiR9h
0BWbxOQTZYbejhqrPof4mNUS1xruXdMf68F3Hww+D6kD3WH0mV7V5cP3/fE9LF/7ynpWgykcY+uu
VVCgQo4TyuH+YWKkinOWg5uUHH/YFrXNqM2ZvcUqtn2JX7xZhvUWF+QYJwHffYHbTuNMw5sXElHm
VDLEcQniDmYrXYvsCXBR7BRivDNV/yzFcs8Xen41AXpAz42qmWDPyjbtFR4u2Sp1nHQ1qmdUY0UR
O/NTkhjFteO0TYSJIOnuWYl7oYPTsXprlkKfy8laN6ExHkMMjqKC3n2rsvBJMsOjr4UMEcLG8VsH
FU5mXJve71bKJ7J2luOb6xg7XXYvbZefgtE5Y3wxbmeMv8xuaKGtyq/K5wKZK5rVXMHzWipKnOHZ
OmS3anoMgEsQb5QFY8lbIIbId6cY3xnMpwcMkn/SV0mvLrZlywnWEgyb5JoUrVQ1rvIUCiEhYZhY
LziM/MqacvzhQEkNh9RifMJZ0zOcvsQGgzLJqFpro8TZDKaR09f5SnlO5NvI/2MHdp1lqEdb2qxH
nt4Ubv4LxIcZR/eqcEtYjVSTRIBKtQ5LT2HQZl2QYgerFsujyI9HhNr6FT8msa5NaEaw4VkJJhQP
TmHvFiFhoidPaC9YUoZ1GYQb/LwrVqZVwb0OiSdYBWlXrXNc4Oyq+XRDywXkhLWL3f2WAfmlI9uD
agUqGjkT22YOO+jp2ZvlchchPjpYuZ2DtCygONo9qfEXeB9/y0mnm0uQWwY5ghW/3AnYFitSCgXs
M/FrhIu78WUA3tg4zy/pTTCjIAgEXHi0p8gKmGovMVOsrrd+EpczrhjAHWyYtStD+f6W4eCmq7p9
avyKk+EMYTk7us6xT4CHmu3Eb4qI91X7rE8IdrH/+EtcQCKrE2bOke4p2DvfttdkhvirQZcZRDVF
4z5QdsFQug5G9z5PlbdpGTVEs+rqVeakyDFjNNYxVnsMwD+UKNqDCN1Xv1DvcEVfyAmiCSQctg8w
PQrV3nn+CY+ut56hDBcEbXC+WzLS8x+t8MZTxhiHpp0f0oPYpSRQl1AUAQvpXFepb322IzdthRRn
hjK49m26RysW78Q6tTsj8AMqtx+UO9ZOXf20cXatR7WVJVt4EpBfDEWQrut3ayLO9hURtStrYROs
Cnj9ZPsxNmFtlqlclXn5dOEO+bqxFx4BCNesFEP0V1q92IaFLkitUDt3TP9p4ubA1Os4K2Pf6xbt
Y9xcVYvUwTdZ5pAlQnJuz7COt/YkxW6am1uGYDIyHTc5F1l3tGsyWN20Y6AGgRi2xLMGkC+ZcJwd
nB/La9XOsVIvassuO/g2l/2QObva1gys0GJDq+5UPJ8a2F2RZfpwW81xGzsTcvLOvuSpDd01MN8d
/dWVDdZlucsYZGiuEM6YKE4MIrNFrk1f3mwm5iR02seKC2OwhxmZRM5O5g8+gzAorBppVgXVZKv1
ynx+3KoOQ5YgmPVjnBLEoC7SDrfTklqrvsm/8qFFe+fAg0ub4SC5CnvYzERbFLj/L+VDz8ZP5XgX
M5+9S9DC/qsZPkWjO76hd+h2yfAPHUi7b8ulJoW4Sl8KZp14ggOCsuM0DiaNbdxsQ2s4kcdzqCgW
IULwwW3hmPAiWEnpyxixMOhz/tUV0+NwQAM8IxtZhMfXK/JmPyh1NWCrruC5yzXk31+WM2+sJX8I
v36XpCcem8A761ZfmPNdHCZbB2uyfnjaJpqBWrqrGA7MZXVuWe2zWOK2wxx16KDjFp2H+4Oc3O0A
Y3kdZqNck+9C0t4vHT5kEwdr+gFClkrP2M6h8Ra7Cs5huCfnK+delO2hSPEdL0c8WymlY38B27D7
z2GE2+kzJFZ2UZ0cD85rMaarhi3KWHKm7V2983HZKub2Rh2760QNbeMpZ58bPgJ0rGissU3xAg2C
sNDWQMU0uxZxQNf+aZynGbs+VuF0glrFDAtfB1KvGaqHb8nsvza512Jfkh8G5HxGubwmfeCSfaoP
vczWipV38aJUL3d/Qu+0PIxlEeiTwsvieX8zEcNZEohiOsPVKw1P2N+BTsDByGaG38kzddo1B8qk
Ru7rPKzXVgVEBoX25P6ZF5BL5TfAYpa7t03vQZ7fn9H36yNkrjsCqXLTxyQU8sOpccrCMXnlxOdL
j2lK1/+YHBtiGaYrMqwi187eLT0xjWYlhNCvNrHNUClz3+YJo7/QH9ZY8gAGcI9kAdvz5CTpuiM1
MxjPKJZ2sKsXOIHUhmEXvsly+HdkDBMF3b9Ga89Hg5gTKfJ0T1r2NswWgpFwzy+KH2nYHkUGhib6
DwETM5rm7L1tYUj3yvnI8dVeyb+BSDYzvjPUNecE/HCohksuur0d6mDdC3QjZQ7m0dAZ4Gf5j6HJ
Gx/VrS+WZybXfmnNdT4FXxC1p2iiumaQvmrxSQVwqpxLQUVcJ6HAZgQ82URwslch61yVN921dveh
jtObPsrG+DHQ0a6s2u+jdCF3RPU/cyPxGYEp4+qSD34YVfzZTNJfdYMuNoXQtIy2ZFwyGZQ5OoHj
1e9T27ZP1X9xv92yzrJOrZ3EqFDFhHYUT8Z5Met6NSxtsSXUlzzNLPR3nRl3ULbl2SyfHOF5WqnJ
vJEt4TRsW+9zb/21YxAHP3+4bvgzdXF8a4vyWhCQyTJFdoHpH5mW14eyM/UpzDBGyIxu56RjuJux
/bpytRPpZgMUw50fRmBhErWYtM4xGSIL/NA6SJyPgY0uzMeXMCwQcZEBUtXHqbJInK3Fi9byawgm
wg+0StdQsdH4mpm3SXuMHaU17tWk/+mdp4OxkFyGSRF5+fTPouHlBx1Jwhn9m4W2b871K+2ovZWp
T7oaMhSjseZNwlS6A5TcqD68m88ANSOnGQ/AU/PWjfoZoTLfwCX0GAZWgit6qYGl8+kC37eJMEce
dpMzhltOHUoRIxoF1kqI31TkyGqnTajaZYaapDLwfuAtB4rsWfN7ILgwss2+Bs97+CQakus+YtIC
5JB6kFa65WT4DZ9CjXdIkJ+DczQDLmd7Wb4CO4Ae76bHCgc8HdSPMciPbuXgyGGD3LlOv3Un8qvi
nFk1nFX258A5cKE+QozAyWMgfzQpdkQgeUeTAL7BWaxtQOfDitqcDJM2vTObaHIRCHVHCDjemmSp
DDgnv7I+9CxljrEayhTKN04BgenuVaFJLccftc0js1xKCCneb9fPmKck1sGshg/s9bfhFH81FI5V
iB9azToSWO9ezKVoT/4KxjGy98TczHX9NRfB5Tvx3g2wmZAiOUqHZksGq8k396Of3Uj+fOvcckJT
6H7aatjPjXVN7O4zpXVhTzX3MynqRbErjeLDspwOXuRiRQIZo4LkOlb2srKUdGgJgzrKAkWHAPsK
YFJvSXH6MwTlcU4AbY1p3sy4YJb6rwrlwUuHfGPr7DaF3Q+zNAt4xf8wFEfGQMG3gS+D5t5E0Y9p
RBY8OdxVcesFptRZpBJD77PY2CDiA86SZFwVYfxu2kl4wMxcrmpr2tizQ0ao6Kgt23BlBvb4ZOs/
26DsR2jGvwjFuU1tGOyqKXmTHjrtGnFftxRrR/wudMMAcMZVhK+j2kDUi9iMJvS5RWEOmzGW4z47
VtNsniq76jmlA5QhipUQNW4bGF+zj1wNuuCui510Y03+sJqQQuLGUn1WwnlvZYz3OaBQEqDecay3
xcc12ddEg+gcv5Xy1Ygl5WtZHWQsz5a5gG9NzA4dteWercCqF5y7yPBlZU42aDGarv+kAfoMRjGt
pXIOnm+9TJZ973I3eKqIdqGBKqOu3iDeBGio6pM51Iw65p0sGhDSmebPr4LHvIQ7mLb7NCFpSPPd
yaC7B4VxNvzkluKw68n4k24CpXj35Olj3egpFqwc5XQqGiZBhTr3dlJvoFnpVY1ac5yfOoOgheEo
r1ZD5J6ttNrQB6/CyYK/4AE/dWpbgCTtu/ipE7JZh4hCjgKRJW+pxEFk6W9+gXq1jbvuYAFkblr8
0tcwncKjMEvcmKry5id/LNewN6lltnvhTtOBfG5vjQHGsQEbfI3D4AN+9FHMzXjB/Mh5EqRGyHLW
KRtw5pEqBqqw51UwmYeSRR9sAsXPv/7oBBEdxe+q6Q6its/EWKulSKJSmx1UlD3QKPzmHLDVGhHo
En2+StsqP3GtA0y/d/yV47TIi2lhZxJQzZbzlw3Eh1MNG4XAV4s/NvzkhnvK08JbZRSvbC9fQs0P
+peNjQEZti53ycXVVfZLiNCFkqOkQWK+ZlkC8oZt/i5i94KP4NV0L0WwT8nMIvelxAY/YStq/1rt
jIFK/snWyzrU5ecUBkDbG9tkcHB+x97A6po1v/GHkr9Q2L+pVL2REPlmCIGXUZBBd+qJG6K4Zk8X
FtNQk8Z3Cg9hiv88lC0VT4isgqqLqvcyScKdCAKWEZuUbMOMcppZuBwWy5b1FoQ2Y5EOA03UYRSD
OkJ6APXBzSY6oZ9F+pTN1JjR+s1IvmVMuTwbyFbsjIQQKWb+cN5tRWsrqoZxZ5hDixIpaOHu0tVy
cVHQJ+pPAB64MupgJ+BOsd6TjFH4DctYy7i1QgBnCc+5mvWHLLIfnRn8VrALId/OG7FAsYcrc6/y
MUDR0MlN6Zr3ct6EzXrq3H4dx0GGJAbbMzdcDrjgL8AhiL3n+bcantyibvnqC5RQqXuUDA1O+CSo
IRsgjYgx6qefYoCHpnqRbhrNNJXA8XVnZ8k6FFiZUrEiOI/mUHhn5kvlqgEFi0pP2uvOzFeZPbCm
deSmTiZ8sFJP6MWKh6W1v8cbPIIPm2waO/+Ep/3Gb66ip8QOtskCRl52W7TNr00ffiYNCja3Nwd6
AuSFuenIbT7+SX3GPpBG6J8oQLvR2WQ10r5v3gZS8drP8R1AcTVgx7kGhZ6fvUZeJJ9q0e4qy5z/
x9iZLTePXFv6VRx13ekDIIEEcOLYEc2ZlDhpFm8Qkn4J8zzj6fvDXz6nu3zVEbarZFIUCQKJnXuv
9S1/GctnKi9j4Qb21QrSYOlaNPprBLiEFo07dKaolgzgSjYVUj/KDdZ6fTUk3ouTsHXDTpTa/hUx
4xvpmfT/bPo2NstUYJhqEXs3PGj3I+74RWeHI2547Uji97NtRes+sHdzAim6aPPgu1W3MpjAV3YW
LmMNqdc0d64mFLRVRbtESMVevXvMQsabkJXKxW7TywJPW19uZIgHPphIqRoZUifK2gtMOZuo9HDm
hE21DiqnYydV3LTe6NZpnz6YnlwHuTFc3ck4mRSgQCP9mJEh5i8uJfHu2bW9CWvjxaD7traRrHuC
6pVdNTHG0q5wRKlVze3d7KZx1QTiztUGJq0MmOtwaLZ+ZlElomRFjtYvkxzSSZGHa+UZB7PRgb+g
Ycf5hH1b5tOjUXdPFDusNaSy09ehBTSopTAT9slVVZMcjE87UkT9NNFPOSEwccdiV3jFTTcae5XE
yPYMp3zV8ugu5pAstdbfF419x2jrnLX4txyaVwn8st+rQzso+qx2jjLcfUjr5GV4z5sfO0kU4ujs
BapKxUEm2EuptECYxLv0OC4+QhHGk/qwVNAs3J6upjv7euu+wyZxAVoAE8Mtb4lVbFFB3JvkIjV6
7B5EwL29TzO2UYSecEPbCKrATZ1h3gvD15bJ12reIKgcsw0SmFMu5uwS79XP5RoiEWRfpwDyMMlX
TSTjYiqRM5gPLT71RYt+Z8nA++hUAb0la+OkfQ80u9KQfNcLeCB7bxjpc+mSdxWmtC/7Y4jO6hib
bG0rHdeSMyfaG9a1NKtoreU7vZCfvhudC6K4T7Ux3fkTBqemmlC8uBiJGlaXWAwMg4PwymlG/gyw
JlaLMQbG0dOFuAZpSoYfCrIja2OGdha8WMduP51OJjq9x8kZvhy6gR+6R+SyCk+QEyHHtIGx6V2f
XVjv7hAWHru4y1baqKXXssd37frgJLirH7xa9quqrrNN6U7T3miD8K4fOLG01nzKUKSvJKfgfRCy
z5vwxGCkX+LLYAwq8ieUXFQQqXgJSlIOhTG2qwB0wr20xLpi//MKEmcbC8tbN/Ha6Bxj4zjWV5Sb
1jm4lRJDZR1SB9mduZI29+Qoi7gAA5THjqs2U+Z9t5YrTpKgCGpuvX7QBAFBUOnujSzUn00s/Cs2
iTe9iOSmsiIKusp/qRJjmXmqJs69T08xjZsVw5fkPi4gpSX4lFZCw58FgXqhzVv63jeq+yl0LlOW
9EuZp/ZeaRHlIl0CD63OSurKeAmq8YAAKfwUhV4ukxidTWNXJysp1xP2fYkkZJHrmbXQEY9nef/k
h8UzRox0z2TtkGtTuhcyhQg2rgfZPSdOoVM2oxnI8ncwDdDg7ZAtb5/95Oi7k8B88Mb4OoDv8uTK
E2AVIo5Swz6Jmhb4F+zcjVurH6uiRzHE6RoJJdWxeBnw6p7QftxNvrtr+mTY8fUu/ch69Aw/X5ra
DDUxb0aFwpurAUBJ1i0RWfk7QULR1rKLrdeX57FMb0PY6EQu0ZS3wxbzXfhhh0W48204FgMd1fUQ
ThcsqCm75Ghe12s4IILvvA0zb2kZNIP7BuZQGNzpPYiBEMOlqmMDaaejkaPNFce3ilgqC4jgBFyr
ecS/+kmI/d2H0d4+9i4f3GmKYxOhoRoewlwd/V7fcNmzU+rtxyiAGdjMmqDEIxZKi7yNFC1hIPQJ
pyR3qZz2o1ZE23aCliWzbKsFw6WL25VORdUXo2JigQm8wthbDE8uaK5ZwEGyYaRekINxSdLVReSW
bW2BidYbx3Al1cDlX2h3+pditLG0K2LZUC+xFyXZZq15cqMNeFd8k2PNJOOCu2Bl9ygBdZ1nFt6P
qIJiT2DrpYaJ07rskqNcINSFEapB2jSiYSUmeVO9+4VkXTC3Uw+Fl/3EpXXoE6tfmlXBZT7iATbz
8cmxZLeRKZ6nDCoN6n6GIt6hskPvOauHbeeOmC4acinM6WxRg9xFPe0zbufo8AZjmXTh3hj1egn7
S1/odskdq+nvCVqeRw/VAX31KQszY1Pn7Xuow9LsHFNbY25hzmlW2qKYhYjFABsER/2KTLkdwuzK
Ns+KS/u3r3Lu9hCafhnRlyxUC3ykIGZiA/Tsvtf18Z6KIoWydFf2lPaiWUVCXQHT/6qd7sY9NARM
7Qf0M1h5pE4VFgU0pfNcIOimJKrtptvjAT7m0PlwojDO5qa51HycZlC4QaWInPZeBtInchnGUFkt
nJwj6A4IiBS9NbTCy6DEpIzgEjC7ZqU0wZP2HMevKQLUY+vph8kjchAFm7/OIg0NdLlOnVzcDGu8
G9QXAdE6qGe82BPI2HXaMex2KzZ+fTGt3d5jxljv3Fl/qjLxoXngT2xdGEtg6O4ycM5G2RP2VAz9
IhXGT9AHX7Qv2p2lpV/SLpEDJLCO0OTODY+SU6u5lDVEkIYwx6XtIlKkHcptDCN5hf1xlYWS8r3H
Uj4wuV3ZCLaHjLQiN+c6w1+0k56Md+Bmg5XfWV8MXxo0g/bGdPWd7bZ0cQyv2zhrqjvM5yMHmpvo
tDKj9FWIoVuZeT5uRjRFkJFiwdJkKXcZpikroo2NvrUedLP3d3iju21aHMza34FdAj1hp1vaiK+u
keD4sG1cCQCjkrE4qV5nebSsjaWCG8MfaHjBEUkXne5X9Ht87oy9VtQ1r0Xm33JLfGB7kaBo0RRZ
GiwVaFYAw6qLKOHWNKLq15CHWsBSYV7629JI42XbxMgZ9WpV2uLKenwf4SpGN3ZLJw/sftDCcm23
TdVyZQivOMiZRhDJS5p27rLozehkb9sherCZm3DFG9O25wgoEKi1TlOgmfp7ITh9c1isxqiZR7OJ
ntKMPnhcVi+Sduq+zJLHXmV7hH4Mz19pvesHxGMAD9rKWA1YmVgQQtzz5ogazICko5v47xfDNL6H
XuSfM1ylkS5TtkchMyqM8I1qtqThMOEEgrMAqkQTY+6VD+7Vwzq69EurXq4bM9fWhVPAQe32aQrH
Iszj2xjPJKjJ2QvPDVZ9Qnh1SoNCL7KRMV29VuQ5tbWh4d8s2J8OvM/Zn4G9FOK7tWtQkzSASW19
L8wSy5HA1F51FUoBGjJmTS1OvHsG1wBmUBqdUxXHa+E4CgD301SLg8QJtpCQApdYEOo1qTBbk1bd
zmb1oRJyN5JxZ4VU4VKZiOu6Pnka6cvunQ6dUtXEcpFVTB3TgqQngn3Lvh+uPd22ui6NfRNE7N9C
m6WnAWSbioOr2U+FjuSHe9F0QPb0OoH8ClOVLD3kOVgxQD2qhjUvZH/OvlayWuG8dGqXz5Z+60Xy
WruUoTFqtRUV1OtkWg+RyI1NqmcsjJEb7vSyvnbR4AKgG0dwRNSpjffNki336OwpCCpeOmJPR5hs
jxLQXmkeHAC9MGmL1+09RUpyRjWLlNwoVwALsG3TPB0tTsLKLLeuruNxCA/uSEc6jrMHf4RXBWPv
FTmrx1XpvbRedS850Sk2yH7HQMftDaGHqbcrzNLGIuoshN7tQca1ABXTG0skQtG2mvJvtw0fbUmv
10tcmi6df5/nwSq2RXXMmJcokd30EfNeGXlLXGvGPRAOigfUZHnRkQce+WxkoGJtOlCKC723DnLS
1LLDv7lKusaFOBE90iS1dlRzMbvQjRkmwWoawoJ1sKO2MqyFZGml40wrRfXNgUbSzW3ych9WGFXj
0XHYYB1wikLad3DiW2ayVEN7UQVtwtoJj0VHoZSG9LTygdAax71EcS/3cckepsAGbbY2TBM1oy4A
8xhR+a5J52QOY7sx0CvoybjrNBJK7OAa9i/R1L7lNqZcr+H8L2qEBrWOdWeOs+2OeYt8MNcp/Tll
7yxmUHmQPXhDqK2mut3Tw3Y9dptNQx693rdnA6ITgfWjNKFIjZ0CdaNgzteRXE7aCAG5wsJrsqWt
2XiuXMSR1C2LRPAaEAgxazkEO/n6ve13j5HneHs64wZVcV1BB+uvgSBTauicJcq9RVh4Vz8ptpWL
sXDICeqRgwb7gPW9quCJ2/AXxjGJV+CZaDsG1Ylk53Ui5QxJoMyMnVtqW+Rpkm42cnaGqiLyPAxQ
MdnMNbPyrkvoaARIW/PEOsIenNsWCMOD8shyiY4LUHqpdiiAr06UeedBEaRbtM1TzhZbM4Z7NH7W
rvZ9QqqJPpjCboU6jEV9Qr1TK6pwm8mEacqfwrfp1Arzqzy7rsAU4W1KDZhSI7n2BKM4go3aLeG0
ELmKlHFDCOI66O7yupGLQR8+6fj0ZOOwiNh1cD/ExrSPfRYfDBPJPEJ8boV3Q9a1DXR8zo4S3mbA
p08eyLOrgrs+Ml9cOaidKtQhMES1qmdiU5ZpbOcZlRlkD2xq10s2Stm4RpCpsodbl15zmFpDoRDg
fglgCjSYa4Hii4eHZZKxVWETxKh+OrmOJY5YaAgAzxgfOnOVjy+bwKFQ24axPAQMpPdVWV+IDrsI
juYqUvBWKhmthDuXhnyMoSmWLG1P1dAT0hR+aXSX2X7XWGja+KsThN27Zsl3ZBa7TPpiYbr1jcFz
j7yXrUtioM2i09U7NWw8bDLCpq05TDI6dz1RC2Zmreuy0zZ9s2bKjeBwalpqd3sBWZeCzMqeooEb
e1uE7kpxQkcpDf2UMDeXaU1GjbwmEP1R5R476ZTq2n6ZoN202EH2pT98T33T8OVzm32ObVxoNjx5
P3eJmGZbspgwOFHUodZhB5rtJnog9k5Z2Y8keo7xYwoDSPWIz9K1sNwvCoNrVwpQQAHrH1qUb9pe
NKz8zLha8URfzFHyPucewA3cW8QpUviUoI2KiBNTIbU2KAQWyq4eqpBwKGZu053ykl+ky91hU0Du
DRn1ldT5LyxC3b4xlNzKYlw4mfWSOolaQjzY2+CC7VCcoqzYjwbtypj0+hH5XZ826pNh04/pywtZ
Pjk4gvRFV3m60nKnvSRFX291VNsLy+CuDgcr5bJiltMwAuc0PdtIcGntKSI/VL+IBPsqH4DbyuEN
T7Y6xj0bEluz0P2jyworvdhGpImPCNxBm76GQj+ooHkPRhSvdNqTtZMrQZHl0cBk2TT8jdbLmos7
xriGonSurTvDQImYXUZYOSgUwofYIgCTENxl3YMPYVSa6RHdTI+dQdH0TxKLVD3uExn9IMpb2r24
MwyuZSf4GiuCZVlcdXP4DLZe19ILc9Q3gqtwp+Xil0V6yVo22FAx8NR++6ri4EakOxsU/BoL0o6I
LErxQPR3U5Y9uGn9C9kzXTC8GEgys5R2p8EYXZuw8JvEAjD845ReZLYOi7BUe8GXEuH0nzwHAWN2
szLtpg0vXVZEyyBjV2102kwAm3Z+Wd4Fij1xO3fOyOSIUR6l/cDwUuv2ATk6nebgwmHYChCC9RHq
oh9hrh46Kma2uYuJMPL8R8r4Pgb4hzU2jphQrxWhtLbbQfmgXaHm9GNdw5NBgUeGF5IgSeBpWUP1
9hhYhJAw0rBkvwr1Mkj5YzF28CkF1poV5aPScurCyQOkILw1pvUzhUO30aMT/J2DW5OtUypqCpWO
FAM1XxYGCQhtKD/qNN77PT5YIbV1NeoPCbpMjtWYbKqahlTEMD7MaK6zFSVCLIhwRAAqCi08lF02
9zuIwEFweZdmDEocXCzUv+aizWy2z0O5DcdQwY2DiBrE/hNMOGagldmsXIfkz7YWDKZjIH4AofrQ
IpO0RMJh6RQBLRg6SxUJghFkHrTt0YlM5nth2IfU6yNS1wzurgUWKE+hzsJjMjtQH9DT4nGhwW9m
5gt6Pge+yAV9PcrkICcCIXb31ry8KqVxzwws0KZ5c0W56aKqSln7TQZ5cNP6AJWQrNAdhxFtZ3r8
J2+atixUcCLLxFpqQDRILJ42RP+htUAnDXL2i+rWXDliquDY3MLW+I7ge6xEbbxH1LVYwtHETj6g
Iy9fFPrY3fv9hs0b7tiJA+0b3Zzo4qh1FPSXNnTfw/wwyeQg6xEh7Qx2pDtJxxX1RMZ6zdVwH/Yp
JJ+cPn1I6yLpWtC2pbK2pliVnKaOXrO1TJqDjtwYEX6ytRMW+RbH5SLEcbdwMKZZVOzMBWx0D0H7
kkrFUGw+dG3k46SW2RkknX8Wg/zVJs1dgY50a0cy2aX2bdCYn5q9JfdWkZ9syJR7/tKc8/0+dm3x
iIDbjZtgW4YS0h5MVEJpmyMcVgrCOA7XtdReo9axUeHWX0HFPIF1Bs2cVb9EA5uHNLVcbrtcWF52
noRLv7lIrz7hhmEyLnsKzgMR4ti1zNFmPIrCtLfxOxjlp0AZg9IB13EI+SEMP9Ncgpx1vXo1CoyE
fMkZ7Em4UITRIK5s1n1GOqOW2m8xt2qElT3KuHGrmSJ+iHAHjSijt7qC+tPF+bJmjd7Q6n8Pm8Kh
o2GfYliCldVzJ4boItkCNLY17Est0oEIo5LwWv5NR4Yw2UHBF07esAfRVVkPE/SjfRtwWRlpsJkM
m2Z5YJ1S7kjbseaeZ7K9SOIEt1xylkVe3kWJf61HAI1GQKphkVL9tNkveyy3NYVV0BpMX73BvEOK
fvaywl4OFTNgWgWYiKzaXQib+WtRtf0lZBChUV/qfRFcSY3tyPYES1rVYl1il+DbZJEp25OmhzD5
B3xgd0OdOhtXAzQJXAbViwryfRYUByDt9jo3k2JpFrrY+1L/HjTRPwUGcDVSmyRsiAMtmmIjeta0
camH/SWRA6lRmU9WASoMrxILkQIFq3oUHWJ+00GPzyzW0i2Ko2ilHBVh7YAPp2hATDbkfVbKjtkq
A6i5L9sHh44J93oQw4KAkW4FgM49BZG2t3R0s4GVXWjffKPAN5djzmrNlL7dxBJJn+6Ji+djwvLG
6a7KZHyY99901LsnnQrgXpMStoVAWhWPcbFWBgWviD9LEjpaEn9890ljCLOKSDZ1nDl6wGp/WSFy
5TmFb+o+AkgOC2rlN1hdukLcNnwwogLYn78x9yFmJ51GRk4YBJ0/AzpMeucCSEVo2++SlIQ5l2Di
2+OwX5Q2vjYks7CSPwAvWaQtybtzKMscGhK5pB+WOp9NrBSKhPnnOafsdzjZ/IT5v5oaLq5P72t+
W7KCAJY3J98gWRTZSVo/JPlw8MlUmtH+pZzFeOmnVRyNOH6xNeNjzouZAy+mLuD77BmYGb8Kc+ka
w8cMuZ9/DPL+rHveb5Y+m/DPOdgFKcjC8Jrz72zNgUTQvI3OTggKklQYuydHxR9uwKnn5KZMH3+G
RH9FgWX69TElcFTvynfOs99vZhgezcTHXyW2rQtsmVNsfmiOJIi16HMORJBmwEbG2iBsWZmu+zVZ
NgcCmHxafzupBkNnNhj/GSimgA0ncXac33nrax99Ye7qPtzNOSgZSTBm0d9YciBx9gowFn+J3u82
NsbdnB0AP+xRDI/zE+c3khAvMD8NqNxCs5uHwJDnBPGk6Lz3+UDO2SF1WHx3XXQy0bIaZCHM+Qed
gTKHrjwQOCjVimmAvArilP47IK3zmqPuknhCBo0KOcy81pzD0IzGNjfr341G3/j9f7dELMwPzV9W
33krLhjGRM1XXW/mdzmn53SgquD9QWpqV/PJNSdrOEn+6YTXoMe1QEhNBR1okaEKS7poN0cgzmGW
c45GpbsHuy3Wk04G8BzoiKN3kWDFwY095yDNMaRewsjP7xdzGsQc5TCfL3M4FI4gBD7ycX6eQbzJ
fDrmjfUofW7ec6RHQyhJkOZ3BQqT+QkexGGK3HhKXkJiUIJSgmYbPwyENVjiH+YgvBZu2+P8LxCS
fr8gTUC6mW/zj3P24Hz+z1mmwdprxEZEcEUIXKkJP5/jS3O172lNjuSweI7+YYbmXTLq67wg8mvO
YeCgUJ8vRNg/goJaaWD7PYIecM1+FSVtJ5ylqra/gjnwwXSsd4dEiMotXhltlwaU7CA4g0P7wDr/
qWT/qyJBxOO8mkxy/2gY6vyzdPRPg3izJG5/AXL6lAUHdEqZROrJyc68r7SDxDQipicFhBDmq0Ij
bjTGZzfHuyWTRpqDeV+S8zt/MM1DpkCqM56j3+G+487rcHY71qdDXAT73s85RrZTgo62u1dWwpYl
v8xhmfNz5vyW32tYA0GyGwTDWd7MH3/7j3/+1398Df/pf+cYjuDeZvU//4ufv/JiJCcwaP7tx38e
wy803vlP8/vX/udpf/2lfz7lKf/596fMf+h/foMX/tcfXn00H3/5YZ01YTNe2+9qfPgm2ab5/eq8
xfmZ/78P/u3796s8jcX3P/74ytsMo9DDtx/m2R//emj/6x9/2L+PwJ8HYH71fz10+kj5rf9dpd9Z
+PFvz//+qJt//GGqvyupaYZt25rrKs01//hb//37Efl303Rt27V0DeSUZvI3SJpoAn5J/zuIIkfa
yCd007Bs54+/MYaZH5LO3x2pWYamiG1H6qUbf/z3p/7LF/N/v6i/EdZ1yZmp1//4w+CFij+/v9+f
Slrkrls2Fld627wHQ+Pxr48H2Ec8W/9fzqBqxF5muo5LfRenNWVllr9o8NuKJoDbGRDKUKQqQACy
zWjhMu12EM2mYm3DeDiACqtWhWquFh0ZhkzuGnbOom21aMNJOa4qLd/Gug0y3Ep7PHn8D0RCrOUV
zT0sdef/57D/6+P95eMYjvr3D4TIwrSVVJqyTIcL8q8fKOiHWulFG8HBtd5AXLypIou2XtMG6+qt
jQowJSjFt9WQFGjU2VzGzi4wtOSA5mIz9OKcsUffEMpYr+u0BmLC2EfX0dqa4eNITLk2QGktUUiL
oWXwiTi6Sqf6kSEWiqAUIzupdsio2/aum+KbO47fcR8MKz45uwVfyDvDzBH1+cc6Z0LoZzBn2Zve
AkOBxGqubemku7yPV72ZKIYRCBMDJ0HBMwYCZW94RFe/DJrm26oG8jYSBC5uj0acBB34OK+Vz+an
tlwawlP57DQ4krWDmgYanvXFrPJnMWW3MPgRdXoiaKrJnWo51k6yqkvcKhD96WwSBNpGL1al09HU
dvhez1alnYcpusicmbN+y0geaJOj5VdfRtBcjbB/k0W4Jxttibh+3UThtX6O0mjH/m4HYm2l+RFC
S/NBxvlPiD6hncrdRM1FyC0GJDg2t9YwV20ePWJGQflUGQ9a3p7bMYDkRf2RMGqAHl6MTGZa826s
xmOQD4A23FOxE2NxX8QVNKtKLFPB5riytrYZMWc5IiLZ0vuYq0zSFZCB1METCUpxsIdliaKyuPN8
/TzI+D11/FMA7A6Q195JxoMbmk/KeCQw+FRE5RUBJy12VOtFsMrTZKfRnDXIWSPnCZrVVhrhMWzc
BxU1rxjuzpZ3h8V+n7Y5iptuXZJdMUJeKQrsrjYyKm6GWlyc5g8DuWqf+wfV2AcGfsQg+jOY575w
8qtTO/fFVBwHIEeeTqyDUZZ7R0vfK1cScg6AEIl/pnuA9uxNBmxqjgJv5JcIk3fLmt69tHtsc07Q
HIdfNu4bM1o7nTi1OFoaZR7JDd3QYVr5stt1GKSD6ThElL5FKT98S3+D8gw13SItUyLSyjXq3eIa
O4JgNrw/kzhYRviqsuLi1Dh5OiQvAWqsxOf8j737WroXIxafsRzuyzRY54H9YYRsso2GbfVEIEcY
euTI2TcZ7FIY2mmIipjUT7gad74cd4VO+A0LCZkEe9TpmKac/eB3l65lKzc+C8+GXi6wQmZuScAJ
0/26+iRm5Knpg3tnaL5i+pPzFGyOTiDqK0WQVYfuFSz4vZ0Xj7rxYrfRKYk4+6vnqEcPPrhr12yX
g4OlwoIO4dhfXhKdgOSs2XnR+xxOYVq/+CziCwugHHnhyNmgIWzcYPjzfGrwrvIUx2CePVTpg9th
M4u1owYy07DbN4yj18iTz26+K1Prhnhv51SMj6lfajNiJ2E9tseyNp7Mrts5XvdY4CGHRnia2uw4
DQEsUx2FenWvM3Nk71U+TzX9eRlNZy11dwFkyB6id+aTZC7zBz9HgCTT/ruAgF0wySx7Bon9rGk3
4Ym13fDdsep7fvUZtu0bXXDX3Jpt/ctBsQamAXG7q02oBIdLlUtt1XrWD82bU6A1h3TkZGlS2jy6
nurb0nr1/fKtdY3XZraERPG5dszvttQupPmx2BpPiZtYqz4s36DI01PKPsdkvNPbapfAG/BzxClF
9ETs1GvmNY+Bma09OOSOUEd2ZaeRNSccCtoZw9Yyy6s+GGz4kmvhhk8GYA4CV+JdAvtpEdnrVkdL
MgTjfZuitxITfhMM0EV6M6Zbl1D4lsR2eYHE9GGJjLfCahh+uE3ziLPw3qDzi5TpIP3gCB3hpKL0
2ohs3cuzqpyXsnGeAs9588WIgIPYOhchyTQ+0tCklzLt5i+CdINHg19nDXitxUNR04oTfDgrOgdF
wdy8B8snCL3QmSX5WCGAMKAGMvcwWjZjCR/TldvUNY5abT8lOCo1q1DLIPfQzESvQS3OCazgwI7w
qG+cPBT068DypAlsaHGXFt1dRlkPA39dtlC5QA0x/h3v5wWs6dut06OgiY/0/37MgZGgGU6A57YW
RlzNd49uQ9erHFa1NE6Z5dFMYp10PLErjQ3W94c2Mt+ENb12zvipApTuDWpGV0OHF2SnoRpBVoXM
GMpcXJPSOUTxXiX+0XGNC/MqVmefWaZ4zCcyfukMc1rg0/QO9gDASH+qw/BeP8E6P2Rd+y5yddWt
9M7zXsJuerTa9iL18BlkZTeSHVIeK9WYSyltxhYAJrSdC6dS9yRYSP2KoH3tsnAhgoA67r0ZOTMg
+4PRRZ+/gV3fR1G0aRz7Pu26+YZIFOVzFVdrI4mPWvuU1PnOnZpTnLg4R/pdnwEf9gYf929wVX7z
VqvyxYlY9WrbZIUax23TGOUGFCNmpXU/lHRSgG+siFS79vm0790U5XZIpoMx9K+Kpq3Rh82iF/x2
75UvfiMPodgYVXWSWfzuReG3poJPetYPZkjfhAyEc8Z3O3r5TmLbR/N0rkAKRXV6Q+T1WipuGVny
43bBE+4XgPy3HlhqL4mUyEW4sMx+n8e4ncKlFptbxifsvYdzZ9oknpsvWILuJl07oO+a7/e+Ph78
ePzyCnJ3kra/s2WzkByiUXCh8XJOTkx5QH8TeB3VBFp6p/ee2cMR8+EFa0NMlyAb04WNtmQK2+tk
tM8dCeiuXVU0fbOXMkt3OAg0GmAmcAaAUHPP/xHm9EOFJxsX1ut3xBrX/fnm2QAVzma+nLE3k/jj
H2Jt3DhwYlNexeIGrZOCzrdA5PC2Rd6VW/qTwsu/YGZ1HDIfTU/7oEzxTrP2uTJq7j3W7klq9S2k
VjFhcORb1CkEvlfykSbApa3rnZ2HtwhbDi6Ac4alcJTaLmWu0Ca0AAabrBhhUH9g8Fx4UDsXmtb7
F02o/GwSC6iSg+e247GxSu+a6ZZguVDfDKHXNvd+OMYqWxc+7SoVd4fA7R9FiVMqqg5UeRWusv46
6kVAmlnmHZMJ3qg0D/GYmduA9TVGK9Bkur4fbTa/dUUSiH8xBbY7zeyRppS0JB0P227ccAVSumqI
+ugKK6z5mAmH3tyVTH4QHbd3Mtf3kRZGvAZtdxR1z7EeN/ADIekOM07bqvNlYBWPwCtBrsEIgNEH
mg2f9ljHH7EP7J6Yu11Cl3yDg+9WN+6rGIko9skY7eMaCtucw2CP8ZsFshoMDR5JgxEi9k2yPHJa
+UXOmIevQxK0QKHbhmqdt5zAZZcQD5CHJ7cjzcEwXiov5/TTAKbqAcbhIXjAvpXjW2u6bWaug4xr
klEtovHQegCHz3h52hH68hUW5T0a/pVHLNNxcJJ4PbTTD8UJwhV1yOnTLvOO9xVB7zZT9FyyGd+C
6qgAuaMtNltc3/YH2PJg7SJf8oxiWrlm+uK43CraRs5n47pO+pw+aGqsU1RuYRPCnhNkTRjZI5ho
3PyGvqoKsNXZ4P2EiXbCVPYjJloiPQ4kJ7CgrwzZJ+Wr3PDR76eBqWousm7XGEy7ShsI0ibUBlCc
VEWL1I9fClEjcQgNgjKEByqxYaUjYYVdGKqU6LEnRx3/Rl2gPJnQ3Q3ywwrGedg00CQGpNSFrELh
xXSLcVn6k4ZwTgWbNOveO5eNSwVIgVU9rpiweNLpVp7pPuT9VG4bjBpGqdIVgdDgkbV6HQc4CEhR
jM5ywH8TxMMhGDmlBLeyszNI++w5DCmc2PmsS6STRlv25DYX1XpU2K0gkqKJTlJ9g/Z+2Xp1eZS0
saFFpWs3Icu2VUyQosooTjHr6dLLUhzJXpztgpbZnlYWNTlf8ifXweonXrpvHA1BUQb/Kg+mfWr5
+cKCLL/Gr7Yw9QkWBckRFMjVpVAiWQhL+1UXAepU8kcshLJIOCP6dskhSJHUzyNgG/MlU8JtS5aR
bYBB4Fpx/g9157FcN5Nt6Ve5D3BRgYRJANPj/Tn0lCYIGQreJTye/n5gdXRL1N9S17AnjKoolQTC
ZO7ce61v+cZdhWAVUn46OginTKL6dJw0pSckhIEhWQSj0rdtDPYcQ3C+Lib5aCDpxHyO27qqLp3N
IdK1k4timVnE9cCIhdUdXfCMcPbDewEOEjlieuc2gXgZZzFZeclLqV8Vmj8mD8M5NW2qqfpL6tjd
EVo6PhPxDQT4/dC490HdyGPDP43adEAPik7V7Tvmu9QKcMVs/aQMv1ybJn8zCR4bW0Wo6lGsy2pS
W4FCfql3fvzoUY77zf3Yq2gLnr+AZcBkqTToRfa4Kcpe9BhtDUyGubN1MAt3KCt6tKgpI+lFPxT3
iT28GBni/cpqjlrjAHiOvGY1CJdncgsrgTVI8qCwVTJ6wZSM8NEaCAg1iT9w23BnlBUH59kJRMtx
CY0LNU2VXaKKd6MovoRVSTDhfKhVwxvd82LhzCCxXjGuadz0zneJ3Gp+5LjlRjPZukgUD12tZ3vh
5Q82z5xs1Jtd559h3X21iE3tOnGSgUQRW1jLhlyNjV3VA043Nuy8P5W99hrRz1yAssg3upPzxvkY
VNrUNVlVvew+cvcGQZorbSbJYUO9FCaoWWSlyBtR2g41aSb4ZyqQrghcI41jDpAYPDBW/xoHZ+Rc
LpXbRDs95J4ExechqRCLFWQ14Pm1/JeE8LpdeQzYQ2ZDAyPDSvsycpjoLU7ww6usnsKJcKsKJwLk
DUay+NhLz0D85yEwsXSFzFB5KzuXV3IpkOXhz6CqbJuVzR9qpWyPyHradniW46tdJAw6oRtuVKct
0MnATrbdz6lqbijbqE/xUzCICVPGZqyGxwiX4TrPbORHkUcYo54eC7BLoTYsLSEeA2+69wb3mIcZ
UV5CFJvRx9oqcaYorYZeA3UMKQtXZQ3WA4Md81El9UuWZtuYEw4h0edhyviHS61dFqr41MfjPY70
70IZaPxA8i98t11JPqWTJHd+hUwtxnc67VTYE8sc++shqd+stnzRoAIXcnozw/4Zkw9DQdxsWO/d
QfvRl3PVZNmYhDUXvwywzqygXLApjCKEv58zhaGjCaqNX5HRYFjVd/yHtzqyyH0DDearbIe3+zJo
c7RViSaT24L9xSxbDswpuaW6uUMddSMRzFm4qbHy+xkLZN/gntcbt2bBCSM2PDVhyM0q2lnEGj6b
OJsDGb0NkAWHAHkmyOwZV83vPg8wYglsQOrfEEuAupgtPySrnsYY5ETAh0+EHLKZ0frRE5+nvORO
JWXBYDxm+SED25k3V7SMCxfseRpQljXAvTFtZWAkORo4wE82VQwfImaDDlMscSQW9H5+4FuJlqnF
SSNU29bQIL8ntzaO73H4sMNm6oqKxd6ObR8u89JtKKAbUvos8ykw2hPuhpOwmmkjoKnU4Ujz2114
BSgljnilMs6aM1MMX2sIcU7dvUG94Y3UMdhHyhjWVdB0ZHARGgd/acV6yQJVNc4SqSPLOgz2lSuq
e8uzD5VAZIXK8BEeNHVxmgooPtfYI8K0Y6i1jjOypny3fhTGeEWypNE8RBP6MkpUMb7ASTDSoeuQ
G2BnuyZ0xTnx13j6UEramIKxBBlnFAX1qqutfRYO+8kDoMvR/15LpufOwCoYiXn5zom9iruXwBi+
W1q+JR+KL5YJAMvbYmpJXZdDtOzE6OwK1a+khHNqDAzCGKpcmOaeYwDMdIIJB+FrRFsHHQd1qe3Y
DG+1awAnEBeseS2d/s5Np33a+RXgzUvmMGQtpHFn6XgUWCIfOZBuCz2Fky0NjnS00JMnzAyHccAR
U1qQ5XPTjLc4h76Jz2mA0LlPiVCoocouHaKZ1nXOqbpvdHxoxbZFJ7CYxFy5dLwmloUefsLGtaoi
tm6TjDxMYGR79O2GZErKac1H+T+IlnTV9kfFhXkFSkefOaptzuNg++tA+MUIIYR99S0R2ROTM/4J
b0WUnnMmPmo19sNL6Pre0sWgIIIOZixhAKy1OAxL875BEUl2wFlAOQFZiTCo8PJ4gV5Q5+ySYWBA
leW46bHOawY4OrC3Dr5YmXz1St55mFRouOdISMx9vV09c1bYgaU71J13MV37nkl6sbFFxlbAMcZH
fVv0Hl6i5gFCEsI0D0kI5UX7fmwEwORLPs1ez+bUccc4FGVx3+j0A1Wg1k5GXnqUGAVP0sejM/m7
ZqIYA+q3x88X43bGeZOQy3LK2WjhNoOP0rAer+j+fGJH1BbMAJZWBcVdYchetsZlqoHaVxHkxq7p
9YNOmRiPOO1isq0XNtXBwnU8sgrIwxumHuo9NdRyIMhxE/gc9RuRHSjTimfb1PdD1xN8WyZoBu9J
HPdVg85IkKUbjoTlaZhn/cTYI6ATG6OInzh00BIz8mJF9wYMpY8IWzq3IEUmYRq40OE1c+rgF4zM
jOVH89b5iBTQLTxtCzIX8w3iHq8NUcLG2MB4ytsgSHlq6BmKnsg+zqbqQMQhp0EKJ6+pQtw94gCO
iAieiMhP0JJfGi+z12Wj+avIgJlIUGgwMZ5tOhPZyrPe+AdPlrdJlWeRaLQfNMbbqotWiZjSNScK
qnmILbHtvapUB09ZeOCBcDpPvST+tLgLOjYr5dGLgvbeZqtgSt/GjPUtGIBHtbNuZ3oloFOB4+Yw
ZFFvOGn9LWAVWHlD+1rnutokaccksQCg0lJyuwRHcI3eyjMhj4ZEouZh8Kp5/X3W8V8CfWLlV913
S7X1inkMMHPtYCD7RjxZr/W4umktpXlvhuU2IbAStVJC9dlrZGaime1mqkWZD1dlsFjmBv2GMUjw
9CGYzAagAw65lX093XAdAZ8rLQXfEEwSiqsjaN21ARycYk3x68cHhJ7IgiouZMJ9vnSy5rFyCO5D
tmcuodw3NbaS3Ize0kikzw7xSAtDJMbWIHfRAnrNzX+TmnNNDaPYRN9lgqqkMEdSKXv7RUuf86R7
EPH0xvFHgMbqpLmvQ/EI+ulzXqV0atAsMFBeWFOPZgB+Na/Xqig+O5nyyWHqvyZoV9Zk1ILq8ERB
dpTB9MD9DCn7zal95swwvppRyAUwzFVTfienm1+j0TjutamzMLvspPr03sYtGUgqhhQUPqJGZiR0
iIatUIQ0dDp5TvGEoGtyYI6IFIO8ZyJ4G7G6hnD8uPb4BCw/3fT4pQKlC45ZV1seCBs4IDd+KJtW
ByyBFVCNFSYPzB+5dah1GOReS1iamzTLqK3L3YyiwqBnorErzmbZwI6zcn9DTXIeiuYwFMsCI6lm
pLcJi1amay4RJoyPGBVnkl3e4PWVqTliVuEObr0YQyQzwXwdNRgcbdR4eZ9tRMdzylzzKDsaTXPq
zMTCYkIbhAakddgwkU5TwJkjuQBTs5DWjxwMG6rLzltYkkOz82wYPZQdDkWsd5zUNQyklGIlJjoM
vLxBZpsBnqxBuqc9chqSrHPfAz8LZq2wHLKI66NsxBfb+iSd5tUt9JehV59kYv4Yk/5zgk+M7Kpj
ZXdAPjoOyhTlYdydW2+bFuU+Dl5lMBwyc02FUTKDGlv9BdXeolBEEDTqU899BK82dS7HRLQEDhY7
LSRbi33coIPYEkSja8Y6mpudGaabWTiv5Lzk4adaKsf9mkUxlgOF27UgMZN8cnbGtLL2xFhKXXgr
FvadU+I0y/pn5LgheJrhomVGfEanhl6y0R1kzO0W3+6XvHN+OCojWQIyA9OcESFxtdAlirU8ihaA
UvGpgkDNLHI86FphWI0J48UVJ6KEfR+ReD83RN3hexIKKBjw6NZ10n3HErG1UzYpPcpWocjAzE7d
JomoYKCU4O2GNFTkOHk1uR06782RPiJ2mDv4aw+dqzELE+RPGfYqC6qnNk6+BBaFA1XjwZn3e8f7
4Zs4TA2iYenh1xDv6QKqoeyWvvlKCIZzMO6yWcsUtjRvLUf/0hKyvZL38s5DE81ZrZklI8TpdBrR
ovUsNyOxQkLdW5JO065qUXJaCdJ0lWuS76yP+1WK6Hxppbjl4aaz52T5OlM2TMkm3yCH4OA06hcS
VqsVymNWnP4GYbNemq2DCaZ/a5oRkOaAgTTxugeoZp8aiSgxCzY0C9DNo+cJGrk39DjmihtiVeoW
NTnyaDw+2n3Y9BJ/T+hjU/aucRBBK0vGgtWTBWsbNkx0+mknSewlVD5eGmiKSTy/q8XUnvyIk65r
Vp9EpO/1xLEYIE90KEKI2YAEqoObGwPbnkgx7us/dICiO9ONU14KPPRH4TJRQ/r2ivWCwI7R6U5d
kn9D6VuuVcPHjfeJQYi6kwacLo/2Y1bJ7nEkvyWqFfo6BJqya7OtjUcMfE+xdbtwWoFjFEs7AVI4
Wq/1yKxiKstk3df8rUb8PI4To0YXLlt2Jle1O3RTc/XtadllDxNdhKVDNhTI4Ts5kJOXkMy5jEC/
BDFNZ4bgr3k8R9vFHp0lm00B6TV0zUcjdJ4H1lg/Dp/rCe6Y29B/9AzvVPvWMRhid8EOvrdVee0Z
3C7RWHtrrLa0Iq/cB2ycrrlWEY+ys9Js03EaXXre84DIHchxrC2KGvld1HO2pL4/hzAp7Dm9a6K8
pLEkLGoQkrMmN7slmSaPEtO2oMe14ffvDlYHXsFvcB/X/HJREoL1sw13w+k+WkUd/UC/hv9AhXWP
HWz4VOHD0ix/PANc45/2LrWJX9weMe+MY7bVMVEABAmrNQMckm9qfWJsgxUvQQGyKcvZxR8i+9Uq
gjDfnxLG+Lue5V3C+0qnrdvYAc1A8cUzbaKtXI7DqHD7w9wpVLykO9fyfwB0gGeblURVUuVCb0Kk
a9JlHsXOsrVnNp7vqlJPhiajVVZ425AcspXWanJlAOrFdZ09Y9u+oCDxd0B1sLd218atgFIQ0EBu
W/xt0OeIV9S0ZSd/ZB5FR9sW7sqqL2htgHiST0i/l+ofku3WnKzxoDKOm7njrzXHyJci/I7ee9cP
WvMAyqagEx4Wyb2KobIOVoHtr17Dn422bg2ew4GtUDevNkDAlwqvruXLfp10oUXCjUYTR7a3yCo7
vjxggTkfHfvyeMoLF9tHBUmzuNXa6O+wRCM1B8M0V2sbiqPyOOQ2MKQ5YjwgUF0G7dYqtVefE/Ah
iktzE3VgPHIfhkJj9KdO1x5qHVO8mCZyQrHySP9JizqXes93LoxsTatZtOioV0Sr0+7SVhbz9WM7
b4K447NlbgBJIEgUoC40eumBtKlN2GEurHdhOj/QBdbnMDOOnmd0J8PNCfVUz/Rq0weyB3dhTGpG
VwfDMtXKzzzhZNeZFFb2j1LXGU0GbXTCdgSNEun/Vug8/hC6fC/R4OFnQQ1YtaeyfEreQ1B024NY
NfkLUUXiOIgjBQN+Ht1Vx6BXwSabZZaiC2/kUlKtD9qj6bb2IbGqr3ammJIP0tl0Cv+xHRmPAwwF
6rPCglXuqHMQS3hqxrnUZw5Op+2S8GRWsNoY2lU0UEajfpCeC412cq8mA8mSWhKO1jofwBxVxs7T
x4NJ52doiIBLm32s0p1lLYteQcDzL6CC7oSWXl03eu2BpAUYfp3kmzUhqiyyWx7hYI3q4QfJJ8+m
E25k4ZyTVHyRijmcSukM9qSu1x0ALrM08FT0C620e6THyaPD3JqBdpcFn3MxvRpR9lKJ5BPvApON
xzDRqJioJEsGnIP33fX9H3EnbtUn+BlPeUAzLhh99u9WOzmgrbIkmfYiCwkCT5/SLv/eBeY6VTFT
EEhofR6THMCnSlcL5Ud2l0fNV0WGLKWMHi7jIf+uM/yZCxGIQAw/2Jq5P1fLM0g/LrTbmIh2k8b2
fRH0c5ie5a7+Gw6GlqhCwEKe2MzN9pM1lGD7xckIESCmdJKGDKuS1T7UrvxCxsclxS6vdT1ddvvT
f8f4okoPX+p6kOlLEmmwo9x0EdvNnaOgWJS6QXutmJI1PgmqcbSS2BCN0H1JpP8dZUo6BDmjEIad
fuKAPevAQ2VgpwOO/5NJbzZw/K9aTIIEDcgfORVbUM7dW2TfpEw4xLt528jaqdZul3DRT66T3RV1
9Qkk6ut/j60iY6fusrUZDGgPpH3ALwLaNyGHmPohvnWIg0a3XbcY0Vex6WI9qImNxFblECeBK+fE
ZOgQaCCsNc7hwOmidIXfDuqfqsq9wdw+qPsjei2f07IkwqtIBhASrrMJGLssJqu/Za7cJG7crf5z
OeU/CyV/1kn+Pyout2/FLFqs/z/QXIpZK4nu9P+iurx9Kdsv/3V56/9rRo+8/SK/fP+//luAKWz7
X55teACGaMyCY0cR+G8BprD0f7mW4SLCNIU1/2//W4CpIcAUOAM8xJk4Ox3XRmf4vxSYmhD/krPI
0HNsgWXHE9Z/IsH0fhEs0kUxoYXpLnpOC8kbf+mvgsVaRmM5sqqfwt7wznqEVwdmF8o3pjO4iAEy
LxFleVesSczRI/f40z37B8mk+FUByr+P9pStA2gxSvT5Lvz67zsqDKfc9IoziKc3t3e8M7AD96DH
5rQhjjB51JhpUTJoz5bAUJkag/liOf3XAKnrynDGJ3o28iTmH2Nro9BT2qsm23j/l+vkYfykVH2/
Tk/SIUD9ajie/CjsJDpHua2P3qPOYc8s4B0iessUx2fWvy2z5AUxodYFDADOz+kIYdN+yJQbbf98
HcZv14H2Fqa/LeHJ6o78eL+asjQ7x2r0M0iuaf2e8du1BN0ahY0KNzS24TRzdmU7nB3hfM2drH/Q
OTIvRw9+YOzAuA/bw4T6c8vpNCLEXpzi0r15BnN9z89OpTNauz9ftGV8vHm2ZfN+2aahM5l3zA8P
eQDZo8ew/M6CopbjGBo4BLw0U8bWe2kdqOaeanQUvhN42kgft2WrFxe4DP0K1in5JesgyOReUKxV
cVifZEWgUtLG7R0V1Eaivnti2hCdiRQKOd6Z/cmzTYtxCzT5QbXNSxHosH3Qw3wtGZR3+th+QzW1
GlV4nTJRHPhIbBQ8o1ZtfSfeMLLKvZShYJ+ZZ7SxyV2pOJhz2FPrP98aMf/q/0cBzXvFrXG5O9K0
HITV+vy8f1JAOy4h66Zy/DOpBFCAOqTANJiNxdAAN1K07njLTP3U583rOAc6w6/16d+ZCRfnIuO1
AmP550v6/RVzEZlxPbolLVs475/sT5ckkoCTSgP7a+pdnBL+2BCEemWqAT7ArqPHuA2iRwrskrGm
KROm3HF4s2RK94eP3YLJEm3tqTHgBKX+3RSFW5e2vQPizlEkFdbD3+7hb2vYfMGMYrmPwjJt+8Ma
NsFEMroyDinBZLqVvm0fawUe0rKHdumJ2FwXcQBffNCdlSIXg1rWfyuqGt85rZSDUwnms1MTb7Cj
PMUaep1wbJtNK8l41oCC/fn+ivlyfnnkromaSHo610qggfNB9N4Yw2ATSR9ecrq4g9sHJ7qCaqtP
uLH5kgeUm1ZPDnp8p+PwpoHc12czzpf4RdTOLWnYcGbaCNolRj455z9fnfFPV2foHgQVx5CW9/GF
bDntqckn/HjoOgN4S8fxFDGMwhyntSsbECqkd7sBsAGTQYmg3vdafV/Ks6V3BI+38bQz+tbdQbZe
WZ1Asl+P8Yo0Vg3RY1otqqlB2D+CW2SXMwBqVCRmlMErlFpEzZC/duYIc/bPv5U139OP99wyDUeX
OnNg15hXqJ/eab2sldU0tCCdjjkz+cvFGbE26hHTPjjjpgRPsXDcSKwkpIN9lt8MjdGKkNN9Phjr
WvPHA6tGtrYMWv5q0Jdp5FnryTQZLWuf+6QKzo6p5uQzW2NaERTHlDYbgxoapV1TgiRGOZnUnjiU
xUi5zCkvVjozItPB4QoYoURweRwTyYHMD/bSNA6kMq4qkYq/7CAmVcyHW8GBiaqDFVni/Pi4GDNJ
rHSzUTEBvbiMBQSVnOV521Vtsm7CsF9mHdazyCgZq/fTpwBpw+ja7Y4BDUivhjey1wdx6sYg2oYB
AVFt0w3rxpYB1nryPhEDjruWuLSLlwobT3uTfkN3S4IPxGfsZjcqJdAlQjK1cVO1G0X1RgNHo4Uy
yqMpguVUx9Plzy+A+ftr7aACwDzKB2fiTJvXkJ9eACLNZhOwQ8jxWLbLyK0geLbS2o1ZcDe1w2tK
J/MSZIzP8UTXV1wY5TbEI7i349yaD7c4hH2H+YvryA3gzvugHMyDmEZ9m7p1x5wpI7XGqMEBTo65
5CKyfR/aK03oO8XwDglfwSZNmqJA3nsPoy5aDqhvIIxlDxkzvOU4Jd/JjmrW7xVNV/b/8TLp8Vlb
1AWOFDYbz3yLfroFfVJoQkKFuLy7LZyyzB/1AIkghvQSk8xTMaCkTW37ZEnzlqczG75Vj/7QnHNJ
EzByVXbuJX7WpjF3UCqTZy3DUhc3g/2Xd9T47R3lUnnHqYCpm3X3tyUyS/wpTDUsjD5ZKXpO59Qb
Gnk/MNat23FaiUgzt3H8qHUsGDUgNJ9X6578gmCbTeE3SBPbyce5HYWTZAtj/8Hn+lxkor7lLu6M
PoQMWDn1yZ2wFXtpqZ3+/ML9Xth6QteFw2qDTp/fYXYK/XS34yTOp2aUCfNYetomk+asC14VD+FA
KC9mBvFECmZ/UTT+PbCyay22/U1uNHOTmHsf5IN1iAHyLDN/lt+RHrxWWvy3l8L+uBrMl+nwg9a/
5EZ//C7KUO+yhMsUc8rfpG+9KsMSMKh1NMEdf5eN9p5Nj0ZbpgZ2ahfey0Gq6mbTTsNFLhQRMIX2
lwX797oI4JQ05oOTYfHSfrwuqDCVcDMfnVI+cRBpRHfx65g5hGs+WQWMVc+r8h2ZduXaZVDlontg
+JhRlZQDKpRUaX+5U8ZvlRozIXxdupTC022LY9cvD9TLRj+Vqs0uVpzKjUOWDLkoHWmQoX3U85jl
0oIEHyQtGH0rvRYA7lgVQK6m+ni0Z6ZRiQN1G0Rkb3nozrcj5rd1Y0TeRhXBLHAEX6yLdVIygVc5
IoU/v5HyV28apaZnUfJz2LQpxF1+kV9/gSybyFKzLfJcppQ9sLEJ5PLNa53Kt5KDHpInwhY1E1Ft
lEOIZvDOXpcE/IqJc4uiqb2MwimwZ9jsfrANrMbDblE1h7YFiUDDotnXMQpIphnjQhnYSlwSxY4m
BH5UUvXp36N+INiHKimwVxEkGWXWvRab5PzIAtKIwUC9YpGCHutAhwLG45aZDg2rOvte8Ew0bbPB
RDgda8SnSwDt0QYpVgFOjx5J6WX9qkASTxq6pq3lPFZErWztImF6HBl8NBSqOmeOd0vx7T731Utv
B+XTQFguY/WaVHAbIzUJgtXn3tdPxshYgq40oFo7+s9fJsp9zt6uYCu22fF+fRZNFesafs30Iot+
nMmSLySCrsZ2gNDvafmyfWoBWMHA5htLCFpeaNrE6bJ86UpGZeQeZW3N2cVlv+IYROioUSQnelDU
NzSY2qjI9q3b805q6Fr//B4Z//QecTjQXRyblFPeh9Mcc4RMOUWcXuxEB5g1DfuW0eqxi4mMd0qi
cSqnuliVj4azds5amSN6RQCueAHXjmn569bp7uhQ71MCmfZaD+sj7J8i55tkn9kXbn5ARuUQNJHi
PtQLjGZm5fzlY/i9COdjkDblnaCFQi304WOojKrFWtSl7DACu+Ogn3wz7Q4lfZeNCNJPtY4Jwue2
Ak3ttzlkQAxH3dUYcKJzYutXNjOmPA72RWiKPbrD7C/HMKH/vjRbuFhN+kYcPnlH59bJTzsIn5Eb
S5d09QYX7UJfOriqaPIuMdERaOLDdjN841s5ZvdSqSNST0S7qKTgFeAJMPSG5KUkp/lMv73qKNE4
3dR7lHI3UdQbwxLm1ZHl3uFIvqvQm28dKsBl7OXejghiPF30yb/WLuor8rKWk2uWu8HjveJs4BFw
ornPKlOQu/J/59W+p9SGEbjywaoMEroUaaspSg5WHOfoat7nxBvKPSNDpBox77YNafY76jJIRrlT
EomyKaroq2UycpVj3O+IBNFQjRRExwo7QT7Tn5Bu3sczATCz3Ucn0/wjCLtgZ0eBzxyp/N5l2Ofy
MvNe6hKZociDlHkCYkFYyQ9JPM+fy5ETiZZ196MY93rWngyGWvRzok3k98bncmxfaeauXI8/Ynu2
epq4rbYGmTPW+jsp+/p5jB+N0gWxbiK0MEDQ3fd1eLC7RF8PtubtSMK0ANk6GbIHtv1uyBkMqyDZ
Euh9BRqSH1PDZZcHGUrSVfqX2umf3my+S1p5HE85ZdofjpdTI1UQwKy70CCP1gmpBbGXkN53UlJ6
m4wg1w3Wv5wUP3mHeYMylWbb2pRHNc1En5rYSD4IrxdrQ1btX97q94PWTwcxth30ZybmcYdNVJre
h6srQFyaWTSYZw9BP9m/tbcKU9wSMgjzjV3cVWWXHY2c50kSnIMkZEtniNEjhV+qU33URHoGmr/t
ovG+Dhp7B8+Y1dDu1UGEOTht4z4VztOflzzhfWi7vV+2xy2lI6JzLP14fGhMu8Px6IznFBEkog3O
cG1v15eUSDr0Uq658uzKwOIg4QF17WMDIyvJFEA5TxqLGlHJY+Sm5Qa1er+Z3K6+o8n6uSiMEYFb
4mxDo6+vU9/trYL2A9ZR+6osdTLafFg7fjZu3UqUF4tZXYiO4FoGBaRp9ID7JC27k4AfvsC/YkV2
yYuox4jXptEC1tck2ygbtZPv8JxpzN1gt05nD+WCMvWE9Fx+yBR3+kD+Jt9igIZLJzlnQYsNIKkb
zqMdVV///SMmoqBNU6IV88bdjJ4lD76NkIEuL5lYds6Uildr26m9hjwL35w8TsWsxHNDZ0kjDNO9
E2h7B7spoSIko2ZT1+zw95KIoNIDZlnrSeQCfW1evL73cd5/lEn/tRuGYsMHlB3TPPzmZxECFFN2
G8vJRyJgOIdEqpy2tsTi63raEV4VwGLTCvb5A8uGvQ063draoyFYTsSG9IvqZrYCPa8tXt0MxUhb
aN+Ia7jFc0KI5cX+jSnUJ7Q0wclucgNzELF9ni2fOmRs5JXYRO/U4RkxLSbhSkbLLLCA+dWcQESd
3/zRyPi7km069ufQ9No97oLyaMMYW1Q2iuS+MAH81dPz5MZE/+FKPE++bx4mUINd3T6h3I720RgW
F7ed3DXKcp/oGm9wjnrPq4EIHbwH9hbEZr5zHuhgLlD0dAdN8tDUZJuX9x99jIKrfA68ebzWKHeP
Wpt+hNNVW0tzimTd9sI/NS3n0Z4G5bLtyCrM675YDYZrHgzkGS/yZniB+cRtmLWfoUe+t46iXfNR
bMIqnDVOxRB2X2OsVCu4EtqRlPnkhn0ANFuh9yszHONjRGFKWNkcAN+wqgcRGAO8rPmlDUqG1D0y
cS4I6ZbLj/f/BNX1wEQFfXsbPlSWDB/07tlOHOcva+Z7z+PXVYlenAmJwoZogQbqw1br0lQ1IKGw
KhmcJYk6INScrs1oRCEHNdqxOpCNDZqOcUt2GPKs+pWzMXsUc8sekhXhsmvMrO6upIGyYhfg1JY2
xpqJbMG0fvwKNwg/qpd9zwtyWxrynl6nuNKeTZVEt4pgE8UkOrGfOgehl91k2SaVzIv/soz9voqx
dlk6kycLNAV7xK8VBV8tBgH45OdI1dnRDqK9GVU8Use9cNSqrqm9yZGrHKOps6+63fY7+N/p367i
Q13DWkoR5bLGsn9K97ctgHfUTqVWkBnErOCaB/mdk+fWivWB9E1NkWGRogdWph8tho6uUpzoExkx
scQqJieYkfzhzG3HXdqaf3kR5O/XxhyOB8qghwatcI1f7xCfZI1CybDPUw6GeohA4yW1r9+//8hq
cwG8R1uoGiR/hxlrO1n1Sz3F6Zrm0kM4p6eJThpPMsi2ysWUFIcCNCepbIhtEm/DErJhnbpEQVMh
SjAQb3lYUCvOPWpIK/wNeDeyWjyRJN6sFAL/rIzVD4LB7kIX11MgJu2i7NHfoLOBHGeYX0L8aLvE
KyfAmNHFcifn2ozaj8Rm1sO20y4nuKSn3qxOluv3O5mBxY1U8ObltMlhkRG9AAkvChx5MGP7CKxB
mC5tWrdPj/ngcMrtEuw3ZU+OAwBiLAV4Pa0Rg6gRBejcxfSXzsl7CfDrx0h400yl0Rl/0pn4cDYy
+ATKfLIA1w7SvFZljE2sqX2URrLdqjZ/K2z5FpoWAshCkdCEibf+zBq4s6aSclMItLxV/0rxM8Z+
s7Mrt5qzUd6sqB2PnZuMx8JwhmMTOC/mRKqKq/KV4NT6YEfiQhhuuDN8Jv4gRJAylUNyHn0229oU
hyBXm7BrqJby1t4YBFRvcsyQ27KbPtWoBJ6mqkbSaBtXITVr06TSvyGIBYAbleWhzDWxBFTjXhne
WDiQyggarRuR1ECwIsOHESdTUZtnsPLxIhuRq6gerXmKvgWiaGVvmqJ89lDv771enlOjv8STdSAl
9GJFCtlQOFC72X68Fcmwbzx07AZe+G+KEAATsebQhN49c+cH/GD++Z0oGCgA1zaolKGO96kVD9eE
mA+U9juy0hnU6Ujz+Jbt9VSqfdA31uMMXfjzqvSxNct64JGpzmiQMTgdlo+jVStuqoDaLbqMNHAW
sU9iw9SLbajRea7A+57ffzhDB4MFLjaKbuKTA8DuZOXB+2vx4ySFXwFV0TZZNeOsp9lVFiff+Hdj
pobOyS1BYerpZJ0GDZhIYGjmLqg7nJqaZSCZnOI9wTTBStTUB7lV3euyXPcRtBKoHUURu+tE95pt
R7m3SiDe/OUWQE36pSc/3wK6M/SUXMP7h6luTqwI/fe0uMAfn7MPim4jVbPKBkTwSgC+sKeo2UmB
rCg1E8Fhb8AyNSJOrerk+c/Pg1HUx6sRbBFS/g9lb7bjNrJF234RgWBPvqrvpVQ2zvQLYbts9oxg
33z9GZRx7ynbG2WcehAyq4yyRJERK9aac0ykCS5rNYOgXxdBOxFEAOeavACBJChvQDcYZh0Je4wN
zmLcO5xbt4gE37WhsDYGxczKwvYsMIMb8MaEU9cLu01+IN4SyMjLZOfFIlo4gmOchXE6ZlZ37zXx
OcKhu7Ybqg6vlO4N+6lsEv/UkzS+0eVAamFVYSWwumajc9Y02vTsMPE9oHo/ZVpED8EG7p7kMaeE
RPdZlwF2jKYKN46I2kWZSOPQJtjlRr0nrWFCKEPczjVHd/kJpESxkwH27Li2CTtFW0fD0152trep
LX2RAFtFnESn0cNCsO/M3J5dH4cSXOS2C/QetkqhH0iSRA3qf9f9NvjkJZrYaPFVpo4Oh7jQPyAe
bMvSqV4LoCQsFhkxLvMGYcwvysIPa2UGqQmkVm9bDRejrkrt+ngBtqZd2zgFoOIO5W5o7mmHws+Z
WrFRBdnUaWfvHW/EDpJoxDdxNJdpiyXLFtPBbwhSYPYf0cur30XAsIooASLtHQPFftq+kOdyT1qS
1x5lVVhZcl1A/l4VraHTbNKsT73RMOoqOVXgPTl2oaoPmTYHTtIj2ZN8vWxC66bZ2giWkRQuYUXj
vktT+j9DGlzZyA+VE4H4JoarqEkC+++79PeJnid0XXhUjJxw563i0T35V3fEkFTgnFJLQuCoM30M
3AcDkniREkynXJjvuUuIq2db0bJqps9BaWRkpfUmR632oxzDfA+/3lqMKN0+EXaG1y2ryy09R/PT
AFxzEWXDJfQJqgimTQEyas8wHNxTUlfEN/5/P5Emzr8LwXIYPfcH7ZrumETjyyMIeDLrXdEj/q38
Id3MQbx51nv7UFr+DvZv8Jcrov9R3c1XBCcR52vUDcajpf6vK9Kmdke0qF5e2NSiW+sT5KyDPm3P
Zul1T1VS3uOoKZhlwb4utG9W17r7//5SHj3wX7ZunX98VjNBJe3oj97Ev95C5UYjHlFF50xVxXmA
Kn2WztKYM+Dw2nVHv+EEqacxNkJ7IsOtBSVl5llJ7wlKSZ8m736imr8Udb937udbRTc8ZFb00h6N
h1/XMz22EZYaQ3XRp2HroLd8VvAfV4Tci7UT4dzhRi5j+L30lscdbNj8iYDzow2UnaDA7o5mBUiG
N28S4zSQ6Rc6uzCCHo2H+ksWeukT/QCSdXsj3uIK/ctFtebBwq8X1XaQY9CyR6TFB5lr1n9d1LDy
S9S9BbbdMfyATqOfiro1DhmRgFZzr1ktvw49ySVa37qXJmgHxNVZkmzlLJ4PAqmdCFyiteOk3pvj
G/0uQmi+6oG0v3WNBiq5xdA+zr+WWnczIqM+D5aW3EuiZ/ZSNkSITc6eEr0lh1DYz4OqF90gJScE
joBMB+INrNV21cgKe7cbvlm9Kj/iEVt54fB4sJhcilZgCpx/GhN3wG6E4vT/+d7j/CZMg6GR5TDP
+k1J0wDtmljB4JppJZrwUR6CLrj30xkfICfrtNkh14LE72V5tWhp0u01Pcv2PV7Bi6fs566xhr98
dX/u68zUGK+h8xAG7f7HcePfX503KsO12/qSJg2qMdwf/DWjtw6dzlkpOoMLjFo+gzfbXxPVcgo9
N9wNkwvThGbpx39fof9xI0EXmu91KgbqrN+XTICqIV19rbl0VgwNBU4CE52+WBm+HFe1kMMFiDzt
7w45rBgb4wRzy8BUzDEr0Ma30eiTlj02I65Db+prUP6TxQEiEBlwm1jDxVbldxmFyT7vBCqBWdKM
5cy4BJ41bGnZBivXyaOrkNEp64vwhCBrPLTK2OgRuZI5wpMLGRag2vzuMAwe6BBrMJ7MutzVYZ3u
yViGJt4BdlLdiHjL1KkptNr7WzH2x/NmCO4gepS+Y886mN9alCMJJn5HCXYhFNDq3eksxPjNTgKB
92OIDx2qcorOQ5EcpFVkJzjcnzrXlsssV9eYTJe/nId+12PNWEwDRiZNRxOPOyDq357/KHAJVDK6
C6vWSCedeQWwNG/LIXpZl2jn2XvWTfDNwvHANB4CfNgRX502AAUxO+9I1ctPpawIT5/adpcbGCrT
tBt34xxsH4b4qUyajv99s5l/nKQNnkUuIudBSKFUlL++68l1dZQBnFH6Nhc7AsOc5QAACSgksdG4
fQhSqNedOjSGQXGTg3PKZ5FW4lX13m85cobG4B566d/pZIqnJJwO3SxKCdNY3uu2+poYwjnYub8J
C+iMeY+ZKR3CL2Zm3ynmyBLpbWM9EMe5CPIiWbcjjaeR2yssJccvg/CZOvyLykT/o3LmW5ofLMd3
dVvQ5Pj1Qw9l6PtoaNxLXyMzwzqln5hNXkn+8A+jVlGu4ZWTrd8dH3PiFsZdal38Sn0hwsTd4fom
fz5n1uTl5d+aXL+P1LmPsMIKHRUU6h8LZcKvb45hHUGmeTpdfkpYfy6ENdg/5i3utdOm5nVEKLmb
JvWpDjOapLOq9vEStroDLfzvB58/nzXHd2jhmQ4nfrTA83//1wKZkO7jSXcwLxnK0R3tBdk7nyEH
1my1un1Q9NnBbHsr2ZFtabSiA4OV/TBrrJ7xkEyLKRP16r/vXPuPwxjyPIc2gWN6OgqU33tAJp6P
2vIL/UIBT0yiH8J/SZRLYGXwpteB89QC279ikD5JoiF7DMUG3qlvXsDIPvMi/Cxtflf9WD3VpkM3
KwD7Q4IAnw0mEMEtCyy52Z3buGDWn5Yr5k3uuWiy9NR5HHFDbCthX5/CtHG3YdT5xMkEzjZi7M0p
V1s+WsL6LKUsyvi9cRHO7QwKhIWee/2WhRnumpv6rLU94m0N1BB/EJkakU7ftfCQkKVpMgD43rju
USX4WMcGkkCSe+lf6q4/dz+m63Ofj0XLp5U2Y4T//eUWSYDCjKf3QoDVjdy1J9sXxikQ1dy7wAge
pAeAqzAQ9elbw6pEaHHaHnLoQn9ZjKw/nkuCr9DZ0miAaMxj+dttBm7VKv3Gti+4SLtDryFGhFQ0
0L6CMqhax5sDYQmcKEq1SdMoOnL0x9lSCuKlpZZAubVSAJvhdELVA+GD3u4RNLVOLHBmH7Xcb5dz
DVWWG5Lm+40KpvBsMapCAcDXBG7sKaAbC7O1eyVHoX4qCoY5uVWfxUAtBb15PZZE3mHVja49U33M
WA44i3aiN+ifa+UW7+7kn9q6sbYDRsdtouFq87PY3luNlf/lcpn/4wngaOUx4Dco4n33t8sV9TRW
PNRpF6Ai2iLNGSf5EcbW5EcFpIjhga4tk4bo2xrE4qJxBpZeOkyHTsacupt0li9P7bqDkjHZzRuZ
UDbRL+1nUfQfSs8/Vx1RIQkynhUs8IVy6FTRywWIn9ww7n+KCWFcWNsy6d6Q+6Clg/L838/47yJI
T9DsR/6I8slC281a/eutqekc1cBbBxfUxPmm7MiMC3vs/5H9LdR1SIGjhYWnIaAlhMdTdmCJteRs
y844tuxgeg8IjtAjh7hb7Qq2K9jT5ytwkJKmlwJm4/yAV9W2yQ2pppcJsz9DsHLZYQSGEqeerUT7
ngO11gJaWJwKAQXTXtsUhd9BQ6Xx+N+f9388APComexQF5MUw7Pw6+dNlWe3zuSkV/jX17YwxnPi
uQwcE+8eTdXblAfeWcWKzMksPyhvmFXvJvITPT7lzJhWoYH1NAdyos+DoKGqzh6coFczivcW2C1W
771Hh+BsIiJcMEQnZxBS0wnFb4DZqoFTgOHeNXL03zqyceqr9BSF5GgNmUADkhXPovHULsrG7Fbr
aGXzWpTvhA5m7A9v1XxZcOGSCVAFRzyf5kvRcQrBslb+ZUD9Z92COpRzomNx9yM/e9w5/9qRwg6b
Vkb6NTsS86nOHuCIBTI7Veb3sVXWrXfKNdk4YGISpyKETlG4wJ47Rk5zsULveU5qffWAKQau+aWJ
dPNYJEN4JRv5ZlqlSb5r6F+bCncfVj+M9kCHdlK3SfAFINr56abVq699BbbJSaq3rC6+BvX0kWat
ohtWkzQe+n9ThtKA5uv/5YhpugzlXdTzJpYx1/J/vT0iBdXNkgMOQ1PAHNCybxCK7LcoMWpEDNW4
nESSXkCuk6Aq7HFjDTn6eJGGn7Is6Ze94jjTFzwAlt0Xxyjwiz0hipfITserhDVV9sp8VRjKgRqy
ncYNrXLNk4feSvBZaylmD9XJi/YJpAFOTI6vWwx01qUlL2pvc1RddFrg/KONZfqslyNjk2ZiSySW
ce+ab4lkrEyaYXOkInXelMF9DfUGsyKZMfW1F0F99avQX4WjhCUTa2BOhuQ66np0cWz892IS9hO9
dJJdwh8h8jn2an5QeJAgWpLlKbzhRt2oL3x4CTsTzDhr3vC5/K6kUD+MV3/2YqjNFKfNIQvL49QH
PcBPoS5NJz8muyP0JvcqsM6DeGpSDE4Gxy41BQfb+2cWujLPsaJNF7Tday4guS2sTt4jWF23ZnJP
KCTbq4UibE+DZ60prd4ZNdQKVmnE2XmqzjkWQ79z3rrIhh3VZG+hhjI3kA5Qi4EBeTPIc2f7zn4I
SvURaoRj5kE33lqc3j3gjktvR0QXV02991pZX+10eM4Z2G58i3nR//2GmsItyEkNXwh6nvDbQgGI
NRcFv8Nso2r77txr4XddieBWtv7G6ksSMqlVFtQYYkcwdH1nJ7U8zPH12GpP3kcB7PCLDMFpwsZZ
uAmKnoXbJ7C+Mn/c5aV+MDzUepnFnKUaHBxejCA+sajvvIlNEi2cOmIr4/y+aKIYbOrsvJIGW2ih
TlGWju+s0zSER6qpx699IulveME9DlPGj4iHgAoIbPxWpC7uKCS0xIh7VwoXfPJAOiDN6689llNA
PA3wF6uj26zE1vVXZSmjp8dLeHaS0rvpSFbCZeBP+1ra6dkLk+QQ5PAjk84kp9cgeP3RcfTy1Fja
DPgOobKN7VQ6oPS9zVDGzgc5TPjtcxVuvZzsJBAQd9zNX2RDQFWeDsHVyfJ0Qb1B+llzyWqvfLb6
IN/wn7SVPonq2Rk6eWwq64Qe6tlFAvhPkoxP0suTT5MCHtl3XX0EvAM+xJ7BkDL+PrpEDLmk/z6j
IDNLIid/ng/IVneXPNntxVSjsey5Pq+6qU5dAp4gSSbA+0msL5me783KgcYCsercl+Ft0BsSkwtn
XEeOGE6hqwh0jmSyR3UdE340xsPa763xEumaD/3Jaa4akYtI8dQV5FGCmtG2VkjfIDLCbkNJhtvJ
jd1rGgy7ZAKeb4wfcnqv7FZ70ykq+bCWycE2/uoPtmL+NbpYTDBZt3I8yzJvFyTM9NdwqJLNv35i
vrg0qjRYPq4Ap6cjPewVZhbtPW1mLa9RZcvJMoOzOzGlYzK1Dhl7ULX1z0o47+ih96mT1NdmaOtr
Gt6oYsYvVfjs1EGzRoJhH0MGGCQusvnV7h7+pX18SEgymcL0sueU0l7bDEHAgxGJfJllE2dH+dxW
JtqY/vVxlDBpK5NSS+hyCTBV5Y1cpVJm7zC7hmWbqa3dFmRWZ41/slJoTDWtVTzSLCCMnW6V7AFh
dHQBBXf07fEy2cuBAIWLUXZi77Tji5eGBfo0UIKz4Dt0nxizRDtH6yGDsGbdbEH0wISIYckpGB6e
Mpxth8bzRcZEDxXDgqiJ+HNaXESnxmPhdsG2Fdo/mpZ/G8q6uU8xHI8WbFM5euOiZwrz5HbmDt0u
EXya7m5FWoc0ZOP6FBkhXxSBs5wdnW2C/OMlzgFaZaFwvklu7FaP6LSHQJ68yFGH2CfCqRVG/K7p
xJEGWEr3zI7IB/KjW+YhrLa0ynuJqYwWLK/1Z9Z+MrZR3s5DGhlYKaGqw7gfNem9hhPOJfOau512
S1oDC5vC78K2cMMaOexTUuWWJYHBW7yEzTEAoHfIJ8fYpaHTnEeFRtmenJGixv+iaDJRPcbTIbMm
YP/SF3AE2/Q9rZ0naoDpO9aGbYFqeWWHpXt250lT85ApFmc1VM09nEhFbCJEvaXBgDKd5xO5Nb2M
fvWDklE7uL07ICEqEQ/b4qPxtJvvm9EmjMkKZCrcveAtgEsijAtux0NOuNj5IQSzEqY0Mjjiu223
5DORv+Hbcwp5apwa5gV9EA/btK4QIbuBeXFLZV0Uc56fnUzPjpdq9kRSJ6ZPD59kaUCmSDt//Bx2
rKnZUwfd+jkkV+Pqq5Nm2Gf21RG087QiWgLknz5Yx6C3GVtFtGVMR+nrSun1HsybXEhvHM4AkO7J
1F3auA6ZlidIkPg32ihmfMuqzE3vZteEOnYa0VxjrEAsOjRS48bBUqffO47Gz0gDgVeEhIxoSaz2
WY/00QhSazU2Y7vTWWvfDI00tkjWw8ny+7NrxMEJbByRfSqoP0YVwWSXxjHIwSy6bpx4W901jWUQ
G/B/XM713HLVP1KpLcpY80Nyz5D/rpEXHEF8+3kMLwFfYK5WtEWbtDw+XjL2FSio8FnsstLOad1o
OwTnL4/fIJRApH8c4QFPEhvYk7dgBNp0LQnNuKfJ8BzAEv6AT81ECUCLns5+syimd5yHhrs2UaVA
35V3F3vZk+Yxs+g0RrE2Gbt3LYg2ZVl3Gy1g3NeCLbz284s9vmQp/Cs1O5aoN3ZWHURvuqiBmpB+
t7a7yPmL4dCd5eK/1J6W483N8Xlw5KMH+m3aXEcMMLpStRfpd2fBN/jm5gZALMsKj2Isq1l4Z+xd
3Ql5wqk4HZrCa9OFh5hFwYfoTP1YzXEKXoLO4fFrXMs3WF1wPIfyOUyt4puU+bMMgTt4EILI0yaE
PrJSCFReLl6BnTSD2JTOCO/UjbrnJhusp9QsF6nB1xaGqWKXMRf+466FnboB95G+/NwfARy9IHOe
vii4nujYbJJVB2NT29Wuy9vgqPP0jQsqUMgZ+dCufa2KTjNVxAKJ89LF0O+82hEfge29yaLKv9l8
Co34ZeCR+vcqmZ41Vo3PfUZcK16M4Y0CA/NLZwy7dAqQS5Smcye3hBjSXntBIxS+jj2iTZm4d9FG
ydN/HyR/yod/+bqgDjByNSyOzy4Ujd9OkvCNhgZhJGa5Br9qFceMy2eFqF+4A/iSCjoSzVmcFWs9
GoA3KbIuN7pmtjuUmu/FkFb4zxqG2p5Qn8yMXjRlaXcpBdrC0AK6mduuWrcNWCI3IWsACq2noPB6
zTKflESc57VYLG3MGWbVXFsnBItRNz8M0Vprnl/7MKXWdEt9MB+QjvJvPqfMwtt7MvBeKlvLLlMW
g1bRzeAiKpUsKt9NtkjfyzVpveYrAllj3abuRQdItojhr51NzXTPtsho9xRttGkYwJ54lm699IIn
k1r/KZiwGyPW2dvSrq/m/JKTwWoNYIKuSQuPDm1odarG6Dl2B0K71UTU6pR3L1YEGBtBxKIY5Gek
kt6WkQbMOfQeMNB1+2g1WsZorx/X1pPdts1NjnZzK+cXLSAACBsmcFEQMhoO8q/R+MnzJDTFWs+v
qhHHXuX6LoK5TA9HEREdCN9YN52OW0oq7Q3i8swJDvLnzqsYBbIHXHuHEOim7qZ5R2gPZSe3kv/L
ZZyHgq5dgW+xO96cWW97x7ZffD/8mjW1821MGiJxHQkH1GLGpkJy5LiIgOz6WD4ndOF3AMRaVJOU
+zUxAUdrQvU95AjwjSGvtjVfxYKPMV4VCc+hMz09ZLGNW3Vsm4m1M/TauvSRAsiTgAU1woCvvKjW
hHcm+6jvyw9LXqw0XU2l8Ukx293YRT78FBDVYwgakHzbw6Qzi9dln+1BxyyaAYSbNRX+bcKIsBkk
aEVXR+BmNvYL2XPZwi9heWrh8JaWWnlhF/nx+C0pI/fAPiyXynWBsTDD3Ty+sscLvQKYla0GYKju
5CYge2FLSGP4QUdha0OgevEBMJZpaR4atDarkhHvl6qc9oFvZ2+AVJN927jZZhwgqaKl1/dqEh9+
HdVXOhQ2bGhObnLqYTXLz7oE8UmgYvQhaKgseNzSi2+k7nMuWeTC01CmJ0bE/SnvDfdmF5V708Cy
LWI7J4C7rjtG8VF+NgpvXLlWMBxiezJ5EwoaXe1+VEYFjxckOAoa/Ram5D4P809Jhnk7VBFJOHna
rmVoEirYEzeV6TPZBxnFEtDeRBhbnN77wpRnoGVnc54FBS1VVtQM74TBB+u8MYCMzmWjpo/jsVLh
eDRUmi2dKFcrzKDB0VZ+cDTyKVxGQ1avLDXWx3qSyKWS2g63oJD8RW5+xAbCI90vPzogfu+cmbj7
gnRvjbl5ZYY2HUQL0XNQdO9zhQSBoFcaLXHxTTPQ4STkbN8bApj2AYFeK3Pg9p9bF/TxzaUtx2bP
/QsqCOsc+0tJrqflrpSvzL1vSoepaTQRWG6ne661RA2Ve2+JzTirD9dZjFpfORI9n9ZPW8Xo7MqW
w1I91fG2T9GCjkQUHMfG8w4o3on0rEztLQgbd/Gzo0Fw1JDX5C0+lsX55fGTEMORe0rt4nm5KP3C
OXJygKGFp49kZs+pIFL6HPVMc+OPFjdCY76BMexXWoPtJgHUdgugfyClChaa5Asd9O9uTFPBz9rs
1bukc6FvCVTlcQ9pMHAd4oeq5hZ34rMVyjWrUrevhwrmY+Z8eM1oHRsNnnJXG98yNbwHTq0uXVG2
+ygLqoUl1HMbldlrW9Jtt0aAV53CXJS6trNIiQn2ajAIJq1X+P1rr/DFqemTq0tU9M+P+PicdOnT
ZaiU94S4hhyDCgFPpKsj5g+aySpLzglb5k7G3GtGICmDo+FTjbVhkU5hTTsuxvigSnwV1LXO/IIH
GF0AMRdLW0fE7c4ihrFF7ihZtCBYWurDzz1iX4M4POo55NG0hyduas4Omax5s+Jkjg6A1jpV9Z52
3s1LwupQxP3lMeUTsv9q+3GwsWcdaj/rUB8v3XCvzflJYzrGvLwqKmAUwbdHowYjH60sp2yHzaP8
5QZmlIpIhBSm7p7lTCBcgsq+5g7PXELKQdH2/uZReCMofHXVdEkjV38dYsS8yZhvxpT+VWZAiuUb
JE+Lez6iv3YCygb+Igp/KHuG4yJJ9VVDzBZ9rywp2i2SHWNRKbpxUTy+tHOzzjEJj5YEmO9AHQZ4
qYrvOX00UJC+fbSdFIosOVx9RGKbwiBMfKAugb2A5FVeN6tO0qUdZeUBEJl2DHXWoFE54yrKne+l
8IxXBB3mOQi878VsOad196RSe7qauf65q8php2jJEMLcsOTUMj1GrHybn/c887uReyYMby2BBTFR
RjRr6xwttbA3bed0rwnwtERwSMeDSxY49OjnOKy+JaYYzxaS0EXDIPXgROi5p9G2Ac0msb0ac7mA
TkplZ7rFE10MIDS5I74qn3Yj0RL0tXAmMQKMNmmjDwiW/fjdsLMPJ4/zbS6IIDDq0lmIvqm/uM30
daDgubteVR7tOd9Vj7Q7OHlx18NIv4M0W5Z5rW6ZNUZLUffhsUx0Tht8mVelpeErW9KqAHy4r2xG
Do470VMv/fTkifpHK/14H9kdyn5p72l/MEg1pPfVcPulEUJSFj2xmmDGPtE3nO4y6j9IM3l7XHni
esqFUDHxanNl545Ddgqa9DyEofWl+2qPXvlUW4xERMXBAO/Ll9yTO7SB6WYKKdaaWaM0jTvgfvZx
nC665tnX1DCanUttQccWvGFU5M7ZCg5aldoX0nHobrg6TGg6vC3A7To4lYlLKnYL/ngapwmFSe8c
ItiEKwzjwbJAR7N49P3iNPkyDZYYZhB5RuFHrAErvU7wc5Se84JSR2BBPOux+aJo+x9pJ7QU3fDc
HWtaSViue0NzTVZ7kpViaptVbnwy69ytFtKF5xsmFoddjnJxMnz3IySc42zAqaeRlgfRCyhY7eeH
Qaat8/LKyvCs+d5qpHqmhjCoH+eXosjWP+siC9nroSCg8tGOLFoao8xE3FXk7KWjOPXGXQeFQh83
Q1V8tsswOrl+OZJoDhtDrzDR9KIVkP71987SOBpG+rCslLsZSQnZ1575jOBvomYjxVB3gutjhWeZ
9Xaikc0eJ/GymDxntkOnzKk1aPpOVMBe98FgzrpUkNgYBwd3TfWjnzKcYqdsChd0Nt/70VUfJGp7
S4RGxdE74f3GRjaD/rDndxuzNUwyfWetie5FXzGR3XtyvGOYAWya4d7SuFZm6yBKyZt3V+tXIeSN
L2KS3rIBdbYja+bDDuiasB27GAKz984L+HwgArnQsu2fqoxTdKgjrNUcY9q6lYnlNGiTm0aAhxin
BpErVTdWr3w/pKJlYiGdGyfjfyxDitefS6qqhnT7eCpCYxRfBuOFJv38aAHA5eixIwvBXvM+tzV/
8JCpim0zm1JQE8Y3YWr+U+SKS+8Z4cnkbS9juyaNFUP8ReNvO9rwXdaexlNSTPZemfTGxxqAohc7
YlvqPdv0/MK9Uy4zFxGBSZzjK5adH6kk3MjT7JJ8CoKWC5c0BLeovHVuofCjXI23wWQFR8fLgiPZ
As+Tlm2RDU07vE31XSDnAAwF5yhk0zo+XrQoqRZmRf5DZNpL+vfa+fFitxF/gxY6n/GLdiziOM1a
z0rRyrGKi+ajmjuoylZvXgynNfLb4sRoAPCu8EkSazti7kP14cTTc1H1R/TU7n4cS97bXKmBqV+S
oSaOzlyAVw8ZvwkgHaxJYNDVpTV3GSYY3WZdRN9NfUv7jc4qpIp1Vpj9+fEyRCLeVIL1Px2j+rko
AQDLGGBKRuP7UQZMU2Af22Kadqnh7S3/H8ekEVQkT858uEq6SWCp4ImJmnumDP2eZY7aGh2E7S42
V52J1KDi9HvGgJbXhIDrXr+p5+aHYTHV6Kpn4RXmtlSSYRgNowVNXXGKqkK+RuPnx9+hZVr93Mlb
olJ1L2XCR5u0gvMCHdI2HYjjTKMbd1N4Q2cR70ZZdAtU3d3emCDJ9017igZeJhPvSlU5xcYJkvZE
HlS74QvIt27Kdc1a/6ThoSxbW77ElTDueMZ2vCHnFjnhuQn86okJIzFVqAH2IAWqJ5y1a1cAvJnS
bmfM9xdAlPoSxcZzO/fuH+g4JxuLW+rqR+Lio9W8xZCC4ZysqvuW+/BhSs10FlblYaeYi8txvtqy
NCRn7ALRlmCaoRX1q9DoLPdK1l+NIdgl0aGIEDhzqFIjoR5htUdvNyzcpvefdHHUTfDg4yxgyRUB
uOxLw7RuKo4XaeNsOo5/75XXeUyLYIW7/Zzs8lBPqiiHugxFyMaecENhHD3L7JWSNr8boFZ2jQxQ
5k8O//MgZyuqIwO9mSBRLqLXHev7ai4riqAazz5pcFUV5RuuBHg5PamfqgLHquj70/ior+xUp26e
igVEtuYeJdxDvJVXMjaZ7pE0cGz//58IlAW00Ew2WfZsvWuLRiTqiPAzgWdUXAmJK3pghC+oIj8Z
yNe+5no5RzdxbBpTDct9wPQB5vXcWXCL15Kw4UXnz4kQNTGFekFATzIku2Hsm+Bk6QWzdQ18r8nX
eMBm4WGNH3qsMqPjHurkHd1csH/8YnFx/7v948yD4F+6PzMCxUTaNnugPf13NpzFjKAGkNJfJyqq
DYrtdNaq2GzFXcIOVTpLz677TcXkdx9FnQEmLBIH1RA251o1lm1QF5uu3mkyEF8Li/zrLPpEtIG/
yjNtKwLatxNi6BvnPutWMEtccLo6e17FbmnG3csYW/5WFyQU1na6DpTevhRm2C+sovhwauI2jcgq
vWWgd7fOCvxDZNdARpy58BQvqEH6pam84ilV1G4MGsRXSPZLvjuCjYdQLcm+muEZ5FwMdrqL56OR
VRX9LFregnh+Tkcz/BiErTaw7aytqkZjZw86oPH5BFG156jEADMxDt+6hE2dPRtTn+9Jte36kaLa
tI2nofwSD6n8m0r0f3wzLsHjSBcE6kPjoSL9l25BtlmKBYU5sR4lzBKzUK4mxFdH3jYbZ1sTQpRW
ObLLfhUYxUdu2DP4sf+SaZO+wZyUbxqu02osqXm5cczX1mjJhRPpxbIqHT2w3BHqaK1Ea7Zr6OH4
yUpS6YqzXuTeC7r+U1tl/Xr6G7ZG1/9QkjomMCiEOgLhoqP/Lk5os5oGO8yx688n06v6dFuGRM56
Dsa8biiLVREhKinTcN+R2HT2Sv04luTCpkoZZ9I0KDaTOQZZ27ct515OBmTAl72zzQtSGgaGQmDX
Vyaa34PqgreKx3AOIs2JuG7DrdN0waUybiRE+5dE+T6iLOrw0gmypYobb/dYV+zqRbej/qVSRF+p
qXlmWqsmEyaEKWcxH8RBq3U/TwG5dlOmP+lJX7xoHs+1SKNVr/x+1YnpNeNP7pOs6raCoMv1o9Ls
hkTtBDvCwgOdsrDIPHx//CTQTi5cXaAHK3R3gfDUxe5Zhkv8Vlvuh/hpnMzvWdfGV5IFey9eENoG
T3o692HnrJ0g3uRBGZzMsSb9LamGfQLhgpsH1QSJky2yy85caYBRNl5IlFMtkrNkDPMPwdjbdHru
rA7twzgh0M7GC5NbQlfJfbhUjKn2Um9Zuf8PZ+e15LayZdsvQgSAhH2ld0WyvEovCJWkDW8TSJiv
7wHU6dY++3bcE/e+IAiSKtEhzVpzjpn3A44bwVKmM+0zaCNG4bS+JCZ+xTYWZy0oML0l2otrBIAN
RQyktFQ3txT+HlLgQfDJHEmjL3bQWpy9yD1305uUCMZeIDv3cDv834c4c5Z+/fsQByKOXz/yH8PV
EU3x+N8upKl3gXLICSvkOBX7PieiT80hMDHWGWdbzWTSjP5vGrvVuWxwujX2N/qrwToMm3jT6zi5
gsSst+GUf1axRcZ60f8ewQBd3C73dv/vrxbbIAxfMELIehfo099erTSjREuiZLyJhHS/3JPx89Qc
fHLVC48qhErFYxiRmlIQHDmlnc/wUAs6tCzCTf3QZwgtZDrKk8XeBD/tOpkI+A67IjrhP43/P16t
g80TK4tLo8f9pyg8zu2qU5Zu3CYrLdYsBLMRr654SNLaeEGKX23QftnILtI77wdNOCokLpdmJNUm
eOxyjbQb9KwQMR1axmwlijL7ntj+98DLGc5yZ/gPcrD/xQyJXA75usBs5oEG+KeFo5/GPDECMi7h
OLx3QaGefVkEp86Osdd6hBNYDhEsBTWfy4i5F0ogq2cnHdUuPmETEN/MKL4FuUCtZmX1s2ZYaj8K
0A/U+lcIeFB9NzAxyGdC0zaXzXVrLA4qKOJ7V5O4IdpTbnTli6yT5CLSl9SEoBvJvHvrBWwkPW/T
T2wfZ1lRziGjvoj8+kL8oH8vjWovtVSd3a7cjnFLVIJBhC/sexVf/Pq9CeqEgrLKUG0huklUk3+Z
Fmm/nQamL6wCiKOsKdNu6Nw+IAur92ISs1sczkOcBti8alQt816mohmyKwhlGwwWAWOax2czbMZv
GBHCLFhPuYXD3fVvSxmrHVJ4+K6xq+oAR6tWx1fHA6opsCp/Rtk8iEHyYvJVsas/NX4I1Mh23ylK
bmpX4fktGv9gOYRn0L5kC1r5F9OD6zmwIbv3FiLMZZ9Zs3IuKvfkL7XSQOvOQTmSXu1QjFK2Rg/A
gIBAgerNd7RDE9jDU5cz16mUjlA3FzGs792YgfQvoAxiovyRLI2UiILcyvNgu9fEmxEmqXWnwjRL
RrSM3S26pr1Pnubab1EQVlYdrUe2/PeItlHeZON/klnPatx/H7Bmf5hwbXcRrP/TrovDq5uaxp1u
jps9uXWpP6ix3rSATdYB4JUtuz0GIaHDBXBRRfUQ/nHs4Gn7Pfq5TpTe1L/+h1EJ3fb/8aIcmrpo
iG0MRy4wqX8fRWkCWANUMHFrLP0FxPPNoFT8NM0H8lLKHfiXbqOGFOFkpz6ssbOu+phifjLC5GGW
nTRG85hRiIxcU/8MLK4EkFKPDKOfqEeyFdR/c91qUfpJiYMmnuqYMTP1Q0v6V1v6JaqLlnqgzF91
N6+PNGg2omOKVf6WaiRJ4aCyLmZKfJGv1Wvcaeu2agsGTNaKjWFs7JyKP/iYmKB39ZY1hFGQUjxA
+aYl55nJFQ9ddfZQFADZao5dAgMU2ULlGTlBusepmcKnzr1HHmJu+kr98xDLvxLZ0ZxJSwQrM8XH
hoOx8UnO20xl/ITtursYAphuZjtIiXXYDMspCDDBbBKhufaM/VJo4sdmnXyckyuKXPiSEVAgbhzp
iyWYBfcB4liQdsC3dPzOn4Fh/eZif/KYJsgIqk9d0zJJV7G7bqFxoeFPz1xXAjMQgcJhtmE98GTa
odzVcwlAzodlRYJy9hxWbnRzcgIc3LI8CqPnTO+7Q6sPv2bTFm35NHwKoIwf3OQ1bLNrhbQM6WZy
tS0/Onlm3q8T5Yu7rvyfVm0lp+VMGQ1u2dmMYhFcHZsfdW6EO5cgvn3DJXTouYqJSeuDfduD4AgC
gxoa0ege7vjEzNtTCmfvq+wBGR0ppk8zqapvhLiWr7ZViZObEFKWV35zMcghXyk4jm8Amu8T5Qg+
PY9UbvIIp94BF8CIlvUVEfeTI8JdOBHeqsANXehJNeDEGDPrqa03Ue0lR7/1rUOqkcpJLOIcrNaw
nsRt/QgOdzt2DhL/kPfFDpuCVqysbex2zcqc2wVhjDRq6G62l1Tb5QWNWdifRj58gsZTTztaKHsq
pzC3CtH10eqG6B1i7NYSXY17fcTKGzbEVyOWfLETuG85kTS0oEZa13NBJ5dAPPEQWBdm2DOcpIub
tcM97lVArglg786dS6bRmeIvW+KZrWjbyAoakTY3w25Tgi/YgBdBsbJFTbynVoYnHXoPGCj//Buh
WPI0sEV+Am384JRsjMYy8zeIRWyqpFCZpjBIHgIW/axAZEGiZ0PkOQHVXUhITVPUq5yN16GI2vnV
sU4xagmvDdrouYWscSpGNsNjAS6pDDEdxLFQc5v2lDZgn5Yft01KcNlvge8EP/C7KxoiTUoMSi6J
Zcd5GdlTu68t6jqQbAiUjBjfw6G8NooeoRieY9qqWy/ozBsRKuYtmG/l5vRDKoTQrKG2S0dy6U12
cypk0DnusRe5eRpcaiZ1Z+WH0DeIuFU2YM8opUJXafwngzvRC3BXyYBeJ+5ojWpdlpxx6NMmydHX
tcWmmkEkSxfInAUOWSm9tcYiuaZvbvyKKjR8mgibs6D3FSbteG0JZkZIFFmHev7opRp/ZHqdbElL
/QxVkZyXQ6OC+NzgvVzLXo+xA7dv0jfjW9NbsKh0vVrDlERyULDM65Km345uba8jz61PfVE/L7rj
5aAi/b2L4P0lznRtkpGeplN2e1MGjBjlQHLbrLKeumrcdWb112DbQKzyxnkg0vkDoTgN9NZrtk0C
4CYlN+FhbkEXQ3XpXTckFpICD6xb97HoyW1De56i/eY0pcRHPlK303n3rzFeoS6oxTvRGMYeCNO0
8vWQguSEtmI+LCpv+X3eX/1Qpb4FWSX/KvTkKuBcoIvOC0wIyRxDi6fqVhuHmNXpNcglCyXqJ3RO
tBctUf+qAUUE73p2xEvpavUcEIH1DLTBlCSzSEvs6kff1IOrk9bBNQUI58VtDTKHYTuOsFeVvUE5
mlb3Y6OwAdjWc6OFZL/AUqX9wohRNqSkzxVOWCNr1Yz+sbWsdCcqQMddyw5qyp3sHLpgEN2p7XaS
+KStkbV3L3fqB0NB2oST8grVZrrmuOYF2WF7pdjOeZPot34e5hvhmvJszIe2Ic6tyK2DHbrdizFU
ZJvGNGEjSe2YaDiW2/Exx564kXP9yw7Mj8DoQmJ8WXf6bfgjmod7AgrVAxrglTUP962AXyUNlW6/
DB1CPYWIVrBT28hQadNA6ivYGqeOOmUbppD+tBRQuSK+k6WX30CsP/YZm8qlAdL0Ef3HEMU2JIzi
PkH83JU6l0taxA7qcmaxHC2btxr6FvqIM575no1d6oKmWBoUCEOp8sdoYaTD2GNnEuqFE8pHeJ0I
u/oXrYvWqurVM0bE7IjwJ191VG3WkcjaB68U9g15IIokyGzLrz6f+W24oPVrKt5HhLOLMHLK0qcy
HykSNd5rTjXh0JrkyIGSBxCZe9reC8qaaIH6ZGVOCozInA5R056xmRIwLQC17NLZ8qSCaJ9mQXsK
Q4cJu6qjfqWwPO9iKyivBqLQTVpX7Saoc/9WVORfxoVi1z6dGk1rfyRR4a4Ua56dQXuN4agfr8tB
5iKmWryOypGko2AsH7KoKh8Yzb11E1s9AH+93H6p1mCQY7UOEcLPB9Oq3W2Oh2G1dMNnPPC2j/xx
AzYk2XUjngOwnOlu0GL6cD3UK7M3/4JpxHJnQlGc4b7wDLXmncmPWm+2Cz4gjnUYAnJrgHwkyXV6
7m3lHxR1hXcIJTQhZ6uTAR9N8DXsGhyzh7ApOjAQVK+puwRkgR5GPVZsBf2/SCxDXNtMP5J8ggEI
5R+bsxlFhzaGIIrfpHNDZE8KUpaXZjGowDHc1JlJT8OycUQW2WeejGrOF9TXoVaOhOjGyQVgxbpD
n7ATYJX2nWGSSJsAY+ebSg/EMVabJXCkFvDfKzl8b1oEduzwl1WY2xTqhmP95KBsXlwCvkOhKfSY
rBPxDJIC3X8/BWutbcpDZBrNOR906uMO8ER+mSsdUPSJYMG7xJvjribdfzaKBM8JO1uKjKBvoPHR
BAKyH+W1/63Jaj4tqqazipeoN/feVDM3x0yMlcUILozCPfupJc6Zcwt9YntinDS16Snop1oIxnbe
YHouDdOurVks/kR6WF3S/lgMwfhtkij8qYXTOJo32H2UvkvWBS+lMU/pI7WsFDuDNstOhRm3+xCW
K8ApYa5Kx1VXf1SbqhTOL88kBXmcFExrhiOiFOxjx+J0HaZhwuTyFKbyY4BDMN1dVkzr5SK2Jv17
khLiHKJ/epbecKvGcjwaJkEcSOwt3KLTlS+9fclx9J30kYWDKTZh56J+0N6lm50bGypSVru061jj
1ba5po4X323U48/N7BCCaShc9LK1Iq6tmtj1rx1E4zfg1DVlZ1I5l6aIi5B2ruA8RgHZszWKwUia
P6zJG85uQXehzViOIOZM9s5Imm8+kxuXQ2/31hb36LCqmMouZTFEBytqBPQkoZ11ki72rMIe6QOU
ZLDPbn2tY8qmSEAmaqvqldG68ow6yzk0jrNbJE5pFaBUTtO7L4roReuNn60hDVzZbDcLt29J1nAI
eR3cZk8PPbiEcvxcRo5h1vPG/XhKY5bGvnNeTEwugR4rqPLM/nZmTyeiDdvHVu2pNCSbpO3s987m
QqNITt6sZiXHlolp40OquNAx/+3qQb8t1SgOmk6mAxSj5FBk1Gkqg7jo0qqnFwIwyGUbku53IJ4D
7LIb0j3MWxiGpyEJjN9JHxzR5DK96nZ76ZBpPgaizlZWX2Wn5TSr0+LswHrKA+cDR2T9NpjBtO2c
vLiEQ2bSeWfKnVqF7wMqeG463coYu+Ep8DUykHTxJjO3gSiKMYDlandnC5aYuAF0t/d5fay3vRhv
a5H6L1FYhS90SsfZSZirVG4TzSKOoyC17QiVjI0lS6llUaXXh8ROxQ213nAXqpBHNzW/R7OuczlM
FbFPTlNelgHMYlXV2Va9FdUkH0YdhSvY17XR++ZjHoNmlTGzSCq7qxvTz07pDCM+htrS8aaT1gp+
jwk/nE62P3vbs1d6wqBW6nLalt5A13wYx6flFuh47V9aLxvK2SWTjngYPf83FHb/GXo+CnTVH/2w
G7eGG47f+9Ldto5hv42Ky7Qu3fbU0Gds4s68LNtSz9TuWATavTFa4YHtaXiG656cndII9mZqiis1
HqxavU6MvFEOR7JsilfdDq8pLu4f/dSaa2mP4MvsEZ8ZuBXoiEr7rpcXB7rkM9fXgyaz8uswkc2z
1ou0IVpbssIoCTWextJ4sZvuYzQn4yG2A/3W90AkOls89Hn6gJdGHJczNd9ldp1FX6cEXeJ5cz4l
qRYi0s1XhnM0jlJEZz3rs6sXeo+LI0h21m3wJboPrxeHgQFi1SlmgpLe5nFBc8n5lLSMC1ygK8KW
fr34yjrbMdaWU/DdthawmybtNqLVXEzjtg6Bd8ofEUfUJzu14p2y6dMW9FRkJ5W9oa2YEdNYI9ts
0YSZNd2VsnevYx6PSIlHC0zWCADM7aFty9a4+KLRkT+Ll8kjK1wg2wOPKeIbS3nKBvP32Xqx9ij0
7JRrhFh5qe+usM84a4uUHgyHbHimhGpkkvukkpgTCnJATKoW5q0pJS70Tv2s5hhnendILDxhsFxL
MVzR5Mh3TqrSS0jR3sLAs/TEIRKvkbFQm6uZmv3EjQmyxro6DYbxMTXx9zgw2euGo/HksZjgElCf
4F6xVkEcf+hc62aM7PJJgyfs1GSNX4CIISx4cNauGfaztCyDwA4B1NS95ImtRbUKdExty2xL72li
s4wygTEl0jK1FnFl/cyiVW3a1TOdsXjjfERFV73H4xDdTLv43SOjjHJajOwy0Zwipb0h/DaPLNcU
OyvpPJEqTwks7f19H5Xo/2tFqKnKtfXyfxJmTBiU7kfJnu7INh9zdC6ti1Yp1OHlThmDc1dV69zN
g+tyqFrmFsKUd5bCdaY7w72lOIaYSWP3yq77SUvZsDIdYFeYfrfS5hJ0cQtZdV6sXYePxxs1tcNW
PH6PIV+S7ojuuMiQciKHByHh2M+1XQy7UOJlHVGpLc5ZWeGvqtzsOjQCgWpY6t+m+VZUOtO3JA1v
0M3fUNqprwvDQdLBs9ah7WvPJWgGpJRWuzXp8qzcIcX6AKpwrnh1B5Ba8ZWGyz51c0yooZ1fcxyj
+DMiws1pghDBwBI0pMF57Zqu3HwtMtrIlHOGSQJMEqFQkNT6Wxg0H7C/K8rhg7q0tfE7D0SwS9wU
sXggtQdNb2bRCwtiPc706gTNi1fSFOK1Ip1Ndekry7Ri2zutR61baA/Lv1oOMAnjlYbiZL7afrVS
Q5eOkhyQA7PDshOd8jzjd3+I4vQZ10/zi7y+x1JQUCkluM8miJqzl+vupYD/zuVMsHDeNy9umXnA
V7E+Zkk3b9Hjuwx1+5rRw4/wvL+S93pqJZd6NTXOk40EaymUT/DiNtgBSMM2i9+28Npq7RXWt6pj
nO0RCD2N3iXDh07vGvsQGMe6MJxPBS95XTc+AiZZUp2u3rupkPfIwHYSZqw+CGeS6Bq5bzk4x8xp
y7/dMaaVWIN2SHfLM4f56VFCgEROCkY0NnvDpgY+9WKE9jSSgu73xz+jsaQNsglLxjuF5wnnZR9s
6mIMiaZKo7PwgxjzPuv9M5TuaTPNyiyc0O4dmKzcFkSbbZYV6bI2NdtEHo3KzlbLU5ZDNbKrSlxz
rXt8X6VfYQmAxaev1BRE1z6p4wcVv7DCEpfC7Wgx+/ojlkP9UY60KIpSxMdy9lCHXmk8UjB6EwFi
2uWurMgZLqvyh5uzdIVmpiNIuQdN/byQzzoHT6xRUblbHkRWn6GMxwxrqt5f8eMm2hlZ69ekxAY9
ZcostqqzjkrHV0jJnOkiQx+/nOZBxFq3h6VY5NpOWVP5DLnJv8ZgEjpXw7w5H2TkOlyjgvW1OIyT
Mb4pM3dXoyPay/IjYYzGDGcYL51NGdcCep1ugWUFG3I4qz2d7/g9m9qT24TILpnXwfrQJK2Yc1nH
Zjh9NAuras/6bZZqO7bT7OyWgOrl0UxBBjY7+nldqB/pqRlvnhrUDg1UvYtYor6ldA83PCM6KD7s
LsZKpDuWPI2GXpPizc/561B2ROqUEWSI+T5i0p5iXXMPKG5ZYYY0RossijY6V/se7SKRLigHNKw+
V8wmxybqE4lSgLk3YfAoHSZrcgfskxFau8nSujdPYnuM0FdtMwKTzm6L6dAKquDIeuKdSBTzFmuA
upCbjlgFnP5Jq90XJPUVViE6m6xxrppM38O4IsmRDe0pVGPenpfzQtOYBjO/Z49NeHgW2nVQrSNa
u6fWSstT6fYmguicfHfMsvCuRYGohr+hbAc1/nKzlB2lFGbHbktF7tM08uIEDChH243AarWc572R
f93pMKsRWj0/vhz+PP3Pc5b7vv41wcQhocaS3rxWF6d4PhRkiZ6WU2zR/LHlHLi7/6+bNAy5989T
l8e/7lxuJvPbW27pjZ1v9Balakb1PeVbVMVJn9/A16357f7tdH4AnN1/P/o/p8tTYAXxF+hiwicC
QPz1t5Y/Ezn+SNwA3SRxkLC7e9vOT5Hh8eH87eby9pfz5VDNb7JXDU9CFZ+fljtpqMIwc01j8483
spwu7/gfH9PyAAmO3Q5V+SOF3uqkJLLyoRrKDLrpf58Hg0aKgj4csnmthLty/q1QbFnT3lwPftUf
mnyU01oMfredyurXMDm/gR/GK1ireQDVKaaobor6ww+8Pc2Ta+FDoYsy++Qk4bXLxaYoRMG6wfpg
HjcobpuEmZas5cjTcPOSdnHWv7lmMGxoI3pMv2zCWJB/uKOLstO/a5X5ERfGD+VNT7UZP9e0M7eA
Ez+sanrL+heopr9pMb8IMzwWXkTkutGwb5I0qhBGbpq2jikzFRRNie2IsBGa7Yvpms9l0K+nEHZX
6WefhajeikjJnVfqG9003ioUZatOa9x1Xsx9MvHDb503L2udVZKecZUeRPNDVAbUmPxXFjwj1yWh
3HQf3Sjc+kn8TPDJkwhgqmXtTwT6LeuZrF2js7kUCNIyW99lvr0LO8ICKPp9kq4g8FyROVeXdyH1
a/6BzfwqU33vaQ2KapHwwiK1ax1hoN2V+ko27j2BBlLXmnsRhjzUmdttBtgLmGeCg2oMZLR2fsGU
se+QhGzQ+H1PwUyWRdYd7Cp6anIKTrJEPVd9kBAzTd9Z6WOSd4enVqvDVd67wJ3Fbl7pH8F7XBU6
WpfcKuZ1Wk1wCanoW6LYjvCj11ro7j2jX3k6GiMbFLzZhfdwck5sDJ606nc49DwYd8HKK8xnObtA
OucpTNSFrLCD0aF1Q8sQvdIB4DOxcvp60V9AFHrgA2WWDNSFjNkreI+x1ZPOyGeaV9rzvMKJWvPF
mZn8kXuB5XlK2vK3EOZbJ+hhmnvPbo/YZh5su6k33ru2HyNU7GGjlxtzOAfZ9KhbyYuPTpwXD/So
pADpU+HdVkP4HR1Rh9NwRfAUPTdfIVHyHglmPFEbrw9x9sh2p1rlbfE9tdRnDk+31cmxr+SnjIYz
xbiL7pfRzm8zd2MiWjdqcxNFJoXpSKOKlRHDmxvPljdEa3eoQDXws657cGilvWNbv3Gn+CO1U3vV
oyhaxRkluqbYT3FI7w3meu8WhPXYgtR0ufHdlI9tfAlki8cpYSIeUiYd/hyuXS8udsIhHGh2pyXe
BZSltSMP/iCl/D014aVJADtkgJJpgcQ3hoiNFb+gFNi06KbqFkvkgM2RMBdkJ4m6QVevUVBnNybv
I5NNG/JbTkOLMpET/PbckXh5x6RrmAJPeV/Gp6yKJyIh5iHOTLxwQiBIuagKrT3LRUa8ZSwcxOCA
mJ+f9HVzufdvT1jGRSRx8TbzSZqYTDLilwPKivok0/Jo6UW7X4bFZUpbBv4/p8ut5b7l0f/ttBzH
4F9TyZ9/Z0bsaVpc2es/9/35x3oH/EiW4lA78BurzqpOzXxYTq00x6i+3LmcL4cujuoTmpBV3jnJ
URuQJ63iebYeGwQqq2XO/jpPhnLWBjMDLXf+eaS1e2JaS/v2j/u//thy52gRGfa3P/b1UNcJh/pC
SBbk/D9+3Tmwsmdwdsp11zfVaaKP/7fDcp/8nwcECQSoQtudLNppjWs3+hl9r1SI5zv6FVgUlmLf
H785CMCBTtKagwbYvBMa0Ac7aCvRATjE8FBD+t/WoiF4zu1+9K5x86yMNhexURvHGs0ji99gZcp2
2C+mY3JKYKvXkKi12KNCNM2i41ozSREd9eZaom5eCX/0AO5Uj82g/N0kBuuopYN9dyptN0IxABSR
omlF9wDp3Tp/iV5mNs8SgAtroHxAmK6Tb8vz0CPLWxH4f9EJdw5G7r8OQULizMievtGbco/ibrzW
9ISAJmRvVVQjJG8jakMciDM0osa+y6o+ZAPSU5nFD+23vG1+oBnuaTjXb35E/0sFWntOoZADCBHD
Ns5nE7ljspoOqgxlvdata9h2p8psAXcn2nipHedQtdnWsjT5wAYkuduajO8V27+yzcnKrabuUtIe
HZNvmrTXMOhw3VFVQt2Ze5SJ7WSvrLg/xsm7zDCqYKKKHszMdbbg7QhJm+u3dusmW5wluDzn7QwF
F+Oh9+n2zfX1NAUo3Dnt6xBSduICfIr9Gv+507pr3aqhms6adfKJ/LLx3nP/wxPzZiawiwPKvXgF
Yp8NU2tfXYoKWwndfaeLaHoWtZnCRkzuwkcWE1A3phA38ctXxkEv7QbYvd+TZjCqe9QMYgMXk+yp
NlYnXGs0cFK1WgrWWRb+CqM6v/oleSWJTwyRYdPO1HTvKQ2eA0pNfykz+T4hCn4nPwD2EjE3G7eO
6rWPZ/PF0Y2/qG0ElyjSq0dUWNs4gRBBthndDDY3tyJ+RU8LjkXzh42BGW4/pi7N4ImXq+AzHXvN
1lZTPU67ru2B/kOL3jpjj5SQEt4q9Rt5mqGsJ8ElA0aUBAOvv2pq0PZ24nvrCs7DTukNNLl8SwW7
6WoW7Ejedrifxj0lvH7TTu1vwnuHnftsQLO4R5PxaWLc2i78TJFiOAuDgnWIJN4uqZj107Qd2X2z
aSZG0EkfSHis8wgsB/7hRpsdA4WzzTzD/VU43osBrCA0/PexgAReBQW6lgnse14x+RWi3ZijO9xR
4f7qdCR3xjDmK9rvHtXrUuzHZETxHdHCiuL+1DC1QPAx+n0zp796/WPipfRMZ2NJUHqPvXC1W9Sj
gsg1fe+EkNEHWRqnwcn7vdWfIOoaD2VYmA/LLdMeuDwpV23gbK8NwnEfatkFD8stiez7kvisNRMA
OUJJ+mXzwSXPgt6cEW490osP04hJ12Nh+lXYEjnLjNLWtJVPZWqrZZV1JEit3gbuSCFw+Nn1U/dW
ut2zXk7Jgw6fY0u9vrxHVlzeq+Cp1JwCADj3pBYYk84DWqAZEHvL2Ybg1jWAEdevVlZE9V3KShxM
CxNDIQdnZU9R/og/qAj4GtlrHm20lZc47LN7BXZmFuaH+z+nxJFRZPJaBj1+pBuLiLhNW9lXz4+9
gyNK85InnnmZvIb6WFPku0W61+gMMfDmDxVpXWmCtLXtQ9aHKtTpEHbvmim9YC1Ym35FoXVOo0Mw
8oGy+sVPG432DvwrhQ/b6o4ZkKU6MH0M2KW/km31oGo3IHeEPmqPHXKVOaI5mFr2XbGsPY350Kxk
TsWZ75exUKdZi9hhFwh72uozw8BVDE3QPk9WXusXIwnpvjQspifdRGRTIMw2vIl4LN1x1rUDd2nE
z7ah1HgVeV3c6VR4uLFdn1BK/JIqrPU9/woLtOLF9izi0MDxlApUzkp6nb93COja0frW0IZTNHYo
8q3twoj3MWrGPVJNmnWz1Zr4x38dAr4h266Ck5nWJdHYZLMMrd5vlTHYzxk4LIGlx0fxnneGepEp
fiUbmZNRND8S8t13WmuhKJOZuWKPFz5UuRVuzMbpDmbNXgg7nH9Khl49h9NYHH19BqTMp6PTuLtw
SCintwQ2TihM35dbJd6Ld7RafG69zVgLYXOb9z2/sY60tq3hT3RV6hxiQhsYeLA8wfhZWA9W5eU4
6OGtiajxcDia0bWMeEWZN8lNRufok2K9OcJe6WyCv5VaDXll/eoxe5nOrwEeLwIE4Tz61atthkQE
RchWasoFm9jsAX0gOtoMrZR7lhEk3MWQfybGpGfw5/nko5OXtUmcCKXjNhd7sK9qB/Q93NuZmuW+
FZHyslEtiwNUE27lXEJyevfMquTTz+7K1AefOoSlPJCTWpz9QdLTqcuMjtg0bAfDyjeG1fgbr4qs
s8OqfnQy46KVsoHTWAMMQbw1pnAK7ap9GWionStrHO4am4vVWOd3LemCn4VEkvsqKyT5C+8JG8ZK
1NZwl06av2etstbj4Le3vI4sesTze0vS4rn1gxdQgLBumHmaBlNm05n1zSnZCSO2qj7M8Fm6kPI6
K8rvichWWueAPJYJ1L5qSI9ASbx1OKIH0R2mH+ONfnt7aBPL3zqZo59rHZ6WgdFwpyXDTUsYjIrO
d3bksKNqmA0MVL1ZwAT01uYro26ivZU41QOkj/E+NkmOUFzrd1oelQSphNV7qPCyEureoVCBuUi5
mBGnV/lehVaH7iGSG43JNo9ibYbrwcBK/Yvda39hc7Jfmk6YjyGVwdm4wKdC77PM3Og5qkP3QtTQ
sMqbEZ830IQtWMwZ+VbSBMQc7hZ1fjLsmjXQvFzQBINvbJoOakT32V/sRwIPYDJi06/4j79X1a7p
dARbswKW5tFw1n3l3Zv2Y1myFCkSFj+x0CmYbnAM7OwHl+bnYv6rNfSsWRifbEWNdRXjfl1Bso93
dQmXXKPhvcsUCJ2vrMhIoX4pMNVQ8voAwfylw6ZQ766lcijNQmyO2aAfdUGMZeE5VN9dkOx9IB6i
+bDckugd1gGJlht99vYJ0+p3nkFFpdWYoay5ARujZVo7Ac34rZL4K/VZNkUMwk+9+NbgK3mdBnTz
U2C+a/GAZrmOTowipK9V/nAbmox2PxxyAmi7DWZ2vFyMJ5d5UxRXlPpNLgUCejnELdcFkq2V7uQ1
EZyheCV762EOoEymfvwuBi7yJhbiFofSOLBzzFcaYX8rgXfvPU9siqSTvtPp020Wwbo7e2ecLHhc
Pl012y0Jbz4BTakfpOzX6ATbJz6JbD2SFfNgBs5NzA62trLujTCNM1d5vw/nMmTpOOCHaHHz6WjG
b1sZp+V/9Sy0QqZeg5+YX0SZ23CJ/RRv8HzqB629qiDfIJmhICwyemCEn4vXTuD6LBJXfDbK20+L
FkeE4HXUrDYqfraihpHXZMYTGveEegYa2Eaq5JzD7tlrPcGhnVHrsHTwWt9EG01bzbFJbaa7JAMl
XqVuy7Ob3jX0fVOVwcFqUMghc9Ci3VCxfoha+c60+NAHWbazulZtjLl713oCPbCP+oxXsXzqhCl9
DvBFxiGxnqK5TtxYoNic/+LuzJbbxrZs+ysn8h1ZwEa7b9Q5DyTYipQoqrGcLwjZVqLve3z9HYDz
VNpylX3r9YYjGKLVUSCAvfZac46ZXX3yB05E+t0tSV+92eKzASWxWuA9rdcWO2e2KXC4w3NdFj1I
aAbZeal+bgPp3KMmaI8JPCCyBvszruw/lAavcVIjMAjt8MmcJ5lxm0/HerlgEY5kKwswSIbg7qlU
SgdVrBLuGPQ10MB76aJCHE5K06gsFxCCPMSHOHtPX78ddRMGXc8/hfN6FcRpc7DyiVmr0IqN6GW7
HWaYZjTMLQG9PPrNxL2xKfODZ9AXSiDLpeiAAW0GLtsQtnGK/rYwbmBtzpkuM4NuJHyQ26dXF8jc
8f3XNljhLm0eMxmiacJazIRG4JdhcH3w52Y+wiASWxtTO9aVChjVw53rZJm3jmyJmCMO3sIAiJiC
PdRdMH0xrWAIQ4CovCYneNesif0F0DnE7J2SwGhIHsfl1/vF6zQyyJjy/j6eCjR5cV986Az9C3ff
IIruk8BimXXydD2NRX/fhpq+SgfkjNagPTfC83Bog52IpUz2uU0pHw5TjDiTrCxE5vOtP7yBwPpB
Myt5l8585FlPi+ppHStsFJrpVff6j1FWVA+KEzwYEqtIVY/phzw2tpVOf1J0Tet6oXfpfQfqhxcQ
nCgTqHFdXj3E3AhvRuejBnF/pRDahcQxmtYRJMAT8uIndSLgx/UUv35qbO3TfFk9dlrf7tIyzfez
bBaowI1Rs04UdCCe1ZT+WN2SO68N8XDXdr196bQQn5Lj4pli+t7gV4oy1jVpN5/8KwhYEiIt1dEf
sMqkD4EitkHrxa70uEUbdVHfD1W9L3T8KpYlzn5M0Any1mSXRsa4LmVY7dXEio4SI/ay+barZFqz
qYrOWj47a/KUYWtqVutcmtMWg3DZqE9iHpzqytTt9blqXRaNasq3Giv/IbcHY9OzT3nokgFYM++R
qiCeyD3usHaJBlu1nuNBsW8LIxmOXtE+L9GJy4NRE4bn1d51SSNqzSREaqc061FNWM3TadRXSqAS
go3S87ZKoUEAMxjpezb6ygzYbRcF++VWo4/OhB3RNLXl1PmoCyzuViFdvi1hZfZeIjddk8H6OqWF
cq2UNzi3ARGlNOELR7n4UbUvjaDfOGO8bajrThE7C26HQ+LgiLQek3ksT1Zlvu6xFyM1jqOtpasw
moGXr9oeyK1OWcZtBcIA3YnN6Dv9oSeGwU0ix3wWVoPpopVdvEeLZECXEMZdxxq6EoYo1kMV+BwG
lCzLQ2kU5A+a6RqoonMMQzqoSgH6V8s6WNXaZH2Vl0lQnVbxKKK4ucgAiBpOU1Yww7dWJevfK3PE
NQEpWxhkLHrznaQtuLTGZF6zKSFkSeliNJFDJzmmHHAMOhfsbxk/oAT56kNHjBEdGSSCGpwfoprI
HaURt0Bxk3UO9aBet6zvEOqtj/DPHN21hGnuYUOHm2Lsg4MRl0gqvSQi/c7Z9F73ioXtapZqfWsS
xBrTLN2YzKAcY5L7UrEO8M2ySzbqb52TupbVBACAo7MO0qIXOLbnJVgONFRyL59zS/HxlR2Mrzqu
V21dmidaNfdoTAe0E5p5crJpANFSfdJ7Uz6kbMMdSXB24YUOzgM/vVNo/ruAGSvXmzcsdfSpE2Zw
OwC+DKN6ekmqD71n4whDfBxyIySRwdvXyjFnK3GCr5pVo9t3VuFioKc37pTlQ15hO+FgpYntHXMU
su5Qq+sm4N2eHAGwJDRcach6QzdvbfSZvYm9NNhglccgQplkd6a2ZZFBLaHn60BDXaoOQm5bu+D8
hwyxKU3TckmqWJl0D2mKIAoCUYMnO9GBaQwdJNhQqzZMqgKiPtBD4A6Uq0iv7jlW8liqSEllhWOO
0cKEnkhCfsDyuzfINBSKQgJYBElJ0kMAw1Gd+54ZxVhwM+7npwDbfmHn/DFRxiJjXjVYz6nmnB9S
BZI4mCy63+bdpKPgEdMHj1a2TlJrP6G7QnqWSGJkJtoh66gS5ZrTr9oKCasDi+/PLWfa4sv93gbH
gF03TOSf2vLve8eZIMdCRATL3gVldotsStlZEZPjWG2ucFa0bX7V8C2sC08lSBT+LO4CW3mjGf9k
iCh7JL0luthAcpZnvgqFrTRia7U4D7JkuvPGZIetFdFqBtTfs0YoD6xTrwZiGD2xhr0D8wlpY3aW
6iS+ZCH1rpe6CDBUgtUG75R5DHJgKanPnq590BWAoUxHXoKmM09panXksvqImlTt0KS9cWH0a670
ZVuaeNs28hVcpqaFm8epTrpiFusEf+mpnUxsMtzFWEYuht4FjwC76psgq/8UGWXuFPbyJjBH66KM
JtzEfgg/0bj84DH9M+uHGgnS0ehpE42Bmf3R0d7yD8vODYpvfoiUZu84fnqmL7/zW2px/gjUPvOW
RCa3NPLzrw9ebO7byq6QQtFOzW0CVsYqfG4LTlThFw+UZ8qKevYLBtKBDK1QbrECOFsy4UDAl96T
kQSb2Yd6RgNqrMw4lJvB8YFzzM3msVTkZy38EmXlpkjUq1Cb6t4eaKurAcYMwvBCtcJhQpdKCQQ6
j96pr37fYwNsLVqHYEYPvlQ4eLMmu9cH5YF+QbdKtag6F1NTnZeP9ACOVWNbyBUGpdxUviPPY9nv
Gzz85cqIjOwgsgETTrZWtTH87OH4oFlg7QUL7s2AN+z687Pa+ZHqYOuIJDCkq2BQpXwHx6VW9JrJ
UKGeY/RdIc6JVuyYWwAWPACio0zCE3axEGIRkNHt2nTU8b/kuvtV6J+TlrC2W+9FhqCTggKAmjWh
S3JMpDJ/iCSJz40mL0lSMbOzJweNbGY+DGML4YW7SoDqEO8uQUtftZxd5z/pQ53sDVIOti3GFbei
kFk1lUb2ru7dlVBtD1Q61kOV8d80Yka1rE9SpamiOVssFgZqFLShakKCE+XuoyOFfszLgNkylEdN
NT7IcGg2wTCw0ZsDISfjNgQ7FJk6yWExc9kaBO7Jq3LWzPVCmcp6be+P5icP2TEZCmzOKN+iOyMl
kiD+xFTTuFize4NaI3CRHI0uqTSzxk1UjxVtvGNHEiov1vMPscRy6ue4xeBxlxt47J3L7wu27QT/
kLrIKVYIA3CsGciMstDhhFOUX8E8uIO+t88CB6P4QtMDt8mxxLtAjomBEF4VoEE1XgytHduD7gTq
FisUfRUjQDJRFOHeVuxij7QM1soYncNEH6ma03m65DotnG0FScFm6YZmIi9cu6tIHbTC9l6p7ypV
aw9aEiTroHXOitloH0DN6KRhh/WNU6Z/1HQH0T+btnfJ9TZ0ncQ6qCwzLq2A7kGgS7mnbbuOkgKm
f6X2q6VP2NVuVlUF3VzQYUpYnkOjErd12KQbj3BdB8i6oGt+VgCgOt7IFoAhOLN56btWUOg7mpMT
fSKiY+Z+gOza4fj1TCZjhVlWUKhPnq2mu2Sc0s00Px2kne5mQpERelhzKQkCeoloqe0XYrp3pqp6
z35mwvqG7Ldly9AfmoQAqAWOtTzoscFAQsK7taAWLa+8waOwkUmQ75agg6Io/4RTnV0r+sus+xTQ
Qzu3fkxfX5OorjxPUxJtEUbKrZWOo6tZVbQTYYKTy3I+f5Wzkv60JmM2PyDsoBskoi9TCV12qAg7
yKrZUuqH0ars6uaeM/XCCL25gRIS4Fuon3y2YejCb/K8qNd9YabXPunvx0Grr3HIMlXNTYUZGB/q
vnPDDERBuh4crLhF358K8eSH/kFBN71isqG4Ej8R7aT1yHDgBqoNw4BkOqkxCKxg/KwS00fdbuXb
yHz1OmndFObwZ9IECXeKmqgMJP2fwnBvOsnzzPc6AuhUT5yyH9DEFZvI8NNnPxy/oPv13jwEqPYY
XEh8jId7jAHxppkK59wo5mf6iJjAvOljnrM3Ayz710d5GKaXfEL95cDXYzZS7JtFhTemVxwL470i
Pbej/l9D3aWhNT/oXiTXSWgTWyQLDGElXLdSDNgk1AHnbCOOTFzs8zItqvLOOGiRWbExcdRDmefe
7TSgcutGBLkFkneAi/FbNEhvnwfNLV3ZAX9u/IX9+selIsgzQJvoUGgZMT+J565SSWKSX9sbCC4S
uZWZ7KNKbx78Oq1OIqk+TcrUo2LN6ALmiUEfF1ptUJZXcliKqyIgnXOzLs6DN11ZE/CIB96rL5I3
b07CWR7qcbittD687drSvpcjQF66n3vmKICdJcB/S6bV3iglhhdgQSuVbc924UIOqaOtkX3A7Rv2
WuapjyGSoGtZVhvVbD+SvzK71QxEhNK3aCrQoKyiz8DSknPa1WcaMcrh64XRBn8iljKxGdGCKpWJ
eS0zrz9kKM5ZgMPB60lyCGZwKP2y+lCqXCZB9KbOWAzTzwCLRv5xmjvUZZPdW9g09+GoVyfOEaLY
PH3dlwmqUtV8HqJGxQ8AS5vmGQ1OW/2UpKa86pAn/RkGpVhjdxKt9oh3jfcOruSlnLzotpu4vlpQ
S5lvpVfpKQfbcDXaYW+E3NRU80XsNmDUz2J4rrsue2LbCQQDH5/i+dQlPmjijA7QDbkAbJc8wiiX
zrGGFbIEhoMoxgRMRXD6jnifxu3rkT4HObgrbtJi46M2cHWSUk4NcoCt3mkNnKD5bjagONENipLS
yl6gTW76gdZxCGl1aXzpStIiRYtf4OHaazE7GCza3GSjDGfhW4ytggZZnfYRn4h1CGaEAKgjkuSQ
OJuV96TRD79bwAlOB5cCN92asQPCZV9Zm2pHHmGYqneZL4EFYid07LS5K9TpgwK9/LwQYPsxVVbL
lw51JVemMYScXSO/YtINXMKi31sC3JXP5HQ9ZJgYv753AZmktGyfzRTDoOML/VTFQDEobdn5WpdB
RSlakszNGMAMP3QZBG1brd905c/W6OdwaC28RViGFdcghKrsh4FJpnDo2qKdC+q8uodxUWzNTpnl
ZbrmdrUoPzQ++NA6e1E8T8dFTfGZ+xzYXPf/DAv0+Yo9MyLGNEAebdMWGobgkifhpYHlflMJ+jNR
iVBwZhaaM7MwbEPGoTSrF+JBY9bxzhYZGdDN5edlnfYDssMm+c/UockIx7JU8x0dwyudmkS0VL8L
0kgefSN/UrzBYVyjUdU3jOaiebKkp/SY5BSZ97K1UeTj9ozL5x7b3cc+qB5/8Zr0H4IYHBqfEjSP
aZgS4te78NIibcduysBSw/3O3SW8tDDai1SksTPmJXJ5SPyN57fhrerrxi4doB4AVBtv4xqZNzC7
xWKU5XsdJuDXAdLYaG9yMrkfwJtCsBCouGCUjUHgBJPBsT3bnZ1v8D5S2cEkXk9Ob54AbsMPHuPr
2GRzlHvnnWOfiW6nMlyJ+jdOEeesWdSGBovRWYvK1eiZzslqJMM3iHuVhv5PH/A6tQpSfmu0jIto
jfbGopbnBveUjhAolQx0yDiN51r320Or6q9RHI23Ug128Zz8UngyOjUBDOxZM7LA6A20ZVJEB+HZ
B+hYBZ7AZ+o4D6D+SPKX42AjYlSxFi3kjaQo17lyVUOre2qyUZy9kaRd2ZCPEo1kwk7tqxIE1cUf
1CtU/cLt4w6Hgm/BnOym3dABagYgHRwUI78quTYxHpXYXdHFrEAoGUDCQDo5TrwpyjbAgQBNsKro
RyX2eZnCOBEcDm1kj2W6QUuQBXkh+k5Low73oNAeB8pYb0XP5ZZ608LxHZprtTHCl47momvlYO/o
3o16HjxkNmLBciQfUC29nd8EpO4ge8LPpMdD+uJjDmpSplFRXSXbSZ2qj22lkJiQFlsECCZv4r99
kmVfa7/iNP2wUSJflDkieDhNCoN0x+93/5Mf1koOCuuCZMpfA8xBIOp1CuPWNGe42yerrm9aKBL0
dZdATmFBtLa1nVQLJC8l1PwinRCsKy8M7mPQNFa8C0qgl7Vviv3Pr7Xl1XzXq3B0qDi6arG307je
3l9qeuzpRZ2nF3u0TAwVmjzUSazPdq3uwZQgjtK0FuSFVpE7KAY+aMxPZhw8Z07yulRVGo1FxY+y
m9gEgaa3KuBCo04PKqwy0n66l0IUbHfVwNiUhnTulCk/S9MPzwxOe1dP2CnB+ECkoXOPXExxU1/7
p16XEFZHtLHZ1OyZXRq4+MhNzvH1FLbyMcKS1Nr9dlmc6spp7movesA5AD5ODc9axb5reTAQnh4S
X75oOlhgPPDcuGdlyAKs1Gdq5fLR8n9dlGubXxzh9/whodJIs0yDc8FyfjwfitLwfJu2+EVxgHCG
YW9Q/kz1Tq1pddTdkO81bTPOg9iGO7Det92D5aT1XWChuEMKgpSEfMobI+eaNbJgHYApephoYhyh
h+BnT8D5jpodHxR7rdD3vCwPLZNJsjKKW2l7xOGN2WaoNHFsiuLuS6na5b0tq+Myz6UlcaS0qe5d
xxruKodgMi8r9st8MS/8vSwH0IGJbd/bWdPSTHGSzzWhZ02p7+qSBmGTRf2pVc3upPh58yum1Hvm
IuJCA+qipgoBW85c1opvsHJAnVLho56+UK1ri9dubkTpKAn0vsQWM7Nzartc16ND3YjdfR07xf3S
5tU9AuJTrVL3Uv8FflRT369RvC5elG47mrA1DZLX95e517RK7PR1f9Ftz7mza9kd+brPSuJ/Hud4
kuUhKFs8RjStlkQrwuS8jRXlNM3p3GYukUZXy2Z0JjA9a/O9Dhe6PIYtTcwsqx7LrLEoVrLepZPk
nFnEy52itk8MTIS7SLjydDqF7AQeFxtL1xs7fYHVUbbhi1uuni71cB7WwtwsmzKjpV7CM5HuFlLI
8gCycR2mWMmzkslSP3vN0mGGPFVKvF+eojUo9qKBZxqeST8YnhgN4Pcq6BbTKtS/ebowCwwLQWVk
sBJlEdvxAB02YQWOsgWHrW4Uv9G2Wfqpl2V2H6ZM4Xii5Aqicj7w55mL0EW2K+gC0D/ZIuGpb4xF
otKb2r06+wEX5R7desMthLU0nIDPtiZdAg1BtYZEeO93ZX2F/LfBdXCOaDvszKG6WnP4XSdb0KIT
zioP1yljHklXA0ewO4LSJ55Aee5jdhJo2NmkGsgt7ZYQjZ/fF6x5Hfj2zssJZNOzNnXLVHVTfc8l
q1OisdMwHy/wcOC0BMN5tMTHvvJ6Vwo030Zo37LXW5omdJvltjbo0y7zHda//GyhYnRV3O+HHqnv
NvCfEo2sE6tBnmw1zRvtzRyr0dTfQRF5CgfGu4sQKg2JtjOTh2wJeDBLtJtpHWHjdLzLHJ6zQfKI
h0Mx4hticeOb5aMmivOdEqE7NApJ5cLMqaMTuh+Zb6+LEp4AndxPAR71bZTy3i1hGddah1GGPE0F
jMC56egO1pzCEa9txUS01elBGye9Y7YNGOUxCIdX3ic2pY155tqt7yY6qr0fDKTOKME6nNty+Bzt
4/JO/Mfn4f/4bzl19OjnWf2v/+T5Z6KwK3aHzbun/9q95bev6Vv9n/N3/ddX/ev7p3zTXz/UfW1e
v3uCozBks9++VeP1rW6TZvl1/Pr5K/9fP/mPt+WnPI7F2z9/+5y3WTP/NJ9h8G9/ferw5Z+/CZ01
+j++/fl/fXL+A/7522Oe+a8/fP3ba9388zeiC/Xf2ZSYQrOwzxnU/b/9o3/761Pm78v6ZDG8mD/D
OpblVRPM32b+Tv9P1eVc1/CBQ6p5nbfL54T2O7xPdU7ohvqpCU377d+v7btD//db8Y+spWUSZk3N
HzPXG39fFabtkFZjatCHhcMfar0P9VKTnC1wMJpPRaWo+0x0JZQxZPPOjRIKKEn8z85SiEFhCH4q
RFt8iHLUtISvXrRGOPcq47pi3AjTUB48mr+q0U4nx6g7F6pDcWmG0P/FCjVTWL97xbh/VF3ABOb4
GNR+3y8Eep9loiz99qmxvPIAuw8Aec6gr6wZGddd1ew1m/5IIHP/5ps39q+D9+3BWhjX7381mfbS
VC3dsaTxDhCbtaZXQ/XunkwtYTA8JtU5Y+K/jUYCbJxhmEO3xMcmFNe4U5tNFKG1pjkVX6rawLJN
ZeLqfic2XtwRCV+mf8ZlZBEv8ItgvXfTOd5UlMucWzYlsa6TnTC/6d+s4SnVSoobPX8mCWE6I00P
bm3Gr/symOxbpPPbAK/xboizbOPXe6cgzbzJjfjYJ0ODzQHqz88PnPi+JptfkLQIXDchVZrsNO35
89+8IA5aYhJAMz7rVW49mL4QsHGLQ6QxBK8t9BAi4bAESUtgXpHjuYrEYzYZ1KJ1lyGvEf5N0CG9
KO3PxswWJbkkX9UE2d86BQtchPI6g9Szy2jN/u8PppQqBEHecY3q5/26oTRdxbHRhmejhPSIbAaJ
qRbEWzUzCGeYPObQjN4mPb2p2qmGGqXvnU6MN3gimRrTlP75sTR/OJZSpcK1IXkxFbIMZ+4wfHMs
g454uihFlZGTs3zscjplFev9kCbV564QVP2e99p1NguY3hDc4BS0lqo5Z0GK9NR644bMmGYtrKh4
TlNbJwaIqXWhOS+KofonJ2CByktknrmCsrUVqU9oJDk3aZJ3mygOi3U2R4n5Vk5AgAmX17ZbjSBc
VeOUlt1mFIRojWn9oSwRglhx9AghPbjUjE4lCbwvaTddGnRAhwopSUmq7pp+y3Txc/veZyj3x1jF
vQu+07/Rq+ncttp2ofqoZvyr01L/ftbCacmh5PbHqMU2dKFa765nsJ5C1NbUPTvB1BBuQsp8yERB
D3psBGQ5pprxmX408XRTLDeZ8NhASNXDdoXcty6m4Q7Asgn20mbD5ZfTtrCMOybC015M5bnzAAAx
Jpg+ak77WndafE/SKELf0dwwmCseCEiE/22nVGzzdnNI5S/Q8D/cKqWqUe8wAAeCoDnvT10nHKBA
eb763CkdbDFgZreAM1oCJcaBLZBX3yp5CmoG2s/PT1Jqcs7C726VUpjCdDS2uxor3/t1pScnR82V
ST5HNBesMn5GgSNvjdIEx67AwTPhrCvpTYvUhWZDR7/SttO1Brl/pdRWdkNBzVi3CuDC9PpWI5D9
Ug+d7YJMJ20zSMMNM7x+rZkwZIaJPKiaThD5wijhFgpPHw7mrhdjSlNj6C4pXnQkK2G+qfH7uNi0
GMiPWXhuk+xe8YrXUYzNDfaUjyzOt3qflqtOI5tPjZ1PYPbUuytUj3gD3aBYwwBlozhFV6KuEGp6
5dErgw3ENRadLHWZeIVuiNfTSZgJja0nNhX3jRYv6DQobsWMcSXJfzrQKDsUQeHsOnM6aFpFMkqg
Gds4cxhqL0F32FwL9exXVIsIZKjlAlrfuBpcHXYVG90Jg6ee7Jg6mHinOlIN6bEz6W4RWYb1JsRK
tA4BDK2CtG32GNYy1zMgaDhp2Z1jSDCujD7qid2zV05Xjj+ETww6917DJqLAQ3kITY0M+BEBupeq
/grqjH3q5gc07Srsu+nB0vRqN0TpRuF1H3o8ZQ84K86sP/1HM8iYc8T2zu/R2xQT5gRPJRAZnMa1
kfOkUhS3inMaOkVnc5bUMOKaV23gCitFWj8JWuAM4ja+HOv9z0/Qd5qR+dIXXByqsDg5LaG/XyKZ
BZcTHkT5nEp2hgBAXyiQAE5G+SFW8tek94y1Mvh3bW06R73rHQgIzlXSQN7Zc0wLk+r2ZJl+5bbo
2N0Wj0eQMEzzAFWs6yxr9y3KZLcjetJV2rJ1VZlsY0BKT41+T0E7wOtRw13npblrp4O5GWLMHIr3
sYFpgyFW3XUkb6N6HG40ikamsZwxPz8G73rR8zFgUdYENwjE5gZY9u9XEhzuikFGavzsMFO5TknQ
nIrOvqcXDWwBmBR7yALlde3kr6MZqCsb8N8dwZGoRXXPONSGagJqGVY/f1nUtu/uHLwq1lmTTjmC
8vfrW5dlQGa8PH7+qrEfdW6nGKDthwA+BfSW6hf6IeP7jsdyGGBVI2RCR8AGcSlevllQh0ad/8Q+
4lTwshPt7HtZw7q0GgSxvdMevawfLs4UfQJ4V10bsSpViG2hV8Z3qG5WYlDzo9emB6sn/zCGDr2q
cztbZdh9SI0Cgx6JuiabCe9bOSqXyCbqNrJCoEDZxusspo5BG5ymXvjbKh5JAcUiS//tA1symvFT
GxG148k9KWbFPoPUh7WMrBQ5NIzSg/gm1UT3NtLWCm0l+chA8DghKfzFSsKu4od3xWEnYsxDAs6U
H6I48JmV5WREzzC+3kwYJ0dBkLYSv/hRb1zLGsaqgcB9xXR0fMik9bEXbOaXM+P/142jZnJq/88b
x/Nr8tqH3+4cl2/4unPUzd8luzG0P8LiCqV18e+Noy5+J0hhvkDkvGnkZP73rlH+Tk6CqUsuO4fm
HR/9vWvU7N/nr/1f7BTn7/7muqR40LmXW46mzfE/bGffFUv+aAPajJVsFTBXW+syzx8VJ0FinA36
euwdMqNas7vLmRAvnwxhO+kDasvUCJXz3w+YLBXIbhZOAlNBNfZfn6UDo5wDxCZHXSuJNYMQMUa+
vgfioxwnH+07gPMmN/sXtTKsPdKxlG0LT5OS4WAWa+WtVtZ4WgPQpUo6vARxH9P2mFh06/j2m/fq
v9kLCmd+N78/IDSTmOAxr2T5MLib8vlv7hs5g3sdkTXgilJ5CoYovIk6wmiqGjYYLL7mGM0PMGn1
bTjGAEqwGaLZb7l75v2xb6K7KTY9N+pCHODdh1xnygKh861UmODSSt1Igx0QVphVRZzkIe6TP4xY
eeLWwcAtUx/Gpj7lyESdKvuzrEGKJODtV+0o71usO0ksXFFwM2qIUJRRAlLJ11qAbOZ9pOsvSlMm
JzjnqyrWLaqLPFmnw6asok1ILNoKHLgrlXlGwnh9wK27agu58cACIuLq0jVdCyJwk/ZmUKZkDwIq
W8siRasFlMQNm/YwiGA3TY66wrOKdblsHytAJBRHZ5pt3L0YlpkYkk9Fu696arPYwOjtAVmKQmfn
BLCXKKpW0BChyCqf7EaFmdfe0FLPTw4tcazxnHQ4TDdpi7ww1KClRsysCI6NgID0NjxYUIRDtQmQ
K7ma4n9pK4OvzgF+jcWJZuGLkeEOrBpcMRH7TkOZab6hd2d5yme6pGvUcswE79QoPUYRs0/djKc1
02wEK7etOd5G3njM+nS+uxPwBpctjEfVzTWXYNhtFifPugUPE35MsEdCmGWadK0IaqiKUtY3GwwJ
Gr3QsSUWM/UeisQGW94CgWud+DQTOorEy9ZhQcagFk/YAK1ocgHEbJE3fdbQqigT+E+rK1mhPWda
V5r51Bcw08sqn3BumWDe+yx2ew8AKTsX16G3l3h4iUyS9mgurehndruw8M5+PWXQL4n5KSSMk3Lw
gQUHEAU1faNQSBNixu/LluCWRlztUbkzVZK7tRDVQugVI0OqAHvquGF3sW4b64qcxVlPkfaMM9pF
TH6Kel0njXfgTyxsTNXM9ovqSgC0DkSf/GboTGdhq+qm9eSwM/IiRCqOXSYAFswN5KYAerW2E8TT
WOTJWygrKkv7EMf1wdDHbWPqd4qjxvd2jy0rj6k2FTluPElNXvTRJrOM7mMJ7G5Ck2KMCNWjuMW8
NjLTiiPTJRUq01TLNbGCV8y/TiGq38m01w5J0WxG9Ttj0tAB5cmXhHxQ14iUYl3n3mUiXK735ZU5
FFoGFJOjQ5iBAH8fZ+UXO6XVDJmEkDG9fOzGgNNM3mC0PWlFTSiknOvChtNobnUgtI5QvvdAxOW5
DIJ7ItbofZjhUzLYN47kZCLTB3mRnKWxxb3VF1uyvYKwebHDFoFccjOyF1ujJp95mR2ZevGTnwbB
mryfVWzyg4G0h5u8Mfp1UqrHvCgIUTexKImdwRz6iMTvttXjT8DIlLXH2As8DeSciuolRiG6V1r1
WQsMUi3M8OyM/UM7RHe+7SDPsOjCDRJiDoWBb4yPsSIql5b2RDggTbC46ZicrSfbrE5w9il2idga
SvE5bYsb4al/9ilaarNVz8BIH7BhbPlZ/jEZTGOvhlzu/ZCT4+fBnIihUJS6PFaip91BRhO5rfdZ
Dzyq6rNwndMagyNV6OkGxBoTanzMNzVMaTRvBuGMXXZOIl3e5IOqzwfk358l5lu4k6I4q+WLJRgD
3ogQAUGK+8k1EtNbcfohpUzK/MSILD+R8AbXFG3wxkcwslL1+mNu4mgmpQy+YhjJrVcAV7ONT1U5
TFvJbrBTHgu/YZ3yi+pu1KfqbvkIggXdLIR75Dtrm+W//n6wkdo6jWLtmBCSFBz7t/i4G7I6+7VP
Zf+o1tzu27QcjstTMQo0FR6S0eVpWflPOZJ4N3CgRRXAjx5zZGnnNiw+Lc+qyFauhoC8KaT22HRY
jGkdqq6IAn/bheTkIapa9xn2+JF9+pGWd3ZcPvr7qTbjwsKaijBW2KtQPwAtsKqbIhHJLlfKh6rm
FFR1zzxOOTLWvDbfnICYxLQznm0yVRD6pbCHbcdy0S3mKzWRFTQRQItRSBhZH0y3YxCt8rn3nFpO
8cFr5ItjxfmfdQv2/X5sw/SLCDPAjHnnPAwqNnERltbNmFnZiW2wsgnwROx0rhS3tIt6ZbSx/GK2
t7hC0j+bXv1cB3n/nOZBwPzKLzCoe4ekTqj+uUx2dM3iK/lKhM/rn6e6sk94IkZ4Q6q6NyDSdiP3
lR6P8VUL/TdkgMrJJAK7aEvUJp0gNZ19OZnt+YNSwTEyGmM6+5niw7IXBAr4wQE1ZngriUrfyFHY
uKtrfBRaCGaY34qTYOUUwxN3w/KPAZ8amiA9bb+MdvQhy6fr4P9f6s5ruW4szdKvMi+ADmyYDeBy
4I6jNyLFGwQpSvDe4+n7A7MjKqXuqYy+nIosRkikRB0eAPs3a30LAJFa4FQlE+zHPPU/usUp7qt0
tcJhtpRLQTT7WbNieZAF8M5aqONhsXp4scUukohiiEWpvMuHMWj7rH6fVrBSqDNFuORczEtMLpSk
jwyUxTJfoYwdLPyzP3gzmT4Krb9vUjZ8Vjfu+lK7D9Ol9JYhNm5s44ZoEIJqq1NmzStvPz8ooQyx
v3SmcjZ0PAgkUylcmTAsxkUV1yUGhxC8i303gwrxMxI9D4OSd75s8tRXiDB/QLJv+/GbLavtbkPO
E5paot1se60yp82vJFds+u2GzIWXIm5mCFhkqRcL03B360txVvBC4ZctTlsm9XMZpca5qDuyMcb5
peyV772elfCEJtBGCcmtObOrQ4NusacgfEgI5251eV3n9fM8V81T3CwnLG5qpXQ3za7oI6rGzZZf
aGSfFZ0SqB5BwGJuKEmDsF3muvMl+RH3g3JbkyB20OfGcpENGEeoSt8INx+u6s7jIbKL3Ixu88jc
uElAC3mMvSgSyC25LE4NkH/pPP7pmqpBmOqAPuAQhN/fGoPXsYacVYI1heoX0bRdb2kKt86oH1OT
fMux+MTd1UPH6V8LGdsUFUPqwfbfHoVNlOqCOhlznxr2sIPhFOcv6Ap7X5rtbdXKNYyYHnO93yB+
1W+7wn4fGtkd61yhEcCZANxUEIQKN7dCXuoqi8LT+H7RuDyE0YxPMZ3yEUzFg8MR6kQlSeclNL2t
jB9Foca35eKsYa9zpa6ytW/ma3u0ygvM3ccYMjmnjbk/Euc7weDpXNvGay6X6UzkVXo/VNGLZjoj
o3fO1Fjv1NuvDxOiT6dr4lNhfDQCYghlgPY0qDaK0ix1MFgAguKNe2lKRqIpvA73y24zblpxGufs
Kh94vxrbJruiR/mhM9MEZdGPF33TpsfJLIjTm+3v8doC/mui8fHrQ2oZLlivyzwhT1P00rgpZu1R
n+RLpin6HUxdmxa/HA7Ghv8uX4Y7xFLtY5GYVoB0EieKUc4PhHmabH7vk1WQ4VZnV3GJP7fiYX3D
FP/DQDvgsLq5i1TVDJj1OWhyZspWRYM3hg0c2C0fIARuYeZI9PYrJwltWHbkgp6vI0aHlBIgCPox
I76wmC7sdG8KwxqebSQH4EmSV3xR6cWUMGopFeLXREwd7DTVPH19Vhm3I2v99dFeiuVOdMvr11dJ
2B8HdjJIo1VN9Vgcm+EXtTja7UNpG+YxnI6vXxiRGgDtN84TPINrNWUrpsDtvS6DsU6ya23/ja/f
7SLwOu7XV7WGMENhgx3719dL5uA7RZgv/+troIe4ziy04Ov3/vr019/8rz+T4lbZDQaQ+vljVrRq
qPm4ejIKr24gYq/ZP3z9kjiMqaO46zrwrYjuvj7z9TVJto0Q9/Y/Y+iZ/deXd0z6qKiHBZcxrxjD
sbt28XrlkH4r3K/fKzezvrGJ9vj6xPDIyDW+a8HM3xVTHl0Srbr6ynH/+qAMDShP9gYncqIPWWwP
z2VlZo8puMmvX2EN15/s9dDKQSc5rbzWN/TSLfnpz6wL2YqmVIqW9ZCm0n6MUbuvpm3cf/1KlPXq
KVM0H79+afD8PskKGki8fy1BMwx2Bnj1tE8L35hKtBiuuVNSv7Ij+0OLz3a7TQ/MLgG6VDD01dZF
BcHyaXmtG4XgTGfAxeyUb91aQzrW4U8b90nCkyeLjZ4CGCt9IzDRxyqmzmygi2bAr95Yon9TyRei
4T82ifaKDcfwpyG5yWaI4bHbT6M/2PInw3/wiC3Bu1Zf8cSNojP8P9juGbNqwMone8+CMFTiRiV7
AsJRy/OYzL077FhiK48OW56d4GZMHqG6ituv7alVBHZ2ZZWBGMrTsBByPwiHHdgI+33ZlblJdRPp
EEZVNYGW9TTVsR6A2WAijxLZzTb11cn6X2NR88Qco7M1tle5OQ08cg0wOn18sagZSAtxHgubgX9V
8kiIh/kUza195Bk9d9oWWMOAUCQWd+ADTASN6uMAr3Ug970i2tacX6xS/WQiAdCmDbIxxd+hkZU2
LPFpqe0A9HRIikd0pbbFgUwSkLNyW4NkJfREFyUde3q10gGGcTReMDLXfsdKK9qAi7KKjS4d0pc4
t6G2qdn7V+kjNhODtto/50XxZrc5BopsdtNSATUvlSko2Fogd4Vq35gvW00RoVDyjqMGmbUBXBTl
2421fGLHecW3dc1glNCH7S1C+6aaSTDrcQGh7LteqZ/btLoptCiS2jOYrnjG39jw94cO8KqWbz+1
rP6ppNOnbLpnwYLNTetbU4w/NUsJh466fXDq5yjtvsckKG1wv8NVGyfXbEsfRPiDGU/F0aH8dpNO
v5EJo9vS5oY11vxU2iBCmf8yowVIzVM1mHuuan1c3qI8/YzjWeGytY6ZaiAbFmeBhMwdsGSFU9f+
pOJ3QbzsmJeHLWayYpoOUuPxddv61zxhHBzjVgFzdhnyQXAnJrBhRWqewGDg4OApUBmIsNPhMKnp
A9TKwVNJcPa6obrdMC87lfoRD/XbJlNxUFuGBMSVEsQs45fMQQOKDpUfxjiF5dNk0Go28C5gFexb
8oldVz2DWBjtkN0QSKk0KqgfBpOoiOQXcavo2aocvzG3YTMC01van0y7VJf0RCrTYbdjZtZ3VabX
bJ+gjhjgw8QqORnhQTnjg6Vs1UvZ+lhm00Mnos+4yF/Tdbzr+nbxebKfitJKAK89JUytsJ5DIEU9
zUtto5CVGxWa0mNQsqWX5DD9R2sIcA7UHKfcSSUB3hqplmGzeE2/Aoup5Z26blABSBTP2fy4Sa5d
c5X+Em13VpqKQb2suwBabMR4fVdrgl8ddO0nYKsZCi6jKeVAgNyPBoouA6tQTtbGMo7oASYJRUZ8
E2vAIr9TVW0Ik/I7de6v1jFbUO/OQxEdIcUb980IGzXLzCBKKI3XrlLObVQ8J+0G/tSyg3SkzKUd
9Iw81rxVUYoAJFl3GFcMiZlRXBR9uN2qRmMCoFwXQ4yXAYrfCwihQN+yZ71eI/Dj6165J/LGOJLg
uDDXkZ8rtx/IaKBhjNJ8QGtHrQJQWGA920r9OJbVLWq70V+tJj4otbwya+WStiVJkd0g/NReKiZs
6p1gM3eoluaXHY8IGfccqKLXKNxbPh/r32ZeF2taIhEKDV9vI1hLzs4tz2h2hmbHKytNTC+lPDSW
9S2vu+QRBW5aG28OMilS5uzkPk+NW2vouapSm8EheQGIUslNK2n9NsBAGIwqipSldRXfKBU+3eUk
bBL/4BXzuYkYGy9acUWjRsx81eVhlXUwaebvoHMeClHVL87UX40Lx4Y9y28E1jxODtPHsbQD6GH7
onWPJ6jm7pAsBAe2bY63knSIOsbcSiqTySB7shLLF5C5KCVZ+BZd86uFZuMVmx6WeEge8yH2NGE+
mY1Cg5zVD+usEbk3Msgs5+plyLCytDm3aY0keN3GsyW15puGkjZP7eiMcIXV1uvu3K9KnLS22S6B
s4yzN1TpDaOHt57fcZV2qnw6/tS1SaE7DN1IIEgVc9UXHJ4Wk7WeWx6Je9gPqIr6mTMStcLR2UFc
Ts9jtCzzxJNJESzKt8ya4vMsZOaDxrpVzfYpT+Bm5HEuGb1t3+b+MQel4CJMq9i6a/A/CfqSPcdH
K05VbJvXhqRngJ4SwEoHXqCuIhhyyg9Jhb8lhq80qQbeEKzdDAZYTJxXqtjxcEbDiFrpIYpMTNca
9SGT8hmaClDkRIZLhRB/VZmREFnkapCvg0WV14tpJTdq0z+x1HphgmsdupGeBo/CXt07yU4v4nQf
WTZtYqA1bm83p38GeN35wq4NnpiDGyWlZw/jUUFbfUwqm9mrpZ7WNtOg43RvSr59EOAye3ZinpRR
Lw+rY0NLSeExz8zsYtsmoRjukQvdmQzSAjTa+jhoWRzAM73PsHh5SyZUVLK+HHvYoUDGaB9K56hI
66kswzUbpvuh1i7LqD4S/xwfi+yEl2vyoKXkYS36MJG8S/iqGZ90CUEbDtMgLWFosgcD2kt9NWzx
i1Mq34YM92kmYSqoy4tlYYuet/alUpw3hmyKV+fp00LgZpiO0jip3YuhkO9N5vJCtBllQS4/mLhC
w1HaC7phv9Sz/Ayx9sFa5pZoRdM9mmPXAUDjL2Z66DL/0BC8U9Uo5LBaRN2H+kDOKWFNnqQTIktI
PajANLyosp+xre6hh8Z3nFbLHTde1JqOD2cOzr6jEdI1HbNGvS+iUQ9K3Vrd1W4+Rs1klqjRo0+D
a+QdX1vIV9lqn1MEJgT7z0ktjeQg9y6/bhOsnP1DO6kBM1DFm5fLhLXtCkfV56zyRG06cS9X9dnR
cKIrNZT3iWeyZ0ajFQrAV24n2R5IGwXSIu8XnNxrvE9VYo8E028l6c+9xTO+Hte71HlTCg61SF+g
hhijG01If7IcN365ha1VMH1Xx7upZuCgMjOp0gxzeOVgKOTSOUrdeR4SAOyVy0iqoB4bPh0b5g1a
LMZ3yYLoqFevt9x6lzL5oa+Rm4tLLbc3pRL3/drh0ABea0Ge8ZpNHPDw3Kob1X9qcsGvfXdbDToc
lUT+oDNIPXmpMUMHiqOsfmtDJln0z0ZRMsIn+8JbIig/XP08RJoaobX6vcfKOpTirZsUrCS1umCb
t05Zp45nY2SbG805UOMJnMtqqSG75SdG2ruhhu0EfsfSdn7ksnmf7O5eZwHlWLaXN8h2U2BWBWJ2
u6E0KNrnaqGqwogivQw6ld8vxPrRu4epQCg3eBy1ytms6pww+rfO6YivbiWSnrjJbtc4OjQTZ4VK
h+qTxYbdc4HoNw8GM8s8v7UVf1Tw846VeruWDH02Xkq76C+sGNkmQVCcZkDiBNWxjQm1fmDbIGH6
Yc/2e0aEwL51f7N5RgtNReSQ62QuA1GbmsjkWCNfMiVSReMA6zvocEoP4p5VHpkdMJjEglRpSo8g
3CoEYtYIZ692008pu/W6nZKfZMEM9+RoNTNqwb4XvOvp/g6lZUFfeIUkNAlaMM++8bE43/ByMzrS
+o4HR7B0HUUuykO308aPpFZLv9FNKFO0AsPeTyX7gqCutBsW/21g12DvtPas5u0MEz0N9AgP0Tg1
lZcwO6wG551xBWg1AF80QQ99ZnC9FrN+SplEuoRZBjn9ALuzlrC6ldXDOmxkyebX2bRznNot5+Aa
k7BUoqs6XitPNknukxgd7tmZfqrVcTjnawKpBjnswvyGCn6POqWIdCHLrnSFV2uUJQeKCoIWx/Qt
gkRQopg510VyrniaK/g8zkQsJBhqS/IrQJz4VrNBI8fBNdZszupp8gnCLIOOdAanK24Ke7r+un4h
abAxZNbrImhmisEB04hfavPdTs3ntaYCVFYbfKOutofCHJ5RMzV7nuxJc6wPfMbELLQ22Pj5ud64
V+0KoUu0GA/waMW1KMsWb+ZJr+Mp6DYWMdBIclaQ6gP2rPvCgDLUGYh9ysr6iFfnuciIOTdNLAT5
wSBT9VDlytWqUteuuZ8a+dOaW4LRXm/56Dlfs5kdHj+j1AODxgCqSQcXEjeMhtR8L6PuZ5maN0oz
fPRmrd9pNY7zpWtVn7A/FrFMUadplP4iSe5Mn1JCuAJ2ytLrpHOczW9ozYsbSNx+ore/nIpzJ4tA
9IO+JM2Ko5lHhZbGqNBmjEqkm7XFdmyIuQ9NdXtq24G7ISe5K4s/FVO2N8ncBiCdfjTd0Ht0cs1J
fMxZ9t4M28c2ScNzNmho3ZR9p6k0PETleKblGE5Fxw9IJ0hBpwUm4jSn3Bte6LE/9FYELLZXX8I8
9lZH1Q9Y9d8RCzDQlCUhlzK9YWyNM1nVT6jiUx8DD1BEc209g/gwr6Oj8Ra9uK7SLcLKjBhrUSfn
/PUBYSzIfjLHRLwS0NqescMO4Zah/DQVX5lpBzMiCuaK8XTFxtOyR3lAVj5ymca3TUKolrRYxncY
g43tg4CHVmbXa6zm57QY3mw9vrSzrZ53ijOjurBv4u/ZlIeWQopjn/MCWLv+qNb+OitXBZ0ePjs9
00Pycu7jCmZuYq4QInluouvB9WPp2yllfbcZLGYXUARi8UeCIVw94hLJYofJghO/rsmiY2xrlKOF
cazEcsKJnR40uGaHeaof8SKHdiTyw2irn4wJjgYjH7fShudYoG9l1urb1rIbP/e3aVB8HrtEJA7c
2wrjA1Ns1wi1yD9WiEbvO/J9jYMlBc2jbR8dOBxUou1JVeaXnHWUY/Aa5tJ400VUeHZWPefsd5Dw
x4cEg+gp6uR3HTgt2S9TKPU+DcDbM/o2ktdueVYY69z2VUb4RcI2zymK40j7R4dYkkiqzw+TwXYW
6/nmqadSIljb5l8VS7eRnjyY4/mzI4o0TbM8iJuNv4D2pKpZn+cWcNq6o+/D/kN+nybvKkmtYfGk
mIlc9lQJGMamw+jp38MxqRvWEQ77Rq6sKKoJgdQ5F0yOcYUYCFuLmO2KjIfbdFxE80Oam3qEq0gc
Nt6qOFHoDLSfndMSQ9vqPs2aeSwF8ujY7FLQYu3bqIN8Mxd0ojaveRNY5B0odTP+FPItWMUQYslg
UXPHNjqRIs6/c3QYrDg8UnKbUNJs8ZPFqPyO7HXE4DT+05YHlWCGSjYsVut2dUnOrN7nmbU0EYp1
96rvOhQOU8lAgULWngJVGY8NuHxf3yo1KNr5kahX1MygG4bdh0Tcj2gtl/aGn+bUCZ8APEQlscMk
qyKQdrJv86klC9jDRakFZpW9g/3TvUcR999SOtMTe9LVH1WGCTEbyatK/Jo4KwKzlq9FKf0VK0Uy
Uenmhdt1cnloY05nHHhBGu9x6CPnnwnSLTYJjkpEdgbOEsgF2YRtahdVjD/kbHZk0nzMRjwfixZD
mo347VCSkObWc//e9m16LMi15WHyZkbm89aolYdK5BIttO5FK0eX5wYnW0mrzpFIqFtJDtUbaj0G
nzNNhiwhgK+KnyFw8FrQdyGqlCtkyBgPZrygJZZCz6FRb0Bwe85i2Vclw5dlQZSkEuIKdn061JZa
QD0SlPlT4a9TIcNGXRE3R/qNoznJaTNbLynqB62Ki6u+Hr47C4x+vXTkWY0pY9WYcGVNS4KizNEH
IjaGZnGcRF9flHzqPWZc8I6bOHmte56H+RU8HEQDRXKwzKyGLdMA7zTic5UxPTGVBakLq86eesOz
qvFMZ5t5DGFsV1erPZR0vSu6Ob3KqNdpLQw3VefxqOfU/Nm6IyqM6am38tgnQ6k75IPCiNKmp27n
CmAFQl/ooI9rL4bAsc1Ask877lCwvM9KwlCKj7QkvWVCE0KaKdv1Mb2mF76P000hjrqg9USu76lj
y4YtrAEu+yD2FPYq+TVRl1cYTbzJxGFAK0JwA2Z1xjSaBJXYb0dZt88IJOsSxDY0DenpLOKQA5X6
OauXZ/gkvPiJ4m+1nZWiQgn1CXoJNSRqHCc5AOX5lSnOg6Lk66Pe5JBOB/DGlj75BNmFZdGmQaQ4
G8/4ATl57iE1IxxC22tSJn7eVI4tgutpuI6b6o3cE8NVIbd6myTZoDAmADPOHrEwXOw4WrFNqtfg
F17Gqr2PUJPjOIV51Q8/i1k0XCk9GXosPx3lQeY21y+LyYUmzo3wodi5Vl3MGcpIreVAFCIZOIre
emZmWJ41MdkuhH1bp/JjwrXsc8TZ4cimkdqm1+4L+kb2FXEfGLZy0fRNOXZWeykaJSjUtvTQ6D3p
S0GAzpKzGJBERVr8LbPTKRQ2WTiTE0Vi+EVm4kR2RnOgFWDYKhJ4+yPLgI3iQGHhkypF8tHH49Xa
wManN75BWXNJHEUhusOidUaKs0LyfaoXmKcbi3pfQzB+QJlzMTLrQZek26tq9pg1PBL7eM+4MvsQ
AbFxy532ZqUNwnJd4+2Oq96bNqZ8KsK6xmDx/M2OZAGbd2BVQ7d64Te3C8J5SxvtY27ZB61h3G9a
JW+cY8uDA97L1evv4F5PfQbqUS20X7OiejVlqM/4JMfdbe7YfxyiuW2U14xY9GM+i9sprUDQ57hA
k5H8isoAUgRC58Ys40+iRcBb5/ZxVoCetEudIpWIX9D7v+U0GkFGueqnCotkTfPLpic3LGUEgYH0
V7UCjN5WAxU/V5ynivWSa1MZTIXg2tDNzxL68pIyRWKhqGpbeizz+87u9SuEkIEho+GglwI13JaT
aKo7+Q132eeob+dsA1wjiDbxqsakDM1H+j+LqF8czAa7XsowQvmiOL+dM2aiSwmcVTedQMywwAwQ
1joTUSaIkAosuwvEYkQ8Mu+EbDmvhjq0U1KjNMPcsfo7wk5fd/2EA1h0aC6j+oD8Cd2fUSIc6M/N
xCnTNay00VzdLXhCQpHEglutObSz6VYypglJO04C1F5uEjMDRa8D7KpmtlC2Up5NRbkjymvdwzoT
/AnDGsm7yVCP1qLmPuCkA/boPVPWavxlXhdP7/KXuvVbY2J6BCuKRwViQuYP/XHGoE8cb5/uwWQV
vQMyBpSFPMddOr0iY3StT9m3elavKzsQsHaDtIA+xBuV3pvEbghlYocdtZ1nrknzGEGiZ192gFLE
mCsiUA5ew2tE+suCdkgH7xIUmvU0bnlJCf/Wb3HPIxo+nzluZyZIJGyfhnxaDoVRcW9LyyDCNX7P
FgDeqfack5rtWqqMmHf05CylocNC67wRiMePOKIl0qj+jVG5zqQz+US0534NP7xeROHWfb6Fw6j6
bWLDfzad1205wYn4heL7G9SR+TCgJGhKJedcpjOSVUYAFo6oJMUuoddEu0dtTWDdopxKQn56Uj0J
PhbHDWecyybngRwxBPFj1B/0QaZkgxnfY92m+NQwWeUfei42n8LwTtepi0erAOitOrS7uMAF9Cil
a5/msbWJBnwnDeO7Mb7KOuPiHhAEgpSg57f1kn6pfID9pXmxxp5Ayagbo6m9dra3nvLKJ30dHi2q
OcHs6xgt1mejLffY1TwBGS+s9eJx0pv3CsWc0jYnHj8DUxzRhp010oMLPKbDmt+NCUwp9v2sq6eK
8YfTw9OYAWsXxPsNFhrDqZ5PgMZD3SK6Ky7EN125spp0PqRAVT1c7r8EpafTatmpx6XUIQohuaIG
DsvkoRM/ok2djik9wb6Etvsk4PrLjkBFdE9M6nu5YCafnfyoLQyrYbaQKVbYAZXN4rGuPXErz61Q
AplwAXfqISN2mZQC8kiKRW9pUHnLY62OzqU6HqkDWw7Bs80cnetjYomChmRM7YmFJgzCElkDuYU4
NSIgsyl38fTZGUhZ+MGg4L6NwCod6m055HXrzVg2/CS/KbUNyALP6Lre3haL86kzHgdOrgI5hV+Z
lBkWInJfwV28Z0cyGzJMwrCCxOpfULJQS5lVeugrjjK7yMORpXBB4eOWmOzcghC/cWYasvIKfQ29
qruapDmOlR3GZbW6SFXuu8kk3xG5cQGMfSRjvNNH4lkytAJ21ZrcwcL0hpw0PVaY88RWMp8ehFk9
a5KAp96ez9aAVR5FS9rmxRkY3WvXp8UNkc2PmdbhoKWgi6Gmh0bCwuJHv819aNHEuzXRJEfa0ivS
ktj/AViMBn9jM+5lPc92DInHCDiZuiTcsPFhNYvenRx0w5GlvbXVHtCaraG5ZLDDkuR63Qik0AKt
pbRpOH7c/qyYOjd70mnMqZvTCkscQ5lZXhyT85EJ7lWvqMrZaUTH0LD2lQGsfSV+VljSFooY2xoP
jQIKAunnQWk286ShlyojBK5J0TwkaUs3w4BLn1AvyqQ6WfmMRH3YYDg5Y4NSdj3XdboLDE0SKJib
ifIxI+wnQexwRkfxC/mD7rGrk6GFTOdAdOJCTzJXD7JSrsaJAbuwlZfWZsGTsOf3lpEeJO1WV8nn
IWDP5rFF2YK+QEomG2LJTY7LXjGDAY08Cxj+7yBeIk7i3A4cnnjqTo5CAVZ1NWJn7W3NkYFDBMm9
fEFcNjvzYwIkV9naR03ELLB040fPrgGXWQoXdL0QZv9QmmQc6ru/1R45CpzxbVxpMiM9oC9HHDaY
P7qof7J049vqTEXAYi4wtYmFFy0XPTxSwMYHQZVSAoI8FqwaFLU91R2noE0kUy2H+y3ZrmKx7qGM
xRCUKr4F1iinQrc/Isaeu4k2XkEmsQcfyctIr42FEy9ZuIVS23KzOIGhzdMGKvRTLjoRkDl4AEB3
WgvMcmw1qXxQGjJUMaqWcw/ZlNII9QixAmh9p2bu4sBt2gBZ+bICUiL1hhw1VFBZWk9+OtkO49Jl
ZrcC+651so7t7/yUja+kLcVeLszhEOv1z0W3+0AZ01NsE7ORA/oEArV13UCA6owHMlm9YmWUxFtV
2ig49WdjtE00eOkxM1qC34Ct4SS4Y5kB0kRQ4FvDhqyWxIkyKz4Vxy48Pd57S6zWnJc5oaldiKr4
o59O8YADwlUjDuR81pYD9jl/bbuPVZtfEHCOl33em7LGjiJzPA/T8AM8PYVCNA4BCTE8Loj3cNtV
e9XldABSPAd5TY8jB4YYKk7McH/WLF9bQSXvPVjt+blQtaspsujYZ5KTS70BolFt1IusArRuOSiJ
+dmZzj0z0fsiy9jEmeLQVkDxtJFVEt4P9MnKX2bw/5Uj6qku+e93csaXz+dfWI3r9EdX9/Wv4d9+
1f9PTA4V39P/21r1+D5+pv/n/3bvH+n73w1W2v7H/jJYmdA3+J9jG1j/qCH+ZrAy/sNwdleP6eiY
ryyBr+e/LFZ4r/BT7+wuAZSDz+OB+i8uh5D/oToYFBygvXilQM38r8xWv3sSLc3SdYzbgMuFNAz1
v5mttmLMwdWCcNQc801GpnlB9oecWQwMaTfcT1bvoJIx4TlMCYA6E8uEG/facGMjFzplVPhoU5Rj
xpYyaBiWrPDk8G/2d2tspHdcLeG2OcY7/QJ9BQbIw5IOe4wr4RI40vfkd7KBs1y9xjmkXtty+sjN
BXPywikx8t2CIkpgUJrzPwAS/wCS/PXKTWlA1xDqF+7pD1cVyg+kBiwtDHZ72GMYi8PCa+5W1NUh
As44dKqCVTQjDjqP2o8yul6L7DEm5QuM+fidjVpxatY6OyQbyRL9PEFN7xcbXKnDRg8Wj2uu3T+w
QX632n/9s9mJsyEyBfQxzfiDylDkVCY51bHXGuu1PjSCiPASVDD2EZBv4oRPYA+cRqL9twv7f/Ch
/e6z378vzn4k8tjTOLiltiMO/mZCGzKljgp87ThPdCOcQWkIMFkhKv3d30Kclhn8+2/4u+vtr28I
PkkFrYYJENXm798wFyjsrYRQvbah+J9op9r7RIyj2xhR9Q8/VPHfX51pCEcQM6BJzMrqH55Dc7Ez
s8/QiKTRkpzVciW2tF/vI8Gkmwx3eadVzoQtplafDUMJ1Apu/jARFDVrryMb+dscKm6v6Oy3GiRq
c9mk/3C9/vf33bIw9/AmaBbllfbHv5CYi2g/NipvaKBhS4WFoixJGZ+mxSvpL8M6bm/qyM7+wbW8
P4X+5j7c3wfyFzQDzgtoEnA0f3zjCdCx47TcJ7ZOj728OHBxngaCzZ8IHvUSHfS5QI7MnvDRIdsy
ggRE/CKFzWDUBW2SNsP3a/dhJr8cJ7V4IF3hiXiQf3+5/A9voU3fyUMTWInEQ/rHjeEIkgJJ2fqa
P6g0PWV9xZ3x02FYv2v0V1ew7Lkf50CBkQbIvLrfsZ1B1wsyyHfUckkwzcPwszHrJwJn7fDf//u+
uHH/AlXwczR297+m8epspK76fr3/7QaCbrpo7DlKL9bHizYr00GDN0JKDkU3BDCSsrm7DnGEqmfL
1Z91OsVPkVoCqEXlJ2fR3xj7h5pJFaoxpAuWQ1shaIZP5awz9mjy4jDg+mA8kQTTTLaXWNcfFjs2
Ny5zKzRyFfdPPLaXvlr+qg9+I239Riz6nZr39eoMdBUWF4mpWpwmv7+6WqqNI1eUblOPUGl5nMk6
+mRX48dND65aJbVC9D9HjRImyd/w9n+r2kh5AlH6DwbyL27gHz9nU6oGF6rB1kn787mhNWmDssIu
qcg5NxwIqINKDuSsPvHYZJgy6tUBSdqVVMjuypzqDSDEraER87ZlShglRnOIcj2/y5CnrZqjv87D
zAi3mCAUZ6EhN3ruVU/YDffbGc/fdLdENFN9jPfAwHyEDv6IvwiJFZxX6Dd7RABmKvwA2j/80L9e
yp8vleNLCKpoWEf2H5f8SuqnRkxHyVjRHPyVC+xkOEwcZMzosY+gOvTzz4E0nyP4tLCGwoCXQkyn
xNi6K3sZIo+QYOvUaSUJ5UwEBVFGLIK+0tNMIKj/8O+VvxOFvi4SyVGrszWl4KB++f0iQcJdMpqc
S69atntSA7Oz2JvhnvAHcD/RzcTy129LKzuuy/DkNKjSp1QTB63atoO6vS7M2b7XI0HUmiWZqqXi
vdPT5BHbaEsqgw2EM7GO/Qqgqdik4pWiBQpbGM1u1dx3ijK6teLutsHaeoH1ZpEsvTSnkuQyXNHg
nAuGeEjJ1RK5lr1dsrnqA7uKzbDrElrxtpqfYgP9YszS40rSELMHRqYxJEl2ytJ18yo4G+F/cvZe
y21zTbTtE6EKOdwyZ5GKlm9QjsjAQg5PfwZA708y9R+r9r6wyiSRY6/unmMqI3LRV83nBoLLgQTV
j8QqaML3hXGpHPsnjZ/BA5JieZlGzhYMuHiw236Wye2Dh/XhVqbT/d8PH+VDmEcZmkDSoAgCg+3D
27tMjcyQg7E7LaU+OsKkdPlrQNCSJU1D0p5OesVoEyqQSjonKiIoQnAjCzKOSfArRiqFHa+mbT/Z
rJunBiQMg55kGfIAIFWu4punRl+atdzpJPKjIXfmXcbKa00eNrFGxcam636tKim9RL2xGUAoM4ot
knb4hW0MXIy6+f7vzbl5xY5bQzxFyAHHiAN1uzXCwRBVrTM6I4BUrXqUEhwyGpGLFc312z6SftSN
Ka6Qwv//J+cYx7y7iQn9VcvirWCoDs0GRCB/3xSGHcS+IKnAKFzxLu7QdEvTIxeHkbf2pEnNt6xV
ww3+Zc02T709njLdJ5HWDXOD+3HchHEDVIPOKfM2tjATjyvVpa0r+EYq/Bj1Qn6kO0eb0aPbHDqR
LhXTNxaN5T1aagOMFRnkJ+HlzQXKJmj0Jes0aBpwckBS/H0USsOC69sLb65J7U9X48mJpPpnrHKb
//sk34Qz44oMdUTEjZQ4XdNvwkq/D+g2LYA5eVSEsGt7hms8T3t0ZEWF0YDsENaUP7TG/YTj8D92
0DSVEcTO2jHxGp+N717/rQytn2eZNOvGdMK0hzSuhQtn3Nd/76LxP/YRbCNhOrRF4vaR+Ph+XbFr
GmGpmf5caB6s8DzpzkZrhNgrvMhJ8wXLXtq+qUFvvDhIKXG79ilTcaGUsEv5WqvUkzEw/+6rItm2
itZdKCTZzsEUQXHUy85fjODjTZ61NemMxjlIerJ2CiqSAnTMJYIuvy71cJfpZO7srN+3hIC9l6CZ
LvBDH1ufilbbBblnn8IErrhGV0llUF+Q0TG0JR2QLomQrwUejAKRyzaqaKqxo64GelOfI+KMeZdH
9SXXeBTjCeaivKEu7Hp5/KU0EbvQa9OsVDv6YRNJnQw4aXQ0xcMnZ/RmzMCVpOv8A44i6zJD/Jsr
CVWcLcIygF86ICKXy+5i0bhCjfcZn9Fw6dBL/n99k4BM5u5AUsgo4MM1FEBOgidLEKPkzYiufaIE
/CTz/39fPx8vH520whjNKYpJS9bNjoVBqIvUL7x5hX/JTFP0R8+kzyO1oReQBdWxEJPK7KQHQEj+
veYPT2AOqQ2UyZI1bk5ulb8v3KCGm9REdE/RCrIs6EKZ+fRYnWxcIuYBHla7FsFKX9mfPQA/vIfI
A6hwbHg/OipD1pv1Dr0Zk1rEA7Xq0XH5KBew4hXxJpJEsjerzpylFtXbJOJJnPo5jZeF06yqjrov
4aay7Pzy/O8jcYMAHZ/JDO95YQOm4gIDbPn3oWjo4nNDbXTCKbFzQcq0yAu72MlS78wG077vw0De
Uj6Pjz42HbPeMprF4OUNoo3MWAeuZKw8sLpBa116uF67KOmHma0GzebfG6qOQebf7y/d4kawyR0B
3GSk/veGJmie7VzSPBolKOLWCapFLC67XxLJV6RgJwUw+kJUCLMolVIINJJuw+MvB9vh/lj6KNbn
hUOTYIoiDDPVbN5bsFeCAculQDLVzeBhBA7mjklN5xjLmMf9ew8+3sccZvSn1NVwP9NvMyoohAS9
Cjmly6J/UoZmC2CADmro0MyWzEP9k+fGxzeBafC6VyDHO4Q8E3fz3ZuAxnXba/ye+u/QTXexzZ38
/3IXmybPpylXAGzs9rxUIutIQdX0mtuSP+u9+qXvCZtaUaS0Eiwha0H/ke1oL1tJ9Nkb6MM1YZI0
0Dmq7N/HQL+tKtvTFNJqvGUQIrZPiRzg6fDZg+rjmeOa0xlXKGTCLEZAf196GCAFZZVTSbcGaGQV
zcyoTn2k3ommp3tc3n/++0r5eOZgkjHeGjOzRNP2zaVu+FJQhJXjzMqhwGZeyO1cN1rSC5/u2Rju
/H1T8QC2AcGSebE/rqmy0F1noQ0KREvTB6y7ruGgZPV3vt/qq3/v1/9Ymz1mE82RP0vO7eZZk7RZ
3rsldsoqzaHnOllmJSk2v0PFR2Ws+eTiUD8+bckBgffCK3sE4U2cvHc3AEPEIND9igZ0uZvFHcXj
xMW/0xQ4PxTgUC4F+MKVm9LN3aJNR6IUf49N+WSWbnEo1YysgZXeWaHCy9YSP5pWO8hVsskczz9q
Il10Mf72alqa91lllp+8oj6+HNlicvkOSVAH4PZ4jbzbeLcvUxewKseqohdeluADJ8HQLOIW0qzs
B/SSex3tJpp2j57j01D9fx07ON6MVMhWwh+4ueQ1YJIKTRCYJyN1WVu9/GMK2mhawSfPaam3eu5K
LtQHOZKHre4X3PF69F3UlXbWy8b+5Fx+uHLICSuKBRxYw9nnQ9Itwluob00aK7WsPnEw4GaQ51o6
1t7ym/CTUeyH6IDBiQ6zkewn16hxS8XGqKlodNaGF+RwJplQ8cp5Fom30qKH1iRUET3K4X/fGrdl
Ao3ECj2eeBaNjHSSiOMJeXe+axE2EGYiFxGMob/iPVcu2Ovw4GQ9lC+0N4twIANj14n/Qy3TWRl6
vOlsB9caPArzJiv3QfrYm9RC1MG7gD91ajdATuqbR7SuIZAj8VmN4OOAjo2mrsQjeLpUbwc5Xa2V
tunlCMp9QWeH3l46J6k2GsqbuVPhAmB2AklrWNOa0ANI0h6o8YafZOI+PC3ZCEeF/U+oiv/L7QtI
DkObMYJGSI+J8TF0u4stp3R3OXb4SQyi/Y9VsbKRSAjCUPsQGLuM6bMwz9wZVXFMln53FdlUIDQD
DpezIaHzHgpTcF9F7a9mtG5MSODs6LHz905ZHcuqqUnzRHTQDsB09CSvNqPS5CwUde9xos48Wiz6
LWqSAXS/0oLdf1XoGl6VJRX2NBV3ZqTKJx/j311BikofNbl1FaUP/kCyinGashtCOpf/fW3ecFWJ
EbksqVjYjAgoXxjy+Kx6d20imymEPip5+rLSV8TyGM8mzaJj7Htnesq2E4mywi64X2C53i0Z4Prn
1NZOKU5AF7UPzgJYyL+3SZ1i5b9eXWzUOGxwLAbaRIQ3N0yJJ25KjZprr8iqbSrsObj+r3atD2vM
fOwZybwT6W8kPNAeZqRklYNYEcPWZ7U2LljG3BleLW+CGhKXFfjZPc/bL0EKWDFGZ9+E7ktjFpge
d1n7oMnY2Buhlt6RSVPplXS+R32vXsimgDCiI90Im01SDuh95HYjIFF/CVq6uLlq201SNDaB6QNm
hvU9ve/fqqFNaUICyAuZew5hP9wIWowXhZFjpUG8NBJ3AKw2VDh4OQu6GBxx16vWzzRHlBlLWD/T
L7GTBldfGiOw20ZztA4ahr+lSJ8shNYWcAeEZ+C4qW+Rsy9fXa2JT3IUqJvQco/Cr46Jb0nnLpQj
Ep/00KWCzLLKLaS6+YwUin2gOYUWdVu+M2Ed/KQJq90PjjnsUCk5+0T4a31UrUqG/Ny00pcaDcul
yfPgMnTebys+YIYEHDly6lWUwCI0bTO6y0oa+IfQ7lZVPKhzg86arWyIlxbs4S7psM5s6Sje2U2I
AAZzgoWpFcVBweXMj0mtS7zlNyggjUXZR/2TX1pg2GoVSk71C3sa40FgkLVTBf05mGv7sxr7eZBH
krELnciiqZY2Mlhq3lnVMrp/0uwnTLVsm+VlMZdJQJ1KkR20vNyrVqHPMLTVIXtn0YGHsFhqsXpM
41h6TNIvZoFYxAwt7Qhm5gztxFhFTWitXM11D7AKTgPOOEdSDhBhaMhDiCGvq96zj6EdPYZF1qMF
sX/VFe6HehMyZCGJ0VHhQ/WHGVLomUt1wAC8raFyeVadf0V3EDVVj21ccZZ8QCJ4BGhAnAzAoT5j
IbnBI1XV6IfKyHyRG3a1deJrP6Q88B9lP+NK7YJsL3KXNthBNHcaqiDXA7RnVc6wbwbNhgFiK3ea
BULb6buVhdwOuVy/aCT0fnaNYV9aoPznvRPmgXm0ke+sFA/EY45abGaDecHiL47uorj8aiRpdudE
5m/T8LNLVbbBPMVhayzniVT+bSWBc7Sj4UU391bd4CheKeXRV7oHKwuddVln1pZm3E0jW/3DgFB8
Gdf065mqi+8cioUYZobkO/EOfSRgvfyoBTRBF81ZabwGOHpsz/IYtfFgO/5GM5ToLDu0uZSt9Fme
70NkAvwNHD0wWnIZvIFuYvWxpQsjWKilrqKBiCFez4HfwxWBlMhmfPYKurHCmJ7F07jAYtQF/eg2
gem2g5BNlaC21MjxObVMlqshQtHgVTmRbC1pCsjnKS9/UHAQtvCqPMCzeG4Men5TKaW/5L8+lPP1
efu+IPdhaMTuE6PSIKLzMCZm+vvVgMqUo8vDdBaNyMA+julXK2PUA2iC88jO6LWTv/x7lbfhGQ9b
Eo6KyhNoTB7dFjizosXi26XhVAhgD7oL0CdUG21H6KGvaWGrhdoth6B7+vdqb080qyUqpGxP1ZG2
iFtccGhLwWBUrHZIEEYkNg/8MR63yZrfp839v1d245pNtww4ZFl1KDATbVDuHA/Cu1cuHrlqXfqy
O2vSOts7Ck+VQBnCmVwnPXgimC1DV6GftomCUTpwbyhh8Ml7//bcjtsAA8+hCYAGlg/GHHoRgQnU
kJlNr/0oAmOj1dFc95URe0Yk0ETFZ+nrDyHltFIubhP0M9fTBCl+t+M0YIMV6AgpG4nkqhvi8JGF
LWLgpl3yykUpgVOJp2kkX73kewrkLC2z+OGTw38b6I1bQWmXS5eE08dxcddnnjBsVJE9vgi4xRba
glMGKM8rKJsjmkwc4Hht1iSHGAE6hjltcPRB46ILblFdtvVqqBVjkaHW+GRgeFtjmy4NTgcqLC5E
EsI3TxzIGWCFM6QJ05i9EHZ9NttomRf1Y2bbR9mJACEoyc8yUbKnALBcWWwH6kk+wvkXKVRQ/cHK
uPz7iN0OV8cDdrVv4XqhtnJzvUpSoSCpgAZMmsE/ujV9BoMh908RrozIUmDLBV23IMS8ax2wAv9e
+W1qcFw5MTnZmclS7zavEIWiDjKET7O6pfScJYzOvLH/8ZO1wAbnrnsfc3KKkYdq7CrDDZqjxg15
d3HiEqmHfjawopT2fD0Uu8xy7k0r+qZiBSfLvxCUoWhLsbB3tPSXH4c9JGD1lfzYj8pPvzllfWJs
SRsxXdCq737RjGbYlLIMY9X1jmqCltVttFMh7Qp/+O1hZjXm4POVk1skWxl7LuKglVcCtucMV0OL
dlWZPjmDBn3LABAhqb8YQhO+ulA2I0fJNmnnhnTHr+tBF8sgAZVruBJlDm76ZTyM5NbcPWKmMIPz
9TO2VBD/ya9QlZOlFrjFnBLmDyWqwrUyKItKB7jgp+nRrdrfUiqaXW7pX9zArTc63FvZ7F8refAO
hd+sXZpGPJvOO8300lms5quMfOTBTIZ9Fpe7hj6ofeW7r+gYx7cUQNAhMeFQF2s7+SJk/VfRiy8G
KCJ4fDrtFBI0Iwq1J56WS6znxVLYyHKM+N5sSSjJQD/mcuBuBgURYT7EK9TjcNCakVlD59xGdPay
4ho66U64lkNrW2GBsaIXCwCcmT+gOnkEEifPN04LkAot0CUQ/WNag5MY7IPS4eubIQVd97b93cy9
+7LQfpoDCp/cKU9qKZ660Fki23Y2anIyAkGLBjXGobEQLITdOsPXZV52pBCR5SRzt0Eqj1sn6f8B
ZFTt2EQqo6GRv0wSancjxMA4+u2zb8QJHfA2M7emTxcjsbEp5IWl03bg1LC+Ey2CSx6g0dJ9bWbl
xaaTyef5vk3gqHjBrCrdh1gQ7bp+gT9HQOOBpvcLYzTJSisQcRKeMkAwgJgLA0BMFYfrqk6+VUn4
ZczEr9IUDU3gJctStZ4SpcUiAgmvc8h97zcDi3QWptkrML1gHmlNtqTL+RUM5osOjnxNpyqQxKiA
HGX6J5iKVd6+qq5eHkp/WBRKX8yGklNkmBfL/pYi49kQSLQzYgmwgQLamPu71MamrtBHc8AFmXcI
0FG2IRUzGFSU0AvgQumz2PJmtoyK1MAcFW+notsEKe41BoQjZDcgnNK7KAzKtUWTxKIKlBc5pMCT
Wc1RbSy0KWkMy4l+O0kLT0mP1ieDAWFoXTQfAL7OHK3bqUaNlBScZW/i/EyiYObQFj26MJcMzNAv
ZY8xA0U4d6sgkx/QsV6KLLozW4J4hFWroEJp6vqYeGr6UTfUJTsTcJAXrpw6W6fHg5zBXBUZi2Eg
E1TVYm1G4kl4dIsUSrwyDP+J7hzqckEnzb/rrZojOYGqDinYwOVGOkWhXK1sQ4IVFz1JRTicde5k
u4j8+z7tzpYof7mp2T7Eno4imAuNkesXDz1eU7U/JbV31kaosvFIDoPQKOZOU1EoyVuB1AZyHEqm
CIoAUXdNl4CvLWDY/Qrz2KJVCZfFyFVRR/uvTY7jL4ImMaeEqoSwecvClNbmADIjNvzkTDs9BkOS
80v1ZRi8gD0uWNx9yXvxA+sQb+NiKDcrGiU56gF6KjlbN0Ykb2JJzx+RjKBSJz1CiRcVuyVXc5pr
7JkR1fJOqe9M6ofzvi4MbC29dhZyRPWBxelthLVAonl4XYcyGlvpSyFidM1Cc7eRP5SzpCJ6Df3n
0PDpiC/BVDcm5ROwA0qV8cxHjzuEQKeVBvMBUrPqzOh1mjAZzKxkd5/xWEFaxQgzq0u0Cd1jWdZr
Tw1xdaK9oCPbwHu4WcH5eWliem9KqOaHwYyMQxVXLQ8KLGD7RN84Vll9bz1xykAGqIZtfud1fvBL
2302eGwtktB+MRJsjQjNZNd2yUG07ijLt3ZRnz8GMRDJpsNsPEAjBHralF+jASSj2+p0LSGLP2ge
/IZScfbYexrwM2U0CCTs56i24M5YcBPiagyr7bZZ5z6NVAboyJ02/sl1ke+s2AlWndyLWa5b4r4Q
jMK1wHuc/niFwUjAszAAi5xTAew3IFxSf4NIcu9cYGQdJO799CmhJwA6HAJtngTR1vQlceEp2x6T
xiOpzCfdkOcoxqRBWhWqtbc1zYbmWXbcccJ7SWKemLpcxxt8JvwXJ82aGWSI4BgOqveSgYcdUk88
DNQzYIMOZDean2WJObFWqe0Bv0cOxfinNcv24DROAL3Q7KCVABZevf3i+V53nWb67jphPITDmhrD
87vvpuVMn6dl40DAEquqOPVZ1W1uFjNNfPNdNkBJQRK9S+HEZIOebQkyKlTD/HFSHL2UJlPEDEUe
f99+mv6XWum5HkKxCVXJZ6zXYo3ONY2mpkzVYZRnOuivM1U/TH+uv4PD/Q0v0V1N37X//arEEFcK
D7JMlEXbSBbpD18eCeGAmi5Z1CDFRNK2UpTUeVECE+dDPf0hhR7iUo+mu4Ren13LG3ple476ouU9
4jyW4fplQ1rd1S+WM9pr4Ty1Ms24fSkxhJ6WYTdKhcd96V7QguEpVn617UF3H6GdQ9bOuWHdQbN2
VhenX6ySe9sMvecc5dxJrxTg9OP3fqCpwN1lbzN91HLpoqWefjGLzrzkHg0U41R0hwSbIUgYrCdD
ioEIyP/GPSZ53t2Hg43vgp/ft7nmP8hUOx4iJMkzK8S4xM9hANLS0h/T1DoXchKBCnMDHB7C2NlM
E4eGMI5RU9PaxqzTQugRRWodNxrxSXNJtVp+Un9bYZf98iyzpROmSB9MpINrX7K8nTJ2i4oatnFh
FuLr0CSQET3xq0/A3xt68gI1ArPLqMJtLCDkarD2W8YYfD3DQfg+LdbvrYXjGf03wKDDvDas6Bx0
arbtQtWG36BH94FVWjPMW9KfprqbFh/mcjGzIPg+GE3prHK1qXaZaisn3v9koLtYftWdcjctn0fs
paRL5kV2sWwv4CcfC0fu90R9/soPsuqJZp3rHjp2OzfzTHwfHNAORR8rZwRh9kbBfgcaecEFk+c+
GAunfKzT8ii5qJRDXOz3bpGmT/BfW/oyTDpKQzl9wpNBWeAOK6+nX6VODldhEHgrjGPSpwTdwFoH
K7OYfrVSXd7SxVPNp3k7pdT3mOUh05TN5KnVeNu7Qf86/Vghnzl7SrKb5iTR0jzwSphNn6Y/hf3U
9537ME091PWmsZzwMi0J2uJzYkrNafotb0IiGxdNxzRf2MbwBAfJve5AYCnlogx7f3PdiLzWl36n
Fatp4jgoi7XHUO7PDhQ2wO4Y7ss0sYmubS+7Gn2e495qUdAdRVj8zCAb05+r1UsrDgl9/cpLD5ND
5vSHCkpyoAczRyFdoC95m8aIfAv3knHy67dSdgkLUQLbYJa3JUxTEHImBztUWcH1ZymTYGRF394t
8PrfacZ3S80Tmu4k6jSowVmu3jms9cPixp+azlwOYalvp1/f9mP6+G7mQPOwJkk5f+Ncb7++bej0
w/TnbV9wgjfnFlnzMXzmrTru93Vj3qZ++6VVhlOdydmmhM4chGq+9VJPO1oi145gnMD9NTYNKBWy
P5Snlu/uQkwplKo4lk7ZFeuKkGcttaE3K6287Rdvc8suwsyyTNLlu1+mn2tVWzt5oeyui8gtzdyq
ijiACG7A6YyrnqaTS26DEk3FPMRYgGj/vy2bppEG79UpCl4HfUSDa4O50UGlg+f6URp5hUOOq0oj
5yea+7pDYoAIEGNdnID6jgZugvQ+r6AAkWFwhzw9xHQnX6bJsLG6pHXkHxoKYT68UfPezmJ7f/1Y
ut4j5t7qfpphWmQYFk+pXnf76yJdWX2GvYE4clzp9MdL/S9VJyd/lqG1zSs0fv86xXWzIvOrp5j2
7roWtJzfvVpou+siC6gUblb0fz7mXf2L+Kv6MzFlSo8QMSd2/W83HaHBV7OocfzZqLihTEqOefu2
VW0VA2Mn+7u9TtP5jGYR0snbaZOmCckKoM43g3Z73TBF6uGQWEnxZx7yWbAPajt5t1zJoHifMyC5
fjcdKBPzWKz2Qmfztuw4bkghDLa+uS670RqC3rSRN5R5qTDWig3TlG4i2tHHcwV/X2fc16ISmj6H
GhXFtJeAqI5n9noGq5xiqQ3l77pMRtCwwWmMX7/tt8ZYdG62obm+rsc0igjORaus37atttRkrmtV
t74up42J+JOoxAV3WjeCP/wcjEK8W27nRfW8Vct4fd2+SCUj0Uuev2bc9+dKoDDK+6qPQKdOV5cp
4b9iVwLU/vS59Dt9jkGCQkg4HoPSYZjtZG23ui6zlhNaNau+Wr1tqyfjGJXQSbn6s222hqDaSJPV
tM+qgpikks81EOR5wst5Xengp/K95lfAKUVRX4bCqE4Ko/zpU9NXxbpv6Gyvo8A9Yt26BpHYQgh0
Neeo//2RMf/aCaziEnVJeekNqqEyqB7KuI0PJZuP4xTX+dv/8+v1Y9QY9tFI5PU0azLOP33lcSbe
Fjl9FfAVcNtuKRy8G0y5KS4Oqdojw9I1jgV8Gv+kiRWctNRaTctyd0VrkIrQVH3FaMM+VoZ6XS4S
9/ICLck+jsud1j7NP32Fwci7tf834zTPNFXjWdZxnOrtK6gu9vTVNMH1+1b3KVchbo4EEnr8aS92
UIhLaTT2SanCxdtXTuHKpy785lhAjeK2vVDTaS+ZJw2Ya1fLzMiUvR+nT9NuKxlJGHyJVhJizzlo
sHidF3LFcjnU4x4aPNzgnSbpdtoYGyj3scKldfo07atS9zii5M7/OSt5dp3iz0kaP8qu9O5QNYmL
4xdfXc9qO04xfpyW5nrFb1evcXDIiV/bMvxK0Vpd4bdur5XcNy+1nH2j01OLs+jV7bxgG/rDsARv
ZL2GRXJMBlU7ZWFwB/YVRY0OvmfoTLgLduUsExcclC7kS9dLMUYqQ4vMCHGgAcXqtVOHYk4cLx1Q
scQPvZ3d+4rNc6Ic1GNc++6i76NwJ1QzePFB2WiV8L6qUQu/mC5U6CZ8lIy1gacWSbEvid4lW7mM
KPLbrftKi9iBloXssbWt6IC1kQa4yfHuQmsEcjWwKbJuKM6+lTV3Fpr/6zZhXpXPA1D+kGai6IHE
xL3m13CVwo4EUYc+vgla49lWgNHKqj6cGygY667Cy6BOkmHRy6I7xGinQJ2N/50+M6b88z9NjV8q
s8JN4r+vpv8FRT6O28c5ptmw6kF14zsKhLhxWVSru8O7eaYvozjKDzSIvX1/Xcz0+W2O6WOeY8Kg
Y/mD5eC4qrd5pvVd16JjPLUOY/Xr28y3U78tW5UEyc4m3r3t4jQbHAM2+G1XEivlCYnb+OLdYblZ
/TS1VFvlFkrU5m3ePzs/Hqu3TZp+zgvrQQySvX63gW+TXOezhjJa6noHymFawvjnOvm0iHfbgJPc
vm13777579zdbrTo8CpzQMkurwu9OTFv60iFQttL3/38sDv/zTItIQ0Kc4sDb9EE59jqs1fMqYkC
5bw6J2GSbJq+77dmHnenQYff7eI+/ixS6XsFyOw3O5iZpf4LOBDYOobIT1AX0yVjVFBJQZnDbyfD
29l6RdcVXItKzdqvAz4YoPra3zCr1mHi6t+0drztHL26122adZAYhHtHF/ph0GJ9WefF8Jh2xNVe
rVU/K0p9zbhy3/dBejb+F4c09iKU+vouUTx7k9KvuiEN0NxNP0yTMOh5+rPFo8pTL38aqT86xrk9
tPFeX/aBpx+mFbcR5m1G19b302ZNG1iZPolf1hn24T6vzOarRMFzrldVdZl2keJIvpt22xxAGjZR
oz0lFCVmFp1HvxR3IfdB83s8bjhqWM99CmAo6Nr2hP5k2OJFFG8yXanO08HHLSl7zTrvfD1KerjA
gCj4IfkUJxLVah6w6MhXQZ46+9Iznb1FoWLVWGn7UBeIpYt8CH4oNtDUcYvH80rNgKoD70WkHXG+
K5DOXf/0ooPx5FYagPQ23Mp9sZTNND2l2JRsB4dekkGrBeyctnu2YY+CGC43tq8od0kBFyjCrBQB
3cBL1HVRt1pFhYWBgdaVMVKlwHiOAO0ZzkOnOMU3XFHgvBTGoz8QHAEo945KG8BGbXiLpo3eb6p+
BOuMgGiTB/aOF9ZXGudp35Fs/9QoEozCVNrkOJcSAzXp62Dlr0HI0L8qtLmFB9aapsV4G8VaQtFX
LY8QHNv7AGsv2aR/aAg9DFMsvTsaaoa5VuHYK7eUNcTzrnbMh0w/Bl2+5J0YLABfypukjpTnpNR3
naIBr2Q53AfRA/1N8SIZ8jWS7OE+zSlphMjljrssch/VDhxlqQEdAe2fIXEsnmUMaTg4aTlzenNj
jz4IdoMTjoZpYwOU76moRn1wLx5EV/2QmgQmjOSUx9SXS160mliO+P0FTjoPld3ndwiF+pWngUnW
nXWBftqjJkT29RXeZPqSdjm+pKrUnvIwi+aGClmCDZPWTVmZ5y5K5HlZNziqIUBVajd/zACrrpTW
anba+IdkkrIobGOvd6F+1IrYO/bmgXysBqCGb+gD+wmT2SSy5Su5TX8pQQnAPkv8PZSZbONwXI8Y
y8YrDcPxS9ycK1j287okkgRL488tN+2+UJQKQuvV9Lrix5DnT31uNU/4a9PTDQqmodfnWIsuxC2m
UrdKgPwotgdkCFYQvcgqYUDrksZVxSGpCxz4DKk9ZqboiAce7ZRsnA5D4iVCD47VVpmvJcKhe5GO
NE34CRRNX/IEPhySO2OD1aDzAonqIlpJvvgpGnSd9lnDxSOp0EKswXNM1UxBR4MKQTmvWqmfmSRC
Me0Y5VRSuFPlvv1B6tjGsk0JX3yVtqEssr6Xikc2IlfjJWlXevEtVd+YJYZeuIEpEFUxa4T7qiys
RvbPtE8BbBuARiKcurQ1Jhyqu6ks0/2eh9Y8j3IUYQaQGtustDNsS30jjL4ieaqmlyYIN6ru/4Tm
HZ1SJzQXgxIlNNvo0dpLQWZMh0gIj2oijparZDxYlUTgUTRuvI8b6vKZ4OlLPn8Vp9VwjxZynvex
84pKXJqZOcUyCEm4u6XE8nQmaTsRJRcvccTrgOcMiPKgIIOmpwetAH9Z6NkOWhsI0eJA3nvZ0dOx
Cunq3/pSaOw8TIGKTCRz3y2qM6I9e6tmFqjcylxpiYhfiKeGRdvrO4a11r3V+y8Rg96vbljYoBY9
cdD++p5M6Je4ytytLKApLNKmOXt4suxSYOdHPc/KhVxJyaq1iQhLWAsL2YqrHYaw6c61xm5xrzib
tXmQPK3DMtjrD0Yfa/u6f1K5fe+cnISqSB1rl6dZcIeOfVmo2kKCJ6QYSfKad5azHjIBCW78WInh
0mDOsxjSPtsoWlluohrvoQEO6EUiQZ0N8ovU9cXj9CfuH81hxJX1CdjKINSe6JfgsRuRZYOgZFTd
qmvybJHLVrOBhd0vEKxmxwH8fU1kuLNaocFvjW1IsZkNAgXfGw2DOy4dqGOe9ozghRcOflMHGhzI
twmrnheJ0Fdx7elnraYFV8GlO9Cybq9it7oXndTuSz969eD3CipAtanTW0nN7l6V7fA+JG/J5XxO
0JFuByH8XW7C4IsUybynbkM0YKKUhc9p3aeqeABQPNy1DamfXnqNKAwgqQAKKKjBSdV9FgJww91u
pSNbXxG0D+vS8XDkEbJ8ajSGN62GbQcNhnNdH6w7pwRLWqQ5peo0/WKUorzw3Ke++ZKPx06MjaGy
IjhUiapeP0qqsm0oGHuj7j4VDs8+ozgXvk1PI0WXsxbJd7QQirRaVr3vP1KVFpdEGxaGp7j3vDke
qgEnwjaw5HvJfZQxUbzzY7U7GR7EZi2/Y1v1rcRja6/gMw3/0aD8hTXvCt8g+MaxtyM1e4rB2b8G
ggteFPlBuGlGB+sxpFRL56PRPOIs/tjU+SjcLF5746UPDf0rGkBlidCm2hmuKGmh1ngICTvZ0dqJ
RRnVJYhedbcKecovoXpb++lPF6aIwYLnABfLxGyLuyGHvtHnqnp2yztCumRd2plGcys9WrQu/n+M
ndeS20iXdZ8IEfDmtug9y6t0g6iS1PA+Ewng6WcBmvnU3TH/xH+DIAlDkFUEMs/Ze+0XpxDqwzJE
v1GUHQ7LUwYfdkHiJVgT7T5ZxlYSZ/1trJiiWZEDPnrHZ5wO5DX6QNLIDijdigpDVJoX3DXGxa3i
jAI7TRe7MOqTIQCD+jQ6P8ED7mXTe7CEw2iTDijHtKZ2jkNOsI4TAAx3otA9U6agEGVQZixDcvjA
h7lrgQbp6ATCekhy/SCmCvgmkIdLZ9XpkzN0iJYt04RtPuPuydiJiLH7XtZoa7KWXiWl3he+TLyw
cVEccOVnuxIm+jmkvYblHPqpTC0wt12Xb7kh02iJkk8E3eGLB6kWnoN2osAeX336p3R8/fqhDUqN
aJg0pA8/JusxA7Q0qIEekNdW18q6itGxT4t8NZLyRDwdn92fL29eXL5SbL9GgTROIUEbFIAypPJl
VtCDU1vdykaA7mbx3a0wqwUlBOIy2gLOhZdbKZSgQmzVVzPYpLfkdnvV4VB+wtizGdVF+4403XNS
6vvOG4AaZICezI6UvZrwKdGJfekxyieSHG2v7sCDbQCFpAZmbEKCt4gImmMWV9k+dcST1mE9rxqj
v0Ijrl4SaqXUrrzhVrh2tSoqjZDpFI1yVWXZPvFjYBjm0J80s8P5VtHIhe3qNrV9zcJmq4sJMX8E
GSRNIYN0qRPsVMOtkttgzQXLF3TItHAtqwH5guhcbMRcO7dNS7JUMr1lsobJLIX5aRfeV55kN3J4
x+fU+VTmUD55ISMFP267jWFDXQU8bG5dCj4PDur3fW+DvFdafuzAkCg/G2esMrHE5KmdUkrB2ypI
Pv26ry5Fms2J5JAdoaavFTk6x1qbc6vcsCwf3Mh2aEbBppWoTdZKeN2ta2vSxcCGrmM5iA3GzJRy
gNXv+ghti+sTR9j2gf7T76lwu6V7D02qNvaMPtEBXm1yoQX3MTik3TQ8ZyUCMWNCO6zq0VpFXSvX
LY6EW9wnn1Vn2YdewMmwg544gRLcaN+21o5w3Z/VGDvnEOHdQ9Ta8tJUPXjiZCDiIwwtLs1EsqrY
IkQ005wVePPqwetGBlfz1YkwC2slGit0VwxCwUnG9Kwmw22fwyK/aqqMKKvks3qV1hkpDSQGhOZt
ZBD4HObORumF/+IO1pZag1ybhOY+jIxUDjDEso2RTsHHGJSPpYlX3dPc8YJmo3mwW2juqeFHdxyb
t7o3TELYdX+VclPFcjD9cktqOJ43nns95M/RTUSvbaOqHS5DiN/LqsJpV9Rk81RHEtn3PRLjb8Kk
wzyh4ty2pJOf+EOb65ETH/XhKw0qcRd6pS5Qiq785RmNA1f7TgPoETXr+BnbEpV3fcn0KL1grrUf
pSm91ZT4aL3a3Dxp7YfFpffDXFWBK1dViLS4UdW4qT0z+04tjpNvmyuG7XBjBm+hCuovJ0lwKnpy
3ObuSAQVlhXUydynsz7s1piq+5XIexpU0gBiRZLI0dSQpzgU9S5IHr/3MmjeGI3gj06C6E7+NrMM
YxIbZ0C10JTg7JsjkmvrNUiMlpoFDQ4SHwcvs5+QwQl/TRIhlAUJw7yPc2sDkMRFgGCjn7PlEVus
JBc3Zg4wPyrBXTEk0edDw71aV2XTH6d5tRaM/fHP04xGz447/zZoM3UMGaP8bfHntbZCipW70iNb
UaijouMKl8c1FH0IF+GKaLfuEComIIW+t9zQPcL7gMVfDtqdqOEJ6LLj3VKjN7jJ3e041OCh6ntN
4a+eXHEtEfhHlWGcDERUa72u7j6OQAoU5ExKAlvXxNa1zGAlehTSR1ZgpdkM6tw5IAalNW14y/Gx
xeN2LfktkozQM1/uSGU0+wtpVXwXRSF3qexCiDazoTfV3DfL83AjWeaKILv0Yteo11JRAXpoEEQV
kPZOUTOD6Uk8+ggddPZ5eI29MfxulAett5KzKbwBwjsRnbk9PDrlkO4b35dn7HDkHy0Pl0WaNP3W
oTc2N0/zM2EayqrlGZ8bI406h7m+PCfqAqy75e4bHJ2ssEJ7G1v9rzZpeVrZxOJpihqSETgd3rhU
nLt5sTxdFjhv67WmEyxtDMHODHSJNKfoUOOwiDrFo7hT4qGIUrmZ9HpCXjePqQDWrbwMyU3mjlL8
fjEsGuyiYtwUWBIvZCuNBytD/WjVINzIQR2ci1cAy5ZTeK9QK9UOc2zR6NYJoIN1Wh6JPCy3EKD/
Wp4FXmH/9+vzZv/e9j+vmQyBmodldRbop9CX9T4kNOO/X/tzeG6q/8dh2piTTw1F+Myy8//v2y/H
Xw4dCPxfiZYd/p+n+q9zKZ15CLJsbTdusM4jkqD/bLOs+NunW57/b8f+fQoknZNjC3vg//yYf3tP
PwcjqBT2+3osbwmxcV+kXyki/fLm0aki5mOFO26cbMy/GyGxswjAv0SN/BzqYXpFqaWYs7ewlOdd
zZgUoV77Dla92sSoIU9ML/W7yqhTLRvEIjhlJIG8SduDWWLG9l7zg+wlDOrvywaMU0nR1Kb8uRr1
jm9RTdtBNNo7pfb9soVBXWBlc8e7TZGnMfZFXD4VXvblVWs39LGaJThGS9ewzhmRZNcatefvs4vi
AqHvFH9QJwLeaqj4GMagi0vPolIwn39TiJfJrLJXu7CzveFG1s4paqLvEnlfNvA7UC0x5PhHEYTD
0R4Lixu+631Mc7jj/N2YcpiI/uNekFVdc4k1RojLrmn2wsWn/oycMtuIppcnmVIC7LTc+f3mRhYc
ydLO35lfMY2jNLqfaGc/J2XytRzB0ptfRTKKZ4NK1MH2Ams7Mdp/9zL+3eb3LtoIHZznabcZPHQq
1RxsyxzzM2RuNG8QjSg0ifUIz07WWld4bsCH5w8OEGFN7mb70cTcwKbOKI8eP6lHpCaMd+ddZRA/
k7XaERuOLJHIMm8nHDG9Dm34uBybgial6qR2HknthWQ9VN4mG6bxIwzj9bKF8tD2zaT7a2SjC4cB
VkAqRsJrJuO3PjBXJUi3b9Dn3W1QtcaecFjjdRTZFa1g8OnNGDPew7wS0x0jVWn6VZTHwafmmUcr
cfs34M75vnOreqeGLP2Gvp+oMDZoajzDNv8tZyjt2i2uCjIB+tH/zJzyjXFV+uJI6hSBP6DWIR3m
u0tQ67wemXZMvLlIT12Xpk9FSMj17x0TsMUYIP1HK+afXFcFc4F5D7N+zU0pCa6ws63j9wrYPoT7
IY9fl/UBMlPc68IlT3rSzsKgUgaNKviUPRSzKPTeK9clGqcwY0S7mvEWBtph2cB3BxjwJD5f8KF4
Vx12OZNovhf+MLc8nOQrFTln78UWIZVtV3wUjDmXPYNIyLUc+uTsNIN/9n3tuS78a1m3xTPROPlz
M5FpSewJ2UvzU9ym4UmY9c/l2e+Fy7Qsbab+9HuvLE6OUQDhUTd7h3jyMnwsQ0ZX9XzMRCPkLkuA
f8vW+u+38DUkVFrNYG/egho9wn+T5Onl6MtrdvgkqzZ5Wvaxu7LfyMyeNssGHg4Ykgd//Dllp9zn
OcLg1miGE5cL8Q6Le5+QNPqsEBQ8YQmiPl+I91qMySktqd4vTwty4zZG46JXnNeGFaPRvOJLbWl+
E9Ty5GeieNO8mLwqV/tYjtxLlLJ0k6f1sg/ilnrdiVIdln0yYbwWWiPvnQMaiOn0fPUS75ib60vZ
liT3zm+EYaPYOY0dbblkiPfcsPJVXemM0Of3bRxnF6VV9dyQHvEkqUAvO7k4CE5RYUsud+zkiXDa
TKRN8e/BTlHPWJv8tvCyrG3tGwOR+k3ZhnVryNteNhokFXQQo8SqzvvEsHPXoorH3+ceuuWrwKt+
d1pBwPY4PixbmW5VcqNmppF8Jsqc6Hv/zwI/K5mWspsuTuLVm6DgcyxrlxV/tlsejSW/d6ksb/1n
RW4MyDiW53JEupynWbz724u/HzYa9bg6Nw9/dpw5DJS/kmsG8+kczWeUjYGkvDmfUtdXyamQ4yYr
DNw1f3aLi67YG3X28efMfx+JWqizwTfHcO5fuzjSBiicjuL3YXBLznE8FNRKA1ZiRCuhmKeopRlu
Q6PqPigNQ/QiFsE2C/3sBmN8oYTjMvi2w2vLHYl/gXLF7Ff/Dm0pYqc23BuDHN/tKl1TN/VeBzM6
WhXJncTAxGtdZtND60TitixC1Yqbsst418rS+feKLDONrdY5QND/uUfl45ZJOafVsoLCu7gth7K7
SkPwVFESnPdYXlseGeBZN2FpM0z/54qYzssG4hDcoH+uCNIUn0aaFji2/3GoZkTeFvuhXP85/LJJ
SQAp5lOP1uL8sZbXlsUUh/naQday+deKtK+DVVWL9t8rtLYxVlgPjM2foyyPqNpx7YGrt/3XCn3A
4NGEPrkf8+n+WRgC3Y/RNswd/7NiOQ0MtxA8DYPvfl7x50sMc3w6onbF7xXL2mWPUfeY0bWzXOif
h0KARrmkQ3/0Z+PlUTcbsK3Jmv69QrXqp+cm8eFfOxC1xdzQkb9fT0psUpETI4jjAvCIljcnKmrI
H1WCMTt3RfqoQqMkNNKIH4N0qjYBE7h7WZn1JiQy9a6ERheMqcydql67UVXh3IM+It+LqeW9LDK5
yf3GuKs46TeBXU73nHnBRhmOukfURHm3uL+rhl9f3mjdXZnjxHZ+c49KS+fdVH1HCWtwPLu4qzlu
GCdYdlcT3V4VaQnvljmsrWAlmLW7IYsuvGkRxcLAzoIbbnd/o4Tt3mhzBPO7ObeSchGfLbLwhWsa
22n6LSIJC3pOON6iDrNEkIYKi91AyDlGu5si2mTLr0jcgt7OWTuSsFvQIghzaBJKddVWpWV5yyNR
b1Ve5rybjt1MG9Jb2ZHalzdjfMPt2m0JQ9SuedPIrXKr4Mom/ZaysXdV+aS2eWQ4V5V6wzaI0KpE
RTqxlnjjSLQE7QYJ5W17MrZ56Az4Jn1zq4Jc8Yg+vKVIf/Q6ajbU09/AJCADigc6vmX1Zjalfg0n
73NZR0YIKkSfS/Y4bwqWJj7mmj+slrWGDEiVaTp7vewK2KzbKukV22Xt4AfBWqM2tsPPbhzjvJ1W
UJDJtZaqP+lD4L4yV8YA1RVw4+enNIqah0zp0++nTFVnS1uQXwLZeK9lk/9FmqhzWbbNmuSTWWl3
XdalnngTdRrflnWWVj9Nca3vjSrJiB7yym1do8hHA+VyJY87KIlu4IwkGNvmQyXdZJsbNL3+voFF
mk1WWf0JVc7/bJ5oMQ8hbh18zb8ux1kW0TiRuwhk31gPTW+SNct2v9/s9xLTwQ+6AoQ7ze9dLe/N
bRc3lUZMmqVqeUkAWawKlRSfyvGfakCcL1USD0dCYtMN8SnFZzPFZEy66bduFkLxofDVBYX3Ycin
ONbzT9OwvY0Ca3PQAKG/uhFYxXk/15oIay+7EhtC6D7qUIRxq7HDWBc2rl+rveU4Eq4TwJisJ1xQ
2Xpwcjwl7zbDDqxhZv0VpdNj7bvVa+Vl/d4RyMf0Mh7fg5ix8LJBP4fFjNN4rfBaXnDTOOTLlvVX
OUKJK3v6PcoaYFUHVMfh7r8ovfq27Fm1EcFrhISQY5pDFcgarid+Hn52ye/3rqFlrFUeKDo/3PDq
NkGvHIv6Qt+ruSyPMsr6ZwuR1j9f/v30P6/FDXM6tyTLZ1kRaSbHmNcm/3nUdRN6nSqgHMHrudEW
w8O/tnP4LFShtd2f13+/z3/OpmtI7LBGu2UEQrYf/3Hzyf5ZzBsSPYM1C//Tv17/89SA5rLWrJ7U
wv/tXKrJGk8uQJRlrfHUzenVXlU96vMiNyba625xLsvsF03aZNs4No2tRlAnyrtDZ6EXiPwc6BGz
kjVQyA11LQqCuoieLKkJUL1kietaHD0tr9Ug0tYpeEf6c/orqJRBMQ0LsYgZ0WUIrJ8Oc4g7zUVz
TwQZIdHeFD6bTnMg+9HeFegpEBglvUbsl1rXmCgJD05fByPMiJ4rfwRF4B/1KR6uZWJah0pNjy2K
AD035hxKykG1i77PSSqFQ7YsKPMTdyeYrXzvGRJlLVzOyarUXibNSWlw++OsHx8j0a2jyRzu+L0A
NzvuU0RgOF2v2IfJoSFsa+gu5rI4JElDmk7WGFxOQRqkBHXsQk2mO2sOJnPNPCPSqs63vq4Nz6rX
xisozYsmKagLAiifDOsxyYuPQdrxTQuC+k2KAUVwmTwtz5J4p/0Vj61974xxeJz8Mb8bza8UOuGl
zeMXNTragWTwiDh2M1tnUWB8RP1wLIg2xBIftQdTQ2NqN1G39iI05jofb0MR4CHW/eG+LAQVjiuu
1ms8ONWHVzlviAgeasboZto5t47RJEpbzz9quq42dMDG/RTW9jfDnbYANN+aAYUjVfAkZBQZZiam
06Q6ZI1yN9xrjzFdxBOWEtLJ+7D3NzV2lAdFOvFDZQCFpSZp7zOfW0PMWIBJezuBisBPljd45oT1
EUMNWtsOBdS6mVvYyCXwu9HlqYnTQrvo5T/QyF8sI0lfPfkS2G52TWNPHIeS6lBVZFfurTs/0+Jr
HTjpk67Vr5WV5ucmuTXDc+z1yTdcxIBWu+PgYAwQVfQX2BTw3nMl0VATuGdlN2fd35ZRWn8rzFQ/
pP2NdmF0yWM+l6B/95Yxmzr5JM0/QJXEW+rrWCxbS9s5Q9Gsy6zrHgvqn/tWhjX+f3xrUo7eypYo
aDvuyaFK9HPXEbGEZHB4j+j3QYog2jiKftlF/ssIJgMoueaugnQNijA/F6MXkqtdDYe+CZ1Vg0xs
gwfC2yzwqYJ6A0adp3ZuQhdU7wu7ih4bITZJWPVP8yu55KenO/IjpSh/0ShdPSQjsaRO5nxXhDed
87q28XI9aDHykrqowW1GjNi92uEoseZzcTJId8LVeLNoLuvJWH35EfGcZPaiVfW7t0DLqmsnEBF1
VYgDuSVbXZmUbiyNOfTQR0+G5xVHL/a6ne1G8Zm+ln8ISyF30D0furn73Sqfq4fbpkeN+OdTiHhp
FQpo3Iwy5L6NzWIfJc0A9oeyx4gZ91PPm7eJyDFc7IEFYKZUVzMOtgYXOFObyMzMvQ8v0a5dkvYk
y5GgnvbG0aPP+cL/f7UqgRnRqI3yfWJJdS71Mt9H8yPMSzm9X5UftKg4ahH9EcLpcnXWVH1z9Ewc
wkoSRR1a3n5omcznXdfgd0/VvYKPhO9AlqveTtIb3RnQGEgiEEHxjjaJkhs9U9OxCqNgxaQfhCvt
qRCbwE4ggGOEYGbUfwhE7SAPvMZMDW3Z1Sdrdvsl0P3Pg0khyfNz/2jDLCF5lzTJdPB/VH15FoyT
L5beNisxc4tK8aHi5mBUDcA88b0kIm0zOkF/+z1OljfJzfgeNcJYF0SXrIN2sjaZCLpDpNdiS7zd
BxZtkrHrc1256QdCQGNvOoxwHXQR33F6zX5Cl7mi51NmM80nYmjcFYIIsWOE/W7QHXhqYu9b0WGp
Z6wimPcX+mbMPKKOy8p5CXMU50anvxv6qJ2UjYPeLIhbsJT25rb8k/YZwV9oLd81YsvevMT8cDzE
n3owa0k0a+2g69n1Vuw8N7N4PwzSi+dh0KKVepWafR1UYZ4DV9skY9/RAx7Ny4ju243N70CwCN+V
oTyESokVX0Ox1xUx3UldxnvP0BMcCr11bnOHRZE+wV2JLy2AxeeiOw1e178YbXWAcU8YHdPmHoPo
bVkERXP2hRmcBjdJt1i4odpPSXPXmECsPfxxB89j/ulXf2lV+lP2CdEIofkFKi58dK8pnXJbE87z
skhE8U7exdkkywMfJCow0XbT98YoXoQuk82QmN4BRLDYWHES7YwFH1/4jyWPDtbYlEdf79Mn20AC
Hlu+9ZH0+g+mAv5Xq7Lr4Fshsn3rryi2iy1IUns9B+U8DVrxU3fRqnezmiVX5c+ujcddodoXarY6
aqv4omPJPjAwzo/DXJPkxmwcwDPiogu6V7uNna1T89uIM/RAlu6Yb6FrXeBeaF+aB6lPRDJBSYS6
8yGqMwMJjJHcQVIIjdz6wu2mdeN3Jn5OIhzMsS1+dChBAJwF3+p0cDazy9Vv6TgOmkkfQDnDVzL8
bKUhDh6JnQc80XsrDrJ326yxawC62CD83IpZidHHQbpBKwQNQppHM2vzy9Fxu25j0iJFiMWtVM+i
a1tm6ZnLxsHIDB8JLjF8y09JRfZrNyrceLODgyoiLDdmB3Wn3QoZ+0c3S+U6GsPmOXPSfd6G5qOf
Dt06dhjYMlS+J7ggj2PndrT40AchZM0uPemakvkGlperBiP9W2VZ/arKy+ypTxKgcyLaeJTb9hIX
1jpwFLnG/nM+OdUc8L1ZOKQ+NeAXo1RI27LwHiN9lbJNNjLPjwn16Wy0og/H2Cb0lr5lbeMdIwsK
11RRJQ17vT8x8nYe8tKxnppqyHdRM3RHX0SKsNCKJEFqjg9mkhRvRi/Co6HX6UqlNXaoUv2ACcSk
P/hLGj2FxbzZdZzmxpEqOsB1oGnnd/573V6tJKsusWlt6N0pdHhN+TBEhF0rz3yGPhSd8OenOz8C
GpAlBlVGe2zvA5kgRFUjQPYTSb22r919nprGhgJPvrY0LdgTigOtG3kcQi1vjR66vHeFfxSJpMrd
9fFeMzVAIl2aH9Q8y4p1/cVH6riZMYvPvTw6XnC0fSt6FK6s3yyTcAqfQgYXo1HT3I/C9p4IWy2z
+LuHunDVwqXYDmM9S3pNPMBkYqV1i6TMLxH0dEqtsTJnl6D8bOOyeU2tvt1VOly2ZRHbnfHT0faZ
lT/w9ZA3jHWm3E7zj5cbHUGvNhKY5be8PO2r1t6AmTuhVs4/Ordd015yyJz0jlMAX0hodfJQaUlO
aRAPiSaH4r2nWtur1vnVeQmxjf601vquZgCtA4McPdzh6u8P0PogNRp25BJ0+KpY5EpL4d9MEsOa
P813ZeewPCrhhzoR5YfUi5+tWfNK51Zbo6BEQdMYL65SJyYvwS2zkyf+zeRGhAFWJyiQkynx0aah
d2aKYB+kRrgzNdxuH8iqOZDg8xMhdPLk2TTgbNN0+LOI5InZr3/tCqBuolh7wcwWSUS+FYam4xej
eOEV/K0tgSyupu+eoEYL/a4hH7M4f/bpJpmVF1rH9yrazFhHMb7gutWPadLKH+OpHW11CCX8w6m3
jFMGGGMXteGzPQt8FYTkE+r9VW/K6jyG00NZuc5zMmrDzXbGQ0145DrqEERUfWRegEG1RBBp3oGm
ikiC8DONzGhjcdcF9tcad4em7oMXSfXVhektJzxwV/MfvMpBWN1E8+Ji8N/WUd1tpW4jiFdOuR4T
/SVe0jeYrfhrUKozpdENTzh5tLWKPP2DfhgFraB6s2ST71SmXYQ5ZZsSX9JHmpMj303jj6hR5sMU
jc2jGcYQaAYn3QUVkIAh9rK3UMrh6LUMUwpuvKYJNVNwkS2U53wzFQU9yfX8THON6sXQo/JBgT0h
D3nriS3e5jUmpYIknrVRWPJAYLS1Ajbu8TeGNxT34lV26pNBtboBdvPW1AH8HQ2tjSm07AlUTPCc
hTHVjKgsflADtK7LAn6sPAM1R6jGzQA4Ur3rsNcgFsq1/aQLpGGRjcsblcoGcKFCZ81rjqW+S0bR
FPVCiGC596b1trZNpcj2NDibsENTOy9CzQON2+vOJg4G+SwJz2hRElwpeM6DLOPiqfRd2C1ljNEQ
G6+2CfeLQ7KJKts6MRxxHghSa05BnkYHzfOZzQwO+cdp79C/DhqRfEsrsjmbZhCrzjLHbWoGAnRH
QvaPH12WhdLKbx0JPRszaVv4j/X4HmnzpcKuL3YwZDcnC62tKSLv4gtuZgx+prNdi2ojoQOhBPSH
tSrD+JVZ5bdKmOUmLEpnpdqmfusIO1wH3HQfamF+TF2Y3EJ7Sm6ujIa9GtvPZNZKl2ncnWurDshX
R3UTVen874eMp+g0tR/LCW/aUF3Jdkz3WorIJOrhWTax4a4bxa937B4t51mO2FvMoHEeudPn60Em
9h4zDVknFEHtvrzTAhof3Y4cFN9FVpa53h0szZowXu2pNIyN1uXVJeUSbujxgdElUjluOhvbH8yT
o8F2wX+yWqTKep1rBzvhS/UdxoypOydtk9QzOhGEKiLbV7ERxiehW9CMrIK7vTdlZ9mWByH5QU0I
OLfZjLQKo2FL3CRmN2tE8a4+Lb32ntuiLx4KS+EJ5hb2gaUhRkf1gSbrR5ThRDRs3B4l3rELydkk
IDv83ioDIYBDwPymCqxXvtDhoWgqopb6T1QsBKdj+rzN1qojap7XZrAmTpRAx8JzaFkTTnQNRsxv
mAWC6zRUHffvGb8qatKmMthN9InHOwKEQzVHf0mzQAU+q6JpkK26GNtMbUfGF/Mq7mCV/MAc8jMS
qKWbrGVIazOHKNL2qdH18EBp7zqUSkGDAVSr4Yl4sBk2nAoMf4nRoRqIhgs5JuETlO/tGAzaT3WS
8Xh3uIS9AbeGi5ZmG6uPmhctVuHdqqZn2hfppqc2fE3H3VDFEvxooh4LvXA+tGmsSa5E85vpZbst
+1aeQRy76yGlUR68EGUR3HQnIsE7pGnA3WcVGkYEKa18GCVXHWX2zdpEVXDsGF1x7cnHJ6unx6pr
xH5PoYm00Zucl6ZmUBJNARd5bbQehtQZ1qjJrJ3UZXX3QvPHkKvxW2omBz/Le5Rm6fgtIUIRSmUM
RtJlxrGoMycbZTg4Tcg9NDX7JvmVxCL7lmlpuMUVqgM9DKpV5bQdrLgeAx8FI1xQpfPETSO64xva
2SUTjsGQH3HYY8/qPxCaM0OqtC8bSME6CMNq65izu8X5TkildzB83XmQhq0/txRrAM8Q3k6FogVi
2JTftQr3E7EjgkTh+Gdrt8m7pahRS/leyZl6NmePp10s331j8HdlBXynKoioRuHs7oXmkxGCa2Mn
ec+nMn7kMkDbmZxr3aimW9fYLx0DlYo/83fKMCdVeWsvrJqT5lBHMhKqgmrQ3xeodxvDUpis7kc4
uNVJSyp3nRtadBomU3+wtSjddnT/byoT4GT7Zr6s+j9mRL9X18GvzvcepvxH3gzxDGGOn4ueS3PQ
jhg5Iv1kymfPq4Dajj1k7vkyy8SaglIjP1Sti3tkJX9NprsuhrfYoz5YeLF4zB0s/nLCfSsEaCIj
l7uGzNSNTydsU4cZ9T+/8J+KsajXbY/CqZJZuQUsQa9Ga3BMTP3NCVJj747ZwNQ7eHVlQy9BOrtM
H8xjPU3veGexaQOQOUVW86ZxVyB7GiVF5Y/aLe18+9j5xrSCH73OMpfajkZGfNXZb1lSIN5ICbC3
1ZsPRudLE+alb/17VDfLeDQ5Draxl94QnZaF5bXIl4L6XDqtfbXM5Negmhbk+DCLbAZ6NLV9qmK3
vi8Lg2qtZWr11QuRLHmRv4WaF15aTW92YYxJwa1t7R6i9NnR+JEg/tamiOWHEPkqaEEiaW+ePrrP
QTJlL2VytLLpU0Sxxb3bohbdJPeiiasNtpLunnnqWyStZCs0KVeIm6YbY61T07beusD5NCEOuo+x
NdxV+DU4UmJj4TZkWOiKmAmDJK74llVTb5d6S1K2dPvmvp+WcunEOZOsjAi4QeumxSWWYQe7Kp1O
ieveCpAa2E4KOsq5PCyjY/49LpmwxKm0BBxG/FJMoipK2V3ywx1cd1/NUL4RY5El66+CCvK6FY3B
VUkjcR26TTslOw0vBEM4Z9eQzIxRRznn0qIc6XpFufVSV51tta0dRhmtbgLJGdNN3ubk0o+D9xTE
GboJ2klI2alf6SMByjkRhwReFUyJSv2kpeVeuXirHOsCQsgATOelJ5hpzOcG/0PX+MTZ4G4nRPlb
JtfZ2aQQrkx+hBgWwk3EJ36UtEBXyXayWp/fvHBeVOu+D2YAXiDnTlJM2PQjMj4hMnxELmeSMwk4
uALkFiPqLW7KcN877RWfePmcj6D6zB7vSFmNXwzOcWYEzSVLGv5hCZWkx9M9d1Vsf9KCABODQAH6
S/IL90WIVUaP4YDNmiEZBi/QwHCJMQxpdLP4SkR7g9Fa/xUjMzbbMHpEg52ui6zemK0mPkvKySum
Yum9Cz3ivBr/bjbPUzBgEuk8+6nx6i9IiLtGc8J9ZeSffoFHTENS9xQ9yxnr3YWxPDewJQ8IeP+L
sTPbrdzYtuyvXPidpyLYE7jnPJCbu1ffpfRCSCkl+77n19fgTleVnb6wCzBkKaVU7oaMiLXWnGPq
Wyz5SN6UksNjr4NfQehGFMXzWODfmod+1eCJwnVSEOBtk35mkfYRa7F2jmJQ9FbLvm01Qb23zWjZ
2E6bbh3JsIPTP2ggjW6PXjwNq4DIslt54MgF3z5Qj8U4199J3v3UYDC9FlZtudhPSy8LgmaXNG18
FSwp3jwsEYMeWX4ODQXmVe+uA2VPF6bD2HR0zkbUIh1Bft86iieiRsWE2ExboFsq6aHahHwRmB3R
I8ZtNCjNLqar41IBdLqBn8C2B0TddUNAcRc3NFQAXau9wvtFHWD3YXts6Bq5fQ2jyA1ObRk7x7Lt
wtPlgwEvZMfMLrqqhoK5Zzc7pzmunJNcP2v7BU1cI4sty7nqVtPLAibgOKDRY9PUwsesRLMscqI1
0dFP95Cv8XnoDeeZtLf3dpnOJ3jF+kaVOedmBT2MnujZubOn72GLeyZwdFyzDOSXjgskQ3nP8Mfp
Wp8MtAV/kAnfJ9ZvUMxEGDZSHwvHqXcmtPu5vG0nJzmYM4p1xGjRdWooGd0d66TWzsyY0Sw3tjZZ
275j1Wo4CHhKw6Kpqr121Dm91gp3fdHCLggtXWNC2b6pfX5KWi18MBIEbL2VKf7cRYz8AzlvEYEb
ELXxmXKCBe1JUCMdHRn7SdF7hs0JkFWmu0+ppQ7REDwh/+bKrAoLL6H4XEaLSDHGqoaAAbKIBnRU
XjOsSMppx1P60hrrXI0dW20ov9oOSGCSFdNetB4TKK6bWJVgd3BcCes1DQvlBPPqMIQYKqaa25rB
0eAPebjei2s5GvHm9QAF7Ubfmm30pYsOilk5o0bAJfQPwQ9/xXCTnakxa9dV07CgXf4ZwTuLGa6E
UUBmXteisc1pXEc6EGwH9MLc/SQL/68/xWa2//lvvv5ONm1DDET3y5f/eSxz/vvv9e/835/589/4
z1X8vSnb8kf3tz+1+yqv3/Ov9tcf+tNv5l///dFt3rv3P30BjjXu5rv+q5nvv9o+6y6PIvwq15/8
//3mf31dfsvjXH39+7fvZV90628L47L47fdvHT7//Rt5jn+AI6+///dvrk/g3789Ru9x9l58/uWv
fL233b9/k8L4l6mRiowvgF4g68Jv/zVyIf37N8f6l6Ybpgo/mR/SL98pyqaL+CfFv9DcMkEQ4AI0
Q1sjh1p2S77Fb5NCCPrAQmU3MHnT/89T/x1R//M946X4H5D1+poM8geKM/01wjkdHWyd0Ohk/3oJ
iaqvHBZBwleUzPEKkjq2yFSFF6xDpbW4J8r4fpJFcmN0WX+0pMYymTcJ3rTAfF5YwsMU8jNmyLcJ
hOwi8PzGBvELo6IwozbaeC/64amLY3nuO12c7RmcXbMk3lJZ5W4a+pH9xqnf0gc04sOj2uW4MLh7
xHFtt+ybscQcF01XCVvyMZ2Soxap7c2SzZDKmuQBIgGwlFQPqZ3Gf4iJ/TU+nBcHwDgtBKlLSwUy
vkLh/4C4NtIqgtsSdftyTOJzb/bTFYpL2EjKVR0N8DEXOZAGn8y3sVLs6PmUuz6U7X3aocI2dDZP
p+nyXVOnOoBKZ2YSGjCSGAk6//k8kyTUoebTi2jaBgwUfZIYWGXlzeGUbMZAGR8KoKmb+fIZ471/
wHj/GuAOiwJQhaUbkhQBoRGy9ednCIumtwZMdztj4YNlMmzSkmhfVchYFhG/0C3C7J0Zp1IJcBEb
sLVYoyufbZuW5qKFEBfyZkfhq3nFaKonbEo//nA3/Q+X6F/eBcswNNUWNuBjSSX+K049dZwZCFtk
MV5JG4+MwhrOcN/eoDMYzrQitAMT1xuTQc4VSIHeC1QJ4TfvyKkuHOR8Kju/Ji1mlPwo2sxbUJzO
05COXtuwibcENfhJKgLfySh6LpU+7LX6UDrOdGsi/ZyUxaaYIbslMTP9H2Dx2oqo/+MdyNPTLUO3
V4w6IdG/ZqczfbGNWRUGJ+GS4YdgI9x14Oo3TRNnD21vdm5ihZTjUmnuKUK0a1GgtIKDJbxCRoZv
keV9UAXev24aPudE5jRVUZG1al5dqx1XLKkm6b2StdupJC5SGqg4rIGp8gXJMQ+JeVKiic7n1JXO
KVbT4jaMgQL+/fv4a7omg1aVddBmgkOGo7TECpT/w90U1joUDjsddrZSHStyTfsanmjSJPFDX0qO
A/M4bkem7OHU74N6/mbTMPvssX/3ap2/LKIKcFpATpRKoJ2SAHNmFNNx+PuHqf6yqa4P01AN7ngm
Hg4U/V9uCekURK5R8O60UI5+JWd8suE0ABRN6+1lDWB+mbhdlCHLDpSke4ObuB9X40WiDNMtZcVH
GMXx8ectXsyFAzfEtySurwi8wrVicILBVe3W5Go/SLZumNVhvL2sA+2ECOYfntGva7zFVmIKS3UM
MiwcYa3P+A8vPOeyOOhgIO9w/RdnIxbzjvKfYg2H1/fltIKoWc7DFkBrTD+nHjraJzmnvSV6aPrt
fOochi5mK/K7LgujPZMSczfL5Vgx+vQvUUNWFdf/EBGq/RIwwBuxhgtIVQgdZTTe8T8/7NHgSN5H
ALOLsCyuFa2VyL2Gc8CwaJPXfX9U7J4MHpOMI5Etd6gnn5upiPmB4iNQJCQKRwnOUb8wnZkxhJfo
jgUGx8tkodTH6FQXWOXW82TE9GVr5JJiZTSfLwPPjP4Bu+FeKr18krBi/ACx8d+/M5eAmj/d+0SF
EjjJVm6vERu/bjAzsN1qmftmp122PQylq5LEya/UcZb3/K2WcT3TtJoExMOwnu86p4JaGdp37NLw
aAp7JIZJPk3aP+0Mv6R+8Opz+auaYQDN5JgifknWKEpr0UfUDDs2e/0w5ll6oD3dHklrxy1cpNqp
MKuDpujlPpyLfmNq1bepsUp3mqjOMzuufeHSvaxe//410/56NRucpEyVV4v//yWANCQhUpIV1e2m
US3pnyXtXTuhilcI30qnK3RTTIoW/Dhuqcp5X3LicjXhwhqx7kplJDMsjeGm6c7ybkmw5pmK5XkF
x0/G3JxFDU2DsPLFi/KyYKqRmyeRqteXpkriqMWBmIQe+BQxmoWVWZ+6fjPPiRuoy3QVmZnY/v3T
tbkYft0gHGJWodUieOXe/cspJBrrgK27HHYNcz5cWrM1H+OSTKFKJM6xCDKXXizjyL70iGom2Mua
n3M83i5qTTDikN4RXZtOM+x1MUqXyJqBPpnT+p0o/LIUpGfUSQ4Te35Wpfkt0tETyJCNZWX3tw3D
bhBCxU4wyHXrWB28OMICm5fxQz52pHVUiKcy23THmd6iolosJmqFRZuuKpAqYWKVsTe6oiZXZZ/f
p6lMPFVQyRoO7o94qF+i+HbWamYWkXITcre4RpWgNKo6D7X2p1FWb4nV74Hp3fTDMrpTHZ0tWWIT
aBgdBRXBnAXBTGdrMiYfUX7kBuR1ukleJ1sc0yg9I2azqtVvrCwztk4cUs/zTxt5++l0yk1QLMeQ
i8nL9E9TK5nvTwhe5pUjrexja9RvjOVWloOHILLdRm06U38olWsmpraDjXU7KcfwXisUFOadp9a0
IvqZFkms5idKUzwNU+BpQAD8uHQqBIuk1RytsFw2uLco2YNqvdjiXdOg24ws9mutUU8FHfS2JNaj
DQUzlmjpNlNYu8NSYKQcYuENnNUgET3F7fAxAijweyeHwIuVMKJPkWjxsEOGVHpR8x40chOvyeEF
494twEs3T8QVhzlI58qTMJwP7CrbvvyqA/iToSpJjJxp+cv+JTEjwRSFgZheOd+xsrmSGwbXFR+G
9ZJLW0znVvFEu37xUGaFG3pNqlsY4sektc+iatS9AhoUKJPJXTLWXmimRAMZKPxKbpxoLp6TXrgZ
TdVBjMSzWXt231tYPyTv9WCG9KR/j0YHZQeUXrqDGahgnXTFmPSBsKS3FXIJ24BHrcL2umBUcVit
F31We0rYv6mtoAeLWpy8BsjvBl2b3kFuZxb0EsiOaxj7JEmxbdFzCak8tnrPcKeKczdQtFca9dKL
0ePLqEamFN3NgFKJ6hO6q+nl2xwum5K4DzdqGenBgld9ScAEgO/mStWnl5aD/9R+13GreprRvNQs
RkHf4HTtzk1t5IRvFE+1DN/KwXpuaF+uAE8icPNtVZJRVnUHZJ0fcGINL5/6F5S1YMFAWpiEm24K
WNkuo36/RgLo1iOxiSJVJHamzvYYHG/Zthf6Or1PkmPDoj2d8jghCDDAkc4jOE7TSRLk5TqmeMRP
HkHHCgG64cx1F6ycdunQZO+G/dzx8J0oTL2A2xLjvi/i6joprWLXqqwPvbl8s7O0ezRzAiNMojAC
MnCtDE+t861Q4hdDNyDmUsHRDKcywjvFiXQiFiq8csritlMCOG2jM99bMtvXFfpYxouHSS7tLi7x
oUyZtN7zKxGL6KMnTc/Hf2YdY47KZ81ajslEAgyTH/Wmg5V0kI1oURBiO65blZZIIYxH9JFbTrrC
60MQXs1EPGLamI9yXYhYN5QHPcbEpau59SmizMtAiwNZuQuQdm7MccJPrVXmN0PcQ0qZX8q1K4S+
dPGcUTO/DVDkQKqn5TmQg/7cGyPZ8HhYZRdXuzA0+32VLYofxpV8XSiEES9Hj5hJLBIXGExMq4ZA
1DU3fKPW1+jMslMbMNbCJHhjWw1aRxQcc2UPJ9L/Xtqiy86iWb5VdSrvw14X91ZU6x45mf1uChiM
h+p1pI7tDWmU83bBeUqZQCri+urNcn53iOK70Wt9unWKyaB4j59pAlevWaghBxthAllK4l9kvyNW
Yrdq43M6p4IFYU6PxpgCVehC9a61M7/mvXOjEtO8OTXKIQ3kR2XkxyKO6JIb+dWlxDDpvm+HcEkh
fw+YMZrqOCh9c55HvTnTPdSSkbpX1e8xJ0cPbTtofj5pmyotN0appl6aWvljrbXJXYNBoHHqdNsD
KGF0YSuPir7TSE5BBWTTlUapOyuNudFa4bx0Y8yEdum+FGntGZUHp1gHTw2qmd4GlS2xXKjiFg0E
jS2ncq8C7zuquPPcMcu4rPXAvF2mutwPDCk8Ljk2uQgBa2rLZ7uSEXwPOcPwsqZbVBXpOSydflMo
eP2a3CqvHJrVc8vKACkz98Zqsl4om8+ZxWoa51ZFUmdRHp0ZW5IDmX/Xsbtte5qozJeL97kFImdz
/DwyKUseC0W5v/y53S6Dl+S9uiF0aKW+wnbSs4qJX0xaEcYU3Y2chTc/NbKzpTi7fgW/qGpdeVRP
5vaCX7vAYGrOA0cRay/2oo0euUiOnyB+w9jEh8tn1dZJNf0Pf9As5KKyPpheDBnFLaNKhR+HlqYW
y+8fFofhODcJJOX1GxK8kRuW2eTX9jKfud7nM63qundLx2C0SUf88mcdt//P7/6/Lw1U3Tijqiu8
w2HbylsrY7ttZk3eVh1MLI7O3SEhLpRJ8QhxDrNhmqT25nKKzhNJ6YCa1CcY0KBNXT9YddFdtWp7
LqPYSghGiitaOyPUuxAtgFJO5Q0Wt8RF8hDfOeXIeSfPoXGX0jVRO95VCnvS5UxLC/xn38aqCYlt
OwUsTV29Kqm4SlcvtZpyIYp19DlagdjxwmumZ2ATwDMGLNRa3iz0EG4PtuAR6rcrERjtlakC3CXs
4gnp/cq7vJX6E73WlomPsaC4J4kHDtnqhSJMTyRXP79KRrvY55wEurxnsVBMjevcVs2DgrQ4Hiyz
cTXA0kcs154WzQTi2QqsRlTMDoIHGFv2Omm+fLh8W64/Yzd1ewyriS2PzW3IJRQSXo8Q5t/3Mmi0
3qOXcJv0xsuIguY0JonFmab5yqPRvqnLgnM3Qi3MzG4OVo/o3YqXDhyy9qTaDey9mRCRWW89ufxc
iUp9nm6DMZy3haXDCbU4m1KQdRt1MNUnoZjbAoGKbzLxA/alVQxzau37AgGmokK6LxKUX3PBEdep
Nx0ZW5Gacp2l7f1l4q5aVAAl1ORD6DQqldykEuIEP1xO1tO4hrJZRd+cskIbr5r+abmUD3AZqHq1
HpldiTDZUgrTzRWYTZflJijjL86/9Mp6ae5Iwn4oV8icvRi7EnfkHTFuwTEw2CJAhSZ+lI/0NdNZ
AZO1UK2MZT0cRNs96U233Jad+NJl/QOjeXozD9h5SFMKrplSQfNosff3qZH7Q6XB3HJIeJS6+hYm
4H5wM8Z7c9AeujGKvikV1ga9kffE5aqbaZVhGzlkqsu/XUutOY4lNMwQvyCn5bF/KQghxiBwRCg0
cChH0EIKjUAsTuVw+RLaNDL49aED8JPIzHnN0Hr0PrpRbdP05sD5MsH2udIJ4zb+pNs17C5fESUJ
wQeHCJoZMZJRknNO7zLnqNmTskULqOH977v7JMjvhQTE2NXdqcUgMbgwl/JDBtd+nuJvhfkJBGcB
c5XBUjWS+DayicnTOr9V+uh2QL+5pHHMtBBOkFr2w6PkMbgzNCW0zYF9TfPm9w5anTvvVamZnzrR
TpaZceiDKwb8lN3i+m6KzemeCd3BXPeHRDPxQV2eusD7R+QReWWqCbdB4rT0FrJjWtJ8iEiYPPRm
ePu7Qr/uMNNfR4joLhvq4OQMZ7hQH4fJjg+FESa7Cs3Ws55NKGSFtkWYlZzD9MCirqOsSQ96QTqe
S74XWSbMmq3xaWBCftVwU7rS4oYZwyzYx6nocJUVDCsj5zxyyre6KLq6fDD05PZnO8GSwzblUXJQ
5+YzInETMwrdwV7Pwf8a7wnWIp6Xne4Gumye7GVzigQtQobRgzj2dB0Pbe18Kl1zjPpvzQj9qgUR
tScTbPSsuvnEEQuEZUoC2H12eChAsnGmz64yPcMeaonz5f0np/2HOl5VVqc+N3g7rzWC9SjSss2l
vcwpDrtrT/ggfPFXS8bzXkaV7iddTp4Blp+joU/GVp0ibbM0eO5DFvnNBU/PuQNsTTsaP9n1l8vz
8mdyUcD4kc7p1YiaDoGmLJtoSclaxKr7Mi4Lr8mEmD3fTmPRHWeMHMC8Kg2Exvj7l3iiMsb6uKjh
TaFKGbPH/+kz2j1PBt6t02UP1kiN3jtrmMfEy67G0V0oyysjRKEQphNTyFVyU91o6+ErHY3whLrR
WjNl8xORj8hoilySujSjWVa028kJ6h1dDNMVKnESpWLpTxNZkx7Fnf40li3Cqzz+/bPLd69+rs1Z
nTo7qQ2E6yVafvzZP04rUPUkwZfbqCxgxELCQOyqGxxB1gnEPNS2W5PggJw9mFuqCMwi4y7OOWRk
q+3gEhtfiPxlTIZmTQ2zrpi7W1dDly6HUsuuII8MnSvmpGRW3n/X2Sto2VEKX6mxV4H1v5Y18yVV
JzxKJX7k+vJnat/Yx1SFoTzX+ymZ69ec4RO3UxcyGSrzLdMUsbk0XhdJCQIjLyZ6C9+hzOviFpIP
JcNAFVJRNnutrskzfdj23rDLN0ri8Zg1LTMM0gkJEwwRtm4n25yvA6T8Pz/g1aI9sPbJOU/oV8KY
vy598mJpkt1kotLhxP0wsVahyExx9sYJdCXItEUlCqDerHApNSMS67Hb0KlBYw2s80glnuRm+VJm
uKDSWvkSedO6SmqLq9mIm/1QGhiCIqYnk8CXHSa6dMs6yrg4yDxSUO9s8lEDBWgRY6Yw4rq21JYE
h9LskHNEFlHf9Bq2iYhQmHfO8uhk2l2d3jlt+5nms3ky1q0rHfSV3Ea2ZNiID8JNcPbNlSCs1I6u
CjOQNFBybV+haHYz9Gv+MFrlGS5a4f+cR2C0ZrVeFlz4gUHMRzQgtKHher0wLCEketpisyJYp1es
b/rwNeRF/FjY0c0ia3WXp7h8gHQsW5iObJOSrXD7s2mpADLsLvOu0U7Id1Q6TK8i4g1V9do35FrL
h8heh0yc7MTBli+74ihouyPN5awQWqW1HbXktjEym31wDDdyHMZtQXzqW1YQMpRnx7QrjaekmWIc
qAU8YNmdUUO3V9WXUMrwg/aBN+ZDdyYMkH6hEQzJLehS6q0u+mATRJXSOtdlHRe+vbpNlE4hhQFq
2wYpEQuWWQBilCU3JLTH8jqdhoefIzw1Qi5mhl4AZuqW5DqiOtfhU66W6o4SdfZHWrtuWyk+b4/6
xNv5pYSG8VCM2Y5jqDzqYLX8WiORPu0T5DB2y3Z3ebXEuIznpoyQRKjzw+XUKZDXkQiaJC7pa+ZR
NpxoOytN7pkhD16jZssW7x2OxvWCAGT5dnkBx6XUMamhegWGWRxpd7b+z+13QW/op850X1nwQ/O8
HvyLp6NWMXDE9YD2HUroJpVWmXL9t4dENZ0r5h7PRdlh6lenD6Ep7b3MZv3cK/N9ZIeDpzW4MC5e
BINwk2O+2D+Gta5daEO6KbYQAtr66OgEvPN9gI+vaZXrSWSfgaQPhwtyQqe3vk2Xkd/PSycop4JN
vkHps/4qHCgUo70d7ENdm98g9jvo9Tusf3DGXzv0pXMYimM2RD2Cw/goSSt+kQHjhCQtHoJSux/G
qNmJPoi26aJqLzPgpwipfFkqzmMeLEeVXB9v6vFYXFxygV7cmMAx8SGJ2Xfg0rhtW6YnvaigPapJ
85L+gMEasSECvy/T5KOOguQYha1OKnNuI8Ki83qpLWhBzXvCNP3RBj1IOn2u7SoVGBTF4ijN+h4G
Mn6mPHwsWFG2CoOy42wxcQ4bnlZbmMdxXpbD5TP0V8thXP/s8hni1QymBGq2TND/qtO5uZ/yJPOg
9QEqFX29dltbFh72H0q2nCHJOMfZU6yt/zhzOX+uKsa/bUwrLVza49iZMyljY8g9W4jxGWO2PJCS
0NPdfI8DsdwbAWzwbNJjr2AJglYKuPfyPM18BeFn6Paienq6zFg1AwDIugVdPmAC9Mwux5XfNj5T
Se0cLua0wwqpemPRU4LTK7/GNkleQIFV4lL7W8atUyYZVQzlio2SYNtYln2OW1s7ZMsK88NmbZlF
Q0eneONV1G5A1ZsIZwxI/FFivio6nHAlcaLzkiilP2bEpa6LvMYVsbVQuFrIEH7WfD0ozX0/ZV92
rNK3yI4KTYMEWK0DrrfA4IKNQhufpxUQxii6yCu44aWF8PfyWShBsFYBs0VLxUaeKAuGbf4lh8qz
ZC73kaQYLeOYcE9b+4GPHW3lahEQFWUUvajrPEu6O5rwikfGJGSoknJiNI5xHOSuROe1kXP+Uun4
AWJUap7dr919y4mg0MljmRF5lzYEezrIK3PgtTqYUyxtkas3aoLa8jEcmxMxEM8scu9WgoiZbYjW
jYj2Rh3f2wFXeWDRZSXCgWYuKR/GPsJyCCwDBSdcS0q+ydyD7gj3aK2KjdQoRKMwfGXojIOSMK0h
196VokFiN5M3uzY0NIArrhZm3xe9gLFLUruaAddgekcubxa5ik1iKRAatwI1c2rQnZTRXhSDdJ3W
pLBisE4CAJ69IdpZTpu7BV+5QZDdTAqoQouWKLs3Gnc5JqzhiLE9trNkKyNJwy2e/boKvioerV8L
aPeTSPAMoByTwOehAMSnQsyu40SkvOXTA9bamyYjBkCSOxEMAbWWrW5wbM+KYAYyVsamZjYF1ZND
rcPvRD9GM25dnFKouwrN29kBS9K1xIAk2bshONioKNA23acUrXroDWSjbWudMuitARMFDoEwDO3a
l0G/66FO7ekipNtZ7JK6yn1TOCH7YjvS4qezkliBl4fNwHGjd7m6o8P0mc1CbgemI1OMScVqXmY1
Ym7FFe82Sr3DLEmH5Tmms76I2kM7TBs3Xe770OLMpdpP1AnxZljaHJy3iccAeW4/IMizh/bJQiUh
cCpcowNk/hDYnp7BRSyW+hinljfrpBOr8QdF71vQxgTwae+5wo4kEhOGhIOPD0oRkxAAwJo5+MG6
WzFVexnw17pKC8FHKQ6Nk2fPiPxp0zfOt4Ymza6bgw8DjbFuxDS5CyDQcSOn/aKH58owvk8zRtY5
7nZOahtALVq5z1TMejmt/iLCD4mkfQfJEr+VCuELf3plon2KHBhdIkQ43VbbMOyuW13VD8tBZPZz
HhtQpXNk3SLRlR0IMZMkj2bnGLD+NeNzjor9jIFkw3gWgBn2YXM5zer8SiOulOCNHFTQUo8xeM64
vvL+Q8YkGSpW+060+xPpz7UbE8m4tRXVL3PU/9jrsm0MpaeWOMKnYN5p88KkjpceZ0u7y5Xhakii
D2ZaD3P0td4rPRuivWY4YHj5xpIZbOIysV1liHcV7dpFdj/CzGI01NZIJuf3MSZRJRxT+M8dczm7
mnDCrprNEBxvgNEGhyWkSTtmgofPRLVY0MycUKkRHtsQ648DWid3UnufgLtXYdow2s2M9a1+SZqG
QOO0uddz52ATfkLEVbWxjDVkAi5sKcQd0ARE2MMPs9xalYVtQDLbnwwjXU+gq0M2exUzRyIba3KQ
+lDX7atQFg9mE7schkIYh8WyIVnZl2XwYCg9Y4qQjWoeU+HFl/F+lD/VDe4xu5RvSmLvwrGY3Bai
jZlEwV5TlwNUq3cbDS+GJSZ9UE9h0yIN3ZhRcFDtqt6pWX5P/V744Gk5fM2U5xOdnC0vDwNPywh9
XddxgvW477v8O7d3SJYWAeRD10PbME0vs+i6W1N2kIb+eujU8H1CUkIdjMRNIR6JF+OQMx+yFyBs
sl5bKwyoCE95T+Ji3ChtRafDyL8PKibbthTfutGMXXxUfpkp7F0M0iKlCL2oSPf6ZJ1Vujgb8Auv
amqmx6go3luiOLQMq3NCpshcfPYqWv9prGZOLRaDMow8XRwAD+sm1Msq56aW+J9B0A/v4Xtj0vfo
FukUqPGek96TOA6Zhh0vzA99kdY+6QKOuzSK43XoYRgkAT/EUX4TgfQikJOFKU5RTSvrdI6+pOug
bwsYK20y5DbLlENxbe8ng1200tVdKlIU8ezJUBwSVadxOz/O9UqJgoHpDd8JQAm4OnVofHV9EzZx
67X0kTaVwMAgMD6OOObPbQJRHi5mvBsQafqa1nMZjLN5g+lJNvoPQZ581fcGr0wfc+sQljEX9WPe
QrppM5Z3m2dNuXltq3dM/Yj1sMpPZMdvhYiLVyIwy7VodrM5nY9FOM9+m4AFMkbqDcTMT2h9evqe
xSbn7fCdcaQrQO+4diw/MJUnNpJ5Q1yw5iodFUzT7quyUu7GhgGMnQrBoC2evDSzX4FnKxiMwVuv
3iqrrjdWnbyNUVdvdFIX3UFUctdF+lsmC08NBEce7gpcGOx2NGLhfuzLhQR3YxySXegwk2R0OTYN
7B2YPcHA4+Bkd10pUK/wvWKBsGzXCSuTI0X+3aQR2dYW7ZRFnz3y6fcYDJ+bPPMjW4Ud1lqvTaK2
bqMRHEgVudASZ4QtFUYfKd037cvApGtPBI9WhZlutQXjgmLTiu1Bw6H29HTnOobzdo4yVfFpAyBo
cDCFWAG4I2DKy0AASNy0J2HUtt9100509b6awWFlSn5lYsS4madut7AF0jZuIdmMBx5974GzVbfQ
If1EicrtUk1fvWxxhNlnDSTHgaIx2oBHk16gJ2fka3dJ72w46koQ/sPi8czXVNU3Ul6H0xLaVw4P
XQxpuCe/2lO00XblRMsOdxO1ulGdu65ctpEx7WGdAHOO5mNVd284KdzAoN7UrIzJiDPRS8/VI6yT
amPXw8Qx+063ye9pLPNU9n207armPDJU9CdEVy6vu4cHCnlWP+ExT8fPRN2MkUJHB/dBUpjQwI3E
Y4j9xkS02zWNubha7wBtqEjccrL5kAvmTCH50Eud3OJegd2qV0cjacx96Ay0NcRHmWkDrXq6c0vG
lFUdUOLhLHeH1nluF16IuEk+ipb+hERgmCrFxlTW7Ma6JWMnx//r1Hc57qNkmcOTQ6CAQ/TPJs1D
uL2ONfv9KD9HVY22uH7PTpJxeG7jLxHI21QRyk4rmVdHCQc/nRR2Beqiy8nhZXI4DoAi2EWK7rcL
sSvWwJGvYXRrTwgtlhoNTqwgKOQCJsLG3CQ9xiq9mtlgRewp9SL3IzvgLs/ZVSDQv8LSPLCrB/s6
XmDxcPQnCMbx56l6RC19LjExejanQZc0AOn2JDwHWA9sjYzjToGOwKRuo6ifsDPebRWOQIeCzbUT
OkQzhRK2VOI4ljQg2yzftlT9bpSL52oUhRc78TnshYbx2Wo209BishRpscP+33uO87RUcrovyOhK
n+dpuZLbLgQISrV310XazjSppnVyDSxDH1zkGu8r1omVsj0lM409qxc7u6Hrn0/nXAoJR0F9apwq
ZLpKAJeqsvSiRcXqGXIVleiTjaPS59/IDHskNcWD1a4cjOg7+qEXzvQIpvyqMM76qn3TYz27g0Po
oju1ghd1KJpdlc0bmtSV2+odsrA8fp3NgUwn08Ttokx3oUHpQUqZ7wRttKELRVhR6gk8xj4eN7zI
zVBuhok49XR6n8kCih14smpM/lCi18wRe74sgtTrEAd72OaKTU+lkYwjoRC1uedQyvFVtPdZFpzg
Bb1m1Y3ouleFPtymn5eO8mCyobmpNFgoRgnoNb2S9XbXyhL/oQXFuPvfHJ3HkqVIFkS/CDMI9BZ4
8GRqvcEys7PQItDw9XOYxYxN91SlhIgr3I+7YKS7scIMPFBg4PGqh4UB89wjW4LMkBQ8B3lCQA37
PHkU/Y+ziemAB6K8kLQBii3XWiCogBaZ5OJkxbx3JqrTN2WeRJYNgp64pN0jm590vX9hoGL5Tt47
wADNT8HG1i/YBgULlja8yB+qjmlnmJb7dsVAtFQLZExgo4FpkdMNufOQZlwjJH4HY5u+CC7Z/bph
Ymo+1TxKRwmXgyKu+LAaPFrYvy3yXJqnLjVmZkjW6uOCPU/m0yJIvN7GtDpyh4aJqINGXe/JEAoV
c25uizVdYcCp92ZDXUdz4q+a2FO8BWio0U73wRcb4JaAqhSrBvl7A/zuAaO4Ukw7ojpMpu5dW2Me
NFRMbXpx0VF7OxeWlbmCdnnBKQZNAnNftA3EK+wYha4fsPxbgdk7P5lwP6sEOYmdu/CqEuGnpYvD
25mPZpe1vpsJ09cw3sI//cF/eim2IWZyutJtKuU5qT6Yruk3vZ94BhNWUIarUwpoEfxf42YO8ma6
96DQSSAQxj9TvhDjUx47zbC4AS30fXDLw9FaQylMDLikLPqyOmeglHF5omMSQmF+P5Osu9jsx3o1
xId7HevxP2NCkJN9F3sABkfQHJit9iacLCQyduXxqrw8lgMrxbxCzbxwHZIVyExQOZRuOQT1yVxB
8cU5eyzJq0eFgcEZgTvCK3dD5UXiD4awcBRz58l2/FGI8DpsiPsyCQUwM5zNH1Tzn6KhCzWnZfXG
BT/U/q+QMh9d9a/Vt+kEG2MINJyaNIw7fGtarqae/LBP8ay4EdfU+IWlzguwfzwBW5PfmaZTzOo+
jj3ghnXuq33OIelWu5JIf6icEUUCghJ2L9MnSb/pZR7M9jAs4GiY7l4IByElOs79qZfW51LyB3tI
l6n8XLPVPZhXkhEFSB/iNaSZELKi/JvYoPiutDhD1bw7T3PxoS7ssyC/UKkM231RGP9l7aKFUJPD
QqbpEVMqXGm3+lty6hcHYidR1IDn1+oVPUPuI0D6UUz7K5u1N5OQG966lhBLKthazZXAqRcG0nOk
perqz3x+riKA9/voORWc88biVoEKmXAkVcTbhKliJs2qSJ9Xdgiz4HWtn1bwsge3VgI6RE592ROL
IfnT2fKrmVSaM+DRwEXdTN33iZBUwlCfOOL44aulQu2/sJ7nBGwo19t5CFVdVUIwTwxi2uaUaR/j
NOEj3bI+knq9Gw25kDflq+knCfsCxtP//6uLTZT1ag5BkftlS0uyiDOcPuQh8ei17XGaqwq5i2Yi
PWSH0DLWNq3pD8G46lnaptPSYPJUoX6QdHQ0h3k+6mha9orKSzKLgFuEpIT0oNWrddYfVmCxJsQK
yOBpW96ZxjPXEade5TJvekrSuV5D0VtzyFCvmBPqWK2CSjDnjIVgpxvQsTxkJewfGLALHbAFMMHq
WGXOGwpCxbZUZsp3w77Rr5BNUuAMcHg6PkRudKC1b50OqHs/vOtcR0cRWyqvBaTA1I25DSqS1cpq
CPpdLtkpXL+NbmqIqL+gysmDARYiILc07G3euzmNr2rV4pxtbC9l3+MB+fViHYGXqjCOBWek3QMa
dCNsnoeaFtNvedvUGU6IuRVHpbSfVNFuaI63SG+1vWTjAjVUySud/qdrsjsMqXwd66eNOXHIFA7D
NCif3CzfsrG50+MCpotwX03VDKZqdZ/QNdDwkN26Gmg5i6YhtTrTCIElToXShpoCt6DzaOlrNB+6
Uqcr1tMprKvmXw73gsHMYiPx/GoNCYCYH5CEpsTzqVM+YcyOMGnZPgkG9Fwpnqb6JR+Okq34E4lv
b5AyDD9OUQMS6gMYhWmeNeW+po/NIatt29s7wMDQypu2qa/sQqdIdAOqrYT083ISQU4OmD9hpmaP
SAFIRFZWNxQVFtIuazssrLj8akxIWVvWQCqjFVkuKQ23giynY67VaFEw7Lol/wOsRY4zo7ii72S3
k7eBReSPUnTHpaaKFdMYQO587tq+JY1GPChd+94lFufoAsYT+N9XBbUF1Z1zyrfy2Mbxb58TOssL
sKQO3xmWCQ9xWTbx2JESdilFlXoY6V5r1/nnzq7vLo7jVSW0kqHR8DqXR0MX17WqBgBL89FJSDlk
tOJ6rWt/KcPgp0XyDLJjuIp0Dw3LxGMyMQw2tPWmOKsRKh3SqXgaTzyh/SFOsK7SqkIOrsELSTtq
ORcPZip+cMJ+jnOPUlpNSdatl2uqFmMk8NGRjAEidYxRNXLBtBJW6/a0icHrJZmUQt8DZtaB9Vhq
PrUzzNY+psCfdeIdlmZiIwFYmapxISvKKbk7mRa7Mj62S2FfgC++bGUbNd0IZpe6OCHtTFrXXpri
gPh58VZu0+OKb6QobS1KVdlAm+375z8b6+0zi5VXtyV7hNzULbAVeIZEGvhOdjci7LpIzXztO3ST
/c4QqYhp6oecUXkmzz2No1m5WYAM95J35BCO7I12Yw4Ic9yxB20e44hWKECs0Hhitpk6qVoZ6VzE
fcKyuNlym+UmqMRMiLABsuLrvf5vGwlrdBIEMS2Ffl7IxSva5GHN6iVUDP7JdiFnFYoIS8PqD6pJ
aM1iP0KhA1ZEY3rOuHA5HRRCrMGBm+lngc5ccetn4aL9iRMdetHoPDa1CAyTRq51R0B4+fyuli0N
0VD/p8kMnVG8CUTR6ZHqkL4La9FoK0ciJJIonQGSNoh8TobD/mIqnmLyd5FHdNz3w2BdZ4hsi8MF
nw92xX5RQ4pUdKctVhCWM6rbQK2dW0RsDXGD+lo6d2wjQpiPuq87iF1tELrXsqrIk3R11Gn9DDkD
5wet/XefUNwjjhjqqTmBOz0aMj5QJ5KO15ijjySFeWXerpF0mYWPStIyk56DdB7dB5D9QFNEx1Fu
Hg3oQAerdGrGDCtxT0AjFRWab1zoj5QNFxbIYzh15ntT2cTMbc4rYHkU3NZGJ8GIdxnH6ZyM2sdU
Va+lxeXY9dxJFqw6rNzJQe35chqT8ZCRTX+pHBN/q+Z7TB3EY2EqCGQrSaI0UWNioydoscNytqX5
eGp55D2oDt9bHvdAhNqjtBXAsq32gIyKcWmxbiRDW3+qLp5cl99QMbMRwjBCzgnRW1A1RgJY7PnX
QoaPlFO/yGlEC8uvprMzPYJyD+ajVOYDORzRuhUPsWE+DXa9+KW6NAe+KwRoMp0pImmS+1pBP9Gy
jU07Wla2QnGSeZjJt9eSqG9vSlzmxSATOrUaMKIK+n/owEnrWkgp14exHWJoMPF94YpQs0EL924t
LmljPW7j7KNNmCP6hN2R7vpSlOBLprU66Ohc0W68U0FND66NbKDlcC00hPCZ224vQ1xV+8nyNk+6
Gxk9UoFRV4MmmUnRiDXonWjpXQVGTP5blLRk1nTM2/QE7Tl/RYR+a03m+ERUH3ClQsIh3foE6ACd
msWx03Q8qKTdOs8becCQTWi5pvrMqFo8UJ04bCinJ+i1sInENr9nlrhurkN1W8ftZapuzaIn19yo
olaN7VMWp0j41Z8C6VaQU75zM+pvPEopPufkbc7ZbWf6EtRpW5zmTp0OOR9j/ktKdnxJkbpHm5R3
v3BnohegK3jysWi3O15U9V46vJxEoGaX0n3sVQAasUW31HGO9MWdw1aXOVCyXmrFfV67XhAHWp5s
pqbZoP6jhLitLSszJ9PAM9DZesaaAHLHpXSeWgsjyOycXMEOzSVYbnQK7bikJqMcLbVeHCd+hYLY
3G2wxgomzCEPPRv6QQ0UtTmuzfwYD5r0W27isYNrN2IlBougZjOQmAqJisnMxC7U7VSnCGP73P5s
KDH1SXlc1vRsUBCEVaPFZNHwbhukliow5STdK9zrVZL6Wf+jLHCD3nRfOhTztEfumyOIiOzBbuqK
/IhFzVBw0MNCRxexbvI09nYRLEhgmfwuvrWU11Kp2TDVlNpD4SihgiS+S7BhGc3T2qYEWeetTeGm
BDTp2QWbjw8ZdcwdhthUiWtlUqIJDKqWuzEqBtrD2A+RMEI5P22mH8cC4ZIqjEP1Vr7zOH/10ycb
AeN7Gx/0ziAUGAvopRXfdgFgAhMTuyfbvDJM7Ej/FL+2pUvQ2el/EzoHtCg0CHWiPjtae0QIQwNl
W+Qdc0NOiwvHyPzQhAEZtpKnpWj+awvjuWaCB7zJCQe7fDT6pn/oR3BysSTuSnmsOgaGvwDg1mu5
WAF03mrp4HH2ROnosKCXLH2AmWGHw5Q0Z9s4z5NLZhSqNcsw+VDZ08LilD0OS+oln4a9MmKPANbf
WvpvC67Yg0KUBSeX4K+W9ExmSPYDFT5IWCstf1ZZRHlW8cNTpBEuaeZXHR19H+tFmHTTPR5LHjuK
5439NkkQ74gJHgCppZ5pIjORtI9nI0FuVW8OUvAJM2A2Kyf8o+/NCs6riR8qQxv32OnvWJQIrLOv
PeAA0w4H0IJ3iI57BaSU575dby+sUpNz5lbRqpCrirIFzehPZhHUW9YjjzFbBjjoKuYEp3yRxfdu
jtpV9Hob7VunZCh/cbqfymGviKrxoHeYg6ysJ2kr5ZGbCcsupU3w4aCfgDF4cU80FiFGaYhp7S6H
g+eBcYJkuzo+D7MZlcPwgG4pcNom5KvUQt2ZsyM1e7hqy1+C3COA+KtePH5AzItyy0DCSW5uPIwI
0l38edix8Y5fQJzoB6ttmasYn4TFSN9tG/IQxyqiNEh83VC0YBV2NGZTExqtRItRNNPzIguPDGkw
0MyG0Vv+wI+pfXdo1yMusp4VTfpk6BW8owyDeJZwF65ccP6kZ/dgJQIjY/09Kc9qoeYvvfKtID32
inrXWJDu6izE74itpBdq5thXx9FCWMYnqFaV+7Ec74ptZbHBOtevVXiAphi5hhZ55lTEiRAA9V7A
QlTPXfa8OSxcRMX6YhvYMrrupU4AFLWzLXxNVZ4YZaWhrhKNVVDd45a6GX2p3Fv/MTRNwdFxuRfz
kYUJux4iMg3Wdym7CdmTOLLobvOh5E86Efa+BKB0I/iaUdlJd9pnlyFFBKgUbAV7DX3BOJchXaE4
+INq4MPJh1cNwzstMy7TipyT3voguZ4tczUd7NWY6NSpkrGDJYVzMxU2dWruJIGZ757oemYiZn8r
KuHTSaxexs5+JtCyCaA/fseldkZ5th0cBfrzlL8IJzfRCul8E67tF5RJL92a3ba8uus2PCz9XPHr
RSZTg/4/VyMqeB7wfw1R7BdNlq+Vk5oRTIwvgUAjUDTiMLRqC0ED8xOV37ZgOdfkBrJaFZjcQDCY
l871B7VdQR8/9Ye8Va774lvo6E+Y4t23NgsK29rOZs/oW19Z6hn5G4sxWqBtgqs1xFC6rTcmNGXI
Ap26XXu1578WRalVVmfylBNvpKuPRjW5S5KjuQ749DQVYFBPHKizK3ZLBYEYdPS0KPmGEIpt9EQ0
GHwLepiuwkHLk44nTLt0JO7WHUx7eGOtmIVFS6+/dgHYYeC6JCbJAULarDzrSehYyXEwlld6KhJ8
Y0h7wuDEMrV/Q2Ff2aLd6d36aopSjTTIfAcsgjzxxA/XRjweYt5C30WXbWC6MNKt8bqB/t8EpXPs
GRxPMmHaYbSkTy/qM9SKb2ta78rGvq44oj2LhV3rcOpk5ouem2d7TL415ERnuES0ne1wILfoHqpV
NORULuq003uZHlp5iYxTMjdRG9BvM3eCQsb9wT0Y2gUwWhtJMV51Q3/PSu3mFhzN67WV7cM2TsSx
dcbR2PJDvIGlog57aMsRqqwowauO5aE0KIhKm9RGDFQLw8lRUdDlrohGNZF+9eibJWgVJPX0+GyC
btk2PYyLUUcwPtDpQrfaTJ0zaVn6AxUg3/uGsDdbmBe7JGazaCby8RGl/uOQa1/5W67yp9Vke7Qz
+xWiHljJVh7hN1RkgYBwcdFVB7ZKBIFQoql1oXzHHRZZ3Lgicb434gMhz2oFwzzBl+g8C3t7XN38
3wQb4tAzIs5SoqHw1VsIWgk6eBC5vQU5ZGIvtlLM1QXjckUtg7p7233LEhSOx8yBN0AaL4VRkgbf
GzAVivV91JbrgK9n1M0E3blAasEFPmXM25qMgd5WnIAFkISp8Hou+YkI+JFNzM7GorE0gPj3af4P
gQgUs3SDHdzjkZbqm8SRnOrdRamxeCKGo3jKkzdLJkyU+xFR4vTbr4+6g/qfdfbIHrhQLcYntXXI
04LBDTCLosZx2aR2aFXBXrbigQUzPZHvBuh6uXeFtgeLCK/XktVrJVZZdxfzTKiaGDu9QtLj21A3
yTe2djiSpMlSbPXBUGYE97EuYxQ7IHcgA9jkq3I/U8NJIuKlMOP3PP7j42zEaFJGUD7rWTB1HBB8
xc4W9e3wkZeMZ7Ox+DCr7p+aPNgg6tiSFIkv2lArzKA00C65hfXY99NrsWjvZoa4du5K2reM0BF2
oFn84djJX21KM+TVO+PxhKSIILFzXxuii48pUxcg9PuinjBvyk0s5/eqmH/rDO8wY8xKKhAeuQ7V
mPE3Qkf8+Rmqdw0KULLhouVHozskzUl39jNYYxOXMnpdbe+1CwL89O593X7TzAHevRcMTjuwKUXx
wTXsqAz07aHTz98bXSydWEz6s/1fB3spMNTlMpukTHVp/ls76h+Dq6/cLU9si9NDPaNuaJdbHGaN
8a9JUJ6zfmedGj9x90JVLVtyR3IkQF0dGY15q/CbDibISsD6hWX1Pv05C2KMX0rCisQV9Mn2IQdi
WLNtM/bmeStw2Q6M9o0uifr5s8hqNJpbEjkI7v1kHcKO/XCw/wp0KV4TMb2Oef9tVMkvOqRwyrv7
pEndXYx8tFxmBq3+Lx4S5oCJfnKW+Hl/SnNpPUzrPwANyMQG97ZRC6+T8ORCHyin4X1RcK531ByM
l7j1OCTLhXfFLBjMS+jT1vZIahXwXjUrPItUcjtPH/AOIKPBdgwoWL4a3Sg8m+mzbeULY1lc7zUl
FjKZ1XdxrbBEyl6kg7iSbcXIAeJ4vQAC31hMD7ZSHOqpwiDMbNibi6kOFBQ0DMER42npa6alHONG
BY+f0JsFzuVJpH8MU942y/qvr/mzgnEaJl1o+innpQsuYb2Odv6HsParFoxyCNEJ67H4b+Nm89XU
vW8yOz1YEl9qNlkYpwbQyml6zwe/d2YrEkpc+uSQcClAjUsSYnzLg7IbOCeGJhJun2n0fzJPz9uY
1YgzHjObHmB2k684tl6NR8NV4ye1+wGOa0VbBrDHMNxTXhJHYGVVda1SzPxEZ2Cut4TYWxyP2o8x
iBb/21gih61iEXNjVFdJkdK+Twg2gz5HmhDDFGCHi5iwN6xTv3JWTsQVraQ7bZvGMlvcwSFoWDeY
7yOc6oOr7Fciuo0R+xUPXXMhXCo7lg+WifE8bmeWXPUnqzVvbonFrBaKL31hiJ7pHMaVxVQ8bqhm
xymy12ZPoNI8FjdtWpymOT7ULelHVr0ACnFHr4IQE8ykiCxq8R+YSX43ElZ6sZqhLZ4QEpgXLR3v
7Fm98X9I9nd9hwQlUVgDq/exy9Qor1YKaRLPtgKStNUDFCCJQlQfEHQYjfU/mtMZnkUlHgKUCOQ4
XhqT9mrm9YkWB7kO28FjpoK/hMiMOoOMZQpvIyhd66+N1WdNKb8bDmv2Y9rzjE3K062mgmDQfMvW
+HDrY9uBOcvGuQpyc/mCdAL0Z0AbssZobgBE3dZqn/0VMWXuVnUXc7PhSbBHytQP256PvbsSBYgo
hs7zqCVt/mjk03deYy/W4/Qv3vLnJtcNtq46YazqwDx8QsaFFNtTq0jMcfOgmL+2Vv46g36bdCVQ
K+okrUD4C6YxQhdqn+cn+u3b3BbmkQcyDSolLqI4qaImpgvQbG4KuTDuatnJ2SQtVEJtj3jFsgPa
91cCsFW/162TPo37LPq8MpSpdXkdR2ncEZPoF7i9DzYBoy07sy2pLxoOKo7p+CzdKzNNt2mzYyGq
+07ni6/63tkjUr55APFTlCGwtl/T7FZmZTSv5GedmpZZu2yPc8EY1rWm/2TDbQRWWmNDh/FvOtur
dmM4zv51zViCdg32IXfzBgM3cLKVL6UAcTwor9VE31FME35pZQ8hHVw/xfTMUscmfEVk76t6yvbt
epeqprd7brw2S1jfKKVKlDHdq9OjaIVvGgCXSzyNxHqD4x812vKdpclVY0JS6I6vkBYDPWwg91sn
gYvEMTsQS3ORKYFPcxIRt4USVyeOgk2EGliqdVl7Qog0QfhUXmPqNUfLa/VF9fFG3ZkOwlymBu25
mG8V6TqqpahnJLZ3QHfAv5ntswWw+DSrqFSZRWE2WqEtszhFgEr8VGZ0QazGFaKFBHLZUqAbQ1eN
RvXiJqZ7zMzmlDYZedSsr2AtZ5+ZiopZTwikE6v5uA6sZeKmJXVKPmztPlTn43qDaRzhOSUsDRDw
ZYVyMYsSpZV8G+W3VZv3I86+cOxbg19TfzbANKAPy67GNoCS0kkVWe3qngmTQo2iolVj3BG06MKP
IwABmjDWA1t/SGdj8TfIJuxMf1EIRI7TtRGNMWrDCidTbU2h0Xe8yHg08V+knisIScxK5RVLHCda
ks4ge7PlYLs/5QBFAhHlRZd4Ms04YYRda1GVlH5VxXd0j3kY28T8gU33SrEbVJo4gjt2YTc9eJq7
fO5R5R4ksWGUwcpzifFO+paupT4h3d+lNv2pdZ2GHHq0l+v6knfFAYXGt8NQi98Q17whH7XYOG+d
eusG6k+3KSJc7iCMF50vCmsO4XkWTHQFmTgLjWmPC9ZwGut4JziK+73OsHIA4S2u1UJ4K5EnBQME
hlIqUvec3EV6gkl171sgRigo5CMJ12mkF8/2MtH9MEoltTd5EO0EUcSSX902PM3AC9nfLSgPt/Uw
rSrfr36zALIzfSA5BnvshGbjpi9Ow9EIL6hTj1OVNa9wmctDNm3bjZv0fXbGKZysOcNKU17MGbPG
you9pWnUFA50FtJaEq4XJE6kCW4zqcKOwgdPi+K+bBDYxSXHDyLBpcWtQsjRel41PfGT9nVVqgKp
l3vNbFSSixN2Sq1dVyf9VDoUrYbKt4Mljvgzh6qbV8upqjeO1We773SPyMxoAQ2bb22U0pKwfaNc
5K8VUP02l1CchoSmGEWoveh3ep8cBjtDtmCTOp5vFbpBCqC4ctDhxzwiDFk7aSeX3P2Ea0b/6g4w
7Fc+Q7mOb6rDXg3KZREYCbueHcUNt81O2WkyvAv7Lt6dGLw9MAcJ3Eti30zh7GwrQT8O2bwIn67L
DsecTHaXc2o9OfUA4rGUVMVx82LOY4vwPAmZRvOjcHXHm7T55Fq/+Iuws0NnCuzMfWMovvtFZxRp
He4RaaTHZQLDXJT9o8gwejju9qPtEmUpO5fnqSckPiPUg60/RBYjvTaJ9kB0G4GeVF2Zxun2yLS3
uV9sjeqOOZLGBRUzW+BEttSIrJVXHJevGmAoSfreimpbDMSCZZSStWGd4/GnV9z5umpOyzr4H6UP
i3u9hh3VkhLV8oNZW4xCoyjeulTAXlYY+e4OObU7r+kL0LrkDv007w0+3iXFlIC4Hc2TrDWgFPzj
0G+4vCZe0IQI19vUOIDgMkxFOF/oHHNP7QpxAuEUJjVeUrAOdxyx7ql1CN9RtBKfDDWTZxUMcqes
GdHPFLQtjv1CvK3tdU7NZrK4CWtjD6Akh9oVOUSDHngHR1gfj//61lkOcW69OgrCihLZLJ983bHE
0HCAKSkRkVnPMexC1yCWwyjvCJ8hDhJeOkIOGmCzUX8dJE6kTH8TNjWy1+1kgNWR4lb7hh0lPasR
N6vGFN2SUaO67MfTUqECjtsTe4W+MKnJ832HVL5Z5UZqsc6L0a7MgRbGGQjhuI+2ayKt3G/NxmZu
cpnqnQ8OK/oALeFHIWDBd+blFx7pf8ykEUXphu8MMdmsADLPK/wPd1MfWmzwGQmwmiY50rdQGvZ/
hYJgFelWA6VwZhqOAkA0VU9xdR6J3cK6IaHLI+Cesv/KJdYo6eIfR3f5F7i2jXGYPAbQN86m6p4F
cDC0BuCmor5D10A/wToycXDWbfzQ+o76RkFMHMbx6LekDeATrWOfAAQGElrybK2pOOq7H6dzegU7
KSOd2I6R6oAJ9STIJa1QCZMtAha/MR05HLce+yyz1e2wSQT02UGfLeto98ON9C/zkBHUCS1teLIU
SUmxcgbPxgPgIT+X6Z/j5O+tG5rLDLfCs20wUMV/ndo85ykIfyw8f/lM3ogSq3eWmePXN888nmT7
iIex6b9JOzms9VfBJmpZisPQDHfTNL0sqxHhJyAWpXiok/mDbA5/HFVmgda9M4nTKvaKVdo3Yse8
WWbPuxmnKWmWlRKHXDNZCDxb36nHD0vHsEOQ9eeyAOU2bOdXEKuAku6wZgkxY+KkyDJMCxlUe35z
hWtO65RrKobFnx3tWZt+5MwrRhIq29iPolceCxSCgim00bxOaXVCFEkdaZNA1ehnVtHBnCVNkHWm
7ZVVfR40REA00kq10WFB5UsFNNGyIpuJQSzN8QKMpFIwBbr3hqOeTdX9T1tAbPfbOyG8kDs6YzuZ
g33HODyKIdt7mqQGsMm+85E8RcQd8OlciFiqrMoj1j3KgrGSx0nf/jQZLiNbCVZy9G6sv8RSnyo7
kdGatCUdNCZFLaduMzXV35uFmSDhoNbK7ujYB1t394gkjXzowvhx9f7RXnswrOwHebFk+5TAvzLg
nTRM7njEqZT0Bn0hoi4mWkbAYxNuSzoeqcjWYOh9pxt3FdHJLpryFMfMbbalnwLVGGy/2vDjbOLs
ENlo7cBlx4Dlkk9XJTZv+igWuKfPejG618Zwn+VIveU6xbNWWcQSUP4WGr/6SauBk3bic2kQHhPb
HSZL0jOsTyRyk6XgZl0fS5Wple3CNySjMzCqIqpczQ1cg/jfHKVz22x3dtme7Vp5jQ15G5wJ2Qt2
HsaOXj02SsTVwXkuGbF0Fr8qXbiPRVrQLlnJQUuUve/9G5Ppmqgd+TTqAgHKZar26zKqCgCRJoep
I93HuloJ5Nm2RWCrEsjia2v6UZsCh8Em8DWtMiQH928EPczya6gD/oOwoy9fKjbpXHXVGAozozZI
tdDWM2JTGLIEMRGZnYtdcR9nL+6MxdNYWPVMx8GUf4wUvkk8GImjzA4sDn+REv0rJDTNqnEjs/+r
m/Gtt9bisPbdE6wejMFtS6owBliiGOzqgbOJVsekFx9JLpbdJRsomttk8jGHvdQ9Ch/CG/KUsLUN
tM7KlgZ3A3sQtqSgNWME+9o1BQzvga//6zcLlUmVryj+LNZqiG0ssFPUt+pLutgpGLhkCzvBfMhR
UJuzLGVA2/9STqoB2fWqZ3cAJYryk8EmsET+RTqnTGSpYBJzR/eN/TWOReFNX+R4ZQjepvbmlEvu
kdfG09yoaVjB2hEWX96gfYwpRSqWYM913Imb+EzET31IOOQtTDEnBCN3MNeAPiblaZDUAu5cp3dK
Jq/KJpXQaRGOOfkcCMQH+GAcnxTbdysGNcQn19VX3H9TZNUhgxo2fHABWJ3/ZBNuRsPJMk8zEVDP
aIPI7L2Wo2jCuTTOQ22FyJEPEIxUdkmernRqmFTsPEoxnSqNc77eSN+aCVcYWQ7eipZVLpUp6a/w
WyHt03OueINxwDRNchupD+ht3vtlmoOizwGFYxMHAZixftzyk1xFlKfMqRv6ep/UrzXoA3KVKCeV
5MtElDNX7PmwcAQFX+LUIxTHLsKacCvLiJDpi1bHH9iTmAHyskTzIKKyS3FgVcXKsIJLL4vxfE7a
sWLIHUIXw0qIIl6B4yDn/qkldsexFGgsRR+lKywc/D2uNiNpW6ybkrrvLv0aFOQa8fdgvDRs5bcC
Kaal4NnKOvIHJNqcXeZo99Bv8o2RT7q27zTYoTVkr5OLV5t5SlRgmIlHKU6C3S3+J/56nnHMjZVJ
BqxARIY6YHQ7DGJlzCnLWzBtC8Y2056iTDynS90ejVx7LR3BJMgCB7XUFuHs7R6/YOmh65ZBYaGm
HCad15oXIBvBG2o9CuguP/UaA85JZW3OrBLhKD8hZFn46AoEENvU+UaR79Ss6Ts216MzDO+5xL7O
cJhqLY6vhCzhPTOwzuUiiruKSsNmWuMWqAYW8D9omKqXvNaZRmkDhbI4un3ZRxOmd6jMH3o5T7fe
/K1mymV82TkCXLsUjwsrTVSz9nMtdXnkh3EoM4OIKd4FxJpL2GkJHDB+/3RiT6qGpqja6miNl++8
XG26j08t4aE1t/kL4cVtTYnAabf+wTbEK6HS024N+m8UMfMCTGFNx8RgcIGO1Q7koKllG5qXB2Id
AwcxRci+4rU31i87YbDRiuGpLzU2xCI1PSdREelVZUT+y+qnE1ONejYSL87y95yvxxsNyAjgI54m
JpkIVPkhpPZdbEl4t2xYL9tgX6Ug0qiGRbXNBruxfaFbbwicKfX69GGcm3tiEP9H1Hksua1kQfSL
EAGgqmC29KbZbO82iLbwpuCBr58DvcVsJjQzkpoiwTI3M09elK0Xqz9TxBK3Qha6W/6pC9rTunFG
+oIqIX9bbud4RoHZR67HagM+feNHjGwCPVydoPMpj86RyxU1MiBs1Gwlq9FKPG4COBMr0MMbF4dl
U1EUHX+WYxOwJrKMefxmE1cFtqTwEYoWIq5EADVd9zdJQ/fAYW1F92jNcdfH6EYvPdemlRXqw4Dj
aM/HCyx9RHzD3rQYhbKVncy05iHdMpCuH5IRPSDKuevGKeYU11N7KUcKB+MADxMhpjwYdzqkx8mM
5n3SjCQrOsYcZmQvBqSTM2DSrXNuBUFaJJvIAuytzZ5TAGYkFBzBj4cLiDKBeBDN3VUXYYV8381b
007SJW0N/rzF9UaoI699SUubkLgys5Icps2/1tsCKHrTafA8Jp6LXznCOiboMLIm7HO1yDe91ZzS
0rh2I60mRKL1AVb3ymJstKlA2a+qQ7xAb20H05llwXupGNsULteeto+Q+QuCb7UDUoTCaxMSZ+XU
DH/c6oRKs09Dx9lj8kW7U/6lCcUhNpzH1tc243j2XtXjpg0Eqq8XpQ++Yz8w8ibQk4APEHHJwoMv
ErNpmVCBywGQTLpu7oOKJbcq7X4VhZm+Gb3pkUbveNWNvc25umNobZj7qYMba+CcIZB1NBysanVu
7TynCTZWyO/m8lctZJBiVXP3vsy5t2nMmRIXiQok/PsqMSDIFAScRILorxnJBdfJjMsnLtJezpVc
pyM8NTxBcgrKE1NBJnYw2DfOlG9oyvxwzEGB/pyAGNUnJXyHy0OV7fQYQ+aeu1uzV++IWg8EvJN1
6euIbBfviZ19JF7ZHmsCMHEa/vQT4Wc2zF1msXTlkXfspzRbJw027RLE3jpIbppw/ksLprOKyf9K
G3Q5c4SIiuDL1MCiugSEi+k8CJoO1lXfX6IAH3EEu3EXs527eFzLhuZhP3fwqqSYsvRTUHM1c6uI
fcBE0nAUVIDkKbDbI4rr1QLYjLG0RAIm7IUWklyLwYXtHE2QLqaAaxnSTausgHNb8oVDNLzBmxRp
wPRZ4yDIEdeHuLTvkpiguPNBx3i3rWQyLyPrA0dN2rucuoDOZbyE4WSuRlTbIzPQTbWkyk1sBqvB
BQltDr9AQ6Oth9dliMUtPd0XkZCA7EFHS64mHEsTj0iD7eMTFdsqVNx6x8Rf12q65A2IYVbKH3jq
L9KZPfi7ZPyser4pKiDJkZI4DVz5ZmAZ2bpR+ue5WISAu+mt1iemAw1UUgsmhAiPoVPV6HY8QDRn
dyHVvoGsmJqZ02WIaVaEHFen5LsR/Km7UPlNqRTgZ0+c/BTIoLnoFj2NDSy/bsIsnLWiyfrqs6V4
0yTeREJ8W6X5Y2iTL8kG7L9u/Gu3zW4CSs9U+9QUCc4NKjPx5qT0HCNAtOKWVXLYYid+mtvh246t
neNhY5YCWMGsgtuq7MWhyXluIq99q03waRW1GAuRIGWxxiijIYF4BJQRFskeVpQd+6yMuTEF68kh
cz0OYH4t5gxe3QC+7K5Wzzi0LiD2qbT9EhoGkqweW/Ifqzm3sBdzjQPKgGlqqXXN83Vdw0ROsuIk
gVTkrOgc2Utsyuy3IvxjvcftXnfFHcDTTSeoS8dnnNsGHbfUKa/Ymzi4phZdvBg9l5fUaxCkvdcy
IonAKfoKgi9ZzSLEQV4l7kPlEX0ouns5MNLwU0Yp1pDZJOxTLtsJGpAFna9HhK2NQ+5ZrxVW8C7V
UAzJ4YGj8iO+HDSBofmR5PQn5zbL8Q1oB/zttXMIqtMiG7wypAKrCr5vglKRYeZKKbbvcbCtkpqJ
BGODZ0kZiAh7MLwdIVRDQfFkEm75NXwQ/pADa3KrDbpKK/9WRfP3oLmE4lm1NymuYDo2qbkV1bnw
3T+8WWxHsui2nnxpCL5sokJ9ldSHl5Uyd0FN2KRhIbN785KnwWM66i/lVkTVmhUC4nOtbkEk4xun
lJ3Hy7z2KezR1or9XVedJNXiGwSpdTTBk4hzfetSl8xDG1z7wsBTkyVnKwHvl3l38VzhevGi+4R/
LHPQaV8sZijumVApRcwmJJzF0HHQkZds6CB9CqdywiL6ygi9DIZTV85MDzy2x1LM67girAdJ4Dmf
hnY/+DQF1D3TMcnUeKOC9GMkF7SWCXOrfmkocxdkahSTdQYRsZZ4Jm5lS9inM9cKnfpKRokWWDZ2
Jn3rrtA/Y0tHc98gbTiXsWQ/HoL4ox1b5M3+aHDV7Br57vV/LVNDxD8/37JYu/FUreUS9YoE7J++
sq6pZXzB5V5FPjE/8O4fA8nJeYFetDPEbaUOYTec2dBkP+hNY09wD6OK5OWEi7AtaR/h0oelMp7P
M9fLdm7WLtOj0ehPtqh/yRU8Uda96qb0u3Lt5Q+zOkUezZlu5V/Sjk7iXol1r4OPRhDQ5SLy14XU
BRmeuNOKnEZJmynwpoWRoqGqVmAhZhrxcqc9Khhjq/AtUPwOz6fCmF3oKYiJ4OV1tkPcvCpUBQE2
w6kg4rh28gI+grvgtQHjtpEUxEX4NJgDwnoRJUSg8ODy/6wIyikMAEwXOvnLaLBHdSGw8TOl+o62
U0aUoXWlVpAg15CeMsiTucjPg0mitqk1ZiJ9W+Qc9MAg7aq+BeqP70bHvslwZLqh2/DLYLaWE5HF
CXxO7adK5gDqMBr1FcEHlMlVGAbv+RTYK+zcN2EVXQNeaIChgzI5zN6U1yTs/xGx0g0+yjU9GP0m
p5cEJ3Vy7ywECIU5NgXykkkWlS5LWaRH6wqv4RXUOUJT2H4V7ALtXG36yLw0Q/07c4GncZL0rKV9
PhTn15+SHz8hEUVcHn6SzxhZBV+laG4n39xhvTz1sFH9vH+bkzGGQsw+Z+1sx8tJFBBUbidXrEQz
4XAsaggp411tVpeyKnjr65p5b/6ANwA4jOaoGgX7lOdwOybDHXGeOx2xQta1ZVDAoEjQ05tAhNQ1
MTMzz0LN4blk4K32KmhZNlvJBQAJ0NkbtL/xPY/fOA1dC6pYeeeqp6DznpNqNLeVOQVb8hSUNXmn
PjaPcn6xpu6Y+V7ERYUziWkzgZ1Xk8VcJcpgCDk4FEHs33GEuVfxyETX5VIyDccGwN6oa6D6FABa
9jUmABBPC3pf1E/51F4qo/hienxvt+fcz54DXZ+CzEeHZ9QDyQ0v8etAYV5siEOrx12rkS5aezfX
ND/wMjBoXurc+XNcjtVo8Ns4Hj7nqr/4HXaXVm4p4KQ1NcBGj3mMNt3drNS2sFPmQNG3b4yvAZB5
0zL4YYqLGp5vu3gYWdum9J7gx5Hp5ZCXm6pcNJree2qi+GJ0LVeMAFcMqpZBbXgzn7pMPfOOPyfM
fEejWrCjBTzlPHlxMHVAaWH9cKv30aBene0XWtUs4eW242vL1ANCKPfXZMZUSR5Se824MYgsDv7R
aZoNzt1NHoJ/oxZxZY64t2diKgroKhL78uLMmtBq5180vZ3hzMhfhow4PTJviee9OaP7Efghp9Z4
+C2y4svqvHGThPHV1O8j7APKQ9Z54x3SJhdrZWOJ7tWb2zsETKHISVpyrEKeQb9sUBte/b7e1HaM
8HEYnHk3BcNzkJd3cTIeeoI2TqtK/F/VGylH3K/iDbzUpTTDbxKcy7qr9siQnGhRB7Al1RuEUFGO
H9XM99FsLibKD88Zv2OI0FTc8HO5TiHZKRhgRCNnnAATi5VlfPgaCOxgQ3noypK8nKZmE+p7nNVb
EzcVa+Kx8cBcYACKIuMhT2C74ys/JfnMASW1Xg1jeP/3hvcI1fixsLim0Ddkgk5gL8tFjYPHZgxF
VhBR/7mmSKsgEOeah7j7m6GxhElJTXIGc2+VDKQ2xwjWrnQZuw0sAR0ZalbijTHMN3XUMpshSyyi
5Jj0qH7LJz3k8Uc6Rs89F6xV1RJA6m6j9tuGmkT8Zti0Sfliyf5gemQQJBYRE5F00w02ADNdney8
eOjKZAsG6xD2w1qMgr1bP9JAmnAj9+xdbppfAaYqXLjC2dVju1OomBctxhscS3iEtRoYQOf3ZQmL
mzQpJgZpbIGQIKWT4alwaWk93QVdTtw1Cy9RO1A6DgSm8o1nI0EwdaVEqsLnmtyn/TQd57q6SsCT
nOK6nSNxTvybcAxt/m7KYBtF4lYFWMmY613Qer46ny/AUL41qE1517lQgPwEbr0F3CCbnpC0Eq95
CVUPSt8NX7xFCKoFHEyK9zAM3rmxsyeQOK56MW2joCNr8I8uJ7GEjkcdOvdJNKWUAK6F8n/Dhi9M
qet47Xny26hhHDAjeE65uqwbtNYUWKPoLpHtUalR4/4WIrl1ml1dk5UZ3eCxAifDDJkLVBT8UK2G
CfzMrZieFWph9XhAfrroHMpdHN0PVBFvjGJ8LZ4axzkuKKimg2hRNSaloTlM5TKH/UeZBLJM+mlk
xX3hOPrgJg9uWdwPJsUK814l8iJH72vwwNmNkoC//DApn9tSDcDDKfAL8sAWY/GUWWO3sWpgLSmV
AGakN1VrPWuVI8NWkCfoyjkpA+UzKsD44hvGv2M9Vdoazo6DqA9JcdqInEMbX2+MCWUsTiIXHVPW
/r3vqqOH0xciLPUyKD3+0YZPMNszaBOwyCur52CVm/LPbnl7IHZaNxhCV4U/nesJdwyUJGeVKHGA
V3Rji+ET+xXnzaj+raYnf0yY5jPMwlzR/jlpCCa77JGgH1umOuvIjJozNhFT2z/KGI94tNEEx0Zj
Yat+NQbJxQ17OxCUwukKvZ7XgUHeQijJl34/ZvLev1FzdMGerw/xbD3ZzRjuelKZdn1lWcZZH3Fa
rL8i1PRNw3a2bZl+r0nmfTQzkSvSnL4M/UPvcTglwxr0Y7/OuuDGETASOo/lgns59Ihon2Wwlym6
SlgO8WVlwV8keSSwHK6mkZlmOKCPBSkjaqc+pXWtgDABj5ls43Fq69teaWPPZn6fTPE2ctXV0NTI
WobxMffZGZrvm+KgTbpSu1zX3Qsc2aV0C4petZfecBmEIo2UN+dg6G58D8dkUzdkIIiSrjLk9Hkw
d3QVcKbI7K8pCtk4MD5h3chWMSeLdVHQT+0W4lJq+n5QVg98AqnJVVFayalFVsc1g+fOAr/otbG9
meOD6/R7Vsxspd2aICNwptgM/twqb1c2YtreMrg71ZN1UKYLuKUxCGxLRlhSu86tOZ/9Dst7REW0
EBAjeKr4GXiaOCGZRDnxjXH+fS8S67cSdnbOxUDPTJSsBdP8VekQvUYrO02mMe859VG+YlZErrH1
SLfG/JxIpn8gkbBlIzhY883InkHhUkfidl0bcX7BBomhCMULGAIjDfYZClvWjdc6F47pJ+3RouA7
LU+4Gj4j035qW3JRos4WU/zCprwKsugn1+bAb6oBScYbZjJ77Z05jCNjGbfZQMD/a6ZxV4bcDQVV
6Ahd1961H3nwLWDCFgnpPH+EC/JVWuYeMgSDpdwdtx0b6apJvPhANBR9oL2FxsNh1IRxR4rr6hlX
0wzgg07WTTeHX6LJbptqoOkc9/2MsL2eUqQN0KXfEseENA5dQ8ERGRdGy8ld2/F4zXXUrGPln2OT
S381LHVejvwT5vjsxOjzXE+wTNdHg4DuyslKc1950bmfsiOxiHVjG83tGPS7mikwB9G8YUiFBy3D
rFNwOi0bzbS2CCRTAYLJcixfoYz2+4bKKfQspMXQwGBQV95GFPWVtMBT4xmcSQbk1ERGzbaM7ohT
og2Y+PwN0fOpV0B7eaTxg63o8MKBJNVbZ6pbd772JOzo8dDJposebHcBRzH95uzSbyUCIZ00FtwC
+Naq09cgy2c2tPFIWKTEKWgY6/mcGowKgnRYJy3wgzZTExqv8Y2pnOI65yMCYbOVi0XQkTjUc2SD
WLXZ0YP6R/vEUhANC3JtZNVDB9kLDghNbElT8PvZw4mYcdDpHfc1EWA/irGRuz6IrsxOHpV2xXra
m9p7jjHJrXswlZSPamzNxBY4G+DwGbS7Mf0M/g3A+0ALLA54IGq/AV9OIKEaB+JcThbtgADSorFA
Wg2DpRFYsZ9byda0yABn5W3WDLhvXfeDibpNFjTl3CPbguEzEpEqPbBEEHUGdSOaLjok+NZWETba
aCISRwdWSlRdPzg2gDr6La2EoBXN2jdVZZHe8ZkZ+CgZQ5rf2x6ptlL1nyWu2SWLdJ6G+dlr7ftu
1jAygl3beM2ezsC/qQ+vw9SzYHdvyOj31tCCblPtOphEsfdsCn2hG0PA57vrh8mpx/80EKYNovqh
HPxXnLQwGftIrqs1mp3LYBgqDewKTDll/0OWgMEY6r3j05GHSUryHBhrDnUpf53v79Bp6QIjbjw5
cDvJLEgPrqeLqO8/SI0lP2KlxSiuEFln48/29KdwOVDHQY35Uhwsu3nu2aM2vWyvfRQwRGP4PzQD
gd7aIpkW/pIYx2kUf7YCXgt7I7yfsH3imP+DorVXOjmNzXCnaeuCUpZ+o9DxbshfN8uveetqlKD5
E29huDO4pQM2S+J440MUvVcByl0dHjJv/FFWOOylGb1aMe9uZLyYlYbPrfz13MMfqyGerYQ2+p3j
F1wUSfyuFgenVvF3Y7b3hSEoYyb63jqMenBcuXhFXYIlpU8c3rE/eiM41w1PV4jmiQVPvHVE9cIM
vqZIcc1odMNVzLgIZ+34iC8Iou7e56aN/NfMfDRseA0yezX57DoY89FbTn/c+V6MJUKtjfc5HR9Y
cqhEC5BqJkFec2SGY/PDM2wxThhwMvH0r+MYn2ydkE3t73pWw661JN8KO9pjN30rGCDkFpaswuhg
ZbDGaQWfVHXPsp3hhyBzBuG7FTRPveTK5rIyEIzG2h1nv43OQNbzRtUpYDBu/M81JJjAiz+eS+jm
K9/FaYc14b2OnQ4+Q7xt82XoMwKBCp38WMk7XfHlqkdvXwBKZUDUMhtNWA7IBCLHPJmxPiu/dTed
z7FB5+HOEXm4dr3gU1Y8MnRG/TkI93ws+YlzsfDhttoDNzoCL1xn2Nt5JO4gJ9TM6iX+WTBTXcFN
wkjHdS7mY+jhYO3zwd9loL6m5RakmcO5qvpw3IHKOzdghQiCfT8TO8bwyJmXzQX6M3ONecZiH0W3
ReLmG2YssBUtWgxHmb5RyMQnMyEHV914bU10eOWxP1KZ/WwFyE0T+8iK/OufJal2UTEhcfIB62hf
u9OjE477qMNcMM0eytR9xCV0R88bBgqZfNomgtFcxe/zwtRj8sdDCoMgj9Mb5XZM1vmqFDgZc68/
IlQ91gNFerIv7xJX4/4sb32BiRbxi8S0+ROwhg0WqJvZSTHvepR10UR8kzYVz2186ID2nPJvIiTv
oiMGm7iLRIAmCIJxDnYsgU58SznIsbYZ4jKMZ5ha9m8L1x2hf8WS8OSCo+bwwIAu5AiRBsgcfeUs
rgl/h6/uysVvr3PnLssAGgQ8ZcMcgEqXhPV6vH3/LrweNeaIvYycDKaEdveVj9FRVy2Uzso/1M4w
buEnLiBFBjkoKHzUfbGmKuu7y2yoWUwIQIfZ72kvJI6Pjzi15p3XkKLS7XsZ19/+sgNFYhaAY+ez
zj4yNCo6utgbXSbDW5xQV4K2o+g2OHeBfGjaZWz5EwoLb4aX3QbhmcoZSqrmGUXebvYJ7HyLvwVZ
RB0tppw7gOq/Ij7WGf4MO2UUbtoKLkk7nKz2YeLhZObGi01WLt9prutuzqRp5mYSNXfY1c/ODIO7
sy0SD5wtYyIUTLjtr5KLF1+armV+k4c3TUFZctYoEh55DizPwD7s5uN9JWCLZFICcGk5boUkfzWH
Iti/QFsXQRb7ZMRasgbYkhAS40PDfysSPjvDHbB5xTejHzm7Yfw2BYF3I1nGn4KDoe8Y6OqKtWiS
2XMlhvd6HnFIe9PaiwZsVCM17BleEzyAHB0JBsK+i2nJGBWWpaa9KdI43E528UpkfONgrVl3r3je
XwsIIPD/xmjThfV5chBrIH+BP9QdOG5EZ551tHbtkhWAlklKJsO8ANpjP7twbfrl5sS10AwgYXs+
M/cugf6buvJQ1tMW/2q2nkY737Ba8aNrjLklMaJWVoeaoQ1HUx4qmGVDHW/zoXpQUHCsNLyLovIz
0Snntrr6hpA1S19tlZm8EKGebwibbTKbGwgVynBUqGuYEiwtnWrF2jSYtsuSis8qfKvp27yO+Mtt
x3ho6v6HnPi8Q+trN628paw73wxT+MlM5EX5P3MPa3UIMMeFpuypPCF7MAbGnWsizlkcpIRon02z
fhhUxH1vyZLZQf++LBoyhxI4Re5jliRXJ8y/jcj8mQEvrkSKoIWc1Lpo6kFnd8ziXq2eQVkGJjiI
h2ebIP5m1NNBZ/onA2W2LUT54NbZR+fFiqFpCrOQrq1Nqoq3ZhQOwLLmSzHUxUEXsj9y0lJMD7zi
1XKjZuM5ZJh6rN7T9EyB2MgRKj1G46fFOhwX/T25vzesgadgmcnXdvkZ5Hwlaum89GpkezI8CjK5
kSTKPYXNq704wqdydMFRMmdaZDakz3YNnCS5SbF0m3PxWvjQGzmSfOW2PiUFoq4dIFp5fEam6dlr
vop0z/KY0tSbm8ltSmsLk0+GLT25JVWCsueWPcxxgVUcpIsU8YPwGcM1VvY5RtPt2OTJis457q6z
uwS30m3QklIVKTYm7bAmlmGzk4nzQ1FRsY+IxE15e5g8KK9TQ1KEOT/Zj6dYQF/sy2+ZwwUrLRIZ
Gh+Y25kbKiAgXRT9o4I1gg7pPQRD+9YwuQeD42IMXKsqdrl08CRi+I/XujXzLTb1YGz9FSPTv4oS
z7ToK+pI+GZzsG5XPYo2nHLBuxV/F5wKscqX/O11fWhc4KmIiWZSfNpNfe/09HvExk+TQdVhQrK1
HKS4suqJEJZQhFzils0wfCsoev/+yxApfKI1ULixUMxN6QUIZXUnca8AY8YHGlc3peDKn07sZsHc
v1LGuHV6i4yr1rh8eWkpoPU953HE+mxfFXj7DeF9YenaJA0jJuFyHWHgNMILIKKEUsi1Aw1KzF90
Vq7xaUHl8OuXGkyy3TS/c4u6v7xQWZFEC9PqQ3FE2MySddYogq1fikvdoN7j0jc8k5E2KWbLhfOY
MtvL8O1DiMOdvrxgU3qHEhw/8QeLP51WdykSfWafoqB9mZafHFo639rKcDduv4FCsOrt+bEk0gO9
Dl2Uh+KUg9aaiIhvdWw9RNwhCCQflYBvRmLWJ/8j9kLR4hNWvw43x5Uz8BoSlwSWqs7ZRLbQHTbW
yK7MKRxXiZ+tzUq+DNjjGREOV69GN6lv2zH8IOMJIU6K755+lLkA3xTkClfL2L0CgtnCFGPDZYhn
BI3Y29RMBvVCVUSaNkPulYau8I5K4quBHZyZbJFMHcBEFkaInIF4zN41MNLF7tqszSXiEHjFlQIa
Zr30OWQp7ZL9UrwTkwTdYe1fuTNXW85FBpuPutFibZuyQsDHyR2EJUJlwpQWIVHsjND+88V0YN4E
QaCL5A7Nklw2/BwfIVEBvWWcYEHyJY/QyPiFuVB8o/v9UFhPs+jxN7XjoyqdTRdkYu/Xfs7uC7dt
BKwXFiRFnQpyikpPZjFma8WBVrKib2KGmXt/vjqGojecKztIckCjxAdWI73yIFL4lP2Yw7CUxSvT
iOkWVNC4quePuhyqHdHJmpntMkFePqk8e/UHzP1BuyiUZHXI2o1yTUjqD/YuN+NEbOsRbacs34VX
HgOTEmH2k03Y8upCCieYmeEbCCGrwF1lHA/aCCckt0+snHvfOtFwB4+DAiLY8IlYz2a9MSHardqY
hKvNMgCV5l3IoF/3zJ1Vx3tvue1r6WUmEG+OLrXNIMCevyihvU7JrDdmJyBEI3caemKRHv/wKn1F
hWbsPUbUQTCgajWv1Kd8jKIjqpDWkqDcOIZHreVDmtBPyyyTMi6SXLg0FKnviO6qupg/wdGonTVQ
jiKH38ocqkOIi6g0Z7gzUh8ZMhU864REC0xFeIrqrwYda2XNfrFjTe8NfHUibC94hiASobShOccT
/aPZ0J75xYUpFS40yNfsPbdVta1T0v+R7CQwCzZtQKTYfPKQA9tZewzEZEnCINC5gby2mI0yi0+b
6X2MYXflL4IE9URPovhru0KhVtNOFFHlhxcQMvi4JWY579zaR3UFTwUlyVl340ymgm/SmpqrYRsL
rio+uxg7lLvXwfPAZFR0IELiZ9F5DUKsfLQxe4k+2nYFhh6msq+ZLh65l+CG5V2gW2qc3IV1sfuX
W0uoOpkqGAfEGvDJdtZNHOGPViNreaU4DztM3Tlr7cY55Mn03bvcsra08jJuI3a/NmxGuKb1POfm
LnHy6pALAc2qV6u2onMdnXZahe2Zql28fvFrF3OzmIPfwm44P7RrQd7vhuHLq7Og/C1yOau5Lb+Z
kH6V/eIgtcFdUxGYkwXYYeDuMjzg8ZJ360cEe67jJJya1ZShcKFPeAPfz5DrAFZ7WrjBFJD7QR+0
lqjVnBqMqpL4miUwlW0SymuX2wPXtaGAwd5YD3qwf3LJN9DLJzpw5ljfCSdzD+ZMIMypSJBbjWrP
ni/0HRG5ByMhOeuU6FVFEqDQUuDQaYjn+cSiM7HiOBOiMtHuZ0bpw6ZPe2/fhT5guiD+pP7qpe69
7imckStaz77aQdk/tV2a8vXCwYuD8chNsH9F2Tt3rdEy6XLixwSLrp1NPe/lAPdt9lASaoCR2rb3
pJPHDypsq23WMCKhhPc9WKrTBreTRwU0gIcWGiwxx3PqJM1VTQ3Dxn4JWMyAFE6mk3xYc5f81Il5
69Md9VpM848/oihtleI25uJveA6dfhl6tQ++N4JLzGKYqFVf1VthtGpTBIBcqe0SJ2IJ1cOMnOC6
KL2WF30Fac9hC2zDA/+wz6XD1rfN4IguhSSVUGKLdJrclLh/b6Jpei/7meYD3XrHqUh852SIs7c0
Vf37D0uGb82/UjbiuFhdnTa8xDa0smHiQB7NIZqJLxWQOtdgkml2MzLbmzV4DUkYoAdBzlgHRzoD
G4tezqBC20zichupPN97/fDbM004GLMIL5YBVqSWxIgzDY54+Z9S2zD2IC4fNWXE53rM03OhGFBj
Ec34Jt4HXn0IrJkcRyf30qI2SpXlKdBUVE0O3C1Dwmq0TSoMXW3IexZAdW+7tr8O49jeUcOaAojP
6610pv42K/z+NgG+Ccgt4Gw/LEWCkVhOHP8+Gk4Y1Z5Hyd11uPeP0qLyVjdOKJg9wgYOsjI4V3Bb
COFx1/9XoVyEEPAK/tyOtsbqNphAOc/kTdap2y6/JcOZ7aCjEw2NN/QjxV+Fg1Qu4aT+96bPtpzO
/zwywnXTW58iEDVF06FqjcO/JtC6oHU7tXty1m7CNdOPLoNyQL8vv5JyBp6WtgWpugn8tAUViR6N
lzSK2o0WZni2BmfZkDLAu65NHYAbk6umGfVgZQtiYSkhFEuPJx+NuIn4APYKJg8ze+WyQ6dvbEzJ
cXSM+d6EC3mIpYFTiOFmaHlcUGsMuRM0RPSdpHialB8+5Q962dAam7osolLd66wIrbnU0jvdqxWO
WnCH3FkUl2MAYS38V5cW2lF6bhrMkUvBZgjPbJPXiTyagFThaGAUbzl4nUSbY1QxmlDfyXR6aWUR
nNr/nt18yaYsD3VKou9Q+fIxdNLxImMa6JzlycW2ktxMKjFus7F+wRo93SV5E19cL0WdEFP8NaCw
rOIK3w4mwPLQx019LqDYkTTg7516kLE5sZKBYyqgaAFWg9EfB48k2v333YeOAtLewofEZDhhWTOR
TcP+8t9LhOoUbP/VRlp2WK0SzAK7sMQIBNL/J8/s6XWCHWFWI/lbHz9MQ17k8u9BrFWNOUha+YFv
c4/Lc0yO6FAMk5wZrIvsiEaWxY+RtKzyZiSf/v+rIkwxrSzvGl8ImsrCBXxil+1haPSPGwlnm1PP
tLb4V/pECG7YawvaSGu9nglAHqI69E7K+kbEGC+TqPJzDh5LlKq5Rrb9+O8zAnKzpK6ZPNBaUd7M
pqmeUgcDW1RZ771btpvM5BoZYwGU7ZknoiSc6QbH5Dnpa7mlQYLPSyYUnmMiXNlmoZ7Glpo/CWkW
03rAKKoFNxXl9tohFX2lbIGhCORVT+hTDe30mnecPjxf3xNSeeCg7tyVjts+a66gUV5tZqtGb1Yo
dHBU6xvlmdkN5VDgi6Yd1mTAn+OkHx3aTLVRfcW+P71p0zGRWgbaLtxuGzchg/5sTM9KaAYwsknu
XV/f2r3vby0zKO+Zf5INoJZ2EzbLu+HP5CLNEJw3t9015qjhQo7UIPNATzEZ5eihHrz7uqerq2qG
B8iAzpErO+asdKhe8/EviOathFUykr14DANfPTrS48Kikg/gV+Y6MbgCh62+9Szi91LCfJLtDaRX
41qwZi6lU2j6iQ30RlrFTVAFGGohatzCCjXvQoLTHPxnsQKb1Qc7qoduGXdwI7G0WwFo/x4KER3H
mrBS5ZBV7EO6mxzy3NxH4eCZbjh9kCjhaBvV+9KDBdfX7tae6vx7yKDagryyLsIqaJQZ9StRPwCQ
CYzBUGHPTxjJPoL4oALAyJMftIP9NEanuq2cZ427dt1C27ob0u5+cadu036ooDwR13fLkkbNHH7N
v6/FYKfxTTDN5s1gmCNyDTWBwPp5aHrpP8Qbg+wRSHYvvWVWRb1kreIbFWX0NnoQB+vpf+ydyW7s
SJqlXyUQ62YUSTOSxkZFLuSzu1xyzdLdEJKuxJnGeXr6/ngzOjszGyhU7xtIBBApheTywewfzvkO
iYSZkHQfg3fSkhoa/31+bBm2HMWEmCZ6NBmTgUR269VcDdXBc7x6V5QQb51Cag5K1GUgpXfsCp39
nCq1cUKCmTCQnTuL5iaJLI55zIOJSiBF9xAVc3skCJaBwADoLyr62xFlIwhVpDJxUjCclz65rBzq
iBeNG4GxxxHpCm72OSWQe58RA4KwSAPRMK97zotd2w4mPM/5Vph64GOIbjNmWbpBw8yHaYAEMIwz
CBXfW1U1QbwNicSb0ca/5eI2S4z64qUg5RUSXBDEkBrabh+hawereF+Dl4C3MqwHIBrXaLj8fco9
SsYcoSVo1Um/jPF7cKPG0ESHawWlFGB4lq5zVlgyqwnDsXNmIhBXGeFEJNmW3t4mgVSPNUVtrmiF
+uCpU/lGBcFyOwUfRp3PC0qLYVnXbObKua+FH+5s13eu/NLeeUXj7dvMfCts+UwdkVO6lmo1KwSC
vg2pV/DRwJkCQLZP9zlvxiIJrXM8kugyodZnmaYQdJonzjZNX4a8qDDi95wbymnQRSmLsr5v8p3L
m3KTdK2105lGHxO/sQeLrzjU8ShhuIQ8/dDlxo94Of+mRlx6DnEGq9XtlLrnaGKhb0bmvBa9+SyY
Vq1Qpy/aLy+FtHiN8nh85uGwFUSto0m+mGB3kq4kL14xQVtwj3Q1bGAkP3SE+LGYY5gUIRjE1SO3
eA7WYSTTQ8aRW+C88XLjWxtwCy2nAgIyZO1GgwEYW5SgIs7ILenD49jHbyWFOuJoiAaYGZ7GUsOd
nwkMTOfv0co94ir5tdxOW3gWwRrR7tm0sZItiA/iw6JDbA54Cuet9gbadtZOK1OOrPAqb5nIrGSQ
1Cef3OfRxtiozOq+EuJMwav51NQ/a8b1XuYwVUOJVLoGVmq+zXEiRbJ17h1mSyFvrV6lDm5ba/gZ
DJhIm8b94dO4pco58Yq2u0Cme2sUyL+96RkQFpGh6XBrFH11iFvCK/tlW9nmFvNaFME1g+DWIW0j
6XEfgC2P6PabJ6vVagO3WRP/StnlWuW1Uira9Y5JnCrrEbgxaGEFC4pGpEw5y3xNQ0+0xPJD22p8
HoVBk5xZkqeg1sTOEUJO5mYtxX4uShwzOtmJrP3ZgshaheF97o7t9RjLcs0a51rqggSIgYWR4Z76
FFp3P9/mORL/2pqOJWvXnZ82z5NtH389kHSGM0M8w9UdhYt5DgorX0uHkEfSQDkmruIMcz8jWXLA
m/7OS3mWDVVDokQTkFf9HWb8bI09+0hM0bMFDOJK9ODOcZESojiZD4mY3hrexOt28a14CUJGxUAM
iWH6VnXURkuMipNK1P7R3aTN4c1NELwUn4nDFLBPIW55M0Zl1zykRv9MgtizO3FfxmcFABsQeAmX
ayKnjZN4uX1f2QQwF14023MM6NssTm2VfDYelLHJ2soBu4Y0/OeOjLJ9yaGGeJ5VSIVgI+qiu2Tu
PmTNUIs0v2yNS/itcDxMYrl1cSfzyTWQodJIMfHR2Q/Eju6GeECn7g4F1cFVpRkIaZvZVQDCTTkO
AmjFUB2eI9C2hOFtsmyH90ZQfzY4ScLJeSdxHmJK8+v5U46FMjuutr7Aedbwt6ZlxUDKA//F3uXX
h0zX1R07FDgec06yBI/Hj8xDUaBrdvLpyCw2uA+ZHbVu/FVKegi/Dx9LWDlEl9ODSG0i9iPo9fff
/uNv//kfn+P/DL/0ReON0UXzt//k3z91OdUA9tp/+9e/Peqc//36b/7xPf/6X/ztHH/WpD99t//l
d+2+9M17/tX8+zctj+YfP5nf/tejW7+37//yL5uiJVbprvuqp/uvpsvaX4+Cv2P5zv/uF3/7+vVT
kB58/fn7p+6KdvlpYayL3//60uHnn78zt/z1RP39eVp+/l9fXP6AP3+/H96Ln+//13/w9d60f/4u
zD+U7yJXBFnieK7l2b//NnwtX7HVH8pxPaVciitH4Hz//bcCznn05++G9Yfp2AAJQLjzZSWWrzW6
+/U1+w8lbcvhay5LKTDo3u//+0//l5fw/7ykvxVdftFx0TZ//m6ZrvP7b+XfX+vlj1PW8uDAF3jc
5K5aHgpf/3y/h2O5fP//wGUhfEt6D2R/8SGxWfkgQr8BL9XWCHyGeIYfMs/uykSr2TvDsCa1+uz7
wYPqxHXitHDs6wk1qn4J/JJFjylZ+7jRlk9Xwk6PKW+r6kvUiZqTLK/3lsTN4XT2tWJGxM9P3hoD
QlOd79WITSH18ewMYFvwCrXNjU1StE+P5xn9p1PNrHXc7mfKrHZXKLAPTeBj6xXN1jMIJS8Vqkgr
MaFMD9mbDFbREv1g9teOrfp1JAKO2nZXYMzAu4OYG/mYt4ZAsHZMQO1Mz7f4qx5HwqIpL0hiShv9
hHrhoS3bB6sWJ1IVH3XnEsClmi/TfjIMBotMWDeF1XwO1iIIGunQ2gRzWAusH+fwvDJrAs+8MDhp
s9lYsr6PIjj8okeS5hsfjdc/IHLhqsqZhIAOZu7q3BGbSow0a4Js0uGNiL12PcZMYRNCSCkZ4uyu
HGVEzgQR9CZ7tzBv79IpOZST+FJ9hElPhoynKW6z2YiOoYX+LmdZjEA9fujjsToBlwBVBLI2FygW
bOKEfE68QCfNThra3BSeizZyxtmF5pJOFQ2XZkgJxSLy35AgDVeVBX03MBuiFdIfkoHCNilMA4YO
/WXLnMVeIk1BgxAkMFbtLrUYFPtTd3HS/H2onXzTCH2o9HTy8gIXmcIf7Tr2E8g9HF2Ve9A0q2SF
0V9iQlgNNWyvcEpZE7FANegyNiGNd2aeQjvBAMnbkOCVZtsi2gpydzpnGRwm8qh3o6uGNdfsbqiB
iXSdRRLfXtphdsni8TnDVHotiISwkgcCtrcOJv1ylk8OGaSrpCvLC3Oqq6CG09ONQm3dbsmuod/2
PUElz7rP+LVdmM1g3Y28873lLRLtXCvROzLyWF1ieeLtpUz7bFbBXd2BUFWFyK6hORBhklX4CDoj
W1kObaKS7q4v/G0TiwEkvNjHfdjsLOW9BokmD7FB2pN+eeBXkea+Bnlv78zS6oG6kfUJIZkau0m/
PRGqfRLF2yyaeyg+NAzQW2bpEhVtfWPkR33SZz9lFb9Gan6VRYacB0lq3xjP0uOeLsiv8kwFcW3V
eCJb9yK7bUaJM8x8UmxAocWEj/aEu3XuTRbewb4piF42/ahYKdDQIzwUyvhpWWLdpQmtFfXBzup6
6ERyuqkgjYF3a9wDLCoCqd59lyCo/qYzof2EaBVTeNduGcdEahbFEdzZNgtrFOsG49I8KkHKg7Wp
bEIATUYHDFXBfI/6Rx2gN3e6dF43vgGPxzjMGUmCtFQxS1b1VdnNcc5j++TN+tH2WqCdfZkfxip/
qPovcJTfnU3wtMevuKo7+TpGzXPf05m1bviR18UDC/B43dbtt5gdkmsNeW1zdiUOAOEosa96U0WH
unEOjMkrwEIOCWX6aTSIyw3hToboygt8hDgU1zhIH4L2DX/azAo+B50LuFeMrAxsZNo0dGDJn0lM
zTdzxzknG4bbkQ+CQedEq4cgDGqdJJu2AcjeyIsw9GtSZ7gaZP7k9c7OIooWcVHH2JQ0R88DNDkY
19QtpHMY3iaGRUONPcKezNAa1N6pDdpihyXqhfw8yNjRZLFjB+BsR5cBvllhjqA2gv4lXoTSWcqc
y/f8Zcmtrs2MWCHEvWP9MkRze1tKMrWb7honPVkhqq22YAPHHcxf0DYeQq889exnkk6pjrLnJK5/
GKFCUZmy3+ZwRBRo4/xrq7MCbFbXGqx3dy9c6wW1YVLhvxGghFcNSshF803yvRiu/U+2Cuk6iix7
hTztCV5LXhI4ywIjOfywxtZiT83uzTMYAoPsVogm25599Tx+JMKhVAN4hmhw543FrjFwjBpzhNIk
JhPKdoPNLIBLdSiNoTm0m6oEXmQjgs0g3pY2+tPYlMtB+NAambUNwoUjXjpnN5o+5YStWY5MR/r5
YRpYehHD6hMjTlaCLnZMiC9YGe4bgsq3Q/5cuc3PyfTGixeK6gxYD2EOKtZNJYLi5Ehvn8S+/TIF
NYFZA2/erGnnvbT4sS3y1et6hmxh+U6/7Sq9kSXHYblgwVkf7U2naG7JUj3kEU5YcrxaktmcF1jt
4z7qULzXLoh7O77xIOJiJ8HOI11JbrNq05VLVi14yLo5JEA9t4kajlqz0MeGcxNr762rPSJHnIEl
be7cR4F6GxVH7IxwxRCUzCWTvUlCAwPPcPII7kIUOr6g5yDAUtYcVRYTd9fbsx480VURkpzXL50u
ZhhwhXmaHfR+lnfESmZsYsByjVF8dRG7J1I62WM7pFKl8YPUjreVSKU6quwSCfEO8yT5GgD2/eLV
a0aDcxPv3Zy1hBUWPdOVriadKTto1SOlcDURXySG9TdWiXsjEZ658ERORs1XHSQqi5psoifXaPVp
oDqM+1F5rC2yHPLieo6hUYuHhIF0WZU3sVmUjCTgamQPIXUU7mHFPWu+Evf4FZfZTsnsNlb4xHt2
vulkbiITmclga8R56YeX9o/2WJAnXqm1bTJ6G9rmJ9UaW/i6BggcFCDvB1KxQhgYaee+hMjCV2M9
XlDxf8aZQQhl1qzxxHTQC3AmZ/0SXMxt5BeMmYyeG2ycTfAAnKuYnY6Ow5veNj0iySihmAjM11WH
IM9s1FdMlaUD/Zo6rD0NRn8+DmhlV6AHnXqDYvVqjniXm2EH3IMPahpsjAbZLAa3S9AwhNRBctZN
kKxDr/qQeqtHmhU99/cVbutVB6QV2Nr9IuXBPzdfOVQaCLeMS1RN92WJRqIGELvCWvtZuRP26BkR
QmOxoK2n5GPU+mPoD54ofw5Udcx/57OvqLzQJOZrR4FxrPQnFW5Qk2U3szW1TPu7zumdQpltRPs+
9Nh0ta0lF9ICXkuTR7zad5OjmZfg6pnydx6FtYrr4ikpjoHlPGYVR2WSEj9lG+zIOkTipin2VPUf
eOxvSVE/+al+82Sxr8viAZjIKbdj57mqWX/jVsEE7H7aOeqARiu9JVg82vRD8mWo+ZoSqj64MUu0
jhRwOkZWdOB2mUDkDvl9FUpVI75kGGzJBWzv5fw41l2wMaE5QP14S9G3HAvIumZKCENTMV0A+3M/
qBbKdmG+9fZ07CM7f7KmKF+7nbZPo2iPVjFvF6rcIMbzAKfE2HQeZgvms0hbemLZx7B2V0U1vPZd
+IQY5h51/L3diGAFB4MiNq4xSnk5clAwazXCa7BoR2CA/PoMEQWixHrd9+l7VHveup5TKns0oNvB
G7FKotloB/JoURZuwWF8M4fFD6R9jxebGw+n3yrvqy2yDQ9/PXOgZkldUf7Klthel6N+ixaz2yHN
py7qZqoh49apeY5YOlC3kVRh5ai0ZUJN4UZ7JLhwS6FQMPeL41t3cTQUWsBOkEjWfBJEGOgShIn4
t0Vx7PMBqLADj7NTA6xZdq1i2oZN8J005UEL1zigs3+O0ym4gxh14NQJZIQIsoo5OsmOcb2EXYYN
DMFiP7CCep1fdVZZrkfPLg9lYOBoIpzzl0y3Mlowa6N+qwfnSDK4syqJ1k3mN+bccDJ/QIe5D6Li
pKIS0czc+cQsYFnuUZopPV6FwmiIhJXeVTegieFwGyikz5bNwh37VrybatdHaW8icpiM6Tym0XBT
2h0+TGgIMGay4Zy7fbh1uhqtmyhOtrDSfSOggs+9sE5hjWFWs8Vf+X1JvhpK+wJu5oY53Xkyxbdl
qgTKq5HtMUT7V3Ugvxq/sA+oVTv83dXnTG4dCnLe0VEaQXXp0anyyMj/ZbNrVEJCr3AA25FWdGyz
X6hWJ39xHSU2OHnbXU8KkTF2/ovujnQ0KBT9pljnQKrx2Pn5wbAa2ElI3TYCDr0wRlbxzrjmbGXo
w5TtOqY4QKxG38xJ10ZwA0p97VtIcfJLP/jxppHeZ49mCgUUi9KwmxjMLitTP+IpCY2Kg8GB7Vir
BaGL4st+cGvrw87KmgydPNqH0/gCupsF0h0bYm5cAs3IHLSfq6DfgHmE8KV3FmOdR3a+V75Idl7P
60E4BW4QAgnrgduv7VSxcVHFcVld07USmhLEnLnmJ9QLW8C4IwKW4mlCchUV6ylBumJTeG2Q14Ps
EIvkygc9xMUduAXcAifZkZ+ngI9BgBzG+r7vhnC12DVF+4Obxj51SyFBduN4LbIT9FsBlJWY7aAd
T4IfVZfmpVdJQciHHvaoUe9EMC/VZIxgF+MTD5ZAVtsQLGAhCuHt2mA7xd5yJoCSKI4ABBIyBA/T
LYCqetEQn30iVu5N8DpVQQ6y5fq3D1KGCz42eY7agYyLehWPdounqJ9Xss1u6gDWnoNUGcEKHVQx
EScI83N2JNcZ+mndslVfJBPJGKFh0/eklMP2CNpjgxmI3DJqHmT0m5w3AdHm9LrOauw9yDVFcA6M
+LZOIGkBtL0isvBp6EvEkjbcZZV/45oijNtlv0CyNz7frUgS8CYembsGnFNria7MIdLIvD+NphXw
McPZGY2sABD3x7N6nH/xRQZWRxa5MRBzw5PTNDlnO/rkVtPWWLTaAhVg0dv2pTe90zw6cLut+X2w
+y/0aC5HHYaUsWt++mTMkTQrGYe6xQXeMYAi+r0QNYtj33icMMSJVu9NPD6IGa+OEZGOWyzUBLu6
baBEXHGGsD1LT/bMxFKifEWCmksox+191qfjxqrCH/BkTtystwhWcX6gsz7nDgyLGZepFu9uHN6q
JR7YtxiVG1Z60zM9BaDHIBMITsvxwH6BcwUISeY7aoc2+7VOgVv58vP/zyn/W3NK678aU159ZWHc
5f8yp+Q/+PuY0v1DmowaIZYpBpE2I8K/hpR/OFLyaSPZWJmWYwnvH0NKx/rDMQmN8j1OXNNEn/mP
GaX0/yBLnnmiMDlpmH7K/5cRpf8v80nPNJlL+g6zTjzpKIJthrH/PJ80ZTJiHHIdZDSSiDa4fmnj
kLebPZLfjGdIPjgZ9zH7+MM/PT9/zUr/eTYq+Av+aTL61292qWGh8kpTOv/2m2Md6iFROFLjQbKf
mtPHxKAojBjIzN+YMQ4ZWcdOFq0TLZ+DQbyAKX/v5HxLPH185R/zIyN2FB+kOvhiuHhiuD01FwWR
QzU3nS33shoOYbcLRYDVtsGhZtALjHnx9l//IXxk/v1JtGxf2koiB3AcXmqH1/Gfn8RuCqGZg0hd
nA6U7VayLUYPXoU7vyCmYGfS+R/wNyTjnt7fgJA4YKA1GGCJt3BsPwYb1P1YE5w+a3u18rLQ3Ysg
fU2WWSOb/e8ejy0JBKXFz03nlW+AEZmDBfWkmHXSrZeB9x4GpEItEeSSe4Vkla/QF/wfIzSXDpOJ
g79zLSoiedRIvBWyd2c1mcOP3o8o4PCaq/B9KNB2uHVKRZjb14bXPwXFt3h1FppA8Qn8mclFTb4i
6ol1aNc1+QQ8YLhCAVYiJCw5Kz7D/57MnJiryDh1wYDmwzjhw0ueY1Gnt4Sp3XbNx9ia9mrKrHYV
N1mGpHDG8eAx84b2OtREk5f+Nx+3QwUAl4kyJXxa+Qs8hI2XkxwNFV+GeynwUzd5Aa+XefasSHI2
Afs1fXb2Oiztki7YYaNsgr5dh7nlrOFkZ7fYaFt25QwoWFiszBZ8PB37HnkYr9+vfMV6GNjxF0fh
4SdCn8edzBjHtwv6aETooUzlrptJngFnCrotouey6wOxX0y8qvi6a0KYaNjDb0J01EuE1bSTC5DI
EeU2LEcSXzG8bFK72xU2HrFsmreocrDpuVZGPnz2OnVDhLwdeBPxJhD8qvmxjD+cikU17OMHMrM7
FoF00FjHLpSWK7PxcJhBIazzxZHR4nQOoxsuVEgX5gs54dBAfdK5a9d8iDsKGg9t5mHG7DBtt2Ic
kmsL5QfbehrwMPJPovYw56OKWSVjSeQVwduS7Msr5QYeqldnC3HavYIXzJYZC7yDtwFSzkj3k6v0
zmf5nYXhR5qqN8QQPwLENmYPlN1JGm81ofAsnW/ywRW9c4zw3bUOutZ3sm6OjlfuKDv3ppESq4BS
Dh78zANos0s3joeOQeBWigh/enjM8Yo5AYPheYTZ7FYPJXA2ehEnYw42fVcoKrzRosIwpbzybjO6
63F22QWMBzeHXcXE3Q8JhnF6D3xSZ7p4BU6TUWL2LPGljLBf90lTR7dh5ZLH4/OssS+gM+yYnEr7
iMblujcMF18OGL2awV2LQGVPnOOWaIz+MoI2wvfCSvKo6u4tVeD4wmbEpp9EL7FFaA29w7vTSICp
wNvgkF1LC48C0ILXsK3htRFSYA7NQereJqsjPaO1JQtd6FcNdHH08BKMjqo2mc97Ks8owNLR+SxS
4mHcKoRX4BVvGWI36S6IViLffMb82nrwc7biU4vdLVHVtYe9j0qQwHRuqFWqTb1CR9HxeAAgVFm2
pWIedtqtHzROqj6lOU7gYuL7kVvqFHWFj4spq4H4f/l0pCMUjcBaLPaaKOuTBiYvBCQdy1+AHTXM
vc6cTo32bjrBWN2diocoD4CFk0sVgrcYpfUzK+mqcGDC9Y2ArHQxEVEVeS4CHtd2BIvBqL3n6RPO
dg5y6IiyQCcDBSfHBkCCWrn2M6YkcRA/hFrSPDOTZ5yD2tYYLgGFnWdOD42RC9Bx00YUyMZnd17p
wFYbCzaCqWRLxEP8OGjIW24pWHIiTW00MnhffUAEhOGUWO6LVfIe+6kz80dJMhAfvzbYJTnse9l0
t8xQP4QI3oLaEndQhZAvOIQQjEuYoTzKbH6BRy5WdWKyJzPunLj/YDZh37uueid6D3hAgImfFzjH
Io4nAnRVWbtbyy2fagOsDNEFiCvcczxAPGvd8Q67CJlUrzbxtWsFlRCVPRGzFU9VWaI9D7TXQkWL
LFwQWHBRQp9qNBWzZ7He0i+Oh/EurJW184vDpNEc4UMzInmqnn5V98gMBst/zoXitZ30+xizn4tK
yuie0XjO77nuJDuNNlewLj1Y5JZ6KrsccrqDFICi+j2xrOcuK5gTJUzIrBG9cUDHVM7ASlPBpE85
7bYyx3tC39YZMqLVmFJ91O20R+W77zPM0i5o1lIb16hA5yDYohtGrFOYT3T/3w2blGrKD3OI984L
IuoEifJVM8idgzf2QGLvdKWzY/C87opZb4mI/h5i/zXh1LhiG/tAH4hiu9SIPAJ8lsgVaH0XjHcj
Zpau9knN4F2roMTVYDJ3qbo332I+ayryLyLaEiOXBxBfioLfrQCUuPiFiVH1G6B0uv/BgmE8+GN0
Z6el2s0qvgZE521MegsErcc6B83tMcjvkhGvefwyIuXjJKjadTkE2yQE85emSPTy7J4aH+pVnW9t
RWZmZIiPeGnIdHiqcbxxbfWGeuSqXIVLrFLWHwh8Yp2Bg8LKWQeqEkNRPiGVhdW6C2t81gwULwmv
oKyUe4dbBjVax2ixJe0Nj9IUbS0JB3dC/MDFOwGBRKfXNbyFtDcx5dMXjBUjUlur2Aq36lknBPfK
Mz7aCDMmwi0sk+zamhEm9gQOLs+LUz/S8ffP1Gv8LeUSpIr3y1FMZIfM38I9pLnqb4IhxDKjxzvd
si+Es/EUuRwk7fSZEpRwyGrue+62m67qJzRlDPPqIVU7HR26mATt1Hu3EN73ZnuuwuZHaFpEYHOu
pF50MzM0XREDNYICtT/DuEyPPOfsyEeeD9EFN3aeXJPSxb4G22MkLfKJivbboMHDp+Fw/xtpuBkG
Lgs15CBbNWE7DfEd5x55HFn003DDILN+oMF+ChCJXeXWUrjYKcargJyfaUanVWTereuU1LjRdE4E
WYWKbb1ovHWg2AUK/8GAbrJMw5/JaWKoXxPkFrXPXgdqag6cD+i3JwNupU2YVo5BdRjbT8sbg03I
GpGVpMX4wlngCsUPZ2Tk15GIvRoGH1nmbC2Cu/K+Ql/gDjCYa7TqSFnfVZfzsfTw5s8HRPIMIGWG
6YjdDW/V9N4BnYtGt9j1LDWWB2OrYBc1IyMH87l37NvOH1/qVuGN1V51ITabUoYI303ChUXpAst9
YBRck+Bz8rghd43LPWaKh1ir+dQUwWLKbZ4aIDLHZmz2PvaKXTZFKXEY6oBochrLbhvgdFvvWJ34
60hxspQ1QUd9l76OQ+o+1NWOubC/dhxj2KLhdh5Y5uCxGRP7zEnykCBzWLPjgLpZDqSEGO6WYvul
ycxuW88t94JVPUbSLgkaG5OzmzM9mIjRPdn+T41TZu0x6rgiDK0/xq7sjubYYVPj0Vw1mDRY0fo0
IiYbpqtIbX1F8LJnCax1AkijaO2fNsuWpyn4bnoXgInuFQuULttTofbGjLq9crojER8bo3ULQiTR
fBhjcxjarFw/UvFaj1zXB7uPeavhfL2eM+QBkHYfOymMF8/F9IHr7VVKeJZ1woR1YsO+5ylbNggQ
iT1qvSgJaKUQpaU+1JMRp2NmZM8sdN5gHqsrc3wBleTfxHMrUFVjvPPDD7+bAU4FFRqzxN8Xguzl
cACEIfLyK6369pKlfnUyUvdspPYd9938WgG10rOZr5wSTDwSbbFCTemu3Na+ybU5stWW2clauBAG
vK5Nqpt9AUx4NUXWyewsRd2npzWCxndzEATB251CZSmogcTwgFX6XNqaebGzTA87tZjfCPs14AZb
FpnmhiC2YYWub7dk15O8eJUErr0PY/Ewd818drrhmFj2j4V7F88g/CszRHosFCmqtOBo0DG4jdlA
4DIgBAPuBCNL+3NiDEigZEiES6peBSlzV2XVdtTzyW2uoxNNHkFL57xNXp3AcU5FFkNkbyhTTROZ
oEFR9+sf7iSH7eAsupGhg/BgupeecKFdC5R+WDAyzaTP7vgm22baIPOma0bca+onNC32FcBWdSJo
NqUJQUY0Wa8mjcM2DTL+1tl4rMvK3tbS2ab+5O8MwkVLgkuQusj8brJccnwwgKwsfo+uU665hLtg
MCmTVGKCAkIwR5YS1HgduveTrp+gUx51b3yODP8OnnFN3td8Gmb308i4dmAxAR7oyXrJpD1zyuOc
6HV/G+fTT8N3UM5UkNEwYvrHfqj9Yzh7r2iJi20J2GLtDvXLWMa3MHeow6gxR6SJCXkPp9THj8aH
pyxmtbUTBJlJ1/mYi/WurALyaWoYkQPcUh34F10zl7TijnveLk94McSqbGJzB9X9rQuibz1RJZOD
90Ufh3R0plTQdeNvUDRcl2Qh4i3yq1XfMGIlFYjZ4Yj2WcjyBhkIdJIWWFXXjhYF5dydUgV5xzDZ
MixCLNbghTg5YXkiL9R4Nceo2iGwgsggRH0gH3Ne9XGaH+KatWSX0LBJt2tPSUfQZDmzAKrsvt6w
laegDvryhgnjLuQ0dnlJOzdtKJB8fOG98DY9nUnd4jS2Jsu7whh84/T9S+OLi81nkl1RdOnDOGHz
TWVvkn6Yi4kGFkqc4atHURkIlMMPKzwBUyPOBXQrGv0Xa4o/5Wyme41Qfp68544Z+KH6xOTMhW0Q
fck1yEcYQvActBeDFIs96XkneuKCLOGQynxxFnWsZluYmlV/yEyTc7Po3V2HYy2w422RtZ84W17t
LqLi6x+FbDxITntSrLsTOxPgbbZe+Rn4DJQFF1cV763vwct2qm4llWU/pP0BKnBDf80ik8QHtqs3
rRm9Om27lGzWtV9prM2Rucu77BpS3E9hA6YUOZUHCEampZaDjqY0j2E/HxhOQ56PevMm7V0BvNCE
chxPuJQa/xHxECPkGFmC1ZZ43BIXOQDSLe4f/N05RLkswe5BWlATx+UhwOD5lu8il4uoV+hauLLc
Krqk4/DQR/DrOu5sVnTH0nPNsw4xvxM6IgTbZZtEHarsV9WDBRfVTJulKrnvkWXMS3gK0AsWDFnw
WhCudJ4HFAJwNG/KhBVHHHn+3iLBYfZYhUIBaDlIwW5lXyGZxPhe6W1qnORGRauqiiTetZPkGSrr
fedRSlJAs7NgfQ8g/zatRq6HFM5yZJ2DhkBgFjAVWevM6ZNvJzAerTGlGV0+c45fG3xUm/46PphN
BNrKDb1dPPrlEVnwTV3VmIFaBzcn4IfWMrt1Z/XhU5ShwsrRRCLKgaaBL8fdjUFr3/clFqdKO6fK
JYJtKOV9ItA3ODlCvlwklP5Z96jRbj2WY7vje9iKdRdVG86BJwtvfN4gP4CXffr1TZqe/qoxkMoF
goyoCFHSTVNgv7Vs44YAOxK8BngvPWFQpUHcg6f8SxqCmA2SVG3K1nv0at/Ho+pBACz4aOWWv7hM
dzKsn7t4zC9//0cgn1uyLlclG/3FL6MEEIQ4FadiGNTtbOO2GO2s32Y93gUf7xfxHNEh6KuvIZWP
vvSIifWdBtI5mGvSo9lqEJUeqfHRR62tO0AoDvH2lR+fKV/EhrTrVzY0DLnyUQL5aOrbUbfXU9Jd
z/5I4y2xizX2mzu0ZwcC44pEXBfbFdd4yiJ5qXf0iYGIfYWYhiYZtrBJitA8JgXpdkgkqktbu9/o
7Z4wZQ/b2sUsyT6PclBcurkiJTg075vilJS4CAJP/sRoj4wMkrqIz6HJTE9PaOBNA6li0Ez7Ipyh
OEqKmGCpJN69IJYsJZm3AMV1JjeltcjoLVtEe1NDQxboGUejNCERlfEGhnd4lYPAJnhE7KQPDSt0
Wc/mkbGGW7zLgAmsZBYHp1hzd/XaI4MgjZsV4Q8GomaQArIYOSfMvd8B2sr7lMQG2ldZkvvRBNMb
hg+iBXIW697/Yu+8lls3ojX9KvMCOIXcwK0YRIpBErUVtm5QO9jIOePp50NTFiXZZZ+5H1+g0Ksb
kDdJoLvX+oOO0qE6/qQH67C+TlaiDGBSDdoV+hfZMkzbn8rIMqHNemRE028AD0YIIRYu5RSxF31t
aCtb97B/1Sieuz7eCcMP8vw8eKxNiiqI165enayu/GWCRyanivw0tkfbaix/1Sx9K73oYN6qm0RB
c87OoR3jFGLVXrYxKnZuQoE3HaYQoQw8R2tL/50VPzL+7FHYuAWnqJbzuUag4Sc2X+Q87hL07khw
ov2PMR0vZ7/BJK7s63y1A8GFBx6ZJF3FAL3lMUaXd1FpqrKGHwYjQVN/VC0IWqBpvPy905RkZLlU
VFETC65W0d66lCmvoBTyt9rwLpjGgxXhKF30I6LNs6wQ8ke2lRpPzuD+iTTqz2xhKPb3COAIvHLv
tR/AjMEqofaHjOVSJ5+TAvELZlh+NX/IVWqT3C1SDAC69j4nAdc0uXmDRiiSIUhVY7zRbIqhNNcA
pa1Fhp/bMiH9fpUX7BWSCIigkW37Ogb0XzBn2DbgSBveiKFGOT8ufddLvSecyQLmookNReGCeLSB
qtZmWe4dG8uSqVVuhvxxDIL0Rkx80OThlyUKfr4NjlCzlBOml/hUZGJhD4iOIAMQXdcd/JbJbPcA
k1cRfC4WieU2CjEjyhNvH1IiWQC3QUGnXjXRU5qz9xtqlM9BqFynw36ywL/k/sYI/fC+VTGqFzmE
29i/cW2n29nFdTMMP/ve6BZ2NGJiihixEafjxjDh0Pfmq01uLAlQ4WMbdzJRs7piYQurFpz0MulD
Eiv8/xbAfdiU+N9a7BqhXAYDbwU3Gm6FTwkbpTTUfSYMykLcGOYvckK31saZBQfhxxizjZUai2OZ
1MmChWSUWvs8a1aBi9KXHmTXVW0/Fymmnai3XsVG6aFzuzfWYZira5tM7wKM06HHELz3hLPN8/Al
STSxtQeFBxve+VgHOxvXtaXGSycqb0UDOz2szZt6iu9N20nu83Q44uq28Bvrl1a2R5B0d3UT3yiZ
gOXirkM/ZQlrtjg9TYciGJUD7Fy9scZrx0K2HNe2m0q1gUkoFLhjjf2/UehsoAJgllPOG0RPzKua
FPRi9F3gAGQRmxEEGh9VX6OnGHrtr1aDXa/gniIQg3TZ/DCjmzBz7O6un2r3ShgxfrpKX875uqUL
eBWbLtJD8RDNaVf09e2SSkCXoJin+g0SeKmClV8V7nLNWlASWeqNc8wM41fYOAFyNH1NKgZqq2UX
m6JGG1QI1ty5bWtQz3D8Th07XEQ6i0FVRBqCbSifou1kYZuxMIByL0j1Ih7awukxD3bJFrByyAwk
IaDEjNE81liFdvm0gSRl7l0WgrgrHYoMn6s8T3+GPWQbJrpnN88VNi+YeCEGOS46qfaUWddlAbRT
A6LAlPcT/hlOQhhLTMe0RJ91UrO9GvKxKkFLwX+C0sDMVJnPashGVjVq3gKZ+WdlT9dKGIfX/PZJ
NvlMDU5E5akzna02sUFNZ78/LRJXAwCtGlbUlTDbbOn444MQI2gQCIZQgE/jVINmR+7qKksnAzhX
vhGkAzIXTE/ObxlUUtcdUoSz0GK5YRHJ15fP4HENlE65qWZRlbj3KbFYNikSTUvXKvimompvx6JC
RWWYZZym77ae/mnU7lNVUcex+2gFdaXY6oDVJx+tcPTIEbvRntoZbK0l1nUfVrc1W7OsaZ4R28Wm
e6p83N6o1vjDN1JIG7sVuF3jsKh7JrI5sC/ipMPCIAAWY+WPcWuhPWj8dgINHQO08q5jS72L5s1F
Xrf92kCpaYLcNCiowVq4Mkb8qK26QMSKbTJuOWjsGgp2N9WrJoA7giqKF0Oqr1jxsMY0u3bdiFE7
OAt/zc4JIqwIgxUS4scpbV6mQhu3rapuPQQ0NxkAOC80in1LQBd8DSN7bvBXiL3ozR0GGyAsew13
bj36WTUYEGpYbAHTIEWoHwA1jKjq9dspcoG7i9rit0R+0w7HEFVB5XWEAx5woxs0tjEexyW3DW77
iHV5EQv72hL9T6QpwYaYA1J1Bo6j0H9ZXgSPSqwFeJmvDC38syo0/GIzc2OgzWamg39U4o5yS66T
p43NjSbUb3HEW9EkEZ4qmMaqQL4Q8Lj1G+oi2AdX+FXPlMGcB8zo+aBD8nZXbYHJT1+TH+K5pbwl
rqBOUkV0dDyQHWfXkOdheklIxq7QYHvqhulYYOG+LmL/BRkp91Zkg8k2h/KiH0UHRBvgVRdgjFNV
xwxm+BaNxQnDIIxwRH7KwuCE8WQIrBTSRDSBaEUgOYwRtmKx99MzEREmL8L/RP6YR7OeDh/6kvn0
z8wWdyNqkhipDHxQ7Ox7nw1IgMM2TiEwMDM7vO7jOFio5XQP9WXluWw3UDVpthMwtbbO901POrin
/nZlJQW6GrMyjTsz8+0UYTMnxfeZ1UXk88AEzdADyzd+6mX52GtzbiEL0WWxAbiMSMxPKAIMrncz
jRG0jMK4C5QUKj2Oa300kAT2kx5mSKdvYHluZ9NBoLwbNQfkniKZtSzKfQFWd2WIGTNsQItFrLiq
ip3WACTEQBZRjAaPvzB5IKEVQ4iETbpM40Bd5oo+XGVetBONNyvgwC4BH+722aMbZ8g4egaq9Sni
QpGzbpI4YIG9ScFTUcprAcO3911OIQ5DTMuxf6o5aw170GoW28A5LXtYFAn4J3DjzrI4wKBQNqWB
kZWigGzoWhWHszo78Tv+GTr+n217dHP+BVEwzXZuZJUgBKNyKtBALXMYUol5gC+agy9U0eKwqt8i
gWXbAGpoG4Mv1slPKEiqTnOno6K2mrL+WZ2GYll11oK5B1USHE96SFSIKHSl5ZG9Fvdtwocvgup3
ruvfEgzcnITcSzzaLyVka4qpCcCvMb0eCwC5bsKaIY2p8Gtx9JRMXYA1gYq4bpVv48nXgefjrAdk
8IbUPJkS5vaFyJrk2o80CmAB9WxhGVsxQI/yRSzWTqQdE025dV/WsU7FJ8GjGZAZlVOByDfWfgga
lLMxUFPXT07a/qEi8baKW8AGajO8Vsr4kJKAWoxu6z3jnkrqBhJSqTgnMw/C44DKhT1QbGWviF1i
pcXrCrF1FEWyl/sJqe1V02nU0sbhSc17ZMHw2bKGACPSAr5SpTx2dQcAsLC6lVqJauv6xakZmts2
036U86wt0ST/nwb6XzRQ819poI+grP/4/X8emh/NH/UnlNV83Rlmpdj2/7hCBTMFQkeHtfUOtGJ2
BTNlCtcWMD91kA7vQCuh/Y8Br8OwDZ2kEVfUZyao5vyPa7Cfdl1NF5or9P8nIqihzWimCw+U9Sd3
V11bM3TwVqBQnc8QoUSLqkzrY+uP0sgPVqYaOBsl+rIIJvda62z9sTfxwUzZdVzLXuqJ2rlXrzLj
3Mvu6633n66Vt5KD/+lazf2BrTqGVl1R7uTBob5KEvu97SK3shPz4Uss8qfir4FKvbezZtiwyKn2
l0NSuB+boZkquzzeuKVrIKmepHueOJ/EE03ko1XKZQGYSrs0n+GJ/Y6zpr/1ByACOJvmoorW8dSP
r1ZRonCouc+dP6wtN2oaCABony4Tb/J241h6O3lmF663yzwcFsmX0iPbMRCEm64Djj+q/srEQumq
qYzIX2KsoKFer6GErpFHRHKLdmC3t0ruqT+LOIxmmetsH00BKJb5EHiDgOBGEfVLh2zKAyo1+T4u
YmX2zuO02Lh+HzNTcKNkGJSVD9R25ftjh8L+5ByjukKitvCcYzCfTQNTcOXChShIDdVG/eSqpXLX
JBhpY0eYs8Hu0LmcDx7p7qMnkNKnjoK3asOszespnREtpe9eG01z1PxmOvqFYj5oOTtKvfP8dTXX
vgK/6A9+UT+WaepB7lOt7hTHUX3DW17YVn1q1aQ58e/oNlkIP1DG5GF+VmZNJX8rm/ak+6d/u0je
KLE6chV5vgWokSOZErbjDt2XjwcZK3QxfOiQMeBCkIPld+4YxzHqNiamjLcVfoEPnqegw2SyxalM
O3gY6hFD8x7bq0jHEbCMG2OnaXpLerVH+AQmyNEaIntF4iU/6YMDqkqJg+cYRVwgJG63KzA/AWwP
5CTq6+hJniXvZ3WvhOfY5UwYOg4kWL6gLIwbkCbY6LjYBwUoWtPuMziCPh5Qmw7vM/QjAiRC6z54
EChjbqaqKzdAzJ1TUZOe6Ga1nWDoVw3mkK+NN6Jxa4LwQ3zV2/tGbJK8Gb113gKVTBEM0khYMN/y
o89RytHzYzAG+VHFtvU4zodS9MzGblWsZUflUEDjuaFHCdBgdcriF4skXFuSV4RKEd0o3FIB0ZC8
ZlmH8mouJuXGQAOcx5N/0Huzgkh2XyPRY0wphLEGeDZAOG0XzSZwyybOm5XRs8+UwXN/VGs/7QKs
vkhRt88DBToENBcHjZ5fSpMOh1h4xjEdoPsxp09PHTamZD1D3wEMQXoKihQaiL4Vj3fuZLEomw9U
Trki/BjxB/hPZTXNAiTj3ZAMaMzr4zX29OE9pCr9Sp8lkIDJbIaoHZ6tujoKOO7x/LaQB9563s6a
3yOymcqXyaXNF3jrTSgpiwocAeuF9BBUeLEx3Uwv4L32dq3jEwZ8xJys8BkBnX6lWjjx5hOADqSr
3oZ22bSPzDR//g8EqjarCHycXRBA0MHwollg20xYs6TCRwAqvJuwDezA+SO2Q2waKJTBdMUM/EYp
7PymiXXa8vRr++vQD+2/nX69tga6v1CawQRxOqmPbemfSmscblEejB5zGA2AMzESo6iUzF+zPGj2
ZPIOS+M9BaBzPNVzEKiyF+OXFAO8ivTwPO5y2fsVl7ilT/7MF/hf/Q3YXocy67OH0YFJV3d5f4+Y
YrXHLzVaWnZT/PDj7sYfDP8Jm/JwazpeugYKVfzosK7z4x91mrNGBJiwsXF7fFKUdJsCZ+un5mGA
e3in2I11SoP24I+ifRkRztlMtm2y72/aF/Rv0qu0qoPb1Kr9TeULDU9hJJLcagxeO1LjkJXUYd9l
mFenpN3FHK8dhI5UTAS2ZWhlz1OrLmS8dSOxHpsIr3r2L69ac9uPAwz2MVM2XYt0mwz7nbltoiJ8
9GciagO8egmIJnw12P79x6/PQWXj868PhUveeCZaGqxw+Cl+/vVNkeHUtmqHvyMtRouJmuhdhJ7F
qwmqadarZM1QeMaJ8iBTeT6+qolrL3DprPdTPRonVMCeRx7YtYaryHJku7SvDDXep2iunM9kTHHS
uziDaPslLscOrS2FUrn20h3ZoE4MHE3+6XYyptaAz4L2XlhmTt677feQxqx9XDnRKs0n/6Wxo1sx
P9xU7+9K21Sf5VA9MN+GdpP+YSjQHPE7V2YUVao9296YrzQ825cY+PnoziqmMhUZGPV+yyO57knP
+FfzmZqY6GSx/347+9z7dZwyIFgb51zxeVzu1NqNXrXmwmFLtldmDbbLwS20LXU05B0+xy9jY69Q
97JJSmnfDCnl2HiEl3UZcrlWxqw8uwWoNWzkpbJTxr9elrrqiWRovxxyBCQmnPmYPKG3O1r1giU6
mejG6X/6RXOYYlThAKc0ABwU6itpyGaVAuNJC9NqgSPyoxYN0a2Oidbje2tyfeMxDMtHvUsjBAlo
zX2ypTNTXUb+r67DbvXDXS5/z+cvyNbnvyBbc9/nvy5HWgC7tnERQmRFzPGAaYEJZleHdC9M/yBj
8uxyAG9Fh5+YC1sb3sb90+Bg8LzNvz/JYuYpfJhG2DsZpGrZn9jIxMybns8P8hCEih5UhvI7jNSH
Zqqce2AB0aGO0cSWTzRLgl9tZjj3LH3CQ/kep+z6i9LoW7ybwtkARB/nJcSvQYTuh/EybvjiV+L9
CCv35DYJ9DYebm3vvf9qz2dzTJ1q8MZgq+AFAu+/kr8x2S0P8tcmz+RAZkdkYA2TO8rg+eaO5qFn
MZHrUXIWxWUSFzC/3GxHjdt6SHNDvQ4oWS5lU80oJTRadG6hiGc9GB6yM9R5811ovU5kHB1vtHZJ
2cD313tkkUFz/CqpCwApGl5Tlsno5v01wrZ+44Nad469FSjVoTRns8i6tAvjP1YD1hc2ihDCNJhb
sDIwHKEbzpetJoVIXVgUS3+jguEcSEXnx571+FG/ludGH6NzIiPlyhpzVoeNP8wy+hzewhEgulVU
1t4B7XXkyU3VWg0gz+7dWW9ZxgbPtlbQBPnHXNpFW/0qQWPCcgueSmxHbkM9sJ5U/SmJm/bRGFIo
6NBUZdRpm+igeSjJyCZbZHeDdFuzlE0r7dDdT+oKkGxrPUUuyPhJZFBb5jtmefzh/kPx4f4K1KG+
rfoFavLZavS8WZOo7g5Z/x+Pi/t51cXnLJjthOkK9omwtOZMxMdVF9RRB8CJn/1hI8Gwlp+f/IRZ
+fOhWoOGfkkHjUR+xpfuPjdwREN55TwOY4NhB7zcv8HmsdoPvSe1deFO2mM7O6oSxEAHzSJ56nnm
fCr0t1GFZf/RlWp1LP3C3Y5Daqw6p5l+NLOUUZL9mChQrlUEULZIDTiQ7rU72Z8i/IaYgV4c68mz
jxViHPOvcvrh1fE33N0wBKXM9fmGycgDq7qG6cLQZpUt1+OdEMG+7YuDbF0W653o7loS5jvRFZkH
N70KVj0/Xfx+/lrPy0uRCz5fqitmRSHfDTZ5lNtXyA2GRxdoxUn1ym9U3rXvwuqyVes087/FV14E
XJTWUr+DWtA2cEntc9Mew2NWoYNrOF54CHMMBOXV/3TX+fLK4Gn/9zephYTY1zfpnHDSdQt2kQOv
7vNPo6BQKVgHOL8VP6EoTHGq1FcyOZNr15BalW+yEceb3ioU2D12/hCOP7pU7Lw68g+2XbEze28W
8jmLeu/cK59C1x9h0yobayr1vQHJdVMXqr635jNjjskzGbv05pRhri/j5Fkf9ieUCcJ9L1zyAKY+
rJsZskM29+0gO3LgvCRm/orJIRML3YXsKKxksED2cR2Ah7fbyNFyoBuP7tW/f8b232er+cEzHch3
lqOTV/v8GVNECxGYDYzfVtb4C5BX2Fe+H2zAfi0oZ4JNY7JDK3xkKML65hIqM76YJOyM1RRa5pEC
own5cfZ+CeqDObbmUZ8PMh5GyFi4I5KSXzpk7wCMuqn0cNW0rtJs8ykUyVHNu4hXWfpSDqEG1AZx
ZioG9a2UaZ7juWmPm/PYODLhxrXxrjM7/RGokHsnRLir+sJ4NOLRuZv7Srx4Ln313DJN9LDyZFzl
ulJu676IdvIs6se3s+T97NJ7OUNjN9rFOi/Zf/9uNOPvD4AjHNsEqo82n+Ga6ucvJxCBl0SjWv2G
0j/V5koU7rqaa+7IgN0VytBtZescEhrYkSprx6VvoDeRnNvzaNkfxeF405N7HzNHORgplKDr0UWv
+v02skOOBT9oLpscYQ+vQJoSWS/lu4Ure15U1KFJUo4NKKLKN+7QhS5fe6/wF9jFqw8g83FQyxXv
UBaIGulhhqqYHRiHmIXrCi3P6sFIqfWCQ/Bf5zsGsYCeVu1ND0yFgysN0m4QYpq+TH+ZqnpdDv34
EnYYfU74g91oie3dyRFJZfdHrKZw0pI/1/nnSd1a3Qv5m+1LQAWW4ScATP/quQzM9TZZGj7mbVlv
MB8POar9Q/Bglm7woPetvkRlql7L2PuIZihjyG0eWjDkcAC7Zmvdo2hYz00ZCwEcrFGdjhDsn7M+
OAu9tTOyJSg+M1DGFBc2/qRF9b3suNwrlckj1H+vtFppbkzgUiWKpcd2XlbIMzGvRAors3YQ3ldf
4nKE7JyvlEMvF1nzldV85ftt5QgZl8P0cDjfVoa+XP75trWb/8dCwPnbj93SWW9ZFPgsm1e+8eVt
j1CoGo1x5v2KR4rZGtQnGFYlWTKVVJkN2R9oLE3qbSwLMIJf5hN5mSvZ/WVgBIlIAI6eh8tBw3wP
OfIyXN5SNuUtncK6TXQjXYdRMx5DE9jKVeMl7bHYycg04+VjGRaIC679XsUBj4U1otTzFbKfygmk
UpHE15MWjsdz99tdgCggTFGl1gr+Y1GxcCNr2VZ7VPjKdClP5aEGmbpL/ZVsgDuq9h8GX4aNc0+g
Ou6O2nZYFNxOhs6nwMeYgBDyX3t1kh9YKI3gMifYl+S/gaISkweL7N6AFS5tp8c2Vh1R9Ama4C12
GRi4zdsdZMwtLPfm31934vOSG9tCbV7+QWLXBCUjw/66EuwRd6dMPvwcKqoMKnKOSoZK5GAdmJ/u
WYF4APYa/JA7CBdTpHYPpIzrTSxSfJHnpjx0xTc7m0oquET0EPtsUwhvLZsBOtMHP7LuZav1sDrr
Qu/POCnbnd4pxZG87lvGbByVVd73yk7mz855sgQ64DroAHVcxhkyg0bVFEiptVSSGzn5ICilXMcF
nkdyvsFL6mMT/gBKkYjRU3KzDkaSP8jCgjwUcXrnd1VxlC1vxHo6MYS9Olciosq+jM+10Vh0TMw3
6A8YS3mGCrPzrRyrPfbm46uMm2Ns3riN53xrnOJr3OhVpgH07Ra9pvref8xgs/bChxUc4gsu2RxD
tQzL1jSKiV9WF7EdlI0+KN2xH7XiCtPgFoSp6fqHStPv3KDVNlqOuxUcB2JdXW6Dpvs2NXa5xlBZ
2dqi0O6jbi7RzBMCdZgbG5jv82UE62ggPqoXbi7vsrbWmI40RALkW+3yjkzqU4cUvF+jVhzNxTFj
hCjX8gEdAdDrd7ID/J139++/bO3zL/v8MViqiVwD/9m2/WUeF8MAJNNRW3A+laWX4NrSc9pW1XN7
BdcNGNk5E/v++0t8KMeDUe6BspkffpfyiiJJioXsCNDtbkM0IM4V9LM+8B2LGXSUPwpLmJ+FJSxV
kDZyHL65WTmDVf+Xh9Fg36dlXRgdvcjvlIfJE7MTPLnPCnBB546vQk3j69L1VADw5zCw45Fu9Z/C
vta8hVWjDV/RqriMRhwIeduwxHQeVep5RZYKN3zUeVEmebIaA7COfd/hRQP06KT45dvZOMf6tghO
0qlmnM8u45CVz/5jsayZnzerfIGWq5okaakSsIYynC9fpO9OkeUWjfIzrgHhU+EwrpTKKZcaeJOl
XMVeVrtO5w5H51UGQqw48WyeV8IjHN9lPE1v42VMXjmF03DsfrHWme86r6PP9/p8//MfDSPxJ7jJ
o3TRSYe0vu/EKVDN8u68q5kTDCTqLxHfSeM73CrNFu1JZo77GDv1h1k3H0xxjtb9bMORTXa0s0t+
oLJ3mP055guQva/PF1CX5QIsi5O6RhdyLqorbtzCDHTyjWyCzGuXeqLlG3XuRcXxrVfW5y+9sj4v
e9V58JdrNQTTH/O0h4RcYBgy6uldoAbZ+YDtzO+piLWtDMnOlq39NtKrP9PZ4yVRQW8Orm7wL8Ge
oV1HqLDObKFfUVeDj9dHC4Kz2u7AxaGnUHv+ay2UReUFxgs7/aXvlzmelm0AfKUKHrrSCB40JIZc
v1FuZWgIh5x0V4FZqhWxCm97feU2bbYOlLBbWLzUbks47rdiPgN3BnjTnpLtpWOAJ3iA9rSQwy5x
eRPUH7sPHVQUcflUFbZDoWdOu64qqYHE7DehGd+piv2rYZp4GbscG0/oOMjSFuOL1+a3duv0J/RK
/2Oppllz9uv80pgFueep2hamjei3i2CLScns88bEQaW2GWs7/1mPPZJSngclKwUsPIzxDOAPMP7J
cf+RZ3mc1Vu7qo+kCGvrRg6em2nvRVA7jVOiJuLg5mG6KVw3uGkUtGZFNNkrkaXDAwslpNnCMP0B
pHIXt8UM1AWfhGGy/luMmPFlqoVKh1MgEJdlFE0cCElkXPHcUx082ZIxu8swPnLFdN2mwEKDDnOV
PxAiQccNZcEFun3V/nKwg7DeO/PhEusQyVS1wYfS4Gorl91Kc0KTYZt51SbVB+PZQGhsOaI2srUS
xXhubGfv6W5xapOxP0WNhwFUFj8V4laIKd7zvxLv5Zk8OHBc66uoa3Z5nWiAaemt3A7Qge6r1+dM
LFiGb0lRe9eX3K1M916aMlcrU7nvY2VIjrCVYuVZXbOtCx/diPfD1BUjxKt0k6aNvjEMHwvOS++5
LQIwELY3ba2oN28nu1+2WVoegJeatzLU8IraASODrECIH+RbvMtVnAMjPDUuMTkEWMCr1o71dU/Z
sPoZGWq26ht06ozMJptQjP731EDUgXLYuMvHFFtfwJIynnseMtoBusIUe7ALz2vKG/YMQ00z+14z
m0d7jlvk3NexO3jXmQJ4NtfHAOMZrxy0EbZ8bz9gMBw+YmYtaxlmrcmGLEJA8QrmHtlI5mF+92EY
1qJl5Aarf18isCb62yPFkpeEI2ozTDOoU3x+pODfZgUyLcbPNOB5Eabq7OUBMYtoXY4keC8xFBux
qtGprZ7HZAmWOTx51vtVcuyXphxvqVBwk5R/kiibh0CZxpuog+ooDyMaMyYuPcdLyA5rFRs0PduU
em6eh2GthR08gqsLGSMXjh1a6ZZrFbe/RTHU6RZVCvcbzDN1ZRtAAGUTzfJqE4O4ZxdNbzRC8NTy
AmOmuQkHX7vtVPMgW3GA/LWPd+fcJQ8oPW48/P/ufDf8FamoHqRYlW9ac/CuJKoCefT6/ktMnWPx
53GXmGIBhjrDN75c1xrOuLMwYbqaFP97G6fxU911ykrTA3YKKFUd7EmF9WHFJE4nf4vKLrbLn4bG
gk2FOQ+1SsCe4TD0106FKqiHW9DRmQ+lSoVQRSchCJPgaFtlqsLWokO2e2c4krswt0qlI7MvY25n
BcdKiZuFEYyI9V6uKxVdXCcO0LIyCJJbY2peJ+GqT5HNnG6m1FtksyowthH4La1ks8aZcWU4vXd9
HpyghwW7rtrJJvqRL8IKWuy8K+0piGvYeNYfLajtK2SVrIfRKiEx2NqL3JzIEHCPHema8FYgibr3
Y/OE6iN5fLkS19IJ0o5GavSyWL9kGWSvXpIf/ZJ+UDwI84MWOjcuSfZ+2bRjdFOGJmax2LxG6H4B
cKl3xnzw06IGg8LZlMfYPhR4ML+H5JkcJkfIpjyojah3mDTV1wC5sEHyW+da94SxgkETvmANMyKJ
OE4HWAvekzveBqILX3CU9HY4UWUL2dTd1FxCRU23sgm/bddlmgfKPPru1faPWBsF/CYcmd0gTx+b
INlV84JZxsM5rqMO9U9xQZn2JlQMZKZnhM1gu/FKNiXMRgJsZMcFiXOJtRN0rkndKrVqHBDOyNdM
fio4KpqXg/ve9FTcs6zSDK9lr08qbzyPrko9OkzhFkSvcYjcqFz5gwkNAN/TA/KY1pXf9+V38mBg
6gPb23Uk2hGuQT1xCMvvZqyYUJiSZl1PavG91M1DyMz+4JiBe758mod9uTxtISXOcXbAaB6H0T4s
kYi5IOqMHIH1KBXGjYyxEtBu60njewCHN2aigXTE5h89u/hWtI/hAC3qiiQTK0nwKxhWKBWGVWAi
ZIxNLEVx8YiN36dhmfUS9yyT0elR3HtzPE3kqhHmcTNlGetGuLZgHT+oKIrNneUMp/M6+/bfZwjN
mhNgHxddOhkpULc2MtiWbbEF+TxDiFTJyi7riteC6hWiM7W9U7sQkoIRahzP5/YskNCJQl3ogW0u
LNl1HiC7zofKKq6jHuY8eJryukszLJTn5XoxNx1+myu5PvfwRrzOFYibcvWOndRbb9Sl+b3Loyoh
ccE7dq6t28dKzNTHGSon4xd0Xf9Xp4xLmN1lmKv2j9FUn2b5/ymLw8c4GlaiS6cXHZ3RbRBimWz4
1fji9jAlXEoWx9jtz8OQ2YZvNCj6Qi54WF1Az7S0mR0BgkPGLiuhL0Xyy+Avy6kvzcudmadw23i/
s1xe6UO3hzrg3LpDc5RQlzTs7zUl7p/NyoLGESXNHiabu8dHM1gpSpS+oFN8DGvqVegvUO/AaNU/
ecylV1rRlLcmfOSHXldvmLXHF6O20g0205S/5qYcpoOO3WOsgf2cN5ZUaeBQX37L/pg+dsjk3Zx/
zIZdDBsDKXvMVPm5y0MznwV2/tj2uXpziV/GynueHxoFfpS8X5RDIaph3iO0mMQnCivacqgtd1W4
VnSSBz0NX6fUHHey5fWac4cQo2zIawLh6VujwWPnEvtynyGL1f9YYlkzEP3LA4SJEFt4cKsoif5t
1xIPiDJ7QV68NoGe3pBmDg4y8TTUIzQZNh9Lq8Z/YCmD/9QtO5rC+l7XZoEwI/nDxr1tbb/Dd5lG
DFhgqXv4rMkmGnzaQfWG0zl3GcfqH4j4+PsOha7NqFkhmt4Dvu8RphlLoyzyZV+N9qaM2ueQrc8q
D2FQNBRzby2zR5qinYxnJ0MZXMbseW8ZjQrwDq+8lq0JK+EZvg1ctu8K3oB5XiNlg0TwvYPppvyf
ooidrVUycyuZBPVgpt+DjVrYud8/yBGVmVCPxHdvK5slnkw3/ZwVkE3NgGmIAmZPIm/K9oU5LBtW
S0f8TkiClw1pcy1Q+5XfKtDAEaO0l7KrVlR87hxzM7rYp/hIK25yxCyW/jBop0DU3XIiE3DyY1xg
h/ksmmO55+gHRS7bRay5zJEh6KwkuLMCnSrgfIDiW9/KOJu+O9maQnUFNMrdOXYs7ial+y5fHXWO
5WVXKNi8VLhHgpyAh515900y1AeJgm70LN4GbuWBf+GVLg9K6t3HsagPsnUZIVHU8qr3e8gRkA1H
GGKARS/vRfmy07U6ODTe7y9h2RSdHhzIa8jG5ZUp34+yz2t/X16W8qw0yZg6lX2cJ6vCieI9erfB
DftG8JWR1R9ULQd/6SQDySE8YQbViiBLmh2CImX+o0ybOzcxvT/tBlnVEeF7BR2+HFD677rRXhHF
z777McJrGfW7m0JnQ60rhoA5FYlDJBpxCK06x7M7vndixIuWwRyTHZnzYAesATt19myEnBYt0IjG
P/s9jzNkCIO43YFfwb2D1eOv9xP49edI9NfJ3NUg1YiuSLyzUZVB3K1u0X2syEPB2ITgPQddDVLA
smy8Yo0UW3gfRpaFsdYAb7ht1AT2ueUvFTV213JxwNunuo9GjDccspiTtb+8//CotJEv4p1wfvV1
9akJHGUlNJD7fRgn3xj/onlm+7OFpHfVYRt1Qh24vhFqgcl6RUlUYFUiR+T/l7LzWI4badr1FSEC
3mzbe0c2jTYIUaLgvcfV/w+KGlGjmTNfnIUQKIMm1QQKlZmvaZTJjgdaNg7m1sl0UR2ICkvdSja5
TbSOjX1O5Lovp4Nofh7KQl53WuxvP7vgindrDSrz+KSUVQNRE16GLiNTSnH90gOOuthSaBJSjdYa
qXDJxf0kbFd+AeFTDOOUpV+C3g+JPOBr4ri1toPJ1rbVnMntddwpmF0dgBopq0YpuXkwzppXhms9
F5bxDWOB9D2PNHLYIMNh4g4bqSj7twgR0pna4Ko5kEFF9jRD6hL2pqOq5jWu7OIhw9xhKWNdvxKD
WlBbZ1dyVmJQdHkK4i812autaEpy3KEAZBDgd1Gdk6eJ73GoxcexyNNFbkDxWBWVjBJBQnXPR4F5
L+smJUFxKjrFIZqGP85kFQ2YPKWW+DlHNFluTaxOemkXuT6a5z1SvDs/CF/6rHfObpE453Y6K9QA
lZYoH5ZioIuyfuOWnoQa4Agn3Q1YVux+eFFVCsG99Zy3qrv3eqRjU1I8BcKy49OYyjI3rhrexMGT
7lCr3YtEhvJWG2m/V4byy+c4QhX2sst7dSH6sPT5amM8xkbBArOMlltA4c/Lv9YGplfIZ2eHoJOt
k6JgWMqdknz7lxk56n0rNGFeNMKzm0dZSyPIuItWiO3mZ2saY6cBgmKamSnS8rM1jQ0oQLwn1OYw
wWjCSwMM++N5Q8MgxQ5ahTL5ixSTVu3eRfKfhzQ5DbiDPOFSNy/LsX10paq9yUq6jeMMh6/U6A+F
FiPjM80Kc8QVwwKitxiNQx9huCqHsJKDiBE0GTWL44uCSYv4aeLQdpjHlG748zcIPS1Z1x7yV1Vk
a4d+VG9NYo24jw+4Lre4LAFQsKubOFD+P2EfayxrPLgNgYUsKwq+foDbJ8408uGjMx6MbN2qIANc
L+QVZmIhH6hResm1NoVdIXXnEFvZqeez+3OqrxjJx0CcKP00VbYkZ93m0O02iDqoS0qf1QzCQvxe
gVdWMvfdSmzEJ826vhuxAwtMacYD9SVlD78VMi2bRGnxgQ+N8Ww1x/aOCFu5az37t35KSzjdjNlb
4iXajZcPrsvaz0xLZqPlGHT5TeRdQtd6UVrX/cjLqCRB5y2+TTsx2Ho1Ah/SGK9FM9DgPaO6g2ru
9GnmUA47a7K6MWy3WrVKFpLSdIA+YFZ3kHXS8KWlAMFza/+NZ+/aKpF31zVeYLmaaCs5yIrjMJVD
iKbXFRb2MHWhh7MENw/uiEN0g2k8blNme4sBOM7ElDAi2wKo6UvcSfxFWkQkRzVp/0dpU/+XzaQl
W5TJNJ27CdXyv0djGlQBD+fB+EuAZrfZFs1Fwc/kFtVqtMsrlLEAwtY30ZdblcKiHzdr0RQDo2b9
edWkHjxkTi09GCY6w+MckZckmmFQ9usEqBBWFrKnLslGgXCxtLrai4ObGMUqM+SvoyRV+9Sz+hz1
NbXay9NBTBFNPZ3kNsTp58W/XSM+px/K1/8RvQqsUibqjB8lA9XiPQShFGqNDjj6z++rKhG16hKt
e1XbNFklnoJ8yrSfUKaDOMP8gtd6INe3MrDCrejDVtI6ot3HAHWACgk4vMNEZ4P8LJZ0mnWIWosQ
KMMsGKgp8md/O2vVWP3oQzbq59n//7xOLVe14Y1rUdQCQGmDIyWxJsJi0fT0EG+KKYYWzUjvw9+a
YvRz8ue1NWqVCMD/bfJn06tKflCMqLjcK9bBzrLsbA84f09gJXEgX6/NEwc7ZRKw/kM8OunZtLS5
rsrFWxnhSAXtpb5C/VM3eUQQ6dt6RFygYf+Ja/h3tMkq/trfzQi5jwSj4V2usCQjfpTPkLhPX7yB
JV/ye2UtmkjyP0qZlV4RXS+oOGonzdGSlyBGaNKXGthrohmO48zs3OHYhe3wpKXvyPWnL12cpntN
R7pJfBbktWCR2XK1E6ODLqHEkZZwEOSecILfQHyYnAQeUpD8Bh9N3XnECC29Nk5a3KrWOCWebywN
Iwy2DTjRRdlbk5N27l6CcKJdREXwxsPxGtjYniFTpGFZpfirygjLL7b1JtWW//bHhW6jPP/3/a+K
Gv/v9z8pKhPIOM4VKqaCtsD6/eZhO2qsmpJjJk/w6JPxSVdsfVX5oYnaJs7VbePuJVNz935bXH3P
09eiJfqprKGt/tmGoEnmHVTjpuv0ZDuYITGer2fJ3FIbBcXmsdpqrdHfisLMsQ5o5l4ZDzfRlWZ9
u2qlFAenaYYY0FXnwSwb8K9TlwXf81D54120xKF3sWeJXbIqLSySZahChbVGDF2yxh2XfQj6nk0m
GgdyHR8MKtfPfUAJ206GO8BQNIdDC3/rtjXqCd03zlVMEBbiIf545MWjHNTZWtfLvdcgrGfwWlqH
zliddYpeHwccN/FRjI34twF/miKusKYrxOQ0N9+wljTnuZNDuW69huKUgzNM/eusFCOiDe7CRsbZ
tr71uQOHaJoo9fKpls3LH3kA0fzsCwZkQSsdP2uwKxmvo+NnyqBWvYIqm6ujWJv6O0iF0pMXul90
1v6zaDX1OdYz+56obnKVLf9M2Ul6Qsix34PHCLADaKQneK/B2iTVWnUQHm5wOtMba3V4rfiDIEZn
PEghhwKT3ZmTh8Ve9CW5s0bieVi7Iepnkis1eykb2r0TqwiufrbF2ecce5otmoR9J58ks9oq/eYj
iPNJXux8N7+Lmruososz3UcDrc8cyEsIWyBbSir5c56RQSqupHBke6DoZyUwjLlZsoPSpqY4YB1h
nFM9v04kEewtDcRe6jZyj2WLANjfp4VFjYKIIFzLo6vvo8lXQBzSvoxO9nARDbKBpJ3JLD9ljTpu
07HDHlCMWMFUfNIV0rbTpQ43096GP8GKE976ykKfsYsvopWbUUL9IphWo/AmDklMiQsB34LtxV99
eo5SY5Nj+ha1/jEth+/Izmn3yMxt0cqDULuHKN1+tqi5fbSqRMVLOHJ/G2vh2S5IvSYLLzfxOvRD
hDWns7rDP/azD2q/NpO7GM5XExc7y7DznZYpLuU2q0G/+eNc0aG+JyH6tRY1b2Qdh2HbTzqeaExD
8ZYG99R0ybiUKHXesiQPFnrq1/fUKJBB7ahb9G3wHhJPfjNShdu5ryGVBSittsgIsdkqERfxEiSk
4+aQoBXyZvrVD6Rv7Be0oJA0y5Xkjs4Ue2Mbfut/L6j/EIOwNeA3BI8sqiymDP+BxYlMrOW6orLu
fu1iCTq9eru8KeZxF8Y7kb7uJcQPclmOd+LVK0aToPo5in/Vz9HPa8UoItDbRs3y679dLz5OXOCr
AOaNslSHfVr0wBVr3HH+IJmZCPR2BMOtOvtIYtkhRrW6ip4i8XJ3z0tcDDzH7O46QXsDdhudwrOu
B/kzqvbjrreyqSJLk0whFmKehgvK1EQbFHZWgQHtWCu4DhjZvBiKeN0YeBp6tY/3jV0Va6NVzXsz
GjcRCA716M9s8PsPYWcYm8rDzcyrQ+sutdoNhe964xk+Yk7IzshVlr4aEmwvTNiVo66l+Oc5QLKc
zGyfksp8ElnuX1OTKv051WpdpCCmqTbK5VmXSwtI+NZRt1G6WCgxdNwwa/Y16D/SN4NnH1VKsEet
7uw3NRlvJg/lm6wV75bfm69ajmGKk7jjM0RoWPam2d5xINbZ86jNQxymw6JoSFLIEoZgduHr5zTF
xwucu39yy1xe941eH8xOtzaoiTo7x7aSHU7E/dbqOnlvF8jbDib8cqxmUEbrcwsZWENamvYwXlRQ
7pQAu+aWIgC7QMSxfqxKRBVTNe2eWLhwVk965SWwJGTd8076gpn6C/+T8hsbgKM1Fta70SUrvckw
OKdosyk6/jstZtbnIRuKa5oXb32oKa+Kp8vIhSro/UBkelZiNIam/qSvrXUJEGrVe5b86nvGxo9t
/7Frzj0P93Z00FHKUd+AfIsoG0Wt6JteNDMf+cz3oUD+qjGb/B64sbdSDUnb10WKtZOHtXksF95z
1JlPnTM271IUrprG0FcmSnqbgZhmnmlRc0syV1tpjdzuLcDZLIhevmpKP3+oEoTiYl9L3rC8Xyl5
We+jLIgxVsjtSXLW+jiIpkkCgD2IgaDQNKBYCj4a4lROQk7FpI9TZ7pcq8cU2effPkZMtoMa4wY5
i7cqPpeLvoOv5cqBumvMVF15QNweQcchQirp6bvmv3ajP35LeTHD0Erlq1qM6UYKkZPVJU+9SL7N
o1fg81p5WHNN16S2/aNR0QPPEz1aNdx6e0ND7ENSUmuhKH5POrqUeS2GyY7V8CEQu4/poE27FNFf
NuMDMMGfXZ/9VCUfRKtzVTg+cVB9fMb/s098iPgJfRu/JBowATOwjQX8U8Ql26I61Yl9UaXQfxRd
plHvKorJ4G/osieXGsTM5bUYDA07ASVMMUA0HXUgH2eudUsOK2zJUGWqk5MWY4xt1lL9UPvB3sOr
gtpbG28KxZjocGS14NqFs1Z1qnOB0PKD2ni/TWsGYHmJ84w4I95EpOkSpM7qmVrY8PEMIMniIJpJ
NPD3Mwy8IE1Tu7hK5l3CYIfaA/lK0SV1xhdNduqffRh74E4k45ojRtll5Pv/fp+QZ/h7dQiTNNsG
EkhplYdTUeQ/ADiFhpphFqbqnfonxZgVa22+60Z7bZJ3uxbTi3x0nDVKAD9b09hnaxoTM+vptd7/
beY/rxMzq+kzf/2EX9cFkVSuuxJjTbd1Kae4TUd5xTnIVQsU3jaHk+gRhwFQ1FoKsY75Y6DCDHv7
kSi27UReOGW68yMDYs5UpuMBR+W8dDeiJQ7YtxtrFooSoUa/iwCW2828dexh7eOgNJqWDa28QVlv
CNxdoIXXIA2ds+gSZ1JAuabxRok3xl8DZLfKVZp4wwnbhKWejOrFm3atQ1LkCzOSCmAnqfHgK6G8
Z/8QzYZEfSvJ8z4Giv0+1qp/L5W2Ww2pq+wUNzJOOr5VwEu9aptn2AiQjYIQXBs3K0/yhyhP11Fi
Yu+ZYsZlNOQGRbMHr8iqhStOieft8zCqwVxSdmaWNycpTpEDdUIVOklm8ph3RnbyyuWoVDABKkna
spWol22CrsJ6GMevhpoh3Bi19ZLMtH1vcvWmUWz9lrSUUPoMhhPQIHMTa1TS/2UG2c1sUbuKuoaX
pqzGHEtLU02SIzFwvkxyOXniXfYd3pP7rqqvTd1UlxixCn0DAtsjdMoNsjexceniTNmFZEqWcIiM
FznHV6U3km+KFP+cwW8v7yYO5dIyKV9VOS4LfhKxBZ/woaTUG+RiiZXVHJALVIJAsrv9B0TO9Rvv
EAz9oZe9wiNFEMxqqUJioAoNxKA69Yen6CfSzNFbidQEMtGO+2yjbD9nUxo9Dm2gLFz+M5c4cOpV
Cs4Y8WykdPsaKMsQtP7e7Y1sg6O0fSTdGK/CEpUZ/mLo/GgUlAcvwZqJPfh41IoBqo+aaVtPloYX
5N/nVt475Mzd8thDp5mJfh2joYXm90ybFq6+6H+bhpevMaunFQwDCj6tRjtPTIsiVEMi5wev9uhZ
5ytEl6d8RSYxXsam7R9q1NzR1YtcuFyN+qZMlmyy+S2Q8fca68gBGeWou6rGHD431eI5ypJTYkbm
tySO31OpKx+tosj/19bX+AOGzlKFRamuKqTTZEOHvfn33GPdR4oVN9lwB63j3Er9ydYaFl4UmHZG
6wAvj6PiNQnQKzalujm3XaFde1VBrYn+aIyW7dAtMJ2yMT/so60IREQzqIzfm2LUzOp9EeRXZ7Tj
g6sE3cov+/yG0jD8ZbIdr1oyXgOBy3XsbW5YOEiZ+VdtiO1nCdWAOWrjyZbiz4+6ruS9hBjqIm/y
4YtvpbcKEbqHcur3QW4vPF0bvrSHInSzcyeTehcRfRaN8qobM3TcpzeryAtQ4OqPgZobWzO29Hpt
ZHI6K4zJoDhu2VmiRUKt0k7Ln8l0q1MWkGDagxWmHhskue/Q4aWN30N38HoDbVYXp+I/BsQUMze5
REysnbJfJnZ/r3XzIpCEAnuIcEp8mLokEOZXP7diVIvsbgGXWD7aVl0sLXkKhmQZ2xon6L/XAWII
qmf8sCadeteWXtCoMeZRWCqX0Yot1n+FXNyvywMXzJi4nG/u43L8wBD1DdrbqA3eudHdbmMhfn6u
wKAj72umL2UZ1CtIOclaKqv0xbfM18bVu0tQjAH+ddledA9Oam/Q40E1brooHYj+dLV0D7ov189B
ttGROH5xstzcUyXGdG1q9ghGQic7CxpNWronKzSKR6+r432naO1C9HupdwZUVzxq9bBIsUiayXG+
0uuaLTg7+QPg8d8Pn32yVWPwkGFlLKZ8DogmSFE8k6hLLNKuGha9msRXZzJlZrsh86IM2nUQJsXB
KwbUNNkW7hKQC3uNB3SjhU2D7BTimrLX2sCXx2Q5JGF/i2PHned2Wt2jOnNnEOWbFxx0sOMMB+0r
GvTUgPPsvcQdCm1h15+NBorXYFFn2oA3aOQF3kzOKMK4Vv2t8YIHrR3T8EcLmGIrKmZ9RV3AbaKr
PFXTMjvYuaxvVzFGRedjTJt0Vn6NiSrcP69zIgSR2w4XQ2+Sp3P0AEPuDMa/QGBC9dZ2We7DNZxk
N2rPklZ6F+dAXbkjmwdH9rZs470fEG+3vpsFr+RCFBaKPjrFTqztZNTSVkmoWg92SRUbl6fmHa8O
nn7EMJRCno1qikC7MmKsw2Zgh5OsffIK9puFGg+vWeHtAyeuj5UcaWuLTB4eJpL3A8hpkuraDymv
XzOKy89WE+WIvjfjWbPyYTNqiDtrbqOvIlRd94hvYRTqV8peK5XgKNdFvAT0FT1rXfyEtEzzDspl
1US6/3WIkILKzcG/wHdjpSlSfM3LVrtauLYTFqvGm9V9YcsM3SBOtQ5vs4mmYPZ5t5/qk93EVxAD
IIJ+nukKnm61gSWqPBjmpe3q1zJ3+pfWHoaVlerkGicgVq1gxt1IzuMQd8UBEkwwl2s9eGmyELga
t8dGNJ2xPGJo2t3w9q6vXRY9qNMsJ9PiTVIP6JxNTZJ3ZD4l/1tqdM2JegJfBar7COizYxPAqTEY
LCrNAbn8X2CroWkXEiqGZ9FlpVawKWN/Ta1A28dYWe6oBTlrPa9YGeRYWlRK0zxGJirGctl2X2ov
v4bcHd4sl5ZRFKFWnob5ftBa760eFbRivEC/y+PpY2MgRd9YqJ9cNKGf81oZN02SIgc9NR2nbeaS
xJP2Mcp/q0s98/Tf+3TzH+8+tG5JEKsg+BVH/odggdKNMP7NQnrsHLwoUhdl3KEY27PcJdGu6kr8
/Ww/e3QztiW6mljfc3CBXs1D/Dl3MFDygPXHtoDpiNg+5gXGn3mmmZ/TExmRQ/HRMXzt3cfc6aON
iU1S4bGCFdekUZCOaP3Hcbyvyfi+l7Wy65ss+lJXLY6BNfr5elSqm4y4Y+NlSnjxIEHjiZh5XxIE
Bjw25eKitrMisqDgNEZwE+q0EuRGEjxaCD+rU3XeR0PxMeoo/k4riBj71Rqi8c+x6TpQLtb/UOUA
MvdnoATjREOSQzY1/oFA//vug/SNqwMntB41SruLqBmi/Dk23BkQs2gNUKza23IH1Viclg3lyHo6
fIyk+uDMRWcXV1QikZiee4kBktQcjwLnIuAw4uwPTMwfza4z0DSGCqpv4MAiN9e0+M1ST3uwFJVN
p902e0UqrAMeku2yQq3pjvoVHnLTF57kB7RFjO/iokQKuMgKm5WsEfOLi6rI47H0be1uxTlb/fis
qrn/vem6pa1WPCWFl83NATAMVLCvVm2OL45So7QP8+MmDxHkxSgwjzUuYBvIavI2kiP/aAAXWOlj
J+0cX3/yXbJkMSCbAyk6Zw8+NFzh4tw9plCdeVd2w7sLvLnWuUHA44H3aMN7FznGMnDKnxeRCA8+
LiJsLX5dNAikQIn6YxmrwcdF4fSTprDp4ye5qtQ9yq5JiQQA0BrPqmSZAuwMnsba+wonTDl0WoTb
SR46bHbJMlYue9mq772NPuUgC03GMKAYnI8cJIqFk8fCeM9jY9HJ4DclSTFf8vZHNeHc66buVyX5
lI1thNbUXWhhdsEH+iWxEhfFTajnVaU+o4zrnkSXOIimk8QrEu/h4Y9+vVLVeZOgWZ4Ot6jRhr2Q
96ECAjd+0vz5PIg+bLXyTZQeWKHslrhNfkijCXAcu8ZBmTLIlgmeVrVT86C2pnoXo0MjG4fSefBK
XAPVJNKecYNZUaQzkUG3/Gvpdw/xRALL9ArvqCQyF9KItZDUIDGXYX6z6ci/L8RTq9hDunEGu/lo
itHExO1KGdZGXv8wptCsB6i/Io2DDv/UlELlWID/vLnZd23AKa5yBusoNrg+IuGWXBw/9ryqbdYj
2Xm1XZCcZjsTIRjaySGCnJUPuhrGM1EmHmKV7x/y0E8ejDH8vX8k6sN+J3mY5htN4rzq6iEeQPgn
NYTMqPGx+pp+oyDBiMFQ7QVuKfLGHA3+AMnkylnX9rGO/OwuYRwt4swhbfJtQn543kVq84AWer7O
bS1ciUKhGyXaDKsA5xDxlT2n4SWXlWESonr8AMGA9dIQfpfkFXtja5e4jXS025rwMqyLF6OOLt6U
62zDfGcmqfHaYQICUNwJzoUbuFtHqqp14Dn6DcNcDLvAqnzHAViPqh8pXIfXNLuRDM4gEf51Ikl/
9vw+lIJeCNGd/5yDq6z1KkPuEyUHsC9Tjcgi3TrdTmlFyUgNFG8lRltokkU2vNnWLB2I1V3+nNiz
ZfUpDqzo0BhZAC+8wgk3KZdVXCvfkqyRZ44SjVcc8waAgKa9ioPOuScQ5cWMMgkIWIP4XudxsUZO
K9gqcVPcmin5JmZAS1+jvD4ccUeAPTPJ55TTAX/EDv3iRFnYio8ZYmSGdFqmhn2mFd6TPjhpalxc
xMsHC2fiferJ4jaexj5bteb91vp1netyI/7329+RrX++/ye4DZUfhULdP+X1NEOqJA8vgsfR2ZWS
0jXbAOOJuePo7aLNQnMviBHizGtcAiAdjtMirFxI5HXrrpoUJTnIKZC2yU3sC723qZ7jU2FFztJk
qVoPeh2uTJyu5wJMLEDG4STZVGdI3hUQ1gJ08vYmK+sTwmZPqR2pZ9GSPVye0vAxCsjaKGbq7li3
y4WXWsYr9NzvFkC5a+5U0ika8fhNYJidBkcqyEH0V6QPKsh/zXcD8fPXkswa2IV2eA4hzM+DMr5E
g9edshDKcmDb2al0LHcT4rq2LYlOE2JIlLuK9qFX5fEQB80XZVTbh6FI1XmICfXKdKgq5Lzrvjsm
zkZ8d5tICXFScOu3oURaNNGTnO8D4YFOccqvCk97qubWsz7o7ho6cDrZ6jRX38yPMVDeVxyFFqKu
JNfIbA1d5l9wv7t22HZu+z4w924KF0UceH2CUMwKFDwnntDEq2p/dCrvWyo0QeG8+JmLdrMm4wdi
DfWZkhiv0ibAVtzoi1UZufq5ZHVCjq6wVzYeU9YMMQ6EAJvIutmufMaUbvyqAJjBqQriv2vlOQHP
sMpk+9k30vbNtgOc2LuyWoZ4dq/NUlbmrADds2OaAW45fvvNgztdekXnzxrtsU1154fRSleC4k1N
dX4xWDAWBtyI6lqpZ13i2+tIr5191lf9xrSlnTtm6VIZECeJq3Ymg65+HtOmX7Xg4laZ2xCBp/VZ
xRJ9VgE6fGui7mJTbH2n5ETOxnLmnjs53Ep1vYuBxQi2HxP+ogWmw9hCW4gPveeHV3EoClnZSxEQ
vqkrkrB8DBLbWOZGphw7C7MZuctfeju/FGaaP4LKfVRKJz6jCSbfM0l5yjzFOqlhXh0Ho7xABADS
n4QhIdx7KDeTsZB3w75q2HpWgtFcGWT6QSIB7SzxW0leO5Oscd7I5Uo0pcE82znhoam23akx6x4j
0zR91fFXXJRy4+9VpzkC07TBPyNMKWg0vsNZgQRZlPveOhm6n/1iMCKJSbpmmiLajl99kawsXbTu
cKcykp6LOLyzO6lOQx/yJI2dsuu6qn2ScWecAQ1P1iRJvvPe7a64YGvHvrc2Rqz7wRx9OBJ6OhD0
aVAe3O7a9haOkmP0Ro2RGR10+q0TIHX50Q4QWUcRUMVVr0/bZU5m+YltTLMEes9rbWqamunMZUdp
YPSM+Spw8mHe1ZWEmpGppfuPU0tvCJPYcdnzbuqNPF5QtirN/e6Ud76zS6vhUgyhcbaTek30udQd
7XvWKezwwvqt0432MtZJPlczu1yVwetYAvQNiXSGJqx+dPpDZ1vdvYp851C4I9zhIoZWETWQSEKW
dFRh3Y3cBcks53G+JFKTX9LpzNKVS8KivxddYhAjtGSNLRo6K9MMwE3JSVLKNyQo91llGY9lJLdY
wmFFIppW4I1k3qKvoZSaj8jVd7cEa8N4auUZjM3Aa5tlL/fSYZwOoMl+nsWR1q5bHO4/uz6nfc51
YBRT2uCn/7rSMqs9KN4fWMrbu76owq3duA6U0D7ZBLriHbsgwDKo1KITpcRhpeVacR7t0lo6CToQ
XeddHN7MG4zlkz0S9/XO5/HfoKxiHzBMdlfqII/nvqizpQv449aMOJDFeic/5vG1LA1QB/aYXLFK
CDetXpbb0HPq8xBMXo9OXL6qbnqUC570KAZboKTVl7DEbR2kXnLRKLtuAFLJmzZvonmRqdDtyKJu
FZNP6wxpemXgdWZbmvLVJLBQ5dJ8t/PkQWEPMa/ICl46TVqiRJH/0CGV+ayFr17Lb9j5EXbyWARt
yqE+2TxK60i1u3VvgJWRLZvcgumrz7JRvalmEmJndASlicACD/PFpPb8avlaPi/wdrmhDdKsirjO
DnZf7p2QmqDrSdUFhlGD6RqVgCLr535Wxu+yT5jlpOxJTFtPV9ALscgcNeOogiNZ+E6nvOjdcCQH
YlOodBSW7FUlm8XXwDfGZWfLxY40pXVLq+4dbgULJVV7IuLKvCZVE+5x8EMcNmmHU4ID26w1jLdQ
yT1oGfWwUfy6WZseWyQUuK4NKN1vDjC5mZImw21I9A6EeSmvyrRtnklPUCBhRjBtnO0iS64qVo7g
AKqNbHnx1hodE3O0MDvwt4zWOAyZZ0cvnEXQTeprfehsBjUYDmkOHL8PHPfR0PXqYpX9LoKZ2mkd
/rOUe72+jo8BepJrKsj1UoC7PL7LhdkFxVZAvxq8MkCK2DUabUC/qsaeNchkP8pymyLemZEyrY29
UbYxDsptt20axVuOtpK+QsR4p+rSXwoHakem+d+Dac01cBXMWwnnTZU87ODI5rYN2mHdt1F689TO
IV/ZVN9Mp0QfulHeJUoWhRxY90LWx6WiRK/2UOaLLNWcSzIdINh3MzXkRnVNSZVmJIKUxVha+dJ3
S8yipzkOglBrO9Sd2WcfCoPwWwwWlmmGmBYbvXmxPz7748NiU1l7oBrabnweJM9f2lmeIpxLApDU
F/vnVosPTuh8sSLNOQYa8bVfPYyaFszVUUUD3YHlXro7y7GVYw5BZT5i2QD0BJ8VJ67UbdrGwzmf
DsEmHZJ0RXAcbHIihYVuNuozCtpftbLvf1CfG0Eqs1Eh2i6lOJlVtZMtO3LfLJexN+6kmIVal4xr
zzqykQcpXMSFqdzN0MMdK5JSNEcn1zUlfgEIEy9Ge7KSlHOs5V3QI4lmWKvQ1HrEY6JsZcuDdciK
BvdASnIPRmYlG9H3eVAq+68pla2SV7OAf7EbQWCzqp7tqqtwKdWDpxafkEWbGNolcvBqBI9Ugede
h9oIRQBCAvgedE07tehwb6+PXakRApKhekioM80gZfdb0ackmjlrxxpSsWRfQi2w3qlFYawzr13P
vnkau+RAlb/KkjQguJuNO12CaTJzkeMPhik1UUgdG8HoRaqC+LWTfQDrwIEm4LJNAtzfgUpv0fPT
TEwb7XJpgqE3fKzMYi8JDnLep9tgxDfMznFkK6xRpbTnuLfB6m6e6R3hRns+mm8SCZaoWbtKmV3J
p0FJllCRkpQa2rjJrglKbXk3syE89uQ1SIXU5T3KM/vkRPoj94/5OA6weaCD/8UQtya1mE8qWEEU
tyhaCsCCIC4GQhSdT3X+TTRM35eXmdVFOB6X4yVCR2mmKXUPM0EbLx99qH2s1dgGezFNEQNEC2ik
SGjA0JN3ISbtRsoGeNID7B2rODRN/PMs1vJoiQqqgSZUV9XUYZnzccpKxH0Vy7gh8yY8lgYKqpIM
tTtRHPcoDtwGzhbT5bOGtsjRwBw6UpPwWhdSxOPPssgO1roqY484Ct/M1igN6yr6ajvbqVE1oiNs
q6gRwexqYpMqfI+4oZyiqVIMJ6pO2kUeBgMbTN+7+vzW68Ea4o1EaFmo3ggbbZhSCGcQrIsWjTRe
0yA3nVz9P9rOazluZEnDT4QIeHPblmw6kTLU6AahkWbgvcfT74cED8HhmJ0TG3tTgcrMqgKb3UBV
mv+nFic2f+kp6rsL+5+TURBo7aby5Lk4bssocS6N37AXW660BPicVSh9aVrnnijvdOq7qD3iNiVE
UVIJOSjpL34SJt/gp1kQUZT2C897bd/GfvCRXJToaMa1/2CrfCmi5DuHKwLwXU3yfmfxalm60gye
vvBhQmpZUNeGSh8d+5IPB2VI9Q9G8xSZDYWNcJ1SYs4HDCQCYPyqV6fXvq3DjTlrSgT7JP4AM7HS
QzQrxqM0VUhJILut7gQL64usbruOgI1eXY9pba52g6bdE9Czb5PC8k4lcPaHztHMSxvhafGgRfik
hXbzNDTDTgVX/ZPp9EcvUZXHZaPud432bJCxeouDwF+7Vpll+xg26VOmlzGM0T2kSlDDQQ6rpimx
2OKH68cFZDTDcOG3FnFiNsdHCyQNiOHS+Wx5vnuT1MqXMC6Sp4EKSbOrm0/BNNWfCrKRSqPV7stA
qT95xgDlJLQHPGHpQuzln7Ue14zf+vdWQVIVpVv+PSTwP7V5jp9hZK+vIzUkIuQFybNNtczRHJro
SrRURABFG5ol2StoYS4CtDlRPqquqT7x/iCNBfHo9NQthqBe2xw0bxxlJmGwt4wry4D4DhQRm4qp
pAGwiewx6sDtzxmuBCiRXPWAXx/tpGrnsuD1riSOhYslBI6WNNGjjNW9PjiXWtkd17EdSWe87fHz
Lcbs8JpTMZMZL9qkx/dnTnO1dknT4oU1jepJjPMhJb45mqBzLuvCJ5wf6w7H2Dp2HP2DQ0D7LMZG
3+qHOnT9VZvaDfTqcENerWOjgcBbT0hI/oRkDpU9EdbkDL/bleV4/UMPm8opi+by1k1uyD6JPinN
vtfU4ZOiOf2nrB6/UEXl3RXwel9VPcWbijEOD10LXlnUe9QOKZG9ylrY+mZgMldRD1jBvUmw2VdL
YJvBaTRJNA8v7uAODzJHXkcpmCd5dHbzcZ85+cAWL3IOpE+nN0FA4TdVbz9ynFPfyzKEYagwrIfM
t+KraHQvbTvDCm8lnzs1CZ6pR9YvialBouCNwXOdtO0JX/t0Ei3JA9BHVql3EW1h1h+zpug/BJFr
fOm+N1UWXOlhoR7KwapBDLHrQ0Pd6rmJCXJCkwQMkldCOHWMF+bU9TJdLk0tq/T9G4M3l2amlScY
HiPYlZ58ijC/2Px5BGRJ4x294IvBt+3RT4uL9BRrMB/iYHqSXjznIPrmww/p1fzRlG9HFeHWKvwy
12AHuSMxOpk1bmfj5JOZcohtxXiYfPWlMZVrRxmCh03Mhr+8pH7wWYw2eWp22jGciBS/UxRBrO4q
qDnPm7GY4I/grAOO2fC6nN9zYLRqTftMPfwpGtrpF3e2/cMMEebtpOXqnarj7iJ3+uCC9UL9ex3u
owUcRBqo+l6uUsNy+XnnvMMdcEJEq71epUXmHceegpJ3CjEW7dApwRstxT4wetlDg1cC3+s6a9O4
u7SZSdzrKCrGwTLN+QW4sJcmZqtwSZdGrjbFZrcp3tn9C5Nt+pmE+AQCYRbexkl3s9lW+hcm76ba
xv7tXf7tatsdbCbvpm+CJTHvnfrdSts02828m2Yz+e8+j7+d5p9XkmFyl1o/VacujJ62P0HkW/dv
l/hbk03x7oP476fa/ox3U20f2H+12rs7+K/G/vPn8rdT/fOdAu9Qszs0ij0AIWztouVnKM0/9N+o
CEUxKk/dl1FrvzOTYp1l7a8D3gz7yxVEKFO9HfX3d7StutmoxJ3n46Z5O9P/dX0OMxy9BzNmd76t
uM66rrOt+1b6f113XfHtXyKrt9RAWNXQn7ZVt7t6J9u672/0b4eI4s2tb1OIJl3+5e9kovgXsn9h
8t9PRU59By18SwFUPDX33Rg6x5qM+L10w36BDDDzhswdtORoWZB+u5BDu02hn9OmKimZ8thRLmox
HKeAnDiSV24pUq8vetGO5kHUQX80zdS7I+eXCjoR9bOX3oC3fCYlvNTP+mQ4B5Og0p66vz1hBlIv
FwbQlR9UqEKFJZSaPSA95dIa5wSm8VfuUN15GbiJNnZR3zegJa+b9LsfNcq1CT7wPs+AfCYmhT9K
zYonsjKvzCpv7wFbyp8UvC+3ltd+EJ1YVfxyT55djwfKwvMnMdMT2ClDnC0XMdF9lS1SztaUWcUg
LQtyuMxY220T/cvVdbf/4Fi6jxP1L1b2JpCXdP/XIDfwwOXucDeTiUUeGNgfd9KHvziEksd7UW8K
89XENhVMihGTYngZJmOlETvvdRarSsJTYVK8q5VUtBh1TBRALqXBSwhI6dZ/Y5S47h3Zl9P5zRgy
T/9j/kYKuGLq7kdDHYDpg5IC4lD7vtci516uUqhY+j7v7t7J2RBFB/anfIfeDRjb8LZPAtAa/jOH
WEhTcrwFBcruz5tMrsLU6a8og/ztnVwmKRv3pi5n+yJKETnpcMrUabiuyLcnZ5I4IdyAFh+Rs8/t
2lvlohS5XG0N6XX2jXRnAcCTS5dgil/HL2NlWGNG/iEy6hYazWw8kQLQ76N41r0d+HrNh12l4SSB
J0/hW0sKNW47ezzFXtF+GAK1/VBrpXNxeveTiDY58FufrKx1OWtgKk1GOvLJNoN+Py0jRbauITNt
QlnHdYJpXUcUajl/zYq6OUuZrlyBA/X4Uq/7rnQXED6vhEB+qeVdr6VmV6p3gYUl26E9eOByhsRw
L2prGCkg2FXWXJRKsbn2FbX+w3WrGbW6F3O/rfvxptWgxQqaPjs0sfFSO50onefi3aA6emuMsgGs
E2++iN6YvK+8Fn0Qu5RjvzE1FH+Q4VKIDXzBLoK2Ai5OfNamQaF0k7r2TbgkRUA6rH7LCtCBFh6A
zSKEdgDQ4CHb69fvkn6SjOTzkwidhYCa+lcLB8iheM0NAtPoJrcDIkeLB5BfylNEFBXgyv8A5IHe
nUFV2vYraF4peNKLXUs0bLUj1WI4gnrSAB1XNo8LQsEpauv4EIILHu7JFMxJB8niw+B79WM5TPWj
yLRF1lHUDYsdPtqT9EX9bp5RjR+azg+ue7sZbnvV6m+9gQjxTvoxkOU3rn5fdMWYH1YFzifyAUan
+zWEq4nAvd6DvxyUh22GLo9f5nonC5f5fP3+ndhWI+Ws6ONj9/ryePNeeSGmrv15jw9Be/OGWV87
hABvVhvpvxm5vmQGP1L3AUlPeyr8wMdViJhmafQMBUFxzhf+UmnS16tJeEq3vqj7IVlHvJNLlxN0
fybz/2szdO68w/FJ1ZRHEXNmRsrd1uR+89I1g3bXkSZyK0qRr2N7qnH2wVzPx20YXnX/0JeVtl/R
bk0KDimDGgADNI0oIglYq46K0/xiTHCuXdrcGW7zOOdgGsF5Ec9pdZ0Yqas+DRa+A3V0873Y1Ith
IqUKk0dmdEfUDT/kvYjcUC/2bEYH4EEaTc32nm6DVzw68xWvOe2BYlb9Qa4yqKX1OeruNrkOG+ht
pltgF2HqqSTV7rSxtM4Ot02JH8Ktwa3HX0LW9yFSALFe1ZHpAVX5uppYN8uSY6EQkmG17QbCOm9u
+8ZcV3sjz9OK7BioVodZv57TqALjAxopr8sAqlR8+6cOO03YZcOvbpsP+5qi/g/+q21kOPM728H5
WrNMWoGnHGiEALoGcLTUa3An5cGVAV7TsKorO8IjSabDi6ygsKoYKwijlhHrYJlnCBenXhW6u2bR
1OCYaQeZ0R7DKzF5P2SZm9LaCNR3Roi2sKpDqjvOaD+Qs54f3QagYf519k87pE5ES6rvoR2D62E1
6UNVJ9DJ66F5sqhz+SS2AtfyR1u1ny3CNKQ+KHqt7ByNV5LUDDSQ2VAMk9Bd0ohVA1w10Uq1gWgd
l0QH0crYoiMO+UJK6DPP3iROvqsXMg789XjgK/Kntq5oq4VYTbRZAUlSbZLQ1Gig/HoLdWVKoQ7B
1Ae52hSbLFy0ZHBoZzumWkHspBlAY14V1G78nInwzcNAEHUbIEu8m0mWmEA7ARGaicV4Wztdbors
q+auIq3JcMzyaE+k40X2GP9CHRTsRuovAR8AwcIIqOGh036pLI0kq3L6OBUD9XlKkhIJDyBQzFWH
4Kfq3wXprMKpyxd2GS6z5m1eX4/4e//drP6og42hKNBVsXm8tgbXOmt+T2U2+Vk78MP620iPguew
nK+DCm9/68bzp6Iq9uMCjEb9XHGvd7CgBYsVRYvsnW0ISUTrJTrkpMuUopUpqcobbkUbmeqbKfMp
J1DMHG5b/CSkkBJh8Aoy6J3uSQVw/LpzQ/sEd5v9RZmje3kPbxYpiZ/XZeRYp7CxAF02QacadvVs
VWfZJ89xZNyYTr5/t1emqJId+Kyqxo0Vv2hfZKKJmvqNZhp5/ezWrToBnyujaD4mCyOwkaag6JjN
pVUHZbh/7RIUDe6kmXPnmuLo8s5WoGdkouKq0dzoSRqPBI8yIRdPemBb6HeV2d4YvQlbSDZl4znr
hp6HLANmfv9PTpa2+4VO7lwARQejSKteyrZz7sRk0v3h3nbn8zZAt+fkiicoVfUygFJma98Cn77a
rOvOyUNZFOE6iQG840M4EfiUu3BIw78CYNraia00ZE2nB3KbhpO5TD8rLlyksCJ8VNKDGsN+VXTN
8HEKan0fDXCpi2wk4/aWrKif3oL3KqKqMIEKytQ7ZxENZKefktpmF7l0Sw59T4b1VXRibsbUkXoZ
JTut6puXKfN/ATtkuPGCYLiZ/JEsdLmUhse7osBr8Wrw3qp61YiNdP2iDaqd9IE6i466NffrnJtN
VsSTv99Gy7xWPb3cxzqF9MvM+aQOdXB+Z2I3Km/UwPscWjUEWZ1nXtxeicgdnFUupdn6ohdLUTtA
Zb1YSt/eLFeVmBKQmPZaAM6IGMkccrUtCTeBYuz/cjWx5IwagjpIZqKqN+ODA8DgIR615Cjd3guR
9cb4AOmssxvAoDi9U/hD+jMk3nL9Xl6Ml7DMtJs6r1MbOhUmGd2P+lQO94EetCQnZc7J42T5CKh9
vfPrebiWrjRJ5z6pZh/fSq+KY+2xs0YomsLwoVh6nhkEjxRmbkMqUDjuus668qdmjvZe14Iy4GXf
Ncq/oz0YLzM/ER2wPxm+LDya4XBqoow8paqGKLcdHmtHDT9SCEBepf9RGiO2WzKILP+SLjK3IVF1
nmFAFi3R+u4hD/RLZXovA/SeFAYLXkwRUYqWHZ25BzZ2GU7ubX7bF87vmz2lgaR32ZA1LgZVX037
oA+nK+nObdmRjGZHe+kqbmo85eWXLElfVgMVqcJ9aTvXRtomZN0UBk4bd6HhA0s05i+LgwMQ6xDw
LbKosEgi3vrmtUGhHFj9GPiLgVhJVxojsmPyaIrg8E6xdeFuMU+hZZMj+MXQXHhyJiOAKsUl2ARH
8d4i8fHQDs18IgoPdL0bhY9q5O7iqcz+pJWxJpQ8YpsabvBRxlPc/368WISA064W2wqv64tym4Ok
YLB8SUL3gPo/WSEYXkkNI+TOpnjnzlXaI5UZAUAC1vCjbuPgEi851jux7uzI2U+hMX6QpgU19a70
G2Dt2+lDblPkkcV+dpZ7AmIaSgarvl17LmG0RrHGXSIfx6tW7i77C22KS+zN2G4ZOywfXa4m1hWx
6oAKp5TSm6SsL6QLgi1FAuzTGO7TaAn4L5JCjb2LPea/i2o1qv3umFZudNzGBEOR7qY+eJlHFIAZ
/z/Os609/u/30/WzujcsEMqq1DJui0Y/97FuXbe+wX4r7XvjdqqYhq1XatymthFfRkqAYTk1bkU0
iHa1EfOKopyj1nrUkixDxFLmlq4ywh5xqAIAn9qkmo4iFPW6opiPFCEdKb6qd5EbJS9P6XIiz2dX
msZ0BSfGEaq0yNzj1DAvUZVZpG7zzG8DXnlQTND35Pkuenw5k3ssq7a9etnX+GN0jZdPuecHEjy4
XeqexqI1wDr+j0xdFJClUZlT66s8B3nHXC+zYv7a61Z5LeNllAzQ+Poc+KYAi7KMF8XQZ+6trU/K
Kc5G6jmG8pZciep21qzy9q+6ohCTCVRru54prf3fbWWmNAq+OzaIaLX9sVQMZS9XJkkr61W+yMpU
gSnuVfvPdtAbK2QF48x00+M7bCzp6qTxKnlEwuyyjxORNHXYB3ebLCW1IPUNYNuy4E5zAorPiC+b
ZkaO82gaJDDHH41F7Gddcpk4S++la1WU3oORpJDAPBfPuoYTHi8QgKOLMTv6dY6ZPc2H2Ak/BhQr
PdMk/GxN9jEwXNhZmarnonSeGt+GHHXrgjt/3QcAmpyVxlu1AWBlj7FtWrfC4z4Dk2JNRncjhO7+
QtneRAoo2FWkH5x+YXQfYzu5nd2XATJKGtdI16HSk/GjlcRHh1SaQ+lWKb7ObjoXWmQ8lhRaHbsS
P5lpWTClLjJfMdt9WdjNaiKKiQl2ILPll1KffusCS7vgGjYeATW9qHGo3mld60b74nmiVuyxXVRT
1yp3mj1etYbjRXseodMlUfTfV0uTYi2y081iL2tuN5MGYH3HpMWU5LDfiDxtvXZfQfFxXqfabkbU
coOxk643sk1XPGte4lznsR4AmMDBzlhOlm6k9Fek+lO3pXCk321CbZrJu5XzopiT840loPWrzTbF
pthk2zSw/cS7md+pAgfGF1xozxRUKp/aYrLORWeWV21Wp59A8vtVJ/Hxxx8NxgjCizrALSNQQJNK
nYwBkJeAAaqhbRzsKnvbNZeuGItWjLeuaN+NLWzS01tyrPdDZxl3WUI+0Oi7X8lv1fxLoAGXThEP
KF91qUy4aWLzDt+ucSfWzdgektoYbor297SwzEsIxNMNlaT8qyoFUkMqQ4saEDGkrkFQCZeQaKfF
RK6kqRuKpFbN+74dtcbF7n9AaWZTF73YyXTSx4nUUQpdXeIpAK49SPqMMmgaY9ZC5WqscNjPvEf2
vVXl7u9pamY3ZAOXuD6jLLtpyIjaw9Kq7WVQ46beMeq6iL1V7ijmXVVCcBQMExWAKv7VpQtq1PTg
hT6k3JBirVpL7evHGWqAOwrwnjl1Fl+7LJ53WhH5z11HOpLWF9OzX0XWzmub/Nl3oB0sisCDRQFK
UsWiZrczqGgibOBdNMiW1zptM479tasJ1ANoNW+6m1bq6v7t2DQNor0zcCRvl+pPoyM9xqgjjb2C
59zZC9oJ4TOy2CdihjdDUB1FNpJyOR9W9TIk6wvtWC8zmBR0HT1Nr49urZRXwKe4x4Sy3V/0JP7S
UGLwqPaV/jBkVboTeZ5Bt5rBb3vtLUm9lD+zNdO++nPVXvgAGphKsuQXqtuaXRN4/j25gPNTqbSP
Ig/0rDqlvmnhGGORqGlPnUk6UQvO5nP0zQjj8ecwB9AV8Fh77Mt2voL9pLpSzSx44jhIDr2d2z+j
b3oL/olYAm82PdoxsDAvO2vwJql8gtPxAIRFSg1Uiteo5jH9IEJKDWCTnZz0jmw85yGvFGWvBBZv
s9erIMdVKrLo9WrTrlfxWNx1OeBYUWA/huxer/kuGvfSUMRu3lsxpLg2zIG7dwrpTrH/WJaZey22
mwU473jCLHJO+zR4Atwv/6jVaXz0VdL+i4bCsViBJ9jqnfRHO8b72ZzGbwHsYse5Tt5aNEuI5B8t
BCcqjaN9FoXTNzNQKPjIgdo8g26T8StS1PDBXw4cTejBzKuCCbZygodyOHGWY4jo/YD6BiWybjww
Q7uDtyhE66UuP5q0vpuUsqYoZDnTvBm2zE0MeLxp6rt24WXVexy+RuWVTxOJideDq+incS6VL3iw
VguDop9dNgE8ZMeUROXEh7UFbx1S+++EnrUbkHXbJ3AUp3uwz6+MnNveq8VUnKxJHw5iK42hpt+B
sNNupFd10UxNZX8FnnvzgcPlvp9rwpI+ZG7Cqto2+OEKA+/I3LTTZ0fPD1ICDTwqx2HoVA5S5ezq
jrZzYX6+o0Bxn4YanMmRP01HUPehePYDYHGlCW1VvSjW0pBrnvEU4ZLcWlOnpKD7NePZSKRg0Yj5
UtP+d5d5AAlkTTksda/VND5Gy/MasC+LGE5qcayncCH/bfbb/LRRes7k3cLuV8EVODlXIn/P+ikm
eWyMN+kUmrsZFI6DGIpim0qugqQ5x69TvTNL3AfF07ImOgO5oseHNrMObWvnH6wy5aBpJvG51tv0
0OgRJ001pXC+U+EZNetfhzLzTnqvzlARQGYsRMcia71+3o/K2DyK4m9l6jKWCj9KUzcbGZLWzbDv
plE7SOBxA4hew5Zv4pgh7EUnfxg+S9RyVa/Y0X++XsObpgEl3Yo53RWdfeqL7rMbHQC/3Fn6mN4N
U9+Hx0Sh1NPJ/9RNlirjfMBDl/btWXqvpu3yHJOH2atcZpSeyMXi1V7k5kKQ9GovS4qp982uAGAq
F9RqaYrSt49NX8+7TSZXC37mnS4k7WJjueASUq//Mq51B4qCxHJIquBuHBLnWFTJW5ttxhbgtTPR
qJ/wJdiXqrLghV8+D+mCekVZNB/A9hcRZVvNROTmDs/z16FrVzTvZHh8v/tBXe00fVCPTcuTTdAF
ysb4SUJ9/xCQWkwOq7YTDIImqLJb0wQnVKxkkBP0oC8sUOZ/HtQ2yd1LqESLNGihzZxytzKZ4JAK
oIpMSnu8k34APc6pnwglikxZbN4aUnV95GnlrKNFjU9YI7KI/43cawPgofg3k8jbtZJPxgdp5rZ3
Ds7QBMdNVlNeRwhRDXZZrpoci+H1HhbiMGnwVoO3WuPzzkcfBMeFOCy0E+O+Hr+JwRtx12sn4Gyz
vci2OfDJkffUOM46hyjsXPPu9ICt5rJU97oeWUDpaZ4heX+nYM/xg9Brf71NXnn8DEqz48vn6Vcg
KAEJs5C2AmpYPxp6QZ21Yz40OZTlkEPWj4uBiMRAmth5KxLTZSDJytY68I9zbdP/ca6paL96Uaxd
XD3cObbVPEkTawX06JrfvfDatAWgSPrsmdedmrZPfZ95H/osXHxUcMkMAfyqvor12sdxRSw+116s
HcpxPhQcZd5bb+vJCHWZX2STOXofRuaXXldqz1EWPo9J5DyOA9u9KjHCa+lK6Y43OzdUoTV3UsOT
xV7wGGs30hGjEGR6ahnNT9FS9yNyrP1z0pM1VVsUg+07qPMOWsMvR0aIDRXIL0ttUy1LOThxod3m
ZrS2CB/9mjq/ZQ6VyqvbgWUyb4lsqX5+Chb+9pQ8/Q9h1t/XczrdiEiaElSnM7TXOmCOmOF5BEs+
xk61SB5IFKe6VKMZOzAJQ7t9JUeJRF5xcikNGI7+odU0bSfHFJHJsUSuNtk24p1MJjCJ+u1Ut+iO
IQWgpAyBF/YGNIxiUee6VtObFU6MctcXwLBiqo+WpQOR2UMueFKonzzVS4B0TsrsRJlBcqqWaOqm
nQL9x6iRQUNIL9pTp+Qc36XJS1e0JSHHVbulyUs6PVHacB37TrFOtWiTmW8y3IZ4t6gigtPoy1yC
1OVrIPq7vWZ98Tv9G4RM+YMou1bfAZKnf6qy2nua9PAs4jCDiM8YqMMd9cj+MhZqc52rZXIQrRU0
yjHwYuJoywI+3MfrAuuUo/NuAYKJbxaI3MY9AWVK1itlLu2tFSZ7urhdpAvXPShumr5Pk/4CgKd7
2/lTdGisKPq1opBj1sE/hQjOPA16YQNqUSSfR6V+FAMSKB3ALgLjYRsJPWD4a6VxCPZ882s6Z9YJ
che+Vhao9emYgQ+z5Kz0S7LL1ogsh3gFeNv8vMm9qB5OFYmS+LkgB3s3VLqKJFMuY6nThS/qdeLp
KY74MlldUJe7buGnkMYuOhxVclnHpGC1S7OpRTbNQXiYBxxBong/xTpPWRMoxgt9MPTavt2aoeub
S1+SuvQqD8hGujVGgPYO/7mk5LCfmzc2RRuN56T1fu2DsbgHK1m/q5WTdICGhubZZju+yqvsLHKR
yFW7jBmSRr9jb7OJAwglwbQjyPqHSd/Mt8n/MGkAIVafN5Hr7HUqp5YzhRxALN+1z+OYfFuPKBI4
WZp35w8Khb9C+kU+7aIkv0w/RfGIt/iPts4yWxVG39YTkGjX80xfDQcSmtyb2MgqXDp5/bFJKeBT
lZlilKxywBGunE+TTWU6gDW/Q2HnftZ4fuLD0/zbOa7rG90gERL+IuMjn/mwC5VW/am0D8LztYyx
Kv1ljK8p/m0TRFBzJ8V01IZpP2UFp2I82t9ans+7HhCXh7rpgfNQA05fYTZ/axywH8CLnPZpA5aj
M0zFgYhK/EDq8Xhtu5Ny1p2meHQ1r+LkQx2W4QG3vICHTdHwYewb/eu7QVpbK6CtmsVjW4N74E66
c20O3pTBOsEGkvqg2jklVm58SerxPp3c9EdiJFRSsnt7Al+zpsYUi1BRjS/10N+L/+yvLF7n+FsL
itjcfU4V8MHtks/gUmQfJNGhO6pEt75YU1NTABZ+koSKIlTtywjG1prmkJUGqZ6wYZyMEfSqDrzd
c2nk/b4oTNi2l0yIOI/WSWV8e5BJJ7IlZVLJoaCw01kn7bSpO8aQlpBazDZFdYYPgVrlt3AbcAKB
nGztCkm94MZqiPCdgLCybHdEvojqWM1vZYrXeUQEoefeiRWNjxn4fpukRwqvAPkIbmdbTx6ahUiv
C8P8RxeSMdV63rdpVv1DykFrtbBatd+FJOl4ZNqd7CamgOrVnwocQPNQlKmGAhq5Sfynm9ACBxua
S4WtuowmaFPtdDAflhdyYB+Kcca9NmXZQ1aCJSq85l0VjyRU/VlR28qwKgI8auuIpPf4Fi+KIC7N
W90Ah/huxFWVFY3afHzx7wyGk51GAtTCd3fw+0n93ibPMIVmP/D0qfvIm+Z7jfymWwrYgQh7Mcj7
6FinCvl8Suyep7Y7WWrr3NiTbzkH3CXJKQdIkSwjOOZFHSm6cxPx9wA/BF9lSunddapTxC5/GWnW
R4Ps/+duBOljk4ONczTTJHz+C3t7keuRV5DZ2IBFVgDvkSY1v9LFJyl91Q3qHWFjC0I7fBdeqY07
085aKGMr47kh8lK3OCFxDtyHdVfuBGUTnBUgrRTwDqVr2uY/D6o0k+S8fLrDSVUAf7s0CjiVpBfC
n9HO/5EtihiaMhhhBtKeVPs4gW5cam51GzfT9BguTT5ax6YsQHdfetKQ8G9GDZvOReJlnfrQESuW
HpCO4HGQ2QclcnCzieKxzm6GXv1FRNLYnVdcu6reriObqA6v89r6DYqe7gbsT1KfuzHpIQctuj1A
6BYxpqHE374IRSOWcrWaS98Mst/yVFXJl0nGW45M2rGa+2EnuZbaQPUN+3I00hcbuZIGlDRwC5Lb
TQx8b9ztyq57GVA3UGxXs/qQ6A5URkrrOTyTFZ1Prqv941QF7iFOjOlT04f4US3vUVfJ5QrHEvRQ
W1NuRDkPqkpBJUTronWBf7qCtNrfi9blVXNnT853KounTxZY0B+hAyjquu72Ra08VAPYYmJZWFRn
V1OuXss8es1Pp7GG6ShavemGi0a9K2iY3BF5HPGHWC8vMq1YkAkJYJ9SPUkvygGi5MhZ3cps+Kw6
QOyrCRgtG75REz48S+s5hs2h/tmnmJWARwRMFEykVwNf5GsDGN07qrJ5NNdB+akCHGOnDjCzFXxo
Pg6fALqg5qAG8XjVBTkJF4tPleO0to+isAIVj26mF6GxI5shueOlBF5LaVJso5jOIW5jbZ/62R8M
QwcSAL/KTmpewQJsEX1TlhCcP1sj6d7D3uvH9l5EorQbAGxUzxxOYiEKuwPIScaLbJtEszpydLPu
XuRqowxQ0sCZRb2+dlt3VX5Vhv6jPysm0F8CaRVkOkBWGhipsx//yHiXA66yaMLG4xIumORkwx28
EyHYzZjL5WoKdGV+7DrCUtBTHzzvOSza6WFzAUyKSVmAHylX4jgQRdSYI0TYTX3gAWt8EEWqN8S8
C+0ZgIz04hRFzoPP089m1nn3ZQuvQWZFECr487xXayd+bge32Dlz5n+v3Op+GHDI78b5W8mBj0+1
aKkg6avfEjP7Yg1J/q1T+NdSvzx95jyQHcI8bR67vsAhYFranRuO89UUON2lUr0BVl79TysXo/l2
ZWtZWQnL+3Iq8LMU6TeC9m9X7rvkS1xm6j7Ozf5hjvITIGagcc+mcjaLSfluDHzPvS7RAcOu3SMQ
/94tNf/9hTg6pIJDrH5IADTbO01VfrWa7nlJ2mb870AbEemck++KpqjPQe8kB50f/Ycg9ZUz9dvx
JUri5m5s4/loeXPxyQl9AKNDU/sVIo2X29C4DcUPgl87Ayfgu9uYZu9PtxGZbvGH26jZ2NwZ7JP3
3cjvuRqgryAIkX0CCrZ4NFoeK0vP9FQacvlyZ8rvRcRuqzl4jdGdpSvDw5lcJem2xrgOp67bafbL
UAoDqDEHFNmZzejQG6H10S+07JGjFokJrfURPgHrYx8sThhIkG5EVgfBkvW7YF0BcvyRDKPs0fZf
hkMJRjwxsvAmmJ1627XmS9MsVwnp77bSk1269Oyon/GtpAaO00UDOA+sPZp6rYJSeRDCBlPDu0AI
ZL4FDRZOPfWHiGEXhSpmsRKeGrHK52m6LSv1kX2Lv4/KEjzMaTDr235BUJFGb/ue/TFg0KCMJNeb
AmoErNVX62msj0XrX0HX2e0N/GfXErxLE7CvQJhwAUMlz1q0YF571xL4y/QZOl4XeFnb949r4sA8
hOHO9wf3XERabRyE711bhHAquGchdheyeLkSrQ6K265dtFVL7kw3tLCuAxL2MIfGJ11QapfeZKuf
BMJWdEtv0y2W6qvlH8dBMLxalkZtUEhGWpg/WNMxacFQki3guhsU4RiV8IQsm0UJlUuzWputQZUv
ofmt8SZlOk4lu98htK9iUzFIUoimbyR2HcrUS56nqC4p9UMu2LRJ5IFkUaWr3J0WhDHXn74t8s1e
083f2L4NPMPwvYwLYrs0baJTLTJ0Ee42ZJs2WOwyp51JdpDTYp5m4X2g8eJq24FKi8kZv3qeHxxG
I9MvEt1xig/zPDXP76wGJ15ii5eUE/yjwj+tM2wCF27kmAc3DwlwLsSsg9GMj9XEv1TCGr3OmU3C
a6OhOI+pqRofQdk5Krxv4Eyxulsl5bwmTDV6qrGd0/+HtStbklNXtl9EBCDG15rn6rltvxC2t42Y
BwESfP1dStpdbW+fe+JG3BcCpVKihyokZa5ci6OISOvYQPalBDSdiyP1drl7GEFb8RDH3KE5yDxA
WvTEC8xBUzLEwYBHyopFwasMClY9f6zHpgH9DoBKDUv4YwXifpC1BMtJgX122bABmoZR5G8ax3vr
zXCspqFk+tt47UGdPgrs1i40acJ22fpdrX8VMROY+5XTnPCriJmz3HR5e6LeSWfGqRfZcThz8Jvf
eunbRE3u2x/H/s2Zvmt4q2UneSwTXy1LLzSejHj8192o7DebfL/7w89IoeWuRKu2oszYkasApDv6
QwscxMNYq/HRHTp2rPsxh6ohPpwt6L4ZTi8f7PRhjn75yxRcoNNQSc9c156PABFITI6T4PZxtDtv
BUl4tiDbreNvTcQS7GZB427drJy8VcehkP1Hh6Xnz7HirrqAQeLLsPiVLkWVP6F+1Qfi8ZeJ7sDr
Fi7BKZ+vK9LLJGOdCtCmeAEo0H73TjjA7rn37WZmY5zcnlD41dsTfBfYLc0aFy7tmOdrGnFz9ozi
MZbF3jDAsonqpXTRFCrddFD5hJZcYO+7yWwups70GrwIj2YPiIHO9GKlFQ8CMSfILDTQbdUe1FEI
Z2+hhmwehPLifiUgbjZaU3SBHGm3MPKw/tzVSEe6dsGPRTTUr9Ajm+3tCJUiCBI56yZrm8819qqW
VVUPrIzAVlSMQBpr+6CHowIqvg1vILn6GHv9C0QuqhW097JHaSLcQndkk9o2ahvd/f/4GRXCC6UJ
rmmluLUM2QS6ff1Gc7fTMHafHJuPx9EEZpmsWV5YSyXxRqk5g37Fup9Agh1ChMcAQd6mFam1JaGL
yWcX16rMh6xQ2V0i7H/ITF5BEpjb0nHGT9rLDP0tK4CHqQznEXvN8mi5eAkgH+8+kq3ifKVQ5HjP
XOY+phBqXvlAXW/JgwY4I8KdWgD2kWx6wOCBvXWOAwR2nADEl63B2s1fAZdu99HQ2muuQ18+7G7n
frRXOBZ90f5/s8sph/psEy244v0lK2WwyeyhWlclL55BY8h20KUMlzzqimfJWxQt+7G/MEI00ylC
UKIGPSY5Wwx8PkMhL9SZ1en0kIGELMbWSUJna1XElf1k9zK5l34nd0PmBSbCcF53qLFY5gtpxdHe
YVvLFWL4hzqMCnRXx8JW3WF2h2wf9GYgQgX0VAMWlqlWFyep+tdu5SlHvpqG6CA4pXKomaAZ171m
mDQgA6ubUCWtIa6AUhZqFgoKZrErH5GZDu+D3juTGX9dMBTFALnXWYspA6igFRCC2VGvb41fImfs
NlmO891tuUV0JB8XCSIk0AL4sAzTantbfCO11kW9Hxyoj5MCCzonyLzMazUNtBGDTkCGdHLA7o4z
pCU3g86yFb3qHpIp2nQ9j69k6s0Aese8/Yf6yHQbdLP9PqhTU3O0evkP+f9fByU90GJge8CP1osA
cVJfXcM0BtSjFpI138Y2PhopdpuPZdRVT2UW/bT0rqvx22QRYDN5Bp0gm5ve703qvTkjYiXOt6bM
UHFm5XGzCo195OjKYsWC6Q6tmOqMh7+2mF+WC5l7zQMgIfbSLbh9H9jWuIGsdHsCEdxwkAJiOaEf
iCviy2xlADDxPDUQ0hirpv0WNHwvLOBtFxXg3OAngFBowb5BeYd/8mzfXmZIt81TDoamffTLtynl
BMBSL923KVFSforx2U06IT8ZlT2AmhF3I2rwFtA5kJ9KgWfSndS2v/pVbAJNbAjC0qXqCr4hbbAI
YZWz54PiogFx8pqabd9CKByKnKQURpphdWH753c7SYt5CGBgMc5S7AXPQQnZ4AVunAjrzwJSHfPN
x67/xccE4OcwTAnbxD3rV3zyo30ShuMnH3LWvazqF2FV6TkHQ/RCQdfjE7klSWbswREMnU3HX9T2
EO7SzI62HMWKKxQmO+tE1vhf1/nUr1iVQ/eD2mPn9KAVcZy1gqgQdEG9ac1Mfwss0z+RO8Z74q0H
6Kq70t27/WYi++Rasz9R3JPJ1YARBTtW1XhPdjJR53+1/zE/PuMffp7f56efMyREx/vc0nY3Iara
NpbhOfhA/roMILId7f7alxl43xsZIHVRpt9a5kfZGth2xH/aHiQjesDsw6YUQi+pD1WYFG/pf091
s7xPNw9PQenrqQIK4VoNwalc/SkS9TK0gnxDNtJO6MF8epG5uWCDDV5sLKXMia09UqPmjBuTQe4s
XBH0Zx8s889Jw94W4LR+c5thZNot7Kr+DNYQ7zn75TZ16l+z/e5Gw6soxr/Yw6efTTgYQ4Hp2tUu
NOlZ498nInHugfaUqB/GB70yT3kHZgvyFA7rdp7HAnAl2jiUaP92SkB1yFtw3ZLPaLjeohVA09nI
scw++glgX3Y/PMFcze65jKYTaCPuyJumVSHeW2xODplCHZQP1IoTGcUuhw7mi1kjJRH5UXymJqj+
tm3RJY8GFOkei5GtRl3jmuXMRtWTqBbUnCaL7UDGbM69ueIAwqiy3FEvTckhuHGmpp5yzMHJR1OW
oNfJ+7g7u3EEWhQjRLCCL22Km+iLaAvAxCEHd6JYSh/XEzTxknhDTSvj8mib0CwaGl4+xcgbPTr5
HEohh7YB5fNtuBCNuQz9fm11DCqFcRreqwalarZWC63lANoJvwPQuB/A/vBvDxl0x1Zhqf/DA8gp
hMV1yuMvc/g4v69UwqAPjz1LYa+BxEFIxWMOrpOm3R9SY0NE+rNt7gepPkj2mxYssG5pWFu3cZCV
sMFqijxYc/KpiZTJ3CSEDWFquHRn0w1T8z6I0Drk9W6iFrm+D7RRjnDiMUqpU7u69nl2hPyg/who
sP/o2/YLyrjaM0hifUiWN8Ea8W21ps7ON8LziJBVpzvJVJb5pfJzG6y0GJ0lbrpGSX27oeGBKSyc
RNtv82g9CFIaW8D7kzsymcGATRWIn7f0E6gh6I8cesAL6qU5bOTgStMe7skkawMVRNLPdvQjQF27
Obi2ZwIA8usnAukPVL+MB7J0ZgHVp+lblCbDngJwAgS526np6zmAJxPWXbDQ3lMnfciQjYXoe8rv
6QPGsw5lH78PF0Vdr7hng765zIJ9gnUA2N1g34VN8eTaaflUYJ/EVKauccPwGXdtZ+naXOyoEwjp
acdAlLCkAe/D8b4qQOI6+uvAq9ILY48EmrCxCK0A6Z3AvgO++6xBUrmVKvkGGtyvXg99HxCNhPuC
Q43Rz3PrCwZSPw0cayNYuSlAM+XKMFN772oIvmU04w5pcUtDL8Q98sLuIqrbfBOAtUBCBulTnyUM
bKc5Mhi5VpLSUi7aDmSt/cH+uz9yhmc7bHm/R+myAoQ1A1JBR/7+iAHWflIvWYKExq3jQ7CwpUig
L8GqWSZ4hw9DBS4NGd1DxSu69yxkWbA9DrcDZGzvwRGAmL+H0i8ZhCfysKPUulP912l03XSZh9zT
9OE/Il966dLV7MCtnpJ8aQ6a0m1aaPbpJzSDjeBtD/XuaEDRmz7Z4b3kQcYv7vbUbG1zxcEK+5zg
5IFty7/daKkYXChoh0X3V7dGz0ZA5nc3fY6ZZyM7PdToHXF7KM3WD2BUHjIJ4ASEybbdlGVH6ILl
x8IynO0IFMKVywow9soKHvsIoevGdqvPdsI/J1zWP5oUeneZr/iCKUCgW1796MPm82jw8nPRlCmk
cTL/cbTxZa4Nnl8hUPH2lMZSH5/iOUm6Rh6sBf3xl4aZb6wxUJqWR2C2iCPmgxnakDOtzN9sNEhT
cASxBYmNMFjniL09QiSmOrhI2UCYx3UeyRaLT510hgdpYTkIXcgOtxO4sG7+kL4CpFGY2KW2Vns/
X16HboJoaeXcuaPyDkxvVj1gNzZWNqZIY0/iimS7Atr1d+MsHk9Gpj3TtXNQIgj+qTLzZILl5Hbj
e9ZsCX/d/OZTpeH4knTNF9oj026ZNsrjALF5EZl7ssswuHIWAPuQT5/7GLIDt/AuhYG13bEhdu54
8YYqD0b5UsdQqoBUhLVKkGeE5Fw6XVgkzCU5uOFL1jXOkpcoVm9FnC/FZMabKXGdiwHE7XyxQpuf
QuGshyJCeIs6yEVCbmlZ4ku2IduA+r+V6SYxhOl6cR0k6EI6N1ObqhT4+zWVgQCkGA/YNI6fwJ7r
Q6LSNQ69btr2pgmV/1qDvOboBlDv41o72iomf9kLUPhPvlGCCav+UY/M+KJvgqx+u7HAj5sJCIK4
FrKLpZVbL03QdSveC+cqLWgLZG1SHJAwAKNDNIXr2oYqQmpF5TKvQb4Ta3m6Ut/1AdDeAPKgbVpI
+qXKtNb/2Ycc6ZKmYDvh2vs2Gd3x4mtZdiGOW+xER86h4tOdbUwnkiHLUnu80310wqS+1sanRR9O
3/v+t3HgQwHLvXK+tJBlWID4iD9yFgWbMQDGRoLG8GynYbLuG2G9VEb/tagU1MwT8OBhV/cddM9s
ofQgw/41COBbdUZBTwpmTcN8mZSaB0FWdR7UVghoAW5iREN2TBrXWOaTTJeIOWXHOFIgaaeeLkrH
t1vqmjITARS3mA5MIYFW6rLKykAheGJBeB1aYMkpjMCgYRSifTCctF5WteBfxkJefRe1XotBfh1E
0P1AydRPHrjBi58z8DAHyrlmvplB90nwA/6y9Tkbmb0WTuA/2ql4TaJ4O+n8EV1kNYbA1nDUjVM7
Z0gXZ646WJSB+uDz3s0DPh6o1ZlQnO/GcNoSJKhS0CkfWkT0ZoSQhg+BkuXvNuGBgYJEqcmZ/NT7
WEId0Xzk9x/nc1vs0YOsO4F/A+Uppm+sbhGWwTGfwJIOzI0O0pQOQIGV64GqTKOj9YUGRdB2Wt9s
UxpeLONLg2P3IQnCGqdk01D4G8arualk4V1HWaSo3E1ChAtAnJToC3WAyS5aMLfk2w/e2C2v2jEf
zjdn19fE3ln9+MENQu7JWrlFCy7wVxDEhGdR1S5bdIgH7EMWvda2HV1GgXPLCvD7jcfAQDa7oOZq
WqRJZODtMhYr4IkganB7Pyk7r0FmvaYXU0d2Z+ydS5l3xUpqZ+qJcmTgFqYAQDAVs/MfLz+avbCZ
BbJFlKVrtkNP0yPGdom6TLo1ifjw1kVGaaUOUH3AZughpIH3wY8PVsVX5OgmFsqDWO2zve3I2TbP
wMZ610KmzeGLoi4gN2FZzl2STc3OTbp8XzJ3vE4QgoRGXNp8VpB79I3Y+BHIZudVtv+l8wu1pEGF
lzY7mVtgHgn78cow5TyoML0zvRGcstshRuTNgyLg2u7CdFzbUOhbFLpSwdOVCnSpVbNE0Co8M0da
wNXooz24Njjor1B6AELGNz+cmsBcIuoGeHOEfBbvg80qkVvoo0HeGOmcKzDD6lpksjnbHhTqhV14
EN8BBYqZtOOhCs17annaRHfgLcl3vafLE/RQmoQ6SiPONmYN+J0fteXbLGGedyu7RyQ1sYIoWZcO
Dpoqs0FIeHsUckv4aYCg2dFsakx3UZqKiwCpwjoIZLKmb1Slv1ZmUj5Cyc0+UauNwu5cNj14/9BH
l7Ax5doD4mKdVuGbDZWr91FlBPN3EVW15bme2JX86asI8nixjrls1reJZCTuGGSLzzQPgsOg3xj9
FEEmUKrUmv/KypKfQqb+nTtAvFtEYK0nu/Bcf2m1ln1s41I92ynfdmNgfc6lBSXrsh235JYhhZ5b
ONi302Af/tO0k22A31KChoumLSJZHhjBAlujZztUDUbrwp26DbGQUTNFbP1Dk+smUZaZbROtb72R
RFDCLH/GWBaeB2gKHUSG35KaDke0vPICFCLo3tTVHJG8Bi5RN80U2EOhafqpiZRBcs7qLpub8SjN
c1wbP+aZkPG4pHH5lVqxcN3L0Jkv/jRNz10puqsBHTHq4xbjd20eXqhPAbl4144MnAF4Ihg1mnts
sHYRCFaeE2MygCkaN9RXDLb14IEwkMb1bt8+jl2ypL56ipMnr/hZ45O3lSmw7n1UDo+yKDPQcuXD
0dPkToANs11qOzW0dMAXNbugmqZhrntPrbTMbWAAE2tDzcEChrvMwgu1aFCJDfoCAYLhSE2a0g/6
ez9Ln0ZNe5IPbfZg6KhtWXNniw3GALkbXu8Vavcv5IKkDL9Ag2J/G9AVwtyiEAAICj0JXfoiEfMk
cdEMewbo8gIMEyFS2bW3SJsQaObacYyFbbgcIlsiXDn9FN3VeRXdoVoy3yWQN1qY5NPYKLMr6/5C
vXQh5/FQhrF3NztlLV4uLT4D87xZCKYk083i3W3Q7VmlfoyVgsI2zEp3hYIrYEjC2LSPLv4473uB
QiZAa1P7w+qvkjFf9z6C4HVnbtM+H3YeqoUeY+7+w9Op+F6aITIHfvVcgC7tbw5Z6z+HY1XPDlh4
h1094tClZ8hxWHrwwSOzSDxo2pdWXJ/93GCvtthMUZG81o1qLiqJgdPW5r6UfJsBOL5BMoq93ga9
NbFbTxHJmqbqOK+Myg7xHUl4hfI+yCN9uPQRAG98GKHyi45Wr610B5l3/4IDT8JUuCJLaNvY52RV
tY3yEmp4rhNC1jUXa1fY6bMosBVMurj7p0KsyrAd56dAGqv2x/Sz2yGokQOfjZN2j+Mhtt8Hq25R
bKeHRxC7mYdPgdk+I+UxrNMcu/1WYyE8jY8QrYPl0u8v1PJNsClMXSaW1mgB36F7+0C+9cYxyuUb
twJiSg99Hx8GqtyYIRhME1BYIxaAQvhB16jkDLQq+II8Im8fgCsKZ4HBt80vvXyi/gjcbiubhdOR
BuZ6YEfFLZN6avJkPPi6rKLpgvLi6jtqxl6E72k0nKwJWttg4QA/Y1PJE7mRx2TE1bbrQRa7B/io
XwZu0SDjORpzbUCUp9UisUx5Zw1BfQH2xQCaFalTT9YVPp+1Fif9NYLFWXgPQkBwmOfOd18E4kiL
U98m4QUyaNuOY6VftnY8bMCk165uWz09wJN5dySTBE3fxgwYQNIIj4rUU1+ivN6DeMf4YbnWCcKl
02cBZoGlj3r/K3izjJ3bm8MO5aVAbepBvou6xdRs9pPi1XWKnHKRjSU/57oqNUsAj5aQBJpb73ZX
uKVYFbI4lAxcijeSGcBCoetj9D7YVc3yQB05Pl7rKneQ47cjKLn25nhuwJD22v+spdW/xraKwZEL
VrSwCdmrAP/XJrWk2pATWFvfxthe47xa350438mmTO77hvFHu2AAxucm6KvaNHnMRdWe8Mb5TJ0T
5/UZFNXnUnn5iY1ZvoIyLgQWdTPssQIu6JYukZHiFaZ7RpWhx4dwpxbq8dZkHNxvgMTl987oN5cc
+NFFN4TmJ94qY1U1drmnZoaMBdQx5XNm6SMYcLYLDmaYT1HaKGArzGDv8yA9ourUW2I7tOgzIV6m
IuZn0xhDEOgCBgAh2W5lVEF8qHRTuwntZsYNPyNeCU20uEUyDCisFahs+IGa726Wng1gMXCjEahg
ar+hsgMMW3X1NfQQU9cR89RsJZBWfXBRYVmdUBHnrd49kJJACUAq5dLTHlEHSnnygCZR9TVu3uYg
DwOKc+AiAkcyXkjmQ4dk2npqUAOiqsZ6QCm99ZCLcNMiSnkljyJJGRAHoVogOgWeXT/1pgXeNuOe
nB2GwmwxtsBcYSiNaPWcCEe2a6eSU7GsPWOjBvezDU2tfQY6pkWnmWHcKaqP1IRIDXt2e/HWjNWY
bBKUKq9UI7xdXUIwjM7qHn7rnahksqKDPPVSk07rN2enk9ERQZ10QVmtzulAFZyWwyZpAwMg5aI/
CIcFRxOorTk7lkWg5FLIsNIAslPqrB1Vsh2BAZpnug34c05EiqBKuMo4tj12DqAbL4bsLsywoqnJ
v2+iEiZgCI7KDr7cTEPqQRLBKeQy7vI+Xfq8EKvU6LLN3K7jSXOWJ2w/t60Ii29TlReaoiq87G5U
Pc6HejDwdvP8OUpsQVKnDnlyLGKZnbDbebtMQQqwz59tXtXDsWiPZKcRXRQy0KiaRDXDLr4Gm09D
BMFgH7WULDLsBdlc3YF/f7UsAYpa32hA6A5hdKRRgbTjSfE4uaP7pARgMmNy7YXhPpGFGdMe9BH9
ndCmgZnNIq17/0geJTISq1ZACa01Wg87KpRKigYcUjSUQ0r2gGKscEFNlMRal//yJJ81/V0CiEuL
LHzY5y4qpaemOHb6kiiGdj/yApihqTjSHXVXTq9ATswUeBvfx8TkTv3kWU81+Hz+vKV+ox2aNaS0
kq2Tx9mKdMP3ha4Oq/E5WdmtKc89APhnN8+zVW7a7Ki86oeIsv5kyf7tEqdOfyKbF4Bfz3XyI3VO
2qMHWwPiaO8u1KNQQQdKZ/CqFcb9LU01DT4/mmPzWbxXljtIM5CJ0lR0MTpQVGovapErDZx4Nw+c
M1q/5rpN//tcZH9/4m0u+9cTaWa7LNkRtdh4feJl1GSovCUEb/DexHHHfk47vFZuvdhOfGxSLxLi
PLfbs+Ma8qxsEe2xtB06OwVih2zzbQCAyj61rAPZ6FJ6NeqZ9QVlBiApfeUdThDg7RL++GwAfh+k
xmvdNdW3kgWvAT4I30AFPd8ATzrf/NZlRsp/gVTGQXeXeuR/meL/3QcSYKjyAn/32u1d99Qoz1kQ
0UPBc75poVM7s0MwH8oudW26lw6/8osdPCWTzV7/NigK7HZmh/j3IJXW7DVmTnKSJYov+8JQd3Tp
Ej+HVubyZpkQiLvzEr0hz7gWfTU1m2VZW1srwRnVk9b4YWjeL42oqaJ5ysECV4epdFBCP0HH9O6a
iFvbLAIRLNkcZCgXbeeXoAYt6/WAmvp95Iv8ZTSmbdnYALVqu8my8GaXcfVm98HYtm+Ar3txK5wh
3+03/9/tVYP6NcpezYkvnb0C5SU0mcc5WdaAtvbUh+3TLX+WD3azHdxALW/5M4kUJqKwSbC5JcV6
J/6cx446kmm282UVoaKMcm6TEWUnzuqn26N7vHC2TcPH5W2aNho+Tk0do5XPU9NEJqic73rPXk4W
KgSFNyEwmAOScslrz1sarShQB6Ciy9yDN9S4R13Lc6Ft5NfaERQUgSDZ0gzzWJrgfRYJdh8UNOlJ
3y/Yns4z3Uy3OZsk22K98Y/UCRzYQ+rm/WlAGf9KFT523HojM+88sPDVo4PUrDYF4JneVfkIqi7d
pO2KW8bItckoO5LNC0BwAFD4lTpnNz2vh1T45mYr7Z+3aY0x+DgtDQoNBLNSKTKco7ANomkHMFpT
J12692kjgaPCWGNXpTrD3dcddna0nwli4CCoSfsZanrBIFGIhNTErUm9qGXD9yU7BTFOPQMqiLeR
mr6GHY5EsW8OJxCKY49HbV8b6Y4uSVRCIjZrtzQ0Ass6lg09hNq3GaIKBP9saB/+sM8zf3jImIfJ
wg9KuUGIY9grP360ncH84kOINYzc5HvRp8OyVWlwgeBvdwKNB8oJxyr8ajVncnChSrysfHDKN6qu
zyV0RFbU4W0ZNKa+Qdm5WXmNTM4hj4sLn4A9QGor+e7ZT0NtTV8ZitJX0LEt9bY52iJFjNiDgHAn
1tzxS2E6YpFkLL4rS8+5UAeOAKit0B0GSuzmjtoA/3Jko45CNQff4qBWdDUESgn5QDbZuUDZjcP4
0CAyuGGxIa9Rzu2r1Zr3Qm9qU6SSqCU7g28MMOZDERgij7Hv2wdEVfZU1HIrdKEm1J3dA8jP507y
JztdRqSWDm7i7f6062nBDm0cKqvbffDXdnpANhn8iIKcufOP4ajeRf7YlPOPd6u3ITdAIsvjVOfb
27Q2MPXnNJDLxhDq7HlI6Chg8q9DhOUahWbJg8hCwH4rKDaoNiyXlmPVr75oUcYn2/xLEAAFIGX5
PcxAnlR6/c/eKVdZVvjQD31AMijFKSUXyzpk0U+kzgDjzrNvKvkHNXrNs9P345rj1XhqzLI6Wsiu
bqbAwaYS5AOLuAi678yOl8aUFz/Bwf3Su6PzGhoKwX1E3i+eYZr7ykHpvo8z2X1aBsNSdqb1ZXSG
vfSs/KfpT4d+DJsvAG1CoAvsh34vFlwO06Npl+k2cprs0PgiuzoBj1dWOMgvQNJvxzrLf5gj/9Tn
6fgySDXi9GmVp9DqnRO+2dXaH/zq1e8RDtSurJv2iR/wY9Mm7rKO0x4U2K44JoE1PXbCegRPh/sF
Gs1Qc4qc7gT9sPoBNG3fyI5fBlGZoZHnErR1963gAFInwcoIUVwHAsz4YhRlcm4sjsM+Y8O31l17
aVJ+B7gGMlnawRbeuEUNJV+ndlbeofilvKsiFHgh4FAjXu8Wdxa014JFXeAnnvIrmVDDZSAzLUPG
F8qodrHRpRupQR/4Vxv3dpAnC4SN5YHpdW/uiFAtMEXVHbW4F1Xnwubn26C8wqo/8gQknu8TlUgY
r/BlSjcGQUSwoX6bmHx8bolFEbTfiext0nycddaPx65YlK6mfJuJ3+Yr+dDlQ7tW8XQUwLr2VnCA
hM3C9cDiUeXsMmMWJkhjIDiQbgjjEJe2OKNA44U6yeRx62yz4c1fAOGONFnsHo02cJdER+FU7acq
cawHG0Gz01/sQ1N+tKd298nNxZt/AwDQktgr8Ln5FEap/aBiVFPNkawyGsQbvyuSICffAzcoYRKo
VK0A/0LXduCeiJw7/GGq5wGSTLsOJdybbmTWpwkv3rj3+TcsYaBPEZlxGnt3ukKlOgBRBgqS9Ujk
dKtnpUeKCoGh2KvnkeTgRigCo5EMiIprn0J03P81kp5p+oAo0kiXB+YnAfAROWCnh9qLeF3ErfMA
hHi6wT8jPMksAd8wxKt3TLAaeQHOoBbem9CjZqBXZXb2HdJFm7H2pxg1iXwNji7re+qgshCI2fTF
nUy5Cm1pXysZG9thGrqD13TjCXl2iI/7VfPQ4DWP8ryh/IxtxFOUAdy74A9T34IxrPZrrSrifBaG
WS7/9rNNPfvXzxbX5oefLTEMiOzq2i8q3eJKFEvBeHeYi7N0E6j57kBlX8I2HlBHIva1zDK5QGQV
FHIUrgtav1mzBIwBs9FD2nYdKG4skMYucWrt/I2CmNmSqwh/dTKKKsEaHbunSat4KX0pe9PfiBhi
536ttkz55cEAJOQsvV6d6Y4ufVqBoSzyvNWto2mib4kwo0XR+mrD0pjtA7/mD8GoS9pGUP0CeXJC
iWf9Sh6jw2zkN9kzqn/kEnrs8UHhVcJuaf0PMf75lpwmOFEKwE8TdyMVx7EfbHQjgruuH6AGJcrX
jYYVCya6hdUBGTgAFvTkuYBIO9n0idwiEzSnbl0jAjfgrJEkXXfptNsQo5ZPD/+bm8I3f1sCiggZ
K79/botii1Ju5PXwzdvYLp+2hW7KvF6m0A15zcrGPGS2B9lxYzI/m676MaZhcIdEs7qCTRsV69qf
WaG3FL2PzJWetujLLfmPqf82bYW48W4qUNkOam0w7G4CYMaWyC4mezraUrM203Q/H3x1Lyo2kg9N
xDKTfdqYyEQ3qC4NCLgaJ+6wsKzBXYdlaJ5cQrtikRi8Dcoz7t6eCHWaY9whTpNPdndCkQnoJQoQ
VZ8g0BnZm7hGUXnlK7mhfroYfvI19Wp7q0q7Rw0LLkkZD+dKNBVK+XMXDDKBpxZkTCrx5sO8vl/W
QiD7q72po/djBf5LKC1kNZK30Frvz72MACaEvtSyqyDRKDOg+ZG6xy12Xt0GjG/dIkBoUi3I2Ooe
uguAlNlXjX+92WvLBvXH3NuzlVUDaKiwM3CxjB8FfdHwFeLnLnPwnaNbHjzWLE+hcIa4OV2Qo8ol
Qrq/2h34hUrw+pPlw0hqT1liQbN8SXPdxkBICKF4fbELn60dlXv5BfRg3cYEF/iltiJ2NvtnS8O9
6EJmupu4ZEsvHct1gp2KjzNIFJymuFiSS0a2MSxb6PdwZ32boU3MZ5xOOGj6gr5cGFAlO4T6Qndx
5nYlmBQ8GHGeC9dk7abWAXxXe7m+A6VzMe7Ih0yOW/0aTVPe2uRDzaoqXGd56/Esv1pZHgQlW4mE
kSyTt0uKaGSLenm0cxU0IByKf8y2nHrI3W39ajMUxk+KQH4IUmZJApUfDvL0Dmj2E86OH6OZfwQ3
aXDgxs9GYrwABc3OtgF+QMn4CKX4MT03Y16Ce6k37lGEZi+bjtuI8eTxAoyR5T8qztYAKZbAfiQQ
rnEj/qNPm29V7HWf2hF5e8Pj5gM2PAG4J4WJ/2OV7bFoDWDBaVHN72drD4srvg9uib9FKsfTfGuw
3jhYLfZUZdagkkj30MWTQGaNoMVTOA12iY2iPdBhfAbw8h5ine1jMNXhCcWC7ZLsRg/yxarlzTWL
2HQXugr7Fz2AgysAGaPKPTqoL34KKsjpSrN8jqupXSgw8p3oMkqjOJn6crNRs5e9WLq5vakmAMJl
Kc7Ci6vnECjYBxFES9NuOXAtq9Yr82dXddUzIq+AN9b9AznGVX4BSiq4UqtN239U2YzzJNCrA61q
zvE91HNW+kCLF5HcUzOf3GkFLJCzpWYX1EgPIsC9oeaYRAKnsTZYMf1QcIUme2Q32JJ6kYk3Dk0F
egvqDbwhOXcddqjUayq7vSJkcE+d2Lomi9odzV1hGGwC23LWoiCjPXTYHCCU9D+UXdly3LiS/ZUb
93kYA+7gxMw81L6XSqXF0gtDtmwuAAnu29fPYVLdJbt9+8ZEOBgEkAApmgUCmXnOSYR/xLvlH+lM
a7Mv4MtuN4au7GFm5H4DB3wPJng9wcYwgTLzeEaHAKoAOz/C4Vb8nd2tG/UgE+p2K/7/h7pd8peh
frmD2zV+saMGt2zrbaNf/RAiyxpUQtSMTm8HEH/YC2Vm3QxCCXJ/a3AjUNLnKvmjC5VvzXwc8Vak
s18vICtEJHUXLId/P0yY/3ljdBW6k6nydlWqdIrcUjPH0i9DHWHvNt7ErQsVJxM6pS5ZFj9DeTPf
amak7ipIQ9oIBR3SkbGTDllvIwtE87N5b5gfdS2dxWKlQdTo2I+/AORG1+WqqAWwEn/2pR4qRrZc
5xrHW/3AgN0eJGYiuuqtoQe9Tuu04pTyECvzOmycpcgibz5d8c+B4aUCcBsc3i1dW9Ypdsm5Hi+m
oahzWL9Itw3P01Cy1rNlGGn5ZOJp3skECdEaDBP1zqlZvZvOXNl8nP2mjkw6brkSP2z0o0P659mt
zhmHuY1KDbe6HCyh89jCLx70bt591rjgpgrBpE5F3xbefW1AQrsVxjkcLXLIq23Cym7m1Jhb3LtX
8LckecuOU6e2hlIgQDzwfCFFNK3L9MxN8wSalPw9G+yT5rDs3ardU+jiJEUN9+Py4EYS3Ewe87du
0T1SQjqloQdjLjo8AVP9rYosqD7JhzNQ5jPWY0Mg7fgOBHrWJY5i94QJaUklOmgD2JylWb03fSAQ
6auQkZd5eTnnjg8WAzcJ9oW0xv187rxUf56JWP+oo7NGWs5LGPZyxlTivkytwZrp3lXUtbjYti0u
4L12DmU17KkK4hDiUiER/+xjLoNqXhfMyaxpLiHImO7Iig5VUW6EqdojlbooFpciVc/KTcGkMY5M
VV0JzgpHM4Ltra5RZjHnMRNrMqEGWScAXSiAeKiOxgxzyIkGlSUWt6sGbm2uRQcG6tt4gSmNrat3
yNfSOW44VgPfW051oW70JyEvIodSafZpdD0HDW883cLtTxDYUbZg/zrdqlK/uOs8Nzzc7qx2/Wim
gyYRmFQ8MLItncKfaZrjfvqrcsNHGqkBuioyoYM3gAOk1Et9+qtoULfxILqXJPX8dllWpXyj5chb
v/2lTdFoO8bbL7cHBwcpeP9rub3dXZfa3lkFLzTW9H/oddnode3PU3HIrB0YNtoRTNNuXQMiCZpK
ure4rB4MmYiHGJKNO5cxZOiO9dCzMzVVnQasw5H8yctVBSqjLU8y67EG0R0ZMcfQ55XDimNk2tpC
s1UyqyHAd206/amt+vTYjiUn84YVckXAnJx7+rVwuuKOg/Sq4kK/UlWjg9orSIJoT3VdE2SbJFJs
PnWwjeDa6Su/rnUwcSJFD+vqJt7S4ODEFTt4RfQZFamDh5dFc/TuQlXNAFei7JpiTYMDbZIcYjP9
To10u1qk7xHCDc7T1SuzRbZZ5CxpMO6K9sSs7ET2dPDi+E0JVz9QqcPycO27RgM6EfxBg9YFF2Sq
LKiRqhQkMmdW4Xc7KoohMzduBGcdmdAttEDGseFKFZoLjRcvH9iGbgC0HmwX1B22kthTtdEzi8zm
MlhufZcN7bvfet4XSLv3SygC9pugQzGstQVIt5CjGXveISsSKPABQf0FPIUWKHGTap81EVLXjMtU
3UCBr85z8IXARzP/2HGDQm0z5endcvMFQh/7Js1mnxL1zLiEmLhu3mu47Szwnyl+HbD0a13W6iFD
kG1Tl5D4gZfWexgNKLSNNeBXq3zV4OT8GttIgBSt9UOY8lzJ3nip46qHHqiRXhwzatY8N7qdnzsC
fgrBwBpodQ+ihzJuCoHOb2N3aJRaPyJ0dxM4g/GK+ivflHg1JAMkYcSRR1wDs4UuAD6TYfcEjQpw
OaP+ZtaO6HPpuQgjwqE2mTnA3pMZ0BEfo/Wj2W20KP7mE9EBJI970HwD3qHNkv49cUNkl3rGM2SH
cyQl6smm7CrxlDfWwc308CvwPHKeIT36VLsGOyq9R2jN7KOvf/ZsJcQoqKdyAqRtmyZbaHGMAFGQ
yic6SwNHTGftb+p+ZxcwnWHezOSnOJvmmP0ezGCbT1G9KcZm91fNHpwthdemVhdRsqWt5YCZ/Bmj
I2MaReblhuq7WM7SAYHdU9Zk2doB/cCzkWQTn5Ujub4UJi+2yEKCOK9UE58V1tKojysQaBue9jTa
c/jJgFJDmoLdK/AoG1lrLMfc+XnoeODBzkPxL8rtPK5nflT7e09AdgSpMkKdksFGwEVvF9SAOKE6
RdAQNBfx0C2QQ+Xvb2Z+b4erPpDuvLOA5myRqLGvk6Z5CFsjXYKlrFtNxQFEbJZT4JYMt3moW304
A0Z9oEY6tC4IwwDqulCJRuuE/jGapbcfowWmFqyaOq3g8eKGmBFnFuSHDi3XixOVSibLTewlxZyK
dICTF8ScQXmycg8Jm6NFCQKxuTVKiVDdb8aYLMYOP4/xu6uYObRfswbck2FvZVdN6HviZvChTroR
wFotu/FHAY2+aPRFt+ccot1Xqx32DOKvS0yO7j4sg3Be8cE6lEKZTwx06RNtXZ2qHVgos0WArLkv
ZObL3DroLFhzQzUA1Ttf6RdTlhCuyOGzuFSMVfsqaPiCBSL6WidHlZveayNAuzpUQ7RjiUyvY0dq
L4SCho6BdCEzEs5WSIzjlIbzHsDhE4ZV+xXR0nbeWF54J7iuQ8x1AMuoqQaIKIsPWxuKLDXkGNOF
juBpA4ZecH9YbNHRmYmtapvWHO4CnE2t45kZvtlVBxV3DpjQeAApZh2sSyT0ru3KQlC2xkxUYRkB
fn93WHuYZy65i9D6yJc2/WeEVb8oHThd6f9Shk18gbLcqMF1Z3vMfpXg2oWYYvtqDB2b1yJuoaUX
tJvKabQNQ6Tz3AISPkdcbnjJu+5AHNpeCvbOSLWvLJeQgwT+Qmvj5CEF9B7QbZwFRQbZUEzJD1pc
f9TdWuksZaxctmkBZiALEyUgGsmObtl3pDw4efE23fH4pzgZyL7IIgnrDRQL4kcvyQ5Kad5DDMKn
HWaU8VfY9q9jvWT4WhhhaO0cF1QpP9cPCGTMlF7mG0x/3REL/u442E4LfWhLrYWRRbOcdXE/oxY3
jIZZldvhWrU9dM006CBwb3RqjcVbnStkv0FuW3FpxkMJYn1EL1BHRWq41anSLVe5bzRzynKjfDfs
gS+u5fhbym+71WtuPKwZcodnkmhab8pWnllcEFsrl2mN2SPQdOOcCltbRuNZ4PQfZ1T3u1YkloI+
B7mS6xhvz44jdLAqBzd7LIr03YSX8T3KyxUcce2rnvhigfyp/lRzDs+erspVKl1nbqSDNvN5oh84
MSKQo5jKNjxyWOcEO6qigzt6kekMYQpouWYDhGiRvLqK3Rpo5RFwR0lcVAcCAOjfmM4Rjhx18sbp
N62NF2Oo2Ca2bEzJmdaJrcU0fCVyAQ30pgwsCBbr8buPXwU3HPst88J4odt2cvIE4/twUOWyq9Ma
WG/gxaHm+W6VyY9eNdUDD6Nq7fsq2QaJDaW0cTCyGEworkel/QbXfrzw3SFduIz3G1AIUo46Hbw0
zZe+axtLKrYA7907HwaWaa+dJEG6eF9dh9QHtF9EyRYxDQAMofBwgTLIR13uHjU/3qahs/ydZoVv
4lM7Ng5jKN5NQ7ZAymKrXeFdw1NooyBbEPZfIHS1QazXwCcMKk8gUiwuIZwxUx0VqQHZ7dXGnGsu
CBAaqzEeAQNvdpaRjdzUHO7DAtIQt6IDAkU8V/MYmwEypLnjzcXIMA6p1ienLIKra1fy0PTCnxOj
t/NHfa1MeVDmKM8ED/wSXL4SooTZDD9b/Sv4Nmrk/Bvyzq2dHlwv+I+QdtRcGS9AODROtX34YduE
YDQ2jTq8D3WQV9c+AlnYGw6vFoMyT1f3z5CL+ainRAxwZE71ZD+ksb8MtAEYg6oSG6uNwhWCHIjr
8QHzImLlYLcBKERIudFFUn0hi7CKrHUMcb4ZFlvJfKKerzTWrX9bJuJ5xMuAkrG5tzEcUMOFTgn1
M3qkdfG5SK3w+Ldbev551P6l9Ze+N+NmHCrnWr0egmHX9gi6Qgo933fwAKzSQjevKVLCIHOcDu/K
P2dd6383h/yHaXP+WEsdO8ug8w/IAi+mPnWSacu0B1KJfm+st4p1rIUKvqdxDVSPC552PEhvMOeM
vd0w0zdcdQYyiW2SQ9zHAvK6dZISAsV9/YHEvtlBkwFr8yZ5tFjJ8J62BbhpEnMlbSQXRyLPjgDB
p0ukPeVPhat/I2ij5nzDtCXeb31YNIQLzbdfagf/mYRaQ4ZxvroVvbLLV5BHDlfSDYKD3QN6ZXfP
lP2uVANputDvT9zi7cGosZGJcl9/K8VkYHZX1ukzRAtyZIjgJ6GwwoRb2MoOJEOTjEV7LFKr2QDb
Sa3YKxqP1Pq7vsIJEblIUhCoaukJywSsKyFAa+Qd3+c1w1JzrG8LB4QBffWS11yZP2rh8nvo0S7A
cBsklzAYAQx1dABTt219S4EhXoBWwzprGVT/es0Vj4FUxRJKUsMRkC+5czLhrIdMmXdmnNnzxnbC
l8ZI7xOprB8A9iO/0avfw/yP7m5YI32jEQaI/PGtAD+CB1eMlxzsqvGRPdA90c+f6g0rddZuVkzq
Q15vJHfAdu/TFMJIN0GiJAurtV2HIMMdIEh0a9AzC4If2h0YbMBElSFrH86VWW5H7Z6KVa8+igQ9
xNfhc2v/c5FaYwZ42L/sqwbk6ORpsgC17cEu3XTrjQssZCNG+HbkSXikMh1GE18N6TYWbnTQsfgk
PoO4br/7tgrvnLaz7tkgTkSGYKatuUbaaLwiqz4ZvgOlF9xhbTtZUbXRm7DqJKzGleufY4G/YrJK
y8xZ1bw0l/BQIkG4K9hzZIIbDr9r/5KGJfi4MfkfgZFBDMpvQjhdWvM4IFUc4oileV+psporPe2+
xJ751niu+G7kFbqPcShb5tgqMfHueBBa7QKbQZAtwG86KMGN0vYIkzR6dPR17U1qvjUtKBuhJwcV
h2+0TKMNAgfKdcbNRuxoseZZeAcBhs+WxOZFvF5158ujVuBTMTJ/UX3V1YB2jPVWy+c3U6qHTKfE
h8HLZyDsHdYAzSTPLuTFU52HXxMfMGgXXGynWIbtiQNAjVSDKvwaQxrAZuDeMNzIX//cU+jRcJcm
5nOKlc0RFEzpEave9IgdSLyxO+2Jm1G0N+NoFRhJfpUybu4c4SKhpYUyaAefy7zwGdtQq9bY1SEI
+OvUynrnvQT4Y4/FEXYtjqVB8hIeMrKlA4jrVnabamcqRbnnLP75j//83//+1v1X8F3dIY00UOk/
0jq5U1Falf/zT4f98x/ZVL19/59/Wh43uW1b4LCwPbCPOA5H+7e3ewTBYa3/R1iBbwxqRMbVKlV5
rYwFBAiS9zj1A2DTghyuW8/amN7IqgAk/X0lesBw69p9R+gc4fP0W6Mtpn1s0IZiD8TKWtAKq7Xt
ZoNUM1uenCFM1px45SCXas3CPo/Wk8qgiKqfysARn0IkwtyWGbGw4wWiMQkEQsBMRIdA+J/ryDhP
5ILhHd9BnhjZs+PBTpPuaI6HLq6KlcKkB0amP1plUX8BmX6ysRuGFbudOAXykXgzmVBfMqYBoKbA
Zn//6C3jr4/ecSwHb5ZtIwbtWD8/etDjKa0tXedatVG/QRA4QNaUPiwTS8tfCoGgybicaAfgoHNu
FXdk4QDzBKg2Q5rY762K1Nd2Scg/jdOykWbD7GqIFWs72y7DFxkVxiI2RXt0IYm5zzPwZPSITT0N
IH3G43XeR1PwTyPHezRlPpRGAtkf6GemF/25DmNzZ1kG5lxAGtx/81565q8Px2Lw+uLpWEgNcWzH
/vnhtFzkHKnz6XVapDuZDVy+sp4QoVAXKMo2F0D1H2k6jMpUW9GUR8XRCula6aXPoFVshN4bfMD1
0rGTFKxpmJjCtIRYg21XX4y6OLrjGhEfxfs0ZurZ1jJIBmUtTHtl7Uv3LtRUcYdE+xUC9vZVjWz6
ObhtQXcg/D3VgTJMrKsM/I/USh2KqFvZIy8/vGZQrS0iC7g9M5nDORVvBzcFa7+fAvLY+eDMMFtR
zEsfKMKwukK73r7+Ymvpd6VjbDmUO35Z2pPCnFHb3m5sJPm5oQmATmrh9MDylx10K/petF7yUI0H
eAqzwo5BAIZCEjnNrAH0cJd4Wfpg1Hqx0vRBLamVeretnHorkPeeJ3+jlRlsaViV+EQu31TuOCvr
1YoacoOF/+aNsLyf3gibMa7jnw3FbBcwZNccf06fZirMLEYPKpngauMTBfk41p1aHfTKhDOM8ifd
K403WoRZWtMdAtvvTlroYYmmFZCCjMWRVGUnlVgSj53kYem08LIsm1Wj2luEJEBo7+QxxGVEvqdO
1EDFf1k3DRYw4a/LkiPLpje53LjtoO+ZxfU9nVmdMPNZGvXItkKgiG0sHm9vzX+xmSqsol7/m7nn
52l/fJgggHIs5nDPABGd5/z8MEVYMF0mzL93u7JHKDbxZjrwC3dGpHlI+k70ZSO99EUxe0lrXbIo
ihAovdZqwXAL4lmEETMO7HGTbUrEGcZ5thhn108HgIyOTQ0tNxhQNTQ+4HTSQ7jTgiGdF0IHvavB
kovuiWhGzhZqYIn20YDoTAQvAWjdNatO53GWgcvG9+TFQZ7L3z8Vz/3LK2ZaLrNd3QDlLrPMX54K
VlRWkFbSuWeQyz2ao2AGqE0EUthGlVviRA2cOF502SVyBrn4RL2sIGhAdMlUB/48AGM5qOSJWtl3
e+TBdU61KItYAxd3Us4pFVDZoOeAFHKwt8eMwThYu3XmPt+sSgfZaS6DdGM7uoYyPwYpRqQFGyrW
Y13LgVAKe/MvdWSXja6myXi0o7q+5FhqW9pLMdJ7z9xgsK6YhqErYgQxmLqcfEstUQ6NLb+ADBe1
frL2rLKEQK7lHcLaGF+B/hWvU7aKjXLYpDYSVcZ6pjoHcwScimBNwY4fhP0cyfg2nzWl112NEUCS
AYiM0C12SmNpbGt7KCjJCm45SISFQQp651b3txD3zk51FYFmfqj8PU/cLzKtq3uqUvh0LSRiGCsq
UoMuAaFi+tvfvyOG/Zefjge9DU+HuIBnW9iFj+2f5qHeY/jc9WZ+H4b66HVOn+OyiL6mLZIO/c5h
d4j8REjPQwIw+PXCrxkYMRDf918yhJVW0E0FS4brRA8/9/SKhmED0x+8RIuAcQUXi9PGBXxSoKul
Io+GZZjVw7UJXbCKBOkqGhXxMqWpI2hikWo6FrHDqDbcHVluxmJSgHw053a3oSKARh9DUhFSyMsI
qWZLbuItJ0RQ5BvlMhqc6hP0GmhxrIyKYgIOwVE1bKUFqNsEvbYTEElACUyfoNdQm1Nn37Q/Qa+z
oCuXdZvU0yXoOj2AOcj7NoT7YhhufXEMLziLBvjXDiCeF7M2oBTOWHJAhoL7oAf51g8z/QWsItUK
c6q/JrM4Bv95hlhXW3HkOzXYQVC9Y1Vvt2HNYIAHeOxOw2a1CuCKzw5lbQ3IG4V0Y5834QM41y3k
58BbV7jlti8REQCswJ2D/SJ6x/IpnSVD7j+KZjAWvtbJc4rc0E2tGmNLI9kVIoC3kVqWBPde1gGc
DJ2sxu/mBkTj4JwGNpmPB6q3i6pflrZZz3Vn+KijBrLr0MtkzJzG4NEaIlblmQfwoKRWnbyCAH5H
ypBVXO3tbvBekMTozGO3D4GfgHyqWxX6povgsNcN08Qd8OSVR+Wu9NNHgBnEmWE6vPTYGEHzAgLX
tmoeEOcKIGcXqAeVDCVkArJmTUUnl/W2bJA4TkWIMJt3ZclWcW2qCzzs+kIx6d4buZJnlrtrve/c
e6rqIr9a+IY/rMyxzrDyEsodk7nfyvRkZOmWnLUQDQK7oXS25DAKKUI21lWdi9zohgEQjsUSB3Xb
i5bql6iw4dRT5db0i/xHY4g3Mx44MK+lP8c23brLdbNcW7LUkA80gK4BKM5VFtXq/nfjSLHtkixf
w2HRLPMGknhplN1nIxoFaZBQSR6BKKmmINpYyhQ/KdTRwYZwANk6A2YpHuWIyXf9F67UYuhV/xgL
ADR47uiItWDHjtWtBYCGwod0JDe0ZbYAsKjbtUVVIALXNq04lrHK56XOvAv4ScO1ybMIijOqPwgD
3nmkJLpXx0CgwFEh/wpM1VImgfUjqL19UyEiQ92RDuBdrCCM1khoGlZ/PxPqJpzNP38wbWZwFwsJ
08DOyuL8190jg5qmcqOwXMtaWLsaMr1zROiROdLawZco8UA9hYRP7hZAKFldBKQE6hF5d1fgQEPg
J0rDLx6YSSEyYjsnHb6+xwTxCDJLlZ3ugxDbHSoqG3SwZdwykKlF+Ep1VbaDp/orkhziH0l2wmSN
NyENTHiCff4yUnzOsSOv7y1fVquE5fmhko27Q/CmXVeFNdwBExks8AiN53GcpvKjH8PwMY6hgWHN
gRM/y056EOI/DsxtzQkJrkceCLUzLOzoxm1ZDeaXoD4O2mMBvPuJrKiain2dDxugDt+onqqokQ59
k/sLHZ/b+XQFqizHIUu9a2Z1mgZrqvt0Me5W67qPy/2nuqRJk0PF8oXd5tB5oy50KRugi7Uhi+Rz
HdlodqFG7aEGG4W/3jUkYLEW48xbY4bLtwED+5gEYgPqaTpwUVymC6BsDPsQgx9/nwvdBz1VrTV7
KiuugnkV6BG+Kv1S+qUDNaNB9HMQl0Yb16mSq1uH7nGw/LNjhSiNVbX09VlZMRsc/XYCv2lg7TUr
+XGzaG32A+SzLnjRLIF5Gj3hAHe3lQt5UxrDGwcCYTHAwrV9JAtL5mIDnxQcP2Mj1ZnCWmLLGN5N
V0q8fpX0/bCYxojwpYmH+OwW66gUYGga+xklT5e6p7vLaQTl5xcTunK3QV19iBYAWGVrGtUaMv8U
yWDHbWarOWA4YILP/H4j2XSdKvCtAyQTnsmcxukQTptVILDbUdEPuTVmyyOfarwFOuQBcOzSMQ7U
K+CBtiky/J/QXVGdaSANGDGmE9lHVgRQvK+HC3o2fee/mqqMDhycTOcib1ZGaFn3IFiz7s0BFDTg
cfeWlWOH6byD8jeUEpILmSC2ZwI6AhXAyDDU0oitau01YPGExrZspVx1gxVtLc3InuTgb3Rwfr8h
86hcOJUy9lD76+61pvmq5754Qz5CAHnVSj/xwBNnfBWcGTWkTvejyV3tEvlKHIaykgu6ADxSez6m
EammP4EiC/TRHf4r6CLSf1BAZ4L1sJNrmbXeurS07Askb+c9K/yVIUtAujy4T7Vq38Y5fH41NuFz
zC7xVgddKLCNeGTY8bNZ1kUsn/uYxHw9SC/UqjtRs3Cw4l5TMdQ85BFA8HAaqsA7nGNvdOJeza4g
oo9WvoENNBXztGBnQIk2k23VARcJim618kvzG43mZq62hrilPcfqV78aGnzBibmntqkmRQZygkyT
6Va5VqU7rBUgcTDeuSmxrgF4H+n6JRSE4Af5uOfRFxHDSb6m+6gVsw6mlX7cc+vwM9L40umex9dh
BUyxWtJVpY3M0cF1EcEaLzAe6L7h52mn+/q7e6ZOXan95Z4DUYAoG/7uc5V2q1YT9rouvG0Gnziw
H3WGgKrWKMBExtNe1gXSxeCLzCLX3njUwjUFlFAqIac0WVZIpo5tHkAtaYzHjh1bZDKu/Ig/CzOE
gCvVMdD6hQc6nWqzxmAzpLj4qSYWYYQPgCmucZkjj7oAuxJQnvIKvJO85gmU4FrvQgYI1plLBgjD
kooZE8Y9OpMhdYHyDl+0YZuuqK7kCNLU0RwShP1WNXL+0Q3jlmGFeHgN3fTIaOQVuuDVuded9c0i
yfsaf2atNjRWPVTeEU8EQth5lu3JjroWQQcZJNaVW6pLO9Yeeit+GfKh3nIzlwt4VOK1VXX2jok0
OQZdUc7huPXTbMuFgqwMS5OZDLP+ezisZOqWP3o5fMPK1XjiCk69uPBT5GKCcGooLSzojCq4dD74
G9LGSF4NnSNGg05IVMMKozLeYtsEAXY1JPd05a5X9i6OO2cLSq51xh3QehiDu6/i8LvZGjnCExpI
5RxuHyN8NVZWFuhAsUCqthe5N2c+Yo1aucwtAOIloptvPGAnUNeOYQfslniHhxwjQBdGhnrX6uBb
DkXFL07HxNxqe/9aghduAfpzhnTr4ePaQM9mu1+uG9UBvyAPGXCVMGyfkJ0HYKGOSN5P14M0LnA0
qsxWXp+BORisw6sC2PuFLyFdkTa6i0yxRn8DIGbmN0b54pWAuIZga9ow7CGePMvZ5ck4auHpcz5A
YMTsGv2cRgI+VOoJH4Af5v3V9/Rs50LEdUkdknQ9GDF/RUq3hDBFW26RHssfBs+5o/bBieFL0fP2
FGZwiwFVBJ3h8UqJF4Bgx3If8LOrth0LxSo3Cv/VL1ZTR5M3S6Me1E5n2FlCXOvLdCPIVptpKR6c
gCLR0YDfdK7GAZEwsFNRnT4NPOw3BiCYq6Sq6xeR9TMy0EzgYqCZlexBepLfexyiL3Sp0gZossSq
4S5A7PHggHluQQ2aXa48zJrPNYfeOwdF4DoUnfasLPzPj9cEtVS+GEIuETpBpB3apPn0uBQEjWeI
Mwf3jgZlCH8U76QeRYxIOzZwL9XgBOtuyIoN2P/7p0FB32B80CIBnhnEc8nRGTQPqS+xMRvwSXqE
k/gx78GcHyGOt1GBgFzPFHBC1MkGZhn7SAchg5GAgRr0wL1qHUTxxq9pocX2fTYeuMTaLjdjbUmf
z8hr0MC/hU5XTh/ULImGtQLfxpw6kVWDrLkey8kjlZyu9sB23+IzrJSxxjJX3wG5MHMRjX6UlqZd
RJDtdb8JnjtX4eEAZDX5AIpCR3oBS7oltTpJIBcaXOZb2vQjg+uHzDg7UWkc0UD08jEdRwQtFAiN
4Tewc1z3D5CmDKHzhmTsA3K++KG2G6xOm7wzNq1bn42xARgTgDc+NWtdtsGk72yHLIZ2FPIh+MG3
jT9O+9CBusXQvQf6a2sFINmtmwSbT88U89ANqznHN3Kdm8wSc8igrY2Gm6cSed73Q8HCo5mw84dx
qsHR3tXJYiob2KcDGZVXUJgYBytT6P+x+CIjT94jJAVHW+h9rx2JNqPmydKoSrxmdKHSUt/qrNKX
yABlS+QZmmDAceJnGWjOMtE8BUEJFPMWVMh+KLIDFTvT2CD3A6so5dvXdMiWqk/FcxAW8CCOYjpY
SItnsJTzdcH8j9ZYdmIBppR+S60Nc98sFRZn6qoFy8FkyBSWeXYHcslHuk6SWvmObioZxwdU8/c3
Ra0Jdv10UxqY9bBYEPna7wd2oOyqKc9qLKYIPM187GQmkC6ZTPDdTxlZgebDsTUauQTivQ00GdGY
0WhkJ8mwyKtg2Q/dHOkA8RXx1+HRRJapqIDKoxJrFZZoYEGmEtfNrTkwMZVk1h/MQLV31OZX3hk8
OfxMJSNg1xyUblMJ2UzPdefqJ2pLg+SrHtrRxNYLKfsAPkmrPU6XYIWc4bfhH4iTF8SGxSz1egRi
x5vzawWssC75nlpTfOdnemLBP0qt0F3Gb0oiw60O2KPjenKesGPlFGILl7R6GBw3XguN6QsqBpJV
R174X1zmRHiLoQ8Y9GD5oUZW4VLKLL1dWmrqoRONWqUxXGPU2vpmcih7zGhT3wr8BFw+kGmSgiIY
DjIs3MeLhnXbLMG0LhH1wkAekM87ZN3Koi1P0gSltxSJvkBcqzzZOfQ1EQzHaRwittmDKX01Veah
hybIAdzFSWNtjSDtIcU0jsEQgE3M5EvRhlvwBIKYSvjpVffa5JRH4YlBelshSWvAhk03IeMxttpR
We39HpkeUHxXV6qDwMyrDYX1A1VFXgux5nEj1NMAvY5sYUOVmH3Rv9ORsuCHEFWjIvUwslUoGnZP
NXqItV5vS7GitrAX7V3d9JM5WbQdhGbrzBYbKvKwakCY3dwPbvcKiorqQNWVhnQivKDNjopBmVvI
8EeaLhXp0BbGg1lJeaQreQPSmiN8vQAVwI3SgdkLcN4v8KLIu9bq2NJkdbPETJOv0kq5C+rYKF27
b79Pf22Ze8OiB8gT6TAYZYhN4yxkvDbCPr2SuZ0iIGKwwfi4fR5Y2APZz56AzsscOC3gYIM5FFXA
qOua5p1wx4xIje9uVXQmOneFDJruSKWpCkT3cNd33RpAto/u4Nc2kbLZN3MgjLdh1rlLaSG/uEf2
2V0T82Q6+CUfic79nVcr0DskJWimui79sDO9ul3VLgS1vDCLFq0I9CPiSNURGTjJQnQy/OZvqzZP
vt3amdX8bTv1x6c5weZPqhW8y+4ih2t2X1fAxJIq8a1I5BW3IlL2QfswGgMeBGMsvx9vrdS3RDrU
ovBYt+XwHJ9LU/9BoRiHh6BGKgpnTaEYrNr+j7Lz2q0bidL1ExFgDrfkzlGSJVnyDWF3u1nMOT79
+Vhyt4w+jcHMDcFK3JGsqrX+cJ0RAH/qWIXKXmHivMwjOqFRPnq7D+8SXXsZ+rh79EyvfsyM7FVm
oKskcndOVXm7nqmTVIg/29CZIPeV+099m0xp8otg25KmsajIvv/dRWrbpJOoN0hQTNt5LNPZd7zi
Ab2x5CiBCR91Ep5gT127+TBVwmuXxGw1oTxsqy5fGgKmYjGByhUA1tHbMl5kK9Y+GIuip56lY7Sb
IuJ0lTKiYqfppXoVqbfViEo/GOthhnX+EOXVj1lv0pMsyXq3138NlXXyoNrKtJnZtN0tA43RGFHY
8+y0w7OV9u22q0W7G9eiqWjO0U6iOJCtpZl497oxT7JRVlXDsPEMVXuUJXwqkMWc8/KM9/HvV1O1
XRw19iMOtd2Tkl57vRgftdV2eMxJXXlhp/qyTdbZkYJ9TDwSEFr7yzovvXZNr1+GJL99DrTnSfVl
8V8DjcIiHcUgeBgjYYrl1yvJAUlehIdSd93sVrBOgOysEcKKnIOiFPq5CEf7/ztjhb/TnBDURUf0
iEgaUYoV/UtabqwH6yJL/aRYZwTpv8uSPAC1nYMEh+G9kY8I5A5u9DQQT10Hy8uEcaesd3e8GdoU
tdv1ip2wrMs4KuLJFoATsgLvteVVlx8pQU52YwrbRXqQr08ekqY5Z4ahXGVpHuGvTaP2KkuNMw6X
pnSXfUbE+hJHAie39ZD+c2bFXr/v0vpd9si0+lcPWZyzLLDMKsEOzOyQfgR8v2AV6Xuo1N7GOvPu
6tqQrw2lCYgMIUboseXo3SH5/RoBy+yvpdKByVvZcVhTg4a2mI8mqnOL3j7la3rQ4dF+aCvCKLKD
rBtXEQ4FDNrHoLZUzEfH2xXO1bamwE71GJBiYd7kYfQm7I/wrtwNGJmwoadBuCvAcF5bTHhDk0FI
TfaTrYB6ngfckA5S0abwbKwIbPcsBW08DW1rXzbI8tqqhNEfYK3gvQo8PApv1L98nkXKLDbVWqdE
tJqp93vrZ7+ptC6YTPwQ41i/E5yd/JGf/0a+Q3+qyQLI+gbvZ8JmbXVQp7h+F2yT8qmyX4eeBQ/S
d2y51/rP4QXuEOcGSORDp6MUseCf8pWNBMLD61mz1skzWSdbZb9xaMS/W11v/DW2bMIm8Eah75XF
gJzSCcRJUMA+kfjdyqrPenlW2l107V2z3XtWujybWXhVEMf/cz0BqjTKE8yYP2qcBgfNDwvgkF+i
T3pxUhrtIQvZQ8Tyl5OnrbdgkuHOIwESflN7PcgGY9HFyft7hMsnvX1A8B0ME8itGstGL6duP7q1
9sxPqezHLCo2spi1IPwswja+LLZTyjaNlULUxHofGIq+G8ckIWfPUA9kkV9z552VztCe5YWbpCaw
uhaFzYW9glh7SIQXfc7ZfUDYZ1sJfbp5Kyg/nbDmU61oM8A2IIUUdqbxFaUepMTSvAo0LzO/KnZB
tFYpavgltfG1qdr32TKyh4j45/N/DFK0Wd0UpW5fC+xsFSVJWSttogi0E3fMJpYn47JhxrIPtmFb
u1zRi/0MtpL4OJOvLBqtyc5qnXxlscPHMFhyUT/Oc2ae9MxTAuRX5jcVsZJg6K38Qshl+AoWRDqY
y16iMhVoHt705rmIZSK0kl+MQZG95OD/6mUoYLALzRZEQ9Lhq6lc5RWqrv/1srL4r5elV5uN5a5W
Rm0z6zrG9P8cEgMdpkq9ftbkGvO4DxYiaBqrusgGVP2LG6TT/qIiqPlW5NzLzDMvuPPYh3yurV1q
qtbb0LSbbMUKJA7i4VHVuZcEBcb7NGA1/AEiYGTYJOlLVne/Rmph/jFSdsj+GVnrufExUqIMsHZ7
nMvuEKMR/70t9hNCMX81OMD5dTXYLxbs+G05jPG1qZX03CiTvvMsu/xCpIXcljOYf/RL78tRaTm/
92KJv3YE4zegOcRNmGF10izid5DP0qekDUUQ5Vn9Ix5d2NVkztKQGVWp2rcl9mq0ElpxR6ZtOLpN
+c6iP9/Uk0ksCsMTdFZm9xsLTrBsffzXajCQwjZ5L3LNCcLSih+0LtQPrpvah9LQSBKBe8Uec5ze
TbvEPoK5FWPsdwTFbr1mebew1srnAehuUKHNf9C8snxWSVVBs/KWoDJF9TzOo3rvcCnjviufZQ9r
cg/RMmcPsspuvDZIXFccZf8lGqx9nWvZRrYSxO9uyBI9ypeSVa6YNlhc9I+y1AnDA+ePf4C8dhw3
ys7GyxRJRt6MHRkl4LPqm+w7lXlzy2MLpmWsGJhYxPkzoavbkBXlNyMGm2gipXFqXBdM2wKYGpvq
b3M4o6LXm/wp0NB/q9QfsruigQmYXBb2sggf2im78b00+vqAo1W7k9X4B246M8nBMOf6sdRFvZUX
HRTrVHIzPttFBxXGMI9gN9KntDTxyzABVbbOgC9MOYRMhTVzNdHkp6ojuy/mAXJFMaaBHTX9AfUc
hQTpWv5fDv641Ppq/3kBLcJ9L+lKVA9WpnQHoxYe+UuCwM+11yrLl/WFNi2bKhqNj25NMf3WrXOz
37vZLJaOKuvk6xxLK16SiH/Gaef5raOhU94t5lcVx8sCHdZXVfXE3bZr4S/rQ5T1wbD3wERvZdGu
LctPCRRcZDE0XobI7l6F0Zi3KY9S0phcbLAtSHw90mLJ4Nv53P8Bi3Sj6gXBCQAF50TzvG+mgYsT
lmXqEyIJw25KO+UcenV/hlTp7oy4Uh6TGaElAbfymzX0N12OX1LkV8a4+bMqkIafnG5EGRHPzyr0
iptTzf0R+dj5kIRtd89nBTVPLABeSRD9zPGp/ytSD5Zu8D5qTX9xM3fCBYJ7T1nJHUlSa3sQuf2p
EwsuiUOBwzmae8/q+qBg9z79UOwWDVliYvi0DYfUUMPDrDTRpmt146WIO/dQ1QQhZHEGynFIlTT5
KGIuaBx0r00/imPEXZpjObRRy8R8ydSJbLlRFMyvFDsrmSja5Udnh3T1ocbA7KPVbqLu4BAR+hgr
Sod1Xiaw+FrHVjbZk3bWsF1b3xWw+hy7JmX4aM0tCFy9q6L+trZ6XhUfIk2ZP1ozL1T20aDhGr62
LlkS7kmxA4Jer9w4JEKw4jU+Wi0Nh1VLR+hXdhaxauzVDv1CWWRu0/ZL30IXXscW07jsdSvErGC9
sjbo0x7bJCgSc3ts3ao7hHPxgufHNPmwm9qrPPDz/jpLjLvTLtPl3z1kNwHVzCeRl+1lsa0w9yyE
hVnJatuWm7p79ZYuAK4Z3pl8DQdRAjve1RGig7JS9pOHqEx+ODGILlmSjbaC7lufj7tkHf/ZNcmI
RWUJubDPOnnW6eqzXmAl+HntFkfEsyusUxuHzHiyW5jAdavRqNjIC2s5Dx8/hrWZw248f75YWCL7
XyvlQ8qG/LfXBzrdIi5SJFvZ9/PFHD09Wm5bXT7r+0jJT2jGvspX/rx2XOhuQGBM+7iG8yV0NCha
q82BPCgxDgfCw512Xtkcf1dnmbA6X5Z1JOr/ObVIpaGbANXXUPKNCsDi8nEqu3ZVpviiwwdLtvwP
l+uyeK+HEamF9SXn9Tp21LMrkmVzVlyo/Z6+1RKXtRn6k96oecc64l8ui7aVOuybRHlVLS96bfBO
kvXa5BrHulFZxo7z8qa1UDDsFpgh6ELzJScaIOvT3JuOi5gg5ciLY4dBjgSGEzEQFrQaqQB5qLrE
uzTrQRa7zqp3aghBU9aNdU2Smhx/5au6ahKZSpxr4nTONc3aTe8Zy5lJ2CQ2tjbYoTNsCXwxr6QF
62zZUbZoMXZpa2+xjv2sl2deqP0aJosfY5vIOpklWoc/6qzdz7OuXIA0ZK6ZX+VhNmOEYtaDPJN1
MQmjDfjDJvhXAxK/EH/WsbJzogz7Wa3K07/qZQ85lDR5uGtYLn+84n+9mByrNd4PAohrZI7QbzaG
805dbck+ja+lQXYljcsy4Ny41qvbRhY/+4xGpAaqp4x7vXUS39KsGCPXJjo6VZ7tRxFlr3GYPkoo
99KGCX+L7vceHiDQ/7lHqNTdZl46ZBk9lPu8viN41UXFRVedrWngcflZ5WQJpOTP8ueIRk/7g1HW
V2Dp+UXWf3R2ZtXZDDlOUlbfdw9oPIMoN1HKn4ideKT7GueAHUzp17PVPXxUVkW7H3V9FVCkrlwP
bZPFW/bY6kZe5qNBc/BtSFGxXdTVPmX1VJmUWQ2yLOyDz7rEFY7zUS6lZ8pnk6YhY+jLkbLyt3ZZ
bls46P+63H92nNZ3IFvkQV7R1txfdZ9F7jomdtnHLfCvxk4A4sfGI+My+VU0V9cJFzQyO2Wtnmsw
4aohKMqWPmz1fhN1DZwmfuWdrLQbexXjn41kkzZoDhpj+1THKs8SPXaOrpcSLhmb9FF332SbrKkR
ej44RB6DzzrbQj8/LmCxaKnVPAmwAk/lk+wuD5nhsWxXXefjNWSdKdQEsj7+9nrpjgec7cHA5Hl2
JRiXXVtiHwcB+7oOS23kv+tylC2yTzxNHTjIAf3UtbdsgLOk7crBQKonz/RTaaVD+xzmGG1aNRZU
nht9ya14etdysKKNlXfkoWvMoLIIgESB8/RcQ2Zl4Rg9IGCHMZoC8yll6+yPuTn/CcE1APw9Rn7W
j2CNDA/MkgmRN4v7ZyUkiTcYDZR5B8lbNUuTo7Kuu+AMlFtjmqfnqgXEGdsoWmtuevy4EgaDBFdC
hNZ6br8sL27hkiNe2FVnw9LJ4zpzVpEd+rssz+ShjdvyYLYGIitRdLX/ORBag3M68VjLY1ffq277
Lhs/6//Vd5lqsWLb/vMan0NF6g4nvLC28tqf9fLss26p3PgSI1e7voN/vdJnnXwz6YLkqYv71z9d
3cKM97VdIHATWe0VQUYMop3I2E1u3m6bZAE3mz96DgQqpezc56rQHypsT+4qidTnttcWf3G67DyM
ufe8hH27Ie7i8B3QarajvTNY/m/1teitHpaLAgRHXikZGg2/BvFdNlpIdDyF3C6suS9NalXYH0Xc
6ngecwxXGUkyUGAZZFmeIk88nkC0rnjryXvJQ/x1s2m8yRIUqi95oY73j5IwCWy508NHyXYO+VKq
j7LkpURIbPi6heF8VfUSut7YLXd50AHCbovQUIEoUFfU5q+GBkQlVgeuu+1Uq7dh1q4tiBn4EU+o
w+cVavi59yQS+yKLMYH+58qQUr1tYYC+9DC/g2aQm1s0f+yHDtDNg1k6yWE2HRgdQwW0ZD0YREWu
OZbPeshuhFUpdb0R7Y1mmVieUpJ9k9jU/caOoYliq/HQY1aSKNNFjedxkxPZ+oH6Ra3ZPxoUrjZq
musXQ6mc2zyQVpMNNSxP/PLU92G04E4tuHvniruf26485YikI771eZpYQHBJ67ZLkER6eeo0G8+c
SQmPSKkTc4bIZFtN9SyGrCRjVjRHgnvVc84CZ99gQbuRrTmknmsz5q8Eo7Mu6MfFd/u4farWpCrq
DotvObinDZGHGDfMBOT8+0I9tVq4fBzSYvy9+ENZ7ByBTSU6ExUCD76ehUspfivKhn/VZWu/yi2w
fpRDtKXb8myxDg1woEkIMh5zLraOUBvYaHHyqFkNCPS6rX+0g/3sTarxnPaTeUgdM9xl1RB+VXIk
D4HS/KgXpP6KYe5uiZob14lsZ1A3U3GfYqG2+yiCAVKA8oKHPoZHrU3xaGv18EFfD+ya6tu4EkgS
wv1bMLAs0tsRtwYaZTem6J+Er5OTvIY8CDsGBB7toIOBSxPmgqcwEmKmMX8zqgqFOxLpuLH0yT4e
QISHgyVuCfzpW1kLtBbb0CYSQfGzQazF3OyAPhmYn3w2KLZVXxWAmw6siMAtWufNiEI0TkXjnG0I
fV/H/oe9Vod4rxz7NThIlqD2QTBHBw2OGcozo4Iroa1cIO2Z2zHKSfysDbJOtloa21xEkukDHLYO
0P7ylXxx7l4HQtx1zPiHOmdPbV0rzxXQrkO7mPouqwvlrbCUQHaYcbbd9HVqXuTIsACqIy0PkPd/
yjWV/O4vCfbOypjtUuOe2JZ+JyI57qJcQbn/nzp51iSiDtZwxm725gHuDjujYZ5c/piMlQeryfSb
Vz7LglHygPBzQH/HqXT+dJq5T7esu7OtCXNm8zmqXsdHRjX47Rw6e9kg30oI9gHrjAhx59WN1oEC
q/SteJ3xWr4PlRb5JPQJODfLvHfq1tnKbm5IisA2PebdtfX/PMoa4vqlx/REMfThAVGQ4QE2AhR7
A39SMkmXz/o+LkgUL4vLdpBusiHNVPVCiBUP+b+H83khW3fjGuJyjDvZbiLso2t/VS31TYpZJN4e
vq/zU4laZLM1t3p1WsXeDB74OiMS3bHFqeUAMsu4W1X7azTf6Bvo4b+MqP/J5aLrh76WVN5yVkkI
YeGeEocY6X1KcsmGbsC6PEvVjZ5pgIFb9zprqBlJJZhk0PeRGrtXWZL1a5Xs5S0i3H8kfvWiBPBn
2uJLNevho5I/ARIWX+RhwQplk9RTvJNF4KKrfWk97+tkQVDO7S+t1s13a8kRkCPrHrggAY+yMXam
eYf7abGVrfhMTue8wP9CtjY5SjozOC7ZKKtgWgC1Nee7LFkhMYawvYRsbwp9s/q8ZquM/QCgdJMB
SA9k8dMn9sNgQpantU9bK10gvWRVx53gJGrzF9dFLk9XMBBkybt8UdR83UxML/NaklWqrr8iz5hd
Zf+Wv+wee2ZmnbWHC4zocRAmAXwu5kGmgNwOUkzHvkKPb9jSsAScePpU2eOs2qwezfhKXkrd8IbG
R+SkdBa2Ps/Nx6kZKsCVehrM+YzPlTKgzt2/RZ3lPaQnm4fNowOnMptnsq1Z7uxNous71/HsnVlm
b1VSKYD0bSUQpCcPpGOPCHDGj17Iw12DG/TNJdBtdiijarppwC03p5s8UyzgRnWFcJpu87Mmyphj
m1ytYqNeQPyJWZpQLJEzpuRRDXEZbUNz45Y6Udx0RZIfnOlx9tYVkYekZsTrQz2fy5OhN0vwosew
K6Gtn7j/Jx8Y2x8l0lZPlWpEx8jN370h+i6SyNuHseYd0lAhtsV2mFky5l+0vFjxnO3tFc3gttMx
aSo+K7oVbow9qGn5MzIuD1VteDsB3TgNQZ/X2nNvaN88TXd9FUTYxuxDop2K4zcGCSJ1BvgzRn0w
jNw9RAkKvF467HLg6qsPnqciO0yeEOtrAQGIRMQW0LMD4aua2g2Zju049szLapacJ2CLvii7a084
PiJi/2dqFUg71ka3jUqt3lWdkvujCcBUz4YAPTeATvG7ZvfL967u9/iGHdvFuhtVo569Fmwrk9Ow
9eKm8LV4/ivsvzcFqqfsfX8iQct30b6j7rVPvOLrkAMm0aseClz5pINW88cGU2dd+RoVaWA1NdNK
3WH7I8zvWfGG3s7O4JspPMyqJqf9qbJM2FjmK2yA+gTkmN0JJgu+mQyEDBRlDPSlyABYWd/0WF8A
fLOm9OJSBHR4h927rQom2DnH5KWu0ltsg6xeIvJ2Voo2+FT2e9Ci35WxKJ778K8a6cp93bQvCtFR
1gnLrZoIIOXxKvQyZUwei7NBVuQGHpNPstSooRBeACI5/sySqLlps4EJUfbcD4P2YjinAQRloITi
WYMXsilhFG8mngFEPM0jtr43c5lOpVBxwEnz29jhtaJBkdkuKT8Gid5hH4MnPcXR0au7raNjWhaW
DdYU5vjYa3HD4rOr97GN2Ncw9A9APzZmM4+gkM2TVrqKr8ZxDtKu/+IsJQnLuVw2fVg0J5GMx6YH
m4vECalZ4OtKrx7GEY5ZaRYAX8F1IRdNtj92sC6oSBN1PS5NA2rocWjfXAeYM24Voq/tfdfHaNbF
amCDgBRQng/LAo/BxHrD18JCO7Etd4OxV1i6h82RGLZv4goEikM9JZ6Al1nXsb6t57o99SmCxXd5
WsN7y/zf2hZdpaIo7WHfqv2xrAh0gY5klLyKJps/LhDhzZGEup9Py7iH7FHAMjQbH4vlCf760p6E
F+s7q1fvql7VJ4DkC3dY7GJTwP54086ATHp9/slcZUOTWbzHVqwqzqwMfGa/6GTrkJqLKAgrB++X
zP3zCR+V98RlA4fJdewX+g/ddr6IsPd1cnrHyOhR5kyGP6qWn0d4y0Nl2ghnVmimkoEvi1WcdvDu
TZbG6HZieGiL5yJe6m3WA0Ru+p+5g1YAQF0HucKq2i5K7N6HJjzmi6t8CRHWDOf4rBn9S2F15Q7F
gPeuyJStE7b8eAiqoboxXFVbDKTwSVRrbfmljYdvUWN2KIjF9j61SahUY78Lh6YIeL/pOc+nvRfz
heQVWgl6bg3XuuTL0jLxnI/k9fWarUso9mmS7xYCygdbtJc8L5HUSMuXsVIDsXoy4A+HPQteRWQ0
011Xhpemgs2dcjOq2vBQhdpbrDuEatrmrLLfCPplGLYwF62ToiuCmH1qHjMBubzp6r+EVpY+XrCG
2vyFOkbiT2aCJXCbYVQYPXaFoR1Qxmyi3tqgPFo67Rc1E6+1qca+Z0xsfd38Fjt2tGuMEV3PCGxq
4+VHXWORkLrpW9d4i9+n7hw47aXqMt+1Z9sXXoHRcl65u5J0z60HsthEbXcrrJ5oLjIAiBjBw+qE
ihZc278Q0098MVhvRhnByCLkdBeqdxgztAbc9lQq80/PQXfG8t6tMcd2zxiPBZknPxaki5mcp2C2
gPOVuucGhKGnAzuvjOwaKhJZXp+TseMZ7E7mDtF63e9Xhz0j016zrJrArjYXc3a9TVINaNankFPF
mJzlYRBWciY7es7yBt4RdEJgvMMXN4VgQWTJz23F77vmr8SwXq1x/qPRO3JgsXkBjH2uYCE6M3FE
03brDfzjry0mf1unyJ6R87VuE9O93zVZc6iiNn/IZ3B4Stw/in7xzT7PtjmLuo0OMQsxmgRnHW0E
S5vbQa/haFrrwkCIw00PTe5GF+wgQlQ2jPi8eLl1DFmpnUScaqdkNGBoxsVyLpN0PBSIj16Ahht7
TYj5OsR5xGIWWivwmHo3jBiSkWvStlWSOg95F8XbqLnWPbQeU9gkUzFeg7POkrio8ReLEd0MVhRk
0KUqeXMTSLwlhPVsGx42XYuoX9r2MCg2Ot9F4r50JO2DxrF6VK5jtD17YEDGjBUK0tTq16Vm56TV
Q/mm1OREvbSbjpVlWhsor63f8bh8myyYPhhh22/QijvAyWAfwKnittUL440JDEczqFpvk933eGcK
FU87C9164iJvEUIEPo/18Y14Ohu2tB7eNC8c/ByU1JtnIUFiLW7zFpU8ItAPq9+gkE2I2SKtFCnG
CaMv/Ybum0dAwgk3spiIRb8VCiyiKX5burQK4CWZYLqjblebE5OsaZ5imz1xGJnDDWvq8dbyWc+T
2+wAnLFXZgLaVF4O1TJzrCtrbSJK3oOyNMpzl/KVjWYw2LxLpD1SJHSnEW1SxBj6yFijoKhoAI0C
9hvhXGVPphbYQMZ3qqq0GBa0390hI8UMJ39bq+UXcjrzboDHvwEpZAe40Bj+oBnZvbZGx59FamxT
QsC+YQ17vUw9vICTcbdUtyGt50PfJuFt4bMoiX0Bs/iSxaF4IJDa+2jBMGU1inpHghglrWJ5sM2Z
Cbts5oBAAug6FHNJTLGTVYekDyAzdDtjNR/siyQw8Se+22NfHr0Fh0Mk1fA+qJZvZV+i718u+xo3
rO1cea+Agzd9MyYQX7j/wwXE71y7go9igw3B6LNbQGs79jZM48gPMwKtbYP+hOB0lyRQhkSIto42
Zg+2kt709dEdZQSu7LxvNj2afQr6R0zcAuIDAQE0EEMr6L3c8dW8JBHJ9NAlof00Vh5BdSvftb1R
+WNJUKP0IneTYrzkt2SWt21c2ZvZbYaTYdn2NREaVtXpAm6hJVymmTxQC5bQd6dMLoVRA9I1LjOS
UNvBmpMz3I56z8Lf4p3d0SuqD9qc3oTShueOWxVRluoP01l6DJCEdRiQgIjjhBDy7GjbrgvLfRmJ
LDCTl9bW6odonnSfiNo3nt5kmEcxnwrLH+ah8uM2Uu521fa3yZ4UvyBdf23FKAK0UvngqneKkbwv
SsI8adc8EO0G3NAD/CkblN8KC+NaR9NQhEZrzkcM0lW19Aa9ccdfYrp1LdlG7Mu8UxS6OBXm7hUB
5f0QKZk/uOrdJKCzNex59rVOOXVe+SKE7VyKTvnZTPxQk6UZV7Oqi207p3+2BvidBjFfHCseyr5J
LtkwTr6SzI4/oe7dMe87UM99T7XzEwa64XYOce0QA0zpPgwxO6ryjXCUn+ZkjmczBL41VXEQ95MV
tIL/SV/p+UkRAxRQg8DoPJVHdx5Q5HfL+oLWz01t2FIZQEUMrMh0pO4By7IiE7l9biYPJ4WJxZPW
DO0eku02nhQoa7VYDrmVtUArq+euLR8VFcAbwrbt3mnbdw3j98BoNJM7LOPm88z70k+w5Jbo6Ea4
hawx0X6I0y0yrKzgI23eqOw+Ki8WJzhKKtmr5VvbGmDlWBZsuCngUOBvHCzThOtH771nYWH6nTMQ
60AeZcrQZG3tO6nS6TYBMkQrpN1lbvTqIBKxnTwdF0GRbZcpstkMD3xBwyB2dhSqW+FkrxhxTJua
kNkWqUN1m8WgCUslui25Xl2KCR2aNmSKym3T8B2kmHZKgod3lyddIMJ4TwwuO6VIXtqqbp9Z418w
meuQD04eDE1T9hU3kh/ODxkAjjFPxGPLfjaySDQbLnkTAa+kq1t2rGqjs9JnZ1cZ0bTPK1vbJABs
fOEi45jcIzFZLG/aIchBSG4sJ32MPXG2LbfZdkhTkrfO1d0AHe+wOKoH47dGii2toNIMab7rEVxe
ertERidBAx0d4104q9vWcRsfunK2Cz2LJ0kooi3qKu8asqvbum/HL1pOWCiHfVPrOhY7nodXoIHg
Th0m0wbTtS/8VC4xFvc74c9sJxQU5mdj42RgZCKCcqD1nQYngQYhKT3MgflM4jUmPgPPNVDABgJq
75pgYEmxQ8QU0jhKEKDDy+6pzqBwGSQCPXL+zQSCPpvM2VdZSZs9ljw8f34gszCeRZI94ky/BIOq
hVfRGu+2SR5+GapT0qfiWMw8rk0FOFdJNqNyzg67TKinZzwvNxruT0FdayiRlCHUuRCcUtqeOr0A
5DVlaKlFtR8ibLhXFfYsQ201HwdrAQVhljmWJLb1GHrpsoOjiQh9CiG1XxR26lOeAATw6iNWc/1p
GsVwkmefh8g2+1OeAJ2CU8NM7RBuB9++n4vM3fPjVicjU6uTTbxr1y3lbUZk8yRqJoYkZ9PmwUsK
5NXcjmRAn037mgQjkk5noheuT6j/JjSvOaV18dq4OQGUwhybwxLnbJE9WM1uNiMH2s+n0ejREHZa
PChtLc99yyp8vgTzOCirEVW1n+alODGLFGyCpnBr9eWrHYMK6Iao5PqEWlr8LXOzDJS4jNlLueFJ
Hli+sg6N05tF2H0XKmpzWvoGnZrR2jc8Dk+NmoJdjFmW+nVTPidp90fbFf3HdyXP5NcULxaaw3O4
uD6BR7EPVxc4uc+QZ+5aXC2x+L03TVVMvGkO9hSOJzt6gdRU8aDbakhss7sgK+s5yatRRIUWtGqd
HrtuIeG+bLQxfdQUL8FFmg9G8s1C/g0lCFbwbRuGAQ+p9Q3UGNa3t1ThcYF0ZRCnc5j7sRqG+yWr
D2NbI6xQ4EaWxMexg5eosFgDBjsZJ/kOEPMgL+wsL6TtKnTiDXcJ5GmrxRXb39Dw4w4QJVIh0L+f
y8JjazWaxGswgjkBdNBPAo55UDnw2Oof7pL9IO7i8s2GaDcNuuWyO6aM9wz2g7E4yt+q0qfy1KwH
WZQHEzEP/ubrT/lfzSEG0L/1Hh2v3c2jILhY7LUKM/LBfmdz0getiRrT1lZMBEaK9DDUuUdShw5R
he9u6SaIFM9+4zXgM4VTA7njMID4281/CrTcyQBOmtJdwqyPj5mSI6N877Hn2vXx8FiE1SXlOXBC
nRZnoir/joxTRKC8habV4+246PcWTWbC4Yq7ddJG8QFGk06IkuUprPOCZ/eS77QxenTIioX5F/yO
XxrVNfbDGiZQLSs/TRHybE2jn2cNS4k9RATnS99wD3uDC14yL589SYNE9ruIIFIO41Ep7ZRbx51v
YkYIyXKUllUTcUYP8YZ6yE6hKtDD7RSWVZCxznw1R7RgFMtfyDr7yvT/+DqvJUlxrW1fERF4c5o+
s7zrnpkTot3gvefqv4fF7E1H/bP/EwUSgsrCCGmt1wDScg19l3iB+YbsXl6Wyc0r5p/cbHwhAK1e
zSHH006P20NEikwfWu9xCGfjTFC5hDW2j1lCHKy6KZ7UDFJjzzJqH6ZlvOvSoHiyYjLORZEjlp2f
IdrPB7IwHr0QWjVGFCXxltDdOfkD1H995+exuceKND80ylzdJwhnGFqhfCkZZk/OWLvXFD+QFzzr
yElbc/tjTMKzM7d4Prfmm+OExZlXIL/4xNG/FLmPYkKsfOt8s9wjC9mDGA3TR0Vl3dN4/bFMo/Bb
UEYfRJL2ON+af/ZB+IIQofMrC4mn8V3Qc8V+Sn2mL3kQV7taxS7JbOzvROZdYgGMUY7adheCJa+k
BuG4dBVEK6IlhyJokquO0vPBycz5gnrgfJ5JHRxAaRqHWWmbI9PHQ1EO8VmtlniHR0QqJ9Lahp39
CNAfm7Cwf83hkxhxEf3pK6UNE5xkgv6WlGqxkFeio2rY82szqH+2jfZHPrQVqsAQJsn2k4fBIyF2
Yw8doCE/oHWavIRxkkFuTSYGqWM7ZeldlZXDnbVE7yagvoNRVxevr5UPLGePoWcQUoWxd/C79DgG
cfABUvB7iMHLg1nryruhWgqy9epwdLsMZKNVRKe0Ht0/a+LXteeCrW/86Y7AZ3BITeSUejLIF5Sw
Dy4Kyt8abzD2TuJoT6wAjGtdRs25gXv2FpktrHcy4b9qZDstL/5ZYwTKfFozXrwiLRfNf/PiGX34
YlQ+oQ0lzH+k5S9kBSJypFG5m2vbewNt7J+CyIEwXM1428zJ/ESI4eekt9d5Ctu3oWndlw5hiygH
z4zBa31GgZfhSPLfKT/2JjnvhFxautvq627pKY1Sl0K6b0dvbf96Ctltz76M876eKdeAyCfsj8VM
dN0sBmxGpS5b8r3pI5VOUv9tc9u/dZc2KT61yXmkbdLa/GCo5bhjbZemOyDBJR/VZVN1mMIQTv1P
q9GbTAiW/akCZPeID9I/9fXQtQwn0oCKpZyCJKxuUpTLZ3YwC8THpG4203/qqMYyi+zj+2LSg1dL
U3kd3MzYAyIKXqWtzGxG99gcztImhQo3XY0G/35tyuzkOWAY2w5qcUy7mqhor22yI2/mmvzOojG6
nHxti5Vmsc5Wr1sbK849ItLGU2Gm2jFyy+BslUj8FkplPaqlqT76mRfx6Rvbb7WrfcEtfNEjUsbb
7IfZ0cb446WYZpZPwbRDILz4MwJxcY4xXruQGIG1DDsRc6uDpnv9oa9TYil+/mAXfXNvxunZ5Rt7
h4MeU6Q5Sa8wx84JS/67HKnEM+IuH3mdOo/QD9WjwrKLYSWwH4Z2jJnhqw/J2N4QQ8nucM0MsbIA
yA2Kaj4anmZjNpChH1fM30LHCPZcaO+NgP5D3tbqn+it5YdwsPOjOmvPpJs7lphduUf7ddw3UZWf
zbog06MiyKTpEOWYeh+Svlc/KmcAMNomC5uCSFKKLwvWL4HxR1z+NJquYaUMoLELrC/zYJaHDO7c
axohUlCOxXdi+dOdNNWB3j16aXaVmhQQhYNTA/X7IP2lre30D8/q63up9VExk2EaH9p28sCpteGh
yJLhNQ/9HBpsNByVYBhepS0qmOwCjnqUmocb3l1UZb+QofmnwzwiEUtUEgzKcg4pMv3vaLDCFzmN
V+LGrmIZtts69B0y66ZSp1dpq3hv71vFf/QacvhTcRhh7z5rc6ZinpdMJ8cNlvAEw7a0BVb0kuVk
UKXJKnpQt2nxQ8Z1aYqGedqrpaafpRpPTfE6ERVfz5BjPasDVBLMq4BcgYM+x2XsXOKG8RXJlv+A
btcuzcz8XPO/bu2f+xHiz4FDGvpJzrd17LXobSQbx8omG/YoOBUPSAaaV2Nc9HOqaNxJmxR9oRZ4
tVMEsQKcU5/mRfMJas5/d2ydtWR2LqWuPm9NsjWlfvGwtblx9kv1amY/deTt3LqJHwqdlHGISea6
tbXZSguIoPZu0kMhw7R2y4MqvSg6YJhWR+03Lk1MCNSs/QgIBB195gwnqWphkaFC3sG7dqzmI/T9
BeSzxAqXztEQZpc4DAFVL9Uh7EqcOsGZINXE2iu0PwwvBd9WmESYl6pJUv2iNyD326GzP8a8Hi6h
woxN9qZjk1zaupwOgQlXvm+xavdrJiV2QnROVbQQkbTUfnf6nCWYF36RmpVpyduSJ5Ba5Pr2u2Fa
qCS12Ys0FV3AbCIr53upgpgy93in/Vmh83DQx8p7t6JeQRIsUo6W57nvGlOji5ozqZNqgdQL+mtM
cqSzwXDxDIPhTnb6IDrev+o81v1+mAzeq7J8VpeTJi3T3dbz8nvpiB0oc7qpw5EEw7CdtA18eY5h
gwqVx/rei8oeEg2fvFE+bPJtcnXHJ9y5pHHaHrrI3rD1+eKkzSl0+hTsZxCdc9RC3oPhpSzr7OQp
GLKmw6J7OSDzv9AlDTgpxwJU1oeS9ESnUvVrFyR83ac8+7C0cWKezyiHWUPKXNxw7uYIurOzVHtl
JNni+V+QYUX6fkR01evMs9SqcqjfHePK6BgdbTzkHFBBN0fXPehbCRKwuR9+NCORrLQiJQWNRr9o
eeDsQ3ICS5TP2fcgXY5RanYnwlhLbMxlOp+9TZ2R7009Cy6efrAXFqq9+DBIoacXw1SejLz+2ukK
FhhuNT3xo5HhKEbi1SlrF8WAFhmTPN4HdgnVUEdDENWs4lub98++X6nvOIgJ4mZXm57/lhHXSirm
6qpScX0mDXTRUshWuMwx7MJ8CPIgXZu00Y9uWF2/xk36o7Rd49IgH/8YWujDTUxx77Iq+4O5d/PD
NcPHfsy0X8jbnxKvsVgsPTXTvGNCnpPDblvgElay83TUp4IFfx3m9S5Ak/7DjJtrBJD3h5YhDKc8
p9gHvOp2cVdran4qNOK0uRLnR3eIS5Le0VcmfdW5dyEyhK0XogudtM9mX9QEAuzoRx1+U4PZPnuN
tqDzc/cwqcQI8zgsMKx1CdqqIGPtWX+Z4yF/H7p4YRem4U2qaYXeKKCJe5j39rPfTeShuqGCq2GM
z1FtLvyyuDmBCo4vTYVGiKXkF2xWEE9P7fpC0K8+mgutnJW58crUnz8/k4MkQXEABHWMFRL9JLXS
Xay3EcEbe2fqL7h9vQYzI5DBUHsKfL3AZTcH9aVo5YfutNizZPmLxWrto59d7aVt9JPsQ/rUu+vw
rt2N9s+OwfnDDB3vLSuRxUaa/qO3jAn3WsxPl30jQnDEmnETXGoqeouvVU/kfqn1JItfcxwwpTbV
WfnaeMkp9Evroy0qTC7z7Cz7Os9SXxy/vqy10qxe2mHG8C1RkbXQL0mVzo/ZUrTqcDfHrU64hlrZ
Nf2pdxUbLSPdfhx1zWHNO2U7IjpoBkijseyJLb4x05TdZXptP6qDxl5/auejGUU9grVLXXZJQQIT
e5X+USrrqbKqsUiqFoRRsyG8DH1GWLIJMSpyrTqEMIRymFSL5Q+QBLA5eoE9k7UATkR1bHV6z646
X7twel+rskery/4WWcljlvZ/mEVcXDMiXo99X/1ToIDpHPFzqvafdgyqNz7o/JStb2s4mrHD2qHa
ASBHWmQ5S9QSDBr1GMEA0w+ejMQdT2EPmVJL1eCJNwmSgN3P0/3iHSJt0s/FkuNJqm5lPsO4I8qw
HL+1z1WDfFFtK+gyBjVTOV87hJMfwjilyOM2B2AMxXJIS5LIS1tkMnoiBBQA57Db98zKP0q/Ch+l
5nmTv0ArcQJedg5trJyVwY5ZSOfdu2rn+oON3j6IkRbQCz0qYKksjt+kEtbkmNCJnu+lqrVAOSDj
pWepllMeX/3BAzm8HImMZ/Y0D9H6h6XJtqZ9VKfBq9SsbCDEOqCJItUIz+WjbS6B6OXw0LbKG1wM
eyfVVHes5xoKrtTk97WBfkntrH6W354tOK/RihV87JbfvQCLJl0rj1ItMXXm0cTdWqqenSGDFCME
tfSVs0V+/5yWhHhJLJNas7Rc3StVU99skgUEkqeKsdosmotqkxkKMN37cMZi2sVB4HwDQHxXs4UX
FO9TY81/E7f4MhEJ/bPsoIuQlA/f8NflU8/UcIc3XvkIgiO9lIXt31pjDu98X4ku5CHzS4GI55Oe
xV9S5Nl+tpPzak74JDtu+TPPChur02S8aSVmom4M+obYT/TzSiK+IYLPwkAL3PgxHfMYJE4Q3JEi
Pcfj/G7PubFDjhP4RpnaD+3cFdjMVxqPN29qn2ZPUii2nT4RDcXJ1v/moPC47xMY6O5QkU8Lqh7A
FdBzOHQqGpsdLBavHe8Ay8/Xuqm+Y1enXC0tm96truKxG581fJi/4Hf0I5/dPQn6h34q/VNoh7+q
LkueojhCtzZ1lBM0ffVLacUak9b2pLm6/RHaZ1Ji6VdjnoeToUTx0VXSu0DxfjBdV29mHf0yo+J7
N4Ym6Z3KuWggRsmyuRjWIDQ21nGKAhPkBy80kr8GkkTpZLlAkSqSlQ4vdlKN3kEPSS9VAAFei+JM
RD4m5YfZcJvHmC6gTkyWQPtazYF3sTwynwDf02MVIo9pOoCVsI05N03v31t/ubC+H4dcezXU5gYR
vdqRhQpOakFEzELuksDLSLxXZW5eO8bTOP6l4zRgvBSt7V6mrEP+cASgXO+JMyoXTSGvBqepOsGd
15EH8Y3bD6Ae6mNKBOyAvpJ9yO188W+cr3wekdi0gz+rzK3fZp2PNk36k0PiHnC3ExIxpVDMMbwf
vfjHlGN2Ng5o52Jx9vcMDaZsdQ8XLrzQrT5sX0jeamcLp9ZbYOVE5aPSPQS5anwB+fl9sOLybxMV
THJBv6KuqyB/hwTrixJxiKHtdioidVccswZ8Q7TouQKlIjUpKqvVThDnCY4tPaTwSx2ky+jd+ZBV
XpFR0YD9xRewEcfYRpS/10z1bSK1evR0ct1StRBSfMxi70Fq/WJwPxiQsUe7v5cmA/bBGfv46tC4
+MF7vdGC8gRAtNSkSVvs6qsWP3E5YPn6XA2+zMxdokuh+YvaZ9m9TT6QVjMqX6SGF0xwTF0f64pl
58jKhnx1e5Oap2vdW6SkIAScflrbdLT5r72X27BoOEAKJiUnXg1s/ZYDAleZjkmFobrsZFYdP3c6
2Ydlp7IU40DgT4E0cJUehLqHm1+gArWdMnDTG+Kryfqbs2go9pE3vU0x4Y7J0vS3xseSKK/DW5qF
fOmKNv7bbm10pZk7vTqh/ZoOP0u8KN+Jae4nwxqxBMiN93Isf4QJQhOyjxCtukec0ruAGDXfbQ0f
MaX3hqP0zQ09uFXYQ+xl76CS6cH22Dr75jPf+xIwTD1lNy9kBgEVLXqVAnGU4lglfnFM/tumTxG2
1JWHeLetR69TMILy8j20v81zGkbGm1t0xlsyKwz6YFquUo0Vr7tqM/AQ6aINtvHGB2xysmjtnzek
kUdUWi/2cngV1Cfg7j6C6HDbKqVzXqVI4obRrhnGqxPEzmuLNvrjGCvQzHUAaIUZwI7GCeIsnYkI
hi9oybGm8dt8D+q3OXKBxiPA5n/OV3d/F5niH2H2A4zCruAVLp2OtVTTrVVpa836UGt8z6SGeWBx
nisAdmtV9zlqzs4+wI0naRqNmXReF6t7Q6+CN2mbZv+m5bwYUqtbpb+0Vl3Qgz8qRW9PTyXgkIe1
CRYkTjKDtzOcPHp2XF7zFu0se9LNHbldMsXGELxK4anhWS2M+VFqo+82j1Htngs9jZL93CxR4Lpy
drK3iPjKp5ZO6KxJ4tPWZnjJL09V+ej1ZfOiRbDKfjl4+o2N+ioFzxEKHj3Z6q3NN4ePOlLHexR9
1FcsveP7WrP/2DokrFNQ3mia89bmYhPUjutJm35AsAIZob012tO9HsXP7ehlj3wDs0dS6LceEsRN
ahjU2epONr00fNVas73+1iaHWU3xvW794KCVVQbIJ3depHBrooQOhAAY6rSVqgJIl1xMPRwSOKpv
deyXb35SEl7z4ugsbVmUE6uMgZiHeVHup8pXdzz7/lU6mwbeiAUqxYYJ/KdUsaFJGWaPQRfVb/Vc
vrYECh/Qe63figSRWzNU/L0KHRSvh+HO6cyeC8DOEPjUgUQqSCnNrt/UqY6fmti9yk5pwt9HI3jf
eFdtGsrHyRzv7DrsuZ+D8dGYQ3nzxroDFTQF2UMdlMe8PCrqUB6axqkPmhXMAI98LK4Vw3noEyga
ce8ni+3PEf+kr43hF/Dh+3u/7B+sPkCxPSQnBS/hu9/FJytE8CCxWOkUzAC8UqsuY2T/nN0cBFt9
VfsA5oQSgulWe/3QMgfZN8w+cg9fDz3bzaCE92OkQCT1+ZpLtg98DOx6Ewy6qgw3EBMfWu1E54AP
AgFuFUg6IOW+1+/UGa25VlMMkguwk1zlnI76F9ZdDDagFw6loT5mXXrFBFa5r7oSemw/uNeshwBn
GB9xM8Qs/1zWyaA9sz503+bM0lBtV27EO1qCiUaxy/KphTO1U0ccLFEnJn074QbglX2ya2e+kSyG
H9T+RQsb73kR4ZsgMdhTZcJ7DIx7s4nVk4JF5K6Ivszz/E5G6BC1Wnkq7Na96zNjwsdo2dyKaUAB
3jaqO0TLvoKwGHF/avtT6YT4J+q6/9jnPzlNeENuxdih+zzsHdMgc1so2n3GXDWzRvXFSDnzUGXz
nYXgbBACEskUrM4SHU7elFwabahvdefXR2zbhkPjOMF96tbzQW31r8GIfwCIqe4YzFA01Ll8sYB/
vFS6+aHEUXXJUGu8RyYRXAnflGPaOO19WRRESfQB/tbs74Nq6u8BEly6GkHGtk72eV2evWz0rrkx
VYeUeQNLKzPcGbjY7Ou+u1jVgggMOu1oDnZyAiD8Hammb4uJ38UkS77navV74HDdHnU2Ing8N3aj
ANdL2vZOo0QnAbgWWhKs2DuDr71hw7ZRv1eJPsGrM+u7AaDBVVkCHkbzIjNqbZlWM0XhMerIg6Qh
wix5gmRENLTqh559623lMU3h+SKOsk/jF9DLf8+uUd3Iv6l8CZMazTX1NhWV9mrC8DB57En32vWQ
gL9xqr2Rh9F9l1fBLRiZYWQa7+8UFnvonSVye8Py9JYZISunR5PCiT4wyGSCmRBDtau6Pof29N01
Vfd+dJN2TyiwDQmFrmAHPI3ILdnONehDHCECyDRajllQUS+Rkq8QAfL9EEc/m6zEnTYyL3zL+wTE
CvJW9YkL+nedYhEzEoYn+4ApR1tZzwRG9F0Muuzgx82b5zZwzNwG1yXVKK5hzTgYK+Z+HvpmX3bE
BOr8GU1T9b6PIu2+XQrHxCjOgYSZ5rtQD/yj2YHUCzWdFYridIy9VnMMksTdA8o6RUXwUyHzgBJD
hKIQoYwfvTWUX1pkzfloX7oc+yjHhdOkB+RA1BF6qsf0+CFoAPLML6xI2j15z6o0H7ETzna4AXyk
sRry5x1rgVAfJsjFT6NHgL3Wu4mscPCKsAqfz7YCoeSrHTh8M74fQV7uQnzssPXD9yBR4fCYLcHr
OQ1Otreoz1b9z8D1MwTKDOCNrp4CYjBzgIf+OZyxSNMhzO86DSpT+2uANBgB+z02HnC+2naIOjs4
DLbqHqHp4qgWHQjlTsGARVMV5CPRiwkCn8RC6b5N1fQ6hnZzT6gx28/dhCha1j7BXn4l0tzsLPTk
r96kgwLVfevq2O5N8XvvpiS+e7MWnE4Vd98a17svI4ZZs1EYxtKquswoLGFd+NcAEPVcdd1feB8Y
cILt4KiUyfQw4FV07xA8LhYCcZDqb6nj3oF/mJhljz5XcPhrZNVOdCMAvhTHR93o/F1TQKLI4opA
RRuYZN1K61K5VbGzErs9A10vAMV5FqAbPgYnyMw3JycppRdobiEd+1ZanUuUp9AOSRyfy6k1z31d
eX+k3jtcpk5t/R+zXR/gvPMt9RaIjPIjMvp9bmXBTceIe69XanNgpe5deoBnZwscKLgTUlKKz+Kt
g3DvWAVBD9U8MGd88EZreE4HNIocaojJJMfWDN7zTLHvtqIaCmet2sz8r3YNRayerUfLZ+7oDRY4
RjcD6Fl53skPfG8feqivaQx9e5bMO10NeBV907ib65i0KbOPn2muH/MgmW74ZV86hKJetDj4ZS0O
UVB17tEtloeR1Rkf4qVYxHPMfNTuVbNuX4a+nR7beBm5qXll0L7UEVPdqk7PZeCo4T51uI1gwq5K
y/qj61NmHlb0JUl1dA7N4tkyRvs05hHr76Xw3YfZ6+ChtVp8bLqX1GmSW8jy4Jb6TnQwCggAsLGj
O8s2X/TAgL3hjTxR2KwNIK6I78XHQalfZozhCOyxOOsWgTMtuwgGzF4y0lCFgSWa1uJ1BQLzv4XS
kS/C3/5SeNhlGCGSWn4JUmPMvJYwC34NDrLnSyJAmfWj7mOniOEWHAlM+Dw41kEPGmsKhokVp8+x
hEbuEZS+8qAWd405PavhPELt8O3DiCrNflqqyBRM+97kZpmpC9DMCVN4JR3Sk7MGusgzizsQGZdh
gpECXOmxM7sXpcX/KTfj5KBjXjfvBTMXLgR+C/zZ0RmmHE7B7D6OqaYxFeyyJ4/U3C1uqi8zcKMP
vDZAGxbfwiFKP9Qclxiv/ekWPg+3RAmcJVRQzzornZQHyvFc7UGKiU8YACtPOfjSGw3wgEmllApg
Tx+kwFTn5k1Og1vce1QH+TWLS4bssXMOGOUCDyGlAAiumPcFimmRU9i8F/beZMh7GDQovTVAAaUD
WJU0/D0kR/yHmADrJZnDLyFScIiPnqbALw+OM0JwX/BGALQPicbdRf83VVDfqv9mXdPetUN2rsea
zySowMTBSlZNIAm18Djr+uqEfxZ5aXxFQh5FzvFVTwLrkg7K60wQYKG3qufKXIwH4r/UzrjE3hiS
rT948exdw8h6jEml7VMdWaVWzRH+M0CM23euqU/3Whq/jyqrVLy3kVEMoQwvJk2Vj65N0vD3gAJ9
WRUggqzuTjYJb7Bcpb0KR6TT393gaG/Adl2ksZWJhYDJOK0tuPo87ZtDkdreMywA50md3mcQfM8G
YAQ7D5pTFSdfSyYGyFdGQCtLkqlSnVM9Y86H8XecK8o56dyQ+ZORAn+xDnnQGfuqLPoL7IjivTPr
5jLCFtlLVU+cBrxxbeHTpzQPTJf5f9rOPuhl8HOylelcxOl8h/DHcz8D9jZdO3kKkHJ5ChqtJjOM
FKbTO+nRqu3qXEIDNwLYGUqCxFzGz1uYGu6AVLATkmQsgp0zj9mRVfSTQZyDUfyQZRhkAxb7ltvv
mJa112zBzJQLri4EYXE1nadowY3WxqReAUaEC5JUikmPviiK4R/j/zZJu3TPlteuvpUB19VrodPt
siKlFKBno4Oc1uoqOPinSTWYGIbvcQNSwH8bmyA9BdB57daAWzSMbwiVo26I592qqyEYIcENZSYL
Bjd2UPJeBDdkR+enkCTH75PbBDdwWdZ8ZLLKL5FNeaOtCi7ZRTaTmQgSLCz+vaEuQPu6rY6CUKmc
pwVSyFw2uxU9cOugwevB3yWKtsQRaA3AYh3JqvzpKPkhUQOcKX+a/QCKeblwzXJG2drwibaWqPNR
oIrSOM7ZlF2kZ+S0XBlkEYN/jm+Xk0gvLVSnne3gGC+/MkFrmgQswmeLq985aNSzKIw43h6S+3AF
w/mjW+7faEbOJUeNWnLAUiRy/WUzZolMSgvjO6lmWXUOS0XHf2b5TTm4zwDvjIv8SfkZOJ6GUTUg
TtJXRwyof8px6RjAMV9u43qHpVHwUrlP1sVaSKNb21jq3RmpFTyZAH2s2F95GqDdkqEep3Q8qnr9
TfDAUgzAqLsafh3xVCRHsmqwMSOqnJQx3m2OkvRecV6hGvzVw1w8ek3IHbWRED21SfMm995O3KeB
uM9prg2GdWuI0Ntj6k56q7ilDsu/NkSzbbtpYId1INRNcJDbJXdDtkrNJa0rm/IUWKHuk1fudl7R
5zd8HT3QZ7K5FBAReDaUc4XHMmPLkMwAEYA5Y/FpzsffNuVoB0cKkMiukd/WzTntQUPZ0UX+3tg0
xKibQ9wmX+dRv8mVW68S1NJdYaXTQa61XJWkLVj/txriKwsGQO6JHCFb0rY+DlKXwkhxDGm6EIgm
oo9D9yo3fn005dJsT4PsqYl87iow7Ae5FPIj9b7m+rRBoe+JoDPLtarv7WIbgtzlen3N3OlngFfG
KWM2wFP3plV5C9M2POUzROdWn171ZeiQz3YW2855DmaQwNjx7VTonCjhNugJWUle/D9/+LffIJvY
XkF210N97bnePdRkcpAmhn6QIUC+7x1y4xcbQNb4msLlXS/uCqf47a35DVTx+QoapPGKCNbk3JyM
MNfmY+yGfyldph63K8wgeNMdF0r3Nrio/XOGieVJfkvvV0+pPasnNBr7ed9k4X076Aowj2UcWl5r
OVK2/meb15UzwgFhcpAnoY/TE1MYli7Lg6CPSDuZcKy3x2fpYFczHUwdg+9gusgTPHbWcJlyi2VJ
dcydAeMjdwFX/s+/axfp1Q/BCnu5AVxhAaRsz94cP7j6AmA0Crte5G0Y3pZhWZ4kqW5tBdGfZUSy
9Nk5+k41gFlJn51AYYyU/lJsb+tvj+i6KfvnyhsuXmPu5UlYD8FW4Kx8aRsSBDIWsmBvzih0X7c3
fHuWpU2qwfIUqn1/agDpnUMnOsk+Ux526bEd//kRlLrcNdlaj5H6uvlpv1Q/ta2PbVnZ9j9DD7Zy
JPhT8xrAldulwGOKFJBbb4NwXj4cugfRNNBZqE76CR8K8vTMC+SOD7aOMajzlM/ti8PcgPXhvU7E
YlaLXQt1IgeUMtTdnbVgVWfM4/PB7U6mOTOVaHT1oAYFsZsegZkdCd6T8A6mfLGLNOehPgRR+eRk
1W83Xv6qPAfr67TVpXF7TLZnRboUQ9peeuwH5WGUol6Ga9nSE+hLZgznSa6+nKQAzziBWeGx631o
9Xt5S2C10yqbv7UOrvFHbiGiJOuWCdfgI6S6P23hUoRcsC5W0itxcKgh8YJvGBP9I+qBuyNjcpRr
LIXc9niZniCUyxp5Sr/nk37zYiM7qfN4l5glAmVed5FBRmPUbuHslqjnHsIiWL8ARvsTUn52lRPK
nZctRvp2YcPY0fBzHrxnzOLcFbPsJ/abj+fZKZcnYhsMVE11rhy3/T69HbVDP0G8365imTmMpMny
mcnczDr4FnQhIZXAC/gDXLLBTNxDflS6kFuDcmKgizJq1nHVMZPJFnjd6jy5znUCmEM+9ww9Eo3i
yN5nOIats6t1FRVpQUHOTdfWQRgu9WNtJMZJzi+/y7ej8drqT7ORtyfVNF7krm63VrbyrvsRG1O0
G4sCpX8o5P8s0LaBQ5Fvv9TXiR3L0xJHGpYPYPyPWmbnsPPbfHhAkN28AE2rbsLaGaKuuvEs/F2G
WbbeX7kT2xiz3Rg+0L9S6Jnm5NUHC4I0shiOgcNJwUvgMoIfUAg8llwyuTPyWAcqsUcLeLCPbbv8
N7JPim1E3+7k+kAv4/12Eba9siVd/v+nYq42wl56kPdJZgryY6S6zsW3umytjXOE7QcTWoQZZKKr
dPZFxWNRusifXadcsonDJq/aukle+x9Y/fqhlN/52yxjPbbM3T2wgHsSgthj8KGX+SvJEULX8prM
BXIw+2Ay/0JrhXhy2CeXoglD9Sjd101/+YJGgEG6IF3ncfKkyoxuK7a2ac5IOWgoRWrAxJZJmPw7
W7GiJKX+21x2/fXlPMLEeRgLdN16thvg6SebLNW8R6+3IAn13ZUfYtY33dXVq1xsmdTJ1nbttzYS
QWheBxBAts7y17fqdqxsbbdx27Gd79OxUf7RIdTBGMaYKQNnBxAgv0hd3jyueMIyftm//vi51Ipd
pAzqb9NIuYXrkzd/CyDaX+VxjVDSBTS93IOw65DckCfl3zfl6HWoApTTXNwyPXymggQwRbYl3CdO
iBA8ZO+2Y1sDyg4ptn5SHfwfg1bn1/XXL0/ySvbY3pl1PrM+zNLq6XlH/uS/751srb1k83NdDlrP
+luvz3/g81GKRmKjtd+1GalZGVe22YMc+29tWxfZu86zZXMr5H5sVdmS4/7nWX9bzkhv6fjpT/1b
26ezfvpLwTLgYzRXdyGMvuUVx8OZXEU1r2tVeeGlIJQCORMaEYv3Jcy2FVvbnOEJCv2OPlVrsLl2
kuFWTr51/W2PbPpmAEKIFPz6RMvLsr3xn16q7QXaXjRp2w6TI/5n26fD/u306+s65wu5v4hB+40H
F4c2prXLXFg+XFuxrmS3+m+xin/r/qltXU8sp13/gpznU5/1LwyJd68pw99q54V7GRpkDSpb2zda
xpCtKlvbhGzr/KntU1X6+T2CAf0PrUYSISlsiHy8nOTemd7KI7xuSqvUZ0LZLKuzKjvpXvG2De+A
qaCNb3VlXmjkUpeRn7lQQETJyix3DR35gdXOexkeiP4jydqgDPwPXW0dNGyVGIKMLkU5Q8JE/O0g
d1KKbbiVqjwKjiz6tz7bY7C1fXqEttOMQZMSsnBheg3qbB46R0/nvax/EwAGhIuS8T1oh+i0vvFy
UbZiHVa3ulyu/1mVHdurK9WAQMo/w7fUP51B2uYsATuhJbxG22C/TqzX/XJ/tiMbvEpYvGVXi8CI
sURIfls5bt3kWClkYrBVZetTPxlEt7bf/nHZ8+mQwauU42w8gAp8rqFS4BogPYiUGxpIjuXDVeKI
177J0OVnSZZd5MqUSZ9nl1l1dk3mWBe5w9sdXd/934KZv00Vtq6yJTc/KnoiemunNciVO4ieGHGE
TIqOVvYweyXpGNRctOlRXtE1TilPwDjrcfOHvMj/RLVqNThinU3qpCE5mOfZNUEiGJY4pDUp6oZs
5W6r+1agoH8WWrty0R12ZgsDMgbkLfJh6Vpw/j/Gzmu5dV3Lol/EKgYwvSpnS872C2tH5pz59T0I
n3O1767uqn5hkQBEybREAmutOabQvaPUbJskAEIVdo28qvL/UqVImfQyfy4idCZST67P/+CpAbrT
fMUz/7r88qL+8S/6Wrp+XXW5ZpG7Xz/zkOTk5IpxLa+yfNv7Rn6A+6G8sH+1fa3qZM/fYs77SNl9
/5P0INCXFtZ6C2wMsYrzM++1zaNhawACXOsoZjlEegaANN/jM0mvqZM7M2wwPXOv61Lmqccx3k2V
/xRq6Vabz6HGVXou/KpZyFFTmw47ZSrESu1SivT6Pl/UIT91uXFTRywtlwJPjZqiUxI7GzUMzGwN
MgjDZVb2a6KSVA2P9r7W/foBTRa5ZqCxCM9TG/eiSD0l3vA8V7Q/+mBgH9HfVCuocQNUDg5lWwrw
KI1JT1QDFIjIKpPHyLUhC4r2PEawEGzKFjY6uf2ta3rTNSnrH+gdd53QitchE7hqJd5nVjAlr/CB
P3i+SqV4Wj937mR+c4nWk9n1fBIOWgMdp+8Xfl1Vb9VETS9L8uJFVxNrCVGH8qoQbJeaz7YAglDy
lJkl/CZVBWUUkWSqC+q4MWIsL8PcQygJM4EeR4Eg1rZ1bhWXaYzLi9yTmzTPbbhnWQZYmCC8mUf+
qijBD3lj/yFInm0bdUb5pWppYEcCiWM1B4AXjsfKLcojqNcqgk/Dw0hUhWC4atKcmiC36VkP17lz
oFKD9JpLsL2B+jV2Y3jt5w1Cl/DqqfEnWE1lL5uKFJNuuItQuXLAZ4ZJtsb2rzU07KtKJvSaKJq2
HIfBZwVBR2S5lFYlFtcyw1IUD9nF2PftRYtb92GaN1VK2Z7Fdwt1NSPuHYGeJkutsHFF68nOiBGz
uWHQ4cJ4v8Y4nC5fR1RzQP61+c7dX1+GpvsAZSZclkGzgHtqrG3NFKtxrDMYbxTT54YmDpZNqTNl
rdpKt/S4WWAFDwYDB/DCDYpTidTuVM+b+yHfz22cE0PtQRtZaNMK/ZBNIjGWmjC0g9zko/9vY96V
ynJ0Ubm7QUKwGajBc+dRMOpYQ/cR99m7QSqdunDk/vy2BHpmKhOpVshLKDHd9It051uQxfrHWMdU
KwDEefaHlLJrOFgPk0Yu2Rxj81g6WXfQu6jZJUmUX/gXaEj+G/WxHhS+XGkizqrRPVdQg85OGD/0
VlkjfVWqx6gjcWQDe1zLQ9lBKvQF/Hq2roZFh3HHYpyHR1qCKV9ELdf8OjLYNNkKslvuGas/Xmxm
n3YyiaM8VVUL7WK7wQ5xGE6dKVi0DQ+ccnX/BI0f/w6CKf46b2VMzUPdNutMBWuz9LBY7vz0CaPC
iaB9XrNWtsQRoUX9iPa8uxA63ssjjHabR0zrEEOlA7CmeYRss43i7xfFzrPqwOPCNZBCbWQ/RCzm
XQUF3Ql+WneqesLKRQLtRHbYkCz2YDBjqtm4FLpQmi2wTW0pD+XlSRN1flTZ1ITN18caBgpdynmi
F22t4ffXn5PEmbe18grN2Xz9oE5TkZeOLv70fGeGXkBOkbtyU/oTCvf7sfy2DQ0IyT8aZbfsaRF3
rPoHCmeowPP7BXVdWCoUJTclvXqvKj/YdVbvw3gPys+i2Mj+qA+qTaJDbSonxSZgrTi4hRMP3Nd+
6J/aedPHcE8cw9v+0dF1CXYyr75nRWskDNGxGFI8DOeN3JNtglU2lg0WRLVIC2v8Bv+PgfIlX6Pv
r24HzAH/Py9JnJ76ClXb/n2aps2B3N6GS6ESDVz+9enkaPkmY17o9SlpZh0FaUdhNihgIVKew3mT
AZg4y8PR8yAWhl6PeF2NCK7P3YUKuXxxHyT3cNA78uBrySPz4sghqhIUpYsnxqgoB/vVpBQfspTs
/eul8lC+cQN1dGcDAv96qXy3P16R6mLdFhRo/N0xf6qxiBA73qbcek+wJ6VyaXKSYzOWydEZQgpO
NMibbUqeUSVbsY7zQHtSi6A/OXr1PQs09am3cvVJD6pLyw32Qm4apQvQQZ5+nQH/y64a/WhRWvLq
pJyKZE5xTqAZvIal8oYe2X+QnaLwz14eWVfZR6XwOkFQ95jNI4fqNe418ax5Yf6ixXs5hGdO+qTW
NfLLS1Al46nzteQ8zBvgfnq/EHHFrlVPC+7ZVOPNh3IMQlMSOZ7zS4173EsdYpcol5LX1K3gaGtG
s5SHRlf3OwPX1FUhTIj4C8tsu0dsrEAXmYO+DhFUvtYdtggqer3trK98pRSsWFmpJ3YDlpnXwhqe
KaFpP8zi2+TUzpupOM0hLULQSZbeftQThRSqbWZXIDqwdIPut29bzQclW/pqinARt2rvWaP4DIZt
01PvyV4UNOsJa1j0wv82IYv8p/OvNt20qYpNp1PRu9Uav7YCwpydP6eKaR3qpB1hbnf5s45i+hHr
94XsVChje6YC4w0lr3qWTZZXk19w+mIrDwdoEnvNHeOlPKwiR1wnsnTySJ6x7dWzCutNRxF99MeJ
uoTcDIxjBSsGWXTlQWGzsjNB96hdUYsH1hO07Lr0evsge7rGc9dC602+d7idTB53HoAx4Wunlt0S
jU94kId2qFqUKYTdUR5aGBHhA6l7J3k4KeM3h2f+RR6NXXrlfp1djYj6Hm/wd0HYK7ckbdRz6CEj
DjzsqvqsvFLoswY70d0Kt3mJo0Y9UqzQ33S94acSQZUvY+ckB8h2uIibQqnSi2ySGwHlKLQQMFSt
juFqjntsavk3OTxCjnbNxK2u843TOiWGhdUajHlxtEY7P4YtYrkZFlwcFZVN3ZYOmFl1XEVuB3Tc
CuuHQLOxAh/NZwhhyYdqlu4abmaxk4dodCip1/PXQgwgKY2OWoJ5mNaN3gKmH1U12YC7stpQKF4m
H1RRp1vk+PZGJ/fxYZnGMXMU80kEqX0uYpMCi3lYM6q/Rqol9zzatDPTOg03IvaceTNpibckgldT
v/tv232I3DOV5lfZ6dr2f3u93lAA01rRQzVM9WVQSsqlcwf0HVVdgifRr0z1XsTQW6+1PcAHyvT8
lAaGBdm4TKiI66e3rnRucuhgJKcqNNz3qs7UlVNF5jkpXAxYqgpaClzYF+RIPxTgV+soXzqUDZ3U
gh+VM0TfWo0CMdNw6gdXtP5Bsex4GyaB+gRVpVrI09vTu1q49Y+WvBFlRCKCwzgaO2K2BdTdwry5
Fsxxfu42YEstW8RplUPGhVF1KrinnqwiWHWeHh0q4OT/dHyNkd3FvRUdCcXPYPxX6uSr0Ur2B9Q9
nuTZItuh0SqRE5a22H8dym7d1eJhw087/Brpa/rNFLG5Va0e7fb9FKYtjhbl5Qc7MJV1ouU6tlS9
vTOp993jdVOfNEPYGytOx+uIj8uqa9T6hV+jSumPY38yd77B5lF+1+6z08dMSYfc3NyerCYXP9Ak
AosU3Of59vGjTWMbkYo/rauyrC6R3lQ7YZT9IXQaE3dfr8CWoLXhY1Gsyo0PZaZegMXyOu8j8oeX
OBTKL4VKy683SjMNVFxu/hyT/lugKPa7ZtUptGNtegos2OBMUfwHJNTONp2h4qriJccuicwt4YDk
wUEKRI1zbRI/40ZmeVPwwQ34E/Gh8lP38UGmOokZNpPw2HfErxQyst52zz7WHHXz2LXULMMprp/d
hjVh25XaA3UbLeU5OCyhu7JXBNc8b6frBh5Ugz0jDdQEtzitTY9yz7YrUoAgEM5tDNYF/5pHze7d
5yxx37UxUs6ic12uAfjeKkiqgzxsDchzmR21ez3qAFNpzMv2bUGpW1477ouPIH1R9oF67srCewmr
6UM3ff0ij6a5AtzWzQc51NXsY6iZ3lUeBZ2/bZIieRS57r14E7nE3KyfCsO2X7zt4KX2R8SjctsM
arO1m97/zPVt1VfWZ0FFFpY5ZbXr/T5/x+Zu2Zmh88g68oTJQ36pPAV4vo94o+0CbfHVNneEORln
nHVnJcuwBXY08iMCvGaExi9pd2gCUwtsv325D6iNyliVVmtueiwFL+284Ysxrmq8kVfyUHaQsM0v
9YTbFpbVR4qdeGe/LaluwHB0QewuvxjzxgLFe3QU45zZ5fRIFOC9LcLxcwznQo8GPQccKJB7if4e
Tf34OVShuRzm9nBu/+/xDsil+3jP8TgP5WnL2ncAvv17/nv7/3X+/x4v31cve5TbrliLzIyWPQv2
W9GP1U23hb615jZwGdVNdmQsfr/a5BBAkfWtmNv+ei1PTnBWiruNdJ6JcmPOaku3rNUN34z0nzYV
+2g3E5v7MNk5RK67qCr0Bn7xoKSNiWASzdegVb2/tvmtrzo4Nqt00PIHuRkE/6+8e9UXWl2u9SBW
T36JEI+blDyA0K6emnkjDy1DQXT/dZyWq47lGqzHf3tl+/1QvkK2wbY7ZiEFbfemrzPdjxNuetPg
PBRcrm8d9h8QydyPGD0TX6oi27seWlJ9sB9Hq3O/GQDoiBa6/YPpOBiOxvBW8kQNyb6iJkZ4vK8L
ZWPo7vQGkaHftpxVAk9fkWXt5XsEKeV8XdmYZ5yw3YvXaiS65nNjXvGgc9VeqBsxcR0wjI1eN8NB
rwKY3bPhjnTU+TLXMYMccS6LL9khNx2s7rVDkRVK9M7ei0QUwHUa75basXIDEN2u9J2LjVg8TTBd
DNgxQMhtsWAKgi4mGqqtUqbdlsUfWHzjdymaTxAj/VsY4QQft033ENadtlOjJt17QyIuga/jiaEU
02sSJL8pOkx/8+IAO/iDIgR0LKx/b/jJbI2h9S9lXte3fN4YKtPDIAeXOA8w9FmKVFOyYTbFRUvQ
xYNMVte9m7cXOV4Ow+BpjWnkiAEacJp49mSnZB4v2S6++cA68FWrkyvQIQwiTIzRjFYdNvigVRfT
b+NtibTmHKeIKoxBTCfbobIYdbx1tNM+3OegjI+uCM09YY/84I5Tf0jLYdgralgcUyPH2MfrwlNc
eyCeets5xcWI12tFkCRsY28TNY2KA4NabRw3HxC6Al0GANVdyU8U6ySy25sH7QluMLWD3HGoBiq7
7mlqsfrB3Hl4Dk3wyK1YdG1AUMrP1ZeaHPQyGFTjdXAcWN5wT9/wnukWZTgOZw8fKhDUWbIqxyCE
hAU/jmcTgg8vmb7HtbP28CN7J3tdw7UJZ639FD5RS/o7tNTpuxIb3wn8Ii83fQLlvqNv0oaHs9eL
bTefwYnw76AOrMDiYWBBZY1AOikx+Z5Tl6i34ptLrQFLwLQ/wkYdrhVG6jONfwK6Vp1dc2xBIfML
YGVU7NJaAyQDvG+4RNBamJQPu0wo4bOnuPbF1lDTSiP4QHRI7kyv33VJP74Li7WTpvnPTs4vRRuz
HGyAOryHFACu/aLvdvJVehTvK6PXDpmt9StiifkBRVDEUnWuDDZdDDm8ZvHVJEaAiHKI3Puj0Zp7
ZOPfPffhQyr5hLzB/TyyrSwddGgk8JYpjoEXs2iwcmyU9rXFwPIweGoKvoJLksLbJm7Zo/SYDyHa
ueuxyfG5nA91MSJaEma+l4deUmkL1InRApMHRHKWzaJg3uhZgN9TIcbiOLhxiYMFe3JzHyP3ZBtO
44yudUqU+oxqrP/H6yaAUQUC9f86tzz8461tfAT2zIQWf7TdXyLffwiL6ZAm7/UYBM/cc71FHtnm
XvfQVnSZ8aS6trc1+kBZThn/ZtvNo6tV5jt5JF8kDPepaVP3bJrKDnTRdHHbGklhkzVv3WCXC6O3
/W+NrzwjKHJ/Ck3bZA63AzjgS1/L9JABQHnbNPpNMOMBOkj0vQyriMdO3bzPdvfL2GyLM3HuowrE
/YxQoDxnWhlswJlOi1io5fneIXuZYP0zTmDJkzf2Um1fKZHBuXk+g3yJHHg/7KzBXth9Rc7yP2/y
16mVIUYvpHuvCTWqADPnN7mfQB4mvboj+RUdVk6v2Kd28DEgwjoUxxelC5CQ6PZVQHK8JtZ899Vy
KgxE4Hy1ofTFUilxdjahgrOtYlwSqaD+vw7nNpy6+3M4b2QbJZjaGl80siBz771DjpNtZaWmG9Hj
CiAPG8vI1iFYmFUbjYT3y+p7iHDBzdXqQ/NH5G9dMb7aBYv2aqy9p2zKuhWlYt1NbyNomPaQPjgG
UJUIiNt5NLt+l1NVC8ExpGYf26q9mbgwQea7eG+r4SVL1HKTsta9qrB2iRgQvU7MSiGwnqcvfLpg
SczbeYstCCjmJMQnnqLvXp1YPwrTO6gEMn1IOOia4ipmKv2SF40Fvo8gAwmN9vcwuicvy/IfRh19
UwRRau6WFNBTNWSaHW5YAtSCCdIzndL+xav6GqY5CwjZO9hBcQxSpICyN8PC8+R1U72QvVESpHhe
wpSTvWNjJZdKEZ/xfCYyHtlDUpVPsi8SDjEnQEvMycOHolGVS4STEPu+OYUPck9u1NT/mHS13N+b
5B5uqMEqwsfn61X3XtVO7W1EImoh2+w6ADfp1OhOgYMu7+Pu76P26bkWuXXwJp2xU4QrFUqkpyF2
C1JEHskTLdGOrtNqRxUdFZr1UNsmE6gY2SE3gwM1aKnMYypFGcvN/TWap/wopgKy3X9O88cQ047Q
kMmT38/WYdOx7OyxWH2dV3Z7ScRb/DFyshRliR2WWBmWixBsPr3SV0gEUbD+8ULZ8fWW8gMGqept
XCFev9oM+Qnubz66MV9Bz27VfR00q//1b7qP/ue82s/Uh9vw9RnmqyD3/viw84f7+kyy5+tN2yJ9
iAC7IhXfmo2jHvN5mBzgiYowj9yVPXIzyssvd4XTgm7ov7tkhM5K22+YbWCnNtTnOg7LZYWBhR8i
NfPr7JuZ1yMMPWoaO3VvBd60td32F2W54yoBrKiGPzo9xjpSWPhRuPDB3L7dB0nzs0o9d8Oc6eiA
MA1LPVxp1jijbN0floJFdtQulIobOaBZAQ7fcYkx1rhbOVX8yjpzhwjvRdSdu+j42cH1GJ8rr6S4
uH3R/IGTIfODiB1fOrU+2RH6y5KqJwI664ToVi70b0HenxSynmOOJeIIgqGYE365QtIhRu+7Q0fM
MtWNj6Gi3aomVq5qxJK3wM/oWnpHwVwEe7m5qR86ZFJJfP5q0zBxWUx5n+7vr/KJ5K3SCuQSvqnK
VXagQfvWTCiuyqZDyjk91eVTnYj+2jMRauwKFnrGkryfKBkBXhbxQfwXpcBkBYccbA/K1obs0AyL
AampcKk3NJNLpw04gM2bMfFuVY+OP82Ptt+bVP2zyYkWL9GYDRs9hzUm2zIIDNsJlzUCpv+2tRMT
CZCm+rbERS93TO8hnTfgKNzCLq+NBa4paeDiDMxhrtO8CROj2DmjPS7kIXcQ4xpBo0AwVH813dtr
S7yFZmMcZJOjlDpcsmHCLrTO17JNbgzd00kTwWyUQ/7ogJhnjPXXG8tmU8/J7455tpdvLNu8oF9Y
bmOsmrEiYz1/SNkZxmp2NC0AhHOTSVj9YtvKqveD6JYX6xxB8LXRtPBGzvz3EJbevteMMyDy5DRg
VnWVG2eC9Q/Wytzc25KxyzBxg8wfq0qkIGn0DDyv20NsxuaVYL/59do2tNZT7uF+FDQ1LloOizYv
wWNoMgtn+3WMQ1K5qfJELKnzpT8oTP04T56j2nmYXGYH3VSSKypbcXXdWHkww6M/Hxhh9M9mMKuP
lqjlYRTJvCxE74P7H4UZ93FDDOUombj1yhPZam7hXRFeMbxrL0U+rr6+UVMR+tQaNwuoyPVDXqX+
TRAku+lR/lR4/nCUw+SGKZm+wBao2MlDOVaDsr4ySyrH5atkG4qKBElCfGYNNyxd1XevSWa4V7jc
08Ew2k/fq6CEzO26nXY4SUULL3JQ/sthEDD3ZO6DsxzBzO+qhppxDCe+f/kYNjvFd60rYlH7ioNY
udYCBy+DYbKvskNrgHuqBckZeSg7AKaIS5kwYcR5Q4EcGzSkkg1j2YXcf+POPN3HBsROMTOr7W2i
l9HGGamYAGcZ3ArUECvsWeK1YUNGW9pN6W0M14AcDr/lBuo5vImmRhtqxMQPBuKhjpFgKjR7mcgN
c5cJtyzcPPVpYLZR+NjhKZiFeDOpzwM8/M/efAhf7y1r8PLDW8Ol/m62VvEwhz7IPeyaU/LXh2ZW
CbVzCaPck5teFkrOGxa1FE7KRtC17dbVyXgPEcCXfHwOvgqv5jpvlWl39a7qE2GWhlXsLHy4b5gj
I3WQx6lUPXQifROz8KidlTTV/BHwJkJ5ZEn9kVkCdoMGSVAA7u5BbvSyGSYMjqqZv/GfXT1xf4Sx
DgOjzsA+yu6um1CIyt0I7AzI/zgizQE4n6QdlL2vK+aMWJDEcEYixyKFKK/iVzewl+McldnCPsHu
AIUZ8gWxVkZDQWLX/hpb8dODFpHk5XbA/mtlak8+vo6HvO3ebS7rMcQObNNo4jMYhbse5qramNPk
7pE7TrqWf+/9ass9+R8ghxWshc+1UnBJO6qtvqpiX+wajNoOlpEXe4tFQlxG1UJR220vrJeEv9o0
BxT6iDpU/sN8BbSKObkDkH5SzFVUIWKeRWnZXHFtz/8suZcCbViXYEF47nbaoYZs4ZcWiS6jgMQX
J8PpjwuDRJnrZrk1CEVbWypK6hHvJ+BWBuYPkQbK2jBPeV8Nhzqw+q+NIcLh4OnzlUvHz1TTywOS
3/LgZiXQcbmbOW6nreWutF6Ve3IT215JtZMLDWOunc9nO5bCKBHoMOn4X79YhWtn+zAFBDBrROc/
U27kH3w/bFMDsoyGb6Y3a5imuUZRXo5cak7lbjMR8MpSe1zd/zPye3o/lHuu1mNvhYCXm3cOJ5CN
MZf93TdmK4JtK8xjPNfey++B3ITzYU+KYzOF9Uk2FZ6JuYPvMBuRtgaddDSwlI7/b5fnj4lWV7iP
GhkasFk19rVrt3q/j4F8IZLnms58iFJgYyA38jAKoRBrofK7YkrZHzGGbBZTbXe4oijRcLSdfGVg
09Xkw7jwU6x1A/ypV6pTsorRVW9L7OenmwzPWjGDdZmP4BubYziHlH4kdb7W0w7daHxO8zJYwCgj
UToVwcmiFubse+2SfHu96Mf0kmo8IjK3NFculNWjWjZLbhkFKXQii0XZ7sENzEvbSb2hvtd3U4+D
kOXgSWu/NVWTbQRJGKrY2w4vltrfhA1GlCJbKF1KfoQywRUPXG4a0YPQNWs5aqOy9pQGW5hO38D+
B083vRgi2WdFQfwOS6KwFh9lX+JZOCYb8Evh2kTolzftKfArdcHDEWVykOerGkFG0J4Av1JPEpHS
VVRSr35EUAUt1RIoW7jpy9kjujGowiVEQXJ6ORV6j7+xU68KEBW1Q6yxG37XNhfG6VysUnj91Lkn
f4yjZYjBlpdFKlxTLEpDjXB1pwK+NSLo+Jhmlt3vyEORrVJJtRwm09l6sG6Uotk1esBFgEMXCosr
LQK04nUvqIvpX11nDl1iBMl8rP5p8+ie7y2aBjvGtvZZvDWUESGwQr1/2ytbZhTTkvzjJ5PnYO2M
6PcLxYphE1Gm40zMPQXaHAc8GuWb/OF+5o672LkNIJB2ZDzVE8W0uGc4ODCoGf/oApUumvnWBxjs
+I6K11YrYE6hegqU342Ht0w1nOdvkB5ZzTkJpl8mncus5kFZsshWbO+S6+2PMoWOpPMTXWp9h1nT
2JNvDGwcc9RIrAiInvK4xgHXQieGgnuVEE4wBKLwKVaTpdXMSBFYy4tBb948nhcrKK8LfJnxB01J
4Ti8l1W6IUyIqVtSlTNC9DLPbalsUr/2biPE9al0vhcJrnq+6n8bO2XTOCwEe61bzRPAzjKCI7Vy
G9MNfipwWBf5gDexNkzvbknAggCkpvyysUiEa2SEe0MjkudG6g3igrM0xmTlBd3zqDkbjHApHwko
xVKESraVFZIS/4hLrd1M5dCuxiApNorzGihZtjCj1FtXSUZ8pss2pqXkpynghH1DZDDUtAd/iBrQ
lOO+Vb+x8g+W7mh367Z6qmOsWiv8uojnry23+NCaDjwLgCTHwPS46V6pyDWAHUXBEhfPdMFsUFtO
8FcXLoapi2Yc0kVkBztTKOqiA9llReIVkFgpKJIE85UwPyrVVRbhvuJADFW1dqcZvknf+Oa73TfP
LyugTvnPaHqf9Bj4WhL8oDg3XdX6CxaKLx31kmRdoKX2Rxdk6pzbaIbWWRFrG8bWJmRGEbDl6b8J
34AwsT6i3rzkA0n7xD0JnWGp1p8Nldk/9/Ro3eE63BT1yZtaDGSzcYs9r4W7bBbsxu84ZxOvfo6z
9lNrMZRXm/EqImb+7TTjenMCgVijk+gT3KEzIJMtNcOADX2+E8sqbwGCRd86LtKiKjAFVgxlXwxM
sgKhlctmy7VXV4lNwB9LgaNRbKrU9G54GzZrUjvRcijtF2tIV0bWciNQwNAmyTse98lKc0l411UT
Luo6faNeFJFjwxp6iEP8kqjetCqMhGefWCqjh3WtJK/A/G+g05xF/dZZEOjKMEZ33++dUP+ZK/HP
NNR/1KWBWWAFmV9lDUWEe5v17bhxUpIFoUYtu5NQRxSM/rtGFHRIgf31Y/6kRuWlnANV2TgnYn8Z
tY31Qs8HDiiVrTuxgHtXrQfFmuXOxUMXRIswt4iWzIW6pT/sc42HQkqNkAW8D9YLd03LX0bavkrD
B5tCjEWR5Jc0zn+nhr0vS+tbHbLwGsQ1cJJ0JdRkR6EK8SCvwa+l99DVO/2hwc3MB1W9KqlAX7dG
BJGn7+KVpeBGryvNuFDMbFh5hvLDgWwUeB2F6KGxFphK6Y1tbcehesbmjTR0KrZEAbbmRCQzyF6y
Qd0IXL03TmBRP0zNSmjyNVPyd1fNo0O39ANnZog9dkYAbTx5HacmWcGfeQ6q6Uc+WG96Pt46a6mn
Vrmx/OE8geaMLchzNf6TmmWdczDWTl7DGcx1Mmqi3seeR5m2te1DZeWEeN1/jGHx6frJs1W0p8Gi
plHtX4Mm2dXU4MQD34moqTcg2UDTdKcAcCAFbYDRqsRcxQUrcKVaGRW/T6jyZrIr67wniDvCjIMP
DTQA7wrf/Byb4RNv6nRhJ8pL7QCyaUL9o07jHz04PaMcPtCX/aJsl7pYYzt14b4V6fOIjHyZqPlj
0QIvD+EwdTEV1VyPJ4GJ2DYnDUDNn0HsqJ62JCCBqdV7v21veBrhIegQH+8b+1ctatAUPGHx2Mbq
PRMgfwEoLxTRY3mpZmCbkpPeZLcYNM9Cm3pzLVx3O1ju/iOtAfRBG9rng9nA248plh8pjwjw0cSN
/YgpRn5BN0wJnw02XecXWXhEdogKN+YPNW1Osdq/t3woln5vIUUYkD6TV7dSjtz5niguKxZta3Pp
/YuGM31u6tsm6ndD7m3qXd1nm5rLwk2ClT+5w2FBbi9k/t+DAraLS0iUatfgp6bWGIsN7inOYX22
Rkw+Jdv0Ib/e3vF+JQkWyjH1adlQvVltc9Ld5to6yRI/h1vR+J9myroRCRnWDX3yYaOph0+ad0tS
M7g8CKw/J74bZATAxmdMGyqtZ0YzrB1DpcC43QrWGXuX1XKeXrAerZgHhCqxKn4u7ZvVEFSeEmdY
wOF5SKKhXpQ2REBVUHBkpP5zbiW/imaoFmmT9KvSbXGMRHRYBeq+U91H22ASOQaQszO/Oxo1s+yi
9T7bht/d1OobC5i3XXdng+gd5JR4BeLOUhKyoaUHSpTaKZC7bzAIKXTyCaEZxA6rzuAi21xGLE8m
buhaump120Xw7ziLLurTVfpUpzCiulhRN7oBs6GuwkcM4BsPtj0POGaSN/enOrTtSQNExmrM3Dle
86yIEeym236KBtL4qITUvbSfVe1u/A6kaB3iUezG7iohRFCR4EgojF9lqsKPh0lYKaJl6RMRaFU1
JWId79Kpc/aYTL7ZIfAenuBtV/zUGubGY8/PM4evE4UnoeQ4zPUwFCO+LmX4qHH7WaFOoqoJ/54p
LE9+mP/GZDRYCK0lrWS8eLWDUUn2XYNc50wVKgkNRzAvdPDnzM6tXx4tJot+k106l6Qh/iKgrs4I
iF6Za786JC2Wpj97RejDj9FkBRA73XBxXB411riKnXZ2GORpbmEgFdVwVMu3WC/5dfRLq5rUB7NL
BybjSbwQDnMwK6Fuww9/d8Szm6OZz4Qsc4D3NvQvZt6vNd0cmFhhmhHasB2s9qr0Q7EPlfhq+EzI
8aTNdDPbGkSmynLqmdAG3RaRtlFb6YqA0IsV+N/hW8FOjanZC7SSXwBfGuU3Qb9vYR7vPcsYcAZu
yFZe0gKMGYh7sUiott1Npl+taoiYbh8to8k8V61LbWr7y1QOWC2fQoxZM4LQAB+pvYuLNVLGa9QJ
sVGz8gPIwqHNJojP+Yxo/iwFxtWDqyHWz4OXQtjMhKiBcggSLErVZ96Zh2AmKUHPnC1FSybWkHa/
jCzEPdaIKsT8FrUgILt+xLPd0jfCGJ911TqVEb/AgCscC0wlyEr+Mm2vWyUNxOF0HWjWNrSGz2k4
UDnzklCRusAXpFynGtcJK/ELSgzKRibW6xZapWacQ/Dmm/I/dJ3XcqNMu7aPiCpy2BVCWZbT2J7Z
oZyG3DQ5HP26YN7vm7Xev/4dlUENsi1onn7uhDPfwm3zcQ9505uzou1sAo82nqU8maW56zG4XSap
coMPKlKoCQL1fnGXI/0jY2JTjDPWgT/72PjQbWXahXqPWTISUhwNWZ7mOfZ2VISWx9VfKmgHKEyI
TYzRr1Djt0mMR1Jm/DbsVmzskXa/hWsS8yYtRAt7QV19SFxVx1XO2WaknG4Uj6vEsfR3Gi7fZCjL
c5+BWusA9xNRRZmuPWLYV2yhyiCgNLStmpXWckCQ0CPe6jrAvpvtTQtfWm0cD47Wu9QBqfSxmmtw
T2nfUq3Cjro9KwlXW1mbmyaXP9JcIEeyTxhjbueS+nloPVJ9aVJs7DzeDySO49o539lQ2KX5NWne
pyzmdAuRTXKZdg+OGH46zfCJk+hhnibf1rVf5ZhYuCUPWPQivgjH2sKfZBA+OIgqzac+cx66xkWW
kRbX3u0AUCoVINv7mVotifaF8Ry2j52pYtWNhygJYiTuqE64HWNxzS3zYmo2t27UkucEjlGrzk2y
6uhLMWzjRL0ncOSH3pOK6XViF8XTYxxaPVxA5wFAhQCXNMSzeX5zvUfXViCJ6IsXX9GOftumFNgU
mNjXRdtUL7cTLrbEnG/6ugNviPeKFFeR/8A2zwPsDA9ck34tYyMYU42VWK8xVE9EoOi24bunJsKw
k6Yf3AWywb0OzolwgqFS35Q8B2rp9H044rk3hoTh5digVU7nR337GVdQ7y3jSH3RiJwCY3A2FlUl
q6/hpmZHKmkL1+GclKrE87Wyt/kY8hByT/FDuLmiMjTfddOvyYnfYnDKaeoKX+nxBkw9fTo602tp
JnkQ6vvcBJAW6FDRoEaBTQ5MaXZvmYiWDjUr/zDlW/Ps2ueBAFZSa3RayatT9iki0snOfowjT2+L
VO+dHCg5ersFJmyAh2NCoj3Hw0P5S4ZkZGSxvGujeGcQJLLzpvEsM/0jVxDsxinO74vfUNV+wkj6
ASBe7hQ4KpuKOz7wFIe1ocetNAzNnZh2Hi7A00S7HT5XtQ2zCHe2EllghRIhB9VKG7R/eUgvJEm+
yjC/qI6CqXkqSRYKLaCnpDnEGGxsIC05m7rUvwYD26n8h2Y7Yh+V2i9HUw7OPNI/8WDzGPKrLLE6
xa/7C7+ZdyrqYVfp8d2M5TDOvlnmkwaLC8F8q2MiXO9HnqbciggOxTuUGKjf/W/yLe9Cj4jlhDlK
I+i86J0XTxvPU40ZCT5zZMkb9a2vzXfBl4UlykOSefpeWSKXYzldckvF9T0R3S5JWKep1P5SDi/c
o9BAINUv06Ed1NG05zhQ8C7C+DY+Eiv0I9N0ZUsC1v4FIWm4GaoQ9tCXN75WrvFKb/vZKTqqTYip
1gzjjOhqpBPnPPNYpjJFhQYFL/cmJFt6vVUNveanauu/Kg0uVQFngobtY8k/byMG40HJM1qGpvHW
g1tq0dBvSf9Z/FS86BJb5nM02wctp0A3I0L5mJ2oAHDaYw3r6ni3Vp0B0RgnYRpW914cPchvJt4Q
5GdAWTnG/UNuslKza/Q06UAsiqm+xTVBDZNekgc1PGNAmu/gcN2nTn8BVkDop+R3Zh61WxaBl2Fx
bp2MJ+09Eu670zUvjcqFmVkvZF886bbYmhE5hUQA4wJOkOx0amruFmRdMMQPjaG+da31oTg9fWWY
bo1Bdl2q0oxJef47c2KgmOiPVXeXVfiAMwFAg1vMm7Wf4bJ4dZXoMuNUiKX2JdPtmcZd8ymrcVc5
yktOJPHGiY3BH0oKb9WCzRBytVDFdKL0kIqb6sYy81MZth/CREIRdzOmlNCf6u7Jyc2zUdiNrysd
NZWAfq9iUD2mirI1l3zeztMCpOBE0aflZ1zEB4wrTnUS79TM+ordmj5VDQpIkipRislen+RdZhMo
Wlf5UfZEpnaqDGCFv2daA11UJ6HbSoI0A3hOW/hvocA42Ar4Fc5dfHMSAUl4uAhFw9/J1uINosdw
MB7DFglFGP6ehfKsEyU02mX8rGS/8EwU1qz7SqTCxhr0uwnvsa3Rap9O1x51L3kqB5B1FIBfbbj8
s+P816T1r5lAV03aAu5XJX9zMtxN2XAtU+h5YfROCfFOsGq8ccp+Z8npVycXXZ7Kg1wpPBiBc4n3
uA7bjtp86VSOe1C8eGtMtGbVRCcAXqebEP/yLBIpskZcipw4pdJ6LNzBBEFXfs7RcFErLKQ9cdWZ
wk3H3bdl6frFgMmdaINkSN6SvDb935UlPy0j/wilhGuplw8Fbo2tUzC52DVpS1aLPd55FkMQkh8P
ywmttibP6IyedKWHnI7yF5XFYRqwJYzJBk1TlaZeJ3quRjjns2lsVTBVPLgitCBi8FW/nceUpMQk
282Rc0ZB+W6b1a98nm89Pl/AavaVO+TVznBrU7qtJ0o4mG601+vUd4YOwrFCWlQ63yFeOuFaO+8r
ywgs7A14/mjkUea+q3N39bPaH8h0wEUfGvjodpis80dJw3scHZo3Dv2UjUFFx1Usrkb+0pnZlgDV
+zpu3+IeCHy5BOeJiCmIJeousrlQ0E/czXm4pyP+FjrtHZ3bW4hRPqsEdGh5pQWkEJ1zs3hqY/1n
MdomC72YshY9levh8mS2PBhF8rRSBSKVpgzNY3lgNfZEqPabbNNPVr/PqEDbI7b5ZCrP4Rbdy5sl
L7UMf1IewMeIKVFCGvUXBSCn1ghb6SYrC9xCP8Ayoq2XTgYlQxWRD6lcSkcqd6w1X8eC3u7cOTvy
ssW2tOyBNf3o7YoZK5rZzLODqK+iVAAIOEHgZson697NhBbCTEL3MM4KuskCy0pCsqLRjU59MrBo
xDkBbF/xZWoRWzxZ+6kptJOSg2BVKBFAIhwWam6sIs/Q9tPkVUfkccmmnshgGjWjeFSmBtN4J2v2
6+affdjQp9yXTR5uHSQcGPFLnWdVS9i4U5RkGSzpT+ObayaYcRNgYTvj5FfedCwdJOmInH7Z9JE1
E/6pY3TKgb9nN2sUqp0Z0unDxJ6lzcuc182+p0KvB55hfU0DMmmfyBd+79p8UXbx9JmV4Whqvbd3
wt8OmZ3+lGvv8Mh41jTQ3VLVjMg5zn8qHYaqpUFpbw/adyhcbhoq7CIMP4zU7HxaRO4W2wDTMzBx
VgV/k8205FanZFhKtlg5xw4cvtD5jD39s2+gb09MwmEXHnFixiCdjlXr6a9ehum3tZOTcq2Wj0sW
BMawoU8NON977gv+edgeCpIlZuH3U3qZVfuxkDeZmv0mzYcnEYE+5657rKVJS9O5ZTpqcsf9qkcL
E/+oup+s/CFdoANPKWgbjvXZVKPBb2qDO8IjBR5V2Yl8DLGtomoEw2+3FNcDt7VxFL1JoI7F6u1g
RLGJ2QTMDtXGkUBzJJ6omeHg0BjVQWrJW532b2OxBC2Oab8PjeL3kMzNtcVpI6K9rVqslI3I4wE7
GeADhhF4sfqWTM7Vi37rjQEmW5OH5rLglIkrmB7Tp2J4CY0EdyGXNVocGdEGifVmbPFyGMvRd72U
tbNjDRsw1X2aqNpr5jFb4x3L6pYWy1iQD6UlZ7Oj+2L35h1r7GdbLV6bws0DpTYTiBbRGx4jSNhd
fY+aSfUhejANLqRDh9ghOoc0qTp/aXsGvY5YXec71he0dVYIhrSybE+QKUfpZwMsbKe69vuMkr8Y
aFWGPeAKFipI3EHch3ZkDaeQu+SK3PUz29ZQNPXPWo4hoGpg+dKXEloVDStLfmVphfeLGA75RJ9Z
yy3vqJvHtmi7zRQBTDUzzSfHyd47mnw8bUplIyA9NHkZH6O0Xwpo/aeFxGVDtzLC7mSs79WiAFjR
rY9ygZ7CXxUdFl/LFGrX9tLQs4QmW58ipIEdxchDaHNVipJmZ6eiO+nvevR1PhwVGXjCwiV9Avaw
l8SarqLjl8zdAF7GBYMzQravY1wqKO82Y511DxWZ6duGeKPFkP9MX/4aWZWfd/RtRhw1tIG2JrWU
PKZ9heMHT4S4MkO/6hL12g7qrqCm3EwOyulkJrHcVG+eNI29qXbVDofI41ylzsbORBDrBLbMEQ+H
KDKb80C/PXMhuKfZ+GILSKZq+wPUjO9fzFB/6MiGSZOe8pK2OutWfGpTm+iVfocXAy4SlUgurQN+
WtU07aUxKohi8YPMvSKYW4OH8dC8YdETCGupP0ukcXN/tDJm0jwpX4Q9GwdHL2Ezm+V0MpsFE6qh
0xC/AYfPyWrq2pw8cbQbgRlzWSiDiQC7oRHIjcYyy7ZeirwufEcToY/lioDLiepVpj6RbQIDqOWW
vOUjH5FN3MJGXlu+aZpLnkJ1scz0tbX534Zaax/SJIPAxG2PzOeltvmLK4uPRE9EJyaymdaAZGy3
f7U8C2JxVlyw+hzPUfmg0kLhihKbkG8liLMGu++mZrnHZ2ty2hE00oM6U2U5YD2B7crST6P+YLJw
J164IGK1M8UesNjAI2bn9dcyJrwFrey7apvtY6GHQZ9Or8aA6rJ3+h9NiNYTGlC9FwTRMEW3tzGZ
GaT8NkkJoq0TfUjD7raO250iMFQah56OMUo00Ta35Rf+zfyLpvS+VzuF8GkXBUzvErshECZUEj6t
TodOJ2ykI2FTcCVbIXZr3Eio/uXVnFqmm1HoR4xKypmywuKaM6X2NUbWu6r/7sf5C+sZwi0wCreq
+7mxVZxxQvrQ4TvmWxxt6vZOzVFQABniXtMgMqHvoQz93QDGbJPik8Z90MTKT6823aDTagLXkqy8
gvw5QT67pOOZYDrAXr6qUemwzkHcS8XKunaPsY/p44mRbXlsH1MjnE52qIJtsPQxBZQcJyrHnYIX
PDzkp1bJ1V3t3uNxQWGoTi/9qB3mRqUrPNY/2h5ExB5aX49E44+Dp1Eo5jO/fXSNm/ZnbgORGb/1
Prl3We2zCOap2PcjVCOWA90IAB17CjX7oUY3fovII1FKwqwJd9oOjfJVl/1PIyLXKw+vWQe30uy+
BpeGvkxpwcOufG5pCpD35uH7K2yaH8aPPmR5mOLeECDQeVcW9VrsTOfRIbqgSNMHxZS451sTl9ws
y00JFWWr9az5nMUTv5HiWzWGj7ZXqVjs4aAx9+wX0+2hzD/gbpBeifspeC8rY92pH/mLUq6qOKX9
YuX7GAtcyIbbTEkPhUqgcx0a91Xjpaey4do2qm3EP3kzSQ96ICC4VnlWELfDcCfdwIA9u3VHk7SN
7n2ayhtP2JQq2NiYEvlcXQp4IHI3pYtgt2XdQWgbBPlZfqWIrFgqpE+66oV+XNF6jUsr4ScaJ3lU
djdho8xVPum1D7+U6AD6qmLtZN71DTDbPIpPx1m8WUyWRnUDsa7nW9HUeR95c3NLlheL7lsBk/a0
7rLziigjOg8ys/lrmyWCJhwPBfRHOLk6cynB6q7i4eJf99NWVszDodSe0y5JuQ7U1wZ7ia2m644f
GQfXtq2tOXuvURKbqNzoaZdNMQR1yEKmGNBBpJt6LKtjNTbPvSPnvZ4aSdDX+d0IZQzsGHTOqPNq
z81DsLHbZfgIj2C1IHGUcMyxqPSxqaA7HBh109310n3MBf9QMeebQmr1Xeu1kgzvnctD35V4srTA
G7iO3epwoslPm7GNx4+h03ARd4Dl0057MWyYhbL5JSucXFB0UQoVgVc7twJEbCtns/EpWoMQ6WAP
xIpnzhK0MXyn9bQN7b4lvvCU1d24w/gb5mJ4583RNbJZq7As22W6jP1ByejHaMNJI3+AImf8ZsrF
PMpx7zWjfqi6jDaMHb3kE/inyXMpwkG6VqbfI/nBaWhod4ll9NtWFNFOyUlGqDT3t2PB0Szal7Ht
w42JDbLvTKrvNBPzszF/maN7qA1istPfjs0FOhf5ZzWirVWdltpPIcRITNF5MOSPOoNM0XJx6c0z
Oo6zV8PwicI4CJMaF49O3zie+bkoTijEcSdpPN3wQ9256DCvc/CXoI/sowfl54RQ8Ye2xIxHUgFt
L/kHOOZXkyO2REdU0nzdjaGLqU2aP3s2OLXukFGEF8jJLqdbb4AeWGb4M76HgcKs4ofDHHQ61P2+
vk5dlu+hZRynPrwRF4L0hV5Epo1QdRzOGU3TayGs73oer6bZ3ahSsS2Oz1nICK5OBUJQs8vMjqt7
qc7AUW52GpuUs01B58Q4VFZ71EZy0IvxSZlm7drBBdLhAe/K5FDUlLitZ3zrmdFthN28KmU70+fK
eBjwf9NRZlaQnmo3PrdgafTc3nWzbS8aYbFp7E47pW29bTOXvmfGXC3JQ44zgx8x15f1HlulI5xJ
HuWZqqPvl79ymzixcDRInFa+I6t7z8zso63jmatf3w8V34uZEF5I3vrOnptfkUETMk0XOX0KgmaQ
8aSXbuSbWJTRYQCxtfg393W/g/jEDHtK2/QH3/+j81HL2ttG9Ato09L0bzx1owwsq6zoe2zGx0Z3
vmXevrpT8wQKEfp6quCT7xCc5eEoVYUsB0xtYe+AoyqkBtsmlGwiD9xNV8wVS34V1NkJjTNGaR9a
OLh+JeCJLWiWaJHns1LLt8TuHPvRxvzhNBnT3uEOElG5L5i4Q1t5M7rkN+Zmgs5zNe5LFVob8ve4
/hZO80rOFN1oUd4qc6eFPDmZ03FX9g6F2eN+LD70zIWbPgadm0CpU01JLgO6U7nEzygTBLtQ+3L0
bwBNN4hn7zpCSdsKDWsEqNdJpcLp9eLTaM3aJk3iqywVUiuN4mKjVstEVezbyVIDaHMW1cXgd8Le
a8MY4TYmKyJYqkedE+Owxu2fmaeaRWmEopN0xxjhtVe1zPD7SabfcVktplPt0RAKfzepnKZNF4fy
lkXYkoE2DS/aHHtnOhv+2JA97lqJFoyOeI5lfW90BEFgU82vkWyHAq6rS7ccvbd1tTOWQhVwuZ9M
KsFVRnbBU+8B+jemf6MEsRoBMUbCnWBO7atWkcEgb+2samdR9LtBKNG2yijKZHMohUbdSk84EQnf
3igCN56vScEEFMaVCFTZniKX4PZIJXYBxpHmKU3g5Qpy5f4tH+ug7htKgDa6VzSK/kGUXxGAXpUS
RulFSrJVJv3dbqubqbaHwsunoNWod/M2s+kHGYiFchxZwuG+jYwPaZ4jg1mTnEAHOOy3B8ehNC1k
7r33TUbKO80vs3JfQFD2IzFwaFrOBovSOKKMGCP9hmDlFg/qLRk62B7aUUZ5sdNoD9iFfT/q3kLl
oRyVFUGKE1xXWeuvzZg8w7CkHMWHymp7hBrCvhOz8RQa6aPJnLJznW6f1fPek9op5EmOWNTvSgAy
oimDNKUbSWJnmtQbvRqNLTRKttyIYkfCi2kKuuZouZMy3k+9tnPalqqEZqNHZsFGKvnFHOuvMO2/
sgasIp03WvWYV13HTYPkLyzf9Nj+Skbru+tL/Pr1raHmco/5PXjZhLFCxardjj9oyQLYS1HTPFNu
Rjk/x5bzkjrjQdWNYxVTqiqtfsF+B7mHCUen44FoNW63ufzWTCWoVMkDA2uI3jN3VsUTVh0+aoFt
YPZhGiY5bNmRpu6D7dCJy9vydQ69bT3N5j5utR8eOaxV5f2Mu4URn8QXZYBIAdGOFIhivFgFuael
ToO7cH+ouLh1YXnD8KiHedU/VT29mDZCDFs69hXhGIF2oXwsEDJsvHm6iM7bJrNFihJDQEwuBj4p
wKzuznLrR8Mq3uuGrDJFdfDah5Cm9s+eSXvZ8JAVWO7T0GoUbNaWKRcEGo8EaLjmj4yATuQm2ItZ
Rv0u1G6rwFKtSA0dE/1maw6ZofgGpvTcOxkelkceuMDrLDJrY8YCbTpSn7CyHiqjubPq0fXBGll2
E1q3USrjPu/sJhBwegYX5uPYnvUONDgCTqmVT5wciHqkt7oZahwk4aXqDl/tAF6e5xrrUudIC565
MdEkz7V532ndS6HSAsMVaVGk7xWE3Y1nU5RQKA6oVRYYED+pBNsJNZpoDlD9hs2vytV2XW1eOsfB
D0WSDJkxZ2No4ZQ0NLv2OkizvWpl0l1pQMzAeoNygD4ybBpFjseiMeVjairZI8vq5ed1R9mgf8Sn
iMemHeIFGcaR5teW2uz/eZuBytgHxBpWt3UXdABwCMv8+fck6RClzOPuGFhzIx/pw1SP0MWepIp5
x7rLIN71rvLUw58By6icANMdv228/XsiGumo9AddOa7jIFuPD2NFfP1y1vUFbckhRlAJbM1vtu5r
7Kb1YdhZ2Lj8Z1+euL6Gqc9tHYF31wTbJaWhbWXDzRz7f15Y2z24phhO/9pvUhtgpTMAaP1nvFbZ
uFiYF3BS/e7v7pxotbsIhtF60nV/Xk5ET8XWPWuRndSr8D4l0/O5CiFOlXJoT+um7ZXZkgE3B8mY
ds9eHeVnvaKXKKKh48nRug9kIPg58pvWF854HVQm3/XQqfYaP4Ksd1w309xL9wgbzO2fE0fhcCGr
kKbZ8rF1jutcpv0Zun6U68lXUBfzun7SkBDZOIduREOC4UNXFQeW04q/biYoT6+Dp/8oKoXfQ1Vv
RqU1T+t5NI6klVFXl/VEloDUVwkv3K3vtqnlT3B6UdXk5cP6YuVVvctqbi2ssuLY7+wSr4uhaPz1
bRjN5QMfmBxqMpiZxZcxRTLHsK4Atf6eJ2umkfWA2NOk0HdtayQ3WuzxrhzG/B4IfmEOSPmARZ2z
LaOkf8yw1Nw2uCo8TXVl+yHqm2dqr9qPBjt/aem+cd9Zw2s842fn5JbzJkZLbHKlK3+ZtfwmVBa5
ZC1e3T4tPkcpkA2mxpeYIbLnbvm7HakoCjAVEI7S71XJxDGr9+FIRbOpL3SroOQWuNCYdgr9gGhi
yp2e0XO5j8FCvgEizkY7V1957Tw4MPw/kiH96Yq4fldZE1C9Nd5PHex2k6X5tEtkRDSKp1UPhMnj
q5k7TEFL4PK6L8okkspZofjpq+phfUOLNIdJIpTBurm+USc0h9IoVyh3ONWfcTIaAxuK2XbdbJcT
lI7uBv3o4qj3388g67mEPg2OZg1VGftz7ag7xdBwIV7GrOf3wAT3Y2X1f37V9Q3RhN1eNGBa65D1
/KOiwvPvY/D+soLPhiL9MPcZcZFAoDfSgopDV1kpkaAyvnKbKUGrjOkTJgaJX2tW+6vIlTvdkkME
Rvwwu2H8uyqsdwje3utg6y4RyC2y2cHJ6ap41VkRpXF29MHdsXjtuf8LHVzc6N+GsH+zSqxcYitA
PcAXNGfzg3Ck/XO09dKPomF+9LSk3Hl2gd1O0fQn2P3untTm8EasabM1qkx9gVGYYpgU31dq9ihm
Xb8zZIHRgmEPQBNggV0WV3dcOABFUZndZSyd9gZeC9csM/N9V+GSkgsAriIbpmtmGe3eELAKhAn4
35lacdW6Sd/jbBNdNU+399woziXLEAKUTLjcZScB6WQvkfYfDCuNH6hGKOk0x/6M8hO+EvZXyzp8
07TR9LgOTaxZoSvzn6Fj3/xrqIHM+VEl43vftxazb5c9wZ5KL2Sf7YcQb1PclmlnrPtoeO77Sg5x
MBAXupW1CuoXDg+F3pCsnIZzoCfz8LC+EC/r+AZ2Ert1U1vGaT1K3MiQ1l4ytRHcndLLxtUnOupJ
Nf45Lk5pKrt6WJ8Awb9m0vwwqqLTD9f/vpUetjfolFgNuoeSFBU4lgNiYHQJDwauwltIO2Ow7htK
N3yguoejj+MmmBDj1n3OYGyHCXumdWuIw+IOi7LDurWeCH2ad0hJz4POzDnWF8u0QoKbuYf+7oPP
WQPl2vqx++848I+tjrXdbd0lPVdg6VYfypoI9THP262qD7AraKC0OyU1+e6Ig4wD1IjoMZU5o5el
NzeHxwJEgGUnvcnM/7PdVDUGfPRx/4xcNzHOp9W0vPw9xfpGaUXtzQZSx3PaxQZmaG5aOKmHtXEv
lJxfggvz/7Mzsmz1oGi0+NcD14Hry/oGOlTg4OXgeZbQxzPPPkbLArSKa+Oup/9zi4oKWguugb/o
GjaAPFZ5r0uMKqwZPU7ZATgajvgWeuk9JBHCG6+in77uLxzvCbsP9clbyt2qQhajxB3jRXkuJa5Q
1kTadDiJKlj3dzEroqGTr6A4DuZEI/GqKdBlYRE5q8WDcm4crqbN+mM7kVwqxh4rc0s5r7vqNOPd
dfvPj+vev+/3HsK1vFB+/2v/uvmvfZbuaseiyoLBpYdK7tV0jvXpnxdVbR6Sjr91NuGLF7FjvWkp
4gNVZvIXoN2XZUr7XXHES6tp7dG0DXPvamkceIWB6wce8C9mqQGfofAQust8Gmn4MtV58kriJaHG
TJiwMpSgMaazi8tWOKXGFlY4858Y76aqKr4nialn1+hvkdWoMEhLlxX7oJyG14Ou9diKqkD3G3Uw
okNYCJbWLdIuVy/epaf9JJ9cecQwuzwLHZvBxJkhJIzdripk/tqrgGiTkms7BQnXLzv0OUERdK99
HcmTVtX5TkUgdiy7qHhxp+lIM1K8a4NRonoKw3MR9+ljaEa/14+bdZdvsBrLm1MW/V0YgTKMywHL
7wGDEkwrhRso7MjcYyf5kWJJel1fDDF218rsoNdaLhYHCqv0CoLk1dATc9ysY9ByLj9C00YDZ57/
2fzvKdbhhZSvRZGXh7+nzg1owabSt0FXIQ0Yx/mIb4t3t26JDAGa02N7v26mNSwW6KnHwW3uHADB
9tjQAYEdpiZ+WSn169SDq6bCrH46M7h1MubNe5kXr9A8hk8imq8d9eh309tIskREgn05b0oXmcBG
YSG/tKO9CH1LMcKQcSNzkdsX6MRbdMqLuVzpVDjM6ZrcJERL79fNv29kuVKQgwzPsqfdfUtelJ4Y
cQND6otrx5W3ayQU32G0m2NsdKd1a31Zh1jLuHWzWtRF5hDRL2udh2RUlaNw0XUVqNRZpfeYKOiI
r7bJ8vY6plZC1c9zeqK1ZTGGx+onS3rl9OcQXcv9Wo+s25/BfE93GskSVm05DwiGOMl/P+PP8UNY
1FxZfEYDpeA8ynbY+S087McoK8RjuCw5ErWGq/PffW7TtduMFhjUHSzhUK7o97XqupdKT+sLWpZX
1sTWs4qsCr8x+142DpayKXxyhwvxsr5p4Wq/hQciD6qEJ9j2htwLB75r3hrRjyQsnUD2mCPo6YiO
Cnkn4Tk9UrexsJ/nHJaNV0bK9w58LfwWPSWpUbfWc8G5Agiy2WW0jHgr0xwBEUyBJ7qZwci57g3L
sJ7mOqRx6uisMBHZsTbH1N0w23SzvusYIJ1T64QX4HkMRpMkv5ONXd85MNaA0Ovko3KKUy1S66U2
pIOmIsIOZC6SV6nQQFgGOP/3SLDUhqa6G3/AF/lzpM2M5cup0e/Blui4O1X+POQolDDwTB7SMMQ3
SmtLIJLc2Q+TrZ9TnhHQYYoORDstL8xv7X4qVOfO5P8TOFlmPJQ58XeJqjjP42JZhB/vpqpMd990
4TxtiiWDoXMm7QrUmdO4xHVr2SVg8F/l8vJnXFubJdkWyj9HrO+000RC8mCGRBAibgfjDmAkdo+2
0cVP0sazIsHoLVg31xcGmI7dPVLZLyogjIf+Dlj3MUAzaQfSARmOodeZJNP20dkWeX0d4qEIsiJv
X/Qk/Vy/as34nVhD/JVyrdJMnwi6WI5xsSo6m8sxuUNPoU7N5mU2FvhgCL9N8ecY4eXaRneLf46p
bHgpWS7OSKq8s9ZO3hnIE3xr0AEkqlREu4xnQ00aNm+J9a1//0gRbGyVLtnlY1V0hBSY6PhI1d00
/PW4PJOjPkWYMGws1eVVLDv+vrR5QgAwrNfnGSFt0I0krjfJaFxKoWdBYqXKKyL528BV+GUl/b3Z
DMYrugUBLN78P0PDorutpasZj/fSS/4Z+q+zmrNKxnpZZbQR3/VaGD/UsJbPUf+/NpL+Xett/c87
mve/3vn3MdKTw76pQ0goc9WTLN6oI89YFP8AoqoZrD9mGoYAyfIivRSHSfem4tt1rrNlvbb+KPCg
VchU/b97122c4evTbNCy9iblJKzojGTE3OdAxSdQeeW07kf4TvN03akVo4sv8jIa0M8Tm3VUZ2ud
dVgHNOve9cf1pXItsDKnSzcS54x/xq/vTFr0q/Pq+Dwxz99H3BqHfKQxpxWVuA+FJu7Xn6hCX1rA
1NPf/WMYaQfXALhfD/2/Y2Gb/jO2xbt3g8dBh+2wG13XFwujT66jwgyc/2HuzJYbR7Js+ytp8XyR
DceMts564EyR1KxQKF5gkkKBeXIAjuHr7wIiKyMzq29Z99s1k9EEAqRIinC4n7P32nUOu6Tt8H4v
v/48phlpd/z9mGW3o9vAWhTBMjEyw/BRA/5+KopWpz49/2poKL6W35abJuTahTwpWv28TxneWF9+
bqfOlO6SHI7Z8mAsjpCa/vY8lCtp0jSNw3Dl0SP703MwcXLXxTjo6GsqvFrg+pQf3wIyKG5DPSpu
62x08YgH5sYfjfzPOw6tAuD3897KNN0NnVZzszxwuQGtXNw2BzkfudzR9OjDHKYce3waOUkzzxPt
xgthCPVq2cTKVO4bE9LSsmlYWEY1vJrnZTN24g0XSOOx8g3jNs2tx+XuPobd2lpkyCVjMT43glYv
Swj3uOzVbP2GJM3pjqBs66Epph9P7WdWd+qTroKnxIPoeIxbuEKsR+eXJTJogqWtmdc9uUrPRkAy
yb++Wmt+tUzDoh2dpOH556tdnjLl1eYNgOYal/5+IaHnXC52bRmii55h6T/o6DNP/edm3UQ40Xwk
NMveZcc0ZIzsy3amFy+ZyIrDsjXm9YmhEotPJrZ+wlwXW2Ac38J2GzYN9ezt0LgjUqYoXweACq5L
pkJEJwU27QcJPms5+scDXTNCO117c65HfGtrTXyL3ixkadHfpeRfnAHInzpt8J51gz8/+gOuI9+/
rVX61Mx3Fz4+G5nSTm+71HseWjNZU4iPz8ve1knIxBjTz6FAPd1aROwMveY9S0xju0Imw255lGH0
lCO7JLn2tcz/PCXn5U96mtLPkF7pAM5/KkgSGrmy0PbL5piOLxO5szCsmuqxCYPt8if9lt6YmEi+
7lRmfLZwjaWxd2kzk46HrmMuJsjqQlK2e+lrm95LIpwAXaj1MI6ZBW7oj92Dhobh50OmaRoZREHs
21xaTRvXSaQewqhTDwQtUTrMEIcGIZsgbwiQ6cfXn0eILnjqEzO7LMeTetLsTYXRctmU8xPOXdz5
uZbH9DK31zBF/L1v2vu2G+XNUOC3ZwKA1F5qnK06kMzOdMJv0V0XqfIbGU45OsFwzhqwcNtOrYfR
v0+ebKd5802t+JYGBvIXp/5iGna9bSETnqlGOpdqEjUZSL77NdHqzXJo7dHnM3rdu58ysuFGPeZK
Ysv+fqp8tVr+noNJMVNO/RpUSBW1emAypqX2qcFUuS1jx3tGOHBZDm0T40V5Oh5EwxG8KCo6y3so
g75eu6yj/vkeUtZQP95DmTOnWt6DxDX0FBf1G/JdtQvq1NplejodEAfkGwOwx9OyqWRabIxIN56s
tvl97+SH5p829dSoDzSN8h1uZ/okppZ81slJ3+ijLq8Rw/fHWqTNAWwyHFEtzjYu3Lwv46iekUBb
373m1GTa9NHWDBNAyBMM5Tx68gN53VDPLDuAC71ZvPZ5He3hZeXg77K+OlOZIzJq/u1vmx2QZ2KG
rXbNOoCj67ofcUcQAx20uXOdCXMbDFp8pm3krTPqrtvl/toz0AJhdC7Opl1uy7YnMiLseITpxwS/
+IP34wn6o+lapGqJOV7PdfWzZaEFnbfqJETFU8rxx04lI7GVUkEkmHcshyx7fWWUJxoIUPQTGlSQ
wHaZDO2LRX3z4sw3y2aU9c5pIlxy2VruX44QOf0jmj4uZOoiwfo+P7YvyTiK7HwXkXqzXgDsOF2f
KkD/D3GIYLIR6CwWELo7NU+O76UPtNOjH/dXmbvuhNF8hbaB21x9gzbONQz5y11YWcEhBB2096Ks
eEh7mhytpqtvZq+vAUB3rzrUpg0YR3ENOpUEtC6Ld0OtNZ+lLp5CmfYgdQjKGgv/2U7IUEmEm567
qu7JADFHqP1jeMsaAzN2Ed5hK+/PptE6d/Z8YxnoFu3ybkxiZyaKdRckmCf8f2gtpZXKozExrfh5
fNc08U5vWbIt9y0PUxEq/DHu8v2yuezQY/kBtt6++nmYi5LKbcr8BvOmc5fVQXPjKW398wDIMkzN
kvH959M0plvv2wlT3/KgZUfXxcMmzaIAywVPtNwn2mIg7DrOj8umKgNnV8QVagidbBw/tJ89lnSn
3kcEsGw24xhtIdXoh2XTTcunlnbXLWaq4AGH+q5pO/u5GkMMbP69GBLrQusCBH+of0eGpe8TWbGk
We5bbuK4aM54rrAtc6w+leYumGR1bFXxghYY67kfGBuhe8l9Pxb2rWW8ddQWMM4QV3EEY4bldd5Z
yjK9161Y3+h0h7bLfT92BNWLORritGyBUrRv/eJtOXy5J7aFfmTS+ufnSbJSRxXRalvpKoWRtG1e
QjxUP56DxQVy7Xp6wfziraVPZzqh9S/mASiG9/rwcysIfmwtY9UA5eLnPvWXrT8etwxyfxy5PI6e
U/9g9PSq5wHwjyN//L153wzc+W8e5w8h6sewP4b9mF5wNqYXOw3uu3xUB3As6eXn/ctvP+6rBxpm
PcoGDv95dyEZ6VfLdjOp9yxEmE8+wyXI7fKy/LbcNPUIU8XIOgLE/rkjEHo8/GnbcuNDqYf5VdKT
Q/njaX4+g2q0cSuSmd03P/9yszwXkwK1+vTLf/zjv96H/ww/ytsyG8Oy+AW34m0JT6v57ZMjPv1S
/bj7+O23Ty7qRt/xLc8wdR0TqS0c9r+/3sdFyNHi/xR6GwXJUPnvemLYztchGPArzEsvtZF1qz/Z
6LqfRgxo/L4s1qiL+cON4aQ4xZFevATzlDmap9H5PKHGZvboU/q7Spe5dmEoxQUGee1yyHLj5bW3
LiR633qlxb3PRIWQgGwXJql1LSfb/HGTT+LaYmi9ojfMZw0tybpGlV/tNRF2q5/HLTvouRGgWcYg
k6uYoqhdHOrC6y92kQ+X5Tfzj9/mIyCnFEzj0J1GLE0ugSGObdyVd1WMlDawxj9t+YV+tCN/3P37
T940/vLJ25bn64J0Gdc0+QfgC/H++smDNhwIMLFTwrqkTisWw/CgpmhfIdY8Yqhz7/uph6U2yvy9
79JblVny888jAs2atkNnAPgIg+pqNGjAxsOQlWtiBN+AjITn0SyjB1vPSRue9y6byw0K4beRYLJz
ZOnRw8/HFz3suHUqxJven/792zWsf3m7lm56ruF4cJdAZMz7//RFywMjH7vQCQ9tx4gFD37dj0pF
2y4T/gUdNYxquiJyvkmnsLlZ7leIbgo7o4fCGnC8YrI5XpWIMVdmaJhIfOgpU+xkAPzT9s/9S2uD
AIHlnfzHX86ZZjmH3stqlHEYtX/b/Mf+o7x+zT+a/5of9cdRf33MPx7LnJ9/e8glfpdlQ/v570f9
5Xn567+/us1r+/qXjW3Rxu14133I8f6j6bL2n+f+fOT/dOcvH8uzPI7Vx2+f3suOXhrPBtyj+PT7
rnmsEC7f0D/Glvn5f985fxK/fbr+qF6zfzn+47Vpf/vkeb8aKJ/4rgvfNG3f5Jn6j2WP/qvumA5e
ZccwdFc3GZ8KaFnRb59M/VfLNE3PdzjApwvsf/qlwdjBLsP51bRw71G0JUsDyLHx6Z/v+/cx78c/
7L8fAxHe/uW7qRnCcjkRLftvg18CD5JTIZEHFAXyDkwY9SvaiMdeImzGRVxm8cpvFY663lXi89Dp
UAoN2Wh7JO4mTmnc2NsATPQhjkaGHvpku5rIrjNCVdThhJK+9WanWG25AhxdkqiPLMKfi0aNKIoe
pWFfTzBpdNd9L2btDV3g5joqsSPBQzCeoaCVF0uYiFK7friAxAofpqyYtuEk9I+0L/1NYo2YvKSe
ugezjFNSUfIYlruXXnNtaYBTVbUPCVTa2a3vuOKdeRp1kDzL3iZ7SF6MJJX21ilNB79V7oHpoCOB
+dPBquhJrbiyC9O6Kgy/unLS2oCCZnXPfSRAMBglrowWKitqWbg8KEt8neQ7gAHq3pgGK1t36Jdx
b8oSjg/VlnoFLjgGi9INCJ7iVFyTH+be40WhHZMT5PTU5W6Wr61Sgkm1InP6qsq2JRxQw8yRZXmM
/zSth61uOd7eoMB0Hys3fzYHQwqalOF4Tqy8+5ZOxOgIJ0e3FmIdXsdhOG4zZWi3WCnEsU4mDzu5
qL+OQ0XnJfYTtGiu0DN7bQvkfdiW4s5fDZY77JQYjRcL5xbh8GXTbjy0iF9Dnyy1lVGSAOjHaXWv
osFheNaV3MCtSo1VCFB83FICcl38cO2AGbNGBrAyQkFVxMaH+cqaBtjrGPptv7aUQFpm9Nmz1Wfd
fdoW8i6w0QuiQLMJdNZTs93KGEdYnPXUTdsUbQGCPnmuLC1019pQaSyfJ7+Dl1WmlJihgV6RPRHu
M2H15TYzzVLsIpbd1RqnAdweTSpAj5Yw9HXq+/6X3NXRsre1+1GHOf66lEBslk6OmgEUlpOacCNL
YlnVNDCLbfjcV6HpO/tAmOYNwK8OVH1h067IbHrfuR/gF+50eXLSyorXY9W7b2COrS8xj7okkd+8
pX0AaciP7fziBm3qrtvegAVBDFtMD0TWuJXxAxJHYTTjqQ1jbVsJXD2rprPBTecVHB9LwmVDhi0r
GGNFT6c4C04D2jOy+ooEhGTcmyLDfjX2u8ys8amHkVbuarPFIR3rMzpicqgoxKaod5lv6Ftq8FFJ
FJQLVkSThqWvvVG3nlkXQ2y2K9uBBBMmRJaSgxbZK192aUVcg042jae6F4//xKHQLDVhdxyqu9JK
uLBFtaxOvQHt7U7zYR658VDfyN62H0kpjpHs1158amXuXw+BZVXb1JJ9t22GAlOG64UiQMDft99d
aZBFLGmhrwykwdNqTseYu6Y+COCqn0rSTUOmW+BwaOtuScIov/VUHgGWDrHYkeoxPPoKfavfTIZ9
LOOZ8RoXjv+MFK9u8GN4yYwMs/07Z0pkv+sYmhNaQ4Y2bAeyRVlJZaWPNqvE3WJFyhxJcGFRZtod
J6UTIQTDFhwjjFRD1H3UXZbq6HNM8zWmqfpUpJ18KZ2cgAKM/Ne143rjqh4M5x6FN+5VZOBYySAV
PlZhXbIETNVuUlpVnhtM5VfC1iXuBQDADGd2md7otcXiNtTK+EYbNS/dTlgOo6NkrEV3Qp74sUtH
XhJlnFJsaruUj8Ioyo9Yb+WX1vS8Oyyy5okui/duUfX53MI0ezddYC6roOgwwYSmljswCtR0qmNF
6cLNdIO09VqhaFe5Gs6OjTN/TzJUhwMmiCea6ZoTiXXnCZLREoPgRsyV0/QucqW0o6+71rNnJeKk
8roC6+IY7g1XDv2iSTP9IhuzPhRmBpuyiBRpRbasGCkcu8o3Uek10XF0teEVOq6GuwNXEeQ+Q5jo
KLO47Tc2tpBi7dkiPAWpX4MyRGsEDjFV0wT6rlGnLlGgcGKEiSm6poAmE5J8nA4TYUvoobLAPqYl
Zr+NA1kbi1dWvKRtHteHYPC1s+0kfrZRdDlx4+m1y8jgVgjUQovv0iq0RbzHFGVqe7OzMesD0MRJ
OJrIHCSEDEuRAmBbDKTlZNdfOvxlX22zopPkigbuvZRXka6lz/DxQJPyTd6iXXPf8Ck1r+Hgmy9O
6ZR7BzQHnr1opnPYZeu9Zr6vHoSQlstymGvEJnGbymLJPCKtxr85dwrixn4pLAwNcdsxViBn1GiL
1HHwRgnbMq5rj+UDckA5fFNdxhnU5iMrLfzLH4ISC768Mp+tSo2zSysn/z46mn7xhr58xIhuQjOI
Rxo7KIYZMzJanaTv+l9dQ4wXGRTlq91YWLUbJ5YPE0Z2feM3kbUhvMDa2D6Wgm2iqYILReU478LH
j47xxhK36IyhXAE/VWBQp668r0PlAiztnKPUMRuJMIEFGjrj05TU1VsN7rhd5XBS94lvwrruYHCw
bNdxAiYdrGEMPF7NETIqAGDh8NzWrhi2pShINOJr4K40mkGbrKKYr0IrutGG0XkgONPfOZBj6YqW
szEWYd1rgpruCA9iOMk28U6lGcZbr53EA61t2jy8dcy+HYi5KtUveRtpN9RWMRTRqE2o+GvVt9GS
dDkKXyD9kGAkWpmEF9sB9tFnYUrSQazfu4miqd979kRWZ0EDDr83cSzY2ADojhPAoBJm2w4NRv4l
dCCkiJjmfeNVBqUTPz3YyBiuYtdx9hGJAM5a0rEdtppbDlTHw8rAjiUVX3uua8Nu6IvuPbLG5tqc
wTKAX3KEjV3xhPx8JnnRYvveGyDdVqrwBKJXxOZmY2Mytr1Q+6oLzX3ukrrfDjV0mLyY0R1T6puo
iHwQhKJ2DrbOkg0UwmC1OIWi4WJT4Szw6lri3PFl3kUa3fkRaQKGCi/+ihBE+5gKD0eTqQ/aPiJP
+mCkLl5vYjXNzehgN7NTTLJ2FU07gD+IkIo2NV6GXAx3peiyLeFJ5TXUi+BGhi5GhAabSkAyCkAz
FLquVU27rBPpRQhogKbfN2c+E/2c5rp3jGGuzNgakIgJ4EPyPzBEicwad4joql1XdvZXd+z8M7oB
XlNHhmBlBrG+xrsr1YnOtIfThskMRkND2fW9gnP6IqPEvXZU0B1Z/+OKKDX/vvSmAu5n19m3xCHj
121TgJVzuIG8EPeU3fSitE6ClOcXn+rzeJU2tp4cAHxCOqjLsrhLpK4Xz47pRZ9JG6hJiNOr/Huo
VeYeOpNx0EvK2vD7qnSWR4pUhyDsR7A7LUlkI3j0beAHI//XtJ1ySJaY2NY2msnb3q3G6WRWKRcV
w6lplxOoXDH0Mc0PVxnYwmK7CGB7y8jPqoUOl5YO5FDN0/SD0kVD77aFoxCp9D6OGoHHVNBJcFV4
rKt0uBCuh+lftDgbVnXlqc9VUKvjkIX9LoxtT9vYWDzumhSdL1qTFiK872ju/Cqy26AnvmRsYwZG
AEhBeLZUz0UBX4Jd0tDtScAcEDYdM0wcJ6ROM/ykkzVuZa+FdR011Km7Ng/vE70GKVsMNAy4MqFu
ivV0jTW+aN8kM7QYSVvgGngb9QbXsB+2xHkp3YdlbozKwj3a25+7qrGfuar3khFg7K86q+MCGZAi
oXSNAqcjAxaLrQXqbjRRpImatCVHNh90Dqzz1DXtbpARXe7KsZ5yq0vvXVXgVMamCRMSdIf1xQth
B8+he5fara2DG3raTc839IRm2XzCQB/uRCxDcOZUz15MSGjxpuwE4EQLM/wBkkih3+JRavT7Wlrd
vZ+UfA3dFgJH23lXvjOCMLItBRMlCWD6mhMcH59khYd0cKrglpYkqh+TiOWoieCOxCNWkJqJLe1l
h16fAje2UrPnUYsHDUM+4RtPBpcx2G5DlX3xbdO6Jx1Pe5bBhL6iAEVRhU27JSKv4SxPSLTMTWd8
lkjuzr3lw9LXCE08ocoBL5qZ+lpxapzHhjjZXQe14EWPPP95SrHhCgjIfC9l6tyH0Hvbox85uL0n
N4/3ox1jfUudMoVsak84JuEmPpLaSAxyJeKjbYvg2OQtPQ/Nhe3t1mm+YTEar6GbmjcFSDsgYYL1
TUpkT4MI9XGMwoBaOsla6EQd3MWBk34ZqonkdpPvxjoBgIhJ2sgITUbOna4qxPhqnXZNd4mtqr+g
Fg0vNbCN6lDWgm+UGVkKix6j2oqJhXVhiCfl0I3s5LHpCOnAgxe7F8B+4B4SY7DOmP+rE4395JIS
FQEhxWa2p7uSJuWYfvf6Fs6erPs3EnqZu0WDutFYFL3aBDOsNVYr2caUYvTgk1fuoyozv9/4C4Y2
4/Lw6vSTy9uyoCiUecP1UwfNCHFAIcTaGUBInkdP4uGIWFVeRqnUq50K4y7JBOawVHjWzimS/kvi
lS76aa4S29BL5U0UlEF+U6m4M9ZKUxqw0QwE4VRh9zQ0P7p2G83ceMlAboQR5jsSn5oDkEHIAKU7
3RoYf3CxmeFRl4xas1Bs+FET/l8VuP4Htav/Vw3s/8PSlWHZ/650tepkGhevv+xem/LPFazlYT8q
WMavc4mWGjlFLMe2dYNi1I8Klmb/agvPFz6Raa5jCs+kivR7CUvYv+qegTxVWL7l2rpP3ev3EpbP
EwpByd23cfTZVL7+NyUsmKhzufhnIZ+5vecK2/Q9nxdnUGh1/1pfTYxMaWlqrDvbfx9ieFasx2fS
MZDGlssKYDmm3hG9nE1Y6meQaGknxJPX+oxNZsTZF8BrLiIn3NS6c9BbdfGdOCBjxzpxTcko2LDG
Mazmm5XGb7aZk0vh4eYfUS9SZsGB6SuFRdkf0pMrl2e/YpH8Zvg50scGAApqZbEJ7e7ZSlWLCHG2
+QRckSAFa7eIX5/MAiGvRDO0J7Tn24j2e22bLh7yWp3wHJJ2Zj9UxnRy3Vasg4TrYYlqC8Nx/Jia
tg5lIMLoKqFCu8WM5TATputIwsd8DBhXTnakjdfVo6gA6FgDc2ALFcYQ9LipoGJSosKzVfhvQ8+l
npeC4XCwicAYWF653o6ppk9y2BVpGM+W4mLoeOVrEmSfY4d36ajrMjb4gM3mhov8JcyxrNVDUF2M
IrhPvG43TNImExwUtUqd7Oiknyu8OELF4knBBsdrWSfrJg3ydaV5Pu5B7RQkGhofoIUrnTL1usvM
a8qA/cnLIfHoo3OJdVBL7vjSiBpgBZnAKS66qBz8fea4Rz0VJbMj5e2dRgKsMi9MQpxv1Og6Lbj3
6TpuYFLFay6nFACYpPXpuJ76aCUcqnlJ1eycrldM7GJAiYj8iSrBNO2Z3kEPWooNrBQOffjdoUSC
ALc7GDpL9+khL1oq9REfRoyg5Nposuc+EQRsNAfkwc5GBcPWaI2JeYzxhgPp0looa2npwKC26D35
4Tq0LfJNMucQJ/a3oSnPrYBDSHn5sUOasWfZ+Bb3+nhIFFQgNKjaptbUbapN8GxaqkOFZPEcB8xM
SqutCN/0vweVsclJsw39itWmzjdopEJIX5t1AAtUf1NL42WSDi7SqLmKgkcQwcNOTJWzk1zscXFD
2mgsNCeCqckXh5ntfJ3Xw4HYo6z47Bo52kPSPQOI08AO73C2XIZM245APQjSdoneoO6AczIECZW9
VDkIKCqI774JOHQMh6du9hBElfec6NpZqBEcsRU1MEW7tV0Ur4XfzCDU/AqTe7WlcFTfRJXaUez+
DtyUrpw9oM/NIsS8Td2yzLnnrcbgdxHQl8JiXkEliHxpuD9eyes2k43Tp4pTjEm+md1TfWtXthCP
Opd5Kglop/q+nScBgPbMLWBM/SrMDdqadvliJ/VLn2cFeI2I5SfziWkwnZWym4A8iOxhaEGot4H+
LAIxrwLxUyfICVnKBw1nQqeutOnUmnV05ciaRo5VPyutiNZNT8moKcFOeXGzCwkxBWZuweB0G3QM
ZbYDwgZH3bzR8FLM7qlb5CLxXg0Q1FZEunAqhZIsSAJsHdZ6NMaoLCdRCwyyu56BjI1hg5ALkLXG
5SmV+aOkyrj1m32ZZ8bVctPYjrbFsP3SNv5n1BdAuknp3VRWwmREh6hiUJfcerWzgVghN4YitAZP
yyKfv5tyW79SFuo2JqyUntvx4NbFY82gvcHnuYMa+Yofmyi1zn8mnG4l0sjduo2+15l+kI+UJ4TK
3HZtjSYMwODBT+3rxgGDYl2COazJNPJu0zTVXFDg3jZwL/BvwBo4iLWj8dxxOboy7d4DzOU1V7l5
TKKhBwBrMn+yWnUCiJYkbX/VNC7RNmDrV2mX1VAN6bTaRhvuLC3/AjEjWrXUVLcCaAza/qJmogqg
AJb/ugL7s8lcZOqil8/m6CTHoY4xu5E6Y/WYnul44mxIu1vpiWLDLCbeJBNmwQbxw2DwzJIQoE5U
j5jH+FhKM1j7Rv/WlzZochQioBXW8aS/Tp7+GVAFBJ5/xkklpX3RHdzUTuE9RzE5bbJX9tb33PdG
04Mt6H78JSnZPtJ0BHLz4iuXNXJmKkVThnrDFkWWRJyZfBRlFO44taY7HfXMZuxgzlgIXcp83NMV
Olch+m5VJd9R/GHQt2R3VcYJNwQO7bIieIpwmJ6FnattYLXnFscEszIKaO5jFQFlLU0DBgyQ4KMx
2ldpIb8nYYeutunHo++WchP7LHGNvu23bVN8OHMMdk/h2PDtbq87L0L04YGwHTxmTTWjD/D0yabe
WF3uHarEEWs/7RlJAb3oiU5ZYjDfe4ndC7jpDRyWZJ1ZPn/PC/w1lv8ph95Mh/0jNey7MreNK6MY
7ymbUqmur4oJry6FCWAKjQKhDZ4eD6i519TEkJmjbdPAZKXGYRFRd8TsVfIGhyNaAZKMVmXIyUpi
6tZGTkVrPovXlJrMtdMmEK1ZtbC+fyZniPL0zWiSZ9h65m1vnzAkb1ObpSZt7GPQDF/HZva5FHA4
fUwUQfkVSgZk/BZ++gTnzzw7Ayw+CiNHMjjdbRiTcdzJ9uy5+tEkY4rAiekEq50LeFZdTaClMqYn
reYdIDJdZ5q9d/i/rsVoUWPsxvyUV+07evSHDEP/yQlj1ksmLfA+qRnygQS3Mv7sD7bYI6H/Gmut
vXFSLAEOkljMz8O6wSay1ZLplpL3dLAd68Ic8WtdAlZ0Ztc235xaAwMZeS8tOodBkdyQefRwNAcc
6cBpTAUlp95jjtuKMRPFfblysCPvIxW9Z37lEBMSRXOC6S6SV67wWC+UX4YA0WFajzvsAN429YJd
BPfZwXZExQftHBqCzVjI9FKlagbYFteVrZ0d3QR3TjknlN2LVojPuWqm1YBOc9UKcpvpPlznDvET
ml6t6dVp+zTMwTO2+2jyzlPjUg3hfO3kE9W8oyBnJ4Z9zTLYa7c0BmhNPOS2/WXKhVznZgl1zXPW
qmrKlRrFtZYbYIky4zChw7e05raVPV+uiPxOh1LvKpbNt9oeToJvYeO7D6UbvMKZ5wJVnod+j57+
5Nf2vi97irdjyXxhVqBUwuSyMd57dS5vfcKHNiOfoFGjZjRss14BHI32VvxosFRfw3vzdxR7uoOn
SB5wTcdY6bJ5cKHjbnTK2pPsx7OTt+Z8RYYFMIBiwaba7pORxBpfyHY9GAWoCctftdXwXpdg94SX
v3Wi3w3Qfk9TL8S1ji9q26SNzyW8VzuhaHjakE6I5B62SVPwZrXuxs70FzEStOjI/N6qy/CgkX3a
y7FkLgv0WZm1ta0N5rlNVkfXjq7SgydtXFZBeYZivUkQjF0CCOnAPY2qJosiOZdlpF8vNxRD31yz
UDi1GSxSitKz95bCy4wZcgic9RKsDPU4XWlDVIJ6NotrkYUFSTq0FK3Hsos/m/EgbpP7NsKl5goj
gY3vbcf4RUsBQsXSvKXS/dSOljjUtDVIpgiarQhCgv586psDF/O0NnfmBDkkM9trVhWnyIm9awbs
LxOD415WxtluiHCYrcEmFcyt3wIGlKGDrmWU9Q2Tpl2ZuaxXUxvakbkVfTRedWVPoHkEqzYMCO9M
XVz8Y6eba8OIOXvnuEw36uQan13Lil1j6nFnaMZ0qBkHNj5yylUAL7ko8+DKKaZhjSHVXKlYcX1d
l6OhGAEmMPeWJzczWc4k/fSWrImOmchGWswzNCVuoFdv+gr5OSIUDGQ+GPtCUrLJ27haK2MdFZST
tKilXdj0u8BX5HI4Z9WRi9Y1z+An1baglbfyaQdEmnEUE6dB5XjvTDjyrWsHch+VTPyGg+9nV2lE
XWGIg4hOafKVOL9sG/MiJNPflQ2glXzFrxC29nqEDQh0J3lwudxavq4fyZUTG01KmPvEGUFP4E1a
VKGtof9SN+NGgtBZj2PyzbGtB2rLGzA5dPEiZtHeKLblYNxbqngI6GZQ0xoxdFE8WaXUKUjkPqgu
PCkTsnoqYa8rl/+MYz9EDiYYmo4Pdk13Ps2MTeiW97hKspVMLWPV1d/8ftjPgV25pOmeMPfbKdjA
28SPjrCyyJIGiRIIcTXWcH2agLoldcbtFOtPYJSS3Qi4xUwooySWe4r4FDJdeyhFuGlB1KdGSYLl
FMZrVc+pqp46JkX2lsaBszbTTDElz28E/zmytO6lW0XbyTIejFz/Sk2V6hie9xFxgMZcdf7AioOe
808apttYJdWulxMa3PowcJ44NksdEFgDvT//LmhQVQX2sxyKY637t8nEVMeYOUtQBHxQfDAvCGyp
Q07lAPZJDikzKZ9HPT/R1Xc4IdC5M0m4UlzscuB79MqxjbBC2U8k+bhecW9kXo59dVwTi0nIi4w4
uV04QVN33zFLMWIKtbnsKBX2X2OTj2TkaxVSE1jjDT1V5D74sO/XPdfOpskOs4p7lONTXWSHdAi+
RH344btkzVPfq4nS8AksWHN96IGMPQGxfCMv8snTwWq1TCkaPbxjjLrXWBtx4arXU6auJR0AppXm
lgnAGTxpQieTa0IYZKfB+iD8YS9ABoXJ+KalOdyPgPc50XhYOVl50QMfLgZ6VrtGkWqln7XqRZ3H
EVaWK06RFSDeV+X/5eg8liNFoij6RUQAid0WlFfJ+w0h13iXkCTw9XNqNprF9Kg1Jch85t5zvxmX
Oc36XfriCYpRvW9ZRCbOu2Hlb06q9m2HRMMK551cdiaRG/BrB3fDuL5AS5PdchriYrg+ssvewq0N
co3j/UXo/lcRrR0VgrzKMh8OVnq7sgzERxa68ZhXp3XGs2ySPljANWKF/ZnqlLlGm27DyQNK6jz5
Wp04uv8tMzb5wDwUo/jJuuJlpndpRltsBJjpa34zH1ZKqlgHB559vn1jVk+eG/56iFr2YoXKiOR0
N4ML3ZhotjYGD3ONY6KrIsedkJE4j1DN1LbW7Ifd+tN0kHIX0wmR0VygvjmbDhxWT6tgs8z3k7F+
clJzbAcu5gtr3JIGCiqc656l8tlr6UdlNT5m6IC3Y31AScgY016NDfIFckoLg5E/6VfZmj/koJPY
+l58Xa8EidiHq2K10PygBZ9vVSD5YPf9mCchAOiSROXpgyPXP8BouCH8B2F9vgDFZ4gQBsmTTK7y
TiwYWw7eM3BseBcn5mY/1lWzm/X1xhztz3C0HpnFYpa2zpWGVhdauHSLWh/NVb3hRuZ5qhjuqCYO
pPdpO0lcJAo1BkTINH+Z0+BoSVRY124ebnbDCHl69Nyl3Sd9Epve/JjB6o4E7LeokOLM6FmGZHLw
y7idjSQ/TWkspvRpacz8oM31y2rnfWn24m6Zf+SYiBv6TAKa/vFEd+fRHmJXfdT+dFqR6xBOqm/l
5HFJWCUJZ5hVN9J1XhRk3ySdwfuqVcAVQmk26asOCLrrkiOcsQiC8KRl7toOp0MVFO+6DtvbQna8
K2wLvSp3XmBpAWVFv3pLSfSuO2KKkrGAGssGcCcyce84XHZ22MhjloSS4yW/rIt/DyjlITNZzmup
D4794BBjc0vQuYTERBCKBp86pgzLEqzeb1BbnmYhH9uhMA7EaO17238tmx9r0gc/82GiDKdqVJeE
RIANZhGxa4fmgL6NFW7HoZ8h06ZWJ3W1Fn/gtUXsI/GLLfePnVWNXIXRE8XxIsQtG4BbXa1n6bcE
yRYkIjDX2Fgu8WKzxZSBBplURhQy/VMv1fd49RlQXpAsXF+8zr/N8eJyj+Zvq6NwAy6PoDbv4cbe
taP9z6ZvZT3L55GG897QSAGg0/ml/oGR9OIULC7V9Z1wieoh+BO4/MLeDXqCbf7ZS/vqpfZ5TORN
4pEl2o3tk0U0Tz254jEw39sGnHeXhrGtTJO1hklyS9PfNVi/NmYld0ZOu4C8Jzl41XASwpKQlEix
dSda07pbyrPTtumdaTKpchbX+SbLEPABtS7YwnNjlNQHBVqBiWCY+zVPh5M1VtVuTOHjIwQ8IzaF
TDuxtw0r/sogSIvnHmldTEd626dQtokX/mXX3x2nDKFDxl3fGR1yYxNDAEoBXwKYsEp+cc3AqA7K
AVqW9nFQaXZsGlbPCmkgjpI/BoyweFnDN9/lCJWbXOp4sbzHQvkPjnfbjeG/Vc1nY5xPWTDMeKjC
+zY0d56ugX/rMzOYp7GE46jd/CZMl1PV2duZBtwEaahS+Q+iBCASYE1homa0LdZvS4xsuLTO1nJB
qdjoo5CPceRYcqv8laiiOcipPn9U6X/OASedYmLbZgCuUls/VJUuj51B5NQZbuW3P7rU/sRllGXo
bJmE/Q9ExWvhTQCB2PMY5RAT3o1zch2PrlDD1qFTL618y4yGCYFnAocyHxqzMyMIYM7GqeaP1mIb
36My3ASK8aGydXfg8bwbPJDEZX0yk5s6GINjN027Atv1wWvTIz9FH9mTxZwOcocwEwIaK8o3gCM8
GFXPkI17gM2yw5saWkf0QaDVfUjkRJcQNrYw7RpwsuW5JJstHAjiwYpyWDxauuvkau30/EgG39uw
qJyIO2bu7sD0UIsXNYek/2bpHWkYvDKr3FsERvc5qZSJVGe/Ccc9fQeSllqThehlJNfjvd+JhBWp
O3T71Tx6mWtFbdZxIwqK+Gk20bLAIGE0A1/J49VJStolkiwPjL//OZl/75kul36h70qYekwv7vp8
qN9FrbO9qB0o3ME44Jddj1ZS7eeab2PVH6ka/BjetIGnaV+zO7TXadoHjr4z3FLyl3tI51R+9Iu0
PFgJM5008YlPuk7N1qU7pmQcRGtBACsqDjDiNOFs9HImm8BQCPvcG8hEzuGEFAOrBvVPL0NeaPG9
ts5zERrWnQVElQ+JqCwts5j3J2Bi1JNB7bXPTVB9TQ5GuqAhRbEfTOuSBCI7BxWuFZZ0P8zSnUfB
sKRPMrjwgUhfsV18qNzfZIgPe5CyHq+3m+UyWrNKRGbIB111Tnro6s49lMzG555pOZIoBt5G+TBP
7vKAr/M4udVXUqXvox2ur6F36oWx1fmUfwaBBBuMfei2CYJ/jhyyLT6JYRuY1bHOl5UUuQHUE2Es
YV39tdUMg9Fx7BghThQoqFmFyv8CW51VYpYfSgY65kVj59oyzZP9U7Ia/AaycNyNgdcdGcGBNllh
jlo8Umj1Dcg0WJJNtZyKdhn2dIz09uCG80abJwM1G1BIZK5grJNt7ch3DJkN6MO8OSVO6+4TyOK1
TSr6pm2yMhYQ06648vaE1sI/JAxqPDud6eMtL04q8lfWubF4c8G69zMGsW7Ihw1jKrldQNBspn7k
AFFxycogSpze3AX9k9F5ctc5NIsTIp8taRMr/7bi6QSa2tobz2YGUC7Wp62MT6LDHxAMwnHyOoZW
bB98Xx8D9wr9qu8K8CRxmCOdrLprQLCE2CeHVzcMz+FGd4ju0GSLqLIo3QmZj62UCGx4s5IsvfrR
85zfzJvfifKI/QYRQ5eFcwyTh76mYUUgtD66eXqaMQT2Tf0M6rHaihnnfEU79tib6ksvwRs7cQAS
SFuJthrizJ/NyMzJHldMYSeXG9IvEz9e4AQG5tid3D3lvBVXDsJk9gUcAjnp0msGVWi8KtoQ/44s
y2EJVDK4yp/p1dMKKcGcxIRzIFQXs95WBudnnraI6KcP8kOWj5A8ETr5w7R2t0kmykPPySl7Vdxp
dDOTxfLpmiQ4jN6/gsViM2gG6G3Tsi+xOA3Jm7N82R2JWn+wGOqx5WsPkgiLqPGvPSaEstImElUj
jmLUq7CfoyBQoNqypnkHBG8cnNB9QZWbXPCj/QHe0HssUktUeJBuWZTGE0j5Zs2CvYa/0jcY+9dk
+CidLScAPTYKfvIjjFh57j8sK9WBPEgmp9fZd5CY2xwFW0TUMXYb0V+4i5qolOXA9XxVFQesR71Q
PmihiBtMJPu6nHCN8OIYvnFkhPGg1nBCkQ0CLXfJJDArR0AyBSxAeaWud8m+yj1nn3aIZIqgP5mV
+K6vJ0IiePy6IoxExv5wTYlZTQv5IMZsjNaZsZSorNif/HfJOQPDiNohQ4wzTf+QxD9Z0LfDeSZk
yfW6eB2HKVYDVtAhd6Mc74GLDIrZB3Hh9UI+Nk3jDz6uB6uDQLXW4O0LIm8S35BRBYtgV1rTNa/m
ESs7ER2F3CetIOm4ZwQwz4DZ0r/CuTa53Ag1RNBRjO5u7BmO4v3Zo0mnwtUs5kqk0Egu+En7MHL7
RMMFRv6VD+a2LJTcpiWVoptm3JL8M2Pm6A3O33QY2SK1bRKywJl+Egu6LEJBPObip3DoNenz/1wg
4rzICA3DhhTufFzFdjJrALIivQc8W144Ti9VAKXGWLmWFs3wJ6PY21Co/GSjfb25x+qcM6zqcPtv
U0pbBuRZnAdI5kqtfqm+2CRIAWCvXk+j0YeMMEwvNgbEjmsvnsaVK6XAYs4kS71YQWDdtORiT8Va
3iamvOBveG2zUG3LRPyugh/OK/3wpJnVeJCl3UoeCPZp42n847PNWBvO6a5mpQVnw/zJZH2vKi/c
uu0gj6YLE42FV1+K4XuuGw5Mfxqf2W49d+gRNp7gNlAZMW2Z4DN2BNZ4YgKfkNnx/12Dp/an+tod
lJs670C/5KelywjZTEDMkp/DVWIQ6aNW0k9b86pAXZhzK97wbYBbTSeqvJHXpyCvtWZ66UCJuX4h
Vy/ZBWHyO8P8Km1qIKdnsimE/PYs86usljNmaTCPE+2W6xcxcXJ3ZJZf3e/BQdidSYDg22jd20uo
d243UNqZkpCHyfLBfpBs6i4WRvy0AsU+feYlo0ZKSr7QEp9DRXU5+ujIABde8rKCZFlwdNjk1kfo
bg+uH4SRnyVfpCnRWilXsTJbeMoD92HtlNrosUk2aIsI0Ko66KAjPgHMTt9T78rTUGhKunGIWdL8
6XJFXm4WALqNf90MmSZ0yFiHMh2rGrkPnAJ4i+UesqUgAMAMCSKCn+AW5tvkLwFaPEEt2kxv0hX5
zogcL1miaRjqPb8GeyifVUsco+k+OIv6J0phQheFxS98dp0z7zM41Gj0SVDUpJ08SleS5NmzUSUr
5iIEQx9RcMwHV1roOhHJVbY/LU/+zdjW9YWp94fNhqRTHStP3S0U0OzcfE3RmCCwfncD+6KhImwT
l0mnTu2YdEzmwtQFtyC9otQUNPQNlWeOqTjpWnhRbf02mjZ7G+66bSYSuLfjlfpdbSuNQa5rgPVw
LhnL1Jz6hFAz4gkOPvtGhK7d2Tdd2vZy8MbT8msHRnFyQwNqkcgQ+4nq2KfBpmtJT7ID3CDSUkwd
AUuP1OLI1CdFC2aXd01Y/kNUT5SAqR7GoHxLy8Jm6AiT217s8YBCwgRBtvdVSQ2uGO+h0gaWcV2f
a1gOW+GzH7eRKahrgz4ATIG/W2bHWdtl7Jt9Hq3DCrKa29/tkLmi9TystmBoCJMmklBDxsZvEXcs
6UlT+i7dON1dlaLRaHJvNEOv+KMQTWAPrhFSXhjo5rPlW+s+8KH4hXwu9gxYnFUQrgoNTtZmdmF6
P/0wZxf4YF0WAOPywxt4Qm+N6oxNKRi0ughe4lloJ8oHIqu0ZXLTsarcOghCWfW0mzFlCp/fZP3k
Qj4+XivYkyIslCjZqd9atd0c0tF7MjPjOiTlokAYvAXQxrMJy2prJmwuav9zdTFHOBXzk6aH9du1
95NfFk//f5H9gkGbvbCbDmjfs+LGrEfnptTi7OE83gFh+Z2Wkpkpn/Mm0/P4YFcuyDxTS+a1BLk7
umQdOdyWpTyNRUZ2ucPGlkWbtbO0w16DNe+IWeCc98keRLcZ2bUb7rDyEOlm9rCthzB2p768tH52
zFb+475w9L52/RKuDpu48LOz/GQHIqhjYZnVD/9/MUz2dNZJrJl5DlaPGRWhRa5FmA0RtWe70VNk
Gnm/S5QBjzhvZeTphDFvPd23Ev03KpFui+fKQoW+7CuFLgiH5F2IVvQpF3VP/5qqqElVFXH0d49p
jXaSF/Mh9fQzkdxcpSDQSC6S5ZMzmY96pncUJa7xUpBqYKHBuU7ThFmGt15e3QRUYoQACMJIJ/WC
cGbbFvIjX3RwxkfbxfiUTj6kT+hN/a1XD82+bUu1GXkWpFHY26JbzY3djO5+7VBuhwwcTZHrg6lZ
7TpjUNNEK8Q8xnRr9SJ9MDTg2gAZxt62JiIaoXeA/WVCFP6URj6cXNNyGb707KgcfldK0j8hL0d+
tcyMBKyEhAJF6nBAAoN/JRM7lr93C+XdFqsUURkM054HZ31km+FHUB1ovsNNbTkYOWYkMStLh0iZ
fOtg3gUWvru6KsTWdgi84ge6UWp1LlllP04z6yTfaM/zkorYzi3Q+2J8BN9E6M680C2UYnmcpTaO
JEAdQl/fz9gB79CmRmsHDGJNrZwfHfoQGb5M/9dmq7HOR0WVD5SJ3I9FWDMemL05Tr2ty2eDA5Is
BG8fNmAhfIt0DNdbrtUDgKqFqRNOp6csaOWL7O/7SZ5IWg92zIQ/ZmsQm1niIsXAII5+jlmoZK0+
NWzUlybdm7YLX6L0Ao7zlIClsHx0Bpr9pSi97dCfxjYoL5xsIMUIamyVNxE9Z752HluU1sAbVy08
8im1b2xyBNaEEWRNTQ2KRhW2SjvsklSPF4OlZjzQrWxqenjirc9Mc6IFiQKZtzxDAAzZnU03kMYz
Blg0K40jSCMSMKVdbb2j7/1qswU7Z2HhluyG4ByEOTYS+mqz6GVc2ZW+ZSW50SF78mEp3mpmunG5
iqg3nSoOnDHZNL7xrEzXjDnA5KZfivfRU9ZOs9tk/RWRPMdVU9HXeko8gdxHQuN+g3R67ZCIE2HP
Msf2Z/yOtrcBkIXtaaAUyBz/H+amj5y7dQPbuYnpqCKnNPwjaWr+NWhzt9pre9BuQxh9Uexaf4HS
4aMIlHO2nxrj0fI7ZsZ2wFua9Eyi3YmCdD3WfctJmN05tVax1fB8XA2NrQsNtPabnV+aYgvfoNwE
VWbsrAKhnl1A7KbVCyg8rfoUrH8isIdj3nllHGqMeKXcWkIz+gjskOERgwSqP8TDvrWDCk3c9Jhj
3UfpaY/yfiikHZVz+24tbrhPDdAxsNccL+0jozPT2DD9/mxR5S5AqbdGR0afL1Pm1/Afto1pnGcP
swcw6Kv8B+Jcds66CohM+ZokgbNxk6zb9ALdei0PK78xytvqqNA6QqV9qio2sZ1EzaMlBg1H8ZA4
Xe5HvtM+kClGXZjdQ63kF7YWb9ZMZEPdfueezejO3VUWJZMvku8qXIaDRlxxQLFK9y57fBxF8UUJ
/+LNy3y3pNOlA2AbWDn9rUcarmlar+whQDaWO5tG4tkJX+t0HRG0F/q+bcDfkGPoYAkjAaAo7IOD
8IV1mIfUsTpmObJqL2P4jig/ZL0Gvdfl46N2VEaffqAZ67cB7JBdY7P/1NdvR5wrdqyhfqx46UK+
YdGAYl8zEsGlIngTuUJENCtzW+xbh7xkTgfZuN02tSZ4h1skzCZ0e8BttdbDdvQYAY7K2Y+WjWWH
/EfWnU3M0AkJjyx2JLHdirG8JoegW019yV/uEjIiH7PEeR2kQ1PXcsJmnEfULQq3iF2T7rEcJsft
d8KCnZCSFMF62uY9LkjcSxtkakl2k7KWrvrpkTqQ6DBRzBElAK16MVaRP7lfUajL/ghj9ZY/QCuG
V/oY5CEjnPG9TuDMt0Gl2OB+pw0/WlliQx/91yDv1m3BMDRqSr4QPf9FHU4LM1TH0h52oXZ+8yFs
DxZ2vMGvrShI54gsegzp17tTHpeW/S2Y5BR4c2HtbYKZQuOFucKXjxMTnJT3NzsL5dcVGYVozKF8
Goum2Kcev3ykGOTrhjgYO6QDE/ipQRUHXiqSAoaO6btJiJJYiufQJ7ad5zxIpuem4ieb5/GrFcFz
W2iPQpE3kAuVfT5KTo5GMmVI44gIFLEmZgYoNNUG7voWrrFzzsL0QapJnsmeWEEAVmQ6Jxj9cTFZ
JCC9lg6zhRBIZ7jIKsbCxUaYZp4X+o5chRIbHYt04yPIZ/Y67RKejKL6hFUpNl3HMD/X6H5rf1wP
SUfUrYUdfTuMjRvx7G7J0Zt+9GTjuiCwFUc+Kq+PrE/fh2JtMG1hFyiLhnFRUfOwcq/AKuAPu+OH
U1f1GQFd3NU5EZL21MWuwxvorH7khDrd9jhE0ZKSuVckRM2v2TW8jlowWmavIIWcnD7Fan/brvZT
mE/EMdkt7IM6wTNXkn4XGJCVgumQquCaaxZq7qV+Z9Y+aWarc59Kp4kRc+u+Ye1t5SWTBNt7yeeJ
cL4unpQDqMknTzNZ150L3XZTcz0x8WdSV9XN2ehyMp3KEZ8I6Xqr95yN7vtodic1TnY8imRAWtp8
V2QJhbyZU31CX/U8lPPZzIiSHDSHI7hAKuuKw1rxmjDvh0/lBdXrjOIvZheJdiyg+qvqve36ny3M
194zG/Qqlc2lQryrwbSwHjH/2ms2HRYs/F1wXQetcRKGT4lmK60KSfTpzH4BprQXrWOwcowTYVUJ
SX74vF+rARGJI8xNxzTnziTmp1b6ZyDP8ropSpBfGFwQeX/v+OFLh2HNq4rmhrqGcVXbOrH1MnRo
N2WG1EA0SCVUAJ8f6nd1XnlTNx2NXGVDIqb+OFQCyl1y24Gh2jSuhcA5RWE1B96fE2Z+nJuS74SD
fNsXJrPINkOrPpr7MUV+3iJ9rYOdJXoAs5OdgoKcS86WmgRd3ufFr/8f4MaIdFMwBeRCTxqqOiLz
Ryhn/TbsjIkVYIf6xNeR8DLK96nNduPcqYcG0EU9gljmJqk2uKDZVfG2Mmn55y3pP0byVAao21Ee
FrtJE8/UfU924Z0c6RIDmVVbVkctCjFjvxCHJFJLRMYw/pYKwmKGnypVLgKbQVzDhO4cVvfA3Kvj
1fHImYaG2lXU4kT5XORckeH1RZSsJnkH327v4fHUOdK/gMewZy+4oaxpd7rIPrzc+um8Qm9D3ZOY
ivaKCRkWL+jCjXkZyNzCVFzG9Iq1fJmnJJZCvNoyw1ZJ+kS4+MuB2i4m3tTfB2N6Nd3fJYSZbQen
YYsoktMy4264Bk7aPnv6hE2Uqhx0aCG9Mu5o1vm0fovCnJG7N0tf/QKlIJm4gLdkPcwp68QyIzEY
3HeER0+fUujltCG0+CxpGbCSkp3X6rQWIPqCBLSXdp8kaVJxk3BnSC+l/O4+mSrjW2wBakAcC3wK
bwqY4Kr0OELtmHZm4zyaC9ExXp6hhcqw8Ov8EcD3i0v1by3Y9ina8/ILjOKbylizWl7+xOhljae+
CDbTdL0dl+CM9WWI/HVCULh6HMLBG2ygxzVsnszaOKRChhR+yz0SstgTvLmGa6P0QEA0dQni6PJl
0eWMj6refGn0Gpmj7xvFSZ63XFpasohoPC9ublPbvm8sV0fJiOJ08qs+4tAmwGo0eDdD45wySgnI
g4rgF+wXDgK7rn+TXh5wlumW3trIbLKrvQpFr/WFZgwnQM0iunrzuuVkANQYWqQns/lASbxvJAnd
riGPYbDeBuSDbEJzvSQ5VdDQDlGAFB83On8hgd1Mcd0pO7ncAMLpt0tADabwUlK0qWI3qv5fudp/
i9tvOsZKrHVSDBRL+MeLVl3zhEnXyAkFGw+MRsaonCoklO53tjg/y7w+UEe9Zml3Qye1acr0fV15
0YNpjbI2/1e57jHwmB9xdChERX3rcc8kD6mvXuXM43IZu+HFzKoHK9lUpX3D3P7R9tzvUFuIVMhY
C4z+OZcMXFgseGn56/szxRxTfierLy3U7U1neq+5Rx7gyrLQDiNiTlg0GScE3nct+6YZX9zBUx0j
LYLQzPzY2t5NXpUdv+uZ9vyPpriMC2MBLgNSqpkkyzuPZFGq7qj8zSb3gbEjTwlnrlcwE0mzNM7s
+ohqN2U0XbF2VnWGojq0bt3Me0dIyuIndGLVo95z8/zQ2saN7lzJfiS4R/pgbf1l+WNZ9pzrJr3p
p2XnVyREM1x7InBniq629E0//U0l/YK05lfPWI6J1d8LLtxdgFKhXLw4DZ1p5wAq7ac5DoPhdWoY
ZU4sNEF/okJsS3kDsG/bVrzF4Hp3VeYc51q8tYVzcUX6yOjmqia1T0UZd5W+F2G/bAqX6XhoYycx
o4bbfDswpFhlv9WgC4syT2OnmatzgFoslIzuWa51DCc7Td1HwZLP/J8PbHATf605afAvEq0Az6YP
Dq5e2vMyYxcl8Aysg/3mSWXuc5/hAAEUmEbybZmT+6Nt8ozcpApiB33YvVUDWF36Y1O7+V6MNjyB
1Lm1E9Zy82JVGC8LfveqtqFEoyaF4glHhfAjr4Q85Pr72bhfTRE+s+arkCWT4mebFZ7S7N4k5eWU
lFLedWZNtKdPWzVmHf6FAUUV8w9Xu3jgcucNoy7OUe2qyMmn6jxo9IBF8DnMMClbYVo7MwO2Dljt
UWXOZy79c+P6TxQZ42Hq6k1QPluLdzvNRX5orHfNADOWLqY2w9EY3qaa0JfAMl+IKUZGiok2xV1P
8VfsgIRcUI/e8SDtsorWsVPm06xWxqLjB1k/Y8z32usmuJhMSKEtkGtOCA+j3/7ihCRF1PAT4o+h
9781qxlpekSmEvu7GZW4yVr8KsnEnt8mmg3p6WWxnDpO5fCGR0wzKRD1+f8v+Jw8dlYlVImRboY0
RR6QNI3maqGCeXPFQHjINXwSTnrhfsIt4t8Z1XOwVlvgCRNtwHCR7fIG4r/Eq4Z0lQUbWyKKJNbN
KJHFjbUU8s5paPuSKUgZQ6yQi2qapcW8gEf4lBAHeWvZimXZAd+42Fh2d5q9ErZQrn4TMe89SWwY
d1AdMmHIGTNHiNMId1Bnml0E9Y37SyjOFnvAZjHyX9zuCBpKtgs2iM7etk/GlMu9l6ZPE4EM6J70
r3AqZtH0NRzGv5ijPzpd78J8vaVu3zGwYFPMNtyyKsKjqHYK94vNeEw9cjAyNLDSeiLAiyn3ALeL
RvtU6fAmT3FdLCp56no7wotz3dqtxA2pgfe357FEdJ3Q+JEBijQ1ZL1VY7YL0bHtuwGnIagn+AFo
4GzJur0rKbnztd01o/hylupxKvwEyxO/IwN8VRoQ6JFUxMCrTSfT3eLidzZngrv9qoy85KrldBm4
2sgdk9rbMzbDjZB84L+6RZ94A0AJWI8f8canhXoMxu4maNkxp136lnj9uxHkr7S9nWHuA3t+EOvw
TNjZsc2mZ206BDJytIVuhfLXajmvPSpSLcuDKZubxjE0QiL2Kr1L0SNPZY080KvcFyJCN9r6ntCt
TyhXCHH+MU3/c2RjgNTQONA97kXFjBRSsUGCarfNBvtWVsVXjrN+Z5R6ov4gkVjbgokqGwS3X5y7
JKt/DIMor2V9I22bgZC5PhLrKJh7bhLTVtvU5nOfrYrELabgKN45AFNEQijXkFLgSchxthdDeCG9
OWWqUq2nwmaY3HIGqRo60NTouIPsXVVXoV7mEIsqaUNKUMubiRRqXmJ/y0b+m+fnYNvqRU3hm5oC
oAmesVPrlJxM512yB7U9g1Kma3ZGjRvBDRa0Bf5yMX0rHkJ5k0oa+6ls0EKTOZfVaBEcq3vIkTZX
JMNi36mnDZu+Vy87O91yk6XeGXQKqeA85+1qscdq8I+hNJ0SyXqILT0X/3IcMjQGxRP50u+E6V5c
eDFY/liNdO1vAU1Mjd7d9VFPVOFEOFAq+hnrjesxCY2vYEK8jip+oyCf43a/zwjXo6S5JF1lbkwr
v8v5YcfiioyQ43sRav4TTeZ7c9NzuSANJYzW5ojI9IDMjzV+kzSwwSaOr4SzyAo0+6fyuz+Lu5Sc
rXQ90HH+zJ7+QHOcKZTpcx9eGRvmpZTQjpXBcVqidMCHxupXsqLqPxrWvGWI9nrIOTvbdode4j4Y
7KeMPG2JvI6pw22dlJEFS+TOR7uSzmeNTYaHgsll2jHhizuXEx8wtrkjy+nV1fTb6fy05sD9Chuf
RoUmm+j6dauR7LbOQGO0zMlGBuOjH0680rIKN6xOd3WnCIZk2B3lMODrjLt0SG8ds9h6gMQOHr4K
Kpnf1F7ACRmUiLVRHAU5ya6f3hLdtDW86WXqUK1BZ3wZOwLihvnr6vdsS+xb3SyACFTfohrGKJTE
P3dgTiiP13dDciUACdjiNq+2Hg1gPHoBqU18MvXVIzyjVCn+vPXq4UMggZhkfw1jG8qujDjJwf/h
nCswlGDtrKMF4psOvANPCCwt9gVdMm4HS2PxpFCgskZfBftZfxs28AOPBDHXRXKZX41fOgz4u98s
t6UULOaPpJGk6AZbj6KMmn7jD3I9lG15qJv+qSG62u8xYqUwaogcy74Amh0cw2KCWp7ceXwjfVJs
JAFkU/fo2NOpk4g1aaZnzR8Dm4ROOHYWcuyTyfhKhP+RMBWLbVN84A49zK7qDoZJ2t4qvqxs+vQy
PDys7L7gpF/CBiuvbbO6DEgdcPIB6NecP8OuqG8ChyV7Eui9L5tXIIf9FPzzQnK33QDY17Vsz0xx
N6rlRigT6wNKwkW+FnAzCNN5Jbbv0OkFepipYzUj3UmgOjR8irVmgeFOBE4B2faYj2TTP3PK1w1X
J7JbPPg6O/hzcQvHjiKuJTfDKhCA4w4vsvS2hxqcLCQcD/XFrqwn6rG/0Gifa3SxbsFAxkvGAyYH
lCf8rJkCMi0NeH7lkzE6iKzsV9ecPvTkR3nd9XvfHNODmV0kMBx8TCyI5XTXC1iXGY1dYTMPN1z3
yWdQzJLLihzLOv/vHM3T/l8GFQ2NR/7ImOIfZ7VXT+aWBc0PXpGS+ZgqtobdlbuVqjq3QRKq66NN
ffWb8mZ0/J2bpsFzTqDBdbqI5tsaMQQvbIpqDDHXYX2biG8LqmCkM8bbGTL4KJN63iXyG3vsjeEP
bK2E/eZT7pOka1CxG1FQZltSde2b0UXeMYTrgWRnyIAMXjeavVZ5BTiZBRHqDTqdsAo/TZZrg/k5
rTz/wilPIl3ifFDfaVn9c2xxtBUyZxzbUdLG9Txv1/Qvtf9j77yW48bSLf0q5wWggNnABm7TGyZN
kkxSvEGkKBLeezz9fGDVqaZ4RGq6Yy5mIiaiy3RJYibMdv+/1rcC6zt+FX9RWcqRQXwwmap2Uaxx
EDbdqaTasaDQfKl1tnRD9V2UqJZIScAsjziaHsu8LjnZB+Dp8F1x+MY4YRFhzWYF+EtBHCH5kY+K
LDd6Gb3oIjy3HtmtyJEDG+YdZ4YqyQ0KDy2tMn3YmUEzo9m0EeZ4JzzSiNKfbhfso/AhrK8gU040
oPwHU9Q9StcHUimXjUtuQ9K9ZhOeCbs32wcktJ43RXAGobJvyvh6tAt4S80ayluy1Qg48wPEFl1O
wzutrQEbcjgdNay5HOTZ7x9g2rzQbQJm2CYoLZehUYBOkknP9aXqQqBXJBgUs75xlpxqzbi70/zw
OiNQaw5HtbhgqXJWil5sBzStMovbJbkJiE1EjYDI07jDQCuDjCTBAJFbP5qIGaziVE7vjKUj9A0D
VNeuszGGbht1S6/vKkK7d1HmH8DgbNUKxEM9jhu1eRr74aLw7Z3rd1PoNFF/XfRTqeQqE95Sn2zM
jZMgkKHjMBMO3JwglBittL7CW58sbAyc87C1DAqN1IuynB2Hw2ZsbijjaztW2SLre32OCTydh3CN
lkKr8znknBtt1LvVaI7+XlcTNNQQ9DALLZsQAZGd53ILeSGcHWQW2FuTGNJ5CBiBlc8JcGRrc9Wy
2dd25nrRW0SFK0VFv9cPf+Ku8i66zrlqZHBVwE12neylDXETyQr1QmLjcKT3NG+qoV+LSJxoR1Ln
99hRO731XIPjXJR4hetKp9CTEJrJM4pp5SN4A/fRgvmjTB0ZDt1WxFBzKus4pNyBtmhNQhXdW2Gz
rRVa6S6SAlXqQAURijyvcugTqaHjawVoN4vLSlJ1axHqNf6msxqSrlQITUqHOrW0y+fE8m50hicG
Fz/aUXda6Ua3ymmPsjdjlQnFTsE2RDiDWmPbN67LeCMK5ki3fQ0i80FxDTo9r2Zo6svklGMGniex
RqXHaXgBwKmywQId0qGAtmQ9h4WrcIyr514dKBTN7UfLoInvUsxEk/fkJdG5sHT0aXYLRum75Y5U
DtWQNFI00BlJdQTS3+ZmcSrKSFvqRXpfZR6qCWmj55bwQqczmFECYGgpvRs4bEoLNVpCDlqZnRv2
abHBQgXlCIGNfhQuvD03JVXK1Y5dWrdLhXmry9x8Vk0Fls63N1bKSGVuXieNqi87OgfgSg5gtYEd
gBwCVWA8W3ocLSh8/cyScMMmM1p3lApgmFIRJZnQXBn5AEiUFi1X+L3UPdrNQ+Sss3C4rylobitD
uexH+yqvq+fCse/GDAdYJIkSSjN8BO2IYrBpzAd6vjpHaZBYuNaOSBya9NF2E+8xdnWcGADNoZtA
oD1qlBJnIAeL+yzimyAgw/4ulQIfhxat2yYtVpyX8Lqx0yrdhBNUHanbru7ydel7O9tF0Wcn0lyx
Ts8UQQ5lldPKs5tQW3YjncUgYmEz6B1rdNN6mIpL1SoeBJlHK3PwnxH9Le26eHgjBf2fhiV9Cvr+
hR/+/xBSSdO/RCrtzul/Hc7Dy68E8enP/MVTUuQ3R3c0zTFtC3CSaauAv/8GKjnfVGmBVIKoZNOC
1jRQRn8DlaT2TbPAKEnbBMZkoKL8B6gk1W82xXQ4S5ah2UhoxL8DVDIkX+09T2n68cK2OVhqpJhY
tvGBDZ72RV1SayYgySx+KhO5caRawd47PFSMhQXYXchJbK7LQlToodnQ0FpBVtE9GDHHeF0cypTK
BDXSO7tKnty8RP1TQB/WroqI1OPAG5c2mmqzpYHDKU5Z+uLoelhgqhxPZ6MOQIsuIXUTh+C/Rg64
Py99As6JNv2mc6OJoHvHaeUYKvXONaPXUg8voXtSVB5uNQsZVZg3BDj5r65D/ySyhWDWqFdNRbSo
MFD5KDCnmWXrx6x4Fmutdu48oz/aSrUbdSrEJdwf0ZBi5gj65IAu2dmFCpEK6pKj5NGAmI2GAqFH
0MRHpEM4h+tDIkxjHcasYG4/RlsoucYyMFAcZJpFL2hKl7CpR4NUguTB2rvMWpRYbNLygx1k+SHO
UZe3qe+QC1/TCo+kCTZieCBNeKn2FrZou3+UOdnJpmuQA9nTupfVASEzzaCcb92J6IfvvbBBXliW
99qW3UNk0qQxs/RIxN2cY8Fa6TOunqiCOftTUsvS5JRqnbl3IlRMvt1vx06UOHUGCptGf2+CW7jQ
HRU0QHnM0RLj3QVFi695abKYg6gr9OUwsqetbSwNg81mukzTfedqZIjVyf1IqXrthONjZpg/qQjA
azb0ayuOJM62Af6OHeESVcZNDVLRYBEuWvFT504sij550ssGaERzq2jjPQ4KoEY1fzPdqJ31+6qm
SuA7nBn07AK2PMee9m6MlAVFfCRwqhMsw/4hnhSRfuFfOFiA54UNVwos75EN6HM+gFfyUankB2xy
oK3wFMW2hywzu3DwzczYFhpeA+TROdlJP0+8n1SlN0bXPugR+HCPlWtOgN9slIKKO4r2hdEvW12L
FmA2TMzdKRrRssVJSck5QCo7CdqONVrqRQJIC7EtkBgwO6tQBjlUdXNjWyOnfVZlPBJ+NzwbLaLD
VlWvDc1VsQ3uZI8XSuhhMm9JMV7QX7u0wI8tC6M9DRgUZ0mmB8uhEQSyJ+qqE4Iqm4JnEs6Vjf2j
pPpomhxN1Wp2UYc5DIvCuu2h6iyUhEtBF1iuCCzejhVwElgqcpP1HHI89Vh7kLVi0W9NQrI3g+qc
CBR/yFpkgKM6cVbC/ESl6iIYnbtQfxMZOpTv3OKmsvg9efrcqO2VZELQHYtitw+MPQG0uA5BJ+Sx
9qgYyVM4BQmDGQ3gk3q7XNpsDc4u8oV55OBcwEWyHAHPgUnFGK8EzRGuOX50zVxNf/WYvqlBEbKJ
qG4S14UowgUOflS7uTFecJgBs5vdtGLUdhL/4R7f0gZ6irFu1QaAABGXRhTQ/9SSp6b2XiV5n9Kr
r0wRX5Mx++xM4kkcUskMztAtTMV4XiTo8dISsaYJaRvAlrhOC5XaQEUlxbQKZwZQlpgTBZUZuIXK
y5Ola5Fz4Lb+uahMYxVQUK1QzrvOudVja4YyHFSVyO+6tk5wFVH9QXpxXZclpUBfvYf4pSJbYGYb
RHPBOD6isKG8nSsvaSc2vjfcU/zE7k4nrTcn/gX79dA9OzjhlxCgbXCn5W0g5NkLBLUpkPCDmxaL
XKKYzNRiJlC5UC8DFYFQrQB1qYtZv9OiGPoQIihUFMiSWSF2cNE2wnWpUt6LAeXzKLiO0khf+vRM
+YoiHjFUaBkYa2r85GQMWB3/TuanjwRQtHM3x4gX5N+Dwrb/A5Tj/97WA4AG//sYQ/LL7uTTH/R/
IfFR08n4+DysZHdOzsHz+T3s8e1P/PfmxPqm0alxNEO1SSuZ9gZ/702k/c2w2JqYlmWZf29A/hv2
aH8zdUxF/JrQVdux+QZV9pZXoslvUpXAZWzVdBiY6r8Fe9Smrcc71COSM1U1SVeA9WmZlpRTstDz
+Z/MJtIIqqDk8L2i53Q1GubGtS9FmH1nW8GB1WeAbIe0PrayIYidHgEq+G7GCIWo3V0i62GJyukL
v7uB1399/PskqWkv9/FbIR0HYQ+hiusUEDLffyulgY/e2zJc0Yy9FSxomJESXV7GUt0PeX80hHe2
mvA1tIKDE9/0FYlP5nCml3iiondyg5g4EbSohem94ss4CxcMT8+mCqAXDZYYGAQ+N1p7m6+/ODEn
v/nmbEvYMmqqpVvWlJH17n5Gg6qpGD3DFV2WcSns4im2IhDM6MMS+hZLaDP0x/znSCW9u0zIbIzN
HA8+SPH20gsIxXP6A4SHBRXVWVsZe13mV1HjPHaace0DrqVSuchreTEEwDE7g+lYeVC0nKQ9aFbJ
m9mKgEOJGmuZ9OlJCPdEjnK/6Cbd42TyrUbvjvV13eXdqu48e+GYyHc6dmEgofGhhBx3uVHqhJ6N
BVV8RdzE7s5t4oNSczKnrl2E+Y6u6K1OKmCWrwZaZLVl7bx+gXiI89S29zAL9eqP1pMLVYzWzLO9
R1VBdhGmzSVWR0ECLctJeopqsdVqAfQRZk24qL2dLiTCX5rrvpgTtIEQgmJdwauX+DDuTB3YUikA
zXjjcG/GJB80sUsgyfQ7RB+/FgXLtovqBETa3GqqA9nzd5Cj46VCsXXwlRoEHe921iRPvSigwhBd
AAH8koSHqxBhPurSR1Nls51op7xST5msIEWMUHgMsfPU5ii6EUIQhR8rZ1lG/2L9zLV9pycEMjam
ucGZUBcujuDRArlYsLNoRrT5A43zRHo/Kz09N6JY2eGVVlqbqm73AZeBCZYcDqds10pZlxvbptQ4
9IMLc7AlF6TkUJwAEQu7+lyFnOAtC/Jw4DyA7biQZv3kR7a5oaDSjaToBgEXkHrB1s20p7wjVtMQ
Ay6tLkeTTBShQrGCZn0ylxb6mTbp922n3qdvVJFA2WiRoc1N+SyRRVFZ5Gdxs7EickyvK9pWnuzg
1qjDdyHZy1EQYbA55qaukxfH6wh0c65lDbsdvP2SKLn2IJ0TpY0ZdVB/bZdtsYDy/8K/wNCLXwrL
dGYkAwNl03tiXEhFoT+ecNEaw8PV+gsV4GBJFYL9Pk/Zzqi52EH8WiJDRnRxTFTUIA6BNIt2ulJ6
KmDTvSVRkkTkKGvH8fdyyIK1By4vo04PrQqggeKz823Z4a3wo92liAc8x83XRcwPa1xj4wZduQnD
TJm7/pAtoKgffR+LO6Kl+ZgFyO5i3kJ7LClZduO8xZuybNK956XpEpbPSZT1KdcaFHiYAkZZQHAr
1e+jSYc3y3kV8wFJut/zi152ncvQWfeexMVGjWbV1pz2YNiu2kwSmGKlFgEcc5oQV3ULGHQYT1nM
i2x7KZ2Setkm3wn/Q+ZR4+fxw+rKj1FsjWVDkYd8PFtYUMUbrqS3yhsnlQ92ivIPrfXkYWeUl2VE
8dO57FQqaE7KH7O64dQZ0UOEor7NOVkG+JZmxQ85hs2y9abfoUTnaBzgviEkGgTNtCjFnt7HOi2+
4FCb4RVD8gi+/UQiHeewSh7ImiCjFWfKKjEOtNWQuBD56iu8uB5btz7qlwycfQlRiKjiZGkr2mnE
q7EBU9TO0/4URldeCSqq0ZmhoJsjA9DooOhs/tAcop5PaKGBhFq5JoG3inlVpsnZ852fHkpD2L1c
QtCUKC6GcsYL0tvrMCLpGUkrQ0HaAYQboonp7ScmvzcySa4KnQGkBZ3WcgA95dAoayQPp/Kj1xHl
jh/gCVU6NE3CcU+BaH06lWJO2BTtJjnR8Jzi0R8IGWQpksV4SiOOzDAgUAeMe+YMnh+FKiug3Bto
3clPN0bFo8Vz6M6MqMHbxJeIevABhc6q4HHhhVndERtzTV5TAirHfNFK8tRGBlCNiWIWluoB0O51
Dlx2pvHjARg2R9/hAfaQUHPB28zjZNOs7UmyIQlY0VeFq6jzt3mVsKFn2tUdh31KZDW2Xy63p3Hf
tnxCFE91iBBMMkHnlHVJDtdpC4ShhTSxw07C94MAWaDKJuk3i9hST7edbJcD8hbYUUZ3JMDmaHQD
+Lb6mCUtXcnLES4lfCZ6dIae4dxM6gM9yetxqI/TOp/11VFnZdIVl0K890OLh5MdW5diVE+OETwT
JTbPOr4ZDNJ8xfbeqRTM125Eb7N+oKq8BVeZLjn1ntwEN4xo9V1t4iQNeWVrh2QdH1ulp/ITPLtr
11kDg/nFy51D73BHoValu7Daq5HdLvpkvNd8uhx+Ylx0SBrdgBalXzKQiHc4pXHxbJIA7RnRWeun
1kSTnNnr0YSK+pNWeGeh6qvQoCOaDKxbPEGgRYsYqnU/Ikmt9eFOJSGdZyWMbVR6a8UBa4AiWp+w
qUtbhUOgs8ma40EC7Gdra07vm07Ka4CWLlgqu0brJXYhpm5YqTz+oSFI2AOV/PZ6jAbK9SSB0Vnj
MhtBki6DrZ5ekV5j8q2nboOPiaxKd9A98gVGQ2/t+AbHaiWexx77CjjF67hSD3XIuJNZhpc/DqiX
66vSy1+UabZEo4uqkB9Y57yEby+EkbGO5gp407BcqgJxJeU3kIxNwUmdMe3mVb5SWthQak9zNaTQ
R3+ogSHG55Ked26H/MiHbZSCRwKfjfbN2ynPRKA+qsrx7YPVYqrD6xCVMvyJvMMyjs9GZVwmgftE
AXihF+Rox2bHWAoGeE3dDK0x7eoM9yS7lGRGEAiasZG5qXGvUCo4rLKvrsK29+0Z9GFxH6OKCKYN
B4dmVIvxC0j/4NJzXiS/f45grJhJx73okDYrZmovCju5lgAzLSM4Bz4v+fQv2ZgMi6wsmZV5kaJ0
ehh1r6+xAzTITGathqeZstspQQc9GyyqDaGSgwMxfiZS8eZVmFtLBGQzl9j1bVXVqONyP0Qi1y1F
OEikvagB+hDi/8RLM8rvLtLWVVZOOv20y7ZY3kwSLylV6c3WU1iANNT7Wqgr60CoGeUSDStM7G8o
vlFly3rckTFcaR38sSY4uXrs/umrvJL0MMQ5zjd2/jzZ+NaDdMcxm+sbnPHGdwCgeiD5FlTlkOLm
LvI+IIvIBY5qa75abfMEpbDelC1517E4RoyQtWspFwMEWQx7ZGvQ/HcwIs8VA8BjGaJaIqUQOcSa
FDvOLNM7L2ksr7oIYGTGU/SkXE9rj17aMYIoQd+2KvPVyEheYYCGQlMhiT/TCUI5NZYoHuJuTf1/
WCQOb5ARPwSTAy2LVSJcGhepVlxkC7WXP8Vz41UvTBrMzz1Tmx7yxDhO8LQodCCYEKsssqNZh+8O
cYeJBj46ux7f8G0wdkNy7oZiH6X1q9FoeD90d5uJkukxZrXQna0Td68GznEyZzHi9+FZCvqzSmTf
SdJe7Khj0PFSi5pFSzXkc40taHB5FimKv3ldrxJ4a9SvcG2ZPfGEvouLHcd/ZB0pSxWzgPQ39LKM
vQi8Fvr9fVph7+hQuKJKMK7Ddnxk6F77HXAZwd6D9cMGoMabSt+RFxMdTJGioHrbo5KaDjFtvO+B
DYI4ZAZNR8RSuBkMym/OaCOXjbeDweAPzIi3k84nEXGrfG0GBRK+8DWahrJbEp+kWglpSFy1QUbN
Qr4hZtJ4pY7Gtg/yW7IRaGHZHlhvhfBlWmsc8LgzAVP7oDv90vFadWF2D/q0gpJFlC/j4NT3BZbW
8boKHJTsZb9oAg1rSGPTbXQ5P6He1uMUjcSAFAr1erawoRwuLbuZo4tJiY2P8CPleKrQPOUFT7xn
xoYDNS4hAM4o1D+8/TQVkBmAhAj9BGugE9Y6chCUeLH5YLsY6AR0+LCZvmqFrsIJ2ycaVsh/cibt
3GcTZccmasbA3pOGRLZimGBfvHrbCNuhjWgRKw7RbojlOCzgiWT2OfhkgcwCx3utUOwtIie/dqKC
Fh/NtkUeene+p9xZZMv1KYuxJQSjyeFtFcoBeWsDdCWiKtrqBy8JH70a1aoTK0f0RYtIDc5ey4nG
ENlEud2Lgf9jMVOwqxluW9L9UPDZGF2Cs2CBc816x1pIF4Ma8MIGljEIuAQeKkVF4RTgqPGFD3Bq
5ka8CIpkc1PF4ZI1LRbDnjvHRqB6RKpO65bXaPrbCPgd68Udkl/uy/Rf2kbTVoolx4XsH/uWlQq6
LtPnwMHXfSDriBkQoMECHj22vAnSy/lt3qmdvSj1F/rrEp+hg8Aj5r/0qFOITs3gb8sHVeWwSyu1
X2I+QKCN1xw84tRYYbOQZLlzVSuAGoioWY0ozecxRvchahaxNVQLCRkyiqFraI2gHJfxuVXfDbsa
Z3sicfTAT9vCclk1AVkIgxVrq7IWe2o/9oUfiwUr5HXfCX8uHd3ce8p4N0FAqkAWazxT+cpL2jsz
AIjhxLU50yo6pkOEpzTLtUXrEC5qp8E6aFWQcDZAOjvvHx0SUnHWtoie9cHgyM+6gmTkTgTePikU
ALLYZ74ufWi/q9nQgDMETTgwCm+hIu8qH7EigVnoUbhKGqqqWv4wuN0CkgnXH/LuZJ7yUNlUyn2v
7ld41db5GJ2TKAHuo/cAtugNZC0vxNvX+v891T8kLEtKZp/XLFfnOIrP6c//2lbTP6r3xcvpT/5d
uzSpNWqCyqVQNUvT8B7/U7y0tG+CeiFBMepfRc2/K5eKqX5zHAs2BJVFw6A8SQXs79IlZplvWBYJ
byb6SJVC15x/p6+qT7XJf9Uu/4patkmSN36tsVlmhgWN1W8zQOmM4FWwAbGMVY4FmX+kJsOdAUzp
pUNc+6zaBy2obgrrRhorYsDmHXEVBOAysaMBuKRd4CfHdzfzN/XLt4bu777Zh2oqNl3PI2gq3uT9
Jc4NFhaPIPUVwatrMJZQelh9efktLD9QHjRivwrCMxE4AZe06MZkxDqE/cpyYRTjMIvgYGPXSftL
vT8Rh8cB40BWwjxDnGw6LyVGArfZ9drPHjuuaq5HpEV/vBjx2W3+UMqsx8YExRDFAPDEvanpK1tH
oeJDX/dVcITVMYYtq0Ml7AM4PA3ow8qD+4MloqxsHwTngNhjvHbFuJGqWLNFntwp8SydHo5HU4np
HwhbF8MgFTkttIgsuyr6gXpWm/lDeJEPPf6dmp6fm1ssHT61FoCXh2bE5Nf0I7b7pDkbg/K9rIIf
GHrfpMCw4Lxs+/UDnerNv3ue6q9vmhtbCJu8IN5weryuhbMaIgOEBU9A6gZU4u6QBuPCCZ3D15/3
a1X+nzfbnL7HuznUtc0Op7oG3TDs1iaxsdPtNcFMMZhWX3+E/F1QOaPHnMKf3n1GmZI/KwmV3ni2
+OF6JQR3Ua4iMyewopu2kobyXWPzO4emuR89zmqZ92QWqIfyXhxI6qMSH/+w8+AH1aZrt0iupjfX
KeDkudieiStVVINjLLrKlEhaMoW/U/u4xzyMLMA7B1Rnpp+qj87C05otJ6tzl4bXRF6vtC659YrS
uFKbB91E+c+edJM59iad3mykDHvdaijkDAGhQOG9XeXPUa1thlgecEDjO6u2Wo6TPPRWZGouxz6D
sYF0OZd3YqSHPCLbKSrryieckk4iAG5himXS+g+mnl62hHbr7CGUTKw0j61IAAM5rZ8IF7wu+vzn
H+7/718p80O2VlmxlCNZBr8PicYU+t5LkqsU1FhVpDdxHd5//TG/rsr/epM+SE6qBGVVRVrOpjGL
tUELGo84zvfkDwPD+GRkmNPnvnuLfBuJKHk+0Ya4riVZItu8U340QXhlSlSARjrcUDhJZo5jr7Wu
hnKRwlUfu0MxJPhavBNUsukOU8geGm87jtF3hRqO4egr2SfFMrbKSxoah1oMpHrYtP+7eFsNyrqs
ITXHWrGBxXYmU3rXkFiABGaZyfoi1u0rha1bo3knJcqnqJxu9vX9/Ox6p9H07nrbTACgrk2u1zWO
TNGqopFkCoTXmidZeOlXRyb2rz/qQ2/uX8/uw/omDCMkrJ0RCuzLejSFzFYWup60B8oEindRDPie
Q2jwiDUm8XM2FMe8i8o1gfPQBiEMkxk4+TdVvYJ354m/9lQ0aL2X7HfL2ycrgvlheStTt7GEx7ub
E7gWViTNI5LcSaW56KtxEZawgXucyR0Ioz40bmp/ONRWtScdZ0tQ7zJu4eX38oKpe1Gl+B+cynnw
oeEofrcfodVg6tvXyXg3lvFl3ttXg7R22LNW9uBvgn7AGMZZ1uws/T98qB9WOLsqEwAmY7RxhYsy
KJ/xmuEscKpbvShulTi50klBgP8ZXn39aD+b3z+sJ3EUdpIqf7gZGs6fvUZtLG6q55gMcwLRwj88
p0nc9rtl62P7lN5IBvhQDzektdiIuVNMGvGxMCbtO7WmtK4XgIaeprGIx+MpQFaUtsojyzgLc9cv
iG9Y1GQnlZF5/PrCf00W/OeVFh8WHeH1kVvyBTaNRGsCO2Mb+GiNsKVNcviSga1X1h8u/7Or/zDD
aqYNrk3peKoyOwWNdu/IYhNQxSwIMsBw8Idh+smzFNN/fzcjaIM2uG3JJU1TAcEU16BY1LkLJ8wc
6ON8fd/Macz/ZgcyhU++/xQlpa6RW4Q1C6/ayyK6hYT7EAzIYdCZ/9C8OHmofCW+BdlHglo3eriV
7WZpta031/RhXJoygHlRgp+xnW6TBv3WEPBYiS0DzrLsbXqyveivDEvikzGXHZgAohnvGZ8b6o4/
k8HaGTA3g6bZd0Xtrqvcqbahpd8MaXHjWD1nfFyDxAN2c60YtwgQL0FXPVhuejsYvViJCdKYVySv
KNVKNJQywbM1BuNM9as1nMezFaKGto0/PBb9s8f/YaaOQ2zF6DBJ2ci9WYcjgYkZli4nA9M5mu5J
wvm2CBbuS2vv+eoy9x/A8oPPmfeof9tixXa7yA78nT/YyZIyOA0511y3RjVD+QIY9+7rhzsdiX77
cKeH/u4Vkp0bgmuy0s1Yh0vT6iEQgTkWcuU5Jnoo/yHBFuVArTAIP4rG66G9K+PbqriocmR/AymE
gXVLPFCCOIh4u1x/occCDE3DrBPvRH6DQXcmNXC6KrZgGjw48pmF5R9u9Sd7jLeDw7uv75q9bxBx
nW1CM11herxxS6h+pv/969vz2Y//MDv3JXqE1s2yDTlby7KRN24RPlV2sv76x2tvY+h3Y+vjbIw9
yrIQJWwCA2MG2JUnXe1wr/gPZc8oyEv9umkTYJb2VRWCUVEaXvRQQZ5Q22SFE7nMTIaZNTCo73Tt
ySsHmhqlfpdU9i7VkNDjQDOXaGqXTjw+SijuOBnduR9CnzG87kerxC96HB+KkoSFvrN2uFA2OTF8
qQXzuGI/6kvgz6TI5HP6c5SipEHQHUktWGM1yo1kou3L2Lou3faMYIYQYme46VIcCEDN6O4WfDvF
0W/hs93BrION3CpY14cdvoUHzYxPYmA3LoCEwkV8RT8I0YloiVVvm2c5ioXtUP4u8cRTFjvgLqQD
Rkim4m4x260SIC5UouHCuFjUsLcuI5gaCiF0uB3v0desQkXDkaBSTUxeZUQhlwpcptdbOfUAAtXd
tIOzLjJCqYDz0G/oFwkmNZ/GOpVkEtFKjzN0ZDdPAUj1ItS/q/BLQuJvZkpL7KGjXLRKdRVFyJk5
kg5OvnVC7xR6DpolbeNU2jIp4WVjmLABaGCT8bEKeABdyTBTlFvVcu5NB74UraKwCpeDBNAwRv3R
NGuiZuKLhGuqbe/QpMq20IfrwJzyWlP6CdF1l3YvDZ8qfH8hO7kWBaRNxHoFL6rFtaZKsy9qQp/9
du8xNr5+aT/Zhr7NJO+GXNl3Ocm9cOTo5uPm0cH2hskTKbSXZZP9GGHBKH14UTNrff15n+3zjQ9j
pCmNjOKEyIh7GuZFDkA+k3jOtRPHmIWil3RO0VBMhupXUJ859lPSTTp/114bkbxuZPbid+rRKElb
0c32ojKscobdzJvL0iGjhxsXpuNO+OEGUFU7yzPlxaIxm/vQtVzl1Y7UUwv5yOPxuNqwzUkIUbnK
3EdMm5TBDWGPcxB4268v95O14+0uvLu96G0k9EOmHNe38UVPBsi+au6AZa/zNFrmjSIWX3/SZ3s0
48OOCL89lQUiDQC7et9jYGE0UjfQ/wHBBC90EH80uXYg4gpIYgN8v7/0ombNPmoNCnFuT2tYLe7q
yNp8/X0+2c0YHzZNnpBwx/OcK9dQNyUNFIeC7QITWZ5DVfn6Qz67vR+2TBwWwmHEVLwpanud68mL
jzDEoZk/7xq0rRhx/vDafrJ0GB92TbqIdZbpItuQ08ZJUEPcIfZTNvB/dh0fthh+WBOo07Bw6Lay
L2L4hW1V74jp2BuiIdpsuP/6czTrs8fyYYfQxKqPPZnhp4vMXdiWcm0M9oUhJlV8Gy1rvb9wXfXG
6MDrFznGkS5NrmPE6g6HSLAF+br11JWut0snaFaIgn/6o4l/LOZXCU8Ak1KHB0cky1xJeOwAppIO
83DIfNs49iHRIhy+bc8LqdwjtCDJCDOf4ljPjdtd2HUPs8uCVcrMXeX2voiGFeDTzXQHPE0/RIpH
66ZCXaQIssKl5WDzU26oNSPjwWo29PJ1ZBUCzoo82qPVEVhkr3TqhcTPR2oEkA2YSglabGqm32vR
0nYSBAUwyT0i4AuAXsCaTQv9RhlKjLAR+osU+16gA9+r4dpH2a1hQt2R9Mp6ny44bBlbrQ6op3a9
6h7EpEOAc4SmumkPQBu/U8u+pqe573qfliksztzYNWiRchGtrSHd2ZlZru0suMokfxRXMFCNlmwx
aN4spnfSx60W9PSgM28WVcrBbTzSk+wIQCVsxy3ZrDstE9uG5SW3m6vUT+6LeKpzspwjiZ2W3suM
FdoR5n6CL1a00DqUd/d1lh+7NprHkfcSQ85PdFznthX/cGqw6wTczZq62RVKviHQ+dKt7Y1fEpce
00osjL0MrG3QRMcyLaHXa6u8cW6npYvl487v5GXBLoIsyIgybYVTltKNCOlCOjnAS7IRbxQPzCvL
oac+hzmCDw0KhIeV1jTVAmdqudNVfa+6AIPhbizsGrKemi9qxbqhCuUsyiht/nCG/mRsqx9WJJgn
hesUFTRAYjziTLllk3Mh2/oPE6E2/Zz/uSsUzrT0vlsDCMHTKOFDGxwpI82TAbITzg3q8E2M5RB8
kV7PrTbcZYazFra1/Hqof7rQ6r9+LIKN3q/jPgOkmK+QU84aM7h1+/I1chnVY+8hhpXrKIi2DpDM
3C5fwmJc+Xa8bskkocm/Itd8LfXicWwe6hLxnMNAIPN3bYXhT0NLjkOZPcVRdm+wu7FT51RrAEmG
yrzoM+hGLKo6m0H8PBu8HruYTyW8cl92P8Tg/ahU4/T1herTJPk/7y/a4l8vtCsMC5+Ryq5bN9Ye
8VyKiiIPhxx86A7iWgu7QkehYGQe8gNX3UQVxmV65hdxD4Fl2qxNu4MaEtcSy+84V1uvX+ZhrxFM
jETctB9o0VIbiykuWNXL11/7s27I1Ap7/1oYQ03XJVHijUfixaDgGZIKpNzWP4ytvlarkwlaZ0Ry
5UxgSyJl1X5qNZGBJnelYr86PCno+/RtrilxrYbwyWxgEiKRHHAAAu8GqLGW9X0I8Nrx7zADB9G1
P9HtkCNGpMlpRK0Qcr2R8aTWcW6IZPpfnJ3HcuPKskW/CBHwZkoLkiJFeTNBSGo1vEfBff1b0Jvo
8IpiRA9Pn24aEKjKytx77X1fPgtIJCSxLQJTulCanP2qJ7UAnkD8YiTiuVmlUP9gSmuXnRrsm7hG
P3DfB8ekFYdJ2weZfI5RfZkwTqsRF0ve2hrIZBjcvicJK/w7kH6VB1s7jt2ktua29pUnPEvpIY5G
cTtG3ZZniZWE1ctmDwAtiWQGdvNTlt1Gxp9YuR3qY5SvJToeHHiR8v7+e5rT7fbTbXhSi2AI9x1J
0CXKOu1apBpKNFv79Gic4TiCljZ6CysATNqnC0khFq0bN/BoVgTKM0OgZxWEyLUVcKYKZ0YUpGyo
RTzs+yKDGG+AT55iBJWApIISmGqkXY1TZyWvEd1yrHUrj8TPmozOvKXP4h0n8w54lKUTVfcRWKu8
07UZlmyeh2wRKo++nOLFxgLn63vOmy4Uxlcoi7Tb+w2kAjJIlPadGm5ZZwW1au3aqdinmfVsoJJG
5m2sIC/cYvZf1FK7I532DjzJoiy8nZYFq4qkga9/hP0KmsRyamnVmKh/v9bKtIb9cK3lk3opQqlA
foSGgREWW9Cmj4FWPRpEBeXobQHvkvDBkWwa+dls1EDPZ0oq/v7+5ue2i5MKyikpOAnzy1wzN29L
Od+oo7631O7Sw3Lmq50s2/BmZAnmbzalhHFkto9KN1x46elO/OmqnfQ/ErSp7WhVLJQQLIKwIdgh
7a+0qCJjl63/98tzrl32ZcX5tt2J1FI0RTiEKhliU4KiMsICeTMeS6if/kLzugBVr3pfGMVD5Vf3
Kv2d2FbX1ZBC/9Ws5ySWbzwkVRI5mmOSI25Pr4DnsEBHDwgV4eEbdwUMTnuA6OzYS1AQ1YVN88xv
+7XFfPvs7VCF7Fl8diN4KOVrOsybEtzg71fm3BhGPblzMgIKaqTWket3r8hiyUGrzQI6DGJIYAwo
dsdNEiTAJj0aH+pKaaJ1WucoOds/JElwnkOZSx31+6c591VP7rO810J6p2DS4jHZK5a4jXTlmkS3
4cLrK2d6kerJ3aaaA0eBlIFhZE9ZIA0k+EKsazJNzVH6C+DsyWqsCMWrd50M/mvrD39+/2aK/uN9
rjsn2w3JnYk15tznWp9S5eKm1IZxnRQMBCIlWMWNIIHEXipAOKC+xw94X+9NskVIXL6jB1lcuAI/
P266M/35t5tJyGkl57pM35iu5jw38k2liU2RaPd2llyoXc8cgNWT2jVusRzUBpuh8NlvzOBh9An6
lQXpwYBL3kpPby98m3ODA6Q2//k6g9GIWnQ9UhRaarY+3KZUdMl0EoCa01r20uvMVVH3W6HDkTds
8Z4O9nps/W3KuK7tW2Mh56jdm/gv4cYjlU6ULqKSUW4mY2uwGerOoJGRAdCWU/8HLqOPBhH44mba
9UqfLjqYXBJUWAmy+TTANMvmQDgjLW1p3FDLZRz1OFAlHWXsk81fcMIYILQP0EwptjHTwpImogbs
35aap5pXgwVAhoxOgy3dTBaX3+/AL+nDDyutclLbNSPc+wAIDUkj/SoRyGqt7kqEQbFMiTdc1Frz
XiscC1XzppWLRxs28cJG8NAa1o2W2w+9JYHtmgBBYkKuQjXGc6wXK6engTT4Bp4LKGBI3a6ykdlL
byBfQL2Sdc1aZ/hhlaChg+I2HDzqCzDfSf3AzXEscntNHL2r4eFTEcD7qepWvfU4/f1B9/7GNok4
BrC8glh3EfVroiSXEL0QpGSrJsp3Y6huS4Pf3/GV26Akhpx9XZKTA4EkuzALNr9fv68V8afrd/oE
e22NcqSJXXh6c1EwvPDgMCcKWg2CxO5bxVx5+Jhip174AwmQDgKfBMH1LAZEBcX9usp9YjHbI9Kd
TTIOx0imt4FXye6dXTuYc29o/2nLwGL738dCrkqRYS3CZcMBmZMRwAa8UZ5xQcDz81pmfO0l3xaR
IRBNqWRciaZ4Lox9Acj592t8ZuX4Ul9+f+FR7yVf54Xr8tGyq/kUKOU1e5jrjvr0b28xfadvb+Hp
lcMET8RuH916yU0bvPriOk+vuy698KCduzonO2oMN0SR8+kdDP1Q2UCu1erw+4f/efVGjfbfD6+O
KjEfSLVdPKBzjSOF7WwQwtqiurCgfi2cP93kJxukIaDJmORSugTgLJSaZdsuLeYmzd8yJ8VJS9yE
xogRhXupUNF2O8fMSgCUegtpGN9iKzWINkKVEZrEcA2acD0fpunv3/5M08L4+vNvvx3ae5XQECps
r+VQrwn9dvD0XQ9miTHhzkwIZyN25MFOmgwBOUK5C+975raUT3YZPUYHigY7m6ZWa6NO/mR5dJNp
6YMcJkebviLoaIjhYXWt9sN16Eu7aX4iNfJrKMV32F5X7diDcqKXcuET/dy+MeSTtdwj7bFiYp65
pCAeFas81kq7y1qvWasiYfgcIwBXs+p6tOv3jqPp72977jpMf/7t+ieiSHXE7kSPVMGqjsw1NtCP
Efob6nviCyzlwjLwVY79cBdO0KLvb4SHXyXRixS1kgs/S2m2Snm2A6LxIpN7StaftMShLbDDMh+R
FNKmMzcplQ30tmpKi7nR0/gYKuUuYCbl1OZ+tJl9Qpy/7+v8Uil15mwtnyyyvpRb6IaNDD+yIHmu
XwlbP45SdWUMajone2prDmBFEu3v71dft39eWXTn5FfXmrbJSdjOETh4O7xQ22KEDRhKb5FS4ldX
+mub3mYcJKjICpbOqaUsjcmNF0nrCJnVWkp8cH8GZhd2XWxN2Xhn6hYJARXsR0qTWDZbPDgBQ9Jc
d/FYPzhw7HrM6A2yD2Q1zh8S4XFLQo6La0imiQGZOFY6BFmxP7m/wbzFUQWBd+j3diSRIek15iIv
e8IOwtHtbf1FRRUfNu0L68S9OvXE20hhpxywmJIx9hAaGNUkcO6NZ20UU18WZVGQ9IKLpMmDj8Zz
2OG7ahO2DQHqVXEV0EYTOnZqGUBtrHtbkDnLqZa2jdbVC3lTKcpLoEH9q7lCPXELBO9KO9Oq9hJO
KIBQ+gwzbuDip6HJk4utovSkq8O9sVpMroNf4VgpwWanR5KSlyLItBXGLXCC6S1jSvTNSfxY1f6e
0LVlwXw6Lg2aPuXe18INeiB7PbTGfgisjyw3bygz5blSFOQIG9gec7rvQepvvHS44heHWU2xWAte
dMACGQpVzEdDkKCQeySxBzfBOCwcCfadnwbb2ExcwDwLoxiuraxzAN3It7rdPk9q2h4lh1ElNNyH
ejMW9UvRFI+Oqj3hWM8QhIThHELhQfeqaxHUT0YltTOtTBzYRPWVNzqvoupXZPk8FjzprR+vpDp/
hN2FRWOo7ssIr7zm6x+y0YOMJF58RpLAcYBHHZs6VAdGNHGqLjWDnpaZ0PhkW4R/b6RIO9AU4CYn
PWVSIJg5fcaaAfTYe7eGPTorhQlz3ZLo7Zvj2lOg2chSsNVT5zgyVECS9Bab3rpU6TIlPSmQVhVd
DyFypMxKgxl8x2Xuyfd9qn1k/hguNeKQZ6NiHUQar+1EkMqFh6eKvWUQy+OCmCkEe+1zqzkfFlMG
XVWJPh9HZATmvLHacj2pS/POW5Zyu88iVCnM0ckYt26HMfq0B+Y3GrnXCfxMzG8+gR4ABcCvEoUt
O2sVbmkes/zUfuLWar1HKSrNyBJ/tyXCmfP26ORpNvMVgqgKUlRTYvDASUG3SJBpYE2YAmaBnutC
uipRQhg1iKl+rN20ozWMummq7ezSJ39AdzND3TTIkETbAlPEYbmwyQPJbPlpCIks0ZjSTJ83pg8n
sPkYfThvshg8jy/jUfLfIlU50lnXKutec4irnJ4tEmL/erWEELQhortz3joDfZOdko+hCfLNm3Hy
J5L/03T2ylH5MUdteMg8DRamHL8XugUPsy6VBbPKp3hQNwUJXhPQpwabNaW09Ysg1vbwGXwCTUaG
eDlKZxZtLRUgy3sYcpYcPU6mPIE4XeGUBErOlXPI3U1W3McAOpCS/iHA+CWRm1tbya5yXddIr7DX
AUkJVpT+5dD1Brl1XcWTgX4yiCvDzjSjDe7ZF4Zn68YnoAzZ2Sthnqtcze467Grot70jKpB5TkRx
qQAtUzsHeWFvfBbt0H/JBJxJhErOtNtiqZ83hfNXHiAtONFmBNaH0dZcE+rzNG1TnLUIprL2pIOv
mGW9lbxqX9dkj5GcQgQE3wf8IybUjnRO1oXpnf2xvAnU7iosxVKpQrIZ5GMrtA3I/mNfaQ+GYdwH
U5O+ioOINi1ELdUoP9XeeAlb+1CjPdFQ10zzdKNu7hhi3SDs2E9bg2HVPP7GOBNefK0QGLyoub55
4YdQXADAqSWNUhVQSB+lkyF9Y4NQ16X0MyY+jna5xWLJUm828g374LsnIyWDewAzPzK8WSfHEPP5
SCkzxhTtRoEExoO1AtITc3Csp7dC1JMilUCJUAHpa5ZsPl58M82EtJQwRs8mp5EdSfB9iyDYF13h
4GbvV1rQh6zOmNyoUGHnLmmqiHk52p+l3l5n/M6mHu5TJo8NSOmmsXY0+DYhwwlEJLuG6e3Xa4a9
RGPAPJRptBvScTn9BV8ibVe2zZ02Mnmd7v9WD1/EdHcQyEddyVRmeoxKMfprM9MPQmFFjuynsiQs
UplcN62nzVTwesu4L+5KZkqOPxyar3U+YvyjbfO2f0W5eoeK+1AA2MUL8kiLfE6E5d30kt1guMUA
hYOXM+Z4Yokkl+Dh+fSQh2kFFE+6x8A30Ie3aWRU+M06S7Q7xttPTe3cWoaJi1Z78zppn4CnvVAH
/3z60OFF/qcq63zaHGUEv99oo1XIthYb3csQ9Fj/xIVD9rm3ODk7oYciaMRrM5djWgGW0dwgFnux
SkHg7KXJz5kmoO6o//0eoUd1HAnK2LHJr4uh+gNM8VpLzJtULjfQFNYtGF9PrbdBl1w5REFeqN94
+f8tanXn5GhlJ5HIOwfxSZdoNHlQNJlQB39/7TNtXN056bkBDC4ypvFoQRqQjqjX2eBGsMyK/kSK
Q0ECcbTUUbiWVIyGYEsOGzwHyLEZLKqr1DBpbVcEJBT2hRaE/XN5rH/9+bfDwrQb6AwNMlek7S7x
uvswt4EKlt6hq4kjbeOHFH19izqQ+9+50YLucSo02QVerER9kEf9AwLXdpy0DHZykEf7Dkfeq1Z0
93JVEfCa3JPJfOWhf5Pq7g/BUeuOABVYD6NDi37Sk7Jjhnq9hDh5ParZJnTyfq6zoWKaa93WGMim
84uNTFTNvBWcmMZcuneKZqVn7REiM8h7exd5xiGLAav0RnzjG6S4VNqHn3ns5woLEMExm36qehWa
1AkLjpmnu9ysDEa4ApRKAACSTCAANjJIPZMlULWrdaw3R4VQ26/NGCAGdBf7qUcXkfbSVWypL77p
X5FDxy4RbDEbEi5VKHeWloAWKbFi9dlNLYpPRW0PX/83ptotJYuxYtbcdSXwvEjVXy/cWtOz98N9
e2p5LZswMaVGTdyQxbCoendoJdIGg2XjXE/9zLiykVIJt0WFnPh3QMoRKTYXjpxnzvy6fXLmZNup
ayI0E3fiJdbI9TXqKRunuK6tNH49yXpK+8PU9vv96/58xkXa8N/FoSBeNwwSuqS9/Kmia3UAaUy7
gCWTPmzV//i82ieHx76F4RNbeuIOnbdiko/xnjqBbI7BZv1J1lSrpd8tp9noVwHZH1j0LQc1pLYT
NH5+/7LnlsKvk+a3h9QD26gUMKdc3al2gfzhkTXl1+Yq7w8s9Su1JL2ierCkvyYWoN/f80ue9tP9
dLLGNza4rrAaE9fwysfCCZ9SMoPhKqkFURogIzmPuaZcHxJFdw1L3tpdR+6yJ8+JjpkZarcWEteh
6MRDlnr9BD3vGWRDDav7BplSFd0LYFyYrPDp9/WqDEZi16VyT4BqTOLGlOMjHvwA4HuRxCvfdFa0
r57zMb/Tcc79/iXPjXvskz2GuqRtfFWkbiZDDrnH2TmxEeZIoiNynylhnAHv42isuH/BRqAFoG67
JLk/++4nW02qgXcCSZa6EHG33M3cufDD/pb+Tel5iFxXBlXfyGOML1iSFx7njxC64O/f/UyjXLdP
9yI97vHAlxAGUmxRhscIIes1Ii2jd46i703pZAsWuJfc0Z7tPNlGg1IRmAINSFPid1UeV3iWHgm7
uG3Jpp1pkYULjbGNAWOF2U257mrxOUpKeOEp+BpM/XBHTt7w7+0mL4CuzzTOd9WS4GOlBZdXbBWm
vRXxzbGuuEBeFMQKgCE5ms88btdG2Hcw8Nd53ugIl2qO6pa6K5yBw3+CEh6zhT9Il9qyZxo/1knj
J63Z2eM+9rmiDlAL6EBK+vH7r3VmvbNO1tfOaPs+pefiJnJ83Rkm6ewqXCw7dCs7Xsn9JSOC/nPL
EurRfy+yH7RBgZLad4dGXNOCACrS1ofaj9EqaEvRoSlychBAWvcwkA4uT3hJ3JKPCb3G2KPXA41/
3mbOO/bxgtjZmoQxYxVDFp9xL9zTr14WGDVmpJutI7temznS9iC8Nye/jpEerNwEqg/S2JG0o5Ok
z1GNmNEqtkaTPbZe9pA4wbZRLXrIVX9hGdDO/XAny7zl6UE+BgjKc23v15hvH3R1IDCsuJdRusZk
g6gHYecrxzM4dMCvxMybmLf8qSRpu2pYVMHBHDfSCJotI1ebWa1iHvnfZWsvEzRJNmYUAL9LebIy
q4daXgFbRSv+KFvFhb1qusl+ejqm7/Ztj8A/4PGkcvPxcVv1MFofnHYPKWlXibUyA+vCUOncXmSd
7Av6mClK58SRi+/ns4xQdRrG3ofRN8sCwttJg+x3xohMvtVY8PusvQp0Tbrw7urXzvvT1zxZsYkq
12Wn1EN3mLId2zIEZFOmD2op0bVqnQ9foTXC6NGn1EhzUus7gXAqogmrxTcx3dZS7R9iQkVAaFYz
lRFzpEQ3QwpWx1OfZTJlCNxu3K6qDzGuQNA8SwGpEJsNRBxPbZjGEzgBSNHmUGoQF0J0GhEb9SMe
0b+Va7XrRB9Xnl9s/at6NAkIREyeRfG+GvkpnHg0Zt2U2+hoyR3/FOo3Jyjfste59tw0yUPSyuVC
ifNVqwHVS0EYSSFthFSpAFURgak39XtsNO+9hClgaEywkYD4B6FAZkyxiLWuFJaH3Oz/aLLYahJC
Nkhajeu0zo7x6xY2O+gGNXpFQLYdY39vafoj+8y1QthcpGJ3tlMIbYg86Rt6HLIHq6XH64HOsV/S
GnGANkorv24eR6fZmKWWzzJ1+KsxBoCPXt1aer9NBwmUlBeBXGqRAitGEC7qBuW1lyGn8oehWbM+
kihIki0tGikIwVvbq8h23sxM8e9GhWZTURCs2ENnKIdpdK/X6jIE9HaIQp8SHigm579GLGon3U5Z
9Yo0rkHxZ0utbQ6Jo67VtP7oqMvikED2RnmXBuux0XKor0kC9VoNPrpYrNDsZLOm0j+r1sqZihPA
rbSuwsoWxP59l4SbQu8i2sX9Pc7b7E5XpgitziLHAO3joQ1iZaGVziZT+48RNeZCEnk47xvxXGvK
QjTpvdPXj6ZVul4u8TyY/lutl9I6McO3QYcvp/fhXRSqey2oP4L4bQJMQKSiVeuziarKu02LZxWS
ABUSv0nTIl2Mjjx1L4pbpZRIMvM/Gn594rjjG1qq95Fnl7PegolU29y2SRbSaOEg6RB8RHfIWld2
eWXTowDgFzzZIsiXzADdTuY8l1GzB1Rwja3cdsWzPkzq9rra9xmPSshxa5ZI/qdZWktOjJjExnFH
+2idRBqPgb8RQfOgmA4SzZpG6NQFISXhndlDAb8oW7RVuS8755ab6ojbkIq5r49e0+2DqHszIO5r
RbbBgbtKiU/YBnVKVkzboUzQoqtUKQlaCLeAI5d16Szqqj1O/4QwqJbBBOkJAxlSnUSoQt5WEPfr
JW61ctNJEvCqgJEHqKMv/D263KCH/KQcbHRSYd+E80lgGBeoFZnauiWCG9IfnH2SlRiyhlucPsUi
hGio6coGHsZ1JvNUZLnRrepK+RQ8w/WUOUsI74zs72fi1T8Hh0qJ2arLBBs+WLnGDraCVMhFYT9M
pA00pGuOh0tz5F+FBPiQWOH+XimcOdBbJ0WlPeXPdKTYuFUq3TAruR1a5ar2wm2cBUvBb6DBOTHN
8MLbnds6T6pICJbQYossdGHdIp80XpQhuvn9m5x56S+17LcdzbP0se8lTM1xqtzIaHm5/bQLrz2V
Mz9sI+ZJqaaZXuer0/Q/rYaZlXk3YYJguFyQ+3ipvj73FiclG24O5OM9KrkRFQx99EVsEo2mqFed
abVzvCuE9mFakBrtVs7rYi4y+XWMwqNniqMETpZH8t0KyZmWlTxlSAj2OsbHEanqQlbKaI3NmR6u
AqeZJhk7y4calN6Fy3PmJvqyAH279Aou7qGhAe1mTWFOoSrv8rT5tHJ3R6xLPSey3Z6VqCnhgJFq
+fvvfe6CnVRhPlGJlaxK0RRu+Fiq/q3cix3lFl0wRTz+/h7n7qnTKknWBXsk0IM+q699YBmpfIlI
MX3Mn26pk8LIM/3UZ8QaujW/CX4I1vCsufey+EKP5dzlOal8HDjjuq4koRuU9sEvFIDjrTttCAgT
L0gCz32Fk7WDVN9QH1CNuGZbbHWiypj53Ve5tfz94n/1on66RCeLhRbgrNCbKqBtbkQ7dmZA+DU0
OD+6BiIHzTMEDCP38GTDAGYrhcGNUkQ7cpZWzLkmaC10gyHgTGKS9aoR/kVy380Q+ceoyPZa6zwO
zWvrYBYuigjZB/kite/afb2xRe+GlrhqRUXVWOfBqpi2EoYS2JrHaz1vNgbB7CYJJ/bo3XWCExZW
qFvFUp50SC690W/YS4+eYTyZGB8KMUy7YW5OluCNkVv3beLdDLr5OH0qmIPUmuY4M7Lq1U+sRVUp
hLcMDvhp/8iO+GpKfsFU1NlnqgLqI8WvlMIF0LW9kRaMPkZ1qeBkXnVm7mBANV7xZ2FNthOYsE5O
YlCdkG6Cs7cGYhXX0a6vlZ0zWvm11DjPVlr2dw4MaGa9d5KaAzMSG6f7N6+9fkqGkkwamTY+Ynds
g6tQSzYWs01OjZvfb5Mzd+EpFIqRZaOVlRygAi+2hCpjak/g9ZWE6f3+BmeepFPsUQhhvyW1KHAd
WdwMtrzIAv2+bqSFlDbr39/i3DHJmN772wqKKcdXm5jc01FX35KevNjSXqWQStFhjPto1B5kAOcr
llVXqVGKOcGFRvC5qzf9+bc39tSsBM1LW0exVfIGAR5X5jNZQBdWoTPSM5hU/319eHqJlELccpue
hnhvEWGe+1gGreGvJdgeSL6fEpk+NUXeUP6QrYuoALjSPpPHQ1UYLcsiCU+OygoM4Fo8JFBiFam7
cPOcaZR8SZC/fX3JKbwhKllirNh4bPvOHX0yodJgabTlMm+Uf3ybk8VYIHRRRIUaZeicjS6BG6Al
m9F6Gmj7EGJ2YcU8sw8bJwsyqGuBmjULXLivn7Eu3qe3sgZlU2SGuSBSaYtRb+3b6YX3O9fHN05W
6KGCsdsWjg+nGaicXpLHhb0DbfEicqy1okn3dtRupUIj3Vrjx/39aTmzK58ygkRf0/AM/IBU2CGc
B3Vxa0j28d9e+6TSg03gdXi9WU1q/YPUAvRF0SWjpDLt7T9saPpJjee3jQVIjN+nxvjRSfWh05nx
66Px3MvBQsRA20zvo+uy+zwHOJDnt/TXOH504aWR4vQ1fvoEJ+uMMyYOkT7ciJw+dySAX3sTx7Ys
6TXU2WoMQQTLUXxJTHfm6TolAAlS95zKAsPteeQ/5236iorCnKnO5JcDlN5i9vq3n+1kmYkU7rma
CD03aIwW5mKqLwSy1t9f/FwrWT+p1bJO2NLAHsaQzCPpFvtA7Fk3QIaXU+hXQS42nFhi1RrLdIta
vbV6B8N2jGypDyCWm91KtsfPgJbCUIwLgjGuY/qfmuVd2D7OPRAny4tmDbWjRLrvppK8piC6Rnty
YeU61+HVT9YUSeuUqMkkH56wTphMTDRfkFnrNKjWbSv+ltRFjqc/xaZyH3thuC4k+Tor+lfTTt5D
JBm+bm9ElD5ndAdYLq4gJczg5RPW2uY71fOWY+K5hmjejCHciKY+qKPyUEbIuKoppUGq32wrWRT5
eFtn1sHBGU9O+iYx/a0D38mha1/J5rLsKXV+/7XP7IhfF+LblpD3gyo0m9UlTwpY5Eb+qAxatDXl
4kJX8sxT8T+kjloxQU1yN6nmUa6CP5Vm4tMi3yc8gqK/+/1bnFtrTiEdKTM1G4GL7/qpuffUsia5
u6YIzvZfBTCJgxYxyNOeEDfq01i16lyqrCUP/7+dDk6xHF4VWXqgmnhAnHjbRYRAI/5DEWpm//ZD
nUaTNq0WB4NjxK6cMTvFy3uXc+rtccD+fgnP1H2nJI7Oc7zaMQXT3L7e9s34kIbVu4EmDy3hhfLo
3FucLFuErNejNmax24piWUfdVUrEHupBILzhpT36zOKgnSxeFkkwABk4nLekHyQZCa6eSI3ZEGrv
OKOXVmy+euQDmHG9YMS4DrP6NrPFX1Gi2+j7KLlwNc/d9SdrFDZwxRB6FSHzp0vXI/JGFSKtAnSf
Wn7boKX9/Vc7V0qfcoYm36leIWZzI7NeNYG27m24VxCkBpSh4Bzy5spjDDOY8r0Zo+MgNXz1+1uf
2VxPgUNq2juRmHyIgtCcQteXmnWYytnIe/K0TS7UC/vRGVOy/j8cgnZw6G/1kct8e0nEwNJvFnJ1
kOoFS0qvjyyT6cYPrm3tobKjCzfSmW93ShGoNVVvDZUfEKrfsgkOfl/jHSeFAT5emM6bdLjgbz/3
RtMd9G0B1oQ/ZFT78JqK4DpPMmzuh2IUwC397TTCJEb3wlc682ioJ9VQZynKWAvVd4Um3tQqu5eG
S+bqczXDqTlZ8QFDRYriu2Pc+K8FnNmlnVV3g1mo2yIMyO1lEl0En8gTY0QC+r7QE+gvzQjeL5A/
jSBNl4ltBEtNMz4ra2ho7MVY5XV1EhtcWKPPaQpObchFYzpmSTa8GwU1+FDJXjZ+S0a4c9XK6JvK
dudFZN929ifijnVUAe0KwmWXeC/Tzvv7Y/P/nP0fqtJTu3LgwUUvHKbIGLJv87FdTWWV0eeg40rF
zYRJzhnPka1Asku1eGHZ2VLRzLkcxw+dH1mz1pI0qBnNkx6CIx4H8pfSBh6ArW50O6RTxBBkPlj6
ka+5KMKiX2aknqwliXgXx2YkF9kmETfEXCsYQOaprQnC+wKkuyNQL8vqFp5Ngmtdm5tybIZ5bqt7
xFNXSpjf+025M7BqIAqG0yjbyzomT8EkTdWS83urM+nT6PdeaoRLqe23WaTMMudNMsHH2d2mHLIH
SYPHMJTlLqscV0/Tv6HqzLogeLDD4bkY8yef/iDKDkpNfhBunoJUrZZZVSFWdmO5QWHf2MVwHKip
AYyU5Nt59+nQr8Dl4V71172q01CQFoWRze2sw6NqLuAXm8CGENsX/JKJGN/hDRBHA8XFT1ctHa1Z
58ukuZLQIyGFs2QbfWM5DUcQGbbRcNsJJm1Dkd2OfvEY+s0uDZ21zM9imbabV/JMI/KSnOBlmCsL
Nja2k5QS0mj1lSkHS8W35pJiXtUCaGHZ76c+mRzzClW6m8BHmSQdoIpfF0H61zeDR7kRy641SFg2
wbAqKNKnKtcDC6nZ5SpHpDH1TTAvrCCQ70SXXheq/We6TZ3Mexm5xE2UPU96j9GOd22kfp2BEpTN
bdRtKs/4W4by2m7HpRSTCGIMOyGkPxEqWGF53arU6o1cCoJY4OCCf1V3o9HBtbCWQfYg0DHJt7XX
b6fvT6ANmugOJ7LFFiDvpqust/GLae3yGGcw7Dc7NjbGQ2iHq9hBBp2E4TJjEh9F9YtZ6q9SYULG
a95+f8DOtAW+Hv5vC6pXxR3KKJ/WJtIk0l1WdtZyiZOZJ2vHOpMPtTfcVDK5gL+/31eJ98Pz/FWT
fnvDUORy3GclFW42BZgY+VzXx03UTqglSbiGJi/zrvoLy3zO/JoDaFvVV5btQ2VJJDeQMKGkhOUh
EzcWChoIy863PMvhovX9eWWxCnhF8zH9h5cixyF4aaV55E6VojSeDeSZT6oOQyqn6yRgm6jxs5Nm
has25h/La3eix0/Qiwv2zXMFx1fWw7dv6w0NkXQtpy877A6o5K1ZhBOKikM81mW9nNo8RsoT1EaE
JWLm8yScMr9f6XMb2MnhrMWcHflGy+GMxyzjHNp10oWb5txLn7R2+P26vowEAhFDP3ZIbSAXXSgF
z7z0qb/fE5IcFZxCXAvc/SyfupzYry7s6cbPHY5TQzx57/AYMLu6tuevEylep1r58e8vf1KclKZZ
hrGXUJxgDtElfT0BBnLTu1C9nql9Tk3YEbYDM0l5eUK445lf+MfcGGExhTcQQ/a5YRLKXd/9fvOY
013y02M6XcJvN67WdL3sEDvmWnn1QFP7WYbhyP5+X2f+wyisu5zDfZrYW6UZ72OUSpHQFoomXgKr
vZOqfF36xies36MOy2xpye3SrP1bR1O9Bb7Dh4F/MrMl4x3fyRX6LNCXTbLS6vSFhM35ECH1K3Xx
GgsPKFwEFaS+H53ug2HzFF1pbEeV/bct9oOKoN/LH/Bi5OtWgbMwahwihaz3TxrrSuPghKntEIC1
fj01VpsmJj+vx5+fOE++1hxlNqghQ+7dduMhUErkCSb90NZbgMT9p8ahdurO77Q8s9gRQjcbGHZG
JZZNJQ0vPDHnqslTj7gsh+R3+jyNQsjWrMJTEzb6QpeJylPGj7JHIiS3gYQ7Ut6gT3uKFK1eCZJa
NDblmUjtcj5ddOKUV7Icb+soW3gKFsOsvXCSPfdMn6xEad1WVdhy4/Zl9WiL7k8+ZBeOVeee6JOV
iIQf1ZQsYBIixqSeBdvKSxaZF7z//hh8Nat/eAzkadv89hhEYTRQmHEKiL2W1Nz6T9ZZBDR26q5V
EakOXvIsNHkTD7E7mMNDTueL+BAIEGW6DCKThFBqj7waSbMKr0JD/zOVpdPjUvwfYeexHDmSZdEv
ghmEQ20DoQUjqMUGRgmtNb5+jufM2FRzislFV1sVMxkIB+DivXvPjbvn3MleWQQ9rKv6AsefbLCw
IyFikZihfSGokgNGFsRhIsmzoXeo93Lht/rkKFsRZW2f4DNucrcl99mlSwzJ8KMBV7LQkOCGSr5J
fJMf4fmgzYLSBNg55cdXxfXv/j4+Pxzcv7vSm5EgkV6ljoOUKlzkOcvxqD1B7dtnrvkwmOI3xe5P
3QT129zq2FMic1Q5BtTVGtH4s/zmIhwvzoRMqA7UDltCuBbssdVfhZDfQsD+l+8vvtvSR8PJ6FCN
wTYvgSYiubk2GrwtU3Frd52nlspXHmFfVPWt6AJSRNN9JABLqtHaTOcPM2p/OYv98Jir32bjUJ1z
B7hJsFWzaNWX1gaG05/t499vo/bTfZRv7j8e814plGJAv76tBsSkQPaPUHbO5FXcB0aH59K61Tjm
1dBSm1QdOMVMtCYqyU3qxWHk7DSx36UaDEtKbP5+TX8O2v/26hn/eU2cmkI/Jwka5Fv5OqvNGQVM
vJqLYk9tbx3N/p2rpw/dNDxbgXYa2mLvsj/3zXpdRvFzxeJgD8UmVmt3N/X9cm5i9IVNtW1gNApl
Uhed25KWijQIOHjjb0xtfP/l0n+cNvT/vHZBZsKoTrWyIaUAh3SzM6bgy3DVD7+pxiP82H0SGs+N
US2dwVkUFc+L7fQrhwNLFFrb1O5aaic2mU95hGYGI2ZOlm5WbVu3fenm6kh4Hr1InWUrn51xMTjV
a+iaN5r7VbRUu6ssu26r4rWP6x2RsfvW8g9tGOAMz+laRV1zimL/syOfY/AbkF/Sgd5s5dgJttVA
Dt46EcGCd4tXu3GvTNRAblB8EEO81PL8HJXqRZuxhrbWXWKQ38zstjUC4oj98ayDdcNbB9zIuZBW
C4ddXGUcMZY1hzkiRBFPULpBOkqO/CGPY3IRJ1Hj9CVEe7DM51wvrlK1me+b1n2oWpaKuScYjAVu
N49A6sfsKPf9QQtqMpiyhYP/DVn3cNVZzpWPE91zTZ24gzRqjrMykL+s+xMTYP4pHyK16ycvTtLn
xBzPZPZV+Lj028LXTjib3qB34yHpx8fCiXZVXn+lcrcetPaRGGE2EezU5zl4zdKUtz3SP+Us0HM7
6NCvdbnZ4/uiSnlLKntcgpDnOw+noo0eDSZxcH100SzcDFrxVIMd8AwhsGizgep10kPL5j4Vmboe
OY52BBlb8ng5PFVBeKry8EgPiwP8eNUYHRAbBH/VsJPHclnyIqv5sUmhFKvito/iF6oYn6HuWnRV
IBfZ4JLt+TH3o6uqrligutPAeWMCNL7okfqS47lulQQJKpQAp3oBpKx780tShsc0Lu8FsZsrW+EP
g1YmyZ3PS2CmrSrZcAki45wXeHNb9ZyK6D1E2RIO5dqiY+NWzpuloCoy9VXhDifpYZATdKkEJAkL
HOSxpVevtW6v2YU8xmHLuPfBqsVmQT3YkRHWz23UGyu/NCMYbWJnxfgX9fKxxUUQhum8MArtrDsD
+SEJaF5tFbO2RjGJMNWg73CNBfis2OVUOKv5rnlCGsawCwwZe2lQRSNlAB0+zl6ImHzLIFJ8IjRL
cpB5RHK9OzZE9EonH6x0jPPpQc4xqW4/Ws4IqajkH2WZP2fGcOvQHQ5BOCdHrQP4oGf5HsLWteqo
VxqbTC+a3Z0NWR/zYbOXOqTI1IMdpYP5l43gD9us7wTh2KWvniG03tCRTEBGOKu+SfTV3+e0H6qB
xnd+cNh0ruKmzJN5nRF/QLXP7DHoh45/qPveKwy0+o4dLavK/+rN4l7wSPpx/kiQhgIr5Dd84b9/
SeM7EaV23amsSyxzWVw+mDwNdpj/sk39oXSOZeo/Z+06VnJ2dZmy6XN/MwXWLlaIbjDGR16vDbvA
M9E412bdbqGn3SfayM4rcH65eT+O77d6c1MVXZZBV90ECS73WuxaTZwqxd2Z2WAjJ6/X+kzSRZSK
p7i079UGsx7Y5nK2Npna/9LR/aleoX7bqudiiHSU2XTlE/1GTrNJmxbL1MTg7iiiW4S6c0lSg3/L
i7PdO+s6UX6pV/ywCTG+u839iKk1bxWppWrrFY9a6Ll6SOuxDev9VAa1NxXdNhuFumuIZlnYQ+x4
UR1Wm6yq930wHNNw8EajxkhIYZXJ4O+P/h890v/fiRjut51Im1WNWqs2ieE2FC4R29VKKcetmyY3
qaLeFRPkAekmzuJ4TcP/VPfO66Bnd74K7MTRpju8Tpuh4wswJz8HKW3CqjPLZaeM97LwpYzl3i3K
leYSr4nbvs3Cw2DaNlxAEzCqom36TDO3iYbRO7P7Z2ROD0rov7PFOMRtcjWAd5A1zqADIONH8YHG
JJkodZUudRdChZiW7fA0Js1LRlSy63CpVdkXq151rzMrp7YZPlT0xjyiAp3f7qYcnH8btG9boAge
b+ZwItv2yuBZo2l7eh+ZrAWMTzt8lL75llbKU9krL5xOn3nzUE7UHXkaffb4y4374RK+PcwshIQt
4kuAa2SfdS0/BUm60bXml5flp6no29kTPo82NiO6kr7OL0g/b0dh/9Lmki/9vwzedyt9nmVRF9dI
zwoFd0QjxLkrlcuQOiebpKu/j85PM853mzfGxkaf1Q72RwwbZOjCm1pXrmGWel09bULgKqbTPmps
prwEQgvx1tOjxSYkSxvMWfP4S8fyp+/6bdadQqWeW1mPrWNxo0MyLpPqbAJMoavy2+Qqb8m/jee3
yZVDDGiUQVoLdGXjsAsoGwQ4zmTucwPz0yCZfRVCgX4mUHyYzePfh/gHKLzx3fQdFWkRwm2JiFck
437IFXoH7fskMoJuW4iwbWBU68ay1nE2wGbKOfDTZiLaunW1S5raO3N015E2vUxkulPVmjdmm945
WbwKCIZY6lG1s3zcMXUxvf79kv/9pGl894dDL3UyP+8jwJstUJ0BczYa6rRBkfX3D/jpdn+bTEc/
rvpea/EKR+6I8L89kgCDko4l1xrV+79/yA81MeO7GzuxysHRBJ+SZTHl9mxYta2fwKnptkWB47Nh
S1fF7TKAwc4W/963sqWRO29yiK3aPg91foV36c6cmmOj9q8NZcN4KG7+fnk/rSjOt5mJbnWVxtDl
waMRPqXCitJHWmiRqylL1FORxxENdbZ5pRjaQWncryDRdzGWCRv3Zz+gCKq68c1OlJcpt45O0Jyt
TjlMhXEXWGV2lRI4vjAVbZWTUxoN4jUMjGWiZBcz1AHjcEMpVhFRakDGKJqvsspehrx8cpzpHgbO
qojqeGH5qQYnqD7LFo1bKvuUtWMscK2HlWUvgiA9gTz/bAJxG0JUksazohzO0dDctmW/c7ToOh2K
X2byn7Zm3x3mkd5oJTjYaEs/Tl+yv+Tr2OYCErDrWRHg2HhOHuJQFB5HHzzG9SobwkOgGr88tT9I
ppAmM7P8o0KSToKqGQD87Rz2ZDeMDeprXz1Yhnrn5hj5LMdaK61J3at7DyqAc6H9NkiUPi/z3x+a
Hy9B9gX+cQmGlqbJLHMUcLYRhRcOMQCk9Fh06kOvBI8KxzsHlg2Q8nhZKtFDpEb7Umm+huk3d/MP
k8N367jZG+pUxDy2ZmXeyd1hqs4DS8FvzZ+ffv+3aXrsFLStLpNPkyQPUj8SYGbK6+nhlxGUe49/
WQZs+bn/GEG7oGjolFRzlfYpwo9OVByH+yXLNtXyddFCjLhqrC9ZQw6t9LdjxQ/7BFv+9398ajUN
+tzxqnFgGuR+2hvSgPbNmx0+h+GZzi6UrV2W+dCTz9i5E86sU/obg+jHp+bbfJvgftDjzFRAtkWY
PWxI74Y3aiSqh2e6eAs+NCbDuokV7PggNdR18RuA+k9f7d/GW96Hf3zzciptF1a3ssGb6PF5dqZv
5CAwzCJJvWLCN6NKR/zMGqZbDw1d29yvsPBimYfxndlrrfz1auQ3/rer+TbpkjpPtu+E4rjUHrPm
a2Zf08LsVNLrOHPWXIgAySxLTFxppT22zuffH7sf8Bh09f9zGBwRNhPOdaqrwVOkMOQ2sQFDwRqO
rcd44w6EA6XJrzDaFJIwxEpg5svSONWRezD73VxrAISEV2NXqkvSPc9D8hvq9gdIuPHdGhlyigms
ViO8bDoZpD0BA4zGM/8ski8J5WjTXZDjTK7FCo63VRi4idZWfBugWYlIIfcH/67S1vyFZprPuXIH
pnIxmM2yduA7EiMdfzTYkZJ9DvypZgI1OY7UnVhKKjhYA+c0GA323ivQuhjQca0rG0M/deabxOCg
Pt9o4tpVvqYy9EpMClG314UqOSZcZtI8Gu4NcBUx3oCx+2VH+kOzwfhu6Zxbga/HJWu1c6PbTqt3
bUeV2HC1XUKz22+pMapzdBcaxR1D8Fv95seP/bYTjihrxEIFU1Zm7pVjqxscAQqhMg0lqfGhlFUo
mJSc3xCajPbL35/OH478xneDppqlc2+rITkFWftUJcPecHBjZLF1VWC1hm+8Ned+b/gUrBwLZzS7
kF8++Yfp2Po2HZf4y+vIFhx4Q5YTQdQcmCsHdK1Jm94z5nbPlus0lNE16UgSRgv+urbrX9ZTOar/
Mh1Y36blISbXtO2djGpOAaO12va5/Vla7ql3qM/ZRA7//Wv+9DlyOvrHJBgAXtBEqOXbqa7OqVr7
SwkVM9rqKsvgwiq/YbuE89Ou1/o234aj4SftxIDqRnM95iqMyxRl1WwjnkJz5UfjTaADjkVBRxrN
JbYMgKXq2m3FAZ7Figi6S9aXzxZYDpo+yTJqWCCSGdNhV57qwF8rg9javvmgVtlJy+1DK5n9Yehv
HIPA5WAwzxP8OUMzn0FVz7yvyga56Zum6LRbVItXOWerPSwriKWKUgswTvTZAS8u4ty+4GZ+bkGM
jEP9CQfXgflhHUdNbxdDqbz6araqgmJVT+FbTcYdDCFrEUvEXAswdGY7tCSXbw9Q/tzBDAn5oux0
rwYKKiV7Xnq16onwAw85oFf4zZU9E+Mecd7TG6ALKJ+auIcrwckbJ0N8JyYESLG6tEYZ6poPYGnn
W18z1mWdbAonQ/2VXXeD1R9dEe7cwDi4jfoQlupmsMonEo6vx6nAwOs6ngbJLnWmdQMRUrEFc6Zd
3GVOT5iXbzxkCmimUPOPCC53tTu9q378CXAXv1Q5RKAM3GqZ1YJmPrOebX0V2fAkqBAsi6I6jclw
35vxOVLLTVTqVy2++TWBKp5tjOR1KYLkkWwFlGZXyJh6TbEpmWUkOph5+5qT++kpE3G5MeKRtDOP
hDLimrXrizUx2oFeA3x2tVXjig/JC7PLJF6Fg62uKQEUCx/hBTk7L4CLD7btnPOpCmhRkLGjuJjg
QTSv0tyGF2qAP+nAnvYw/LyuUmkT0lYUFjxpAk93UWzsM5G3yBjDeInm8HGaxZ3JwtK2uo9HJqMM
W0vMg+40npJD86nUdZRk7bIM2IjXMRjiYngWevrZUpRTLXrhROc+8rh8hL27gq8KKzA3L1pa3bdh
t7HovGO7+VL/2/ManbtG+RR9TBCyGX/GyoQ4uh3ex047lkW3U1V7aVoMjWmpJDlU7ivt+12JV1FN
5i2k23ghXOM9tfOTlgaPhh4hgg5OaARfXYXDvbzVrmos8wCLbae/DOawck0/8OZpYLeTVZ/TJJ4w
ffWLuMkv5SR2BHN8Rn59idSqAM5ko1Asyu3I21UrVU26qPYU+vGLVpjNKuOClEb7srPk3SS6Ux36
lUjH7QiHVYTIUp1gWs+TuouCaBUGpHiMRXBT1JDC1OjWclyGUGe2qFJ/7Qw2p0Oz3GitcqPHzbiT
L5OhIArRWWFRIgTzwpmdR3tWqzUtYI6RHIlAaTAIfp1Ni8gfb/hU8LZT7mVCO6Rpfama8eCaMciW
ubqM1DIIc0QJy35Ddu98uz0OiO292u3QoLjkM+E4aPph7ZhiH+jxdYMM0AtLXoo8C25FldVeCpe1
RmWq2GntWfrIG+KS2ZR1/SpRkuuGSnXndjehzj5jTK9FOSJxEQdlgEnTNey6RXeMY2eVV82ApJCa
dtRoDyFEF2CbB/mtY01ZTLhkJHKkE/E1WpNL2dakr0O0iXudPK88OhocVtjOgXHhyIczOlxIIrgb
EolSOTK2OqBq25rBgkPaua6aCx5r4uvVjUleaCdKyNlCfyeV8dhl7oqM1+u0n9kYptFjOMa3s5M/
+JInqYy9FwfTcpqIQgicR92OtoJImtjkKemTBzlkalXeafR8dKuCdyuWtuuuS6W8LeiyzsT1LZga
9loOLV33L30ADCL0KSwM5kNamgvRq0stzJhQS9QiiIzTZcssbIfpe6yPW6PEx9Y52W3i+yes/b4X
a0UNr5meKajT9Jp2m7PJav3PpnEs0Cln8a4zUdFCJto2ofPmh8a1ZoKPTFMOjeUN3dibljPCmiCZ
9KBZQbcci+ElbplQsOjT7ehWfc4fdfAkLtQIA2RK9mhlrOFhQ9ws041oU9QHbnCMOzDxSQ4ASOKx
NRgTU2o4SIoZlokmRlwYF8K/Ca+Lr+rMv4ObShhYXmYLWwuvU616cNIaAk9xtNrBg1n4UbViB098
XOiGBjI6XZkTDCIlnxKv1+hAk68iC+m86/V7O6drJ+3PTmMtxciJO5jNPavj0urdDfdy10A7bMJR
X8XRl+SAS0iTTb3ETV4zYmHJ5wH/7IKWqYKXwcEjGM7OQczseQAK6mH5gv5ZWbRArLNRX5eG0uHV
GQ6+EsLKQ9w8oA6pqnlfWDHB6AauFtETj2pQ6x/1cs0GOxa47sZhl1BvBY3Qsp+bKRW19Nf5zaGu
HvLAfh/D8lokNlRyDaC2OYiF39VktDntZqimp4SFRih0nMm0XTSIKhaCgSHlExtGAX09LE4QzKed
XHIUKyYLyYxuqqQclzVSzkF11klqewkcoXv5MEN1O+o8xImpvpqzu0xoqAlV2ahpcKiQ4iqBu0r6
GFy8Vd75QX9uih7IgdCv0qYAjtX7NKRdyzNYrU1e26pMdgnYHrX5iBynXVl5uySEcw3Oe6vq9kpr
WOed7OyH03OaGU+RBVtc1FetP9DJbXMvJom71pqCCFzrPkzGzcRUaZSsXzSm7bx76nwgW70yeQT9
rSJd98ZOBQeeu1eDndy0prMe8pQUyPbYiJQTTcdzAe2WLQiLnT9/xbny5vTZTk84Lan6bVSQdV+H
15iBhsUYRey8AESPhvrlQo8YeXL6jFHOc5SJfQnuanZv6ZLtK1dZamK8dxRrFXKWKuPkLQrqs0rv
gJwiwxPknIKPKuCG8UuSsrpEYtiljTw8Rfqrlqc7V/7mxmWDhOx5Abu79CzbWU/meCLnaWuYBHuq
k0M6Y7OWrB+916m5cUiHoZ15XVtoXqVNyE8MrJoUMeQzHJUEH/vpEZydx59auENxN4USbBq+6imL
OEYSwnQB+tHNcCPxiCpgSVMPJb2NeMIuWWWd8d4akoPrBwdU/oeuiFdqYp0KpfxIkJMAcdHIKB2b
clVbMdT7cIGmvH4h4nkSwNBToOLBoXSYCyITQIChVps8mx4iO9tY0IdrxkQMxs4Vo9SFXjoCwXw7
WkG98wq13zIO18TdsbIB7yqJz9R050aapYImvLGhm8uEsFWSZnvEMeu8UM9Fb3UeUkEA9xmrURLU
LpW/8eD44hI6OXELIj0bYWQ9GSSKkafqHvFtq8vSxUtSZc1yzlW6vrbyKdsvEAT1j7kIzk1VVhtW
zRjzTxCla6v6MHu3oC5S9suim24acocWaji8Kcxq6yiqP4LcIlXjBGFVWcbzfOkpfTei3RbIIbo6
ICYE0Hk1WQQX2Icx6GMvtztqDeSBkaS5kYUnJew3fW1u2TBpJ4MeN+A0OqsHWS0rRwPNjuHRoV2z
osLJZ2cs4IH54Zfat5uUZECdY0CY9NsQX8OlEeENcd+Nl4MeWqJTulcs/awLcd2SDGf203tSDNU6
qAjVKmb3vWCu0pMJmnw33Q2NdSbJWl9aZetJi3RRGhcFuLPdjkQiOpugc/y1m3EfGzQjqehOeTnd
U7mJSiLnyqyypBvjXA854TDJq8FwZpa5NU1C2kps9MQKbR0NJoIJfcTun9AtHSt2bBqRsLbOhJVV
N6Qm3ymj2ORkZxC7EENtH4sbtyNHivKyj8zyCLF4UxXpxrDqYxaorzPEVxcxVZjGF1HNj11Ys59M
PKwAvG8+nd1q7M6JRipl0V/pJjFGlVM3YMNMYJ/Dm58VgmCFajoMtihYNbWUfQ/BaxhWZlHtiVt7
MDPnKep7GvVMssz3nu64+J2tV1PxP/3SeCgy1lnZmuydfFo4zPdCaU5xnN6Gc3wIlWZd9OJjSPpd
mvXFWgCO6dzmuXO0rwj1apfrN+S6pNDa5r2VtM8o5a5NQ5x0Ehhkcx2rwrlvHH+Vq86pbA11MbsK
sXeoAtGH3cRReElKDnPxvCPTN/3zUy3nGYtJHtiVVUlGSajBf2q3ISLb98ToK44K5exZYXCcnFBZ
qL4G1Dux37V5vOUnJdYQW124tZIcWmu+6Qf7o+JLpI5BW2JKvbnmXNBYj6EkEjYOd8HtPgvsnCsC
r092Hd6hQlcuY0otyTcuEISKPaBjmdZmiE2cYyPqdEOBhWO1SwQ9n9ioHruqfLRrrOxYw3SEtbJw
2Iv6MeBIF+dF5fnIfzezaMOlwvyGSgNmkODlbZuTLrrwaFQ+sg6tV5ldc8/Wmg3y3Q0siZuEtt+k
l8g5BSyhubUWlVyDYvWIpmYVBQDdY5QfdEN3ahCcxBDau8kfmWsySwUKYSmLue0IVvYf1AK/EItz
4OqrkmAsD9jyxizNbqEp+bMYOpRHf6ZNfzhI54uOxWqi7IoHbKnknG3cyid/DVm6XQQb8jA3jlm+
zVO413PuFMnsYMv3E/+uormXDwWRZ3d+GJEGp67ixoWiV11b04wmiEDVhUWlkmCJ3dzPlwL/4oKe
HIGK9vghabrqPH3SxjqGFdM9ZVeoMispcPOV6V6tnF0y+rtoKu7zrmETUr7pjc2E3+8Tyqc2tD0e
qOeRfNpFFbmXiu6HLYLQw/nlezk5hqsuQe6vVDdVHKIri1ZZjvY/SwdWRBdJSRZNLGJ82WVt2R89
DdjQDm6HbBhxsPHXCdu6hz1w6NthOUjg0sQNozm80NVp7c7WRYoca44D4VDscdLarctKSek4ncxN
AxZg7It8z/bHq9t5F4xmTR20fMhc7jdr7n6m3rSYKIqbdnkntELbpboJUwYzssMoRAV2NlGvFMFQ
pDVof70nQobkD/qY4ZXRJTTim62IEAjk5d4v7SujqNYpXJVAUcyFESpnPR48+ZjJqy78+WiCSFhp
wnqSw63G4TKKmhfVLh81gZg3tWTpmzm4Qw86oWsOI5XjaVFvCqt6M6UFVWUp898bNKMtXjgCB3H+
pEtzuBnTnpW+ex90nkC+VxuMd/NQbuu8uNSN/epM5VddFk9K7NfLriF1BL7ZUv6Jyi8eurQ/OJji
ejRrnIYublYcOUVtSm6BWeogMoiKXlihWnqJrnEHGucjVfGeKgqVO+NS1Plj4+u3rWV6aLcon7NM
FWa3SV12rbb12TeARSHsYIzM7LMxfnV6vfVz9yaqSmdhjclZdzM2fxnDLB/JriM4KszdfVO7S2e2
CGoXxiJT8f/V4gvS35NF74LhXBtFdrLq+EHMHS2N5H7q7FujcM9VnqzKkfup04/UgvmkVslFnQE3
Gc6rGusnVZ+uwnFcuhg0gZ03RBjkZwXoufRh6C31bp6cRLgrfwy3pqospb50zEwistVtYFgLsj9u
tEy7rbp01VvOwabwJX/WN+8dUt9aC3a5pn8NkbGaR9jbMXLbXD53irbELHIJev88RhayS9bj4s3M
lacY0aaSTSc7NHZZEAUkQ7m7EOWmHAaR4aqYlLfWGVSvJN5OL/x71GrDWo52O9ts2O2XadKPrrwF
8ndJbV6HGnIhmrFfysmZHLGblC+F9OerL+2EvZf9koP6xd/aUOrXdbo/efzcWDwrPaVDo+3WeDPT
ZZXlj66IGIJpX4wQU5XJ6gGDs7k3S8O6ES96xbkv0O94siQKqg9ZbghcZ9N+lJNdQctbK81V2sb3
wmaPLTpinrOiPROsvNFmc2Wj65S9HyxcjxxAllLBPJTkV03FSjYe+ELIsPNicgmNqOKVQ/qXTSQ0
+m30puMhb12emjh5TYr6QcGBaM3t7SSvnZRTqf+awvI4Qe+JpVtjhiTKLtxg1g3brZIPW8Ul/5qg
U08v8g/m/PMoldq5CYZcqRKXIc2+VC3gHCIoWXdW82K1sbZiF/8i/8af34WW92DULa8OZRjTMb2c
bbXNMyaNrcxK96bhPo7VoDFrgkPrKqCtTr8QglIw3mfysQjXGM9E7KKXbgcfQHUzeVU+PCkW6l+5
w0lKDpQu0e/S61GCls/9lDIr1D1im0pwRcOw0efyKmdoIbwcMKO8T014xY69WA+VSvmicjIArvZ1
jQh/A8RbWVRT9S5l3blqIEzQF7wmuzAyrzLgD/MYX4+d9RhN6cV2xdYP/X6txmq/yKOZiUQj2Cjd
F0Z9idvyLscsuspDbdcqhuop7EHWdUNsYOa680ZTlAx9QtVCNwGplHctxUGddof+QNHyFhbiXuX0
Q8+F2bdxAQr26Zc5N8fOGQ/+2EQIhgpl0bQUsnVsxUHa7rEhPHaJspf6HTDnK0GbrHWdS8lSe64m
fzW1XILSfUxoz6MGqDkiIUSyrKscN/V8kY5jvugDNu121oEBytFYcjAwc3/XjPlRpVeZJ7JYqsow
ASW+mOZ07GqXsqiT4Rrqsot8QVuFM32YdXcNxwNamaFfH/QkOrZm5DlGcXEN0+vblzg8553xnEWx
J/udHTU/SKVYOyrrVWkfOtxpttrtBMJq8IelUB7s8Z1JpTIeFWoCEX+vHp4o63z9YdyFmz/mf38p
tw2twhEcwWPc4nzyD1M6b+S8nkolS7ipjUd+I0O1UNEtmAO4Aul95Q3v+VARXtk2ZY/PoNwY4LsW
EjY+2UxmR9v8GlQK/SAQ+TWmSc6mrvQwTi0yPwuDCuGULmpZZS0wYAfxfDL5WrRSOQlteAlvWDAn
2qW988l/pC5NoMo7X75TMDwY93JDIU+0lW6uac/yp/gUq/lkO7xktEhk9hK+NV16ec2s+DbzWkz1
UMOJmM2JJ9lFoRUf6Vt0EYVLU7mSfq+cPbe8ZnZrwImyY+TQ9QhpsGNBXcT1fWaVnATuSGcG2bBO
VfvCNkKXP2udY2q2K3mlXAqC3DPXpbHyuVCTc51oGL4HwykHle4FP5Tednmm7WHJZ/60E5hOuGN8
SW02Ntb0aDef+XQfiDN/UxqsFVejVEbdqG0x8V+FE9IjJgC12oN7b6HT839OUd1JsQInCnkLayf0
tAQNvX5VyANjpL/xE/6tYt0NbbqHlAabVd8FV9kQ75pCshaz6By1KudRdQTsGD/IW90bKFN4wnUU
8CB69m5V3ZTTp2kzPSGZDweFaiJdrAUxgC9AfPZAF66l6l6CCegL7hK9v5UH897g6QqH6ezYwjO6
5oo2ObJkqPvWQuWmFC5mPZYfXKCF9qgw9FVzh5DNUzi8cLcq3HBVj8cm3KgAiaTyoWGG43+gbeot
GmKP6yk0DX/Oa9xc8efkgxiBNkmCG7rzvnsjXxRpNTfAc2B+MNt1zJlwwpzKkJMAQDQwNXv9AOG/
cRup9TDm4goxbj08Ela3lR8WswXm1QjI2vaJh7IL6oCFu+zSe0dX7ypusfxkhh2zryQIxNXNCP9Q
Lw58hhk9deN1kFC4VaYljM6Fxp6PrVPLytuqWDwV9tTtkqyELjvnxmlMsXzSSZK/N6nvHQ4kTM/2
HN/yYuvxyPmFVVDDQjf0NAitJa8Pbyf9liLUl3nfnwb+dq99wZTh7vON/Jx53z6UMMV9KBe5OS9b
XgR1yPYiepJAM66/D5uHAWaG694wzr2Wvk2kbUghRB2Xt80YdIvadVYjxAieUad8lK+VvDg+QI7M
nxuuX/EL5ZugVXv5epR9cs5th13RuItVvIb8avm95pHNOMgbjbBue60kT83wxFhJRkoYJg/8KR9I
SOX3LPcaL5UJCpfaXH3gJ4kRnIPs2qi7T+afqjH2LOpLw7rIWym00F1STpfMiwRDiJwvuTPS48L/
lZDzHQDogknwf564pC6WgiCUUD5WG8l+kNIX5EZJf5J7PWljZhTtztzxfzwX/NPRrJPgUNZbAR0J
QoGe2jxAmn0vWVkMhxQu8R+junySsYz8bgkX6dw3ZCt8AVIT16UgOCN9ZD7lO3Blkn5asIX5v7/N
DDfIGiaXynjLOY2fycc7o70j57E+a1f8p/++xfJ+ovxbTf0M4XrEdV0jADQX4KgXORMZs1Flffnx
ncVzlDCsojNZCgeP43jK7KnbTw4LkJxWzf8i7DyWW1eyNf0uPW5EwCXMoCf0RiRFirIThKQtwXuX
wNPfL3fPTtxTNalT21EEkMhc61+/MU+MCb8d/cS3Uw85TbQdb5Jb/+l9LEnm+ddluBtEFSPpeKVW
IKiXWnuBkW1Ue89qMM1tEmJ9bhAVQXoTGT9vGHJB1NxghsM+pJuEI044//5lV6VvEJdV1wNUo25B
JZiO8Elm4G8YZqs7GITfOi6EIhiWoV+sk+xh4D0RvDyRCF9mhGrqLrU/6kDjfk7x7e/T0d8yrn5s
rlV3igNj+Rds/ZvJoQ46FkrKsITQEXhM3Ej2A7YRPkgdxl37re46aR9eFN74Cuqmh+5XRui2qv4T
7PFS59Zp7/zYWo4kkJ55UdWboU4OTvjoYvj9QujML7piw49Q/4xlz98PzXPTlaDy3xAVkbtf1e5n
xX/JR+rZqbWg8kNYXnyS8npTC5GfUHOO97DT+D4x25I5k7EL/qvcCPlkuBcLL4iXdX9D3rqoKB24
LG6GNGoKZfebH811qfd1RDlqNmtOlBZ0oNHeK1ht7DfKS4fNzpibbRhvTdqaCmJCVYkntf6iUtGw
QP3+rqqImop9kk/kVB44leaWwFfrhDX+Sm2EQfdiuUfRGRvS/UAFviSiaP7j0RJjjHRoI8AW2rSx
lGu+pKCiZ8p0UaYMNNLEX5DRVoe0q+m+LT7ipF+pVsGz65X6EpQLlXtkowuZPPLM+b0EFq3rJku1
rzaeOi7VycmfuWB9LDYdJC5HSqZMVJWFJdOxBd+ev8DFTVwcX/5vzk4P05630QqgAYptNnxXUACa
kAlm1TygqV7Yxgu3RxUe/NiA6/3/36jmPpJSrMoOfkPtQCwJPp5VwZ2Ys19+lyfCb6rKIM5PZLNu
iY9px1fRD1vSlBY9MsY+IJpPLlA/rtQmVJoeQ6nxQX3dyMTKjo9PzO7RKcVNVYOG+xhJ0mb1TVG7
iBHG2xxs6pS5s+uvalIHZADS+QPRi1gR7sxbE2qryPuZmUglUF08eNW2ex5hTgXpoxcfvPwspz+p
VsHnuGpTs/XdbpXG9q4v7S0pb4PekR+ozKycnzb9NRKuVaJOMc9qB02Bbka6axZkJAeOjfZSAUgM
BDV7E7rUMt7GPLKIh8CCUxelbp55xl5mNVOIEB2+UZeoXtG8OquDRB3DQWA/cOPUKmGvdYMPx5lW
VjRFq4yoF4NghxCHAfrtMduW+q3Sf9sIMZB75uqNgCCUJH6xqRtSgBkfvwqkl+9a+iNsfSVxDedf
uTW+NNk2U2YTaR09MMM/NkTJiLA9Mp7zqGyzhEaBCsVGVpoDDCckNstNoWRB8dJ3xKab2luGyDSa
Pxm0Lkqm0clcPRgGcnCL0fkP/yvxjCxscgc7OEz82uWDyZyraAf0AAAZuh2/yzfv8w++YY99S/LK
B2KhsDC5Ejt95nGG+reKljCIJBKd9TrCJi+NbMd8YjNJyk6HuGF5tqejrNAqE+vLopCVxcz3rOJj
uCsdIY78yuEl16PiKyciloerdeOJP3TJMeFXKW3SlG3VP+RXmUwu/Acy0ZW/UsesoaL4M3a/uD9v
PPezdw9R+YtGb9vG1VYKWq9fFZ2n/7he9ARHYCtT/9qZ8hqBp3qY4FX2+1Tm9yilsU6jtZvIdUqE
kCAqpWJAz0XCZ3uc8DqEL0PbwXd0SLXXA5P+jL8gCyR2hXfp/HnPTeOK+7A+hnOK2KfcGng+bRDH
qfs5d0AkTPY7MCm+fIs8mo7IUX9UZfZhLPBu08U2SHPAzYj4kg5WrLf7+yS6C8/HHLSFdOQx4b3g
0hoduz5Ne0yyYNtNFqYvJlV3fHEwiXbPDPwm0hdj9gp/YFDVVtuKvczGjkwt91wh/tTMDVs0dFFa
gGoOb15kLzz/lVWuTsJpelBuZEEE70NiUdXv2XIsXpeEqj9I2oeaPF8+y4aN1VTpl/SsaWcI4S9Y
5reyxKgom05UlWoC2ZiYYaSfGbmJ6v5xn8LSX8/ThVXRe/Fn25KgUrQHMkU2foVctKv2TXi1qldZ
vSUZstxA3dzOyIl9co41gSOR8GBhB7h2+Ycm/Z146ln0Wsszb4ZK43HGs6tYo8W14l7Wgff3A8Sw
1MfXWf+ZiOw1zPyBT1X5OfyHW20K+RRqDRa7vlqh6us2/Av16vHLDpYEfymG8wC3qwmdNUlhh67t
ASutQzESjchAk1b7FPXHBKIYlwJAEnXeY6bZTHo488nCNCP7GoB3VkZ/09CfAZzo3T7Xk98Rn2BG
HAwroEVZNJbhQej1p860II5KWLC8OCIAn4mq3lWJzf5S7bMNMwHD12nLUv2b8J5w5UQqKjzFbPQq
yobhT9cUB6YEu8jr6a7y8DIY8newyh2Mo0MBz1CQLrUQNru1V81nqA8fYhzuTaqffF072mExkgaE
RrrRDeRQJIczrrtnRFbpU0RTIYdPH7UYoOC8150KQJX0U2aMMH2yaWfbzbvpF3uvtfZ9AVO5RjbT
oCqDgYYuO9EJpsoDfWF78zKfvBbyDCHP2GHlywkbuxb+nvoWftkWSyevA6zyqgZCuC/+UpF89go3
83np1VyhbZJlkMmVy/l0xsDcXwWmnp9y6HcHrID2iSwurWn8MUUXLFuzPs+58RMESFYwB8dWumfQ
6zjIrayB2j50MR1NvzPDJNAvzC52NzwzCG2X3Qj+pnXDF6gcoDItfOXqf8IZJmMxYy0u6upQTOYW
ldZfxonbkWQZpeKA7xbcm+yztqd9F+QrdzSW3KDLyMPNtOjNpC2Z2vSlCctPYMw7mCy9Y/9RoKBR
O2dJoFKB1SuKgVUU6es+Zi8aE1CT2IsOnpG/UzZf8wE4hknTQFaOZuP+x2ZVDZWxyJvkgylEvgrl
xE5jolYv704XUErmN3OWeO0alKSlGZ0Tq2CUXVMSEVOG2+8yGCqQJkIyl1PbAJWLdYDJEs4O7bEL
56UZaxfG+a/26P16PpuEXV0r3ljNyI4M0RaNgdsdQwj65+kDEhpsL0e+yyZ57bFpNNP03XSzV0Xj
rSsd2z+gsbYJ134h4JUbjObZsOFBFTgn9A6DGo2ETMc8+YlnkPcVTKtIGOfYyk32R7xejJCx/ehs
4qGFWjFZj50uTviBJItQx9nDcMZbMzm/ePjjbBgOL76VFOtY5l9e1K5dN967RmMdx9QissrEkzV4
HntxNmgOeAVZHmnNHkol3k8EylMwm/UhxqoTSKc8jDblSQN/7da7M8EMDOkahYa7OFlkNdiHNsJu
4Q7Wm7jxjyXT1mLU9/3s3To9sRZa6OZrbSqpLLz6yVL5U7n+XUcN2ajOsvCJ+504jlgGod+2i9Si
8ewn/NjL0GuWYu7XSZd0S6FyteQE3NuF+bszMee3/R8P19e6gTFN7MceispKZs6qTkDGSzsJwTbp
0N0g3FNLLsmXyhdhOd/xGgY07x1ovJz8fbqSMQNsZ76OThwcA987CgcrRDpVoUUHR9MoCM2cRDhj
gNIx781geLfs+mroH0HHINhonJ2Q7tnzPDWubA5eP6/CWv+DZ8ba5vUXtWRUqIXDU1X3w2rE13XR
s5pD+DkYUIwPASO0efC2ft59dpbEgNX4SFKOnEZ7csZ5PXraKe3Gm0vnZtlY/LVF/TW6OKYYwpEn
xFrxiyG0nQbkvnBKSvUMQp+XmXLZWzX5CraFk6TbbT3b+CMb66bpabfUGu/VcXvAPBKSUmueAT2y
Y2uKx7xxjDV8r7vZ5a+ZP4TbOsTAiSCpMp1AzF3BDkg1m8HoGc1u00zJqqAfWDm+9pLOyA8Nq9wr
bMcdhgmMxTlnmKkKzZVMS+N1o5qSYTz0Xf6rabA+XQf6Bdhb5EZHjA9WffTWzeWhcvu3uK6xG1oz
Mt+0+YjLtXPywuRU53fOPVix71lTrRN3PLlI/OCI7VyC3SrNYfHCc+7W2KVQRVBrASuDkIxXlTRs
KN7o30I9r8BixGsOkMJpy+9l3IOMF89kNsUnkiC6ojIvmoSedThQ5TX5ZcIkMkNNm4kU9oOzV0cu
pKHJYtIiz2P1BkNxoc7igh4moT316H9nB34o/z+BRDW6BHnnbf4oXW9t9c3VgkcUNt4+SOatFgYY
m6XFtvTCkyHkw9h3+4CoTMXUnCDpqOIoDdMT0Qjfjeg/2ix6szDKkz5NidV/0US/2o3JbL9/H3F6
Xsoyemhy891OCyCkwV36VKyLLDf26vIVaUprsRYuo/CJpAKcxTz47/qhG0N/bYfjOaf4HkAXiQd5
MGO4sVmRfLaBfWuwsIFiXGnbHluUVWt1FY611R0rKR8Xy/gp1pPXOpvTU2KXV98agAPmKFh0wYT6
OLT2GKfC5u4uMin/dOlwTziHZ1/ITRy4B9/PPrGlZefwxw7cVoenzc1zjSqASFsNhCFNjPTVnky/
Nybu2rGd49S38S6DIhnPpE/WjUdPkNjzKROQgBayECWSTQPgCcr3nEIXzwdBqirTpCK0TpmTp/w8
mPB97T3QR1orsveKrZdZOxc8sEmMrUuGHy5j7DSzUb/XFVx3voMfSThgsXcggO3DilK0ynJWjq+r
gFMrNdJLFzmbqcRmB1vjVVRQInRRwlAibeKV5jrIczFdqPLkZ4ZtcpsnPqXvF/TiJ701jjE+M6mE
epGM9YORzMmSgjJss/dhyn9He7hYaX9PRPKbc1Y3TXiJJ31bgns7LdNutw9/S6PH6LYtxkUgmQ2F
fnBga107WsxBxohNEN+uVmwXM4b3kgzfCWeDfOOBGNB22Yv2VaV4C8/5qWM7AhwJDjMaVb0wHmJe
HoLINk4YvFe+trf1+hSW7d5hD/B83eOyoudmZLuFHgnrLx3l3SIvy4iTU1e1b9rsPRKGd2/oUUzF
Dxry5xRVpxbrZ+gyt3SIXyTdj+zx6ICNMsf6h9pfyFk6mhn0IuTkJ1VftG6/zLxsq9fxwcqbvYuH
z8Aic00DJ1UKDbMlHa7I4G2ygalSzYzbjTqpTRLXp6l+UP9iLqAocgCdo6qQ2C4HOx/wZFVlE6Mp
zwHc1Y8Rxw2pnLSD0sXoHKwndfUnrNYRdQYp+Aj7khkRjmm4Ifus+Comp1ky1tAVoQ/iYzPumQ7U
JrIqJ1DEk/kyifQ1KcXJaad3JB6cwDFVx8xNqnL3bvV2utDD2GWGMz7ngfFUFEGxCGob4YVOSn3n
7U0Z3GIxvgej9si0dUWI8C0iMa8dv8gSerT54zlWg8j8MM7jRzrID5SiNvAwSCHPHWLsEqY2h7K/
RS53U78e2vYwqtOzHTy+vKHdTUz6jKqoliOg9kaPm0sjxc3PqwrfLSyPmGMy6wMlBso8KpKxbMU9
78h2tBkm+bH+qO5yVnn2bigznycmglVZj4jYx7PJmZrU3g+GWfVSKXig67xg0fkc9NbJEr+BN76F
nZNsrJ6bM6Cw4NtHYmXmHrNFEaa0N/M1mfoHWqbdyL7l5fLYBuWTijjV63pbF8mhL4xDm9rMUsph
Odb9L6qzp0y3vzqWoIJpzKp8z31oWTz6Uy3EpiQW1E2ap5rWGivtxygv6LUNptAkIhiGviaBeW9E
E7Brmm/r1NlkszwOhXV1Opjq+D21675ziCEyL2NK39oLI1lSEclFaFqHwQIaC/2YbEsyMHzX465J
rNJMy7TWGlzCfS4g4uey9FZt02qbpga0BIsaDagokW2Ne6RcEjy4e2jg/y38eSKy27BxoU63HVkj
CU1gkE1r9noVr9twfGIuv9K1+k/XthP4GbCf5IAVob8JJBiZU1vLuvS2RjNP+yauv3ynenatYjdD
uyYz68GvkK0V3VOYWOyq9nM4tJ8osh8UP1YvEACZEzO/eLzFg//ZjP2rOlv8tH8nMRQuZkZ56tub
YG6vyOvPxmj2pK9i9CjFz1DGvM5WePIq95my4y7gt6tqLO7B5SPrIXTa3zKAZBMjSV9og0dl6+Ei
z0+EGj6/wTiiFLd/gx4Cd5+iDKkBqhPDRb803UPP05aeY78XQfvKzrHuw+liVN6HVIk1bjjsxoF2
hPTIozFF4VJVy8yYr31vFYtxcrjs5tJOxY59YFn6BcIBc6WVeLvoZdTBFWfe+ZfUrkjsnGaIKfI5
X+LfjL8zeAMiJTDtVGc/417JgS5XdTiCOF4myTONWJtvAzm8DQ2U40lZdtjwYnXn06Ko54qPVIu3
KHD3pp28aSPksMrBssRvPlSIhY7jlvpvaMwEmZZPQy+uqnuyXFwUyPpTggKNhV3F+I1lmSAKY56e
0jn8lowIV+5kb2ZZ/egQaQuj3lWlf/V1jNMj3b90or16Zs+uCcgW2uFHBxnNFgBqQ8kmGQrIomCX
K8W8J2f6oeJ1I7mMF9/N9prG6I5zeu1Z89FEfUgxm++ysD7YM64/GFgTwJzMkHE4TpmpfXnUawN6
kb7GG8/Dy7aSBZZIfX414/xJ00xEI83RgWhuNMMfk8IJv3x7acfGUcnlRDwvyyRn1WTkplORFpA8
g+lBMd0bWX6V0XAUXG3ZDp9Fy3saMRtZuE1Fj5Rt6ma8125zAOnfRU31WprjXcj8YObhq42HoZsP
61BHM4YMyOpY6lMHroPSMOS09tjjDDd/tPquXzYUUAvR0/bqoQabMGd0ILp3J+4e5Czu0ILXkMe3
ajV5vGChBT8DTAh3/JeJZzmAG1ZO8xI4EhaXMcIzAgnovG2CnZ3Zlz9DnD+S+LvLY4pTOyB8uhLh
tcacqcMnSScLmjTkFk0iiEc1TzvH7NE50y6hJ9xym/sWLsiI3rYxunVJWVgP4R8Xb4xlE2hHD30H
2Qh3hu671Jc9fhT4LaIjW0J0PyRpi+/rYL7g5sV4xDcyLF7QS0l6A4g176Huf6ZdfrKJk1Ohvaou
Lxyb4KOh3apb1+Uw5A06FfV+55Vg+t7apHGpFRf6UJqiOXspG/DwquMV5yB9c/X5uR9pPGZCkFS5
p+owdMpbt3ShnYX7iW0t48iZ3Oo4xphPFlP/6eTTigjYR62aN7k+68x/Wop8vqcLnpUzB7Gb8qMQ
/r6cZmhOnTzlpBznSspit1u/NT7b2QUhJyqT5Vcviznahxj50xmGLnJHbn6kF5x57kafySDIXfcp
L2om7VRKtmO1O0rDpY8SeZkE86uELFE12YkE6F3IMR074MrK8wODW1yuotWcwX6dzIvux6e51s52
pSE9n09DIq74XTKTSt/y2HzMxuE5SbBzrvInt+g2WToBmXALkjD9iU39rHsADfwaeeFB9TeO0/2q
zWAC/7TyMjlIoz1wVJsrCu2FrMWpKHpm7+az0q15af5YSyJz4eM9qbsNgXjvwSmOBfZaumE/YCA8
8NXN3UA3Dcv5IqYOcTt1qZqMdIn9FIzNIZjjq17AZxH4Nk464obKK49wG25Gq15xoJ/MveYVHrOO
3dNVMLECWRJzeGVw80TyI3SW4FAID7lYgqgLlDRpxgeiI1/ckKg/3vBCGk9W7p41l00T4HCP3mSp
D+VjENDO8GAKO4PijAnxRM9t18z5uEG4ZxbyXcsgXo1IRED8nptg7skhCo8OKESDumEx6sYN/eAM
qUDcUNqsmbA+M3m8GzFCKC+b3yFXcoTl8t7BTm74bDBkdj6HzAEdm8lFA1mZAjsAStMMoAKj++rG
9AQR7UMY2iN45EvaiS+sNSm0oNomMoO3oCDfGW5ciwh0FyTd4xT0l1q2G3a6vdP7GXccL4Vcyqu6
SPVa96ib1CnWxeO3ad5sXUA0SdpPy7YUcAODxSVUe5WWmPCFMxyywC7PIsCK3rVtdmjEXIi7Tn0w
vRfIGp1sRmcyQilQSe/zBrJitDJDHCbtjKD0LnjrqoSSpi0YOw+j6gzmP+qdr2vxHMnmHmbGoRii
eUk0FaKz1DjbQ6gyawFvkmIbsUicgUfhTUp7ALUi7YnKrGK57pkRjn3bLLXYflHNQ4V6E8j0Bdhs
PZXy05okmkNZbvtI27ZTIpguVI9qQ0t841DJ7tDxrQHd8HuYli3lSpzo96C0eMLxhcBRKBnpDO0d
zmQzt4wCw7WYpQ6xBqZfOAXfdDALo5PjgsnzxqvBbwKUDssY9V5KTTmwTNFVY+Ri3rWk7FaaZ76m
vHRRHbbLsk9usZL3he1vF5q3nJ4s5g3UA4WrRodgQkBIPA6h6i6KG7NNywVxA0uzYjsu2Rmxd7vM
1fQ6kt+wIAf02+gHXod550/sEjbwMIiv2y0SzL+WSuquNFl1TuFsRvDGISF4WnItKK+HTpUP80uQ
zhS+8QYi2aof55cJnapvde+4Ru2TRDxBO2TcO5U7pX7x1ZGhEeSzyCN0g21jXbkE3Onb4WmkDyvw
sRBTcERKwkQtXLeZtWyJMIGdvqmq+rFKgz/6nDw0HfctZEe1opxJpD392tR+SiJrjdWvXlhPE5LE
MmTEUenA45wps5bsa9lAdLEDJMz93cQEakaHYpbzV+GKaSmZ+Y+p/mrbfbUZfLj/fZy+VlxrkhUW
CvDyMykRSzOUiuf+ELaFgyaPpHrsCaAuY0vIZmYAeDboDSMBAjk10zITEfDwaD/kAZlgkMyi3N5H
Lu0G0A9qT7T8RSp/TJdJmz+GPxD933KH0XGT9xTLMUyeamvWwTnv26MNS97w4r+r09QYfvTt9FC1
aGOaccRYiE2voASMSkFJF8Mba8VtaJp0Tb38y37+oHpbvSK3eBRsQwVkhmwja5uQyhperYogUD4L
c9FC9JDaku5yGxNoQqwq+HYU9mhZI+kg6XZf0gp9UYGSoE0ZfyfOl47eYG9YkCJMTEjCFuVCHVja
vhjzXsl11zGTPstJCWYLshPa2XCl7lYrzfPou08Otp2Wmb5jTnlKnf6KCm3J0WMuxzJgLJndzTLZ
+o58FUj8Mrdbt5N2dybjnZr0jM3XDmetF1uIdc6EqMc1gAUDU8YU9OWT/sOW7KPRteD1i5PtxBOs
5RkCj4WewLKfCgtGVq5jpTj4kERKNKHmeHJy7RKYIOVtVf/oc//uYH4AEMQSCPLOXqgfC2B4Tcqc
MzjKQcOSR5pP3kZ99o+xnImdT5yTNsZvdR/iIp0Ye9O1B/TB40XLoMmGDROLPNmoK6SoeXNRGS8M
dbs1mlN1IFVs4J7be/TM0Es0khkZ55tbQyTvyVRBNgmHT9z2scfhIxpNUrRGtEuUVBWMyhZHCLav
WozIKcJ0GXoabF8I68uaHj2zzGNsW5eIfs4HkQkbXR4qR3+SHrqMsP4lLRmvfQ6uMp940skjCrCd
MQFiW2Z1Azw4cZDhRhM+jDgX6FG7lTpDAiSl9B/W5xy2d1+OHzjs3tMaTju5C7cQiv2qp8jUu+kx
oA7C6+nSyQbpxXgunWabyvgMxQlbfrICwahRKqlPeGod8z5CMl0y8qzpfzSYR7gSLEzXPBhVzTLF
PQARlrGWg456Ub4waTtIJ/nCcPs4O5C3IgOgJJDFVV1gMyN0TEFToQfdc4pSdFtiN8dtjMmA/thG
POK0Mx5gaG2EVzL/kJfI8rbgbQsfzYJWtThPxffcBA0bmInKhlCmCDeEufSyQzPUB9OfDi0xGrkO
kQ9Uf50Z/UuRp8GCQG3Qy4TCsamq5xxwgv4VHDHuD70VHrqpusx4HypLEV2bARjC3djjxIGoAppn
/Uwk62FMo12CVwN9DEh+Fr+MlfWbNegJDfTAXuojpxhP/lycpMeRE4x1siAoq+FYhIgnWmy1xmyZ
5/OzVTQNdp8IeqcZpsLcs3jCqrhL/ryjZjC6ajXHjF5qJm1V12lLx2pgJSG+MTFniK1k3QydCU1S
g9zliZchriGDR0DinGiZ2S31adjQuByjQmdOTzKvRkEWgYIpCw+8sQlDQY+XhJzZdvI4sjNX6bR2
QuiovB+LmLuz7YZmesDbe5u6cldS2ye9o2+txJWbZMKuxNCrezI3IA7+YeQ0cEQF07Vlgj/gZ22W
bAMTDb5n5+tWekdjMC55y8JDLQzI3FCUMvG9sifDjk60b1EmR+rDV6fO9l3c40tL8NXQ2fss6CAR
zukmBvicVCXZoNOn9vB6tkmFavURLaN7CBWEFNn7OJu+i2LewYW/2mPOZLZ+KwuBmpasVvAyoi+e
dHu+hka2isE4a6t213LMkYtDmJkYHiEtUHRbCIG5s2vz8Lto3Jvvzudi1G4YnxxNN3wUbfEEJgcp
G2GnM44LDQLOZfSBWsmzcKyJzRSvkh6rcD1+FE7w7jjJ3tAkcw4JL7EKdTjpbnLSCf0Ma4oqSwO/
Rv3FbLdCj15aONxrrthJq93njgM6MJhfzKTPUlEC7PaRpQiWV9r7UgCkRW5yNSoz20+hRJbXanId
Rf2LgyMWQeEEy7AhD6l2cxndRBjwrCOZ4RwT6z+BXl2jDpGnMlmwuLY+xTmEAboWFo8yadGs+aKi
UPHf2UMPmS4/1INIRjz+DajlnHpbJ6cNGmDqBtqppXLPkBTarENm6s3WtobPSSDDGmznQKuwtzwU
TbMpzKWOUdWiYe64dnUAglF+tkl+CnMdeiQ6PzcMByh4ADZpUFeLqsfGxxwNfxEj4rUhcNnm+Fiz
eFFRbF1y7SvHZS45zpdsch9biS6x6F+LKpErHRudyQDAijwB3KObRz1CEO3k4S7zy1d9HlG5FsZv
SV9mETJDf0l+3+xUWF1AwR44tDvDesXH+Sl2Rb/se+Ug0CCTgE3tRV9qYqvVAAmVHx29Ll/rBdoj
9L44wvgP3dhVm0rLjpH0eMDhxR8+Wsv+RbX0G9X2Wx7ypcqcOqGCxLwQo37BWyza9Zn3XpmwGPXM
W7me2GsRooi0fnSa6tZ1nbv0vHyTDAy6Qut70GawCwi4Wm891WPD4SeNT3saXvTMOaeoUgYLUzcs
4NDgJ/Axy1R7UoZDwo5PYR08IFBhBNmnL3nWbc1WWDhJ+E9x32GzSYSCBWZZuv5HFFRsKs3XOM5k
Ek7koQqoS1hwD9ESk/V9hsJo5dOV+cy16SBfWw+NVQcRiYa4FKTHsbUneRqBnBjeIvCJpYbH+JHm
3m+qHBSq0fuyEvs2stQzVxydGE+ZothOwjxa7rgP0HymAXFKvqSiKj3/DwOOLx4fsXyEHaJoPYly
ZEuzLprpvKd4C7m+eHAwh1yEeaEzKIzgU3bGNwAIpmHs9lnb8GD18yDlCwGX99ojisAn+lIwa1pY
ofOuHJbwJKFMmrOzoM4ky2Lv++ZC4tC/BNB7tcziqha8aSQNYIr9auhMcVr4zYxqMSdrJyvGWUH7
7HWWk5hh/c3sFM0E/5U4YHq16Qr/j01HrCYExYuuKa/R5D1PGhIj5A2a7t4m9Y2bjFYjbg867JEV
5OG9EWpgrv5N0TNMzLtSELOBcs5in1Y0PKtMv7pevIWFWKYe9Qcuv3vVx6XgatDl+kfNio9Rg5ix
xKKmccZjnfUn5b8RDd5H2kyPRWt8WY35KkfKmt69R5UJH9vcRpPzrh4WUXxkEDIHmhm/GpV7yUzj
SUunc90Z99K11pMjVxFryZLaERHcO60y53KOy3E03V21CGK7F8yq8k/DM0hr5VRlxldieBVdtIE+
yQiEs8q6gTTz/LtWJrEVUMYCrY4aEeCkLTUyjXoEnXXRr8wMtY2VntLIY/aUnJoST4oJnxTwKqe1
/yCl33lTdux8eaqxL19OhrjorY2WYhYLY0QqXjE+mA0LDrlRPcyxhao3vA94dqmbkwMoooGcHlJ0
QmWGK7rb/I7YeKiwyhABQR11+xl0csqjVRMN/bLtOSjs8dLTPIrB/NFMjnhLY3aNDEXNk+wOx6UJ
vwp9DAiJyIJlSjOjfMHKbvrpXMgKcemcu8n59Hyau9bxz5b0ryFQdeppBxPLIgVHeVn+Q8d9KvHg
z0dGpWZQQarBW4j0qT9GoC/dudoR9bmJsxICM+zmGL8K24AbgoEuIowRrUXsW0dtCG8xBx8CA2gK
o3e3IEfoXvVCy3mxDcqcWJ/3kd04aoC/01q8cebphFNKjCWT/e0azmbkQHFYc02L2ryEw4fZT7f4
z/51/2LK6vzDNlMgxjUzqM27Tovv/uTto1785F3/Xzyy/8Ud1fmHOWboRyn+GyT5Blm24xw8tK79
39IX/8X2W/zDtDfoCrsItSBnMa2YdhPyYYynyASfawDvnOI1xcrCSRGqgqT/57tlqtvyv9gK/vXZ
/P68xUXY/r//Y/xfHWi7Tkaux4+TR+ZQmH7cO+Z8RCTCRM4/1JhBus2jnIo7DciVesVrYSJn2qXJ
rDs2dsdeJOu0gGGuPPAIDNoa1pz+l6dp/ds9+YfJZAeVm3AdP9+pIXgn63enCTeCsOsA0sLAy4H0
+WTn7m9Kkx5Y3Ub5rQUzimfADGapsA7JSFGvQZXYYALIaJaRL18aWbFssz+xnT7NoQnwT0U64Lk2
1vVzKDESxIbsyyDk9L9cyf8eh2iJf5gFO1GXppJGb+cbzaMXWAxU2gYyVLumDRrg2KRkDzJd+M/P
1fi3+/YPs0p4ER7IWp7uXK1/sYbuScX7aP/D2ZktRY5kXfeJZCbJ5RpuY44gBgggILmRAQma51lP
/y+vq+/HOivN6qK7uquyQKHw8Zy9167DKwoLZKMdqy9kjiZ3n7Pee/mPv/QHo7JMK4hVE/nsmgg+
SjM6WJJb8uCFn3qLXDiQIXWTwUIcU56aOPnLlPzDjJc/iJWNrel2RhjJTiCgbyrHXUQ1bq9ZtH9B
Yv7pF5j/PxKTmo4z5bMT74xeQHQdsWuWXx0diX9/bWp6/68p+GPFqpsW17BKtdfd9Eou70a5m9VJ
qmv5T5Sc/gH/DONfCKp/+jQ/VrAW24pOTTHeUTB+wS3NSYgCmsxX//5phHor/+PjWD9WsXqGuiiy
Pt7hnD2EDrYwc6I71BT2W6xTk9CyNfkabGbS4lbmqcZgNH6UAR2oerrEjn4P/IgwtxABdRDd6VgP
DE+ckwjFGxAFfdBvyv3ZVgYeU8h53lCf8g43h65/ondFa0OWtJN0h8mp//KZ/vDKrB8o87JLOiSc
EwMgDz4TANGYIdfaKP8yAIw/LMLWj0WOdvpo+7QZdgKpgB3FUAP4cCSCfbWZMvCo6r6t3wiV4Sjv
mmuPfNF//7b+EG9g/ViVaHdxofVFvLPTYavH/ioMyvseDgM1tv82eyz1Uv/PDlMHUEQaoccANrSL
4/XvOqERdZ5s/v0T/PHl/Vh0BOaHApFcvEvs4hbQeS1tsVbUcNUlQsjyqWxSQzMcEirgZu3/hbr8
B06u9WPVyeKMeN7Zj3fTpL2VbUh8N4V936gfUjcMlxTVjL99QudP4+PHAmRRvM/CoE5Q3tArRS/P
7mQXIFAC+0U5nYvA+lKoHyhEIGEFPS7RByXX1+qj081DOmbcR5oKx59QevmU64WiZtl9cQo93N9O
hYG4ohDTt9MxmDAsm/i4CirlATU7O9beujqjE55zJFFdBjOZECPp0wnp3TUMy5PVdaseFYTW4vEb
/AHEVLmEX5Av9GzGmeEiYeGuqyXIRxFp5M6zpXWPZuz+soWJfyBP0Ge4y963IFg2z3nRv1Sxs/fm
9H30sAN7zsoTcI/cGdX6QEsepmeyH5xoqxAojTT3hWa+0sTauSEK1DRx7uIyP9SmtdIAO02kBjHD
PgMLLpNEA1V5zvcg8y8tIbl3Et1dl0EMpiYBmS2GVVDTcqvDkU/bQAGc62dy19AtSOOzNecPSLZb
LRz+EZWLJD4mSfDYad2T40zfYeG8k1p7z7WeG12WbR053mVDexIYmgB8cDKiej/Ct6C41bvqxsSN
t26c57rT36RSH/TyTBfiGBj1ZabgsUArdG+RQ2dYZEfCmYuaaZf1NIZtInNl++ij3OrHYSUpqYOL
LLjLyXztKINTZdG9SrAejV8qABmg476PnEttQ1HMiOVMXEB+CGJD6JhpyF5dDvazkMXBcIsnCXuu
6yAHo2nzxnRvxtWp8INHbF4g+Xuup1hObKtu+X021WTvewynYWFm4mscEZMS0YEHbAFH57mP8ksY
eFIpYk8ugbBxUWCoCcju4Sv/94XgT4v0j23UdlOcd3isd44I3xVKBjc+w236y3z/Q8CnsH7smyZb
pvA69rXKQhZqEx0JkvfYuFW+iCdnJXyIG4ORvQqWGKp29yodIMi5UYd6uMVdeqYbuUMhBJfH2I15
AjoILotFpGNf0LGajY7pRvwcDcu4XGAK3vZp+d+OSOLHnjxGcZjMYc2eL4Mnq2zvgzl8L+rwLxvY
H169+LE/0kcEttUWbPncnnPWQiNzaOwW//Hpf2yPIijn2Op1cjAArvoNokdYjIET/e3e9YflVfzY
BHUv90eqM/z8OMElDuEn0vOTFafXOhRPWmfeAm1684DCQmB/8bPk138aseLHzlgEEyt0jNDZQl8l
8aHZhv84lMVfTi1/2KHEj41xMlu9qUJ+/Fhl5JQ1/XlGPuL1ZHvOBrO2sNr7//ZBfuyFYmraXrpV
RHkyvA897Tro3lMSVA///uPVMPofJ8p/Tpr/5wSBenXWGuz1ODDjciWE+4y6fljZQO7UOlKJbmeU
f8vd+NMv+7GMNA2GAY4TBD+gl2RviATbo3zNfWdjmvMK895Gm8q/LCp/mjg/1hTdr+a6G5N4R1Xy
Uc1Ji1GAUeUvWS5qAP+PF2f+mPYtHMRubuN41wzp1XXGtXKv5z6Uei1c//t345j/xEz8r9/yY/an
ZRemwciFQm80A0g21cXEKD8kVseGcryV+mspwm8ZVIALANN71IdNACr0dEivChGcKNAKKvqnwZHX
KpwuxIZv7IzuvcczCy9E11hZD4R8ombPvV8ime5qGE5VBFXQK6PPnjbmwsqsu8al8Wlb+0Qbf0VB
e+gGLoJ1ehViXs7crIJq3JnsscLI22WQqmQttOGLQjWXPG3ElErHqgZFiwjMAUbqRUevG3epbzxA
u6gcv1HGwCMeTx66iY5JP93ZqeOsxjgGNxdgPXSL54BSWjt4B7vz312rmJdTN744bBhzh35nDKgG
agV/puuNF5H4r74OqNgLTrPVH6xw4HoOHdWuYhCAIZU+0cCbwKgSt7nijJYFeQA2hJ7u5FX1ebDx
Zyqrrp0qjhUaFgcPoZ4/pBpk8Wi+tQ3HsDYntQY75Ya6PM39qMJHmT2RErv2xlJbFLZLo8zeFhI7
G2VZbA9RS1+zrvdapr3Wjn0Z7HFv8jwLveCcMJWqZc2tcZl1yYdb+u92OBUH8kBuJR1p2dGNTRyD
hKfuEGnyO8BRZgSgtQmyu1NcwEqv2SmspQ9MzHeCHbHlwwIQ49pugHlPI4TpwjiEkbNrNBhCg4xP
wZj+9nzYNInEhhHV35M+v6DcabZZIdfq/JjI6E5dXOBlrdHhXjhkKggIQfXW8KxwQFUwXgJtRkXJ
IVDMEEiF1X2McXoQQ3A2IcRygi/OZgQft+gx4Dr62nL7exfb1aj59MhafIDzkZCJDK4TDbPOdO4V
jcIv08/c1A6R7f3Wpvn3rF6QrbtvgQ+ZpPWedKp7mNrRybeGfefTfEYOcI8kekJKn/2SBj0YJQoO
JJIIj9YgwAvbNp56N7nUeD7pJzdIf3qkIZDE1KvT3ADLQpdAGC00jpWy+qXPzWFmA2maOKRs7D6a
o8BjGTvHROoPpgPVauqulYeoSWyC0vUWlQVuBwH5pQqLDo5X3RCjUW0tI3skRbRSKPTXqUFoZqTJ
pwIhabN+VkTBykYKSkF+dv2TwTWACOh0HYTAzDsT07U+JDeEBECs5Lkkwm4p+EGBLq1V2zi/dSJ/
aWbSr6vK82iSKZzp+D66KbxElfbgDiXoFXIP3YJWWRScUUYhVY/LXWZic6lduud2cUzL9mSW8VH6
0H1dvIucwfB0mf6ZtIKQIBFzWKNjPSPA33hO7jProG5KDIt2+lgH+UM+Wc/qLVk0Q5owuFTsiBqH
eJwP6AqD9M3LzGekACd9goAexofcrOKVGgSwL2ndcTPJ5i8PqnLSIDIbnfgx7udN3Wsa7pzg0gnC
zYEIHyLhn8KIrpyuwf3pERo4Oe/FqY52EcFXDg8G23ONVQefBNZUmNyvXug9IxpaRV53x2EdyxQy
rGnydpUXGAvbM9GppKOz8tvgWwVpj2O/aSAHZ0n60Y3V2WfhcqYqIUu8Pmqmc1eZeDGzCSU1IiVb
t3TsbP6jnuuneSLqAItld6fIwh2lp9gxNggRfjWo1VaxqZE2ZuEvpsWypfG6hZe3imSHVJCVu0Yf
0TJC0Pvfl+w2ODKzL3xUiK/C+SGjlyuxTSzrqvnII3JjbSukrEw6i5ciFbAeKNe/hsoGoY9BtfFS
+WSaA1IarSF9QiIkkx564LhghNs3GtQnc8Y4zGIZsZbqe+LJj6ZlqHbmh4XqmikdrEb64SqdQcWW
64guV7bo1520f880SEodZ4Qke6Xp6OQ55ZumIwS29GM6yod+hjFYgkNxGgnECrG2UZ89S6SLKYyv
XGqKRR+y0M/Op4Jzz26zsbiteVP3IkNEbm2PS9kufBze1B2wx7+UUqDS4s7tYGGCdPKdZda952UP
jeUrjf5BkPmqFoQuiz90Dhcw+2cKwsHaxRmfuE64Ckrn6mNnqVJsocEAz8kbzF3VpKcWWoHUooeg
NmgH1h1Rv/l3U4ZEdPS44vyD1yRARyG6tilqV8e8GVP5Smb83aybZ9gbxdpomjXxjjfNd9aCNQ21
CWbcogmOtoHAPXN1+C09eWBOIy5xw42mG73tPLrbnkyQxtk22vDbsLt9nhZLTYbrSAgU7QMm63JT
x8jf6xyMXU80rKlh9fXEL2vyfoF4J+xnQlXdRv2uq8093ebTJOKtgoNXbXs0mhBLgmldzFJA6Lfe
NJtIeDK9ZZBlCwiHgO4MijoFvJqqL0DDzAidQ7Tl0dBtNEOu+PEFNUgDpetwLwb76jOphB0zKUiI
UKJ1h71oIMNp1uClhEzeNovvSkbc4LnQr8JpgZ4MD0OClnIE5IonxIZwl7/Vlv+o6SMSQmZlO+FG
D+JtaVd3URxt2gkVhx7JfViV9zl4dxTSyGRrur+pW9yDqUD9DwAcIk5CNDSpHfyX657NjL7dNGAA
loDVCRE5EEZzyQhjW/BiV4XvLWY3K5cB4qaFRdIWeMTnAE1sP7jH0edHtW5751v92+B07dIU2o24
D6oDJT1ddLTL0ZmORgnbXxji2dHCN0icF1nhKVO7ep0kNEgnDDNwB6A65BoV1mzl585LX4+vfWM+
IrvmYorwrEmGvceam2vppw+7sDOm9dy2v7UBomqIwaFJ7WbpJfYhNung62U7oyTqcSwO1sPAClgM
GmI9anWwMpdqKk1zmS7V9qIw01mU3A1aGqgqHgCG3NuKwb8mvIF9wm7vGcVb0Yx79YNKw3lT+Xxu
B/kYD+47yFEktkGfb/wmfTSi4neCO1YtT0aAxzQz87PdOfdj0V97VA/QcgKmPZ763sg3vdAR9Iwg
dwUKGP5oq8mDQT1DHRlgKD/3oob8Ej06AHdqbAXkxYilg9udI6ylAJz1EhHhFoX5sq/aApLyiJWy
jR+70jJA/fKkNEYh1ZASoIsHIi52VRJ80E8AKilftEZ/liEzybYTDovgX5AGYiPR8wMu6+1shvsO
Z1rXoU9BA7ttUzSZse4gitLPvmu+OrN5AZ3yPgTxc2FTKvN0f5WEzkebVcds1E7G6Bz11GqXaEYu
COzu8V6+aFXzag/hp9M5W8Qn+zGjmCQNH3A/s0tvPZofxUp9VSGFeKdqvjU6WgtLc/cVdfzABoGg
xqs64Y9JtRoNmsyp3NPbeojKsljnJs77SYptg5YRVRjQpzr8zED2Lusg+igp0fWautmFuF9IqBqj
o+S+1WjaegINChaLPC3mvlsCyo2t6hpn9sfE+p9bQGSGVjtHo/thz8bZdPFT/vMZ+ILJb9zZRBUr
gCQ5qOkmrEPUQQBMc0YY60i6kOyrTjq+ZVDwXG18HIaEE3UI0KiRv1ybcA1EdB/B7JwQ0eErDvoD
xa6Nq9XroPA2EJ1Z2uk06nbEKoW8wYtIs5DFgqvMqxOad+hPOV5gaYqHHPlS2IpNlkagexDDqQHs
+0w5jx0EDZ++q1poqTOw7b7A9UqTZiP4wuzWfUSika8Mdzqqf0rO6LKMVElbWIDm/fQqvfaobvgJ
8RfqdG/5OnI53MsJlA+X1qxFREEqmPsgxVwmXCVOtitRLA4wjqz8znHSjXrfsgrHZdlVz6XL6y2x
8s8AaB0aNzg1dhPq5nIe1xAgbuojm7K/DbK+N9HSWHxjs23sC314jqBaEeC7axFrdKyjPhG7ffNJ
gO+QmXv1DLOcXoy0wdCfnuQ8ndW78CTFtSGIDnZaQxgPP0Jf38zwT4xxemg5aRSptTb7+CSz+VAZ
LLdOtdEp3NZAA7UZ05o/vc2BvoqTeaPO/z5/j2MzcMLITIi5SV7xCoAbJ9qq9+d+BT/kt/DQXVQh
2+qU5q+wnvca95ascm/ZbJDfolN4rRNnl+s+dWVrk8Niq/r0XSYI/dx0/Bad/jib2QNhIeseK/Ri
HpRUAwVoMiuEl9xJjY9ltqueN9Un1dpPsye2zx2FjHNVRvc5E5Oa8qXNvBZHOWGG/tWzsW8HpIGt
UoWaMUzvnFiEVTCCQxeWNFuEWoBY4U8QqZ9VhYcCMmwkjRAZ96bWxEgL7tTwUQdJ2y42muMdyPra
WWzEBXc9y3OeMS1wBSLnj0eJohHKdneKy+YWDu4b4IoWLlG4xwOloweALGjjZ1IYtdmG6GRm5r2X
TAd8W+vO67/sPgw3o0IHWuGJRXYbgocyu2nXB/iFXIk+JmdnRIVCxaBh5LW7EZNO34HP7lEcEIBz
5xqEhpr6C6rAXZpmj/YYcVzFhUeNp+NMpY7MkE02UTFx4Rk/Qmamr1evsqKKnVOszrRoXLQaQnSH
QaJ+YYPLfcSFHrrBbvZwweXbNKrR44gnx/VvtS3uRQqOG3Mcihfy452tdBC8aCbxKASovRmWdiqr
6s5lRGmyvfNEvp0B/xKPcm3aYN1G3gpU7nboODHhqNllljKUsooL66SeokNqP5sPueXLpaGjJDKs
9Oj4YiXKsV4xmV8Rqh2SOOSkjUyySZyb7gQti4AB7sBj3g91ChSsPppl96hUW+EAfSn1zn41ci6M
YWSIvWV6d+rgp/j4fYbkeeT8Lyz2ODfUMQUU9UU6+D0zbh5aFj7NJtD2wFi5dXKrKsKTBjoD0pi+
zJEcN79sD0KvT40KJXeT4ZFE6TcY7Md/4r7n/GBN1u+6iN4910HjVxx6pwdw6Cw71znZbBXqCKab
5UPdmmCAed7JchdzT9aJT18IGZfeUU+x1xPeEQ7O8TPpfWjKZfCee8WW2JNVbpSXfNQf4l6chWRr
mNUls/9sA7nJuMOOmnmflzVhX0W5rKCSWPm0yeKgXaW1rcofvK7w6hklQPkyXhuI4QmJAjI0vjth
srEC7ZwWoIhSz19bc3+IIoxQnAN+4Qb8mmU8cQZPCMKALUemlPnmUXMMM/kkXXhiBWVIJOTzr7pI
LgFUkqjBGDLgQitzXMCjAYlijNYisw/DWEBOik7zULxXDpd40/ZJV8tvphoLmvS3GNGqw+T3AKX7
mxYbcgERPlv4QYpYjxhGnDzVNUzdhS2MbZYn/wye2bc2RmNxJWb8qUHe9ObJiZ1twZqv+eKkNu16
KDbEZ6Rrjs8PkU0CBr+XKsZOVwtDbf4Kxuia2/2V69epCriH+zm8jrnnhkQSMwrO8mDG9luqzCqj
vgz0jiPM1E2btAwA4PTxvaNE63Q87yMmmJbojyIovpwa1KAwNyl4fROIcaGO3W4KeKHxzmNv7Wtz
3LgAeVDWp6t0Cm/IdL7not9mbXTvkHyyclsLC12dIQng9GWX+SXpuhfDrT9n3DYk3g1rEEYHhLBL
Jyq4oAbjaoiKO6MMUrqK4VNBDFIGIE6q/Zlnj7L5tWzLY2q6e/VXWuq/i3FGGjxuGmGuDYZPbWeX
piSgEujlKNy3aJKHKYt2kZtCa0FZ2Ffvhpk82bX5O0/d+z6GnJV136MXbsrWvMv5nbHRvrqWCwFa
oRvZmgKBSUKXyk5Xga8uZjIi4/lrchGbt0iZ0Uwt68F9rAmXTLlvp6wfIpsvDoI2NRI+cTVhrO67
b3J+noKEPMfJew6y/pGwZq6DRsUtvkferA40ff/YNdgFgcjaXgY/RbSfqYspMaqek0zCn8BRiT7Q
3Rut/Zl2bJ+eRHgNTv+TQyCEN6IwfGzIXHyyahcpUy8uWoyj94W17oEYWNNJhvmb0CEgZNV7Sek6
QKVgCfzerq7/FuqK3HU5A187CHO4ZGmn7K+bBhwSO818IoYH+VMgHusRkXdjfI9EI2uC8yrIEKId
3Asu+4s5K/qHezNy0o1IXkORGN7KAaEZLsRdVlMSG/unBBX1wizd+zAoVkPNNSh0EC+a8Qsumwt9
/50ughvJV89WrBKfshbhKi/ckbUHCLLfysLekfyC3cF9kRw8zHpSTk9qCZqzxc5J54R6oeyOcDHu
6aNtjHqETlmtM3CxwoNQ53R3OtmLeWlszTJ9DkOVINcc1BplcjDgass4DF9zrtGzNt1SrXmL2cfn
9uY67sHowJaNzLUkb54iTXzFqeNBbokPbTGq0OrwXj2WwwrlqWxqBkjiGYuolQR7KQ0XO00VRHvd
cV8bIvGQuBFkOdk3zgpn3DrxgmzJTVoVLHKUj4vCZWBAd+U4Z+H5XRAsni2Hzr5pTvTCfFDgJZTO
IVraxjE//ALDUksQNqKDM/7/lTkSwZiCoGsG6OwInLHsaQ5udWwTBt9yRpxn68VHyPqLrnR3df1t
Dv6FzXA3BQGhVt7blPWbPI7eyLY5V5xg8qx5wKKLozZ+6rR6Fdpyy56MKyc9qbcvCVhXfx/E2yrN
cppa32aSH/GfPoZo8AfzHDty3blfsw1/O7JXHmexLga3rM5JahtVf/XzF5ruT9AQ3g0O0UF4mZr8
g4Nw1qj0OTgvLJg5m0zTvqtX5ZVYfnFsTYDUTEbMwFE5ZClKBKtfbSKBV8qmhjQH8aI+OKzdsYT+
EZuERuLHASOx9rhaDexXZTWcY7oNuEwgepZnPW4/zFBu6s6rQWOq3JCIPFqwCCUcJ9vtvywTGlfk
ripWFF12q2qEmO/kz+qcG3IEcH1msSKOl2vdHVep7Z0iKqAyspduqt+TSrJVD2jCCFafVlfMvPzF
aKITzxli6YpSl+xJMjBIrypG/2mkCMA/8jnd8I1a+MenRL8NLg2qMV3NfXwJhM7shxzJI1B+lVNy
gVMHxPrLtZ46zofVVH9X7UkTYEPI9JFMVfgecJyKfZfBZubgqX6u8n7Bn1d7Fp8A4ccdRXIocTgq
ZLidDY3lwyp3Wlj+8sCUhA5liNk9hGa9ovLmYGyetHITObcSsKm6zAxhf8JOsDD6cBWm81X97xn2
V0D1R/3beqodoVrspfGaFONKDSl1RmvpK7je2iZPz6V4zpP72F4XDrUSmIWLBIwpFrWdPeUrHje3
SRYso1eqyRvXJlyDKR5aYqkeoGOIteWoL1pC5wCQHWtSYgoAdjX2YTydy8ig7gLF/Rpp5VG9YvWI
jMCRGqo6jAy1v2dUN9JZqZ8Ve9p9QK3H5VHi6lqa3ldOhK/Hr0qMalX62s7wvbcA75zLiVj9Kxyh
QdFZT4bdU3v2ufm1N2ml+2Sm42ROB1FxhBQfqanD5xLewm7DZaB8jji17eTVpQYJl4vvpSeTi9TV
rn3z+o4yX7dR6BmtdC+MDv6kAlpavb33W2kQuax9dsN7w4YMesla2zNeVdD2nUcBkd4NZTYKtNpG
13XJLTC9BBZGAjpVqCpXajhLGR/VQkkQniqTVQnBoSw2ui2P/LrEMl/V9LU9az+22ZXJmgz2Lw8u
UmueMw4lIvd3uvOJt/+RP6+GFNc27hJto+MWqY6sWBtz9q4A0x6TKr1VnDvQo3M/FxgKrd3MT53t
+VN1rtTr7HJyiMCYzBaIxKmiqRdHV3V6EbJ9UKlVBrO6Md6k+FDlhdGMrtYIhJ/1QT0Kz/DPJ4J9
72sfIxGFyVxtjVi+ErnCxQCqgvPWJ3CpGJqGO96yMDyPBDHy/RFKgNtdTZzIzFb8pEi9KxaSygen
Rm5fGqSnKKK2jiPzqE80PqAo0vI7alWw5psRfbTTq4kSqM3pmJHl1eoTAdt1telRUJQicO/eoUyi
U2lV8HT1FEnbU/D8UJM6p8EtHPd+rqI1+8OdPmVAh0EcQTs+unxjfLWoWVYecnSeJWyyTWt/q1cF
iAlckPvB/+0G/12tNvYkl3SqKYRdPCvfVkTdEHBxjsOM5IiaFwpTnmLonIeHkbaVwxrvESjGpFDV
NsYDb2CWHKsCCFRxt1B2j3Ka9y2FoDKx7lQiXMneF03+oRb2Qa1yNeUX0xX3PAbxP0euVC8F5vZe
CxGonysHwRQ/ZZjupoDSB8B1J58uZCKs1SkSDNqeeT619VEdd2MNoJbxoj4dSRksl/l+xkS/UHPf
6ri1w56K+XIDjK96VhECwyEia3ASaueELUBL5UZVOnL2Q4nAJLK8XRxEDWX/dseNCo63q2Ktgkcr
rZaNXX3lg9iqK9RoaTueFSo2BTzrSa17DkDics53lvjwaTBwpt1klTjz/koGR88JpK7pAf2zlMTG
XVm1a/VVQF21QAkUrX+pDIotHJF7o7jqXvypZkudPfGDgOhsPC95zd38Pu+AGk0hJJaSv5sI5xgU
WOttHqi7TryK0pm+wnT8VDusq1v1Sq8pHDVPs+/uzPFbjQ61Vgrrhop5Mcr8lMXdvSXwu0QUiVl5
kbFBVMgXSei9EgUg6uSj5xZtOW9+j/mY2e5xeObx1KjWOxLR6OXFJGpTtZlGcUI2dZAcFmBlraYw
Q8UoHtQVaPonXCze0gPd1z4NAV7MxO+D3YjajRuusswSgUsafYjwuU2of3ZLV8qryWgtXXOHl/XW
Fe15CgxyPzDhqEK7YX7i7aKxeVarjhocamBXtSKosF9nXbsOUq5m7B5TKs/qN6oHx4TDhSKaT9hk
DRhnHKK6AgIcy76w/Du984rV2CAL7DXK4Pjht6XRHerRIaSy1K+AECDACGJv211t9Efb/oophlGJ
X2lkj+lU0bBsnhtH/q4w8jbkbqI4lIY6uR6KNKGUYYeLlggXPmFzTuf6i4hoRJHjxsBLWWuAi6Mi
wknEjlJYEr9hvUXsDlQi3Vg00JoywfSnspG040xtOw26Xex5GIqik5eMn0luPOjMYOmBdc1taqP9
5N843J3gv0MRg82IDwKf77QoIkSpXjJfrR47OAeq3so0Cr1ZdSgCfH8TxuuFOVKe8GWzVH8o5OVp
1BUyTloZHQ0Fgl9bLBC1BANC2UVde9TJxgsdxIzBdOdB5oo51EyO8SAy6Pd8hDJq75KhPnq4awvw
lo+dgLfVsPfIAWGPzfZU8mqDXjtgSEh+gbTlzj7Em063zVXbEwhipB+xzvpJNLLCA5j7hI5PNZm/
O4HENwnoh03KVWU6q4ZKuM81LQjlHcupzmaA4uS9jPonDxAFLWXx2Ld1zUIYcKFXJJsE169Xvxag
D7QOSE6Xxs3eVAVNEVZ8QJ91sHPt93AC9+VRaS4EV7chht2qrG9lfjXaeVrmTdavMj2WSxTOaF2I
hcAPiMWUo6wXASvCxrhJbRgas6x3rIXUxoI6vdQzli+3AYKcUWHpGnvTcsPV3Ooske+F+CqgMvj3
hDpeZdeufG3+bMz+kAKai3rELBz6P0wf45fd6gsjHe+oC7DzRuWT40f3GgILTQ5ESlOfWU2Du+tp
iSzGajjYQXrs9JT6T+ChMEXJNdJFmIM9TfDDPHU7aIC/ujha51QwjYZeMmPCsJHksmKrEdvM2tWG
cY7aeY0la3rMgQWSIj5sCmXQdDy07IDMCpUFo8trFLsIjnhlTpfsSEE9jc1nZhewfGJvY6sbUtqa
nDV8gwiR6C1h97XYoHRsij2F0UVtG6vZcJTPj8AwW9zS3HwJKGkNrFvRiFMDw9GLboWrlvEZ6AH4
JaZNkKnWMNW7qv+mC0pDm2L9WDqHrEtxUuke3vg5Qzcp3nQxr4NSe27ozJixd9fW+GNV2SS3D2mW
MMMktsQyvc6kwdcSDGqtaXtC/7DClzAf+adhXLxj6fno3P7sZmRNO4LuxYRoAsHO9J7ExB+gxF/O
nWWjbRZvBNzWpPtw7RBNtrIJGXSLGvkWGzWE52xNw2Nnh91H0IIRMFzO5FLD7O+a40sTeduwoylh
kwABzPw1S/uVNnovpAhs1VsvM28luLx51FE7NPqrIiYOdDZujZ49jA3MciIbw01rDkfSe/jRXvUs
O+uRbvoXwJFX9R6jRNIPsc55bj5bBV7kWZjLf4IcWz99c6vuYdQaLiElutAeqAFjwuF8kYgBLBl6
kCok/WFaqWVCcs9025rMGPCLHAgWIx6vPh9HRtC46rS2W4AkrpbaKFhF5ncn7ndsKdtOit9dbLyU
JJ72zA819qoMpLE+0uXi5BgJE4SVBoM7HNUVWTxLGr96VnK2Bj5eKj+5QadMzXT3K4G5U6V0CMxR
pUCDJKpyAHVGQbONWnNL+VrEFAE5gpuqY9Wkd35dXWayF9S/Iax3iKsLLTOIqGlIzmRDr8ATCPs2
kOIcUxBEqGI9V2YOcSPQt6NjblHlv/hWuwW/uVBls9licPs5eRyqSI8N2xTxyp6zYyW1M4rvFUDS
FZX9fdZDMXdh7QLVuOV5f6mDsl5NbkW9LDoPHJHVgB06bamPCUyP6b4Dckp8BJHAxAxHwT6Ey6nR
QAqU/ZOuTVmV1TJ29avN/LQxbhCi2u3bHH78iN/QgULSllvP7fstna9zr5V7N7B3fQ7Fx+whEVRr
dWswrXfudhtj7Gm/dgcradjKunppadZD5Ns7yjOnxMXPGNynxvwUTMMvvyA02IoUz4L4VaOt0Yeb
q5QbJCHB4GE0UIIO1Km8HYnkZGKnLu3lQsUY8s1FIJ7Vyo6xjZo+yw6MyEfL4Cak2fka9/bSx8YF
jZUafEzqfSCxVdO3JwAoR8VPiAb4p44jqG0QBuj6zqeo8QTP/QZNSxnKp3YYccA3F2F8xpOgoUYU
B5Qf6QEDNXFTLHoKptbQMngQjDA6IiJDHG7Ghta/UbTXo2tYRtdaeQNYrNUhKyJ4RQ23mglUcYnS
KDyqf+4NYjOQQGgRpCQieZMV4r/OpWoC1GThGteUwhSjEtjBXcUxqQv844SUQTfOLaEs6tNTnHlG
OdmAv2BxLwgw5G+ocSCdymR6yNdqtIBslyDUQWwQrQTB9f+xdB7LdSNLEP0iRMCbLa935KUntUHQ
wruGx9e/U5y3UGhGEq9Bd1dXZWVl7mkj3DlAOiEIPN9ToA7NxRE2vSxRzG3vuTeDOLnldHspYxza
wRI8yiGirwnczgkc+XvH/vAo1VYpIgD2WP5G/hGHyGjNR9YL9Vjl0ybnTvFIrpS7dgLhbOJ6PaJQ
r9k2N2Tu3+ttfk64UjuMs/PmAwzkrdJtgARb8A9R00iAI8BA73XG7i3xJukuyOsydwZS1nq2vNts
9xtJEWTrRjbnSGKE0WWXlstCC51/Wte98+p1UHxPGM9bzHNVE3YrmLglTrW3/eCCJNjanicRRB7v
uBR9ru3wzQ3xWfVYVSbfVk3eNlt5O4lRKF6+ZDCRyCA//jsZ1W+UocA72Q8WtnOrwvU2pqxs6u98
o9wnOhCF1a4D9T0341Opfixn+jaDMPgL6J6d7BBZWbWENncefmqsd21gAcUwGL61Jjpx9KatkPHu
EWcgfcUYQXTfl59uDyVV0+p7roTHYk7WDiNKW91zn2MTOIpj3oXZOeYpEqJXdY1LMfv/Nozm+4UA
YqGVEMI1QuqchzcamyIb0OGJinGNLB86VTUzMq6ODy6xYXag04Bmv/GlA9MVFab61etGHIgNE3fH
CSIkCiCXOTLjE4AeHjFzkG2tFNjML+YN6OyyiUOoTkZ39EdosLqjdbSd0KUCXUFU/KoMSCVTufca
jDH/+EsYSfn2YZy89i3tnZfUdylK0ZTj7gPpC9ejXTefDdIPHcd3RF5AsSvC1L36kR1eUt/8KKBO
AauhO5suqFKgR9TQ3/ed9EjAH29QsEEiwCrvNYWkOXXUhnFZhPbNeLsMHRhjgnB4Q35dqfR54GHW
xegDzIyYo+n+OXGXn7xMnsh9QklefC7n9mDg5EW06q6MKXarxcm3vR0hwVgcJrIXP2GoyUdqzvfw
3Q5M66JK/cXsXpas2mRMK41uNLw7OWxCYpZph1e/HZnVX/Td5xCM9VpNLUNe4yUJKFvb8pIbxtWw
00PSMOdp6cVuKlbRTFH/rvCm7X3r0HZICZE6YtjwA5IKPBYte3AzdCXafjfbGOEVEdxxs0GTYUDt
wcUkrVwmBhWG+csyJLX2YRoGY44SatP2K1vpzV/1qDH//db142daGPOucJLoo0jZyr7ubuBI4vs4
JPd0yB8GG+vIzLi3MYmp6HWumB6jc2R2m7HAS1mZj+iGQMjlhN24xnIl1p69pryaI4lFRSvIbL2t
0SFezjQA063DmrL3VUOeuTWGy6IA6PDdzFSJxwl1+qLfDXRQwhkWAvq4pT5+90n343fT/dy4+MoM
ydr3zQeGcu76HjaMjcpgv0xnP2Xs0xjwT4za4eAMy5qjeEsJQJ+/BZtAUwExln3ZasvNiKlLNVYX
I+Qcwiw6IaaAvFKyCyzIR7aPKNRI+yE6hzg91V7101D0D1GQ3TSkjW1XPYxGd8bJ5VgmGqSRLGeQ
PwIuH1IQW2QwVl7FOLpfTl9dG3xpDmbPQ1N/WZa3cQ1K2YiW1aZrUOBMk25ft4AVhj4w/IZdkuNd
TTbgDSAWmEgwMHo2GUcjRWEUsfiVFpn3od6fFc6YPgIxLC6cHqM+xNYALIL6igMtY52U6PTQ+QF0
cxNUB3EE1swa9+AZAay2ta/mXPwbIzYIt5ycTfoC+LjHAQWEyVURb3xe10WttA3KnZ1kT2VUozQa
bRpky9RSn0zNXsUxFqccXaP/1Ob8bqLqFqxI6f5HIJJbsFJh9sbI9gdXCwke5KHXLLu6G7CSLVHB
m3wcDtPkzOQI0IK7Y6PMBEruIImdLbw4t+WehmFph/FV/syEz7GurWYjGbdLJHRj8mjGcmo6lLN5
K3dND58xG4rN7M90TB1UTxr8FvZYFmxpOe9aDLs0TeweurOeVly80fMQa59mbZ+Mqn9pZwuQvjfe
kN1ZoCY5AMPwlZZw1clym2GJ+3rY3CCJA5On3IKJ/OSGsrYKQXQc5mDC96MxQUfGBqbqLqjffvd8
Yflm2FYcQG0abTgRkKcYQRLTexkrZiomQERkYEQcD2L1R+B2dDTaO2kRxihOBt9ykSM0ejOg3evy
TEDL4mvha6+9y1x4aO4wrD07SBEpOqSOmd4XxoITqXsxyZdacLwMVxM/q9/JGnJ+LB5R3CytPasH
usrKDTdRC16kmeWFpBRr+upYs/pha75MxNqSwWOfQA93Squ2lgE4HqbVbnTulRdtKqt9laKzX+Bc
NxqY9kOvO781mgWO5z0ofbrYs/ZuFeabw6Uve88gbvtV94Wc8Uk1zQ/5XNQWFPXYsvnVUdK8HBRR
nluMD66ywsPfkkDNfpKfbeALrUjf4TIdK3zx+nGkc9Lg3h1rlx5thj7Xv+YWypJfP0tJWhn6UfkW
Mslg0d8TfBt9jI6jmX0GMbQPYzJucxSxVE1rEKKg5mmfdalo43cO/LSs3jtmqK1yu3/DKqrawQZ6
kp3rTBppU6kQNYQYw9LmXPiIEWOuSDxfmE4IJkZHjBTtGj/21avZ1u+l21wzHZ8EX0+BaUD48dv1
GGaQeTP/qXGJdNC+bL6rY2Lb1tBSCRVyW1m3p7PwLyM5aYhbrYGHO5NvV53zE/X6fa0gXABVVDRo
aF6Nafa0pPHzDEsqiKNnc+iA8lrr1Fj5lxlp95bRevdpzEOO3CXeNinyZYWFWCDzQvi5kJ4Mc/+F
AzyK4E50pMH9nRvVY5UiUl7N433J4UBm4dGrslsoRNZqSacr7Ppm00X4TUymOukR6SiTyci05vXW
ijKOfa6WzQAGi9YpoogV3dJOO1cLlul1XaD0NGNVD4xc6MNb2+vzGs5osTOotkKSXOy6rL3vD7/T
bP4zcpm3cZg5kbDvZ9kV1HPjVtCjoQMfhln7GIMBoafFPoSqxLOLv46X2kZQsL9FnRV6sg/PWPP7
52Kp17L3yji/mha3iY1EH3ONxT4Op1ta1j/6CPpSeStsuFfT5G8qrNp5n+gpn8K7ou7e/RjF5R4e
5WBWP5OmX5HruR8ppSmfb91y2DeDRU8prR5SorLSXWBnYChlIZPsG/OqoXiyHaSYrfYu7YJxg5Ad
YYhAlS/NGYW2S2lCa899+lTVxjKnKyOedI4W1LMGtU/Tdgs9dAtpdGM5KDRZ4SMVQ2KO2y75bHr7
Aln93AeYd5DxQeh9GIuWCrh6D0YtfshKOPBcd13uoxo8XfIuOPU6tz1ZWtuYZzbKqp3nbegO20XP
XyOtv5WT0XbjWrec9WLOD52tPcuLy4HtKfY0VR7rYXhbInjsljYoWkMmE9WGwtk13jt1e+uV/pYJ
NN6i+2jgffgcKQn/Ksy/3cb4qpjTh3XB3ILd6S9pxqYAmXGy5CmDFDEREalfV1L2oXlPB3pcSxBs
KtqkWX0ZA7ylKIdaM+xuihJZCFxpdbyFSX/vtfx+Ke1V3kcHibBqcX5Un9+aREYm+dbagPpXeulS
Z92Prwl8xIKEBSeQVVpDVJqzH3kneUEjeRgXbzfzYvLGRVKdmQT7C/vy34KmsPVhOTnZWXpvHa5r
AUSjCIAozmAJW2hjsassiuasqpDpEmpYc7OAthA/1hanpmntu7m3SYD5f75tgw4YGijrliXiAqld
eob2h446F2DUAacaA34JvvM1vOM+BsyXsb2US5hmAprQgRcdXdGhbGGhh9Pn7DOqwhUqX54vXfoG
vXtAtjnzvntWvy0ZUpo83Jpn1KrAaBKrvAgOGufuhYJrJ0+LIpOqb8XLJA7GULXOpLd5n0C6cEP4
z2EPJkLXvnbOQRK8//9TywMJURSCb6jB/msvf6UxJvBu6dzYbWpDJNMfOkTkQtYwyKE45/XnqKbd
hOyt6kV72X2ZNP+jChbwsnoT4pBgtf2H6c7/CpPZnFKwKp/6PV63AkE4zQYuCSh4na0zTf2MHiWT
nh5Jo9FnL6zd0GnfFeJpykTUOYTDHOPAvRRvsGPecuKiXOY+XD4rmQ5KQ21Vz4jC0+cAUGkSRFD6
FvhlWzGZUGHhm1BXJ63zHhagon48/ThNkK9yMjDYCLsRn0jfXbhF+uZrWLiHB/E3ARtHiPEZyvgq
B1kdCT3Q1e9om8HHDld4KzDikqHLMHRr24YMxoOcwnbbVMtpqopdi0/25Ko3TW9+CwJIR7KQFBw9
5Ci+Jj1/6roSaaEMDEfLy/eupl9XDq+DGzLoE+Bv0EQ7O2A6ByXQt7icULw0Ln/7BmlshnCBfnL/
oXe1Y2kE10ocY+2oR9vLPMrOYbaBUpcHS/wKgZ+Sbrl4kX9RY7Cu2ykGlJk2uuc8R0mHmt70Lmyu
qL21A20z8hkmJ19zxbuVOk9Gz+JBCmo6OkgITdzYTXFAc+OYjSGKP/OmMYCcpcfDG3rkrzZN3qEl
PouiHdf6BNq4zB9NW3wNbXEGu0YePI8/6YcxSoHiYeJvyiC5k1iQ9sbDMOrn0ptOJtu5oJNs49Pt
l9EWWWHKzuAzmawDFlm3JGcpYShMcvjWDmBds3ZrateBxht1xY1uSD+nyl6qxd7UvbeJ1fiv6fEq
ZYyBLqmM1SHU6hTqFITlZYiM5wYhDO7PZ6m0WlFUxbIFIKM1sN+SzLANtL/TnDWY0koW+vcnKTB1
ECKxEYWHVLP2sgKFMe3bpNiGc7vV6+LHH9pHxmE3S28duH0YUes3FklTZzrbMMquis/lRdNv508P
PYB6MhifHK1Bpb8DhVMUpNfQgF2LQUeYmBy34n5pIFeE9hP0rHNIRMtdWnTW8NQjHCIoT+Nm+EtC
CTIeJMW1OVuan151CDE+YdkYC1BaB/FwcLk6fK4wS/jDgeKQZ2p+ABdsQnPwkFMkOuFMXSyKqRt6
Xz1bQh+DSkiceM6YNHkcgxiS17vMtJwdqe1o9FC82Wh9RVvK0rpvc5rVitY3JZ3z0C/5tmo87cZJ
jbueyiANkmNatd/Oot4b8tqCEXM2KiVu0r4FKfQA+QrKGmnrZsjkE8Pj9JL248VPpn3MsSwA19jB
0NE3qK4dVZ2eMMs7FH71FjqNfkjIDscyPCRycyn7MDgIChT+trCS+Ubyz6XXPsqe/e2UuKnNLejX
9BtSn6IvfJ+ZGo0lNvlEsQkqXo/Nuk9qxlRQl0mgqibFcGxSdSi7ap+r+Mmu0UgG0dJJypmruyOu
QzmqEvdFj14s9I4DM4SoOv9DJm5lav0dTqmAcyk6Uz29rsoECIAgZOjzMXOCq8e3zHrtTsr2fggP
MUVXqU1vHEhIPRnm7zSwU9mVI27e3AVSWCuthXJlPNBKOVijjw5PhtwMvPDeeJeDxZDxymhzeIoL
DJ7IfMwCxvDodep2efB8622ow9s0Wk4NvuGMRWLzIYqlbDmrdnZVHt5NiGWmmJtkqQJI8el0IC9U
wQ7l0Iz0FsIY6p3HSBHHeeb/8dB7mHxT7FHxmcbxvWNMMaZhj2nQDhwzGqbXqK5uPT//lfFjUvVD
3XZrAHhcu9nLY07OAUCKUARMz+lJFR4PLdlIregW7YMHFYpdkNNPUQtir1kNvSUeNlAEd1LF2TWq
48B7TWOsaz/ZSxahg0ZTzwZ29lMRJQKZOKH+K5zyVuD7zIzupQlRJs5K1g+TK3LC6AWDkp2s+FAy
z2GlfG5cAwiFtCqvTCowhpm9yfUbp9q9MMIELc449RxHIuCKTs66GNQB3butbKqsoTiYi5d2yo6u
3134FpVgKGm+lb7FBPFFTu2g08iEKR7Xizisi8JqiC454kmKeAVxfiW1EdwPkPLl1RnCo1F8KVLH
AA8DvzQ/kknb2zWzpQls0cTKX8F7pwz1TpB29AwYm2FyOeGO489jv3qxXKlQxTrBrfah6W6c6cu3
IQeCqqFvuGylgNeV/8gQ5VnwgNqyt22ojoiLguGOX1Kwm7gUTyZ8W20xPkOCraABks+X0K+l4pQX
hrr2aHj5J4PdO+kTMXGM9FC1J+TL6+rReClziiNhhpPmdMH8WRvBrjQYugxpl/sAOaq1PhjI3cq9
1vEasjjGAg2yYEZJ2vm+m6AIWm58eJK1YZ6kb9ryCIWtyiDsXrPTR6ETWDOES549yts7n5JcqXor
/XpJkWFH4IuFHCuPlSnzjaSmhtJ/mFe8Qb17H5X4xML6EuZbG/UPXTTfuhbQeYGFffvDZ5d1Gjy1
p8Rl4pdpbLGk450ARTf9PP3C2PgFTF659fQgcEtq2cCr0P4kFqhCu9ZT0kOKBpoZh4V2JCL+zDBA
yCrzY06ClHNweqZ3/ttwQoblopaHItC7Xnw5E3akVfQ+gcBMRMU21M4h2KFJm8EX99uJcxNN+9qh
eTxNJy0pbpMSIq1Eyol0IIjzQ2xXn/4Svyjy2rmotjmiyO60IAoVM4phYtVBIsOzMYuv0kvPbRJu
bTPZ6Nhg12kMZSTcoxsOZjAe5bI1Kv/ZqrAsCDv7J4+cvYR6o8OXmhneG4MtUOXNt5UxqzIOL27G
ZK7pfmVVj4nT9BzodwI2dEaMOivtLYkMsmDGEqHfSy+RDEcylJYLQqXmjcu1X6XTqVzsD60vLrAQ
zu4EYaIc1qWO8jNNpzKHm5a5d4xS/aEtCgC4EJX+jieBf/KLw7kIKg5g4T76DVCCWPi8E8jq2nqO
edxzxEQsCsRk+gtozxLX9C69DcFaHgy0ur/f5AD0/SrGWk6EzccmA8gYkD6wbyZeEpI0OCrRSxqt
jlk9dpq9NiUqhN20kxzVV/lGPAKawVkHWXfr6MWD7Gra5kgKN+Q0054NSUyZvGCltGW3eAO81PHV
nMff2F1uoa99MrHz2MERsi3/wBXSDCgdEoRDnoTUaIMNcOtwLrgWzjMXpAmhTNpjFt4Drf3TMKQE
7rjRh+4Up+MtJ8Rln0v1U7I1M3JqZ14+LFu4ehigg+j5dnyUv4OHJL8lcCzVMJzkUUUA9tJUrIzk
yIz3avEytGQb5xiO7V9aKNWU1+QPXCMjEsNTB0jIKNQfQpAxYEl0kbueT2GC50GoNREP8QIXwWYC
C8kbrLLyoLdsvEzEAHD+mhlgpB0uyCwAeoxhub2zaE1xYiUC/fF6K1TgyTQHAFir4hJxm/tsRjSB
+sZAp7xVzaPcEForKiT4U5Akm8FvagCWw9yyAVYjULUJSoTsJFRWj39bIGYwj5shxPsk9TGMYaYY
jWZ4yLX1Kq8xNrTAec7x6B0k/OqDtZcVRrtyH0XeecyHj1EBenF9yrO7jxC+NYdxxbjBo+6N2JfQ
PwmmW4mU0FDlN94lKTk5hLeQk7Lk2VFympEqSD6b77drCW3sXz/S9lIcQUDml3Nm9EF+WjYqv8km
4TedCtnJu79YbMBpzwz9YIUYCsjnB0pnBMKgMqJmjoN5vmGSwCTAQhKzvPbe9rMd3ct/oe7dxbwk
yR3CGRn3EF0bHGrif3LtO+2P7AmVV3ud2Mc/1MpXR28I3TZKMQx0QUDtcaFPjad4KR5co/6QxH2w
zKOL50uTZltnSvF6YcmksJOlNMmf86B7BSHuxOs66LBTkwqI3g32c7cofR/4zSBbzzmVk1ldkK3Y
SbRpA/Ukj8geNTrSgF1ZSV9f+1B1wGRmhOeODSNH3+BSdYqoQyVNEbKghvq4W7+aVofbgbeqBgYc
adlCc7kJKBj4FtSHL1pnX7VmhDGNTD/IGjiwOo+0OQPa/pIBcWjx6wIXgTkYEEBkFVlb4TdNwbQZ
pKZgpEaeQFujW+caiKiMxUoa6V5Vb+0KVg2rTrYTkC9K771187UTep8lBUYV/a2yopOHHwS1Yv+q
Au8htayLtkB0451j2keo8cNj5LROlAa0p33LgoE3cPpCfgF9IBJSD9PGky6tLXPIzp5k9yxpc2Me
7Gi4zceY5SN6kxLiTeeXfDm2HaLfV8JWAzzzV2wCKFk0N2p6eLMYKcj2oec8olPIX2VpupUaST4H
L1Sqfq+Ax6lh0L6+N43ySfnTTueMM1NQAvIrJjoq5vUsKKvQJO7ShdFHiW80T7wEtRGbOrFUIeRY
bet0z7497aUz0uXYM4/xhabVVSJ52B8RpIcWL29ag/2hVs20pxPuYdFfF1hksQQiVW0b69XqkAwh
iWC3yYeWnv5Uxuup12l3/0pBKzyfsoyvJf0Wo8y3Bhl5XfW38ucA6J71XIAnWtQNLsmMrtdHqUYQ
pt1PraJ6qI49NYDudae5Si/CVqWQBm9DfOqISwMjt8wXAM2xYWjfXVoeioR3JMsQmMg2wqAop/Cq
B9mrCWeFfz6FzcvAuWvpQMlm4lO4E0bYwGQFYUreeu6MowBgHGcmubKbio+kHPtac5UyQPkdG8ZB
g6xgjuBIaQpzNImvbvZCEd9XIyqQ9QHHMjluod4xlzndymRb1zKc36hHOfDQmhUa9i1LipLVRwoJ
+YahgN3Muy7w7PjRnqjag/PJhVQwuMTnLJuPFD+JJtb3I1ffyDeRi8gv9bUwDBsNk6Uh3UBRNol5
pNmvpcn91L2kSXNnkk3JTwfWs+sYT4WfXU1wbyiASCe6Vn0mNc2c5q1q/KMpSJ82aPIVfKu7g0F4
ziiy5Op1OvWtFxr0GcT9uedGAKB2iWWoBbAHl3l8EEIwgO4ij1RoI/L5WpM0U7ZLRSOPd7IT80GO
aAqsqZNuNlQOLVcM0OJJyjlCsMxYye6VuEOi/yC7tJzL2xpkrmed5e4VZmnNFJwbVR/lGNzl4XCb
YqaxdukVwpNMViUoiDkCnkDxWMvpZfOwC3D//tYC60tgM1XA1baBzXqMe4mTKJ/Nr2lJnDLo9OfM
KhCCYT0vj2P7pU0IG7dTASmHtIld3I79hx6LsEVCKUevfML5BBbYuWWB5ejSKpIbxPTLZ4U2iC41
DO84M71fJOVnhcOyshl040ZVNXlQykhLuSB7yDS4XKcRt6SNi0ti0gCAGOQAxvDSxBK8eugjdv9a
zEwNogzdIbyTwl1OZO6I6jzE2RkmNFThIRLBVTkDTn33i7uTMPT/fxJ0NOio6uU9eDItSZPnVb+j
AX+TXdzp4RvCtzJYkSCN37dPTHsJLMjeKLH4GSN1lfyS6wyshJJAivQUfwMdpSI/PVpuchdr8x+5
t7TGZyjt+4lkcJm6L3ecbvUY2RfKr5yaUXbAQP5D2/WpYUA0izFm0qi7cyxoJO7oaSSFmnp1+/wD
xPzWiYPvv00QD+B4GgzduFtWtcIsKh2bvRm5j4kJtGUhSYUmO5qCtOyM4FdO1KIYvpONZgQnAV+9
tPyYXTw3FEgtezREbmhjdgiMyL5PuQF4/IJdygaVZ69MdQ9PyLOWe5fUkWnirWzx2EfCokGAVG5I
yRilmAtj/1Z+HOwrW4o7F+gTaaRncqitDWpfgsILPiPBq6SIkitL8C5cnHY96ZnA0YKySMksYLKM
Y0MnWQUkkLkGz1NuTO4q2oWMzuLrotDuo5/hQXZLRLG39674dUKgAE2Icv1Sa3jWTvXroOWPTaaQ
AEyMT2d2PzMPdbDO1b/lmUuwLJ301A41GlJdsaZMPDlFcqWAxfZ22frUWUlsXBil/ULtEuzLfCjc
7rmsl/1op0fD9h6RA78N8rDYRh16aAO6X+uhrPGMohdZmcC/2hgfu6b8WQbIB0yAdUIVO0+Nbm60
JElkYB6ESgVA30wVqAA1DbBfk0cAx4Wdb38hK7xpwDtYwhX594RGlxAGJX9mU0r+M8uAjcN9fVsx
YCTIfaLmgILHOIEXo7GxRbcGccl2OzaYnta6/1X0IQohPkWeypE6y3dLutwnYzavotC42LAHNI6N
3CEqZ/I/q5A/gs+lzRvT8Nf1MD5HBtxgUo7NVDonwbEluYeSfcu431VPfEaH3XotI/Q16yVfoFkK
JCKSnWREnDjUTfb+2F2CYYaV5yOuQNuTIF455haRlxUZg3yrerFBGqU+aNa46/ErXEnHSgoxWiyy
x0lABc92jZewMI8+zmcd0I/0YMzG3Hr1qzALpflEHSedBjSZ10bu/s25BN+1m7/4H0zA/Ta+eZUX
Eyav3bZ7qQvk68LbPvxN/aczZGWuMGRV7mTzOxaLnnBZTKQyWTMwQxqsh2X82+rShKrRNOK+IQMm
v5K3bvkmcjfI6oVBvNLHYVV633MV7hiN38ricrvok3tlEt9nIr77kRWmioGghzcjU3+ui301UwgD
TbXKy/fSCmpmzoFEtbyzyfSTYzTYCcgFKtXaeF/T2JD0iNsySGhc0nUloiV83gQdtQjiix1PdynT
x3k900CRATgWZ3AXBrvRjMtoicfVtsRgWFf9aWrd7u9x8no9sUW+j912j/Idu9r5Ca0Ke1NMtqIm
OUeop934Y/mMNvW1jsOfyed5YRIDB1wN7R7EKmbIIGtw47FOsV9/RblJ5ZMWx8nXdLxoKyg+9oNU
qF4TnevExKcxmddRyTBzP59qoDzXHj6KEKC7Qi0kWxAJUekDyuY/eaxh6jOgnNQG2J60hT7eOFV2
miHI4VN9SRawTg+qDOqEgR9vGDS/H93l0Uq+kwiFxuFkui8O960MQaJzClcLZiEjOoRZm9FWP1z2
qunu5dFreruG8oCDMg+9/+ePxclBpEHaXIJpcKVEYYnA0/jXoyuc4clBN8VvHNBY7Um2uuw7UqFa
DYiUkj+ryb92lAyFjxOOTGKndfQsD0TeNgSmDLhjeF17ZEbOqWkX00VabHTiWcC8u9ec6WFqlotc
YX+9T+8faRwxpAjKs9zvHQi+rJrEHxoAhwErqsFEWhC8kM4HNRJ7TvYkKIOCMsm9LFFoMpMHFMsO
YEvQLAOZbTXw9lOM6c1jdLCoZg1DHRPYKmGDarg0NMt5OlvWhNsZL0fAeWxyDct5pnH5aROQoyI7
JwlkY3YGEu+Imw5OKkc0TUK0UhnJgnykKMCqeDlguHTDh4GbLLs3Mn2UdhhFKPCBHM5DFEFKQNqK
nuGdBfPcSD4sL7+oyv3odPuK7TeJl/eepawWT4LLd9vq1PlkBEbX3qYz7YhyOBrcAdKNqCYFKRqc
K5PeeDef+lRL17gYF5t+6piFGJhGQYXyngmGXTX2/2Y/vxsdijBy6jjpvxvSmiBMrbVL+1PkppY+
psgf82fJh2WFwtCDAZm9yqQnfVDAe8RPG+SrMDweEZjIx3tg8jvEKsmfMvs5bgDGtPQd86lfexCw
f152mLPdTfgYU/HjfZEU+b++Limvl6cE+jKbx3kcBv/WHcNXF1LNRLPMDqf7QRH1WRkCSAS5vKVn
ACI4J6yS0QJZjy9Gn7xBxuiWqOHhWB9O3757koQSsZea5GsGJY4nVNm8iCFPPzLGVZMisjFbz5aK
/xW9B5HUY6rXrp/7nM3pC9WpvrpadPUtNqIu41fs9Ik7JPK0bw1SSJAYzPFp+S36aifklYgHUXCT
KsJqpkVbi6GKvTyHIINeXaUmpmYjtzpCUCGqpy0XHXLn2zgDmEP0JIAYljBrBRISCIrOSNNbmtWf
JFxgMWG9hyFynBErsmjCeMG8wnIU7yoCJBBfmG7qpf4ojZRRaLfaTWVxbikT7VZLYHkmj1U4PNAt
J2dv9khW/Yrmd1qYy07mraBGTjeiO6Pr1bNy2DELqXSRh/eqxDdS9w1cBuIiIwuOX6cS2fe4EMmR
ofyKBvMrSTlCTqYsjmt3desZ0i0jR0MKAoCMHCebEXB0Jb9dyL0ItCL9Q2eu3CifohYGxXSDfc4u
41oXedMyTd+92Ydw+KsPdNQChXySq5cJK1as5XDiUXtMRvSRE614hQjKzOq8ydGm5XusF55QS7SQ
Ad55UvuWA9lG2Rua5tt2UXeGZ191sMXI8s8OVyhDQ2wuv/ssZmcnF0lgOT91XyBNpnouCJSQGBut
UncztvkxYZXpNK5myGE1DdbGBdzTjJ4bP+mee+F2AbL3gQE1pThjAf46LQzchIrxdEtAEj2FOobu
TxjCQnbn4GQuPqSD5KFvh8ciw997KRuefaG/jt3yNGQ9JTwReWwRGqSrk6+US6njk2NAMH0CuFA4
Tc8hGrkkdLbIUoJTRwJJnekoHIMU8n1mMR9VHJ08S9ZRNT7Ic/Kj5mS1wztU78dMNfd6nSFqBBrW
Qzxpc+Sr0JQYlvknzL03moYHNGWuDlQ7W1VvfY+HIs8rqNsrEpev04i1s1XFO0tnOhfj97XqCKlG
Td8WMuF+1jlfHokbCid4CgcI2WvJfGcPJXgZJNgWlMv1mn1jvNolPCpW9xA2wbvPRR8OUbzJgeDQ
vznlI0gg4l4dZGjIC4eZlRQZhMhJtpOpX5TuXH00p3LGlXs/O/kMkMYNXlkOBmNYofe3bUg/J0PN
3G+RhWaG3wEDnZrmyWNYVCQADaQvqVbmVVd28PS1B1UySTZ1o4a408z10Ba3qPJDVivPlJf7Au6Y
3gX7hRFALL7fXId6dI5aoHLt106q27r0gfEUg29xdW8zMgDvKzubdfOeOT6jQLxnFZv3FVm1m2Pl
GiKtWaf6v0bRKZZ15GqvGPcofqK+dNby1xUKhzdhk2T/7VLlIEEq6nBJkMZQTMjRM04oPfHhw0my
18CzEU9CpDh3OvjXXgGNtHuPMlILZT2OsIYzamMVjAEPtd4BuT+hLf2p2bDdjNpASLU49gxExP58
0qL5OPXtjinojxoflBoUdjAnja6mh1AQaowBbUMfsajJYuxAb/yD39t3qjRXzmAkgCwMOxsdskzl
PyMIH6eQWSPLQS0HYl/WkwFrZwnbM72kbOFiLfxr2+OWXuU7n4wC8+83FehMgHinuIYrODTBw9RH
Py6lAGKicDFgAMQVXS1G6hDeKTw6NBEnL0OLppSmbQyPf/5xFJIeOcP0KmPEiEsYpRdqr2LsbzSc
IB8w0+NyMTIOfFV92H50RmfvX0p5yJZlQoMeKpnH/FqhrzMEySFtwUOpZo+66I04NZRuRtFLsMie
BpKa1dqopmeT4CGpWsXUkFyaCXNQcqfS0tdG5zElKS3UQzfEX+UAPWxBzCFMu7eZOZqoyY+13e0T
az5MWnmaAnWM82Qz0CJFy8PnhsLKk5ZWwxzRAFW5P4zAEwyyi5aGk8Nyp9XffIRIp8Smc/I063WY
0ju8vzdzHv591FiDgAD0ISprhYJRX33K2dfj6FMG/8loAn5adAj8PNprIURDLAhEVcBB+qKbtbXq
020y4xLCWNOQuTwEJM+WYiMavqoZnwy9uvq5vzPnZd8zQOqQQhgdNiHg4oyAVMzDZjaTUblxJ/He
Vw9ZUB8W/sU0QuVskQhJmIBy/sfZeSw5jkRZ9lfaet2wARy6bWYW1GSQofUGFpkZAa01vn6OR2+y
OEHSrFZplVVFkIDDxXv3nssWVxafS5bzKu/3FKtdTWPPxf8ju6U4r28tt8FRWO9T2UeWfn7DkHwF
k1pPENzoeQu9Nr7KwvDVaVqySe41LVmmZTXnJnVWsJOdR7/vfvPVZOQGf+iSxsvfsiMM6IuOtFJw
Y0pwxVwOK4einT1N16AGHxSHKl1TcwpVvwVkgu1fWlGfAPHUdObKhX4QGCoiZDmvfOYmLLgm+tRc
E+/IZ9K3i9b6kgUGi3npG/sPF63o1a+85wCUlA8g1NAy4wcZU/teDjP6O+xNC24Af4xEeThGehWB
twi4XxIVYdhXEj8oiSKgzl6Bz1hMBdj+//QZEnquqpqPhgG6lp7OzA7BRA4FkAprmdE+Qjv43mP7
KjnhhTitUM1tWCvnli9hJ/6nZGDQ6toKBDxyiE34dpsGZg0LAZWMZUd5+fvWo1zgzBKAaUKmeKdw
zhwVj2R5BPEwERRVXUnkELdYfoocjINNRCjdB8hhyLwmlpWRdhIHAnGtUQSepuYp4pjEbdNrmoWc
RpGdLniIiuXc5n315No0TeNp6YKRyLv+cdK0KxvGOlCHzrU+MfLveTwr2TTx+XZ1hIil1PuZzHiG
I6E26nxItU/TKg+Sty8xS/I1kLDekPlgMMcrVt9f8nNSZhiNPo38paB8riY2UtNgftUuXlwv2hp0
OuXEG4XBo121FC2ucb2wlW2BD+TqYUCiFhfDo6Ttael4J7Ajy2vptMRl4/Padt8yyrWUJ3AFoYlz
XtW22+Zav5H0Cz+5z7JsId/VRht2kgIUwYu04EnyuCX5pUBW5BnVXR00S24gFcyarZ97G0FYKSFw
2PH4UNeYmOXbGA/hnUkYamZEK8n3+H5Z+XVw2O+oBt+RoLYO7XHLqzEG7IT6oEYH0ROKFf6O6GLJ
ZbjMma4AGyFgRHiXbQAYLAQaa+msMIq7MohfqGJ+D40e744jxFbGUlFAhGejLXvWC8gaClClKBmv
Ja2j0A8m1nes01yAOEwOBi3bG2pCtyU1ZkjAS3mLDBYESVmR02s5aL/YS1EfIgq9Qa+FnUL+PyrW
KaQ81gEP43sIQk2i3LSiXFt9f4V2WlbUKVkEHLfAMDNlmX7wjItoWWOmsFt/Lkd3xHIlNaISRSnJ
KvI2Z5m1/H520JWADRJjHRwmpgt522Pc+hIfK19yZWivS4q+klUSN+Q2WuqHiN8N3O9Bll5LNrrc
mEg+kWQCq1ArS4ZSK+LrlFcbpv6KiWxmO8zXmn8IS5uqjdTCK5xO6weqxZEyLCzPuxY8N7kSyW8r
7z8HV3m3Kjo9IQzKKa+XpfqcyHi/Diebi20ibmkbIeKxVPFSUJ7XccZJtKqBJTsh4jgbbbBp1pqG
SkoJNTMsjngelj9vrxCwbPGQ5LymkfRpuNivQgpvRZo8T75xkAMcf9Y25OslfbXK/XqjksCqODwV
3z/YsXXwzXpBwN1L75A00GGLE8Rfv1p1/1jHyqwV9Qc1BmbQ6yCtZEcsZOFwUMTLioEcfn0aP9iW
s65Il+dsAhnNYxCaBnGMYfTE19q7nv2VxMFKPk5A1VuJHrJF+xT0KQXaXgaPrTz2gvKNiQxyjA3w
LWWMR1pyr4C2ENJ6R9GNuh6aVv1laBXuhkmAobhx6byIuJCqq45mGkObZS+w0z0y+qei/kKV+FF5
ItqkdbSTt6TRGERm5Ty3qAiqHtmz16GboSwbcOLsg4pebdNTBwohlLauDxtMK1Zx1/Br62QzYjt0
BeFASsZs3XY3Qqu/N8thVHrU9oa7rC+2ncvRuAlv5A4t6gg9Dskf94yEjJVgR/rxsqUBS1ce5Rqc
ZoOq+gBKidAupHQy3wC9K4e0iLE56fFnQwQfvS2QC/rasvw7B+aZbrt/+kHdKI19x7MZIgTBerzU
PXHQe1S1DQ0Y1ul4rwnlvc8JYjY0OPPkrKFZJ0+mMjd6Z9zDlrtpWx+CUhb+EhkRYYNr7FXuU18o
t2YnMiZNLP/6oRPxdnDG9yzWdgRurywgmxHwKPnf6k67K6U1XdYmSQ8RQ36T5yKgCx5t+xE6fxvy
CjccQMqs3uh2tzFBXcnFqjXIjjIiEbAEK8jsMU41GSKCvpZR2XMCBJiJ7D0dYcRWMNOGNlrmYVDP
mNmYcG+nPIQE5IBZqb/k6qYrtWT8b3Ms2ZHPyloq6rKKIRwwP1RRcqtEyNpAnJpZsJ20Pl9ObYsr
s0TIz6JOdfVJcu+trnxKq+ZVAFcakVWjaHhkrv5FotbOqnAxhT5aCoPsgTCGZ8B+KofdbNdEsOB+
lWxa+X/K5mEFKBM+ON16Um+8ydqUk4EbqkbPQvzCzGMqKGJ/L4LyLmOXr8LTGxobzomD51glaCbr
kn1QBu9DH2/kLtQHzdwAW9IV2tFRv0mYhVXuAi2YQ+jLSlJFHKMyIJmImuY58N23qcqupy7Ym1a/
6fV4JbMcJwenaKpzSWmB9W1n5vv6At8qBXt5ziATY8J/GRtgBYYnYv+w7yv4nblSDS4ws8xNmHKo
A4Vd+yi8eZfpmhwkWC1i1moI+ZxLFn2JyVf03jWajiW1u9uwJtgiiDle6ZV/yM2pJnLcXxgqu1pd
lFRBR6SBqKc40y/Uib5pgZGGvV9baEuTxd3D6FOS5hrog7duCq24DW0/XID+xYQfaisHrC8HoXsn
7B9Lp8ffpi9IwEP0DFs5SfKXgKczsjlhtQGVQoBHBHJDn/yDB04YOy9QJQDNj04SbUzyUCi6IEND
B56BkE+h/dN6ZydFtsOoJnxXN1/KBFCqUnfyT84u7v88fLW5m+BTFQy6WHgweUJ/hZDlkMf4ItMq
wbCXYGvH2rZRSmeVWP6VUXa/JNHaZ58A5Z4F0FsjOwAtGdxZpMDbXCQjpJsQIXBRnqsSqJIsAsKP
aiYUGdxjFg6tH5LFlH74olP4WpvN2tT8u4pDzeRLfnCCBnqA457r0adwnV/xRAwCjwSrkDMRIYOD
eaaGE/NrOz5pps1Rja+nGv0rpYQM/0H3PFoBvjEN5ERBcT62onfLyG/VoJhhaV0W6BhGUClurP+2
6uQBXDbvQ6QGlE7YhWkoCMkcKNYqPJm5WsvKk1LGK638HJDUu0JqnVgiZFaZm1KasZhFfbPaYdM+
mG4LRrWb3oSrPahaBBFXucqL6VmwwBABcnAzl+AndMIeGIaCCEJhdXe6DSk9ZgzTEA84WUWfDggE
+iqmPSsycyM3DZpjqnOhajvQWh8opWkR6C2lt25DQW0H6mVjVcPeJDalYvwPtXIXJaysXvDWkxHK
W0lBgnoLXUbYOrGys1m7lPwXCDyK273FzEp73XfF0u/xsVRIs9xwIMpiNO8ttf4YAYS53Ge6s/ui
INzISEvmi/FmiIlxivk6XdFtuDcwBRBtRqE4JGOz70uO0tj63sOiEtAO81t8snuj1gE4dreJlQ8z
t9AxufTzJtVaylgD7u9A32k2LdyWuNGZ5tD/dawGd7TPYZsb5BEGHQT+VcahcJSEUTZGI0cvdDJr
TbUxY0mQlL9Vag1jglb5C8X3r3S/2WZkKNn4hJa6bqAhNOuWzof4MmCsr1M1O+R1BLvMZjNpuPG2
kToHSalSbKQRGRIhHZTR1L32/fipiBYcFtvvlAHfe7S+FLt8QPJMwmyKHbGZMLdZY0CArJXtOf1+
VsUIXCv7Ssb2daARHjMzdh6BU0JtZjbbK59xo8t8A9YCC5y5nGyFhgpf1gjVVnsd/Bd57zNHfVcq
xHwE4NQ5SLiePZx877QCOI6MMS5172qCea8TL1DAws8C6B8yGNgq3Q8HH8rc6f1bOdBgnoxMxOhk
q5E3IHNKjgJ8VI3GviS8hnF7L1T4jVWwc/CyqkjrdVd9NSr1OTdoiCUaNEE/yWaJVa5dgyITv+nL
6T0PVe+X3LciYrytEnSqlWtQGtf7e08YcxPh/gwk5rqMo12tOXPJLRxLKjDQ9rk7GR4Rzape8eMS
itQubGoJsI1nKV2ZMA12RCltQJc+yFHWwVkyZPZAHN/FleovKsX9pY3Mn65zyNm5y9ErU9F64T6Y
gf5aRQTp5q14knHSndqsLRY83qN13REnbDTfU2U76NeEb+7aQbljuVjWin8j/wSJgS3JE49aDg8h
EcaLFzoHgAkx2D4YJbQEVond3KSO8tDZyro2lEWUaTeWg6PGatdKFV8lervKOwpllJq+coipdsd5
ThFv1qA++YN9O5TORDmfDh/1XE6Z1cru2YUkZXcfdv5vZDkc4EkZrhmfAo6UTapsXidrdeyLeSXJ
d0UTfkaQkk1+AnQxtGddifp3aFfCrD8g6/UcpB1lVlXqSKmFFgvRPzLQyrXdZYrHmb2Bv0/Qbwmt
ZMLGv8cuxvsg7pe+Wv0IKotmTFA8y+9UdCEv2JjMnMqixppTLU0LUrUsXu6s8e48C+ZgR32G0Fe8
hn9Q0NM6m4Zx46vdHtSwPxc5DBZ9cBD0ZOJxMvsH02eMIbM1wte6VJ880tDaobgpaZNtU9/HTErJ
SwXFhMmONDTkYCkUDT2lfAXoRE9QnvQIdTkyjXw07+pvEsRJL+I43lKosCp6J51mPdcNVqRO85Hj
Y18ZZbJVSVAJaVNXbdyt0cCBQNA5VEmg26jnV6UJXIvbOvoBopOwewn8Zjd21oP8pEiGEUP0fQxZ
3/CqFRtUH7e+S8MSy90G3/0zmTr+TButN6zrLW5V90YrOBp26e+YjBfqCp461zHZlbE8wGjRfZ4Z
n13cAwlHGtS51BiH4k8V0PlyiwHciMsc3PPgVVE9oljwZ67vo0YD76czsJmydq5tPwTj+AUd6Xcy
QCuxk2pbsHfpu+KN5K2rsAJakIcTRql2N5JaTD3UZ9tWGpAcx37n++l7OGVXDdfSG2ceKLhaDQ95
B0v4Vr6FBfssktQQWZuQbnViKyLdejdM592z9V3txTWKzDKFhfx9X9i7jzSkvdjA9umgVJlU/94L
OZ9Hwd41qjevwGqMTAxDMp0Tu1KWSPhdjsEUovoB86MknWuGTmyJ294PjaBDzg4yslADGHn7NOao
z8xUfxsdCnfkYcsNVKPgTJajvKgaKQfP9m5e//K65o/aUSXGvarOqs5+6GI6x36/rnTmIV0Er96Q
bSvX6jkitLvWtJ15iHVkZrrit1CoxAsrqJdT6mwRs77KHHZi4HZVGD+SEvlYeuIqGVCsyvKV3tir
gF4O3diAg1qx7iCmBlYkVikBPREnCECGIXYywtw8qcjDF+uzh5p6/w2II685oU9ddRCd+RiLYqt1
OjI/r/yFuj+WGcroeYAg+hWVJm5DHqcfYRreG0XuLV2TOCl07luifNAvEBukV8wasppqlwF+N25m
jz/AF/VrzsQ3U4bgOfe7JzWd7ipVWYrUu/2vWC2aauwtb210eJnMgJqsANoNVomIpek1nOr7kOjO
Mc2AOvQbHQNkx2nQ1y0OfcVS9gtKfdwz90GTuZRjrMpc15+SWI+CkkXLYNFMI94odnpI9dFaC0PH
zOhcewW6WHYIdjHsMnafiSBbQtF7XC1geSlJQDgvFnJy4jT3poRaNK9aFGeEOs5CRGNA/uJFhxNz
1tsdkBLHf+cAmjD6hp2bZToNuQ8zMV9l2jg2J4ZF2TNXhSFxUSRDaQOebie3EEOanTtXTCRV08DE
RjkmIvUAP1lEe3F6zTSc+Lq3m0rixaMIiHrgvIFOTq7KTAC1yGIeQHQfAIrTHWI0o3DT5x2d1HRj
ecWLOppfSSFPm6jPmM2yrUaJKYtdikON/+o2xUuZZXddV1Nu31jm9FHlWFBlXLouoAmza+YfHBoT
+YL40kPYkVxfOb+NgL+UL43nh9dGVe+TnCKkNW6cksr7pLaLzjRf9R6IryGad9tU3jk8wzce6Udm
YfRQmf0NpydGSOI/ySTRNKHBbFbto6uC8zWLK/RYyEpC90+cd0t6FSuf/d+ofShKdiGq90TYsHo0
OuLCHgyaaMrapPyKY3lcBHCQwFzqT//5H//r//7v38N/+5/57f8MtP+g1nCLMLSp/89/nrrAUY62
L+iBOwUXsPKOA6ynYCCbwl+5lViXIq1ldvVPI/zoEpwZwklVhnijhY2sqzVvNikdU2XNDWl51pNf
aoWAwY6LeWuED4jW9o3p5FsG9C815iylZIegU2MgWMqXaUxoGkKFHANef9fMfk/oqoCQ/mpzlxOT
WwFbcdhc1bvMrF4CLb8JzISqvFY+qy1LSJw0N5lKpZFjVjFLG/MpTEfClSdWy3SutJRRGttZREm5
aPruafLrF98MbvWU9kdmuqgDzfzOrnVMmSDgDYcsYUIebCgKDeVjTE5jb74bg/PhJHS9quI5oGJr
x/2uE/5jnhPxaz94U3RTkbYxdyz9MUitbZGg7VAwa8oxxymCTlUw4h4n5/P8YzZOxUrL5//7AxW+
z2DQ/qvHuGSSYRpu6Jyoy9TTXzy9f5+M5hDxJqgJ5eYkzYkos3GrRPRIZ1GZm6x9DuoFSjINAdCl
PlB6L8NrJdcxa4KUdZp9lfSfemvhg8U5Vto9Dxeun1+3Ppr5HN4J+tSZbTfPRuU+2aH50NrpndK2
vwW5PhP8OK3HhWlZ7hc+mWeR6g0bx3ofU1CA0vlJQ4d0nfo+05w/FWdLMkR4+8/flBOx4erRPeFU
SPpCnyq08KJZpqYR2ouSYzRwdRjL1xmhunOnc9fnr3biCahH0e5ValZVjlJ/bdkJCRrVojcpZQVj
e+U25fLfXeM41H2wMrey+UUy1aFDOSq7PPCCsRr4F15n7cSMIY5+h2HhuYwoWW0arXsKLeehBrRs
uy+yCDiOryghRHVDaFycBZRm4EzRH9eqG5Dn53+jkEHrP80nRz8y0z21N1U13nhFfaCtNnf08c/g
Iu1SPQGHmTc/b+aR3sLpzRNg857cMPByWZyh846jY08qrDGkj3EyIXP3EFIj6l4Mjn0hw107MbKE
+OfbZtKwTUfEzeuCDq70LiRmsY5C/FrSMUQLLAdUgAUHhaHXtLspLnZ2BQUZGWtDfVVq9uGnzCRg
/vxN0+TN+emmaf/8RnHqDYYG/2I9+v21IVO5EAXKrc2otQdHp8+DsgETEDJ8emL8gzQKnb+2ODVi
5IP8a+6ZuqHtY6W31yHQORdoB7FmdHpRIdu+8SgFvkQxUU1A3C6dYdwU8grkrUGLneN5kHYGeSMr
rOZ8M9u9r03qvlhppAOO7M/z3/PUU9PkFu2v70msPfByt7HXXnUvsN4Y3ZvA8ziMVxq6S74xmyoK
19+y5FxnV0IlJJfmCg+Lss7kllyYmE49re9v+Nc3KevGJwaViFsdLvxMNsDCLMaznlDigdlDAUd2
m4vMv+1oUKRGsQ3dXa40+/N34sSeVDvadeRa2ee6FiprxHaL3lUAENFgJjmbp8PyGUI85Vh8/lon
f+vR9iAqXPJlUBOvVaQS/NPO7NiP1te19RWl3qrqrD0jklMjLcHEXkmT7Pkrn5iQvye4v25yESPz
scKYHGHCAaR2NMCkqZJEVhHTcf4S8ob98NZpR3OlQiBtnYbMx5VKpicBsWra3HTQR2SCHi/khdX9
xAv2fWv/+iUa4SxaVRYKWQT1Cqt5X5v3fWxc+PRTP+JoMiuGSe2tsuE+kXlAR4NzYzFxFlUpmlSj
de2Y3oW15dS4O5qkwqwwK/TiCv3Z6GCTHdM38c4X3VcajBuj9hABWu6upyd//vGcut7RxIT6NYN1
JJdkpEKhM65i0KARlZ9R0JqUCTJjH7y0NH/+3ZD7PgT+9aACUnoC3+GCJUOs9SFkyd7OwHknxqJz
4SInRoMqF6W/LqILhQividFAI4bj4RCtUmgZqUT0nr9tJ14c9WhAZJZXWb6cHqC2InUr1y1Uv8Ic
17mWfJy/hHxBfnhx1KORYCsEN0wWk0JDLYG+pjQNuuaFxfDUhx899jjpI9ABnreWoRsWve0mZUb9
N19cuEdrSBtMWlmXNp6TSr1yKrJ029RULozXn58sfaR/PlmabIqwyFhcOz76LdKIQOtsBEEx57/7
z89VuHIC+GvgKIXextXIfclAUJD7Ysmm23htTrQWNAXf+PnL/DyfCFde/q/L2HXvsLpM3nqs4HY0
1quX91sq64eBfhvmlkt7HvHzLky48jb+dSEvG0kOCWkT9mm/03r03MRgGL5dInrpXoWfPKtasrYj
7T0P1TuZrSbVKoPlOd+28lDGhEwTrF8NnJdG1mwy+KsszOEhY3Oih9jPe7PBeA2aNHfLR8gjv4vG
3Xd1d2E0nXrgR+sHMvFA+JHmrWsLL2CsgqsJxjvLbG/OPwoh36f//z0T7vFeekAn3Bojz0JBpZpq
T9I22/dlsEgm3SMiQf+U4QkOwSJ9gHA9z7HZIQn9Auw1Hwp7p0KojrQKrYVrz6IJP5bME9QHDlU6
xZHzX/PUiDmacJIiUcZSoTVtppiOUOpQ4emLVZOVn70DPyB17Qsr0M9TA/3Ofw6ZUtUdI0g6bx1q
NAX1IPrVhca/fHuPph0UPNWkA+jEyBLtu8K6F4GCuDm6sH09Mdqdo5nHQQCMfZuQLchlkB5UdmtF
svSIxmDBeYpZAkZVfz7/QE6MS+doIvKsxFTrlgdS5tCHq3pe9+FdavYXdhzi54VZOEczUagFNDV6
y12Dh8KmLXCgtqONXXnq5zJlqsWxaIcpJWbiFzjHPzvJcF9J5EAhlEMD7DuVHsG6SmGZJU09z1Lz
VVqlc7jvjrAPuuKmKxPd/yB1cH2swxeQbjeZ4tV314pTX3jDTgwo52iyC1S1y0GauevJ9VceEW45
wUL/7iEcTW9ZS/CqOSru2gJa7uft1pbF15gIpwvr5InXzpG/6a/502qtivaaz/xJ4xRVzYgghKYt
oRzhPKGWD0f06/xPOXH0Iurtn5caozEMioEHbjjZmxGPN1lc4zYL9iAn+7mtJS9hWOsr+zsDF+MC
pPCQznx9K5O0ImQ5aWQDvwuCpUlSQNPoD+e/2KlbcDTzND74oKDkHo8DrWHU4pLmapFfKn2HMmT2
/GVOjZKjace3G9NMUttdMyW8a7p26xLIc/6j5UD7YYZ3jmadoTSUnOAuNjtTfWeH0XWp2q9RF/zB
YHvh6Z2YDeyjmSdW1LSHLEG2kJM+97FGexYwUT0guzv/G4wT84F9NN9ooZYX4cBbJAKAj7q97cn8
MzTJ34LFKiFq9IwdBE3T4CyjCjO+U6ovk1Le2Cr98LHZqJXylUEmiYo4JzNmrGY29Vilsu4Kv70B
OI2JmB0bdCpON1iLKSeReodTFCdu2GMLSDLsH5O4Mms6Ylackt4Sf+SY3NOYWGCC5OJQLKfaX3dJ
FDJBmdLfqrBbIA+gYNdAf59sVEkDlOlX5+/LqdtyNE32o1F5bagzAzBv6eXwkGGeB3lU3IjUvhtZ
mpVOQ+vuvZ+/3qkHfTSZeUPkt+z53bUMVFGFcYNk/aWxFf/ChHNirNpHMxpOvEKDwwmOH111gWe0
NN3PQmue/LK58KadKDcI+2hSs4E8CF8ENim7zbbI7Btp7RX46XJiQaStW7rP6UFQ80ke5fZuxKuq
GPWFPfapW3g00al+PWAJ0WychrhkYCRGub6dEu1C5fHUxx/NV+3gV2SljPY6cpLfDYwRyYGTkP3z
A+Dk3TuaqBrXBTtbCPz+gbiGGecSDssbIw0tMoRrQEGCr1TCe3jlIg00XJFcuQEJEbS9L3wH+Vt+
mNHsoxktrBy7gKGD4S2CspNRxUdhrr5Jjl49QC7oSaepgwIcRKfhhHduRJdKkZDYnv8CJzZa1tF0
l6AKG5SSRq2MsqotTMTCcDcZWkBLmAMLsEGOkz1c2pKeeMmto7kPvVJVNdFgrWsOHRIBS/lYZl/Y
0zbAY1XdD1rxev6XnViGrKP5JG5FYLQksSArewWsQmvcWJz/5BNFe2EdTR2iyFDgFqxqQRRvkJnt
JOOUEKMMtyICX405JU6ymwH1Q0LHNxzJpKoK+0UCQFNubQIfX9i1veWArc2ytuWhEwAPdEtcGNsn
Xh3raPJp7UAYtRGaawLpcUKoXxHxKr47XdjTnrq3R/MOyet1ouSaCT2Rx1YO3oPi4s0/f3tPvZfW
0bSC1ozlHGvZugL0PAbaTv4ItJ0b1GhgUIkVCtBmRoO+ddFWjz2pA/SQFwbYhguv5YmdknU080yB
yFXQMebaaqsEz4KxKHh0BVltEwbySB8uHHNOPaajGSiLTSVtCmGuw46w2zxrGQyY2Wu7ufBDTj2o
o+lFoKOKqNsCU4Mk5bJJkAGa5x/Tie9uHs0cWSWMRoMOtYbGdJBRdnpEIlwUp8OFcXDiIZhHc0WY
R6hla8VeT63/C9sb3AjiNEhX9Hn6waDcnv8d2omF2jyaKIpJmaIYr/za0Kx4Y1bIJughXRspIGRE
p3TYEEDqRKV5Hkk4gQn2QR3q987v4Q5SZZcMIq0cD+4EqPz8dzrx2MyjCcbpi8jxzYavpMYvbkG7
Ou2mC2Pu1GcfTQ3A9jqPcHFnrZLzBoj5o8Bpff5rn7qT8pJ/nbHcBhVvmHukN7BjLJsKlYPIHzvd
vQ/c5OH8NU4Nu6PJIVFSv3UzupEZ1rQ0AeIoz896bl3YU526PUevfmrH9qha7Gkc6iXCIQUG3dSF
x/rdMv1htTeP3veCAHUfhjK2fsRcaAtlbCEAlREjM/Sl2LKA95odo2r8IhRoQJGNLaGAQDByFEgc
8yW2y22f4Ie01atgcK/dSbvvLGvnyFxBhaz5C0/y1F04mjdMrK59k/ByNxywOgDlqlu9nH+AJwbJ
97Hor0FSZbYzpREfzXn8SbK+RnkP8KEaGFrOX+JEWx9u4z8HYuDHGWR7rjHFKnb7fJNSx14GUfg1
VeUw77PmbdCqbo79FSQKGaAAFnUkjgJyL/SOboEgpFyc/zInBqxxNL14HS4MuiO8yxyHmSsWSWBf
m+AWz3+8Jh/JD2PqWyTz1/0cnKIB0T7w+RnaSHk+I4ScpXKYaSVkdttUbydYsZnaxfPYGC9s/U89
xaNZpESG3U9d7az9Ul/6jo6XG8Fcb6yzJPtz/pcZJwbh99//9ctCVRF5KUZ3bYIvoHO3xqaPzChq
aNcBajZlFhW5F0aI96Gos2U2VTtdwcEiE7R0N7n1XLD2bfVKtOwHrGekUgoZZfHvUqYgKjguYHqh
exodAoKzYBe1pFXG5W2qi6+g1u5ZF3qIYc7bkIDAh4CB1GhYiVa8Yqe/zjocKZx+ca1/2oVaYgMk
8lor7voIsmuXrs/fBTlkf3q8R/OdnegFlgvwKdFArxIAAmbCbO+UCLjLmKyi7E1Hunj+WqeWQuNo
8rPa1iFHAygNNxg7nlndtm19LXA/t1O9oDt246pAaqahppFPvwkURjcnT+GF8kAmLc5ZlmysML+0
fTk1yo7mSz2yglSzXX+D3X1l9eGbxs12k2EBeOjj/G8+dYmjmS5vFbf1tQDzjuuS+KWEB7IhVn4u
yVPR8vw1Tgxk/WirNKapWaCM9TfkGtfk95S3RdFszn/2ifGhH011JfhiFixCnolBqGYC/aBGqUSL
iKCLcclbeoeDRsQXVrATd0s/mswGcxrRr0f+xqu0ZekpPBgAcsg0r0KdXO/zP+nUReTf//Xeu67D
h9k1CC+NAMu0e05cycsA4xTnxoUlQn7hH14r/Wj+ytAmNn0Sc9s0FLKuDkPRs/25Crp5NnrYuLDQ
nv8134qbny4lR8VfP4f0zQHtO00kYfuPRResfJg6fgh2UOnFxoMt20H2py90jwfkmh4ZkUQRVCpF
GxddWOAiI1IZn0aQgyHhUAKnUjO3F76cJV+ln77d0fxSQ3bOyzQONp433BRj/6wWTLg55u5UX452
9CxjB0j/zvCV8oLQLruT4JkoL9dF6f8Wdjs3dX87inGXwy4nlG8xDv11ggVNSaHfGArVyHIST17h
bQfbflVNIk1LmUcl/41gNy0Gf99b/A0h1y8Vkw6K5ydgFb/Usf3UknYTD+ZtocZQ3pX0dTDgCPaC
o3JX+gd/EAluT4y9HuJzZv68XQDShSpJbWpm9uHj6Dovmo7lbQRaJQ3s0ajc1nT5Z0LtHgJg7rWS
g7QaxR10ClIn8XfVOSkwSvhc2uanIUZkr2QoOdqXFpjQb7UbR7TXbWju/Si58fXikI/6rgfOSx4X
SwZ0hBLQb/tpCmOndNEfM8s3EjwXJPY2t423yolfNVSFrWK+JVEO+tTXbkd1eHBJsXD6aefk3gvr
06Zgop2beXdlmcqS2D4D8T7WeOKrpebGSILf7lhs5ISlk1tBnkMz67T8KsOxXoPYg/o0YMst09WA
kyoKp+duhFzGI2tlVwmLGht1Hfdmt1V7D3gXXCtvfItULJ3SL4ST4L0jtgl/gU8uax6vI58cj9bd
+SinChzoZsHeO8FlXSX3reMdjNBb0zg1lqZZbhQNVTF4Shq+9drzugMG22bmYBOzbPFL8v5RX0D5
S/AqaZlDBpuiXMnMABevVOuSFiqMnLQENZkpJl1Zz9wbwD/Oj3wMBz+P/G+F31/vZRR2qvAcDLT4
1W6EX98FJr4BOYBz0iymPvgtwmJVBNoTh0/XLF/SjozjoiSUgPwbHUcIxJPOODg2PjptbEiFDqYX
0eoIvsZtmisb3TCvUt/40IZxn8sti4xGARyHn71Z5xU5p/aYvQ7YWfLag4TA1iUJJ3yJIDdjLOMN
NIaBYdaWHpkYZvLdLZg67WYybCzLDvhMe6Gh9M4T/8avq+cgJKXDasG+pOHGi51wRgTlPuLj6pJC
jYwkgsN3o7OfqjUgR7mBsbeDlDUlbb6zVbTa5AKtG04dOZDxUvakaUjgu17CUPX09pATAsLIqajc
tTjd6ULKxpHVk74F7vMTG+vBJnUHxK0Bz8u8DsJpn5seEehg1eZKpZhrIy44ODfOfeurW1s03AXQ
KuA+UUQ1kBGpgIRM+JPnbwgbe8eQtLKmYl8RR6FDJ8gSsc9hPUR22lMq0beadDNk9VJk3k3c+x8t
QSwRRJIsCL25Vmlz4jU+Yh2MulBvVDit8USu/DiKBRqUZ/lsGtnvN0Prq67Gh577qvEQqyq+lm1U
U2KFgDUbaGugsj05WruOKnKlbK259uDyzsUkVjn8EzhAgAX50XIMpGH9O0rcaKXjN65RLQ+Vnq4E
hwz+y03SxEs/Ge9ql32WOVmPRL7x9j+ECvXWxMbZ2tK0X0DMeGiq9lOW8YXjXE++eRvyNFuymUpJ
a8uUuxa+VSCTWXAAlHCZ+rHbRoG+Um3tj4yXtXDfxW22x5GNn5bFxQaAmrY+BQ713iRBAO/fHOsL
VIKggPmXEr8RkzmATsbs66e2EyYYWkz3XmDvAk0ZZ6VlPsJrfBUtdhzDg/w6YWjA5UTYh/OrkeGg
CPYAQ5TNk5UCEHaHZ1EahwAt0axW4AHjREOU6t2oBKBUCqZI3oOHNgvvM8P5TM38qm+aX0GfrN0y
xKOqEEVclc5V0WqfaY8jua6bN/T7sNXS8SVj5UzYmFtuxDk6i64lsjtusd1XZrfR/h9157EcuZZl
2V8pyzmyIS5wL8wqa+Dane6UQRUTGEM8aK3x9b3AeFlJesYjq3rWZhn5IowCcMhzz9l7bbu8siNB
EEynPYteY1Y2mNc0MLeyHr533rDWlP/JM+WvarGz8jm1+gaXIQqXMbJYXKhgKw1rHweDs+jd6bH0
CEpIxSev7r/a2FltXCa2nxKniqzWt7fDIGkdNCdtcMZFcAH+x/ukdv2rYuysPm7GtGvtYES8FoYP
vpSHDqlz4rffvekz5aL1V0/is/rYbyrXyPwEKRgIymVYBJdh5Nx6sDR4eZWnfkzvnNgngqN32kUT
VbTEKpxMmLSHJD2ZkXUiq+FbW4obiZ4C0cshc52d5XAsRET/0CYpL/B30gVhgCz6ctLrXVjZPx27
uazx7uNy2Ue6/hRbxV0t0Uh9/IqZa8nflFavUq43Lxg1BJ1hGGhy/Ti6a0X/bBjqwh+0T1Yuf/Xr
z2rxJlMZk+QehVurPZrC+FbBwBdc9h/v/V8sWsyzKly1dc1UNGDWnstd6GYdUHbRflYU/9XOnxXF
ZCIMpKi7c0JBdDmZ4J7I12OdGfTFqQ7m0rhZ9YF3wdrSs64qsOCTDA+WdYtm/uPPN19cvzs7Z4Vv
O4xGbqcyAIwdLyadxCFUGODU/hgoeBR1YtiFJ8BUu48391cyoHMbRdJklkM+a7ALtA4c8jfPv9J6
UvLMS4hwThIsQIPxj0SLt3l+PR+L2ezs+TiYw21EDYRRZdFS8vZO8BIl1jHwmPnP4I0KvyrtnhyX
O8p9N6TArvvqV//h/7wz1dWvJrvveTFWCAKbs3/+15c85X//Of/Mf3/P+5/4r+3P/PIl/Vmff9O7
n+H3/rnd1Uvz8u4f66wJm/Gm/VmNtz/rNmn+afubv/N/+sX/+Pn6W76Mxc9//O07BQNe2Nuffphn
f/vzS/sfGMW4Yf7bVTj/+j+/Nu//P/62eAmql/DffuDnS91gONT/rkxb4A7lP8AALR6+/c8/v2JJ
qQQ2XqXsWcLzt//I8qoJ/vE30/k7cytIro5jG45hzI+/Om9fv2T/HcApvjDb5v+FzsDpn5/7+te1
+utU/IX9cX7P/OuSlpa0hMB2rTBtm47UXwdrbx48et3pVtyqObe8QTOWZteJS6xDzuQEPDDJL0u8
qrSZTWJmrbDbDE99FH2PKlAQfvaYZBcqYLYBjmMfJemLroM+Fh1SIQTl6F0PcrwbunJv1hpJSYO8
LMtsl2BOT0aC/oRYpX24F9nGiJPryLdn3OeGRvbJJP0nrXtS2yzyHNKdtFuQdt2TJRi6E3oKpgCG
hYz+EMm4jn17Oc3k7Lp+dIy0WOBo/3VFv7ug/9ol+udRsnVp6pYUFn1QjuKbo+SGCYiM1CkZHMY3
2ZAdramOX504b66bP0/P2+1Y7zuzvzaENkPgfLaYnp9LkTvI/MobMclB4q58c90n18EUrMtF7s9o
h3BVOsNGVn80jrcYYdCHZX9JxAPL5pEkSyt59r1vHidDg7fkdXhaNbxWIIqs+CjEN2KeN3mzzudB
L7H30uhuYJB8/BGM992BXx9BCJMr2+BAw7d7f6wq+r0pi+KSINP8RODAaLiEvlJDxuJn6mib2FVf
YuVAy4yOoNw/6W2L325eUixxUyklX3vfb05VH8GPYxJXkkWO8FBEf0hig838uzO2ZHQGGXZriOdV
JXBQhbCI3TRb8CMNXnzjooYEuIQ3clgYEKXgQUbPtVOsc1ZHNTh8+DTerceiQ9ThI3N8Fp3TMrHc
blFtgT+Zy6y7cqqT8qpdIKLVEBBey7iPrkPfLwImB7uyaoFtif0YlERdGHX6yRvYeZW7nt3QLk+U
+bFhK5Kzzy7VtsnbMsrCcpVSpqPvBIlL3uiavFz4ZV1wqyJ3aziOAY2axOIMLFJBfyUBJ0Pi0yqz
rStQZN0CI/FLYpenUo8fptG4q/xs67igPPLi5EZX3liRNqFHN9iUML7HHpAL436iMZPF/jYpiitp
p7ts5r+G0EUH9wrk2kNkJjuzcIlBIWtNCY9XebPv9O5KnzIQt06qATaKrgkQObZuMCE47GgRGfvG
qB5s3z7lWnIEEqUv2wC4V+im6yYUJ9G5N+GtO6p5SWwG61jCRdfyDD03kCawwp3rrTPNeNTc257g
yUBrnobBvOoWUGrmcAPXFrdwolp7umv7BnTeeN13EIkQthFsuLAb98ocUc/12GXJElpphIXajnnh
NdbKtMjzKo9dfBO53okHJ8zydt+w1SqFt2Z3P0Zry3oeGIHhXrUeBwfUj1JL9UUA0ptEddVUyUqK
7FJ3ELf4/Z6Q7YOYxYSV9oxz5jj6JQm15SwCvalY2YVtfgk3+DBmwMAHwWcNsIOWO0nMWVAiVu2G
P7pX6o3zbKriS0ageGnNV2gJsEJbe26xLpEI+XNUQyYP4Kc2geY+Zkl6SatzKbrkIsh0dHxyU+nN
yiUARHYFaIvxagzreJlECaQQKg4BOq2K5RN+BtybwmXNJ/dTC9MxnyiU6nKvQkWMsHUzBtGzi1tG
ROm6DjtamMW28fp1BdDNJ+oS9npK92IgEgGGzgk/fkZjIgPSC+woHfvHmOSFtaPHV2DNllFgkkvC
Cn8Rg9mXiQe6j/SNZM5r7eAJwS4MyOSmXWCaGhFp9jbj76Eot6l912XWSjZk1mm3g0kiwi0FzgXe
tIfSsvee066S2ltLZFv87kPVPhkeN7RPjy9empa7bul0rPouAJ9uHhrIVovMw+da1htfCy663rxB
B/J1kD9loK6YXgJCpSCLehRjZv4tTvI7zSyhBWK6DnVQfh5QOE6uDRhR6w5t+SBrFiwGO79MC3i1
+SiurQrFD1QctyQNjPg9QmK2VhvVCJU2puZeGxMPGqjnB4gNG91Xx0LUJ1gh12ZJ38Ds90lc30su
N9/B6BEWEzx0C15jiF60UyzezYruPFgeLX1ORvmlH6Jkq82hfZ5LzzTlhR3p9LKY7F7kmf7UuIlY
AfwhLqQhWQ3hCE8Z3sKa1NYlphZXU8ki75NoaWU6k6ge7Eul5eOy7kghYMc2KYSuNfkfNJpCl6QO
6R3mjpJp47T0lX1SY3syZAuKifOXNitYYNuE15+n6dWBre81F1aAxR+wbHNhsuwIbGDYp4C0EqtR
O3u9xTJrFkCcszhY6LHch06yjhapyavJto9BT/CFI26NKXzIe+ueefu6HPqjp9NB0cL0Wfo2uRBN
cuzsEP2sc2Wv+8a+iV00vmW+TQRi0HhUQPyz+nsjaAtJ60En1C0kKLQqErqorBejcu8a40VkYGSx
Hfz9IIh7dHlmle+6QLyWNwqCfzPkW5ai+9RtT54srIVllfumoxscU9K0ntwk8GpMcDX4zY3BXaUB
bRfXntYaTmo30NZTF31xJlbcvYWZf6370SHnOC/KUNwE2XSh9Tq533emhLM2qkMftqeoEttmRIrj
ti9aEn7plH0ITdrSM3s4CG4kdV5RtI9ZKXaZHq/Bvq1NcSvFJq31mX1JGk0mi5Yk4/o7+LCCDgPR
GXpE59jZ+zyDO+Xsc5ObxC543XC3OAUdxuibjJ6syL5s54G+qnnemdvO0dYjz6eZha7hPtF7As9r
e+dyTzoKFE9eA/MDJe02/TEV2rUbMsZyKnlMwePBm943QX5XPAo/esjJbquDci8Z6Bv+Pmz4Rush
S7n7Hw092xEbtI5EtwQ8c1VE0MLcmcUgMc5LGo6huJ9k+kQUBjmsOUEr2loN0/Mo9k7Lx/OoeJ3A
pshqDnSSVqppgLrmF16lc2U168J5cuHEWM26Jq6g0781tG9z4sUsoyV9qNmA/dqmmXfQCm8x8aRp
dXtfm48ZcedG+c2182fLUpeVV9xZQ/EMhGqn99qdCLPt1uJ2D7ykWJoV58kmHFFiDm45BfMR1oOW
BLp8S491Q91xtNp8F5Ua3BryJrovgUwe7YxnBeHfz05lX8Zt9IXw8pUkwNvTL0kPI4wiRtZqLMbK
XmklkfScId9Kn+d/44g7DqNDZnWOzcYMfya1eeP42bVJGIqwANi6IMornAw5wlPuUOADdiv2hjWs
TUwEJq1AWpinqFbZomsTIDJJDuWQyfGi8YIfgZPv0QXf961/MT/GTL87TJa61kLn1vLsBa2AYxMA
SzWCl17TvuWtjWghXZbzoyFIxE6ZwzrgILukXMLW65nLB1tGzlIspzq7G8ENJwPBC8aPZLA3eWXc
+ZBBlSKqym9umSFvMGPs0zI55vLEeXhR3ONlJu7zkaMR2KuQg2k2/bIuq0PWfK8mY8fLgUd/uwzB
5OV/xKF+Ffv5vo44zYo2dlmv9d3gu92yHh7yKNunrXkz6jUJgOUucS78XqzrJn3UQPd57R5vzsYc
wKYXamcDpCFgcw1CkYjHmeFl5x4B61jviNsgYrrsQflJf9TRcgCdjGG8lRoxcEUB2juQUbBRGXhr
EIC7xqDCIob9pVbhH7HzQ8cCuImEfKBQMuF4koWrsJOYQnaL6LbNedM5rTp5ncs93E7f61QDg53y
ZMyaredjFexFqK9Ep0FZFacIsmNQQCAyGoLSDXgpRSWeiBh8yUrrWwP2YzEOhraXVspMUN/l+r0y
p2XuyK+h5C9R49srmjw04f3gYBYxwVf0X8tgIgQQOv/SF1xCUVwTLsUTtx27H74Ln1UjZrmdml1f
N5+0m943MVnGCFdIV3eUbZnScs4hKW4SRpYPa3vVhvHPNJvzL5hHNHBVB+eTttLcfXtXsrMpZShD
suRXun0u9fJGn5LFywjKrAjfdZYqwG+TwzYgH8sHNPrxAs36t09m64ZwgGbSW5hX/WcygDqVFmJ2
qhi9MYjnaMVGpT9YEWy4RVZZm381QvthrMNTb6fHvMr3MES27gDQQ4471t2alLvAH+50yJ1aAlg7
GHZB5+5709z0/rhzEp3AX4iA3bgbK+M+McwHOyc7TgsIJOr6hRdmN2QVPcox3yc5Qe9D+cl6/bcf
UVmuY1qOQe9lbiW+WQQWIQDxwuCizgeij+1VXu9hwS/M7LOr5H3Hk6tkPpZvNjTvyJsNKcvX4Hmy
ITmkq96BzsSN+PH5et90/LUJ2+Y0Gcqa/5wt6LxuzGPIEwXUudnWWF16AdxD3z+wZgDoOT2l1j1x
pZ+so9+PCl63SsvWYiGJ7t1yzPmaffPB8LyqqWhQts0nXtWgt8hCanQAzSSWReZWYI/7+HP+5py9
2+LZZekISzdDnyyUhLHYOJiHqCY2NtY3ZvQZhuDM9vvPT0e7ixabbrjnntEgD3I1DGwrN4yrUUL4
VY6+Nqtra05Dip2HHMymgcczxuPZZ+rUginsAKuq4R4UvO9stVBfj2O8MtN265sR9Hdr8/Hx+M2l
pZuUjIbLfkrdPWt7S7c2SM/kNnXbR000TNnNT54E//bcgRZkOrqkkcgfcS5db3XmlkWQc8TD6dq0
Wpg46jayvvTT9/Du4w/z203R15pbE7pyz2VNmm9kLUi5cgU0Mc+2vWeTvPOQVGR9esMnbfP3c4I/
T+6/tiXObhj6rCDJ+qZcqajaBoDyJ30EVG99cvR+txnLVYbLgXOZBc+NqDd3yMg0E3+KXq5CvyGk
m7Cyljyj+DMWzm8uA/qzLpYTLgOb19H7zcR6EKDmpZ/Tdck6L1kaTvH645Nz5p749YgRtoXJ23Yd
1AFnt57RjZnJg79c2UKScNCtNTtcFazCNHehackuDmAjzqx3jNWV7K8jr/ga9J95t/5iNxwhBReJ
tM9VFrrb5r5P2D0tn+BUpslmmpxl591o7nijW81LyruoHfVDlPzIzeYC0/dFiy3144Pxmwffu7fj
2YPP1BzZQEHhtguML9NoXfbaQEwjpN0/2l0Xe/8r7fivQw85jGsS2bW0zg89qVJ+Rxok5VfzQwyP
BsqPjz/P766ftxs4a8faRqVbg/1rA0V9bJ3P7oNX8Nm78oV34JstOGf3m+JD0TtlC4bQL7qcaNkM
TLnSCuQKZn50/OmLb/mngIjFhTcYa0cehUdPW/vGlPtSEFWzqPTxSw1EbZiWFfb1oX5qbP3KCAxC
cEhiHG8+PiaGMrlrzvdZmobOQbcdQ71K3N7cvGZh144mAvYZRLlR1cBei+nYxxChc54UY1I3aIQF
3SiDZZpu3Wt5LtdaD3JeUgMbJF8IZyMhLsIVxIVrQy2tmK66Gyu4beLutqrzowij75MDnw056kUa
yFNl6is7Hu5GlpyjS24bVVPh9teGbV7VlnXpY1rUFiIsYW1pICWmIKeqGndFot82QO4DQUiem9Pa
yL4Owr50a+04jbShKhqF5BNTsGe4Yr0+32fetGb1t624jWxFSk0OM5tfZw/T2vQRbWnDg2egLp89
3i7pvVZ+7Ez9y3yvTexaEyPIydxTKuTJENGpKu0HWxMPsBLXTc75LWNw0DBV5dEZ9Ks6DmALgDBN
im2JksXn17TC3JRGuhGacdXkXAi1Dvy0OHI93nqBIPEjWIaGubIlK5m8+pqk+hdFao8aFeFS0alp
GFby9UrHsz0uZjxWPq91m5sBX3ILoVj6xmoGgZWyeiGogiSUZOPy4SfhEnsz7Jp0vG60FAM7oWHZ
15mbHXnWpdZ7T6MIHz0//8MdvCfJ+hbXDP3jFvn3Isj6F5Wq7QDdGUnWcixwWlrwzLVrM6WfZNcu
4Zi4SUAj+4sgapZ9Uv9Er0XqAI9/bgUNaFp+GUfqSJPsx6SKx6bJdlmcn5I0XJmadwXw8753mq96
PTfi+aVNzr4RAV+kFzVtp4Z5WRaysIu1klDdEfVe629r+ytei1XfOivJGJdmSENMYB0fgjbvdgh1
kGH2D45V/lTxeJMn6k9i5J8T1j8HVGej3LN//k8mu6fwewU1/I/mfLT7bhr8/9H812T++tH8F8XJ
y4+fdfB2Zjz/zK8RsGv+3WEJSeiSVBYjRIOn0a8RsFJ/14E+WLYtDVOx2uQr/xoBO9R+zGWZYTmo
iqmX/zkC1v/OuBhts2IG7DJX/t9MgM/MIFIgVnct0+HVbjhKOPPOva1jUt8kgUNzQzylYDSaMryP
YcGntHItdKFrUobFJtNpSdCDDAj7gDX/5mD9eU29HXqev/cpbHRLZ6gtFTND3HFne5BZRlyTBuLv
Ro+OiW9AtA+r4Kahu2c5iNNHkp6Xhqa0de1mpHVlzayKkIwNanzqtaF9+3iHzkqA1/3hmLMYt5Ry
xflM3KxV33boHXdMT8goTyDvFSEI/NhgoCHlN12gSmxbZjwfb/eVL/jmrTRvWOimZZuW0Dnh5yvz
DOjLVDgmiNGVjPKNl1b00ie0GgHLA9Kd0y8WvSdvljaFFpLfrn+qPEcsZM78suw04hKii7Ftu/vP
yvf5FLzZM8U4WncRBpnm6/6d71nRNOQnZCGhdC4ZlFICkXFS/Vh44t4KCYrsPLLNSisC9u4X7RIf
n3u05+QIK/XIi67KNWn3pGzC4V5JbRwOJOpMCwSjJB34jrEN66RYddhJCDon5rkUvUmIU31q9Sa7
cII7D9bUhWgUFCQLRF2NQnEtvNA5xMTKGbZ2PZGKcRfqY7J2tASAk9fqy9E1h2U8Z17YNqlAbh3u
qxikWoRJUrbj0s3zAylI6qZ3lL4NWN0imonUPp5HvcgfnAerIGYnMEj7s1z5olf50ZKVWtRVUl3K
rAwwc/ZIWhttV4RFR12so7PMk0stVHeVpmnLJuxx5o/MPPHsl8tBuUdhA1dHOCarul5+fAGdLaF/
nSWJLMTg0aEzAH9/K2sEiMdKC5KdX4VsIBqX9Ks56kqS+BI6u4+3dtaYmLdm6AZLSMNyyAo55wEo
O5YkPOTJrgynaDm2XbrWYt1AoovdidWqWEyWq534JR4mHLITPt782ZLy1+ZtkqxZxVqG87rGf1PC
yQGd8lSxeSvN/dNQPoAFWbOvJFcLtUTS8pkA7YynRiIfHxhLE6Ibw6V2PFc2sBh0dbRZ6S7pu+g4
CdiocdUvWV62e7+bZe8D6T12XGL9RXFF6kKoNgjhtCWduPKWSd1uWhFUSJB9EfcbEviao9kgxHDi
7JoBU7A2tclZjS5N/xSQ/G0+JwyZekp4jytm1Vb/ySk8cz3++kg2H4qVh3Ad45xJp/WOjECMF7uW
EKim4TZxGqtcRAiaDl5KqpFJ8oQWkX8gSZpd5b7trsqWaUJmQJ1oR+xPlVUs3az9DOVsnAk5Xo82
lzLocsA/un5OYTJTJ3bMQBU7K7BuLE07yl4jjEinu+9WW2wm6cVil4x2v9EUMbAfX1yvhNKzBx6v
Q2d+u1J9u85Z9yVTYVmXqVnsmrLyTm07LK1cML/GAJQFzTblVamnNiea8adZqoMvsU9kPaSdqoDA
BfL9M6f0GUb417lizcLYHRUZx+Vsl0oFttnunWKXZW6/LKx6E3VKQ06FmsDunhiZqmPoXxFMScmu
GwzPmYyTI37jM8OURAnSWbM2hUfmnt97B7PtQwJE3ZHUc+yefkEAmDWNx8LQ16Jv79vK+4QF9tuD
SkNrbioiUEFg+/75NNXkyjFiLHYi0Jlo87QkidE/QQVYhAnWGMY5jEOYM0dVfhAZohnHHMmzq2oi
uKrYI1BU/3QpePZm4z2v6LMx71AG1//5ZQayeuoTW1U7o+/u1dwu0nrhEpJLOFuV1MUePMf3ut8R
q5IvU39yLxvrK1FFTDh8X17GdH2DYBVnhToVggg1Q33SB3ztjb29FKkKOWaspISUc3PkbH2N8sH2
WscgbL3vfjqSJhpXBwPPNh32fmHucm8KL7SxXw2kaOxcu7CuJU6Ifa1Wffpgavkj+aWS6CbBvLi6
6TGjzA5Gznng9EdAsKtehZIGRMhQh3SpdVPGwZ7S80kPSXbSY4a4WribmMMTwqjtXMhPx0QX1EBF
B8wEulPTmRs8rdWKMbt+FzU4hT65H+cPeX4QKD4oiE0GMjwP3l86IXPVEJc5B0EFOI5KLV2F4WYs
X+zS7hDDiqVKumHtqeK5TCbxCVbot89JZkGI8qiCsByddeHSwcx8C5LJrstS78IIcWe717J39KuS
Qmg1ZFW0DZMQk77Ew8QkHu5IfWAtGjMal82OnbudVPLJDfX6in17VOayDO2mIylSDUOcV85pK/NK
a714VzWExeeTIxm6R9O6BkUwK6dy8wKGXXNAT0nOgytSCrXRJ+cukLsx8kkbYolZ6c60l6O2zpIg
Aeiph0fp1Vel4W/citV1Yz/HiiDVbuVZvo57czyEaAY8Zj3XlUgNmgCVJBJ2q8CobkQBOmZIi6ck
qC7cvrCOrpzlDqY1blNV3xeBQw43HPiNisjVlGHuHAor/zaMbbLpJrPEwRPt9FImR6WmDcmF4rrz
cFn5WUGamURYSMo8cZNpIy6UhaZB1wuBBwsjUhJRNupI2PCEGihTM+KZkpJCeQyJKeni56BHKul1
uXdKoqjeG2ljfvLiODMmME5wTML90D5K1me6sOdK+k1ZolWNarqmrXdBUUS4vrvhqnHM7QTW61D5
9RbDZnFZtEStjDJZZ74St84kL/w6MzCFBWLX6yS+Tb0TAU8LWH+pggZUO+5pdNwX/fiNoAogtdlT
hn5iqwytfgrLkgQqQivy0n+exa+WaN2dmUxbEeWrIGuoPazaWH1yS551Fl9f0K5jm9yWLlMEefZJ
AZ9YellTO1RSk2hBEA2ENaFGXYZgIW9axUuFUMpEd8NlX9jzEg6pvEEG2K5xRXJT9WQkTpr6ZL/m
l8jZPWG4Lmx4jr+DEHQukt+cAFDgnopB7e5kFlJ4DnWwKrJ0n3RcGmn1mLXJk9fL8pOn9G+2as7L
2HmgRGbuK//pzVZT16rsKQ2IuRuL+9FJjKMElofhUXNXZFpyOw39QvNRDX9yFn5TBps6JdzcQOZz
n5+FhIeNVmg9FVz/TVPKOmLwThaMJMXB8G3yLduKlPE62xaGWaIAGIkKrelyCp7kxLKhBdJJS/dZ
lSz1qfxZkcv6yR7+Zp3A8og7gnm6y3vs7NFd5X3cDUNT7WqtvibbAI+ZUWgLnUXtsu90d4dtKPwi
6vrC1REXtIh56MBP+6HrLhA4WMfYQalCus0+nyH40qy6dZ4S09przsvH+/qbBdQ89HS5SRgNGudz
QY2612p4mO+S2NEwJ+uHgKRYBrDbvlPyk9Xaa2fl7Eql8FCGztTFhLl7dqV2VhQ0TexXu0oFzbId
x2qX9QRfaS2tV/kFRP+Vym96eiCbKSuGfaqZSF3a7pMT9EotOtsP3AZUlrxKWNCdm49IgIvC0k0R
OgW0GSah37PDazPvx6uEa2msTO0JDyTrKmE8dVCSt4VHAjrkt6dyLIaHIU8myNE/hqTNtp1b+Jcx
ArkNt6H/LUCJiW1wcskSrk1srsHBQ059xO50kHkQnVKywzd4+eZ0xRK+ngbaxW18VDlxhkbVjM3b
PPYjzP3ouNOa17zBSL9zPL4BNHcylwNxHcq9VS7dZNIPZpCxBIxdsRFDOWdIg2kQrFgqBpNrHvsL
kwjDejsWpYbDuqA5zJDLz4k5jtRnDp7f3JwotRDDM7/TGbKeDZOmXpSxmWnZbrAwufI3c2UYmb0c
+9ohsCzHAJ3Fn9Qq58Pt+bmMqQMoK5tlgH9eZefBSAU0FigHlT9+q0aFU8FDS1bCeduUtALixjd4
k3o43AqtYwFR7abIl8upsB/bxhj3YQEFxqwRwA9B8kBkPdKUqOvmZYG1AKifHwP1CRzmd0eKPSZU
1OUhyoT4/VO71SeWd5IueSroFKSNpyFeK3DrGiRcO7P7Aa3i9MmVf4bdfV1SvQpEFCsqORdR77dq
xcKZuwjpjoR4ZHiU2ava1eS6ccenyP45+WV2OUJ3ReLtjPvJ4fJvimc70cPHQSd3zWq95JAVlD75
hPrWisJlnJJM+PFT6XfrJsvBPEyX2JX/vkp3NcqhQZ99MB5TWZl+dUTZXsTJGCz7dl4vadqqExbO
F7eIN6Wff8mhSNx1U/tFp/1wMnx3//+yS7R96FwYLNDP6/FJBLgbEg+Nf2M8on42DpZb3tSpS5jk
HNKudHTaVse6QUzeMy/hJ2Xl0U7YxUaE+R397uuP90jO5+r8Kcb6zZpb5gDdz5+mPnO+NGHcBiZD
kL2dG816GsrsViKlXtWGW5y6llFj6FkdfgdHfm9KLvBaEXo+Vj+YO8WpfhcPVXNsLArWkQH1oXA9
a9e5lPNRWF0SToMd24IpY6s6ZyIuFWhc71Ux/+TR3b43ikOc420wdBevZdBU+8CWJj4SCSkgjAe4
CQKq/DSKXWKACY7Kqd5BQWW5ELT1WiPpdDOYNJYdE2JPGgbesgjC+AKp1aNh5rQ5vSha0m/sDlpZ
sOwgX40nSH9wvSpZ+54NHcFXBhHNZFRM9pWd2doGn6+3EKxTllUt1Ga0U/MKzfthNIYXlTnjlYW/
f9Wk9N7jbLi0M9Hvu8QkAMguo90YpI+h9mkz7bzpPz+lBPYgZc8NlllEdXbrOXrdiEzPufUGc+1W
zkHY4lARWAUmSe9XXolyHJXHc+x31wENX0y8VgNNogUiFSTGJy/j39Rvc1uCx4DJBU3d/n53JK1+
NZox/pQZWYyv86HsB5czF/gr18HD4H6HZ/RZFMRvSiObS50qlbkBvcyz58+ol00GDgVSwRwE2qrp
xhmtb6MorioHy0wDeURqRr/UB97DH98vr8qC9/eLoJlPa2H2CiEBPTsBaYh0TR9mq1I5pkuvQaFa
uv1qxKqxIU33uUt4ZYVT/CJqTPLVZCM2j6zDkPTu0vZZDQZFHW90VBurZOPrAaY+Vyc7gJi3S5M6
hpeLXgN+CRqM/47+4hvIwIU/ZLdjDPSkTnLGq07dPUzOobe+22W4dAo6Dn5P8K5WI/eNSMZeuwYi
IRU7ivIjck6q9B7tqCJCM9AWCU+C63hIr51JSzZJjCEhJPnyRkTJOi50jVrRLo912BePNGEttIup
jowtNKJo15vkaJnZPstVvypa68fHh/f1+j07vNS8dFZ1E5WBcY5VLcVY2wBJQZt0zmM1thW96Whf
BK62Y800LLo6a6913EQp9YndpTdgMCBahJgiFc45/GYSe0wGGLEtJ/sQQA1LolqRTJteZzRI9jj4
tKVobJO2cys35kjrPc86f2N5BXYcjBShqr8OVnyasvbKD1O4FF2EvA3A8wLaBMBXwsc9izSBnKJy
5YTJvtU1hXC4ImAAifLCCEZ3V9nN1ve151II7Zh7/clT9bTtnU/HXygv/r3+RohmmJJhoG4xdJmX
nG9WUe5kNp7vG2j2Q3qCMnSL66RhXTu5B1Ie7tzBDm+JAdauwinlaVYWB73FfdcwObt3vWfE0gs7
quWD1dn9RQMxcTnkXr7w28Dbid6oL/3+ipBhnSUF7YixH54jdQjwTdK4YlDj9vZD7IYXtuaDwA2f
yqazrvOfOQ35q6TMkET7OoGnVfIj6hkooRNfyEKyilXVRSG9nSsNuaZlEy2S3F0lZu8AtMA13rVr
mumnJCRSrdXTr1avwEbnTCnwclhD560aNzoVQcm7IRHp1jP8tRzrL5WLjbM14vtST74MuXVNx+7W
HXRGSkW5FkVp3qqMFNAqda8iNdt13WWt2UsLl79XKP/oFf0ffoaTrkKZ0kBJ36o5Mzmw6PYbMV63
GGpOXE4/C6g5JMr5OPexlBJQXDhL9AnfJn2wSQrMVprzfzk6j+W4lSyIfhEi4M0WrtmO3okbhB5J
wRdQMAXz9XN6FjOLFwqR6gaqrsk8Kcu7sdqII4O3MPpuhSycB+RnwB0R5+vwj5Ce72zI0I5lh7po
/qFB/6fgNUQLdxM2yDEWQwtyXMO7VVcDp4YGgbw02gt4kjaWf/sa1Dwml98qM14yD3PfWmN6XbIn
O+tMQkGnLCnopQnntF5mx8YC1iyPLXyHSI3um+V3isMDt+yOzriaApkgXPdC7xfXsJEwWO0Svltf
aFDp8pFg4Ml58Yr1mLX+PUDJ97pHv7sHs8+YmZrZtxcytpusiaVRJqXbHRQnGFoPTBK6v3zmHsbO
1f8tqDkuZWe+Uesnk4EHLNu1eMRniUHStWJXsdV0dfenVK2PDaTu2fdosY7Cmrsexc+iM5YHbVJH
G41S0htiiQfwTHlBbLVmjBzL+xwvWR+qlpxdvx2AhuzOtZ66IXKRFBma/B7HeT9h0j7XMDMjj4Yo
MkQ4ehZZPVMlTzMJ0qzSyrDHVQwDaCF73Rgf8RcHQz1gvFPTMZ/cywLrKGrcvYzHbTj6jWM+bk5w
2XPSocct969au4lQICNIWpdY1a3QTl1n9Ymwuru8MP5ZiBkuZrVVyWpJJ2y0Sp1XZgx3lgpOBiTm
gy/kB0nBbuKjOABQNu3xaJkN5lnjVU66SGim4oKxVWysy7fV9Z9zXzihM5ldTMm5RwaMm6jfND3s
2zkgEKW42yAlzTaZ9zOE2nIBrxi08sceMGmWwg31/GlZde2uzasxajY1JGsB4qiU94H/RUp2ycQQ
o+JGy+MwmmKl02+3DNgstBQCtMY9QH/6IdmHfM2dmwYqaFIvgG6IJySm0L23er5NXCBQSACrBnsZ
bvYrKauC4PHM5DGqDoElmcFOOKoU/PR+QwHVyfGxGlhbAknCRwMc0peXZlzv5bT9MYrgXjOGKZ3z
vEvz5Z06NZ1k9eZZ/c04c9FGOPMrXpmD4eHMJ+6ZmM0RbUCLPN/8y8y0BAC73ZnmZ11s1lHdkMRm
hTNVYzJllMV3u81gkq3JINuE0RB+18HPHgIPrpQnijjfZk6HfjxuY6NzYftn2+sfCl+k1JZjqElP
i3Qbf8CcTWdjdCPLa1g6ifFsUNc5dm+yfcfks2vOi1OX3pXN1oWBbhm7Bu8O3sFH4MJOqrflw3x1
V7OKzWIn7WbUX6dq6kObiIVYWEPIBWsfshF/i6Nnx930cJZ3y6PZ3x7vfby4rrrHDPZprT4Bn2ME
/DOxGlRqo5y/4Zv2IUuUc79qF0ouK1zchV3S7Vva1WNm7Z+6j0OrFtU3ileSUe3qKAuSscq0KCyY
UHnqeaWICqFSr29OjqldDPs/pGNdyJn932ByIqNWL1KlpjKqGB5FXrcDqW/GP5tlXkydka3bIQ7L
bCecBlPFebY28UhtpOCZrQJnuXeXM92jbumubluXCRdhHtejPZz0Qn1uLYD42jw4kLQ5NLtf+BDf
qxFE3k5AtggebR+CK33am9vwjr8hC/zEbBq5gXk/7syW6dGwaxTD6z4sZ72m+FF7/VNZZWTaXhnK
rq8iw1FHUxXtccIV5Q7SC9HO/1ns5qW23Fc66WiTxmO+MNzGWCY3lYUDzVPILD3UWd4VOoqzjrGG
bL93vZTR4ut7VHTdK61TFevK4Q2tqUEqNq6xvrhvQW6qO+XgKfZXbLm3J6/3xGnvCeJq0f8r2XMl
bAGW0izu7N7i1hkMgrDpM8caB6KyfjfX/pb2/EEFC+Sk4rO/nXPqZrnb12TRuTF0p7ygK9mA/Jp3
AJfO47QeA198Bnn3bDNbg6H1VMxKvymfHY5Yj61ICzN2Ll63oYs0mGV+xrNw+6S7zOBPWB/QPqZQ
7Krks11e+7l9p3kZw62sziVxBbbQ3rqVLhjlxbdrlHccAjAX1uHVcfgONUt8lRsO6967MgX6WoLq
AMiBJGh+834jRI8Df5FrGVfZbEXWedgWPPLQxDN7/Ng0/6hh4A3HoPiz19wy1SM+yi60+vplxXkb
2r1+dLzqHka0693uWLz1oxQJG0ZcVvjkpHTv7H5Nl9L8kZ6bKuBwXm9QTZVBgdbJeq2KmqmywZ/K
OMOX+2Hf/Ytl89PyjEJA7TmxvhQ7lt8Uh9Kq74RhFBcb9YdroBrYqpnwSvMqu/V9NpY33kPJv6w4
qGG9aLWI2ll/coz9brT1dK1KjGoIMgmg5ZKlkOsNbkrcmKNezdG020RW5Ryv1nAtbAukU44fuy3m
1FtY/m0Zoa1m/V7c2BYsll28cXXY29pT7k4HMsLAkJBoiZ4iyXidwsUxF1YR8jkQILtHE1qfbyw/
du2d5R7Ezpq/VW7eHLamYOKl5iKuCpD7ZEEBjtxps3HXsXUPuC8KVYVgd6Fw9kUb2Uv5o5PmkNQ4
dst9Oy2COVuNIwH/Pam9/nLUGvdkTr3Bn63hE/sTxcDqneqhORBEcRNNc2ZKUbRhhcNXTCAYPeHj
lWMO3Pr+lx289ZpfR56tgZcwPfx4OzyEzMb6WNxn/vCx+7OM5MrXWG4fNNnP+75mt9R5eVAT81Jj
XfOozjiCDVz809QOaT02D6NL+ERbd+fKgyuZ+481UJGl5+htq+2/CezoscBLHfn9MOHuVwMOiy6I
ZpMSXHJHpETJHKve+52HsonmCZOgs9wQ2hAbyhrqBpS9Y6cCKwbKXkXEyzOw2gEusI9MZ58TdgzK
JcYrZlxzEEaXzXljRHzvu8u1g7eZ6NwvRbHxXbliOSjFCjgXye6yioakYx1v4VRGjc7K2NY50Qyd
EJu1TkqondHqLi1vQva4tGQCMD8qjy4O8PpW+EpjvCUub7GpN0yT1zWLSXt9HETfRVbbwwL1iVZa
qbMiyolr3+rL+VZcTdDCMXdzEgHGqSlxKMYsX/ZPg+lODKTRcTuD+cwQbYkZZuaJ2Y/UAPIWXETI
D3zIuw4vMPemfkTGW4fNAP4TkfO5g7nj9DWr0UpHr5wnhiI0NduymbYaBYBNt+3mj5Pc3XDm8F62
AyqB4TxkvOq8tiJXXw6D5/Pe3QQzE/dkMKK407OD7ar1brHMn5JwJx9Eo79MI+mP3kdd3JouhR/U
yq37rdZ+iOtI9tz6L+++OtVBgyizsJ/Ey9hMwDg18exWbcpEjaraedfpMSMxvyl7eZrKDYW/ox3n
qfkTqL/wsutQG/q3wlx1jP9tWuynauN3Y9PT8XcuZAwUD1W2HmEOJuPa8lLabki1/Gs3qW61w7lg
aJ7k4K7+rvYQnNnMzKzW9Fe+U7vgYsn3n2zJqOsWoFbCTBy6rQCya7NIyucKC7i9ULsOu3lVmDvC
2vc/eXv4Qs5DX5xgQ52nedDivasoPfItnr0exYTOCaZZoez1V+bXVJeV9TU3MrXk8gmsB8OU8zMb
jkATPkCF52JCmv9T6haViEiauT3rGNv1vUtar77rKvmQIxkJMyH+gMmV0Wjfr5pbU3XUB7GX35kh
3vg475f/j0LG2K276b5y5LPqds5yKeaIC12EAZGVodVUV8yBUDwz5UfFZLAEt1gfWeaTr4nfCSZf
2AfFlpgBA78sf1QjZxnjmR1CXiLH7JfRLMtx13gfK/tJJ2MVZEJBZPz8oreaOPhqXJK6rKGZ1jqz
OP8UtDe4CbUIaJeMX4+BhupPvqa9wXRaM+9Bmipi+1uwT3RA4vQPSrCut/cff4XysJXHQAFOUR0g
Xlr9lKLgOuIUDo1O+wDCD0Wi6+LBqaE6Oi/7YtKueewxgv5nq9Vxz10rcn2uBi34kzlLc5TZAMSx
CPSY37zlH/eMZ9yLZx+3Mt3Fkqi68hKXGkeIPQUOPycE7vnwwilho9rlPxpBAZO21sKpoFuYJvfX
98o9Xr36HkKtGZXefg7AQMBbcvFEMdvRwhklMwMmIB+ueGHhDxtg/M0MxH8N9iWr9//N4IfjFdCx
/4DtqmeKIkmHWcVp6MfsMjRWHc3IZGtruGj0erVyoeO0+8XuZBIg60o3TmV+dk5xGdhnht4isquK
SVa7FmcXB7s1Oh97znvSV9x7i+yPwo6yRtyhaDUO3kQPqoVqGX/t2f5rNY6V9I444ZZ/9QP+6m7L
P0RW2/Ey895w1g0v041dP2YCbWPlfhiiPGmT81oDI8X53fkhXjF2aoP7re3OD4gbO4YngIXf836r
3gCHq5Oavks9HsqZImoM/oiixzgaOq5WhrpjjulR06aWNa9kSt9rx3zLGfU1Dbs/TnQCVCgGPb+7
ZpW13XVj9bF4XIpDA5GzxhHWvTgizpfVIWPHnoE2UoAYWO/CjUep398RfmLTt22aV04TkAHlhVSU
N2WUNcc4fe1UqbfaniX94vaXuW4Jc3FLNQHbu53JgNjcSC+n53YwQfrZS9JkQRapep/vpOM8B+0c
G6LOYk74CXqLdij6NapqJxF18FfSRsaEthkxhxMJe4wRIPo89CtN2laCQsdNCwzYM5joLomRoxEd
4CeVufFRTi7c+osYwbIrbDGJVxffZDD+sjcZkJf21HcD1/NkpZOvv25CBoRomwhvt26L+0yYaRb8
WeRyWXq6JnVb5TK8GVOGLgRnFLCzNz/AsO3gtnccYFBj9bJ2xQonYx1CsfJvclRZhkNePXtoVEEt
is+6Hbww8DAXlbpz5pLNOF+MaClbXEhYtXrgQgyXzN/dcus4oHdGq249cM8hrmni3G9IpWSneyvU
qQjAQM+FKg7DYHJrDrjrBUXASEMVs5heYtZHTppp5nj2x/ssd5Z7x+fsLQCPRxVzYXYAJGJm8z/T
4ONbxYoP19SSvKwMjD86m+KlD1ukAqnNzC2vdvs8lzllqreTRT/sjzOnNe25FW/TflXlllRTYzM2
5R0z+uLHqApEzAQ8hFU5IqpB8n6o1wtdUH/qbflIGlee5CP9WuCb3b1VtC9wXMbnsvtWk7DIlsrW
OBdlvDtOeyq0BWpKYUa2to+RVajHlsiLY6b6IBKjS2ohPY+uLXGBJi9ySycLOYSbcwPwpcWcdQfL
7KVgdMQEyhzjcUQJ5ViKEQx9YB21z4UnbAqLHgpy3VfHLIdqUug8s4Hy/Zdtmg+6ubrxtFXRsqwM
1UQdiczXXkqekArrG9tKylgisjCPMY1XmK5hB+PUL/NwbY2fosz/k7vxtDRtmxpGVz3oPVKfQhSH
yR9l+AVw67g5+8egwcY8GXXnvvnetCU5/V7aFHNEKwYniucMJqXxtDXDl89ZlNYbhec83Xx3OUA7
Dq5+wXbnGdtpHKl6Cu9PJsvXopRJRoZtpJGzGVcLPpAy5w7PiIYh6tJyErbDYg/aSK1TxXzMvVc6
3wOq/l8MiCdDqCAMiIaim23uMs2xL00n+ayLpUi8th6e3NG+YxCdn0yqu8tqRkrNHXEFcxbpQ24z
1rU+b0iNzWzay+KN6FPm6k+gWWPU7WB9oJ1H6ONfefHW+6V5VcHKVPWmVV2LAIqMzkA5OLZVxaJu
cp+YXTcp+zYA74xnDpuRvRWLfPdYOIfZxMBRm3PgQYZAOlZ9dQaHvWM1cyQnOyJuiKK2ayh2h+Vq
1tK467O+vPblvRL1dChE9YoDYk3WgVLC743DatKxW0CpawJQ02JjGGuP3RqPDTpgG9RYYI8vTRmg
ofNMlRbYNCNH0AkH9Ngd1CRH2QQLuHDP8CE/+sHGmnAd47mA7IN2oohMnRbByoKB2WX/3G9+lszE
TMZDkS1Rs4LZMiv5URBY1GZ2OntrZM6UuKXlTpxOiAucKjsNk2KGwVYiR3M6Yu67FDPyZYbUN8mg
4d6tFQ8HSqfgmSM4qfQMKRUN7XE9MjNyLgR2d6vRvWmmeOgAkSG6+0MAV/YCb7whrmW6X6f5nNs1
TSXDW8OaL51C3uuYm30tGv0c5AScA+Y5KrcZ42XDmFE1pHsaQeOnpf1QtiVEHyXTFZVkm49Qtfv+
r7ZOHOZmtqEtC3hwHLg6viEpHduF/UiP+G8mfsDY3hezuTcwoYZ1s3oRUiYsmfl24sQ4sVezkrXG
arzvd4iyXvXpoSvGU8Us6JDTt9TeQj+WJyp3n6jKUCnYC9TNobnqjHTLku6W1zuoO7p3S1rxPpZn
gWSDGe3KQzTkG47WYoSbs4LYireeGRPm1I6j254IlHI/267aXkAYlHbFrEmK92CYOJ0d6vS9ee9N
ZV/sGSmO0RmRElgTQPV7k2edPL/5NOWablSvmRWETV+6iRL7AUR8czd5e0Y9BVlssb2HmQ7X67Q0
0/Xs4msHNlVGSFQFuFA47yX6icjsmvbO2CxGZQ7VjO1tXwNpK0klZAchDuGOydTeKdsloRB8kTOV
8LpN7wRN98mKx990rUdpnHH9fK2N0lKvUQ/Zn7q1q3RAEJMa8149wnGbj25j/0r0l+xoGqo73xIn
xbhKw0ET6WPSMp9KdIun2rwZWjcJjJuBulQ3MvTMux3o+XvfMf8YVT+khpymu96v79Rs+tARlyya
3G3nRJegp6yWu419NZ1YThtiZydgcHcy50cAsv9jj255rlo/dcmcCveBle+W7xDSTHljsL5vMxSp
cn4qO++jL/hicPc+mG6mToPWc+x5b1tb2TiLLAghXVkeRyljlAc9SxiT4BV8VYOGcc+SxVFlGWiW
sUvEjFvBCirGffV5rj0olkbxNGe7CYVuvui2xDrUavWZfvwQNBo1T9ssYensX+zPk6Cj1K8y85qT
U5J6BcWiP/WxXDouPmJjlfDvO8VC24RJh26eOlyZGZCe7iM3nPYsWtRkrCu1YegjUZs9yQBzUg6E
5zmjDbhRy44uRVOcBzQ6FOj640xgnlMZfrgjTzjX9WQc9UxjFoF0LnVW3w1XJDjoSVc37Mr1r960
vyy3b8jj3T3edshepQVX18jUhSwXPmj8E7tq/s7eZlwdE5Oj1LlZ7JKaDS2JfnDZg7WTMV7LpRiv
Q+vaUQ/6beDbYZuVuo5WHobVYGoH3Ahpa57AyWGuR0Mp/b6NHJZdrDWevFVenKZPCyadnrHmJxXc
dmEuY0lWL8up5B+Ds9t53NyhO5hEcUYeDyLDEmhwk3DHRJX2GFuC2bpLazbNu7jXipv5bOYmpYh5
D657oVbM9ZVInGULB06wmwWuTxZHPM4ZdLB5XYdkFozTFRPEnVe5RhUbaq1Feov4O3h7lfjmQmGU
VbTD7E199bAQIuvMExEdWnf0TLdIt52Q26Z8yIt+O1pa/okQqUvLismj31gEbxT6Gg9YTUpH/MuK
UsTNXDFqXhgDF+Z22Vvvis4rwyGHVkDzuzXRi0Vd9p4KDJPGZTW2EgEk3vdJTo8+5P5wmdvbCthI
pxttqnQJLMgrSrR98BhDCc/FkL6QK9m761UI50UfPdpGB4CL64qH///fpjf1Q36YmrVIkMpLjncg
nPtiPOe+Jx/kvH+y+WivTsDETRatkzZ6NcY2E/tpsPQDQaIiArhaYL1AMYcMidVgThlPX8Cacfdf
m3lizdNJ2KRjEOvVpLFbMLZ069iZ0zc5rRacqkKyAJ21LCLdFnFJ/y13dr77qlERZYLblMfuZmZa
hNdhc2IdNZgMDa2uNY6sLGPNaw+QoawjhVQkCQtICdcuw0wfZMp3boU14zltdt5KtgGsqbSXfMrT
thusEzsi8234scehS2x3NZivanmCV2Q0/VPXTKzB6/Uqq/3cBJ0X6nbhcd3t5qO+FV8tIEpKNi/d
vHE+axx8ezYup967LbIXZ4x194NnnbvJH+5MyOOJsSMCQ0MQNfFidc+r7m9wFsg0MTouxUxijyKU
jE9KkErQBP90TPWU+QfVzVdkns4ls54Uw7/DWjL+9QO7jDctGw62VTPxkoSRFGL7ola77OQDh9Yw
fPMPyGKlVXfL1g/HpZ7fKwbtp6qCcilQOKkFLbGmU8zk9mozd5HWCeXxqe77+9LRprAizY2SR6SZ
GXCjobCkBpTn2QKYOnY1s4yKH8vop9TMS8VKoC/3p6oV/0zugjAfCTZt11tX3ZyZqT3bsuiiaZwv
fmmAu9XtL/YEUa5XW+y0NKz+4r67K3yveY49MeUvuUe8Sj50YLSG7eTa2gIWYEroQnHyeO9lC7lv
UbZGy8eJult6aFXGK0hbIlfs4BPhYCLzAHZc1UGP3fnHTKLaU0ej0hxEjRjBTMt+Mvjr3SCZRuAB
5J2EZEHud/5sPZARoYfGNFcM8hEe2bBIUGvmnMLWT37LlJ4o/gtfenHbuXBRdaBu1KSRV8zgGVj9
jKIl8MYtj3ppsimVZIR4r81mUzxoYsdvq52KInjymnk9VE7dsj3J4hlurlfhPUIovYH/4OHKqdq1
Srx0KHZHX54ME3KvS3hYG3j34/xrdcGPn7HC/dMMKPoq/9r2lAbUDlevbO/1rmCAIlhRNJwsNAxJ
UNmXQds/+PL2yFqXT3Mvn4faoatkZBhuPXyJhcoPyE3UEqqkT/JZ9Oz1W/Z5w03R58n6fbDaE3dK
cNpUlZIS80m7+1qVpqT4LUCRDtUV6e2z7ubqqelZy5qQjjDdQEwbt5t9W8CW9r2EPdgc5g3dvOgM
2sHJh7JF09GID7Xrv9Xa3I/SpDkzC7ymNZNuq0t6zTDiceX3KVVXXgCcBUnnPfDb97vJC9DceV6u
n8rbAc2O8MI+qkhGe/PCqhg+3AVrmG+Xl4LtjzNSOUoNHVe3O29gxkOTRd1ZUaB3e3uvSudsElv4
Yk3lY7Y8VcO6RcwPcQr1+5uqWREpCVeWa2soEHyNbRP1maxIhrkIdreh8GaNH7RcNoGOGBkvs+Ix
cV1+oDUtzMSb/s/Smx+ZWzGp8vyfYcsSZZrzyTaXIZkYyCkhl9NW6u+Ltdz+ducRLWiedHZ2zmfq
iczLXlt03pMiU0Y0xpwWQ3lorH////V493vSOxaHezl4nAXSir1vgle2SFj4XBMdz5AGmkMW5F6+
yLx0SBZ/2iBzasrnCa6YFvhLRYj8TlMitLOuWXsqLZ/1o93rh7r2/rApY8HkZhBCCYEAo4nVOiky
k11Jd3B3001QZNAr42rKm299rf5mKIs/9eZE0duiALeZHs68VcR+oFCilibXiFgJhf5vMv9wtXvR
6Kl/WRNMZwuOqCX9p01njGfJ87Lw8rRSTZHiy11XSf/Vv6kWmQwo/irMHEccht58q1lRsphXfXu1
pvxP5rd45MzqVOzOUQCtLCbJTKT5ayh5bl3xa5a1cx6WIhZ4iU5N0/Sh1vt/mWPuUw/G2P4USgvS
sV0AnQzlM7OjkZECL0hvlz+imUixYiTLSACRjy0wavhY3xl2RWAUGf8tTBBnl0FPZVLs1qeqXIdU
uM2v5dnDoc07FM2Lnli3/eJufPc+q3vHsR/5jIkWal+WTD3YSjC2wUnT7K1Djekd3N746Nbybc/L
azZMv0XFBM7Xm18WWo+ts7Hvk0y2uo5CudkytvriRasIO9ocN2k763fVErgAostUageSTqFTR9Hr
T02jzrnvDlz2wysKujfsdpjbBofmlZBYfXUjBq9/yRbuwEGLVyabsDmBIWfmGpsms9aAnh2N1mfZ
vq68pizdPjnRvhSaIu4bdw+1Th2c0byfe95Xkjb+GcaXbtDuj5zbIdPqAeUTtbTSdATVxslG8rQR
3YVcuJPXUkG6X0abRdayfmpCXRtnPMis+VdVN5lfrydL3ZnRmOUflb93sGpdSvsCGCIR30kjcWnl
A2FIrlyT1q/RgIqOhZIjeWd1NrTVk9/OL55Tpq71V7LBOK8zPlIfAc4tBHNcpk97oZTv3brnAAAO
qBQjJRbhVLCu56E5ZGDMCpvuYa/v6mEF/2vwWS8jXH3dyPnVIEzXVbRX+5/SK+KMMu9xp5JttELF
iM8fQVMb945pHIvOvFs3enCVe1qIwEWeHHnGuxBEvsQJWKsZpXO16PGWdzCQRfbSBhnLKJtgYq1O
uxdy3HhUEaNRncEQQSqybPqhs3IZts74bJmsp6sG8LUFayJqCyg/GlvrZQqydC9xuuu0ejUgS7Z/
NSs8aAMrZldcyvAtb0q0WbYIZ3Tt6pADaDtVQfdl2rE1Ya9YKBGxHFxasqJZ5+7PrgSVjgD41li9
Kxs9URO06tL3RM1aPjuXfYKR79xo57lAEET2rFdAJEH3Ark9iNyaHZ5Wam6IIJdDhAC9eNyJdGgx
9IR+FqAskH+YIBy4Vq2EzTxvU008607KbZa5d85NxtMF71V/8sjSujNet8YAwDVZDpD1AlVHV97h
xt4PXmW+iE4/M6GNlL7+7WE5JtZYf00rAohipRTHTMHuRGkv/Y54PZhnsgmbv8DNKDjc9s2R86vg
MElkZfG7mPZvY+svkMmQeU/ll2VMcQkS5WCAeUP6CWLS3vhex/wJ8t370LsEKuRyDWu3RALoz5cS
s9iWa0zuEHgVgx8P7vam2y6tiLsPR9sZv8lzAFvDhL8nBWANHp2MEzbINvNsKpMPVE1x35evUzGm
Zj1cmf7wzKsqsfDQdp5vM8kjeYQhRkuqe3W0ueXwfKgHWU33XOzg3qmLPRjb467zUizVEAWz/N3s
gKQAs71OBmIYZ7KmVMq+J4l+4sipKYnd4IvoSb54j3iEUqxvwxKUse/ca45FtAp6obBtyiYUY4D3
gGPCzOoBpLfhpGUxcBro1PVFk0faMI/RViPam6o2JDHc4A3+aJy73kUksc0TiQwwdEdh/1uQ41Wb
erEnbh6I8WyMpzfIWonVeugImRHgYmR0fBMUWtHtf2y4htB0AnUSHBFZYHzrkAekGlEHumhsKq4E
FJTeiwMourDc6pRjpfCn7CzdwLkbV56e9uJRjnPfyUeFJzrWcSJXyG9eysa4566MxYT61mOGXdBT
tW11tXb/s1iMDw1dCKVgQ4nQ/wcTOR4mlo5yBFCdee6lXIYy5fqjWr2igOkikDLnYa7Xk7GeeGFV
FFR8nfALMUEqTnYjc7/MDNWzfTQd+z6nOy6zJ9ObEIR5DDx7TWOo4b3bGokYwVg8NQ4z5c3MqTVf
ewk0v9LOmEHivgru5816tqsM/YbMUg2gKE4c71IQrdkMxNCt7MebEcrLbHM3mnqNDoSIQVMKZCrD
T4OcMMwATES94CyZgcekWn/Lwgy8KfHcLHKt/BcnIr43axrJc+/fwKWBIWOMGvndlB9KJt8mnwqX
Wc9r7hIXkNUH5kJWYhL2ibzcpZaX5EtrNapezf9xNOTzlubFa8lP56Uuj6b569UGBRZ0zvBvWU/W
UapDkLsky2TfgkLZHzrKfZ0A7EDA9vcB1NkEjPZki/ZqZMqH3FgHIhEG1b6EMzNSFTDa10V9nrSR
/6LNbK8kVFzMgS7Gm+bFJimAJA+DtrW1403ohJpq41mfhiVZeR5qyfq9uJf97TrNUpEtbJj18d7e
i5vic/1S1vYQdPZd6Ym0yearqfIfLPIum38dqFDOaqBkboRN4Et56ouwlkPttW8N5cntI1niuoG5
vduv20iMpvJqK9Qh27Na8B6H0UNop7H8ce2Zw1G/2hUdODGpIHQMlVpV8CM3keaSoGRarEvXMTUa
bZfFVgsazvksenzNsifZb9RPDTh8pmF5qKsxNpF0U1wna9B/OUX96Fm0ps0WfFcLj7/ejiCu0bYj
qIaz1W4Pubm/oa0lpU+0rxuSTjlrseMRe8G+zIJrwbMmGK33TWzb62F2zC4aGat6mowplz8VxThD
yIXvlPQl13HT2dFJrWd0njqqxtQmDhi2L4Y7XDsya1nk5f8j6TyWJEW2IPpFmBFotpmkFqXlButS
yEAHBHz9OzlvUzYz1lPVRQJxhfvxdxNDf2PYP6Jn8ydyVpRmmAQRS+Cmnp5spTksRrUGrPgzjONn
a3LcNOIETRHKUnhmFLMeuo4J+ehGi2W9xk6zCWmLyBRIHsrUM1ZJDQW+Gm2CPlFTzSVDw4VxTuXO
ztqcu2Wfe/zOPrLOPinuVM5gZBiG57lg+OliW7hV60NARJJVQ5Ft0DORDfPixJvCE7AApftt5eya
lUqZYc73XsWx7ZI/SW7JwKlYSLR5OnkwcqRBaHDuqMAMDq/mtVUeE2Wl37rU/rbL4a0tMEFYRkN4
TxjSxvUV6Sps4ACvMGq0sktSpDVLquXapzG5k+ilVhyvf13Z4sqIpwNeFgoSkC5bkmnPrvT2ykIO
nLNsPse3rRseGILlDyx8eF9wfhGOnJJSSSxm26mtRsPW2ojygS//FCHTL2PgPxkkeQRpJ655OGLe
GPR7v5zTys9Q1g0P0yIswFw+byUmd3Nr4+lxm8ug+68M/+a626aZa+NZiAkRSHzevUUR4RffunPA
AI/jdYNR4B0myOaW370FNtlE1INciVRsq8DU26Fh0Oc5u2lp38bOqiKJ5iq9zd+KMZh3MAPAtrKf
mF/5vP2VHVteNPopLqKk+nZyl/QSD4TajFR8G4iKTB91crzYu0U8ExSbXXWGJjd2aDjhWNlxEGxd
gJMxEoE2o2kbzJMZzvvKRsc8jPOZDXfFDdc92cK6yWQFNfMi71VddADUiZMwl34julJsdEJOh73w
w3kzikLpveZzWBsLl9XxFgJfebatJIDj1bfjZp5HP0rdZZtWb0Fq6119Q+C7IqZsRG9nFtWnRSBs
VFO88pdFpSLGbKPkTXmCrrD28RrE4fhiyL88aK2t6ZtvsnY2ZU0ia1wTsZrMpHzkhcG417iOvf3U
mfGLXP4z5bSamnL8m5XzWrdMPcOu+8Mou658Ph/a6rXXQUGxaUg1E4X9PLd7BvJcsAIpWcVIZLW0
zZ9KkE5YOTmfi8PygKGPmF3BzrnbCDPzDqQ4cRMmYROJKZ2P5VJ+eWP5IqX1XqbmdOxe6mdjxKFh
5Hiqq9vYJmk00rouXtMbwzLzEfplyYg8/L+0gEk/WnXXnHP9Uap5iRI2d8R6i4/B6paI1q5Yu0vw
NVbMzQ1MYtvCjdnrxDkOlKXL131nbbvJultSPuN2cH4ds2fBi0p3S94IfbC8oigfoDloUAL18oRy
s8TUFTFUu23QY0QXsU0sCxsgj8Flm7l/i0FFm8yFRSVEYLe0oqIgVqRR5CmM6k+y59kXWKARkrwN
NhUtGInj2POiFFis176ZHwnIFY+UwN+YK5KV4WKwRtIBm6Q3kNCVKZPBVYfFbyND77TI8MMoiu8C
B4DShjwkwuYbZswMJ4W9cx7s/Zxw5hAorbazCl/YORzN6SmfJrI3StoJo3qvB8dYpebSEXZFZreY
7gdrsSHKIHLumRtta2xxBGtUm0wl+EL7+lfN/hzljXOgomHPWklWO6PPu0UezCVkkj11L5lMmZFm
PDtAz7uWJjMzPqUZZeYCx8Xv5p1RDpFhs3qymuXQDYQT5Yn57hfjO70v+pw2lmsDocF+SSGuTAwC
pdke4nLBZ4MQPqKq/0zz6sNbipbgVaThIi/flNl4kScTwiyA41HLcBhMpNwYWr0RIox6rvL4vmIH
LoDK30uJI7AfMqe4XTDntdTzF20jwte+Ccg+xwHByOtk2s4fndzWC9HDDSylJuc8drLbZUONwMrd
ECJJovHyN3m4NkJXklrICBb30QskM71eFHAVXzrM5gQEP1KUR4+dE7I3WD7UxCDY3CFhhgJeZaP4
ppFn3gKcm2rilWG9V+xGHZvGF576S1yr9yVNz76ri1sA3g4l1Xss6g9yrWPIUsa6QYdoYzVdL3gc
N1XfTxGs301q/7MsOe/TxfqclPs4aV3cFKD8fEFtqX10iXrex6n5mAWDe2i0Zo43nCf2gissLiY8
njQym/7OrGdjLVr2Q+SHkK90S7TpKEWPjamfRYWMVMTi1c+6dT/w62sP2xQbiGemp7umZ21tjG28
ykb3kDZyl81KrgKN9IY0jO7o2/WLV/T7nFNro8sQ0QHZWdYFi2u74+GYo6Xy2JTaxbET7aaf2GV4
IrIyBgY5ik4cCAe3WX7K8vZU4QSpy4w6NVbDfrCmzzJ5Blfw7QQ9xplxyNcYdo+OybwsRTx0VqaM
b+dAgleov5LOm6J53bKpqre6m39woA8IcnlHqVNnuxczh12e3pgrIgXtkAu6Zfgn2aa1uerskIjZ
qOrfEcv0c7VAr1papgK+M7LSzUAkW9Oya32ePjVTFevuU6seR2vNGFDFxnTjAczrxhWceAG3KAiw
lypQlzBSJiXsFKvg4MCZPEn2WkW8xCdb4feMgQQz+Vi1Tljuha77tdMOy9kukqjWobPBL/zjB1Ow
X2Aqjwk7+64O3Y1iTAwzUrNKMkjJXHCT4TxaJjrj4HuyO3vjFeYlYHeySqG8rl3NgKCdEg5Vjt+d
mxCwEisJtmyIMZ5JQKutf4EuX2+G3KR4S0fzhHJsbxbIAuZQHmbD/RUxJVPp8H7ObDppgusREqUb
pqQduwl03cWNkBy2JaQbHENpY9BgJd168cmCignHo9hwVgoN3X1pux8uqQl2LK9Dg27Zb5x3RJR/
CZtptk28tUeS9ErWqbseKCJzZhRlnS+2TYIgg7mRoZZuX+tlC2vPPePRfGxvxSEqjs+pbuBc4oJn
nSxPzSOJQslB3m4XtzCvxcCBVwiKQlK95aY0NULKUEQTOBw8/vISOxw32cIUiRSfm1+3nt+KxOjX
aizZyc7Ze13a1W7RGo1Xa14ac+xWYeLzqYUPVBD4aIEDqo7z2Nc53g6J17Du95ihRoZbcLF7LAmq
1/+gna/9HCk688dj3LvPOJ6cjVPKh8Sf3gfJLotRGiErzsA5K7uoq8JtaSAB6k2bqq3vGaY8N+4V
4tirMhpauCDBvc2a166u5YxPHP03vYrBmlpDAVnx/nhPLQuyHmtIcvBUZAbbpcg++gmTj9bc48g/
4rti6F7SJnwYCwJTlC3xm11aP7j0xdfY4CJxUTQMvbxrrPSKixdzdUAcSDsW4RHhAK+O/CAHLnhW
+t8WKn9GCoQmhlPawVZ3mPR6E0GRYmRgFlAredtM7wbL2aOBAgMGhqBK6LvTJfzqBWNBoAEZQxln
1afpU8UDQQacJRkMJft+qp0IyaWkur3VEiZOjMx/nIf5PUQIu4aEUa4nq9pMQ3tBVo6ROQup/BcS
szIrPiHANzd9ZZssy3n8TR8baoNEuUy/YkXMn8/jhC2bjw6BbB7NfndHqfhb2WlJ6tKbsvBxaptJ
Cz39bRP7ITNs1ynU5HxQ3yN62sKYqJD9j1Lr77Bp4IdIsZ+r5tskYmuFnMmlBCl/dUg82H8apboq
4OICbrDGnbXEm8HJIYww++15LJkKjvf93kwNucpa9ZK0EuYXfRaJWwatnav9OyvpDxM94k24/sDh
9SBjD890uk2HAQU8VTGtsUfWqduCUXGtZFdV2OWH5QOSJzcHvxzNyPPkZteyseDcecabZx3qhr1s
7CB5qW1JuNWCtEXNl7EnCVDY+nsUxaFHe8WkefjVZU5NZDN3WspvrCFyU9BArivJEt8R8pi7ygOZ
Go4bpbi2+mIgX+dHE3kUZpxEtNeVDBh4GjKOKv+JxsNjxQkWyVvwg4XJfe4Kd40wg7nQzRzAKzvT
7t5t2UCVsrqLW+KLtWvu/f4Hl23Mr5tPOEFM9Q5TAiGMyenHux9xHn/I9Nvz1KdPhknN3PGK84sp
ixKFK8RmcDXOSTQ7itGB8VXO8t2QjA+yTD+3ISgY0/3MHP+xQiPPQhF9vZx/paKFdsuTFx+lS080
VhG2b248jPir1kw/HPaKK0t1eIwIdBlT+5TkBPXN3YcXeveKMOiVFR5mL/kheIK7tojcSnbruMhP
XuivO1082nU6bKzWo/kuCdOb7j2vPcb4e1a3W4eJ2bQrQ6RrNvcxc9NIG4O/0ThBVr3St2YxbpFL
zz9Oa5mos1DfptlpSJouYmmcrD39xYR71ariFUVZwZoh+1Mpsa7mgsjYTQ9dgrB2zu7wtrLxZuyX
xCBQpeLYQWM7I0R3gp0p/ccBZe7WtgAFtjcFCAJQK1nEaiIS1hrlzxQTidrIivWzk3boCra4PsT0
zrmxGsKBOT8+hdSZ2q2JYp6x+h/+7T9h7BrbRApLWhUwj0uMAJJgseoTn9GD9piTx0hipvq5jT0P
QMttL9XhWWkNv0CTijeYaEpOxLr/rbtJRIhb9iZlYmRBs4EzTgBWl8+P7QEn3ghGb0HEFYonO2le
yn+j1yTrumYC6va8xsbOxXPMSIrEzKtIJsIL7fhhnqv3dgHwP9kkkTaZ3DQ0oYq8rXVoUe+OSYvL
oOpXjcU+d1qGQ2GiM2CymXOfII3QN+lHKuqDZ/q/hUbq2Iy8Qb0JTYoKtjcuCKbaluZZkV7spv+y
YcHPFMzjupoeprBLCUtU17Y2PnTr/YZZASCgFsSxEqc5WOZDd8sA7RtFlLSz7VIux4IVJ2kF06RJ
baYeVfhiEWvPk+48oAl4iGsu4cijOpMbhvapPgSDvmpMinxUYXWhBRxZffiGjwVYK3bS9J+OP/3E
bktDobqAX/tidMYzkQrFNtUL9r/m3nRTdjQGw6A8fM+yujtp1Oh5zwJy6OgTzX+DV/ymAQsvMqhM
AZRn+TfjsFLWhXe9vx1hEtC5uim+5I6TiHswbHnCS5u01dwNUK15M1iB75zR4Wpu01fMrcwn2cDf
frTvWa9N5Z8nt/c3M2+DNTF99xPUbKRXBz+lJUhDeGGiD0+cbCmmq/SLCJ0qAi+S2Ah/eCMQGS2b
rVuyzbWmYeN21X7oTXItbaxu1YsPnQf5eo/nhSE4K0Km2D0aUd8cvnJ6TlwmL74Jr7pzrVf4nvvC
GoaoHECZ8oEsOC+33cBvSXu3x1e84veeNm4xXtDYtP8nopCQ2SnW/05QwD1rX5pRkGuFh4W6Ur+B
kORaBItAYrCWLbXCOA0PQd+kG+dGDJG3GZNV0b4EA3l+k4f8onDw+SU43GW4QVDE0tDxHmpbk6OW
NvaqF0NCQRO+E5QlVoGbJ3gqdqzvsx3aVHAd+EwRRlnrAOHlTCMuDZTzVoWpp4IE4dUXqyGDsJ5/
ke1fpYPJJyHoLon76zCqx7LP74KKmBoH11zI87yyLSFXDn5u5Eq3xx3h8pRtG7+kLbWHdsOvh+nE
RZBm1+zs50s7h8fAlM2OgQ6Up1UckIZeJ79zzF7YT/Srk6VR3eFflKgGpjknkKq8Lx0QqMF4RVUf
oX28y4zurXD9XVLLcoc/hXWczd+/p6Clfcl2pg24Zyz2ttEgPe9rd9P7WEXaokIk7P5jq0OuCRCQ
XTeV3cZHipTN+RC1cx3uR4uiBUY6PjARg6vPcMh4Lqg8KQ0Cvywf7ApR5ZUNC99y803a/oze8i9g
Z91V+a+wrW5F24NAyIVrGbQ8G+AwKfY6vByzn667aUg3UENCnw9DINeN6N7JNlG0AY3r/IqhQAKc
e+/ejJEW5V23M7EwXmu07l7pk9AcBoTUgAqWBvQwO6nYEZfIguZ+iQ+lKq4tFtiIrdm559WVCENe
6sZCxOUF6XHqnPExLbHiGqwa6AbDjdGa/Q52yKFpYReETRtGcw/nyFXG6zJJRputfBvkuLzYCHt4
ZcjMpgxurGlDrLDeWv3wluX5kWTe+D08BfAddoWKneN8DMqoeOpsu/tX5sF9pmR+ir9GaBc4lrGG
IpcRh8ll3ewYdxraXyMNxERVTJzeetyi0krOqg3XAwiDo0NkK/KQVJDdnV9rJUsYCqzkUry24Gje
UpLgDlx4mzLduLNdJt2iru4SG+ZpoMZ07Yyl3DFSWoqOrVfGCVQuaCRSbd4SZm24uwnqcCEa4mP1
F5r9kL+T+0KvDlGGVXPRmpIrRmpq7j4I4TbnBHNYpOA0Q+kM8pPrlc+DS4uu0e0Tx3MHbo1/0fqx
q6rpGaKdt4b/57N6IkVTZV5/8lPvYtL5nBFerWs3MS5lSM3D6NQ+de0Q6UZ92cAUdYwFLZBM9LtR
mtfOogBF8MShmGDMx8NQrJEZLxfLpKUwlvlFTQ83hE2RO28L8N8nRgRYlKfwLMkwz2bH2OEwzaIO
9GJkDIXepWygtUXg5zzI4VwL5zuZpLM37EKg8Yydc40CaCUD597uoKa8pV7SP7BMSTetVY4bWNww
XpRZPqVI5qvCxZSQhdWjpi1uS9AWrvDCk6XZpfqt5hL0fXqqheRNOj1ndDF35eI7V0wMR0OFzwuP
4Wlh1FaKeF+yyYYljCZaxeiMcVeq+w5/MdYwFlcYk/7lub5z3FETNjGR9iiR+Ny49NCH4sjvGZgg
/2bZ4thXr7RbyhBmW2iArkgqYiZQ8XegPt2Wt4MRDseaPnJV9014MAMQWqgnk01Rl+zdvX66Vp77
nHVVfJYiu+UcpR9dznoIqBs92wIWa/YDvmfvMFTrkWz2nUs6EIMJQiIZRBbzO3gSApJVeQqHYW3H
DHKM64Q7uC7EtBMx0kunzL9HuTwo2S5nAlzraMikt45ne5Mhpe40mKc04Ja0DH8+JB5IRha3wNf+
AGi1R69itquoFHei1hIlvn7v6ji/c/GrbbVb9XARiCDa2EE17HHPonm2/PaRvpW5qwP2tzerL/gk
5IEGYXDdLob5BTmnOlWQnHKnstcQhfodedg3jHSIuc96hxv1GluoQEbTOU98FvexjBlXpKKK5vrm
fgh4w8ZZ4myS9sxjb040d8WsCYuuMGSZfXcai/RKFRZfy/icgRM4wwgrThnFNp+vt8cCGwkz/Yyn
8ilRGIqAW0O4cEEsytH+M0s6kcxUr7bZjadUvA+zkDC1JvVW2OAVCjPG2stE3o/pSUxruAx2u6nw
G69RuA0H8qLpz+rmWNWuuoyDox/cKqWeAe2VasrxLqTLxDnLrr6ZIDQ4rCgr0xnPY+OTRE3tI6ag
f8SCfkA7dbSYcdqLqD/NdF77H37wjffIuTMNqASQ48R+nPLijgFjPgX1xs26kK235kmt3B9CVNp9
aJcbTI3yMXar6jwhuoEh0a4lo83X0GhAwPXGEvl1Me/cafHvApMbEgaMADhDbubY9b+jI95YuAcH
t+zqSARM2TP3JozPEXotKLIbJC7B3CR3yM1+hrgSO8srLs2wJHf+/NNZhvlg1ILs2dSm+2XOkNZK
nDqDnB9JCbxa5M3TVdcPDAd/ZmmXj9pI6NLCecRYNCFutrZGkeCXGvLnJoTS0oY9gnADbABnJyfO
sSLEdynyPYUfEfC+UV2L5ZTcHK2BOyCEof5dVXYyXcO8ORXG+Mo6a9xngbMzcxkerZuHMUQiTsdG
qn25IDmADjxQ1LXccru/YtCrqrOZAOY/TT9NJ8/MKImHwN/VMaO91DamO9mmf6bXDZfJtc1nCA/4
TxabaXhi7W+UzYML6WjF6JJ60SN51LLlfBAG/K7ZXMQ1oVsa3RKDIPvSyIuRyzoIYNYFQ/1ozB37
zmsiopHTx9mvHvHHIBxFzUxJXuyIOaC8/v9Qk2HfTZAq+gSbbhevhMXOm+EUiWy3ON8AYDRwgQk4
ufGS3VapS9B26OA4y4bBMc9DcNf7oFwgTUHOzR4Gfwzv/rtXBJTww39OTle5KLGMF6vnH0Bq/ONE
2kJMCdaVZ9hb1t9fls27SgxCHazMn46mjY4yTScm8zXK0jlFHmtzCoVJeUD0XVKFLrfdlZ6PpCVs
E7RO6Hzs1xr702LeBChgnZ8UoupxtB+T2be+KY0aqxmPTgMr04QlBiKOe5t4uOUfiOMbODhR7Pbl
bx9iye9GAENeJ7qHcs5f26Va1YsJp4zN/Npr1Edu67dcxTgha/9pClL3uCxIE7zpGyXiFzgocyfY
saxQuBebvBT9YZny/SKke8SvLHbDZH/o/JYO59dHKoYlihvzaVKY/ETr1mc/YPQqJmvYBE7yZmlY
rnbNAMmSrK0kVikfdAhWr6lfU20SmV4wRlmkl+/y1AjgrDTP6digSK3jgXGU7NCPzeHpvy+YUjdT
TViKFSb2S6cY6BXlmJ1lXB+b0sIzaKDDkEvcbUZNToBp9g0/pfEOhcE+Ls4dtKaDhbRxCPVxFAcL
dco+9jLWdzceihniZa0hs6AhZkJr2UjUmRS/eGWOJlNn96ofBCxdQszZ+L7rcgp2TvAzeBwtqFfA
5lnhfTh1LqYC8q5a5qBzNXjgkDDLtPx/ZHBmT0NpNCCiC9LolXHfNrw8Yx2f1Vg9efFyE+ZqB5xp
NrA1u89ApyXpUpysofom4908VCIBocLcdezHfR8CH8hHmHh2wkS+6ljoERSyC5kuX+fealHlBfrk
DaywnDE59Sna63YQ5XG02j/e2aocixdHEdheafqTwQmPOhG/TojSnhWTu47DZtg4g2bcWl91HIz3
BfpQnNk7IhLZTBMDeYBRiKgFuT8xoPE+bd3PeEgkw2rTvKTIr0nt2IoS32vgIjhBsJ2WhGFh0Qpn
yH6dummHqhPiqIAP/K4ww0jr9HMQ/pvhs4SB6o1HMaGoH5KgvZPj+Aawjw7B3ZLDNn75ITocNC3l
s8TqSeMrkqNn1udc0UwkvfQenOHIdhmDXZefpRq/vWn6V5WAQpkkT/eovfU4jM8T9ezcdnrCVCme
VVN5BJe59llN4ynv0c0DnJ2AzCj7uRyPLWNqtAo9MisxLXdxwJmLbV9sXCcDUSg6K/JjImAwSKLL
16Z3V+GtWmvcJvlYEHLYWga6VC840ZB+CVAjU63CQ6VbenJl3IIUjJSke5Qy6NR43sne7JFlgdj5
TGX8Wg1Dt3NUMB5Kl1Wg8D20/wE5P6XNm8cLwd9qf6fRgaKlaiUevmI12A/mvJDE5DLoDjrP2/Vz
tRnmwY1GBpbXqbDv5ZQ5TySDsI6dlnOd9JSFy0G2vh+Fi9D3gxvUWwswIgIHJFx+8WlTK1wXYOVU
da56dYH346KAS9RzCBMwad5NJtLder69x8dxOgb4wailkmMo0i1wmPtpShGU5POVhTBToQ5nixF7
3Znl2rHzDC+i7G2PQQtN1HKlXBcm7W02U6jiGWnPKs/qnS34sU4jmLr2bXkG60GyJ+feDnoCIhpt
N/fA0tp7XeCu9RPrSShkHU6O80FlcXaCfsfpOc82aoTCPKFpVMA1xf041vJoVw9FNdenxLzZuAgw
ZoE/7ExH6pWxEMheTM9+SsbdUKDD8kvv061zPF95f3QCekSG7QcPD8Qic3miFeZ2Mcs304cR4BbF
ngSuCjk8S4Fb8eAt1ZFW3jxAUra3jpL/pHDLs+fa4mBMYjdObDhBLrGA9DRZHA3+M5ydelVWKGTs
8KwUfDl3iK9ZyIOHyIO4PfxxFxqqIOrCRLFuEEvU2IQR0kjhFGxpLgb/n7KzJ0ZDakso6Lpj/XTB
0vrgOmb9TFmJm1ackcYgomgqRFeVavZ6aF4IjC3W3hzyxhNxekrr5ifDFA+NB4LGqDFUFLb/wMAg
OUrP/GCLwCTVTM/5XLbPnoVtAFl8PZvTvjTkUY7grnXSXOdYXIN+8L7n4lyiZLWKhYVycnHk0J/G
ZbjHmA0dYrLemAXuKwZdBR5P5v8AfTvPPWh/uiPy5VS3+WGZw3aXUPGu8R76dBAnm20oN4qyjqYY
97kl1IOkSB188dSXo3sUc3GwFU2MmGwM72lyloULvm+kypBa9g8e0gN87AqZRox5rwlhIhjhRvGO
ACsVzpf/vthWYUQ0fcPeKfaeBNimPWhPgIzToysTnlXJ2CVPp2cv7sBc9Ic6B9ltdmK+eIlJJDu3
LL0gq4O2RRYV2/MZ6/jOKpCrBV4yX0vbHA+CC+ygW8S35PIoW3V2+e9L3HW7uPSmA4WIPOfVghIq
xxKPx5JotNw/SInfXs5yXgcq0Yzey3vsDfFJ5erF9Hr7HGfjhexYvXcY1e6JTPgznd7flZo0q8XA
0jmYefvK4JaD0D+ppAk/lWrnVcL/kfnyFA83YTEb2O2NTg+BGWpxQxSFbqksp9uwGUDBBg0ok3kn
EOfeJaFqLpuj1ciO0TB8VAd7OJ4sgIgGxSYe6WmdsTdMu/kcI7UYp6SO0DnbcHLqcBdWMHTiJHx2
YK0+FYbY4AZ/RzYAghTn1bELwJz4K/LpzKswmO5MQWCt5oWQoxhBKC8f+nbvZoofneNYxsWj0HYC
SnLsGXgBPnCAGM4uf5yKPGHSbJM20Rr5Fm9DGunCefZq73nGl71OZyc5Zrfm35zqU9iJDDCBKbbS
wTtNYG4SBbo7hd5UJyuIa1l6zCVppasKso9fQrfL/N48ULa20U0J6lbLZnGd5yWc5ifyhW1Mkot3
7/eY7+NOHWKUyjsV6Pm9N4tnIjnEg2edsPT0x7iFPcr0r90XHi+otNHj2ulQj3E2aSRoAjuzF6ZH
hsMJVitg3SG+h3dToG3RnJvoYYiFYjhxP0hcSFETZFfZ6vSpn9QEAg7Ub2/PKI9DZLpMS3/o+MU+
NLH09K6qIqvNXxj+o7iTpXptUBtd+BZ7y63/cLgVW4BuN8FBra9ldceAuY0gcvMg5ePSRcozkeB6
NxeIW/Yre4IxgBzpOLcZpkjn5gnAPL41Z9Yz4xK/TeUt8bVNSZOROEktYp3Xpu/rNxpdvmG9SUdn
2Fm5ls8OK6Up5daqTS5uodj2lI2PgjPJYfEoAav1FnJR48RKgqG+UAMgZt919YAmA+AKAvdx+Rxn
B8va+LwIcsdS5nvnYb4hcma0LDni5pg99oZoSZLV5qGIqtRN1grm5DEuE1IbNGwErLTHJcZ4iOSc
CJO4w0sbPsypLT6aZtuPXvcZLlOHg8EkuMSu+88O0FaA494X0GlyoG3rNAdblNha42sV7icmdjCI
Y/BgLlCYrAWMklYZYyq3tshA9FLEYI33jv+sLbr2AxCuOrg+3BRNHKlNy8FR6y80Ay3S8oC1hBI8
foOhqcqa+NciZ8OHy85EQHuHMvVRxZfl/VzJ5o6cGPMhSZwtY5Rt6MbNczINdN033VmL7jZv/fzR
wDJRWXEOk4tt7fCM4M/6gGB/YuXuPwtpvDrKfAsto79HwgQ9Bc9P1Vv+YahRloo4zE9ND7wzcQmY
dXV7WUrbeLmJ4NaDE/x2s29ewnBUUV65hIEIAZxwUk8Sj8l/KXLJnBvXLEt5SfT5WU85TlPE4NfA
5FgUQYeab8FO5uCWX75dyxJrATPpY+rwW2ecQ1lRw1kirm7TgRtYY7RAaZHH86sFYQRVVG+I9O6/
L+EcElOOJpgNrBlZJhmjHK57A0UrlUwQgRZks4V04ViwQLiLQXuTiBsfpomYHNxNOYoH1BAGa+BN
MxbTgXiRQ8AG6pGnggkJzRPrIhbudYiAkBX+brDhHRqK52OkEzx4M/QZa/xFodQ/NSmcPvZNx8TJ
rMiZmvaDFAN2doEPlm6wqBDxObWTCo59thiAqH+V75ZfWZqRGXFDHfnKnvYeGUPbps5xb/ZGu8mM
5ocxR3+ciqDZoN0b7xMwRRsX09YOHQiW/8KqX7j94fG6z7MtjY32eBi1UprnPC2IXa+dB4GDaJVb
TrhDcGRdLGBLo1OHJzM42s5sX9izNufFmvdh5iLLCjhDE8O+pPbwzyV86Jn9Ge6Wdj7PSxVG9izC
A20ltlrtfc25b2/NZHr0Jy6b5bUMCyXGWn9UX95toNNVACCCnFgAdwYb58MCWQ+t1Pe9f7Et2Z5G
VNKoWakcUqZsyH1eKKS/JU6aXSepEiEuCDaxd1nrAHIDHRRZnXnntIylKRrY0pKiM/wbfjN3QlBO
s/fgK33wWE5fRsBEK7O/r1MLlpLhob0Q8K76PnuAJDHvraZCC4QbmEb1KuYEKljf0o245MYJQFN1
Gv66TuU9jryEEYyxfUTSszK7GHQTZed2MYfxmln9dBJjel/V+U+ZwF2fnYAKhY4Zi+CMcKAzNzly
0Mi1s4OsGyb3ec8hjCrAbh02qDrYoZecUJOW5PMtMtnWmdoT04YCz87Lefsfhx8/V3seYBOxh8PK
iWbh2ASEMM4xDSB+ycdK5S+uqcPnEHkoo/nOoVzuFdt863/Mndly3Ei2ZX+lLJ8beeFwjNdu1UPM
IyMYJCVKLzCKpDBPjhlf3wvK7K4Uqzqzr/VLW5VoYlIMIBCAD+fsvbaOgEIgXoN8iT5koLK2wjA2
69OwcTsqNK4oYXaMruGq5jsK4eV3sC/xsUGOsrBbI3ykliTw1oNP1EVy5zqWz74rzDb43dctfbgf
axzXACBAmB5tN32SR01VqJ/mvwHv/dz2dbzbTA4jei+AW2sa85WegsRosUQedJbtLBp8ukR4F7sI
PYth0ZZIfFC3Huw6oYozjpL64EmDj1PfQ03IboYsiOUwm4sBIhSDHb7WSUa7Vq/uyu9dGX9rBnjJ
jhkiMBLqqHUj1nJO5ZDb3Ybq7S4otfrZ6pDSaZOE+m8xmpZBmx/aLF8bRdtdwz7S8PjHmMdR40QS
BqY2HSYDBo0XFs5SlJN/KHzqubUJjobk3ukQtA4m14mqb+PG1CwV1eAYO53BGuElV0hNmqF4oYWQ
n1CoVBuNwugp4rE5xrpubYxOlTcs6Hs3q7414Fleq+ycMOQ/6rp9D3I1ugzC/+qjBN0TdPFZK8oG
51JT72PQ/auug4sQKeVQk4CLYCm9vmuFV907hnxDwS4edb/eEy5SbGRe2euoaNzH7n2cLHvnhGm0
EFr+VOTt9ITsAOdY0ZwnLSk2dj0FfxGwIv4168Sx2GjZZDxJsvm8D1knXDxN110331kG9sDKnFlw
JcX7RBnVqmrGz+4UQI82gxtOfVaNU/0csx5etvMi1cMIcGLTTBe8TB2gYZgBW1Q3nYCrwtj+I7zj
P16H/wzei+tvMR31P/6L71+Lkm1FEDYfvv3HOXpVRV18b/5r/rX//c9+/qV/bN+LuxfKg3/6jx6L
jP9//Cc/vSxH//3sVi/Ny0/frPMmasb7lmn39l63afPjFHgf87/8v/3h395/vMrjWL7//ZdXUKbN
/Gpk2Oa//P6j/dvffzEEH8p//PH1f//h/B7//stD9K7Uy99O70X+/i+/9v5SN3//BaburwapK8Sh
23RthCeJ8Ojff/uR/FWSb48qUCc3ilAU7pC8UE34918EmYB10c5/tX/1CJQkydByTc/WPen+8r9O
6KcP7p8f5N/yNruSPt/UvNDPiSKWY3ocT1JYdhDqmGRD/ZwoUvlWqAyiA43ayx66Aim5HHJ2jGOy
nnx75cd4WTIfIGDta/ukzdiWf3PSefddC32Lwku5TnbY/eGy/X6WP53VfK//Mxzmx1nBctH5C9Qc
gVfq57OyhABenvV7QsyzvSQXhzoLVmCtuaQDmzt+FaWiO4hV41P2NSCjLsegwp3ij8+On1V/8Wx+
iIwj+IhTsaSjG9KyTP58SCIUrkZoRVruW5AjoxWoa6DXGMMtyqqQ0SgbaLiXtb0RzsQdtqQbACgQ
wLy1GcTDuejMm9nSHB4tANKYq1EJmPn3xJsu6JeHp4gF4J9fQGPOjPzjBbR025Qm5dg5vcjg0/35
Avp06KQ7mbuEiWDeuQPBJYEcsTLVvDRAtwqYNE4HFEQknRgZNquWNVcdtfqmUZO3SUx58LoJ1IzX
wKYuSsAoyWuUYyvpHO0vosl+Hvnmq2sTxydcy+LGF1zln0+2KbRCOb6xcxOiLWOIK0lCH6QLFmwj
yL0IiIigavv855foQ7rk70e1DWFLXVggDD/cY2LqeTwtgSrBsY4BMuaqQmhbZCh4Qh0YQ1A1uLj9
AUsEGA7agxfHANWQen+Rxyrkx7vd0ucPyTN0ohTJuRIfPiy0jIampnxXpQ6irWjq97kXIL3okj2M
A29r1NaVHrt2+vGlI71Nr2M8qzESQHpUyBrDkpWIs4bMLbD/eegIdPYcJPDu3UGDwYBe2GUL69iU
ZVm2kOKnzXHAAbKSwoThCfXgDnhkcZdhSVXUm7QRgCieoGHd9op0Xk27JZZxquvRpespPyFB/lR0
GOfN2d2ntCttaHuZFSjvvcxduyI74LKNThSj3jpDqFNUZou6ZE+VdWBO3MkmMrR3mbglkvU2uOtN
1R7goTXbGoS7K51uKzwaP5rbbFCFbgTHcjod9XBXbBUCK0TqEGAmIj/JAvCMST8F0Vis9RZrRG9Q
r0Wpsx2dmfglIRTrEaa0jI7FSbq6xDzTDUi2KJVpRvOWOK+1l/Y3O0NTjRvxyqG/x6qiVVLetAjv
b8n6Z49ynV1Qj4O2v/lJIakQBNkyaMIEM5Dx3HjJuJOYxC4uayPsxiEICkbfc6sViyxI/AtmXL40
2O+KwSx2djnV+LKgC6FaNq9jEsjtCF8U36errih5vcQvbr2Buk+bfqCS0f3aFWb8LkjQJeB4L2Wr
lqBW7IOhiPymVY8jpyrB2wj2dmk/XEgCJYCvoe1W8WD/RZam4HQ/jjR0WniGHCYPRyLD/fAYEV1m
mmaTbrHHJFTW86PVJ+3R8LOGnAkIgWgAr1VCATAgb0f4cYfI8g2tI7IG9heLwhrlLpTeMVbdzdei
coPtE2OjWz741nTug2RrTarCtB+/1ak5waXWjkEGmqd78Wuo8/AzffI0YCnGctWmUXsYQrkrHdrG
6ZFhHfFv3W/0onuIy+k7/AwMZDPsAJvSZHxK2ioHyMU1Z8Lx11HZP6P3m1JV33VFzs2vn8C4p6uu
rJ/z3CMCizZwjuUapEN4adpF6WCsKPUGpiTlVhNz9tLz3PdzbHsB7ApWkD3yVVfSWdBpCY9e/QoT
FEJijtjXJnSCGuRdRIIR3LMUe5T2SiH7oZVfm6j6GikUoRhrOy0CENnvtFl8IJqjXvIKfWpubRK4
lnE7tNv0kROxFiXuODef9464G3tqVItJtx8Ixj3z+GJ46AGbZIP2LjGQZY73VmA4nzv8iCRM+2gU
yDnDqDhZYw8bF+eK3U8vQao/uCTLm5BpKZWcayIblr5WAPmtUFd0aCNRuO+MpH8O9e6pqnT8xKA3
yIOqlqYxs+rGcq2oaK+dor9lFtDHxo5PrtNA73aRkkKuxKc9YpjZWa06CHVWSotQ2ohngOcYzaa9
FXs1MXdMWwNxRvFkbHv8lutwSuuNW5rfaDuslBGunCb8ErFbI63Gh5QAXNJ3prtGo7udk3mjOiAE
Rm9DOCBOso4fqyrFBM/YBbPxmcg46lMOZD4X6nRhAdJgYHGAu5YHOH47algxbY1FYyQPDnLTtYiC
t7jtH5vc2EdJXLF4cpJVBF8GuW1Au8ce7W3bvYQ9QwAsMAfFfEDjX+cWRNS5qAP3k4QXnvi0D0YR
sYt0ETRD0YjB0y96g8+5GBkexmAL1+UdjMaDRO6gFTpjNiAldBKfLAmyrfFKCvbI8VVdIdkLYULZ
1RNLuIMWqi91C5jaDjiAi21w3RAdj8Y5gIHXNlFxSN1v1ggaBsyDsTEcCeSa8hkj6IAbnVF3r3RY
H0LqB9r0WN1BAbjds+yJkxjMoV30833T47zfkgaA1xXczyJtqXhdajMpDp6Ss+0Go1hk5s7eb/Ns
VdnQGBQWVGGKt5pG2AJH3hUVSYcXBApVVI9bWkHWc41+TlWm/clVqjq5wYDzJMG32CqMXKM5bnyE
xm6SYnQMlHtKPQo2xXep+zqhXDuIGhcyOLJtlmag+3FcF7ZP2IRg5MhgZjIdbRoj/hzikF5YVJrW
YT+8EMe1JCSr2Jgpi9y21R+EU33xo3F4CP28XJbyFKW9sfWEu6NWlK+pv3+dxrd5hb2za1YwmMtW
kTEJiiwJ7k+mRq/r1970MNjASux4vEgzjY56bMWrMum/JE1v7KEAdWuARuQUTcWAu1/rT6kTfY9N
M9hOFi0Vx3a2eGcukrn1PEjOP3H9T6nV8eS5IOsc4iGSnlEuwsxGkCmWMY0MEcffomdCzuHgUs9z
ebYpxZAvXgLorLqFKkS3MgVgk2Gyz3E7NXMV46glNUY+5bvACtvP6L4mAGIS2IYI78yY1lVfDHAQ
tXYLjMxZ9uRDRKJ56B3+i5Y1rI9zo6W5HDjAGx25MnV0axPxWyCUvyL/QW8SwISw0UvZAeviMfnm
USyMEeJiMBme08DSt5oORSAy+dBxRYF7Lik2yfCQUopNK2VdIubf4TNhmQjynLhcZhnOKqUBY6VI
W24pICLPNx7amFSlmgYOQ7Tl0Kw+pzkXzKNwYhYlJnSH0TEhaSPIDOekYZHW/Mm7yqY4eRm5mB0T
NGEGxhu9LMpQI+2mhJ4eFBRzW7nDpcTQKOe8IxUMchlNMZMCz4AaYU6RfzhHHqXud5tpYGNHByun
X2OG3yX3UjrM46IhsV6CRV26enpHPtNKAcBdI1s8eHb6zdDn5Ih2K/v2ZIrxidr0iuSnSxZUT20l
rlYAmLa0Xmy9JV1hkOEW2ge1+t5tcFV0n2zRfBuV9VzW2a4r1BNt0p4aLTrWdvqqI9cCx1DZ6c0B
hLkxqZtG3zXLuAaEaSxI/1uPgJFWP5INTMBCKDSmqx8DdI1sJMhM43iGwpUavafUhFvfBRMl1up1
0GH0TVYvZ3qfjtqONrKjdpkqv0m/eo8VnmHSCCVEJ0tTOyDj6SnVcQ3XJeoL+gYzmCIKuCim6ON9
Tmm+ZJYF0QzP3BxZlQWt6S/D+jOwIp37D5elZThn3HjFyiIpjtXIQrc6WgAWuqEBgpczwksDNDDs
OsRsW8iYmBF1bVoijKFrRfc/RsgbzElxdpvvkxHu6YTb3YvwFpSD8QBzv1kbSG8HQz4TbB1t7RHq
JPEBBqUINYcclOuqxZFjKTyJTRdEK6xPj0VHoFsBEnxRNcWTF0Xk0UTFTQQEP4QAWQbUaGuU0XKr
hbCNSGaBpTu/PwBd6U1r7HZdqotTht/GiKELNu246j1rC0LuADhQ3OBZxUM8++WBJdKSgjVmoHUj
e1KyuNgop7zX4eavG+XOXRDzPDo2aSlj3CGpZ60Q+HyxkYosezN7TnI3PWZlP9+OGuYbYlPyiEQq
4XRfcr2xt0pegRz0d0GSrOecMWXyDDWDt84d47nQyUMwYvyMXZ9+iegbgQ9swQUgkvEFQLnhnh7A
I665kbKbvbb1wN0hTqEiS3xC2RFRXUpGSbC+J2b6e1hp36O4c1eZO1Ub5a+8AOlt2psJDzBCLYxh
6HyQp+Aq9GQG9dmO3e04ULEjCuC5UzTttEzrUAw0B+zIatGGwSHQx7PT60xFeNso9GWbfMJk10bn
uAm+53qE5MJEog4pG0Y6JA2qI6u6d65zAGLbXkTF7RWEyfdKEFHQuUg6ymzv5DBkaUMssB2zygv6
F7vHy2YG715H+43u8ve5Yk11x19aQuVM3HBIyyl7IwLOXQcMKobUHxh1+0PVvOFHneNRIVCGrgmq
KEOe5UEf5nj5hVbyc8O0jS8iOweAIkxkmnew2reGJ6DtelO4l6L6lK8K0zBYOCCVYuOwVCCSz4Xj
bVpNfcIaEa7HcywqccL46REA7tKkmF6xJZ7VYB9bB7eTrSNtaxCDgaBgdZ6l7jJVaJRHPTkD06ae
QY0e+UcFvgnFcqmn9S6h+1qMytnk2vTYwe3AGyHLG2feLGadS0dfZ3C67sF0MA8RbVWiiZqO1hiY
B1ps0cHWSurMRU+mUKCVj1Pf3D1OLqYgNOo3+kfVGWrrKxipg1YLqlNNBVOg0I6mQUoOFjF2IESs
seCJ9vhnbXgDwMRsWM1r3AjFymBJMwHLi/3a3Bq+FcGMIwNiM2rw5bvKUoeiV2yi9RKZNC1VraI3
4FIPiUOqJuiBFHgv+MJIva2+3Fv1e1PK7kCPqztwB76mot+kE0X3Vs/1A2pu/eBr+mcXsRJmZfWY
9f619UIoHA1uM942gzAVyENS24RpmYMHf0LAF5m/VCnUZC+hlTEKkv1UC/RVn1sPpEJDJWsWTR3l
tA5I1ejIWcNEaWBvmb9FnwWYLWqPRR7h3iSsFJlnMJ1NFRF028lqi0se8rNPzx/Iahex38AL+0IM
Bn9xy2FXWYAfkLebx9rrLvX8Xda7Fctc16T+QLFaE9awi/qcx636bmISXzmeeSXGaEsmqXllEEHx
mPZvGVdb0/p+XcTuuHIR1y9kzieB1BBaAmAM5Bxtf0TwPRG/kT1qIIMXvC6zLlnPUo/IAAoA3NLR
96zavfvxJRi9xxDTWYk0RGuaYTtoRUZkFF8mI3ro0hAfE5PLIkAoEJvOuYXLKO1VJjN5zDRt3HVp
CcYTsYWsfUER7OaYDFlJqt5aAYVLi4ZDCZrR17R7tu6JyM7h4H7perVvNHktS1ynsXllTD+7ztSg
JRnf8onZ1IQUGVUR6/sJvg/8RJo+BNANY7Ia3LZcaWTrxnJZTkG4VnEI2y672Gx0VlmYrvwJ21Fa
c6pC7qIxoUkWDGqrrHJFDCOgoJOgQIHEEtIVowi5h6IPjmXpjOAYuk2Z0C+bbG/HjLX0nRERO7ow
OPIKC3SUbm2Cmuus2gS2syfgETaA+EzvWS7Rfq4ce5pp1NQ/cgYxm2W1E4ory8QNdur7BGjoMGQP
k+teTMUMZsvqWwkFG/uAXDXNqw4xirZEvcJIBAs+de8CjzqNNzjg0Gx94QI/Vi4kG3iszgbSHu/U
IB1ipOPqsMFsaA1msoV76l6GvHokBAzdN2UR1X9LhxxiSdpiZC1OldCfnAqk+NTc2QNxU7JATV1D
XDeYnmVDUqHH0LqKCrO+NKP95BnPrpPv26gHmy6Xg2OflWdjpp/Y3gZMvCOxkwv61nhcUPBF1fAg
IUd7Yf+sx+KTcEHXVuqAy2TTly6lQQAhtBr3pHs5C4fG0iKj+GCOzBRUXB6oe+LpR5bDlrxlg8jd
E1vE+IRB+UXJEC8Syok2K/BNx+LN16tvyODfNVN/Fh4pc3ljkivkUcyBK40s6t6seHrVSLiIMHV2
1cBZpmVkgVWesNxblX4Ss6YzGMBqZpG7DyeBa7YQ564rb/AyiY711VeUGYXmWTNz8wbB3Ft3CG3K
xNmOLqm+lgdwkqrx2dU2DfjdhtfYtzjC2F77t9p37gt32OhmuXNd3z/2o+IxjCYSdljai1qD0RZ1
J58a0EhO2T108gWRmNrOM2jvT7NWDOVqv20z98VQ3KdD0KzMGA9w3SPeMwig1BCPwaKBLOtQWsho
ka5YVQUsO/sBhmQLzRpqIzumhGlEfaMIhH/WtEbEv+bXTlPcYLCSWA9Ghyybvg41Phd033IdwLDV
fPM+CCHxe00AixZv28oq0LX4mvkVLyrjwFSAsa2eRJXqB6c3FAIoniCzkDDd8OJWKnj1Csd8qokM
dxIEPXY48zXhuwWN8xD0dI3rdpyNviwbvsRpWJyFoSFPmAlpgGZISCackrBDp4wEyxbQNEjpb6nC
eZjW89KfWbtXNPFLa13lnbXzobfvkpCdfsqyD+iSt86UWTBCoYGl5LScR2hgWix7J4/nRFeIywu7
uilHi69lFz9NOTeP1LgrqMquJSiZUwaqtIq2QABZLPckh04Shy95EjVSUeudTmm+r4Edh04WQTzE
BxoH2bADIkQibo/SxfLHYCfL/BAqCYlCzYpX0l53Ra7ua9+XC9m0l2o21BRB8lbXd3X8BH/Zs+CG
CbvwZ03ygA0Noo7hVzc/Lre8fTSqXCkglHAbwoIhPQsL+tBSz9a0qICquHaC5rLEZAYjkecgQRrP
8rQpxxk8BIUQl9CrEwRy3WkGbHatAoLI1kGapFLBTXv1kmkdizo9eFNXrAjTVjXmHwrniZ4MiIgJ
2u7bS9wMtxTbAuAcdApVx2YgJv9SodaPiFlsm6YAYn9tWa2S1YDssUeVgIYJyuW2mJnmTU+YXZL6
/drtwMLEbC43le8POzE55bK3nV3cFMV6Agiwwx2ONTUJYsJRivfEE2tpFc3K6Bk6lANgqKySm4cF
1ur7blspu1g5Iw9wIaHZoTIx2/Zz7sDcC2CQbmqbeE406SurSaMlwYePgXCztVcbzxn607OXNues
ql9LEAn8Bg2+nA05pRnq6XmSE47SelSMTXORV9Aj3N7faaW4gWtMib/LviVdnazBDANR1Ee0ZUb6
gI11OKgaHVwHUmnOqNkpEBoiHunKJ8cRKTRGDFEcW9v9aqTqk9G7GpOROawT5YxE68ApsGt93Djd
8Lnpi3Gtu3F3MNg/LVrdvYZ6EdPsS78ECXpsR8Pe2TE5b7QaDVtemUQQF6BxqbsfeqO4RzExJ/Sg
Xh7THmRWm7xoUqIigUyOH9no9oUDz1UEIFJcp71D3fIJgmx+H/oaVUN1cvvJ2ln9AbNZdxegLtSt
g9Xw6kw346Zl7WyQynC0LWBdRDl6Z4oi9XHMvTtIwl+6cjiZMT440HO9bRUXqfAGsV6jkCCHAiYN
DTXJLL8o5sW1jIGLmFgGXbtRu1QPiY1ujU+VCbPX7SIk/na4Qg4mDzlgkrP3vasQyLt861SgCZK1
1c53iwZghZfPkYti1upMsiFGsctKs7pSdcZCCuiCDirBtc2ytjt30+lzvIzlfNJYY2+9GNC0zA1j
Z5s8mFWjum2ibFRNg3coB9Xcqo6qoUr9ehPahKgkBMKK1GOeosAehxhCcnd6D+rW3+YlpEcf3dsq
ZsOxHUo2aF0wK6MMXVuHGW3EwUGZ5kVYuofZPh8KNpqaX96rmNzcCSd2lQ8XnPQUS2HLO8Qq7AEj
G0vbCd8S0wi+TnGK/HeAiTID+nRCLjdOzU4kRnhNTRHJcn5896vaXTltYB+TDiXd1EKuUZm4mpXc
26bvzfTGBm9ITWmY+ckFbLwZOoASZEQk2wwjTajJfQ7CdJCdw2QMHqllZtmiyOs9W+Oq9TagYckA
0BIO1KmKLnnxEIFtPVqqgFM5uXfdGDGBz82fqLnL4wY9aO+TqumyT+kCNSKaHuR+l5HhbKuZHUnT
to7oGxB1wMbOz9Zx2JZwnqYlxbND12tzHpO8w1SU7ZwGmGE1NE+mdgUWOueg4XDTVREhDEOU0xfa
2pnz2Bq3VDvP1M6ISdhvvXSQ/jB2dwjWw/5Sk9LX+xCj8q+uHcmValjbF0zLWXgdJEYq02SSrxP6
pK69D5DorlCXkD0W9F9kS8RiQbDhFgV1A0OEdGeBKD3HDhELdER6bgqU08EAswZzcxlmOC5091aX
6XvA6LDXWTSAzwUEbddoAT0tBAUaYr1OdJ2NRKst4/J7DA7kxnKeREVtJreWHm1ArV7PwuSD6zq7
sh6Q5A3FsdSd4a5JvYRwJoB0JLS/2F0WXJHHmo8B+nLMqS60ppSROO2pTVdTcMxm0i5MoXKTDieP
nKa9I8fXnqQq9hU0gqpOQ7OrVejsIcpaTaQdNQOSBjOUdhd2OMqb2nvJZKQ/dE+86dAlHaDJJCs1
zxHIp1kCZ/WVQJr6S8OhXLoNVGmhh9o9/O2hCpxdi/X5AWbY0QIUhmyyvpj1cHKGhuqQVXlrO8Lj
11Cl4mF8YnMEHP9Fryj4BebYn/SuOltCX1k2rLu2s998A2ptaRGIXABO3FvJQFvVrBY63Q6qKI0E
TrDWCoN8WNtJL0zUpzT1drlWudu0oymBNCq4y7r32shqEIwgCLM4PcGBszYtMJas0N6QSUfgcQkF
weKDMwNCkr3NmIROQoe9J1JV3bee+TaojExR0Vfoy6DNeEPf4cNnYlBElD5qDhzg+Ma6h5gUOa17
I6iYDOB91v6+qYdx2aWKNYUeNLsu+0zkypH7Y2XHCjgF5gN8+ETk5imq0lzPD02LVJQCmbanWMng
2XbOocpsvM9s/uxizrCqa2Zw/GOs0qRxhJKNE52ER3c7qHFc5Rn+SR5MH6M+xMxmBZFkHeg64d9k
4yFMhDo0tssxc5tTMgI1qvm4r5VygsMYD8cUgvXWZAGyHQlmirKp2RpB/lmyvQPPmie0zPW1GfnM
Wz4AGlnpX/EnySdF7ZBlVPU9AsO71F0Jeocy3DRA7oTwSferUz4rrvo1qs1uA9+BFRVpHBDoUKO6
SblpbWFsNYhGWwOY28ox5zqp0dlLqmgRfCa4r4T4glcEaX3WAnqtLDFJ4Gr6b7Ev3iKsr5sxgVFV
w0+Cl8ssUuIXxAmOaai8JIhFV7gr/ZUMafpAAAYSRfeSjZO2jzJri9HBvlWF/sktoRMnPvLBvR9a
pBip4pZORnMyOhZgo1+cbNVXl7EHQlILwB1I1uEI6PCREiuxrkWiyTs0pcuspBwgapVvXAIobkNc
9bex99el16tLqSRG3I7OvxVqwaE3nbm4lIhbNX/REoB0WhYxd8zf0iQzLtwya2LVcVv5wTiR7srw
GrLaOYeTuovqrH+od1NbU4NzE/Eg5l4Q2S7Tb/8N8ggcpNEkvaOQnK0th8ckifKr3o97E4PfI5kG
2t4XZLZ5qzSQ3Wdp2d1d54CrDKay+yww1m6HibP+8dNsltQAEWeRFNkaWODI2AWe9+BrIv5es4+r
K/2z2WeoQObiKErP+0wHU1+2D2qk8D6m5j3aCXYOZszIVuxkoUUPcV0x0urT8Ydm5r+l+/v3Yr2f
JID/b9LA/x91f4j0/s+yv8V7Gk0/C/7497/r/VznV9PTpYsywnA93TbQR/yu93O9X9HzorvT8e7a
KIX/Kfdz+SV+zTNclFH0TFEM/S7/E9avzGT0EV2hO55AevHfkf/N4ow/yMQsXhz9H4JCkgooZDof
1H+tEQWzPqreNnBHfQpzdtkegmra/OF6XH97wT/q+T4IvH47jECsiGbRsmD8/izwwhbqodAZ622r
acd2Dmg1MQWjEaqcnemTIomBPzP3f35Q498e1dI5ImAPLueHoya8NeEbU711LA+dBbEVYd0+I+Cg
xDwuNQLfbZv1ZUBKSksqdSm3HgETAQp2PgHQMWQ8enjVjE674DB/iaDFCS/62rbaxR/1W1e+Ek30
mTrC4wwy0QCcO059aGrt05+/EW6ef/mQUHqa+szoRw85v8/Xl1uUB7Og83/oTGUkt5X1FvTnNse8
4Ybalz8/xKw6/ZdjuC4uOEtyMwhn/vkfjoET0TcGD8tn78bvBiQ0y+OaNQadm3DbZcw+ck6FtF2+
FGw9/Zb+L5nKQAWik9nmy7JuNlNrPwaOusHLrAxzU8Ksi83jNFdOkPt00bEtcbQM1r0R3ySxT1xp
Nt8RkEXI5zaltQS0T0Nl6i/e3Ad93Y/bz4MPMQsNddu1PujryI4spsSu6i3gpjsA/Be/OIpWbQjk
eCxTee9iWEhc507yMRZpSrxpD3mEBYmNG90s95lLjiBxYsgDdkbablwEdNy9JzNvz1NZ7nv3IGz7
rrOZMVOr+hINmLSTgdqYdRcN/QVK2he9z+/+/G19lO7+9rYQEjNO6GhTbfHzZ6ZZjnRSFLJbg1rh
GPvBwqpz6tNApdHet5STZ5+VkZMwhlw8lWcjk9dGspwJ79COAhRiO4xWrlv/+YnNg8YfBxULQRjK
U546W9qC+ujP56WPsVckMq63Ub7OdPfYjvXOKB/rip4RRelEF4s/P6D8OIz9OKI00M3zpLtoUX4+
ot0IkhLysN5aPYc0HqdJ/+JYMK8yVpTkrYpR/xKI+7Yx4P8A343v58076qA9oqQnO4oefNXsippN
TJDd3K64NBFuVUJpnQIBkR8Ta2/tvYKVnrm1qvbQu8HGC7yj0MZPwHMRfuEmhTH/7EfV61+8uQ8C
O0Sx6FM9y5O6wR9Tfrh7e0HIDNJwxQaieVSQMgsFKxcUSiJps1hqYdb+Buh431HfHyZhLB1vH6lw
m1bEmWYqpxY5xQcwqucB0lAnswsEhmdfkkmaU6gWOR12xEjaUu+eW9PDXpYQVKS7yYFkozlXWoR/
8YGJf/eB2YY00RMi5eQj+/kD00EgibIpFTSb2IKKrO/oCA30DGglN2m6hZ21aQKWhNzhiAYoeNtF
8lXznqmgYXCEmTaG3eXPL7RwP2jhf1xpwdDO3Etlnv/9fFZWhusyBeex7VwNzEDmErxiTF9HaX7O
xUhRuoWI5NP8Z9GPQcz09ikcaooh2JwaVZz67EEbjkWky2sIEQO5irc2fLRY4VTtIdSEK9i3hMtG
0Skma4PcaZWuRhC6uxy6Skgw+zIX9HMbRb0/F4qWcEiRilGJhJQYgHZ7c2k82QirYOnQLSYv9G5y
BLE6iqeaNpgHElDInp1oGNwNTnMsyHVfxJh3J+FiJnXfU5/u+gAoWFnVBo34U0lLweuiGyGODmSm
EoVu/RJP+OsAbIL3jFnvUiThfrA/Wey4SkBQpk3Wu73BUvEd+akKMSS3Ptwf8uW/JhqwiC4H+k/U
+naKu5ckw/Ivm1vvZDX4/G4A3zZvwAbN2uQq+6pr2yRLzrltUIonO1trh6sLeJYSiPNq0fYnEomM
oALRpQYycTWtCTAvKN5RpJrlGmFd1yvXiVDixc8NmuOub8ngpaTm0aatxKch1r4WsXeu7eKQe9Q1
1Tyyp0P5RMq9Yfdv1P/t0n+wUb/UKVRwmT61AHrWsQMy5GqDHUAZOhPeHKBDSQkLWccct5AQ4oFA
CO3BrOwJfRMkkzDpz9XArlag/0P40x5JXUDx13Wo1dgwoZS599P8k03z3C8yF3oE4gtcW302rExC
PXGTEQaDo26LTerY+Ag1e6fYD2VVLRNpU7UDi6B9BpCCVI8bzFbtmWD3fBl7+W7sBvSdevKNUgtY
mJlIxhVoLbIvHGJui5eh817BVp4LvdkDy1oLA6qdIS4hXMsl0ZsyYo863KaCXDURkdo0316jQnLS
G9VNaOL85w/dPHh9mCtMAwOKR40PYfzHgQBtLkVq3YdEmTtX6hQk+qXmA+6KrTnRUvXLtz8/njdP
ih8OKKBKeJbpCGEzh/78jBdZ66YYORWjI9C8os/fk94+yIi0LkJ++WMibLmR37HXK8gzzhjd8pRC
LS0lwNcO4h4yzovcgBxI74de3LNwNHM5hdCQNA9Nfn7OUqbVnII+rcpV6+oP09BefUBQEAfdL/X/
JO3MmtrW2iz8i1SlrVm3tuURG4IZQm5UgQTN0tY8/Pp+xPm6T3BoqK6+yTkEggZLe3jftZ5Vg0Jt
2vgqYOG9KOhdWXoK9qhdA20Qq0mlKRF0PAdq5B/yRrvvW6LjayP8qYUkJ9Y1k7naUS6HJk0Ps9ja
UfyUKxTOlPJFU4hNzIv+aAfJ7zbG8N9K6lyK9lT1fIZjOp1FhNw8iV7Bz7D3Hra0vCoDt6+1lWQK
IFIXw5Zz3Sque0qs7ohF78nMXPiw4dpqSaEeqgKMcUUioJumL1MU3yaQysEz3ramNpCz2d5jv1Zm
JGmKSpfF0VRPzlJa3M6sau8//0DFB0+QMDHnzC4hbLv6xVQyYqAxpzqtNqUhH7N+vE1wDZTOQdSg
EAmOmZsm01aZLcfca809kvcIQJHsOLs390EcgZ52zG3Zpr+/OLMPJm5LU4k/EZqKlWTe+b1bU7sl
Kkh3qjaBWrwUBqraWrf3KorEVrP2qZ7c+1IcDciOLuz8zw/+wV3h2Laq2sLR5oXD+2MrRY27J8LV
36JvaKzuXmGOdRFdGyhZFtrcC/v8gB9N6ZamMaPbqonj6G2H8ccOwuwVxy2Tkindlr/rEGVoHd5U
ce8lE5gq18SaP9gn5rEUId10mtINZb4V88zvRvAPsuSLddOHd0DHRIcvQUM/OX//j/OxSqezK5cl
RlfvVQLhMbEyvy+N2j3F4fjFBvfSTDQvHSzNMBzkzS7uPuNiBeq2qYU7Na820lSfErelo1hcoZ4A
Daf8mszsFpbCY99njw6M5GaIthK11/Lzj+DSR/TPSdgmW0TLdGxwLO8vWQgcHnDK4L5WPdK0gQjZ
ru1+JeEWjatY6lbTArLRdoCtz7Gdbts6fsAg8zNXUJE4WmmDi4npU+FzsUd1J4V0kbGLc+KkjwbK
Yc10473RkdEdoOeswMhMFYA1DB56NMKDCtJ1E8FlL1NlWMDzI/GRj/3zi/z4OXOhPFhoOf/e1Vtk
Ojh5EPJWSeOMLGUmgotziaCn7q76lkT6oqdlZsjwxVDbG6asOySahHwEXhNOp0JAGv/8lOYp42JK
wbRr4SIyVWE71oV9jSylGE4EFCCzjykx9hvTrW9KHz13UjwRsbAYQAQOFjqgz4/71waQh87lcI6j
88DplFbef95NYEZhUkn4VFH2DGBknxjYwsrqnvmByLKGJWAZnVRj/CHpNHEK1i2GtquwYsVHabWC
elFnWMA+P623Eff9/RDssykmuNjJXFu92JemJAwQZGUWmzizCZWq9VM70IjyS/UGorFYBsJ4LlEc
LIUJllmrq3PeIxhyGMa9bPQhA+tHMyseup517ngX8uMQgs+xIdaWY2Wroq3spZo4+OL6p0k1AM51
zZOY6TPDQzmS+2Wk7ZcuvflmXl7VfKctXjAdIf/FPEN9gzwY0ip5uZpNZtKRigraY9lkL5MqIu+8
jx+tlIZfxz0XqFgR1yHEYyP+2KT6Q2SQNNVm/hc3ezYCX56WMJCvYRjHwEsp4P0zULRYgFynzzct
QRQp8Z0iQhTCjLlsQkEkmboLCrYPIxqR7stt3Pxkv7snOo501aYDy4uo8SS+PziltNA00TFvnH3a
Sua3cfSEuu8R281hvAz8u7o0rzJTv28swD9O/8We7a9Sw8UJXFx9ibQnzFS8m1XS7iOQQnPaIT3h
hSRoxQrNXQJX4vPH+6/n4P0hL9cbToeChrD7ApVHd4yp9CT5gHGq/mpG+WtUmY8jDM02509Wty5m
FGhwVqvP8DkSKXaO0YEZiWfqXLs30ViBn105/vDo9OZd3IwPWRT/bDoDj5a9isuNq/TelBb3JgKQ
XLntjOzp87sgPrzzmoMR3aZ87GgXe2VtcpByCBxICMT3jmJdoUmdN654UQmS9BUP/bRH1OnNVGFx
jLcMBasKbR3RbYcQggLS7mw2i9bPX5zYh5+P7uiabYMmc99qRX/M+xIgGnuwgDa1VPY5ZUrZoDGM
rFU4lDuSb1i67secwLU6uiubcufW8VNRE46R3KOq/WIZJuZP6a835I+zubhNsYI2KGS6hBDHAt9N
vYoQyKYbvRBSBpJk3dLvSZ25oWq8B8RAGlSxLSO5Kf/p3NB2+djn/+HThLeaihwrA0pJ79/UILeH
qSdsj9LGcziSk13r20agzDqlgk60QtGIbcnnH8V8bX9d+x/H1N8fsxF5ZvednUPzJA3EQUQOMak3
tUWttP/PQ128LL7ql64OgHeDypr5H1MuycOiu9W+XH/MrZcPrgpgArObMCzrYszTjVaWFltjwq6Y
vQYHunaF9qmZMwh+6pG4NoqJ3BXAOMCGwisU0S/Y90Amh4vWt9b40J5U8ngHCKP69OQ4LiL14A4c
y6FuyumL+6L9tQqeRxFKsTjMHc21nYu5OKvsxKSBkG/Y7m0HTdJ5tHcYu9ayJqucQYTQa+wS6iFU
sFfbOxmCTk/NhaD7TJ/67bVNQ/8mzrtH4I4679RoUl+aeOvTnkRqEzyd4vue3pZn2barzx+hD0eZ
P07/4rG1+wTvQ8YjZJks3dh2YhVLxKHr8m2ukljT/KfD+X97TxhxjRnyQKPq4kEi100TKaFpG0IC
93M7SDrGqfLrvdT1K7onq2wOCSL19fPrFH+VJebPiVW74KNiG3H5VNVUcKj0cKGEAuDDsWhJ0/MO
2qvJJyYVtE9Klpg0vw+jv4zacPf54T94U+dHxKEhZuLwvtwrDRPCEJkzSin56KWN74F38oIqXxZO
+8WM/eGhhKDvIHThGJfUhUArhDXFIcNzbVHYM5dGi/8bQWGi2FefX9XfWwX6ARDvLTFvSjVQKe8H
IKNSFbUhSXwzttEyNEL4tjiOdSS2lLx3esncCp20xf6V53gHjOyqDMmSCdIRL5d9Trvqi5bNB3PT
uxO6eLpaQxo9YCpGRIJOoxR6vVOvqSHffnHh82txMfLy0mgGzRA2JBQA3l94SjXSisjW23Tw5xDZ
EbheYDSN1OQU2RDrmJAWTps9OVrxfcpOpK57NVi5L87ig2d6bntjJXdsxiDjYuyhLmZlPgl7m6Dz
r6qI7o8zLgrnqcJkNpTNPqEjN9KjCshJzd34q8Obbxuvi9sAV8RhM8L+SAD5eH8bUGHauRL7eCfr
jAvWKIXnxfWgUNxvTNRLNZUMyvxio2eANgV/dLa2rZmWZWluA6O8U/Sz31URoFuEG9IEcVtbRCoJ
/UBfGcE3NrWVIqx0IUok69p1UzrXxNOt1MRnuzwB0yhTSvsZUWk857vODu+VNMCHZh6BCxfgWcx1
4brwyilgNeM5R6OpkhS5LnRtL8zqmvLRfRgOrLKcVarHJ9lqG7sxDhF0U6hKagtny5RiX5dZ5AVt
enT8hBTDBAcV8EYeeGacKrozMmrWoQxJE1J/Zpr2MIRFuNGEEQGoRwk5qM8yPmCYk5uxIFRPb52d
KiG/IUP1R/pk7eicR4rFsJUJQQAVQlFa1zfBcEzjfDwmdXjEniUPIUbvtk3DPXf8V9XHdMnCc6YX
SOhGaGRpa6mwgoff1kZo8Q9dMcNvXfktNdH/j+Vv22rcNcMbmFZCLkOFlDwTY6NAmTkzJryKeFt6
QjTtO8MDS/8Ts7PXKLRMYJLH66rCjRMazkpPq+dyENqKVGi8I6WzN6sGg5ZQrjOleIz8gVdeQ4ZQ
C0JUBsAU5LsNhW+ifHose+OZdvxZF0G6LfX4aRj6JRUSsazZZy0Ar72SltWAGVEELiVsml1qDEsM
e/mS5ge51QqJoUaJjdb93bTma9ne2orjtUmIQnZocF220CemwfC6ApduWUQm0uZh207YUg3ruREP
fsl5N0m68Qd2ba3jniIfugAkUAJV+xJtFtVEngHyfvEfaK++MgzHWlef3cy6j1mJ53BDwY78lolP
aFT8M/XLZ2Urxu6mahT8MNYPO4qewv4u1AHBmDmHCyKXerc9cg/sve2LXWsnPCsc1qj5Ix7qu9gi
daXgCxWwhAIDN1L8kxllxkrK7klIg1iYqCIDvqUCPiaw7BSVtkOMn1virADpuHZ96o+6jlO2MRJc
IGMAFwFLDAAPmH8Gq8Opx5EQGOHtWBrnxL9qsIcunUBAVHfFbujVGtlhY+yx1Yd0Qhco5W+SihAz
zmwNHBbJbUYNRu2gFKTRkw9ZWgUxm5ZVjYMupVZeL2iN8bYAUhAhVWIgNS9y7jF1xMsopXFtZXTk
gmWUkxvB1/rCdOePLdHPrR9CvKg83aWmkwK8XkKIe7SUuII12j80eXszCsTrY3KXR6rlkW+2hKsz
LXq3xlWfpeTfRP4VmLlzr4Mq1MV5NKwn99R2A7JWHijTDZcxHgpgDOZ1L/OX3KaWoNj+s6ti8yP9
N8+LPRQY/FJstMkTru8LS9805kubZh7gAwYj8tWHtj++lQB1XwExm1MVaOu5w5e8hFXeUg+gtSoa
MlWJKeEdIWvbqr51wXdJUwT40bA1A2ev2tZ9VN8aTUKTEYJrmON2DlIegSFLzorbYdegzMjW+8Tq
Vp1bAu2ySsLrQjh720aS26n5UY/yg2A9sdJGdSBYqr1pq1NF0vVSalh8WltdMYpvZTbyWOKOczKd
TIAUYlYXOwuucjyWCuUdV4U4SVUbYaS9rgXh3311o71FL9zpW6stoe60NUkctWcnV2RT/UyHHq+2
g/IUGfo0m9Xo6Ym1PefJmmi2hbOivCIWhTarJ6+KnpdYuN0N+CQLrAWRQCaPUPl76MSRtw8ZeMkE
gKCp+2fw0ILkZ8EAipRwpU7ykf8+KgyfCwVzEyVY/VnFvidm+7hePQH3tMSzwSRh4YS0DOnuNLKm
wZ0mEB09vAV3hVOnmKLKne1aL5Xr3GaUOFj36owwIx8MAgqbDGP0ui4bOcOzrbZbabWTreCiYp2v
uxv0xQC8xmg7SG2CCYG9OGrm0crF75Q8JTbwXmnivepqSO2txZLeca+6JMJrOY8yw4BC2CoINONZ
9D24CzKMNo3t3Nfl2K8cgRVY62ycfsCGaXMrZRwSocjPlbI4EKM4bmU/nCJIj8Rc9LztyUswxyvH
dQUZao73wgrCLzdaIosRsPY6PG4NmDpPKDunohEAcWtXJcsM/xyCIELtM5Zv9dgkxzFLkJentsu4
ETjXJEfCLZl4wX0odQs/CbVZI1WurRF0GOEag1fqZLA3dnwUzCp7B6NrXI6vk6h6AAA9SbOjOW0d
HLNgIexfsCOYfmzeLKquKo3bh9g3fuA1eiwSuia6iRcg61dUw2qv4fELuH9hkL9kQXsvLX4iZSzS
Ml4+Xf62XTjcc4tcHa6LnvRHdzjKXFiwV6p76asU2vOI5JYxcte1Mb9uq3awjklc39Rg2mMA91pC
RV7k31xzzDzfZbiqNJv1HOZ1YTmeRXSRgwAL5qy9Cujd0dVCl93WtOTrnziRQi9XDBu3BmJY40FS
It5iN/GSTv5WXWakTjAgC/ACooVXoGk7gBSrzsd1jzVgETBXsnSOXm1lInxYJ6pXL8iUTghPKZrk
J81U4t8nHaiqHh8tko5IAUpSfO4hNkol3vau+DHog3OA288z/UK7LKQbjUWgriFuty6cl7DTnhHI
dmjxiYsDIqqTXzgd6JQSTE+uQOOr1HkddY10jZZGVX2Lw2atxygH04yTcRJCKvlHCdDckcCJpaic
32EW7XSd+FGSLNGGzTOsFygIu82HwlFuLEJiHAd/GTztbploFm8UxfNKJ0Ug9yd6lwrmNCu5tkpe
iTYFn1DHEIZ1dVpOff1YNdVDY2RbAtCuOj97UCJGkbrIDqKv0eGyuEqG0huBrKa9uc2yiLcJkgT0
AsBGhMvd2W3xSl4U3ghzrK46JW7BEsMMiabIyycGVhT7V76SXtlmpu6n9kBSwAhi3tjl+A2gvbu/
rTRcktCIq3IqVn6Dracau7swQCxsEpOc6UzURoaDJx0WgqUwDLjRWOL2pTujK8MS9O2rmw3ndPKh
sozA5wfmc0NmW3adRKWxVVsmLVjASYKVQyzmgZG4msQ8jRCL6PlT9Ttjr7rs9cZZDa+2bJoTIg/y
Gkk43RoR751NthT99Snks24juHJMYraYrKVSQySf0qdKzg5+ZelHANU0bTgIjAcE7UCw6NIbw0Ga
yZj7XevThlVGQukhINnCKWsPjjyqGQ3HvWLNmQn6KpnSX245Y0388BWoPQJ59dAwt61kMN6Ycc3b
Cf2e+GmFqAwyDqGktHvfjF+H2iDJQn01pRUCis+OjWov8QssVcSAu4kQGcAdLIJSSUQvNI4FhZtV
F5PQPVmY4IHb6RQeWXa1pAKClU+xgVf2tJjyVKwG997mnaPr3O2LeJCnKIOiMtUVh0zlTUsc0dZh
wdsQdMLgBUanztKFm+RHQvFokNivuuufZRfmnhX/UvuaXGrIOYT3DCNEf/hKyb7PcMuZuFECQqli
A4rPDPvHddVCOb2ptqqBEfRVsb/58SFLVtO0Ip2DXp2G8aS4KeVd7j+OjKn6L53X0odkoxcPo3uN
HD6wnqeE+OJsXMTyRRtgImgmgp9khXkXRzEhtbEKO/+HH+HIfkASv8on1JWT7WGwOzqAVMa82UV2
SEge+Q7qLq7rI+IhLAQV5jHnwCx/GnoUGOxkCtc+1Jp2hYXhetDuk0lep1qzJ11vF0bJJrXaHRLS
6yBlqGtwNWpE630bkn4Nh28dGzHlce0o9PAoUrGt4+JKIRRZ52FLECipibYTyk3bgbzAxGWz66LG
xMbY3qfaSP7RYorVvRTuoS7GfQE+uktemU7Ztiprgu5WCjOq0/SsCgfsGwQ1kNqqmBOcdvQ/Ph4i
Pd6yoFsUhnWOOiS7uMsy1jl51Gx9Z2DzYqzxUjHsrTVhbpMxvPKD+q5xzzYRzlBGUeDp14EZnBvo
m3PohJr6S2iIB2dK90YZnhM7Ptm4Ydn2eHP8yghZLslwdY7jLYXoq0Zj9FIyPCOKdo/n8dBW2i8y
Dp9ytzuztDmiIpNdfdRDf4cDcRMZCf6G9tawykMeynVoaKfILJYy2DW8ZGYSfOvMeuvo7Igt55YQ
v2Osmd/zBtaJI6EI+U8Qq76nvKwiC+4VR39UkcRp9xkJczrFfyQAxTjsfSKqUuZMX1MfEEPsVbW/
a20MQhmrGDfeETz5CqJgV5n6poRuCApvi5GaUdMEU1MwGjnLxKEESYUck8SLBHQjY91rNec0utNq
jILj2IbEVYbfqGAylcF7tK8HDN5dj1lMUXBcgoOfsJeEYA4M6XUZ/XpAMyVj4WB1bBfsQwk8viPh
G5zmRtXzZYWkRQNhrbrpsgLDzXi2VI3fprYvgNwA1Nx1JC9lUwynXNmIip9i9Yl7do3T7p5UGAMj
UgoQKWIX0zoM1o7u9dBZfK08JJK5F6T3OXSMm07apynziD4/tqECoV96Y2yvMSHvcRCsMNzekaA1
5sOG3Cwva9WFZkOyQRwE3mHhWM9BmW/UYUBUb2+yViMlINmFaLzeaHjEXMEv40lSSI6HP2/aK1Ph
JPtgaXQWwyheLyaNtAj2FRRS36l3DRNCRUnaCAHghCs3yteiIspbxHvgSKzt8l1caIcq2aFOxSmL
8xiME72fjW/nt7puk1qRozN0d1C4ts7IEVmNNUHAbCeXrRF7PXI6PU+3eTQSzcdSkskWCzt5IkL1
ag2EI6OYzxxZSouSAOmQSbu1AEdIASa71tcjsjs5UvkQs99t37rbtsVOg+7CpxHoKD/V6XcLDrhl
UwHwnNRfc01SgRdD+nLtDCSFtvLrctVTknIqnK8xeepEIqpXTjhvY6En9caKftImc+VmiSdwX1Vs
bAwJl8tCGIfBijitrnsJWRxATVokheFFSNjhoq0buECZfKp7G1xPQAxSQMDk5NGiueG34CBuoXpp
eNjildKToWM81bzsZOesI1VjiR1sbRtUKYWKxCeliDPKopUSHsMUmCGTuxY8jY5YZfbWrkEyyX5N
3PvS1/2FA5A4A5FWaLdpC+GxrZWdE5HirWUPfudvWsI3u4a+ejfus3RcqNy1Fn+nEuYLIyHQAXc2
lu5FGqNzY4E6lfoaPNkiDiwkAwG1gmiFOjaM78wiWE9LbLMQc6gJWCr0K89PfgZNvokJURUTdz4i
mURqbGKJB8swHPpUjkbtp2VaBEq3HsZA7pm9qbqCCKfqRl3H4KcD9cRAQ82nwbE7kWpuephHd/xi
xPvJCnUVyx18CRCTetrubRgvmW7wn+10/PgKHEUSjFe1KlZIgVatmx+cbo7yLD3JpKeUFknZyZK8
FZaGNVtusY1kAWIpXbc8FFNJskyxqACrkQQFRrL1X0a9mZ8HpjvqemgC/fFW5D/BUOMhWeHjXRi+
guj30AF+bgEAqm+K9FsUgERnw8KKVsmvrA3X0UgkORH3bUHVBYefGmXrcJCrJNNJk2EDyqWl7LPz
sN+QYbDCw7xIE4mpdtqoElJD2nh2128noyGUBfYCCBRnMPayJnRLbRf+UN2mNezRrjOW8AdXYYas
tHQPSRldJcH0LSq1jYadpTW6jZlEdyKbtoSI7xoCJ1s5PE2Odd0rFIqbYiGBDPIYQKD1USGytI1I
IlI3oFfWqkqyu4tCHOpcQQPMb6JNJexFPzp0x/OVGFkjcX1WMRGzlZLrIRYlQma79NopW4osJYEJ
1D1HEQSDzwMoq8wr0SkQ3xgt3QRBMCksBpGyTsfeDuNp4JGjth5I22C678Z+r/q/genc8nSysnDW
RHsREy09loqrDBhq10arzjY9UMeeJ53IUzrrm6k86bW7FxmBUaS+1NV0VSfRIaOrF7SM98asH4aj
08V0z6NVvrZiKhmwx7SwXMZasu+q4twP7LqSRPUkUwLxZ69kIN0p8YDXTztggMQsxE5RGbY6GQRj
+QOCzSlpgb9QaQ98fxer+RYI4dqPzB1ADS/VvoUTGlxti10Fskx6LNXwICftwB7nJq7FznHA9zWv
GSIU2WXXSmJ+Y6G7iyhHd13kyYS3oiV0kuSsFI4ua4zELg+EHe8IwjtZLxgnTyq3LWAu7CUKgaFa
+3Z4zSYbJzmLpXEdgpZkQum8ODhS238mB+RuaoYlXAsPm/+mNVJPr0vPcKZNBYC2pLbnM1OJOFg7
+q0yAgNlR9+2Ndmqkac1xboBMBGj19KL/hSP7Nvjvr2tK1mt676S+3//qGbMKkkeZ/JKiI8ay3of
uaC45Px//34ZhhmMm3+/vvj22zcu/u7t14z59J9fOGpqj7Lof75++/a//+6Lb7/9oI0QtjBGa0eB
rDu4QdIf3v7v3z8u/k4Susx2bP7pqqHoIOJqwoH93//OAB8vAaj999f/6++5+BFDm3YOLNvtxd//
cbiLX/XPkd7+8u3fAGtVd+PoMPK8u5J/fo46eFMEDWKKlNnOCq9KEqZBGrcbM1Ww8rawXnREn6VM
hgVpFb9HpbvTeir0nzeTPuqczbYMEJuWxrwwf/8PVYehhiUuH+Qm0JR3juiWQYL3SvnKKvZBv5lG
KBR6QxOqrl9K18I4UvO6YBjo6naPxp9FCO8Qyfbs/cahXhNM8MWFfdykxNaDlMYxhGXPyo0/r6yw
+rixOWQftGtM8QvfB2cEDwZv9iYkq15O1rrTshuHubnv+tuoAMeVDF7VPU8kRH1+n/8Wss49039P
51KQX2SVz16FGz2mMChLfStLeSa269T4xB9oNvUdAOzojlcd7QJHblxZbz8/h48/hP+5I5eaBRBS
CtkPtIh77OG6fx3GT87E5M5oVWrxSQPi+PkBP7poB1vg7M9FS0fX9P1noKJr1ySgiI1fZcDFgH+q
HZa+9DEmENjOp4eopVM9Vej5Qlvqi9phaLfsrzTUc/v3Xb8SEbFOvxYXG54oRF/vT2O0lAArmFlu
2C/sWX08zqPr55f6172dD4EUHVG0hZTh0ksaWHGb+lNfbtREOUEGoy/ZdPmyDG1wH9ZMRkOfDYb0
C4HBmzryr0v797j2RUc6cMN8wIlGUmbO2tCwWNo7xaPTwaY3p6umY31eqyqgR0tcgwx7qSzzhLjP
XNgmOVm6pq+tgimoD6PrjqmbsbdDh1GmWPkdArCk3lDzVL5VmIwXsV+uKKAwdxvpTsmCH7Udv9Dz
RhRsNDW54NetmT1oDXVSeLvF+C0RDn2coT6WGUY0vxjXRpg+fX7j/xrAuPEGkgfGLkGZ8vKhHmsB
lqJr0WYriK7T4djr5cmMw2+fH2YeLS7v85+HmZUBf4wmSduGFh2BEr6fdUsAZ7koovMwPbQsfaOB
+tFI+wJSzVdS0I+eqz+Pe/HoFrTCImwuaKC77gb6jzf4Hhuutc1y3M+HdehUX9zQvwfO+Y7O3iHb
xIwMh+H9pfZIPkIjrctNUSRI0+t90YR3/UhNEBDUIQ9aenj5dV11x8Aqvg+9Tvq13HYOfSTbDG4/
v++XCTHzrIEWjNgegt0JlDAvbkA/RFEPlr/cZNC92g6oHaJzW+nhC6IYap2RXqd/UCyAz4QZlAuK
gzWNR9YEoz7AHkaqTlw5IMcp/y3jap1o2WF+/WVd339+qh+NMn+e6YUIpWiiQQsDsh5Hh5JHIDzC
pr9Q3vxlvZ/vhoP2Ak28Q4bKpSqZwiO5stKWGzq625z+Zd3Q4xVJeUqb/JulWLdN5W/t2D/ovf47
JMaRZiasoQSJF0HtccCieoAoZGVUmhEOD8ZKN8qzWU3nseZFrkLjNJXGY0aLAuvBy/wilWp8qIyb
z2+W+EuvNF8JGnak/QiDeH/fP2UxgqtBGzI+Vyl+MOA8miDI6Vquw0BcZWAjWyV8yVnSk1KxTMzx
x+hW5SLQ0ZiUtnqlW3Spa+2L+/uPH//iPbdVC5kaIkRc7dbFw19EPIpAoOXGkNysPrOuwwAAwdDX
NpV1+7rKRvIVSOMM3OlG0ZnCpxp4osCE5jj9awz8lexJd23SMySKDQxYSfRgGEL0BwqadCpSgG4u
5BvYDkWBL3+w5UNQW9RQY6jgXdUtTb/4obT1OZ8Rgn3F3waGuos0daXOPP+hGegH6wE6BuMnrMOf
qJ1fYo2ABc3f9hr2yWZfVuKHaRKckRf8sLQzUm0YoGKD1OYg9dK2gGdPLZyC0aIclXVRUZIvyHII
A3Nnkci6yGJ5smKstUmFtnI6phQW1pniHOJG9TqmgVWtEKhr+tnKFvkhjzJt1ftuwca6WytooCgH
bWSb34UxhcbEZGneWNzJkvbLNsOyMA3yqFq4gLt0N7Dp1jqEjgbB26h1m2jemg4NgL50bZpQcnzt
SlecTWVzS4uSTAGCYZaprF8Dk8DKokCyUP6qKejkLGTa5BTn1jOqm7VKD4yERGKqw9u8D7GEMUgv
ovZ7NoHpFjPDKEInvGhHPV5OHXh7abc7xqFl0HPBaYy1tOvpKqg9saeEtC6q0t1ZEd/TAUGt8ts+
LV7pkF4zKUC81p5tUwnYlnZrWhDmPYBdKvEPYnK1RUbWQRARCxxY2QNOkpOi2oemr4k2N0LX6wc0
Grp9QDhiLOhlnzJYDqSDPQed9Tz0qbrwDUQdAQ8F8sGnhIsng/w1qIOTRlYoCLGT3iU0QwApa9/T
0i5wQBqqlyXdU2lC74/AG9bQ+QC9Cah4SyeMiVOmAPDFq/3BQEjUD68PmBV3Dvd6/2oPrl9S+9Ml
JXBa3IVGuVXBv5MtXOJPRR3fqFl31NsHjP5nx4xvfjZAwE2XV+iLE5kPdPEyOyrOOWGz62D5dzEi
+3Guu5k6yk0hInDOtn1gfX0oqm+yMg9+G+5F91QQcEC8KSA+hDRfZmHNw8XlGWCgxGmAiWn24r6/
FbZjD0oclnKj9ea30Il/FE5wko1xJ7oSKra/TiLnVo/kr77J159fvfGXRBnlKwYCXTeR66PWvDg2
TFVqXVizN8VUatSWEFphLqWy3ak36Nue6KO/Fiy6K61+jaI5P809pBbm1/on9HFStQmZedLqJtlY
XeJ6aWh2i87o6U8TlTh21iuZXQCXzeq2MMmFgT2w9mtxn2rllRg1d2Wm7aujyLNKyO/Bt/RbX+2q
vVFb1SqPLRr9wVVVNuzYKYjxIFHI9yne+17TyZH6h3HUlTFbmzFystl9/fnd+cjeipeByYdJFIjI
29bljwXd6GTJ6LoBvgqZXY0y/oWoddnpJmb0uvgBjPh7ZpZnmpl3wKy+TwF5LwFSn5DOmDzAc47o
aoTPKTfti53ERx+bqbKUtTF8quLtxP84MaMvdbuhgbPJ6MCZKRtk2Z5iWO2Det0H+vjFjfhg/exY
6jwBu9wNWELvn1AdzmdL3ggS5cDZTeDCq9JaY//4QqH7hiK6fBOYUjFzzrtxig3vj0NYeNnGFKJp
/tBgbaNDIZJ7WofnJFH2WR3cT1N3bHWT0h+NmqzaEZlzMJIvZ/iP3khrXj+xHadt99cKKolTVx/U
YiMRctK6cdbVUN1Ext6ss5sxzG9GGKng2Ri24+4LU/4HprJZjA4px8JjaVn2/Nn/8dkmTuUAIBA4
+GC+LsIAg5NVnEoz8zohroFpL3Q3fSWL42z4/RcH/2AHQ+8cdI0xI7P+wp20I4QKUN7AgE3rBlVE
gkKcDqduHaRdHJCynPXSOseh+uOLN+2jO+5S5MLLJGxW8RdPmNnDeVAMITd2QLHBUB+i1PeI2COH
Qt8YBfkGshSeiawIMU3y+PnR7Q8mI8pbOA+Qa4MnuNTFw9TNarj31FN688EwXGsRyfGa7c9NhyYF
Cab5rKv1vVWf3eB7oLXbWhLbi+JpNJG/DkqHkrf9BhcZ4x9pdhaByGQGaNTf04feL8Hrl9ONa/Xm
kpJO6GrrWnfxxwtzV0pNWztd/WQbLMiMWaRq2s+hxlF1i6WNSXLOZKG7k+IxI9jE7X/JanoYfHcr
m2CtJ91P4HxnjCbPbtI8SdWMl40zvp41W2FwutYTmOxRXxNOlsXFiv4eK4liZADXIBoulcTZd2Qc
28Zutji8KSpY7HWFXM6lKiginFBOGILeto9d4/8yVd2LRosIjKg8f/4p6B88fLN9GysE1RfNNi7e
fjM1LOkOKMYzOxB4pZuHuqSRF9YIFWjhLQyZgu2PSbxO/E3RI/WQqbmLZYY9T4HqiQMbwLVzUGVT
0VBUdmZDzei/yDuT5raVrE3/lS9qjxtAYo7o+hYEZ1KkqIGWtUFIloR5nvHr+4FvdV2LVkt9qzcd
0SuHLYtJAInMk+ec93lxanjG3xEXxTq7gnxMqwL7iYyFFc1J9jHQy7VhRkfOS099PoWyuajJpuMW
oj17QwY2vMWoKsGKhDRtmzIllNqkaxIZ7OfX/9vlq4QfFvuwpak2+bCLy08pv6YpmJAVOFabPhca
TYrCfpLLeB826W2jAwi2xgcIxdkXy/vv52eGZoNDmSYIhWR7+mq/LDlDDp2yL5FkxH28aHRwmZI9
sdmUCK9GxaNOAXGRU4ka6+sqmhaEDtOWyKJ1e2rMaYf8dhzBe1Z0ESVaeN2kGkF5yk1PohBrGv8L
Qd1v7+u776vIF6tFLqXEcgDuV2ZlbaYVyrW01edPYwp83m1F0xAsgBaQPsgCl1lJbzSKGLwGJm8D
9oIGLRgHVdKAu6pfDDQt578NNJ0iFSa/Zv5cm36594lhl77bkYK2opL2X9BGkXbKaFkvKm9HaXnz
+XV9OBwwQAPxOuCXy1TYSGG5jDREu8C1nD6+ws9gbg/3FO895LSfj/XBPbQxWxZQpjSNtX0KK365
tDKIxwF/8im4pGI44hQJIEBvXktd+yLz9sGEsAVyXQSxkKVYmd6P1MfpKOe8GKseHxAjoeNY4CX+
+dV8NcZFqOyJHlCUjU4r5CCFCRkk4GTx+RC/xVmEGgIWD/I3/sQW6P1lcD7o8q6V0hX+FWcrC17a
XFv78iB/8cJ/+GDIEE1BrQHI4eJ2tfRk97LBOKk5ntskfKascZjge4BE/qNL+muoi7tmal5b6Dmq
qzy2pNkYtfPOsu4KIMuf37qPn85f40zz/pe5JnVk8syCS5I1/SSb6klK/K80tR+OoYMmU8El2bq4
uG3NYJSG7U5KPdNdNHgmc5T/T54Mh8DJYdxk8bnIZObWYKEO4jKKbuQMNczdVF8qww+aCdaf37AP
thuoAYSXUCd1LuliDZVbO41ZIBBbjvGbP7TzkXyf5u+gdOJ0eFtUyX60v9rjP5x4Jnp6FXmc8puu
Xind2GA+pDDm8lvg7MtxiuXVeBG2X8XRHw1FBK9CB+F+mmJ6mL9MiCEWQHgig4k32gdboknFU5DY
Qu8LM+OLg8tvCXje26mGCHTRBPxjXr63XR3rdianqy4+J42ym1nejTl615H3Re7xowVCI/9gavqU
OvmtQKiUmeHp7aSQTfZpL/3I6MtIzOCLcPyjYQiGgd+SFOFZXcwN2nQTy6MneKWa0BWz3sF3xTHU
8ouIR/loDrIGKRxiqf6Rg3n/jDAZYLFLGaeqpoiN1jbGMtzbLO6AT5eQpOKdhyu0S/ueUUELj4xX
WkZaTV2JJllbBflNxdx1ejunbPbFq/gToHGxM7P3mxSk0SNPDsvvv91Y1aPlxkzWhq5GIOeGl2OP
A9EWh0SJtjEkw5AHdaRtBr220Laq7xH5UynUEYagYIudqLZI0iWzUdgrbNznFHi3TYhBqeptU/pM
JDNalyrQDLrtLC1ffv6G/36SZFr+egHTtP3lFaj8SreqCW/l4amQUFmlaV6sNPGCncKsUMWUfF5o
ovxi25/uy2/3TSddIKukZDjLvh9WEkljZAVvnoodjoUxkUQ1RuJo02dvJniAz6/yo7lq/zLaxQaT
DMCd8pDRNCwgQl5zv8ENyrj9fJSPr0mlr5AgmXzZxUxN/aiurJ5b2es4Q0KP6uUJ+7+nDOBkhvnF
1Pto7aJ+8+/RLtaTFjlamGeMputvAzoDrBBWunT2xRdX9fG9AyEjpkwDVcn3T8ptaajFoiRdWdKw
kNITzgSk8ov/6Gr+GuXiPYrbUa5MQ6QroXznwDzThhb+o75QtP/Ly7mY7zhSBO2gMlCLZt9KfsTi
u16IL+bbhzMBwpJKZ49MKuDirMSmbbWs8VNAU62k7k01KIJKNKcrPfJF+4sF/8OZ8Ndol6V76CVB
gzcXr7CGgadnozgECWoJZrn1xWP6+MKIB8DKkA2/nAxGIeeqbAwsd+r3xqck880/T+9SYn110v1w
2k2Rx79GupgQQBQtuUVisBpMMQ+6rZU1c7TCX1zPh7cOziTxNJsy9br3k7tK1cDFZoFgOjtN+wul
s4VanH2MDj9fGz4eSNMt9koY65cAB08bzNQw2f1jr5vnmUUnGcoAzJW15O7zkX5/RLCdFXIEE3eM
tPLFylqFHOgoBqQr/PGWEzC7Avxdw+py56WZ/u0AkcFoVqFAoP4EIL+/f63IfaURLKzTYIi1zm2c
r3zsp6XIXyXqXlQ73HS+uJe/Tw0GpdfMkGWyn9By3g8ajXZMpY10TYZRmGx+AyJ7SLCh+Pw+ftBz
xDA6uxPWqZyAtIvg0FaQH5sJjwzzXzyFkwx1HwDq4FHeIzZy7U1PiBHR4GzG1Rf9Th9eIWkC6gqy
zNwU76+woAUFo1hes1qa8M+kWsFFJV2/+PwSPxzGYBDoYBYolYu1EI84yfNQ/6w8F2kfPdcjbcgS
0N/Ph/nwTmKaAeCfxBGE7Is7GUXCtd02ZrPHVxJpyEySyIiON1l5leJI1PrzkSSc+SZ/y4q/f4kK
zXIsVTQNkju7GDoUWRz54ZAQDIMWz6Q9TxrebvrFEiymaPd9PAO+Ak2GBgicKtnlsU8eNakKIitZ
FV4io9LTnLjNUQ302VGSEcFA37nSxjFf0znXUsUmI6YFlY+gCjKBCMVtp5J2rHG/C1RSupF1VO36
W1xxXyrtK4bO74sRX5bI00bfDaXxsonSS9s4qG0tWTWhuNFOGo6ldIxeCzf44swz3d3LuwLbg9Ih
yR2gORfLK9KCWI1NNYGUDD/C0rngQNK/2NF/PyAouoK6ie5MMvOEk+9flhoburyvxwRP5YG39NtQ
6AiHHhPZ3rdDsRDoiFItff58Tk8fenFl7wa9uDLSLehZUXlxBgeYT6pc1TskyqiGOIZg2zgvs+r7
50N+sLADteJdZT7D778ssCEqlUVrtAyZlw52IStXH1d+Snd/gO5jrL5a/6Zw9fISBX1SxHxskDQJ
vb+vg135XSknyarD7K1SzCUCJ9y3PPoBcYiC3m1injAM62Yw4RF/de776Gp/Hf1iCWyMPBrJOwLv
VvE+xb5UaftFgGbIg+cRJcaf68TfMs5ZvWaHp+S1+h/vDG7++3/8B9Y5H3vwvPvc6r9/jgMdbv5U
P737C2iNoB5OJDmHm9eqieuf3+Ff//P/9If/9frzU+6G/PWf//iRNZjb82lekKVY3/z80ebln/+Y
ctafGOc0ZZO+BJe/8Kdzjir/YZGLFuRNSETSFMEj/NM4R1h/YBeDrwS7JpsYKap/G+dI4g9VmVYf
ms9ILE6NW/92zpG0PzRD5ywNJJSEI8RW++9Y5yh/9mz+NYUtWg7x5+GL8FHE3OYlX4gvUIZpk59T
68mKwmdZLQCAq9qVXpanrMJ8Dh3nw1jHt2KI3HXLmdyrbsDKDPdxgdOca9zk1VyVXH0+mEhxpZ/I
4MRpEHI4ljTxuvvs2c66OYmcqzHKpHkZlM+ZlWwSKjFF2ydOmUSnIclXqZCglCRg9bNspEriA+YY
MWmsBvPc59nRqwGwtGl3HDn/K0PIOVWljyev0p1tY+gYBx2GVaQgHGpD0KDU4U6xx6NspfpMzZto
561lejTmwm1XeQrwJQjrXZ0g9yhkbxkB16hgB8/qXEE+1Sp4idvNSmJb2qaBchY98jHDvNPdaBWp
MvWYOLCdMB2vU6Pq5nKjLFrL2MHnPbWycovCeaf5Khtd169jE6/IHvm4WRcvUaSiPmjWtS4HM02j
hwzHaeAs/rxL3QDRXwuEktx4ZxjYyOHpMpOxuo39poP+PfLPSP6aSvkGTfzKzJBmm1gxX1VRiyq3
S/VjSzYCFcqNOiBGbKTQEXFq34CEpYlraoKLjUHd5om+GRTzLQzlnEqZ9T1zrZ1VetrCiOP7ofT2
Y+hxwYIeN7Zzf+XbCIkUv3/JX8rc1Ve9wAQYLa3PRa8bKAwoBwvsbrGcW+og7symytFclcMykT1s
KkW+yYW6HX2sgjUPsrYUeBCfUBTXcr+IQ9ywWTv9fDjobdOjcJI2ihVQW0QeHGBdhojdr+aaLoNv
IeGeVHemYr5wZLlGmBksYnV4q4YUBEDaPygcKdMkpIvaXoydC2MADt46dMmhYOmyD4z4nsX52ffC
Q4f3DRo4deHiqzPD6R5juCZ+ZCZV29Ejag7Hfhs19X40zJMP4R6tALAdKQ1Xtha3s1pGaeTW92WS
EY5sXZGtAh7lLMc64i2J8nvoxt/rtJung+fzP6d6IL6TjtXgGSSgd3S4bFDag+4UDA+DoJ3Ra29s
cuSbqIvwWg+uu1Dpl3rl3Y52uIOJNCx1nK2DQIdFMR46KcmRpCukh0z7oLXWd8h/N74sXVkCSS0J
A0zp8QsWA/0A3bkvqxRlOw2MPdLRylCRWvXhsz1hI4LwOoiMeiVJ4CaqRWZj79e7kryuEvcq8mNs
TTXD6apRcazc/lH6YX3INDS5slS9uNV45UfyTcFeOTPd9C2usXiP8vEONhzWjQkNg3pZPUZTE0Ji
VajT3KDB4ZmQPUmmrkP00RgBRRsb11cQNYAxyF1iaxxJ35KEaUijiMZBglUFwJhZBACtDA/nBzf5
lpusA6ikrRlO3hXMHMry5WMeSqfoDVEhpJm4AQagkx/0SxBnCdivodGCVajXO9lTv48uVAq9uYf0
tfNxOnSizOCdHDYDVJarUCqxtn3D64PXEy+irPe+VYEdLDLpFp0itrWxkaLm0QAfhNWxbh1aRRFF
h5q6hNi2q3PdvVW6A3gHnCwbuFGFjCsLGtRCfaBAPfXGBA7FrGaZB6a3sFLEaZOzo2yW971xZQbl
rrDka2MoSLuHId+izxb2RCue2uGcoouUraFHZEarBJCRyFgB8vy+dbMOiU26zcOmpQUF4YtRNNWM
IjPAmqQdHa9dBEoBPAuG1LIp1S3i3ZXr97tCJhlcyGYwo4lgnoStvNZiwDVY98p93iwBDr2FKEVt
L10UOpiDOI22gaoc7DFAYZfRAkkH/xwv57PdS1tJla+j0VvZZfxqYA/tpm0ySVu/NVr0GAwVNorV
ta+kvI/CmJkaBPe019HwRtYInzTzeSXy79oQyo6q+83aK81FUGr+lTqkD5UlbQYbIyFuwUxawWQ6
6tA57nLESLVcvPkJnXGKUeK8ufXxzlhlBStvFVqnXlbqpd+N31PtKUw8F8F9iOVlYxy0GuAgrXRg
3ERq4pXSxytTLfapiulFld01uK+AfEQ02NtvUZV5JK0yGlp1jQWf5LWrb2MJ8W859bQmwUPSIpvv
/d6fqepjbygnVppNLRCSxjRidDzSQtfgTyW+gQNNfJRi8syd4j6pzZaU0oMql2e/oNNeDctt0btP
weB7szzHM0lJ1MiJDFo6VW0ftO1j7wfdPBzaYV7gpOuXjcC4/k2UQIZIJXkw1EGo4ptkpQlBMXjz
sbZWxgDf35eOQwEgb6g7NEQ4XEtmyCofWJsCtTVuHdU3QzPvRCy8NYIGR+T5NnEjJpMyl0P53ot4
awdhgMcCK6NZmxxg071sH4Fbmsy9sVvraEELGLroB/XV2OF+LfPuwH5JQQGBqAMJEI9pgOr7mLrh
4xjbiJgFuLO8wZ2Ek/OCBFR7W8ipWJu4cM61EZzU6Eb9RtGwyzHnqpHG14mPQXuXGievxm0mmhgf
A/KgVEm/jYNq7YUeSetBIktBC9xtm8HkKsDh7bMs09GkuwtZs+IHI37q/GiRTv0DZYFcUmgDLgwj
auo0XsUh+ulubE6UrMgm9sPCjvKVgkzIqfFbmSmYjsutvFQHgQ4/8u7sMTHmknxf90A59DE9RsYQ
85AcHKaO2UA3ugnMkP3sTHEXsTytugGtKnoRPKR68KIP7B6aNLxJAZ1VqabOogLj3hH0jx/Qa+NZ
a/yZ3lpBWaKxlIkW0oDQsVKBrcGDhAGko0evMtGGYLW96hv9gYNguRo6sY5KwovRs5Zx1xsr7s7O
brCmDxFWLrKxQTGXqvG+wokDMpt7ImjFgj3fZLY7i+zgWw1/EFmUt1LlBulkvBgAGs5DNKrzWJ+g
r122wpDLxQGcx6lwjneZZ7NJw4PuILu2UyZaXYh7JZ+6qovlqIS3PdN0SGFsB/0Zz/D4elzjl+7P
e0xNbxWNL25YxJV0dq8SbG+kxBiumoRNE1DPEtXuxhchOKAyhgz87GUAo0ai2k3jIUvvSzzRfGnA
0CMEzBgGmwgUz4as0izo5Xs3kDC0DSI6c7JhV6rZpi3pHNSi5MkamutQ8QAjw/9k+24Ii8Ao43EK
xGmMNJ4M9uDAPMelrfqPjV/uEKgoiGIMIE6+/d2nPbqHA2wXPM6eBsWunZmD0iBzQNDQ0LiIWy33
JaBTyJ9MzcUo8HsbwRL2xa6ugts4KEKnS3sFGIXqbwsCKF3zFNQOfg5oUn6VowATwPJkKbRytVAd
Yu7J3ECnT2zKZluzDcxDU6nnOiynKxEHyCAtmL2ZeoIwhJhcQ56WQ4OSRX0rZfZzrea8UEKiL6C8
qaFCSSUdYmPM5pOzj0S1VzlNCLus93D1UbCCzpTqR6siE/cKdaaIe8OqXj0xdGslbO5yVdnBy7yN
9RKf1+xeUV1lyTUEk7r4NsmKfKkQ1yi9MQ8JuoGkVN6056tOnqxq6mIOqd1pg2r3gXC3OsSJvIu/
C4UNQgd37Ehlu8tUFP+sZ/sQPQtXghZVMpoXliFp2Rb1Dx83Rz4FSnFYHTwNRhlm1zo+3wTqeMmt
Ixvalux9pzhYO6iB9mRcKzpJk3IdNGo5kVCuXV9LlwTaIbGUv6xAVS0kDFtAMnzjsKnNJMD+APyV
fa5Zt1poXXV6N4mIxlVkNoaTZZhiUy9QHKl5Zok4DIbhoQfB84t66o80kkg79Q8JbQ6ryhxyR+hQ
IqR2qWosfWSTTl0WP3oiOriKWq8CGhVmhusf3fi50YEqlLgaK2JorsTWk4ER2Mc2KnZEGt+l9if9
p74RVqIhg6nbhTpCv+CYFBBOIXihXVBrm6Mnk1HoJX/AzQrb7qC/Ta3iyWoULL/Fwc9a7DJZiqSJ
KWOk12qpoXeC0kiAVU3MnmCGnM3AoKvFzKl/krJO3XWTNKAV4rrUOUO2YKB4XbGkS8yFUVVTK7ZH
t65bcvETJy6tGzYq6y6S6TakQtHNxjdFbdylN+IOl5jJjDbNdQYwaF5Z0BDZP6AHNFN/aAHY4Sah
yZFmu1caQtRZBtnVMcrgHoqzMktNBLOhf4waHk1ranNp0B2YDbSdKos4Acvio6GRpdZbFm69lXOW
/Da7CXofQICGAZM3pgcFONyMFN8iqoBapIBl03JcxMZIY7M3EKSN4aHMSgymycJRUZt0mjDAxiJy
+jbZQGA5DXa/jRV26Rx1QGbcWGVfLfLBvCt03rFOJ0AAfCHPpIhm3jY1I8c3tdcyULWZbSOKIu2z
NxtlH4b3XRNUcHC0s6TihpOa9PraZrMb8zLATjNZ6E186obJfKsGTFEIGI8pBHT4Kk4SQeNArrLJ
x9icj4G26UKSwUMDUEKiISMO21s9LB4Rrt723Xj0VRx3VSVdRANINKb6XNFdnyfqbsbaELs6LBG6
a4lj+KBThBI8WNVObUEG8nS7RZ9Z174lJZhZIpMwra2m0aNLX11GL93WoIMSg/LGgtiWqfNqsK/9
4GAW4HNNy0eDw+44ioJZF9ND0OwatX7wDEBYUI6K3LLpeQbgJ9qgWQ/yvPO6jR/311HXXgOPJNUK
3UmUszAUb+BckKXcGrzY9ZAgtwUeVuMsmaXMkNJQN30BGWJgKmJ0fdQF7+FQz3KD89zwiDvFz9Fz
YrlGDu7zMHiRvKabhUkHs7Q1slkI5kg1T16czzKp3eRFeyXJ+RxVmL6eiGttK4uZOpraojfFj0iE
OKHK2yjPiBRBuI5h5hMeJncu9rVOVbT3np3XC0MrruTKegpcXyyN5EHWfX8e3iNpgAoVBkcFl9dQ
J50jIth5UqF610U/wupF9uZ6YcJBKt1YhfGDuGetKOn3zK7aZaYPsjOBChfs+hSYRxCWo40EbXSD
itk0kRSbmUiAH/sa5LUA2ZfDLLlRTGWvaGzfbWQuDaXcxV1dAgwFp9Kp6cISoDH7HAN0FJQPkCxP
OOss+RpX6lgeClFtCiRSYR2dqpDAUKteSurDjj8YaztTkMCGJy2M4MoE8WNRly86cbb8ZMgoAnPP
uKHRdJG7/V2SqntveFFD+6WZeNFj7y2qvnh2fWUvCYNKyvgWd8PR68bCoRK30/BzoYmY1pzoLomV
fVdj6KFV93kdP3TgxNoyOsWl/FbW1UuAIsR05TUmpWLx8xP8xyoSD5Y6vqkB/rqZSp9zWZ3J5Tup
3GEmLLEC2N5cLjxs2YPGoXpRJ7iEhrp/SAFnT19BkhGkReGhTeNHZeCcrKWF6xS3lRQ+0nS4HEKF
9EM/KUsb4pFggYIRZCfELpdGYVVJHvSEgesenb90MKX+LjDwulOEdpu2OuSz+JDr/mMbDfA+wrqf
YdmGkLC6V7x813bxKdQZVDXQ+6qNQTiyiqr2Gl3oHOzKncTi65dvmh0eLJQxFBIctSWTkrePOniy
TifdjWfnjSjau+kqJDdlthLcVWAGx7K9qurklAQarNl+m7rkVwzrXIw/NI7bdV/d27WVzJKYV1Xl
UYgoOo4i23ipTkYdcabmFbzZ7tqw/FMT05CqeE9uZCzakdsqVfrNdL1lJcEtCg5JFD1yBFZnrAsT
K9x+ioNgifjJ0/ucjVHwjORoneRE56i6q9nQhluyWbxwgBR9ST42tfSt0M9DXOw0A2aey0Fm1nks
aoX+5OLzOGtS7xBO3lSeDYedN8v3/YMP5IJcHtjgSjl7QirxGxWI3cCxV716QmgE7rDLz3HMgzJx
X60qY4dT9DN9vYukDw6uWcEu9tAU4tAri35fDe1z1afEZV2tgOYpdzJLMolw/H1NjHprnB89aacl
yaGw41NrVy8JCDyqHsjMBh2aDyxwkOIsPRaRqZ8DScv7BcacSLYBnazcpJjrEW+E2r9xPFtGfXun
pZUy04Pt+DQY7MyiGY9ZoOxbWX7rs/RHlJXoMi0Pxw2BXt3rgkOqcaMBjN/W4XgoQp3diDuBaRSH
Q9bioiPT55Iopg/zmPmdAsXM31JUXbKvPdlG+jo9PtNOnzuICOCnva1m26uyIhIw++KxJgcJdGZw
TK8+o2nKZ7zU39SQ4yrZgTHvj0zFnhhX3HQocscWDkM+Kmsjjh7dbnBqXb9Caf3A2tQDyorr3DHo
+dsOMsr0xjIf7bnrQVm2FXHkVUMyO33PZsKY0r8jEgYs1OYQJwatNt1bTmM/qQDqV1KKnHJ4KLTw
plBSAN5FhvCQCnssSagrSME4BeV5MkMEQHlunAuaaUCL9d8GPcz/g8rMx+WU/6Au878r8fw/WJlR
hPpZaWb7Wlavw6+VmZ+/8GdphiqLrJgqxg5UXSnuo5b6X7UZfjTBRSbLB4PWDZVC4b+LM5r9B9Iq
+nqQ1ig0PkztPRXO1f4//8GPENsJ/E/oFLCRgv6t0sxF9VTDqohT/0/tBGUe2v7flxZhYNS63QFp
y9JXJUZf4+BWBZzXA7dqE5h/JeD9aDx6VLFfoxCNQ9xFF0DUV0pIXgnHt3A/ipdOPo7teaDHMdm1
evdFe8qlIvTn1SlsqybMC4FZ9cVoplEWEtKTFoAVJsbj2VtL+THE4MIt0eUbr0VVkxzYVNot+v0E
VnycYpwn36iytzKh1v8yLa7/rHb9V9ok11mQ1tU//0GN+H0hVzOBPdDHollYupjgL6af/9LiKeC6
D1JIJt4zxttS3ns1W0JqkzzzASWAuE1/6ORNCpd6VrVXbAz83Gjtyh1WBOk5McmPj8+BRH9Iblgb
MCmc6NVtEOrbNApOhW6gemlmpW0c49J4HryUpvByUUCeLHr75GMtFZXnqB3WSntXNW8KdaCCEjLN
pU4G5x58/hLq5Ux+VSscfAlbs/ZZVRXHb4IZgTdhKl7RC686N/kkFDoOlOISFb0v8fyUppUAI3iw
zC2izdjaCDDZsBYgoq0qThbwD52CBEPXkHbNCFJRZk3X4PObg9wArpuFWM6H+FTGpJYbanYuVahg
EiWF7Lzqi0E4maPnDTADp6AGdZL8AukFPyMXCuDXUiRcxANKSdjb9S/Uf0r80AVJefD6WjdvoQro
/rGpjnAQ4MNLM8J7kK5HC4iUWWJbAcNzUM467ms8qlmAa5PH8YB8IIzhOYfigb+VMhUkmISR/RKM
tVO4bDfsZ8V5ao+f7p+XHev6MbAGFBS2kzCUCtKvNrxF00ESpF4SBurcGpBIcset6ByMdBTD7A4b
UJKPOSmSlDevzs5csxtdd9hZtAliRdDl3qvWb/rhHONLo3DpEmlgo68du6pmtDYTL5HD5NgQQBwg
Re2MFBLKch8Aa4gBnScuO6aEkcxK6V4E6Ikifxz0l9yKIRCoc22QyUU08+kraDmPiq0eCjxkQ8jq
tAwlpFRTKPoKSdIgBgyqLXNPncM3gKwurYUVnqbLBQINWMFbRGDrAwqoSVBj8TjMOuklHvdZ9dgF
e7sFREgPK3iXivMX+XdfnQdBsXCLI5CJmYFrSJq+tCPuZIMg/4YeBQmb3R1V6SCyR52nl04uecRI
Y3WWxkclBuMIAjNUCjq8XxUeOwiMOrytuikNRZWTDICh8jgVpmpAEDHgA1nAVuB4O/2sKxNn+n/T
cwiQHWJPOVMB8KVHok3iuhumhFvoIIlpmhLaLFSVheT5CwNQpjoqy2makO1i62bC6VBMKbKkQblw
rWiX4ftcjGs7d9d6NNkpJHP4uT/TYbJ9M12hEr76POWKLFDik2lqMQasvFUux2ut9kiWOnUMWRm2
L3jFRSm4Hi9Gkm8TsSN4rAm8Ql6F8HUC0SZTt6tEwQc9aftK9k8vXnoerOzj1cHkQ8M23coCUFoS
Y02QcjNlHT8W7sToLjIzP9RAzGWSI6EW7wvdOrOiLYx8vM+l/odSknlrQH+X/b2aaXNO9Fe1B+NQ
8NFCrDA6mZMjo4lmLvL1qHtzm+87/VRWAE7y4pfm9y4Hk8/0zHXVacVrNHbISB8Dj7N53s9VdZi3
xVmhUZda1jLOXrLcphBEV8aWfoPFtDf1/cnUbsn0OZkLSdnjS3Wvoq6dqXGd9i4E/cwpnpJfaSCw
aH7KZt5Qrioy2z3OCTrz0vZIBHnzxohOPnp5ucBQgSWkTbDgZnq1aARS7lDaaLwrzEWTQAvaqVG8
YpFFDenGFY9h9OSn3H9YjGAqn9MS7XlrHKZzWc6C52IsnlaPcb3s/Yc4qzmzswLy4dOLyntAp5Ej
k9ko+UrT7qRkrHagAtDkzHWFBcxAeMAcBoeFuKwihB+FPqOAPY+LF7NPSYeei/5c8hIFrKUieYXY
zZK3CfmyWtc4lSycaR2X/WTet6xgPWrVfuNDnooljwqAwDUmpQTDCpiOXBTbYlfPxADmtqypOR2L
xlvahVh2dNJTDEgjMqjy0krVZRV4yzLuf3A46mYwCZcAJ7Y0NMJ4iKsH25Dmjec5JnXoqRQ8uYoF
Q7IWNEvIfNcgeQUhsepcZjAPReXGJOZNRldiI25KGlaZpBnNGdGg4zSFoNpbTGtQxDPu6nFde8aG
OsA6FR7LWwG6YvLMTZyUZOL05CgMz4xtA/c2p6hqY2ee2d6qDkpaRnvybeqihz40lPb3XK/mcq3h
hELKigQ8U9tb/dz//1Zn0/+X8bP6afy8C8rg+akO3kXQ06/8K4KmkvCHYqPpAbQAcuWnMeOf3U0A
Lv4gktKRQhiEsBAv/gqg/5j6TNFcCcItMGNEWv+KnyVF+YMEH12XtBMjXCeM/ju9TfpFZ6VM+5+C
wtAw6Xqy6Xy8iOlyVU+wlKknlFv2YAbSOhL1j0HkZDWWlV0uM8M4VOmya/uNkcpghHDUsXe1ORwl
Pb+36mVYRt9Vr7i2yvvayzjjBdKS7frKb+9JY9W1uY77Jdv5zSh6LGIdvQMqEaJD0nSMe80R2X+w
9RX1Nk3SedQva6r/WnKaPO1sI1/nLQ3LFRyigs8qVqWFI0m0pIpXQuRdVlX/xu8ESv7Cfxg52n/R
9nvpfsv9Mbgxk6yPJkKC7YsY3LNUv8ZTNboWJcjqmGaSe5+twQy+96TBKI1xnfjRUKDmRaTGk3ry
3qShK7KKnYzRk5Fkzth80SX8pwf1Xw1pxOEYv8v6BK8AijeJ+N+H4j7Cas8yxugaoHEKj0tI/Sbu
9l4/kOkdnOmbyPab6p2VvtvEHqkz9jLaNK517UlW3qYEY4theHwuIeLzFJuY3gjKMfyg5dnyR1xa
7HSnUTNvJuqXPRAfifigltQRjfIRi7VpivCrcnav+s9pmp7czguA59hOb4FasmrwVySyTZbBqicl
MNTmgblQZZmTULqDLjpXJMycs63oGoLVk9bvGZEORHaWcZeYhywvl5LJtmhdD5PPhvoDoh1b3vMA
s7nQ5H0zeAT5Hpxs/jTuG4VGEO45QRfTwQxcmmMwAun2mRRRlGnPqUcVXnfPgRli7kAZd29k9HXw
jIIaLm4Ed9IrX0zyMvy+huWf3auHFMV6TLcZHSDgGGjk2fPM+cfSl281iR5r5mMybYEGfHOxLQpr
XejZg+SRJmbLnWYDb1BYxKe6IaqS/OmFgoT+VGb1c9XWV5FiOxTpXgRtGql1nenNuQ64DEjyCq5o
vBBji82fS08ftOSmuq/sx2agBqHXgODst8/PeeLSovTn5FIEPQoqJz2drv73k4umiFIpYj+6znwd
P1JtX5skiOUiTZ08CsJFREyyruTsueqCBa0WLyKXXyMiJKkPDzVeZbME5HMt8F6oeXpuCKSsimHa
iuAm0AcnKMxVq+Bldi9nDduav+BBYJ3CXPajFmMOz4lxDxsAg8hGsB28JyukEypCmrm3zXtNFEvL
aM5B5i+m+1REJL3Fnp/ziZK8nyaCXc8ymi95vlgaMM15GGHfb4quWFb/k7QzW4ojS9b1E4VZzMNt
ziQJJEhJqbgJQ6Ui5nmOpz+fJ+rdkMJg29nW1iWJIVfEWr58/P33+ZDB5g9OadNxnJ39MlXT0pPJ
q8MBRAuzBWS8y8nmaP0mZQiQTqqd38PZtO1dbh64QDwJ0yxIelrMMYEHr2Rak89HKMy9UOr0eebF
ODsVH1nu4hxk9/Kxo/tC3ziQNnetW6esYKxZerLrZyUn16zkq8l6Fg2XmQeZuxCmTFAmdIQxjGIf
0LSKwVWxvpBEJCJUgAybwNUkmyg/6SQq02TE+TuwBV18sMjj8zf+XafZopsVfPrj6BSPvAqbz2+p
6gTui6eRZ4Ws8VVjy6WmLpEwQbib43uvrYjgD/p4Kk2oqQK6cirQOl35LHeOz1IDbZ/rOe5N8rMn
aMoCQiSXXeTKdIhsaJeP9mhtu7JbYyPk/NEuv/+Qm6f15Q13sbb5+RryfD4jb5WfeWLEC7Xa8MNx
wWw9jMAdypd/wtB2r5knhYQnI01uOVp+XayJ6004gBspMnCUutav9RAwE0hRq8SVDXoSweQqFfOY
548U9+5tEpCuE4jojHrer+IsVdfMQXxUzdMcQtOfbBSFLsVk043Ob6Q4yUQA1h/kU7SL7onXa2bY
eAS0WKu6d9H4rLRmF2HlY0ie2p3oodw8Iqo8OpWircPtL0yPunvOSOBxGbBVk8+szP5kjljOvv2C
1IBi2vv8zvmB8Dt0yc0ZcG9fQOWLoB5KlyLnUVSz3nv3tt9u08EnGGbaS7SdcpI0oKEw3jWXITaD
5WTczelj4VAct07svQIuxqVZIowsORVDedILZgqZciCcGYLazYy/4934blE1J0h9d3p5kDNNSf6I
9Mj9L+2TXLnG2U1MkuQOBCNT1cfv/nCIuC7OdwwJiIBDhEJ0Gpir7BZK/LgPmCKxoSmYvEedLH5b
tM6YxMZl2XPJuJsRFqWBco3d1tdlHK55aopgXH5/gfXpTSQSUnPmhSwGIzqQLhAVHk/r1u6vZog+
rQmWbu1kBYBBX41nE2vZorLLaxXMZa9V27Y8ae4udRmNGd+gsbiEEVLIYJhFT0JJ3BvvRYOY1QGL
W/kM8UyvADuLaXGbciWWJrSO1KugBgd8w37LKzg18zakZwxLpR87HnTWmZOwQXon31/kjOMwscp9
iRoKNn1xI6/EAyAxFRhfLs+c49ANFujcc67BO/sJYmB16IY61WRoR2tv5PR7DGvLoA7F5fTtY9jU
W1MzN0hAntE64cLmpB4S5ZTG5SozXozxINpIDKg6FH8FWYQjAPd0R4Io83ZOGO/HotkVw3EuclGM
uVnuCtw6uWGef60xx2M0sn9843mIPTksdnjW/fMnyh7AMLpyjWYXeUckdNG1z2pSrBwuvDhYPgbU
5TtYCVFofS344WJdcNo+soBpYZusWNtHpBsy1xTtiS5iRyzrUGfu2in1VT0+ITt8x6qfu/lYIBoc
QuHthAq+oXpkR0Dwqk2kz9+kMqsXBq4DiiXNnhmQvrYg+gzr+oYfgbuBAX4IEEUM8ErgDB6b+pDX
5Up8tah/5me+MNpik986hHSm0buEQ8gkY/r8zn7sm9xsq/hpoFdtd1fqxcoo3J04Qp1zYKfS6FlU
fFl4SxvZ4SVnroArOZAMhwe9LKZHpIyZluKsFhChNsW9ajtADtXV50+qXUYc5yc1mdQNA/uZeeS9
dzFBVwo1T9Ldke4EZRnuh/G5s5laAxMWaMcqCg9Mq16CZVqoBiPtuIymAyDf9L9IaP/h218+iWT7
3+yZmbgj5c28u6t0Z50nGFjWooIa1Yz04K+5Ul5bHgkcRAEhR2JMo11rzF+m424PTeq2I7wJ5uSL
rs1Liiz1/GDCAmGyT5BCXFgGz5iZf9U23V2MFeaKWDHDeowCVgidsSYBuGLs6LDUA/FrwOavZka/
WEm/FkOM6wLaZ90Tm8gehlBB5Kq7/OIUL/oUXx+RGo9K5UenA/AiLiKhMcZjlHV34rvXLv1qsb73
USUqj1NEJ7u0thn+iD+7uy+Wvugnk6Xhs4ezEaYslX7ri2PT08CiCdpt73q13smrIdHoQFm49ajk
19VOZZ5XZJWbL++ZhMMX14zah0ZKy6Mw452pyt+ITF/iVTiR3t6BWFqjAiOHUUvxzaTOK40YwFZa
URqfv/ClWT6/75s1L943KzQ9Msmr3k0k6AuiZMOIbgfP2Xn+U9GHXwiffNqfbyglJ5pPPfuyW0/z
E7BQIasRk+9hnsalxbhFgA70I6bMZVc/fz3tA9XFnv53xQtRKt1EcQIFzFDpg54wEN1KxnMiulhH
RJ15fau8LcCmxT84UHUulrTYfyFVHx4sfe7QEVB3I65+rwtqxj5M9KC1d9VcrqQwbeH+GzjV4lub
p6LKr7G/X2gg64NbxIqMCpB+fgOsyftV3TzIZ9+b2zuD2nsVz9/plVz7zndeEw+oVPYwTV2Rdcgi
7jeDjIdrINxihLj3EvoQiXS1TCWD7VZ7ITRxLY1hUzSItUyAC0CQgD8EOZ4PLlBlZxskhJXlYdJe
dGhFWpy5MCqWnuKsgZrtgCVDPvisgrZwYUakse2aVxf/meWGjCRCKj5eQTjyhQjIe14KnQ5Bg01Z
FcaTy9Zb3xmdZGoQAZWgIoV+MW2mZU4DtIQ9XnNoyMHyDFYJCIFaDHGRxEcaHVafP8hHUvD2OS6y
YTkNgKDZkIJ0IgggeDtbcfNJjCMqJptdufSfr3nWGZ+8/CU5VkMBPopsdIrZPjrWoYzcrTUesgDP
gsxFY20cI1/NIckArDhnj3aN/cOYKl9I4yUH0Vmx6pTTDaCtKk2XErC8UW4xNNmhm07tXV1TFcLU
ZMpLYb4o4Z04u7x/DzyGwdF7raWb49FiyKv9FCjzCpWH1eGAiK1d6yAlGfH33XxFRka8XrnJhOUk
eD7fO/Mj3fj2kS8OrPdtr6gULlCrvzAAnMGN0W09h+t4PCKpI6hNywM/ii9Ua816JmIHlL+SG5Ln
eLg42m17w0+SBcgQuShqdkOvnT11+SpXzPefVMJPlyyFZHbY/45GYpdpoAE9CV1IT0af7lsoVwfi
4enYUBKai+ee4S78a1Ljw2Q+ye0qBiL3QvtCXWsSlP0pPf9zaJekLZoaOOHUqlgH7ranhQdLddek
B6+Dvr2SyJUnjPuOmSCuBMfq9OXl/fAMQF/AEgaegzrae7FxwzrRUxWxSc1gwZRzkRScOWRBfAPx
4pEMniRAYocoXljUIdnGiZnk5qgsqd5/LhRkRz/YFHxhndQV/K6w7F6YTDX3mTfQlPWdbhbXmpcC
A8CA8FCTQmCDA95a4d9Ra9yauHfFSEKjtobvCbi6ZVl310M33hkuZZeoYwyCwlBTZuJqB3h0GbQY
H7Wq2XTECdZB0hgKLOGJF9/jhXjEtfwxzNYWu9VGCt3m5qnMwz1f7Yhi+cO1hlg8FsmN8EDiX/Iv
SnsrftSrAf+2G3uml65whrtMYaZD+Q3PE71cdbUkSty4uJbfh6svJ2LmLuZZe52QX1z0uKN60v57
/iloRM8ZTn52IHPeQSX4O+sii519W7/aBUXggTidNPqiTmLqLfG1jfKaXxZfgz/kx/kQOT7+haLG
asz5E4fqpzEk5NNSokW9OMkfojTl6YJ6M6Tuli6iqzCpjrE/8erJiI7D1TZJog/uusWK2wWVfzAF
4PqGdke+J5pBvGWMqUANml31NOmHKrC34hPYpbLtRjq6gv5UdNZ+ABZqtfm8adx4j7Ubk3I5M3Sk
S6nuDz/CVrknCYij+sSc4DowBNtIQ515lGRLz/Dz2XuJDBU6N6YDETfi+uv+sYtJEtMQcaeU6vdC
Zm54SXPVEuqrFVvON9ugZqrjxovGJ482t7Ua5T8VlUmXavJj7CLyDoG3cwk32S5u59+VaW3TLjvv
i+tf63r+6JfNP5yqHSnXXUpoS4OdRyMEaHsRFTiif/HdgShTclotqQVRRR5sBUp3W6rZdyskmdFV
Pxlaci+SoBNAz4kN+POcw5dZyW7OTlOc4fPKSPs24CewjCQSbP7wyMrXbglsXBKJPkgXStRlFf8s
o/4K89NY1Q0QBNLdpn8fQZ+zUFq3/yb/GiE/XhB//Ku19dbObmtL33XtKYqcbUsCrzSq67ICwtF4
u75p/hocCMxA+xfVSfStJOpo95L4SnQRR8BToTHQCLEMy7WfUpC/ElcLxBl6gIVlxtdVxPxPg3De
f4qqKxpQ113J4IioaY6mqiGEm96HDjFmDpGbLUASbICu7XRA2Aozmnvmsiq+fc8gwCXTKSCf0Fe2
Of0VRyQLgv7ATWZY/Qbeoe9e/WTy1Ty5rV2pPIFc9cplolCFtsmxqDTeBTXwCwxkzcjMeb6uUXKJ
C8gTiH46xy/AhSyqU6lLO4c1rpPR+F6T1R6NvyqD3FSmQCO4y5r57yZub1IA1oGgW1MqyAHoJnCa
Op0xA62RWvHUBxk9dhOgG9g5LEAWjBRKmLvBlG66qMHPevQb2e73uoqWTa8uRp8WvMjbtZ1FzWDn
uCpdTMayJXORhvcK8N6pTJfiTYknKOkT3Jmyr687/5t8JSJxf0acEwFLxiqhyh8n6HJkkr+OhLwc
FVeNX+NqtcSYjIkQt0i0g9OMd34OmTDxMgmu2SOp/4Oe7DUJL24dJmAkTsK1unGRmtq+dYYbxS0X
Mzhsh0SDq1KHmZpFUEJnMBzd8m+r6NcJU97LrLjuSAzxEWJiY3PTaj7kjeUv00FDhPScaSseS7eu
QZbQWDwfolla6Pu1R59GRQKt4Q7Sl89sWeoJoRvscZijoTpOg7aAugsun7/19lEncxIrEv67d6L7
RYoyRhOPbrkjzyN+ELImuRMhu2mT4RTDCxnE/0Ztuz9H4rxHy4024+eWQpdk28SRsF+0ArQ8+kg2
FWcyYsIL46R5GwXiHvGPosR70Knd8bOSFodTYDdkpJVcZUUaZdOzObpNsBv7C+RVaQ7kAiWfA1mr
oVK8wGvm0QhG8yyhT69kfsKmBpGC084lmzN/0XY4+JP3mojEi9RK9aXJp6W8IJh4Ig58NLKF8Jwh
4dRrOF6xT2LGGV9w6B16+s45u6wPmIpNK7qDFnFwouYjYQIpMF5ceeJMRlrtA8kU5vEeV3CM7UXT
Natg8FB05W3cwEj/alYoU5rWIYUCyyKt3fN7VSTVCbwmAaDIIHHxIEU6tTq56aO94tMJjX4oyR8W
BWEM3hx868BgvJ0Gbgkk9NPg/BsZJw9ESNy5zC0dl3TvSSKfrSi0B4gcr+K4vzIJL+hNYlLrSzWo
u9HQz1UV0Yl6tnLx6IC3Alxap6NJ595BqiwkXWMMARihZVzGezxcy2nXEHCtCmb/Jq0NB1zKgNdm
l8IFIitIwYoLU9EILVPh8ZbJgDoEMeTnOESpNKADrYD7pzDdzqekqDGBNsF9dg5yrm1tbkuPQI1C
rkSIpkHPC2osaYlRKXP0CTN10Zr5TP2lOIgjzDEmTrGSD0Sl2jRiSYJWs4PbijwgA+qXTMDe6giO
zVsGsi4BhzKY4tY4vsdIPXnKyJAWnhNPqao4A/NBpbmmIJvM1TpHhQEpaNr5XI3K/+wvm/nYMiRU
8ae9lMP47L0DlUGObw1r8pK+R0nUlhO1oL5+VGj9H2r/modVO2tbmDJzstmIxZAsr0SvFQPcpDbH
JWq9pxjF35fMQMaJRxFJGj8ii0jhMGm9c6qLQH1Rj7j5vJWRghE9iC3KqbSptXZoHFLKWJz4pFHL
5m+8bFcDb5qZhQi6XernFk33ctnkCeBfXM/FuRRR0/SCNUGSgoAMAcZNan2yXNvmC4twdBraK/lF
NsuK6aWyQOeH9IIg0gBB4UQj6cpT5XSCB8xccsdiY+QkrscfcvRIwKzsbMuCzgJuX34JkeGLNY/M
H73V30nEHyXVcmyfGOiWKO31HDRXGE55Ra6uVFPFT6LQs8b5wRc7ROORkonworbk4afkWS6OB/Ir
6d2d6H+fNncuKNN+yOq/iGMkDh0LdjD/SWUy2JBWkLsqxjTxyOrF6ORyXnoqyIKzMSAt5MAIoNtH
SVQm5jkBKA/T9d5WnY4j9AeevY1iZz2A1+pYvivIU7QnMfNGFe9n/AN4qZaKR96O217o9tooyms5
r8EhuZG5pH/0AyTvlDcp1GjFEpS2yIBO3TlIra2A0XhFjf5tvUPa7ZO8dU4mtKm0VVGHe7DiG6k5
yKKQ7a/6+FwhJcUhkWrAo0tkpwbsPHjqBkxhFVDW53ZKCVfEOKGgUtD6CPQDFaFZ4BdfA2P+ZVCP
QJqoW2SFtY3a+WBSetZQ6HIPg5BqM5VmrG98liculWz27EOHAeBhpO9xHp74AIlTSSMuOCvRwRid
HrlDy6C8CiIJKQZroBqmAsCNc1T8J9xWH0ArwTWP0WkdoyjQOcZTRSRq0+I8HDX4xDhS5q3S247w
ssNSbuUTdfMHBbbcCe7H+MbsPDyqnhjuGGZoFDLukuYU1WtWtMhS3ULYZqrl1EddkzbrV1skJn5G
JWpuf4f9YUDinlhmCDeDWS8s44l1eH6RSC66pEjT8EpMUnfoCU65LlhkUeZTFe1FlFlE1C9V8Ai7
KNIsQeSoQ/HHYZR2e7YGkXdodGsTOd967JetHSU11Io5y57lXpTE2347LyU53WkYJhM4JOu5c3nO
fMm9pCsJmORLTH1KBH06SfjCQwquRBxVnrzB2Xdppa4NujtJvfsHfkH0M4auZnh9EhTflQTjKkU7
TAlnoLNR4iKgs0RniE5QA1qo8Ey5akoU33bOfEae8A6CMDmn6GzjRS5nPAxXdcxzkXicsDXelNxG
Zv2T20KFT3SuXF2iuaVOIaKVxk9aAuXSQtAjOoNWcib7PfM3HCLE0etkwDpFTLJIIkrEWHpTrHCp
oLihTkWFT5QGH8yjs6gRBnfGPK5EzfG2RcLBUg7XDxIC8SPigJx/kmTh6wkhWnL7JPyTmyOvznum
yknqTDbGsRyM25j2Zqljyz51471Vt+tgNDdmhJoJ5wMUJRJTWY4tf8TtcTRriAYkqURNXK4GahlH
QfwROSd3figpdJD9T6cnLjsmAI+mmdxd7xXXSJA3n3KuCvdsJsyoY1iVHOhWYobO1ztLB6eK8pCE
ltgR2xAMgGaFB8h2V8FkP4jFFJeXsWJw43EBZ2UhKWGPi5HHlFS6+DbR6407n+THubgSQbLjoqo0
OvOJoaQz0kJryhYIdkPaE6WW1EfZT07+fE25VzCpPLCFDjYBdS0HjFZFuJDbmTI6dw2J5Gs8oVQ4
BVhRN/My5hbza/iV/Ndm8UZJFLqiVcgzDk4NR7VTbfvmXt6EnxC0ipQ/+SuagoEDiwHo7RRnDwau
bbKR9NXUHSTZXlHtHuh/DUz/2JBM62tn4dLCTBrAmvZmMtyNJl6zXCCHD/db6hKiGHLGkel5/pdY
0clWbsQdAaQm14YZhCJhEvElpX9dV/oejiGgFZFuSj5bdizR55USghZp6OdHqw9WtpIKIK4uyMKl
b9FpAhu6ltHx5iurSFBpSvkD/cHjI4oS2HvSKXMOJkVXV4q+bw1XFpiT7irqnZ0zVLAEoYyJJqRq
Kx6J3hW/NAuKCnV4ZqokzXHPqN2Iwpk41qL+YuWEO8kdkFDHIqE+NleimzItIj2gr7rWPoesXNIW
LIH8SktUNVuK+Jz9nD+CklDbFzdztmjmpIVbgcZdlEZliDjnKvxHXAwenZmIy7itnsIgcVdxmsPn
4y21IQGXnxGFOwCzC0iSleqZSvyVrCYhdDjfwd3xwGIFxLk9aD7+qkXGsOYjSSXIgzlH4AZrG2Ut
7twrescLD3TlA7u2FqnyIvUdxEAiv94Lf8q2zTYQ+6b/llenbsRBn00SB6wYpQfwRM2U/DwjHKtN
lWB4ZxQ+C8uFgZRJkmt8RleF+75tJAqBuKpA75wXcI50rUpQGIFo8fG1iCX4Vw63KZN1f8reRYb9
w2iNXxldl5L8tvPqZ0upmB+TXSEe8S0gTkRFbCp9t/uejIl8ItadkP1sJjKwVnxJbF+bKNc5tEUG
vHsrHkyQB0AZrhtT4shsIc4BFIUAuirIAnr+I/kM/D/5A7WpWv2V41indpDdVdNwLx/iPyVGQk0d
gKoHYN3Roq9SvJfDqhwIKVyDcWWaRqJF/vc+w1oY1IJhzii+Rbg0AJZo+6BbuKieiqk+Z695vgnL
ZePQaW24T6Ps3rTSRLKPTTwfAMtYSt9ucyo6fElgKw6SKDCczvrmTbZkInPoN/lmb1gbQ5tv4sa7
shh4yI5g+Ag6arx+eGMAMlGhItYjSPRxxaQvt8Vh97N4LTGNpNjUsN4Cy9U74qFx00f9QsKg0VUf
+OeAUWD7FDit8ADU7mhpgE+wHYJ3lG9wL8QznX1yqryYQFJmoHTtS1fcVNYMOt95sDQ+s8GFRf1a
7lKhL6QBODfTimDk7bpzjsyO24hF8mWmArckcZRV3+c/dFU5BiBr8Mawz2IistSnv4VSsnnAbIW4
FbEkgBgHR1c9b2MbkmoQFBzAUrIHdGHBVY0/34FOFuIp/Iizgq4Lexs7+YoRmwvR1Da6D50hojXQ
mI+r6OVIIY3sYk1j+PiyZ/kmRJGyI541fSsM/2Yy/VsHbhhmXGZLHOuBJhTr/BM6Qq+EV56WfzGK
77IGxbwk1QLzZVHLB+Vsnmu0b0o/sDbZg24M/sMYPNtVexTPV3YNmp6V1wAsxjtuk2SPNhFgAX8A
VAUpfHYSP0/fX9TgeBSp73sGIydN5lRZF8Ju+r4GHUVYPSCMNjaRWU6geaql6FuJgAycdbP8qpKk
nye+vSmknNeFQwb+amANOqxx7y+ZF6v1EM52+RCXZKGV7spzw0Pl1tdakd0PMZQLWfUj9DoI4wDD
NjiU4/QLUpxuOUfTstA8f2VE8Y881X4JVMwoIYBCsvFmHEj74GzAOOrxObYidXmPVyN/tAyXFqdT
j2AX0IghcKAlc4spjmraQmBhW3k+vdPc0N9ws99peTLRDr1coUEw0/7LMr8LDLKaAHqisNwJ6jaP
gnBr1vUpsGHiTBOCBYBs1UZysuezJDEywEQjUQF8HkuKw4zgXIplEahL1WnfsAud7tyO8XwnUXHQ
nDP1kvKLVUAnZOpjuPIkRgjJrgp8RnxTCGluchX8bvJshrTfUDsk80Vw8Rudzhv1WGHuwzJt5zux
fYQIXMrINQ7NYD/4TnmU0FhSNzywxMUYMW0av0kpPqT2UpFOq8BvNWDB5WsCChPzXKrGtzbsrriz
8mOiXULZTZoTxDcU+8C3BIzVdMaD6P0893Yz5xAN/VoguAO/kmIfCmuHWyWQNfEUClrihlpZTklN
gWj8nvrtlZaNVxM6LSjyK8d/qFrHXNDpeQ9GD5sRz9U2Hwt6ZOlzInnOl9hC8H/6IbGAe6fKNV9q
CnCpEivOyFXuUvsGK6Yzgln+jVISSCuufAxw2qnKm1Y1b2HDWwtqUrxtcKS7tKoeRaHrUbwPHX2k
Zf9FihVEl08SXyAghRrcsulqUfwFmFfc/blNDJrPHCleQTx23Y32GUMUDmSL20JgzyUZUxEu6gZM
7IiWIrB5We94HAYJH/QKlXRG4AqKmk+XkB0K3VubglmnGJCZzTLBfTMSt0McUDyqQ2vIcfYh6g21
l6cDdAG4x/y9zVTBM7twJ00GjJR5mjF5h7fitLJKg8/LCg7JeP7Az7UOkxreF1K5//S4ixIUnmHQ
RRf3P8hTPdWC1HwwSFd38LGBNmDg+dHy+xM5KzOh2MH/ydjCofMI/Y+a/OukM/rpIC0NhUpiBeGR
hIpEfI3JbcuuCAzwX227+CHp4MmdVxIt94DP1Zq0N75fm1c7N69v2GSP7JIU5n5vpQMIA6B12nSn
rmoevbmUYs65eoeBF9ym2TXHnIKlQCUkxqWJopRH5tLoBjDJ5G/JE/Ii/vwcqS5sND81MKCC4pUz
tborUfQSu4+kmoVmA2EUzEWIUZW3kkQtc5ThkyTp4mgrUcCEF7FJ7sWrNgIS0JpuLXANM1Bg/jsJ
uhGMJ/64QFlnNd1AHWjRNppt/DxZ8oRYPUlqIgKCkj8XDZtn6CQWkv2hNiWuaVm+9m6QNyArP5BR
OLe20GsgZpjX06ZQpIqKrLGJw+ElLCupzcsOEjV69rQXyFCT1o8SuJNwJK/arhXyAQVls8Y0bwMl
vYc48T/iJUBvucriWFb5xje6ZOHwMLTJ8LmRQxs3mPifX0jdBfbpVeigqRbEH+P4rAtu9HqOEiut
TONBzgmsZsZDs78hHCwmKcUmhkSJXFivldJMvpjHH87whXtpQuHwFkHw+gxMLbHlb459HknwxvbT
hNa2fTYaD+FUUSYjWUyg5R1Ft0n1UboAEJZynOVwGOJ6q5WFA8yt+0X6hLqtOePxJOfsK9IjuQXc
m1EjVshpWEYNZGMDVWrxsyInRmWDUALoJa2bL5k1f2OvZetFRYv+Za+dGSKZc37ZfyLMEYeyJz0p
AQbf/fwALqGWv1/eYpSsbbkyy+C91Yc5sAkSkLUPFHV/1Vm6V1VIUyULmw/fKY4vILmQZDqiMKoT
/cn6A0PAF2JkhRiIOvcvsXmCwMLO+T3hofvy+TN+4JmgmVBKzGgydJOOgffPWNuz0DobGKrpmbts
wjVrVcWPsBmuYtIRUlMqM5Pq32j8e7Yv6S1kBQsBVaOapTQiu2v0BlU1GilgZ+Qcm0NoNjcZKUYR
LFtN6bMBkD6fzvWo/mRgzQvzmCF9StTCmH9OkXH7UPxorUxDb4C4FDj456+r/+kAWjYDPhgjAtew
Cirs/etWhWIptJIXD4YX7iWJqznVL30sV9LDJtn/OoOAGnchzaphScf6DW+ZUIrhS8XMnGw4ufeS
bwkgEO0GC+ofnHv9Sdx9LHFimWdfQYG04Ta06mvT7K/+F+jiCwwKkoX3iisNyBm2EHq6379Gm8QD
rVBG++DNZNvob3fY45jofojzv0XDSyuPtCfZcDzZRg4VzxfoqEsCEXkEC3YU6EpsxmbY3sUjxIbT
1JXdlw8jYAeKYYdqdjdKCjMjvjR3GldPdCmHTopAcPCNicFvxisyjVfn9oOw/uLCGX9uCxBO0EKQ
MaoWh3whzAPE1RDkzaOkzGAMuk07n0aGon4cbdL0NLyADb/3jdpaNj7RJ9IGtOVH1tQCeomnZs1m
r1MvuXfakuAbarumng6AjV5jMHE/RkYhSh0g1Ly1m1WPQdH/U1TBAMDDfhAj87nA2heAZDDQggdW
OWuHllzwg+9P2vRmP8ssvb4DmbxV9F5baWGCQqT/cJjSBeFiAJYlqnZIYDJr+z6i2jdK1opa+C++
KE4ZdhdXIdiI5TObpNpRU+3y/ln1j4mNya6YjOFIEyZtI+3c/9sA1FvGVemvIjO6t5WaerVTL1yF
9g+6Of9p68KHGZIsv2puRGWxIkMMVC61ci954MrxYO80EqjfAqVZMoWxB+GyEX3cGLtQiyRIUAnh
xfzhMEfcKirp636kx8H7CtVtXVhChAHgJ6BqmcpuMJz44tZHMHZ7RqbZd/hK3dJUSS6mXY8/BPB0
0achwAvMFyQGglAAFa9ZDzmpHas2Xujlh/cEVwz75HgZ3Lh6QDanRz3WKkRxWfMPCFOIdHFeCjwP
SS52ZvqrjdRvSly9KNQ1zSaLafNv403Xk46sccvd9F5czx6/iyl87cFxYSHNIIpkQzIb54E/VH9e
w5x9HdObI3UmyfyNGuZPYeQCqSZsOT+mW9XzrKdfGG79AjUL8xHTImFYsnEdQLtdzm9tsiHQPaWf
pOiCMLW1vUzLG9U/hAbM3TCKTBBAlucyMwdr0OMjbYpjfl+Om7GIQbekKyedFiTS69IrF1YS0Wan
wKV///kNudDovx+UkTNQiFgc3cXZ5uiBJO9Uesadjkyct5MW6ry8iqpqa5nlMrTjX13lfwHp1i48
+tdlLRsKKk8zxbq/v5cGZRsvHvwJvrrnKQr3vHYz/V3P3U5jrHnhk8+mWYZMvN95kmKSm1hmfw+6
slJq76tO8o+fBk3M4HXXfO2+e+NmFRFtd4ZLczW3PfKINL0Dp0Jqzmj8bQiKVrWPRQ+F5wj9GnXA
YDz4GFePdFFBse7zE7lM+Pzem/8+zcXehHU/NerkTVAtDQxfZxYDEDyvUnaj0lzzUL5zanE6xT8g
U2b4B5cUW6s+Is2fP8mfF1+k2PqfJ7mc/5r5tWYrvcUpqSakGgfWmnGGYYShnEI3cHGDYuSL1JNY
31RV0VLOwHfHM9fUKoSHx6ctb172sGzyV4pzja4uYz1cTumjXabrBg78NNwIr4F8pnwpLxymXZNe
VOXc6zxZeyYdM6O/qflduAVZsgAoZSsztE+HEegYSYDaIXPek4PtNk7/XEC+7IVfCIrx4bV+syEX
5gQCqUZVA/v1aEIVvnLeZwbJ5T1zd438GRDuClmGiB4WlauOJmzFnq7M/BnibaLnRjtxo1NTXTKr
b0kDm5Pd1KQzDbbORSX4GvNR0lNaRtiffpdUV+IcMZn1y7M9Q9ff5NRepQyqAiDaxnkO/PsbOEPO
3nQxxYm6GigtU/Sp7sss/1exh7UKb3hRkhZ9NJp+3epMZUJXzRy7h6jJnxylpFLPSHgadj2xZXyV
YmRxQy6YYzOF3SB/LCd3m1kKFANK+0XzzWWT2Osr4EnpjP2B6c65OA179E0F2N90h+pI/GCp4lXH
vIVgYOp+B8Em/FoMXEDsJDEJv4ye3U9avW2Tq4wEEwcy+OXq80tzdh7/2Ng3TyVe1htlQgQ2e1Wt
TfRAhTR6INLWQbZNbynf58Oi6hm6az8TopCK+0KbWx9qsjeLiwC/WXyMaHWck4nFi+7GVWlMUOeZ
cQj+pvSH7yq8nla3hZuvWeoh5AdRYN1FlfHPyJFmzWkyx7/C/rny7TUzJsXxaaOypvTZbU0aQ4Hl
jzOdW6BhUzCD2S/Lpb2XPHCYqlcjxQed3i6HlFyqgV5u5o0PrxI4Kbo2Jzh1g2RajZm+Skf/JiWR
NkwKacdnxlhTHyWvMJ3kmnMp5JtOCTadM8J2rHWudWT7X13miw4fV2daIFx5MLXQq0Yy+8Ldtcc6
LywIl496RoYrnJe0yloFEYHXOMkiMtJtUgb3lZceBlfZuRO5D3r0pakimoK7OOwey4QMb9tt2Sid
oR5eILxWw40ZYyps+85jXHRxw2fUGgPjsuY+NKOr2K6+krj3WsmFcMTTVJsQFKIYrPjZCX5z6JkV
t6FhpvMDIxX2Ugmfwum7IDZ0u76m9I7ycKpawG2vlRVaaZY4+l/s58V8xD8f40LwQ8d3iWvj+SEB
gRWZwVouohRQJHcsSUqyP3oLubDef5d2UuEuQVG0gpFoDmpk7hOt0NdCo9z4FBRI9X5+NS2E/783
8/UBGRCCsiCfY1uefP/NPinMZ2kLvZgfBiwGdWNpyQS38H9bRG7om0Xg0Q2HZCznh5DmU4IGKVBq
cN1+vspHR64ZnoVnziAPCGfer5L0JHxTP5gf9OFZ0DCSL/98hQ83680KF8rV8Ks6jiJlOgeDg4Ah
cZg/X0Iu2B/n8WaJC4Hxjd6rYi2cHwS1/Jqo1mUhaphfvMz7zsnfJ/9mJYlw3hxKHdq5ZqeshINX
g12Xegw1LGB1guP98sW+2rsLLex2zdQAq5geoBlaC+4GDZjYT5/vnvZef/35Uhfi3KvQuEwVqxiA
uySAyqmKSnMmb8Z2spHE3Q0V3s/X/fDUTAizaMWkKulcuKcg39JYz7yJGlC3NurqRkpHc10sg5I5
Kkj758t9qFYoCfxnPfdC1Lu0tNNMc6eHvlk7WcPsgX+svAYU7qxLaj68rLTQS65aenwkfS0wHHBH
HcXAAPbnwdb30hTWkfqXbNvnz/fxMTgOOTFpsLIv261zy1e1VkWr6DQl0X8Ayuo5d5fhsyVhKF/5
fL0PRfnNchenng9gF92a5dpyAW0nAj2AUwGDSY3uq7U+lOM3a13oMgL9cIjVHF2mVtdSzZKERcxx
f/5KXy1zYYizXGGuRcYribGgd0Ewe186vF8tctF31jInZq4qFgng8Q/qf2vYC+1m+//xJtSnqVcR
/Kn2haymej/RWsWG+Wq54vYJDqt1vlCb73283/f+zSL6e2U29ZAJ2SaLNGn3kwpkE8f3eFkZqJr/
29tcqjFGanWlyZYNIOykCiI4RSKtz1f5UKBhqrZsYmzL8S6ELE/GGDWGwaT1SHhomeIDldNZoGlg
+XytD4XgzVoXQjCEYULwylqUQQSCaZ2T1Z+v8fHx/Od93EuGiLzI5yyLWKOBUgzvSyDysnE2sJPP
V/pQE0PwwMbZMvr6QhDqQK1nhhCdrRpJJq1XdoImLUZF4tLP1/rwlN6sdWFBs4CGhipszmuB5jsX
YYltlMKA1vp/0Xr91btdyN7ck89VNHaxMAxmPIPzA6RKZ6eUCXnXz1/uwyN783IiNm/cg8G1/NwI
K/Tc/yPtvHbjxrZu/UQEmMOtcrIsly3b7RvC7r3FUMypWHz68w3KjZbKQulg/0ADallSLXKFuWYY
c4wRGR5cKd8GZpBezMnyv7igL0bSk7wYKZnLLRqyLJmO1ETfPp5vT+PM8fd5a5uT6ybh4kAQT3zz
epRgB3+vOU+MQlbFHui2o80lctp3rN1bTujLYQ7WCELouYv6YdkUtncnzrGo2b4T0MqZOHQRXw5x
sDIOBBuj2TDEFtUHde4RJ1JzhEUIeZu00w34f5u6gwWKx3BOtvCIbwDWuJWxkS9Bh/fm+CjvzZx2
/4tt4O/cvBtGFmiiEdfaParf4fgIb23plxN3YOnSIAj8fLtbNp775Gzdj/PuP832xt9V7yzQW+f0
xTh/eGdD0JlGj12wqWGG5f5aQHv6GlQartL36HfeHM3CzQptz4Nf8yAoyRcvjlLL229onoBHYG/R
CUf9DPf63Qrdm2foxVAHxjVK2sJAanW/UfRKqWuh3AKi/Pgq2fqUw/0NPzLa1RzUgPLK640Aw5G9
LQmCNr5tn/n7+rJNE5rZrTN6tsW2WdNZii8vA4jVU+tHSLpEvRI1TWc7x/tSRshNF+ZHvI15sG+g
ARMy/fhjvrVdkfqG74hsIY7NwaGAAzlrimi/bIIk2uBxhEZ+f3yEg6zZs1PzcoiD/ToAJdxbyDtt
AKF1vBpXvwErCubxNz5dbidTIAKL40O/tdAvRz6IZ6Aum9FbXDiLHnq09LSPrff0P10x/45iHXoF
WV7Nnh8ySu0W962BJhAcGDkyWu94U8eXimzH6w2170vY/2MT+0VvCTtHrT3/l/lCfv31CJ5JhWQf
YFm69Oeu3X2AVQSxuY/HB3nL3Xg5XQdXS204ZUfabtkYwGuH5fvaU+ncNelfvvsElOn4aG8ZSwAN
IMyAlwZAW1+/UuJb+4Zq3urcaM4Q6YtP0ZU9PsqbkeLLYQ5mzkXQp5+1Nvi4bv/PZZaVd7vsjP64
5XN9fnzEN7f2i/c6sC55boxIhvBe6GGPzf/XffnmfnsxxMFC8fl2vI0Zok0+qNPQ2/fvkF++OQJq
mNBembB0Hwq7wHbQZvnexZkBmRdSE6/hovof5unFEJrHF9dxvyDVOI70LalHDZc9nG2xPB4f5M0t
/WKQAyNqhMEuKzEBK56Mc6/05zzeYeiFCEog3Tg+3puLD0W2TY47NCPnYFM3cZC2+zkxlcBj8UkH
vZsfePuV/h3iYEO3ISJhrscQbGg+fDJALSNwKkju/+SYueA4bDR3TBttoddrVAa5X9RBvr4OWWNe
590Y562d9nKIg9fpi8btBzMzN7BS9j20l3jPx9fkgBLo+Zp7OcTBcYlDf4ArgyGiWv4sAEoiXWWL
qLJ0sJcAN9YxfXelDpBb/wwceB7RrwBcBx4nUrIhWjCduamL4WGxntQzm4xo9+YgRp4EFl2b3Gkv
YrsktI5B9qLk2TZBIdNO/qKVjykXNYjQnr8bMLfh9jp0/iZXY4lhL77qYFtVB+zxWXsrCHDNf5/9
wDeYk2yI+6E1N0s0XYPuFTSAA7QmpOr9nVBRAaDY44O+uRlAbyBdRY4zWAFcL2xCvI/i2etmczOU
+Yehdz4QVR8f4a1bx30xwsFrjei4dXnBCHkdnVeAYMzw2m+7q3d9grcswcuBDjycbYesYGjtzI3R
LB9pI21cb/Oug/POfB1CVYsxAv6U8zYETgo5B/O9i+Cg+v57D0PGZ6p449Kh8doEON1uoOdiYUnA
wgsAup+tG2yBCIGNXfyJ/x3JP690t/uHetdciYXJTvd3+9jlt8MfXO5s1qqmLcl4Kiz/klYZeGvV
M6xmfhDQPighNZcyP8JdsxZFU/wQ+H4LFvP4BjhACf1+IReWwZCOGv47uBJGGsCc3h+YM3o+o9a8
EaabkeEBNEEpTSDdeWJVR1a+AcoVwDv5F82vH1Od3V6Ti6HtaMkdSvP+5d6nbdd57zkP0Dr/PGeI
4XU96mf+gWGsrM62a/pqNqZL0n34RAjAVBk88Njclh7NM7chSAbxrsgydIhTjBHS8lDUi27h+Ky9
sdFs8EGgNh2TRznsuAN9YNZuu99v1FhN1lsdjcdHeOO8vBrhYJ8NTdJmxrTsNyqqsKmoJfwvZ9J2
IjoH6ezyANcduGa7KbNid7fb49XQWkLuhN1Z0DB0/E3WS/4gvnw1zIHZX5rYCd2UYVTt6r5vgQXL
29hXj8tCoQhzDnRT1A1YfX035tZp4f8QUYQaeNSYL0KJrLx2Ajpl1l46NuCWPIyIIARgpnQDB316
Y0/zk3LQRjZeH3+Lt9YDAGdA3xntZ55zsB7BuB123sRL6ESSuRWfiu6m46O8kVsAwa0olxYTNBMP
HIxuoLuRa3KPdDXlJDp6OIs6awLNw21wfDDbfGsbUzACfozYEpizg+FQVGucvCn2m84xPvidJ4h0
tgsRTPEud273Q3BFFoXoClTob8KR/XaA0cx+SuktO/H8GQgahkMVf/XA5wbtjsbWu7Sr/E4BE59Y
9JDycG8XII6W9sNA0xn1iG36KRi9e5beLcZWrUEDBVGXbo4CMT+YbEivYCfLTk3i9pmZU9zjcUR/
M9D92EC2WCLWeoKpV7km/+rmiLmrAXZI7+cRjsetUZ+MKBKo855PotUfZeiVLJomHfkeQnWrwdI3
LBVlRwtOPnBj3XANbP1cndJq4s0r62aIPhQFyM7S23gjLc98nNq++DK4+8/LCJtq7t0vrn+1j00F
7nycuIZ0FYjlQAdM+1WWSVSRW9NCi+tLkKHnVlb0roNTcW1ICdobd3DhtDJPW3q05mg8p+HnYckh
mYDwrUf0KbPoFUVnR/0fTTo/qV9oLe/SIy1miR7qfZGA5HN1lUNWHfT/9SpgR300oHaN9khk3XlZ
8yuKprWXyimpCphAHZ/5TTDuuVHf0rOvxrK4zm7UCBiA4gEGPjndxcBxq1LrxDSgtLGewFOsrCVo
60o2IyAzFMFlh7lamQ52j8/tIeK3g/Mq9YyvaurDZHIB3jrIn6kX0Zt3d2MaMOUdQg/Jj7qAX2dq
L7MZShZ4DrVlxNcBaYNnfKFL5QLakIxf2PZfewPe+e3PJp8foXu8og/8HPjy+R5KEFnlVeKB5rq5
Su/VdsfaiMCLii6+DuwBgzt6pxlwQVrgjx+vt86yoMrkwLHk5NZeewqT628jKyOLC/D3I4c4GtCy
o+uLaVUr3/HB7PWePrSyL4c7sLK56WY7t2G4CSogDq2qImvGgm6r2nxQT722jFFySujmzvpHj91K
9gdoAN2ky0SjHlpyJr8n4zPDSFPSI81K8cB7WlhRc735Td/ZzeRbtqAiu7/EVBb4o+DoThVc8K+K
Wvgyc/FGYfsXZ80qq592UX5HS1L0hTuXPvvO/hxu0XCe98HZkv8STZMopERK03Y+hG9V6Jyp5Is/
dzLVYM9tMF313VR2D86cEoD7IeqI4WcisCnpr2xSd6fbvvi+GNV3M72Ke/NhARLoswlWaiFrhsef
3gAdXaYG/gHclpQ3hfXvY9LCjxhC37FfIDIKzgUhaEMw2v5KSqhicGI/tstnF/Q3dTWxRBGK0FeH
ijOMbtbnsoQKD+U/kQ8rplEXzhY1bbUkGDFcJW1zKUYNkUTGqMYwD+pEha1wmr3zScgkmufJ79pw
SriwghCWP/taTD/87afit1HTDTtpJW/C9LRYZ+wubpDY7LDkcJ2JmOpB/GsmcQoZC/LgdKuvHpvK
Vrmbn7RtfqEFtdFqUmITNQMlNhN6dPUrK/8YTFvpJzGm0Oqrtv1BZCDF9kHpFdGANrvgFGfbOjUQ
zsC+u83+zuGinrNx41Y2Sp+8s1qGM7DD4gGSScKNwY+Ms+pBpFpqyC3wZ2VfLNBv+lihofameUNn
0RSN1/KiYy4TcYvUVQlJJP8QFOMXXogN9cvIQvhXIX4ukV8YsHkVQvAJDcLtLc1lP0Quj9US/GSy
RFLGVLLu8F5p6vgnFgHGl+cUqCyXGh+9HAAtNGBp/EleyvFjuvaLvTqlsPVTDfMdk/CXVq0Dbzvr
Y9pZ/b212e2M2yLuqWUDLDQnkbdxmDg23Jlpy9WKsyS0XzHKvdaJlGtEB4OMmi4rakKwt6D6cKrQ
o3PuxKskdok+gmGBu0d3oQiO1gHwuTihYTiIbhDrwBwwh1Tsib1zwQ1pjBRBUMq1GMLhDqm47qxh
213JAc0h79RqLhxRLYYahAjO1dbN/cs0quHNNgf284UoeDhk5Jan4IFn195SCztOEzEFs85GZ5F2
i41GLa1yLBCsdzyWALJ8KYrm66qERZCUoFXk+eeQhNlceRC2aXB+RyxRAXxdU57fqDe4aZbP+W7+
2O2gK0nC6R3n76BTiuCDZfPDEAZ2Wimolcg7fBGIT0vn9V6+w01gAuwmhvWNjtGl/2Cmz8wDa3GE
ogTrMz2m4Dh5SEkrcITGpfhsNe8kJA9Y8f98ooONVMTbJqqm0doMOSQuGOG2h4ysnnVN8xSwV6q5
P+UCVYg5eo9QoBzfy2uQc7iXgRpJaZCQ7A+giVs2CcwklbUxYOZJCx4DSxWFG90BMO6GEWGtd+GW
8fmU739CXa5rvA0fnp9QW6jBqxTpk/iKmKkg7bLTaVgi2GG4rapm3bvspeMPftDRqrkLcOBFHuGQ
k+TSfL2afmUEfTWF3UZu4qpKFyJjhU26rbzxKvMeaOBm+yIrtx6H6EE0WsiInohudqeDRylsSn0a
L6QjxhXC1aFWiOflT2b8Xaw0VB/MiAWmFOo7ajpGm9wZfn/O1hjgpMTsygw5Ix049FtFoMMIa9k+
+6q70uaezXfR6vI5Xi+Z3pw+UXgpHczzgZMweku3bae038BoeCMsNX5abTz9Drx4fGpdCjYG7iNR
vb0bcv6ZfFzn/t8nOIijdnEWNUHOEyiiUCs3zFzixtOUhviiopxg8sQNJToqF7aW46t/gNh/Xn1i
LNK3NJaQlj6YAxsATpLEeb9RnwTeg+JM9RHI8or50YU9rICtcrlRNCCjJCa+ov25NsNCbLukn7Bs
7zyVzuvhyrx8qoN5mbcIpCQe8+JTvGDaVToTKVR+Lb+EIyXYgThpscJq7bcJhf0iueea5ofHH+ZP
uCOLBFl75NpIfjp/1KL6dBg9N0m6zUIThrjD1uuBjBS0CCLVOPfQiBbXa+48ikRigShaFDCJIy6y
KoV3CgR9+VNb6f0V1FQcTtXLpzvIBNVtsUPoO+023Ds4PZdmjT8P5siDjxzlgwAC9OPz8YaxfT0f
BwYDAeC2t8asAx72DBsPZm8j4CcnZrIglnSeRPGBpRI3iLrRAzhajj/EHwlorQlar/TFAqbx/QOD
PzTbBplh1iSEmFZOHWOrTZhWHQkPDMHD+0moN1/cD0hzwumLDAlisq/uvZ52Uadp2k4VcTdQcBZc
jTCmQa0kpsgpgO8TRRBCQXnMJPF1XI6/t67Ww9WG3wqUrxl6yoy8fgRrrCvDt8ZuU0OC9tusWsg+
Hh/lreMXWFxkJBiDAI2716Nkae1Pht90my1OEK2wZfExcwkk3ysjrJ7C4eu8HOggD943vVPVaddt
Btw0xeoSncD+cv0tRChkxuXd854xiY4phW7xl6bWg33l+Bs777zyYfLHrvp83hk1tyCGLw/TH2wo
SDCufRilKTxct6YtOph5S7coJFbQw3Mpi9Av2nXJ6Yw4AM48KsVy1uXjaW240zvyC+Kv9ffVqbeQ
rEEjG8aU1ovPouJr5Wc/FefJb+XDKx+6OKhcytMIar7L428oQ35kqg+LjxXxiLOLWFM83xomviyy
1pOKPVUDzfHBtA2PDXZolJowK9qJdS2M4GqA47iCrfj4EG/ZvRdb5zChUHdtMiY97wO7ILSOxO5J
RfQ3iGjtziLMPz7cn3AYLM6L8Q5FhEvEFkff4pW4EpeEDMzw2YESUdtgTuBdTD8qHGPZxdl3fOy3
9yb1FTcISLYeNn22UZQETddjcKEehc8bEh2Qhmcx4eLxgey3zIswT54foGhFG9Prg1/HzT7eOoyk
LCanTxQDYnFmc4rIS8EPbyjvRAENfhqRE3ae4yo4PzlplRuVNhAJLLGQgViEvbe10UQVc/xp314S
aqceWWIL8beDp206u12Kaeg2ZdVdhvhHeE9ySGGflBBNQhME5kTsUKJLfGfwN6fqxeAHNrLfm8G+
67DEnPuyYuB+peMSqaqQdpIf26Xw+Ln1eYlrySzJvyOPQRbl+KO8dReG4Am4ESHQAM/wetH6po7H
HPVnTvZdmPcQXzWXKgU0rXVDMzcBJsWAT8fHPKCCWf1GaSjSsefbgjofDDpFc2lk26ndjHjtyjqF
kI6STZPjTjqohiFMMY2cRaVhxKlQIZQiSlCxco5oXUIhCCwBf20xf4yd/d4C/WmDqOFZVIoB3cJD
Exyk84vInBx6iaYNTj7snu6N434P9pJOnqsH8WQv5V9++EP5HJZERpoN/U6oDGDpD0tIEwqkmjQ1
WnAzHt4reTZEnW2541ohzar8r1DyBCAk5dnuespyDMocICgjXbyQ5KzdzOr9Jw9ibs8shCpPev9e
+Q4Mm5h+Mge9EBzfPXnw57KA1OCZSg4c1B7kcHTzyCWOlu4Da7P00CbCdPZM6yLYJA5MxY1qtN9t
1i1BzWyhXLk8qkWRCwxCI7GE1/v4m06QDwNkzrou426l3xMxDt5mZlQQ8FIrI573SaaGE0Kn5E+j
eNW6F6+XCPmI+lDFxovAex+aRcoTE7QJOBNhFYpFVS59OQ1XNRQQ+hzFkDI4eFbyqkXtK/zl2ODY
zj+lYG4X43/Eau8a7mfJlJi8oHguQtocXd4kpNucC6f3uw9EmiR1xuFxyqKNsEqmkd+4IwTroBbo
zNJZVWSjYjMJmZ3xEGfGD3rYlQ0bfsKjdFY1uJfpJ9GoG+azegavUnbW2a6ZPoZhPpzRlFPCUf+f
0Ke9lkwc6U/KRDYJLa8vbkfjk8xj7FifWWktHV+UD2FtMAjENylSIsNoEkvPwbnTQicJuXrJeSFN
hOWAZyqmtWvArVdeVFuBVBY8YUvNIvZ3+8Y684c1gJ6cBwjDMdIktJTl1kGksVJyEXACbKu7gn2h
yiHLgrNMAkoRDK7V3iEZj5JE/gH8k0JwVowNp0JokxTZinIVc5kiLyWkrMC9nxLvXqaV1eIpsnkT
TKfZ/G2AEsA0sotkypNLh6iHik0D96ltnWh9J+ifGij1/Lj8YJV0MSLEQXqcCROUlHyAyOwnyP4b
Mwb3ZyINkIHHQBLsU9vd9GQl1TvbNs33iD0gNYa5hC0DpA6wfX272mDAVfCw2JIoCUb/xDWAsIJn
e9q6xIg4dkwrgiCoKdBzPTyEw/Yb/5IaiG5P5W1Urr/Qm3X8zqVFLflPi0BlyYyIH0g7kP18ba4j
r6v3Pvc5zjW80DaaKWwAm3w+69kU8alarqpo/m+Xl3+xQSTQ5hW8mNt8Q8My2QX39na6Fom94+y+
LIMPVWb80AA49gL7ct/mn3+jdWlF+MKKdiSt0zKYT2DdTM4aqz0r02tWX+xKKlLQVPrJQiZSZodb
PcHh7mC3pQqilmBd+SKSd9Lsk75f6varpJLF5S+Oc/k/EmKR0MBarsY91/ctGjDyE3xxopKSHSBq
JMkMHTKC1UpxqEeRtYZNHw4q53EHcISHrdNrkZ3jUHilXZ3LvOgJphJwKwJhSZJBWTmc9el3J2lO
6rTZDLtRfC5Owr4QF6gJjQ1a6vAhm/3XZbKji3G3OzNQ2sEOaMCZMlc3KzkpBkhanCQuJs8KYn3R
a+pCc4bsR5N037A3iqU7s/qewn2sAqZeXkxvNh3EVCGB3BpmfoLcR3dexe7JLopWZtKWc6fUVpIh
vdhw+8Wwb2+rVY1MwlW7opfSNb+yKyBSnwCckeQg376yd5ItCCvYJWl8oQBzpROvYpkkh8W1CZkv
mhXQ+e9GyMb3GYYthXSMnvc2QradPHhy37AANczHJmL1eVP91bJYftldkXa8tZL8p5fYaA257lUa
jB+wKr+JI6WgI8S6EVMabKBZTU0oA0xYXc0Wm7OFRYhk/r1EP7sy8KXfIbZOZxd+2pXODT7KZVTw
Z0ndirL6bzGpo9f0bair+Uyxm3pA4TucmuBcl5lZh815buE2iiLU6hoLnRyogKA/L80CblCaKpN2
qU/m3QAHwnNenJ/GhpGdWWNzwU5WekyJ0z2hGzuHlnp9J+IifqgYXLaBY8Rfi69tbuwN1nHxkpWV
aC4fpyL77mTbv9kT6orH9LdhdlOhxC77aLeXTgqdE9WYaLI3SjO0RX8FVcGFxJ8xG5rbtFtVtnNK
qWdZja7ZcYcLz+pPu0Eo7oTkaiOXDi77td3AWW/CyYuazVg1FGrAw46fVsslVoiGW3Ew/XUVQ0l3
oKImckxcMakq8Oay22uW2X9styjxsK01NaSfJebMNclbqzivMiHTxvXoQy0vv035LH6YV+HVLko3
Gcst/IEEUeHvVRlJQ3hU3IlNJMEpnEa2PSsqrmBIvCjjNJBjOtNVF38xd1uo97gSwuE8rnKx68ls
tLmHXBlUmhP5egjneTqSsTwcf82/ibcAJy3o2wcxKcx9cJHuihvdLRYZYxVnRAfMYRbPrmxT1UET
GUGC2gKti4IEnW4UqpzBPl1y/6aAbDEZs5NdeYMBg607PR9KZ6ObSeKTuIPE66ODzl/ylVdQ76gU
hgRaaBFJkTrsYvbXNBkjXmKc6GKW2cAB52Gl1scfRa6iJI80AJWHbXtL2puICn1xskv6zTjH0O6e
8IbPuWpT6wFA7dexnq4l3UPtVNVAr0RVD3eIA8MlIT/M3HJSEFZCyVCMspJFoDfnHDokuQxuDkuq
V15Zw+nOG8/cbfmxoORKOfjUbJ6dnd7ov5Y7ACfUNiNkAO7KbQRQGOpQPER7b5xBCLcqviz5x8B/
LJOvFtxoApooxxXFncpVUnp1cmPScbPoqKc220c/xInID3+fuBVzNj2o+L5i5SRnlqJqs++mL/yy
bFpuw2Y7J8mCtAuEw6Zdfhun7XqeodTfyLC0Q/tVtkI1kI6ijtwNIIIqy/Yg3/aPLdcXWBXWTLFG
lflXcWWdTZ4UpVbZXxWnKpwx5mHApYSbkucRlTDEvKrQ5wl55JmmhrSlCLm9UOmTSOA8GbsrxfKC
TQ5T9Wt03XtOWlVceyQacsOGLflBWAtOU9IldA+g3AKfHOL1MmzNNr6wzQJWl/ZTNxSXO34kjv+i
rVuqu99D2xVkmj9aS4kQ+D+njfCncdClQ1GFFnAZOP6gEWcrBmmG/gh2DdFQdKvYmauSSt1x/u0T
5M1V9yKMGCYWW+ez9y90ybIiI2w85Rp8gj8Qqljs0HK21kuBaYN+WdXxPXdzvvfu3QlVLeqSxNJW
uDLHLo/kWOQyYROYaqpZyumquIpvjxST1DpUvzxu9N6oj+DGv7B58qVeVBpLq/XNygrgZER7RIXo
tSA8+hd4J3oUxDnWgioPxiFgLo+P/2czGAWRl+Mf+GqYfDvZ14xPnFVgJplLgPXauhl0iVg+rkoF
kC7utTgPmCFZYnWELSi2MlM2NWBm9x/XnZU6/ohvJKVfPeIhr13llvvR2nMtuEP5nRlQZMDthkn5
nYZUa+bcOBdQQanGJamP449g/1lHe/0IisRfrBJseCm0y7qZBI+l/EkQoWJnDueq7a7XiQRTMI3a
6pRtQK6o2Mlsiq6KujubreqdC13Z2EiOhWzk8adcU+Ovc5I8JQ4NVQMHlOoaqb94SqvZ7cJBewms
HYMIGssDaJK0chn2MGyzy6WhxY16/H46r+3gqnHfo/d7Tkv98SDodgMvdiOu84PUiRsFXVL1cbOJ
Z+DOxhNFJ5kBDjTmxYgJY9k+TBbTwHOq9BVXu4+COEgRJsap7P4ioYZhpWp7heLDJX8aRY1gdntS
L3BFyW9ummufJnc537r3VYBVFMgHK1HJ3gX8kSzba8GJBL6Rny3dEB2xAUYWPl97pfGuAPlBeH4l
3wlDTyFYLgBBpcJB3fV5Dy6wwzPauwJzk0AYk2uMLJ+gD1qC5kNU9adCxPFOY/VxcZIzMoeQ+qnm
68/l13UfDI8ynLwFs8EWdgb3Ygddg7IZUmHjoy1uP9+p9b+CjHew1vO//LqARkNyLdW0GdkbF4p+
sRUhnXCVMQEFAXT2U+KFshoysATW2owgMoZoAVbXnBtIhTZyqokgZSOPb78DWRIlzNh+IR2FAKQp
WIUHzT9eXFe23Rpsv1Baq8G5UVpfSCtkUO7jXTGxHALctTWfZj2pIVFvw4QJgYihI1pn7YCE6hwh
7ccMaeL1FmxYfm9ASbOzhnM5HGb/Mw/ye/kO/ESZR8OgUJkvNwJdTmn4Tj5wFZp4vakhPfDIcYn1
ALYN2YgXpyvrIZUsnKXemLvH3Lqc43oVVFHUhK3mAbEJqqXM+/RGYlkhgfbzm4cNzj9e2ImRAyyL
d/4XaZI51nXamidu/fdCbLTnely65isOYU5mup1hZ15VZOydJzldIqlnDBptBZfMowCWdbT/DEII
DwXHKqN4766s+aqjb+39TZgApSOgtozYuWWOxKcdOVVzorwTAP44v5rw8N/ZBX9aIbhboWoOCP/R
DgkP+UjywG9r+hrrjQ4r4GHVlPFs9QDYReVWmvHcCDmn9M+k6e4sB8WKo8ZZ2qHVpauH93OLVtuF
P4QvkNj7TvpLiIAGyLVRd9wiL6rPUkeGFIf6EY8ImDC3mLS92hJMMaky5b4cEiRyDclinoAfDYcH
RX/2HVeXyqoKCgD3pUQ56zbNYI6fklg7Nvfmz/I1fPuK78KgvpVF4mepjdwsO9uQdi3uvSSmOWd7
Gz+s9fSnPLBAJGtOk+tKB1zWR74deAQZQ3PsTodgPAVWZeAHB3NzBWXzqWcZireWgQ1mEWQiKs80
GNu9smROK+5de2VB4lvho9v9z9JIfjiiY5LMAMga5mxCmnVCfGRV2XWd/c1ac4vd6INXKSCxW0QG
iui2BGAYpx/JGO9rHpGR7KCBkm+5EZfaYuef2iTFY1Vr1gqlbFrvaqeAF5h26aX3rQ8f0zMOVB1F
5MgkQCrpD2F5hReTF9crF8E7U1jinGgiBBCTSo/Jttf3nHh+hR9KbUAQX9w8PHZcL8y4khFsfiZf
B2qiUW7lSMagsGz6S44WEMjLrRnfsLARqQJUQD6pTtngT3PXSGRT+ot5wS7EkUOApLebb7i3wg6K
2pqn28dkEMEyAR/kB+zXyHLuF3x/6DN+CnjJP410wSuZGiHrMOCyPttmAOnk7hDJ8uU/h2NAAgM0
U5z/AJHt8peh96BLR8IbsuOesz9TP/1vcG6dWTep7d6DcrteYJWfETKX2jVtx7oTtf6rGh9ToRUa
82+Vm/3NLosQ/1ijwsJGWh6sBnOoD8ic+FueN1LTwvUYUDxw2AM8nvgpf6SdMYDq6BVMPtuYpV7O
JEsvAdbFSm6iyTv3J/NG3ooMG9hqstgN6Cf2dbOlFkgRkOureGrgC9jvusdt22XnuuKsOPu7ijrr
3A/BN5FQMJrWvvDb6r8mFAFj+3PMn/XuF//WaAe5/qVBoCeAFaDP9pF7nzf77Wryxr2os6v2ZOvv
yVE/7xxSysMWwxZ9tfbVVw6yC0KY3D+rd9yaUXvEqr+y+rJmdIHQCUzPKTwEr63+zCLP/sClhgjZ
aROkd5AEmEVH1rD9Ju4vxR8OwUSze6i93Wk1TGeTb99OGO06WqGaXvOs1uvHqG4bj830FA1fYxww
A8gZAHjZCN5Y9HDa/CINx7HJyXVh2GVK1m4sDgOLm2HD1k001T66OzJqdNgGik6zbryew/2N/AkW
S9uNxappz6BjywsIY2rhMc2KxLhE1Z9nUoxmTDI7jQGYSE4Tt65foE2Xfurd9N5Lvcu2++o5yw3j
jzsihFSUxTyVxpffpUBbidPnwyoBST5IMM5OwG7+X66xiNgLuNYJLiUcKk+L3+cJIRjXxcTdH8wP
jTJR4JoFGRAzuwqwGDGFxlM6/JcDqDYMIkEdRxI4UOhsnBg5vZGCOCbWq34MWfGdLE1Gx0Vqfpfv
IOP7u7taBBZZMT3O2+bU44T6g/9hiT8AAaSqoMYj3b0pRQXMiBw3PHml3gS4UcqeyzSHN0M1G/at
8onavujPWKQfstR9B6TyR2UNwi02nkcrdWj5kXngRuMsWPEudctNUZMLrxbvS5Gkdy4VDq+BwXr+
NTX+O4X4P+NBxvSRveLehrweEvvX+30P+8hYciFt2sj+Mkd72Ffnu21/FXgEhinUj3/vhm8Ors8W
JEfrouBCfjCxz3dJebYXYW9oXuyt+zg0LoL8yZMM7DD8fOdU/pEoZEKoeELiHcHEG5iHQbNbtvvK
t4sNLM7na1mMGyIvsEDOk4oLXH/sLOnYHB/4jQV5Ne5BsFzMdrCPEquAz41KGTuRaqiqfcjCnSIk
dL/P3hnwz/TA+qZAkE32QYRow+vl6HdusNQNb7pHEdgE1W0GKh8+1rV6r0AvPNhGd8WNj4LyHVwu
79Ry9PEH1o8X/nf4gx1YBkGcmFuz2MS4m2qB1hnhUKRh8s5ep9nt+FirJX7hXwfEDnWaLMXG2j8o
5UihV9qAWEDKRg5dEk6D6qDasO3hHBwEL412aCf7sOoPkefiLh/DmlYn/BUn3XAd+GO/3u2qRfOt
09LuGNX2L/5fKq8Y810/PAjVrZ9iEVS8hrEoOOUir5EH2RXAk/WBfD8Z6oh5UNjBdx7+BH+0uH1D
ueQBIK7KOzgp/ApVilMzyCxSpKF7ls/tadSjJGVT6/1ddMXwwbrDH5gLwn/P7TN8aOEGxYnRJPfx
jOanTz4uelI9R7fwuOpu8wFBO315RqjMpz1pCKQFUtRXwB3spy9qrOR3onbWPbqGHvhSReYhBoEZ
XYs7fKWVS7+FCWP/7or6tkJUU+6VwhcfXTRVkPgl7jUB/DWcyrB07hNp2ZwsM6kfPDxvXljS5QUS
7yoYV1atloM2xhxETyQP1WZStT+tODwlY/PsLykI3jnZqbn1qNk9ElVe2jsFMNvLdEwQijXu9kTk
Ud2eNfzd3DRPgbt894MeQdsHpvM2MtJTf8yuunw6JT172QHqtVEzGPNCnRTPNxlSnXJJ+oYgZE9T
HYJbQ7imSHPaj7AQCpybXf5tdULiDGmIT16xdjMojwnEUpCekqyYyk052dguUmwNjUb+swtdDGA5
aZep0q1MAvoa5xnvy0yRweW1Pllu8aFBfln9F1wkVjt+IZJb3JqUwu5+oM5B2PxVyXB1OqTb9Iea
I4btDtO5eyoGp5OLyYnTTcgmUFuN9kKZf+KL2nf4Io+WOXeMPD/pqQfeZlm4PaumkmI6UInZaU/B
NkkJVbmBMQouVT1a0JITYE/NafJBdsETVDfYFrkaMGLzwUK2E3tiaERZqxjJuOrTn+TZ+pnSCGrL
BOuEe6fyNlzDuLVobEnI89d3LtlK8sThEJ5KaHD1eAkjVH+RUu9MDLGraiVTbCAX03RauWwQT6q9
oBFuJ+qoXPNt9rhlBcFxncvrfnaCaiO+VilQDQ9qOkx34Lbc6hLvgOi5ZoYG89GY8TmkDr+Wbpgd
Wa6s7E+W4qM9RmedZMAQzq0C1A/B6oP5okFldii1MNP5NvthOvWHIFnlkVVuwdmVR9BP7oU5G2pK
kaanAjotULliIFEHtHcgEpwnMk/u1jqT2zFUwxetXpx2V930OYCE//it9CfPxutLwju4s4N9E4Wl
4RQbqUnr/iOBhZoZkxdYD5gmBViyPXaMRA4uVHq93/1YS1iV4O/Kv8k00ImqUpYqU6tcaVfd7sDO
bOdIjZ8cKZ2C44++5m5fXzAWSDwR7XoQkoUrfPaF0c9LaBAoom43qq6HdLXx6BwoBfsc2Zy24Cld
nrgAOqP4azvlvxpv35zrdK5Ff3f7S6KavMQawvSrX6YkTEFTuKxa4FJTl/FqEJLn5LHOqHGkqykU
goy189xV/Eg6ejKYJP25O34RYpDAwa8e6iE+6z5SWEZyxmN1sZdSil4qTbBKSitYgESg4Sh1vrWq
5BQ7KXXOtWpoTtfV/ocIU0uYbJc5uEfqlnCfGIc+rM51T3djeoO96Pvpi3Z5iOvNc/Ul1Qb2dDP2
j2Y8PqYhF1HbP3S1nmSuxtOA5jLdWyo6q44jR3fftA/BBCaJE27T8MfpvDS86h2orfMHxIOlQkmK
LHOIqlWwbskX67ZdvHabpnMh67dGthgB5R52gFrUYCHOY46/mudpTTl1gx8qmza435Hb3rJDrnWu
ZWIIInT4zPKHzrJrra2LTrN80Yx4z9Bde28pnculr1iWsGiFxVC9Or4bPWUoD3ajb6FIYyPKAizl
8CDFoNhqL0uLDV7EoxvskPftflXQZrEx6sxBQyj9j4H8rWUMD+68fQDUdCV7g2R1E1dnKlnXUBw0
dXSb0pSmiShcioBEaEprBV5NsEtEQ4GVg7aQ+5DeFm/GVhNGQ3Xqmh86lGhNy7hm2Mrl4Jp7szw1
suIh96bPkFN9EJpKWZrS2f4StLreftx621WgU7hDwaKOT80fCEwCEHGG2KYHMBY05Gs/lDQ8rXZu
WWyk2+p3P5dw+1CHodIyxIu9TU3XNt7rkXnDJbTIJcOO5hKA44UeZJRRYiuz7ZIUm5naKYkyj8yu
EtfUj/v5h2ri4MbU97gtcQkpG5AQ30JJEqgIC2quoJ09dchjGCBnPU9eW1Y2v9iz6ofC+eutTkmD
ngIoX7zcFsFTR2KaL6G3+neShOY7RYs4dr//UZcJKPMIAS7+zraK76MxjjftPlx1OMnLXM49wp+/
EcUeaJbfBX+SHZVJlgUvapWo+KkkXho/llihAqd+cqezetmTsQKyMN45yFTniOeS+ZRYnThhiJTJ
leNiCIyKJPpVGyd67J1PAgfBMHc9V/I2zAakywoNZG5UjSBQJ2LAYz3fzvHtPohwd5sL0qGKsavs
L8vsr+K8vXWz+rtVtN/4ODkcXOd+sRWRjaribT3hoiYXc4owJJ8K6dc5DooSZfyrsmeytdStlRtQ
6u53gyipBcRqf6k52Cubr9lU0evNYYBRYlt8Ejftyt8Jlll3KCHc8R38lsnycdR1upHAC7yDUGou
dlU72V614UZkVnhW3Qv0gCotmTMPY2fpoLOlOwct9yG5AcOgPLtAEzULYdvk8RsjBVHbXKC6DZ4z
+JQb5hmV45hkZlBVZ7iQ4xblcUUPzYdsX14iDO6eqslD0UxQkso6/mKW/2eURr+ORziMHfYovBx0
uGGZHDhr3Rr+RU8EG7hsWnalJ0kGCtrhQxqxpjWiJyb3XFkOfC0lF0nlbNP6Igft5JCxs5G7XNgX
uYGDpiQRKuCFIk2JWvMnhlV9Z+aEnlyXlysSOIq8h+dvWTjrUf6G0pLrPyfzR6zbb63q1ugpuBOO
4CwLambjeyqAYOKE5QmL4cs/Qco/NzgPqAtdX3DN//2OXNwn/lThjjbZ+om6PLm/eXkNv+aVxwmE
ICc4etKfxniJVSj9Ug+uA77oz40lP8nrLj2TkrbKcAlcCG27oCyV8LRjeIuxBr3hkPXeCYUpjiG+
KIcVIQyesk2kLzgv7eo0N/0X9rq65NXentXEhSWhHvcX7gUtj2oXZom2KDQLqtuG0KEYIeBD8vJj
i7B8c+YFP7RkMP/7p5bT4Av7nh63ichnCUIZFNk314pBl87hiRt9kmY18UoQ++ByKZ2JzACI3dRU
Z+DUYBXZDl/kU+BiyE3+f6Sd53LcWrKlX6Xj/EdfeDNxuyOGVUVXdCqJMvyDoAzhvcfTz5cQu1sE
GayZudHRhxJFFoCNbTJXrrWS8eZhVSIu59wd2DcyqMZWbNPheLzl4NWHXtsB1dGgWLbJnLMbu+qN
N2Be4oVCKKYduMB5iFTufBhz70/p1yZVRG2GYS3d/1DsmquIFqg+D7Lcyw9TSRnCepS3K43fs/E+
dh3CcxTPxT2vhcms2XQFSz8Ln0ny11AiEXIoKYADpwaUB6iwkAb01S+e+Ujs/UYc5KItddhVpNvj
Kwp+r+hmG/g5jm3lA+hT5lfXog5+fzy017IVGRCgaM5BnT1s3Q6x7zPqBi5NUN04vQHI38cZcf4U
+cv5k1SPKDQ/pJiV9uHnbHoQnFPMDeaUHgqisiW3kT7shGS8/hzqnMTbLFU6LJ6Vg7svmT+h9jXT
n6phvuWQkrXPHJdqDlXfZV8oKXGEpSvHvzDjmI4Mq5BpOQKZu0LZ5FQauSc5e5NSbHk4OJZFy4WF
4UbELFV66cRKGB3Y0sF92uufoMt7dgHJtHmgzeeJ7FFZ2P7w51T6Jow/xWPsuS5TwLhWPkfWvUO5
b+6xSvtsjLuEMY/YppX6xkpsKDvGmaT+iGQsjRuItUtmfxumdxSIt5mOh1kCZRaY2BNIQg4sjzDC
c7xHxkeSddiTFEVCk+y3Tc4Vn05LfcFaQuI/AL2xhG0SfUn/KLtCSqive/fM6KVWIU4Bw60W2OdL
ZAxGog14spBs4jd8NRcL8fr9CfJGmYL5AUIs7QwAjZfD74943KyscUqMniOArV2zi3N6A+uDcz74
xtUAvbygY1/J4RVJAY6XVU7tkhbx6miHS5fRC3ZIYd8N0PN1yj6tRSFdT/AX6LSP8hwF+Xnc46Lj
1ta5lvuwtIpzKTZo2qephNiP3fBWZo1AhQJqEYTuGEnhbKIQuYiZRbBTToDgootIjpfarFNJX1yi
JZRtHypOXfRhQvcbPxvucGQRrTcVWs6xRKHu0hkTOZW3QN9/jJHVDrNd6sUgG23idLtwRpVvN7q9
9K6aY+2q1lvgwT6J6Z4efB/b+BvE8IfRMT6qBU8eh8kHcd3oRsQoSftL2oVL+IfWQAhzouDEW/GI
wGalauSu2WAMOD3Ici3qACsIVonquVXsvj5IcegZzpBYss11oqvy9P2JtCZbPV/OgbUj6DrH/ctA
31PYl4dmRnbssVYe63zx8pJ8HGyFpaJDRyD8FIBAQBWAkfdvYLWhvrr+6nGzYZwTCkqIvUF6Od8F
3AFvev8ia1fk9VXWvgi2p2RW4o4I3ol1xPSE5AKTs6VGL1l6K7kUVSkB9N6/9Nuv89/j++p1xuXs
egHPl1A4BBBlmIPsQqIOARHfv9ZCtfgjn331mOusbWip4GYaClJhbeanItMjOBLKUhLZp2G55HId
D2vQFnVQghvB3SgRt3QdlpBYihoAP+wZlwnmaQbthSWxABYheYFJQQmvsH7n9CIzYZeXoOvZgE0C
fpKxthx/wgGb9bsB1oRDBTOYQzgozkYUSUKl1fTiVJ/88yi2d2TetH9+bBuMjZhjYkAD2x3hgsi0
pJrHghMsWWDW90frzTdjorLEJkJ3UBq+nPluS5RWabwZSQvIpyYlvMkNiuEtkMaxRlrrbOT3q0Ef
A4eAbmrYA728GuZalZ2mVn2I/RbrusUgypsXoZGE5fKkz5F0Sm5b+MDaPqc7uS9Mlwgagxzn/mAu
vZwzGIlyzpk+qKdvP0iOBSUz9tQzh2q9hPvAVcKTcSnFWnouDCIROHTBsV1WW2Eovx/MsqiWG2BD
KHBePlg8K4E5+zYPNkJYAbzIrfwafsJWAMdhjr+ICLDsulsmv8Ci77/Et/cvae7rGSpvUltleVpp
eoyKz5QfUSCia+MIWqBO4x6fP0lxpIEDKcjSGVwr7wSdPnIPMlNeLbs/7mG1h+aGPbpJpzAE4JcO
xZGI2CKg3SlzV2AwMbMDF7dzLEYexQ8vb5V9Fx7bapY+yuv7AKyhaojfowpp7eWrGIpMSw21aQ5y
TLOGl6pafZWNzX4kF2UnkIyH05AAlmqKmDos7EmZfEqxOJQJVcx2k2/vj9Dia/nOna01o4HnF31e
V7jCwFA3Qlo2Kg9s9qKaoin7mRC7dZ8glToKyRupEy9MolEIpGTnBJ6IMCXre14ismL4dcnRCd8y
SJtl+0FKhhKyZgm6GTpi8yF99sDWtXAf4KFa8DPU4WLhncAXDYtLP9zHeX8hfnGo+7d9nN/N7Qdz
2+aXYLJjc+mhehHquBRG2E8D4P2K2LHJ2nMZNPY/qe7AI+dY8SIYQBR1uqYgyr2TeRDO9g1kMwFH
5XaabveMFYTIppSZQ0CUrz0nu0SR74/5GmpfFibS+gWutfEclaL6H+GPYeSwGkOjOdQOaT3qeocM
E6eThVzPsPkA1hNCBQv+BYA7LnNCKJM0XLPSLUe/yFMF+RbkXYj5vAcjru5FBcsf8wK3B/OqtaAf
tflnndQZLsFHPpigf9LD3bKtUXcLKn/Hu/RT6GLSrarxzlgXy1KFH0g+wopdtr/8ztHPoV4hL+jM
aOdOOtIWAA1BjvlMyQd4B1yAXxeRW9jdAk9c60wiyIlnwvfS7DugKZLtEidJ84y/9hmSDpId2eQF
Z/r966BVPHLuNk8cDGdCzRa7InDQLdnYpanmJ9hpLdEPiAmqwibN7jiWCvNY/IUb1XrzIM+zDQn2
bE86Ka0wT7Wkg3no2t2BGo1W9idaRVuyyfwoaLFuJ19EJ8ADz1X9TSJ3+F2yvQ9J9slQdeHygA/K
OcErqRJvgyTQhTKpOJ8c5Sai5CerzaVAQP4M6ycUWQdvY2oVHBG9JxKB2XxYTsDsSqXBIgArnxQ3
T4lRX0fzoriN2lPshbEjGjE5bT7z62Cwu2CejZ0TwgFp7PYXK7OyQW2neqRskcK/46aF+ctPx3a5
gyDFN2QNYknyjT+2mWNs3CaLd5JMQRXNEdILDUwOvHmiqGeJjnm48Di3hHPPB4nSskOAxB0yadjI
bFO5gJZ+IEJFETK0V7x92fUYFiMM8UpDxTR7O6FRGRAdZdrisyM7IT/I71ueIR+WQ+nRm8mBqDc+
Mcc/z1h0Cd+TCvjY3A8zOCBZsGBN1KtEACphzyDWEGxDBAx7Em8Ut7CuFfkievHRqr4MwyeR8PAx
fFN+Wx2HrTNA98w/IHei7C6OVI1xo6bUmNjiYHyxEUiuLkpUeS08dUPDCABbCbgYN14iXm0L984t
4y/izVMFuFyp1acya39x0KulcQDTkWRBN7VTK6qXenYYR9+URllyWOFIiilqDvks08qfZpGnbK71
teBIUq6Q4CPNfxD1yVsLEbspPHT7GEJFzyihiipJShssNVEIRXXLZoK/jeCJQLki+pRH9u5CrTxn
ITmtsxe+bjRqNAKXIVGwjMRInEUbRBdcTiz/0KovNS0RbhN+YkKw4VsMAZtTWoG0kJeqMb60AHIJ
B4VZGgKB16JKKjJYFx02SifS3LdL3YPT+tom7MrxROsHOpMESI2wofnOEkfcaN1J7Y28+BcXd+oC
ioGzLXhoDHwXZkeVpwWap/AmYgOQUQA9oAqtdn68kVnPt+RfxAQ0s82Nr9dyL/jlFnomlUXWED2q
Fsk2g2JoKEcAVwjT+CkxjeiU5hNjJGAnIbcYHjBORVGcu8Z9j5JVoaInaDRWW2F9L3vzXPs74V2o
SbM4D0s4KKgHs13AXpYgn8DCEAYDF+FT+RdprsC2OWfOtvLAk4zmHO0dIYkIIfl3ig5SpH+egeIs
IWeFFD0hnZvhbvSe5L4E2UyF0S3YgKA71EeiqNoIlJJgPZwUJ7Z2R83irJOijDbelB6rhaMA8jUs
AS0hAoTE5yTeOWMg6xRaAPkEn8XFbDwph2o+1Vt/zzSzCufULXZS8eDiUv5lXgtjoNeEyHfVAuNA
Cj9G/8S499VujPmKJ7EcsDtUs9Vu7BtelhUmvTOEsD44zD+PGnX3qJOC5MQZfk3ly5ZFIVsUg8wb
lHm81Kb4FVFdC1lsDpFKznd1Cf+VNJPjTNXzC6Uuz8K+hb0Q7Xhbsr6r4HrZfYf7KpBClnvmp/Gl
zDXvSkxzh9jmV+7NroPbT8Ag/HQ3Li71unpQQ2djB3hre3dMO8nCnsuwoB5b4S8u/nvoVe0H5ng9
yokmpCrZlomLpJMawDN/EhMIpoIy1h+aFoYIaI9A2fKqJaoCHvydFDb++EmqO1XB3YgiXUIr7s6q
bjGMo/ot/lbSjzTvkp1v/URAssnzdCs1rxQGNTJ9foAhY/yWp57uZP+SyoBs643d/AwB8Fk8fChv
lwvjW8EoA8+hoT5n89XU+IY9V6fIbOFIJ04bMrtl3vMhrGiR9udl9sXG8hck/KTvKllxfKbcuYQ3
gvqNbnSDNOZGB8iSOOcZ3+As5dMof/y+5u8aXnzpkbhy13zTrp0PwmXBp+dE3C0iwp5h/iplcFg/
A+QzDXRoySah4LojeGU630p1okA+L0MmX3n3fByHFtx2/sz8R+8JV7gevH3FGCeiIvUNVJVagMEm
g82lgwg/GtzLSvwJQ5zpS5Qwstv7+pl8pjx/U4qPsZzosg2Zd0XWXYj8qq85pLFtZlRl8HFKAIzg
I6XfJUuUaEjYZHL8U0OQYELyJn5/bIlQwdjLDsTLPJN5I4I7Qfu03rrBRJbRknnLZ4kEiw9HXYmY
a2aL70USAZpPLRXlHskgJtoIpE9Tq5JZIHjIIkyiKQA6ZsFnubHAMk+lUQyH+hm/yT1YeHpzNIbp
sBuK/AcXFG2zVFqZBlxX0gK+cKTLASugmQQRsh6xMNm747XfN3BFb4VGjUM5P4o6Z+Ml2ldRdy5v
mKRBWtXHA1t0REseLlyb1bl4KGNzjIB+oIwKuMz65prcpaiiQW+gXUtXjw6aTdZh3XEvxkzUBusR
L2gaSdEJmBohUxCMdfDr73A7t7LddxRTsCRRS2oqbN0MjeyTSI3lgFAy0g3EAaxYVomXpg/CO3ZS
Tmub/1d59EB2YUMJjJgXsdccurC/5ZaFlyyRrBxKLbbCKgHQEEUPzBHZQPmJ3ghuWlJws2zTEzHG
Fz9qvo/fwteBQZB6bEZZrrRFvSM8MQB9gcUQN3czx57hoiayC9fejVbzM68eSOh3ZZB8EEhU5BEZ
1EUkOUQfdkMQgligSqv7yXosMqwOyPL4QLkLYmnZmxyCo9qk2EpczX087/NyZHJ94U9hyv+QlPZl
ElyBLufjaerG2waoWrwjeiV5KKldTflXXaW4ZTPxmOE+0ZOXGRt1yK5zbBoCm4082g3wHFmXFLlE
Ka2UWcJyMaBo+btponQnUBlfmR8iI+aLSX6qLTZX7ydmrxETF5jCQT0Gt0LTERm8TMxoajDrVliq
h3LI9z5eZI4R39TYRM9wQWWu/95s6+ZzkVAcef/qa9Ue2QZtLlRqSotHNR5jL6/ehXapJnajHlp4
gbgt+D5YhLhnI7cKDoXXbL1Av8UsV45cIfahKoUwJ/bD+dydK1RJzKLbVBt0lm63s0mJCeCSzDnF
akUYc5pxbozDhehKOqvaJ062VWditVAIMvGlwFBCMli06qxAoML3n1B/hUitnlB/+YRaBZ89rHv1
IIGMUHlB0XU9vZH+FYvtAhunUPp8Tr2Y/JtlBtwgtV8aPYluklRJ6D1sNRKmsk2/f4MLye0FGrK6
wRVk1tX9iNcYN7hQipWnEkvFJC6vq/pTEN8Y3mLvwZHH5mCXoCK/WRbADP/D+1ghoGpv6W1ij/Qi
wydZ4E+2MNnjiXeWdhzz7zRDrk8KQrVT0gbP7/CdOdKK8RUWKyOi6URcuuNId8SXrwxrlmloTbou
Ran+xPUg9JyzlAnJd8R5Rx5b3v+r4f/jYiuYrBnTfvDtST1kcX3mJd5CjxCqGhfWgMllTkhuIGCw
6JOPOmu/Bi2Xx/XAnHXIKearXqd1XAV1p9JsrIc6kmNEQ4Gu/uxb8Ylep+eykEz7jNcvU1TUYemx
RbLAsq8H4V+3gHD75YinCVZoTaczCDU+ZQExKqtDHZtrSE8SMlAg6ekRIto6MaB6DhhEZwy7Q26L
uyN2jUiEYGfxlyXGNcAUQfLtBszasXcObAn2ddlG2UzYZQhLRNtz5IWulAS/tzT8nm1doxEQapaX
z1IMQ9W6gUvfOfzkJx3fWo1mSjBOghoKyLmQnhuLFEW515PmVvhzCCBN0HG5F/Y2+cLN/Q/vajXC
UayFk+X66sGp68+i7ZYcQnTmEqVqgbmJfEucgc4jRCXgl1lBSoygnGhshK7L0EnleSypt7x/Z28m
OVCH/j1eq/2nxRs66D1L3r2HBZbQcu7E7lyqfqnYIWWiO2T9iYVg3XkfrNj/KqQoUgVJKrlR8v6o
93A5wXbDJjpcWvcY7jGC5lsrFaKTQ/2MHnneeoPK9CmhSqUdxJ40DwciVdT8fffpyICs9EW/J9Af
17FeTiBmVEOXF64Dx0+iz8FGSowLuEFMRMTNAUH6IMsxvJZsyQvFzUmQHUFiRHMqLQk4ZWwqWO/f
2loQ9HxrwIIGnuqG5qzqo1MYpLQPzLTDSGeSpakRpRUcOIKMqfubySB2NdwcWTWgxvuXf3NlWf+5
+ipUSY2A3oI5ErgaRZxjF19lLyB4q9L65+8V/f713p6a/7ngukEWtctKp1s1F3THjwJcC048wmaR
BhRtPBG4QxHvnkwDF8MJqk+9m0lbCJZ5NxK/ahzjvIlo6Hei0Ig92OJwtTr1GBNorXtfvxl3tet4
fuT0+hxph4FOJhqRjngQCnxH7CqzJII0S4hd5Y+EwwAdwos+7kssb2C9j8MDsShhAlrAnH05detR
zyZfG7QDxG/sPui7iXgX+r40domUFKZsuRF20Pvv6XU5kxPsj8taq+JCTuvKwNVrpmUX78L0w5yG
e605U60fDg1/IkoKCKvgv3y1SZTnsjtrFOXaqyJizHSrwlfpfXdHknXaJz5ILxVPWkJJFoRd51wZ
5GiAQ6mQ75hm0vpFjhyP0llUV9+nUH+AyHdvJ9ax5fbWToD0F2mCY9H/1V1N+KZJi4Lmo9pSrpf1
L/Ot6NSt4CHCL5MyYkksXPT9EaaAbDIv3yT+iTC9HJM6qqWvu1aMml5matM7B9uGJIjsREpSbD3v
vzmJpFZXEcIQvv+W7grjYzVfNMyx9Np3Du1U0SFrAffo8aMP9ef3L/Sac4EG+M8rrU4ZIzFc380C
99B3aG0xl+ekldETDgkRTqTOF31AqT29fv/Cb4zji+uuVkTRxZZb834PIioWCKvionlxzCPo7YHk
DFUJnkx9bb7T9sWMp34IzKziV1nnT2pfnzd9fSe70PtPhE/9G2+NndYyTd22gSdXY6mrI1U6pXUP
mlf9qAr1KkEgnBKmVfF95iZw/wCMBIyTookga3ZqUWQgu20vFpyuino80zRa94n/DfptGKFLxbW1
qaX1n8SdNzHVJ4DHDCjEDcp2WyXRJo28Tg47umCJYtzIZhw1aZENbs0VDFJvQV34q1SWE0NHsogx
BTwrubhcWSqxhBTgJm6jPqEwgRrt7kGiN0IMBBwm9hWxGdcQkVukGvFmdmmi0tePSzK/VPtAcwAl
oGtcCRAtYIyoeMSggAUiz61o2Q+xrOqc6DTvp0dxpLC99pPI+8yCgpLdCB82pTasWBUuLJN9KjhC
VXWiP3JTkIG43EaNvR+yzMVtpt3b7Z0EQGKcxI+UWO/2foKGDzMepnCTVYI2LBx+zb4BpZfHpYHp
1mj9D2KvqMzdHWHlVCcfRPgn3vtsZhiQC04murKK/U9CZYYg5JzKYzraAp6b2IUuiyTOyQf8u8B0
brgBL/hO1BXW3Q++/IYoJeaWyKsIzEs7uwi6xTlFPlJRnjqdDoxW/CEHBOTRpXOFB6FtceAEGjLR
KTlecINv7TkSxyEDE3p/2i57yWqvcU1Vo+aj03dWW/MRKghy05hoyoGiotr+nIePeZlurUxgnIHT
IcZDl8YDlxMQkxv9UoNpPwAOEWuJZyWD5Gr6jVgZCAbpQVsWbFfAYgFJ+h6DuyEqjbNiDNBCY1e0
NE5xCeZF3ihR9my6n7VPCnNcmvRaRnPhjm7PYj1NM7oeFEOK48oY4McZtk9LgxO9/5QHPpYlJsBl
/p1xE/tQvvSl+yFRZ3pEesoF49XGiJO4lTbixVMBM5SWPnbumXiLtADK8mtDPN+GdJfslehShn8O
EIx3Ebk2CDJTwXKHW3nRUp92MXuOIEYOdvoY6sGhnNWnsdVu6cF05rTFB/Hkk4oewUXuIGjjlmyQ
lKn8qmlf8yqBlwqD4/0X+EbwKcPm6TgSWBjDv+rNYSpGBkGZ4GJCVSZJn5RwCSp6EyEFfQls+2SO
DNFWwNmbk2Nm429AZS9vYBWYN3rkmumokQDoC9NsmsZNXpXwc7/384zFiyk0KZ0axQyYeuTpXx8k
Ly8uJ8AfBIqUU6QzJ1U7EJJuBv0bKTHeuBWgZsC6xwPcQUFo/E4CxD61z4ezsIXUnKnHbkX295cr
iVshYrIth1wIzPDlrbhukSpq6v6O8qawX1Sfgh4BpBP44nX6TCATTFtKgsdDvnVXLeLdl/ewOoP6
ZG7hrdnaIUPmxpYlNHEhGEqGBFQmxSrhFEkfUqlBAvExRs/6KZGcMmhiFNZSD2stKVCwWhrI1xj9
8CBATwOZOyGg1Pq1CiOhiqaWzxVNsk6DBpMW9Q098/aOUZ3h+ClFTzHowUxKvHyOpvBrc4xXj7wK
JcYCezBsGMlGckxxjDNOeSzZpMY9UNyUB5+pqCRL04icvqnQz3mOSvGk8abkqrP7wCmzRR2sw6OV
d3Rkjr4GzngpnodjDf81sY14OTGS2des3I/0Q+B2v3LKXUwF2YIUJFzcGvmA+KlKiaadgkvQd+l9
IUV3uhtcyzvCGen9W3oDfn15S6u8qNRGtY5SbikCwkgS/bZ02b39+lxUHGIOLvNHGIsRvgrsHGYb
XT7b//C3HsQ1Diycj018D7IHvhXC3nj/Ht8A4F7e42o9za6Tx3gI6YdECQ+DWZ8OTnrjQd6S0yNI
lAsnYG8vbWgzUCso9mpPbHBHbkIu8mpR//HuVgtKqaOB7SPQD2Ksacf+xeDESxDH8sFIAWBcmGES
ekhHLih7719/bb+8zG46ohJQSqcRJtDLuTNqQ0u9udAP4nooyxcVzl4AP6ham2FKXM5GBDXuk0Bq
Erlz9vA6hAmSNPWdmBc8w4LSC0ekgu/foPEayLfxIvn3Da7FNk1fQPpQMv0ApQ61FWYa1LUzOv0I
20YULCxLbkh0WRQKte5uZhdAnpCyAZJhSNdBiQLACQr7e1XyPGhD5QiZ57PIvQQmgDub4KJblBy8
fD4v+/1HWIDr9TsG0Vbh/dJCUV0C+z/OkLgNKMsBAx+kWC3MJOEViJpUOmALH02sBtjEZSDFdSjo
hKuJsTfDDQPAHNxzdtGgxSMqvx2qW5TlBRbqxEbMCyFrGPPwSXgV0JPUoruQWqW8NQGmpBgjYbmE
JwwTEQO/Q5xqErWrYBVYP/DAuAfDH2jLY2f30i/lvUdfnd26l+k1Igv9IGuKA0JeoI1fpQuTG4cS
eXHRY+FqTw4aI/KDPr+zRqyzOmsntRgYbNI6RPRGwlkYcemfh4c8Hqql6K8N1MwUjoPRPRUdCx8n
B4fgL1M3XYlxp1SkfYV+FlxfiMmFXT6O0SmUcMw1h514QhUc5jjitzilTbN91ozxaUkBaLCyLSUh
Fj4f+8w7FGYHhWw58EVpac0PYvQ2Ql8X6JQXIsJI4T3KLSxFM1g1fAg5Qp/1v6RCyod1DMIcX8iP
w5iQmfvbhZi5SHAoxQ5xuagqdFBjBk22jR/6ONp10PSF2wGlJBrv5unOQwh4Mqjjkxm5IXb02lWX
lGdHJu9bG5QrnR2gFIsge4U9AnDGY1ZQyCWVh1108i8+iMxZoRskjX4rPgRQiBbBCL1lecQJFDnv
5tupuWyzszyK6Ala0eTiCaaP5HzMOabiGF34nXYiOlnpcAWpFEsYwF2Hcp3/IGpiYqwYhZlSn4T1
yfSTEEBsUybcJU3/WFUUn8o3NuM/nnXtRV9EE9arSYW9GOQXAe5YKy5NOdLaipYWkjLBEo8seUh/
Chd/pF7f9AsxSZrQ05Z6M80IvYdBftUcp/twMjZVuelK5UCwIt1pKDtAYYH7RIcSoRKw8C0F2an1
SyYNi0LmkHCY6TC9EVt2oav4XvIQU17lU4Ui2eqLs8s81UJgJIxip5Mo67nbp7wAqBDFLfQLMeRZ
hM9ChJZwBHqLMDNIvqTTXmpi19bS+UapHtkCxBxHTNVk1qtX/dR8tv3yJ9cQJqrIna0oPxNtmRT6
RQWSqMaZdICcB7Rdcy064WdCuQvLDyczSJ/oywNqvYSJJHofZ0XnVUMzlLwasNqD6iQ1PumaKlY1
0qnZNYX4YQXe+ZHZ/NZp4tJiEIsB17a1pXXzH1txk7SKo87M5mB2T5JAu/UnRP3low1JdMkIF6oW
BjdCuhN8hL4bp6Jm47nE14LxZ5MNJ+9GDGd5e0vQol9NQfmIMehppsHgI7Hz6DW7bL1o75Lplncs
caoUFPmEFmiksmgbHpdf8nD+WLbJNnTHH+8/63IyrvZeG1BKJSb0kJCtn1UNi8Lvs8o7lCFcFywp
iI3n4Z4baJLsAUpNpBWnspVJdm1FcGi/IiYVHjys1yl/pDQo2kEYfxBPmRuOtsBaC2KECjhi5IJO
OiAR7kr1TGnvi5pWu1eNVPjnx7xaCsnEDsQMZjgtXF0IOBbtXiGN84sSsI+tDy3pV2/CLoKhAiIr
hm4sdKEdwACMAh3hHkAw6b4wJrkYUwO0skKuBMIhHqW8wFCzzsie4AUd68n5RqXeZhyphyHHEwxj
dYbZvZnkxsw4RsmEHCq7tsJPRh1f2FGx4z6FJUHvatYI59tsYyGFUE9ELkfrtUh+X29QL25lFa3F
UxcVUGK8gxjpy1nBIhXbMQAifFIqrYbmx3a12OjznqVURNe42P+uzjawFIKiOc1RwiNkMIJI5iJm
+GKGoU3ppYuQwbBlixHfi45OBYLQUtuVQ1Lmv61tHd+UcL0vVfmO8BI95BqmKV+g/mFaAlyGRim8
blGdJ874KRusQ2UoF8Ku8J4Wwt/C2pZazqK2ZS9ifhDusv4yKqTlcNe3KNShkdH3tYqEiq6LEQvf
kQOHKorY9oS6fYo6UU7knqq1HEuuhWd/eKMhgaVrugAqKXp8dlTyoTHkGAlOPRuDEMqa0K0EzJeI
K9RgPUOR9vP73K5BnHD8Ssavcr7xCxE/IRvyqPm7oLDCE2mkHuJCw5BbWv0odi/s6Bq4L98Rogkf
Lxt/0HWf8JlNhW8nPYgKxRVD4ZTYrdAQ5ULgM8zyQ6ho51AiFhW7DxLn9uMn7J3VGCwXNvPlCC9e
cvnB8Jd+0SrKAFJduqEJg5oh8SS4oekPvsrQmuT4JEmhDzebPkCFENb7Rwie3GPHEpM2O7CNdv5s
Xhijvolg3fXZZ19zrkxz3g+KS5WsvBYnabE65BjocSxVeRE6cGGjisdHcOiNei+klMQcpCcXCuG7
5z+6VEqEFcfcH9xZ6CJ6kPU0PHPFYYCh8VLF2KpGdJ3aDg4Ej06JlQOeIlMPC5E3xlRoguwL2vfx
RKjsrHUhqMkO8pu/9i+OdOx/6JTqUz2yCxA30ZwEeCgKjEtLninBgIHtTg+b751nPKXVsNAnn73T
BtML5eWKrLHnMONITJunCgXZpqnCvdQ3ua5WxN8klK6tBzkzl5ZlhbYYDRwJsozXGbyr255NdCUb
zKs6QjS0bV2UWvyxVz2BeZ1Mu/Kwaahb40nIsOGcSxLsxGzaBAkyN/PBPJPV1NrlnrWVZ9UorIwo
5mA12l1Z4ANL8xAhYUBYF5SRR2pr68A7rRqmyeR78WYqICLzKeK87iHCckf/XLh5iqseK2CYbzwk
hAOVohr2PmKf8DLV9Cc9VnU9qz6KMi7SyXGiibeSEEFDAD6DUa04mcXbpGUde4hwZgW1Nef+Rg1t
PDVKyWBKjRUph8EQVl9FM6aGtGjGvmdbp12CXQvYrizrQtEvHa0PNmUEKCxEx7hEej4RvZH+aK4f
AjBRG2Bj0SfzSoxnRdPA4Eu7ELqrXBgJigKsF+ITG4vFji58J2XJUhRvtOWo/q8f4/8KfhV3vw/l
5p//zd9/FJB4GM129dd/nv0qbh6zX81/y2/9+6f++fKv/NLzh24f28cXf9nlbdROH7pf9XT41XRp
u1yOy8tP/t/+499+LZ+Cdv/XP/76QeLTyqdBKs7/ev6ni5//+EsTg9j/+vPzn/9RHuAff50XefC3
vfzn4/8+vPq9X49Ny0do5t+RKIIpQ7Q2QY85yYZfv//F+PtSMLBx1iDfsEFc86Juw3/8pet/tyxP
hSql2oiQmUN//a0puud/og8lMDU7rO3wsdpf/7q/F8P/n9fxt7zL7ooobxvu5iXqi88/mhhsoRGy
8ieV3P3lVO2ddnKSpFH3wWNnn/Q/h37bPXT39XfrWo3wVzwpaWSEXeiX8P+pbvl8YXqzaDBCDcol
q1gjH2IrdOdY3SdUtvP7GcZ+9PmPl/H8sH8+3FvPhnWJ5Zqwe2CBrhK6pu+mNNR6dW8EDeH8rs9D
3BqPBNq8pD9grd/PAQ9BJfpkANV1zGTEZlWWyqDui6hlpOZP0Rycm0WNIUl1BMJ6GRM9X4rCkqqi
n8aubIV+jtmQuInfqXvF+syZa7La3x+wl/vW6wussMwUxxp2Ci7gjtVOx/VfUz5N/o/YKC/D1jxy
sRUq+fpqq6k3x5PfOjNXGz5kn5Wv2Ca5uOBsfTjXt82dgSCs21Zf3n/CY0NovJzuWooDgA/BYR+G
D+b8Rc0v/n8+H7Ixro9Mbmf1+UGu1E3aMOX8RuKhp7E5MqfffkX/ucDqaAnGYmxtlQfoOuM0RiVl
tF8KxI10yz0L4yNN1SXI/k9e9fyGxHvLhb/N46wmXN4EVVfC3Nz3fbnz+susAHmLVXR0AdZIX2fJ
LM2jk/DNFeVAFEXYDdPHW+0MQUvfniKd1b1l/HKN+boFQVOB9cfk2g3jhqK3c5lMys7pBsqkBpBS
elmo1mmgdfdZku+mRBhqDRR4dRtqqLPm5qKjIq04861T2SfxUOy6rj8j2NxFZn4d+8PWpbMs4WJ9
PtJAstfTnacebMThukt/szK+ql3rxOjTbVh/HqcvrhLt2nS4LJL7pnko23hr9eHNpOa3nYL1LarH
1ne2STfeDGOySXJ9Y3TGbvT7My1od05SnxVttZl86r8KRSGMCrTiOtX2pnM7R91Wqb4Vunoy1tFZ
HP3IYoShrrN1HJaH/n32vsR0yG2N+sP7U/fNmfXHsMtr+QMwKErL7Z1CVfeQL75Ovooy1T5RDMqO
SJmm4BjZ8e23DCpP30Od8281t4pOn/WIHXXfds12APbyrA8+qJuSHbOYWdyjXk1jcAE0bgak2WUj
+uPJWJLjrCkt54Drf5li7TT0UQXHD75KRYv69pT+0mJnn3XW7VQPN32WbcbMughsZ29E7dYPUPe0
yJI79YtS5A+V97ML7uMAQq1hn81+f2qgxtU9c9NDvSvgvcXgPEZ14pjfzMLCSYnCEPPIz5qNhgyk
7ocNWk9a3X0KEnObZ2CB47xpyY0C9eOgffZdsZNw8Y5uTrJ2OHKK6G+OvGvpFqcuWOeayQdlpc66
lBdtQ4nKZiCcPnzSGn0XO7+snt4ZHc06K2TNXXMSmeEGZsVpmVu7QG0vosQ607NH/I5PYnoytmUF
NGSe04Bk3znoj+jB6I/6Q6DVwKTHKGOrEs7v/QiAB9sNTXOhza92VyWO/AkZkba3Ozi7INj0hL4c
nOLcSqDhJCOINb1AxuCcufUtIIr1rPJKj5tDHnUsZfMibrKPcUjDnlZFilh9H4fySDiwKqIS5amg
J9AFaQ5EMyWKTS+XUerYRt3U+riH2r5R+pGaabgrppIu6tVJpVm7JphO2HB3hvqFZgR7tR5O1CDY
lUa0HYCu2hJdtq6fFlp0U+RoDmN2LMW+MENj+/6CX1HWXt/qaqN1PBStU6CO+8DMLm3nYwDqGVod
zZd+FD4IXwh7pX8IvPzIyb/eaZYhInzRdRJBvKpWYYZtlnQ3qOdxr/EqzCpDRa9uhvpTqmGF7B25
2PoMW19sHWXQv8+aMi7WJybuxeimyuE0K68LjKoBwbdhmV0ObnRkbNeh5/qqq5nqY/UxDf407vP8
WxZfW9l04gzf3n9/MpP+3NbkGgSC9J+zEe/invdyphmFXtqUjniyNrsODXwPnPnI4K0Iyr+nCC0z
CNLxZRC1ystrUMJvlT5Shr3j345VtqEPw5kyUa2hLoX7D5Zw8Hy0krpUIYk4+2R4oVrVbtAH+oIC
7FgHb0i2hh5B/VE+Vr65aaBB0Yrgyszu3x8PWni8MSIuvBH+h6kYvNaXdxsGcGfqUBv2oR0Tu/6Y
5x9++Su00VOGytnQGzvPo0BKuaOceCGUKMw5w5ABQNPXLqndINW6bEN/o9PYq0EXk0urzsHZWPoI
9vVBqcoTjeO4mB80467GHa/SxUmr3/R2dOI2aEEvY1TqQ5DushpDzf5gxjoKTREul/vK3M/4Czfj
WZ6U561hI79zT0IvvURRf5K0IWVcSj5dtzGbBo1meOKMI2yw8xQiVZr1p7N/Qd0Zh81243TfnMI8
N1V/J+4e07Dts8dC/+7b0LvK87jHKOSgjR9NnTi0uhO9YzLom0Rxt0GvEDNZp0lDI7/SugrQtWe9
vqHB80mgEf7kzklflqBrybbWlI09hDRBck68Jr7Jp69Fg5+i4V+krrIxowZLblrkDvZtmJnnKk3G
hsT4OMUfBverpk2UG9MTFaDdDvtfqrA4o8/FPO6Keu8gPUJSGZbnHaeFO5rYmjx4s4H+3N4Opbv1
bBSRQ31VJCVt1gfj2u0ZoYlWV9Ntn32fqLI043lW/RiLK+REIX79lW6cFu5N9384O6/dyLEsXT8R
AXpzSxNW3ks3hKRU0nvPpz8fcxo9SmZAcTBAo7pQVcgd3HaZ33RH5B68mBK8MkiIRmg0gWSnmYS7
vNCf5AhesmheBGL0W2j7bVFGD5xQ+NrNXdzBXRceFa25m/oWPKfh0pV2BrPajtFNLF4NTe6Wwrzr
48Adon4fC6PXQK6pwaSJ1j4rbqy68nozPIzUM9UrdTScAYFEUxK2RTU4+oRuS/0Q0cSVapSqwgT5
HrQbt0rb8auyg+Q3G01/K8X7EiH/7o8dUSWKO/o0Xmi0uw71hZnyrWKA+SyabaX/bnt/kzXJbqQo
O7JtR7W6K5LtEMCYDWr4LhoNzGLTa5GbxUhGJq5e/wauuBEKinDyrworS2hXQyI5TYjPfGih9Jc5
prFAKRt3ngJHqm57TbH75hUhsata/DKmOwx8cDkzQF9eWnF7WUqaU414g7/o4uBW/XtDKbTbiSVw
UWSHern0CnFEV2Wi2bJL54013vaN6BSKscPzY1skGvfHpzgMBwwi+hq3E39A2vVDzy+p1NnhDMs1
uWmLT6G6HMrLJlq42QWmiLkn+umDyJ2ThM8TdG1Z6BcLsF0WPljBu9gcdKwlF83X5EGC/BX2xa4e
mk0s5Z6e/DYE1dUtyTaLp745amJtl6b+OvNeiDxOhl+5SEqb9SZXWsxOjhHPZIMufkWu6h+S/q4o
rsXuGgBSOIgbWXueo60hCDtNUHfB7O+6+iHTY0+hXwOf1y4SZd/JB9ikCAught2XjrVUN2E2Y6k9
xD0hwEYTb8lYAqRviuALlSqeyJDoQUCBXnYqJNvEGlK1DgKCOdQfknRr5l9GjgMDVXFCzzn9kIV4
ExSNrbRYCmaVk0exy6raaX+UmwvDooXD/op1y2787qGNh+sh3VPRtq3BQPTfvA006743jo10mUUU
BKPDEO2UcqQtqF929FKN5kUAUarQkbfynWTlIDzGjgpLdDEHwVesxvjTPMVjSRf7WWrpamvlLqMB
pnxNceJkeXtTTlyb8q9svB1pkaoR+zXPnSFDMuB+DI5JkG0r62BlIDyifNfqeMuP0r6c7nv1Xaxe
psiw5/ADY8tdWer4m+g7VW6dgk6JUBQYQFckizc+dp0sT3ZbE3wroGTMtqGPlR8BAeW2TGjYt6Dz
8FeuDfpcSfiVSsq+bu6z4EXVhG3r195yP0rt85RnOyTwtzhWfWoqeYFsfOEgYAtaS6+TSm1D3iQX
i5a27qBLEIvE96nqAvk+TkH9mVk4H2fZThxz0+7i8CMYOgsR6il2JZ7IdNRdvQXeozGnrbqYoKc3
da/vNes2Vo++In3GmgpsOznqqFNF2Fp/1OKVXD2L0qvRhXdhjF+4mFMP/yxMisdWta2D14pfoFRP
VqJ6k59fWuQyapI6Q4+YzYNWSuDS6QxAfw2SGhGv8jhKjVfLl339IfdIg2XODPbWVHgS4mQTzFcF
vkRj9xgVH7qOE0ubXtXzQy285rCllcUDUhvduf/V5pdGSaxA0KWSv6fW5FbWA0/uTpwaSs3c6rp+
oNOXUtvveR6lTYw+aiRHmJ180UfdFli+DDLAwom4QbceqqT+CGHPD1Lt6dwnGSinvEZPPi7NQzb/
tqZsI1NGyjo4AW1hFwwrqQe1GeysRDsifym0N3kcIXJWl0oQPqQU7fKm34lm/6H0/kVQ3vo6JnSa
4iatsm+Ko19cEudfGhFaaPLypwHp8duXmkh+jA27Sl5nk+PrSx9G0+yGGqJWXB3wN3K0ftz7SbIf
9eepEDbSkLCw0kbFSddH3MtMwo1gCccAhLERfv4cC/0bf6qqYZqGbkI0JnJbxYaiFAQD1egJpX+M
QeCkdxN2tObm51HkpYL6dwiqkusYkmEZtO74278DrqHNpI5+8Xh8OsIV8gbn6YnoyH7LPFqum3BD
N96LHGgLdue+PlJMdtLbyZ7ORKkrJcAlSuVn6AtoR6NiTjX575/RF5Fadlk6HTU7kw5C9Ka0FrCp
99bl1Nps362evaZU5CYLJ1PpoGxNG8XoMzH/H3HTf2YDXreCyYYCD2aValggPvsEQZNjz7jNVo5p
WnMY6OR2fuLIPVJ7qj252aY76nGNoyO6oCBWz/yMExkos0HN2+BXWGhqr35GlJajNMbZdKy8zlMP
5b7e+1vzQOdyh8ycW13oL+aLdeBt93z7PXLjMwWGk5uCH0DnA5IfbbC/V0NKUmUKl00hRuWVpKq7
NlIcrWltH6O9UME+RjzHvfg3o+ST8e9QDWDbMOpXGyAvy1rKawgVMeWz0cpcvSJ2w1UkH+/iKYvO
bbi/wTX/s+GsJR2idyLRxFylRVWamZJaFdOx8/xtZDcOUixb377C+tv7+YitizXL1v4+0moyazFu
rGZgMXk8yTse8uxXJrUYySjnvunUHH4faZU8pZpWhpGY800OFa3NeKE6iRe6QPacwa295wvFwRf0
TIX51D1FCktDA9YMt9XqAil0hETzmEGzfGt0s9uoeMhM/pnS5oq8+p/1UrC8oejAhP4B+3+rAHZx
GWnhMDKL23Ezuorru/4GlT7v8J64oOrPzeW/iSir9m281X4c/TYQpGIZz8ldsqstasB27eRnt8ef
2uX6zvk+0mon9lMJXSZnpGXVrgGTuwnXHekGw6Hzfe7DTp3t78OttmMLgKo2+2EZbtqCF3NFhxql
V2x9l5vFTfamzVl3aic9c6mcPAc0BJaaERVAffWdphSV6Kp109EnSAwKJKyKh4kOmz7E577x5EH4
NtTqG3kpi1wNm+lI3LjlvXbSTb/TrvJduQsuwABuYs+/Sp6Vh59P+h/G6z9L+W3c1QEkA6N91PKJ
RvyeRjAa1IOSNa4/PZg6cv3qxspqVwZ+FlstVn866oULFVLHLQ7tLy3ZK1lHDpscKyIrJZk27RiR
12S32F24Wf0ZptRj8q9x3Gn5lSEjeljCW9TdvhVRpkTnJj7XsDx5uv/3i9aIdiGLQVstuyWXauK9
xlGWfCQ51zE6sTcgpaJiJyp/KvyrYKcM/TQDBzkfMx6ZYQDJ0/dHqfwQU/3MLjzxQegmILoBD9ZS
EJH/+2kbxlDCM1Sej3pTbvLccOXEOMrnqBLLn7LaCEvLbQHJwIGVtdVep0DfVY0iTkeJVHRs34Xh
TO99RTT7cx9qIsRviodUYPX1aeJuSide0yVEmF3hubml/uzNHhL4j5b787Y+O9bqOFm9KjSwZ5ex
Rld8lB/pJnh4ddxLZ8c6uTzfPmt1ggZRiMpa5bPy8GbU5LdKf0cO7eXnD/qjlL5eHglVc0oCRDfS
uj/pN7mA7+g4HgetdIJ4SWWk+N2UOqfWrSe1ozBxC4DYMwuE1KBwLUKKMjVI07wp4Y+iH1tsKZCF
8YNg0sHMLq3wbZzex8rF9/eo0yrQxoyqHnojgyF4paSD7OsPuJG6YzG3kS1FKJQmg4TV672l61hx
Szs91uwpmTfK0F73KWbvxi6owUDPsLZq6gTUH/dBxr2wMAZmZRsmMhZX2gNhlWZXfo7aoHLuzj4V
EEO9X4LQBYWsrUnjYY47Waip4zER4IyHxlFFmswxytANxh6c/JdRZFuBJM3uaoQul4ppkrpGDOyk
FgpYGrI9BcJb12g9CVZ9Zmcuu2G9jqBdAWmxknhBrB7pJT+aUzUmR3IqO7C/Xq8ez87AiUBA+z7G
6ihHnVYDSGWMpzfBvh7ti9KO7d8/b8hT0c1fg6xOmNRhVxoPDPLy9vEQeF/PF4fQvg8IbM4MpJyZ
sdX5KkRaEqEV8TUvb5F9t91uLx5///p5kJXd5//cTd+m7E/X6lushsVQM1Crmo4IG23kbbjnr05I
mKE68FI9YLFuSJCDbPmh9pI9ffeN4sT2O8SxLcj9Mzf+yevr+89ZNasmo5waxeDnkODaD1DvPUSC
nMfhfNB4ZnYl+e/HJSKKU8eYkY60ZO3GnplhilX2IXfOzPGyIX7Y+X+Cym9TjKWzVXV9SKQxW+5k
XRvpSwV/IUw/1PwXbLGfV/REPMX25LKkT8VpU1fbU2uR9hwqsvO8bLbljNekQEcoJh/U79Lp3O18
8lRr4OZEXQLTtk4F6zpu0lQxKUkYtugYdmI/JfaLZnde6xL7b9J9e0FVwG2Y4cb5uBbZUR+G/Utz
hU3lGfbHA8qzjuWoNth2O3J6ByCSlz91budiyFvYym/tIGxrW7R/C+7j/ZnDfHJp9AUSp+k0utcG
KoYchxLk2fFY5q86ZuiDEvZcgsmr3MkfUalBD/LHM+d6JW/znyO3hE7AbchbzNUK1TECfVbJfihz
f6vBRoulpxCVRgXmnPU1Ll4JlExVKUSYW/NwbLVT3MpGBGsoUJvqYQ4H12qpLpqE/9KTao7UYfbC
8JnHd8nYv1qhj2qyfvSl/mPo35PmnkoAgihFNHjtDIq1M88o7J3Ki7jX//eTVleVoiOT1kRcVa37
8nH9cHfzatqP92fO0UpW7j8TZ4DPBEYBmuLPxH47SFIkC4Y2GTxwKj51SryN2CA+JcJ6nBFc6Lvr
Si32WiJcVFO86wLzU6O5pRrJ0fRvYXbMAg2gD9BODn5wQNoxuJb0i3Qq0CqF5zaMV/DmHEnsN1L7
NlvU5vPhJqhlr0JbqAsKTPCku59P68nXhK8huP2fA7u6hkJLrfOgn6Zj4YnO6DZO6GbOp26X9lXr
7M6Fh39UMdZ3EXtOQgYIajlCoX/fepWZdU0jErMtYOc96dZB2UxEipRWvXCfXozu5GE7vF3u++al
/Y1uBypu16ILU3mje/+Xj//2a1YfPxR1YdQzv+apdynbbVFzIjS4Ab3hFJvS+T8cdk0C/GTq2oJo
WW3SrMODWEU15JhMcFli8F8jYsqPQ4FnfL2pzPZMxPMP2pdqEt41/x1wrTfWCHLe4K3MgPaRMu0H
ZkX2yEX3+RrbKB9ufp7NUxktwxkY1ejyIhu0uldUotBmqMmkA/9ZDOg4xHuU96nozwTF+sbqxl3T
1RvVpA03DZu+jDcddN+y2YfJ3ip3YrvVU9/TURxC88UdxOqK/sezMpR3loj+QqrfmnnoWsKXWYOp
ajJHN4QXqy4ouMYXhhJ5PuI0P3+UdPI5+3bm9b83bJBVythmwngsBH2Xq7HdC70n0Zrq6CC1QbeT
YMIGqQz3+Mv0x/tq0vFOm+yQU51wdSZijETYOTTtP6iuZWnBm/73KlpFmgbNW1Ww9PHIwlZ2uX+T
nWusku1w89Xbn8+qrds5xefDVWiLH5b7yzizt07lXgrIZBkZeQp666Q1kcUpNKV8PPrxvV59YaNJ
d+fMra6eiFuoFQL8kMm/zfV12/ixhEa3OQDLu1u6nBMiND+vrrKs3vo6+j7EanVDKoW+X1rDMVae
FAEUG0USH0XqzPzVG8JGHXY1SFEJxmdO79KKdaedRk+mx9pZhxJvxi57j2V4kX3cQG4ZDlIpu6of
72JUhDv/SkMPqcI/cqIPiXXYVgc/Wypc7P69NUG5FtBBxTe7ldDxa8983KnYAlQMVRJOJHft+qpN
4j5WJJ9vo64QkUgWBGFlfiOYs61jjZMY8+Hn6fwHsbfsyu9Dru7TMAZjkRTgh6ZDtKsO2q6/UZ7V
G+VqvrVu07vqZtrLO2FfHOdr+a44U1w+uV2+fe8ScH97nYlyc9kCQ3BU66c0DN0GoMDP33dy09PC
MBBG4Q5XVyDWfJZEBAD14ajzNssa7WZwQOFYnFm4k4ebJ/K/46xWDhO1Wk00hXESuFG56PWxdDAy
MKlKcC9F1qafpU2WoVmvDzeSUsOPSrfdsDT9FTDQNaIIHX5Pyj6bJTsR5K+mSHZtHTmm3qAGlrpo
lsMI3eVTd+ZaOHmevv3y1QbABKgY8mWGEoCmGYgNWJ1UQEInhPj082KcXu7/naTVchuBFKlKZgxH
ZH2z/iFr6jPLcDIX/L4Myy/4tqFEtTasRtSGo0ijHmSNo8MdU+qDGgMgaQIHfCrKFIBtaqBR4plM
9NxMLnvx2+Cg2sOAt2Q4SimWa/Tv+wpzc/kmDb9+nsdT7VSNyiCijBZFm390sBI9aASAObxwHriX
begg9WWTBREqxC6FkueacAhC7flke9kN/9y+30ZefaPMKx+igDLSyDXsmghsGVl1X5ds69fPX3ly
t3wbanXR93rejVpEojWZPViqNnTaGWnbnwc5GXB9n8rVq6wPTeEPHVP59KTRGL+mBHT3+UyIYwNl
O7c9z83eKtwSQVZkUEPGY7sZHEzZ/7Rkcvv9/6dYcSoKwkMVdgbtO0LX9YepCIeaIgDXJ4vCjGFt
FPETrSXLn+1iyRZqu38UsLxaTBGSsxvljwLkPxvl2/CrT1XbQbMSa6DH3NTOJE1uXAfOGFzEQQKi
5ys1aF6KeHAQnrVcb3GOK3xwoysbuWwhld7PaXE1Jm9WD3Wj0VwN82Ytapy6QzuveR0N3w0H4TDL
tSMBmEl+N1pxJ0kYMU9YScS+B43YM5HpwZ0bfUYNzNTS5M8dSbpK2s5R8mJT+T3lTNmhXnwEm+6k
vQUGbbALfk8XXoTKgHfFaCdzbWfG+9wpdiDeCBlwQDQ/wkULpsHPKc23k0VoLIS7NkeNsXdHRCvT
YNqDZtl3Zm3Pi3v8o6XNsD1/FUWPGM5FXoIvj599/2HqIczMjZfqV74aUan++HmHn3oBF44dLD5I
/GiB/X0rJVIt+X1t0BHRjhjs+OONlP9fhqAhovI/5PfWaqBtA+6/C+Fst4rk+G2GYwViW/KZo3rq
PoCF8t9RVnc7mI65rjtpPhJ7OrGpOaZ8Lv76h4iyREPfx1hdb7Wu/GcMn61Tma9ClUDkvpWGhsUO
bosKymvlBDXaXIndWUgNm19DktqxCI/dFG0ryr1AgrD0EKcAHPPLSH4ox9vZejTSwW6lBwi9dk2O
YYjRcYxH5GQCOzPzfeHP19hW6OYO5GEaTrsmEC6F2t9MhmEjqeP4KinufJh61RGax4z40DdapxFv
a/Hl5w0jnXrHTMiS1ARF4BNrxmkymV2mJz475hZQ9UV1MD7K6373SYFt39xM9+MlEi2bnwc9VRRE
PROUPNaDFqXIv3cpJWVTG2SBMf2bGJomaiTjkU+fJpRJD3F88/Nwp1/Qb9fTKrEnqtIzlLfGo0KS
jUHILt0Uzt1oGw5oWorVtQPZ4+jfnUOLnJzcb9fyOsGPU3XQxwS2A0GIk6aPpoJR6FXoZLzez9Xe
V0b0Gp/BvJ0rKZ86Pt8HXkWoijZVsGz54jiVIoqAqgsK89y0nnzgKEtBfhUXOuJqWtVYKMwhVcYj
fY7YLRzqMpONEJF9tm9z6lpTNM0QiRBo9K0rF+UUa3kwSeOxducNrkGb/CF0BE/d15640RwQ/N7/
qdPwfczV18mVCmG5Ycwn4K5OROWpd2bn/X6w/y+7k4oMdSdRpui7WqtB6vVBlavxaCKtqwfwjDLZ
lcTALWbiEsnf5m3umMDWUvOr8i2wA4Ntma/6kCT2UBk3xPR3Bb6EMSoelv/7zK/7cwH887ZbUKnB
8ymg6Fa35NyKIS6WoAZqiRoCxZwAO/HhLZOuw9RRkoDySfGRY1QV7CT/Ji3fbjVUMw6KifneoYuu
0vJJCt4UqAidHPMj7Z7/M2ZxS1HBhrQQTL9TVCHy7D1dMqQGY6bkdWwdMa8dLdk21TbGf0GxCqw+
kLg3O1fSMW1zgt9Ff4zqBz2gjepjXVVC+Ugvx+nLFzA6P4T1raSB03KlEsIPtfRLcb5MtWM7fbX1
rlQ3kvCqJ2hC3AhNE23q4aUyo32QFE+WVGHallwPGBBqRABoGFLwvcj6nWEktxqNCPDmaC7JD7X+
Og3XcfyMRiJkXCu+18y3tr6odWgdz+JDagxeXKPtYur4XIFwsihM+HszVD2rfjfau4iisUIZYryc
qTciTTduMJbVGzfTL+ORaoZiuvQI7AY9idR3Glr1wUepEZFAmYvah6E9on44VF5U3izSGuVFNdzN
HZd3cCPm93N+Ufl7UbhK8l2QXZTV9YQKRrVP0ws9RCIYXg4KdmO8l8FExV5cxYRO14mMeHH9mKgQ
S37loFnS+GLO74e+cquS6gn8XKzyTA8fcarWjjYaV0YsvWB1/Rbqz+HQO41wy/er3a+fN+OpawBS
vwIHGgOrf+wGqm6oRzEFkpP492gp26pG6wPi58+jnIql0V6ACUedFFGUVQwV9kostZICCI4Dlla8
4RNQHQPZokhdgODhma86mZXgQLSUgnkQISn+/RwitzbrPSZHR1k5yAPXpwKaHxdAwUC0mTQ9qzEy
y7daWbtxNHplizCo36PY/ZT47s/fvgy1PuyLcheSrtxH1h+9mG9ZrTAVYyL4lIixm+Nkim6k3I5j
gIyJ7A31xFGINw2Vtp9HPfVaqcrSbmC+DeyS/54Ag2pKNUT1dFQn2c3SbAc+5cyiysqpLwN2BB6Z
u0xaNyKnRMv0tGKM3sXr0el3AKGP2Llto1tz3x7ka/8as2c3vqwaB3vsjXVxrv61RDX/zO2Cz2bz
QsZTl1/4bW5nMbEyQfano2nETmVQdnuWZmTTOXdxuU/uf57Tc6Mtc/5ttMlMS6ETGE35nLRnFP1Q
4tkGD1KlbQworz8PdvLIaGhgSJKMhMifJta3wXi34xj+G+29zcLMQEPSBQwnnSsHnyz2q9/GWW2U
RPJ1NVkQRYUmOgGMKez+ercCgyB4UrzTYNuJ7NIRfMvoYCtLNHIOTi2f3KxgjE0eQ0w6/jiff/vW
YFAmmEHhfMw/zTddA9lJAzvxMufuWdlWKiXnjfAU5zvY7J+8Ww6Wxg6ijsK2PBs5nArA0LLRsbqQ
jMWn6O81Bs4nj1IngFKStkisEkMX1+F99CDPV/q0+Z1ZIDB+XuiTLdZvQ64jWoF6m66KDPnU0Y+M
0kP1FD5EV/pt+wK/dL7PP6ettXtqXYmAMNr+4S46zeYzuRgnr6bZVOC554V3sX1/TlL4T9rwzwHT
LWAv5BQKl9jf02HOY662YjIfw315ob2MF5KL0toG0IAnb5o9NRCiRcQrWJCfZ+Xku/Rt4NU6yMaM
U9IYzMfYeBvzeRdr0nYa4bP+PMzJPEYDGUU/xyJk+POQfNt6aFz5RZYBSRGO4lbf1nvrmlCYT0y2
Cm7SR9WWN8NeOxQb+HDbnwc/xWPQvg++qtAFmomLsvkfIFB+UbrVsdmVrr9VvWZbPFqevh8280G6
VYDJcI1fn8umIDizgOsFRkIT90hVBb+y1hs39Lxpmw5egV5/KviPpvXtjBrfaGR3XTY6QVrBLYpc
1MmcSjDsQK0Ba5R4fwbRA6Uz4sPOKan1GLdG+tbo9ATVDKJYe6zFcIsPqZcq+bWafSYlD8PQbqiU
e0uEk2u7prlIzDdgLnAYfum4T2bDHsocYD5EjJoLCTlE/9koLqrsd6/OTqlcjfq+qp5rWo3ymNjW
zJ3f+Egka05rfLYiMEUh2aWUnMau2DVWcByzzA2C35JuIT6xON2ZGD5bdo7SvZq+y8HbqBAsEvsN
Y+Nk0eLJMVy1+rhPtYtGxm5XQ5UA1TJzF1ZXYbHHV/61T5QdTSZ76OCPdsAvr0zCRKjaE2qrzUOu
9i6gu01vDMgQvhqKB91M7p8B6bkFwrhGebSQnuwm5DAJCLuLsQr3Ag2NLrHsZNor+cFSU7uuYkxf
Z8S5HwpLuMk6qC5j5IRTbQ9SvJ9m1FNk6LGKq3olxAkfKqVkSwMFB3jBnfk26qVT1SlCxhrmxotD
x+TmfWRPSrxL0WRvq+o+QUnPn7RdVkIGLxXk1YhylaXg/94n0Ksvs/lYFI9+vLGmDyWTvDEMb1Xz
txV+qnLolgP6WXKJWM4MUJO4MVdIUzBtr7atUbqmZnyVCimMOXpirNp5L+5bFAP9XPFSI/fmRMP9
2nKMJfzXsxsTNEAfwCPox81Q+HfxLPP0DXaeKja5NymC8GRhA6OOxc4Sr6vgrgpiF9F3exTuwwkb
KlpEafsYqHctIsX1FCCT+Dsvp/0sYnOp96hDLyRVpCm73EuseDfKvCKJ5sWN/tAZKoVHFkZ8Ffzo
4MN4E7vCq7WRWPV3XFw20q1f/xrEaSs28m1siGdav6eiCxBRGBCh0wHMcHUZdGIcKoLUYplC1yNR
XxLtdlIblx4Y3D0a7KO///n6ORkkazpxqYoAG0ILq95eq6ZDPifSgpXQ7JcKsBjs+73hfULGtRF4
2Z/roJ9E3nwfcZWXZ3XEryhA3sDlcC07dFK32I725+hMruwiZrs784mnIovvAy7X37frvW9oA6KX
wNu6sPY+Ii+6Dd3P14DmDpiNMy/5qTeLEH/B5VF2oLn092C6H/i1tOCKomSXTLHj609S1Xk/fxJb
4dSVbbFN0JfEJU5cRWxFi651GfbAzQkMQ3mmVfZQK/79pMa4slVuhCRpXgub1LiuUORsqk8jeQ9g
Qcup7v5xHESEMgLjaaIBiz9lMGtOmlt2p9yFxe0sEVHMV8gCINX+KnSZq2iRM2IkIGRbS8y9Tn8u
SUYVrGI0C+EmqYKM6rs1lAyz75zIuLd6JI/qvRFSIhNrx7LeRX9ym6r/nebD0Wz2uvRcx68j70wx
71ErRseKzPumT2HlV7wv0ZM/g1EsEJAPE/7Rk1b2B0Wc7aig1oEcQSUgud4Zl3HiGrKdqaqLSQWM
6Cvff5Ul9KkMQOWj0/gmBFT0JdM623bTVWw8L5nWYJVuLaJtSp2lfpt5dNHWKsTZsXAesnX/0Q8y
Im7FpiPtdgJWLJOtm9m+BTuI4PXF1BMZAFA3cFIYf6GzrNOrFKb7oD5qCVIaQrFT5MDRJ9MdQqrP
I8pXeBkhHqIXdzgIwF1Hbzf9CKKXIkM03r/I+WoRs48ugPhW5bshfY71N7W7G6wv5IoRrejcWKu3
MaRhNpZQcpfV/MkJQBFzK2AQLit4JKZXaVehwgTmwRxcBXWHsr+bYtkVNMR4Llt/IxaXgxsiq2cG
vIzyVkB0/s5oLqsRgMScbSpXM+4VllVHJ7eKaxu3HntSb8ThsWi3Rn9o0OlqqFKN1ps4opgRfXCF
u+pMpTm+NWV0ST7THiz78CSKt2HwoaiX9fDsV7h6pcjTkux38O6xuWqzu6KOIAIMNMp3pHFuOFYo
8ra8wy1AOQOvwxSWQG8lgADrwDWopAhxAFaKCtZwQIdyY+r+0ifxIpQzmksTbjfp975HQ7aFKDT3
1lEW9E3bo18dWMQwSIyVT0XzZul3gnUvZRYuTuWmVdTntMzfVDU9RBos2ieUn29FIpGsI/nJCVbY
dg06rV3xoLbYPqAbGYTFwW+7nRLJR58eRCQE93leEb53t52i30SicswtBFvl3vGlu14u0CRnvgzc
EdVHpacAOvNfi8mFr9wjqtCkd22Ve+Rhk9DS58uOgyq4gqRcJlaznUs3K5+U8r4M31PwNNVSh9qx
U6v4Mqf2nt8b3aYLbwXhWc4vtOGqme9r/6ik13V+H4wHqXFr61kHlElaXr0HDTw903JhVZTRRSwh
kjXedQESwuatj4RrL9x17a5qrgPLwhupuDPU4DEnxY5ST47ctr3SNAwUC7tEZkRx5+LJT7wWtZIs
2fJvpvI2snCyiFCoCLeZ9Om3k2eO/YTACmUY6wq1RTXEfIdjpTvU8vS6cuMOQlPgZMin67Smmmcp
aY4Dml1WOO21Mt72ffNoCs1R6nRgc/ptM/0mZEnDxq4B+YQVnNGmbvCepKZsJHZo+rjQ6E5ohq5u
da5MPKpag420gEO8b/ctfm1Z6/XGRBP1KsG/d477nd5Z+7LGFS469HGH+p4rqF4xpm5muTrUjmYS
nRgdMyHCAweFdBTkJnRRSrqZqn6T4DAHKCP0sY/z6iHacAG1I0xtOqUt94m5N5NDn82gaChCzeGG
28gP35tccYYqcmKkL7r7Ti83/ZAQVo2uKSaoUByC9HqxT1hkiNB2Dz3JFPayJOKCN72A28FcDDMH
9lPSUemkw0q0Mzm1PHl5/kxDzikL3c5iegll+NjkrGBm7sW4u4nTz3reR+jj+81Bip+qXL4wzd4L
IuUwBhitUWc1qo0vu3omuYG0HUSmSa1vCz+6VKiBttoVEqQe9WxvGoBR6KkXDeHNzJeqYrDPpJ1F
kDg3t1jfOVLpbwftVdDBZkm9Gw2f8dg+oEk/KjD7nnvjPhKwXLTy57ZVd2kR7EO/v5ARMjrzhJ58
QC2g+tgT4hyxyi2tOefCZzsetXALYAz9EPPMCKfTKuu/Q6xDK1FHdcwvIa1qcu1pObIv1UMbdfsJ
yYtuvhvKl2Bst4ofvIptu6uDaNvklZeiRjxw7wkDAnp1HLkA/bdmETs6Cgpd+3vuz+kbLEHlOv0j
XtGwaQJWBML775AFhYYwmzumItBE2y+P4UzrLk1caqdnpuRkKQFSIdhJOtDQ5lexX9XOuEX4iXiU
L9Vtuzd22ZvC/Wxrd+lxdLK9bMu7LLd9OL1kwT+v+CkZB+S9/nfwVRyoQ3GpoyhDi9E1t+lNdmdt
5n1yzGhcjkfk4byAjDvehG7vDBt5I18M16GBJJCNn+Uu3Z7r1p4KSxdNSAoqEj7Qf9ro38JSXzA7
0kdkR+XO4N0FoJycqS2cikV1hYk2KDtTH10VbsohiCPr/5F2XjtyI8u6fiICRU/e0hTLVxu10w0h
dUv03vPp90dtnDWtmjpdwNrQYIDRSJ1kMjMyMuI3AzKtrXCOog/FP2s3Ve5ujXGxj7QUXRGx4S3a
8UURfgndAwKJX3+4a1XQT69xabdUci7HpcgQCbYqsdBYvZqCSSMCNgDXh/uvR7t6I/o83MUaTcqs
T5qJ4ZBC2vZbLvpnasoPlTO7sZt70Xp6aW684dWlQM9eXVaDLEoXQypK0apRDFggDd7RZqrn7EYl
Tbk6gqIsfBsaIZhK/73HacjWjRwxQunEhUVZgFwNSpC+1uxk7++o6a2jH/oj9+j2wM3TjXaZXW/u
FCuj7sUV3A226bP2ru9yl76wK++qg3mv76pvpFaw4G9Vg6+uqn8e9/KTBwkVOer6MwLDQERwm1Zw
FlEpcn79rf80Wf8V+th6CFli5LW6pGUUYjqPmSCu9kBfbSAbtozZu6l8CPFbgWoUdtv98KhU+Cqf
gvhVbHZDF+BYjUNVx9mKgFhkvM8J1JGWiFUN2zi6j7PaxkWY1Ailu68f9yrdB6FRk8qArJPNX9z6
tEhT27ijZ1xRcRO49cgNqK9s5UYNdwLBJdMawqd8zjwcRi1FGB0zCG+xqq8dF5BcFUlbIM+acXHD
jftAW0UGD4Ftq/36HUDWEd3OLfvDflxZuhMejRur99pq+Dzisrg/RUpRyCK/KBlxWAqNSP21VOzE
4cb5cHXjfx7mYnYjTBTqSlxm161+lFt1jR/lkVr7Zlgra0xK7n03vhGhr4Y2plCnzcCR+Kct8OnN
zCju/DKXEKnNdkbRubl+TMCvFcZO1qIbKPVFTf/f57yOQLDMMa+hd/n3NFZmhbtnPxKqJWSBFMHL
/RZGSurU1ChQi6pBNcrJ97p4pV3eU1aLUvPoJ89RwmUk8nGebzBQS+2up7zno/xTSW7aq3tV8+10
kXpFNsvPJaTDTGvwdTvCsyNo76A+Ufz9tsIrr8l+NCt6WNlBm5FIwCQqYjut4BtAvKKRcWO7XJ3d
Ty98cf4V2qDNBd1W6vrDbl7PTrme9wmfNLKxg1uPLvfMNcWI09fjXu2JAsIyF8wogHnlIpwLvT6i
7qKv9vHBP5rraBc/8vIZXMuaM/K3ij/GnfI4HLQNwnKpcdCFTUWtGnERsjxMhH9+/TxXF/YiQQt4
cUEUXQKKSiyZBylDGRrHRzc5BRvNjh3BrpzWNT3RphDm3CJFXZt6tKFEHdSs9m/15S6LYs5t1JcT
FMVk7vXqq0IJV0IZEJOgW3Hx2somHsoqIZGS22UqFRVp3U0d0hi1w61t2x0rPnG/Sx8MPu+tw/pq
AfPTaOpFyTSc+6w1MkbDTd1apLfM08OyohC2ZB6Fwy263oWbzP/yLz8PeLGesAwKxjplwI5VLDvY
J7nmuXiunoVN447rertUUA1HcYK7ztH5toM3bth/B+XMf3vKIVvL22pTe+mm+pa7t1pYNydk+Tyf
oljZohRfAc1ll2n36V21M9fjJvAiUoTZbc4Ym3s3VvTyxpfnti6DUeXYxoXzT0P704hJ5pvpKkCh
BLql/fMnpB74yxUVsYXg919VrD+PdhFHgmw2g7bk/SSvPfTfzHXmUga1V+v2FO5RPV//Nwfe5wEv
srWsGtA7KsECx3RVZl92pYVWrq6/nsVrx+qnUf6wmj5NYi13WUx9lo57uE8h4gq521S3sAV/ctcv
PtVlbhtjylLmurwAYatnxf6ZuJU3b9qXF9zeIaAbj6v1ymm9lF/CN+1GKP4jo/DV6BdL0wjzwqgK
Rp/NH4KOwn0xr1tYlGPKxTp4FSJPWVGFaG9hOK/l25/n9iJJklARFuIlRkj3mrc6Np667/c0l3bJ
N4EcOn8a3/5vH/MiRxKkslS7JUYEwRk+XtAcy+zh/zbERX5UK0EjmwlzaYytJUHL6qP7IrnV9L8K
Rvk8dRfliDQIZz+l2btHyRCDu+HBfzb31ZOxzTfj7/xEaSR7F4/1MT62N+bweiD7J6xcQtQ6oYy7
SuENh924no7xY00nep8cxB0c2CfjIbWzl6/n9NY6uQgtScUFvcZNfJ8F96P8vRp+ff3zr+Yin2fz
IpSA6osoJDGA5ml25RVeeE7XwCTX/rbei158wj3ETY/4eKxbDyO9I+y7W3nYMsYXm/ASX4DWWVNX
Fc8wrvX1cNTsye3X9cH3Oi/yStRNZC+56x/mp3B3c+xlo3019sXZmYVRwj98UuS6AdJsix0Zp6u7
zav22j+UT9KtiHP1i/6HKiJeomUAQA4BakN8UR/MvUrx2aQxlG06GhpiIrqm+mQGJgXd1goQ5m2i
YttEpRdFwX9xa/qHsyKaF1++TeD44i/PYk53iHtbq/IMocb6en1dvZL+MwoYwL/P/tU4VEoK8QLN
wcGdD+Vj8xQcFSc7KOv8vqws4fD1gFfX0n+mV1pdfM8Iw0yAEkxvZ951xW+fOncZSpsJQOeAqHKx
emnlW4Cwq5Xczy95cYrIs1gJckJwrdx6m9/JhzN8jg3Cz3fqQ0MWre9ML3ZrL3qMEX4tn7obV9Ov
15S0ujhN2lyrcn805r2C9EhNMzL8/vWs3hpg+f+fUoEAN4AoLlgr2urcj89JeKvScuuzXZwdYTSg
vtwyQFGlAFhidzXTAGnwGFYbe/QbO4UpPuIL8PV7XS3wfP5yF4fJJKNnQrbOmfVdo+ScndT1T1h8
DiAA1CpJPdYK7EtUxO5X2+CuPQWvxsuwz27U95a3+1cQQuhGQe5ORzT3YtGOfa2GZcqijbKdT8+3
e62Fj6/f9FpVRtcU6jI6SC4c8/7+gspcYO+b8KLFdNambzFmAFq5UVGH/nqc62fkp4EuTqxwXLV+
XrEX4Fo99I8Z7g6W9OZvjMdua2xy3F9elBsx9erq/DTkRSSbNRGiEfaj+3CFEU+8HdGY+Pqtruqz
fJq+y4IjXe4p15Z1MpB1RMq9igX2WG9iuuqCQXs+bDzYaj9RcbV6cXYz9XeufxOHtYgdT0RbsB3w
ZVW2SXCKkiMMVbQSWiehwVlp7bZa6ccQDXPlRvJwFbj4+akv19WsV+mqXj66WzqtU5wUt37UN80x
8VLLCzerg0hsypzyGN24O1Dpu7amdfgCiyvL4jx4seB6sTe4ki9ylJozB4Orq4kTlSunT7/HPhYL
1UcnBZ40pbY+pWsJMfUwBV1kHqZptqau2Bbg2Ez5Z0I7M1zcU8p6XRTIJ4o/mvoUJJ09tq4EIiPT
VRfhfgvkXydgR5HHXli3Nj1Hu+q/Vas7M0ldtXpcaT2KJB8yALd6WD2Mk7gWUToP6JgmqYjXsG6F
AdsCOEDlS/QqIZFG1Z2c1FaKgn2TvA3RXgo6NzJgl3wkI8D1vKDsfC79FyEFmpJazSK3buIg2mrY
ib+JwmiX7SHPd02Kzjsohb4/wLd2g/YhTUvgNMD19MA28SY2IqoF+M6qd3pB1cAITkvfscyAIobY
lht2FihusqKZajxHwQnuoCXOids0rSt3W6XJYbph3WK0GwM9jlET3JlufVnF4HlQIBef+9C4owhk
AzS5Eb+ugrORgf7Px744AAdZ6lRZIyfno6BUFOyrh2gDQtN6121pC3TPRvbctxFodcDzOIhd3NTb
vrngLg7BWuh6hT1GC6N9HeiZVnf+gOQ+/GelUq1a1Jmf56j7/XVkuBp7AAXLoMGpnF5WGqIJuVl9
rKmd9a8DsAh8H26cUUtk/tfh8GmEi4CKdxmAWryh9iqy7XrybVzdqdFgyaAcpeHGKfFHquNfg5kA
25GRhRenXnzIsgeBNTclDQ+rdTLrA6I2vxBrsX6KFtoh1i/MDqkgwdi2c+sFxAK/DEcjySmh86Ns
72EbvWk2H6mNKYZ1K9W6dlLyWHBWELWTxX+1LNUyaOsWv1T8t2Phrcda3qjnG+nUVf7o51EuDpQk
Gla5YkKUBVRqy9BW5D0CWDucFx2aC7ayz6iGbO+/XklXm9+fKMGXfCQzbWWc0kiVK3cC+qjYSyKS
bBo7cFsLjsMW80Qv3pf2f1NO+jSwfpGjz6EmRtVyfhrNodePUfvaKLemdFk4lwvr8xgXx0GktWUs
ZYyBr/ty07TTM24bzsqJXVydvP9mKj8xnS8+oG6OSeCrfMDCXSZTsikBFp7+sHrz14cD7Tlr2ITH
6ueNYa9lsZ8I1pcVsz4J5UxCRwhB/Hbb2ADbz4mb7Arvl4IUROs1j0/gYDZwypyvR74WhT4PfDG7
coDvQxmwdFakz+1Kwd/7xr3q6sb7Z0b/XIE+3QAqfdX0tcKMivOdTnNmVcm2CYjv6/e4Wg38/CIX
QRx9PPC/KS8y2PHWP/pHDeEV0fKdcq+e6g2wrV2xDVBWX4RXYu/WTriavX4ef5noT6+phgAW52Ur
1I52v6i653T50JK341O1BT3q3Apo12PNp4m9uPmI1WpU/ZI3rhHmxDjGQTJ5m3iFrWE6INE9D3fB
+dYt+eqB/fk9L+49jd4lwxRy3wJwZlc70dEWiX4vcBN38OgZO9h4racF0mDhJbOHhewpL7c6qlez
6s9PcXEp0Yuq8LWlOBCrH4hWW5hHW4Lx2JNVD7rqFOlH3P3OzfdVjYeF8EOIXmJAcmaVO+pUb7X2
rsCdWQOOJPfegNNPW2Ntt1ODteLf1clDlt0qF93aZxdn8aDgaGtETFuJBdpwvypev17/8vID/hUm
P62Gi8CVacUcSctNXh4fRROkdPWczA9ye48JupUBQFqdMcOwSvNnb+6KBm6FvJkEaA3RKS4KlLIr
K0GRqcfsQ8QBbDWYrmQkjtm1joYZ00QjlSxynHea+j0eydHoMAo9mFqK3CmrvQIUDUlZru22fvr6
3a5WST597csyn5zNAa1uQkjtDK7MGquO2LptlbuMPrrgQvLwAlt2s3V6NB7CXwoqWTdOoetBDO9w
OMYGQLaL7GYWiySYShBeeo9ZYf8Rts9+N96IxX+i/MU31BYpGCBzmPGAIPw7hkSVnHR10857zM8g
TWCCY/1cLIBIkvYRWVPN8YNflD1YHzfj15U3BKonQ3WFLbjSjYtoEkspioDlQHF817gARb1sl57H
l8SWPVA5buspG/WmVcSVs/2vQS+CSTD4CexRBq2p2srr9lyfIw9XyK227s7ZDQrMlS3412AXs1vN
EaRXrIzBQGPHNoFKvYn9vNYQ/2uMi21eyJlWCQUvVLntQV8v/eJ+k9DSUyzRljY4VYJBdL/eHtcq
pX8NerH1A0OKSrlm0PxASWC3pH2IEJD2cWNaC9vwRo50Lfh+Hu8SflphAx0GIROJap5jJochiq1c
mZ0Ktz+5gwExfRvgVFaP4mwd5fkg6G+C+i7O5PsrHPKeA0xqV6v6FOYA4PTvqQgmXqhsoTasqvAU
QsjXE3QlueJ5NUoJcNZNalgX2yr2DXQdkCYqy2+FcRhXrhHZ0bwexU2RbP1i+/Vw18LVX+NdLII+
kIeqWDFeeBjRXm9QffO56Jj2r3pvPqCU5aLDAOMSETjHcKMXANI3nuD6Zv7njS9WhJ/WUT0Iyxs7
Kw+TGYJmsmv34ml8KDNrPvU7ih9OuKi/eMpJ4I/J53ptuOaNqbimYPt5Ki4jdwAJ438fRBe+awho
wJTDqrw2v6fFVi/upcU5FvUv/d3wnycJmD9Y5SLudzne32OUnfK+OYUiYj96uADjwb53r4rww2+w
B0wbN/Z92zTSc5GtVR+Aes5Gk3Zh/ByreCJwXn09rzem9dJ4GcW7YDU0EzHSQNwEG985f+lxYvh6
lGvFt78m7eKwMYui0aUWDAInrCU76B/tK+49Ebu63DTrnFrIY+REkF1AVd94xWt17b8Gv8ij8YA0
s2JcdLy88GCeww866xXt9OluPqnH5IAHziFAfqlytWN66KwfImCnm6z1KzXAv57iIptuUXL2J2G1
IGFgChHQ/G1LweDniBJUY4MM9NpNZsOM4FIduyXPcwo3ortYRKGv822WrVv2Qle/vb7C8OVPFXx1
EURUPx+EWe5B0irPogIV1T/Hqnrr0y8/5V8ZwKdRLkLHLNS1WUndwohH9MIzUUyi4rrvsTEIrd9U
D4++a9zEodx6t4twIfaKOAcm75aMPzrWc5R0FKNvlfquftN/3u1PGe7TDWnym2xamRxT4nrw9Jfw
vb3DkddZLAJWa3r+R+UlW6NkTYlv2NzE/S6b5ouZ/aNN+ml03Rd8KRwYvXEnd6Y1U9Orrff9prK/
ywhgVdz4B/rHCjWqyOodcV1uNQ/fg83kdbbvoeRuwds/rrb+OjpEW/M4rGHB2XS5T8vF8kextLu9
8KjfSQ83AsLy1b969ouAsDIMvLWXtSee/2TA63YruZmLAJUjeuEpfBifF0kyIGI3ivHXbtUawL7/
t+r/pB6fZi0SsqZHMHq5VY+AHNWN4urr4r7yBFdfsu635psMeF13SkfYdje/2tWUDfyqJPEEGFRd
bLo8iIR4jsk0krmx46qwGz26EfCuFc94xX/GuNhyaAbNgKJ5xXCreL4H4YxpzWz91K2TrbKu7WET
rO9NTuobX/X6Xtcx3pIBMuJ6+Xda0iALNqlSsIR5RAoQhZg3xnKj8d7fnkJX2HJ5v7sV3q/udAMd
FBDB4Kwvm+pm0EVlLi+KG+pDLD/F45NWeV+/1/VbDPaV4K9WFO4uZbITXyr62DdhRf8pRu4W/4HI
jdcIJ4AIne07wX4J7NYLd7fMEK4VYTQkKP8z9MVGyUdsZksDsZOlCDRDQch2jRdSksDBfm/QP7hR
w79Wg/lrwIvTEqk1NY2XAfHaddv16xk1fYRjTUCbjXNaWfe3lPWu2fswIjxwHKFE81+IVDlXulxU
oiW1G6m94JZ1jHYV94xxw2nh/Oo3madgX9ja2ksLmGnap5R90XEDBmc6txCM/5+P/Z/HuYSsAv2W
8rkLl3ppRrYyLBfzN9ALp3YXbOOT5KxIMru9vk1e+rdb3e/rNx9TXPTsERvUL61SJ4whWqxKli1E
EcyZrV+/3rGIenq8VWFfvuO/IvCngS5OyDiTp1xWa6or4p0qPcbVm+TDeoWfOUzxsQ5/CZjVozdb
914nb6ObJ8Dy878Y//LsLII50v3hz4suPkrYXdNamTmQ2FgOzgRuap1qO3Sh2t04Aq7vKaz0dGTG
wPdfMgmMWTP7KMuAiBxXXgdMpbJBc7DEm3XjCF7vpTd4IHjcXj2sP415kf4pg5JnaZHPe5P3RH09
8yg/dYkrHMTCQpxlfEOeo11X6knx7by3SjJljOFGqxksrXeLZh0Yd3LsSHgUhRshtKloKZ2Tyj+K
yksP0aYYjlWy0wxHp0Fieh3KLSiiBF4SrU1Of4XfRCnGQsdQfFcD2y82cex2oa1rthB+1OK+9T8w
FhJ+GvG+iZ0OIZ+nWLJCCS2TQ2Z+w6u++V0hjKyDsHW5mqA0gKzHR608ofoxuON5EF/Lxl3Rncak
43eVnmj/qdAd1K0cn+NorVCyywyrESKrRaO5Ow3tITXsXuDtLAj98G2hSPd3serBuTdcEZTJ2N3l
vlV2J3226nKXam4n195cdJ4wr6tYAqQt1455H8irjTKCaBeLQ/88/dblfq3/zlVXem0RSxbeucSX
0yHVHrQg31YSwnK2Ok9bsX7XTVShiwPSWPxb/93DaCGyxLv4bkC/PbMbw5m3+gPwyqq6U7X3FX8t
k9y6xYfTrr9VgZXCDxAejFz2cvVHeSfdd16MVQ0M9m9xsVkkEtD9ybFMt1ChKdGeab7LJF5ohuHy
ULmQdCrtsWs+jP6MMAR/L0YPEtNiC8nE7IEHG06A0UKu10i8f4PYN9L5L12z2ef5lkIomi8ZCgPZ
r2EwHVN/HQfZSqRDgPjZrHri76QkcvkI91Rr9UMswKLa0s9mvTooia2jzGKjJ3CAu2nm7gCrUzrO
uh3090P1PRmAOR+m8L5vvLrdwDaGkJBKDlXnaHZrYTNAK7eyh2Ddt69z4KbQ16GSvwU039GhDqG6
O8MDWhgvlXGORXt5gsrLM1d5Hb/3oV0L7nCntifo2chXRlLFWt+kg6PnW5HQrpxN/o7qVoqjvvhh
bifVSSHXzda6aRU/I+AnswvBPEg2w4MZWpIIehiLQ6nfGuO69SGII0zpCKeUbjtUYfpBxVYbN6O5
CZrnnBWU7Bpe+gELpqZ+9zFFhwqe2uah9a2i+EiKHUob3S7aY4Y65c8JAkqIhQvPvn8cR6fIj4Zy
Lqvt7AeIP9w3+CYaEPNtKbPixMuLQwgzWLR64xnzR/UFLET4qkF8qLwpc+L3hsUf2ALOl7MrhfaA
KgXqIbiz++fgvu7ssHEwpZ8q9B4d5DpK9cFEEaH1EMHkP4XgQV2jnhmivRF7JXTzYN31rvYjfU3g
ferbAWkNfyP9Xkj9d1kf4i/PbFjBi/mTUiGVcV21cV71zUdtdsee7cRHOKjNtwYVpNyWaHJ/FMPW
51vjsPQ6w4uo0Pg51ssD2wwQvvbiR9ls5tHzn+toLUxMfyPusl/pVo+8lW5TvEs+Fi3rCUI7ppK/
2C1q67X0WeR9ETwiU0W88M3fAz8AzZ6NEf4CQ2MX4ccIu6eBKKVaiCj00VoqOuQTbFj/eAZJ4VpY
nZTme85hTARXj2hzgDcCtW40XpXZFVgUE73BU9XbIKBYQEN3LhtbAP3CnxFpCtr+Goqc6aLq2gno
BABuS7bzvG16S+8dlMbsJj6M0j34AhU/kuxeNoCHnpthX8S4bWyT++A9NpC0OjY0jmRCgKce9H7N
Y5TdLg4cud6qRPp021Pn3huybZTIVKE8YuU5KBpLnTZTfFISL9Y+/HJC4HLfUwgCLMN9uHqpoZ8S
BZrXVHa6pzEj/Nio0HcT2IqNrNuFtF4BpDQs7YehWkSZ1S9tssU9IiTL33vpP7rnDNzJjLiIy3OZ
59XRTI+V6KIZkk/POt0Sztuf+j7wUKrr162Meq5FxBPypxVc19+K7tTnLrcV9Og3imD174PuhjDt
cYgvdsmP8FywrJONGdjhaA+tmyc7Rfey2BP1R0222mLTmmv0y9EAmSVn3viSPT1V6OIPj3r9kI27
SLAS5ZeWYHODi5cx3VXmUw9eRd4nD8KhfSm+gWG1+YMJzyOuKZ2NJAvTqy/fNYpThrYW71fhrlFG
ZDFc9cG471/Cj0naV+Om/pg7m80OktIZEs0RAvQcJtXOW+xUSxY6GmJKmIB7goJTdw43KntQC2sm
ALQmJXu0PIqV6kbL+YBIhShD+QtylEf4qDxt2hEKNYhCaNB2EUFDGi1J2td1YvXJL72KTgrkvsiE
jKvdz3idKL1vY1DFQfwjHT2lRVaiw/5mFM/Z5DTYl5HturHyWGmoabxHyXMfHzAm8IPHoD1E/r2P
Jg+oJt13p+6EzFiZnCTDy1ADoBEM1YZUZq7W/QrpEtfu1FMvHLOpswNEEVPiRGMelLl1ZvNUpSAP
ORj5MiPF0zH/bUhvs/hT8t8Mw+v9t8l/E7vfKf9PF71F1Ssq+t2U3iW+m+lo170rWF+Xu0Ki+Bl8
kJiEq87xeTbJgC1tullwLmDPjxFwGbYXeuM+FklpkTmi8YRC4joQqk3CKaz7v5oyskZ43B3qwsa3
2T+ikHYMJ0A1CaXmJN/OHc5OCk86ePNYeCYkIjI0zOhzry1Tu1CGraJwmPycClS40FGZu/KxZoPk
OWnl+HMQmi0ylW7LPHPqCwh3VKvNCjkJOmBb1D3QN8rswVC9EfGlKdW2dffL593pz1l6dE5lcy/2
Q2tRwURmB1cvipSCotoyuLZ69U32EwuZNssXtIMZ3anKWV/dZfCj9aq1dcEAAJnZYaQcucadw0bY
GK1uxdM3HwHhNOYgag8q62BIRUcYt7WAxUPMi0DmzsqPekzIBVIPSUnbmA1HRftgwkgw5dgNfFhs
gEhzpCg0YbBEZJLrNF+L3bkf6AfhJYVNwqZM3lNRsZVY21U1rqmVYQ34/Eh+Zhfy9whcvZwWlt7h
TSF16Bxx1qqVLdeHhHc2sx9K/jsvBqfvJE83WDEzQj3RH5FgPZXcBr8MiexE677JTbQxu+9hezbz
fYwckJKJdjw+BrHxo8pK8IaLml/spEbsSrWxLpPnRCqcqLtfKdVLpPc/JpMSjCkcxzKQUIE2QJAR
5zgI/JpKzCq1o0B8k3JwAULwHMg6gke8fneUAfiFAfKmmb9GcW+eEysIknWCsWjBDWaGv8SbYyRn
V2O4K/iLEkotShV6Wu27QvBSZNWhj90kOc2Uf4TveXg/IC8YAYOsswzRJQ5PcVet6nNjbkfJOOOP
7AJZ5Ts+lyzgtH6SwpeQd+6HJ63Rvcmnth00jqq9hmxSKcxdE5SI1guWL5fOnItIiSdeyA/3FU7V
lbdCs7I5ScJkT8tviE/6n6uYuEkMwy6BPAYm1phB8RTJ3/MaBnRkNStwrMJv4LNWUd2Lwlkfv3fl
R6vuwnbTZTUF5vsyeC81qgXxY6EHa03couAliL9GXd+HSwDsjyUGVU2fYxD9rId7UT/WGEer8rMg
UTyUB0upP0x/Z8wP4DJjFKgV4VDqu7S/F2hqlIldNIq1insrnYb3WQGfMsDUQB5L0ERngM+b7OTy
bYrvFInbBK7vfvaz64gRlWIJ4+9xPknxcy/e9Ti3DcLgRLAU02DcljLpYUjoMo+6GjtZDGFxap76
PrVkYp7ff6TBqQY+qk64u2PAZhybhLpTASRPxFabKlexiKHGeLA0yWNbKG6lknIveSBfYBqjQ9s9
j/FDhjt8ehDRaBr34Rix5Zdv0RG/fLTkhecSErb4Y27ItA/5jNbVnTI+JcJbUb+Hws8i8sRgn9Yv
mvhWaSKJwLEWxXVdvQ3QBBfr7qnCHAYBFenXqqbB0Sm/miDcZGGwrZg1qaXEoJKskzJrsbCv2x9B
j0pUrVhNCgJ+ZW4MZkUNqUVo+harqUOGe9eM9lU1V2fTACaC7ut2SsNtK4OVUbdmdjblzlqxBINo
ZM9wPKOJJQyqLSGyGREmE0LHQKI86w/VRAMNjbL6exFuzXhyO7FfL5F9StnBQ30qkJTopHBT6JTR
w9+Jvw+7fTV9n1avcbRXp+cUBUyB3LYJYi8of2Xx/TAeRy4qMepSo2zLWHrExPOB+QBb0U27gRxI
ahMsHEtHJ3JN/kescHVEkbNUfpbJsQsAdBbFrkUvwlTALw9HtE1H5RxhVlJs44FuZ3ZWOtGaRAmq
0Dmlt6NNOxFJu0nujpgxbgos+6QhdCZgyHocOmIxgzOYKM63FXaLmJ0XzUNJUtU1Lb58FCvn5Gc7
Vpuxc3WxIy9GnMKvDtkwWJLybhbkLyJFMAQua/0txN4tiiKMdtC+kAVX8n9M4+9Vjlm59C6JW1Mk
zVSOkGFOMhcXBWgFHvG7tgHtUJKtlIVtKN5gxuuhbTEJGu043YOQB6Q8cZTQvtReKjlc9xWqVf6H
RiUgJV0tFHZU+axVu7x47vRwM3MhWVWKXTfFeViQ2i3akP6p9EOv5x7Rt9jFS6YdlZTXtfbR0EPL
pBgQipJdcaWd22EjpdVaS1t3RfZ4bJA/rWXRNSg6xC2W0+QKc+hRITJDzvYpegr72RHMXdId1YlN
gyTqmBzb8ckcTma2aRv4mxgrpZifieIzpFk0ELjsx/Ka+14i94do9h0lBjTaCAfu0oEFkHgrjBT7
K8MdkdLXcoNbp7xOhMmpFOW140aVUesQFMTPogn3qHhBiiP2pN8JE1Jb8dpv7pQq2Wp6+6oMhVPE
8j4ggfeHxja7gzyBHsvep9IjOSqnFgaCbofDeexRduE47Lgo63nFZau/a4psry8SsKbsCjGGERoG
rODx5/FhzEIPYT2GF3e9om+Uat7NU30u1LuwFu8UNfeESrZWbbdLcoU7D5dd2jFkIfT+gGZQZQpH
p0JKbNRgfWUkRzOAbDR2Cyl2lH4nEG3jpQ8rr6gkrBzZ36SRaLdCc9cZZD6VdowwgM6McGPOzFMn
2kZv2E03UtYxuHLCFyYZicXcSaoUnnK+U8TcHVthN0T+8ziEr/owOE2f2kqC3h/fX+VEFwsdpT5p
G/TIbU1EIxkLSM1JsWdt4HIkZX8uZIxDSX9i8ru5I36gESnLI+yZ1bMpVK8DyUGvFxRlZqvNCEav
jUyaGmWWKA6uNjUbfcHkd89hUWOcuS8TAQU6tHeFl5TfkfuWhfsmEaGq1PPb57aIdmnav8nmbpy2
qfgiCLKrCjsTKUsJb0JNJrI8NX6yMzvdHsL3mJoGIm0uJwvq/eammNatftZlrocz3DPFcKVE5g6a
22ZSWnOw2vRcqrMA+KuJenME9XioThOhRh6aTaf2TigpFs2MzSzju4V4ZTUhTtfZFWtFzX4ZAUnx
rHtLGFBXlMKKJOb+mowvHXqfQQOvGBah/6hWoq2n7TFTwrshrB1De80rzyiXUIjKwJR7XSN7RVGT
26j3GIz5qDynDVlcJknrcu6PcnDm41nBTDxhcpDss3o5WPvcqcTyVDejs1p9LwCICfFYcFdenLg/
9AgBxhFCC6YfhRSt+7ynzpDuBmPg7TFGW/XDoZZI8yRj0/uEkClxcz5iOT/lBalaM6/V4TE1JDco
3tt8fiQ1e1xByWyQXBsTSB0Cs7qOF1Zaoq+sVS+u83HrIxzYp6OtDttMbyxRP/R+T0Q0bUl6q8zE
7UyI7Ppg/w9p55EdOZOu5630+efoGzABo3O7B5lI7+mrJjgki4T3HiNtQ/vQDrQTrURP1m31X01R
RR3dCYssmkgkEF985jWZGvy0LbeHdysAU0RHS+n811rT9x39tcCfQC9220ZTtiUamFM1HZomXNZK
sDAz8y4iWQiFc/L6aa46hyjdq57cCRRDZfNWUox5CtrIZjKfGuqbwSADCF3V0neW8s0AMJ+JeRN3
++JKb6H56HiXij5rTMGa6InrxTpeRf28H8Z12GizVsqTFTwEzjiTqnKoJ2NeFMcyPzc61ptHH8oz
zVyH1DR8kMZlSr6FzGvGm7wwZ0xTtH1U4Oqgym3fG7djp6O6ilx/npwh+GFs0szia7I/qd8rL/5Z
CzSxf9BjbWOa3ZPEAlxr2xqRO5yZeUDVgrStOJcRnvQpkpEcy0bFDm6LZWQoSym7S4fzAivTQjVQ
eyXdtbxDHlDQRQsEk/daX82FmsxlKbaGRgso78zvQsmWA9Yyxr4z7YWJ8WE4jLNqsly1p/6Pvfk4
mBwF/UlWOWLfHKrjtp5OIhpREAWd4Ci4LZRz0chLQofBSUgms7qYDUW+FwhHl7m6tfXyKAwTbYFJ
IWmyjhVvUe+/OVRhahzPW86YIrj4NmTVaTPQONFJ5IIsOdQefUbaE0q8tQxEYbIWWhA1hFfO9Ox7
X9xnHAzjSNmgyUWcv0RZMOuLnVD3CeFxSlAh7ajXYTEqC6nHrmEFizS4KYJHdHLnUWPPBWJUGGRc
rff0/Nh0dGvN51qtUOIMZwqyrrFE89V5DRJlXw+bvFbc1tY3JnaGKEZDUn4fKMTIU0HEVTPzqvU9
5au22CcAUAvlm6bF80Lk8zbu5rI4tiR8Kk1SRHdWhMO5nmJ8o4TLyXjDKXluK/skATogGQVo6HoV
qO0acMHS2m1lvhI5feuL4YWEZArY7jWG2NviMTS0h8ArVr5JOU1+36rxsqqiuRYm7yj2zozhroi2
YcpRXt+oRTMHxntLGz2pTqVJQ99/sy2a0sBqUSdC3TVbB92bptKYCdKFlbwr0ypywHIW6UbPy20g
rDX0tJNp7dueLCexYKD9tE+yOdwyFIABeyo4K9F9zMHeZmV7iunHZSodDEGPjrOm7WI2o36nky87
xnNvA9dM0UByFFeUe8/zL4UW0FL5FqVYOKoPiWat9ZiYoHO49ww+eMYryiWsAO3Km1llPCt7itmA
RIF+YAM5LmOjluI9yI44B179jdNpJeiG6hH+h1m9TMLupCjjS2SG7rWFYdYZGTiB1klObaQuOjq7
3B+c9izafPRATjr8OnLsTFXmNcSzfMqXuU7lYd+WYbPyfLae6i8r5Ik1A7Apyv2cgx2tRCxb96Ln
uM96zggFgyKxC4ximyEjbXf9oiR6hmmyCUgDEwdYENKzzVXyvxvcVNVJkiT/Yu1Xin2Ky1SOxGVS
P7ZTsnCG72nT7oR3KpBzz7NTnmHgFd46tknzCpNveqllE+3tDukxakJfILchuk1jxCeFkn+gaeA0
8bxTeRS9qFrgg7SJ44ye1A9v8taOvbIboOYDr9BKdnFRrfQxJH0Mt7mg/UC7w57krja9bRmM24bm
aGiD2jeSXVQyaMI2K43lshhamvHskKBe5PmANpu6luh36tSXA9A5AwfLPiJsI/3Jw70eUmPdmvey
Tt1q8t1GIb4UDbL9xlGUjGmMZ2Uilimti7bRioR7WYvr3Krf9xjAZHT3aozBA1271+rk1vRfbVq9
nRMu87heK5zfFZYttg+OPiOttN8r63tTP0XBtUpKvmVYxme5vscWdxawTlNbYOkjV9S4XDT9Nq7t
Q0pBISrB02jvSqwX46ynUIsOhQiOozesGsc6JCH4SNrIhr7TFWbIvX41VnKtAZIsVTJ6x4wv6Lqn
fneYMpApfrBqmuYbhqrazIzvA+EsdIdSxsBMQjbV98bCb0NpC1elL5JGwwN7jFLyWnFaXbhOjYkC
FhJpqgFjFQgPaqh4RXfd5O/rovNXffq917JVr9XLUb6pUbzwFXaVqgT4kGE+YFx0JeRpbmnCAFAf
3lrl2ewOMlknCbtKRVVyo/FUtY13yu373D8bZk8Ss/bRPVa9Pe1ALAUwXcObgb5S1Vm8P/peGYXr
E99igzQcXytbXZr6VrXurircOvrEcpVVZ472ULnvKs217Ns0eESqt9FeqmDZRPehiCifTva0RQ52
aZk/FFBC+K6qlwz5Zj0hkcB1W3wrxLcwLOaVkbhxkwDCLWkDvyrjJmR4AhFgjmu8N2wdcL3GutYQ
Flawre2KtzbpFzniW0n72ho3TrzraFhOGI7dxcZDR3tfdZ6MDjX+DhRnkD3n/oBrtkpbNViPCbM3
MaiPWhssurK6DYW4G2C2aqFylvVZJbpkJoz6pnT94aio/V4iFJ6ZF2/aq6m99GLtR9Dvk+6AU+y+
LNuDI+x63iPN7BqyOvu2PjHZvbcQoe+D6T1NUUyv1Ydi8H7EWcuu7rR5V42ux1Hm0EPB1G1I82NB
V96JtW1Wj7wN5RIXEwiUCF8ltyma9RGNbylozlSPvtkc82BAR1kXrkPgjji/eu8uUJJdOpxNTotA
rxdK01M+VExTKoZ8dcLGZS4jK1r5Rr/0q3ytaZeJaahTLG2qjs4R5czInGDhdzfSj/dRlz3bWNsN
cbsMHG0z8u/166rrl7o3bUr+bYLw59dCMVyjCK5XcNaV9DCY5nYS+HcIhXzWnFaQlOeq9ZKmHbra
cJEZWcQFnXclfB4KyzUFrbgMDonTlBDP93a8szLQrtLslppp3sIsXrc6hwZTUEotPIHHmwEZabXb
4PB3HaQ69sgsadh7QYsVWZXN2/Q7Bmjm8B7aT/74kjHFrWt12chilU4YQlEzGv5zrl5KWOVOtxh5
z6r+APJgCXPG1RGetpWlxY8X05vOfNCZRjj01lIS/5QqnyHcNcv4fKxaOlXrQRxSac11dXIzEmS8
dZkyptk+bX50yXPYlmsdrcEGFy8G1jadwY4SP7QuenLMgmefowdplxly85UcqRVahmXprep7rtKT
TA9eeNdZjBKLTFkjtH0MrE1bbOi558ycehh86Vvk96dKIbcW9qMSIq7hb6ZiHWnWquWI9/yG491a
mIxO1ei1TxnLD7cDT+eAl19sPI7GxUjak611a9WRbpLiYQDi18ONJgujB42TcXZNjq2oXahxpM2U
wphNTKNVX1+200aQrSjJtut3HfrvYqi2aN2uCLVKi91W3L2bxNK8LtaTeudTanEcRpJQNYbtHaWO
QS8hfLVjdMki41XvrlWugWdBKpzdhDh81tmEY7jtw3TBXVdFrTxaDAgtcgLs8ya+IHa77+t4b5vT
Ogh5Xrtu3fQ7paKiluEhNfWN2qK8RMyNBnoPU7lqDbma0HwQzcbQfygM3/T7eCTjfKnVl6h/9hmb
qPo+jvcNOI6+pUI+lfJomhfZHktyYs0fTgpzJYW5ZTy9RvWjMz4m3hsZwiwbj0a3boOl8E+QbzDa
3pjxPsPFF6O8SqXGU8/gHVSU1qvybCv4xaDXKjZKsx36S1wd/OJoJAc1OITqQYyv3CZXVLd1G7q5
46O0HmFv8R3P0/1ExE28kTppjL71hUB48RUh9VJPZvHQnXNJf6dMFwmzVnqV9C3Nm7Ii3Ju3ob0p
gq0oGVhTny97Gzmh4NasMLVkxlrGN8WgzK6zjWkwZklqk9vf9TSgWn3Lc+s5CNb4N0Z0U9Bqd8r7
wjIvbavd+Gp68o216NcFP9J0Ou+i6Xrpe66G1Ln7VryWivFslo+BdcB3l+YwjwZiE8jTDzopfmis
gkySUdcbpTgk9vXm7lpLPypYnwL8aO/j+EeB5Ofk047d9TFVaFVtVEthIwNyKNNuG6hAcSZrO/mX
66GL4PvVBAObjMh5bvP2NBgVWX39fahenfKpsORSNael7zD2Kx9M+zZzMhLTlzpIL0CV117b7wJk
TfVePaaycan51oFxr2KCcPWfKP2BVsGmsjdsODKco+0cu2hcxRbOSp2/ECnEtaG9w4ZhbmVy2Xvl
2o8eHfTq/GhtFM9WDQJT6tsYV0UlT19IK1RcMu25EW7CeC5WZTYDhECZpXsvzFO9gBnKssVk9Rsl
qOt47MH3sMDPAF+MUypGN9DdsWcksDYVhr+xiw9Dr67YgWfd2bQcMTnWP+q6tXbJ3opfc3kQsLAw
IDffvfLRe4x1+vVespcinWsnUaz9B8BInbY0xIsOgkPQltD9nalNe63wGAxxmD9yTkf3kwOkiZPH
j25kP6vq19JC7DZZa846GZ9Vy1XeA2OZKqcmXjeXiJm7Peui+fSuguVBWrSemydOFIXeaAIUYx4V
S7jC/JB2ste1mFHzD5A15jiJXM+z+3Fl85jX82ya+9YBPwmiYIL7SL8ZIjdipPM+efSKF0q/jqW+
MrKIwI5356w1FuZLqWtYw8y92442UuE8pFCHigTxRbK5qdjXOZ9y9NJW3CvQFPMdg17yZ3LdGMFR
/BLKRyVeTskVWUCbtv5eP3vxTku2WG/KeE/vsGWAqXm78SG+r48YPLdAv3ptmyMwHO7a/j5xtkDN
EtD30bxQbxRxHmqSSAzHL36+bbmpNd3guRrjH1sgs/XYKRsrfuFAZ+nSrVF22w7FD/9kMl3KJiBc
PB7o0d7b0PLFE+VIjPtef5G0ELqF2q7bnOvV7gfqEKoCQX7gLAnFMYCAYk/m4QEGieeBNwtPw/e8
W033drEwrLtEzkPK+PcasQ5//XsU76fIVlWg+WPi3apq4gMEzzazzLCKq7wZeg7Ok4rryhZ8BBDT
dlnura29rE/ZNnS/WPYzoOWvy14BzL8AzifD8/NSIgKUL7Ttf6xY7cJ960JBnBfzLwWAPoPW/7re
BwZinNA//ynj6NOMhdW2yPvvlVyFDly0FFu47KUwzuG17olP8DNRVSnd3DvnyNGYjDLT4N0Th5H8
TzADbyaGR+NrMR6HaJkGPYVjMCvq26I4KPXRIWCMlL6hBkQHF4QxmfZTlW4EZmeWfYwHZW4IbdUb
L614CWpsLpZIKlucV/oxCHFCLme/f7ONz9DgOFSotgaxFe2OD9D30qgMYV7l8wyLzTXgv2kdNXkX
0MLRjRv6+xhbz2Ib85H+kKfNXMrQTUHAYGpmk0VSp4un2q9mGgi3pgjcom+OVvLd7x/y+NhZ69Ax
9qqsF0WlrIJ2KYJ9FtHLry7FhOUJU14pXyzQVdNw7PS7Rt3VDECc6Fh19+Z1rMrA6/dX/CnY/9cr
/oDjHbo+T/2AK8YOA4ZNd1teCpsexyxYXvkMyra5SV/puN9bG3n3xdqfYXh/Wdv8IJaR1oVp+lfB
RJRB3HaVnWi65d+HFweRjnhTbkCj3Gsv/WP5GB2+InJcd+tH/PCva3/kGmC70sjeAlBrrqsWh1Ni
zReXd90pv1viA/ZeoQlaIEYDZWvJzHKhuvTWTrj2ooaW4B7KuvNxrW5+v+oXT7D5AX8f4C3o+Fdx
kN4hPds1zm2ZfQFH/snD+N2FXd/bX0KSgxr5BL30yoGRy2Au18gd3mboLWBteCkPFg4G3dZwzTvj
NCwo8Tn5yhkFwbxyw1N2CLZMEnZfsUe+uqEf4qT09QE/Hy48zLYjNUqAneZ/7q39EBmDwux9nWoR
5b5tE36LvUMffcHI/pQ98Otj+YHfo3YIWgoSvd24pXxC21ne6Dc5AN2nbstx5/LuHcwbUMFL2KnH
rx6en8Tf393ZD/EvtEY/9q/StuBiXLIXd4TwBephSUZyLOgOvHWP+cpzX/15cYguySE8VatqpZzb
9f+HDov56zvxITA1wVApZc39jJgzpnKcl/Sxf39DP2VL/LKG9SEABbVUVDlyuZV7FSih8nLxV3Ax
f5uJmb+U59+v9xm/SdWhbum4YNiq8eHmRoFEEOpK3koDIAqkoM22Km4TZ3cV3Pj9Up/y7n9d68Od
rMKkamTcoZwQKmhXULqzB3XxUIEPnxjnVYw1dPpbVmgsbfWHAwYgzfKt1rWHXJ2+2Dmf7s1fLvzD
vYxsX20iExKnsJ+U/CGtb39/tZ8GPfQh0FhVMW92PgS9UugWHoTQkEOaSiJ7Hob7/Ct536/W+BD0
qnSsik5ljQZvxOiuSaAB3P/nLuNDCKuLWESY0CIsrZ60qXVt66aiB//7Rf4vTwbUHYmYoGGbH54M
EYYilyNPRr8Nj/a2O4MQ716Kx/FMifHcXegkl2Km/vhi2c+fgT+X/fAMGIFfV23PsuO2u4t31G5M
V5KdeRvc2DvxwlDPPDpfKC19sebH/d3FvWnHOWuK9BgYq9r6Slfg8/RJ/+dVfZQbxZpQdWjzXUVC
9Fsw0E/ton64ak5MLxSYYlO84xhuPwFC2DrfvnhHPw8nf679Ib+I6MvS6Lxe3aXY+zuyy0vxEr3o
NzRaNwy+l9EluvcZrn+hEfppXvPLNX/YbaFe2VAaEWXpOoAvqEXq9jH0ollZfHWmf34c/rLU9Qb/
kmkkHVTUwCdwRIDy1cZZFOCiNM/aYVQDWLehhj2M3iVoz5287cFLoyRJ3xxA4xjO7ALyRQTQzbhR
nYVQG/f3N0D79PGSDoZFFm5PaNT866sDy5ArPXEH5iHaWmfn1LhylmzATszyebVDRH1bYxWRrY1Z
j99uuhzX1C5fvIpP49IvL+JDVlK1KFemKS8CBIM1/fBsb21Wwxcbyfp0FVyIrpxCHLt+iiT8ciNk
3NSqLoNpJ/FvHLQbyCnCuGvBYZURTVCDkVh0nqJvYFYybCiylyB4AdnBPaD5f0UQtgyih0cPRKxR
v9jm0cbfvXSoo4AfmAzPFHOOaguj0ttYZRZgnhXrVUeOxuzc/Drxze+lRwLZgiNoXgywhQFj/CR/
akKgnntHvITRJbQJzmdluuCwB0PkaE5bR12XzHNEcA6rautFz7o8KNHRDG5q25hLXCVN77utljul
lghDldvCsmdxyMA6Watj8CPJH+2kBVu/TnWQBOPm94/Q52+rKR0dkyBcjD9UIZoZ2z795HEnzKeJ
Lrg+XkHtN79f5NP9av65yIc4odh9qanxdRHtm2nT58vOE41qxXC+SDo+3Q+OQD7YcK4U+Q8hvvSr
rBc6C0UABFJYiGnxxfv16aX8ucJHoZ0uByFkg9TclU69mNSb0rspaEyo6Zd18afB9ZeVPtwZmZpZ
2oNn2zl2vOoaKuHQAStMZ883txlNbsvAlMt0GCi38NauuAwoNh7mtCdT7vIrYKRsvgi88jPBCNUx
aFAYUHst/UMCWQZ2obYG9pHIza3bQd/XVb5wmn4DLm9jY4LWSwwvjNtwDF9lYAOxuZWt8eBk1sp2
kh3o79SE26PjsNUCVV/GMAtL7R3vQro5t0EA22YygR5kM7vHXTRkkl6BRASFIxqwUZ5YVnq1NBN6
FN9jWdAagh8wxg+GhhyEM8592J2q8EE+35l9soiY4RbT8IJz02Ms778U4lavT+7HcgUdfEfq5NPS
sD+cRKrEs47IcX0cQHx3zlHtQWCCOjVitwUm5pmHIdd2HAj70GqABdz9fmd9Kkzz6wu47ohfwiId
IsP3bF4Aw5YIzt/RmTF9PqBb4DbE/lqbAa+Rc2+H9p/7tRrEZ9vBQBHakpombP3jdtCkXym9pjHS
0tu1E/JMlKfhynoDHPTzSv/tdfgv/lt+/o83tf77v/P1a16MVegHzYcv/34IX6u8zt+bf7/+2j9/
7F9/6e/H5y7M3vOPP/Mvv8Jf/sfK7nPz/C9fLLImbMZL+1aNN291mzQ//zyv8fqT/6/f/Mvbz79y
NxZvf/vjNW+z5vrX/DDP/vjHtzY//vaHer2d//br3//HN4/PKb83/x//vXn7y4//+V//26bLw+rt
//jVt+e6+dsfivZXTA1xIHNsW7Wgg9sE+f7t57fsv0oHIzC0JdBgsHjM//hLlldNwNrirxaW7TqO
uIjLqSjM/fGXOm+v3zL+qktL4JVrX7XlpWkbf/zv1/gv9+nP+/aXrE3PeZg1Nb8t5TVU/blLpIWY
h2MSLBzb4pxBhf9fH1Ir6WWjpuM8qgAFJ+bQ7CubAUHfIcSNP8ClzJTvrRggRkRlyYAtdC5A0jHF
zpr1ZNlMR1XwH17O2EkXG2kpAAJ1M1t1dbNJ26G5sUc4FCaAKMMcwoVjRfnC07LhxtdqHJub8VQE
yKimIS5VaXfOTA9rDqODMgfWYxmJ/tE0SlrqtRh3U+Qf1DrsN6PXz6ZUooGTdt3B172WcQbo7miA
NRD6lscv5vBKoxpRT2W6iqDPS39qvnk6wx00tKNnM37UftLI/folKxm3lao8dWFTbIckqh5KcWjF
uOzBNTOngyAe+Oc+McxNoxmFQ7AwUbkZafDSkwENUKH0ZAX/+JA3RrT/+X81+b0vwniFkbfFHBPB
zBjAh+hSuVBzFSZDFgwHK03X9ANXTjamt2KCfFjb3SHUjXKbWKnYa4269iYV9fRRYp4gFEgTfZDC
qoeVXgVtuvTQlJsrHu1wP4RtCM4GtDWIdxNv23Vmy2qfMTOfGWJKNoMPzN5py2PTB/Ye3024FWF4
DkrG4wZzlJ9f6UodnuMQQrbhGc0mks2uiRzsya12NYaxeESom+m94+yYB7yqvV/eV+B1GjkyfE8C
sWg7X1w0gPa2nnHrq0rbhy0YIj3u0kPj3yj6eI7QTmcMmcPTSCN9MV3/ytQFLj+yB0MD7M/Lutss
6jUXtPeT1mFJXuBxcv75AfCruUCAHOxTmJfdMb5+cCrPWIH7BL1UpR24sVNDi2NfquZei81uU0on
7WGYW+1B2MmT3WsPVtuhwK1G1aFqRTXMutSGD+EH1nuiA4JX2uqmsu0eCa+883bSTpiFjYhbwMBA
qw8TurWHwxQcmzgFlxTwEqsrqTaZtNjV9HFbqZ636iLD26ZBoGxDYZkZ+fA/v86mbqWkaH/oQtn9
/CAjT9nlqb73VL9a//yvNoFxJQKmSIoKKa62lWAPijTY63aJDVoTvbWTF+K+Yrxail7C1w6T4Gjl
XXD0HybL7Fayn74nzQjucqo6ty8L2LF17cCPcQokIEbGkjY96Z3T+b9+aItUWbVDePrz//0EsnKV
Rd857qGWDXp1+PlB6YL6AOJXWXgUZozFR4SYnew1NnS4azTsir2WVPq8LsBpt00vttlodaRNfrho
im+OGh2m1lA3aVD7i6DET16X/X3T68ZCzwXvmWJh1m4pELKTqF5AotbnOLS1S8hEdDxLacM+6HHK
TI19FadQLPLcxwlB14C2Wp1zEAmIlGRCWaEz+ptOjz2IslLZKRIV55+f2bUpXTOvmLqOk9g7mSP2
TWrkc+Fj8JrYEhRxycWYmbyFMRIff37IgyQ5aqaPjEYhxplWaAnN35JxhV5EK4v5crjSIsajKcZd
8GtxWREiNvCDL+EqjZo8yypAyCK3NHzcV6ZelFjWWw4kzHCHaMsqDqbRLVS8x7uJR3vdxdI5jeoq
s9sVc7BjcSVqqZHR7qCDQuVP8DUvu3aZwee2mdA7ClS6YDQhEVxTNl4aeX5gMkmpoD6EjcyXmZ/X
bp4/6teB+eSxnbtBWdpgx83SKxfp2O3SCDURzylv23baZ4aqLEoYzJVRYS6B4r+UAFOEA7mpdrxX
R1Zvvn+YBKNsIwMM6cH1SaPM4eEAlmE08LpK5AizPlrYTf6ilE22LUavmtf5g2qfsMx+StuHCCAn
FWUMqF+zn8fAOyS1a4NndYscIKasoxuR5wx0U831qkYlklS7zu7g4RE4i5qtZo3ZoUmKdZ43215K
cEJIR4S9frC06KZxsk2ReLdVUAdgeLR9rqMd2+I1FoCCiST05tp2bmqwBrXuekX8KIP2YiUHGlbw
dWCowoFqoeFrsXzwnMFNKEQ5AHUg8r6DDmN6akfj7Ef54OpSOUxhvbIkhAooR0HQrqtsvDVrAGWK
D8LXH4yz5Tn5XMb6zkxkD+zBdEc93gMYXhTSAG+NuzHTi+ygDhmkHjV2zZqhvujZziA5nbbCH1ZG
L3h8Wl4+bTSgphadLSynQRIHNrRWC7zDGPVQR0jnM++72qtzFYT1yunigyJB0FZycEHfHScMLkBv
UatxFs0n03s3RgqdUQ9gl2bak8Fj5Bs8A5bFjg0GNLTrBmRSXS+MFOSoP9rVMrDoGrembA9+CiBR
dfqtirL0ptb8py4I9optI0YQDy+YATx3pYTOkwzkCAOiBtDxQMRD3cXvqaJJYPXlVuaWNSsS0BZ5
Z4H0gk0Ya2hwlKURzNOe2jIEXyGwJEGjAwzr9QgywvkI5XsrrIUyl5FBpuOgY2EDXJxlQbcYRv/R
tuUjlk4iS6etHdogXTzgf4W/UUChlKr4hkgXxsBIHPhtps+rNLkxuBFzs6Hea2MiYgwDru+WowK3
uykBdY4WWikTDg+2R0Tw1eSQ9I6/0WPI3bmseXxsH0ygxAi3hcEFmpE8LFoXtv5QjROxxtZujLyu
ttR84FM0FBfSvllb9jDsEhuC4JA7TIDrQ9oq5c6x3uNxAmSQ99bSqCDuxF1+F9vNM4GG2GoMyYoQ
/2562lFcCVWNbEcu3VxqRiOANoXdIu6t/GzV9bJqgJYFXtyszRwIl1PzeI695i9Mq5t7Qwtgv5lU
6t1+gv0BWliOLSLIRUj+lPsnT43NB4UzaNb3obOMG51tPKrtfdJoFyPTII1qgPd0c1yoWkM3ru+B
gWXlNo9FBrHdxEpbKMDKy9HcSsGQsB2zwO3GKJ5NXfyj6WS+oMEJJhFvYxMeh98DZMpBenWNWbna
lHlu1EzpKbl+ECRWum1Db7x+FRp5eipDDypr1RKvpxSVI92yF5lNCe9J099NkAh3eeCdAhuIs2d6
aK3m5mUQKdlmfh716MWbmn0+VKB2KsjHWUW4VM0axLVNwPVB98QPaZ/ZV+PdbhlcUWExHD8vfjRp
Sekdfo2N7jxURr6GzAcePMwfQtEhqXAZDAeGXA8Ws5XiVo75bVWaO2XM19XQF5sIf6mNDFueQ+9V
tVS5rwO1u0tisTKKUH8yWtBdhU6vUyXMPYUeKS/nYYi0iDx35TVclPyi8Z7DkwebnC0VowrWlmH7
a6c2q8WEI+ljSWqDOLwaoA9rMxRSh9WAUHIHMQ+SkLNU+iunRFTbruiNfa/Hiw5TdEQ3IJFaZXYu
rVTeqkUsZ0LpK8gYkXaD+9asaZLkue/FWw93Z5bVUbcxVGHNBLzd4xAorkUit5BDk7hqa63ifjra
SVKulSQq971Ww6VXphB1hjGAKVg9tWFj091IUgz9upHjXSUhs+DAVUIxtzp7Im2cFXoIjQ/8jNmW
XQYKONbiRYX6hrhu3im7Whiwo6+f0b5+BlK+dqykWzudrd/RxzWW7SCTRVpV+tYuFU7XvkgBpASN
G1XTRYgxmGdOly5LBCCk0slL5fWPkSD2KnVUrvTcm8dCD06mAnaK43DmBYc6g2BjSOjinRDbwlTj
w+TQHuGYv8ui+i3SicKpHivrAiWTKICPnGd6vqjpZ+3LHmcnoHgOKlzC7atMrGjeAIlQa9cMEKC3
ekKTShAYEs1clGj3wA1FJ1TPKjp9He5LKcqlzqi1N2NTwD7WEZDJ2iyG31rs+kHrQSTrsEoQbrIV
V4n6EiB8sFQ9IzpHTvCuDRMu4xU46CQX9/n4HTJevgzIMQCMhYtYhbxlAZIeKsfVUzrfKq5vIdEl
h1wIk8A/RxmY2jj6obej6ZqxaGZhpbwxmAIQPr42PiA0jp0ROmE7Fwj4MJaaa7W60YtGW1had6KI
AezOUGzuH+0R2ozIH+zJRwK4nsZ5aBQ3E4IzWqthe+23O9/TIH1M7TlF6WCnR/aNJSDjJVN7MRW6
0I7t49kcCWcbeDAmS2/aGoTLqwF7kyjgcXK/2/tVuWgtJYavBO+2U0Lo4zlM8WHyl6Lv5AHC7EZT
gIlPwia2NI4Dpw9VEKs5WGW0rvXOduMwS8H1KDvbD6ADlDdFHTzkRW0dZBz+4wNW2vOW3GphdOir
TCb8y//F0XktOY5jQfSLGEEQtK/yUqlU3r4wyjUd6A0Ifv0czcNu7JjurRZFmLyZJ5eMZq6kKbdN
76XHMOR9T6g8yxJcgjWklir1yU5UDYGCICZJWhGIL9saJM48rbWNvaSPvrMwaveUzf8E6UiVl5y9
Ve46RAk4lxMHz1Ki80tBuN7q/sZIgpJrLr7mtFZVOiQIEabrWl0D2WG0mnDb52WAZ3cp7heH2cKQ
0qI1j/shs2L81ZV7UrU6lnIkW2Ln8Jd5ZCuRsbPisMlvpB98zlZzU1z7lYXo392FNSlzY1z69Jbj
vgx+4jH8EHN28lv70xW7zJoeupYfPUFKWQ3UM6/jkByhHw6EM+xf/njr3ppgUoEocdQEwMcJ18SU
CRTAiWYD9R7tmAg1SvHGr4iOewEuZv6l/eylf20/TNjOE5A88MloKXZ2ki8TPdfgFAxxaunF26B1
7ishAk5+QLjL6qbQm9F28lsj8OwUosbaFcqta1k35VTpU2v0hQfIi+BqNqm6A2iUCLL3Zb4uTDjv
CYVzK51SvPLvouRKHhaeu2psCbUrJXop2ldCEC47ZNatZdDz8M26Waz3sAAw0bvhutUL7RPTWGyK
PLI3TjTt+kC8dBkgHIv74QrsPVABG0KcXdvTybHitQPdA+evU4Gq6aJm78wBXUgljKaFkGHR0kOr
U0mkBJLuZFurvvRiXpXXJLxynsrqb5ij5DTV9hVlMK3CcQAilYtkkyvSYKxvWDdbACu2qflJQKHN
QPJMO4GeEiTlBCwIn5gZ+V5DkstGURnz4IcUxRthFYLd6Y9HkIJdtX0z1gS0UYyEhUqJL5hkx+LW
D9E1QMfyhQztdWpn4cSLaKnbRXGsbvo0Oc2DbvZiKOxjH5ftfeXhrY2B4+mxanfDLIq9DKwWX6yn
oSI2hP0C0b44Ycyn3z3CYNjmNoSCkiNTFJccWKv32Owz0+vHQS8vkGcQkEfvTS+ZtwZEbq1VMDaY
UrW+6aLwuR36H7OEd4PklpaO5uj604soSLtJKyRIVhYfErSh25hgVdZYq/2GV2VO+En6MSn2HFAP
iy5+AwcHZOvKnwo5hLiLNa/qIbqdYe9UfPO2qeV5+6CKViWizmEgyzrXvGQJaaS5GiaIC8vjKGgy
ybyICsDlUdWIznJsDlMK9Kr+qhaz6v1IbJiePVaTx+8foEN56bxvAhLWnDlXfVECFDTNS9cR1h6m
+nVJQb/4+sZ0XO46Xho/JO9juo85tqd9u9jPtZ1+pZX4LANrnQ0FdSee987BhdJxbMtytmKkPUnV
11LfuQM+874GspJMA1kHAVdDzLDUnrA3Olst/xJL3ueF92ZN/7wWT57VH1zl3ftRMOyDrAYVktxM
JcmvtoULIaXe9W25G3w3P7G14c334/s+7H6SGcM6BwRFlyFUvqwa00NWT5eSBWfPb6xWhgrBlE3/
UMAQWC2h/1e1Ay5H0eGLDvt+PfVAoKhKXGXCNZuK286UEaUsUk+ua0ELri/JC2HOvZ5ae7XONQqL
5+lww6xoPfceAOxQ/qByshaKTK68awCsN/NelHAY3DJUpML0Vudol7Eq/wx0TWoX71wT3LkjS4vp
kt+lxIwJscBdY9TX3r4Q5I1cmy8g4J0iYbFVwTUVhpZ83FpNg3WJXe4YN4u3mjRMbNvlXGMVZ+m3
6U1qEYvqxfjgCZbVYiZKESunWjfz7Kz1QhUnxVT/4j5QZNTJ89l+zg3eIzlaRA5hKvpxlMtNNc8D
0oLIx6vESTgRo7mBT0y4toHpTIZgN/OVjiHdOV7frrKJmVmgz8v42S/LoU88Pl0PHG6d3trtydIa
1Jbe5gV5qTk8WKyxRqAnVy4ggkDXr2ahaiXnUeR1T9OZyxfLkJufXFhYSRIStW0YwxnJqahujmxz
0S5qzy2gEC7Lc57eK2t4DuFjdPKLD3bjTZ7ZFm1lE+QuiWbTAHgDDW+cWBndJLuxloJMI9gI90sm
wOzsALBPKswmaWYWYXoKd15Tf0yEqI6NGPZyqD9Ygu8z9o4b5GjFzWuJVsiyK832SK5o+Od48FO0
xaEye6Ogjv21+daKFHMx3IXitYyTG9uFreqSwV+eu3w4iAnNpxuwAjrTvisbubLgkrZJsmm5t46a
PdHNv+Il/Vt0e0hT/d62S7dyZv2WjaBvMug0c024vNUM5zzW9ySA2Ukl4KqrJgLdUq4W0wOj8W8t
a3SwbFOkHRoiry6okwiV99RN8Xnwrceih4WTOpn/YSd/1TwjvW0gvBHnyr1XXTlHt83+4Z/+XrJ5
47jFabwml4rys1A8Adv/JFEPP9JGbpAF1hiWrSoD40F+HVd4f51nesk90oFzjop0y1oirktgWE2k
0KXzxkMGwT/A04m+ItHMO2UTPtFU2EMCca/0F/GdTrBwmut3pnH1/ZL2N+HUcEjlza0rgqRtV9ir
tEEzTsXvWMKyyZ0CviY37LzQxW50lxyd1GMVSeMfvxH2FvpH5cp/y5w9gn6fNqas/lldoU86tW86
dsn1VDdYL7ynzIF0OaU8z0bST9pNd36aNKuJbslQnitVJgeTZe1e83USaviYm9dkdK8xuOKpt/6y
0ULGiSwfaivdlDG3ctJ8qyppGSnXz0HZ/kklnkRPvxPeli7IDlOFA3VkjcznbFctIX1yPtcRmV5c
nQIGnGdmkmsxZUj86fRvQhxHUjjb9vBUCupCwn5b0qI7zEQy6mHSG+HADxrNgWjwazGPGxO/5Ck3
X35bQub6LBxxV2suMH5Iq8T1Z+2mkEz/KuyqV2wG+wgm2qqSXXlmn372sp77B3KpdFS+jquiRDxM
bvMi/fIpiicuNH2Wi/zCP3U2HhtVXMpDqcRHNBG0KmvvwwJo6ZmFnFiFuuZxJpezPsQbAUiGF2s8
6eaxv/KlZhiaDLbemro46Y5+z1wcuvS6L5GEDFvXIuLfHlEfnvK6OPg9PZddkK8ynW0tEW6tCqxM
Pn84Xh2vALBUeQ6WKWOXGQS8Q7rBMMamlJ8u4I2Th9rhypvzz2BrRNeYV180UEjdozt5B5/RWZlR
spZEySqw460qQNDaRABxQWuYFuQECAMES4UcFCd/hthzMbi3JdGk0Q/XwVjThxwQRDZzt03Yn69K
9fvAOY94LcQZV/Vspuq7na8Uz6bBZlaqU+CNXzMggFw1L0sPHmUxw4upoecEycUtk4fKyqED+mqb
Oob1Pmp+A1DGaO3OoRbF1m4vowZiksGfxDkKplBye8xCgKSdiuBmLFwerelRzZw8amsCzMFJK3Up
aDaOvykcvPt2JslJJPOTr8u1Vy6vrpXbu5Ydlb7TJSFIqwqAHYnxHmrUDh/2TGr0Hce1ddU4l171
pwwAf2HcJ5VaXCMbKMflXkUO8btU/sik/YDR9MFzXCmYepPlgLDuRLiyGjInbcQsYHSxBsUgfjQL
svqpu0Oi5QYq3Q1Flt9cbrgRxeVNVsTfDDe8FeSCYxTPclOCNYLBkG+6ImNEVp3tGuaQbMevgPyd
ZxGX9bkc2F5yB86MQ9cCU6axv3Ima1MU3TOJXxVcG9ZWZH2B1YmV+4ZAqSBs1u46vvIbBv+O2/vW
NeqXUOpIszFJi7m+9QL17sjHgXOaZcxRhgrRogU+xTj1QoJvm/D/iv/ZOcku45yf+MBv7bOX3jBS
fjWchFYlTSLcfK/Hl+YhK/2OgSHdP7qoflPYmCQNh3Pv40ELzK1SXDqWyUfaHckqyxzDGnmVsH2P
RRmfliXekXcF5DBFb9IZXwg+HUy3fKOPB9vcE5vQgoXCGAHctxt661KB3mhlDqmr4r316vdacWuu
LAZlVmhOILMpQ+yj26UAkeCksb+OgyA+9IDqnMLZhoWyALGpc+pw4rBsB4DagGjL5KSzaey7XlWy
9L0rq35DlcKPKCP3rhjRBIhcAt/hhp8ofGR5ZnLwqvlX1jsXWJ9IWWy3uW/LI9P5PTW0h9RYBanv
4LPNfoAZ8QFNxWEW38CoVv4YvKgSLiKEk1ZO2yhz89vatTQiS8WgMi8OCqx6XiqIvm4KCjP0R/Yx
99Ck03OjmmM3tM9gXB+YvNl7Wm6j7NUZ6nfavV6DOoFeSXqtTvpHiRkUMuUV4TIn4jzn9iVqww9b
dwf+aPsgUWYX+iWDAkhJQ6BIA9sEqhZv2XLb3WmbIC5yc6IABgPnDa/7TAeubYPE+liTBbYzUlUD
RJsYehM3W5KCNcvlquVUG0cDY6WAvx3xy2orsVa8gJAbrqgpv76fruQSTy2HQGh+BV/oZYyf8oRl
v9QRCMPhlPbs+2WQ5IScxRNzyLXrA/grSXA7wdf1q5661WNLL9SmhhU09PUuzpZLq8udLr2PKM9/
raaEeuwyVbGXX0SVahMkgGp1RpyA73nkXEOWRbxLDGiQtkl+KwDkjQcvOA5+4cRwx/Xb19mb2INg
awcxao/31uguBVmicFqKOoOJ8754ID6B6bGF9G0NXFtuC0ZqdpFyUgj+lySmL+EQGs4bW2x89n5p
yvQwtyWCd8ESPmQsDM2EcbELrQsq0o0M7ftmju5yw0G4FVW8cydVr7Oueoz7hWfC8DX4VravyUwy
VZnTZ1u75bZG8mRylt+bBEZlAUJFtQ10bm2ZnZXL5xACIrbG+JLlZESXJn0e4VNbfskr6ThXG8Lb
4AKe0Ki8u8RvP6oWJczSy5fOwCMn4qmoOpo7HXL+dVefotB6cRHKRXqUov8ol6esgbKkHAugEfih
LmCkNIf3flXACnNtsXaU+fOde9sfjiOEa8tfnAPGK3BY0XMwJlvTVmCyhQNPcmR2K1MQhxU2Dz4l
7H67NlwOurXRPA0jrN73f+qW2VGNKc2eUrmanH1YD8FB+HCNPc7reAihvMKOsDvDopE7N7NFSYHn
ArJ1XPcoGmbFkl5NRfSYSYF3cQo1HgCdfCUuL/hcMetM7a7eRYOL3YpjSbOUxX4J3Kvm1RxjS/A+
m1pukwLs/MwAmdlsdQrFUaEpbKhABDrWohjP9JlTVSHUuKP5cSVJbi8m3BYx9FQNT55D62Z0EsmS
NgNSHf0rjebQXmv60F/T9aSflqR7LTIfpcIue7BS061GMPO85FDmMMy5wGaqFcQHARkbkaNB8F5G
bb+TOnzpIOSY0Nzyr/8mpr+tYja4VPFh9O0xa+weZua6CDl2kKXYxw7zS8kb7XuMchv2c6n3I3AW
Ro7pazNl9851V+g44hZmhkgXQ9heev+ViOXjIAY23+pflrSnSFp3Y8ADJDwF1iRhTFEl5bCFspA7
nKxyDwbbsKTbamGg5XOED9orxUgJselgI6364TFNgaqO6bUzdam+5dI+xsP8TPVcBhpmBsApIf+G
H7OA4hk4HbxgdD+asn86DuauK0qKLPxDE1jvqRqu1eyfdmGJrRdWH1iDSVUCWc8w6wjsdJNJj4xl
WE8EYzs9XsIs3na+vMv4Fi12kO9l5A27pGYMOuUMyXxyNomuKEDtgy+80m+q0XfTVbfPVUehQ7Yd
PXwzM1LXMh3zHLZGiAWnEogoHDwwQO6CsTs7C3R/Ndafo5ucPOYQ6I3ea+UYhIPyJkrFOTVk2/z4
ImNOK3ZSX9H08CnaUd00HuzpvNmGEd2TCA0rScH0ekrFq/ZtDcemgSgsTXETmutGGOFNKRHYsc3c
yIa9WtJmVXtv2USPSmXuDLMyqk+eh3o8Fyl7kCrwnmoNGLuiIm6zDF+LF3y01A1YAwqZyIcPD/8j
BxDwY0163+dWtmlsYN2Wy9plyOrG7p9AO14Jjwx1m04X1007SEDIcF0/nFRh7brYAXQw7ud1fx05
t7mLasbgaaiH5YgFhiLc0XUwm6iL54E0KqRPtHxhCDiGt31TvojBbTeeWNiGI3o9MFoj5OnnEK1o
5fxYAWoZQ4NslyX9erY8HGiNolLMD9SGpBJ8fYAyabtg69nLpC6BepIfj7wsP2TXHc6LRm7L9q02
fDwTvQAcfGhb8Idhc71sTPm/QC7PHNmqk1+b2xjUL3jBkG991vabaWJvt6sIXjhimzVOV3crDLDB
ABaKFvw2BiPBgjSDpJHv0qTbVFDhfRTL1WzN350WnxHqvG91z5XTnG2OnVclGsyiD/UipUDEifhJ
pzTclD58w7g5BlH3Uzj9Z0beBiFyPhHoOBnaHnHN9W+5wHXTKLWtMn1KZvAl3GGYXJEenbAXYIt7
8K+p1aIELIeW/l0Hj1kd5fsyd+5jxz10qjsubYf6XWEhCOBiLAzoKtIhQLvNMj157P5M+cK9SgLe
br58tRKfI79P1dn/lqo85b5FLE60J2ZwXIKi9FhLPunSPUWZPveM0Ds7iNeyYt47m/gcJe8F+Cl0
QYNCE3sfflMcC3geQfDFSKXdggDR28TDjJdVrJqN612HP/Em5v7J3hdiSeZObMK2PHFZ/gRFRfky
WJERx/ltSneJquROxf6/KGhmBBKMJrqu1A4lbrp1kuQnsyBTcJZw9rEPbSlgIx0mtc3COb9QH6LQ
CTCaDDn1CiPM2qVKmCW4NNmIR/wOAAOFbB+YYK5rrBbttBwlGC3Q2uEHd8riGCXFt+NW2yzVzm7M
seHEzrJtmyFbe+YZ55ZPvQY8J1EEO1P51obD6rEO/XhbBQsiS/wlpRg38KXVSkCnBOaHzy7Y28qP
Pvh7XQmmwnDrxLOCj7oFoioxC6y6uLTW4TDz3mVJsVGWgbgdyN80lXSILTWJ9LgkNW8/Jknnbdwe
Vatbwu6WS79f9/EpDqqXxC8h+8bDRs+MGgNTIKApb9OLWgIVEf8wdcGzWPQH9ziebNojEpTNfok+
8qjm3KzTYouB5zuQGiBtiivREh19yMJ6jyopb+yqfmAkuAoY1gf45E6F476wT7PN9uMFO9JX1dq/
pi2tXWtbx6pt36YQyWYMlmMyEfuI+JHs5KGcs4Mf1v2TnVg8h6W9ZZAI78sLnbVrxmCD2p9tnTa3
10xpIsyFuC05ZnbXugr0oyWLbzCnQFWVwa5Q1UFaCGbeVOqdk3h/iv6+y///FYwjB9p0hY3+TRhu
YxU4HyzbxbPvDlz+Bg98h+P99nkH/cwAssgjjxa1idFKvyS/obLe6EwfLgtK4arf6cD6bmMKfuWi
XoRlPrj0yq0TdM9zSP+I0kjOJhl+yog6pLgZ3rRpnyiYgrgF/p2J2qbMzLuhH4Khuo6wRE162Sbt
bDE9RbWzXLdnomDN267mpW6RkkwX3GHMcC+pvkIKKlVv8OzeuHVymwbLpeSo2UgL0ubcH7sgPgOy
O9ty+bMdmwX0K6riP8tP3nGVvLku53x3+Voi75ZhxH5y7G2BA8rrigthhngzq+gJvOuR4eFxSYeD
F9U3kRNT5ZtfEwRiP7EIerXTUnZzdcS8RzmVkYZPctbuE/Orf+Uwv/dFjH9wxnET6z20CbSUazoI
Dw638dSrruYmLJrtHS1VPRW4q0pZf0Jy4Fjq/jbJX4YWYn2QiOgcojn6Ufc41yAZrC54biqmpEjs
MKTsY824rkeKOQBOdzBcTR0C9Jc3g3CYPPgLCDx3FdSicnb1Htjme0pvG2E298tOId51ExYvk6O4
dCbNVjx9tqkaHoYRmyZuWPQyd9PR53t9Bj+SWdDRCXN3zcCdmR5sIM6ph1hDNHGk+89WPfxQk6Nk
1Cq7ETJ+xN7sXQxOZGmEZNrMTqJJGTHhZxNnVLjjYPfVp7L4Yan6qBvrsEzYB8fhtSwB17pd8V6G
sGKGgnkN/TStqJ+S+IHiyHldTsmX6jW6TtdtgtQGguq8hXyvr2+CmuDR+a18t+eKIwX8LlaYNIFr
qLIg3YEOugnsgTVBjd9lrGjVicxeFOEmCdjFyTvAE3125+4X/0DK7dd6JfezkmN1rJtf8FaZBXlS
Zzg0ErzeDJXc22i2/8zG969UuYFS07jpVyUep8bX9EEv5bfVUVXLkSPsIjw3zJHbrDk0GrBvMoEw
LkcKjEzx3vrWClPJgnNS+3KVjc6rmy4v9uTv8BpftOGaONffQ/8a6x7FVJ/NQpUTfaErXQ03accR
mHkkuLtn2CbcmrKDDekdoLn+11BvUhlaXwzD+tUcqKN2FOSfwL4TjtyOjJS2GhPqWrPoVRGFVh4B
pzRoAR8UHjTf+nFy8zfhqmejANfrBUYO5P2NW7ifcLqbo936J4YvJ/AJN9oZ7+eQZBwGtF1GYKbR
X4UdfTb50qxFCzul+TeinddyvM/sC7ORjcVpkIIiOj+bjypQlyYfHzOJMBkzjjN8JhORx03B4ReW
XMTLsBFtsorSd8u91AND0GLsdz5KP4c3wFdYF5d1Meq7GnymwMhOCU6El/x/pTx8Z+05j613LiL7
J8Ooj8t/HS1rDwiRzpO9sq531+yQpPlFTaiG+YQht9TddyJgk6Om6oAIjkn7AwsYlUqR3qd9/yNh
d4I7/MKfxoVSo001uIHi0f/t2oJOJh+/i/Xiu5yiQz8DnIru72AIusvK8T7wwrsJ+3Flje46DWPv
VMwRE3j3PFsjqHLHPPhqik/TzHjTL1t7O7M1YmCY1kL3v36Ql0jdaEW9ZQNrVlMI7jx/zy0ltrab
mfMwF59FNJi9Eww4MZkYWezkE21iUnn/4JU8dT4VRgpte7XEfwEjhVU7h7DAbbrphsxArvpIkuFu
1j/c5qsqetLCf5DN+I1l5Rzq7kVGFbc0RXNHA7S1GEl4+2n1pyOA13ii9gET1pXX8mklTbcmwrwg
qfv7jkc5q1dtJWcqLzfjbLkHUwWnpBNwV7OYBoBW3jZOuXVcZ+SskPzGquaS1wCIryCea8YN3Bch
Ocx2t69MT/g/Kf0dIu1lLFixcS/+LYTedjLLT8vYXcmuj8FQI+JXy3kY3OCuS80+dqk2SfnyrIdl
ZibqmM8wD/Wx6gHDMiW6ZQZMw6bUf5zfCXBG/nWU1JwYiHlrGo/4ppiUI/ZvPC0PWvDCVgHe74CP
n5c+2MgouTAZhznVFd1GTA+xY0DRhP0fRmkiVYmm3yvf+iAV95OxKv5KHrhO4jcx8iQBhIqJYx+h
sWmnhvvYlKymfvTnud0/G+VeZtZtWtOTA2YI1dPSwLVzwsF+BK610vWegUm2bq4ukZHt1sfa9Whg
nKcVjYqzXYmD7QzMwa99QZXhWUFCyfYW1VDYj6qbXjp7L8Pf6RI3MN1nxKdwU/luepfLbDenc34v
lvKzwWRQpDD+sUkOt4a3acNQGixqeOpmXqtyXMptvrinvOdPFAQLnqeGCUrsRvd5SQQnmfI9A2d8
5nxn/IQoQhaU29YKq03kVVgu/OpdUs4XzQl9Wku8750WYjnWme+kc8++Hq1N2DgYyuZruSHuj63f
f2Um+qHLnbYIzhyNX106VnaLNIePD3qVFvPHAvVzUPa/Ps84Uzm/bjW91um5m7twP5DPGZEQrKHY
6YiSKyMKQhFzhtu0QGyTwtwGIz1KgYU7Ys6ZB3V74+nmYYy8cM1dfd8t0Vdohy9eq+xD76sXUKcP
1NgyMG7IRxQjFzExejtE42yduxNe+pAOASMPpq+f0pmRrgmcuwbA47adh22GfoXHWr35rJhM8rvz
QGCRYxlXQ9bxLX3VtRkxSvBPNeae1eSGdyg6ADVdKtI6mlzgk9njpA8lijYT9/LQhf1PMQR/hUEF
8zLKPar8WyhM6vWQvwOTM2zkaCPI9v+m8YuShXNoRcw43GMrCqh4sf3Y2lUPVNYf1kDq6dBE3d7J
cDqSVxzPDUxyu22cl4L5i1O0701q+lOaTa9NFvPoLZyRXu1vZdEzYI7w/oCLwL/lmruEjXJkABnH
B9e9wvYx7q9kp6nssuDdy+tSS4fjgNfhsizhqlXy3o1Tc2g7+8UCoL0UVIMWpaqu+gUIS+M8VGUK
xZi9w028s5jMc225+aFG8+QNqtb5dN8atGAZkqURy2tTubTrKkpxZLOvRP1llcTGCptcBMJ1MTzV
UUPZsY1Jh9EYDoIJEmnR7Qc7w7SSSCrEorfJ0dba8dr72jA9mIfm1u7UsbKWP2/oYxqH8kM7TWY1
2OYQGYQaR4d/rZx/+c+8RgC1l/tYF6jwA9xfJ4E04VpEVtoFZdLJHyynOSbzGGzDsX9Jh3IzJO3L
wFqLhkSnSPPaFJIhXhR8uHn8OQpmWNf/AYTmzrboi8kUxlqSGppp0j7L2bLjB65N3cq2rXsGEZ8U
Yc3auStHpnXKie6nGV0d9ejOKbmUcPKr8valWtp72rvOSdmcLNvcdcrjIg3XBZ8zZQ3+fNM28cek
s0tH1h7eI9s57sLFuPS7+tSo0ICZWyFPZ5I7OSVH15oveDdv7dIFE88Beox2XrZgkBC0OHHy6nz3
eaGKTqgIqvXQrX0/XbsMwfR1K5Z+dJfGJG+W9JxLbqCiauX6pVCkeGai4xS1wfIm9kCUcV1HVvIw
MIXeiKF+bWTzJzIElrYWl+6kSgKF8zg3hxSrAVa9kCDI/GETsQ9gfq2GnGuwl+F7bY27LSSOuHzM
Ui5LxUn0Sq9bd763e4I0mdexQzrul0v9WptAXVSKTLbTB39DEGLdLpkvWAk/LDc8fpekxDfuNu0p
F/PBaj8VovfRS/R9ETS/NANx/KDPZ11U2Do8oPqxzymiVcmpb661Mv6PlKUPWpyDKVEyOl65qGFg
S7bcvqAp65c+klx5OBtQxRORl4vworMNUOoHYXY4jY6iukG++ONlasSN8IOnYDDMp2vOZY7ikUqQ
rX12rDR05CyxP7y07depbPksQu/D+MPEUEC9B9w64cuyAOssZTLADXld89TJW5Q/Yu7Xi/Kobgvb
lqE/7ozBLksmqs7elvFwHMLcgTgJWFniS6CnrFMoNSNbL7ef6kk2+nYQ3Y0jcGQ5E5Rp68brMbYV
SbPsysh+bq+yNr+GqlZ+Dt+eXn20K+wkG5FBd4+d9olxLh5DoOxsP8empZvUd+dmHU7s4NdRhDdM
GzunQ02peEUDEgqbpz0EqexGsYqjPFCYmZLzSKZW3+eh3W2FcRUj7pJvShqeENC4FCW9c0x7vq8V
VwrOSMWhpmCbOqXgNy5sjAxY2Dvl7rMS8keqyxJS+U/TU4gaCd/54cyiMn1fFU10Ckd8d5G6d2pu
l8RJGFhEWbKrLtxSfUp5x996xM7dGz1tALtAWQxJwwcB9q4GYRlHj0fBB+LA0S4TFPdOndvACTZh
igG3s+WFPR2In/OKFzN9DrGJrVTkWQCtW/tILTqSPrGcmMI20XvNRpFrPPmef5oqbKYy4FaZlbQ3
FMkz1VtWP6ZAZ3P2UXf8J0yDhJD67rEZ1QszpOHeSjQGWTJwqya9SlFZRoBGyHdn5tAm+vya+p/3
tJ/w7RPaeart9thBCp980IaEZtniaWCo7ZEzg8F+TVZ5r7X3aVT9alkpNw61b7RVbDodJ/QJjZso
WJa1LIDnp6P/iV5q87QD+zZWFlky7H04G4fpNhxWzdDyiQTjOyP3nNgtdScc7MY4tN5b7bN4/gCg
2Ar+5bEvmRi205ec6rXhGEmYhCiZLPx9IPh8ihCPXliBB2znF0yhKT7BHNVVJ7vIHT2cZGm7cWb3
1WZD27s91SuRn2O+K5eLT6ffrfFZohsOmpPs4iPjb4wZMTML6N2K7KPsOZo45fhpjyAv9fCs3Xif
c2HGYBBzqouYr+Dwuc/E9+Rm9aH2RoqfRpIvfToxlR2fwsS5D3FJIoqJp8FZeujRVJj4LmBi7E25
m1CtU9B3483P15Wpj4jD/eBDk0P/6NzEUfCJdEIxUULbExeMK4OfGWmaw1sdWf0Y1J1ASrz4Q9vt
60bgW3LiW/TIgumP/lxQ5oju2LcOazRAXj6AJOejsIa6QVLBlAF17ClIALUU0cci1d1spzTKje96
RvdV1xWDW2SvO71eKJkLW1xaifsPoW7LU2xodqTxaMmXQ5XYt0w//jhM0bUWRj+QXow/4qtb7Cdf
ZXjO8Pz9x9yZ7EaOtFn2idigGUkjuXWnz5pd84ZQSArO88yn72P5F9D1F1CLqlUDiQAiI1NSuNPN
vuHceydRUV3ZrKsT8nlEtezcCGfohAlk4n4bxYOwGQsgRzg3Ic+08vieBiF0HHp/WUsEoK4HL+Mt
TofBwWauR3HGyI+IVO5n6a83UckdbWTcMNXiWcFUJmUglcTAF8VKV+MZ7blniZlyEVrvaA+mwJPI
tS2muQx/mjx7d/LiqajWfuc3Ybcx5fJeFP4tzfCDuYx7wr/uzQ93cVH/zg8sXl/9mmekZ/FuOETm
utaM27HJONhiz1SYJIjV5kvrTA+RpiEJlvoTOfWL3T77M0gW7+pLZw/vpcqOYVS+ZCs4uuWRuZta
ZrHvZucVOnyzVhZ9uJv+KdcoRvHcYo29K4bqvaa3DNwFC5rhICa+9YqBtdvWxT7JHGKYyYWb24Oc
2tt8/fZVd9LfyPAtmMH1TVTi3XWZyqrFeRXpCRDtDeoK3+u0ISq6pyXBzJXzh1mA6PaJp6kXR700
8Uu8xk8dre84UNfEGi6HniKhxw0IdT0RUPiYLLyywyUO119s/HduJ44LpnZz+kPtUrDA6fRIm8oV
ibsR3zt4m1V6aYbbyILk1nJhCSJdmkL0zKP/IQma2VhWc1Rl7zP6wN95JEK3xNefOe+WvE/njFgS
6zWLZX7/ELtkuWXc2a6CMGaAsw+dmDEiY7YupZhwQmdftSrdxSsloseHX5Meo1j4v3XKJ6I4hTfB
aqw3uYmwI/VvbUMc7CYqtjZylTV3uVxD75Za0w0KWW3j1n1z4aAZH16inmXvNBKS2izd51A3f+To
gHhxBWY6iqpjI+W5RPPKgWS+KuQn64k1Gq0bKuBZyyW41XP3bE3MuUnPuFqrnwYeOTULl848TCSl
pLmWJqCmzxiWmcm5aNvy2LVF0C2Eg7cpeRdJ3p9G1uZeFVgyal+c0yqtcBOK8oCA6cMxrEOUdffY
MkT7JjQ/lBm/uPoD7C6odgY7trdoJNoSGyYhL+mqCjJGECqEk/ydQpamZG0vdHg2b3JKlph2JLtz
R5xNbE7GzPcPIu1+pjx/Q1qCubXL0coOr9v0LTQxdm9e+YI2FWzMa444rfNBqosjOkTSsdR9aFtk
KLblldntZrKtTdqTIldP7DWZa79TK9KntsXTwBtKfcQOGSE/A3M24XFNdpcsT+VivYf2jG/3YB5r
LvHNqPL7PjFfF2C0gTGjaLpLOnhvFVA4Cq4SXsr4nk3+YA25wdBUhGriORgZRNS5+RqyaTDiCctf
f7lXDe2waT04TfmWlNYzxd4l4j5lg1wcBWNUraGeJdsIX7GDGeEpmJuTB1j9qUWnYJazpx73QwTL
iHNoXtHtJNPWxPjR4rzgcm/eVcyn0R0ZqvDyUNXyiURuXPRJuvfV/ENGCKfw3BAeIsBYRgkvXQEI
dD13mVciruuLCj5T7UbT6rZtRBZJjp/gYSLNCfy3vSef4JErSqDC61BQ8paYrMs3uV2+rAPoYWFQ
Lbqgyg4zYZpUOvlKnVj/IY+2JVmR3U5lCra4CTGUj/5QusMmUQBtUsVEgB8qHMyf3iVj3ZyXV7S9
r22aovfGN6hiRWBN9ZHNa9kRdOM2/VW/QwuI4VEur+68jIEsyYVkj8IelxcReK6vTL5nsj5xOpjb
LLGNYxv9reEZQN6JDPa8/uhVy8NsJ/eNUwRjXZgMstvzP2dwUy4TzSuQUQUmsYBDa7rlWirHAPvk
mlhxDOFBjdf1F6f532SVzaXJym4H/3A/GjS6hhOUatyWpskXoaWNtuOhrernGRArEI5JqlId3c3h
fJW4JwjkjFPrEJc0RttFYfxeyfx27qbXcbRvvXY9WHL5SshhsuzIO3LE3MVNznoy8q/GRDPqgiYS
kyVABYJFH5Rj8mmNFikcM1k8ZkJITZOUd1mxt2THbtBkgGOFDcF7dfxpVOJBhQ4dq7Uix5+8Z3S1
Akle+Rua5aeSjiSEp/xJMT5wyuHkWQQpmGQmt040kvHNyqbmEzrFhCGEuOFPVuQfSnT3Qde5p9gg
Xx7XEhaYfJ4cTraqeoQtkxT+uIP3lPp5bD1QK6d7g+Y1NRygDu6kyNBQNKIWqzg3hZpRUtm3q7Ae
TJsxcLG4xzimVy9NOvplvkns6HPCBmZjZ5pcz22qfQJ3eTyQHUZ/GL+6NHn3IRxtkz/a8lk0MPd2
RK4i8wO20BzW5XgXVSyr+7nq9qQjWgzXmR8OfoVRiPll1i0vr8GDrpBFz467rwZEjA2jZCf8m4eM
jaCXZpCU9PjPC5pTQrSV9UAx/hlODFjgcDtn/e5ygfHxvHyFIYen4DTMTHntkVNbKBwczhi9cIgm
n2aCm6QNlysOAPOZhfCxGu1nymrU78VKPWIoFQx35AICBxX5o+X4H15Oqk8yMU/vb3LbOaa9/BUh
2mPpTw+VWpGJc43OrbwpOpZ6WX5tDEZMFs3bVmKi10j3JhsW/LoQJVbqfWDLsCGW/qkaZsiYOPto
ZUHsYXYywvHCAaGPRMfc4wu6VxjWLA3Xcl3b9sFYFSM69z5aeN5U6LHancZP/FHa3Zx6b2Cq5s7J
jUufvWKKgFzbhvhBKimZ7cM6rTua9HFb0xvsOsamPoWmZ9OxL2H9MZkz8EHcMqdtDqiqq6BcUydo
wOR5SL6HsqgOnJ7gH+4NyiVqFmEx5bK5nFV2X/aUWN3o7ZxivMqOKk8lOjggjHZlCokaJdF9hOJw
ycNXNPIX9phIVgqaiSZ5EWv0NCqfCxmowBXeN6K+h1EVV/2HjkW14BvZi743hr3EKzBgQuoydmIL
G60XZkQDqLRk5ZCPVzshYpZBTRpUZX30uursGe2LKOJTvUwMcJ1r3lvmrnblK9gbeEL+0Iic/Qaq
uXNhDK9t1JC72enICAmP2TOnZ/QRNG6ZAcJ1ODXksDFufuQxZ//RXxa2Sh77YvwtuxklUfpjRshX
J2w8mGkuclfb6jluRwAoK34BPNyt4MNMFVjiJYCHowGtzKCd9xj/naFmzFj4/a5twFt0fQUwMzUe
HhZr+snohjBHtAt0JmD3iT345BEbb8hMX6auuqkT+TeHIwfSyn78sjz50CM0IEQs0qj+itZ5rabk
PizCL2b3JtszcQGODhLDux1csA8WzMNzPbJisvzZ3+Dy8jmPL2sy1gH2VKeyLu7QGed7Z00B0Sv/
gYvhXn9YvIkPNnl+NTRlD9Gc/ZZ4bOwMKwPWdC8kQGGSwtq1WuklmFfo0iF6HFfrKGIWARjtYfjC
ZlD67dEW9okQEqesfvMoGYhRYswRkYM1TyTLJIiarGBm3UA4LVn0qn303bklA87/NMGbA10J2vaC
gRMbAurkMKizddSS/61Q5s3Uc+HHVv7cFtOhsPxpWwMaG2GWs+KvkHFT9m8d9+J1ybksxTuk1leR
dUSYc98gfGsFxOls0o1ZbWBl8lL7VE2gn3BGoNtNizqP+JaayxihOjEz166aSUoww6P+UriUEi8g
y71oB7kja/YIh3epBa+hhrhNbzN/GhCNTUHyR+YDHPfVerX65J4PRbk0jNMJSbLNGhkr6xfiCRNz
+DSK4oQm48hg5WLObFktBK9o1JGAVMu0nb38kKrqMjW5Dl4mWVYM6U+/rDeMIZwdZDi+CgQjVCZ/
PyQofZwf5xy1UsfDFWMggqCMesXoKi5WGe4ksVh6DmMl5ldv6BG3V31mBvOsEtH0OJlXe60dsGWH
QUjVHkQpXiYrf5nIi84avdA7pcXCBkkQxl1PJ6liVEWpTtxuWE3zo5TFwiDJSE5OTOyCsaibMhzv
Rknh2a9gIrG6Q7HG6tkDKqYDuS+dcOtT5lXC++Uye6T2PMo+Zo4cI8AQ9ucSsTsYXUxhFh8eai9G
gsMHgqM2XJpUftncnMGJt21aXwApdphGvC3tQoMbvoKlgVdaQG+sb6GQP70VOZmJ5nbrmclDGzHs
4X7VgeQ3aPA/F0mNGJBpnTa7KnUPYd2Yh6qdGC+O+cEPV3bqy3xOXfuKTAahvS++UJ//5lV9Y6Rw
mTJtcTBmO0hP0xLhqNKnhCHarmzVcigtHqw+gYwcPwd21VuYHgaoUgw7jGUQ5TrK346m9522Zfi/
MB98rgr++a+ugv/mQ/jf+hP+/+g96ODd+d97D95+5cm/+Q3q//xffoP2/4F89tlu2raHibxwMMX8
D7tBIfkzqUxMBV1X8un4f36D2rAXMch/WA8KZjSmrzAAF5btuv8Tf0FX2drW9T/7CzpK4lXId7Z8
LFTYWf27v6BRxmlcFd0+HDnOeiae3Az+Ca+wBnEcmsIq/MgqA8aN9Jg6vuRqwHcpcnHZX+M/qSlu
a83HSUC5VRNz3PPufgKiiyQ0nVqeW03XGWB2o+btUk3eIdTaMRX5kxd+dhq98CNdzf4wAzax1Hlh
uU5uYcoZ3cJf9rF4akH8SGmL2JGb/c4VSxqwyhDbdt7HmgxcNCPYpqxVl5jIolIeGiFIbhbJN5TO
eFvJPt/XgDksgOf5iH3L37m39zk6qV6TifRS7VUBK8ZAiwzhNDkJxxgBNA4+E0A0iNqXTG0VDPU2
yhwwrrWedoaL42IzhF9ZcXVBJRucEID6yTxSw3yYh3fmTret19Kb6RkB7Mg2BLxUAJis39D3krSh
ycweRHPUUdB4G50r4M0RiLMyl0+b2pZ1K+M8Ki2leU819NcSALQDBLWk/bSQJ7URdkVabot6pj0Z
oKMlCGlSZdmhKq/IpHidYUxdTZsW0/zoNFi3jzOWBACptg/Bt64UtppVzYBWpRreVk2xEnxKFEcz
n5fQ3OSArh7AK+jPKayWUxOXwPgVZ75mY+u6+CgEd3EnTWubdu1NUwzPs6WoVTlGAWwXeyb4FeQ2
Ab0l2g0/M9xmMeUnIm4SAX0umiFN7Iaa3V00xbuC8/IbyEVN+DJ6NpEjQv064L/dPxwwQDBme3/B
2m0FJxwBWrFggx1G0I0jicn0fUBOBl3sac4418Sx1OxxluG3Km5ziR+Z0g011Vkw/cMra3JZ2R3H
fUEc88LUdfjbGQzci7aYnxGO8GqjbjVdOOjVbwKGIS+jdztqUjrXzLRyoKdXMGpX89SdJqsJxFpP
IXteFmbxwSzhKnouMvgHzDoz4GxMLc54OgBjam4bQdKdqUluUzPdK3C3pSlv1yCqOPMP2FWmQV5q
w+7op8ekDIe+8WPlWTsv1CEjK8cSjxwjwyugHuw9S17c1jVpzhFz44OezyDosWbR4/HUgabLmWCJ
tdpOorwQJ5fslkzNm86Dw9NcO8cJvt/I14PUWl6lpt/9PgIUZTO3AMbjzXCgVrysmphfNTsvNUWP
Scd9PmT3Hnj9AmavWx4/sV79QWAvWLHVQytgaTLfsHHAz/fF6ODvMHhkGjq32MaEQQfUn1u/3KXY
XejgVKD/NsU6pe6G+wFH8srwv9A/ssj1/ZjJC/PCzuYna5glWqaZHhLGUoYn7jvD21GL38mkj04+
f8oq7dRrTYKHOKFGpKA9UUXbfOBLKndaKxAhZ6iQNfTIG3Awxg4PwcOC8CGlzduUGbt7rYlQHuKI
xDkoawmwz0sQs8zPcm2eRuQUvdZV5AZoMCN7pvSMy61RBOhg6ZsVrvsFwoxBKzQSpBqJ1myI8Vho
DYeIQDEmrevoXcZMuAHeN2N1XuP8r4M2ekUKYiIJGQbK0cyrO5alOkS4YHKBgCRCSNJrRQlT6QPN
Wrl1HOaEDFN8asep6w4mJ+cGgKHJ2+4Cx3PyqyRYY5aa7JNvRRp+zwhaGoQt7OZfPIQuQite0IG8
dCotAvRghA8u3WGY2k0/GocZuQw4yW2s9TO5VtJYsnplVuxDDHF0ujqJ78CIZAiqf1Q4Wo/D+hGV
GQqdFKnOgmRHIt0hUQxWsyMZFlGPi7jHR+RTI/aZHfpT8jR7rQKqtR6I0ifABtTa+QZaISyFTotW
D1VaR9QiKPK0sijSGqNJq40MC90RB9WXdLvhmBXunSN9iw8uuLGJXKnh9j4h8j31hkc/2Hfy0jnm
e9R71aaZ0Tw0Hk4FOlmsEO7RZTpQYORXKe4zrZXqJh/be9RTdsXahv7wWLMO3lcFRXX5JLXiytba
q3VGzLks1cEgKBiE7IWjknBB9Fojwq2sRiqSPBah+dt33FFQn3K/eA+dVnyVCrTH6aIt+5ooGIyr
jTjMQiQWERtdJK8RexlnDF38rOA1sFm4jlpelsov18b2NKphUZOGIG4fOH1ClGbgoBasCM5C19yM
Y/qskHeimYjuTUaAm7R1nueiWPf1ghXEDK6CnQUlL0K40kERt2pt3BQ/Z1or55jRvJua71IEIaz1
Dc5VT7ZVo67DVBPCAQQzH4371EPigBSPF/Ou0tq8Tqv0RMRwASNIIiK0hi/hQ2NJRwSm1veZYvzC
JmalQ2NP72XTwZhsdGljFXhaH4hUiaK+eJ+1cpCZerFHuxgHElnhjLwQs79Jqw3NrH81PUYmmUHm
IToB/IYVnzIf0X5Lcvt6YA30g+kkm9CyPTMpsjBQT47gwTs6zx7AYPmcF5MUAlRQDoRiyOSfrMUc
STHLvvsmvm0aSuieeXI4IcrrMwA/ROQZJi7LW1kNt2OKt6NpFjuYo+dhrqJtkzqfhFHTgOHmaXXH
Lnpb8gUnWkyv3JqGte6jD5VSn9GAkrRgReXlX79o+xd4wTdl+UUwq4aQTZY9CHzZ5CkdcOnclA4F
25jExV67jXih/weT0EQSxO2PyNHW7naVmEupzPK23YzUDg9P08KJMI+GYE6nD9q4t36VV/xL44NK
kr1CwOsZ5W2Z5XClGjjgRwiyqjsrT5gv+ahznC2J3VPhCRJ1rTxgi5UmLXHxi7rzs+eJcMHSmHuW
se4VD+QL//4Tb6GnDrdSHBhMgffP0Ad56n2yVmRcPRI5D03AfF3rWxH5i9nX2g9VoIi/cXx2kNID
q2G7gHG8K9p7CC3/3OfpQ+EQVevJ/kciKT9YVRY++82jSn02rLhJt3aIwGSd7trIOjIgkywwS3io
VSFcCrWrl8u+BIyWEM4o5RnpOIaICOnj9iEHmwumynUDXgqCz/FKjWwcYht+nEQIE38m+83TnxJ0
9yc1LdUFKwi4cosDK4q87ZAwDfOYzIOIOMGY8sZJgY6/zes6cBoG3Zk/nqdK5RdDDyqw90QXDVbt
rcwJ2mQnbJpzTFSxo/q1fW6MJgeVgYk05DmuZczzFD3VqX27FNbbPDmnefaSPbXeT4W141xl7U2B
eavLDIL9NkRW6HWvLWNuJ5TkFNjj3s1wf/OLWxtRG4qR5sE1llMn5tcpc2cw+98W+m2jJngBO02u
Hg3CZsHhA+sZ42LP5jPk8S+6J7FrEu9hrumCa2nc8CCxTV1s4oT5mzs2Iduj9+6spbzzxgbTzIkk
gLTjavfT6oT1YeBig7bxVcZ6Hg9EMbmP3l8XdTzcs8LXquy2XK1IHVvzOM8jeZS/aNJKvK4yLZS2
b0x1jFbbD/B/ul0MH/Tdry+NzbqgiC+owgJD+tthBX4DOECc8RqNFVrxuLhl5oXIFDs5N8p+4iwE
7WzffKN5VunKnk1gv6qcP7FTP809wn4FWZA+DnX3Ut12c7iN3eHVjcPHqanoucNh2B58PISJRXNO
/mD8+iNqw9Xkp8yi9w6nIajfmzWC2FnEI+kP30v17QlggErJnoXGgMVHdu3YJC9TjIn64v9aVWSz
TbfGYCZW02ud37jq/47sKNFB4rnZiAhJLS+bb7BTwXMtZTqBEGiDNe7eFeIZlXe35fL7xmz+1sPb
GzmXuMuH/uQWcHIlFA4TrMe2iu+wkt869XLmoXybAaElH6+uE18t7hS0gAj7R1lsl/HeaLQivvpZ
8egInfKAX2i1tceaqyS+WW0skYsY1USbY3QjHS3PyZmOTMJ+SB9ax1AkUYtzwlQHU4dFckkvD1Mv
PpuNuRabJaf7G+LsJU2jO7kkxHgTh+FYcNblxGmkzAdoOp8PSnRC+3ftc/HkuOGbORCjjmUnYiFE
5E4Zah+YYYNbmrdJ3HDlwc+ucskWYMPybVm+UjKJHcrYfLQwsqtezCl5imJ1JgAb7UMI+5W1ZPrF
5oinqzhV2OFtoZ2WXZ2YgVmJ00piF6uc+rMpEaSntIeWx7GRTM4VF6hDOdL64Fhwdn1MqQTth5GF
gOsJFnjWME96v7wF9V0P5BeyVb26LW9xN8NfJnH1sziKTTX206NBf4uTBkNB/9LneGL7unETbnHE
5RRFhEbOrJDzjiThYY1wKImbe6T0NP2te+Abaz/c5Wir6U5Aiu8by6KENLDoeFm6N7MmlaMtClYh
t4maT1OPJDUk0zkG3GaASjvsJuI7IiS86+sKNTlm1K6iOUSqae1qlZ8bjH2DobQ5br5x0iB4cKXQ
jBk3d+3U7wiACLfhUJyq0uFhzpZ7/IRQYXbCwck56BqNbqTTzyodi1MDlsyIjk7GWymiMsc7mV3t
0qmzxJhpIgEV+fW+GjHn9rE6xAHm79haf6nhA5ALYgFc8P1wRjO41ugMgMUeG0Weess7eknEvI1V
jwPGinNg7NDmW0v6tFZIctIylLhQFtG2WOugwdmU6Vr03Zp9BMQhsm3eu1rIPeBK1vt7Jahjav6e
PbdBhRKpTvmkN3MidrHZTjvLj91gwr7MKVkbV45Aa5EkbAzr8K5un5Y6ao6F9HdsO9/NEEdFhv+I
pDyoHbuMcMyAmGMjX047+RJaen3DcjxIBBYofoYqIMcMSPac2i2zm7ZD+VY6aifT9dujLsiTBAPs
Tld+pd77ewvz7fZi52w0zN5bN7PXqS3G4UhsU835TDQNhu9frWENTFYLARCyRddwhPiwuZKoYJDf
bLuIlUerWBnXBZYLjvupRF4cpLdLY7Kmlxzs1PXy1yHTG69owugmgo7tKnfa98QMUB+NPBYE+Mxp
95xH1VlZbJHVua1KvbzuN9I1ZVDnoKqu+76wLlm0tLbSOtsm3TXlWF7mZWYtZqudaPRjyH4MA61w
NwxcNjGeP0B/myiR6iUSbEzGpsSWInk2GrvUw54Hr4twXF9ZE7jI7/FGwjdRpdOxSeODW9QpRo5s
013XJ89znk6TbV/DKpQ7q+iZ6ddRtrMH+BZE3U6Qhew+wQnwB4+AKR1/goq2V1ePGoiWMHmQiqRi
IJwGNnEhF1FNH2WREB0uGBYkZVsc87R8GtkFQf6s5T5povfoE7O75WnBZ43lBnfjbI/fbmzv+p54
e6Z+2HzVKznzOEEfU3xH2HJJh7etoajN6L2rxUcJDOkTMX7m3lkNN7u2+XjfUlaoDLVNbE643I1Q
UNhkU6i8xdRWVLra+bZrsEhPqFis2W4vuZ889oVhX9aJF9zkSDVHLPQbVr5xWmLCCrm9TmBnOUd5
Rge5rdNJUet5z8vcf9F0d7hCjs8KujTOzQOeqemztcJrdhnp8CIv3+pQ4L1tEiherM1OJMYxNLv8
wCP+FqdDeihblHLOKr+IqMhdrFMcw/u12nEMMMz4wvT2VRaBMzbiMCAc3GPqTBuPwukUXWj8VQD0
tEVmKJBcRt9od1GwVe5Ph5QoykzilfVcx0IJbdrz1oJY2Wb5uO4wpnntzBSTawttgfozjTSuhcet
5al3rjyaNOQ9p4iniLmTfQfW3pwQ6XhfLpT41rGA4bCrnukPMFXJmvHJ8L1t3Ifxjceoiszp/SCJ
aDdqiFiy7HqYH0dLoZejJ4snTgIkgfjWbErBN/b0oUS1/hq3T9aE6xFAJTJyiB3uyXYL9nG3tJyL
K7j4kpg8qFFXMZmU991AxKIagZQHiVKOkyQepXuoS+QVxVTd+wQW7uKMRPiqicajKnCdmaaKC9tf
VjpaHmsrLb2dJ4+YtZwbsyueZlSVY5kn+0I6dFiEFOx5zJsdarboo5I724E+ItrvhK+OD/AOOkRc
SHSiZTl5jcLZtS0vSYqNSQKGGJarTR/Nl1NNOj3k5MUgN3oVThM+p0W2TyYWpaZ47YnTYSmMsU1F
IzpH463DUXDfrdYLc+WvoW3kESiFAawBFJn5S4ftV/gnEyH2vODQMdRxr5o/saQ2WtM3CtRup40X
ygEbKKd5nJJSj2+SbhsZNH6+hz9fAWOEfOY6SnzdYF4hjPn8tHbRHltrp8K4plCiCKuX4pWP8l2f
L7BkuRaQg36Pzr6t4xvhW8NOtRGwf+0jNvZqJNstwKidtfjXO1EwgSZtbSM2LlFxiOMYYVDYvGf2
KLdD1z8AwU+YyTFxV6y9cNoRez7P5iYD6Sw9yfiTakLnIoQTn8C0Vllge7JjIvY7F6I4FywTMSMI
Ee3pMAk8BA2+HKt7D3tsRPDlvnY863akJIwHDJ3QfQ+BHaf34VDvK/KFPDuZLqrrTq4T47JbU+y2
bXxlOhIfaoEnLtQaYGid7u2OvaNcKxQGMwY6lYsM03BRreVbI4c7SbuOJjFpPvol/MuGHWwobzQC
gNsGA/1tJCreBJdtJk44r9Pi/EkbWG/I/qufEy9nteaJR73CCAvjKCHw/uYGdXGhJOYGTVaSvHQW
kxwl/JxdBjRHSvJMu6RvuLdC7lPVElsw3a1p0wYI5P+4flJsGLR5mBUJ9BDxQubHWn3Zk3i3i3Dc
pl7YHMIRB9/YYYg6GdMNmhIm0Vpz2yTTwUeXPMCN5ba/aSWbupCWHVB96m+BfVnBeEjmopJjABNI
xIN8GlaE4jVMNooSrAjzYRTbRsnXiqOSAYYdbckc3AyVl932pJammdpRSK+B7WdPdgoGRm/pYVXg
GEeKm8PqVdFOaO2Vh1wvdZXFS5SogJbT2kyW9aEEO48m6s+jeOhN0b6QWtVc14WMJQt71pb7RjsD
JUE84AgceYd0cLDn7B6BE5VrQEetXbIrGHLuxpbnw+7IRchzLIQ6B3OmzOPx6txkby3OGDQ8HPni
qfvYXR7AA44g18bJN4DGiB9BP9QVLvv38anwXLY1cWEBmDSXFIn6fV/ZT+Hs27d545g3YYvdf41Y
v7MovE0b3/NRoCohBsJm0nKSoYcvA2WJRdTTZIzuVq6F+WQmmOBaFUVmb9rqzja8wzg2zAZEhyN1
On2TQ+pDbng+6hNbwqY4w76b+NIkuMxb4UXqoTPb7pyWOL3OWAEP3Y2sWdV2/OaQCib6sUjiRwbc
eBb4hGHOGcEaLe5UJpqJo7PO17GlDpOrCQrqS+qwtMEtmM1JJDh5VbWWBwRAd5bBwD2Lp7ODoCVQ
nuNBdfYfNQxLabjDyyKkdTWpZmlob9pi9O+QeC7bePbVcR6d15WaZ8oJOsBi4UkCiVyXkBkYMsMy
sKP1eWSS8hhFSMDGBVv2fNF2ufmwTbROuJ6Z4q54DbEhmdAGmQcFngZgZtSAFbl9MvP5YalQoBNL
124Lk1Kmm+qGi8sct8ylbwSpV5irVCFaIXfnqsa89OHZxVwii/ri8Z9fOGyabb8kxn7+ngseeemm
+WlpjAltWY/MqQJ/bs3sNgGuGbGdvJOlzB9xEw65X3ICRUzjUKPuuwwu8GDEXNw2ea9ch//ZyasK
893uvDZkJ9pWxpMrD75hYuIeRS6lh9c/8r2ZOciuPE119aM6xq5m5lwyX9o3hsxu+mmmgbG8B6OU
LGZQRlz/+aVfH1ZhxvvKSDwSTfx5T1LqZ1Ynx4pTbufni7Fdkhyd1+Q62y6P9tPiXWvll5AcAr96
gqeoDaR7LpsTrZtzVrf4PMqblJKUVBCllcjRbiqVy9SY5jofKNBQAOQMwz0cPvve4FHxcLnOw5sk
br0bst9xSL0NG/97yfzqgPhi75aNpMTH4GHglsBb4Thn/nqY45eWqPFDX1M+9XIgsgxTF/pg1AxV
DN6SJPZI3s9CC+xG53gCZTRmEhgoUbYjlndBSQbKEd/oD5xlyaqI+rfSGpJtPrsa/uriE2wU1oFI
dN9C+Ma1nMii9zFYM2b2TDXulJwsmIkZec3LQ3NwwFdpwJrzaDnI3W0H7N8pyzczicbH1KCek+Xf
oYvz+8Q3KULBO9lEWA1spo2Sq/NPuBS0QSM9CnorP9VWvO+HUstycRgNf9NO9WdlOnSAkLkXVUf1
wSGvB9PWaZ8WdnnGcwGr6mk+kxz13XY+E8L+jhg7RNwFDE5nojzDzvoNfAQBSIJdRROCURirdU1n
olrU6t/xjrONiySCXmbFFZlHO1/Yt1KQa2ZFtPgYBTqYUM7LkZnZGhReuIUt/ZizqbitQBpvcodR
OjvRjsUBo2yMLSUWlxs5JbyxDJAah70GqrnlqXOj5NZq6+3UweJirsMX5/qUGfyJtQx/3fWxr5Zw
RwfyHJHVwt16sBRBW+G2cRA2EyH0lpgWBtbu4nFzmG8FLRQFKIYqMxjria10dui8PSU+/gsD6ea2
QjA7UzKNpfG3s0z+rtn6njjqtxr7LgD0Pa1GjO51UX8yv6zofEDPVrctQF5KikXJRjjznMdlWlry
frU8qTZQvJjRHx+bSbyCvKOIGE7i7cmEJCNcbhVFUKIh3KCIrs5+5t07We7t87rclC0uAf/8GEzq
Wx9D2CrZmYazbMl3ajehzbZl9v9Wsst2s5gWthhFd2PW5s+aW7jxir90Wc390nlBiIEsBj7O8+S3
DDXh+PZEmzlHmrsC57PPDN8OLMHn5j7UoPDoxTy6q5kEAg+Frd1XHt1chrBBN4oNLbth/NDetEdr
ND5MUzwMGRjWkAgmxi5MUJH9LPn/5eu8lhtXsiz6RRkBk3Cvonfy/gWhkqrggYRP4OtngXdmqmOi
e14YIkWKFAGkOWfvtR1yxajbJLhp+6TEsRdZNA+W4ro/gAKDhhNNH263mEbd5qtYAg2FgaKbHsHG
9SdwsOKhdbx4PVkz0uCOLWJYfrP3vFFuWOz7EbqqaTtrRZoxRG8jO9Ui/AzFjCHZLUa+DnNftbO5
E8a5tTocuVZF0yTFOaZTM1ylDoyB0GnsNUzbnOCFPHm16wElgWeb70SlPHQ9eWdxe+e70dKjMCg5
pS9C+PA0gBrbjh2v+5ZCdtdZ/tlDmr/JBGVsK2zZHWXx4oJrrA3VaH1u5zvledGhyPJg2+gIzXyP
Qx+ccbHxY/XA8JyCM7Trw5C6xt2Ivtkr8DvGZTCewq5/C0huuFl8pgUkg2Peue6OcMA1kj33VDDH
rKTFHKUMxCjXtXUCLRC/en/A6PfqtEdNmqQeciqP9P8ZKDP04dtoiC9DSE29Ur61sYzaOuVpfyTR
sN7ndH1PNSXZlCQT2EicCIkPVYhIlk1c9ix1s1ydxuLkaCM4FqmtT42KplOTs2j2fJbheip30oSf
a3sfEeribesMnyHhJltdI40lcg8rrcGegLDw600pfXSDfaHerJmySW5/Z3Rpj2n8YqU2/XKymJYr
4TnKiNvEqOKxr+YmyrOXDMENpZ2ZrfxkPEukP7vKSH6AtdFjh5NeL0mKtqpdFL9zRQAOzdVVNusD
zTp3Pzgz2FKLEhEgm6+ApdO2cRkSdGZGKwyALwgfBDkg/kPUkJ1YV0a01QFCDkXz5lyrqt/FXfCc
oStFIY0UtyP0DhsdRU81T8dsLKNzb4TmDhjhw0A6+pZOw0dM7xbdJfK/Tr7oBSAsUu+HnGfA5zh5
V8UVVrr8pcqKxcYZkWgmFMxPU6IqxEcAOoYxJ3RwwpHJUr44ea7VYH+no+Y4kzrpJV/HG05D6i8E
ydTYYG5ijztRnbIH61vHGt6acr0dnI+7fqD07dBiZskS313/Xt4ngksgPFQsZnez0V+8VA0nl5Iv
ZTLsw77rqZPX3KGBqdkN+YeiBe5ULTdtQS6Ym8f7ZeV7pJHVsy49lkGJj5RSMBMucOk2D+jMUkE7
ygFYNJvCac3IjqKbPoWonmoP/AdnKd4gKpX4s1V1TBfwS1kTTRj6MZtwkg8qEP/9l8UV0tSxZrcu
d7FdPpTl0O/skOxruxfeOiUYlFf/zw2yRwvcDP9YPxOJgWx8UAxecw+yDn0O8K3OQbXYhd9Fh5h/
bAF+veBm6HcIrPLcS85+lD/GEYadfKbiDUvNLboPN1PVfe5QapUiiQ+YNWGKOvOt1TD7R9YCKEzY
URDRAWm/DvSOUxeTTj1nxwXet6aL9WxYYf0bMsfG09GPWfvevk0IA0wzSgamHh/9mM0SdIZN6oIq
tghyovCAuTR0X7ANLqD+U3M9bwT5gLTxg5u+GZyjCcjKs3AxhCaE+nz0/FUgqX61tfvoSW1tpTPt
3PkTgvZq0OUzh386IdgbaMvYzg1Dm46NfN8WSG6TWd2qSbYXKUqaAt2RXA2sWAkqs1pWxWXmA1JH
S5tjkfM5y4LCXFBfFGaTu9YkBsIOvVMW4g9GVE9ZQ3TwIYipov+7sHHicpMqIF5EzmEtyJYQBy+5
i1K0q10MjEyFAAfYtKOiqhxkzXszs+/mgoMo0+HJrcWzWLR7dguQgs+Mn4rhmXUVLREV3GvGlVXp
49I0EqKQzBziVCqnDWeWcQnG7FSOlnoIXY2xK2jpayVEY0JDrc5sDh9LrLFssoANWpJiCQ5LdPKG
4DAXHVv5yKZX4HY7uvGvaZeSIZyPL3a38UMs1ebVPm8hTKbWSrM6bZ/iVFMPTtn2BDAMigB4oKPf
C9PCaZx0L107JrT+8wc6rkydhXnwVIBdG/Scih0gLDTrmkUHzsOwZFiNqoqCiIKwUojGhCVDc8Wj
6AVlkoIORSSyMH00gHWNwIJP7dSTQ+2Dw6i76HfmdYA5pyHcNYKdxvV1c9gdrz9hWjYRLttUjOvp
mKPDh05J7zD3H0lww/6KthCNAZ3w3jxGiaAeRsN5I7IcBQdplzPbW0PFHjawnrqw7wOBJW96n3uB
tW9DrIUDldc9xGA4JpkDsn/y6E9MLcblMH717jhNINh6LWIQAUSfmiL7R5tqp4SUAugEnwwVM0+k
x/ExAISHFy3/Ig0bbwPNUharzJoydbe9l913Aym51Uz40xJhGEfmS1EzN/Xj0pin6wFkDYy1N03H
UJA+1JjxL7vpGH+CfF7jdWAj01PGd3rMFlEOd8QwKaKogD7KNAPERHhNE2BlNXaB5AtlUpy6e1PA
nx4bdRx9/8GAarbthUsG4XJ8w8TYFtG8deIMOIu9aMCW38k6JbreRcdqmoyp159QXnMJIatZheQE
rAoNQWV28EXVqMSoPtWdeRd0jHnlzAFx2ZCsFacOdh5VoybHBJvgbMxgOK1FFEdbZSWvscHFOmDz
L6Rh7W3QPIRKmJs2yZ1dU261RP+QR+3PNAX8yXYQq1JGFOJYAWAiBBFm91ypxo/reC+Y1W2Iex3Z
KJVm0+XF8b4VDS304hlXdocrq5qP2mjfhGBpmyNxPeqh8YipIyARniIKA/I5ALf6rNDFQ8/u+XA9
Tr3MqqPq9w4q300+Fz95gbe0qVjZdPeN8ooDsVcrRyYaDUu/rDVjHBasMzYdHaUoy6heVlwbdhru
lCK8h3X6itae2Fc1WUOUQlAYVARgykIjN/GcV7aC3Ftukj7FmUVJc8WpUR2vh5+VCYEXoKaA3+Cu
1ZO7GmMcY+nyL11vKozmR6l8KBYcFeqW3TFq0+XVhBXXDR++ZyaMjByvsvRxUxQEblgWtnzDtmiv
IMc0KHYcjYGFMTLSD4tMqsaab0fO4sMUvxBTqS+UKj1c/rPJmlIMt6nq/J0p+wPpQMi/fHHR6YyW
tGPllCxR3KxpJ4aLdt7CMWrxRapjOLzRgMsuujDMo0wsCBpedcsYt03HaDz1AlyLk2MHF9HO8a30
lgoCuRsIlMj1qKn0kMeEfwRqAYuTfTmI9mK6+WernHpvYCu8mHnq7hwx/ZQUGk7jqAiqSFAOTQ7Z
65O5yuw0QfqMDGY2Mm+zlHJu4xTtdhEUtz7uEVp9sFnpruUnPt8Wm3SE/Uk+SuEFZ7QBMBBDRGMW
BYUiHcAL4AvfziB+ttoE7OMmuT4rmBw5XqpbuuQtuiHMTV6TP87dtJ+pLSQ+/fZH5E35uo9IkgYD
Jd0GkQL+kD17b0rs0cYwe8gjIKJYV2KbGEdsWmCVR3EOyO2G044tbPajgkooiKaEJM9JhOe0aSec
I6hJuraAEdrrvXT0Lxi3j/iIja1BDvqKfysH95IMfn0vHPUzlo9+OCDWJXxdjzE6Zb9sL4Fr3fGU
bzLvjkYIW39wVwUerPzepWIWUWqlenBTMQBPIz1mUPaxs6j05vCO9q2zthi9er9JV425kPODx0wy
zxqg3VvLTMHlIl6vowYuH3nsrp/Ua4/gOOe9CalekDvUblMli3Xlk6Dminub1TKwfxWvgzD97AVw
5JI3pLlq1QQWwyDtOHVFq9YmlSs6hwVlijo6A5TbVXmt16mRhKsGoJsTfyUmcGNsZPY6INXwxvRf
YpciE0oGStHASLq++J0ZzVYP+qsu/Y8usX5ZwgAyAN+xBUGRhZjC6bGkN4TwJi51drqHxU1Gs/oG
dvhaWvhmJoWRtW707oDGB5P1lH3LaYSNWC0xZWTA1WxGmErNnyxCoTBbP0ybM4w6EiP7TdJayKhI
52lQ+M/ECdptlyI/N8R2SB3qgvFdqOXvyqXcVY70o3oycREIremnw7N2cGcGefoe5es4NV/rsZYM
YVh6y4oGu8dKGZUd2RRmPHeUjywq+eYzKPiTEMXaHhwMgcTOYFqKPBRwYW08wDA92OGUrJksIYYT
fuHZzTdRd8diRkrpk4FU6gSqihftdCvglbHXZFn3OBjnyDi60v7VecabX9RfUd89K4Ss2LF2rge4
EoocG/6CAof72w3ZiKUjcocWhkjVL0F28J+a7mJgXsxY3BuNQI2hDPzm4zc9vWLToutadXX922f1
vLPEcO8GzoHsueQpGFjAh5NvHERQPydW7G4F0/gOqTRxvwXXS+UbLF96E4oY1Y0xR4U4obwAtPAU
06rZZJdgjuHNd9kxcgwAqEpC7Nb1E1F25sKYLBJTYB9Gq+60hEyOiZft9Fhu6yR7Hp35weKqJKWL
iHUaxqQrhZF9nv342QTJAsZvseoS1rbuuuhPn5EJp/TjlPESneBvbaZfJKRSIO4/6PbHG5NZITGX
Sz1/pXl7RKqYrVGQ/IlFsiEh82Gi4Nm6hGRbFiWQxqBvHyIyRdfg0VrCgUlxbCK40F5s+U1hIBIT
XnscwuyCmyzcNguuRbZTfTRbc0shxFzFI8bqgIQXTDH48Y2kv7HJKKMtIXd2Pu8g0f8xJJghf8SP
XJjQfXMqSe6skQZRhEWgQTHX698di5J6H4QN6qSuBQcxfaFGBf0l9k4v3nUkV9KX55wpQCnnvQsd
6EYcPi9j8KkZo9BggsLhPyDfixg3YFBdAVk9tIEilizQ6DE8pmbOfFKIYrOc4IPTNJdQZ+CV+1Pd
eeACSImaLW7KBCxcPRr2OrPbGtO5SlcuwLhDas505kp9sIppOs9sk9ZNvojK3U5TGPG91STZGkf4
HVeJWdSnxGpu2wYBSunUG65hb9fZ9RvCgepQpacZkk4+ZzaKJA4/UUTYwn8IE/wS9aJ4dutvGbpb
Gh+MOJG1uAfbrdI+kUgBzgf77LFC3MpE5JsW2yZqvyMLKXoyIep7ssHiWN1jlLiwySA8bTnQQ+HS
DEdMQkNyFfSd2KZ2sZsxB6MenNYMRE4u4m1gglHCZ/s+pe2mZeedpQdZ+JcqpQfULaEEg9wEI03t
YgJtoCmHxvdgbPdWaLA/YghpxoqUtYhvyxg91HU7U3v7ET7ajQ6cr2l2j7Lp91MOo6R4GQeC5Dyq
PNtb7VOBp9CAs1pyMoEKSa3EpE2w+KFLvILUyQmZ/hxa0td9pY5mQdkGJgxGR6u/IMAadpkV/6oo
OWzNXWc12RpydrqaKrrzbvuYNcF7LfQpqyOSY3WmN4FzRyFrnfGlrmz6yKQYxopQqeg9LsP8A5s3
iia4cVuO4baCPHXOh6mhiTC/DAScn0yEXuCYYYdn4aOV+icsWiFq92kXUe45jNDGz4PvVExv+boB
y3S2JTE9MJMob2ZMlV5bUhSiAr9yDdxJZFILwgXDeJ3B4V5jL0Iq3O9zYXbbyqXeAIShYUVLYq4f
ey1Slsjla9GSHBRXreATLIFEeHVcm45LiiljVk3xxHWG/uw4muZHM3qwdmP3oRdEKUYTJF0vQ0KV
l9mHQXw8VQ8iqfN5Q/pUsXEVQoKR+Fiw5iSNwXRYjx3b+op7gRVUUBHME2bwYcXJh4pOlDuA2ITi
BuVN3k+guMIKtdgcoqlYFDxlQTXafCg5hOxiSCLrWsgXg/UFtmtCiI/oCNnfFkxMvh/NH2MYJWBd
fGuKJEn+TcYJL/0j4pqI0Yj9npn0lConhpfkaPS638wo0m6imvZCQGF1w2e5CI3anK4SJXpqsKRe
yfrO8clawFANqhxH8m09VUCWSlIs5+AbD9h8MHHKxoFvU0cOzk5XVhRiOrLUOgqoIFJO4eCeWzV6
G1MUJ5DEkw7hckMf5J+4LxRRyGF2GmO+KnwHhID1jnNjFcMFDf8+rZzFOuBBPCjDcqdlXdGmNuYn
NyLqElfQh2mO+Q4+N9c/qr5TaLus7qN5GU2SJzLfwGXXGZtMKDofw5IESfhgfsxHBvu5qNVhOJnp
zDc9uBkw+kgd4xnzhier4N2mKYxCa2SRZJB6oVIb5HLsbKZ8nN6DwE4PeBZk4GMZgh32gaTvO58n
9z4QorvvF0S7Hz80pdIf2rdGcnjLAUZuPCDHnmm0p98BGzfiDqL8UAcZGfOsMv089k8O/zVLMJeo
1lyXd/hbxlM2t78QNT6GlWm/66l4nDXvENndyM6Pt6DNv5YOebhVPBKAghDhMlWckQ2NyxuLSvIl
Knz2ehEjRFpDogGt6L0DpgCDW3w0y1fBJtIKEQYCxys/LLnODfM3Oif7LpaH0HMsDvD4NajxBNFH
7djaRrtSx6wzRcfOmHojyYLdcwhzNbWKHTJoFtVgLLdR2r15uVPtg5j8P728XzAD07UmLU+jqcP1
bLr0wRDYXf87WSbOwRCapM25mu5GAMQ3kF60DA9e3ZqXhv4Wsdn8hAjosTATuglhvGmXuMci9obb
XjxipxefVtgl63ysj6XsQTgwQWwipOhwg3FlECO3x3CTfRFkNqwb6NcYJumsUNNkw9xIqsfip9Jj
stLu8XpaDYy/Zwds+g2A5IR4LFaagiE75sqaeZd5UNggXSRKWDOw9vQkroay/LQVh7Ofc6JDQiqc
OtziUGO9AEExcDAmotWH0JB/1WjC12GS4dsyomDTavJn1Zi3Ozr+BmTGNDO+VR2ap6QnDd1EqjtQ
J17F1T5LgRQJ33M3fsayMwP9h0RrONiCLlSAEYssNQZrMqaJnE3vWEXDQouL5MwcsA/G9smck9sa
uv0mBT2wsjqogwXQrV3I8Koj8W2NfA/+PEzQolnKwaW0LnhVaN2Ronbsg1fBHxBQ8nYitKJd3N8m
FoRAm1ecPOezKXV1p4j2ZjbYmukzaKMWinF78gOCAFtZ1Nt5kDjeBoHefYzVrdBnF0G6TFXzBPJ8
2Mv0thxcf0N5or63FyFyz0q2NXgXKyFcAARMcgwLn/U+zNhPSowU08iIDepKnvyxtU9TC5grsNTF
rB1KP5ObPUS9S/KK8I/sE/8sYRC3BtZkYiw6f+sVPuejwcklbnuHmp0XuiBLzOicTsntaOBDrPol
MUzifIDYNZ/Yz7LwtvJmT8uMjXxb/AGn/dUFLL8RKYKimvgWF+X3KplnsY6ypiM6jAYpbpVLaxrt
Y+Wq9zZnK9DT5joVSbnHQIxENiinjbl8OXGWlU+9ab5mgBQ/0URraGSqvGTIyu4D74FdM0v7ZnQ/
4hYartMpm421/QLBeG24KD2n67HXdUP/wdwgDms+IwRYGI1K1pB2PGBLEcMmS/SdO2w6Zlu4DykU
6IzEQNILjDmXK0NFj2Z58Ilmo/BAF5dgAbhQdrjPMVcsldgSvuEbwVz0qMew2kAq128CFhoQoZNl
986L2UYoKZeFvoqrTe738hKHUCQc4Rw5/8bn1HqpTZL0QOizWoaCY9CA1ixgjMhdKxh++G8V8dfz
ssX3WOoI9StpzaPTeXIH0xlL4JgfE4jebZ78ug61mcnLcxMgfeYUB+Tjt6mrp4OVsAx2xu427LLw
M5BjusbLBf6jNcHCcHyCzmDvqigbyK7eNbSKDhlSQ3R/9Ke7yG52Bf1wZuksBFDHDqeX7Pf9CLxE
rNb0rF7cnBINqyNrbflsKNLlHODYLeUP8UdUYmtn8Ys9VSlVoQxzq8GGBWEsE2/DPN5L403IkBmi
RJVTuUhGTbDGq8YK3lyp35y838HieGV1k50VaXsT9G3p6l+x9NBoML3qhuV6pxOWqUXMppB15woi
8CqdvEfH4qDTXRroeQebyo7cPaLIhBZo0xziLkPlblkYi50FmPOqPXq2jVEQYFsFLOhpDmVR+SEC
9WBqFk3j8h0HeZDe1mXbPaZZ/RKHHHQpGIutJPZXbqLWZMY/J2TNbIzFzof9DDtFd2ebNImIB2Wq
J3jUxE1ZL/oFP/zlZ7Soc9/yPwhkOjatYT8HVeCfhoFFXQ+LA/J28K4FUq+6ke9RwA5nlAbw+GFk
Km1hmyYB/H0/h1smUqp3tUFcSBlIewMBttln0El2o5fWmL3M17hzbybS5TeGHqlJNyR7KpMgqnTV
OiEy4Y6hjOGfIiP5uinJiY/Ucb4HMvgAS0NOJuSi/gjwqFASUevUZEpI0rajA1To7TRW7GxCnINx
foK9TaBkbdywpM3Oc0orPZl+2pyDNAlc0Al8DdLaHkTDuoGO5C/Pf47zWrzNg/NUR0TceUUBvSqJ
di1+yw/00UAJcFl1AxbHoZTPk8EFe30miNYvYwmKoiBxXVihRqAUp0RzHLEqvDfjqzP01StKT5Ix
5o+m4cutSGBCrfEll5lwAI2DH7vl+qZOwBl8DBHb0oAg2c+z/b0cEvPE0C0QkZAZbRjvkwUzuZgg
eYPypQ6Sh+Y7mMBlEdM0T0UsJXsyhsIUGLHiEoTZO3/IpL1HLVQ+ZUOpLxC2SXuvBz5QxHDU0ye7
wOtBIdiHd9fnJ7B5aLFW7r5pvUs5VaQADXLVOx5L/EKctXMxBWsaAw/MXhHyvPWlsD76Eb25ixIe
K1k/jpQCUPUShjQ/lVJXH0bGsNhEJieHJaqPkqPJUUODipppW6qMCVH31sGb4fahO0VWPjCtG0V3
l9jxj9G7+j5JXfXAHPXek4H0LigxbibTQ/iRReJdEds9Uc1dZXUIinOSdwW7MTRKqt9KcF8UmA39
DpELN2pD3NE8d+TB5724GBGl22D6hEMRsjN02MmzLLX5zz4KYPYxLbgXiaLnLKZcAQ2Mk4+sqb6i
oLzkpfbP1PP6JzPu769X1GCYNLZ0Ala5q/L3TPz55+FIGTspqa2qHstfxgq7I/RzZzfBh5dELiX7
oL0dKUvdDH3ofhBXkK3MOe8uWTuEj2ad3KOjSDOwMAhxJnb8sMWmks/H5dNTINHxW058LV1s52PU
7U/egFMwIuMhiUzymeH1PjQCVTJV7AA1yTsIIHpcC2LYwvj3lKTzkwqN22rHzrJ69HU+7VW+cN7t
/qmj2bzjdBnXbPPgVFIDKceZBLSMxT9CquC9eyNXuHmBIr3jC0c4sfB3KGD0WxpkTMIJKKsZVevt
MD+itY4ewCKS2xHN6a2VGx9DVNFxaGjApDZdwKCO2XH0jM1YvYcGfTBlqdc66zc+XXB8QQNHOEVy
NoGQQyLt03hw6JJcb8aWltW/e+z627+/uD7v72N/7/7Hx66/iP/3ja53/91jf//Uf3y368v+/+f9
u7/8Hx+7/qm/7/b3z///j/39BNdXXJ/8fx7DKUTpsNPBDgMv4DK9MAODVBxdk4KGSAIY03O5pEuX
45la08CsgJff6ILhnCvIgJiQ+LFI8SLj+hvHM+YprDZxsdfLS/7lOf/y4/VXkcK86YUWyTDL65Tp
BQzaO01D+2TYWI4JFkGV1wesfoWNatKKX3rTogCzVD9owYEYhCVJYWEqz9fHMNWX5+tdAJ/RoYO3
0VJ8RM9oRNPZ79nZ65HEcEqi+qxd9acclzQWuw23YzB+k0s5rbk+NAFFHslbExtW26W0H1m/k5Gg
8zGcqcyYlFZjAWZ8CuXtNIZvZlZhKXPnM2xl8IkeF6g4DB7pvCpnuxZNUIbr9L0d3G8YhDb1kya9
zFNm7fsgeQy6Wa30lFZMzfFXaP+qlYGBeoZ5ajnAt6b51AE2WLemgKXfuhug/8C3jB5RdrWRLfKP
cnlzjpeLV2gRFrDpYiXirkH+rDEp5muUlO06b6P1HJozWiHmdXqCxoadNMmV1HxsEgdmh+SjAHSI
XQsQr6tqLOcNKBd5M9X9yVRab/IwfNmrArlNCLCHGlK9G+fuIhOqsaZOftpKfoZU8Yv6u9fYH6gn
yWPd1SiTnAgiTXoJJF+c6YaLnpQthdcX+y413hkODdLGDGz5sWDdN/9M6cDeImnrddYoFtzhsbcV
9NbI/0F6tUmlDvZMo2cPQjmxfGKbsUGsaZVSipz3Nur6XpFLvnyNBsfI7bFu0p2kwD4AKvfLmmgq
YpnSXjgrMLn3ni1PaNKaTZkRXojOY4DTEiH7oYKnaX3TSQXRM4j6qYJaRMozFVoncS+sAAdUq95u
GDEuGF68i42AhXPkPc+5z/bCRhtEs5TKLhvBpQaBwqcmKSfsb3M9RfvYBZdn6EdAJmAaSIVnnRTf
ag/MWu0nn3k9JexfIX9fz9qu68B4GiiGqrBAJgysYQtv9IuTC2m2y4tMGvxGB6K8SVKIRlBcwcW5
B2d2KMtl2kXLjKwzTBt7G7YLcIhPeLFYtbPb4Qt2ElQLdms2a2xSWwtRx6FZkrEwrpsONmHpJTHF
Sic6J+awsek9r32KbewU8BPy7CeqJ6ht6PTwS4CLRU9ccBp9BaEAwTF61As88u7jyfjUgF8Ns/WO
yXIF+zRKVypZaCwwIGVanoyAIAziwJEix1yw1/8/biSbjev9vFs0vSMFPQgtrYtpyY8+MZ/xnUto
uo0FTRyaxBPBVTeW9H7XNVJyAzt9q/1xBSGGK27mULKbcNa6pubW1Vi4mVTlcWpAQgzBPlPmD25B
FyJwnBw4IQ6touZD9tlNY1OZs2UnNnOv78CoHgi6wALTIgwMcqNl6CsXtijSGq4Ml0bPGhS2fSYg
lAtJlpqCqtHSQFu+dOTOZz6ava3i8o/vAiXFOlLfOBAFtiOlFKRU+aaQ82tU1cmmMaqTY8B/pJpo
r9k+rHMfPhFLc8UouXTvvDfKfU8ErOaUFjkeYunj2wPRTXIw6LBmzNwzbUJmWbro3dgSuhZNSJxA
OjQJTiF0eJ+Ia6u9NMSZaoil2oa5etFLav1YkzG/xhtwora5kX7Ro4xL9dkmeBXSQ7oeVPA0zugJ
iRIm4YnE6usQfx32J9MlVNtJMnZQDbidHlzZyWTAidjIrNPIctDNZ+lZusl9JaHsI2EFYE1g1dpG
6Bj54LZbvz76Nn+6amC6hCLKzmkRPnaKDjhrxmllqulkAkjbU+d6H/P6Nme1vXHtX86UIitwqCWM
Bjo6kn27bSzT14mIx10SJzvL5cKe/alfUTPYlFBqbjAmQPq1u7dJmTf4lYgw14uo6BORMkiDhlEW
RMubIopmqW9lB9l3p+u0eL3JSntRM4X/TJqeOw+gA5ga/z7j+pOnpu/KTL5kxZVs0X08hxNGXOGB
CLre7dhwn68/5f64hPgpd4cq/CWQXUGvWYarObbuxtD5MOpR7x29t7xiYWUOeLIqvjofmMSub/Dq
cbE7L+ThkKoLtmryxHcc+5silaB/s6dIgAeyGDTxFtz4dWBwDiVP6MACPgijWUpPIpFMxEbk752c
07lx5IOv49e5jekU2UF77pcbsuUXwzFKVM0fyjBDdJW7xtg3sk41nsu4Tlc4HOeNtEbixdLyObLF
m1d0P1SkXhQ59/SFo2PQhu6JXPa5H/4sTaydE1ZvvoMSznO97TxOhCjyBk1ju5u6XjPXRgCOl8VF
Rsl2KjWFiYJpLAExTmCXKCzraC0TjpIDW9MUPkWVNFvTodZootMOqEyFUUdytV9AqaXZifEdOTlG
3ZYS23ZAx54l5TM9agztQrUb2YXq3FUa+FPYrg0rd8/TclMgybwZnCLdzFafouctom0YfI6lSWKw
1wq2eLZHBlC2cdkcr0wzGs51D8XODTlwYU4zs6uzs+vN2bkQKj24uX0kdesCRx2AAzJ+rrDWO7OS
RxKSDIR66MtUNr/rxT16/StA7uleB8/XOxIx2GpgRbWnW3qbtkw/XhPAKwieVAbUwZUeFazF+Bu3
5wQE8XlxyZ9J+7OPjgvNZfmerSmdKOsbeKoSIu5y7GuGGwJRyNShpno6k6u3KUwB2e97xj5+GgJD
nRskLfStzLVIKFwtKfLMavLZbCGUyIC8GpLUJJuGqaDJ1qATO6fLWxcWI8AwWs/1rNdT5UQoe1hh
GPNy9FNInKCH5ptg0o/pHEmSQCvYenz4pYDbVcn5eud607dZB5haYAnFBrcvmuRhyMGdRjrwVikU
239G54FuSG2AorO8jNkaUiojO6b3PZ+SWMPle8U+toxW0XQUHO3r5DWNojjboirPMvNadG45pqJG
PSf+bO3QQNaHyAv3bsAhb9yAcFDJHGBBQ61Tuz9Xy41V1ifs3sa+pr+EN6phAmLxgn3mp2lWeYH4
jvoXso8JFlmQyq+4D/YGCZmUtzq1Rqc6sttHgRk9DTMTb1ChVNBzcNBo8s9aw4YxkSLQktfrbB6z
Yx+fs3GiKzexe2ODht8VBZp0PmOytxxh/CYTaocOgf2sw+jH0nm8pxt/bofuYmnWKZBd1mqBMOUF
5CuUen2GSyGq7qQr1C5Oup+Y5Yhd0dvzCeL8Z/0fTBEuwxyWiRESEWJpCmYO/0i67CprY6dm8Vrw
hue/NwEsh7PF2nNXMvLYyQARIkXZWIUZC4WurzYizN1D4Unc9OqiEnGcsp5KMR5fTAQAZ1Lx0mrB
oi2sj7p15KaYx8eGCHjlKf8cd/J+Ihl0FMBq63aXdX16RCxL5869KzBC75mZjXO/LKqG4jVForrK
IZywaWDCv57diQdQnAEm2iOoBReOwjzNf5SBpxjCh++Ekmaf/HJGJ99ZEXyhoG8PQTKvI5S1K4QO
LMid8ECfwgRpGPxc/6i7jCrXn64z+9/Hrncti61E5rn/PFcv19j1GX9f8H9er5bTs9pacbouAzN/
L0e32tVxNW2FkZjvdWm82XBGH/whrx9m5b5eH5adNLaKwKjd9e7k5w+4ESsEVpm6L7rs5/owXnvA
HKzlduA7mr0f8O11Swc0ctvxFl07RmFSeHdOYY+311/8/W3nn3TUysv1qTAu2POwyHP2sRl//n2W
26bZUUnvNpkq63bC+7nqREMBfrlLZhX2K98d1mUamrd10ZS3pF5d74AfsciC4+HrjcBClaKavInJ
3KWnljKBB2iDS/vW6qf/vulpnO/dGI0NNs+5Gbrb6xOuN1RmbFjyZFLVKRiRssOaE0tYzNHgubd4
HF4af3hPo5H+ydeAAeyYZOVJKDRnTma9BAYOEKORl8Jht4OD9PW/GDuz3daVbMv+ysF5Z16SQTLI
ws18sHrJct+/EG7Zk8Eu2Hx9Dfpk3UQmUIUCNoztbVtblsiIWGvNOea/avjf5gN6Po60HYhNj9Lt
ou5QOpcJBo0E9KHdyfaESZ8ZbQGgrlseHvNNc+wtdLF//U30CCHnjIHy8lXJPAj6z7bM7yIXiaTR
qGDtt+Z4/P0wsImthAc0M6iD4LgoEaiTzV2HpYmZOKcrwr4J2EkuEVGCmBMxgRXl78cMnvGxiwmc
U0m3yQD67Zvls99/Ik6KVjxKbaPz3HUs3sTih7ClVkfYYRSyQXMbDPYjB+jL2EKAW9QFTrTlb78f
GtFmx3EA+TkfFOESDNWbed0vIlS/GALMVvQoUZuwfUT2KI/AmGYAufpJt+43VSPhzk35PVoUrTOh
C5xPnf6Y0QbfJLb98vtPtKd8HOS8OQUqil0e2dVx7AsCUl2wE7+fSs7VCGELkD+4eMSSUV0dwzEx
91E37typw2aLMLjtVbOO6e8htgOiQOAeihTC4JBD8DlH8+rI4oDfnjeiqQqSt7S7/r82cebaeymY
mJOugY7b7uuSLOqlCRZV7tk1GqZI4FY2aUKGcSmATnd9ckisHypARE6SKMlGT4RS+osDj8wGdUx8
+WHbYkmHqJmqL6/HX6+A96g6wKcRcepbhl+PWkE5+v0gjXDcQfjB4Yj/rEgRiuKrfPx9A34/TBmq
56wgysWNDy4cYGTIDfVtvMSn7NvZPXtjnu6RtGYVn/a3OYdARKLiORr1EvfUbn9fTQ781fH3xYbm
OZJlkvvIpa1wkxjubgoInvExgY4ZlhAuYVfsqhaOt9Xj6F9ek391xuo+r8GAWM+hF/wQc0mpSiIe
uXXRfPQ5d4yC7swYhV9WVjz8/tdMoJ1DZuz+eh5L448IzHZeWYHu9wUyrP/olbUdDW2654CjrCo+
kcZij/Mipu/BSLhi6xnG5VzBtk/hdxaOdcgWbw7HUeBacfLMJL4ia41/6pa/gQpWhngQOTaUMHNf
IaagHczSMt7OrAq/a0GPuwX/3fKLBingDwY44sAtC1TDjFYBtFEqOwYjiQ9pcoiUswpHi6w9fPVX
wiJ8kpBbubEbogWK2j0DREmQSuEXNb46Qf89EShX3ZTkKWbH5Gqo4YfaE49PdykbUutTs3sM40C+
Y8b/znSX0SLhII6Rk53DnkB0zXAC044aykATNI3TVVltlsKqTAL/0qxT+yobOeBPS0nBfbUJJNAy
K0z/+UF308dvXpxTQkEdWh+c2BRBHzDc92gKH3wXxkg4jfEpNnnJnTx8HehfXCQmYfGz+UoClHdA
z0haVJjsVRnBHdPdQInL8nqMOMkQFkYlwFgY7bSBsab/oXHCSCZcGhUPuG9JeS1mQB0TYGfmkRes
kiSqM2jiYL23bNz99KTfifWY9nJabPMjeI8ZimZYdFhAqqnG3kMIfNbg1MqTfhcNxXCYwuZG8RZs
exwzK2kC2gmiGcn2HBztzAaOlxinwA1KvAIAlirA9Ksk68B+QLvjfHlsgFocqPz52WXDWHy6oeJB
wvycEo2ycxDGXjXSX3uuYV/FmeyvWDO2g2OB/tQ9MDjEEfcKJB8dDUXKOtoqpg8ztk8U5P5PXqCV
0cVnG2koPamgHlVsX4VOeO6AtpGuZrQAXZMR1luhEWhypB1LhrKO0kdhaFQa4ReBtQ0pyniMGzYm
Q7TEjVRJfByzl6FAjxnGJly+buTY36p3uP6kb1u3BNEaew5Pz2gIx93kgP4ox4AQqOgMznpJpOiv
Tf8Di5bI8fsTnQTmhc7ZOoFmTvSvuenx9a0tmlQ1o6XdkLxRzyDkFnW54W7B5QYeT7WQUWJSRDun
edHWMhyZKwvboc3cElNLPjNrIJtmYC/dDi131mip68Y1d9R114YviEOLl+bISDk5xT+D0xBSUr8B
zGNFZN45zPHWMTuC0gcVXfoLd4kET6AI8aF05qOKygBZUNpctIWBAp5cnDRJT3QdWUvj/g7XZcLo
H4A6qdjMwwVRJc20zcGqFQYFm+NO18CbE6BM4lK1I7KmIngiqmI4GYF3yPsW+oiG+VEHyMo91yEY
EEuLGnEB1lI8IAx6oaV9m9WetYvkXK+EgOUXOS6kRBrrtU/weKi4KQwgjGQUa+ws1XEynCe2AMTm
OQ3U2YAAUnCioEHA4aG/ETahhR6S6tAqgpPS5VEHTIgJPjk1bXzf012lbkbiF2XGKctYHig/prOW
PeQYA6eH7FNaYmAitn0S7Fu7ue069GhGh1lnsA4xOgbYutGxbBYCVz71ezOIT0yG2mOWwWYirCE3
QRe3iD7eqyh4F8Ipb1QDGShtkU8V/SlohU2cuBedJfKJtYUcFS+lvA4V9gq/7r4b+DCkoodEIcYo
73WRx1urTd70TPIk6q2SANlY7TtFB5S8TVS8xc+cKUkD06ZZvTyN5HII488kZf+AmkMoPHJxRPjR
Yw0VAlGjDcCElEFZZca6EDpkkg/Cltuc7Em8xWvcOGQ4Qj3aASovVkNYKyC9xDZaHorfEjXdIUO5
wi+xtShQ+Y3rPWXUVcGYcpcGpX+cNP7ZQuaISMEbnzADhKK8pNaM925lvU0WSySc3mhttuZj22pr
75MCzWUP54sKdwtDyvXZ3EvNMbP0fYq+iuYNbBuvSJbc23JJmnX3ovXuhn74cDMPGqUNqK2gszGp
dB9p+NgZajZ0sqRt5+VV3TsDEdReeI6vO152rzRuJYBnblqkQgg8aMWMJDsz8tADjTTdb/ny3qGs
RlE9E8Xh++0uTQmYJCO08ocPvwJFwXwhWGzB5FmCkOxwT6DOzfAVFjXhffXZmCsbVEufb/xgeC6g
vVtwelALWZBo7QKQmDdck2jXXLNLZcIJGEHw7NoyI4uRUcI2G3F3+Inx6pretJ+s+Yf3Avdeg13f
Yph9wWOy4C088Bo13iZuUms79Byvi2YXMD870PhjVG/1cGB6/M5JsLBshr1h0UOzcC/tssJae3iv
kW0Do43HI5IpVAFyZgAFu0xxeJKGINJmyBmIulkBe0je5om6mzz/CQ13M6IJAN5eMfYiN5w0pGZO
9cVYo5vGpviEAeHcpUvlfzPUFFE0f5+CqHxHgpOtSZ9rQ1rjAQ7yZX794TUL5YtGMaq3N6dT8ZZk
L+ZGEnrvIHhduqSGYlgHOyDj9bkwi702xbbsXYR6JfGxEQuSB87hLHT8YJjXjYf5VWSwn6cI6MCM
3puVDYAfdQXvIHEM6OnB13atgsCMYhacNEOvGgnQTQjuNxuC8koXw5Z2/MhKP5ur3n6KMKOwe/df
MXpr2hkjs3B8gfX8mQxgXOXcPRKgFV85Q32mLH0xQsZHnhC4aclaBAqFeC2CwhsY3TUmf0zfdKUB
hXKQK0iqHGIyrx2jfzQ7yLshcJTccL7oYt0MgY18hJRIUFgr4pT6Uwly/7lDkxflwXlq5+F5sLyH
rn6OUaStNL5frGrVq0brxBg730c2VL3QQXqMOrMET4K4mgEMlsrSO6txSLd+2RwsIc50Q0bsuyhv
p8o42/5wrArvy5w9TEag/VCm6H2v9XWN9mNof2a7szZWl20nEBPtIjAZRkoO5RmXQMk+EUaWhzHp
j8AtnxyvfpbVeF0fpsF9KCKf2yJPHIzuNnqpAjtP0n97MiqOke//0AqN+vaFLRwJkEQfXsQGRaZ1
OwzpjeSiXiJa31NAihcq1euekDDKAInmq0Mja9b1FpTndd2YkJLhbSDsNhhWoctX2sZfZpwD4iod
eqKOaMcLpxnzDWbkzItvilrchDniNawuPeQGjO/WiVBiTnpxtsFNdY8gDjeG5nIU91ZtWWfZ+NAj
ZTLtu4gZqAL53E/2i3bMYmVjatMUO4AxNUE93nUyqHeMfA8hVyDtmPE4psZPHZyWTt1pzMQOuupG
Z09yor7FnHnpyONYBvt6/GmG7FpQ4l7IbvxojWrnoU+YArLBOgfcEQGMtlKQwrrCwC+OEQreIDJj
0Nl9+Z0U3KG9t8gmPmg19Xl/kzGedYbuK2hktaY9m14o9INdUEMEd/XGa1V7+/uBAOrasdJN6vv7
2E6dfVOKQxLThZrwOu/HLg7uPFPcoaEnC9QM7bWmOKQXfIVe3r1EnrwjuCDF+WWe5rCZL5su+067
GZEUE4/W5wpg4YQJ6qUfU8muZgq3OXklVQ4mXII3KgLuM58JW1PTX7WHfiOw4cEppF9W1U9ccOmT
GEyIRQClU3phM8Ll1eiGWE6BzMXMHy5GifLNc4yXEu0hdBwzRRXJ9tLYrg2a3FQbgd12ZYXmuhuC
cSO7/Jmp47DxZPwcA8zTzqsnEkLCEmldC9m5wBPbJZq1VTvePRoDHvxNhKtoZAWAxGYtpd4znw8f
G0dueg8mXzjIL9azamNb4E+griExA0BGjPkELUF5qyQa75uYCWnVOeFajyK7qdvIP0j8ziYZ4BgN
430UBCn8n4CjUQm6Ryi6ex1zzbVr4RzJY2QSnWtfMusFd7Wcd6BjmZsYWABRAlGT7pQXpauic2ji
EnAJXIo2CzkmWcfvv0gkfaOPT5792AeudQwiIYCdNWcnxrlACq7eQH++7IfpJghxNXPU9Fcm5JGS
sfdWk5+1nrEf1t5MCEBPCzdLs3sIW2kT3IX2YWoFnJgQB2EbSCIAa5TpTMO1hwKTo8K6i7ilAD4a
Vn4womXHs2DOE2Kyq4vouzDHaeX7BFfKEkmmJVjG2gVXWcYfhoO3XLb0bxNOpBANsz10PwIkrmfy
SYbO5OBSp185BrWj76l3b0n+rhsuIXnJCJRZY199ytrGEy9bANFOQAInjU1oM9O2G7CV+da3Kxiz
WD0xG4qGwEWmAnkg/YcypdA3df/etBAByZojdS86wD976V1r3vx1T4JCRrhBdPVIC6W89jpEFEWB
A+5VO+6hrPA/j+wmF4xabgsnO0KIeEZ97jAd5JzSDKRkCnCSkVHfeZkPEC2n7xxVB2sxzPLTIOdD
tItUV40swZGAdERwBsUYyhpxzXpj0LEuawbEdnM5hm12ran9HUXEYM/RTnE48FKHtcrkxinz9hJ4
luKt738E2CQYwa9pHFLOTD5j7rJZE+WNJrExo5020ycf4OQmym/73PuyXJnxJlJ/ERvJEp2jXOcx
9aztQwPauyfqAKVfEm7BPX7XTnDf9/OwDcOMQ8UWsz3DKAQHa9Qsl10J9qxLvVWHrGUrWzS7DfHz
aB7gVo/NodC9Xo3MuoAw8gvP0TNd/8XvHr1iK0gZe7WPkzleFi4Zbb7qsZTmNQen6Ujz4i4uYZQl
s9w4PcP7TH86dfJgWeOziFqiFeLV4Aw/qSiNTfhkUiz1OLfLHt+P78AET6atlX/ARDuGdHc3M8c0
CB7o9JMJNEaOfputx/zAMvfWJmov2w8qIvcc4slOp+x7tthU1RAjBDePYzUw7eC4RXbKNrZwz0hk
7K6PiBxDybYIy59oSOCyJ16zCicWeTonTGFq/n8MTGNmg0IeaPhEV5sEOY9MraMVcQwrGUrBe/nG
LXgVRfmVKONLfFEGqncBStZ4BiWNO2CO9kXGkMtzXfbF/rnIgA/UiOiwS/lb2Hr3RUEyKAAdujA5
feuSzrKVHJXVMFUeGP0uIumSPNPA8ZEMZLh4Xbsh3RtUG9sGeZFIDYzsmQIHEhZJorbNw03qeYht
KsCcjcqMFm6DfqwbBAlp/JEPPEUcfA9kPJO9IZ/GAWm1mYHf9xCCklK0m5q4ucJuVawgSgvKQ1Fg
rxsX6SCEKhrUFgUm0UiLebau/L2fn+uxfnRjCBCFNe6Kpt2x4N9MdtVv4bpeciyXF6MbcBJiNigH
9y2AVz3gQELSE1zSRvlwvdrbzGO73yddeR02GFZdO7hKc1CZKolfnWjYma7+xp31o5LkNVHNPjZG
40LnN5p6XswYIFxVghhywvcqiCcSyFARZAnH8pQ+G7frbL2RUfMzTVPL7gjDSE8OxDx7q0LJBl1/
CWOgt1qCaGckdfTdH4dGw4Vrcs5frgESPbfmwo6bgm6DJv7T0xXcwUm85ANObD0jL8tzfUpiVa9t
DvNOGe8ZMOMfDYkhJvNx0zspM1Pwmq1kqe09xCowbS8SXgU1O2t3RoYwmdF5VPXXIAgpjSGl5Lm9
Qy+2yZzuPvfUtKbSiXwHhNbUv7MtPbodyt2BwxneCmMJFulHjtam+ELr8xgX4ZaIK37a8TlYUDcR
f12BT+aVNQ33Kt7UHu4ZH6fUSsru0SyKL5RcVIld8TThfbBbYikJuXloA5Pg4bRCa52yr4/Eb3LD
pN8LXSqYR4cypFeXgtTsiT5MY9aQvhpmhzHcgSgA3+KnXGqQiD7Yk7dT1LWHybW7ranUrkzQqTi4
6aPeAuhW4TgAMYCCPmsQr3eIzf2snfe+hRVtTMG6iQWfq9sGCthJ9A4GEvSzxNOP8dHjYkWF0LB0
6WEXNfHB61Mai3hVbh3vaAhj/gzT8cVws7e4a42D5w3tEzTlJZ8paNdWvFRjIGXMrluuUH+VSaPd
iyEmh7PozW1th+CtTBFtXVWTl/dSSXVJrMcRBTXSAuFT6YwGoprwPNAD36DBO0x6ol4J/Oe0Rrhc
4URtRYdMy/6J3eRx9pwzEh+G0KDwPDsh+INqu4+nx6npv+a0eCw5RSxr7YdyuWCErk/GbF1J0qVA
k219z1lAYZog+xqqspBXeTqjg/MaaiBpr30pGOxr9WFRSVYLpTQany3mrVsORj5XOGgdXEEugahe
FKA+Coju7Wguh/N8dClygOO7nMWs18QuQKTK+KdTZ1GnxtYa6m1f0Mpm/7zwxmw7Z/5ifO9pqdko
hHp7PYCcWXtWfOtIPCXjyL5v68PA8IcuQYBT3qu4B417S3yT3JqtegWkjAh5RPeUCwzEY4RA5ifS
nrvRgYtvThgpoV54fv4e5E1zquDo8G5lX/0Qj6gh08dxqrK9E7i30IX8jfIE8Qy9haMG3He5nas6
J0IDUPuAFI4ehLnXshabGFldltL268PdXESXdU50UEW8yGAmVyDluIh8KIgsy6Cfe64yt16EUuXr
2HgE4RAgVvkJnoNKJmvIbGIF7yRcRyK5mgfiin3SGSfb/PIDwS9R+U81oeXEQ+l6H+bGJ/FY0K8M
3pFmqD+L2uPXRqiqjfy1VVDu0uiTARprQkowTNjgPAIzAqrrRxf01crpCYzs2s6pvNPSovtSlI/W
0kuxFrInYPv9ea6qZ1FYuBWS11pLMAKpsaEtczS9ET2M5b8VOXc22rQbs5EPNpNY1/2CmsJ/jmYN
itJNW/g9UBFWA7/azR59cvYzpPZ2SesRxGHUED8jZbPvHNC+GWRFxqlt2uGqKaZTotqDjm1o9JKj
t8H54yIs4gcxQgwlWO2OViEtKM426Shd4hUaeVEXx9ykqWmk9CsnZzmixBd27ZkXqlFgWcLw0s0x
HBFgwf7u0LeNAxQiAyfn2TNWiMdOtcqvRmykVx7uGbhM9/YQvTVMXbZDHYDuL6+tmKk2jCDUuR43
SKY/MsbVK6BGNhkYNyb+CSME1Q5fjMbKddWipxhCWLSBD8kDSlQb62A39TV0TBNwI7ETnewXpA1R
DlV17hKaPI3eWQW+/jlH82aTphVRLtCkvmumemcELDpV+RKaTnRMUXElSy4Cfa4bhL0f7qkwbYI3
k/EDNNY3vbFg8j6waDUbUu5oOmuD0IBU3iG3Og7IRy8aVT3SIQAAIc89G2ENc2CH74aBmzFdBlpv
Q2GZG+8xiLpntAtPrQFDVXAwqMhUIpjO/HABv1+JJtsX+NNVuJ5gEA6o/Le6QUwhcay7qfnUbTsr
JPW+RyXRgj5Y9t2LliRfSbZBbJrJMeaEnZnrpuOFHOxrJEvJuijTk30VmADVagMnZ1lcJRq5MrUu
mqN6PqHR2UT0+HdpjCqUeTru7ZvCSNvdoO03MxSbLmpIrVPQPM3E+yRPmPF08GUqlFvSreDrVt49
RMGQwdA+19VDm3hvVeonHKFwpcYFBQBawo9CnmnCnME8JO8K0Z8W6RqeCMpUPW2lwark0+FYyKV9
U2bQH4fpQIDLPW1IWhpO9i2ZhNAEMMTGiV+jmfyiPrEp4pLwki7HRD8zC88hsruO9HFGvovvWMJw
7aonUdHILVMOv6PkPEKGN48xfw10LgsCXIQfbR2BxZau4BEciguKEtCD51cOcT0aBW5LDPVUArNp
qTIugl4UUOTp09mYvrh6Wdej2CEncy0G/zvDt+Wa+i5SU0Wjz/oZUuPKDnBkq4q00+rbriXgTte4
7ILFGwju3HBTmB9jfB+5nLWGYH7WxMaQYvMAdqBdh2FTnJTlws8V4HV6K4KniY3bz5+zqL8bjRKU
dxncMXa99pBzrGAepBtAG99VSyN4HkuOoj6hO5NckoDyTeBBiMfIb05hvxkkPQBpYuFMa2w/yUBP
/hlmylOrgd7gLb5ik9X49Ik96rW1qZppPygYXopAzX1UBze95b5haknORdh+ynH+aUP/3pHjtY86
sZmfUrvTHLH0bZJwY6BsObYJ/fy6tU+WcRyVewmK78NpOeG73EZ98NLTbeIURd270JJ1b11o3hbm
iYeJSTtHaA6CScf5qthwx+19t3tXFKDcCBQ3sQ9neQad5wZq43fddUswk5YPEYmXq46YP0fRiCkR
Lq0Hr/vOmzRjw2nvmtG/aSJC5jrVwc92dpBtkAda5X1RyT3gdNsSeIPYK+06oicBLDD0ALRZFYZA
gpQwgF3Vki7CmDlvhIeuykiWeFoF275d3k6ZjtateUfORTPLZyJhP+ZM37CfnyM8vhtyaiDWaX3I
enUGfyQfQyJvLXr8gT1dAal+zo3U3dbkXRtQBi9t9+R03/04s7uC+s0XaKtjLo4+Ig1bS+yC3gbL
JuoHnVbvwMGxM2h1riXJ73B3+85WvHC3QPkYXIbXI9TWC6eed0YL6gdC7Yz8BBRJhgCBmvVJmM2t
i36gJoVLjazwGACjlWYdh9qs1wJNK4EUdB+s2rlOJwIimbG0W9OCL6rybEBBq3Z+aBqAtYKzKglo
MUFNJCX5ICOBDYqhdZd0z7X2tj45efSGCSkxaJqUnV6nAc7m0PwZqjrFfcmoyJ7uq1C/pn3mXDo5
k/qcKbkweBlzFt6wQV3nSdhINnJXyOIBi26y6qTgyOByJRuD+pGxRffYWRvER24KN5PrrlnnSKGQ
NlkfjTI42Sm1EuQoGzbKtdY8uUNUXDCj8oV6ZgisLxxnYLNqu+uwJcNwKN4ske1rv75TALtlwKXV
5y7waVCVFlZ2pEXc4C5sO0NyHVvDMZxJe/Jvpe0qqDXDTEP2nbOIsSs4Lrk+EReRy+3Tx+Np8NoH
Rll4J2bBmNj17vzWOqdoHKjqjXkTBeK13MTQSiHyEzofubsAbg3sBI8U0c46ZhqCttSPEMvSXUUD
7yJgcfe9B2cC/69vgqxnPSwyFLDkRg4oB6buBhCFdYFCJqT3Cu2bNurWoYFD41WRQmsEB6yfbEwR
/MEoavdpKOBoEeAEIcpimcnItTJIMmSGG5x0Y94gPeeCGlt7G0aFO8HrJLEpneyOmU6Cqmv54FlE
PkSynbbmlPvoSUvYXyG3JpQt318jhe2BFkbA5DPEAbSoDd6DYc2utI04Ka/cpmRw1RK21/E2GO20
yd3sxDmHqYsoI6biNrMpH4P6mIj6pqvDH4ISgzWFWL2awDOiko6xOdzh11rIYQGxNAkyWT/45B35
qru23jP8jsBOMNQN2vY4OfV4gV4H5l1BhUNSJK4f2pJgnIcTpqJ8w0jFRS5JJrWt10nIiVUr1K99
e+8KmorGDHQ9zm6ItcIQohEV1mFCMhnj6dypT7qEGhv77TfvASzBFK9I73ZYSlj3e9l9gcbYGoW4
0SWnSYaI8mro9Mn2wKlGuiDyq3gdZgpQUsEM4jh7wDMOjSs3Tj6NcihXEfZiuA53Uz++2L5N9Ag5
zyHSFJwwG79VPpz6e166W6dFzoh5iW9vslcxafMUGck+sO+ROgwXXTheMWKbLvS2cyLINAIUt+DM
aNb08Lp0gBys7jiE1Bfd7N1U1AWdQ7IwBq2tGSYA0msAdNRlLifU/sjd1Oy6mduVVPKgfmJSHuwJ
8aUds23m9saDJWcX8z5wNdljiK8uQm9xv00lAztykYvSOYf0m21rEtdubl/Dr1ol7I/rGtYzoqMK
YjZAr0q/gmnmxaWsL3WxAzX1g+riIcuYxvs+LD5/sqDkEdRK/Y2roIpoZ7dYMIUntmzkBJvbYk1r
T+DalO9MzBtwEQjGCOEECgYww0VXYmYR4PzwpVXkChRp81FN5TdpGGpF+N29O5kabzKGubntg53d
VQ+ViYNP+e4yGGHcmpLPZAXTqY7Cem32BKVkUI3cWN8TI1qwdFDVq7DKtqkbXHvEfMaG3DQWU6A+
aR7tJv50/Whcm5qQ5LKELTS4L7Pd+BDXIHrE1kvpOLfFbKQQqMQ+y4JLI8XIMZp9SoOy2rmtcnay
rcM1t6KOn5IWlR2JDz8Oq8qoihedh0RG0gksb9z4PLf5cxAjXyO7js0XxYDS3zhjP41YbROIPYqI
yrQ13yxUXyu0fkThueohjQlgHkPql9+UNGYNlsEsO7NAvrAtKYZ5NfsIQ7SC/RwUmAx/hoHSfIip
v3vMRkk4fXDyoIkpWRIqP0dblnNBd4zjeN3bQ5bC4vfonKQaDPzIDDlo7OrG3ASKwLRoqF4iN3tf
/BVrAYO0g6OwklTQG/YtuaG1SqmSjjlF8MxoGB6UDIutPdC9szyqX7CQD2FFJw6o+SGTg7my+oOM
P1MuGygQ9RoDQ49bnXhI7kA0RVGNoh1fcKfCN0GmHDKBjcSqdD2+DgROTVXj7nxWJ8QXGYykMEA7
S04aUVDyqihv0YVAAfbTVxu6DCqglpjKhMRN1/OOWdGHl55gqRhoTCuvJYDFnrbgd+9A4zgKhHSL
um6dyE8pzWBlotw1Rrs6SCRvMG+bbOexWDfpcF8Tatq01rWRTwxe/NsU2c4mdg2yGk28e76bfS3r
KYZ7SdIKA+8ikNd2hrBoUAdhqpYdneM+LqGcegRKZ0IgBUEwFNsMvvifCYK2hmCniEBdRT64KelB
K9J42xx1LsiA5f16hjJXoblvTPRw0XiBb0psajpWu76uPy0zOJMQQrso4H6tQvE4dfEB+opLNkh3
17b9LRHMUYZHqZR2sENN+MY8d42CNzm4JmwpAt47Vw83qqAekcyGmWgQ/FDWODSM+cdSdMlNav2N
jUO3mLrV4HFHpqm+bQTJfJ2VrENK7rVvTBtXcjSLpdoPxvjmoP+D+sWlz/vbiMTbxgieQsmZulBa
HCX4FDY9SFgdR6cdQF+QRAzFqBKJzPWj+dTm8PTicAi44lFOqAZ4qc53wWQq5oXMt0YyCVcDdTfC
lFpRqtZbUmySfaGkg4uMXbtyIpthU7NxQpoAjlDONhCiQNuWXvVMFC/MwES60I72VdWbJ2Dm1yFs
wKQhRqoGgExbMOJvGszYHJP1NGsWO01V1UbNS+8QZEMSOpzONr2Waby3ljyWMngHtNxcZhGwzswl
qC3q83McHNKGCSr89/zUzMGD1aHCmihosiz/0W5Is9ZGuuLoRyPqzyqX1roJ4x+UsdlFilQgba8T
0rJmFZQrrn33wteIJQDww0kMCc8eoz2GL2NTduNLXds/geWxxHblKp5AHtfxK91ij6AlEuGdNw5U
dImIrmyQG+VjfSq7fm9M3aGxgaE1xn1ad+Haa7KrnGgxREwb8tR3GFVpz9nvQxg9wH9+jmT0Epbh
d+m8m6hSM2P4TgRqpik6m66LYUHFpwLkUW5bV1WUnPUQMkRE8Jv3SNmsxHWuahVc0zRCOUMkRFfm
0ybNfBoLnoFVI2TwMI82Rz3cI31RuRfw3/US3s5RoW/iZ7FwwKb6HgHqM7ZGyRXRfWYD06nBh6RW
JP0DgWzYz43plWHIowrFfElIwae50w4vYc0x6Mqc4hdTpV/8tkjb58jcdiGXbkPu9Nax3S+b+4Mp
I6+kBJlZFASomFPn4x+rnouZ0XXfX2adP1z9frAi9xud5LC1jVpRUJf7UshtzsWIwDoJTwZyrxYY
0oq2kbsqApCwN1adgvbNzGRDsguNLeDCK2E0ML/AVZ+zHDEYMNZ7mwz11rrxp+zIArjomuZDo7gl
ixqco2kcxrowtkVtfiWx914bdn/l9GqdGd6jtvC2ew7cm1SS1lPd+ogATrZlvDQeStJ+MIutJ7B+
ESnzwQA72yQBpdgUvE6F4lIhMjQWSbca5+EV7wxQuMz5aawKhKCT00HgKemRujUvMgj+ZnUVyPLR
RXp9dPWhhkVzFi0yXMOo+WbzTtCfW8MUAdWLU3c1SvGVGRNRdEkE7qljdFiHQDltBYjozz/+6x//
/V+f4/+KvqubKscvVLb/+G8+/6wUUWcRzfZ///QfD1XBn9+f+Z/v+Y9vOSefTdVWP93/87t239XV
e/Hd/uc3Lc/mfx6Z//2fz2793r3/2yfci0k33fbfzXT33dLL+n0W/B7Ld/7/fvGP799HeZjU99//
/EQj0i2PhsOw/POfXzp8/f1PL/h9nf56mZaH/+fXluf/9z83TLy7qkne8z/oI5Xf7//5o9/vbff3
Py3rb4KehG2anm2DHnd50OF7+Yr7N8/ybSvwXTQF0jUD/88/yqrp4r//Kf4m+Vc3WFoFvhWYgf3n
Hwz8li8Z1t8caQoPobGLVkSyQf/5f16Cf3sr//XW/kFL+aZKyq7l6fjen3+ov97y5XeUggdhDbJM
V9h+wJPk+anP97uk/N/sncly3ECWZX+okQa4A3DHNuaBEZwHcQMjKRHzPOPr+4DZVsqstq6y2veG
oihSjAFw9/fevecGy7f/r0oFDMjBocy2vskaK9l5ikaQlPlD0zv2TY9C0T4R+dwQckMOcowNuLXK
Xw7g1N5sH7vMVIc+CBnQe+VJ4YFd90Sdbus7kjzJf2Rui2YdX2LnMb3DAYkwEt7PvmkZB8/6WCRu
fONbibd1GoqO2i6OVZ5+h31qnxLJYKsWk7XwGA6piYbYYhV/EGSWSY+mr8DAh4lwp4fBWtrsTHht
xNQ+wgu7xAkVcTJJfSClvatutfTlw5gxNozwaezwhwLoRw6MM5U6faUstzgi6ql3S6pK4bKNWg2u
7lIu2XMMqtsw2+YWaJrJ8qq94LxupYVzLjHuIn31nmfpkFISBDCFsxl6xXoumMAJWUVH9AFNmv0x
hnzx06iHfnRv86pldrX8ij7sXo0FzsfDGlbkny4HKwb6HUN/6tAMdfbUzfvUKu7nWb3gqCVFsjSL
45Si2ZHWlG+NJmMbdK38ZrTbZzV0ryBpkq3iZ86CzmFITXoggCs42Mq4DJUN/bvzz4h8Y3Q3Tz//
W8loqOPY5jszA28Qt+AVBXk2GccNqFkJMSgcXuMgeGm7snwdmeTVXPLnOGuiffnA+9gQmcsqLJNv
9NdXG83mszvQso9d+jg/rxOVzSfoSlZ6C+8swQU40BhuZfZDjRD8za7v54SoV/Lgu62d3qS+lteS
/qE7lvLcCwQwPoG8zGqDS5nNTzn6BwEaYNeHj9mY63tyAWov1Ie6c94Tvcy2Qe+uuzgJyEEDhqiX
EAuCtfU+mgQ9uXJwzrnboBFL7RsdWyYzWdBQmYvTKc4HcklV9R7LIN/iDf0DmXi+M6byQI73ktwM
zANwc7RSZUZ03lgcPf0i6lrc/cu68n/u2X+7R63/fIvyzknHUe7ypyVM+99v0dnlqmOYufp5uJGq
w31r6peIiJ77puHXGok+9SBNNuTbtc+Sk8ya1JNo/18/DEfJ/+txKEvZQvFgiNh1l/XxX5cK6FJp
YWHZ9fGuJE4BBE0h1hrbBxQEL2GAwZIm0ILekAPCIrEdRto7I9r1daiMNXCTtz5RNVJT82uao88Y
AifcNcgltqbjqaIHHCanlJCephDQGCLGO83Wza4VtqaTUbqEnS0fWpMO2zBmt6CNfeJl7D+BC07B
Db21yIi2Tgr1ohmFl0Kmp65Fq58iBKL/hIcPZT+GuuUDrgcwIX5CeglAX9wlPmM1Fx9fsBjk0sUq
9/NZk6TDXjfZeSymD9PqH0PluGtqP4xfi2koWj77+9dhVvFpvP35at7KAFbif3wrGiGTW7V8L3/+
4efHaYVpn+jgeOCooNLOPZmK7Ba4kQe50JyIC6lPP5/9/atgYB36EaXJ2kOuQhF3b+qEvyzz8rAh
OLLCMZdyWt4TI3jyCA/hxm0Q7KY+bkNiz/aF2b1InJ87izSjTRYmmGg1A1NQwuts0E9JNfJuMkME
zzEc/qYtWYu78O9f0/FqJ6Z9UAr25YDU9TQtH34+85ycyccYHtMAnxBpbnwoXK5ijagun2RzgjXW
nn4++/shAYAnysw8DEn8J+8RKWrdNaefD4Xn3cfE0ZJvCbRxAO+BUobQ4cJ9A0cd7chN6k6dyjwT
j5xHEd73H7kxNdu04CjJjFQvoiIMf2g7w43dhPYKyaZ1yt3Y2vQ2DcV4eCsC0yZyrZ1PVNqAyCOg
h1PuSyxFyGj5slMnWN48IA0svTe2mIhxisglDWcmjpwAJ7pdFBkiHECnlCGyNBHZJ8dr3qKMxcKN
k++6Tm9+nlG5vAxO7S1yl+Vp7oLcIJ8lsggfylmBmxREE/Z/DM3S2mMH4d0s8IPoOcefuRrQr6Wu
Ux7VVO+hOWqkmeSoSpqd0kGx3YpfZUBXdrne1Y9J9a+H1asJchGTgRVhQcP/OEp/PrMcsOfOvR0G
3fHH5zUZAta+eI+xh3EdLZfzX2Plz2epY+G2YMr5T5LYX0/fj9+wGMgJGlLoHAG+F599P5xn52Rb
A/RZJuHk+3bYvYcuPmT2SJG+OFD75X0iCoO37OfvpF4wrhjIKB0XaYTtnDidpAffJZZFieasSpf5
QeTTqYj+aaE0mgWQBvUoO1AVA5LlF3F6f5nkHy/37a3lsYN5XnnFQ0WAAKVG/Tp4iw+p3+nwJRse
3dR7FnlrnNP2IenEB8DA95lMEfpD7pOGYwPqjpVosRNa3NsbE8kqtVV66CpTbqYc3wc5Uqj4S0Yd
04cTiGBjRzTv4hYSpg9YgToWs0MYkoJQtfghGSwQOLB1ekSJw8BpwIpg+TpxZu2JLEMl0fK1YILw
bLPb6XaDrGDRII1XhjSPJDMGlO/6GAC9sTK6Upld0nNx+U1VjDkQ9LnfabLI5q/cI8uugRBDtuQd
EVyCtA6D1YMySnX5bca4fjsQOjDQDN6Wj33NgqrdtHuYljaiDFjZDWnZaOGMX93oJXuOULNkYEar
fanRR05GLqEXI0nsnAzYKDnppMwm7hfOCKvQlEkHH3JymK3GvioG7QHC8BO6XErs5XTTdHG5N4gH
XZt952xzN2t3eUY6FZ4dewuQfq4j/h31cKXrG6njfQvUGRMjHV7k91czop+w6afQugjQots4wLYg
w8y+q99FQ8d3VmI61LXprhxllL8GJDpjTHc3s6t7y+ZQwz7zhZOtWqe0tTbhZI94M4/CSaP9OBvP
RpMj866L3z8Pl6cGTr0ipi8Pf2kGAjwSMqVn2mRpGDznHBAIcOuo02HnQjRQ+MSqvD3roI2PQXuw
7BIpYj7PbKLGvFFWunQRG8q9xvY2GdOS3isdYJaMTaI6OzA5+uVnuQKjnbxXBtkXVQjsoC8cMMdZ
777ltOYQS0U5JMCO7FU/1O4epECyctOMp1P0437xqFdZmtyQtfYoIrBC1hhIMFhZumly6Z24WYyi
sVDSoAcXLWl5xB5Fr+5bObnoC/3ibPscNNuwnmmAoS9AwhXtK8sln6UW55/X6udLZuqMW7AW33b4
4UrBdRS06hDFcFXG+FwmnF/ROxPLJ89xEJIMg+UXY3F474TDIfUGOssDmubcsWDnIYTZ9uz9Ftdn
nSGgQhI8yleH/hiNo9dqBHjVcMrwJ+oVuPdGIZ3zABZ225wDL5L3fteR++Mh4l2+iJVOkA+Fygd3
7iZxaq47XT/9nPsisFxYuYQ4VoyUVm6tXzUP5xLW7xbUy3B0Dg7hXockqL4c+5FHFt614ambW4uX
vb4zs7i6pXn7XDqIsOBvknFC23oc3UerpBFYj68qHNoNJhmKou45dOKeY2rlrexC/kKXHh+miRIA
+NjFtMfjONsXB1XiYaJ+ZLhms3sXRXszj/VWNVCP/cCpgaOgwzpUQdavOw82rYLBg84Yta2bYLDL
N7p2iGMkeGM92uFnF8M+6NhUMD5bmzSmNx+Z2T6sxngPA8CDK+J+Fw46KyOMdqFTJYzZ4JNrZhsr
47fHskwHabiSw7zlZmWmnKg/adPcNBAyyQTa/tcnUfHvB1Ft0nbVmGxN4bC2a6Uoj//1IJrIkWCT
6nfjEBflWN9IIsadHV3CxnTOfX8XlUijUhulGLaUbaHIMilKnCvhxwDJeqiIpaEdLtA4m2+47p1N
AtKmCjkjVHVQcrXkYDopP34e9f9vo/w3bZSlo0C76f/RRln9ST/qrvnX5snyA/9snkjxDwYKyuMd
9mxPWJoWyT+bJ0L+w1Ja8mVXKbiB8m/zxHH5J4vGhmlbtEjoafxH88Sx/iEcV3oKFh2bk+3I/0nv
hLrnP1VmJn0bSafG8zyLf7Rs898vxMqD8RDxezYFw70Mzk76GJYImfxuutXKQx862MFBwyjH2pDf
q1R8IZ/BTKbmgjDh5IzEwtpTIrWotVgvUxzEfhS+oysBxQ2KmvYegvLx0ai1QlpgsDQYj63f3qUT
zA/tPQgiPUnLmUj7YhH05wisfElw4CJImh3js0Ohgn7rUyC6HDmjEFePin1CaE3Zi/poJOVlbgV2
OplBAsGCVQjC8Sg1Ke3wMhsxki9XZGySOc6VgfOYsppXQQ2wSzlf+ZZ6KTT6giFjDNyyo5EsOfno
zOxbGbxjycC1RS5JqvrfIG/skKFnQ49HROJQOPEeja6/bzfOEG8t1eyarKuYsbe/KydGctvcDfnn
4NIlpSyQloO6mGV0G6JwoaPl40ZftibvJAeOSU2PoLUb5IFdFjUSW5gnRpwmlPIghVrXjXa6kTdF
BYXQtPdByEwEW1q69ob51JhWSQ7ohH3Fqtb9/JW4yDc9/SfysQT2FXGS2JhX/cZqIxdnU4Bstnhd
3pE09b/tXLGnj9CSWzs6kfENz0UN77Y+S6DJmFNecN5+v5kGQhGMANQ/cK5wNHfF8G2NTrYeu/qW
Nequ1ugfS3E3hO2wc1mpcFXWN7jyVOtXNJXLChvCQtksx/NL1rcNLanF36TSDYi5J3YBjA3AyNBK
KOw5a9jeIQi3AWJH+TAW/pkQLA6PJjlHuhmfcgbjceSy9/KNKDLl01ijH5XAvbJpa3bOB2fo7oB6
HGaEYwHy78+epi9SLmdaFRPjNvJeeOAHMcXjaQvWg+c7p0Dimk1JHvL95i6YQxy7lKvjbTHnDngc
Qs3GqCYwaAgoWaL4C8MRbyhnZT+aPw0d3GaTie5jcBTItwyptZuunPAuR96/bis1wnQayk3uoJca
a/ZtZaubMeS3Eyyy55Y70daMlvGHBwUn1Ogj0sUqzKGaXskq6F60n9Pgi7jv0tD5JX39ZnG17aPK
pNfPWUtb5YdlIg+o4y8Gp9MU/x7rACadHTzXYPZQ9kZPFqYJHM24CHrSgSJPYHBxUQMEAwTssAcF
0iKaXE0dZTbqKi4nGC1N2OKcU/gnNcz7cnqxIP0DEh3tPawcaxUO+9Dmrk+FP2+bwgRuF6LrQ/j8
VTltuHM6sPF9YoqdMblfUw8UwPNmcXbfJxXRr8XteMq7nNDfXlyrBpmimA0Pd4S5MYdK3prFqYhL
cy8RPJD/Jzc0cCuqvV3rRsVdXU8Ab3vU4UVuoWsarZvZyu97mVOVlJht4zRFIkeo4LppKRKHivRj
loHQKDBBTvLJxMOwJ7MCQq2rH9E+Nq687fqZREOsoC4kTw6oTDO/k4bBYT5ZN2Mcu1eR0OWc7VfH
U2QqNx2pdVNwLrQBm3cantxcM6Wtlqg955OsCgdTSLKVtsHeLYY35nvu2Zx99G6OJCxHg5yywoF0
DNnBAdMDfNUY3ifmx9NEre+02cSmb6OM79j1Ta8RGyeITkZi3JeIMElOsbJbKuRdKNBBAVfYa5x4
mzzhAXlqNElO/XYqjp/lUvi6uBJzH1J3NVzqApC+gwZtm7YMhY2wRZRdYsNAZP9aLZduHlUvzmR8
BEE5A3fJz1CHkZIO3Y3fx+WKxts6r+fuEGfD1nTTelc5kPZQwyM5qZ9Ce9eYbr83iuym6O6x2RJs
tm6lidIx9v8MVCFktXEsK50W+IHHuZzk553Fd2xaVV5xZ6oD5J5zMyEno6+K+83i5D2X8k179Ilq
UCP7HUVjcAb08GRKq9pZtA88Vu4UywOELYLt5/CrDgRs2XF+RWXNApgVGx1xvw3BsRidkLzgyMaK
Nh+lDcvDIUFy1Q8dLM8U4ZKo36MY63ARyGlv6+51LsbXqbIbqCNmyUWDkBT6yChoZTJCkQz+A/BJ
U/1qDiWvgcfUOg6gkeTU8AUrbGnJl6ByI3Lvm3VKxveFze9a9AJrf/pJdigSaJUOVwYyD2BhIAbt
QpNFeNYk3LpZvZKfpSIthtGx3g8xk/HBWLI+KoEqoysOpm3fVlDl7xgR/47SbS9HddS81croMlSt
3keDAXBtF+gufIb3CRmkK22L8jaLOAYwhX6pGnQVgWeH5wrlTFMMHdrxrNs4n73oaKpyb+Qz8TQe
gsV1hpA5lvdWn7+lCuFT3HlnsuL0lmKDDYIFyJ7RSBNKYIKzSS5C5GrvOMVdp0rMZr5EiKynnWdg
RvSnaQuRb/wkMS5O28/Eq9G/jKm9T/LsMbOaYh8TUVL5UFAnF6dvrZljzg0qMykC9AN1eSzeDS6A
82D1ABvT7LYiSRKZmom4m6jJzuvvbYrGu85r9soDnbPMQDYQXb7owUEhMPQfF0v4mjzKkyxLse/z
jtC5WO1rEf7y6xKGfjnes7+N0AoI/sy7lgtzwQk1fdJuB8Q1ZC0gdEZOy47cnBAbMz2RisEwN3AV
YUlOKugywx/Amumqm1T7NFfyYVieEK7PbB8Ei+KzaG7NyLEuucK9Y7rhW9w1m4IMyZQthdqcKAor
Db9nn4bQkL73wrrpI/ZkhUJ0W5IGh/ynQGjib0Yda5pYFu6N0KK2TTJoEZJMYVxJX9rIwMx0i+w9
pxBvhiIAlIPIJxC/We9+1dgLiD4pmD6R6kIcO0ISVEm+Xx0Yf72A+bKPVVWVZxVMJwQl3XWIw3Yv
C/TwZistMopiYl2C5s2iy35TRCTuZaQEQn59KDUl7yjn6hjiXyW8275jcoOSc858XoUYoWQvxLoi
SmRBBsEHyJEZgSWMGU5RESLdpKdaB5Cir0MvoXm4lU0OjnkLSJ7MxCKptwatoQ5S8ZSMFdd5h7UO
IrCL835OKIsbb2OhXNhnyz93tvgek7Q7okI5dABkDJskRluh9EYrMO7aEKKsLxcr44JgsgxP7OLJ
5dww41as6KJgEkplDwLFmZ76HoAPraJ4XYTrKeom9nvxTUQlLMC5IlbRvAd0NG0FIFi2Y3PeJH3y
0Ulk83bMyD6IO+wCbtlv1UghrgMgp80wH9AfJNs57mLWI3kcy1uS7LNbDmfuKk/Qn8IrnXMruRll
ukNB0tx4AXB3Z464QeKLKcFW9cRU35EOtlYVM8fIDptzUWjy1xMk9sSe7Mcft3xFDmwVoog1QYvv
tJq2TjWxQfYtpCjIWCQGguytqlVsp+S5Vg30AiA7uHRCxbeWa9gRtODmqT/O5dPEPr/O1UH0ObQW
0vnWZOvsprkC3b/sMOlof+NwvRsSuP21ewuzFIB+cm388nNAibBFfet2H0Oi5i23+NGQIUMbBanD
yxRv15sGpB/5/iEy6bWjUOYCQHfiRSysDWRs1FBsCeEGIFnS1v7RcPCOd+PH7I/ZwQFCNQuFAtDj
CdAq2qbV/J5aUX8ekRSjEizjKtzqzrl3S2tb6rDa69lGThdN94PCb44kD/9hfCoC5yGY2gkvkmPT
rOnwl0fDZ12U4VqKdNjJlo44zN5tDBQPVwX9kAhVNDoza+O3MDmqvn0Dn4SXJ2/FDsct+NaFp+Cj
naFkPIxNeQhHfTQifOJi6rwd4YneJdnnfeAj4ytHWojVXZ4X0Z3VoO5wkXbBSMBrazAHGgv6Ozj8
UXMFnEPBxa1QIotLFGTMfNJ41456K3VJenGCCWtuDHiPXnA06PiQEgeYpE5RnqAigLgSkSQd5rfE
fBFlAFVbYb9eW8IHFku/dlOLhkherrjaKVEpgwg25eRtTFkSg91HEwnv4XXWUOzHSq+lg1S27tsO
FwFWAegqk4SE4GvSaFLmm7UfA8JJa6xb2rsKogsIcioJqOVSy5WaScGcgn1iZV/k15zGzMW5OkQg
qEBMwWiAQIDUM58QOZaMUSbiSgPbeCRC9tUPCBwxSdNczV3yST7zZnK4gEy3xYgENQ/d/J5JZbXv
gvoZmly+CzTkLg0bYlVRFxDPqaoN5RhcqDXRurEQt0A0gr2PXlva2iK5sN9WczU8zDPTP0QJEAaw
LuBvBS/pta+1pluNMvijqzFZ2FyO8BmNQ+ug4RuT0N62un3KCnM8evkdTpriwPlr04QW94VAtZk9
ORQd5P45nD1d7zqO4X0JXZgxG5pYjJ7XiPjmyAMcTE2/mqfqKU657/Ps5IzBq4B6DVsBHpArqYGD
EJqKmWabxExvTXtTcXzaaCbY+1ZzuJWeQxWrswNe7b1LhO2qy6JnFGG84+RBD0L9NnCGcrzsN701
YVhIk1+qb+nXzo9hPxGvWwDdKRHnl/gRkhtHmyyc85Pt+S86nmAVhu2DNj2qO0IFaxSFkysJBCsZ
e/j51UucVeD6BHE71SseD9g9yti7Q0xjEsn1NBX+tkZ+XCZoQzlmJ91jpB2EaOZAskHH/FVmMTB9
Tf0VZedEhjaGkhzAeuptNXthDFo71agrexNdYxDQ5wbOvQF7BoISdptoBs7XiKPggmxhKEuXTr8z
2S+Z1764CgSKMRC3xYFxibpD9qjxwwIhInN7sbJhYmljvKFkCrkbTx7tEceajg0cZBlbijU+lzO5
rbIg/LLus1dXJw8sO29DfxPCMkD+2r8qKgyeHdg0s1enQmcMU1kg+rKhYID4uRzoDz/fXcSDT2+D
SzUyaSdHIqHhEBXlRfdsf6mK+nXTMY0zWM8ozomdiklSO2K0zW6MBgvCaHrpweg9CkOoPximKUyi
kbVjiDkaztpjDv5kmxTkoVa0jP3mgn5oFVt9dkX4j/Eotd/MLoITUTS/LV3ZmMJpAjUDalKSpHdN
m4uDnSD97sq9A4gD1UO5wgPv3DdlmzAspC/lEYlR2Pwm9oL++oeg02sSAEBBe52ksXFxNFTQIRhv
rC4+G/FT72O6jwoLxK8EJSJ7nqaC2NNCtjddysEw1c6mDHpwjal9b6JTTWvZb9ou+w2YEktzFJ2K
GrCuAaKN1jenXj9Hd13dF1WTn0KvvW98ckOx693LIbvzdAJUpuUVGNhZUH5H2wGD2xbBQ7M1tgif
4EChW84H3JXKRyehTfmrTLzsYHBy25lEVCGW9v6ULpaE2QIChvM52E51DwGm/x0lnr7iMj84SYJp
y74gW6eoldG7X08bfia4STsCDTsM7wL2kCzip4wKbwUMlElXeLGs+Oo74tnIFWOVBCVQI/bdDJtp
TDoOQpyjkScktGwgUbCmmLECjiniS+zjkc5EsDYDq9jZw7TnHmlji8URuOy6NID14w7s+2rno1WA
t7/nIHlGGMx62v/i7si2s12dEG+CPsNomNbMIwsGarvmA0c63agEXqvVurcJ0W1QkLASutsa2IQW
NcShdB1aGCLG6ZbScOOYQNcm5BIeWq/Cn9c5CbEIUXvqCXsLN+leQmzZ2TFYkUQf7VCE6xoc5DL0
pTMGUq/MjwUy703Ubp0CqWxN2Hqhk82AJUI0DzHWxFa2XJxzvenD/GYyjnM2+Uebft1Y42wYUDMY
lQUhQxeHQlKIR0yMs/KkaTweVNK8Nq0H8Ghwq0OQk+6dBZ1CEYqiNKYFFqfMSKcgpmQHkLqU0QAP
1LLZLPz/ptD3FLDh1bZpodhDW+/cIrjTEe5aU6hz2mXp7WDUWNVbyNCWe5nBZWEMidKz68xHU5Rk
E9WUPUmxC4YLoAOsOl1yIA8WqjMHSf67GuKKM+CxBqjIXJRLOev3LUOY9egrDIczbL85qj87KAo7
OFshW7D4wBswPmLvBPgzz5toqOyN5dpXaLByW9aA7AdiAbZtnEPEKuEHk2J+C7Ed10qUqTVq9uJC
wxaoqhWSDz4DixzN4UNV/uL2MXYNzV1awszYemRBWcLZRDXuR4gV4CZlBDl67Ua8lCUp44073g5d
xf/iyIzLoc82sUusd83Q+ZSqF9rb/QUIxlsmuEQdYdzbFFdry87uLLZFHqdeO/SmdzFsRo7+ePEk
/ZKko7wlPvyQjEQk2cQbsakHF21e8GsU53zyXugo16sWY9sqLREgRll4jAS8JNdsuOawpbMPrqQq
0aqTypykzTWzlSIdFL9xIt1bi0cJ41DsEM9hjZ5xCrF3f7Aieydvmg9RT6SAaFLSE9glNimEQika
TflhD+e0QgANJ9nDxSD9RUjF5ho3B+TktAgDF4roOKsd2tkeDChvqZtAwYInQ5q1EZzDnh7HyN0B
Os36KPrsJuDhbLjEHvlhHz8iUjfCcTVSJBT0kzE626iWe2ba8zvivatZZ4+VmxgXBt50UdE6kwQO
RTa2H/qwpwvsQQmosn2dON7OBF9NPwmIG63js1Jlc3Xs7Am5nWkS/mMq41z0OK6iLMJ6IsWB6O4z
XN18Y0Uu+b6eB9ypwKQZZMF2Tj4mZB4AWkqxiaopWQt24FXolDs96/k8W8GOJ9RcTJMDtqDTu485
tmwn1Q00X+t1L73y4tstGHMBtNaa7gAkbyaU0ScXCJzTzyGcTrAEuPHICR9QAEV4yw3MQdoi4yUo
cLODpbvzC5uKDtJHkxd3oKSCddTbWBTAkS0BGALs874TEyr+NIhXjqRZRioeR2nHvyeD+766r+1u
OOJ1fo7zkcxuYk+YcQpeT5NMC8P67TXDk6YmTgf5bXDYyfx5uDi2eBcKYkPJ1N3vvXO9FK09golD
BQ1cqbQnq2j8NMbqIbaZuuAQ4lCKeHdf28YD0aYcOmtCjlx6PrtGvMGt6QgVRwSau2NI5AutkDrC
1O/XaDtE/iRy0zua8i7AVnQqpDjmtsFSPNJhqyeGrVE7X1LLPpgR1qGsx90zxk9Y7szjnQM4+ECZ
dRvW0UOaBecevO8a+Cl8fm9al6V6wyny3dC9XREbUwH7DNjE6A7YE0YjGSRynRtYQJw5jjERtrTO
MNscLFz9m9meqR5nMzzVuRttBkfrLVX0mgjfeFWkzfOoLGRe1Ld1Ji/10D1EfiR2InGuovajja0G
l6QROIlUeiQaJKm1E+K1HpP7Gu6lDyrmpNPiXcuB41hJs5F9b97Vnj6R4hYdZDuvwDoaJC07dJDg
mbjFjIEkr/cc5XC4lnBMHdeno8rpYtL5Q82QxgGkhJiHsVCJ55JV7k/ainNvw6PH8Bx6GN3nkJOb
kDYpGcnMkdDRbzShKAAtJDIVLGOQNC3jLoRJoQVrdLFHb6p2crcOsRTrTn4lGrQHv8fOJWYnD2UC
Aw7bZF2gUMwPjh3Uh2qI3wML7lCvyhPQHi4i3KBxo9IDZ55Ln7XlPnMByg5uyekv5UpHwHtFKZbQ
FNY++jVIIyKmuWlYCft/lYS7MmcjZKh1ycP2nARReQwGD7hya+5sK7GI2P3dmRmerNwHOwmLLOrx
6zqpv4374CMyqOVz+o8jQVx01BQY2hYhm80zNDnLUKOsouh7nH/H1ldTQON8b6ZfnJeS7OoGrwQj
kNui6cLlDYQP1PArcJPJPklfyf35qP1AbyQZoZxbKWJHETs3pjm/5gETg0hau9qpfzd5IFZORqYq
yTLzijvtufC4v02sclNvAPVj1sJT55YuJOtVI+WuzgRkDGSKmvohaM+BGvEJuR+q6b9KJ38fHbCu
qhNv7izj3Z92AGYxTfUl9iTTi5wI09EIXbpifYnAp/yF9Wu495K3Mo+huVsBPaEyJbsJqPkUGArZ
OkHjJUB89PGfswwdWAaBRN+S7jnWv1sjAONoUBQe42/dcmjOMH7cpDH6bmVBPuhLUq2ZjrB0D2F2
GaNyCybzlSuOHatWRG/X8a/4gzbPqm4w1Avri9Ydr4P9PnXxawB3AjEaYdrseQhwUPH41glqmVoS
fzbgaNMblpN1QVHw2JG7kKvoMQe3fNOEVXDC1QOGJDCuNNCZvQTBM1yN82TaMwOU8LsKXaxiTbcu
xqbiAfbWJgQculdAmou6eZCJfc2d4jnuCRlOmwklbeVtM2npk6yyhzSvOtaV4Jv++BNHY/LTckYz
GhZQNhPf1nRQvzB7XXiO96QeRptOyB3CJLrUwcQijA+3ibz6DPfkYNDxDRI7/8I/CVSoJDOHuBgn
pfWn8T1b1W1foqpOE4jxBl4/jlyHoS8WQ7+/tluPpgSthc4cnluiIy/CdoGRO9iMcrOoL30Ex2U2
yC4CjkH96cC9n8lh6EkqSxPGuHnGsuYZ40M78nIM4BDdNOe+a9D/FDGoMh1sh0ynTzk91qexcR9a
4R3ypaWBnBMHNq2UMy8Kqp3aeTToXJyV5QFlXrICG7x4o01gdcM2NkaOAyvho/MSdU8C/cBQjdKs
dtP0qlLzkqqnXNnBpQEXfWrn/DYxtHkkDOyCLh+tmsMuCYux3/g9Zkmfnkg2shAiP/RvrCLb2621
KvhfOzu5GaIXl1ewo7Rw83aXhuXeD7PPEGMhM9ljONImZGg0XlRD/Hzub1X8lqYvGV3iSjyEnbxh
ZrApJMyadeX+sODhyRFrxokLoyOw6SUiE09jPCkGlS9J8NlI7iMOvMtOWDKJtZjSZ8Mqq2/9/NcA
3sVICDRJrmg4EC4mjyNvai/dw1zTW2YjPRCjdjIs45msmrU5JHg9Y7HrTOZ2tU971AKnhYSAGpdv
Ao5xxQK56+PqzqTRxZ1GWscE/7aKf+Xa/fYWABqxpsvXLGbr6ErLprhv8ujYpu2mM6tLODZX5ZGS
SSdnDyGEKcafFk6qTuH0+rDV+9/elDNqBdjDrIHRL7E0uAG0eU8uMHwAsZxDngp5B6xqXxLcAh7o
a5q+K+nySnw3+XtKQyv2UGwExb7o3+L+xpzAc4R0doMkANFhHlOassJ4zwv/DfbNBnjRimE1rbIX
i/Y0cortmJxQRwz4y+JRrDCfbEONigQEBhLfdQLGJRnC9UzgkUCXzKUCGYasPsVsQsMG+BLdqSST
KtRHrte7cQpeJh2hzYwwCMfXBlR8gXW7pSMZbE1InzFFTv1qM65s87fcw53P8KWy8qPZNGtVTghT
mdhU3101brr2IET/MoVc4/Fmisl9sNwTI6WdM4kXxnFkJFL0kfGG/BriO8CxKUl2rhp3iKrXRTU+
hSL53xydx3bjSBZEvwjnwJstCdBTEp3cBkeuEt4kPL6+L3oxM5tuTRUFIl++iLjxplmiYaGWT+xb
MqoE+e5WrO5D+qEuBrDk3IDVZ7TbqsZutwjRpD56b7i0LHvM5kMufMYoIif8PBmgyUV4NMxpywDC
G41GbEvbmOIJnADnlm9pD1zfi6JzSPVqKy9TcWFv/2JUTym+VrpqOGWPXn83dB7ilk+VJLrxYQ1g
CYp3t77kThJ0DswPpd5CQ9p2cNqlAkoIagJ/PkVEW6saiFKfDdt9ofByuURgcc9X4A9hsxRB2bHQ
XYBkBTTT9GdpiuQ7vTEtmqqAX/QIwo566wR/BbaE7aHXwLBr70Rs8SOx+B/8ZqDhgxhWr2UnO5lX
prc0Dj6QPoJ4wCKMbcLOKVRs/y1Sgc2GW8BpVpv+wQCMEsmvAximtHa2l1J/lnPJxNIKEq+EshD9
dFxI+JfuJOdXMRXvaUGVEq10+odG7XWKkuEGpXblEjcQ7khxKEUVzpuovYB+a495eM5NYd4azsR7
ESp3tU7lUwXsHhpPyh9r1M9QUjedoXl7IheZnzYF5XW1J+lX6KcLC7Cez7019rihTwn+UTIFXryv
k3479/QO+rr1GYqvGRfksiTALL424fiBsusqDAnVVqWxotKyoy6ZJOoBPhgbb/64Y01T7KyemJhQ
FCzNAhZpfsbjiL6lpu8lqyaoxMzYllB5ubd0w5iRe1G8hTUDr8GwyzEAlsCCw4PjzANjq90/Z06e
BxboG1FzHZ8jGAW1Czaft0mHpSYqxbF5ZGP/m2bzfpRfBnZfUoCQmWjs7SlHCHlWVlIRHEz6o5BA
t3LIMF2iuz5E5Y3N65ZDhgPCoI+v0qZNMqZfC/d1SZjpMDrA42HFHOr3LIS8neMnT4t9biv7Qe9M
6uApg3LzY45RPU5ejAij8f95gkf25s7WVU62idusP3kFtWhdm3JDcQiPcXsjx5CD+HI51M0VV6Yc
nprngX2dDVhqzqpxjAtqHvAxcL7shWxD3UY9zLvReRsdgd+AkDGOp7OSHyVj76BGQFDMbzhQgFGm
lZMCh9LGYx9WG5iKi9nbt6vhmyQGdcANTC9a7uT41x8QYl8JWr/aOV1xHgyuARvCiC2AySCPvkF3
slyIrS1iDFdN014J6YxB1D1G191apaApKWSLbAWtNuYExLUTynvBhLnoQ94ZoWDxPzHhjYhf+jZz
3I2IsIersB0dvDDVW9dAF57GfaUoTLbZhbn8SePyYFXf5JqxTzhfdcX3bcxNPkUQP140s48qPjBJ
YxrLfdvFASySS+kkBIwna112HZdEr9hHRvswKTaZLR4tvujmBAUpMX7V/KuMSxC09re63EcHh2VS
G2QuSE983XR0h+o7fl1z42AjzkW5QH1OFmew4YVHJ+IbUYfdqYt77Yx9At27HWrQSuZbobi3utbO
dURtaibxY5TZS5xO3namOiV2Gt6UCr9KQoh1rL3lUjbHjGqtdY1RP2X/OXDhhui/URtA25SLvdNz
ti5s/TnPMu21qNj+RHfdU+wDzXbdWu8QkaIZkS7zen73XMQU4morp2y4DPT4LnpcUxmbA6gaVhCV
nGUDidNun+t7dpBrGmIE8XjEVn/yLiMbQCWd74na8DPs5moqxivImOhQE5s60b91zoy4DpI6xKIc
8jWRiZX4pgebNUp5OAyfikWw26ec/U1jpkDQcAgBkBs0guaCnCAQNZXSm+X/ux7eLFAhrpluwzi5
GNO3QXlLYyqbMXNWBq+KwcmY/Amskz5dYeXe1/KdeE98VeU5Gyq8nmuYk1Y5U2eBtIZROt9N1cG0
TWCeb868a3rPb8caz1uydbEZQS+YFlKV3AgGsMxRNzjnlzln22sf7tjj5mKC+KQNPZAmFSGJPl4N
dUZbUCHKFaRLIdS443Zg9cslMmT09OO8sk8drfG+J+jbyAALa6RaBztEYwnznw5FIpOjweXEzg51
1XlUPjISNs2XojuvWahCkUpXEnQm0rOo8Mo3YWBO4qmAC2kXkL6bfu0V4p7N6VkpS0JHTuYeyin9
0TBkBga2eZ8r8lNRNx9VSDvyUFhPNt+3g3QUl9wGkYB8JNzQabBHkyfXMV4maV29JruLcN7KST87
OIAKsKKB1cZHPaztbZd8li4RpByWCZM27Rm22WxN1V1TemAB3GpImzY2qVbqLaIm20bZi945OwxY
5+XyGT6l5XfZnEZrrZUtHc2LN4uz5z2LmPX78DDF7sZ0280wttcSnYzDfNacG8HaRGs5S2NfYdRr
Bm8Xxne5GOOKf2oXPqdiDjRb8VMbVmXK5VWb/JLdHTUNwdxjXDTn7UR5q13fVEWePfS9VjMfFafq
FOdnGl3GNd78vVr+jHETsOHcEHIu+6PSu89xgYEjYTcPeBYhgSljQ/cc+RLEzrbC9vre8shl4mor
LwXJDtWC5wsUQACK8OaIc7XdVT1CHu2IShDXcg0MFpnaRhOUWwpWOThf5zkP1HYrQYJK7J8gqPXq
xptqJckplXjXVBh7zKGD6LamIraOsSzKYdLM0W5iqJARqRqZ8TNw2OP16mMu9eCxwEGvO5oG21nx
bZgajtylQx0MPCSIn0Q/dx13L2czpvC2pwBmfo0LEAfVALN5ZkSXzkPUpxphaRm+8C0XjbEr1HSf
EHJibF1HiXwBdPIs7DObfvSH5uSqcof7OYhmm97Ixq+yfW86t96p6RDJA1phqNTZF3lEVUCvbNv6
I57QBbGH1vZfHmubiSheC8Qbhg5dLADEIbFZAbitM0oRBCPqRXzwZActM/8yBWTh+Mx8zJaKhlpS
JkxeVKtT6ufO6kRFGldL/i+r6pp546Ybqqcy0XAGJ0Fc8GactVvaJSBYRF/78OaxtrUWlS7yOYlY
0sY/MWdnZdR+U+N18M7J/CLwXK5M69za8HnIbYJfDPLUW4NC49VhbJ1yIPyACFUeI9fbpH3vL5UZ
zdCea/k2UX3V9vhqo3pZdEYHbU5BqUrCnpYBgC6efF10x6TDSF4RmlcNqZ2IRrB+bcbfLGVkqJKn
zHLvoaGcuGn4juc9O17QZJgQdNip6GU9cg7euCx0Hh5C2ooI3CqS0GzSLxqimbDc8iX1GFZdnCSw
P6pG8z08lokMMTdRfVu8sPne8eVyNe2USqaLYvgXS/zVlBhCxknUU9kUfN0kcwDd5nY7AaxuEtrQ
Xfln6tFPlc5XxeNJmzWk6spB8dhZifsvqhrqjwePWr3olWIBuODyfa6V5z5M32et3GNXIA/GwgCm
4mEYG7kzm/oS9eoJQM954tEXPZRMu28gJfDQifhh91zahAOkhiIBqDEa0JHK2ugqVtvYVHFA6jl7
PahP/YzkGcIM8+gCl3gjvfzN6z+97N2J0ILxmqQey7/hxNt6M2FRrCk2iRuIwIg4qXxPAbfUyJN6
9NosNJ1ZP+NBW6xkjvLSoTvs9EivgkzFZzp1Gj7s9pyzaQ4becxFc89c9gqqLCXVMz9G1+WHZmBs
nCJywnAYlgV1kszfvQktU8Rmx0oxuYDQ/43aV+DolG/aYBpTyPTOV6WeoM9z9qBcTb+Y+nnizeXu
pvjSqbeaob/qDUtot/rUUgX+eb0zkSBsmaDE/YyO8QCBsrXmDMWBxp7S+xti8AlF2TJggtYWwFAb
ADMpUp3gQ8cui9B3Zrku8Mx4Oy1NYTKMW21wbqkmvqf+CLxL3eERO9RR7cuEW2U20grcb7IpfkYH
QhDG6+gO4jRDdt7F3vQCYn9BqHTiqGg8qW1K3yncVUGhUzkOO7dfsGb0nXiK6af8ZLPgeqZGyhmu
JbsXO6eDmsoRoMp33rfvYgT6QCcmG9NBealabmUWLqwWpjUjEZuS6DiU7bEoZoo6BnmJiJCvkqo6
c8XY63l5rc0IR0Mzrpom3+Wu+qHAoTRn7SdrOfBD0mpRLN/VZX9ChYJhaUeX3pU4NeZgfCJtvRdC
v43dtIvUaWvU0NRg5DezjscpPmJ7BsNBURweG/xSH8VUv4FKAHLR0Q/mTD4Rs3tHHswweMYM7Ue2
7dZpjQf/YfLpio0m7ACxERaxfWhQdlaajrmFkjS8l079rQ99dsQSe209uukrxpsw2rsq+Vl4KEuR
zZ2Z+WTPvy54XkBY8plMz7OWhuaKyM0Lv1b6OmAvz/1pxgC6SVEw1InWnClpOY4NNKVhLNVnlPMj
gWUist5JRtVHH1EAWVjVkZXJXUTk/6Xz3OYaQRT7uar6Y4HHuDSX9SuFnCHKnFenDMv7QcEAMrbe
ZR6I3gzmNU6/8QP4iTOythTp74pKqG1h4v0sO5+d0IYp+wlbME6txjgKl7erZYEP8FDf7N645HkJ
gNXbJvFvWsmgRCqQ6uuETbpvydjq/Pq5MEJj1U076MzqVqrySv7wCWjCmlD9UntztWvAmjYjHvcj
0W1akxLBeNwltNlRz0Qula5uhrGxmg+K/MYk1fd3zwZtZg8bqbvcLhgbU+vLhR3UclE0IB8ZMx+g
9WawAYKMB09boO3D6u3PNKQnVUZVsfC9SKwgoR5LJTo0Jl9I/pUDHoqG0TJ89EJ98iiCaDg+Uv3k
Ooh4oKygfsXWvkHUrYxxzzzzYkzGqTV5XqXabggbp5yEaSKDDkKSC4q5cqCe6qwESxiOfRPIwbhX
BjBC07xGOMmjUaWN6ZHgiFvzNmgdip6hHao4Egg8URtSt9YT+en1tIyRtnmlba4LYAXu4+mVEDDB
Ws3ZToW1M7XvOSSZMhEDZUpsDknB2yraCGHam4J4qKJHgK+axVaKRFlQuJZhOqeDPr4o0Cr9ZGEs
fNC3AGykvIEde9e6+KTZM8j8bs4uNBKlSMDXCblFqPMOAt9dQAqj6pD5DstsZKqBuIVkFfH7xMTM
5SudeWmQIOyHylF2Pyow3bB/x3C0gSi+0iJlW4buxh6HdUfXs2I3fh43206SasL9O8/tl0OnM6y1
9sC3miUPRSzcpY82YHqsaK1fuwJMmQAUqMMftcJjCI9/ZVftu0chZIzNsMmtLTuFdtvyj/TkR6PW
oHQdxmfWudAzwuVhhK1KL1yx0lxvX6l2yJI2PyjjY15Wps2PR8DF4yZku6B8Mqx/VXrMc+taE7Dt
m+wavUZ9fPTCt2osuZ+RcBGErWjRXa6+A1fqQf9pPewLRLP2EqLuqhi8oNPAAlObWzBdk66aaQ8c
Qh4p72hC3It8CheqcTozZtYYqzGjofs5lOcpNLg57oNnJA1fTI3poMKzFcAEDDoFar+js5pqHRaS
lr5vNY3KC3B2y7UupGGH9tz65kTLLoy2WLf/HSZzbYbZfJws79AkPQ8wNaLd7HxPrvjJK/CPEMsD
hxOv1e0qoHGPpYDD5Ijzb+4RUsbAy6KzVyIouXQKMLZf0RxPfCboG+FtLDVrbWidb+LgoRPzXdNx
KM521jArY2XP5q02Vim35bTbR5n9xEyHp8xeY7ddF5rc5Xm8LEN4DBWYFPQWGbrZBQ4FOYGzFKAQ
TQEty20P8dcnmHywWnu8ulX9cOLxASbn4MX0OIVtxD0VN3wILsFXq7kOQpM2N4yVDnFufcQCaBvW
N++PR0+/vVV9jrYb9CGXr7zZxEm0jaNhXbEnKokHricl+8YGr+JH2xiuEjidw0U4qThkGpRoN/qV
OAFR2z6Ksny2LEjsocCeHfE1mRjGvecCqVkfoLDNzCmVqZ8Mm54tReycfDuKW3TI8/Tg0RRIQn5T
Mk6GenuZLLZnBqS3PHlUtv40pffGGW5hy7Kf1hOtZNQHLd4PFehi9aghA091/KiGh3RgX4574Vov
gyU2XkHxkzLlSFjuzlSak8y0527UnlNmDZDdDtJvvXF5Hzni2zLP0VJ82/4Btl/HGTgO/S/NDyCa
1jZ0m9FEOhkeCjYBiew0ZP3Cp1tzTa8XElKmrmMlZinEeqqYgSl6qblOVIk31yCHLh+pnpP29066
An+x1M+piY0bzETB+J4GbtI9QXEkhBS+iuxqD/SipanPgbmPmvC3BNsH+NU3OvQxI71x+8eQk9wH
hTLAMs7GtdKTkkBz2ea1xOuknrUGVgBBof4SKe6hTsa/lftMYBQf2GS/KayHBklJRoS1geKck+LI
gW1Z+dyoxi7kHlZa5V2ljX5q4P/X1s3WIEQkODUjQ5CQqGcM3faubR32FnUpFidN7mcE6EwNAIAL
SrLQvl3DwPUM4GQT0Ru1YDMtOsVmqGSamxxFDm9By1/FwIJC1dMn9P03dqYnu7G+8qZdPPBB26rX
UM2pfWWFyo2bF86OUmq0VLvBrJIJP2fjw5kaYA3fcNU9i1BydOIoM5yfCNoR+nl6U8NwS7n6nnTR
zmLWaZQvB+AlVhs8F6yDHcAVELTzAamCr4ZWvLJl5MHP7nEtGPvDKDC4TghuZqPVb7TGYdX7kUXT
N/BifdZ4y9XRD4ubfWNkZ8b/fzLkDhBHVOlky1K2De8N/K++pumyav71yXw2LOM6YR7ElLGtdOU+
Mlp0ibJVK/CiDtwvuO+59gGCiEyNG+8TjXr7BNg1IJhdqLsaJs36G0fwF0aNjSUR9yCqBErMZVfp
jSubE11WBxFnn81CHe/S+jamHGY50mA6FH+iS9/DKvszXUjIo/wwQ2KLTeMQweBV3oinZEAGaa5R
RBtui8BFvcs2F2zviXvQ8D4uq/Nc20HXW6F8vuWWcoizAf8svyfWvTm1MEWpWxBWlJ1CnsCnTmWr
2DEGB1qf2ChrT60Y/k2h/W0gJTVUC2/bUr0p+C9ky+IlDemY1N9DE+xGFE8fcVqeJgRAusYOBfE4
AsN88PjYE2AIC4aa44aQ93rghElYvEXWevTe8nI8kPEjo8vlN5u5wqbqMdSBfbM9JDmmRxdnMfDi
vZR8xoaB+wRbi4Dvr/QspZETSiKM0x20FdiNPThOgm+/uoM6XB4kb4ch/gIWt6L4MgIBQrOrmmeq
X7rQXnVp/Do2a3VLzQHf3DwNztdgyLVj8IpliJWAOfD9g1oYqFEg4dQzL+qC6BhkOZf1oFJuBrX5
olVnbr1dLijgySh2YGlSVsrFGVw/gZ1SgxFFPrqmDhVHorilpboppqVFk/p0UWxKtDZptlylHdev
yvoq0/SiKdNbundlRW9vU5+TMdnDCCZdeajM8FqZURboi6RUcloL5YYDZjeXRMiiqI+CyQKhSrWv
E+ofgFWJBRhyZ00GBB9C5hS0HGuHluXqh9QK/WPQ8qyMfvMxvJVeVwbAqRiqLcBhXvgjpdglVXiZ
u98Ge4E/FJ7GYM3mygOhZZPs8grv0cT9eYqy9diX+ZrUM/7YOPzFS7zWuvnDScOvhrWaVSH94Bq/
kE2WZL1Dcj6mgYWLFllCTad4cv8c1hbkNDHO2qF3dIrXgmm49sZtbXnggdz6tbETNnjA8N1HpX50
kbEoYXw5eZSFU+4aT3/XbQuvOtKtklICYY2XaLCeCcgfUg8bzFSsZYfQBjf7BHsw0NwJeE+QUzPI
pgQN2CwfI60ROGth7lLRhQW3Jr4zhwhTo3vXmXzIqTvvNcJFlvNVtOP/36a/7QT9hzp2t37x6mrP
YfWlJ84mSoHsduWTGxcBRol9nWOCrMSO0U1qCma17kHC7Fo57GuMbDq4jfsQxoP2uWdvdkCL43Nu
UQkXMFyFBob9M4dDWyLIOuxymKSHzVifvGy4mVrk99QWFTmnYzb4uazXHdJeoYf3mLsG0eKbm7Rn
Iu1EVBq+BgZeLAm6v1VCPFzYfTX1NBviSdK1VyoxwxFha+MS64xmZsVGOIRLX66FiT2ffO0uV9IF
8wV6vUk/VeWTNjq0DSjuxhfa3nEcBt9l74H56JB5pFAFfChXXmyJ7YmeoWUMM9VVjVMceNIbi2VJ
4THOp30X8SlO+SFk5q1Ul+WvpQYZb7bYKZ6qCJ0Ortd3rETAYB20lOYe85ttVGC2lX0DSrzv4umU
66/1fCMPsVaRESX9MFJR7kLnL22Zv+iXK37n7oYoLdHDvFkzhqJuZBiy9U0kTYp33BUxE4JxLdby
TEX5jpG2eSvVXQLEULspxntl6PeSNxumGL8m/5JlrG71KdlH87IexaCXdxvKFD5aj0+66K6kwzcl
xVhhogi/EIkfL63y7VNWZGxkEoRJdJ/ZM9lMT9VF7apgIM8dsXkOOybRigYxy83qdXzPhmSv6dzt
y+lOtPO7LezNgHGXKu3nWWsvpThw5rKpz19Utj22SaFnMwbCcrH/eGzR8cXR9zV40b4mkBhiNbDm
hmfJwTtPK9EmzfNXi/AI0h+rnvAMtQZdKycTTUbbbA5D6V177dLML6al74YOkC8+KuXceb/AkNZy
BME/yI2zIAqo7DMxVxgSgy/0SGNyEUbl1tZqAsXOl9QNDoxLXMmHZVCCOrMhtsNuW1cfUQYrbjGn
mlXH/nM4QRA4MJ/Ql5k4O2jwd4M1dmf31y48aOWLletXqzUCiDe+XCziEZF6HQ+lzu/ZnTdd3j2N
MLgb60kx7D0Akh9k5k3esmJnJDcxjph5dojr/qWuuA7NEC4qOA7yr23ZGicIGXk1nRKj2piLhpqJ
e2Hiq19wcFzKjVHvVhrrtfWkOhRVRF8lMCyFO5rh0B7jareYUCR9bdWXywCtIXQ28fucUw1Tse/t
RuEtRuIvDJAaNzXoZP0TttxonSU2G1NyFpPi11GxSZitNBURYuqDIiv9JVlGmeFpUm11a1rwzyoz
ZmUmrnPnnLMRFvGkfGhL54UcjmGo3ZWl3kM8xXO+TwvSeNNPJ833xrJOIw65RLgI6Kn1Wuu89jMJ
RgNNhHTflmNn17kY4+0Q0OdBVI+Ko6Kj16TsC790ELl1A2ZQu24bhRCjuZMTBspp8B5GG/O2rY8T
o0ZUGgFxj52tbGIVO0g4JRuBUUWnwC+t/9Wm8uYZqDApg4oYDrY57zquXuDMI6qpIJpIeeZlvW5d
VvZp2PpUNDzaMPo08+mlYn+h8KWJ9Pw540AsaUJMKSYy6n4fhRTA8iStKqoF2CfaF3prOZLYrSYl
i6p67uHZKkobmG4GKZtIvjmq7lbo+m4kscJdlxS7Nu4GjA1ZbF+G/lJohD3SxmNBmp0kL0ZaY7+L
jIQRdliTJoKxmF4iJfsiTfk+TxHggOWvxq5oKmaeKNv8tLucOPM2p8VjzFDc2k2CIjvRl4qAUZwb
RYHHL+j0/ZDi3auZZZL8y6NqLU67o5wqP1b1bc2KmnfU/F3Y2vPUeJsxD7B2r0vtFA79Jmfdmenw
M233V6pkYkm00d3rape4mTHSUyJOJyMEwGyjO7TZUgpLsqD2nnhEgI+XDRq98WkoKtDYChcBBNxQ
7ZGLKFlJaisOUmR1cePWsJEZc24Zvqi9sou4uqZCY2DU3FsW5Vv6LUKcvBzrCy5kwUnKhl3SWz4m
F4Dvk43biHBDRTpdb37Yec6racHloPwuL+DczM+usu1YACuRSSl9eyB+csBfunOxD0RZxyNcv4Tu
H741FuCZT2iHodJdTQxXbkt5PAE200debdHyJvWfNuHqD2Oqxk2+DB73frFTtTfXhG2FcSlPtqxy
cRZhjsrWYYQany6GTPEysmavsQ6spGe8JrXtM4FZ8jXiR8/lKcl+8vDhJDvkjb+YkalIy5vK3BvH
817kxTYBuarOLwmUvrSPfhXFWGM4XQ9d+y5MeSDhqU84YorCAksCrJ6dqF8X6itIkJe09J7SlDId
s3q49bSuOQSBJbNf1z/FJAO+86fOqAI7/hDNYSTnSYs8ziic3fY5op82n+4Oo9ICRGeL32+RSRgB
+9VEgqMvlfU1Ju+Oz23NgiPw+vRgj1SO5+axFUgKTXOYcE27fbGPNb5MyF1h+JflHUzJHLvUr0qm
KRdXR/4bWZ1C+KM/gM+HQiR3vrhe/6LKQLfLnQj/eV3HMUtR7czZ22yM/mtIvhwvDSRfK3YuwhZY
tYhKJBo/72b2H8qkrIVsdjVvGFl+GjSWd+VVi+qHnS7zpvWspAT50l3SSJAT2B9pivSBJHpc7ry9
gZtkFQ3qUxOrWJmhUKu8uygBH16Skaw0TMND7xQ+atapcc3AKUBRSiJs8RMfIiAHPEfeJwLGUz6+
qulZcCQrSySYb4ad3hQMQtSVcDNhg2X0YKn6AETBLhnuy1swdlbrSJnWhpJcnOyXA54QxTjvpuFf
XhZbBam3z//V+og/oPLHMr0b1YsDjNH9F6N36qC2HftYFteWq3eifrv2DtTBOjJvLaVrsHZXnI0M
MHc7vCQYzDmd1lpS+nb0GEz2QtMzM7eOEitrQUlRq2GLhftdaHgZDZmnm4yK3KwGLs6n0nxjLvwQ
nc0/Kalji+0b5826vVDwJjHNkZvPquktKfp/uq07K2IrHchDNwPC22c7I/vh5iXSdU+mgm0EvlZ0
trb91PvEegyj+wS1YNsTaTs5A+HBoVOpXSsvdVfaK0/U77KPbF9Yufva19OvVosRmzEpMWC9vq2R
ZQNts3et57SzwhuJDNieM58tyOePOZv/EkAzkdLyAxWmsYaUEpvHaCsLHVuHU5RAMGu2rLHGasfK
9oWu2fuRBRkLlf5HJWS+sie12TnlFZ5Q9ZJnd9T2aYNEiWG2lupOr5octsLD4uVKa8HACxBqRen8
sJsu50/Z75T6T0+pAtgP2K+hmuuYFKeC6zDtNSbJao31RehBNlX/Zfp7RwEB2zKpcmGiZ9vbSxts
GE2ntEZXXzMv/h5ZZVqA6sjsM64GB5TOvMFAhSTcYs0sTYyNfOzCPgrrnXQi4GM9gcRRP9vwJYCk
huVl4GmmLZiWYnej6dsKgYCXUFatgaGsIxqPqnJDmJdB6SIHtoPPDRf72vrDU2wmSPfEwu3+gVPU
w+cKYkJP5/WMR8J8UAXP8LaXIFwtAQliCBob/7n8S7CHxLPcEh5dW94/qXSbGuxBimcur5CyGp7b
v7EQ/sIws3dmxLdc3UhKVBYfnMSZvdxoBa9jbD6j95cMZz16tB2jTnyoot9Wvii165vu9zgESX+j
eI2xqT+wMko8TIAaUAA35M92D+WxDjMYBua6nK9VZ2BQUFnAHMWwd3n/5vJAesUfmnNCyKabqM16
6uaXqP+rtaP3B492PWoHvilrJdmX1XteSSxY8alAySub5NjKp57dT9i9LWV8OmXUCdRISgqLelP0
fLdYRXJXp7gUsKr6BhBv5VQfkiynMvl5dvIYu8243rTs7emZ8lm2AOZMAw2l2uaqW9rXqma/gXVc
rlR2/rp4ysKnrvJ8T/sAeQAUZiX4xqOUkTF0O0zaXFr0BE9QtW6//n9yWGaEA8lCtaS6lanBXQLl
O7umiom9TdkGTkwXigTrwOa3JDivXW3rUzQUOJpbD/bYnPI94EDy5mcuEmDyKuNka1vTvqQ3kzRi
LTHoMIDMyQHAEdmEmTN/nXTJXuGURjz0CB8TvkIjh5aDxoivy8Lnd1Bnwt58NDnRmon0djPjPaCH
Tk903+GjSct3ewnwhnePwnrJIk0wjyblW6mP2M8/M2pOPcZEGV0i51SozcmhUaioeVcq66j/aPmU
TQ4pnZdUxf8OZPU65yIskq4lpC9n1anN3sVMVFRv2PzYubjtU4+DPLe+cAqEKidEzdQ5QBKLSfkS
8EhhQAx0GLDRj4dNbG9Dpsja3DUVghMeGC6JoNeI2Nk8DJd2eISACSQctbz6LcpunxEzoDxexlDU
GS2tZCfmZjUDUR4xjuKHgYAiIJTEmwL1c3lgTN+1WRWXuw6JiVjtOra+HD61ijLdCq665C81Xwtp
rsAZyKbbdeYD8jCzL89M/w+bJk4TLLiITOhABa+rBInUppprUSp1ZFSjS8GxgECcQBS1B4fWYIGO
P48Yq2L85VPgWlyveZPQlIHHj3siAvPElEaoSGcpHUWkI3C3eXSqRcVdastzTazUoste01IVvi32
P9QavtdUQ5mpci8ikEKDSBHY3Yjlld59t4oNEGSaXwadhWHpz+wvK8Sdit5ERb9Z8LyQIzaMd7EM
vLAih1KHBYQkzJZ5Z9B4nRDVKVLplx5F8IPJwjWMsBiY0dhtknZhbYBO3tZJSiSKvygqga9k+6GI
lW0txAt9mb4cVM8fWflEoigC/NjDm4NUjb3mp8wq5nZ6dvwytSCkdupreAsro0PaSNRXkTa4/pLs
3nHNOlpOfzNwIw8gBxeYCkUOLM5ReHHNYg6waPtxh7fUinAE0xhvJSyOWDrj5+5nBbDfSUuei97E
lO9sDX6xHRocdz5WRdV6cscAahUVvgjjkKI1tT9G2aXq3zuCjKH+ZJS/JONW4tyFrzjRDyoNO87c
7EO2OAbeMI46yL1sYTVig6qVvxkaZJDcidLT//9lIPSmY68dTS5wGiq5Z5A/VkvzX1oOjV/YOISF
KiPIhtq3GAQV7DUSkqB3L7UG76raFtN9LH89rnyrrmj8UdP7yzKeIQ9sE9Gra6OFnKFQMVXrHobX
tIw3Rh29OEbKVJ58pBRqcLUl6Ej4jgRzZ9Ay6XZneiRQLKVifibQq2TMxOP46UgcRJRzdZNFiMjD
yeGQe2r/Y+88lmNHtiz7LzUufwYtBjWJQGhFzUtOYLyXJODQwiG/vhf4qi2zctDWPW+zNBoZQV4y
IwB3P+fsvbZL6+xuqhgYaWRyV4rupjvhFtDASpHvjW5qYrFo82k9lDZgwx6741y8xnP4a1DTucyN
z4HL94WIzYUiF+0mohVOoqrukrS1Xt16yDeWSM/QkTgN7AaupwSBD55/sIQL0nKaM6TOR6KyWWpw
brVBi1SLe9g3p1Nq6TTeWJHL+KLm+pHombuac7kNeH3VnXUNSBtKUi32fgG/0bHp6OtZ5N0advrj
N6OtqzY/NEV6KfLIg+3Y/p7Ck1OP7woMe52F97HZXQqb97LOGDa6TAs9/wvlDrnQiO3K1DwTxOks
mJNbZlsvGEbvawo7i6VhKGFU6peeEwOxrQlgbEZDe2tEgY2XRIP8FmvD29i3vw07QSqr1oTCry2s
HhijkSswieFijfLhZPT2IxnYUB8/WkSVdc3DPRs/ncJWfDVWd99TY494xUkTDQp2DPZpusZfefIh
yodJe5DqGjZyS+IKG1l00Kunwv3doTCsPQDhWr+digM+BzN6rDE14PgL7DgBL2is2/yip8wm0FFX
EUKskiERss0qqMyEYFF7X9vpvWSTxjkF8eI5o7foTzT0NOZTMZJEhcBoxxmvZJFfRO9e8Wto6f4r
IiDE12i9zkDUQwBIjvZLIcdMCovi5pO7/FgSjVFB8HjJqW2mVN81uEnsRj7nU7OdkmHbh59FWm9y
xVllSgmF5NwfE9vabpPYPtTsduSTXU2QCatyMLcEX30k8sHUqUHZHyMUkEaFgiGlPd6l835kWx0m
TLUTICIIJfWkCJ3XNg2v7Dy6u44sCeSY9pt0x4dirKCmo7Cq7fBPqYpj2vVPiUtEWXNhoBn0aJcq
L3kpjRNpYWuPOsGSWjAyc6wR89VvU/jWlMVbr41rV+SPDXEPwmPIh7mHLlFQ3Oe45TMzWhMJv55p
hFaW89BTjjMzhUF7P7fQ4lJVH0MMqI3+IpPml7ThcznTSrF4u2Ax6t/+AuU3iltdOkc4NuuSAISI
A6ug7WVKXMTAqhsAGJrvomCO8AojQhjI4db7bSSJJOpvSQoHbwq0kOLCsK4NzSyLsbyFw9OLrk7L
0qUPmyLFVdsFTSReQiYfRl3tSwriGACV77gQ5WN0arQWKPc0uncopTMYO6ROXaR1bxftbtaZOXVB
xn8ivg2+hK277QrBpQLutsXT1yoOVPpbj2OubAe8HTtb0WwCqdmytxt2/06MxjrZwadg2+6DzHch
+FKXGCFOYeS7hWO9pLwBBWWs3SzAJEa+wifbdkLa2+9SLbmYFOGUSaD9gzxvNn3TvnDE90XMS3LK
jZbLSh2X+XvSM4Q0aD8vka1jFuJOaMHK4IOZP6fpi2nmMdVClB8Xclv28vs7Tkx+mJ2gfYZBsIlz
Buylec6RklbWKRYGNF0uNmQkWV9t4ujT7obNVNAZg0o1Jc+s/6vWiy4oxd9U8jhkHEHQMeL9uAup
WRxjvOvoDlipQxA2IdwxtjsnxJzOeX0qGbqiyGjYHbtQoA1hWmqkb4vsqdP0g0M+xiiqc5gUd4t9
Mg3vKwiPJWvZ0OgHJLSBN4N60j6KdOL3ItLVxPwke5aDmZBoQ/+lcxRKBJoJk3Gm5m5rIyfYWmAp
bx9GCHPsKTUxy7SbaJO0DLjMmJ6ddlpU0lr8e4Qi4PTUNnF974HJ6Ml11c37EmMAHoXDDgBh4I/d
n7hoHpejlY7gZB2H3aHGf+OLDnV4FZGuqAWG4RxHzP8FKACRnAzkuiryDiwuXDcAEwWRUhzjg6g/
wdC5tNzDBSxCNz6VNuIgyCilRwhLbe9s9MzUmE3XfAsEg4lqT6RiPbbUAlN4iYqbB8l11LKPai62
1ucY36xWHbyxuxYFrEPsSRhJB+44uBrMbNCFGdNBs8WD1Y8n5mwkOMPlamuIYsbKDBPFybs8FMOe
Tevm6tZNaRS0xK5q46M5g0dIe+8rpoiV3atjN6yV6RY21DM+ir1EKKHa7Uhj1KaIdPxPYVXwnphc
igd6eoVvbgujek6GaT/8KU1352IAwoZ7cAyflzqd9q0DJtJt3jqfXszMtOZl1PY+NQmZFKeYMK9Z
N7eyuU9G7zWZykttkhOwvD9wkS3vaHsvIcfKUZ9v7uKUWWY63B4e/S2mJoVQN+ENQeb9isudNX9l
U77tmVY4MRCGJP9KuuLJ5OIXuBu48Tiqk98GJQVtdAziJp3a3aTNaKi7o64QaCnxB6bqHUAlJeJH
kWIIs4aj3qGhAYOp93LfW4hq++yqMmevM4yOkK1iALmU9CkdAlQypt4Jr0+9NWPxROA9WbE9OZMG
djAsQVaGLD9e68Vd3tEzbLMtFiTmXPARjjqbgPkVDQtegjwSGkaC6KfkGQ+hZ7r7tIJQhEfFDeMn
f/B3bV9f++qPR8iHGXPrUx7U8Hb69GDQ/yJBJTDVg6rqG/BmqtFu47QwUXTiGc3pluvJr36+NTTq
S+Or6Z7T2IFXky46BNbUnRFXR2UpuHEVGoURgSz7NXpeLa32BXVJWkWfUcHJmsOPn8+v0Xx1c+3L
braAr3eZnFGHvdi9BbAcxfJvBBoAhMK7OevAPYefCfSTsnkr8t+S6Rv25Bg9Yi+LWwyf9ESHfq8i
0k5rdPdbCqkCD7SsXgb9HrgUgFXGNaiPjOjNnZaCK9o4v0Wqdh3QHw1dWZR1JOXxu/V3jnzvNWd0
jI8YfKCH430saHXm9EPpYzPzYyu6ljNNXzGtUO7llqK5/Z5asPXyd6PEV5q4r5oLSXP61YRfbaEH
isI5VHu//Z1W4050HKo17YFTqs6gCQ73wXVeEWptm5Ixv4+GmGNvmZ7L5n52swfhPA6e+BDOXTZ2
Gwb3q6hDGON+p4V9hlSzwl1Z1dFHgUzW6JKNVglgwoC1BbmDLFLh/G2wzY/ZwR7R7gDt4bi9q63v
KRa4TsXBwUaXG89m+QSwEoqfQAkbgmdkWAvaESYR8sLy0FOHwl1DfZ5sl/F8jxPEr6+Lzc3R9Y3J
YhajXc7yYuuRI4Ux8CM2oNHnw0MeJWvbRVjEAEJU23BgpDBhr3Me24LdzbszM/t+8S0VNZJUZu4j
SAitbLe2rPdgYI7jV1gBquwAb8ixDSIsCZ3dBBoyuhXDSLgz1hYp1yGNNFp9wx8JKINaDy9y46co
C0GUQxTcJz0BIofmmUGL4ACa7ft7/tJw1k7jdcQV7CZ3MrtHCI78VJA5msiXML4lPSC8T42OW7Sl
Zzv4T3F/m+fdkJ5ljN8tcN/9coFxvZUI87qGuadRb0TDSneEXngwWWmcb2P0txbzdQuCf8uO5U3n
Xu/WDojlvuXausVyGdb7j05BQ2pMz0wvpyY51Za/A7938lr6SfYncgAuHvT3PscDkqv6hqZk69xz
T3E+7rmv4h3pAjRo2pvVfxdCQ7VxIS/xABOL2sN8jvW4Xw3NjUgFFbUnlw29HrHKDmtD3BTBy6MS
V++UqGcHiEdqPEf0NafcPaDVd/MjwMWAMCZGR6eGkWPOSNS7Kn772Ix/NDMXOzs22ls5vudE+pB+
Fl2RSZA0D6rM6Rp/pYbk1E+NcZRxl/D+UKWQDJRD7+LU7iJImDJ7o6Fg6adJvUT8JXhrac9Dhpq6
oKc1BCcIHQcpiMZeH4on10c7rNUymNOmuM1Rq92jqgvCuYG9geVmYyeVv4lSHVKi5VmMZOmPEPMJ
MAGXeOAhKUC/shZ+sfFbFNx5ZuP3h401Ad561qodnlcFAJwVofVc4zjq0bVzwI+NUNpYsoUlya6p
PxTKOybv+S9DD+dtax9g68htGJvfzIQ+uq5ILoSoBSz40VEDj34OISkyvPOpGgGuo244SgBfZE7O
NhLxqrrEws7JoWgzxjqUuWbYR6+21cMChEu0+/mydUGOSb9CGbo8izdgryeT+UB2Q/6Ert3hZN8i
niFVHS2A3ifTDfSTc0qVhSZaFNw/Nn0we4nscFVxn1KnHPDFaB7JVJVz81JoXErNybawZ8TKTqkH
s5q9XTn5dDAKzz7RAv6U1gQ9zvTedVIaOF4NpOCYmji1VQwEMZ2jdU0aBXwxPYGFUtu/yePTTorR
0skvu+8CUOa27bQ86PQE8eg84PKE1oT7yx/3TUUVMRlzux8mZnmj39t7383v/HGq+aX2kgEWhdve
Bsnf1ShSDNSN/gIF6PuqRnXbpCenTSqcDpVL58UUx6zrBP+D/X1jjuU2b/tAxgAe46U3p3mgVTM1
GccoK5x9A44uzYVzcvEuTB3k5NK1CagekebL9q4u4hKzL/5JzqOgZ+RwAzrsHVVD9zvUyBD0bMPa
5XEkz7G82sOsn8ruRXpOdQbBaHQS1Yxpdvhb6ZPpBVBsV5f0HcIZ6VtX14ci2kOTww2E2WhrFe27
L3vwqmy4TgI20opks/YcLmyNWeTd3N3zwtknrVmPUjaHmQsYQidEfcOj8YzqKcsK+2Jr3/BNWMTK
6g2Z+YwCRty1wDc5AkZM9jrD288u2xDmoMuMaWcW21QP/4xaBQdTUUvG1XCMrZSlvCrfyTYrLo0I
9/rc5IfIKb+GiY48em2IQaE8taM4Oi4mPyesy01iWJsC9uqGUpW2miAkXOX9ka3tUUHEESHMjFhj
dBb3aXxisAfzBgyOb4Yv3VTi5kw76loyflddN/moonZz2IV7JTixl9apnm3Y9rjemMQTIAjzm5PB
iBACXN84p4usEKpB3GSHGI8Mtq/hgk8awxM1Q31oMvpgVrG02yVmw8HF2JH5GhYRJvFTOc4rsE6a
NoVYX24Rs8q9a4Dfyd03tVC8vcXCaM31ky3qBaXTm7uxbp89EzNbklc36H6MDcpRg3NcWGe7eG6h
Yx96B+EmDcZdmdFeK8Ev1iUYvci6kHo+7SubDpLZQ4qFA09uArsoCResVbnF/FUASJ1nTkVOByRi
BHAKzXTL7A0c6hSPdO10ZKASLXmNKjO0wubV4UCz12I7GBYjrOwo9lKCz2nvMLqNxvJqZIsIhiVZ
i7t46w5Gd+vjtr8hK/5jNUl6mEFzRIVxyRs4Lnk/SaxUqLwkW5aX3c1cDCt0Wv46n5HxthKuoF96
f2yDFT2N9aVyjDgq5YTp5C60auBDjGSdZXXInpoufwHbxmQT23wdq3HrGQP+ezcmvEMMr0ZMkldV
pBo5uU+V1OqrGcsvK7VIrMNbiqpVuEHb2QDZUhoVWgkEoJPufsK48pxiPvTdYQ4MUeI2lc6DLxii
mUvLQvkvsm2cjWF1n3XWM4/uNcJ09ohf87WZ6nagIR0rcvz7oMrkdiT1g7OTz+2bd2KjZeKTxAba
BQZeQmAVEmU9gpR20gDChhDZJtP7ZXQKuxCQ8UPo4I2l1bdKjgIo15lGetB0DHD8AsihpYxnK3Zw
ZfhkrNva+KlLE2KcLBzU3MXzTBGW0aiFasR7VUTNTswXPadcGyqkelCacGGT+2N2Pjb8CjrpD9O+
6OpTFY8fXutmmMYpTxoT+Wq+mEPncvgcCFy9MGsuL4n+PUajdwz10dlVs3unj2l6dB1QtqJLzqKp
6QPp5mYCHr6SMyzfngEcJ2Nc3N00HKBBniaaXmeik50QdUjYao8xre+Dr9J1U2FwrwD1rKzfmJe8
1XKN1+HwmQr9jyj1oxmBF/ZapzrMzKhTtEJRaj8i/bBT+OSxixnIEdMDojLr3q/fp8jY08ezMH/C
fItGarYu1p1VYjQbnFgD1Mcm3NSLeT0a2Zq6fKebygF2px15z7SNrxVZ4NFnV3V5Dasa1Tqby8Zl
fG6Y1C5x3hFzBY9ZDsiCoZ5ZFAJNf4wd2Bc5ojU3mf1tlPmw4S2BoxxwjJmmJTkJI/GP6bCKye5d
LvLrbIPtEjS2UKW1uP8eamFGe4Giza2A+5dkQrqZOKMGffPcitZy5q/nqMoutCL7tenfpG9np1oP
GUhOdY1hgXSPRoOVIF6d0TrmRelht3LZCyK1A9NMKUCgtD8NIci5vKKqbTwMIh2UTdegDC/RNvmu
pg6Zj1ZQvavKtS5WSU5Ni2ItdKtr7RkJbmUOZuxPZcAAKqcfH0WbTFTiSK7rm633OH0zVk4pFrtY
acDHY5TTjOo9Vuo7s11O0AVZjnrR7rWJk4XAgbQBuZ4a4Mhavz3mESptPWrlxqfet4o43mqm81VF
7mvSGBuejtes+d4u1FC9ZbmOi5PxLC7St6zxhtOsvAcEeDb2NXijjkcGrmlzL3W9gw8RBaBf87hi
fDl5xH1bOBmt0HZWdTqCq4DGgU8Ft7zntdR/cf1JQ+k+zRaA0hjZ+y7HupaKyoK54Fb0FHG4xhBI
/0ywtxZPTZMjkYzJE+27Su3i1Hhqq9S+FEQqgLhBCAsvW6MlxIzxDl3+BbS1+RxGTF4HGwBy11q/
YVLpB7ImGbTNkX+ZFxn2QPFg98Y+q0LzZKPSSfgd5wrlydri+4lrmdR+Yt9Elpy/ACXMtzXMXxxp
0U2rIT/O6cxbU8HTNdrfmi9+RUnPsQYCoFPWDXoI+pBNPW5rE/9GohBF0rcAMt15QPIlVGFq5ra3
1QNTh4NOIBYWJv8YJwD4TQnti3If9CylY1DnzgBfeRTbxrMXeJt51tCEMGklnl0VVNKufuAlRHym
GJO7UgKJzJ04cMYQx2vK1QPsFwOgddPpn6xkJgltjhyC77NbU1fWc+PBZCsBrEpDJJuJ48+vVHuP
7XF8o3UvSBUItBL5WZP1hPoWqCUsw3jBFPBYc668EWF7tKkdroDxr0x++i1HNcJJ0SthyUBR3/IX
VZO7nR3UAIC5geY5bsut5TADaC+9WZ5nGzvFBH517WqOTi2amaiiBf3YcDbfYap+jNNrr0bnohJX
BZzdq9r4LMZcu0yIGHSb8aWtRRfoEe3JhsilOzVy69IB+kFhIEd5cT2Gj3bmn3RNvIUjqj2KTHqJ
+mJI8J+nLl9ahAN0xSl9oM1DY1Orz64TwkWEFwds3T9WkXboBXULOuRuY2TsRENqnsZRpTcmrWsy
U98qyOrocTazA0tvWALBe1+gc5ao5eCw+b1Pt4JUvDt37lG4y+htGML87E/3JBNG6EiWYBSXTlNO
QZ6kvhFYjcI5K+L+IL0ssEBiofM6YxaA46P3bxjgD5PMzG0bTp+FJuydK089KVeFxSBHeeaqsx3G
6kX3TbwKnhZJl6lH51s4SHZkh/KXtw84hFGfiV/FE8Hqtk7N5n3wLAqMMgR0Fr0b3vTM3rlrKcb3
zsTaNXQg0UxF+JtRSMTnCn6p0WNwHdpKXBqmhsWYjjCunUPWTKxYiHo1b3509NK/5aMRgEt02cAn
QLyKZj7AEiKfOLVERYOICa4VAt/skHfeoo2Qb3EXmTcXgVMlYoBtjT7t8a5BKDGHl0phypQWcJli
0Tl6+njwEsC7hZeT9TqNn0qjoY9ABEx1ojtBirlHj9sHJoBAkwBF7gfeaDz4eeuqsxt2W1Py5xI+
cLE6o9vNnZ2g9vWR0CTVtBd5qGPrNBmY2Jz5uJQJX9PMXdEl28p4RO2OggQN7Cqt098IxZnQC5+I
udy/NXb6GDfIVE0WmSB2MqILGg1k4AgB0HCbbuf59qdhEx6fxAX89to/F0q65NelQT0aczASthvQ
zTxFpqreJJq81K8bioCsRATg3xlC4IU/jAKTg1LgYGYymcYGRSGd2EByP6/yYiFXpfE3KUewSxJE
SrMLs3fEjTsM7c5Fd1eb1rUa2xctEqT7VPG9Y6FNTCOLgTOaXeWOw6sHaV/BgR0i5ikUQeRa6O2I
3SoetmilsfcWzbnt0K8YTnvQZ+e7geAWRDOudho7QeT3RNNqlCrj2K1GvzY21DPIOJPTMCnYO3F5
BQoZAlnYpZONyQXPJk73P2R3+bAMyxPXibn9T43MAjJ++mgT6w+6cM8V9kSsc0GDwShwZ4UuRh6t
phu2A6vkvkRe1kJpD6IJISW8GRWgQx7X2ezv/7PMEgOoDjG4cA5k0PocKioXiLUNptxBf4sjVbmo
pVP5VoiHKkSYUsqWAELjyQ+dYf//Q165YNX0NFVf//Uff8quUM308BVBC/97Zqv/fwx53XUf6iv/
yD7++SP/jnkVnvcvQ7d8z3M1zyIs0rf+d84r18G/mBbZruva3Ni+5pD1S8qFiv/rP3T3X57uMBux
GI36mmbyN7Ql80qeMv/lmsv327ZHULBj2f8vQa+Gq/3PxGFbd3yX5B3H5Y+zLETz9v8Mek2HPO3N
uUh3Vj3KTVExwK41tTfjAUfcdx7SbNU83cJnRIc6J/Cm9bKDSIrnoSq9Q1jbV/iYN8dprvK9ENAN
FUK0MLsSCrAHyXgWaf7byrxHT5A5WXfyrb8BV34t9IQWrVFAH1IvSVFcIf0tmUb42QV+bRpG6B81
DIMxazKBVuaxdAyHPRL44ngK05csMpA565fJCLdxZ8HOG2RQjoydCQlcxzVYqqYkHDwuRsXh7zmK
yj0tAEakEtFmYyGGMXsbwm2JgdG+g1KUdHhj047piK3ryAbV/FlUI7aHZ2C8f8rBeU8l5Ya2UzjQ
UGyB5FThA44wpL0KMeaQZ68ardeakxLDuQHvKh2/yCh/T5jtZprE4Yh8zrOmB/pyJAdpQNwspGWW
y9jSJq2ZnYX41whonmeKUz12X53THcJKmcQL6XsOT5+09lzG8MDtAME9TEyIXB1Ledm/huCU8HFN
D92kHbqWkwtZlTerSDDkSEQGoOlR3Wnfmm2fIgn8UA3ak3UV9IBI3QTVpXfeZ2diOQDmPCK5Pniq
vBSaAZXeGU9d86IP3h68pH7G1kDae5IlQUjIO8NOCUlpNuu72s4UWO193Frut24k28xVG6cbSWQR
GQlEykrXlUMSNwZvIDLaW9lVxA5AoIOtXA7rIgMulLRoVlUFLET3B3UQnk+3osB8UJ2dCbhelYwn
MZCNKknEHIgeSTkgi8L3n2PUH7S2CvojxnQZM4Nls61/qad+CZ9tdf9XZsWsp07/OvbgcPD1UTzk
HFRbsSXXsxmiYED+kyTq4LA57sKaEMohrx6kVl3RXwKM2Q3FJ/52v/uZna9FXOzmMo7PmuFvwmrR
aZKwA+C9nRkozm7yTtw9BS1Sb9+NF9dLGzS+fU6hZKz80Xykm9FvrFzJdaI317HwbmZ8B02M8MKA
MfkNcMixtexNSd5lzXHBhlIAUxqw70gUVqSRITBv6xeK7HZViiVgLDLkJhw5MzcWvnmXq1OjLJem
/5k3atc28QMus4OqQ0pxjPGxxWC11pM3LaSRV4cpSZ/pXQ3d7pED25mBDG7Sztt5DkOn3hr3KNWL
o1WJbRdqjx4cLEOdwka9RTkoeIvcBC0ZtGOd79MCdabSxU1CS1jbSh0SZ1g7LeCoNOnpiprMwCUs
m3OfICNKAIEYKmeUKuW+Spq3EGg9SUnWRcS1vjMmVQdWNb+iFAsIEdYCTlHCNKCnRDhviWd5yHU4
mk7jdWuzaZP7Rkd41WeYrQZpnxow2GsntKOTY/QZcyVwDklLSSUHB66FAHqoKu4rj2HbitDJcT9D
x7ZsFEoutv3zJVX9BwCWxzYbDy6JXqGb/8mqeefYwNgNVx5J9/rsCbrlUldohuhpe2ZUnHzJIb3z
P+aJU3hBM+uA2ZbjPjCAjdGM/cIMWVVxmCD4nuqbB3pUMnddhcRuBG3jLoGp/c4jeNuJohcGCyPB
t7QwHXzBgR/qw1ajUVUDo4im+MG2EZeanTgAWLCODerrlazdklFPdC59srrCuLR3pjUdZIJ0MFuK
4MJPv6bR+8M6RF87QjJaKFZ6L0Xe2Uyow5y2eyDUm5ZjFuMEpeWAQocmgt9DxApZ5AYCg4pOO0r+
F7vSmy/0wS6qxZNh046/xlJgd7GG+0pirAIk0x869qN9OpHrNkEBX2JP6FtA97TC8Y3pl76uaIfe
VVpqghaUYJm86LEjZ/iS5SVC8dF5EDB5XmQ6s+iKClT+uKVy5KogWZ2ioP5u7DA94aEmzczdL8X4
r7D0pxNNGMsnhECMRksoSUpPgXV9TUileRrI7H6qsUfiYlvlsEi+Cle/jk7h3LSUZmMUTzgx7ax4
ZZ8EkGlq6X5sIP9ODH8d3XQ2YoEOa0QNeZ7TbefKac68zvizmM8WnZGeydZjON/m8iEyNfrCBYaC
xG72vUaDCJ4aI1bTnoIIHcJri6+ylWjsxwHBpFG+T4NXPaRxY9BySy3Ctmz3IiXV1CCMl9DWJH5b
jHtzmh2xEjzJ6hteLkdskeAK4LA7ah2j8cQ4LchSkcXFZmSGNlEQ49W9ByeP4thhaZVZegyLYefk
9RFvlY4XztowGV/XGnSy9GCGtMYNg9HxkC+zXcKWO66asuE1qhUaylq3bzL3HyMKXLsxGC93Jk1+
bw5uyICOscjvxdQ/tL1hwQKrqaNMTApUQFwIYXWkufKou0Z7GmeMERXt5LVZYGecRBztTTcezwuh
2A7DGMhX6r2krJsblWuvtRMngU606Dvy1VLp5XsZQhNtNTp14YQEzPAj85kisgDeYS7iZePdmk0s
tHH6qNDbXuds+DC91tykfiivc+tDGI2ygfIOZSWRGtMjOW8vepHf0fIvL3Ztevssjeg3QVKO/GbX
xmzrAlj/cRSD3MYz5s4lbJYsmkuiGqzfU7L3p0QDHokYEgzxhDadDkoCa2RVNh4IF+kNu67EzByH
mHJitF1l/jKaSY0BmyuEhuJb00P+K7qZdbG6zRaOccMfdBKb2o8Y1MHJkwiIPV1q25I2VFxH2JdI
uFhFbd9eyRGBr9A0/UFFTDd9A0mHW4r5JEgEEbIa7ziI8T8REx3oTtdxlt+zo7+6zdxR/TdbuJ39
hZobx+PkBr1myF+NEVLP6wXtINMGfou0+95QGs6JcR4/Clw9K0yIw31YpxGJa3QVos5+wKSpLlo2
2HedfFHtRDT8oMfrAkLyOW7ZcLImkidu0CfunRazHmKzKKnfOTVa5zLyzb03659+lhyiNGU6h+HX
1Ss05CebYfSK1xqZgAWqji7azp3iK/3ND8axV2owpGtj+pQ1zrbVf7Kykztbd4eVHsaXpoZ8lFnz
kbA71vJcYebFqSWdk49WtPIJocy8gNTDnd1Uz5rd3CrTOOpmBk8idQkFJSYqAjvvt0SHcaYCTrUf
RvtSMUSYnPo3PZ8NTZ11lTloF1Mi5+cUahhIIo5G3m2EPyzpoCeJ9TvXuWuEATBfA1ZtLP5Do7K9
oKzxQiojj1HePXZh+0Sa9J5+YJD0+h6dvgIrd6W4CJzK5wZ2caDpCXdFW7akT5ZvGZEhK4NpEjol
7Ul2zPZsFD7KrJtd1ytGxlN3Zt6Bk1CFL3PjxCAb8/OoCvK64yfGOAMaTT74pR4R5aA6PJlTAlT9
rwd/Po1LawjX//z03z/VzPyNhmns/vZN/37mn99fhpLfYpiyOwJr/Hn23w9VuRpOf/vxvz36813N
lLgHnUW3nEhXRlIOIc3HKvXz5c9nczH//bF/fAuomhH4/fIjf/3cz/f8/AuzoXEq+8fP/PXP/l89
PehlvU3bxS1o21geW4nkdy5Zb9Xy6c/Xfz3z81hMAvsc4e/SPUg+raiL41/f8fPZz2NdBlA+L8g8
Y89bGYDRN76d/Pn5F38+lEYv50WqUhydfOB7WJLLgCMOmRdWSBKC5hmfdcO8PfXM4qj6qDx6drf0
+PG34hw/9NP8338iGtz//iz0nde+BsQpJm6+ctDzo5+P+fHnM4Hr84hawl6npRmudGGieVs+WIUv
t0PfYA7mV9EEDNcAbsxVs/xSga0dzypPwDZqg14o6AgjGJ8YQiw3glvRD7d9id+5Zhzz89nP8wYp
lUzXlgd/vnY7e8A5z7a7fPPf/omfr//27/z1fNnO46FNiB6qnZ7dCRDHsZMxIqpmOJIGR9iOozyU
rcsLgCosntdZhRZ4qiGjDstbinSZ54vlZf75+uczSPmLbQuj3s9jPx+smkaWySqPQnh5O6wSnJHZ
E4yQT3DpyTf/eQ1+Psjl1fjry5+XCe+oQXAWbS1CO3/erZ8PP8/99eXPD1kSecrPY9W87Aw/X/88
8/NgQg7rOtSxgJswblAW4ojCyWN2W79hAJqDE57oqCWD+eir9uyk+WWow5ulf0hf3xP4fq4d3qJC
PxhkpUTtBNbY2Gtk2JSp2Lq+STTUFc7ehQ38Gg89SwBNM7piDSFpGqyzQr64TPVTzd8Rw4m1MAJ4
UX6AKxTGqZHT3gcH4HhIHhtF7m0DRJKJhU54mTZsiVap021TUGoQiM0yeGugFbjGd1R8Y2TDgx9h
ujQgW/J/NwzXCiZOH2XLG7lDjbKtU+AunOdopUJ6vxko7hfrNF1HdJYkfCCo3YhxNxBhQ7evw8dS
iF9MV98s377vR8xp+CwoedOsOJsd9L6y3dFgCArM646Vn0q/Ou2dRJ3GpL1THQdBs0Ejbh1cXO4u
CjKzeB0i6+h27Wkw7f0ctkdaSHukTmDAmO8oYx8m+p8R+zhhKW+AZc8zkQxIVNMoPutQwzQ/uTFO
oCIgl6C1uL/dw+J/ATS8IaLnfzF3Zr2RI1mW/iuNeh5mG81IGjnoKmDk+6ZdCkkvhEIZwX3f+evn
ozKrKyOqJ6frYYABEp4KLU53Ohe7957znXPHcMmcJIECIwtVyM2QYYdxKQkw2XErMXBXJvdiMLZG
U7AO0Pf+7D71WXHnZkSrh9W+o36ENISVioV+ks03yxuwxmeSFwon3c/k8XYjCrNs+EZi2oOjFJRZ
cZNH4lb6ZDEzDIuJh0Z+fU937pQr9esYBAfolKQadfw/vykxFZU02512WESmt527FUV4GFtSSxh6
ppHNx7RpacYUaBVdgpTnrXsZewULMD2nBpNPA5cMaGz6o/ueZD9ftUfdls+oLU/FHCOlstd4LXZL
v34arysnPkWx3FtERraWSUdlJOaIVBUxH003Pc5GfvFGtr5YFL64WDkKVgGMko6G/YVOObwICbIC
UEtmb1uhT6pRDwlt56Iod4lPjRtMgD8UnOUnAyVC5Eqc/OK2SuabLo43I5YVPtxNC48zfw+RdMaT
vakFER/dzvdmBmp8MKLBCbPzPHCKln/sbE0iMkodlZ5zVx6cLrokSLgK/ThZ042PxsIJMKoltBvg
nHRp+AUbMWPh4qqd0gPBF7id5LEsakjkiuB2GspqzTkIRMyCl5A487Ee6AUYq9bXp97GiW0F94XU
h6R7tsavclKHqGFiEQW7cIQeUHLxaWisT1gV/VVVNbciJ88rij6KSF33GHAROx9a/ylBVyQGl9OA
peY40Uinuwf1c1B0KKyTGPR93HUM+omEj4M3sjmubZ6B9sGRZ361x/SeivpKjcPZpwvI4mWVhPOd
0bjHxIoRI0PEjAPwcqT2pe6+rEGlk3xKSqXNSNet22dRusgMNYRa6xijGSc/8tjq+s5wQ8Jruv08
gFOp9iVdFQdJv5MH2NYLitLuNpwS8muIIw2/z615iqviziwaeBErdu0edsmBqLO7sOtfq6Q5wfJY
m2R1lS3aZegRkSVfQe/tRSQuwzyvauRwtVncp8J/qsLpDrjhF4/YDQhhFPzooIrpC5iPHW1LbPyC
7n9xqDVif5RkqaBDN9JyBAfqIoavFxUkHjH/Ixz7Zzdrn6gb9mbp7xLE/Ll51tLGK1ac22G69Dq4
91v4tvRCrPqcB9RYQ7LNU3VI7PmIUpF0HusxMdpbOIbQs8+jzy4W+VNJcZDQgfHsGdM3pYbkSDJM
KAnxjmCHfV46hJjgdFLhPs28C9nOd0DxNoSmXinswSAer5vRuXF6fc/y9dY34QtgKLZQ5eog3+N5
2wcEGPuGf+mxpYKnvyqq7FIxUwaBTmIOTY8WqEzmbUol8CJrrEd47iZ/5dxrQlqKNjwWxnhbhT2N
UfMQ5sF9lLvXDgHSc4reOGx2TNGY9e5DlvyCbM5qHq9jjrPIdK87P7rEQ7In+XkHO/aKadJlQOk6
4Z81jPxJhcwss5TcEonDg7RD0pbCe1U9k3S7hpSGuA3Vq0i3i//J96HTzUsOk3dOx1cDKMGQ3VX+
DKoH5QOTey3F9vMQV8nzFIU3KWH1DUTNLthwSB5k0XGVaTYOKMbUbLfg9y8mRwEwjIOI57XdvPpu
+BjNSLzt8UAjHapffk9aIGplsRtswB/IqduHOLX3MdInQeIf8RYAQvKNvymy9jQ0D1k3nISt7yug
Lo6Dwc5r90kBDhIdT2s3pAJQl/fZOc2xLDB1twDpYd99sT3rVytIXpxQH/2GtIdx0R+j1TZLLt3Z
/RwRxUdHMXGtrXCrS57uPHmq4kdBfPfsX3nDnftV109DclPBizFW9rCxy/McoBxBve+hVtvRTpP6
2lqCoZS8yb37JQK7Mc2bonPuEw++BAkbEdlwwCkoSeSaBGuwGyCM9gHQvqt46bj24VPpYlMv/ZWZ
hYBk5NmOZjwmxklO8cXleoIilGh0smGtgnibXG+0wEAK68xGH2eCuCdFehvaBUdyD0ZGbnjF2irf
XALvgipC1BDt8oQWorGVSEp9VhM+jrLiTHrepj3k2tlUuK26CiN2d2+iyPQBSzdWf3RUdGNb97Uc
VrOL17FICGawdtYoN4PEnGfk67Eh+K529o5gsmCvkYcS9ctVv83Owr9FOrabkmNEeEvRl/cQEzF6
preW++DV7rfYu7FasCyNOKIR27q1uwZZJdHy+enLBJ1UhAJkf71zQ/K5shHZMq3DiQvwvBrwPuHo
bpdwiW66EN98rIbytfGrd6rmFD0/Rjw7Apmxq/wGze5yDZ+QcmDCJD7O6YMjST4nYOcHURnvVJOb
SCPDabYo4Q+kS9AHH7eIV1IzJaDGop9Ou5J5KCNiMI7ezrbQK1ssv4JDF3Kxw4VuLgJS3Et5jrkE
UgwZ6hndc0faa6WSi/ChkGYD0Qv+tkjnW7lFa9mW9p3TiJNmRlPY/iHPeaE+hXNA+nW283Vza4fJ
aSwYPkzjRxfP945RHGbzOU7q40SQKkLVx8gByOrSmKWP6cTOSsUCo11yhDFAI8A+pEEFR09vB1CB
dMBoM1/7s3W22i95W561CrgeJdQSwybN1MqiRJrocvvGeCi4NcLb2HIT0jmG/Ioudk3WWYRDlEnO
2N6gNt6a1uK0RATQgDgW/i7yk50kXIn4kj0o3DEzd4HhHwTUKozUexz9hE4UT50F+sPPd/lQ3qCA
K4rwaS7am9EqX0YRPri+pt8ZbpnurV1N1GX31sh+3VvDBh3sseK+iDfe8KejHc54PAgfEqyUuXKY
pongxHyq4wl0HZFYM9lFlb8vXkzZHSw/2EtL7xz1nW4ecVTZeYrDk4qn+7AttzMqbZ6QUQoi+oBT
JQFIknD7BMVOlLNR74KESUPfbEkh2426WA8eqSsjM7MFoouOgRbOhqMMiG5JT23eZLFHDgKpad1t
Si8/SypSnYCNqvGEEvyUuMMWrtraboknzKJ1UoqNIkct7LJNb0VM4aqngpsRedAQFRGAY4ds892Y
zxsVE16mE44k5wzm7yRbxlX5rh/I8MIl1wuxFbNm9Ro+jCO0+oF7VJPv9BDviOyGA+zcGk8pFuPQ
NY9uJmhbd7vOZgKlWOM3By7fNHv9tQ8ZjvCV9pOPRWKcEhsYYcx9KgB1GE7nCVQFzaDiNSEQQ41q
o92TjekkRfRIrB72UA+u/1Uf2uRn5Ec6leSyM0NJoFHxAkPYYOZQHAK3Pc5oZ4GzKKyNjTLPSFi2
y9tOR4vBw2Ljbo/Zt2jItn5z48ObYhK2a0gyxFFukXmD4vEBA8pLUdBmLcVN5bJsYHELh3VlUzWW
pGNUAFCRjW3aZtyOJqIhTBrdmG7N6RHjMpZOZkGwZ/qGOVpsYFqnwAFS6fcaYSeEBZ1upgplq3eZ
6vZgsV40uT4D8r7RZE314IZVqs8+Vr7Ufgzy8avvz89J5x0hY3wB59gt5ZFQDykL+A5r8+h1R0R7
uIFJQyHuxB6tm8KKb4LIuXVC1GEVsU8xJ1AcXwowegRHrLMF98ftz1LqzajiAwJD+ue1qXa+PbPy
jXegmHdMnOHl91eqZxEVOrtkWC5jDugqOFGuuBgQlOs+ReXKKqnl2s4VMI+ddaxw1ULuZ41yrq2T
WRebvoouNukHKKwIlIREAUeoqEg78hoMhLswkvte1rvSIgOpSY7mBJ4brRbkxnUUBLsgDaAfjhQu
2LsZgFt4hXrQpDmXZhVOj1ZlbU1TbLuUGENhb3MALdnw5mu1S+SuSxxgawR7Oup64PKbQ5WcLVSD
b65Uh4Eb1txZ21ZOqyiHoYtut5dqb6VIAfJiG6MFJIVrs3x4WUtIMlxeux+2JdmrHs+sl/ZO3x2j
fkFw3QalPFigz5Ku3ZQExNsGDC1W+j5o/N1n8yet8bqXDSNEIhVpQDGQKo5RnsUgU5YvPx/C5avc
yV2Y6BBSoXaRVTZnGb//+SOkCMv4wSe5ysmckns3tInOAkuA0jqSu2lYFJ/0m37qhvzje59ffT78
o4sCwuC96XghhkvGKxIhc+2PjWAol7zVEuuNDW3yH62Vir48KD4ulFgjOQmn8sCSBvZ6Y217o4NY
+dlhs5rFmf7ZuvG68BIXhUvZ9Peez+f3e5vi3dEgOBDQg9otR8ZK9nVLGscBMBtA4zYbXgJNjmSq
y/ky9LHzFIzTyjOqHrOs5x6GIiU+Ke2zO1TRz1nhA+WbWBKpUjRf4vLEss0/z4Necnij6lT4oSAl
ugcIkBkcmEGuYUjzz5DhEe5R87nqxuzShI3NCeDx/ZiISBu1KkGO/FobWDs0oTurLBDlhpjKa3FD
YW3ezEP76lkUbEZqJgdYybjtWUNtR6ZQLxr17lS7h5Bq8Eb7Q/SEsnqtS3ve60YWSBBJWICTffBK
aotaGXilmpT1Cp5CUNr+oXdFgqMRumAZ94eJTsADyKb0Ng3Kr4TKML+ZPU4KYq53KrNGbnHXtl0k
W7qNyc6kS5FGED8ILnfuzCp7SAZbbWpaBNIxt8k4Go8kkHyTw9RccDPLdYbjrTZ9/5UAxn4d1/Hz
kLokN6TmfBqznowjkitRhdar1izXrfTPnQWFVPmQ+nnfXPhsGpyhSWs0+Uim5x4eT+AxqzqD4yBh
s4DZG4AZvYqQsEaHPifpfZdT7yydUjIV8R0xPL1xURTCijdtBtzbacCXAnSHGqeApTPQ/ChRFRQG
tx5iASNP7jCt4x2SDzPEXaHF0RMt80ved2+T3jbfJiXs32A6EEneo8hIcTLOFUj7RZYTzxuraw+o
sbcLbCO3mfpp0F5crsqqOqbxXeoTYg5GxEqHQ5fm67TnWADJW/SYytPuYBoWA7oZ83G4ETUqO7mZ
ZbOZOpYr5h7K1Jq0kE3K/B8/5DbR6jg0WE/p3ETa3cxkmffMVGjW0gqc9lmPgvCbQzXObOW6GHCQ
S9bgza2Lczyfi43OamAvKZ5cb+uQCpaDxogFGlQjOowJgvSyWRfBm9WOe0WO2JXVkO4GAK5ZglCy
bRNyhVzlb1A+2hrBwptStzQ57NfMf00Yz5sYT6LjxF1VHJyKnLjpFJh0ASNwv7LCOQl1AY/YBf8C
H+3RgBvPPDbi6gSvP6PJhhA43opH9Jlx+Fg7t7wWdkOTPI3ei6wfuSESYhkONNEMPHvdwxLMkZsv
cbQoWOyNi/83dfS2JRgFTS4T1hX0C+Dh73xlPrGWTmu+cz1YT9I+6sVViw+R8+oYFeG+nBuS1l28
CtNaEcxhdg624nUZt6sZ9b2VWUDB2sNYWl9HdzrSt/5OQYXe1DXPUnlP6fWg3LONYSIpb4Yx3jRm
+8Iaif4KLcaquWpQVxA71Zo3xNuRCYSrvyYpGRG4iywqeysTGOJ7tJwrq3gp2JnLMj9MInaq2mpD
UgVi3K4SQvpqc9/GQDuYXqE0qzVbKWjVGilwrri7S8yZCau6ONlLIHPObAOR/htG5BURhEnTUBng
o8Aw3lGFKvjReaQfMTsfsqA+ufN4xMtDvnK0m0ONFQaJWTh1m4KuLCyHgum7mDIWcOriOcWjRdz4
QlGxRbVLZ3EXyGEvmhN4akht4jBz+HdVcvAyD+eDSdN1PEVjS8bGtK9X0iXpPMBSNZLCTJC8Q2Vc
rrnMJNY+XhgjsMr2ERoZZujZTHUNUXx+6ElOlLtZ7tr6uediGtwtpzYC+RSvTO8OVz06APGI2iMw
vavyWhvXPvjuObtOnTUKsujDSVbDA+GLxrCxyr1tHlp1MmDFAVNJnyL31Y1f++RbzPnRCIlDK9vh
vrjJXc4ZMCcRFcdEeuDV4OF4Y/09mf3jxBo9btNV2j2pfjhGDSeuAGSS99u+lUxJyPMNbsAwXfAk
nkEAl6wwesPfNlG0W1oNgDxfspxUNQg7eeLAOOg29iu4PhO6ig/VCO+kks4lkO0Fgt5B6OLGi6r3
42CJJ+IL3lBjMh9trks9X6uEOD1LnOjW5Nwt+q5+qIFXqYFs2La8jIqA2ZG1HYjjOrE5muPrDi1D
jx6Buf+6jMy9joj2de/T+NJlXMib/tZiEt/rp3KS60R5j53TkusXTL/6U+3du2pojloTkwAoTbxr
WrA4Aolb6SaKPAmsos7sc9bRWs6cGbF9r9MPT58z9MBfvRKaRbz8wmCyehoL62QsZgouwzRb04s3
O/LDNFi6DJ5hMiqug5NfYJ5LEJm9uAnBN8tvOBVynNqziOAaOVfcEt/fAF71lHWIsbQMymPaazig
TOko0X2H1bevH7EEiWvlTQ8OidWpVDjparznFUHgjOfL6rVo/cMUe/UjzfL0EggShvJeVa9JSoI1
HiXzPDcyeNIzzqVJl69hWz24DlZIUlQ/8ogsz6C1jTsat84myw/FQmKOcyN9qOM8fYiakxjD6v7z
O7ZQLdgPF3jN8rO0d9xzmQa3gjuKb+rqOOneu+SSrJzPryjUSM1xwE9Nhv3OBOprx7K83aZzDB0y
/3wUSJaWmONoR6TNo2sgArvy62Q4usvD51eBQeqKXXl7koeGkbs5pD4sKaj7HHV0kOyvrNJDdKaK
b2VOE24CaQhwR57L5eHzq6nAl5AGqOHtBQBBwiaiwLYmpqmu0YZE3oXjgs6C1U9glgDhVnPbZ+Ba
Seoq02xkMsCwACjXvQbaD/mZvdxnQ00UedBzoyHtZ/nX57dYAAJyGOubOD6Vcdk8jgTW0jAIp8Pn
P6VhelsCackBWn5aRu3j/xN1+O5bcf2efWv+498/xv/5UZRTjbyv/dt//PCvS/RRF03xvf35t374
o+Zvnz8OvhXr9/b9h39sPnXdd923Rc/ddOlvG/j9N/+7P/y3b/8ddbi0EXT/++cb+P35f/+75W3+
9S88Yo79QRz++Re/qcOl/QssXscVwlbaFJ5y/y4ON81fNLcvOqaWNJXr6H9oww3T+cVzFD8TpuWi
zNH81e/icFY6/IzncT3H1J7pefJfUYcv0m8odkGRH379619c05Ymr4zrm+UpOFrLyys/3mmPBw1C
9P9htLXCQ9e9aa60xfyI0A015a9/2B+3vz3bv+VddsuKsuXPULL/vA3eiXbYC1JYkhf8wzZ8ewDK
lkXvbl7ib3adnRNEm8At18I6worcyBAcVu7U2z/frBQ/b1cRlaWRAlqAfhT174/btWAsysY2vwMy
XrfqixO9RMh0o+YlxooL6e3KB2dkkh7j5EDmaCUVeMGNt1KdFKIv6zjUp6jdtrAv//yF6X9+XRZW
AZt9zzhUuhxef9znHVVzwATxe2BlZzcGGBfbVUi+EHl+AnlYR/X35xv8pw9ZKVwGpiUtGnSCD+HH
DY5hapVIRb/7S74CkLjvLvrARTA3/l/e2T9viNAIjYIK64KnpPnT0aQjVFxtTVwKc5Jrp8CZCGNO
BtbTn7+fxRvx4xFFPBRbcGyUL0JhkfjxDbVz2Q8q7uBwmd+hjdOXqNbl+CUqKUeCej0HGsAuLlpf
r4Jyfq9qwDgME7Y+Qt8y7FlBSbhZlESzJOMnBdndPZfD+6zzq1Kgmsy/x6Z1avPuAIHFVNOuHTGI
2q+aXHbHHnYJTvKuMFcyRUzbFMaZ2d4hUkS+62795+/1v9illmsKZXE9cDxh/7RLxTx5pHSTSZWB
25rSYicDWPpF+S9vhv4A6BHLtPCqcKz8uEc7fFmtjDknJP5oAfpa+hct/NW/+mbYCn4YU1lS2YTJ
/LgVZOEtgzgsGFOF5qTYutUrC8fNn29EmebPhwc9aE94LvAil+vrz/sMATlu/hAvKFyVfCbijrSW
+pppgxvtlFmqYW0NAkir7zWDc2mw6JQnL0SAs06TXjdUauCQDiZd9nKboWJJT5mRo+/kcl0BIm6L
goiA9sGsZsuC6K77moVUXoEtIWzPoWCO6e46vV/5H1jgJ384tl7nzu+tExXd1p8LJ0HYMRGf2WYV
M323SbW/UwVwTwKYq75nYeySi8100vdWhTu5tA4Mlfs730fDTcNRii+gIMySilJa2aoom+DXse0E
FmczMqnCXdU/lEKEDHtgCRQPQ++TWlllCalN2mKrKDJC2R29EEILdQRJRFVSquKAiQg4wmRUOiEE
lXU4Ho5Jx4F5pWzL2WXCByWpY0RfdB9zSrm8EkO+h1hPlM1oEtux583U0B+hOilwSCYGdjsTdBKS
RPXOnixHwJqwDxIo4VDfmwrMuULxWKQ8yYaJZKWeVWMbwdWIPEs/y3HIfKLWE5sqbrCnNMcloxOc
K8Bn40yP3wI6USPs8jgILQJ+gU5gsKexs5vikZyp2WC/+LaPn7WzDJJdfAcw0r4V5tRdt1hVxqe2
CEJA93bufSWiMfcZhETGwLiPI+w7OdAGY6ykoy9QeRVKn6GkYXs2wjilMcZxaNw5CBzSr1iia2gk
fI5k7DHU8KvHrotM/REnVfVtrmlKGGlPPyYYZ2bidCbgLAgCu4o001DHGxt90o02UBTtme8H5jqJ
DBsteR8VBO2qJDLbe3yGhEhXJrHMz2KuiV3lS7+m0e3B0xNeyRxUF4BUrxyynDMSSju0pqTegdoJ
mJJNQ/hojjnMQnK8SuO+MvkEjzHNqnodJUmWQl2zO+8bIzMD5QeifBIXdORkAAN9kALQuG1t0wmM
ezTGj9Y4GPahRwITj3C7PAg7g93K4qMq/WhM1/ih6uZ9akRGjImehukBRsAQ3wElsqOHPsUye+B4
cetsH6nCacVVn6seuJw1VM4L7iDf3WNVcIr3mZMW0FaUmv6vY94PPs6Tup58ppfOIOOXpo0bdUQ3
AK5olTOujp5cMQTyIFhlRC8CX0O9QftNQJXqcOY5mI+qOCRwGEVSdIP7y5H3IrLpbhiVqrwv2jQk
gTXVTNbQ3gtKppN+gI9gxlpNKEZBdEZhk/XTSxuKfplExXG26oFTRST0O3xcecR1uHVjZ+s2qvJ8
bePfddFcjdS3IcYeJowtJ/1ER+WuLf0SVl5sDLk6lZlg0q3GWI+bfsjga4uyJndK+FFrXlybbVEY
Fui8ABIETrkVJk5h68oWpYgQ4VitR1tgZPQ7JAM5KIRdDpW5GvtwRrJj0zY5ermf98C1NODpmQLq
ez8SQnNs0TKiNo9i+uuln2Dhnx36m4+u9E0Qc0gZ8X55eaZ3ojTBVKW5C7XLHBwGG4NBXkxeh/a0
6i1ZD7dNGwogermrrqUNvhOID27ndWOQBVaVEemtRDvZIClGj2F+YzrjfV1k5RJr0A+IIByyaWx8
l29TlrvVSUxzTd7UTBVr6oLM1owsSRJrBIqjTd0JpFNREzAp0oNt4vWqo6/wXhJxF2ZJMH2ZjXbo
Nk0NMvMU9rPIb4Ca0rodFCevh4mBVN+riKb4XK5iVm6MSELLx7XAmTKSHNjVWfWOQYt6XXaR7M8+
ujBxtBvJEHsyxQA/06oZ41RByXhAS5K1DlOi2o9hWlTT/oROHeDYVJorjC0x80ZQF7jCiO9A6GIs
fEcrgUS/UXXovRtS9mShhn0wvIEcII537JKo2ZqsLN2Tbxeu/O6mMBavSUSgm8NBPntXoGvm54i+
ATAUVOcpJbox8NlqVCpdbqlfq9gnOimLEJvSLgWHsBWwI6xLySnqPWrhTem+qMbefFK6CcCZ17bj
uqwKHLvE4oOBpLn5vGMvtRwV0+8VAsXcH0vAn/75N1I5+O/ncvCPf/G33f+hsvz/sGb8U0Px/8qD
4ic3Mdbi96b961+k9Qtia24q2InFZ8H4h3LRcbTQ1HvoVZdS8j+txIb1i0LLhcCVFZWQrDlYvf29
XDTdX6i5fvi7v5eyP3ww//ig/ljKWfpHL7FL3SLYhqZgtFgpQgf6cQkH6sHqptjdamR5q2aCYTV5
KMZSA1y502XjJrZcaFalYhbhLQER+BrzGv9ZCW/dBkmzAiQ/r9opzOB7Vdmp7JCllTVR8cu3Ph9G
MWcn3RASCQHWkAyLAILlCaSjZmACCu4gPIGTwTJFM9M1iLG/cma/Je014vbfeKBMnEdwGh3oor8/
ZIt5KZce4GEXTbgFggrFuL0oyn/7uh8Qmv/2JYoXjJtcDbhyqelY9d2EpHuSS7zsR4z3BTJaZx9D
T18KdK620UI5DKsNfmQNXF3CoA6p6Va9BhUc9y3mOnhdKxZTO25BpIzNitk75tbGWDWXlq4OcI/s
xoGMsvVYgWOV88DcqB5Pl6izm0kAbPCVdzuxFKIhRVKKlVpfZZQ8t0FSbNAqQjeKx1s3FO9Dl91U
g4PUpbsErXyulytkE1bDOlLZwSCv7crDM5WA8ifVErMIJCJxpZ3kLOwRD9RQvHmxIvUaHRqAnpzJ
bcEQMLCQDFsVy7p83cTiRfXTQBFPrkBwbtENN2WVX32ddIa5zQufaArdYwcAEGV3OHdlDpUJexBT
NEhsPfS6cnK+5i5LXYFZfyWcWRBFEKwCBnBjS6qm4Sr6lbaGwUGaAyCO4GuWkWUmwXZUiQ3FgkHU
SjKBXRI5tvhzwU6a1R03Q7JUaLAdcANcOQysBPaeTTKr6xDw1hJwUSSBWpnU3bOFrMWMvvcWCQaB
cDXdcPa0648EnbvZs9VgJGK1BPL/qbLJdggC7ioen44aL44hDli8bvtxupUOselByhp3UMxYiI2/
yYLsxs9oqI/5u67ciz+K8+hYz0zcwquBd8ni7Dz5OQ3fjiybcjzCaPM2nqy/Ga5x1mNjnDCfHQvM
tq4F4LJIGMJVCrF7CsnGJjOuo/ObFoRwLVmPqAgV1HYXV6VPWlSL98xuQjgg+lrCZFsJRgNZEL21
PpTHgeb3Kue26gid3zkpEjQJEXb4WjkpU5DZ26QFidwMgZgAAbIRAwwrAm12QbEJZ8nOmpmtQTyP
QczS0plfZoxKOD0R7wUvuNo40HOhd7KwoZin5N2H1qGMuMclzvjUC9e9cOA5uU8WXC0ghfWC0Ni8
mR9L2WCxY+A3DfOdHwu1Zm5oxxrA+QC/L8+gyvGe1Fdwz+dYOMM1jZalk9Plp6DioXYAtheiQ9Dt
AgEPYUUiNSMk27UwsQdf6WbPW00H5kBO+8PS0g/j9nuUgp2XgoSnIGtOjHtL5aXb0HEp6eFKysRF
rSA6A7MKMxB0OIzeBQtZyHfBBCN5ct9stL4PiB7W7pSiNh/9vQCwwFmI1X7oxRfHCr5OCtbpaNTB
VRThhrDGeDw2jdjZyLXRHC01Up2Uu1E5AMe88otM+Wx6W8K5dCJ/t7x2IFTWTMRjJzYDEJMrIYZT
bsX9ypPyMqVVei1M/8Hu4vQgXYLp+wfTn/gDF7mWm9T1zVBHZIwgoRd+Hu3lkL62ldUeAuLRSP04
xMJVR6/GTTxrqFK5avETjkJidJtwY6dIpzoTCUU/wOKJ3deoMjCBD8nTDB/zpHILNVDYAq60xnrr
cmZG7AQOZDIwXBjCWson7c72SwiNrHHwxCoDKtzEBZfSFmJkYX7H79uvTDF+90It2OMzMuZwqm5n
lxOlImaqRZbtbLvQkPux9M2Va9ggHdcF8a/X6ZQY16Kd1LXx3TAmJmHOKSrlltWrsRl1qQ8tJMEV
Yghx00TuCy0VMkl9nMVU3vXjNOOlnVO/+ubJR4YD9gfLJO8qCErSpnPyLFGg3JumYZCAEnPfKoPH
HoH2PRzbrMiad6+ZkT8JDndz9MKzGUp8r7Y8z3lTv+HxN3BWJ/mxliJ9jijdlIFwLq5oOnWDM+xc
BdsW30hD3gYL/LqrnPcW9nFCag6YL4bHYlTJSlsAsybG1X1YNlu0hYeZUuCuBowdJYhmtRE0K1lI
ZtldGz+4VLMMeZJrz6zqNdxff91zk7mMy8PUcU/E4T1tzA5WYVC1xmlwmisUTeqCuxN8hVluZcQc
Mg8hnyMnM0+d7K7hcld7DSsN3B41UWbLbQeXEOxXWy+OSCRD3UyMd98tPE4XgTO4VzS1PpNvkzun
iN7SucdIMc2vNvHNchqn9yhZhTYvvpBRu/vzvpD1U9+VhhAxV7AELI/Vk+ktDfc/9l0hT7LkTtRN
4y85dyUKYtFKkAi8NNnEa7BdAeq7j7AZbjq2btEy3UZeQ7BNUTpyE8MDsMv82Uvc+OSnJJoMEl5Q
J+cP1zQAM/tLwIJdv40KCX4fP/eO/iDsO1muu9+sduoug9sFWxqQpCAFI8fwWLNnSIRiqJ9VgYeX
IoBjXZLu1qshxH+l8d7FRAa1ep5Q/YBMxC0HCkyb7lVLQYV8quCDM0G4/fnOcsRns/aPowFGAjSM
bZpoXOYtmro/7i7D74rccvuvuKm5l5CYlAXeXbOIrrlzcF6CB79y2NdXIFIY+Y/GHZbTx0WHbBjZ
+9zkLYGZdYFGNyeyRBJPA7mqapGGdBRQOcKLzmuQKpoQwMOEkTEB0BnhstpMbswoPboDGUdZhXTM
zcMrQ+dqh4n+w/Pak7IDRaA60VhBXXV4qZuNSuVD38b3QCsBSol3LjYjxMD6KRlYIsCFelCHDEfL
BX6oYjE1kWFQRztN2MIQhLdjwk2q7cavHUh5xhRO1edXNmZoFnbw8LhYaBm2mB/Cizuo6xmxB7jZ
lRKy3sqWqDFtjL92mRLHrlpUpcDN+mrk9Vsa4319gvfHusut7qD3fSl71hBkbnybUC55fgE5FHcQ
VH/kA2m9seIBKxNqMNkxMzcbXIVFXMJR+S5Uh8J3NKp1n9zmmgl0Dv7UMeCKjB9kEv1qd7VexaX5
NA6ef2xkdh93wIsT9SERWDDisHH+595wUiAzrgsHlkYM9GzT+8QxIk6Mo+tmyLNFzArWKhxL4FV+
yzeXh6GTw1GjNyaerPr9B7/9DqHzK54iJayZZ5iKEhlj25GXURsTrH4hEb6NIyIXmQB30XgmzXW1
PKVT4J+bmuLr/2bsvHYbV7Yt+kUEmIt8VU62ZKsdX4h2KuZcTF9/B9UH6H03zgXuQxuyLEtqmWSt
WmvOMW8vcHtTf97E/MPUNPO7OD//4338uenK9DKKZkRAxsP+vBwNE1jnmtFxJNjR/Z/XaA0uXbAe
rD//i79PfXsMQwz9APNozy6e/+jtDf256aNnrXRX/vn/3F7FTQ2TPEi6N7GelvdWUD23hquxUxbF
/Q27e7v/z7dNe02lqva372733x5x+zYz7UvkUzz+ffzfh7V+dj8KifZrftrbF4YZMeeYoR1HsyAt
UZhvppGBjAbRsmgq2plhhQ8c501AJu1uUNABIYJ8N0bnbwrDb1apcxeNtGuuMNP1Nc6GjRvMtjCM
amOXuKBsCTpINJwMabfWfSKRu8w5eKqOVp20d13HAUzFLEvjkXhPbAORaSxwdRM17JmvWW8rCiTw
/X630pqEIgdQAzGTBGRY0a8OwvFCGUfHlmjfMoATVKDIT1jK1UQnrjSGdFt0HTIlWf9OtGwXVzYh
XVqACpWuy8ooeIIcEU45I99S6MhBz2g+iUhRr19InXxy7AyMsZbPkUYns1I/We0ay/ql1fDPpPY5
oZZeew1xpl6UTndlaz+nJtjibLhgZ8aGoOPK7vUeV2QNu2kO0klDdWmmeBmxh1kQ+tLsooF4vJod
aSy21AeXUJoPuoW3WZLGvNSR4KxcW/txs8fRz7D85vN80SqAxhsGDJgILp6bEXvVB9Pa64dhlYSk
adfONgxTwsxDbPdeOV8WMg2xTfYmarTxZYlqxGq5hIggGS9o47GnIiFyytcojIzjVBwyBduRZfTV
yfO7trSIKGDmVuf9Ez1bZCxavWIKjZBzFsNpTrdIfEAIWtOttQyxGZACPmKTGVqSG9XMVUYn0Vkf
xkSGVSc3dm8Hm2nAGuxYH3poQJLmhEJ+7NliAMxRfjA2mDU4ZF+Vcf7AQn9168C4RtVTYDbZWxMP
b7aNNFwkJAk0DqVskJgIJIArFYD9EKR53oZZpAWiRnsEwJ6/uUU7hyxLEicVuSKuZASbkHLCHMGS
hzKoie6EvD9fJQNiM2HogKWoW2NJGB5hOYEq77yQ08Qen5MGiVXsZz+T2daHWs1u+mltWorYESaV
R4urthVZi4GMgF8lO1Ew6qnsxZNBuDmz0nbXg81+G1KxTaT2S1hEP7sAHZA7DwaOjvG7bAadE84a
iJqLGSVOkcJxTDctIbEO7w5JsH20LGxONJoUTxX5xAiLVmXet0tUa6h6q+iNpQ6qJhHyyIodbCT+
6xSYZ1Q3FKMJgpu8SsDjjM2w7BSJvAUDupYhMnaGJWuJ/hSBKFfEZ0llQXUZWEqjor9YRv7eGV5+
9iJ3lefiXZjnsrLtRWOSFWTWRCox93GKc05bZU+3j9ozkfiAAkSRHb5qU+5tM4qpPPsW1iaTprzP
HwbpmTtJRL3GJhNpxgfbJILew6Lf6oFNZnNN8zkJbbUhoe6oq4lcvfwrVHiBhlYn4BFp0io2rYL+
y8TKOXRfsrcoyYpILl2q8IXoEFVOnKRloLxlFZc/ds1nA19TjQNxE5q7xGz/OxjNkznY3W7ICmT6
acGQw+8wMmr4ROwcC0cTHNJZDe7UbfHn1u3bxkHcrjlkUAgY0BH0VzrUr2nlvrmhVWBMnoJthrYr
Egl4BDh1xcGcu0ZaAWHAnyZIamHJzT8/v928/ej2yNut28P/PPL2/d/H/Lnz9vO/D6cJzwv9fY4/
vy77j3okXTKemQO3L+oGHoBzmx/+3ExmMsM/fnS7acWenJb/v3vzG4Lg37/2//vdf7xOJi1Mxk3I
RD7LD96Mf9A5hA6qNSlfbt8TcgXs4PZzZs3ce7v59/F/fv7vh/59qv/74bef3F7u38/2X7//x6vf
nv2//frf+4ZGbIbSqzbxLMsP5y+gkwSGrPn/94+bRjNL+W/3TkFJjoU9ud6+rlYMR2pAQcBFbrdU
5dSH5vbFiQp9ebt5u/P2Y0x2roGc+3/9DoU4j/z7oNvvlLc7bzf/PvHt1r9//I/n/Mdr/NcXvt1J
1hLFmz0YTFH+vt3brX/f+eepmbEua38z4L5VIGAVve2lUYhXAXdq5UAgWFhJ/TiwfVrpdoproGi5
0pon5RFqnkvPuktnpKOvHdOwFGumnQTK4IUDuogv3mJfBYaNZowoEnjbmYAHoX+0wwCDgC6fMbEd
isWYbqR6zybjSZiUln2NoKatkCtnJiFdcJsngWVxirVVSAm9RWGYENlwoBXw1ns1gvIZUkPz4ZcX
o1knLgufJnHaLaByrUGYMwTtj9GYzUFp4X1I+s/QjuwNfDIlBMVFSmDkMvLIRGQ8O/pOebQCO14g
7MsojmlIGkGB7Qb0R0DOLHZ0tjBA4DbuGCONtxLmVQMVukaWmz43W5owJdMUZ03bMkzMZf9YqCpY
x96nrVdcYAXeICwD7M/FDzAHjFmzrMmp9hF0K9dkKirdEZmtSFZ6SxxinZv10oZTBkaOrQgCY3q5
u9FLXyYjP/K0jF1XbhKtevlgR85X0vXvKcv3qukt/vPWc65NBh1SLEuyDIZF5odkZrTqnJnpuPF9
egYoVQ+qYJVqhfFd6NMpqbVj6OqfBQgsktf9b8tXn20YXCyadmYoT1ZYwNkMXRzU6H2WgHQJIW25
y2mzbaQT4B0AX48NDfFCFAuWle7d9UNtaSphH7yJJczRu72hM7z2Wt1ZKqOplg5RN7TJl6jSbDwN
+qWlbMJpgl3BSjGgxYhCQfnhzS4AG9YS/H7CRgOksXPMSeg8jlgnTN3dUlHe81gLVavFPgXZpt2H
Fjk2aXCQQgUHFKOoOtMacpOYYZBJj367JFGswb60NToi74dwYgSflUi1axbdwtwxKofuDMLJADG5
Kk+Ryk5ZnuOtaUg4HL2oWjeSjkkwjBSlbkoAfEbUdGwmX/qIdMOMGCBOoMkzysnFxFIeJS9KFVAY
En3ckEfKGCStfyHGehoKOBkN8ZJlOvP854iRHKmDSMcHonG0lTaO7hof+nts9x9TqI5arF0EqgrS
vLUVcuKG6LrJ3YB+eJjMgnWeTfuiNEuHkpkfTjewCUd9HMTZg62SZiH1u/Qr0aIIzxf6bCMFeyiz
r6JwvsvatSCHyrN0ncchkYxKWc3JusWPHWT0sO0kRLGOUdfA6OI4Ix4Lvd3qoSAIRtQ0URMySCFu
+fBaMGOvBbbIfkyytTkKcjM6VqAMWJ0i/VpPxdIaJ5ykfXGBLHlWAcwPQ3PPaaD358oZKYHvvIhh
r+cm+k7TG30+IBjn21usEMdC0rHg7KwhYOccbJTcC70MGzqgRF3D2aIRR7W3djotWzitYs8bIply
En/VVXRpKEFAqqfeh5uiouk7VPyDs7cl02t6TMbKt4rXMA2PkfWm2J2s2NCjTcH+mXVsKUiRoBST
/Wayo3ZvVGc4vHDvJpKSndk/ow+krioP2qc5jXzIXFX9FCtx0NLNR7EfcIp2frxzLZgHkEC57kxI
ujEHIVfA8Ie1e6PpVFLkTf2yPnwg2RhseRYY+DrEco7cZoj3IRdQhnsxn2dDvrfEChkSA2zV9kta
M+d37IcsiBlBQ6ZfJLlfrXSt75YUb90p5Q/VVt7BzPxxnTv4xF0R1qi8odiWZXvqewk3jfDtNMWI
qaoow78UpGuKduZGk8tg3oaeV9go/FI8KiyqpKN50PrckP6XG+v7ZE6y7VwcsFLLN7Gt7JViKriw
fUJp7ckelsZB10mCYSfLAtofAzeI8bSCA1V59KJBTudYGsjHe1QR3k5qbJIPNPZ1VosYe3BpvgVj
Kw5Rzd4MoeqqkoGDTBQPpPM+jFJdvDR6G3J2jmVLesowEjdOMwiNPGJ3PWHsUtgtGdcjoFQZELok
JEkUeYH7F10KC6MDHhcdykdbYtWWGay4LCzOFITdwUnKS5BM/CE96V9103lrdCh6eEnRT2Vbt7UQ
nLxOk31FI7mPqCJXvU6mtVlW2asovmIixCynT39hPnusXHzQjqy0DSpNbWG4UNi7NonvfNJsZV9C
tSNuWs/1tb1Q7gAIg1RawiIIlU4nAm+A6FrK+bBEAsOkbTVsHxFzXPNpkpm1wQspt1k5ldh0eRcV
xwBKKibBg8/HBbNXmMCaJMOaVS+amBQu7yuIAOuT1+EsVCRXbgW3YhJkik/kvG+UnW9h5mLJSnu5
k0+6BNqCsvkUgDjbDvMFPze8X3ljQ0mA3sz8TWsXus/wy8Hju2IB35kxF6xSM58R9ejLodAO0mcN
MzWGalPOEFEa9qMWZcckLupVmMfgo0aCMbBTEOPW9pSvNlVNaD1OeunsQRffG6hEViqr+3Vk6kBY
jCtKrpPhYFln4/8Wov47TUSVEVh+MPVRzoyv8bV70WrWsYbEmCuNlTvGsITT9QGRISa0mlQeuwin
iSTZDbUyl+eE5KvG5007WvKgwvCcON8hHuqVSnoPoYzzQppNTqEQuPsQclsgaODnWfCZKPgHpZPt
VMVQs7AhCecaRxg6Q2uGOpuLbE8XrjprgCjGvCPvp8YiRAM2O9pp2u0HGqqRFzqbLLJeuyrcBsoB
b+WSc6QTJZ8ZBHyn8Fr4yINNYtaYSB3vmPreNet5xdxlc861cJHRJGoCZrEhezNErBPB6P6Xy6k/
IEi81JYRrjtNJ4/FmK+yjrd3Ru9JRqxvNAzZ/w9EUNSzMtrop3LTIedzNTQwXUBwt4HhkOFbtMTC
JpcIX4CTum894+wTcTi/pqSTK81JPmlmvqHD/K7neEqrCi5oljwG2sJaepDFDyKfs2ebIFumtY9N
uSUkNk31tRoehjiZMGsR9u5TwLKetxstrr6SNNW2GmNbO+qoedsJp35Nl6At3D00KGEE2ib1u2dZ
E5pkRcFwlYX5KCY0TqoyF3IiTaFoiHcK6hAhb5meo85UK/xsGlakeAFW4BnvawdLuXf3HM1Pqgfk
aWgzt9pI75VZCyibKTSngryBEvlaaPcRb0n/5ad4wjFUV7vGZuTUU18Z4otYJJaVrsuXDvLMo5PE
/cpySRo3TO/VQM7Naa1GCJXpsKYq9cG9abu6Gi82fSF64LSvQsQYSxq4BFVndDvCUewsH7y5nD1r
IZ4e8DdoHN49h/9BPlXNNhIbJeNyzVptr6oc2ixYYtd1YBcR6yRjiWPSYBYaRC+6di9CKFehrX3i
pG0XXcBeZ26SsCsfPRhgA3TnnD926vXldhweiDKMlmiJZ00SuV6WL1vMPfkqb42rrgm1F9qE6Nfl
wlOH7TrfgGjI0u69sIjewb49UBqTbXiIQIySME5aVI6ucdFLCVrbt+6qkGjWrqT6OVqhifbBtY/S
htFgqu5Aho25iPPxwuW4OqpZR0B6ZLno6jEkPnHEOf3O4af4awHf9HvQ2tYwTJvJh0aaVsNXn1Dn
JKNkf2G4Atb+FJA+Bj1RvkcFnLVUSI4CEiUnErpHaEGuatY+XDUvH1BEDFsUkMkGwDXLht0uaN+v
8gKrJoJe6Jy5oW0iowRz0BbbcKIQgPe/8tlMLNKSWKa+AsGPLxwT+wVEA03B+QLat+XZic2HJGEQ
Z+viqvnNKR/dE6NlaEdDv1UTBmNZ4QdmiQBRCuk/FgLkfvQT6AVaYINsWRy2lKowLTHw07Fm6dRb
B+qCw04OAScA0t+plwkwB76+JtlFJ+sxQ9AanUezfmyGEgySX6QgZ9aZKYNFjdxwM6MgGXqSw5uV
P2VjPxeCeZP57DqdvVZI4Rc17sneEi9Ikz9GV2wjVV5rn5BbrUx/S09clKB/jVGShuQ8Zn6Tgy9X
phV9F1N3bzUYJUU0xpuOMGFXwlpJ+3sM9F+VybjbEdorQmjQy80L5XhuUjcOmNzQEYFNi5igoSZf
xkjz6GXT44Zb8Fz42IdjKa6Tj9vf0x5IigBBi2SpNl4YShAhX3XWinb8XdRSG44KJl9F1uPKOMWU
QBw7yFyG0Zn1wncFfOGHOQKwy9WwsQXWcxl02Jn97EB2yUOeqlc1EYnjOSSaeOnX4FuPivyuFcE1
jIN8/8VnRJDnvfODqgnwEY7Hkm1Q3trvlt2/CPJ9qoqaoL60wETXNsQFLssk0mnmsI277qxL0LJ9
ZZUHshDYenbOwn1IFFhw1Pf090mrR3QBP1RkyAJuv73ra0/APYlhzzVsmUjeA0WIPCXR6mbjIiVY
+6RlI+KNejHCLdujE1n7BOYdAuInhr6Llobdp2u36B/y1lQn7cMwtf6OGFKnTqZD7xMQUzXqk83q
Zx9ZJFkDM18E0r/EMRi2YpJngD2HNkTfFNqMMap0X6TquxnqalNrWQV3QQ3kyrD0hIBqBhFvnMwH
leH30cLOifvV3eapVTRLs1DsB6zafaC/NiEudXJ3FLNBBLs1SWiroG3u4pTuu+k8jFk1rFDwo73P
OdZ7iVFe9+DHd1nLJXOMdqHhKBLFDKzG8igDRdKpxyoZW4FgL8fYMxc5UVLKWWVzVoGcs7YJZYwq
e4SDCOjBZgVbzHplzO67HOHpMm2SbAWI/VdrC30ru+ItDwmKEc5O67Q7kka/kAd9YJciH0zLH8u5
h9l1pDO6G0OLiZwcygn1C9UTMlrMQbEPZh898TRBkXenrzCstk1FtgXSUlhfDCTJtHCBoJQI/4wW
1c5kBdDzBLPTrFhXXowY3VcvtK85sr1soe5MbW5yizBcK9PR1io0hs3Y2q9FTIuZ1sFPNlm7UmBK
RnWCWzbq0Mnr7KzbgB00K4uaEJ8zOjoUZUSeFtnf0IinkzOF+3hU2qqL22Nigq5h209DKEd7y0yj
nwXfUZGaizBAPdTOOj+r8E6xq1DUNgQtFYWerOHdushvNIKcpjepx9ZucCDU+xnXb7N7IijgkhfT
O24/gJHNyD7gh0ZwfRrJD1/azjyixh8QKo5Yc0zibUNQhBlRhBY3eHBi7cmIKVeOjnI6dZhpNaRx
7awUN3l6VBMddEvgKZb6qywe61hDykETh7rN+hIouNja00qsAgjqWfcZQRDFkxw+cM1s1oOm7ikE
gOCbw3utrHTlD/pLIsvfQ/KIPu0+GovPyVSIOjqRUETrz4YLuEbLxLWuXCysaYdYKuqKe4k2yUM9
su5gfW54tSIY9vbzUCavTdB5q2Gk5zl1IAbHlul/BGe6Yqhd/3aM3lxZdTctDfYvcwzqQ8YcjIqX
48gKfjPvSdj0mVfR7BEjP2R9uR+yNFhN+n3A1hHh50ybjDaegyqicybUL1lyRvOOoiSY+QsjLcmx
SlhBBO787nVqXT6zqR1XNlL1CmQ4vhTOwBxIGvGP4otuxpoRBbvCmX1Qa7sBukXWt5+xrnaaqPaj
gToHi8khLDABBOa2m6/ieB+ibZbVG8sIzh6uxlWbmp/M8QEwFD+j606briugEHE29wzvN3Fa3TUD
OCmXiBS7fK6bCG2HuAvZ8Hpd8BpVZFfMNv6qbRcCJdpah6/O3qiKiwcRTC+mZJNd09Ppew30dUn8
DQnzOQhJw/nV2ygubFDES2EWgAG0RR6TYa8jQlpG/XTVMSlRXSMzqsyM3/yxpzHaaFyVgaQBOxua
T8D/L1ZtwLZvqehEGk+EX7goAOlCFUDgiSCcMyGMp2Ly9cPty9BQHd9u0b7TD6Hyr4ZnFRtLwoFc
eqPR72KDwmPQPHg9xGCUbVLvaALsZAJDLCQukygCQjBXsAfZ+M538tnQbXV7wWyC4NVdUBC34jDZ
2hUxSTScFCjiMg8a163JLskpgW04oLqoxLXqJm+JIf2eCSEBP1po4HLIGcpV7pZ/xcGaUc8wVDkC
y35kokecIGvfPFe5/chlMje/Je9YQ5AECqcpeJwmox1sF8xRoQXVSc7vFTPZB2Dxog4T/q4FIN55
yu6S97NpmhGDhpfv8ooZNLCEU1UQgo5NtICLj6oPnFpehjv0vU6XAkltbXD1EhNF1cMkKIPcW6QU
u1QJ7hLUTrTTaP6hNsnpCeU5GzoQS3tdjU/SVdMFIJ8c21M7wtgMojHcjeT2zckTNOHmvLxyqVXI
k8wcL3w90iW2B51hs2Y369C1PFZsuIxFnw4bX6TdAb6eOqAEdmmqjYDWdXWitGXoN5BGWdX0frSY
FdSIyjdpDpwWhqfQCDgt6WqpqBCIIVsoYAlaULAp+JsR5AsGqkULQAuFKbIdz1+yE/2Vet0rDpLH
UsYxlCadVMK4jRfdqA9QjBAheMbTVJkrkQsmmsar1wNLMc1Vy59g6wzm4fbcty8eF+z/vNbteyqK
+qD1cCL7xtmqeU5y+zKDdmjblYdBIpNw/0wwZghTW9hf7Mjub/ffHtrMv2T6QCjckkmtCWA15MhD
vGv463x3o53fQOfDPF273brdlxnOnlw82E12SWcjSome133eTdVgv9L0/9y63eeUrbWMSod0XSva
Gnpkc4T36HIHCxgC4d9+bP9uIv1x4KxYGP7UL5SoitUUVf5St/ty2aoPiDQg+qSg2dwa9sJvnWBL
cGRPj84BltHnd8TocWmEwUfOjX4laKwkoALdRlzwpE59ZE3hqj8QrmFG1Ub12Ydem99wzsJVXR7p
0SKn7SroRAlBDDJ85wN8asLxKsN6HkNI+iDi25HIaqBkPuMruy6LULva031WW5cet58Zh8/mVJwN
v7u2tXuy9PwLBR+/HCHJ9HN0tuw9sLCuDLDFqil3QhJ7AQTxmpj5Max79K4cdX4xvEG08Ned3igq
OONcVeqURhMBLwFDZ61RC+HXF7K47skWZ+eK/mwiX0LJ6FfYYjQjKG+iMb1u6SZsDWbxjCTWTu4Q
MFZZj43eXWKHcW/THfugMpctH9sabFS4JCoCWs+Cbpu9FXn1Yyjr3muig27kJM9n4V1ipJQQ3dQt
olGSsuyw/kApmgwIWYyaBi0+6KUGvahi2u+jLZmAzWkViCLx1qgAyYoExnn7Enaxsbds47FJ9XO4
y+pZXRq4n4XewXoyoWiXnrkMC/MXjKDP3nKuOfqPZRu3xiYUF+kkXxPjNVC41k7L2KfK/NXo5p2U
JsyFgQINuK13F8ak7fa9B+4F9xIKvFarrq2dkaEK985JUW075FiKaYZzuZI29eCAQcnOjtldtd68
m/9NVvJU2+bzaP9kAO93ZR5uSzTXNJpJFOkqtt0moQuWsNnQeBaXJdU/NBrHbG/52mJA+5V65cIM
2m6VxE1O88q548OiCENHwEVcX4clraCQ3RkJ4JsRQLivDf6ODNc3uluwAREk1znx9olJOhRFHFdJ
wqeyaeyTbeLBZVXRucPIvndNOq10POSiTux1YXO0ZALCmTGe/C5/bEW4TM1p15X02ZIGNlGXsp4M
5V5w6lANpjUvWKcI3E0B/9+aoW1WnpeH27d/7kNhB0FyvjNK6WMalfstK08uzeaqB8Q8l4o6Ev/u
D8m+09qPkkOOtGg7KOsUVxnA1Nk1LuLopO8IOZF78IIlTo85FEoepry8FDXp8W1IMV1l8e+pjrjh
Vc9xiRYlaYjChKF2sOvoWhvVY4ZU2HGbZYNxAM9J+BmSB7u0JYmmhFCGDv2TJNUvkQjvShJO+5Ei
Ksy7rxIdPzpTEK4Y3djSx3dS+D+OXycgQKOrYAHtYu0LXT5vzrFfPJ0INpdMU2R/ONYU3mZ8z4tp
ktHOM5KTk46Q7iz6L5NnG0c/HiiDCsp/1FQC5FmFwNUTEec1poOo4Mww84A8cwFKr5t8cPnjm5aK
7kmT6CVppANLZYoFnrc7/F22vDaLwCHiY2WYhU7X4mPDE83WKmJGNnXQnUPzoRM1slnfeaJxqBih
tN2y74YP9EtkeYW5f4jDM3JP5iVoRTdlUZE6D/TJStJ7QptgxpG0g3hKbjqd9h0DWIOLA1dNzIFE
rI6OW6zjwMCRELSX0I61fW9pewfZ8Z0ppn2O4JLzMcZoxED2pARjs8lzDzAejg4dfo1aZ28kBzY9
+t4sTcyslTOt0hkzg+HU3QRG90D/HoyUYXzj+lYHEXvwMZnTedJhNEpUAS0TjXGsbpAVV7Mn0zE3
p62PDaakkgAENi5Sx/suS3BJhUrXfcKAMKuNeMn26s0V3aZw8eWEfeY9hJO9rS24p5ZWVfu4dz5a
v3zSPHvHYIiqzXKWXr+nVjuFDkaaxicFayyfyBoMllGofw1OTrlaLdprnZgX9DeHoWRPOHHSezrD
iGZUrx1xXRpwKHqslPqcGXhRFdhXstEV+xvICatQTN+5019rlwt2FcB0NPqvrHuTWfDt9tpzaI00
+8uYBkj2Rbrb3s8sCKJT9p6tR/hbqfSfs4pRqM9kxM5/m8RZEflLz8bD7ZRE364lDjqch9avaRAE
92NdaFuvDhdVmC+D2XPUuNmuy8icsmmQ5EyoFgB+ThHg7dzFLVDxfIgCTEYfWQNkUDrxR67lZ64U
RTxdyZkjijBYjNG89REfNgI4Esu2cegeA18dJ9c+xR0c6qEm4KYmKxANPr6ZEJi29VFk+qor8hb2
7WjjaYeVrFzkkZFwGY1vygoMocK+2ricMUF/jf3+tahdukzdhv4PW3j/gXlMsVJRfy2c9tyhlLA4
t1Yi9Z99e7i4frNhRV37RfCgu8kjG6ia/grNJTKBTVEcBmFCPw00HxC0fKyZq9S0KnwwR957UA0P
XLhSk7eNr2RBbwrnnkkNWzsNGOCHnikaoD1Yr13LvpYcFGxHAPZnEqCqttZUHaYZ5pn0+Ufspk8u
OcOQ3a+MhvhY76hPz1PqHLueqHWGmm3nLjIX37UUiC7sbLpaeUo146Wo/JpjPqhN5Fi/s4TaRam2
XXcepPiBoTZpxChhJbUyJt1FVqKCm11Y+I7XdcusmeEGWVlJ4e99w90kZIEtfTX2S1HLnedOzDjt
jgkBYZlujAI4ceKKAQP+7NDJX3vn2kzde0VW27ooyK7OQgZicf0hEl0sm0KuM1377iyDgV/KEYXZ
6JJ7yUexDeZnBP3IqSsW1kgkmZO7s5CjZzZQnEeY1Zxy9F0Iugxqh7+8at+jPmY9lQoGvnptE/cz
H3IIANXorauWc2moQY/4NV2tVISHcbS2aQwt1mlKSqkEU0EfPuZSZ10DC0Us2id5a3Sj8TUgEXyP
SpSXIRjQPKGNNRYuwtXyJJEFbkiJYJrKqkYawmxKQnQjxU/is7HWyYVpu3NEF6oCIXwIGY6NePyp
3RQAV3t4t5HRHjD67YCREenFhhjLU7yzJFrjYBg+sREQVbE3A3EdRf6lzJRhRpu9tgPDIM7uRW0q
HJAhvskGaxpl1sVXE+zEZBXVZGQZmqDXakw7gyo2nEp+O2Yt12EeJtjOMEE9+SZN0hHQhKTftgCR
Hq5YTybOurdIr1/nPxIZdvnSIzl08AmVJex5PXnmCVlQYLw5DX8s0Ip7zXgG//DZM6LtI0x9bMig
SKTYArz0aGUawoahrw7wP5kZcFmpY2b/bRK80AVUK/zXHzJ3vifzM9YkcTTeb9c5xT4dZGOMzxzV
pzDj5AY48uilF9dE3TomjcaYFA+OKw+uNH9058EZ0APUtSSr9uJPBGUw40UToz3ogCOXfj7AtKl2
mhlfsmY82ybpXhZg0Z7uTsWUipkGfS9ULGBAO7kzTGPTatkvr9S28G9+z6GXixLKtlDu45AXfH7e
YiTWbYFwagud8bWYkvfRD7+YqdMi8E9NievoA39uu3Sfu3nDYS8b9370EeKwkaDQj6leUopP26+I
RyAUwtR2gVHJ9aCPhAL0wX2MZX2b2Uy1MBzhhqUXDS+QK1HeAvCuyZvpW2s6eXKu6vSdnsXPmlXa
xyTQtzj7+PNUXHhEEVyTMDu3EVoypg8I+D1e3zPQk0wGkdoe3npmHrGxMg3nzo0yAKmpdkosh4bk
uQ1ZpdneuANWtPKXhiNuOTXUgH07bgcmJaQMBuR+e2T81OGv2NShBtb3Tts9YM3Y1spl72DAeAvn
TNlw6XuW3EFq+DX1LM+iy37oIzyTQPpDyfNdhiaHiT38HjWx7omexyWlX9yU3AIzYQg0hCXyDK4M
2cjb9D0qujohJWV8H2P3PXKr1z6r37u+maiq+YASYhHJUxS7uA4eKrp8YSy+0zCMNy0Tc/pV7xbK
ksXYgj9p2L53/lZjqr6h67MLXZ4dEcPj0N+HoiLxDzC0xgSLSNyjDyicaFMU6bqixvuKuoHUg6w+
lnX82NbpwR7kWhSMqDrJ2qrK8pFcNKi7FlR4O9+IvqvXQZB/2ETIUeI167gyL5WiesJt96tgP145
wl5Dsn/qtXxnpOM7pyipVwEVn/5Q5xGsZs3/9CPGZULhdJnuiRZpSFJsA6i47WZWc4sQsV+8ce0S
QmW9LrRyaZMM5bY2NpoNRqWd0ZC/Whh0UIiQ/DS4+DW691mTsSJKXHgkfWElJjs2joefSMVPacLn
BcjhPIJ7Y+5wyVJ1kPn4iq1xTZeR1pGInjoudEy2+3udhs38WcnQOqEI+c59F3H/McRwuqJuI504
2fqj10O/opQYqiczwbVdAYZUCAJXzpR+mQyn0QmUOwtbs934r1YQvnsy+3DIuuhL6q4QlzOgFvQQ
7N/ccDt/lEY9XkfZNGvQQJBZ1aq150HESIK1z+JJEVr4wbau+N/Q6D5aiLjouD0zbW/Q8CHHlsXT
1MNlVajx+MttGjqdBYq9ihGuAWLSx31udeKhhILYWkQ9w/QuK3Ojow0IhvYU039e2l51vZ2F3cTR
bsZ0/XXzBUi+JFz72Bdq3TrGa+Wn2rlGNFnB0kkT92EKw6cm9kmDZP5Xd3SOnKA4/g9l57XbONBu
2SciwBxuJVHZsiyntm8It9vNTBarmJ9+FnUO0Gd+zAwwN4LaqW2J4Qt7r22zkkM32+a4uBmUqQqy
6sySYXKmv5g/TlM29axpybqZ2xFZFkbzsSKTQ28+pSLbywoGba07l3lEZqJG7cO1R6RZTnYe41zH
NOZNDPyb6YgqejqqzFdoIY2/cyVJxSjIFZiFBQN7eUirjqlIxxQLFVHCiKBi222yiGhHHxV+7dvr
goy2ddaIam1L84IEtNq1g0pPbm+kJ9FH6akpa3ytLth8qTVHai4OnvvT+wQK99WKQho3mGs7hP9l
R4shI4DZtjoUZqPvIyeNz07raKfY5VlP7kRuxOJAEantHGg5VqVznQqaIDhScDqc3UxNiKIuD8zQ
sTp5aFnuU7KW05v1Fw/3f5qxz85niAg56jIf6aLrHTHccI8G0LeZFBL57A5Z76MRtR1gkmH5mAkv
hWCQ5en9a6A1EWTqUNBRg6x1WEccWEQq3AHu9wdRYldZgYupUMwvImln7erAHYqMZAZ/UbokLU2U
gm0z9UF+SpOM28f9aVsWN27PuAEdVPxofxDv36dwcbTvi7K8ZhFGI9/0H6gn5WhvJigt2NpIQSE8
d6WNiRaSa/pVemV0uT8I2G2QC5xmF03Dm4iHtRx1XioEZRii7ZslWWd03aFqi/rESUpxK/3qdP8n
9SQRpYV5UO2gncjy21ixn10CCYZhdqYsDDJyvkfDRX/YyLM3D1fRtr8nVvMmmQpHvEvZcyKKbWMm
eBPUVENCt1K0FvJP2elvuo1oMPhCxamQKrI+Agyw01s9OHrLu1vo2suUcpEYdGxh9p+u6pajfNrO
0iQzyip3SG+8TxheZBG3/rfljwnqSI+hlF3i46+3Td9sIoFBS7Bt24yJGdOTeG+GMQO8renivThi
TJm0TphWirww5V18ONZEyfrhJCt72wneX3NcdmaFLo7DHFAL3Z+6jr8AM4qw06Ny/+9LjOXrPPQ9
q4GCnLNz/taDNt5642cclfjIlA8bRwz7thPGQ63QMCSdtML72xzNgn0PNC4k4nkA0svFuk+YzDSy
8c1cxGEiQsliIVlZOeJaxrNkcsLkmFmYi1Ax1GD8EvQs4+2gGpT7qVzqJyJbgD4/m/AgcEn/cvpu
2Isk/45jZm2T7DcOOaIrrDFL60GkwKSKkNXacDGmR6uAEgChCjWDlwXHmPIyHSIa5yy94fEMk4KY
NjfNp7VXVesiwT83MiReORbtlF5lf2c/3Vvgn/a55z/wluv7ihMnEQIdjlm0W5LKBiKtu/mICxSe
JS+K5AXwkCPifwJDOJCqYNDoDXqqroWIKB3d6DzEM6e+18lLbYJP6/zS3vQmMzWDK7iI5vhhZh12
8ggqb5pZHVU8nSVN80GLTeJu2aLMkJ1wksbvXl5H78NU/9JNFllxO7VYm7SZhEcfQLLAPxln0t0N
ZDwWNVF3LRK2kgJghZBy7/FqPzklagG9aa4a2d4iex/Kpj4OjRM8YUn7EyiRHzUqmVrQbCLoFf1I
jlrMLKDRJRkWqJeODtMG3WUwW44EbpANIRkqzpLk8xzjnqUeGRdDvuKCQGW4B7OFyNnWEYrhydhZ
Zvo+ptVTPrqfi0kb3vbSnY3I3gvzRklOAJZLkKA+tv1uEO64MhCUB/HBKPPfHb35ZnR1bIvt4roX
jiDGbOLCyBRwP8dsCSNJK9fM6adVjjfYwvZD1wKkNgB9hlNZeifbM8pNN/3x4Ne9d6k+H1QjiXVC
u4R1rX2lVzFPsEDHZQbXvgbcoME1vEy++SkX8AXixfZWBnw1sesv5fKALu9gunXEsHCsQbjo2Rt6
s3NdY7qMrebB8gftyKpZ2xSVJAhOBukjI58r9JboFrhXYtan06jhSi+GIgV2SVNsz4icp9bVdqxm
uNRY0+98Ro8qysjdKRt35SDGX74b4TTnqEGHL/Yj/uGY44uRb6mLb9j7oGJ2skyMv7ZSv+K05js0
V18XDAHOTBHC0VTtnnxsVsQCyc3AgftSWvYFCIl/oGk9+oSdCt2yv9vM+p5YI+EzGK9ZPaszuUvP
TZEHp46OHTWteyhy840+JAbKbw6Ew2Tk5tnJe5P3QEWm2uHa6zLCmuI8dAaMGIbuZ7eAEulOKOBe
+SsgxX6Tu3SJnrJeoll7qhs2xfGUt1weWfoQ0XLWE6QAgQr0F/aJf0ykvhwneCnTYNun8fChE7+J
PU49wO8voXox+NQk1MQAQ5sTPUUasQ/K5Sox9y+tP06/ZhU8DKIkQTtLV+PsV2Hgwl8Y9UZdDZee
wZE2BPsqZXerS/2thko6L/xRp5ipTgFOr+k/mNIQ3rShbEwviAFWvmlZ56JeJERJcuxkf0PF9dOp
TJ4hRY4PWjXlK/2EuT3b9H6ZhX7lw8+xFbHVxqQ9p9X8GHmcW5OR3OitDfg5xFJYOs5z7qX1qhv9
9EBejVz5jfTOuuKUIGKlXRNQ7p2G3v12QFc+9DgsrXHK1wWW46uvetqmFle6jD41YebXOUZMmZvs
TCydEUGywAkbhpnatPjmFwIlWgP263VPSpQFJR70Q2VC1A9EsGdLn7+ZrveZSRrlMXUfCKdh1ktM
BFMyO99X6Z8shgPSq2+6jTh0kCNuk/g9qyXkozZleVOU+Uszk+O3VLYBmPZLw9uzpz/Ud2w6SE5n
D3DJncPs19Fb5brcY2OEv3Yr3PeaRDBoO6peo5HF9NDl481OYxnSAGcbDTHYyo6096ljQoWeme2Y
5TGGJW3QKJDpJ/w5G9HZyNJEdx4Rc1VlF21BO2GapaV6DGr3XCbYNzXTM/FYjebZl3j5Wx/rip/g
l2+d2F4JifJe81noOB6r+1bxp2MygIpT/EkB451AUVvET3V/QIClF9mO6cVhIJIMwBqbeLqgcHS3
Hq3llrHIseQ0R15ueUwDRlYgACoWYm+YzS73FP0hr4kdiZ2YBAGjLvf5ElglAF30WkskLZLFVV8N
ZShI9lL4YxhfW+m+FVkQesvkTqIfWucZpbE1EE4AWy5U/WBch2qnGeTX3B/kZD7q5LtudRTXQw1O
h4uv/92Jznh344pGyQcr4nTfKpuOxcyqsIUiGBIijDtiSWjr3D+9Wz9EMttgjyBjbHl/TbiXG4z6
K+oAm3ntwJzLg9g1MTHfcJBzKjlviHpeZfzheH4Slng61mWmvZdVpO0ilRLcZaE6j0W68iK93yJj
y5fYECK3iuh3o17A9kmC6RGVKHg+m8aw/+rMcY6W2RQbRLjW9ClGa4vR70H1TnI2m0mFZSc4DfVq
383gy2SH8lORYhZkItg0DotXtMAaCr5qb+cmVC3BAkUyDBigDz5jf3lOKuNOSyWaycsyLrx4Nzqz
f69IoHn1GJbjD7EHaESb+23EJl1nZdka+bFOhct4tMQNARTqwiXzQO/QbkKeI2ewIdLNSYS1q9M2
WacOEyatGNztTOgybJ7hJY8wi0trcH4FWfFUehlx95ApiaYiKTWVbEYzDB+Z436xw+xCmfobaI1r
YZnaxqL5n7Dhbrw6lXsAp10VVM8m2TCrLnPdl44zlxk+ytLSAHM7s4MKOgR0ozXvyBiVrHCNxwBy
2lHLBzKBePvMTMEh6CZ2gXS2nbtKIZZ8sS16rmB5xfOXzaYlbIKs3dv8QQzQk1setRPhi6iucHNb
RxuE25ozUB3zqguuDheDznfVKdH7zyFPn/rWV/AcZHmeW6xmGsNZHC0aulAF1NVhybq1ovc260ac
aXSY2RRc9Sk6sL0GNYyUYG9HOou6wZB7H4Es5nK0rIBOsL1gSPKICyuafPlRA3r80fdglc5qp3zS
gTtfIDclQJMYFbw9yDyiwUbxLSWNMnbyrI3i2zgLxGpZtMaPyqCD6cQ+wMyfcrNBddHEHxGJy6o3
V2YwTfC1GLx7LSNtTwWAiTJxSJirUV3re4Nh68YE6MFRkyNwAgy1saNCbpy0HQ/srJfkBkg9GigK
ZfyuhS7+mqb4yKPmHcG39jw09kuCUOzHIjCutFsSLBjnP9hD/h1EmfuW6xj3nRLAbpGlIKF40Vb4
x42dwUznlvgzxbqq0z9u8RQ3effTzzj3h+WerFRw0xT1ytBIUnsz4W4lI6o13/2Xk1aeAysDCFF5
2MtHvOIzHNBDXmVX3GJbq/O8q9X6H0CoES+yJ4A7EudXh71wVkzRRlI9nSghnAeQUsOmRA1AdTzY
V8u9ZtyUPoamImMxZUJJ9cpCIrBR2lI99kYg2Mgiqs1yGPm8+Nt+4F2gCrSvDktf9kjK4Hgxf1yW
f5u2R3hB50x0jUDFYxozGbXJ+9yDDqtlG+xVW/4pmZDDl9DmTWOV8TptymCNlmKkiOrgUgyR80s3
uN/Egc1I2aunk/TF3zxXBKx74NR8tn/sosxr4rdbHW/XVk3SJE6Fu64Y81Dzjb8EkHP18Y8MKT5Q
8uS4xVNULK12pICHGGBW72WMNkdgLQPmXJJAOA1XOZH5ZViJt2U5aVCHjbcMS9LmfkF2a1KnlJNu
5wEaRQ8LEUAqNU5acWkT9c9cSLLgoGOlXHD7duyPs44jRzTdYxQt4TIxN4tkzt5oiPqzDLBdVZhG
oYBYm3FuX0wB8Q+1HNOcHJEOYwMUrw7SX3OcITQkGYbWfsvYDPNrlaK8s5Fl6USHHxzdOtNS+W9R
8Jl3NBXUtskBpT5jMo4VBSKYrSi3iTQgvRW8TvWQ3PyBVR02HXmog1fllNGBKcKwIcbXuEWJk56m
RdpvGGb90H4RHrZtoixYO45lr7BLAAxyhhdVOhSeWi1fa5GcfL32kMGiGYa2bzOtMqprvC4xjCKf
565kBzs3H7xrVM+P2sQKrUZNksmOYJSp99l+Jrc0kO0D6KLXauyBXZrdjd0VMT8RUpk41+YdLrB3
P9eqK6/MOvYWVOTUEinkFfzTZD3BOuHQKccNR/+ABrzGpyewfbVIiyLcecsruiZKxbkYsdFtuGtn
Z99gD9USgc2swrWf3UEtli4yVAz8DMIhRbFLIveY13kErcHVDiZzylU/wlcbVPwxaSRhxaQdTYk1
Xit+Qo7pE6FRYhziWjvMNplKgTDVR+PcIlhET8Q04xIa5R9vqOKTqmjOGA4kDfdlYZqoE3wp9kY1
bM1Cp5Ds8m+ZZ9EpShMmOBmFc1UiO1TI/tZw36DXdOWAJ1T/22S6fsvbgaUEXjpb889lPfGe4PuF
IVFi/q1vc9f8ZC1HBB6O8qcSMTNKATXbniwOdoYjZT4jP9cNhOt4HbfIf4+6ZYLg14lqbeuL0Ozp
ZsNnCs1s3GcMJyFvPtf3eD1PpucqR0TgGOLmm4vGvC0x+7Opx57MVkvll8oy/nbN7IaR1ZPPt7w9
MPVSTl30XD1o4YOT6T/YBbsH+MhPA8qzSAnCxsppn3kxzM+A27DwRm+vIwZeudKQT6QuMQQymmo9
x7NYNyYN5KBjrkfVZLMPU5SbWTlvNPhcdLpHPYvSGwSwZ6HbfmjnKDHnHhxMTpocrMidam3IYxU1
bcTaccAjARVI4B5H8LaZOrdY09lFfBPzesKqYOiDacT788iaAc8p4nQ0z+mp5p56cMVT3ghjx+mB
uqJuOFNm9VMwlNvYFnmhUX7u49Te1nDIw8a0H+qM1IM2LnGUsDNr0BKiS10n+oBLnQttTQS7lfNa
WfhccGaBWOnM72AcBUrJ+c3SCgTnAVPCTkMRgKuhYQVqOxvWg2i9ExPyX/VZ1IpTLtIObl1e9VI5
zK28nSAgC+6SNXgijDWkx/VMXulsP/VKbqc8off3JnLn++QcO9FzO5rNIeiKy5hDMR2IAINd4CcH
5i04HnCYr7qpiR5nETsofVOIXx0yLwoz8P7J3ygiy4IpXYsMxbWNjdA6tmHkWTE5MMPWN9yVnY5H
0Xdi61RswCbXN7eGZfnrQpBDhy4TcrRvMBcby20iP+lmmjAY98MwnQeBD7WUjKYahP00ACVlwnFc
+jhu24OKgEE3vR62KCCNThl4Ca3PZtTqUzTyXloAfQ+2UX3ZTt0/4M3uHnJRW2vWXHjadLs/p0hw
zmOeXqxRTvv7v4J6VyF8O0UeDT/MOFxODLTIrQ06NMBjqw7El/m8W3jSAxVN2zZv5PKtUei5kbGK
QQduJmEzYSWLgV12Ui2pWVcTANXW9mfW7+BQLxYBqAtPW+7Bvj0mpv+eBn7x0JnBBbuSOLvg1Jgp
GXZoujbdV1M8mMnXwMny1A72M3qdx3GcXgGuZZcafFnUZsvE5E2Uc/5S5Vpy1aoxdM0iP4tEPc9F
MT71y900T075dLcUZiDRXPrbcQpCVQX2ze6Hky/Rck/ZfGgq0AIRK+U9YFwakSQNLcUtM8eFRfYO
vpSh+ay1wDu50iPyEOMCV78gP+eZh1+9MQ5ZLvrtbCSghfViM1t+vs8tND5dqxEkS3diGu631Jl9
4+HKSPddzH6sH7eFhcYzcCfr5E7GQ66P/snqzlViwAFDSpOkGM6NREeE5tKUFwl+wF7RheYTMjMh
f9h/ggyulRcaPQGUcWax9YycbTDUmEeJqnTZVIpWMNWi/+8b0BRCYPhOB994SjQWzLybD0Evtnj7
QYLKW1GQnBIpC0NbWFqV2LkTzVTloRZqDSh+XTGdS41NnRgA2o+OuLXNYGxNN4jCjksxOlD9kAaM
3lLIn1ObzZvML25ePYdJj/XPyaLfyayriyU7KAdF/5D19GNZGj+QLPArZlrB/5vKsLeyAeaqiS8V
nFXqmMM2nw1FsAd3WIIB06tu12T4eqxFZh2uLKseBwhfmxRbSFDEnkfDdKJLb2hsbPRNPVvdgnUm
MHzvzN5Z32k5dmmvGvFRoVN+KnQcn2M0sE0CLQYxkWUyoDLwyl8JieBW2TYny6UAyx0CrO2AQqj2
LZBYuOVCMh+bVW214sTI/QIXQN+RC+eh31DxKvKx3BfpIsKmQTnVEzjWvnGOckC5587QQaeUAE/X
xTkvybMBinVuyOM9z1R/7LaWBbyJetks3fUkCaTk5mb/ym6p7KpQs2m0yjawAaBSV9YTzSzRKACk
XDYGFa/6cWISktdDvmjz6aPRklJb4QVUBkZNBWFybXBb2tARv5IQXawhaAXbNHsd/VY9KkOuhBOD
CO47FufQuxmOMvCQ+StxKiu0ZPjO0U5v5GghIa8KFc6ON+AUrvTdPBVvXWR/g8djF4tDxzdYr5QO
a2u9LM9Vy9UuIbf50CFARjmUFk+dLt9mo/0oLJoetiN+Vh7HzD0of4g+gsHxWTjI9BKIchWI2Hg0
UYIhunPsT7fEZ+zVfAJ8SskaaLIWwPRjwiLi0UbV76eefDL9CKJn2aRhZU8tNxujnU/e8pCnREk7
po/pW33k3MT3PlGRFxiW88VjQWX2JKKnqKQEaY/cDMZ55kKeasnZLcvXHv8eSNE6PVtLGk3vPLFV
BNO7PLAPIcthecZONEa/sLAqBt3rNi4VIyqoCO6B3+19ArrQ06APJhMZt23jdfu0aJ6CMuYva8Vf
Pe6TTc2IFaAFINjE0fBMKkgokZOPDxibN2xt6xddsEKpi79lME+QdaWPG6bkMKN+5ARqAG7BYUUP
pdWrVFKnjnI8BLkyrqYHEW/5UVG5ZexbnLjvf7pp8y2nNNo2S26CHUV+6KwdU9Me+s5LYYdazY5u
fdNHmiIOEzRLrvx45xjzO4iU+FzO1aVk3LifFWYMY3nwkD5v2DzVa5U42en+QKrBn6GJdXYbpPGw
oJ/3klco9vvxyK9xqKZ5E9sUdUteSp2Ld5FG4B61dAfUyd6KMfXAmrAHG2xaz5IYlVne8unRHwN2
PBEzpkiBsIgJ3mC555yKFP+Z4aqd29W/Mz37RBXC7INhXp8642aso2HlL4G6LpPPlB1WUjXN2h0d
tuLOpmgtudVmAC+wo7MU72YTa9h2UT6sliLOte2vBOTmUBRvYrCDje6j1rQJumR4MmNaxLM7tg7z
Oy4/kPQtDJDtMDREAIfD3H1nSmJfIu0xxi/qdOUbw3dUIzUygBJeOXGSKKj0GaGOdo4KDwwG+MC1
iHdiBJNCb7E3DY+VY+weVUKRL3JenVr/LiK6s2xY6ayE6Ce7s5cgAhX4YGbWn4mOQjIavU9pQ7Bz
NA2f6YeW6+Wu091tY/mSawiittQKao5/8yLS/kGR6VrDSrYtyXltDh+NjztW2Pi7kalQxGaK1Gv1
e/KRuecFcwT+pyG2Pxq04ys0b2I1B8azRCMDxdU7tpPxwVHkhPx6Oyf3f1IlWYC6zWfUI97lOgBX
WpyQ+IiwsL+dOH0tMn8MvUPtMjQve96QxH2xhwqsrw2cifQ8io+IUGbvMwpsXMoiedE8/YW5ExZp
BT0jRonSNd5Ng8/JXTzC2zMCsn6cERnRroA9WfSfxPwy00CidKkWc1HrSVgTTbya5ECFySUuLQAG
2Z1PE1Ox0NWSY5piKAMYtW4Q5vskHK00GBmRz96xjIdTm1xz8Kpd8D4FGJhibMSrzqXqHLVbBg39
ZtPXrmcbG0s852CDvLdg1gBDpG/I1eeVPdlXQGZXLCQ7YDe/gqk6qRxprF60r43wPkHSr5tW89e+
x6LaIpMk7dDfGlghFe7djOSjNQgS1nQ4jlFWfxlax2VgHgilaWZEMPjnU+MpJtTZtYFXjb6O4jBI
wsz8g2EMNWAKCYhNxJnr02NRRBwS+kD+cS7Xrt3uSFZ8lSVVZnWazdTGnmdxh18A7rHcNZN4It2b
wr0UBxJZP9G8czDADAb508IMY/JsKhT21DkvlbuHuPFFMA9+nZZJtd98EPCGqggRvNUNUVhL9Gq6
Wby0WvTuFuLdjNIPWWW3iNQvvkdjKxmDAmjZqGZOsSmAUdCXADrQfg2F+XdRoxjFt1e0+nYYvLXI
4ocJ4CSpxsmjNdoAZ1Uc1sp9MN283me1fhyH+LvIrS9VYg4iSv6stdmlGtxnDLEoUsrhHdHMnoXx
Wx9Pzzl8WjKxdn5OPeUJj5aqgevhJ6/+CExkkBj9zGV3SoJsnH2MrZ9tlMKfPNJ2yirSV+PirKPZ
fletFwNgMI5N7r+WNUgoHb+IQTYz1Y63ThC8b8e5+WB7fpP1uMvzADOhjygvJv1JHyhk7UWeTlDt
WgFEYoGNxrT5K0X9NQXDzm3oCMjLefeYsKAt0+d2D1Uq2sdcFosE7UhixOt2ho1UQuaxg79emzHA
M0DxdyM6qJE1QZqps9UkW8cBVRPb/hWbG5nXJUzsFm5KRF4umpb8NZfKJ1KZ7QnRRefJocsJLFNH
4vtYZeZDkrK4z1Nz72fgz+oYcR0SDTsMYvwkKUYjxITis3XHfaPMcUNI2WMJEC4gcWhLcZGE0S12
W5LIRfpSwXZCtYySMGgm3ghYStjxHCbqXg6ywZOD3GkOeoeSuXPYOvWXlzhM0takDwjPY2+Rwbma
HZo/78kvEZUWHdbnEpAJHSXdmZOFlUD5F5tcRbXpZxiJCXG7LSS8flMGqtz5TbnpU2R3BGqRoOyR
zzQE4Vhn3hOW3HBsTWIg+rw429GCpZvrF1VwlxiTHzVp49FW3Pj1BG8gvlqs9LwYcdDyhxaPcSSx
rfRcm4kh2CKEDUVZPpuW3zwpPWUWItvQT1iaa9VX61z1WhveDQ6ewmHeiN3wp4M9lw1MKjprKSl+
+oYzoQEDa8U1V2B0LIqlMNDPhivuThlNs9IbF9Wk1Z2s2HwpjOAGLYw3hNEg6DTnHOnKJ/xsKja8
MCOMYX2sD/d9pWEYb5lKMNGxw2ZhYBogR93WIG0jMn6AurOFrqdlJbxi9Dr7tOP5y6CjnR6k/yqc
qy/sD8Z1UVjOvJYx+dT1TFCBMeWPo4cledLwx88GzOmMQSJtq5o54vMKIY/OJdawL0iYm46ETe4U
33nD+8S87JJXeUOjX2XgjMPepeBiHvGqk2m9ysrorSbbA2GlfPIj84ZzBnG3C4/FGR5ZR37kspjg
xIMGa+I/fczA0Z84WFs8CU33Mwcr2UBk0pQ+hw5bUIIlxFpPUFiLvvyNFImTYjSeMkJc6l4c4hmH
E+My+6iWh/uzGcUPjk7tI7M9J/QWR2O22C2peeWxbnKEbPengAB5+u9T92f+3QV5f6AKG8Wi68jg
gEYLDPT+rBqM/352/9h//PP/9CX/Pnb/YjQW1fHft/3Hx0j/gaEzV8bamSM8DYti7d9DGpv/85/3
T9w/lv/vn/j3dXkqF8fw8mPK+9N/n/p//9j/+O//49v+P3/s/df7H9/z7xfPPCf579/v3//4Xx/8
j//y3/f8+2P/r1/yXz/h/oX/16/5j7//30+9f8JPHRUWifqDPe1nDMYonJw0HJCE7mU5sg0s4b+T
ArLOLPnuF7LedtMk163pmptJD++H2P3BkcAJ5mXgP5V/mImN+7ZU+8Gqh2NbfHF61dgzQa2YeTAe
ow7vMWGGYTNabwUd6rFSibUdOu0GkeNH+HOyVTVFUjczNRrZh69ThQwxkBUXvwCOXyrq47+HtOiH
9ewnGA70fCfQbO0V4xmq3RrhLeSTLih2hVVsfR16C/jDiBLLu0gzf9ZGa9o6g+ReU1burpPS3hW/
Rtuz906ib5LeLHZo9x/6tGuOw5A/BbjRQXCgsrMXG7teldU+LQEFjMYvbgHltso0JJ+kmIfW/Vrn
LsNUECCyZKGBEfNoYz06MAeiccXNri0PThJ1LCndkglt1B6j+SnWEguQG/o8/fN+8syO898nKJwm
Zi66hm9JApeiVMDmOC9WSJQdhGTdn1oGFAMHF7Tftb9TEWER9nRUg0nAbSgze7KMsDlOpBWxzn9j
HcywM0d2AY4lELRYvkBTpkOpH0pgLuNHarVInPJsG1WOXKVMr4QRJo32NmMMWTOsv3Yd7K1W4I7o
sx1cG969rlyoTJSywFm4Jfbn0hiOCVdd+gPCV7Q5+2pQ1ixdyDmllwsNLYeI/jB0XbcjsrLE2HPI
9WgfEW20atPZPg8nV6RYQoKY/qg8DQBXj/lS+nkgVzaogFmbGPRn3IOrEqkqoDDWp8n40pY12kHN
HNZEUjwYH1Effzn4kJHn+99eXKxJXlbQPzmCReQQqGgmJIlW/SMHY7+xweXmcnDOttG9xeNi8mRO
ffCt8e+Im4oX56+PSJk1YnaMnIzmQUt+F739aozZJyPfT3wsSwZmes6HlmE8NFGyEBuuuHBnWDCk
67hFMaQM42qRXWK46V7o/c01pvfZHf8kev2egfXMem6uS1kCIvStgdJtFvO+tH1EnVX/npfZOcur
Sz03L8zdrTMQg4e46zeorrJNabLd17MKlRKaYgAyQEYYXGUHdSqqOAld3KrrioyezAlYcFbOtzkA
5+p9WmM6uJNXbVF1TeABRnZTzuAfhzynx4qnOrT84BIBylw1Na1XZr67WlRsciQha80a0XD3TzQW
WFVMcdBz83XQDJQqqro6+CKbxPuJGD6SgDitBP6oMB2G/ZxBh0VuCb6ldJ4leQ47YXJVGbSwcMsn
OVC79h1eJ1bwe9xuuDmjNtSk9aUB12PidnMz+WgMffKc/RCk825qGW7AXj37NqjTKEdLg2ktpwTo
/VdnSlve/OCntqBcNa+IeY65brzXJvUvrpMvcKwkIDT9R6ZzersIPsE9IEoPMAMSA4MYH/KXByKJ
KdMlo2xZ9kNu6IKtWOt+/Da1ph4qPdkpB2UsSCKX6jHZmkqxRCv4hePIPjLIOedt/cei2kiY8Dr2
xqQWwTNzbHWHKWXHxRnj684RvOPYVGdo8+uUsLi6TwG4xVc3bwHNTKdYfJdcgEifm8SJ5dqxHFG5
x+l4cVNG8j41VcgcY2PLMWFIPpL9PVokL4AJm+aHTFBRe6CKBCmkm9iq1wUuEKgo+cfEW7IukFv4
hn4xRHAWstzWZJ1MAR0KJ0W8MzWF5jN/VO7krulxLoFTaUAUeps4X4ujrxhYu/S/dd8uDkbvvedT
8pQkX66bPjKAWanFogUFeSDhx0gq4Drjoe7sQ5SaT1mUWBQO/mNRkTaQSHs9KvFItXUM8G/Talev
zTR+jnBw0XXbxxwRPmQtIguN9D3WorXdMgDWlbq0Mgtrvf2WCZuTlgOEqg+QtDIKaDN+e7am8V01
pUsgNDgTdrwFwEQmr+CLsGyW5tc8R9W+RB24Mhf3t10YP3oFNZt6e36qy+BjXspdUlzjDTFE5yBB
wVEAYdX9szT/RHbwLkDZPZq6eMgRj6z0xNgFpMXxlhdr7Cd7WKj5YZ6StzYFmDWKD9/BdTWQy8Wd
o9zOTv6JrlED9DM9cMUuOwpWTEmnLrA+0nme16BuVf8hYoIIuY0jQYq/OxPEHN3Ve5e6CEJ2fUus
gQ1Fe+VXM1udy5QjIQbTx03RvpLP/KWWebqcym9WKb/92vqruwL77jK/THLviAFyn1Tue9NPb4Fy
zu6irBYK40Btiu95JgBH4hvAo7A36qrb9hMRxXphrAp3uVzWBC5UTA6yOCXcwvVK/A9ziACCJq+p
nkYCFdCZn0rHencjhHqG3bDJb96NuiVjQm9A2vwv7s6kR24lvaJ/xei12eAYEVz0Jue5smapNkRJ
KnGehyD5630ot9FtGzBgwCtvCu/pPUlVmcmIb7j33CA4e+qtT9wXZ3IjoIP9k8cyFni2+EVeOLBg
DLw+2borx0o+wYvmBzZ67PzNK3lGm7FGkW3NroP/keKgCk/IQS5py8PEtfkYN/750A5V8Rgpeqxu
ZGI8zGxviowkkzl5wIEbYmaQJ2cIb51K92Efb7qKrX7jg0UV00NuRoRB1OTJ2vp3GkX4vPjIjUUA
QWEJKmJMVucBACSvyBaZ1VPodTbwONoSu4lONTphrNVkPbcBWNYeqiPmepiRWq7cUH6VEYEQNlaV
KW6mfVv/bGOaIy7LW6lkhgc42kX5+IoBH9xqBqIjCX73o+sdWE8e6iY+u4P6DVVWHXprODZBtJvY
B7Ev+jONdvLVn7iq/+sE2Wv8synb8nf3/yVnlvb6n3K9Np/d5798FV3cTbfP/Otvf3npmxTlQtx2
nwURs3/+y/EXMbPLb/v3xFkh/iqUa/ue8PgqlPT+I3HWs//quha/aDnoPhzPJ1W2QJoU/e0vrv1X
SToS9apClW95gii1vwfOOt5fLZd8NZNNhMmy2hR/+V/kzVqk2lb/CCGTjudaSjDC8vijEJ844j+H
kNUa3I3pBT5mFEFg+bQIvgjTWcskMh6ChFCUYLzaQC8B2XOFZmPFFqChcM/mAAQnfP7WwQcum1xt
zEEwTLGjGnJxhNoOY+o/vbh/T8v953Rcm1fxv323kBwVs12AwoyR/vN3S4tR9OBV/a3wArU3SG2A
vGnvWYC1JJktCJM8/D54kNB6Gyr8CCLpwgzhDPA8XTeLE89WYlx7pk4PbEW4dTJCZ2GBXKw+roBj
Fy8J9f1r4qY5l85qHjd1PUEuKP07qCvK8SEPr//zD+X+tx9KKAdxk2k6lk0UnPVf3oJUmZPqK+1t
KaBZElMcdys8+x/h6GX7ZHIakJXVtI4c1Mx4xt3TYI4Bt0QYv48WEovYGQLy4Vpb0zYt4IGgxfKX
fiYOYGvY0fYNQWGwJpCXoExEWwec2djhFOpKERvvgk0kU4hlbD2OZ6+j+PM7kGcRNPYQ6hbxD9q1
D6bHzgLY/blqiayF7Z3DSgclY3LZ+glYlhiWGqFVA6sk8IwjoMIzkzdEHP3Ntv3vMnPLzf/8yiHB
Xt7wf/74CmnygHiuZ9keQiFnSVP++fkUF2H7t79Y/0oo2WA1vt0SoZS5K3KLSTbIUZuFkvw0M5UH
sijDG1Ez1taB5fscND6+R5mrb3bhfCeLd/pCYYuIKWv2keH1FyWwp3nyYmFP3WSCV8wCgOqGUw5U
Tu9ClqVraRvPUEwJgt0ilffhzIM4mXtuv0Vk4r61LrQkSa7gvl7Iub4RnDs7xSAy4cNMewhjlmpP
jh5eU/CYDvD2DT+eAvCJDcUcqu+xWv7uQ6lQmfcgewFHoQpndCqP+fJrXl9ti476MGlPgqJv7At9
R74IxbmgFOmj0Dz5aJKF6iC5pFwhLPrfphryG/5GCCARXgWYEkmfzWcwavFa1TiV+uw3MjccYLAc
iVga7SU+vT3AceNzBKVzm3ioFlJEYcAAkRywPzOnq6cBLNXxOaifTKbi0M3meoWE4gulMg1SL1EA
+DM4Wnu4Aihun/pIf0A6HTaT4jWcWtghSc6QzYjLXYd7ET1+nQGIgYPdEhcR9b/dqH30DFB3fumz
socTYsYPfsEzjM71GBbyaQZshhKZ/ZtD17VBnkU+Z0p+gcsS5FDOLhoezA+7An8QZhJ90RFiHqvu
T0HTnvis74j4GtdGGdw9tB7rggYKe4bpr31M1rCooUwE/SIYr7F34UDr0hefJgpLwrqtTPIXOiaL
k80AhoylxOLlaWos0QDvtl3MJJ+tzhClwdYRBjNQE2izm5Qu3jgG8Wkjx0cZGwg6PR/lHNrkWsaP
dkq/VVmkMqnOGG5pNHNIz2ycx55a0jApaUzv2VMG7AQG3KR74v3DyLr2JMvbqdAHTuV7PLnnRAcj
qy1R74p4YKMQnmVF88oJ0lyMYjFfLnGkKY0mm+l9JLWgSvMMlo+YZz2q2Ka5IIIm2nu2n9hpRFul
VLGDGHScRyjToe/scwcWUE9gOftAQ5zwyoNEkxM/IkEcJzIV1dbv+4/Ag3boh9C6tIySQ9bVJON2
8lqY4fd8rtgCdHFym0u2TnTlmwF0yB6wBQiKKa1vZHJV1sqfCE2pGxrDMZjZvYfZzq6dgU/kCl2b
pIfDjuEO5V7GSc+VoDJkaGa4XxiPzuxKBN+B2FR+cCxVWJ6TfExPTJ34ALr9hQm4xZynYW+EHaNu
WPCFSBfpgOLUvZUjmD67lgSVBe/49tRNe5wP8yBzJC6qAKeyrI5A0m39JRHYMur4aIfQQaN5vLWV
GI69Vs+90/aHoHPefe3MZ7t4QyxQLmtpAwW7EOvSVlAHNUMwxa2xcQZGOpMTz7u2QqM15B69ASQe
FLAHoB4JO51wb9rimlvtHa7OR9+JVwNwCFkSUXaIa77FxEPinA8JSHdHfct6s7ug8Loa6SVui2Tf
Dxnj5CmVG4QlZxkE8Yamzdt1xoSzzzB3RuVNG6dkBpj7/lZ1MANjoIUrs5rC9Qxej0fdbwAgLLzX
IGn2Mp1ZpIB77RUjHGl9nxAOryCLH1B+AKpwx1e4iABYOzYqckb4NNc/lU96N7JP/hYEt66UoKuK
+FOy/GR7GZFmkJczgm6T3590996i/zYbxmec7vpM6ArgG74Li1YYQk/7G9tKt4+q9gAR0DoUQaNh
xPCnW6WIby55BKwdcmQQojBvMIEBcmEH7mUO2XXAQALlDV5wa70ZaLRLv6dCaqzpWo3dbzYJnFRR
QTZB7mlYHiXLgBriQAr37sSbwbJYE0ozuek2iYNXAVcfLp27NgCi0Hpgdcoj2EytkbPjGKbiEi1f
mKhezDjFRkWrcBlN1zwJG3ygCn8SJBtcHWQyYgCxEcy6OQdz36NUNcQmlvZrOjb0sNnINCqLfsgZ
7FyXp9MpZFazM2KyQJLCiL/FXs3ox72ajuPdR8cpH2yLrPrW9xkxNHP5ODQaMLqXzg8jh/YNVAm0
EbjKF7PwMAGtReAb9wUAZ3n2eGmnUF173/3W9dhGPc0fWRYP//iC0B1UMPCtyOWdDizCwv3e/T35
hvtiMR/dug1YjaiZ3ZdZNvTODZkJ2FLEsQNlRwBGONx04j0Kr6nYUbHD4rIMzsQ4IB7lkvA0glc2
5zEq+81smODNLD+4piRhbD2Dz2WrJOmojNnY/dfZTSlIBa5ojiHl4ZXl5QWA+8/QWVB/U/jmMZi9
4j06lEkX4ixiF9WEn3zOiHA6mgZPErNwHNCm+IkGJ9/ouv0AwhRjfbuqyftpZgboo57cqxDj0unP
P/35MsRFhHmJqdXi6wb5AW3KjiwOcTM5pMCLajeKD2Oi/EPVeZzwKoqp7eqUjX3svKuwe9TGFL/n
lv3ql+Wpmf0IbU2ld1EWQ6EKvhNZMhwUBYqnOnH68yWPMnEqo8Fbx/Mk8cEhC/DNNkBMHZXvQ91+
KaMLWdQO7au1uOKJvUdARxTMkDtnA6hMRVE0BJSkFKFbiNlImHRRM4m34DPWudpFqE8wyZgFJiMA
iKwDezg0tUd6ZAMG8zIsgYy991rTupNHmQKHdGx6Z4abhtGtgyrJLr7YzsOkzuPyJfdHhhH1CNAy
C/MrSNgjRURwHmZSL6LluWRMTzxl0d4dw3inap0uHbyfpC0/yW6vdo0mMRNfHqq8FkHugnObtad3
Yxh/j2JSL5M4mjC9kEoKhBzXH874XcDiex01ZOhKr77jtNRrC6rJ1huyjTH4FzsAj1WiCD7EFktr
Y5BURgQguGDvKztwQL4yT2tTEnRiDjNLobTJM6G3ZYI0MWl59aShwNHEk78sQTflaOFOnL2VjX9z
S9n3wpT62PRhfhCWys95jSlYZgCTKgasrf6RtqGzwUje4zidBTaN4NecTr9DLRMSr2AxTcP0C0la
tXXKSDIrFeHaNcNTT2d5LRr0UQCm2/XgEhHUS9THU9zepDVO+yl2AFGT3HiWuC9MF9ljYcU4nv2E
oR9KSFsM+BYmmNlShjvGVfVdBMCPM2/Ib4gwrb0Oi+IyZhXu9zbugMGlxt4SmOpmsiamIiFhpist
5pX9trGLOy8hs7O6o+aY0csynjzlSFRxXHtHrxInwNWMIpMvON0IFdxWryf6ntGzodOr+JrYfAJH
p4Yuo19LMmF2NsudtVJjdfPZEw1Kfo5m6D4CEP/uIp7LRvX6Ec5ZeKiN8k3i6rzZEoM7pMDqPBbh
zxyz1TYP2YkD4iXgjOdpE8XDKqCQgmXhB9j6EAZUqmx/depxRk0TWbicMAfQgQVv8Iowk87tParB
QJl43vM03Wnp8azWzVrK5eiOxcIfIyHbjA6MsHtYa0QRDiN2NYPANm6lBUKALdWH5XNlRf4bA2a7
Kfz+oWtrxJset1kRWyv4Zo+WUtlj66LO470ZB53tbaFfORkH6TpbulWPhwxXnGb6bw0KuOPBJUmv
9cYjPrDmAKjmMZyGvYuKFtW2762SprtOujdPxAlhlwEFtc5ISRUK5UGdDMYq8O1faEkkOyBNaZIO
41Yx1t2yB8tw9VONBBEe+ImtwQVB8SWrJl5Uv7mho4AKisFtM0+bcA6HNd89coxRX8uqPNbExsNr
2Ebe4hSAruUT8FYVSp90RHuTRO5LxSh3z8LjrkKSLUUrfDzDDeto1z4nnWa51/ScUWPjwJ/s9nPi
vbden71OgXOPO5uqtOfxFPFemwYtg8QtR43FMVeQmgxd1vLzY2QgaUGu94ET9RuqDO3VP6YSazCq
S6aA+Fmr9h5aOsMs6adkbefq4glanoao5512Hfc6LV/mId3QNBn8xKXFCepLtqFzvJVEaJ/NvFxG
2qzoUmPi+db1/c+XwGCHxk30sBRJ+UhOBbicmU78EWdPfUW0es5RQorupciYQcDu+aJRfQIW0D0w
rYYtXiev2szjh0wNCHPLDimn6T50rtHdx7wv32ZCfBySQCJXvfQ6XoywDi2eC8OcNKUfI82OOw3z
905HaptV5jtLjHKnVKluDo3kRvuF/1E3/VZWpN4kHZQotFWvljHRF08EUrpwMVflUFt3M7UIsGAr
t2RHbO3h4ALy2CM4SsEvcHg3TXLGmjZw0y3KJtsnpmWAlZkQz7XtQoeOiwnvhSfnXMt8Og1q+Axs
MT9Kv0LHh5kBSv/8puohPnpFpTmGh+BhcLNPHIgxuxdii/tL0t/rHI0KlbB/VIWMz1ZCtowh0KMM
HqiWrvWnF8ds+30AGi+jmoGGVQQHuAOkMs5Dse0cG4X75IqXlDDtQxJmX7hFvoWMjN5zMxlZenHi
e1Pf7mybGC2jQPWYeOpdD6SDa809M8XTPsIS9+xarElbUQzbNrExmyxSmxZvBoIXSHk9vPy+Y1cG
IsAnIYNWwAUUtynFFHwDOPHAuzKu4kV/mo1Q0DGe4XHU5bdpvkdl2b34Y+zfaocGMu/DXeKNrxLh
bTjaUGSrYY+HAv1n7BISrfUzYXnjOUegXkdp+yaGg45Lfx+pNNuVhZaHXrAfnL0PkVjiPcNTyeZo
pn0sxnllOdq/5oH/ZbbNtWus+Um70rhX7Fin5MZ7Y7yXinGHC9cOW0Zs8cQr80jwy8nv2uoZKNaw
C2JNUBlnhJFyRjrNgsgopLFz/UWSWbrmeyTge6QInIYBtrWQl5pxxi6YaxsovYfgVnjlMRzELa4d
++4amOpZfX8yqndIMq4eBFjZTZKl0CwpDAyTKgBCP/bXGO4gGmWDaoLAaPsDoAYzz5Tdm7KLtV9V
M7MFcgo6j3CXMa8gojH2e3EHyVwDg/EaraaLRhY0Q85yAo8SXrCUACkiDhr7jVir1xmFH5Ki5C3Q
Mr1FLcEgvgu1c5GCKsMKX+eig8/EzX6M0tDZToZnUaH3zhqHnjpiW51fzfE0jZLs8VCAyUFO/JSH
5rFPMP4o/1W4yng2uKPJJ+fftOE9DWzXWRyu+jwqXru6668SrSZbkjl57wMnPZAdnmwZSaXvccZR
XMupPv75r45p/opmZdz+/MdJXkRkJG/QuG6963QX1/AuiArGN3wPeCYnQrMdRKZvAc/zqZLosqzl
X8eaZSVizXbbvdPiTe9BYE3rybYVtegwU7iah9oitM+BTvBkWfr65/9ygio+1VweG93H83uakbfU
tjojzoPf1Dol6BaJ3i3N9YtCyfvn//L7WgGTInhkEO4BBYfzptX4o6jnQzRU1Zur2zctrIWSC/SJ
BTym24WvrZM1jkRnW5js170KAEJsO6uqql9HiRePXDponQNVbdXzMLsMSWL7gSqToV9kSGLISQHq
IQJvTBHYW1mgqSeENoAqydyMERkBkCo6RCVTWgxGJrk1Y2zfZxM8Z0dYysqzie42sg6hNskAO7yo
ncei1g1IDSSg4Y7gNUerh3tUB/au8+CtKj8N1v2ylFe9eypbsA6tRPbMghUosyhRYxHgtqv4TIN2
wIIQD/j/Jo6aWFrnDtna3KTprVL1NZfiLXFJ0hsGEt2DqiEkRlxwaCLll2TOs2WdmPzEzh2X82IJ
VtT5bMA6p5AHUVPQ2E2K+4tSgP6numdT+zHjPVhroHdRQXmY8paSNgp3lpqNNKDZma9tqEMCbS5m
0n6P3LBmfW5+4CNHDV4YGLmbhgzXMWBNx5OHkAC6huFhP2bMPDS9sQvb/kikBt7vk6URY8vGDqBH
fhmd+AURiWSGfkYa5DqLffwx7QW4i7k8JkEYMHLCupaE4FqiND8ZEeTyAURjNef1JukJJyso0/2+
DR4bP5o2kM+aGKtE9miPR5QRAMA6cjqn+BopoTdhb+DU6dPwbNgJDVGM+W32uSrshuLB+swrvEtu
n507CpqN7WNO9xLA3irye8KHuG0DnDJVBfjBmOeXpI8ADzfEWY3doxc15WHKgi8JF2s1MpFTfNK5
Ow1jleeQfvIyN3a9GcNczdJb6lpMJOZGbCaLc2nybqBzProq+t6yqK941w0qTIal4qFgQ4O6A6Fm
Uaj2Mqc5O8ZiX3baeqqZBxVekFx6NE7bScTdS2wbd9V9t+rYOac4urqhtJldJs4ZnFWyKfJyk+YZ
FpNAfLNHzpEiQDkzCxCYpBW628obiYSDMVIZ3ieDTg3kAAwxwQH7kuDN1djAVW86dEPg974w5Bib
pfCMGP9guINmDGzBnbmnysI6AQ5nyucwJ+bE6a5ONO+SbmrOWUvySYUbhViO3FwZ8JDAGFEIlE1T
7EyctyhbZ+IYiaNLAJGbdPdsweCdTEuAFl4nREVYqe3nAUfjxkica5MSKOF5bJxx2qJHZ9KENhEj
aUhiilFH4Spb0GWpBdCPfOAX9rQA4JmedJEeCS2Bl56IamYk7pzdbvxiWnUzCrveWb7aV4xkY9E8
lY7ZrKupFeehUueJqm5lyuyHL5FwWFa1Jz7zA0joMtHy8iTYWdZrYlvRYSx0t059FBlUjVwkGti2
GRDCZHCDQcTGyIpMz+yY0eKO9g+6kM2OzgMm/9YJgg3DUy60BA9zGlcXXVbEpDi0ryQlrzIyYKOa
b7SOmyuSERsEUhSfDNq+xDkSUXZK3G6jDJ56iADkWQbhN3+YvO3oEKnsypHCxRqJZFG72XZJc5k7
PtVGdowc44aGDedkM54UW9WV62waTtXzCrukvqiMkprrY9hkWMA7t8kJJhBsA6TjcJPBgC5a2V36
gkBkn3Ruh3mEvSjm9AIwtJD1aSvtQDSlD57vp/vY7eBrJjOyEn9bO1lxlsZcwCxo8DgUYgfw/hVE
vLnHA/iWMUi8zORPEjmRmHQ76g11gLE1SYExnAePicOxtGgcIoYuLxALkWWAFQr6/Obr/KnLlXeX
IGdcvtuPiuNhqyXq6KF5Hs15eq3C/m7kCOhKK2x2uWfv7D4ljmH5JS/pma9xFXGZ+4SPPP2pgayC
dygI9HPPC8WnY3hM0oRtBduFU0mZgXsvexo7Ma2L1j+b5IHTutEGeZX1ackhw7ZBpDdv1clCZwFb
vttFAfswbFds+4Tzw2JUi1B/QfUAPTsCW1uLZqZhtgWyu5TwECdt7lCKL2JgaQP7tDqKWjAIdjTi
wa4d1ohkUEn66gv29xEGst5iZZpX+lUFmuzKZLav8L5JkyGBfUVyTrytXPlB2q+8GQM/uVlApK/G
N4qn5kEQBbdRkmpCA0IiECN6H3r34mpYYs4SCDLiJ6lDyCJ9gQO5cfOv0bBuCJu+dymccWR+G6+U
HpSXjN4JDZlCxyM1Sc5OQPREV20cXf+MEKtpF61MXS0pTBzD61rH16EtnY1fNNdZzHfHNclI7XJ/
mycO0dhF/Sp7f9sH/U/PC0ugDz2685Y1BGQdB0+mc/VMkZ/aQu+LmvzwCvPMVuKWMI3xKV7S+pJu
3ofp/MwOicuwrMR5WhJbR6GfYytSZ8bUejug1/R694gGJNw0XLznhZDe0PkC4mOTQ682b11MTxU7
KQtL4cX2R4A0Wf48ElG3HfJvg22ZD7rA7VdYm3oMin3eu/mW5cO+rTD2WVZrQfwza7J4K7VP8qze
zIFR7SyHyz4sSljj/QzKJB2G59llahe7Gl5yd6lkT9Bwwgx2Vjc7z0pYWh6Rrjk3yYxH00oIFfJ6
ojeD0nz2yWFogjw5gN9dE7knN3KcH9p8oEwzU+qQUWxxXHBYld6JGRQDupbk0Il+HJFjoY5tzIAW
6dohtcQNUwRhn1YfksSYFRtTm/cstzX6FptjlibRW6jUyiOoHvP/Ijl2v/K6+DUI9QKYf0nHLH92
g3+rbE0FgUTXn1hX+rojD6lkSO900z53jZfGid4g35I8NTLnMkA7xDl8rSQTxEdaKbOMEtRK2GOq
cW8C3uyGLHOGsx6TIvFSN212oQKydtXAfMbQNUQGxnBnW9VUTdE+i/Ppu1+3Ow2+KQNN/wzs8BaQ
oYskrPhy5ZycBPDuFRUD7rO5PRoGw1qe4AYoiHpB4zxtfbK3XPFcw2udRMV+zjNWyYzjTKbtR9z5
gm9s2I/sytamDXceZvAT3/+bqeI3I02+Q9cXKyWGRxrCau/1Zn8CVQJ2i3Wl76UHI4qeBgEOsh7h
TmPey09i9FBV1AZa8J89DFL+zOmgqeCxEJKqO7jlsZm6A2EV9YHFEjhXUd6TGgeqgS2MbcXebXHU
V0Rfd4qViuvrFkDi8JnCcdvpgfQBP7aRKtLPH9wpQao4SzxdmpwOFwpmWZBglHjbnPi3ZsiKXaGg
03mZ3nLxN5TubXwwjOQ5kaSB4xZLD+Ae+M2Apqdh9F/gxrAOLqt9ozH7amk5657d4N4PwBz6KUdA
QinXdF58yZxXq7ScVT+Un2hFwkdq2G9gWMOnaEnuaHhUlC78qzEyzPLww4A2MpjmuLL1tzYpboZR
Iz3wjIiDvb16joho3ycPa5i6dwMQDyUL0rfIvfTstCPiHZUjTm/EyP3j5OX9BqN8v5BVmEmxGQHc
EzXraGaunBhIxYNYvLaGWJOn06/trJeMf0tQOw4563PP3JTgXsbyC+Rz/iBo0XpzaDQ4IJFfVoJg
YPLfGiJyNsZYUlFXWJZStyMgvHbZsku6b0+jvXTH8dpH5bAtvzBMQpGh9xGVSm/MoiV2HCfbmy2R
eFje2/08R9MxKWV1t1zKfyIjCKigizxG0n7Aid38lphqZ0Q4B8pMsL/tR11TMzaSHSZuP3ezGAFB
8b20LCf3fVi8KBk/IbR6pBTD4M6sDnRFuwn6ntn+TzEC3hodAtxTP/9hIPtpRtkS/5TjG7LdN6Al
XHSxG4HgtSjdzEsSte2hyOabPwLWHxcECZXKZ82y9zhp9Y0s9mirEjhzDkkchdc/RGNVHfOQuCRu
7MPg38MwGy966EAhcJK5LmsazyHwQbf9RhHCvusc5+oHEoBmNtaY6WHeevaSORGzLUZHSKpPYF5B
zw2pTK6M6L2tibSY3J5wOqa+PHoDRG/lohFGOdbf/YB8Cc+dH5KQG5CpcU7gyOOcodRApthtpiL4
HVsM4O0uZ5ZpvlG1URA2Zs5f1/+Ke+3vtUiidRPYR+5U/GcF9we5mxDljWEfD9FAjY/xNJHFkzyy
8aivbjufW+WIk+ZjkrvnXpDWhoqUQ+OqMuIs/NQot62VVqwzKpjZEYHtPekBhD6cDDdg/A4ftQ4j
iAulD+NO2merKqExqYw3QE8ftrdX3WhDqMkkg9mYxWy0racyOjh2da8cjaY7l3LbNgiU8jnCSCBc
nlmY5rkwue2INr7OLQKpJh5O1cQRrqqROiQP5LVvudTzlNjeiQsBB2gFxhoX7k/mtD+cEOTtaC2f
KOLHfGAFiLy5/53ezHn9dqGevUstl5IceC1lQYJ8iDhuUs7QccDvgTD1VMY+MRICJxAQw2etxFsv
Qs0GhWFnn7vEe1Xg6DzBYe+M3ipO6m8+wZZJqMUWE6XHaphqPwW0nKfsrftJ7kxrsg7pMpVuoddR
vrfpHulnczOdsrnlovxtj9GwjwQvVu0kw6ajsIoxCFyyNjDxF9jQDPVPLkM+W0nwqQILHBXsAODI
IxMsdvoCTXTNdn75m4givfoG6PcxHPct4uMjuEA+Tq36oYEow8a3e5IXaUq1f28Nlgp+vycP7oIT
nwlYk6h1P9HFze8AKD9CPX65UIpWuRNhqcEul9ilvyGycDonxvQyzxVIIZ1dgdXgqe+Wv4nTDOO6
uPQOgVLLTYs+2H0dwQKvoQtFPSFjXd0e59AbDlxjYiPjmJnumO1EEnTHvrcfvR47R2rv3a4fVgST
siAGY6jZhPsiJQ4Uw0Nk2U+zF0f7SnU9h4j4lTfkCA5B9M2YM+Mc5Pk6bGIKaGsZ/yQkWhgCh3Uv
eYWz9jn1wxhJFa9WTVhlkjqXNo7OE3NVIqRgodnctbusmAgZHeOvYJrsZWCdYJTwD2PLdFbKiCIJ
IZKLWTrjMEednLFNMUzavFLMxyrJWXaQQlgDpiNVXMrdMMfJ2q7qiWyQ6oUkVpvdJ71kmLXZcYCu
kQS2u0c+ckhbk6ULDwP676J/idyHkGsh7pIRajh1BO3Grl6cA1KgvUvMkKLE4qFOfLmVdv0BaY2q
K/KeRMv8yc2Sm5Sx2A9moPdmgBWIU65oRLcPbLbwUCvuXj2cS4Itr9ILm4e2jbZIb8BU1ygo6CqG
N+hCnLlwdG5uBDeoWqT6Y/3dZvOCP0Zb5+nPLyWX1Nfhawn6Za1s8WwVjrEvWX+E2LJVWTl3yYkY
0uCsRAfUU1u/VIEpSMFJXLUUr9zuDfzy5Kg7+4jFwVkHjiU3pLIi0x+s99Cr0mcK4kcBem4YrfLY
2gkqi6iN7ns5GVzLBAIIcDU0pGrfDkVwMiYUE6rUO6/+OUw+qdutuo7MvdduHqfUtO3LRNYxf74i
OcoJyptA4cS6J10h4hq3Y5E8pJrNpGWj3XHj2EFVkfwKiSiAcpIgp2v3JUnwlxqJFnrUddld3QxX
QpeBaZln1E304kw3AAltl/TG3v8loqk9YdN7q+YQ15QX7X0m2eQDoTrgqMLFgvqjVVhbDVKYXYPP
Sl7k+1G0r46Ef9zP5pPh5+Y+Z3UVcjGmCO0ZxhT09DHKCFRq3rWj5TokzeIrIwyT7A31k/Ero770
IY0KUBCUosSwg1QB8Jt09TNOfLJYSueAycSMQ+tIQPE3I2jcs8duxhoZQTZxcuyc7oXQIY4YJifF
uEQAmclucsd25zjDIcRE8eApG0ZEPv8AdwLSRCGJaTuOF128d0V1BrOyotW2V6RS0kXM8ckOF/tv
XgK8ASHrePREcGm2eUBIxgSWjL1f9prGvrxmY9sSUcN0H0ri2iqQr8qcqMI5bDE1aYfcOj2N53qs
M/b4Qb3xPQvlwfKl8jHSdaaVbA0/aSBW87aYKQwqP5PhmTCNhb417stiCs9aV91hyY3qagECjpSQ
dYywH2gNu8WAbZfbVx98q2p59O2hV1gaso1KtXs2JPdrWJLjwc21S4RjnnVm/JaVAwITz9MOndlv
iLLlWc9hRWY1X1SZgwqh9KjiUh6Hav+PJ3wGruUwLjEYXRQYfndJVVtnu+JWsQiAAx2JunHOf8Hv
ZQvZxNfJ+kUOBNvx0b8PCEDO//gyjcmjUn0IjiUWR7/L8YSxSijG8i1NCWxiQRGfWTLE50FgiZng
lyMYcFEpxMnvysFUOgQTQw0H9HFGOq5BCDEiseXidOsT5JsYf2EmNyUcY2zd8LyyATptkjabsuFc
gR+zhifkbXs/GLYBWQE94qKj1YYnzA7JdqijBaIg9YVD7F70Y32wJWqKugE+pywqKBB6zCun4Du2
/1/YJ5giWzHGR9Mkn4DoYDxOu7jvns2EyF3tMnLOk46GWWVY5xh0Oy0i4kqmsCXJaSooGkvR/m6H
8GfdO8Z2lvaTRZMDka061dEESr9CC9NDF2tarDp1xOwnmbGkNYs4lBSMMrGeGlfUx8rOkdDFbbUx
pii+Sux0N81SkHkEAT/lwI2YFOXDSD5asiucofpRl+YmsYiPyuW/sXQey40rWRD9IkQAKNgtvSdF
kZTZIGRaKNiCd18/hy9mw+nX0yF1U0SZvJkn7X8xXHicKzoEnBRKCobmrWfSwRZ39mtVtcM1sdjB
xathcCoba6jRFNMDnSoc0j8MqnJtTivw8M9M1amLPnzVndFa/0sR9huLWcaqgigL8zB7YyxQHQEF
QVJJvVkeKOfNiuSxTCGeF52uHSAFP984et1bhuULw63LdZXmxSojQTmV01Uj3XoSIj/TXmlcSvLC
LlnYEZG+KDWqQ2XWo4cmKZ6mRjBqSKFXVugJUWjTejoa0bHnMsS/J8CxpMS6yrlCpExIzEAuSMY6
R6N5Ts7yUMxHDFP7yOeU0/aAhGv85crwv+zGufi1dLZYBg4mJLkNI+x1aIhk4WXUcdEPQuOPgRHY
Mep+lUsvXYZDiRwd0oIWe1V2DIOYqKKVrbQpI+tbMxOgZJbOlr4iWKd6gECGmW7SmnRkZ2mE+Gi7
3CMMfw1mb9L6W14KorSvFkklZopQX0pxAuQit54RY57vltQT9q+wUppNNrUgHcfo5EVxfLVHf7xK
G08DVvoz7Hs6fkp8DSZ9G2R3+5neA9qhMCAE/32Oo7Q/6STKPKmcu+w1eepy/efZDSuGTDyCVJkL
3vi52TTUuQJlPpDlwz5hQDHMnGlcotpjlbVFs0SipOVPWlD5qWpekVgBVOsxtCzi/EnEZgwB28Zf
VyHtTt1IEqnxQyYthqVgf8U6NmxPHiqrj5E202w9TuD4nIoQl8Jo4iZ0HrziYx24298rfTxTUtJv
OsTc6lnu47mutiMbWHVUwBR0jNp1eIDebDLxQHg3CJSTx43nIqyxJQ0YyIgnzoI+C3ZWnxoMycZx
HrJ27lDxpzlnLR5ADXGYezyDrlIciwLcqQxLynmb5E3QmLbmEXEOlJC7B6t7rSxEeSpEQLGCeCZ+
K8LKw4RRQ38jajl3nGQ4kMec1yZdH6lrFIf4+TKO7lpWcCarSRgzF/wXXOv+4JvDfeLh2SrRJ4vB
A4YRdGkJkJA+dQ8GLoXo1qFOVLuTvCvH1nh0Oe2lmVW9BWZMHVTiNvMu04ZLWbEct3jGdznHUMw2
Pdsx0i43LGuetyR8tZhTuBqrZkXWcCQXA38HV35kdvIkG49IfRpdaT7oTyY2jMik0cfjFLWcUmOp
GVI7+b427WRiXpOhnPudGM7/vbjPX/XudnBInNeszzyTHFTxB/rPpD9WnsHt1m7jPrIq6s/2aFXH
sQOSi5fJLCv5WSS4oWVXZgy0OBcPrJUzU2vDz8nwt7hMAyx+XrCKOkccShNw4JO8ZBWT+PbbYCGC
Llvic9gx238uMfSrDdT7rvQgPLtNXz2GeNtFgK4Z8XwIHOtY8/qO1mhuLRTePKtBzQuZkGiTWz0n
08hTu5oR2TLy76mnyxtV0EelIEsXhfPh9mmOZBqhoVNzvBgYae8tSQ+rgTHfSFGQAOaWh5roP6pg
OBMdvta2Hd9y/p4ziAPiFGTVeCkoKmaKvx9tBH0uRdGC2WVy4ZhDuDBznv5Jf1oSFLsHeSVPPfIv
JovuFT2HrGGlaKltrbVKm+quSxwBsid6/B+NkyjPGrt3ccRIsmqY+rXTW1rF7SnyvOyORgqRRtYR
DWJFfg+tVnGFIqNcWfbWTOsBeTa4E/NFGiBJxPCfxVaSA079Wi3CwrH21MlCEpVOt7TBga0s0Iqz
oDGnW8PvxI6/GxgVL1wuWwtLx2gZmBPydCUfhtc/WsPSXys3+6EG5YlmydOzNPz3jDubyzD4WldY
7NG57RN6eeg4zQcLa7kQEw2jUR8Xa6uVD/I+SLEFbbtJ1YqrASBxboy2tvR77yXJaRPKAnNc1Z0W
n8KK7i1O82XIFG0aGCt5bEVrtiLoCrAgj04aMENhGiYN9tYqaeeJQo5tQnwS7bhvmZIvBKWJ+1pv
iFaRpvxwEXjryc33/7E606agbA+D0dKoy27RY/o8WE1QLCLAHRsQvrV1VVpsX0P8jqt8pMZHmNpM
wtGDiNlUcxKq1Za1DTNMB6yW5AY+hTCkuM8gxQNV6om94t0Q9sTFknGJpbAI6tiKq8i2V13tZcfI
PrQMv+MkjL6YUEw8Wb1x1mVHS4rIplUOjaZQeE7MhKkT9Lk8xCyVTsPNVhGcXfyifi/hXU5OcWM/
3YOY9jaFNMBYhXGJXMxjWAAaXHI5aS7/vRDYzTZywkSgEXudaTFtjEFVin0oCn40g4aeHHMC1xsr
eldtAo0VOwhZn61X9Pc2TutjHZfrzqBhOTQ4idcGzTvuWITnKKg/syfOa8IKcfRLc8fpPb1mzxcc
WAvdNJPPgkMouMmYp637RhoLdj2hWIOrCm7u0TnljfFQbc752Ri3UccwfwwTYxklqPbKLHk6hsI8
q2LKF12/qYeoOCkE5rnyC2s7+RERkNHj5DLIOy0AxLii4UGVULatB4LGEf7MFy0piBBR3Wimg7/3
rdB8lMk59Kn3mTp8L0YUnCaHat2A2N5Ln409NxiDqq0BxyBlf9HaCqBJJc7wZvf1K18Mq1T0KnX9
LRqFWng46S4awcyZCm2Wr5zmaoQBrmnaCRJ099K2U/dSqHfFxWTjCLJlOCLGXeOEf5xDo2Wq6cY6
zcg9VRJSMik42r+HABB3Gmn7mEkblSPRMQ9gqzuaF750xhC+hJ7AxTQ1/bn3I6J9k4fxppzc7tiI
FxuOwizEvaw/2/wM3Gs7xJ96mWjurVDS5qmAeUVvYSsAJfewDOh4xJvz30ticY1pua/OnLHfjamt
bnSDJC8aZYVjAQnZA2FLpqpUy7EPvZcg5ZEKguJg2Whavg4hMeDofSJAbz0AwC7joo93rkuRpNHo
GfbZbh3ayXjBYIbOSAhynzMyiiQNDkxwnY1jARiEtvzsF8lfChN2GF+GJJbQzX35pEEa9rOaEDvg
qgkH9o2gUPsCmYyJqmEvcss1j3S6JZVHWTkn74TVpOEW8WVH6b4YYXorgw45a2LEiLVznpHsemQQ
eU3l3Z3nuYhTak420hyWPLnmNg1dCt2BCuhJaJ07eCNYXJnGaonWbZhT6AD4QrHWnXDYuyU87bTV
jvFYketvtxFGh9PUi/E0mt5XPRpiZyKUbxOC3pAYeHAzRUQ10rL+zDS6O+cT3Eey++C/oz47ykD/
FKQXyf4lDquL6I9xtXLLwt4LGMQXUgFrNXVqGamKTxPWDJz/urlNuMnuO4NJXR1F08apo5aqF4Oe
iST/LHX3aOpTe6770t3GhDJn7Vjaq9KxskXmhf45dEgLSli6VcFVunPaAeVy+IWkF1BbpeWEZMim
IgG+RYvERHYJsYguvHzU9gQ/wd4F3HFFztVKEWadWiXXVhq+EV7lX6gZR5HbzAOzabrUMpnmgSX0
z2gMNuhr3VeW2jYOrHJZ4DHkQXd4GgJoBMmiBAJ9IqqEaQGjdzzW/GZrvzkq3vijWgx1f+s6fzyZ
RlNfxta7t2OOJl5mA0S43N45idVjH/bLrUUxF3Vlg3PEdcd3cnoMBbUN/ppcCMRXndKgnIuBPer1
dVD8ZZGCfzAhvAqOgYA3peKqobylQgmzBEQx1Tf1wUyqchtFLKXBCORRmcy98uxSFKe4Tf76UHN3
Q+ocLbNdlM/ahz4FHlK1X3WIvGzm5YmMq3fqgliRXAvqtfX09hqkrVz2HwaKXbFsLIcip7AyZrrJ
OcnzicymXC8+vVyivHNnPgut1c8gONoZt+s3H534OyRQOysdrXgVXp1sZds/fRz5QzAenilibWcP
SIo9PFueU3oxErNxqF+iabj3ktemT/7azpSHommHePHfLxsP7O4QKcZZnEuwF9Cb6zbNLiLIcgyf
L7VoYUti+2gtytyhyB6VR7m9HMUIW+NpV+jmXB6nq0mH+BFD9LNCycJYU3kvFBFiIGoTSqVs/qST
j/4hVM3dR6FejD3RpcQ/lPQjpVLBhWmck9tV4JWy1N/REEBQuNRfs8qg6cVJ/Jf/XsKOxBxMzCxS
dBualLhlIPlZNbQXQ0J47lWsfdMKPDOckQs3w+i+MLdcR7yXzIf8SKL96OSO+WFkHd28qrU2mQxu
XS6LgwR6U3rTLTGt4NXUFbBAbRhw5ggIcXXbvHQDrmqPfdYOqktHhj0khbAlaYMXA0NPzZwONs4h
7LMI40UMkdEPjaVjx9WsDHj7ikm3jg0XylnTBJckJ2WCVNYuEt8e1rjkVolT1We9qqwXq7kPMq4U
tbnBpyN9nuIQljQQ0QYzEAV8rkczaiX05IAR0aCl1HynN+wyWlp8TbsquYZa+pkntrVGkjuLTC1j
542ZZE2ixslhqI7qxrOpL3gXjVVpwiPprM68tyyOGxYS++ZwHXkuo6tQQJTJSjO/q/oF5CJHURkc
la0DXhaIkPAt5TsHOggzfUuNU2Gs3DStT6K1vyo30I5Z3g1nZ2BSZPids8vhOB1HV7GyUC/xqfln
wh+vTl5sbJ10rm3W3WmKYWPhKMXxhxaNHFRwkqQCwqYXmoy+2sNLJfIup+hBORGfIA0pMs3KrVkX
2SkCL2xlRTnTdHGADESOMzezPcDEw0Ry/mL5AsEnvnreqiYE8wGJ7FAK4x+9496Bf8QB1SM9FobG
LJeXmTAD/aT7rn1ySprCPKvEgc4lzHBi9Vqg0DRlr2/MaqJTzEuKQ6c5At4VFc44BPzLfy96l5m4
oLdEli0yiQdgRrQ16FKSI8EYN6KyHbGG0vyOA4WrbXYqan/TjSI70qdBSVCVOBs9Gh8j3px1bafh
suRWykGV9byITIYzZXkhY75pC9c6yqfAPFkMyyKT+5iR0cRi1Gg7CT+pZdc20W50pwNnD39t8yzu
Uo36U1bDVRwY95Y71VbrzOxWeO7aLToIkj2D4qJX7q6iiC2sxVPYzOuTn0zUD7Ud8B2vW1fmCA41
qF1QBH9TZ9jPziiUjEInVeGYJjQ8P/RmdU9rgxJcG/XSZe7EaXkd0CIP8BFuwTg4w3fpr2TJtErU
k7nzXOFsMgvSLybsHc6bZm5UGQEoxTTR9s5h1Z9NOki2TIHU1XKTNWtohANXFOfRp/82R3yZBSb2
xiI05a0L4fzg15wzOpIrUvbmQaRWQ0UFVivOoLgIrOaVxsWW4aaCpxR13qlKjPKqHOcV8ou8xPr4
aAbdOeclfdeVxyAlf0qXgc6EvLJVdq3j7GfECcweYsVAczpUaDwneEWqk1aW7+TexKYQRXJCNTh7
0gb1jBq30p2+uTWNJZcy0iFZmVq5z2xVgZ5BAWCQA3M/hcIbtdrOeb6UfsFJ7hkRxxJ+mJzUOASI
k01kOjs9wOfTuWKGdKg9S92DE/9fNqPN3ouGaZ0GnoC0n5QbSr4/AL82+/9eDO6Fe8Dt7U4veLgT
Fa3IKVGrKbAZFUwmjgMzo2PfUY7k0S6M4N84HLcntbGpf5qledtcm7gmIE0L/LqeoAczvARX4iTT
yWYgScS0uZl1xCdeE8UzM9XQBqpC/EcjQ3y6KsPOChhS23CgGA0C85w8gThui+1gjpd0QDgZJDuG
odxxXzm42u3SfZ2Ulh5io3+EgVGtU8lHKzfsu85Y9uBG1f9fzOd/Vlq7mcpW29D3yObxX+hRk+iL
Xp6fa8b/4BLmWT16n77XrlVx6TxBlIF/y0wVxZsO5jEo8ORWDP1Qffw5wTwmm1qrZn4Y/oKaA4XO
XNXNnp26T6Apigkisk/W2r0BbcQAAhC1GC1jXo+4SAzILhFgdJaIIkS8iN4a09xwr5kPSfA38ZXp
0aatj8v58r8/gkqFObPM/iWPcgrecyEple+Llg3kmgivPWolE0CCNv1cSruYiWegdShucZ89Roab
3Ka8OYmIYqZa3BlPPJiXY5MdTWcThN6q1IKfpx/NSpIDXLgPT4Vn5xnT0Qbwfhb5S+X4b5ExLQlP
kl+CbgkWYfpo25K6wrLbRihGyLUplEwet4Gh/6zjQ3OKkApyNiu8KVQFyXdCgGdhlh+cpDnohJwk
y2XT2Bszcj670r+3lXNE2NvVPXV86LecBanLQ8XSXeNPes0rwaqPnCkLisYT96DdAre4Drq5gY0H
cE8E7To1MGX3hr3smCZhJ727LBGsrQTmxcMKjCNFaTf0WiRE99crg2Eb2rCwi6znrl/QwaRjP1xa
ucOvqGaGkfnZdi9u73yJDi2kKkPasJn8424jxBaNzmKwDkbSIufYV1jK2yZ5Dt5QQPzhoIXyGyox
m1tOwrDK1aZHBJjZpYlL5b2u6u+UsohlbxO/NoItTygVGE70Y4IIsobibSz8YW1bFgcr6d4Nyclr
8MKzCLVz30/ezAwKjA7mV+z2HxStlFyJWAXYRXajZ71FHYN3vBh8g6faVqEZrVQw/uSDJ7YuI5yF
YwF+z4eas/7QXXpE6hVL99lJqQDIk0LfdclI8Z0bvzcxKXU9jjgfVr1atDEjJJuZK2k/45okxT8f
Zn9CZczFcFzJQJtTTcJVJdYj9TrpEkDMciRj+8KFkQEVc9cPAyjBQgxtMM8n/cFMNAQ7TwA7gQYX
pS1U5tbiIxVRc8RXamEieId0IK7eVVQxOcBWotz4LJqda3GCDkPKrgbUb+Y+VA6VlFjYnWQCHrVv
Gn1fcOd4CLkOUhbO39+1Llkernwj/UXrIVTsjH9C1l+EBtkO+F3u14yx8idtoTvHksPf8zcolcLa
aWGNoj17nv53je5wu8Aj+JdF2bsNE4HUyZ5P4TzRfYyyJke1CgeUGu9Dkr6OSAMlw5i2dEA/Txcz
Ct/MEXGoSokMU5GiNdukVK8ANV6BK8xDzKm9juEJV+QbmzrzCwSJ8U9vxQF+xN2yhi1WrbWNvfS/
LyEL7tp0i1xj7PN06F1LjQkMoes/aVe7EeyUJ8IbTm8Q991fSgkX01Ju4IoJDfUv2GZqRkONmheS
uH+tu8skCrjXKWtm2myC0y/dEFdmLHD6HFjU+btRjp8REFreIffDNLR9amkrmfdber8+itIEdJID
Q/Czi0m2eAbd4x8whDezideZZxDcH78dzpkcTc2t1WXrxGHAlBmDOZ8ascAL9x2n5pfW9r9FZF05
DXNjLW8el3nEtI4VVPM2wm4/U2/YCwCttQ22Gk73R1+7W5+K+7lp2+RrQpDmfcw1q4Ck8ywXDI0v
vh5AS+57/4DbXAVyO3r90i+fSzS8vVkj/TtkgAu78tLr9VMZuiyb3ir1eFLBMSDcv0J/gvxhLdwg
2aeafXcM7Tco8s/WVCeQUch+BrSjZDdgzXIK+ztX+U3ITwIFewyk96CwfgPZvVlSW6VZQ+azPoVI
7IigWy6s20qk3GNNHVaIO1BZ6fxJYAVceKvN1Mcb5G0QvHKMmbI1e3vwH1bzTDhz0VQVMIyUe93U
0pksOZJFqX/msf6NQkayowXbsPfOlPAIAg7U8oiZ5Amee3ARmdiQQhwSbCE8XJabXuyheta+HjxO
jLRP8mVlbG51UT4Z4Q2Wh1z9TsVLl1EWGCXlnxrGHxVt/dSgLcwn8By49bF9NjgkJFjG0OX6nO8s
77WpbCjtDSRxv/8janzmqHMN4lHDh61/UF8QJ2o1ZDSj2ME71A08Ce0y9kYEH8lcv1q3hrsaYCPi
bsY5y/k738ZFs8+URta+Wcd1uJ9sHWeIuGj2Li8p39ICOB0IYvK9qj60YFrg5F1SFfRCn+u5IrwW
eOm2SryDlXaLmLlhQTFUMd7NhhXEp36pfmh9e3J05iyxQ5bHTYHuOnLuVTT+sJ+BdTK3ymNXUnYN
NtVLP5ogepkypgPl9EuiDsHAjuUS6s+PN5l3VMrvSlG4Mzzv1mkDeb6CQ0w4vALoAcYIgJjEqz5L
MjngL5a3ZzOFKEBIxM1aYzbrjeCzEW9LF/ZKQUDTq8nNO0+ucpvtDCv7ijOW9SZdTqZ+gyl8RBhQ
BghFn4byGT78a4SNiXcp17UNAKIHeSPgtb73NXUbo4qbubByOasYij/ZiV/xks2LdoNevP4mOs1h
A5iTePwIdXGCNQN2lvnz0DMltGiKygcScwWAX0yKhcFS/h/EYa5sQvapvknt5lPk1T2q4m9nxLIg
cGrVZvSqxXz8/fovcP0vndqstHIXz8oO5gYXPwNsGqs3yqIhty1ilfC/6bvAk0zphzpXLvFf5Z4a
vXktSI40VcAyGH/KooP2ICm2AeVmJNeEj0zbcnuxGti3ZGYWdnG3ZX9xcHOSKbwNwiVLDonUItga
NuLKsefbBK6SNRTAmeMrVVKVkJjehk8ClHQtwOxN888pyyq43PAo3bzaxiADyrSjYWTyXzkz3dHJ
2F+Ez/bjcucN9NfGGsmTGbcao02gTT+2TC5JRu+Qbn36sXE3aQuZoQA5NVcqH1bSTOjdyzhxTbKH
j8q0+WykwXv/EvvWrfTtX4GZaxZ1gvU1WQ+l+HHss5DxVoT5jx5iz+xrwKoyHHeY9wnJKDTyMeec
rPsWFKYmnLcoHZpp/vPsAfgZ+toM2PeXLufQlz+QSTAIetavKh9TSGeU7t7szDg2Ng+im9/awX1M
QfdAqvmkAn5XG+OmQOWeWQ6apeKgWEd/tsg4VMn0hYZ3DizPJ6gSH2E9iyJURk4kMzENX9K0N34H
WEaZ4YsMQZvo/A0T7UwbwueogY/QNYpvtAM9Jaw2Jng/NyrOGeMDp9HeyU9TI0vof5ZGyWxynZy7
AJ9k17T2hp6uiyz6ISDAmVD7YRT+0qxNr/4cpE86yb8WfFo0NphJD4lEVHiOcee0bvpmIEj2GjuO
7WIuDbvw7A/1xaniJ49l6+reh5m5aFZ+d5PCWZjmeHBgQDG2Mh+1w1tfwRYo6EVQrKGs+e6sB5yD
1sMjGdJ9gD7M0IJAP4iRmBiJybC7viOAfGl281WVhPeF/j1hIpvK4q/VOGr3Ey5xRh9rDJWsVlUC
JIIysmjI3qj0+4lz+9fQnKPOYjKM/QnoOkt9ql3K2J6LiH47PymOBCDnVVfsyYbsrLa89+XwHdrl
Ci42js8JW0Oj+AE1HPhtZrOZhdqCU+Ca5t0RwfgapYSXnTCd5RMkD6Qda6KyJbNwmobZX1V6RAQF
pkouFzU7eZjl7zreUszhZC71pD2kHTjXxuDo2w8szdowR0YFHmg8+4EoO688DqSi+LbtfF1Ouphx
AeEnnlTb3ocOV2LGZpRRzImb/CQwm3rASrTIEn8dG640jdv9GO66rQWHNM3/S7HXzALFg6G78IXa
f/CDeS5j7Rz34KdzSlhcEAszvYU0jkmki9QX0z5ILn65qQl25S0RJ8MMcW47LskvEuqawU/eaX+N
pw8dHUcDJZJcx5x/BkHukRy8fhu97k+a/DlowXwYU2899HB781hSmz7xzvSps5fpd1jioZmey8Tz
Ow9+S6yW4mpJXDSY7N8m+PM61qYJgwd5cWJeVWszAySiGFr9DoPEbUhIW2YDmesiE7+UUqNCDpQq
E9kQlXr31ahwmTG+iid9Flu1xReWL0FbXjHU06VV8a16vEmo7UlDMzg/7e9AFKcp8L5898FM4aNR
QL1D+F5I4P1M0MOIVVMnix7DuYxO9vR0oevnlEzRwgxdpjcQnBlWWR6uQUoD0PH5D5wfQZbOpWIc
7XkYfvAMeaaxjxr928hDunYrHHPcFEqZ0crMipBL+nThSb0olgTp9FetqB+mxwY5DC6Wjjeh+ZiN
lk4cvgblgHc48w8aOxPJn52pxgeIulXPqT6PwTwApLTs9l5OfGtj7B500M51G3J7YjTOLNazjwGT
etOBeejy90JT8Zy7DHBko9mQ4OZJNYs9/o1vaZPizNoAHhqnqa5JP1PpHh33XxEPh9bP/uh2uBIT
f2/b7pYk5SW0yZ0H/nrSNp2GdQjO7QPgzKWKsttI7RDMNKJ9Ix+K0X7kaHJB84gLeTI54YfOmlBq
GToXB18tER8L0SSz/uUTLtaku2Er+ac7EAO9yDt5dDdTUnAZiLMUPoNGJpskWjUTly8QfkOL9/EU
vZgu3sDiXUg+msqOSW82YJJ8Gmgwbs1IllOmhgF4DoER2yvXo3p6JEH6IK88hjeNv31j+lewWDH+
daajIZ0BeEXxVS/akeUAiDiz9ZZh3W8EvMWNu5Vu8kBmI9Zhpc65LSE8tDtr3MICxAkOPI+MJmdo
91F73sdAOwWZI9yDdrt1TefixQx98JEBfer974hlp7MbPPfwBMD25V+u1Xx2HbWYMj007nCcev/U
uuPG0HsAaOKFN3OfwJ5BSWveKe26OWlzCZNtLW7IvWeOCD+mryRsb/yaaWAdkvTPmbiNyPrT9gI1
K/hk+GU+GxnU0rJ8Bftwtlv1pcB5V9gWZ4Go1obFY2Ln8Yhrkqx5KuxjbQuWJAcN3qy3AA0T1KMh
wCxIErcTAAVDN9pU6k7g5A3wfv5MMO0tk59C3cAeymJtNdIlyfNTFYtORGsMNVczd45+QQCh7Ndp
VVMqTRIGi0yrt28QKB+BYZ/jqp+RINszqDgMA7h7L0j+YR3VI2PpKw8pw906YE4jvEWjLC5EYj+x
Dx5soox1Fx/0Vn8tvXFtPeNI8UYfxGGClxYYak0yaJY8uSl8y8jjUt9MBx0GEhSIi2muvETdB+Ka
nFA27pBvB1LjEG0PqPsfScmGV7esVd41Kvhll+09TjOuyKkkZFIEWkSbM+wpZ0JMGuxAZ0dBJFEh
DLcBUfw+s1/pavzG3LK3TUIIjR3PwEyNM6+gEpMVanQqWhQsgUVELtIEC2rz/AiHDQy7niymjt19
Pj1XKpjBrHruje7AZj4K1sKBPhLVe386JizWbLYmPcbFPdIOF9W2PS9pEwYUsXIE0KRKIPaj5jI0
6ySIhw8m59r8v99VPbusE+zDilwNYIV36kTJrMHBIeOavWrPaC0mQRKvTvJu6vQ84ckZnfSr8tlI
Qe//TaPxQB4CA/DdUyOQ9PnOdqsX2AjrPr3JdKQD4TlIhhpiBDvRxHfeQskDZt1al0U8lWIbedqp
Gd97PX0TmXfF2EeFR/gA+7SKQ3WKc3riQwY7Wtd+GrTT5UEZzD0H9WAri/FgBFD7WhH/k5X2YqX9
Z6QHK9U9B2KVKBdBhEO4w2oSIYdEdIKi2Hs/rdo4eYNfor4a5MYcf/W0Lk9aiyu9eRNPv1WvGe8J
1ZbKDJZVFn3oyrp5mfZtm9a/ONcvjipfmuJJrWJ+Whvr0Bm9JXO6lWa6K46468mjnafhpiulkW28
qCZqXu+i/6ShYi4T60fwU6Xq+9syvKvMjUvg2KfBkZcq+VV1eAb9NKHj8YhOlvWOlbAPsS9gYuqh
GvSzsgvD1QDEbV6k6zHzF0hVK8pd2A5KhHDiKQzTq1saOKwVsKXAFZP80eNz27d3SiU6Lnb1Je9o
DeboPjbnPiYeO5S7LEyX0NqoxkJ0JScEKKBo3hyc0yTHgaQMGMdgSwpkiIMxJADvMm3NdEqihWiX
Rq9/MYTMKYcj8ZTu/NxbOW74GlvjbclJ95a06hCF+ioT4Re80FnnedvA+6ja+kGLOCywEHyB5gaP
GE5Tkep/xZODITImo3ZbvvrGnvDKR+6w32f5tzVRoqaU3PXAJ7AowX92cNKEXLSHi7pAXznKyXgB
OfJW1frJb6xLm3wEWrYP62Y/KFpEE6bNkTG8xOxIjsOW2TDsHid85NyI7z4CfpoPPwljlFnAV8V2
Qg8HWIAsngjh6snf0Bcbxy03ScDRVg/e/CY+dnWwzxivazHSCAKaKawfX2qXkciSmaZHHl2O0eIe
kUaIKRWZ4vjP7Xv01G+GFv/0BtJv9nw7ULBZIu1LrrGEUCDxiMzlmLKlgc4iol4Nf2rDvv4Gd+Yt
gpA6tsa6qzuk4nHZ2WgRzhXDzC41/9VSbm0aAmkUfhFMWAeojlYwXPKBXBi3JhtddW4VgJCUYumr
1fD3nKgIL/sp4ZWAvOJQlcpqZVd1AyqEfC48yYOIf1rNvcex+motcZR99/wZfJWEQhWwqx6Hg0HZ
DOsbKwnuVTRQumrqrlu4MUjAUK/+bFd7mwivpMWwGsAOAbp4RWi4gk3+AFStl9mhSYy3KES11DTx
7ssT3OG3vnLOZtPeATUp2ip0OJHBzjVbZ906Tw6bxyffH6r0kke/RU1uGDjUeIiMOCZPLFd5kgYw
M0oy7br4y+2SUNg4rP3Kre7Y4f61Ad51jUDXoegogSiV+qQkgxn7P/YDpnwlrRW64+DBn6gp15gO
rTis17AKigjhMEk4t9vxbeoIgKc9HDRDXpkeFCst+5ZtqG3irmOq7brcg0AIqSS7DV5QbgYRzguF
71KvjOpkoJTPQ9CYXPu7SlbrKgJzlGatuQzEJrb42PjG/7g7s+XIkTQ7v8rY3KMFOHaZaS4CgdiD
ZDC538BIJhP77gAceHp9yJZs2kY30q3Muqoyu4rJICLgcD//Od/BFsAH9vT3b2VZiH/+ypB+EdYR
xqnOmLoTTwMKsmL2nJKXEuh+twRTyd3OjlG5RJWwkisKZ7REO4v1b3gbonPPszAw59wJsKQN507l
4/nvr9A3wdSJhVSTKnjE1NI9WR8WsJpz36wKXyyyeUcw5dMQLEO6r+18NbdkLtz2HI9Ne46KgiD9
f/6+hU609RLoQL2hHpzZfkhSQODFePGG/H4yolcd1A527s3IuA3jcQ/ZuV7cjZnv657sw5JNGm2L
LFQOtiw9w2Bl5PiDXff3pMWXLFXvplUOgH9dOraHGf/2Iu9tKObkZHAJ+Xi1kKxkch9B+rHNPD8j
MBJudjAtFsoM6iKPdrrfXnKlv8Zx8klWFiW2018G4b+4EliUb//Cg1VgHSKqK/TqtQTpyNCZoKTw
V693Ylyz/isCMLH1uzTnXOf8NNYJr6R+wImbIwmATIVn5uXOl625KqixJW6y9g95Gj2cSvNWecsv
HUpqasB5GuCgUNNnSeuYG1m/nTMrBLE+Ba5m7+ZFtsQ9uGmtRfuNpe6LDw41bVG9wzMyHGTSAO8Y
jbWec922N7DbXGaPlencrX1K7Oy+8MD/gjL/NplQF6FbfTglRJl5eCJ3jUF70qFOVTwICx+DFOZb
S3FUywzs84wekY/SIyPA774dHjzJCMmc1BCE0vHOOlaEBOwqpJBba9XMX4jzZkR+IZu/Nz337cqu
Saki5g5F9hFISZX+iK25JEl0FGb8BYG72DoaEuiC/4d8OQW2yt86hLR3f99XQ6eD2vWKi9FUv+p8
QVY4wczwIITAKJHJ78TXVzSodqDh5bTQFR1pnERhiOJ4pakSQxYNTfOl8bY9s5lOta+o6HdWe9Ui
m1q1xbi0PDzJFbG3Ie6Jv3IdELpUb0fxk+rVuDHc6KTb6gXwIs2UPSJh6r9UvfPUTNO7UUTPAFuK
UGj1PpFcvmVgD0jRzV5HzUWoYjydoIho0fDRxT90nSHU+Nlr21fu1lFYbSd2hpt0cGBTgT5i5HQk
t4oylwi62S12MNCqc6sKItgPW63r3gqdH64hNDy8F/kMBjQ7J3WDVtDLPzSNZltj1HdSrH3W5dIQ
pYuvTU18RGxceHbh5PsTG1Vti7Ypt27zk8EB5KRN4KQpuZao9mlkhBbCOYc1Hottmx4GpJFAJ11B
EDEmfERxIfL1NUqWB6d6zhLwc4vaRSOGs7xoCLJzFbY84MutDh8H/964k3LCU1rAGGqi7ruJ83Bq
4zMwJOeUtyEH19dsGjn+gvXFBJQfsfE9GRiZgindqYzZak5kG/bPISsIelnkPGqHYYpOhbolsmzr
Lua8AZ+NpIor+FgnycWzsjOp5199CSMdkgJ8aJ3zm0sdW5C6DF/xDHkALSu/fse+uWb3oy0btO/G
l99eMyAwthXEJ3VmJKjBbEL68VzrkIn6OJHLAtPJHB5dXDLRXqcALNxkYbAykKEyv4naK0Z9QK8S
rcfiovxlN9J5jGBCjYPtk8Doqw4t4KrNFQwYTJXv2C8Ch27BZ3N4J9LdH5Z1B48Nap8pOI9JAW0L
DSgELpyfhL98u3Wm72gBXgKr5Khk4coYN/1sxjuvfwCcw3Q6K6yABjG11XDLsGkuQcFgm/CpTgkw
OvV0HdKKnlet2OFOiO/Q9rBkuTG1CX6NuTuGbGgOy16kS3Z0teS5X2rrWmR0PSOdnTGosX6Wzr4k
ZxKqluIHa2WAKES2cB7+ihceUEadzth4/tKSfHyf60NH2R215N7FpE58Y9K/cNBoE1tzKy80UpdB
VlnzGfq9ca6r6mNmxHt2Bvs7y1ocsRpnutHFdR0fFrfug0EIkqReFO99c6Cmq+ChylPP3Da6xXAm
Haj9qoxq7ceprk0mShTREiPo+ltnyoytI53bv//bf/uPv3VJ8U/98M9uk/5vo893jV8xjRP5X377
H/93LUtPdcn//n8pYjKpTeI6fav/zmX6P3qYNkMRf3bp5792MK1f8c8KJuH9w9E93fA81zYEev//
bmAS4h+ma+D6Bg+Gf4f44H82MFn/EIbrWK7N4c1H4qGcCU7233Im4x/CErrjC8uCk+86/08NTLyq
f22w4U/yaf5xLdvXTWG5lsG//5cGmxLXTEVM2A4qx/zwdP8xJznCgiAv/3JB/tfn5t+qoXyoU9ih
/+PfTX6i//qtTH4iyiF1yxam6ThrF9S/fKt2tudmmCZY2j33hrarGGDHqQYjCu4l1qLvtFR/hnmd
VevVz0SdWJlnI4xtxBbptw9al10TsJMAmdHYiTu+xou2x/8K1CA9AnrYzB0V4VoDXMi4BzSCYT6L
CuKnEjy08+j0rb/BDg+hmYCazX5Ln4y3Ps3x8zoM5zKmr1EGkIE9bZC7itupM19VfcP5RFd97X2v
efVFkUcu9afc1G8zkGMsu3ckMeWRjARKd76CUCT7F8/aNQXHxcxLn4Dzf5urLOjjtwsqrFZ2ozmH
GMx/T3ALAS92iJg6z9BLCL4OSOuFYzxNAixBa05vmO32qWcwCYnsM9aPkp2xOsrGORB+eW90+w/n
vPvej5iM5nLXMhauvKLZ2PXUBI6KFygk2rGCvRk4tX4Zsvmx7ptPMy5PkwZ+pWS/XTJUyp30Xjfy
59Q9N4INanM3ogUI38eQqDN0R5tiU5RsZ8by//wKIBvXYjJeyvVFdUxDt6mRfgBjqBccBmWKEpOs
wqje3S9zB4TX/CSabQUOUUMNKJpuFh8k1rSNc81tMexTmHw428of32KeHmk6CCO0S8Usa3TUG6Y6
zKnp8t4lACzqov7uxhLhc6YESRC24SCCCaPVA8c391f6Sdi65haVQxOnAYjXqE6gvvsEqYKRW6Aa
wHaNAf9/QHn0mT1KLXrtMqiqlAfyfJEyKMuasQ+voYLNuJ3nZ+qp3rqSlAEOeAc2pj/tBOG+Jjs1
3VzheaZ3hIzGH0Nqx6UvnTB3gLZmoBm7iKMCK+5m0ORX1zHhWp2cJhHNrcvcyyy7UBgEJ+tV0ytm
eE8VImkNrwgni7v3++W5zTJApRrgP4lGlDJfbyMKnZK2ZbvlooT0TH2xC5wyuIYbuCzxdk5PwuHI
kaHh9Lrebx4sjD5Bwm8FAOeNbT83TZtufUOmgXSrC++iCvLCZSxiA0TlqDgAXub4qOAXq/ToFoRg
maPlvfNL66o3wL/PPW+OkMVRI+tSkDEuVbG3EyY6PdWkW2/Q/7jEWqhF4mDd/1Jpa6NsFiCmkFY2
qO1Wy2bPh4FEtDQ5QWndCMvjBViYfhz5u1bc2HnlnYDgxYHA98BHYv93PhtVkhwAVr5xsl+guGCD
0/JbO7T3/UxBeqTL30L2d9XYsm3C219i2RkzHGiZjcawGAg5SqNNnTEVilSx12Ly9F0FmdrzmJBU
p2l6xEC6MycvqDBDB+M4dqw002dHigN8LChC7W//tds8m5n+x8BaUvh5SSQEwSTHKYWgGf2IXIHp
mhomeyvlMf2FGfkaM9CZFIZvTTHnjCL4z6Wx5cT+5Y0g1eHvzIS+94Rsb6x5t7XX3bSgyfrfpWBG
ueSADeokOjRI8Xjm9sbyK9KnD3/IUnYfyw2b28NIfqbzbzDcrnMz7dvG5xysUd46pytUxumJATGw
WRp7H8d4rFUaYtpERncwtEIe+6YxFXxZjUJsx+0vY3LlTmSgcVqk3iKjENihWxm74BqUZn6GYQsR
qBpgVCumPppPRJfhXEQeYwuTHQMTvT+6wTwVYatVayTXByS0RNchYqwV+0EWfdjmcEoBEmeMlBJ1
GzjjWBi8Gmt8JiyyFY3ck70LG5jT+jicI529uBH2rnfsFhVihdtOzJbtaHhgU/nJ2ONU+NZuFhZ7
J5pKWj1UFJRVurODQPDVSliOWYlhXGVnnYmX7/mvbQJ52Dp4Ex+VtXvQjIcNZU5aKEEUb+zYZ/7p
KlroKI72wdb4jOVDq23vKe+yWHoTko50TXs88LIR/dUhKpcstCi4xQnK2FelTfiUgLP72sEckKCT
zL/OHRbcGo+UjE498DriWZyEwcekeydKLxE3ZW4uT9Q4AnehFUCveXJKVWzaQv9WnrZFlNKCpAfj
Y/7uNQwwU6v95oS2TimdeyTXsc3uNIAe87QwnQJQxUJ9x3CD2EDT/RajRxDb/yjlpz4XZ+j1wpsO
Zq7uhwqYN9VWkGGrTyn7AzhUBiA0XjhR9XsAJq9j+u/r5p3Z7ksLh7KdujcBQzsGbMZzyMIMN0rf
PPx9kDT7HlBYI17FXSTZWDduNW+G9FWkKJN2P/2eFgENv4a8Lp470wsNXrq7HOWUXdNco3GNYVhj
fIGduBXJs+rME9i2+863L4DDb4m/pnP5C+CnXhYPCafjnqFgRFXVJhP6qbKK3wmo5qWtrrkTPXYL
4fTirrd8BvYAyxgn0gn00A6gg0nDNPYuBeDv/Emn5mQ7GQH31H/HZ/FrFHcZLu28tjB31/INrec8
qk6ACwwrJz4nKbw6xiCdvUaMU7CW8Wfr2p/CRlsZdLh1EGtke5hpIeodb9f1/hPY3uuSx1SvWgSb
CRhoi/jsB+Qij7RUwkKiFoNx5xsBjw9NVT8mhQ16yUSCOQTJ7Ue7Y96dpfNb2aF6ZU2+82BPc/x9
RqB6ktPBh7JhDv0DmtrTZDU3z72rcUHGzAi9DDC1kZP6zoubW+lbSH3HqFrOlkbDmV4ZNx6X+6K3
drEFEDRqvu2KzhCn9r+M1r9Qn1veEpOIrqUjBtJOAheQHuurIyaQ/uuUcMxCu5s/Im/+DUfgQtXb
j5MT/VzybBt51g1k+4aZrreNc0brTGb2dKyEM5H1tHI4oPV0cMUZo5YSGRyyT0GYoX+qiQbbVE5s
dcVJKG6ca2XEb35sfWL0vlHrtJ8BP24Wyo9JfTzHVHVGOsug8ivcqc0Oa9+pbZ1zGvdX10vu+wT1
WXdeu+RWxh8jNVIdb984R798qDxp7+HwdgjvNG/o0/skVu+0W17SLqq27PfeAIXt3XU7YgrCv96B
AoSMcCu96Kwxub/u+jq0yzy/eeZz3E7P/cQ43sCghlt9m7fpBx9zhLxKfzVKBqxuKWLsMNPWgAsH
tAV6EWk8991YzIMQ0yEzjLOlj8RTlpeajr3VMQQ2yYJ5422rYXhUw0x8ib6XND1RBxDgFGWM7G1L
c9pnTXrx4e3Agcu0p1h4MEhwjy0xTxUvZXfiPTL5DrXy0xqio7DUvc0Re/LMHXij03p7Vo4MKgAB
CfjsRhvvXWipBdkEn7xtVzjPK9UUUiqAEPXuUoY3NZiKEginXW09WFOzH2hCWv/K2VF4/rodQQYi
kWw49h6L0bbX7FvSU362wEdjpe3U20x+gosp7OVUgSoxVBWMwnyYzIbUhoEDctrmc/4wcFi21BiA
mH8yXNgk5AkcylcobLpUmXaMsfTWxnTTzotYtovxvTAf8GEWuQAnxHyHhTqMMK/hKynMd2TuQ+TW
Nw+9iMYsauOgWXxY1A4U5Dc7U4T1Ur9QqMo0fDxNpskotQ/T3tnrpn3fKb66yC6FkIELq0ZMWOZF
GTb0tkv9RC0c9D8OGzbRWzfE2htmcRuAIQ18+sQGn0Q0C2Ak/OOgX/t82qc6YmUXXSzXA7qCM4l/
CvqjJ1WRvJuwVArqwModXeSnsdav8F6I/4B18+qL17nX9cV1fH6H1XVo4D/BPIKYeVr//xnaVU03
SAlELjUevNo+d+b4sr4LHjsGLYcPVvJEbacttQscO/yDa/0WZfLEGGnnMU6JwD3VQu27zKKwntyi
OR8iyyWMQ1GASm9KK/A3RIGI2UU0jx1gQ83BzvySQl4aLXl1WvcFYuADH8ldy84kdjSeBM1+wrrt
i27r2TVnLTA3Kv3N8nQAlQc42SDW6SQZ1YLxqS/6DwLff/hIicbaF+1w6EeSwaZ7SNIFpx4Eiojs
cYzZ1/ObL9efqUIrELSca8F2r2s/KdAWE7r1UV+iRw+QYQPEg21eKOKRXpQJ310XaI6/7bjo8EXg
A1GsZ7U7S6Z3gqy+XF3UJUqcg6kY/xbfE7Mm8WLeY3+Kw7F3WCI5gPUxsQDFxyUl+Vks+8Tswgpn
QD4tsEE8Gj6xnILHqUZz27ILBXVVW/WthQmmgXVVkjFMlV6Y6/BAio4y+r1CwW18mFULWJ7DBNfQ
TM3Ae5B8fWQSN58H8OtVOKtpNyB006rBaYVTMPUb0Vy8JCiF/qAfcFRf0Am2dVrspr45Dsmy2v0v
kv0WZ8OrC2U/T9IXPQa/pTVHXVn3g3CuYq2XtaxdVaRHbF+hNXnMxtVZM0Gqrux1yAKJtPedLkIg
tnueDBc9Mpnl77DK7xKYhwKube3zZAM4V8ywbLnxEyCxBp+c1UO2mNrRTl8sXNqGesNntDPke+Vy
X2x4XK8RkLBUmBPtCm5lHeiu9mAjPvur263wzzKZLuvn2R0o2eUV0seARzY+mHVKmZofLh3hfERs
GEgzrGcz8zdC0Js2zldfecdSdLuxxzEB6HmsmbhOV+L2O69xH2FFXKFHHCUNraJz93imdsng3mMw
8236HVN8NJp/q6q/HkxqPJqUNbALIeDevLSAv1gfIWSf5iKndgUuc2EeEYx2Eab7aDCPuCWRdtNt
D97PB7Y7cvqxaMUiXhIKPlvremb8ZbfXjIiNnUECP+q+sgZJ3OhPzPnC9UKg1oCZkAcBlrT0vV3l
45tazQ9NbVzn5cMZy1OV0Cvi5QjXNTvY+aB4Bs9Jzzrp7k2Y9s1EhZYTQ4poHgvzhSj/fl0LWys9
d4Y8zRILqw3NxkqvKCk3s1kgMsFrHvpzlMvnSK682tKlB6UI+9i7E732KDV4m+berAvS6n12kSDi
AkEO5ZgUPqeLlBtiZs5ddXigrY+m8h+J/7xUCDkbfa5/sItHgZ0aF3twflsUFw9N+1RbUAuAeY90
ga07WgZVmz7zjwjQH3//HT5ELCUadpJ60oNcPXF3QU9ELQ5GngjtBP3GKTWC47H3ahs1VtHJfIm1
Pw1ZTGBAuCwBVa/j9SoJcOlPZNu0x2paXgo95yoozny9/4hA82dx9ppRXdKaiXxNxI8oDp6ulKMU
VUlMZhZeabe3/YUyHExrtSH39GLAOuZ4woQe4zUjUTOncKr0Ue3o3BEhbAUbH+9431F5O1lYTFy9
qw7ORC2Lb34Qbux2Q4+LotN/GX39hzQa33yJOEjOQxWYTOUNyfF8Ts2F/DvUKo1bM2C2w2kjfoS/
e+t74w88ip8FnQ6zHLgYVTNAm13z2GpYcNecu/GSGnwtuRvBgzRidIgTOOjwvQRY5rONMxrwP709
8w46aRn5UY0LOqQNY4OFLKrn4t4u5Xl9T12R8Cwzi59E8P7bk/toOMUPkXfuwQXNqHDKP+ao7bqE
n2QhjhwUdXLsRvWnbXHS5bwhtebIDS0Jw7peEMmls2gYtXv2gMwGubxxHPuhbNM3MBgRZiVe6iRJ
xyVAI1zOb5P54QOA0PE9u1b+M/jqvjVJcAyUQ2zcudrGuGtqXX5KnwtJpSrG3jJ6ii1BlzprfDww
ujMln0YjvSvzO93U6f3LRbzT6s/V8tPYmJ2JgXxLZ+l2zGkfwXs6K1o+HqjcogT+B2fDAWvHt+/z
EADNe0LRrQ7KcbnyE68FpEy6V4PcOy6NPZnGIyfztooTQqM467n8cKiEm4mxyKIPLymCGRfKinfG
wonMHpo0pANh58xztLGnt27kXTccfI5kHuLgBseFHVxT9HTxxQAh6NLQWc8Dt61uo/Y8AzqiyTl/
6TS7OmntteYO2tcm0LRlrMxNHhFfig3nTYuxW9Sl356XgeqV5JNiYazYET9BU9oeoZjmrA3tXsnu
y0uXbwBaFVNpShRimqqyvdFRajbl5VU6vOw4no11h/FUOw9W7LRnPdJgjpsGyVgnQAxlshRB7zLn
9M+80Mgg3ZtWssfpfetouXT1DgSQQQelzDZBhkJS+N2mHJvH2H5mksuPrJDfKBwPkYa/QEF9eD10
Ov7ThdrBwFsvqV5pj2myCFQ6tvaSSybZJ21Td5ekkt492c1IJ/R4U2vcbsf1/AvkO3Awem61HQ73
R2nz+0KXYo2zUVgSV4K9+3yoEg6BWNnnwCwF+RW3fXNE456M+0oZJMjVNG+XgloW8tHLpjEznqme
PW7Hio1Uu7pYtfj4963tI8b3to51kUTstm2bH62pfhox3jeUw22MhstA5fR7ag7GEVsGZEE9X60W
3c5ZQGs6Cqkyzih56rJvPT+6JfscwtB8vlmVStH0O26mH9PqWPQ96y23DfcO62awrsxKjKHWJZIO
i+JaSFDPjXei8365p7HBPQkokphpP8sKKt4y8yyNGctjpBU68QpIGBpggI1zSxLrw7YRXTsPFwT3
8V92yz+tNnyXQbIi1LPzkXUNE16MwROvkQwVXczDjHWMqZjfXJoED2FJqCyM/kRZo4gwGiOD4+wX
00uIthJvRErEkbqd6tB+S+Z2wQDZFPz4VqT8YZnN0jcxbqjWRwneHLL7GNlAfXQfzcS7q2Pn2YiY
D5dlrB+PmnySJpEcl4qFRbrAq+k7IOuHllnI4TCOxXfcsUIZ+bgfR3UePf2kLQ1Fj4DoZVL+DHrz
E1kTV2IAq5YvYVFxF8O724nEqwNJyelAt96hlp0KilUVdKJfyBw8yCSnIjXk+8n37vW8tO/cvjD3
tjRv9ZKRffTkY72OTWbkmGlugyX3Se7VXGXXXz+pfX3KBv8uwr64Myv1kzAsBoaoHwaf6XsOEXE3
E2G1ZTby8HcOEB0Vgjnf2vFS0tD2j9FymVrDoe2PhKNFrnosPFY8bh9r0e9UkV9lPN27tfdo0zy3
SdeYsYOTnH47deP9yHcLk212u/ELZ3v2HVj9NtGMwXRWcYPX+wi2MtkPUkCvacfXFG3/iLUu3UyE
UBJzp5cUmU25++PTajb2c75zAPhzgFFf69hraZBLHQK8h84efPxZaQWNCeQYOdqNZnJWiXnOb7y5
2+lMpWgKsd79cXrq5wQHCgDBPp7ZvK7lHXXy5Mc6huO/fDRAXuzntB41o//Mo0ZRNfVkWPzxxKfZ
gDjqCvviWwoe3pFT/fQNufZ2NvezxQfFqSWKxIyPrmT+o2DO7RqXLUuN/OVa5IlzzXutYzypACeG
iUV6/ZhYCn+1cCyObXyQhcnbL6UeQ6dM7gYtf3JgkGzwORBBBP1GmVUaYjSiKwacL1PMQ5mVjwue
0jo3Qyil/tYmUXuygZQgeQFUKQarZXAGKFMa89aCI32YhidMGN0FDOirJXNr3y3GG40NMHAjZ6Kj
jIQQuIg3WIuALEEMws7DbiQUHb2MTA949W6yifULl0i/pKn7asXmr2lCXaVvId0vYCjJGJZk7+fE
3QK/S5kB9t4OyNKMOBLaJQDrZGIn3MxmvrPTVt38iTodypslTmtk0cYQd4NIh5sxls1W85ABKraa
IjFQRPzC2WqxjT23HMA+MyzR5vw3RdQG6kh+rYfiTV9GYoDlk7uoHMUJ+mwFl70yOS0x6rdOnf5t
u+lwAWXBx86i1SZN+oBegpW+Kamg1MpdC6CZM8LAmaeXW6au0xbdEnNnld1gdZ6l6q1t7IIWEfag
ttYwPeEpnA7sxz4pUr9CTXA3toBu2bZwvziZvaiah2ciO+KIunxM1iQuXfFoyYr6Oh5kTVBHdCmB
+NzQGnAD9NvS7QEKUrr2t2dy7lgWQn6jc+hG1KYIMiAPJGwoarSCvIz5VjZhbsLwu8WxQLFM8QPt
xfdOa72pXIML6CcUB3fm04QzilKZCRApIfu8jVzsKIdmjqB5wa6aSUedWAb6bLk0hfiIhQmBezB2
09IsxzFfeIs4ik3FsxzRxuZGHsuCBBVkVbk35ScQS+NikocRloY7MgWWQz9TGEe+F+gVR85CMQ/p
KvOlA6GCAukWKUiBxjqongeGsPEOviTIPQEgeGWm28d4obFoYM9BLztGPcFZARZAHowxMGTdC2Oh
qDR/m6f2QyvSh7kZ2cg1CeRbRe8vRCfbn4xjMj57tTJg1OmvZt+NlMtTeBTly5uvDGdnQq2J+inl
7Eot3YSaqtkF7kMmQ0lkl1RofUb2IoLBpxwrTeSb2U0iTJDmxohykQWYGP0yLV74lg9Ejy9Ib4cu
GH2Ep7zjxDgNDGk6isxEnNdhaS17Tj3rLJtN6YKOOnU8OlPC1mwwW9owWYuQwOFpgE/Csb4ddXLy
iQLrlcptE+HUcStBTVpFCXck9GSna+otWhqsPtqK7R+yK7bSx7o2e+bX7bueOOa55LsxFuDTqzVx
tCNPg5bb+ZgKL6Ok5wzhdINVidPFQDTDGH5jYqG9tMkSyGsA+1qrO/RO8mlzZR2gG4eawqGNZ5ef
IMIhbHYK7hp0M+q9B9Nnx+qMJG6UZh7JSYY0bVPemfVW0KdQr/SlPmse8qRbM/+DdENrETkkekXe
mjWxE8fcO0smmRNQaD437AYaZFQ9a8Oio2mWZtkFB35Inx/XCY79WCw7r17nXLF2NMVkBYPDbskZ
CUCzR+t16AaivzF5qY+q/GNk8p3pdL6+GXogKvGrGQxSxJKjjy/rr9m/diQa0Z0NM2zb7MHIxuES
A77zEiyXM60PbF1BbsNxRQ6UDRHkSLNfpddAvBKnqRuwW1kFFeTwDS9O5wVjWDZ5de042xEZUhtj
NsOafQ9WRvYKoiJ0biWPXWtlCHXsEpJS3lSTfVULlSfa3Boo2ea+jnO1Os6mU+Rx7lAOUUwTvd2d
+A/iWlA3ZJCQbECkb+xigSP5C2CZA9uuXIKqda1gGtM989BHra1U6IvC2Wk5LBNUDcvVLeoVlbnN
Wp0ZZUQ+yopPrg1cgZ9F0mE+0zzKyUbAvHWKxqUJZgwp+xpDlnp2QXDGtIZwZwZ/LzJj6xot2WPs
mve+O9NA1MsuNCf/CAvnKUkQnadcFUHka5e0WfP3FveCp7oQ00GzjQq9DXBenHRFK/EibIAq8TfN
uRTxOSoJ/PqFxyj9KWQP9dZDkKCT3c1eZ2n4xxS4/EurT68iLqG1Ac8lWpn3u3jChlfKedk5onwf
h1KjsIBF3cOJCJKAypCe5XKsW6SbmPpEsuE+BRdDzOZDeV3OT06KGbQZN6B95Mx851FgcABBir+7
IDZDhpERq3CXAw4ISNpUbZWeOwaYyGj7onmsrcD72qPLqDyR95FTToc2rgE1a6Sf0k6d+wycrUGz
T+cyQ2SgcDEABvhlf7EUEF6jQevvmrTY9lkYm2vZrVvRYFRWYYXGamX6s+gdjJ2SI4be8as26Z6J
5cV7F7GgVZPaMmLh+nmU8jQDfxpGS3djdfk1UZq1o/4q7LzSOaml91H6mWigJ/W7IqPFr7B5wEvd
xn0U62Ayu3hjM8nZCwN5du6JTzf0KvbKm0OvaxkrWWKz1AADOocIrJTxiVaA9fSrVp0r2tIFBQRl
0EHHV9a57YAXlxVgBQQ6anEfGKvNYexOR4q5DxGQkUy1MZDsstt4Emo3SVti9nnzbmP8Luz4CTUS
Q1FPpBYGMJUBxKUTgOwreJuwoTCvk13d/Lij3c3Vs4sQzQEwyMJYktwivmW57o4xNhLZkAluZUpZ
d1PtMU+VjoYM23zkGmksVIyvCC25qlZIviZ+10RbiGv5nL/YsXPo8nvmQ4oaVFHbyBRUfSnk1dSa
rrZfP/u9eZmMeLyzMctOVm3+smEM4Anfxeu5t46YW+gLFThzc03Foh5HX3sSOKxRjhinWqQd4L3E
NV7/Ij/YWXVxnP6JTbO5sz/cDvC/WO484LxBpeevRYG3iDZn8lH0ZS4O5qNqwQLfDD9pDOeozNTn
iNVotIx2F9NYEJcUe0JPswKTRZEoNrkyP03Dan7swLGHZm9/J6bxkC3+np25Xby5bq929iAwyRgV
HUs4nsDlk3Bq8CK7rsyDNQrNvfEIsA5DjkUW2XG453BtbVuVMMIfx41is77HQg2Myp1/CZ/NjjFi
NRutHrRHWdHE3BA5mfgacCT3TQzklapqPFTs2iF4FEHPQRvSBvKCxSbI7c55rI6lbsMcBfFZ5xSu
96OFKdyjdn7AG+vPlJHRYTIsFB3Pmq4ovXHxY6GsbVKPmhbTs88VuPHNSKFmZbpbU8spI8E2EFie
d6ey9n7MNHbbsX1sC/d3nbXtoauY6iRj3u2BlHy3YqJTjV2Ny9Vk+URhqgGZExmFlGH53Z4igDDT
+B7J2ihqSRdDVt8xgIqir77w3+K16lZgOs1Sj6aMQv7EXlOEfmL1WynnI+oJNuj+Mfb4TEK2ImFR
hYsxv+pDEXaGObKloxvJcaazY8+wF0p2il7xYBGX2posPu2E9At3nDqOxt0ZOlYtjB1Hp+AWo0as
FhYvNzGelynZoztEW63wFefj+qf3k/EoPYKMxjyjmYe+Obbh2EEYmWPzRhZt49LDyAPbMw/geFgE
ejZPy+IfsPNlodNVfybhn2qv/e5V9jZKRgars4XVq4rgdnmFgxlgpm4ND+Ah0eJp11UvIK+YXg7T
salWWDOzsamer5oeejZjegurFHvmqWQeUET7sdWMwNFKL5wt7zgv+tq0R+q0o7rNmVnqGW1w9qcR
xmStJrSiPTatxOlM+tEExFiomb7gmdkig2OkxMT8oBhk3FpN/FL8T87OY0lz5MyyrzJWe3AgHY4F
N7+WofUGFtKhtX76OUj2NDOz0jLZbWRZGZlVEb8A4J+499wOHkdjOqc+xYAaZoqcBt9Zhbm6t5rQ
XMYyKkiMFrdm+YnyMjvw8NwBxt0VUX9TFwB1x8DP1kxFsUza0Tp1kQzRFK6SGZdjIDIjKyXZFLFq
11Xs3Tu2uLIMoKx6xYEce9U+S9FdjyqFcNjo9418GzJXh6itA1xlGyrcrzaCri3Ir1smU7DXCTQk
u7Idd5YxHR22Y5Zgq1QJdFiSis/NZ55SCYCIf/o6SES/MKpELvsyiBih4jpyJjhL3gr7O6ox7qlN
pZ5TLXjWKQOToLBPwjbE/FkTp1s2m8h8ZT44risX3EGTVCQ+Rd5T0ZsYZ2jX+a3VM7kGS/J2GMiL
vloLRyd223uO50RBOILEy86RpjIk35ETb2GAwV+GlvPFwvRKOCyr0PppCxxFEexHhiD4EIulM4Rn
DfP7IjP4VVMYEr1QQzxqkONPTC7mGQYe2IxzPJTxbspRnTgu0gWm5WCwEszK0oESm12RTbsuhfnh
wU9d1q3Dvqe4Zv4bLgxTtzZWSeOhPWNLItk7hCyfecOdQANIu3oJgeYdmtMDXKZL0oE/cflOZv48
aCiDdFXcaoLErXJiGWq08phb+IMrilAqDyYAKt/o7nTDE6nbY2DYOmG3t/ghfoKTwpnWlT5yGtB7
Te6F6zlUiFSclk4/q5M35YOJ2HUQB1jZYc2CS73ObO5/bfTI90vacGN0GlvakQlDdBj1EpCoP2zQ
TxEtL9mtB9633zZ27nta4RNJWEi0mJ4y1bwDi0MNCRNsoixofPNMsDIbHQL3iMfjGDQ5Ei2vwDTV
IuZTLC9Tx2b7lLn0xKW3dH1+JVfqGvwJdpnMeAIQttHK8abLQg5sDa6BNU0YX/haYNEQ56Uj72DF
sM0iMIU01drSpzQEA9E80hMVi5ZhfpQiioPzjraErr9QjGcHcI2e8Soth7Fb1B1HHFyLSkGAMuPq
Jml0pBMl7zYmA7D30Y+FfoT2FcPHHNtiD4a3mrSiW0rNf2Prbq17+txNUeubWFJaGOF7qjn2yjfd
G2YUJ/oOfEAGGrA+g+HW79CCfVFolpSF4qIO5MxyXg8dX7tO2uAmW5e1lmEBhz8op5OlEFF5vU2P
V+BYa5LtMAzwaKWBciYEbOArlHy9NfGAR3XIpXVsSKwEPFSKdeLzJHPHZNsl2HAt8pYZF9dLon8L
HKcHhXYJIhPTJoYcMCySewpN3IvuS1AjoHKj8qkRCENFVx5Yoa2mJiBiJ+MI96mvupKy2Wr3sWRT
kXQkerU2CiJFGN7CiPyVmPy9kQ73eqO9E3pBieXUfMZtslOxj3zb4V2WtILNmF0zHWpWOglmWIP2
mfqoBPOXorG1daDC59ph6oMxsWGMZ26HAq9yp+RVDe1k7YKdX3iR9uCgt0ydGM+JXztsCMbLXFgP
BSDPRXY9kgRCCYhVHO6fAFqu1m1jfTWT99RG3mrUex6NkjlhQ3CNZxkVfmXUffpkmXSi7q7rJY/M
oj2ZRcXJ6GPdz6Lswx4RJKLVubOhc5Eu38OqQgCFN7O3PFTo+FJLwayX6QMRDwjLrcC+7uwRtmw8
vpKxeI/AaGl28bqoynMm3XblNNMThKktmln07kK+BkDQYJgYe78VOBStNWCWc5wMH45x1pJHkXov
WoDcDsAZujo80+w8GRJBk3IDFOno5yIuoWWTProd40b6Juz9DQa20nsDCb8ZU0uuvM4Tiwxj1JJo
LiSma73wn8eepUOALhv+sFnl7IMMw173sjziLLpWE6ElbJEvJAIQslSjhWXl0DaNk6nD1kiFPNES
woAuDTAN+VPR6ZjzyTg2mjencK6lQ6y3oMYY5/+zoLOdquZBOYh42K8f/RLVmYllC/xYCWqKwTC3
MaetHlso0KsPKYy9V8bXPrLUoACEm8+vASzzEV7goRt8ZF1RvYHcgkyBcT0cvEkyuWtKdBuVAeq7
ZaWO+EPBPWk59OgJ0zx7ZNt0F+jj0YkcWgDN2tGmUlEGwY2uUYZjSEDAAqOjmyLk9PGFq5nn1s72
vq3eLYlOR32IOY69DeK7lJAjNu7jJg2tN9JTkEPq6qHXITTU9gj8eXjMFFdA7TDjgf67t4nfWdUG
BrL+SswCm5icpEWZmvT2pXkrgD7WnQEcBjufsMJHrLhP7kRU854D8S01W3s5KrTsfumsVNY9m+Qx
LDEiteBEYIpkXrokduch651j2XcTCwgXp0RNIhFFQ5AcjMwzFw65zYmj733eZhBCiEzha9k0wkbR
PFdifC/y4lVyenoo/EN92pMBc5XVFky4His+9WNdE8WchTScR79BM8r+FSVL5780im1hWR9znQ01
UyQTRrnJ8yGWMIKMCBWVEMWb8exQFBeVuoF3/KQUFV+s0833pbPv3PGu0QVZ5wmYlwYfiJkYQH6S
U+CpfZjkN+kEVIuuxNPvbFSG7L7OvVvRVftbYRTvml3f2Ig5BgbkQX/NZPYxB+aO5QKy+fBqjOWl
7chTJc17kfWXQRO9MSAqDaJ3Lfe2NJqLzOi2JaN1Fdc3+O2JFqs7bwFtYwkPnwq0+xJ+t1cu6RSJ
j9mTnvl2RI6tGeklihKKyEw8sTa9QIN57Yb9qfa0ixBTYl9DXJUK9AbD+AdRitcOOu0sWyaxlFPJ
INPJ8c+mc+aewRM4/2GEN4HtFq3DjvLoARGrAvjJkz7qMQHUKllDP9tNSfg5afZLFYpTF361mXFB
Tijkq4hLenSmZzK/t4BKWfJyYLKeviidBtl4RMw8VWPdzxy+4bWwYuCd81vusXeCFkEKEu7TxgCD
lWj3aWju8u5Ls8ezDlE8zfRto59Hn2JuakPk/5BCKKeSWyJozMl9DWlL+KYVU3PCT+cNQZIXBrUG
F6MhgY9ZhxI4zsKMcLpXxcYElUQLiehxaLydVQTQPAWDKkU3Q8nAj7VeENQiW+a5IU2u2LklG4Hz
wiVomIf4fF62+cUqizmADgmZ02hRZFxESEVefIaHABuCV+ko5quy+dAJPPRD40IOD26i07UU7NPH
zt5nrXPjuZwQeQqKC8sRS7chvwH2ZVibNJAvTqTWbtXOUKfp04KHhyxjOtRh+jgG4qO2DXYNEztq
l6HyFIAdHRJOSgJ1opTFrbSYfoFpXhTa8MZmRC5qVJU9owK6EfoOW3l3SSj2/TCvqYpLzzMIHi3e
wirmbmXIoTfqy7ejS+K+nhv2QAscW/iOsYhg3OEhRB55q64sdVu3wdKvwmrZZCB0slbz8d1kl5Yf
P41RWTDg7NaJoXXrooXQIczyJjXLU6PwzTNS5JItI8SShIhoLg0DxS5GfJF8EYC0MFPmRaVzNsMQ
fwdMnAXv77IdAgzGtQPLoI2+7BAXbPjQl/FHgSg3taPbFi8pa7lNT1gip8hAF9t8FJwmWZFuvEyn
Y56QnqPeAsuOgcncQVhxGeNKYwJ/R3ZSI/a21x2MKUCyqYOmiRlix6W5hWfz6KXVWQ0e40rRLFCL
0RO6JZIik8o1ai4jSbRejadu4Q7cSWDUECPG205UBLDP+/pMsnkPH31IxvRK1xY/NrExTucuLEuE
+X6zmndEjrAPbjDddYH10KhpZ0z3PZpo5PdnKWF+VNSUxL18Nt3wgJ8F/5SGiQo81HWvXQZyOjul
OuEXEQBYpjvlLIt0OsIufIF3gyGsZmCMShT2WbMucxdvuR7Ad6GLQzGbAwKuUeoRjdQvbeqyjCwa
NLQG8xPNkx8eG1s4RQXXDivyEDBBIfpg1YwsL9rEPrsWAZe5quNNb9sXnsFjx7G7jZE3d5CGSIDC
00Tu5msgnbWAsocuLeX6Fn2xoKO9sDtQFEbuU1rCTJhyxEMAt5lxkODAEGiZufVHW8csXoN2F9TD
g6zmZw5yTXz0yX0PD96Om/lOxeUitPikBcPaUuUpJRvU8hgHGhWUZD9yuQYzUId2dheWeJ/ZDlel
5y1pOvgoawjazvRQ189eFB2zvL1jCvUIfQWNGAgOO40o+UbiW2PnCk/ZUwaRWg8/GdtEZv0OpfY1
y9wTRdSptmymyqiz0zI+4cy+iMsYIJLw752B7MOqTSjXOd89lyAuCs5FLAGyxxNIZ2jNwAhuKYdB
Bvso7unOoU5MED8a4kGgUc3xCIivr/o8eHYdH5BUqd21LZ/IQDTccnD8fN16G0sECEO8/pAyH2qq
fjtwOKGxuC4VZ1eDJXtJG47Nsh7uQTicEgQoG9esHwKBSMBhn8SnnDPYoR01SPxkeh3uxdR9zC9v
KNT92A6fRgEXbSwIh5sLt7al9EBXBBG0ZahaF5uqfEGFlEPs4hAC9rQVOhEbPBlL1O2TtpfpPndZ
HiMe8EmnTZaqxN6gZpeSloBz0dGOgaIFY8Bwbh+x8uyElR1V4pZrf5DMU8RwryTad2lhB2Bki62+
BTzsxPfZ0OKgaFN0HQJrSBBfdBZpGRphd7rk/ia0YFUPl6Y24DEnN0yAgMLRR/RmcFN3+VvnMj4V
NdMCAPeohsjTnru0OUwr5GZdaM9x2KB6VWzT7KB61ar4qmLcH4n2GjWt40fDBoGEt9YP6I0C4lA6
uvugd5d6zCdslVDiR68fl4ZWO2s1YwEClFhrygeYh+m67/23ocOwxvRIIymBrBAiqqa1yw6RXC+m
FS4PHZSJoOyoHvWiJ467B9EmDaYs/smD34XOQ0ApkpBkfJs7INOyDX7HeR7GUVFENyiYSJlCzVZj
hMKs34vV1Dvd0rDdayuiJbbEcDK9EyJAnbhj/0jKzrjUx4F4vIpqrWVMgnkAIYybfJEdwRzXEks7
dp5EzhuiCZfL0rU2gWGbW6AKJ8EfDah1KHSar8ByL+e/JoOnP0FKHMy5ToALfK6ONoKI5XNTmafE
9WJ0e/KGc+VMT0KHKlnN1agRzUG8JAbFoS2LdtWlhMU39kY0PVgyNRc2JnYL6FeWN20jEjpSWPao
tVATmzzjQXHsq2i8YPtz6Gv9yaZLA154QjGrt/HHWLBtbosghZKgUBDRedMrrWJ26QOg7kVv8i04
AxFggsMgBriZ+hhWTPUmfftDpeaBluqdGLVFUkR3aRfBFAkQyCjnqRiOJEkEiD2nU0s2aBR0G9NP
rudfi077LYe4aKXNJSYz1FF1D32F76dn8+GUxNMZ235qU/ab5CXko/2uMiZVRfKWhwd0eMnSrijV
zER/apR9nKvmyvzSpuDeDct3T7FRg2broxedX2OlmZ9EhGusyq4LBtgkO92TpWiTEJTvQqdjfQcd
xdShIZgWiA0rbC41puv4EiBk+z74BjJ3lX4fMYFVxXgXRPW7WbZb0uFWCZFKIFlwDZYBxtOSGEbP
NEmqsa5KFHe1kb9xCy+DJNl7vX5mfXqpXEUabnFrpnOVVaGXB7t1Hpgo5fYyKrprP6UNC7gcevwg
HK+kqJoV1itZXhQq/+rz/tTC0OqR3GcsHcCgJJvJIMypyccXDBZvbCLXTWs8UB1tQA3degwEKnCc
RcHRmhq4p9qn+e8ViSbc3bs6Z244+Si1W7XKwY6CEhlxVlr1U194Cx3Fy4J4i1vFthXJtwsTCOC7
wgq41O2Qywi8L1urm8xNhxmESIbZhrTZi/k9VNXZ0el38+qpdtEFjUl7CaP1wYbPtnJCFkdF+E7l
idk2sfHKVQB+vLRfUHa0DGGdGzqUtzIVNyZZSXNpp9P/qpWCJ9So4FJP5SGi/sg57heu4excGSGf
03mSVt4c14jadP6cvXYgqq7Fjd3XKQkr5o01GqdQmncodu4tLKuaUV20ZXWZDLBVSQC7nt9RJ7pN
2pPxHUzvrTltfec+yooT65+3OhK3qP73eaqdu+7absd9J7Xnenwv9eqy0eynWrJtd0qbkDi5kxA1
agb9AEAkMiYPDXbrP9teMpcSeMx9GLlJG98IHpnMPrqXqPa2Y6vOiUCPhzp/MTKrGQ1EL7VF5Lag
J1Ith4nMxTkk77O1xNbyX10XVwEwLoedoJyv6UDLHocq3XlNsIaOfGUYuMGjeu9M3qHzWqKimZhR
Rgm9vmTfsi+aBOUeex93uGCvbuCDi2smmYFR3fXslBqG902QXykRcnqGnLBzqx4SsrC2BcX2hK8y
oG5KSw2IHboUOJcxxZN1mfJXXZouNb5+gisKnoA+E5CgeVU0xiGZoseOKGyhOfgkQ/0q7BEhsdmi
bydHSVIAeOjhObaJ2uiy4okn2n6Ib6a6Z88dPfeod2y+6q4kXSsCOIv7AHkkYqE7SIP54FwWHZJt
V5LOG2kEWuoDKKdMzETx14KCPQm5Rnoz4flveTuTjfKiYN25kSgccYB/4bp60zP2zmVVpavxLURU
slRh966jMkowoHsJIyw/35p+Q8iMF+ir0CwfU8aWrWMx3XTRskfMZzcaiQw4vRFfICTR24fBMAzG
lgykjZopowVjGFn1XZY6JZGJBzvL8FZhW8jMGUhEYBZsL9zrlvUZ0aD7PKfXDL8nMFvUl7HCYxJD
G7OdZTtIfdEXNWUBSPTAwl7Q44rIrOx66uL5cVIgaZkYkRicDHmlLSN1SC0kSVabsHuCwh9fSrLr
DmHOkwaoBkJHNp+u9ebDFJw9KzvYO9YympuAwGL7G8b2hqbrPveM3V//Y2rLf8Bj+c/ALtvP/OIV
ufnPaJf/CxzlPf83M2b+3/8FS/lvwMzqtXldE+DTjNftZzXefNZt0nyPVflP//D/fH77KXdj8fnP
v97JWkVDffOpwjz7nsFi6PLbB/XvV/Jf/978Bv7517LKX5sfqS3f/o1/YVsM7x+2KfDh0PHa9LUu
P6v/rJt//mVY/6DZp0BDIO5J3Z5JJhmW6+Cff9niH44lheXpQgoMfTPSpaZumv8I2ot0cY7rNvRM
ikHrr///zn/g7vybw/M9T2X+QT+AW0Digoahf2Lj5TrC1H+kqXTMhKbOJVDexieeI2HkSsoLuBts
RKOsR4hWIJeCf4SWyIkQDUucy4Dn413UhE8eqPplZQbFzsr66zzwjD/wXgw+nR9fn2NZHNiUwp7J
kMv8ifaSTU6GThdibN+axGE1Niyp4IzMato4k7tHU+nuwQROS97I2zS1zVoiIkXcGp56nzpUAmok
qzJ+IVhjWzdsGXz2id993b+A0vz9Q+RFCiFtXqDQheOB5vkeSdOBT1Gd3hKSxg7RGcftVBcEPCAG
IlYEm06UIYswxhbJRsaYPwneEobgwir3nfD6lZ0ypIrCa3x9f3hh+vzx/Iu+tP/451+uaTiWbTjC
4gizHVs65o+vzMcePun4x5e2rQC45inZqgGNfjhprCst3cv2ua3dYwq/D5zE22roltYNY5pKc+2b
dkD3XyL6WjR1/IH9I39kUXKBxvkpUilhDo3AO+n69cpN0EPpLSv8IATCa4VZAGvMGBfZgKW/sI1q
lwNAxtZIsmfd0p6EtaNfD6vPaVDmJgkZz6ZRG64HKyPETEOcqKPYOAu92wLVdFeTZSVXuFGBhafO
Ji1hTLcY8LhRxN5yY7nDnoAkhnGIxxZnm40uY59q8jfjmNILyfDIGWscucZ2SGfj46gpqgwYj2Sq
1GLrKM3ftHPcMoEvpYZUD0l/sLIUQIOSMcM6rnHctmmGYYDET1nkh5SyFQWFVl1Q1gWH1mLAOZnJ
ruQQ3Ndq6jdG2Y6w3VJUm5Z5Eh1IOb+KjpUXYaS15zCZuKh2SIUOXqw/GIzzUBQDnAwaF4NKYrI5
F2MNaN87wDf0thJNyMGUxVubWsnZsMdPmbj+Nonhy+FhaEFiNGuVGNlD4OSooCf/6LaJs/nDRTVf
Mz9fU6YQlu5YujQByf14TeE9joJUoAUPaI+yrjoRMWIzqnUPPNUp0YYIw0PPLLybbaKaP6A9Yo0W
d73x9PuXYv3qpXigG2zLoxd19Z+wU1KabqpQiUHEaPY6j2H8Ut6Wx8Am7zGyJy7JcUBgN20/NRsu
/AcymwCKQBpfGYJsOShx5EqG2NsterGLMX+W6N4OaQKi2WjdL603FUl6zToYi3qd5tFdOZE5S+W/
6N0Sy/RY1qu8D7qVE1m3oYiY6PXV8ffv0gDS9fMH7ugetjqPw4J4kJ8+cB6QlV4BUEVP5SVnJjHl
UbvpxewYh4qPxG7ZBHsSBzFi7jrwE9vATBRcLDzCTS0Xf3g188Psp6/fMbDLcF45uuAi+PHrd/N+
sH2NDtcuwWYYH1bgWtetlVzyHGfVaIp66+fMlbSE9U4XEhmua/T/E5i5pLhnahwcmFlPaKZnw7X7
h5fHA+wXrw8lgWXwSObJJ38+MfKglbGGCsvqCUauMH62lsQsPZ3dmZ0wRdYRitKzsNpgh+6LJQ/a
3dVEa7/ueWo8R4bz3vppfWmjdoeepB+aFhH4NGbAUxHg1XVb7foUwu68PHjg/nhvK60+FDKiiUR6
R2iJj0rTuQrqrqXuc+HkHJm45M8fBcP5mZhwnJACPgyDvHb44zjPkyfpBtfhLOhmHTw7MpOvUVL+
j6210cxiPItp51RTg+8oQXINBKaC9VQ3drxjBmAwkKPzQ3GvCB08lBEOzmgqnvOm8eBH5t52iEPc
r92gdsXQvRkDyaXJdMuviglfLIHpQrVGZeI4WEUjVhdjAT8Jt8LKVBCuCEMGFazMsz5WIyFQAqJO
9x4RGnHgenPWOY96DNI9hQMDSJah4a4vzfoo2/IOgV1153vdWbnerqhS8lECd4e1hGHFhPg0VN0h
CpJHX9GDpDVDRaRUExfzlY0ZiJu5JJWqcPSH3iSLSiT2VaGxBm5S07yPKTtWruUtYyFbFgIdFALb
JTjZYmXh50PBmrPCMAedcxmXGaGovf+c9A3y1mqbe62787x8bSHHhVBUrxsXvwAO9n2j3WqF0102
1fSGv6zZAPm9BHDO4NpE5jkV77LttXvhgo1gVr7WVPHYczEtRNwOu8kgjZfL65an4H2TGZdSb2B7
+/Y5Lhp+r2kju294V6oT28LlIMZ4Uu/MiVjGWOLeXVeR5SO4ZoeXl77Ycwqi/Y1eEfnlaMKKdNW3
qcGUsHQ5XyyapuDDE2l9P+TWTU4ZsMh8kJCIjisAd+VwVTFlIPn1up4/NFk6j3jVHpXDPB02DsMb
9zPxoeCrgiG3X9XN2cjrq8FgZyfjiX4KX61tIXnDGqUveesKTPig1hPWoWUMOAU5MKELjF4/rdTb
B7gYNpoV6hhrdThgrk9BEBy4L4/NOG4snk6L7tuGye2/FIZ9Fkz8khRRoVDhp1X6zMHdifNxwLeg
cJQcFAoqBiMQb5FKRHsyOyD6qSE/2J0EJtCE6AEN01lNvktvmqTpKtbcau+Wmk7sU8OcUlXVbcAb
5qM1bjqm8ttMBYBXfN1BnDCugIG5WATKr7jG9TskWAHy7sbwqoZFktzHWou+JGOk5EVJszeByaJc
C7tPx75w/OAyS4cGsON/wx+v/vVI/aE2/0XtK3iC2qZlUljCafzxSdtVnpFz72uMTNBw5QPxbn0w
YNElirOad9lVwTzD8hlYqC7LlyajB9ehYoKxdJUWU7QqZb+tcBIA2jV1uuoXELLdH564xi8OYYf1
k+7QP+jUW/Offwdk9IWPS4iVOQOpYel1fg/Um4Wol4dXpqese8HHX7niLo4afxWODFAUao+lRCKx
+v0nZs7n/U9nE32M5UoyK8TfSxNHVlXYW6m2aFIceAx8CZRFv0Cp3UfrYIVL72xwyF7K1NP2uj9C
nirukY5OT6ky74BBUXJVzWeeIMUlBLN9lilVApEv3Q4syW3UF+P+Dy/5V18ynZzpYu/iRHV/+vQA
wRpNE3bA+dOq3Ydsr9GFmgM7nBYvrJXXK9sud/4IYwxC3mujFce0pBaxMw+gTf7qR9giyV/odiwz
Lr81ZIJrcQ3n2qQ8JT5HIwDb5HZYuTV+Mz6Oe5Ig02Uns3Njl9WJ0vF/8z0IfX5P+HNNKX6qWFKR
O1NoM2fLsUOvisEfdm1insFoTpBK3BmrS5/hmhHjbcHgKpFilZXGZwEeQEuouYiaQP0DiH3bYiVe
pG75qjqgG6XPNtu3h+Bki/bt91/Fry5kylpL8KSQxvyfHy9k4QRVTZIbzVLBEiXJfXOHCepslyeG
ZiOQNWZUsQP+sVbIiQwSPrjzgWVJlVz9/qW4vyhiaHl1ZN9MDnToFz++lNlKRvRhiziqTfQt4Yxy
oUlMvWBLuqmc1t1Ik9s2YQEZDiConvXFVVgFzo5+19q4eLMzL2lu9Vq+c2w2d6E3POLPh1WH+OQ2
cMqb2sHDbPT+Ng95RjhmsyY4tIYGmu+i0J/WZBoEi9ib3a9lfMxxpCxV7O1yJt+rStrJLuOaLby+
eR0CpQEoV/ZFpsXmvpfTVxIDThrtbF65kVKJwl0XXnUhEpeJeXNVo2vFUwFtccgJVmyHDjxaWx3U
xD/Z212zTIZ0hrYkp3yaswCJVVBp8d6XPNPrOHeu6+EUl3q7zL0ivneVt0+s4a5i+HIiQkpbIld6
LZBqLX7/tVg/s2dpp6U0HJpq2n0DPdePXwuY29wya4S89XygWpAn28Goj2mHrM4txbjmgX1Shd0g
Ja4JKMz6L3vKMVHVZIib0zpVmrWaWic/9lBNag54zh0X+Wu6NgVnrG8/uy2QPHOk4xQTWwTrGxiE
2NgypS5oslmsVIzFpjOPE4JIo2/cFf7E7ExUNss0X/vDrTwTgn9+pEoP1LdpMKKSXJE/vmW/ShIV
6qFauqyKsO4zKzeVfgWf57qiMbsMBjbpTVeyOfUgYIElYWMUiPgcU9nmHEswG4hVGvDfHCKoVmH3
ouDx3sbBsEsmcBVZbl1oqLnXYMlR/owpTvEhpwrsIjy1AGKWjG0Q+TlZsK9LoCoClplGTsJz2T/U
yizPv/+Snb83OLYlpC5ZJFLOePZPDYTnFkiP8p4VngbhleFqvcNicDOF+sHqCjJr089MIneOkAGj
h83EsqMU2dtgEh9IhuDJPT2XRkCsqJbqx1AzyciLTdZLzOiPXhDeaYpZTNIR6dHXePTY9wxXY0dx
447K3MYsSbdOgkjCKzA6OUG5ztGJXhGRbpzNjrqwn1wiCNGB9gLbCvpP47Kx1axSgp2etvd5bfqH
0dtgA79VliaWOTi4vsKwBEaF/S9AFN8wjUWbK5KYdLnXquTk6YlzipF8iSnzdsyWaw7tTv9TLzsf
Zz+e0AAadcNmcslJbXz78L8rFiRrcnyoA8T4qSO9yqBSVPjF0IoLln30jprWk/IAspxDDfe6JmOM
HX19a41c+r//po25Vf3bizH5kplkuPSL87X/3YtJx0o3q5JvesxVeF3KYOOyFkoKTIK9hiMeTt7O
MM0LQjehpfvBKqBc3CbaJ5Tj9g+TTvPvzxY+GS46yRMGlrYzT2q/ezEkTBJk12Kq7efidKyBP2Tc
aZtkfg5kQU2GA+qlgJiaNaQSsQw7e/akNZCKM0IzjLmV0nzFddge4FSx1goAK5GfRewjidEHXI/c
XqJ+zWpQ8FqEKVTDpECWgbf9/edq/uIOmmfTDGXc+Yv+dtB+91Y86Clt3uoaKN5V6GW7hmXoSQkW
HwzJr5y+KJ+BOOmNnu4EWglWfyyo57kV+JU69DdFTjRwpzHM9ar52rAc7VAGgb+S0XitrNp86HgM
aU0Gld9gk6Nr1deQSOvZUrs/vJW/zcfhEjAhNyRgW66ReRPw/bdiIq6Pu5G3klQtOycdTDOGGeeY
WPEzZ38cEuuOUv/BK9BrDywGVdt2d71guRZSRMLF0o62HzxkVeUdCkP75szD3YoYi9RgogXQn26o
8r0NLI4VWqL+MnbZSTbIuf7wKDfMX7wZJvwmchWG/Zb+8/ElCi1Ke/J4iSy18RQn+Ry37j/Y9YAF
PCJHPBnDTZa72iYHOcnEYNyMmCARQQ0SHElG5snw4SKzNNryhcTVbY6QmzOqBvGjp3NAZ75u4pss
vsvcplvreh5TJsyCQKO9+hSWgeHXr5+Sgs0Vt3nKDa9SXPu6c2MKrlgvshQJx6j52RY2u3HstgGz
Tp7Bprh3NKzMRgRQJRG3/sxWmpy6W/EEh+7aEpaQldNzF2unym+K81SbL7LLq1s3MG5H0ItV75W3
ro9IlAqn0u3sQkxDdxoq18GtTJM72Dh9RpP+k1m0nOoT4Zf5Fj6dvqwT/VlzUZx2XXgy3UoHUugw
hcHHrdXxOtf1dItJ6zaIiivPgxAmNNQsfV64S5uIOzdiqqOIscBhhvK4oT8XWWsC74unTa3Bm4jL
hgk9Q12nhHPtzUMzu5zkRVibw1JTY7KyyXxaITNMXzQq+STDJuY3pKo24QcLD3iFTd5fUotv2APg
uC/tF+EigRtjoqKzmilnGFT6WrNleZX5sb7OFDi6LgCAPB+nY+vozzVu0EWZlPctBiwSeKZligXm
VKflPZ419KAOEMDf317yFw890gl0KXn2CYf//nh7uakUPZZKqgsDk46sMVJpVescXRsRJ7oVwBBM
XJDeXjf1tAsKM7krJk0efAfBQlyOK1lKRNUTF3DiW+FGV/redpnGuGn30cuAgOA0LAjUqSomZ027
8nDQ9t74EmbWNjB080bFOnMPQhfVoNtblXSksOqpR+w3SIiMJCmQnR5n6TB8qayJro3SQBzRSnLQ
tV31zQ05cGXoqbW18WQsE2xbmMbLE2Prg4tf5JwwTbhUNlQ3ARE0Vnr2Rn4hc3L8MqASiivMiQ62
bbc7hU1TL7VO03Y+EE4WRI9tThaKIwp4EaAe10Wo7qbJtm5KNCsUH5A6g1rDyYp+1Alx21Q9j5gp
LuyDGWbeOiIP6mkMnskKhp/ajS/CQHHs+gJwZlPByfW95Ihd7tqXKWAM1ga//4J/+chBX0I5ZXDc
6+5PpxrHFll8psk0tkBWZeFVXSmYBDxg2Aa1RBxhGXefMe79P8LOZDluHduiX4QIEuyn2TdKSSnJ
kqUJQ7JskmAP9vz6t+g3Kds37MmtqKobdmYSBA7O2XttGupkrfeZuIOHjpWqDN1tnjn1wcwcb6en
8pj19Bdk6Tn3XJwQ/VhgEIdENGtI8iC5OMx2DuCs4btEorgVndH941z7j9ay7frcZwPLMpmmyaW4
+Z9zTQOQ6XNGZ6umyZKtamFIu+1LocqvrR1i+LKI4+UpOOCDdEKzj5dtbsgUbLLwbbJEfHWalpgg
kW6DNG/OMvDKOx1kV/zZx2Z5On224HFBe0QmPuCpndOtxFy0LzvyjRLUpJkuoF9bH3IREUhzOgQz
Lq2w8wCiFf2x8NlbRvrW4ZAWD1ZPwkPu+Ps0bBa6zew8AQLDWi1RMpDKeqC5fkNPMb+6AYQoKpMj
DNdxizt92P59HVh/HD1kgkiCp38WW8vI+defrkL5q1q8/sDO5X1raf8QLaOXgZg9ES2CdRo2N9Iv
9l2RtLs2Dql5TFLUE8sqdrahr2JIHsseVWHGabwzufbSl0sPRNnltyHld5Qw8yB1iG4vachuObwO
hf00IwnfJZ2ON1xMHusg2WoLMblrtbveauA4gE0jZgEhnCHJco0n/x+3CfOPmzxf3PfoKBi8Bo7z
e8HrNpOtaJqRdSWIsRWyKPdzVeM3VJN1SAx6/XPMMJsBKhz6IcBK7oTFPxYuqSn8vL9Uuh6AaAMN
Ar5WgjZ+Ly4xqhuEhpND32DR3ZoRmwRho5y4tvFlBkS/DfGXZN2NN2rjpe3nZy25jrbj+N11zOcy
yILX3Iu/jbJy90n8MrO6as65ISngwjpzvWpnif+5xKCYMPDkwrioWSHjzAJGoCzf3bkhDAVtsjfw
xtr0eWBU+lsCsQ5FxhFfKl3sRBOctV1gLguZo6ih53bYAwnM4L3GwC5cWe0LG/fhGFjRVnXNrQD8
0RCsvcmGBDApER3TNByt0NqNHSHKs+1VGwgG2GYDFGnmggGRWbFTDPgQmZpfsuR1ipBe2oI+b6pQ
mbeB/QIb/Tjgy1+FYBYYK0LiQ1mwckrxvjzEkl4H0QR4gOacS3cZGW96stf17DHljKoTV9sHsHse
3ezuOMzGXefZaI0Q2a1y3km0UQfdTMMabJHt464KS4PkM47IbSW/GITVTXyBbU4DctXh3KCZj56w
cINt38MLzSZnGY6/1w1mbDz4kJiC4Wvn0EThhLNoD6AITtwn0+1dJjHxAXcyjlPiKNJminZtnpu7
KEJDVyc3XpM85CbbCOgxgqKM+StS20dv0UjnmN+ZdWWbsW2mg8/tHRCHx6BVa7xvJy8V+RYGOYnm
PrIQmX9U0rhH67xKZedvwkoRRGET8be0etpGuKdZFvdKI71lrnBwZvcdp0C5ifrqbvAQCuji2Tbq
10S4u3Ac6j3hzPUp6mAeyWVGJqVeotOqOxiA/ey9VTicNvhDSZNw1GMzmsgPpPtRj+Ztneeg9kWc
A/ZCn43y33enPdU2NncQegBwSINciKS9Q5Jo2pEZPXD7hF+3hIGRKEhQBnS9NVXUCvKmf1eqL46u
8n3e0YIRfrLN23Q+dDWfzQ/K+cFCZPHg222JuFKpk91iXIgX7wVw6KoaMDMIIzzXBGqtxmrGNFT0
JRqacDx5oUQ1mqT7OQLeEEhP3EoZ39X2UB4rN8jhp8/5pVfkZ0vvxKI3zm0JLEGYlp4YNrE827Gd
tkXC9D+LybAVjpRHx5TRbRCz7FO7+qpMzNRoW4tN56yXbTTAxUe6istT7Z+irFxwBEg/kxC4+gjy
RahxIOFTBXdVApci7r3HstHuMZwI7yBcBbdj6r5bYdbcQemHUFlPoF3IewF6bz9Z5hDfyTj/0U+5
f/QzO7mJWmSLjAUcRVCzM8nbFFTrXgk61K0TF3vTJKs3mZRxpBmOV4ymI/eqveOG1HwQm1a1ZV2m
DORsCpxz55uDu/Wt/pPbdIESUY4nSm3JYOp7n/eyxPXLcWZjJd6hHHw3C+4SKLPIz5Hj1J+X4Haz
9rtN3QUtQkdl33OmPzTQSHZj7IJcacKtGXsQGXL5NiAdvER+9EUMmX/CtzJgLnd5k2NbHxWjp2o8
ShPMrw9Ja9v2U3vwqWMx65CfGZLOBgCJy3ezbAeSC3wOI/e+0Ixcw8Qyb6Aj+U7nbnomuXs3z380
nZVgGhQVgfXtvbK0fRtDB9gy738yKGjPxVQ2UD3H/lWVO68iUj3sp/sKjMI+hSm5trJWnZFuYvro
ANgZfsRcUxCAQ8NYq+zC6fBlxpF8D1XmYfb8NTtiexSwe7cwgmquGw6/oB/ml6SvXlvUQ2vmwtkG
3P6jbtUbKeTMJKw3S1TbKnLtezXG1aZQLg+MhHfOBHTfbW9mpF945G3n1UlW6XipqobeLZ1MYvBA
MjU+k/e6fGlrs7lGVXSeNMsX9BBEffzkAMI9MPJjkR5RPqLu5n9cBcIhaqPkWEHxSQ41CWD7Hn0y
iEXi2xNkOgh8FyaSFRyaqs9gmkDfKVz1Uri44kXtsaI9/FoK8AsDpBgq+mAg2WCsX9QE8dXLrKii
Bv979fNHP2Q5fUnUIR4NQRJisV+Ln6GF4J2CvlwDZG02DcM+WhwZLHhfmwe7Dq9uQgn097/T+nMW
5rjLMMwlpIodyP7tatW6EGp6TKxrB9FbgoWOheYf8UB0OyjZBt3FlOT6JoYPPdvpRhR5doc18AE0
KNIJwlbKNH1qJye7zSIbgzYzo2Od4uoMbM6cfubm3jlvJriK3m/tZ+bh4S6NIWSmZryPbXy/IOSw
6smwvljjV5wq/j9uj+aft0eHSyNSAYLnXPwzv33FJGamjzSar8igDANoAyrOeY3EnG7SPn2iGj2J
SEFsEs4ldJJrS4DC8GR3I4wkKuLcDKZ/9Iv+o6XIR0KmyIzAQ330u/ok7uN+sPo2WuPaeNYTMQcV
6hNNeo+fgoMAn4lbDe4wV0sYBb0Ar+IHfbQds4oPNrj/WgV/1N0Oq8BcFKPMkWks/jax6EG+RUmK
oas0ERHwgZs1J8HwHDGPT78WIUp/EZJjxLfBggBJL/dRBDSKD50WRX0QYfwta+jrAyBDGY78WyTz
w8gU/apN9wjmlcEGTZU6R64chYuhS/v0GYWFGGEBdycGGOHG3LkjHXNJXRPD0YS+dm2lvv5cHMM0
PP597f+HapRv7SJ69Jl3L238X184BCRFUpIxutah92Z46Bgmd7gbZ2AYySJOmGbnYodqwB1Ag0XP
1ffAWszoy41KIJzG2k6jQAddt+3d+ShImumwQf39U8rltf+lKOc2ID3PkFTm3Ch/vxM1unajAMsH
2vX+CzOffWw42TGVM8U5CSYgPNdGkjDTZZkWXDBW3TRyXqtnc9Et0rzfi7JnvqKGESwtZUcxqHHb
eVdVet4+8yXVZyC+0kI4/f2T/8cq93jpFt3dchdGnPbr72tE3hxULqt8mufo6CXzEhMUB/tmYvt1
NTesPHYu/pwT7YXullfC3rqWi/a1PFmxtv6xyv9DgMvn8Q13kXt6PPRlA/6fi3kOCkoaDi3BDo4y
zASYyekAphAZ22ZOSTUSMSLWQXhPGVGDdIDkW+IhAfrZGP+prQxmhFH4eH5O3f7xay1tgV+fs8fH
k5gWDGlThS5XxP/5dKawh7zwyVQPhtC8iSF4BfgL1ygXX0MmUXv6yyHWslrTfSNVtttZNe5Hw3n6
++f4Kfb97XPAgZBozvne/Mdvd3B3MpQzlLQviIF9DecAWE4TD7cTcM+DyINijz+dWTtOj02CU2Pn
2hiA45q+9zDjd0sMSJON0z4M5iKyoV2+r0J/10GY3jopV4ZZOME+DZbLLUKjvWE+e7SYgEGcR5oY
K9TxEDlqR3MCGvmW+vlFkHm/Q5hr7XVmkUQdlWej8Uivzpt5N+dBADvKfuxlep2WXik2r9si9ZkD
WH61JjeaqXhRPfmhY3Cgeu0WUysobSgRXD4x5OaNJSCgznL391/yPxSZGAAB47veot/3f5fAInQO
kzjnHuESunH0n0OPGtQJNxqL1ZHBdrnBIEfvojgZg4GpbCjvQ3q8cHTINg/tVP/jBfgpBfrt0TJQ
Cxi4MMxipf3+AgDa9gcDZOOoelReBESWQFXmoLP4JOg7PElmRLaA6ISxHOYpKcOQ0/ONMiz69rJL
3hi+PVSJ+wkIaTjSLY+u1mwCULTTs9KQjXF9Y372s/A8Fnm4jkknO6TCvdfspWn3M55G0nehIves
tkHl/FDAvbrCGsHyrcQNhGsLfp0Xf0lgxlOmlu9E1ubU6VVzhc0Cyk/21JBLnJpBJ+Yf04/gz7eQ
ZyUDiy6UXMShv61+lYzmpLBpr6fC8Y7Y8sJza5rJ2XDMBspdxZ7BQbw0fvPHeXJRUQ02Z9jYHbMa
KiiWb5TmjrtqvOohKjCHlTrJtvWsx7VVEDwv3/0+s/ec6y73P/8Ho03ziHXvwyp8eUIXaVxBwdSr
eOlR6bR77apRXfrUUwA8YfyGoBhWQTIisiS/9cKdLdZEF41ec0ZmD1guJdc5THLCnY2JloQ/qk2i
c4lHjr9RMSO9a9X8PDPQ23sRF/eYYLQGkm8nu/umsdxdpPFy28CcufwBQzJbdx237WvabqsMZUYL
cHRVIcU7m7J9rgCkVin4XMMXK1KagvFk1W4FHQR+vR89gzu1TzVDNwSJCM5pBG0Dl0wTFTvjPqO6
tNSjbO11yCzwzMgPZbIPU85T+iRTeIEfNHw4u8gYA6EQGDf//w8sg39/Vf+jAe0b+GtcHDPse/bv
DojSrlRQSXj7ffQAzQp8a/FpleIu6c167RRQUjLCa0GrrbVuKVGSJUiFsFOfTq2vZohW3XRGrA/D
F9t7Mz4mo1rFnQyveTkDt5pIJVwGtn6edCsIHw0GmvQflYK5nKe/vt6L6kSaHLnUMzh/fj1BlOnI
lDheqjjiZfdMu/qjzpo9QIjiAiZr9ukk+A8dUa9hq8ZbRHjFbpAUcs4lSuwRZNcUbFJm7GQlla+4
QHIiy/xvf/+p/0M/hSLGRazIrSNAqf7bOUcmYFE0HculGNN+4wqc8xP66xpIHRCRaCAMBsVdOEOd
ypik7wvepLEKicstEF39/cMsv8hvv5i7zDoxNjmBgzXn118MFnQ2BVUeUXaLdR00O4eb8t//CvNP
ORBbibEcqYuiwbJ/bjn/c7DXfgaBsQNq5QMhWAyvpB9RaYw3P22ZTIrqLe1s+2yVTrRJOpcXk7GU
AUe0TrKJxOow+xH0dXhD/kF4o1MuXTk4YQR/pC7HRSUPrWXuA4o4wCC8qjfRvqfMuXGn8bOCyr5r
o65mp62wvlihZHY7TN9Yn8kZvwLSkaGuVw25aqsiG2CD0j5bCbciwadFoZQo1B+0/LpnwnnJxzSt
k+wfm5D0wWlsk51X4HAciKxZQEu43qmmCsh6KsjeXYuJZqD5AIndQmsBy5Gx2OysMY/uBPfCcJ9J
PyBKZLn8z3iB6hqS7kA7dKqHD6s2TLq+9xZCxo3tKPsy0uAExpzs2NDCrUOZTjxZfKJMis5W/BTT
r3glsgsHQSCfG4/VFYc5CH9o5MdOGA9Oxmw419GlLRbrctyme7Cp+X0WzNda26T9qeim0EQBFohO
uzbNdmXNB89IAJ46hPR96l/6YhAbf7KBC6fouco+Zf8miuEhck+ovqpjD4O+CpLbPkerIvrwUYyw
XLC+3vWozI9l2EAPSLk91EZIxzq1QZkkDQOdhN9zHTWht3OyNrjhpXAJWisuCK7MszfM5nkoNO2h
rD7FojLOsvYh6ljRsGGE6ZwsiqaTZgOOfFvsR+nAbBBD/q/X989dZjkZLcswedYoD/3ftA5jPxZD
5wFvoq/wbk3gIO25/6ohLhy5YlUr81vrJtOpV6m1D2nxrzOvEDfZBGSzTmcel1psW6TbnTIlpsVN
QbNAEr8A7jDbzmUDq84n5wG184kFA7Kp9WE5+MW3BsyRSesAzJKgWIABOFTa26O0vo3TqrnVvTq7
89dA9DTVSuzTxpvZ5jEZ0l5+sFt5m3iJcZCjvh3CgFlR4Mx7eqwQsGG/We0F8nGnbCgfThmdCEJB
bEI8gjtWSOcNhdKwcsy7sD56fhyebAI4z/Cdix3HcrFCwSHvlKqtuzFQNqLEW6VxgpMhUd6ani5v
ZzBHUeHcjsxlkZ2P9TF16mtmze9GM077yFYrpTJebeCIYBedZs+pvKqHOtlV4O+yMKDPHh2VQ+Fc
jA5+ECTnbepvGr5h2DPTl80yKK1THOqIrTdpMPeHxGQgMpSXVEkGvpqKz1lQltGUMzdEdICc3djO
msyEsgJbRNeivx0q78H0S7xw5HnsgA6bjGWhAMBiP4/QY44Qw0jxM4mj5/J4zpF8YnQ5Z4ObI7qN
MDDXUfGPJo7lm390qjxr2aFpm1jBMin+ba/26qidUsV6Yi4WrpQ+mgQE6tJ8aSQYYBjIa7KDvsUN
gnbfqBjWuFFKtiF3FTv3nnHZkfoF7Z6Qh+5oDQSji6HeWXP8IRcCZ5WY3zwLAmQmovcyTNETVaxx
WKpb1YgZiC4iRA1pPJDk36i2vjfT8JEy9LMIx2scRl+qAg/j3N1zkO0F49pmIByvChuTzsG8VVb8
4i7Is/CVbk56bDPQooFDxwMHPzfQkXFWQyD4xFOIRhzek13uqsxsd+MgPpsGMYY7s2kQY00pkuGi
KBCkKYacdtMcMi+Nd13cQ1NxnSv17SpMGMc0+SNQ9Q4OCx+esC9UYwLY2/BUkjsgF5pOSot38QZU
K+U637yJ/ALImczZ6K2nNmx3i8kneLIPq9p0rMqFA/heMuapazSqyMag0DS4fKvycQSJKTKmhaZH
CgjeoeW3NN6rlgFe1ywQlLg9+08Jwvxd4WAw6Ob0gTsPEa6zBdWwiqkkoa+n2sctTI8LH/xrQ35K
Y9bj0eF3bE1rJP0NXrwcjbcpmwkRrwmWrkW5rZ1HzeJgpDSd/YKYgimItwjmcWIwPyoQCG4VJCdc
H86+m7zb2lMnKMdyFWlgIoaK3nCRQKgXF+GDY7ArfhzUyqQvoipGOXbqBiRoPbgivJcA3rC0DgVT
upkjH5a9+MoO9DrlTInsZUDUjuhbXf5bOnkUhcrbKNe9Q3J5q+yyI96Lia4Q2a1KYACkiaXXcFju
YinekYmdQ5AlXcwfw10ONgVQ8BbM7jrwMEjCD5s3IieXqDvmDaV3lXf+to+y14gJzFylJ7tOPiBr
3jMCtNhUk+9p8MNu0iuL5DXw+baEM+qA0l/l8GVbz/ryMzQEgB54jaj+HJoAGCnbHeldG0V8Pd82
wE6VvSxzQkWUOtfDPtsCD4aO4d77rXo3lbjUA1+VORm8AdF/d1V/SEduMm7E/2JmF0tBgUOzBFbY
oh8IAvbHoEt+YLv4osx140UXqfh/uwm0TGC5ahPH0V1kqvdgLh+TMJ82Xo+cpeGxWw3LgV++Xzve
dUxs/hZKFuLIeF/SMTyFI/Wi6fg4+mbrUxKoTRzDuWtlhY+TmbU3wPkwS3WOm5pwYv0Wz8XN3DId
8rLwPrWch8jMufz4Z/iNsIsjBgTgkdKdoHe5mu1DpAg2MiW98ToHW+m4AqxDNh+8wfmYLf4cXEiI
qTzUUQFgtupuZk9cZEjZZg5oGhbh61xjsyY/BGtA0WLXgS2YlcnbaNJznZKnn68rTzDe1kxfvFjh
C3edhYmCPN9fXuWk/xGA+e08zS/e+pi4PJv6IHyQdfvEy3PLIgTm11TMx+1uJyIDALHNwxCZvovq
9r3CLESM7Hesy8jvTao1TN/f5oFpNXa16r5s/U/HKnLaorG3jXz+cCsno1yR992yEWknfRVExXh9
/uDik6GpG7wLXsqA7+NQqa1jDMmr9OpMHaQNCLV+bPxIK0GQY5K95pAsVmMy7+K0xRKUmpsiCpJ9
nxJ/V6RXyyAx16oQJuNPAsY1w3eYo814QMBMsIpF/klq82XC8V02/IqGLF88Nz+PuX4fEUWBwXiB
afXeNb5FMBuZWbr/jCp2rEZOtwW7VVbiFUEZQlut7PZ+b393qv3oiB7kU86GGaWPRmWewCU+Bln0
WPsWAJGGXd4fub+pQK+pwz4NNT7kXkNCOjNnX9DanqlpcZLBk01ualhXzOH51dXMPXFJHmxM8VxX
FpBAj9535YurrLzDNLDd5pOXby5VKVi4hj/zR6FmqE2GrsBUiGEk4QtHgY3FhEfqcg6lUJZmumsZ
Qm0TDaVAZrTG8NWu4fmVedlt7JwdfucFI4I/2HgEz/J4w6Tc22l0ddN7UQ7QHESBXHDOHqtG3M9O
TmZeHUKXd+5E56QbbcQENPnFR6zI3qFnCHlYk2Ptj9+qVB/wA+KB7eOFlsliM1V9L3z9Q/ssWcOC
g28j0RiiUwG7jjxdVqryhkeSWJ80Gz4Unwrxa4UorqXNTm/oWxJ4Zyz+u9HtIRE4Itsn/kvVBcAN
M9wUcQeEumsZVU3WY1HIrxAILAA1zGJJHj5XNhP9rtxNAeoCN2bNaLdcM5wNV0VlDZu+R7XuQ9O2
+l0lIzilA18v9iJS31APQ67lVKijZN3YL0I39Otk+pmPI9bFhM0U0tRg9PjWZUO4cBQNp5//4O+S
hN2RCECJsniAZIANEK76Ip5+opL+5vp1SiADf3BkTtsRN+uKKv1bT4rRNh2ymzm2osWQOKE9ZcaM
VX+FTv8YtGa3tQUUz7YMftAGOw1G+ARqEU4EwgpHsBdkBg+1aP1bM+9uhllvRqfBbBjfeaHxqg1h
s082CAJ655UmHJ3TlI6rB0zG1tUL84evJnH1W+y58P2Ev6hZ9p3q3kvCU9cj2p5VMBEGz9EFOot4
+Jm2U2qQ/0K/B2JhkBECV7OezahY+wTAaxombTszubLVA3DWPkxekO9s7PDZz5HBjCxGM4oH/hD5
GvJ2+xOpO6lfvdv0k0Sp8Z1hk+2D5msZYllAg3PK7LGCLw+3PmdXrYCDrrraemlzYFpxmGzyKfo6
6Ohpmjj8SX1dVDGQ6UNGqSofF2RVuRtMozpoN85XQkV05hh2zx4KFe4SNMPyQ1hMMAn0uujmHy6J
VytgUrCcuTS6AEuVq5DvuLAeZlkTqDoY6BLgQzRJd0dakLtSC/OVcgjfD2+3mjMqNEqEyQo+dVW/
GsHY7sLwvvFxYJNJwOXZie5UR1Yjhkl722YPea/DLVeJz8xA64hNtV/biIE4ZM5e3zh7Cr7HtLOw
L+v3eeCczLLyq7A1a6MxSKhN/C9VC3aA1w9z+PDuD1DjescpdhbKPiB/aZpmm8S965LosWmZwpYT
GR0DFM3IZtbJLHRHrgfAM1c9tmhu13n3vUIjdNsH8aecbvKG9y807b0h2c1YAi9uWLO3wepTgiUM
bXFjxga4KM/co0rClpNlADVzDAes08QMXqKAOEBnUR1NPEOus3CVpkuRBe9dgPo1zw0fPRh1T1Dp
Y7vkJdQyex8Q5Qn0GOseKtYqRULPPMRh4XBISAUbNuCzcUWvQkWLMpU0HkJQYwaSuY429EyQhjm6
5jrJTY6pRB27WaOnU+rBbLJXz+IM9ScBy8nYAr7Tm4SqEoCxFzGznIZ9VH1GYsDuZqUPZi8JnJq/
2XX9AxAr+VhkfKVkzkE2LRxe5ShFkG4RWcM4Yy4axA7jyN5OWMNUAW4kQ2doY+qXyouO42DpXUED
Z+cl7Ghs6CsaKTSLS/stx9AQMyw6SV8THJPoZI3QYk3gL8lKU0AHwLymdYVeiFHJFtTYCebYovog
064qSfe0c+NISDcg3oNFR10aMdGLllxZrlPtmvGHaRCPG1XuTmPUhg2HITQf3sjTyRAhc6MUE1y1
Hok3ll6FDvcbEYPojipSqjLg+Vh/MLuMKTh8F4pVi4OXjKYDA+H+XEp5Gjp/uEzjBxqCaGcXCKUw
K+9MU6qDGEGXhR6ywDS69NxSV3JyaCTB+Vy5tiYELoPpbICgb4B6m7NF6NrijgrllaHxS+Bymwsz
hUouim5NZTzTVTu5Zu6xI880cjziX/0YFHB+MjTNCKSNELmCeC+T9FtOwjG2Ua4G/NKrzvg2hF61
ncgo2ZFy9FSMyWeroCLqObixIdg5SXNTIdBZNEc2lU8B9rD65CZ0V6VA1bpc4+sbU0pE3X7lX0QW
l6Zo/7KnMIuMVQNCYO3WrIgSlMAU1l/HPISb2TpXN4ph9WpBMLRXEUzaoNfnUXvkQqVe8Cg6CJWj
yQZRu+c4Bg3UDQ31yITunqg53eVLOgNClCBqGclN7FjcoRdtDsJJo/kEZwHpmKpyW9AxZDeLUybV
KNAKXvan3PY0UWve26iwbcLujGBN00OOSTszt2Xd2RunyDkjevfo5wjpZsDBvCXVUdRE0VU2qQOq
eYfA76ACyN+0kVIRLVe4GCQ5Ak8DgB7cdsf8AVeyX2VpUtPlYrvtpyNNrV1oMi8s+/pH00KVTI10
g43rYLDezMzczYHPD5nnL8VAouMk2p3nu5xy4QTHrj62NeyesCd4Iai+ZjomCdghBBS/8n0EMGvH
C5Lvett+a/Og5T5J4UKq40fn0aLyptBi12jBrwEuYHyOVtUcP40RKFEGzU53yED7egE0sBnhyTCZ
eETf22giEqr3D/k8A4vL1WudqoPrpCgAu8ep1g+jY6HUDcI1MQ41wx6knoMxihsVeZgsmIJEeglj
jPUXLpNuMuB8NhnIu2N+MCTq5DrhPl22F68wUyKdQ8L7OrLNOH/Tpl0uZBsEj9mqIeNjF3UQ3YEj
T84PEtYg/1WK0OXBOqfOhNzC9J19X437qR+Q3OJVc2Z9TU0+Rx/SYBKsUmKyuV3oaqDOFEDkL7D9
jHVvBsWJuDb7uQqC7x1LC646kNVeE14I2yg+8OwSpsADjagZyaq2nH2FEQ71ARJMg+OgHjHJJFaG
dc+/FZUZXGy7XxU6N+gcv8AQ4Wlbyrt1TMFT+dmuKMvbDkbh2I27ceIsjYEh72OYNQLwbzuZYtvR
xQaxOUApFOJLJGv4NjJ4AvQ1rkNn+lBpcw/h+Vn2Ktu3uI2QTGMGDGMNkVeSK0P5RYubIV0/EYFg
A6TvcsnZ7iPk0x4IzyF/DMh2pSxfu8v/OY+rrNBoTN0HwspTKOGkLVADlUljnuupvQ2eTIubkRww
WNIIPwx23ezquvsSlUzqIss7J9O87rPWW5eaNmfMS1tXYIVi4BUHmbebuEsheyU51un5EZgrK92c
3tOMfc8gI4VBTrrO6vxDZSIhYFEehUk3UvTWybfHgsIleagr/uTeZg8Z072yumEfBziWLPWjs8n8
dmsN5F60m2AowfDb1WWouYjbk9DgLDn28VGbk4/hKYq+zXEwUQ47+UoTOXO2vPce8e+JrLi3htvn
MWRsYwt2WQK66b7q7sqB+RYuLYnUKRMuGw6XRFvvaVs+tYX/URXvc0OxXATz21CFVyr7doWc/6QR
Buy65Ik5J8lIS8bO3CMeyFyOL0ot0imD8L2w6rPtpFB67ZLkta6hzun2dpHQkYRZrYV14VL1pTCm
gfOlhG8R85tR+sgEcxiXS2SqsUd86Sy5kVry7CWCUFximsmIMS9Na15pnD27C1edZYL7OvZObJAw
eyK6gVAcsWR/2pAhe4xHiF1xX8+Je1sZ4mhX+R3BNh85NBnyAD+DktGH3V5tI6P8yraEt17dluwH
t6lX3IT6eHgrgeDBcq6JtsDwzpxr62PgMFP73hLzlZ5nt8vL6B2MybSXRXgsCnE35t59ZSL8y010
50QS3QxlomnDrMFMLGX2Zi541PO49SMPImeoPoakcklVjC7aQ+jJeIlz+r4d7XM+9PaFydxl5naB
cy89VkGaniLh41uNLsXoBYDPN44OCeQxwtsiEPOm8TG6WeHViEu5oh7K+Jx71S27TnOnjaI/cEoy
xoXYiclFHX17SvZZ9JX1lSGwn01u8TX0srqpvxQm1FZs3IoKMPv0g/ozcRJWr8mej+oaYU0BAaSB
3+37Hpxl/6MmIaofn5DIZpyqBo3fXlO1F92nyoaLl6Odzus3OlXy1rZTcJf9B/1r4xAUDGdc/Am4
4Ig/I7lkbY7c/R1N+ViFBnBRxqLrgJ9+zl9RtXEFETt/7r5x8Rx20u7f0JJryDdRdSbDtzxnlJsI
5eQpJb4eX8hChjN+6OXfNtrue925atfUFo+U3MKaNFimtHCS2uSty2rv4nQL69rSHqZ+qPltPt7k
vXgbFrSf5UFqEm1bY2nGcqBK9ewgKPPyfN64Fu+uoGgrMIftQawwJ9c+sssXkUbJ1gntZJu1m3EU
za6r6ndJoNqmnX25q12Ljjci5aCGsyUsXkoyJ7SsSe5JbsyaPtjodl9amdIQA6GIV9gzgADdctOK
MX+SqxC2QbRxHcDPVkIYRthl4zZL+mFVjfLad544q5IYmHLkOLNCxzrk0bTkT3aHVNMxVnFQrEml
JjEwRn8L4YFrVNBe5JRxrMbUukKOO7smZI9LHf1f45E+eC0Wu7tukgepqo3tel9sEa2NeB0Pfr91
UVExEpXlJqk8tKVDu4/oggm0UzdO29wkuN3mnM0ARQm4H4X4H3S5uhKuk2yNCO56wqhJ529EhNV8
CMGZSo4P1NdXDwwhvjP1QZVtnJxBj4S0NEa7GUbeNNMxbz27viXUtt0rA4UCWdyELwCZUBl9Ci6G
MHMb+8KX9k9TJLyTlPXn6Kps14ocWgXe/DUjV1opcUmjo+rcHVkIH8Tbkia8Ymqe7wNpPHBU3MwT
w0e8grXvXjs7uSZEhtAQklwV7KXPRzylUdDpYLbaVvNJm8FeJcH0ENjV0SMdc2ONU76tTTplE8ym
7ZQmXO5CceultKtVdDcRmrIThlPv4iUUzyhK9X+MndeS40q2nl9FMfc5gjeKM+eCJOhZxfLmBlGu
gYQHEv7p9aF0JM0eKY4UMTGxu7u6mkUCyLV++24VdrKu3OwpXcRAbapeaSYTBPqaQsdwaDIC2v5W
evYFX+TBHt2vzgm3pZ9TZjFT8Btr92NrdUtj3nKINGeTNAGm53udHrVmjE4GJ4dsrfKn7QdonCDN
+neysPKgmWDsoBrNM0/IwLObcd2RNCLejaj8Fu5MPrCJuRH02lp8fM3eS5OTMlmIusGxgrgNlFFj
5JE2OXIUOuZAnWVswZW0COdcSmCdOb7N8IrMTCMwIPmw8bzmaLb98iaDkNnleJPZ+o85dW++ZFKr
syWlX5v2QO/PkovnxmjkS5U57xwQDkV+zW1uclQ0iluMQgLeH3Bdz7Y6KjRdkC/l46TFnh0vrY3T
7DzLrL8gMSF8rLeKoKkvUsW7sMZwVKY8CxyAk05c6yJ6ytyvkMB1HwcmfDhKNze38D7bTBBkpoAX
S+InQ/+sDbdeEs48TAuxSxJtb0UkgxUNoq7GFXdVr8p1T6Q+Q3v8RS0L1QO12HkaBEahcAoj3UrI
e6IORnT5H2FiMtdE8hFpINwFoZPcBtfMIdVYKmsI2kF7SS1KoZzc+1Rk/jHLsOnPkn9lJHOTOoD0
B8b20TGEcUKpw8mUqkC5lMhM01s90RYyp5yyNed479NUTIGcwaADeFu64LXZKWz8B7vtz613rKye
EZh/2xA5DQa0CMbodjaFngceQqqmc5/mKOKasLBopE+10z6U6SIcCSl+pSmRduBBejw5kdHB4EGF
+tZ7hLQqKAd3y316bOxOPKM9J3GMZBi8RU3dkvCowwyQfbCKWm1P0j1Pnq6rDzap1KuqZ1+WGd52
G/8hFQlAaaWVgFeTP6Aso9jEpsg2lSGopUAeTOcH4YtlFgyFDuddca6lc0UVH3AJT29sDz29olNe
g+RyqvWDMwSk6ux0HjLd0gQENjB5xOjROr7RHbgwe0maMlsqBxsnQpZH0MDYqZOPWy1UEbLegV6k
mFuhiYfwAC5+a8X6RTONV1l01SkW2NUq270XTX3NFOUopXAzWJlE2ybDzNHm5lsKbETAM/jQ65eE
tvNKjybS2jgx0e1ehD+/5A0NeswztvCTs5zsnTZRlF5bsDnJoH02wIJ7ffQSwEnszV3ckRpufURR
KndK2mfdHTbjwlWE5SJxH8d3z+qvXT190L1VE6lJNC4KsJWTW+ENhlXQKLVqyjbZ9p3/MmocAKb5
3ikhqIXJtBMs/d7JI5uu8XHv1vO+JuPzOLXeVyuzR8O75Py+w7oqqXUA6GWTMqqD7LUdctADcug6
QGxxaluUbWm70+GcSCkDYwY12kLGxoEVavdg7FjLfIzVe2tm8ixG7+RQUnIRw/zoD5QL5S4tlKa0
OaVpD6nlj02tM64DDGeJ4zKyzjdpGL2NDU20bDSk13HLEiMSMRd4f+iIggi2eHWQd+BmBseJh052
jwaSKrjYuQudmA5XMWwBumAYHM1EOJSwgE+3rAdE3gFdb9Qk0q0aBg5q1e10ojWJIvHnLV47MgPs
7tnHWX3vZuLsj9NBNZp9Ayy675bSZjyaL4aXTUyEzqpdWhbUxPSMRusoxYh0r8qeqjLFQpTpT+1M
CU8POitKxd49l99Wap5kSfT/vCQ3pCOlK+ann3eMjeTKkYX5Fmdjv7eAnWghVAf6+Ww4r+ojnchv
YtCq4PQOecR8hyfOwIRDYZQDj1EMj6knzoJCVH/0HqmnpnukFUBbYA8E+3JN+4xBCPoxUdTxmfuL
R04CiT96RrrFB/pEHgJucecdjQQgRJ8+jDGrSsbFwhuDYZqhSS9/PCN/Ju8RE6cszUObdlcOT0jl
GDa9Dr0bp6uIasIfS9s0IcVLf7LNY8Hr6BdIqaU1gVSNFPrUiR1Kg+gwK/94aDx2cUPhYjt1X06S
1mf6g4mcpYwKEGKhdNg556cxba097VumB8FtZURvmJSoFr63bS0QBmIq7jtENvhtzduuat/Jf7ii
gSFPRMMdW0wjVBhrchN73xpR5Lr7nrkgvsQRbPGCfUOPweaSl6U35quvYW0CfvwT2/XZx6+zZwYC
eTSIlLAND7dsdnBH0w6qJa2VTva1QwbuurcqZ11MYAHQrRzE9ZZstieyEXyy8vNLHOXZllBRzr3U
uTJwnUaDO7f1DBI6eIDAUMAD4nqk/nbBbV2d7QULOsOmN1MxmNH3VsxEkcZW8khKFMkx7S3SSVCg
3+A7564oFkoapjKI8nkKsnp4ShgYpEUe6CyL18pCyq2X9IVVNA8Ojb/XGKKXBj8gmhEwipgKasEq
65Dh5HWh/dcg+Bv0K1uvN79lIgyuNmONY/dBwvkR/FGv53I56mj/8oSs1vk44RYwxb1U/l73jpKj
n7i4dJXGcI5sfnsvt99sbmjiJ2P4cbXzwJYQey8O6rXpvbc0VeOrJt6SKA/grDf+NvnRjfijqJin
m6XY++O8LrnbJ93euX1EQ2YmQTJC7KsWeyie7MAcGaunBilIl/HbhfPEXbfrtLFaQ4DhZhrTrWm+
qlg9ah1AdIJedGUtPSh55r6FtcKVGP8pynp8w5Z8IAXqsa0n6xhGxkeromObQtJk5fhRm+R4u+lh
rC8zcM0iGErIQwUUgqlKouI9S0ac+XpJo5GyDuZ0nwv1gkDtu+TX6yzfKdipvZOQhmeZOlQUOQU8
2UAEJ1zMfOr9fqyqtwwhwMGUFX2njHDL97Ckn+6iSOwcoz+7usB1Z33q1rBLgP1UY1P1NJfRJmz5
+jhJv2uLrIcujDlb1UPjn3T+q23IZCpxdGg4bH11Urq2S2Z5tUd6H4QGUh67lKj0rokPcDa7FaXU
d42INh0o59o27WLtzmwtsWciKerVN4fYJ8oxC9nvguHBNtjvyIBWeSKClqTuwDbETtpNux2Gl9GZ
yLjV2cy6Ods17ac5cF/rlTpJEzaTdJsoALN/gMJHEO9ttKZXZzJbS0k9CkkjMS5S/yD9+XHKta+w
WBwYureW7qDd+7k48ahi3pPJs5rFa+KpL+Ioip0qLySkvvSef5d2wEVUujsYrs31jL90HZu8E9Zy
w+UNJl2vS2HYgbogIpod0VJqo5lf8E86qEu4sCKsyfgqqRLO6Asp4TnJvUs28AMHtlhWnmbJjQkd
fz1M+JLimBbwueE+GiwyjZsDDdRg4TCbjtKCDvXiyumrdKeZ69oACbH8pW55Nl+TeD6h6B9WpUgh
MB3vzh2Yo/ExgFkOsIe+SSUe+iZ4vzjg+8Bxm3zElTV2+AywJ+dxt5sFNZ/2trVT9G4UI25JHfRp
qdlbKsfbMKHvTT0AqWgkiqOb2HV5vvgZGXLuZPC4BnqUC0YIx33EGYkR3C7Jj2mm+kjN3GOm9zaU
BC0+VujcRaO+sbsOAM0zFSONuZs950xYDYrZoVqbw8gHSCeNk5db1M5AAiiANqbe0k/rz3yViU1Y
A+UcLCJ/pKKecx61rUp81GBt9kZgtMf1RYB6S46nWdjcMnUGNas4Tul4XLcqI4jRI3XSRefGCs0U
bYxcOekTBSLUk5T6O/uRaCXnlcMNOHTZ0UdaFIwNvJEstOdchvWW0381jTyr6wYqhmDQfKmIvdVC
85nn767VydBNi+m9Mv0UPdbsblAAVlyePM8HGy2soQH2ZoV335vltAtRjLCZqgnQ10FY0JW0O1Jo
DLo12/dd7LLnzlxalXfDaEZF+pj5W+WPl9GhURsB2CUf/CdsXATSyXozt2Qlmc+16lE+yZKXmrET
LUknJ1UN3rEeXnPcQWuuK+5k0JFVpTkXEc5aELlaHIxCX/4xwHH1Zma2CCriNcrMrtA05Buijwsk
SQgKe13yOPCmtaJfmIcFzLXT8MXVC+RqtGsamI0Jdjyrn3W/LLcMchjw5gLcsEFO1TjpHj0qF72B
nrJwOEtaAQBloYRrML/vcDTf+CPlAyxZ+mYkzBBJNtZ0o6VxbjRBimMO+xCLZw5OGDpIfhybLSls
Pe4mPtuoK35MEb0MpveTh6xEegs9VSflo0Iss0Hx++bAL4wagIr0xNZJzFcrK50gnZpgIJoLBl4L
aWZCP5aT+BlIeHDOLNrzaLZbZZ6n04HF+xdZJTGUMSb5FLvD1i56VIlOwZo8UrVMMgHKF+S3opZ7
aXAPhh6PmX5KmWrK2yymEww+jO5HpPs03oD3cNfGBNehz4BWbagibIv61Y1QbESpAWlQoWBjDUwQ
fHBpHmDeplWNQHZrwEqudLO2AlKtedW2K4NqMPfNAJJowPuGEMKb30elJwfuez9Z9RUtJXFs/wyJ
2lNrBLOuFF6n+QWohbbv4sPNANQG+gw5ZWnccaq0CvLU3faNToQGCRxz4pjHkcdjaULdkLdLmog0
7Q3xHNBFA3W45HporgncwMbPo3vpn3frg4k+gyWtW8uwA7hcYndiTt4TlzmDHuD8ykFohZqXNjS7
La+5TM+Uk0+nRhDxQb0bEn00WUUpNmnOsZo2MGPoXQRe+Q5w1y5Ro9BwBeCG9Ey22aHQy2WeRYnd
Uu7LZ+E3aOPYPLaQ/8kZbXTupyfEDOGejKUHp/MNMt0QyAxkHxc9URe9ks0tp7y+SnJyhRGokBGY
sUrb5GakDNXbwuzCrREBQTm0qeN0Yxk36xeBdpX3H/SiNNQ3+QPv5EP1NHRM2iZCW2eTBlF0PATG
FTEhGkJwk/bnqLzEY0KXVo1QoTUUChPEBIHeGbdTeBlCcsJlTNdhoyUCRUND3CKaDpQKao9zQm0K
whoyRFi5wC6qd+ywwFWvhjmZQVYwpWULkOLBSSUeRWZ63Wwigg3I8gBobXUD1gOpWkDYEQdnSQY6
MumNp8bmaAvtrlFpc7F84u7jiCXQgPNHmv5qkGpeegTM6J5SB5zw3Mv2++wOwLYayLRTjY+1ZOlw
DX6yxB2vVj92mxGpE8H3LWuIuUdPf28YyBkkB+nOUWnPmcAYTjYoGY5jly6PnpfcYzGc9PbBH6JN
2/ifS750lwbagOBw1Mxhi4IVz/Fcbfow22oSpCIu6Hbn4XIUwu+ZkbuWUhOf6UoHZR17vh9JYewU
TAuPw+ifM57/RiceZ7hHuxtgJIg5S0l59Mp+r/m4xgiSzlg/2EnQ4Tqw2Ks0RYGG0v0pVelLS6DV
GpOFtkmLCEmQV9wI0o0j24fRAIdm0I13wg0JWfAOetR921OFzGoBfO1skR7p5beTz3cRhe38bh1Q
ljcSwzP76xHvwu94E/pE6pF9366Ton7kcpxJCgTKKWmF4bhyEFU0n66a3rzwtnXYu5oc91Ix3xZN
5IMEwuuWGXUEVUR0SvyIv0PfZTU0QMZmEcc6gIoULcGmvK1EabNY8qsMH0c2tdOuKAkDzHwNpFuO
8TZ1O2aYECI6D2uBzC0/CVG9RTHCfYe1FbCcCZCDFGoq42cArimGJ6Hk3mICDeYRuUOYWe2xcmKK
SaGxRU9po/TNYiMP6CmpP6fUeFIgQWJ+cp0s2ShktbRhFpzoxtZu6SIlxnhalbrZBtnIueKkRBcj
ArqjsI4KA2GT/JdLJt18l/V1vqmxmO7NpuTeMfMfhNYk1aXyCxzu0UOg3yHWu7iiuq1H95U17w8N
Dyh5IP7WRjdjMhwrLZBpFwCAYg8Q9VMe649tjPCzs+glyHL7zpMJNGuiLqjF5FondoVlB8jXGAGf
bMBaw1Q7H5n40t/QrXkD+x3FpPcSWmhPh8pH5tvfrmOs48I+1enwWWSJ2hhQ1CwI2HNITNkgjv7g
xTfHER36itUeRYRhk7qq/2mqjqpkmb87IfCji7IN3dg4XzU/C5oT2Id3W2XyGvcgZ54k5F/z0tdw
Qknc5zn1UOLDDGkXaX3OsiRb6Nq0uMaJbT86cXGDSeKPNEBnbCyhH73HEWgTJl0gfg4GMRxnUfm7
iAa7vm3kTS3zp3HW6kPHcDs44jtWer7Gr0/ciJWACMjqfSCh5gQaDfyqebcErNmngvRCknScvWUd
CMjv0TxCVfZG358iVey0OSa0GriXzCwi/whhxRZ8L+0UFVPZJzvUMTxBSJTbVolzS9wBZvvFA91T
Z3Brdu3tgABpgxPpqcXUAOOPwkpbaj3QSgQ8tZItcWuPv9/AsLsbsHn62ltrOsUNLwNycOuG5nDA
SlwFc0sfS4zrLBAMt7MXOjdLCEGZKYRynic3hg07m0uBvKkF5S26HjsTL62sOW3VaN2kqTLu/NA4
9HmX7gxIyO1oTOl2dl5I/SLBXBdkE7liUfmj5fBA2UJUWg6FAHLM2WMXDMhVu8kuqUYdkbapAjSl
ol4sYkcqPE0dcpMnad4UDv0ywESu+RJNBn3PckJDx84Gi9gEaP0T/BLzvKlkuPvNNa9EnqxdvhVj
NGf7SCbmOtRSa9NI5mZDl/EevBlELH2wc80KMvJpqVQ3kTO05ZnQ/XNrjuKx/BCIggNUQOHxN9A7
rW/SOPP2Uzw8xKAoO2N23a3TELkipWYcUIleEi3UGMNmMgfqlu7OECENWe0u7C6nkF83TPJqRMhY
jExeVCVFGk621MWclKARq6R2MJYiKILtUF61POTCIkb7P/o+Qfr1RmZwfvgXVot0bGXj7TmE+qgF
btdyJpKBiAySuPjKYPiP50TuwjADK7H0fFuXDXmSSX8uNdHBsgDmVcqBSajE3h4cnhDlMAeWkRSP
sS/Wvn5t2oF7W/nvMtVp3kiiZ79oTBzB+ls/9drWq6vnjv6jG1zKoD+ee02B55ErXgY5jQ+YvQFP
SZiNGDGeLdd7+K1Pqm3vD/ENxdqA5Y1A5M+dYWBqJC6mHz2eCREfqx5hqGkbAKUk+k7Zf2/mkrHA
6Lhc2qZygnBAmj/pIac54+wrFTyHjELRaaSFAoEpI/TMzpHqFvRh3CTvMssvhVgm8rn2Tl6EXMQ3
q31m6s7LoGjGJNHxx0rHV5GwSTrmnWUiK9GwUa+mRjdufaP4yZduFFBT5P9j3t002BPkYsMG8acH
NbfvW0ldXQ2CrzMZHN1F+sgZpt+iZ7JRbcR+ULXzmZab/JlXpt2A9e0Mg8zp2fNeGyhaJvUVfB+8
FjKcU1kyBPap+Vx0Lu25qRFxk/EhMuy0N67Cu2BcKVlT1xxb6sboQhXEudcGTt6GKxDD8lRE0RaR
agUyOBjw+dajM1j9mqYDhUysOwtzwCQxiG3hxaB+nZcEZnmPQ6F/ZoIkv9htcBs4xXkwIKZrBOFW
BSjUPRFwYt1qfU79G9tiNFqvdQdzWpF5vqpy19+wfufPs7LXNIqX9xIJnIorbVcbMtvVSS+e49zY
+FRvzQkaglCDc8QPA8sHgCP2eOq9hzllq+/aZQZyCe5CHWOdaN3dT2yCX8Sy5Ss3zmGNlHbT+rm8
jUv0Jn3J4TAMZbTPCbq9Zh0xaCG0TBDN4p4cxP4i8O/tolFmG784py4i8JAz9pySNIpglE14CO0+
KKMChbsw8o1h1vfubLzMKr3Rizrb9mNNfOtyl/rYn696gg5u+JMBYkd+p58i/ccj8/ykUPPNHbpH
dzD1TWbjwOPR1RwkeQRAk2+mX5pHx9SCrG+91xxVdqXDaGpFXm/D3PqpirG+ui2pVoNriWAcyEm0
enu87xIm6f40+OCmVaYlV0AYnOK0qjdhQjE1lI1NL12oOck9QpCz7rfDioVEIy61f5xM65SyyezG
BsaUNN61EQn9GadXt88IOLAcErIQSe+13xwV6gwtaBU0HfkchNP0USNgv+CPL/daL+0gTiDy+0Z7
kxaW/wVNtO0+vUtL11gZsZaf3XbOWC0I+fTSKD0YJI4yBxF5yQJGOmMi+4vPKlYJX+yggFhOLYgr
pfWn31Lcls1HN8R+4F7YG4jkG+VsvMpOdpRwGYG5KNm59baYGxDSRV51/s1Pb+yk23oOuWINaZKb
VA9NZqoqPpOPdCCT763on4d+ktco7286nagrtDDoVBmfiU7oX7gZ0obcjBxmZpBL+PJycSVSIbwq
Q/0hFfGW2Jtj0tbVibtv7zRdc1AW3IAd+uI6wgBSyzZFt37HE6Swxjcz7W8pQDiyF1Ey1VKLI1rb
4ya6oJNS+xJI8gQA/56kCVeBzC2kCYv1LH1vQmFCd3M94VsB//XLT1fTn4j/5XbNs9dmUvaRciQg
OOfi6PVwQTUyEpK2oG8tinAeLeZVpMWbZnCST1TFnGfO7L09yWiXtP0N6F9KQ/BUbqVvHCerds9F
iQDcBVvsYtmcxECsPPLNck0WCEWSjnxIk2w61AMBftFYFLfapzMTSgiGN52jEYYISAqaTeDgqIw+
fmgaGGZTDneWJdKjSw7TMbdhuUwF3mgVmUAYgHEqCWuAxL5nwujO/YyMIR6H6NKR6rDzOxyvDN8r
gmw6yqOKZPC3cQhs72vvdZrDaNTpeE1C71Bgs38uUmyUOACWYw9XTV8lT7lJeuJvQZzK4HvMJcCS
WiecTlPfXoAc4nUeV+cYLmDlAHisCqycqRoYEEqn2M/mXJ2S3PsaGZo2FH9gavETfzP4VAJStlBt
kNpTQ+WwxtEr8dX2uBpJggkUPewfQ/JMEGmI7Urqa8okPpVJQGAXh1YwAcKiO4mZzs3kjopNbIrs
dtxKBJBEqn3Gdb7qRnIwueKvtq/Gm27JQKviEiUew7rLXtvNUwL5640oUEBfvQmInj7V/pg/dVkp
fkohj7JJ/vi+0TGQCESmeTu8iYnLLMyOqUdWSqdeVJ2NdFJCeZAd86Nhq4AlcRk7pjzaCHx73BWM
wtOENL18cIWw76QzgpEYvENwpHiRem5x791oqTrRU2IWLQ81uN+AzMnk0bbG/tbiJ3Dq/pZP7zFq
AIr0tkP2aBK+rts3DU/1FSEynyjhNhOGzHeLA1tFzicst/4kJvUZc9biDXuJsS+8jGP62BOEerQR
oOEu6ODRXe8Vsn4z5WiKaBaaX4flv6ZKZ/UIw+4YZSH1Wc6sYfXjLyFp5XEqGNo0jBzfgv2mn3Hv
FoOX3kSq/5TZzGA8CT/ogDtPVkl7CZkmG+FK4x0RziET5XHMhumVRLQAAHcGCkpSMhseYsNHmW+n
6lD60LdltY/CKj9rBqi87hJLJiMKEKrevpQAl3cz9NtZI1rGAajpABKjAsZwARodTtyO2KuGeFwE
4syB8/iVidRGtAl3KqoFLrT9YyVkfMh7LCvySCUBp6Qic25muFvFOnVMRtu9sozHqGJN0v+mujoQ
5/0aFll6xNdT7mqlyi2KtzNbPj/1kiFrUJ+1ct0K/B2SRhTP0q4iylV5yMAP4ASL25ckmvWzTr+L
ZLIpszJnk7RY96s6DWaaQzWgiU54h6Qe/JNJgQymEooM4+i+VLbz2CFrQqxFMLBRTAQI+POJe/Uj
F457TJBMk1EreAvLSx72D20Ykssfcse23UARnFW8z3rhBfhjm3AiDQPB7dTk4ijoLEVt6rq8C6q6
yaadxcByl+t8HK5FCmZCZU8BLLOXBQBrlGiXcYZ04KN0N2baoG3T7c/C6JCoTKBxlMytNL3ETi49
TLtu+ihqMHN2T/SB1atPD+Yu5rDWJJ0Bgsj7be5BcuHQRS8YH4vU/OK6gM8F9k8Ma9q0qgjsNHbX
qnvxLNylBDeBMvBKVvSA0L3XxX88BgmtCe0bp/82CJlYJ3qa7wnbJR5IUpDrKyTIpofsZSwfO6L6
drkzPbGuia2NaWszwKCs6drB50vF0HYaFsGLqpdhSj93UUzgKHp38lxQh1s35kQG8Fwa7zRcYH8x
/CvHCzCM13S7qOVyG/XRRR6f1idXvbk47m48YwKYzaejRI64TMHJurYFkgbmJGIit5qmSdQlBAq6
8fS2xNJ606K2aEc4MoDU3ELWkUdOYDp5dmw57LRmJtxroAHn90jPXAjRTiMOpQ33s/a7MjEWohR4
9gYuosgtEi4yCBfNASmLdS7XAXhkN+Xqc/CIlwDfPHp6+WiG9OpqPR0C4PEg6Vr04nisU+S55Y8e
EwpI3pLvoiYj3MvcVKeuUsa9VqLe6FoczjF6B1ZqnlElLIqclHWe7ASoFIPAyLawGRNycAgH+P3Y
mk6DOSGRtS65Tbh1UzZjSoKcRHBLI586lcmwNak2up803jttpHhDIozC+7Y2k65YN3zw68bT5gch
J/yE8RYYqkc0eDNqk3VOKvQRSFPjG3R3UBUaNXjDHIsg1r1bOjcXGZ3bPNW2uXLT8ClumhueQ76F
eFtJlvyYLWZdOQJBqx06gMV9jqCCqKYVlneftck3T1VGDRjy1WREPWUmZTC1ttiECLl29qycs8rS
Q08voqh7866hRXVdTcfJSdyvHjWY3bzDDk7fOe7qJamCOCZGXWanlo6zkPyQOM7Peir6bd28yDpv
LyHdffuhJhaewxQ4z0SFVaaNc18uhReT0RIrhZFswsR476YYQqlTlGcyLHz9tW/b4qpVcbrPRr1Z
5JjXjlquh8ElkXAe0SzVoJSXRp48cw5qKr0+82WOMZwjTXD6pzdAPgn+QbR+4q5dHh+Jptc3dTKo
FxdxFHmWk33tYy4U0VJYYKj7VEZQywSSrcM4j64iyo8iyV6LISs+ZWgcm4wwHG2M7vQC0KSyCWUH
/giXReU/Tyn6zaL7SxIScnbd1SjhM9iZ9d8O5X8KKUJbKl0XA+caJg/wB74/KnyGpTggwKw8soqm
O9q0eBAgcKiwb4QlpoRmGvat7uxjinaD3n+ZZo0pEt1lZXi7piNnMpKTDvdm3biUcayGpd+L82vT
MnmfK0QYQasUJ22dD/+Pn8j7v0Xqa47pGeTQ+L7m/mvYHZHdelICS05a8zAa7q3wcZJAdFoEfqzT
0QU85fg+CFp7M1FseVTLHT9a7dsJIVlafePTuxYWgTEm1kVP0ISGEpBBdmD4StFyUszmExoW84jY
jpQRMYpdlBv2bdT3S7d3+ULTisJEwf8JC/rdzHkKTIlVnGnmPnqH1jbLO5WTBZ+bXAdU9uUneLh3
D3Hlkc0EBqYmTqVvfYBben+iybltcvzDJpKzTe5a0SUWI1mpGnEwda599lY2oldFIpoR4biXvMqj
MRmn3y91zHeVeeqgltx2yNG7Jp3GG6TOsNal71xn/CY2Iv5zHqG+0in5oHkuaNlGTrld6hdXzV5A
3plcU7em3drwU1vPKmgB9oxDPZEqOHUoiX+vy//6Nf636Ke8/o8rUP37v/Hrr7KaQL3i9l9++e+P
Zc7//m35O//ra/76N/5991PefOQ/6j/9oov8akpV/mn/9av+8p351//j1W0+2o+//CIoWtlOd91P
M90TNpC1v6+Cn2P5yv/fP/wvP7/f5XGqfv7xt6+yK9rlu0WyLP72H390+P7H3+j2+qcbePn+//GH
y4/5j7/RZ1n8fPwff+HnQ7X/+Jtw/06is0aWnYfRzUMGSOLx8PP7R7r9d427nLotl+mRsF+SgIuy
aWP+SePvDlC7TvuDhjnMtrhhVNktf+T+XfdNGzEdsU+GoxNR+z9/8r98gv/7E/3nwloCJ/8au2a7
Nrkl5Hi6YLqeBbFo/jV2rYO0MLTZCYiVpPrL8L9Sa7BWcKfpul4kObA3UK0NWbupuJZTCkZQgHOT
VaOtMk4KAUdBy06K35gn9RDSz5N7IYRn/YEgULHQtVS3lyhosz9sldliV3jQ4/K17HG4h2V+7+Ym
Ch5w1dpswOXSJ+E3T54Av+0/KkLjN0OtwOMRKeiNNbLSNEwYDQ96LT7Tfiy78k9vRPeRp531DICJ
gItTQtbDZgobQlC8VMN8RPK6YYXEuU3jiR5MMBPJ8ECXLE3GYLtY9KsBwld3mp1ysFzg9h/Wts/J
2ybRg+PVt1lTicNgt89Z0tyZmTCvUyvZSSWpvktRzhw9yMm/JdhpIqwhfDbIS4vrR2GXfyKzOtYY
a3c51YRkO8T4Dk3jIcNlZUby4FbDp0Om0iahRPMSO/h8EE949HC9W43+brdHK+KHnqPY25hFxI9s
bj1ccIdIZ7/tQurXkJCgvyXrIktaijeN56lOyBGivvVKJ/QxgkZd4KSN1XvpEeAAc/9GTyvOQcaK
XIWk/NjfY7yxfMs5NDq6Z6aPa0Hni5k3l8YcL6ab3goHAp5murXZJd4RhoHmpHpitJ9M8he8Hogv
yr4R9sBm5wi1crClfS5Ii3NT+y7GGI0SwCT5wZ5OIF6PGGe/I4zRpySU1aveH6yaSvZBIwdmyDKT
lkamtNQbsH6QRrjzxky/pNhX1q3wELQ61k3FWAD90W9Y++JNNuKoT9pdKFjmx6x87gf73aLDakec
+6rQSH8pNXfvlu4SaK2HEMb6eZDqUMOjM5lhLlNZO+4qDbprpNGSPpRXX0pUzzE0vSrpZwgj+O4x
0tpr2eHOiB3roE1Qx6PV/cF1AFKmuhhWfc1M89iYtbFOMDi5NN+g3PeOozHUR+p1yd8vPW3X0r2c
Uo1ECgX2cIdLSRH1RDaLET8ypT9D2RCNYd9og07yQOuxVPhadvZa3NOeXhwUxO5GrxiZodvR7cZ2
saoqp9soV+831ljXuyIdv2ut5Q6/RmUVbclQm/cYjyRAzBVAxmAqY+/O5XCVyIVoo/mq1ZK/nXzJ
Ic/5+paGh87eCRXGR1a2ddeG31bBd0E6kO5nUBhfi7j3GygUsnfxQfM5koxRvrGqZqvCRrlDZN5w
pfkN2n+eD6PDS9T/O0fnsey4DQXRL2IVCeatcpZeDhvWvMScQIDp633khadslz1BFIEbuk/r/IjY
zAX0CKth9CO2l2RoOqpfMWxByNHHFyYNwE//x/Nm5d7K3U2eN9CXRPuUlCH+AYhPLq8FkuhXlG5Q
LHwWVGQSLHnVnrO4YXLRkeo3GEchxLMI2X1rSx5lOp0xKz/1E/LoijjcJRPttd+tSK9F1BZk5OPZ
kdpb/+s4yxJvJlM4bKvtgtRNYtKhzqR++Q0Sx9ikveVCJ4PXWxIshxiR34ceinevHhmjdMGHYsOP
DLmFVBObHyzK6UwKk9CI5Cx4FdLi/vaoCRGN5z8NDYRBfWka+6U0s0dZIANN1LIsXT7Y+1y+CU8+
ajXaVZsjzBxefAMCbU8XQCoSjyIiCgfRH6Y6ejFffncqZkyAxvVgeO4BUzk2ViIiQhIYQKzONAp+
80PU0A2irrGP5WdujTvsTO0hj8ua2XBJa5agOzBKRgrax4Nod/5vWcCXl7FhrN0Yy3ou/sHhZZPP
zUDjM94EmVRLTo1DrlN8RBWaTTh1a8bQwBwkzx8HJ+gRvz1Qyn9ENSaLlOygSY/NjjwYVj+oVibr
MjZsuvvuV6j6lQMnWvG7jB8alH5QLMJV2I4/U9Au4OH263vKls2K/S6SaBg7G4qRCb7NQeMhqVG5
j2zGi245ar6vkw3Tz3OeQ1UiumM0n86Ira1oExZLq2TJYpvZ2fHmC2rZPWwxqtKUcW2xkU4NmBDs
5ILeb1UStNdqPkuSby6tG39KjytmLLYDlf2i99D4ROZ0NYqGOBj7VM7trczaF9P0WY2ACzLTK5pI
OBr06IXuFLsPcYWhwxKbM864JXYqF2b00PrNkm9ntc0xeCDgaFCctLdpKq92Fn0qi9v3/jdEtn+E
LWZTX7xC40Oc68HpituXWJUrX3cvBsTIdYTpQorsofEEEgEWAjBgiqPRsZfQGSSkypxvzaqxR9Tb
9vgjGuMXIyJzt9jcpQmb5hyBnaPYNvu2+J1lsR8UbuZKAYx3upsWg7HUUfiW1zHzeDN9hOqwHUIe
agH8MDbvAvSQ3hFlwdPIu65SsoIqiJxW/W/s663d8/Qw9i0ja35tukTQjGaYIm9WUlUgoZhiG062
G4X5TDTwqSR53e/9ZD1MgtkrY4SsRDA15XO6Rrn6LzXFi2M3087L3RvwXbKgWnWhQSQ3RXGMtO0t
M2e+RA58Bxt1+jKMdoBAGPCzpHamq4XMBJ8Us0U4YxLttrc2Il5jQvHQGKb9a51M3cHKW5S//WZu
iYWCq/051EKTkdZDkiirTSdQ6scF2pbU1R1nv/nY3K0eJRp4DvJlXkWnDGrX7P7VuGqx5zGhrb3i
3SyY+mAGRHDtfYOhtSEj+L8dGuMCUg7OZFicuh/Y3iD4oCd1arGZ7qHsgxNcR1zsC+GSTxBYCFPn
VViPJGBaMFKSoHxNpTrBeiXv0q3eMopRKGTc4+ZIweGLazrS7MxdTX4n6We+HbzmTr8N8wKHH9BH
DNPaWoH+3Nejz/Gm2gflFS9eW2D7NYOXbg7/+TEgMYi/TLKH5sEK5Zb2DNkFUrBtoK8OxJkuj/nO
jWm3mUE5HsZQwULR+YY8nIl1zRJJWLBl98Mo/FVVP0EAqoqY9T8z9zl5Ro5UrFaxjh87QECtV124
YVd5V7D/CbzvNvosuEPAQSFCw97UbvxBc1xK56S+WqTlSrSEhM4RCY/x1sn8JRTR9wgj30IajJcy
H/tmDEWQeIRiWyNbHKp0W7U+chEnvDkN8oTAJ3CYuC5kWLNzYGVRrjsYsjs/OMAVRCHS4rErmFGd
c5YzG1WZ2/tQXCVBdqv8bDOrLOVRTbyEqf50rHNYN85rEDvbJBLVMb5bgj0v3TKs16gx4Z+TdsbR
3fcWzodUgEbl32MUf9QQUMLM6neoaAjva+x6C+/1w8aVB4FQgDh0y2oV1zghRWqcZ4F1x5F/jRf+
hlPJ71/dAhccF+BLH6eotSJwzz6wcVo4mGKGCYYaauCJx4HeXsQDjzXAwNn9GgJFu+gfeslAWek4
PDAxusjUXwUOxvLaB1U3Wjy5crQe4t+cq3dderitgWkSwMj56LWxtULzBoTWHn51Lotl4BAP60gT
gec87Odi+Ew02lXVIEAHdB+ShzAx0nP8K4p86iKKNu3kjya7PCdlRghoaZNYxW+fAx1xiMap/I5J
vo9qphK+3BJquXGc0WEOGKFadlXAeLv9Q2L3g0P2biMiKCtzz+6cTnAJwHQRJnOIVOXunMpZjUZ8
morXHpVKlgTb7u4ADYHPL615ZFoJo2VEvrcd2IrD+fnNZRevyruYOcxQ0M5ezdNQL043n+Zw+Bot
78HvjKe4XAzDt2F0V+18NOO8r0wG0OmdvBO0fGBm9Aua9i5NCO+bM+eJ6/6PlA3WhO7GjmbKD9Ft
ihDxHAOSzyB3AYr7BhmydfLu1oiKO5LcdrEBhyx1+dXQQPzkJYSrCeGvf1+2z7HgvibG/KCsAc6P
5mPonVMx3nH7kXuoDeKCBt/AIBxcs1Lf7N6Y2QnpBXlF7sK/Lyp0bLy4eOi7Nues9X7aul3P96vY
Qm4Ge94iTkBSIHXfMoSU0Y7EECq1G32fonj8GDz8J1Gmv8DoE67H1wpaS3bR6a6p6PvAE8VbYHIj
0MgOPB9WO0SC3yjaT3MxMc6N3usAj2iH80h0fJUajM65nK6DkjNXA9OcCSHHgjt30yijXcfuZezf
KcIBePGqG89dwCeVNVjCisFG3ex+pOTtLIpyeJRWdVF+80H6Y+wgTSZ3nnbzUovhFlFMNu7fXaba
ZnOzNIv4Hx3evyx6togr2KgZgQLFcFQJJkzDwWq9Azr5Zh8L7xPe12qcQQa2vmUvyZV8HpzsjYH/
o8r9W4jaehWia6tDyeck86WT4oEoEYOsR9dZD755HcWd8eUX+7RkzltOs6ZqgDgCRs2qQRiZ6Y6C
R6zaMXqeQR+l0nsdK3Uck5gsYXfaOMVwKpv+d3Rfp/prnHhh89G7WL23cZP5BezZ68AEjeUVNRf6
SYMWMAejhHIp6eOr1dlYOFW7q0YEXr6kWKXEBEa2DMrmi5ZX4D6cj3XUdPgqyo3vgT4Gwdfavyp3
zkPuMyYuUdF4ksIl7Xax9w0Pbl/fT/bEeEXzkKAl0D+R9TwCBSOWs3kRsJdDeClbghd3jUs7bSq8
9VofXQXbLbRZOcMHSAS7CtOo9yCyeNDFvPKNFstJ/pxW4s1Agt7BtUlMdl1VH/9zkB8g8SI2qX6q
1HAdO/kiap1xYJTv2jFBNTj9q9mL8yDifR/2H2ZSFt+UOv/aGdAJ5/6q5iu+Ac1DO2P7Nh+MejVE
5l1GP34aKg33fcQLg/uXLfPo/4nB7tci30dzrHZeBOKWv/DZu0W4B4j4bbc9DEObk8cSLUYFFDih
cR1SceStIaWvwCOF252ebiz4NTzgnOPgbOqauyINu3XjxHBVTUC3FWKchZwsrqis3TDgANmKIx7j
ZsF/Qc+LVsRkAtsXDGLleApYaKfRwMy/wFRoBzHLUT5At0gwJDK7XWmCn7eJjwY6QCFLkw8Yx/B7
aw0LctHZKRgozEWkaW3cnNt6NEYSffCiIXOCuTei7a7RUVNEI6ZmbJSqh9g0p6Ploie2S2b0jbsW
DTp105j/cNSAZHFy6L8+G/iWL7R2ezpYRP6e2W4dKv29w04PVe8nSpaQ27biC5rwbuuHoFKPrSld
bt1k30Q2YijLJcIkAp5ghue+bb+9sJk5XWx7jSIEzfzEFWSgLlyjwCGbrlpAdzjLvjr1CIT3CbSY
ljCNpW8N4RY5LKAgJEah4AWr8dLtvNR/TMuyYMbV84phPweyvLdzLm3cWtfYqHbaKquHQnrtInTz
n1zeNzgDjU0+QFtAmvUQlxPSFusqhYG2Y3riPth4yZRvwcq0Symiep/b6c4Wbki5QZFUpqsas8va
Mz/CkU4ygGqreY1cv4ffa7MfLXV0slCqHrCskG7UoUV32h40XPmhqY6B3jyYpuVfZOYyCBvyiHYr
v4aTh8Wzlu52ZFuL6juu22sv1lBQq4Vuok/foUQ1g7hdVS6eiVnwuNHOv+deu6IjYMuVfBN1hSfW
ZCPQ7tkcjktmpc+jZmEoNMw7BBQlWC0uS6LhnGzE+eoQvzZjNFpXrXGXLeHem8FI+QkC7bpK/w0s
R95HhBHmqmklfg7fpPtX0AQ9UDVZpGmWkQSXCQiUAtcc6gSxqaPU2LQt5oG0Hb5KMOaOMRAt3iHq
D6I/XZKvOPK+L6VpPLZo16BiAYoFkCuMaMtNjpGS7BTNnVtJYkejqXpO+d5A4bhvNjpkLSGg5ntu
atoAQBRwnabfUteccgRKJnm9M+zqzZJnNtu3aTnPrWQuxng0n17mNvpr2XisVZ+8ViviBQhNZzyL
JR8neWJlG58/L7jmex6FvatmI9vUjvPg9/Z7SesDMxD/VeS/+41gsVqwGAnicWVJPv5WveAc5ntc
F8G6Bc4gjKuSfb6pKCRwUAYlE4v+iYjHiIOUZE3GntiozaMpB/wDbUVcGSC/QdgF1qf6eeo0guiS
PVXou/1K+dYTe2SqrKn6jYT66mQKCaFJPuh4lp6FboAkQww+SKWUydvPnHEpY1q1sSOt1KK0amwi
HYbE2TjlcHGwNwXswZeWyarTx4zLNOZOSoBxt/bV+JxY9V/Zl9sxn1AjVtmvsOkL0P4rzUQIBgVY
6iYCg3EP03GuJUb0a4Q8uaqcc2wTbBNY5QqGHakbEES47EESIGfa0Vp8dXN3y/JyU1f4r1W4S5xX
sHVAcO4s17tT09MHL2erOQ4us4MIFZWPkn+j2a0C/li4swNLxGhYd1WP6Nb3ZIljsCIAhARy6HVO
3CwkVw6ShTEbLqOL1yESTwnrMAeZ7rGQwJ0Fe3y3c0zoWvGD44JHa4JdbgIqwkGWWHyh2b+hVxzf
g0I/DvBRZQ9iwUvSb9wceFUMpmA1sgMKDAKeuqhEA1yXmxKog+OqYxsqXnSHUfBc3ZXD8Ubk8kdU
4WPv3qNJs0JgV87IUaDWlzKDK5M3R+iKC8k7tAr7etpkVjev0vwWm1qsPRuwVd8x0IqQS+OYxi7V
r+4EbcfOXcJUY6yPTT0cZ8V5WXcOQ2N2dyTyooF2WmRdXXdgQQqTKtHxtk3Ndpd72U+ufgA7ECd/
h5ibHf4ENT5mkUpOs13uZ69n3OpBPIHW8lfEXXsbAoO3ncEDftsqpuLxIXi5+TFGSVZgAVvg5Xr3
JGG/iYVODIL8RiPmJP+Q0zvPJj7D2D/YZd7vg6YOAXQlWUXh3tmrALHWhYNpwmEpxALXg0Mzyw+2
66sVOWk49NrcA37UAAxSAWIyxqQ3OIhHCuyQFBO0jXGMEyoDQY8nwBbLgdou9oZyzfRHL6mr90Iq
n0+bWxvtGKYjlBlap9GpzRhRzOo2tt6mTRu6pTI/EweDfbC/QR68hd6zOwC8cwBmZjHto5zVS9Gn
51hbhynHnQWd3dzOwt4qiAULKy+2IHxC+8MI7kELGg0ozIQz9PZHkRjBdgTJtOy97llb07FGAs89
SK2mLWs3GIWxHdOvyrnDhn0m3KYIHoz5hzvxQIoYXhy3Okgt7soOigYjvWKfSjd2yLJT4buSQfso
7Hxnxc1nycvCLOw6tKqnOkBU3nXVWx2/OAPtisQUMdP6yMremHfPT8+bTa7zF9Q+hXp5JSrDgySQ
Chzg7spAOY2b768zcEFp34aNx1lUhyQKUMjCQfEgfdMdUOwJPZ2ycnO32zjDKNFua+c0qOkjImBC
YFOOcXqsdAQ6Paz/hRWz6tY2puVocQdk/pukStapegNZzeB8IBwNXNGS4WLLYHJhqvAcRlwkY91s
2yIfFpaFhCtHhbzJJ1J/kH46V4KlUM7lbFmQ1q4Gr2KNDxyhHRGD0SE7yBofHVMSQftazKgxeq2M
TTFwLcUq5oxoZ/ZRIxO9JromKWwR96FXAqV8YC4l43G7b84heeOrIav/+Xb7HGkhD4EUWy9DsNQ4
ZrKaC/CII5VZD/3AVb96OMo8mE9tXxF8GjobK8jfItjtFsAkqCOr3Ez9lwIXk+z7fTJiFK27Ll3n
eXW2C3UL/YlT1H/DpKnMxznv45UnqoexN5mhofuBR+Yv1WxxW2ri1UNaMSN/A043cWnPG0IKeKit
gdxxJlTTsy6ztdW+uxNj8RTaTDwmx9l2jbrYaVphS4xuSYCkQwKs7D31W/oNq7NmwDWBQrVW1NXa
f2bitfWVuloBtGUiXJTBZDA2HQVVcrjr3sHyK29XwLQaYcfgnOa4ho4ydcDOYgZlPQoTlCCQ6+RO
pSSmKR2+C9c/O1N2adnqWZN9csUhdUw2DlxeY8OrELMkKmr1YMDmRX84v8Kq4ti9Bo73hJz/r4g6
dtV2elaW+1m3tH2jO+2cSCFWMoYdi1dMpgJRuSHvi6n8otjIQvxJXz3rtVLqO83aGTW09zH6nCkd
zce6H5GTcwhgJYDXMftHowBoYrslijAPDX8e/Jod6fQTRFowHPo6ce6HBVSVLpSPpgNRP+MYcuZ9
2VBxFI0585RgZTISwwY6Fc/Sr88jPCI2pOw6xuSJyG0WNUNrkXDIdyiJTlHrwPrMSlrL4lMY7Keq
8GKq6c+JmfFB5H4MYJz7tvs7Lh1/anlNGbHqu/lQVKxAYLuUh8DEFoRJmG+JwCbLcBycalA7YGJs
GDM+z8WtENHbYKAMok423E5kiCycdvjBJLompgFLisVHL+q7yYKtgs1rv+rbql7ZyldMwRcWaKdz
ERBCBMH81OPjB1vtlUQdfkSNAVcwSkBXOPkvkQzgJIP0aQ6Gad/LKj+WIGNG3QoQJcZT3Yyb1nLg
bGIlbif6GqOkUq36c+WfRTN9pSUjAsDb0Bw6TOD5aH+Wff1s5Kne2eWRUuWpapJ0x6XkITQOf2o3
OmBO+Z4bRm+sMQLqDXs99uKzMrJu2ybxzWKUnIAjTjAebdnArC2UrKN9N9YRe4WHs7yQfnVMVEqc
CBaW7NgTkrWy2DtgebgVJhs05qrI/Q4BMxmlkpeeI0ylLMjjDDhxU2EqaKAhjK/SZ8g0QOwZSiJ8
vHzYDw3Wz2jlSCT1VlpfZGF+NUPtM6uIn5VR8ZDc4jWK1Zt4NmzLXEd9v5mM6eS6Je7dakZRxld9
zuE0eu1j19QvQ8nezRXDwc+IQ3I8rDTt3d/uDNjHIvuLY70dxt9C668C//LKOaLa/vKn4JZZGP5z
dceLOPGhqd7je5xQN+GNjIZHYrLRXPsTZ2iyFKWLylv22Cr0D5Hp5yxhHeRrve8z2AKeuWp7Vlcq
6WkmwSaQUUDtH3m3qptIG3bdKxt7ijpGUgh5y+Q2Gpgpiwr7R5P3Xx7neEbY7cIdqEWb8BKbLnTe
rGeGPsSfsyef7lN4NQzNpe2zyx1pZUQAAvxsvBf1pMujGsww/nD+czkgnj3BC4bkKASN7V86QAjw
LR6MO95hCeFeIh1b0C/BdfJYiEWKhtJoHrMukSuaoCfpYdaYfNbZOmEL5HntvihJ7DHrfkk/HeiI
26tjCz+0+JTScdNJcOm4TEF1gqIkfjlhUVsR1sHPVQZ6nQfhLc+cdjFY9U61P7rtl13uPkP+ulHs
mBigvE8LwDJqD3mInCBaT9BQkEN/OKV1QJ35tpZZQYt15xW41j3iJX+xZ603xDrU1JnFygv611mE
tM7yz6xic1kFzSP+mE1hucZi1OEXDQF68OyjDL0F2Al6DL/6FogOl84IFI0q5dvMQJRIIF93Ycpr
GLIInIX5UwVgB9i0H1i5XcjAI7JAw6gcqxgibwAh1qN8A/YmTgRtf3htfVTaGTlTzQiDO+1DFmBG
GM300njuF/m4OdMJDCvFzuSZ8J4adDhoxFqqpdqfYJ96lbs067Y4zCRs0O7EvXUAFQphqUHg5XJz
I7fNdxwpL/2An95S+Q9AdWMTQcnCQln8YxCOAIBxJxQZRmbq0TCA02ROsoaHbgIwQszTNxpJBMzQ
pP5tI+NpLDzyF3R4wvJOMJTo9xP7GJcPDTd48sArjhN6sFYQxRlRa8l9iqqfYSlAH0AXopuWrmwY
nqDzQS8bJsZvJkqILdVHXbHeg1HGsGSeD/AIUuoJaOH4qsCuVxCQqb3zEABDYcInZ2zSmxq4UHFy
h+LMAvkr90ba79Ba9Q3HbxKpdmX67qXr03k3I+voMAFxkiIwd5q178wXpElHji5+WiG/GF130MbK
F8+UP5HTv0CpxG/jkbTYudNf40I7TOyzGmM69fkPd6DazHWD5Nk4l6P31po9q+M62BPsVa+lSSK2
K9cCeS3HOIhX/NME4dWn6hXTWIm0w+aCEVG6cPvK3ICqQqyKqhhoFFpwUbt4RdHdJ5w5kQjB0tQ0
OD6WrddUdezasQahx32PCWT4dr0DwL7wwUeqSZBssmeJvi39Ebm6z7dssMbkAJ2a2hDLNw36EZ/K
EdlivpoyhQTDguIFmnze4R00t9hWSQGIGcUTsxPDVaSpd0mvgZft0uE029kV/NFj1e2zeNyEcfEV
ZpJFPw05ggAWzBAYNzY6TLau3BlYB03tNKexFfd8lnwxl+WvopBa9HZpEcpBRHhewRGEFvjM+Jjw
smCA41+/Oi4lG9XyT5UPL0HLyEd69J/cdb5/6QSwx7ymvJoU/UfhOMFOdkRdltHGDNVLjmeTyISF
DOnqUV+Dgr+FA7vYJnVfrHz8V6d3ZRoi/oKZVhD0T5abwDIVpEQQFOtEkMcawK9mfLZqRcIWJ1hC
oGNgM1kzNXQgyWENus0AqJYdY4wWASHQ2Dlg4xMqu6vcmBAQMtKLAHtg4bu4esJ3FYX+xVBYsdQc
NhAKwFTDX9yQuGwsgs4cD///kA55uWWScJ0bgMSoJ0wWinCo2z7yEEIw2GJAeMyjTzf/q6bOO+a2
kEyXKRA1zRqpwfE2CvTDNNSfQ4GuLEogTbqEjnTTUJ4nP+TJkOQ+aXAwfsP4Dj+POslBwf/Lqh1/
kocymB8Sz+Q8L2N2OFLKhTUpgYSk+dFMA9d5opuFIspzb0KzXg728FifXZO8MjaVtLld9o5wau9I
jbJsBizhPfmqQ9elERx5JRJqv5gIFIq479EVH80Ebp2Mu61gAtJwsGFSZjLvC3mNenTZ9YtRYEQf
deKsSXawlnNkHTPH5/QmrANd7rGeaww1SWmtRZzsHNF+ELErnytxV5ck73VG5mCTIDHyle3ez6Wb
3QZ/cqZaZeddGmm6YBENe2bIX6ZgfoGoGW8skf6MY+btStd8ThB/rcHpNmszM/unZnLwfWWokMkw
XTTxnXtmx1+9Wxtn04cS2QS8/3Z7U3Z4LhA2LScxMOyOs0tHH0USB2/9zPpQeqeROdvOZyiNhqS9
1XEQkXnpPciZlpexjhTSha3SbS0tsZlF6oRDLEFCYIS7IbZ/5oI0lmgq4qXTha9Glx18LmVaMIB8
+ay6F47UHVghTZxLlvPfGt586OL4EKd3G79lMDU1u5PsLfL1xlPsddZe9KpcV1inmqaO93PODInh
tGyIcFUpNpeEp7VxRfzsxA4CIcus15YsngVPHYtqsuk6bNCqtOjSYB4KNyEuUXYjGzvKHkZDJH79
gGX8boLmhc6OgAYjex3QpKHQShHgwL+w9Cbz52CVD5hYTaY51GHkmXT9e5VxhpQDBDqySuSSaKJm
N2EuJZT0xSzMGySvmjIMjjdmg3916bx7JF9XY/1QWCYpPImLVaeq1vTQiFX19IqTDe1BHw2bplMn
R7BeMQLzvbb1jFfNe5onEgr7+x7B4Y5NrcgkOToC8TRdRssoWG4zT24MvoFZwqTAtIGAF++jg92B
PftzM2RHHBQor8KUkh6ULHEVK06Ij8HNISUG30TuvBARxb/Tcl2I9GVCi7ctSkmxIhjSdEZ8qIv0
nIUERU3t452HOA9YN9pmVTQSc0aLsCuUTbp2Z6qz7r5DSK44HTZU+FyvDa88+E/OnHuEXVqyEq12
EPJZBmHpYXKHnpVrxnT6QzM1z9r9MdiJLXuFv3sifwmIkQApYDgeijt/F9TYtolSQ/dkEzPDjD6O
uscJAdqySNpbVfnvcTZeAx8Glh9nGQ0BxXcSRifCelMU78m2aUmo0Q2n0FTpnVuBaeEW27Wx+6Lb
+uA19HJ9z640LRGHRdXIxIj9sRzMmG0U+cG+XHlTexH3C5ohFFOIJN3aGQI8u4H11zQSpwf95Mxt
T/ak0sfUE/pI1fzudKYDONACphGBFUTRdvz/h6pzoP33PZmRhFjWLW740efMWvz/t///kMe9t2ud
Pjmb3tXOy+xACsarMY9ya8asFv3copjtxhb+jjwPRv9D7kaOgFex0sua/eg0f4mKQdTH8Qe3PcCm
lBzG0Um+w1A666hrv4bSMh6TcQ+o2tmVNSebjRmOUSeJqJkjN+5AnVqScXcduEjXZScCIr+onzH5
rFxrpLWw3lPPZGo2J9HGpgoU2oSpledvCQIXMwsRs5rR+xw8ZWZAvk4UP8z5DAYOl1Ldg2PP3Z9I
tx96UvCwgw6ABholxFtvo6vfIncg16b0kG7I4luasBcNhNnwj7Kdb7pPI4f3LkYSpqOMMZZEJVWh
BVpNSGoIxEpfWLWR0IRRLsJNhtLa+Yg786+/76QMEXDUIDoqM4Xza3hEv/juwauJHfUvIh4lVbwP
TFRz0IfmfLJn9vEDmonBIGYlBgobxW+svei1BxwVGVJLoc+ZLxw04ckPnyVo93tI0bRHEdZgel64
HfBmJcfXfhyvDeZ00BlQrDo//h26kAgBq0ehRvYTCbFUxoh9Vkls6VVW+ydFhgTdDlraeai3Vpmw
4HXro9Yon1GsL3s+ZWJ+zNU4xu96Zr4AbvNohywPeBCB9qslYRkctYbLPDHkJuEXOkLDvBQNGP2+
A3KHJnMxADUzG2Ge+InNgfctqw0m/72tyL20DyNhWVXDNLpMAh/Wvv1XIUkSc/dUynsZrREw+vUc
bxJnQAheABepLaR9lrGsuz7Yd+5nb7j9pe5/0laXl9knLDi1wQjUGtlEaKQLwnYho14mM9gF3j3O
I+e1KqaUzOaefZlJP7hmGzyv5whBSzR3bzaZmFuajupsxM2mIHVuT8QFaESdahTKEGJ4LMgmvOYJ
w2G+Gm0jXxdGdLBxHO48kBAHkPn0uz49cnf33tDIycYJLwWbQeheAYkc3HoFrGbUbfVXSdbW1M1P
DqIdhDfwEOvJWJcOBujMO/lD+WYP5RcFxxu2+DOgcbReg97rIb6wGAuW48DMQKKDlJWLqTf4EIa1
wbh2ikNEtIavr5zIu0RGz7KsIeRkCJjr+dsunTUJ8XxOXUSsbf/ZaX3oRm89M4uQdoKzJgld5Dn6
4CjOYXnP6WNmcWWN/VPZ/hOhrS1H2iqytlVD/ZO9QIJ6S8YA5bzbPJZSPlgpRXBilNfe43+OR/1H
OgXSRC2vRW39WbRnS02Vz8BcXKXf1PtIzKhjEfexX/lBD5/v7Kl6qqShV4N21mxb5ONsVrukmOVa
D81aTubNzdIdxsYFLDVSWAGtdx5cO/LROX3y7gj2abq149EJ04dC2wHkH4ZWQLF/ZTJ+Ejrnrk1W
nO5YWlu7YvA42HO7FYkkN03PB1OSC0N58DjLajqRT6UGbMmuxCBZYCsIK3LR8sRZ0bfGSzZOWxWy
SMzpkgeJSS2wfo2mfES8V26d2o+3DQ5Q5mtBsXFiVOUJHowiaq133JZnkhSffSdpXiuzTs5zF6BL
sE3kwDPmLKthmst7mj3i+9+Z8TzsWIPA4kjMCGI+8Mkq2LTzRUAuWZrK3eETLjfdrIdD1ZElq/oW
9iJHiG1Bce1ntQsnAgbQwm1NzZsj1JlVjX8o2R/NTsz+yLO8lSTps4npPUBHQ+S+jyfHYKrWeRrE
mykmPg4Vw8Fl0P8VIMjJe+1+xCCFN7zZ7p5s0fpJSf+lMS6gQIdnFpDi4R4RmsOxW+IlD3djV9uk
btRyZVmZtfn/H0G1mBO48BGdCYxHv3gFikX0+cC3K6tj9+A4RNwpvkE7jMV8Bg3qHnec7wEOYtwO
aeS+MsUCTEimKKgZ/2QzBLFdZrFzxGNrq9JCIYRkMw5ebdLPz2FBikHacznAkzNmZD1F1mx6weum
quYmUG/uzWbKDwjEmTWTsrsIyWCk4Rdrv2WJZWUohAhBUw8sgIt1GRjV01RxcjRhG3MnZcxbJ/sf
GIQlOsi/Kje8m5rjW1m5SB5pMB8HrLBFdNK6Se4sRbFN7QZJViGeXGD50A1hhMURHGfTyV+kXUTP
98ThLmJ9Q4Yt0kpS4LdQmhLEfIP7MAQK3XGoXiXowFrWuNjlSKRjA1W0ICjA0OZvG0/1EwoI7nLS
75Z1TfAqvNhbjs7x0hojdNA6eR6s6B5tZN8V9DUqSxzHG+iM5d2Oox7d4J4Q5m6rMu1fempzaYbH
MI7OpUf4BChwQnMr7Ajm2N/Mqq1Qc48/Vl7JJb85nm4vvD3by4dQDxMqyv+YO7PluJEty/5K/QCq
AXe4O/DYMQfJ4DxJLzBRlDDPM76+F7Kq2pTKW5lWD23Wlpa0TKNERiAA9+Pn7L121rG+WeYAlRhL
SAWwNGnHz4h573WYhYSnXpYlM/fVCN+KJlwODrC4NTwDp37q8x15vdR1sSQtsYr1CUQgox4UWoqU
aDwLyHxdAAK+PNtdS+FDqo7DgXyfL77ZxQoKwZy9+GWMyTwAAUYjMLzuXfFZENqKV8D9Uag8AKdF
/6tG2bNdCON7aLp3elD6atDFuVva5MwtYu/W5FmmL1SgRhINEtao3UzPW3C6WZwA4IDV6kbYWRib
kIt33QETib+DHtBc7PrKD5oScubW1LK4s7FAnnuSQ3BehMCNxnXoExmbyQL540M2MFTiZjsn8Seg
h2eDuD5lTpxE1VO8zslsjfMiGQAoDIDbc/TJ72FPEnuEmyoM1n2Y2IMNU5vyQkpYdiOISNrINOa0
b4qXqsQBkVn1jrkunBbR0j+vIw6Wy8Jq4E/u7dhCv8B4T9jc1H5jk7MPYQ0yZUL0BkzP+vT4QcjT
5NqVH5ZthKhVG4fEL1+clINwruiVc+4muSvWB2cssRsFPrP+ovGs+6Sz0TDFrd5IypmdHY3zk/Ci
hw7jxte6GNU6dj9UMMcPYi080BHk24iIBnp8kDKLun0t43K6I2VtuZOF/05w8Kas9PRmNzWROSWr
dSpEQw6YtOiMAvGVKc1Ktm0URqK/TYzznJYuE6BSkcrjtO6tE0/T3urTS1+SpUul+jwzugIdztbL
7y/2M/f6FrGTdRU2EvA0ah+WZKKnKZvXREoP0DBk/ifaRgu22RLyZED2tTDdM1zv7wwt3e8jGyMK
Mf+VvMe9YMiEfHgM3vJE3Meh7X8Sx1n29wlsrEcrLBm6WjgapKE86+aHUEVHTpUASzPPObpx/RqR
ifAxjNYDFvB256xHRi+U8VUHGZ2diJIXheljVDFs4TiSnhNn1RIw9du6hJRlw1Tvo4AKGijjcrFU
fafru77u9DGMOZ5Obf1cI2hG4CfjOxC7n5C26jP2XpczZtbety06YUkoVDiDpVzM1GDvo0oWFQ9m
EVzXUeuddAUMmTuafvNoyPfVFUiomlouWVZtFoAODr0w8ZKiBWrsGhBnuoRR7pK3U6EBaGJnwhrs
Ab9hw2oWTc+ypaOl7Om+086liwl0hSBQ7aLZJbRPcNzsvGl+B3j7PmsmYJxIEyC5h7ghpy2Kotva
K1YmZyJf0hEvJl1akqt8iFBNdhgTkT2P/v2Cd+OaJQZdsE/4az12wd7gUzpU/WguZhwfprBAcIrF
cD8vIW84U/omTesvErXWro0990ZOdID6vrsPx9Q/9DPklJJYXyKMGg4G0cFBi3xj3LK9aHwZkFQZ
XVsqO/SuDK4KPxVXaMgsFbas/U1yHKy634lKctIrjsSI3si8fAmrgZFEnyKInVQMgSGJr4mdkEHW
3rWKBi/zrZVQ3IWXpPkppwoRwJL+oNV3USFlimgc+vlkvRVxnqGKQcJml+EbXFiCJfK9JcOM4y57
Oy0YUrPD+NWKmvLSO18IrNoof55BSopbqzVPOC/dnW1nUJwJi24xJGFlVC8QZr6XDsNL30Ve5tPe
1SOPJrGx9lVRvwRL6b7MRYqc1XK/uuXETRFB5Pe6EGvTjAp1Cc2DG04bILtyj4POgc/ofHUhjtkV
YNJmGew1RPIrqqUZdAfa5zDoPrxuSUH/avRRrndJZuj0NLgZJ6WuC3SogSoEaed6WSBsyXjvlcqF
bM7P61yi0PKJFAAVfLOacjxyrMhvAvpHCDhai2QYxD6lXT4Id7hmlncT9dnMuXaBoqloZg+EJBkv
CK4XwGSFNzHJNQ8QdZ4CCVylcvzkHM1i7+VHLCkX16fjx9lyhqNmjnQ2oR2RXyE68xiOid5l5Rc7
aL4a7KS7ZG4YNcuLMzOQDib/7PbMslRAXGAXiZtlQW2vmUeAgmW4t61oHA+KwsrNAsB+U/sAyQ7X
Amauzq23tl+QqpLL92yMf1p2/ZEkzueQlySXrOq2wk+e/b75QirMSGwkNi1TpEjAbGJVNcOJ1ref
woX8U4G9QgYY0+i0eID6sEnC5B8qb+KJGQ7aUE+m9THt5es0zO+u678n9fRE1h19y6o+E4RDeBO3
H2wfkn+DIMQb4F2wXpN4AIKvqjhHvPezfpmtmDDGliIhiZS/E6l+Jwvp4Ja92pgJrhlV8K0H/xbu
Bdrq+kYjREGOp2iuzh9dFaEqxHjQtc+lhp0qmc9V1U2hvEscRBdfcp6XgmMlkmBzkNZAFtfAXHKB
rOlN5oS2SCCL927LHPlKQPBI2ncD9fN3P57lrovTr8hSPmgiY/vwvLt5yp+yWtw3k3wYenLXInkf
J8GNKDwawWV7J1vErD0/x5Wo5r3KfQvDGsaLOXeg+MzKiK1zaj62dlDoGX48F6WrUVvONSdfNfOh
g/ZaVob7fgyvwXt+hYRF0Z6SV9Fy+C9vcMgPgi5WSG8omSEBuY48wTKkU4+1QPjZTikwYo0o79qE
pRGzNlgiuQ3nsx/arBYzh+LBSYitA8q8wCWaRY6wmWAgsnCLRymcT1QM3Vbr5eJCCKur9JHp4/04
QikMrS+ZgzUcGdTShI9+c+IUP2HNgOdhus+iD6ZD2qOrycShARbbICaFp0JGBTILed2E+4CZycyw
5MJMrHWBzCcIjHdSp09dueS3f3xZHHvClYb7xil3o7Keq0Z6t398aSMEdQmGXM5dmIr6cR+NNH1Z
3Dexkz/DuVl2jdOP12De0Wf5Dte3KMudGXKMXWsqQmCN4z7jCI+gD3VzuxyUjywS2/SR1OL70Qzx
jnHUzxhKkemj+eSBKeKsFYFSdphYo4Vz7ls93ZVJqa4xpDj3bF3TKaCU2ahcfIPGwe5HpNdkYncb
pM7RJ9/5WFpMuQOrXi4hUxse4QKUkhiurbpOzguaA7ZHRkZOQ+P1j/9FtlRc1XgwNg5qFBj7wZb7
tb5aEys98OZIjSYfSFMwcrzji99ILk3L/QKzVV65c0jgktOzxejSOuRj+ODp7tmUM1P1Vr61RLdd
wXq1r6Ixg8ZWTAee4O+wg4ertpLDldv+UBSi59rFgSsr2vTMQjS+ROODyK5qcnTKer6SsY9lZJ3Q
WlF7pe26vQKAXThPiBkJEwhacuEXLrfjboTFJ6GUBSOLyG3usFnvDLrQM6kGp5C52FaKlOZ0SYRk
V6e7oHWsc9qmV3WRfmeiVV/0YtzHmTydp3nsbrFLV88aaS6thSplGGvi9W27dHgwBfgxwnaTExJu
hoFDVPVZ1IRlo7nfIO2tHvuG5FAe/OdibswhadNDaWctsvUZ4B25wsfJxcQVolYgOuOS4sDb1XiN
t0lFYuga+q1swTjCrN2kSV9jFb64y/coAAIw1gS5xE7t3EyXKo+ifWc1r4XxD3XXLxdCfJetQE9c
uEI8oSdz6lcKgujcFzMfGWI9yVZ+a5VIbKM6v7SMmVTnvvPS7/DKtaqijZiRm4EV2FPwuU0cnuIA
e6E3gnaZn0rW9siVHtmIyWfr4/51HdhjOKQofOzlCortT4+h0kmGP9TIENcLx291xSLm4mzH/wiJ
HdiPQQFTN2wWVpj+tOug2HQ94rC1fjD3BsJBXiFxnDLUqS0laG6jvo278OfYx4Bh2K7S8qCtyGEL
s/OdtcyXLgqvOKg3m37qrpqR5kjfYPUIcvEOhooUBraQoyfzCir4IZi8S4c/f8NWPuA+IFHEQw5/
rNGeewsZlcng7aJ2+Bkv4qGe+pYtHcVn5RTlyaGVPZF1ouzQOwlYbDIN5oOu2mdUxoCTXGePMbI3
yKUR7DAuTb4EC9qTivDLbdPZ73nW+PshpZvKwBnG2t4qp/G2aO9NkWsq6e4LYYqcYaoZm4mL0wre
MEFSS3Y9Nul7zQl8a/k4i7KcL2pOwFHVHNJr7bmXKgzgprbVHif1gyD0hVU/sHZFwmzUNgY7ub+L
QRpsmW8pPTqPEvAixtVjghJhN8XALqQIvjnhnentfh/o5BGj7VMGCL6rrgFS84jqQBy7sSQNGskw
YT82stv80YshK1Rd+VKUptqUEGFRmM3PEP2oNIOQhIqiKyAW+CRfgKiHVoJwdZ5hZ4PjPTql8+40
IaxdBW2+tWl7IGoaHPIhKMfetVeeLQtnCyc14n0bVAkpKdy4ZLZNTp5aX8jwuNI6T3pGwGVP9bRP
K1DpCz3igLvL9eqbpgtKptHmMnYZepJBkBffvlkglbd8m22zIrCrRLy2y4uaXKaR2iv0II8jtvZ0
+6Uh5ye1OQ7YuSRFA6X2MjKIXsI9/rKtCGrk+PmHQnaTxKifApgssiYOiroXVIP5aMhjPVbkiNH5
Ni+GvAVBKkeiqWhEn4f7Jp6YpTLVUjHG/7lBcWrl3j5CU4JEBUG1Y/0o9ppmzCF2k0e2HYTLjFW+
cu4mmt4fxqsmrF66KDvNPgGMcfOhYHIOCTuutaIJpnmMjsy+9KZU39xwwaXWLPfAVl4Yy4F4hbvQ
jS9i7G98pzsKcPBTkXxUproacu3spYRdr5PbpOai4ITEKY+oBc8FCrvop1s4iBQBOcqVp1Grn8EQ
XSc9mb/+8I6JLh7IsJM1WivA2N3qQt/U1nCnIi2PFtBJknc6JvGNtSeb+pP8I5cEFN45bR6yuEof
yDAi3EyYG0CIMHV4HEd3HUmU+SN3UMAddTtSi21sTRYF6N6ACCD3aeyjRx1gJRnWULKAgzNsq7La
Nojxt+Eyv/XbtGZcnZKjMIMHuiIFhN5/rEibobMb2PElDZV9FOX0Hpt0IAcw3thz+qEwmc3YwXtM
Exs4/ggVAyf+OuQ4DdLoa9utfeGlMIdw1auZkDQENyqGo1bDE23e6yZxzNYL8jWqrkVJnAGPQRIX
OTjY7CqHfGyNbxy/fLryo4ToEFwXGpOR33qAyx17N8DZ3A0WfSEkXUite+igobqkueJa2hBKXPJc
jwR+boXA6GJNAJ1lMP+sEM5mPhdM5TNO/uAVNQSW/yxiWmuNd5nRhgKpeZt7GndaLKRhEYyztVFm
Exkd7eSov49k63A+HW9lF2PqcKqTjPQFWoTa2Kq44za6iBbdlWjvcXXfMxrZmLGpT47TXescXSqc
6Ouol8k2rIP5jNzu3PbcziZn4AYI+jzR9EzmeV8XM9FQPDmbzMs+5zq+lRkzViWWu75DVk43jMra
YgKvO0gcpce8q58+S9gfJLARcTpIagMFk6UezRm+PrabedlbbnYXmOnGXWgzYH6jg9nTXg788mvZ
JA+JdD3aOnwPPsvX0MselEUhUC8E9Yz5chamfC2nimSNlZdPpvSPSj86evw0yAmY/1EK6KQkqQpR
kJNfjUNa7UokEFdelL0ZJ7mQ7oY9F7XWyVCwEc7XXgJ8uULwBx2yRAeeisPE8WybapntZxw02zx5
T3S210WCyE1itpz9cR9yCKVT9dOVVn7pV2ovP1NLnykc6t4ITc2QBj1JqtQcmM+2bSkehxDykqrk
PT2T+xE/1w8VO9+TgaAZhG048wn/i3erXaMor5ZlefdQtwF+hGQwB59e/gTGc4sDBVnpmm1StHBq
fti0mWrqrWvPTVBXV2RRLE11VaaiYCIVX7tdqLburJ1NbXP4yoVjY5hk8th56tHy8UIBgXgJ3f4u
mf3NUpuPSDvFaksTKI2pXTwo+04vl3PbIjtLhTor00NtwhlhbJDGbWtfLJqYW79NIDUAQmI2g+6D
k9Z2Qrq5y3tGWeGcXGYxEU/n1beB4TRKyNyPgtCAxaAmDuvmLhpbmpPpIVg8+jymyokC+h4PMzEQ
mmTmsXoLMgkLS5bvtMoLBHGrnK676ebpo8uJrZXFwlQaE7ymzXho4GwLf6iO6EqqU9w0d0Ae5SmJ
4B7Kun9C7cb2UoG3cP2TZXCb2A59tKFce21ac4djx8b+dxMMFvAKkl5IF3pArkvTHSPNFF6JNLXO
hIW9YhiFHpB29K/jr3IZjuHif3EsFrq8o9GyWj+7iXNFNDwAc+budL47sX3TIKVrGOm35UOVT+dk
smAhGWfZMZqja6xts9lXYYrxs6SvFdK1KGtBjjPWJSyPdwOg8h3qvWtpGBLTa2LGU3I0nw55Spud
oh0MjntP81kw99Zyr34UMdYGPS+Pw3Is6CdyMTu2RlPuEyYae5EEHB1pqqTqpILhEE3Ji46DL22X
YqnBjm/x1AWxDRg5oiCZqusuMs/Kjz4dPnpSblm7HRv716R3PW7bvUDaaOTyFquAm9RCc+Uur23p
3Q7d3cKIhs5/T34ok0NVS+qIcjzZFpPIIaku67/tgB8RkBoYmXpkt06gxAyk3x61C155aFFQOG37
pTDNkwZoE40geay1rAjptkBrn7Z54Xxw4rwG8lPQFiyXLdf1uAR4WTotbv0Ux6wvwH85vcW4m71G
OPe9uixp8jonvKEurJAUE3sNoUJvwrwKToQqHK2j61K3awfnx3LjoOJF+DLeV7Yf7WjOXptRnxoI
wRuboudcyctckaLqjE0L30P+mKLsgRNqD0CrvirigU9IL1BqZHmC4xFcNc29kxMfk0LO2vWlf63j
/B6AxU1LaIZv7ATsPLtx7eCQK2Xtv0Qwwy2AXwfwsCQ4ljhOe+et67iZVdXxWKTZG5y3j6mMjglH
yfNc1uN9hpLUdhqzTX3no9bgzvwVhIlWgCJltd7Mr2LNI+nZLKAp9ct9Gc/JVdYBhAblMUTZzyLI
75qWsDa7nCgj7Pk0kxyz64XLw2zYakePGyFsqP29INwtlpOcSr8vDky1WCBojWg3e4kDPuxuMdva
76606vMTJttjGlAWrxQ/aTzaVM6uz5zwZM1vusO9GEWEmCb9a6LoZE1J+4wh5n7xxPdWjsdQZAi/
eFBIufvRJOhC+/m9qNVlXhDzdL16VDR1t20bPCLtg4e0rF0JZGyc3A9/VG5JIl7ZI4i8tGhymiTZ
MfN+cyALMsEa0fwgCc9NYV1IbOA0oLoTY99XD/gQMAA/Tb4JFErn8osJEraqYLhGcGB2+dweAHy0
TKz7d/oz/RVMb0oGsSCyWyHuStD4WsBjeUtAj5bcFp1239OMdMc5q0icnq4r735cxvk4rc1omHwE
OxWHOaD+pjHNpAlxDAPA+1w1N2lsnrpla7v1eHS7k+2ITwkpZ/P/BN7533I5/wT8/O8Qn/8fwjuF
AHj5v/4LkfkXeOcLU6Ifn//2v5tvH/+2z+PmW/ej/RXl+cdf/w+Up9L/Lg12U2Mc3wittPgvkqdy
/l1J6ShmRp6WwnP4zn+CPIWG8el5lJO+cD0b/ub/BXkKGJ9SSuFLdnDju774n5A8HTii1S/QYGnw
YILXNbbtucoDHsr3f4EGawGxwCSci7yEtmPh1pekxlFAPO6DxF12WubQO0Q9XZUhf0vdKP+PaSmW
QXBwSAMPkagfMvgK/8D+dZx/8cJcpTRvEQKq70M5/fWF5cIHWUv1uFMSIZaO1UCbIA3unWy5qwfn
0VLem+3CpyYU5Uaq9NHC43j9y4f6n9zTXzmnXOW/XBw4j8JXAv4wM+c/v4a6FBpRDbGjRX5wqy6/
rll+bSsejkADPuigOWcnTxTmgiI9/89/tYJ0qlzOgML21s/tl8+lb1qa/LnDr67RXcx9OO6lGubj
3BAttszXQ1+i76z6B4NY9h/etrPCW/98U/i2cl2jGN37GsTrn395U1tVaxIqwGgApjnXX8jd3jVK
QYGEq4+Jc+BwXGP1aHmJ9PSD8caPCbf0Q7EzbfkfaxBLw7+mza7PwV9ejhbS8ESsD8TvH4NZSNce
56HajbbjnRCA36oqoUFet84lJgc28xgUFzJGugxprbOpJ3zsCmPlLf9wV/71hvBdpLsELDBQdm17
peL+8qkMQZqOSilgrC37H40yg224qW+XtT2o0/S8gJTa2bJ/ETrI/+E6rHfbb5+K60ktPP4hjdj8
htwtjY90x8Nz2LizdZgb+THq1l7nBOFhRAR0+/d34ArX/u3Xae4Bo3gKHUjDv92BhIh7FcnG/a4M
XRqrY9keElV974X9Kob5Jgj9+urvf6PzZ6iwYTHibvP4pb7voeIQ6+X/5fJGw2iSfBpgfMqZGALh
ITePUIdCrrkLWpyZoUwfqXfT/RiKG6ojekulOOYWULIA8rAgPPPu71+T+BdX3fOUTwoQnzgv6rdn
gThJykAWmR18Ck7xvdWiuBZ8yRMXe3binZJqOqYqZJGq0wftTfKceu2rI2X8mM+w9H1O1Ahskgow
MAhGL7Ps62nFQPYWevA2QVefVV5zGh6TTFH6jaZw9rqnxlf88b9/O/Ivj7a2HduWwKHpH3tIRP58
iRuhal3XXYPQtJ8gcaUnWLTplewJD2YSJxnHTN9yMcm3KFq++tUXCyHSsfey6ByvpmbQH3agxWum
aCAww/nm1Vj8OhCnGIzMXa2FIGir9QGGcvoHpNucha0wy6XRSWR2ixO+n7GzgEDHIIjDqFy8iwxG
tW/Scv/3b1b8ZeHgBmagxibJAM8W7m+3cK6FhRKeQqtqUqKUq5G4wYmg2nTFCqQYQw7QZq4AurZH
fIANTkGht4gsdmSxi8MQOd0lFYAnkjhCD21mMlzSsrjvFEptOV0RpIIaBmfn/Tjh7vyHF+/9/vzx
4pVg73dZbXj81jf3y8Pger7nxGg+icFZ3Lsqd1lqkseuc+FVY3sHQuw1Z0+1n5ZD/0wNxOO0+Yck
GGzVGqFxrheENF0dMoKCUlZVDj7NEJJkpRSxQ3V6Ru2Zc2r+LGbPumk92JvQAAEALKTkCm8Sx7Ts
23/4TP645n9aVjAN+azm2vYpOLT/2w3Yz7PjunPW7+qFTnQVQs8KI8LVlwJRSilU8XVa/2upO7pp
6XL90aiY4FCxvOY19nAiMsp9qwXw6IJdCJHks6RHfJ3CiAjfxVQzv1uixxpDyclGEhXWUXYWJZ5h
dHa3zQBNJyNLcxsjqdtpzqCRo9GQhWS6OnC4t1HbJoeoGPstHtNkH1UIRZRB/6TIe3pxmvkT4dSV
ScvyHQTrLUwy9x8e0b9+7rYkoVfSUkK/a/9+06qKo3yehjTa53ZAE2ho2a3vxgQCSzZWvk1XruRI
fwr/Ya2Tf1nyNXubyzLs2q6zfv3tlsvwcxncoDtHAT5P5ugHaqo7abv5dRVYcFoHZmNeqI9Yiqat
szId87RLGOtobxsauEsdxLEjwJwJHybnGjouyzXMWUTpy7TchhFru0B/sytz75TrOoI/0v3owGzf
zs74olWA67IGtmJZ1gB2EN4VHBT3TIjjeex1ygGJHT7BXk5w4TjvIHC6/3CD/rXa0DxzjqdYJSXP
n14/n1+eOw2QP9be3LESygHv9ZNjKohybu0e0haM9eJrn3PigGzEgwGIXSfetXlWHShM0t3fLwLO
Xz8RSWnuu0KB4EdO9tsK1nq4a/8AwSST0yI6yx6DrKjvs0PRvjHlCfG2Ynr2elrkFUFf8HnTs4rC
r4PglBxrRNVjZh2EWic/ZvD+oRz6y96oGXk6FImcHrhf1frqf7lUs0EFN8CL3IFOPpOaxp7tcJOm
2FB3g18U//Rk/HXz4kIoR691qXQpB//8+4Isg0ELKJ35j7yriITyp8U8hChuHwobeWVUiWU7MOa6
Sjx4Azk52vtBtmY3Olm+kYwBVNSnJ/IFX2MblRGwK3DOTn0xjGkyQs0tUV3qIjhHZd8gSlGSKDCa
CwTvHtoQoJYatcR4SGDrvNCLUYiCKAvCC8olJlBRD3jcYbrk2w9jPJ2DwE1fZelCIgVVlHdTcDcK
/dg12XQenEbD245oMCzl8pIjFkVY59dEDWqX4iK+6XQZf4HwQmXi0nzLw/NEE3pDcDKcuhlJhclg
KMYioTthV1/MIMhqDOd7ZxpvYlzQTy7w/wkx11Gm/FfnFMCTxIuBL7PzjOifKMVqnFwYGbWbZtui
Cfob2zAyb1zAiREaZJok2A5sew8KnFHlyn4LPQZxf3+Ti3/xsbpaGd+WlJosP7/tdNnU1Zoj5LgL
6+TOqb3mxtPAam2GZageJ4++tsjkmTFR8xJGy01m0h8gRm1MDvnZ5LCWVcsYCc3isrXGVGzxlni1
X1/iwf+Keid7i1L5UQuslH//yh1Axdxyf97OWCm0x2HcsGK4Yj3G/vII5DU8AqxT/Y4ZSnJuGLgd
WwBj9x5BWLuk8tUrEXWwaj0X7r2a7a2a0RgVkQtmbRNp5j0OJ0C87y1sGjWBBZVfNClS0HmTW6+z
sSiPqBPKCuEzw2+UZX3wVCQ4eAvX+khK9MrkU4RbJtt3BbKq7ThBjerm+3C9jfyE6YNNAJjGdFvF
849QW1cGIj/So71bE1M1Jdgfh+BtkPWrC3UF2QFxuJn/gWAI0ssgPuPcSw64rob97Nc/vbFNkbGj
mkaei38faIJjJ2vQpEvoMSCVvNy6Q82ErMwe5NLeRQCI9mWR4n0Av0ChgiDwYLmed8L7/ublq5Fb
e+nJDuZnpiD+hSn5dWoF26TH0d8ns8dlLB76FbIzuzZaOFvtRhfzD/XDz9ACuplnimDVkauI+A5x
0XO2DPEh6JObtnfY5asORfqM+lorUOG6AF7wZbbC4rYPn+sajwdQ4JRYxLvBX5hdiZWDweR406UB
zfGJWGWiKeBAt9Bcc6/8sgSi3nczrPwMOazGrJ2WuFCSOUtPWOe2HsiHCQgZY/v4IGY9blw5H4TE
R6+Q2UBXVJ/RuH7YaXdlHPR03SrkUCukcwxZqejO7qnNmDE7DGwSuz0WyzKfsgRYxkAoyCD6EwmZ
1M1I5lSom5PunWPjkrbQuZG9HZTexzVahzbxx5vRATmQPbNauXRqTXZcLLKNbAZaBY7ldpQeveHy
kZ9z6y3Y3xn7MCNJv5hTrIpPkH5MimwUQ5mbXvmDRmBcjBeO/+4hCa2feQzNs4VEJ3Ks/DSumKp5
zMwoUewABKULXW9T1ah+7HgiFNGXmA7qGxnm3Z5xZHci6TMgdh50BACtACRvNmpGz6q4mUIqBZ3q
I5keOKdhskPKgXP26EucVakYflqkTY/1cI31vcRf6SHPZBJaDqOgRly+5U0SnMCevBYqfshdgUw0
aHoQgct5iEhPshHKOnFMjKfIr4j6xqrHB+omQ3Tsg+HrOPsMZrwq2Zdxt7eBu5wc+yDDEo1v0oQo
RdW89/GGS9ARTFEAd+i2PLoRPrI6gi2W6grdp82JvQCSXIKvWCTLU9tNJGdhH2B6vafbzN8tmbll
GsNEloinNEQeSxAB3+eHFHMdnZqkrIHBjcvJZzS7cx3r2MoGyUS+0vfWLzIUT0D/3k2I/8KMor8j
+qtQMzorRwDhcT4ypKj2oH9WdmW2fZUYML+suS6uNXDPp7zh0NCUdLIxWwN1RZ2VrVjCvi6Y2fnH
peXA6BCKtxIq/O1gMOPYhX/2Jv/iRRRBA1mNvfxZxumbVVucnHy4AiF82CwHgo92YpuPHFjEQ4GR
CloDBuy2P4HPgJ3viGaHdBgV8lC9MVWEPatSyCRB/R0gUEa9yZOH39jXFfEXxCNqHhOgqIQIRVw/
4pfPUNqxhRgfxwHkpm5YoEni6tzCLycJA/1MDDCuRWIxNASYrYgnt53jDUeCb5PyX8aKBHNgsYR+
hIXYhgSpncTQPx/KiEicPuj7TTnlGCd7wPe6QwQuPk3ePnczfSc3BoZZ4hzUEGdgdmjmAi4pAdPI
oGry4Njh9NDpLcEK4TZViIziqj8DKQ9PQw1BjMRwmgM0FLCW7Vp3wQNa4+LwsYRsmvuKIPPNPIQ8
TDVCuSo5ZM3wavWyxypJ2ZP5XALZ90yt8CITloeVqxfwPfiBIys13vrXzl0NpGhCTBEkxHrgUc9m
czdW5ZcO2E0OBnsWitEx4oC5moh8XBOPh4yTGIB/VVbWVlT+QzKq22Ry9TaQxa7m5W0l3Alsv8mh
biu4U+GX1hs4qpZtQ+YBfmMFr9dumZ37807Hk7+Z7fSWRa9ADbM85UvwtWm9dKfblgyc7nuzQmZR
0DZQbiZs8N2lTtfZb2fzqObPS5LhmyQ8YJsF0KB19VNJi0wV/L5roIycCYebY13sgMJdggETeBdN
KAgzg8Rk8a4IwGlii9adggaQpt1DRmTbJg7gfvbBZ6Xb7jAQ0zTjWpNLhDR/4PVOCNcYvRmUiZsJ
ChV9mf7GFCbdNTlPsFnudWde22D1WnG22DcNTpC6o3njNymJQgrS5px1L2PIwTOdvmY4hLy4+Brm
nEFLBYmsDDu8pG3ZHMMct31jPFyUi7lYjXOtagBy4xJgre3K26TLvrZ2KnfJQiD4qJH2ogkEkIAF
udXTUTY81yp9LfMHDLUfVVBevBn5lklwgc4zEH4oX3GBSlBBTJrynxAh5UE6CCzsNmPkicbX9krS
EU1zWr1g2rNfEYmwLL7phqu7Jm9MMe6unJz0OH+HIotgER0P2LT4htBrjIHkaYGm8w4u2b1mjUVP
lnwzSdyYy4iFQtxXM828PmXwNZIF0jR8dJaX3SUdPzjAO7ilxefaZMB002nixnFGw14mdxWqJzSg
6JgKpGYFfO6t9H9knCEnQ0oswcibQUDItzyWHFA0GzFWKB4mggJsVGB+ULN2unyoRWXdsRbf5HDF
HCeUmzhfk42IuyDR6lX4wfts1N1U26/rn0jJ7dngJTe4d+wvyonptFwNvAUzFQ3IItXyV8tjOc4o
JDo0RFmJ3+H/sHdmu41j6ZZ+lUZdNxMcNslN4NQBWgM1WrI8he0bwkME53nm0/dHRR1EpKtOHtRt
oxMJwQ5LokRRe/j/tb7lE1vjz/NR1aOZcj5MH+2m3kaECzL/afd2PejMmqik6hzuFJkXyyY2+1U1
ongR4b2YmifMTXBS6NP22fRREd8DeB/z/d5pkdqa4h09V7pEtQZNA+Wy1fbHwZSwvGMxLmXq3RTi
BxfJK+GKaEwjtE4x2AGghwrdU2SSSPeXpVnj9/Wg3bbDRSDfgAG08EVvL6FgOSumxA94gLSZYTCo
HfOOUz/aWc3+KNWhG6gDBBLHOulGJA/Xm0YS4CG0dHP9rcaSyyABCysoYI5YQaQCHtEmpCRgdns/
3lNrmPYMzkh7cOP5bkkPYDFaiXbE/fdAdwZudYgZ1h8pBTfzUjDv1r6ukd1NsFZvZlu9NU3CoXRv
aQtkmaNtPZDB2xLiVg3LyEHBiAC8pGFv9sfSr1nm+M+shn5oiCF3iKdStFaIBGCxdkR52tFqRFsG
IVonu6kc4C2zBL/xGvslxP6xQLOkkllO8BS6wemEC3ZDedFbpR2LnwBHoxtTPQwVRip4jOk+IIA4
6r3KTfVeQbwKtjt8A15gHyrFIDymtL83fiUPBor6vVMW5jaaURYTC0DAfstiUOIldlh9hQxb7CeZ
2K4S2fdem3RH+TT4srux0vAe6ZN1X06QH3yCSYmOla9mKtFwNlsRacatEWTi5GnJSpYFWvy0IMg+
BTbc85UCUgi/FNScggrhxqnY6JVWb7mdbE6RhgcnF/06jCT6GqwzfqcWxxjXvIg5GkIGhnrfz3Y5
RGYETCmZK3yJYRdStcp78GGWtVMCllGxAh2LzhLwO6M8i4CLu+qUyvXtftogzfddIpp8Z/heD719
hOA4PKB5gz1sjy5qcEJU/Fw99nXIiprYlqWKr9vNcvJ+Aqbkg+5HF7YRDQLWpL40qXekqfdQNM6A
H7LpH6q6dxO/79+sJDioPRreXMh3UeHTqUN1ZsvIb6TbAhQCh29Par5NgeefAFngU+j2fSuJ944q
bWkHwRLUFACxcsrW7JnRqoZBcyQ+x+n0fQt7fw35Jdga7KKWNUPSZmCAN30UlF1WvWq6oq6oWhIL
wEYn7voXXzMOJGCUeMGilwgr4QJnAGwyNLuIHQJvOSY5EuqmAK6b6KvADMXaqsF1WhkuHmKkFkZf
HBS/e/Hq5CAjpqImZvZTJ2KPKj9cJCrpJJAD6yKp1wpf5nVEO5ElbL8D8kVDUx39J5V9Qqz1K0Pd
pYNCQozRjljcxpNOOMh2UtRk58wXc5NTovPTWl46qmHLuqR5AOfYvNCDbZlDvLfa8uS5nqMYnMJq
yajQ2cbp5qxJQSnfdluqedAOxwJp8uAg+QUYvuuhg0Ox8Pcl0Ss0XJlBtBJmiK36+KfGydhzyV9E
b2m72hDxZmzi+oHMPlQfntN+mqV0dY2ElqBsWGIEHSMj49RdxIoY4v2gUST2zUPvTwWK60mlmxQG
KPawn4GGsu7sBixUH+dIsAy0lJZaFCultXGwweruPOJx+wzIb1myDaxypLNYorWHMs+QWRGNo5lo
xHMQAndZWoxY2NR9UQLKZuHmvBpsPaZ0eksc/1LpZAfVVtJuwyJuXvCNwDB2um85HqA8bfZpO8t2
Yq15YO+JlVoq+9T0zyZd8qVqWcqxdMgNh/mXPnSOfjN2+Tltu+JIu0PcBjYQy1TFiJdHlykf7TWZ
T0hfwvDREtE8XMZHxaqoCQ7wqKrJvCmJh17VxZS48YD5zOJYbuvUxnYEpFh/UrSojmII9yCzrV1T
A5mISpDwFou049hJsQ4ts7/kqABlmyXrspvw5MYNxnKFidbMEmgBRoi/ymhIjDEr83aCSdISLkSK
DtifCXwI5XQbA0Kl0GTi0xQZOOcqvuP8BZcoSL2VrU+tm+iTuGkH9RMmVHCHTU9FA+6Ej2RrhI9a
0r4RRuRTDlHHPavBbYNO/z7thg+WzMUdfHrH7WfZ81qq/k4z09lLJWK8iWFy00FZW2sd+vIm6eAh
GFW7HnOLiK+0JHBE1m5rKuwqwjj9MDPvhlyndJMZnr3JfGV0/YAhoAYORBBExMpCFlglCSJyozCM
zr1XsyQv6p1tKs7taAXHMYCpg8nDeFTwRSx03EpKBeSs70b5ZoUsvWWW3taNFc9Vh8idn4twAYmG
dNDEOZmgfKimRb5UE0an3shPOsni+1T3JGSnONohwN6XDgTftiBFygvm7bE5kPuMH4L6nm0gPHVo
o8b4hfuwv2sE253aUJTj6KcfKFLuIjPqzvivej0+AuRo9mxy38HEiUULEee+sOx+Z3LKGWR6Id88
fGm32EBzN05j1PLoFeIWW0U8SmOLt6ckBi8pl7pgChRKojE+ogWti9lfkGl3eSntxxhCw8boPPYS
Y3FOStCGLTEI8NnfciAYbg7jfR10krAigUNSU1lfVZ22VQZdJ9xHVASndvi+Iwo40q+wWWfwj3KW
KccYFgeibfbrDBcsRZqMXqXoGkZSn+k0Ryluh8UCJTKQUz1utkGXl7B5DG9pisLcNYyAh1KBb9MG
JZkfzDAby9be2ZdXfNKB5cpmSJAh0rYQZBlUoFbTtK5WYdI+1IibSV3pzOeRGqLrONNjiO78YGtN
c8gA9O0KE+haY0OZSiFRP9LQ3JY5l0jdGv7ZDygQhqzTQX1CuelyI3lpSgT9CNEXGizctW44/S00
v/42nFofM1304IQ7pPjqnV22zTYxyfwZzbajEIFkz7Ehrjp6c+dVCdPX0AGoxAmCx5ioDGcoxYbg
c9Zj0e00vA7N7OUculWgFe+RjUMfVocCoA933FQeaUO5EcJEuNUkHZihQks0JdgJF1a3s8a0PKPT
rxdGa01u7GHe0XoFwg2lCyyB8fH6Uy7GS2MhNvK9Kb2xMtR7oyGZHiQUBazhk9tXtG4jhLIHCPGY
6PgONGZf32TfShkviVpNVoE0s91Ul8bWHyL84Kzb8BOlew/Q0m020rs1gaQtCy5yZnLwD+EEzzzv
3Xz4RoP0iIqwP2M7rykfQFOUVTLv5h1lr/SM5mS5slzDrXzMU6CmhqlRc9PGtWmgvC66mPac5muo
8Uil1cfUw0AAHTw3g3d4y/ExpJZhQHpcOmYWv3SKvvetzPqMk3GjszqZoizYdZL8GrWS+k2JctmR
zQMeRNSPbQBAdqxW+ijrVZOg+JRxSO6jp2i3xONcRinD46RFNZfwKmPltc8Lzj8RKht/sJwzoAws
MQU4IIxNlEN0MVBKbx0AFiyNRc/YVNhldacidCXXNHgQ3QNwlOjWqp3oMsLxInsgih7x7C0xL39K
IYmNMhzAR1iBL3IK2GrSwl6FjrRckrPLp3HY55Hf78G0yw2BdHeCOe8hQNPRtgS+OCFbFDXWtDMu
AqDguk3PuTbv297YwmwGCSBxsSsZos8upNnWQdVDA6+4Ra8rtB3ZwtiCt6iPDnu2idWVMzrGXdY9
orMG09E2j6TPAowssVvEGgFwFkQKhX9zGx1wTZWWF5r7n2yqk4UCKQhtk3Br4X0jru6YxmKg+tb7
rry2kzrVP2QxanoKPZsmZFWRh0O7KSdH2Tj1MVMb4yHHiEboVObtkwTvSqLZwYwECg8pm0UunsC1
SXf4VrEL7DzlyU5ab5f2zXTOSkH8md+5XoWMvLZHOtpDd+s5+AOsNmRn3XfJoQPNTNJWeVZDJ9vn
0INP0IyarVI3d3FsbILE1sBSZOzKyVZwI+KDV9rcGBw7T9t6TQRXapost1AraI7R2Oy6MHhyMvA0
CTtarg4oN8rYKnimsQcSMGVcWNk+Cb0+6mQ2LlLPq10kTbetz8aWp/f52gQJZhQdnfyEAIlMuOCG
8OymuR+D4a0ZU2WjysbckchBLB1hQauhRLTbpb3YA0qRG5h5bz1unJXSmf2tAkBtE8kYjCdoC73F
oVgQ03mm4btnl+qf8ft9BEmbHFg9jhcm+gwAAF+9kvAm6xkte0/lhtBWgLqb3nSIeQrUl65njZAI
lPg2Oly2oY65LXJyNcBoIa4lmm6Ba5TsBRYNVHrh3UQ+VE5d4MChDLyn/0lEHLFiGyUKxYp92WWO
hl+JCYU7zpfrDpeQcBogihquc5SgfEY0FTWdisTU7vVDJ/1gR70LSLI0tLsRbgXN5CXCu+zWyD/7
BnIPm9Z241faWbEMuAVV8Fazu9s0pqwXQd9V667tUQrRBafVq1a3jbTeciBRW+kk7cZk0bgm5u6p
nycKBfMY/JnCOwXmvWfftDLA/GLSMyUh/OZ6M9d/XHyx6NOluPil6uxwX0Y7pzFwCQ14hkshiR6f
b7o6AZ7j99oiV0W3oUVxW7dj90NlLULrJPwAR0WAiZ3195bml27lW84hKDPngIy0ZMlmd/cefVW6
G3H4YXIaqjLsf2SDf1s5MXCFCskNBs/mtu8hXnsx/IJg6Emzgbyysi1hP+EffJ/GkGPSy5G2Sb2H
+mpLJ+TRnCDDmGOtkkcJ5Cf3IipgTdNcPIzYS1IYuldU7YfrK66tYMOmTbzpvQyAevftXReHjstk
BZoz9MVxDEexJvJ0nI3p4PygYn1WNO+uDzcM75E9RfAsjTFfsejuzik96i26dbkN+fJA2uQP17v4
QfDUzmepxt6kNEbzSZUb8zEYxIeRotVaikKw4ebAhuwcl/j05u76sq4v0AyizfUsjTVUAT3vX+1U
g0GEaehyfYtpWJf769sO8j5bgx3UH/2Q0IrMqsX3Kl5fX/F83pz5BI7kamHDSIYT6huYh1Gabi21
bG6vJz+2x/xl/lyz+ImtvEV93R+OP28oYwFVMWLCCtRiOA7zjT0OnykYDTeo5n3A9Y7XP/x6yPUn
WQpvnQ+wna+/Xp/g53Nd7/3rCX/+mdliAjPz65muP/12jOvdDDHMCI0akcH1ZV3/MZxf5vWnn3fP
JyJnisq+//Vkv+7y9e1Ettx6rV3v/uWrmt/wz0dQx4xWCdI8mkT/dSoKJ+LU/Hru61PEdZfsNaVY
f/n3317gb6860V8hKJHO/OUs/3ZvY1C1dVHC/Pj5uOvH8+Ut/3qnsz4mgb0RXp/w179/eTV24ECY
qc16/evt/Hayfz2uthoWKfTQf/3T9aevn2eDmmL1vyNhJYJgYZbIQKH2MXrOU0kbjsF/DS4qfBD9
XdrZ+aqmP76NK6oijdJHtJT4FWbAshoHkIH1j7wmUsOmYL6o1MwkwTdKF6mmluek7jBUBBRZ8w5W
5rWhPxsMfmmN66us/yMvRjpCQfPl1/98yFP+/48/mRL+/Ij//H/O7oCs6L83O/yf6Xv1/hZGb9nv
Fgce8g+DgzobHGa5ri4Q9aEe+y+DgxB/2IjHUU0YhiMRdvCXfxgchPaHagFcdXSUtY5pq2hC6rxt
gr//zZB/SIQgmipVQ9dnx8S/Y3AwZs3abwKNWUKH9lOgoDc1afMK/yzQGNtqsPW6A9AeF93KC6Vr
GOOtKLHGViKSbpWDDdA6i/Qe1fP2Qd0fDDM6F1VZ7EY6NiuF+sAqUQd6WQpKigi8xtQcjZzEM0UU
d2WZolQr7W1jWgE9NQItWi5jrNm3xJWHey+hLdlb5l73h/9JOfNVMM2bwzaCMlmz4Ugjrf0iiJoy
+n8VNiP8e/aLXY4nkGTkXtmneYWgi/YepMQTNiuWNJX9ISFcGANiEKN9cSbn+28Xxe3PU/q7WcLg
0/z9TLPnUR2uAQfd4GzYmB00v0thIhXzmENy01opo+fcrukE5pfQLlBhUIuP8IVazkYfQ3tNeTfY
B3Rm8ojadWb98GPiVwLbe8cuTqOittj/EHCT6JVcYNa0kbLRi2sckqyQFYTyUwvkN0PKaN1a1FXF
yswnwslVxPFWFQnQg80FwUiCmkrZ9Fby7a/f6lfRD7JALmjeKy4JVacD8ed3mnamoSrSV6kYmZA+
e19shPpkjUqNWYhqskIg2wFI4V8f9Z/O73xUBym6EIZpaeoXqRHykghMZ6aua01SFcPRFlmUFydg
4n99oK+iw1l1rGqWpaqImy1D/XJV2Tn0cQjt6nrsuq3SpeW6n7FBHVkQKrPgYZKDt/63D2nyXVc5
muUgtP9y7VhpatKzzrU1zZX6oIwVpb3GvjgpMpzaMfvNENn/o6/ky9AwqztNah1o8hifOKlf7D1a
QdkkhNO9podt7hNvj9/nsRuzQ18kh8mAGWRNGyrz6SpvsYP+9Tv+F9cQGl+6p5YhcRXoX8YlO/E9
mkLZsFbJwFkUIIlGSgkRO00SCo3H3FIuvp25//5BUWsyJKKL1/B2/fnCVYjtQ48UUbeAT+frD6bJ
mwX4ykboZehQnUwCh9NfH/OfBLWziJbL1bZIJuJciy+Xk0NHxgALhChKlK9K6J8qXz/lJKivyLCN
0c72H6INjlIjqJCgDkvZphmqhr9+Ff/iy2OrljrbSphx+P78+Z1TY/Bsau581uGwzSL6a/TRLqBJ
v//1cb46hHizNgdCDqvZjsHw8OfjSL2J4CeV/VqiryoA08WUAgSxF1zNBaQ8jf5kqb/99UFNMUsk
f5vlOBD/MQKjE+Zi5sL682H9lhZZIMpoHQq7dYlYuviKgipeO1NYQ9puzgk2mr2jKnCOh+yTKxK6
ObwiZDHNu5JeOOPDyo8LYwaUbEPHe2TVBvXCN9Zpl302SvKop+zw45imk1pvu1Y5BqNn07IlyZXW
0KP11rXGbY36eDEOzqdGm99jSxLGxDvGD32QfSAfeDHC9FuuTc996r8OUXyW5qq14wdwrj2oin6B
20ZfNt2wgri2qHFML+wrqiLR3uychDybhp/hP0X1gNCIMmWVp7cmUh8Jcop5l27o0pHhs64kZycO
AQ15p6Kv6FCjpUu3TkI0QE9VVDMf5jZBU+rbHD4A7vd1aVYnEU4nZCJnm+dYTnp9X+GFDD11K4gO
SoJjK+kc6DYcHv8kKtS60q7osRO4hjgR2roV6g89opAVmY+2a6UQ1BJRvgvZ0lMYlAdCR3LgUBHR
m4FEA1hRZMLGceAcolvRDnoZaofAwx88MnTtEq8zl2XxGPZle8xgZgxWmsNkJ7BEBWCvx9m4IQ5r
5ENow2OpquEmN8wfvXGy0gJFl1K8gpIdlg3LA8jG/i4PuuS+EE+eYGI1e79HZWwcIseob/gwf8QU
oPEMgdh1QH9p+EfocIB21VmGDyj2lh5JmcucThyt61VjE2TbCXCxCHvJ3L0JJs8++TPnifYfcM8d
gCdKliq4yV5V7kWj98ccYBD6OlSNUUFshIAxbhYKqjXqGI2T7FU07jA/jY2X09Ds4xBefaJTMjEp
efqVt/Wdc+cH+WGK6dip4XhUgNBtqU1R8kUFb5pdS9kaWZpiG4Am1X7NxvfQJFP4zfDKZ8fyL3Gp
U/UesDUF9XqCG7arI8LrchpOTn9v6I8DdcR7xWq2evDpS4LLDIe0CUUfXsQkxr2ZGeoGfGO4NIyE
QLwQk2p9wpEpVxlOpFWJyK4kCm9UfYzewxB9FAgJW1kSbxXgUAs111F1byvC9qTY0RNNA+zzjmmt
qOaXq5Sukk5yGkzQ4jFzxk/ROk8xmevblACNJAQviJKNT9jYoHzJlvXEV64W9PlbTlRjAy3SARks
PMNMNpGqvTkNLT01T6YNw/t5IPInMi6yEf7Sr5RFFVjmpiyAKCSsdNwip/RBDNG0zZMBPKJKXIvm
VD12lHTDEgeDpeGPazGeEEUThGio4w1kBfRn4fAC1/nOs3OybaKYpMe8AjzudHDUwRBzzZIU2eIm
y+0SbIcl2n0hI8sdx/ASS806kAV0OxYd7QcVobPRq5Ac8CAeNZNc+HFqbpBXE/ngAKnxfe2lQKTG
vl3vwme1TrEK5mSRKqJ6GbMGmLxA26XQCDUn2FoAqqpw33Xd98CESIba7FXrMZ0NWtFuaz3oaOw7
pTvw/ViZgXbnkLiwsFhoOkP+RkTMmTAdg1e8qCIIc23iv5wk7ch13Sk34AfHpW+CEkiAK/Wx+hEo
wYHYdn+dO9ldDdFgqerNqcXet0oc4iHiFoGoN/zQvTFdd7V5l1hVsNEVooUZltUmAUcHkHeZK4Sy
RH6+sdRhlTZEhtaYq5Zmp7zaRXIrSVaHnDFgGYzTG8avZudYlMPE85AmN2NWkLPwnAV06KB/QKjS
CJ5Sxue8QFCfEsO2J6FnfBjDc1MLvsmKNi67DtqurxftokEc5hZCbkKtfM+G6Ac5FNFtFYwHfapf
g1ecIRffP3HdEeYbFw8N4H+qx8i3AOyW+A2kPm4AR23svEelieHxORA0Znq6Izc+o9adlaqZ6zPm
+9kcTUFVZUe3H/xY0bzyghBBkSe5MgerXAJMIZdybIaFXg5g1ozARlpVQySSVn4mzMdcKt40uF1f
L5HAJG5oWjqQPY26CmXqdpyUO0dXlG3kQ3dvC3XTNaFPp4YN2ohtuKwDt8fa6BkVJTwREuL+LStx
P2dzClqrO8k2Goi1TVSSRWNDPul+4/ZS++ZpkrwShjtUWiq5H1XVIUy2v7dOetC87HGs03rhGFA9
wyrpllaWvWrAbJbxgrTkcQF+Olr1sY3ESO3R+zoheGJdR52XZ2KBTqH5aMP6ZoDtEBoNnOTc1Qvz
A+zN5AZNh4A9vfXDRl956XTXRMW3vvM2mhLcx4nyWUTodTMlOVGbLWNCBqAHxcuabBHRRLYrg+5h
DNJgWyT2tzoRSJ0j66BZxls5orCjOPutymJnhbqDTlpqq7uSBq4WAhnVbfBpxj29emqCpVosyFBN
VigBR9cuGL87FYBZ1TMp0EMOau7ti/pV1M5Ba+pHQ8PW7vHEwgru+8i6dFl8o1eAHrXE/6QzoIz6
ZiwV9S719Be7J4ycNMuzcGygUR6zLKEbayvBqJIxSy6iQM5f6H6P6uNHaHdbYdSEsTvvcUIQyTFV
UEO0YfRuOWW/N3xnl5Hi3MvZ5ZlYXDLq+D3oU8RiVMqXtTnV6EuxC+q+uf3rVdo/eUUoRbBhxC9F
P1YI++u+ykGrwMgRICUf2nzTxs4lsSAoTJ0jyE5C2hi3XQoghvXFoEDbRj8xrMqKdKQ2GY/9qL7l
GbughGtuYTL3goButk3Rjjs7suZlSnaUCmgqvX6eiHa7b9PgPVUTsmuLuyZBrxskyQnN/XdrKOJ9
m3lH37bfphZVc0IWGzAiZViRnLgL7Uo5lc/Xt///a2sPY/H9738jWzlrqvHuux/mfyqUSdbi/31x
7SH4/r82b+l7yJL/+9w7Gneff//b/Jif1TVFM/6gukZHHk6IhQnQYGvcf6+bv/9N0aw/pGaIeUNj
6vNGll3BP+prPAqsB6ZB07Q1ijGCYsE/6mv8SbVMCm9C06Vgl2L/O/U1TLt/2nrMr8rkfwuJPuU6
LL1fyhJEr0ij6pJLGKUzTCd+ThH7khuDm7rp9k5zcFg1L5uSVWdA3gcLgaEzyenFSakmH0OhH/WI
jInZaxHR4DIHjcyetHik7tYvE2WYh6Oj9CQTFGBRLSDlnaiGRS4KiwRnRJZT9Tx41qHpUfkGpXMH
+g4mRDorA6d0Cwiu2juKWuF74ubXr9AGBuDdyL181jc/7/LzfolCl7AkOXeKgg1NnQfbCM5VHiou
oRK0d00Uz07vIJwEzlHvrw+/3lg6WjQmQ1RQso+2On6XlGAMhPQ5wmetkoAM1XbcX2+QWI37YKhe
ysF5j0Y3LL6h08Euodq3NO8Vt4dEt28F+d+lFX6UdDvbTK5V5RklDWkfZYnimRjrBAehl+9RuOT7
Jkx7bPYKPU+PNEinBC8cYjXLEFfSX1FV9r7zj9ebOBE7NYuUReuM06HG8sQkTNijbJ3h1BQ3Zp58
dr3M6RW12sXXNgHBES5WOpyDHEuppueITPATCrwtW0Lz4KukwjJaESBr06VdjQV28ykhghM01Ak5
AeivvHoi6yS6IEnZqlTtEB1lWJvrFg18tbHmF2FMOVyqWnkLDFIIu/ZiAvmAfBrmWwwTq4lwkk2N
8hNa4syLTGghiMBcJmZ9J4uGtXpmPDCQbqaKTVVjTZErreS5NLQCueQozzmjNExY+2w45SUEoLeJ
O2dYGliUsUqom4QAyIWqxhhxJu+5cwrynlidE40DlK21vsWBKTYy0nbhzGCNKgU4lt+nrEm7ZqmT
9QQbvnh0kkHf2yO2fQIBl/N8sB6j5EfdliBl9RU+KgePHHkbGB+XI9sfGIdHM0kxdvA6KFZcMPFb
iG1IAnAEzrAOOduqABEY56XYlQNkQk32DjGM5toKqgdHUwuwMJ21KUvxIMu8PioG1Rxfd6J3Qw8+
grBgN6ZQpAQ5ZO5xyniLVn907OGdlFj/bOAT6OumW9eB+j56YAO7OiVv9MOatHrJyhhlrGqk67A2
lSWuyHR1iYYheNKc7IZlEpZ6Awqx14WI15S3xkIr2dJWBrTKaaZYu1DT4DFL5027Zt5ZkYquu/Xr
ZdOj3qFtDCmdT7bqOmVL9vJjqpew73Tbfgy7MNmoAnFEWzQnomPSdaU5gugi/FUj+lI3nvRVXaXh
aqhIQ8d+vJ5GES71CoE4C26YZjxnlMdHac8Gs5jvTMrCP+15TnIDxbKJ9J1G4CfaRokvyVO2eLcw
LDn6j8rRXTgISHqoCJ/UsXUFXN51F9W4xGaxmpI156xpZ5x4j9vCiEnlqLVhO3mfvt1iaKD+HNVi
bQx6NqcFI7QElsmaabyTfsTVp9nrLhjUuRRAQOIAUDoVzZGY7fdSvUiCyA4huqItwXLbQI+qPQp2
iuKsnTWdWqy/jZKWFBUZ0X7o8M8zU8DpQ/LhkWJkZBrxcLnEeIX5h9WdvYhaxLiE0nG22iI85sGZ
UlGxqGmvcbIYTyCsvY5qlqHcVth5UX9161rUNBZIhabz+2Sqberi/Qo2rOtxY85CtDBHA8v69yQx
NKPzU+qVFdmnKXadW1o9oBcYWhhH4u5RDcbkptXGB2QK5ZOFcbmHwagIMktGdOIIL5XTkNsfqhUp
e4TEbKq6QIGtw/pdhlTdjeqxatFBDaVc0Dh1vdCc1trAR5SCFGkHHVhzYSP46whBUOMKMUihHK3A
Hm6tks3ahGivnKtV2hiMkBSRP8wOKhzXNw58DfiTAdk/JWbbuLLudJzQoBj2BcHQiyAz2Mmi41tJ
iYoxpM28VFpogoOBerts/Wqv28GjUUOV09opWE7YS/bop7apPPZ0y84mCn+ktgrxKf4FMmYM6MbZ
2jURLcKyitM09sepU4pLbrUbpKsdZlRFbKwi/d4PB3BUxtoCyw8Zwglh5KsjImW9hJ/hGyur4+Pw
wiAgcorPV8t0cxn3+nemuW5j3E2eE94qmrOBKl9tDNSNK5sMIZs0031OICNWtQwAt4GIkXBqALOp
0aLdsaHbtuTIFkCzY58ruR01EPW5p636hEBBvaqrA+7LnohHqKq+jwmtM/yjIaZ9ZwNFQAdorNUQ
cIRRslXLpjHYOCqBCsTGuRZnnN0TAXC1csnVAQ02ElqfhcdOR3O6SuL2AV8uFudU0RYYaB2mHows
GMq3I6ZNXupNNFXUCkA+LoUit1Be5ZGQVFmoP/qy6m7sDImZIvWB9JVs0xswb4kvdEMp3/1kHWlw
uAFC3rW6KXedQBU1aF24CUJS8AyxM8ySBAtwWGtDZw8XZwRNa1pZ7orOpBJYTS8lTN2NX8fixrai
+3pKJLBGYiY7VFxKHlPWNwkl96f+sRumkWBy8YRDEwBwprKSV/xHLZ22ra9ZN3T7YE309Z1mdgkK
gmi6qZVqn6DVjvwkPGZcbnVmv2mMCEgOH0y+eZUt2ic/9JVzEqj3xUBnzKvEJUgHsbDs8YdplboL
ZTLAdGjlR+HVghDGxKXw/oDYGZcKVNpFFc7RTuZNJ1P1sbb1ntExC3AUjiS+ARjvwDkkYiAGmtE6
iZy1WtTFXonGp3jMexyiiMDyet2qqLwLNQkvOmQM0FyMiHqNr01V/BvsiUu0c/muZT2g5BbeCANm
96AkxbbLg2zfOky9WOwOZU41lLJnsBZaWC6dzAth1rDLafQq3QroIYXZ7mj+kTxB5IcVFK7hmG+U
ue29joaqAVu0kZRWNnJqN6JSCGKYl1PdfDNoNmbD1CSjmC0P+WQe6OVW66t9kTvYtyPMuNE0mfux
lea+UKpk5aPVXhjomPc+DLh91EgqjMYKl1O4GbPhO10jTIZJuesaqS17jdqgpjjxslEuApMQdWmO
a40d+T4yG258o39UpE3cZ2pTqcPQlO2vN6E0sn0f1sfOtjw3nn9LiqhAt5vhTM8dfPWivkvjlNhK
m5ypRTfHTjTzjTYmS1HQ82xjfc7aMG4qGuIUCusWgZJG9Egisz261HMTpSZe+egAXfYUtM0Zr2u6
vN7EpvNCmMK7r0PNDEIMlyOodvDGMVfQguavscsLYsqKitQxjXJj25b7sqPCy5fIWFRTdQop9aMy
HZ78lLzurAzfFYrShyFBP1cm+iKhcuA0hMOHQMNdRNL60oL3gGv8c1a2dEyiq0h48LlFtr3+phXT
su37ZmUn0Y+eq4WAYfWpBGMO67/Enld8qyO67EJDlOZRKfIClFjAN+VKN181kyKGF5bv0Bn5Uz68
lh5hN73ay5UIKgN/TZev0PyCTfIFBc3/y96Z7TaOdFv6idjgPNxKomZ5kCVPN4TtdHIeghEcn/58
rOqDg7+BRr9A3yQKVZVVaZkO7lh7rW/JlYYusqZti6j2ROwqiIDe8gO/8jUXNwufVWct1tyRvhMm
nGrlUje3ovvpordLKy/+a7AgY9jlJa+Wug4oc9d2GLAmojPzYR7zYNeZ8VHClj0Z01ZCTSCKx0ku
et3Ct/0oumiDymejFDKkG5b2t4As+lj02V3v6aLEu6xC5undEOzcyhyfzCy+IHktjAYmGinGJ++v
qpS9MWfnJpq6WWvOYmg3RLOdF19xOscPlYE5qy+RNmu9CRHQUOHIXE7CpHgHusHUYH5rKvPqd/1I
pREZbIdaE4NeXaT6dTLw30HFDyt3+v7nN+S6qDf4iy86DewrfGlkGyMt/dvX2ic8xy+roY4C5OO+
LUkky9IkAzHWm0aPxjA1eBDCnPdDmM39S21mfzPF4WsEgKAaNFejJv/Z1yavj2DHzlQRFCR6naaz
uxpbDbA0jH+uhf4hICK04Y2FQqKAEmA21bb50RtAKGskYM1KUVrkFrfWMuywZb9E2pv/QSsAGDSU
N1pK1vwtbRcZkgiQGh9Eii45WwYH17jE8zofTIQ8E08WJNb5qByTESwujoHFchVPq9PP50nmnL3J
uR4XuPekzPXcjuPOSbbm8rMS6fWBqMED0229GYef5YOiAMtcL186c+N+mlN/Ey/FCarVUOACe93F
y3LFohhwLPVkxcmzK5and3DtMaR5qJVf9ch9a7aWv1n/8++ZGDmHb2W5OwOi1KqZyLjOOYV1UCwu
//B63NzbzkIbQ9cHcMezqAYqRRK/3ZANdQDEVasFO5nZQ8t1jh+bVsu/2gAt3qJRctWW2q9o9Vdb
cEY2pD9WA01uyobp1HGKoFRDMy6dTbyos1Hpf6mlIdOKdeC4GPfaivpOvuR//mWa1p8nF2cuNGwN
lXJTEKnynH3ULPnPpDgZl0wHxJNqJOPLZq+kxWymfesUwGNj5r/LsXiYAtadlcsn7nQ8Rr1NWk3d
xJz85UIwhUX1ZhaZdwiyOl1XbnqU/auty0MJN/hfX8P/F73+H6KXsQhO/3fV64w03H1V/yl6/fN7
/lW94N/6FtKVv3hBFncY/7V/RS9T/1+BDafWdwHn/usO+2/NC9KubS/OIzwGumuiU/1vxctBDAs8
LrU6DiUMLdik/pvs+/TvEv1fD+D/WAT/w+eEe+0/JC9PxzyB5IWW68Cpwa/yf3Cv8GMpUyWyXyrQ
OKNfs0R+uSWFd1Fiv5iefuYtA3kORHidf02RzwKcpg5zNLuVBZuilk57LO19X8Q3m9IOYk9bSIVn
rQ62Y1rFoef++gi9iuRX22AkbWgxIUg8KO/Vt8lkqTKEH7kd8XTN1JQSnnsgv18mw0PJbrHvxAWb
7JpH/Lm3DHZGPgF6OyyEfXXmp66iWHG8zqSiKqu6JYNPSFfiw7BxezcTmnB/FDlka0XCWVhs04Yd
NHTIU4X1LkZ1N7NnjQsJDo4vMciHtpU7qAzHifhKhsJA3zYYDi5Dlv/YG3KLvAXsXGM8/+M9mqSY
CJecar58epaz5NrXwRUN+0hd+yHH3bUQ7x0RPwT80Koq5k1Uv87bpupZlrBgnyWlj5RHSbpR2+zQ
TRXXT5z3fcQFEicvbh7XHUJd5hzHgNXNgITecTIUxv38sZ8j3rousbzh2+r1WyLB7gT5QbwaJWzt
rKNpMYJgpKKOXjfrzJYgBJ/wPAWLjbkpn1qEupwuY4BUFFoVu5Jce1e6pA4pWCoSa1vn8tqY0ZbH
98NMFMrBKp6pbi2LlPsCNXNELainnbl1BsRW7ZtXfBCve2m6jFxJQHl1sJ4Vdv06iwDdudNWt2n1
K2h6iMytExRcoHkCCmjz3iAuDsfxFhYW8V/vT+14oVamd4uvYgbKFDv6etJeuuwtsuez62cH0fsv
EoktFfU6bbubcinD0RKmRfldJ/a4SrzqIU+w56KEhngENxGZ7zGrqc8QLP+KA3wJ0ERr3/sH/f/g
SGNV1IRsgkevbULTb5/7GE5axHjSOEcd6WsC7FVSiJ1ZX61T7kQxMNV8NTL/JDdmrcxl5YE8owH5
BZ9RrwUJFBMtMK2dY5JdnYFqKjaostBOuhWDDtHPNd46LFvRprfZnnA5k0ScZo9WwCBTF6Wcl4ww
ZW1Gt77t6bxlgZiNMAfxdNCESJgVN/z0MolzQmrEX5AtjWMQUJxDKqRXQRNzzf4maMrMwxZ79pgz
tewxse6B9O92MR2FF7Am6strYnZ3as+ehvQkYsYaQe1M6R6CtAplVz+keXHqiCVnRfvF4vnAvvrJ
S+qtnH4o6vzjpN4aGBFlN1r0QHP8e+mCxSca4t8yDwFYtIckhUtKaolMibMYEeL2PrYqoRnHOgRd
qPvTvVZpaHn92ZIqWkm+szqIEnuSR0N5j9IZnyM8mcAWQrMlayZb570uxd4f4oPmwbgxXEKv6afZ
vAIuW7dAL8tSvVI8QlhuoVpBt9UwN87aSQVLDS2FV09pq/0m5USGz7rUpr7pMiNEbMSruYcUew0M
SBNUOm3pL/3Wu/lDIQ8mbvybuNjTGVjKNekhumX7ixO5d+UKAl7iaCzgm74KjE2b29Vm6v6kTfQs
2ngvguincsFsyLgNa1uvQ9uMb4HVfqUF8FNNuA923fxQzdd47kkn3w7Vww7zTO1B61Oq3jkfcyd3
qZKnwoJ3Q8N2v1S47DE14QbflFldnIKB/DKWoxcVUeUn/lhRfjBzedFtpdb60WmNN5nnz4GQV28A
jQHU6WpzkXFoTrPHOpypZIXItp3z5iXPmjtru+tUUbudFTuSSHC/kmsOEMgbyr1paiuduvbWWghZ
X7YGb9MzNomw1p6ZPlvohhb5fF2fXr0IwHldbNxF0qDfZ0SyGdMex8qrstpq47o0uRmt9Yd69GaV
z0InqjaRTxLkzjTcX/H4hQrIAVwfudpV8Z+AlGxcHxLJDwIq3HBTebqLegqYNfi39QyrzDwJozrq
EKlcTiXTTJ5pyWtXJf1nqwxA2xybK6NiKixcJmpnOhbtOx7sdZV99pxszkQfmtlAV+RSCEO6FN2u
owShjRGUZnkcZ2fnOs1ZjfqHmTGW2o3z7nlk25eiXzY2ozJf2p67ewbwNJ2D78adABhYD7LmxTDr
FfugwdxRwTBtbB5lDxcLr1+X1BjXZkqkJtmhN1Dkm9RvGA2A35j7gZMtgAIW07xhN2vIWDu6btfG
QJccTYUQMqAapA9xwRE9YxSPaPXx2NBYfv1Xa4rf2Cvfs6H6BX6E5QLxR+XiRaf9AV9P8WlQztMW
fI7WNUpJj8JLC+128miWZRxOFCFm8U1TgLHxYrbUqZcBUK6ODV3kUIqJu1Yf1kjVYF2ddEqhVIZ1
ueQPHCR3cuuwELn8O9a19fVL1Mi/HeAoXy+fZXTDJVWukoRbvYgaFM9m/Is/jPoKZgOR/HTs/OG9
7Mpk+i6HD2JRm8npt3ZsgsACAh0loRiBTEqR3XLylrVRveJLMBFAe9enHrElzvk4U3Pqpi1MCVYz
treix3WfFFxno2g3VPlLbCA2zPKn4s6zih2xraEK9zWYLbLg5L6RGZN4Uzft0fFioL/t3hu5cdp9
8rUsqRsxXYl901SntqSjvzxlnE27f6Ot5EHraSrKtfqV4PhJ97PT5NhnuySuR7oSGMWWw9TZEkOg
38f4xpqJpiWckwaCHVo7eD1Bo7FUlPVVsbvnrnSMsWRsGtcGNBMUu0E4L2makI6vj5VT34K+eGx1
a9+bJZ1WeJ/y0jvH5Fv6tqZJSVMn6EZvhGhJcj1vYNz+xpp/pKqQ5D3gNGxS5qUQLb1ctL6m+PMw
RYzsLyltzfXithzk3vBCyJFFqWNumszBF5r80pdIarHYAJo62MO1jqLXdDQ3etQ/GKIIleAxzmzw
RnNtXgwydUEZnDOz/NC65i4i60ZQ6xNeuk0x4JyGyzGZaHAfcEFNPNI89cyzzBH9mmUi0D0uP3DP
bA8lRkJpw6UUHILy1/WbXYr/0Va/Bk45275U0xcFkqtpbnlzFR7Z42lX6vOjLIxHu2nPZhLRLAs5
LKqy1xGzGWHspwLKnob/MbiLKb87IzXhdHq3htiyNeEpJz3Lw1RSHKr4MOb8Jmjt6crsjs+V1Ld5
0kz13PAikVq0jYrgUpX5EbtO/KKpXSfSve0GV2GbZ61gXRhP8bEenHVaP+Gw+KCvlfllUZcZpby2
fCRY8CERJWw/+UMmSHL5a9h0elS7+hoX3m2AT4SDpv5u2JdhMSFmVmHY4TXslHILwgEKoUeiG0sl
Uc42v3uW811KUuYWFFhKIEmDzDekKkHFI/nboOz++WPxFi30UO+0I+TUe9CIu6vckZomdWSVurEt
etWiHmechdZQGcyuszV1oQ2zRXQAliFZQmDHBktTu66L9ezNHHIkIgr3gdLE7mBi5liX8w4mBgKu
HstNYqUae9XozY7mtW10m6k2sI758a1AgG1976xH9ZXGHR6CGqdlga+XHnWomWGHcKn+UWSzlTTd
Bs82njdTpmGHO1tgZaQF8Jv6vmMOTYzIM2F6EGoLz36d+f0fitRgAS77S/HSFU4cSovi3zLFpWgY
u8oxD6OBV7CBuQj9ngPN60LDnOIw5uULAYR+j33i+SA9NA3HGy6lvPsVtKzRUCfG6UKsjh97G106
OA1R/AzUYOX3vJKsv4LXDWGbVT3AlZjdZtUI7+Bw5iB1mj/ONHTsyOBH1sA7PTHujKUjcJTvQZKf
1Ds1c1fcuceidK4pM6/ZJjfPz86IaquEFfLs/fR5vfKiu9bVx2KA2zNKGFwmGigvNGsT2Sk/RBQ8
EUUa39XMZIo820zWsTRdtWOXu0N5oVfd3cItfAcnQ8lTnmkQlawjE12IDnTC4aA2bIS3vuHwEhB7
VVa0O/YKLxC6uj6rL5t4S+RPVEvJXexxsXAq3lHDeqHlmAmaFTlBNQZbM3g3lLbtg59xTs75GM4C
mojtq9ecgLI2agz7L6mto1a1oebxMktyDTN+fE/wfs6oTlN01SfUadHNxbPpLt4zXMZl1L93Sf1C
8cLW8POP/Bk37oTTNsffTm1bZmQ3O5jBZ9Xk+vgIb17rnZLYdrepybMsodN2R9FCECJv5Rwd43uu
nH2iDG+H8n9goYD2fMgyyCRm4F5xcDPmU67AJde0xF8bpEfh75Nlh6u8o9yn3pyuXXUvYvOgggQo
1Qt+Z2Y+y8EGIMN2lDuautaEEB79kW6xstkVOMjw8q14XKWutklAj93cOOeclVxBG6E0zIs7ugfd
0OAQrGEe8S5TgCodpuHZMzB/v0ok/uB3cvgBYCX/d+izoyXyE/yi1Qw4zEImbu2z6C81wqnJSUid
6cqTSag7b3A3QIjTdAmmLsAu7lje1zJ19BI+ojtsHWTKob8Jb+2534WnQ4mNaSGLIXyaa02nUr6b
9g3yc1D0W6932J+HE9sxSJEvNRy1wWjXfT49xBaQD78lB+6F3QD7Ls83vonuD8Wa0cJRr1yioV62
YZ7+sRyEauJaYoSGMiZnlxUUl2gDTyfYJAaDgsQ3A5gBW7cAJcL1Ex/Jjn+a/0m9UaGLxjTVfw/5
CxW4uDJ6Iiw6hcLmDOCEUmbE4023UPvpAPeWUtpgOJUCR7JlfZZN8DiM5dFT1a106PJcihORrD8M
6Z0dNgpzbMBBqPXHCTDj2i0xXJCz4HkDkValLd/EuT87+Lh7LJC+Yz2ZeWSvEsd6BEPwqHc1u875
D4mMsyu8GzqRswr09DOF2gxP7NIF5KrM8dotqIWyV98xBBA2+tShqqWT1y38I1/LRo9dujkqtpZW
s+KXu2Yw2Sr7JzPnTZc0h8Jub3CvNjbofCb+EvKweOsb/cNNs41AkTc0jDlZfvI1a5/KlAssMflg
3hnuYrm2idGPB/U0lcEc6pF6zDrrZBQMtSM+/l69l6gdzsjzOjT8Ty1qzlvrYzHRmDMbZAEPmqX6
VZSKUaK9FAmHUDqSG6/oCoTvdGIFfHKGYSWVvSaa86QUIn8/aE8eAwF11rApnTh/HxLzFk8NI4/m
ljubIIeRaBenMqyVn6CYBhrNtTK6B9i1GyK7caJnKyavdaKO8+hy6PpWfGrLGpKcrz/1Pqo/68f4
3BU4eCYST13+aPXbcix2MqO0t00EncoEAILCYEQ7wUT8NgfvZWLWoI4xlEUAXZ6LPxSEC6RjbUWP
duj45ZO+s8hS8e62HkAu7EFbaAw2v7mRb+0ZLj9Aot3gWfcYURsDJBk7/O0NJXP0tfrNpyGnTZM6
r1Ymdy711jIhj1ULWmemP7Gub5oahgmVjupLk8V6cHESt1CQCvc1m32eY9SwxMY+atMJXFnGd0Z1
ZCol5nq8wnoP9zpBuxudHzlSuzJyPwP6yEp72Zlb5qGjZAC0gnHJde3L4M7EMKLafdU+mwnUBCtM
lH2R4HWN5LVpp02WcRjZ70ri7i6556RpdBbOivXurh7OWZBsGf9DN+GLLN6b6LPR3+ocwx1m6pcx
N7ct6zVo1evOLFnhkHBckTSc8H4OzraPjj4BTBp/iKmkJdxgu7u32HNDp5fX2OECKJwuVI64gBg8
O1I896Ns95npHo0ULnHOdUI36sMQ5e+WDB7b6E1jwuEyrt3zZAgwubE1iaK/WL1RLLQu4oTTsezU
+XxdPEq+3v36Tcnsk9lx6GZkxFLOLdIJa5ISKD8eQRtWGKs5mf/mxGt0aZ275olzea+mJ3iHG01o
eDPgPoHSTVBXZ/a0+aBYk4unLqUn2Zy+0G9Z4S/91DypeeTdsyn+XuqLKV+3ypSKPizr+dbytEfV
JZsOtknu+Dcw0w9lDhEug0GWcvn1mWrOxYRvLPMNshL9aXRS5LnMQZ4Uas8iPGzr5JgK7kpqCUo5
02PbvvEtvoCM2Bd9v0n9YDvl9YmZzmeRLjJrlybmNqpJ+VBOq6p83bkk9pxLzEaV1xH8tIufU1FO
VmRKmC3Tn5zzP0vax7RSHGvs0LlhClZgmb3SjRfUGg/IOzcCIqv90DyUQJtEc4VQggQZo/PxKgS+
tQIGs6lTFr3UB5xLwGR6+Vhq49Es7F+zGo/ByOxLzRU7zjy/RGjKJqgfSyL2NjHnOgGcdenPsGGs
X6w5CXjp0X/382g3Zwtqxzx4/C/zpAwHT6y5ebwodcBytqEOisFFhjJWezZiM89DmLgXyiUewRg+
Aa9dgx9azWV2qKW1p+FrLbR1Q3hMa859d++Bv/cpFfFZwLgS9nU4yXDKW3CFcOApTCMgRMB7SBj5
mxC6XAp0b5yjjRppcGDx2PQRbdlQRToJwTVCUeLEgTM9Z2KNiwdLCeV4pgwHW9uOmPXmdm0AORjg
a8tlEkG4spoXo+52vR0usHOfiIFehe3wKlAkeKPtYDVxyarW0yiWmvVQT+4FCDxSRk5E8kN31wZ5
G6lLsJzDbtKfRv0Zg8O6jN5zhS0UMZexfaM5Ot+7EVz0d5SZ6wwAbTz4j01/ivynopDbKaXt2vnG
Cnoo3GhczynZEFxdozTvSSFXshIXpvO5qcKGQjm9z0CkTvx1FOrWuCHhtyMIxLPHj1EwhkYXPRrW
X1mBjUxvkr6ruPJCrhibyqfuO7mT/38hmN2Ax7O79jpYcut67hZF/lgmAezud9EdRq/hyqe2Ezp2
es7qb3t+0NRddPkFqWufFk+pLGAq6XS3zjels07nHTW4K0v3147NyZxD48YbqhcflV8fzfGzbHFu
GnF+Yv6hMhlGPPyfS12h6czVbWydq+dZT4OWP0S5dY4A6EQtO07LyIO1C3rgGGNPw9TsrmshPww3
fbCFbuKJ4zhqpvzHpgrjGNOqQlaGh72KbzXStUDqahnGrCl+GOiDCeGQNkc5IVBoLIAaqmO9JHrF
PvnVJzR8lhNd1K1bHMt25BldLntR+TO4KXcfl+G7IM8TxRNGh4zxKpjcM9d0ZWNrtl1wVf64a1l7
zGyN5snYZI2OR2e+VjVFOWMEZfQHOBHMtiW/9IlbaFdGOMM4PmIcCdUst2P/oamLP7Tbxs93sBzD
nFWJ5e0t9VaDrZubY1DuwY/3LtWOKUqBv+b9WYLR1I2Lq67+Z+q8M0YcEm5CvRy3ddrAzyQrvCgB
uHp2M0teE2UpK571uNwFhti4wZvBWj1vjDBu1MZhS0b6dKsP0wF2D6pm+VjFlMqZxdmvQjbKhkMD
L8g0DG1RtpmX5rfKS6YFhydC3DuXNJXqnPVacnQ069V35bUfBi4ZrXGb82Ql0Q6Ps5PHJ0b2Iexj
9lcYO5kjecQNQyLmtSQ7iINzdXQ1Z1ewUT5ZbfHqja6BlKDpqwhY17btcawyX8HDEjDNImH8057e
bOgURg6IseNNmTHv/ezJwSHpzGP9XXfdxk/b+iwzB+lPQ+qKKhAGbT7d6nvneFXYj+n0XJIrGczq
ux8ZlCdcH3sfcuCuxxe8SensxfDO6Ey5+AqPyZFKZnZk41A8J9Z+NKmR0fixhtTs3aKslk+R9eJH
2oFkjvMLw/SSBUVLWqZ4TWznx7fpbpTGA/aMmE9sMXnjY7e6mQhXw3fbMPlIAkd8jUku95qvzkHW
lQ8RdLIFObfjuQTN0iomCy0iJg31HyitCtNE/wSVqTb9AKfcR8rHwi5XrmgvAZbuTapmrLEu1F+r
ZiCerxMNvfvO4Dpupf23s0ABC/SSODZZ77lxe+5iEhVwHx0r+KA+lyt8MgNJNt86Se8GDSKbtgfr
rXB2Y9uh08Bk1LNaLrk+ZnuhsFELOdxsvYWkewgIG23TjOVLYu69rtgHOCSPAvdTW3b+ARro22Sk
R2OOiRqnAa3L8TG/5JhB1yLHGT33P7YZJOt28bvO6g/m05PUM6AaVbWLFQFTQg1imycQHOkh8eC3
Ydhnojdc3tXmYD12rU6WbILjrdqXBPP4xXJRrB0YPuOcp8csine9F/zRrYZBDLvEJs+XmKTbX0u7
oktUVRqEo+Yz8XBJ0n6Fu0X2txnkM0nJ5Y3tDjhFPZLzkRdDok0Fj2F20xSzlyVw44CL713bOLV6
feHzoSXLBk1YdyNjrQKxYKYaoTMD0mWg0uiY8e1W5UHOoDJ8G61QmAa0dpCmtB7IPwYghI0YsGdn
bbYdXermPehhJoaO0op+o54/oCExm1vOpeQ6K5t6XMsuIvhX8Smx9+QUe8Y/LzaEUk/RgDvGm6qJ
Kr0qIMIE3HpcCiIahMstzLaVTy0dsjzLjij+7QmVXOrOMLd+/zHNyfiX/p80reGI1OWpdEd6r1oO
kmxKQ2WQtStBRW7dIr6aydQfGti8uvR49gAK4j4kZB3gakEumf3qT7oMS63WbSTPcTgzNpMQKfeN
yk6Vo/zQVpJqDJtRhaOXm+BXXOrDelhMP40NBkbPg/PoTs3e5YPEeOJFzAc/2swFuZyDrbTW+uQZ
NOpgBaUcisncooVB5D4qCsMteKIDuvh3IMrP1iWMRVamlJZ8zIR5xd+MZgoVtE40HyJESu7aVSEN
OfD3WBIzx+MUmugMz4Oi2E1D+dpa7XjIyXjsAmy/iTM80yJqXMxx63w6acdPfu/PaL3weYMKUmCH
EgUGjGBydJvxJZzdWCMhzFnhTW0UtqV8IWhY8urkhTDpmFqx32MoH/1dw8Z6zFIDbeucojCu7ZIH
vh8T3EyB9YQ9OAmRJQGH8Jf4FrHqpnAwwwFdCV96QpNuM1H0gp/clPa2bfEODBmWudziLlIPGpdy
ByGLdkAWliCB9Zy3ZzfjDyAd8sAYD3F7tAfeYi9EMraW2Wt/MYywFX4bmyh57QOPA0vIg46rfe0Z
Rr5eDoGgqOuDHv2Qty33c9dt3aAaYQ77K7cTD/2ob7SUmIgaaZDQsiZmFwdEWg8yRJY0h1fN+tJq
UzAlbRF2KWSQwCKG1GtvlX5o+GgfKVLIWI3cISn8yX18W2arf4lsYAETpfXWsn/zAKGmm6ywsbsP
KNAhept+tm//mE2xLLPkqYyDH9mHxJb+Lp5nG/4KSNBOgsaY8+GBInE6KXts5Fahec/xNHvPKur/
TgF9OSpoY1KyJhcOgwB9VpmXptrnlof1QOKl84gi7ORAlHbup+kxEvy4UslxxXKZ4S/A/JW/64Y5
X7pOmA8jMQkSxYPD1961WKfrc+VaNxEHzSZvnL2aKedgExSHfgbc1R0IIATczyh3irZt143nZvnF
dXOcnVb/t3HlPRotyPLUKO+JVxjbaQQgwHNxzRMy5RXutYhS5X2lj9rK8VKCpGouiIysIZKT3Wi8
YV3W6HgFbSYnql4ChHqbTEUwsZiIMbjRS/gSpAYXYLaPodRHhOVeODuw1xsudtQeJf69Y1ZFQdCh
tyYeHwhjRudzpgUdanKSdixXTI9SQvaXESjB0XZwN/Tjrz96j4nfnElds8jCuxZqLRbqCAT62R+x
jXr+yF4q9WtK3B47srmHPPNg8o8sfywQ6CyGjN/aTCfMEZ89NpJTrZVfYwqTdXap3inZZ/bPUUze
QK/KA2zNZpfESI/+EPQkwM54aOvlBreryBJOhdIZs1Pm6cnfxqPXYs734lWvu5JWWe1rrq0KhP+X
S1cBJDsHXpB3CoTphy4RfoyrbJAgRNPTCr8/LfGkuFyLbIVR2WmifBcBDUQYepwgkLsFlCbh4dNw
yFCvjaQjR66EFwrUoNBImX+rjpdOkNzyJZQbVWyqE9/m/o2vJOyrAij0rOH8FdLYWYl1DdhvXQwK
9wSVn1kQ8K6y6uUQnCHTlyjffsJvGdiPlU5hnccMicvPOFxSW8WnPMMSo6seEXd80xtocHp2HohF
hn0DcL0R2cpDKNOzmXN+WhuNb4aFk+JBV7E6NIzzZNUyoCINZHAVl/vJfAHXQHgiZzrhfGyPqiKS
0nO1KOGALgrH6LPU7v3upQAVm/uCJ71Rr8b4mbSp86wPb0Gi5wdftsPabTv6QZ2DESQDpIap5Orc
tfx4Jxst1pwTU+ZaePXZ6QO14+vmpO1spH/ieMuOkeSDwzdAGW15SoKBlL1O3Y7Tj3iiNHpfOlWE
CW5kelewu05CLyFB4FQu5DnB4LXClmLvPJ9rOUvY++TbS0qC3pwe61AVmTetQgApCXAcjVh9tCWO
6xhgL47siSdZNQcbD2nZUDLYFy6sdCq3cM4Ez0ZE/JgJzCOegCfbGFObEBtjmknvB6CSBw76nLcb
/UX1AHCsxV/SN4Cr3Wx49brpw4jqL8vw3uo0tR+rdnrsUBxyH4a7Sod3p0yi7dixhrYaPuvMRY8a
e7jmXuxxdW9IU4zB/NaMzlPVom94PlWyTsLrXVZksRLzWugOhyzBan8gEWM0bI3cTVInVyOlJCZf
THs83H5Sr6DpFOAAckwPMb8USLp4ThvWywD6IXmtBZemTW1TQNtnxnuPZH9wIkzNcfQzVm7DZ71Y
tN+KxPg7LGTizluTmmw2k1te5ylPUVMQlcaJgGTGK5+NOs5r92B2nn4qCHHmvNwvqAVx7r0jcmMU
6ssF3FHXl4EYbOn4zAltApmnninMLbYd9xnkNuPaZTk2gJQ/dYNLjLoA3qmJFsybia00HqTKPTHs
J6dcfyEc0Ty4lF1dEnGaBPcrPzZVqI21+YxR3nzmWODOl38FlRQnofvm3bWyh8CIOIVHQd9Sb9Jc
aSDlttpQfuUumnKVaMUm6mt7G4g82vNn9HZ1FcWgsa1yV0xLcZmHwTvqzGhTLHiaoPCSc8wI/O9f
/c/f44I0AmDdRXxgZ4+VNt9IubcmYegcilzHcsh2p9HgXaGTHkKM48GPTXi/1gBUKh2Ng4ETR5P4
q/Rev8BABS+dtvBSZmoYRvJKttGeA2f6qlqYNnXqZAccMjpbhAuu/eyqs4iGrPYOO5dmvHmE9SGc
8SDdlLxTjf/MgViAWcFilL0Ho8W3gvm6lGcbMO/BTKCrzsRzm7wg+wkxd2PUxn3OJoFy7X0ud/yd
nWKBdOPIIicU8web11MQ95fSb5m1u366iAiASG3Nx0aMxlF51cVO1HjUQZMHif/cWmPw0A2VwGrO
xQFSRHM0aMgKzKx7btz+TASEvafOVntIUnzchI9XEUyMswVFmZRlp/nGpc8t7dIr0tMOowUbsV0L
Nv+57QmulGzHZ5ixm8bw3d0CXEbT8GcMcbbtx9um7A8z1cAuxY4hVQ145nCurGKZduzm7Gwn6FwK
S8shXjd1/TGzCbwUhrkhD4jbg1zoyppR1bU08kPNJC/DdYB4VE7E0HI8m0xDtRd+8ZlrTNTJ1Lp7
+mT9ljBcGtmnscwITSjv3Ch9P0LB3RXaksxiFpf6l9n9gdGhodvqAzoMvcJ6Ej3nc+1sGe1pUxuS
eFfRuchavHnVdD3GKIklt/YXRMjSF9f3Qjz/F3tnshs5smbpVyn0ui1BM5JGEujuhc+TJNes0IZQ
SArO88yn74+Rt+pWXqCq+i4a6EVvEhkpKVLuTtLM/nPOd3xmE2w3X/zRGY51WL+MMC0PTU+DkW7g
juR29+427AaC8DY3moNRNc5Llhr5TWdwF3vEAqY8iB7y8Z4SY3vnUpB4oZQed2eBm3OyH6An8lDo
PrLJ4kpm7JUxUWOYnSa7YOkuIzJzYyu6yjOck12q7205d3CwsCGIPvXpni3f5iH61oQ9C8m5WEHx
PsQm58ra/DRhsK2qIXqFGkDnpPgJmeRlYOZX1X5yMyXi0xPmdfZgQ9F7ULIxtx8t9juGO2ztthtR
t1DTmMqsvWqQyJniV9W2J1Qsd+UnNLqx/0/J7HEIVohGFeZWNcVUYGpzK3jkrsXGiNLuhNJZQdzO
YJSErK7BwSvGaOfNWF/DIPgIrGpHkkhurDozN1FCkRr7lScvLS+GByM8xo5MZJ4HZiPYCZcthmKM
KNE89OvprcxIIWC56hvzyK47Dsx6Y425tbUY3jc5jiD4LWJd5M2H3UNG6Rpvk+UYEHNcmZBwhmpb
1Iu8w2kl90t4P3wMteXMdDqhwFcWTBBhHAnODrgzHEiL4wMu7WFtYOqGpeNP9d2IJ9dcPhgaZx1S
ggP5wspl7aU8eB0rrqCUdlrm3E3cXSeLUoF6LkIccdkbZ+TPxhxZhsbhNWhoISrn4iuMBwflkqNH
mN+RXDLu9ONI71xMGcg6NrFnU/RDONokVQstX4TTLrTIYClpbhhd0mtEy9EejtEq1NI4QL4/JT6x
F9/iHN2rXlKK2bm7UOsXgqHdxuqyjRtOTFj6GRj5wFORydKlBkC22HzuhmxwSWlNp4Sk/V5IIEix
vHOor9lMmWEch4XSxPGHMlXrEgTj1QqgoSkZnxydHInN/uBjonauwupUhno7RbbL7TMcqjR/zE3q
EJyI6CY2cLw19dit63oQDC5xVIyLypb3FABEy5SMYZVbO2SRIaat4Sm1GN0Odd46AM0d6pJbtVeD
slelWio0bR7DoShOdodBl1DKBNotxAU20pnYhdO64/C9MWFdR/bARFS+NFyB1IdFq8aKWK2KfGKm
CawrSeFoVxB6IMLs3Y5IqG2M5Hh/wjXGrRIm7z2/P+JEvMWdUKw9Ed0FeCwL8eR69Cs3zLf79LiE
hPfkxhVXcPLTm+ryQCUfcz+3vAF0v3jUFTFQkqkAUSOU/7QasEBn/EJ+q+/ygdeTI/avVM4hCHMP
/bcU+uypJ3jwrNsJa+qDY3ZyxRnpwouj5K8j/e4QlLpJpuAlAW+5YzO8Jh5Ow2M+cSFMfnWLNQpD
XXzpY2gTw4ysA4HZ3hZLXsqtJHtlaEy5MDglOvSdJFABFMS1R26K1egKqAM9nVxhjjdPeMaFwQqc
P5rfeWo7c+3uIY5j9uTF3DXUbNXTK01h5V7kNll2DZqjaxn/tgOB6siojqalpmsMBx9iw6VGEU5Y
rL5AHa4aF8jTTGc3guLS2RLVJo/26rktHup4Jnn2oxRsp5HX/GmpK/6h60cZsz3iWSrIDDMLrpyS
eXSyDaaP2v8gbhfOajc07sbl/C+8X36KsWrcOl5/jd2Z7e0pyfSmVbTx8HmYzi+/fnBNakGL74Xd
n2Td3vO/C1S9kDfD9Yrj6NHoTN8vFeG7MLPOunGILSSnTNJDjZGuCpvjfVew/lPd1vDCex8FpcAp
usNeoHFmp9NTW1Dpo28yh+YgHP6DUncWvo/oh7Kqrc3pEpfR1g/Uu6PCdbW4vBMOSVb53AR4OmJB
7t646lG9BBrZoaVpOcvtTzkxTWyTn8IEG+D2bxoXwcw0HgTfVx53J9e/9m1xF8AjikbjOGPmzZLi
UXvMV+36u68PWf2SpJ9GcYlQQjzrpe7PfekgVZgvpaOr1YC6nubBVZLD90J08HLtU2nQ0wOTxtie
cSSbiGTua7FEyDt/hwfiWFP9YkzJZkqCFSH+Nb+kMDdhJ1ZND1A9eHMwwjQJfhnYELUpdp77PUTV
NUg7Dl0RAWN5MKPmxBzgRObmpg2RPMV+4S8sIQoLLSMa7eV+mVkhiTbgOtJiiy/hFmxGOsb3efOW
Oz9no92qDk9yzcB/jpRPWDDHieE/JjUD4NbAzgbykWnktUnLk2X1u/AxHdn0V/YiWttMDHtgIW10
6KZ2P0ubmV+s31u3PfPsUachE7d5SD7Ed9lEdIL6MLOn0hK3VTO7iKXy3lfoF5UhsE5o98tMFW+c
teHAt2PzYCzoHKTM2d/NpnnXKvlTg65m80g1PRKvNvtzWRuUemQfPsZv0b7ZbKFKdm4qvNFWcTOW
kujKoplkuxTfRcY9Xeud3fFHbb2POUZn+Njk0Nv1hJy86Yz8LRDpx5BPV3MwCDOzLeGorJr0J6SD
kzull7jxDpnkxurxvNJB07NDDerpoJpwpI4HA1JkHQbhuAilPHHQAs/Yhzo26zOQANER+8ASsPFt
lojAu2+rUpMLxoXdmsO6todj47NKu8FpxLTfTsUdU9pdigvMzqZr44fvhjc9uw5VzghRq8FW67Gu
b0ILphfsUya9S/GSPACTRykMjuVQrUtLvAqv+SUzDKPmAesk00/Mkou7pa4OXmXBFONHo+Ycd/FW
2wLfKhpHYh2ahmdMB9zFw8BaUFKW9xTM+pxviSaI4jnTJ+a359YNVlkXHCmbZjOMZNsl7TViBwzw
/sXM2ed6MG9r2760tfWWTJ9x7m+qND3aCnnR3Hi+fPLr4QwCE7KZ+JGMGUNB50bwrOcM+mbaIRF+
P5R7I4wv2B3XGbVe0dRvRyHOOU5r7aY7CSWGTsx1EmtqzNhF9nDiDFbHtZsf4rL4aEdUg7aclpVc
rt0m+pPz9ReE/r/Px/0jlJx0nIV7Ch657Zom8ZF/YDkXVFhPtHHNG1Sp8ZDGz0FI4qbyMWsVgr6a
6Edr8eEz+vV8l9Rad2OWTrKuPa54Y4r+5Cz//wTmf5XAXPBz/0kC86No/j1xTC7f/mf4UhrOHxol
Ap+1TZ5yofb/mb2UhvGH4ZK+dAyymhpE+L/xxpT6wzYMyq4Mz+Mgbnh86H/njXmEbZZmANewpWP/
U+lLhN+FZfx31rFQ0iLLaZryH9DKeFzyoe5EeqSaiAM+Z4onzfCGUEwhq/egVelt36oYM4waoBAI
risFaGcT53PF2bUdM3iIjsMBtZsCWqlhjbCSAAv7juMC6dlwi8RcEz0Oj+M8Yy2JQ+sYdRa6sdVm
9lM5pfJZIz5hlsnNgvNsUmFSDLCw5es6KNLbUdUOg8h6QBqK9cbEnXlbxZU+UOk9vMBRSyBBlR6T
50jb7aNbu4SYENAudaS7Lf53n9gUR7VPn+PjDlJYmR4C0im/YNkuBhRnMm66OhC3qcjch3mE/7Yu
4AGQzopbRNWyal6sKUQXtbvSejRDx5T7IkGII4Hg9o8lXbMrjicOLB8wJpfYrcx704dYxvjeMg46
G70LJhD3dXKHkU2eq8US6vLFVcdymXk20QuG3OrdGpLhnHpVc+6nyjl3psN4O3Lsgc193ixHW7w7
KOoDW0UQRdG2B/ex5f1QFdH1ObyJiq74aSa85O2g63ZvDRj/1nHWsDRV1PDgWZvueldmD45P3t+z
DTKyHrwK0Xly2wUVytCs9DiQOSjlWwT46aFwa4sHbQ3zinMu8fixL5+pzxy/iUsWZ8xuBL9KkuUJ
0sgJBymzgiQxum3j01Au7cG7owCahnYwPuUDuTFCJjZdOXUW1mt8sAQhCsrXrbht770U1IGbZtae
h9d8NqMgv0RZJ9GNMsvs11GXew91w6i+tTh3LEolE9DM4OApBi4x5GspdzjGRsSYzs130sAlWKae
D0wszS5hKapdlVqg5ISprsgHDcPQurfHFWQq70hSFSaQP1ovUTUF1wLXyrvZWe1tVXHR9UBuwVg0
cUgTpPC3qODVvGKqK19UmyVffDj41vVEkn5aGF4rq9L+wZeMdmDMldPKIfcGPMoc9dUqouFsZwhq
DTv3z5S6K7jgpH8vjsOWLnQ44Sy3wHtkzeYl0mm2cQTFbHajAmBdnMcnz2WCmXa0fCsdQhDOavaB
M1PbYxuN4pehpfyu5onmJwcbAi6NmrU2S61bHS0MT4kTxrMiFnZ8M/E5pSf35E1udrTKDLuKFdjE
e4pmIsrkgRH3TZsJ7BwN7xOUize6inDHmIvk7nri0cz86okZIito3RvPo7T7F+Q1PH+Mwr9Rflzj
EM/DsDXNoTuLxbw9KQEk25XWA6Mp48MteswIWEObTcogAZkl9U5AXOMDkTB5Rzt0vpmp4b1t2zA6
E48YSATFwLZJR7nhM7hmlIao7GkMUWjytJ811Zp3ELuL9KbQXfJXA06KwblRUzPcTIYyMSY28Z0z
Mbl0PLYWTo/7CVCQV1IEltVQNRK3vcajUru202G/0YHbHKYwaq5DmCQffLl67eLJ3zuGJ58RMmvI
Fy0tC2nV8ZaNUbo1alfiO+MDA+Sm75TJTKUM3PgtoUDkh2JCf2jiAXRKnaXppS87SB2TpJo8i+WZ
hLWxyxLG5fxm/UHbTnMHtHHCYcWJAMMxtN1h5FBAB7u+zCoevqcx9rNHHzbT0czM+akpkuw6R2a4
r/o5uJmNmg1mCO+Fw0TM8C0vu/ex0bh8S40vxTWc8eohhZyVpWnINoAFtyaO5g6WbLigfMlADk0Y
zgvRmW2kzDA4O1z4O/J8IYWMXeQdob3XDxSOwy4zJurLoFVcMHGZr7j9+lNTOoy1+ygCEVv116ac
YpRdsqLMHfyIPqYesHCfSfk+521TrgtkNB/ARKeNQ9oUjBOhejubELhlwRCyku8eGiFYoIrCR82D
7q7NZq74Mq/K76wRETZvq7u13Klt9+CP9DnWQXthAKtAfpBawEgx1sfaGeVjiYflQEswJCUE2rtS
BdarPyI5r8zRyp8K7AUhDo6MYola5jub2Pq6wNhEyiAYy59DH8yXPE+9ezgzdNQ73CVNEbwp7ReP
DtbRFZPz+E4QnjooP3Wh9ff0B6dM0m5qEhufbYGcVil8ZsDeMAQH6KDrIeWxVNIk8VmW4cAEoaUu
EdIJZrWp3QEjZsPXTwPzXXJhUvoto/uQphGpDPfJjqT7UKVecqDslPBwNXkXK02NXd0mxm2pk2CP
wxL3S1lUhUIWKLxzsQgPEXHcTdD08Re9vPXOq11GoPh4tn1VV4/ubDkorpTyMq32xXNGLQHhOMLD
aQgAWJZJA69F5hcG9XixgwjcHXMXIu8jDrMExPRN0E9oQzGoiv3AUv4jNBOQzWDMwBlFCk5f6PbI
/nmMz7JL8PjmGaxAOt9HDDFJkdzSCG4hz3YcWwkWrHWPJuo4YANK24J3EySHYSzDq6Rn4bstPAZb
QTTPXK4VZdM58XzN9KynFrr1CWpGwTQ9eaoEr2p05Q0gbGxVTRXey1AaJ8x+6phZQXhlnKceOQTy
WvgfrUuOZ8BkbAs8qlfFFwWY+rE1OVCURkiIxprF/Kps2b823MQPIAW4aqcYKM2qgg5+H4DZZNAW
ueFLnFfqxPyZADb3yB4q+jwhkmfQgSKGXBijVACyrK5NZMzKVycRiuo2zHv/iHzLIT7xq7MkpnNX
9UsJiGeM5q3rBZgUbAxWQFQzyUQVTdRSIxUBlGp8FGa0gOggjCa6MN9Nk/xqoJPhrYoj+5qFWX3M
An86jeVAXq4Y0xJKnO7JmymOj6cOJR7GUzp/cf7fBGecVGVB0m9ywMn0rLsxFcrrmZQNyrYlFnyV
8xlWktRXapruLejp/OKIiaQ7xmnmw0lHd0VXjeRZ4GC8hgQJL3TeaVKxgtmnHzTMQQJL9mRdSZ8U
rjbOfttl+ylV4hCI2LwEhSYXgAGnXdmLp68aEXtdCGxnVrb4B+4BBkPYOohr9JV7Al4T3KSp4x+c
FA6IGBsTnbCHL0izvMmyhY0CM6jn0I6Qhyj8EtVFFZN7O+cxE5dW10/MMoMnKmr7Y2uE3Vvv0wg4
sF14ZS3Lj/ZsdwESQiIwNPv0xaBQI7G41dL+OpJgwNuINeVgcqk/s2OKXzIP7aKU0uPZwOjpWlNo
CSCIFo9BuSLiUO1CeYgymKd+abXVRk5uDLSUdA2tMO8hHRebNA6Mi52Y7YByCfqKA6N/p3URvjYE
SF4r0xmfjLk3n2zXwjNlJD42b/zUUART88Nn1nYYreYV6C4uLgIsER8YqVoEu3WrCvnkGgmP29JM
d3mXfURhg23KctlftAE0JiSw8kJl4MQkeGY606T8FaHmShqUiQu/BX33mU6yv3dGN302iXPvC2W5
N0aTVRZJ8cS/FIHh3plGpzZ1748/01FEL1EcUcVpFMtIK7EmcW8IO17oFAs7orHHixXb7Gmq2SHC
14sIy6qqOmdv0RULdrOvo10USGMbKGPaRnrBMLW2E97QX9pfC1P6l7LveZ7anQF6pFBb33RbdIh8
YPxVhz0pZ0mktne4TyYL1idC3mQzksbTMgw4qLKhY1I5AG5YZ1Nq30/SZosWDmzE/DyEpRAkwXYo
g+qK0zA96zxkRBob8hbIVlqsyZ+prfaWSsTMNKeX3k6cczRadIgL7rK8mzwQoGmwRacvzib8Quac
mbpH80w+lNHnj+B/LDgxsh130JpaHKEYJ8Q2pBr43qKX5dpMLe2gNHgfutj0X8Ze1/Vq7lJBiJZ+
EaeT8maEXvw2ITZ/zI1gmS9mO16Xs98eXKKaWBXinovJ6+yP2WuHg10n4r6VYvyyCSfCuI27L3dw
+21N6OXipo2xd6ldOOl6BrjlZ763HXy7fx9wJAKoUe1TL5E6JAxmRqc2+OMZ2h9ipjVvM/bae7sO
IGP5zpgfit62OeU54+fQ+PYv3E7hfVfL4qlt4+GrkzDXTU8El1K447oOC2w6JfcxQy7vdQq4uZvl
NLWS6J30pwmyDFY2k2ULsD2KNiVXr20aANQ8Nrs8ADsK3jC4d6Xj7WcX/IiMg+TDsoUFbaix7vq2
zBl+KubFhTPfV3DkP6GkWS8EgML3bgjEF6S1BuBox86wkC7HWk+TL2DWtPWSqed5ysOcXRa8jlGx
9R5kRP4AW1O809No3kyTAEs2TpV1HkKnvVZ2yQXMe2PdzlLID9OQ8TpgpPpZhgFeyr6h/XXKXHHD
/rG/DYVtJztpFXrVacXXjS7zNkQHLTbUSn3SZe5sxlBaLIyOMk46D+S2dQRR8kn3TzydKIPzQkJR
QZUCCIghv9hF7v6yijL8mrHS6Y3BVV6vbE1Zi2Es/m9dFrdT6+V3fqEciAIxgFhUmxyv66y/E38E
szAbpFAn4GRoR4NDJBAE953fjbhODafxz74jCQHJgJyYmm3eZI8FqaxZztIocgn2jCBV4I7qc1/x
S95w5ELlctPSOAwlJF+MavFdxCH2WoQ2/u8Us3K0qg3izrxbZFWdNrovxkwAmKY0kzyacH5NVsfO
JCGXozginCYVFkcVmAgbWSG5y4T62dJf9FZGvr+tElsTBe3IrjN9XgwLTUFRuNXfERRh/Gmojtxe
RIACHyudR3T8ICFP0qp3bTKifHaiYA9GFSntUrNJyLM3HOxoGCiBwwkHySHLTjbtO79CK2id277y
Rb1SDn5atpcCx9mhUMCC4mNmdLxER0MAmhIT+g1qbrCrFc93EdrpvLLibr5zkrJKjsbYuDelSIg0
eblAnKrIzD3MeY9LbOIUAlZa4UPnGjiOdE5DWhBN791Zo9HtPIDUL0pM1uswifnRsMuQA5yjn42E
JoiBWsWaLZ3FhjnpquCd8En8y+DQ8DOyupaVhBMbB3SxLAhleIwopHgTMsweomaa4K/7pfnSExp8
cJOxoho9C+kotGchH0XuNPyHdgoHkPYltriqNRkl69FOfsX2xBtXFE35Cpyr+Y5Fbn2FCZ28jOzt
5KvDcHJXwthEm6rqx7nIsEpQC8c8w8r68pyDMf6cJk0Yk9Jla9XXFFusMIannz5P03MILGhX1u3w
Gs4FH16lKQGKu+6mZxn9zryIggjG+rifQP0H+RpivEk9dleOTK/ruFsgDtoA12OKGXtqmLFDTIIf
YVK0p7Fq+43dOflDuljYHS054aiwDC8a6RkSbYkT0YUyuPaasL2oXLmvQsryK540rkGSpN0j5eID
50HGaJjqqgoiZwWoemf7NWDw0anmnxTXVnSVT/S5g3mwFUOaspu2vmPLl7ZzMBGq0ay+uhA+wKYL
BpLAkxswnyAIZJ64P6AiFg5bkFXoG+gUnHTeYkOMD5k2CiC2BVMx1IzSuBd205CHadk1xU2AbdsK
O/etqgz/7IFwox/MW/SI0sjIxwgz0zgxVAGgmNz8BSO0zrhnMvkL52/6as1tUO2jIBFkDSO/+dYO
bWT8RFndDGPqXs2uiSSPL458Xwy1pmthYUbYCZkg6cMkteOVIZPy3W8YqeCRjIzzrJW710WHS9uK
eqgSgTP7z24eFMCzAnVo0MmfCb8S3XGEc7ZpJ8A/ZIa7FmcrHTOVnm8nMSQXbTbWu5uCkUVNJQRR
oyrCYLSI5qb5GGLDE5xbOVb5dJn6tlzJwYyf0jH35w3eGUtQXypThvbumF8sGicOSa8Ikeqh+fLV
IPbVGJUEisEC7YHE2Fs5DuqZojdBspQtuj+XyUfvh+7B8rS86Ezic5vavnsiL6b3qq/D27opqytb
dMqAgtJER5qy+b6UuGFTAWwgCouFeKMIXxuZnig/aFrxYKfFfBpjlIzWKaqtHp1ErTTFSDsr6Z1N
ZjcItXni0KjUzOVTAwY1RoGCl7pKnZLESlv15hbvLeaBVmVw8013lxSV+yvNhfiFAdm4E6OHTkn4
LqDP3KDMO2FWyoE/2kR69N9FYpl7D8DnuQyE3rujPV1qfzCPLJgsd647Ox9Yg8trRhcf2lQnvoYy
4rRtdGGE4oXSHo7CfpSdab6Rwqi+k8IPf2AIDQ+wtMFGqOhTe9l0pERgfgOdEPGc80YyLYZFwwJM
qummnQf/geYt/T7Uwoy3Dq0up762+595ZnibPl9i/GEGLx+BkeGJ12LspJKWuHEX578SDzN3M5hE
KcJRvVNxNEpEYrd6iqit+bLDElNxPvnGA5O0DCTNECD5l6DT1kOCaI8JyqIDiyKjMk+g7xcAlqG7
/yyEhQ+dWWTqZqeQqUgghoMAZK9GhoeQRaiEpfwuf9TLqwUGDdMcaxv5ahXxc6vYGWhQsFpWBGqU
ODquxr5w3+TYim9rnsUHjXbt0VeszC0Pp4KrTfv7DIA+p+SoiC5NNelwLetR/6jhjqGLLmnBJkyG
bh3EpXsjKZ/4icGF6RuBRnMTM147mmU9XjrphscpFirZe2FABBW7A6w54qAcyfHmbmerRR8VBgNf
ACRRdZCu5ZxMhHrE96l1zyJIhwbQK2VRpaXSt9jR9RXuKXgyXK5UdBWLSO278jJVWhyLMR6PQe7m
+y4mbrsyvLH9sheac1oH+BGYTKh6pcXM/mdMi2hnIsSdSA+KB36H8uBzjjy50Amep3legoJtu/WZ
C+1hM/dbrUR7TfxSsCsLcgLmObNCOxDM+MLhngfrAAakTo+02Zq7rJbmtjNUdWpcw7zBxxe/qqbJ
lx7f1jvIIC/W8Oa8pzJS+bMzc7oMsJKy/Cb9RzkUkvxy5BziTEcloVq2fi6TtYNFZdyuH3PjbbLn
eItaQ1Y1yQHw4cTFGBpAvsHsRPixoxMmrfv4SIwf+K1jNY9ZGXe3ml0c9Gni9YMFCIAgf3Pw0sbb
Fo4T3RiOsWQwFWsrQul2jE0C4BjEM7wWUXCqMIffpQUOwlm04oYRHlpQZsIqa5xCgi8Y66fKyk0u
DZy3bLczOzyB0ex3QyQLbPNk7grZ9XI9o/sP5GOb/IN1nlgYkhXpAT/wmq8ssBLNyaeLzlQn2FSf
L4muKXEs4CYIWATzbZjmHBudp7QNkjv4nfIQDLY4ax1G0KbwQpX3A1fmg9VFROTrwSowxXDSjHHJ
CvNnHDVAcucyfssa28SkQwHOlaNLsW1Hqt4OdgJ0HAPV3L1Ek+heKnfSaMlVgNExb6wH37QqkpxY
+X2SiyP4G5Mo+xp/c21ssTPFz+YQuydGOa23cRInOk5NgblVJAZS+MgIGlxxja/TIiwtNim2qeUB
K/wP6tr4CKqWHfN27AdWecoS+ofZ65370LMIcTsiDm4Lk4ATZXSYQTcQN1R7sMJyjDBWpXBTdMiw
EoV96g1OHL6QhGLHim6qscGUbeBAZUZglNPnGBrWtFZVaTKlr4qKcGYEf22dNlU+HlAL/X2RJl5w
nvrat9+8NjR+GeXseo+DGvHr8cnFz00zQcSJQzEX7LlVOnDuZCAdfRb20M4HyaUqtnnsZt/RMJv1
rQxmf1q1TMGHzzwnDb2X9sQ+YUjj8RvuP7j4jkgMKDM+SLjSeCorxP1l8jrTIMW2pJDOJ6nBIUOx
dwXVo2PHI6RyO30IbEk5hS5EwmnfCHW8ibNcRWyiHStf5WUc0Uai3PJUtILjRTAr5wTfWVzNuY12
aROCM+5rt5U/fcxcDwb1swfFYvwoiezc9Gnbe0S9G5ZYvnc6mVBy3usyjb/mGg9QSkTg6s7US0At
PfheAfTcCdyKU1PPEgiVvT2y3HU3kW0oNqy6i+FzsSBRGZmJ8K0RsffdsKP9xtq1tHO3OBVJPlEa
sdJxX30HQ9DHe5F5GCk9VdUrlwkdSB5G1XS5pR8xoSRkQIQCYieeey5SF1dplae/HNdq74pZlTcc
f+d9aNT6mNfcQzvAqA6QsDl544VRszLX5maYlXUX1HBrHCPuXud2qsksYvdh7iPEKeuyBKF25IdH
3LgtwmlDkkDF+5wjzQdTV7bbKB7pr87Ish/YhEkpuPSswz9pPqc26nZlqUm8J/EQ3tRotptQD/qe
ovN+V4uGrRzZwREF1MrUuR8K8yFTZvdIsMzcN9TB0n6ua40Bl65arZICzcFhqiSn5g6Mr3v2leZW
HxLULpTNjVU5LrASQeKgluPz1KIZT6T0Tt3Q6mMTBgIPVlTvoqmz1rVDreFq6IrpVkFRIlPEVpaU
H6TEsPSciTKDwMSH4USPvSNj/l4Mv3BdSw6/Js5f4PFELapDlOTDC6dDlwk/nO1DkgAxilWn3tn8
e9cyCxVdgznuXp8ECp60FMhkE4GtxFpIjwegwLnGMAd6/NkHfFFsEqPNblmWnTudzGGNuTJur61A
WbggI7tUPPKUAYro45kp2Bux99AbFQzWjSpxjJQIJDDH7dH6UWTL3NAZO/vTM1zeNHKlACmDxj3J
Kgw42GVdSjopG/OST4741lbJHCcTg6xe/N+BfO+/i9uP7Lv5H4t35bMoEWBA0f2vv/4REvXfrC2b
j/bjL3/Y/q6Hu+++mb1/N13Kj/5pylm+8//0i38rmfsvzCNqMX38x+aRxw9AIv+y7Zr2g0v9Lz6S
3z/5t+o6rWB124tdhKOZZ5uSfro/nSRCU0Jn0FlHiM61tWXZILb/tbrO+cNWmE8MSQm1AWCbL/2r
lcT5A1uKbbNq2gZMLCn/GZD372a6vxtJbNvVmjJ0y0bSWDrszH/AeMvcKzM1SaBOkCAsQlR4ye/D
DtRM4B6peLK6ByV+02Nf0dFOc9A9zgjy6VwcalKyipVKps5maLJ1dN8Dcug06Z50K4PqqOpp25YI
BL61ryB/9Hn0VKrugQAP6Strs7SFjiQjnT5/n8Z25zrpkwzI7NhrMyn32unZIIjvJVVOp+Ua58TD
nDk7r0SdnQaIgfBLvIwZVbmi5W7dDOl2qvB1i2aX9OIx99NLwAhJlA3bjWxtlTE+SkongTKZggxB
298Yuj1F3eIRJ1hDGsCN5+d8hpdfNCdmyM+Btm77udtg2rvDosiKuKFx8iR0w4iaR6Ea7n5fRP+U
Vesm+qyLpvjV/vW2+H2p//2e+Q+/6y+31v8j99J/2v+4Kihs/isHX/29/NHmgrddPFWmtpVJ2uDf
vFhCe39oixvL0p7HDfYbkf+3O0jwJZIegJOIp0rHXe6Tf72FBE4trnkLhxY4Xu1RFv/P3EPac/9a
Pa8t7h5ubb7Ar0m1GHD9fyk/Px7g1Df/87/J/87vQHcZromta3Y4fFRw57Nj2vnORGikZaS4ctEi
76qIrm6QpyDr+Jbf//j933//G3LkdcgzbB3LF9Ho//YdtC+T5JBD9Odf/PsHrBCCkUcixesAN3Ls
eu5K03mIgLMMQpbPv/+Bd6mlrg/0ZnFNvPmjTmsc5mOcovVX97Xrr+xUVMfa8tSaTA5dN3X902TE
gSm2frAhdWzsPGHqmdJjtqDTwjfBsTvd0Nrzja2SGYLn3lqdKbdYKTDrV8NlieTtzUJsYnN6H0Rr
r1WU/G+mzmu5bWDZol+EKuTwypyDJCq9oCTZRhoAgzBIX38XdE7VPS8oUZJtkgZnerr3XjvaNyrS
9ipFny8jHUITrI0yAFFSmDgZk5QG0FTs29BUvG+EzLtgzfvi2AfQhtDLpzcRgVtH7/tkkg0zZrax
JqkaT4YPSjGNKwpfgww5v42gnqBOKoY6e6b6blb+3J6m1VHACkCondWXAL/hOdIIzCrh5Jw94A8N
YXHCJzWsK1t7Jwc4uNovnF7bMsuWpa3WkTPNSTlBu48gHlCQ62czQWMGY13/FPoFhcaiZfC+NuMU
mXzd+ls/tjiothjobc8ysee7N62T2da1ZmTLACHbosfvJi0CCLwRGCujLf8d6HCQrnVwVsdxorsk
yDUoe3h83vjmks61dwJZrdMGlVJGS5ojXoNFOMkx1tgPfcaEqIInl/WfGQIb2PeKltYUr+hPb1EJ
wUcs6kczYGlLqdsonvUT9reAY/CPVP6OWShNCxjaYTu+9bkB2E1nVGdPy9a3ji6pxytEBGdif6hW
J+ZCBp3ckVmzprLtyGEH89/Z9MstsgAb59+iqKlEKielllxqPnp9koVP1uRODP3KvYeTLM7jNzox
FG7BOiSdHKUDUrM+OgcqPkI/+DEqSufBa/9ZBuiBON5YZfDpjCE9jXHja7hMDKgsiUUH8z23ih8b
K+xyKoAumWe2t79ZRtRg3c+aY2bSSQNbt+f1dFiXmguJDoeky5l4yWA70OGmyWqHRDC8c/vRwEH4
QmMxKVapnfHdbMJfi95ateOm8yZmQrknsDnzf61S58scTUEjI9DvuPL+alOoH3Ae+HTwNy652iTq
OBbQSvpzwvWZORu3ALD/3jA6b+dFhr2q8up1VMo/ZKKJNr5U21HDZWn02zAvaLNzr7em9VFMbbC1
ohfH90k2TwccApHaW0j5zr8XvKGEPiTlm1/ZDoKfOYcmw+tHm27tgoRf1fJrJNXnEADB7pq+3jZ1
finalGE1mqNXLzE/8poMDg16RMAyA7od1ENyskLfWRQ6LM0h5F+1GHh0dM9w2mF5s41t4xO6YXCS
G0JBRCmyOhb1Pz0fFe50CCw2s4SeTokIra/IymGhNM+9UkR00WKrXaxHnmTyC3CENMuxXNOHPQYp
UwqLCoE2Rn0k0fnhm8lZ63qg7EyVFjIedi5avDx1WWg9uqpJUzwjHruUUX8JLfGGselnsuIvlm+I
yOW09iWfS2wICzeMiDeg34RTZ7or6dwBMy0L5JdEMiWcThzdX5gaPS6y4cDQw0hivNCzjBPT4IVu
uK81n9Z6UJ+GgLgC4UK0qZpsbc1JYy0zniQD/W7S/lMKokbDjkXw73BQod9sdZMZY1Yba8ywl9i1
1UEUVUeTkK8ArwOlGPCTNt0zg8RwxfiQoXYfPuvxm2+M+prA8qe4weBnpMm2mP8k2o/uEAZcMjBa
bJ7mKpt40EzOLuK2BlfTHrL5At5rPwmr3yYWHS5IFi75GlL1BFu5A8hL4cRbYPWdBTHRC4DoEJ0o
PFw4GH1qlDMcL3Hiq56zk+u/azIo5pruEfnGobJShlygPsgwMI4ZCSbYg4aGMWTy3QRRszFtDjZZ
/TY4Q7exphlR7fmb3MKhNs142oIidNl9YOwat5mHTWswNnbO3KWOR15n8F7rQ7a0rCcL98KizqB3
iil/0CXjnFNi+E5R9weQ4ZhGku41dghZ59g9hwTZCB5X5wd/azbYl+JceFq4mxwzAbwbfnozwdP1
cNvTPefNAp/InXDJsgpkVNounSoI6OpVN09gY5ASF5rg3VyXYKew3bZk04pLMI1M2O0/Qdh+Kx1P
d1JZxwor+9hzzp86LIu1Uz0nIfrCMUGGFcAXIZSSiRREXOjT236G6w8eNbU1AY2rjXfPnO3+HcJb
neCBRmdCId6HqPoMR0G0st7f4qrYgtZwN2TuHSP2J0jp7wwsgvWQHKqgpOtlm1jggy06rrUhYRNO
nHyJbxbvgQ3p3iWfU+sZT9ZoNtGTR1fZoJcIhP3elQwMaKg8iiT6zM014pEOnyz+6OKprmAAjuiR
01RDpdYjOAwOA+1tyMVYxYwa5UeoD2cvy15pl+mLGiYkKvILp7udIdq7G217Ax0lswpEgcEaqJEB
tlG/j6r47GwaCBoGPXrh3lFoRfUIJYl65kaQTk9qM0wL0wS+L85ZP9BMxYBrBZhiUA3RgY9ejF5z
lobi5fcNkTWGAAOgR1fVPSceFpO+eWSm/y93Pmng96NEwCYA7ZFeydQSHVvu4PHW84yDxXCp0M3f
Wdv/THH35TIAmU02f+Et4mwFLj10o0Jro158era0xNHfoOba4DBZEBnw2fn5Q9bumwfR24KnRAL0
NTTHvUJcwoyY4BlTYtWKOF3pZpQte3SMy7YV/0Z0Wh2zyh75B8H3oJYj9OdoXqxLbQQXx1gBltYX
duP/06f0O2tpjXdTebLi9N0mbHNZ0mvdZs4ESdV5ZB4BYsWnLVz8xU7s0RnLN2VDk4se+LW29Zyi
hjmmGaYfXUHAcExAQDTipvIKjXumGMn8Kc6pAzBIFTiUGv00dIHPE+dWC4wN0FJaD+4AaJlNv2+9
B4onsvdmlCspdzsjiU+Wxl5mwf3VfPKFjDWdDQA4icPAgrcW3QONvxDOAYOHTyQIR6JiL7HXy+Ms
PyCFOVwcbRV+EeLYbGCkcVuXtJD9Y4NX6hrYZKialGE2Iw5U3HD08hrMVkG8yItpluiKAoYmUQM4
wcavBcV/2Zka4AkZvvSj/Y0m5GNsLI7DzTOi+7MrhnuRSH8JNwI3G6aIbmADVTs4bQ/ITOMiMPhO
XEHY11jB2TvaxuEoHJrnoS6r1fz086Hqln2rvtuh2BbkJDJX/dSD5MQJRdsA3t7WxMEDWPjr+dSF
GYwQC2Lg0N2JQZFMNhd1kLzpVTKzwiAe9/I+mXS/0pqAjk1nDJc6olKrCjrfY6dtCTg8WkxVLKGO
nat9NRn4iJthmdvRLF+dBlpwYCHgrNWTp7nOAr4pmF5njeueXVy8dayEDrCM0tJXRd9hIQED3Ovn
aIrSnTVF15q8ugHgXIW/IqKPASBsBFRkhXv2422tqj2YlcPsvZb+3R5HYDmB4UEDoUjWaPDk5lZN
UNakibu+S589kr5Mmop5ecQPO+w8O4MW1LkbpYh7YFaVroaC+Egzm8ZFjxVhhZVx0Xsq2CsmwFKZ
75I/Q/dh/FAtqCzHg0oN6w2x5p0i7agQDliUln7WGyC89JdUBYcm7LbaaD2H9HDQXXJmyjFgjvWz
cmomdjrWZrdMd6Xd/nQMbdH+EJBIHj2RXh7Oc+oGxwzpg1h3Hao3oVRvYTD4C2dMX1hFoCDkBAqM
E6UAHdwDGjGi5Gt7lVA1LB3BFFJQ2K8EIJVFF3tryxvx+dolGpiUuA4XEw8p7/QDh+pFJFOyqWWR
XxhaWEdGP96afYH+yuiJV1sX44YpwD6xh9dxjIAlhYDrAwctE0UeJr8u+dFQaa5x/1kDeK1pIKxF
k0S5Cs+9N2Zar6Dw7LH8VAf3YesZJ8IWH4QqAGrIXP1zATssPAOeLynfjNZLjRzcwEetwt75WiUA
ldrQenIxDSzLPH8aDJ8jjaWdjKbGfZNJsR6alhyt+ZIltrYawJwwzSRWFw0k86KIOARHoViS7oPe
lTwMAbKdrhxWQ5i+9GVWTsvGvFLnUfyI/FVM2rilG7xLRky2gNvNlWjJN9CFFy2ZgMM+CsvD7wV4
Idlu2fhlMSXGGvFhMY7aOREG/AQTcD5fKoSpmQQz1OrT36lT35NWD0umbyXLV7cdlFD3hHcYej9J
RPkLZypkS8nDnIWEUr9Ojij2TQWeDoScRL6Az9mja5bDR/N6ANldpn96bCOnJjdOfYZJoonJWBKq
3uiBvFht/hixOifOuAky7Zk7KFh7MrYujkb4m22yZifC+zs0Gq78aCLqRacR1jXlawQkk9iiCCtR
gsgb3tMEKrdHWeiNyB+TLUlp44Ky5qbpUYorzHrG5ArprK33QzIA3o3zaKl3yPa8OZLLmlCcN0Cl
YaZs4CqRP5yE4vaJvdhhO2hPIaPINfSEmQ1cZ7Rmy01WQSqxQ21bYxdgfCgI49XhWI9YtW5WXhU3
xjVIHpD97lyEJEpvzjYn1n0WYu9NhAZ2sQpxDjBnHnSTlIH8s6jxULVZEOyCxIPSgo/2XMpmDylG
JzBGIP+XnlqGbWLTN3CXUdYCqtWvKedFlOXfXVxtVU4au4gq6zaMk3lDjKDWpoCSMhbBTUsd/tnZ
VNbMXLt8tqrywcoaQOVVNJNpUh8fIQPXKDDuQaqb98DyO7LGeY2lE62Q56SrLCFCobBb8HrK2VeQ
oKn0x40mHNqekgjnzBsJ8KT0Gxon2zZF0t15GTAzp8nbk7/ZL3K37XayeQntOj7icfpycv3ahu4z
2/ccfd6/C03TNsA9Hj3UwLvFmXXUibAN8gn5m+f9a1gQcVmRKtO6fxkPn81aiS2qi3ezMuTOdAjm
TanDyKdo5S4zJUkEPA/y29Xdrv/oRjjsDa1dWzm5uH5SbUuGwctQC3Y+Yenn1Lhgqh3WeAdIigj9
J1MNBpFYLAIGFlrs8NwaVVVFq2nvpXW+TwAHQvjm/JS6EJ5mjVLh+hRi7MZTfKmiJD6wV1iHPhqi
Q0hvZkBk1JJzM5eNBLpw+FoGPotoI/d5+WaMdNfS1PghemY6MOIZDx5cppUjsRCNVfceq7TBJdWt
FDQqABTReyXh60Re+or87SWwAkgb9gh7qBp3ZRQEqMm5pF1fHwzxKWQ2fLudboDqYZgEGeaAmbG6
OMrko0v+7Rs2Qjb9ettytH4neWSd6zkaSp9GTFh49hLnB1mDIM2s9hGXfvGNSBHaNHSTeyZdPq4O
mAxRUUdlYrx64Pr2HYySdfJURXfXVP6TF/evjgsiumQrJEpoZqL76jYOfF56LzdfcYVQVAy7XC9T
IPjC2eXt9F3Mf2frRvjKKqRwrQlOTNfPYoKtNiR8FJQmSYWCLcwA60eEpONlZo+drQGHNoH8R9I2
DRi5428VZMapmzybY2ZD3KJTOqtpImSXDf8pa7GaeHEZgeTvQOg2abjVM4qu6iJ0bVWlnYsUV3i3
tnbdW6YVO5Gs+5qIvALFxVOuuwAFi2LT5nQKl2ws9oYZHvWwQ7tIy+InX2+jpxpsHGid6FwOntwq
UHMvWU2Vlmv+rTfyq0vHYAGa/yM2MT+2yNm1HvKLLL8BjjE0n8DmRR0jL/r+Dc6upJMboVskWIAL
X09tFUKPzbvuPOVOd5YhXPR87P1V1MIybGGzLeGk9mdtgoS8YpaGmFUCG1LgexcprsLNVKOAC6MU
iVoAIkexmhB0Iox1GAYWYl4U6tiXcFiYFWFDGF1k6xeXNpieSv5LdiHj0XPRGv+9AF/r9vCZT1gd
v62+s7dBJdvz7yVmyaTSKV8Kk6CBLhG7WAbtOZ0vsUvE+KIqC3XOO/8Z1EEx7Zr5Ibo8RVAFl9+H
v5c8EjfszKe6i6NNhZ/mP7/wn6/IOshJQ7z0o8sZ0zBJNwfRkg1ZfoLTyOyjsqdrMuBt8apIrQWi
gKuVK+cyyHOdpfrV8kl7m2DM7n4fjmGrX3EG8FuddcimYtrapn+Ls4GkasHrv6DQIEwGA59NGNG2
jDKy5Tu/I8AqfML1hSJgyAbidTKVLLXSIUwkj6yVl2bmtVDKuNIeWSWm5+5TPjdHKNDqiBABX2sR
5Sunz9TRY+IlF79fNkarjskIwKi04bqDrGqPidRMdAiZhQln//sdmAjhUkvscsnu3R6DAjnb71f/
fwnwe66Ybc/8Ia05ipE7nfHqVtqjPOpFTIhHFYB7ITYcGZlu48yeIhdEVE61g+BE0NrK8XMynaZ+
GgA9ik6VRyI35fH34e8li9txYRvBsCM2LFtNWL/WnaiJCdDNq5/esauOTz3jKsOa9MekrOolDThd
uxeo2MktqbLgRVXbOnanByrQ9MUqvgQZXEo8bA/ssERktZZpxe4PJbij1HvEbvxsQz67uCoWjz7n
iTuc1A9YGuduWALywtMWNfJiKECTswnCVACFD+qz5xAkoQUM3dOMDkor8Enq8ozWvrXpk9H6Qi0D
SGw7xWm9J0CMqZ6yx+NU8WZJKKpzJQf3hphLxzPEu13FmN+SsEArO31qra0/2UOjP8Xt1bFuJsED
dahXlyQCcaty/ZzEiXVqG/sgxiZ4tVO2lqF+q4LIvNSBTWYeqlgcrVgEx3eNu3EfaFhrcxf2NzTO
Z6Z71rMekVXKrv1maOMlL8pxY7skPsQJqrcuOMFAeWqlDwV2cJZtPHmcP2C6uA2Jg3W0V/h5OTtk
4I4JARlBopC5M+6m0jxMNupaJPjl0iepWysQebcWH7Y+IkctwthR12i56LsuyoTSqC0IoiddgwKV
z6GTU28DqT5qHrdQoMMll+4A3Uy8VD5Y06w7e4lDQZ/5qziu1W4wQphgMCYwdLEgoTc4VG28RKLy
mjqzAbGYOL3W7r8qth9KdcFCG1kkmTID+vbodtMUioy0O6OGwEQAIaanr1A0//j4GxvC3YoVFohm
0QVMtCbsgvskSr7gpu4w8uEYUAbW/nLjOZzcMPR0QLWMDKz3yoynP6ZrISAlpKc1Q3PH5+OeOWaN
mjY+611YQohCEigERCk7RPjXDeHzVCdIOez6zQLBCmM7i1Nt7akUNnvT3cbU0xe4LT6zIKXAihRR
MW2K+DLYAFqp92ESLtxSliBB027ZSpGtAyu0FmXUmVsMyybkFognTWaqtZdZP5kSrwiMsc3GWMbS
ttkWKGyDRqKRKrXiFFU4A2vnWPvm+CyBlmU6ISxh5bF1tQWY9YyDWl7qqzrU/FebEZC0Mb9BD72p
vH3pnZFTuaURkdtDD6s1JuJVrO9nhcgHSsltXStor603sg/Y/ZHaH6rvzGrMi+yqKOM4+oSHThTl
59QcPe40ppI/WJSNBXq4mwDOdQK5rDaJBiqcBKt1EWeXDrsnwpdEXJsqPHs+bimwB9VR6E38Os4E
F4xm7JEBtNjfSSJGIFa3KnRJ5QzL4zSl5gLukQUGEuMCCVvyEUFkX5lB2m+dQsqHVRPQ1+Wzc4QC
t+z98oHyediqwrZZ9LryYdr57MugnPv9qW3GTxKJ9rYgLnohAKQ9grKvz0xK//0+suzCvoaTd8kh
2q6A1o07I/Roh0aku8VDvOlUMj5kXMfPBVvv76MinBE2LrFeNs0q5pnDA1h+9KBA+30AwpeakCV+
LZ2/0YBzjDphCQwe0Xxqv8eOhULxs87q+FCV5S7WffyOqxwlOHkzxIzVRvIa05lY5aOB+bx2CB0G
cxxMUAUqNGrFvNAwpQBxNZo5svTqCZuCu+ooJjE2dQ+As4diMjBQucFqYETJ5Is6BrUzXT+PHkdO
WTK4yTnw2LfKYOnJ4s5tEh8Foj/mfsApSSlJ7g4WlnUucSH9PmTCKvE40HDCTpJtFVFmSzH/3u9P
B8ee9mnCcf33YdB0nLC74NKG+nRqwv6UxD35r1Mg0ltY3TjTZxuUlNHKcONhXUXQ9hqM+rdW9B+d
AQW2d0d1q8NA3UwjQ1FEi4SBCOzy+ftGKcWiTAMLDS4d5waYcDBtYmxm7KmJXFv2Ce6Ee01aUW+K
bkDyyNhOgV9mslS8pCUKOwDlxP3E9bua2q0D8xioesuebMTjKQg/zVzOSuLpoAKWTl06eOOjgdDL
blWBYgvYSD1x0MBkJpDOF42J8jSznmHPEh4DjpCwaRy6mvmiBJg5Dxqb9iVD9TTwYYVNUDwyK6qA
i3KeT8lm4UxM77UOSoPYLnIwJknV/ElLIrj+XuowWfoyMjY9hdfSDwpMpcAeFsyn0ytC2ZXNCTuU
6cgKH+RXeHB3kBP0jrAQwSUCYGtJ0B+6U2yqCROEZyxlH8cnorBJN+j9aV/mkt5oOzxHfVI/SHA3
GvNORMJOG+lHUkJT7NbZq6PXJv9GcfLDCsF1bh5yE9ijYnFfOm5fcdibTnrTmAtyYDzCq+gWCkZy
Td67x2ZMT8Lwhw3aWciC6cQpPT1U8P+jOF0ltn0lW1Hy3sX//CF7oXhR5uwBo6ABmDdFN3gz58na
McQmtzF85UP/FWV8o2+ZfNZ+TovXrJcaLcgytRZjNuxpFz6QJKB0TYmlE9kfQ1GUac99qp4cV7/4
ocl9O2wUNxbHJbojvdy2tdpSC6YuEMBay9ddnROCbAXRFuNi3aMOctLmheP1Jano7HjGq9ujCW3d
4dU1xi+cbQ5ptGBh8wYPfR4U37VGRE3Yy6vpjd5P3vh3NsmeYowYrShiuD/w8WwFo26N7A8CUrV9
J621rfkXmsyCOV71g8LEfk9LC31iC9Id5TqcM3INDz2Q+gStsW92H6TJM+Xnb4MhgsA4j96tuCF2
viO7oSVcd+HRPpXArhahRg5VwbIeZLj01RwD2k36T06wcI2ZA0063oAk1WlJuAR86+Qz5QWhf07W
r2MzOgVT940YviZGcSJjwrOBFvdiYyNENGrryc+ndyBmRMyAx8Kvu0EI8SFKcgUqF7mUYbhXG4bj
Gvf4n9Fk1tQHPIGBfNy2Nt8xzsHTwvSIt2AeagbmD8V1BgLoyyjIpCr69NolgMRQ3S5ipCUxsaie
33xg4ctl+OFKI1yOqUsQ9ZgBq2epxh9g2zRAZePQjDWpfZs8pJ1NR6t29nFoQ2+UvD8dK6FyF2zG
i9gYyIYyYQ4m4X2MHeSZSIvN6epAW1h16WTz1/6ZDD6MGCPYuuxsQdmIE6X13uhE7TBDdzV9vU4f
hnOaI5nNsqtm+S9FSWAQ9oa9yOJ/MrI3RZr+GIF9SMK8XaDpPAmnXMa9nrERSdB6HFwMxLWGxcLV
/oBQvydhBQLIcZE6J/tsbv7KPIs2qSAfzTO0khQtB6iA7d+DkfjjJOWwbkk4Zg00MI7B1jsEjBBn
y49Oj3eFLuq5xrzMu0lPzl/LOn8jvf4t08P3llsq5C8rSZjN0MASOTh8YKCazbj6tevIOvZq1EPl
W0wSZUzAV/2DY0LAV6RXFYopOg4q5raA0RuHV68kCy8s63fwEO6KaZQ+op+Zn8Ak/VdOoDmi1UUk
ofB3VfOsi/JiIVUY6LsynOI4TQfYLUCAOskT2ltA+6azjYP8KSihKtIauhGmbuw8QlmHijmtnz3c
Dj9Hgsgi6Kx/WDUvVSzufAxXnQ2R2skMc64p0fwOzISyZB9J7ZLSgDgEHfBm7+7+egtFuw2hUi46
yg5h5WePc3eRzBKn+CNosnjlV8m1GNoMfGTwNbTPZlHEqxiq9Mpis+7AFBC/TjXaMf6KC7H28Tok
VvOoclZ1EcETjTwXfYitVqZy/uiqv/W0/NA3mK8++jZOkMVutIOQtV5wbzcmJx9i5brobEPRXzQN
zK2Bom3y6l0eR1/M8c1lArbboCTt07+zhkYxusKKDx1Ip4UehGIjyRmTFifb6j3Jw53b+B9l/Roz
OCexLojA6xFl2BF+KnLQ//7QnwCdtI+UHkXbH0chjUURBgXKEPOvgA9Cu40TbgN6SRurZRVN4OaU
wcBzaY/FM7QHSOOO5CRXQtvV7B9srBYcT4Nl7I76QFv6ZZUccWgcW2b/uNcgSvpoImKDbqgh4EbY
Qx2tFH4yrxooNWx3qSEAWDfsd0wxyEH29XrtwRZfkGGYrnvqwwWZTwsdbgVSd4UUC7Cs49ABQr/l
SjRazFO/dIelyVXDC1CmVev3ab+wa9j2hQsB0sBugWWZTnjuHHuoJ9AA2TSEb2bHmDVhOxD+vA3r
9Awlo2c18FlxMi/aWYaPNqkyDlrZQqDW/D3Dnm4DLuKr1R2A4uGOql8cCF2hwooJ8wbxcsKKRcIH
rT76O4N3gELkHVLem0o3mMeJf6GWqdOcdzOf792QKPsqCA+wAPYM3OOtKIH7pqI9AF5YhZZD778M
ngx9gvFR0jRcoHiE5TMYMfkLKfzbGerNLoAgla9+L83oh8A8gEzC7x1Wph4T9ls0TB/lfKGsJJP6
N7oWCf7aKWV0/P2BTld3yVx9zjc7pRYrk5iZLZbJbD3ItaPt/7U8szlqkJjWU2jhS3bv8HFSGvkO
OQeqtA66pqUAR4+RVYUHRFf/vfgTo6UakxjCBcXQnmUJ6EErdsSog+1NDKs5TJpqDni5611jBytz
VsjY84W2/H+/0nCd7ANC9cAvkcJQVStZBzR354kRIYnl4fer1MnKA7aCka3Q/E4r4R6YdzgMs7Jv
U9d3cMRGLPZA7xMzPjbz5fervplyCF/Dboi1+AidJTkGrq1tNTnuQ40YrMi+TXVPBvnAoKeTsFWC
4D3ucX8s7GjiWpADtKmq7K0zp2LZCrqN6e+P+45MYccS1nGygUyayj2lRmX8z6V0J+2Y2EerZbGb
WJQQMrfD8T8XWAz//Wr+XlKfcLBhaysGumq/v+Gzsh3lgA8vK6FSz7+VlY5/iLvj74/QwPzv3/D7
Pb2i2xm0LeLuBGlZ6E4D0VxUQJ2WhgcWa7mOQ2DSRtUy9wpqdSvzulo5okWqUUGlSPXG+rYaXDBG
lt0Vo186a+zqmhX9M5rmXYhYex8gp9BraNwnCVKBEtEdz0RgLHRZpzsfBMS+1yMDyWXvrNkwYEVR
TC8lHKQPRj6v9uTyJE1pnxQzRE2+u0TjrHqJAf93ZPp7+Z2gMpKPDwz9ya+hcq5lu8vDbCTJhjES
KoSJUChezRkycwMhcNwqs2kPvz9Na5fziHD34wAhbfH7G6HI9EWkNTHTrd6ECFJ9alh5li6xkiou
zh3EwDWge/L90I+XagIqZNbvvolswAty5BLM0M+xWTagiELKfNdHk0CgNDTGbzJXfY7y5MQGsJF4
seltCAmujFy4So01bGzfeHi+i3YPBQSOMoGzBGGCdClWNKjgG7Ovgn3Uy9eqOvYIdkrkM0kMC8vG
V+PiqpgZRMRtsKZr1lZM7X7CaUy3Hopz0uA9bgzYu96NfpBF6RARcr9Cs8FRQEYXwmx20rX+Raqj
kFSGtkyrCKYbpvRQu1tkWC9hvSQL5kf7TARnk4NpWqXDFh8+gXbO8G7a9AehsR/pIm5hQDyhzY52
ftwue7QtbF81XI5UobyBfE9nnEA9+sAhaYlBQFyccAh2Nqef1m3xUzcmcATVnqmpRkh2NNnrGCSC
4xIg30lW5pwkpxpX+GBY5tobmBUM9r8p7PaIbB7Y9XGigVRjtpU+teRP6blxdIGZpKgJSytgHBMG
J/aYJy3koxU+6Nh8Z8giZVt8FqWiIwTLapUa5bxSm4AyCGRKhxXyqGRZFzkTm+YeR/2+reqKPQhN
cz1cc4M015ScQ7eAXg52z4jiJVONP0WOJWLWVIetILJ00K9Aetd+0XL67Sjcbdm1az1P/9jE5RC1
UHXPXvUSmvl1GK0DuKJ+VeYN/SHmsQbbIb3Lj/kF8AycZaLzXmWRec1T7uOezEyBChKz2gEMHpTJ
bDu51pXbg1duZy95oF8bvX+qyQtFYTwnn1raXiBjw+RXvYFCs5Zz1SiMLFkOjkWzWgHYcReyRsLZ
cqZGgURlzpj+GBMi4onpOubJB6o1y4tOU0zQbxFMf8tKldiNBDJNw6JqL03IlF47p12vKhMiATk3
WKEMDMypR2SKf7MZ6bEmK4ba1dUGPwIwfAWwidiRgpFxCfKCJwfW3r0M6mLXhreTkfmt+fVL1DZn
BM2wMFZVoYCaGsXa0k2SXdK/Uk2PmhpllcieyCfI4vpEOKKcW9f2vjLqu0jo8Im4uuQeXpE493eV
ZDrpNsvOqfa2qxEqbEQvkf2DV74CllojdQv/ylr/LoH0QIwYydUjUmn0KVpEuYk71zpwuhYcMZS6
2kZ1bYr2JDISlzTdP9clR7q+h1xacNb1qWUZOkG/MEhm4d69WDHyD8rPisOPG40IdmLyOTvCU+I5
oAnvn2cgDqUpZ7foSfMKxSVAxqbHgqv36RMdxRvHulVoj/2iH2rAox+JQ/Wn+eI2KWMd4ztFu95z
sHTXmkwwtMCPINrzHNKW4vTcH6Io0f7E009m5B+CRi2CJu8DxMkfn7EiXEQE02YJJzDHL87/NEFB
ZKm+zVFanY08Ey60uY7S5J/Uz1g5GHdMGPvQjaZ0kYgCVyZ0orhcW6N4ZEZ8BXpFGCkhtEjeshf0
emINooQIXJpg2OlfpNPO6kqQQqwGyybVh41feAHKL/Dpo2FckyYtV1ZXHdijxYtSDGKpwRm9lF+E
DcEy2xHTFK0yFb20xUATCF423W/kjk3IGNDQ7S/Ck757izzQCgDCODbfkCg/DCe5ltWZJUxgxOdw
FaXHLuqudu2essGgX8nQRRRTR4KA8ZmA2Pba7jXs0w9mpeSngMSUY75J2c6RmNPzafqnXqbXNpL9
wvnDgkMKRkqbHOPFW90gk021I++OCUwUMU9BJmFbpUyebD4pqnyNOZzAeiJrjwVqIitqzzDusx59
otmG/FA3jCXeepPmHlwPsrKz5s8YukucMeXWdYoLh3oI3bNCJaeDNg7PNG1WSschEctvROXaVtnu
m2v4Jx0M4eATrVNgQaR5cGxMdY+gHyLEC08k3H2Ext+swBKaT4TM4arZJo1FETFr1bw9XUrOp4VL
iHrtU2sy/K9oQittl9vDAe47h+HUuZnu/5F0ZtutGu0WfSLGgAKq4FagXpYs9/YNw3a26fuepz+T
/1wm2UlsCaq+Zq25hoLWKnxQ0FzW8UaxwQzy5Cj7DztF403jNGHZjqsrvgLWW8Sqmqp/Qoj6r53I
PuozrOxyfhrWLzUaxu+htQWzVBATNLSUVR2nZ8IFbDDCZSpukfv37AZgXWz7Qzd7HY6NuiutfazL
vNzUOYV2CX4ptcovTQfrGRWY2siqJwYijl8b5nbcyWXpXRF/XMBmtL6oOIqNVbrmh8lk34acGSgb
VQgViN5d42zHcDU1eIbkPlkrLaqSW8LDiJDiEub6g/wGN1TfcMMW23CIDmBnUeeQFZUN7+Wcsfic
6vdZUYAbFGd0nYVO+V6Wls+Wk5/HBN3SMTGia64Iy2hneAmMJAJbfXDk8GcCb3Li3ygwUZ2wNanH
4qXnSdjETkfBPP+hY6OiB11JBQvP0gsmNNeugZI+dKJvN6Lg1orkljI9FA4xAAH0O1h3j8hO1Abk
iubLgltHb6eHtLgl0MS2gEBbvfvTk+59mcvDXFbuJqsoIQ23pWy9zFN/kP0sqOSLd/JnyPJIvmqJ
0EOr3oSlH3LM+rusHN5lXryykWfbzriDUhqViSS2gV+8od/VmZ6MCRzHVE17k9XEnowzC+swCaZO
QfoiDJ1mYwT6VQzOPnFU9IJ50Qz1GidBeg3zx0BwK2RRVT5Y4kPWc3SCxXxT+vCfbTrsk1oWx0IB
GyxQwWuNOk5NDazSnDt/6enAY4N5tdY+jSzmDpRLE2+b2e21q0mY6yZxiK6W6Y/bMrOhlYvZhu/j
YVmPZ/2mx7ykodTUASLiDq/3DZ/GHv2ZtmE5CzgCLbfsw2YnOFnTjPNDs+lQU3AfR6b3bJSXAblz
9VUA/tUVjHw3tNNjsMKtS2ShPHM99Fcv34d6o1/Gmp+rYWgz2yOq7oQRlCa3Hblk5z7910vZnysr
el0qvTvAFNdR2ml/Ut1mcNZevoCwBAuKyZtdcF9QJI5mRA8fs9Jra4hY9nuObryOSpxlSbXJyV0k
WZKZRyeZKA1pguCd66XThzMmZtPT7OpHYyOyheCMywQ5ZiDp8qMJkhsCc8vLJ9ns5+qLJeDZztiS
Qn32wPfPKy3SC9R41NBKstULKv1Jk/qO5PNbAjnCLwfzRkBz44eDvTGK5HdZPwtha5Y3R8PBfW9h
C1HX46NnJFjA3tbF+C4kwaxs/y5kggKmxlhAOkXzOJfkkYZ87old/WfSmpLHPj3ZkTi1LovSmc0N
ZF2IjzErpqGN3jkmtQfwp88DKHT4x39FAEWzOxELY2+mPv2ky3pPwds5pfODovxG3hp7WFBY7Njz
l3qx/uZqSXxXm26tAJilE6vWEJZIA10DbK2VbyyEQOYI1we7OhrIiI9croSLu5V6yPqJKbXrgVo1
mN8DIwvj9j8BWN0fu4G05nF5brB2ySV16OQo5+PwBVkfWMxluEDF6kxoyoAYI4pC67LUdbVTSuEe
JDrOXodRzsITkHe7POj/VKTxpEYcCwquyGDogy+m8lYWSvid5NlAYAEJBG2BqvONZtUwTLFC8qFh
hZyjZy5uh8EHFp3yZQDbsmlVcQ1N9dwXzN66ovqunOqJ9QrS82q8M3dG1u/aHzZslnSpMrb/hMRl
JqmldRYs55E5Z5wFtac1Dn1AB/JkRj/PVtFFm9zIQ+saIe0Q30g1jswtOxI7rHzaGmMJYdvJN6yc
C04bMe8BFRgbhP1+0mD2McrxO2lS4hXnREdZQfRY0xnPBoUahpovUHhEj4HrxG6w7XChMRlb83xb
NLJV8UUJQ1MguAHKFNF6n1cXwAPgXerrCuHxtCD7Kirklu1kXEp1XAS0e2uMSUKaYOsI53UIgKXG
iuouS9KDyh/sdUyKryfeprGpjgEuLsltoq306iWy4wu7ivdopGJsZC2Old3vIh1EvZLZFf2hR0zG
Og4c0RK404LfDuBT2jsK9JS1YcD2X7kmkIpmOQw2CuSeVNMUeyJxySylCNA0/bxvy42Cb3iSiu8U
cSaDHfu1wDBSjf4ow3+d09ceBUW4Kxse/tq9VVZ5zyywLDhPX/QGTEaEXW4DCArHA24or9XbvTCQ
lIm+O1p6MpKNHd+GyD6b4Vzsxl7f55gGHgreNXxI/C+DRN+1Bn3JYi+nODTDH8V+gMDPFXXobBdH
jl5rmY9ON6XoTIafpWQIkikm06XWY7Lq4WuhbWOajsLIDogXA4bFwNVhMLHoP2x5610Ws1ma9RFR
v76HBftfwhGKnXV5FlD1aLlXfTSSV67PWWCEA92Ph9Y1yhgJQv44TK44RSXB4RDIb7GaCALqKkJO
tL+OyLT9qjDSJlQuXdgfHETmfJI8J8lYX+BW/tTTwqu41BAV2d8nqcbeQ4tM7I7g05TGurHl0TIl
7HW+eb9pubQ7O3qxiX4GxLRWPwvYsqr9odGDsVJG0PgcZnhI0jYoVjFjhhXa6iA8ANL46thgXaII
xS6VP5I6hVlwsXLtBH7/r9CtR9UsP5UV46CZy9hb0MVZTKS8MMwjr3X1F2yBBPzWWf88x+PboMg6
NbkmOSkylwcF8T5eOf7FnCWXZBw8onaxF5r2omX6MLvnYuRXlKl4mVBEbkp4XwiNuv8IVAxJxuNn
co3+CVcB/mgVvgWBhGIHBCMrIssjhWX0C93ZNQFEsHpeDX6N/inHJtslS3dXUh4AmB1DyExbIJ2M
sAzxZcr002Eohl5gF3TmL4Q1wElDt59tUOhgyqJRpLtyKr5TQhMKdh4WviWkTnNAb+9s4KELubNc
+g0QM2Kfdgu5zWLG9BIwRK7C5hDjmcEopduk07vnPpPkQ83m1Zy61zQKwl/0QEeoH3/KMqgdZuak
tWTvF6bzHr20hSus/amylu9pJI3KxhJzdpwEQxUc+F3napQ/iJ5wwAHV63P2aKbsIKUkc3SjQsQI
mwAPml4alZjnrIrxatrZwVmD6WUfrLYYLnT85RZMZvkSjwiyMq27Aw+hlV1INpy0Ajfzlp/3iGej
uScOEVHjqK5dgnA/tZZ8FxeKXU1EVzVUDSqqrky3E7575inaWQdD73WaW+7t+kcwcIdrKJG2Oj7I
Re5eQ51lo5W7pkRKWXTOX21DVnC75XNRn7RwOI9DtJtp2p9K4hug4AAEzjBx+IWFCgSDwwfDWDyE
Lmt/Sq1dz5Rk60hK0FE509ZRlgY3gp+1tcMMCeJDnFuxnzftwQyMu4mabFOqoffD+Cd2HfPcgN4/
mSzUukyQ3MfDbeIpQiUwE5Oy1KcMBMCG7aeXgFg9Ic5U1HP8F0fERaDEY0xAtH4lris/4AKCUxFs
Fj1u6ZP1yOtIOII5I97ilMpsJlQFaSqLJ9ImD0ybDpMZAngCKuGx7jvIEDWlbdE/dVmGdBakYc9c
FXHILyzUzo9DkDbRgo4kF7iUzIGpe9KIYi8SPJgLY+5+XD5EZz8JPWMLV2TXwKr3CaM6EpDDxMeQ
2h4jNznbJPehI8UpZ/ZTtZG2frA0i8JTsimPpDad2mQ+4/GPLk5YExrviAN0ZNvnU2XqqjWuP1oC
AZhbzuw5sp/ZjtLzGgmIYpGKwAkf2hD7gTNM5Y4hq3Nqqv1s9BcCVzAKpDWWJY2pYWDLozVDRNIb
G1NVxelYdMsLrKmM4HFaaHD3H/mIa79NiluJQh2KT36wHIJf+lQ90jcX3ji8OI2t7nadnjSbdX08
ITGcig84TMN5TOmo2TtmiNIrfZtMoAoS6IskrZ+WQaU78ACe3q3pOTK+FC6Srr5nx6kD47eWnu6U
x8BTC4aWeQpSjy/5t07mNzmMaC1CvsPC3kiLPLconO+ZTvxdWg39VmoB+G14g7YTwFVVjrbJ0uET
X/wuN44mGPF9PTw1WTXgEGDJGFDjUYHFBcvbnATXzPzhR/w0ayoeCx+SPtxRNnw5Q/hZ2Ivu5/JA
l2tCK9/UTf8XlDR+HH8IjWJr8GS6zeAyPgdN2r3oNuWRK0u5l5pzdoqKIBph+X2jfxENzAy5GCLS
JzlcJjv4bCqd78MIv4yVNzHZkAZUtRhMhbgie4WKlaRihmHBUZC2ehyGNzn1FHMOYr/SBAvWUlq3
Dh6BwWIIG+XHrmPITR9MM17jRax4EodhFdk1cHGRrEEOLXcI2xmv1cxSi9DAk+oiXgg3xgpiCgt8
HlFAyyHM0dwRZvIecdvzVWjlVtbdk1Gzc8hXTzlSfG6oF9dFkomvadoygc52hBtYTGyZ5qm3yWwO
9ZTOPJaFvtUG+0DpOXm6xTSig48ALm7wF2wrXtXZ7z0RZrsxhf6oiuRg2AjrB9J/oTsTDqeH5puW
T8ll8F1yzEBC6cVlKsh5RdVKZEJ1aVWLMpgAkMTi1CbjjLvH/RikCL0qxVI76gnhaLJbPNRoKOHq
/NhmAGv0ac2wO80VFTKRr+HebfJlO9YlycJc7oyMAUFk8Q8ivhS/yrIcx1q+2M3w7uTZR5O3GjcG
08fJdSxfYaY3wOHwxlanZB3wxTaEPswoa3DhWDyooj9P6LcPDkvbs1E6X9CnaL1ZQG8tDuai9LXA
AOjMHnSd1FMBVWgg9aB9S3rnWIBGdPOGHKotjI/2ALn8jLsOsi6yCEnBcmDf0jARLcWZNQ8S2AQz
d4W2c1PlXXQEjf/dBhSqWBRR1RLJ17iMKxbim8P5MBbjR5iLv5xUcdSigbFtbQf2r848pNPVANWT
7HnQiQNLiP69zwztMFQMiKNUv7hDtSfvotgOqbIhSVA05okOK6J0B6x0c/I8afNj3gSXGUPFixrF
tx4BBrMttIe2cO29GnCurb4d3PGDvvyZbcgsAsMck5/qbghomcJLFlAjCqd05P5qEWILYXDs2mQJ
ujMlbm83Xwly/gu6GGtQt2nUJcz4ozMTX4VBupN5+oJ0J31iJ6/vhYoe0ygGK5EHSFt02HD5ekJT
DDyY0xxtae+DXUWJHsCjO3YJghxcR0EvSjJf++QhsscfaQLuUH2pHwfdRjiGwjgSFFxWWeO0J7/O
B6CZUicxK+epIkmAxFfT/A/oxX+Ni+y0nrmvpwAwhQm4GjjMxW0da7/UWr4x24Ba1aoepjw1NkPc
JAgKEp8ulrJpmC7OYz4t+aUGLriBRKzv4WF9x3VGZUTapDvU9g5jEFl5Vdh7WhSLI0dpoI5zJ1vQ
CcxCpk72qPaDPb2lA+aZbRDZCRA561PTiDeZMaEKWLBuurr/DnVcFHFlk7z8E9Z40AGNH6XVvGhF
l4Fqjr/DQjuqfiCqxYxflkm85NY/XcqTNUy/GXioXUVBRY3KQL3R0J+kRDllpPNlDlofF/guxds5
X+SJpFPsweVPEqjXthTHhqwKuLn3afiD+tAwz0BAmpe3gC4Y08LV6A1OdQK2/JnWnkeuxN7nelaJ
cWfKpo8+ISsrQzqghw3bgUpYbLEatc1le++wKoLQR9wd6V8Miu11859o8YDh3d2mtBKHqqfsHtz5
PBnWc7hGecpenaMxIAs8wNsw5hZfxacObfLQL6xpXSgHDNHYKqyRA7hQN7Ji9jPm0TZo+UyNFEqi
6xh/YZeD7XW7YKNE/5QHT0bO1YRQmhQ1s6VMcYmsrrVwEy/pEWULO7OZ4VAeJunVmhhpMhHuLLth
RM013lsczAVQlY35E7RIneKU2VkQpz+RSQJFScxowldbT8U9qEnZVroNMTSHvRyMw8giq7vA9UbW
HJEIxzvwuxjaS2gWxWn9odM4uUMIHZGsQmWpFE2bHRcYpuRpVOaCssK+aZbB8RF1l3EYXvljA9w8
gku6ascHX25dnmzb2RmLancJOT+ZzHxnSRYusYqWBYN31lW5b9ruuCsXAmzbmI1Q64RXtL9/bRNe
KDfpW6Bcp9S3myTEhuQm5OcYXf2U8MPttEmc0nTkTiORYGPrLXOxFChRllEgmy6R6o5+Akn2tWox
+Qa9MtHXxK35Gw4qIotiZnIRQNktbPVpuhUGRWe8iziPPby60S5rknSfwGlpqCoRGI3ZkTlG6JF4
TKdII0X1H/5HwESIO2NJmNM9uSgf+ozzxYEN6XOyDV6vo5k2spA3hRXuvU3Ue0pLuNHyBG+VN6Hh
OZS1Ee0oC5ww+lWtOE9O+TMLAv6myuLV5GPKCcbDMfRPIOFDW9RstYxuGXIsKr3kma0QUISm8nAn
2Sz9J35X/MRRpP6RM7Cf+GTHZJqph6d/cYd40KD3sylgd/MoUfp0kjFMwX4krBmyWztN0P06QT7v
iT4jL7vl5y2T5RFN1smwJw9sEUaKSrBFjiO0xCYqdsn8IyVZSPLAWIKNX8S4BgrCooiMs/PvvPlo
7PxrGqJ7SSYQjyCxqW6V/PQZwSXOxEplDmDWjVoIAN/sdqxBPwIyb/ywiK19lz2ng4WiG0bWoTDc
A6iIDRAH5cFrKRDcmp9O5SDM4P4nvYDEhb78iqX6TmxYV24R5OchWK6NA9wlreNDW5kfWRQ8NFnL
e16AsskY9JlCe0HA9za0b07IZ4TXhyA1CATnxUXj6r4mJL0dJlwVe5n2D0vd/0dw8tcyC+ArkcGK
Uv+SbDWBWrXQfTlLqOctskcM2CzxO/gHdghsYII8dfmz0GAq+4xYvUPyo3+Uw4dNQt8WgtG5qY3a
a8N9MRrGKcVhG3JSIJ4tWDUarrsJS/Xdl+K5XqbvSOSXhECQja0xfDOHcJePqXVK0ndgNKdurj8q
AJugf1ARWiNqpOgpAQqUE9rkK5U+lhXxIHBvHtN2NNEqBuQBrCzVqOsOok4n9PrV1uI2RIZBGvbS
U2G6xR/I/fK41OqtpUTj7NrPREWeFOPcJE5/u2FdI1DRbXWVfw6TjsP3IqoovS1Ve2Wz/7lU3XUq
zDWq0N4tq3hLRWaHYx73dS1RdDK5xOZl7YzZIuWH2sqsPossWR89xs8OYwtGy+/otJ/5sY6EvjzG
7KuyIUeghr4Z9k/rD6V84E360eFToHBVFC70klZnnLJo+QwG3kpTJhacgqjBY1DhPxzgbpfTv7b5
WNhbhXwbG9OJo11bzR8Apl9Wre7i2g+T084e2YI/I74bz8pfKqQPhpkEB9vJuWRM5yI5lFtHRodC
JZh40ZuxLPuTgpMtI+CIGRHhamFxHxdkDdCryiNRYsLJhnOUM6VHq7vXmdgiv7De2gjUQ6u7b9AW
g1s2vVYq51mmlxJ5ui7+tM5vnb1l8chy5hM6URIkbrdXRwv4TzXFLqp7zbOoJ/yhNt+Iz0Dc2ZkU
LjVqvmmJL7yEfMgzWchoFsOwn5BMMt6wowdgmvU1haOBNFR50ZpdU1oGM9W4dTYV8j0vs+pgPyhc
8TLoiNdxluclCr7xqKS7xs0e4op/omWUkXp3wtxVMqib/nRy02BzWME2jcxjDMvY7UY6+ypIWA5Q
BhAVckwtiWwHeJkrkmOWBBdzDsElR9H7YEBdmbHgrecC7F0xofrIPhAXKKbTNfVwVHF0OczZZd2S
LLBSHSAu024pUDCdUJd0JVLmTDOlizLDlNuWiDSi0EeD8xspK83R+pkxfHXf3R5Q/hxY9HZ9yU4+
8qrEEqe6Fc88fa8i6302CxUDskY/8zbAP1LfVrci6omM2ra3rm8omMOMyZ35OcMt84RzLFN3fJKt
ey008tbD/5meu/hP5MufXPLlVDZc4ATXHGwxPJecW0E8rQJRipN5kHKXqXWyQP5YbzuwdMDXu/DR
vPVXnfTO4YpJfgatt3ZkHPmaJonHIhFyG5bL48IMxh+B51P5QZuhk+nL7OSMTbyFi+NoAFmq4Do6
iKrBbRJ8p1Mg2o7rTab2apUKvZms2K4KXwKi2FQBammeRq4TQ1wLG7VM6pBymQh5LNgOhGjFTNwC
WzDUrEDm+mYb2pciYXWz1HSj+PF0zwBGyVeGeCqpcXCj8THPkb5i3lyuapS6m4GB7KamDYVAYx0n
NAStMxcozCJg0laEKE1MeGTnmi5Q8guaYkB83Begv0QUbs0CwlKJina3RhYaBXXDkFSLH8PYuMUA
iMjtuWorbRI2yOhnIbryBjzCVbSug56YSHdOFSTHfef41TqNbRAxlZb4nStgfLlzsWf0WnVAofO/
yiW7GT3tUQ8fCmIJ4iSbDWjbd8u2QIt6IDmH2lvT2Cem7VXU0UtfRdoxwYDb09IOlJoTKa+IIYgU
TirAKyQzDOaEorKpPrgWOLc1P9aTa2oQypVb7ltV9m9uPzR+CV8IA/eFuJLYC0hbmyoCHBHNH4xy
a9XtLS7BYkTI2qNKvIHRvTC/yDmCHgqTUj8c9EMfsWvSekKHEUjTdWI8YyG0EwCQ01W4HJN/4s2t
vpsE+gFJK5IH5oflGtKvCvNpSkj7E0JctKr/7O3hNwhR2MEquaRB9ApX3QbWMb6VCSOV1ObNROnw
HSX9fWkRb1t95Q08/imobT/V2I3yqL6VFCpbDBlvWkRiAB5PL83Kj2Q1VhrixFl1FxobqVkYD61s
i53M8+c2dHzcCsmQ7/Om2GtwEzckYJHVFa1jkOi30OabEcztYcE6MwzqqaRx3RoEMBQyv6Xl+NNi
Q++7gFGDUCRZtXB6K8a/PCAJIoPu4iycHMiBb9o3DA9eGRORj24ZD2n+vVr90nG4G5X+bJaElLlm
xfIyWfayk/GBKcI1svXIL3u/CJhAS5k/iGk8ssbnz8TkvLkivfZtczLFwbLLv7GGmsTLBI1HinuG
RGVtVQwwMIApSdnaO0zlNs3SXYOigQcUv1t6fUzG7qqDf6u1f6WaAKxYi8NXeRjBeAkUjlR9Jf0z
dHA5aw9mgzETio5Z8RuhZonY0wUt07m5rr3YCf/h3yKQ0qrvpSYe14WWzKnHyQZxqOhg0oyoGhZY
J9tc08/FADvTIohlScplUxn3ypUkFmJk7hv3xaWBAaEoX2ZIw+iUIHcisrsbZfc55xoL0YoJyjAH
8WeOctjTAWCiuJbirao1iskxOSaLywJ+IeQnLIot7rPHuE3xgpll+9WmBbuLaFq5h8tpHpyry0AW
DUXJbjkl+UYznB8ndupjPxvufdBbbGIi/WybLmAYn6JHXv+oXeu+IXAD5aIPLzqzlQ0O7WhbtUDL
I5jGz1YzXYeeYQ7CvsMAKO2sY8p/dsmNKKbZ+iA861Wf7OdZxE9S6O0h7GLMhlNYQYwwD9FgOy81
MihioN0e0UR3GquqR2MFNWkG5381Oqk/qQTqOiubT9XDbAs6chLz1m4wI1fFp2OQ7LBmcOI5PUmc
6v5orCVYQTMeG013Rim1zwiaemLE+diPZvFZzRqaK/AlexZ75SdNii+toL3WbvxRRyK6o7hG6O2q
V8H0ihuFKLdA2RlqOST2Vpd/xjPkau6d6kyeKlR8Rhzz+n81+tg6iJL2P6qri9nY7pNg2cTuEM+w
MTOcNOEMMYb8DlmYi5bswwpc8W7KneWVVFbXi/Ty2Cg0YTgwo1dun/igz0Xl//9fLp19cnQkVP/7
y6wp3YfUdD87lhsnUnxyL1GN8biQqJKlToPhVCOSlLPBckqsKQA892A7Ol9v3+MEwjyHj/3s8hqR
Wqhe3cxOnquYnQSplg/kQP+1c+0PGoZ+bdVNpwzZRoN63wwC6Lopxvh1v2fClKB3bFZbAElpNa6V
1twzmPq0911dEO4dIs0oqSbAxhkbwjBOltbPECPXyjfIPnMKCQAoXjs0xVNhHETUOOQQfGKQDNbx
+fOSzg9hFmVg81CIjwwQS71HnqZ+a6vEmSNxQtYkCJNY4KU5+t/RNX4nhNbCZYTmkkk56K+iQx/b
y+yfNKYvbUqvQTQwbUbpCeaBToHI0UaOuw7a6aYWkeujbfjW6xnVnjKpFsy7yOV7VJfDPsWbBEkK
25IK199D/+nkcnES7TEctF9Nm+JdIRizmP07GbF/pbLexhQ9kDHU7+T6/qVxdehn/dWY08FLpflh
IhL1JkSenWZZbNImAGnIwN2eoU5FCscGOMixEu5/vVbPHka+sbbilQdQbxor/dYMZoRUxlEs1yDj
tN6Kuj4iWPto++m3ID6GQnpj2ATiOo5stgZiZSYArZfpU+EXpnHqbYtV6+CAxklgayBD7huU3hrm
yU7bL13xn6srWJtWsAtctP8lEgzBzxsI59J08W/Fzk1bo+vYInJnFUemgvDbdHbvprxnLGW9dEEd
bRJXoq3AnJiRBfpUA8RUbi07INl3h8Rzbwl+F1fSXuCGyaL7QCmbLo3yknGE2AunKqxvZvRlOEy2
dYdl0ESBvVGjPJQUNkJSG2tp/mWFBH+wBymgWRN5kOMnLU0wgz2TeWTQGqlQ8Fm1h2odia8qCwMq
z0iwJ+6Hw0JiySbMap1eIHSw4ONyteAod9M3G61+OxjuSTsQvxLD/2K0WRZkWjEbZR57zNvmUgAu
THDugN/oH1tiyUwKoD54ZDHy5DKvHSvTJ/2CfUEZmHjJo/uSApJbtH96O3B3ZH7bl7+hI8HqIebv
0qOYO8qxVS4+k6ZoN/fRpaLEynWrI6x7dCvPrtC+8DIfJtC9I6OUEdWN6/A7GKa+c9vwXs7JS523
N4sZBoShF6KiHmI81pvA0MjcyK2X9Zu1TDS4pp29DDqSUr0AV6UjZE/QNsAG99o1aJEB0fPkCNJ8
i/fBlVfbdRC2FJ8ZQigvj/WnOKqPMp+w0btXyy7A7yQvFqRhUavnvA1vTiu/Eac/B+pe1dxGDHP1
HcioBSVl++kQgA6mCtOoJvyl50qFZMxdaJwhL3qcCV7iLMUWpBJx5La+BQX0Di3AWfh9xBUjLApb
QXQaEfT8diFaF0Pqx6TA9m1Wbz2GP4sUGU9fQKLxDZKmQq5Zq4xvXcUMUqV9FGsKi4i2I27CTRq8
6O1zlpb/8qGf0RiZLGqymx6ZvHdifnAzuQlt99VMiGcZWhyH1DUO5Zrn2NLdOXNfgXjkee7bO7X+
X94KgG0G0c+txo5e2Mm1HdMzTz/wUv2fPUTr7mI6xurWK/wDIUMCDXt9lM/mCl3kaEk8kjxpIkR0
DVuxtQREJARO3gSQEVtKKczHCAYMzX18Sgh2NTr4PG1YIGkxj3k0mNyc5d4Q3W8KIQhlFTOohJev
LhiE9tOhjFz1lJOy0kxc7ZJXiDhtyoCwrdguIDogf5HMWHlQMzHUsiy+8Ne17MT7y2hCopUDKzCC
s+8Uv82mexUmQrlOLfsp5Tsbl7NtYPzlUGCtF8DYDRKWR0sw4RqrC0TTAeI0h5YFsDhWZqx4pr+k
2lmpEFaD7oJdcxjDRK4BueYIGZwJpjETh2iy06A0wwGb9q9VVhWHBIiJnhVPxmJAyCrGcBvr2Rvm
+HOCqeBHgEUd0ygnIpA3bNGKf2HTDDvHRoMetmzuzPiKE7K+KtXFT4Nybm053IgJwLSeGL901cVp
QIS9dQEd0AwAusTp8xiy/J9iua8CLCRV4Hop+q0BUoOvXO2MOBOSlRNfVgLJqcozcZpn9aHHrBnJ
7HN2us6yuCfT6dZG2Ukfp8wr5tgrXDt9IlbygoWGtbfNjgpH1j6y4ovt1qmvpWTJl7lFCE1BDw5D
oborlA+xJMGuKRCe5czemPCgnDRUSvkRL+g3nDCgjrX3uql5KANXiIq5w86rHgqS35aA6qYc8E/B
myHSvT9Nk5ZfdZPZ+iKx3BnENwVVgbzV2kLPwM9oIYplK91ZC6JYZ/pW9kBzEqqBBQmy7rpaQIgA
36ClgX0VZTYBa+2OAfHPZM7tPkX7+dAbSD5S8N5QC9mLQNPa4GFiIWkuhDfj3dlrwbXWbXQVs7+U
+CkVd8FIqbwNLPiS9KnwmMaOgnoQ7DqMZ7upXHKt1C21AY1w/2+tcuSYDzk5GPt4SiBIU7lLYl+t
yms9ZASM6vEOcvVRq5LkIc+K99zk4utCPDt0Qp7ETOsHXf6jMKm1Ayd0XvuCjxu/dkVETwoLAo2E
LxJsCplNcRdMSJVmyYbbmbN/dexi0JkgqOG2e1C83+eu/c0NjNZG7HLEBrTVwH49+WMhnEAg1/5p
NZ6Y3sleE5H2TwSlXsjnyx5V3gAXduNqXxdo/kxNv02Npl9wZjUMaZy7aMb+PmlIwGZRl4dp3utt
OHod1Cc3b//TRtjRoWr+nKHNHzs1/QBRjR+1+mto4N1rbPFX8Q1Mxd4TepL5lrUGB+Cx2i78rbE1
/+KMAFRZqxpVJIdvxloWDcYbZ1i5Q1vzN2U061L/mWB2rHoxjivuu0JtkmHB2xlF/8Le1RjMNrcp
aZ6LRalTX6wgK7d8XEpO/GxZQHZqKPTMkLn/aGxteEOepg2AJdhND9hAzbqC8r8ET2jytxMRb14Z
NO9R9Z8wWAY3onpyFYSfGh8mvoqnJYVMUajS8HkjXnK2J3kwJFsy0DZ6jBNcsO1su3dkTWukJ6oI
twnkep2+1snyAdYZ8ZfRr4Xm6nOyKfNI2DZNW3hZFb6agx3e25bcYKg5NXMsomYkNFMWrZ1wEc0G
BkGthjAP5TyWGNwQNTjT2ByLLh8/kMJuK3eMX7niM9KW7TeoVr5qobUWQ3jJmzJ9qpVTPf4fc2ey
GzmSdelXKdSeBSONYwN/L9zps0tyzVJsCEmh4DwZZz59f1QWujIjEpmoXjVQJaQUoZCLbjReu/ec
7wQowCrLrmjZMj90IpHeGVaVHfp2YlFAybv7+rshzmKGBZzw2uz668ti+TMZVndJk8/nr29UdjWA
YJt83PgTD0zL2WqqAcIxSf1S5RSHDl0FjSJUbwV1iZldOnT0Jw6N12BGXvskgkkUkbFbuO5HYGsN
sBPUH8A95TqoRbUFzvvmZDk76HUsCps2ug5bzGjG53lg8qYwH+o0T1OPDMZy1PR1aqXZ1qIP0tnG
UdglYrKeeEY2k6PSek4IEMemDO520TPsCTzxDWAdUKa+fRrKTMDGS8btSH5Wkd0N+L0dzbtOY3tT
lsJjgwx9sxLv+fhhlJe66yq/dEKPs0h945It57NFwVDWNmHToqJIlnnTRBPdQR4Jqtf7yN1blCWb
LHHTl7gBezAwoR6xqBJnkO2JQ2WHiI5hRU453y7Ay9GF8WR3SoVNQvtQaMcQapwrB7+BDkRTUqOC
oeFcgFHqhlqg3++cY28ylGtDUJKxA0psbu070PLFpRsT8STL70RhEuFpDHjdy+65j9LqPCYEBOYj
qpNK+KYiNKUOa4LsyNtWBq0I5hh01PP0pc+T5tTm+nQrpVPxDrPdV+hsXZ1ayZtq2CQGEwTbqUD7
l+tZwOHgIfE+hQPPdfe7QXAxM2+8+qUijT1LGJHxpEyD55b0T2B+KnzUpfthFM1zBSN/oxqH65m/
yRQjgyR0sbZzP7AajshFjwE1GV7siTm8VxFPVgdgumZ51Yj8Vnn3GcGUB9PALplZuXqUlUnvn+9d
h8FxiLD81EYMfypHTFziP1uZo6SsSKzHAXkNpC7onqA9t13IjubKsjv38YsbWz80Y5YY+VBDMW3f
wBQ5O9Dl4Bj2GCrjHbIPbocmsW7ngSuzjPq0UhvB6JEBpUs81WVxIa8q4hHlPFTeRGy0vpg48uyS
oyyjCtEuBvfZFiPLiyyjh54KDfXkwA7FKG3TSmZNuq0f0XCdYt1+H9GbrciE4bzSJw+wSF4SQsk5
DeHZYXoUbjLBw0qvmtNQYEzRDHrXZLxE3Aj4GL4bHVMaFhIdnDfkaeO13ou3GB3IWfeMq9amVJ9B
c7FpAu2xZtzPzhDSeY1fSO2oCclBEBMzzPXmaCGBMc0nDx6nZs4ETc03FeWZr82OtpGJuwXRwHUF
PLrWjQIIdxdv674eqE30AHeLp3yOXj3VsHPUU3Q+hV5/E830Ax8gQvIo36YNp/UO/ENtnARJLWcd
zxg9hR8mrU2ML4xLXWXepUCGOKoUvNt0hVeW57z3HzPS/oPZS8B+Pcm8hPRg2gurXYDydRW5zV1V
N82zAyFmHOyHYG7u7br3cPCIXQkL3p/N6yns+4OyiuhiCwTaIZ5E8PSlt7WUcYNIqqSs5P0HH8HM
Ds5HgevY5hC7QGc7x7a4lLKgHrgPGEvhlGy/a6YdbAvNxokKehbj3MnJqLCFSr+hLlI7o8rO4BMp
Zc2GHUi3sYV6383Ww+uc1d2e5jjhZJJKoaTvvjVla7HMgf7ESO23lZUTy+IxnU+Ue2smivTLpkXY
yLJMXMIOHIUxoetzGxRTBkUa7a3biL3hXNU6Zu2SbBR0Y/dDo5mbWaTXoAef8pjmL/N492SPQ7wL
h+gpxW5Jw4sYXS/BUZONFTChHEcqZhlEf2zmif4OxJM4F6IddzHCXYaUWKlTTgrMuT6NoLYgBdjM
OUrEcSiSIAKa8i3HWDXadINaKR7AMdw1kfkQYrFEP+Pus8p5ttJxyTGlazyOQBkVeDT+MoKgwG6u
xLcnPLfZ1iAEnQyGk07rYm+YJm4VUBl11D4GUXGYVb6t7f7N68BFEikBdrwLL2GYniOXbZkaQnfn
u4FszZw+XE00eF3bJ6WrK8x1MIux3CUck1TDETN/cXUfla6Hwqw5tpBp1kmsfkQCFWe/nD3C6Nby
Mr9vRgiEBTILuwZuAhvxQADozRQxWRyUby1O6iaJMlQGzbjpFZIRZuRgozeRjn66dgrSOoIHx2o+
LF2v/UkULybJrG/lFBxmVxAJVgOtBe/YNqjpimR4sKENNNWSl3FReW4hlgnPqirfJokNzcNJEjQn
mvYvriuuGUIeAp3Ihs6zXvWeAlNZ/YnEszs3cO460NJKZ+V4Qn1TXfTg2OlbYHpbnsWboRve8iSR
Z2q8OyjZm+BNetZTOC32kGF8BZQEomUKP2RTLnXvPdHf1HgSIhZEPK+rHvOq+Ay0FpcLPlzJckhG
xKU6hBEPcwtnW/mGxpAmWF5uKmFp0IhZeSWShDbyDqoyzQ1dfE7EdbN1XdZ21VtyiYiAotc1x9RO
LoDLa2ZfwRNG1PjMeHYz0BQ7icly907a4q0hK4hU2WAtwvhAss+tXOzsDYvIry3tJqcpVnjjh96M
0OGeRWMheq9rug2ZtQHaa/L2X0t0xwTcw74s8gJs59i/GUm3WehpYNDLz1rNjzUlZRKWVzqK3FUI
2KLB6ztWw5U+gSePDg7nGB6OmC7a/J4CLt6PZYariANtIiJvUzCuXjPIHR7NLEJ0yp5T4SIKVUdN
iAk/tfN0bUgXiXOOKrhTyId1hA9UCaFkMIjQQK0UGr54pgnSVeM+y6AcfjXIJrSC7O3MrxsTtWUQ
XjqVzAxVRxRrRDM5HXM9j0Eho0Qef6FEiY6y0DjMJCxsIpeHNV2UH6Y9H3NX1d+zJRKKyVWdW81z
GVfFIe0bXF49A2+Vo1MOORmYVviWe1b7ahFov6KXqT0ggqA2jqpqF6PdXBFnXxILFQa+MvtzsIgJ
qI6I+2HpUEjSXAzSCASBg1enbqt7C9/7ZkIpegPz4fK1ciqetPA9fnjl+JRl2F3grWDvoILoBQNw
9IzJRVCkXIc9qhuYm7ph35IUQP9Lq5yzNEqom1Cf4yB9SK2o2WZ1zliSQofOVEvbZmJaHxBvf01t
uDaSmdtWteF1lXmgnfRmP5QV2XZkKXOjrBnthj4tb+i9jXUdGUI/iviOjk0Hx6kob4EIGrtJ62Ig
NSUoZdTevu20xcGbacvWjnidIO1+ChcIeVvrZNaAzWRmKHdJaO5MnOlLWBrdzza7a7L+NjSf9MLR
n4fpmTv71Fs9VEil6fshtH6QxQw4Y/Ybs0Dn5rjsWsF3tOVAE70tAh5feDe1198ZSWH6htHnBObc
hyVd3GBGbZvDwuwnCV5HG58SBskMifCtFGCErIRiUl+7oKDKGqdutPAk27g2lwyO66aZCCNqUnSQ
OtJ4NWqrwdzGFV6GxjCxAHrsZRXKZxoWjOpDWlGiBi6hyTHcki34Bs9l3ZTuY9Ri7e8mzjU6xtY2
LXDvkIPKbELd1jZdJ4ai90R/v5SCFChOv9a+6+cTPnPkdMF8O6T1E2C6u8lFCZ2MBJmDjbAGqP1e
XEwQyIAXSem95Furg+nQTsmbKhF1ac0jo2Vm4DFidVbZnixwkMEvk15nV0hxcUUYwA0056mtLnNX
y6OVT+x1IDc7TKNbJ8G1jPs5a8L26BWJOKY9d06gWhxcjjC3CSNWqE76oUlbFhVx7isnmd196I0h
0iQupuxjhn8RyJGUZ0RnwdtwCsJxAu2bkde2T/FhrC0HCz8b+RTizXDCO87lw7G0qwsmzz7PO7rQ
EbaiSTzkSMPjgN0Av/l1WfUf5I8/dijlVg7x10SoEivIMHX0MNv04mPCGihK/alQHyB6nrKqpush
zU1lB2/hNBKQF/MTu07dKFRLY5Y+R9lu4Lgqw/wUOiibSJJD2rKI7BLrGo0UHnqze0qZ8iPYweIt
aZgzFFWHBrxkXUt7LZr8CiTxt9wqT2FXIvqZWyL5YguL64DTRkempaL2Ohp7ZsD1uQqsu5okQlMI
tP9NDDcvZFAKjRDWLcozphO0xNouIqjb2EWK2JAoDjGCnTGdHPvEBbNtRMPBU7N+TLjFEIer8Cjr
oty4TJLOWWNyCK3G+l6HAYf2NiXkwfJ2Thhg8ZfIXfD3YuNAqRHkiY+HGRPeKDi85qdITce4JXyD
mY++M4aJH8P7oSfeVawnVEwp55xixjTo5oI2sRp85g6k4lRMsiLOw3EJVjRTk19qD3IY4eaR+GzP
VKoSFKvvzNpmcsrJh+ZaYzbK13kIBDpIkow2GdIKw6HG6GauR8QFbt1L0KZnXKD2da/0PU/AaNc1
8fOApGkcq1M8K2y0DLBs1b+WEXKHXrqM6D1+nVxd6p6H5TC7Z+QA3KzpTNrokN3PLtFIUf/6xWhH
GjysY34b5H9nSk4ct7236kbiN12SgO08e8exquA2huw8DmF/2GiuPNrcbt0p0nACfdvEobaWBraO
lnDqtYSyxD2uHYKgUWtHdR9umKARFB4iOsbjNHKDdjPKChgJnUXyKOujxb1y35QQ4GgyJVcuVwVx
J6IeLnHllD8Q9NJr04Pn2M6exxw7G8pBfMIzJ4dZxySr2HPCGXpGXyDLCENOliQwDVxof1BLvm8H
ZMGxH/u4U3ucsulBwc/dmmFnPXtVj7giFe+TszT83GC8qV23OqeNpL1izOJdPNsREaqNHCy/Rcl4
KOMIbrs3PunVGQnK+AwRDBJWG7XcQ3yKlYk8UMtMt1+fWiPNBkDd+dkIbPMwwKpnZaLy6tWb3Q7a
1X8+RML+96fMo9kfpD3u/vO1//w9e8zR5grachYcwHn19SfYpbSrpuUtb6fXr69Y5CQc1BATuce4
3k6RjtkhTSktq10EAcWyqEDzG8QS/u5DQuDg7z5d/vTr74WpsfBYAMuhlYDbbYBmreVu7tuF42gi
74Vms65VOj2YIycC4PkDUnodpWsz0oc1C+fEPh0c9BSbfGoi2xkXXvrwoshAWlDVcmUb8YMKs7sZ
axEYHJ2e/7CcCKrwpZFdyxBE/pjnCoBTUk/HecZFh0BqOk75EgToDIvWzc2vzCbFhTHQdqyYBtG6
AaWCMYAaL+KolFe4jlQEe4CYA0deIyn9rKzoI4O+x+m42GhK202L0G4q0Gq47gA/hTYz0dTdfBVF
8aYrF7FzfM9Dw9ka5DG0JRDsjqgM0XRXY1nRE1056jGuks7PtJDpWO29BdVe0VdnPBcbpA20nyIe
77lb7qO8ehhq/T4fvHsxQyaqcGkFQ/yC4wSNB0FykUH5LEFfxNN7XtGas6rPvATIW0HVqsrb2OaU
OfFPBJ3DODa4FikFQg4BpgF0oFDHUlO7h1bXR8oIaGWt9myb4xXMYo4Bw/jWJvpWS+RT4npnSNjN
vnOtB112Kz2K8bRZJNHBf97YEdmsGeIQ00aEMaCAkUyB2sr+7FMg9EQgoFjcBiL2TssrcZvsnQ4l
qoSO06dKwnaDxxyljJqACkfZnYgWf5Be73PqK4B+R+wPPBn6bzJifUyJAa6hsuFIYI6qGAvqFx1C
j6Rr2wfBWxNjFs+IMdgAYYEq/NJn8z1TqnqVuwYAG7viOhien3bVa43neqIo9GuPf7mXSxZOhL1D
U9aN0MZbTBSSlYnhQYvH6vz1gXpXZn4R2XvpavmhnO3qXC8fXBB1x/8+IfyhzPnf/1s8+Mf4vz7K
aoIBFrX/e/dZXr/ln83P/9T/hxninvl1nXj54Wfpv7Vv//gsWvADy+v/n3/uCIx7K6Z//vuLh+//
88/lGz7fmpYEbutfQnqu4zme67po9/75j+Fz+QPrX65t2YYHokUgZbME3/LvAHGL77EBFbi0RQ2y
xizv/+aHm86/DLqFriMt6ji+3/pv4sOXaPOqzKZFNsGrdIQuDNvVzUVT6PBzJK/h9+HhMwlhlWyZ
eoILIlcjM8Db2w4ei6ojRWpmkgwEpSESc6quZq8DHZC5xC+kRXEJdXGQOY3OxGiYbWX2lWQuAV0m
ic66hkyBVDEGysunDoegXaeG7+kcNjdzbVZ+O9h0t2Z5+N2Fv/z2yv+B4vcCTLwl31z+MQ396xdy
hGe4wqJ0taW5/Pnv0tAdnqeJFkaMOCvnTZvN4OQtH6zKIxCzA6FYMuyenPQ00Q30MRVxPAzL4czJ
BHO1k/QbN4v3ceudkybsH0RZTjiomjPt54wwscDcVYC6iPnpwajzLDkjBXGXsFv3XH8Qs1FHdrnV
7XC4ymNqTdB6u6gv5stf/5rOr7+mNAwJWc6gn2e6jvjjr1nSycMlisjeqwbrVKPkU5uxzL+zK8H8
idseVTmmMQbPpziXJhb4rwzEUD5iblM3bZ+dZZFzchmjvU6L+TrGI34fdtghrPnGrQx93+XaeEmY
Bvp2ZZN6GdHjP0A94WKSNERtrQ4dwCf4niJ6r6xdYR5sI4ASA7dln5YB9oyJznldik9a3Pprm9gd
ekgsJzxRfQvkzXVznTi4qPoBRDP962TfsVNveqPtqa2KU0VdtBdRYfkmqDB8ociYrSzkKfsl3m54
Gnx9ih+JqPQg42AM0evkskuSycv5B/XlIZX2cxcLymKDgMADtyNhLJhfNWK/ccCY6dki/PW3D7He
7P76jTJc3og/3mDSsE2L057hUNXKn96oFtYgozQq81G2+VZJkZ6J/1hAmz00BG0vCFnHnpoYV8oG
RacndE/EMlvFSYaocRrf8kngd8VXdF1P6N5cuCB3IqjlVd/YV1oC58Jd1kAM8WeN4DpGL97Fm8mt
OSPFjX5yUuhWdIwz/29+Nf3XX411zXzEpEyUtvHTrVYN1TD3WpMg/ZJqT7elqlejnV8PsRPsolpn
PDYqZzdiYEV1FkxkXOU5E7lI2kcKiwozSoAJ2YyZJJVe6Y8GN4vtGi/5FFEbDJY8j0aTnT1tOv/1
S9f/5KU7ho68V/DW2K5c3rXf7RK9KDE4T0tyjkeVV4/2oTeTjBkfOt5iACJHjAJSKJT07gS/2BpR
LueM6f76ZbBX/7I4HDZ4gJym0Jl//rT7NuMwthDxyNtVtYdRq3dXYD7akz6Yj0kbFufAw6BEt6I4
07ytie6rnqO4cnjLHdJhbyOtJ0bONT1oEPzXaEXBb/8V2kRF6b1NawZ0xllXjGF6m/ena4Z5lxet
+rtf5c+uqGnbPFBQIlEEL7/q765oU9gO0lbMEx1A4w3sm/7USlpJsX78+oSxH19Zvow1SO1V2Uxo
3lgj//kwz+wZU0JxU8exu/16VmQq3GiDOhVmRYu0Sf9mH/2zhcAdz3NPd0xet/XTQqi6VqI+lXAF
UKgXi4Eut+BI9djC4ePpAg9D8j1XunfIA40kRPOH0NK/eWbpyx7w0x5BdWAsGzlrwPx5Mx9ngZZU
1khS6D1s5zr8sNxU9xGj0oFvTbzjCzhnQUljT4ovTkQn9a9Xov7rNkU7w5IGNQq7lPnLDTHFeTfi
a8YOkFmnSG8ltX9WXsX0M0nrCE5u2bzbiUx3k6eFp7ihOSCHWzRWgAdjhrlFNF7ZiIYMckdPgrRU
lN5el179zev89VKZwpGOsLCDG5btLMvwd8uskMyUjAoVEyQwVrgmnSumDPPRaJY10tXn2uk9H+MQ
RKH8XpV69FsF/Ftl92cFxq9XinXCj7YsU1Ci/byhgz9Ki5ok5/Ws9jqI0PslHCkyxVOapfWrjbme
ljLZp8wDHyc7MrA0acbBsuAaugSvOujptymNC6gInji3Li4wUyIQFMGI95ddFrCUhYaOqbxosF+b
jgd502rarWVt7corX5yeNmcwVWDEPB7oeT85nFTLZwMmDppDZpCGcrRVPDbp5msbHu22Of3NG0EF
+tOaddDKSdsjkkOn2vpp62ohmVOihVBWYuKZmjcoSy5j29jxR4Q9q9KGAagKREzmBAGlo01BUHhy
QtmzclVUr/Hl5sfUimdyeOV+KXbvm1OfKfU3W73x64qB40U9aOiQ111D/+mFpq4IyzbAa+Qmx6h2
wJ0KbxDXUeOIa+mQdAik72B12bHrMZBOtnjQscQ+6jopcZnKjk6PPdTIQ6BKwRxeiVYSHzw6kEQI
f4rjyPubiuFPLqyQOuWCoCqHvfTT650nYUYjz/HfKru2FhhmB4JVlKyJ+Em8l4HkNo/3+zpT/Y+/
fledX99UwVZIscoDycRB/se7y84DM0lM5PBD3Hk7mQw0Y2cYv2vaGpBMDM6svUiHv9l8jF+fHY7O
LW1ymuBpbFo/PTvagnb2WPFjI8cQ7wMCvRC7VG109mPCAGpbWtFdOubNbaLR1R6kaNaodXZdD/wG
XE9p4ZyzWk78YMJgfFwhOM9vOqxdDO+DlmbF0pxhTvpfXyyHObDh8ABBfvvzVlTDmbOLAIUeYbjZ
NowJM8DSSm+rttD759Ee0rHr//XP/LVisAXVvkfNxXZt8J9/fIc6uvkQPuCHpzXj6VR/7equPabG
eEv6gR+7DvBMJGiEjbprNwvhHwHeClx4tuhcJ4RU2aUVyT19o3dsWLQC28if8+AFLSjM+xomL6C0
LwcGHjOx0izrb5a3zVr6eZXZhi48gltMDOS6cH5aZQlvT+spOt+JSd04ueatGrGvuzFSmjnhee8y
Uw1oJGcyNq56LfUnU0vuYK2OGN/DuWbSA/ZM5sXGtOaMrBBGQnPghZu+IlOFGR00OSgkuH4BDRbZ
pSL2cG3Zbu0Pbl9A7lS3M/6DldV7W1nq3hV19aHXi2zbmNqnBaORIepGI4MEOkt6Sr32jtQc964B
S8UW466Ui12tOJQJ4Rh6bB0gPDNEn4yWuW7QQqh7gqC+qYu5PXUWcYY2eXc7HhyIKZPrPIibk96B
3kF402N+3MS95/pDxSi2RokymO28QGJXjTc8Fso0VrKKPnHdY3kZQNNQcwMvcYBcasSiD1QlAI1v
oLeajTdtPFTBQ6Wdi/rRDZrm/pajHDFZAxgaNmYQ+U2GMDAklgEsykEaYOpdTuZ+5sEuGeMV5Qax
cSjXjyJI95GJToVkTkiRg/1ikJmwafAvYEnY5HpSHEjPBAAXjidz1i9IQqt73CxXCLeTWydI4JNJ
Itw0o3mWoscxg1x1A5NiG4052r2YOC5nyaFhmqMj7gDYqcW7ZhESlfm4xshIBn2HHhvef6aCbsds
G1i1IbpNkTATCasKlZeXc2pse9B443OST+8jc5wVBKbAhyM88NayeTlvtPKAUWQGwa4YOaZ+PpK2
Fq+y0ZLb5jh7aX0yDO2aWYyBdRN0uyS/ZypKYzMV2kc6jOegLccbhojTlVvqa1VP700BJ1ADXQC6
kIQopt2dja+C0x2ygzT2u0SrwK69kQIFsEubAx84xmYkk/TQjPFN5wp8HimVOTUhzRbKmlWjGvdY
wZVXDPPSmqH+HEWnOIaI6KgXjN7jFqX/986uIfZXLVNG9LE71n/no9WpENcdVYgFJwB4Gnny08vc
u3zywNWkxYmk2jZFOpJOt6XqmQV4/AMgym/BtOFQ7uv3aDFWksh4nMWnbU1M/I00gz6DET0cWeJ5
Zj4DtUFZ0wEFMWHWGqy9w4CygW75OGbYwQqr2Vpzrla5tJbDarMHHboOzd5m7s1RnsnIR5hw7UnQ
qxFqZD0CdptwcOGlW52rfYwtiZg4VIAT+GfirPOgh+MTDsfiI5/IWQyTlnZsbmBA644Vbu8t83A8
yTP5UFrWz7ugnU0cCIxKaPSbmxYJ7D7ubjFnn5qG/cSb9HxDomoTodNBjAmwbkZjlN6T1i42UZRL
PzvkBm0qjehsMibyg0qROQGr6PcE1pe+qMg+IkAy3iBcRLbT4R1vMBgx6fmeOwmCKfDtUOd1Dv8I
MxZ4AittNKKnrAvcFYx0RZaFlR/Z7Cc/E9ZIDwDDPfPCbq0wCCtbD1eTh+W1gOCIH4yobN2A3x9l
+k7Lh4fI/AgWbaeyv9MrJPzURf3EjoSW0aVdj5V876IQ12Iiz3oEDH5QqvuUDWaHHl9gcXkV+mhv
ZVK82/xqBibRjeWZICtaKFIKkrOLLGBDsfkQkUV6SpPWB0AtWKNELwbTAeFhcE60ekvuJZwjKaft
IBogRyQWb+JlfJkL4ncDvf3u0YGoFphmU8CltouL8tJjF2cPgP3jKHzNJbP+ondKlhmwnUKQY6ph
APcqP0J0BoyIuPPEI0cwVhNRcGb2FKQtYVlY+ontwkPCws29/iw8PI5lSRTaslOU3J5z2B7SUcUr
bRxSnyoE0/RUvSHSQZNYDR2BSvY35KL5Nhrmb1H0I0rSep2m8bSuG7jlSGLiy9RokLkG8ppETZSY
h9TUAYjnejXp9JV5sYEfrZOMB4jhienM1AaH3ZwcOdwjJ7cQ9BhZfNfo4hwULvMJZb20yQTs2hPs
g/PojxFtScdKX9CA6cw+XjM4rbcVaU2+jGIPL4eJVYpkvs51AT724nk2UDUaOnZhE4ltYGn9ClCj
ZkfBLonot8xaei9a1a9dkX2DlzRtXdqZdXQTPVDkfeaO29yOjXUmhHXPqEffOn1tQMHNiNBkcA24
Eq5umGM2KYsFR0IPiBMFKlH88HisZ8aX4WgC3gGohxAke+6tW+mR0sII0TczJoiRw1gPjQFyHhKv
vGj0Y4SDiMTSe/RJ9hpMK0m3wTKv68KPSKphpfV5h2b4m6Vh6YnQ/Vj2OV+GzZFhqGNTWgFJDzfE
Vd6Y0FrpCmbfTa+St/T3aCpqYPymmDxNlkZNIC9PdMAunbBeo1Cuammg0oL7SPqg2qKQveZReVAQ
W6oWf7Q1hC+RrhIfP/iwKczoxjKLq9werLPnuG+cAizUGVhg6nE4Zqqxz40lrtmm8ruGyWlt8LpU
VSBaVecqB4XsBg8ctg8kpcb8NWcrPem3qWfucZDs01gxXjIxTaRk+UoJdKGKqXnL3tyTahsf6BiS
kmkBz3VwvULgPacdOcW6ooc6Y0KGKv9RIKBdedRro2Som8eOXEVl8gy1hsxXl6+zV7zppbgxdG/c
RH2zWwS9syreCnMinBAc8TqrIRxhxVVV6ydFhdiyGTaB3ikCsHQSOOc48Q3smrozNjdhVCK0yyZj
Z9ZavwG2/TFhK2VCioQ6nxxnb9Aq5kY2Hq287/cmt9IShOqtFhl4ICZjX3blm6H9yNrexXcNyy5D
ELAZtMyFBJU19H7dOwrUqxmu4JqR59okD5E8U15l1ln5rdZFGynPVWzIV554GYy3hDKihl+4cGJM
m3MmpSDK9RxEF7D1FZ2+TbXEjGQYtTl9OKeHIcnJ3uzL+4IDJ9bPzmXA4dBlRoq5CY9ok18wst6n
qUBFVO5CqEDQhme5V719sIzkM0a6Y2XaW9g8jgI3TST3UzWxvU0oO3Pvy73kri127ZVhXciq9NtI
WTwDcgstlu2BeGebF+nJFgYJwmDJFSx/K3RgmwmB9AR8/WS3wCFZwRMg0AswoYciYf3XyNo3BcTO
tnFRQVCTIOYp1x32wT2GB7R7evjRSlv3ZZLvQyyuhBQzpHQDPGLjt2RY1L5IPGVIpK7qSGMIs0Oo
iKPpS2pThXJ87HlPm3bYitim7mzByM3PnQn/sGLAqo/tj86c38m9dihRtZM1EMwxvKH+TzHlDQuB
t93wGLM3nRwuuBZMABbRZqycG68WsAyH6F51EB6RgNuJCOC8Y5zWak8+c0p8MMCypx0qxUoi4ZiE
vRvmTeJg7fbIpskL1FnakFzJ0djlwunAsQav1nJLZIZ+zWZa4PoiNbWyQhhnRnvpuxzks7LvCi90
71Lyoc3YqA8EXuCGEJcBeZQP/sVXRCacRDVTJ0ExpdAeqnjPJksWaSqnO92gAzDFYiCP+5K7jYcU
BgjUbFrAl0yqzzLaJaj0cV6199pYrJtYA1GQYd/pTGbSMtFeiUkTxPISRoH5NCQJ52wrUM8pm0lO
FxIzdv6jo6UyZgTLcoAs6+sEMZ4fWf1EeKdT3utNsSsBxakLTV9j1cZauJn0djvw/xGBpO9o88Ng
mu+jrt3gIl3ZujrVEPsDCRW2wbKyQhZPVdL+WLxgIvls2K1Fc12kFsca6kGjM3cE4wK6EedUH/ac
Si4mkqaqfrASrDC2OSA/i3eFAPAHmHfI9W/0xJYK7c3TFyfxk+yd2yml9umLg4HQFb9mRQUv0ctB
Upc20wyhoBCSnglgdr6uoFvuPPg0CAEJlCjsWyqd+LamrupEoR+boH3mUJL2ZbrVOEqBDUG4gF4F
5a83n/pcPxZewnkN/QQFfbkbouYb0gvJOpqcbYrknlb4w2AdM5xDG5khOpVNohHVO5yAcrCqAmQ5
MPWJneKVlkBSDh73dG9E/tAhqXC/qIlB+UyC1xbK3h3mkHOR7EQRXzLTwDLFdK1sxXeY67eoNEn/
cTFmmvocQlwDj03Hjmf0K8NWc512JQJVK3oc0LXa+NBNYOh+h1OQkPtPkVrvQozYGqEmrvREjvgF
RnQnxRUnH3BvtVdvmE3f5jD3ExH3GzL/0D8Wz1kaPHJnZCsc0K+x476bneWnhvFicmVzKrEox0GV
BsmjHUIm0tp4I+JLQ+lP/5vM8cIcdmTohOEzZ8tJ1d+6eXqNq+q2be1Fbal8tzXrIwl4rc/BiHTZ
nHygeH7KPPM5T42runLQnhkqZiO1wo0pjw4stiv0DPVqNkkbFRyAK+RnueBMXOjgHXXjJo4dHn6Z
FtHcjNVurvFJq4Ikb0AhKwoFcdQMRLeartOt0J4aJjHWFllZeOh60O+FeSx1vEM2MPiVMKIfhPLC
airnJ7AaEFmxmbmGd1fJHHcdYhkXuF7O6e7IM3drGo1xbRQIe20ttP2Cos8mGVv03kLkyN7qRnvF
AEjgeWt+Jprc5JK1wz4XlOZz6oEchKzs87y+nhx0hdQjTEmRAgIdI0Ak9XA5EKxHhjKNRQ/jj7w3
0K+SA2Tf41c6kNKM4igShFhJ3honjHF1ZFW1LmYKnbwRhyiO76amfYv7Kx7dcJ6JIg/+D1fnsdy4
0jXbJ0IEXMFM6UArSpRtTRAt0/DeFApP/y/wDL4bd8IQ1X36SCRRqMqduTKMqOaaPiFtIwOlkMnj
yj+WtOhmbbmZtfhT04pmH5vOwjoC4C/xgi5WwAOerltTmBzj2OrXe992vS2nTl68TO7d6BTGHUO5
KN5VqnfXQMFhdZfJzcsQlCLTfVbMlCmhYfqgXCpjmi7JYMvTvqIyov/ZFL/bdhsHRZNHu0WK2ZIS
xICXzxdvsPF0qwzgtUm4vEO34d9fwj1eoNICak1D0UsVjk84tuTeBFQOKQy7e2wS1Oy8GXe74Eyb
lyFLUbho5tr4aI97CEv6ZioSLIqk3O3uaI1w/UEfuBa3x9j36Bowx0M32kfMMjR058lnY/a/Yctu
yaa+Y5A2H9P4vZ1AY7DjJyfl8eDbpEtE7v5WEDC024xYSgTbBOeBqoHrCJ6DRcLfocikpxATDoRb
4ZcbnrJqpHnBGYKmrw5SDZsMYBtbJSOn34/sSIavfosz0IEJbYWQUHEOGu10jB1nE3kcF1QHam+K
7T92yhR4htlK1chbg7K9dgfuNDKriCLlF9vgg+LAptiwh9v3ugPsY8wHysp69wiMaedi1DpYg7xk
Q/c9QetL69ThFIEX0RpMJ2iS7tEOqWfUXGMX8ubA6DDfk0zqQORSeE1SU1vnB1c+vndpQ/HLLI3T
Rtof2kLbKc2Nz4wUP7QJBDs86XrjiejmNTYYnrokg8dQrWjBsbO2lkmVLhAtSG4QZOiE4+Y2TRxn
WlIZBOSbRUMiVn6JiwI9w4MTKFBZZEtVWzqe8yQFYq/dOprGG1b2Yy6JItFch7G4/aGHyCE6FX5a
FmDk3KRNL3d+yg7Pgiz5tYY0emrS6C2fPBpO7GUxm7hRkT7TtwD2P7UQA61pHJSjghkmOyvIG8yD
C0C3wBvdE7OsL/Y0Ecyq7K0uG/KNOe/OwFtoxe+ewWQyFs1ZfjJQ5vgryiqIoYHXi6kzdgzQKA2U
oYlFyvXhe3QuhUpe/YVmcIj6Eh3FhW+Bz4SbqOZTIdFq2bZtPLx0gheEyhSg4Qjv1BOz32NRhEVB
cq1a6sGIusxYdchbz9hp8uyVktmtlXESFkQn1ELMyVokUjOpd0ahuetEzsfJIeI4S1Dc2UwRScOZ
AyJLUOIrW8dTDYzXhpNbhcRKDBjCFupfLrQCdpAFoZQd6Yh1DjgVn/1M0Nm6kOlJ/FMhZzznFN5g
kQNzHY0ESXSdDd80zm/Sjf/1jv2OPhL0wvz0TaI+to/b3xq5fEYanhiO+txPip88AsHlINy5QJCX
CBYkSIkcasbf1WD/sqY2SIm8abh1zKvOiTVXMGksASOyaN4GWT2VJfNaPh6+r6eUxg30O5XiZib8
JnHXHcpwDJrYviVl+KsRl161+eJSpQWn1Wi9jE26WxV5mDxil6OjW8BuxDJeTPhKWjfaxvS8c7Gj
B0DL1zpqpaZpuEmjiQPfaF4sLSmPHPWi06jybVsLXulwgcfaw2lMynSDhE3Jcm4hQSTa1ZmAjbiI
SHlRbNMwIR6Fezil1mcroDnspHJ9Pmp8MHvZHaolok7EvsccyqXj3yby5NSO3DTPrQ9T8qct4/gc
ld3W6ZvAnIqQBUJCXzDUsci0dxBTTvOCfZz/32w/uQbgXZT+uRLVoZDTOwYf4Mqtqg5Vo23gsxwS
K+c7UfvBmZKO2pFoTd+0rw1FOjD12a3H/WUOtS945DhWZbqde13i10zbVdqFJBOAAewozdvnLkH/
Lt6jieNtt/rXhtNYLWR3dKuxYFkYd26ZseCZOvpJA7RofPdtXz+22HmhK+CzRvlLB/1Q9IBcXR/o
lu7U3HjxM3hhemEcQx4g5prKXfOhr/t3q41/TOiP8MC0JX5lOYckFxvczgkszIFXJX7Qiu65orlQ
8/E3pfMrFRwX3wSqn4fWTJyxa9ZRReOHlMbO6+wH+C7TFrjljFpHHkO4OBYIR3yXSsV7b5WRxQeU
gmeKDNvKGMFpCL2hNqqxyzNQjA2bWpKQxohxBsD8XJLEyYkvBcY4nB3zz2QT1FbG3K9K3qAdjY/X
vlwUSV/77tkrNESsmdlUwCuGXOIdXjZMTUkqxCfNXTTjh34hMM6NN2KMUmSoAjr97FlNlwh7mZPW
Ztd+Bm5EWxMBMXrxjNzXV1ZqE1TthpuWIfWIJt+yunD0LmiRsRNGjlnHZc5OAeYh0OncHl/RsuQq
pC4j0HXIk+NcLMj5eNWU/ZNmM36rzJqTRAHMkmIr6ApXLkX2SQp5nc+vJ3svcJy02Nqd4a+TLwWy
Gus2nbmGUqvGQ6lN7AS2k5gO8CSDSs4v8DGQg0bKmkJTrKgSqTZmFEabGV5Y23IuoIULsoD+1wzL
GU3QCLmc0hMyJnukkhtwbaQbTQE+hIlr49keb1Gtdro0qv2YTd5WVT6Ik9Eg5hkvXShdHmQ5aqIr
5zxInT5ea0zcMeB0F2SLKnB1+UXrcxRQvQhhkM+Ucm3AZZWtbQ3H++FgxWptW/CSUy1I/emH6W/x
rCKxiWLuVV2dcguwWZraTICTR/UdzbXsc4DbWThtUXO9gzLq29AQ8m7z/Nj6zrPo3W9uIigJY6xO
rhn9+LJ9HT1PHBJTO+IMXKGlFUyVfh0P97dfvdse++I4fOva9KfTtE9LyW4N4JZWlO6kJncIIn4N
XkhcT3ZPbVrsYYfhPtewNHP0rpeWtUqQCgwNhK5IsYWrd+nIkBEQL2VFOs0EtJud6ItbT3BEtxhA
/pbUaKzM6DItOC05AOhJKvvFUiHXryoeBgMbkFdTXWbfHM4ia6JEpLpfZkqM4jgDjuW5gZbE/4gQ
3wgzM5qGJrjzQpNMpNf9Ekm7kNBudlKzXpOmp3tGP9clb1BuNpIgGW0m8fyTqwe3hUZs5AO3vsKg
zVAvtpFTv3MhsR/If6PlwDaZMJwKQhpcMnG5MSi4WE+7XABipZI7WbU+zCyjtV/7aWCXSRlFza26
H8ML4J7fuUt7qg+cH4UaQXvnIoZal3nIHmurBT4aa0E5e/hpUkTH1kLuw5B/rqdpp7eRf7ah/2yM
hh+9nN7HvmGASFhlbQ74wwoulbU1EF8fgaqr/ienurLAqp8R3H5xJuJFV908TP6P29T8HuEL0s4z
noxqF0rjRjjrYwhZmWteA9TGI8gmV/B+pcrSV6STzbWS1oM+fbpuZa0dQ7OJmYWbcdwC8uMnn/5S
s8ZvrsP713TU1T5IDPVtq57zMNp97dlvvSkezJBiAgYZh5CrYZ1WGB2zdD+5aXRO2gJ28LJVxegP
vYVy8xGEWBbLf57FIlVpRrc0z9yEtc01aH1FOr4TnKoA5FZEb+OX2CN3pXhclwb82FnRzSKXILyb
dmuyqfQ1TIRpWFt8opISsh+U+Y3f6dvJQer04qsPY3XNu0ohmCF3hk0lji46e9Ok3vPCO4lh6m9j
8kAgSfKctkcS1mPs6hsZWTdd9eZZcj+rY+6XFJvqW1F072EATe2zMzQZ2AngVzMb5S5NKJPuwuK5
gTIEMGMAs8dZz4DZs3ZE/WZllHr4DnEQSukhF2p0jGVfZuuzKapZbDSFRQaCEtQ2R60SQNqHBjy7
jfOJz6cz7IQ/GdsQ7YoNTftYmh2xYrLE69Yp3lFcbdhaEeKocDNQkQvqvfrJ0Yz3HaLxSnJAW5lw
9uaeIQtwNzNBEk8rPnq9Nl5dR3M3ykW8LDA9c2yA/T+W5l+XLd3GLoDlmz7bFRa3BjFk/BCSNX90
oRPpWvrjzEwPRC0BNtXFCS2IrWLrcUPmcDxHC+i9Q97uzVNdMKfK+4QfZanqjIbmZONOYdyYRcyq
vXhrNDrkQ88+8qZ/qy4nNMzLD8zEWNPpFkew1sDdb0UeEhedEYt7wk9s5R6ZRjcwwQTTp87+R9DS
3EJC4L9yFqDmYYCLs21jVKt0ozqOs0SlKaQ8FhKUmBol/5kES8T5Qdiau6oraCJmp3ZNBmAlpPyD
edhG5enRMxCzXCu7shxsMl+4hNUJmCjqv9aEyA13wIhhV3so6aaI/KAV2rvd9d8CtRmRwJ8ZcWof
EceSwvPeFji5R1gba5G+K6quglLIuKw1fTqYJ/jZeT0wL/JxO1Ruf4653SZaXe05VxLpth8QE9XK
Z4e/5jUlAJJuEjV8T0yTQR+tpfoxelYRuEX0fUwEZEuOtq0FYqdRFzMnlyx1qnnAX35U8/AWUtvm
tcm/1DffXaXQ4szqzfEbeWgq8kZaU27kRPSpmcUz7Z9Qr+KQU1tCuKqKD2QWfbI4fIQGWmxD/zIB
GVubjn7kokvW/QjUly6Jbkfu7h0J+glg7nVCG6c55y20lyoyFuOFccFGYGKfUIT+FhnUD7xOMiWs
vh2RHjEEcKm77nmhICA8QR7x+ueRjWeZcxefx8zfInz8+at72lpx6gs8mJ4rvR7x8uvpS1KFT8pp
/iYgzRhFwXN2yHHgPhpw69nmE6M7Yj1LYCwpp4mvqOeM4/lDqIKjUuV9jyWHcRGNhwniRjP2G2F0
7y0NQts8sT9qVhHwL6xJAP+vwGc2KcfoyHjK85beOg7iqVFxPBz37IspXHsPu6I+etW/lrP/em5e
9GLGOpiWr/pIAjXxxFk3nBfD1z5wnx3r0aR+T7Awlx0CO1A4tp/F9KSq7mK2urPPBqS6MZ8uBR+Z
sXkZc3YnzHgBn2eEFXg519USdrafELmcYxiRYlZRF0GJaTdLmSCSzbzKvOG3VxIrQwqBNkU1s/Li
YAxjhs2iD+aIK1xqxXNqtr9eFAGJmfotUPUgLhEduk5vdkW25LGRe7GR7f3OaYNoEg6CZMot2qRu
fJ6fXLVUXpQZ5E35V2RmsaVv+WTkRreiA4dgl0r/VFn/NIZVtel4r3ZaaBOSJ4LXqfvRBtpyRW63
Q2N1rRYwHaAytints6HfgHR9irLd91352hWA85lasByHJ4Vzeu23vH4eGdRVW6HqLDOp1WC4/qEu
xjcax6izCIuJGyUkxpTjwIQTEDjKeCAHk1B7oQd6oXAXlk9hx8jJMJq/To2QCJRFrYRo1yKx2i1d
FmolzfnbjH9GRh37jDFnVNjreKgJ6Y1b0HBIJhwEgFtRFnxrQ3efovWy03DY9k2MCz39PHLMo7Ju
0RWTnww47ApVgdtCliAOqvxx7p5qakxyx70IukDxweHqMTmqtmrFGSCIBzfwY0qph97ZzzqzEsWG
qwwToEAdJ0Z0K9/O0d9cF06adYBh9zkYnM9aY/4Lw6sI22+KrqZVbfQpOWF1xh4zEUBjs2Kk6Nm5
pl6jVum7jMFhM/rnIexr7tR4Xm14f9nknqyoek475vk+ogMt79lFIJfsyesd6UjkuFBbC6PeokSg
xgzVBqnFj1aNgC9gQW00/n91GZ1g1ASZjb4muuZtTMDRxhq3M7LFMzcIAUVgjEb32NU/iU3imR0W
swvxxq6QcigXCk+sxGEacgSGmnbsDBNJlhkxZZcQ7w1Wmk0yjjg5ujbIsPHv4L89OfYECS00d3DQ
V7zI165qkWYHVLsOUAoRRaY+rGN5Gr8OzqgduQdTrEY4hpD/akT5brvCuiiN60ygjNS5h6/fezGT
b5jbt3szcFz1fORM5M9qsgKmx79w5tM1BQQffcl7PXJvh+dq75wy/XsrCo+tmmvdYFGvnRBUS152
H6M+vEJBwwbxhm2zKnwOESN5G22nzznA3w7S91BzHB5CIr9oZhbTo9az97mv2ONAcEyazgV6pJxt
AvppLobPwqIuSDGdWTU9/VYSOxK2MD6uP+6IJNT2rv2w5J2TLj07sTyyEde5f/WCfqfkLUv1v5FP
VxplK78yA6cpJDWusxf960Ezk33BEGf7JYsYt9NUqXDnThVwhPRXH3DFuACeoqbEo5i3/9B6nDG/
NXp6zCb2f7bHfdzXnV3lYVKY/RKBhennSh/KP4NbPtmUnjtjSioWzH6S5VyOgu6M0XidPQLpDRQ1
4KSBgCRNHZPPuMbEggc0EO+vzElQmLApVf+RzWtHbSkdo/dFs58TmOsAiKlbEsPbkOYfTcb2gbnB
S72E2ZsS4/FEDA49BsWW7UXsuFEg0j+Wq/Kd52SfUGjKdYKih8bwpntEzlm39I3psmwWrbambbJa
l8Jo+TeQFSom8Wy2aASrKe5sreRblI+/4JuROZtm0wuscIOVvo9Wrh6HLR7hiYJVY1r5MTTe0W/e
2xn6OPJ2Dgq2wE+IkcAs4ClCo93UHKOWS+RfndQfxsISmNMBEjUqvZvNQdaMz1NDv8dkgWXFR0RH
qtbxPnZP+lTvFEyfNVBF+qqq4TeEjkiSe9IOnWcF9JCyQmIl25hK/QFdfKLD5+zxw1ympDA3Uer+
GSyzDoZaHXXqiIzpx6tsccJl9NXM9hCUftVs9Nl6iArL20oIqiutY18/tsXNVC27P/XtE/dBU+eN
GxElJ89ibz32O5c9PHTnhvqROqTawfEB6NA6zyBy+jJiKsrI//6VOhV0M/ZKeqr8HfdNyIQm+yvi
Llst7cZHNT5VettvrdCFbxE330bfvOn5V+JM0CKdcWDFU1gYZI9+w1yqqPDYpVgGAPg4QBNWyTLB
Q4hLToYb5gGJHJzypNOV4E1NRVUuA3Rn61v1IfLNL83os2NHA/pj6ZT642hRAGUYbx4FPmeVy/J5
EvPLUIicEZhu49qUR5jR2sHwySbEMr0avuhQgnHoRCljnqLojk2LYjuBkRpi+ZzpaWCVs/ZHj/un
Ko8pHpvrjTVnTLpIO4Uibh7mrD0nJvfvUfh/qCyOCfzV2PI41Oxag51eC9QvwZ1aNGI4wBBhjOvj
LBYUVU6eGJhMjU0Q6SXwe1k418m2II8ZT4aGNmpHin6wuukoprAeiB12Z8o6HvArZ09wbHYMrE86
Y+VT7ANqoKiD/ev8rjVIZnqsIt5yLFqhgy4bTvOvy7Z8SrXnuMrOYx+zX/dQdb3EOuoixdTjwqGd
JYiJBAtGJsQtn1J/XYGbVwNq/qii9kDrGuSGZAYyLjyHm/eIUGVP18lVn/lgXCaTwOKQzu+d9Juz
xyh/LaP00CfmV+tCWG9Dc+942qlqUFitFFIlEaa/QicmR2hfXzcyug2IwhSfbPngYwcsSWtXVOcB
CT3Z2fc4ssBT0XJ1yemwBqeQBmF2b1oEX/MR5ydFmI1+mC1qRcCbsiU+Gl7SH0U9AoD3vCsO/kVz
TaxNKtA4Bb9hykoqw6uhpfjAGw/ETk5fxpwPl3LqLzi98bvYgJ5csLaxqjDcQ0ib7H2XjbRFldl1
mKnJle5TP0AmkBQpH/UW3lg/X1uNwp5EFYBmUOTZV4bHop7cTZgwV6+brYXshaBAxThuR/85DT8n
lfXHYl+07UFPopem928WtyTIXHSjgLZYt8O8b+YIt4ASj6VVnGqzPxj4r1Sqrp49Ur3cqYBMXrO0
BoD0yMR7gfhPlL7Cc6fl2b7xl7ED977CA6ZVJ9arQTvMSroAnbJ6ZzvDB7IlJF0iCSc5sVUbZfFP
0jWx0VOCkya+k5VdaFQ09M1jOzXm3tAg8bu4SRPZ4Etha7UpbE58MRptrQlqhSTGZF+E39M8HwdV
xI9VPEE1JhEMoT9weWV/vda4AR+kRX7ubgZD39tggV7zbNM63p9a3OPXU4FVXISVdjKjhdZQATBv
M9KhdRHqj7brdJdajwPZ1cbjsDz8933LfazdQZ1ayyPtYo+CoXNNz3GV7qO5KpGGp/gZaFz87Pe0
JRZgLILGdcWeHVQM5cYsqgfqbxaagvJ3YnnqTnq000bUPxYgzeRSA7Lv+dmFddt6uD/0LmKRZ0fI
3gyCzvXwWlJBDuA77q5TAqfWma36hge9tqHJWJMXnbTQm9+Iov2tzDJ8uD/LMe+NYRE9SQis/ZI2
yUJ55QZuPyRoJS+epO2KsaoT3P8wsaPykIqLWdo+m9pWPPfOXD1DUGGOK56jmltz0WQPWZpsSnKl
N4vK7Zte5yc7EtWDbsT5IeyqaR0XnR2U+DMwq4rpsX0uWqahMqHcunfZWau4/IMM/jLKxt0M8Ld3
8J4tdHBIIibL/4H7PvL2PeWOXS3dzQJgd9nU06lbZpr3h0wqpptNLQ5pZ67viUxd2u1ZLQ/3p/cH
ADAX3Z0ZeekD2mAKBbIQ/tHvyTKv7uGxptEYQ7vhdy1V+2T+cRyRPQ2h3z7RLOUHqST2Zf5Rpn6d
e6RU/Pwf9CBqrFfNcJRxlnyALN92Xg+EHdXqUbFz3PJ7dztHyPwkoPDjN62/ZAmCtyHZ8doZ7dew
PHNpLtxMjj+uYXFzanbjt4K5wkIgD7GTe84Tfu3lT+4PTdfZpzwf3nHn/lAMUb2oAZHG8BzrrcmT
ckF19Y95LbvA6fTXMJohS3rY7QiA0b+MKLCIFm+VF+ExI0S3nqaxUat2K+fZv5YIClfUA/tqX12j
8q+E5Sj8LRlTtY0O+Xp5AIdjnSZn+IF7ioQsEC5cs3lJVFw9GICkH7ohhc83+KeiPfRdhDtTxfEO
Amd3uz90WUXxTI1Gref9bepgyZlesi3CXhCN0uw/eRmQBFSfhAS1XUmW9b9vZ+zvXBxjQtOfWiM3
HxOFGOVTJbkecURv6NqJALxR+WE1Nh8YghgUz7rtq1dREAN5vX+jkBjzQoZdBl4a7nHqQUvgun54
9AhoQdBq8rcU9OeBnr/6ps3JiZCgRNjWGKhQTnTIaR9pfJHeNDd0d/FgTYwIa3aPDEm5J2ClwRNK
11/cvRui9P+h07bAK1GACm4Bhjuelm3BivDQjEzkSNi1zi9ihQ1xs+tW0ig1nARcaey3xDPiSW4b
w7ObFvW1qqcd+2fjBAWPMd/9y/uDldmE0RUVB16a+cEUvmuxZz5zyo9fzckj5q2H16oyyl3Ry3Gb
e6SXpWytg11e41j+2I0Zwcadhq0Ln/RYV/23rjPryTp2h2AGLPOshpcCBtySUWEr7/bNzmxphbel
SM/m1AeFaz923FEfs8mxAv69bm8PcnjGGbjSYnOX2350uT9kqoz/+6qs5E+lEzsAMQrPkAbML7JZ
+EpZW2+FRd392E90wpVW9JijIDId/yvxz/zoPvhaA1nn2cGWGDiGPgYkYtP9fR02Xa84RqTGVq2+
FDEQ/t5qSfQQtaO4kfaMHnHw/06YVx5k3PvbyI93Gga+k9uxQuv+6HCecAN2qkWgKc5vyTTieK1A
Md4XB7msCrSPYP9x4x0tqjuhI7CTzmifXNFmdAj43RFcAP7StH0zS4GJyWdDX1VJ8hHqMdjduJGB
5ozJh5t4f0RegbPrTI5vtepOEXjLk7V8FTfJLiQT8Bhx3GdWXf9x3bgPsNvbO9/Fe9gpKCKZxxxx
6KWOX9EqbvcHy7XfNdyxp/szckRczhGtXSx9//0FUgxUQWvfEG6YpHLXftCoOe1dmkfCvLs6CYDX
MLN/66Y8akX1XdTxwNg6SV77mHYY5Y23Voumlcl/ctKI4FOmkU7sDhCGZK1bX7rNRMHNjR8RYaAv
kwwTe2NPj3ZWzw+jYjKj+9WniBVkv3wat/Qd/MtN2KzxyEBxLeA0rinkZKfrts6aLFh8aesQhZ2h
3a7j/o6Waz3U+qhfyuXBzNCqwIzypS3LeEdEb6GO8tQvqHZmrgkQaGGkjDPseY9D2nEUS+jKrW+E
0lI8OIDVYPSBpmxpT7pTOyaSGDQXcfl6VEac7qHkkZas0/2vjIObnxMHlwofh8p5Rzt9rzyz+6q8
6qUyTilDgItjDfGzZTcQ3FyNljs3dOgNrRjlC1Sd+yqHZwI/Rbvza3zMdXyj9jbfW9hp9knrL7gG
i67k7lHGuTohlEs64jrZnf/7ElD5LjMmi0xkjP9syIy3wlXGfo67aQPOV1sbVMdsaYlAbs+F8ZZr
Hist62ZmscUq9SzwO/fGYCIlBcbssCyQSzvfZVaUMzpOBDXPo+lQDibsB9x/Fz9sKRjxEnsdmdnw
KKb0KHXuCGMv9znc421WafHW0v/oaTs8PPZcGA8O95yNV7dfaW9qgUZzyhrK2nCOJZk5IfSZAdFw
cGGqWX5T7rOcgLVh5q8YQjSpPYKyB1VfqhkpdsF8c+CkMZGYNrTK6HEYjDetE+i7PRNs5Q5YZDrK
2wtG+qDY+mMlzV+bTPA2diz9hBteP+WMOzrDLh5GbaJQc2ZnkqXtwZzw29ESZFCvNCTn+4Oplacx
TqYgZYlhuEMNhhrTD4MqZorCPPBX2L+wgerGqawR1nVmlVpsU4Rg0Eqtj78tyZpglsk1FRk3ECGu
s9UwfTa1Uz3q3qqj8H7b6rjTTYgkT8orA0uXF/arU2A5cpviTb5krs1bxzpn4c6Vg5G+tlm/l9ji
/+SRkGtNd/HhMeZ1J7yIEk7klmR1fSEjoB8qeGx7b64pTxtlzVhHZS+xXKS03BAP5YDPlj6s9xJp
5AuQ9H9fLN+h6QQnTURUg2AfdY94APe4u/yXPJ5uA/EzzOp4JftZ5sBRSOa5oweotzDNV3DS8tJk
4TMm+Z36aEVdf9RJaZw6TtNrp6a4drIpricuGuNCmgl1evLSUkU9wOHfcwqYLuxvp2BO2mGVNhmg
CGO5iIH8Pk+0fT/bxtEWHQX3nftmExvjBOk+Ww7I+CFlFlEYTf1ITI/mOLTPZIxeesfsr3VPDo5P
4fP9gbQKzFHNPsFr8vAXRhiy/7/N430Hef8elknKtOzfZjTqJ9KcpBGTrKCex9s7VFTs+lb2O2vi
3Aq97y1enMW+wavMTSQ8J73hWrvYBDrhLAeAkeXiIdP7L5P2E0zaIAvuD6Fizq78CZ6oJa+Tap1d
CpaXZF0jHjUIPFu/Mk+G4canVrnjPnLSdl2i6zFfKvq9WpYsQyuHC+ufIMBwjPX+LIeRcwhztAdK
F4wLfRXnEG4MLeTdPm55W7bMXLp93pVqk2BA/2wM4+Dkmf9adOl8AN/2VYrqYqbchfVxNK6mB/M3
jhEwUlheZGD9QE0z46/S1Le5M6h16FFxgnk3Otx3ljVFh9cUlgAXm+R/PKABOvjjH4E89A+eBC0c
GewE6XOvD72O1GoOtP20MyEf1dZswRYYUsbnbzRie19oOGe7Sq8ufdtUF9E0O91u1PH+zMiGo6/n
2UU1z0g07mM6mOGT5mrPE+Ztk+oaZgB0OXYiNR7bgvpVP6NEolme3r/nA0fcyXEJJauFtwVN1TgN
ac+XHFf+1qYqA5uB1vn+UDlOdZT8BHHsNeeuv1JRy+YON8ZJDb2B60mAUKc37eTXDGAb2FkbLxys
A54hPvt1OFEwOqjynZeHeXhFmV0aC67SvDyEo2QY6jBMls6SDnMqgQm2d19SR54rFL1PDj4mfooR
bSXHKgT4K7okepbKldfH8cWFQFZ0MCDLlnSFbpSYNfUi6OEkUrTidM90SHDFZrDVaZVjv1x5BcxQ
+ziRuWMm6Z178JguZQYWyMluIkxTyuI6d5BLNePNaoh256P67CzCXVHtqEMsJvvJqf3XhNgq5IHZ
J8w8OA/vhe9jmjAEg8dZOPKCZkxhSkJcfXConM1C9xdHYrkbrMg8EWj7wIiEZYPy0h0mNo6rY4L4
1c00F9lhc+gGouKtl5NkNSzT2RXigfbC+dfO6YalvDJ54FXpGY83+p4I7CPlWNGFoopyN4dGuaXM
hcvRyd1TQ8IEqQaOJp4n9Wn1TOt9ZQ3XjInU1R3Tmy2H4W9F67ChsvpTGCM3cs+zb5OdgxzJlTqX
IdJE6AkzgAwMr7Gv9SCCW7KrpD9c719B5xmvsT+/EEOTx6pB7nSdFCbAsu51sykpi6FGObMfGiTA
vXDGf1HKs7sWcP/+KHURxNQHk2EqG2Zy2Jl0aixxiSwADVw+kFv/90eaHP2tDjKFZLtrHm2MeHcy
irasMPevrMQaA0gMb10dqdP/Huax/n+fdpngEDlA7/nvryS4o2q/WZpc0SruP9r9J3WWMUkcY7a5
/8GQsBk0DJWeYNaemmoePw2LdSojYMWwJ6O9wJnjE4xldR6clhE/aR4cUOppzsPpqZibTdUM8TXs
R4if89+q6ZunyOTPJ0vwUmpQkJe/KGIp+ASbcFxcMzt6QOjWVvx4JzXemY1J6WKK+9/zAgeg7+RX
jTD8X8ODu+s1bffU+6ib09jVOHNxYM3xvAXH96Mb9kucEL+lWLbeJaY8eLb9B58MYX066gJP12k+
tInGW+mOjzOrNB1gKxpO4IB7/kFzrOeUnzKKnqirG186bfpMGFH0bYhLsNlF3NAurvA/GLdrQTxt
+9q1oeymUQDUyFuD3x4YV69rO9P2RT4ZL8ocyb0xQG5oZSRukTs7WUNjHRncSz3lWJaV88GQvPLA
6T8lJa/bnnMHva49hnKnNVZT1H9VYS5vZTqINdmWg05B7nZdaBiqce4k5Hi04URDgLf1qbiiaGmm
4xyu2NmfWo7bRQb5j2cYqfYEbt9CF6sJ/BCxkQkbVynrY9ZGj3VHVLw2Ym1jovvFzTCf/o+08+yN
HEuz9F8Z1Hf2XJpLA0w3sBFk+Ah5k/pChBy99/z1+zCnZrcrq1G9wALdCWRJKYUU5OVrznlOibEu
I7OrqxBVihEKQ22FjWeU9k1lzkBkCmXlWPOLLVkHSp39YFwfGLN964KFtpG240q2wTORbCpn/uhO
bYeG0moTVw/GisV/TaYhvxLiVh0MOMSCglBat8zj1hhfycdAi1NvqG6QopMPBgHUwHp5SMOoYASG
mSvMi9tOhQjdMKXMtKzxSq3a5UHybnXNbYZLWomdm0CvXiIcwncLBbt1+rMtK2vdm8yseIThh1CK
fcXwAZAAWiWiquoJxz6y9B7VlhieumWFYjTIgDTqKLdJh/IUz/LA9nReBQgEl2Z9TbTp8EjjuKTV
zcv0jIm6GB6Mgj1KrUaYeRRHtLuR6iMYTzJGxYQF1YYOzRNLKozS6rT15hrM69Cl+jmJXuoie4ad
zFxCoE6rhPSaSJxyMwjuq4rFbs72hnHSkTn0TefjFyhUezjYGY9zXDLQHSfD4+herk59ierpXd9s
M7jKPUnHhfpVSeDHSMnGptVPRUbCR5Wz0oZ35VmivG3gTc9K0J4BRH8UTXRVsDeuu2DIdzKUBM0w
MkCwTE5RU5OvE0eYFXqiU/ppqPGfxZqbRBsUwBWNTfYRzM6xI3GH8ScBt+hVsTWEyAIyMlv1WbN3
tv1t9tMXD3hGBpr8Kq9VZr+OTMnwQjF7ryfznArI+omPjArzK08jY8asVcW0xCavUvwIgLUTd13d
dixM0M5nb6A/JxSegzeqM0V+QCgDgiJ/j2DFA9n9WXWivGN5yhecpiPKjzVlko0ZoGJPVM3NYbmC
ciU+KFVt7bsU9SZJ1Mea2x+1bSDBLQxT1q8KO8S73bEuUStImok6oRlHFLI4lZ/sQbsbE5Fvp6ha
kpRj4PFAR4zW71w0uoXrdxv43fYFdiK7x45YnVxzNlopPpyWkQarYfqrIYWqmfQ7rPfZZg4SryN5
IeSN9JSMkEsbqAhuC3gKnWyuSQWOEBk7mpf5pdaKLYF0jE6e+1ymO3SGDiKj0vCcLn+Qg2z2WRxc
kr6CqNKXo9sYrMithFUg81QyXw3Oxf5B1Xx9rQymW/jjq9F2R4c49KEu9oTc8fgn8goNCGz/McaY
6qMhiB3UX8IeJngEinIX7I02zIi1iTl0CX8BlhZ++9ilDkimCOsgZH1tD7nXh0LfJwJ5B02bx4BO
J2QKsnjXYutN9cdwnBX2o+ZGK2oUNCFZ0ObYY34VNPmkPpaGc+57ZbvAt13RDhGDIf+2KlV/cf1I
ZG9sTOhWL5P9qPhUxQ+QNnCsO+QgBc4zCSzZKsjxetmDuTad7s0RtGeNczRMo90FDQbggh04dzYP
8UhZ8pHNdZkGBBMF4T4dkBaoKtyJ0aL8GOsl+KYIUShNKLylI4+2P1wRzZA/YBt3pV6ugwFKOvYa
XAgaOztcJT68dfsmrZXIS7OGzhVbQIf8ahoJu+NAi3eppqc4zzgQUXkhAMS3HCMb4BjjxKC6NCOQ
tRkXhEVPwk0y4R+YiEZrW3megLieta7fxJPqBVr33Ds680CFn9YowURUxcVPBsNVLTkSsKWRw0Ka
kftzpN8X7IbSRsfpPbDJNVNyPCSLuzXHBR4P6gm0lXjlOhRKZpAcwr6sTizvXtupP065r2yUtrza
7GKqnLNueSa6CSNuBbcpe+w6QOI30Dz/yEg5SEJ8aN1sK9QE761BfmVW2oVrld27P6C8zqb8yNZ8
Ow3Ng25HB0MJMreXRrWZWrLYsPAkE5NnGCHO0am7xySzXospBCXaP5ZNFSJ1kSiJUos1UVve2fOs
ebPCNqrPym8C57w4VnwvUXtSjQmwUSbchjVGC0ZCuyyHOMCymJpuWpYjtDlFZN20g9XjnqxI4E0W
HUVsAnXQVPVWIo9dGRhV5mhgaUqIniU1XAxGvHUKFR8sxzLNvcJTCadnENAM5EvyNNEjavQ56Shx
FBwdfa7Y96qlsYHH9lHMgr+ZtxknrxsNJKc5UIyRiGDqx5e5meSEEI6COXfocWpErVnLStVAUY88
v9a90gxe0hANbWA/RQpV6cjsjNvEH/d5wJtCOdaMbEuLUHmrU8rJ2MEZTHz3VySZO13KkPyE+Eip
S8pEGCL+hnrL4+++qWo62gjPRCY94GGIwGC1CgYyLALQm0d2VSEIJv85Uqt9UgwB96LKYDwF4aMM
L4Ws6pdGyx/TzngISV87cUujWFF0PKPBTZipM0+y6djlKJhlzA6dUO9zbmTlmXpU4mN0mr2CnUrB
tohWd1mWvusklaC3QskZ8KCn5C/eSzGXd5WKQa+Ne5gfAfzzIWeQSciw1y/9se638BVM22tV9PFS
G9+dSL0n/ejSy0bdB/r4VsM67hJnQaWrb+aDBhbt1hodVA8mLCN6Up486t2M3Ny1KnmnJNpqzGbJ
WhZERXTSyjk5VAHXVFNHns7obE3I0+Kox14ZduIWNsuuvLZmrdzwMMZ9KWEBhOQ1+yptQVmbW1Tn
KN9uQbpqLrJlTgr/uWyH41RZxgFOdLXO1OaDW+mzT14Tu629VAFwHAwAFGBeX1JEnFjl1uT4dtwM
DQ5gjWFvVtRsrRNvdqzUVdE2u4bdCe5CosV0hqHD4HxrufKSNXj/a6Mhdt3wF+wT66BeMqLF6+iQ
ztBhp2maE9F/xM+aXY9Zrv/uOQ2OKVqmUu8BCBCjRaIwenalQWHV6Yei1bZzLh4GyTFl+r69wIAs
L8IUj5+fek23a7w3BIInyMpQZutbBWGeY44okiGMoUjLNwV8/WNpxFdV4fEJtmcm+3c2xGurgbmI
jRs/Dp9xRMcbucB5hNG4YZPsOPoRkpkshQzMaorE6DVtjMwBJ1nYB4aYBF3QNBlE9G6iiVCWQAkP
k8NztcUYsab5/ShnG+lFzYY5srUrckGV2IvuRkyhhQELhKAJATwdPDtmF6kItMFjfz+k3JkmYP8V
1ZENuyBynoi15UlVUhwjCgyvfUqEwRD3z8OSiJkV4z4t+jebkKkamm/ASmdNe0W8W4vmnCDyPdKf
bMUoFuJ06v8oux+QIhfjJD+zNftMRHrtmDfwiWqtRJiGuBNs2sw5XOjbrJ/9fR/ND+hfEN1Fzmts
K99tPhcbQszBz0C99mMEH2Vs/5jMhJYruzf9cFHRRpi/knRf6+lN7zTfDHefiHeCijX7/qY6Eoeg
nCoT9ERa/gCWvevlvHN6B36H7NR1VlJ5iPG+L+d202TFIY2yCdNjtIUlrW6wAGTY9xCKJOiBrNC8
RqgM3dQPGXz0T90MnrQM9BpNArONLgjlaUbEGpQ1Fpia8FxkaddUx8A5YPcn4l2UIQTtpxlZfj4h
TJyUg53vlcpWt4ZVEEE/FS+Tpd5VeEZ6tJXHdk5eYe+pdB4sMp1prldaJXkr1QKPHN45pvSzq73N
kPt4FiJKthPeo9A+N31+UykmVhazfKKG2RDjxubNsrlteee8fHyCnDUsvL4rOgHt3oj690DBwSss
ZJQRsd2SE3Kf9mYNMIHIHLHUxJos9Tsrt3/YTYYysbmJMtLhqqz1t4ViscNIxZs5fgrmyrFqvsQq
9lfdsd/JZXLB7v5kWxFvQUQ898ajrQ7tHrchy4MBSxi54NwKjdf0tKhKpu9tMT0AUFgBu731edau
SaRgjE9aV2QGDxIHMXIuQIJqgoiaTqVskShOS5rPoBNsUVA0pxbUEyNA51r39bYjxRZHC34HpKd4
CmOcJC3GpT4IkW631rc624epSx+6ksgvu5GXDnWBylQRC3QAJg7IN+Ad82Qe+X1tOrZNq5iHHAgM
ukNFUuM7KH21osM6XxibXqWJ6ZKChDtZenjJHxQbhx32MrbvKPpqZrNUbgI+gYqESdOhlhQkavDk
OplxP7g2OcD4cB4yB+qI4mNlHcYj1hWXd/9H5MCfGbv4qpAJ7QfQBS0MaSwWnlgKelZGQ9dHKKjL
+Z0Ot135/sy/r9ODyaC3cwPeEELbV0LBfSuj69DiO0miQ9jUb+0SJ2UpDaLUNPmA8EMAHMS5sgov
Tnvi5t6SzPZD63BusUW9jez06qSkhaktatlu3hDkGNF9N+/ZWB2CpDs1BoktY9OfoWBQI2vVw0yQ
paEUaMfV/iXAjULEh/8dzeMuCTmbbI2LBZ8xdPGVZZUvg2OcfY2CPVQNDsrx1PVkuhtDs5zNHxZB
LH15mpUHUTMq0rScoh5R+Zjcl4NzSnX/MPfAOmVXPDbSes4axD7zSOm6vOoqbZ9MgAgZ46Tog/G4
iTRJg/qkFM/lSFtTGU9K1+I5JIlupYlhqzrE0ZFOsAUdwsooIPaGvrYd2X/YWn4fTtPg8nw4wAv3
KoPYQkpu3l1XIGLYTe38rGZ1vhE8J/Hu6dndxL6OO98rq56kmeUAgQwTUyoYK70WOew+NAwlznqY
djDYRIq1LpdPSojzkxHaymk1eN6c2KcOrKWewzW0BFXaVDGZzBZPWIq182woLeFzJZbxNiiXHKTy
dnTQolZVdy1D5YWpQLXxC1Kw5Kh/mtYjin2AAx3vEsYL0rs5LXLYY6DDyXciQouOB+wAKt3QaHaM
U2/QE30uepsAosQm1yVoPFJtfasn/daH0jNnGBnr0Xyeu+4RfQfANCt/tNTslIb+TUBCo2mJdz38
toImdrua4XmYhZeENTAQkle218M6iy+D1p3gWDzpQlnNw2iuNYvbCcPRMp9xPpQaE2dc43ercRfD
rdVYUNrQ59jJWarJZa9GdzoeIGYLw9aexLthto8jboeZ3iRmZqwYxX0YwE5JwhDVbg5hQ9TZu600
zm7IpcZJqL4rEauZhL2yKyd+UmcwPhnDEFep4yLyYxJ0MxpHiz0Nl5LDr6EgxApvCWOV+zDnIYhG
p/B02oGVqs6gvCPMiP06a5UIjbD/qgkcCkGNYaa0pOcjt76hbjykeX/uK2OnZKRepM7etpidl8OP
rBY3GjJJF7nkBZzFrd5NLpOlR8PBGRfBEaFdzr1SkoGbmQq1oQoHULMzzj7QIevGZElpEpbH6Evb
fGqwGD1bhwpTpSiXu0lWW8pMbUZ+Yqn1JTJBillBt5tSqndqyAkvc+ms1eltQczoJrNpc0TJSPH4
OAf5J0YVhqNxvwTmqhQ47PdbAF0GrC+KsfRLzvKqpu0jTR0shiF24Zae/LrBYKzg5DFp/vDq1hBC
uOoVxrSrLOM2E+CWpsaXF1Ki+oL9BYC1UtX57VsKMzNrizvPwdtxmwrle87vEwiW28FAXGwPhC9x
w5RIC+O7GAnBZLcMCcyeTOnJcJtcv7XK/INlQenKPnwIkC8GgMk5hCKvnckhdexA3zdwVuLGeqm7
5K1Evzex0HQzSyM6lGVzh8pmOEdYdocBkBB8JcerC9A3NjIlMaIHjn4mafkQIafSp+IJHxtHGmuR
cyMWvUU1Y95rmgw9El5xK9jRc+TnybEtZLkhCtGBAmAxTaxuIsfvV3qQTV4yc0GmxHkMPo6OCQBJ
XikfbEBLvvxOCeUud9rwXMmMt8TneRz5gwtNj43NlK6NwffGmXuOgmE/OwH7JMVmZ5h0LyIrghNq
KhBWVC+QBtWF9yNHzVhVrMprS7k1UR4ckFkvaMqGU7yLnLXuPEdMpDxwJvmqWHg9lfMjrJHd0jgw
yh7lFyr+mZTEnmad3GkURmsxkz6vlCS8mjPDztnBWN6zTQI4ofKptXM1BOqIqCCZuK0wi6OYBm4L
0RL7nscZDy8H0WlKbiQcNJ71+LB2mtrvKlxI68TyMVmLE2Fx9znQhFVgOtsQTQUv2xrQFOn9EkdA
YidSRDyCIUn1NUefaRtn2QwvmU4h32Vo3jGDYMpOmAVMEaOtynY+ET2BhanqI91ofsiK6ZHBX8lM
VDuB3v1R5hPr7Xpfkox5W9TKYVDPFfdO2thy3c4Ctt1yuzadMx5Ep3tS7XjedOFzIA6+0T4NI1d/
nVbL1UtOafYsQzBpbWPVyJEF7Mokss94fPqVijPJo/h6LtpBwKGdNtKcXwNDY7JA4HXfyXtLDdD2
kX7RZ6BAbdEfZkUcFbu+5EpPELBgfxxPtFyCKXU0YMmYKLEnrM0E9IS3mSne/Z6emuPqwC2AFtTo
zmpX3GtCK05ZH+zozbMVI4AbtYqvUq/YjCntgsW5w55QLq+2ZdB5SJAqeK0TCC5Wyy1YyF3gH4eY
m5X3Oqe2cWwPMZLDAzdajbUKGAuWqZyeBstu9/gRfFRq6xgajNtoFHldGnBQm7Hhyk6eTdwFwDUL
5sjmY/2kxPni57FH4NXZSXQogZSu51ILRq92JNvdEeR5YAE+yZJ0F6ftZvl/3SSXuLK1c4JJ352T
BO0xMhXM7dod4jAbofv4RkyCZP+4AQHm5aExUkpyb2uSReXI0JKRCedpIlNvIMyUXTTkrqqhOfGT
Db3bFj3trZwVEmALr9BAevKwifHfWcsSITxm9o82V6J93YD8AuWz0pQAOqiFwl4PnTNq+JDFMu80
I9GNZuKTEGaO5TMT/OZskd/NRh+uhW3PVLD4ucuQYYQVVDTdHXp2DBX6pidfyZ/by1S0LHlFCVqM
pGDY8p4fLdIi5dC21lEbRy+o+SGFwIIQq8p8qBodfam2ta02uLNt2sUqosSKedZfDanfjEFHk9vf
gaOu96FuH5Wl6gWMPm96LOYrpR1unTFKvZmoY7xI3SXi0oorJut9C8k7EOFeNdTvaUZeo8p+PSqi
5alangLRMiQyoQk7TBq0dp0UwafZmD4MPJApBve7W7T1O3IQhnMxC6z5aBi2PHRYqe0gv1Ud/WUB
ShPwZKg8dXTDGtcklhIxtZb8sZ1bddc3yXNjB+KVCjDAg+Hf1qbWXWjjh1PuUJmndfLMUlecE3u0
D84CEDKGB12W12zA/jnWn5BqJNKA5gaGMNsOAfaSJLfgZHSvWqoqBJxWZ4DR5jZuQrYKZcnhrSWe
SDiCnQkXhjVjGUsipDMx3PXptehZ3oQN8Uwxyl5XLdmy53pxzu9F2yb7POndlp0OnS3YIVSz83ac
tMITBHVxrpBDTfBOMwJlgOJ5LNL6S8/7HFsJgd+wlHBMQvTzbOE8RrBOmirjGWQo9U7YOCdQlXjO
QGXXG8ZDGRnbyLCcTTVGW4exYzkV8iaF1PHAvQU4tnmtFZTMKQNT1dNQSjrF18ixrwlGF1JV2QQO
9AcdEcsbNkWcrz5r5CqQbEJBDYDcfU+66rnsnbPev1uluDSYnYOpyl5N0G20YwP9q1H07Lmr+Uo0
9b43SJzX62mttf3IOKQ/aDCEj4l8DlszPsigMNcV2JV1i79sjJmIgHdNcYgC8phgRE1YY1pGTXap
elFTe+PEMSKmwHLVMLyTcfwAhtzc1iZCzxFDRNoy0LQCvNVVXb+YQxO6/DqpO5PySEov2tbySJ68
8TAEcBEWZ40hYo+Qs2+FWs6kqfO0+dSwHdoWmnVT1M5lCBgIq4Q5H6PemPcATZgPg7aBuhCAKmvr
x7E1qD/bJN4ON86s5/u+KH4MqfBUddAuWJg1V/xEXUpqux48C0Yll+MKFCyepm3Z4CwJsuo2cbri
GUrlW+CqOuBM2iAEsAyZg3LmydA9hZaDzZArij773QzgTrVLcx1yVIYqaTqmFp5VAOfrltBv7UAe
Fs3FBCLMxMTRsuNHhRfdRJLCQdZqsObh/ZWY1ptfxbeJWuSbiWUEHNXqUWXyhsghXcM92AeCHRs1
AG2ProF3cTyFip25zHhgQWLWj5a/QAUmbAoQAKDLNEjyJ1e2k4FrHbCFoiWb0agfzfTLrgbjhrla
h8wymskcRzhQnAdh3yKcPUk9qjZN/lkKh2jMbpHScJRklHkY+TjN5BKwHaQlc2D/Nh7atzFQn3Jp
MoKk9U0T66TgRwsAmlYN+9IxYFRNPQQikh0FZ6MrmzckKzjEUeO7w9B/dsB8PC1LnxHajmB/uL20
PnmaSYGCkrf2U1yeY5nuqmLo8bJSMQdTumu79CY2beHV5SK1QlYC4rlLOFD0ht9QhG6F6rjciDze
D+ClMtn4uGPMx5JgVPb7bzQiH0FHCTs3ZrsR2rStmwr0zQhvQmdvYbXyMjYROInxxVj0jU3lfPhm
8WUsYgvLgF5bMwMRtegZ7cCmoP75Lub6oZ9zjOmMV8oU/jQ8nAhC4Dc6fayCnT2vVJ6OllA2BRtH
0zBuiUwrRBVtpUGJbpdvGdqqNSSnkptmysorOvkPJKubegJFKvhhRa3aKy0f0Egq9uNoqD+yXvlU
K+MQObI99+M2L4N7yxp3fPaNQtfh5n4MA02LRg+d7rmE/85VIxW4ESwuAlV5BDnjrGdl3Ng1JpWh
J8utFBssOic0KBidWXChcc8YhUFk7lEi6G3+nQ3L2KdFKmDr336vf/biqYY317P82Jg1aO+wcQw3
HzB714r66SQIaIWNNr/S55GEVDHsY8QAzlec3eNLeEv0tGG8cywGlrR2OsW7CqMgUyRQYCPNgUGN
NwrzDPi2R+xa1fMBkoVgzUMOR568+qnJqIkjm6Bw83tUkPDq2ZCskbQ/WpF4NVi9IHgwbsw05uHN
ljwOQZliSwnJj5jGLUgYEt3X6GduQkK/q/K7sHZwsaONWicf5DWyUq46pBSzVXtOKysWgDTYNhR9
huPhemp0oOgJPXAHKEQxDfQV+fQkEnHs0TDPDOa3IbHhQgPKEiDvRlQXfbL0OmIPxSKvCGU9KPZH
RT4VAE18ZkHLf6HUBPvyoMLpKEfoQ3W3jHQNaxNnA/Vp+FKb9j3xEJt5ssO91pY3OQqTns9bWz5b
0gBggVlU3IFx+MZzf+QinJGH0KNDAxw4DGLAaLbzDES4OfkhJ7haq/7Gd4xbtaLI0Or+qDmEMNhR
dTNjFdlEA0I4B2u9qZSu6EOOXxJp9NS6CnmHqvWQWePLFCHnK7BerCJWK+zNqxpENtqPbWhVbhDE
QAdNqBTIqYFRJpD+lkVYZy3eONISNTs+Yjlu8/ib47RnHezJlmsg7gZ9GxpYTfMIuFaT0tjruJ+7
cHblALnapxGCxr/o4Pr3BnBtjkOGx7j/luR4LCw0whoJQ4c+cGn/Ha9teYlmjxXG179TEZAFUE3P
SscvsUI6DmDoyVFH/K1FnbMDKviCZIe3Q3JrpZSNPYqTcZiQJAYsbVF0uwG2lNM0pjur25WqQ84y
PVRTJuCVkk54dHoBcgj1BxpSLIRR27pJSqhVSBTPsfCNWxOlUDTgCmp1/dMvmXDh5z3rqq/shhn/
mW5lwrWmfLhjjNXWxdFGQ2jG2mfCHrcLgh1Tm3FlMYHcTzrkQvY7BydQ5Vq3QklfUPAzEZAcp5eu
RDFb8tpzdUJM1OlvulHdTd2geTme0tuZ2D+YGfsw1+dDOkvhGRPUOdzXrSoeSz/oKNfDYTON1bUK
mmwXIS80K65zyup33SenQCxa/Sa/YWVbHeaouDqAjHGn51s7dL6wzb/O4E7jWP+YhD7trAmWksp1
MPSJzQpgdlVzuqu1HnQYI4KiksmxkdnevzQite+0YT4OtQzOEmuXh9E1desy7Y5lKe/hQzf3xgL5
mSzC6OXcMyYfzKVlRlxA0XkqpAPrRzWMja3mmidUkR/rgqw1BeNgnnOS4D3ItoU05HakTCkzZT0H
aFhmcHCbMly88hRP27HC8e3Yw+wOTS/dUlMc+unmKLXc2va4mD2Fy32lK0vFZBwWpB25DtoRkC+w
CcyO6zZCk9+KcgtU31khPM4vQ4MPsDnwe3PWiqLxcWZha4o6JPZ6v8sy+cCpzwaeHYc0arHPUS+v
bFOFngfOK/HZUxV5dKh0WjCB4GtlwADtQu2t5kV6vWCIq6iRelQVdFbanMhLiZbZj8renakbeU8u
YdL4RzNKnuNmPMRZwsApAwkL2IFojegxtVkcjnH2DslsM/b9Npmy+wjJuh0qOydlFtHJsbixK+hK
TrgeTG5tGFM4qZ1h2gBZAws8MsPODfgu5vhN2P05ruFs98gGaz+Ptr6f3g0FCDvBfeCqkf2lBuVp
MEIdJnW6l3pxLcCDr20m1bjzWH5bqB+0Vv2wfG0AmZUwDmk3kVpaSMN7zRs7C3xjGXzbSf6QzmzJ
6mWprlPqyNF5dsLo3ZdE4egq6jpn5K7IRUy+TxehdOG8Ib4BYFnMuwlxnZ04R2OiqBgo6VUU9DUY
CXcEFgCb6mPJQSHOjc7RRrEN0qUWDKVNQp1wYJ6GYHoYjAiXUHh1AjS7c5LB1Ay9kMCkrUUBT5Cd
6fqobltTRYw/2eZhIFx83ajjWRTVEVIi6hz0qR0r478OATP+FBFHRKNl2aa+BBESAraEOv9TCCJT
mV75uSjPqaYeHa7jyXDm64TSeoUt/liQdHQRsekc2VXVnjqbV8qEfjdx89/Rhjy0pVq8tgpKpUSz
WUovMiuSb44GfBmeJphRlJbxvVIK7vLoQdaKuAdLa3Im18VZFwZAKqJEMPvnyEgzxsZTYtzmAfPa
vIAYBL3lWcZ6wSYHaXaJgHEV5uONYnT5uhBqtWOj1dyUlvff2bBRiykq0AjHXhlTcjf4KOIqZ7LO
Pt5I769/efqfMu4sQc1rgfjWNcPUfw2I1rmwUeMoaOeMylyCdSzPLzrn0Ngs60H9gPsXEHPm2p3K
BslDqTubHCktBeZ0qBMQJToLPbRwwSZRQjoxsvLWWhXt6johMCOAaCQiYx+XhHPEI0NTvUGotu6K
snQrgEl3sqswTKvj1skM46gXKSHAg8VeNQucR3tSXDS99l3VjdXGBpD9b/LXVOdPkd8WAxQhdE1b
gixN45erB80iiBYdqS5pXjhqClO9LfzwGLdK+CJZezMvDNjrZezkSywzr3Uafg3NiDgool0XaVQx
usppkxTAyB5q6omzKZ8uCegWXEABrqpOok1ldvgzQnqGL4ZS9RASObPDKN/chSZ/aA34N6MAMZKQ
bnOisrjqdf7e1MMrUOYFDNho7lgPFd5dNjmdFj8NjoqmryXHLWtN1xFNt52nQn1sFdXcLPJEL0DD
vjJ0Hq56qRUPaRw80LXT/DHkOemhACjF0beKrDI4wLZK6WGA8SsQFS/msLIqQjrU5R92AyyzMk7F
HtH/kmCDiadMGph34GmyFsjR5LfihnnyvB97STFS5MO6ok9eopl7tg+QA+cuYEZdUvxltvYO99e5
kchcHTIRzn44HTLCH3aVSnaz1EcHJXDwVhjht9b39ma0oWU1KSK7YCG85xr55T8DWdPESCAu96Be
FEXFdqeql1pQi9UQmuCrLH6l3c/4xkoHkDpZRBD4XRcB/LdvRx+YD8iD4hJKFjjAXN8nIsGmjbkw
6EMYOPgN1NPPP8bcVE+ZI+6n1Ap/8OJAlHecqvrw5Del6Q4pLKCfAetV0fvHor0SyXPRUEDtCP2K
tqxxnCuwVUryCblqWSNHmJuNVnJzeoGlifcOdMnaqKyzTkzrhS0QenituWFDbrtDKA/I6eRRLWcU
2WaT34a9hsanM96tYrAo7NnFTMtCj7H6pz6N6rbtxej20Mnu5voDYuqJ6zMjtCCfz5oWlJ5TIRYA
JwjqrajCu6wXL1ERJbBdwBuFi2ihXkpn9nvQLSFlnm0T3ZsYWWA2ev2YzNUCnSwb5pDQx8GGVD8E
R0gSj5dq8ULPE1LoRCFEkZHLSguF9mQ2MOcnNNfuHMJclPrc7CGa5bdNDzS6xFHs1lYsaHJ7iXIf
w6BvDKxWgiE5RXmVbH4efv/5h/Ta5h//xd8/inKqqZPaX/76j8ci43//tfyb//M5f/wX/zhHHzV4
we/2Lz9r+1VcrtlX8+sn/eEr891/f3Xutb3+4S9LSkU73XVf9XT/1XRp+/NVBF/F8pn/rx/8j6+f
X+VxKr/+/ttH0eXt8tWCqMh/+/1D+8+//0bg6H/+81f//UPLy//7b/+r7t6vv3z217Vp//4biSF/
s03JEUm6OU810yYMePj6+SFL/E2YurSWwGZTQ8DEMcoDqg35btrfTA18hcDeBi4QO81v/9EU3e8f
IvJSaizJVGbARBj/9j+v6/fs4f9+u/gt/Iss4j/WAVKaJO+qSKNVYWp8Kf2XIE0frERGyWe5TRPc
MzBeowt6akS5SwOKlPDTl87LoDkv//Tb+RffdQmg/b9p1X/6rsYSuPtP1UeFYtrSrZyeyLJ2arwr
STz4//sOv4Q8Z+S31LFZWG4cM42qjj1d719/hz8Gr//+M/AENExTCOEI/Y8/w0QGIgtAfoZ5YJRD
bOY41lsbVOtff5s/Pmr//G1+yfI1pqFFmMe3mTCJ1OOTun4upuTf/Cx/LGj+55sgcNAYkPNA/yXC
HMee6QCDQjDW7dRsF88fE7MHmJPxvwnf1q1//a0cVbWlYVnmr2+9iGP6ISe1XBIItikWCU0YiwRh
3S2s/bw+FZrN7KLBfrph/L3OqGqQIKfKhxJ8iIS4RyiK2XD2TeaysdtWzWbQXmFQu52ebYy5fWzH
4FhZpzY/p9ODip1ZGb8ssIm9vxBkIR3yOGHGZlF55OiZc6U6KXW1jlg6hXO6yePKVXcjhPe6lK7v
fE/AdtgkuIoxrrpuIMqouJK0+iA57ZvM34SJ5OjvEKOBZERON78OSGr9E3y7TQJPU069J/R+o2ML
buiShFwtlCk2+17GfovMNQTWt2N2Z9jf2I3gNaGLac7/m70zWY4cybLsr/QHJEIwKBTQLW2mGY2T
kU5yA+HgjnkGFMPX1wEjuzMiqjpDatGLFqlFhqS7kzSjAVB9+t695zZMbwcNC75E183nwQa3z30K
qgCNaIYcJN2l0OxoiVwXRFUOqEsatN1i0eAgJm76RyTPFGjJdYLKKGi/yuLZcW/aBEUM9kLcC6vE
9fiNsDIwf06aT9vaFs1NL++66S1Mj3OEEEGPG9PA0+SgBoUR3z+m4AQobat17z56zJQhkeDzl/GS
zIcjw+VjQtEBpqMDeTpZjx0Hw9J80TTcnLrY8CgO7qfL1CdCUZ8UJLKizhQVVqE3Ud5n7tOYvJic
x6vvKdB+QMoUTP0xx5nld7cCjD/WDFBO4akj+q0bXiQj4Kz5rPaOnjcph+LY+JQ0RNuFv5UQiIRr
oK5BfKGraOtpgftukvxFW95+MDyC34KzmzXvw3gvwyW7nmXPc56KLiRxzuRyJchMbefBSeV1xJzA
qcq10c/cVNZ2QZsgOjedZD0i/FjeEOvMkbHICRjqOrd/NtYTibosqtfjHpH/OUz1NZN76v9LA0hr
wvBNC5C8nLUoTgY89yovqUo3ZBZhS3J+gs1eNxGRDtRVhL1w4LS3tO13PeE8cHysqN5bGIgIRd2m
dbJtionOZ7Z1af2Ru3rda1oWWBqrtnuwGvvYmf2lwlSd650G2JGDfpb60Qz7Y4wJrxnoTVVAUeP+
gcCX29Eqd9ydHOSQ6fnGxtb1tfCHrWr13geKn3AcH3k4BCnKU/cjdpt1kX6FzbwD9RZaH5i0bs0A
bnF+kxJHx6gqoMGi/FPmBkwZWqJnySpOBYaaDupSiQCMKMNThI4kGOi59tEB3tnK6m+qRYde+VyZ
du0yf3Hq+NXR3tq04nMDOqPvGSwS9oNmH3EBNxdKjLUEMJ2q4VrS1mPgPoXv5pxivl/IAdyis0fi
MJwNYEmeEzN2JTCVwYbhqSXy5X40fnmQQKwUvdToB8dAhs/eweCKG4l9U/uEJ419R31IjI1lbdre
xn5YoNDW6Bo5E2WPZQLZ6FhFZCXL45zeY6ZE832Urn2bx4JfMdoJ0OnEPlzhrVpr4hKYfVIZMk7T
Fa4ycsrBAfN7XQ8ooZf8hyG/R/sAeXFbqXm1/JTIz/BFPi6XoUjObvrRa7WCPIK0qzsypX5Qo7kt
MZQkKUNyfEDYDmeUpfGNDpy/2ar+y13d+dfS/pc9d2CMFJpO7nFc3Wv7EPmn763wf0rPvys9Heqj
/3vxie+EoAQSvP5cry7f9HsN6pu/2b4tTX85sNsUoxSTv5egFKec4E3HdYgOdZlBUf79swIVDv8k
8d1awrNhkCs28n9WoI76zWISKhWGac46npT/nQrUcuSfSyl8EsITPm/tL2VgX/Zjm5h4gQqPTF1z
Sq1jNo0t260cSZkmlzW/jES/bWkJVBfdIR6GZBYcump0bv3Z795nmFUXMeHX2eQOR7q09tQ6sXR+
quuYJ7mvR3EdDA6HzlIx1S+90vplEULzkHkufnp7qEjHGpq426mZxKfA6ysacHmd3OQEhKMJnySl
Q5j1ExrNIZQcJKE8nGBMYR8LcWl5my7P44vPsEy4CslwZ7jxE3DkbEeYQ4hO20zeOEn62wgox1cg
RXnQ6FruBUFNELAwWW2gFvlP5NVBookMVjETUAaz9JoKBbRWskeHNT2HczODJAm7296B/b+yS6Ve
yi7xd0Fdgqm3VTNVKw7LcQZ3RssbGbnVG0LrLmVbt4gJzspWQ0JUVasYn+KQXEtLRC+lb7gfTPZQ
0ZCOQVIT00dSKcyU2DRY1506C9NwjhPL2qvRKYH0qEicBhhPSEw5SRj2W1zn1dfipbqTcQ3ztLdM
9QmQEYdZbhWHqsjrCsRtn7/nwPMgKPtkPaIRmMaCazthZpOxRcJ1hoXoHWsXo1rfKKJDYzEbvWrx
Sj5OQkwPSdXZj9yT8PHJf693IuG+3mhuinzVBJE+01wkxWZOBSLjIs5dBjSQl7jMRXfgKJZc24FV
M+qzhjsvxSu58+ckuO1k2d4gHCYz2leO98FQvplhFsaUiVhkMeREpWCo06Qk+TBvTBFfA6/CiWWI
9l0UBnwGG2HLnggoIhEz30H+GmVm+jkYMCKxG/mCwPLIQD9awh1c52mDKgWUKdqrAuQTLFRN9/0q
B3t6iUdCL65yhmFk2lNo7srAEV9jCeEk1g0KeYj1WLdMdysKUYVg9OMcLp5dZ7iHCF4mjHHs8dc4
2C2JYalxhWStTi6knAYXoyc+2G89MW71rCHPaBlMy+06VsjFseZCk2lH4t26KSSzsIrZNhiQEzIk
i6wdMA7VDKn7pNLldhKeCQnXHCLilYIBjaXvBZqRc57wVqVQ4Pvhlbarkl7J0VBFZz1Ufgz9aXAH
LlAN1fkBs9ayL9YV6RGqd9+wLjh3M13xWxuG/oRLmlPLYWwqbEeG7CykwhONrLoK2yeiPgRxXGZg
EpRg6IeQczY20dSBVYHDiaYoS8jOnCNguVnpv1V2XL76Ig1JQNL2TLaYdIOHESHnA48gOrEqaq2T
NLLwQ4JupGwIOUDv+sZhnkoIOWJXQIrua8PtVVP+lOHZtqbwEAwDtkPbcdmFsYRC+AAuv4F+F37O
rTneCWEW+H7KDOJstsRvdS0u9TiGnusNTkuwFeO3MB/jYxdn7Q+Poe2NY8w0N8NhaL3VYCfOaxTH
zfXAUb5cDAj6gnLejVe08rB8atKzXVYphQdJmcVTZ6sS+tSgC+dKmiAVt0xbrWqVgzmJDzGjQfDC
XRqf/DjHCBYJO242JXc0I++QbIDViBN8XuOETx96MZqPHIIdXK7a2MIDHl7NNGq+ZA5HHzc3tekV
l9XcZ6UtD02jzePsO+ZeIxBEw5hOmElT2Cx1b90Q6azex9L0npJEmjZNwyTsITkKDAOulTXPVmpW
ZCn0yQvWk7w4T3kbHclBjzc2kJ4zVLz4Qp4TrVVLAMvZ2A3yKBiMIur3Ax6Qp9KFtXhFs5anp7YE
MqTcrYbbvvaqr6zwm1OWF/17Al8O/0xiGNceq+1aqhKhb2N6/q4lr/vOwty69m2FpIdOBSEGIlPP
ISE3W5Yg61gj9eDBIw8r2FBXOz/8sINFPnU5xakCWn1AhhlycjQwcgVusCwHQ2qd2hDxK/bJ6W5o
VUbyQqKqY9a0/hkirHVvmGA7t0ULdEdOFdMmRVf6HSqNZkJVzKipGDILATUIVc+h8caIVO2Yba0r
uTlxGvfOBNzYHOnE2j7pQ11hmZyXAJfcm8lQ3miHNZj5ZTe8EzBAzkJpd9PWydD1MiU1Xw23qu+U
n3vM5bvU3I25AjLlE9H3q6Kw9IBdW7l5SBIX4epcSeenkiXiI2hSAVmYaQgTFu+PfnB67YQXvI4c
iVqPWxmnI+MsKu9IsN+yDW/Heeg5vraRQl2Qzs79WDcVPo9iZO9zwxGqayErySQ9lkSczcyVt+gu
AEUC77bjtRxShBLCoU6+av3cUPsYcr6xVdKZznHDAAYRltefkZCgykSWy2061mFM1W2Xk9ipkSZy
LV0WbJHF/Jp0iiJ02ChNb8zEG+Jr1zK99IrkOcKxseZlaF0AUV/h2O7re7tpBQIMHH0JmGeXYYIc
G+Q1hC3UnBhnZvbYwIwKYVYRLUSGCofZHFb1+0y8kscxyOuOPtpVDABiGEIGgbYRgEua8jvTYcO8
UnbHiceBjQbYzkJhQDeweeWOCn8g5Vf5MzP45qOyKgeZkxeOX6RaELbccRdhBbIZaJuiRwjJXnYk
JU5sraoMm5u2bRVzKdoFDCQBJHkuaPUadutqGJFguMNGZuLol1HLJxKgjTXb+7qpBQoLLBx9ZOW3
LUAFAirbXGPXDoe92Xjek5fqkGyjPMeYWOO8Nm2xvIMUQFYSWUcnAexuziPipgbMJprm/sauO2w7
pSY2lR9prEdvKNZ+6fzAmGftcWPz2MQEs/mMim6HuX2IGrffeqNlvWJdRis11enDkCjQzIy6bies
CdtlZsmRUSJKIkTsusnBRBGyF8LmsViB1gzVnK0ivpYJdGyF/g7HOLoglCA5SRqIn6ihZl2+BL6n
X61YVtMu7ocmXZshh2trpmGLTYu8gHFDQZq99MI1rufKgaFDyE70s0bYQPegtZFbZMnBisl8SP26
PXeoV5HrI2AE2yY9A5r8YMw5GjP6BPQXaSrpGPO0YxSES1GaG+gFUeYedBqqXxVsmlPVOepcE1O6
oWE2vFc29ur9ZPYzEbNAWQPRR3ChByD8tROCy/YIppnuJcgvvGDARe/bbJxh+eGEYr7jYYJHBZ4Q
joFqYVp1PH7s2NKMyjWMyXbcY2OlQZHOET9LTuiduEKT073arnTi+xb3JdE5MjHuSvKscB83LRD7
isEwPRGCBV/rqm/h6Tq69p40bffHplUJJVXZh7RMZ1FjajGbnvir0EPsxWkAi3Ju1mtjYmMnFghw
CO2wCcwIEziqUT3AY5baAqkxdh1isBYoHcrHB2U36F8SnOYkFiH4QsgzyOYEqIjPKpFgMQMncVZD
qgE8hGYdEF1Yx/UjSr5hXFWAlCxGjul4iyVdPgm3aujrunKc8GUsHi/6uwCKwP2j9iyY6rdbpT14
Jy4OhQ5/x66plxjdufdLuhodYVGAuFCkx7I04GWX8r3LDJblsneDuzzKZIkjolCPJRQGJo7e/Gl5
Zv1WG/Z8DoYS9FbhkZvixDnWQbwaoBtpPy6cJh9VeS5H+cF2iGrAHqfqNcmbeMddS6PDQeOLG8FV
5pOH5Yhxoz17D4POyoHVx44uRIYSM1w0af1ielzffZrUGDx8Yv+aAycST16Tu4aZOfEDwdI4trNz
pWVU7vLKBDzizN3AEqEXuZqB7xu7ahYmNZr8pnzgACQwkSTQG7IMBDPRNK3xDtxg0SzV7nvsl3Bj
LLcks4I9nMXdBc2NgyKff9llRn+vT7NP0yLFlF5HPIIycN2k3BmNTIlbAbLCaHkOPOzYvtVx25AC
EpYWPoxAVEecAtnJswtsgIAwkgMD0hniO+PB5yTwsV6xPh9KIim+QgoqzHiY1Iej8HG/oNdBHB9E
9KVLFCDsHMRmYIoeT1EbNtdenMuvEXEiA1S0WYF0nAMBP4Sllw5TWuSn+S6slnu7DCfs5m6berfQ
rjXiO12ZvyIh6DwHhu3ekZGR74OpsDlIkuF0lbZ+s7V1J+7JZpxvmtIoyD4Dl/SCCGV+m5zcwV6V
4PgpyVNpfI0fnqleqK4QE5Mf6mVNsQM7574hZA+howfteOnHpDn3tZ/sZiuLTxZCo3xtR2L+CnKA
lldxJcx9IDjTWnZj71y31i82o8BTqrsHj3vs2kYXvLhUy3EJougGKDcoVF2CoV9REu3aOc62s8mx
oPa28VgkTzT8vScAZtarHbgG7dux3UuSxMFTVvG07lJUWI5MAOxMWX/w07442GJamoqD9SyjJLol
VI/8MNEmj+jz5I5puLwa4hChqd1JDz9uY3lnQOrJJo56kv9KthCCgiqNly4snTvlTpSFpKDKm87x
4p98nO27tBFvraYiG1CMD/OLxJ31PFj4V5AG0wdfB04VsD0i0bUMqvTSnrxzMTNyZkXpXyvXzr9G
kzH8GqwQR0CtfPJcTJ5RlEdjLc/TFKb7iMdrHwlZ34Gk6k6151p7XVZ5BwGDTTMMOPkFtWeCiSfv
PPLa8aXwSnIl/V7SdQTrBWncDHddXI5rQULG19w27tJc7e8hXOOUwWGXfFKA5h8VnPEfkDjfNcbS
W0uHuLazyh2pVPKE5KhCgY8KOI/ZsC9Y6Csr5ssQ8H62sY1pQaNptIvEus7attsUreJ8nszNDZxF
SZlG9tvWMKW5mxXunympC2guaYptjo3ywOlVsTBa0VPm5vqFRgsHbyyX+16wGV1VhlHPa4PMsnED
9RZImyucFTkSpEnUPrHPaBwilG4FmDSn86t3jngtas5RVLc0NsMvQVY1Knes/SnEPFCggsZxCXKR
FMMlgQx0iXnrx25KPlGo9joabByTPRu4SNIJp64VoLnU9Yg+wHcox1I8vuFVChiDJOZMY96UXrLN
IdGiaa6ItfRnaOVhOv6AlmwjHkoK64QiLMDHRLCQSOv80TVCWFyDSA4hO+mrTbLHeW7jauNPLQm1
8TRKDE8kgzmexlw0oYRZjueMbOasuEZz3+6mFv1w6YTZV8hKs7UzdNW69zNcDt3YbGuyxe48tH+P
TWGHrwOhNYyzjOnQ+N1IFmebol6eHCS4tKZWLce1eGdo9hx0rUX81ilA5ye5TJg5rONxvYrTuRMr
VSQCXmATvsyQo1CyhtGLqKw551RdiAdXTiOOYs+4CMczz6nvRO9AKZiURmHMlM0rU++sJj18sD7N
t9KAMoVix+tOtk2fppu9askoJZDEqfW+bNPOQey7EMJCWGEZuPEVcSuCc0mWvaW6mU89kpHnZMQv
ZndmfC9nb6BNNMDl07Z78kVc3k9ZF+6RXIWvrUIMUoOJJKcRbf9nnMwOXldd38jAQvwcEgcL64Ou
+yJspFz3ggp0BfpjslAAXNEF31o0H+FHW+1DmJvRHvBMf4ewT94HWUEpEUrr04EezAlycPUJOwpE
rkwRZMbDNJtwGUr9U1ZxdEOIF44thfw5Q8KKDLFooTeVZtydZ07THL6B6VPV5/P8UMM5xUk82WfD
ruJPezQYftGWCN7TUY3djdO5NHjqhTwWq7mj+6nsjZxJLXDHLFjNnOIuRtvxIIiIWJhIOS8O6Sfn
vLNq76qRdKxo6EFscRkJ0PuBDZMxAEkcURKKXmnGmTnKf+brSxAGfs/7wie4KaYcXDGQRAzaAd1L
CgM9S1XRxgxC5iGALTEt6fa1soAhNEmaHAgbb66kHKILveVpnZo9KCu7oqKlGQSkQKn+OjamdIPI
zCMBtYteos5o342M/PqsJvTwKsIw8U4p5r5OVpHmKzPkKO/afvvD7jr54QElojmDsGi6TivEleth
iaXmLEU+2+1cmeEyLkugi6Zt9I4RF/JCRnfjtDBZ+W0UVkoxyfngEPl511fS29USjw1sweLBwcj9
Gio3eba7tIbSaqdfZqoxh9IJS+AKoRRvuhiwJIRoBkAKXE4W4qcZm+jNTnJxYxOV85I26AiuxgpT
euUEDD/Re3HIMUjEUYRusbRxyED8msgTB5Dg0bBydq7ALrkwdBZnc1XFs9rGASz4GcwNg2E7wttY
YHcdZxMxWDVEP8PU888WWeMORjVNaZQUKtr1bsSMCaoPtsSwdvahV8J514M+texRb5WTW592DyoS
R6+vN7Yni3FFYANTZ9dnzlM1tnxeys27qo/868j2zAO6BX2da4u+jPKbF0em6U0MjO0hn+z6gFEM
fbTnwjsnQ/5s+KO1Ly1X7RzcVht2ofAAC/Wauj19rms5gKZjsNcyBwO2kYF/RtlF48zD+x+Zfrtx
Qz9CPM1e+NA1oNw0NI7z7KCZSvJYrcNs8nCMBdNLJpniFiN1UmRWpBtJwkJUgU05S32geMWYqBuv
Z/dHdDWe+HC7o5FLPNajJudq9smSXODrO7uNXazffIirBK3UuWri5GFkwXjQsG45z7p4f4FNGofZ
0e0HHtElc2jRnqk4PglClXYWfALiaQr/Z4ZnZ28InIEmRAbG8kzXLBbUK7c09dcc9+JQll76aieo
370QzXQC9unez4EwBhgk1gCO6U1XPtTZyMnI0XMirF3FgAIA23hkZLu4oe8A8MKCcZDTYLjymImQ
9giXnh4BND9UeS+jZ/g/K9GoS1/o/mGcSO7qgyY/qtllfyOqrN4ImdkrjMR5tmSFatYldwncxEUc
+I14lMk0Bld2qgAAuF6tr53YBe4M9bfcebhKD1Nex7d23DkGLZtx/uXNxbTB8sL8nAXMeLBSOpRc
P6/j6pMX2xEVcsspEn28HxsnTtFcJuUJ7wjKpNsKN0AmXY5g6zJqIeS7QVJsw7lzL1Y4EMCc2sbL
GJagTnMfgqz04GHbmSThRuf1UYWO90s4SpwaQnrHbc8ZISFdsHT2jRiwWtaiuG/pQRLQLchJ6jP1
UYeTuWrghOd0eooOGnJlyhIUCmS/dp7BEtr92LwhtoQUT7A2LYw2enbN3NnB0iLRuVfdXowARZ3O
xLfs06lI0GAG3TWgMfs6cWyq1sJ1v0Bm+HdpkYdwG4FOPvBy4ycFWbmbfIIGCPbIng05iUPeMID6
R1JHHMwQoHNk4eMUSqJZJbiO7mNEuF7SmdZWciV/lFRv70h0SB1B1n9RDqHwc+BaT3Fg4vkGhOVv
M7OOTqkn4MiUeo7SkxvViBQDlEovSWnYNnTUeDi7ue3foIAv7/6B+HqKi6EO98WoqrcJB/iRzXO8
J50q5rQre2LeQnGNfMV4Q3HUHAs+lCOaVRDU9eiXbwWeV4JYRD1tmKLguQ6JfmxxdTwg4B69lewX
BCMpT8UPB/Oif6WyWiNGyXNgCEHA8uWoATNGPY3R9EJmLo/xpPo92DX1qZE0PzGx4hcadRd9gfR/
Lkw1QFRD+LuhQot/Be2SnTCK3D9ysnB/kLBS7gI7wdvNBnSo7HEJqjcpbf7BYbdte8eP9+1UDova
uL9nvshUvaP3s2LMk35gD2sfWj1DBO8TJXiNssEfqpkLIm7HxymJGFoxmofu8P9kiP3/kTLS/bfT
aRLSYdy1fxRHLt/w+2RaiN9cYbq251BhMhX+fSq9jJ6RQ0rCrh3WC2n+ayptWNZvjnQtWzFbQq3G
tOH/jKUNRJPCNhc5nuUr20SE/N+ZS9viz1I1n0G1g0hNuERFknriyL9I73RuzqU05JIuAGZQAxOF
zvODPt51O5SbalZny2bA0vRSYypMajQl6dEyg1cV6Tt0xe3V2PmYu2T64RILlZkZR6lMXWbS49mG
wm1YoQS2ps9eRUB5KhXDkAdGQylzG5qcKufhqD2UZ0GL/CqM+E82QRohN4zwN6JKkakQa3kUpv9B
mBgwgp5DRxF6Gj82b8wu0w9qNrJUBV9djeaPUNqnKOV1jB4hVdnNj4Fyb5ZeWzRJ7ELL35ItcVi+
k3zEVEUUpoLX/f7njkhCBaGhQKhT5vxIHiKsTWTlXI0poNOEJ9bDR0wcK7oyAiAxVF2rxFuaUCO7
sZ9/dEVzBuxwOwYtb6vGVTROZzuQRDB45+UL5oyaNuIv6e9wOl1+l1G29Pnn9Aa8BJKu5RdiccTU
P73OPj939PEwxi7AgtH3vpYf8v3T80z/tEGKF/RRiLQlzd3QHUXsxBtPRHVT5kQyhNmH9Gp0VbVc
QHjkJObGxcslhi08N9lErLqZRB9qrr7glD/WUfzRykmDZez89ej23aa3oo8ELwhoYY+U0uHW7Ua6
ZkwQJR+mtGH7NDV+zyQmapWhwZqy+8FZymlVsaKLHA09bGnqR37LnqTFpBeEPS9vqhzGl2qwxqt2
2fcTshkjbE6zBg3rBFwUg17aaGClSsFpH2vLn26MhO8DANttqny4RtfEAYmpiTNswbmQOudsOGHD
mm2zj++XqIfwdmjMS7J8qozZoZ9F3ZWo1stLLpwCpCEb7XMrE9TOdSRPylfeLpcd4eVZ8jHx4dTt
0lRnz3Ou84QJcwjtgvImvLKISyyW+6Q1sYRwZ5zryv2Rc0yPAz7Y3Cekw8CPtdx1y78qoDB22NHd
Dfmm379z5sYn2mfCXnn1/YH1qsKBztXiIfPXRUMmKdSKixbntOoQBGp0XEbPIAkwNlPcwNgMPUMG
378W9FiwmC+3I0U7uxgl58w9hs+1oou6KmA8FZjJvn/w98ctGgyjww0hFydV8cGmOQ/J9/uCBJZc
Mae7NcXt97s1Sh5lJnSYylBRLr90AFxENHG76YL24urx7/THfxYGL6uTK1xBigpFvY+XC1HPHzXU
VEs1WQi1e6XhDXDfyoPtmlwnXOPfr/8HSdF/odj+s078n68mHVZWaSHe8P+yFlq2yRpkMWS2OP2C
fMw+wmOW2mAPqmFrlv6NoT0arOry71/2z8qg//yyy7//QSg+0tNp7STll/Q9xuzJB2yohDAa1rl/
/0LWItf+lyT9n6/kOeRnuPwPusefX2nIi5R2YOGytrAS6eCSujEPdnCZSo9KIKo6co54+hWPwSDE
ma7ByhHphTbU4W/eyqK2/utbQXnDCc3m43b/qiwfqrYJLVG5PCbqoGV3EEl9rTTL9vJ+rIjLTVvu
hAb2V5YyHmoPSSh+LO8uD/CQMTyquMlVOz6DlK7/7oNaRFn/7t395YMa4RWFo8l9l6cIlQvjNiUo
CoQG93+duAfq8Eu47GIJkzNhj+Xfvf6iY/tPbwC9mMuNqKh33b8I7xVtJweLIjDCVh7apmU8kYKc
HhlZrYPlMaXZHwPm6b5iMA4B4fGt8r9aY2DJSlhqcNEz+yycXw6R6S4q5a5Sr4lF88pLHhHPXazO
v8RB5VwZEMtY/+MV5ECEqhYbyWi80vsm+D6dTyYBlXgBP4plm1h2+UTGq6GvbodoPht573CqY5lu
B94d6od9IctjGsvzMtpB9o0nyCRoO7K40OFw972lWIrmh7k8YstWYyVMJtrhFYcb2JCYRXQuIO60
4L7DnuTKoi3WSgWrZRUdls9g+T99+t6JhmQdftVk2exQ8p1hPRAUZ71X4vy9dTTVz8ySD3nW7+gK
kkS9bFbpqC8Ee99CVrvU409o9RUmRTYGCMebKS+3KURTLC6c3I1zwuOBlx4rmvU8uays31sP0/N5
C8mVtfL7I3OP9CQ/o1KeA8E98f0yy038XVEZITVLWNbg0hjyLjWHt9y40fLRD65/AZTWC7bhRW/c
sbT8Xt64mj3UhjiLxAnNPisCn/732h4rrlLRLt8NepvSkZHm8l3sIbJ+/P66f/+k2tayyP7lYeAh
ZSH2PQWQ9FvZ+If1yQ/qeR5dj9SCpRLs8V9egXa/n33+VKWaJ5YZdhXylirTP0g/+fAG7z4Kypd6
2bmWjyKe559Ba+w8kM3fJVvR0qMs4sfJkfNexxSXNKC4q5dn/zZszZcW+bSGpDwEPSwMTxkbxsmb
aYo/OmNZGzo+6c7Mz4JvNZaPffnWpfAccng/RrUnnnHrxhZqdCqQMuYKF2Iv8wTuEldV59lHh3YJ
3XZ8DDQPVFdzb3F8BeQ/biaii5cvyZZPe/nJvVfVV6Kt7kwqoJHt57tibGr2ypiB7FXechOG2r/P
i+wFjzZpOgN1EBL3BxSJR5bAePV9c9NH3zBIfhlGoi0sqh2urr8se0ZYvxmlu22ISqyb5vJ9r7vV
z0Ggz3FTYoyhuH/XJKMCi1nLh8zmOSH8mV9PqctkunQwuSRLldE43J1oxt1mW9ou0Um8PMPci4fb
mPIBh63XnxCxsMs5fbH7fhhtJ/xYVouhpGyT3f3AOwE+Qs0xcWmN4ZPGILfc8shXDR9LP/hveA1W
33+oEpaWXI+XgqSG77/xJ278DrcQnQZdGQwBPftjWXWslEprqShTFX6RMHYVm8a7M7/Evnok8eDD
5GsMej87F2KynNpDgT3GEANje2VTMsnlxqcYY+bGazaLy39W0W0BW0dkxrz6rmKUDZDBHV86lxXx
+zEtbSL5PKqvyjLuwi4UDKuSD7HUmOmytqXMSAkzAgczINX4fpBGYE2EP912TTdxmhA8pHx1uJwi
WlK4SdPQm9C0fkrH4MqwXVetvHw/2bEznppy/tlF5EDZTUHwBTduz6VSWfLcNM4jKTkfWcldKctr
vy5zSmL+kA/Pi8F3WKw435/DGCxN9ZvvglbDhftGmRtYP1YMCre4/AGTLPfo9zP/PyL0vxGhU2X+
YXFc/JV/ckA+LubE//XYf/1Zhf79Xb+f9R33Nw7tHsvuv071v5/3bfGb5XqeWCICzcWDiHHgXz5I
G90kR3nlWS4LKQvw/1ah/yZ8WlMc9m2fQEEqgf/OaV8sTYU/LOVUfop1XCHv9R0XXej3Uv+HpTyM
itixp/55tM3AeZwdJHa3FSmZPJ2j1zksJyG+tQPlKHmIKzX2s/NjJi3LRHET6+w57hr/NdHRRLQf
DTn52bq2WgJkG90yOGgT8PlR2kQ3SVygJTODkXP8ROwJ1A/tZy6g6piI6Q5KBj56UuxEHNZwQLPe
aREC5l5SbTrBTMd9m41hQaMRQz6mjPXnsm5v7MAraiLetUZmohIhed/+VBXHonAGuMd9Mlc7dMfi
BEdK2ZcGbEP92mkfN7rX1zT6Bp5Ie0VYFUEiZSvM4b6kKijJE5sMJhSr2h4gFUFS4rxPrBFIlM6M
PLlzSzs2PjAKFPDXRsc60JojQxqDbX4QthFB81eEIr6P2lpgvGVmD+fUDYZ4mVszz0AhafhV/CAa
V3Z7O5xcsa5QqwJsKc2FmF7HvbvFo6bCc9baQ4eFC2oQAjnLhDpEh55+8RVGTeOr6UN0r5bUoIvt
pAvsZyMD7AYIpm+ZPpZ+H14zoQT06PeVUz/0zIjDE3xGdAmVHjJ5G1vgw27QFKmPsQiEh+4SC9qD
hQ6sXtcBeOgPMJyT2ow++tY9xzJaxlCj4+hWMecsb6JYKt6aYwzVSk/eJZUIDG2wFsM6RHf4NNm9
Yv46ay+5TnUEmknDFYbnGGTpU+nrjMyHqGF/IABK1yToMoTD+yPLbhN4ESj/rG7jHDwQEkUy2gpv
3sZ+5zxqHVYzBEwAGTeiHlR1lwVYJW87Rj7VybYiqK+tkTTlpqMTbNBcQJexIWNAXgbQE83Cx2WM
WYfpULENekTi1oronKP0Sw7XYcs4cQW7uYF60sLcv4FMIPRjCXoF1IUviHN8gCFlTXd+kEzOh5Ea
MdS1QKfFwawLbd4BH3Oz+xQHBPqdOVAqXJGcHRQrN/Ar1ApIOwftrIOSqcchLLFVEuoVtczjVW6r
fNxg6rVivdZW48X3VhC0MtvYabHM85uUWffOCUGNhVxxVBIFuZlYDtiFiQrlzTCkAnQz+pvZczyK
MtFZCU2CsLeNX00+xowhimGuv5n5OlgUUcgYZL+y5BRh9OwHY7CfUG7/B3tntpy4lnXrV/nj3GuH
OtRcHjWIxgaMsbF9ozC2U0IdQr309OdbeFfVzqyqXf++rIiTZJIgCWk1c3VzzTFGWYUB3vweFnDd
aCIbDmNyjavMVmPie2M2UDyE1rpzuUnjnDwq50ZKw6CAopxgYEO5yufAytizGzycBsoG5zdaVoUV
55CvFeGsX5azyZTE4oHYs7umZTXnxHRliYHmqdyWfg3734D+IFfp57smzHJBNTQhUOolEHaln5JG
7wKalv1tbC0xzMv5rVL7c/6gaMQofHQdkJEHuSniy7sZprEOrg2aIfgoJSLuFeOqN4GsEa/mEujE
3EGaQkKxkPFThZdycBDQkOFApil7kP71hBGnzbleRk0bCpUknYkLASbN3q5bVggztG8u3hXf2Axx
cbseN4WdGuONxhdUSD0O721H8KgfZ1L+oeSGtp+1OjJb6OV29LFZmqgvqtL2yjYuUPVYt9aQS0ED
bVDzWrNDq8JECISUQ72kwJgl1xY7pZKalWvoF2p5YegdpOxFDRUI2FvCGmhRM6l8C40had5harxC
aUHAHiDKcmjyeatVprKT20HXNioIAIKNCJKjDwplCB7KfgYHaBNBv2FnlfVlKZakBKl2Ifo8iqgm
Lxqry9VpQ7XLFyoBFoM/1H0+CwDvVMrn2OI2RSzsHA6bEOLkt/BCGPCSAP3RXCT1tVCWcVcMihcS
a5G7WDgQvjwcbWJ5Q7OED6TQjQQtu6ulvgGhaS5OWZBF8BhRyWZcWBO+fZHpJ4AbYORu08Adj4Rl
m6C+NxXgUQFDIhlzJe54ADXQENjZVVYPnsWkr8dfacNfhIIrEvU5MZ6Igofnqt5eE+RiHVOr1AQK
3cYwtlJUIkEDmTas5IrNriQhkuyxIo9oXhDs7SvUPRDE0atlo2b6dWnXTa6vzFYm8mE4swle4ykj
6MasXsxe717KEN4VIr4FgFoumhgfcZ9dczwvUXiZA5chjRoU5dfFYDA2E1jFhpcz6/BOzcNsSD+h
4W8UWIGuNLwkH3QIzxVpSJaWIUFTmVuErPk8XsU1SJi/o0jXE0Gldftp0gPo3kSULB48lv0pOqkw
FR9ScpsGiSSPiX8pW70OABwQyob6pLK3BffHPdzl+TEdZoTKKjh3leXIbAUQZBinCIqdYeRA/KKI
CywnUsalzIYrOuF5qkH/zdZlyjrDNJrgguf66rMrmotNxMRkR+BMt+9RTIjydZexaO7hTxrVtYwz
PHyrBsmU33UlNKPlQHwMQY+zAc31ISNaG6LsFkkUdrmJLwUA2+KXrurw6lcIUMObOBEm6V2YT2dz
Atshp2rtMZ+250zPW8Jh47hagqudqkVidfRxsiRf0Y6KIc1zkcvIhxXxb/I1aIhH6BfjxOgC4aHS
gGonrL3x+5rAKK8ebEMn6khPULMpLlr4dY0aG75KREom6M4mW1sD0iXQWGFn8XNWjOYQQONWZH47
pGAbRoZ/PRhjRph5F6EJ4f9hirr7Xqf/T9Hmu8uZiGvBqvHLnA8HKrhDQWak6/YMhg7O/2HOh/xK
hwi5ebJD2lt5TGB0vdJHj/Q+D+eQGAJiv8xZs+zyEBxzZ041kyvtNtOSrioyPCi043ANg6ia6cU3
hcX/X2n8h5UGVCQE0dvUxb/HvP7fU/s/9239M+fK33/3veCYzX6T6ZxhT6GaxRICT+X3gkOckZnh
WzNTFuQX+j8WHOrsN+gnTGbA0GDcFiN/X3CIU7MZm9fsVP4FxhVNt3/2YDK/4LkqqFuifm0NHrZf
XKi5OZMqvLea13i58/x22NbO9uwcBudweju9IQnkbE9b3jheO28A5ZyT7tfOSXEOUC84p7M4z3E0
cMS14u3tTXZN54WYfyd37unh+a/xYCJyXkb34aX0Ls7bRXwmkJiD4qrcebGd52dSIL6lzsvn8zOh
ra7tnE7b7enAYyKn8A5QY/iZp7pvb7Z4FreBlcMR93n5/bczZz1zXtD2E0cuvLjmjSeLZ4B+9FPn
s3c+TedenLtw+4NOyrmX+Eaac2dNxItIkLheFAoIFr6KtD33D6mz1pzPlM+fz3xp3dZZf4p36FG9
h+dPpGsC8VyTf6IsGFZ+L5QXEsHgzQ3F6/lZJPgZRqsAXx33QXX2rfpI3HXvPou847V0nsnKmidy
ZeqQpVH8T5zY/HaFuIoZFb9snWeJ69ilg3PQZ5Uoze5QLlWBIkJcUroGxE1EhjnhlwXzJgSkgGzK
YHrluTwFnReSO1LWouoU4BUBukLzl5fWXcN0X1N5+G8Y/tJ7gvqJ+iskJ7qsiAnWPlWmjA5+Xrx1
x+ZVvx+26v20JfQZelKWblrrnJ+TJVIKD/THHYFjm+umgHvOgSQd9jWoFQXrIeQqmym6M020StBs
fVTsh3BcFdeVKvCM9/bkQUxxGRzkm0a0LlYgRoLafTtt7W+LfDscIueLf4dAuyzbct7r4LrcWpgo
tvz3v5Nz+D6CRXHytAXPwAV7YVwHbD0hZl0N6EEftEvlLlk6USQn9nKdYM/kxPmanD3vtI3Eu9mi
c7o64tH7r69InOKN3XN8rutrMIM1+2G27mLHPnbLhheUojdjNzEZ7Et1sYfPzx8Pzw+fa2F93OuA
KbK6deZl0jkGUWRB6kNTCJ0Z4MHTRTyMTETOHP+Wc+Djacu3WybwQItzIsec4g0AtwPj/QxaB6xn
kc1F5kUL4rwwTGGmNI7B2X9x4kSzZivdpV2fYvdkuCfO3VrE7aoT7Xx7op3zTfx4S2JoPeLZ4ulv
XExBHneUzKF2T6SLH3Cv7dUVjxU/5y//zS8u7+JXS9C55MXXjtRV/la7h9PpSnu+JyL3lkhR8G88
TXRGtyb6/TTuesvzgdrnA3enB+KB2xN/bt95Hl8O2znqBsShNUh3rk1iwSHtPU6kk4KjPXy3S24y
Ui90NOJJW9H3nYo5RnfMV0rpqV+CnZn944PqX53RJ/vigdvTPbCQ8nXbLSdP9hGtDcIHaTt7gTPI
eZuc7a3saOLivtxY/BUPoZ5Fhye6GfEJX+ntJY58Hyc5JzojYQO3wjfJ3CEIvYMoWMASFIkohUmU
nnj9bg+k+rtMLpQcCRRlTsdDL8ldev+F55+239aLsSLhzg+FuYjsIvzkCQv++tovrVdjZy1ZE6ss
ALsFKiwhytlcIIptz1VYy54Jq4TXBUpr5/xW0jKhigFLsa6DPsgXOaPD/HQSwwUmS16EId3sRuTy
7UTpkTjeT/OYflwYE+33a/d63O9vqUG592ba4pLbpznizKT396qNXXLKOUyJej6JzAp7wthe3sRF
tNRvqzjcbEA8n9R+V7YYqPBjkQ5RA29iFLl/E5UqXmBnbq/PxwfRPAkhc062s72lms4BI6ud72b+
3Y9QsSJ7SBDORQZFTrdfm9J5f73bfdG/0LvcCviWWtG1nrjiltb917FwXl+Pdx9fu9AT91S4vXiQ
MAt+t8feSarIB73LZvO+ed0fRPV4wdcHGewc6vCro0a+JBe2d17c5UvUO488UczY0VXkAYlUkbI3
wxUFxZ2/COHnMtE+z87Of737CHY7UbPcdrffBYSeuPv9t32ceL44Sa2LTNANfu0/RKsUF+/3N9ur
XQxUmGvkBMfX3Vew49yXi+Wk99K+W3eLcJn7XLv76nLH+CzXwpg6Xsnpo3EwOh6w4wlfH7vjMSAN
37Z4y+QOY+NKTg7OEg0hj4zvY49s3MxfJOpvrwPdAhUUuxiCOPbd09+MAzuYo2LsHL4uLtmmXDEc
ND/F/1y95fOJcjuJn4kmdisoLOr2Y2H4XL615yfxQTySdrTbBTsajKid3dcHPFnCYr8CCvdrtztu
Nm7irJ5i57F0VqvY+dE7D/z98fj4/r6JOcOpmfu0en8nINEBZ+gp7mvpbF4Vd2M5vLuTu/F7z3+d
3F0m6pXGR9a/RJV3DnVkurxlDifvXvmzeXp6Bzrv/BDPfHy6O77ylNXmtXCOT6+bu8Lx+XS3uzuS
OgckiRN8HD+Ou9zdH995JsZ4fN1gZoW/Spx31Xl6f3/avG7enx5i52mF+cHJxQfZ2RyPd6/c7/h6
zLijwYfdEQMSh4/Hjzs2s110h0WqSRV5KhzuXpJHi+y9v76vVGfz/ipuIRJOQrnPjoRBGOa/GqTr
7nW3wwJ2H19Hbivs8esOMQonnN9x5XF3J47u2KkReWq9Y3A8kgpS8mpxbJxvaFbcmfvfHe+OO/J1
9yqK6u5ucEkUDya3nP1OU++RPHLKAcO527y++vy3IwU0UFFkr68jMztKYfP6ERTO2d29vj5tuPwI
qMQ5UjKl0/lHsiFy9PRKjimuissp0VdO0h3wefNOxfOfKlo9196RAlF1twtuqfVJPgdFHixOcDNL
PP6WVpIkipdj3yXPB25yS6C4DSWU0mXSiUfOxxdhRxRT8LGXOCa6FtEcRXsVn2lGtPEd96YojqJC
sE6M9Gt/fHp8p/2+blalE3Dx/n3FwynpO0xG1K0ozf1OdBYU7PFIL+CSmleuCAL/fRU67xQWB265
EZ9FWYi/5PH22W875zV0XmHmwEjgmXKF6cOkyku5fRdHR690eg+wgCg5lNMdqEk4BOs2B0SyI4cQ
dqdeQg/OQ0vHx1ub7c9sOG5URBt/gEW5HLQfPFTc/vvfd12Le4jXROuCd5f7iJ7lQ3wQHSgd6q1P
/eII6aDaS3FyHy0z58ly3lHZdZ/eR482S9JEw/1ON+12vCWYWYaLkoVLixJnRaMWD1Zcn0B/cjE8
A9LPwa3ZQVnuemupx+/6C4IQfRso6kp96ZH95tlkAL/Hj+HB9E2/WltLkT4C00kujGWu7X+Ir4kH
d9i8W4arYXk/sbqyApshV6w3Lrf8HCm+ysEWKxJaYbD86OrO8wBLO34IMxMnRJH+7XPo0AxpZB9Q
xzkf5J0uh7/mxlpaSxQs6LfFxOl7coYINY/54FphiGh9//7O3Su/nQszzBgvGtKMCKIbevtdsd6d
XXiR3CjYWR6hmdxuoFO/uNgucRO3OxBQQWl1fucLU4CtcM66RRSiOledH1kA4zzfEVd0zt5INVEt
om5iEvAhUlc7M/9YOXSEsIsJEyLqWnReotaSW6WhqMa65wmLLV1WciO/rRz6CNFPiTtStzQpRG5d
8iJKiS4RjXNeokQ+jrFTuNhX5jB8ncTBzcfF/fDZtQkeI6/ASERZUI4p9S8e+Y5F3EoWYnGHAjM4
Kcpc/F+SMi4TH1/fnyqXABqnCWCdJCGZe1vujS5yd6IihcUJu/xOMbcqRLZupplSFoig8DOR3FcI
uZ33p6fvCv7dWsmFuIGoK5EOkTQ69He6R8Un6IIEvLN0IS3vGm/ixT3Em3h9J/j3RvWdcnL0fZl4
Z8wSl2or0bREDj8+BhfgEa+eCu090RpEm2BskSnZx4JMwXDoEGnpgZx1wbRyJPJEAf4QbyNfBO0n
MU7dPI+dbFVSNBi05cCIDZjbhSCauHhzZUEyVDqX12avvV9hjD/YX9VDvG6CVeMy3DT8jOAQv3TF
g0UFS56owvH2DQU/p1ylc3Es9sVZtgFuhkU6RIKQhOVS3p+Kr+KpvIdk2UN4j4skEivOi6SbZCIk
O3gEWE+LqfzIogJlKuzxhJFc3QvNF9kR1/JEQxYNInd7HzWTGA4j/YOQzPNDsa3vr8F5lQfJPJmL
6ZXCL5diQiOmK4XHnRTueOZjzfJWHPxeKUBnSbsEVNU/Vwc8zT1KhFBcuEx9hWNG9B50bnuU9xzh
vcFLgR19yu4JfA19BqhUOseUaYz4dlt/LWQfwWucAqxvuJF4wZZOkqFzxouBFBH/YALkSHUHdNTp
/TFd2IfkqbivAniq58RcexevuRVn4YrqFVX+bb6y8yPxI89e4MIoFrNPYB7swqDkANtXp3t57U6d
D7b7GnphCGmH23bzAr12iFDVNaDqLiXi01NALdcgIwKZ3F7nOrMqUr8w1snKWjQPXYCgHTQqmezW
u5mreqgMukjIuoP/DiMP4mobFH0CRpKg9fo5ukXBGSH3yieEfqm5Kq0ByOF8oi/qvdoj7N5HuNk5
L3XP4NvgokUQnJftnN/6jZ8uEQJcihEA/V4XXIqjHrGReTRH6NtTPN2lW/dCbMX0ZK90s4AckJ6U
K0I/C0LX9kJfXA8UbR4JKwvGReyfMc4iOHMc9/aC4/PzvAxiP/PpE5CswDgpIt+iyrt5N69Zi75A
nLnAC4Niuq+vqrtiZ7iFl82vAf/c1F9e3KtYZfFnyT8+LZe8b1n/zkWt37Nke3t56TxqWKxMqeqb
a4y3UXgtXrKlHryMKx1EODaPz0xzXtZr1rv3wle2fl6/vPD7l/ULbqkXvvI9dz7Xpffy/Hb/4qXO
4/rl7Z7Vnwt8ZqsshDV/rxhZuQyYb7GcXlpf5EcN+pV6P+JbE41LmkNwG1jQZRETtpEhuNjVa+lg
bcwlED1eCLbgrAoGQMpQOAj/WOZ+moSM9S6EJBbcFSACUVn2flBy4vUgmsIP2jp/cQ0+/Pj8/Hz4
fFjgmBEHf//z+PhjFP2l6GZXT2LOKOb1uXAL4mwkcy/CocL3B5J5L7viFrgIOb32noUXUazsRIlS
sqJMWZIhoMOaUywg73/3T3I1rrxPEiayatO3QH5Gm6nXxX30aC/NpUi3xcr7SUHrVneyp/Eo+iuw
zyx9vXFR3ven4kuSFnHkjkf1pJ6G/n4AeC25VkPTGL6uW8RlyARCafN8zlbPVk7d6i2fk51HsXrg
n+gwySafUsZgFgZ84tuzcFaJlqxx6afwKeCqETmj4CgK8veMq/JvS+nPzP3x3eh/3G75dJk/vW92
78dALIFiCvrHw+f/EX73v7RL8b8je4cynr//DVTvBGT/+60HRv3T++fPiCaFX3xvOqBIIEBIbC8g
ai+DMJaJM/redRCniOYWoCLrm4nzD3zv2m+aYOEUPwTwxG7U37cdFO038d2yZ/wOwmxiTP/K7oP2
c0j9jJ2NmdB80VVTFWFOM4F6+sOeF4CmMmYbVEIrwIbt7R0ejUWrGQtY7u7kDgpKc0Arc3IlpERD
dCMqgxAVuMDUWXK6KIRlDmCOi9JEDNJUEbKoPFChGvuG8xb9c+iqrXmpKh/DsO6mhqm1cdmWs+co
N74kHpgQ3IkSvUTsYPyVzmQIOdAixb0gmYl7aeV3SMSerOs4l5oBFosY/UJCWyOGScRv86t2L0XQ
mk0ZLGo55CRd0NZIzqKANLatb0co7SK4kUcIq8yOdmP5hBTM4XZyZdSVJTac+xhtKxE/C+OvmXmS
PewmYCP67DLv0wxmHaKOQobhlE4LejHziqww6htKpvjVQB9WRtelIsNauIdQx0Abo70bwexndeqf
W65T01epXveJtJ5d8o3JtKBJ0mBWkljLmOsEJpa67WkyDIa4mpOr4kkdA5CWEod9hcf58sh3hxCZ
eZMYfoYfGfKByW5xxZvHtOoCxQ5PbNtSHfIWlhm/WoRqti015Wu02hfgRA9pz1w4TeZ9nD5cuzch
rJhZJuQFyfac4trmdJINRJjn9auewiynD7AspSo8HBmzPOglWQwRC9xfncb8kdRndDtjR0usO8JV
9vUlWp0FCTU0qbY5ty7yDgG6uVrpoMtTF9ieY3aXR5FTSC+lKVvkKUiqGK+mFEOWl811LVwpU+ib
FTsTFjH7zZgSmdqcCeUFvg/VyEVXEE8LRdzxk8hzWxjHOhzmdpUvW2nao03tW9XSMNpA7oAGX8y5
LA/vRdncFSzoKmUJYUVL7zusr6HBjK1IVoTBOfmYrq/dtIUuLkB/8PnSjju4M9yLGi5qM99PUu0r
2I6dJ7D3nJ+lPvNyYi/kEYFSIoKSYT5UeWDIz7Pr7goDNhCmx+mKNKoJ0N14nGFopbTRw6c6ap0u
rtCVIgy7mQUwjTtNeQGPG75dBxjarb3eWktioGHZzmAa7BdD3i+aKFvXObNzpd4aluFA0OQJ8xTP
0FECtjLby6XGv9Q0ioviXTvCgGTLS6uleLYan8poiwyVh5I8vKCqgPkjqAfLDeheqWRx2g6IhqVu
XwzzvjiUU0dsQ+2HUebAJL2dJI24s/M6Hh9mMSpNwpoImTqjxoqI4EI3jXkIFt5ALuo61ZCrXe7b
c7Y2rQgfXXN+qCBphFYtfAMj7Ywwq4zNDzm7PF5sGekruOsF71+rrqq4nDdQQmiK10rozhQsBDTW
tMwTaFtS7Mqa4ofGuE3Ty6MylYtQEvKP94ZOk2VjLFqNZvygFwMc3d3CptQUc1hrWrhOmdnnDara
NrydcFvkSreYMmthtOZdJ5dvXfQ505OHs4nI6KX1y3RcVw3eOVtdAWJHDhXPfJGtxxK10r8+UP7r
IfAnGZX/3Vj6XwQPVrU/DRw+tN171v4RHnz7wfdoShjAb5aJHoXMJj0KJYxl32MpkcJs7tuA3xgP
LfbS/7GDL81+MxjcFJDDM0ObQX0DQOj3mGGJwZkx2RYRrlCggfb6K2Op8nP4CEEjEIDCXW1ZKswv
sq39gkQqEOmUYrDNj0VmrtIrw8uIgLrU5euLzops1O7V2NxaRmCXZ80Bc3asIAT5tiuM4l8ruIis
/iFw+TsVKGnwR5Yh0b4pbvxhQA+tXhuzsZ09NrlVenmOuCqAHys+IsUJa2PNZvLYJ+9FWtHnqx1B
fRKL6ythtOwnaZl9T/HeQwrycUbaoCAui8HSPqhagujTWN8pY+dF9bJT2NYsIkAVxXKWjvahEKy6
WnR2w1JBdYkI/T/Mqv5FcM4vKDhRuARhWIYpm4RuaJaI1/5DtiAkTyCVlcNH63IldpapE+RUsAkQ
eHbQFUCbly6HP1TPrsGfP1j/BVnJw2BqJChkNiNOy0Zs4ucnQ8fRKXI0XQ/VdbbRE/kuhZNBLR+B
RTrhMFtJkU6oVzI/p+V+SpDMGQglA53OBF9NHi4z7Q7WK9bTwF4uZxkpvfJZMNM4aWdo7qRRnpIi
aPNaggkz6yB31314YR//ct1PCjSOhTo3i5NZqYe4R0FNDtWVYtlbBWWPi6p5SE3Nr6N6DKPZ8iyC
E5k9jhBoZ6/QLd6VHXsbLXiNPy8U5Z8LRZeZL2qqPJMhGTZ+qY6kLnNQ6nl6kDqWsfWZ2dqY3wHS
8/JKRCsk66yMl0RJw1WizWs5/9BH/V6xklWNWoZxbYNecOb+eap+QehTU6YFoIAUycTR6PIvgTRN
oho1sd3awbIhrYGUA/azKXPkJkTmelybdrH78weq/9TYeCKBQSgyIb9E8I4opj9YZZXKUT+CYTiA
TPM1+55Y06PRJj8u6vXqzZJZ6hUycFVdKldVVDMGRc0xzSuU79RuxF8+yNJbpiJwSLwpW0p5uuim
C/Ekmg2Uryn/U/mIAvgDPu1WQJpi0xnKACiQlvg5uYNtF0ARKh08o3ToC/3qTuqunU10AAnosAGm
O2fQ84UltehqT3OdwE3XygnzHKvB8jK5ZBFrE8rZnhdoaVQOwr8WWhq81eFjjzK9HrU2sn5N6HeC
R3EYzi8JbdeZnS10yqzIrxo9mstmwhxqQDEPCeNzpT4WMIPPz1oEOl4DeyCl+VrurZdxbPdDAeDe
Yhg3m+crMIO5VmeqF52PMK8Ktrm89xRbXfZ1Tqxyg4hoW1lPef8FgRWOuiIr/XgYmL6PwLniegyy
KttlFRHuY6Z9TU0ar2ZleE8tPZk1e+gyAq4Erxg5sjgVbOLmGY/vJBMHRQwpTPGRm1eBBJ4umGnD
4c/NSQSa/VI/xB8SdyibjFhEvf0ygnRnATOJRvXQt8kJTMwHyiYrMAvLmPjnKL08QzYHucFltpTh
2engghRcugS9HqC+vKtluOrK8k7K4h8yWDI4o+coE7jZOQrO+fEMJ6GWEzpaPORYHEGi9jy8KHP4
4z4KK32I2vGxmNQ7Q58gMMLx39fFXIYr0j0r+t3wJNchbl6iesqPP8+2YvwcASfCLQ1GTgZ2Cxg7
ejq/2GUeXXo17WNoBBFOW9f9k1ZrK2bAn8Aps0Bvz69T1r70Wr4C2ocANlzZEWyyUPnkC+QCLAcM
SlPfoYMLoXXlloJypsg1vKXxp5q2qiujvugjxgWVaO+j0LixzHqVZhPMiQSwNyN0+GgWODO5AbZc
XR/hT58nqAe73aCByilkL4tbBBWvZupBfuTA2arMO40RoOiIvegYECewlkr4EWoZ3s2KMzEUbsiV
aiDkSgZhRmFJRYsd7AX+GSMRV129ELY6GOiCQSZu2zTDddPzCEi0UqbCJJwwXGXew/LXmHfgrFUQ
DjNzIV9l6Pyo9rroBJgyddVrm3lQDANQLjTFbVj/LmZwdQGS92Oj1j1iEFFqsBU4n2DtcExF21g1
iqN1NBXE+KvxtpE6YEP5kwCnLM20eWnaq4GvTmV1PgHLaTMjdPVa/8gjnTBcVMXn0jYac1+dlRDd
X8hbZSAlpTatFZT5DGp1NXZZZ07zOm4+MwXWTLNWWEXDge1YgF0IRW9AMoNWVQri0KpkbBdpDnPv
0LYQQLUG2kIV221ReVkg8uoqjRQu9bIh3k1G0kipM8sbz08IzbyM0bA24XIlZl3rPTTq3RAyKSc2
u2mZDx2O/MuV2IdyWKWSOe0z7TBTQiIN5GZYRTWku/15WOaN5Ouy9gAp8+AkeWf6zDL0DP52oCLE
2qnIxfcWJCdjhCvikqAV1LIIRLXUMxFC8Gq1XYDGZZNaG7d5fz3+h3YiBtWfum9WVPZMVekgmMvi
GPq5+9bDqTBVmBOf0jF7C1lPmmZW7ljjuIMG77gV6zDs1yocaCn8RkluA/roTshuhHKR++1UBcwJ
T9lMz30t+SiKsVgq1jD9h1HmNiH6p2QyO0cMFk3h2a8o6KS5zIrYnFVP0aAj5qbaD+dr+WB1UoF6
tGa4gihsvEyP0LypgV3J9+CHgZufIdwYBNlSVJ2dsUyPMMfuKeOr19ZJAcurFkTE0sLanLOJksTs
d8gMPFpUPfUFOiXw2QJ/K1FJrmyoBe28Y+vArNjxmQiOhHo5XqFDcCQq/isr9M6/KP1R1as9ZgRa
D+biWredcrDYb5QHZlBa9gyZNRzmbb+4VeRfcpL+Ny3ZxJT433tAn4DRte/jT2s28Yu/eUBxWALx
ZJIo/JlM0Ojc/+YBtX4jzl6GvEGFwQlqAAz+d6QnmKTfYHRCBAguk5miGzoLgr8t28COGprAf3IY
76VghPoLPlCYnX5eXOA+4/YzbaZoiqqL8eeXcRcMj9pqean7U6Vrc/18bTZ6zCBQ1tt/vJWt3GxM
ZX87MoXqMHNuh6Lr96Hb8V4O620lrizDh3/89naYxtpuyuL78KWp4az46dDtottv8IKiVGDu/nHL
2ycbhs2NhuSgSNg/rm7UsdtoxhYyEsx8PfXR9Qloa77WxvxZN8u7iMH1JVTqdFFI8Ai2dgZzu94f
ZFhy3arolfVFDpm/avYgeItyd6wUbdHK1iOjWzmv+uE+PMvxIbIvTzry3csxqe+bFtgS/dSik6xi
lZijG9dyDRCykecw6VdbQ8K/ap/rjSJlEKqes1UknecQhhjLLqOnMs/94EtKnAf1RVUWpsJeSRZP
y3OcLCQAK4s+Zd1SN92yb6I7Iy7ZRkVp2unhvnP6inHRTKqVBJG8L2cI/MLs+UOHT9fPLlV3V1lR
Pq8tSIKLJJvWSWgujRqpwFIjCCaS6pCOvUWuRi+f6trCrduNGvRLY+FOVRctjcSOkXIyS+ZJijqf
ZuZaw1XOOs96tpSrZ0dFtDVNaVmBjvEHGDfNa4j4cwoRlFRFdFeM+kCFQ+cyU9e2gtoB7P5wrjP7
sO11ZBsvTSzvZiBOvCxHQ7nVhqXWIc7XFcgHXZXG2Jx/dJeEnVSEiZFbMvrlZMADXALVqpC48hHA
tZyr3XULvTIY4JN1MmVLc6Y+JWp+VyqFSnKSpRRe1GUZvrVNL6/GS0jVT2gFVURyTxDYOpUuJawB
tKcsO5seN7a87sJ+VVjHhZ/jbpeUcovAMAwJ8rDvqtlBL3Btw2PeLeA3jd3IThDbmMaDIifT4Wp0
qxZ8ph9fQf/J1G5j9chwMFt2u3hKF2Fe4/wgQL4UguUUmo+2UPHc14rhTAkjdY5kuJ8buv1Yy7DB
Rkp8z6gXDBKkyFmbA1dixuSPRYUKR2QHjWnARg2GA6GJFDoxeZQfTWneqfhYx1i/rrrpOh5gKJyx
IcCEhw7pACGgsWmMPgwSpQV42YfKoiiEUMbVMh7qaQmddfLQliVxUMMFaaO+RcC+l4S7QdH3SgOZ
gxHJXQCV2sD8SwX7dLYchpx0d4YPe9tnbE/Y2VsyQvIQtoNEYDsaWZp5xUWvw49QdVBhnAF9LQa0
7V1qtd3MtMZt2ue8bh8bLT/Anmg6WkV9VLn0WKjnfBFDg4lbnJmq3VWndOq7e3QfF9ElmJ3DwzXX
EEU429pyogYcTTcDEHb9k1kWmF107VBTgT05hwPklYkX2EwYLH2zkXRX8EodbBIyS1AcAvqtM6e1
CaOQx4ujtln6PPRduT6XyFBfY2kTQz+7i3sUIAu5KN0LVPvbtjL2eH3tTWXHS1XrlaDRDIhrp6Lx
SmiWlmD37qYazJwm2RbwZenpKrGGPEcyelW2Be5WEW2LiIcOuMN4HxsEliHfE7qaMayQauvRAV8n
1/Z+zMv6cUhRJm7SjTwZqM/MzM9eiesndp/6ivmprCEyZQFHVFjWfUwquuR9OoN7VxqJG1cEBeR5
c54qPPUf7IBlX0kxDTDmjOUj2MBzoNtltbrWWQGXcPgjTVrArte8u69bzNdu2tU0DHNrlskBAqQG
KmDmrknzH4h8xEFcMbW1ygo3M46+mdH3jtlLl3V3je5H0M2wYyj3F/gMd2MYPaAyRQjKubssE+Fb
G1LVZb00LnQAh655aSru1QNbCZ8KHd302bkE/9HOLninh2Z5HlMjsEZFnk9Zfahk1khAh/uVHEXy
srTYSEIwYzn0KcFbYWLuIEGy3K4E9jghYjlOsNtCxAkhuKeUluJHirGIVPlhyNNpaSLK6WV9fYgt
RG3RB7AQQZjbVhSoeEOccyKjJHU1H7tG3CI/G74OYNaZOktx7RjIKuvmiOk7HMeJlCzyy7hUdWsl
F6oexKH1hJvwCoMAQ8EVvLAxyMA5IVOox7yBEVyycaspYe2jv07EUJi0bKQ1CJ+KT0ilfkRGns/P
s5ytOqv3G9V6oYkaqzpeJilaUb0QEJzYPtEu4wzDS8oggQoWUYethYmsTPnOqq/JCnJcfdX+P/LO
Y7lxZevS79Jz3IBHYtATgt6IFOU1QUgqFbx3iXz6/qga3HNOdMeJf9wTRpWkKtEAmbn3Xmt9wm32
TrwJvRtoPtWcRc4KGjiZYwTxmJTL1NKfvUGaD8DvNrbT/OatJpex0cuNERnZ1jawbCbVyeztrxwM
1yaWE6Re2blbr5LEvvnMWbpRy47NrJxVH7vOqg7PbUKB7yK0cU148IlkneO2zSSNPU8zkjdbq54y
U18metHsuIDvjaEhItDiLM9hdkkCMte75ZYrXxP5dqpFy6CJQrfWS0SMkGPt7jQVALyTunwA4jQu
22n6FWb6d5e5w2MXhXB7tXUxEMBs6Nl9208LmE6wTLhro5HlomMI7FqvdtV16wjpT9YbE8AgHnjP
rj3piQl9zGKiCinKmYkQ2cO10xh7q8BvY2ARdQnfUXXVLBMOGKQopmI9cfAAOIdM0Wn7BQYkIm+1
XTftYr3x9rFP+etO48bWW/HSaJwcbFV/WaU1sBhlwO39+MGEArFISqcKenvbRGWzLv30q+V8k+iU
6l4xoglLXRrDxFRErhrPo9Hvzco46CTy+5lOsOBEt+5Md+JJE9oTbnsGRRHB1QZg3zEN5bYk9nVb
mDfqsS4xgieb2LI6ks/NFxJKkKzm1FXMPNWidhh2KzNDGZbDpzZ97YE+9m9jKoyNXQgEtC7TyNLe
hdlzSqbCS6N3fVCRPZ06Yb4l6YdaLWF4ieN5N4cocGpu806oV+4Nh3UpSDwZrdy+njF2xbu8Joxg
zOmVQcU6pFF2HE04iMpQD1E9stKnRCoXJC5G3ApBCpmZBsC0sH95bfzSWpnNcUkbtwY5EqXZbnRw
DJiVPJ309xEr0EifTh7zLhCheWM78/tJnSJX0MczLKxrVQ1TYMRooMB7Lb3ERsDGESHLQD62gAni
wiK9SnEqaYuPVBkeAQs/RJW9FxvmSiTWrtQhGkkg0yLJ3tQ4PrfO+GTzjDus36SrjIcpH1/bs2Z3
RpBqs7cesgW5+xossnxtqshYsP+nga1nj3mj3vXY+TRdqsKRJt1imrpj5Zn51nPhSyc5aSppu5wq
HOgY5T8T+kGM1ckZ9ueS32juO7dMgjq9b8Zm0yXffjMcp7a+V5pbbukgsb6Z9tV1a5t3IzxgsCf0
2xHMW2ebO0fuJda6yfMOBCDOtzRlJqAduEKFmk4l1bum/Gcb4NZiXFec9EYRegAgxLioNBtCZPZd
lIV59Eb3Yyyr7S09fiF1EJwyaj5HmiRanP0aCPBcamRuLCSbxy0jwiHpwCDoNe8udt8jeZ7klzm8
TYzyYy/1g5KDaFdZD7i2H/Wh+h5SmNazbu/7LKrJh83uIRzepS1NpFZgofTGo6E5l9iqn0MZ+5gD
oUMyUrUMq6b/492Om+Gl5YrDK82brLX6DobCKS3rL4BHnAUjP1qq2rwOXYUwWJQPadYP9Lzsg5Ho
xD5pA0HXM4PnqYQ5tbeHcT831bgQKAkp1fO6dnBPZtE67uuvAv2BlqlrqFGZ643cdUM2rIqQVlk8
R0cR+6/EYHeLcUTUUCfkY5U1weYacxlhA1Yp5ydvprdut49K8vtqww7IQLiR/bKlNFA0VuBFLdRo
bglTjlzshYFeze9pptwEB+SRMc+CabbonOE0OcVXQwrJIu40UEV0BpFOi4F+oj1HS90HsN0mMTJl
SRZO2am3Oc1ycvs1mlSmCTVoSK7arPkPtBLnFVCYW8yp1eN/Z2sRkGPdtLuAvpn5v11/39/0KnXG
JRMPWrG0RjN/rIkYleFwbRP6ixbZ3ruaSeSx0RHmhLcwB/OJgd9mSAQrUqM2yin4zEwqG0X69txR
2fXJN3y7t7Do72UYQuZyBhyXZX7X0rd7jFFc2oSJTSEynz4e7uNW3LWdxquqCsIe+gVNRe7saXI3
+XiHxGNRtWA3JpHpq55gwIA4r86b3rwMGJBltVhOY98jiIi6enLh+3CQCugVDocynfuVYhlRsB02
hBi6tPhJ0siza19MwPn0mK5rhGFYN8sA2th3WljDsqmyx9YVdsDCFvM2OyOfZjMCPkTYYRqrcWba
EBncDDacg0UyBczEdK6uQme6ab6XKnEDo444mHLlZLmclqacIeo0UGvC35pmWkxEa33hACef5EyS
bRcvoQ4jWKQXC6es+KgLltpIFHfx78S0/GVyI3qImdQeI3qLswEJw6wgkjgXIeJlG/Fh0Zb0gsHM
U5ZwY2/oCwWTJUilmV9cET/0I6tU4cLDRc8ga7LKis4jE6Xs1xLWz6K8zVrVyFuftPaHaXYHldj7
wvVf4SchXnbrrVLNHpIb8ZPHssoRbljFb6cML9bcUBXkj6ZLlkGT3dVzV7GT+f06ruKnqLXvWWPK
Zci5ZiXDtyjlCi9zRYKJXF7iRL8D27T08nFH/4QrVgzkV+hTs6pcQkVpLuglRVUapvQU25yzN7Cz
1q8GQIHMOSNvwA/tbcsYFurgzOW2faljiQa36Z51e7ZWRL+Da8m2VpfhFEkPop/RGpG9F6W+vzaK
UQRhR2klbC7ekk04p3A19UNzAz32QxutC78l744We6SzJ/SpkaCO4kAe0T2fJm1RNe6TmTKm6ud9
qpusipwSF8JgTSm7B9+b+iB3iwNMubU/hBiyJ+PSV++Znr9acfs9FahuWIHixTT6K+DbF8NCfJbw
oR/MvoYWbHybjvFctIikZGoKIi66Y2JodyqjMa8MxgUwdi6kiBAz1E73qWsgGL7F3hWRWEfWBLA+
HU9Jkr+Do/qIQ2NYdQwJA7epz7vQZZPI9K6AHVV/xmHPZRy1DeZP7cvxmXmBiGZLU3c5cSvc0L9F
6UOTcZxr30Zn7faCBJE/oNX0hgX+2JKdspSReyCCED9A6x/7Hqc4DReUzHNYLtda6i0dE0m30XAJ
TIRbQZLgOUTyudGu0DPj1+hEl8sWSm0FU/nFPN4Y0+CweGm4bTy18jz/zYUdEnQ125WXy1e3bRHr
vcmoP0ii/kmD5mYS82W2ece8PtrZDUs2ZfevTnz6Lg0IoTrYNDk+odH83RQItpKp/ZjCeyLNGJH0
OYK0vLmS3/BkVaqiB5CSI6DWTu/US2uAsslwPQkGeQCNCrq73YXMXoLGZS6Qw+nJk4sy+22dN9/S
ks+KVoW00OlWeF3RDu2I0xyX5UC4TD08Ao96r/0RXf7syGU4T59Vm0EgmPyz1aY3SKQMYj+7ybra
GyVazUH7bIR8Ie6yZ/CU5epGfgpABl5HAjeDRN2NLWX2FA2nPIOHYQ4u76RfsiiNE+PrNr+LUyaz
kWLcWbocKOrqyzJnTjxGwhk0mxAFZv3D1M5ftVDJZjKtdVx0yX7IxCGuaxFM48zUr91Zs4mA0zFT
cs7CINWZ2WjGp/TFM+hUfrPVA0fNEUiRauLkNt7Qqrh4VnkMQ/HVaXRC25Wce3PBE34mHUuthQnA
JrVXLhckZ/9V2JsALCu2ugRIapBNK1EiTounassI+EbUqlA2NheUKd1xTOcPlpCzXgJxbIdLRuL+
Yijjk0OpSsSCCZZoXtEwtldhMb67FeOviLuTa3nvZdkvi/IWDKRkmuTv+qLtgv6W7thQLrcRusHQ
sPM192kN4HBVdKyXln/NOu8j7q55WHu7KG8PvBTOJXP35Zjq4MTcUbGf/grbvoVb49/BbHybvPiX
kRbk5nTaQkIVX2SZ/8u6YfqohTkMp/OnPgw0ZJoTX6BRCiwm00kcl5IThI0ctRg1nbvOMgOnGwPD
YyDmDsOOsKFpbTrdU1yrs5yHdDUVnIjJFWX0x7jNov/Rhl5BCluxIwwH1njVtgunmThxZ91vdr3A
UUdDTp/CH3a2cE+VVh01gyFhHldwPUg6JoUbPm29LIHU4HDhrKKix7JOkqViyXH65jn0mXCDdeEl
67ZFqhijq0qVv+oIPAF8vQWK5kBmPTNDkCm68auX4uK3dNKQTpIFMeuPo9bifGvGX2ZdP1vKfOjg
2nAOdR9N3PmFmXTcpNqX7fpH2445oab+SerzS5O/jyY9DjG+VOiPipjk22YcgF925mKsx5WTtI+C
zyeYLY4vY2gRqJfe5cLca3N+T97fJ7wqvXOJBc2bR0QAtibfWlNb2m248BV1hE5qlK3LFyFNwgNi
N0PMKTdtZB9TQuIWXvZQ5Q4GqTG7Vuwlousu9GZemTZg5kThy+k9LvftOL9GstlyiEDP02xGMGJu
TE1FheCsSWYcJvMInegj5cCLeCPoiVH1/ZQKjQZbyHLvj5IKV3uL5/zZjOUbSDICUR3C0+Gu5xuf
9VsL4TFwoGZDYCUef82KkI0y0R+SLPndmPLBvl0r84T5YWQ9nRNxHxX+FmK0YOTf2MbKbGhLia4y
yFTTnKBrs7NMNBJAbPlcQ4VN9IZop9s7PXZfA1IK4YZrpeInWSd3WUHMfVGHywg6CmXjL60k9JCd
adEa9SeEza0xipWm21dvtNQuEzVmr3sExX3gzSWWz9u8PXW7A/FWMlDxcEnmdjcY7jUiTDAwaXUk
cf1L7yPkpnlc7ohBtL0llLJAC51fhLpjnfLjtzJmaU7qWl+OYnyqPvpRfsDYeTXZ1Qqar3Xr26T/
KiRN1Wk22wvl9QzS3j6nLoZNMTl3hCdeh9n+1gvhrSq1T5E69xHV1JiaF6FruwmCgRVbbx6VGb3J
Rl/ZTJVX9cS9x+TkmGjlpcrMeo3m+cWMbs237NOXI1GVqGICNXfftc7RgmMe21UTFctr3hfLMh+4
/Qo47nlFjsEwb7RJTQui/+6cTETBEEWrOR+NRaq5r3ppo1UZUHwrNuAFGppkRYm+0hPCdKC/BunY
fEy8UfQWmNUjaHYWldGwCubmyq3Kz9SOMN2asLsYaHTOhlHNUhU6T8+hyPeE/l44uXWEmUoCChKQ
VRonl9aa/IOWiLuRY5ggTFomw5dkUV3m2fzmMPGMynBXkSBoT8E89wf16WkNpRYQ8t6dQTFH+XsE
bzowIa55WnbJhHnv9yP+fL1Qa9+rPtlndW36jEvjfNM7N7527Sb9iXlrICL/rs4cCW0q+3RT86Fy
GYAZ8D1Qvr0jhLx69LGpEwjSbxF6wJ+iXHSPHr2yxFwmNIY5ABBH5xLK6NWoPxjA4yxEQ/3QVOI1
c+CblkbMPtl71PSW/6bpBnN8XfBhmwmvw94b9nR0wC8vFCopakv9uzTpGOu1QrIH74yFvS83Wuhv
RRmf7a8EXQocd4mSKe4BQ4DQcgmpW/aTjAOhhy9maezBsmM0G7i4zb4k+dQnmK2BqSiIT2rkA4OS
RdOXl4h5M/B3dOe+fnLb+Mv+FWUtuLkXt2/spWzAKVoK2xEkS9HmR/RNcmmazCcsgtIwWibTGnr1
muDFbSeyBGX1QGVqeocmC99AZb14sblPrHJFg+kBMucUIDppV6E0d2Xnc5tS+UxDsoutrAssukqh
B841lJciid6bGI7vxF4/Tsk17dpzHDP9SNpXM0mDTnGbWOGzaU/FrqYVRyHzlEgfz0PLO9f49BVl
05BUNPUabQF7bQvrVRvpM0eZcaXQeIlKSa5kmTy6iFcWo05XIPe1j6y2ES5dmYVhG/T77xy61ioh
QoUGDbfgc61SbddHbExIc5Jt3lACFoagoFPFQVi3M6BLUx7+7ALtN2d0iF3JjQlRzV/55GgQkldu
HR3K2pG7TMu9jW2jx63Cm06S2tqrZoKfLAulEHshGq9uFTfflWRzYdTXr5ym8c71RD3j3JrCukgZ
FLGuhppBJmFdq1UnBgJwb8y9Tpud5U1QQpIYlYJnn4CQVkHmZbuwNWNmNLTq1ZQ9SWZ8C51uC1M0
Uo6SrtX2NFSYvuT2sCFbUvLJZRtr7p1r6xKGT/ENSkAQDVylXX5O/W4fNj1rvQ+YOUYsM86cOif3
Kgf+rV+aeWCUBlO99OIP+XjsgDMcwmRYABLON5a0k2VKPWZ1rLRKqI/IBRrqvjGDaIJJwbcv8OCY
jHIDn4RRTDcOrUPNOnET1GskNc1OGYjKSgVGR3jZL8LLqHZMnZeYT5u6r4+NprI7Ct8WsHbRriL3
w4iUdYRQQhWMHJP2KzGd9kiWYBSu2GZQbZEIPhqK2edAX7hBvakaWBuFm3hEXvW/Qy/V1n0fc5S1
MGbMq16vsfGWRIWXjVjJhRnP9W42u8869Q+FZfsrr3anherrH0UOcGLyE+sY5bKZ03UrZfmWc9Te
2jRRJ1hCibpB2tRylp5cd5OhDqZXn4bWfh6g3z4M4JxTzFAd6csba8R0EiuHpNCBgrdO9Cernqtj
qdGXzcqBPHuD46tiTJMrKuquEHLtzsQnV36jcxHOr5OSBPhrlgA0505Lp7mYnNpxrE8pdmFghRCF
9e/E46MgRNs5cLAx9o5mnqJ2xlPdltaauoK5aKWv/bD6Glr97AxMrMeJcg1m+cS6TNhZNrx6iQB6
pKNvAKZ3o1nTj7S7Bbp5B1SVHC9t2R1i8sNK13oW4T4prG6Te/4WGauxkc7sY/hmihVm01tj0l7V
CeLkZaprRnuVKffWtJzPnpn5NiODetLkFJgkmKIFIyDZre8IUpwYxBrhJkFZOKSW8Va1k7+Jmv2c
eCh8nKe4HB9yYuM3WZneT1MqrnNRRks6ocNKOJhvymkvovoV8sLOKov3vOinnRmn/pK5FiAj7mEN
DrslwyqoGywqGR3btcP0YIn8A21eLJObWGigSW5/paN3MwwrVwzbZijIMZnCcFVFlK+Djre9jxl4
82nzp6xjydWztaxIPk1R58WdtR5KMk7HNgdZXxVv3NTuktoVY5k6ZBrjDuugygozyYi9uYySezmK
Typke2GIKQmU7XZ7LZYx+nzf4orSv0RKj7pJ02HLcJFeU+eihWsoln0PH0HvQ0gmCNu1uC3kiNVc
qZQUOYMZ+xjN8dbw+mwR9kyGrUHp+0LePiTLLs6WG6oT2csLzrXVMsyjdgWuYJkbPKlyHlg/U/0y
2L1+bdT4YsUpVh4cMENnR3CQmFG0M8H6E1qqLIo/jDQs96gBgRsg88eOoZYik8aKUuu91d3vPrLs
HVoJ32h513rwrGE44gcACkuu7LCppiomxxNGZWPr5GeEdIx0jnpEAwdE9GvHJvcOJh9lViRoKPLK
XsYNRO8sC9khqznBQpHT9E4ky7dStF4TZqjedsJ1t27rsrjTB4G6oaabAWz8pDl6/aU7Fol6NizT
EctQ/G2X2XvkPlEv8+b5OSYG0dMKIdR4yX6dr+ipbhonvTNS6ynNtH3hqWfKmxVx9P2O48ejiNjl
siH56IyavCLAkVYlD0RYa0GDLIaz/EmjhRmIpPjQUi6bHsVKOchzZYrqZMyPnaZ/9mRaL1IacWtZ
y+uc2k++mXwmabVjyN9QaiZEyTMkgemVPTrWjGPOrBAGRNesPIVt8+z59jmxkkdqV368FgugCSQj
yQnC7FAfkXMs58J+Kn6QGTYhJ4VNTFab9My2p3VPAHQgrORuqKylAz9tNoptr+LHaZ7Obc1zsyng
RWUTLODQFmk8gztqDsx6OPX5aK9LwKGaV45rnGIHW0eFAzLk0Zkl7j/DbReWHi3TDBNVaVjtYy2H
PojSEjFx5soFzeZPsFxsPwV0scL4HcYETHQN/oG5YQJXD7O/tnRx04wQiSsrfSCH2DlLFEALfQ7H
VcqnjVTHZ54BTX0eyumSZ1Re9U0yUlTgTL0n2Wvf2u3ejxk3LFrN37rSKzeUQU4w6jtXedNzbTbn
cbwONtIL5KOe0WdLMaARAtRqrmqtZiNU0cE21XMvjOdmas8RoNqhTIiTAV++1G2ESZreXXyTvTdN
zTOLkkKtLTaigoOXWBmjpqS8Lx3L/6qg+wL5SedlE0trTyJuhkHSYTKS15ITBMdg3tRlVubHvPZ3
ox9xAbhRdzcOOHFuV6MEBEKDJO3ONJ8y9kLqzCg8OwwEd4T5ipXV053NM480CUVNWqRZxCS4Ont9
+4oK9pVuKxXK7ZxcVf5BacMBEmt4tiLIbS4Cy2VRFS+xYZdfoPzuFQKlZpL+odRCbZcU8zut+AVp
0+F+Ni3MQSF+Qs5nI6oGOnArsqoVpHnbOsZ2DF2gN7cZMdzAcHqfszjvcEJSUOeOCecbt37wffq9
nfDeGTqHaxL1o7c2G0/abUOG0z4fRDXHNJtj885mn4nrjHHnMDSnzECODt+2WWukIHih+3AbSVk3
aZxsNGYg9Oklx/4K+tRpUtpH7qbio24ZNhlQPQ9VWpz63kufWICjWNfPRVq8aFbKxSxjsfK6qrgf
o/ItFai9Mhm/TKahn6ZUkjtjtclL63RX38Cu2JXJ/N7Rq05dc9NQkh4co70r9Mx9QN2brlQ+v2iZ
tHazE330Fred25f+QzzxPY4SxbmQjbNJfDc7kE2N3aLKA60eyoN/e2BkWR5+/lqAP8UirLyVAzrm
lNc2m3eRlngxFZH009BMa3AP+bIe7WGLLI21fS7ii2hwPGKqrNg5YtFuf744SRnT4jPjk+twpAOu
Lv78tI88eslZXyz/+3PD7YetFqOFOcynn6//POQGZtFaxGtDZRN3lDc//DwUPWMlhevXLdVDo/Xs
p06WbN3bX524NJkF8sH8fFfZttyUmqYtwrj7XTuc3rw2u3jRqH+7BYKS7haTH9lbQ5QJTRsGfU6f
zDAtcrkjB7z8JcfuOe0JclI9wnrp1QkmFGQnEdfGU5IykgIlol8pfiCNx3ZxKXLRrTU8fKc5iv1N
gcD70LXzvKsTEdJP1PsDHAVGThrmvaFMD+YwpYefP/08THUSbscG1tXtm//9+v/tZ0nTpiVqJQTm
WpnPOjR4h8TNxHMylWcNUsa9iNv+2ZjA1/NV/PT1pRuch5+fmUaupZmSi/3T8p7FCEo4N+hf/Hw3
NUC7tV050d7lu1p8a8QnY3H3890Ge7ANxfuhIAr7Aa3Hn38ELgdnmU36OGQS8dykdraz5xxpxu3X
Zwxf2FK7YfPzV8O2IjqH9vznKZeedinR5V2y1LOfkdXcfi3qIXXRc/f+5/8bM3s4oONJ/jxjCrJ2
g+iTqdztt3mWXS4Lx6n+POMKtePCnYQ49ZYcl/9zifX/n/ZaNNT/b63240epPsrk429ibYt/8kes
bev/sW1duMLCQXrztOGw+6PVNv3/WHiSXN820HFDpMa6xIrRx//7f2n6f/xbajVhFXAfsYqwaf1X
qw2h18N56/vYYh2dFcX+n2i1jZsS+y/eAjxRHrYo08AnRL63ezMT/9Vw5+uxsKlvUJYqopk4Gz+N
PVKieqzuUHHGq6br3a3ukjTBjfzRV75clpUZ5HmYncP5+y/v3eXPr/1bYPztt/3z2UAauuGKPbzF
9j8MGQ0oi8bGy4OxJImW5FcgBvVH51ozTruavveoicQ5tiATSkF9GWEIssayuMK1znHsIysbJpsj
e9O3h5BTx79YV398U397fj7CTRQAaO9R0aOw//u7Vbs1xcjIibkWg77SDWZiHgO3RW2Zrw34mY1D
clDqWcuS25CJgQGx3RfDuoo8dMGddXZn4IYyvtGys3w+icx/HaPBQo+D1nwS9OrcqsVKD+lkG8EN
b+b4PmMPXUKC+6760d+MXTwuugHzkZkphAAsKa7hFf/ySk0uo398FLxUi1AUXi0J66Z9+/5fnJiT
HqU2riwEF8KonntTEpNR2GdkZYyp87lFsd1NQe4g8tQbbbwYTddsRSQkMA71PNPoO4+u8Vma3ceg
jOny81DMolg1IrFvbVmkll4NwEIXzV3U5szpkoT8DuWQ8oAPe5kQaTAvZUd6ICPv+pLQ1Z6trj8V
HfsaMvQQxF5q2YHdPfYhVi6RGM6jGrRjNOGPqQYnX1mNLS9m536HKpDDMNzRo6qOytHElvOIuxzQ
VSHin8QhN7NDZXXxn4e4NUhzlToqzTZkElm7q3lQZJEnfri59UUCK0IoEsYIdj0ltzMtX/ryKJuB
D/4aC+2TBr37anTTIfTE1lOlu+3BEy+i0b/DVu9ecCrcUfiGR0aRxl5Lvjmb9cvYy8VaSHu6VK0R
o7e/eQnkDPKOTfaMXEdtPLdJVw7zv6HK4JY62LPytkcZ1kThnlK78Uycpa6p6Jh7pJbnc1AM43zf
hUl8hzIeNm9D5Mxg01xCkwLyctdk3keuSoGyOrxgRPI2rjL6YzZW62jwdK5CF5uPY67zNrV3uk0n
uYp8437Wp10vXXnQXJfBqmvFGxqz9p25NSYZnlKyA4JazwrMrHZ6ZpVJzzW4V/p8drJPSvtlhGJ0
rIHI4O6wxL5vWlJREWCsqUOLjcFTm+fS3GQZoOneMJL7OnlGo7YygP49Go5p7SqXakBL7PIBle5H
Srt7z5SJ0V6UaVtLxCfLdjaalmen3JVU9Hm37ijMMYEObvCcjvTf3LTtDj1avUUNUVKkHDq55rc2
Tgn0MC3vaGuJO1TkYKtDi4Azt33NlPLu+qhNV43f1GuaAsWaEQwtw3I8eklEaCECsoNXHf1WKziU
cGzybYTny5ZamxkXWgkrmul4NP4GmeOq9ujbznqyS802ffQzReiPgQZTes6pzmP5SG5Ig1u+tc/l
LTyjH/puHwM1DAaj7Fd2wqgF8heW4uEJRcxT15rRk0funF6LcdV1VKlJS22LFnjdtL67NOZWXXtX
fIaGd+ooTw66SuulHw8J9VRt8ZpKwRKL+MAaMF+7uooJINHP/7Lk/90qhHuJnY5xlm/4Fi57S9ws
vH9dZ5pmRpeIehD6W4LELFc4u5m12wFroHGV1qQAT/GEqe+8rSacEFG0qt+Tzlvla2Y6ePVsnjyo
rYOLIJeASNrPq395lv/cmDBO2XijdJNZD6ui849tsnbhq+QVEmDutOgcsqfvzREBBV2EjjikAOvA
/F4Y9UJjchc1civTLNyGMwfRzPWM3ZiYb4nswqOS6dO/Pbd/uJwNLM6YfWm66QZmK6Ks/v4Wponm
oy4fClo4GhIVk25QMoT+azVnqOX1mfOwNtEZZkV5NPUKvqxh7VFHREFVhM7KNcPW5d+K7Ki17ZY5
27WIbeNOUNw8zdkGeW9xVGP2KtPS3qeTPe+EN/20LE/oA+Qh5aboGh9nTUE/Ft9P8uT5ySudKnDe
2VzsxY3n6UnK6CzvYCdEI85fiEfxWPtBTWNmm1L+H0uU0Efpal4wFYOxKWthPTAxexly2/jQFYK2
GBkk7VaUBmml2utE82oHzc+8eSjaK3Lo6gyvZ5mnln/4eRiGKDxEYQHnR2rtMqLyv3edh9ot6kvJ
F3SvT+8RX9/StnLxzAHbRJlQk/jnJE90o6fT6A7yhH24WJqcgMbbbPbdUca2phI5zbNTnlLO+2Qc
/Zah7l2R0qSIxed5zZivh+3ArHYum+SOue5nW4XmA9mLtLcOU88I4edhKAAs0IfPdsntRZkdfTgB
im2lIxXNg7TWHhUhHfu5T4tzy1CShr48h6qrmXwRImlnvmIPq0nJ7YW+DXt1ofUnT7bLfLtsyvnQ
g7k90ZlHhQlsqdW7j6ZwDyj4GORXxqfvN963W04fRd4jL8gwmUy+tO8MST9CuuO4i6lDlo7MouVc
gDwLm/zOUTSR3c7YDo5DnFHZsaTk3U0xUKy5cYt7fvpRn+JFy4Sc5NouX8s4cu4IHotolEtn6dUa
8ZdkZdaRVT8rI+93JYw9H2fNpctM5gzvjj3Oa2VQadLcLh4dFjTa/0zdldU5COJb4IB+O57+5Y76
56HYJL3Gx2+rc0DXgYT/4xhaItkz4UvR+Qdetmjdzn8UfX0J9TjeUf2T29kZxLQgXNngpqyCvDVa
iq44fcymi6f81395PiZlwt/OxViUjVshwfP5WYlui+hfFsm0bzqf/avm6vM2YSHbrTX7zToejOK9
Nowl/fQDrNf6Q6MyTvUed7mTrwsvYlJStMYm7+bmkfb1A9Q5sfLHRF/leRM/Kh/cowdw7BwNyL9b
/F5R5uIzhvKatnH/JDPiCqrBd9d1As4EcwxyXvx/j/NtOKis4hT9H8LObLdxZNu2X0SAXbB5tXpK
tizZTtl+IZxdsCeDwf7rz5Dr4t5993kooEBIiUSlLJMRK9aac8yhUUe1eKeyLShMS9t+Y9/6jF1j
l/rBy6RF/VFO6LhEdk2TSr2SBKpexTQDG8jDy/e7mOnfA80pZhFjvYmTuE9WZdH8jOPejVyVzo9T
b2wy20qO35fi/ioswQkEgNJ2U4loqMNlsap6a3gNi2Hd0US/zI4T0MBweTpKhF+NEY6fGKre0qS1
cSF1zQbpDUoiCHQni3nSxS5omqZ1fmyUuXWoFc5KdBSSlBgTsaXrybj5WtnbjKLnXDnLvA5mYRIR
2mbn0h2uFCbJUm6R6RJm2dcdcebcHTV4oEhaffgQpB2DBuw60VKq7JoUM+yxGhBcXIhkL1haz21p
loe5wrZX9Tx8WZAw8xi97diH1dWy3gvdTS/Z/dLkS7OisURzU0zpsfxp5UFM8id6V3Kyr5KEvgeC
zJZHOebpmyq38bs/29XLvKAqayzD3P7LXXrn9vzn4eh+kwZO6LqkQfnYif9rj0Ql0jvqLmxn8KIn
J/spyCtmfBKnJ4+x7H1cfqmH+csX/R9weEhOncTc2P70mRJRyZTC/MXI+F8+1P/aGx2HiCqT3et7
8/7vY4zC0tqKOzrK96hasQE128bymoOIO2NtqVJ86N6xz5PJjKi0QQDJtMD+H2BR+ZdP8r9KCAeG
DuG3Pl4u/ruf6f/zGfb8spEjhsUHIBBywJrjLm5LLinSm7Stp21Ng3FlhaP5VEP1WA1tinhs8Nie
ZhRHuX+Wrh423hC+xLJe/8uHu5cI/9/vzvHhfQV0E1yXude9G/GfH46iPcYDZEN6TgHHVJl+5WvZ
BDPtK7JOf5q92uG68291Fstdc//uArsiUqXs114prb0SPvOcChp8Xtb6FHA2ebMRzFdibP/li8T5
9t9nU4dP6wsBX4xDOC30/zqG61bVAscMduhZHso4nc5mE17aOdu2lHFPqQUjs9XFKQ4mpHitSDbC
OyjL1ujsHLUugCRqS26xDD0tPV4av3POVh1ch/ukXSTWY2uhf8grtjpBK/7gB22K8LFECmqV6Sa2
HgEi3Zi3ZOt5VHiL+gUjMQjDxh7dX3hNaUk3S7+pK1JTxcNiiBvmRRHX0SzlnbHTsSxnw9kd45/2
NCIcmdMnMnSvyiBQm9UM+YRkSl5Q6Dcu5iQOJQQExD0sT+2qjQj6iLs43i8a3u4YvuJxQ5rW9O9A
zF4G9m/XNCJJK+TQ45qesHus/AKlTMF80KpdXBs+UgWBy8jkn0c816LokIaIwlahpOKgDX4D2Ttq
miwc3xKNwidGnUxCH/DrcVrnnW/u0wEIGkhOqoowOeFqoLHffwz+LilEv04q/jfkLTNnqIJ0TSFf
YO557u5Ox9rPWSE1roOxs2dcd3X2jN5br2VSMpwcKkg6Y49uvuYk1SsH/Jspi6dRJVc33jg1VrE4
Y+qSERBY035J4YqSRdofFZs2GlbO7CcyOBHYIh87F8ViR7FnPPmIvdORS52KC90G9K3pQx5aTZR1
s70tWZgHF+0gWdUgwXPzazGZvofS51sbvRGqBbGd7XgLvGbgiO23myzEtZMxKtaeMJh5Mzmc5Uff
dzPMLp3v+hC0tT1Uq67Rb3bcvYYT2NEAo/TUIQFBSQPCOSuuyKtnRHj8xEP70yRyfuVYI8a1ApNx
e+KlPk1UOy8k2yKYSVtUE3LZjOlsH2hoc5MnzAtkIA82vRhETjh49YBsW2UJyEztrooF+9scyHfc
N8SUGsgFY8Q/K+0LxueOey3DKX1Ek/MS+zVZs/rXrIq/tH5+hW3yJyvq5egWM5AciXaut/F9jssq
dl75h6ORUOd1G7sfyMnZYi4T2rt1hW6qSXaV1Hunzl7dAPEPgc1nd7JgNfvJye1xoeKv3GMYuPNX
DSDyizm8EDtMRlvyLJ0A/nRBPCas0LNjyeqEMRij0l2UJaZzidI6FFAXqiRevTdDaMP6wsYofXub
Y7a7x4t28d8RNNw6qLofU5tdLVWpK+2Xrd3ZyFdEczQ9H4Z/gsiIg8e+r8QL2hTgorG2N0Iu0zap
3L8tUdFbleUKj9BDST3ACHtcHtyBMLfOlo8IMjVdMI2F0zR+TwaSW8MpzE1bs0V7GPWw9plQ9bHY
nNDmOeYEUHcpauTMKBM4ERqib96a2jDWOTIeW8v0yfTbtZjx42EKJ9igmNdmizQ46ZvPsO74cBTb
I9v71l+8V6ceekBFy49vLBN2ERQe8c/OqxDqFNydCb65fVv06yqngZI1x1GggqLtM8JVWFUWoshM
IWte2r5e0TWJV32JbzhJJ5xLSbJyWZdWk1qznn1aBfBTIqj1rplvc7bwCNFuxQWnmCIhPK+wvxci
796Xod/3TY51tJcvZk5csBrT7GCpYpfoJFvDgajXntf/XshdXUPlctaEsk+PgUa97yo0sR0DZKQt
80vmmvVaC+eG04leiTcw2RmX/Thgfk7cG06Am9lfYSz1xLbnOSUTNFumTFFHhPlD3Cwdp6G43ag6
JisKZSfHwRl8LFaUlVWPm7DmzNyWaldB7Y1mb3xis073mmhvCTsKOuO6tgfkch56pbbq3JNHRHeJ
ZuPBHAIM6n0pn+bARLHuyzNoW3Jye/h4cqD+2eBmee/l6G2qGJFuw4Qpbe7ePIJNO/x/O8l3jYVB
rJka8m2hlseILlietbkbNdLqdlySY4PWBNNBX38q2VzawG/2DIH8/UQuvNMhfyJUfCtLlI3V/Zwa
tBozWghsoWVfX/mLv3N6EMEhuKxt6CKxbdQryjP/J9+rsYphQm1RRTR01ufxhDbwrQmqv9PkMo4y
2oZG85+g/u10Q/IUK2zHkJ7dfY5bdeXYqEihNLxbd39KMhg891gs0g50iAB4AWY3dMlNXq40ZnbV
kNGZDOgYePQwi2rANaCvwzgbTI+xF5RyfBt6bGbFLKyDXyHIsbCWrFKzdRhX1vjvBhlvM1AsiYgZ
4Xt18UjX5jVL7UPhsCFmnedsTfcuMLLuGdLVszYDPBQluAIIXXpPfHR2dfXVmbr7PM5sV25dr6gT
HwCuYI8yQWFkfJncTmxL1bS2gj+F4ePaErNBTQ+rqlGqelGIVTQA5wfHDqsPpvh+T59jAIFM3rMB
CzmbCH2EYBkgZ4mKHo2iAMPdQgu+JGaDlFLZGzq+H0g9rZ298Auzctz7tdcEUUM4PGVK/4f15lWb
7ZZimuAIoX6pcrl1RtN9VQE6WmtAg8955Noqn65ZPv/Q+E42XVtqlvlp2jhMOfmSUixfWb5BWX8d
fbrhhJNvhdTnJii2vgzYSWfM1mzc4UMxVkdnGPJtV7Ro/kYghcs4/elaktVtpNVpwI6JUKTPBMdx
7XnbOi2ayJoQCep2rSgPDxRi8JIr4zkrDDgBKlCrYRbMrC1SIFlcBTr9JVun/eAd/RFHXcGpaRf0
3CFzaU/vhLCvrJ7DTebxa8vyfnyFj4YWqM6S9czU4SuLPZSUS3dVpvolEZfsoEwhhXHiXu9TDXqs
a8qvuOqNA/4VLIMMsdFhkT+OIiZ9HWMWR2Q/8aFInGOrk3lnjXb5ZkFg3qBpcGrVc0g07OMSQ3Cc
/bF8rLsFVS0h2jvtDdeygMbDEW1JDmYhf8nY30hz9N6roZs2ZT3Fq7tNuJbSi9DVHsw3Rrs4oTqA
7XkijgViLTaAQ9/66rlTKr0M98vii6gDP3YyjTi5zD5i/IoT0tiNjyJcos4FwInevn6vS4OMF2GR
G1qFxjM9YhIO9EtIrzyDML4O4pziaUAJIFD/bEIHckNa4Kguq/hj4RGNlg4TqdVitJ5tIakTXbya
Boqm3VgL/5FKp1kBdmCJnDnLfkOSsnDRiCLnC7coFjxpOpfOC1uE2um4Mwi8PlZpI9bzQje9RRK5
czhJnd12qncpq9WDjdLigpu23tRm/jwj0kDPU6otVkZ4ddMCw3qQ9mPSQrdpOuN9bML0ifUsjtqO
KUhiOGi16GafMQajWi9oQdk8ePy1dhNSi68nK4835lA4h7IeiNGNCyfyZ0yPYSXZvrvc2eQ6qx9k
F34JOlGwQoeL0YQxVgzTQoSFjvqft6YxncM6wVMaJBsfb9nK0reiz41Ld29yjJZE1ObGF5R0Zzto
mZ467u/ZScQPuDemT1WOxwxs3rJyaqHP+JgIkPJ/eCjLaL1leo91K0OpMxavtY3IdeyK7kfD01wY
SRi5pTeeMi+bTt+v/t/l+8/gvX8YdaB2tln9WnLTONWjtM4wQX+3SB7XNnfytnGy+Wjbam+XbCm6
st7DMiD8xvCTt0zg6p0aYUWpVadvZj/sclAr+0AbduTdL01v7KoqlJ9pi6lnXthu/XbGguQtNlzG
JX1FzmduqBHEqjJK8zFRVY6/OAj2ONaM3SDq8CUJPUAL3UxhlCVRM0ubdWO2I5VkBOiOU/mcdL58
HS10s+48lnuwL/J1ifSP3uzFFdAOhr4k0JdOWR3Ce5E+U0NCpcNUjc/Obfpt6bw4sd2uO5nWjzTJ
aqSOhYW9qOgfF9LSH6moX4vSnSOiDh78BcENUGnOXB7mf5iFgJk83//o4GJOs9P9rkd6luDNXQSe
8XLwyIt/EgzJH+zGVluZvyiQJU0pOXJyQYcOQVgB9x8Tp3ue9Dgc6OPhMcf59lyC9TkFHrULh0Nc
FWH8Jp2+j6qwqV5jitctfZGQyUbXnrKeXvhooE9cpmXcatt6a0e7uEJ+sJ8MZ2LMKvLhw1R4XpyJ
WWvdDUDRdEMSgRMQYGII71xMPc+SCvdSdszHhZV+lUm6aWrH+525GEpp8fWbAi/LqqMVcNZzJs76
09Alp+Y0T87598VVUyRyx4FFEDJt2Q66cC7I7tS1Aq50qMSXpn0Xp8ap9Ru1pzX70hciPnmOhu/X
faUlpfvsdpxSujw+fV/8BRHcbKnjUsgnK9fxY6GX8JqZQ3MYQxrVLaI27TXxh7NwFgpEJ89BBfJB
tqaM9Mi0Iu2Vu+MgA1++jtNLFwft2sVfvum8P4EY+41RdOi+R1ORcbA0f7tQTRwhOZfnpfitFtW9
phjvXsurRdBMUqKUfSjC17ZOrDfPyW5dF4e/6C280Cpqf1DlkdI1qjLKcLkccZpEQz+SjAGV+2mA
sHZYlkrt6d5nuJi8JGpTypQFMhN0FMYM8zBhIheZ/eAPunkOJqd5dnJQVRY/6k7Edv5Ilsl6tvry
uLDgPyCkV9uwYGsQefVmeb15CYyXIeQfZqf1MR2wXXbzMaGPc7S6y2wb81rWPlhhgNuvTMb9vUvH
ejUE9tdIIfgyzNkVeUH6lZgIONxQ/OHhmyMnwa6LP2FYz+78OmTUrWFW16fCgJRW9knP7LPRlzy/
6MbSx6zN0hcvZp5F+ThlmftcDIHY6Jnxc53G5dmuB/a6BoEuOIatDpMGD7Rbn8ywr08NuwIQgjSj
7TKhlTfy6hrGC3VFnW2NEC1i65jec3e/uBmKRL/G7KOAXg/VnFBn15DFgtl7au8XjgsDLJKw2hWj
Mx5TJ34z8jE4hBVj8ElANKGnaL8NNlPEMZQXkzAny5nwxaFcqx96My5BH2RiW6jSh6IUoD8QXnDK
YrjuU2U9FWj7zqnt+f9ckgDhWsWAL27TMaqGqjijSvbgL2jzCyjPqtba/h0sPdKEWnxSDXZXw/MR
+3ZljXBVbHpJJ560h+LHrOjNUmG7xxSTOBjdKA2t4C2DE8C0ob1wEDx7hIU8FVOVPWXwF9IxG0/f
79rmns9SyiQayv4Zaan1qhpnNw7sMKUe/StCo3KTG/F8xo3FGN57bgqrWjvJrI7W/SJLml16MvcC
vtj3jiTu25KeetCHakFnai2R2dqITzIZnEQFRy6ZYOFhx9nA6V0+vcbg47flrzLJGXiNc3tmOHvn
I/5NAuOiwm43BAS2MEmydwuIuYdB2yi+8d2u2sJmXD1rLxIF0y6hpXVkUTGPXZtB8qAOr/rlkmYG
oKTFFc9QjLhwJEVr8ukbSRsNztC+J/IIcq79mHurQP5JBx9AFtIk2FB7vHvpUee0TzspPvNggAoc
MgtLHSt+DCugdgK2zKdO7L9z5XHgROeNhkbVT2g86abfn7vJSO/S53ofD2l+rdyxw+WTsGcW9XBO
7ICMtMWEkTIfEWLrF9k63UvTHuZg5sARi7NhNt75+xW0kXejEG+dB2bOrqb0LZ6GZJtMNnBeF6SW
beB/G32JkpG0jGNrp7h64Gxt5RjLfVvfqdlm4R5sewL8luOic+kLrJsKO8nsWURkeR2HmDB8tmRy
FKn1qPPF3S/k9iCOdh+HWeVHv/U60MHglxyl03WY+u2l0o/uKh6c6eyxM5/7Zg7XVlMRHDpl6mwz
hNj2VoZBhV4nvcsuR7XJiKKrSsyWVgXTuGWNmacs2eZeO57S+8UIGEKFtnmymOlyysrHHXSST2Ns
4u1oBFNUjSNy14Gnt0WREhVA0+zwB3Wm8VUbtPMSr5ifRT5Wp8R29XosbcRUyk72cfhjUB1hMwaR
dUEi9wToAIzL8F9XJKpR1W0xGcWf3t1BIIbP0kF01XfoiClCl4Pqwcr4c9seknn6i2tt+CJ1aSY7
TRbPaRBUjyq00X/7jD+trD9lEyBd1NYPaLEBhHki3JToWr4U7tnW6tmcYgLGCj4dlDkiAShKrXFA
TTH4b3HnHv209nDtQV2z89DceHw5Gy+o9ar1xXMYmCcnTL3PKfDpfRWY1R1cwGBfEBR7wdI+GhzZ
VuasfycorBkmNxy0XDy1RVy1XzB2w7ZIfib5K9JnUv26KTy4Q+29Na4+TK52Pues89esDvOeb3Vt
09/4Ed6Vq+AxPgJAojT/fs8D87QQrMnsNNYlFHfGS3WGvNj8Qp5/6agpASyMGbKaqlgpZzZ2pslq
ZvTelz+pyKqH6YkRIXlKdXxxYvXFoSp/FP2Un4NU5XS80vpnnNDGW4T9I9W5D73O/VEspX2wCoAh
idIvHnkFa2yuJ3kfUiYdhpnYB0ZFHWudg8ztQK/P/bpx0v5nAaWVyeCXmxbtpmMJwqRX/NTxX9nA
qhKspHVO4zcL7PJrMoDqLBymnw1+MiwJAFBjq9hApas20uY4cCj9oP9UlrqX2l65i3H/f4JNQXv4
2udW+pwk2n65rw6yKSD23N+RdUPYoG3S9BKZcxpk9k5/NXkIzTSHdb3vmdtsnMo4hWbYbcKglq+6
wAnj+vbNZVZKWlBO8Kc1viRFjN3VTV/cTqpzaJxyDNpYrrp8W43rRYX3kAX1J1tOmrbqQ2bnGCZ0
+zkvqgZRyi7sANPxZ+cPhPO3dgJC4Tq/qniRj0w2ArrhnfKivIIsdB+7ujlOtSwoEXjK9xlc+4GC
IFlnBqjq7KsIrJ9F1hAi6ZrpCbcaWXcI6tdZinJJ0mbqQiwqGbRDYrwCxqh9+ydBChhTYq09Ry5b
AHVNH8jHTrTjowoseZzYbctwI40mJ5Qo3SiA51vXqH62BJPNEIJ689HKNAzwxjp/v2sSZUVTl9zc
vhrWTTa9z8KH1xnIfxaI1OgtZAHWs2RSe7j68ewdc84eYYbNqLIm+wN6G70Lr8RLEtxV1Yv6U4Jz
+ohhMaE4A4+jJRKm1vuR+BCcYmpK1G36N5305GnBZ7bLkrLbFM4CA6gS10E76RWeMPaExrlZEr7N
UKZ6MwTZC8s4VWM4vw8BN489Zn+dkdNC0sfJTZVELIE2L4/x3eEAC+C5bxClMxQs1mPv6V3ekbaJ
K2Hx8+ZZWDj5NASRko9Ra3EN3b6/9ZZk2XerYm16+WcxGtZ5cZm4qbjV+xhr5g6tAD6MVL6Cxb8r
1ja9nyWPBt3JWxWvXWoYemP8KstwPGesOzLxun3HzvfQG+ItTLpyXzWQ/LqaTtW41DfrzjcPtS6O
g+dWN+0OpxmO5MXWzdk3K5YUdhJO2dBLch7pcI6niGAJws3ub9UwZbs4g5LX2JgLBEbCj7xTLzpx
hoMX0mfBDRHymzefYxsmxYC2ZM6eNOLTbTYmGERnUT/7c/EWOOVEIher9Z2WsPcdporCicv3br6P
eWbLOjiUdrYBO0cm8TYfl/Yw2jU9K9CKl1E07439pue4ee2D8E/V0zcLxlCtKjucrz2ZbrNRIH7U
jjxAJlc/yMkAwDot3bECsSnk9EaPfc6GfUea0CIYZmdYNg++OYDwv/8SF3yCtzDGiM0OEu5SVWa3
0lPjQ5DwlKe5klASarI7J/m1yA8UNuED/qHuaDCUf+af/MoL5qjKI0Ar9enjf7+VJeImr/Vv6YLl
M4uV88T88I2Zx2aSIr3h/2keHZOH+vs2q6sWer6uPtGxOFuv7QFrVqOOruEwsmqxjCKlbOQtNcYr
EVzLc9k16RGsPnmvXjQYfHqyGBQSh+m59vCr4R+5LHeMjUixIlQdv/FigaXr39+iAeTGaTS6WdS0
ZIn0xqMTbBO7TjdgBWHvNpxOsypzLonjn+q7mQe5wnJM6CJTKWMHSV1ykeD8AeuD4rLWFkwyPXGD
zuYFkh/Ishx6byumJ7//4zSKjqw2ZJSToBTwk51zKV+xzhmPdYgwiNOMA+fPAlA2GilxJDEeyJ5+
QJ2C9yqL/sfCOZXbxTs7VKUHSI/jrcmtl6Ay/WdFpzEqJX+/YNtjz4hyp1WPKQrddrSck+2DvoqL
oL8NHqEUtdWTgTtQXdOiktyXGB2zNf4oMwIfezIkjWbkWeYueCajQd9mhXe7D8FbSa/Vt0U1JNkm
grrErbZo2V8qus+PTJpX4DUlEw8+gGBdbAAxNQ2MyDy2jkG5IMwy3Te9TAl2eZgg3/eJbkZ8+YwZ
V86dp+1yj9NSRvRWmMGqCGEnsFBk74KvVBWVesu8RjyB7SvvFInriAnwyfM3wTin0WTiUjFtR72O
i7/lp8Bh3CY+yLOyvnV3i3GVLxQD9vKqUzBNHEMOohwFYwO2cf9O47Zb/qaxdLegIxWlaWwzCvKW
s7dOrWPPGgKCKbsGdTu91Dys34tbs4z2sdIMjXOd9DcpZ7Ik5Vjt6lr/qhdneL7/rrU/YKCzqdw0
nzKb4Zk1ehX2fvIu0p4zkbvAIWsX0j+KNtnaLRhsEHQ7XJ90s7MueB8q8zY0zrUdsPQbpf/Ij7M3
pxAu9fBGDR2eE3fGwRm7OyMjkgYZOCJLjcRnncTV5+y3xrZeNl2H4RxbHcMyz/5Vkqiz6g1VRdO8
VBH2TXSr2XR1jXKChj4rkvd8BWkw1fsQMniBw+iojBkDaZDBqjInfz2UZODVdgLqoaygb0C0JrxD
OV+ymBDzLv5z1mdkZHshdZnlnZou6A6DO75DBIxhcb1JwDgHXIYYnoWdbud2/hxc293RGvjKw5Y2
16QQASYlFgOQ+XlN23Gm9eovFzPnWXd/W6WVRrFVVpFRD1UU3i/frxKBvaOwcsb/doOweGwj5pGa
mGwl2mg2Eh1JT9M0MYG2ppaj6R5yWcBp/PPq+202LMaBwUPVdh2z4fz/XGwkm4Bsw9+VtOy9XAi5
lHKMFNKRB9PPhvWY0+OPZ7U1PYE0h/+nlk0Xfb9qugTxhpn8pS0/R/aYzFGdhFSLvo9HMXR+jaA4
6aCY02bWHTqL+2X8v68qfOa7IEt3DT2eg64v6GS7BvA7t8gQmXM/RGgymF2yvK+bVpzz0rV3bVWA
IZS14LBrgYGmSRAF96/t+63kZLhexKWt0vAhTu2vmGJ2muS09qwR3a3vp+t/7gm3QbxJoAnurPs9
8n0h7uXmuH2zXZjkICmHTqD1bCwA1yjk3CrdE5UxC9pFYQoTxzD5zXoA5ekCXkY95usylOYDZ0WK
PmnXkYV/PgoWJCbLUwzN++hm40+o6ScUSXiAnfnCEZ7BeJAyP0i/r8yErwnZBSsjQIeW2Mp6kA2U
4u97uL1/6O9PWjKhWiu/dx6MpU6Ola/5PhShWqX2uuj7gpOw/+eV4zbGDkQY/5BzZz3JOvp+5WpN
ogizhXxvz/UWhnkTdT1YuSH7U0nAZLRLVr4KaXwbC6ajtt4Z1nRoLeBXOETNjcGfReH9Qgjcf16+
/0yxJayUtB5Tny3j+9YGFopneJz3bbmYRwO7xtFxE71SZnBwW/sWSLHTgUNK99KlG9sFaUQ31FxL
t/HAI3OJHS6Niq+t340nOhuPRk03f0SQ9CDc+VebkHWFcOSVF2vcvGBFhvHVLJldEgH1jGVJbeMA
XIotlvUS5020iZvggM4HF08JPCExGuQ7bUziUIa8MV6mtZrAPfrVkyeBS/ZJvYCTCD8Fs01GTt0j
AgJuSxl+5FPzKZqi3hc5FuBR485BRIv2hNGPf0Kzo84D8E7YovPTNPzpwvuhCNkwdwzdPtIaCuhy
hFZZm6VpYfpl7rFSYLHNJoPPMzzNxXK1vPq1CrBEkH948Pp2TzVGIyFmMD+1dcXNTaUvw+p9aoDs
1cm5NsNiV7Ns0KC+0GIi1CBPXyaHO9aKCbFLJo1pvPqT4MB0Wfw2ph/NKJXRGFR0gmqMznbZ3kpX
51tzCcGp+3vWH1bpNt0WNs9PZfa3akbElPTNkdE0YyRvOMQOUX+cNQcy8AricoOPrhRXLUYPYaxv
7ZLa/6gC+6nC9c69D+wOvi5zp1aj4QWCgzQlXzkewiqbefWDFzewmNMn5aEUkn2J32m0p32ei1sZ
Bt2xSFj1h1gcFlTP53GR+9oRrEJNycSUQ5oZimGrFmAImsXq5FgAqHLdLWRHNeUBmK27TdOQc6Hr
7xv0m0eMVJLzKZJYD1IBODd/euZA83sof7Q9WLHcqK59MD9XstyVHRDwMQbPMvK/TYblxSYAcUsy
yb299UsYsfsYyvECYtbayjp/gdJ0rG3jPv9WiJdHgAF9sOqsodvY47xi2o+CyfZgxuQpfg9kvWvt
hlujKXccTOtdSzZu6kBTXaafmizlPri3XzCEj3Uc5aH9IAJUEE+mibC/aGSNYOORQ+NboUegXllG
3PrXmAwnnNn2g0beBYUG0a2RId8pSKjol1ufo3zDypebDpkG+tFp0KXnITyOuqm2Sw2pDHTPp5H/
kFnB4Sv3OXP4aRmV+C9WaZtPOzfo1BY+CQzvVPen2v0iG6M7j+2NPupE/25j1gHPMBjBPPfqfZJz
tk7j4VbCISeydzgxUTrHhIjNdmMdaNUS0Td6tykoK/w54limKdNEEqo9QrUeUFH6m5F9En+wgVvv
t4HYa52rvl9NXbirSnfnwCVK2wLO9Vy+o9p71pr4zylMNwvCPKBw9c4KlKSMTxt6jhJ6jKzLjRbF
D8DA4PUe24GJYSyYvpf32bOToY3vPvBNvJgAE5RceA5RjtCT26PK+LTb8q3hIFqmZvNiBIRWLCbS
QX2XVov8vQ+nzVA7p7Y2Z6T86m8TwtKNS1qfVYzXG9bsnGjEA+57UN6l77YBriFz/rbDn1mVL/7A
zev45LkxvX11Ytc6qqKNGl/8mUAQrAadT2d8F+yuMd4LRhMOPoc1dcinmJbISpDrtXcgow90GfVB
s6kMpjul5CiTF/bWUUYZeXdkfJhB7WeYgH0EjEwyPMVAgfKheOfpYzKfC35xaQV4ldso6OyXVDAL
LL0AE7nXBSe/KW4IvNnHKvqldelvQb6IC0HIiB+C/Lm21wJJU2UH46EGUrI1FFFjShjW3ozD/sWf
HPxl8C36lgS62Jsh3sfZJ5wKJuzgq4feBKxseasZ/IvpVRRHZEUEVJ8NWhZ3sY9p5o/7ySUvxawJ
wE7jt7qI2klWe0hI6LnAljI1eJNI8BaOtVJUEbFMKzi1kr8hXkPR3DgMFg+D9vxD7Dvkh8dvqanw
ThK6sTGy8OzP5dXsgt3g2wJBKbJ8cJqckulP8UDTkCMCo/obUm3uPXgBRqnIxYEOuQ6M6TMbTkGA
5sss4SxbLLGr2Yn/qthHvse+nIYYDVTzIw2n9wxyXBp8xQUPnu6Tc1cm3sore+OpWiQGeeZANpsO
iTM0S62L7XyOCaqUUhjtgyWMG+sIY/scnO7kR+NI20LQff4fys5ruXEt27K/0tHvqIYH9o3b9UDv
jSiXekFIKSW89/j6HoCySpkZp+t0R5zDIAwhJgkCe68155h52s4Cos7njMh/uMTFVXx1G6lI72Mt
oI1Irgn92HrQZMAa4In3EFVjpFTmqYQ8vPZjUrJj/dVth2+trFSrIrCvbar5SIUUe10cjA5zVpUV
+c2rqx9K1KwEFtx74KznYitZgOQ6gdrMlrZqnzx7hQ62ITGXQ5vVOCsCGV9B9q21U+8OUf0wizuD
pJOC+9MAWmomTOwvRXmhn3Go9PAldqInkaA2MIL0A9IcxTt3TUXtwjvau8zDqd8t4kAWc8PM2nXe
a6cwCXcQ1JKzPUYbOaDPdPvH0NHPBq551LAr1lTTN1hDMRPhmOwpOSwcpd/LDSgOoe9kWk7U36FY
S/VyRPfMNegcs17hHpsCCAGtVTfznJF94fjtMvSSh9ygxaDXgT8zFQlDFCJr6qaGCV5n5Aq1yVKL
+EpNMzLnvugvDQE1rXm0UCI+aGW6txIg1b7lLoGP1ivBb75Eq4n3+TlQ6c5awGdTSGM0rFHFtSdM
us7NUos9xVzchDrpgBAMA7jI5xawhxbx06GJAOxkuJWF5i8xoz3G4IlbyUBSFfzwpQKtXukfyd/d
BqlJcgqsMnQJuGWr+kFTdmEnf2uiktD5zl8j6VwT3qSeC39A6RxBDcfEhAjqe+WJq1XHL0XN3T33
Tgp4lHEHFS9R+BQwSV1pliCutdNN2MzzYiB/0XHQwjWa/URTqFj2FN8AiQHs1pow3JoKOskILEdi
krlFxRMMGf1PQhtRDulF+ZLEBGWRopIvSr+7z3JGsE0U/YADJs8IfL2TyuEYczN+x2VNtrFenuzB
/N7Sc6FSPOBrcYOrXdqQjHUZI7iB0GJBc5QcB6ev1knoXTr+nOq4b3bcJpug0OixUb8RSM4Xqt4+
OqHaz/vgu40yWqh0G5DpHDUrwhdifiPU66SX3Mdcy0m3TUZRALFxRWeosMEN9SLY66V7awKlW/WW
fwnacOX5ublFN5fjhlpFSvOMIXHnDrTQHR/xCKXOcVabz7G/uzPyxiEpUs/ue+8bcPcH+3vKxFqg
e3fqZM2Jx3XhrKrFQ+bActdxDkHDCtYdDoSqsKu1pCPQ1ouDhry4d1PQzW1W7oo6eglhlEAL9KxZ
3KpLvYTQ5brBiYLBa2BGD3pQHlDF1rNkkw9iR07pRyg4tQKs10q2hs7/LEchN/cAZXoAMSaz5Uvj
kOMhZfeRBMzPYLZuIijB9zbMI9dsyWHziZtytrSzu2VUtyefSqcl4dYuWVHl1Sak2bV1UXS7aSMj
FdV2ZKZkWyeWNl0V9ispYdAcdURs5sJa4cFVQPnq3kLpZHPTqOZdJAXUg1DFKXSV63fFIPEos1oY
h0nLsJ6wq1WvOntufA8WxN1lm1kUicxvklRm69zSfwi80IaUaeg2COc1Y4WSDX2Ou5iJGmY5vpIu
uQu0fFnLtn4O6S+utFBNOSUkeTHYSK5cSX7CdT2XK5Ln8qhl9t0c5BRTs24SWYrrEmUkwnMlp/hs
SSnvvtAXTPj4LIBIoSnYyIb8aFb5e5U42HD9intLu0GsJs9Dke9rWbllbncl5mZvAHqMTQTTUtJd
pMgXDBtJrYq0YI2l6r4uyOjW+schiKmpKNVaNVpt3ll1tJJbbjcRPnhkIavMqPnRBdVeaK7O9bEG
EaWQzLAasijcywFjhc7tz3Lb3jf+gCA96PS5ZyBn7dC1rRDC7CWX64DaByqK+4xSRn1O0fXOYNCe
JVt9RF1N7oZBz09ukGfSbOI0J1NgiLM1FMgrSmPiHohCreuIxlL0FrU+5hgm8U4K7tOhTWWNw5jI
xSaBA6Kw4kNnaSVpCYaB/HURWvqdpzM2AiPwkDjZXTEs1cEWmyYLbpLuPoMaBVNTZNfAUY+lSV6b
3LlvQ/WKtgQcqNU9FQ08tjwzH/G0+cSkDOZiMDugk5LEDBtKg5mnnPqZB2B3GDmVjF4WAQKzXS/8
bjc9szxXn1vcrOadmxb4XKj9+BaN/k2tSGQ35/gWHA8+T8U5uE+8p0bx+yOiSEr4rs8EJ47Vhada
nJoDqUOpJW5h6EnrjjN+rjBgvVl+5O0GS8SzbBi4X9bNpnVEuotcZmiZFcXcvPVu56jGk5antIwq
B+ylaVe0ngN1qUKy2tXQR/2QLKre6B00Q1WbnFTORMtGX9LoFl4B09TQFYJX9nXhL8I+8ZZYz81F
NzTahSZBuik6ggXwQBOZNpTPJOCEdADK8JK3+SVI4/aQWWGwVgvCUiiSe3eVimA+8vvvqM5MLm1l
wSXTcAEOYN0qQiQ8JDkx5aGkW1fVvKR+cvQ95dSVQP7wSur7UoPXqgTFoaOPSGojth4+pTG7u3ts
TRmvhlDaKzWu7qpH8n1RySQkNKN/zwEDLwyIH8aADEGWiGKWg+Ng3GQCWPh1ArakdiXLFW0swJan
yDAoeyTqR4Ck+UwTQMVcE4cjZ/FMmN6wV1KrJ6qAZ76ju0jeoucWvf1CGsidtzQ32dtFDdiqoJLW
KUN6UEqTn4bnDhT8JDonfXGQ+8g+qeNDBWt9LglgjS0Wg9lgKv0iHOujmYvEexbHENUIW6hrhlb+
e6ySsRFw/FUg6c8ttY6DHdfMtFK7WvSWpu07lf4VZXU0U46/RSjlXWW/HjEfwTKtfNLcY+k+0f03
MzWJNAuBFMqZmt6USpdm6CZjxgn8u2M+GxEk2tJDa5IOwl+TVPjdlUV+bfNwHTLLfUyE3m7lvJDB
wUnqSzvQeRz0ht4XtiGqVaSnlHoGILe36XHDTs1QDaQK6UCW3BkbVVZfDLcCixY0H5jnTrFlKUsj
46AGdzL0EYpyjZxAWg99UGw7K4eHoudU6dNymaTC/4bam25f+B3GONC7DEp/LkPeQy9rrWwmcouy
KM4FDffvg8AXWVr2jypopV0bJdLOg0e5RLKvvJoqEzfTfK41Ar96j7PKlsl16lr1hylFV02na1Ik
Dhl1iXytZG/4MfpRsqz0mU07l0GKkZ6q9UBLx0wvocqwwuTmyCAChVvHr2bupdraHhPjuVXAic0s
cY4jhDzENQ6J4zwxXAkGG5lcSEUiqWPlkThIaeXAtkBFrb8K00oZnSVEn6V2c+BD6JkRlPJjresQ
UdGPLLSqtC9IL/aKwMIf+LD02ljHc5D2S/QDW/p92hXntbquWqT66WBr1yY69bkGq4Df85hmp+wr
Bx6qQ/VvZFpbC0lFhloEVFGidtDmoifIIag3qSsV93zUADGakByCJNmoTWA8YI5qNyLx8sW0iK0j
29Rh9CYV8ks9illtwSei4nFiuA0h6c432+DONKv4FuCnoJpC3J+OVGbv1BQhGzkXV1nnFY1jH810
TG12O3EWoCGnbdODJCHgwmhNBkwtvyRllJGWyVAF18Kp7zCmhvLwgKaVYJbotU3MayS8s+cm9TyT
TGJdNfzxJlbppZdx4UgI8SZXFpl+qOFFlhz71CoJoxKSHgejP8qo93dpFetL5EAG/ZS2P6m59Yxh
+8mnn7ospW92GHk3GOgMoW3kZhY4xDmJP/YK8dlKke3gbnpw0Nck8avw+/zqJpq5RhjDg2Gnj00f
Hlu/KN58dMczL/PEMhtS5uOuf45ym2sBrcX1YMr2Xgadik4negxEUV+YzBMmE+5dpq8XzSJXKkv7
lTKiBfLaH3ZubCqzKK6Z9ruQugsLZpKUOeF3GY1El+TFordTOu7lgJnBIehD68aLNBbGnOmbQ+xB
7oU3y0YIgqEuXteqwqzb05QFJg9z7zM6lVI0jjFt1HmR9Qen7tMrnhBKgdCgLZRfWW0sKh9NZ4KM
monWLqF2Ae8dQEoXmRBOBfq6wCd+MG4RMJKsV6ro1+Ju1tQphCdpQeYwaia/eWwkDwskeXc6VHnc
pdldZ9v+Q6owA+LSQQd17tYU6yvRz1MCQdHu2mBXQWJJI24cGQDqZo3v21jJmFFw591Z0nAeIn2v
BdkmDPjFuojmmKBBtOn8DRI4+A1yfBFW+ThYRNtaIdQ5nc6a3gZiXqcqmXXNfZcnuOAj5ea0AOVU
JsUzs3GaTWyFG7xP7jxykHGxt8kVq8zXekPwXq5+OGUgn1q0kvTkXoUMj4RbK5PnQb9kAUG1rRZd
g7x8NwM0lU5HiHFMPucwUFsNogj5i54Yq5Icj6Tyr4GGbSzBvDQM3w2rh2wkU5SkPwWgPipWjAGW
PYcnMEa5A8LsL3WDJnTbp8V69BVVHK9XXTwFRsoJm6FM9wumedTOlyWDjaUKI4FaIdkqBWO+jR4g
QXYSLVrw07sklOJmloBhCp7Cm/UE08gw6zdlo59KHA4utlxNPfReduJCMgu9bom0rV9k0OGbHBq3
7jpj7jpFpLhowHSgcWKWIsnLIaykGeULwEtyfyu42czS6JX5GbkIMoMbiRv1vNUHD3UcNf8M4SD/
1lwsIo8AIwL00m2NSv3OV/NLHMdzp87MUV89ju8zZxcjyy8Zuh7HGVtRMpXDYDVzfWugNYqemt+j
cLpy3qYm9xAc+bC2HX0bJwXtd9W0V05O773vDo4SnEnUuKeYB2wyYtAmNDyC2Qj89O2tU2kn1e7U
rZ6Ks4S1LItsb0M1CX5ZLL8NWvGNz7efqQURj7pBNJ9bDQBML5pqo9cbLwm11jwxUkQxgok6E/1G
RZe7jsDaEx/cfW+0oNyWsteDUqP9REeZX7g4CKbmeKOTpSMUhYY1w/8qwXtsWdIuVwNtVg+ZWBDK
fQ17q1vLIkw35P5evCaF1CMMfWlbVKWbnJkgxBZmZQGktaHp+nXaJZvaWeCecIqmvoJ6fRWNSZaI
FfMPXgbZA4al+ioyJYKhXOdoYlJ703veDxtglWvq5rlJumjr0i1eK2mfbgYlxaxYqvcQcywAOvPY
HVG0Ur4OA6IIvN6kaJ+9dIlMR00lz6OkfCtzk1rpMCKoj8r5CfWiIVsXjd7+vETTMu8awcymypRF
aamIRjKo6nXbbW072FKnfwdbxYzaRLteef3G1F+JLUl2dd0cBr2eRcno3hir8H2wM0dBiCGTNCeY
XS8Sh+lnPXgzjfdxkZE5+W4fbJD40zzImCto9katia5zpe5OKvJipceQbwqq4mTlUqV7a2WKkHVq
y2Aoc0qNor9nzvaM/mA1VCn5AikjXxzBjyo9t3XkUD1KFLBaWhQ8Zdzjl2Go0YQNccMh2nlBrvHW
B+kCptiZkTDKKtVgjC37dzYVIH4c+oVR9EWnJCfJvrHt8GnMSvJUyTTp95lLtyfwFATF5XMl18+e
YYgtHTKyR607/j/YNG7rIv8oPcgBXEMr8NEYYmR9DX5uI0moEUXov6t199KU5CmMg9CO36IgfJ27
IylCrRtv1Zi+neFZNM1jxBYDczndbaJNbdZ3OqQ1ahqAnQVR8Lrl752u+tZF1D0wg1A58dZR3X2Y
PZ4qmb5sXz1QTXlXqCMq4fCRx4AArL5kmE77g94nTpFq5t+h4JypifzuhS8t9+s5QPwlbHtUogNc
LO8UMOYLO+nZ7N4hiZ2A4NfLirA8nLDFuU9D6q6ZgWrDpOrCLz8w0daaA1WNOiDtJA/5IKLoRZHL
hw5r8NwaCcWeHMDetrtlTsSiE1CMEAMM7MalWKh6TCBEve8CCXx15R9cjUGY24e7wBz6pcVVgK4P
BhtNdg4p8Qptai8Nx9vmKq55H2Y38Rk5J7z6xuXjvY6GJ1lz8aeVdxqCBkW9RVQFMF+rF4106qVb
28MylHHP9fZGt7rtoBf2otMxZvqtuJlkKdBqd/dmgF4pMJpqZdb5oamdXRVN0PnyB+Ou5z6hYtwo
ncGtj1tF7N/TMTnXbjKsq46Rkw4GqpaslSdR1+rAVi6hXW/rmJACHzsIispy21ao4gfKVPOkD7eo
+pw1v8t55bUlJQF6VIZOOxSEFjMaCmN6IcptkgZcjFQI2Y5Djz2hi5ojc4H6F+EHMz+4/Cx++C26
kAIjABJ7fZF66nPmxIzi3KOplC9UWk6MAjDiVySeyW+olFZIdfg9FRbDR74DRuL6NSu0W05khizi
l0CQkA47Tp+1Rffc8iYlmZPaT+B2MwW18qG5U9xdbDs2sXiYo0Ijqo6tywQ88PvsQLWzbpr+Jnmm
fTMSXeCmQ6jo+Sw6jdNu0AhTORoXO8PW0XVhrh2XZM+y7lyskjCO5pmR1g8q59q9HR8zWhMdkUfr
OlS1e58/9eCRVRIlRnCblrCArFst9bjhZExq1DC5TA+umqDfDJ098o3kouPZvJBfXrj9wSLjPSIl
4iSgcp/GwazCZJYNAylH0zonr+iz1xHjKL+z9poW2KT48MwNBma+OTHI+3R8sMqBmk1SMD3RIsZR
007TlmmfadHC6GQ6PSZRAhyOspfJe/IGZ04cR8dp1fTMUGya4tOy3RLXy7CWO5Vj/Nznc/PXa2Sy
3uB+KAYJbeyTwxH9+Wpl/CtV6gXHiCi3f/2NaS/idvWd5nAtH//hgYsFwMNONC7UI82Vso6xkgbq
CZXkW8xU6VFKLaJgmbOBPL/u4qGRvMEY2RD85j1rDCy3rtIU3I7ZSzdTeS4Nto+rma0WpNJQt/i+
XO/EGUGGVmBqOy+DwZ7UBUnOfsJtSNHWOsqWLmIoVQLnm+eCtGjyRVx6WopKeEkX6ozzK9/+SGRK
THGWt9saJIjTNzCViShbeW5WLBoRkxbiedKuCXTyNGSv2aE0wUyI/1xYtEixvSwMQWVOdfql5Ond
IfbmePlKFoijCEXHxKMeRuJ3bOzKqDF2hQSFTIRE6DZUBLYoa1KbtBdJLnYqty98n98IiCoWKgHt
OQ2+3fSgdW0KmYdu0MY3WmimbDAqonuY4q070CA02P2XRsrRJOACWeuRs42rD8NBixtB+OBC+1wF
jzZdLhAz0QbxEBKAAjie5lhv+gDOC3ZtdEqpAa9zc/gmmSTb0nPymD4cokbCcaDBWcBXBLEy1B2w
GTXjej60aswfKvxRTNf+MET7RugBTOtiKYl8V4bRfRtwXY5QSXDZs/Z1j2rayDnL0ejdZ6G767QK
o3mT75rW+NEN4Co7E4tl7CysEfpJpChsVYSHTla/hUN8P2D9m9eh2EU5Y7O4PvJlHtS4eZckY+F0
zpJm52awzV3i1XCDMvkHUBYMDp567esfQ0R6tIrwYdnJ7luTQzSTte5OLW9SQRAOxDG0vcTCOP2r
gW9gIXXWtTatH3QYZzp8BpqzfJ4YWI9U3PtlG5B3r4bquaWwsCiDIJhHWD2I6m0fYsQrvndwiwOa
4AcldZDcQ6zFl+luGauZWAejBCX1sQEoXlu9vzW7c57rb3XjL7j2tFvFo7AcGwLoBFMpSuePip6e
NT41Us80sSS05ZnWK0iu1Nn2ErFhhMJXO+C6l5yBROdI1T6l21USP77znRINvLXU6Dfy9SqLPAGB
C6MrHlOjB+SeiPhsaBQUiushvLmCezbtb6hkGVlEaFIwqJdxtyrirlsEXtisqB9f+GqqTUswXxaG
yUJBErn0g8phBK7uEKtI1Lk7/cm0KPUCkd/QwtM3Gn81D6UVyGmSDYHpa0JJ+Z1eohS5UAUVARsJ
KaSi4/ahkfgz68azr8zFzpaD0Y6F0BDx8ayzSUF06m6f9cVz0RK7SMw3J6eyNWVF3kqCglfKjSDl
Y3NpvLhVh/9K7ghS6LZGScqbEtkR3kllix9mDV8RQV91tsUonyGkZtEXM7MDzB8mxrDq7PKHT2OX
aBoo9arrPQhqfqJKFoJr0IJWGXW9t5xJP3UKxKJ1q/woYOjuo7jYc+WCVWDMAmZ2gDDHmRoogQqV
iJXBTIwK0FaDYmyNxrnvh0bsXf2ccdorKfwXrYeL2qp0tHt5lKlE1lwj+GUvzK1EdWoj2ggL2Noa
vA2K/IM80P3kN4+5kczoANvJoiuiBaY96CgDU3QcUAMOmRa4wIZxUTqf0F7/63v3X+5HevmEeJX/
/G+Wv6d8tNRpqj8W/3mfxvz33+Nr/r3P76/459H/XqRl+qP6j3utP9LTa/xR/rnTb0fmr/98d4vX
6vW3hSVT96q/1h9Ff/dR1lE1vQv+HeOe/68b/8fHdJT7Pvv43//ze1on1Xg07N3JrxT2EcL+f+e2
z1+T1/fXP/f/hLYjm/0H0HXDAsAOGp06J4dqP8oKNLuiQ0b7yWm3tX8oeLltXRNQ3HXZBENWpvWI
cNeVf5iWqWmyYUJlReD3/8NoHyHxv8DZEIDLlqxZI3/WMnlP8h/kOPKWB8bSsX2lOBANj01lS7vJ
l964XXoqoLMwDRTp+mudGwvGPa2e/twy7chR0mNY0+srU1WZcQvsXyTyNRAzOqSmynF0/qsNmRYV
NJjpmWncq/euqH8+TIstlc2cxFa2/LFZhci7ynX1+Ws9+ccI3crM27bjkGQal1DoRUPN7GU9LbYk
Hf0NmND4Hec5fX6awbcogOPqhiz+wMUZWWv61FT0q+kK6gIE4xbCi/dmUZMii4YPYYxwj9NDzWV+
5ofII4sQSYJi68pja9WvElXjD9JMGdK4+ndBL2mGJcO7oaS0V2oj46owQBdZMSFyti7pGzewKS5Q
f8j3mch4iu0q3+uaxldSjU+n5Wn79GBZXLr9RNv8ud+gqy5NPM2YA/3ouGya+Z1D8M+e+nRwTDMJ
HBzpgY/gIj/8Snc+pOzBC/TyvULygysjpMykkbGK+jn8GxKf9TtckQ+Wc5sGgmJahqpqQBY5cX/B
kpoGbSEd6hKleemh6sJmX6tVsy/Hh+lZ5NOsdWVUQtPWzlKb/dd+f7Xu67VCD4H4k+Vtpe+FbKsP
nV04x38vNeOSFMbveZtpn9vGJdKLSTDVuVe5THVuai3rVIUbbVV0hXETCEgPTWfAzMiopw29tUGv
qp117gRoImMMm1ib7IPb59YSVhB3PM3NGPhkFBS+Hj5X+opLY1vJRuku/A7u8OHRa5GaUQJ4T2SK
uGkCgL3W7OwAgcRcVlrrYU1nHl6VmfPhvdShJH9kcU0VKu/7e3nUuZbj1NqNY/vzPvDbbeDXbAXz
d8Tj+GVZlmEpQjYUQyim/ceXZfgCe3XZ0GCQxYhskRNZvpWN8kK6UvwdCMC3gZvkvcG/Y91Cadoo
sYcg/z/sECAmOvUyai1qdHx+ml/jCmrLczA+6CM/VdPHQX9oV6uvdbltydssry+xGZozhJDpPvcD
7SGRsc7CzUn3E2BlWvzamo1bYYEhXqqriyQdENhBlPVlHCa2yhDbM7LZtDhtcHS64OP1HcAZu0zr
pDZ90yDt7KdVDnnuF7hQljfy4kViGPu288399MyRB1YSEfVz+WtzUVZ3XuK1a5NazP6Xe9DPW/Wv
35Gi/nmpUqhykjhjKBrvTZXNP0C/A9Zqox3y9maZDzTMrWABJ6LC0gKfLEO8D3+Qh47vj4SrP54y
OAoOTWKn+15c9GkBMm63+svXcVrfqATJ60qqg8+j/uV+n39KZ9wyNzj2fNppOjhXfjNgfjC+FVVC
lsp0x8jWpJE9llXvbNB8awcw5MVVwoZ3qIz+nMEMuNL0L67iX6s8gzwNOlHsAQrnbJSAJ6bdplUN
L5oOMa36/TjTrrbIPw9toGg5EKJBXjvMIelUhTqWB0SeO7rnb9OSOZT9NfATyk69hGEP8gD4JiMs
18KvyDyfXsHpty3KFq0vwB5kHophbTUpvpm6G0trYBubOrDbfVcS/jv2CtxFXEEGi8l9OPHz6rey
SVqHabvy2dMIkMypYy/JYSZ4cVz3tSFVEY5wb21W0zrf70eZMj0qAGjhIerjXx++1qVV9OqOfMyv
VV/7fq1Lx4OUbocasFYRCZpk266+dkTxGP/duav9eTdQVARKhslJqxs66TV/XGDCXIVSlOfZLStb
LX+jM7JHIakfsG7qh+lZJEm/Lk4b+qp+reu+WH8ujfv6wViL/HptKtnxPsqNX1b9cbhAlcZUFMWM
lxC4xjhrDgNmvlwHzDfQ+ETOyCd6rkoJcZGkijvDb7HSIDVqxlUDccumjy9oWoUygHYI/vDDtMg4
iZwVYrzQN/ECO8JlqNf4+kupMO/lMYfXzZkHT0dqYBGuSCMBZ7m06G2vw7HcgE3U2E3PpgdpVHCC
y6YE0cuoyKenX1umZ9O6acev102H0dNRJPl1iK/X/XEYyjz50uOy/3n8r2Op0xGm1ymUDNZ63JVH
QdzvLWLiQ1HEun4uQTRcmF6tEkXNxqoN45OWZ+dpyfVqVo03Wgn0GNMqk0W5VzaEN+NBHbeKLL81
lQlESdjKUWm01zJO3U3XS9STbWrkiEWe1CRtj9MO00OGeOWYjA+ewmQKG+jztL6vCl5EKiKPepsg
Xx2hsl+vm55Nr5ue5aH5N/dPBjV/DMO5JmvjbdQ0OM1x1P1xfsOgqwoPxNEN/Jw1M4nsOVZZ5hy5
+Q37pNEWGQzl49f66dn0IHcqvWycrOuvdV/7icyr1zLt/M9jfm342tkClD3EUbGf/uDX+ukvEtqY
LUw947Izvqc/Xu+g7diXrfq58ev1X282U/CKh2b/H95dJxG59HXgr9dO68Z3Z2Z1Qb39X3//a190
d9kCbOXPdze99OtdWEIboB8BDxk/yS4HJFmnWzfyxOs2iBQE6WbWLdNIznfwdsNbkzZvJCjarzI6
gFlCVsQFK4J/sHUigq2hbBamVXRLXIFVt4rBfi24r2M9Rw3lM2z3xUYaui3gMe6LQu39w+eejFD8
Q50Rd+WSS2Qi24iepnWSX1LIyewSDKLI/e+9L1dLK0aIm3ltIV0lBaqo3GcQ0nIj35Ru8UZ+cHwq
SUkkCZSHabH35A4AtX/9WjWtB+ARnyontHZlaWymVfQRTRlkMwcROHoPCuXSaemPQ5Zlrh1J1562
fR32ay+3ffKCPDxmEPBXVLHblVvq/VHkENDwIPVHP5MwgBG8t8rJncjW05bOrT7QNw1rByXLmEsZ
06lES3y2Kz3ZTrsgMhyO4Efp1EaABSVSOPakkmT/2lvP1inasmMArQPeA9l/fzPvUBgR/f5btJh3
IQABom5owhwDzH6fecTUQWj/2e4TXTpimY1VU/r+AxEIGg+/LPxri9KY6gMLoaZ4D/K4W9H/3K0L
1WVpefnMriPsGjEYVtXHjYiFJFo4OlLAOO+8WwVNd9o6LRm58G5ITX/dIyzpRYyvnzZOu7VY5xax
qfqfx5j+QgppKq5XGefuvuNUBuwKZmRlj1zAz6de7q59TYu3cWx1xcy2cY00kitve4TKGwzN9qwJ
1BqjtdMEDMt6Miin5UY6BbkoEQm1xV4zMPtauYw+OqmzJ0g8Yt0bebHUkHki98msuUINeTdtjYBP
9GOwIBIieH6NZ9+slHuaDbhq68aKdctyep2iLuPPrS0O8DupPk7bpv1FSi4HObftrtUr+2b7/D3I
t2LOACk69wEmtULKd/UoL6V7XIKxnJYV6y+eTpuKUYQ6Pet9A3/StPz5tB2PAqycl05Pp6OSf5Dj
tINn1LRSvJHzYWyzpfolHx/6EFMCJLx50AjtMj3ExD1kOVauKAJ/lvmRQLxne9s0GlmCaU/ksuYE
VxwyKSzmpCNXuSUk3k1r7ED1fdZ54sOGbhVWjH6tDD2lUjdnf6S/WYVSXMvSLQ/0V87TEvW38prg
iJhWTYy4ab0msvKg8cI/Vv37hbpaaYd86KuTQj7wEs1NfEiJAz/2uiIW5dA2z0odHs1SNd9DU7oj
niJ++to1H3dNgJUiW3CaZ1fzj4kVWe8Fw6AgscMTSI1L1sTl0Wzt4qgasbkuoup1WvpaX6YJgVh0
O4Eb+Z+7ykPW0tAfXzrtp0fdD1QaxbprBRsYvUuLrqnDVZNK6dykZ3jCAONj8BPBoh1UBuY5XHu/
qF7I8YJp3ZvAEePYvxM4hGeekTRvplc8S0mS3kea5WzstLZQBlfiKc2QDY87fB27CU3eWKb/zbEh
pI+CbH+0FpbpqhrlSPAdonNthwOea+4kjPWVN5T/1AOjt1gUCKqDVoyKe3EOw9aZAZKDS+qQj1AY
QC3jIQMjMT5Mz6Z10wMULm6uf7VPhwthOxTt2Y4ddSlbkMcj2OanvDWubemat2lVWSlIzGP/JAUy
ol+6IMvK11UsYCzmZuKdBE0R3IzGDQPKsGtNB6IM5gNax/Y87yN1h3SMoPLa95VDpxUK6WT0i6bN
MWjJ3efitFmJcFitxhdOW6Z1n5s/j9EmTrmRfMl9U5DzDby3F0PIzaKplOoI+Gg4FEzuFiHi8W+Z
kq7LQvLfJYfJlJF29S0AEbmmc4cRtldrHK0xQ/Zxl9+PJpdSdSxdGTIUKeULF6jXt1Iwscyb9ghf
NVtHTbkZONAbo5J+Tj65c5R5dmLgBqeaSfxbQGxKU3vdI6BtFLix0a3FoB7MSoBJ06oK9JV8yuNK
QotZDMoxdPyNQzLglTJIcq0GyJ56rGBpKn6uCrSkvJghkXZs7/yK61ndboLYiIsZ9CKDIl9i7qdn
0wNAVHqbCIEX/eAYv2yYFoGvfoeU0659q4KzW8dgjhMtXiiSZh218QE8L2EP0/JxUAME5eOe06av
naYXOgRsLWq8uz9fM+1oJMm+zKun3kBOozfZW2DQm88i0z57kW1s254mIVwK/eaTUAOpJDHfo4Zi
zLgvruFf9/XRG6zqMD9DjN51idcdpwcuwN0x6PqQ3ALKunT40t20btrqj1u9aWtDwOEOtuvna/0+
Bvsft07Qo49kCynxn1twp+10GXSgMUIS8hGkQfwPhvvpKVPHDH31uGl6kJFRRXAEx1317Of+X5t/
2f1zT5cWKPgsjF0M/ar/w9p5LcltLN36iRABb2572ozrcSRFc4OQSAneezz9/yExHLRGlHaciHNT
gbSFMd1AVWWu9dKrafuiQva8c6hyuBUxKYD7jmzQLhajDHXa5CcKfeyrrp6ABjRChVr4yH7UG56r
qau7X1M9nq+WTdB7N8mjjz01E6OWJV+NCm4KvzjwTRuB/5w3n2KnvKNI2/4GH8aw98OhuJu1yPig
A5Ukei3mmcyxG/DrQR+/tJX63Vr81RJUKcdV7LMPdMsThWpgr5Sj/Y1+Svah5yx/hCgICiK+YXe8
7r2UeXHjUoh4bylBeaNSnhAbgX/vLyqnoAZnE+VKdIl5sr2sWb0kWvxl2Lwqe3pJArUGIZFkXlEb
d3Y2U3RgwtXe1NEfvtJfV9AIfI46Gwg/OMZPtupNvzkhx/ZZfRoC42QbWceW42eA5P27LgflmKdO
eEh6TTsonIceA0hTv+kFnbsW1ZGQcBzjyIQ6oLez35KqvtGbIvvddtl/b6uzkwzf4RrhRlrNfOF0
Pr33xv4riM3WCys26yWYKFObyi481qWyt8qKcgU2DJQ7ZTb9dYC4GqXIodLEh6ziJdx7M793BBMS
d7ti2yI1q+9xaM87MEeTa1dVc58KNk3ns+3CVqFAObCDgy1/6r1db4eAiIl3BwXKq/dMky5oF1DE
FmVY+jvj0XqIprB44CY8Ku94jRNRc+rioXEnTig6dfiHZV7M4lNDJ8MbYv0osU5GaTjvn3/LlZd+
oO0kpOx5RxPPVcnXPg3+A9CCfkPhVO+k31W2EnYWmDdPPfuTt0A3GAfDNYKvfCseWyByVw/fAfgs
8Yv7aqzbl5ImGfpOFA7YDaV5Ua1WeQ41zkotFcgR6F2uaYCEGWMx/ioAeE/lOabqsVbU8zh615k9
tvd547TU8hjNsfJAWBBRDDJUftLdb35ylS4RWmpTf5TDzLtZxbCJAxUZLX3kTKJZdCJoLBa3fJuf
hLU6TBP9VJ5rS31yS3YEOU3kL+/4/B8bVJPtO5Z8T8A8AvpPqTtVxjM1dkkcX3tZTVOpn3wJi7B/
orkq+hi4w9GHfBnoi0S9tdvGvnIWL7ey6n0Jd+aNWKMQONIwMWkRC/RnxZufzMZQf9Mstscsn/1r
DvNeh7Jvf2hA7xxh1rFXver2PKzEL88Vh1/g4s0Ns+9tVj9CakeO6uR/yPSuOoUcTXesWPGY59Kn
vyksXl0kjWHY/XVczXfBNJWQIhrfSkBH7yCks+8pgWR/0tRr+35eKEnHIeR0JMigsgnd7o+Y9nKw
TLGOxkgZ7VB+K+rhNXZNt1olgmrSR9oa45PZjcMtOGUBZBzRlUgygME/3sqV9LH9qy5c+t3EZWbt
wv4u30F7TadnU5QFn/qMSukK03qdFM5t1dX2ddw78z0kPeq9q4XgzQfmSaRNTyOpunpsujqwqaSN
eu24Ofdmp95vLnIlOnuiZApuCBpal1Sb4VfOtHfThKQbcBMvzu8mn1rAfxL6J0M/rnnYpfE3qg+r
K4vqwHPWqerLoHn0glM7CjllT5Vf7wCHplOkn85XqkNfgJGaf2gN70+8lr6KpZWO1q5ml/9R/6kz
q2GwdmaoN48WrAQS9isdHbsNrWiEJinYOApL9+PScHwAmqpdPydTXU2s0vhp6F65dSsf+II2U8Yn
AM8+OrAr3MnHSQYJrcGEXUNF5yumumAv3UpQUbXWKQEb5apgUXqI3QUE1+mNz/QX0qVcmu6DS+H8
b13zpV7UrpIZ95FhgwlfR8bnLUhEXYdN8W9BxOkekJUJEBzlrgBa8s7V8jC66Svzx1ja4TGgP/yn
ZQR8WXxk6KwGZHmPEkQ6rS8Na5pFtwYrHbyKYc+wBpseKAlZTLkbtZe0ASbWdTE01sdc0+BzaXP1
EMaW9dGI/OnGpKmDKnfEMgqNM/QeX8VXA1X+pYaeT6TVgbNZH8ii5zXZoFKgZvLrEPH/x1SQm1PX
qbHkzJV1qEK4XlYRMpki8cybC9WbmwHk077X2ni/hcqVOFsJ75uZC23ZW4DVhXRdiByV8Zp4s26h
4FdnsEsAZnqwc5UuS2PqzIdgLrx7hxMhcEUA8Mv8wIDBgksKR0EoKoLuIH5rSAKgJcdNwLcsseIn
AwjO5oMd8TKUQBh9eGfo6+liDvH1IwLezSOGoG2/BXobg3zrOBxAWyNdDss/q/6Xr8LipMCh8Oj0
npztGJ85IWcj3zecg3jxMPlVUFDFgJ4Ew5/1yJtsRIf3R20yzbNjjp+BX+wp12/6jw7FqUYdr0I9
NH/Akp6excTLO0VM7MGcRNTZFKOfllyrte/WXCJJQnKlsRl/lLmyhOW6CzAIpaYnn45K61bjtlWD
r2bXSWzA+/dpoysfOwcGNCUElKBsu+QTVHAB7WwzfClGmHzqzdo+WtYEimWoxZ8c1njX/bCQnC2i
6nb9nRbDISAiSAHlQ5d3nyWUepT+mV3Fo0igLASfRkikCZOJ7C46jmVNW68d0asszQXNbmpV7Tmk
s/w5dhSbl97kQV1UogfPILzVwfHmcOKnG18G4EGa1HKJLrE44shn/5amEHc/O6FzKJc3JHV59Zl0
/a4sM+8sqq4tynstiH8TmwwS5EaFcxCR//HmhfO7uyhxISDuBu8cUWgOoXjsAhfW5xprejugxXM5
UxeRO4EFbhNd2j6ahcOEpsmH/z7Bho32HzuzdI/rpudSF2KZhvNuZ7bmENhO46EGNrSe6MoCrj/s
ui8Ls9d1kY/1kVax6VvJ2t8xnO6Lr9jDtaXRTBKrCRjz+ENA8Oq/6f/uXy15wJabvrU8v9/5S/63
eSW/Zxqv/kt+h/7uveGyI19kNXjjcZkCixoUX0oQL/dD6o03STYDa8ZpNuQv6cfMhmGy9pZqv0Xv
ayA6xFkSnSRKn8vfnYF+rL60iw9huzDJkcyAZeka6OeAOkRExaJfcBxKj2Vi0X32asCKUIfhxOtX
ADKEpC6nkSZGYAyPE0Xht7x4KWcZqrIA87hJOWP6qaJMma87kYcp+RYOUMqIdGHQ+UMcZq0FzDEx
XlPp2chZfs6aIFBVXlatGZqK3sg+Wyo7NbXfRQ9sxuWfWeyyAgKUILUb+6nXyhdR0xzb3E5sV9CG
OOWf6T2dIYQK5pPkYPuXdlMIAijNwVoDep2YP5K61+5M6A3BtWzd/EEGk35iDjm0mQakk7kDxCl7
cBa2lYUQCJjKHeQO6YMzp7VBBxBR7wLKjt2oqjb/ypuepjoeiMPeHjieiby0U3a0BifXnEMA8qJF
zlOYWQ4v6n4AfH17I6q4c/ELmomj/0x7WMWpAy9zqGHrc6ZQAXendZ7EW/KXvd0eNt02h6QXv8Af
w3PUVzebSgKWeaJ50B7W21vnGYbXexFnx+kAZGvrh5hNphRKI0DJZiqWl6vOTft2J3JqT2DbgBsa
XcMq+Lz5bCGiW53f0nRhEl2rarkGXOTb/HLg727dvoU2ghbrK2CLhr3qW7ywaGV5F8CpRh3bHJR3
MuTm9HrV9xmWC3nxWd0lUtzNJQe9bvQk9CY8YEibXq5mliD7//4+0sylYmZjtjUd13L4qFi8DruW
bdGj/feTosgK6SoeR//Ta9mTW0BMPNcOr/UcA8jJQES59qE0fZ5sb0cDXql5IJ6Ov20quSr1Pz3+
gx43td3Dv7lmtDy2ssx7KTWL56Y7mQV12FKIlnWV+xRRxWzPQ0qXtl3ASzi4/R0nXNaHXzm3ngua
2OKcevWlM7QHlB+odN7AVCSFMTJElZ7c8sx81UmZTU35FYi+NDZLFc07nYhikFjxk1S/0m2xMsdQ
hBQe5mBvdLluQzFigpzHPmUhG5fxslspskszy5XNAclBxHkCunc/es0acuGdQrYx78QdxPD6wG6a
Ad3lkujvM0juNfDdDGsKUQLR8hpHmisJ6X31m+53fxiATzh7wI7uQc1j197xgeNaBtWezYditpUj
p9IcXC66FHQRY73sxmqNoETQcvYmPWOn2B7goh+0yD0tCeleAcxZ8ntDGJy2PGuyeugeAH+btRr2
L9odrix4Xz/IUKjVvVWV9YNI4qEr5qtHZdrhh56NlXceWdd8+O/Pi+H842TV4ndMJxbnzAZPcf19
BZoLRydg384n2/P/tDKrpTHGpjuqKgcj3Oc0U+xKkEEPSgKVHGX+DhSqmDtIidg/2DxV58qH+OvO
9EK6qsQAO5/zKkugpFjtbKFwqMEOFjg2yzxiiuy872+2OQDD+msCme04V6r+6iNWqmh+zrF5qyGn
G7UW0vPWt9Tysa91MxVgRKd+cg/nUMKfq369eqfzlQnUGdhbD2IQv7yPQJjseQlg40u9898Gnbqf
8ihyT83zcVx8NrNcmYo+K1fgvap3vK32FTUzA5wq63VYVGeoLP3TqvQGSiIkSvwhAklvTd/dO9RR
n9OxdHcWy8CvdUYBq1bU6n1Wq8bHVo9ugLLovs6cDB1TI+1OIsZ5cxh01/tUh4pxl9fRPZs6T6M6
Z3cZeB+F0RXg7FXZXTtREq0MnBrv7C5lFC3c9Sb82M3S1SqKC5vIzRJrlTp0EwF1cDpQJfFRcskc
nHiTapO3qeRKfMQq4kXGhlMoy4cP8L/9trB3c4hBdOuPIDOJMigTDnyd5i+RVqtcrj/ahWJ1cKCM
yugdPVIAtO8AFvk97mHs6P2svtdntv9MnaaUsXed3zmt+F0v9fzDlOU0XNkZaNSdmd1XQViflDH5
w+7oJQ9VGtKVeRmUoqBp24T/ZNFthi7N/4hD31l9M63J2UoMiptUhVqK0zN485YAMSx5vWJBaphc
IMfN1nmeksh55se5CcpYOYsUx2X7VPmgsllWC3ZzzaOH/ucv4h8vQR4baRT+2s2VBIih9HkDsDmC
P2x56bikEzSAxZbHfvuoxTnQg3p6dtsmPWttZ5wibf6mLapNzxZOdiFWqgGdYl7mwMn89BPnwXF1
SjOXVDEkU3zHUMiwuGx+Yiy6KTlAGsvX7L7+CypvMEV7qwMTAorpEOS8l6prguuoZsMJ6FasLEee
QNwfzvTGuy9UHVo3eufR17w4y2DRc7zLXeqYRASOmc3Pvv0uAYUXuC9LDTygCZDtiIfHmcw5Nvrz
lgNKO5p/k0g7KQ55o8lsQDKBUfxtFjMPXNAkVMAoSPccaPQp6u1tavjgnUd8cHebLFfb8D98xCze
a55NfpdiE+XqX/0A3/5CixUMSG93uIWWNejuEjorESA5FBkVS3mnDIpWWhRoB+D6iQxA4mcYzo3T
O5egbhN2hXW8m1lpbuI+5rz6Z5Yt1TudmkwVfJEdUHtvzjLlJm6xZvVlAMzrTmbZ1OvUIvP5dQ9Q
jr7e7OZIa2hz5apFcQKrNj1MSlKedKkkMqdXsQKykd0CSqWy2E8faxBbHk1Dce47AI1FEn1Vpdbt
fz+qNfNdRT/nR6qnOSpviCrNRo6r/v3Vltoak53OcvpEQ7l7o5jJY51Z+leHu7nqs7x49qusP6lZ
A/IRILJnM1SBoRym8aPLYTr8GKPxPTTaqzI2zb/M1LxSg+9ZSmWwaeytBognP8qyuzDpOdWZAs6J
5VKU4vZOVHpgklYfMW/R4qjE5CFz6QEX13QB6KRLCZQMfULD0h5KHEqgFCvsjoGrzceqG/+gCozX
a7Fs7qvPppzM+bmAbOEkLhTzBjRz1JwlFvWH0Goz2FCW3edlH1q2sBe9XusZJRuoZJBt7Df/TSVX
b3rJIyne9FueXPbIp7b9AF7ga27xlahFz9l3Bvh4P17ptkI5c1HldzIo+c+rd7o4aqEtTFKFccpC
3E2Dc8QZ5vRVmSiwi+2mcn7N9Gt59ZXckkX8wSGFPow3ncv0b7ckLuuUi87LyhICVi/faUER3Q1g
IqxDl0+0bopMk8LPy82ee/nvbQ8czaZqAYy4e5dGrO903TIJ0Pf5/yrl9aSP4m+rQkfjhZQuPwoJ
dZUmv79/dLJaM7twNoJPdmZ309LlqVPYZqdNB0iZWpxbaEDPfd9/6oCBpaQZJoiT6JJ2GE5F7X2f
m6p6dfaTmI5k3xg/KWVdXkuC0AldTn7oHeob32ITlMLDq5Q18LHWdf8hgwD1oVyuSi1Kr0MOa0CL
L3EUpZgdE/rm2ZvOIr1PI35riGeN6XUb4q6ZY3JbgckTD74BUbJqnDU1D+adYnxPEg1Eq00lLi7H
kqeIo55dNRcmsEGEbbGiC5oEuMSSr8jNsCYVOct/FG443a+qopupAhxt+zUr76DllQ0hxZ1P09HJ
VTmd8KA/fBwUs9xDiTF/GX3/qRrBadWG6kg13vR7rnJeBSNa/Vw3kX+aa326gfviNSiJ5vmL7rtP
raF9T1IjuTGWw0TKF3xNhbWs4whSNIMcL8qlG875PgsUjp8XX/EZgC24V8bl+LJ3Xd7x8hCcAXcc
S5rLp+bOjxMQgOVSX2S5UtKFWmMRNx2FQwc7UPMbMc6t09zJ1ZpL5H9cvnOVjE5XPTTGpJ4uQrap
qikIADMFuShV05JCRih64o4TCArheULDSPXAK+i8IK5X+s7MVDgIANYFMG1xFzs/G23aLVjJfeA8
t+Dg3bABlYCjyYbxgx5Y9p69GSirp2KkNslV1Bufup9VDIDvfADveT9lE1gZi7QGKy04w1VGRfCy
gT90pksrnFcDv14urN9TlV+HUVBBjJXRbJ+zpKPfp102BOrE2a9yMLLij23f3utxNoRXmwx/DLTw
agMxRw9wOdA5L9DB6ffgqmmwitLCOrTNN4pt65e+TPX7ROOPrDrB9C33uwt/VicX/upc/TkGMIC2
7G8117ZR8WpiORTzmNF5crrXIfcLUBxEHpTBOUQF3D0ivnPcRN1pS5AbOaJ755eUgMrvxHFsU95+
2fQ/rMqLacSujjXkH33rA77881a2GTYd+5yU/5mf/FnNjrlb10+Bote85SfFjVfSvOhQbrLqxBql
6YPvReZdZ8+dRwNwCnJ6wlmY+EEx08J06tyUrqk+ri6tl/AHn/TpIJl9iLafWrUKznTDnEA0dUC7
UzQwkaEQLGES/eY1xheakuFyzIyeM9VkoRY0Vr2iuvMLWIH9/ebv4B9q6MW/43N6RTllVQKInSu2
/1uRXHsUenyek4H/sAjEi2o5BKPZpASROgCm1a7MzxSf8lxSo/YtSLzswH4Nyi3gDkpFb685ZN/N
jQlZEF1Mj6URuV9nFYp7AGuhcgd6+6iq9cTjLqA2AoTkYxcr2UvlwbICWo/71a8AK1Bayi0L2/oQ
FMG3gW8PCq1QpRlbIBy9BwfAoa0PdIjlj6ClQBhiK3u7LQF0UIv6nOl+de5boz86kwlxeKRE0C4v
SiuuqBkYKu1a98M/Zrdzb7KpdAFSWRZ/8bL42xaK62qRxZ/4bYtC8a3gRLvwFeuyqDTfFqBrOKRk
N+Ir69Et+dtile9A5lfe/HpVQX7LJ4tUWYa+yycedQWcRVuC1Zc4GV/RyxBodsrVTQ29xqoBWobv
4BlsTtDS/RKYGX5X4CL/jMhLF/sm/1sGyWj7bKTwm+dVi6Vu9t03hk8T0GJ3WxvhptJsvosW0bEg
k15bERdxWAI2UeIVc2lU/LdYTaNlDPjlhHO4Alg4KH37M9QEF12qGmdHpzD0tKvorSOVUuTkyrQ5
qRCdDHHqHjNgcSBkp3H1LdEW9K+JxpL6qjY2/uSEEWj/MHEe2NRmo8yL3W+AFh5UwNZ+eE37V94N
wScoVcdj5MTa6hpCZ7S5KvQ0i2tjcUa6uaZT5zw0VHXtO5Bx/55VXEHcGI9yA1EU1dc8AwBQX5YQ
shyYoaMHWFfVDrJEAMoDcEBZGVysHi4WG7++lHxFyb/4lmpdlsgyRfJl22XTRM3OKPmis3R+r34x
U6I5Wh9k4L38t47K/HPSptaHzIUMYIak+yDGLLeNByvULvznuP7NK6PmHN9AJLW0UiQ1h86G2j7p
uuZ+iszPnAaXn21qQh98l21+cXKbNLtuHTM5hEs3Rj3AhGJ1vXszLvybrp1/SlV2aEKrcD/N6ReJ
mYfxNUWnaN1NQ6/RqQ30k2MM5l9AC12z1Tj+TvF3cOVFqfnSFKDB6llrcKBcu+zJj91RzQvlRWka
H6Box/q9Jtz7Ge6H8fQ+3HBn7Zh3UKsp7F/AzOffakB4u1TauUBn+1XHJzXPn1blmw9NsdmTDaHi
k/g1CzAjRBNlu9O9gNZu/nsfRkejbgYpU435YSjNL0ao6qttkVbPrF1tIkHYUd4HeviYAkL9vghy
DNzsfjFI0aPUMm4uep/m9y7vAhVb+Gs5pbiJhxhVFfBUxzCpHWcjvL5yWh4+FB/Q3E8RuakdNP2r
O/aUCfGeaVuB/2daf1dDL/6R0o9GnW1ff+gNU4dNi2rzzlSKc+pNOei27kVM2f6RVk3yI15iur7g
jLbqgNrgaz+cn+oggbPBDPNjuvz3DXafnfn6/+wmlvlBVOyBUhPVesDR8R8b5X5K0Urx6t/66eof
UQO/H/xZPxgqFcKQDX8clv8rYBMATV8oKKXLx9OBvrVgdLgWq8W/HQiHgAWKtRt+WHRMf3pLIVqL
pfotbxo+YFoLU2zt5AeIvDhKzIsP/QiFytBZBgum3jjnHAXth4SC6G70WAeIUszaGJvnhh4HGlic
a9GLSowyZJrv3laUy73Tb76RvhB66TkUbG8zrvOIvGSnH8S57s0Jzoxyqj6qjXuVsGkD0w1XQZ0A
F/X3KyDwXnUcur9eqQbdJt3QfaO4obnTloGzjQb+k5YFgcjrpWiHXkErlwq8YVahajciybCl+HWI
OKmwOAAwn5bHqsqq62BBT+CHbR4ru/NOUJ7WO47Cm8eepcWjXG0G8ZOIzdBnxWvElooCae8khs35
3Ryb85ZKJt/mNbQ83umx2dxN2kFfPr0p1MOfhkuh76FRa41PbRSJRZOPPFARn4iZF6FYBGI2yxID
C/Oupnlg5o27HYxbga4TKD8fOoubqZ2eBCFm08sVeKg/8qbsb8BSSwJa8t/gaSBQCPYQfKqHooSC
YYOhee8j8jvz1NUvJnDvZvi9GO34Jqza+TZ+G6YR5CgLyt3Sa6AR14c2A8MDF/FbZT2CqliU4r2Z
36URv1+ngOIOGOUtXFxFTPoqOtA32J1gLYb7hUOoU+okynOTWf6zqycPRQlTgEiAxTdPTZfvxAFM
EuWZIvgfAQ1L6e9w9zzwxdGwC8t/nIB2CFRHEUPCNkSjcS2GDb5jMxRKSnmzhDg0fK7e4zBQKbop
S980rkXcchtJ9KRqOl96dQVag83BLyjXDrA8DDB5ZDe+PVOmVThn0VP7QDeMyCWc2DvwnKuTOF+Y
G8iuJE50ZfuX5eYDIKba0YpL70tGLfOhVztjqRrUn9Qa7BEpXYch55iVjnvhYUXN//CQHEYKJEkE
2/d3uCJ2FMJAB+nlLmReg3vb69br1dz5I1iGb7KYxfGdzs+HKd+JWQZIT15TBMViEXm9FDudRSYM
aGF2dTFtCM8JeEr/vI0LnfhIiospL27zYrrtbuRK7tiv+uqYpuXnVfVuxs3vIqMKBmFL5WvSdQWN
gUNS0TsflSOQnHZ/W0GKIzqY3UuKlLvqzF6As+udfLoanEk7WwuCANihGtYYWqvUuxM9UH3aeWBD
YNpFg08XkmXdhknM8b04r5dB5lqAJGnO7l0uEWUAhIYXd04oDptOMsjEBhCtwFlkN9bcVbD1pp19
K0M3T+DMZUlISaMBBhTQh+aVXG4+CZVD2rUojcXpQi5ctyQdreT8HZeka/4+Ym041X6dPju1Xd82
uVmDZcLgZ9O9pSXOvahyq6mfW9ruurZz7kUS/eLV/FMlgbMW04S6BC5eW+Bb+lVFJ9JNX1CmQFsm
SLO+3gNpSwdDOQfag+rQu7mjMVN7KOODqVrpwwxvyQKKj9VNRgqgpyS+GkUpIZLGrbOXILTMGwld
s8xaNtxoXvNRYtc04qyy8KYBLimOF9PRD2afqTFdVRIi6YG3Lg+dlatXlTaD8FQY1rXB1uNtqyzv
Wm0/pZyPOn15qy7DKhu9+fNSTCJLlIgyUCuRUa8xTLR98bdz5O9fC2dzYszm3pnUdv3bT3WwAPaK
6dLt8lpyyDCI9xqj8hlY/502u+guphQZ9mpYFYGgu7qohge96N4xyntRBdJuZNrds56BdbgW0ueg
ABwy3VL3nvSoaJOR3XuErC0rdGGk933K65pKezMltY7ylNVZ8Aw6lX+0k6GlrhadDGZPYaxWxX+J
VCxuCl+e55TtRgnaXHXzW+5U5uPm2ebBi2Fl+t3mWSmBvvPdHKKVt3khKqLsbLkXyS+GOcyUf72X
OuoVSvXqeb2PRk8hIZAw7sHUAuDsM9e4VuM2z4HhAK+1ox/ZvDID07q1l2G2fUxy6dlWCTLzAs5y
ESCmVc5pQaU8M/ssOqhSiFwt71OtNtFuw8VUMv96K3JX4nQxqdxEXdcJ1dXJ5wb6JQjDouprC6PM
zufL5jFQC574rfdJ9GnVz4du9ozrZlbLr3n+11iV8+egqu1bL4AYbl6i+yXasuvXaE1XYJnHfWg0
mKfCF23y86vWVqKKBux2uKvlUvX1ZYcEGcRTwDP7Fvu0KDeLl0KanU3qw0VIGwGRcbX5vI9eE8Fq
8icP6BSsKtl5YZrVsMn2FNV8FywzbtO+zXhxp9UE5q/fadCmlQbnDksfBfBrS89kxWKeQ7qT6GAH
xfDmIuI2bC5lVRG7ye98KrALdyBhsZW9JJQB8gvaP9ZRZthMWx4LfJMD7APNqQbwmwLYjEOkMNfp
G/WaUKHSd/b3I/DUAPgudgPuoUfbi4Zrl6hdGLKBT/MUK0adF0A9rLGWQfLYxHZr0pQ/Xc86qIxr
cEqNM3Cvxk2etiUA9ZnDSZ1JJ9UdyETd3lZog1iVdOzh0LtVGh5LcV5D1lG1uiwE938Jb4cmulOT
4YeR6S74t+x0yrBmWH3+GbVmWPWSobf3Se9qt5fTXwavN7HekNzxwgKwn5VkpgWopVXo6M3WCJGR
k5+jmcOCaFz+AZrkax/73a0YZfAhfzuMdR3vXUuhV6/OinzpajiF00Rb5hLhDG3E7zSl+/OgJg3n
Om2cHYKEtuF5MOt7GVx21e+XTs77qnapxJXL1bJ4K3VKk/EQDTBuv8XIldb21PCu4Ytn2OD560RL
dolZk0Osvd4FkCPGwYuDXvkQFe1rZSJVgeaDswxSZggG4dHmBILCPAoaRSWDrhvZsRviBev9p68Y
xK8p7SMrf/OODpY/PZjk6d3l/Rv8KOcsV7YNQXzpjsVxM+jy7q5X5XCrx+ENm568pzfLW/x6KTFT
wwdXlNVigVL5ulKiQfnQjHF8rjWQBpeailm1teccNg4e48anfoy1Z72KrgXTBVIE7dlEEuiWIEZa
bFvcm+dbnJtB2lymh0wpIw5jKLC+lcFyu9erMQOFa9OV4QLFJUrx6ZxEO0B3llzpjgEUsgp6wjmH
E+eO9QNrMiRR1XP7erXp+M777GouBE192JzF451bB936nqLgkX4j4i+mmMviS13QH6ft6tZ8MeMw
AKS79j7CvwaTZJPNt2YNkgYwzArPKUP5ZqjlurW7+aY1iGZQ5kyrb65Bn5g5sFj3zVPVxsCol516
8P28/OoO8KQtEJCAfHqwR/+HR+FO3g4UgX/PsXlELcSJKxLcQIcFSxJF5zcXcYKzgHmKGLBG3fVm
r3/q0tJ4b21Vtsw253oRN2exbqJkrhcoUFulo2aLTX7MXqYft4+B/LfThdfw6M/Wj8e7D5AFGvwu
qor89O4T1ERhe2tkyUPsjvEDFZf20q8QZPEfRpK116q0Mixi5rTtdWh7NFmACf6HtlhfMXiXdobF
pVraF97pJMySPokh68ednSvtUUAVJnYnj4Y/a7tQo6/qFuj28KhCSLtbcRhSkBjdxvvAfqS7L8bE
vpYTMKqHPsL+6j6Bhh58jC2afpfjszoOwztjpkxIxH8LGpXAOrARFvFV0OcfHDbQZcsGop38QxNM
y2kIPd5FTw0XXM/A7ds2jzQzUs7ZZPpnQNgcOIG1sb3W1OGr6GTYXNLFeZz6Y9Jbyd0asPlZcJRf
WVU2g69IvnexKiRfN+ro3K9hs6GkN03mPRo0f91HpR3cd1B63Yu46lIOMltTbXY8Si8NYt2cfxVL
LclzoeTm6V9DJWqbTNJRKO7CetI9/TLlchPi9qvQxHLYQueb57BZt1tUWrvZ22oBwGHVwMJqx/ZJ
Xb5FTWs0913nWmuhmlhF1BbQq02UMrbN+f8pNs0j+zZT0j9zw0maP3Nb12+zsXbBDkxrKsdm6/pC
19BiSaEgjwIIIrvCuO17+lNbqm0ICyMYRycaIa6AYGrnrxP7BHMUn/3A0cd9a/AalVGpfszVXj3H
NsVrcHyl6llkNwEtCK6sW1E5gzOvehEzL2WPwVrdOzjlXyPFOKfOcGMU9vlXkZKohovnuOAl7SIA
H69Co7X30it/0UYv7fHbsLXgl80EyChstHMfASP7K5c1TTjCoQXKPyXa43yG14rzd0qN9wkkoo+x
M75QlBve5jNkiDvRzQlYJJ4dlIda0cJH0clQ9JZ9clOlYBH+5q0Y/EpCiMkpY7eD68TsX4KuDm+3
MMniNs5CQJWVhybvtX3PRgrFzk72sZycD5yFRQ8i0TPeAyFFKbOIhV2YN3zogqvG6LKP5mi0z1nf
7zW3c6iabDgA/3toOfX1SXz7DuKYLZR+x05Cxfg281Qr4YM75PlH9sG6/btwlYfdOrOxhNcj3fxv
M3td5RwTJfvWu8l0J4MZda9XIha6M96904mojfp3azbL47+GBn65lHW9Zd7SQ7Ve/Y9aNeN9qZqr
gi7vubbnqeCr/hPqbo5K3YpY/Hyaq9DbA1lt3ISBTyfVTyQejW/YFZNHdNAXrR4r1M7mJ08KsfIm
cbdC8IhOXKIFsad3KuNmKdWZ+wJi2kMX8pOK+cJdPD32VeBSC4qrLcWWR3SVG6QHA86Tq3eGNdeW
4f0PsNyJhIgL66TXDL+aSVy2SSSslRPQgEcnOLDPPWDE7JcZZy9W9WdnGQxe/2804JN2Zdd8hNh8
aTNMqPKwOHDnKVfQmvooUqF53T3YOh8AXeOovgut4dhYaQbW5M+AlOl2Vmz41xIhhn9JIg5VrbjX
fLEPJ8rI+tPYwD9jLQs3fVngyVAFKZxEgXVy/q4XN2NpaOqpwdn8I79KHnN6lnfQO9fXm0EC6IvP
96DVO/stnRi2+Y0SSAkog8ujGMTP0WjwWW6in5PeBKlrWYRmvEuny+Tit020TQ7AAQTYxQimlcy5
+ciVbVJwyGFFR/MLPzPlh/HtzHL5pLtWs4Afd/rtUBROBrjn8lhZZM549VsRR82avDu2YvXb0Z3z
Gzr/dq2q2/StyihOm7tmT/MVNHvD1TRVoKrninWqVe1JpIxlM9usiyHKOwsGo+VSBtrujGtg824u
DDHL8dUqLnEe+neiSyR4iPz/4+zKliPVle0XEYEYxSs1z556cL8QPYoZxAxff5cSt3F799nnxH1R
SJmpFGVXAVJmrmUcRoC/9K9eyC4NBJCC/joFCGKgQwY1Gk2Z3cyGaqm0d5EctIypV/UGeKnerAHE
2zFaT4YY1hFo5VdzFk03ihY0LbnAa+/vLBqcihQezq3G/jDG0yHUmi5+BJJI64smFNsuSQHaQuaU
R4MMDpzLokbaHByzvIKyBDiUmjhNpoIjTwETwaxGAwi5y/OzZiLdZk3dWcq07lq3Trl3qik/j1mX
A/516RayarY4/f/DSaU8kRE5ot4iQ+3Y1UTJP+gIf5u9cWuZQmC7/XptNDlz5B2fHHHwQiAiIZ8B
2bB5pItLbp/eiCJKlS2lCdLuMNumomR+PgjQKdEManoDVIWjTNNdoAxZYoGErgFOFKjtTMDCJOY5
xhvL3AN03UOgtdl+ESUB8jPXZZ43Z8mfOZjkdC3hON0H1HI/4kg1Y+A/p+E09Ry8wSgpGycvX5OM
Gq93hhWoKcvdIuN5/UUmYXWyOg1QoGMX+Tof6zuycFIghpWufVjs28YuDmwawPKnlqbG7hsDRxGK
V/P1mnAyDmLUJBR7MhEO0MQDYZ0lsJRO2aS1+9jhexoVSgTuVbP0zT5pT1o+NifSUGOShroj6PhK
n7pkxAsT6QcImWxo4qJYhu9d0JiaN8viW9HsVdDwzVpApw3/y5MYJZB/lhJzZoAESXe56YF0CEws
75LGBxuBptKQxmMLHKMNtrJ34MMLfmCDtY+kAMp6N+FQGcXGEVL7D8IAH5U/tFfXNYvIT2S+bsCT
98uJ9UPGK+NHmRv3wN/sv5lV941ZRnkFiszPom/yqw7wJWzHgwQJKZ0AnC6qsXnS5Q8IluYPVVBO
vielPOjg3HsgRTvsQhRg388DJKMcDY6D6WWSw/GGFJVpsU2QAu3bbWnuFUHTfWXJr6nNy5PRI/lp
lYi9wDvH/awznPoca+MDwz0AKJYRwAoxhXU6kuALMIeXzuTGq9C1tVUXNMa2sWVwj4NG7V5mxVfH
TeWpr6p8q/cgcQPbLHIs/+EfoYeHeW1uuC9+HeNRGpN7R1MW97Q6raGuOu8BAZ4AH1jG2zyIbby7
BLaKSDgmMNd0q0MBtxt+KFqrXtcReLBA4QWQYDHm2wocVhsaJunQ7nsehOsRAM0fBmkCOjJwDGy0
YSxavIPqk/ZZ09VoSLt7YJxvSUcNvza6yZ+oH0gAohfZsR3KUzT2ww7gc9axUY0tC2ANTinelu0K
/8w2w72fNEU1gWIXQQnok76r9D3pkAprH40yq/mGzOZuMnVfkYPtbWZ/s+Xv1ZZ5b5bkuhHlOD9S
y5MYWebpf/tlzNjnf9ZTgLfCs1xQVlg2Kire/TRCJ9BrJD41H1mH2HDfJfwEPKVPqAgSuzDFi0Rg
AOTs28gGZyei8I7Xhr1C8KLaRJYePgIxN7m63XCh0QDGRwDH47UvwMnunmRcWSCneLZglogegTkN
lAaQt+6DUC9OL/X94wrMF/waSPdXDaDET4CoN/dZjU0yDXH8Wa81q5UHwH4h8S7pkUCesBtLuP1R
8hVJHaPh19Fgs4dEZ+bedbGvJiV54FMmD2kJNJ0a6ajzIUwX4FxaxhkIhumMhsYZ69z5/bc1FCVT
qzipkX7t1wo2DxDZp8zU+k+gPwUEdNiCbCKO3XtUmbxYZAwVWKYR3Zu1fmwVJJY14v3eKOUvo4zB
LYGvyLoUwAnSAgU1aI+hsbI9VausMLUG1ZR5ZR7KuHk/w8jwMjuTwUyNJ3dazrRb52nlWU+yQ1Vp
wY0akoOe2gFopaYjHAHFWEpt1gbqixoX4rzIOZJKjnjYgS8dVmANBWN7nGWo6gIJbGfHzio3XPlg
Jol80BO7QSQCZJNI4JAPUrFGg/DyOqZadocSBBeZdnG7C3KGpMNM5nfI0ANyoxOeyWKRN8nggvBc
tjsyA6+u4nsHV2uDnLF1XBuA2CnK9Jw3IWjOU8/5XPXNofN4/GMEMCNo6BsQwBodyF8tBSgUxd49
7gY4c1QmiRevRODUX8mbkdXexTHG9AxshXyTK28lvCWAq/ph1h4wGIowekptDSihmfzBzBqMkHl6
G6aJfYzwFcmiTHssalM8TWBFLdqMfRTe2agHbL1c5NxHI76BqulVk/cKVTFCzQSNhpxfwcX5YpEY
SYyC3Dbdz1rkr5tgG8exXRkhqksOSBNp4RMyLPiRwCsMhJ/0AbixC5RFGXXgzkgqE9CljtB8IDWi
Cs9OxxWLEjXW7AJvc8F5Hr668WrLvcyyIK243zq2uVvcVnmAg1xH2xnAU70XAXLpkQShf42SfOtq
INaawvg+7+T4ue5juZZdI24NiAEOQMb3FMbC+0kgCQp+OmF631gj6hUqhzm7eMx/1aVZHQjfVXTA
eQIZwQLlOrjIsh5q3FSiFqfDKxffOT/BKx++kOnWy1Prhn+QdavzPD2BPegK7BzrJmvHnOUDkH+3
jSGa1aIgLcCVgPiZBtobJ6RoGns/AljnvDhH3ot9RjhxSwaLo14Cok7rBgM8RL8vhExYYTHgVg7u
5p0iYM0DByQWfnq/LxP3s+Fq86/vfOshbl9xhAIzUTYAGSV1WLXDGug+quDm93z6+JPkPyuzSg/v
5Hq8RzQR+9NX81KL0iOrs4+LiDzI1Ok3wgVV+TtF5wA7orOks1sU84fk3TpKe3lZPiNwm41TEaOS
Sv09FrlZCR3pySJ945x8oHg9Xcmint7/F6ZMP/EyY+B1+v2XzTwVuymq9fKXAthovJUp6KBQc2hc
eOB9BRG72GdVCMIRkoUghB796jMSOfsLSUAua1xmCxv8eHvU730mGfZaxsXAgei4nsBbtTZssIjO
82ki6f/jQouL4AMtRoL5GtTFUY8WrEz38+JwKNser0MhbntemVxkhONS8Kt/DD1gXZDIREZktBs7
gDWCevmSILjVrONIJJesC7EpMGywWYA9DIQZi4r01Lj4nftVYusbZNQBunHRUK9zxQnp48NhXhk7
QWBBkQZs4CaeYvU8SgNvhejKT8ez0h3d9OlBMA18wxB0ubXqOZB3oAWz7mQ1yWMpy+c40Zq72Cte
Gt2e7nJeNohW/pYPnZmgYMrF6QiZKUUKQuBbBqRSJekFcvRH1QQlaAy8COkti4JWAufu87IITVAr
tWLCSq+LC89DOataibyRIqxcQG6CHdIPAb3heMX0kEbe+IDMpAHEvqLA3xX7QpKJcDh42E1caZTj
kOII6JPMpyE1g7AzvB61ck+zwG/W35fu/WKALA+xA0aGWC8yxNE+sTYqziTSKlTJZUXyRCO6oDIC
eB92BUi8VJdGTcxzEKSq9B4l6mzb2CNbEekzakizeolsYi8PsyPJEtCY3waj39GImuUzLp/b7cZD
lHZvP2OGPfGbzxjYeqbIZuWeZmmZHO5x014WLkEQvdOSMHzzGYdYf/MZjdAyzrI7APdduu2pKr7b
7qNjIBEhUNDNSHTCsU5VdME8dngawAjDKhmmaJ0VT8x0whOKcnBGM1vTxBb+9oZZ28nFZtNTjTDY
iI33XahYjRr8zpCDj2xSGnpgT7+lWrTPFANSoIiS8DQcfGba5ZGGHvYvh7RxLB+haK9c6Zm7YWVS
3mkC7nQgyaOAzgAMp5pL7niZ7ElJK5C7tnu5oLrHQT9VnwsH2bdumIodFZjP5efRq7AfUWm5YaJ7
MZohXJPWln4xlyCwbkSV/LXnVrjLXTC2uHnvHRq92ddhh2MSJaImYVH4ZkhmHKUM7+Tp6wSaBT4w
ePPkGzPAzscg8FXuaImkvSC0qI09MDgj8PlwHh8JPauI9WlvOWW3oiGY59gDvpBCcTqSBGhoph9I
PT4CNxEAWmAJfm8f5Q9kSk1klaitVv7/Zh/Inj3A3lJgXLP/EDQtdD3cCeMzj+OHNgbzuC1TZq8c
q0TpBEo0XWSNvekj6yE4UtMr48RuR19G7bR+a/TPfh6C2JymvdUtzuaFQt3FojG1gKn6hscginFc
8EaBccs42QmyfYw6NOZGf+2RjLRk925oeoX0Y5MhA1/N+JsdKf59DeAvPYwyaXa0bG2PlvRp2v9w
GWRX1iibTUvjsHyMv634Nxkt0ehIRmri4//wIRaTqkzxa5g/cmxO+9TD6dh//1sKUWwNvZGHSQFa
MdXUCghLqI0uchCOTWCOexKR8p0ZKWqCrFrmRgGXO5TXPs3aV3eLF+rREovJ4j6IvcbPK6PezFpy
/++TyZelIwdMz27Llby72mUJ6lmor1iPU823EQt3dsOBYKCwTFFWLE8GK3+8AS41OhR0AgMMrO4A
OqXGbMQuwTn83yYVMtNWmh27fgrSr0uuGsvW+kvRAC2TWaCHUCOUSw4Xo5+sfm1a9R5M3B+AYhDf
xXoR3wEAq8x6iQPURN4noHu9i5D4qQYkLsc+vZen6tWEpE2/8grTuyM7cOXKrd3h2WSZrYMImDX5
mbqxUZOonjAkSIP/ppaGg/tbpe6ebmzGWwBEA5/XifiWg6390xTWB+YW7FsTjwC4xhbuNo2xdqrD
wl43dV5+a1KfDHodaJa5xxuwEpnVDbk+SEPSbP3b6IBdi8nsc4nnJbDG7OYwZEH2iHKnXzQzSrJv
qRHYjzhMEwdaO9esntZ2TPMfa+dDZK9RJLesDXS1l7WBhl3daoTxVqypo5vrIvVYVAB0xiH4V1BH
I15TNd0tlTI5WixHvXqdF09ObyS+SFA/ynpjtkUltglAzejFVnPtatXpwQNlIQQdAN+mKHH3NExx
9LUuRI3a8qkBRq3SLsOxDhHveDVe5iJDrLs2gxYAZb8o1rWXiy+DDjAJbhqAvHTSa81SjuQ0yE0A
Rvp1rldXznl332nZd6nkuJ2D0AvIzSfs+7MPgNXAoQTk0mv4potDe5/iZPUZYSMSWyBb2iEUAIpV
B4V1QGWRq3iy7KuHWvy1VWCLxaPWvtZ5n5s+0sGqS4GEhnlImlRZWyYqOMAErCH8rgxJ06Ls7pR7
7EgOyW7WBhag2AJmsh1g/0sOEHSX73G29HX2VeWAGB6d6kk2BogXBbZ9Q8nEqVxxhiOXtomaB9ZE
9r6rS8+nITXAzgjAUZ0Ye0+X1jqLXWPdeKFxqLtwXNE/pgCy7qFVQ8oWWYb0f6JhI7K3xkMA6Oxl
LmkXY3JFWtBxG4f/YW4t0nXfhda9gQjSvrd5vMORUv25G4J1Br6Nr6g9TtZ2OOjnKSxwfARcV4Qs
odDs8pM7ON7jYKfWoQTwysZIC/dLNCInDvqiB9t3kPYCTHZ59hAP5qaIxBVoO+MX3XbxMj7WJpDU
jOTezWvgwSuwgyJPctCvRS8KI0X4hRSNEPk8gwucQpmoSQDxiFmaIdCPdRP0LqDGpR41RlMN67Ip
wEH7qgDj4T/sZuNk+BVJ5s2eyOxvPmdb7xR5Q3gmq6AuEHUl+dIA30PbAWDhyYq8BmmAoHyzkJPi
oh6rB55lwPZ5gywfX09a7xYVY7ax+6pcV5Ht3ahJ8EO/TZp530+le1zkdSDZqdO7M4loOvXSHITc
OBQ1QLAa35qqVwzMUuq+FiJmYji5l6zs9iKBUIVT0Dh/QM0maK0MlNfPQyVzRGuCz3LyNousx1ug
28v2bKs4iV1m0Q2J69vFQGgRSqfjrl314JI9IOIrVpYthxOuPkAWZmw8N04IQiABkq+6MNo7p24Q
TxsYe45Klq1xwBefYsbKj3mgrUmuT1a8G8My35VqfoUNuCby/mMW5dox7UxAgCm564Qh0qVB2AFs
ZgsYVHrhF7His66AJZ5OQHIssrG4sTb3AP/vIv9CcvOLbdsA9auy7/8/C6Z8mH/4aIb7RiI+RxxV
iV0hOSlFSi1iH4qlyhLTM3dte6urkc7TX/8FsewfFKo69vSmqwNxyTQdIJe9CxOUmWUCrcZOHtva
3GbIAFoZQz58dDRhbcO0CLc2Qs4fixqckwGAYvek7SxAZ1cpw8up0gaB/FwAq+dGymIy1sEo+sdi
6oMnJxP+LO5rbNvj8o6mTHicnnNtAO1ZyfsHjn0P0grB4JhICyfNAzviYRo+UiMt2a2C0k5ATwOZ
Z0XG1cM5G41okossp5WGO81+FN6w7lgJzrM/d0gtQ+wNKRDjdlHQhgcH5UW9XtQVvTDQdqmfRLaZ
BLY1upfIUyNaeepUQ8PSK8E10Y32nWWycreYUG+xo2kk61sn2mujcVxs35mBNxY+Sc1H8w4PkhfH
i93LsuoyLFduudu6e6DiIS1zWYiuOdGdaFsa0XRDwdB0CxmehZYTFltHj9p4E2rFT0AZx7j1wmSx
mwYgFljVeDbSwF01vR5swFRWYSuosew8Itgwtb29lQD0OFNjhfwBGx+FhivsVaTqHLF35kfNs/Wd
meSnsWg1CyQZKJ3EiVMWAA4cNj3VYJI0ZwgE+e8NRgFezj1JacKA0/W6y5zHyqyjCyK5X3Pk+D5Z
0kqfPHALDLooH0hUtPiJmRbPjh0q9p6E5KDQAN6F2fPwjqmmdMMGR8dVs+qHIbyjRvR5dKdF/L6Y
ogD19SznoCLrwiOyPp7fmSFvTgOAc3v7Lz9H8x02Nme4LKQAu5aOeDbwbt5hY09jgZJ4VAE/AgGw
PSMEhvx6sz54iFMj3F/0ZwdZtK1PYzfO0S0s8IWEFlAgFiPqhfrQn2cbrmbO001nD4ym+kCjRb7M
nRcgr02AXJT3q5LbxZx6r9dZ9qjqEjbKzEPOf7lF4D2lOhu3mS2no655/GoibLEGqn/wpU4BV12D
IDOGqaUPSKeXfNwipP1iqmsFuNzNJPjCsmrTB5nzAzlRkZ3parvjrheAnKQL4jtvMwPeKBhX6uV2
bM2WNCRMnLTDvuTFsiPgnMUq0Lzry9lHB7a/jZbHJQjmEPmkxjbCS4Eo45VGjj11KOdxitkiVDFT
qWnndxaFFhSreCzBXvsXLa2Ac6ukAA7KP7zT3MJSABQOT4D39MEC/0WyEmA7OHqmwJNQC8WDqzfi
IcmEu4krc/JDD4AXHUhs0wkQf0GUIwVNDYnNthjEVM3jN128C0TRugIILeiLiiOZD4DtYffUnZto
qFdegmIcGrb+v3/zTcP9B1m97eHo1PBcA1kdDGQVfwIA9ikvaoBOlo8WK/gxsAsL5eAjWydhkyNT
MDFu1LSsmM6552xDkEveZjNWasGuyKbGN+OuSDaDG/frzkZ+HU0JgvZlMpLuc5Qc1+1+cUhatRAy
tf6xkEiwUXydTpNoMWDwNz4NK+db3FbdmfIcKR+yLcPilIDfm0TUvEn8ZLmVk3bJnZw5G2n8qn0z
w5xiALSbBoiFVWWkCT495A+oLvI5nWOhGupxRxVKkibTgVqnh/yNdqK6SFSZOseGii1p4iyl6SOV
XC4+k6n4IGKksSNEXlyoGQdPIetbzTbQQy2eNYUBmqdi9PZk0pLx4Gq9Cq0Xl1IXP3urAOeg1u36
yE7xCB2Ka6OaudhCVWwoZRNHAL1WcqMIcJTQAFSlz1FA6QbetKNcATPFg6gf6vpCw4zHK5wXeU8D
MDnvTZw2gEQECQa4Wx+zHtBLZEU+tL7WZx9xnbz1MU0J2IJN76l0UfcwI9CZA8i/KgVITg1Bjpdp
WG1Ab4uAk1IsMOSObEYw0igM8wW+nNmBtQqCGmBryDffjBK820PrAO2PZpevvt85oyFNidVS77wC
XBZLkc2bprJAaYmoOPirqwN94nIMnqMuNW/C1oyPuFXSnwU1avZVVDUQp1UaxqRjL6HXlr1GZC+7
aU1Y4wCEfxFTlz/bQYos8rJsnnQQOeAkpE/uwljTtrob12fk7dmHkPHk0AO14ZLiRWoL9GFxb3aF
XKdT3nywytbwhzypviTMfWrAefdTNBVq6hEO8wcvAD5LG/3ykLqFRJhzhLLZE4WJs1jgFLtCCtMc
FAagteXjBxYfKHBsu5LftxlgI0AIShOirqv32BHFOL74TRIK9MTv2L6bYIcd3GLXFeO4Jnqd0OIR
koLrcU3kO6XRvB3mRuVuDS/Kdl3Q109BCZxUHN58D3L+GfsC68kuZLBjA0/2fxr05TOwh8xTRVSQ
ugvaR3DcRxcz/vZGBC7h4jqgsNG3WiQT2vG3TggwrYx6DuLo8RvpY6BY4m8DNkW6H4DL1asBfDrf
RVQa9kzhSuPfyvle8SYfHAqgtr3MWu4zNAkBDwsgkxOgERJt2kbYliMoheNAH4BA+Rmcr8XZQSWx
ROThmJAiUTakzXVdbMD95+BlA9FbbOyzAQwEyF+ieVPTcf1CXd6AaynQra1rIaUo1Bz9Q44/rZ8V
PP+18Zw6+9UNZYzsmHz6EHdmvQHdbnZJ7ZKDbS7WtiyzkOSGPzjAAU3UVVS13BJUqFEhBc/uzmJS
pIYLuGiFG9K6YtJesQFHweuu7DcsA0ofMqlBDWso1KClmRTCDw1xuDb5EcCV19IcphfDv855o3/T
JSdOW/2qTbcHGGL6C8nsE2gTAP980oFfG21NLUxPWtChnkoJqSFZHTaVu6KupC7w8W8AyAUpa+uh
2le2v4hrZtS8yNjmiYYSVg6usXOTr7SibjK8SinZbBTW6NZDKZAQ2vgIaSsN6ef5nEfaIasAge+A
VfatxitKbOlzVCQruruYWPRSav/ZryeOzYZQPHheZR41ZkSgTXWRVogiGOAupakEwb1Sp3G+q+Oo
O3Iwd+JbXfAM2zKWrJGZaV64yv5FmoU7+jTWW/AZ6VGIA756qHZ5YXanVLTrtG/5iNx0ZPnO3bB0
TewhbM+fxzEZeMrAAy+vHzgs97FTDFfmGPa3tqr7G/V0G8iqk42YCA09PJocX2vzX4KPwZ7sUNQG
GOjcHu+6sWLH2YSskVS7BTrPABjx3/5IroH+tx3H6yJuMjzCZPk9cozuzepG5eVn5LwAEnsQPmsS
6VNcK07D8mpFxR2Fuiie1obZI4sr5zIHynrmbIDAO25oWLiAT6tCeUemNOnVnkQpKEY2wegO4PpC
8IzslX+HqGvMtHgEfOKL7+TV9xxoA40v3rQtR34ztNhYjWzsVqGnDTiRQiUGNb3ojhOOTi7zCPjK
V6dCcr4yoFILrcidHZC3JLIefk/6T45kAZ41moV01NkRXmedtYnd4aYNxJ4Ng430cKCjUKNEQZPb
F0JHIWwVJSqlZ1200fqBmx2uTiGqxLq248pyAWb50585yk1rtgBzVmQOaZng/TbFyTFtFqiRtQ60
0kDOIsLPJLmq8lvVQLTdat3kcp8VQXZJQPpInpb55FMquxkzlPzh3HPbOKZWbABj/7LkMo9MlCvy
Mu9Qlkt7Z6dcTYH40BfW1YvL7uQm7Ua2OUCXihFkEqnBS9/uCg9gCUh/P5lxANw56s5SmkRjNXMY
ANc0K95MevHC+EFHTP1kK3JRfDURnQ9Svuutrg+x8fg91o0eIfBaKnB3hndFpIW5u1kY2u15yCww
qZTJh9Sw2yNlLGaNjqTGEXRkPQddvcpkBHvgS55jyvEij9+zNqc4LoqYVXtRs+68iLgNMAWzdb+S
D2tEsYzfGkaz8jQut7SMkevYEoGBA3TNeII0CH2fqdc6dY+LA3cy7/TEJ4Vt9Nhek3ruWgVubFZs
RlsS1m0PhEpH31fKzeKLeu9ko9XU20C5jgC9gQPPuEf5rYX63Y2ZuvGJ515257oMFwb0mO9Rn2zS
Py2cImj20yjDsw7wG980MvdHKR6DOKi/m4mZA04wNnEnKpF0LzILoB/cfahiuwf4qem8miJTP8f5
/7bxEHHz/LCR7rq2t/FYN98G6dbroGHiAuzK6OqVBV+ZYsy+/2EAeGEUOjns9pKyAD5cA3eLZPqM
uBz40arwR2GV7rY0tcH8VIbJD9ALuFtu4wB4bbpmvR4LXa7IOAgswC+8ziNDGmWKIw1Ef7+13dJV
HrPUHbd9vJlid0QhbzbdUS8TP4DEVN5oQA3O+lHM6lb1Tiir2dTrkn0fxngUqOlTO0x3o+PVd/bD
4orMWdT2SB6a6v1iySM32eVIg8TGIwWGpw4ASBTWoChVLSDbrkLQJsUpNfKpu0MXDQOKMBC1dBW7
GjU4WnnpTR5PS3/RvFN3E7tTb+q7d3Iavp+7eF38kSzw0nFtJAVbabl7wf0lPnd4Jwt8y2D6Kuwl
YIIACRP4bJhcQNfljj+PLRxpXJEBg920Mh9c07yrQ9z2lQsaUbO4md0CpOPFTWtqDvK8UfGrK4zB
DuXplapTJxzR5o8RR4mfoyraCX80cV4saaTmuV39ONRdtw9rCzfsJkIRreoB/HS8xBVwGoMOGT6k
IBlpqdEq2CUINK2bRrarxcE7u1xkNiItbr9e5i4OOl6CICj/5CQ18nGD3NjXdpE92L2ePSA5doUy
lfSORKAiMk9xC2y00PbL2NkAJ5zfKpy8Pqpo9i6bcKrlmGAZq8wIVGMl3zhWw28kWixoAslefSwW
ed+8+Hi1IB9/W4Us/nWVssUJt1H0JWov9eLqtuGzhTSuPY06xAQBe6EUqFqcFRVzgajZGnxbTK2+
AsUjW7/ZlszbkbpJdQB022w9b0zsGGQuPIqz6DpVMd+JsNmFBorhQEJqxWvEN4KNltniGUHBbQJG
rw/AF8LjN7c09SMLn0GZba6GPBhO3ejkn4oYuJdK3ou4BNC/iOfpbJoiv6p6oA5MlnPv8vYDuc36
NNnaQE3d0azXVVzDApdRzgGvq1bvTNAjT3+sQnJaBZvnjeF5B0Qyn6esTR6CLkoAoOZpmxZb2DUN
Z8UUooxPH4DXr0yQl35n9aF3bvh3AInbdyQd2sQA20j2HCLfCud6r37m8SDS1g9lqR+cvnE2moew
clKHd5nmsqe8aaOjw8GYjLtr/jVmA24kgXgeB73DqXsw7drAtD7juN0nAx3IihuA7uTHtGjbJ9vL
7u04yL4CdWtaZW1ZXjTBBnzH2xqls1CMGkjRJq5bd5EHUBirSzZmgVMGOdX51z8vg+FAbUNydRnq
jPuc9X2/tbg4xmk/3Vz82x5tr2/WOUpad/Ow10Mw5tq1T0MQJQR4L30M3dh+IEkFkuJVksnmQMMa
yVR7HPH0KxqWSWTdY8c4j0g02kCS13WAYTPbt/s+uZqqoZ7W/hg9EZxpgPfbF7FRADpEG4DTNPbW
YZGTGTV1pwNVy+mBa69s383XUJu+iurOWy+KxU7L8M4+asCrWzwjq3dAaJUBRtZ1jF/LQouJht/j
cayR8E1XFzqjPn8cLZXhNdotlhHQEC51MMMR5mNeHwD9BhI7UCCFq2VsWd9BaNCgJr0oNbytaanL
tp3WVnjdUnBJdjeA/YBV1pqE1FhxzdnWw547KeINyoeQIIvX1o+aCDa94vkNXAsbSSV3/5ALDjnZ
1yaO64cRJztqEtB1xi+uMw4IVtTDgefN7Izky6TXRXLs3U6pPcpdpNJ8LbM81LbDzp1KFybRENRy
gx1js45UZjHJ+lDK6yBwn48nYOeQLCpHhrguCK7noTJ2sx5vyWOU+OBsZuDvUV7VGmEysPNiV0e5
3CAJBWuoq6DGq3R5BWgWYl0Q2WKa8PVBulCo9w4AtLufKMNFCMLuvPvWcR4LJ0IpSuhOW7N0y502
wSor2gsgJhlCoxOgzKPm4iVAFqf7d51lw74d8mLFRoa4ARIrLlHjJle6k7/XhmP5XtvZFWiuB08V
6f/2LGvvbOVFevb6ttmwCbXgnQIIHxVyOPWi/LkJRHhro+FFLDtQ9y6mZCXSUWzSyXVXrdfoYM8Y
I5DKoaCh93Gvv7fwWrV3FFec12RTtBsYDiO4hTNBZffG2I2m56bNnW2K94UZ0bkQLoheOhwcHGzB
1jZhOxMa85tup8U/AHHNtjhQ6s4A1e/OuizYVndagTddnMOTYhiboJnHPMiafJ041sc4k+OOpgwR
wLzEoXRb0IZm1nfgBfTAhAK1PJHHM3esT32a4m5hgOqp9vge72L9XaOaAd+wXag7ILRSQ1IglJXj
5dJfJNTzcOLrsyQ0dosCbvu9x/B0cHBz3TWJhTqEIV2z3AWXRB7FPn5NdQzSrnUT8TDxkRvOpjqF
BImRiLmjzrvC+SUv+lSxX7u7ymmMn1VSngfPK36kpXUvO41/K4b8s5UDjb6o3J9WX+VfHIYoa9OZ
Hr6NQM+qxFivAi0Jtr3XxE8ctd90KEqjCekRNVK5Przq6Px0Gb3qlOX/Nq+KIt+p8/qEcJMpv00h
gsk1jqQA/gC8XkUcE2KjtZKZIy5TbgYkTzrvRQ5wgvA/yjnAWRc/tqW990P+mfBALTTEO82KbpTn
ZI9tjJ9qdKMEKleN/tQJT9wIqIcs1WiZl7DkRslTxmjHd0qXDr15ZqjrXU1ANViNGkvAuN3nPmoi
q2+4XZ+SNAI2bRtuwNKFErcJ1ZddkbHvmYdiKWuSn/HUK1eaZvePGvADfJGCrrCPHkzW8M9JNXgr
LUvLO9OqcuCpjuOhSXl77RFaW8dNPH0sgvyng+fOL1RVBWH3y26yX9iptx+7wHPXKPfKruIeX3e8
fA22eaejMHiVFYbzqXbGr+pm/QvcdEjpQ5QgTdr7yW5NYPDZcuUCfvJh6qpuG1tedgZOfoD3D/Ot
H9uK3U9e3r/6Yd0APxKnMcxtje0UNdM+bJFRCT4l91n0fQryI/RiJRMgUn1etEvv3+3eaf+jP7JD
Nh2qDzsHZMYWB5hT4aVIYgBEmQjY2+GirRQ0WlXZL1oaLlpNjv/H15Vst41D2X/pdeMcziAXvdEs
SrLs2IkTb3hSqSpO4AjOX98Xj46pqFK1wQHeAMixQ4FvuBcNYqkbgEgcLCFHxO1rv6qBvEBvv6hJ
BF5hij97pP33RNhJAwL+n1FYyE4Lh6fTXsIhZXggK6JQx2gvvJlO80oBA2QA6DvKGP1ONz6hrm/D
miHLrbxIUWhcrOk4R7mRouvE5xaABzfbxfxMx5FP7YQd6nqH+eM0wFs96mORrsxBt67atxB/Z1dX
B3AsCVxHKApg+4866VAZTLI2x98fkvnjJoskS0E/X/w9AhDyODR1kG7f9+BTEvPVh/9surj2DCVk
ztQc8ROlJxosFTh3KJwegpjlROtFPYUOAu0BABD1qTAPpFjs8ka6vjRXJJ5N7yyWnWi27E6b3Mk6
QEciPNJ0j05UbSgAgz/qeJXU4fAS99zeeV1S+aHl5lfkVvhaTEPzPWLVhiIwWWMDcoBP/UuRxugK
A0lrEQLEAemxIkU5LaZizNAWlofIHFq1M6tJRlrwo6ZnmrWhog1b1lGs+zlSHGjc1L/mVdbOs9As
32exmvXFoH+lGdmRFrRi+tc7u2WXPC59cCn9yYFitc4yw8B1nOG7l6IzAQV0rDBi67ZnxhzQmaM8
SJ6gmi5EwpXrYL4bG/TcFhlgcGy1JJlVWg7odD6TpALa0izWqtpDFRrIuEjRIytf2bq8kI8nEM6M
XPa+D3kNTszVPrSIu/wFlQDDC3sidpBecLGqehDrxBVzth0QMc5Z0rCTlukRYEWs8aXMkbLoPF3/
iz2VivJu8akHwbdoZpZ+3oNjTNWBgCh6Atusw4+0nPAlfJ5cPLNHVeABXNdbLcA0wDvLxZV42s2s
e8H3uX4CGR5Yi9oGfzNqubDF59p0IyInCStds7STLUv5RKbKqmq6W9Gve3GZil0V6fpGtEBErIEx
N4mweqwQzaEVLtzzirA63byeV7bC+PzV8mNFug9LZHzcTWIU4YOsy0dtauMX3tjg6A3Q+O5F2fSm
5E0Rxy9eHn+J3EjsByCLPBRMvg9ji6Q0orEAOetDpoGS9qfGsR10b4MWZb3IFmcmY7RI20k2a0mB
8ncPb1QgDtsJmXqrxRrPhPfzUK7V70bvl5OKNJFH9EE/ZzwLHnJDl+t4SOztvGwGUEIqhRX39iEI
5Y87OS1LfB9HiHudQzssUdbtDQcFkPAI+mbc4WPWrGiJ59n4SDMRX70O7WkkiWyIRxN/DnJEZGgx
HZkYDlK5k8mNAjfUMBXbd4KcshGfE0USMVM8IPL3UNi550dKNhHtgw1Z7YLI5YYa4kMGyGkXMAT6
m22gMxt8VCfu2PITDY3nocW574BR9SEzreKLK/ICQXOk2n91IpGhm+9OEn8HJ5k7KFnYFEhGr/MS
VQL45RjWeZ7yhAGcIcu79Y0QsGqA3vPQpIXbqXWOPwY2pU+GyOWBjHVQPs/Ku6Wudwwc296O5OQ+
n3a33XJ4bDB8LrK8+Rx0ANI/Tx7eFneitAdgr4Wa66Lq1LY3zHS8nYVg5ksBkhq/FBIEG2pp6Hb6
KQU501DkwNyrZP21ZV570ZM+fzHtyd6MfLp1HQN0A5IriBimx7SVf3aWVp9HLrsXl4/GJh1Etqdl
q3WoB7TkiJA2tCZANh6ayHiiFQ1a/j1gQfyMEifoca9Fd/fPzfLKet8skWH38rvNdGdCGJgxvN5N
KMiZdBtVCvjL0NoIlWVVoHkgxMNaWMhg2m6g7z2rQkT4Q0GzgnlsN1Z46N84T7aOLbhEuISH3mne
kfStjmKbnjfZLuB1iBAPWCzGUYLJwI4BQsnyDEV8LhoSAVSWXkwXdPArS02t2PoUG0Dflj1qcNDQ
B1mj+qzxRW2d7KBCyTxWYa+bne80ALjikVGtSpTXXsi4jLI63luagZBuEoKqnI6ZT5iqXtHetNau
Horan7LU6PwaCETHNrSPy1nz2bgKZdu41YNVkgNEVq/tq1GqGlq0QLUr3dMUSQQoWWkgjabUPPuz
RYr71IGZswWHivJQA5ktS5RyRKuwxmsu2BBhuGzVcvA3FrzwUdie7ZO+ZCsr5Ig1qiEJe/EYtO65
1BxVSv5TxNB0ue/R47wii8UhAL+Y1SSev4iKtNMOSQRC4y7Kspt9uRu+lYmI/UA4posmC2Bt9Mb4
t6GOCTMlq0eQ2Fq2mx+7vLfclcCV12+BQULb0370AdwwrFfugHpKWpIiQ0HyaXTHpylNsRXJ3IYj
joM89X7ZIAslO3mJfWoaJ15Po+j2lCcu+xpPWkDjzbGwAPAnVyCdglK2w+OWtGpJtpQudgBXTA6z
BS1Hz5otyIz2WLb82MPux5fUCLQvvYnYaSet6AvvUvROWq32KPOB7RDuDs9FLjs/1rr8YAOw4cFI
m3zbS5c/IxePWILGrG+K1w+cn/1bmqXFynHlsNPjxHrsVeolKmN7r4cjkpqUj2kLpODtvN3WVWQ2
W60vL5yP2XnW6i5IuWgHgNYhe8MKeJcMqM96gLcucxzMHRKv8nozGLjNj60IdqE3IX07Dl8dt+rB
tRF1qBBCaAWfpT3TkmYkqx3vUgDACZ2aodugvAd285QMB+XcFXF00Kr80+J2Y5LJsj8VqA+RyNMi
UIT6Mk1qxaOWNsBWbnn0h1bbLwlQCl/a1MuOSd20u66pum96GIEEpthUVew9dVWUv/RtdOYuks8W
UChf4sxyEALTiwMpsxG4Q2ODbqlkKFA4PkbRo5lhQ1ophw93sjebCciuVVoeIoTeEYRHEW6V8JOL
IvFPyBC4j0lifjEmPf0aNYm+r9uEbWkJNm25SsEg/tAZAyAjOnNlKbMCVRwnkyNqTdd1dB6gN9GI
cIKJ1o8zt5xThyftY1dXHeqeUvcSMoAmk6wAUN4j8N8QiZSI+tOSFCPD8wlIRm+ZshhYFR1rkbwx
VehJxZxhGYPTxqayUWMaHR+P/9paUyUoWYUChO4VQywsn0ppoZMCrqSenUbUgnjbeRvacTGgGQ0V
bfr7U/LRRNwCRLPpZaDiJmbjf7caknCIT/3HUnQckEZG3uHRBEXC4uRUJUUFPnWyjp2f0xRR5309
lK/cTdxDAWT4Targo4zQaUGEieh5rJbI5HxvJtley8ILX/MvzJHFa9hFaJ3Uk7/Ig4Uav9kgLxlI
xNUGpB01Pm8QWiBIDtDmv55UM0hCLRdsMMR+8vgTGr+rk1QDaWm4k80epMEfEF47FstZqPaqUdC9
yGcXnlo+MDzdfWR2jbN28TAsVt44RCfbRNRzKgd9OwurAnmznRg78W5w6zHPyW+2cAcgLWhAENsD
p+30Lls2J/WtdN4dlZrRiXaZ11x9kOXTSHCA46IEmxt/UtOaNLMjCck7oEPnH6F1NOmsMwTCogTR
z07ha7WRNjy6o+GAZ2R4mDlySBbYAL4ACMxplskRcLwxAKo2jXIj339z63NpnciCbAfGXcRhHY7u
TRxGg+cy5zTY08MiIlt1KrmjOUQ7gctwfibSo49C0PTka9A9bmog7L6Tk5KC1DQjB7u0p53N42gO
WS8K8l2Wi2/StN8RKEz3U56jzfzujGX7FE+yI8qbURP18yk+e9C5d26p04JYOENwctlg+YHuZBY6
cEFbfbj7dIF08HkWLzqi5hUg0ZAhnL9MgnLYSZRTnRuVgpjCeLi6zmHOL6BeCG03XtBuUAScgt0K
d27AoZg9vpyPXltASzmLxYT8Sitha1uCfY2+vCL0sK0y8F7taUkDfdMFgG9fpV6KkLz69iu4zU9d
XvGV7vRXxwsnoNo62XUZXJagRCPSgv0io9noyAEFY+AnWxQ9KE6v+pTk2yFOA4B/YklaUpQtXvI8
B4Dpdx4CVSsop84/38lBg22fp3zcLHuwHt/vKyd5sqawfKBtp/hklr24WmFZX3oebETQBlcQrAVX
mgVtM26RKGTrUeunDPQb2jN+4slf7EpZTae68s6R+WqJZhq4X0lEAZ2oAQNOAIiuyzLorQ18C10w
ZOlxO9uTBqDM7iFEkUSQ2e/GUWGHSEqX3fsaAGDvfuThTu2PsgcYoa4DCRJMV+a2jEJ+RNdaee7w
GLePltMVZ1o7WcPWKF/U16jvLc6LotUZnJc1qT1pNL5lausynFqxQU1UvrGdMlt3nYcYYiBHZHVQ
jHVqJ6BJH2hKgxeb2jGRSAcqw4YFMKTpYkIz1Kf93MLs0oqvF/1ibvUMmgT0Gii2so5kMlvfuJN0
wvcG+mLVJyL32Qo0mumJhOOkPY6Rg28aMlyOYCgn9Q60nn+qEFcaHfVy+4zjosK0qsfL6+A4JxqY
lri+MF5JWcdtjVYg/KdEx6kykUb4czrrhBYUu9A0/ia13Y0TcH+U5eRa2z7HL8hM0upsq0G9mMxD
iyujG5e9fyevUJN9YzY7KNmAMtpV6Lgtvd2c7/YEQtClbYP04PLMOkn0agM2TMe7XQRWrRPYPvCm
HfY+KWhY7GiZoV6tQkEi/O7UlijQzDTW1ZoUtN+89Z3h4kw2y7LG37NA0ARtz798qptdyIP05Jah
YGAz6eJshSi27kQ/fo3Rb7qJ82bw4zYevxrVq2SFeE2AB3f2RC3QBwExwlPvVhz/bc8T8CPW0sV9
2a5l9A10SD2AFgG3EGS8fuYFcrJKbrVAgEBPPOhC1DLLirPNy/EZJNLVg0BQagU26fCbGEWxSVPQ
2PCo1b6mxiyuahb7nR0MG7ICEH0N6gWrXA9BV4F3xJbncew/T0GOzpouAZCyGkhOg4ia2yXJtAA3
cvU+vpj9q61TGdGpbsANoo6igU6gs34n6/IhObRT8vSvW959pGIA7TmCht1qUYDFIN9kAtff6bkE
VLgfdnlyoqHuAjxr2z450SwbpHlwQMpFyqD9aUbLNqiaAmXwEN65kex3Lotdwiz57jwAyfpgl/F8
yN1+yzIZUdjKwDCmNZrnd33t+TQb1ZJmNZ6KABZT63l6pycfXnm33hrCSKtEr8zNnYKMDRM39dVy
INncLeej/t38Rs8HIHFoZZhvUd8PMG+kgVeFInDrqK8A8Je4MzPFHUfSCIUC82zW/3adq52aygQQ
NLmn1NMQ6ooMjhxoPw9UHX7vHATjiGBzbTi2ErhHjrQBKgPSt/DSuD3e1D40syFpjAL8byBgnmYf
ktEAukQoRB6k+zgek1XSoLE6xLfqCp2XsbvXWXGsGvQCNl5nopnVCv6h5pX41EQB6pjSEb2Ztex2
sXo1X+40qCaI1yO4j+Z39kWRa324RputNitEI1GWHVtugCdtZe6KsJAnB5xDG3BZfa0URDTiXahX
ERm+0CtF0q6WpOAoYkH7vePu7JRBphT4BngLqqk+0YrkcjgHTRU/0SJJR+tsVMF1qBk6s6Y8ARdy
OQEPUnmTCcjem40ReMm8bdyVBSq6xxykB9o1APQGwOXRvYBfQrftU8fdVgpVzAozYHuY3jMrgDtG
og/7QhnYkt3aI4gNeMYRpClqsw97Hgf1A63I3jDxyxb9fETBB4OOGNMSMBDc66+JPUpEWsG4bo6N
u7GG1ESVVT/pJxoAE2CcEIjt1w3LnPWiuDGUtQnua1LdSBcnDX3hJ7Pz0L0Uj8AQrEsAxRLxeqN4
3Dtg9K4s4ZVoDLIBd49urJngnZbI8jrnoHymBdkvVjQLIjDA4u8EKLRm8GOqJ7aj9CFlF2mQlFNc
0pCZSkjyYACdNrMOSxZytlv8iqjda3zkALxp0IBQMeToHBQfoRhmSLvTzXQwh2oTpR5b4XrWnbR4
FPaZvLRyGtYI/KeIuAIIBtcpRbcAqqnghAAAYAFpqkePPAU6MyktAVKizWJHM/QuocDiwxcOpcQ/
W5On2Q4R1qHYVwB3v6Ra+ZDltQRYWAZMJ8SU0J85NtveNIFFbDjNgRXt7Sxu4naWhR+zO7vxV99e
b/FKkXffq0krNywzA9zANUQevRasA1rv/bKuHRU4EjmK9sg+7sw1Ou48hT5YcoRYa2QRacWqAVmu
JMq285LbiA5OwP0EzAeqRuIQ1Z6FaI+hgkXMAU3qt07YrGhJHgARBfMT3hYChXQYM9w7aTuy6LV2
3k4o4MRiGsCdwfGvU8mEHVFU9LVGVzcHI2biARK09taZqLTtqIBoNDWQYqi0HfpWHMBk2e+iD38y
WOTLHqRoJtw83mluvKHq/KWdVuThBGaLIvsS9Xa9p+bXu95YWpJicSOZ8hq1UO7v5DftuGTHuXbp
UGR1oE08Xn0x6rHek262pemyixHiapTJAUH/m4Y5IQxV2xMeqQWOhpumOlq7991yc+fcoqOZ2ijP
q/A4d9TNNlz154GwDjFvxTj530343LynU3ANIMHoyJdyzbA9464FvxKV3qNKMPpUyh4VWqgXHLeh
p/9d1oP1piYIfVpviWn9jYiu/ZJqw7ixRzs/4t3B/BQNVgZMHYCoN3V9DYdo+DI1TrVjfb2vqrJc
L/CVM8gKEoLvcJZOXDubJhKAof4VtuUO7HKxC8AktNXx1F53Hgcye+O5u6px8weLyPpoyq24W1l6
965B2QT68pQNVy3ncQ3wpdgaUGEAFi3iuErxmD07g/0jUlxbM6dW9Vp7hveJFkaGdg4jrLhPS3TQ
tDuU14ltoQMPpOiK8CBUM1lVcrlrRvTOoTIA8YtQAyZFWfdbw7AapMvc+vLfvznH/sdvDuQT6CkG
M5XrIbmicEV+fAdAZij/73/0/61iXiRIcgNhuzDcc8+QmAETYAkGaJO/lhlDUxAaecxUAgbVNUCX
oBUOoFS5i3JgyT9FqM5HxXBQuidUsn5qqUbBmEL31NnyKUqN8NGLUHpOM6Oe0JFBrVQA63501UAK
G3VPFsBkvA4x2VUgcE7P63xNSqcZU/xLVPGrDZQT5OPUElivzK9Ajh2oTXgrEToCt9GK2GGBF9Ls
edexlUvssABt4dekO87UsSqlHqoEulbYHbpe4+Ywm5Gb7PELAWYE8PejWDpXzma3xddQbnZeNQfe
lYp7tgHf/H//VjzN+8evxXMsVwOtp8s9IPXe/YdyEb5iIA4Nn/Mm6Q6xesPnbY1Bgk93PU/VetHY
iXrPS4sjKRc5LS2vGIrV4gYOOawB1otxni+6+YhCB7xBYmooUPs4/NaL7G31EX6/i+l6It6RQYm6
833M6vknQFuCdXTBe5lNRnCVyH8+pXH3PRVp9a3t+2xr1KimpmWETHIAKPneDHNf69m4ITF4W1J0
wEbsGtaWWLyTysi2QL0pjzVHrU7g4fUeGX19NUWhtyd85xkGugnzIxtdXK1VHfaiAOA9IoW5fl7k
hWmhVLzx5IZkNLB6AtpgiyS9nqECnGTzOR6K8xc7gVT+MZtwkViQrUmba/Lo2p52XuSVOqfMwG6y
QFt3RlDROcC5wTn0OQekw1djl7+f01TP4L6qHkIdkUiFr/I9Nviz6gJ5cdNUHjPEKnaa7mZvMvlB
+sZGB5oejE+tjb8rBT4TqkHWmbE2XM3ekywNDXFVFsTOQaJKWeBP9t2CaSGQRpv2MEzptEpttwOM
hCKQMdu/cMT4ONPHIE53Cb3xweoVIY0rRrbHE4MIrNnMS2NlIaBFc1bsZk4ZRSzTMOPvZGSmTyQx
JP+57Swx8fxP4uGB6GlIhDrC963ng1Ge+rRsvezz69Ykx7t5ogsAA8cdyDwcGpmFkl7wPYB0tImP
TRzr51k0q9vG0s404J4YnfvqSIvSBrgL3gWNLXdjce7RGRXFwNLDVRp3YhKpmf0xu5MFCB+cPAn8
k59WiwHJrLYD5SlNaRjrsvGzRq5Zb3igiu+1txoQJnEw1m9l201rJCrMR1HF2UEy4Iu6aJO/hsAu
3aD9QXxFtuVFH0s02uZxswPLhtj3aIQA6oLmfJ5k4ezQq6RtMzfin0dmtDu0zgWzVtrARG3YWO5Y
AGMk+uxtXVrajnwDhrT9aPfDxgbajCHC7GKWhrg0iWWhB1VNSTg1lruWeHncmFEF9vMPw6pOYUjr
1g32IKpJfU1pF5N5ptx6XjYHM7OfFyVt10y9+b4JSvGBUF6v2x8jmHm2DYIjVy2RAfhecv21mHKG
NG1nXmlIR6O9IpE+G5Bti4L448St76Y0PGdFZpOwxBZoMfnmRti0SImySKYHssHuqHox0TSRZmDz
zcPBFzzPP5sd86kbJhtDd4PSzQFAOFr+OUMYxcQr3QntS8XGk3LajGbmnYoocB4lSklWsh/iP8Jh
+qpNJWoAWk07ouku2U1dm715HarvlQF5TvipZ0824jsLdaQxam+Hr2BBdWfPCO+Du9jA80F5kgF5
lm3S7ixAQYKIGN+2mWRoOCrLYztm0SMNZokqZA5stFoKmW9NtHIAJhUA+YsJzfBuogKM+gMerNhJ
yijfj6CvA+nVBAzX2abQ/qgnYRw7halGIlGJ/tQ4wYVE86cQiW2vgR7CUZD50y4IeYprg1WHxsEp
gKRaTw5ja6dxtVOtCx1QdwhDrYATh26sUglISnqnTLap0bfHRTRb369nb5LSFiIXn1qFkE2iCYR1
W9Sy4ILEgRRiqqFySnc9grFnvchQ8i5PNPxOpilYEZTQnOqQB3v0DY3lvB95LJtOHCHURfbf+5F2
MaZz75ZpMn1N8a10LssET7/JETogilztjJts4meZt6UVyc1+1GYlyTRlRrNWT1IfEFzbwB5WcbRz
BfgjSrzLnIY0jeYZyRyloJnhBXGxulP/zuVOxtFRV6xK263W8ajra1LTjrTXxLUEb/1gjEOSsznR
4CkaO8AG66oJH0JaMyVclos14uspCmCSdEN26Bwz/RJQmm94+/lhRlH/LM0A/xPQLgrc7Cr7Cm49
VGBaCGl5FqjkhEBRWjw6nxyUge+TKRWgdgvMR8tF4XZS9N2PgT3qeuv8SaYNigVuTDkvrdk0FdG9
qZECASgBxVhmmGKF2ECMpzqog80RJUg0KwFwv2VDwdZ3ihH9mEen4i9kC4BNsBCTieG9osU5uMyi
Me4fnKid/AEoyzcnkOlyQtYiq7bIaEYniNF7WeTL58IpBpBIL6TjtshBP/rrz5DJKFwHOfjddlUJ
9g8ASl1Uv61P4EaEjDQqeCSaBYLPykW0mIGTdVaS6SIn21+3JWUpAItCsw/ljL20uH5suYgWV+U1
jUHodxoqaJFHzM740kOnPkPJTaHAhXuLX9Hblr5IHlfoagNaAsmBa3Qth2a4IEfnrQm8M0xUgQdN
79eE0nmD80lrN+Da1gIyLRoRf+KLLnCeJJtxP12nTY+WnWzDtDO0z+RXo6t+Bb6MJD5aZvQHqluG
NF43MaITdJ0ZUIh2DnW2Fqie9uf7D12FFi2XsdauXM+bbeYrlPy4HdEOqduwvdmVLrjBIrkbktJ8
zQExsELlXHWJJ8N8nRB6Rfr7NXYlfhcoWwSmFKxcUIrvf+dEWqRgfucUKCdDnTRZuLe3bt+jNPsn
6rtEZaXvBMV2IP4KUgS6AoEnjY3Gm0RFElKvasM9R8QfMFAAC5cOLlpx0vo0o0GmDP8NlzXNEmVY
g6gOfUnJtC+8hO/Jb5bdTMn8bsvMGBr/ft95PY/zLourlK4hVvceiz6NXMT5o9zbZKkMHmrTeGSl
AXxTGdjmimSANUULTmlmswnJZgWAKk5DMfiLaJA+y8CGgfqCJlhP3OhORWkEiNkC5Q7d4Em5ccKw
P1UkJP2gjEQZyGBNKj3K7Y0xRt2DmfX7PCqicGXoJV6yWIDWsXJa438KoN4sdJEbgcFjVMc/ulGB
Fm0b9E2pCZKMMnSCYxAHmT/Z9u3wO5lEKy46MfR3O1oubqS4k3m4/aAGAyGiOwW53Z2xmMxnFMY5
YDbbAcy89hMjqX0TIUhQ7qr1PJURr/wCFwixIoPFlJaLjLMm1dak1iIteZ/Om5DV/SY3Vkbn7fuC
2ahV4OEjcBuLI+Jk4aqlu5OSkSI1E3wTVCABrelupxQuK9GnHOsrh+5sjVJkpg2ktQbQbbQBmtER
qemnyQ8jKz6HgqFiA2nlK+JWV7zZ69/s2hhREMiyp6YZun2dicHXxlRcgE46bXUg670k3MGzI8/t
H2AhwJcaGvosrX82uvBvieLdA1ryUE7acmSg0AT1YxJdcpyXpEGs+XuSj9WtLAHkbm3nwzHx+gmJ
K9XP4Lny1a3BcE9eJIrxZndthPw82TV79yeZ17XPMh4zn2xpADOMBCuQ+VRnvJnlRZX7/x3xMWwV
0bmh3UTszOS6h0pNywOookvc8TeBOBHF+VDjH/TJqb50SZI+aFZe+XGEzu+4lPWntAbPBAfo9R/I
1qKpElx7Igy+yKpsX90hBeWwluL2m2vdKgVY/9mKtalbBTlal1NbvJGMhhubeVpp31p7eg7wEo+u
0cj7jnwV6LKZ/gWv/NGhcBy5x13WfW27DK8ZCDJoyM6t8QoTnHOr4VcXUBirPDMVx2axT1NQta8T
m4++G06jbxbV6IOG1ugOjlqTkAaUebtAY22uHTfzdxeUG1cZvhlg2GZBbW9pIy6RV117PVjo494C
r0LbylNeNw+V6bCrjpg2XiUaM96gyaQDl70dZNs609dTEDgX0AMyVG0K/MV7fXHAF6xczSZg6wbw
XoigBO1DNnoVACgfKOFt1pioc1A0bVrQddsyGeO17pr6hQZSzDYFSq9XVhXI3aJebGhWVyE+uVuc
7uS09IYm8+veOdKeJKJBEGMdOsa1bVkNDAFYHH5nQ7LCQE0+wjhoZ1Qmddfrx6ZP/3S5QujvGxsv
3jUY3aZm2Ak8cl+iMChWCcg4/0KBEY+z9k80HpkghQT/dIFubybWk4avQg8v98MKrQbI/xW9u+U8
MDvg3DAJBJ2yuahC/i3ySMXaK6fmEqamlu09/Esc0OnxOejBsOkzECeeI92fV1Na/BnH0bfKi1NE
hQwwynjJeJUl2mSCboifYg3IUp7JNKQFZLoJWrt8AWZftxZAKfliOS3Ap2pvujC7c3YjC5p9mxsm
8Fb18TDocXkCoKxzBG2XdwRDcnZKnEQ/tIX4KzQ6MNVPQeEvg5bn6FQEFqW2XYT480+Kw7KmGYIh
w7SmKTndqReZhXZTMZ+TW0EiVovqfqMb05vpjdc8vXdbNrz55PN0Ud183uWj3pxyM03o5yXXmwNv
DG6mtNdySlpP8fs/1SK8OfrG8+bH+u0HWnZG45R7/O/Hq2X8Ax8dyQ3d4LZngYfOcwzt1zxH4mS9
DV6M+hPvLFXIydKHAUGGB8kZ+H8AJLjp1NIeysbY2FUudnwAwyYe15O2IkvSV3ZSHlin/0E7WFXR
Ghsv0y1/clAui75MEJGqvfvcQvlR5gECZ9v39l8WGoIeNMN65LKOfEOtWJxaSDph1hTZsBfuWKFq
OcB/NdKQTWk4jwbyJP6sIFnQNcPemXA9KniL0vuPrdviC/ARvCS76PW06R09/TZ6pbMt6nryayAo
PRUpEGEmzQx/hHHi8zg2ADIA5uDQCvQjvpqqT2HIi9miGMNHXN2KL7Vj5oCOEQliXUaDagzrOHKE
4wgGaxkILouV6XhhRoxGicE5kZLkAP4EOi0IQ7qLt7WsGuCvJCeLLvFQD8F3zoTHih6bg7dBKg1A
v6Nsd0jrAyYNdJzmiice23demKlcP5os1YV2Gbz4TXbCuZCk/jCgnfJsaneLKc2qCZygtNt8JAkd
7duyCdh5Pmt68OJWpfUg8OR74NG16gf34ijJIgY2PGrAC0Br3ciUPdmNcnaiHWhAt5z1MALodpMo
J5JZZvq1GXNxJCWJ4Ai+dfdCC/BCu34aFyda0YlhDUAwMm/NgBkr0tTm/Wn0meg0dR2ZTyNTUvz8
iFEU9OhWzdIUFZMhUkyTSGfYzjR3/8jarkB8A6CcXtiWT6BgpQUNADsEWtMAiMNFVjbAjND1CYHw
f9knRvPZtY4R41TINhwNK6CYfLB1p31A4Lp7qGqtORoNf27Bya6vSEuDXpf5NrXQpUR2eL/5qdY1
D9fJyI5AS/5zr6iRSAC5rtjaSKiewAmrsAYbL6k3egjgTlrOeIGZgg6ktV4CaUPaApCeynrGECyU
ep6SlAYH36Y3ljcb6VoHrCJL7hdjOoD27lp0aKFAVgBo1Hyjl2RErAA0Vs9JBZLcvWnTOzfJalyH
P0xJvLxwF8CdLzaZtzLFX9GU6HifH4pGO3MBFC5RvpeAUTHYNHL7TN/fgTHYK6+sQVtuZima4aAA
cMy2q0pgdI6yQiP/pJ2oXr7Cc94vHP6VVnNdvekZ3wqUnyLKY1U1uuhRov0i1jQ3lCAuolddjO5F
d4L+JZAAzLOlGA95lR5KBPSuVoUSdC3JHg2AzgKaCwRHIO9KrZ2dgc1RJqCMROrXNHr3iSSjNhh7
IC5Na1pWykBY+jejE/GZRIaey7ORRa88msxsXVqtte6Mqd2TFr1d+tYEy/06c1m0N4GqNlere6rq
fCk9n+vYGw2PTpbbh/vKdKpHX3ZY/EhBw7yDpYknPQ7tQ+7F300X5TWpImXlPWiF9RJorLSMlay2
x3WfpeXjkA3gnO3s4giIJ3NFSpJlFXjsmqQYjgAWZLiyD9FKtKLyaejj9n1my6EQiEX+XC82yYf1
4tLi7oRohtLcqRebZQfXdkt/GhJjO3IrP7pFgBakUWvWIRUERBVaj2/WspbZvhV9A4AKVTCwrIt+
rJ8shVKw7AHEmfpJmlWKuyHY2pgAYUbrTJ8B1IxYbOdOAP2z8rd4yj6Bw6V5zoRen61M4e8pOT7W
3wy8g09h7iUPNe6wK5I3DlJKAm8yV5BM4I2galHfjab0txG/B3RHef1FEw57qozwuxX1+fm/7yA6
8qr373jI5zsOcvqu5pjcumeq0B2FKeGI9tNQS6TLOGd+qYbBsIJ8Na9btESiKWKXeSPzSWShJTpf
3a9nn1k3z0c7BYD3hxvNRPf/lF1Zd5w4t/1FrAWI8ZWi5iq7bCfx8MJKnIRJIGYEv/7bOqRdjjvd
fe8LSzo6EhWnCjTswUPfpZ1u1RuWvI7/ocsyGt2Uen+sUwv1+fvdafSx7r/CrKDbaPCe2MRREwea
1xtQ7oXW669iUVbxmaJ06X0Bu3XL+pI2Jk5qLGV9akDRMz5TsXMEeiZF5m/nIruhLrzq4+Zu6V3h
uHlyhs0CtBrqvVcweeyKAqiVv2qEy8JG6YvdpwUWm4WxhkiB2LG4mZ5k3xyqRugPkM8St0OCHwHF
Ka15S5u09mCCt/KA6dD7NGbmK0vXsQVMT9HcAi/Fr6uTpR62mQLdJuqijRCmV3FYLbY7E8h3CFjg
my9ymDEzz42DjqAzVIeWeBwsP5RrndLpl2GY1a8+VKUGigFaFQf0W7qOTWNRlRrqAtZw0/jDNKdh
Y2PT7iFtenGXY6tgYA60SJKx00MbyoQbcsnKVatRjIBepmjNVCv1jV2cquV1d7TNOn5gLE93k4T7
JlUj04yBQmiPonPwUlcZckr6nTua1YoaKeYO6U1hM+1MIXBd7B3eXnAroSFHayXBRTEKo1xVbikf
Abky13EPwmxcGfIRnro4ouBZf2M52B/Bl2ct5njPgC96AtGRb8xMlge/SZs7SMrN+F/FV+L/lsFj
J9lNraafSoAr8nYqnjJoMq7NagDVKfPaEwhUzRq04+ExFfqdpUSVPS6W1NRok3Up+ftUPLOX1EqJ
KqvUHmLCE+sfgXM2No7TjMkqLSdr9bGeSAFKcFIdNEzOVlAvN+/MKXa2senOEKzwctDTiyKEZH7+
jAOIc+W41o8BEsK12dcv5mRZq8oW6SXTmL/rW7vfGanS74q9YdWC/P+Ve96mabpi52CLJIwbcD0S
007gUlMa1d7hxY5ituJUUYmpElV1YmBRkC7OEH9jsAzYUAqFJEAFkM6HAi/8tkC4gg7fvlfPd9Kp
kZH+V4y+/tc6NVMixaDTmcNW0vPOqdtjU3E92DpE8MZIfQU6fguPQfYA+fq9qX7TcebWO6FVMyAJ
vnwCeABsnzF9l2aptCj9LQ2OFoAhTuk6xotzN+kQmUmZ6352LWHvHBNbn7MuvM8ppHvxJ5EyhIKH
97nTuLHF3DAK68nwPusd3G36SrRr6qvnub6x28FZU98ybkC3gMHQhloLgWlIWxdwRVN9bQdTWx+A
3C21gqnnhNMIVWSqNj4EKx0duDPuD9WaVba26rIOx6tWqsAK6qTVNPS/itVcKDKvOnAVmgFD5kjb
UTolLn0+dqd6phh0GdgzOOKEOnumYNH87ZIyVm5wrpIEkwJNUwNrQR56V6cg+DdtQGZXJHnEynEz
mLZxSzVYvvXbGlYVq1xKyE2q1u6tVapWmDP67yyyRDpsagkvp2t/pjKw34zn0tvonHnxQ5uP7/v/
fn8y3Eqt1N5U4Ah6Qt8Cn9g/JkMJsA50RXBGOXePNT/bcdR+Kep5ui2k9pWinQVJHzNzrJCqYOlm
EGzLnP3SJ53v5dBHl7lsnU8W1Kdp5Nx3V0kXtyLfFzZMHJSDT1k1vy6izXDa5sKj6dqAdSBkuqiu
DR1EvihdmuJXZuEmkPt6G4eqlHKNxbUNCzSOKdHUWM/EBCtMeBRkRVRuqep5/b3olfihPdoXlUWs
Mh/aw++yEqddsqbEsy+wx1nGoiwvw8ZA6vvT01vW21hSMdTojpRF1b9nUefSS27lNG4dBdu/ftHo
6/Wn2FAAdcuaHA5Ob99K+pIu31cKtvTVvbZ7vttjKxHvFhp2yUw54+A25E4wgojwAKT4PfDr7CwS
fX6ASgCWf0nhhNTYza59Gco5THpwXsEP7XVoxOI9TK1jAkQfllvxakwU6IPlNbBjHI6Aaigb0vLh
DM7AlpLr3LZPhTM+L0Op27ZVbp1tp/zn2y6NKqPHYc27W7ulB0++SdOWfwTdQd1+EJCSt6u8P1DX
P32GoZqfKR9e9PP1n++NVXojYnPfKx6GbN3+SKVWVf89NiYQMsEEEzRm1e3/1fdP96ha/A6qvCjX
H27uEF2EutSeBMBS68BDdTNMm9wuvWCfLLnHJsBDYXnO06yXOo7j5morhQdZnrrMsbT12SZ38QjV
sTi9pwtwx3DmttJs16UZQCBtnRwYBP7PlTUn900CE0ILNrSNqlEIu0BYE+aRBZ1xDMLTQQOtr0pD
P96VmQOVTnuot9aYua/V0P0QOOp4mopW4FjMmx40H5+j5GV9yzpbbhOQa46jATqnnMEk6YCPufEc
vDh63hX3rY01c1807pdM6nDlMOLs2yz9UwMvjTj4r/uJSMwPaZHm6y6tmzC1eygwKzGKqJ3x2KMi
HDNeocPJN77jVke6UJxKrEz+yrs2U8l9y17Galkq1xW0R3ACZq0MkfCLY8JtO4b7xA6YvurSl8xc
9bVoX+DwuMfbzv8h6vlUN5Z8dlwcLCUyhj8ftmf2+jzCz1ZP4m0zlhsc2MO4WF0MRRoZbM1c533n
Yt70W8Ocpy8QAHRxhvVXvBmj6PT7GJHahEz8rgrHMpFnDqWA86RKHodpXNVb33FCDmN6ilFK4hvz
Vufudz5GGSzW3rq1FfZE7FYRLtBVZVBbP9RIu47uA0tJA9O9rvFUTiDUXkdXn4RSStcAzejt81CP
ku59HeGtWx410M3CsncChhk3Uh/Dn8bKPrwNsIyX6165ajClWMUenLp0x3qsOgiI6pkdXdxhrG5j
8CKoRnF8a6OLaY8b34D5D/TeXC3AiiUFls8095RHFwfPtRXTYYXStSVyeFnUGywY3NU1Jx2neS9n
LYNuFu5GDSZMqs9+5G+WGo1vumVgZLK7pZvTx6h58mhnc3xc0rx22lk6jGLyEbaCweBG/Ka07mGM
zvEdid9fNFnue6+fjx/iXg7KWZUxzK9Uh9LudSgkuBUPxeBDD+RtFBoUaC5n08SpE1wbINQ3brsi
ss6zAXT0XFrZDdet8ZyIXFtlXc6+6dZ332qil8YxxNptouIIwRATduaZGUyjYX4DVPeUtYP9hUtW
bCNoo+G0qhSfdDY8J2oEoTVQbpYcni0yG/fg1kMgvxv4ExTyt9VU/8Si5J5BIemS1r11yQZHrubW
nDexqlJMSmPa8hkbIYO0rQsla0Y9nOss31KN2QDsGiOD7CwfogOoT78uk8/sUhGoogO1WG/NVDWb
Kd6mk3X50A1A338YZU7BrAcjEXd5V1wGK3HmjZ2t37pSi6ROVCxkfJfh7HlDeToTP7yZy3UcTcMB
9KTh4KoLnC6xNKAibDRQpPaMipRFdWqn0rX7knNtvma/a1nGfHen652p58cbXYejksPmH/C/dSJo
76aWs76Sfxe+8NhxK7Bxqru0lIpJ/I40nFt+fL7mLExiCiZGBe7wP7dfb0QlGoO93efaasxQa7Vg
pLCqO5AtqgnfPng7J3sujGzLMr344vqQsYqz4vVfMyZt5kvGVDWfLbyCdnXuQzRgaocXw/XvTW8Y
HrK4i44+dLBDQEKGFza3X1pL9+7jGktt127sFcWrnL9MbVbfwy3SO7WOJlc0zuy034Xtsrs8guR9
CdPfJW4IG4rZRcnvJmN+BrWpCKDk2Rzo4r6V/hRzS6vH90fl5Hn1+h87gYbzt41Ay/FMC9RcqEDj
k31wa87AOvKjqffvMBvoTn7TZmd4DWVnKkHA6lepADaUw5l2R/F/TDPFK58ayNmpIbjO2jHwCjOD
LjQGErxpD12N8wZVu8Y/jGaAZL0VrfFzSYMp5xhQyrWb4WR6WJbQ3fzQcK1SyVDf3iKZ9fW7zwJz
q3IFMFwVetKstgzU+nCxGoD59zqT6oVudvKew7+zNuwjXYxYG/eFVq0N5WJPIU5O91TMC7uAEMlb
k0jj7pgaIWOAEwVtFU9H3pUjvimqSJdE9Mm2NLRP81D9ClG8jqxtYhvpocG8BAJAzK7PnaZrQAiL
pUYhqYGNFVaY1YEL3PzAW77fcvjtnam17XUIUlKdwWgIZsowElsGlCJvtlkGAY5oql6nrqhuB16I
xx1z4+oxx+vuNovM13GcxaPVlfHegYQ7TK/QWDMTZNGhTPZUbdh/cDcN9yMF0MSugOnouoELoEcf
j8Z9qRd9CgDoHYcib9C3fecAUVhmB1u3Pld5pt8uMaCWkq2sBcT+Uih4r7sk10M3c4ywNNJx7+Xg
wIJNYPFpZUNv9wKXVec2xaO3jAzsawzAj2iaxNGPaqSL0Fh6YdEIwcYBvO23OIsAwuEZnjwUmxMY
fAc482mDYkrr3TWxqQp2ihjbRoW6hwMmZSByE0ohmMoDxVF+ieMUJeGJL+CpZ6sCQtFfksTHsZgr
2y+YeX33WROSQvKyIzUUVWgDEgQ3Q79ZpJOlisGNT1trdHqBQ8EqtMwG5j20azU2ya8+NA5pLl9j
H8YBZ01bUx7QKfZqcIp67ZSFPNcCIODejeoQh77j+d1FjHKpUgo25+rQUj0ohfrOI472g64zfo3g
u7kzvhuHOkLi6beOg47paaMGj1otXmm+UbTptsYiA7oREIDALk8UjExAigpQy1sNawVcpL+zcCJI
cbpQPKkEfm2Nvuem5lmBF5XpyTD8H4lhgVeiVdnOyk0dqoaNfiOwKr7xRMqOUTZvPsSpGln4J0Kv
ewipA1061ZVKsWmAWa5HR30Ehw8uKSmYjUkEndlk0mD5KLxNAsxkULolqupSwOFoVlYK2nmJUvFd
E3bzoIueAoRAwTEzp0CMYMppgDLftzX8LyCkJw+ArBr3gzfwm2GC+mqbz8Wq6SBh3/ogxC91h9er
zoqHC/UdJTYPa0jaB3Wd45CSm81/QAfdv71MTBM6rDoDeNBzTM/+8DLBfgB0PMrCvtjTJKGTO8AU
50SOn37UtaEJxC12zKF6IRrThtlqmWE6CcULig1WvCkBMwXin03onMlhb+B4ak+WkWRd2THGIAUn
X8lakuJUAiEaIoJ6lMAlbnYYdgRhFgJVa8irGNBs3NTZ+O2dYsoipEISLJ4io1OJLou4yrV+zSmx
9oVQLIB1qZZdZuUGl2rajZnW+cVQtRg1ajPtjn3WnOTWTPVsaVO11rLsredm80rLHR/PKG2EdXUD
aEbRZOvGseSnsnTNAE/A7quw69PcY8cU+sOw50mHn9CxeGQljE8iHWeXmAr195oR5ZtZVtrJSJts
9+8zA+sj79c0TcfzHMcH9ReOU+6H/0vomID31UXDXen0OM4JEglXSzkY68jLelgtcHdfxH4D68iy
ueUVm0PDLvgX39Z44Ptt9d3w+tUA15Y4YBDNFTKdviZCOIHZSOchNrDfbEz6N9eFC5HuZYDd+z6D
YGjW47Ezjc4JP5+2DvMywbciFgfLERUApW7hnJYkSOkPkGnE/qM2+l9Faq15zsVz3DO87rMuOvim
1l5wlgqYnoY98iqXQ7hg7RvF2sc+jDzVyeYd/J65X/79r8jMv7/SLNdiOnbnbVcHX+4DfdqPZTw3
jZXetRkUqtoawq69K+8jUQB4bcfdrT/28tjy+XVyulfbsdhPKDsLyBMU2WvnxdljFWHpHVltfjvW
ur9zCj3aSa/NbnWvkqEDR9jHEV3x5/YDF8o4u0j3XjXb7J+NxIckQZf4+7pxzafB3/SO6J/5KJK9
P9T9mrJyLj93o8kx4TFhwmrCB6mQjryJrQR7+UKfwXtIq7D0q/JTAQvPm6rq79rRLz6xTBafak9f
d1KL76jmcJ1jo5f1+15l+Hgkb13s7ITUQZsFjF5Ee0eDUQfXVhBsaDTBPwXPbYVV0m3R3BQgT4G9
zxYsEWGLjKQqw1F4+jvkEDVoUKpSHbx0O0143Dm2nd9hZpDf5VwPJd7+8FPzZLyq8/yScaDEqZH3
fX5XxPC/0E3s0WCZhhTNz6LABGlum6lmynHcAZTCyM83rJ2nGLsVMw5VIk/5EyCHbmd6EKTxfNZD
gkCN42HOtYsSAV0ulUM3nPQmOkDn5Gn5NMncVee2aEA27OXll2h5nns7q6px3NEIzER6E3rihh3d
VKpGoevlT7Gl71s30MGio+Px6MhSXd8IR3ODjJv+51QMK6uqoNYmPbbXobMUdvBbfkongHoE2PJn
SqsSKAKpeFLobA+rCnwlCnm4QoAIILRgfSwXmGtTG79SK2R0O2fjRmkOhnv1KFLzu4tZ313ZwyPd
sES/ItapijMg8P4UL7r4j/HIhXuDAbf6FYmZkrapzlL4ZMT57aKjCrUlcNyGSrEfMCMLprzxd3Pi
CbAfVJ1kU7UCWBsLDkhLzE0SgW3zJg1Bb/0O8yntqRzZCb6K4oemzTcQeB6fioxDptfuAIZrvQST
fLvblGmtf4qlmQeQLsaC0TRf+nR0P/u8F0ETDf7r6KWhbBPlJNQm8AZL/a+xD5jzXEz5J47NyHUT
CfPc6S3EVodI7nzfS28zYP1Db3TEvnCbp6IEkBEG3M4xUwqGVKKYFwsQd0edAUf9V4NTmBV2pFSX
pUiZVH83zgTXe2dyKjxl3xKbGoBMYFlWGS1qErUEatqobODjiCJduhIGgLlwwDbVmzIJW916hE5s
t0nn2T7I3rMPac2dA1VzAYO24FrPNAP1QSUtmW99Emqh4LWZqp3dYRuufW6N0t8ZajESzfZr3hTl
La1Fvqc8Kh5TbJnd+j5EQlSGOTIYsaetDGkxw3JvCgEt15aVjof+UAIqfvWfHKvEpp6sbiORY4/8
bDnwVBoOjpnCFSUGt50ulm4bwFHX8a96rlhSZSUQpPbqQ+a154fmawMNQdXrsLOIptW/v4l8629v
IuYBTaRmZ5BH0U3/wwvdh1g4Tr+z4S5J4xokgNqBsgyc7r9B5CSslXGMZOWnrnD9x7nOpzCbbQ3G
iOYWL7AYVH1cLK9+EdA42rvc/BWiuN2CSdWaYxl+aOB9FR+waXT/Ie7BdOcWtkqh9GGRQWN0qb5m
ibkDAAbLPAF+UAQxlyf4f/ebERioLVVzVz76RutfLJb196Wr3yR+Uz8NCVADMy/mNVXrpOkCD4Dw
G7OPh894dMIBHmktnIUOU59DHXGy66dagoefV5VzpFY7W1WY2j52fdJDRjbZDhm+wGWYevIuS7Ns
K80J5iyQMNCPWTHcZFDeuxQwIF8uPQzNAsfox13tCO4HhTH6e8jnfqOUJZa41ovXVCkEY1RKDovK
HQhMXcDVWNcBud2f3VrkO8PTP6WDA5hWot2njtWcu7ziQL9w91lLsXNbudC0wF73dJdn9ldmJt5z
DLJW6IIhdhhnPI48KJnU8+w+QzTL3nhRtwH8ZFw5JgSEhhh6Qp26UCnmYLw4xjxsPzRQMrUOOAna
Uo8PA4A1VARFlmIb2rOMfWrON51iX+JvbJx6JVtB1aU0VA7Q6bpYX2PU0Ko8KtFFcil3Jhxb2nUO
ceH7MZvre8z2xD7yYenr9RPERWU/DqtGL8ztUreLYeWVcMGjbIBeh50oLlAAhKcZcLmQ3nUZMCVd
Uh6NuLF3S3XoLHFqsHMAHV+VRHUq+REH18er4cLl1krmVzUvmYnRz7u6SubAZ4a2jhI+Pknb3RLA
J58NEwvBIbmr62w4zJneBIMPURRMLvA/mGnuDSTvDezYYJsAljjpN0/ybcIBhce5Z7NtAabZ+bLk
X0QznyhhHuICZHP4w157pnqcPYDThvVnjEXQwJKfRts+lQOPniI+NNBWtNl940J+EKCF4cw6r9nr
Xsz32Fe0zlYxs3UHDY6HwYVyoT3W9XOK/Yh6wKKD+Z/G2Zy2AkijPUCKod3P5VMTA/AyV820BVuy
fcpxdGl7ev91AL0n1IVRHPWkMQCDwn5rU/RfpZhZoAMwij2PeFjh/Yt5mkJtdVmVmKFnyezGbyC3
Czz1IR24Xx5BNesabAdQW9rWsRl2lry4HqDMdgKpCViWaT5OMdIC51ja7Qxj5a8DDAhXIzP7m9aE
yHpbAG0LUpj51dWmSxmZ2icOguh+mEW5sTVff3Gzk2a35tfMAwQk6lYlYIJQIcLvapHtd4csXjcm
b4MEQiH9hVr4AJPhFydqsmOetMgfytLZsdkALQuv39WIlccIw68t1q6z2rh128MEd/L2u55AOVOD
Gu2qN/IO6hs9dx6oHQsxpPZOcWnnIg4KnIw6MsXBcWbbn/Ry/l5xj8NBjDufAPyTqyr28v3SiJPe
NVAm/hqmMs4ng3nFvmybceWrZDvVxHmWBt50qLlWk987kBOgnhQCPuTf7+T5eNrTWPo/3YlGS6Fs
+k93WhI4IENv/yYYO323wUvhzNE3ZgWvUktdNEAVl1IE+U1Ipao6XZb6NWkGFfJduphW/dSm7yLU
610WREJXi2JY1tifHGAq10LZ+WJpA5ZBHn/pajc+/B7nKdM+S8zY/hRvoT16YFVSro0mfsVXVAsS
p4bzhBdh1Eh7Eh3WeX6bylOm4lCGhONwmz5Di2n6UzyZBnnfAvG15PdYvhg4NAW8Tk+seFVgTh6k
OgCmPUxnIe5jxnxjWAb2g6hujH1/6scSLzcqxuR00kkO7qyoNhRjZc5/NfPZwSB2k0KROn3fb2mg
dLo0LGrWNcyMwCKHdwrFlhyyQlnuWMzJVzh259vls1Bmgz1Y3AxskW3ZRvcLVAhvpjYG76ghYBHF
6MIVDOlafRfj6TYetXZfwHwFWo8vrcgarNX89smDHdKMRSJoMbV1gyefCChudQVbe2ad7Qq96Z78
xsWKGrtlXdcOF5zEf8WOefckTOAuIsOKNtSpHuYnLicHHrhmdW9Mzm3Vtynw/125ERmfj3TxsnHa
jfhJUC2pcZSb9wXQ2xLmy4AVVwhQFMpGqHsj+9WRgmXtQ29q0PJw6URBj7XQtafx8BavtjaAidMY
lB5/MWajurXb0cDxIbyRIA3A4vUAldkV18sChpFovl6whPOxVmsr2Om0VryOxWCEWVcNkFBo7Xg9
gru7EtCDDSN1LpkDxbmtvfLkAadirX14vB4YnFesNTWDjAZ6k/YxOvAq/kQJ1MGTLrZ7irlbR51v
b3W3He501/oJNwD5wnncrPRJ686kMdGXjQhHIGNCJ/Ga20m6L7Xda1+A4EsPXgvLDKp2YN+vATcA
FwJGiV96BtmASFhg8qtke+a3g18Wd9Oc+p9hgWurJBqwjO0XqtGAtl46K6qaON9fBqSqVkG8Dd7U
AQ1KITWoAGPmTsrB/1xaN3Tn3z/l6GPWRoN++JRUhf1o9u5T6gxEEsAelwEtkIPrKn78/VOmyRyt
8rQY4JKE5XlWdq9jzucNrdhpjU9xKv1HTNYfu17745kLnxzbxomBLyZoRgDZ3hs1kI69BDFniq0j
r2UCDNBfrRoflelfkWnhyiqH6nl0HWtft5Eb1nlTP2d99RNwGLyN02m6ZFX0Q4Oo73PVcz/ExJDt
qbrDo/FX1yHKsD5VXbEc+Gn3XF4gPzXuIfVa7fAHMA7XywwM8qGqB9tZUxA/SejjUzHpdNHAEOmv
fMMARCjqsC2qDymDQEK78jXo5sFhFkiTMhDY+j16ytolb/EzOOHpDy12qRvxJuago9STX25l6Ta3
YBSWO4h94juRwCg4wCl9e1vVRb0bOTQtEkXdlzNHi5B2twNaPv8VpN6UnYG0hodxFiyJNIQc3RnS
AQlMU0dsblW5ecfLqn4c+xEoWJhFp47hrDPd4nt4vLyLZzPQVoBv8L2j4jPWsFj0Ti9cxSm/d9L6
ACiMF5DaaAd8dGpqbE96pFcB0gmPO5zCKxmRtxTSI2U5hO0Z7zBzCMDagdJ7COFqYwtEuRN6meGF
mAt1ly5h3QU0yPasZPEiP4UhPTV4HYwWmsLQd5y1kARMDd6EbgsTy1RWp64QBd5QqjhUHfRoHJzR
UcyaSjTX+LOG7zKTaDqBtj3vqFnMDtgJqvPH7MHj/QobwWUYly7uQO3vitSJuhsCQgCT+c3SOht4
s2laWfPU76g6u1MF5rWtB1QthYMTCO/Fce3u/kM+ZtP2gz64v/KTQqYrgP1rnE7NsGvfc3+ab+Pc
0qBInNwK5s+3FKKLZwFk64H/EVxjlDKbDkA9EOEKqeHaDU/HKMDX1t9cY4UaVJbG5x6SpIfrSJ0U
+q0J2Qo4dMc314Ga1PFOKbbGryEqxS7jcNpm369DU9x2sK85G023ouqcAukHQy88jidpT8so1EI3
ZIOCLnRWv6MYjUWfsJrSvQuR1dN1eE8vtJsEq6+3PwtlcgfiRKk1vftL0dAaPHW2OImcIcQBzqbe
xP4hKzjASSAYfHVmYz+MKUwboRi16tt4/p5WWhowDeoQhguLYhcAoEvigZAwthrE7XD2cGrNrt4k
Jg5LhDfWK1Gn87Pes/u6ncYY57gBGEAptF4cKExklfMEhuIEAQHDvhsyYW6c0YXTbjXAHUpW3VYD
LOUimzwNSyy1jMqS22KAh41ljpkRULGVxdbxuTi+i+UqZ4IItV6V1pHSGqX0RHFse1cbHX4MWFXO
K9+D4jAOkKagqFrt2eD2SyQ743XO2oNwpzkOsBGB/afagmlz/LODzAE0a4bkEEEH/DUayhcfC7eX
Dmp6QMEn5k0D7qGuSL6uVlZAVaR90BFFl4I5bbcb+o2Wz/XBrcElttWlF7r9H2eDFvubrIgNPRHH
gSCv5fqw/P1wEpJ0VpYZcz1cch2bSqaim1c9lCoiUUODr9dzb9uX6S7p2HDs6h4+VtfmiM8Jw7Fo
a5yw0gphPwhB5LYaQ5npw0MyOvx+Mp6xxB4e+qgcHjrsw6zsJh92VDUMaR/N1ofmjGp1oBH/APlR
yFEm/pl65aLyNlmrf8G+eBZQSJRFcW/aT1Sh+0ytfD9qgidByA2QpxPO6pPouroLWswDTx42Fk5U
ylSLX+T3mZ1HW6otedSF6pTnjtWLSIYGXwpt2lQcgm0VFprPJrMA3ODtIw4/+kNb6BO26T3jOdam
V9to+B2rk/p2mrGWssbeeM7kyFYNHAGOoBPyzzkrdzQODasDRrqNhs9ueRjNXJs32QyN9imzypOm
Yeu+gSt6CxUk40wxupSYj+KLq/iKKnnpRy3UuRRMawPVu8z9HvaZatgqK93d7MLmc+ISFofY2phE
1wfYDdAuWtPbRxHjf5EavOJbPAOBa6ZtsmGlzfa+lbGHP3RsDWYf7anDZmXFxhd/fPVTP7DrOb0h
eG2txNohw+HvRheY0CvklhqgZwq1Qu5hj/oNi0sNvw9CjY7fRx8HaZidH4WXvzDMKyWYNo/9DJA1
3v1Yf6t3uYoPKj6quPdb/JoPxZx3+eZo6Y/VjD1pzeXamg/+Ms41n8Z3CivBxy5wDGjbVRHGVrkt
EnuCjJLtGhvigy+25aolscZpT1zvvBsgANoz7PzFJyvxqsdWJtNGcmbuy6RK7ouYtUEq7eL1LcN3
wTagjAjrzvvSgGg9ZUBd6oRNkH8ZQ7AsjCU/ZZHv7mkCBMgtfCzV/KiQ5ReATN39aGhDslZVrtIk
OTy/pbyLkSn0W7fF+tnDwmEd4bEPlwXbTvJw8VaDUWgVZsDGrmPyXuNaXdzW1j0Rw8lqrU9lcYlU
WqLSeCftM8SYYpD0M3+CCE833UzC77SHunTiHah6PiaDc6UdvN8vlueeQU5rt9e4VUKfBvJZMSi0
oMMdnJpD+LA9JI1ikZIwZ+wr5qminzokAkpBqlPJE+dxGpwzrH8iZuQ3zWyzmwyvJghw+LEVumaT
hxSkC9SI0AL/FXto8ps4g3gHxXHUBi0P1YGzYTf0Ke7+dmpISwhjYjbOcXAs3ARLmcKFrRU4Zx3d
9b8vOaYKco7NAA5mYnAFFJ+aPpyZ7uCkLa1tCCSiXmsDDB7NSAuAiISULYTiwWEcZDB7mrc2cwFr
JqpT0zBNzZlKeBb2R8+Xq5RaqQFazb9aqQoY+33jREcvyYHuStUPX11KNigiSjTqK8CYo5CCzBHp
zVD5uGTBiLcanv82D9LMypsVJH+gPojFPvmnGLNVgjwlui1VdYBsjiZ+gkECz5H7iJ2jiHcNNE7A
Ab1esJdYh2Vk56tYe2vueAeeaD1jckyZVF9Ks6XGKItP2hA3Wx/ycocJZ+2GwJagC8uPmJ30qTNP
5ZgC00VF7D2IUNTGvDLhDQwk/LW9Ecw81YBKBlU06Ot37ZBn+qu/4Om9m0zl7l0zdXxXx6FJMEK7
+chtAturW4AZai4fhu4I76/+EPsWDonehl4+5QCh1q07Os8felC1on8Izl/itVk28WpqAUxizDED
CGsbt3Rheh+ds8YKOlmZS4jiuWvG+7rA1Oza0KgUp2vFehZgu3n6bDmADyHolr4RpNMAASY1MkDu
dfDvp2eu+xEm63gwpIczs+k4lm58hMlK7uRmC+DDBTxsEC5g6XjLgE/ZjbY3Yt7rwIqnnP0wt9rs
S+HjLJpD/+xHDAM7YG9/TkP/aBlO/GQaMQ/HHk/AmP2PsivbjhRHol/EOeyIV3LfbKedtsvzwqmt
WcQmdvH1cxW4TZWnZ7rnRUcRCoksVyYgxY17Y77KOE6ybdlml1RxT44WiLMb/0UfWXvXjR5+lMrt
DHYKZLsst2TSpOTnO0dmcxAA9j5LT5zaJPMeaqQtF4vG4h58vmqsZEa8xUsVgKmqJpwavzHf8FrQ
HxKrdI9hm48nnI6BfRsVxThi7sCJ74Jfjxtt+qMsfwKiXX0zRtuHekIl75LJlyhmsOQGcEHtFd/n
c++z9IcW1cBoae6ts+RNunExXlFrMBwcQ4LeMgEyKGS5AQjqpJ/9wtfPn0zQBk1/A2gyPwOabNdj
Bk7SLRfwANskXqZfaO1CY8RXHO8VtxE1eaCJNs7xMIg3vEuM286fUKcyJuJNb61NVOjGs9vJ7Aw1
o2Gl9QjzFHIiA0TmIn0dBb6Y7lTTwRtzU3zToxrvsiPKN7zRWvd2bz7n9hkcq80bUrJHnPpWz/6Y
DMescKG9NBnsb76fhml8+oLangcGKIjlgNTB8C39E6sU9IfdqAy76OZV9cbqklvHrAT18kX7FOnW
Hmc63msHXo2j2dkAOEB28TUC6eq6hazDkUYTlhySWoqnsQFOXUedFkXVUzvtZQgSllsHYpaHxpry
cwTV7rWe6PE3y5uCMrftN6+MxBYI7+YwRuB10xLxQgGljh2dBSGxB/DT5+s2A5d7NfK1ruflo8Xc
4rHJ4mjvlXq5WnzYB6UrV+8hK61CaED26cq3jezBzOJ6F3uNAflB0MSBKP47BZRZIVEAXRqBD8WM
s89EYm6Rnx23YPiNA9yQhjYA88UraHCBASmY+wYSpQ1ee3Fir4Ne3jMhPOTUkr24Oiq2lb/o7WnD
/LY7jLmTHUU8ooJyPHL1w5RTmeLrgL0fmZ5RF1tfVtmOSGFF1IAfygXtAISo3BewvTl4QL9K8ASe
TPxjw5F/83xInm5iC9DUUPFiJm74ffB58RgXzUNigJLHAWFIUFVcvzWTxtZ9Kev7GgUbOy32/GM3
JdMpEkO18/IkfzC4dopMwBaiWqTnQa473enPndsMZ+oB+v7eIx+KrnDSZ5sgr/bzFsWC4Pv+3/dN
KC3/x/eS4Senagx03Dj/A0bYjFkryzKPb8hK56cic8yLZ3X7iqSkyJQp6J7iEMpRYZFal7xp9/mY
N1cO7sP7KCpXAE73D2XOxk1Z2v1DxPF/Rj3y/TLauBCDq3u2as3cf8rKdmMrIAgI6+V5gnJ6YCqz
AaXArgFickujXSOrlfDAKkWjUu9OeW7nj6hCQL5TArQZ5saxSUzjrrbd+CnjA99XZdevXKuLn+K6
kGdXsG+hKIKs1/PnsKvda2ZEZ5z3ai9ch7gyhzB5QGbmNN3OBG3Ohswap9sgMUwm6NQiOE6Gn6LQ
bDBfw1IrQnuCHVnqZdPLUOH46VoB7NYeylDROVXdhp4IgOvxFXMmdnLpGzY0K2Br8+dBJt59W7tf
KcodG+yu1STHaIMJOmftofEGm1+Qa38qbBDGRSFIUiHUJ47YR0FWyzDLLwZ+/pasQVihm8Bk4PAF
0j1e9aWcgCHRw6HZ6qxH9YODvckJ4kvOyegToIWaqazASwDq2tDw83i9jJeF8d1MK2B/Db+vT23k
7KAIhAoa9b/uJ1599Tj7auQelFk+XOHofEXNDl6viaCi0MzZpEkU9uGSow3cNakDyYKBP7bq5aGC
XiDoSHEFCp6iAtWJUqmQqwuWAOduO3BQQGSthG4B63/4miMC2fDoWQc4A/JIWX3porg74sB/3EEp
orjWYSyh9ZewN95ldyyvjD9QUQa8SFx85zlw3l6uhZA3qLSNjX0OoBBjdipwm95OyPM+Op5ANh/f
36+ZcA48tb3X2C2O+F+2L3GbOZeu8tBT5qgXXoB9tL8hnxsBGRtBNhwvzGzjTpbxxR1TgWO81FJ8
s8Pj+EcVIvUHNRPnB0iFVpM1uF9r4Zig4LDHeyvOkyM+HASQkRK8UWwRpyIQngn6lMGuz7pqqpp1
bdBrHY4zcDOqUz3dkTWHTEjCDkXEx2vIIAAJRjZzO+ZWt6ZfCv0+zDZf6bVgDyjPFdeWvm/Qbpne
t2qoGtyEU9Zflr0a2EHqLeqzhhXt2oS8SwfH2nRIgr7GAvId6stoc+ytTF8rIX9QgX6qqRjg5WZZ
7Fgk6u18HcdJ9IPXcyjZRKhDbcG6tY5ENj3mSEXYmrjRkzqz3yqWLwaIFsSNXpwQRiOQ4GzObp6r
H0zie//ytUeQYYAZuokhuzFO4g/bxgZ7QnW17xUvTt51X50auNKQp9lbFr505tlqJ3flC17t3RA8
C2Neh1tDIGbo0umlNJJuXTqGeT9MMt0bhcWPkIdMLji6ZJukD9unrkQNBHSFkq8NTvLUt6vqM36t
ktR6jrMcbFR/WlLnxzL3dWiDTHg6qOyFCRKiDQujeJ0o01Jb8mVgYlm8xvMECY5e7diXaAqkKRnq
n5JUjJsBSYsjBNbAvah6kejr9aRo6ugYgpjlFqK5+VSi008uh74k+VlmFiv8A+1AG3BL77shOgyR
p7/94bNhehv1ITmYIh82WlwZbzwT18kqk6eGJfoFBIBgF1DBWR3FK0eW4wUHY9kTbgxQ90I8pG3H
DcsqHng8coDPxYltbMbVappQm9aML5pTuD/iBvIlhoiiJyBGzV3fy/LgYq9VlHp70lI7gzBI5F2i
FIAc6pFvUL5E+ahHvoRBOg7w9Os/iP3fa2qD+PWKtJ6Wai95HgO7rggP3UQO9wmkEmdL0RnasTD3
vIBSI/moAftKvDYUq8DiG23twVKCpoB+A6hfJBUYDXFYPKLqIMQ2cQ9cZLQ3uTXd8tZ/awYo4P1t
QAZ8HUp2A7cw0x84sT3EAkfooLgBJMLw+Nks8/CiR6JYyzRtv2oQgO21PP3h1Ui9THjLuhblAJ6C
ARjxMS+Tm5+jSrKxYvu+DXUnMOrWwcYDyZUkL8rnIo4s3C5tfiBTh473GvrX/S4xouo5z8IUN+8s
2tKonbvTDmJz5ppG3RCSMT0OcVdFgkL+MndDJH/wKKzwTo3f3CiRPxzLb2AxDfowd39AKRVI55C7
TyWghbsRNGoHivU5yMQ9QAs/xVZA0D4JFdurWN8X3vZ/v0u5n/egOD63HOhrOQZjru/oitPtlw1M
1xqJ7sed+TQ/25B821UQ8dvqThffBLKjAUjq+U+Zfke9S/0dmgP4gxd2eR05EMXIbaPgRIzimoo2
XXmd135n9b/mKUDoQ6GOa09O3rItSBibo4VHx53NJr5O2jr9F+ubPcVqsriX+NF+GxMI9bCa1U/G
aDj7stL23DCg3wCmRx20oF+hOHLrDaO4hRVKEHxsEzfkN6HmmRnF16GTMZ6ERX/ofO8Mosz4NISj
vQHTVfqg2fV7TyrfEGnJQ8FteyNVLwrfStNC9rg10w2RyOC72wW1V1fIdDj2zcwbqHhBdTwZcLpK
YVOsd3/zeuv/vqd0DB/FHdBd0bG1tHRswT5hak1kvaBfUQK9D6wxMozuEbB/90g946O3+Fp8BJBR
Ffu/il3Clvn/lw9YUKQNwG4fqcqnWdHTVwVOZJPuZpdmN1m04faTnyLIN08je1btpO4yTsvMSp5q
sZ7rIQiK/7xIRjKis8RnF31z/LRtQXpY6NG6QC7vWP3ecLwxHIeGIeevBtpmcrBn+oihERTouiDM
f17cn2bRAPmoBxAmRDwX+7/OW0LYYIOEXKlb00EqZ7zZpGBqW806165A+ZNXxJeizv+GilEVVf22
Q3KwL4IesOtZOJswDVf/TLdvj5PJSrv2HgrDwnHuuC56J/+RFiGKSJxIgAQyc/bQO+X7MXTKR9MF
rBSE97hH4eaWi/yHnHpw39kXwrNFbYpdQ93pDznG7pIwjpH2BNBNKyNgIrL0fSDTIJNBAzH0ygFn
CIcHpAqmpgrSnOsHUJ80YGXJGx3pltJ7cMbJe7Cbgu3jGqz1i0/UrXZJ5LQBWLfTAoqD3trWNjPr
QhY1HkSEAlMKA+jo0Hug+Rnq+DdT3LE1hVjqElanefMlyEdxvddfI8UJOmXGlmsGe4qiWHvw6xiI
ztF67bnh7QcNbO1kplo8Qah1DI9k/uckFOO0QZGx7wsbIcQJpcedBxSOZefS679ARgJoTDDV4HgW
xz8C72ZrYQPyB0y194WL1YCiozcJ6gqQu4zJhg6PUC38HRAJ/6EM8/wBWTGUFqlDJZqtODZAjW/Z
69oX8lI6GnB1RZU+W3jhDHIXCNEBulegOrD/YLV/dVuevk2GBiK+3LAfICRp73qR58eORe/Tce75
Pn3y6seU55e4QIYGZCRXQ/ej65h42XPKDegdw520vbwg/1QH88bXSpydmKBSQKO1F9kg/kVRKI22
YXu11Br9n2sAtBCEyeCjvNJxeZBanb7ujR5wLoUkx7sYENm58Mq7QVT40tgiWjvAVOxmmV+UdoCJ
CvTMSpYWil75bQQ+LBil1Z4bq0MxGWrFgPLOii2FZDgqP+W4VUGyEsGgTmifTGxulEHxIipxOoxS
3ENIOsKNzYZtl458PsfzetAL+g2gniLzzqZWFCv6r/CcKFtBI007D9Mw3fAvOdB/cI1b2k4Veu/o
VFBNt/XevovL8Uhwd0LE16nKNEVSrBeAfBwmBWSeXunPQAGWYGL+q8y4+ZzA6oX9PnWooaDgTk1/
0Bw+Qj4AjWnHxVFM+aFzu3cX+Qdl8jjB39ttIW5j42wf1RnTjv4QRpH3SAICBE9/krrW4qsNRiWy
KMIOx6vOxvaOLJqeJ76cp+d91x9qbCcCn/WbifnHvCv7Jx8atvdcQOZGxJb8UmmetQF4Nds7ql4M
wmOnomLdUwkU/X0sQgg32Xz6kkOe7L+GRSJGBb2aXqvVsN3IZBjimxRbUb4tUcF0cjoh2CoNKyhT
6ENUQQ0W3c92YydxFdCEuYtXi2feSWteZPbRTF71UL6j7i+TyHYLUL64YGuSjnuZXLDdgw6ebb0W
OThHNdQzK3C4u23JjqPBd4sfvLXQQmxl1K7yJkw3FIecNXIxNA+g9vFiqYQEVh+9BH4KIdt2Gmfd
Iaez8gCtmtYJj0souYzjLgzzHwtFuUhwRARqR3A5qld/Ghg6vQhEY/LjQm/ejDsrz/oreZowTE//
bZ0u+tFOYf3qmRN+55punDir6pcGRdMAH4g3hYjZc3/Mt44ycc58b7da8gTVigIiAqYRDNKr3pbp
DG+JT5Dw2UVd8TPnngQwGWKhVTQAyStzDplSE6nVxaYexagZEIibthRHfm64bgA6SrkeTGQXuBaG
T9Rrq1qbe/VHr4p5fJhCFzxeES/2ad2IHd5QrFd8cXakOun6prkCSF+/jNXE7rppysCvhvNqR9hn
q2s4YKcsn2eCL9d6jfltHMEvoz79p3/HYtKoKd1kP/rTJZsq8whkrXn0E1CJrcq6wItHxpE5nPow
wdkcxmenE9oYolhDIRxn+33CxzLMSkHqNrY/iP6GuHZqZO0D0Mc224USh0h1PpldnD7YHlRSNQDq
xy4qL9Q0IP2Ye2R2ZgNVZtlfPvk/xdqqDCJGHdYWhSG/zmd1Y+8d0bcPQyPLFXcGCxznPLxZTbij
22jbhfmO1V24pbutX5iAMLrdDRz66SWHOtx8F16mJ94Q3lCbsYvDrwUzxkccZlvPHt4LtCp7bn41
apXowgg3zez5zzDLbr+MFdsAOoLKY5u9ZJ7MrwZQKY84BpBQR4RsDJnUVJqsV6zNQpXrbR/Jh0mj
i+MNoECRlxvscNVXCU7+0/il1If4CUUU/JyQ3zNxVJ5Z7TrCWzzIcIGWOdeQNm5wDxxxzhtG1Toy
o2qlKVOXibYbCnYPOWWEkI/i7Cb7zc7N1xAb4BNF0KLzcmr5T775aiAQQtEmWPGCCSW9e+RJ5Ima
mk9gnFlskxhoFlsz5HukBPJsm7jTTxpc/PMKfliucCz9FblZiDwWXfvYt0n7KAFED/zUKY9kdrpX
PtiokCSLGuh6iN2nWZbb/IvHgAzrwYAHOaAaPOE7F8myDTCGXiCKhDt3hjVsE20cjlpbt/KIDPwG
ND/VNXUL9qQw9kivWM8fltm75myBJBv/4l+tZez/m1d2QkfWSQN3iW4mXzwoWMZW/9qmRn7JYpAz
kLsBFHgDuDOUjFWUM/mP0DTsrtg59Y8uby8UhZdWttedVkMSBlGg0kmAFIihq/C+tK1X/authe9L
o/oqezI1OZ6km7d3g2qggxyiBB/6xlkkdANv5upJ3rPmroQaiDCi8qDkC82d3yK9VXvphSLm4DDK
upP0/W0xAQy7nueKycNhu5FA9DLWTcAtR3BJG5q5yrrJwAXU2nT9Ahwt86XnK3xckELyoXbxsmdp
O7z27aIocnFAlydXEQ9PDqqWUaPJ/L1vhM5aGo39Oli9vqogTnKErqD1WoFHkSZBMzW5Fr0JVs0v
LvYFe6P19h5DVTH+RyU79dh4zw1+MT4yzdOEIjrljKjrCvMMwEv5PmcJ/7zGbBdh7K/sZBxBdoM1
aE3qWVkOVOcyfRn5+FTzBZcQ6s3LUncer3uvPemoL/OzOz+0td1CCpWo8mmij/rko4FPvo/5QhV8
UwQ1QKs+RiwFNadnWQ9srKoVeB+iHZkm0C0PZeSWSI62HLxCCKHGSGVx8f1kjywfqPfIFzHzYJo5
O48evoSBX2bvS9EqAiIZJ4nye8cvrW0XQ9+ij+L02guRoBiWKqtZjUoCA8wWqvFz1z4BKTBHkF+p
D9zZGf7YahI15E+S72KKnPvF3Sfa2R788by4Kh2KoAASAtKulqcB2RWQ90rjardcV6+Es4ZUYLlB
xbyIVpb6vM4EzMyyFn1e/OqaYPHxIXVOaeJel39WX3qoLGpR7ZW2r2E1ZG9mh0oiM7aQoFSm21Ur
PR6mF6Mq7VMLfNeKKX/VtixAVmi8ONhn3CosQX4+tXwnIEK2pelxNYDmtPKeUPfgYSPm2gH5UVbo
ruzIHg5VHwaaNQ73Go4T71E6Wq/AH5Rvw4HB9zHQggAvMHqh7WiAqVHqVYP17BSQql1iyZ+4yItA
/+T8yQ+xJ4iJ+XeLO5qS7tLZSi8RH2O+rvosuKVEJ1+0d+ZodhfTAtUIKuFBldr82pDPU5ryNMCs
dVcM9umvQsu/mMkkEBUdE9tl2SUMhaVG8/mqA/Ihuzqe3j5d4pMpaS6tmiMltobUpAs0Kj77ODXs
GKNWYLRBxAFEbxoQnQQ1xC4xody6yUp5t/j1GhXHqAuc8MPQxwfikuBI+36en9vI9EBDrABXs+Ge
Y+DMgOyXPNoORtYFkZRgtDHN2j2Dwuu9GaNc9EEqjMOIUvIDDdDsOXq2e4F6lXb4Rnzi2uRbjzin
ICOG9t5TUzv1xkSBw4Z8zVjZoHuaA8hTdBM0A0xN31C8jXvyo0Dlq6Isr3SQrmURb4OyHSFrxUK+
T0bQW9l6neF+Bsw9hCPw9gsIBbSo0OQqTkw1EviDVm3J17jAMGKfhsmRmgzRFNg4TU1AL2tilx80
QF/aYc5PS2P+btKAH/b8JBr3S9dFzXZxLbOM0Ad6XoUtPur91+VoxhJMc+MWEjxeB9xooxd44+mh
DQPSnX7XeWASwa4B+IReQ2U8OF6LVeE09bUp7PoKfcZ3H5k0QL623oLxZ18n3mWC4PTRUE0ZWuDy
py411sjBL5tYIjzO3WVoDi28yMWmT7L3BX6JklNX79TyNAd3cXPf6c02d2zU1uCZim+tY50B9MLB
G3WrJAHVh0i0K97DK9BoJMAoMfCDBXNXhUcSfAwuEqXHFBz/Tp9hNMUeZGsOOH6g0iFq2phBN6xj
+9p0UWFEPiozogKk30PITy4PYic7I3EffS3GJkhOBrLpwgANJkzqlcqk3l+Z/2CaNeZGDuqI4bUL
y6e+sIx9i83aHWODtq4NvXoGyg/3EYi9fDetGk8NcHwFfZqjol2O3zQGXKt0euM2OF65MTrw6Ppd
XkFXqGF7qRXgi1MroXaseobgF3gAsxKixT0eLhBmsM9VO743qKw3N0njyYB8NOoB7FatyS5UYAtS
jqCWmbPVIZ+OUsDUs4HXEaxaj50ioQdbFFk0QEuMTZUg8PfFZ6cGnfE90EAg3we2wtTXbRXp5ziP
+pPW/FEUqBCAPDJc1OhtmYJHON4aGm7YSVi9++c4rmxQHmFKjAy6DxqrI/kcSHwlR1qB4xglxOgB
MvV23R2TNsbeF3W4wxGbcVAeOEXb7hvIMB+BTgktKEpIFaDG/sNLjm7qPONEAcsyS/wAxURjRZGg
aeYryZDR7uyiAdWEX89NP5h37YSis09+MjMcQxVQMbws8eR3nLQ9M7tbffKTCbFGpKgS63G2GujL
lb0NSv8VXvGLS6xN7QjFVCC5Dlop+xMKie6BfRx2YVr1J6Ya6lk1yna3AF10v9o0DtGD+6ZD/ZOj
J1UIvkjMoUBaMEL6M1wtC9EIpE98EKb/OdHPwJQSUMzcpZkUyQwPHEVe1s5PgLDFnhVVx3f0KJi6
uN5P7gCeCKsEnEk9PxxbOzWWzFdDCKnlMOp6MPTlfKdJIQASi/unLK6mR4nvZ+7ivJA8GV4RE7sB
ZYUyIU2dnoGG/0EWYDMIqwTS7XhJmi1geOcFycTZ/3hC3daXPoSWDmBMMcqdwT3pFGCXtFRDJjVD
BLIEpkJGVD0N63lEsUfSyMjxPiyJhnJZYpm4rL2MLhdYVhhHdSuY11afhGKkuvSyAteNL2NrGTsi
OWFjAmY2vGUtBCaf+EyI7YRi4xG8oip2cdEsMmfuE8WbQuZHLPlpSY6f3fH9CNXtwMVdJs0Npz7A
MU4sBhAn9E+jHVZPnlfdCuI5+PCXhqyeVLxnOiCyGGOUs7lIyLtTuWore1c32MJgqRa0T+jZA+/w
ldbMKlhs6s1OGl/mkDlJS0CvWEcp+sdiNOCOo/W+TqVGaHh2LjY5KZxbo7Fnmjl/psX/+ePQp52X
cUb8KnTfsv16lRrCQB/qAn3UAR+tGjKpAY5uFepCPywu6kUpdJnnaWQ3qSVOtmWV706ylzm0Kq2v
Fmy6wV1p+hcNN/YXX/qbXC+cN68Pra3QcmNHZgL5oby0rddGy6Oj06JwmvzSzF4mvIc+NnoaQQ8W
uwryF0UJ/gdo51yYZ5iPcRndTCd13zwGgESjnhWDYdwxkK7cVVNk3CWt/qNyin4f4T7oAW9dGEcL
coSuiph9nWu3KHQsJHb/rm5Ck+jPFdKVEcbTe5hdmPpmcjWcmam5ODpEDou6LeoE6tQYj/mA87iA
rgu0nYR2U/d9Ugypnd6CoBB5Mu/ca05ySsDffJLcrECZ8mGTs0hLvH1SlxoaniPJxo5CrNJEKvjH
P11jWciKcLJm6QDPF5B87yZNBhynYhsA38oV0CEh+JAHVHm4rvk2FHhlCxvdunDuWxKV0LF+SqCj
QRFiKu0L9SiEer3M35cik5qiuibmSwL6z8e2b+6qWGYXIHDSx6ox43vUHm1ojBqBp9e+kGAMXHyN
7NxVG8fxbvH9vhAIsIeLUbg7IN5AiMSRugKA+TT0Pj+5PXI3K+p2WijLgLo0zrqanyYf0DlH5v5a
5o6Og7zh1+b/8iEh8T6XprVHKUM8+z9W/AeLVVCdyQE7w4eg1cDsfHTror+0XtttyzhByRgP3Wsb
dl2QpBNY3hsOeh5neM3Lotu6oW6CUsjA+ZcJCUrQ4sbHpIn6Gw/DYhtB6XGT1A7MMkpO2FuNAY3q
YEu5+pBEHkFZcaMmae0Dsg7pA8XrRg2omYm9NA06eE2YV2u43x6iPARRVtGCo8ZDHfdp0iAxR73F
BICgg9RbkmzIZ3pmc9JVU0CSlIvk0kgHqs+qcaE8hRz6Y8Va5ObIVadZgF2re559Pa8PKHWxjr5V
4e2OFSjE8ozkxMH8fckUCz813QhdYlB0HMlfKrb+ZTAuGDTYG99YJWAzjDov/tZwGa/iqCnuWTaK
S4EiuhXul8k3EPNsCggQf+mKAs9pl/d7MCoCacjlHQV4CTZENDMEkjfxdXGpVFFz2UNgrRmyr3gX
Le9iGZd3UvU8q5SH91Qw0D+OFrQdOL5B1wsaGvW/ccarP/hiYkUy42fS3002fyJLS+BqieTml8BB
smoVWVO//mUobEexT8v0sVSJaGrSCEDNsXHcHSWnlwHq9Ub9k7Ga72dLMaHNs/SsurMa72ur8W4e
TJXLAXUylOmQum9cKfHQTP1j4XjNrXcsT4nSuxsp+uYGyD0IaJNYBjSa6cy94lazknE2tStgMO9Y
Zab3YVG2N6hdjytr9NieYnUn63cCmOM1kpI4cxHxIQIsVwRTE5snkqL8bMe1lx1w8A8Ka2hWLnET
qIjfhSxpxPYrFLW7PD6Hpc7xXG378mZyoSpGIPurStouS5ODb2M2Oxy2nkCFOEcs/s+xPUi4em7v
chtfh78K+wfXsltkJEGOAlnKyRkDexLJxlL/LCqiXBrygRsTfxhyfoohU6gVTLUChWgV/RnBgAN8
4QjpvkSvXznSGSBCdD3/3DR9eC4KBxn/Jt+M9WBDi3LKwvPcBbNHeCabG1Br0hL/6DO8Oa9p8ns4
m35CcJPvZpNWnIfVZOoZLLZWIhLlmhb0QqM666Aa8c2hDFC5w08ttl0laJtwszY7Jz2R01AjkoLI
ScOZM/00Su6pih/c/v9yiV9Wm7sUm4Cae4165mwLdcYXKnURsemjRFrk57gtNDysmheuKpL7fPxL
/1/E0zrlxzqZNdUHAUJBUAKPa5VxeEapkYNc0rAmCu0Piyi0cznNY0ShTdbv84Cc+LTKMk+NZTut
jqblGssV1egSq66/WB9j9Gk8AEV6swCheFyJtcW1Lkgb4YUozRP5qVON4RRpum1lnJ9GfcpP1GNd
5qB04CMIOqFyhxz3xaUBr5mAMVvCdTCwoEx2LNesHZpLafXdlgNTAFR33lzIR72xcZsL9RoZ1Set
xkZQTXBVQz1PQEl4nqaL6WRBOuMw+5ZVqFdDERknWyig/DSwXIM+hpf7SNurj7EM0Ay65sfHqH0w
XPVVh9KlSbePRuMIfU9di7p+59tgTG+rdy8Nub2WAG3m1PbRy0ZA1ajrTHoNekJQJ6zGko0rmspq
zYGSiFplXlBnBg9QUesEkR4XDz3j+T6vJRiWZcXY7ETVL5jGNBB2gDfogeJwO36PI5MaGo1r0DIw
Mz4tflrTZx3WNJpink+jKjZHlu0UTrg0ubA//PP6KjbsJ48FH3HLfLfys73hGH1AV10GPmIX/7Im
xw17YyolKy0wuVlvBqqUB90wvgCFV236uZA+VCcDv9hSpU3GLFwDNrLBP0ee7KSTJ+rN5jhBEWoZ
0QyQCBkCMufEtMuF4u1VDZl/5aOQwZbPM+XvR+ynqWTSfFqOR263A+WT36UHXkVZoIEZCXsv98KK
OgbkJv61+cU3+NEhttgcYacT9FMg74V7M36djuU8lXmpP4CodUPV29Qws+RBnRTmafYNPXRe8IqC
CmaoDWikkYi6TMG0XNWv1xckFk0oZwEabqrqEv4EsG/4bRmvKijFNfiw2FXKULPXQ1yU9wXk1nbu
WHdnZqb1IeF1eGC9Zp2MtLV30gBHbA9C1k3pl8PV7E1gA4rcu8UJAxchG/ovpc2ToMjT7pvs+V0r
B/OPFvqJpjeOwB0OL66mNPX0KD8agz5+F9r4TWfe8Ab9disoQF8BBjTPX8X4DI9xJdvN8rGA+uvO
/eiJ+WOBcBtEf3b2/rHA58wAPjRRwwRqmUPOa/fRNlQt/WCeoRDjPraJ5T4KpY1jVKhozHLctp00
Mq95eqMxikpxPrLh4NjaUAAN2GJcg+QyfaCICJVSe80umxVdhHyxMzybDYpiKB7vsuw4ecAy0BoU
0SlheXeEqhuZbQchyASnq8tVnIJF67BMIBWkPq40avPqm09IhkuUG0hwY4DjNH41ZYh9eKpfY8Vy
ocegSe1DJNrxzAfFhwYt+I8Iu+uzFSrP/O3Ash4YdYir4Pjcr8/UKyEOB1iH0FZkIj/fzANLXIey
vL+hbTaAJ/+MD/YA+gdK2LIxCD2GTxhzfOvArooNwkPtpNACRoG5ybIh6OMs++pG/sMEYeU/XAH+
1yllMXCC09r08+Rn6OlfepHpb8g2skD4nXXz6n5ad5NdP+SCeQDIoyiNxxK5JgjdHky24iKN9wSA
BE41SKssefWSND9lsRutyV/XOvIF3LXvJFQUoDSZPRHSRy9Db2M0ZrtPcJiUu5ArtcFu/uajgLPF
ceG3rp6StQZANX7vsrwfUydZ1WogN6cT4GLTSwECM+yV9KORgewHQBIXqdS2uPc06z7VCvfGRtHe
+nyVKYM8vR2fcZwb3peN59z8pHnshikYRFzcXD3K7rKyeiKrUy5Tmmvkdusr7gX5beAJEBlubB5q
qy1uU5a1Ox117mua4PFablNZJ6dscsq7zLYGYIqdfOPi5d9a+xov78C7Pqwy5bTy6WvJij8absd5
F+SsBsW87LVAb2t9bxI2yTkIlMI+Vgp3ZIeWu09FxQJdIZWooXinmPR9q/+btG/tjhNXov1FrAUC
BHxt+t1u27HjOJMvrJk5EwTi/YZff7cKT9TpyZx71r0foiVVlUTHboMo1d5boJapvlRWXr7kC5Iq
M44A3dwLgTpMUWoskZZTfKnU0DCWii8V1RN4F20YusUwf+/LHshDFbgoB3nv5v3rcF2KptF6wEJ/
D8y/ekuRX0FJkbmld7YCg9802oYzcw56uv8WQnP/h7j/IcQHc8sBL7AP/0Osvmy74LG9Wcc/f9K7
ZerxAWKo9tmzuu4CZtfuQj1qJGdQ+lIN9chWzU6wz9r8TZvupmrH3VSKw+MeyVa9shuD7sWz/jMk
qVDcnYB2gMQEaDo01Pv/sTVVsLXBg3+qve4fy0HQhYNdOB13lmeOYdOL4NswYNdTTtFfPReQRGjK
33xgz7fD1E9PzmTlJ9xeq2NmJvy5mPvHfGwfpDvsIUAC+q2kQuVzbSh6JnEMFoOnm1jg+94rC3xr
FHS49lUNIms745cC3O8QY3BfslgMf9Tu/PuMG963oBDg3O8j+QIhgWkf4Yge4lF/N141lFdfxsl1
+u3OqofU643MCEfcxra+6MS0oZkCyizT5mM+J7sDgs5Qdq3FcTAxCr4Dzx5gdtIwz4QzGooXjheG
d9DO1Q8m9qchmSnKd/zv2OHyFYtmebEfRjaQFFIB1wBWjrYDfuMHt+2qN2MCiYB08mCHU8vyzfI8
69CDbWKd25b8A8dGc8H2myKjnUKiUc21AmSVIsdDvkPNBRFGghsj/1YsRfCnY7lPkEBM3qUrsv0C
EOUZ2S4fd1enAjeL4/9pzfs5LuSf/TA5YdUN7mPVmtCmA9fkFrmuEA/OCY9VkF8GJp47SJwGzzgf
zB+FL3baBLGyADx8YtcUMn+kKHJGZi/Vw3c6aZvRoxwwyLCJgI5s8ExxeY2nMme8CCmOllPU3peg
5J/1VD/l1bNID670oZODjCdDugWvLdNyHQLHwYZvGdsd9kdg9VdGanqjGKdtV7vgC4XGwnauc9yj
/GHEht/L+v19JOggPwseWMc1EPCIbQNMzoXiHNB7XlllOsfBdblKrXdjuXXFVgCp/RX6bPjysq4H
t3ujFMhtN8ySXl5oyPNtwEvx1bSFd5nLqke1ZQW5goaDZSQZ5LkdARDG87wEPjOSoEwCbNXBx467
2f69AE1vyN2gf9KxddV/xApRWO+tsE4ryQIkHtJtm0G2OFBQd4Zq+POEAmR5NefqYfLH3xPI/kFc
Eo1XdB/NEBu3Q/JSHIX8akgOCuGGdE8JMLhTD9IBkMBF8mHgeFH2iy+5InrOkPTFybnqNko8niKy
YgJRNMqEJy8A09PG8IP0k4i8dBuMfnylhktwxW0t26z2jj+g/qydu/hQ1TI6iaH1UVEFJTuUTUpQ
CLJuuAAQWEegg0DX10LdN+Oq9NnO9PBZadIaRP6bMcDZPY5WFxySWawZAIuQ3kMvgA+zcyA9boyB
03nQlILbGBg0QpAi4Qffi9jJYsErVRvjFaR7qT0gn5qot3Y9PetRiX/tgb69UkgcjPODmmDTxkEH
k3c2sEMtGuus68BHWSPRK0GylVpldCPiSlXiFMdKULCgoK6cNvWAetLG5yHO88tLpcAXuiEbIwDG
r9zA931ER14PwZlyAThZraCDcdpxGbG9PtzZ7xfN1dVvpiVmvs/GUT4XHSi/B0hgVegYIxSxHNAO
4De/dgT04b7/iFGu0ePWew5eLa/e+4Pjb9aKyqH5nkoHrElaqJMcdyWVd5WXP+bG0Dfe04iKNm9W
weE+yu/wymE9OotRn5EYmC7UVLacLllqfwznEkVhshK7OzsNaQLF3g31Sg0kDOoNuV2UpU+DAXkg
dTGcQXxcgoa/sukQXs1hzHh5btXfWtqDciz1UDJPw0L9Ec5DAoY5Gq/dqba+s7ob9mQzJ3b022Q8
igG40hv1PBqjfqa+gOTiQ0fvVzY24lzKe/tVpJ7Y2EG/m7jb4bYB/IKGKEhw4u86JWF656ChtoGI
Z9emsY3MxU/zDZniwZ6oVWrAj9ZV9FwcGTUQVMs7bu78MbNClLJB61da7cNcRWxvR9FfZNINaMba
Bz2knqsmtJUhdoALoKZdLaIdeng3d0G1Bgg7Y4Dl1AJ0WR1MNhpqR4w3qQ3o6fpdUdTGNu0X79wA
V3qyRjnsmagHbEKaizt42Z9NjrcRsCv6n/oi4KfID/o9XgSHd+ZVl1ah/CkChfXj8eMPyCogA/Kj
YJhKhdeq4X8tGB6ogPiu7piqiKkMuZWi2YHu1L9EQxxcAuTDLjT0AIsDG+EPT4T832kEW5MOoRnU
oKC5OJSBY4OtbuIhs0D536UB9t0zlASByXHf8V+52g5L/tMG0x8dWP0/C4BTDo5djCdItmafMidD
na6KcIy/ehQh/oHUQxTyDomaZGyjM4uHYVsWIn+bK884ssByQhqmoGW8tKnLwD5sZm9MJtN1ruL/
kBNqhdlz6+MES80M4i557W0O6sYufyNTGV2NzAaLgAHKZ8mjzy7ylddEQRmdasIuZMzyQ6dAkH4e
GCdhSRBqK++Yg0qIL0OIxyCEZlRlYoX32v2AY+rtWqM4Dv3HmEoPwQDT4vDZ//bBkhn4KP4i9BgO
E6fjjNNApAL+RpQZLaAOhhd5e7JRwyfnCaUj0QONEpHXT6Vv3MDQ7haiMGh8RTcLjdj9uauOAVho
ChSXF8smYbJ4Bqd5gJdeHj2NQ9pc1iGySBHqLOuPmIYNSOeqGDfIwTpeEd9nMwzvczbOX0fg/lFn
mn0uG9N9XOSEKihlb0uz3Rlzu4C1HcP57zDhVe6j6KdvyGYPl6o3sc2SdfmYOBHe6/PUPmeTeyK7
I2QCnQsZvLeQa7z0vIC6pFVCQFLhZ1PXY/t8GLqVOMpUnP/Sc9lKHNWk8lSBpO0lmGT9Wlj5gXC0
AyCCIJ9qgxV0S2uIhHX7SSks24FMwzRwxNkC+Ay73DLfagoVbrXjoWj6L1HkICFF9Ckr5St1rQp8
NjPq60UGpQoIok3P1ExFCcbwDhQKcn4WLhoyQ8kWnOwdsgk3oUBTHgDgSZDZ+juO4Qz6yXHWSWR2
XXDfNsH46FVL/9BCR8lI5u4M/rv+gUz4leDb7+NPIPUD3MBpjIzEcjC74guN7uK0jRy0lDSGJCw6
F9lVtZ4TTzgaJvfa1XOCXq4f4R8x+jJ0eSPNvtDa6+eij6iXEd5ncAHXIkKtc1WYkHYtnhOzllco
RnYvXTqL6+w6z4OZAf6kmige612ZNO2Ohpy77UsuqmfXiT8mMdS7XQVn66QmBUM0D4ZgM6pMPDWu
SsdTr0KeF/q03qM94iiW7LFhp1BTopDJLut1ngB7yU/dH5P0ipHfKtnbCLs/tezNFIrRgSOtS5eQ
kqPKKLcPN7a1S+EA6OLD6Jk9DtJx4h/h0F52J7zOA41lSzu08PK5DiE+YkPoBl5bnfXRUHsp+P9x
LiiJPGDdyiNDqc5uorOQVFEZAdoAelRlXCmCiUo4a1vgPwBd22kGYu2gaKEmk+1fHZVCUrQLSNES
HNU1QKCNKMTcEYw0vzKAXUDcxdtdY0jz7PbF8GIjdQgQa5L8EftGukG1M9ITLZ7PbiN+TJwyy/s9
KeNunVgCLP5st/5n0zikZQtp3RIQjDH14nFL42EWh7nL5/NixjjOBhS3R0W56rJW/CfhsQmMobJl
gTFshVoCuqzAQiZDsVsDV+OPxa0FLLlD6zUhXUtfVccVqGYFch//nXIxcSmV4znwMfirhwDVhRo7
iFDtn8qh2skUJ4YNlyYOlqCIcHHJRV0mwL2z70AQnnSg5l6HNB+Ao8UI9Xp8NPHWZ5ZVteMox92Q
ZzXqoAE1tJebRYIkwSTkpA4lkkFHCry5LoWT0azTYT9Oy7dJ4HSQqZow6vUJDgC1jaEEZfGYPJFJ
2/VwUPP18FchZPsf4uhTqCtCb/UfV8yruMSBsbqa6zRJ2Lsi3QFHal55/lsDNMVK+mwrHn0aWmBL
gTBCAMky5dUOmhQ4X7WFF6bBIHbShhCUApZTdGBySJ0T0fdRQ2x93g9KP227C6EhIC5bVnn2Or9H
WflKBKhjZeX228wZgiMQ3xA0tJaXBgcGV9PEgzGzDfYbhK9ECLbIWekyGy9tn7yQfcndeifHpjnN
eWyAjP9AZr8eh6PXge4pR43LbyBhuyR4Y/gsY294wDcReXlatenHDTJq8ZOPHNGnJbVR2YSrIbkK
ZA73RiCxm+QdoKc13p+i7tBCGmpfqmVN8NTh9Cv9IpcoA16+zbZLiT9nw61A/yibfD9XibH1Z694
jZwGFeLOOpisonx1OgHle6N29hQgsEV8AkTt2DpL+UomyTIZFr3hH2lopXJ88Gz+G42oKZwuhc7h
0lxoyWWx/VPpgnGUvOU01s9ViR1kFvxW+KCUXoiERbQgo4d4RLVfx14CIFrOGjCssgKnEl2FXQtS
T5+IY6UD/7KcPPFEZCuxIiEGyaqmaVGLc3NezuQnu5TQB1GFxHuyrQwv6iIMVT+httGFcHvcZkiW
uhUQDTJaogvogqILDTtrUVLH1JJr9fNA7ozGXMAZ8fecu4k0ZHY3H0w3/jx0M04TVQO5LBfJGpSx
gE6j3XEQFn/YYicFh/bqt1XRdm907zTRFIEDOBb5bWg3bgKjD7ZtPjpnH0+WtVmA7j/neBcpwF2G
LnkoJihBm7kab/w33QRyGnaol/KhLQQcAH8XpuNvuUBZapM/Oc2UoabTy66Laqinh9DZdUB4h9ol
iqsGbo8b6gownflmlJ9XhxEdh5pFJ72cXoR6KPSD3kAvn8w0gxKzulbiv7I4KB7uIu+uSfF6Weql
YNidCshaM593y6YNZg9VI6NzxLnvG41cp/Suo2s6OHnMp+8Rx17Hy4b+I5jcPvg3acYa3Mj5il0g
aBq6F5SSVBs6vM1M99rXmf+lEK6zN0XfnyiiivsKlJ14l/0R4RSzs/dKdhtB78PYDlzT1PHu1zAN
nJ+604Fy9pnH+NZrzPZEQ8g2bS1nad/qOHWvXFF2kx1yNRwYfB+Ex+p9w4Qu9F3YoOyBg8T/v4U5
ajWaTqv9fNFxirv1ouAG/Lio/my0uLoohTUGDhVsH7oIss2mTWSV86d0tgSIXCv8kbq19+65walL
ZI5sOZKAUxZA1fZHBM/A3VTnsb+lQuWGFWCi4Eju6QrkiSFLDvVf8ECqymZqIjCdm4UNVRxV3jxP
kFkZzfSrDsjxo/q/LDSxDNjwDtR/LkTUT7lpKm4+yDZx1fQyFIPXvpJlmPIiNAwwRJJok44nnSYK
sco1fuisi4iz5SiXvlPyJva2xf/g96H8nb4rHJUkYQL90cd/CTByYw6F03wEcLxwl+CBCeoRhQM4
EnixXRDndKBn/bP0lzNvG+PdjxdjJ93SOptF2TwvOXQbKQLSA+Hcy+gFQqvPmZ2mD5UN9iP6xPRf
MdLyMGCD/EwmVOBCfxkVPnsRQYAsxvn/zpNA0kZe7lxED3r1jR6TkRrbHSMwIPfWRtuoZ3RqCnV/
NQ+yIC52k9DBA6EApAZRgcK+B1PbHEkhaJUJUipCQW6kp5yPX8mEel91UO9F9qNnud/xptAcSVdo
lRiKq0JSMMsgBYMtTrynuzbkK3DP13f2m3HZQJU3TR7pAbHe4lton//jATGy6Nq7Y3CuLDsE87h4
1GVdfJYCIFTPBomD8XddmIoDR1YMVIKyNSWE13DkVuPpH/Z4UpqPbQRdi5SPyd5qRAUKba+X1yKY
9vE4tOfVlnZA3rcQkBsluBZWG+qxs72BV2GUjNnP/53yEWeg/2CHC2zfMk3bCzxmmsE9r7sjOhBY
TV38NAwoTCw8Y4DwOmrCcsbzXafy/rkdG8aeg80UD46AhZ4xV1sb6mRI90/MeFi75HcdB2WQwh3C
1RgwbNsnwy9KgiUfqEyASgJ0rcC/lg70o5tscZYrQz3jboG1FOFuraCBmqfji2sM7D6e1Ev+213P
sYfiN9Ei9V1AOuDe29bF65QU2Z4ZwrgYixOhfKRqhn2txE7IWBkVyg9kvCGvttOQGseanto6Z89s
hqCeXL6NdSAOTsftg2sE/m+es0P2x93MosVrmFMBy6xKx6h+TBQvIHWxXshic2wFQQqM9JwKyH2I
tEmR2xuqTRuV8IjT93+5c5yANjOrQHs7mV5o4AB4R8Y6b5IncH4mTzg+tA4CJbO4EcO2RmdNllzN
tg/JNgUBklGZBB0QqmgeqQGm2gkX0PjvUB5TsQ3S/R8eAC+RMvX6y0IOijaDdj7JsnldbfjVzY80
Azm0KAQQzNveL+ODFiGTEpUwoobwoVG1R9Apx49DUH00DV7sor7FwSssSYxXUpxAo6veSzcqsbet
KnESErXy2Bi/pV09nsGG4W9xFj5/cybvbLZm+QZes/GcjOADJCUkZR8C7JBbHP8fGvXj9R0lZwjM
xxlnoRD2MyGRjkQaKPKUt4qb6FPJxo3pRsYLA2DDLEZ2ijpv3nqxmYS8AgphnyYgDOHYANHpmLAq
HIzZRWODMKMDOFeBJjp/xIWqJIJgc2y0x2zp89DIcvcklCTz1CcjeCHabk/D2YqXI/Pway3H1v3M
zHl8ABYYFVlqCDrF4tNkmGuskWB+NvebFue6LxQwsvTrUJnRlRajS+VVB90v07vWit6ZmjmIl3Tb
48CXu1sJ/G3YgsHgCZUK3ZPPcOIEjpUzmUw2zvjcYAm8VDlEw1SYKxhon1VTpvV8wVHDmUxFjzvc
1CX5MQrMUCh8TS5RYmXOmfVUxdYMJOBS7MAgy6FdCekG7jnmxhozYKdQVvceDfbywBURvleAxHwp
wCJvofKxDH17uvG6yktzzQnyeODOn97x414eiClcz/VHNuKp67CNYRWZPABlC+KxIfB2bsRwitMp
QitqkO4tr2U5l6g8RvaMvHHlJIeEu6DNSMVy8IoEtFRGan6JcvfsKVyLCTBfKFg9PprRBIxd0kwh
IWHm1jryaS7e+y7PUQU/LPv13SRRLyz0KKLGyQzUsbWQfdnZnbp90quLbc+PHlR3jy4O0k4oM7xq
YM7MGc6sCYYDqXa857v56tXwnGqUEgJrCsZTqxPaReDL0/cgYmgBC3+y1c2DelWd4Cg9HvaemxXO
6iVHDwRy5KPSS8eSPbIaEMFw4I5pqBtRFg4I23AJlXU+iRI8ftEydKwMDQbyspakIlQzluYevEX8
NADU8jCQooSyV1YzFiD4QDf38mHn5say0TEBiUvoMereoO/JDMisIwG2nSDJ92q7CVLNzATXBUbU
OG73R9v6ywMqhbEFjNxlXyTNf0Sfv3nJgKcsbxMTL3jUEhYWNsPGeZzZSnC89UX04Bv4BqR2Mb1Z
gHEhq2BObzhX+ugtytahaPXcSebvNTBO4+SyeFpAh6Egddo92D04qScDv0vluMHWuRHY0D7C9UyA
3fFVcNhusRIo5aSQGFsSMezSAvI32dLWDHg2ZVTuepHfwIXJj2SSDvTmN0BTZw8icrY6jHoRUAJW
igv+gH21efNajWVzTJWpp5sXefW38EfI+l3T3z2KG4F3afoBLM6Fx86Q7GDnXPX63uA5VKvQbXWX
/J2QNs4du1/4l4S0i9QqN911rZtl9TJlXjzFCTf291e6mU7R4PY+D1joGP0sH0QaQpCBMh96b35D
6T8/aBP1qCG9IZq6eufxPlbMoAFxRQ4RQwNUxAZo6x7bqcDhj/zWgiDojY1j/4yf2Wey4kA1OOFt
Pga9Fi/f68XJdolfZ0fymh60i0cA1JHNRWl5ELwwqNFtBLYLeL/FazG9IK8vw2AuB1dTCoUB9QpN
Xh3H3AVvHgClQPSzkDuRNrgF5ZSbjZ4K4iqpfx5Cjk5lbqMnlgIRGargzuPZJrC4K69ViippHiWl
f4pxH8DJEs92HwqCkLkQi2JoC8cZyrDE20GkHkTjQZLDwhHtjqUlbmvk/uAAAaMiVoKLjNRo6g9t
M93R34xW0e5WdWK9+DoG5Ph2ndVIC2GfC4ibi5Pv2ZUxKi5m49x4noECDPTI1qTJu1E5HeoNYcd5
3EfExJyoALHHP6c5c20UKDxE5E1Xr63XGLpG4K+c1H/xXAJySm04UUS3S615PBVFZ6LCWe1HdbMa
meQvZiwbSJr37cYWc7XTlHx3/HvaoTn5fhUytiitksgtJj0IC1vD/WxYQ/EwyTnfdGqYpyJ4rhLv
UEEFagiz4S9U0FevpjujUtqJvyQN+Pspsp2dBOfcBoSa1UQI79Q7kBUveGY0/LOdyvboOtBtz9Jl
fpJcnJJpBjcCSvbGa2JKFE0mSbUHEhUMDKpB9VY646AC3UbicUZuiqaGt0MK2Lj1FiNpcPFMpFFB
rme9RZ79u9cycEa448GY3PQbS9tqi0L76jEokQio/e69hsCvAsFyoDfQ082NzZ6DcJRuHLoxpMBv
HP82F3yyt0v96hozj/Dnpy/3qxh9JWji/fkBF2lK4HXx84B0r3rPwAl/FaZjP15zv8s/JedVW6eK
QQGwiG9Rz6rdBIaXy1B27pNjzTK07QaISENWYdeDYDVT3KqAqrDj3OZQUlV0q6qhHjWLn87tRo9p
GrNclDH+PeNX0+5sVRo/S/BNPcX5WFxqCBCGjNfOO3iO4l3kFebRgMjEezPnX+xRWkhrGOVnKKzh
47fiqYd8wEEqAks/88CMqXrUtGBW2k42G1aOzJUKk+guNdOlnre6e+PAJg81fD+WumHUNDOeICcC
nIwY52c/ufQoGf1UQaX9098WGrht1X7qcA6rYsgyqsD5YxYNyBzkno75aZ0g9d+CwWlipt468GSX
ffBEkrHjsFSX2ZsfLWXSdgjwsm1UVM62x1s20ANxcC1Z3EE2Z+FgunfsU4DdMkrIQahIh6Y0DIBw
wBtkZ791s1msXjpwJS/P5Ic3Bc6rCkBbkzOQYU4VBOMt4YfrCwMqXE51O4OkjvSjDKU6DkII94lN
lrM2DhOfgDSGbMEPewD1watTiZCitH3qiuAgZwnGMjVdO9JeuOGctPau9Qt+ZKXxtYtsJvZe1KQX
Py/d/G3irAlBpYjPQuMqy4pw9qJCyiPEAWqAXc3+PPmOl22sBKSGYxaVuynmKBtzo3gD+i2QFk+G
OEWNi4JjF5RikZzE+9hBbNeO7WHrqyHDrWZXFgyQIy8V72kF+iK/FPmVhsaEWzXKvV5taEe/jpDC
bSBhkVifhQXMP2jgBrYtU5R1Njngx8PgiTBQ+f9msoLl2KnzAJUSxw6kSf0ddfHBuL1GkX8NJVdK
WX/qOrGXb3zHSXazmt8jF+bvaGlyC7DVoKKrSncRH7Gxq4s5vgioyvDwvutTQJB58WXt1ijsOnk4
+/91JHOM92BOvNJ+MeKpAO+DQOlSESP5uZiDEWIrXspt5zE7BFTTvlTmy9wKMGItNn/iUPL6NmJL
jdxlvSDpYdZ76LF0DwxKJWdgh5dDhPfRZzOHpGAeL+O7IYc/TRR4/YV1eF6jxNXbdgmkqxLICVqq
YkCNRhRP6tHMJOBvoCgxFRQmwanNEZ8RRMFqSGgZKI04G2DRkhPZHFRPffIhttlW1tOC/FOGHSFO
xwWe42VrG2dq1jG5bsa9gwr0zepzGGfhIPFto6gOGbSLjtc2mq4dJUSWT74UoCvYFxFYLzPT2rdK
K5D5ab+zBdSVF8MdvvzCPkZD9OTFsj5IKkoVihN0XiL3AnY490LDGw+Nl2Lf5aCgobAkKl5nJwZS
6Uc82X858+/pPRIjNxdwrfGlhYgx96ACLcwNmL/5Q2yX9AcMWanAdCvwUsDoussBqjnBiU2pA2Uy
yeOzZRR7QkFX1dAf5tp+5Jb/AYwG0V1+oaZcKl5uKI7cZKQh9cgmJkio4neBOYSLph41/uCK0Jvq
QmybqQBz8CZo5nSbTmlyoaYe24/enS2auLhAOg5H53VZob0LJ3/GTFSfuxHI1dU6N4HrzKBJv5ZA
xCrxgdkPoOGQY0cPeNyddLglp2wv/GlcHfrWP1bp9ySdoOeotMaB0wye8nyxrmqN3OjPXdpgB6TY
FpBtb65tGzUTMroYgwhv67R4oN3YKIa89uiX4ZJAUbcrIUa/6cYaE8k/GH529OzsnQJnBo1hHAT8
rstrJx6D1mjpiwnkIM+x1YPPiGp1dQjV5/rIvV+opxuyrVPw97Lvujw5gZv4rj6JDGvhUVNF/nkK
7iueqJaIRd4fINf5E5BX/0JNxruP3r0tMVxQNwAxruOKn4P/fS4tbw5n3MEBoFOju1h3DrJdHJX9
etegv/D1zrDeJejvPlc3FIvuLRTQ7EdjCM76dkABFHp7b1n7d7cUL4YeVZPhnBQMsMh9Ewh77XKH
AYtYOCeyBTJPgXAg4Db9VP0B5TgFZ39CG3Q++DnUJ7W4V2qadWgh6XHgCzTByCEyfrShh/dIJrHw
4FpEzRlZh0GGtAjEUsPKhhabrUQxAYCGerr0o8Oo6hLBOK9OXS1+JS+4zyAd0w1vvtE7z7ltvMSq
INJyoEUwSx+4RL9Od2Vqx3H/ZLgQBqGk4yDGP+saKS9KPAaQZHHBvtPd2HRuUtm7FskzbaLeDzul
K8lEjVpbx+tJBUOCLGnONh/cPZ1n3x1q07F1OXvLQ+Ad7k7ayaePuWveiT3e7UAg//OxvI4jRwCM
84YuGFtJcnJa7wv+WZ9TWTo7bCWSPVfDGNBtUMSOVUjeVjjtozWDL9jrrc8DZAs/z5BmUZFkmTh/
hphr8EiT835OwhmynCfhd+Zza0FDqhZ4AvXmuCMAa4ry4Ac/jSEpiHfWNuxa8C1G5ivBWds+xSla
XUOvUSFhkRxL927enFNembu1pnTV7+Pghd/kwp1BaAhwOz6fe9UVqcIZVwcVoAa1W50y01bn+RFE
2kRt7LpsBCzH76ItGYXpgb+Uun3qRCB9QGQNYbi1t+DI0Nhpz81CZAQ7/HQaG3/VZdDiDFo34s5W
AqG/rXxQ0pOjUC9G1KPGpBcjPSZlBxRh3E4hr9dnfOuD0GHrpU3hn5yoR6lbzMC3r2QxC1XcXyUs
d684pa322AzITU1ameTnLkdqZcAtdnWZIDgD04CaOpZzYO1pVmnMcrOOudIrdmIcN8wSRb14z4kv
Hm31QNGGrZ4eswBpm83qIzMFTBD9u5jfUHbHzzFtHPU8riav02gCJN3+QhFGso8jyFHu6YYz0F0m
ST9ZueucAyr8vHE4ZlSFTeXl+zSwh4voYtABT33zSk0gk7fMHfIrjdrZ9w9tE9khDZkKG5CNsuzF
+0QmCCCLXVsDhWh0CQ6ioPD8BAGGPTkXiyOXidrCTS9YdSIbXdREmpgN8z5GxhEZX+FMD3MUcGfv
Dhx4UwdZuU76DlLV8BSiMIpt3KWQeTBB66VsN4667wEWtsT8UFRRD+EO0WzJ1mQxTsugd+6hbP0r
NGqfA+CmXrqpGT7lzvAK7Ev5Fc8TfugM8D3JfCmwU7DxpxUN9aMxdeZbKUZsXTC7rIMZ0r0g26Ah
3vDwoiAWcVmHotkkiV99kdnsXqMJ2C1aLXZmnPXHcXGkofoIqJSHVq43L/vY4UAZqqaoRoCPBkDt
ofnGV4eB5AHOTTIAoVuOszwVknLHZps12k6rbVlGE15FUxj1OktrbVxzElcvz9i6NDnzuBj2kKHy
Nn3npd4WoHXrsTfy13kZLdwf1IiWctu2OC1l8k4XIgctxaC7ObP+qXT6XR0l6dWu8Lu2VBMBcnqe
MuMTmUZIi0PD0keJY4dnyVbHUc/pyz+GxppPCZhWn3rkkJ9A4z08MtRQUIC2G12wHEbRol5GxeqF
Ugh3hn4krL0OJu+PDyei6XECEvhoR6y5gH7xo0EOX1UY/RhTT8dYE5J/PoQFtEnHkg2HU7fr3cWR
985GC8S1j18dIIDQTv57gV/FOa47nMoG6ooK/GG0rruTgyrJpNSvHq+JYhAgulAclxDpVfzVNAc6
Wf+wUVyH3dbWSIf2EwXTWnru/ON62vbf10tRExniBBMwL2hDc3Yjo0WCWty1q0s8RXsSziLCtlVY
jBypY+zXMKU4phW4Bmj+6ll6KvV+dtKSlh8fpyaozvo0sSxGCIcVJtLkP58wYsdU9+Ajgx5bZbGj
9q4njjQGIPx2MqsGwI7Io+ah/ogdcazX9Fuy8dj7DkXbtgZZYRpcx8SrIVA2RODxUQQDqSIToF5S
mT4YpOYHkH7f2slJTe6nYAq4m6bdtBRNJlsEANMmijqUFv24hg7m6uJ6aBMJAY3/9fKAKRkjjsJ0
1M0svdTdx/jVxTt/CoCcZig0//lj6GBvmSxoE/78ye+G+pNagXxeZNkf9HoUq38a5CBbST/Ff3VL
9Wtw8GugGQsYMPDq1m6cAfSLnXp/tJMJ9KU0NljngLpTWam5GVsUtcYaTW+G+Wy3IXNw6AeAevQx
YR1ztXaUGqBKXaeRwZt4JfbU1RfHtq6elOSomrKuvk6ZnRrvpfPk7aIcX16vWB7rdBk+25Y/hyAa
9PCdxHCWAKYxVkPdUA1lxtoHaLQkIKsyhs9OEqSvSMSTjxq1WDN0ELNa2ZDGWdE29KX9iZqFR+8m
io4v2pQq1W03Tp+M2bA/jbyun1P2Xfs97IOwb82etanpjOa0dAGYIWPzY2UG7tk9XrsAWFPrUDC4
wIZtPvoBDi/xCcjh+D7fgHpgOJIN4gc1pB0p0xhAkXQGRKZGzi+B1pyPR/U67ovEudiRgwQYGNbq
jR6TMWGDfQnEZMCTbauyai83JgqhxlIrUG8NpqBljp3DR77ICgJ7E5df3GYJsMErse9APQU0WCZ3
QnFlOVobDm22HV7f/QdH8rI6++DF2INSIwaqiln5a2ats80F/JcGhC62oKsDqfwMkZ8Hgafqg98x
f5f3itPAMD5s2luMeTpsKDCOF3A5eDZKYlA2NWwoKEVtQ7V1gqF8QOU6rbB6G8DiN7Yz8V1Pe9jB
x//FjAcIi6vdK+1uQYBQqxpZbm8AVMx3Vge43LpnJn/UJeKEncZjlZXRs9Xh1LGp8nXk9Ev0PLe4
BdcmAyBPRVBjW6issQLss7VNBgw40dqxQprme37w7BmTPLMx/YtMFOsM+Nq7zAjXkboC9eJO7viQ
s7+/xdBd8jf6OZdP4OPtO2xk/w9pX9bcNq51+4tYBc7kq0ZrsK3YnaTTL6zuJM15Amf8+ruwYQuK
2n2+c+q+oIA9kZJlEsPea9Frj95z/mzGa9PAs0C/N92rLF1AuDDmoYtjVdcFcWXngZArrfiKxnZq
oju7xjms5ASDhqQZZbWEwS17FSKHcOcVS3UZwdyKMqre3+EIF9mKTjMCxn9XZZb5zbWndu2lZvfi
TWa3E0vdnUN3sI9N07A94x07IAN3WXsz21NejkrOaUt3LUqboRoWuTpgnOyezVrcWKTYAV/P0oIc
rhZx5+XrXgDJWqdyeNYUI69LZn5QOkjIohRZP/m0I5u3zA+ZKHJjmdkRgGGd5UnHwSpmBrU2VV4D
OMJam6CmOgWTeGvcOQd8qR4vvjWckKhNZvbV9sbLxmm7kRJH6Yxs3e3QO2A1SFPz3Lsg12TlfCQR
NSAyQL6AbAzHR0YW2TUgFDw05ni8kakusDzL/dQg4fcTFm1/0gq4rEF2VsbLwcfv2H0k2a+KuIjT
/mWWaGHSGKge4Lgc8DfrGIrT3CnZgkQABK0+7w/kqRbjJrI3xxCMITf1nkjOwSoy7ZEB6oMPRFWL
DiH4PqsynFFvLAwUifpsPIeocTxNZvKLLK6nM2mjPhrxkEBDPQGKSlQXOdOGhqB7xB9XG7bJ56Xm
9bmZ/WbYhJgdrbIUPLyGBNspsJgExdEEIjIzZo9R5crJUsN2QFXzQEVtpk+Wb/t41wXF94bv8b/B
/0IZdA8OzMXd11afIhDgthtMNxfQIbVA3jabfYZcKmQCApWbtHENIOvVgpLgB/BMvaQ0xDf4piYb
1GWbQOiKnQ0pQhBgPLwlMmDJgnRjCYPlI8XiQN0pmLHFhY2peZVYwMJWY1LlSNossXDvQQDXDbt4
rDIwaKOJ8JMH9LTT1SsaD0MbeTgbKdlhYN6K1FFU4OiLyxe66mrP5TlyAQ9CCYZV60/nItq+JRrK
nEOvcyskVEjFkuPB65fdbTLiu4LcFaTHHBUd8Atbe58gQ8ULiuhkAkBlZ8VltkqSEFnWJOQyT+F+
HAkkKpAmj7EZRD401ArtfCdTsSbbWTaJa/FGvKLkSrLI8Po1TKyd6+flMU2X8OyafctRRICuqSB2
JdVAY1nbGw1IWqxxNZie2DLWW+BStNNW+cc2pltDh+pBGYKaEhvRK98f6i1t5qvde7VxT5v9qvsP
nWFG0R7fzvEfRnK2ZhbzgtM22RXcPsp84gedxRHK70oPsRR1ALCOLVtSYJKPb5oSj92mRZcsaawy
RKR3nXoOWOeEtb5TaOPSBzKC+5bgRlwPAIP8y8mxuDAsE0lvtwlwpM9Z+n3OgTZ8qydNBVpf7CXh
2JGe0L6PIyN7MX9XD2T11L5L0KPneet2X7GCnvb6Ka2f83eyMDfXkz/iMKzACXJnTcBmaM1mM/GY
VysSUvO/jplEldPu/1cMU2LNkRHdQj41D9j/w9IkMoaTZkG541Qh7X8hG8puWTd5ZipSFiJY0W7U
+59keH+/xVPcLJLppSxK7Pv27oG2P/Vm6RIBrrIJ3H6rFUC2et9Q/XDzlPZW7zXO3IJ2ig/LLqjG
4hDmTXDyZdN6hn/TfCRLU+QGogoPuEH/Zvyf441Buhu53wEI+v1iM4hJ5tJq/5qq/KWVREi1bKjn
W8D5pF4TWiAXdyx/rWUoKQf70Z0hK5D9OUbxgeTUUDyTOJVoDJqT9gAWw6MORb0CWPQ7PhQDCswB
1d5Zm1QeyVYux3ztBhkowPtn4nm2LUhDRqpL4EB5ic30W3sZJL066UA3gZUPUuRRfZkgl8tLRYHX
InDYO8CZ/MIKlkqCsKYIxRt3GI2JFGysv1ZzCfgIyS6m/G66H/qRnpxdUS3uWpOLASNqOIJhCQXs
yyYNkcVPoOMEN66gw3kokclJQM1EiONIWRxBM0F9EpMbINuM7TR730lEoOMkV9baTkVG+WCS7rT0
HzG9InsKahw563uimNplli/diyFPgLFEw9kvdePWrt66NKYG+QUgJCFNBPTaE43jmRnbak6/39lV
tQXEGS0sgTW6f0MlMW3n4gMh5Hno0+CpA/upHLROCGA96gVltJtGLB1IYYYe81dZgcM/vwDxEgnL
CFxAZi/cDv8nntMA9b0Grk/cjBu6uazx42SnPlLIkYW/otvVN6Q/EvVuPrH6iGSel7OF9FEEJaMS
aYtvU2+/xAayMeanERwLoIJPO1QtOzneiajCVho2d3N/JilZOkZSnJYUqKtrEoKwBonkYJcTHAXP
oEeeTqUTLWBNxhQuTDj+e2iS5sXRsK8LEL8roZ7i0dSvLWcP8HdZuL13pHEb/Nl3tTgbddGuBUoc
NynqvE6zPNvNA3fEjvp1TD1q7IGDeycEELJU6obchPS9k+lh5c3VFgShKJe82oGLGydcfo/UXo+N
47bImFcizbdF0qlfBF8BGFGNF5oAopCoRx5CI0l6sC6nsvysdRwQwoFbG3M24HqSMEij/JRnFgBk
Bhf77GkOeF0cXCjDjAxJiG1DILEs9pvhAFrtbbSAoDAAQOwDGJQvN+Urk6wO0yBxv5poOXkwgodD
DXC3z/KNaPvym6jGY13b3g/kZn6xKnP6Mpq5ux0dzzoBxJw9JuPCQIQHgGvUklZqrVXjDLlGwdSC
PTJeHvT6a3YGdjaxtcKKip+T2LI2DqrmvhRJ8beFBJK/mxbY9EB2w/f4R2dM49dyqPgmH/rxuZ8r
ExN/YItyUSYgOqo38TyCde8DcjAAUk+PLc6v12NiSmI+LIZR3fNOIEYureVNSn2vuBJ9NaUxreki
FPDDK8mL6PtQF74GoCFFofugoSIlU7cgDSt5Ea1WESSPmY6l74NuVfuSCcm0idbefS66UCq/Mq24
v9r1O9GRdTxlfP3ANNRaCgp4f/MgPCwUr59KX0z9GVr6bNcL3fxtdCx9qzfflg6kPyyQoUFjxCXY
6RWRI0ZuCSrRkEErRblG0FBgGoS3obpKp/oj8KjfkDbI7w4cBEgtONHzkCEH2JRHMYLSFNnfKDqU
IAbtaLXjjsYuVQb9avMPNVnGYfBoyjjKhWSo/0QJI8X81QbZdNHJB6ERKExCVR6i6kEm1BwVy8ts
YeGtK0SEFHdRY+1LbyhX93UmBS8BgJf72Dkifxs80YwtwLCw23AGaEBTYIoDDG11PzcfjLrUkFFb
Io2F7i3OMlREUZfUQ5m/MPDX7CITBXyuhFa25IyeencyI3N7JCVKGwDLDvve7ZF0hpG2oyESxd5C
0fD/R+aAknPDsfOEZeb8lpMMaFrjmCx/kUSlHBtSqS04QFS6G4+4QOZM3oFSII55iUT8a34zztiT
800MOwNDxdTge7Ul+RNPebsP5+RTMEaSVkWyR6kuqW+k04hCXrwnI2MbAqp4lY5bB2nfz0kDqI44
Lktn5dfNtwb15geSkZaaKLLqjYdi082dIhP9/FBiT2qljaln2LJG6e0KJuCNs8Brm+TTXKZiS3io
Rgw6t1VRh98ZdrN2JJs7fzgNEm2VencyAD3DQ/kFDaiQ58XBkUS4YP+dT8g0WpAKvqWx79rRXnTj
kGxFAUafe/39eOyGaic6K/4ciS7a+ubQPjhT034DgjAoRBaARNSsOVUoDFtXo91+A0PIhDommz1x
kEy/ACb1BQeLwZMftPO07IypLsQX7AL6+6pwylPmhhuGjfIDjSpgByHTRiqWEgXqk2v59UqppHCS
QtKQDIcdEeZFHpsfhnjYqyFpjKqtToaVv3uT4010A1CxPurjEFM4DXjNWx+AT3fRCwNbPHQ1FZn0
KV1TmdLdiRqPR9HF5VZdRMa8Ca9c9T2Tkboz9RHlRfUnlN9Hhun1QYVI7BTn6x0mKMbYI39YgYgS
2G8h8UTDPEyR0p3UO9JQQwoQ22GlU/oJcPUkGKlWd6WXrhrwYe2UDWl4Fv3ectvf6T1g6tGOL5LM
8ZiKOjy7rjvGeiv4Zu+4Thf8pLSKzLX3nUJf4KOwEfjKVg2L5w0LwSupyR+B7f+ztW1jS/J7Dklt
R+o7Xz2kHpFJUk8GFfIBcCfXTJbalmQ41EaSp1ZrP5KFLHvlUx2fg9x1XsFw0CK1gDf7icovS9c8
2WUFKGSeF1zmqmzxbxoex8j8ZCJb/JEl7RYV8ka97QYgLIVxghUL4Sl4olXqRDLzUFNKUhxtZ4zI
plohV3kEpRhfm0siTP5nDvzJECBdR/UsyALxejMEkdQrOCpwmGWkF0IKHh0AFq40aLDCFAYhMaT3
+MJqDH6hQ1CF1YOGOKaeU9Z/jKhwQ10e6lEHVBi8L9kAkxZt0iCbNndrOddhl8ISxlHLgQZin6IE
8wDp3qYt31kjsmniEkeEJu0223Lj2Sqn+cizV5IzIlRA6bqXAe4U2dVlDE6LKZI1U1ZubAqw8ayp
Uiqp+fxIPVVSlXAJ+CrVVGx1U2eliq9+9aYCLPImbeIX5fpt2WrwsdkZNvhFWzE/AaCgv3iysYy6
2YzNMmxNB0UPq9gC9R6ArpApkfUXasg4SoEF2Jljd9CK3B8dpKUXjjwkhC8ZxmkAiAcG5BkPGyK0
KyKb2XGAhp4BpY9kxrx0WAHbf4Wp2R4DIEg/JC1ypZGUtCBBrQc/aVOKFfY/AHHp9fUlBT2LBLYM
XKOKAMKSsdUIWCxQCsCiiEZAXg6ztUfxPBa0UjbHZry1GZLIbSRuPaZ+7z8G4CHY+hJbYQEuqgDv
hwtUIo4/X5dlzblJCgxZ79XrCTghj0aWrxaggKcrFOK/9aRsAlfYBX/rDItEwBz3xLkZT2WBhSnG
uglnj/sAcYaQ1AJFLisrDsqNln1oHaR4nAJSlh+XwgL3+GJMewuYvZ9piNnbtDdHD3iLUouy1flm
SFp7Efxz810Hz2UFM91E6UflWnRVoG4swVeJubC8R7K5u7OSypvJ8cPPOfUgVgX1xayWXHpaTyuG
KcAbFQDPl4/WDySrIrBDgf388jH78ru/Wjn4wAESU3gYyt5/Gm3bf3IIIw/UCuteDklG2jDI+CPy
LVYk1w40DIE0JnfdjR0pYrcbbcDVlOaD66Y/7owp5hTjUCKfgBArL73U2PoJgfW9H5e0xXMIxG9O
iRRJbFclTzjbLdgqkl0Wojq7qb8kaZE8uXboTEhARnZkI/IDyULUPbw5YF7srJ12cTck9EPRmxsd
usT0bI3ZTbWm75gWSOpbmeIG6BZj+PXuy1fLKdIG0NLXrddV2tjskhpw2IayILNGggYnjXUGS5B/
AkcOqNoYIJMTpODFsqHeaPZsV1kp/lml1uyb6UnbMSDmrIu+CZETAAV5aG2Y1EcbU84jyXXgIe/E
zszKEeVRNoqLQYbYywNb4tBWRyRyqDABaHy1u5HddJX3eywKk4ka1Rjk3LVvF6nzCSdUyzJ31rqv
/PyBNwbwebOgvPSyoR7gub5FcVYcaYTK7uriIOP6wWpTkNxfzUgxze03Y8GLbkjn8kKiJkwBMS1t
hdn8Fi1efFBPcV1CO3PkXna1b2/1m4Ae6NTQ851MzD5xJIPGpF4WpKjUC2WKUX0lqjf1m1Begcz1
BWhIV8Fb/Vk0wXNuGJhgWQFA+KMprFdqnIAO4zFvbEusagOcUE3tnTLGYYmyVECYSHVgtQlg6ux+
Q0NSKBd7mPKTW/W722B0ndTGcfWScLG/ibb4I+oWwr/T5g+aydxMqxqa6dD0xyFu7pv5D9nSOPYj
/LDG7zcmboZNqBZ5oKhPKnqGndy58VZ5gL3fmp74mXw3JLKZZnBgZH29B6kecOOucuqRjNnxM8Nx
OUNyaHAOs95apxJYNpbNMAJnJnd4CehrDG2c1t4ouI/lOcmoGUG19Mz9qX7QCopCvlpRGcgXVn53
8ckakIy/T1EOAlnAwsebfuIOMtHQgJveAS6rXZ069g/lAHi+UycbssXqEdnJNCYNw1nACmg3+Y7U
2lAP/dqHix5TjxrD58NWOHGnAmqFNlbOcbj8ABeOu538SBypwXc/YWtVjgH4PZaAxAHh9ORb6Nqp
JeQf593gTQVTh7XdauQo5rxRK6dBhZb+FFU7UTg9vLk8aZT7/eXv7Ae6MXKlxo92QDtvjpHksPQV
8yUScY6h5Mu8GbtWMe9B33dSsuDOnNzJh3qkpp5WODlI0nAajbiY1ABjgrpKqp2Q545KRcf6TSe1
ZXUYr6sa2cALJcb9exqb0lNi3CRcfqzaCb9r5MWRi06Y+zCBbqLgtesPABctTgCe+Lo0eGEiR2U8
M8n+TEzP1BDdM/VIEQFW5sjbZX0n/8iWwo2JFWxAgWOs/jXmne/1dkAKUZ1RRdobAxD68iA9Y2d7
mnfUdeYiO3elfQZrUv/gpdWUylrXdM06sWwECk/Amip9FnPqcJwnzX2cJWSbyYwLAHaFGYCpbGF8
0uHcEL9n8Iis0tJszYMz2eYKaa4RsF0m7K8hic/e+A0KB9T47hGUmL8Vlu2fb55b9FQiN5Sp2Wv9
4KIeCPb8R9VLPt+4ajNy7VhpI00Btuqy9DBU1367or4RZYGTR2xU4MVh4GG6bpPFeKz86raZpsw5
eoI/aLk7JJFY0Zi70yesEprDR668N8wNT4WH9J5fYpIxEE1sHbi4Wiwp8hhWts8+GSjROWhXddle
Bk3b4TbomaP+ARuRFjBtCs+yjqi4s46ziUJB1A6iq1RlPAAjx7U7f7tgqfHgt+XWCtzOBnwajEhN
vRufYB5YeNIqZY8K2lXcdknYgoHatFFnEYOAPMaC6dS64xbwMTWyF9G0fVA90fCqJFMtpx4pgei1
vZNTDFLiRaKUd+4G2MxWczBwZJn6q9wO00vSB/FLBUb6s+cuzyytkxclEnW/X4wOvAPSghojnQUW
EEBUxKHgm13qmZclMW2wScOsy/PmEprTSjvl5hIdpizHgt7meb4GTluztbqlBDDMexBrwNsaZT7u
gfxIYSb+yrfq7DKOI8OzJK+mEbTdMukRKZTnUZIHGNjLeqhY9YlGS1c09o60NrEKtE7Xrack67Bv
/e7iGuMYPNrBvLNRqHhQhsqnD9Jqs3C33XVRDJaK0vUvJmr4L3WPchpQaHVbkilFO5UPhot5sJbV
jpUBVCE7aNEc9j7wNVwUcs7iieQksgDRCuo5mx9ieRkfiFfmBJw9+ctg01zgodDP+7gEecpKlzpY
UoPDsnlPhjdqd2G/+DBDxCj3uUp7GfiuqoK0OhpdRoUkjVliiXlTfiEjkI2O+m5d4y7prl2TzWB1
+7VuQzreRmz6VWDEHTKVroBn2KIBqTeeyQRdphVAvrYfKwu7EL8ipNEQRdWvKDyKDjSqxYS9ckDY
IQ8RCP5bEuZGJR46lcNuFYMLGNgY816nfgp7Lzg6EioPGfQTyKZFq2SVC6KQFfLZlJ3TZuGRvKj5
QE6ia1yyJ5GOSzI1pCsCLhEoSifsjtUn8C6yZ2pCZJM/Dzvqm1H/JrXBgXUKwvlJG5LSGpNhD7xt
bGNcIwjp5U2DwNvEtDZ3ig6VangOZcteRycPA5t+DYBHTzjhbh95H2wWu05ehdEg360epiMNOwbY
33KcfiQOS15JBDRKpMEZ1q1FUYofpAThT/zaWUiYoRjklfDaPV0tyIzXyaVHtWgDEJARGHAHt8Cz
iJo2st56WpaOPAFmB1J0SNZdTe6M6zaqdk1aA4H2Gk8HFb0jibpTIFr7yO0kXx1K22lfHJXf3J6Y
569vuf5FGg8HAM3jXUEvDNlksgEjBKDFSAgebLxrogZJjuCVVyNSuEhjw1v/6qjj1PIdRQqS3QTr
dFycI7b2+s6UnG6M1IVK/znloJQDNa99ZCijOCbNe0/LTECMbLg5gJdHmmgF94awVELS3Kn/J5mO
Sm75GEf/VWgTTAKTkSCJuAEIR4p86CSNvjil1x/qkbFt6XZPfdM2Z/CmnAkbxw+m+XIdAcxRjQhG
J4nxnC5K5MlZ6VTXB1UHC9ygkzda6SEEyRyJbspnm87+MwdFZJufUqyMkWSG51zMAD7VGPWBRvqN
TC9j0xldpKK3SFl7f7PrF/1VSaI7938NyyJxwP+p0R+iOOz2jlhQFSQbc0R9kJANDbN4/jknhbml
EcMWg5LTkMzIgYb/hSx2ihaIKjL824VsjMlRx9FXt1xMTwSQgUDwNCN3B5QhYVFEwPVxzGSzSFnP
bPAj4ZzCP1GzeEO9D7vysxYhn9FKNioCdbUqr1CQJOJh2WjZjfnEF7Pf0XWQtr5p7QB70wwQ73mK
xBwFW0IYJBq75Aan5A7qRNtoF+qNYfRQ2X79QBYkunMlGcGetHdQKdrlQ5traNLe3QEfPFTs2s6f
BN/i2yMmltSlpgL2lL+kZxrUTdCMqJ71vLPqDjbnm7lCdZj2oN59mBQ0lTXWOdrs3sKcwVPwUSi6
XOuK11qS7nVhkz8uw4hDVxF/a1Csk+5tR+SAP0RjJUuysUYWb2ps6DyGhTkD2Teolwk0A3As/fkb
t5CKR9baj5Ra9ntaYe5Fwps4NI7EsIDBCzOJde077XHiqeF9LUCnW+ehOKcJnh2L2w+fhY3DSRwU
Rz+B+oeVSPGzSINu5SZh8VsjgnrXAcAZGfas38dzKoCdaBQo4QE41BY8PQWQrksLsEc9uMaBgfun
VzuAAkO6PBgdYu5v1VhaR26GPF2nzjZl3kVPyJOPnqiXGhmKrZDAtiNZVzcu2DcbzMOqGpCC2lBp
BgBdlXx44jKAElEEA+cxOzWmsMuEGSNFUEIdJ122YNYDf7O8D7pQugAsfdPwcO+xLj2DKq0DhTmK
1Uwgjpzn9Ov9MpRWkDlKC3HqNDtAwJ2wpNVL0MFaKqwZk2Xl8xhlFHJmQXOBoe72OSYxzyTCZpbY
58x313p6kQDdpqg60N/KqQRZ6BjkJWNk0oJGPKiABiyvYtqSX1DgBO0uAS4bUvNoAcWE5JQ6R4lx
1GjbX820BVbMOcCQUMAxhCOwtcDqvEPqxoBq59QVqOydgx0z7BZgVe48PRTADdlXjfvgLcI8UtPN
IpzVmNkNsgv7LjABwJqmQFK4Wml7Ut9Yqi7pSaUtqRfaUxOctNBu8V4BRlLs72PLeyAXWzjeymuB
6qvPfoKlWvqzHuuDLQAaIf2TNOrUqFuafFuYSO9Qx0RjCZ7rkUcbgAhiR8MvoyfdNDhKeMyW30my
VBXqf5cZefBW3xp7EnYeaIxWQwbKSqDHRasoLp+GqDp6EtSRGhzkejfDO1lf4BX7n03IY8l6IDvq
qHdhaOhcrzlGBT8Yja8c/jV8EaOwiM81WIbkjh/4ZJwjlzdEQwszs2qlNdQjNRnSkJpUOushaZHU
AmdteOfHRuxkjy77Q1vcheILww6hvhu3+9O1sQVHGbq6qsozrVWxIJtDVV+poqtubr295bc/KF9X
yZS+40hy5mIAYxLVcvWATQBFEM6TGwJGGY2BY6uvTgAzVGOLYULh54aEToZf+g7nU2ARl9SpmVH4
5s6XRaXKiryAU+evbuxVvKFddrmF6fTUAPcBiNQlysRw+lTU7fiUyLMpGpoWA3U25ohbkpFW29ms
f0k7S4Al9N2VeksJUJPBjFVIraQY+oID92JkItblHkyg3nnMiyrc8cwPwMi67EWeDe0GlTjeWXW9
JherdkntrTl7dvM0SYA1BvLrKFlm5GfgWbUye9BSkw+F5GmPEvRlfLn50w2ZMIOt/iPf/KZuVG6Y
fvOEQPZSi/famv7oKsjdj+LGR/3AahcQ1Ga8hBsu0VKcogLsirfwn27g+Ts1JI3n5fOZepGEWaFh
EZd4mdUFiEiuMjLhJZZfKmKcAkqmTf8gCxN4ugPqyHEl7dH2qLPqIzYbJV5nrDowiaCT4KnTZ0Z/
VL8T+h0ADhulkRk0HZLQjjc/k0W60DjH7WwTEG1H4G1EISPr4zVyYdL9skTdGmfAGBs4TjgA8wjs
4zS2Um7KE/yXyQy7eD2a0/BURe4mtu3sk8277NMUJ9knnuEjNeZlSvkQAw2S7QGGzh5JR6YsmH6P
ZhYdlcUwsgXvbLY8UAxqkNSOA9+wm3fqWhxriC1HsoS6mIG/xFOUhCurscAQhVoH7Jz6HOlyMbgI
pczvOyjkkHoka1psfCz2crozIyWTXn3hzPspZ3/9awxS5JOIViljT25WDvgeDGTu2XNab4x8Bpfg
3Xgp8h9BOojz7LXDpRPNoyWxTIUczZxjagd2yC4ylc7jCTvn+EZBXWkO+7zAv/MQ4ge79wPBw+ei
M5HKFoMswFiELOd1zkgYDx4wzwX2eyRRv6lBmg87iygrdtEEnmBQQvCV3Tb2Q0hZIoCGLvY24GzW
Bo0B290/l/ZXP52BWe152PscE+e3sg74VtPhzu2MGqR5fCaRa6XeucDGJo2IV7eyZmdnDz3WEpJX
lxrPdX08ETxkEFgmJh1L0ewG5NVdepkylU6sxxwbQ5IhMSq+lKP/WiYTXvhSTqLBAedj7Jm/kakS
SWWNfIW1bYx4LXZhHqxE4EbP+ZoMxnlOLoaRFo9Zyre9bdVHf2geWYPfrR0Wt02UxXw3AhR2dacw
pZ0ZAqA3BZbXVmtJQUPQ33y1bSt6oMDB7Pc30XvnkbuMPd6L5c2A+uXR9kDhWKD4fMlTH5zMvf8J
KEm7EbW/TzRipRDPEXhtgUrTZ+s0inEKOxg/yN7jrv9pMMd4j4WePBeBOyn6HqSwTT4Nuwpb/xn+
tcGctBQsO5IL+BKwbvB8dxtlI96fjt26R2rmIAH2qxAu8GfRIxlvgr+R5TVvLW2GOiVgt0s77Ua9
O9+7IZnoMNr3X0MFrAiwhi9zgOOGLaAWqcRGN9M0rkGaMBzSvEb9NCnCynXCByrL8bCzWa9I6lC3
7pCMbQ3Vl3hCvnLVpShmksXbqlqbutRwbDFmEc63qIqbRFgi1o9Y4LebAVUoqxbFR+Gyt2MULuPt
lbbf/GEGEhQDDnEnWPMtLJufQIQxLwJPystURn+T2GSut4mHyTu4tV18G7dhwMoDslmQOwFSmU3N
K0nT4thfAUz/6I4ifwnbxXyx+/rUR639Nc95CopVwMy6ft1+DkGKKLzCPC9FwM6oqGSqRzI/t6YT
C79rnRXxdhuGpgmKpq66WM1XpEWDb0fmKkYCjWW73XYWeJyRjBqsb37aYnL3DcC4DskyguXCibHq
RIMCEtDD6PFcTcoEvERQ5FfDD0y0iHqZmSaPPBnfIlOkCWXmogGICQAWetkMEkvBJdQFGquuN/G/
OZf0klTJO0h6DrLUPiSrcFYpOZ8vyjcG8DRSSuqtbXHgvgoHs5UuRHmDhf8YYLwvXvOUh8ArAAIz
mZjSzsP5yxYrRWtryJxFgGWU5mvV9mzclvWRJuyAhZmxqSrKfdnPt3P9BESDezGxeaUm+jfTe+qS
+dhUKxbOnwwgVICbEti/hh+Cn9ia9gQCTKIUVeO7JhPdhoak6Ir8+4CNr+3SLcl2tOtuN+SV+RUY
d0dr4aAFnEYcrwnf/lQmWXT4vy0AMlOvHWaKvZM75oka0SWW6v1n2SDSVxz6tzeuZmR8d4yAAQ43
faua+rXACsv4L9Y4zl+WMXK24JK2T3Fg/lQlsmHkpseplVXIFoAKsZbyzrpB2Rf+hsuCrZwZVQVn
0YHqHKI7CyBn38rsKUW+TtxV+yFhM/BGjPmyAA5l38Wut+rlkBSg26guQKegQWy0dYQMDJyqVkmY
PQBt/DecCr5aVzTx0a09pHoYqHG/yqiXTA4O/izDBYz7O/Q49YaqX9egcnoEfROAof02BI5kkV5G
GoooWdkcieupSOrzDAjic+X2NU4Ekk0uRSRHGlJVbG66WGb5KwZSyk3Yh1CRadbkBkCbPJODrWFE
ImACoMNBQnqrnnz03wyloi2iZON3TqCMay4AakjWbltnyBL4NQSXQ5IFzAJk7SBDjp4TgohOdm+k
LYXSDqwEqsYbSJEXAbuT9vbUvuO/wifrfcK7rUW9J2jUmEDnRtSuPzKeuLUOhqL9vctwMhF25tew
cLxpU6dpsivjaAKyULOc7mgoeC5QvVqBshg1Q264UmOyFC0qwXc4+xHg1mXL0fKKH2G5RK9IwO8f
2OKY+y5Iys9jVH/J4qz8jrr6H+kc/bsBSgyANly4+yoa96M7oAbHMbPk3I0WimxkL46DHKlF1zEJ
GQefa+7bw/ZOMad9AnhYNGQ3U0QajznWF8gc3o9dNzyMSXAMJoa9uRZMyepIX43pYF+d3tNpvtGy
3l5TF4cFwFugrsoOUF15AtQzmVOg3MYe+R2TySJMUa4OqjuYvfkwlBGmP/EwvgIPEbgcIKUHqTyw
JzsxguQ8d7ak9ObWfg5td0/KOIF9lTvgrsVv/kiyKjT9Q90FNrZOoPUw5bKaZHuzpo4yrMSFh4yT
Mx64JohvguRzMu6IeYAGQ70j3oF3DZMY7u8D0ngCWAtVCs5Fv+pRsITsPrSNb9qACccpTBwCTIXK
nKjAqcDWcXYYxy7f1sKOViZqgEAEBxJfgFP7r6PAOZiLspmVK/G5abhIhPBhSXDOJrXU9NeeVpBd
OBQAFf/PLhQ/dZIDr+oRGZ7x8nsW5NiQ5fVTiqPXpy5A4gJgSirnJBUACcWReQu6S6WesKg8FVDk
YHbYN2Gcr3wgzZ7s4ieVueqqV4UcpNGG3s1uwIVISW6EP0RDbA6MMprtrxtMnR7vkzUGsTway+Gj
4yFD6lr/5tBJO8c4H3v0syOdOYEc8LvoMwCmSpwMDWlRZf3WZXZ50CKNchEWlizpqpcRvDe/uJGM
hy5bs9B2Qg4slTmRiAr8k5AwkfbQ/DkNyPD1sc+drL24ux1mYvjTXIQH1in8HtZX47YCRCUIR7j2
b6w8/RQVqPJKrcMYAlx56Yf6D8v+mQx+8tciwDZtpa1/GpDwchkYcodru0v+mqL4WwLMhVcHe/WH
8FPLxwGZWeAdK/ssu1jYMC7wpHklkSHMv926A9mKFPUoy9pNOCxAQiGGBsCUtT1ZpINzY98ZLNq5
EbLCAvAonaZ26bb+HH+dRp+fu9xkL8LvqnNa5r/XbriU68Fu3HWEpJS9GSfmSwL8hRecSZBuclLA
RslKe/KkBpDoX20vnNd10D74svoJRNLmiXp6yJYYVYOO6W7vFHqojae0qI8JGJwoExz7IAtOSn/L
LB/EGO8jXjVzjdQT+W8RN2vC0qSUDp3XkcXOyrMBrq0zSrRZzO3V2BVMkg0sIHkAgrcQ4fMoGwtA
CoA+No6ehE0g+Yz931NkGScSaXkbswgcbMO0IVm4eGwvQBQ6f8pZaB1RL+ZvU7NgxwB4bJfZipxV
L7zye+Qle87q7jEY8MhWNAvgOe43kQcWWCJLIC6Fj6gVSKtNlsoU6z5H9phGBYoJBojGvYO/NDbX
JeySZfibobPAr3ulK9WoQFqmkIP0OMi8Nz8NEEQ9YOTKPMKRHVzuZpc47HciY+MrtsbHVwE4JonM
HB1mKfMCZJy7uSdWSitl6dzvHRDJPpOotJDojvnQvKVh0XMXj2HePPQJNqi7iL1QM4a834Ezbtr0
Sc3KdWW2Tw0qHB/HujVf/h9nX7bkOI5s+SvX+nloQ3AFx+bOg6g9JMW+ZL7QIpcmCe4LuH39HDij
glHq6uqxeUEScAekDEkk4H78HGmZYJi26vjLjMozMp+B0WpPC+AgFd2rNUd7Yn7D9W8h7421G5na
TRz0yZ09ZM6qR5nEDy2IkK6zmhctE9gwTGW8ByU9exZFe0cOkAGcVpFeWXe55cmbJp3CTa7z6EeD
Qlu1Ai09DrG3Hho54e/0Q0vj+G6+t4Te+7/txd57lbbx3Sgj3KMwj5ntDw62hm1TQk0TFK4FIlFq
U0R9apwxGPgJpCqXKbPNHY1VsiUIZ71pAit/Tfsn0vgOzWg6Ro4Zg1zFG99c1019mbvNaYCi/KvF
v3jFNoeXjMc3I0J12OLVls80DNTteCytSMxeU558eGUe1ItcPdsObOoggRyjXL0aosfAMI1LKcej
7oZptK4Usz2OnnQInY+tnZ6NO12m78sR9fqgSy5TWHxxobMrxLSxv9PCU6QEL5CfQQwjvaVOqdQv
WAmhVqRYwU+nHBaDXjaoMkOsY5e4KXNXgahWAmWPYwHoDOs2Czb4Cv47oY4XJe7DtysIMU1IUKWJ
lxIoXqO+m2UeCCmHEOzSYDReXa31xV2bIh9BNudI85a1kYjJ1yiGw3Y0LfuVHcr4DmRiHOlrWfmj
Y4l3yB29NlNWPgYZVLZy5jDAGTCejMVOdNx+4YBa7A1w8mxTKGO/T9LnU6d/B/OevW11t9xDhsh8
RZRkTXYoAsYbDUHiY5fXyVPP2wdazwozkMd2WXbOa8u503oN+x31QobeoMY5tOM7FM8e86wDydOE
xLVdluNb1jbOBoyj8d6zkunNrfQbYwrKx6q1hlvURSO/HZkfbmPdx3vq/tlNT+17q87W2ANsEZS0
n+QQlRcEDOSsYR8HyJ+GfR4e6CtqwQ2yogwg3K5YW7GpPTp5/RLlk/1euhBX9qzUvO2bPjuPHm6l
ZLCjdN/WrXjl1eTtMnCa70bP8V7DwdqQgyjjBDWQ5XQCsUpzZxVIII9jYr8D5fseo8D60TBFc2wc
pNNp3EEpIsA572GmOZvSLt1Da1Xaoz20LwES7VGOp/kAJbqH1poGv+SApcefAvdjktzoPTQQaKjN
I3kpcUMSwoCORl4jGd7h8/UTyB8nSNxjgQwCxl8WQJTs/2UBWj5o2+YSW+m2URzUcYt9dcbHG6DS
i7NUQzROXWpEhXLQ1h0Kfxmjq8VvnNL6NOjQ7q3XPAj647LJhNS6W6xpv0nNp4tL2qoOqa0uu9NP
H8TxhmNhRf8MEwdh28+NOG3JY9L0oT057cHJvHTpavZZdvBhGsR+5w7RenGkeZYTQHZrzv8YGigN
3Bz1wiFvqk2kKmosVVEj1JWtDK4GxSky0BhZF0OvCmxobDEAxPExI4xdBfUUCU5ljVUA+EcFQoaZ
uL6A3OEx0Wp+VzcJqltVTMkYEOHpNfaWFJG3+SuPyKl3JQph30zNQQVzrNXrILCMHTRgDn2TTBAZ
7gJtnfDI3UTg0cywJy7Xmcuju7pK2ENX5PFhbCrgRsgbUMgKWB5ZHENp6Q+hJoaLWiscc+SxyrzZ
chWsXcK5c0xXGOaWDYhcB59WN2rBaLQ4jnZ+cSTwbjTErV74+YCAqGMhRR8rsVK6svDlaZExWoYh
3ABER5Nl41pit+0PqCCakC35YxpmoIIOOSYlaQpJZZTTkrEb6o8ZtbKQmQxONr19HB+wb2drfB7W
hRiSgLkx15GtJWscj/+gTSJKJGRf6hgcwuQ2cyolypnbSbqmwS8z4DzaQTo7sz4Wl4+C6Kw6tI0h
dziBY+MmpjueWd4/2/7d5aGtQMbdBtXWwy+wPb3bnGlvNQqf/aztw6cQ2zzIizvTrZ3GOETI0ka9
d9IcdUg57CejRBlEVvNNlxTd1q4yJE8TBvkQpSECIit+KLVgswzRODWD5Q7t6ku/7SY8RLPzMkTM
yzQ30lEWBsTbgJJyoOzDVI8veOfps9QSqEXZ/dugiebgWrWzlkPdv+lgewYNtJjOOnSHnvmAVKty
y1wbKkSCQyZCy4a3gnsoQdSsGvE7VLodAqcI/AKsC2dRACSrx7jZyYaBlQrYX57mySHQa5R1kAs1
mggR/K8S02+cxup2NA/8murm7ujrqDcuheW9VBHu91ziqWmoWuZ0wr2VukxVOi9dshbKOVDOunK+
mkvWKEnW4GxBJrd0Qf8wtxFQL39c907xeZ1BvcPRDWBhPMluqDFV6HfpLmNf59Ho5+T5Nf7FTk6i
xpFnjJKbKA/NMxs6xA/1MNp5DAQo2BVhkBquKHBTgCNbNg8sowS5SEqImqRI3kPK9y9mtr2L2Ccq
zfGw/GNJgnRkOHyPQNdDtt0G5Rm9zOKCauJ4E1oo++ntoPBdsOchqwDljrSMuluhml4im++F4DAm
AzWo+Olu8wQs4lHJ5f5qRjyKN4HH/uFqQojUOM9xMF7WoCutr7dBPPYn6jUCic1V7CYrByGBy+Kb
GwwIISBw2lix5qsGMTJQ9GI/O3dpLEgzxdOrBsn8xRsbuNaFHP2nWlaoezkEJJE7JPEsMkjDe5Rd
VJ9oCNXXYu3FIfhpasfdmBaSSSDlKc7Ii+BmSpdLw6S+Y6lWHJchunLVPXgeE/rXVcjgKWuS72PE
cB68oMNvX6uREVYHO5xfukOWYS8DOU2I8Xhet2Yo57yjs5+O4P3GiVyoA0DE9dFiYX6bTd4h6iTU
Zq+W0suqO3SF4a3aAT+PLDGcXdYEe2CAokeILEaPVusgjAO9nl1lOYD7N1l8m2p89hjDb6iEc1Jw
TwUBiPxKaIZB/CYAb5PuADpf6MGJ+nmKz096YbehrgGFVG1L5hGb4DVCu5VPXZ5HmOiqictstxh+
WpZW7xdIIoEZPcPAp5cUxQ4PU4BTslYXu95FVc5YRNoMV2xCqGYVffoWtymeFV1qWhec+ayL7WX/
BKCs2VNvGc+6IT7g1/BNZ411MVQTQBf2HFZu9lK48iVB0gswoNVA2pgFN59r7AzeglabfMOIx3sQ
Z3j4zwXTjRR2D62AXNvWmHmPMmOcd8fCfMuH5mWIokqt09WD823SjEcKKQCP8FpZfbCl3tIsyo40
Vnq5M0tEXrlUrXc93wE6VYJSlY5yDhJP/Wo+7tVCW+U1oCVkWY6ACNK5fgAhGCXD0dwaFuCQNuJi
i7IailPZCdLEu8wAZYVWZ3w3y0KMqI8PodK6BsV69+SMCTuLbHzTizhofTxBUid/IjUJoDvA+FKU
Z5rnTeZfL9NxpSVVe+nBTZp+H7No2iH3VD8bsoZ+aIK8gSZ+s8RyHmcHp8NjxEGITzfFjnn1T9J5
dwkeQqLwpPZODVk+/WioAThsPWW1jadBVVQRJDeEdWeqJmfjbwsEPIfeNc07Gg9kwddlPGnrZWws
8Mj0THyyCB5owUrPAv2Oo44Zk3rXwojVsi8LcRs8mwN2EFCGNiZ3006xd+wNmx/pqv6L7uJCfqCg
/JixTCtEs6ojUz8svm5fvyJvW21xHNcBtv3zSyx+9IpLl66u3gXNvfIbIAC3Mru68B1FsNg2yGJl
OXe2lupCN62fG7LS2OKCzwx8N7ViBFwc4xF8mbQCTWnaqTngg4UYycCn/aiV40GvbeBLvLbbNJ4O
ITsLuxjTTKMfrjD20g0hXWt5wNtxZv+EdDJ0mwbXfK7wTtde6mkXWgnUoeMh7QSkKry82xgAv128
KM32dOd3Ak8A/D09052fmsIay61dBPV6VlB0FZQZMuWApNlRn/hDZK5MLS7uyNts8mRZgAnQrWng
GbY1EFw5LeTv8J+O8rE/r4leg5ovhCdh6X43ZOpeEi1kD5Bul5UZPVJT4hi4sYVlbATgTI/Ygza3
Zf5e5KmD3Sj2Pes2AKv83B9tkLIPoGs6QjcUdnAnrsbECW55HGv3o4t3wdsJdf9VcC+kEdzzAtq7
uYmsDHXJ4E3ZtE4b29vQLKt2xS1qJHVA8pB3jU6B56Y3OA6fzMJubptBfjQFt9ONlyXbUBbs5FZ8
XHee4O9Df9/0VfbTA9E73nEuL54VQIbBwHvPImADmZtW28HluM07Hg6ogVs7/gJfA70YcsmESaMm
BzDDm8b6UE29+WGAtm02I+GMfmRbfBwvemVgH2G4N6j3UECvtHVvHLyp7pA7YKWmvgXtkfUoWeMX
DZDIXYeyTjf4XpoJYh6TwhGSTB9d1ZBZPYDH7Bym4heElevnqgvqrTaNHOHyElx6fZWuHTfsv+dp
t9VE4PxSrrblVLNr3BUTMGLCPiKz1V16AU4CB8Svr+WgJzsvGfNtOhnm6+QhgjJNhTiTFZ9mlnvO
yzIp0e3ibprKCIXIinAPvHNeuZJG290gDnTKwKgJxP7nWKvo+ub+V//5egCDwU2UQRPP5LV96vEb
82MxZT+r5NkdufFuTNiyF3E+nHrBhksKTiy/Ak39Vk8i0BWrnJCnKM3trsCboH6gskV0BXlRCIAP
bPAXA6eM0tKnq+slyioct2yqfuKvEqEoHTQ6S0NjniLBDZuUr/EM/rCSQejxfdS10Z5xMSLtL20k
dcBIcpJjCcmpCqgDGsO+6cNAVxN502Ux4qmS2QkUx7sYRGFVjvylUo5HjqS+V0jUecxS+vLLGLbG
4tAyB+msxYfMBc+0i52HQDUFwyM4m8Zt2QdIbCaJOGsVr6DYpMUvwhG/a1VzohlPnaU1v0rUoK2A
xRofIcgzbo0hz2+SBHllYPufDa1vziMSf8tbS6N8HlreGQ2VDj942LZd/vFf//P//O+fw/8Kfxd3
RTqGRf5fuczu8PG2zX//g+n8H/9VzuOHX//9D0AZoctjeS7HvyYkwC1l//n+EOehcv8fUVrXed4W
5iUD8nVHVDtEq8PMdKsz1DguQ8S8s3Rn9p0YOi24l2/dpI1nQh7yuCL76TwPBK/MMoDuC5KT7YDn
IEZm0cfjNDkhxoyPmS4h4pAAFwYf6lIDqYvEl4l+H4+W5RfIV75Do9zHn9/5NUI/aJWVWvmkIQe1
1Rs7PRrZ2N6aVoJ7ggH6N5L+0WxE93HWC/ezoh71cbIM9yllL5f+rMCHnUywCp042pM43hhsJm89
P/9EmIhtqek6NCNKABKpX6v+6GR2vwZYWjsluLmh6PI+59y4jyNIodeje0s9M4uH266VvhsiYeB3
oHS7Qdn40+Jv9om9h84iSr7JJWuibJs5QbGmBaiBxpBYG8PQbJvP19EhaL4yIjc8zEvHufUAkrP0
REvrzIovvReDocqLHim/0FXFJcVO9kw9UeoMaj9IXbhBX/h//01z9X/5ogFdyoEXcDzLZYbp/PmL
Vqd2OCahN1101whvSEfJqYcymsWXZnWlAtV9cYzwymyG8swNmHRzOfejjhXR+s8++lQGzRY1mbi7
EYWhjsfroR3bcBWMRnZHjIZkSNrhJ6jDzAPSBZBrGmO2GfGl2mrhKhOj+yNXDzKjtcpzBOn6s8dM
vBcALwFvtLczx7cdyfjiVIdiQEnWLjTBTBc23Fq3YA/fmuA1QrVXJTSfsk1gBQUknVJLtZVCUXTM
bp0UaZa5Bz7haVeHaXWCcGh1aQ2ABekwp05vhZlXPkRG2/n49umhjywr/DRqYLXiD2tof//7jwo/
/evPCgI/uBmYAHx4YB51lf3LTaHrtKHILD5cAMsM/GHiJ9cztEejavhp4lbpl13IvuEQaq5Qulte
pJmUD46hPdN4EGliMxXmdECU0HiLtKPVS/YNJX39foyNYENeDo6fTpW6m1A27d5Ky+Y2B+5koxKt
PnWFNzW3kWpkYn41lKjMO8sJGeSaCV+oJ24A5btNHpbhfhSl+drH4CX0ALbJG6d81iW4GpXXWA8a
tGIwKZDTGwubFqXBCeBTOu47a82sPZ+2vIXHEYGNvGzdMH4KmN5/k1IL/MbtzduY19EBinP48+M0
e8dYhdqxapq+F1F8KNXNv8jtkzXmG6FFsPe8efCcKFkVvGVH6jJvtG6HrENgFHh0v+ZZuEMxSwBJ
p1I7aMJFxDw23sYyED/UBfh4kx8xLno1oi5o5NOU69PiA9OO5Wl1Q6fFpaFzIyIR7hrKPYVPBhO3
mu3ff3ss17r+9piOA4QCZBRMA08VeuR8+faMRuImYWSLiwbEnV853DrbxoiflAft5dZkvwZVkERD
ZKRx6uZCz27MSN9cjVOXmqjv2rUrC21e96/8WpYcBh0VJYV65WUqvcI4QCTITdjr1Ti9Bzfn3VGU
4c6Wgh9N1egZcmOo/HHc46ANuCTTfEmj1KcrcEzw4zJ27UPLLWa6QrHhPkR17z7to0f8nIztx+v9
26W+vIllraulr1+ZHOndzauT+/K+MxDMZuq1l/EvfsurLMssY4MWPztd22wDfHRHL0kgCEeX1Aho
Jx1xvNOPyxhdXY0huz6AUUEtQc2XPi0x990qBkNTizDUX63xV2P0MgADYpd+ZY5AUreqtDrfMg/4
BlYEv4G5QzrSm17atAYfhVX2Z2eY3CPgmND0c7X4EWkA8CQCMfBTSaekrRX8ZiV7B2/q9OLw/o9J
apNSlUO3bUv3jD18Ci5Slua+mzcT6l8QsNNyLbokvX1mdD8flbWQyYc168qYrMgUR480YZLR1/nk
EWO+joTctudJvB0Aqzi5hpn6RQfq7DrGU3wwEshvMWk8SWkCclRW37A/jHeJiZrtfnTLb0bu7J2B
sSeaPnJgG2zltkz38H+m6chiRRBZxrluBtoxTffWEBXH//UTYzdj7sjCmbGt3FyuO6tI3/Smu7iN
4fxCovWeaUn/aoGYZ9PnVgtO6ZyfMtOMNlljpG/e0C6ulYBkRRvxZ16V1sVrXBDytOD9VL3UDUwQ
LU0IFjoj032A4qsN+ZGFGpSPoSYdM67GJ2iN+/pYTxujBxZfG8N2znItmbMlwdU7NnakGTYlKkk2
58/IrzOBxJOB+JhLM66SY2ounjAQ4NCiHUkFJpmGwkm67JBea1fMDjdNG4sjjRWlh9I3MpTupB3w
3HCgzTJ5JYA3qqK4sit2pCtbdelqMUhVf9xR/TFdkrdFZcPkhFJqVBAvM2WVlqvRawCw9qZu62bt
T1vtuirWfzRTF0NVifo6Ynz1Sirxy8U+FCmQDRnwMbmqoKCmUaURNdVbUH8AZG1lBLqzSRR8ZXFE
BaF2CBF4n//H9J+POTY3Dm4cs1Zipv4g8x+NiQ8L/aWAR2G+aBUqrJPFTd6mH00VeGCWXvpkHg0F
VqVB6kPcxdhgIxivZsv/zxrzak5Tb4Wmm8mZZ2WKsDGIaDXP8+4QK+2PDPvTzcgA5gBSY0cAavKo
8Fu5MzjoeMhDB4HmqqzzbA1kgH0C5eqh9zp5oB41nhpfuigmlMcqrIFzRaVgaYUF6kP0YTOasqpW
xHXixHK8mft0GVV2Xm7pkpoMeW69KswtyGNlcaAxWo2u4qBUkHG1ug1yX4RZnfaUNziUiwZYmXuy
LK9DcxCmrgHw6zXh1z0rDgSzHEEhcKhcaIgTSpPG+m1jB/ojXds6TnfkzhXBOWqgvrqHTdf4TpCW
PmijPcdYya77NTETr4T9+o5KFOMJ9GPUZQrpbDZWtmmVdVJdshoiLXZUwThmQQZucuNv5i7ONJfb
xrEIU76qUeZ7k6jvmYWIPNSjkcVHxY8a1cspR2oMdYg+9VNUV6KeS5moEUbWbfrQRpJQedJYn8dh
sqU+Lbp4z1OCvlv//daM6ex6a2ZxVAEahgPdRuaZjtq6fdmauXqkOQhLGGfAt0R74N908Wa6lb+g
S69AqQvY9N+6IDesHdQikYFfbRtAOzjobhFbKs6dnraof+beKfH6+0wO7QMNSaMsNrZs5Ia6ZPiL
SXkw3pMDNY2a5KpJy0Kfk3qrq1bYsKfzsa+0wD5XpPwHnf8yKEmANn2KohXuw9WBBpmBm74Yug7F
cRnXws2/yHjgaePhfnnsSdSD4PA5IeHp0oCu2ta1RIkHWo58XcJ/WaWLHUExvhYhaBQMcILcmyD5
3iahDE8NOAmhj9laOzGZ9m2HsztArMx5DoexRgqu5z+kA3JpBJFDIOz5yut3Hk4YNygThEDrkotM
ReKtrQYnxKiww2G1JCjnfmsg56smxhDf/vsvkPcvB0OLO5bDdUdnLmpfjKtokQiKtsJPtzuHHkh/
QhMVvqtqqlDzWqS+aYboalUGFWqX56D9QsUJmL5LCKmlmbWmQWo0/DJ1hJemYA3h1sYPCmZuXNuc
sEkCj9+KElhCgkNZ5tPkUxeyr8AMqYa8FwP+CO0tuSwG8qMZy1KRku7SSzv/HjQFkp6oRHnsYw3y
yjyG0JjjoIAKRVl+oNuoP8vewIhQ7m2k7fxGhV/lp2QKXdEY6kySnaMVjySlsoz/le8XlzQwtl3f
TSsxjrE/Npl+Kh2LvzTmb0fh/lJokx5zFxm7dnSHN/Kqo14/oRDHe7Hz35byqkZA5kIbCTnywlFM
0ZpiLfLCWjS8eNEkWouBa+v0998MZtnXtxakih1mMtdyOfTo2VXMwABhpIw8S56tqeH+pJi1qYkE
g6SgA46cZYyusnHwQcEiLtEQQGaC/Biecl/8cALL7tx6RECqERfJ4/DQS6tZFWWaPeK3Tml2Sp9z
nKT92BDOjsaAzddPbie+z5n3yalftdrUTuTbMlDwpPj41+Rb51X1mJ9mzz4KPV/WtTmvI7HFOzWi
/cYTACj9Mc7euAvWaFpHl8a0q4xWA8uNW6+L0WoODejSAWxm3mF0teQFcZZdURnj915GX8dLlEfR
uFfmX8eVv9CT6XuQjt80u3lsbeuC0vP2AefQ4I6z4jVGuOjNadxip9gHtylrqzcztM4foChhWoCN
hb8KkDacCXejelMYBmcC5Xza7Kk1nj97BMn57H3OA4Xgl1Vozc95YFsIztTLQzG/QpYA2BmGALGq
pf7d5BTuf/f26M1+vgXy/Hx7E2/8IZcoCEtdW8nOG6ULwViu3Wpdn0GJ2S4fQ5yqELpry8dcdz7G
FutyRX5a15j/4bfgXYc6VVCd267LcKtE+MO++inIHuD8MOvTc+miYoy1Hbb5lIGa01KgLtsZVjtB
COGP/JTpVciS28NJm2pkIFB94oM0y3nStDA545f1OxS2/WSNPLhvnWHtstR58lSDsm5ocozZAzl4
bvVT6E51nnsDis472RYHckXqE5jGiIVb6jIjGTeG1X8DT0m6ApuheS9zad7XTZPthkgDrFaNUdNG
lbdOalduljFNBok/Rq67s237ww8Q31+G9OyjNF0EmgFp3aVBWF5oVtbk2X2BbZB6FRpBJK46A7R5
s6xgdml4XN5RYtsRIAphfpx0lIIWTWPfodSuV7FSgWh4Pr2PEvi9JkhfPRHH+7qLi11V6sZbGug+
OUAl21gPNqoOBoRaHkyOrw0ZaEmX+5oWIRC9yoPUPfyHu6J5fVc0mOHoumGZlmWhNkBXX5UvG66q
i8MBIkzaKbLBpr4UkdjI8tnI9cyC1cv4UkxyNQZ57nbNeYgSFlSxraIsnL7QuS7FPFEBcQLds8bZ
uhiIM9bIIIlAcxeDCRAOW5HFjtMWZaDNXUvI5UIH8ikRwEo16tICunXrWeG4IrOGIGOyo0vITR8C
IwyPeG/dUfewH8gKrXwrwQHlF7GdbwvZXQrcun+Fdn11oUyDKJtf09RemQaMTMr0Jx/kRNKVaQ/V
vt44XlXeEl0rp51DtaaRuUPj9YZhm377pxEg1sSq0RVwofBaP1el75niuqImnxx2EmA6aonNCnFZ
MJMkrvGjKjR3/8VPTXMBct50LJL+xIFGZnXNNn2MIihzPCw8NnFZynZF9EjEa7M0qrpz6sttp/AC
QVlHj3YPPT1s7wBzVT0oVuwDxHnwS5YOylGhzJymkDLsgeGvV3RJTa4G6YrzCaQXQjqba0M3Pv79
F9wxr576BnNxg7MdVK4x07SvMwVOM4HNzwUYIA8LRIhQ0P7cF9ZbKQyn8R+gQpU+xeBEepI5Qy2t
Leyb1pTZUyJKoB1FZYPvBF1dgyIFMJgZAE8OCiukpxgxWwQVRKp7gIMk1Y6SONRAlj05RZW4oX08
pXloXC+LAwoZkuFeT0Wws2OptaWi0tlE2q+hxW0Jd7/30BZI7wJ9jMLFzy5ZcWB/bz+TxMkfHnM+
mDzAQnwf48w352HAC8SAzkRKiTI33MzZqffS14Fifp0pGVTHug+raAd2krBWHkpu/v5TQGT9Xz4G
D79pz2DMY+A//pfkmmPaHFt+REq6xJpQhghm8skPk66JwIuoV6jQCe3hZzXq4lLjSP1opNkGXK2Q
9QEE6VErIxNHMdkh+1Jh6xKzaVN4IX8QOWrmh9w1IVHQ8Iek1LpTgs0U6C+73J+8SkAN0TP25Jzr
oB0E08++S6oh9+tuzNZlHgbbKdDdhzI17S2g2q7+PsW5fm9NXbsFAZ7cT3GA3SzIMxrkL79HUdki
FD0gMl734xtqyVYpzmjz+OKfIsazjP/Zn9bJZfKr5xDQoHpWHVrDOwuRId+mWtalT+Y8A2Of3RkB
dHyH8hQKNPaYQ1BqctAIrT8URbqjITIubkaKmyYQ3/AzYhRvc8mTm6K3daAZ0ZgoprnIQn8q66I7
9Kkod3Zu4pgahlO78lK9OXG6HNpU7ORYv89daDzdF1MVbscU1P4rDRGFYz55+hHHBVxZHgap/+Xy
i+t8+cVhnqYWWJaap5IlaiQEXiqgJsuK3cSx/NaNkbltRQseJ2PU0JIFYEh286U/u6s5dFWboGno
cePazF2aPi8CgVLQcpWr//DV597Vdx+JSgYBbh3BDgAZUFl9FdMA0VyKg2pnbAeZSCT2HHlgbRPe
9TaOjg5zjfekqddAdqS/HVv8TqxWPgsrSrYVyKRuMJtB/MYw1xof+7cpzS+ja+FZhHg+D1BoOqI4
6xW8n/GmHPVsT13LhVhE1LmAaiirGVkqM689AsXPHsBaMntFjVWdrN6xVp0zpOtyyKZDM34PmXSe
GR+6OxmbT9iOlK9DnQUHs+eaLzKneI20MtuYqZ7syVp28SuyrwQmIwgZ0yCv3EcPNNJC8hPVIqin
jKwsB6xPn436UGX7KAT/qmekCXIDfzRDObxWHct3HDeLU1hySF4oo9nyvlktfTKTBeq8ECg0QzAr
2IUNNgdk8XOvsZAKiIrnfswyP5ts/jIoxJY9ptObhQwjivfC5rvW9lDcaPIfRaY/yqlJfpUlKmz1
IP5n35RbQx9EBFYehOhDKxcrkfnJoGcvrZ7Wq8CY+lfuypuqSuVD6BbagzRT7DQw3E1FdGgG7UW3
mxNEBfpiZzsTJJKCjAHg15zyqUNi1wCwaWUnRbKVcqeVLPiJiqoY8YhJ3KdR4u3FmIZ7nTP5wKFu
uWL4cH4xtgtF9i+ufMgEiP0tHFuVP3IPV/4uynznpY2Y872B9Mi89J9chRnaT6HkP+Op1k9RJseN
jlDHs5ab/yy8yvlt9y+p3uXY9IDBAA/A9FFD7TBuMfEzMIveynMN71AjJfwEDCtKOSazRpolTZ+6
tNQvmqHdgsZxbBBLifaNFpZ3pS0L37CqbEdYv17rT0UcQlVIIf9cFqEKpSy7k5O15s61g29pqukv
bBjebS3UfjsAhSHlbf3M68JcNbWMHy1R8S3K9N1jVIjhbDux2ORqEqjU3101aajBJzH0H5P6sEOB
ZNuBTEgxxiYdfwhKM4e6m+rFXn6AcCWUJlX3zx5GYjTnWKvuRhNI5tToznNF8GfXpdt51ELpzJHD
GRTTA4iGSgMskkXMyntLtB3bSeQAUcdTufht6M4t2ASnm87NTjSUAg4LSo20GTcOQJMAJmnObaga
cs5dfEPTLI2wn0sblHZpdXg0ZAfpBuAvY9X0vDiCDcM505CmBewWTGFYCDYassIoPjYcnKXLJDZ6
1qYOpQnBdPjpLVhvBhPIsEaedSuwgedGQ1cIMjj47UGtRAKavh9Yj9ClApPGbcjWQMvKraY2i9yI
qnsTgDe6M1AD1D9be54utzQhRCbsHiR+XzxojawoIBOffTdwt33iYZQfq8GB0iF12za77QaARPEV
ldAY3cjKTp7IZjkJqpW84kI9t8Y+FZSYhzZg1Z0UyH3oYcXWed8CcOum0IqotdI4zP02/2ZPEOQY
VSGnkNZ0Izr722xb5pI17erkYZlPY9oUj7coNsNpR4caJHd+9AXesujD+qFNQMDQJlp5nCYzueQQ
5lvnpiFfp8p+oS/oiEn656TM1KuHIPV20hiC28rIsotTajcgs7ceqMm4KNaTlnub1Jb1hck0eYm4
8FFJ7DyCYDV6AQuvHJOXLNL0x5614MOASx6O7f1kNUeaoOt1euvgOVF4hnicUAr3GPByXAHBEh6p
W9qc39Rl8ot6g/LobbUtbqoQAsfxOuyKaNtyEewHVK7di24Svu5W7k9bHOjeNeRQLjRru3vIJ0Pb
kasjnWh2LUAb/tOb9rJN/i9l57XcOLJ06ydCBLy5padIipSX+gbRZgbemwLw9P+Hoqap6bP/fc65
QSCzskC2GgSqMleulSxM33lqkNt8ycs8pJDkouWd6foLCHqKsTG0jpJ3X47ezExp/hU8zzXc8oR0
gn2o+8BeZIaif4BITgBC2cXJjcr6Kc7BYs1+BUbwNXURshyV13wgUpbwt12rRZHvuo7+vApBue9D
oexKxdT/rqxx24CW/d4kFU0QQ+U8Dl49bqwh1pHeahXyskW8joJ0F/lWurNy1XhBkYxOGxFmO6m4
Cc+RWNG++DmaZolY5XBPrFRfT1YQhw6rCuWGlyHPkp0y9F9NbzZr1dVfCqv9HL2Zcm5ppt1TUfJy
FKF7MIyMVjE7FCv4aPyPqK+2QSXGX33h/DWSYXhmDWpvIlaTdz1pxrPTkWnJYk//EYu/ZKSeVuNi
KhT+BwvfgEQf1Z7aLKu7QY9ocu2idlnOpvQFSfh59t995YRkYTCAEQZWvtRmFLSqUy7bTvOpa6FM
KXIIv/kw8NFhGp3kmTxkUVuvnbHVV6pQm8dO1+m7y4t3UZEg1yZEj9pSK96dArnuuCrcU5bV0StQ
O2DNhAVuYd6lTe8u+zH5GNlwK0+iKrWN1VFWdHRr+NZGJIAVRRX3eqkWFzkg2FB+UyELX7iN8jkA
Yxw1yTmfKgduM+SAZ7mLZDKzh9Blr2JV8Z7FmXsvLX/epfhBHy+lKQ9K076ydHwdecxTTsz+lriC
P6ACwg0/Kq+L9jd/EyUXACHFRlVMZa2AZ3zOXdooUtW2/wKNPqNJYEJCQrCHHwL4ybA2og3ixfbF
6z1aNvNQeReW96h1wvnbG35VVaT8sm2yGjV/qxdlcIJ153b5fUGWY6/rwRLMXXdnAQs/0c7msial
6ZZS/1HQjvlLFeWT4hbJmx/x+NUi+84IS+iNijL/OfXFrh1hS+UNdipNuHNprBeXsUz9b72mIXKa
wM1YmG6/GlmPXLJBpPB562+NYxYXeaj7St0A8K+Bv/3jk2eTSOjBEd7p5oecS1vnSMpQ7PlXrBkd
xigX56LnXl9ok+YtqWgtWO3rS00pAeh5XvojU5FmNh1a6cjQpCfFjB6g8Z8epUsd1G5l6UG/kaYc
qFBs6vqRPp85DOinDShP8xeNEfY0a/O8ybqUNW2sXlThjQfPRyc6jpz8R/gcWnn/IxoiC+Cf6xzC
oSovgjTeQkx6/0MV9mmg1xUG8KbamLFf+ktJn3Q9TVQz3kFncbDUiJEb29IfDEzXYUm0dOVhMtKA
zislP3Sm3a1zL3ROlCSd5Zha7XpKSjh6b7YptGZtORG8Pg4azZmnNMeusOO3tI52Rp56j7k3qk9N
pa9598VvShcGJ6cnYSdNcG7WVjRps87HPHkz6Akki1vRyz4H64bxrY0jmkHnQcda9MagsLqJw4dc
JJTKwAq95AgFrbjNi0vC4mw7gimCa1RLqfMa6i7taZTuYttaa+pIjWIK6Swws+GNRiEIb8am/KmY
+S4m8coNmEJxVgqKm1p21sFEfLezdFgMYWS+RI1SrETRO5fJ8rSNIih2TZNq7EXghkAhxo7WZRbx
BZLzD3FoI8lseCCsEY0s4rA5Qq9BY/Z8djsAwK02tccTo0Gf3FiZqGGunCjOV/SyZ2BOWO9e7bJT
i3s0AAiSziotZr5rnOwY2mNTp8+BikKJmPMYKpRBj/3gfI8ywUaGxh+YoaD+Sqzkb2nJQ9tAymNY
frWX8TGURfe+kV7jFaVwHgUw8lVpDxFaDk67dN1yuGvialyplVrc5arZv1sQ8dA2/NFYOjn8oc3X
fTxWH3ERffeKIX9wYtDA7WCNG19DAp69Q/GhDaz3OhBzd0M1eO9A5pzZPXWWuh/dkq53aart30Hv
97AWKwZPpfqXy9Lgw+6yaD00cb8P2qb46K314IXqe27UxV1icidIN9DXbAFbknZWO3V8QHf3PelU
1BkQVTu6BkLkE1DtHR0p9jv0FesBDqoXfl7tKUu8Waxgst7FXN3UaRi965PQfh/FKnWD4r3q1eLg
jog+SHfjJ7DtmC66HrCbkohS0rUP6cMryqjWa1l1wYM9VWfpMkMnPursrRbSdCGV3uVhEVwnRE0U
rHte/Ts5KuPsqay2jQPBjV9N71EYDod40Lm/5kOCIE5OH9RFzIzHdtfm96HmbW8BZd06e6c0CkAE
/0yi/7fejMCkVmkCEH0JiQNL9pn4WF5FBjpJ9nfRTbA3ztOkP4QjNKdRctWaZroyQhs1Bz8oxNFm
Cw3DuuGBVU9TsTBtGkhWXuv3Ry0n67Bx02inWdOwl75JAwZ9PZVz/BhyGTkirybPROSRZGAHEyFv
eAEFAhGNEopvhpVFS/7R4X0gNJ8uShO99HnAibjJHE0ZTx24rgc0rf82CiG+gXbqlrqvJKfaLZWH
OtJ/XC/UzSvr7KkL1mnoTvd9bkJiEytzjgDRPHgfeh0sBqdx2b7mAgrHL75AQTxBd4ODnAvLxWCv
1NigCOTo5kpOC4wenY4aDiIxJ2s1x1lqTRaey7m157dLtZzgbM3tPdKvBp9R0jVZECfqldNvAbsV
LMcbCiDNRIuNm5ZPtWqlB0NHnM91tLhc1lbxqikWLdIyGBznTu/GdumEXVIu21Ff8fn9RY5mtJhs
jKJK1iFEyNCDx+mjaT5eQ6Ge+EGv/JtuJ+X1kzMDwRczAiQ4f7C8Ql2Un1/mekEtAhI9fxlpykMR
11++UJ0GzY6+i3YpP1Je6d9fqnO6Y9AGpyn0kosfFuklVk0WD6Szekg6Ljd/12hi2dKsvrkNuOFY
3SO3upBh0p9C0U3rjqsD9eGRWOl6i8yDm7KJwfSQSjuhFvVYNBFZYq1m2Uk+KNrJUcdU/TP0fWvT
bA9FLuo7dDUM9LTVZG0lSErts6oeKA6EzrYDobfywdVvJJ+gPAypn66qSo2/+FJPg18oC9NNEdr6
2R3TdW0O9aaFpf/VbvUnGn2iX2akPSNSmJNdCbpNxnLnDo356BKFBuvqOULwDyoL9afWWGJp6W13
hhHNuYOBKdpE9De8FrFxqWMR/dIs980iK/nSpyoqlVldb2iQJ5vehmcX8iaYs+cHZ2RddBH6f9UG
fYaUmb4LO6yWOkuKBy2t/C240nEvJ8V+V65SfZreUyblxeD/1bflxmmq8cskcJb+VsyTcpCUZxGp
5SqeJ/3+JEqcGxjfRjP9aLxRW+tK4t05Or/1SrCWlq3YIvDW/z1iJKL+365BxTb9GSbwic8RyaAg
pBukJ7/6oGcpu8iDnlX5pfKR4CwSvV1nWgICy+y78EwYzJGs92VcBqJlCe+em8TtPd3v7sos2vRV
SbNokSua9hdS7XAXGjC7u28t3bxv1qSmq8Ec7bM2Ks1OU2BGkLOhNf+c7c2zVTXVf8+mn+PNGkl7
8PiDnqizYS1z/fFbXkY1DyMjvWiBNd3LgXgS4zcaOrlnNf5ny1TdKhAErEMHkp021StjpT82EV1n
ib4JrSahRaxNPlz3RW5Z6oEFDM28CetuJ/mwv7r/FS33MTI6Fho8ek310QXgPfY8T/NjOx/MAvWT
xnNYkzZFvdMyjw1TwOOD9V2SPsLRaWytIbe21bxDnbTip6PyBO/NXn8xq/qLpWMlEDvc1/NOd46U
Vlh3w89cefLYipwNQytf6LRdTuwh3oIg0Q+TB1GWNDuRJgBZY9hx5lHFTF6SVDgXr8utJ73Lt73u
2W8owsNwp1f2sktj8paDrS3F/H2l0PlNOV1t6V5qNSNZAJRkyVsadnO1ZaDUT9fLvDlWOatXmNti
0ofQeLq6Fz/AggPxB1hR6bLhnaMnPSsPkugTDqJp+8eEwMpWEnwKuQ5IZ71JVlVhT6wI1ekY+GF/
Tx+URuKK+7rNnoSRWt/plqYxu62mY16BXucG4I0RZh/CGsVOqlqRthhXjeENG5my1L0sfmjo9IvH
kjfmbRQcXbS2IwOiUJod2Ul1wxYyy/K96sQzVb36YchU5QG+UijNyvIdAAcMZYpirWUUzCklfc0+
mqGQwC3Ssq8PYjQgAeMSdm4pe9Vxq1Uzmwn8JUu7U8iKzKbz4HGxu0qbw8kS3pXo810PFYunfHGz
tYIOF2nWrskOsDKyNZt/5+42L29C2COi4V7PqWVX5M720NLVIDqj8sHLHv1B1I/SkyLHsYOoLF5K
Uw5MYeAvyjzSZy67z7i82PgjG2croW8xc7txKSDVDqiku/keMaByEcDF+iAPlPKSo8irc+zS5UWW
qBFnXWfxJU3Ng/Q4TfRiqZrQYRiR1S81PTKHRVx67UkeKhrXT9OoIsTreb+kyy+n9vQlzvHj6FBU
AWVQYmVISi5nH6sB+w+NNnFjrq37ie/eyYP7++zPERke2iMdFbwPlzJa+uTZNXqMOmMbOLQaBQWM
NwG0c/LsP5n/Xz4v7qENcKx4dbsecgclaBz1UclgMZAHUhLiVMyUDyWIPp6zaBP9HoQE/DNM+kb4
ag6pYi9lvJwZ9AF0EPJUFVV8zNBnlbFyqrACHT2XPJxQXQjAd97ah8GN+quuDsOl7CG2JXedI7nr
FLBV6GvPAeQHg2uAWRk9qWjDpRMi99sTG5vsMVKV5MFsAD65brJ0W8Qp6DCAnMNMnGPMe78MCm8b
jY2xdiEZfg8U+PO72hMnQSL1zfcPDT/M9zrQ4mOhz8nKsIze+yKG2Frk4V6afjccUwXqtg7OdRbr
2pOVtdlrY37zjUGcs5y6DF2s+laaVqnF9sLvlPfIVbW99DnCFWdvPmRGuVcocxykJf0D5Mb3BhxP
SuUZb3S+hodpCMelNLvahbUE9MWOhapBCVJ99nQH/epkp4H1X2mIZdx3fSGMRQYRDcTYzWOtF0wa
uwEi0jy/04GDH0w2Ibw25vJrZhvq4SGp+7euVyyaA0TwOKm+eJjaldKg+J1HafBYxF14IH+F8i/j
MDQEj1WXpJvedfn7zxFyIIzvPe2hjJ0XMpblBfKH4LUYnpK5gqk3Xn7fqAX61rM5ArXZjSVVIml6
cyIiTAxrL835Eo6t9pvcEd46qjSIJztTe0em6Lp6mhqxMZSx/z40RrW0oql48IdA2bIFG/aRbkTn
5PckP+2vk4oRUfB5kkFaJ2flNdNGyzdG1qNR6YXZg7SMVESrNos06qG8UywX6WSV/tOFnCB9ORqK
twljUF9aR5jJqTOzlzaIf2YzYrNO/H5p6218CszOeiCV9aucM5UOWJZlr7T5qW9M9aELjb9kvN5q
9TIwKG9NedA/VG5MI/J8IRQsabAdmuGkARuCjAhYDRAJE/oR19topMuP8pAPwb3ndNQZ3f7TJf3S
bKxC9It+zNuVBuPq8o+YSEdgYOULp7qzM3ct52VJ3QD9MBJ+sIOrwcrdvqqDCRBa2HPeiJVypWnF
zu2FuocbMbsPnJBNnhb7L1lHf6sLOPOvlob72DT//vdspzbD6+zQNr/O7tuAlqJGG1cyCaMndKRH
pl/cI/mqLxWPxWUPo5e2kOmYqg3tNR2kP1uv85Zj5aODzEZ/Z2aO2LFgoqRuhLyn9aZ89gbrfnSH
vZQAtab6mIae9lHPE6d2ohDoOJ8Tw27sL17MtnVwveJAz1hDS+7MJh/OxPK1Mz0IUtD769pPdWCc
n33d7LuuD/kLX005mFIm2gdmLNZ2vq4i17nYdi1COCm/Wp27UmCRuSRD1jxk8wEP7TpvjYjKc6EY
8Zm9RbYwgnp8JzU3rhtbsNGbzc5X9yWZ9ycZ5hdUDQvTHN99M7GWQVUs6TrQX6yMvy1tR+IoyyDG
v0056salOMI0GSCa1PEGyMzXUS2TF+q9rCzNhgRUHofPZW5A+w0ddzZMr0alfwboCiyZE6J4CuDG
h4pa1mVsn+xaqx9unj4EHR/wz5fjWHKo0Tp/iwiQsnAjh3CbxFDUh/kunf8Sltp/+sqozHfS9H/H
SZ8eqWSvqnshYvcx6tI7UVL8ltbgJsquHiJega0h8qUl3I/Jz7KjHNWdBqRRTrO1Yvfo5s4r5x5A
116aciEtTVpEx+XNlKO5vdGNxkpOUB1cZI9BwsccnLrbyT4D6ZJnoVcrhwzoHplaeiJyUfGojsNd
yUtmF9n+AHy3+NaFYf6TNpWPvPWmZxmgijDa9bBFPLPNuwakmv9RueIzQF4hFHqy8Fs/P/6fUYNS
hTt2nZ+XcfgcIxhpafjnMrcA+UWarP6mG3Ags7OyN3WjWJ+wQsNO2JnpFngNm+XXFVyYDPqmpCNl
/4dfQg2l7zpN2r6rb6ecdqRtl2nag5a11gneOGVh0A3xUXoQuWT6kNx7vRo+srR8F6Tk/ztA6E9o
nKUBvrUMx7AdzdGoxfwBD6rsatSsmL9G54xvlGjuZPNBNUGgsVCp9i4gSAUyLO2BwvdxjqHS9sGG
0KZ0UGkPQTD6qyKb1OuZ9BVm5q/kWdg0/gpZjH9GE7aUkYjjtdzgjomaXdgRgd9QrGxm9fjcIY/h
EBySrHmUEY1r/1+QUfaf0GO0Pk3LpXHbAYxuqvof0GNIX3rNSj3n9LkIi2EnD6mhL4NBM1/i32fF
GH76bmf/axyPGVBrkd8/5P4zHRXpx5TBVu5F4K94cYzfXKpJoJ0+tNkdQQSyUUKjOvVJzlqgYA8A
owJ9GKXZvpq9CmkVdOl+DzpCo31iFc8c63rt/nAjS09OqVqNZ2sCWLoMfKqLVO7rU5BlM5FmZ1x8
s4zve9RW4IDgo72izBZpYeqXDgrrLwNyht+Ru5EzRhOxZzkDvslsQVEQSkb00K4zZF4gjWMuReP3
f78ZPW9mOflKt2PrhuaprsNK1NJs1/6jgarlUSYMuxhP5HNd+Fv6hA7CyC0O8jAmaXlQ50PaejE4
0/mUtMV6yO2ANClxStaVB7uoGf3TvkbPU+TIzWx8v92YvgLQalYmjmC8WBdOVZzjQSvO8qx1EmVV
hKTW/hiYUAXdhCW9RXKAVwUvp3ku0q4Uskjj03j6z6XS+Xrh6Ed3sTE83a4uIzyyp8fcmDZfrjHP
tGkruu8yUutMlpHyMvKs5vGd1bC+BEOiHeJ8GO6rMovoxy/A8NoZbFazL9WbVF/Qz1EtSheyrkwD
flZko/FrsKKFXI/wHnlSRW+/lxbcQVqlDZdBQEjb1GinaIF/gAmjMVZ1XXyLhRh3oQ02c/sfTHrP
x50lMfNQ8iwVfsenMCu17eDpKlgUsIqAxNDDsFuhAWmlR6gzAJSsudOg4zpfI0DOgUoqQZBlg0+s
nPB71uR207ZFqPF+ugqzGMbP6/7ID8AVOaOWk5sw1aNuefQXyl2UtG/D0qelRmdvrnsqo+smpJ0p
LSC+5ZFBkbuu6yzXqQ4ltBEf5LE9kGKKf3J0iK3ozQdaFk3Dj05fydRhNweocwBrBX+vxYF7kFx4
Tec7GzhsgQvz/h0X0nk9SOq8yXA2UHzCpTHvN+XhS2D4e9iYaQjlsEqOC2yMmSIcooELzOdO8CAI
39hEddtUWibrumA+dLJl/hoCTf1OD9KzNxjOY1rn0UOZQPc65iSjhzGt1kMlpvU4LxxkiD69GQCb
F5Fl7niVWIByTGXVFFDLVmicPYXQQBxF2XwzJpHWy7yHFCKPulVc2TY9Z1CZRymypIjVTHeD3V+k
K/TEBKwuc9o7k20Sj74JUI2DnmbceY+3WfJs7NwYVcXk+Q9/14z+HmL0ly+XRIYFGtzWfZUfWirp
zCHNA2ffpfm79F0vMn8vIfx+rybmhxUGYHqaBvIiU6u+963Dl5bffD7AsZjuXdP/4bHl3qZpBsnd
zHVAAtk5VfMBhkyomNj9/+GXEdKXRGO+7D3UbR1JGi6d4UxEDszgOlcGfxm9Trbbz3kyWE6jmOEs
kR7NUVGI7mz0H39Q1+sWXtapL20IIoeGd+UsBjJpQx9nB0Al3QHRxWobg+G4DAEYQLP1g1eWTTWL
vVL7kdr6Dnm0KAT5Fi9IXSp/ebnxnpAQfh/zoV7aSVbdQxGPoK3u3xe+Xu+70XiDFJy2kPkg/fJs
9LKNSunsKK2+8dE8px7FfiUHKXPjtL0Om129d3zr7Ronfb+vkrPmu17FSjZUI+2ZHkQlMw23vuNf
TcdyvfsJ1kM5aEoCkcr+GmHXuX8fJN3+xhii/I6Qvn9fo54Jg0u9/GVl5oKuruQAMyINyqBB1cTg
fsqc9OqTBJFOPxhg/VuHBP7oIh88K/oKQ1/DJZzeKW6mHb02Rdb3OuzPkr7zcDagKpg65nfVyU5a
Q/Kf7b9OjiumM85K6fPNamU1Ato4SqL/wlcM8AdRDFAfkQB5kAOxHpuLMIC6ZBKCaeF8096chfwN
6Pm4qiH2u7vqSt86bITqvxnNCLP/TdP8H/ly+u+83H2LBqvefpl3VakemajNE6/RkB5Sgo58hLD6
KARiiF5tFebP3XxwKu0tjPXhZADMf25N2p2BM8EnbLT5c62l2R1FApL8c2ybdqx224gKGoNywr+n
KxFI5CiAuFQXFLyRY9t17jCSEDE3ZI/VZ59y+z1vgRbBQvzaHObOYWI2gR5sIi9Rn9GaWGbkN44m
jHiLUFXGd7qj0llv09uFaXK9YjxfsbT9zytKv/xgGaZk+vuYoo5N42D/HEfhLL5RvlEPDU4JKJ2F
6QTlmx749dbpenstTYeEHZgY2HOk6SbeiVqF/iCvUWTBSrpHluWnbL6G/vsaUUFjUK3YKzAYCkzI
9GTJ7qyuQMuIl/7VdfPTomgsNR8RCem7dmyxhWz3lpW+Xc2JpEHF3hkaEZGeS2Of+VZ/n9eOqqzi
YLh3E6rxgdrROavYdnoeW+5lu0FjW2/gYFmlhYiRsegDyli0DvVhh1ppT3lZHkjJsa1rlHRRZWHh
r9xs5C+p73pXfEaQ7gKlmif2d3Qxg/3VlHM10QDORSh3JaP7iDK2HIiVTux7HvLSuvmlSQU+MWMT
9iCPygesttvEtMhWkI6Byb9RnntIye+pzBf31wHSweWy113oPGoIMyXFYmcP0E1D30PdES3Ymw88
YAIpD7SMo4yRQ3Li72hp6U11qF0S4d7aQCv7i7CH/Hl+enl5NedB/mo9xOVFeb6qdsjftQ0wOEL1
OrJegqZQVnVrQwMKqSdooagxO6iFBmPnalF3GvOZK0JhzyZbvYy4I9mGKMYmkdwOudZcYzJeFhfZ
EoYkK4UgGsch8IVdNJkJSEVSBSdpygOAxQNll3p/c8kzGiFQBLa9GULzAL/2+MzmzwOizJ57tvrO
YntuxSc/TcRZuigyB0t1AFchB31d+GuWavZajk5xDYNDm/8qaUVYqNQ7Ppp+ZK1tqcGhKDrvtbdA
8lhjD7hH8bYtnBobGUZ548gzOXhO7C49QRmSXMMUr4mWQ9uX7O58+ynJ7aOdcwOXquPcJWlMu0Sl
vfSjingdrNWPwCH0k6M6x5SHzmM+HxSK6Ouit6L1zUfm7FEPLOsoI1JXa5Z5kw2w4h2Erlovg6O2
z672IY0esdWnECpVaVn8nzzBtres+b29RKHmP4KUWF0j3aZ/5InEL9u3n9kFVgmqRxHsrCVZebFw
i7xnEY8GhtxDJkBTFwGPMJJ0ynQeqUQsSHK5L+wqXqSmjTwUQcLbSMowCicZjv5OCuVYg2hZ9GoV
GSwF4Vv0eS+wkeSvlF/irW7C3leNlvJotW2ykIw8iW9fDKjnXgN0Lq8RJW0hT1Vb/T9HzJ/iW6p3
0BO1XI/kzxapBcosipvOXfQtAmnhIDZWMgTwuPMSX9FaP67B6sUXM8wgbQdOfun2Q9MqZ+mVhyL3
jLWqs+j+vNAcP8Y9hbjKPn6Ji31rq9hgvzt+PcV6jO2PtEvDO3nZa5wdF3dUmt+uEWWUUjgQyrSl
twm6EfkVRd0jxDxfoLSg5pRf8Word0UXKefb5RJPGOt6UKFLkBMUu90W85fS0yEAp+5UW6Xov5GT
ae7J/NPfgqVW1RcrCZXmvpkh5yYgYDnW+L0BHLX5T/N+j6FnVyyiWNl3lsM9B6omBsJ2lJZO6/3O
9VHFkOYAdidzA0BK4zr3gQWPs55e3xTZKvbrctvPQg2jNfI78pRnT7I81OH0IyErdiS/1j/FAQ1C
8oLXUWGuI8/kQqUqljlyuVu75DmS2ONVf7n9rcTsNjEL5zI69rNL+isDlRu1UGmhCBFxlr6pT4eD
YouLDLv5f09PfQV69qwUG3cQwPa7SfkAo/p5dvP9cVZScv02oa15neHW9PpkzaGdSvMkhlEH+4wm
h6MMj7D9k7UZ3pw61V/nV/+lDGnWmmOQXjPmsp+7sO04P6UhgFSai+rHQh+Ompeab5PInP0YBuxI
Z9V3ZXLTleZDYCVNrKMdD91jVvc0tOj2wpSAWbIb/WHgX+6/BOBcqL27/vLKK10bebIbHeSGSVHB
m6u2J3v+YkL1IKmyw0fbLJWXuNtKbxzWFhpPyllaTSrqY2igeiJN2qjUXcnTeiXNNsi0NX/84jo1
t0p6v6NSvXOs2t0pNptMs1J0g/rjyIKiAbw39CXUB406DUiXDaurWRuDdx/q3l+gEocdzzxYqc0R
xjIPwUFRU5k2UKI4xxDbb0uQZ5Qd8d0GRv4L1wN8vMubT56llWhWGvLIqz8GXFXUy9Ft040cuI0a
Zj9r15NMkB8pB+SnwWnww0u6ai/9ke1MJ9ebprU1fvhQWHFvO/lRnjVuEgKBnJ1BxyH0aDmnOSRL
lhr4D5BMOOWwPMRyWJ72mUViLu+VlaEWyUkX3aVxK2snrUCMCWp387Nb2sbgeIdgCsiNMiBHU2vS
Vv89w6Y73p8ZNsNjt+uqluVZHozSf2TYHNcLTVGO0Umti2EhmaMA6gJdVbt8I015aAt3Z1d0HEgy
qXECeN6qxrdbwP82KSwse9Mq9LlG7AFXPm1t60CFUlgeyJXACRD+vHmu7t+hfj+BfZJhXviTWsQy
Bp2ij3p4DloneC5dRLqnAa0Uz8jDZ7r41bsAjMtCjk6m5z+NS2cekg5ksUltKI15J8NVt0l5psUz
UpeLUXvw7qvWPklLzgLKdOq9KYXfxtAWIoiDl4mk5cISuX9XA1V9aeKkXLFBjgDkYOZ5jBaFieSo
DNZi1wZ6PlpLaQ4q/CvRvJaUwWWjV+cpjy/X2AZmnUyQSVXsQAAJ4i0Gu8Sj/JhJy14sxRf3MrTX
+M3y2k8O8jp2aC+aDsyo2lDek+UrXqnBavy3KUdlrUuOKjUlvVswYh1fzf80tyrQdUnokah9laV9
0qtPgaisA5WJ+oGEWPMwu6wstA6yTif9papfXV7brPIyAWCuU3xYIGjknUWgLyN3Xp0DsDpP8yGM
imyvDe7fMuDmZ6/WL/XCzzZy4HqR3/NvwWGD7tAw0f0gC9aWCwFRIuJvEu8kXXBu3ylNXZxluTpp
Rigl6SfY3OIhkvkmraqOtQejhW59zsPZUtFDch5L9Q6/h0kzpfSJdsKcfZNBeat5m569z7IrwuxM
d85849Cd06ACy5+vG89ozWbnNo20a3dOS1L0OiBnRPQgfplBLXuExCuzycGF6lYqkpPeYLHlPUP+
q7+0+RfjnxEZVik7GfbPnKGJHmFf8TZsBVbTaAlwEvFY3FUJCaCYDpkNG4Jidy3axZP6Ll//cmWA
TsJGscGiSiuHiHktD9KUA3OEXALIRQKcrVShkZu4k6Y8Q3oErjW5aPh9OfkJCKx+Xk4GR9zoZ9fn
uWHxS7bDnl9lqLn7rrXTJW8O99mJq+mUGcN3aRl9llyo6UzAUR1/Hylj9NwrvcoCa6Y2mk0zycoz
xcRjXtIFsUym6JQaTnQ2qMc8K4FersYsE9u+UqJn+ozjuxjZgYWcaiRZfhzHYYVIZ3EIQsiUqlLQ
xafEpTRHXyfLouR5tv3vT2ea6/98OjvU4TzLnsW2dJgI/yhKGWVMD3bHriQMaM40dLYuoMd/eb5C
00ePNBVq0gOI/2hWeEBqw0SHZTLgsmZD/JPHw3dT8YJvpsn9RW3Lem3UmExDrlhPYw9gjw6+8KGs
+mBTuk13Hw/+tM1aO+blXXX7oJqCO80z+0MT0x3QD6rJ7jPvNiMdGReoAYO1UYftErJGOFdYboJM
Hfo3F2JHGIP08oeVBifaP8ZgUXSPaltGKLAK0GJeFv1l2LDaGvOSS/NnWnSneYEMpFgl/lg8jG2f
b6KqnE5KoWi7cNAaiBwEylPToG3NIFbu2XO2az1h1Z3Sar+3LUs/oH5Bs5Rf66/m4EQ7x2gV1laY
gwrlZdIN1laaeUFFqydpdpCm5xmvdAjqZ2nFbrdAh9l8tus+earDeCPdgVGX9xOs/NcPEIV2Z2a2
Wf2wLBNhqEWro/YKGQd1pi5BwGamC+u82FqAnKwO+gwwaH6bIiTtSpLxyfezh27Ihrd0EBD8dhME
v07kHvUCYVy46pJ3igP3slOVBNcDhDDizWflv+4RxT6i7uMc7YgOFmMmxhO12EogsSyRGhAFQzw7
HnvDJg8gK6mKhwK1USZiK00Z/DsuNqpuqyp+tPgfys5ruXEcWtdPxCoGMN0qWbIs59DdN6wO08w5
8+n3B8i71e2ZM7PPDUsAFihbEklgrT9kczJttYJ6nml3GBPKpgDduIMB+d5Uo8gSWi+e3uBspsXp
GTYRCW1thVX0pB4sPcvUS8tZwk1lk9L04IOhW5eeTctTwdOODbB323pjcQNqydlMU1581Y3/c0RS
ecN6Rv32n86R6Iv4Dw0Zy/ioWub4cCApGVuOgTyt58rS5W9SVXqAfYRWc+LGGvHbndA8dC4WNHFq
pNvES2COm7jUtPLgKu8a1T5HqkkGMNcCNyBcaVRbzWSH3+Nd9+uc2GvE6w7lzE1ghfrRkwc2lMtR
NVHHQs5TvVSdajhFaWXjFA5uiDLQsXxi1MvLxA/nuUz2hVbj9pSFmHiQzlHVfgUEQIMD9c04Hfaq
CRamuJ/S2bqWcWdUgJPNhdTqaFYjGeT9O1RAxuBC9nxWL4wRzlx7o9wiBPNPJeE3WW2zNo2wO+Gr
jSZROp77YWO+9y+GPT7IeCUFaEhAmIpX/TIebcEvEQvxvVMVxklrJuOkXkmDtFPUb/1pzn/rNgZ3
IZka+8MhyhsY7EwKtaC7SS33HuGth8mJJxcVtc67y6mWbiDfio1qqkPVtzncxPkozKR4ppS1bEhO
ZWTGR5rIERwSP/BXEeDgZ4vNHkY6NpA3YtUE1M9eSIE6p8v0tPayKxU/Z5F2wM35fboRkfzwvCE/
9M1gnabetk7YYG7yrG+POlqpM8VxVlFxY3fYW4k3FTZMvgZYMoXntLLYhbIQbtOtmqwOvwWxTD2f
TPWpc13i1Fm92nxT/aBG2oMWiht9KI1qZWpae7wcLGhKvzVt1URchaShubmEqVcq9hwhT/Jhqgr5
+B4qJmpDb2sXabQaClOvVpeJnWq3WkKvOrEamuOIRU1c3LN77R/T1LMQu9WHVe3p/WMrDwtiWAgD
LOleNdVA2a9TrYsAeTIpD3tzX8FQXCE+ANVc9i0B8PVMLOlBxWt2AhSrPY95NZqZiWvdWqxGV2h8
tl9T07oObNGEK09nr1j4/Y9QR5uuh3D/GsLrxmgCemlc++V+YRF8xZ+9Dx22JChYSdHMUvuiY5Ox
SM2Vsgp++mbgPedNvuwK1rBsewiFtKKtndoJvuCntVUPDi/Gh5WCqaIy4P0z3+qN90mRHpxUX25Z
R3y6jE2+/UnBuDSzWi6R/zBPRvJ4Rrm7jYBlC4o5UG9PCebRyLxjQKr6LgOSmHtSTa+b523qBtgI
otPNXk1O7kPN29ZN02w1I/d2qIW513VRjwjSYzCg43n12nbG166tgr/6uFpFqRDffbxXQQOX8VNg
OXfFML5EHhQtqHg9KwZ5iAyrvY4nCtmrjy/VOFLk7XWqxs+T6rA7z7xM/y1GvYwxR/r3lZ798Wni
6gI2ImLBPhJLjiM+wK6G2bGxnfPam05HC8P0ouvC6OH0KLcl1S6X6X/bdc6yupLjMEzaB2W5ZGXx
tMc0YNVA1jz7Jnja7N4OjXswxgxXBThASCdgE7jW4tFn7ahhELDuhL277IywAItWaQojQm2NcgD+
OGAiAKE2Q0AHyntclNkoOScraaieYA+rDr95xLoTTmYz8O2VK91evYt7rGqf58TiRtPi9tAmQj/+
+2f5t5SGS3Ye4IFlOK7ug2L78GQGXl0bEFDym+XseGmk6Cydn2FeyKVX+Hmww4fGR0JnwY/LG+b3
p5R6dFFfuXZG97oRd8qOLvCi4CblgbZSpjihmaa7uWrJikkru9aHlZOzBbyd/WF5/fukHNuy9RhN
5V6RLQMTjvGoheXhQsC0W42HpexTdEs1EFp/xPWSu3npQ7+nwSQxKhvo2cLrdq5LPtIP80dU78Jb
NDo8yCCO+zkvUknv9zwqrV39ONbLq+rv88zekJ0sru02L9/8vlqPfeB8Nlr5j5HTvFJNXV/YxYL/
9yO9vo7BhG3UdPl2em5kj/COo/PbqfgmK9/fLg9QJvz3L5YHyYftkKs7GP76nmFbSPv+zX0tHWpH
uPZY3fjNuFrQhnh3I0vM+G6iqbzL1OXg/z+6glisz5ZlKkKeQ11DaiZXTnInI1RrrFHM5Hs+spwu
r7WgT3cmiK9PyUAqjH3Qd0t3cHv3whoKNIxvrWyl22HxyYn0hyWq24exioen2Iz26oeDJ4XOVbvw
jkllvfVzYWwoUacH1cRf8rdJRpjsS0vTVu2M0FwSSK3KPw+tgUrzSnW2mKzs7W48/VPcpa/WixOy
dcL5QhFqXMUSrJ04wtrXBXRu2bpYkxguqG2w59aeNdenRbZU1yVMzVwYPPcH1sMESGTl9bcK+ewt
vVQI1JpbqmvWjV5ZyMTgFfRtSc8BrUYlOnLq5jZykRT+twAnqKvD4vubWAgXEu6//6r+hjF0LQOj
Nduw0YkUgF8/3C4K8jfd7BkRihsKzD/Gw3Xep8ZrJ9yVl+j9s5uWy1OQmJuosvTXcZ79W7MuvgVJ
rb92UBIBK6Akp+b4Ofr4nps2WxU718BeeYdkfz6jjeeDbi/TUc2VG089CPS7X2+nB+7GmrrlbM6m
ardxOS0bH4f5rWqqQ+abzh0AfNW4KHpmuvl7qBpQoe24VpXeYZT0MTFoZJlx2qDKLup6M1R6iyMB
uASnFp+7gXtYAnfnlcKc6sV/R9yGA7nocVzKN0QuDViNON6r0ezPU1SucT5Fb0zqFIY8cSz091Oo
OXrr6udThBIdcfkrUq/5CcMmPFzwUAiJ35ueAyhIAaUuEKoIoT4eTiJfKczVZcCM0v9IxHjyN/A7
DtXlueyhEwqv0TF1oMJ/bvacOhLIHyztNfkmFHLlbr6XG36cz9jcN4X10v7ZBI/6Pqokli7BbSO+
+To2aUklim0H7XYXBr795GtBeYKy+JZK4uYk2Tc2uWfX7jDJlV16ErzHq8EU+O4p6eI31foVX7DM
uD2fsG7GdenN6zIond5YNyKI90ri18w0wFoTcia4XN018qD6LShRql+1RjurQJrHa4QOi507mulT
vbCdSSFQf51BbABKDn7mM45Kejl8CwbbhNyWuk9QqL1t6gykJnpXv6ZA21/lxhTL2yF2V86cfLby
+bGoy+Bnm31BEi//a+ImvLKtNnnNcBbYZD6SiV7ahge0S7T7ohGfukpzP+l1kOz0WHevSiRFPmVo
dWvFlD6HiaP9x1dufZTq9QzD5X4ibNMx/b/jwVPU+AyoRvMRuhBpoBnlFgP91izq9O1ceNpJ9V0O
QS/dL0X849KlXmmk/DdmndQItsyv47TYfw1+sLJ8Cv8rv2o3XeIEP+bG+BKEXfTZnFihgF8WT0vs
pdu2b9O7RvPsq6Gf0EPpquQ4RxBYUO7zx/I/7oWkFT/80DEisHSXH6CFMQGLpw8/9NS2BlKiZXMU
6KnfIGLr7ntQrYcuLMPbybPl6tzonjWfTC7uZck3vTP2dV315MWqZEPNTPte5JA+zRY8oWlp+kbv
2/qucKpmj+qcd2CdWyM7qSPmp/XLE9xEfxXnJqlKuH7nM0U9mwe0l/5ayjzCwwytzDm0q43FR3yv
m6N7ZQ7JcE0yzkQVPM53TtvbjzBFs3UAIPYLOhR3dm5jamlq94MXRD/9LP8WRbr9Ni+AkNUp4gIV
gjuuxOE61ab5qsQHYl0X8ItbedDM+l/6VIgKVnFVjKanUsbFAMVb1w2aZZrk94JRhEtlPsA0ah4d
buWHVO+mlRqLptm7zSayYHyV1WtEpWOVOzDw+DTv6gHc18rwXwIjdvmdzJTRW2/4gQ/71wBe12e2
0/Hao050uzQ+Ml15/OWyeCzbAQCCmX5RS0m1dvyzq0jBnpWBU16FUbMua53f4p+vEitF+H0qa2SR
DV79Nrpl3wYWxmzG9lFtI2WryPBt/NVSY2pTWZTLVshItan8NU/xiOSYmqfGKlr/t3m/zvJrnjoL
VAb/4PfWtG3ieT66hjYdq0JHya2vzHMf4mrz8XJQcZemeqX6hszf+eR19+OolTXUAc5XZqiKiHkw
t+e4uf7h6e580N2peETfzLlCE6cli0BzWPziMcV/dY2mS7dXfZ3s4xJAYDav7lUX+aHqGIv2u2r1
YQITAOXeK7w/SYeEC/k7MlfqYKpklXrZUmK86skTs8GSea5s0U+6Glbt3oiAq88tJMzLnMuJwhSB
RKzr4iuBIPeB1DrpRLDAJ0VamtrIvrYbKT/FmrMc0hB1yr7Sd9WMs0vqWyhBuF11OMuOhl526ovq
KULC7AntufDpEqH6chkBoPgsU6omcd/5x3MkbnlL1uult+P4m2W1GzeZxKcgdO3d6Al7XzVG+lIF
xYMKiBI0KSaDpH2RuLisal28WWI9+lYb3QYBb/Epj02HPQ2+Wiw+0IoP+2BHyq1kFUnTEGH8lIO9
8JocCLrs4q74HqEGVd+fEeocs7DLDeDz5rbRnScwo/gOGTEpxKRr7hPwNGsxWd63SkSkKJCbQ46v
XcHTqZ7IQrzHVnNk30xdvo+zZlojoOx8EVm310qkYCshQIoi+9H5XbRBrWK+a+GmHKgC1nvTr8R9
KieNclKH7Ldt5t2jA+CZLyZF41bLD3rh2J8GJwuuUnuKdg1JRmxlly/zorn3VuxUD54m3lQ3ouEa
mEaL8nSu3/nZuM6s2n0wE8156EobkYPS/tHgyZqsAcaB18dlOfAS7xChzf05vfdys/ps5mJBThN0
cib1t/TG/FFmlXWvVUNLvmAg4yXDgnlBawBT3AOa6zGTiyUd3v59NW+Ij5kUxKfZJArbd23UViEP
/blUC+ygmkrTSI6dP1iY3hjjnHxKogzVYGkVRdlq60WT991Jg3TViNZ81TusUFBNmO4tP0Jv3BLt
MVgGDiQxrhqA8vedyPZcZ5TZzLx9ET0FwtYwizUk/PbFHZbhSP1ZX6WyWbtAcRt7TFZ+EXYvnd5P
t6y739RUD23V+9ILT2qmJmztIeh8tOWZ2OuR91SMPzqqOZs2itxNNVklTBMO/RJWxyGG67q6tM08
htd0aWt2d6M76dhg9YOk2HqQfkB9POX3nWPmVzABtJXquxzMtLm2uqSilkSsOvwWa/eCTaH2Ocw1
HwXdGIpP3pnRLkqTYEXVUp9ZVs7aZuK/B5Y46dax5n5LOTc8KcNcZaKrXl0OC5WVo4btxqVLTfgQ
q8LsMF1t7CnTtVXQGGjfGtapLY3yxmPtoCGfWbsr6AgerlKy7QAx2HLfmN/nuIgL7Gsthdfb83eu
QsSiTuTkd+pk5zlsDteha823vh7692qgrjE61OPCApT1KDr4BLpCJ4xkcDtnfEzdDPyC6itg02zs
HPXz3zr7ccQswdHIHEg8g8Q5AN0/z710qf46QMxMJK75H/7hakfy+47FYx3HAtaTl4OLnOOHhOII
Iy60ujk5unmOO0RNMpkUslQ8j2pcoov4sZcWGqUWRzt0Gdhd+svmbAeBOigz/v26FB93UDArDdc1
dZ+Ktm6Rhfrzskxi265IkNnXsatnNzMQB36qHNSrSzMva/Ahc0WKTY5yp+l3vlehlFEgWzmi6gCZ
vIU5Quty8Jz+IY+j+XjpShDzXzcJ5ds4t8g0j5pT7Qs4R/Cmfes+rX0KuNmAQyeqCKisoHO/qiBq
7hSZyv5Fq7oQrITQ/zdEUrRU3G8H2TdG1uO/f27yw/mwJPddvOMcMpqGZ7Mc/fjJQZed4Bl19XXh
sP61uZfaW5Q2x5MSI2Z3Eq5UU4kRWw0G7ZZD2hzVO6SKkdleIboybhq8R1bYSkanMkGLrbHyo1c0
0Ul1UYCT169sO7n2qCNN+BBVgX81m0OxbexeezX1Ga+bSYsOqqm5erpKxYw/hhzNSmNd+V7zXLcV
aqQ5PrmRp5EN1eG2lNwZVdOLv+vhJPYiarJ10kKQcJJKvyuBZcxuC10CHeZnLrJ1HPXagwoIh6pd
zWU9HNVg0hn4hGfdtFOji5EaMLRyHHcKbQVBsXyDlxfsGor7yJ6SeHADp1j3CTdzNcre4TqusuYx
TAvxJAp3q7gU3M56UlAkRLoksY4RBEkkaBJNfIf2/CMZK8QpfbvdzsqqpHlLssZ5VPwiC3ul7RBg
f16jTO50WSRxxK+hY5lgoYroPipHFlOzFX4uC7gkM8i2A8DE6DNK8ysTede3doiNY9WYxlpNJ3MQ
rUskgVmQ9dkLGNSdATaVjaEW7ocx4HIdAaSIUZDD0fJg38do0GpIv92fjRuNFnWtucqvz1j/pY/i
VeJ4CVrifoWEGi4hXioedNEABppD817rpi+qW8zYMIs4gxcmecYD4qFWHMYsWomK+unLKCe7uRh2
6lx9NF8FJJ3ZY0n2VZuJtRb2w1MUcTC7jRD8mFRjmONsI8ahuVJNrZ2LEzDXlxTxpmo99drXcbS6
m8CNhqfe0LdI5BvbZU7YHUvDm7qKy1snMR5Nr+fqDzxkLijXPqTSK0f3UU5i/7Mc/LGALtRWw9WM
TuIq9uZbzdaKYKXFk8DffHwNFnu6VwcUuWa0YZx9njvezTksjy0A8l00b7NpIceALlIcsvivX132
u7si8IvNJLPkYxP/VfpJ+pDphYbRMsJJYoKiL/SE/ZKAsd1ZWffkxe19JLPwcWBgW9cE/SGf4gGj
+hd1mjhBckeznAkvDs4aWnz6vuG9dIDJjqkrCkRrYK5F3ChRMJsRSkuC2t+NfvH93Ay7KlqjxWI6
5aoLO+Ng9BGMvCyaeUQbxrPVDz5C38GC4HuJUH0b6Sez9D+rlpj87imqXrSESNXDZXdTOJp5pybb
IrNXWVEv1+fw3G42zTKsBUXWrW5p7WMlqRIGJJSm0diCyC7dCaebQi+fSYfp2bpJjXCrJvhOjQaX
K17DGREgsga8S1jEd5W5ULPKcLJRA24ZWnczdN87vbV+H0D/xbzTtPxvMy4DjTxVKs1v2qTamn4T
9YeSSkaUut4OUePytiz1v71Kfo1OTjbwYZdOepqBXSMbHpHjD9pXmAf51qlNjOLSBhUCIYll3F34
glODnVIV/XDxcJBC1hF1gWFI3+dYJQR8KnMhi7hG7MqgZY7tISPdisuctEu/D3MbXI8B6eEO2aAd
rHr3oHmNAwfM6VftWOffOy86mtTw3i4RogqdBz0OPkY09jJgT6D9bKY6lPy/Jf9uC7fb9S1JEdeY
n0DsGXcppJdT7zQof6B3+7kNW+48fTWeZnZFT1aw3GtDYXwuggKrh8nS9tFI09/oRTV9NpFcOXgG
cF41mc3Xg19b4dMIeH8EibHLWquHb+Q7T6HBV167tvXDyU7qY8pagGqsFeyX3I+GbTBO7OEivTtS
jNrM07xv+PWwvyMLOshDO+BRLGr7XnX5fY27gGO2VyrTCQhtPs4uLkH2aHx3fRexTNCDqzP/uLT2
kwNNVHGTdYN0h0tucn+mKgc4ECExsLd9fFIB6qOPDJ/qJptzdJtVuw8nidbt7RRgUgajyRqzXdct
LX/PmCyvcC2BP0iYlBY8Guj3PpsSk1lYqPzN7424eQrGBkHUQTfrb1U7WvU3F7j+8hr3ZfVa5PB3
bKR4TjDrrLemxFwzFK9DYU+3zoAJsurGWiZHkCzNd6M1TvzV6IF1iGGBW5nn27wwzA00t2SjmkL2
qVfq0IkZYV7fP+hZTC1U9UVeHlw3YXx97mugtB1sOMJ7I7ANVr/spePIfO6oFTz32phTIfD7nd4l
kK4crFNlQFsY9caFHX2DQnZ5P8DpnaaEp7FW909jPvZbeGpslPtg2humG0vf2/EG8om+c8qufKhb
TVvPVeC8Yqye85xHMwe1oas0aYtoVQH/8kSe/Awz7VWr4/azQCVxnWclq695CgBNsWiI02pkPahp
+1guH/QW3uuopfZGjeKkW9xQN01XajTVav8xHEhsyak4Eg3PkWvdDyEVDtzzxjWs2Wjfc9s6pZl9
VD4as8BvQ2gQW+sWNQHVPA94Zn6eoPrUwVzmK5zY51vVmrK2XHnGGK+oW+IzDoCBZH5YP2eGwKEN
gimSeubeLcp6q4ikwuj+Ku03I7KDJ69w/G2O1M4Niajgmo1DepU2hv0A3rJZi7JsvyRFf+Nbo/iJ
csGmb/Lo+whIf6WJUFwjO/nd1jr7yf1WssR9Uq/9cMzWQP7zgyuHhngaD3GHhqAarUa9X+u9NuG5
hazA6JrDuqrYh14WwWrBK5p+3MceHt9hAb85rKCJF3Xx/iqmbwRyCsAgAVarXl3i/hyNRSNWIhra
K7duxb7LtLtMMg8vh3QuWLJKSiJiX9ahce09av7uNm4aMJyTVCZPrfyP9hC07ra1eG/f3YnFP3lQ
TU/+yK4bunZ4ctKlbDeI/LOWddxTGvrfjSBp3iZ7ebY6HYFjPu9jysJtc7ZM41eij9zul86gDpsb
0abVhuQwAkNYA2oJfX4GZfRF9BBmX6ba/Lq4Qdc9ufOSsyXt87PyMqpC3X6pPGsVKU+93gKrFc+Y
JaoE7TlVe+kzHBD2ao6KGSUAAG+QGamsXuzqxAGKL1HlyJgvK8uGSGB5drR3MjJhTZCLI3LtubyP
VfKO1ssb2IemGrj0VRMw1sIYDu2shdfuPGovPmBw5Q5nt9jAD7EVXo9gyi79wYx5/KXfk4pU8gF8
ifdtpFCwLrhYTIcBwhlePR4u8k/Kelr2TxAaD0oRysQmbqfLnBKeihhdNV143xRm+mDY5lel6w64
A93iLGwOSvVdb3djpi+fWBPn156mL5tJqr+zSU5WE6yfpnmqWcIYFeluI71HcPUrmTB0+xs2F7oC
tk6dtTLyaDgqvLwaVU2+FOvl0lSjmQye5VxL3u9Vcwyabh3wfazVwjRpEVN004hqmFynLtRbjmph
qpqlDvLcOZytH724zlZlkfvHLCQZhz5rLpX97COe3/ZxkQfVVIeqqPEXm/0Fc52mQD1JBqqDClRT
spBHLnr3gpWhVekNey4dLRAb5M9J87WVCxp0g6K/cVDYBBieJxEnCTTY0Hp0HIrhEqMwxG1yLUFA
GxWFekq9qZL6fqqifHo4L5VS3Zt3xrIUp4o0+RbuovkMgKtb6drgf++jbO3wNPtpgc/SKzF97npt
WU+tnTxQdp+uoK301/NUfl3MyiZRLsQaAFn+3Z9vHH2Ov9UogG+oVtg37hRXt5eAtrqJkzH5toj2
jwAzfZwWTOSE7xeIXJTFc5QOd+pXqVtFv/mHfmNAnoTfTQlOly9KxqtfvaG1/SbyeNKUgbe0JpQy
L8ZEZDySfY5OquCjKkGyy8pK6PkKr/WruUh4Vmq3PlLJ0qOzz/viNAU5Wxhqqd/mgkWQRPNBTO5A
BfblE2K04xVM8v7gV2GBMV7uwJ63G0djAWQI+7ryit+f7GY27jCdMI+Xh7169qdSKD43ylfVb4Wo
0J0f+1BpzTWP8myrzlS4Wc0NWMyI287cYJaB5V07Q2iVTXVj+tCnbkTOrzjVVMEf+1hioisD37kE
/HRYau0rC9H27qxJkcu+2fL+sW+UeisXUYukLnUUQ5+Ggl/O4PnJt46FKlg354c9T0jkTIv/FDpd
eiVSSaR0THGHtumytr3qYA+2dZ+D49kUc93dw4HmKeqkSKzgAn4NhEdjSzqnd1oGM6GEG/KMCJCL
UPvcfelKE6F+uYTGGOS8JinaECuSIfnWz/xnUTS6L9OSvU6BQJxryvorBZGPOivathg/XKmVoWqq
UbU2vDQVgL5NsAhTwf9fcy9n/jA3+vPPUO/LR+jdnheeLUlDwH8taj1SqgZoRbeshDkVJ6hjH5AU
Z8jFRGZnDQp72ihUhg/25TiLbt+iffe8GKTM6r56WOzZfm4d1GLQ3ZxukHu0n5MFyZ+hW/S9arpe
wU0aQ8WtCvaHUBxEUOGMKucaY+6fso47uGx1SeE9ZsGE2iUnUm+VojA0ws/NZpRUqAu7z0gFTyC1
2cmrV17mfK2w9rt2h4pdv6032hYfLLxzVBbAsdL5lGuo4w+6fQ1uyV7ndgv3T0p75EjiQdotypOG
wO7ryF81eKiDkJJzDlnqbM6fHg/7h3YeHThAITdDy3Wd6yjgHVJzSZ6KsgvXo+fGW4zDcFJUkZl/
Eg6yClU4XdXGmN5bQYPnHnbWr1TpSql0UX/PEK8fAaFAJOnjjQsI9UfpY0NURmb6ltRauLH9wr+f
cKu5kkWL42hY8VGd0xtQsW41370pghSOtUPWafJ682DUZHKotC9PkBFqJDq4YAxrZD9Yjg+5vwRr
uzOOLlIdt6L2YWyYVYUGHbmvrJ6o58mDIVbU4pBw1KKqfvFT59AMYfGgWOijjn0rDKsHxTQfDaTY
5VifYySDSx7OCBO7/8yx8+MSCvPBcawCaVb2DY3v/YC/FDxabVhdu+5INdnrqq+asWtl+U9vIeig
qvNglZ1xvqRQlGAdKpvqh6+a86zTlI/fS1NdUnjDIkscdfWuxD6plLeyQa6f6th5CCwMhVVL9fNs
goEzRzeq9avLSKsI0i9zVKiMUhNJGVZ3jRG/9BoEv7NQqdmWyRV7sj/aMXeJlTZQPdOSq6Kdyb8V
8/uLXz2/v9BK3U9YMiMDIBYWuyjqhyZIME0Pb9XfoP4a1UUe+DZUa8jAIEI2L/8jWn4kvLzQp+6H
CtlSNzegzoS7CYYYNdhwrtbLaMTelZktG1Iy9nieLFrMP9qk2S7hMJ7fUZ1UdjVw0s9Rv7rUxMsH
FMX1VnVF8muqNR20az2dlZl5RPgbmR3cs/tiUVHw6bmtcx+kXQyBN9upbsOHGIStTdLfdY4h/9r0
cQEY9zhzb90DBvJWqk8dMh6n6x52zu7SB+Qeb4rCBfbLrCJKyjtjIg3CZQD4OTI19Gqr5iqXP2t/
tgHQaaFMk0GxUDmfvsweYFjzg1+qdq8kZhWJtXen974LzRXwM8mps1p3y1LH0sROW0jQUuJoPnfJ
vUpDNVNun7vzKWs+w/dW3SqaZJ6nUgA6dObYMH60kufcVy1LgqY9Ygqaf4U+45Mqmyck1lq+O3bh
p8r3o2u/jPO9iJ3lrnb1YSPwzX5tJYQKmWrn1tTTn/CxxO2MKB8JscC9Us0hD0LI+tjAHczRexIz
1T01oA5LgJkOPjzPXukvD36TrqPQT9louimSJWHtX593kMaI3L5te+ctI7KT4eacCWE/s1PAWSN1
fcjiCJWopjo42fLed4GsR0Xz3qcgu+S8rasy7aN9owsbfCJF/9q3k0d1CHQ8DbCQvTu3NESz2kg8
qJa7ZOljN5KinUZUOy99VoF+TM1lkFEV3cVJN9+qA/T191cDpPswtk+xALmDSAYRJqS5K88PpWYG
TRWb+THDQ0UhoJCnskUyrbMxkytZKWdWFNl0k0ARqqQaGiLqo7/J2+prIurwoOTL2rIiLo8KfevG
IPNUZ5rOzm6wa2Pv47S1FxWLFmPRmydvKJunKUYLoEJTJ2O79ISVSU7dh0eaGqwR37+fdW2rBtUk
AMhY9bYW5ntyOqKN1pF8AKuXX6fMveDVnMCzOzJCk2/K13NT1gWcYDSCVy5iAZs66hp3XZMiP7pt
2Hc3lhZlR6/AUJpqKr3qoDrVJKusIN+5QZGme5Ak+iEbB/7BepvFuybOu20s5u5uEdQeUzv4q8rt
N1voIElt7Iq0Kglvu1BHiQyL2avMw8nRyyOAhh35DGes1r2kfIjZfTO7onyra+iBalIh9g7J0dmC
ldWORnafTNQi1AH/Vm0pdRQ76VFjgl3lNs9QwPFIGvwWakwVajmNcXs5RZTh54J/CRQ1GRuENiBp
I8c7DzDzE7ZrZ8HoKZt+a/0aU3DQ2RQ/WAaxqu+5fNp0MJ/hMi9bx5+T02SBBF+0Eqk0oY0Pdhn3
eEw2xZfcMG9KPTR+6qAUIGba33TYYCt4xwDl4izbLXVS3rjD0B/DfrR2SQ+Qcmq8COcIc/za2hV+
Xc7yYobdmzt4/bpsWHuRe7afRJkk1/iZI70nm+rQpQ+er5mPqnGJD7ESfTJlfGyQnVCji+U/taae
n0BTb7GlDu6EVNazSwATRhZFG1UNU+J5NfWbsR6CO9UVZIDMWsyGqGUYGH38w2gtR6FOcpuWZ28X
FI+dsv2akbbdNSmg0BwRbz9fzB8Gzq8V2ezPJcAWAAcdgt8I4uwbd0B7sGhe0jyw7kOtTp+bMNhW
shut4OSoBcO4dprYevMiJ9iQ67N5HMB1ptZUs1QBgvwGsaD+nBvNyJ228Pbj7Faf7exTWY3uW6MV
xjUXEyhO2V3jDrHKO6+9424pHsBAvzl29amMljf8OpZPpQMhwW3mxz4AVgEt+0eNsvgnf3LznRbC
ssaXtsVj0up2y3Cbm5HzqO6uFHvRWBGNuVfN3A2j6wX26mq0IuTLS8d+Ir4Yd9S061Nqsoa9bvFp
26Rtm6zMDAyu+if1CraCBhDsSn0EFQnRFQ4m+q1tj/prvNyqbqqYAfpDTILHs3N5gI7zzl9u2FHf
1yb+BSuE6Yp7IXBYddkG7TOYN5BmkEE/yhjJicCXMrGPCl0ea9g5aIiEXF0g6XwY3rGP3gHtoTlV
h3NhpnEafhHgLFDUir8tiQaZKdTKx8qnVJcLylgqwxyutKAIv2UaV2+Z6uY1qczmUU0MTeqNblHE
h7bxmsdHMvpUo2QRCiCNtYeeD8pWVaFEPfqrjnXV3rEX+8GOdrZc7FSiIpkWDKdzPk42S4GLh9rN
Lk4vNtWyzLA+8/IWlFWJTB0HNsvpOraQcb/01UCkfxu13ZLEjwy+DKhgNdeVo2pAHSgwvMddRi9n
1rFTsQaSKHE5fvLMnisoSMZl9T+Mnddy3Miyrp8IEfDmti3b0IqSKN0gpNEaeO/x9PtDtobg6Kx9
Yt8gUFVZICV2o6oyfxOYwKjEorrxq+GalObWrDFsUjKzvgHSsxlvTsQWqU4s+HQHo5rbqKDXpbmO
SvD/YS7ym+DL1ipqyMu9S0GsuXLiChfHkwGY9EHKqxLXua5yGtrxL2mV0DYvpdk8x3nJZqTMM9Sa
Z3fcFmPAntRVURVJXO9az5bxkGN/uk87Jd0aTeb8w3YR4svYUeJzCyr/ymj542ksnBraTtGTpRnj
5IsgmZpsbo+ZBWZRmpje8OktW/eioS97Qzw1ehZvARRMd7pWo7vdlt9KPXebbbwoT7ha+SJF5bkn
2wdWB6rgksoLSEgdvIGtrozytTlFDaUUkfp0MM7G9yNvt6L1KX3+IvIpF3e5i2zsUBvHeJ4wZSB1
46GnXNqPnZ95HNgAXq79VY8Y+kE6fXUsDomvJfOXUS8eu7zykWKOMQZYTA5KX7vqHAU+uTiRPdqQ
wTaoj09vSL9a+Hj50b2wRWB1ZkcsY5WNfGdXBknZVOfl+3m1nCq/w+E22vyRIJYcsvThmvJGdSs+
rrnlNXZsLSCF5CR3YLv7xyF0fie8fbbjjzV/jdv3zWGLZB3suHPICQT+wSrL6a0u1c9TUnbPba2W
z83QfpHukoT2Di7EXdxNyOWprZF9woClf/KK9GCLznAcol1dTI691FpZ73grHms7wtCj45SISKxj
Oae3DIGgz3URs8fhfRxl3nhS4sxAy5tmm/EqHGGY32uUPVC2Rc8Pv9/ovlSLbamN0H3VMgtwuXOU
h9KfPrvAeU5rF0KIAe6aTr/jizrsJExGZcAYZjbe2vDZBLID0mQJlpABVSP5MRILciMgU8qFQ4O1
6ezUgm5I8zatWdrFMvKh8/2XlIfmfPQ6AGrYJrqX0lacy5y2zuVZbtdOaf63vj9CTMvW+VKi7rUO
uO+PXvv+eB479BGvlfYa9Y6/QVnY/C11fMs4paqZoYjg7SWndOu7pZskPowM8zZ06xR2j8yhXr8P
F6Hk25w1Y7X+HFLd0wEBb3XT9KPGLmYIjhAO7BdekbByyrr7C7QamSX2lTYSJGo1u18aH+3StsiN
+6jRMrCT7Avrqgy+Qg27U3APAfZXpq+ZHu8E8jRnqX9v8graSLOeDO8uzshFSxP71mRf9R6HmQUf
lffZRKIntq9JHTrnoLfnfYBW2kUuLpb0l8DJ8H1bBgY7QEZEOm+3t6AU2yACmOSMU3VBzOD39Nuw
22kHfSyCHYuvCSXqn4OT03aYPbbRfJBjkgx0evPSwL2+SleYBCbQX3u7TmoHNkDyoNkMnyOgKFdZ
FYOYJAaqadlWMWPqU2u7k3qVtMu0oCCm++YDh5edJIjDupuO0r/miyUW9clsK4/+4/m31HMdkwOn
XH8kM6txeqjqQwjdmwRHYmmnWfH+Hutqerr1NQ5SeqGSoo4PBkEuEy6FYZotS2WJFEIqV8sak22S
ee1+WHQUbp283JBUWC56hjUoKeiLtG4Tb4F6G971mvtDWkEEKMTI+gCDctIj983s8YEJXGuf2U4U
7qPeHm1rZ6ooEv8bWCBggpwV/DyoNfJR71gDwR7kulLcFZb2NzDn6VjppX+seWl/QYXkHODM9RN/
12ob6tXwoPp4GhlTP269pIp+Uhe/g/6ffy2yIiZn4z3Zmh+yB0IoytQM78lQIiosg/cqXVN/1xZe
8io92Ow+ABCYHmUIMHi36YdMvcigpXKqzhLs62W0sez6gNHBvJdRrSmLU4UO4lZGK15QV82EtHJ7
sIGx11D6zvM8jsp+tLPmCssFS7zAfCr7crwg2oK+ETja6+imfYtRJO2+4nH1UrhkOTwmSgJsRbwl
pe2qnGqtwigN5IDJ3Rko/WxqUvt4NnfWlxxt8o3ChxwgC8247+7yQB1fFP4wn/ljsYOlu47i6dEZ
izeShdaXxGu8cxeDRpPBMMzSY1m11l6aUYfdaBCpyckNkZJL4pjjIu6ESRqWe8GktGiDPKCnDb4F
vEqwUPr8cPpSt91iwVF1FzNqvgv3/QMLfqHPc0rcAqSsL2v/BzJ9lYXJfgZ5vfi/F/cSk/VWeTLU
8dKDDKd6E3XT79veTSYqgWN7B4zsJC0sy/PidIthl3q5pbGNuRsPgR00zz5moMe27DnAi+3Q2gYd
YTz4nrFVlsq5lM/lkhlpfDai8biW1aW/Sy1/W/YB7i4kHB5bMM3mwNlrGwVdcA5MvA6STvef5eLq
vrEvmtLcRe99YUoKvm9q9U5CZKCtwnPcz1Tpl7A4Luy7Lmv/g2bVPuhM9UUuSsDJukX5BRCFO2fb
SfGPI2W7Bxn1K8s7OVrSb9YZbQq4DP0DtIyrRHsZJki4Q9Ht40CPL1GsfZY92Uq5/sC2lk7eS1cn
i5u7P+KszsIebIiqjVp4pG90d6x2tZLqW1FKThZsAwA8RjrdebsBrYsgAJ9teu4j3kPeYx3hyzvP
Jo66S1P6ZNR1w7+hCCIS8N5P4g7+T+zhIs90FlvKG+r4gJKZxjk1Lx9ypcHqqVZbjuBt8mInyC6P
ZTf/VKdwJ665mA9+9rTcehz6ydjKwU02hjrQsl1s9qgELGqN68AppDz7NFXeVQNwQoLKs+7MdjAf
5rn1dpOb959TCs6bEd22vzR00gDuonmCfuKRKnvzs1P0ecP+aHxVuqgGFQmx0Iyt5tQOIV6zGtuu
GOVCSQdYJf+b6GHdUgnoWSD5j2zbFgTPSIUAlPlw0v1Szc+uanRbV2Pr1aHFnJ9NvWatHSiMq+Ob
NEJWqOvQ4KFUZaRyUK/UW0Dmo3PJy77lcJH73RajZQBJS+dYwbDcqettjRnoRS7SCc/izq8inLOW
/tvT5PY28XYbkBDTo/neRmiy3nx4mJUV1rYbw3qnL1lYBNz6bcBKtpdUrPTJXZTF5lUfxy0m0xyX
binbOv1Lj3W0oq1u2DtjM31zcQ8XcyzWh2Bbpm76BPovufyXiNFJg62ejOnTQrq8+Ppsb/UKu/YR
wYWnuk4VFjUjAD1FUy7qiMaQlhgvehSbty7pn3t/o2se+eb3fpLu4waGRHcnEVWRPOiJZ52zRZh+
TO4tdUhuAvXSIxc3xTeqUmrMg/ksejsEZI0jpZtyM+f56OE1OH6/HXpiRMJhxZTssEzupACiBP+l
bfeTv79tSDqOcLuk9T9PLAe3pQVP8DLb3VaZzEPZeOx+hWpaXHoEDzaayv4SqNGJr65xZn9UGzs5
p/NOO6lLn6bMgbZZswI6wby5jPN62J8lZJkhT4mMDBdkmfH+5PXY/+8n3X6EocAi1fnRRZmdZNXX
QeagtBemD8Zg1Q/IFzW3VR+O01mteutLiL/KUe07/ej1afS1d5JTN7moQ+nVs+Hb+kOUZG+35GQ/
6A+xEX9o5ayDE1W9O8MLeji+FVrksRk2exU7uE2t2/ADktKorlP+eMM9jA42rdHMtrIyMZxKeV/c
2thP0e7ex2+YCMvSf8cLYgLCU/Hk6w+uYc64B8hVzsdyXDbD3Dsi5f0qXV1Xz3vKIzn/JUivRoBO
0ayAoyu/yNonTYFcSB++EWhhWc1vQq/V2sZG+uQXWOc6TYfWmuAzZhyuzpgYl8ckjYaDnBFBxn/P
ZhcAPP+wl6D0nrMpBaN8Q2YUOsfsGuiB8BEq0p53EAEXTh+gMW3W9AdQxc/D0pKuSfkVuL7yIg1e
8mCT5qK80R/SMDF3YZ0lR2XRZam1/urO2Fxq6GZ+WCAQWbTu42m8rQ/rwhF46MjZA28xWSDWgbZ5
iZFUHVh3XgoztZ9H13zCry96o9Vh8zKRSmm96M0uLBbgvHGvixLu1+xU4OT+VimNdo1anTrZMqeP
WmgMUaDeySglfVZOnuyXr7c62s3s02nejMBXjl3saq+W0X8TUz2+Jt8HgCKv2NzFdxiZzThudD/y
ZQem+WmxGVtO37Ih66jCJI5mvgACc167iUT/smuzfFjbSYQH4DIHfTbjPDhzc9u16VUYHo3Wc2+7
NjJryH+Wenni9Ruw/evgWqH+y4cahEE3sC8YA1KY7QIxyKI8eUC/+0u/tPBFTT7pSYo2lZIve6Pq
GJlF+CyDKWpIm6Ko2aYusQnp8O1QFeynl6bhKMNiHwYTLS8mVLpBhcjrUGe7vQlGB++r95cr5DX1
oLhUk9a3qFGF9TXirw8iy3xa+53CpcbaWPfSJW/ppjecHWt8cR/O1Y8szo0juIPinm1QknDmxWtj
1M2vEuEvAz5ehN1u5KC4Y1flbMM+/eFzODjeBiRQLn3CsTeIna9IxaIeenuCTA7C4kfopA0p4Qw4
c5BB9tfNKT9VOIIDN3OXQ5tv5s8DNMnr7TU9mulzDXKH7TwlddejKO1V7gWV8wC0cF0V97dbAAPl
XhnHEE5IUKBzx6Vbhj/ETHq2y52Itcvt00vtqvMjPjHe0cuy7K5o0vrVc6YfyN1lf4XG/FZPrf0K
NJKCtwXj9j1AZGqqcnzz0zR/Gbws2eeOCfR0ucjdJKzGRIvCexiF8ZT1V8hVAe4Dv6gfkInOxzct
V6q964MXNTU+P4VTJjtFS/UfHsyAstTiXxOyMpvOK7VnkgPJyS5UpNhzpSSToPyte53/FPnAED0n
+BKgZPqpr5P0arUlMgWxjgoxp9bFTqlBMpP312CNZwqBD9KH7BRmS+8XpxuuUVfZ57VLwlpPaXZe
gai3DBjI9ECmONpmV20xHk7+SqMfPU4Tv7Rq+ZaNfvxJ0ahRBNhqnDTKH0+4TqAa5oKzruz+Hpet
8hOM+5O3vDRyDF5OOgoCO2mSdq9RdvT1izSr/kcc99OXHI2De59bOGhMgmSA4wlmOUeJQgruq230
2lOY2GwgnPmrvwjeK77SoZTDHRWH/naH8MPXQXWNg/Rboo6/hni4DpUbpcB8OwuH5NJFeB8GWXlX
iWA16m3WBob4v9o5aYVd1AM97gYTmn/vaRvBdIZGOF8sa0HDL/DQtSkAUAmW0SoLDPY50Wfht8cY
I8Rs1zjSQipPhqk/+QW5dxmUS/hPhLRM1NhOUGl/R4Rp290lYwz8KJh/ukk1XBzbal6UsDcf1Mg6
dmravkgXUID6UJV2u1v7lkllZ+/65qu+2A30ZveNFE76BLHffs2afNehRPkVz10ERDHE2SqtaXw1
Yc7t9XCEIRlqzjEuxubAN7NASaYND5qK3t3Nwi+AroHXyNK7ZCZAIBPULhe5i+EZ4OEeHOsYN7cR
wdIvyP/Mx2JipyrNYnklV5nVnqRpV+AdUHGbHm7BeHuHZMNfYT1EL1OnnDW/D77WnECuvL6sjefP
d1rV/+UbiYKnBzYZ3eSpO6Xw/KMQHnslQlVLmtQFP0tznDVjM+sqTnCXskpf1g2X3CFojuvJYM0H
2cCZ4lW4jkSkDqiNU8xJ6zA/dEWuXapsN8/B8MP2/XHPW6U9YwJuvXhp9Lds1kwDCWQ1CtznMgWm
hRlYvM97Nuo1jiMuWQc1Vr90VqY9KB0KkIJ/sSnJHwc3p263oGSGMkFwbhr8qzSZZPele4j8BqrA
ciJTQsV4iFE/ktZ6SPNbI8Iphy3TrW8prMXaCGuECqKPnPLJDizWcgF3DMnOxLzhRg6wPSXf6nYQ
nrrqR4le3LHEHuleUWt/xhWIW/LlmHPXfbrvEkPBGog+vTBwjSmp+92hMfD1d3MZWWMUJ9nbWTdc
sMwMDq4T9NDVOgyRvJJMp9yqpLCAYXPpl5H/1jd0VBxSc3r5I7aUp0inn13LqnaB5tf+FqMJyiIY
NJPsi5OrreNcGOvnckn1u1aF41rvWNdYT/KnMh82VT5MD9JKpUsp9L1tlcFO+lpvWrJIPUthRwq2
aILqMkqidm1LZxLM/Jvk9hYU1caWt0sLDJ45gQblZwOy8PczpLNKDlU2jY9l5yibsmiyDxVUHZPv
KyWZsxzL5RxOIm1AjN3xNrLYY/qZ4xV5XRdv6V6bXdDluwCtqu06cFvvQ4SX/gE3e2Ye7btKHf8E
lEfv+HK5u4HObyhzwZ8ndckHYpkI1tfMqZv1YbxPOWA7xcYZrAmpviTaf9ywyua0x0F9V6cuPt9L
+mK9OGiQKE7vX1QUB/A8TnLrrJbxyxwm9T2GRJx1cYPhhDs+eVr7S5sc97T6yLQKvh+pg9auhIHR
n56SxnSwRfk9cx7s/mQC8/KOWuEm3wK7IGE4R8U+CdjGOH74Nc9c7QiEwD7i+m5+Ufz0LMjFjA3Y
FtADRjw2TszTiLGWCJKoSXLC5X7eK2GcHN24by+dMavbdnLGt7Bhowspb7gMit6/YdZgKcUrnhzH
Uo+GJ2zbfwi1NlHIrOYDuGHh486e9jQUefGy+HKxVKcz70NEX78oXvsTQbL2iOpBfRRzgatpd8N3
e+nUq6Y+5pU+ff8mndmI9U7lw6/VBqu9hxGtwJQD64A0UsPmF4BPOLb1Z7tVDzfQA2Lwx0GNjFuz
youL09XxJ/g3txpCxqkHzS3zLBWD2K78Z+dhLS+Mjdmf2WLE4KZZhbcwD/BzLdx6L/GNYY4Pv62s
IipAmFlgM03Cdy2Qyt16HpRCqjSrJcUTomkqGLH1R+p85HaAi1RQzVQ+ZGDBh/kLUEy6SPNrj1YQ
7tZJAjGTB/U4K+x0AbomLmeiKhya5IsfBMELDJDb2h3O0yEGL/goy3ZdGd3RCQJve1vTl8U+/l8i
ZCdQjUV6ZdNwvcGN8/qHW3rTUzfp6cuUZM/SbVNBOraY1B2GAs2Lhb2+EwGPaRHahupidFjj9DGg
EumZF2ETpcHrQvoyFu/c1dT7JBi/BAtZ0/WjaJ9XmX5SgW6+df393EH1rJWwuyvRIj5Is7D6a5Xk
0as+YWbmZRYs5mV2BxoYRoxaP3Tsol6Wp5bht7xus+TXwCv6UCp1edcGDvtL2H5H8WvsnF5F3BR5
KmmaY1E+6y0ePaUDdxuY0YuLiceDuDm2VnsZhEyCXqiBpQseJrbnjqci5pBo6Sy9qT6l+2ppos8x
XfQurjcyqlVq/FJyOJNBudQxsjqc3B+lxQcBPC3CWfpsaNeuTadL6vjGg1uVpNzCCvZVEf8tXZY+
k16zZcDKvuF+Gp4mfH3wd1BegyAqqs/wuKutfyy7cvoO+Lo6Dp3ZHY3E6L77x4BV9Du1rOo4q8jd
SS8JraD/z4ywtV06XnMo2sh5hs2LGKxfB09xWpR3VlQAK1T57+9QULmi7MQWfkyCQ9Oo8AWXgd5u
hqvcATiAcyDt221l1+fU0eOTrQ8BSvPL7HUOqhZGtjgUDGHsPKud8UsQNU7i5xvXDRAlc+v8wns2
2AsGx3IPhjsUPwBPa/vYMopzA4D03FvobKMbjpzvAiBHAnbTRlX9c2z1EaJS6j9O5miefKw/jk3a
G58ktuwe/A4PSV+1cDNIMveqZTYWndmwxbpjvFroVlyN5WLPaDsfGtdvN0D7gOa0Vtg8pB7ub1rI
9qa3+rFHwwJimurhWafMqX5lz24juaCABHCaCxt8jLpkwCin5mItF782zhH5yWPkk/3aun4dXwpl
1lzcybi1/LBFC7NO6rumR6EVH9ULOWrEbeTW8tKOxWuu2xOl0A/Ze0NzOjzG9c0tjZ8sGf1QK8no
y+378OqRSE2e5Jm0UziLWTAjQeaZ4R1wiLfMsCqMTP65cNRtxo20J4+ybdpTsbH6jyGYO9e3GVU7
ZVs3Zm/5Ydr6LDhY2SGjjtA5KfptMYBgROAAghsVhqRmUpwEZNNJZjn1svxOAqXTX+DDN4jOEq2q
bn4ylky1jMplGLr8rkY+ZiMDemidaoDe50lV+4dhubiBEZNRL719ioDHwzogd35YnJOG06oMhqGC
peES1qqKfbEUNBiWlvRLvDQ7jTVqDhChkqYMuFXI1zKE5leDeHuE4/8FfwmU9po6fJSL9OcW5OgS
/yCwcv8eUNXizkpKbI6XAQmWOyMuswcrf8jxbDNvg9LvTPkdfE/MCVPj7o88rhwh0k59S6lI3ElL
LuuZowumN2zw3ONYkkF4Nb0o294yKfjDPruNk+yC2YoelKQMronrl3tSYvMbX/Oz2/jRL63jyARY
tHiliIqxYdzEmAJM+nPnjfpGQhABJQujzT/kaSRi6207+8WxCBxth/qS8lmbY5zHmy7+VYXWFmo0
FZoWGBV+t8YPMwMEX9mG8gnNCWwHinoiIaIaJ2X0WBpLI3tM1WJe4IunIGS/F+eaexFKSDsJVDD6
2OzcGhjKclaTYGh8H5tzrY2bKrX6M9JY2jaw4IlhG7cVtgrAQ843Vhe+2n4QHQNgMGdeD9FZD6gu
TmNGOajrLpaNQa2xXOTO1frsks4c8vNkeKi6/ne/DNadkR5qldqFNNdRmR9o6AY01KIP6+j6lPcf
WHPc7NiXf7JtLGYap+1O+FsE3+oaFYtk+JqxjF/8rrG30m3xrmAP4dX3MIKtV+AmR2uRgPFGHGkA
goPqWma7afSqtGr40lRoXZgO/qnOEmYViCW4U/go+RBJbqyZkf9Dn4Tk+qycnNJG0ZhUyi1PMnTP
4RxrVNKgkVgNH+hiPFPRYc9tx+wZ2QOkhz+SyXrhbpO00+7X/jxFZG+pTsoOPrCUA8W76jwncVft
3KR27orQve+TFJA5fFR4UfXCoMoRNN1YaTkebpG6ZaNhNyKBgVrm9FTZ7TPJnPYi1C655Hme7HW8
e3cr54sacnY1Me2QSTeiV8FUc5kqfetUDXOHXZzwDuB89nuajK5xy09t1fKuRHLmIny80g+Rpo2T
8l6a9XtTiEeJl/weleaH0YUzLG4661wJVjO7uBeW0hqcaGW3n9WJf93iDeyyJVb6cO8tBsDW7kMj
POLbhDG4G1OiI/HA8T0xtct6mZtQ/9jktwAh8B6TFaSMsH//a5YBde6jXd5UDnQ6lRrFc6iP/tmE
wbxDB2T6HgfDvdohNN3EdX2Uo+ofJ1c5/IYLKElG5WI3WbpvWw/VtfeBXo7Ka1sCZXJbG0jEgLbd
2IvoQL34rGFb599xiHiWlvSL6Zo014jeaJ+nEczDZh2QOGXW/bveGp8/GLZJSDVh2Bqmzols0Kug
1e0Fxs5yxxejSVoScTTJ2GI/61Sv0pIL0oyURmaMsmVWW7Th/fKMNUKegS7I72dIxPKM9aesz1h/
yvIMyCnOZSrN/6i5Frx6qfvZBgRxjytc+BpVEOynfq4OMhiBlb1gE4Iv0jIqfQpIzYLaxot0eZxy
t3OKGlK/RNSo35ExA5Yro1VYNE/VYnr4Ph1uyLGxoAcuLO202vtWHv6NTAR1JyzMv6ixZlKkbtWH
QplKjl3eBMionB/5MlKJ9TLtazzP3zxShmcTKZDqZxNAMkypdhvOV7cwSW+5/vS9Mqjiz1OCyzqa
p+0coyY2D0j10O8oPv1pU15UZEH4SKMZoBl+fhBMWBrD+zQ0DedcwZiRB/tXW8Zde/C2gi0z8+Al
NJ14F2C6YG38KhvPUxk8m37BF6ePel5xpf/Ev0H9PDgpJ+XaNrZpU0c/bc/ivd/bXxWsVI/p0BV3
WWyFXzjJ3ktAC7h/y0kY+zEsdzDuCU5OC0PF5c9034UYlCGO5exT16u/uPH8dZha51dn2KfYLJpv
jtJNO38J1exsvkyd/yFUtEL/HcqSGZ07ch8FH8qrW7TlXvVL7W2ABJFobfzLdYwA1nGXvyI+Nxxd
f45OsIzMZxA6KCEtIWXibtLQGX/ks5Wy/RnCBzaCIbmit8bM8y11HMB6Vl98V5rQuyDWPb5kqlve
h5XyaLHyv0iXgh3DrnTs6PDPhHwPBE99lFGQi0jLFMDPi17NOcGNlrKh+mrcybBp2Dnnjx+3qYqn
hSCrsKmRwaBFU6WhRn1AZT+662Y9A1WgxY9N3fNOSNJevbYNCtpLH+YPvXkbVj18ICsvx8a4iRTe
hXyEQ6M3jz2ior9jokxV2e1VfKTWifJjlB5pDgWjnRBhuqurqtCFyTCd7ClBtnzQOJcv2aWkNctd
ldvDXvEX1GGusl91gZf7VZA/+iUGgrFXtE8oPoV8XbwOxyeaE2ymJ0Ry9COqroCvpfk+kOB1rcCl
wclzCVv6AzVClzaDeRK7LoRElQ/QNXesszzpFtc3oBub3AVc33deeqgm1z9r6uyfO1ShYMEvbXTT
74e0btidvPdFRvU7UKIl7sNwReVQ2cvQeil8Q7W2XpPkyxcohZMTsbMvE0fF+Vq33LMd6H1yDWGS
+XzIj7zssZ4nhUEigoV+O+kxAF3FcO7lLtJsHxWm+dPan5oDvPOQN8Z9i0vxJkuz8WgnuTHv4qVT
06bbFGl9GBgUN9xYnj8cZUSeOHSchOyCOjbJsxhhlG1WjB3+7+F4f+tJc2O4tYF45E53j6zMeJ9K
tIzJpQfCyJjMW3vduSs5L3r71k0RPFUsiqxYxb+0ShUgDHQwChhJiNIhH+wHSgRLeWkrav+prEd7
sZdRX1QUhi7F6PxoQoQ/thw0JnCjTXuMh51kciR/g1+oezRwZdpI0qcU3zUUQR6ntmsvEtIuuR+r
a91jlofqBzlXecoS25bp71hI7Bf+Ld792CYNDmB2cpZfRrcG7YFKzilufPVFugYLxhmrjgm7kF93
QCPlxcSSKrFL/1G6AgdAiQukdbPOogz7V2P+ytuZAo6e+s91E7557aR+I7nh76zBRsVs6oq3LP5c
9IH2rW803qkN5CRMJ7VvJDkQW0yr13ws56sWGe1WZvtGQZ0ErtxDnnaPo4saw7C5oeXI1fLBDBz3
zBFa2WgLtwUa5e+m+CyuTRldg8WU0YnwQEzrGTJmORvHLG1VStMdiG+4Yz8Us9mzEvr/UeIJOfM5
fyuDANGQIaX6lvTWaUQlZVvMACVmzirnfrTq+yiBZxz0lvNqp0WzSXQv/oVkwMYxC/PvONaenEGp
vuWap20rbK4gVDnq0fHQxnesBj6+E3RnVj7lFKRm++ddAl7v3NeBcvr/x7FdKg4DMlO4dWv1MyrI
sPt+jgLqbP10aYRlOd6z3zfY8QeNZSBehVIxmK/zreh1uzate+2wPP6AZ7Le2U9a4l/LZcZ6oL3h
oZaBlBXn4KXe8tfyy/AzvMVDqAfW32mIoSoV7h8W2sTb3uqql7aI7IMaWs0Fsmx+zSslO2jktj7N
vmttVJMM0zLdAfu8p+KUH1Qb0scvXNVfbPwoitmzTnbuTxD6aKYIXG5SCgEP7O5qZLUXfPG7y7Tc
aUP3KWgdwPdLf5ma/iHzTHfrBKA8LKB8t0352pTtvjSrJIzuRXZgbX4YpQh9L7t/Ge0L9e/fXNjG
Uah3O5nn73PX9M5OCo3lTm7TpT1MIxoUcutnsfs7KkA355yUHJZiY34eMCPJIW3TN1ihfwa0YR+K
YfjkDLN2kYs5Jmzy5VY13d+d67D0DYrxTS9bHSOPf6a1dgRL3wwwW6zZlZzRAcG31Jvby5i09mOl
pFDARyv7K3I4JKiV+eA5+k9guNqjaypIQLqQzmzIiTZgVjqHgaNbkNjuoR5L/VH65GLNwYNrcya3
qpLvTT0q+oNtP0tU+x6KEjHEYXP+vs6WwdZyKC9W9kvR1SRI/4F9JS0eKnnSXm9wM2kuERm2zm2B
+A08LRCgy0VOm7eDp5/mFNL6+CB9a0heUhnbrG2koeF7weTZS2CFCDYl4slDEswHF+mmhXnWVZiG
bl5k+yHxa2Tlk3i/ulWDHfEe+3k+52WuXNAVgpAT49h3Z2qBCc2S1+9/MhycBsFwh35ZVpthgW/L
5UP7w60MOYVenMdF9mkEtuMNw64w/fjn4iPRK0BTLBc8JdYHFazUpDlhiJwfR03XXs2+/yURjgMj
CLH4txxEyj4vC53MZ949OJqmbDWdrb5iKQDTnDTfwnErr5Db6692sjg8wdAyBu0cZ/xPSPP/jYqg
Ebwhlfo7KlqkZCWKulx1LUZfniXd/mBpZ9xGQgT1efQaVXVPKTS2UxIN8YsCwAqrAy386eYAcGyq
6+xRo/mMgki775PW+lF/VoMk+mkYCfLAuuGezXlXR5z2od9Ci3PiDr7ewryTS6S0ELNTxduvfeTY
YOgt0dKHRC+4RAmM+9Tf+0XiHMfC//y/apvnvQrU24d/uOqayx1CrsH9TSE9qtCMkZh4QRV1Q1Bf
DGTTEXdKjQGYEPnp8OAs+Wlg5uSnTclSS0coaeyoBMeO0aSzw4AWjXvJWCdL8vo2wdE1KLWxrgOj
rnL9iojgUek79U6r9QlI7ZIuRyCKHHkH6gytpBqNxtqy72CXsb8ZpzcWovg0oy65D1QECr0qwSus
zdMH9GDHh7HxyFEY/TEckL8XzRCRBFn7Vq2S1vJ/x0mIBK9x0ifB0jdxSCD7t5CK1pj1+euz4gEb
wzJrdYqJ6BcJMUw4ZHOixbs2h6ItTRm4kccqXVXvo59rqFn52Wa0guzQTRx3oX3F9sXFiGPjK1a7
t4EIX6RP7uSi4pfVHOTWiDS+fmt4oOdFvZEhzQvTbpFU+w/blOoQLpVzuSRSKZdbROiYPi2abiA+
X1k0KjxfCfwQUzc+Met0uZMpcvc+7zaFQ8DvH+Nk41/FyNLBKZDPr3yUEcVyzgv+QD7i0nUbdW6o
2+WDD4PCOWcQn26f+9s4X6yGLDx+NY7RNpe+JwHw8Xa0jecy8vKjjmbQRWKMMCv0q9xqoZ2dgzGa
2WxMTu3xvxJmzabu9fA6RC3qOu93LvtgBSrd6Y/+WGascevc2ONzWw1LKvH9KWucEpBzRI7lX2IV
+YwUyCJeoaZNFx1ixfEOeqO8FO+CFh+0LtCLIpyD4LjtZYUM+Ubs/mTodBhEXch937g5QtBJBHjZ
afhlDAEEMel0saPY/1Zvh7pebhsFmkEb9PmdFCpRK7SOoYE3iTSHYkrvSUT+tOasfw1KP37lTChD
clEq7as3zOa9tORZka+8qq5m7Ls+Vr7aVbFF0n3+Dms6PoyThX8neEyMKPQjZFNrEy2HzjCewfTG
/0PZmTW5rSTt+a9MzLURxr44/PmCO7ub7E1q6egGoSPpYN93/Ho/SPQRNfJ4HL6BUFlVENkkgarM
d2E3yk1LvUqsX7akCkiIHY7Iwz6S3ei87EYzdqMJgr24lC+b3bLTOsCzjJZ5089LezzBsSSwzvqo
mY9y4A3Ym7Lv+aIsMUerzMe5DaxHzzf3plehQfBzbIrMxn1rjve3kJwZKSkwp++wfF7GApEpMc6y
+h0sPCCSIL70LTpw0w5NnvEihzYOrIe81Hp2xHq0ETl4qtT9yQCYTEYAdfg+07JdbI/TWZqx6X0a
uyx4ipy4eVOKu3Bxp6vdrAN551TRF9uNyDVmaDNPCcXc3ujBtHsdKzWzdXjecpjq+K8hSo07aUm8
nLxtkrvs4pZJqAE6VzIO+8ayWvzEdNgroVYga7ZMlwnUjMdDpCO7KDPctqdomYQWW/+0D6tznaMP
tsHvGbP05bC2DfjklgKDHEhlnu6kZz1N5rBghV2ZB6sKvycYS7JJWWIRgw5mmes8tdCWAASwZF9F
7TXQrWrXxIin3WI3twPRh5Uh1TJktjO+Y+74EpI9u4tdWKgi6Q0u8SM4lfQ1KObwIcPEEClH5EF/
xlMHma1/E0dlK3wI2+RajgGqag5k3c7V9yIGe9OGbaSyKm3T8zXc1HjuKSDgg+NtpMz2WYTvIA+4
5IJU9tLCyfTATert1sz53TATjK1o9MA2oGKRmn9KTHR6ehH5qX2wveakP9h1pe/icjLvsBH4VgRe
+TW0yvUk/vvkZ9dyghdY9VUiupV/sZwvpT9c2gWhmNZ1+7S0BM2Y/0vrZ18GPXPr83c6r0AFIx//
UlDHx4d0UfYqYtRop9j8LFiGyLXx2MxPorYY60guAq3p6oVB7qeA9X+KK/4dljEyWgaQ7pfR4zCQ
P/0/LyAjmxF8glPkf9XJzMrVhILommV6UvsSFw5tmu7lzDQCetcxuEukylbCTZ6Yp2JQoKswXGcy
mZIUt1Xs9t4v+MtEGXQ73K4uMQh2iJFmnye/re8i1EB3UkxrIx2QYYWEdodH46uulheJh2OmgBFK
Qr4i1NxMw3lofITw2f3319oeqeMv8STo650xV+0dQsnK5+8SNEJeMUXuI8rwMcRFFraspbGysNiH
LKCWT4X+UcL5BCUkgf68vl95oesbk9P1z3J7I+ufRkO4HwUc3pAM6lFm2mtVk2+yIRrazTyY9YMR
N652MLzqozLV6tENo+YhLdmd2Cjns84/oIJiveKObL2qhudsQM9YZ1y6zdephqCeO3a5ld42guDQ
lXsS+rZXbxGkQgD8YUJg/EGzfHPr+421rQ0V1eCfHbdmmgdzs8FZZT45gXYX4F1sb8t8Cu7/06mL
aD5o5iEuNuD857u520vIXuJyJpeQs0pH+BSNTqSBZjS53/kvTXQAQac8SKVRKpCR0dtntMS/mObA
Fks6esNFdjIojf0aLJL4ySxbDG1B41Y7FHo3ebzLM3yaZqQwzE2IcPNjPI9/8taDczOm6WO1HCx+
So+aWqOnYC2W80vTaS2w2gU+JvsEMB+FCoca8BQbuAKb/rffJlNWsMHkoPeYAODfSK9cphq9rbwC
CZGyOaNnoT4Ynh7eG4X9oW1K7akfC83fuL656xQ/vLbSTPM53ZZJmR6LzFefTEQQn5CQssAysvPr
l3kyOc1d/4qczntI5pZl+zV1hvJOhsnBJf+xh0ei7W4x6qnrqwAls3CmvLexqdHq9Yz8GC9Vmxrd
hLT8IlEMV35GDVsvviQqur4S7cpoGTvrvfKMlXm9aQoEXppx0L+UfX1pnQAsQ4FwP26y2Y8+AoUA
CtV/yzu93MWxqzxGdu/hddfVd2GtOg+OXoO7wHngVa5kNqwo0z6tmgjELEjqcCmZJNjUHEzFTT+w
vUkXaxjre1vM27ybra+DwkrBy+LxsVlEd6O4/7Md2SjWto4iqmmD4jOi8jktOsSPIhSuloIgritI
uy0jpPlzhLRk0pAY6q7Jo6cGU5T11lAq/pvZztkzP7/hOUrC9dagt3gj1JFqHWSjPJb2m5lV+XME
PPS3UShXWbgf4b6QxSmrseVeHmbBi5bkDVottCRkLLd1iicvXe/Xv8SzHgWsZsBsYFhMBacpsIfd
YHfjBX3h8eJlaLjmkU3CE8XJPS5DY4jBnvPcBUax7k9uG5BfNiRxZuGaJJuR9TRLFrMWytobD+f4
zQT3/al2ydupEOj2IiNqJj1cbZ61i86oWXcJIgnhfMRVddznhmadhkWrOx6/auNofIrc2bize60A
AIWfXGjzDHGTtqSAqDnPkQnAZ/GTaxMLlMCgfDBs8BUGeaLnRF+UfFxSgFoW+M8qb3nVPU1RKPLn
74guvI+MvfR9JMpCwFdNso6COcGhwm3V782800k3XFbew0px0N4Gu8kveKnBjBAmxMp/0N5CP8px
QcEhD9G9i2AKVPNLXDjVo8tewt+UbsVzgvXWcYUoKF1ggbda8narVm0cK0fkPkFheHb6IOwl8Pi4
U5G8eInMVDtn9jAfYJRln0jWPNilxZ5TnLpQNSAvWBSfMgjFDxA61Be+CMVDXzifAiHEY8ZibZFH
aI7Sa1vq/PJdTuVAwrYCQZU4275JKF0kavWJNA1MyFp5iE0AF5tkmPMtrj3z3lMS2B5e52wHtV+E
Naj15iRynmA7hlfNMKOtrP2Sdn7v0Kl2XAfWzluzNiNMYRc92aJCfT/3tVcqNeUGGWrnezuQ9C/S
9k8FBt22jzIqkEFongttLo4Ra70drMx5p+XDcG+qY7mT24uZVM96YDivEm/Z35D0oeD8Mw7G8oKy
WP3NNdP8U1n0Sn5uHYpUjtrmF8DSCKcths5k4vLLWIMDk7JBP20shGOuAEX8e4XlreC4fod7LZ2B
C+t84cDckF7R4JV3KEpkKFzth4VbpTaUZI3cKzFCzePTWKb2qTEaeMFIz6EhQ63ntfZL5L2GUbs6
rm1fSoPSqNIi+YER49Hqiu4Tdhb9sUYDafnuNG+OAaS1mPMncAfDpp/SYge33QSqbmuftOpbM6to
1XmNdcqCcaKKR9NAU4mEsftcLCJStd9XG22MAIMvs5sIYSILKsw7aTeChAJFpTutWVbVyt/bK+mX
2/d7+5fxuqF2Jz0bjO3YlhOCkDFYDCDpu15He87piuCQOLV9mDDcfDNijTIET+Kz9JJjSFBuz62L
9DqxeTL6pHzJBsdGaPskgyBdOU9aVT1Ky7CjCUx1SNVvuT7eGORYU7R3c3gRneV02DZ42av6DYBq
/9ovBzNH3lJHp+oozb52Z5DZxRdpyRS3iT45phrgosZ4IEz9MUZmcRcVnnHC/Ysq6FKHq4wC+kQS
Vlup10lM6nCDZwNZQCP+FleUUDssKdDVllHGSm+eALxdxkooT30wt9XE5p+/+Rbk/McqH6f7tZAD
iHFt2hGeUFQORhD5uX+1yuZNShBUKP2rq5RvUq5wQ8+TPqlWWMtIh5GCPvo385aryEi/gLhqUR87
RGp2lOWjLBp9BcV6xw7jB1lmhn4YHL18HHfSy6o0fZqhLulYCi+ay3IokbW++NpwvCX8bPT4JLTm
+/CC8LAy749+7aFgkxTpKdWLT/7CTEtDczj17RiDgoS3ZoVAyJtQq8l80oQguzebqP+Qm1H/ZGEp
UUV/sPjxf7jDjwToxvdMwW0pnK3yFTs84xCBY79nA4TSW2AtzhVp8+bb5TcvnuadG9jNFlnwAvgq
7q2xrtlHR0RnwI//S1v606W/S3V+whV0kb/pr3PdFxsh5FVh17zgocLdp5wuEqqVAnnFWH8VAp8c
gqXyShoSXdiF57ce/j8nlSHFxlHYuGr46BUzLyeLnX3cdO7ZFb0DvXPb3TtDtwfEfXBij91d0VYA
VyblowWHWvK/tmubZ1R1pl0zsWbBjCGa3+oQdGBKYmgn8iciT7cK7/XTjhotbsu2YR1h0r/aZuFc
okWgS87gTTmXtuLmH5bttP+tQ4YM1Fnwb3J20sozXOrSEZGQdDLtfYg8214IFOIv7JkHBEcaED7w
LbRSOzWUC+80DNOmzQ0iNub+2QvK6E5AX7P0yqlAyUgDAO4f/6V3vcLSI/PkUoMTq3sT21dW+w4P
KVUBy+9UfaY/GP23kYc7IvJkPllZsJg35HRJlLZagRQgm4wG0Ka2aQLo4Vk/6bv1yyTt0TP0XQGA
Wz3e+tcv05D011XwIhs9uCcaQh5B3yr38ayphy4xgxcV71G4uEbzx2C4L7GoRvP3SwpL/ct3+j9U
pIk/p2EOv7uOgucU+7zjODjDabT0b/PYvbaCpGrsBnMRmuvv0Ip1677Th9eoVLZzq686AisedOTv
teGz5N4q+yxXiaMrzrXrhmuNpQmWLax2agTGDcCXQfNhGEf1U7fj/ml8olin45mRd0BKPOMTJrjq
ITIa4yC9tYvNlhlawEasDoy2WaKp0HkRynEmdgNGwbpRm8J7u8U5Vj59ifV1HG8MG5i8NA3VeR8i
TTnIVY5AiYeTNquJeqxD+8vsjcU76pV3opH/SrZVko27KkXICo3qNjgKCVwOt55bTM4GoYjLqdZh
kIDYMTSmSLvTB+cch3CxHNf4oSvqQ1LZwfc8AQIDgxOkWfJnnyr6F7vK0Rjo8+SPOoAKP7egxrQG
qBGMsfgt8JHyG0lsfxhK3dvaXQpVU2e5kabsqOaQ22JWjlfNs7IrBTDKr3Vgfk1795hmC5oPIn7U
1erX3mNdrmeN/QJwaTxUvOD7YuIeb9eUhEV2rFW65Kzo40n0yCQkh2xxD5KzW4cImElzMI3s3KfJ
6RaqlOktHNwe6kzXv05QZbsE22lvsXaE8JTs/dAHJbA0YZTHj2nY3/mUERDeAjVNKVkhd5rZ/St6
fvXZ15ai8nKlkiwI+0RjcfkA8qr9BLreIK9B5ejVJgaDdzDd/I8b7FXOfhmX8L1qEd+Y38iYGMsO
z0Olss6V8Fm2dEmPXB58Nb4Oy45QYjrClbo7h88S4ouKxGDGo086JwTVHyDYviGpmn+InHwm7QRv
vo94Xrk6brYTaxbhQ+U4s2zBSFRnw1OzDxH41+M4G9lOUQfloFd2sS2UwCvgfUXaAxK7B8yvgrs1
5qf1a94PxqOzKQ2zQPgns7DQsCkHLms429D+yqtiAN1ozE+DZf2QMNUyj7u0o5+NvAg/9FV1/M2G
2Io0mDbBDId3qVvLATmc/jqGCba41ntI4lkZ6IeuNtItH34PRG2xqHHIGT2IDNjqruWqNQ4zpNm2
ohIWWBF3cTvPNx3iDtTPYdaXRX3pZid44i4YPtXLwSwib2tagAukQ2LSG4GtVxd0xzJeLmEHKjcI
Axz/b9dICvXPsfC0s0yUTkMfPiLJZ5y0HiZO4eLgJ3WZ9ZBZyGIsEhpySOzGAVjinG8hObvVfqQ5
WPpftf8CZTg/rTs8LUzmYx6M7mZFmGvjFD3l5s7GaKzZoxGDAOQyunea47tlp8EGBtx1br0OTWC/
RuHntvGHF4mk+TCCrmiGk/QF5ZTfKaVLIjwAYbnuocA+z4cb5COPJr7+t7ZAPX4Bh7RN/kbRKTje
hugjdstY36RnMcRDB9ICiv6KmC16NUERYMkXqg/Sl/vOuJvKuTlKb+SiWh+FE3K7AMc/KJZaXadI
W6fWk1ZvsmbBQo+BuUVHIqd4s3iy2OQ0zpmb/AjRxWj2pHIA5MfKZf0bYpy5T2e0TetCs6k/A9RJ
wTw+lUFZX2NY6xK6xVXeCRw0xnqogvwylkzIL2P9xRz3NnYqx7+AeAM/RmLKKK5wscejMikFy0NS
upqffWuCsXqqzbh7AUf5KOGojt9HCe5Bn8tfRxn6o4RDqhQ+one7sGoMZH1G70738SBleWuAnyib
LRnv8kvQmA9ZgnFf2w87Q1fib2Hhzvw4ovBDlnTuHi/CYltPqEuiZtu+2Kg2nsPOaxarieZFDiMP
V1YdvXqEM4LXauxCjET5+ile0OydbZtrvc2O2YjH5jyfpOgm9TOpwXUAV0f0u27h2fQD/JH7TzLo
Fi8iJ91rmFftbh09Ftx/FzWrxocQVxbuzgdVsUUBCQPEAY+F9UyLpisOsS+phVzuLS6dOvuQe5+v
eWguDgwSk0PswhntHP0v9rbdY+6AVCxtWF3kmT6Naj/fk55JtnhwlJ+qEV1QW4kw27Cb4hMMOXfj
pGb2IL3BbB48bYqfuxRNTmuXFn6ylxTNPITfrbDyz8L/EE7JDPvyYDmetV2/kW6g2Bd4G+sEGZKO
OC8ryBZjdoyZVG77zkXOIqVwL0Ogod8Uz+5lWs5IPLi/9sbmG/mmYItJvfkZJZKd+N34rFV3QT26
D6NW6Y+uT+Ze6OajUj+XtZZ8HFzcMPymtQ4BEO2t3bfOGRyduQ2Uxj/6AQ9IHgvtw4CVsjxb5ZkZ
RfNHlOjyi7SMxX9ZG+EVyvPVWNyZeQXSJwcXwyvgWXnIL2NISL/XVnjs8854bpeD7Xo5BtmqfQ5m
nqDbJjMfGuC+l7XpKWfKgP6TjLUKHh6+NRxkegG083kuw+De0sY/34dHi581acut1rVsD8hJTXut
Rjban5arp4qvbuUVyGy76j9Nho4BxVKizEiQbZ22DPa36qTUJG/N2xDXSUh8Sg9QGyoBUu90tUbb
TXOlL0m23qg+henwzBqBjHQ93WGiXf41a+3XthzRQKpMH1n+xEQErFywCvhxRnaVUX6FUJLnRvkC
xbfalp0DSsorHrR5qHEaJM1rs6iyjvPk/F7RnoYi2iUBN0H5Td0OcFc+sE2s7iQkv1Qn4K9p+N8l
QoEHEcOgxtRPn71iI8HaUXaD5yOGZYywrvLZ9059Wl+MRQcROdeq36yna7eBKWXP9wFVkGU4DHKq
dDGK2UHphI/GHNYbRSn1o4GA4+OATp+5mScUrWJDwT1uCa4DlzOD6u+doufPvwyW08ZC6HFO2stt
rOMq1qlxnY8CaRIIU5wF7nag5rzNBfKEwFd8L91yWGFNgnC6zfkFFnUbvgblmjI8a5Dv5o19xUH4
uy37+IisLwq+43d12eXHaFwi0kSu4TpiHyId67jk73FuNUcnQx2/Dz/lgVu+LBeNwvlFiYzvJpDG
o3TGoi0sp1Okpw9tq25uY3+b74RYXllljlvYzwtPcXjW0Nl7aJxeecTBRO5RN35aF1bjprT88nTr
aFhdHEtwCxuJdY43P1bJRb7rBWwS7LymF58KrXVn1ApNrXupcW8ujnaYaw///Md//1//89v4P4If
xVOR8sDP/5F32VOBeH3zX/+0rX/+o1zD5+//9U9L91y2M46l66hpuaapq/R/+/qCQg6jtf8GKHos
oiBP78B2Z3srSqDQufzIl9yoZNAlc27A0CVdrb+OOL00ejp+0Hl6n3ENc/fYrM9f5UC50t2TotDO
cV5PHzyrRl5nobRqWorCfzldNR98eD2MSOOasfoV9dOXcez0k57MNny2AVrDHfp55h2CdvelQ14P
+/LFVQCf8A3W9P7BzlVFx+ovDx5QhzxQ0qaMhDvumqELRh+7gAoGuJZHPViJpRmlyC2pOEU4hRVv
SUXEOFZwSCb00YGVpUfgDskai6boYit8/2VEUc32dcT5+DYJBGl2kgulKc7z//nTcPV//TQMVfWQ
ZidbY7mWofF5/OunkSYGaRdwF3dpAs5nsoL6KXXrmoKh1uxw2y33EpMD/hHapWziNYSOHKytDvi1
bjbxjoor+i5pNTzCp+nXA4YcOVjRgucuwGrEXdJwAKXcaccpGppo3zbVd3R7d+8yH6XbuFelHYNt
qJJdRhQLeuOtTaGBCtYcNI/1ciYdekV+QGJu7gBE6Fq89SS4zi6tVkcx4Jhahg8VmQ3jusXMUcyY
i/cNp9LyrE81433DiVxgDOqovpOhMmkyGzadYWfcySMQTkVzvl1yjXHJtPbsJ2nJJbtijA/SRM8v
fkSxaN2zynXlkmCljfW/kUt6uuKj8camV+cHdPrPH7WhGr991prnOPzkSBMbFshx9bdfnqK4BmZj
eXiKSlW7G1OXvH2DO4SeogGMg4G7a8MJPI9fkK6T9tSlNtyYV32KrWtnlhjmNfjnbpG0qvdr24uU
5sFD2M2Jur/H1A2fwhijl2vkpXMNQX+fai0byKQn3ofJS75gkzd/M+bsAyZK3scJkbKDoXT9ea4C
+5l7Pfcwt1O/BW0LNyBs/vBDKoUzGcl7rHR8hB8ajDvnYf6G3Fw7TNE327e9bVZ3+VX3R5zG+b5D
sbFqKIWQ/Ez+tyRo7I1nDcrTnOQpovRIe5he+oo0anBnQIZ7lINak24I86RBnHR24dBC35KY9I56
1B26zgi2dd+3i+0h88KCbAS+dpc1lo8L87LX9XMwjP0uGZKIp3+KxrWvt+Sh+OrDT0cNRw46OYXG
ZlsrrdkZxottjfc3wWsL6Tz8lbl7rxcZXcrMDYuI/e0iVoEGBhCEeL1wWlXVmRxYhptgrJEcxOmA
27tGGSnWymuW4ks0JHqJ7UlVXssl1sJG5zHn2j/CNopP62jpMdv4k+90wEJk7jJDpkkTRu6jMgDk
k9B6ETnVCues9a0BUcXgwhKTq3i68VbY0dHq4/i+nwEsjD8Pul0gaYCiPFhiyui/dUgzDFpYNBWw
YmnKjNs401aMc4Zu7W/xW7ND6czxcDP7d9MHe4I1lgGAlAlOp8+7MESy9kbzUmtn5yphdh8gR0uh
XAhiC21s6fCXjltoJZVZl8xlC6l+UYps/NpFlbVpmnJ81MzUvNSV22+lY87mK+L0+UfHmqtz3KYJ
enJl9hXhTOnHIL7baKVxUhEduZKEbK/O6HAA/L43QeVvraXpAogwEaGnpK0CnDhYAcjyncxRq/zR
wCv7bLqurm1kuBWxIwfltFxOAmufX9X22bTbp3WQXAMvgvwAm9PdyOge/vaJjTHZfzK68WvZnxwd
472y0x8acswo+bvmc2IgIKRFayMma38xuvQsXd0yyO758VHoy3A/oykxk/0XpUXYyNKUDnNRdMZL
IyW1zTiJ6WQ/cLEf8vV6ctFSC1imLZCd5X+XsUMMUi1on2tjtkAiG/OlDBCesoGATGQtQ0VHzaGD
aoff7IyFbVwZj72vGo9yVmXmvLF1dzpGyNLZQEHo9tTi0EyO+bDGHCVuH1IW8NK5xoaGAgWkW2BD
8h9IV2ONOiRi3B+k+cv/kpIcGZP6blz+Y4ln8wBvtF982TwAO0u8LCbygX34fY0B77z850eE7nq/
PSJ01XU9/Nocy+PUtJblwi+LM+73ukMSyzhi/LEgvlJbSw9jY3blZ/8cj9VwhwyX/2QqiJG2Q5V9
M1X1WGFt9Lk2eZRUxfzrCFI94+cyw8QsrzWP+wEF9Kof0WB3G7jACytvDttuK70iOi29cwdT2MpV
45fBnoOiLz+tJ3dW2kMTDRFPIhcKeDKVyz3WRT+mGvXneDmMBoCoGK/uk8TCqH6Lhlq/H137zwQ6
5x2SxvrzelCVIw7s8VVaMlzO5Dpa0tLBCAR37CdWueW9tmi9G17Y1Zs5Riu6UrTlmYi6ezOpBNfT
pR2kMGj+bQ8qjd6s/zpgGS9XnpfLyyRpypnEpNmx9tz7foBlzc//AaUMnrO//Gf/t2tZ+vBMCUE9
3q63vrplwq8v/vY+ijBvTq2h3d9e1jrlNkReV5rFZz0D4hd7tn9hm2RsRs3J/nDxotvCthnuQSQ6
b5MHkpyFPeoy03jQFmqKqCz9or20qi5xh0MheNni3Q7I+hnbyXIr9vwQWaTjdonRQ53i8FuP1Tf4
b3aBs+3g9z/ZvfENVQv/POklrm+QYGqMsnR16yiLC9xspuSjsnaD7F9ftO5nciLlaYrV8YBiFcJd
/Y+kU5w17A5JvrMr2z9m2mD0mzlLcPINR8V7iIaqOPQL+UOa8RKTs3WkXZb+Q6tRL+zs2ryXJ0vj
VIjLh9pxfc4I39jqdGDkka7/8Cd1fO9ZHjQyJrKMZlt3FpJ9rLuORuvgt2rE6SfbdY7dVJhfbc9x
t9geBhesdIOnKiYrXOJC+tWHZTqgfvPaWiOWCFjl7SXOrzTohvqrhQnWPqxy65waZvIhUTL8Eudg
P9eUh9gGL8T0BKs8NegaMBpIpa1Bl1/WfY/mjcRwVjevreGzdZoi1dtwK2xgZxKU7ir2wJh4wPI3
5vrPGHXJsawV/941mvguqQpyE71aU+nL6wMQ0+SZG365A/fRfCy6zMAeQk++2Fn1BmYJs48x3WHz
N96PIf6onaJoVzvXqZePBUs5T9WvayxjS7qJhv4cc/e/b7vqvaNezswcE3nIjXz7ZJwEZR6VpG9B
hOtI1YXBNY4fxKE2QElc9a3wqsdw3cDMKgdpAmOEolQX0XHmfn0V59qQJ/XZj4NeeV0T85pntkB6
micBS46JUu+SOG/uDaZ8WOKCXJJ43BRP/49bveq5v+3ETcfzNIcNuGGxB1R5iP3rzZ6PJbdtrbTO
s4pibgj3et56WpZjFqkp03qaFmwTNs4SBfrXn0s2zZreBQcT7vZeGyvvQxP66QZUmrclkWVuJRZi
wvrQjGW+UVPD+5AhfvY0JNYd0qUqvHsKeIn7QUZGc3TvaOgW6svABvcZCulkZaUT7Ky1DdnTnKQJ
VVrZe42m7GVwNKLc4AbuHw6UnS27FvuDZU/zQ9BS7pUmpq/ZMymNQ9UjDy8hBOQ3bRGmqNwyHjn3
NyRgiqu0UD8Ot5FuxnddN5FydHznzgw8jANBn+9C2DKnbujsj15cVDv+RJTKWyBHWZ0hpjvH3tqr
B55NUq8rzzJ4Lo2t5qKpVABHPHft3H7s4VRS8imzkzQ9FeVbXldKjj5rPxaRhuX00ME7Wwbraecf
imxYrLNpKsbiWxMk4y7W1IiEG5B4r27ii7McoFLFl9lW0WHwup20QEG+x2XYLVYXGb/ipEdo1il+
dIWKivpysKOiXM9uMU3Tn8bIcU630Jj6SBQtB4mBBGfLXkbl5rcO6VUmP6JwHdV3RZta5zXmwy3w
Ap5es5W8Ul7PL3ka+KzpKBQcjJiVrwR/6bm1B+pgnmMHJKuYdzusVzCyhdtldk/aqL/3zoULWgkh
/4M+Z+rLFG7zyixepJGorn6cQnPaSlNdBqR29U2D238vIT+CbVVYybO1CB9IKKcQvSMHOh0k1rZh
+FT05a7kC1Y6waPNbughCIfhZYhU1rwZ20VpyiExdWtT1k50hhwwvNh2Ej1n2SIczwQ5gJoDVVX5
GNksMfb2w0sUlT+scUYgeAnpqL5eK0TRpCXXGanr7h0nLvYSAzsS7qzS8g5ZMV8c8EuXLCq7l7C2
6gdqwx+lVbpq9wLu0yT9De5OYnIAC3buqfJdpdWSe7/H7PtPGS8h1ApYltfOm5EM7c5R3eZLb35X
hs74PCrBjKQXz9OM4gnfdp0yRuWqH1NnNHZwjcNd52ZfrLpQ7pCKzI9OkYxbnD5L8KUhVsez9hQN
NgoyxpwDgqnVP3otumhu5r1GSNog3jF/ZYnXHGsSXPwnw7wHqNCfRkTMqcvmqLuN7d2YqQhbjPFJ
zQP7Elh+jK8Cfr6x2zvX2jM+FjWlVretwnuPF+FpTXpukKbZewMJwaHOjpVtNg9KfkGUIOsxMfB6
OM0ar2iwT1oaHxKjxNC6smJWiSnF9mDalNPMLjMP7WfVR9TWUJXxLg8j9RVaxlvljO1XGFjcX0pT
vaKJbV3tMggpzZXB0XRqbd+OqfnIQ3dbTnrwIgdqoOp57qKWi/8dC3Fv2ddAfPe32OAhHI29nX9G
qDlc5wbN4qGapk8yTKUK/4AX5ONtklopA/ceTEFukxJyq1tNc+KjxCZAhQ8+4j+9WRTpxmim6k6J
Q7QtpF2Y5Xtbgjbc8EMwIaoLYDTdrEcdLSiwUH15lyg99s/S1nuzvJMzKkoMnZf+RmZJ9H2qWo4b
PxvynTyJ5CGFpynU0eUgsVvzFvttXCzPMuleT2/9t0vwY3XeH3jraZb14E7ZLyOOeDc27fshCmDY
J8shdqww3UhbuiUoZ7fYrSOJ8Gnb3Lp/v8Rt9vtI6IzHisQdbqkRKkGW+6zADniN0h7P+O572vbz
o9oj/2D2gb5rTNdn9Zn5r3OaYXKg6dEPy/xRBmP+jR1ltuUuDn4Fk7NT6TUliZ7QfO6HDLG7qE2+
Y+gYG1r8g/VyD5TNz16VtmyOhZaaZwOHMvKvQHFd02m+xpOzm1XUkSyPFWhAvXJnAf2+RzE7/Yh4
yNmCPP5HmPbRwQ3qecuPeUC+zlN4E3HwUev4ZXZN/Ger9cFHHQ9fx8RiFVeq9o9kTvZjZyofh2au
ThHWtO3oDPc2Mgv3cGzx8zD3GDBOZy/NM963kjwb2JPtDLv2Tpaen6M5Ns5dQB0X+mqFvanx2VX0
P+TGHqt6tHcbq9j5H3l6TsfMbgFGKlr0R1wrzzV/0Jc4Kk8hwMKrigzEBl8SBFfm6ZiXaMu72byb
lLbZVxnWS9BDwC7lqXo0AtxuWJMaO743eAwq4G0cst7ULN0UqWMkCvBePpmYn238mCqBrTn2n3Bp
T/juIEs1hsNDl1TOI8+Vbaag+INSyY85iJ9NTzH/GNMYp7zkY0o9+mujIAIVuM3G6+r0WmCre0X4
mlLiIhJeuMq9H3X5GzjG4pQD0z3OjmW+YvV+9OromLtR962c0QUa3bp/JhPrntMpHg+xjxVDoxRX
lvcVlt9jvsv83NwiSFDfs75NP6vTnrugtp0zvjDAQr2dFZK/r3Tc26sxv09dzOWcqnjEUgSl1TZI
t41umBhuGsVjr5neboRi4Nnlbmhs49hFpne1dfWzp6P0xkqASgpaBOfYVwElBvp3B/n0O/CDZJjM
V5fbmJMU+V0fV/jylSo5rizAjtswXKD+2On5XamebCW7MweMQBu7/N+Uncl220i0Zb8Ia6FvpiTY
ip1aS55g2U4bCPR99/W1EdRLZWa9GtQEiwgAtCSTQMS95+yz8kTaErGbV36BI+ri2CI92kzoWNWt
lLZaeSrhv2S8B9+6Ck1/m3nOc3wQzCtRAeoPc+0xObGyY9eI/FiRKLKb4unV6Kr8OT9Yg3jsWxt+
LqoVrMPd/BT1xbC1k1pZGbPibuqMWdikX+GPKsfAaNzVmI0hGVnU9TK0UbEXu8dYrU9dPD4Sn0Wj
5FEBerOasklwu0+6E+vTMIgPwe8uhsLfAAs8yk3l1ak/QceaCjdeoX1pj1WJhbPKPNR5ebK3FHNL
prxub+yk6shctD9UTnB0SB9D9MxMqCWeYyyOcqN7ory/krtKaRdHb9nIXWIgYm7jf5/9n8OpwKfh
lAP2msE91gsGDGH9lN/3m7z4GVk/ncricxA5a/BT+rHIUv1I5oiVrQrmtylVRNJsVlFbfgcWA8mZ
uwhJkBBCqRV481q+1BP91dajchuVRKwN1F+OzkQVljXhuMqrQ5AIb1VEvU4aJXyfOFN2wooV0l1c
3qGoy3Ucdzz166tuVi4+syXHz0EV4+H6WnOPn5OS27sRJxscoI/2oPL5VleqPiWHurZzbT2m2ZuT
ORCLlp+AopPtqeVhal+rMh+PHgX/o7JsiBtJqwhZddHnx2DZyGeNfIXIJWKNXlJJtYEU+8OAuFGF
X3iMbBPG0/Kqt/pfZV28YLAn905N+AtUyyPWSAdrN/FEgAtV8zEfgu0skgvOROVYL2w3uQkEqgEl
NYu1miDebaaDJfjF5P+fZlZvFgDPDWCy/DhMc35kAkR8en9s9Nw8mFa+ym0tY43mNFBCjC7fmGqH
2AHXwLHwsu9G0VibXI2nep+DK9/GVf4Wal595FtKGY0/rDkqD3YMp48838TxnJ38xSKEh+u8JEpd
A7Z+FFU7H60WQVjKAs2x3PIolv9v5vLuzokFE5JcPSYLJiqry+7+Z/p8I/5M8lWaV/39VYKd69Aa
rPsCuvSkRemkCxdExsOln7eNbT0aRYYkNvTwyCpRc5QbV62aY5dQecGRD1rHmpi7F8WKvlNzzETw
HZjLY11pKl+wql0j9veVqHpw626lBjA2yVkKRfYUVymtoI55Zx9i7sopCGmO9VHbSnCOx35et3H+
WMTZCLRA+4kpFC9jMzxkozlh9gxRvdu5u8ocvCN2dwoTtX2qkib0bZsZEbkZzVbgGltThgcXX5lo
5cTWRDH4NulBtkXBEfv0/uoNrDHdJykoZOVHE0Ap+cKZ6TYP3B+J4rq+ZbfPU1GO/liGLpd4wbrW
9WhFHkS6jVjZU58ZniMHr8E49R9M/0Oes161SiwbHrKDdsybVDCHztKWi53VtLR/W0vfaDijt6hh
EmgilenzpaLU59bW3ulhcTdey+TAItoh8iIeEtljRgvIN9SB5kc4WnvbouMa+uQEhKtA5zuhBfm4
Q05k8E+POqJQfp84mrVVPZIsxB0fLqjOb9kxl6m7fRbc0iTEfZF6yi4UBBnFVrt37fZkB4DCk6g8
xDyzCMUSuy6LW/6UvUMXE0JiCiloBW0n29RzQTCHroAyUsJLIjIiYepa3XBvtTdQZ0c/dNI3sG/q
xo7LCDhIBbRkpGEpyFcYPB0eNYrqTeKGb5lJcWwA+BI67XjhYXflO1Q/5BFkWac/LY/VFT21DxWh
qy/aCpuvCwe9Ztbtu6pTrG1N+967dMLato6ObtCvrdqeoJ42SFB6kWycru18L6wudSQOeWS43AXN
K/zHmAezZ+71iDxZt2k+vC5tdnw/sR81xaNelC+6Xjcb/rPmve1m1i61+w1m22bXjGa9wnLMhzqD
rh4J/l+VmEQVg4+cbhzmehRbFhOXZfZ/agQCsHQai4Nm9CwNenWVuczGk3kC9t3xoJ9K0h1KlMsW
YriHVBV/4qnL/LBfhFE9BjQUdTDDiOkMVNRBbrEgDRMeft5wDZPJWVnKTCMYlOop7W4NoY2+WvL7
t1Pyl1VW+UZzFeOsWEA9qcD88cwYaVxav7KYepgbHWueRU9icNVrHNMLLb15pyve2UyjYg331Dta
WjL4pYZMJIndbYJp8dJ65zHUQmxikXh28jFg+ZNae1fpHZ8akgUyvb3FJj026Kxr3YZlrwnMjBHl
v9gLgjMdE3z2lMguFcbI62yBw4k9ggCq6aik3byjd/K9KMgGIF6hvg3Da5GmWLUHYLJM+LQN86hh
XdfWyU4ja49fFROHVv8aJ6Yr9NqDB55Glzi1qj1ZQKhirZVFJ2ZXW078YKeqtemis+P1jZ/j0q/7
0r1GI6Zyo26JcB70dmWEJp+RIHHO1axy159JAkNlqkHxYUY19Jnrh16mr9vOKFeaYWXbsfRWSCCd
JwFVZq1lxAJ6mbM8uInPSUi8qHrwKmEFp47SFg6WJUIxhTegd9byQ8WXqM9vZDsgIw6DBsUBho7E
43OS2bZKOVmExFs5NoLuI1JIfn36BnPlRmtlpv2GDpz0QJeynGb2PoE8b1Oi84hG37kjR2kL/e47
AbqGHxDcwPNDLw5FKdJrMdbxejbsNbHeLf9e3q2N3CqJ1ogwMDKZXg+UbtbT4IzHIdNuetjV24zH
8zXzSL/JLdGteAhEtzAsXmHWnVCzXjoyLC4YQybYQRdPK4dt4Pbeo2n1u3Ti+VNllbGxVejodSWy
66RMxPaN3fL7MBXNK3va1mrxnDZ9s3ENYhYLpfuR5Fm7tV0o54RnaWsjBN2VRChACcHRITvYA/8R
LPaDWR0I1iiQtJaESTSDuW4S93UuTOXFi5VbArVdxzR6pvTRb3U1ZgFEMshFi9qtm5TaQ7Tsda0Y
LnZmkA2vhNbRBrJAO4MzRGTxwS/KdTq8z3Om+Dl3tYuIZv2SKSEMe9REa7nLTfs4whaBKUAUhTbP
1XtokgDZllXzXpYD0dVG172PNOpWHqF979R0+9XEzf495JlNsHI6v0MTg56GzoOARDIFLRwb796c
dKsx7433prPpxfCBfjdhTqEIqJ13LWHNgz7YfWf6weqHxoU/thr+RpPaTKm4xTvrHT5Rdat9ixvi
5QLDjL4tLuGVEWQ9wTQRll7aha+1UGgewjakxv9q0zhYt2prvURdbtBJD8sXkXFXnuxIWztekO/H
hli8FKnDUwiAzZ9MM3wMtTOFf4EgtXduljZhcK8d/erZQ7UNdY+GfohDaBT1dPZiYe7itJ1OhVMP
exP66wNV9gqTcaMdu6hHHVlCDnX7EFkE6a97ZUrBX9lxup+GyiApiUdUltkE2VjOAQey42Oj5kei
uYAMoQGmLlSWsaJ7TCeVFIcmuzU1HvcWxecqmU0LaVX+Uicw2+K5/FbQzfDtaVLXBfTtNDcfbGGe
AAdprIK0X31jvNFY/JPbkPYBCzAJrg4J84dRtwlDroR9HFmIdyR3PszR8LnpE+WY87OQ9uF6fpbU
J8uLxl3tTG8IkgffImGY+95obmGV9JsyzaoHVidkQ+AP1xxt3OfoB9cjMt+VaxAdM0H1XDvLUiK2
jOFgDtmT6X24jqq/5sr0O+pZmZt8XiNl3ylhfK0J6N6mnvMe5ER9lJbVvbohcXo0vWiQ1dU2Dinp
KrXeXgLFYDHetJdeDO429HId0+oEFZH6ba+f6JwhMVp6rbGbvGsa7aXKyw6WR23d6LmhiiyKthnO
ABT34mnSDYxHafRWOs1zU62MYbZ8ozuWQtGIvBOPPLj8wSTCVZsQAelq/QdnlWbXxUrJ2j8UZAee
5q0JO12IFZR18rBnrd/MeZeDWK4fIt1JdkWgvTN6oynUoIxrieRTTqlD/kKJvVhhEnjv2gzLqjEt
XikAsKRE8U1B0KUEmm+J5RM73fzQi8zYcn98qXoA33oWD+eOD/zKFWQG4EPcOV2dPGRGD92xBK0e
28PrmFb2LgyCFjJF/11tCkoKgOdnO+LeNwY9yX8ak6oGQW1OQrgoyw8yHIstqeuv5AeLB48Jw+wq
z11NE1YRPJmUstwUrQbi3OHBX3W0WCOwDySJbrrCjl4ad1ulsOEKtfegV6Db8siQL2GImwg44sib
bwUzaTvufyk6CkPNTRCeByhlbOc503+OALm4xcDXyMbu49GJUvcvr8Tzikd5beFqa/LwGDRasqrx
yWFInr1HJNv2sdWn3/VEUm4yLH8Q4dZXLKrcMhpB0RPbzjX0hL4d8rk5NqDIfBO/MQsIagVZ1QyU
iihRZESqkFVaX1Vd5QMuPNYd5cSSIy+B/j7XandgItzvJnlYHqmrimkXIkvOlwP3N/jHMfkueqYe
TZFNO9v5k1RBfeg7hb5J7a7VAKamAbga+Ear+1qp2nv4F+tSYw1Z4tzQotjeGdMmoYn1hKTlkmIR
WIu2c1m0Yz0ZPeG8Qj0HgdFvcpMwjaENxFpJcm6W4XLT9HZKbju/wng44HxHtDIVs2/PBTX8ACO9
wMWlUoQiDMdgnV8OD2VE+mjf3WivlWTGtNWu1QRgCqN77ObMWNt6aR6gbm2i8BCFyGCMFCjklJgV
XeYF/5Yl5Bsk2QWVZPRUkHDHbOmigP6cPLtFYWQZyG3rwA+C6AUmu7fWnWPb99prl76okzHQWA3r
S1cMv4EqTdDfq3hfqRHtM43n2+wyr6yRgIrQWBcj0j9FmS7EFJU0pJtXEdR05oI/wZDnL2rQ/2B9
1+EvbLZTGCyGNb6LZZlcbEgNBxiY4dqz7Q2KnQ/W4Vjbsm7edE7AYrdxvwMDTPezArrCiHtaRwap
mVnlhCvIGnyu6rfEtEPWT81v5AfdyonnF6tMtkn+XhWR+SOo2jNgMdzq2Fqy6VuYZQU5tBbkuql4
AojTbR3hPBlj+q3IgTyL5iMZtdega3/nKfPULvyhiumPK+qcGYXX0TkIQ/pyQn1wNYRNljg0VbdT
7W7+gUseFyb8Tj3tARxWq6KllKLkWrXVKqMl/SvXVrH4qwWiROOqaM9Dj/g8U1MytKoKqb43bDTR
NL6iH+kjZAkgVrwff5oCiqnlEOyCq0u99R2VNz65woF1mibgDd12rU7MPnoQhd7sOKytg+9qO5Au
YE3uqsvm7yl/GGjSrEe6W1EZ3nbMyugWjKa1csSl8GxfsHB+d5rxYBF3vjJp4O2wN72SEiiuc6HA
aggUHlGtR4B16AFrD38oaFYK1QgPeRAUT2Gd/ELOPa5cDZS1bigPPx1uEEwfnOIY0uoj4hYh5ez1
6doducHvmXUnh4RQrMFl5kXeebkuINJRUsixLuHHWiV4wCujzH2BzJHbPwsqEXnadqbk4qu6iUKz
IPdQvjJayq2OHX9Th2L4juCF4BunFo/giQ9hUzp727aVdRGXysUo+FUdcBIW1Ak+wqlxqcREAHxF
NYcJkvLmTS6LiTSZl/mS8mbMKjyB0E73utVENyUuSMFTIhsXEgL6q47AmrqKR1k7jOd6Y08t/xIk
4vYZJQFWvbQ7tQS3b8Nkbld3+s0n5Ya0mSLpozPhSd3KnNP05MZ27bcCOUrhzMFZb22/tSMsLdUQ
/1axfTBbj6j9aTgLABkJc33PUYgmGlLULwii9mJrJfVhdZjVD1MSsuhZ9GGklVaY0XNrJbVlakyh
+utkeVTuMqFcWzF0p5RC7tIY7iGLhDW572o0bLMx8K62VnxuhmBDtEpz/RrWDQ2m2zwwb51nCWz+
PLVW4FrHU8LSreyw3WEQOClUCrlBLtFfJdGyDW5bWmvudapT76mexrMclmfZLlMI8Ef3s1yWWde5
sdwn3erPchid2MXx6PwlBk2PBWstpSTdgH0jTZKHu+zEqVVQOaN4kAelMEUOLWdQLgIQIneX9zAS
/eDGRcSj2nJucqNnvyuYQ1cMhTxDVP5PUAyI49cJmYOEembZtWHK1SsrM3XHXUQI+1rIS2isghGC
FSUvycu59O04oZFkx+/Mqqbnsp3qo0rZ5e7c0IJzjWnxuxNNzbbCRnTQrHACAdmfpXkjmkiVUkLV
POda04JSG5yVPECczrtbNuduRNAxeZjG0yahP4l1Yad48be+96LdTCbVQzSSHB7kUf5miPpdsr1i
0Rym2ew/CoIN/MKwulMafOPGFz8VM8832yapLo4JrKAd0G7T1HQu8mgIMPxspc050YMO2LkRJDvN
UwHXmEr8ZOLovXSZ9tKrtq90pga5x9VfCxxqcq8eSj6m7E11oj/1Zq+//n1ms5y57Jkgvf24Na5f
FvS7S322lmSmDAXepGvkyUnrurSo/8fZHo+2OCy4MAkY7gtIxXcAMbiiZkcJ/VkeiMBlUWNcyMV3
HnExi/iAJGTh71aD65zuNjjNyddRUxsPn66g/9nFjgZCw3a2Tb3Ha+DdAgzIW0OftTVyMw//Phsd
WNxxKrLfX0OhwIUDdxKXe2QqWBw4DXDnxqkJz/s6bWzUaOXmnXWgkx7cIMR5t9mlUgc+toQGwFXy
AMJdl7UwZZgfsWGuBpkNmmRCPw9z3/oZFVRfj+r4qi15MPLVKAycru5Urf5zYLLn/JRY6VaOD/dc
mOXahjV4lSMnkm/S1kvQTLAkwuRqKCivccrXRrHV1i9nDahLN/6WBtN8nK1N6fYN6urFjTrpS4Rd
Js7yKHGEa9tR+pdibtRHt4svJE4U3xLq/cewrxHGBGnPKo5ovSII+2014F6V7KI2p3QqLIU534Iy
wgcOkNq0xFnu8vc56Z3aPcq9icejPbxpaa89VshG5GDT1sU5bsClSXwSC6LhYDRR6HdjrL5FU95T
5KPDZrr2L92DPpA1fcV/KPoVTCXZSxJNGfoZzH56CQtniIz3otCbszxXBSzvJ51wt/Jcy8g+L+0X
5oG8lKXl56V9b90vjQl8f4GZaNNCdpzt/VyqJiugwjQhl6Zx5XTQ6YMwuZL8ei2WPa8U2sucbTCU
ivtOlquv3KLSizzEhhhmGIKkNXO63iGpmoZW3cijgnjQY60SQhR1SJJDSoRXcFmXoQKLkmVaBKe/
dflChO0pYQ2/meax/1Zm46OLuv6vf59qu/rnqb3qVv85dZi6CxaLKsEKXyKf68Lqho7ORi5U/CXZ
C9Y8haTSpNNh6ILqo/uDVjT8KPssYCpC6VueJC8OYMTe8uViSOv/uLgW+nSQp9WsQy1QCF9Xy/fU
izhayautmopdXyXKOhgRqTWYFvaaCLybGynkzgb0l6tZ39lLwMmoGxdvLsRH3YjE71qjuaqwtFag
oemjLFACtR8ojsyDvpa7U6aIJwvKn9zjPmI998kwwreZx2MTKrRwYyed35L0Kry5QQltVHszVNPV
EOgYuORgVeSw+XDErwzM8PcTp9qEzEQc0Dol0ncVdrk41YOXvSgYkjZt3CobuZs32vgQh6hg9HjM
XiI3dp+hO8kdeYJZUqWj33ea8qY5WqQ6saZM5vc2ZOLd1KZ+lA9ou7gNTdt+40lSIcRr9ZvK6j7X
ZuUiYyqh6b5hNVQu9RJauRyDSalcBNi6QwUP2A8Ti6ALK/hdkXyG/TZgam8EVPd7UsDGVD1OzRzt
QE+ZT9aEFz9VuuaXwU1Gy5tb2UgiYzzeIPeG3HWTVa770UBrkkYz5Vqy6pcXCqJf2Bu0Qv6vc1TI
RNuy9QC2OIO67xtK783yNIL9pu7Vqsz8ycvLh/s/ZdqL7BlchUGRSCJIZjP8qeZReJZDOaaXDeUS
NH7LF1m3pYPMnlfyaJkL/Wkm7xsj0+IJbL8LTaVfkjX5yUva8IZZBDBKETU/x87FaB6lb4XVuTsa
7NbObr3yLc/yMzXN5mfjIAPIIXNem7SuTi0LZAArXveQ9zH5o4ALSfSY+32jpU99l1Ehd8o/g5Xv
C72u/qjUy/79YjlHjoy8GJwUfWHYhDcHAKWf4Q88oGie3mn9+VXZdq8kyxrnBInYSn4Mpj62/XiI
uoPc/fdpPYu8+2lj864L79vQWkO0UYnZoMw/464jn5hCIyvgTi0uZIEWF/nKIQ3bNzXVXmsDTWa6
B/UBX6gHuzDXH//zih/vc8zIh/IB62l6A6C7nVl3PTWZrr8uew1k+KdGLfRNGumgE0GvQ8WF4g2L
1XRemPRYuA9R2BQVme9RPZ2yCN2NxCy2bqDsJUND08HYCvTdWx51aFS6vi3PlIS2EqchVAwziaIa
yTlXI0gYEqvekpW5ayCAUahecrXyshWILND0Iddo1b0yjCx1IpcWO6ar7NSjZyDb/sEupwmJuDsh
f+OV3LCuGbd2afKo+Xvs6+jYTAWNV2fcybES6On9DYyxt8+GOEGo1Y91Ohy8UYTiKZvL6aG19yYh
yIQKDDSr0Tv3K4nrluDuNiQ5D3kNnI0muMjNHeOtlPGlNufp+HWufKXOM4CT5Wkvd5EyefvOKXAS
F27wmBvNVhtYAHbLnqDjfYGoRiOQPbmZRVAeDJtC2NcY2qp8YywbeZU84FKyWal5Vh3uu1OYXp0+
3xC9TY2rN4gsBnUxdx0FZOw6VK9kYFjXseaqBwUDQ6U9paZwL45S7Ft5NMI+tcl0BVyZzB5b3i/R
o/5KtJGeKmDl+w54rh1elXF2HitKqI8puU37NhGIEJZdeWCEQMmFQbyx0g44vRIFHlCusNmHUIBp
YprBbbbM8STP9pb3sh9TFrj3txS5MEgatpOtN26VonUug9nzrbGS//cecx/EC9RS5LNDKJM4FQVw
rl2iOJHfFC63NuaEvjNWBHU46mDTV4QclOkBqdjLZiS2gqds//A1PtAB6P2yXKhznlHwp+G8tpiW
bO2/rwvM2tmVmf79a0i+ur9NvLHNbVTX4a3Vf3+tz+QIrOL78qxrwvCWZX9SaQqYc9zqlh3CcEW9
obQbXTOBqEWD4kvjuz6z2huMYA+za6ZurwMwTNpq25gTPr1lNxFks7dCqy6lpoffJneL0934ZuDn
P+HXq3dTK0BeLLd6Htgv9xvBnRobWmOL/dN9JYDDho9tg62yrAk414iVaSEZozjgu0+1ytfMUDzP
lK59Al6zHUDd6FmAZr1h1N+IqcxoUodJ7BOZ+XnUqOL4FvAJleemaaSue8/oNqNRa5AOuHEjt+q3
WqgnK8mtagTwKvlKbuQpdfaRkTOyUah1H0fN0M9t6ip+UlvuW5ZF3zGbBb9btDrM0/pfydBTGRCB
/RRTN9vVJZaOJg78kLv7s9mF2mEMkaoliM6fR220nltjnSMTfJYj1PHztc3q94DB5SiK0HijoEck
x/gzNsbaB7oXn5u8VM41zXraclP2K2Ve6ITTP07o21k5myHdIrWe2qcmDZt1bpnUTcOwTw7ZpbNz
6zq7pIKSppH9SigoE34RfQesV26oOfUPmCkin+Bs7xJkc8TsRKufIyb1e2+2ae1Omv06ddZTOY/J
yW1Zg8cL11l3un4VV1hWJJJfbv63A3Iss+Bq0SG3t+4ScRQZaruK1GlZJrMrx+QruVGWuJc0NFWE
5jl3e5pZb/GiR3fs/6FPJqq2VkohbhJZOfZdexQOai55hhxz8HKvrUVWrjjBR2ga0/egTy+k/w0v
SpiJhxZZh+9FVPOwG93HYZFGD0mjfI67nN8u59vLeLaMx3bYgIFo003thfEKEZhzKfHOvJnpt0yH
Cx0NwjohSqYQmCrGN03vQclmSrOzll119B7VMsznN2oetg99d9hQh4btBjXgGRKalxbrFuCd33ae
0h5Q03gIY5SxDenquvapI2eXql45fQ8t/UcBIvipbjLnH+Ntpt7Hhcr1Q48u3c5teAUe4bROon64
CmTmZXatDy1ax3D4nhmVulZ1mGxmp/b7ya6VPbxqmEKOxb9uKOCW7bi5ovCyj5lrXTAxDQCwxq65
GqF+H6PxxgTaaErw92qCw9oslb8MPlntC1k71pM+MEnruvYg16MIM9SHSVXitdxNs6De1nNn8rdi
HUrrz6XUm2Ynuetk7lazau8MCfpZ47t4akov9iV2OF9KtojZ3vOEllKbUPlRiyF8VQvn0U0q8VPV
x8WMPFpXLS3E9j7liKJ82od6a2xYBMHccEAErdXUJDso6pSDprrxk9zU3slSDeRTdZE8dR6xwLbW
/5SH5JDltEurAxuKJONGOqlugAwj7jBjdpNjEraLqeanplUu3hMSZL0E/qoYJ6oZ0k/n0oooVcCV
97G5wCsQCXEsVJAHYaJZj1+v5qx0/WgsrceQKayPa3g+xlN2EZqV3ajm4qfTSRau6J3dYj353HhY
AkoltC9yvE9Lda17dbAekfThKk60x6m3iG9MjWobmJ7xzVuE8csd5+uMNBw/zzCK2vyWFMX9DJ0m
C2Hl6kOf5aitRT93K/sfW1bSw1bzsgQpc6eeYHo0jkrVKgDMPBtTeIAM9VHPYE/IpzYvcV5yAJDr
74ygqn0lyOilkPE7VcP+3EBfa21DKTapovRrl1XUNli4atnCYGs1eANaZvWbuMYx5hjGDfyuedOX
zRTARotLHsutAHRh9Dx5606vcWRwntyItgq2ZB9Wa3mFHAuU0Twtb0caIzJIKPssLwNKvTu3Ks0L
1Sd+Wmjgq2xSg5MckxEn9nK0bEbS3+Bar+WYDkbBzGyz+pn07Q9XAM1SBH+PJVguJBPrELZZ4Mtd
Ej0o/bMQOZtWlPMkJuqn0WEZ1/mUrzE4AKproGFcRQDuWPL7aFjQFKgI4rkfrkccnAIBR2NUPkEu
3kbOEZS4bx6/xr6qtsVyXtMvslJZtsXE/rn/NbeQ1/VlDaxD1dybvHdpnnKxptk5m8udrPAGcy/s
ku+TvJtNVnSVR+W5UVSa+zZok7WDTAF9Cg3YkuimyJw/N9mym6DAW4N5HvyvA6OdNffztH6cN30X
oKDRh+4SDtOmC7z6MUoUWgj3W2ZUCXrHjWUghQ5peXpl/jIXhr1NiRX0jWVxTluhOk9189EtC/lm
2WTVvLKapnyS50caVmJUSbtY7xTcO+j+o1CLb/Ocfr6SY/EyNi5j8WAV2xEJ4q+qQRPceGN0tJY4
ASiB1QkB+kdGgMGzY7WXwVIB2A4D90yAo9NZpdHQD0rIRy1AAdrYw1am7Whg1jcg5rEBLyv9r917
Mk9FN3ka6Wt6LX6LHjI53Yn+sasM0MN6XW9bzzV8uRvXsXiuuoROR7prnMFMzp/gZBPVhSfDBEuD
L5WF5s2nUaWd5INYPpLBTfCtpu//m6mns6LO9kNos3utlCh5ReAE6ZebhmWXMMQm6EfestvR+NtY
ika3c4HrYm+/X9Rq3f/XRVOYaw99vfyClUU+7TK3DJESHeRuvdSxwRd87sqj0fSv3QTOxf3kRFdQ
RoXxW1ablV+6WnrEaju922TipqKe31TFcvAnoTtRRpFtTW0OD5nC6tIrjfqpGCnQaF5bb0yApz8L
lpg8YsDrlXhCFfPYJ1bx5E3MDLzlgId5VQF5IX/E2fPUCzbrd/kTFv2sXpx5eu+xKLwqYfnfYxNn
RgBzEJQ6NDOthu5LiSkRNJx6uKPshyhE5D736uErc7QHqPu/jrlLI0e+TdTb7e4zKXQWWnmcs+pK
jcMFrEkXSr5KBEXsnEjKpfjxzwMAlM8deLuHr3FYPdmDOcX7zEV6udRSZQUVj/jRpmZ0laXYOEFZ
Nqr2sJeF2lgH2I+Ox1jLCyaoTNdsMo5znpTHaUiHtZYmBQrHMDpYSms954GuHVi3eKuBhvMz1n7r
eUj8Us2qZznCc/tnjHAv7CPtp7Dh8sCHiIYyWKsi9840uNNzGg+V7+T0UVr5+W91/sbLXJb0DnGm
s+nLyaqcysrxNiE3dxmXQ6P8uv57TJ4mr/r7PeS5A8qqe5hV0k8bdDg31LUod0X+a2AZTrJjW9P4
HMIHPpvzJjPxxS9n9K5xvdfEaq3dyJA4uRFFPZ7DZSN3qX3vYgv5+YgGdGUiIt/F47FsMhQpC9Ze
hlYGqOSiYbqZTdncQfeMuJkz3drldilPZMSo3J2uN5SJsTkxQ4JXsr7XX9QS4ouDLXMlyzOyCiM3
oxVg1Ym7YzB537Rhih5Kk4JeLry721x2AXUnJcfI8C7y8SE3pFL6Kely9yH56Pn7wvtyddlt9ObY
6jXCtIyA+7GuppveFNgD0VRs5Zg9aNMN2wH2m6RlObecd2/bOihrIGyrF73+OU7T8C4iJuyVqoER
EMWRdZXYyBrUMq51+ed44qRig8N6/v7v8+V4xiz/hkYuXiWRemrh/T+PYa+dlQndvKx624Bg1q3n
pASER/qrysTyXjSv6WFPjTFuZRV8rqh7KRCs2hw5ZVt1mLT65ohYi+AkuWe1S13QtjBQLHMhElme
7rfqRm1fBzdSHxuBFPIfr6iED1pbbUagc1Qkp2E9j5r6LtL8Q4v1+I/df6gd4VWrEplcnsbGj0FH
wZGOlv3SdIXiF1ATLoqCVm/8P5yd15Lburaun4hVzOFWOatz8A3LkTlnPv3+CLZbnl7z7L3q3NAE
MCBLapEExvjD6IQT0kCjnuoVYNNbgCQ2TNdffBiMi+TMjM7VOAJVaxXjxXdCd+Nw31s7oolIwspp
7GovRvXOSkCp2eq5yDPjZcK+50npPLS2rz616KKJSSBVk2viGV/EHPhP40HO22ZpwNu4OH72mFiJ
e2ErW6zaDjHMSnUBzItOudarQxiVV9ESh7TuSaNNM2ytPxZhKx1u/TrmAxSkwUmUYOUNYOMbYYBc
TNLR4sxDXCIY2PTd+o1as3ZI/4UL0Qc81LkKA2XxIoVdUsvwgjvS00PBMnDCnkhxvJNcqTm6Yd4e
E/mI87uM+ItSbJMseysxcq8Xw2SUFkoxlIpWwhK68Zx5OOooSq5Enx5OPmoeaI7VMLT5UmlXnSrr
h0ZySUSGrRwd59N4Ou1aJzqKM3FAaayA7DSNsG7HKPSPXg+Gg1XqB3c0ebujcyym2r54hgCDQysl
uP/PnvmRk/9qgyG8n61WCBYt8VT5P6ZLFOt3QVTjYI3VzhVnowYgKJVb0SwlxSepyAAkmvwQ6uBy
9NHwdpRFFjhF5Od07BD4nOdmUQVoSB23t2liIJbTlWv62BCicQ0QXe7vxEHzyT53dfJST/eJW7/R
eHuKH9bJkwrk7D0vx5fnc6oIFlOtMHoRs4bpViTOPqdaVHCwToqaj6l2rQz7jCuOZZ2jkRKXLKoG
Ybifm5KSXV2EOUTLqBX9gXdur3JH9iiy5vpDNh0QCmpyVukiygY6t21UH/vLaUxEgeB7hCJgn0RL
RhfuKKsNEMYpQsyKjOFXAkOS1IO+76bcE4azcPNqOV/aEXxMUpLxYxRvxJjokVjWL/6/4uO2c2HY
Bj1OeyEJh64zNsKvyHTtAVJL/mfzNiqCxag8aTPZU/Bt9DZXeB1JtgoeqdCMjTHW6vNfc2/N2//r
eyClC9XahlO2uohl9oA1XhciHW0NVrqpa6iWWacPCdB891Q5lY0HFxILemhgJZt20UITyercKcKl
jUrXrpP87l63vmlamu4Um4pUOlU0lOGL5ivSWxN5f3YH/tcGLbG3W3TnZeRu/K9/RYvuvv0K88Kd
o3Xf1taYQ/CLLqF6h3b2Ckfnocgd+46CcPHswQ8Q3WYTqWfNRle9bvL8FWy4tcXgrMKSpMlepcQ3
l/NrJF+sEgFX3Q69ECkNfu21DtPCqPXwIjtAsrROMZ71kVVrb3nZTyN+TFJd+5UqAEU8v3wrgoh8
d95FdxIZ2F1JQnhvfc5WPmebeZ/+tPvHFA96MTtU4+It9EgzjrkV3SXQ1nZdi9i/mO0p0BzdOn9U
jC5+al0fDKPl9u+Wkr+y4JZ/VrD2uNX2/gI3v9WolM4P7m9fpC5w3uo+SbD5AujTGRQxKhJdF0VP
pW2bS86h1sFkWaE2bn1dq68y26xVVUfxUzS8OsDMFqFShz9QEVgAepW+Wgg+r6as5yVtVf2IRlmz
jnI/e9Pt+mhXLnBDI/xp8eaekLTJtwVSt7CXh5rqBalgzY/CvQnMmppd7h/DKHrxJ6RTrATWHZhg
9a4/BMhLYUDn1HSr+ZNvjdlx7gtacGJjxcUiRueZOromWYd4SCTmFT3sItPTFyF69FKgf/Ec5Zc4
QS5pPgGT8kuRZe3LdPJfx0zTx2nWP17nP6d/xsg4R7ea7z0YrtWeoV+8KWGXPvmFxl6aXRaqUuGD
aJkRLKHQMtODrobpExlklg3QxVa227dnAOfRSovC5Qyps9vm0bUgaU53hJCy3ePnGMXmeUxg8cSY
wjzRyn7PQ34DfEofZEcjKVA+d0khgabQn82xuohNGSbp/jIv/eQaUV45o12JxkmDg5mM+gi5meol
T5HUmtiHcdaDt8hIvobTGejZjzPRJ0ZFHLIH/8vo7VVI6kBe8od6P0AaR5NDeW8di4SpGpQ7PeiU
90q7L0K5fvN9Sd+7A/+ziCqG5hUp5oC8hNpevBgaouincFMt3ahUTyqCuE81/KzOwTgkjkvlwenQ
1DWzproz1FI6qHoqr8m25+9erqAK4qT7CqO5tR1xy3aavNyJGjP1jn1XkmhtezW6Fi3Gb6LfB1o3
h4mK9RTGMlt7HPGvvJYInsxho+Onq8hOlrLkaxMMM9tmZq3+v8/+9zg7VuQjUuZLq9KyLbmM//6V
Khl1Zh+RIn1CcVRSVS8rLfE2WV0NBlJiqGZUA7o6AmKBh1m7FZ9T9XEXb6XiAceJ5s6262+2Ytcn
raDOqcmVcoKr+00UeEQRx0M93Vc0KINTzSefmK0aCJONKPdgl9osfMBWW6gKQDV1Od2IMptAq4oz
0NfZBZqPufDy5s9RIUYt4pRKXw9ttOiEI6ZikDWWjKg/i7YlkQOQ4YltYisjIaoMPOR1xzuLQ4Yv
y5lUyVL2HBRpPvs7Etw7RSupbGDOK1x7C7EuzcJdKynmUXSJg1K3bY2yseytrAy1NssCahr7UYnX
Ed8ZaYxubxZqfqc0fg29pLTwRgxJRWEo2A6Paqo+iO8V9jC5MScc5q85MJQr27nmIWuBFEEW+F6o
aF5/ONCDl3Y2txo8voQpdG7llyi8i6K9DOtfXbhyiSeSmYGZzX8X8W8xaIYiQZs5J1Gq72ypWrly
ZG4Nt31WG0t7GctSXYNxRC4x51bUBZVGYV2V3oChHRGuS74qtrlwc5g7fspv2siM6mp3CJY/1U9G
gfsJEHUArrope9vKRCUFl+fqPpoOoi/GF2/ZDv4Gmn9zkocxM85RW0AiFeUdVBGgvLEj2CFGXLKk
d7Q7cejcsrmO+vekh6M/91ey+pKqvQ2PPtPnKHladWoZkLJbX1WH9i6j2J0VvyoecFdZ7fi5a5Hh
73y/ymFSqlRtpoMYFgPBBCeX4VgtczSCt3FbRg9Voyo7DIWgWU9IU9GXOy2Px0ChTCOgquCP7xKM
KE4iJIi19oqDF+w0JmQOe7w5kxH1an2dt/fDWA4ftkZFsC/ryKmwX4iG/Vil61zO2h5OBnuWWpk9
nUuk9z4cnxvnqSGftIXN2FcL4QKdwJs4mQJekZRusOsb63EQSRpVstSDrQ3IfkjIeDtGpB0Ms7vi
SYHXuCr76JdFyMTgDIOWuvgmpm/Mzfj2REscxHc19TsF4mO3rs/4v/sD0Ism6eBlKsV8625bjfik
TVQ73sRna3oPfS+FixG9DtSggOLgozylZMKA+myPGrNiouD3u0UVoFoH2ZSdn/6ipokegdQk+txM
krg+Aiw5zp9cdgcIF76796bE1iildzNsIVHbs8jBNAqcAJ9U2G7WCXRcJAmT2mp3H4CBabxWwDiJ
/EwXjtrGbEt/KUyFTL+GaClO+3CMVrbWguSbrIn+ch+69QE8lh3SaFOQDOd583GRV77zLjrn10RR
JVlXtoxQ9b+8nHh1J295CRxFfBKmOLL8/l+Hpij3AfSHYKtMko+hIh86U+3VvWGp+jrNkO+W7lK0
r8jHfv7b8SCY2sPHv5/jNvpviOPwftQdqWp7Rqq3CSjJIEmxqRJAdJIC1g4XgcljnDWeCMTV2Tk7
NbbbbHcxBZsGPCA4A2WPM4YN9Dmj3iw8TVF3rokYoUGueQWkRu2+mmr8JVCtbtOodXus+6g9wtYs
cPUokhx6UF4thF3SzRpJNMVBcimsmtawu3X9W5joAwDUggsbwhmJJJBEauZyawcguxTN2yHFJv5U
kDS7dQnoEsoNCKFXGVSYMkQKCvxS4+nmHkkLUA4uf4VQx6FGLyDUmYOLsYGKr9O5dn7Nep3+WPpr
O5HkVdL09QMaNitZ681rK8f1w6hhvyCnY7QQg6LPiXTIK7aN28sUUgzyW4UjMvXp0Wm6GaOqeu7a
cKHZGJqcnrIQ3QKRhmt8wGSJZo/nVCvMR8/OT37XFSTGJDDKmjHgTjO4C8O0jK14IHv+aO+KMXq9
Pahvz+N/Dt76i67cuBS+Di3kzJkhoiHadlZdAFozf4SU2lmMCvVh0tx/jjZT8zZXjKJh9Dh6OKKr
XjDRJ+Gci+UXq2/SZt7w0EuIV3pB+CMcbGlZtl1/9Hq2Dqe2C6OLoSPgx0px72Se9FOuXIilQf/e
TPBbjDK0q4lbHHQet97JYT3eGSnwAg2rpi/TJLdrj4ri93AzyZt0rjWee1+CZTxlQT5Ts74df+td
lJJElzh44bSUTkZnGWp5d4mcbhXknvFEhfKDltJRVjGMGhDXxFLpValZoHiXXTSrmsPEp/S60NsX
/fgfYVKOAXExAS5ddCmt/l48csIeN48hcH+IljhEpFzXDa4+a/EAE33YTYINlNXkkHY1NHwu11xH
atiFoj6nksWHCP30FVl69eCL7FCCwNJ6tElg3z5nGGgSYv+o/k1fiV4ODiLslr0Sz3AYcFcgEvZR
45KfH9ipA73IJv+6ERHiqZ3pgb8DhaPNj3nR1yksCksEHm8rArW2c7QRFaThF5gtjdsWuZIL+Azq
WZM+sBsCy4oGnOjjwv4pnhNNO+xKyuxH0ZrXAXXY/9EnlgGwP8tlp7OpuC8hFkKAWGh6ad87Y2fu
B5MnGs/a9tXO0IadAAH/FpHrXfsKceWPiKqadESNGqWuaVkThJJ9yhR5rwURSxrxMdMxxFqgTs+3
j5kn4JScBkjnrQ9ujL81LDdbilkRz7r9aIfwhqX6W9el5bM6kGGHaU45pKnKK7VeMH6qk5BFGxbw
s/ofQ2XzCzNr2E2q7pJ+s80dX2l/X/MHm0NS8h9y6nwXL92p6lR0sOEmaKa3yKLgLcGN+RBWZn0o
uSAPZoG+vaWQ6DPGpH1q/bY/JqmGhEk4tk9l0vgPoycvhyxw66Ub16dKqYdrZUQO5Hx5wEiWX5sX
6vF9Ccft0GDIuklDuYBpWe9EnciPsC4QEThulofqv4uImqRAx6D54zWcMa/XMvakSzAX0dZWwniZ
mnBcAMu65VUK35vBghEXDdBiXR9D63m0gU290otok6gZabzJ61hCKXQZemZwUp1Yf9UpPiVD1jwP
QNOvZNO+i6jMy52toTVM4iPw0YZj4Pks6TJPRnNhOjVbiZ+9kT3CcaHPQztj0wYTN32CKcuZ5Kwa
L0f45RO1LM4C8H6XWDEcBK4iHTOr38DmcjozSJqtXMtJVk4HQxjHmr1ldA6AblAkkJ1xhkbuKYE3
pEyCIEV6N+QxkoOp/qwp+H+gkZGtdMvLX7sU5E02xANmk03+Kofg4pRAky9i1Degb47dC7xF+9rq
5ltjB+MFBQQYbEUBRUnyna+Gqx50I3E8gMnvgxPHvyplfJMyy3gb66Bh5anXDz4bmA1AWv9sp4q5
t1NZ3gVt10Eh0eKVDMsgLJxmk081PWMq46lxyl116kP7gDUivkYf7W5aQIpA0Wc6YTvPE32u2aEn
oeJrIaASdQwmRa0NFtKW7Z7GYHRPQ6F6K+i00hKhCBMzLjmRsAdkOFE1srhOuxxk+wtKcNb1diiN
MlqZnY8jyzRgN+yswC/4J8XAAvUWl2BlcEyxKhBdcWz6i8y1R1xt3RBVEk9uw3Nj5uuCrMwV0SMD
kyjOuq6Mtuxi7Ulk7qPPydX2UIbGjyEwlioS0s9kM5rzOOIMX+ZO/9YMSKTqrSHvda8coAHyS0nC
xw/wzlQpFvVjUVjWQnXLpeDdiZahBPIqHHJnI4rKZQ9iPJHCX6Ik3fr9V6pj1lmZDuJMruU3N3Hq
nU/+r96yQ/d3cuV8C6z6I6KWi2GDVBd7TwcLQfwjpgVjB8nCzAaq2Z2yDcBknudmLCfkbbOsXIkY
/GuqO7OsV3aUtJcMf0uewAjUoTKevKdDYiB4MPbHMurMl7xHRTOqkndItMNu7BDz0VXXncpP/QK6
TrUbNaYOlYdYEDKk5dwmU8nPyFW1R91V3gfdUF/6dHy2KtX8gRfpkcvOe49Qql9FgEPORh9bR+yo
VKo3qGzJjqZj1FCZhQSWrMenrfez1ZhhvdKkpQYIC1rvidtEtPYaTJDmGH1yfIM50225FY7QBGTk
kFT80Zdt9sS68SN7cctXkHKO0PcDLH1y5afBQDnMCtcobLV7M+Y62o6WHICUiDI+aYatt+iEDnF1
p5hNBEVokRdNdxY4lY5LVNfKV2AHwSVqyJyL7lyGOKa0VrsRTTHJV6pyabQ9Hp5TkSy1CslGT56/
yYZsW7MfY+Ux5hb/GJd8MZmOHMoE0P1iFtrj4PR/9lfTc/qf8SMGv6u4deb+AbWiMN2qkQu5X+xy
42mDm34eUP+etr7iCHMDwkvO+4Cfhtyu2T43UFYOLppjK/FfKbW776yxe0ahsvijf4r3qYlM2Onq
nJZs2jVXvzcs23/M9WEv7uy17kCdayxAo9TwX9GPbtlzsssw8zi6/wBZ5axnorNixHCzwFfXweQG
rFuo6cQVBa0OsOyM+RPD4mDGqQFQPlGLb25uufsC7YOVleDO5EwCB6PvD/uhxLcsiiz4U7kd30cS
6jK4AT6JrlgpKJKx9hHxMlrNapkfYhIFp7+fMaKNMJtCAqhEbdOVwo2sVtKyC0r1gn4okotKSFra
0ACYSE23g07bL8u+NB5jo+4fXJurisYIcf4Qyep34aIdNGj6DyVm6aJ5O0QU/8+imTQxmh5gG7co
O3UQBWy+CYOt+aagkrSnJvNq9UHMhVKEW3OCzeHrnN7JzmSSPGGAM0n91pgNXscT5GM2Zvi0Xyjj
GsRGaX39q194/6C90Z9NLUbFUMdne5qEEsijr5vlws6Tfa1Uw3sPK24FtNg+V03LNlNBTT9I5eTF
1eU3PyJ1R8WKwoZ/UqXqVZn8XIu+rCkter8yL4yPoitz4uRa9+lmnAJEl2m48ibEtWGV+o2GZF1X
rb0en3StM7zZsy4fZRsD4sHctzLJx9mzTkt/SIiF461p3bP1sPZFYDWbsa+6V/zBjgK5DpwMYOlU
HEDCjTus51+itIIk6mnPpawimkdLo2I/t5B3+q75SPX07oDglgD8VOxmFz3OH76vqg9DAMzXTtUJ
VwxaDTXMfYmAFsBimkHfBCsltoODuACmSQY+dBh12OgNdz7AvdExsyMbqhPCneR3yHrxTn3/hCxP
cm1Ehq9TNkhFTrp2fHviG1Itd1hqjtRvb1+rkfdAlO3xTnQh9uMdvAi5w6EKC1K3YHRSSQtBThvF
uhus/F2qxndH0up7v1TUq8WTYCH60U5EH9z160Mdmulb1Z6tLi/eLfupVR3SJnE0vMUab12CJHKG
7us+I4819xtRoe+pMaDREFqrPpPLS9qDj30RtxUPcQqBfpCCzGKbhvwFUAjRI5ARoaI4mxF/yOVf
A2mOwlJb4gQqBlTH9XYuTtwHFX213iuexc7YiJf+QEPsixlB77J4RpJyvCgKcJcp823q94pnyyeP
Sy/bdtpAjUkplLuqKOJJTTf5WWL1kOApL0vds8kv761HbwXZSTW+c9Bq2tWaru3xCAgvXRwG6y5O
pGufoklloIyBA6JdnfKueGZ7iCirpPvuaqxKY93WQf0gDgpZBTMKzXOSNqQgbNff2YGhRmeQHMpW
T+x76BryVfwiw9i85+cnk2vlNziNiRaQN+dhVMa11yWb0uDOP2DgtELPVb4oUWoesH6s8TT002dI
Sz86NzF/TKGdXiXLzI/M4ptn+dG+JRV2yZTwxShyb265UpRdRH8/DRql/+JSL9yL/ggYsbIwox+l
pr+WzmCRiuGg8QyFRTmddoAWB0/me+YBKgbtuG1GAE5ysVITP1xlaNVsZjjSTMOzovKl1UEJBw5L
IPGHtGo8/G7N26go6GkOldy2905qGvFx//ELQqVbWwHeRTXonwOpml9axyuPt/4qtcvj9BrOUGab
Ysx41cbQzv10SMpcQtk0pGARwyH5o2+Oqaxk5w3SuxgQh0jMEKfIQqTLNLTydVO2Hy8YbEPMpVGi
04zxm9UY+s6dFI78tkJhcrocA9/Kl2A4YK1Utv8s+8NW9JO+p2glISMlmih1HbCtLJ/wIIjPYnpp
eS+zgICTe2e5w4/vffAd+CC8oO1lx8jNsyNbdA/pIlsG6Ns2QBFYqQegVxmvSR/kC3H6R3ue8MeY
Y8vqQtPybIekpn21pPpO/C4jv7GvQN7uFMMvsQruEsT7ELNLkjw/V5NxdVeWS7swjKckj6r73BpR
CIeiMWB9eTBJqS01W85fXRSB1zUWD1sxqfmlNoALxqPAMIeqY9wVEWRIt0WOohmMu88xz83MucUr
sCNR/EuHZ9eqLqXogHy6RuJBOYACN9C57b2HMEkuseChFda411ygyk4zVnd2gbKDPmID9YY156VC
UfDijkZ/F5pJyy3cf5f0aLgTXXN/1GwrtoRnn4La3M9HDVfc7ckHIQBynms0fpcelNbdpb0nvRlj
FK/DNMxOmL2CNXcTLIEoNn81dARy/QQoQQ1vztF4p+xG7B2PQ2WLMQ+uEYmNspquBj9sW8L6EUvv
eRlUW5qzZjHnHurUf6wH1P/Waov6kqbX+e6PrWpAbrbXj2PNxuiQ9ypMUCM1TlqIGLUihxdxi6JG
F57kbHgVtyjRlckKJChyrfOdDP/e4tw11akM1R0JNu29HoOGxFXlXbC3LI/MxmAHwuOL5wHCmDYC
n6EF6FlU1IOP0Ao7sE2vRf4LWvO3UKctrNOoRT/FiqjyW29eFlm6dIGFb+1uKyWxXBpMBXrKEMGu
/2Ss5NJT4bnRVXBYBGultLRybQ1OBkoXXkueKhdJqu1d6apA5iyvQKrZxofDryxwc3kntQekj74M
HX9V32/ax8FVw0cb+ODkxOpORqfTs3UZj4G9FU0nkvsTHsNfRUvMqbLqZQiH8CwmOYlbIzaXhCvK
mTL2MaO8Ji/tnesRjgtZixSXK0qu4iAGxBlpO/9kJgmMrsEZFq4Rqj/wkZzWWXpYIPrXavZ9rsNh
tR1AVKOsy/dxTM4ae8F4HZWg1HEVeoIh5GFK+scJZh4YQ9HDTmM+sfPCejVwyc4bJ0HZMDLuI7sG
HhjgeNu5tf+thMfb1DgoGNT9DZYUB9VAXLXR+59iXEw00cda5jgfXxHq3VusDR8sr2selUk6VVz/
I8/CHFuYhWTiZ9+ME+SrQaxAjGYxeVWzTrgB9EHwnMn6uk7BI0HCg3nmb8u20lgS1s676s/dMjKs
WzmKP7qJHiU3XReu0iGD9lxNdw72Cs0TDaGAIBqBjpImtIg2VMWI4KP/bnhuiTQlXkX3M+nLaDKA
dCaEnGKwv9gxggsRO5yLpXIrAwAISBetzSe7qn8hkDx8NRSXDEz/WmGmtBupHp6zDrT6dqCv4XEU
kTx/GsAmwZj0s7NAqYkmus3ZWaDUxhJxMTHK3lTdNGGUrHQD+6ZOlZujJZvOYxJKdwX/p/QUlM3c
VCKr/yLCMuebPIKBGXM0ZqfkK3+qdyq8ylMQtNI2V5tw55cy4o1u3e9MXenvO/hAYkchDrETGSu1
MPJNOfFrEY4eyPJ+RJQ6DNx0ikjNIUepkX2IbxVP6D2n95pusMDSgurMeit8Mm2khoGdveOwom+q
Jq631QiWxMct02bVAzOlbU5hUiJf15oVWkNTQjlTlQsYNv8x0tkDuC7yXCRX4O4OlbTySkxhxGgw
jXoSo/7E840123scK0zfCjO6G8wq3UcuOe8XKvXRzo8Ri9Fk3ApmSGqG2B81C9qWoC2JNvKpv9tj
q+O2jEozXHAbACRcXC+X0DpNUHYSTQGBNLA7wmfgUfQkTo6g5RQfTvGGgi3ELV6E2PW/xmsJvtSB
n0W7EpbEubU0dSWl+AWDvhzazYyhzqIuIC061XiVALfQOB1OWrIQ+9sUt9RdTmVrGUw7YK22UngZ
1knsgMWe10pHXEmK+E7EGyG2Cin8452JtO2RgvI7AksThlgunsKi0bZOBoIWicZKWSLeXK5TWRmX
ZsVabn4LaoJlXdizShEZRnScYMwhAMAdb+Wxhb/HFKi8txEhubSxNUHbeN+SG8xNMSjCRISUGKsS
pvS21Eq4+9PCsi8xpHASXVsHgUNu5nN9Kc64itKj6+hw2Vl3zkvOedpQ7dXZJ70KkB/j26wHD9rw
WPUbHUV0ytn0/XHIOlTAUqeaQ24DQ4/CFc7HvnbC9fabm1DrFjWRzPDqGQbRBAri/dOAqPlbs533
1Gm5QTdHi2qJGHam4qkYcBRMtn5mdozrYozlzRUFEH3bGVAfxB+shnx+CbMAWarGQt3SyjcoCRrz
n04C2blM/CHfd1Hv3Q0+JiLdMGDGKCGzPq3hAxT9tZWaJog1vwYhWKlvYBIHmBZs8n1+IKtQpoj8
Vx5gZpGK4Yqa4jx8Sw6I6CIZ5aWNzNi8PRh8qTy2PDbFf/vHjgFXFlYEAeI34q3YOnbRWnh2C0SB
7bSQNrqJsBy6qtMW2+q/g3tiswtJXjHAuXqF+YLijIf3ehXuO1/W1uGkuyMgWXFse2cwt6uuyFFg
EE0JG0IREQP2t+1k0o4N9Is4dEX7KyV9sbt1yWCjLt7gYwCqO2+iP00UOARmidwrL28XiX8WZ4h7
jWs9QTjq1icGdBUf15wy5CZOveSoBu3b7TddJcjWIQT3FkwXQoBOOSRVwcmGMMPVK7X2EWXLiHp6
RhHIRXu3Zzf/00RcPOvdn4EBJU/u7Oi501JjrWZadZIVoKKV7oyLdsJlK9qAoIVthjNmzEE26jyG
5YsAlAkYmYt7WpKi5gFRtl/ETW5u0kcE8H2wvllzTbrgm64H01Ldj/coZbQr0axB6qxSL7d3omm5
0g/LHoKraKWPo2PgRSjSImOLMFRtIsyTaCrmZ5Nu0phlGvpyd5rWReWymLSTEqUNDkJZiTJiumx8
dSNPPAbBVhCMBnE2HwpD45YePIn+W5ik4t2upUUJwSurLkpgrudCxl/N2Ct3ne4kyzapvEduKCFu
wP7wBem881D5FaTXzl9YwKZ+jlr/K+bSeM073F2B7QcUeGpri7hpfdAiR8c/Dac0NZeSjdmVP+Mm
deK9mZA6jYzya6sOffd1BBiPQhTsSN1WjiwjPw63ZhYMJIpFO3UHXEXYYfxbnOhTmzUKCt5Z3KfM
6WYF5VzlBpjbC3Fjut3AxKhoeo6nrjGD+Ai5DVQG6iGKfvWKIVu7UGVXKNGmM+dZnIXBVQqs/Hrr
5jb0Z6g0Ev87tDHi4o/QOg7uwIBeYjAh91EryRusjdOTNHbDwZdrl+c2lghNnakrSrztc9viBT6y
IvtWc4ufyUWuoSw0M81RuO2/2/jLvZZdoS+b0sYtgKQgng6FufTBF3yTEOaIO5KQJeDDjRu07l7N
VP2BTTF76ikCPtN3VPK7x8jJm73jjghAq4321ujURqaAIYRxikdHfkEHTz1bJvcy4OTSyeameZYm
XNDt0NTvTTUkp1uPOPsjFFbXCt+xfnnrI0u1sqgJ3gVllW8aB7CKYabjY4u3452DRidw5vGxk63h
Ma+Mlp2n0h9E08wlf6+ytgEV6NfFUmtfFLUrH8SgPu1F+phst2iyauMGNxrf5lC3RqdTgn8kBkuL
NVmdeEcAvZhXkvC6IOGFsHMQ1ugDS4AtKTCfRGtUguEiQnBzbXZjFP0Q/fNBzMIwJ1uOY6SzqpLT
QwZmamFmbAFt1WmuDVfkCoZN+4qYNSgkz/gVR0tDktNfqJAjHuOOL46jqySCSv0CTC/BTFZu13P6
ayQdmbqraHKycrrCRpgdtG3oOEA7mgrReJw5j2ETDG92uE6mqMEaf0dN3TqZkn9GSUEh/flan1Fj
i5S3eK3f/2MZ+Cs3gecoDSs7QTp37EP9ocnCEHfcFsrB1BwBCz20MNVxhB3PQdvSsgaM1RQzx5AX
dA2k+mBcaL2q7r1p2Pe69qK09UHMn2dkFSY+cOw2MUqWzBhWXYsHzsyj7jNQL3mLaU7U9+TwQ/I9
k/R7dvxYAgPdR58GJW4xHE/Dvut/DJPxgUU5zbYHjG5CtbhvsXJVELqroVV2lCT/qgWA9z2aZm3s
/3q0i+e76MNm5JinqrEX6wXRVYRSd+hR1Pm3skWkaHdja8q7EjewbiFCgL3goiA27J/DYkANswyb
D4u7nBhFqHKePJAQ/j0D31WU2NmZo1UbHUcPne75VLTzqVOcNe+4TkoHca5Lfjz3mlJK/C1KDP8V
I5qe1EZH9IXfk8Qp54/WtelPLUQVnFLgR/rh3z7ylKWQ4zadJ4kPcstXiAldkqIDbQ0oQebe5M4k
26ASvGzfBKqP37P0ccCeg1FkHzx/c+st7ULBt3YKnQPE0KQYk1gYfmq5sa0mINSyGdMXWc9MUNq1
dT9EAQcXtXEWi3Mj4Hcb2sZhDnd7L90jU42m/RQfTge50khd1YG6EjPEgOdJ6dKa/pu2kNqdm0uT
cQ64hcnxQK2OVlpjEWO3LtLQtlaD8Zl6EzPycGqRnPXfI4aIh2RBDahbuVGVX+tIK8CEhMn3ktJ/
Gubqlw7I1XoMExs6AqVT/K+Lfaapi0J2wnssTTVARthLbT7W91L3FfmC6NWN2nzfThYmQuJG7iXS
On2yKChzbNLOcsHUlIm1U4f4MOYttVDFNtZDEOE+12NrlpfY22WmyQ/WEgu/uuGX2NnIPvBA1xaT
iciUSGDhGmESCS2b3EHoqqzOirXIHYgRGreR32G/58ABJAUSpRrlq3bihtb9QmB3BZ26GOCLdgFC
5K4+wTP6zxgxLJjYppr+xzwkSCLcQqpHl5Tek+lZb+pQJt+dIUPvvaiekpb6BRgqZ5tVmbcwMhB7
1L2CAxg97ODqwX4d8EwXOYIUfYyFbRrd/f8d0RjJc1WGNRaXTXWdNXx6+EttC+zDVnxAzEL6Z+pD
VFc6/RUnT32pPChbX67Y3DeBv0mV3Dv5Up+dWFRb6zYqpSdNg0eidr7708DJW9F+ar2NSqdSyE/x
NGfwR++EFk92cjvdAirtuv/D2nktt81za/iKOMNeTtVlSbbl7pxwUtl759Xvh5BjOv7yt5l9wkFZ
ABVHIgGstzzAlngb0xw/jRH3cTo8J0M7eFJ4wJ/AqCpr9Dsw+JySAE3vkARAN1fjrJP62KU//T5i
bzbVXARGhoUYx2Y+PQ4Z5jHvsaL9EqK73TUqoHvHbneK0pg/ItV4zRACQnNT8TdVIReHRut8vAFA
aZCr1V+n0CIdx4UbJ7/IzDkVzstWW29Rdh3WvLuxm1BQ0uGpWN6HpfE1VWz/W94WGDj0Sn7Garc7
eKgzrsRxXKDckhowvoSV9hqErQ5uSRl2souwTDC9FHE9yznGwEkBiabwIXU4P5TCau/Jlg6blfQb
byyk4CvFKlamX7AUNQf9qW7AQoP8Rpkw89BVjIcEcUVwh9EqUjk1HwMJ/V866saIjpNj23K0c+Pg
K/p9pbnBXQfd74ZjfNxbUPF/7XwMewp3aPaiauavrso5mVekaKLHSE3yRPFf/Y5DTdvQqlMQ2toD
Pjlb0Y5GHc/ByGETPU023cQGBbVANN3clVnrHsTFtGMXUWj9rVoMIQyfRsVc6z2kBLURrOy+X3R8
8vWQu819xaPjqu5xkhNVdVRbFnJ4xXiRdA1mpb1XsjzBgg4zHdGJXRCHcoa5FJ1iUNSqHpZiUrZ3
9YYdjF70fJVGDPKs1rqTii7aQ6/wt34RVU9myRakSKvH1la7q2pyr5v0C/PpYptucMUDI+ZVYZtn
0ZHKEhhxBz0LxVWrcOlPIoWIvvjbSz2xlR9R1lhXrpAznMYh3rzU61C+EbOgeKZed2G26aQm27TQ
ZK9wk/pRB1HyHceBJ9/N0ke9LZRtbfLkCMPRvS+17G8BRZ80u7TlZFKxok2sYwsLze9n4LrgJx2w
kHrrwuSPtW9BB/a98QL1sauwYfUSvhAh761tXqcq0h99eEReHa6I1lXnEbI5YDVVfUYn5QdiBd11
PmV8xPPYb5u1FjrNRU/UGDrUE7rmHPaPaOoHWP2oGcjq2H5uTXMv/lEwUdgJx8ghtynOIqzO0qM8
oRBs2EmZ7Gu3opYWhrO3AxNx/KkTMEd9h0BDv+xzX97ObZgFfh5laGq1EANEmNGb+AGxfvmXo9qU
lA6E4GqCk5JAnkdc6tM9yqE58LRwj4Aj/fsuc8aN4cCYkbuYBSOeV/yYLL567AdAhITyxucshQXs
BAnp6eUkzztXyrrjQPLZaNl3+HKHU1LjHH0bUat2UpIaY5mkmBZHOFrygNAI02K//xAm2kVYkyD5
QLp2eCkAyIowT4neZuvfZ7Om2UR1CsvBmy9G4MUnV2cPH4sMJC+MZ5OE0aa3ENECj8dWQPInG17b
u1GwL3h01Xgp2o2orQ4DgkLLyGeVX9eDslKHPNuL3p5/TIFa5Z059PrZdHtgMUymhuRdIX15a1HN
R/Lhkl26B1H12l941hbgV/hArmesEEEzF2WIGvPoJeELampIO+jl04Cw2jWi3DVSgUXwUvaI16Zt
NmyRkwheVDt6VSS9vbVSm3xRHu1Fc60Uwz7pcXIRgwqvh0uYu/1B9P45txxmLNmne1aJ8XFuZPZf
G6tub6M66/42tzp9gnaceIrvczfpi9xxxqZpx9HSfBRauMhy/VbScp4jliYJETP/OulTPBtFICIY
7irWIoT9pmgEVukRo3s7rvZB05xh3gbXulI3ykoMgRO0kDpfP3Z6YewQcn0KUP1E5lOKSR8il9TK
pYG3UJ2nOynL2f27tbISMYZj2Cf12GDEnhw0xX7FMwu5h2m4uETvJX004xUnL2mi95t0kl7ybdYu
reWfLb1Tznos3bN7RhfJr5BJyHFJEpBOcmufosRgESWjbo8OqqUvY55ZV3ZR/kg7I/w6FfLfBZ2j
AtEiCqPf/BAF5XdhCv6fYv7TLcSEoEtP/E1ZIkpoYUldPuxYAPQvWdrv4rQOHppkykApQb4Q7SLM
1RAaMFk8vfBy2fluHD6AU/tHmDPNJsLktvkQVrQSmyYfWel5tvebDgNq9f2fs9mOXK/FTQ3SXKtc
wr7YDzAiiwb4DSKRJaqGXktHkeaKebxceoXcwtwrhBwGyfx/HSs+hriRmJm8uHSc7zt/yPm+ord7
/xhDULdbeIXWMjJsMBOOczLCTr+RJVO/EaWwwgvFjfQeo5apo20Ca1E4qrxIx7rfikBVNFZlsYrN
sjrNg//bSae7eVms38wT12mEka245/vEl7b/ZVIxPgZYd/m0HyZVQBLLlv/x0/oaigOeJl3+BJfY
z//897+LmNQ25X4rPvj8b/53E3+4f+qayVprVkIAv/Wj5yYPZWwLkd+TbDx0Oe30t6IKGQ7AR1Li
XDkp8VV57Z7zgPzIpNwnIjLV/zAcu89/DLeL9OPwysyWYrL34TiQjIs8rOST13CIaU7Yhkj7moxD
8J0sKdtYFKnRjLShE2LguM3dNrr3SDv/JTQyq7fQ3oSPI0IHpfgZdd1St4L4Uct0fR2PUD/wYrUP
AP+An+JW9zBOZ29lOXTsSBY1D/ufGXpQtCTJtmZ5tFCmtMY4XbS8dZdqp2MuNuVBjLJFowg1QB2n
13sRJtotz8BmR1JJmbbYtTSosh5Eab5oeCCQc7TfQuaOT8Gi6tpavkwssIBkgbtT5JYwHjznGwrD
FcIov6shcO4M/KqF318rjeuMjAIaIjGIoSAdJjvI7orFo3HvoiQGVA4Hbn0Sc0NAMr7jUB4y8i80
EsMHKMD1Qyk9iW23qOTSk9iQZ6jU/tkTDR/CPo8RaAC+f/8cIxaauq5VD3L1LKY2U8/eOJKF7v3w
9L8M/Otnwh9MXfo9Tp6y3GRL8XbCsEBaIuuvX4l3GGKeLMjaZ2BoydGxB76dE1vBz/WPUYpyglPb
PrN9eYuSx/JbXI8pKDg5QMCyV/aO7Br3Yee+kFDyvzUykK1R62yUTiGzDyPifUL8Nsx+9rKdfemn
gfAxlX2F+MG97dsvoh8ky8eBoVeghzPN2Ka/xMAOFOwm0J6q0WivqsjFzByBJHAzCsQqg1dm7z6J
b7AUOD/q3IueSBEUa9XuohO7JSw6/zKm6J+ENcX7mHYaU/tpdOqLLDlYtTZu1GxX6ZK6YdFR4CZk
G4c2afVJPgE595LfmE9W7TWWkXKBguItnHKR55k7fZ9ecvQEXrCZ15et3CRnbQyj7Rjhg6wlk/gq
WF6Ux+XRWY/65AvZ99FNZfUKSfAu/J7re4HkkoI4XAZhP9yy7Hf2DbqymwR7p0czd15EhGKoN5kG
UjNvvkrpoN1GE9NtzDFkwwqA5C010Z75GcYEI6/VXK5Zpkv4TG70WHGXoltcTFkje59I51KEhOFz
b2LsDSgiPGlVZu6L1pN3pDqGa8PR47VthdVDNWCL44Pa+4rw0Ckrp/1ZxD5e1+VfeTY8WW0Uvg6D
Ui5jkP13nsb/Zp3YmJU0bbkRv21xSc28R2iWn7qVfTOCtD7mKLDtZRYQC49Difp+GFD9d26klqO8
b8iTZqjUw9FcCF3bMGy2gWKPB0swfVHDyzdWE0r4YI76NWllBaXWwDuEJeDIoakfSw+IZGSp/S5E
0exes5WfCGRkt14UDctMbZdQW0nv/VnK9AEFIC9q8IydSn/2slykjU3kW++fcZlc8Xiy8UudRn2O
9RkVivF/zvn5jv8qzsuPieXJxTcA1jFEF12+422OyF7V9agbUzWNpLnpM3zuY+xAl24xtuuANfW6
qyLqeKVtKzaBNyK4Kzw0u2QOFssiUu4Q6kq2GkKr65wcC8KIXzncc9ZZpLV7P/HzR3U0TjBsqq+G
HSEwj2zVyYSPeIvfU7MQHXHCw3bozeac4ot6zE2sz8VMkpXvQYFX6JHnxq4u9HZTxZb2RddXdQGI
D82YYtubvHMg8T1yAouEQlz8EJD41FesbZYY41owRszK86f9XXwU+PlpUAViKvPJ6iEbNbIau5S8
vIQfHdLWizYPLOuH3siqyNvYCjg7tV/LpV0B+QG3jiPBfhxdE88AktiwkVGcqdziHm+yJ1whf6Zm
ZH5XPOlUFBVP+ELnJ9ZqoBQGIK5h7LCU8GQ8pcJDr+WgQFzTWeIHWV4bowdmnwOsdWNqxWuu+9s0
Ca3voypBmbDy8c4aUS1mH6VsQ6UsHvDy/mmMoXtr+QkyxyGsDlU1vlVeybmzU9oPrqfG666o8mtV
9uK9akvevjP7hp2pGayNVA0ejVzDRpY/yXdpdLHr7MhoTzNVcTq+ib8HGHCgqlZFS1VrTQ6qev86
8wd0MPXe/Gqw9bV5ZD6RJW92xthjh+hV1otPOkrfOclJQG+7PtceHPMk1IJFBRib6BkRVJt6PoQl
JwHQ7d96/hijQsaEIcYTMerRRsmNZk2qRX3lWH0l2BldWfjLAgvP2/8cMQZZegBZX/o1wlEL/GEx
C0kxjPawyuz4myCIsbGZ+mWAC7GJOnhNSqrXQBmT/hIRF91BLvz8ucDMfsMRW8OKrVfuJE2K3yIy
81ynuf2I/XizjWpOTZVSd+9tL/1+uUkzvtb+2D0oJHN3FSDFLcLo1tKY2IOA/G4TzfLvPCuuzrXW
PZC7zV9kBSkxDid4m05VBb7eoksj5zqxfeOh5IBXtGdqYe07SalhkBj5C6oFpJBYox1Fr/OSoef3
0iiAQQoZl3jfdrKXxhBydXW/F2Ogk23UTioe2CbmN5KNpjC21sljpvQ6pMkM2ewzb9F1hocl/qeU
RrWj5Kfmh7YwqrBjz5GKmxN1+F7nqyQbeFS8p8ZE4ktUzT7zj03zoEBNOhbqyCFemjw0fQ5hZWoC
zFyTd5mKc8hcFSVbwsm6gde2+tQRy1mHtjom2xjdwgtJi7w/xNOlirz+YNiwDS+NQZksC0W196Jj
DhEjLnGixxJD5v45HOSojaSD160+zC2KThw5CxQXh1VQKMaBh4pxEKX5MrdFfvjIwS15RKNMy8Xf
Qua2qnJ/x9SGdxk39P2PGv7mS4klV4Gv4ZcsTuSbXD+HUg++Jtf0fYoU5gWmNTYJBvRRgj8YEK85
lStKom2KMEFdHUU+V7SLy5t3wO/eueNz2ti5fWNtGq4W7zkT0i7q97hcYslT2/JqbmvgD0F6l76q
k4T+3F4pG6eXoouyvmiGLxTxQK7q/dhOAsKc3G4qGxVraFJtvCWlVSwu9WDws2vFKrPr/r1HtMFG
9xRcCtXsWowJdewnL40+LN912KCxjrvMjVs1/ottdeFarpG66Jumw40tgjwMhunZcI1bgVqH73uD
gNJbaB11OHP4HGhbcET/Eloqkrlkrwtv1o0rgOfo5xi+YSytELf4Wej5ou/MkRdnBXTMwZ86xARx
Fo7Lqh0ixPdBKwqcTwc0bDl24G7hBoJMFI0zXNFQq35pegVAyr8AHEXbPMM8q4ALddbQH9gjrvQ8
brZpD/BUsc30Dp5PehdBu8W2TTJ5lyXZnR216V05fqtMz7kVlaJzjKsiwdLCMlTk9VWS60DnfXvd
5Y0ULcnk35uJ1h3FdAHgzmvocBtRExPMd42Bu6+LFtL5rOAvpP3nqpNNGD9HD5eztL/orVChTBK3
ufKd0oFtKxjrZWt8x3sj3teeZi6cNFY2Qtu3wd7lovlreJW+RVYpX8yiv6J0iWtOhtxFl9C5WQfb
uiA9JV52PSDVZTQoGGlPxmai6pR1tRcvSb0b33rnajAFV6ls7C11Wvq55YLtU/8T3NO3WKujlyCx
lOUwJvrZUeoJt8pxgFva9ZXq4gXsYzWIJpWp44vW5I+4HHaLceizb0OJwaYCk3iRl6QN4gA/HwFl
b4EFWFX7EI95s1abBCmRymsBrZN8gKZPjmrqVeDB3TZSyU+XzssADsUbtxouw5XC60hQwuRMfD+5
VSW4NEVaoORs9tD4Mpwty9TdgcsZl6IKPE45qYbyKmoNVt/3tc1JBpFepCgPmdaiZyyrN5foCI5h
6rbDVTB1qo1frMuq19cBGQEhoWDgkrDMrbq8ElUsIc6a7HhnjIKSx9AaeY+hu1C04XjCl6xc9N2Y
PadhYWyd0W/XLe+Po9aVv1IfCJW4aJld7/uEbWOLysDcHr9HiDbRi3Aptpqy667LseC59D5CdHyq
zsMA0XE4D6N/9SlOhMw3skyQN4ukV15dqADb+bPMN58nFVNdqhXokrRCpnv6yP/+Fsb0r21gsiFp
2uBnBxqkkkrzIRlSc9log7JrK8ngYEUuNyr2N2sZ9uqDF0jqPuVZsBRVuPr2SVLNF1HDVsG8i1p5
IUbW03DZA0Xv2cVZBEiuC2JJN4djMBroB+b8NQppKE9A1tcY9mG0OCT+bTNdIgBXq1H3lZWoig4R
oo7tRrfB6s0DfAXqNalWyG3TJJdLjwxaWac1JihhuhNtYqbs9w1Vy1+3HVlT9hFRfURkKlhe0qWO
jRkbWaV+fannDm8h1tXObs6fVrJyBBGenUT+lJOF5IyMwCU+ldzoWITqvUjOigCvQj+PY3pkSg1V
uoZitGRvXB4FsBXd5EnSm9OPq7qwL+LdoletW7QTRfESI4rvgQIaW4rBl44JTOtF+GtYo6ev2l4P
8w2oA5Qbau9K0zxMc6vcGw6NPgb5RhSB7g4HX1Ig0SM+xoEagqQbqJ7bzLahdw0SzwQUVwwTi/kM
IZMiXGTQagOESoCwtzX6mHNbj3Dj3DuX/pu49i9jp/k6DwSGsEj2IhW1VbZtXp4pr59KWRWpr72s
J4uxUP/R209t49T77+NELwcWb3Gf7jHf93NcgAZbhhD/dFYpdEB6o15haxCQZ+e8Eu/1aAWrG+3K
qVqlFeyfxsLc3m+ScjkFW6nqn4WqyBwspoOi/BYsetX6Cwuu5jZX9L2Kr/dTWHb9NcyN77k9VE8B
3ncH2RzQJJo6A1zw9rJix5A96Y3NyCIlr1hr0Zs6BrZ9iYkYwBTc9OOECfDzK5aU5VMaSiA85d7j
sT31hvWdjibvrah1VQrF2+jvfceqH8HriNYsrc2zi2pOM9gOPFqkbCStDDZSGjRHErTJAWMzHJJI
VN7JQcaeRqu1L+jsHCyt039pTbtO0ab9BokeayfOne51ownWlXc3ieVhYe6lx1RBg2SqqRIiKuAL
4B+LejioNRndIVxfqpOCiih1vWRdVYG2vZwueVI3rOqhQzCuU2DuoR2Np15zrQcjMp0juo7B0va1
e8eKTBBqSuFvOD5gGSrWWq40/kpkxblirVMv2GdGB+FAYshZtim7sVyLqldLLVah3a8Rpw0oTcZB
Sdz8XniXjMONCUH7q+mwdAiK3HwME61fVY5m3Ph5rcP3VIwrKWu8o+GD1a9VPYOWVdjLOrP65yJ2
f3bI5/6ovGxpO5M1g2J1WzevzYeuY0lt2wO8myHbi3MUJ1ZvEbDtzyiX5vdjqu78BnmC0bY7aA7A
ZsVZjBiU4kwclcBuy6VfxDi35xUM71q1Ts3g2ae5mtnFwo3M+jgWkj6CaySuCD1vHRlatyz9tFtH
mWwvMCwrj64n/9ACD+e+fsT03mU/fDRFcTDVHOPkuFjHFp+j7K0TAB/uNpWy0mvH6Q/Mu8bxKujU
NJpyzAvHr6CVO3xxEU+wlq5tfjHror/yq9E9Z2ROrrtKB21VSGfR5LeOtRuhTix0T3LPosOKG2el
ehX77alNXPLCLBaRCwyuJ68TToaJq6QIyxsP6e1lIvMtLwcOMr38Z4VH7aIxW/NRibDaLoo6utbQ
ityHlcEGzud8duXbY/Fi59ajYdvpr7YE/L6XQiibqAyO6FfIPeepaInlBnZ5ihH658oNsaTiNAHp
KYDFoMXmUCv2JH6mobRLotbHi/R3KLNqkh0/BPo4LKLM7TZBhh9T25eJDMUuWKJEcm9i0YaBiVyu
1UIZTjU5FqTOGmMLaFbjrRsZS9flqBfS6xkelf5LQnjYDaT6RzxRUqI0L7ZVoTQr/MkK9vG40lql
XUKCxfJeHN8kinknW/xr5wgPmZUPEYZu39X8Zz2mncrSDV+Q7QeeEFkB+B7sEtF9xLeBY+HnVLE0
JIgKaVX7MZ5QfWI8NG3A72oScEQmVTvx9Tgmk/6jaKo0SVkhob70FcdbQ4ns77SsHO58SeLYwTJO
ogl0ZXOwtfoHX8QsQdMKdSfTdqqtiBUhqLArNSApUfHCodhpKhr/oiouErhVFBoxlheDnLYMbyxs
GeaItISzqhehf/kcamM/hxNAAlhpCxrYjK8NRSquK9iJy9YIgm+eK+1ltCGeoEGY26w11C2vPu85
toG0TgFiZOcCDq7lfuHwi3/XLxWl+SK0TtEtMpaj6RarueOD+CrHqtpRzbdubUobcJs4E6fBB6fR
HC8bhAKz5krIVFcIdO0gQMpLwSiq8NO5C+FbJB4JoBYYH0pOyKgg7QJAH2fyrTpVc9xJ1y7PEx5p
yKrMvUI7QPSiYsNx7XuwqEZJlW05DMWS185OtjyqP6ZCCtpWFDwv8e7TyOTsbRGw4TCNVdaM9pOm
m+TWyxS0ph2UR1A64boNqvC1Ag/RSbDr+xD3dEsh91mrrrYFhWLu8jKN7swWszsRwq4Uj/bRekhV
1jaaptqrgNzDs+ZY2mrwjGEnqkMNmaeBiHkSVUev1zx35ftMVYt7R6/4X1KkpxHvx1OI7/tCVF29
rXZiylLjz/umYxtodnc0ISyABZSbsxkn9SHpbJwbG1TlJRUsrCp9MZAZWYedFHCSWaT3uuZ8yxFk
eInxa0DbunkJcbUn1STXt910aYwSCUY7P8ztelqmrJ1DFWoFseLS9oF9E2WbuUWU+jhELrGA4zl3
xKRErtQxf0kbdVjxx66XqqdYY7qISwX7k9IDzo9HO1Yevh5sM6S8u2EDLtVYCCVghFKGg2dlj6I2
KGF1/rOpnBSypG68RInanwPVkGP25fsgaXIiHPJevk7CN0drZPXu0kF190JkdtactZ3RXRUJEkGi
o8pynP1iEzhdbPmfg/PEVK+T8Wvoc+CuyYeLIIB4mQGQK5MVS9IIqZpNZHe/8FQzD6rtGIdyKlUl
iNXFh6LoCrrOPLhkB3eZXp1EkycBGTU6VjN+JGPvGzTJHnUAhGNCqp7Jq0Z+4lTfvBcNY914aFJi
S9f1CQsPvNt6f6WXebbQsVk9RGzeUYX4o4S19VsbAJt/9M4jPDdGslEeQOf+Ja7Lb9tSD0g9EvDv
Q8UN57hPH0fc0NOMF4QN+qvMraSTuBQO8kWKVA/YrwIrmTsuVb9nxRhlACzfR3yK43WKx6V6mpsx
GreWJU5nPCGKMpSAF+QFidqhOIhS6I05nodT/VKc+zFDqJdaaGiXMaLDjjkgXoiiuAxqYO+CTNnV
4+jc5K1eXsNkWPhwNJN1jOvhZgg6vJknOzwRIkp+j9gnEqzabu6oouYytp1mmtvFJLlVpstPHUlb
go2aJhEdYvaijTm1QNHaGuXXwsIqMUyqfBeVfr4WRopjJGXLKgzkgxCmc4xk5Uux+aDpMOj/MkhE
uRbwF369/3KQZ5T6OTftn+RRsCmwHdRLyOb0WJB/wboKE2TTKk6q3GvHEl0bfnm+8qr1zkYem/CH
X/LgaAN8ABTEwXeRbCEoDp/jLtcikKSKVaETkoz7psOypZsekWWV6Dep0iCfp46TjFF7ajwzfpLV
3AUG7qhbo26HJ8MxDyKg9hJ/GSdBc1P4g3mU1SxhkR0V35ArWqTc9Atpdmk9QHHZK13v3fO4/ClG
GhOV0ChG+a5uM5xb+9pAvzpqv+jI9ogIDrtKtC7phOmNTlDmP4S9cXHASJWg3ykq1i/FBKIbVdy2
VBsOltnJ/kMT6TvRLsIGDR8rY4LqybYC6q7BfcY1LU/M9ilMSBor02x/hqlx8sLiFFNodi830YCw
nFz07QonMegX4lB5bhSHyuIseu7QALRfHArnQ2onxEQ6KSDD6zKqt/xUhm1mlNq2iH3zOWi0Ncf9
41fJRb2pgbB1lCUpPxt+ki38apC/kgVCkCBDIbdRdTSMQcStxIihwd2d3+QLyckCdZurwDJcFExM
9RFShXOpChmvuXpRhtLYdTmG4160sPsqrK7a7r7C3WvRhHZya8ZDejtG6FmD6X6M4nK4mts1XBJ3
Ipb/VvTj+j/iLm2Nqr3FdEkxQCHTgrXbG+DuZag4Ge+e41wNMd0TVSeweNNOl2jybeDLvdTjMrmB
SG2dWbAb+3yAImXEDSytmJPjjeGkxcqr4yZcjhmQQZwf8u2lLhXqV6nDDxPxCOvMgss6J1jw9oXv
34oJYZsX18gmbUWfwpNonXmFu82Ueitn+fhrKvSxcSm0vwv/7BItcqutx74LLk6T4ruR+H22Z1/3
VXw/RuGG8N4mIjAUxb2be3yIu6Quaqu68Z3sv2gHmgLkw7HKS/JC5B4C1Z1excqtyElctt8itRFD
rNi76nhrtqS4F+Wk0zBKfbfx2kxZtl0yLGQLQ6PY8ONHP8xRZgPGLgyRS+RiLobIpiqve9+9Mq/E
fqXAqnLVmpZ8chulPmFIwtY0aPzv5R75u3rx9vLIYCHsQgA82cIJkuQA9GfKTAY1OiRToxe1yUFc
sHR+K4nqh+4Pw+dwU/HHjV4BifMH6YRCNS8x7CCl0+hw7OKlubQRPbaJpcHKmkRgvQTOgoi5hIv+
zNWUE5lzUbm0aPbCQxDl1kWhCkkd61oQEHyAqAfTaL7PnIQS9eYVf6tmIyJGr8+v7Ca5VnM0ktDL
R7diSmOggva7OpHfkmB8qwq03VwVCLkPwe9j08lwSk71FLXTIOakE+pQXMBozLNxiFdK4GZYBPAb
3OCFpy6igtRPDSbN3OtDmh9JBEdA4kfP2SBh8e1SVace9J1ic4/uG5oDbrq17MLaBF5gPFqjSwYI
DEaiNo9taVuPoeObG9BE2h7ud3wO+N9bhBOeI4Xf6IAi+OrVFTo4tZKcFOiLKDL1/cpD1/hL3VdL
Wszv+VDjWu8q6bnoEnVva721GXOj33c1lJCiSb+YHBz8MOts15mu+VpKiFNYkJ3QGpXzQ9VwFIZw
pvP4HgrQ6RLa6PrfQzU3v8zqG2+h1RTadPLbrLnZf5g15qiKPQhIh2zsjxZiPjtWAHeIqjrpKpja
RIe49HLeH1Ft7Y+Jqa2VqocpMzWpXgS98nNxiCbXyyDpV2Lw3+a6DLTZte6ww1miboftfLsYbC+e
jAa1xxh/E7aMTXRsJ9fiuVcYHIvevNGiI5uIt+DezcNVa6F2N/3QJJCPAMdiPTm4069RNKZ61y+s
nE3g3BaJH6foFhfR82nchxjw8u0CP3u/2du5qm3zCTYVQaDZ2knJ4rHR5bvLRQesZ9bjUdTwgpAO
lRZ9uYCyhhYIYKMqw1b0opyf3SEyKSYTLXGaIGRaJNIS8Q45AYEYP5Z/zlYw2wXSNc8mJsibAWJ6
uAwF/itjY72p7bMddeW2zIr6Ni7RrggCu38aNLi5jl9o38OiXtciCWj65so0Cu+H4mLEWuaq8ST7
WYw4uyzfpqmVbI1Ibg+55uQH0gTltrZMmB99hoEhW40bcSniwcJ5tk3Xc5uXW/5N5kj21gwRT/7U
wbdJ5fnKNvp9EjFAVBUnvvdN092LmmivB3+XAam5SiLz7ENLqZZN4e3UAHBPXyAGMtaxzi7IKXaw
kYMHR5XC/WiZ+VL0Nq5VnNWxZsNehg+BNAQP7iC9JIGZAQwlPhz48BidlRvR2Rh2f1BzPnfU6BVG
aD4Azaa9v3SCXobj48rwTRna6Kq3VU0yzqJqtSgIo9B3FrXSD16jSbg9IGO1ceN4PA+cO6wQx0Vb
nCPjhYlIwhfWyg9o8Iw/LcVZAlOCU5T4wUKJO/dX3JQ3eZ6oX8dCLxYZgjhPOKap4M/d4Y61Z792
5FK7xoLDRM4clb3SHserjnX2rnNc6+RNdw41OE5t5LM/lEhyam1uXSOZrm8LTW8wtOPIV28BTeq1
oZ+STA832L6359YP45VdNcpjHUXo7dtN8cXKxkevGpufbp4iw+vxWev+R+RIgbeQZP16UHLzK/qo
LGzUyH8OwT0s81BR78SdswTEq6Qk6qrhbExb5azMkfDgBSlXzaGsHf/WaEkeS13kkjDXvFc9yExO
ZuCop3ndAt8fdwZOya+JlMnowGRorUxhKdJgsmwUd22ZNjfQg1lkTu1gtKxVooby3ppG9QbfasV8
ridSm6b44JXiRlsK3tqQIXg1KJ16yHwzfTFxGZ5obpbTZgelzbWlIMGJqBYiInSkNHsxMPB9jyJn
pi0Fm22OEnPZyYVBB7YwAz9PFHqU8tZv+pjvJHCQtJCNZRYa/N9MEBFxaadVkzlwWjd3iGBvGjF3
DGIpJhrzv0wTwg4+wOe/FbsJ04isRWfhjQGUMHrKkBMR7W5jWvvKdDtUw7EMQdSxxrDXax90h/2q
oyV3MIrbhy7xIbvKsnIQnZYKeNSzDWUjoAAotbV7tC6RqJiGlnpS3+hmehKdXiZJOxRylCXLO+ty
7pXqbrN1S2tci2OwPuahHrvKsBfVUlJ/Fm1kXIuaFmcLqfITFnKydR4h7IoDtq5o/GPu60iuZSbZ
/cIyWH6ltV88KuGjS/bNW3T+cFOjWPdFwTt6WVelcqdAHNhUet4dFaQAr1Dmlbf8A+tbrR7DVcny
4FlrvR9WkqQvFsdbOORwkoSG+5LDnLFqF7Yq16s2hBFlekOwkDKnQQUvSDakl7KjhQDQgQNba1Pi
RXE34r5DBi2XEOXNrxxV139ZaoikoV1/Y1Jj4TS5tLZGU4YbndubJOdYW+xYSEpgM9Fnya6oQv0o
dieiQ8RZKO5c4jKxeRnGdOerBpy+aRcj9j1lj/F36tv7uv0/ys5ryW1lWdNPhAh4c0tvmm2lbkk3
CC1JC957PP18SPYWe2s0MefcIFBVWSBbAoGqzN9gSCIqY46IkNW8FHZ/7ezq2F1dgyT+FjnU3CCe
krenHELgQ4dm4X/bXugF4g2Ip5LdXawwDCTlTnE8fI2wTz24PVu7rjKQC6zj6GWep7s+8sp76ao1
4z0iNBdhjKhS7xpzeh81Qi849Lptnp0wsnBvSrTXrCv6Q20ZpPZLQ33Np0rdRrjV7GW0C8mnO4bZ
n2Q0i8p/UYdo72WwxPMmiI3gxUiQ1Y2UX9crFE3GHqN4ubY0XuJoSfBpKvU4p8aiHTmQ/qR4WbqW
NPatKWlsR+PTZFTS2B+akuT+y9ws5vcnSe4PwaHK0nq5VLKMygfl2HjvQ76Kk4X2OVcoT0h1LsNF
YAt+NzlISU+Ls+9J43gPqlpFn52aVceise96JVu/MA52gIrMtz52zgBiB4ouY/msjosNx2i8+VGJ
y1bg5huL2s+b4zoJwvymf2zr6IStKVRD1Tg6ttU8wwpvn9M8jHf+nGhwV+mTg20GX9VI9c7SUi0b
gWUmpTk/wrzoHhXXn759avV0/BYqA0KHhlHvpyw9z3aBfzqWIKhbtdYnGy+gVWWN3i/eRqidTemQ
r6wycD5FcOy2ST6nd6hbJ3eLmqE7zQ9T6nTbrASiMoglnrTLEImg66a0jP10n6Rhubbt/Akn8u5e
RA6HAiPkqeVZLE0r9tpj7inpWkT2cmw9n3xb35Yxb3iUFsunxFuoxyamm+5vh8ub1+W8AC00AWcE
s6FtXctB0erWKafksUgVy2nOyvAadLuGo+IjYGKgjXhnsR3j0njTeTCu/UKdz9KM0mKDpJD1aShR
IFf78qsVJeabqxrlwQu8wzS5L1QlT+J0JNZGchbN0z6Mu/py689UgCeeUdcfXJFKU/V3fq3AWVt4
JnKAUWHe9XFxcjOs2MJ4SeEs+pVUdMyNE9rGTkTlzA6pzmbyfmSuC1cL7TmsQKAlSmnoFitT1ZmC
3RIrg9IVoigXuLbx4BnV9HjFdiRT691JEsHMPHs/z02zuv4Xh7b23pbhzgDChyrTT1GNh2aWbqnO
VFfN79SBwLuq7fil5vV/anSHZpil0Z2GrZrMqCLLe6iLGsJdY9aH/kvt5QoMn8F/osCinXnzfBkK
138CNeY/9chr7uC+Wmvpk1jAQahxFna+lz45oLf3OfDaEMECLjSFqvHkfwsDxHevkutoyiTrsKv4
T6m1gQUBZ8XkDvt4OUOd5v1M+m6jYHlixCgT5+y3bLyauW63ZPydxxobg0cHlwjq2r3Ogp4+auoM
VGp0CariKF2IgLQKLy48ujtdvb9GLLFGCdPOtebmeOsrzXrELJynMcZ+OKtCho7rS2ZYFSYPao1c
wtKmeKafejayH/okppKYKog/uTqKl9JXV0Uzrq6RQeGam9t1LQPX7QopJLVja2wqqfLgjewY26HK
fvgY8iWdan0t8wznqb9EKAN2IkNkXyMalTsgZNH51HXxVy/SldfKxrPNi3NkuGE1nSY9AA6vd8VL
ZUBz9QoMIzzkRbLJ+VVVOvu04bjSStO9WhKIUrxRs/RUahcejtxX0umpsbayLGuGEIb8vNxTMnCd
fb3lbjNlXCJvsxvd7REe8utXPcg2FbJKb6nmRsfGx3C48+JFHmq2yUCzjSmh64WI2rQAVjdTbOZ3
4KvJGKMRuWryCjlT6fwwLvHYTZFSqYK9aevDUUKu0Y0FJD6xQtCUTnuWgznCZ1nNdmyWK+nIVESV
bWMxsZZOWwKuYddzPOjbszkk3fnjmEyO2IaUhR4cP8ZHRYfKGSiR9jzUbHwXlaONQLYTYDkopCPt
5YDnFlC39AuIu+nVfQak5fxHv0RoJppBy0wZvE1vR6wxFMv7GXiddjYSTKTk7G9N6VNKh1KunJaJ
523ikBtE5inpgMPQ5D/y5u3PI2+Tcwsk73omfc0ycBv9W5+mO1htFOPuj1gVnROdHNZY2WSI1faQ
zKCqWVvmD505GAedVeOd5fbuHeqEhb8rWxBLGS5fa6u1QpQv7WE64rhpkQnIp+hX5qox4nv6F6FT
8q5bY2WX/bDmBQvGj+kZQDcsRnMeTnU9uxe4aO4GW4uc35GZb0rPip/nFvshf67U3dywIl+XRfCs
NMbMV0iT5wmDk4eqhGu6xMpBCwb7AF7ZWkkTB2Z3E/aA+1G45Bk81g8gMYzPlTW8sDmvH/Rl0bOM
SUvGYFh+aP0ek8hlnlk5l74fUwCYxnC5cRZu/AZEYX4FszrCqyFCDje9OmkuEW0ND5+kor9LdDc4
pk5zz+NH/1yrKsY5QX1fL0mnaC7zx99jZeLEd9gDQLsgSWvpOBJ3qlNQ3WtRX5XO3MmVi14n5X4k
bwlLhuZtwJK8rooLm9XkaNgzeO2S0yYK2FEfRb9p0DdlZLXfu3mctqHt1CcP645nZVB/ybiXLQLP
QW4/BTA3z3gSRttygOyDi4W5dlAhPI+ui6Z43DzIAevI5kH62Z6cr8pcMvC7TyJuEyoFThYSJxik
INiaY3z6pdLQ5fEqu+UGpek49jGJVGBsQaY9luhuDCHGhq0a6HsnHj2UoYlC7XvZNnXcYnoMMVr9
RiYNYZK81c9yaRt57kM3dvPGWgqkRW+cAYGY58r0cJZYujz0u06u7iNkQ5ccuqU+Wgdqj+eRQin/
dywZZHVtss1egWIttnGgAMGMosWSrLW+zpnxKUut6d+6emVDR/mumq0D61TrnyHMqOm2U/s6DsGS
CnPdR8PkNTEUfXZXNGF9Kh2gPxRhtXu5dtlH0Xqyw3x8Gp2wfUBm0z8EGMxsB56I38iYr6mqam/c
I/6hVBy2ero1flPoj4s6uSDN9qVrMbpqloOcycHplVWXuspJDLCkazQ7FcVRKmNTraY7+etDhMg9
VnEX+ePl3670q+EYRcMP6cJPSEV1wkq1dZlEylY65WBa07iyo+yzsXjZ102wcZ00vUSLlrJ0YZUA
EG3yDyhUms6mt4ZHiJ9sCNh6OkCDo2GvaKD+SNnWuCvuonGwMClWydJk7fDVo1aFv+QXdEGiU2P6
aE5nSv+1McKf2jgoj6pao1pRd6zul3CUMtONMwXRGUV289W2pzXa2cNX8jfmfka/aSfTi7A56bXa
fTIrxbiDRFWtZToytjzTsP+6FJ0Sveg+xrPLZeVLKbk7o51u69xiWIMtWstrXNHw5loUnOQAs3TG
PvJZTJXGOFcOSZTgovA74G+TZuc6SaL8WMHRw83fJ8mFHGem3Nyzote9+E3B0fHcxH31zCLuV1pk
zfeuc3A07zT1AccO9+Jx068bdkbf46R/TtWm+gRHPDmVVdRvZYI1/1B8gMtAwIJ91GvZAfB885Z3
6U7mWWE0blR0Js5hC9d8RsPxIK6UaFjblAhii9LXf9lVVisHXZbHKW6qu2vJGD9OfB2Xl6+6HGLH
P3sAYU/SClTXuWtQxArzmLWOlzvbaQjwgVqatayus9T+3nmqdpQ+HmHeg6vr6cVM2610Tcsyie0s
m+zZwNFLQQBKvqQcJH1gd9OzkyjKSb7t9S8IguKQIBpoIBSQhuZnocwUgR88/G7VcxE+RJX9Wcg2
0sJb4NoasjmUyBn0B35xVY7Gq94oVH4LfUJPpDC/SLqqqysQ7BSY7iSX5ceetvFMZD9l1KKGe2ix
ML9mukpsHe7tEjjyQpKRA7nHNnOSl6ybg7NdhP2qBRVE6k1hF9UXKPSVpJVkQJoAIaqXxOkupjHx
Ep/V+sUe65BaKKwQGZSwZF8ilI2IHVewg6LdzB7+WBLuFPF07zXj3e168pFFTPlOQW92iMLs0UjI
cg+5OSOWnXiftMTKj3GMO500FznuO3Ssycwvo+ZYuY+NXh6kJQfP3DsWnnnSoFZ6jyz1/CAty3Za
DLNqVlfLZEufoo3fdoAkl6Z88DTuLfNL7+bIdM9qou77At+MBfcOiLKO1b0DtXxrjnG9xvrXZLlV
2AjiNMqJnzbVC4hJBQJoGY43XYN8QwtLTKkamKl9lWEM4hXnYcHX8QJ/9FXHfXS0Nn+t4XynhfJa
TBb8yNH6Iq0+m4uTYfX6WppdFy6OqWTfrrHLBaOxvkNWr7/vw7m8zxVsMRH3aratHQNxjHMsBUNj
RGCfg1eG3c7Cygq5tWh6tNpouugU+agfsdKBAEBuA/AKDwGa0P/em5Iq6mrl/2qakfYe/MdcCZbR
Po8tDN3MesvWNrugp5teGt9KL25dm3eTupFu6bmNdUuA9HHfJzsN0/aVjP5xjVscALcMveFe3/0R
N6gNaHxl2Geh4vSsle14hsI3NftWo0gyLAnsa/7l1vkBfKKHdrOnwj8vD9AuZEuMbIEwOsrO8fEO
2Q6WH16GOWsxqntv5aNaS6tSvQRhjXFbIt16gdDlbhzHmr8M+XxnLeXWNNdeuqqJ3nLXG7ZurcV3
hZJNm8Y1f/WL9Zqrm8MWe3M4RktTjI3iuH5ucse6ky4DqtslCI17GfPcEDsgcdtpiu6tUcC6dvig
zY6nvhZQ+S8UnNNVpw/qa1llZM4UzVzLaNcY1nJfhTs7qLXXSjUwNG0c5SCjZTjzFp7d+W5cLjVr
yUPgZd6jDGbJwUt79/Pvj+thFfJIP2WuF6CLOJRv3S9PH5TXdPL7BzJK381FtH+2MGWM1bbbSFOZ
TA3WdAnivdWKN6cbfjmW4hwpZyvbckztjVMMlB5nM0cQutNslntT2a9C5G3ZdOJHiLMi2dggsDd6
dzTI6wH1zyASDZhgnK2ogy4UxCN7k+XU8VpMV1oyaZ6nUSAr9TcxZ72at4Jprbew3W2SGMvnydCI
lDsLRKXEf9Ve1LE7624vuQV3wu3RLtJg/SF7IKdymMgenFl5r6RlqOhd7OU0Uap/JtCF16tI14fs
BMUtYDxX3WKbh8+mxUP3SR1d86nLMEPOdFXflWkDbtxucvL8XuIcr+3MSU9dO2sXie67soFRsA5q
UM5rp5wQMyucyzU0b4HDlC11ZImVA5JXxc6z8gJTTj7Nztx/UC/5PnotiZoQX3SUey6xl3Ys/0Je
i2qQ6QetS9xHCQlcI9hGfEW8fC3nMVgOC6HlMNQmvqjLVWSgc2d/saDc3rqkXwtZmG59KlNv7RRX
OzgDIX9ONT/h0DmstAA/oDBPTxKRxVW14/cYnAA4zE+JioELufX8fxMRZrAToowNt+Vq3Luqs0kd
DWDL9TiZUXS0FO3lA9rlesovYV/kRnC+ol0ExpLaPRJSJnwypdjx2E8/2QZoNAvpp19tRIq78H+1
hYVCepN3n1mbAu/xyd0jVqad69oqdkERZ594Zr9PshGHbU3/l1fDXiszFdNxdlfboDLnu6HU3ifp
ipWdLZgkV6Y+clrlLiNBfePo/8nj1xb6v/D98dfM6lWCPD+/QOWOp1q98cPSeu16KNGmoQS/dKSS
+UcmTw6A4q4qa/eb6ynKavKC8iXveVsAwkGdLvWR2HeH4IANqvMgV4IPhPdI0KqnGIDyqQy17+Uw
1U/Cbk6XLgRVrl1i5S1RS5e0JFS69A5rqoZbWbqmLP8nH3GfhCGyk0RVLsmu3lL0bc79Td2JBdy1
c06ib3HaOsdb7mso+UvbPN0FXn0qbF8fAADaEZDPqzYH3mrJATPjvZb283feuxHO6/18F2Wm/ugM
0FxlIEqiEKK/nzy7TURuqVYNpC+Ykfo4nUMs/ZINqJvlEJkP9WRHby07BQ0NqlXbFDHm50b/WM/9
UVin/UI9LXDmIY39Ij12Vb2klPLuhYc6JeiEQKeuTzJYDQgBVJnp7GRi1DnRAb91wKILIZanr3s2
MxTXZC5yHPnW8WJs1WL3RxMp0fGatv5N+U9b60P/9T3YGPq174qnE5glT4wf7TR/yhWITE4bhhc5
RJHypaoKa3/rYhkVXqZEQ/AkL0DOoAcApkItPHTKb3ZxhaHsrK7NTsliKCf9vVP8sn0eZ8Psqtu5
0LwNCivxsxyyloddksTxyVmyO9KXGgerCdonaUyBlp7DwfpxmzOZw2cHekf4b4JKwmoQky6l1N40
iIYvkZ5SIYBegyDaYtJlWiWAx47H1OLKBQ/VwMw26cj8LaPpVEEmMWzUJCh7tmJ3y1ouA3JZuKis
jKjTOr31MzXuqsUQaKz6YNVanflZdaJhC0rAuVNduDx6EXS7LGwBW0b+PZpx+iaN62mnjx38o65O
HuwZKNnSkkORJsaq66hwSNMxYu8Ew7FcSVNmabb+qDSJc5Gu3gq7vVu54O2XiyhtVGO7dpz8bn6e
Nbt+cdWK9E2pb7tAn/biOpm71qOfKcNTOicVlcb5IK6TfpuMJ62lYCXNKoWrVy/Stf/fSW4KV29a
ykS3STlVZ15Vurau0NnHJRf8g7hPo4AWHQc9zQHB13hTe03zAmnbnlHC+TN2aProOKOSuA5wSnjp
Qkti49gkDeTZPAkRb1U2Kqi9Kn8EouhuY/QXd7Apeh6+eKUkLoYhe2EdpQZe4mltH2XADlvqiTf+
EfXHbKdA81x9GPlwyrc+FQ35UD+z/nPZ22epNWadhjuqSratFWACDvv0wxXvbmSf+zm0H8sBeVLf
SHbSbblFfM78cFwLDD6dYn9jN5Adfk9Sax0z0RyDOm2O/5wkUW6KapZMisxKW6dqP55DBwC9NiL4
iu0JqfwyeakXfl6WZ8bBoNT61MM4Zk1FCLILK43C5j+eOhjrBjPhh0KPeH7rRb4zYFi99r33eVCC
5ifvZnJ33fTmjRj8JnWjn8vIwKQW/NMmxq/o+/LBVOW6g1PyQneyBA6TV2ZbS1PH16lPMB6oAGrr
Y45Eno3FS9ao/UlG5x4FIDMK/IuMVmpwajzdfZJBe19OY4vMd508sxY/SohZNcl9GKO15SyXn7NG
O+U+WzaZIh8edqq+rsz8YLqp8a30kVNfTCldq/uVUFj+XLg5Ki6+Y5w6Bf+pGMLt5nfoMLXOT59Q
h6zJX0OdXP1w1d+h8dC9X1Xph0Unz/5w1RztX11PymeMLIqd3ubKnqwkHtagVvUwKl/BUhlnbNUN
jAaH6muWdGR1wzC9RxMne8EA6EHib9PDgTDU6P86vbbH9+mGaaUyXS7rew5cqwRKeFNs8nZ81xgR
4RDP6FyMPNMXaTW6bxogWQiJKgPWRjecZaC1Z0hKY9HiQT3xC+yl/R6IIx+qCS8fJsuc31f44yN1
XEk3AWi463cxM6h/MxX/VTzOVNMjs0Vd78/TZCyGFVa05kbGM00JznI26/r72a3vw2wZ9lw0Bd7f
V+BmN5WbT/eJH3jYMGtbad0OFhD5e9i45Ta1jYknFLFghfkNyalTwZ60pvDI/TTdf5gW+wh7uAOZ
5gFTuOUV7I9o1HgoTeykKQOCWseQ/uPA9b2cN+xNvBSG0Yf9qnS6kenvbpeVS7jLtf8HAxIc8ZQb
vUw5Z7pfXZSUFVIZ6idpySFXC8qry6AcminosUlTzc0fA7mpVhfpS7jwAUnlF2SiqMe2BUyblUzu
C6xWJjdGbXGpet0Ot/rXYBeUuW7tWwzMU6Slw7i+TlbqqtnB1EY6ZrGildUE8kmLic+ysMhy/pdq
IyThIQsQ6cwVJ4OvUzfYXmupf53Z+0VyMod+B9m2oUyHL4yYw1wtYHyoWaGahSen6jP9ToavZjLX
8bqM7jso1riHpXoI1D+P2XhGmGYYZDbPALU8e+139MpQhURJGeP20HWVDxxkCZdAnVzlsRjrlTUO
rb2T7LqpNKh9InWwk4w76OipWzlNpAJ7XhLvt6C0twkKc6fAsbf+nlZKgkyNgVlZ7LEbnlv9860p
0tbSzDxIjPrCabmNirT1rXn1d41CUOs5eRQkNYvcfYbamr66z7Y9NK9a5nTPcVvtSzNuXsnDx1hn
e1+uY6q9fBFT5c9gcEY/4ZhSEyFxxcwmMEAnjCOrpGW0HMm4KPrQ72W0TFyefc7E0mEZzQ1MgMLQ
7+5kFDbJK/KJPQJjDC4S9PLFYqPwjnOtDO+iXFKDjboGuc3IT7bX5iLM9a7RtYw4pfk+UkYaKFD+
0vfOP4W8biNS+JWr/fVCMjKT5VxfPbOUGOY9rtam/t1T3afJto3HqnbLjTGhKylNOEnmY9ZY7iFG
iWZlLE0ZUFO1g9v/Qxq3UKxQX4GvOifpGmcL80QbjxmLDN8BaK9/tgfXP+tWiYCiEQ/AI0iCQUwf
MUJe+lD9PKpW+RP1l7UAeVQlV85s7hB/WQA86Yx4p9OzuUOix3jL7fGf0tKMh1Zty8/LpKFqm7U9
tuWLVaob3x2L7xVY5bWGsNuyeACWR4V4p7Mn/aTGbrjCtsddFDgImeyOnCluLvj/Ns8wddhVIkoZ
wSzfFtXQH/oJw/kGgaQuLNO3ulficxzb4Ub6ZXoCgyZ3Yh3x5mZRXA7HABlqC7k1bG8RM3PS+dX3
bPu+r/RTrBYaJ4D9/EFLDlqUQG+X9O3vUR9U2QtavclhXkYlOLDGhqXHSIsXchjHUJxelXqA/8/J
tYehsFl6PsYMAKW3fargRJIp4yPJmpQSiK8Bj4Y8wr4e1lcyx1+6UB0f3crP/FUNOj029PgifVZF
6QL4y7knL7d1fENlAfOfKuO1WGai8sni9njrj3liXCBKYgRMGfLW7/jdZgJLNGPJHnTIdWWJmeza
gN17mo8V6i/qvGoWSMtfIhYbxScfH4tbhGaiBK6noYawb1Zd+hrtg9/EUCF8Jn7hb9E20q/s0hs7
1IqDH2rUTkchkUo/lfsJWEwe3sdm8TPq9fk7G1cIVGVVPBpBr9wFseKsqWPN3/1hOI5JOaK/jMGL
YaTerrac+qurjysJUELsrMuoDs+kWtRnLYgfOtmzgbQBoV1V3YvmV99FqgAye8MSX8meypgymG+i
RdcuGgaD8pw4of5NNwNvW/ajd0TKfH/1sU8N6ueUnYY1khPp16wDwi/KzGQLzdL0/rXq7Eufmc2X
pkVAIiO784TERgKmzYLlrnf2OVaxi+k8z74qPJdjgsZrMaO9SMn5JR/1eqNYib0Ll/2oibTYY6WK
anN1SeOh3XaWdYDD3IVrb/Tni4OMCBRFuH/Qbf7adFt9N/Ca+ZwAFkWQ2J/3AGCSbzlSUgkm3KRH
U5bWaH5KNzdjSN3n2x/Ryz1KhfVFgYC6HrL6QbVC/M9Hv/OAdvBQv7ZNk70YZlj94QbAiINiq+ME
9yBdzWgFl+UCmRorq0TR1b036dljsLh9Aln75Hb8ZFOtya9did73B3dAIc4fcyqS/DoToBOo6iwv
+pgUIE40ylaatwFpRijAoZHlabuhbMKHmMXNCtsiqMc6hQIjA8okTbfCJVtJ9OkOLwrjLTN/zmQb
Xr1c29p2YDWIAUUacu/QJ8cpAXKCvc5empbav/flS5+/hESNutXJ9W2Gxfm2HRQf7hX6Am5imS/S
h6xorTTus/TUg8uDtGCXaBXho9b34R1csPpkAzdDMqKcvll2fGrjIdw3JlW+12ZAQUJX8X0FxDDt
EbKN0IDV1fVsxP3XsE4e0yww/x3jaK2Hnv/DHzv0uZrQ/FQp5bj1bZgmhmNG67xp8eg0y/tYtXEZ
ozSRrALfaM6eE/YvQWtah6FSi7VfgoxeD8BHB9D2T2lm9y9QP42NZzkw/kLYKEOITshyKR8v8dXg
w4W8kQciO3C3uNEMayEGyMCVaTDZzjZwRn5NvMMvmTeuUVLntdVkkC4hvvvnD+1a9Skr2Mle+uRg
lR5eWQk3iF76D95s8TjtrPIUWvO3wEqmR6cveeC6g7YLSTtdJOIaVrNjidPcxWqWuMGO9H1sqngW
60F/dnpUqpf7UW5DuT1jk3VMoicOCfz/3Jpgzrpz1uQPEnHrd2NNXcUge693tgwMppWcJ/3gRdqJ
vHpwqfTFfjJb1GlHEHiUY/VuOJLnP0mfHJJl9G8hA7XCOxDpLBVjyvVqcX/lsGjIR92B01v1XfgP
BB1tV0Z6uSjiBJ+RnffwNyJBGyPW/KmfFnZQbr+GS4tqZPrsQkuSMYnXxx8mWtgvTTgon5wpfcjR
9X+QIadB6iDXUWeWcNWk3m4PuQfgn2upGjRWexHlk9HJzsKDmznlRhnJRL4LisxTHaKclGPYoODF
sonVPthUUI0vKP4b1wOCKfjbKW52jw/FdJQBv1GNyy3ODQHNGpV6usbe5gZtsW9z6ywFVLVUSQM5
Pg+epSLrjPG+zlpQGarj8Mg1gV3TPUatfpn7vlhJc0ab+RB12AxIMx0BaypjngPSyLR7ywZb41dt
sZL1Pctc5GlS8oCTDfH52rwt8D+0P+wPrqdwg3AN1q0zllHJnRzMNJqalTtWFILaFsEzacvQzBuJ
Smfvmtsqdsy9p6WQ5XD9O4vdVhjBWALtE6+kOTjwABEtd479yZ3HGWPvxLyP8zIwVgWOKgCVeN9I
ZxAzUrObvwdaUVyuptkjqR32QKXvYOLmPIWLlPC01BLkLJZagrSvp9Jbiz4wuP1xv8zRKdVt3pnK
cRiCsOB5l2Py+VqjHLJ3/NLbpksTF+Z0409ZdZz4Eb9iEJ8vdar5Is2+wYsOtNRz6SIK4TV4gi6T
JruuqOuG3yQImj1a6MsHhIjCHQuQzjsPOBC2I1V+0RuUY9dRU1swAbo3QdYpg1Vu+sjvDj2sM1Rf
/PfmbbSo9e4AODRY50nFy2DyavsgC7tIv0NTRX+4LuuGQQvW/ADrvazh3hdyTn+w6q5byYR+WQ7K
AFNjKzH4OS2rP3AAwbqckxoWWVUgU8Pq++CTyF05smJ0eSo9TNM5t2seZH1DNRb3cpwCu42VTcle
zMxNfXDJj4BHMMTOnPoH/gtFsHXUNGBqHx0W/jIGoctHyLfI/62h0D5eP8QoyJY7Fpbm8jXlC99m
Xb8oxqA8LH/wuyyvf4dEBb1tUYANzetfLtMpjUUHz2qeUrM7xhCReGEvMniiiCeSd/gxrBIob3cF
PPv/6OMtgWzulU2kuMPaAMtyiJzOIJtaKoiCRWkABc1QymOz4CJvTfnvyjvHvI4KTvLWlNFbsM0r
9M313W+dVzlodDQ73zKx1zCsZFcOs/8POEbWc8CIIJLDH6pts7lHmTY66pUbH4tuqO710MWrIDa9
T0HrAJXGve6o+ylYaBvmuJm48UWgo76tJjzh0uQiaFEZlea8YC8Ch9FbsBWoTxAnsf1urAcE2+sn
tonfZNfTkqkAtBFkR3soq6+DfaKOx7sNBdBhI10l3psrw47to66k7lbrnL7Yw+/CBDej7M2mfWKO
D3dwqvGtkRtL7oJ02CBZG7/fBjjbuBSe8vnDbayAAmZTxjStDrahWsA9B32fhRurcpJDMoGF5zWu
I6vF+gXpsHngoVnpoGlQS0IQr7urTf0C2qHdRSD0r7sZNUqBApJLh2LqV/7h2o7zLroHK05CF5Tl
tU8mwk06R9P3bBGwECmLyejepg5QqbSAVDdPWVC95WNcna9yGE4NEm1p+oqWHhGHUwHsIDQDuLt1
N5lSqitBDPwJHgB5hB6P2xnz1h1QIY3q6tCGBahwv8aWJNMVddujYPecNL767EDY1dwe75ClNZQ8
wRRDR8mvAC6ybsO6W/GkVo4BRZDnKDed++V6OVb0G2cYcPTY4J0AwC1x1Ec2B3DGtP6THKDA7vpY
9R6l5ZiWvlJiVz1JM5hUa2u2lb+VZl5X3Wk2Zn7DXjh80pum2cVDY550TOEeWP8G6zEk0w00LAHj
TJ8cACzq2yJSh7WmafFDE9u4rbDMHI591L1J3y04UJTuPqt5m1s27/QheQBWPZ6uk8gPaHcJtneC
KurH0TwVlhJcWWMCD5LmFWTU2B9Hm/9udkuzRDN5nRtOeZf4WjK/Us/Utijc8a5XfHIr6O4saka+
sysXzaXboVsEmhIwNjsAZT3vLkYVtabEL6fmoNoX6/5Dj3TLLLmmOsHX0QaKG5CZwQNliX+JQtu7
YFGl42BSUReXEelMFYWgOkEKA1LY2SjnVuXnRHgbhcMGCJEC7Kb3LrfryKipsnTljYwOGbEfLiWn
ld9Wq9AhQyxNmTuVzcFWjGZvTh6MOqdBFpI6gm222bGxbH9TL0ZL/gB+Z0Bh4aSbLXu2aYyuz/rr
AzxtuzX/Ud29/PLloCbewM+iHHfX91jkBR2PV6q3UZi/vcvosw2yLqWpZWswufmhW0BKcoBUSfJn
fkrzrn1OKqdAbF+Hn70EJFTs7qqudymJzuGxmizl2WrbZMkFZT8CRX+cwfe9WkUe7wuEs9Pcc/dK
1DaXmH3wdkptExyGZS/KKf13u+lO1+e0HuOJnIXNzwYnFti7XCNs1cWn3mgeupQf15Co1B5sBdt7
B1WsKomxKlaxDk69Dnyo5UIhq1P3lFGQ2HeDrz7BxWvxbvWyb4MRXWQH1aJhUZjkRSwdXBiYwa/q
0DZbJQn425xsuri6NxwCc67vZuA5c1fvpjYzWBODFl8KJtczacrAH32lbytoX/EfdBuolNrnf365
gsyjqEz7dtnbtYeSj/XN9HAblMto6qCenObfMsDYOFscj7vF3XjuvXafTQM6uP/V3wcj60kJKfxs
kRvMPjlxEF3MPu2PMxlqloSUWKRPDgX7wYucpbFnYDk4fJXWh7hbiDJQTU3UCm2UPy5zu5YVeM7G
1vuCvB0ffBv4o6lNrbHuHKXc3AbUYIjWZpKZG6oSPkiACB11fITQvNBRLdA98yQDclBhKSCEL0fp
sJZAOeMJU5wr5LLdyV7D0+7XlsoGusB+HKDAoqJz0+iQs/+3UIcMI/v3Lv1xm3ebQuo7WpchmFS7
Ktdmwb0eNGiGLnS+gOTvk+kcYyVB83WGqhdZZn7WYv+7tKQ/1NX/Q9p5LceNLN36iRABb27be1pR
5gahkUbw3uPp/w8FSuBwSzvmnB2MQKAyswrNZjeByly5lrxToffbCJs4jElcr4GJDABZWUfYEvoG
xdJI8nkrywakMOwMw7VPdBGUZzenFKyObAbY1uk3oXPlAOZBUiTqdobwkLYPLqMqA1g9NwZyJ0V4
03NSADO+OJV/9H3D0+zUZR+rakcHtFvPyGTFtcZDoiLCIryUcrOb6kjzzHDq4Q/aqxIY2qbNM3uD
Xld7M02jvcF22d30UP/bso30IEz6ZJ+dU1icb3NT8ebIZWLLA85B7vNPYgXF5WclJrmU/jZmMkab
ZQ2peUE6hSf6aQ+1HqQcghANyeLUgC8krdyDMihgQDK5Iv2q2WtNexAPkm2mr9kAR09iy+DyoRQj
t5Xsla54Om9xr9bF2oNzmGaXrnfmU+r4cGwJ63xahaq6lZ0SRuMlijJjdebRczhorZatFxh6k6rt
LkVWYa0lgBwWh5oiruTnxbX2m6dWod9OlBW7Gsir6FmVfXWmTlvsSqE5FylQZrsoBopC4i+7MNVl
D8NrDqRtKdW2PPdatOqgBpa4t8U+tFRTgOr028UmQlQ4agD3SJ8Xu2OTIEK5ROF7NeFj4ZlXoU1L
o8+mg05yUtr9NVcs/ayPkrZ1436EpTR+0ckifp9CJ7DPm9DOjYwzEM3XUDjIXvJMM0WoB7J6xzcj
b18Q3AsLJbsIrJlApNFPs++twrz+06RLPCII5JmwG7IzRy2mXxMXkNpkEhPHGDkVv2zz7dADR10N
Ul8ce1m+LRIoAI37q2AQEzYnMotjYwx8mqkTz7PEqTgURVAee7e7lROn2GKPkMc40we4kUo1lldu
1vq3kV3Xptby5q3Rnjy2pPuHoI2/z9EQ7UwqyhMxl1vTz02EA4To5gcxhKJiwnSonfiTwmPwYbGH
btLu8ikr0Ddedh3rHHSTlK2HivT6RticKJxEP4EqrCujCGAFIHA2JiU3nFU2QGoqM8lT0zjaC784
dB5Idxpv4FOnL/e6OF5n64VzSDuX1htvHQVedCXfHF3z1u+p/P4ahzYiYzRIZKvayaOrcPSGT4eC
OG2bdKLTokNrnlhOQUMapfVGnb5FUBcc3ZieoHlJW5xK1fR7/uOy8D6USVaeWgrR50Eek3Mz+MlZ
DMWZsPGIAh/U72LQziB/rtXgnlkg6DXixOmygmorNvTuekqxy4SwfOyUs9xWzS2L6XHskjj6qwJe
aldu8N1IHRMOHzl/oE5SHUnkpntTzdTnwIq/iwgzdc+5mkSfoCKHiYZnIJHz6Ce+Kmhx0OliT63+
cyhPQ1AYr15Hs1+DNbNsjzCFqnyHA1sNtwqo85MNGdY+T/MOeF5MlS3QvC9yZ10Ng5R0UEtrE76x
b3Wk9OiHp/lzgWD5dmhi56IOBUCBeb1KK/N1KwNUteNpNxXCoSuodoWNDVUBj8O00+ynGKlgPPPy
ToFVCUpA2FIRI+aQPkIqfSZbNShPrmOn8qUNNUl1BSJQ2qnT7idwC/ZG09kA/+E2cgP7NVCDbvQg
q8M3HvJfQ0ScnFXqNWgTYIBGq6+ETRxCdqtJ3aZnMQpGlfbTKja3dU1bXQ+m6tIEAc8bWX1EDgZR
l18mESGcCJMklMUfE555dolj6JuxJ8+w1huYP3Wlf8inrpu+aibBBDCVtI5/of1IXQeWV9wXNVqa
nQzxgdtUyJYEgbX24sD+TAoVkj3P/Ru03saLhks6SiVK3TSm+lnZX5u2gMFQdLGGcHUFeVpNX7qf
NhEoDlKnvoi5S8frPHdeJoEIZVpZHnM+bXSXrQUOQyA2uqh4xX8KGzsGi6d3+udAcyyQjmUozuS3
UW+QHUsY3HfLOuIaQTQ1qXfquHVE0awHz39kx2Ky2+AXbmR/HZEEPIvR8nuAsh1P9DR/C/RLoKrZ
S1W0wb2eVh+T0M4+RuTLjx6AmQ0I2+yjWfUSSNyUBulp2BhVuFLZl9zE0PKvPByFlNcsaQUnK1R4
RmDsBVeTMhhIRpTmI//DpTs3T34Ic0s3467/FQUt0ZsopQvfRJk1WeDAcYZP3ACvYJJf12o074fg
f5rXUnt5l2suYkWFljxnCLNu9MQP97VTJDCQuf4pSDIbQDnetimsBwcRRuH0JlNs1y+2RQ4nL/6u
gVnssyjt9g2d4M+VPnqrdmIuH3ofzplQ+USzer4dx8K/ZIoXABmreaPMfvhK28IcClUAjKFRqj8M
rQ4MtKlcHtSmhzE7bONVMdW96NYETO1DnjvE6LTaKUzB2Q8PnkWUVduHLPL9bd85r2fjr7PFu5xB
UdQ99KDat/8iLhtAQXAb3ruJnqsf7T5cUxUawDKC/ZahgFiH8Bl9bpXkccbJO8V+tPr2R9pVX0oJ
MTbVd21wFZ59n8P3jm42baRIAwTwFrJOJsnFSk8mmd4acY5V2QLjvWvMp7nI3LJDNvSmhjU0qi6N
01QfoBfa8WSPcGenN/tWL9WdDTzu8wRaqgvHew7gpr6apUuxa7LL8chdfSgK4LRZd9SQTXkYh/Si
ZoXxotmBfIGRfSIY1si7D1l3gNcUdPA0ROaTrhcp0/YieCg6qrQmii3C6+X9Y9r6zb1w6uqu4Q//
UrUZclW2/wyttHzR28HOeBJoj31rcSNKHfliavrYUCIH7TuWpVTUm4zmpeG7F/Xl1pPlQ1am6q7W
6OaLHSS1aABTVkFkJc+mYvSPRZqshFNQ49AG89XwyLAKk+KAOyxHjx247u3avCo+JWzd7LIdvoDD
5VHCVY0zuZHqruoHtlu26+00Gk22cwNOH5NkJpn6tHCJiPac3Ggpuf/iFyExtkshQjy9JQwRgUab
dOuojTXkcwyQctNBzHNjl2cYCqsGu3RkTDdZVxnPmqlI586Ic0QpDOM5LavxHrrAgxhJASbEp7Og
GZ+ERU7CZxklUEDjuFQFshTL9LOTWEtpSUeW6AbuxFBcqfYD2p2QsqOiGKamvB0oFy8iTRGangkb
LrBzWRKPO9rdygswKhvitIkdCO3cqV48+Xu7hCV8MoqgUKJHZidPY2FUm/A1Zp6zRKaxSaJnjPZo
60XnuFXbmoo3p6PH5xFQoHJU2zw86FLKUHjEwUkN3TkoumodZIrzftGMZ3o8EBgXp7Qk09mntOho
h0l5fO9+EzmfdoElcXschtU8djttPMPVMEhrceoWyF8g4nVMjV+yl1qXZv4mi0vAbpUKo95U8qLK
mvuzkKYYi8McKU7LlsY1vRrDlWi0ETY4T+1qB3XBz4YIjy7uGYPWSOF4sIfoi0CKvSMOUSt5EM4Z
W7Z4fzkW+Nni9BN7OMRh+mWWkhQLizhHUhF1SWo+B7BZgQ/isV9u4P8kfyZFW7uK+e5UzVXrFf1O
rj3jjk61lORTfpsjVCvydki+D+slxFYK/W5ZCraDNTCLjTEmbOl7NTjp5BhWziC1z1ZnxfdhNh6F
U5iaPtvajlk9FOHYPjueCU2MQ2OVcA5d0m8z+At2TS93t1al8Uw3J/owJ/K3otSNfmp2A/pKMmE6
M+KL1we0/ay9PrXuhMpK6wCL6fLBgSgMfjAhv+I5OTyLqqMe5hDhWDlJ051eZSAGy1eOLWLGgnUs
jEioZ15kr8VQM6N+E2ZeOXvlNr53zU55yAJJfdDzqffG+snv7PqQPExUjHrrQ3M08TuLYTvWA0J8
NIZ2NPvDsw0VtJ9uBRX0HDrQ/gIQf/hk+1B1aorhkosk7N2KUxgaSMOnhVg6VyAB0kKT7xss60kn
FVfd0IwnZL0imqypHok2i7aBGBOWmNnpTd0Upt295E1eXkWAiAcDCIB2asuAwkC/OWN3hZLZeBIm
ZSBx4ij+qspY2p9wFny3h3taCXU49WDRcSckhjjosmIdmyj4ezGJM/iONpXeuFcxEmvkXGltWFP3
xbSacKC+Zx2NSvouTCLs13RtIDE/XxhS5EzJyxnGDPGTCX8hPaECkDzjkBc0s5xHxWVQP75BJi8A
52iCOkNoA4O+Wyb7ee6CdY4SCrA5HwwgUmR9o/QSKKNyznIHRpJ4SgsrzjmaTMIvtECdbAQHL8Y4
ZbvYGeVf3DKU81wsc+3y+d2w0Wginb1Flz43mhUd415TH6qGLpx8AsOL2mJe8OmqrOAfw5K+HVFq
FMHCK0qN5RQs5sJG6D7KChLIgNsAWFBQg7UhCL5MKRQ6L0L9Kle9MmwGs055OvYKdvB4JMjuh9U8
J6ncNSy4iki7zHMSnqzWflJCAnzMg+xJZJCitqFBJ47C3dxXvYxFLkrEiLPUHMo1u67gNVCMxUTh
XjJXtFEDeBOpIzMmO5vbFINm+iFBR+TKhn1xFTs9QRa1iwRhUefIj1NL70ETtES6gbraPA8utiPA
vZNI7YhkTlzVGv2ReXNY0j1F2L/afCNk26mY06er8ZuDpE/j6pe/UUzGyxrvx3OfYwKJmOk72i43
eEDKa/vFbdCZFQefbPhNkmzrNqj+XaUr5QlpOnhQE+BvtwGhla2tkJ8WwcImzqqM5GrQ75fp4mxe
t4K8ha1iuYsKkoogVriYuDTsZC+t09wlnayjMVnluYZQneHlJPzi7MxfKzuLs+VQuI7/6n4XU5ol
Hq9VolM7kSxOKywhWoBImlrFF3FvWm5QTW09ybKXHd8oIwvv5NBI4hxfQdYTcPuXA2W4nzOWpSRA
EWKGuC/CO5AdShXgYJcpLqrkUYDuchN/GAs4osij3awGLv4xltVHpOjWSusrCMOlxylD+ywii4r8
YDQmD2IEEudj0uflPA9BEXjCoZE5CycCUB3MOnA2ilUbw7c2dgupgPBKBQT2zoSLEkNVhx060mHc
zcQLCgoIr9SS3eE0FC+3HGFd9u0RzqcgvdDvBNIIOrbw3LgarQaJO/402FX/l0tb4e5NkOLK4Xke
z5GOyx13jRRaSI5LLtaWmuqXou71ix4jzBdQxMmmkSIp/Frgp3+eihgV/D280XWwFcNl8lDlQbta
jE5YrAEbeGdhmr1LtCQD9ZMchY//3hpIUjrIr118S24hj3Pb+Wyx6VVJP5MVIxQdpmi9/TFQTNbb
MwU+FIymlTqIRo6DVA2w9TcQSxnG0SfJP0ALEaHLYJjdfPjldRVuY9SocIQiECTomY70C/8gtGoH
WWhFV0vmP9nmX2oWKg8CnpsrTbqT6dzcCJ84OPk3eQoQA7hhXwNEvKe0H0yfbG+9mXrEV8tvXaPF
stGbBF246e0AZQvp8fJWiEB7+s3E2ajaKxV+g9Nin2csY6XzNqWXRI+daSvDwRna4lin40MrTb1v
WnWLhzL5FCcoAwaK51wsy6svdp2V22xEyzKHiKyFG2etoTt+zW3DeGwH8wkCZ+szpVYPTMxoHzv6
/T8iULWqxtH6nGRNv0+olIA7IMwEV+ekiN00iaKc6JFGpH4KCzLlS2bAPgnfLYlMFaYjEU8rZwjT
YtRdkc/ZDAYY8NYNznNrzZvTpnf8dS5BliOMM7QOfHP4NnS28gDUb6NOlg6ajpBgRx/CTpuK5pJc
/7Bl1b1T/NJ6JEd0tZ2mfKgs2E6vnh24dNIk5mVMQDcA96JDfujDpypI7ZXmyNkWYcQxPcloC+9m
dELrDlS/eu2jrK4GGis/hlYUwlSEmi0JV+2jVhf2rgGpSuqaoddp3cpUUAfqQoOSGjf37RBqU989
KV2/sZGeCiECQ17ORsjdW0U579fgkF6A0GtVFWXJ5XRv2zZaeOdYsXcIKd2cFN82zuD3or0LVnzq
Mik3kG9aHyDoqGFcNiV6w1JjQ2O0wbNIS/a0UMh+QeGCIpg4FYewUgv2SG6wWWxiTmA52qoo7Gbt
IhR930WKemv5T7SgZcVZJ7v+pkNDkr39TxhtqxTqrYOkWpgWyKw0hMGbWLiB9WMB/uAg+Oe8DMVk
xx8uC2HdEEzMdnqDys4A1Tyq9a0pb4Q/KFwgkb714x3HnRjGY5hsk6FEgXWBgwjwhwOj3hqMd7MV
Q3GYY4bGzyZo4NfarPSWRA5gEt9U1+4E34gLwNIhe2hBUCoO6cc4deX7xWAAXRmKViKjAR2qYDyF
4GFc+648zPP0iRMVoKO5U/22oaeGobAlelycI0t6EiYxlX7DL4keQkuUeKDGfVt66aCh341DU+3E
sFHBWRctDAxiaFfKBy1xg3sxch4hXNZfIrdo7hOleSqNRnoJq945ifUgS4GtzIdUP+oexqqVv00n
WebNJ/1/WP5LjNdV9aeAHNpoe3Dwh8WLCQBwq9Euf4mNLr3YUQA+DDDWh8r2v3UONP4avcswgRd/
NSll8VFzPWSNWtoJvVE9uFUDA3AmVWsdbuavOZ9sv4iav4PS/VLaaXPTGlDXg80mPLTV5KtLxzfi
TppxJ5nsouTAAjSCEOBX2TM/uODnYbhq4aOwJ/GdMk6/DoG+6YGSfTSpLh4MMLL7AraHz7pxLxYs
Jdna6mPaHWHr7j+EPs1t04VyWfNgPykbNBCL/sF0gGQ7UEQ9R15/rE3NPPi+Wa2GuGcrWzWgfRpJ
34o/p/hMiL8um+5dGjb6df5bT58VI+gaiPJ69bDYSj/ytvpAFV4Wy5W/ljfGkUKPGxxn/aGl1hh2
dHnZo7IXlcPFPpcZJ283kGgVXq/R74BdZZvKk/PrEPv9Nowz/dnKkPOT1dD7npBh5B+S/mOs4nsv
d5rPmqrL65SHpwdqFSCf+YqcGlOP1pGmqHe64SYrv9XtZw90zzZ0xuSSFElwgexG2tqypT5ndkEV
uCisv70NNEbJB9hObs6UNHSnbOJYw1sVkFzc2nVMDtG1E2X2wKjO2BKRzUSGMgUtE8kTtfRSFvp+
ovVZSnODY0bHupfpWqLsttTa8jGnlLXECc8SI4YIwP4s5i0VPuFJKcitADx87vraWwvwhYBhJHyF
NoOd+nxHDbrr0ixHLxzmuZOIEWiOIpLBaJrRvTD1QVVdB5JyKOZZiKlwvzlw+/HQg8ijvaQrxS3N
5LT9LoWS+kVL1HaLpKJPN9ag3YtDTt/mVU3SfQmF3GwS9tgaTgVPeJdgYtMWJlNHSBntCajLpunC
UThRvRdL8q8M8RD60LzetexVbndbMuL1FYKr5H6YeP27wa12LbnWdRP0yf3i+GescMoa4EAXcZa1
CFPalHZFKRovkCxOPSPm92xiz+kkPYdUTmr3qd+2R63qi/vIJukewzz4KFvKU9uVzql0KjVdWYVD
U0PVW+5WruWfpyJgtoqAObYmGUqBNGw3wiiCCtctjTVS4Nkxhval9iPge0phuJfcfqKvyrmijuZc
ew+t3I02kasOCjf91MpRiyj7ojuMWvFJBDoUp4FgTAv0pX32yjpAeG+Ki4cu2Boab5KIGWmk5P6V
9ifJSOVdSUvr9JDSfU7bAG7QMPnWQ4cFJ3ia3FvwQaBH6onHmDlCgOdMS3kbkYMJXmnA4H2rDT4F
lt5MjNrOFene7sV24GTAzI0e7nAFfju7doJPbmsMm8Lpm6PwGqp25LNVPDVxI983evgpy4LgEypd
yj63bFq3DYQYXwkZleDcWZV3VxZqdLHL3t7o7IS/tmDtBCGTRKsbu2KfPk/+f2yFNl7ZBMB1Q+vG
L42uUuh9bDqwsMrUgSwb0TtfLdXW7b/NQ5uj2yk8i6MAaGU3X/fuai+wyd/12c1Uk+wm7OLsn04v
cXxgQVPI5IA2xz7W06xlalclyqHv489WChNNp+TQuYOOcCZMhK+FyFpNZ5Cm0plX+c7mnUMEB13W
7JFCilbLjGWV6fe7RMnfi4UPRKuQZI4fx7LOjzCoZZu8dLMjyo2QZEbReOdXqbofqzw850NbnyM5
b/Y9uuBwHkKCK/ObfJBDJLbtoe2+5mF6RYZkopN9KRDX8FalEd3lqex9RZhOXZkg4J9bnf4WsMns
ictVq7rK3XyoZPUOXblhI6mNvnnniECA01JBPiWQHM2kuWyKtsOt1oHfm21e62oXGxZWGE7VO0se
kSmIpDI4iCsJ46Al38Dj5GvA00DQpCBqbi6vq07122yKXRtCjirON2HgjcixMIQQfoAsGh44Ho/j
AXjYBKZRVPcbUHCV//XTqMvYzS03PKQkvmkRWCZhEhOWG2Goxx9tLyr2Im3va+qPQEFsWIxIAPJc
LE6Xw3tyrTCtXit3Vv1YTjRABtKTWRyYXxNTJushGd2DbtvGfoBd9WiOjXUDAFuxB7TLT10tPaAO
5SKV7epHDzBUWnXtNwnu7GkDVDyrDgKILSJUF9lp1RPyUnSYxG79QJIdNgZIEz97SQotoK79CFEB
gHz7MS579doJ+Yk2UFbvhlXhp3tHVhMyChCqh6TnD/X0L138Xw4nUcpK0T+If/DLv/UlVjiWWNie
PojRYhexUYCOpB2gvXRVXOiTYAdAlybxx7VV0EYlhpYyBpfK8v4Wo4EusCe61x/rUB6urZu2T5qR
hHuL9nCY5XG2Zto/ht7ss+mFWo9APvdSrJl3CINtFn5ctzLomBxMZ02NX47pC5kU/cpIPhV9WT+O
7ctg+PUtGj3IhnU3OJC2RafYVwHNTbbFYfLAsyqL8tVWT2dFqgUHH8Xv1RLMzcJ2o/4ioEtNZpio
+HhfZsTTOziTADZVo8dfzndn/NMg8FMkILY8T6YrUXWXzEiiG3OMVkOWWjDxPucAE54M6nrPXoeM
qTOG8lmE9nrk0KwgKVO7j7pFKtbYij+KKbcvljm2JzESBwAwysE1+a2WP/Eg7Zxq8GAQMLh7HN8A
EsGh0kWrAOaaUYt+BHPWSptgigLLqFi9FR7JUFoIcXTjqdATeW1DBrmHFwLtIAtG4UQp+3s6uutH
OdeDU215fKsimaEz6He5CxtGUAO4WoBx4ps6iu+xUVfFjupGh3zJr+/1/PgqXGKmoUBZHRm0Ck5F
Y3lsfvRG3V1EhRja2nIb2no2F5jLKIvOtNfSlDXVm8sM8ivFPWexGT1QAto0qKGBCrJid5OkPpCl
X9jYBSUbD499phpXAZklseTvW8EzxqOsptDMFU+SJKLZN7mobj0+CYMUy9G6sStobie/GwQ830zh
KuxOtLxPhejptmRNh6K2Uzgut3HUG1d9yLhnCZM4xGg4T3Yx8NBxnqEDpcO3KfeG83IY25zGsVDr
z1nZZAWtg4zNroS0O89OIk6YlhnizOllKkn5rau04NxYfgEOFPLxBsQUkjCp/8lPky+Awzre59f2
Kd0qH3s96T779tSB53rRY18Ow65VfMjl6yY41057qAtdXyFyDtnQdIhpmrlJreXuyiBXZoewCW9m
2MOtQXkoQJN5I0y1Y5AZoxK/z3QnPdAahMSWUZUPmaujdNxRt55LJ2IclfnPcVh26UmMrQIE1TqZ
4sW4mrqUCr1FaaTyit0gU0LRjdb9XNk5ZJ7wMYZxe3KoIHzpq4mXBLrs+z4bFXTsEFSW9DG4/+ek
fmJ+nCYl5PS+jNMk5zeTeti5kUoIa5hJyYCXqqTeyNStixz9E1lNSduHbCIhYfCuNC6xJ5wOjRMD
2Da96LDYPOCJEBaV3UbYxAIGLVrH1qCru5j2k8KmpJPEqEURoUJCgUZaDuJMHLxEQ7LRLLhjKPKr
Q+k9GTjDzyE5xYl5uJuUXpgrHCJkWSU3knhV6wA7F9u7VfKqg1gkr+nz/7nwsojldTZttJfFItZZ
XmtRStEx0Mb7d/aoY/M/5mF4LKa/qG5OoBR6Xea/t+32b4cam5muK5ubiG3Uvwetix8AJbannAbY
1ayX6Zpw1gV6a9E7id6mqfblvSb161n/sqOncNfplbVZBDRp5TpBlJjf2EzLj+xljloWG8cZIiHA
EzMCo9hkUBHNyIqyK0kVOMphVAI4phJHWYVKrSIlWw+35TB22nDLrG3hZMFNhAqfMI9ghfZhQbPI
Eh8gfagCOGe5wEnAx0zzF7dYofd3YrnFLM4ypXy73LuLLUuCyr/nOxGe5spSaDvWUQq0x3fVKVGL
Agz6GIuAqbq1lKeaSJe2nu8k66WctXjnatUyFqWxYIrWGlfaigsJr1WuIf127yXT/cuMO+U019om
+lFK4N+ESZT0xGEy1RUCTHOFDgKNebgAumkblizlPvFS726ULP+D3rE7pdJvnQMlCz5EJcLOGh0y
R+G1wrHYemGp78QQZXZqP71ibESwMlLIlqwyWwtvRwMZECw+rt60VFt2ErgLg3Iyo8KPlafc+CJc
82Ioqjgj9xwxKvTqUbyqWAHNToLyY8+niyaewv+ua50MWmMaomEbXOZT5Jk4hbnwIs7gogwukIHU
5LEBTGbGX4qvmSfaiV8P2jQ0xqZIAeBilB3JhOrVzl/HXemV/3kqQudZYoHfjpcriRgFaMoa2ueW
JMTPl2CJC4uxZQ0yUpDlqpZc7xJV1KwdvfcvyzCYbPk4RDQDqv19q3T2/l0IRce4Ws0xYgkxx+q1
EDUWpEGmpcUU4Xy3tLAtDhFHpuivSLO13WLPSdZW86vMk3bc2UoChyhImlOIEOJJnP1u+L/Y3q38
35fy//Qy4sp3o9XyAv/7MlHScT/5XcwfX42j5nSdDsO9mDVfbl6GNoB/XPqt73fLvX+pb+Pf+MTU
+QpvrOLq8xVREaOzVxj+4zX9++u+vbpYRkytogY9g2XtxbPY3r+qtyv9D9dPYkAP7/9Ab8ZvLvvm
VLys349LdeT/leUWbEmD9JRPB3HWGUbyfvi7EBE34clO4uyPc5eQJe7d1f641L+Y+26p5ZUuV/vj
8u/m/our/b8v9cf3pZGkBwi6IT2f3vo/vtrF8T+/Wgk1lYhOhX/8pf/FL/3H9xR1PzJg//Y9WZZZ
3pPfzf3/fD/+uNQfr/bb92N5lcs7/8el/xiyON693ctSJpxkQeRB6tIge2evBh4gbgO757XRVWiP
gitXgB1i9Cd0TNvQbh9libMVgcK2eLs2pNdh8i6OeQWQrHg0A8TttAxkza8LiqEHU88aqj3UJMYc
xYqq3BRaL18lL+0vUeZJ0E9Yw2ebAnedBuoHB4Fh4HOydtdOBycw7UsYWzDfMxKHgDZ2Nv3JsE+9
cGJVqiRznuENgNkivVHmaBEoppCDoCqZ5adlAVPqvDuonN+t62gjDGoxOqBu73gvVaWYq7Qbm3PR
af4LJeCCenJqXsK+8F9Me/gGWzOaQtMoDSFzoO3wTozAwcMcSEORGOXaSAYKziCxqhc/yZ0TrDL4
CXZ5WUxCU5Bhnd6c6q5Xquse+NCrtV1ORSzpjwoyuRDCmABcIeBwA55mWCY2tulKe/eTZzfaS4KY
M3Wh/KmVI+9jX9v2yfdDdOBLDSIjl+211if1TnirvG/XQSQpJ+FV++BDT0Ht3nRN8BcUNZWpHJpB
8bpKQLd/pbHtG+RLyqMvh7Co+8GkhZB2X620X1OaCPZJiQaWq/XdnQWD7R0iDKegTfWzI+dqsNUk
qAWgmrktETnEMLdK+SosJgEmdM6tc65rBFGndfJ24hEm1X1A0sO5kph8cYFBoCold88uxEBSFjxb
ZB4QubuQbLB2OqLnd6ajg92r4dEbSchYfmZ+QOhMhayxSxAIZGiapKOhiQJUNA0L33b3wM7VDdTy
xgfTQCYTgRb31Quv5H70opSmIIK1Hh7dBBTuVgSnA70yUCgZr95hLHZh2wc7EZyOtA8oMLTsRLCu
69oWFgN19gJDbbaK03pQwsqsLCvxNoYCZC+Cs6xwNvogK3vxK2gktdBTkryDWDlWnWrDtrk6iLm6
BjY7aw3tYEqodhmFT8afl4tuU5tecvIJHx0T1RabbeaYRtKTIxlIJE5mX8+vod5Tsx3H8KPWVcHB
iIp4K7y+jNS8BPv8UXih0PtOt41707O8uzq1e5PbPtxYtuIiAC6Vzw3Nmgdb6yDemYaZViu3NLHv
pX4on7WmrJ7bIVl7YRY9hqX0ogM1O9OmNu71LMrWba33KNF1yJK3aXeKHDNFciz5Bhdg9FgDE98n
E3g+VnO69oKhC3dg/OFZcQzlYxvBjTSqSXkRw0bTkW3glqhPGjrukD1n9JLmFgDvvJKyZ0OOYAyF
BOEUR3Rm8X1xd0XWm0D/tNsQlzpcRKr+oIHxPbYm5ErC5tNi/GDJXrsrPDi6hU0csgQ+qjpySAhN
c0WcWpCVpzgeQ2TLUsKhls5d1bbyJXBCf1I4exy1DmoLha6LyDqpTcDH2TV7kstOxtGC7f8sDsIV
8NWdh7WcfB0qZMl8gEnBiHiiERb+ExBtdn9W1bzEfUbpA9HLL1mTfYZmCaKewUCBp8rqbe3pw47K
QkHXzGk5qFFVoV89GWu3evW45KlXUQN/XK9l5c1rvzd+G11Rdf/cl06yN0uY08bA1UGAqhsfGh7F
Vi8IPo73odFvgsaMD/FQlXsrq70Htv7GWpVy/T6L5VtK3+nGB5e9b2PzVOoVbbbgJNZaVI2Hxs5O
sV5bD2ZpWA9SBJxZHcn7CpuS6VBh8i9nVflD+KAo1j6EZ/Ca8Ab3Xewe4ZCUoMPjUOpesZcsL1nB
oiBdLcNsd33YVCtQV3UN3zY9KvNpllFlzts22tYwg1yaqdtFnIkYmxzxtpbTaN365JMUQA9pp98l
aSDfCwsphknQxLdAwxEgHKUj95AQwi4tbLqlRJTnUsQrpop4r39LkYW8LbL3Zo2uWADmZSNs4pCm
TnqvWR/QVY/ubMpY96m2ThEJf7Yj/TmEDuFWxHX5oZtgoAYNaVep8soPcOnR6U0PEJRBbM7dzMse
HKXMHth27IdQMq82lAZgAaBT5Ev3OBFAPubWqG6sXJY2/lQNHPM+PUYeGAzdD5qJ7ncFlLDcuqVt
rm3P6852HZ7iorcfGtvp6Zbw1a1bBfHnVoo+1YXUPfhDyVsJcSlV0DJZKZJExSjVBhgph6965zZ7
A7DMIzVgX5c3rTeaf9uSeY98D/QbyVQxLDVo7FW9P8Y2KQi9DtMnYQPbdW3VAjbEnHtgHGXpQQuK
8SIPkr6nLBI6PliOxNDumzLLNnAjBi9W1VUrlOoqkDvVtbU6bVXaakchZLD+j7HzapITVtf1L6KK
HG4bOk7qSR7bN5QjOWd+/X4QXmbWbO9T54aShKBpEELS94ZbsZEbPAK3rEjphZWdWJV+zqsOGXRR
1htL4M/URi/VDOsw4UrmQqiebicbr+/AUXGEtJT0M55MrpNIuYugrXVKKlN5xXss9gYNQY1Al4xH
P5VcTKLmS28ud6jGDW5fSWm2k7r4dQqXVWrCu2o9jr+Nqf2mmZ36VgQOeLs2jU7ItuQHE8CwOT5g
hTo+hIy/znrbjhiqh4pXlInmmqjX32lZ7V+mBsH6Wb1FyBcxFLt8jmR930sNuIXJ/Kr3WnprzKxU
+gG2Q1ZR5ncjJMX90A/zm9Ri56Ac+ZKo0i7PNedqeYkxmleRhhXrXCtDuRbSaIKjJRf4NXVi3dmB
KNaPW9lUW+U+UBrFE0eJHUo8y6dRQd1yK0Mhr/SgPX4pZWbKJcCsVz9Nf6VRp/wynHo3F11D+HNw
dlBR8qcuQuR0dGS83lVW4opegsKXODip5vmXHPPO0on1a0805Gqn1q/JVvIvbacEe1Xvh7Ne90QP
ypbuzC8g9Pb5U2sZ+kvd2WCrQL9Zvd3etwwrEN0GTWcMEXzzpC08sTf3cTMP50o9SkOb3qnVaOx6
oJuNjsSm2V8UpW2uKQJCL3MBa9OMjBFskmWfwqEK9jaIEG+UW/NhREfyKM9xgUuxY+LSBsmoHZuT
MjTF0aqK7DGEWoiYWx78yALzUuV995akNWt5mT6c5TybnuyB7lHUkKPp0QgG51UOW0xfIBWdIqUM
XpAG/p46yOpZWT/dYzkf79Omi28UozEfW9titImI3fesGX45+mA99XjCMJpEhLyWzepbXh4sHNJ2
Ck6GL9ow3QXOoHxWjFzxplkz7mj1xQ3SSfnBziOA8yGSeUGB1VVZjG7WWMn3HErPoqzQXO0YNQ5r
rG/KtC1YzI+7Q9krzZMZaiViU631ZQrN69yEEAUy804xs/j3bDTfYX6pb7NlB95A6Ocaq/jPW40k
H1FsQ0AjQqcxJPgidQlkdk0BfqbV96iWl797bZGnl5FQmwxUqsrsWZFr85eRGHvL0pRvhTNULo5R
2aNsxvFJNqzqXBZquu/KLnFbn4aqdoZ+WhhI16juNLdV8gYrqRFwBOA0hnwo1Kb1F55l5EWB0+KB
XdfnrudsYA0hCdRGxUv/mCAx9gL70UL+IEIQrmqLvYIWxINaTD5q/oV9G+TwHDOe3CWHGE+HW4Ey
HYIr2tXA1RVmSzHu1g9VYkwHJ0I+PvDN+lj5dXBnqWV2wuDduXGKJD6bYWhfqjL6bZrIxsijdLtg
XVFTUBF+L6uzyIlysRmWGlu1LjS/JYnWH7eirVoY9N3eSUY+so1lvGRq7lZzNjzlSw7vyW9aqE53
g9FhZBWqtasBAzuLrD3JN4Tzvs+qnt3j7VZe8UAJ3K5osqPIplJXXlMVfKups8S+1BBFYicRfTCD
UucDSkgrMMYIEuVR0HvVNLS7pNHs2yHqh9defx67uPkNAc/lgwSYJPqiFLZQ4UI+ggjedY7b7/mg
gI1ytJ8d6tlW1qJ1HRsPWTNdiyF0LsFwb0DMd+XYfCrsAHNB4oK222Muv8DewCtnS+ma5FMxuVkw
lwe8TruzoQEvKEa7+qRaDroXGshckXXGvN+PDXPmULXGncWo4lGFZPFoQ6zb9YoxnbeyYk6+d6Nl
XebJHx5FeaKHj4ZZF7Az+Ei7w2idUhQG78ROvHd/ItebAa3NEZ4fmv5TijDIZUTp0MXhuGEGH78O
fYpLuz+9+laRe3bYfBXQSBTOFMSaJGwkRF5sAKhRWIbBsQw1TOmpIsoF1hLbRvusON1dJXfhjSaB
1pZ8+l5GNePOUPvh3ipz6cmfzAfe6exL0aH8i90NcJcl63TO3mdUWui3kplFjKbicTrPUfCElUV+
Gzq/iiyOb/pYz29Ho74qcdnc5YFi4XGqwFVX5Fe5dtKHrqhfShPJkMEur/NQfu6tSbkrjEK5g/xq
7GNJqt0uCONHP9GeykpWboYlJzbxlPL/7P4i4FY2dmZYcS84rjLtLoaiYkhrFPAWUovniSWxZfDG
t8lwrbGt/66UdrQLMP54yP3ucxdp5mHKu5E2kOpvU9rgpzg5N74R5fuq8i+6noynhJnDTWEY1rFp
MZAbE9YCLOJHZWZbXtBnJ6d1HuOicH4D8ellA8phMMC5gFz5Y7Q1ZtbAgN5MmIBuT4zpaPI7IEPQ
xFV8vfuu5+abVCPRhdT+Li8LpHID/EJUpZu/Wb780NBBPtmOj7SUwRd2h7ovEM+pCty+mOHuFiwq
LkoTe8k2GyAaE050mlzfBIVPWDSqnM+zhiOuesiLqP8t9cM+Z/4Z7KTim54+wNM2bsRmGCPzBp9q
OqK4ehwHJMzndghdFXbJjyTTvMSf1C+BWd6Z6Mwz90LoHs6/f5xT23wDBgMBu6+/maXFTF3BMrfq
Ju1pqurvEEf9E2M55RQWzS71++gnDhfDro/K4BCpEfezq/rncay/plENiBSk5bM/qxL6U1j/0tec
4cT4J7yminuMWMs9uBgkxJr4qskV+gBqOL1pGRBFR2ucL11V/2zB/XzP4v4xmi14TFWm3ssR9jVO
FUn3vdlmSLGlP4ukNb5oUVQz2fadS4KPwNUKwxcbTWIc+pRPdWgqD8D7PolcNVQNg4+03ZVqsUQU
64cNSxTJiKFGTR4fpoxRszzhTpWF8kupj/ZOjpz2psO8w2tz38ClpvAPeQOFo8DIzkPxazwsYdpz
sYQ4nZ8j1smPqF76hmbdF4Hp7BLWsg5ObjFooatuHrZCY8n6YWd6hEXLnYmkH/ZjqOhBnMJ9ukO6
twe+JlfDV5Cj5jcwF2tiKfm7q7Bm47/ryMlofrOojB7N6OLZkN+P6hjueN8KsCOmdc0q/cfQ+dUX
WY7DfaA241lYWUHSN2uUzHZ6H+oef4EVHg10FEbXvX8OsSZ4qEcIQoj3hd9DZoXFVDmvpmNW0N71
7FhFtvOWOTDumzr6zgKa7uKr1d/VMDfq2hOKw0KGWKSECrGkDeZtXnz6ULxVZfDkopGGxH0f7Zxw
8fNQA5Zo+qnZj4tpuZ1ZEU0zTc9TImdXNavyaxIZuO0m1TdRgxnuQn0PbdCK0BPzQ6AF8DMwDrr6
laqweDlXxzB3pme/qrGuX2TLRlwF1WwqvjPQhCTK6vkwF2+TwwKXY0Wsu1lB+ZaoWez5QamfxV5d
7j5JTcv0M0rjT+nwKEp9taruExuNYb8rwH0gudGenRbUGiza3OszDXLKoqEJDUP/AaqTgSCPdJL4
cEm+lB650OJJbGpNP059rNyLXK5GzQEL6VMaYgfmGCZNEfO9r2pwkqSw/TYbKvAzTVHORug7L2XS
PyB23n4DvTa6kFuGO3sKrNt5yiIvsNvki1UEBwFsVhU4VgpAIVz8NIu3C3na/64xGzTRISqMC+TD
V1WK1Bu4k5pXaE34PZXeIAQMXzU9kvYQUM0z8o75vo46Y1dDn2Sylhtuj431c4EM4uOELKwutcZz
Z7UM6bXmm1YYAALVutpnUg7JmX+5mzSIPmUql4wFbPS6BMm3SZpD1YQXBYWE+9lxmk+lGd4ASRkf
maq3nzL9IQ/y6tVikfOZNwxSBaWmmvgPsz89lzl3ITDT3lODscJ0Xs7KXatIxbG3K+MGb+Yc/icW
ULBRnsRGcZCqaGJkshgb9olrQ9X0gmpMD+aMOaaoUw02uEYZna/lsGFSuutykrDHvh0PSywY/vKx
DBlA5Gx3AbcIjpbYgKqLL37ifFktOTrzQSriAjpyyC2XjOgtSnysMhBsfRNluYqn9YeU2JsX5vt6
UgHPp7DznTpJnyPh2qjV+o3kDPEDcEyDtcsk3ocwKQ7aIlowD3F4t9QFoRG7pTokB0OwPbYxiyCH
WCkDsKjRbVfskGSVpQKGctLogc7rn0TKYmV3TTl/U//ai2LynSVekT6QGTpaOxNtwp9ZzqKd7Cfm
M7rd2XEqmcCVpo7j7YwohjVHxfelLoxznXnh4tAhQYHROh2MuaaBuO7M+QH54YF+FVWjwUDGSl92
1P+9QxyhRvJD3MefQqsFVBTF2muEdthRZJtMVV+Z76jHqiCaDl/Qm3GvvkhgaK9SG5ZuUSrxz/SX
UWr6DwP2BG7yTDvaOVIvEci8g21p8ic/mZ+kALkmzR9e85nuomn1Hl2Xrtn7mf0aVbJVwpAMsTSX
ZC25y/M4vNfSsnng2XRnqQ6+9rJPThQtm4Cpwjmyo6+iKAur8hTquAvQLnkxg/IHdgXRXaJE+o2a
Fx1rldfB7Ma7SFBtoaSNd3jekAc9ckHI18x42Y4hxlkIubGWXsOodZWWCeKBzmO+TKAl+4UwEqmI
QOulUz1bStQf1QCHoAzy/jVeQHX2BL1okKYc0QI6b2iC6mup9pY35LpyFE5oE5LFnmzhyy28zsTe
caksL5XrpXLTAJFXkzF6cAq/uTaBehqtBqGTRfE0G328YNP0MaqRM6XFLp5VlXURO0E9A8dtiByI
ve3g5Je5KVHZWg51eqI4KNS6jd9rr1kvpYc2bVIcO3jqCC9mhzmoy31hpDtcMumvnM64gWuJQ+aS
FX2YLAUHtLiHqyjKgr7xktCmkVqL9kwBNUhW4uZR7nWPj516vynpLUVBkGr3peUM1yRIXNmEWcpS
Tf4yMlZ7jDWsbwXqWEv9T1Jry3f6gjvWaYBe2WjhUWRHM0ou4lBpRHkuh127C2EQsVo8J7eypqMu
vOUzrZ098DjIHyy7tx2RlpUQRpDRli28Opo4nm4MFtBeDYVOGE1k1i60DANUAp6lVYY/5+C3YhXS
rxTyoJZLWMS1LZhYLajvtCkKblILJJbRhOVzViQESWcz+NkMv9umRPfuP8fo2Zzt8fSu7+S60M5R
8tj7Tv3ItK508YVpjmtPL/KKAyKuXXY7ujUyLJlHT2umzJN1MzoIBKrYELRDXqmR/5QJbKmoN4C6
OszL4xD1/IKppao1Bi8YsVNXksCC5n5bvAQ6+FORiv6mtr3SQFRCj2WWVuHStUNnP5RG4TB6Cvrv
qW6xmNCon+IW/tTcRQVDaLN+7WqfJXcqjBZGemgEBo9jMhSsDOGLNxmRxmfvICrovjqhDJdLF916
mRZbbVjgBDi0M16G2ZoRxcQm4pNW6ASZllpb1VbX7V0clelR7EAnH9e+FF/MUrMwD5GexHhV3Gge
p32j9dBSl/sqykVR1FhP660XWYMaYqe+WII7fmvd+LAaEs26FWOhyNHDi+8ojiuyqtUU+wYhg5MY
BGkjHtL6BAdU7LW735keKK9K5czXqTOes1Tqz7kTwfxOB1THYBUUrLbjGez/TWWtTOCl1m5Eudhs
1UQ2ixMEkJq8crcdSEKmRy2a050Qwg06v78jwLlbDVFFmdDE5VsZEf9G6liUbTvskMU2E8S8u5Wx
aCufhzj+VqDrqTg7ubUf9JbVFQFFFwh1AViPIOpd8Iu8F0VipygXqQFqBfI90EDeyT//PUJUydQi
1HZb7WqpLc6l9fmhXuhrQndx9NPqoiEXvUk6ivJE+HOhvQb+GzYbuE+Asizu/kRfYD6OeLQeOz0Y
3/RuPq7LkkDO3SBKjLu8q/V7S+tAtZcKPkZWcDuDIvskh3N8cmaIgXrvHBggyTdRV9infBrkG6kP
/leKKbR9+le9wAhuW/GtnpCaGh8ZfKPZU9xKBXpIYkBiLXEJ35j8sxiQmFGpnwJfaVyxd5As1Oec
8QHzLRstM74VDCchxS9Z8emAQtgxxyQrPixjHvdu02CzoKVhtFBQgP9L2C6j5Rbfip8wIlk6pA59
i9irOVV6jeTsqJeB/mAQDFsVUCf9Lmwb5faPACpZCYzDrdippkiAT2isHVkpaJ46p4VclTohampk
UXBqn4rkkcBe/ShKkrZdvueo24t9UpYhVOuYSM2luAKn+peGGH6x79VlEmJnwVmQ/nNzlg5KlHcw
UgmQWImPknira29FFKKCFvUvlaxBMDf6t9avtDdrWAQGUy3eBx216rrtWFEctOr7+klnaV1G4iDq
/Me1ONe0h6xSp68V01TPz5zqZu6wvw6r+CoXxk31R8c1XfQLjNnJ7xW/k46VNZmHmCDwVxsfyAGP
aXMstUM23a7uhnGPO0yHsFlcZ8atA0PVK+LYeS10VI86LgCH8BchrIRTFLEQPV5zyz6RU41We/1b
U4gsbbn/7FMVQ8ciBhEh4cCkTebojhlGmpVuYkDZFdZ9VyNqtSiNi83AaPVPDRicWFSi/9M1+lpD
HLSdQxxgScj3/D3HlOjadVSJHirQBSAMJRcpVpSXOmrmvS+N+YEFEAW1iKk6Aw1pXLHXLMfkvu/9
1zChrow/4oti7cUuUb2tywe5t9KHtbaCNo2GVvNF9t0gXHSJ8FvctdaYniyxvlAZUGOVTm4OxkLA
05ZNtahZD6E93jCgckWuWiSs19SyU1RjHW+8gUT/p8ZSnlRRt4tyrHCnqLTdKqxQo5ex2ustAAOT
XX9DVm6+M4JcPk2D89JNqXwniizYCqNnhLGD1F5s0N9MUFeqflkwKB9xh5mgKpaynN2JF2CeCumW
EdajaP+iCMU3tEtV4j7bS/OPgwiLrO+QqOVgebn35bHdqzlLs+7/64DQn5un7Ve2X/57kJUU/amp
6ID6LC8vOkzQS2P25UVkNVnFcjqPGpdwgo5Z88gAsZnyvUnL8wzc0/ZliJIIC7VuAb0y2w+8gTur
0fqTOo6qxWJkNN9Lzq81p+lTdmsP/VlmEe4QqBmXv3zRxddbfPyNSMl2VVZzs//uGIehu+/pMEQN
PUVAKTKd+NAR27qO4xgcaGyKO8tENeopC69ix6QZV1xaoxtlcqL7IiPu3k/R1W5i6ezICCJGGsPj
cSlriOYrTua4PQo8bqU2hX1BW4HYW1a0h0BGT9aLNV++yxYKSVTENxaDCKQctHxnBMzVvVSutNtG
RvYXtprfY8Y3fCnomm51yMeeGaTEj0sEfIghWKzgJtW92EgYUK6ptlWPVgDHUJ3s0YWJXd9PucGK
SuhDkYlKhCItpnMe5K36vg3wzIGMhIh1L81eONbVs9pU2Dz7cvkqqVrsBrpevxUGM0EGuu1dkkah
G7YYM8TA3oB+dDRkfcLy3Ubek4Ujgkn+1wnDIG/QlfKTVOKmUDU/fMOfr1qry0cboYwDkDZ7Z896
d5c41nNiQiBuxrI85iwReXmTuGFQTHAm2SSZMh7kCNNzUYbx1PiU+eNLWsQyMSlsViuIuJEUgzWU
27p5YGxfBrGV77F/6PaRLSVeJWnMNv0oXjdh7RxGq/dvJx/vc8PBn0tGRf0iNikAYvQ6s+IugPfn
yV02osRjOJ8qlkJ2SlJnd2qQ+59iJTsitBrAbKQL9p3QE7UCnZWVHrbjTiswfwyUsTj3xVSse3UI
O7gwxSPDB85RJ4q9s4ax2mVqqrqWkuWXALH6C3pTf1JbmdgRFws5W+y2VKB0YJioLjai5nbgVrZV
ESmk9XMgida079T+66SNJkttEWcpKvO/k0ShuBQ7Al07L+hpkRdVRUqUSVML0fcVynF7VJ2ovDjV
2J/NtnzRfEc9bJcfJeHo1hO6VG0BCHGUbnR1sfgCvnAZFqC/tkDBzdn4WShmCXgjNHaOEUgunUW7
9BjtpWpsFvm2fNyYSFLkeXYegDqwzIuDYC0Twxb0AHHSYVbj5rOynJpIHFHjFgzKpVSm+4aIPvDS
al/rYYfoWhefrJhxXVyA/XCNOYczYAYlzF+sBfL1iYhbJ26x2KyV/FblkaxpUSzqb1WZF5qnUcI1
LOnz7NQsOOVJMbLsJG5gQdfaQqvkAQwdQV9MTZfbjkZEjqtVrlXXSbsboo4YwVK+3X7xMEXZ+oi2
3duerUykto14Llv2Q70uknnmbWj6Jx1ZBjwsCOfzgLdqkmgVIt+BKprWi05Bfk4ukZ0KVZq0B8PK
FW+b7dpFWdB19p8DRV7cma22SH045EP23R/fjlP6movHjpCZazK+xLpmz3vRAlpLTWe3h9fvIavB
KlRrjOlePC4Wu/PL9qC3rCjbnuiWlaQSQNr2wMWej8c5tuPlJZSpKFALcDVyKRNibQvkP9jUxOho
z5nUzK4ooCdq/yT1DGgzziwvU8+y4FhcDPruS034nsa5JMUG59nqfT6LkITuWuRIxfPZbte713xN
rnc3r8197/h7S/0x2Qz2+4Cv9rKJl/uhLb/zr+y/ysQRYoc4bMuKMlbE/pxKHggOy9Lwu0+c2/VN
Fe+k2HRLRyBSliDtiLx4kf9V519lSEnwWLY9H39B7BGnXX9hysAG1lXsgrRjFWj529szFS+xeLAf
yrasSH047F9l/+epttN/OCx0rIolm6DfRUsfGcl4Tv5JLvl+aUGiz3y3p2RSnaJtwa4py0iKQ0V+
PYk409/DJ+AWuLn9LRQpta/mY9OlJ3HyCsVQb9b2EnKX6/ssXlPRdW0fhQ9l25u81ftXWaEszA3R
FEXF7TSibMtupxFNesuK1PrGb4Uffmo7zb9+qVdUFAOD11RrUWNevqZr7/cxKY59V7h+iT+Wigrv
aonkVimMqn5eO/JB9LHvfkvU+nhWRl75ufd/bJ2GsYDCtmyydCyidxFlIitS/7/1xLHisERPvTlW
m9ParW6Xvnbr4vr+V1I8j0j05CIZAHUCwPNtuxHiUyPadqfg/KP1kN/lIKAxiy4sJaDW3ohOQuQz
YIsLgPJvF1fhNNK1r1vXKs71z+52+VBvL5qo8qHe9o6JHXHgSMS3J3n9yH94jz8c62cSq1jyZb14
M/8xlXJxXgbvs4t4CIp2A4ELdU4POgstpHGx/89g7d3wIBQDDHEh20ZctRXEuIpre5PgxkHcjK3n
F9kPZaq4i6DXxOCsCUN5L97ZXCRt4NEnndWvozTqXyeA7bMrRlu4CEnQ/Za3XlT3ne5lCFFVjRr7
3Rh0vXrxHJtekf4MNVMxAF2fqRiAiuTamLcn3WDLK/mdeRKNBrG+1JPmfEI89O8dEf94fZSi8F3+
72MEz6fV83jeGtPaxv6OecXpxc9urVWkRJnY+6+sKPvXqVK10ZFN8fRlbi8uTlRtk+JzABqWOUPl
rd2tVjHDQ1jAAcXLFC7ppx3yKb+6ZXQneiKRwjXifbYIs2xvZsrvQFOrS9KxCgkyr7r4KGqe/IiV
hru+slHfCYnBKNKMZkJfnd590hgV83XbvpLi0zgWcTK7Q1FAciWOsAN98GO7MSIlNo0B+l/L20Oj
PnQx7P3tGy0BZD6AVLwXFaXRUDx8e5kHQafm1MtXOQVVeGqgOqHIBdYYo4QoMp+qxoFKPlZH0efM
dcpQpoBBvu+5ZaL1ijfbMTo+RrNpMs/vgi8SqnVYcJbZrmsawxNVlAZtf2QQ+QCvG73m99tR8cSd
FBvGQmhnWGdxleLJrF3VhEEuqnn2syir4sjZscRyNY3pZwir5sxxHx5MOkgZMfGf4hVPi3CvxH3L
hTiuPKoX8ZrUTndKOpaI5nm8YaCUsSqn4r5ZfOeLkexZbkRNfnnc2/VJ4J73iFx8ww/pFXCHtG+w
jJjdFhuKcyyzXIcnWLpDyvbL6Dja3mim6sJAT9/TAD6Li383q1sH1u9K11dNDLe39j00drVAJVhZ
+Dtm2+6iYiVERtr2JF6v9ZYtc0vRtsVJPvRB6/stCj8cUkqEbcMSeUTm4hNmT1jeiIGpnx8KHXVo
3LGIHWIuRScP+2uXDXZ3mMbyUe911oFAiULbPxlD9kjgbKegZZMF/q0ZJ242t49mdi0ix9qLX02Q
9Fwijjvk0g9BybybFkRjWV4uZKV2hlFi3KeepKJhepLqZz2stXWSus5i15GFeBHFe74NDj6UaWK2
IOqsyQ/7Rfb/HmCsx4hmQPj2ICeFf2yi4QCLzFqnS//n6MPUanS38+a4drQatzH9XLehcdzaam7q
Lpih4SSKiKjzPRF9ypoUpSIvUmJjBhKVAhwsGD8OB12dEd/Az0dvjP3WcazDYNF6/w651cKsz0k9
FvjTsvrxdx1CNJMxNoNdh7U3rJn03Qu49aLipVzHM84sxyf6FJYXDdfJwvEkWiQAmAmqgeoiNOEf
FSU9iNdPPHEibTu1j+yTaHrt3K8VxG+nLLp5eVHP61BRXNmH3/1XWdg5S2g2um17vsxuOZryARTX
w9qd1UN/QLvyKi5bnM1sguKYtX+WU8QZrbGRWUIKv6phrsx7S5qJ5qfHGZ1ksf/dF15c9/qhXN8e
8VVbXyfxDw2liS7zs1nrXltLxWlb+ch6TfW6Wcl37wbEsooDZqnr+dqs3zXBd0lx8XqSF17Qap25
a1CBOxWZxUcCzMEhjWmF4hsv5r+NypqaRDQ7KKMDvMv2HPfP1RyZx7TRD1puMTYVrclq0hDiTYt0
evvdrxcPkqpSUZtfZtbijRA/jE3lTOAHMN7W/ETD+thEm6F7ygrfw572NNfhwrz7z6rVuzu43tHl
4y9S4i7KAL13zdjin/u329K7YvKKKqLb+ztSAI106fXsjZ6etSAU1pYhkZGb0WkEUIB/JL2wmIOu
STHQG/XQJNywnONdcvZLFgkqP8LILzrpKFp6orZowWFQcWtFvkVEfmG9rUMc8XvvOp3tra8Z7nnZ
GKjrTRK3pgmj1itzFXlrMas3WEiYquTcw5abXT1Wx4NKAFu8rlrWPht6DBBm/fYPLCHgTfH13ZBr
Ar62TzrUv1hznkzXIRDMUq/acDNMHMGWf/jnVnXf2rlGIVeMQUWzFLeZq7qEaO8vjgJOd9zuv6MQ
SIqX791Wto5l2+V/IY6ormsguVL9NNDz3qess53z7EE0CdEaJGeaea0Hd5ghCZ3wbwENRI8kftkc
rWgfWig9vntrRHLdFMYuVSvrlC0thhU5Z1/hfnMukS9eBrBSLR81BTLQOLHsju28vs79DSuDTRnK
jMqWTk48DpFSa1QZEaz/25OuFyX2rY1GSeR5L5KiUGzEUxMpjVi26/+y28x6LLvCIwL+BZckdZ3U
2ZGeA1eTygFQqO7jvjX8Z83O6lrp2Fhlp7oDUpTizqwjO9Ef6RXA9ZNIrguV4uGvydFugouhf2/9
dDhvcz0cDxiI6Wa1+zAJnFofUdY5RUVTmZ/hf2b7IJ12qZkBu2NJKZR/6+HLSMDzNB2N5Tki7QOI
QLQT0W2tj9gCh7tLbjp9WX4QY8BlHTVdNvmymRHB20dB+kkUiY1e3fS4AZxF9Ty8Og6XnC6j4HF5
I822xmwie5Xnb314O9YPKhRQL84Pfak/9K0GskUirGpZYCMaZXQVE5oLg4UgrU46eHBkN8OdXtN4
TAJ9eyZb3U6qFbwzQRM+aLaZPHSzpp3RWb0GixNXFOfz0Zein4DZTC+XeslzKtSAA4BJLOZbDaH2
oHhBO9VwW73+ky1LglloEWluFBgevPz0End2eNI0TTqafpRBryVQUcy29tiVdcn3MiKAumRx2nmL
VKM+qHO0wyTUv87Ty6zhlZeD+7tmKXAn2cks3HgIv/XSxAkB5jmHCMriczL9bsBNX8u+NK9GS1uR
0rqDuh2h1GxHzqcGCqsH6lamh5N2qx9oFfg0qQkeqhRAxWynW3yqb3ImD42MuIqKCkAkyTo4BePe
jmeHC/UiZwz3c6edpKCOv5b626yF8hHbX9NLBulJSQI04iR4M1rj5XmpvZnhlx7mULOMh3FQwipg
CWpia0vg/3czZEfkL+F69/VvDVs5yY0VhrYgLT0An7OHpFngVmlcefN0UBJ1vsh2/CnqRkhNGZZI
6LnLuzouhoOp6/Ftr+BcvXj65JLJu1qY93kQ7MqJzrEzbcT8jbg9KlgjemlcahgXB/k5n5UXrke7
jMAKLo5P6JH3r/B7GJiZ2AKFk+AFGQ4GazW/J8iIYjOkAJOrWe1dczmDOI0latvtzzmHqYBle/rq
FN/GEmLO5AzWa9RUnwy1hT/axtlDO4wgJMPZvjeHKXf1yGj22wd+nUYhgp94M+wHt0Nc1erK/B4t
N3cIuAk4/96oyyPVFsGKwApTT3y3O9133MzUJtfsnPE+DRXf9ZGL9OwlK2vyFXZCCcRHPUsZXvC4
HhLuitRpj8mP6jYJtCyoCx1o4lI5qDkakjO2DdUxd9JdancKfplJd8rKHgn6aEy8oEtMz5praKZy
tMPBN7jfNh3cq4uTZ4DUeLqVTsyM+enCObubfEPBhgctt16qHzGCgMdXjxo2ZS7q3ZGrOka4a23z
0eny+Iboir8DlguSWurhI1hNwtr2o98qMeyOMUYO8b4dQNuum0k3cYstrnGqGjhtRZ/aPsU4uy2N
XWVn58RKMAEILHxRcSgBVi+F93YZtI+zXrePTVzv+x5ROpHT8lG5zQbtnJV1cpssm9RCFr+ernMB
nUd3RrC4wS+wIfnjPCenurDGy5go+18GmqIAyuxzrPbaDYL41Qmx/d04VoULJTjEgNngG0Tk5jDZ
NCgbcQxP98txJ1WzcW/U/dG0suZcDwWgMj58NyK1bUo/gimkJXuzwzt1GMedjVjl1SfX+rLu1ZZR
oMdrvxSYBYFkSO8do6jd2kZd15gT56RUcuMhQQi10ciCS6j1blDa0o+kcC42zqMTkh2t3Po/ELhP
gCDUcGaKqdWPcRwftaKApWt09uc4iZ6VAg9NaQ56XOsagnoWWgMDFhYILJfyrq1CpMQXEXwpL40T
HnyEqlDyc/+HuTNrbhTZ9v1X6ejnSx+SIYEbZ+8HodmybEt2TS9E2VXFPM98+vsD1+4auk/tc+K8
3AgHYSAlIZFkrlzrPzR55lOsGxEgDAvcKqXiH5PWd7Ns+lA1wlslCeSCoEe6tDSuhlkVj/BhIaU7
kFALbmPaSn9jeZ6+Ktr2Q+fluBkl8QelijaqHEokOELSAnEb8rWdUxG1H40wD1HM8HCW8ehLUlJz
DzN5GEqEhemi+SFOtRqbIucSpM3d2I7NvoXk5/ZYHJxguV3KjiK0ojiriDr/WQpVWaUtqFhYvbMs
AOM0WRPVNTGCbWLFcmPJ4VCn8FnByG0+NyJ1BQs+2GnAxSLP3jVzHFAjJUxpYaZIAILY2yUUOAe8
C6p4mHkaDZaQsaqvCz9YORGSn6K1IA3NnREcaLvSEO11gd47q6n0L6XWjjsnbaqVzMGyaHjhxpll
UhTn5xNZ+gSmPkVaHuc7c92kcYMr1PBAqnUwLHlbGx5KhTWEHjS1w5WmmYNrGoDP6vTW0qPiTaA0
LwI6243HvvFE+Mu14sFX8nVLj8GsahS0Z2ulByUOV8rXfG8TZyvKAqtMMczN4gU96f/yiO5gKrba
gIJCVbtdbLAKjIt123ckTNOcITvOLbdVoH0rEAK6pNRWhirMe+HLt45jmEelLs173Ma/dGpUby1p
4GsYu3oZGvsqJZsQhZ96FJmxx0jfyrKv9uZ4nxq22Bo4kLiUv3hMQTyvYBzpx0KbNLdR75OiaFyG
Q/uUtOI57EbUINoI8JpXJ5u8yqMnOXmsNyj/k8cQFMSEXpyExL86EfYBGCs5C330jxZsrJMqlBIL
eZSORQddaYLWkpIW0sRlnOVs2rY6D3kpLtngV0eguV9iBCJy0x2gX+1aqZxF+rGspPqEsO54CNK8
XEuh9LtYkHw0m07eWvMmM9qHqi1vci/QDnUVwOqItRFMn/pcFL4FjUfomzaj2I5o50qtYgrlgORu
zBoZCFOJgG5WoVviee8mOkKtep45Ls8yjFxTfgxM+Zx7frKNnUxsHGH3Wz1q9pMsctfsjAAuXj8A
9mjKtZ0OziGtil1dEZVVkPhYie0VZN1PBKueG2njfSKHBkfsuMUvXDgbNUIhBZp1c7J4EvelIp+a
riwfZKCQFhq0dQLNZqP0uHtNjfY2xryVmW0EO2mAdNOruN7QD6pj38h472f6RiMzqvimtnES7ZoP
3XSjYQq1SsxBfUh86qxerp2yCoMHc1J6ehimd0nRB0dL+4QcsXJuzMRj3aiivRGrA7NA9xbaLJze
0D4CLccD4c9NZBdTRejJwdFBM4n3gVQ+PWbhG68fu5VeR+o29Xz9ZI64stZjn7p2fKsGtXM/dQ+F
ASa3huYAuJasDaYT667kDk2D3m4JKZJsbBC01/FIw1t4C/WKmp2J61QX2Feb2DVXSIiGNfIymv6U
dBi2t11vH2bbyzV4AoVOnBxyXT0rlVWtk1IpViZOOdwdfx+q7lDx2E0YoK1Fod+YamBugPW48Pux
/ayscJdT9WrrfICaIL70Tm9sk7ZVjphDjWsR2kiJ1vMwG2npKnU+AJBwayOjUoLf/Trt8A9WS0bE
Ia8OeIXAbsKji+hoH+Mk5iZmfhV1NK5TMrOWUz5HwkBGCJLKyim6WwW/sEr34ArL8m1iqBShs+RU
FbV9i+WdjbNV3GyDGm0cfLuAU6p9Ae5pU/rA3EY/vbWHCoJ1ZfTFcez1J7MKOq7EGKD6y+I8gTE+
BKMFhN5M66sQsrrGxL1qqkV3y6GOeA15buyPl5NdEfcXz0TkJ+hQanAixfVreyBFxSvNdJxuFVFd
jKGtrmCf9I0z+kRUDiQNX2TxNi8UPE2woSiH1jswovHBIOVnPL5y0/aDeq4jD1C/XSJPxe1bL42X
Y7pYy0F3AIPCQkMo+UFvlOpgmwVV3ybhJzfrBgGOMgrWjV89DzJDX3tw0rMsO0tdDaqPFUYeXb47
tvxrJcl01IP8uOwtL+Mhx6NJjidstShddH23g+igXqTaDBdrvfy/bEy/Rke3J3X37Vgp5LvW96KT
A4brUobqgPxo//StQd81/jqpEOD6dky2209YpQMe78DA26rqHTUn/owQg38BCOVfWlyxtzF87PW3
Y3pVQl6rAe5lWhKCBKvsXe/Z9Xl5xZTr05lYa7fsLZum7skqj5pBf7X9i7TttWZl4X1XIcehST0+
aHBcLrmX6LetHO+WvWVTm2jblrAO9suumkXjeZi4yLm9ppX+tWkhLeDAbO2WY7AJ2jsoDDui+LkF
zcYSJyU4uPlri1Kk1X1t4GD2+h60AIDdro0er+/lWJIp5TpLFW9Ttl8KpbUuEEKti9N2w8ZOwxqz
d/xmQOQP+OsowcPSJExR5s2YsF210cCYg7891RlhrgTpdtHqnmIO/merpfHrpu9nEfHM2xc+nOu8
1a+9ht8yQUDnWvPuYKXhtYh2ai/1a0w8c1WnynexwmgPS4OeRdQhmhTMu+f2SxPUU2LPYcHrD8Yh
lVp4UQonO4oR+YMkrsJLNG+KGVpaGWlOpordZWMHrFBLYJVHMmJFjK0MUhoQ7jvVyF0AhcZjgXmL
m+oaEWOV6Y8Ec/3GFDiALmf5gZz9TK13c2fSH/1Y5rf5ULwsbbE4Gi5eGbyei/tPKj/LOAUllt4y
PmVN9CVGsQGCdBUcK8+q7yhxadchCtJNAJE1wfjEjcaivdZmH98pFgv+eW/ZOPnsmukV/esxzzd0
CKysPTwNPzJ73jRavoX7Hd2/vgpzpA0D9LhZTqrY8t6X+Lx/e8vWyeQKPKk4LMdw9RqPwazuv7xg
OeZ1EPwDGFyvLWzKAxk2lZtldzDC4mHwYLvNV5lhnXmXKuFea53IlcjnHVphqNeiARKv6izMKjsW
V1Je4jo49K1Obx6WQzKUGK1PMt0tL/AG2Z06fXgmKBLX5VASObdGwYOx7NmaJQEwKd1m2Q0lP5Za
dpsyj/alVolbx6j7i9EPKH0U2nsmx/6ybCY7whnGbMQ8YX49Vji2O+UivH9tMeY2dQVw9jq1gF1k
IUAXtFhUC+EFn/XudlFMyUf1GWK2/oYfwF4rRhafjdJE4i8QYgcNu3lQGlzm8kZzPoxlcDCmqfiC
c/VxyJTwtneiF2/WYnYIs0/WvJGl5a1KWMV3uk7dpCzz+toW0fuxUPjZfH2il2dIcZRyrThhsM6g
Jp/j1ZIiCCpUPAaRlltVMaqVYabK3q7cbNDOZScQk6tCZ29d2zbdOMoHcIrGHXaLFQVaiOaDFPmb
2nAOPJv+1vKUcmUh7NBl4mLZCFQ0L3WCpVOPShfi0Bbpj8B+yDrEXwxHL5CG9p29+jarAQ776nrE
NPnKV99WQob3OePjFGsXAJ7jGvKtw9LRGW7NqRSbeDRRCpki1w70+EMX93LbVxHphjyj/GpaG1yV
BSaO5FybITBudLiiehV+7ltNPfqF9WLX8c2UO+FGmyYYNFqZvPXlTrU1YjvMsnKywK4TleobNbGU
bRCFFjXfNL5rQuUTjEfUZMoQpT8LjGXwwrOhvcm94d5oyydDpONjXicKXorlczGk6iGeTSBYT+Ky
iYvkQVgNkmVIoxGMttoqiuPoPoMyBmZb9T46/dGTEqmHLklfNwLj4FIZ0BULi2m1hNOJXmXYY1Au
DIfpsTfQNbQwf42HLDrjuRMRIcpsIxpRb/eIjIafLMQ9XLUI5V2GSMZcAJaEbcUnfQyGN/VoXWLT
9D+JNHqTmTb2Uin6X1BLqDwYZXAjysE7Wl2V7CtjKM5ItedUUJDhJA71ryI1MzcEAPzesZQnqyum
LwLhGWt2Psq8hLIz2gS4u4+rPiqSJ7scjfUUBvUeJQGxMlkaYMha1tUR6UFCM1/FlCQu8BQMvO6+
7drmsfFk8zjOFDGZdpdlL9EylqSBOt0su4Mmik2hFe122e0xDzskMARWbZO1j7GcJzT4o9/ercyU
baxZ5v3SXoSWxKLWLNDq46NMI063QR8Nm2XXgT96g78Ga8f5bFAx9ZvmiHYRe8sGn7GzbfSk0OZD
tG/gCCBQv+zKpoeSB6Z9vexihTOdfDL4X9/NSo15BlvOLddnFtbbSWba7XLtXi+jdUfx/bXFmFas
wp2RLMX8UTnzxTkxs6dlr+lGfx0YcbLyRy+463BWuwO0EK/SqMnIOnBs2USdJ9Zi9IF8VFJZj7Dp
8TVU/TvMgdHcR0H1TlGV7GiVxv1Px5fdACaq2U3jqWtIEqyWY37XEKkAbN8ur++p/YCxd6JN25XO
eRxKdVcN5B1r3aJDLweXDd5yq07lwf52iAShc84B1LvNEFmvb7CcXU7oEOMPSdK9w5X+rFZFx8JK
y3Uq6IE8N8H4ONrqdPju2AhHacuKFsGBuUmmVfIs6oCXWIAbLOLu0+suqxOcitI+2M/TD0Wg2nSB
dZSsvubX6HXencnnLzvLBvEfTiJJgsHc2FBwWfaXU9o4pjchjCQt1eTZmDevbwW4OF31mrB2y8EW
fT746XW3jcpkOqN0qx1hq2Fxyt5ySKu0vd+Z0/0QjAcoliU6O73xBGWfOKhVX/ew89sR9XkPTeAY
T7EZbctJ5pelZSXSzZQM0+teOJbrOpyc170CJC5uVfl1aYkT+KqaqvEaeoX51GosHI3WeT2XVJ80
j8Xp5Jj2DXJAxVORiq0VDOIh6e38SYGL3cZRfbecQ4IUjTK8s2+rpEi3Rky5wbCrS47Xb2euQg2c
oi5tsJ1KXFMGoECd+NY67IprNOFqVweTfgHTzoohUufU51jtkarIXPT+6f90vYTF3V7ryKuMnfBX
uo3RkV7k5cFpR6ZAXZX3MJDEyRzqW33mT8ej7R/7Ae3OZVfkuYasjCRYM4F5RJgLDgjVuCgr2usA
6OguRsZsp4wfqqgKX3ziPxedsvreQVlwBZ8/RoTQKnY8QG/sGk3BXImyTSGm1s3SmdySZTcFfHHU
ltAGia6laM0X+seBRZX51BnkFHz4sUESK28B+MPzw6t0GtosJKc8rqKzrdmGv+pwiKxsTf0cK8qt
4+nVS+pE78pFhmzEN6tOsesjsarvMcZ6wbzkYvpaiOpwGYMREPGdr3v6rVPQsedD0bxZ/rPVSN9B
BIlWHkwvVJW8KwyulTLUzg436+lxyJv7zinzjxG1RBgxqVjpiCu5VqI0qOmJ5qRplbWedAvRYqsc
QQ0qIdn56q0lnbvU28k0rkDEsAkxlYKbtM4zRcF0S8/coEuvyQjZJS+wH0+MdtsKu9ikjH2u3/X9
Xs18yy1kpCEcklfbasC0ts+84CnrYrGXGvR9OXYxZhnlLknbcCP1Q1H01SPCUswxLaKVSKw+LHuN
471plaE5S0smT2OILBRsJAjb826sBK1riGE8DCMZyMZn9OwT9a0Xd/oum9L2SUPMY1Pr0gQb2ctr
jKQuyY55xVyBUe8e0lBLHrXBD3e+1SUbmdTb33/7j3/+53+8DP/X/5wjzjr6eVb/8z/Zf8mLkaEf
IumPu//cfc7PH9PP9fKqP1v91OgxT/n7ZZPb8KXK6/xL83Or+Wr+fF8+/evVrT82H3/YQcUpbMaH
9nM1Xj7zGDTLNfA95pb/3ZO/fV7e5XEsPv/j9xcy0M38bn6YZ79/PXX49I/fYWwuP9Tr7zS//9eT
8y/xj9+vYeZ/LPLq819e8/lj3fzjd6Eaf6iOZtk2i0/NRqny99/6z69n9D9MR5gqjsKs2JFU/v03
oDdNwIv+MCyeLMeRwhZ4A6rG77/VsEaXUwJsn+AUW3qYLn7/13f/4R5+u6e/Ze0M+Mqa+h+/G5J3
Kl7v9fzluCwLy3I+3KGfYWUnNM6/fLzwrWgu/k+KYFEZVkq266cJKW/UcQALUg0dd0WnbHIrTlyn
QgVZVniMDiSYVgMSo3Y+3YAfXA+UEBCHJB1JMrbOsNlr1xhUnWroF2h1KesmMba21yP7Vcm9zJMv
mUK9cChNHr5yjWgEU+YAb5fQ0O1kcsotAxsktKrDXkVekqx0ifWsnZg4Fpp4/qRubfJRYQqlCT/l
atqKPr6USrzpJ4uU6jVG7iEu0g/2QB3OQpMiDZnvA8XcO6lN0vfZsuV5JKvtFpi1o5mxRnQzkrZC
epZCBsAPSKdylcb+1nTktjEuDHwPOs6UWWbuo8Taala7ni91vpiypJyGD9FkIlw7Fyps0y3NdGPz
Q5r+GvI3ST4beS9i08HYoZ7+AODuHWnwa0bxYuX5JDRifdX02f38XkprukCGPlC03pfqR0Q7N5lQ
NrEjHnyvu5Xjc1OmG5RoNtnQkuo5m05AaZHh5ODrl0ZpiObhbzWXplqb4Ffgex5UmaJjZBJEX3TT
OybBHizDjRZ4j0CCMkSeBHJPnYGKFTI/5jDgRkYSsjSM/Xx37fa+8aMddmr71LPXUUqOBvnUdT4S
c4G7eRdC9ghLpPyiDle5vnhft8+5+ky5dKuI5KTG3TrQLxTqXZlCh9RJ4rdrtRCuMEoQB6ZrKMhu
Rvl9h37VOF7mQ/OtmV9IymuHgtNOUFSYL0aZsRW1PDSl/0lGJmIQ9bu5PUH+bWko72IlBRHX3AbM
aUqEizjFOxY03saONHAido0oWrYavWTDRUrNgD7crU2B/aB6SdpLll9mxfb5Rowou8wdAmr61rQU
N3t0yLBAvoVVbrlRHNzMz4lmtOteWFurlVus3lzWejvL2IWWeZh7TMvCNxjow6nbtP2KkWCLVqc7
Y1ykzb5zkNWn+eMR3N4pCGyKeeQm+URNZzX3d8QL3EzlMyp6GMX3KtloloEuAtCB7uKTvkpjc59j
vYxexhmRgduyzT7MyiC1J/eoSj6KMLgZy2ZtWDdO1C59Ii79bU6CnWrsm9KON3P/GNPk1gDGQY+H
87Rpm3BTVd5Ot32y+Nz5gJdYeYARpXJUUQZL08nNTDTFmvSEDiXhZzMg4yq3mKWxohg26Ptty4yg
IDZ3ZsVd4Vs6YFxahAjnuzbf0bAhc6fpux5Zw57Bo6yVzah1t/MTQ8lyPd8Hx0E/M0FFGvc2Bo3O
tsDAyG0u0hOSbJuhCLajjzsANSUwri0PR6vN/cc+eHZ27SKOZazZ1fYWi4CNMBQiF/p7WKBnj+8Y
z36Z82hLFnv0HXbzKXXj9qKPcHXyAKURuQ388xh3h9RKT1VFMcxAPHEuLNlTq0J7toi6MFp2McbE
bRS55zYuKbtH1gevnR16URuI6j0j8yekfoJZhekknfTkp/m4S/M8WYNOXidOihs9r3Eqn1DcCuQq
aFOCxCRcp4hU0EurrYA8jnZC4iaAemf343PUQ02uAksj9Efns/MLNp6rCJRIvKK402yvWdmNuUdU
+7mbiE5EIkHI0dYTIRRrP3wMs/ie5dqsEFYFWw2mQK05FzJk2AzaWJCYvRaDeNFukRuUa0ZD1xwB
ZjTU8FunNlc9gNZVZxn3GWPTypDavqtTsApqiCGBZW1Qc2rX1oDmdRkGKcVt68NynY15xDkbCjnp
ByspJ5K0knxsl32RWUpRR9HwF+zDvWIGEIi997oNgFAP8P+tTUl+hfV+3rZHyhTF1gGSZDdNtiP6
c2ChBe/LLkM/Pg+ptXtf+m4aUPzUlF2YKfsuqXVkh/vnpFb1bYuRictEtI5qVDgdNGFcpZ1esGyT
m2zywUEyp/l1iiRxpoFgzcqNbvJpg7MtSmNdBMY+J8ucVOE2j5OXtBKHVI/dKfPeFYm/ydPhhATn
GhQdP8mNV0YHRZtW34UcX6f176fxZZb+yyyu2aYwpIrenvbTLK6EJvQ2JCIBaCFcXjLkMoJYOUrI
jCZTpj2gMb+yumff6NYebukKQs//5hLMv4skdJOUmSY0QzXncOb7SEJPZyBZG+c74Ri71CkQiOkx
hmfpEATMI/N8zPyVeB/j4tM8jw61BXudmsZYabexHn00TPEmSrUHpWBVrJASwpGx6JF8Mk3q5Dr4
dLwKPyPGLVUYT0K/q1G2nwdoHlsrKu9RuLZkTIJ5ss4hsff8IQAuXTVFYhXpe6KFZDVPLfOg6E/K
sWMimMYE8MEskEDdfFI2ojZ2apFd484mA/OcFqWrvm0S+xAw2hKcu4YhYWVVCK0crC770DMqScoS
VsfrGegKTW5nt79M+DdF599EvbepBsOF4rG3cdGd963Yv1Htj6HA6JExMBouVYLzdZatRJ9hg2EB
X33up25dtc8+yotiAs9MkCcjOCPiAvibxBf3M9VW83sY0sRvJDn1NupYfX517PgLfgzuEioI5Vjp
R3+QZ6fuzyQwt8m0Makq+8qwHyo5QNJxzpnDJJRCsoiTLz15QUffN6Oxj0ZisGFHJHEQAk/mBkcO
ZMbLFS5na2e0HklwPCR29CX0M0wONJBxnrMjU/xmDqTKRPLTaESNzMYhyEnT28xfpSI6aGELM37P
vxRy81vLOHZ2vbZk9lyn6FrV2Xv4ehvDeM7B+yi2ufWROfh1j7X+JvKVQqpSCh5YOu6P/bUbgjpJ
zTGnJjaqK6r+gEtQ0QtlsuFyAiV8/vXnib97QCyVOdQEPWFapvrjB6po47T+ZOc7OavAhPVNEOO/
aBv7Xok/qIb+YEyCMLQCVN7u5skPW5fdyHRGlPzw62sx5y/384BhqTYimobmaIbNquT7h9WpfWSu
Q5nvho518BxuEImOcXHfN6Y7kkYv4SfFNlGCPCrhNQmU4yLo1ryBwn6KNJMJzXaRTqkBBVJucPJP
iGNgTLXtC6bXuVcGL5Wp72SPvUsR77z+WCT4kwD6GoRx9pTqaOtvGwEIZZCHsjGjlWbrsyQmcJpn
RbO2kqCqZm7QRsPtqC6x9t3VPCdT71bI22ZdxiPj39BH9KG8Fs5xDp59D7k/vsIcbf/6J/ub22eo
KgOs7ggWTJrx0xjbl1Qqxwrc2DwKDPTvOcRLLWVDrRoxvXQzR4CivtjEWaepyO9l6d8ovTz/+jqM
eRz98db9eB36j7euRDAUfCK3Lp4qd0pr18Bb3ocOp9iXaniGVLbKo5d5TMskowoPoMaoQoZvXz/E
Xb0BCwJkDTYM96sN23U1fcjjU1oL2t+Fwy3AHZTDnpF4WYPJLORzxgRog1AqCzxNmwCgjnWmELfJ
GUrnL9thDoQ5yIfWbN/8+rvqf9dNHRP5dJ4Xwkfx03fNhKYFnZrnuzmUJs1/EwXFvsf3B3kxslJv
GUr65HnS/e08+Hm71n+ngoIyBiJ3jxGwemZwtZx0M0hvCaGBwuJdk61aX2FRQGStGduBKk6U7up3
pTGs27HaDMGE83XvIr21nj8YpNpZ01OwUKjgNt3633zJvxuIHBaTkvqho+uG/eMN7R3kbIyWyZuO
P6/yhtEAlN2u82ZeYDKl9PCZKGJHLIfbbC6zpjea+WzHLAyD55WNlwwpt3XvXdQqOSWsWuJZjIEH
enlsisv8mMyrVsylNoA8sXs6Dp21Vc1bzagPg22S0W3RrCF0KP7dY6ORLfmpu+okK3QVrJmjC0vM
3/67BINeKGHWmwOPTZQ810ChRgNUBqlWkFgkZ+UhN7wjawhk8p/nOYfnuTU/67G4M1LWYhHT6IjR
b5GuNTSBZjeTkkFhnijzYR4MrJuiTF9zXT+kur6Pp5ah+MdnbL5oidisIS1Vtecv9f1FJ6WOHiJQ
hHnVOS+r8ahd29J0+9TYz1PFmHXrOO3W+DzN9cbCik+6QCgH9S7dYuJKzr0RHhRqc0P0rgVCN7Ty
1r7j+QyfPCw1Q37sidUtQMEVYwZuOpt5xJ3zJ30c3HpV8GZ+vMZJrDqHGQB9p4aBVLLon/R9YJG2
oClIJDcOrW1DJ/UFx3JzO+b1u3kE/HUn1f466vCLAFhULYMxkOL5j79IwqgQ62mS7+ZfYV6CzUuh
eWCh+r+aR2ySsiGJdBbBDAdVRUkxydw5CzB/RTV/3+N8w4hjBxki39JtWSf/m0ucB4O/3DRL2sjn
2oTC9k/PkQkksRoFlwg/bVkCMhO7/OLzOD2v+3E+IrxLNuOAHUCIvOAcG7PO182bYfhQcguXFAzW
P5IoCZr2vDBloIeHmmx+fa1Lr//xWhnEVcuSljB1FdHfH3/OiV+u8yaeCj24mRr9Avtyk3JHrYrF
LQFW7497Db3A0NoJW9noDZVzr72dp7UYK5Q+Xus4QC0X9TWHev/68T+ldH/a/ef/Jnn7fe72v0wV
z1fz/1mGV2cmJxP+XyR4V9XHKUy+z+7O7V+Tu4pu/EGARpZW51baJlYh/8ruKpb+h8MR3ZDSAspu
MYR8ze6af2jSsC3HAjBCiY1l25/ZXUXX/yAwpEsQXyBZ6rCS+9eV/XAD/z69K5Z+9K2fSR4EnXoC
j63gX1XX5pj0u4HMaO28x/igQeqbaU5HyW8vuDCACnn4nqSR67dW8CzUKF1XMOtOzVh6dx0ynKvl
hNfJCyw++7HwddbMVcEE2akwV4EVPWFohLe1U2Hpk6k6BukKih/zWTErYi5ns7QvwBv8q7HXduAt
QvOLg2kQSSSzwxOi6R7soDdX8KkaGJccW04UmJasUir/hxZXv8AdcHVa5XL6hLS1C72GoacapXX8
7l+R+vNRvFKPKar62h6JwHAlDDSnM4qrPOksJqkGf+7CKfqAO8xDlDWmv0I5rK117C2G4BKBHn2v
Y9bkqmGUX80pNDZtqYy3BrpZqEvXyr4wg+QsJ4fJtE+966h29irOA3z5tPUQDfdKaMsXNZzufad+
/SeIONJxCpaEtZzKe8z8jEXCsjFEt/K1vr7TvaS+K2BLNHXXHcP5UN/3AKIRl3k9trRY2i5n/2y7
HGdO7//NmCp/HPaX/kMfVImzpC10w/ip/0yJBXHCyDHeUWYxcDQTjs4wljfLxu+K8sas9LJYLfu2
an1/5qdj317XVrjhgUuxw6J80oKcKTbFZg03l/YpiQtt1aWiupmoeD0NQUEGt9Wy43K2q2FfiaFI
DsvZINBvfL+97QuEw22h3Cutrz6NdnsSbTHch2XDXjCeR4p0r+d8S96HkFbulpZ+UVxhe5Z3sd1t
Rorx99OkPWHeETy3Y6CyOo+be83K8LAqrPrVY6BuSHkJX7wHD19tJystD42i2KfvxpivT/IPEciP
k5kkTabahmMxQPAAG6b602IRRcWuDmILhKvVRAc7qwIw7MHXTZqICkFYs3CxkwE/XHweWM0ShfjF
Y0oGbevbg35TASE/efG+CNCSJGdi3yqUlJEorwbrdtm3y3oVyqo5OTz7ewuwTLVpEwc/g/6rYHoK
QWbtDCLfTL7WskIwwQ0Xin/tSj244pNSUUDFhgC/+wkl8tto0XQfgsggdjG0TQdhaw0bkJK2bPxb
e/4KAbyum7KzN1FVyhtkcON1NPXjhyabrv2ogxWcj3uB9e7XvyncC3NepH03HsLQoN6FL5MmKX3R
o+fz342HvolDEs4/5QYCivdxVqd+ts3UAjMvjbM9dtVNZmGfp4CRetsM5hmd2uRTWuXvy14C0iXb
R9hm+UfRUITPHDMB00oLXYeIXUwvYeZ1boGoMQCEUT1CPM+3xZh2byJVXsnsJp962V3RnhzeRFqe
bQvZaTDsmuFOQSvTNaZ6eNH69fKejeMnGJBQgMlIux9yrXlpsx7ub1w6dwjWwL0T2gi2EC1QyuTi
7TRkKbLOavw8QfrqsWnzVxqwphyuSLgKROxqdlV8GZTwoW1E+7HXKf9PVRW8DULE5lo78a+BxC9D
kzWwTm0qdmDA0hOrCgMXNL8+sPJQT21ve9sgU+w7u0olEwuwAcXJjW3aiu6REmJ9SAa65rIbAhe7
E4N9azlB/7gcshRvxUqquoBa7x4rBUlsI8XzYjmJQG6wyVE22oKUOOplrp68TGT3fANEFxzU4Jtx
ALueMSqmLOBgfuC6sjRRQ9Q/lia2GIPvmoyzWYvXRvmqE/2A6jnVlyh+qgDa4bD53Q6BlpXq0VPZ
F/p8ZtmpEw82KeEjYTncHxh1/FNJSJWrRj/FuLpFq0o/NcuR/2kb4B/WxVHGibRPiE5O2Bj7wmrF
Y9YP2jbBx456kCUeWx2tVys0wSXPZw1P9e78FP7KvLdsyuxzV5nJ1ZibZ/nwMUu85nY5tbx11VJP
c6w2XJXTZBGNs3bPY/VtbPXKIbNbb61rgf1eivFx1je9lIY93YaUHshYJtZ7yNnmygz68jxqufXA
iPK+nt+nstpxTYF5PKa+r7+JU6Rf5uNTFCkgGnVcjbp2fBsA/sbJITdsJwLxvNPNin8oC9eEVcs/
vzhlLo1//fK/tsHFcRbYtkjcf/cxf23310v5qc3/8uV8WxtSvemHnwrPQbjJ98XFGBx7h+QKTEfV
c+6rrkhcL4r0lyE+dYonP419QEEkVtXXpqgofW2alsm3pn7bWt+9qxJp9m5pWniFd7809cF9/vmu
f3cBS9PlAhT8s/5sulwAU5y5LSZAR0r1/2g7j+W4lW1NPxEi4M20vGWRRa8JgnLwPmGf/n7IkkSd
vU/07UH3BIE0QJFlkCvX+k2qPSDUexoi33rRtUQ7FRWlGNTErRe3qwd4MuDxfKe3XvpkqNZ+1elb
OaqXmFZNmT0d5aht2Nek75p7OZh2W9Fn0UuDgzSgYuMussTWxmtOkEqLAJiHyiWxzPrJsZUCYWUo
MkOeNk/wOLJtaM7cvXkURXwsb8PsmweE80l21TAkLVN5lNOTrgwXoaqKkxzTqPcj3jvnfuabIWXi
7I3OD5ZyFLA+BjB9s5WDqRHlsy839kvJSUtHWE5p5mDEGODXPjdHVCe3sT24SGPS7Hs/pepRaEfZ
jEZjAyxWe8SV1X2YPPPsj0r3WsZRjTyjaaPQzkVtYAUojmndTo4Gof8NpjrhX971L7yuL5rkXIHU
WEZVhM6NPfubWbgvF1Rzlz6h8ncf4FrKZx0ldg0OIY7udXxTELfkvzTI5D4XHlY1+dDA9oMUOJja
G3FUsg5b0Z08P6/OdqqpqyoY3HdLUTbdONbfDQuwXWAr8ROi3A2QrEmQirJOptVFd7iCQOBpMZSZ
HHNYlkK1XtucNxrIr/ZNTbKt0tcj73vy3GWm/1Nk0wPMdfNLBo95UXtO9hzkSo/0BdKs2FKFWBrG
ycny2FboBXLH9vwq/QCaOvCSEXSdm55rrUVAH3LyTq079YLvHC5INeupP5Tzg2Q0vjfUI323oB6c
WPiIqEn6UU66hySM1T/WtWKvSf3UW12LLtKNOWvROjYVbCrG/P7TpLkdtYZnxyyt/WdATsUeRK9n
kazg2Va18BkTr7WX1Bgmz12FMuLWNeZ3k1KEz7rlUhfyjeAom4aN7WkW7e0ZCxiBzDwBHkRZy8ie
bvYqNZ+2o1xljzemwyI3Jli48/SMaucGng6J3qLXdpU11EvHn/GVhygB8gE/V1zZf6i7ohuVhWzK
gT5B0Dk0PHsn+9pURUbb6c3kPAbuk4Ol9lEMxQlRcnFphra5HYIq3eEJZhP0Dx667z215m0QmS4q
Xd/LVi3ukOtLt0GV4FI1N3UwcrcD3DRroVNNbve6roHWRNh5oZaiujQ1uM56GsBxZ9MbkWu+K9pU
Z2NWj2+e13/3hFUcQqyuLuZsLSQPjpnTlafL2NeS6aXQdO0Y2EHzMIqouoPltpEtB/WKh/53Vyoq
a9ciNffrj8NGzEjvSpuNHkBmdZ0ozYD9JC8Uz4fIrQiPYnQOdHsyAKkH+fRid4q3LysIbeyIb4cm
aKdNxL4ANvPYJ3i5WUCPm9TdAdL7NUcDz+lFhXmRl3llO57avL26cGZc/xCaqnKtY8u++LCXF607
jG9GRuVR2LG7lc05A0h9NV46aB9Sf3f9ozNSaY9ZlFddPNoAbdxUOcqRf7ZlZ6AT7eCme9eHcO5R
Rk8QwFdJuvbK8FSImCJpFZrfeBOWVIfMn6ORXaiS6e9Q48h7hVPxYE9Zt/28vIkLuIVBMz7BE+4W
SjIa3xRDLG2zMH96U/HX5YOaFw+DUNptMzTjwaob3G7BpLQIrmyjAPUyRSHsHQu13I0ebg2GFqNm
hznr1SMxspy6IH4dbJJvphfVX8MpPKGOgwaLTWRcRQ4nIsJ8xh6/WRWPlTLL38CgVEsvVJvHOBX5
Ooxx2OpMKAl2ndhbD6Jppg469Ak8uAqVWo2wwteu7eu919VwYMOMKsi/++X8lMSunG8XLD/yPhCX
/nmf2/1Jb67Dson2lQYBtpjLzjYPZrsaicUj7d5rHe0L5WO0eJRkIhs3gU7pjOoSmAqpPoWg14R1
cHQ6gzymXZDaDzCJC8dWfY4UGNWRUrsfU+Ac4yJ0FkZq2EfR4pzp5GRamiEvX3OyORsl00Pefppx
2wEdN5XxhHFG+Wra7VodAvDUoZ9d27Y7xpldvCJ6tSDHk81SFDiBx6714rijgTLBWK7ZUFsvVoif
Z1PW/U427YQApahLrDfnUT8TVJTL6cHu0+TFxIV37oVl296rtrim8w3NTlWP8v7sa0/VOMMS3KHh
w8prrK1qH8djJ1qG8ZR9swuB9F3mvH/OULvAv8D5+2sGK8rw1OvjUzkXpb1Umz7Q32IZmAb7IaLc
cmQDQXw6D+QqjuvGKN6GIRWIxhOA8Raw9GqYLM8TpoCFvnOn6mRMMWzB+ZYQDrsNcJRhLdcFU0Mq
ayoDlqY/S0KrueOhb/RnDU8hF0mXPL9XBAziJC6mXRu71O3nyXIe9c5nOePWNQ9+3vNzAGzgeKh/
z/3sj6buUZ++JLnIv44j6iJKoPzANeAR48jgzS1YTKtcHe+wWvP3fm1M22wqnQdg4/DbgsbeZkPu
qj+xAIgWvRmkyBq4/lkazkirvdYpy71sGm0i9koUREvljymOv3RI9j+mE0LPeaF0mxz9nsXoZNa7
PFNIH/06gzMAJZXInoxccmrgfcX+4ByKuZWOWXISrUU05cYjOb65U47IgzvV3tJxG3EEoYzRTW2o
p1QDQ++b6E8YebuXXbfBub9R4mAr5HoWzA+Hji9mlTf6qeWnjSjEvDZR0VuUwGHwHfIeOjUVVz3A
7wyotrvL2kFcizjLrt2bHJIH2EV8ykMZ8Ch3lN2QiBbncsc+BWaIAE9ojG9ZA5U/Glp+NHNzajEf
cHv1hT3RFlUEuFF2DXAlMmBTVpbTrzXs0ruDDTcJjbp6Y1rli4jNHyGZpzvVqYu7cT7IMxcxuZ3l
1PfYyVk2CHvrCROrGnR5+NgNdaYit1DwbcsU487rTPeSEKiFVtzxUgLBM6WP+e/Gmn9WwT1lSLKZ
Ks0+OtfDjR9jGCM3zp+75wYEr94A75ddJcSo2xekJiF83zXw5uV++bY1zqNyTT42PVI8O5VVWl9F
5bDCKfEpmXTj1bIKDyq7npIPLY1XTyQ5lY3U2etJ6z7C9l/f/Iu0fLTXtYleaJ53/Olqa9prvwev
2JLMhqFbYnAx/6DSdizPAsDIXz8yrxzZJIB23zjq5F1ufy76f/bKgqKwrpNE3UiXHtlMnOrvphyV
bj96GK6qzu5h60/+sQUTshBFg4HM3JR9QptYcT/bslMeLBboozt7FVZoOIhBB7IWq6zkIezjwoq+
jbh8HAB/42yrZCEy+rnvLE326ccJJMwmMS0Y7r6SFHcA5Hh+R+mwLscq2+METW4GHsPFosiwzMJs
+HDcaAU0yv6ux2q8SINePFUB1SrD1xD6E6gaBHXTHDInDA5UUvN1gYbdl6SJdiNoKcreaMGEi4EQ
ZkWwrCzh00Un6UpZ6wpoJ4ckB2qbAKWmyt42oo5VCurKOhruxRCY6LLVDqnPjlDctJT+TLpnjsoj
F3uf9j4m/XwVgX7u0n58q9LK2tqdH0qf6TfKtz9jmpjVZeMqMQxtHRU1bMI8HM7BfFZ2MB57AylA
OUAGmIJ4EI2CkJfOcBh5LS0rnIWfZVi6Qn05mZXg+SFPM1yRdh7Z6XIekF3yMKY+2IZZmwix4QeA
i9iyL50qS7dKozwgNsY6hxTjRhO6eTAas79YpP4IQXT1mxsuE01gqVl4FAszNwUmaeUHxUXxwCsN
5dn2ixc5Y74XP+4XjaL2srZq9wm6MdUKeLHfU3zBs8aHtdr3+Mwj3nhX9v14qPRy2liKdt8rM8RA
9UFhx6r1KA/qFK3TgM2CbNlIxIEQVVm2nNx6FDZZLLI12WKIr6Huut+Fm60CRDa+TRrqyS7v9lPU
B/bajDLnZCm1fVBnfIHSK+ODgrMPqHrKFcBRz3nt2qcmRE7MD8ZwabYKVVCCj1eSqIsoJOdZ1eZw
8Yz0u1d5xms8Zu4Wg6JpLWcNk/YNS/P3Vqu1dW92fbj260pb/rMdWoO2HkZ+42tHQSpLti2RX8nm
WZdRK9s9cUe7UubXKLzMX2L0hkju3Awza++lQ/BYG6n9kNTVRbcrnNf/8yK4tv6yKcy/LsoyL3jM
Etv6vCgWtQOLoN6JCnTvyp+dzPUcNDu29fthwM1cdkU5+YLbqGyHyMDtZhU1FIP0jWcZKXuISFzl
AYgCJaSojo7kT5prEk/lBfbYWg5mecumLOjGteWN0bbR8/5dBc86x48TcAkQF3haCd3q3rv6r27H
xiX937OtuTurACBgEzvueAfNO131miViMdrapJCAY+mEH3qC8IYcHR0LIz/tVHlDsrXZvm0CQvB3
q1L2Bh6XT5NbpmeRGBEYmLF6tyNsUzpWrxNmOsEzdaFtQu7jvTL4/qRB/lwMsb9D44i84Bw3GoHe
bwYnUDcy2BysVCFoUpSjbM7ob6cL00cnLf2rh//PLQbtiF8xKb1viA1JQ6blyUQy7CkX+t6Meu29
8Sit1Job7PS52QpcYYLefs31JD2kI9TdPIyYNtlfbOY+gD3x76IAeyh5OQC8kcqIHZ8IxebfVOBH
BDJoe+7DhCasmnLPxxnjhkZzmCrj0bydf05XLRLZfRPY/5zu1ySEkZ6ch+R0K1UvsL+fU601d+1c
FwHK5JzhIWIQ2GakrUx8mJoBvkFcx9HjMJA/GoL04svRfh7VESnYjdNabvzxU6SoZPHUkRv/IE+d
e0w5NzJFIGcMVXefGP50J1sjypugxBuDhchnK9BMEJhRN121SZiuFX9enFKlbI5+YD20mUKJ8tYX
FScRqPlJ9tm9Nt63NqLCsb/toQpdww4f7E4r+7U5aODiUxtd5ijpLiqR2ZyYxPIqU2cNM6FC70jA
KKHKZe7l8NSYMNVJnt5GJ/TdPLBA2F9lhpOfrHkF+etgTyDP2i+GGbe3scIu4dnPs7I/Z6n31wQz
/mEFxnjwimQ8zqUQNBPFeEQNvN/EWvQhW5/9/2haSDooS9kZpfZFnXLnAGTXLIVy4ell3jfzoaKw
uqiJ2PZOUAWImRUe70iH+divdoNlcc7eEWU2kyiFg7yYO02lBokyDdMHyprx2mX9J1LrrD1Zy2Q3
BlVx7/muApHXbd96LXmWO+lhfBW4xP5IGl5YHUV7ychtLiiSRAt1iPghEoKvKjMOD/1UOW8osMru
UavwYM6HaK10ffWulsU3oRT+/eA56b282op7sfBTzb+P1T5ZmGaRPxt2Ya6BwrQnT6tgiOishFOq
i6c8mLVQdaf9kaN21ioW4hzmg2al0/CQRGj92lZbLpwh9FBxtsZu2yrhdQDnbZEgro+jrsS70meh
+ohGhB6M/DSh63fCFpMEdew+GV1HaD/NoqMjaccTcHH11+lUG+42rf0nOfCv0fk2k+gaUOOxtTIs
7/n2/TIj5B3drkI+8/ZtxBbPTZqr/C6OSjBscxU2WC0HK1W8V+T/SAA12jXI/P6k9s4zeZeUjB/8
DnuKgwfV6OxjXOL0h2YmWVa19i6uSR7OZkx2jVTCis4wzii9BGRMuCiPKnjAfNP3ss+bB/RIdEsC
UPd2XznQt3PpySIWu93KroZm1wwoEcnbyEMV1j8Rdaz3VC3xGM9VVyx0Mt27BnPDi68qEZbNMOEK
sw3QQ5jnwMnXD6bmPtyaRDXmpY6RhUIvy8HkWZgXa+AzCX0nXvmI8vQwveL+MFbW2uvdACD+GJzl
mZ1MBQqp8+iUm2srjJJ+8Tnn1v5vw3KOW2Xh2SjMZ98RzU4gSrFx1RHSk4wc9Rghhs9ff4Xa1cb/
Myx/8J+/fzkv5lbwoyFE60p1JK9XlhQ2RXVsCgH+QJ7+s50Yhe8uZW9UbuNBsQ/xpANZiEDrZiOZ
8x76N1TsOuqwLizb26bIsXo28rVhrmurr8+tnGPNc0JkVG5zbjXFuTI5zxtBC56BdOiHQUyXzATN
sKnz1lhPUcbOoSKDf+s0eQqveVvRU5vXiSLt9nVn+XeyBQfc30JSR5p1HsT5dWFQwT5+/hAKKF3L
ug+UpfwByYHbr6ghktmYFTxD9lTuyQkdVP3nonrbRl8Zy+/JEils6YUdbJORNdzxPOsWb7Vxpy6p
DLsHGVgpaI0o4Wg9WrBvHnyje5ShXoXziN44OJTbvrKRWwtAAmasmO81ECeSVXRL/1XQ63UmrHdQ
ytA2Y3ch9LG7k2lWwxX8Lj0CMJnZtSzeaNumKr9ptTYLV6XmKyDHE3RTZDo5qovg2EXN7rbnTX43
5WBQIX+RDpqA1tl9L8ah/xk8pllg/mw15cOGr/Nqs20HwpuVl1gJbOIWJdx3JSG45g4Tei6m8+Jm
9bqL43xfZOE683mgAxYkrRDO2YeETcQpLQIeTkiqhFtkX2VJ1TU7beOFJPtks2gc49CrKKHIJvKd
7iXTxqOs3cqKbNF8BTZUPMrxUSQfBDbdrTybR7XOXky1bpXfjNx9m7OvkXkwkz1ZKNL0o+kcZ9UW
kCOitPWxch+6W6YsBJkduNP/MiOaZ9QeYA55D3R5lDsnK37dY36V/31GOIHHxW8UxphfHQFXAPvW
NfdNsTNkY4zKO/GIo6SOBD82LN6bRplnRz2uWyOU7r2JYvqZIpZ7n5HTeDBr40nOmkKBQJ2djFAE
uAjb+kNFGuDRnSyUyuaYLhjoD1H1WgFzQM56noaruKpP7qvRpMO+rNlzQ4tCXJEkx1KvvKXiOeGD
oyrDI9QXexWAZt8E3TQ8EshGd1Ej7mVLzrAz63uG7PXJtalOeIB2tx1aLEgAML+dguqRzc98Kznb
jyxYf7WD9+3cV5VAFwDBoMYgX22+BorQ2Uuh28iuSHHzja9n0Vo229Qc73Nopp/z4X+zA0xzUgXz
X4ADqL6X/8/nlJAtUSj0jc0e/K30SC+OU1G+Ti1pqckSPX927K/wfIzuqZKYmzhqgnMXu/4uITl/
QNy2PwpFc7dxG4s7V/OdtYXx8oMI2gzBQy1/DuPARcjBTN+N1PlmuUr3DYdu3ISxm0SY9ByNmogW
jY5UvR16P6ZOeXBHU3wEaVwtVLObFgZ7cAxitO5A0OutZE5dzVESCbrqOSNuPNgN6W6ZU+8s49DO
/ZbZdNj8CG8l90R/5gemeC6l8KARTo8OOjjY3BiUDVWtqagNVyuQad69Oo+6WWMCMsqBNSb29Fg1
vXrme/do5l4N1Lqz3ryk9E5yLpu3hAegXiNCJcAbNbX5kMyEAjlXNy1/MbBR3YfUOtEcUchPavF7
ZprjW2e+wENMX3GNbU9RosMAmctWNWv1SsUN+fB7loAdgQKnJ06TP6RL2U3eHQWdNBkPgRYrc0nG
gOLbf827VLwlmt0ucambrrWVYFbYpBpSYWq81wq13zsedU90TtJNTKn8GhWqtgREab4CLv6JXFOJ
NCBEQ3ui2KC7AC1CM/gBQ/9rgHDKrHQbHix0jnwRvqehSPbz9xqml+a8u4V/thrEVZKpmk4iint0
runPCYNhL0fikpeudj/Y5I3aeUCv2RfrDtIwSqXVz36a7iyKBe9l7BWbZECvSV6veSRkvWI39UG+
03p7WjSsO2/TfJY6TfDmxjBZsS9QXuUZ+rLB2//DefLVeg+eZdG5FbW+oNn9f37J3m0OuuoPe1ly
dcGfHlK3KYEQVloKFU/Tyf0MzbbLnAnQWJAsR3yD72VFFu0XTFU1IprbbOJtklRh1WzlsDz8uQI6
rb1tjWhYCqhmO03PcVyc4wW5t4zK8QJczzzLLndMnR3O3b9myL40U28z5Px/3EPOyH/P+LxHNfVf
skgcZEVTVjptpRuXqiPE9rNPJO0xLYRxll2RH/aIh3vbz8poYxQw2lSYu4jitEdTDV4/q85K3G1L
F/EIo7CaizUfZDV67ocID+FbIypB024ecMStT05zekfDyN56BraonG2sQJEaIlLLjFmuZu77PFjC
7ljDS6Ld/+j/nFt3zWsUltrus+tzbhq262CKtYQqFET4XVd2BWQ2ErjyzEW06yCG7PyP/mGeJgdr
BuX8BriMVynu8XPqnwly+mf/f95aXm1EdXkKPGNZiIY3hXLSN38c4n1fIdE7Axa+wTr43RR9d2vK
oKvAUuis5njnNIpz8toKoIgbX+UhNEtE7KpGWX72xS7WyplIVQgJv+fNl0elD1q5LpKrFfvmqT9P
k3r+rNr3KsOD1rAT/t3/WW7/0/9Z6pfxoezvG/3ct6556GOKG/yo7pz5YCeVf2eiIz76k3aS/bJL
HjAEbpd651DKneeqZWoZUFNKd5da3VfZZyRGfTICb9NmXfdE5btiU/0Ukl1+AhH/la1tcpZDTReV
CJO55lY2ky4udqmDLLNsAhS1zk0nXmUrHkfvrPfdXTamKy1Ioq8+0rirEOGwU99G1iVtkdZCzTf8
Wgr7IVP68Hm0A3cXq4aBjGngvs1XmkaSr510GLbhjPrWLB2aumt9N2dEeC+c5iLPVMtXdklqfI/n
WcQ0oCBl35+58nJ4Kx3gscHdEic7mybrwQ3lVIUaHX4WqumgIiyjb3fTbOguR7SAQlLQvstG6qRM
QwsZ1fgJpidyz9rC0bOCzLXXbHlQQVqa1ITygJYISJnQ9dtgKO4gzi/QsYjPHTLgi7Y13a1mT+Zd
6vjG7WA5EVKElkKK7D/6RaYq+wh4oYn7uLYZe7M+RWXZioUnonA/dNmhU9r6ZCsw2MkU+2IfJAnb
vuhHoTrBRxB63/99AtA3/BhM5a8hVCpBCQXJ8FAoP+I2Gt981xkWqtoEd1rQxc9dIdbjXMKoEZfc
myrKACl/FKTcJj+y0z4GpZ39CILxdvKn598n/2UOpofol7GLzvMnYbTZk5s56yJr/XvZilzyaGzE
mj3GFNlT7KbatlLNfCWboWH1+BR4pKa04YAumbMMlSHddJQXTkVU+/vGzftd5VTmXW0q0TpxhvGJ
NVdfGL0iPqyIuqumIYDp9g8x4v0/E0N/7UnEvkGdFQQggbj6jZluUjVZ6aqiAM8A/ZKq1Y/OFdTW
a1RLhDE196XtOafcVDwUORgIUOfsjMx4aZH22lkNO0hkWbN3UNULOSEZkIxxJjs5lmEa8+ic1RIi
t13HuqIiXsRZ0Kv/OivcSrsPY/2/zwvna+N59P88Lxiw2utsby/MKjoYGbmAEVWIq9K26qLRMud7
gzdKlbQ/DFfBDaLs3McuQrioqjMU7/sxuaunhpxJVgxvsZ5f5FxClmMr1PF9asNsFcald6cWaIqm
lXMenaZ7yqi68ssPoEvXVvfU9hoGOD0CXXLUL5Rgr+pOt5SjWH9Zd5U73aNC5vNRIO+VhpN7LVV0
ZDVME+CtlJuxGepXVOiQxWxVZTNZA4gd9Wsi9PqjNqxuzT8THbrCq598rbgqXtJ8qGjPLXuUes+9
r2pozMJ68+aBwBt/JOSLr5qXqcdRHfrV7Ua8kB202P4MLvTZCANLsvOoPucaNOfi11nRK8U1SDx1
Jc/+Mfp/Oy+e70ytjDv3ibUuFAqlvhN2j2NefHSG6E+yBeTC2ypWZy1lkzRM94hWSOP60eNtQoc+
pa4XRCPz1XETp2elSl9kK09s0v0plGckizC8Sb94Xj1tLctPeXZ145ff3Wo2ITVrGuk27bzPbjn7
P7p1eyzWcIHKDc/H4X6CLHLSi/qsmMl473Yl/4Xt1feqmpKUBiLuL2IdMw7Fis2VvCJ3kx9oMScE
x2Sv+RJiOWA4ZO6AmpxvffIUybq5zqpvtHlUtsbB5Yoyzt8sN0aDxA0KytQlpjdqH8CumtvCJIC5
nf41FIWDuSIDPWL1ov4e/7xenml122+0UnxLc6OHbjhXXSlEoB5f5Ommn8u1ciTvfcQhZPtz+K9r
5Kk8fA7ncCH7ld11z20adba1GhIcqrpWje+twKoX8rOwgVtQZNa1u38M8DR2kLxofg3olfvrCi9i
ha2TUL/Tw4mEgx9CjsdApIHS3LWovLZ8VVAfH2N044fFOJb1MQNEV961SmGu9KLZxVGGiG2iaU/1
2A53QZQ9BnMrr+vhKdlOY6Ehk03HkNgPVcjzVXaRtEiWRa3arEUMukrorLsctrIcDfVE248GLNjU
soIzpNqPoDXVqxi+dQWqgHWVaNesi3NScaKEiMeYPFDohYuW9BnMZqbEftOey6C7yEHZpSu5WFVN
NmzkTQzkcUkhRqeYFGXelq+po+l3ncbGfein4rWt1GlXuaGzkqM1+clVaYp2L0fVIH9PzMa+DEY0
vZj4ftR9uv/1NtbC71cTcs37Jq6SBRLKYEhm2FIbDdm95wZfhiyPD9HgI9P2OS+QbTkRWcp3+Cjx
QV4rL4vyJti11lqYCWW+JoGTGE/Ri+E3h6Dr6w+vVTBS86f+NJCPeADaRoprHrAVgBisgPp9V6ve
KaohEssBUranMNEGVm9Ke8JA90ftRfPhviV2SymIhNXG5XGx62BB3BKOqjsi6xnbHy2IUjf8mpRT
vu4T1z2QJouvlsq/Gzd19NXRsJUpda9n5+3PJlU5CLrcynYo3pjV1zqd6m0UK2uvjLQnedB6dIFq
1XgoZnoG0qH4uwrKbHJQeFG1ClJUPeUoLkHDVk2SfiVHG691jym8NIpl3G4M1PLByTC5SamOD86g
7rtiMi9KnmBI1Ls4QvQVaX/ZWUCwMhJbHGWrSXzzkgL8Pttz1i8Fb0ippxVb14dG8jnFFXlD8VCL
Vj2i6AsRJdm3yhaPTtLpwJeNZktKFDkYteweP2fAJH0keP3XjLQG6Gg1ORmbbAfvh7JQn2HBUOd5
vwbaRV6zrfNik0/NtBi1Qts5DS5IN6RUCE5+16ko/9W+Chzos81DoX5Ihqx5MCqc0FTyFgkOdGuZ
M3IMlu+o1V5TdjS7vNT5LGY8Zx7NOiCO9uo2KmHzPF/2+4j0yf7P+XnXfERZYfLgqO3yKXFRA0/m
+nbII2KrIxO3rmf0pMAhZhmnoGwU1HlfNZefsdqG/Jad5Dkw9YXsNupgPLP6N0AxNLYlhLQLm3Ty
Gpmqeh1Syi2WNuW9wDSvco8tB5MhAAv5H4Nyi44SEd6aEeSIcNF3U3lKU826Okb3KhP8RjI5SzYC
1a2f1OZf/V1XYswjtI8Muey7UdNLnCXs+EszsdeeoUSIp320bqs9m+2YbQJ240c1b5Ch7gptaRu+
82R64eYWJ08kz1Uvitb9HB5rE8YtbWdld8LS1iof7bWr6lUNYfCqzYzfDHScbOkzHXhuBXnoXuMQ
oCsUzGDPZwBQf1LLb33v4i5Z+j+iIn83KJq+TqHurbq6sfHrAiyjZR52GHaYXdHEthXFPwsTeXke
VHduppfveajUG0+d7K1slhoLXa0EL0TB3jEB+YzPA+gGkOfmYsiV7AiEZRN5nYWxWfFdYqBinxwc
laf0nFaJ9YCFwK0/6fV2SQSRnj21E783/wgHYexaOocR0W+ghbyVRrQZRRF9VwGSLrVWzR7AKDoo
r2F+OuRjfQVLqy2yrHlHPdJ7yio+7clv3rNJHddFa4ZHw07Le7MyEVkqRmurpg0S+HKhdVKzZN+r
+nxx5yVZrqwY3C1aK7Pv4eFVG8iI5krFHx6JDSyfbdRkH0bXiWeNvGx4SNNS3OdG8KJ7A0ZMhtJc
qzLzzgHWcLIlDyqFo/UM0lvJ5jSW0eFGAoChUi4HIPyGVvivPHRR3EQrB6GbeDyNOmgzT2j6qxl1
95rW2t/nqVWwvW21MJqxmw06xD9KfwrOvBHRqcUrEvLKOUHK5Sy7Pw+1o5BwlBWh1oEKbdm1v8qB
bWzkNikPKtSE4hD5q3mbZKRde7VKIvd5RyX3VoVVftG8KjvLjdOs+Ec2tjmq5C/ZWxp4+roppHgC
2/oEvg5xEXnqJFG8YxfP7jRayXAkK4S3znUj3E+NPbwiXn7rD4fpV7/pN8OrSr+C5d5SHfP0YBst
5Turfwd9xpZ1bnVg/RE8mnea8iP6M2rOo37sKXs5KidnirtDn17bo2U5A2RnIzO0pJOTMtTkvZTp
OZ8RbZ/9sunzxUGrST4nwr6YFlGXTCukZfw7361ZwDUXCVawphSxUZfR+zR/Lcf4a5abxs/qNDXl
8JPA5XuSNu6LvJb9olpU/lUDc7CIULL/ClJ97cyIf6NujvnYq1969gFsV5rgGjYm2z5NT46Dp3en
0SxCEMJGebKKmPoJgtstqaePwbL3ERi5ACA1st9BlX13A2QAWemhgfW2utIrg79xyMXOiXJrX6dp
T16pVde+J7xHFFmsBUbKJFXdrLqjgv3SAYB9cCJRXETVVwv5CCAcL1Ze3ZoHDG3018b7KrtbGzFE
T63BY6WQPHWjsZIz2Eu9+mrCKlreao9argRrFRWrJdzJVN02XoKvPTu4X+N6hOmd1wOo5qEslmhn
ZXtJX42cydvowFFXsllC9jsN8AoWkv5K0K3+D1vntdy4smzbL0JEwQOvAOhFedOtF4S61Q0UvCnY
rz8DXOfetWPHeVGIICVRJKsqc+Y0zxmn4e3O25dYtA/MYFK0//X4mvVlEtpmTK+T1pHLbIMwysWC
M630Jo88ArrC1OGuPE5ORe87d7eDUVXF8pDPDBT+/zEpB2d+yNAe/XOy2mKcb4/452ay3Vtw7+1I
/T9+R9FiitiMVbO/wXLePJCgaCXT4YbXKVQkzJUcvc32CnNm1LieOo1T+6xvBOZ1+yI3UvPtZmnl
w8lT9XNbGP95/Z9HjPkvC9HH4d/F7/Q2FYlvSS/MoYpHtw3itlX8+xjlTTAXsKH0sG5M8+h2D74a
Ka6XN44RUzuxS6sqP+V6/Hp7RtRT0MGTQstOkmv/PsHbvf88VY3IxkSRs6evMbOuDS27IWKdVkA0
FW55vN1spe0/sITTB4dh4r/IWlXQ3t9+dmqsyz97X7Fq1anpy4pwAdybwt7o4N+mOgt7qrXhovvA
WNLS7kWFuM4VMnm4fedv37miV5xr/+/a//W4IumTUy3F13899vab/O3n/+t33n77f/2mjd6+6+ER
tl1fnCt8hN5qyz/epvwOedq7hrb5TJfzH9dtJ893vZam+8FOBwpRZEo38ZHh5G4X3G7jk54sp9tV
cKXH2rJeksQGWN0GFi6lNAOm5qg13f+OL9YVjs4o5v9+xK0Quv3Qv4/Qy8/SHUoIZVLrh4u/rZNE
bq/rP6/ubeEIJUj+gk35vy9555KbOBfEXG08FMPKZpwggRVm4kGjf4gm6PDnpf/LbjZRJqcnQ+np
/TxbxCLAZacwmk86o7EI4oX50aJlDBvk4efbTcMvzl6DEduCaX2Yzf28z3GbvLqL64aeXPOocq3k
evtyu+P2XSomtqnWhIdAZ3Xrk7CaW/ek4rTQMrmmti+37yxz3Zu6kV37jGcshfB2sDVVYJk1A/XG
w3pXVfVVdSTgzF6yHOp0yJ4kvMfQq73pJ/npj9COrL+3JBjYRb/9FCl2so4BGKF5KeZpfFmBlo8Y
96tQ9jlwynYNa0b+YoZBCjdYJDP0CROTX8Pj8Z0bX9dmgQS+3bl9WRyV4lhmmpe2M+CTZfLaOTiN
jRagm90U6Yvd+ilaAPsjQ0FzV7Zz+vLvI0bTgTg5JLCBm3L9594M+tZYkw/uV6SXQhn72RbQOudy
O66qFg4gGP3t+mxk+FrOGYF+8yCepZU/dxCHfxa0s//8eLPdVEP63z9+u/7vj2OS+x8/LsQa74rt
r9sZVlZmrq17Iha9a9fb4PWpejGV4V7Lpof9uV2/fXe7ZpebBUNRT4fbHcpPKd70wvvsRiM/GGWq
XTTK7QtCXOwTN6+v1OXm7dq/X/6va43fgmneOlHbCstpIlNs7T3jiPL4IHM1XpDMNjGeXdl4iSdU
AG+O8o/L0l67wdy3aPo+J0fBAtC78b6lxz27eduS95wMb3Xa/e4rzf7eHtok84ilenpH7GfVMWr2
7UvmG0TSrtho/8dFax7r/72/71oe6hM3chSDBBDW6w8iZTF7rBt1b5E99ZEU9640KjJ/9OxRaNnH
7eqKcvRkKTKYbz9Tum2yW0gsOJqpmR7j2C2i1iORMa3X9ZzxB37Y2SsVbf0x5nV/J6ocr9XtMosT
2xKzOCVx8cLMDwr6RFtKHrm84IdiPqA/YZK/dOXvtMWXTNT5pwE7fDeTnnKqukleSviGFLrTrJiD
8a2u8j9GZeJ4sd1qGm0sI9ct+rt6u327eLtZLOqR4z6aPOPAOUm27qRC0afawRqcMhit0XiDfHw0
7Se5du92zHPDwfmNI0xdPU3/sClVL5YrgwG3zoOPEFAf0Fy26fSe2oRSWzqhsRMc/qPhr13Q2Ua7
z7BgUChQdgUW3V5N+4lHQI3P/0F68inXyc0UtmSvIKHO7u0nuCsP0kAIuVIQu95KHEbVtztblYcF
+6SLqiakpHlyXxR+vBczE17ykYfahCJn4849jsMrmnM4PAXASJL4nwZOM4I0xhVeRKfQ2fVqpfgr
pHwpY2wMnLTbxZndBCkkWGwo/fJEIGsVeQJXT2vAaX2kaalREszNboSasa4rAmuIer5+9JPpZa7j
u2LM0e3VGtXXbBYB8iUipTVIFZ7mXFqX/xKvGuNsdEzaCxMvAhfOrpgILEvzMNfwvZ2I9TwwICLX
Zh4/khw7+7L74cY5Q/Ws+9GmUgSg4kTe5uIxb43qzRnNH1Aq6pDZ2cmOsz+ehvV5Y7zGNnx/bxFE
a+Z4kI4xAh5YMoHQvgol+pBeoziseSuipNyXlHpPM6QS5gbBbENiwm1QuyR9FsE96nE+xtakV+5T
D5phGTbGcKp/rVnn0azM5mGpqqexsh+FZRxiK844fjQEqjJoer8Jl7pcqBnzkv1PkddHYHVEKljU
kI4Km5C5oFGeKHjxP8/lT1M8oRI+tT6vmTConx0if0thoSxd9fLd6JPQQUKIZ0jSYxEra/rK+ITd
4123dKTWiAKfH/OP72H5zsgOh+aNOLWOsR8tdvUcd9adOb1Su/+Vs/agJ1t6sfu6zO5DPtGUuYyR
27kdQgoh7Bnqk9ZqOBU1L1U6wuNK6k+91F6FjuX9uEtJjj+RwUyXDlDSe44ZzhWHpurTzwy38RPe
3CUW9tWRsL92rxrHwD4PhTX5FJmz7LF7wZYidfFacbL+wXWgsqxmbDOxjPf+INaoKPhD+O2T+O5P
NIf1KS3GI0rn+5TFzYv6qKwFLoE8JhDMg3EltCLTsTRzjfHK2OCFUfzbAtAcpJ7/jdEnyrIOT3Jd
/VV8BD4KUrNDc/bOerbkB6gR9Z4IohxymCl3AB5zWCfzN3Zzage/E4us2GGiczaasdwbFhC12xtN
YApk1OX6ARBW7mPAnETpLSY9V4LQ82h0ShO0kAsOsUwisa9uH39rfhK1YsqwIAc9yJL8jzAFKvLK
jkYw8MyslgPxjo9u7QGy9+jxzCEYTU0FQqqMkWT17S35dz23745uvbbTxhWDsBnYMS9gbwKw0FMl
NJU8J/x6Vdp+FMtxiL0lGHx1bgQzCfvOU3hB5rU4+vl0pVZjEomJ1euENgbk7OKZajzEtTOGErWA
lxg49qd+wLg+DR23Z17uz9e8Nv9OS3qIxdfgmM+OgaO0Vw1+oMbhj1suz4nlfY+k26+pOQdNY9RB
mxm/jLUgDgZm4DTHHZx5/gF/xP4KmSV8Azey2/6CQA3F6gL3ieH2kzGgSyRiKHSatYkcY2Y9l2in
umVhyICC207acwV1vPMblkKl8Dxe9kvbXQh+2xQhuHKtBIG18c+aiHMiEJvHTGYIn+P65LrWF+cG
gd50uW6HzzayvJ3e2ujPxqOS3Y9kMUlvrbUX2KvPCp5r/YTHpghKc76ujl2Bpo13hJ/+jOvmxagn
N6ir7pfTVeveK+RXqXb1atRhTawG0In4Yw0/zLBY2uHke8DrHjCvVWDW4gDooyFMdBSiLZ9lGz/Z
oFH9i++LFEka1FACePgHUVpiq+Geusb+4xSKnAflyDAhV2hneimtQLtE4APPRI2D9xZGttOdaQ8F
dg7Q/k5R2qSQmpxvCXf7EP901kVETYmzm5s7Zx9NIIkgCQb7ow+3385CZUHlc6lL+46Ph5CiCaDh
TqLQQ7gzfpCb66eZIKAWDmpmB/vwSqqdp+cZlk51H8Zw7QwIR9HcdFlQz/X6iMjo3aIY9E0yj52+
xNxGzbt0yX85mt9FLa4KgZ0/dRwUBzv1hjBZxIO7dvnxtxTuF4Dh74G2f0drO5k2XqwlhmlxnuZ7
JrBjWDn9o6tPKbM86HzNeoGERP8qvTni+KjDeX5Pu8U/uwDnoQfeGuPKdOjSvAfRtoYQXXAhfEpY
+gQtJmfewHN78IfHqSU9LS2Sj5Hf9YT85EHDViIaB94AsxovmujtiJ1eBXap7xbwrF0yGHI3kPBH
IbnK0EJCeE679lkmWnxoEns+WlJ7QrIHKIjgmgZo0/HMEb29/pDpJZXdtF/N3kflYdpXso0uUzZ6
0YzESVvz5xzaQvxHm1gCa7zuytaaMFuynlR2bpPCD1G/TmG8DPdgEwT1OPbrmrKvDDpUC/ZOgXFe
uHTYTsnVoGZBf6sWcdcriZi+2Nfuuq866OOzOcR7YLA7p+bj51jjm531P9L23DWKDHN6sdEkaqjo
aAP5H3HKXT8dy4wImeG4YQDmJijhoCbcp/mowsWkH+6QaoatUXzXUib7GaVhtPDSLRO1ABZwP5Er
vyPRTY6cu1hHweubso0lImG4IiK2ZFTFcF4LsfahRnInZ2V/n6dfa5xRv63CB3GvAMyShL2feXbD
QHCY0gNnRh5NvfzrdDQrHkM+m1gJsKQ4MGI3iRTx1p2PGpFhqLWnE8kCn0O2lfp0rUcX1/04ezJq
6ikxveVmC6G4L54FHM+1yvUrmX5PU2W6h9jX7hLV2o99h4O/hRshpFBLVe8AyltTmFNQjPACOwSu
pkFOk2u3IYGcPgaYpn/MDZLXtXfpyLuWlzBIElWdLbSxgTOK13HU/H0v0neI/+bRbA6DSLpD66S/
Wki/QV2q/GDh+eDlDwiA4gP5hXsstg4ejgFRqQ38lro4zccCIsP2KaMgpz4j85VO5T5G7IzxaPvJ
yIwUkOKot/UZDm9QrEJG7mD8rurmqDvVZ+ZByXFH+EGWyU5FOIorYwIS6j/FFhpRdfs8c5DV2cu9
1rvtbtDHp9ZANjQaCSEQqYwByzbBKX1FNPtiD2MBfTGWeJE3wvEZ5ymo67XfLVWy7OOiijQ7vpqF
VaJPZp7v5vOLCZk/Wpf4YnnaH8uu09BQDANKkC5neOlyHOkL82+Fz/65/Oy17C1PyZelBYEWYsyP
sUW0XT+PpGDlJ9OAcORO18VrHGrehdjA3ImsuF1D1SGM06lAKZFi/6UYTXhXk9mFMzRmdtQtivN7
9FjETPH8IBY4OfbNBxpCTEHIyF28ydtX4ij1DiNREiQEmVGZR4LMVLCvt7N6Ua1HkOCkvU01lNV6
dZKtRoA6POkQJoxftm/P+6rVJw7v53hddjlRJ4F0+ZfWdjg2mv3bTzAJStXMRCEVj32eZmGxus3j
mgrCa+r8kC26dT9N7SFr7HxnTQTsTDYx1RBkxtBT/hrh8Pmz8LvdJCwLL3b/1C4DLtl4JEZlXH+n
ufelqeFTl8WvtEjfOsqFh81v1UwLmGzZeOfpuETUrocXI9lELUf0uBhvw8JOhBTt3mzaOEhyhIwu
MPmhcMjPKKapwvfAyR7xF8TagXmUOTz4loMuSjZhajH+Tgsjj5SjHrwV0TymBEChGF9YExkgVRrZ
Q5bvtELX9/NkvZf2fYkNVjb/tPP4KfOEEVUo8yugip0ZfxQ43+7a0n0ipj7erwafw1qn3ivJeDia
0PgQzrYkUZTmE0aUkAuwksSFipzZaGBGS6VZfDkmYQkCAu7OyQhr8hFEsEBgyLgr9hcVSBPS1STC
l4EAWMCdbdk1p3zBIXQyIpPownPcV1evqDYhtmpQX8BbagkbI0UoqwKVTD+S0SY5tdUgzPifxEY/
o5RijSIvzq20OS0FmI7XRU3uwF+FWTPDDrz4fXZJKm/ltEPlqcwEhUq/txuDmItMPywxJX9iL81F
nbFssDHyr++mpMPJvlRHvZuXPTaHzMoLfzibZB8b3kyGWoHrzWAyhFDO/WRs5KUuj9qUmizODQ6k
lrrCH3GidV7a3NinskSpiqvSHpO39ahKN4M1lL+4LroUk7yPyDc0NM49sEuv1Tt9McXO7Nej13Sc
n2t7tsdaoBveQh5G/zoa7SsiZyig4pdtOCylmtGPj08tvl6fMea4NHxlHAkjgS5YwkqRff97nOIH
6ffVj9wUZBjjf5E5/Rb1pE6GhpC5n7pjWZB7qbKPHmeigAYh3VWWBUgk+wgOJdFXCB1c2oYRoJUY
ua/pbqp8snug1h+sdgyRVDohK2KirBOBrpkoQBPkS17+hoW4fijhHAUJ2OhOK3fL6vJpcFzjvimz
l2qOVkxyMEJbHRDKZgqm3szC2kdythiXnmR2cgFkHqzU38M48ik19SRUORobLdVxnHO/VpwlDprV
eC8NMxAmPfdiTDTcZEZisDyywOr2QV/bT0Mf9quz/GHuirwAb8+DrGhGe99IT/Xwp43j32S1xa+x
lbyrlv/Gm+ujNOcfTh3XCMZBSjwiBANp9ATDziVuPdUMIUrhrV9qzRF7j1eiRxv8lV6Bl8rAxrno
ZRp5WRBtGnFx5PzWIs3bAcozNlnYTw3eQjfvH4kUqPeW7/2FL4y40a3eYVTaByOTT9Iv153K5ENl
mhMTLnLcZF4cMmWIfeOyh7t02+RjQ6bE/7+hs3O35Nacd2gyLXL1LPkIEWC8M3DG7+JljcgWTaJC
E8dmylzwXoa3LLmqgcvuWTQw2QAbQmrGxSAkfppsEC4jPxkYSacpsK5FvmCmePFFqiwScucCAkXW
habmNLva0F8LPxl3jSXuLV2nZbCsYzP3a8h+Mkelv7CRGMNnq6cPLcbdgS5SfAJ186sou+wuTjPe
Q4fx59QPdDEZ1bZXW2fDmN4ahnLb+0BbgAM4ayu+Xws2yJUSPkqV+8rR92zribdz483f6UeFuS8m
Ap1xhgNJ2iP612iQ74Wyf1uw3kJPFOa5tkV8qJW8kymfxqR6sHXrsSzzOeoI4GbgYH2zXy8RgcIQ
ZqvsgrpeQ7+p7+PG+qEbnTg64/JllTzTabWcfVk67DPWEjnduu6z2vlEWb/v8r68lAkFUD/96iQS
/MXwKNCT4X525mf9ScwORSBtgFGWHG/QfZvR8wMbn4zA68yXSdu2BALAgmG2VOCYZh+6CvMg6VG7
F9gPZnaqBUkMAAUdtIy8ttw2xmvhdfGOqoKxuSC13rmPCVCjYfbHsN1MSdLxzh7aee8UBisOA+Vs
+GVItzqkOX67GFljKYegp0qwpyiYRWjJQ62PflRl5b3syFNcLXcJ0onzHznCI5MT/1h1ze9R+sEk
camuMBs5a7Hh3GnGFpi1JiGnThGQsbVEdpI+5m77a/IKJNm9k5zjuTvm6Vtrj2YofZLpPQErQ7ln
Q85Z6MQVdNdxs3XGqg6UyM1FfxAVMwJbmYRhWNCnrRzExD/H6fw8DykSotHDC9Oos2DxXf8E0+dU
rSiooY7cxa39zJZTrC2irpUXZV7Kc2lOy9EYuN6O2XOuTcWlb+cvrA/luZp6HcYEyXlzUrFV+jDM
5y5oG3a5lfOAqAfBRKTvSQ1k90NXKw9zT4CmRcRvpzuk3ozKjTRIAXFzbOyieiG1JNRqN+HTJqPM
r+pIV5BMDSbXHgrWg2+7LmTJ+GPoQQYaHxytp/EIGkxIvK3tLBIbGuNC85tm5cO8K4ezAr6J8kpm
O1WThxenHVSCta0j8NV3V+RuBEGpP6bl8J1rS0ARguJ1nrSDS5u9I8abunZNh6CPOaxXKfVQQ6ug
z6l+Ql7f7CwrDZEq7GyLK75k32EjRehUAGJkieHQrUN2o/psd469o/UVl1BfJ0IrF8RsMePjo0Bt
55usLZOmGjsi94zF/3JcZgHzCfv1REht77LSJ3XQ6H4jiU4eyqn9Ym4T0RYuDUFLNuCu0zzKFX66
cH25d5ZMRjnB5dC+Nry38C/d8O2tS0vS2nqtTBvrRPPdqPov1yK5uKDksZK1pVIBI21b1I01J0nq
4i8gDNywrYQUw5ERMDHbPYE+QxFpBLr77TAAY4J1yzT9ObvmdPa89bi2QFElFIc+m6JsZOeDhF14
+1ZaM/kFKWV/Bp+e81DfYa81mthmFnddn5FemeNXPuvU9qKYI29hb878lySLs4uHx6VX+3k0GBlo
GIsFWrRzkD1y0UZmKIL5vJT+vC+t7rVpTAldo31HldViHiQA+rtrjrAu6rygmkuoVBhdhZ3FUVbI
GvP2X66a16CT7YzIEsGgs3yLaeS1N8e/UwXymsYXjt4+Wj2V4c4KKICnXdAsTRX6hf+zInKGIGlZ
R13cvCWej22NC+GoHijBUhvamjGcRUeaCaKnewTcH4yyGRpMbgSjzwkLJHwj5kBkPdkcz0X504Nq
7Y8vdin+tLmVA1GRdjDK+dgUnQ/ome8STQtdp/5pOCM6GicL2QrkflL1hD1BDbnMQSquXDoEWGYa
NpYFja/DLHUT3f/O6oKn5m9jod54SBEE+4X7OVviU7NW0iKW9dEYuw85EzCGxPunk3VvHp9rTBPz
oJ/xREVQi4eU/FtlCELhU2PES3TKbExqLxndwBD1HvDO1/cZqiWgiXPtdeM+UWsdtU57Lix2JZkP
ly5LGcrVvJL0Y2RilSzlaQdufIcP3tWguSqZIE7Tfd31+9gHrHb67s1J6iYcVvaoyZPscdD5I2XS
Rqy+cV1hGcGtZOOEVK41w5cEAIu6atqiitKz0IaXvreScJ2Iaarr5BkR9vd4NuvED/FEw+PFDM0a
z1S/xOcnJvo4pUOcwZJiThHeUMQTRnPq1HTWSjZ0x0rJTtfrv5XZ7Gtzyg4kGDzEFsMsdCOnxDVO
Tg3HCeJjKLf4vsLV/hjj2UsPcOo+hF7mx2x6FvYCtCaH6mAl94tqqn1NmiasQ3FobBHJDAZomVQm
PGr7UKCcpUzgBSCi+hfdsH4UuYHK0nxuiupTriQ1an78C+DJ2DltfvSHlJ5gcgZiLhRKPY0cT9Fc
E2iHq87+3Ha7jredOI3YYuFx3ps1DGNNAaTr/Y/K6iDqCMKW4CaYc/ett0lLW9td4DCvQUwpMkLZ
Dd1arYSyEe0M4fAh9czrXLtXaJXNkU50L3iDwwpaLhiR9qqIvGWPXe5G0sEMAq7TfP1pkP0GOemT
SQLpQPcwAuHKZ9orzrIbXtCGNpLnENYewLVd3Seed0wG/0+FdiIcNpxTzExOep3WyYdp6WfNoxiu
FoHWx7lt/zR1tHRwYBSUo2L4GXu6e0rVFBKtQbpa6knaj+QvRPExWOc7Iyd/qjW7aWeMGOnNdXeY
vVf8dTyAUudHaUCIErgY0K5joDt/NwIUuVqbk1EyCJ5YEbFTphcy41+bmC2vWv/0Oe01XI8VNNd7
jJPy3ChffzZGL9leizAbcjOaCE/CRTIwek77cRmYchq0JcO60/wdXHpxVtQlHtQGraHqxnPqt2V5
xBYIkj5za28tGyMy54NUz9s/VBxjRjW6PfQ7d3LqE+LwOtSgrLOYCTjr+NtaXEwXQ7WEtZCNAFTA
uWhrf4vyanclAY0G4JekCF2dId+ywlRAujxJL2YDxjhBic1WHKQQ67SM+yIns2r0JOoPY8cX1xt8
POiTexilLFu2U9DAOhxbgvusnNLBc7VfekpHiAevRhAJodlAXnl1rADgdjluqB6SSvi6uBowRY3s
0QVw6cejY4KDVPLFBmSgfVoCNbl5JDpMugsmzGHZLjWaX6ZMTQPwpGVfZUpCsLHMpDknLks8tUKw
0yWCeXxyV6RHGOrhFVt+d7W1PQkXb9gVDFPAQg70mkyaBlfZrUXX4/GILdEQoAh/ZcCDYlD+HvYV
6cspZ0I9XcS8fWwpzGTpRezKwxYZ+kym2XdB4FvUFE2QTDM4bUYuWe2nkQuflaiDPHR8885IqmqX
ywZcqX6wxo0Trzgdi0mEPTCC6DqBYYGdQkT1z32uzgqf/bJpO+zt17PlYcW9nUkh3cxbqa9XsWCa
UGc2Waumdzd47i72CBwHqnEwY7n0Q7vAJyA50mkhBbq2fLMNSYawXg17O09fCB640K+tvD+8lJ1c
vmihEMY7Iz6NuINl/fhUrRzxlS2eGo2lHc9qP05lFOOvHTNLy9zqzNgEN6OYJ1cNW3wD2jmnAakF
lpuJH+KNK8f0MaUyDPIKAaM/F+TVTn/0knqrM6zXGrOrDBfgKJuWRw493vMsk3vPMQShR1oYO9p1
dOt3hc4/wBMSowEMCNi//i56ck+SZ94D5CAcCsnIfpBT/Ure3uCnO3tU467oyWUnfuha+E+J5f/p
5LyxPfNPJ/ev2WwQpiqRA5LNZEuXpBXtC/PRKaxyhnh9T1VowYnUZwdzVsYb1po8tzUJYq3xsGJv
Qno7YRkvIo3Ja1f2+/Y7bHd4G4XPG5CcvK74hCR7qJL+Fy6rNvulF0FpveKihJGVyN8ZaZ8Zr3hh
ZsQTYKP321+HfWH0L/MoSYinuLesFSHLxGFKe8dHcQi1eBOz6PITkhMjfd712TplHePFUi5r6HQe
DRRwXlBic5VYSRdCdWK11HSiZXO3MCg/b4eA8smyMX8askKoYOFubS41Cu3iVGrVPe+mCBUYE0w6
xirTmH7r5OYKAj08unTP/DnI9q7Ls49VsOQHt32Y7BkatTl+Yw3LKEtH4+xM9ZNqVB16aaNFPR9O
EW/KWaIN99DKPodVP6P4w/K1+MDql61voBptEPEInapRWFogGQrVQ2mdnCq9N4e5vYu1kRad1F8I
aPExJuieAQhwsh/b9W4Zsj70nAT2MVCQz3SP9uneGpM5nO0KfLa84Bzlq0pHy8nx4FT6Xu+Yx2cT
1KWxkWlkmiZbOoXMbp1QV+pQZ8m3+Vu/V2b5VhpAQTKHRJZYV0k3ImIqSk/nfE7t9E75uGubv2Ys
QUNpWPhUS5b0UrQ75gjBGLtwwIaP0lpzlhNJrcvCk19xgZKbhAN69hc1cxpIxv/73k9nUMh5P9RE
GWhM/6FTQBlnCa8nPAjZM4YFdoK666bsfrURfdyWp9R/xK5AmcIwoqvSU2qzp4+xfofgZgsF6CPL
X+8yHK5CeHfE3q/PRfkaj7P1jEtMhMDBCzFvp/7W0+fB9h7LgQ6x6EFzMujPym5PbYeisi7Hq76N
9W9P2ZGuGXRuddJp6bqG7ksn1yQcUhycCHyjceWDWK7dp4Np17yFJihP7VzsYBrqOoX1RW3ZxG8q
81D56gTc+8js/8+YOu9psmDdVLx5ojkBhf9xRf0wtSYSNDfH56duzajLrV1vv+ium198p3/oknv6
xW5nzDCQV+eq2QiDoTQqpoZAHz64xLZ4wecssls79P5kiGS7RTa/FCwkGzbgCMEcJ1272zVl+Z12
zQH6av7p1tN2qlQPuXKxC3CIk5EEmQoQcS8FaPLZC51x2nfoQyIH16HQFxw9aDGobvPEBH/c2JCI
g8vOyum14QG7Q8onl1zbNtlsaNX4EKuJd2dO2zDxmw+wI9BIZsS9b57JV3vX8J9YsFOmMrKuHe0T
mRczNbMnrs4sxtCVaROt6TPWweBX/tIEMqOVYVRsj7R9Q/XQwI0pNqZEn+ikLhlpWBEr5ZvV3wXP
E28BlUpbziVpWl/l5kQKx5TSw/hecAP26zoPrQXur2YX+8VVRmCs4Ddm86pp6lolhBNAW3rybYB3
XEH7gEzQ96GS931jRBC3jb0iZi8irTQbofUDxVAR4Dxj0p0WyUnhyDN44NtzXrxAiCHhlH8hn6e7
saqdSJ/Uy2gLnJ6Tmmhy+ZDlTHYzD+RQ63vICaTUjJKkXkLvD86KpNowmzdDB2HAvGz01f1SwmHI
PA7g1Ou+J5GwdxoGjITlWCdeEzqikPsyvmvXcluoA7Wkv/4yLftVjndikSQW2f5wnJrsRZLsLAF2
g1oM36PVPo7IvwNC0aLNIm4i/4PUMdjqadWHqzBYIzMBUo1YaWY8/U6zhkfhkRoItP7qot7h17yq
7MuR/hqSnpuxCelfTFTPRcshOmYGFAYlWo5+pouJeXGq5mGwYkg0ojm3NJzMHvvd9rqyY2A4O5l7
v6z/zgpaU0UwsTL80M67Vzr+i1bGX7WV7tr00TfyGHtrDLCV7iIFwg+rQtmTzdWDT4ATnoLh7BRF
lCj/catNsX33gmSHt5g5O9ZxNrSvNcMzZy5/zDAfx5lB1dQxxhwwHuvalmfigY63wnnW++5cq6nZ
3/y2lxVi1TQPFEkA/Y1rUy7HAnWssYRVXT57Sd4cEtfizJ9XoGbQtsI0r76BFbaOD89oxTl4DaVw
2fO+YDFtRJYzQFt1sq9xVTVDC+DkcunwaRXrL6jfb+yKeAipomE4bf1eSfkK3Nr+NfWkBnqgthhT
/yLQ/W87+ZwQxviCnd1ydKFIhs2gW4Hu/xrnBuVSXnqvfXodN68qr7xMc8smnwDrDlnx9D88nddy
6lqzhZ9IVcrhFhtjnLONb1QIjHLOevrztda/z8UqL2MQ0pw9O44e7Y48Ony/QTtS2hv95kXSklFf
3iZFtXNn/6uIo1+tTM+E0sYMVI9mpZbyur4Lyah3sIpCkpFdwVpn0qaLOa0mEhvT5H1bWT5vJpi1
750k+nTiZ883gWSZEbWcmS629Kkzq71RAln1/M+E3ouNZkMWacLz2sPFzexB+JZi9cqw4S2HiNm+
BonhI17xR+PB4pmR8ABp9B63/h9q4kIF4iOejK1JBn+ui1vd2BYZMDvNuSVZMlXMfo2gkSyc8r4i
k0pXq7kx8ViuujaBQRZ6vcTLoFrMk49p0akAFb+qgqYUYZvZwMShXt23eb2zi4FZvcuDFcP6NesP
tNA+O2b36QFWYJQlc1y1TdsyF4TU9lJToDM7yjYNybT6NLmw9Uc6SDpKD0xgfPeZWQEsEsBjJJWf
GfoJBgFEtA/HmIz0bIMEgjmo/ato/PALwuk4BRlTdN1nBEYNyi9q1kzr2ohNcQf3UMR6A/0hRsWj
XD0mkGcbJFrDzryzyVx4zDfaGDZIO9vvX0hnUxfvnmz1O/QySsXkT6xlYRZjBolbWF4Dr0gRlQrO
FyrdaPkrPUNxF5AyT72FlqDP/WrW4wCCPXobnfK6VRQyBn1mEK7h1lezDjtCeYFCYe9n8VtaoR66
2IXpgPhyHsZrgIJMCqA97tp287u2pPHRvRubOoFexKRu2lVUW0EsNHM5bkPBCJIU3nmDvm2b0trf
9AoqSFMgzvXhKVMVi+l+JU3QxfJqUU4DEZU6t/hpO0ebH0yC7mx58AwGNaeesQ/nliDQi4xraqsg
h+pu32bDe0HMRKGFRIhLvgRoJ+RvIcDQztv1pvNlLYRNDITZgAgH59Yp33XUZ3dDFw5M3fCMbdqX
07Yfe3QKHTqd4erPRk1x2CWbkA/NtktH84HJSIVewOaZILYu4yYgzFjASDe7qqF3IRv8+8oc2icb
AJuvJwx+i0Dntsr1mOYqTC3KQ6I2GhMwMB9+w6i0cE4QBjvJqQUPwK1oJHDglFAKWJZpTKXzOabj
GHjFRk1IMy9M1WQcx4jTAqk4eJ+SZjd3ODg5tXqHZ73i9H91qUuBPI2YZKAWd23fb+NxAQPYGdlH
n8fIDCm7pFc9Om/8L2DEpDG8z9hgAJk2Qqvo1zOwlu5A0xSaWGEUc0PDDDmGq1lbnpsSLBF8fht9
RLGk42vtgM3Mw+RlLCk4ulSlTBvXFwmOQoIFJlsJOJyMq9t17y6AgSuNo0DrLvNEu/rCbFaOfqW8
eqZK9q8vFZ6RK43JI4hCgzF+aQEaML6oGTrGTuMjrGuuE5k7qiiE2GVKsyb05mYHdYlq7BLHY34M
RVzQo9HWBBhaFNdxurTXmeE/VgPhIyavWc6urbo/nUF532HeNYwCkm0FSDHZnIHQuMs8bWvPIWDS
0r1ebGI0SiWNZcAxw6xdenzV256+xg0jHS7e7OabaqjushiC37Grb8wKfnocS/1K0SCT8809LQ90
cA+EKp1ldK/wjT0zCO4DEqCAKV/2DR7olVOD5MoHhRxMi9ZWi/mqHiOBO9SvimLed1IJoNpAmgBy
IBr7ohsSwn+gd2ASq5jRwfjf0vY+dNv4YNTDM0AoohoSNoY5ncEFEUbZt4XjUpNTzyUlXflp2caL
QN36FjL8iZklNN26I2V0ez6WmR1MyXKkXkDuQ71ROwrnrvNW1nZQmHGg+EVAszHh6/xiTNmPUg0X
1/IOQzzfq9hmazaCGWcjq+fz3Hwro/NtN/Z9q6Aru/ms+9Uh7bSz56bQM3XoHufQmsrJaYbfoWJI
QtfecOKCKhouWTn81m13lU7xi6o7+64ECpJnAZS5gfyE+e4cwys/21+xrh2bcj5XThG0dfOhRBeC
LbvuX6MqPo9NFqTiDaogxMaLwbDiSOOnmT9kWBaQ1qi55dwYSQBL82UG7OubVCVlnEESuEt49knY
leLJd1G4qdOUTGiXXS2l8mTF/kk+7CxMQPbo2kmh4B/hlcYCRNFwTDgpOHLjWa/zgJF1gMuMDxpj
pax+Bny4UUf1s12m49x1F6NvH5fZAWab/8nvi6/+xKB2ZzOQSyRK+m2Wz36mnyenPyZN9Wem1NAU
OI6N8Qxl+BEmgMdMXLciD+S1GCrRPimeIs07QZ8R1PMo5FVBmEpw7b4US/qtAdEupiPe1LkntebG
OlVOne5P5yQ/l55e1NG7UQtlL5fQivBGNew7rTIDZ+6PHZwrRe3eJfmyvjexvZMeOUA3S7yd9FZv
tW9nfobL/iBvMYzl2FIjxDt5Ky3uJJ6OjK4LbBvkonXQSu8Ud92vPC+H9opBkc9FF8J8m9//Wz4W
fDKWM3NXLw0Db9z0qFXU7Cr97EGT3fcLtMzjJXYoqjEPlwNxjNlQSm2XWbGhSjCxrcu5T6IzzK8h
SSuaccPqmYmsAcUR4Pr2wAg1ZrfyJXS73ke5t5PNE1nos/Z7MQ7/7ads+LI4XyVlYxjkN1kyvbYZ
dWiEQYRCdkA+qnY5YJNxv5T9s8UUvPXzLJHS9Mc0ae7qFhshbBQsgCwCUWdgLYckMt81/utlSUCG
JniYMvMka9j7SKAjpzvfN3l1WFIzKFIOczjmn7V2gfL3BMzqAMgSjFi489r5VknKQztqQdN2n5P1
Ayzs3fFpnO4YYE8ntfYse7uELCw30DI1xwvkG+jDpcw/TxdVId+JnTeba/y/bqBlnGGII5WLzMR9
NUjWMjeKIK7OGJ8mH5V/ox8FvozN4l41/yQ/U2N8K0bw50nK0FPuUh4vbOFZi5hhp0bnMZrPuKUb
WnM+fYUpsqGxrozcHBnJRwuCrSVlXhD4LU/3TsC7AoiRLqZuHhZlOjfm+1zWn3G0YVWYAtep37E+
XaDkD3Sd71fSAOD1bp6ATy7RnRb714wxYbRnFkxDdg9ZwLWhIMswNw+aDSuaFoScD/l6Zq8E4cdo
Gr9WDDp1qR/96N+hIgF1rzveV6NTsgq78FyO3a88WatoUrncKd2/FdHb/pIr2tUMDd8QcVs5s9DT
ynrsoUReV5vZFBdZKEbIlFP6K5u4HhQOjNfn65I1rXcy2eSxLOj7YUd66zDrCf5PAnG5S9cIZ5xB
kRvTzF8B4Z7TJjzLBjsIc8n8GNrDn6uxp0UMZvpSfYjG8dIueZC0NKz4fXnTlFSy5hnlUAburJz6
7NmMiw8xAZViYELiQ30jmtswx4tOTmKTZxkzx8Bde3wVjUk4ApgbJ/8b7M08w/mCHm3pV6LWeC0q
zGiZ3py3R2/Zi4KTO0yS6ikJSQ6zqKKS5NG7KQ2GYs9sj6PK5toj5zbM8LXjdzODFqQz0U4h5xtR
r5az2o9nJ9vmdv2VzjMxL8+jaVagZPaWMT73TTdd6G8NSB1jJIsEFXY7+/m3yqLT7ETMP3ck1KJ7
s4nOJkaUlFNggqGSphHJQKERG7M/yuprSv1blGc1jZnGYh1EQJrZPw13ugbqmN9iRGdSu5NPoOTA
Gkv61+qXs2hIUQ/yM1GTQP4/bQvj1dbGj9W6iHIbWvew2htVe6kz/6tC/4hRID8aa90vHUpHkS/5
HuotN1rs7fyQnvgBDrphOq4flZWRW/PpEAIw+oouDko1C8CUvLXOJ/TPJxCFB6YYPpU9IbweBvCk
ooibOxGxpFDPQz5diny/mOrRm3x6EzjdKbxyfWHdxDsrSf+91CQKLlnx11YDl6J+JO+T0+yLrpqN
5iUBLRdp8WojbI1ylvsruiz5spz6R2S0Yvtkaeda/SKI8h4hSDxHOrS3UPFvmPZ3G5pQxLEEYt0c
FlL0qDyiA9dzcRxJaNQu6I+kMw7rkzOBjL4MjApC4jOSdn4PGbiaI2kLW0cf+Jmw5XPQVhUkZ0zW
ilTvswNkofbHozw8hI2XMiQTFudP5TKd05gny+oJP6Lf6Lrystj+aX1RDi3US+A7rlwf+DHSIy+J
yBFAPKlawi0AjVqXZlXhWfGjRTf12F8MWB5k/Yb6u0q0d51YSSv8VwbGnynBM0zYP1VjTUlzM0/z
MZZ7kKMg35GSRBkS7bquuhu52f++V/f/VBe54aOqqu7kMr6naZskUR+jBd3M7rh1Bpltck8HzYvN
d64KWi6+PpTevHY9AT2r4EWYl9ZZLkb3aQj3BHZaVisd2AIyHqp+VLzsjeaUTdOEX6Ij1FismfMS
0eonToRIa52GZ9f5VNXm7b/TKlfJJngkjZ6WaciMQFfIXsjb1aG/LeZkV3ra2TGR8e4gelUHe5SZ
9TbS7EeuHlgFAtJHAXR6X2mpnUVxiXcIUEoj8M0Ghxsxt9Go3ZPO+NKivWgtn7E6bfstai9rkpPi
/r+jJapKDqeRpXcWtW/RyL7+bye6mLg6AaHXX9yq4PjBlTYqzimHTCjvE4hg4r3oDjk7vT4/xeAD
RGxqH69NS/9s8p0hm/TfSxQ9m9p4knVcn1rTv/zqtc8SuoPsBxH/jCsVY/rtK69KaAb4uKshJ3NL
bzfMPop+0LLlLGKdqrh3uXLblvpNqjLA1Lknc3nKRT9H0/RWtNPX8MeYG6h0QJoOYAriD2pHG1mt
ySwOylDdmz6TiXGRFppbmiR8sJbqjwzgj5HuxWmVQ8fwNyIHG+2TW+v+ZpTzuhl3ymnOqhZ/2vVI
phgQ5sI3g6gJEh2jPllElN79lXybFi0UXrVzq6hnEvpFlr83eBEhlrpsHPjQjd2QoPoXEHKoTrvb
mdr6FPN58VxwOM2jI5VeLbrLde8wydBWEwj6YBWB7TfXizk/pk77K8aLzubA76mIZszB6uyAua7H
HGOrHefEu+lomBCp0ZP6IKECWD+mo3l3DbHJ+p29Fn8V9gezqY4iN/+e01LuckiP5AXYCs7j8DMp
3edILU5XwXlJoCCrpbBICZ4kzc+0FiUvslBGJX7nkD3poIVF+SuFDAUd9+LEqvB/iqof0XGGFT/P
qg1Qxzx1NKskwaAuR5gUz/ry0+sgmKEDWZ3BPsa4zgkjcJX9iKOuIwCrifmfeRFpbg3/0BU7sZRG
BW0vrixXbHQJUDACYgx6ptsYZvdGv8BJ/EDx2Xzte2yrn1XliHqY+/ZN0+JVVRBhXSZUSaNXJ/gm
UFZiW5chPU+bvMXCNowfVBWKV7ws1iBpUCNybmzKgzOzsUU5GtjnMJ13EYhOP3QODrm+DQ339w3I
jDg0tgng26Tp4W2rNy1hnmSzGZh5dthvPSWqBNIOkvEe8qqiVk4lASRV/jOY9qObWL9etTVw/JiG
sU9AIYoi9EyLodvOnx+Wf0qunDzjM26La62EA8ufj3Vn4FLGuGCo3qp7VODY9Art6Lb0Yv4rgJPT
JVxuFm5Vy+ogngASaUe5ozEjCS+cgUhkz6hU5lFQQhropudvC/QLgCz+eq/6Vcgb8R4GftyB0wN8
gCphZkOgsB5jeSPujnyp3K/cI50J10Zuw+8DRiXZQRwXrJ+XtZ1D/2+gFhpa3+GYfpTuVj6V2Wlg
8Ahkz9a1opNlN/jVPvPs5851KPXG6+sR0fQ49hTSmLTEuWyJ1N3s39+yZ0MJjzQnnJfbfCyP65Jg
7GXbYU6HbgeGwhDJU8oHWl8Dn0nfcucuqyM/jX4ASkQKmbmD8rS0/wRieVZ5CrGrht8/i5OXRz6Z
TozVqGfPTEPYOAZ9RiyvnRbQ8U8XeVPbkBIenHcxmU2NQZuaQ0YQhBSJbK5eXD49QHIPiht1IVrY
IITqKND5ffK2SrvvMUxBzmBYNAeGJP0zH+10ViMk1BruQQDeyP9n4K19Fd3KAZ/N6SaeIVvpuOyq
Hl3Ckdy5AS65l9/ltI9Emq47ngvKX4bq36Q98xMIcBHQQJwdBgh8V/lOXDCxB3npvnV14KT0hpoT
Lf08rTxGYfmnHsikPzs33tOkQGtQG9xBf1Fn6D4S/Sfr7huPNWNjo+rWMYdvOQdyJuSnpre/cgcI
fc6RGJcv2RWRv3ULlmY8hq5CSOjsTHgi5goWb9kbkSSRG/CFPwazf7H7hi+KbBlhcKR6Tt+PWCOx
Z7aXBzN4NHkULLj4A4DK9/7S0ghAxIL2kJ9GY2wzhp+Jny5RlFoR15N4yBTqdpYdtMk/Nz/1/T3V
v20HujbsjXsPSze649FoI6LakfIDZsJI/6pqy9D5e9VRrsUfEnlZ5Z+1WeJ0TyPbTqRO1smpSGHx
T94DZdAjZYoraF1jOhbwLuokoMj8rGSQwNbCrZo9ivUUp1D8+jKbGCQChFvtjxJ7i4WVxMlwBYr6
KPpxbv0dmO6dqFZxuIdkz8zNg2jdUqlPqa8F9K1t1UFlsBGOs23f5fS/M7YDd+NfHkQu2LaMUwNx
BEfRplVVmvL/OVaJvTyNtGCJE6wwCsJC2ssqg22P4XCchDUQ0o/V3H9WfXentsMu6onXsaGiDESx
uan5IhNrzCH5coofp6+DkviN8gs6pf0JwUVjmUOlQHvNxMUzw8hjGPmWY4dRZp5BUJNPU5irOzPa
pk3Hh7xgyr0PkimziHIrpnuQ9WAuqkDyh1+5ijMx0ASg8IQh1Vzv4KJKYrP91PRAdCGQ6KOipYBC
uyfRPrbqfCfps9wWnU0Hn+yiqbMSfvg+et6bKHtRRFY7Pc0xgA2UmaLSyWH5d6LcIBr4A4P0Bls8
+XfU5RhexDy2nv/lDV9DhJ5CnnuAJ4Oq/YTlZw+EMEzSl6xFefAJceTNPN8smvcuTvGqlhbMngIQ
ViucNwk2Pd9mMcmTwmiLW/W+hukSvCuwaHiUmMVNw+EIOl6jLQDlJOE+xKfngXFi/sxcexBxeIXi
Ka7hTJGMN9DQ0eukBbK1c9oGmkodBmhqCUxmtP6MwtjSSL1X3OmLHF3fkOJz699UtbfOYuxFn/yn
VyDKf1U02HU5caJvas1mPbV7lRY2kXZ9DoF9svycTgaS33l6/SuuuPzk0vINYGFuhsa+XsDRS16q
U5mjmWPBc7KiLsaUyyaewYRtUtCkQZwRO4Fs6rZJcw1sjoP3tyoLoD4PcRtJv+Yaaa+aRTGOcGQc
lin+reuNiJcY6tFxA5w+yvXlo1gYKGQPgz6caZYJCobeWuZBdr9K3QeaEyk6zmcYNWkaXO7JPf+1
WGjGlvzaRnvKri3Xru4sO9r1itvduNjPitARjShvi0n+lPNuabTjkqnf6rQTQ7swQmpVepra7HL6
0kVVSBQm0awYuDJ2IDcpQV80OwnFxM7ICYNp9H3MmF39PxUkBzKplLPfb8UqyYauazEkC2N5skd9
tk/iusn+eBb6tPyVTCwYldOcISTtWWsBL2XRWRcnN/TrPQjLXT5Ipra/JCFZ8+hFEUyC+K/iUI+5
vlN0dydpbypOp2wqAjCxJy206UvJH6nC7fRl3nfYWg9BV5zp3CW73jephBkX+TXFqPpO9TqTxXMQ
b2C273BerLUDysDnGvBaEaov8hWSlJcEfqo+9HP9JX4yvczBYrknwJ+EQ92j3Jn4yDQIB1DwRUNx
KEnfk/x8AYgWeJggGxMEqd91WivMBycENdpfi+1Ra7De1UzfbYrh7W/lG5dyuEi1IY88yedLvACJ
5p+K3PTICb0nL0Z6Grt7dVBOZnzo/hrXe5P7lGyfobVfGuhALhQ706XHN4podqX/U8NAQsX+syi3
I7pBMoaOkXzr5nMc8UD8OkTzWitR/PxgGvvx1lP0k7xXLuzhoNrkQyWN2NU05fq3mencyJNJUaIk
pJF7sLx478dMLOT1xcH4IsdUml49G7s3X1xKKvIkc2QzmQKXFcHLGCChyfmNvicrus+r7EYvh3O0
sPKska12T5Y7g06nSqv/2D25AwYFs+0l2y6ZTcevfir3IUfmK22GXbm7N2Zv2/q414VykgU3x+mh
ULzrFOUpH1En5nUBBRDrDwsIvVDKlUhMiCmRe1JxReGeocPZ/1h/76qDP7/NpDzgQnwvQQS3yP60
kLLEq8+RqAEwAExSr/K6fCSRdIIH4J0WK2gLpw3QOMw/TbPgiY9SfqJpX/Pcs2yMmdaBN7qnpDpO
0fQpK6k6zgOkatey4PIIqed+1NNfmv97Z7MY51YFYJKA78XpBxH4oOfVVvZpZOflSeXKapE/jcAy
+5aoTwW2nAYUhInd2VfFJCuj2s9FOV0VLskYlzRl7pHaRhD+t7gdbYk23SOuxapxK6rZ7qEnvhXJ
kh0Eu4kp7O5N1TtINauZgG0UAcRhwdKSd+hJ4AzqdTNUD1BeHPUqC0jJ4wbuNcM4SBgJDPmIhXkf
45wMMmpAXNA12NRS9TiDQqc/mB6ws69FgCSSP8lxSf6QZuQ1XQH44hreK1qxYmJ0CSL/80lt6ekb
KH83/uk/XxWCtj3NRjv5apFO01UDAx6jhJ6UBdU5c8R7JDr0ly+n/RwS4ollgMF21M5lcUPL4a+k
zOV1d6SduMDTpLommZ94Go/gjDdlOzDFM5OUBbUOjl1R3cW0bwz9tsMZKIfxKG8nL3owb1tHhdOs
PogaiePkCaIFyuHUDXpODpoxutfN+EKnMFZ++E3GaW8oylZU4YDTBvQqPpK21XiaiaeU6s1iRy8V
SJz/vHXfJ7TO64cWbBtdgZLkpwB+SRjMvukxSyRDXtdzvDwAT/8RgctwsBsK6s2g3YkukdeUQUUb
udeNQ8SJhzFW8FVp462cJ9HAMO+eVU+/YuTSc8pZnHPc2JJu+2jeVQi0SKkItuMPD3OkXGue9jWl
eMjzWfRd1TmHmHREhU/n/JiUpeRVK2Y54Tsvy9fhU7SGqM2cu4EEXeELV3Xkt2/0Pm1E3OV3h7dM
4fydDi8ioUtbHsdb+WalQ/BFiEWvqFrxm6XAoodbY86YRZ2til7yKFJppQeLBi33XRmNwPS1Y+u3
vw2dJGM5vMmKmLPx5sHGL0cNW6yqb1Yxfcm3yJUS1k+Uv1vlTz5NDLTt/u8vckfyDs2gCXK+1337
Rw7+mCY3upHfyzOsb42SR2OGCRKpEFM42/oZcilLVX9lodZ8zaD/jACD0Q2W7X9iEeoeu94A7InS
ZLfqjPBBU9svyTs1WCiR064F92idZzc8iwlmKu/5KAdOjkNo6OfwqjYWunzTW1AeJ6l0wOzQh7/J
ttD8X6lhr1UPQJdvvpeAzArs2foSsbNzd6Nk0WvE/9USdKiCg0tCX/4mr7URof9lrY409Mgqw6cc
08Iyg7hyf+r+7r+aslstl7mKgjkvXpMJIqH6oBXVl7xbItJVR3Tq1qyVA8Njzxb5Ks9Vd27InGgO
ryzf4Een5rOFabyo6/fIhr5JTwOfBCTFa8CdC1AmDNYYXZdW9Nib09sAgLqqok2pGrBPqg9+/Gp6
1NDxXiZLO0eh8ppZQY+jK0agCJGkWkmYfkm3dfHG0b4IxECUf4ph8dyvDH+KkQtHam2xXPGsNZCt
9fNe3pfifo8+PA10itDw/0A17LqXdDMei/x91vR7UO9g8Inb5KJyAcdLf4byppbUEfnvGm+L8PPN
q8mDL8WnByPCCDcqmeF7sy0DkFTbyvfuQ5x0b4q+lsL9UxmlMdq4liSa07r61uzbmYJK7UFUUtcH
OhheGS6ErluOEVEqo/mOzWRv+z65k48AmyVN6BySIiT/1j2jmXAznMOkktDsb1o4CQxiZJhoibrT
D5eJM3LjrQT48mJuVpQ9YLNBy1d2c6ITiRiMKMqcP2Vz5B78tLydWwbRyptSwt9uat9si4mnPK+8
ieDs4EzM9jbSd42qoiyPrFlEE4CDoobf+Tsi+0gU0iyMAfTcu650n+2kBpDCNS2z/QDqQacd2ZiG
zVni5K3V5KzNjCSfLvL00xS/OjGNT9yh3Km1sGA9TddJBL4evQtt1kkd2r2VMw12KP7srjqVuMWu
Hj6EKmB5nltssTBtw3DY7dUKnrFMPUoeObOoflF6HOg6UkP4iEi4iIb/dwjdHxT6qp3lwPYkaAAB
0PcNHQFDj1D85HMfTJqq5P9ii+RsOy4N/CrD02gWif0VXDKmznOeU1Wo8O34ptAdP6RE73fkHob4
FmNwJzWjEPQVXlAeyEnVm0e4cWC/+3WNh0rgXxQF5PhKwUHMxmixhMrMPCEHWonVM1+e45Je17D7
FbNmeNQYPEboRM3jmmJa060UuGpwdcz5eJOQSmVdpcxZUbJsjhKVSvDQFvOjojXXEp9JaleKoZTq
H20apd3sqmY8mUICoxvLoPI6YAoJtGrdrSRXpP+6zZRXqdXkNGO1vv7+L0Us3Ret81vBZkohT+qG
krixbf0lCclekguWEoIkRuRnDWox1Ag1KTHI3+RmJXyR2E/zt0M0/kqxTgfeIEVe2/wCAP65Vi9l
d/WfNG7/xDsRLnPXgKkhOQgKxYB+wi2NqzVpRFJFajlSmS60GcKT9m6p+C7pqW/ctWq01oEhvk9K
i3wwSRhSLVIfRulQ0wirzzTcFevdVwWODK6QvEOES6rKQraJPwRJ3PUKkYFEizlLFe0WkrZRszyQ
dF2n0zqWT7eTNQDodl/kClKQkbVI4ai0NdLCbEGd5X+yPYva7pu030l6fF1bKfh4A4DuofxYYzz2
zfSXz278leeUUqIGRqMUgqmI3pQMn8nw/taEn13nV+NsvEgMuQaNy+S+TOllTTL0df8uiYYEOian
8p7l4nJFCf6nLLyxm27fxVRCSeBL+ShK1Pc0L+EH6W7NKrqRtJXsmKyYJ5yFjKJhZ/e1DfjQRE5Z
s3pWXnWgtrKdST7uqKPudaqmUmkd2zxQWrJVwr8QM1sMQuteeUxz5XsZyOwZ7dO65YDYX/uERtL/
/FYBdqEedv6s7MVYLhxRO0u+nfFNDre8RGN/kKnOQaJccXPk9IYKM1twg6VglboIfbT8MhIZjvOz
WEU3J420fPeq+hlRuIe+D2pK9bgev1VRROrd4tlf4hrQIU5BEG2VSa77W1fit5jeZ3Ex+2l5mVqa
MXtlC0/k/VrlEe/Qh9I1rX5jeQqpC9aOFGNoJrcP8vWG9s+Cm2N/B9YHdo/uApjzVnWb29DvaLHt
LlLgjyZQufFRKi2iNUq7+4E2Wuy2bmnXzuw/SJZQJE9OlqQXK2WGEqKDaAefhhRkHh59dfgUGIfv
MXineZfdaWIQX5wX+RSlXaKy8lX+b9bxLi+mW/nbih0DSxA58DlzLwJbkm9j/gGwYNrL/NO6Y3Jw
p/oljKbvJot2ZuHuS5jcNKFB+JSLSpKyTJxXb4ZgBCUjtyavy8FphiO413djN9nzSarxcrjkD4LF
kazGcum9dMMU6jc5Y6VGjZ57YSzESb637vVtVHm0sgAwFoCcXFfeIDGLgKoymXY1ZP/UJoDfQQ2/
5c7j2XvqYNRayL3L4sseaaC/tvLdchGrzOjh8HkTyBsxcpIcHquS4dYNrYAehe6abSsCSUE5SMha
7oA6JlsYokKcJhnIFtmt/P6pqrJr10jAlujnjNKcj17L0ofIzw4FoRctZLfULOD/1YEYJmf65s4e
6GMQ3jlVvolaQNpb50hZrmPLoc3QRZ7ak2SuIoNGpY2ZT3u8AcC0wGgkGM/dV7OmTYT8oaTZ1wdo
9HZb9ypTlvGVESjIiyiTOMYuj6Lbpmfe6TEGaxhyoCdRnajSbvz3E+brV9pT/xXfneFdtkT+LmIh
P1NYQBenfIps2QKS3nNLFdEhVTjIdBwZnXYneBoRK0H7ifoWgs22Vp7l/70GvAWvif6gH/O56epb
mipWjKCoG9H9okK8xXjoAPWIxW3gzlPc6s0snJNUReU1qZlIddRWjGeNA7YUA8zM9VrYrwrjEcb0
G7G5ogPWaLhRy4MGMpDPirwksf3XZ8PN4k57AV6JGLhWSnNxfytyu2TWK2RnUGzwxCh1DQDiwApV
XbiHS+UmGVhUMXressvyfB+l5cE3T2z2p9iBUuyMHCLalaJrmE6vl8K8SgpvJ4ZNQnD5QjkscgZa
GuN6lo3uN1lhqXjIT3mL53vbhkqIHG8B7AkCgCqJgAVuJAss1ZZ4JFFX2Fcy5K0kESHSKwUzTRKV
8fLTmMZjPL7S201BHavAn6QEJLlMs7efmhDmCnGScVmlcDFo+EjG39Dbb7Fin+QmRRUw7gA5sa4W
ZXi0c6YQTsqrrKQ8pW+7f7alHlR33UB5e5n41E0sWHH+93HVfDNgfRYbZFcj4M7HYhhhdir+6ih8
szP3ea4rmCalyDWuToMDs8oyMlSMuokcTTE7odWBosMRqS4gxKD/eUuAKsiiyn2KuI8iju7OUuxP
2bhhfs485cNK02t6nBi6Un2jd0XnErPQVD69UlPbkLBcS3GrkhNT6bYc1/lqIO4BLheswA2SndBD
7BrHuhPTLTlbVwA5ZT8Bmf0H3oDb87qO5gcBidHvcRR4UjSlx7ahBxVMGLLR9wxEqYwrxaaMgsch
wFOTUfVd8S7aSXfE1bCeJf8gMaYYvoxuVK9L3nszD8TiTLrzqTdr/kcyKeL8AmPfpMn0sSZr+Mio
FaKm4Zdip0viHdN70h6ZGA7xwlkNta//KUhZBS1qLlfQnp3EJ5PVFQ1JjYu54v6dX+vnDoYUYPjz
wQQ7x37btI8ZOnwk1OdESlc3j/x5FENYQNVASlQisahrGlj9jazoqpek1NGG3cafo7U2JcimFQWV
+oQk4fImuXTxaTwX39hZwpvRL+6lmkDz2GmMcbWrvHiPjYtoNTlHrTt+t/abLOy6eSKSixEJiEWK
ZktJF39frM6Z3Pl/xo3xHJ9mx8ARwASqcienULyUVcFR0JO3Voa3p/pJQW9vWc6HgLxX84cGEmyw
Ouy0Tj1GGSdH6S6aF73NHsNZ2TaJNAT6rrf0pDblVpJfsi/6ElFQ+efuRJ69Ly3zRi4p//LWAD5L
cgTCCoRTVrV1zUdXL6/X0+fQZ5vTYkcMIbskj7nKF7qKTlF4mf5Co71J0nH9qHx85MCqtfM601Qi
sicHJJeeUi1ntAYKnyOlJO9e5XysDmNcb+SKkiOME3cPQdZaspETuVbFLcYtQJgL4zBbI/sE9UAg
JdO6LV8cK6Mv0NuPtoKXTx0EH8rDUsp7lCE9LbdSquls8zCQsdcYGJ+QrSJKxXOQjhn10jQ1dYrI
CmIX7FQ/vY4stG40N30IqBR46DQUTwqsc7HYfjgkWcrx7GNCmS9MbFUyZFBmvZTQo5nnAfNqo3pG
lJnMU6Gd7rmenKuifVXK9jutk3Pj+of1WjYST+sI3JwL7SW4Udhht6yeCouxPcX8bkGjqQ5V4PUL
mD5iLVXfloZ1TxPlcRH8rx99V8xBopDZ4SfKg4VMUlY65SbeSu1Saujy+Gth0ut/2nErOlp+Fa/i
YxjUFX6yRAM6ctmw0ceG/Lto62zJvjId0r9/1r6mXReGiXuBxaw1MjMk09ZZ73JBcQcEgkep5t0n
ipNjJwpIjqOYXUjXyTHlH1IAlfeVUMjlJlgKUpliSARBbnTlVondO4kZ5HMSMYJ6vU2rmknC7Lyo
vngcD//H1Zktt60sWfSLKgLz8AqCM0VqlqwXhI8sYyrMKExf3ws8fbs7Om5cH0uiZIoEqrIy917b
J3/AQ1HJMXSd/Plg4Qj+hC1R/aw341pbeXLXyPbbmTJs8LDOeB/WFUPhEVgv0FXL1+cHyyBGr4bx
9d+LyVpPrBpYG6JrVnQP/5EZrb9NkZhPfeLcR5ZpCXvJXYjsme7LrN22GzVk12nOfv6zpWex92vi
87qlE5TVPptjQdg157Nk+buWGuuzdOVLrOqXdXehsXSgCbdfb4/1YcTO/SC8Z89ZH7iuHZ4kYsA3
EObTBVhriU4+NGx1qwhrXW/q2Qu7kfVf1XimGdum5H5TtxipDEHfo5BmmeaxXpzcl6/1X1qfiDHa
hxxtgOX4ACde/l1UKbri6lfBWHSsmocJmW4/flT6/JfW+C9eb07gX+upcC37/BTSi8puvU8LdH2f
oqS7dSaU0HUdNnBdcJVrEcr7VkHB5jfhjDHlA+eNe1HUpsMRwuFunTCuK8X6ZpFJ9g5+eH0ymM/u
dZDl6X9skEMqfi4RY6yCjbbqr1ZLmJ3PXhitcXnO9Lhejuv/71Kn9SJfL2BXwGSJRdg3ZHFRgawP
uEt+S7WqkqDQ05Bb1b7YqD4qvGKDQVOUi+s/bYc2WojlyLbrW77WrYOrjqqfdvep9JeIi8913r3u
RqvmMb5UpvF5f1qWnH/3dXZ2sJ1LWyG45RUCfvon0OGKMStcN/p1TluuHXB6y3LO623NzRIwaIFG
CeP+kikeqlsLp0EzR+e+nEUs3KMRiUegx0bYxxFwzEpAaRwaa1MbzY+d2OWjo8PAz7RjUVfRldgo
PACCxAq39LbKhSMFrhGWK9Ibq/qtIet5clu5K7O23boeSciW32ahyrVin44WyRLGvO9GNG1xOWZH
EbUCKLUKpqWMn8DJc6WNjwlqM7ozHujgnWXG9alCGm8gkZ01Mb4mpv5j17o41paEZ4h8bVsl9cki
i+w4RflKHTaBG3WFt5tQoUzGGeXeZ6uuBr9AAPOI+BXiLLbZEB2LAjWiMdbJkz52QebCXSd0GKMY
6NLExqYWycGCDc6TFsAxWZ+dmxVN1lmvJ1Rcyr5lUqzwcH8nzf65iAZ7ZxaIHLV2a2e1ASwiszcc
+AC1Bq4okb73z3phtKHu+jAD8YXgwSeQVhjVuxxaM1ji/lcmcU+P7nJI1KhzSsUXwsE/ggF06ybz
1rV0eBwidXbVWiJBcJAhYZHTw4w4pdJlOHTNHwkFS9YzJDeN15oAxhBolxZgOh0QTQ+h2QGvKcZi
DNp6HsCEekzQ3exkzgxrHasqt45InM1MSC2BNKwrPf5QZ4zfTN0PexO6fCnfILyAMivNWyGHY57O
VuCTAw0H2nvWfXPkce23cuQVK6EOaR6j5agbG5vyTRvmf0xvupBWBSAvMbOt0b4Jhtppnp6VW08b
JEcXoP5vOhTCQHkj3wyjX9jOYWzSP2WbkG6lihegt3Lt/Jeh27j7PPdayjh8UHCadFaDmd+vsN60
GJfn0gno1XjblfYBK4QybvL7cEw1FQDT3nVp9R6t5hcTHEjTkFPBrWD6UKIiT8nLEuHDFBrrA8m3
a2BJgkOWTnLHnNwHqpwNOWbnBX/uMoinCiP2qNHrkQL5fhYfc5OLRsIuSGaMjbp17BZjOgGNZZWW
2LkNXGjACH4nQ69fsW3TlJnj+Ki4A2J/CAfrN2HKzq7HFLi63U8Ua9vpn1gtF499LEgthTasbhGC
GdNBa21AYlV98Vxk25E9a7tIsZgWUQZHx14InSi7k6tLuRM55L+IFTnI4FluV/K+G7FDCVuHLq5V
gTCdz3mRN72arFMeN1tAN9hCmppQFADj+mCEyeCMwRSbr0QRg2zmlJxGmDYTQjjGbAJQxaSqZPhJ
W/Iwpq62GzTcEnEdb9oMcaYOVn9pSntLOhk4iQ5pfTsO5AS3h6EoqoOmF2Vgl+mEn/dZcyx9n/LM
cJbQfORZDD2IO0Ob5/1EqbXoI06pCnSzGlS2j/RhDgCP/LP8Ndr5Eywt6RGuRUIK9OgJkobsxx2G
bS412MzGKlYzx3FXm1wubpntx3hNOMxRIqWa8T5ih1yNphq25VO78Fu7ZucGjNtv+Wx1G0uSqUtA
RYNfdo4YK/4WS4W7cH6p/BLpytKInUbEt/lUNTPpPwlhL8UEFqHJsCa247VwketHE4Qkv0XLmOrY
ANawAa0uCwCfuh6WU23vRqSVSS+Rmpvk0aDW3JX6L4tG+Smyh+0g4QPMQEbDxY5fdbXMyN6NYmOl
M6N8d/E2vm2cUYhURy/qMN+m464adCKLAE7oI7RYcyDKwMOBxuWQx616yULN9tds2SkLnGaCuEks
hFX7Q2B6jR/Wrk6vOXcr1Oh4TuxMFfB+//oR9ihFnFMh301pxweZK8QGM+CFIZ5PSeGGY9LG6MS8
pxrnudlCnlQZRMdZ0j2vlcWbnPobZyxJ57yyZeqB4zJdlPjYAr19SXztOq6N/ATqDkreBX9xhudF
aQYzjTKE3j2GnaO/Ow3+8Jx9n45AlNQuNzhBFEZpffmNBinSbm9jUb7rI+oBkmCEzMctSJcXRwwe
uOkEkLPT/AV9DL2/9r/IOTTDXlxdRuZswfEbI0h/k0c9skdSowkBmn3w64jjH/Ty2xbujrma6O0n
0XL9uS6XmgCYBO7GxuJu/K0ikpGVA4qr44QQ2fp+YcdPM4MJ71AQ3AAhqEJOQo0/n+trjRbo1XEd
FnhvOiBFJFozg96eOSgALQtcnl80x0EXu1ZZb3QBW67aqQcKd2qy6UV/yLpqKykqKQX8bA/o9jvp
eIYjNAurpJT1TXfr2/qDkoJhFw28bSqfHKc/eCbhrO78aMhT36Xpjl8bI5+hfinHJo6u1L66qN9m
c41MjNGeM8X/gAeqt235XsTKONWFNE7KMvNNY2sM1PLpVCuP5WaAWGaT6S4AD0zcdGBqK/oGwFN8
ae4826tPpWcezGkZ91iNnyodN+UkQAA5IA3ZLE3Ar5q9kOkEgp3DejAmsTpS+vuBMTWkUqeqOd1/
DuDtPCDIGVqj2X2QkfJZWiAZLazPjdJ/6Vq8hEsBuFfTwapjlNKk+qxGBgnMzQYiUWHJyQozZZcy
tu78luNpaRJ29Do5ldiNeXsGRoFRiCQ2O9X3fdS/jjAON4mUz1JJoJ/rH4lpNCcYPFj18uansShH
oS7c7A4nilFchi6zjlWzdCdfa7pT1+Y3khYhZXIAUhlAeJUz2x9wTFXiNJVZDYS3PdqoFQIQ4wyU
DYRaBhT8rQwazghFZD7JfNlYHueJpWnMves0B8PFzq9rACoKYrIR7xTt9t7paB0uhShhuXKpT7Vm
3PIu01leX8W8SKqdMLWXcRmyLeU0O+E0MtU3lc5IvcTU65hVz/ktqlivclA6fkWtqOcsD3V1Artd
nYbKpo1EcSVngjPycTIDI3E3hgHfcSrJAqzKnBCa4uyOCuIZJaK5qG/b5HojgeJioVqqW/bCMYcP
XLlcOpH1Lj3sBbSld4lJbpIvrghkkOxOu6WLwnHRXwuPcKmSCLcKZcB6lQy1y7GrplXa2l2+1eqC
gcKwwCfVg34yQtYJCo6kCmqcsfOcD9scN8tGs8AqDX/jlSpGfkmyw+16NU0gk4DRC6kaDA73e+kt
Zg/6duA/BNoMOTHpJBjhjjltbM2BRRm7SQThKdXaWxy90PT6SzaAvSrF2TQl3N6pg6qX5fhhoktr
zt/ZsmBiUNWnQ3nidt5OZOZKO2MfSmLDDN0u3c5kTrAA2heEwDpA2exLSKgog86LLLof3eHK9k2N
18j6SnXeIeX719aerK3b0r5bUYzWvIkEhYkkBqpWDkkB5FMWyanICGbU3luJzT2Yue1OxlDARpmq
AaihQX90c/+stn6pvj/KVrzfbjZy9d3/KrPcBYazPuDfb7h/b6o3+Cbrp9FBmifoe8mEct1I7PX9
LhEzoG9jzyjz8bD4rbtxVrSLafiv+jg9xOQPcP/zGkyEcnZl21GcUxvkytoAGhg3TU9Ehq+6TQeZ
OGFrmMts3mpa/6CymJ7WhDSmlr0iU5JGY9btezqhxrqy+g4hSxT3qHXscZuN5d8hdZ8yo4jOcZLs
CbyDXulFP/nsPy7+n77H8RjlmruPlxmFKbCGqbdu7OIiKMtL0vmvtYdeqkXRlC71oWezJ4otOfQx
k3d683JrLMBLKvfEVtDp5W4YUKqUY2+TG5V+Si1zgzk2tn3dfHrbxofiY2ejT11JpSMN8xxL71dH
ClmAT7U7eaW/sUTk7lvvLaYbsumZMwYDMZEHJUjVSTDYWCMzYBD8xFUv7mEe8JuU5GNgp/mwSdbl
ROxykGzhbk80i1Zja6gvln1ZBItXOeuXEoE+Cs/l7DR7Nfv12dXtZruu5XOsJxtix7RNoXRW+FCA
vNxUDdNCnFBqE81Mk2MLlJJ87DxyKhS4H0mmn6nLZ7fVJTSq9serxW2EX4Vb6JCOHQ1ksMWDHT93
4jXvCKYbhBmaqwzMEJVB0sdyofF0sT0/HJsSOHXfwiJvChKXB29T1Na7ZoDmKsr26ujaM1h0kr0K
Nv7Fqk9Yfz6KeXxriv4zGgvooUV6yslvZolBjh/NaCCsqb0ZDaX9sp62oSCaEPOXH2Fkc0A0SVn9
1dMpdJPM2mptBANfbjSnykJ9GC86SO0gquikggJ7nGqHYq0hei1HiYsiZSM11W7mbHmr3YTXQluh
aPl6uKgTf9s47d6Z0v5k5PHN5fyH0kpwTKvjeWNX0T+pthx98qRCX5NBJfyr2U/9lnHctxj7hExk
MOyLYR/FkIZYPlCQ10R0IrEMhVTeZlpSmoV05naxOJRUToe+8f4SSlLLaCFWVVCmIqStuR5ap/ns
NOVvvFEPM0s/+1n1MnYeAhEJhtzoHmqTKMFpGh670Xryy+VWw/4KIpf4DYQ09DG2nW4REdKBp6DH
gmjaPqI2OLRaU8NhQojk7Qs53UjOPjVz/9Ia9qfj55d+AIEGb4WtvzmXtsm/6OlPA1xRQ8+Yvg8P
s8TVSYSh6Iuzo9kPCAKhHLZNG8aZ90h3MyDrbng0TfUrpne3qelaVpFNEQC7mY6FsVWC1z6SyELz
1CkvQPUH7SklsMvIeLuZ3XRR+11mRCIBbTMCvaALMNTdedG+XPJ+U1ld2kpeW8OzdqMfdwG75OHD
mBGIpmauuFEhpzn+ManndOv0wxCSlGPQf0xAJ+UD/7jjqUcSdQj1+qOm0ThVgnzVzq0+C8fZ6B7o
x25+EaXGkJx7PW2JEmoJ5FB5zJZE4zlYMvWIbn9rVUA3ccQ+esI7AjQttt2ozrqDnHFoz1qO4aeU
0SPJugO/tr8TqbPNaXMHuquLsIrJBXGNRg8Xs/4o7e6pM1vECMR+lMVcMn6oQ01SyzVc3zt+yA4D
ENESCbWq+1fXs5fOaq9N5vw1rA+/p8DniPEIsOzgl16z9XDgw8q+WML2d6olNDKP9VdW19syOwDO
6JatJdhgZ7fURjPHoIXzZJsHcP1BJg6bj/oQWbQy+hokfbRr0+5MSeVkEMEBtjSM2xGREEkYIodp
g4zi0ChYrBpSJoI+AbA1UQw4LImGxa+k98+TDaYysTAFxZe2NzlNpPMOvSh6PQFtsHX1p/v7FWUV
dRfD5KLeG+uhsPSbz0awFxndjbSoQyvZPPq+DeEBbVIbyJlOolag5QvdLVPeujL6cklTX2r53jnI
U/LqqGP62XPa6U7/+4egD/Z/Prx/oba1XZUN9kGNY1nu+qxXJD0SErCZR2NtvNf/fi6lR35eWpnS
31z/SgxTxDa49oiSDjrbNPvt6f6HVw57E4j/QTj+U6Nl88Hi3aepTRO8sSp0FKfOnatfma/dHK14
bawBXZ/nnLIU2JaOyeQR82jCejKf8tLDsdYT0SWsxCeMNwN270bFNofp6JsmdtzqI06BBo6EKlKB
+ECkmGTBsqF37ao9qaKHxRQSeCoFdWV8iYTnAeb0m8s2PrWOthVdReKPCw9zSMojWFB5ip7xipWc
SSifAMClG5IAHrO+115M64qqhVyHsYJ7O9a/MlMjaXSO92T15ccqSzwiVwJgwdN+VhMgfoyIY291
nGwlwD53O8N1HAmj2nRDKVEjGk+a37+WRXUjRQjXQxMftKnsN0MjtH3UK0C/VvqwWFm5hZbMwIk7
NsjQ4S2OLo/A1n+oG45eC//EqJUIY9osQdMr6nv7JzKKbotnFe5XCltNi56A4rVhMtU3ajPM27GR
heBe7IC8QHctjW5ZVKRhFlUPa/bHmifgetVjXcFKgz5quNGTZ4gnnSUX/cOjipt9NTl6MBXzO5O9
loCs+MHvOWXOUVsGlad/I/j4au3PQqcmRPzLE1SXUWUYvjn+Z+Ve652taEvUBv64Z15RbGDuigWe
eGPa34vNNMyb47+maT9IQa4R/rOtjvSeYmB6EfEPBNK30rt0I30mw6cl5pTl0Z+6M9BoecjtLVhW
4mEUL9uY0TMRI1ZFC/R6Wm41482zq3PRQCG3G7pQtb2I/frDC7u/Jh0s57W7TCSaf+m8/mVumGR0
kA2H2Hu5x6QlaX8WjKk3PRyJqk/KTR0hYFiziGRPbeF35stkVzsfztTRXGv9JhbbOYp3+dg+2ll/
yvRix2xWEAlBExAqGvc+AZtiGn45FrPItNN/WoTWwf31HVuBf80h5Mh0+nBg1SOdwv0sXuo4Ppm+
thxcx2tpQ44XTbR7W42fMzObndnHT7HSos0k6JNOgDEDu67zi21A+U5z/UpZ356IzCDzNq9Jlen7
5SCxJW9rfvK2BdkYDCoad8ZSTRc2/icSQaq9auQFgnYS9iXwIq8hCl6L7NeYLv1G0zi5iIJ1SCB0
pnIBF+36JaHt/kLn1yH2BSG6De+/+KHZLEMiMo3F8q5zQu2fJQUdubklf0gn4S4ScI/JYCXLShnE
BVuKlzzKfpfVbG/RMJNqyoywgu7dxKxM5BHlu85fpmC2B+/BY1tl3R6RAawfNkZeqz0nGzoh88P9
EffP567kMF8X5FPyYC2c1mhtksIJxATQrXGjhd0k0oWDRGM/uPPvoSHe0ygN6+H+B1RF+9+/Fd2a
vkicV3D/HDmVM76j9vr/HlsslIqD1+GtKx0xh/cvt2nfnGdTgkz0VId8jh8/Kv/LqrzfpI1yrWSg
0ydiJR+M9W/3DxEIdxeHfMf7R/fPQ73wiNGmCYG5BpwrNwht9cXLdv9+TK7cpUpi+zjrtvEw+3hr
lpjz5jwYD8qIaQGnbqPTIvRIyf7fT4LjAWqSF8b2/sn7N6dMTFzquBNjPod0iRWBpOfiNK4/OS6i
dg6p/52jVkpEkOtD7t/LjTPuooRkiEJZ/kNOa3SjZZYXupXiN8w0DjDV+pWBi/bUtt3x/gVzSaOH
3ka4YUzt4/1T9+/3fetbJGV8uH90/3wTkQZD/ose3r+prkZrR3Qkkff/82MtYzwCWsivzQK0lWU8
uUD4JcthVNV5WINZemsGQ8wXU0TjIIr78ZkVvDm2peIMnsoo5JRcXEQ0H3LBMke4WbNRo/1KzvM+
bSWnPo3RQJVVz5BXKLlr0MZ2W5c49VDhovvYWRlsCWAbT1rXtrs4wj4FWFSAeV6QoKcVMOUB6mWe
dIcG+kgQoUbZeLr8tRCFOloduRw0r8h52tSC6f8iSQ4ykqe1kMwlVcqQ+7+cyH30MhYW5iltqs60
zo8NYUiA77tdPC0+MSND2Hm40poy4iZJL8y7x5XpPHkFHQ2f1kNJwU6yx4Na9+ScoPrF0BjgcJLh
nnrWmIwAKYm3ZE+QXFufRo8ujBu51zpWOz9Kb4awr7kadmOzwPmR8YPhELsjzJc+IjIrb0x3gw7l
MyI8ClcIxuQuojnhNEC/BZZVks8Z8RyLmKpexcuty3O+q/XgHXT9h1HAtNKB6KQ4tiyFUj/3PoaU
eFPdrY+FkntzKg9+8jRLeVSjkAfPjg6Oo8Wb2p7xrDAK7m3z6pb9QfX9p5l4V7fxRqK4uxNBihrL
NOsgw/Y3FzGszNpLIc2PuHGp83k7OXyhPeD5xtMjY0BK4x7rdom8kLkDE+BbPgHzWSTnKIT+9L6L
AxD8cqBv092HR5P+4MNYsjgFbXm/LZPkmw4IoTkNN4Ysb8KtIUa770Aeui28HgQtFYf1rmcts+MZ
5npz653mkta/TQkVbyKXYUxDz+3Vwc3EAwlNbVg08WNp/M4iEmqImE8InHfZuCcoo2vur98BgZpo
7AaRQdZmqs/vYmzeYGVKcmGYEDVKDNhGtRDzPQfhuvx2uSITcx3AFoMD4jn98QqbBElKKULayBCs
hp9kNnDhsgG2FW80PkFODRr8ZsvbslmfqoQTkj/QhzNx6YQ1JnieCIIkH2xqSmsUYSMatv6PW9si
iJvVyllaqDOWvdlMYVWmzVGBLmuYg7Yj22Zir81sv6f9PO/GRe1LBjsXR9AJGuz32WJGbwkAFUN3
6UXy5Kn0aLjYYXEjTfOK6DW0d8JrbkYvw2qcoagUR0ZfcA0+KtfM0e81tzgudoxHzwMAksCjL7Xz
FTmgRc+ssONITGDKx1Q0zKTJEs1f9bJ9JnNtbRS9e7JOd5x+0bF2gmOnR0REvpR06JJQm/W3vrVf
CHTdteZwisqCUQCQ3IxctKY1LkxQ/JB7jrm+QB5PiqdcTgW0W9KzKRjq9uA1Df4Xj+SNtn90sxpX
EjpqFtN9V4/vUxN1WE+mTz1tQ483ET3BvHPzgUn4tHE9HySHBftP9V8S5i/E2OTqkjQOSlI8RLX5
EIMVd/Xir903l9Gxas62UGKhaqZDrja6iStdd2iOd15N9FmE7Z4GFUF0tpEzbc/zi2E14Fgq1w50
+nvnygJd3yzu1dP6WzEaH1E/7EHpNkcAPowFqi8cM5DFa/0VLG55GF9HJLu4DUCIrukPlrnA2XbK
95xKW/No3k9ZBc2GLbhSF2yxks4NtaetPJiz8qmjg5s581FI1pFkTvDQrYT5qmpelpYsJcZyGKrI
Hba7hQ3advH7v4/MsDwohScCwBkj0hRumn7nr2l+fXPNtDjMyf2Duw1ivLG8Z8fzXzMmu0x0mxv0
fFLAbkvTXdkP6d9Aq9znnvPSTFB56oUsgib+oyXZY98yafB1xoYe8Vnr1asVtMcKEslSxvVZRwcY
YvubXzgoAdzmjbYEek/6KBDB+e+OYQRhAwmtEznMYSrmTw8fDX30R4JE8e8QkBiAaaQgI7ohi7ww
7+Fe2s9cVEglSFvJMitYbI3Ub1jndFJpqPjWR6r3BNB0Cf0zcohHffhlt30TEjhJSqGbtm3g6rQ9
Szrf4Jnmd4uU6wSnV8c/pXT+sJl1klHDsGgBAU3UWbMfkiELbT3d+a7/UDGWDNy4eaMqPLomo1jz
fRUizTHhxI7jeluS9Ji1to+GVn35Dhe2ch6RaL83ZvNnXnCYiUUeOngaDorXvak/dwqpQPHlZQUX
fj9908d7UPG2crMvCryzGt3jGGdbxx7ZsGXsbkBhv7gIgxaZvdhuLjE0M43L5/PYg31srA5DZMFi
mY83GElfUj5odf466f84bYVEZCiOsV0TpKMD4Gh2yqU/j0z2JmNr78B/2PITgH1Y866u009PL3G9
x9CLMez6HG/s+DfD0oPtzvwKBqFOfaY+VN9eqkwikiSj0nPLs47CwonFr8Q33kmn/GVnXB5ixZ4T
/R5Axv7wp6FDhcC7MSXad91pn4pzC6JrWCZ5UEAvISfjIkkQL4yJedV8QVtxIswZE/9LmQ8ktvTq
nSYvAKn03aJHsyky4yWzs18NWg0iOvGoM2FvM/lktdpzZeBISChZ6g62DljiitjkbPmKasacPLGj
gjI8usa3iJizpcx6EouiyG5fSAeat17xVbfsmB1o+IqthZgqKqi9M9c76RYkqPTtQbPVJyBsBkfm
/DU6PSerUj5HRtvTuaYvyxa2GVBvcCxmmK5xWdFKOhrqujTuNsvPOa0/XadBpwNZLxvCO5uZ4ToZ
Urs+NcTGmYYtZGd7Q8NZP5fqbZ70qy/Ypd2WV9bpFVHP/EXLi5My9fcxd15lE+Hws8+UJ9t8GW6M
lKprHF9SuoEeI83IfmmF77DPiVs8Za9UyA9G3NDCA5S9GWvrcebeNUq69MRnkDj6lyDTPuw0PFMg
xsc2ueWayMitnUMxyI8J9mFQOtpuirqLi0oclRl15cipuFPOm2FzaxUz49vFX2ONC/s9LkGSVZLB
NCafL/rQxxYAuJmX7dFcqreFdtdUV/VhrMGaW+3JSjQWe/s9y7I81I3hOjgAlPBQUFihaqpnWARp
0oeQbt7rhXN6l8yfPTlsyVCdFraLqUtZHuPtMMpsR3v6jPu6C+TkizWAHWMUal56Lt6YKQRXygw5
TYL+IhqzSm6YuiIiyTAb9OJwZ9NSW0qInSQpHen/oyz5zDwIwQvRCKs1w5xWoUHlvrt8B30MH6sI
vJG2m8/IpNchxE6OzgNkJLY+WnNchzQ+8odFx6+uedlXjU05spjEcTfN8bNlLCezrn7nwuEOY7Zc
lzggDP+p0LyfYpo8zp2IGQBGUbuO2Rtjl78JtcC64/Rklnic5gXFtW++FoBEoq46pt6IQAK1dqtx
sYt4X6T9jn7BE8nHS1AuuN6sId/0cfZnmRomivPP2H8oYwg1LjycA4t7dLpjltmPmmWUIWzYasv4
DW6aDaEjQrKyWXqKmir3b1lHB4H/hbHWHEztSmSYDOt5ja8qC3dr2j+Tbn4mpvMRNc4la/uzKvuv
waqRyOKysgcqM1V9ZTYvqxnb+ADRjlgmEThWmdNYWIVLTkJuxzw/Owanfk3qb9D7t0OZ3RK3Qj0m
cXhTBU9z+eIuBSKLdcDsTZx+tOEizVGAeNx0valYJTjdle7AEb0Y8QD/EG75btvWIa5IpPIQBeL5
eNS6aI3CWLu9tnW0bMkEToJhNIvnrtcv6Qy2b4zc29LOt6ZR9cWaxC+NnZqcyWuScZktg2QvQo7J
Bfgr68wHrXGIFyHrY1LDT6T8d08k26xNjtFc/knNmXsbiK5ia8fkH7gsFlttzfISTb9XXk6B7T/Q
lzzPwF0yIhMoXCYY+BoDH0L06ohbGRjJNXIfmC59o7yldmKq2fyhwbgp3f4yFfJRF9ObaQxf7Kyk
BR9Sw6Bdu+BPRSzhJugnNU+efHDRK0Uzou0kKrvYeNXIjCIGCawZB7crvlonh1WW02Zk3OAK2PdV
Pu2GktA30b9QqD7JZnn34+bqz9HByycAKP1OzmnPIjic0fltERReRD2aKPSopDSj+MBV9WVGzT7K
cy3I9GWb2/z66B9plrfEpjJL12qLvsfaZ2uPus+yUKXtCSoTMof8WWY6v2/8hrwwo/FGVhkA10dd
JRw1sAxFsj86Ot1By5loPJIb4mfettaxeti0HR33hVDAgMAHGK7dURvkH5GBfG4Nn3+Goca4EHJf
0M4j+vON2C+EYrwjnuliHpPbfk0xb1EkkSZ0SkXyGqFEAEh5TlzzxRqLg11HA+Tr5Rr3JuVESxSQ
iCxiJZnLpXIW54H6NHKdHfla7RKFxWxw+DWnFzIibNpS1n42jb2ZjkQ2w7Q1w3KwAKHQ6h1Zeu8v
YipcKONI39gj0yTDMmLpT9pqHV8VB+5M2j2Tja7Fr1m2IlsHSsxnbHpdgkXOdly1o1SjY0MOtW/q
N6LAdma2XrFJagfcTRSyTOEppR5szXuhb8DtVI6fpqq+7bJnpuqYN1g6LNnLwoiqhn1GTo/XMxJe
zc6tejcdWpVFPqCIIPyTCUAEiLH4cocvnwAveGoM2Aj/Qv4RWbdePdIj2Me+2hHf8OyAYGTZ0mgz
AqPkwMgxJRuvmhgeGzQ0IYGch5H+nKm8VzvpcnJ7PwrP2qa+KXf4cKvAE5yyUpqCFtb5oPPrY22r
l3SyzK0xf3MY4rznESJTIQeggikT5I4oVEU46C1rZXHtdFjZiUdQ86QDiO5QQbaMz6PsuZkZu6vp
VpVyO87DN3lq1PXU5Rx8yHa18PbAi5+n9G2gU7rvDO8a5zEjo5EEwlk/oKrEXl0/CYOG5qx7P2UC
SL/DehNY8SlOlxckMgZwm5oCExZYHb+ls/gnmWC8DeZPLslzjFCQTGRDksVhByV7Bq1KevSJaQVe
TJdVZF9TZfV7FzwDrFPqE/J++gE1kJjPqbDcfdlPCR2X5XNZhp9mRsFSssZkQJiqVXscTfkne94u
bqPXJKEHXDQKgO7gfvv28ELO0K5jpt/Ez6oUxW69TqySaySfI/JNcXiohaGx6KLf8WI8LhwVZdI8
arDpAgBiPwD4QoLi2cciFURDdbSW7JMoIRIP0UWAiUUgif5vUBWriVxC9H9szU3ShO7oP3Wl9bdw
8peEJS/4L6LOa7ltJErDT9RVSA00bgmAWTlY8g3K8kho5Byffj96t2pvXB5bY1Ek0Djnj9P61t7i
IO3ivPX6tNGx69YVOJFH4tjQRAMVNbe/JOyOdlNtHm83iNT4MKxpKbC9/3DvE5bLEt2m6u6zpgf7
hOvy1BhS7pxh+RREX+Tx9+it7m6YeKQ482HAw8kajGChMZPf0OxIE+sSwzW1HT5JbZaG084bAmSc
7iiURVcof8DxxTV/e1aNcfrqkinHVCfvh8Il4Ks8Ghtp0BUZdkviRFM7vBVzGA/2t3V7NiQKqjpO
18fb2TmJ7aWNeT2xQJ/ZtKy21MKd2Ph/u6o+mmuNgn2htzUeziRd8XxjW915Ewqcqb25UuHK669y
VQ/SPRsipW2+NWNEG1zh5tj8IsbIaPR2WCdgwnVithp7gmySXP1xmiOc8tuUW/2+YGv3scdYFTF2
DbEh1LCDmi0WpaaaGOi87PdeMZ97avw4DpZDX/SvKplDXEl/qXLFN/raqUiusXkyvPLHreBv8/ZP
4efZnYcnVd9SUDdW+ktaiZeRY5Fjn7FrLNSfNQ+Snjj7eH4ZEamXWfooFMLheqAkXE99pONrYwiE
1oCWhyZeIRdrExFF9kro0zGzcs2JiAu7mOiOKioU5GYy/ZpKwTbbjGc3wdo4jF/G3H61Pl0oaV7/
ON5iE38fmrPZBBBtJx8NR9I2h9otm30DOR1khZyOqnJoYkNa4WmqBFBZkl8wXqrbtjI0FzNrj6pY
7pTrnXwkZYNUFc6K7J7+nz3kH/TaihO3tted2xTXwciu9bber3RTcsEMHx4hnHllEzfkYOmmnsxp
6CG0dfawZr8ZReOdpHvhdqHMmf9jezHedefDM72gbbMnlxx2Y6oVJH5lwfZGji5v/UAtT42MKtpZ
xeVhiVbAsZOd+C+Wml8Hb7R2xAgWJ4K50MZZtAaVHZKVbkHHn0nm4+6lr55yo+DRx4kFisv9SbWp
iWa4mCjpZYCAEnfQQU8UlMzo7wwDbqIez1Urq0ByhM1MhcmC8pcqPMLoWWPDzKgPbjmHHlobK5tp
Nhu9j8L0n0acvFi4n5qbrdlPiMsuuCWF8B8ECFe0ijSLsudNu9QvtnEaJv5w5vmIL0J6cWDUNAca
CR8SMmGHai/Chce2JrVSZd+q/3CLGCuTWBJ6vbwnYLW9L7yXysVM2lYzFVBrdiUfYQkzl5WI7Mmb
xldme+j7g1g972TUtyT3iBS44Y7A6qhUHSxYaz0ueY19aHU+amKYQ4bie6uwUMUw7mWS7AtZD//J
EY/m0vZqRwE6SeFzuzxsqOZRGv831P6KBJ0wDsk+vN36Nem5nk+27I9NzTiVFFu875G4zuBvAFq9
FSzgMZYVn+bOYCJzinfk7Is2IxOIn/Z2vq15nrf5oe6B92wGkqEcj1ycX87w2o3dh5MVL8gqkJ3h
awuXdBrub10uUrlxMEpOl38s58QmhfaRWqBLj45135YTEhTqBVVNY67ZHki1uo0UCrXW25TeHMl2
KL0EkVl56vFT7pBFvRLqR7ZtF+SI1rri16i6NOxs24x6xYdnLf47bKBiL+UTm/MBi0aln5nvqCsW
hsPFy40zNh3R/7R9bGP54DqChw5+uwEOo5ryNxufZTRhGktYwkZs9BrM3y7W05KkzJ95gb7NmZ6A
tiOkRz7lX6j3jKlMQki+0EN5EEJL6GBMQdnsujzoBH/SjTCCV4uQ9fwik/TYGnpgAZ3jQIwgFomZ
B1aqZKDH8ZUMExVSCV5EvtkkV62KkMiv57KI3zZ0HAE9f/5eiuVhFI5xTXg26pt238+Ma6Gkd/U5
CLjLtl8y6833NafOgeKE/Ypl8mjfhvjF4f4FCHKxd/TePO9Ku2ZGXARYkSkOqzZf/TmNZoHqCQw0
Cy3pQkNlKe24CvjAk0Ac/iK+cSXj6aRp6wYMjD7xeVP2msWcqiJJhqMQNetPvjwtqDiKZiL8yDFf
qKjgp14AYnRlUL5dtQnmFNPiGYaFUjGkRT1wQEj7Ys6CmrxtVhwaDuf3NP2GgcLNkeCfMdAs2xWI
megyOPxe7rLuvjQSpvEtGjvPODep9YNuczz10gflU+xkS4qlQmRB7mDAS2qfm5wLwhzwltRrdWaR
uqoi9naSKuU9WsRINnRor1mpAvJNzJBW6UNhF/1p8KzrZvfVPqefWqr4gBKVaiksWsns/mlmrwmm
bjxpYMNdZ4DvNI70wqw3CtAkI1z9uDkYtA0TMD8Ea2V9JLzRvBAaxVGnv2DlCayJdpg0w/PUpTOh
QLhFYknKwU3WX7ruF2jRPt66T8pzgs2mkQwREfBQ/iwSbzqa/i33l6f27YYTvgeCyRumK4td2gRg
8wmHzTLCLRg3fZaWqd6h+9xz1l+UB7ljjuttOWkvao5fhrqlBkH536UxvtDFVUW+R7S8k9wVJt44
STBulx7HDZQff0fIxbOBuXQfnIglwyhaVg7DPf4G3v14M4+sERdl00085VKdFnSagfZ85JuKB1VO
e5+tCNyDekHyinSgSBvu78HeF8PaHQeFja/txdFWhGKQ3rkrSFPdNbkZkKrCBz0whFHw9taji13t
5c+8cuK0X0AOErcTVc22CUNHFIjddBenoUMPcbobzANos7sQh9p2AJrKKbyDly6fNCUnfMYTKXeu
ARaUCvQf+XQT7dm8EGx2QHQMoHyC2T7PNx4mXBMDbaS5zlyg65KGcoedebYwMBbWGhHznzxVxocV
q5+6t2jj3Vz2CwNh7bI6zh1ZWdfVRLFgDMtzjGcuX2p5FCaogrMizfBcaz4SIP5B4L+5x3KDSdAt
d1tztQeUlTrdjDCmvx6th74nj0DutlgQUm9807fJWA3JbiwS/0o7FdSsP6clCcdFmx9wkvYU/5iR
5TnVTntw/RPh8MJHcLpgVAvRsoe4sy/EUz15I2inMhd2PO+ddPs1MMoiZZLjI52ERabcw1j4Hrvd
kkRyq5ad2WwvqIZ2uQ2pEdfxk3Y2lGU10naS8rEFjUh0KcKy2fx7I1QGieJV3x6KFSUSY2hoQhAe
Yi97RtoRIt4PXU8UO6I/Xj05+0FfzWgXze0RuSeFvynbP21Uj3ZjvdqT+ezAHZIG+I1Vkbo0PZ+c
Zrhs2oa75hlzLmmgn0ddPIJXfbadguVbSvKIHTYDAlTzW7HjcMCNiXRrrS6Okb5rM0NQ5Q7ntNI/
LTlCAL7w0q4mPH00v5d0/c9QY5ANwL1jtdFvyKhnTy3hyBVd31NM8a6qsSvEOOLOfj1fbZnMB0KE
X43yw8EvUDu5HVgaeVI+kK2oF2SvqOtStFb6rRIdJdMExTHqFoo4g57qCit+92bpM3FTqYjKd3V/
a2EsuPezj36Oh0sixH/zWl1x29eQ5taRmvQ5dIlqDmXsEfdfMsaAEIbg5EwIm6bZWeJJZg4OhLcu
gUW/ZXEsjdU9SSDynpLzCCuVHSjET57voKJuyKbfNLFu2yKCpWbApy+aStxqQmzM/VAu6N1cAyxA
TlQ/LvYzYZQIg8nQOdMYA+1ixETNVOQFe+1p0eQzwAyXBp+vPRlmhFoFL2U8M75V/kLDp4ssujjQ
G12vJmuSnq9Om497y8Ex1JsGXtvtLAyzPEKfAIziYQHxrE/bDIxT65hikQrcV/kk+8QZBs1ucjB7
eOXBvV2rqtDv48hA5jsi309qEed8MF/ckujx2TmKpFjOC1hl5N4b/dyEA/xMsGG1TBvfY7YkeFbQ
z9ko7mS7CG2eDEY/jXeYSJ2DzWEtUPdnDejEgNl/emRSeO7XkXEiJSpBw02AfQHvNj3zkmmIkKAm
LtZCY/jC0E+z9EhHQDoRXQia1I8OfoKspR93EzjxneXOocwVWg6twTID9vY29HH9l3RKA1nz+nfu
2P38EaVAL4z3LbXRq9n8pBbe2p2LF42JNPCbmU8Qbt4yAHTJgoI++ikWPHk0rk6ssFTgIErftbWq
Qeya4VYcTvNtVk0UAoNumFt63NKRfy7ZmLl6nI297sXZcL0/HbieSQ7B1amsU6yr9s5NOdmV7vFF
AdiFTYYCysIVMjZ5HCnJc96Is6Oux4a12jgalvEUyxhFQyIk5uONIaO/2XP+/VJioYEyVxg13G1+
hKya2UZx8MjbL/++5N/vamupzxTAIM7k4r79nd+4//dVKMCYQcGSowr3RDprpragXfzimMWkzRvp
pkLVo5x0hvJVeFS1IeqZYJpcYuly89w2v9ZyckLdeUvYKONZVRCadkdGMv2oqK+Xv5Vw/Eu9Xjn5
WCkkQc79MISlRFFDUCMIXyvbnbdgWkIAiWhpY7rGwyH5Sen0atLkruk96nuL7uLe6hj6aguBPdtz
liWPShXzZYEpqCsGKuU5R0Q8BNsZJ42F780sCx/gzvNDWVGdPcT2t4P7UjluGrg9pks5KwwC04QV
ZHkb1hYG1bhZ3tEqSaxLJ06+YG6nhUYeAebnSuxbXn/188daD/wboj8VHRYBtnubmjnzWyD0iIhM
xs1brt/a7earpdYPt/H1qRMjJOjCIJtaKCIyo715ulqMbiNWVXlLNkwfJ8NbXyq8Vk5lG9D1inAr
Q09hMw7gVFCuQ7J9g7xPXCFq3edN/EhQ7H5z5fPoUs5AYuTTlk5sVbPTsbCKLxnPycFw9IADKePZ
QIusP2YmyiGgOxv8mV3I208DJ/iSITLHC3y3EF2F5dVBFeAvd75wGNFm/SBG/YfMvuqMlrk8//ud
GiwFseo16SGT88WVjo9/72Y3+t/fGi4mT7ZR1N23K/Xf35gY/P/vi6zORmIlSaH4d+n+u2r/feH/
/2c6J08tQQ37f9fu/1/hPnalYie9B4UL7n8v7PZ2qa8jjQk3C6FxUKM4/Psz3GlXM9l+RIl6sWSE
YB3ml9Kmipd59M1quWxlbbb0hWd92KYTxbt5RbtEfcyzDTaEVNViI5OYCvaQk4jnyYvIR1CR6pVC
sjiFaZQygnHo8aHrP40AFecHrhg76i6wGioJpllEKa3QtVjkeTZWHbjZEmnvVkdcbD9NI0YwLIiH
bUOOXoxBVz0k47reJz6+NMlJEGqjJmcWHG+tfq0DgrqBaJxMZBrJ0L09q99crjYV7Tmj2VCp5zwb
Pr35pTAL9qCNpL/K0jtqjyFftU2hXEsntUy8F62s8XjT0ykFd0g9Db2Za0utJJ641TiXN9Jm7DTs
vuRWyJ0zA2qyWnvShN78MW5x2CEKXbq9u5QV/cfPplDf3EoW1xXBJPjCLu6In6iN7efK9EqahMY6
VLN/tOjKIcicUV4wRboSEhAFARMXGMU8Y92fKGOHbyqZwuACAojyKLHj+Om3BT+Lirkh5dekStFA
szrOG+RKtYE6q97ez/YAuYDeNmiFjneKVLHd4ok9AeDGoVv3VZrmD/7qs6VR5xRXDZqZ4rUYqj9r
MZZPc34EgyJlAs3xxZ2M77JtJ6ZDvC2em+FUBFOY+Ceufcn/Za0l0os+UsNagaKbBOA1ytw3JUQG
Fpv02C6VDaNpnPpxniLPce/yqgfiiRWTXuWH9QQh50wGI8M0HWcKK7AqIQJbV0iBWnZHj96PuU95
EMT5HTf/D+YkFNFx9mvZhm3XZp9q46gFgnV9tqHRx/+g6rXAGsHDb6rYl/B1cuZ0WYM3wEgjuKAz
UKO9m4z6afRtpGPGSo8VRxRhXt8x2Qx2h2g8mdR9mjRG4HQH03TfXPV3NPoHK2dMocZO7YaeTO8R
V6ljr6eioqk9HQjkAMTuiaUUB9PDvrOAIrkePumRgtB9+bKM/acyyvrAhUnmL0Qf3ACSe0RQSHPS
8cVL7ffMHGTo9t1XnLM9lD6XruGp5h6kmT7wP8pe9G4w0uGYuIzRc3tfr3MeWQA1R0v/4ei7ZdNj
cOINQNQFi5FQLJ1fqDBIjh7JhWaQeDHGgZmxx7aHK4/SB4yz+tZcGRIWoI65WzhhbyLn68DrSWcb
6nNeqOr87z83pNG89vHma4OIEa51Jh3OOrvFap0n1yGzzO9osCF8P1/LNWoceolFLg+FmRYYjGbU
MD2vbmYWOzuMREccOqQuDA/LtOjDstYIqVBkYMxlZ+brFuEcMZwhahs2XkyOSC11/eNAeovxU9ug
zZaV7c0yh8vH+Zwdpjq9WwbPR7iXMtck8sMhdGPfNSQq+r7Asmfys6sJ9I5wuSmoG0YCTkHMsqRH
/PsOTueRzA9DI9ZlOOcuFjaWzdE/dh7pM02D2r/oROjgnyWowr+V8HhcFFMiHmqsSuug5pM2smXv
9166r7gdDtoGKGhepUyAmXGuGnmWUEdXB1WHIWNIJbN/N6uTWRq/x3J6SPttfi2E+MzX9LflDzEP
QvJNCqt5kAwnTILQ4ELX913nvlu598xDDfYD5igsPJPZlLGTnZjhGtODDse1fEW7eMpQEb8lCcKM
ZEkPIIG/nLaoj63kHHd9jS9t8rxdRf4CVCGmKicdgqzFN6h7InxmDHLzyp6vf0a8GCj9WDWz9mb2
S5lnyJBiHUrvMhwpJLWvv3FNQbCYPg6KrsNtXj8Q+HLOWnWcXNe9NV/ZoaJeN1cYcNcvWY73hFo0
F9ny40pvfPHrlD7ubn71dc2C4kzNPq5c+4Cnkv2LvByOstm+9gTJAAwRZZZ4PamKS/Wk0Q4nXvNg
ZP2+3ERDW0LyU1Y87wm1PTBCvNiWRDvgk0CjGaGF3/9QuuaT8Zi+5NN2XuxxibItA7bRFioOv6OI
GseV2NTebXry1pf8vGYMJnYniYTEywWx+goJkvEq/D8WSSIcQt17m2TIdCVUNB2Cbi9b3E6Eigg1
mpdcsFUW+ZTgUQ3XAm0bsTq4lbwsPUp7+jR7fDLCXuC8i5LkD+dV5Xl1i/R99XvjYjbxQNLfc2V1
G7KS6amcpLkrhIGuYB0w7TDoDznhsStriyThj8egue9i91E7Lfg6qXTuln1j7kO6lmJlUFPk2POT
1Yg/dpaEFv7rtdf3miBlY+2JcjBZOxxnfMP66m4uZFONJDGffrbK/0jn4T7J+lNLSbpfdZd2G+69
jBtrxCiBS4jwBqTt8HDsH8TxPWHi7gLHy9edLesfyzqOfn+Orfw+k0TxbJAC4ZgQUr/Wd2U8WOG6
hb476TC9KTYJ46EUbjsou2FIrRF1ydF6qdbtKSbFJSv/bBCWle12eztGrxuTJp095H48hWBz1zwB
V9ANTnqFYzeoLS/ikUtUw+iEuVq/Nqt+WNL4UmmriMbJo27FuDfitT+WYn1Am0rQmW52Yp6uHmZo
pnjoOLIxMoRDiWKZokrTBVlcLGIrUoyJji+f2DjFaPJ2rO2HXU4AUjq/tnPxDkB68ye775lokqgf
O4qWmFNrB+PW2uN+zcanwlCEXeILrzLeSC3n96rAl6SK/A0317VMxRLF4/qX+KpP07Kucwa3KTLz
OYGiDmnI+5AtUS0WUT5Lb+y1kD0xvcLYmRMVHnlu7Rfi5DnWwDFy7JJwDyQ1mMec8qogLu+rwS2J
MEzuAP/eU6aLlOpM8tDGB6OO1Orc5F9FYHX5mwZ5C4BNrlV1c1ROXVjX43sJaI4j3t7hqb7P+yTy
cZTaXfOBHBrqgoM7AqHcT7mrT7NpwjcXR6uGrEACP7rQcHEOPTi53T2+hm/GyhbD9FzAdAIVV9LE
c0IW2GjzveVoT/Bc2QPy+i5mXrL4wiBhym8oQ6oc66/scLPXHL7TOJBrnsT2biCN9J8ACqjSSe+X
DN0i8iXioHokdLqbzfsVBliY+qGbRmxEyBGjjYR2whDNfZbdPDhdlUTJ0pb4CEwdYaHHscdRwlxn
YtGlkgA0Ki93OS3XIP19WPeGc3Ih1zODnXCrmeOQvHB8GOajrTv7krbpuK8URT2GbXqc5JsBhw+V
V2kT73OVkkvd88hRYDa4W6JkRkUhULMX6qTqEcWlLJjPTeue5yMShhgVgQD4AoXhdkpp1FpqgbIn
fV8MlKKiw+HDtLybPY5PHzeh1bcPTf1gVEsaxU6Jti/zUWEBOZv9cfU1P0NlPiYGSkxviiEUPJh8
hwnYJ3N6GFcVuAvODyIvuTS2OhhX8d0ABUUNnXxtqz1qKGDGSw6HkBTID9NbXsbMOda3NIy25xi2
EutnLoufOenqL4LF091ai/ta1Atkynntsyzwi99kOjCwwxjsBpysYxlB64Kwo61kOwpS1zAuTb81
0ZhNIWQxwkznZfAT+zyy1WZzDIoUO4EsCzcoIMNSE33cSgwfuvZdvxB0ZMz/Tg4vSj3zQVq8s9Wa
hr3lXRfPBqAvZjS5K/sZWQIM8qmqoXxBeqCW2ZY77UWtKD7sYjtNDWAwzg0WrH8KQq1/bWQTHBZX
XC3fyk7p8JM5rntBKm6edK2e4ibO9mrAZaPncq8W84RpJo42s8lDNADE+K51iBwBIYAoSH+0X1q/
oF+4zve2kXzZ2npp64VxDk32iyyJgjI7gfr2X5pQ6+cQ1zlyZLuEiOF2GOq8u1+W7C5lG6ptb6G0
z6HbzyQZAK5n3dKrawouK1+heFIrST+mfK9Xg1C31BFB3uF6jVMBVjTex8mU7cvFRkTfKSSqR9ye
bJF8w6Cc7DbwOwTe8Vt7C7TuhXinMLHcgSi/V/FNuoGKpYAmJHhjutGa+6rwUZLASKNi6lj7Mg2b
14cuU2lY8/hnLk15hbdvRSDQceVGozjxatoNzweri49DLn9k+bpYAoqAJMUOzBJ4H1M+G5+f1K8A
Ih9eRYZVctu0iPsLcvlhJQYNhAzgrW6inGyKwGJf21mFaQekX37aA2pD2hb2Jh90P7mIKdLxi+A5
cib7MMvIUlriFtUhS5DRDY9bmZ7K3nlJRfPLVNpBK6SRrmcgQVT0OdgfLNLrttbZZ6wzLu0vWBwQ
brDEDuGKiOScJRzmFUTu2kAvq+qzynmzfXJ5jO6akYGweeWnYdDc208IodjaGD30LwMl81mkh47U
UgJYfDJ7yuYk7R97hPMvagin2na5T7cWS2WzhEQiHOcSyYfjxg7IJ/aA2jceHTwIqIjLx7FTOpwG
+9JV2bN21ycSop5rvJo7KfqPMmUnWBCKDs55Ta1kbxrWbrRJ5koJFXJvJRWD83KblrKFFtCkwqGX
iGyIlI+IuonNc18d+tZsg65sLwP1ulSPfvQcFLEncbCnxD91XjRqkuxTu4YMA1Ic0+JXN/I8E5bD
hDyxSHtEbPPcoV7lT6H/QVy5j0Ch/E2xw3+tP90hYMO/PfjyGLfvXPJhvRn1hQ1NsT0mJKEggxa0
xcT6rSmAz24OQcb58YXK3Lvb66GFm41XTWd2O1Lrq4pAWyTN6cDgwTX7O5nFN6LCELG4exCW/NQI
YY/dEnvEQ4ECMiODB8zHvPX9YFlealSVhzGfsbvk9UeBaM5pmA5XxnDMsW62H1t1KwWgukSXfeis
eF/MKXuym+Y3QhDVNX9WD+PjRIqIbq61gxg4t7FA5dxWA3pyMz6sqW72ppDWrp3TJGxIAvB9+zyn
5iMUG9mAGxA7RnmMpaqrkfyTHbEwSg09ILpcXFBlD1SuzPaL6UI1YZlt5fbtUKFzHDDRTd5ywEn/
7VjiXWuL6WqKmUmsiUgIp/yl55fcmnH2dbpEedNFJpU5Afl5356EQm2J/kfe/r5YI7kjc/dVaecy
teXfDE8bopu92S14JduA6kB6Zni9Xeb9uoVx4bawOF7LzSKvzJ8QvG5ocdnhYObbsJPPxUQeg99R
QFZQswIQ094wJVhbohGDKZuLE7Amz/MYRWkHpQZpp/dxDnZGIOwTBUuo6Jr4M4977ODVyiKN7QS7
OVBChs2Ba4lrDjHN0v2mm8SEX09+1YDQASGOdyYis0ivmDrQQ0ChLShMVzHvjaF9Vhns4kTEDtxe
2uyQ4P/nZwnu5S65kiz206nkPqdUChM6gqaNwLK9nqAYukWG0u6hBEW9YZAqw7SSfxHI9ftVKpqN
D6LdcGE7Q7M3kuu/S3iZprfGHq+Z4JhvJg/oDVx5hLyZS5RqN7tTw7iFgaZdHnv8TkqwbbVzda58
/dZV5t/RjhH81lj2RgTJOClZlbxWhLaBmkzgj4aJbZ6YE88VLk662OyQ3JGvNNE3vafDqf5Veni+
1olvbOes4TJDkzO4FQxQHpX1kN/rFdo/qbw6cOlhTVt0fD5HT18UBR5MHGhGmVZBET+LjU501mTU
vTi9UUn+AL/0QWnOWOdKYj0atCVUHiOoAxIRs2Q581FZD9t6t2GKOBbL51Q6j1tsx0Eyx3ovR+8C
5YsE13VftoVta2aWYPmuj+AI0TSw7jpwp0jYSClefjszIhMtyOST7ZPwci/iUnIiMpS2sC/qeTdk
9f1cLB9zdfNzoSMTdhMBibaRSSJwqBXbtdXY9xZL0mh41cNii44kn3CefubafWqt9dWw7VMae2+S
uPvSMcjEU+fcEpcEU89eDo69y/NA5X7KqGoF3UziKOGgyLJGO9nb0/JX9Qov4I+xWK+Lnb4yn/Pj
2sl53PI/3cDh0Irh1Z+GUzICtvne16ZIkZ2r+kvSBV0qf2OC5z3tO+u9NPls+xwKucc2eUSsiN0Y
7CsG+Zw6EsoM0YflSPI7E3FrnUyLJ5u7MT3KZpH7Xkg+KSyOrpJ/inkyDg0BlYgOqAvyHjFIXE3i
mqN0Zh1KEYjMZW4SmlDf8UbK69oKUBz2yINT4gVEZTrHOPOalWxWgUXzLHX6n2fb/xXa2A7gMFaY
eYTVLOJ5NF2CuuvWDhILLaYX4+rzaEgXeWKcXAOHRFGMX76FRDGueUVA0cDd219rwe3MA4SUOBnv
rWXVGEMxzonFOGYTPm5c1WXIMsTr8cVDFWcGY92WP/dumb8KOi+9dSY44zTPhnsBzeCmCyZm7Gtc
N7/VOg6nVFbro4mSKtZ+ERXa/+smv6fWhjXZSXy2p2JGV9zPRJiZnhNs7vzju/u+apCeivKM3Auk
bbXLAJQD41m80Ubjx6/xpmgAWR5ts8xe7Jr9KG4xtW9lwUdDRAbggFFFaiI8Ruf0yzbg+AUGGrbj
X4lO0KR4fX6ShQOVuOiSsZaFBTGTGUkfGDPpt58E88eQrBSmBTzD0OJIyZTcQ7p0MUu/yv4Qz6BP
ZgEogb08J6DIc7Fb1daFPFAyetyWor+4fbFMbvKqtC511dBZAbi8qfa+I8kydhnT+3dC9nlkaXJj
Lcl0DRVEspeHM9T+3NIyRtJFZoZRAyz1lrpAlxvHyugvcV9Wd36M0matDRlWAshuzsfmTAlpQEI0
yh2bgZbIkqAt8dN6ZQFyOP1yF/Xqy5YkK2resBGlX0Y841qaKlIAuKpUVyJW6u3ksDRoMv3kPC9e
TWlKfcjb9mbms38QAbIGQnaStJyQrnQziifzhypRXNDNjSi/aVlWvZ5o3ZsExCw4Jdr9wkp51Zlt
Hregk1V2zS3jXSGs23lNmfIUsYbQrbLjlHtlONgV2YOD/LX+cx0lNT58CM7NQZmD3ZJoZhYrUHYj
cj0fJLFvj0uJXab2GExXHJ9GgQTfmyO0yBK7efaKbZu1ucOb1FYnohKeG58sj6QnII3AuV+mPTPX
x4Dr8PGIZEo17H5acDJUXAvmn9iHxSlY5GyfukHuhl0a69M4NW5IhjWav7a4KLJKjz1qH2TauiQx
0rr2oy4JeO1TgnPtA6wOs+Qysvu/lzX5JCTan6sKVCkfyVnEpQ0ad4st2OIiWHSmdkYRf9pi5vNs
1Gfi47MYyk7jy483AAzjt64tJ1RTdZd23oVoOxc8HkiF2Xl4zREMvsg8mlMHLLODTfVrFmfEhj+W
QLHJA5vRPSslxvU4/VypYMuM6ame7KvVbheUEp9TYdOkVkqiqHkyoSrmYOpRdub42glSe97GdT7E
/cnJNEqj6XP1UKk4Kp4jCWklBW9R3jb0nW7eGCXJ+iSdVgUzJgAA4GPbDThM5PSOrv7vRsA4GwN+
XE+A4EH6MRSk9n4YbXWmlaaAbk2vKunxVfC4qVIzR+vmnyFB3UNFn1icZEaUqRyyICdxqGdavuRL
9UHIT2QizzohwDh7nfSepul1mShuL3P/EdE9YdoDmX3+2h+qdKweoAfv+rr7iGMQkbrPy6gctlfV
YPbaOrnuAIdg15fFPTkrYwQi5GOK+Ca48cVIq+WYKfJMFxI/ErR6lP/eTT3mAVvXAUXM+YXYhS/P
r9fz5FhrYAl0yYxvtJxUWobrqCzIovbYd6m+dtl6SVyxnDOXKElbwNZIaRytETNKUwvyz32UYYmf
Xcp67Sma4EpE3mkGvtPiTqnQMBjFARbmeZi3Dy6t5Whm5jnprOpgDywRpZOZd4MNJaFRMu9yD3qf
HJq/Q4sy1rAZHKrq2US0dMbaVxz/h6vz2o0ciZbtFxGgJ/NV5Z1K3r0QMi0mbdIk7defRc3FPcB5
EaanNT3qqiK5M3bECoyawMXsZVEZgxlEUnNim+El6ZHaprmF3QE+IwvslxZua+fCUoDL1rJhZPKo
MdSV/UgYD5YXJ24nWfc57C/PXRxqWPESNBiIO0sFQGgSj6xZQ0/JwnXqVmHDyrfCBR1QcupMhmRJ
U7gnd/gaUlL+GeIdW033Pm/avSz4E932Err0NrG+TPkwYDzpA6wSAQrsXuML3mBg3zL7VKeqJvUj
ouytcEc+xg5FwZAgkm3CuRIZZTwWMVL9gLmJO/N7qOf3yvPbXaHDXwOAE9xnV21TKzjJgsc1+7M1
jDdY2AWZTO+rSgjGhAKcbFnL8+CaNP2iSoDHgIrbsTjDdRqg27lzsR0zflbgXMFtmUNTG9PmvkGD
JoBgI7v383KSkLgP8PPeywFqv9A+baDKPeUN8i8+bE6aHcRjwlD0ciTFsQ5S50T5j+OloDF09u2k
k7zaPgq0LpB5auapdTtx025pJd+JsiJoV/Fa4hDzT9UgFhmMvh8oTBAUMxcpctpVfonnFXI5N0Ns
eWlLK02cHNpYy+/UZxLvvNsuil0gLuI0xyYu4qBceHdQxyMaA4U9yZtUk2lj1UFyjPkZtc/2tz9C
Y5UmmAcXHyOnmfFkYtOp0vpTizCj/RzjeYCf0+l2bBsQObTz7VRbsOozKkb2Hlv2x9SbkvGpZk0r
SQSU4d6Y+/sshcjeBvb7ZHbzpo64p5Nh3XoMgmQTUC2y0X0XZN7oRohf6q4GaWx1D4yuwE7SBbo0
UAQUcX0Nfcb4ktlPvNs+L4M48YBduXNUw1bnoTqRXOtsBXEpAadNoHWtBSUGqY8vIBBM3X4LC6Dj
KWCTZd60mfOkJB9ur7ehMfXg9CYAa7ULchMs3hdsq7vJ8H8ntzCObZClUG74mXL63DkCSu/sWeGH
r5J9U/fRRnqpvTIQkCc+I2tPyUUZqottX7VfyWSuneXwmw8cLVpPPtWtoGPRw8fEvLLFAKVRSw2L
Tai1Hg3pbBOCv9iaDPgK7LcrsB3nKey+DNBKxCD9ddCD0mnjbh+N3B0T7IttyypXlMZvp6uLhJG/
w1t7jZUzrrtRwFosi7sQ+BrsRPqmOCyLcbLXcVZTh0yLBFuaWuwsQmVJo1NOsvJnxkrTTeZwzZJw
VadZvUXP+AqjUK0SmzNuo1GknDx1sBpus440NMmu7pjBrGE40qyi6v4roDrq1LjO3RT6wwpw1IYw
CU8Zg8uPE8MXbb3HxoKgQdrEBIrdQaGUOSnxztzZ8VRuU9s/QSG7qgjgYSE6uHRwE8JQ7+zBs1dF
BCoCniqYt67lVUzzp2r21Yb78L1WxnWx2/oxT0l3QCgc/fgfOmyhYW1Y3vNQNoyiLLPKQcijhwJK
HTbbRPK/FhYIPaERDIT23fouQXnel9zzZy/8sfAEgnELdvRAYcYTQNqLCPcwi2DCHAGAzYCGiNgc
TsqjRZjNL3i8GZt/Jl4n6SVn/g4DQecw5UJap4kTHNIJC5SbgE3wi4sJTnhP2uCui3zzVNjhM6ZZ
QhzuwHWIAOamx0w5Z6KUnI7p+6t7hZk/Zo0vgrMuqvNguf66B/9IMI2krV+VcA1QcVRQTLwI1q0n
2GGSmh8jTiYpdd+11x9rnIwiXY6UcWfeVnOM8qyGzwTswIuXcdgpbAjSkuKQkYjqOsRFaw6KbKrX
jhv420tciyGfi33VkPtH9vAXKQrSGzRuboKLubLB8yIZ0NnxmteFwHpCKxU3dYQhIOVJtxNi3IxN
+DaM2bjhOH8f1wySImoeRq/55LgM9ckOmO+r29AAwCNb9RSKgDc0JW0jH61S4Tw0zK0AlMCbi/Ze
0mDg9lg4AvoDXIs3uOjq64yTe91KNHZsn4+lGXBFuuMvzBwqCGdahj1SHpjfF/cFJra02tb0Yjkp
K63Wgcagu4s19yB7gIZZSfwkLHHxrTDY9zLYi2F+7EGgotqHZGll+9PifEcMaqxtBos668aPlCPI
JQ1SpGPmu0PnVQcQSVcM0sNmqELw5XAV6oTb2ly0Z8SK4UaK+VpXbrpuZvdXjOopWoLL6ALFAuG5
tqb31fTjypry16HL3gNP+jfyXES8I6GR/Hb2RDRn6YB3jUsjjRdzmJ+JwmbbcVwGdIUg70psGLH9
YE8wgBKv+gF2H7JR6jbaaO6YSqDjLsHNth3Onc8bgN3xNag55Fr9wWVbhHLCh/F1lP3eHjJvNeW4
5tk8UwnPD9OHDROCR8EyHR1mnF1rwOhGZT6gdjU+u9lgOIy5TW2lnHaE19mkUIOL+nkaqw/bku2O
+jl3Re1nfxOVBElqx6lOPWpYxNu7AXj7JUXgrDpNhGkcem7sPNplI/AFQXvf2GEL45HlF2vbz5xX
ss2816bemhKBwA2JluoSgLmqiAeojOji3FQcNHrg3MVd1Ru/2sjNzVSZeq9c+ax9vzth+kHJjU5G
4G2MRLAJnbyB2Hh9TziThoyGOM5OLyzHYXktmOcDqoXC2MsOc+ASkCfXZNmUyeMjoQMUkyipu0PE
8+UmzaEvW5mHjhQ3W7W0H+UTCImUbXQc2xw68qtj9VuuhABLrUkPhmteZT9zE2uydLfou2HrcRr5
GnPM3TNh65vo1gscvXORHDg6W/NeG+0DZn8eXl2EY2CiQQaw8CpqAshyzI2+zYNvbLtT3sYWbbXt
z1DMV6+eJKeAt0xW6iJs/P9Gfie87JZFB+WsPJZwsz5ZfYjWbN66ERuEjD74bU73i6POLamvObV3
GSeZPq2wsDnVqmRwNQIy2U7nHwPZPvTAVusIwIPfVc+Z6l/zxpm3lovP16heKh+jmZN/GCMwF7d6
1QE69Dx2e8iQpoA4V7kId6oS+MHUfk41fivKvJE5xjHbhOO1zWfKaUGNayuAWCoRwJeAaBppwqOJ
fApxiJCJxlaEfMG99BOpjtP5OGqO7jwDyxDIc8g+yzh3nfXri24DcLFAwqqe0oAPPFvhDYLYd+iT
D8KgXajozViQZFk7HSa7p5dloAeFODP+uIi/uHATd0166YS1ZbJKjfdOboaxfi0niBZF3r/i2YFK
Fu3wle4zvoWJtoMHRU0RK1Cc/JkfsE3LK38jOp4AUcpnLreymR+bZbDtO3ybirdNi+U28K5QBdY6
3FmVOOsEKJsRWucPfOdqZYe00cR1Rn5m5pNdLg4Ikh3cJ5oPhR09IXmyYgmJszPq7rJS3Iejbe6t
8j2KRkrijUefVVWVo+JnWfXlOOnIkRnvwDBa6aprPeaPfvjsypFZxp8eOpYvWSUIsmTjPzvoHkz8
RL1lkqZPkup2GHiXLU48qyDwfvGkwUFAXSyzGjaGFV8svy83ZRrc0c3gIYOYxyyM4QqSFkIMdrhA
49KfVik5NNiUx6lQTJGRe3R9sctnkOQZtgHWcb8wrd7bKDqjxXKCwckyc+CBgElokIPJHCGw6ehM
LdermbnGLjCbL9vNtnQSrX3xGHajWgVF+TwsIVnPK7nafLUbI3LDWfuT+1ykPe1lYABeS/dhTNTR
YOi4sWfrw0wS99A4GRUTNnquRzjXrV8ICdPJVNOVVopy3VMOhtRh3yTGyXPwXqCpvNYpKPpal9yw
vtoYERwy+tXMHvqZ+0dCQPXGUBP5+x5MosQ8ksh3J9UvvqrXimrurOTBHTDZ3aQj7VxJiBDfX43k
FBSjzagz5XtlXsC8XGXlvY9TS0Gm15ABVU9q9L7IAXwaFiNdTpwZ4BxA/XZ5U9MufootAdNoKxVn
DYALn7nKE+BdDZHGpHiye1pDWmJL6WRZ17iP90GJ8bxJyak4CymlKolleMSPdBw/SUWIbHIDpHMA
e2yun2yLcjQ7ozIixVMx++Uzub/l5XkzueAOQxYgls1LJKRGF9fRRYXZr+61vencKObS9rbq1Ugx
+BhJx4YO4nhvw6yumDlC7E7l7Px4SEE0bZKUsIr3GOq8IY2fzhmO9Bn1uHPRz8kUb6IquRU+i805
uAFHHfy9h+DQ7qSnh5N+78fG4+6Mlo6iiP0ouwun/KHNTEQDbPJ2nW0cjc6TF7RhWfNtzj16NUl9
sHrrGRkR8cmZz5XX72SEzhiELCNx1FjFvLZZ0tzUca/WuYXwGPNRUB2B+MC/eHXPgDA2nFbqq00Z
Ye7iieC1S91jW1dbHwt3V7AMYt+GyViPrD7Mrzn6B/SH8UjompTAD/CCJ4fioG3TVAcMi6tkcIGE
+ftiztEAZH1LKQQxc6u5d6R/WFSHxIejXzJi1l13y6qMD1rHsCGLf4F2L5Ne+i/K7hByPnXClWvW
lxZXuIptCsB0sB+6W2vwb6fZ2TUGwwrIghtK4TDPtDSKVOpW+epaWBNJ0ghIfh/dzZnPwQZPLAZl
WNmec5SLRhjofR/g0bMtqkeSxZpU1rzTgWX/myTWTjsgWJttxiJ59/P5Cvlj0/pYXS1RcZlAvKw5
vbBT8m96zfnCYzdiZcwqgCF4NDrY9fRrYmL5axySDwQmbxx8gUQ9h4ccrnjpAmVbLsLImK+GSfcV
MooZdUcgxALf2LjvWNTlsX1lTup5pg8ekStxriOus3nxVySIvG6NXwEbkRXbR47bV9hwwPe6x0Yw
NqHG/wxNpTezw/6yRcbfZL7eaHO6hjbGujHlnEQGaRU58U9v0a8wj6sEtkiCf8me8DexBL3CcVm1
NX0Z/djB4b3rsYVSe2Jx4gAv4SYmq+7515mNgn3WlK0L1VHgpMuP1PXoMbe/ZBM9R9GJOYrKYAHq
kOYix0SIA5w+F9apzXgBXPkwmgHPZAOHa2Q6z1PUHyz12/N+sLPhrmfMxUdut/uuWozR/uxuEelZ
jsZJj+E6o8Kl0xentWm38EFtZXL85v/Erp9+R8EiYkh751i7lFN0VbyntmtFYfWw6R3+r1nVrmgR
ifddx7sTKI6QVXQaFisUIUwcCjS80ya1sxBpKSy8WEtw10QJs9MMzFso7s2eEa2OP2XHkEh/IC0P
vvOLyX/vVzH2Nv4HhoDE0zkA25e6AbBRFnSGpAWf4BEYmkg9eRnSkmXvQBlYuQN0tgE7n7ke6Rbp
nyh9fFlSWrU8qb/+rlocokS0W1AErIwzxUoXP98eu8/ZaOjJcULrmSTjuE0Jxk4RBUV5Je/GUVir
spuZ22nIW0VD8TWgVa3jAr2MWsy11SyurgVgbMCZuGktfNZmVb2R5zCPIbsUc6RUrGNU3bidLC9o
/7ND2Urbqo/KHOwD+xeJRQuUAI7wiX2En1O52/jHQprtRdutPtLttQswxV7sCL5B2ZpLkGT53RyS
4Wr50O77NimPrVGXx//+6Z0BWh57Th/Qafi3f1/4STT6veOvK6MC8/bCB5uz2OxD+8uNF1Ua+XtH
zy24YWU8GBHZyJ5G7UsQUEUzVw3LDXTVofInHgA8P5eY78PA+mmV5dJ4M9v2LTac+Je4DgL5HJPw
zLJ7uwWHZbYOgWHGSDfX2UvJoWydiqa7M2td7GL+WuhOfMIh6UT8dVNvR2EiFIbEYj2gEUHmOrWx
tdnjKaz0//uSZtl4+vt3cX9iDRke/34vVeGjwsy++z/f/vebXleGR9mc//dPCXmsn4hTExefREtG
T3Pjw95Qshw9Mc3DJPv/X6zOBzETlnvXyZ1T34f2f1/85ZdtnuV4RTnvoci+FgMVWX///u974yEO
0dpD8Sb7ysaF1d1PDclGw7kTBluUqJoOIeyEXVcCWwQXOvKWzsCt2pCDG0RDybmIR38BJzeiA8Gy
Wd7Ps3dM6tw/atP+Ei6fvASHylFyYMXoB6fzqBoUspzsyLqis9gDP0WhC3b6JUJAz1l5/Psn679E
gVgHgJr2wKfao7Sc9jiRLzj+/bJodL5HngUyVrTHYfmOWnDvDmb6v9KgHXkmS9YVKuNxMeJbCSNy
djmrx8m/nyIyHVjIJHkkuz0N7S/F99Fp1nq5higBc/hBhLrUqoV9FyZgnmFXQCdq23rTE2glj9QZ
x9mUBkjX1jGO/31Z9v3aTswbaPrRsRhy478vddwiEhQdplOCTuh7bGb+viVbvsVcLFszfbzC8SBz
k4JkMPqz662A1chd0U2HGbnl6FHQrkZHncoBCmPXnQ3ztzKt5pgUBks6H/OWNQZHXHI8ezXe9MiK
m3PLffZQGuVWEfs/4nJDTWB5rqZPcsX9dpJ/VSsaf8tssc4RN6xeJNsSNANjFDxJ0vximSGb4wM4
7ITMCb0HEYEeP7J5pf0TetoAih/sp9/Xa9e3nHU1ZEQpAxRT05qfkNbwqHrtJ3OueaHQSrQI73KU
H9wpwhW6kjglHJHiCt/qWE1gUxwKIyqQQjRSJKts8LBi40deu66/JETowW3tjWuC5Khy4BLW1CBc
NObNqClFbz1EOPb7p0DVycmkDnkl8eVY4Uo1iqdjDSV0oU+G2PewkxIh7/JHunWNeSFw+uO2sjqO
A5TzIeWGw4ofkaKNfyoS5cEfgF5X+Lfchoo1pZ+Rl87MIyC7YdNE2FDXkiZLONPzuFHRcyK897SI
9qqs32rnVFPPMfoZtCrqN0oOdhzVjS2csps+/ScjjnCQGEsOu7AhxEc51HtdecexIlbhlAS8Rjc6
F0Db4zaxz4WRsj8S0aFqS4BDZCq7J+5zvYnQ1Q13nWP/sKns1kzyOxbIkmu17FaQRJ4DC+48URp+
QlYOVUPvZMzk2bB4qsNgbZUlPdj6UcTiE2h3tgnq5IpGEpNpeS+SMKLfLllVBphLPexEVnRLH9ku
4V3HhuDde9jdpYqPSotb6dAni6GQaUGtRT/AA1aE6irtrxuZ39eOvg1751dyi0OvB1lnJihXULmp
dDf32D0rWOKh8stVLIqHqey9nVbTtvWSh9ZfBOki3CROdEnHyl7b4ZEHxW1Xt4+GEv2N3YK4K+x7
Ag4vtu89hkvh3NIFgEbIgEh6sCe1zGMUX6RBZYik7XyO4fhVEISJiW2G8CvnMAlFxa2KV39pPcck
HSBxypJY1qR7SJDRrxIgZF2bhRFTUR6+VUX9Koz0FSgXlkSqfRkatOU8QnzlSZd/p7yPrKWcN5zg
CG0DA74NrfhmtGHfj254nw78YaXG2OT08IVgFxubbHlqjhUBeMdDcMML0cbFfRX03wzdzo35amUO
FnLqLOPBzHYZWkRkgpmYUh6xPeU3bv6t2CFlmfwdZikOhWq32oieZgWVt3A3HSvYC/ECBQXukNfl
PtDBK3VobA1iDhdtxJgyIQaGw0+XzhQ9COTJSF0tmJC4tsk5JNE9G5+agwp5dmWwhPfJ0BhAlRjg
LIemRO9Qx9jtmyK6jWxN3S3+xp3jsicIWZ6lMMZ6CSZgTH12igZbaZx0LBmNpn+nF4vPgL3ySxfG
WOJuiiG9Yt4HYWp+mhqUjBb2t0ywfTWY7MCFzCw4PfdNUIGKRAO+lXLhjVuqH9fpjI1JP3blc2cC
yFTA6irfbbODhOsfm06Buiw4azbOA/FtHJA5/GiXeS/T0zYMiSCGc/+FL/2MeX1YykRJRAFfzIvY
A0II2qXFhVwXHgziuf3uZvObDUa8kVqg9bDsY8vMlD1xmGN9umIlzj/0LC1s2cqVU8RvDQzbbqQ2
sbJdzILF9D71/oOLSsvhpDj2KY5JERUMQIPAiDjm+JBn/a1Umx+HILptOJZHJFUPUaFB/Mxik/Gn
sQCbP8oR6bqYiwHZL7zHcQjTb6iupEKHdS7KL5unJ28DL2hjMfd4Fk+KzHzxw5m0WmC9yLrdmDq+
1aJ66i3D32bqPDgi3nUNFB2MV5vEbzlaYGxrut2sFHpvxf4SkTpJRnaL9sElMOPG7YM/PZqdPvl5
9oO7D9dNgdlTD8/sCA5lCjVjtO7yempWyYLIdIuABsnZ2Tu9+gygQPhevJ2cfWwPl1LP8R1EfIB/
dgB4COkIHj65KwprGeOk616dmFVCFW7GOD3W5VKHPUb7zArHbSZwBhQD+1mAaDSEwQuF+HqZW3hc
ugRZ4A81DpqgXeU2lsQ5nY9BhNGwSoBsmMSgBpm8YDKF3DRF6REXxt5s7fs2uwKQap4JMI+PQDfA
5oQzd2tII2qQEqM8raHggxzTK7fAI4C/avNi4UjlbAcBu87r+zIRxVVUHDQd3UBT69ZU4NCtPomQ
5WfZH3rFTT2oYhrEyV2T2hLXvy/NB8uOYKVJTtdCWee5lxira+A3jqjMa+rEuF1DiZxFMl5F3UP0
Sd74pHPKaLzC46WbIzQl3swiNlep84jFga1MziwY6eBcMktEy66fVhM8+2k5rCx6EwhyMA9aBmnM
CIjBOHzEiTuem6oCPdmwoeFl2xXktvFt4E7BN8D2K38C6maewY+z8U2HPTongAY3orG+Pw8M9nB6
bQYxZ9o2lMiF/AiuMtEBSkRL1y67u1y2uDmjjovLSje9P3V3f/8+iGmMqWyN7Ce6OzLZ7Vr6mJhy
SaQkpjB+GxlXANrJ3VSG8n5YviBGn2VNJ7rd+OHtMmyUU5ncGzFpSR5gzFLLL6vlC0f2hu0zvcRj
T6myPQm1/fvdzsqitabbmoMh38fljTUoGlvUSj8+9VV+L2ZsDh5FtH7CoQkZz0cDmxIu0Rydm3Eb
B0nq+4IL1ToUkX2sZf/cxQHlJ+SF1iw0Hjyuib09jcbiuwnwcqTrcK7RSTR9C9xfniMFApIkFazN
Jn5pFr94N/iUlK5ZKIS3jVJY3xJ5FM8N5HcmLPet6ombi2JpBvHCs1X9a6FDbSIySms2EcOzbUOr
dY2nv18MdLKM7IlXTZXV+9S0xucGkqnAe/L496tcx9tg9KKddDEdNlkw4qB3JT4W7zYVoXOVc1U+
V67xz6uL5vL3q7kTNh1fldw5tnxw3V49c1VwRzXRgxqZqmfbmVycV/24+/tdc5xWszkE68BQCTTu
UD3zael3CmMm/reqejajMDkkk+8sFmsSkD7jj4fN85hZEEggfFfPRThOfCpYh0xpAKsQl+FLm6X1
qY9b4iJDeGE7lV05XoIZl9mtmTUe0Qtra4e47zOPB+3IyclyuLePzEDfvo8X7dTlpfoA2HMEtsoS
pCizq1fO0WbKBcKAO5xqHUznuukc6CAhTSxz8w6yhZBk4q/qgZaCkorPfe9NBj41/WSo3LhTXLAO
311HRviSKzBKGaergQDBniMeWENK6m80VVgs5KfHwqFmNRpe4ZbjFgxT5i4++3hydhOJBFZS6Hsw
ZcjWON9tPnQbIhAc6xbHQsxKf1fFgUOXKsYKELIYdOOcBQL2ltoV9UHH4VbrZIOV0UYajuJNIplb
A8ADU9vflRXr/NYJow03Ulp1b5UsX207c5FGwkc2mQyCpcPTxIKaAaNA7bDKX7J5bNbUBN7LgNin
Sf1isfRJ2vXwk1HaPLDQ65uUy1LLZfCEnFlyvhMBsVGeqRF0Q4YWHlvqN5qnK73u7oYKjBfwfxhv
cUeWkce8FS0GYYs0ejvqt8zRj0bFh7uGGkbHmzz3wW3k1oB32Xe4/Uj+4qQUWYKIE9nCLv7OuH95
LleTGFjATw7516ZVLBscD6ypa2y4q/AcEdOjyzFGj8PicYGr1GPP5aRj3xbjEECkRICUntrIgT2C
H1xIuH/GlQGbTrD9szz/wR79e8tQYER972sI4bTJyFin8DegK1iHXMkey4W2dsvTkGLMZme8g4WN
9oPnfbMhRoYuOjhssbULBwuQ2Eg2GFAb72XifsgQDmSlLHwUxJqsmFNymZSSCoj6MWMoLFwIChzb
9rliOjciNkeB6E3uNvigHXZfc27d4QNg5SMa1oukQ4ckgMxJ9sJWFeNa5t+3zUKyIJ/c0F6IZIV4
r6NgA8QJ8Go1CmJIxGQ90wBXghktQRQKq+k3Z5bNnfDaADCVDgfEIAJmGbs9u8z6u65SPr6GpsbE
5RCVZwafN6yBCSfsAHiktmtu+wkTJeol/qT7OMuzNdLwl5x9sbExjTMBQHxXxR2D/FNWg+F0BNJT
pYY7T4gbTFZqM9UmB0xBLqQERdUBzDG19V1H9lsUB8POyMl7Ua7MOmKYV31RjKcyoX3M51kkA9pz
KTF40A6udho51bpPNFqTe1e53a8poq82M35ADchpcU9K1taF1V+ywXxLPeanKTao4LVvuxK2Loq6
hNGGaD+CBU6GYe807rBx8u95TvMVOtVahMOvnDcpTPxVLi8Db8eBHwgtrPis2mRfyeZNyHA4hHze
wUrehvyvbnRBmxYW8blJ3ps+ek6F99y1jbVJy+qK+/p2jMYfVhnNvvFttpTJV8Jt6DDSkpgo3G5R
jlOfVwl1VNdXM4mfIU9sZrtj/SveAJBuR687tYq7TWgP1L46ax4u7o7bC3zvTUA6aY94/ETDXmty
yM8cZbx1xCpiYCGY1IEy5GNwE7xkKd3sbAXRr3FGJoWV3BLFATM9caTV7h1QNCASzK3mnGII8LnN
FXa/Iu6ARBau8goQXJDOPPVmNgWIAWvXqSg/KnhAxgwoCls4B9h9HRRMZoV3Fy3cmmwKrnZMNMTh
vQcKb5+EHKkCiRJM7izHE3j460nPHh/c8HUeSH7j079WLhBFG4cBYvrEHAYqawPiBVdaam65KrBD
o5Z9zNbAXOteKXt61fSJxAMOHjQZQhl47tmxNRsHMsSgKmPlJchWXigx0xoV4OOMUxr84mZCoMnS
qyIrsA/5r0pKAkIsCkS4iRanyMAwcna5nfGEU7SrFgj/1MydCo0xI0fs3nJAvUwlKeVK+inaUP5q
xtWb9L1rlk2PKtFQe6P0eZoKb52p4M3lmTC183PazosWM1AkELBraxLzPjCDx3lQHGWSxR+OnbGb
qYTxsurU2PqFpCLJWzqEZdJQFYCXHfacqjYuiRJkSpdkPqYAJkkKLUtaQfz4l80K+rfvIxnOlKJb
5hertbKNFbi0GDtePe5DaYBl8J6CJBJrfwhhnYOSmBIL+mERHvI+xvrA5F5Y4HPAmOIDx/zjBewY
mQ1WtCPhinDMx6gPn9g83BZiokEsFwdkW37cqdtZhv1c9PJfbtbRhlTZzAJeG8NdLtx7xlC0tkwj
Rpb/bE3fjfODx/MrSeNrMLZo0XNB0segqp45Dd38w2mkvw3JF2L2t8gLwr7Sc/mYYfrhVnKOSuNq
e9EpzfW7l9Fn6fccyeLiY/RRmirXXveAhZkZ+y1Pa6xlsYuzzvAvlJ6gblQEque0Pk+xGndLgG1T
3QY+r0y+sG78yflHSc9STzPwYxu0dMNmW0GNwcHZCWAputvCEGLVtwRHCpjcAK7eg4QrDaVBEibm
OdgBzRBd+Z332b/G4uMQW6+EzNYFFeYwBZheHCTPLAzHlTOoD9gBSINj85i68uB2dwnWKDY+eIV8
2CO65W9jtfHTVIBFZcXylIUkOnJBBt3CtooYEtJ2WWTeKWyyL268a99kgUx1/NFuEIk4Gx2hN18y
ocd9pavH1uye/L5bEaR/6p0Hs5pHSqgI3wureKYx5hjb3pchw9OoeUIYLSHSuqWP1e8uTcRBf8iD
NQTZs9ZIP65zaHls71m5nnpqxHmG27vAByg04EXp6xvN0FBhKOAq19eeQ9NugPkXlVycY2Je59Br
1wT7aA+UH1mtzy4lZzwhUUgt+1V39jks4wYFaZH53Y4bjaQB5VeVPD5ERdGEcj173xSY7ZYcQzug
sEJu4+aJgmk5zDC2my+gNTB8a3bmt4mIYbfus2H4FJQUcc7DVqAm8J6zBHNsgO4ci12RziyEhw+r
5Z6rsEXYAsQaoU27vUwuPwLnVoNbWE1LyK302gIdKHkPunk8+Ya4x071mOF72wghqS71qeamrCtP
Q8x53AuV+Vtbbr+jBYscWnInnOaVlAoVWyOVd6H41KiLNLeY1b2on7RPycKYsitCUA+879rj9G87
5plS1YHL1XY+Ymha7GR4GvO33ZceDCwXRb3NEJ11AwevjtIDdyEgKdGbiNNk0yTcJyYDspcnTVbo
qgL3GmYbs8b/ZPvvI/X2KBo5bxm4C7VQWYyfKDEZXlW2niIDN2jbHaflbOThSAkHph8+Kk+ezWjX
9tYn6uHceqim7ttU9d9O3BxwEVwT29qaWfKRo2+EHYTWVKDJZgPQwE9LY/OJejhOAQPVnNjfHffu
MnVBv4b2i/L6z2Lijm0UKScA/UMtLvlXJPGseZVmdMHv/kLvNGNsar0iav5ghLf8/McfcRXOdfM1
KcxkjqKko5lBqTsg5eqxzdeu6WF2o31kjqJNXjs70mn4bI1qx/p987dnyUuUOe4npjO/g1s5xZq8
8VT7n1BZN9IXL2HcP/lcxUFj5jiafsDZgCucAeqk3MJMlVK95/1ekTUvAFd2YYnw24JNoPb8hjwf
XnQvPYseqLQXpRvcFSaCd4B4TayBdx2zHM1uVXqsYt0d2+DeyxOxrkvjg5K8YY/Uk4zzaarbGegI
QGo71vdVFnyhrl8dNxzX89zcT151ifLs0fOByZuSOsLpxZyitRWY/poezZcg57QBuVzEqLA4JuHn
kOr06/DDohRojWgrYb5wf3Iwo5Cp/iBLR1ZcO59OjA3BCDGJpcTdO9mtzJizTYaK7nv2S5O21Z4C
qASHFYVdfk0MFy15M804x0KAGokHuDioEFOd/+HoPLZTR6Io+kVaq0pZUzIYMDiBPdGyzbOkUs7h
63urpx3es0GquuGcfZz+K2mr/ZhSnbh+/Wk2IbB641806e/QM+21lcL6CM2X2hvf8JZupejegSu2
J9YJxJQjfWvr8D2vSFfQJLqH8mqVBLvmTBtbz12F+oWwjo+iH3ZWNCs+a89buUTCDen34BV3hEwp
mA7tCanFo2F6fmjwFaF5p1doEoFg2mdPXmC2c1mWqxZRAIS/04Q9dVHrnDa2n6L0qNKdMon4AcHH
qCFDfNt9OnH40yJjWHZWUhC3h3ZrDI5OTGyJZKfZm+e2ZXhuKwfk7UBiaUn42BiC0svvgB3x1uHk
WM5/m+0EXx7liZ1FWGIgsw0165rUYsiQhGTUhLQSC6Os3vGB7btRD7eVjNE/xgRlq/LfEGD4N/oC
LR6RuQACCaTYlw3yLj4gTKkvTRxS/sKZLnjoM7f8LJI521PhSbCh/9EbJoc4Tv48cA/47Z03nd1U
C1sd+5610SH4UwTgXsyr6xQGh1IPdtCqloRbnTQFdbKqKjY7lv0lxmkfxdlLPPXFVjnhQ0xIt9jM
UYwUH0Md2ijmEmtltt5TYMLLJKTk1fH9Nwp1SlIhC5gDxC5ku0m6Ptm6cbRCLkgJGUzNiuzng1XV
x0BQ0EC8kFvDYLbKvRgRDQBCkIS3KpHPRlSCDGqdL0ig4ZOb9vyELtLFov/nlsVvaecjSP1wBRmN
BRooy1XXxjzrql7DkPoUQR9vq1oiLoomxIaKw0EZGY3slK3CQq8OIqA8aaFXCLwEVk3SJ0BMsn3I
F6vngf9zq6G1SVJsmIbRniwk7GmPxbdhpI49z36LxDfELpv/ZVz3rY+noUPT50BFyHO2G+1AIkRH
vJTrTOY5YT4vcFmjTl+1ccVor21eUSRdPXN46rNdW2OP6NPG4z8J3QtFaBGzmAKxF1SJOIy2dvd6
YaLzI/LL9z/1CkjKkA+Mvox35n5zJjnIYGW29d51URoVh6EuWCCrZNjmvt4eO+OUauhsmsENNyF+
92oSfLiKkt41Du1Q03HDH3HsW4flGb9SQCSsTEO8z/TJpDmLlWwV9jRcGUnnYUOPzZvKA/RZxVPS
usXD6K0Xetfy2UQvydaApa7tsZAbNbW3A++gBfiGpUSZ3SgIJ9D59bmXCVZS+/NTBCdR9cTSLd/l
fDN9NT33zmCvmuHNjFrkQbwo7iSeegPLoejPJq76gz+MR02fbNBC5ivuQqb2rYaqlEmIFcBDGTO0
sJazRQRB/vCHUBCBNSXOfj7CawvUzQ7dbQ7eBd0y0KTOAkGiSns1UPEwNYoftmNUW1bvRTMhpcCJ
GTrjUxV3OIUjCDPGZGyGljmb6TSvk8fjEYf9h1ZxaYdGxz6PnHaOuz+dtgnCv+4xdP9NZyklg3N/
p0ctvVf5qPNZXNkBYx53/dExvGd39MgP8lJQR6r8BYCzHBxB/+aypdN0DLXVeOps6RxkExd70QAa
ydt4vfPqyicldp7Ag5xiZF6uRMYu17d+GYdD4vnVBsNbIVO3F2advMNgip8TA//4+FvbbUdXG1Tr
stI2/qjyI/Ocb6MV+F1r8BR+Rdhg3z3RtnLC9sTo9uI1L5kJ2G07LmggySVi80nDOC4GoshmogWs
HRysTOHeMgdnpnatPPA8/pSwHVLepaOTERmyiAZ8BFPxD+A91P2VCxebF50PjWQpjdAgP09vqkoD
smdIGBqxTxIN6X0iVL1Mg3zS23hvxiMyIRRO0MUs5rLop13kwXutRe+vbN7daS0jdpTM2yoqrv4w
uiaZzTHMzSJfZwzPjhLy0GpSuI06DrdT1QdvmYDfMZbmnvlNtpVWAwsqtAAoBQXSfo9sS2T1BfqH
JYlZqG3n1QfCuag95SYW8bH7i+voUuJeX3ajg0Qmjt8al9ovivexibUqd5p8U+KiFBgy1wLiFGM9
fGbkk2Xl00RYysC8wfJnGFj9LnXjt1LaE6u5VeCY1wLB80a5+ADIzwqDL4f5dp1E313MIhPoxJlv
9MlPY3+fluy1A5afPbqPldIqpI19ssoC1qYVB6CYeM50kQFjsqoHt4Uu7AfS73Kt9I2uIRUL/M2Y
8H4EMAc4ekzc08MpRJgAw2kEHkS6at48Wfb0E/WpQdm3kl7yiu4cNlVTbVSsv9u4L5jpxL9WiN23
LwGpGgYvnw3VbW3P33bR3PmlXU7VigRJ4V5NX/+avOzd7H+nevyuVdIeiiT/HojIGxQ+frgNSh9O
qLraNTfRZ+W4R9GPn5GBGxDVAoYuwJ20b+KRstpdIj2HaqvNtV7b3uKU3YA37+KHjzhwMpBx+bJo
AfqrnnklFq/XrFM3UsKQU7hbVnbvGj8tMHoSiSdKKH4LxO6aPNehdsaKsqajQsNVuQL1+yIPxnBH
gPC0UJwPTiM/2f8OHDHAJSaa82XM4DRs9WAJYexFjYPBrYMgoI3LHydGg9yN7V0z4HWancWL3zmb
uOnn3BHUJBywpEdU5U5CYFpPwj7oqeTv5C2lrBmeBDIKxu0+vHmb9yLLzaPf/xYaobOE4c01PRtj
U/0jg/IzJDJ6YaNt5WXAKJbmJuPKbtqWPdJcZlzsfpvmc7BAzugIwJeGpX+PfU2QM+PTKWgXwtXH
FedQQ67PSVrORUYk/7lzaKzNU25E4aaeCQUiexnylLYhUmJZVi5T3OCRePJRYgpamEPKBVtb2NGa
ClUDsDUUWvhzqlnewpZDFq+u0l+K0rnlQBuo9WL2jwNPk+7NI+G8ZtGV+vdA50zj94qDaqRS791F
dUkZsaP+87khO7okfK6LYMSUpxv2fqjHo5kDcTRPg8JlJpGVLaSIxW5sSs6yFFiziinqMK/yj6bp
qWFFKsIQ5aNrz40vSXppgvMVNQaGA0Q1lJpLYcZXNnrTWqPSWTbGufe0jk1cgbOxFb+7wPOytaMg
1Be2POFHJKM279hgGPaRAMF86xT2Ocp5bCH76PvC7vhaxBxXWbL8GVjnFxGjvUJQmGle4O/QawPE
kOKvHmz3ucYRvgiNlzGhfAqYa0/43DZZRmgvJp5GM994fJAZ68XDY2vDgn6irJ6zMyNbXTzKDSST
3/EQb4XC7VASO9MNK07qbtmTKkj3wSaj4I1iVnfKImPvjFLf9Hb9KgPt4HZiDWpoNcDcsJIXB0c6
oiP1YyiynJRVvAQxrpvBSfVlhm+l6Buej4J8JCLTjenRkq4G+glVSNKF287Lt+OYkYJYdn9GxSlp
JwpYAE+sVWKgVGRzGyWHWd1b+67q70oVN5BjX2ZcfgbOVo3YavNavppJbOJxbE6xgrYCAOAchhjQ
6pH+qvb7jQp1axW8jslorq1iRCgng4uswAr78afyS6qtlluKyB7KfA95cT4B6UNG/DO4bOXLybgW
lU7FGjekQyTJNfco/mt8WisMA9zlLPFXFrJXzHSM45jGP6wB627Juhe1frLy/eSh7OK70LeJrWM8
EFw6jjtufZO0qBTZCV3ICDmi7l8Q/Fa8RUkLqQhtPfDykBZcsSoRdR4tEMEtG4tpOWxqdsLPbW2C
cCwsiolKntvGvhj8mVgXBKNohmVJgJ9Oz2PqTbmFw0DaWd8+2Jq8DEVxBc0Bjlm9Sm6qjY/Llok0
UEcj1sMDTTcSKDwCCUor7u1lM6JCMvpxBui5hzLO+JG6DL8u+jdJ+94QmOTPGiJ+dBDeScxKM0hR
LNq9DYGzlHyUVae2si7ep7rY9zWKKo8cFGrKNOexTyhDCBPaYk6HEDO0Rx0+OQuzetKndeBikjaE
QeaknfKuyVZ7SjR1kG6UbHokM8sYrsVa8HetND9+75mM7nOVfTBeqHae3Fs2AwP26mQ+EGlphNp7
UwtGrKbF7Euad7ssP8zAFOznOHET5oNFi+NsyOp4gaTuk83GJaSnqagh2fKIim6v+F9fouO0XRhZ
MG2mWi/YriJGG0e9pYt3wWYVyV8zz3DygQnXEHIgCC/910vdxK2mv4rjABB6TapHsnJNsuwrEIUZ
bth1OHBSSyb4pgGzCiHwtGttwVVRG9d0dBi31mpgSQDc2QfCJ/iXRC/susoOlzIc5MJMg9MYWOzv
Bp6zDktLonkR5ox0PlAQX/NG/L9BoqHX5sSGdFm3SIs9vcQKhITE4nhL0bInBreQl1b3AeRBQZ7n
yK6TwE878orLAHVmLV3T5x3fDPPpXLd2A4uo3XNHWESJYFGHRoGwx0U62VVvRTveHAHqMxT4qhtO
eQZE5GHp6WfYvVWTC/su+Ai8/pWImgccwtlEbcilE3ChlOLXaJubayFY8KX+N6TY8q1e+kv2H5AR
a6pLK2AaadcwAcsgXXI8MCXkxXothINEhlI6DAljDZkK0QmwTPXZNOX+V1XWv4RPHoDN7OsMUzRp
grn2WnNQweQA1YHpvk9viLgXkdNtTUpNZksC4TDz5mb6gcv6rgj/athE80TuwUShF9HgUnKj5fKa
+SDRgylaJ8FwSwIF+CsU5SL5LYPq1ezHd6uQJ0VIzOKjdhoSr8G6mFJ/zp32pbdACRvdntXELnPT
3VQPBztEsjk6Dy+OPkTrvOcpx2YgkIcavAjqwYiIb9tjYVBmDe0J7QfMyrhzuDUAT0LRC6Aj/f8P
yFKHtibVXUsoQyZrM4AEHcbkKDokoppporHLHIRuzJtHpMeRAQMUdzXLKu4KayJhKU+uBuK6xGRl
E5j3oMN9VScvJRYClgfLjg1DK9WRwTwuKWc4RnFz9kmqq4pwB6t4r6n62Qv0vd4w1sfHMKmbYs2g
R8A5jegEZYHiYB6XsJGPSVQDR1LeQi368KfhUjubqez3cVFc3KHf5Fa+DyO1imbEhREcqxa+I1lz
9FlaGH0NE0V5h2AQ5Qnu3/gLPMdbbwcXQPnYTHZ+KC+xE1xVu6UcR7bSNy+G0x7cwH3PO+ZeBd4O
PX8P25zs2AImGK+EPWKccSpiHr14O1ag2CZVLK2S2IMw4TSoSZqp7R4+bjVsk0adu66CbDwxtRJf
gqo2ZPoDC/TgQHRUA6cv+Cre1Fz95tY/IxEk9TIESrvqYbrwZksjbsn6xefM/FBlOeWswgiXpka4
m/W8NKC4zhRUONgKyxbFSNMBrhySD56AY+xgzPPfyiJ+F+Ahw8S4hIQ92TL9KlswmcDQMc2Y+5Ll
bj8m99r6lFn6y76ebDd/vIwxJ67kdZxl3Zr/C8QBHEbM1M5IBTzsemt589Kg5KFWLwVPKa/4uMj0
/A7YcmeO6THtOVUic/xlbPwWE+SqjdUZ7iPZcCNyB1CluPbMlaiyFGsf4D0zc1adE5yJhYUCmeH3
qEI+h3E4J1NhbFtEh4vYmvXB8tTrwPzH4p9D1vAozFct9l661njBEcRUPmkfJW7uEXxHkEOgh9uy
mDJxBRL1IefU9YKhBaFYy8ghMS3eJqkUaxZ2h8qr/lWm9ocrbkfzDDo8cYDvWdoxs+kuWpkbC9dv
z0wRaXGI6EPAjxMGgYJKupUX9/d6jq4OAvMvizH0uyOivv4JZSKS75lY4PLHtRbkrtFHZ1endPsw
bRaw/OJihCEePrP9HJe5u80krW1UkSTAdCPX0veyb1c87GTj5tG+9YZDEDvYIQbg8JIwSjufoSUj
m90C5wnjhIj6wAp/9Vr+UybOyFbFH0g6N3ricXNXUBEFzrhmqvas/E9mXr1SSHynqWp2tmDXD6OK
QJX4bkxww7MU8W0x3FGpPCfartJpl4q4v9A8f2uarOnCR6b7zlExMseuZi6YigcLP5m2VmxQl5nA
7QBR5CaKZery/Zzzp4ecO8YYXo3E22a985n01tVuxWfBgmqFCTnQzHPn1n9xR/Bhjjw4s8ZfLzb2
BQ+haP8i4vs434Zz9lW+yZoWOmC9Z7X5W+INt2Y0f5woelGWeM1IGaQQJ6DDKT+Inn5yDDzpHlS6
gByBztLWNp1KYGYHxXTaYf7KtBC2czb90d69GK7ZL5mqe8LessMgZ32rAAd2ECqW829NzmyydQvB
ljx8MuPpzCLnrKflmrbugAZ2xm49qop6Aa9KTzw7nbCFPHqpZf45BRCRsO4yRuImp61jpseBK2vE
j82Xuh7E8EubiACWsl5mHBwJZLFlP3mXyYUHkANgMgGc5NOzVxtvStpfkR/HHEbjAxdOvRgqVGk6
Dgiam0PdT4DdQcComudqKGARE96XMZdFlP1qhwJtHs69od0GfXslub2D5JpvGb28uXyZk5699Ezo
cUsTF2ii/1ddtkLO2yDDsSkGHQ9OTESbGfTDilDMeG236Q+mnnWZdFs6XAJRnQXXypolnMdNkabP
Q/6N8jTq7HLjFa5aRybvve0GH1JPnuNcw5ZkYTqdYJLg0SJNfXoO2BKzaXsDvshLDN/ITqobkXJ/
LTGvNEokkMtp7TQ08Qo92aJuqJO+UUvC241aHclGSAiV8U5+x6yxoqeym7kI8g+6QVw2Y7EhPRSW
xH2dcGCBr15M6bQQHQExEdE81MP0FdRJDNLCf5kU9tKqiusIP2hVVDzRLt89gtqVzu2+ysAYwmXV
13aYv0V1cFKTd+q6PfFkt7Rrt3reXfpgeArKdIdWrSI4a6vQqSWt/01/VUgzXPoDQRBu8KVpEZsE
GIYlxolFSITW2Ig1NIm9qXUE22lsRKECY2LmVS/QjBAXt400Ehb0Ua4HdkiT6npAjQ1OJRW3zBnK
bYu6r7LTo3QduexTog08mmiswrDDmSU25T87VyezkicjZsA49fJp4HxqHWMdN+C7EP1p7Q7JNiJ6
UouTmDVTXkI1b+wvLXYRI0CqzYvwKasbgJoSNULd3vqKb7NUGSKXEyBn2jnq+0Wsv5guzttMpQej
brDpXTvOtYl824Xuhn/zOzjm7TXsmGdTzX8McX9SlUbCtwmNJvjqPfPg28Wbn1lPBTCBldAn5LaA
+EvakmPPYnflNcUld+V3rSFpLFmltWaHJSg/TSyPTIGPVgCeSE1++az415uPLDE+Ctupt4nmvFGG
Z5VnLx06+0U0YH5X1X4wWbObmDC1ui0WTZvygHagyUZU/tQ3BR+6tDAMZGTGjyHpvxFWfDF2t4xT
bQF+ln/vYc6fE7Nw4WcLPTU/TKo7rWGRTPu+aOkru1y8sp3eRWxvyRa5mwOi7oAEkMmx7hF255a7
Yk3QAGEKpGXojM0xjy26tIGq6R2noXuz+glvQuJvcqx2pqegkwPwc/hSzOL/LdcqCi49xtQo/GGS
byy8EfpIS5XL2u4PD9hboJGvCruT8HPI8pG7MkvIcQLwYGAhIyhabGLQmivTurqCUpRSAHJfi7gP
SLapSHX1kLgsw5OYuMY13ccwBICDec4rzrCrwIjPnPKnm7yrhQGIE6hsUbVckugfcqV4KWrtNDrD
OSRxSEabVg7rQBv+qKGKfRswLZcfhGTeWiv6FZW9bYW3HRpWmZqxgpg9vFWBdeHP0dZ+Djg5sYND
gFpaSIM8N4scDymai/9Ui+JTM5lEpTmmva55K3IkydLKv6um2zUGrIegpfyoSTWHwyTwBlyUVZ0F
1+3GMtxH1phYye0jqQGs+Bk5Y/LKN1FDIaFr+7Fx8Wh7+qYZyM5hvOAM3u+UUtDYjyyCnTgrOGPJ
IjHJiqMdgl8ToPcDUZxghF1c5X8IkGmNN71arTWuW129mGUJJN3Z0QiSWZgGXyQ23MlGJzjFXbqo
6QrXhI3HIoftk/YmxfTAo4Z1rdgxqQIi23XXNIr2oqQIiT1KmQTnZs0yowa4HjhHtg5n/JLqkCr/
XSdddSlGhmhwpRCM/4o2+Ks93PtNtAMLxdqF0M0CL8+bBcfLD1EysCVZ0+AdEghDhvNUtsZV5G3L
3JIAEVcjTaoikS1nNJ/I+lQYIcUfyy0F0nXRsiLhSXbXnNcpREIM3q49HQpyCCcNmYMt+2GPwhpL
UYZSS/XGWRuNj9bKRjbk2HR8iVxVXqypozq3z51PqgbiaqcfHx7zg1VAIqQ9Z4oJZzgVoOR6/BPC
LW94BT7yqbgWCQ06kaL/wGtdhh6pakPIGVqQlNoegxmybDanfbX0am1bt94R2ekSBAu5USH7gIRr
X4yHiW4SpSKOdKOtN5XTn/T6Kw7mLFtDXhNSNRspmLNO68p/xV8OubZlUmWNuJ4cQhECzTXWoVHI
ReWRAKyqSxeFl6oymNdTUVGZ/Dp41vXZ1FM7RFUD2iDa543o+otFMn0svQ89WJO296pHPjkwUO6m
6GMsvDfs33hRaN1kPVw0P78aXrLtYEUDG4u06N2PPionuZp5/WGm7V9CQga2s0gCR+Qm3ydxAKvj
ta/Vpe7VujTppUMSKUhVvwBGjLF5cQ/PLxwWa4AoiPSK1H/I9F8hQDznPVPboWQhnSb4HdRP1IUb
W1P3tCA5oiNwYOMWn3Zb/RTFtGx6SBVxJT4Cy77wSsyEHSa/USlRvDpw1byLIDZzVRcBmoa8vYMv
YF4s9VtZBm9GkmyF6DeR7j1qM2V+EQ+nnAGPZ/rPSarfOwRnQJ3WiRdtHECh6LNZ9M7Gxkq1j0nr
V5BcRhIa8Geh9wX473V0z2b1UcvsW2RfqUsSXeDQ0VYU2sy+ZgnIGsPkH8aXDfo2NFahHJaqvlCr
TbuATpnk6ufB9V/cIEaYXhDYJ+rPXlp7VBVcNRXFnlWnx743DgnMQHjY3ruhefjTeVejEs+DyH5z
e/qwxmsBFMF3hoNvms56Fk4qo/yLMBwlo/ebJeIHpOYPVu4Nrpb7iNYAwyDPJCLGd6sq30vOdXK3
v4bGv5payLgkZGNoEiBk9+GvJkcSHYCvtG9O0f7w/SBuapbwAjGX+zCYmzxlsoYwLhTpRrodN31P
c9mN9pZb/SgnsCDRX1DZxcIygo+621M2biNZw1RnKcFnOQc/9Nk618VfSHOklwq4zzy5M25FDZZj
MKpgOVnmzvCfCCT5cXSSbgjCDZX/7Xr+jVipA2aMJacjBhtUfVKIO5mYzOpscWKOwSRFMsttfiLR
fQx2u65bkMXiGR7+sy0oqAoqyOpE1uh9Ip19bqhoBNiDRdatyyithuq9JO2hEdExibEFy7tejGsD
gW8E4VCilhWuTf+rLoY+/qBiO/qM2/IesI9h7xRY0jpt7gTc/ZnO3h4dxhEOJIDm6hDhV+ANCJ0j
p9yeDmYvLON5/uFKcZaVu0lzfd+p5BKb3iGlym0oJXUWhCRyxhesOxpGHbW2TApn2UWMJ1LtA1qT
Wr4NHBHAVA56a/4zo+lYO9Wv03mMs7xrO3N04/pNjvTC1lwP5tmyHGMUPXP/xLiBWSKJiVDxP7Fb
sFWqz1G9isKE1iWf98gJlVtVkb756F24QbHkuTRSEgvY273m9xzbpYg5khyfgDAXfXUUYYcPRiSs
cB3rwlnbFO34IRnUx1EH17vbct6dW5sOWIdC7Hcwkl1thqk2aKuYK1RQsys1GgtD17Ek9Lt+VBei
GB51hW2i6UFQB9aTB7UhOidwbJdsMH0WwvkFuCA25SaFOWT9uSgge4Eeqo6/xyQcoY5SInceTMyy
Zr9t0H1w5Eovehghdz/nAkS34Sn3+/e6lk9qYqqeoeHEhzRgGW8Ro5QRsT3h+Ge5LorYgV8nPTuh
+MxK+8IcmYl+dWLTxPDYf694PKYqvEN0BkZV+6cgoABoNI7iEdiaO6vUZ3ojHRmk7x+FK+PJacb3
oGYw7ttIz2QOnyN9NfEfV0HYLibXZSaIu+XX81C6Sm58CrZ/ncxPbq843ebfJ0jevZqXN7YRzcuI
7ezYYobhO9sN4S2lo1kVYL8ZPIlDE1Z4eGlmlkjHicTUGcgyEI5m93xUIosfqmhnl9o1FuafPdy8
qvpSDRpeXFRQoR2a+KkbyNcR30WHlaHIeMcTgGgjfjTbhHTcdq/saO5RbRUMzEhZssVwcvX4mbx6
3jdnDqPDrhFkXz4tC3ayDUmXTJOifNySM4Ddrf8oPCQV3cAyX0N4rkfDd85os9OTp2A69+6I7Lhv
uw0l8aXJcxbWJdZ3k4HWwI+WmR7PK0nlMWcYbv4PMZgpi1bnhBr/zAqpFtq9d/uSNwqNQGh1Zy0H
ITcF71qMaxDt658u2S4X45dXcp4oeH0g1DzIYUR512HGuhPDpG7NQ658RZz5pc4agIcVLB4qTGbP
/g1D4avfC0nZpb46yU7GiX7qdLQWqvF/XIxseK1uk4u1u6uPxFe9OzGDFTL/mqVAJ2o29sf8/g9w
YBd1BAlfODhJgib7MSnDJzAfjLYRKE+le5PZmZaIj7rNww3hLyi+QXwB1yQPYYIEAyWQJPT46EXo
j3pEpmoggaurWbzH1c6Y3e1+qOfb+lfvTZZZMdNJ3KVLUMgWH7Xx5E3ZLjHm1YS+cqYJsSZQyAWB
XV+YojFyD8Y865c3rQnvIwd2arvrOicEx1N0OpgyI5vxNQ7xemkxs2/mF4u4icA8Ya7egd649R4d
PKlcIOtKQFj08P2Eu41vtxaUT+widJ+3Lp9uKi3ec4vqoK3MeomRBrY5j2I6ZOsORuSK5eYLY5SN
iEBDpGSpMa5D5x730bYttFukVbSHLPbt8k958q/hYWVk8ZFJ+z6CiQl0MS8kiEvq5Ltp1S+j2oZD
dK6CcUky7DsKiy8PuoH+QjDXLy6xmma6WqKve3eMfO20pYb5twGaMSUP4RU4g2rkaUn9XBn+S5eN
L2Jsz86YsBz3Qs5q0nYGbJtebv8Djf5lICk3YcVIE8qt5+Z7Uhb+TKY8tsDXNwvhPfsjZvDUa+5v
k1MHQiGBssidQD0B6VV7cXL3DELjqhsvCl8UZ5OFH6WljZPZU0Lyni1IxGK/SCmV3azM/yECd4Nk
zA6CzzDAaabzkQ8EiMIiVmfT8fizyWtBJgCYP9IP0oJNUEUdYFlveGc0xIB1MWbifcLwl3XOn2aN
4SpMpl9Du/T41nmpFYYmZppzWuTA7bZwYgwvo9Ysi4YNKBzeE8zq96L1fmtQTStHfLopsyYPrk8z
a3jx6xC6zMxbItmqzF8VmTeU5ceoJznOqeYWcwgWds7rMlYoLZiRA/UI91bvsT52f6uxfvDzb9OZ
vCREO26DIv1zDfcvo8lXDQrXtENDYJfdxsIqTQVq3dg2MHpeo0v/cjUmSKj7iRiWxjWzqq9q4qnv
SXGdLeErqfy1g1EOM29GWir4utJG5uxDKiznY72QDGBZv9b8T3VR/Y61eKl6nCPyn5mHxzxunpOi
e1g0AKvUrh+Ig/bwoVaY5Fd+XX7hISHdp/N5nl4jLMHM77AzGRUiUNiM5OxescijzTRaDKbxXblv
Chs/AefkyzUJ8Un8RK7rXLNE/wJghzKi+4669kkgvShcHU0rFyu3cICMEGGEb/BVuqP7HdXta2H6
51FGV1cX5LOSwFURzAYKaIkIAs1I1wzrRLUvme78mW7zOjjePjKtN/7yn5iVH+oxdvmkThkaicOh
wU4KLZM7sA0o5S+41X0WWc8GS2poFOb3qOIvuczD4Nxh2V7gingNx+g51QBxCcO/tNGwY2WHznFp
sEBmy9o/vLo+l8LZ9shpYbNzQvJwRvzIY+D/Mcoep29dzuPskrAWk1ciHO8qMZEsYkwg2XmfBRio
UtLFbbrysgQlosrb0Jd8ubbx6ZmvrQVtle3LwuCwXqbSfpSvqat9++7EY+fqYMj8cV8SXYEIqpww
NxUFJSfT20hv/pJ2ukUTu9Z2PBrdnOoo5/RbYoD1nC+j9Z27DSsBYjUrjTfvmgArAUzWg4r2eJUy
8Boloh6p3YKUlRwEOtp1B3h1nKfkVDbzPsb3eLygHLsZBx91ANusIkdcXd1bmX64OV6oeWt8JNFx
WHm+uMct/2EiJWa4TBHPSDmY+MVBKdwUg+R4yFxYc6nl/puKc26Zf3WFatqfzVKg0jhWg6d6wgzp
sl3tk4qoGzS3pIqEA1N6WzgkqsSkvSEL4U23Ke2hwGpYlZKsPgE+FWvLY/pvtci5krifo7TmbSVx
WmjHuU3hDQVs0JopfAsy2lPwjpLlPVrnRHcXONBmsP2IegRbESJfnqWJPK5Auztlcq2MbFgXPtFb
3rYt84Os9RdqOCbBPb9ioJO8EF29KL27mA/Z+veIL+gWwNc7K51KrI7nz97IVnn0Is3CX+ep/jDa
8KIpFkBotzZo7J9CDIKMjbs7aetPjrg3toYws2Y8ZmEqHTj8m2pCW4Qyns+nUj2fqRmni9bN76x5
DqOgSupNo2cuKjFrmq8TntCsqagzvOtgsgQsB0KxUls+/HgWYrU2livn4eqoMm3FrA5j431ygre6
9T+92QWFCwfhgI/01yaZMteANeY8HqHevbLEmfOZcITYOyCS1RrR4klAJqf7pdBWg/3l5AwuVLIr
zaNSomcWolifOexmmaA/Nw7mlLyAK2eREpSIaFMyTV1CdqYy6Ijpc+ozHwd2oMnn/ONc4KhZ8CEB
de9ZWuYOUbtOVKwxiZwmhxRG5XfsUVX2bth4KAe3/DO18uxOmH496Kh2b1w1FZ2IP0fzh4ts7Qjt
q7fNvw79Um0yW5vS2Y9W6qz1se1GgnVuk/VoLSEGpeRGOVpNwzyJvW6CSzFqUPRsJLD8+k+ys1dm
MPE8D1RPER7PJdbXN00UqzTQSHS2b5MAj18YX/F/jJ3XcitJlmV/Je0+T1R7CA8x1lUPhFYkFOVL
GNUNrXV8/azAzc7KzDYrmxcaAIICgIeLc/ZeWyOXtPRPwpVXoQaPsm5qIJ7Bp5dqKJmg0yQY6hMb
tWtNkddOlMvooeoTuPPsrnzsZQyHdQiWrrC/e9b4MkEjP6Qu1x1OCfyWKk0GlkPacGfivCXJqAEU
8zuQHCVTiQr1Tj0JI90gajiarAh3FGJw6lUn0eto7WyognoVH3I2xYgmUDXm1KM10ymWVhXS7RKc
5DsUmIuq5ypQEopKPbWeNChpmrDXDsGNz6oi45hTeQ+eF/BmATknakU+ZayOoo4eEIC/mSUbCYPy
9tR0I+jYyZdDYGnzjBqjZASzNoQfSp99RrT7YMeF9+F93EUMoLFQHlEKdndB1PvvsLRpNGWL0jKa
J6ENcMpq6NsOXH/LSMmoZ5grGKdh/xtrpHU09yuxTU0CEnIbPAKKhLIqknsZPdcj52fA49bVIOGH
Yt44gX2TEypVGm6DcVE56i7anhBKQ2TxwoupAfgKYBRB8A8+6SC6I8st2rG3pAIuSjzKlNRcB/SV
0Yl61Y6lAhK75V1162VtwtpUdeok5QTbdlEYL+IesW6defF8Yldiu+qYqyoLGEjrn6QIaBk6ZDaC
0sfUPwiTQdY8OyMNK1RRy9zWy02O0qouNNR6fr7rUzbnvmu5y0qzx6uSGAn4x3uE3PQrNfZOlUnO
V2EzD+WmWI1msTJMSj6RhYEk2cWqLeZRoTfzscbdDVaOmskYKps6fIInEAHnBUjv8jKc+tuXHfWv
oz026j5ylPdG1M1ciunKTQP+NE54L/Nh5qpnt23zhW7rL61iUM9nH4d6hZhQfLvzItblXeD7LFNx
+Eix9VM1Ovh9uvtUjgJOOwcU40UlB2EeVOVD0wVniKOXwAfLFwfeW+Ic3YyEXC0gRUqPADPhFzGh
XVicilDhGZvI9LgqsqCfgTa+EDO7wBGwTQb7GY85MA2q0QHKwNKOMICiexhotvda1i2tHm0HemUy
99jkzcGZ7fEYrjXqlF2BBFnWhTHXeIXluIX+W/qfiaYdtD7ARuCPzwz5I3KEO7XoL7ZLdVqZUnE1
Mhk5jkGlxsyiIOhTU3WLPvXFH1R2xBWUXrUvZkA2i3lRsCsIespY3U+bhOkQPZchRLqi6QOkNOSd
K4WgQONo30oeaExhDQk/7bAPhLHFo0kFOVTIXKETVOvOa1GTnmZBbkBPwcU9aO5L3CruJesmfJxe
o21TmKGDDuzGpK2p/IAlb1Fr9r4z2ZIZZbKNDZ06jJetGjM7+8rwJtnnGyNyGnhF1CCijyxCtyhs
4PG+RDetPZaOcu6gGgSp+iDG8QN3Wd+WH0VRgzj1Rtqrk+fZTY6q5uw9YBQc9OM3aqMpXY+GQjCU
i+GjSHCjNvADJ6VI625q7a4fxWush7T19O4T5eJ6dLK1G9j3hd5BAPThs2eZuvAGeklJS2oWnru3
QbJAYfskNVCApgsMJKflptU0dp8e7UuOyikSMwVkHzHnVJoT5rtOwZwWtMX76FkjbEJI5g4blYyz
9uCy5UClx2SQYvRll/3Sx5Q94VAvDMDi0PGN+9FjtfaNcUUhc8JdBxntgWYf1cn8ZKBmw98ASCkT
njZrzfwb5SqBSj115cqOPoAu4saxnnFq5kSpp8eh8/Z8ZuzAwK0tghGEh4lF/q7s5etU9GW122AD
OvYJ/z9wffgE2zGxwYEPxreTO+eqsu71dPq8C+NBdJxRXLU6DsOBkTSdDBxjJhpmKm2qRmvpi+80
78ZLKOrHwQ5Z6W0mMNXxX4Mek43ryq+ooe9iGtb8Qi4SJFXS/9h7Jl8akALcoJxheuPs8z4PfnO0
AjxRIL12uopWj4+ZagaxVLP0VKnUSal4j5ux186itRek9qwLNf+wWxOpgpIcRvWLaj27C7Nx5yEZ
HB047WH0H+3RWeLneorb6lNG7KhwShcQ3dd1IJ5iDxsaFpYHol5IYKqQVWnkvd3ZWGOZycWeVLnY
WfeBfaKiTxPKrcQdVc7HwhrJt45+lql2CWySD4hH+oo9GwgiJ0KXzG7qyixG8YpeN1I4gpomlSZw
ufgJyA12C0i2BH6d4CDc2U64qUA2NMjlU+w3SqW91522r5RXu2jIbvATDMz5SJZNsSpSDLxxvtb9
7oUY3a2IaVCFMymcb8fGb1lVx7RiJWijs+c5Jofli5IgMiw8Yy+8fsUpC19Xj8dbF/3zSNobMCeK
2KpDTQz1V9e+usUc1d8VCBEHgXyRhMWHO8SnyNa2voPL2NcIBR30maURs4jz60o3e6Eo8Mn8om0W
WuY9dly+0m6fKRath/FNxbXvIKXRDcrkuumQRqJ8wjibCpR45TvzWvps88cGNIKSPHFs/mqUckQp
ql25KHirBqgHee8eo/hbDdN1FyEzpZrOulOq2DT8ZTqmX94t6k3A2x7SgZ2IQyiJURdPQ5fMLbCt
lJsAyo8hEOEW+0fL1qyBXzzGAiOCzxyhAhxToMyF8lCRPsoc9mGM+1K2My+qfhoFrsoioyCg6MWk
qGQ9IkYWR01NiQsOYaJx8bWJvoENHS68fHxQGSuyk92SY+SGZGq0uiPGV0tHc9IqMAj6dtX10GJD
AcoHD8UqC8jFQvR+GBE4OOHwoQPnJVWADkcYOYiUAK73lLhlSd5Ti8XTT+TrZF5pVLxaJMp9GX7J
nKyNWG6rz8KHzKlE5a4vB2vj6OdIcd5V3TnHlfEeF52/QLnpqEa8BHkLzJANeiUj4A8D5TWIShsf
xd2cnImtGUVfNeBxBalAAEpiwne92YZjwIHB141iV3X4l+vUP2D8QXbXHMcUH3OuNw9h37738VDt
3bY4pl4EYrrwkRRldIyIN6SQ6AsrwpSg2GgxpqIZQYS+S0XfcCC3aMsC8ycgb+NJnUgZBs5YFnvH
tT9NPd03kHWMGBtenaM0cwC/UWOZ8RMoiR37yVXp6JCCQ8DazJUayJYBwqTfMbu3w3Pd4qStI3vn
0ZbYZp22jJ0qWLUlBpSovqAxtZZdS9kbKE1IoePTwkvBQl5qc4eNJq1o6qWGyDm3UL3DBQpgFCcV
SNf2YJmJMR+c+7EAIhDm4lyHVBBHw4C4wilaSs5J+ks2lQ5kjL0xNnggJzZqFNic60Z58PR8nLvJ
SFHNRRcwUDIBaPYWdx2023INS6SFyO0pG4HEy6kkAvR05fjiKYuL70Gr1wNIBPq3uQlWWDMkwiEk
Gg6ues0E9ExOfWlNx+LBzeccQz1BPzkE/TuLUu+JzIVzXk9WaiyV894FF1q+l0mq0/qRPxvsBCLp
+IBHlKFV+Rk78VfX2sj5LX9TqKZ9F7lHnG9IiAa8VJ1X71zvVZblwSR/uMyZTyWb3BkisVdhjdAc
VWrBlM7ZBjBvhlQidYAA+CIflD0eJf8lV86h1z/JmL5kOzgLUZBOBg/VnPb381k0uOncRXOBvosL
EfHVPm57/rxn7orRg5Rn7X22ojOMvhaSU5ejauk95FKerRTlCWWMn6TJzHyKxh7zt+FMK6CnfGoe
VxTIKro4Zv4RigqJqmm3d2tZ5A9lhPzOc9VmIVGu+UH8VoftQdGYc4oEblmio35Gi0B5rTv1VBHw
6kGCUiPOHhH0vVh37wkSY9JhjYWcAsFUqk+VqX6rdf7gY0ffCR0SQV96xxbzrgMEH9mDWwFIKb9D
Eb/k5iuD/WhPL4j++ZLTCid3wAJJdbEo/SK4IQ0uEFhY03qgc41rqzAfe4r30/EM+w5aqxBSvzJ6
4GicnJOJw5vYlN4y71lMVLGLBOVgHKdQSQ2y37DtiKS1Z8QVOcsWhgatp0lVsNOgFNxlNow4B/CC
gTbdKaqnzO/zefFcyyFdJ35pgEK21rVHtugg8ie4kWRndfgFQj6FFonIIhpImJF9uc8ofvcdJXcl
oSBTolcAPNxtzNGjE6/e01wfwG2PyPio4HRULYSiLzqvSOdKYZw4aTzWAVAMQjazJQxJ1SzYzcdX
aCMjNnf3SKXuZ5KheUmGfU1o6kB4JdUDJMsxZRbTedE7vK1hueO/fqeKjx9dUnsAeEwzMK0JsLUw
s+fMmLGh6JgwzPeqlZ/Qky6EesbHIUA6DelD1uq21kjgsSwdf4A3YTUpICnGsRhYEdjn1YTKhK82
eheTMNQZ8gtyX6npa9m9Cs9uPsT5u29xNTUl2rEsI4SzH5IV6YKAAHKOV4qmz2r3p19Ea7UfsgX2
cQ5HiADRXJmwiDn8aNRrBcrpO2nSffM74vco/iqixkQ2YMejfrsQAb15QeE6gZnLQQEvJUlzxizP
omuQcAiUxvBdk089i+hidALkSZUQXpfHEZkIDuGpFhHcJCqthqabJTgBOWV1zU7FAccullUuMvRl
Q8oWzj1QMebUWkP18qr1pO5ORls7QsFIy5JgbHSSKIy6zlwZPe89/gU/AwNdVEqMaNnGtdmcSGRO
kJxZiAyQnKd+c9XQ21dMurMbtypJSiTFwSsInm99AC8z4D/S2L8MMrFoiI6rOsB2Hyf6qhxT7RHJ
5sTYzRwh9prCAaAI+LSQlp7xITxodA6vXoM6KpvEoiSc2Au/NZ2t9NE8S9QbFgEByaiLJ1PRa7ql
5DJEPqABd1Cci9kE516DYRCkrHWwzegRVuOr35OcVNA4nw5tESCcwZsDX1lwOmgxlXoVFzDIEy58
mXyWsjk4NXaRKCOfOID4Z8P7xawIt4ZtASV3gNWAbXDDArCFhFaQYosDFteGRxlPtzNE/PWVzArE
AOJR86cYJo+iLb2OS4zqzXJQPI+CoYOs98WDqkGlgnNEgz50LPoNU5ADiGo8c+qbeXX+SVaYt2Sp
lAvB6LyDy1cgMKF9u20D3Ku05Wy9R7aOz5RABKqJxg5DSDMP7PTiOvSMlco4K8oUdafDaAEI9emr
zaFVSrFxa3bUhQkCFqDLsUYurKk6vA+/XXu6sUY44LADy5+EIo+11e4LGw1wSXnfq9T7vIlO0oJv
3XPybbII2FCTfVutdy0z/UJDb+FZoTNrk+pVbV4dPPZ6zcWQx9Wxg45DtJov72KF5nKYJ+UdG7eA
cO7oC5c6C1rx0YmUYBeTzjz+XERz5ntMaDi2l+g7VYxFqrNKINyz2Np0m3Ihc4ZMmFtPQ5C9RR1k
uIA+LWpYBlLeDbvWsnYdQA897LZxqzPFUYhLTPh0NZguaaKbT0ftHE158IMCCskr0xNnhH0ZfOdt
scrCUwnEZEZg2lYxOIQNVAunEg07c/sjg89LGx1DfUBJ1zTlJ7b+GLIzoaDDQEPPRIdKDPZHLrs3
XURX4i5DNqwsClWNkKZtFWwSHGVxwrtGxbh6aOP2pffaHXRHdAgm5qGufmzj+qkS/msHngiXRrq0
sJaavqotHALfapgiigT/StngXRM6aAoKjLLUJQ5d+6iU6RxgJOutV7Vz4eerNGMeKWz9rAFYVlpS
R2pahiANtIlCRaGvZ5lfKE7LrgVRwYwmdrpItHIlkMvjHKOnq5M+aZb+s/5lWBzzAxK7mNhAISZT
6lCIZzbDYambwFAMptrAo7HBiBslGqKccLKZ5tH8q/EUD5yvUZciNaGwVNrjC2HMsF2pvNa6Wm1s
wNMiol8TSBd4lF3e56KqASt1+bMTPYGP2GRmvdcTu5tzwAam6dg/oe9dipZSsuLR24sniSwyftqB
jKWF5YCZDoX27Olgz+pgNQpWYXZA/QKhT7BuQrdfwx2biySgB5vTZCmT4Mn2rUfz5Njucz9IUkRc
UJuZumvUeqsgeHxIpVgxbIu5iWlzhvkefDzy7cQJP3MPRkVlrH1aPzO1Zqs0OuRiNpFYaqmO31On
Gpcr8VYXpf0sOxQ5jjEpUQv8dnjphKpskF7UcuqjakBJs4rzqWZby4CNOX5TpJUBPkwtoFlVGtgo
FF/danW+0KrSXGoE4+FbVolGApZnGGdyo7p5FXagvjWxM7S4WgYFmSsaHm3cgAFynBwj4k5nuWrz
PDox/S+miqLey0uk1s21qfpv+CBfnP8b1pv44g0QlDyvPBBLmYkUN4Gvj/M2h+xgKzaXhG7SqG18
9goSPOZYlStpoez0Qv0UtC7UDp5u6MmjHmbBaxT00yg2VzZr78oui/IaymaRDt62Hh98i/C7AMfB
IvK1iACukB1ySXpeKSKqEFapM1dTWmaj/NnhejoAYZINLTkvq9OVokD3zrzsZ6Rpq5Z+60Wvhie1
woKtogiZSVzkiG0s4gXsOCA8ZummkNSGMKXSh8hja4q91ZXG1outB71HzlOFOQ6DQe5hQs3bIVKZ
ijnD0N0OVc3c5pn54kUaJzKZLBWZJMtCKz9HqtQ7DxP77naLqCPWOp22AiB59vb8aUqtZDlTjw1B
KpnlxqWHovkNaeauTfwsipomsbaNZO9GTX9te/5+EEDWelGqc4WaAtJggFdIZ81FUzs0HQvrEnjU
rBtNOix+wcr0lxyGaavYACFkXlzNuErmXRKNGyqmJ0WYXAi2uhgQXAiy4ui2DuPKbMYdQl5J+vPq
x2//9a///q/P/v9639kxiwcvS6t//Tf3P7OcbA/Pr/9291+r7+z+Pfmubj/1x7P++jP/uuIqy5L/
+JRD8FlmVfaz/vuzpv/mj9/LX//9v5u/1+9/ubNIgf4Np+a7HM7foBjq2//A65ie+f/7zd++b7/l
ilXunz8+s4bmIL/NC7L0x+/f2nz984dq67c36tf7NP3+3785vRP//HH/3f329v0ev6df/+unvt+r
+p8/FNUy/yGk1HTk06YhTE3++K37nr6lmvIfbKwcS8BmdWxDt3/8lmZl7fNTuvEPBJWEUGiGLQzT
tvipCiTF9D0p/uFA89cc09SpLjj83P+8AX/5IP/9wf6WNskxC9K64q/q5o/f8l8f+PQKpW2qquVI
3dF1yJjCUafvf76fg9Sbnv5/mgF1Au5y+eFMug8Ly/R9UZsHEVQQ4BXF2ymq3j1kXRxe7Qy5dxN2
Fqp17loyU5Fo0lph5g6vum0HZ1PDOzl98/YlYSpqSyn2v54fYU2ikYdqd3pGSU9pb0JA/NMP1M57
65mIhKYnQEOhqucpAe2rQC4rPSDEPM4rokKkt8FES9q5k+9djDhNS88Bx0R09t0WUFWWamstLpoT
Z36FM2RffZFhSanf/MJ2SVpz4//+VExB2hosuCMTcsYCw7r6aVgsvSal0X6723j1xpo23be7vdMm
B08zKMJG9pU28sg5AA4gzbRkN1q94q7b6ebtfjP4f3lQ1qhYoGVvbt9Qii6dV8w84kEr6GJI1Qdd
Ppp58+vm7T7WmGFvawn/Iaf/vz8l9HsUDzY90bSxV5WGISNM1GeXxDKmWc6mvW5lTyaxGnYZ+x99
oeDgVEvtHp2GdXAtTtu3bxh+uA4pHj/bLscZLy+VlWdlw1MTOdvbE8i7oJrgKU9xbsQP4ZR32o41
Lw6g3SUBtrDDpojaWGsSlJJ/fJvtKY62UW1OWXkwYD9+VwWN49Tsqqs2+i0hDV64K3GmHVTHkHOl
jZTnupQnD6Xh/Z+uzd+H/p+HusEF9aeRjjgQ6JmgPGdJKacx/7eRPlIK7ZRCb99Mt1mInFpc1XgI
jIvEWIeDXeP38v0DbvbPqAkhjaWlf+gDlEBh0U9k4io9+uiajoyobtStB68hv86s7YpwR9KOHCKb
t+G0/wkyumANPXiDvf91BI1BBjqLRAn9tbRMdplJXJOy4iAchwAAVzOMq5Pa9wSbDxHrYmrE3jwm
jQ/tVtGQkgxapk2y55geLu2JuovQ/dB4yJWlXXnFmy4bNPbjQPkrCrxdFkeb//ze6cbf3ztHyglD
oRqWbXE41v46SxQ0NAyIHv2bGaf6fVaJSwlI57E11Gct9OwVWgaJHdMYXijUjfMIg9MyyWHYx6io
aFbKZk9v97NT2anIKmDRrapmXtmDj47KqE96ExlrRLre4fbFj20NGFw87KSvnj0ZtpyVhI0OPbLw
KjFHrPogUq4tpga1pzHbsoNdeGraR3f/+ZUb1t9eua6aCPt49YZgjmRj8NdX3kWlTntDS94pOBLm
SP8bu4zlf5DaMNfyRrwYrmUtsyghNiUQ+5Gtw4WicBy28UuAJWpHoxPZBBlSmg9+3e0MXObsKn59
KdtZFOTJkTC7qSURcAE78WsmOu9ZRemIhc+WB4M5YGtONdR8GM9FGWabuHAvfd5mRLsXVGyHtNgS
5vKhFm75Pt2An/PrRha6s2rU7T3/gryEzuT2YT+68oTSX8RoU/T4z28Y69j/est0zbJZ2FjyLM6c
5jSY/rSklEPj54bV6O+mT55sV5F9khFW3Kot/LLpbgBUbU2sHWULpCg1Gg2gilTCZpbAgM6GFxhN
+MyxtDrFSn/fOFa35zvV6Y+HahLl12ONKsLvg2Qdg0OhTmGqYplesQlqF0+oP8lXiPb9NORqRbhL
PXB/OkbJgCW5D6Ou6SNpIEy2TI3y1FkiWzPMEb2QyBFnxk9Lk69tro/PekTNWM/k8EBy57iik3tX
Gom9qstaf2rzcutERfBRxy67eKp493muC+Sro2qSKOEahGNCcx2TTzcnrMuK6waLc6SiXSzGeW+Y
5R7XWTLnMEH5URFPllWDlCVhYiYjz3/VQo2zPAwuetrZ+NhoEPQpEUPWrPN17Kp71W3dhZChsk4i
VBMlviGOh0p+QSayH4c43lom9GvLkNa8bBVlVTTqm+VbxwT1/Tc2c0S9Vv8eNwUSnwaqZQSDhRAO
jaDCON/aidPgIPWbRd/Az6xzQTU7DZRz5KCZz2y5FHhTflqB9evGH49MN+CEiE5+gVl9sxO0/qrS
YFv0YT5g/x23UQ4RghVs5mPnQOUqomVgCP/SwItfg7DbZJaS7vu0ewrrgjHiqlCkrWCwwWcOL5am
FjsnsMoTIi+yroO+wJgpmCrSKUYGEG+xcvM43ISdq6C2qdfqmKbHUq/TKxXDdoZg1153hZ9e2wml
C+XpEW9RseczLdaZLIp9/8ctQaVsLbCoOLJL9oY/6rt+HDdV31QPjI3qoct8Amu8wlhlbY5NxR4v
WW+2ZwbPtmry/Lkp4Z3pASI9S/BWG2Fr7gAKw99ENUd/rRxeWuNJkv/V+76kUd4xpO1ezbat5wLK
VKB2wJJCMCfHXT6C+GhyXR5N1QzmduV6z707bSLMWl5N05MYU2sdD3dQKyvFxCpESdXd3W4ZE8pD
d9GmTI9HKMvWSqvrGycgO9WLm5052ONOycNk6agS1pgYo3GhOZoyT7vwGJNGfw0it9ilJfk/gQWs
qsqSNwwgnNKGiYuJKUz/41Y1+r8/ZhDfZdedfGrY+mLyd+NtP5rBBSjEZ951wxM+EsoUVqNezcpS
r4XSn5XAJtpqukd4D6wkRD+b2zMIRKRHAD6B7UT7QKvC9KlUI/pfuFNLJqf4uGjgQqLOKivcKBqf
UVW0927otcqlNCgG0Tv0gGNZYb1Py25Oy2yS1ld5hOwGOrLZFXtf2P0xkOlwZGtBAdyCPB/d7gZE
B1G3qBZGjj/RzEoCBLVef9aD92LMs6cu8TGrj0o7j2Bm31lmXr02sK4so7hPCm14M2KUNQDmgx2Z
K+11enxQ3eWvD68rpX8IUO6c2hy3aaWU1tLGTsY8WeoYwTkrroNBQXpPltDM7iBzj+hmllGfVCdP
VMUu8YpnjuD9OmQTPHO1Lj6Dvj8l0yJd4Y6ZFySYbHvoxw8tx3D07jOmqZ9IKKM3o0Mk1wWIBxJK
EXPZCkq+5Ljnq4R2FAwvR3/O4DhS73HT/e0uBFgMcMhTqY7WG1Ui3ylNVz/KKpS027R27/jw/8Oi
ste+1LXDiKV5QWhVfIZRjr8495QVIeaTfEpNj6AAwmXcQNdCAZ4ebbaj89D35MrAm8Wl2tr3OTGu
197R1knjPSuJqiW7CAH1kYGU35tK/n7botShdCjKWMoO/VK4hMFC0YCuwSaiib0mQQiPjAqb9k5E
DnTGovcvYVHvGjewsBrySFsARDVFtTM42z/1cT5rw6F4paRKHz3P0Upl2G28PnbXxCNwtaSmGEiZ
IxgmbsM1UUbFWa1C7dfxIyZvWiZPXPjepfc0d1nK3IJaV2mvpFl5hj68aWHrTn1ga8XpFYqAscKM
Wq281NYfm7G4oNyKP8sUJk2UlQ0xYiaQEcUmHMROjl7TH1Kurh167+Q4ytZajYZWLzHGJuguzORT
wSdaBiCIif3SDpMTy+ir7BSTOVAtjcG02MxJrycunL17ZCXBKu+tvCHrgN5PN5bDUcteo1xPv7IA
m2vQRs1FMQJ1aQ/FQThNP2My/30fd9vMtYMKF8BqcSt3yYOfSbKqegoJNV73OQVga6U5IrmqaJwZ
2gZMn6ntbbX6c9kDH+LU4JMfVpMebsxwMaeq7X/YUELmwnG6XRgV+SkOkJaZtt0c9QBCWK5ZT3bq
BI90+o2V2gflupJmcNWS8rOmCPQpOndlUP/XWhMvQRtwggwwb/z7bjfdDX3GtJ3U3gln5HdT68rj
aJAfYkHROKRGr25qqzOiQx2o4c7uRnVXl3oIKtiw1V/3zaq9i1KGwayVWXQXx1azcuNqBIhhk8as
ljgVUn/YlICrno3S+LYIsbzPghhNjGq8DUNBiC4W9EVYwm2M3dHd3b6E061u7KJlU2IZb/TJFSb4
s/OcEFds9a5+n4x5Tk8y8XFDxZACdNM/0Wx9DS2909+oVpQRIb6ltSL+EbNjhllpzDADUHu3r2SZ
vtRdkXyGQnk3iyS/Aqic8f6V+8h0mf2t5ArRMrk6OYlFwDBPuYAdj4B5YdvRm5fU4kJKvNyYQKQW
fla2b00LblaR97aWKfNRqBy5Y/NTujS4UjMuLj0TxxpcQLiWwCMuMXvVu9tTcKJts2ZIXgRmqUVq
Wm9pa3hoKXKWeuAeZwT7zu5vd2OExjoNheIDf/+Zs0N/jKdpW+mg5gSptbs9dPtCCtW7GdZn14Ac
XQSh/tiSLTlXxpIiAlFYizGri+U4ALccun7Yg4xsz2HbvEa24p8UxyXvKXeVVdlRpBWS/Exa88l+
xP++aNoxfeYNPSemOS6Rq1lLKlF03nPXutdj6MVuRW/VsI9OFqyTtOUlmcloHJLcnsE1nEZOmDb3
hEJdqrgdCJEnlS7WB5P1XOtp743UIXu3yF9ZjrycOHQH9DCNTcIxPenhviipz2duALrGjunsqFPv
7farBHA8xDzzqjVQ7nYTVJRtULM0EBLTHK1cqJ9tv8MrqwAu5BekNtJDO+xIwVVYJ8fui1DYXzeG
/3nk9i0SC424vbWRGjhyPVHg2iDjzQBCyOKceqYTl54LOzi4taE/W7J+v72EDHrEndFKfJ156V9E
0/YPYWrPWfLEPsK8t0cNgPoXDuW1TyW9csWKHsoMM04EK+Wttnp02OQrbpUs/6koZN4wUuL+pE5T
Ko3fJUzkycHfnhQ23bNG7T3QKcBMVKraX3b/TCRRvbCklq6G3rrkjhUeTPwLl6qNN8CiAS35RNWH
lLUXt1u96IhoNLzZbeEYcUFu0xENBYlpwzpv6S4SUekd/v2l5rw+K5LsPq5cwlFro32ulXznYCHZ
hUYSrRKY2raX26/InymdJySW/toRCKtAW0QdmJ6l+5pGCqpBdQIAI76x5k5MjQLCFpTlKCLZa0xt
1uk2QLLfeqtJq3z8NZwIW4g+NM7RFOPd8D5trO9fgyjPtLVFxtJ6TFBS3a6DIhbpOsAzQDpMdN+1
kZwZmqao6xg84e8blSZry+WtLAeyspmIiflrHEYuV5lvXSt9i5ZMZ94kO5DLljEx1vFXNp3042mZ
KIsMF5/egqZ2CVCA7WVse68BSlPk4uj5QGY5KHHE9YgVyFzDf0ByuR39XJ6Qzkc7Rc8CBqvwPwDZ
iKnahbD8WKSkZ3hman5VJqFGbvZlQoGHfgTakuQ9kjEJDrRdh3EzdsNbrDeMm45+XdgR7fDrChps
/NiEwn0Q3FCe6OZCBgnJ9aFFrZYYYejYon9K1+pHmwcDJyo4+HEcoQZgdTmMgnPS7XBy25ENbUiq
tWvtLKTmwImb2e3Vq9mUnxfpE2Jt+ihVJDRW62/sxnTqWTbBxmSQnXzNaq95j81TWoOz1dxE3446
Laam0JFfxPVUGfDKjRp64TwDSbp0S/A4ThGYD77iWpsJM7rC6QO39vYZGDp97dHunQMNkpbCQze+
ZiZ4tQTfJmtcC5KTeAdVtb0dG9ThJQ6WHedAlbL1U2GIcq4Wstqxt/OvdC2PvWeTI5cMCfhuNlAS
GJKXjvFJlI+KZVQHWiP+ff6lBTqHbLdGLyarcykja9+lyqkRcX2+PRR09SUMAzXhfUrrSzKqCWNS
aAuROMqxqlqanQ6r2aL29J+N0LnuIqcb0POMbr3JirIkjCUzl4ifyntPtuYShEB5Dx8SLMzUrVRs
l48KPwnFOlj50wHp19UlMVgTgoqmxmvwAxUSEkoiBpXiatywP1PlPBj87L7tijNuqmYDEzG7vz0U
UZojPMwYllGIm8f263SBbmxaBlzSeUJHvFhxuRooKaCrETOlI2FRhYh4G1ij4TQY4NQnkjbcO4PB
c/h/zJ3XcuNYtm2/CB3Y8HiV6D0pny8IKQ08sOHN158BsE6ZvLe7477dqAgGQEoqMgmz9lpzjkmM
gfs05hZKPVd+eIKDzmxC7Rj7dXotUuT3xETqWyFiuR4TM1z50zpBEK9hKHYew3DmrO2QlGj+kH7P
gv6CfXi43F/Ue6Vex2gb8GvJ63ya853d9wavq4/QMX6I1t6KPoo+GWzEjz6qwBs6IHOF/6XeZ22R
Eo2BG1z191IFmNV4hf6Gi6tA5cQ3xiAwuAgZXqvUqdZV4oO8GzTzRAhnpzwBF6+oUMYDYFQUP7MU
a96MJzlSoV6MsJsiGLgg9/EGpoj7HekDPY2CIh19pbmoB4iCHlc85JkQ3xjwT8tdft1bBFMBbXAr
zPvh3bD1o9Cy4oWkbVxSIvd+EpQoaq34qU7iORqw8tkajHSVuT1Cja7pDmHO0RZH4bCUoeUsvHLa
Iq77IDS13+t1U64QjvjPeoU6J6tCBTE05iLT+6m2HVySoRlfVJPMAm/EHd8mxtGLonGrpfW4EdL1
z27ok1SkC+NFFGiEZRXIzSDzYDtMKXred0A0dKJtTT8rhjns2tSH+JbktEAo/ftg6BZNXVvbhGN3
o9VhB2GYisVQpik8Gc1F4pEHaNGFj7lHJWP4dV/Q3r/8PnKMi1mo5tapKv+x7FzwdkTMXE3ClO2k
924G6uQoicSe4MUE6FfcXywNHZEpuuKVAxqaVJ4G39V6RK4gcdJnPqldUTD8LDPzG9ri/l0p6Ibn
tlHfgpLrhsAmfdQ8qtw+9pWNOQwcUUFawaFjeJ5M1190RyDB1Cw7543szwgJUQJMLwSNyQuKk50z
4XVnO8PI8bcXpt9oM/WP39iUZkU7r2sQSeluQVgU+r8kUppDwpXwBAUZqZHvaV99t9VYWn5HJwC5
xR5q1MtdvtfjRGUuwCfouRSWnJPfHR2pEZkeUalrT3CHlVWqNTT8ciwNCbKGhVZF1keuDczBzOyn
HoRPEXOTtzyWsI8zNzrmFppMAuAcOJ+h+TKAaKCH8kJt0pUEW07L+6R6xQNM8kikvOKoKNe5A4sS
G2v0gjfzCTUlyO5QbYiIM/JrmZgQjHrz0JKBsPP08ALIyjh5SWiczLQpjqbtA59pkQEA4h66fdwY
C77ndjX4OKRJSsmTHebzFhuWG7zQVgNdEI71iTZosC1hYW4jrFwn17Dp6DgFAXS+uquCAZMo1b0E
NLC18lAjelS9lq0zfkr++mPl2g3X2UA7JRaga7UDc6rkTXLAzbDDA5VurDRVMJ8l2L7U+aTnWIE/
VgSnotTpQHUE+4kkzE+RgorLGTrnMSR2Cpk0I0dyrqwf2I+rXRZ7waGriy816/qbHnOecvwXI7xp
23g2Wha9AUt6i3KGkQhvzxjfdatL92CY6NNr/bNPYPhX4I73jYiNuTyuamm9CPFYO0n1UwmIfIiy
pHw2QyVZNc4hEaNKSLfhs7zmYewza3MvcrssgwwVhs4yDC2DnqxafsB/NOJaQWjlQAbJe1w80y53
72Vl2ulrbBKlA1scVe/0fCTst5gyHMS4PkWpkXrRt0w6Oh9HPxmylIxeZx5oUofPoWxopUjx4THn
ge8w7pgjidX8z1CyKFgq024RU4A6BveEUIuZWcXFVgu67sAUwHZgtJDjFZWIx6XeZpf5R6LBuI5u
Lz/yprAvnbAq7BeVfqJ8b55aUGwCrgogZbVYJ1GiruZdvsOb0M30piSNdRaigzY0/Zijd5MSoUjW
Haud1I6Vq1q341FynpWp6V3np/IiajYe2QIP2kRbml+opwDmxC6wBJT+FJRtX2s3tq8wcduHQrrl
1ifn9zq/QFIRLeLYPM57eiRHbnIfttGIbUMwAgkt9N4VGZinoBsW4bxgzGDer+6Dj3v5fD8uO+Hr
S6Kq+5XfCeM0pCjnG+ScESSryHpUIBheMVW8x7F3Hb2UcbPBQvbRCOLquTMUOhNJWT6D1SMyRS8V
AgY8+u3ewPiQoVQFQHRC8WqatU7AEtQmrbPpe5kf5u/AQSr1GIysf8gHxaO84lLIcq+4tNLYGFlS
f1fzCZ+o6dgWjjJMp7AEfDsyYkE0Wok4zPvo27J9hdL9r6e0xsF/xJhrlbuN+wStMSx02D/TQ2YC
99L00T8wdVFYF1rezinKH7Izo89pA4/FfQO0L0dC8qN+RTat/rTNVj44QTVQl5K4E0bBXnLwvhSV
fJrLjhEX+P3GLPyWtE5pf45o79aIASeIndV+63wz2yHnt/YiC95jkJZkj1pWuMrtiOgRQ4luNFU/
nRq7PO5Ir5RAXjHNg7zbkhpg7uatTtOMXacYL6z1C7JKMoJQOrvBZ+QB0p2GXsRIjIssqEha1UVW
QW5PX2YFfexVBP9OK1Ac5c6jW1rVbt5Fu6N03iOJH+4vH23fvBH+74bSqislqrn9U28fAJbEN3CJ
H2bbqkg3zehGMop1GYtv80ut8E+hJbFdTLPj1gx3Wh6Uh/so14q6ZF1P0A2of9nFrfxsW/jUEYgQ
yFfyuaAVotnJ0HRRPfDUEOfyECYBnUIfloEk8KvNXf9mk46IP74eP3vZVQ+l71kXqIDtITFhJyLm
LH/FRNMJJXniyqNx3Okv4ajpbwnBrBsmZjke7nqHiyn4mlpNBU7BD2LHaSgrNoxPrdOPBDjB64wI
iRurm6or1c3vgwZSP4jsebcVK2B4XOSVhJU3QMoEUSDAoWn9xNsYN1KBxV3Hg4rEaqg5anTVvUYZ
kMu2Kns8MxaQAaYCGx/p39nTAWMrUGZeyGM7NJ7yTpPXT6+jqAOqOfpTVC9WPrAwiI2lZVtW9Vin
8ZXRJwqLoN+VTcPYsW4VfUXK3gTpZVk6P9h1650qEhInUvNELGtN1otubROEjSAlRmvCqltBScJM
4MYyOr5ZolihgYXINT1lVFq/HT1925vWbT7K5iMPPxcuwiI7+VD1l1IJjBUVVPmQyUKBFgv0tHhO
piHB2Dg4YhBDPwbI1FaetPMnJw9skjD8lOARwera0H8RbbYO9F3rRM5LLP2IQz6DGTpdGfBa4oXF
at11BFxU0zRexFsvI1QiMU3od5bZINX2flTTeDO0PEz7c0+mgjDOqNR9duaxZYoKPqNDezHbDm9G
kZWLNgDFGhE+iUGgljq+G0QZDUgiKxfps6z1pZy6s4pnJvtYMEhTbEKzbIs0z0eZDAj3WT0eUXGq
R6Be4aIPFFwDdcVA1HaifDk6WoTPnfPbGuJNo4VUq2SyIT13ue6PngqPYf5jSakQMGbZsC4tZz/3
hBJIL6taAg6/a01SMhlw3xqXtEVSCmbOX2dlke4iBn8wLd0Lkd8h+InUfOjITsCszFaGuWzBL4zk
I+DvtK2v2oRZzPQVhFwxLO8TYmq/q+fE9hLLEn0LRTPXFkbtRQcEDFnwpEmo+m4Xps3Bp+36ms35
MtMW6HIfiFa5qnJXnrTq6gZew1jSpJ+sVWSQ52UWr+U4pJhm6LrFBWbh6aEshbr5L/N4Y9Jm/KXw
clmkm65raY5B9wwRlvmbdiMhLQA1opp9xnKa2ORlf6xCmMS1ALKNyGWXOtorHYD0Az/lLogRSU3P
hD3ztT4VuMLqzFz6da/vScgbj3pOIgeOsPAxiUKfK21DVGCR4hNe9RJ/Se2eOWNsqjmo0g7WnHnE
yiAM44eMLJg29fch8eIDXb0/HoyiHtDgR1i6gGYdnFFdeGKsj+04umdCjNxzrMh2qzXud4ueyTnq
dMam6QnWRLRhMClfue7sdT8OvxydSLfe842TH/cvSs68prd1/TI/BHaNy9i38jX5C8b9OdFpPgBC
SehDklnrAMwFgGo33VcBrlKt5KY2wMTc3DsnfY1JL5gFKRVxHF3StyvmKHLZjx4W6EghlBpvDLzJ
JrsoKo6PTrf1L4MYXlM1061qDeGuwUdUh0X55U/stTJPvLNDw33I3Vp5As+cHezMSNdg9IdVKV08
ZBqZsvNBSIPqg7p6m2mF/XPaCNEt/+ysipzcLPwRiQo7TDnsXKKgSfl12nETje2TCyls2ZrjQFcM
3udoWt0xKeG2KfbIottV+21JBbSQgc5gvQpukp5wXJXh15D5LGGr4FU6KQMvZh9rh7d5Mm0cwsaq
JT7qhdyJ7Nr0iUVg4zDQcn4tp6ZfgqiZPAwMecV0eQr78FeUtOGhH53mPA4ubWBVe5FcFs9lad7K
Km//y8Hv/H7sU1AJun7CdUnjRUf5m3rHKt1MCvQ9n8p0xEx9JvKA0pUJevq+mzZ9fUOY8q0SH5Og
66UuAXPZnKUXdHJP5bRXp0H3Om9VnDygUQJ366VVvRNj93PuvWi9ApKjAFOxDkeGQ4FTL10KzS8u
K3jMNEM8uS7SB1LAm0M6KD9r3FsbM9A5JxJmIklaVBtROOXBDL7QlZ+q7i3sPb5B9GAcRwZKQdXL
N6IvgaeOxH1Rg0P+VlQiu7QDlMRkL+IiP5UiCXZSB3e0SFwPb1SlwUZqXeqmehqDTza2vZ2aAKzI
he0z6exMqGwv825Y+g7LUA3BgcC/RbpFvmg1o1iHWPgx64XiVPul/WClSblQ9czFsYjjt6rJ/0Ku
gParQmjuPAc5q7iiL01MBiNXUxulc1JRE/2XK5tpTF/f3y9tGDltSFLojHDu6nzH/1QaqSJ3Er8x
qs/ICLPqI8IJs6v9ZjyrVIBEsoAPAta20JhN7eJpZjY/hH9uzbupubvfnIysWwkiI56sLPAXRo8J
PRaOtq4yQA1GLpIJkzfVNz6t2KVa6oLmZOvs5y33z63OARBbA85+aCJm1YTAdPEj4IZpjhFPzSUN
MySF3He8EdAwHeQGquRkyuAEsSoI/TcV49uqToE1Iu7x37SubxiDxgbrdl7FOP0sI/29IeV1fb9V
eQrrpSYxzrOWKR6bz0gZEuh9Omt/aHuf0ci5HfXKmxcjFB16i0k+IdiTuuhh/gEUPgS8lW67oz6x
mPXX9NynszYt6oWZRs7tz704121m9lSQHvFoWHb+b6IPdbRf6T44H5MWBDVS8doG3i/P8gmEYSy1
nc+7BtXQRUIWns/MvsFHhNlqZ1VztyMMBX4XUruZAxUPvS+f8Fp5+7yQIlzMmxIa70Pk9IOzgmEh
KUV95tSZ8iStsDgXVJeH+1X7PoP13WBV0qiuCzt+0lyfEhhmSFxlyRNEgpteoxRQZXOrzbDc2ahx
wU4qRXLANr+UHbQ5150oo416JkOFKjFAddcPBBfA8nyoOqf+yaf+RfOzeSG5yltavmrvXRt6yOAE
cplxQr0GqniLRdqu70MXoy/iXZY0mOizprxKzXrSAHA/iI2qQ25WVLxSIRXzo0RoStdawfMdesCR
2qY7h9zGqZI5dGbdgByBt0YM1M9ppfSEzDjxygt9xNdcixsukxe39iAAsUf3Se5ZPSO3gpNm20i0
6caLiwXX+MGl1fGZKXDfzKjIbjAzyr3wESoFVoODrOTzsCp8UKcOre5NU76y7p58/KumYqePuMez
Z1fpg5OOTiiYVpnG9FRUY19R/JCovVbnzpNZ0UoWeX2bH5Lq6NCfuIYoJW+kzv0KdQcUKh2PnULI
KRODRFkIEXiviWV+eCjTNvd+FutWQj3IJHsUahA+Vz15l50UwX1rnJ5LplcdpQ6ff/u5aqzd7WBQ
8QkawUoT0kflQRAJWvVhhSGHPbOvn4wqsk/za2kpGuB6nraXRRi+YPbSHyFWKJt5lytUvYTcxoi2
749z7WCTOrJ0cxP951RK4ANwlx7IqhUYLe1lfvWvXVGWTLNMlRKCoJqeBckFO5Jzqcox2qZODgr2
z+dgOOQQMcUiTEmxnB/0ziB4oRj2eZMegpYobAw4Crg7GNb7PlLbp5bs523lFdFjEVg6phuSfOaK
Kh+achKtn+aSa35qftCYvRJJYzzwtz3cewyX31kyaLhpdbrbKI/6ZKWZtf6CAT5ZzbujV44A/PBm
YodnjN0qkbMmHJqJGl+VHW8J62XGVcvxrVAupXNWNEF7s64N9dBMZ71X6RjsGJmvKhLeVzYKqx3e
uegcdBD0GLphs4qFXA9T24MFHB2QsswNQn327b5z3GzHJZg8smkmbNpyq+iWeEGkTkheHkEvN+RW
TOtX7lH1TQ3QD/dIwdBiMeJAsh8s3JDBKXQ9/q5s2i2rA+8aN5p3bXWxTCvYPvOeFbbdqRxT2Mk1
5WaVfPqmugwCHOxgEdQl7SPBFKK2iy8BwxnfA+ceYx5K/tGw9tW0O0679rRLwE/6HLKKsUfxpsSa
fOtbVC5hkAWnsPCqXZyCPiIGqeLXTX/x15eUdhKNU8X/UUe5hSBuYKiqqYWyeCc2vbrOdwUm6uV1
P8toyfIjfRRtGu5veHZugOfofrC2ZrkMIzdYm5nKwTq92klIQImvv88X6fkhtrFz1u513rEjcxuQ
436/COUMpmp66i9uqSAedSakEAoVy29DojpCxDNREK3nT+55U1hMlEfr+dZSeRjjhmXcFt56VpKr
mcqFM41QF/X6GXZa8DCrJEOqvWWqEkTjS7lXp45PUQ3lJpElw7WIjk+jJOk2aKpPq7e+BZP2tmjq
j9Kxi2McRjBsFBwbfeFa76HMnmRkGL+KIoKRMGpk77b4qUwN5ETeESlefu97Vu4PUEWGxWi0Mcto
PCjSYdJro7qmogZdtnD4uE+/b/VmuK6sBvemmzOUIG/n9x+pyuSiIN/ZRiQS0DWAhZxP2kAUM5wQ
lO/4QFt10VtBs60ZKmyiQsRXi2k0Uku3+na/i1DxEwuTvc23gcaFXazo6Fg7z7NuRdDtUJctBZr6
N7ynfIgiaE9uX4HtzrMem6VJpPdoJ6QmwwhzoJZ8hGXz7JoGhzEsPSo95VfRBu8luKatxyx0pVo4
WQtdGbbzBFpTxyOBirj8gajvuMgWxzBuO1rzmfUsGAIS+pJ4X1bgnZwUjOUsqaCui7euxC1d0lJ2
GsH5m2qsBwyMLokC0DWvY5hHfZExGEfsuRZRWix0cqhPeT7E3L+AuYRwLIDcW86ysBN0J5RdxKs0
OFA4IYRBCmuqoc0FUzqr9kLm7IuwDJodHaHsOYPMidlPW/ZOA+aTYFxkjlFwUTVZHFA92du6Ae81
H+dzxaLkBPzmpnWgNJLbHIvlVm3LYo838HMsiOuhciGwZJD6laIfxbKGVcABUVfKwiUII+yXs8tE
t0s+m2j9I6cYjCqLO7A9WNUtiINvjZ/T33Fb0DlJpx7c6Xmj7ndNQb8KowIJDLASkJ6VR04ILgYU
8JGVOU8F9MZZwxZJq1nVo06U3FQyqUEpdkVGQ9xJvP38lIciYz+kEipqrzkL8qAAFRtxvIkrT70Z
A0FDVfQWg11PHw2ZqavKDMpFKhJ9FZMsv9LAVi2N3h32ftKqZ8UH36dP42bkuo8edsMXwx2eQTMH
3DLi4iMHlr7om8zbFvngf5CIAD5Qf3NSRd3Mb9kKCE2xap2IFM9qt4MFkidRAIl7Mn+ax9QVAHya
RRY13CRkGmBPL1kZOEfWtjjp6Y6OceOe5y1zpEfjtKTc6Dpwwh4Nn5uZ5r7rQ2vfTA/zrg305CFw
Af/MLyiy/gqKrqGNBRr3yR/bnEYltzpaK+bTYBbhUaG3P1/GQTa4S7QJU+9yKoUFu2DFmtV8MSMh
8I9XdafzqXsQxupN/sOOS+Xc1nn7FAh329S6fGce5GwE6abL3pDsVjVWNjXIj1HQmq8pKY7T0yyA
4r3eE0EM8kW+E6jDjdXKzF3T2z7CMm7mwj9205EzxiTbxmH24ps0hfMOGP285WMGBo4o2oOql7Ah
h+F6X/uxV8axXBgGtnXcRSBwRWje5i2/t8yb6gEC9OExU3MhBB6KScGIn2oLrVxdUHd1+8oCjVlm
zXAGfeUfQ8mnzvUq+MooHPPM3CplVH4NvctQKQxIQg3pBjmTVj2SHSRZkoWQtJuEN8nLXQbXJjRd
EnP0HnQ83FD5wHKMwAgPXeLlt/ibqdcQDSc9h+lbXxgC/FumjMphFvP0ebweRTS+9gHW25E8jcN9
eY6Aho6VY5c7ddKz09BjwKPle6vHtQfRl9VvTaiTPpQYNgoWK06nfGMgvsnVIV6NsYRgxNz0yQ6j
5qAO2XZeoM/SWz2BatU1Fsi81iUyru3hV09Cpy4u/tDD1vTVH1kx9NuurZGPeiGpdIAA3hKjOMx6
y8Yn7QOdi73NfbhBv/3YJP/CavwjKopy3U7+nxoI76a1uf1WFV1qVCJkkKPAcdBbpbkXrJvAhm8N
bOgwH5jzri8FUglhTzqbwWOYAHjZXUVZYD46QRMvdK20DvPDmBKBpXuqDpjLC1e9y1JeNQcTp/kE
oJ6IJi0WxmfYXPVRcchVsaH21kXYr2k3JIf5wTVFcrCnh3lrfk4funWbusPW9fPuAM2gxcjptfet
gNgKRCmMXR1zI6u2fBqMPnhA3ZR+b6V2Q4Zgv7gkB0EGMl8zJyGJa5IQZ6Yjj25UfyBdpv+YoWIe
CvdFzW150n0nhI4ChmMSr0dD5G1KvOr84tmv2/IzIKquyhTzh8SyTrMDP40qWAn7gF12XVHYi/nk
cnFgRKRrPxvlJkh15dSRRDNfwP7c0+sICl1aWk8c2t8qpWvfLAg/i6oOm7MWIJ8D1oUYcjwNQwL0
qoZusmh87S2519VVZ5s7EPHGicbpJqHDiOjX0U9MQYxT7exNQfNOqO2w7crsapL/uFFduNhGPJ1F
TtN7azcDf+clz2TI7LpJra6j11r1mVqunVRDoJcH67GX+QPxKeJI3mu2MUiwWesFs4nc90mPrYOv
0NRxfypndVqpOC0+WCtAqT9/2nkXSKr+SGLAK0nQZAqj7I/NWP1ITZLmMGO52/sAUFPU/gJxa+Ga
1Xip5jaZw1QUFXT/A6ug+UdrX/N+mBafptVJJO9rDcm836OPy/JlkyseXy8LGj/Ukt3cT0zDjGxH
SF+VWrgH3R3C2zCUX/N0xBzTgaIVgFHA4BMsa1sSMIU1QvOrzQhi/Tg/NYw5+JQABoI2Nd/CSsWD
ag3+I0sW+jeR4XzQPKxPsa7kC91RXNrjxvhaxMlCDzvxITyEXZ4dKStbGdUPnGLA1xK0TwGdh0a0
z/4Q/ko9zFsoJZpn3cINAhWtWc8vytAl9SMYH6OkC+5fTOS6G0vVVdTwuXfw0Lo9VgTbrVVhwq2I
3exRG6vhEPjCfAmFoEXT+R9pBf/MEGBU5t1qjL5l1hBduRQFGy5r39wIm4JdhNWerAv/hBUEwq1Z
ah/I9jZIqljH1/VH7JUBeURIcLkcXzkKMYxwLjyaptd/SDW5BXpORQi1AQh3+8vNCDnpmkeBFfAc
W218Qf3xAzpW/86ZkqwMUvXWlpTDu+mOp4ImFr1sRLdc/oKntkfoXzT8xLxrjGV5tlrtvhdMHjCc
K3/8BIp+d+c5pGyaZQoAzyBYzYl9ZGdJgouhoEjOO2ncuC0bNzlFphtNfbnv6Um+GT2HGYABwNQj
ln1TZJRpJZXLrtBL51qWk5/EzNov14nfjErUz6RbWRuroj2C/rxe0TgwltgYOZZ8ffwxUuBACAUB
U+B583Ij+p6N9CrM0gheC2eUEBuUgOJweIulEZ48j9KS1VDNBVZiN3LjMTz4CgJuV3sNkkK8c16K
RyPP6itXB2Wl2NxPNfSl+8iWziqQkGgJEdS3LJ0gUFRe+EOQ7IEuEDsuE+AFcvbiqCkjBiSrdBYt
VYHmko1b9BreogaGrtMO6m1+sFP06TS4ik2HUHRK1oiuJukrrMMOhLEqXF2YrxSG65xzWTUsBoNw
YU/PzS/wPS8z8koOWBXXf/3VFivAMg7x98/PoW1WbwqjCBPlz7ms2n0das2pQ2S5GVoGhvHs+vOK
fjdmHW70MmtXzmhZ60o/5JHWQSQLjveN6H83eKnrR+2765HcW3prEF/FZXaOSJ27aikhpc53gQjw
7cbTxJSdVJJdwOW+z4tm4UZWs519JdRu58IFWeiYabyoJ9/MfAdX+uYzNxNvWxV8UYksaKBlLk2J
Lke9Vnbo5dlzOIpWdOQh2GQ6GXYF98GSHh9Cy2PSeRRI8/ME8u0DTWN4rjKaKoXczsWA0ZfYOyG4
lInVsdiJV9Woyg+CMnquugSkzbstfqW8C98w+NtPgoihR6EzTGEyM1xKJGIj6ZyybcVVDKQaZR2Y
9GxaN2Z4VDzS44HpnMkpTp5tMl1Iewnf05QFXxpW2WLerREWEAhFbGdRuMrOJolxU4YY/u3kfJ/k
GgHWTt/ot7PeKcY3cOxyJd7O7wZgOJisaTRFz79djrbTbiw3/5YlIysvNZVUEowbjApM558bY96c
SeoBNRp8Crb/+eo/fmx+afoZwO7okFK9PtHuAMmtNcNivh/B2Q031IPDwhr5jEYCJXKI2gsihfJb
5+GmNYNKPNWe1S2zRipH+mjh1kK8ig1BZCvsgghUEMMXV03Yn1kcagzzB3eBXaj4oCj7WSI+vLQo
5y6mLn7NX0ssqQMqAFxbL0nSDxzs03eXhdQq4OHWleRNVHmeH+atXDLJ+7db88+hcs6W1GQXWzGK
Xdmb9sEh7XalNUX8BC8seCSEiugRqAA+S90zvBF6boxSAtIrXixQdJuoymG/CL97ZcWJG9hovgRT
6wcjNljIBkZwmHysONF8C2hPFffuezs1Bp1s/Iw7qvOShKa97mjZrbMgMnVJqC6T1Cx23oi4lpF8
c8N4k+xcLpVLWgzehz+4yKmt5suNUTDQmauOeO6sRTA5e2u/qhZZXwcfiRccy6ktLlvvMD/TjyQo
WYnfn1IC0nYD3qp169EgAQtdLnW9SfDDReKQmXq3s1kyrvUqSxkRDJiaGIm+uVbzE0N391P1Pr25
QeG0zcmsyvob1xrAqn7o3EiOtB+dAU2CMTTGSZselDBG1YUGfEuu5tNYddwD7P67pyYmX6JXHvtO
8cB2KuOyartuSxJOtSWwkcK9jdb3aeqUUqUTFLEzGqiw86jUqgwX54JL2ZB23L4mSVboKpgU2maj
dwOrd1QtC70f60UzYAxhsRnvs9wyn/SEcHcd8c6ky2gf7yOou1hXiazuHZkRRmbaGci1QHv2kL0C
OmZnj8lwaDPOr2uUwq3mh1ffHUjGNexNN7tdjIjLS5E53ZFcgv4ItPHDSfJ65UR2MlKrQWCGFpaR
ijpTjBWjxFNi9pfKbpXzfVngMHLB7dRS/M+dCl/V/aMgWciC57kcp6Ekw62UM4M8DktJ3mmWQJtX
i3BFrtgmsVPEDJpnQJGse++k5SyfR8uEF8wLhl7Qg6tkuoUYHi4qmC1n4F7Z1nTDfJNIYV/yel9p
k7ODLxkpV8AdxM/OXdNibdK6TsVb2dhXPFVInTTtSUzDnD/3Wl3jWJyXN3Tw02WYFnJY9Xg5NgFC
RA0V+yKmffJIecnItG/rRTGPTEcrr8FsSf8LkyEhEiRMk+eYM9FXauAJWTpe0WxAig/Mp6rY2U1m
3UoSlu7jbS9/B6XTIx7I+QBOc9NtX75xBcx2ZUJcPRMe+ZZJpX5gAISV1mkIsLwPFGd38uxTnh+G
3uSEQbXm0K9DJpQrf3wGtQTxQnPqq5zJGYGP3sJ25SYyZPpCZ6vyWv0lrklwK2QDa37ql1nO9/88
d9Wnqeo/pq4OYiokJUK4tuOa9m+CkjRo3JjxmfbDERQTtuiPcNvVHy4bRkwamF0g3BfthZGY807k
gY0EQdhLReCArGDi6Z2yDVltvkM0W0/G2ScweclFb+PPnmbCOwXXY1dYH5o5DeRsCqqaiA6Ctf7+
0CV6vJo/2B8gqcv9I/zGtfpt999irqY/8v8ZncoGcAPF69/AqVY4VP9OpZp++k8olfMvfeJHWZMs
yIVK9SeUyrb/parQqIRL2U5XS/wFpRLavwyb1Y5raDp3RPCtf0GphPsvTWMu5Zi2Oc3hTf3/BUql
/VO1Qb/LADUD8px4RpX3qIO/+jtAxIk0gWCuNl6lMfSX0fK5K9Au6Ii2yatvOTYirqOKdyD64Auo
tHYwSoKEkrq/KJDpw4k9iXlCW2s6OgZZYhNCfYDzdlgUwn2Da0BOdtI8/u2f94+D5+98IfFP7Mn8
rvGRI/s1oZoDRvjtXUuf8aQvPPsVUm625ipLsLnWfng2k/+8DZdcCOBsSlN7dCJ/WKKYWFQNgSOE
aJhdREY51s+kqW5D+CLDvP72n9/e9NX97ayd3h6kL4pE00JHgTX6t7cH3gnVd6h5SL3gkBZtXK5h
ZYODxey6G8u23Cq1/cOtWeW76k/Fc3Pa/AX+y/HmB4G77IbKWIxNQRdX1g/QId1Daia/qobAnF5j
CYxYcEOwEVB4yYzUdVV/RTOT76NiJqSn4CiVrLlx58REq4GqN8zsv7Jn/s/POCHTOKIdi//M6d/g
b+SZWm9DrU0z77V1imvL5zlFiFMWaaSf2hJlo2gD9XHwB1TWWnXomRd2DvfBYChCLquZe2iZreXr
fByiw3/55+fs+P2fXwOfhD/SUm11PrP+/ta8NIJ47QjvtYb1BavP7Q5aushwa3XGPjNk+RQJgAgC
G1oakayD0qoCle1tzG4glI7Vp4Rju6TR/qVRia3HNBJLbm9ToCUW2Ul3FfE/WcuBPFc9NzfI3MiY
DMlPh3HWwPMM17UkVDEtI2NLwNs197v4ENEeefjPH5WT/bePaguNVDBdM6eTV7V/E101qjQT6Y/B
W6W72hXYOFRXJOafRk/d6BFeRkqde5CiIHeRRXZBc2yDyWUkVpcKoxXRrfBcB5EkENBYg7dkRMFm
/meLBlxkJWM0B7oOyaIn2r/OwiwbaNvW+PQ/lJ3ZctzIlmV/pazeUYbJHYBZVz8g5oEzRYp6gYmU
hHme8fW1AObtmwyliV1vqdRABAJwP37O3mvneWDC8berAy447Id8Qv+AuhSV7SDqvdPGD4xgzGsU
Iz+sURgHQD/IXwAEERy/qQKGLZMfEBjR2Gi4HMQzhuXs7dCXP5gKvdjDqVLT/EfFuc3rvva1TMgl
oYEm7LAY7v58Fxek1r93Wd5XSxPcRpWFViLA0C6eZb9BeA1Y2n9evrA2Ts1Dg7x5x/MMrm+LyiTc
aUZHegyaGj+O7HNMXbkFphl+8oVq89JwcSkgIyyb07RhS2chq/3ttYpaJfAbS3Ge4KoZB9tLfbxI
xbCORHmiiWrzH9CBM9PjZY+ILLQnsWd/f4wtMtH6KkhXquObR5aFT174eae6vDJbNyxVSsjcvPds
cn9/qyhYe70rIufJaHaFVng3EOwJyRwQIZay3JbdSydDhxEaX3bWFOEa5Yq96ixtPFY6ecOlX1XH
2JfbqVPC1TBfauhn2Xqq6GVM1F2+VeBamVe12m+FiwJ8PBbzg1mrfYCUtRp2Tf0QNl7+0tst8IoY
MzpfrHGgX+Jm6ujtjdCmyd8NQL4wU46G/dhNFbEwVhHCDO26fQHCKEODycs9fNHqsD1GxPDJdBzu
NEzu2NNDRTW+qUh1GkE2oKp1ybqYX5FkgKLPFALXr9YBFw37I7N/tNFa+4CakWguaK6f7XP/8DRQ
d7LHCYuERnxgH++53Wi9F5LZ8ITnUH80+iDe9qQgr7o2SkkROyuZnLHBGJDHXElWyxcwarBawmq6
Axj25NjCBlBAQ+/Pr4z+2xZn6dgw2dXRi9AFv1z+8WxFk8Ie8Gy2hPMapYMuzHTI6DaOy2KSotvG
GzlX+9rVcl1ZmSBZzZJTrxBEEZWE8Wl0799vLqEN6x7QzPtTb9pbnLjx8c/XrM0wtI/vFsdyi32B
G2k4qME+3s1miDCWGo0HCUs2W2p75DoKmc1RRFBNEYFcsvP0rHTlOYb3TPQQzu0eN+auiwkfs40Z
D6V+pqz8fQVnr+JqDJuMN0zdF7pKmyOYLSA/P6sJxUuSaewykUHnYV5u27FUn/qOhKFl3+zQWO9B
2T9WHKfuchKF0J/Un2yf+j/cJolQmqrN0lEeOBerYZlXo0GnI3xmZqPBNAedGNKtS+edxCkB8KRT
6gKlDtdjzjXadOPwwSJwEcmRSad5niaEAXkNzsbBf0/nh15kgNdso0XaLXlapKTOBYCjVoBCZ8dK
5Q+fUBS1eTX6+F1TQWum5MsmgtyUF2+OP5hjZ4d18txPAwaBQnu2mMC7I5zYbYXwfJOGwoZ3Bo5Z
mxkytRPCoVfY9hstuV+KqRw1BN3d8X6K4lsadewBYWt/sqzOVNrfLhRhrWU6UkVNY13cbc8H62yr
Q/ecMjS+jUE+PKZe8xaLyT8uX4CRxUR4Sj8kNJMnBDmzOOiFgvMoxV2vRsa48yZnkzvBm4ETbxdk
SOsZiJyLNr1X40l7jCaIAWDLVn0WNHgLjQzIhgnU4pP36/d7LjRh8iIYKuhPW7/YIYAd6/aQGPmz
ao9vMNLTK/q71tSmBxNFyK0j/HCnOGO/1VUrddXIsvamnV7rpZTXlaSQlfNNBorlnEN2PlfJA8DM
eqX/7xcCKnOBJRNOqbDRrH9cCERLYoqXZtGzH4gfGiGrWOUEWb9DeDLjynrQEXZbZP7Fyjf2Ebla
yo9lc5XOBE5ak58AU3Xnt6dA6pyxDZ3yA9rhJRpYT5rCHmj6PLdkZu7aEJ4ZCXXRetn/fJ4Qdp0W
+WeKWiqJxBUpEM22bKpwF+oMHVD1vfWT/hzk03QctYzsBS1J6OiVuPvUABIOQwe3hmWBEwb5s9Yi
vDK14VgwbHGN8G2y2HbhMt7XcVWc/vxc/NNnA2eKWsayTLaxixWO7nHeoatNgfNwxFzWtbwNz7lN
+tjyooHtmLakW50Hj6Lyzz/8HwoqqZsWEFqDr9qhl/LxuyaY3pgUJU6fl8NhmiFypAZZygzyQCMV
hzoSdOdcCpycuWoiGhpf6tDhHDVXDSpgim1ZTZ/cE+NjNcVjB+qUMgpXuy71uXL/eFnQVhA40Ov6
gvJBIdUXiRBzGxBzKh5ESQE8L/9DGcUgpSJt3SbZukVLvzNLc7glbyHadJ7FYXsuCc2B6EeYCMQT
jb5wDTIxNp4S/iqJvT+ELNjLNIQl6H3dxTS7NkBj3YTdpG8ykWUufpRdguH3DEEj/WRZMD+ucMsb
BtJW5yRm8pCDU/j4UYuWuKs6sNonJcm9kzFNE+sCCdQDH6lqgN1YhLEJ6ELIkppdhqV3b03DVVlX
66aI2f8Qqq56YJwLpFOO5Y1ues59TuqONAgBl1r61lbKrWHa6DMgd7pjA8GRtEdjRw79EZqFBQAE
7c5UImgoY3vf9Go8z/gmNzPET/rMYgNtF2W2B/yCcfW+msv/uuEgE1X9eRTqEbqFc1aLBl8+4Qyf
PKQft9z5Fpk0B2nzsRPQ73EujnEaaoqgBPbyZIbdxq85SC61/rKH2ih7qVKJlfFqoW4Jh6MaIGop
m09gQ0QIatuTBTlA6/jkqn57RukxmZh6VI0eBo/HxYuLBDaEeD9wjp5fBxN7Kjv4jJyp9cdWavEs
/jPWFf2GFXraEtmffkOIHVkgfqF+Vgp/bPnMt2hueKkq5rqZ1q5ePEUkaww1ijzvaTHOE2Ve7old
5QiBdJ6EIMshxzgWGg1ajblNFRDRmeYU707cvExImf0OCylSijc1aNSdzTz5z3frolVLkYGsn0qD
RhrXqmlLWfW3kxvfITHyCJmflrVF1zJvN0S4tBqCsMsOBk5iVsAT0FtQVrMhS2gjIk/ldiF3B5ZB
Dr1TmgxySTdPe2NV8pXu+nq9FKOY2nQ7MHZ9ZT4pI+hOvSP8wm7IW6qYsGzfK1Zxu3iBclwxf/50
yyL973pq/nSGw/JtCMGCJYDXf3yJgW+qfWLNL7GIdbx4CmJ2r3hGO2SxcuBGi7V8p/qI8vJxoEei
KXLVkmi37bBfgoCKDyl0kNgztRXJWMZ7J6WFinrIG0Hyq5qXnzwx5vxEfLxkHhcbuYYF+n/G/n+8
ZEcPTC1Ii+5pYkhMRId+U9A1urLtgqI11MQ8lq8oQP1kZYKSA7Zj3lf+YqyNbcYh+K/TWJg7JFmk
bc5nW5iCKJE1tV/bSX8viFtb2WYW7pYTT6taGmTLyASRFNWYPLaKskdPPazVuO/dttI3hY4aERFW
vaoR6mKNxclPdg0hOXp+0GLYpj2Oi3wweKeraEWDke5hYoeb2FDrT77Rix7q/I2alkp/zObydYcz
5sfbYyNczcpumJ5Gs47JfbbQqcVVw2moBeJmjdT0uMWX8/XSVkwqlUzZQn+BkABnEJtaMp+Slpot
UpGidc2gfrIEUa//9iUKHSnB3CF3eO7ExfYd5SqwUDAXT71s5HVr9aiwaIz41148EkCrFcflcK9E
dbZVQAnEKHmhu+/yAnCYzANypzpzZyHkQUdSYiJhxt2p9L5q6TA2yaIfftUFpGPzd7xho+tte2Zr
3tiYo7SqyI4iHMCQNoq97ean1ZjGn6VFXF1rOOD7tXAbaKwnMa+1MLsBGA9+MsvPqG8J2twuRePS
61heUGDk8iZCGGw33tk2astd9nlFtOq6Mt8UAdgEbE1fKgGPKOmCeBPkWpYl0JFJ63bLzV5OITx7
csPJfzVGLL8jJwCQbfoTQTjDfrmGoai/dxZGNhMz4dYTx9KBu8uD9tAkowMZa4726VpS8MrCEKuw
hjjn5Xb9w0jT6RgVtHCdWAUwNXhnyvejrZb9AbjlkZYp23VPzm/WrZaiCjAz/iFptw86M+Ncj34Z
c5Xi6WRQskrtejpBX7O40a9GkMfr3ib71PS1fkMnLj2FAwFGMTydk09MMJ3G/knRB9SKeXj7XvnO
PaDQMKOtKZjtLd3JRiSrsoqTU+lFzY9lS5g75EE57OOeCnrMPXWn51mLsn1MXAu8zWFpmEtkbu6Q
lPhdIl2C1QAlnZVUYHNnt3bmaWZao/NRbWxTZF0wXOjkKghCkApxypoWGvEa8nGxUofiNsLd4wsM
83H41ZpV1aU/wEWbrLs2oXi0WyLFYY8g3C2c/oqjhOVW3UQgm8J3a8F0XUvTTChO2s7VAUaEUbVq
QR6SGTIxziZupq1IGCVHgwaqdRhCB3EtwdrFiF6GPxNvnJRjS58cMLxpG048aEHw93i68eANPvUB
SbqcK5v39bZwsvuAlhLMZWhsuoOo772TNH/QZYWrVd9xAZqh41ZniqpizRgUB9rVPPIhbhtV4Ogj
NC/07TDPJZYDyjzsQEE4OJ7rBaCxYKJDmtVUfJAeUeKxcWNLgHWjB+ZvqViL+QMFWvHixzACctO5
t9XQPLQFmiqiBzw4kauyn9j79PQVrHy9GwpgERiBf8GzInAUetEu8cjw0arKwP8EfyTYw6fND8FU
3tCd01apqPTVmDX6JtQ8AER46XLdQ6ltIp0ihX0b+bq9Wq6/MnIytGpjbwaD9mhItzbV7jBMVuRm
KbqCEIyKPp/9dQ0jfx2N0jXrYd4/CE5v2l+O+sXRxzeIAjD3gBJxjqj6Db6lxG3G9H7p3dhSfFko
dIHKyMEHF33uc4Glatr0vbjqw0q/DgkMq/rkwczjbtWPX5Z9pSGQOZ6a/jBWMnSVhnZG5ahIgDMy
m0gnhcKFq4D3yeK8kEWQqAiFoI5fkftpHoSPMJnJJBCdLB2uLDhAm2kgdkonvCRWWutcj2AYU3JN
lqU+zp1hqzhRSkBXgoKjTOe8KJjh80uoAmb0gQMdgFphFZX+Wvg6EXUmwab0FsQmTwVmNT0L9mY5
JmvbS15Mj9KF4ESI+HM7iTniz0la3jl5UufZSlAo3yZPf2yUQDnmsiV7MOsGJB5ad2z9JN+YDoF4
yl1XjvazDnTMdVIkqiufKcw5zvNmL1hwU/bq5Z/XCYydYwr7PVZNWY/TZvnfgU9KnT2lNE06G66k
zo+oyrFdlY6jbVoffPF8xvbiKEXiV/v7qGJdEMQLzxEgkIlrSYCAUT0UuTIcCqKl3OXGLg+zDItv
UHcTl7xNwuwgFLuNBBKN4mPtlIp9Bvr/2DUpYoRQt+iXwXaN60MtpEt4IERNBUMBXbR9COXIoPLF
jIF0tgaU6d+yORqHTpMebKP6VFmWfeYwi7EzOUe57m9sO+03OuSQ5bfgq3/v6+kmbWPO1rHxC1i8
fljKLDRIRGV200NJF6AXIzEV+cSmIwsXTO1sPcKlF2cHrbKQGGnilczWeGVPsXYYGWGtpaUUL0Wc
m7C6apbuJsm24JYr931w7CjVyoiJ7cxJtdERHjJ94mBr+CY32a4ogubmlSY747D0suNiqk4pjd4U
cYgzL1XLIMqzHkHNdDfLXjsyiWZdbteFw1Uu/ysuI21l2UqxHpTJ3tiZcU9usXkoerwtZiGAXxMA
m/pgyUqiQx7qwv5C4ODEki+rGjjrm1HG6OcU7aiRaYrZFEbWMJ6Fb351ZsWhbnwyDKZT/3sJQ1uX
aKm5i6+qlyeXjukESsxUPOkT2ksanlC9muzk6E0K21S7Wc4LsrZ9YvqaCBGy90PVHzudEBKVBs5t
2iMjC7X+Lpqnu2oL/8WC7lsqySmVRnmYDCBwizXPUtcEtZG5pgr0iw5esDnreOr4lvpcVYDUsgEt
XwRKzSdPBVUdjv6eOB3jFsf1cDt23WOf5so1vhPPHROHIAdF3g0swbcWlFUK/RtW7GIDX7UhXSKG
UQgC6tyVyv6vSoZttIvS67GP2o3ZgkUwHXFW2AfWA7wUmhPpyxiRN2FOQqzVCSlgFWxyy3ldmp3m
DAXucuKKtDZ5WKCuOTijTdtOb8twbmoT+nEVQT9xUMWb1mIBrDRjrQ4Jl7H+S9rFPhBRUZ7hzjSv
cEkBPM6vd62RCkTq4/VEKgEq67KO/BcGOx0Zt358j061RYcMdnx5pjU1bhkJqDzPgI4YASGQu9eI
6tvUWKZYGOpis9zMQMPpSod/DobX3QGUCB4XrXDZqMI4w/Fq0ENcGshRTThKXxb5yuuLcU/WYAMl
pCyPjl58m6cAhyi7GZuixVFTZzsZY+pvmuY6HJLHoTnalhm+yiK5qtK4OiZD/C1rnRzW+0Nmy1fg
KuOt0aQ0g8Z5Yrm8MIlWkPQucQ4H4IGsyGxWaqNGuygiEmzZIfwmODppxaM/r53KyJZAD+lEEO/b
pLYKYzySQPqNaTTFy1jHv5bx6NiMz7RR5S4OZvKjVzyNIrhp7IzQRdlU26VIo03MAt91QJZ6us2B
1Nv7oUgelppjucXLo5+bHHz0rjF2tjmR4yBns2wivueyS1cLqcOTWysu9UfvjgPEjxHn9q7tifjL
S6W4ev/X5u0pqRx7hwG72NaW8a0sigTtNFNuW8FTren2FdlPpDLikBgQBmyxQ1EKRiytNTsFG9VN
7VX3QaiLL2C099ghvslWqldhOqI7g1ALSUIqBxIFxYrJg+r2Y7BVq3q80uY7p4WWuYECkW0Unclh
56Bn52QzHvGTx6hnEcKb6b73J0mkSn1N0E7qLiWUVlYPQWuf8P+YO7sxafSX1qFOKus14wr7bthF
jcYuQI9zZ3lgGOcP6/TzXUb4O6Z9cmrzpDtir3yZtIk/nmFcTDiTnDO9xxGj3Qyt4yM6ya4A7cmr
sZnvOL03NyTZ4RFv96kD6+qFsfZo2rBGLHyqQ6u2JyPP379L5gj7tgSBDOoKUiu4e+AQt9Rzy3Md
XzP8YQPkyTrwKBI8Q6PD7QJl0zTEb/LPUY/Fqr/nSdBOSS/2cRt/0WeXvpfuGjs3N90U9E+BbB5y
sp8mx9ZuVbDf906W3bVOuhLoqG5av2KNqq0vlRK7uATkAx7XuQninMl7OzQ6JHnFvjHxRK3YpSa0
/DQbIzv5UVg0HuIOz5yosxl8nuMLmXsRbVocoLGm+yZUnn1fr9eY76wvCUfcnIZlmh5jTSHlXYLt
AQsSrfsg164cHvQbPJx4dGXyMvV82KKe+pM9Vi4jSGrbMGbzHFJQ0PNAu4BmTUVCNmnQYULJRZhv
47J2tvXIUGqpvE2VJFjR/CTJI4RwhG6IQ/UewKu98XTSnOxqmrYhSQNrz+BEC3704IvSjfrwmw/W
hyxmXnlD+SrAWu6tzHzV6RcdwadgO43IhQe5ZjwpVY6nv33Mkym9h2YHn0adU2adhKY4Q8el771M
a6FH2muFEnwVttZ3RQoI6oQ/QBdhY0WvtJTqhLI1rdmdM27EYD84U1iupzD5WShkp3EQGKgpTYkR
gBPqYN2oCuZ3mGjeWrWzgrKrehGp/yshjOiQwx0RFUzG3mydazzY7jLtAnOJwcsMq8Py0HNeNPd9
UhZrXRI3YanBbW550Z2t6t8DjBNqMvAYqwXkaqnuObHOwSjQdjm7yNLrtoz76g2uqGjd6c6tCVvh
hHT/uoTNuG/i5Mrhi5p3NP3G0rDKLVqleYJWJuKAkj06mur4jSEwbfWmJL9Op1YezR+Z1j2MaF2p
ejn3yhA/HDrpOz2lIbCUiMveGBmY56QUXBATRQTHjb7K1H/ViKKLtn7X3QLVYiULSMuLrhugUQ2u
ZoZjN/jAOZvSrF8tR9VIV9DPegL+bIuLH9Uzvr/KJrqRcFkoFfFGa8d9VyFTWrrISyOiHsDAihpj
QeSEGyIybVqmHDnrJCh3AzkI66hSrkGpoNvRydiyWwdoi1Gb++WZiDnfkDyNNZo8wfkMEzs3mb2S
QMQfZYj6YVmKkcGjXe/5o7lfDCuRYgCVo/VjqootIwb/xqRq8Op2ZyXIfRMOhtuky8PdspBgLzbb
VF+DoAx3NEHXrcQmXHvXXT2f4rGK+9V+OculBqrpFIOa0FvdhQS4XobKo081lCFMW6FlORQWir98
HjspIK13nhfxKhYO7pY5PVtJr30Hu0HqfY3NktzZjtdD+KVYt2VSrgvj2cdmH1Kyk5zxPn3t43lC
qWrf0ZbfcjZv1o1mEz2w3F7FMcCQwq4dS3lTx1N3Ck3n1uvIe1LllaawE8+pE3tZymq9xA2axJ9v
xumMnJD8PtSZp6IwjeOk+7e91b7UQQM7Sw7VzaRxwmWCETIh5UCdkJXSlicSyrxPuqYfh3VzV1BI
SzUMhCG6ioLuYi5lYr1PBV3up9qAfzWa7Dha2qxl6+k7L1SzVRZ0BGQ2ZHU4QTp90pRcRgofe7aM
QpCxmSwMzAvFxSAk9SuEWFZLqjYggCPpQB0ckQDkSoBdIRwFyDtgAJU3inVSNiaJwIDOv0xGGj/5
9cQX14UeZyiH564mFswySM1uJ7pTdhzsVdt/U9R6BnBEt844BntDxCV+M5Z1xYJnXcDNPcpwGlwA
0kiKRmBQbMOYJk3tGm7DHf0X0C3L7FxzcHw3gMghg/FP+jE+byuwXbtRhk++k3+6K8jB0DJwRwRz
hotBzGiENVtJhj5NZ5sDWLM2q9y66wn8lqWVbSftlyDcduVz6heKwVyhqvWVxOeyrtgbNomtYXTn
d4/LQpQ6wLid0hjelqUhG6hmu7wcd5kESV6rrcZRlF4ObKtl9/I6Ugem6gZaLzZTXgA9ZfU2x/ia
TulbNI7riK36rOrp7TIz9QwhT2UBgIF59yf34kJbOz+gs6LWNiRDFu7Ipchg8DQ7ibLOe1rOC30P
99NPYXQsZSkYAbqaIOfkXWRoBntIoa8gERokbIEQFwQyE+Asz0GrHLtKaBCu1C+QEk1G/KG/xWrV
wVZhkFRb1dmAdf++C00hASCzEwHHmquAftKZKJ0nnqe1rhdvqk9p/cm85XL2xsfUaLgwtpCGo1r2
hZaCUM9BicBGPVmh1e3syhsI7BjIPS/9ryzexm2c0QfMSDd08ZpY7IADVI2gSXFReBbBkzTIOlv9
hcocgkbHaqtBzlKq+o5SPDtFTjq4mQfdoBybzZ+vXZsHKx9fYlYR3mPUQwJo26WckkwL8luMWbXW
MnOjNt4XjhasPSX18N1RkCx7+dKVyNQ8JJjd+bp07oGu61c9WNVPLuj3IQKDZxW1PJN2vvbL8Sp7
sdVD2QnQdypiQ9/vQcth02PEYww9hcfSTs4pEHPPCe01UkRUvcvsv5V3TUW8SdmFn002lqn3xU1C
oaQiwgOcYWmXX/CkeXNTQEbPfYP7KK6VaJMYGoaz8KCp9HT8QH9a3lZI7xOm1nnXMHZDHwOPQVzs
ZlDcd3JqOedQVS3F0rI59Ul179cDOULmVO5GYT/6xvDZNFbMK87F1eNpAMWBRNVhbZkfgb8NO1va
6xqwjOS5ph1ISodzoNfm/vX6idRwCzscN0J/7UgYvzcCBIj0uMdt0Tg2mXZBA7gAbbaPNOwu8IGr
k0aTuYuoWI2+hdZcmInyazz59c0M7iRlhKNaUCMip3O8fNquYyCCtfp99CnC+LWWZr1L9EBnSw3q
bUZQfN049WqidlpXvRIz5glflyN7r7XTGZq+RgfzuByDadZZxmA9t/lh4JSrtkK5S4NA/2TUf6H0
WdYvDB/MiFHWMRm47AalsR8G0FvsJ9z3cesxminNve47/a7xqMXLDCV0U2jvKsrGDp21QgDFwUMI
us1IUQDHHBfgmDIsDWU83deB8tDXAwizwS/OQfOtmNTqUFUTZreIyoTzhnmwmNijVnV5cIhC4OtZ
RFZ/fssuJKHzJ0NGLVF5OPOKxQH44zNhk8EUWZHqPUEbopcfZNsAEEFu5QAy50khwkLGKbN4oBSB
RbQq9K+lNDdT2IAa/uuKaMvlqLt8wUvlvIzN3ruB+UixG9LB+vN1/8Pgnotlqo34QtcZcM/6lb89
yxYuymZIo+R5abdrqqUfcnrH53jOU+aYsedkdRspA5EGefOMU9k7tHX4wwRTuuJQ5VYtU+HlVfXK
+JfPP3foE3LciQNezoJDX63jmnjF92FgIXBnkGaCNDp40/SxeUiw3zHjsZxP9kritn97TXGNqQbS
MtNi01x+/28frcDFDgo9ip+XO1j5ArHAgAIX5MUhKPSNF0ZuaBf7YS5rg1BtSbbM+JjfR10UW05/
QO7mPDerfO90IZ4SAV5K6FFQMulGQiSnWNKjnI45U5EId3ynTvYK0io0gzp3KVH8cnr1kTfQop7U
lU/KD/hfDsVZOaiu4CC3B9MQoQWKXJQ4h24eAmmGlaxDwwLPrvvXy8RTDChLJnKUll7c8oQgh20O
9IdDtLwrvaqRlYeM47mdJB1H+gnlpOXmZEht8twzVpkSr/t81ab10Wg9+dArjb6FZ5YelzVBmeU1
SiFPy9OqiIEzaCMhYc4qu6IiDMcYD8uUT7XR4eYwcby59Ft2sypLCAEbObGxcqjML0S1UvFgKM3o
Pfag+SKiahd1ZyxL/boycA3PjYI2Hl6MgipFQodfQxmxthLVMTLgx6U4i20VWlCeaQzkvih2qp2j
wHxphJ+QKx38DMKk30ZO/LMb+6vlZVLa8dFnkl1GRIKHem2vHctDTSjtYV8O3kvbjNOVMw96AYT+
Wnyz80MQnTS4fUZZnJbXrh4NGJOZdK6XXwKpkpulQ7H8svB7+6xG51hATRHoB9yUU/2mydLelSVc
akt4x+XI6DSYnr1ePZbjVK4C5+ugyZERrfLdIwzHJeiS/AfOnYRAOugTi8AFMn/sK/8UOrG5xer8
Y6jNfLUUe+kQXhtSVtue2KFNAHJtE80nR0Xxf3Y6Z5PKDvsb5ufCJox68UIws91E1vQuSrFna4IJ
WaRp+vYcRVC0FR7BPy8n5qyE+bg12rbGxoipxHJMeamUCSZ8AJ3p1O+C7hhU7GE5F8eVojPiFsVa
C/p1CIraNUviqMxk7eXjfAZuVovQyhr7R5FCfK4ZBCySXzt4soNMYapNabJMpZebO6hg5jzD3C1f
yujfez4NbMbiKEoGBTyX5r9OktGY9KtwvdSsGUIrwgW1yvXzYpePk7jnnrmmFb8pJi4hQAefKZwX
7erHG+IgbgOagIEVk+FlrUAyyWBK7NXPjezFKe7p9NQKkr9RqsW712gYmGU4eYv/CJ777LApD0tr
1J7/XzPmRMp0Zbc20oZXdy7Nlu/sf+VGvQrfqrzOfzX/54P/9P9+/CUe1r/+1fX35vuHX2wySpnx
rv1Zjfc/6zZp/u4X/f/9zf/4ufwrj8TN/vd/vuVt1sz/mh/m2d8Nphgv/vZQzlfy19+7/p7y9265
hib/j/vwLf/tb/3lS5UCFylPKcoigyqOfftfvlRFWv/lmKYUeADQYaPk5mfRCmqC//5Pzf4v/igS
b0ud93lSXv+fL1Wz/gvCpNDwKFsqZTaC+399/tv3h+Hd/uv/zP/69QeD56VXg1OuTfjlXK7bgPTp
zn7clLOw87skqkkzYQmPxsFNLYnfQDnSXt5WZYlcyj6IvHiI23xjVZoLroNsKckabG4I3NpmwELw
/e8pwg91iPoZa9tP2hhnGAspExoyUNa9NGllpa5e1AcPOV3XtUdWOjBrwwZ/HEEXIItIaNTKYmdW
ZOX0W6QuBFWbu8QP1iVFTJzfmoa1DXgL8x79hzlupsY6EIC6R/zg4jE/gtnf+2S/++TD6yJdWzK/
lXp8lr1CfvZw4iCwmgQTdMJA6Myvm8C+tlpz12c57AnalL13G7OwNdOVbPAsAJztg+hR8ZPbzpYQ
UbxNxrSOd2OLpiY1xbq0o2s9YUIcTCfPNndzgeLcyVZc1+lw0qOtCps/nqRLLE6VkJurdLs8+eXA
p++7/GEYo++KbkFmY/5lcTQamLbpMNiZ5GVpu7GNfuso/Y153wfDdVumm6wn39nvrqKcqX1YvL+e
727qf3gaLio0jpKspvp87rcdHDwsJB8fBmBDGjruMN2M4UHwVeoDEhpoVHFrMFyTRJiiRFAbt+aP
OD7ZPnm8qot7nbZAx7XP9nVVK92EP5442R5CNI31H7p95831NKi+sOIv2GTnmZNbKNY6K0cIt/Un
h/r5Mv+9EM4fA6OmycEegb9ucsL/+DGmPlCaFMj/pkNsvvZtse685Fq3sm+DL88zAWKKkYz87dX/
h5v3cfr8+w+9aOi1zjBhpiCitmyK+9b8OliTS20w0kF0Hv/8o7SPp8L3n8Un5FA7rwWmOZ/D/1Zu
Nq0R4jAJ/U2mItTIfehR/cFhVtsmzOMFe22iRL/K4qvUldc//+yL8/Tys4VjaA6WZF3i4rz4nDIo
UH4XqTI3a48TTOZEPWLzadRgG07+/PKdpjl4wjdPXih2sWccoQvC2G6/VDUaECe6qYAu50r5mOqv
QIzOQXgXKtU5pf7987VeehLmB0E4guIAF7KFpfLipCTzDqxXFCoo7PLzYGcuR0UmsvrdxHE9GCA6
JxVw8ho2k31ikP9VG+23sjk1lfNIEusnt+6fLwefoYaFeG75Xty6UECVmTLPW5eKuqUrW7to61+D
IVvlY/W1UMPWVdqtl1g33gx9T9JfNfbpxk/Poo1+dbJ8+OT+qNbHNvTybSI5p8XHBsCJy76QfRrZ
oJh4IsJN2PDdlU80A0hukHhVfPHc6F+IZv6V5gyycOeakoHh5IWrWIo7PzDgYVuFAY2q+Ere9Lo3
n6cCwlX8ZBooE8PkXOgNCGXkBC5HlcfaNu+ClPEsfDpRO6zDZvKzR7lte+YRM9hrEAkYcbTYcPva
hXjNDWTw6bkMxZ2jOVvHf7UVDEztt6xTntTavDbwN9JJvhsIvuESx8TAhl2+CqNGQ6Rd6WTGiSCD
mSXPlZW8ZkrwK42Kg6OVL8Sdo+XXCOEqKkRVxgP+yx9i3h10pV+XdfVVTPl59Iw7VB+Gm03hAxlh
CIvkNWEyy2fJK3FHIkmGLcC8My3/C12sYUjOftTBHhu9ddsiJMoIakvkdY5YkBL1ujVpeXDpfeNl
wNbEXa35p4H0U3RGqQEttpUHNdV/1L2zLgbtTozyoGXscwFfT16+TsRIyty6tmqxS8b0tcsJ4xAk
erswvl6wJl0pDi3psDY6uKji0HBtNoykUiPJJR1zpEm2dbCr8tm2h9Wott0qTLLVFM/UUueuCYJX
DldfvcAihEPpmULBx6cJPiMPeCqKLj2PFVBRI99yLs2w4CuDq0fmlRb7P4hSOvda/CvEgZrpFh4a
xpMAUx77CU1lbN61qTiBIb6Be8KJjQ0zbvq5YN43Hf0UJ34ALXq2GjSfis9QjDgespYKV+3bZjMq
/jd1hu2FAIE2+bgaCG9eZTB6vSkq1mPzXcnRINILui4NKoRJyBfVyxqs0+qhHWiHLddq6wO6l3LX
NHm9IrALGov6P9Sdx3LcXLalX6VfABXwZtIDIJGWLumU0gRBSuSBO/A4ME/fH9QdN25Vm4o77Iga
/CVRzEzkMXuvvYx+J72fwnbOmkw3G3ZlheOIBX87tY9ihpgh3swEo6SqlZ9u6ZFj6D8AktxZrffY
l98Sz7BwMeFHBtgX1lp9xe7uhEvno8z5m7Jn4WQdBjZE23isYJOtUViYczcz1KECk81QwBMKMXeN
0gVY3XXN0NZcjZgR3A4qtaN+fDAYOIeTnO8gNJxmzZvD1bOu9F1/d8U0/Z47Mu4wo61r9ovX30hm
XcLGCl7VNFKdLM9Zs32D9RxEs3B+TUUQph50It4RATJ3+UA0i2cXPHyTX77pmsYgicvcIz+yXHYY
wM4hHtyf4/wcJP2NDD8thnBs0T+t/MptIepMWhvNVeEM4Sv0vXraWcEZH8WPwdr8kgWu3L32tc4v
Auec2Os5ArezdqGSm0T5udjiW+KoGY5YDRme9rTtsbYqv/2MrAIm3OUkPyeHPrixyLAhopDcxD9J
zYZrN6pQQ6S5RjybllSwevvbUrHLLOVEwqh+Qaffd8byBWvxynXxqlKabn/hrKGW4+jQW36vxpOA
+naoNKyaVWhtA6x0uFH3sZJLnMSC+WeNrdvu708PNfEKIolFnfO2OOLS8tu03HvN858ZjjSUmS6i
lO2tEVn/aSmLAeOAJRdxFwHpBKEPCWgtx9t2piSSP13ovrwBV6G+fFht69q25bfelXdbzWum3unv
A1clwn6tm06erM86p4MmOtrVibc/Xet5/bBkzrVR7Wjr926ivTqjc1COx3TUe/C16lML5G5plzd9
5evbSuqkcU9zwndmSe8JznaRwMcQE0Npjno9L74Dd74fO1fjacLMhUiyhGv+LMjGGGHmwCXeZEJs
cqN9wuvwtx6MuPcNFggx30dEfu0d7hkqWkz/dftiiFu5m/MHiN58lWbAjgXeCrzs2tTdeV5xMCy6
vdHzhrYFrDtZHhkGl0ndxH+z+QiuYY+67W3LFmhIp4Z3nX0bTo/B3HBfT06Ebdv7dqta3DZ5WRHU
bF8HocWz73LzaERoeZI7KCOzNM//GmI8Ik1uojIwSJDGwQuXR5XYUIV5Clq+DScaeVcN8jOzE2z/
xffKndZ058rLL/rY3pKGn9keV66XMRyGuHagxzPNCguzjcbuNTDLV3LrbmXOhxZdH3PGCkSuxbej
2AcwRT6zziXW07jXP7b/avXgtRnV76a6z42HoC8ExThnk0ox/28fxsG+bs9u5oDdPqmvtFc5Otft
i84Sk8UwDvf5ePHTWzPOl8HRL0a+ZXRsT3U7Nnz3wTKHm8CSNbQK+OhDFTwYi3X9+w5NV3wGgke0
ePwDPZOfeOdFZcLNaNZ3ttbcSFwxmeWzm0wc/pJI5Rakt6kFgB2sP61cCOwjKMsDC0FxheBTOi+q
H99rYBTaPrbmso4QD4LHLmgvJZzBVCMpc7uPh7y7QUv6rCzjKuTKUNBwo+2Ddln7BOGLKYfUXgEz
5TrTWfAXlqi/kYH90t/yJtn1vkFQk/cqp/rGdNVDcLxd3Vu5JSboWAK+11D6p+2iz6V5ZcU8bD/f
Ds6D44tro8aomprn2TUudGbUFe4LV/oXEecxhKfbVNnX4goCxA3JP29r3nPrsEBLyJ1t/iAzBAi4
M0eNbpPg2T9sveqyLb3CFpzy6Eqp/YxnYJhQuhoHe9tHgpS3euWNoPuO+r2utQNKgxKpBmLh2J1s
ArMwF/QgxsUqtGlyQgMjRVvw/dDi7+xJe3F6ugAlpoMvsnNvp58OLjDmxNWhpS5zIuM2lWw11ZSf
W3We59pXsXoXEz7IyE//PfohiyzAYpjb/TQqrvetrJeKBYWjC6ZtRCE3vb2Z/JDE2QWRXFMMaczr
nNrXYPMT9L3I7sdoAwQ6SDXKGm/1pF1zcS3rMecJUIV4Lk8g3cpHADeLY8d+WHFYru4tDxzCoOr8
ex9pDee05r8iyHjNdP078KcDHup3S8Zt0yrkJLN5TZp9bYgbZWoejgaLZrt1Qd2v+G2hcZDuacrF
r/agoVzcNsm8FN+eaxH8RUxTN62QSgw+nGKtF8v2Mbvi91p5X30/ZSRhUOfWkjcqsfTx0nIKW6zu
kH/4IT0P6QU5l17nDldldt/6BG3QtJ1T0zAMWsmAHJdIhyAYyiz7Jr7sC4rvvpr8d0Fx1jhQMcv8
u+koBizyfwiXqUjv9mHHsI56kORENwltoULodLeMTVCLdkIGZw2xO4rPcso+y9I+zHNwYM99QJ6t
Qp0hF5kKSxH3zRXvHxh4Es4gaWVe3EPoiAIG1Mp2Ho3MeMo8LrZGKGKJvTL+u2SNgTdSblTOUltD
N5Xt3smv5kT5mAN3NyglUyUxdIdAabX8LK6qz8Ins6CDDVX54x+vs7WdVxGW4xiZeciy/NtpiErq
FjJayEs6EIL5IfuENZ7d2QUdhYWFdzRUzs00EBQzReOg0eJVZjyI9NjJ7pZm+eegv7l992DOFoCO
jid9uRHjVrPciXqMifRcQlQQzd5KnKvTlRwyNUVORmyBUa9wBe2twAk6bOZY7sFSe3SpA482EIfO
NcjowlzFFcnFnE0rzLOG8QI7Fk9q5wKRPXLr1T6s5BiEBvAISWWwjNjiqF6eirw7GxPPot6WXKbk
DKUcQ5jaPsMT2/j4XhflQ37B9vVaL86MSw/XYZKV4TK6m8YpqeGbiXhQOWvFXO2dYcLE6tBExl3b
PxAPoe98VT0zimFjm7hE2o774nTOB8oKAlwM2UPmKl+V8MBnVIP3fZKcS5fxpa+rPoa3yp/PbbOf
W4y3zMEuIuID0oOh+fPB6PZCz6soR9e/s0fnpz4bC4b+jDIrm54GYAsf4OBz6bfokCn5CHpuOyMd
zYjpyZPq3KM3UtlaZfT3b+DdfRs1EHNNjG3Z81H//jF4aMr86LBAPaja4TE32Fdlz57LVPlGpfla
uMYVaXOA37CTMUyJsqx77pR9xZA0i7qRs8ufizPymm4Hf6nfNcr+mDF8gN4NkgfTP8v8JcT+iDtW
JdelggUsaBhM0g13d4kxYVxkDDfT9b+cWowRzo8hdqZziGXc59a+tRSPoYuSHsoCOgvlUxVaNLQQ
FKjHk8dGdbe/3RsY1JWF/MAfELXBCZIw9aFBue91DqdSqu8JFst2lC1rHhpjQNB2dbe9hPSdh2DI
P9vcOWEDETEZvbPX4dZT9zMXOCdGT4QGb2O7DbYV01rZj0E/ek7+uZW2mmkeyrI+kwiDzIvQNJqL
Da5YpMB0jNMcHWcIty0Ixyr93qbsOFbSaXADTkJD+4JkjRz2JHIGl0Kyyj+9uXi3iMfEmB/y47G5
SobJfdv+cVP/YKXXrCYFRdOiKdf3S96EfdfgEdXcqQaNF6q+FO8aX5nkLye/9cF/rUxMUObqTLaq
HfaAcJXOkTj9GhvzySAWJO/51AkJFEN71CH+dR1jSq+4FAuxuuvKpdPPKa1MLw8rfHCnVwGDPZ2D
NuOmReEjgoDquuAZjRltTr9Vd5rHfe6G0LF2Qzv9kCmgo6u3z2qcdqNevoEJczguPzaVWauPzR6u
LDcI33QiX2Ql7sZKfYyGe3SMfS/kDy7Wk1moF2UbP8AVXuc0OVsWarKOyRvM837ONdgW+p9Ugbh1
rROZjNciWJBDTCg0dgy/q4al7xUUWYX26iuuEvgzvB5bEwPupy5JP0vFHiiEfPI67wyRc2dMtF8j
F97SpJ+Z4J4sOlJG3UyGZTIjxh9fMEA//l2DesJrVUZ3W9ziUywYz6luO+qpMcwmuSbKOHXBF9qT
93+DHP0z02fDjeD4UIi4OsQU/Eb+hZdiSSYTFdbHhAjmsT6i1Ea39LoBACQxnZJhE0LaB1FHXtYd
N81dtGZeFuUzPQ75O/8Ge8Vz8F8hX/hVGCc4mxAddPJfcax5IecXKIVrx8N4tzZ28LPQW2Sq22vo
5Y65QJuyao+B356LvDnXksoT4EGy5QxwhvWMsKPLSFRGbGcWLFif8w0xm9u0MZzWnU2pn9uEiPX6
89RrB3L2MAfuvR/FVDxvnZo5ijvfyR8HiVkCCUNLS1wC+dpYUuaPxFsQiQznqReHoUR7FPi7Klkj
LWO7/fLJAeRuMjgRt6qYzLYwTSpSNPTfWrY8tEv3gsj5NApG4xCaPQ2JASGYwWsvOk63hEQk/TIu
YjfCd0em6pxTDciiwbrMHCErrvvcLDmga5pBSGpFsjdNcoeKMUq0KQ6297O0sVVmn6NoOVaz3TQR
MOHSJzjpuRgxfe+3IhfkoPYBhRgLX3IJl5eVy1XKhVe7D0TDnL3Zf1pp8QoDGjfln1WB/TBLMFDJ
TRlQmZVh6wFy4uT2Q8lp2KbZpzKcl7Zc9lmCtl3LR4CQZNqLJrjvh+KxY4vqMtDDwUbeO9RcAHyg
s7CcF+EcJLNNJAvsKwSGh2CxvwJmnS1heE233CvY+Hn7YJE4YZhwu1wk26BdoTvbd4sh7gqsyPTE
uh+1f+d89L9NIFwd2zZIk0zU4Pn+qwNajcM5iZ8+YTwmMI4qZUMp5EJq+Ikg9UfeUKZtx/K/2ZR/
GTT/NPjgZTeaGy9tsC2tfwGYzdGqhjZhNVVbiVEnCwQkvKIfzJTO7C/gXC7Uew6RC3TQ0aYyGpjf
h0B2NDXkt582bBI2fh1KykqV+A8azfGSmGR0cKc403DbGvIxVz9afouxocF/IYoJIGHbBdJU94b7
uVjFZ0GY74ZwkkvxCjf9pir/tGQKPVl/C7g7C5RITBvlHfjZqW1o1XHbSFKMRiarvY2rfd2Qmtnf
rjGAKNHQS27wjLV1M1sPOm6XWo1rpaITdjsQIqePC4K1N0hLW11o/bwin1FjCrdSVG9A7Ri0N7v6
04OOgbFwdUhHRr1St4oC3UtmLlacuOf2tqAN8mrnwP56rav6Bvx+29a2tPyrLOOWXG4za2+Dpl8V
v7OsbdYfqkqGczbkZrO59WC/5sTb35CC7Z//PTNE10LwpnfztkHajALcatBmbKAAt3A4ezrWOFtd
JKRcDiIleHOICT7NIpFQF2MiQzjMgDbZsa+L4GbTdES9RAOpMngMDMy0G0s/CZ3STRsoYYOeHi0r
qHD0hUZxcbUfmjvcqUBck6o+mwQ2Rcjh38uFHlmV/Q7A+7NjkofLSlwK7WtDREhVuG3QJWSGm6fo
dV0AuxpMtSImO7KzBbiVDxr4Kt3VnzmkDNRfxf885f9L7IHXWvK/f+YK/J1//67hFGciHf77/5Vg
8J/trv+/MsVm1Pj/MMXuvqrf6X/Dq+yj+vjPNIRNH/u/WAiO8Q/YzRu92YInY+Ml/B8sBMf+B04z
mKFBKsQei3v9P1gIzj+YL5o4uug6MgHd2hg2fT1uBAXzH4aJowk2ejBEbXvjpf5XWAj/cnvjecNr
Y2fnWK7p49P1L3PnxKstkq1XEc3OMN0Ftf1zLkH4GyaCYkzp7pmid/1Hii8nELT2JKXN7qf5GGt8
BWmXjMN/eoT/h2GuQUHzzxUFLEWLJ2VjCYr1t0/P/s8zVjI3PQJ6Z/xUte5il+V3hd3bDkwTmT+z
MjOLSNuoDlbemUyd/OCg9CaNdfXRjePDijKettruI4nHQliXO1Nr9T3MwSw0g/JWGGepVhT/9SCO
syXfi2z56QqUEu7EsSodCo6+Fnu3r/9UYug4ZNdhH6B/i+gHHnyRa5HjE0SYk5nsYuobpB9TINzI
cWnUvZwuzSCRrW0GKxYkeub9rU2Xt8VKVBgIdTfomBR3OLkd6tTYi37fl91y7sl2yKQ7ndPV3C/a
Co7mcoj7i52Bw2ITOA87PfVfPfh1dJDTw1RjlO26JLWm/VkF7rVsbXCCNVnjZGrPlUy+AKK1tXie
kDblUJ5810Szazn3i9XTmgfTHlETqbGa8YgEewcFWQ+lxYmlbPVE+tdz6YjlSEOtHTg4n1F20VR4
axZJa8pisXn2ZKtCpw/JUt9cg7sSycrqTZdu5mDLGQxyoK2P2JcvV+CSH3VBrM/oT08SONdD4RBp
hCjsCp3aZoWTvsno06LfBSiGDh6aKZdAqc0FIThP83tjVnWUZ/68K0ZC5USzXkxrxARwSvf4Sz4B
D9HVz2iRVzSwsRAaNJPlQXpmHy/L8jurko8CYIXYBhhxjyi4eDlPnw52cW0WrFCA67qdWIpPWI+x
0xPei07NCy27eF5q+72a6/VpaugJDNznGGsvZ8dnkOUZRY7TJrig6/e7eg1YZrQUubX+Khp4jjVg
Y1SA2Wc647RAgOs0FmOawHiZSSeJUl8FoU6wrV9YVoR/CgWyiScPJoa74GcawGFzU/ePaFI8BLxp
5/T0KLo77dvShE8/GyrExei5g86BGrKIJ9cStAbb1aJPiiGW/2X2wSkZWX+9xFhXFEbFoAt0vMZr
GEZbxe3H7MsUhqQC3Su3epom79136t+zW6S7xiHkcMXT5uaN1pdYlmoHwFiDPsa6VXxkqI/2QB+f
qF+9cBy6F6nSXzWO5LqLJ3ui1vs1raHBzu11i61ontsxfbVxMQD4G26GmI9N7aFohXajBoUodBqP
hj1FPP0PFx3OSVnFnZa0T6QhYm/qil9IVV9Xv/uy11F/nNvuMjl76U8Gbt+jCxd+uTPm7rwwfsL7
aj0Wej1GiNaYB412s8s4vaSpDzu6oWsS9LSqitNtSIYLFnreTifvSbUYIw+FT8WL1NGraIKttfxa
LPtzUOim1MKtngfuXrP8P1qjM3Oav3pch8DsGV8q13rW9I95SQ8AZd+0O/eLvkLNQRsX6bTXjIMk
gB5mMpwLEQFX6tAVBA+gg9CNssUhgsxqKMwgGsYRhinNNlr/Vr+oYDhTHDJBN4/p0P+A35Ektdyv
HU2I3hL2bdiZy0QNnmnb8wE8w35t5vYdNR+lV/XHyDBgmMi4ClesoBVJVgwgfCY6xVNhVcthIvl6
rYixSe2OE19+pZKJU6NPeZSQLqOK9Asu073fufp1RUKUr4O1R81Q7HTj3g6S9k528hcxp3Jvihve
Beah0pnHWZyeoQQs2zfqzFEW20pVu9rx6NjJQQvwjYqSAc2m6dbFnnau2afk/x3yIjk7Q4vEd/GH
H6Oavtu1PuQWQWLGKr4yHS+SbnHeLAvVvZrvK5+13CG+jTAPRPzu5Ud0XPdiLZ4yPPAhYT1kpSLf
poZnFcBTl+4YO8wzUw9ZaZ5oe0WgK293BIbB9ulRGsmKhpR0aU1b97Lwji11+5xQmU+LBUJbN8dM
a4kENomEmv3819BPFgYKGuGG6RAbUjDpF1OGNV9sGDa2NNo2M/mFgKGNWqd7EZ0WZnqN6QqH6NyO
pCbbu36xS3D24LEZmUVhbJmp9EmO+rc9vWqdjX1s8wztPWE5Vyg9S0z5GwzD4rb6lj3Bz7Su3Ekz
Lhl2ckqgX4boJUD7RrMJxzxll2TVewIlgYlUy/to0+YxW/yLXeWnjvDTIvvpopNkJC1PXeEphBUN
jIJlBwIe7BQGAHeegQcYAkKMrAyCGHi/QQIfSbM3i0m0y3lFknzdXIM8ax/tMevgG4yvwsS7U3fE
ibH21RuG8SHtsIqr62LXmELcGW0a/EgQQgC+/xyLtrlOCF1mcqtx1C8PDTPoqB8/V5+eZVpkdUoS
J0IT3OxkZvtxkL35GyGAcvzLnkaCT5kFuIFz69O8fit9pSO1pEvQSz1M5+FG/e4esXO+1Q5p2X6i
fiwcADaTikMxAZk0ThEh7knvMNibU4sYEIXuvdMz65wFID7AIpeVUVzo+wnRvMwKGKvmI1yGboFC
qN055fLiBEcHB9YtORUvJHCYbiadvNn8PqfYS6bXouMoQB8EabqsTgxraJk6YgBNq+pitJwnKccM
KwBs+gDrgsOyIugkOF1qwf00a2QyDqTrWWIEb5heFRUHbaRH2yh7JqwojbJC2+OT9NCQYAFOp7KL
YVSHbXgcK4ow4AG8iT27O6EDexxG72qSZat3ynrlabIQ/eJal5tgWSZ/vGbg81mYEIkstvJxp9qg
3Y/YmhLHu/pH3P1EGAxghku3vFPMMY3Ip11SKv/gyDe/6bhzDGMpiKACrVznWl3qfL5bK527wCBM
1/c7Uo60n32p0HwzlScJQHr8eP1YpoaJL7RLhiwJyg9uM0OsQSHJjh8OratQgcKXPLhZ9pIvYxHl
Ov7xuNYksbnlBQNjN3tpLO095aRk2jlfjNEsAD4UASN4TwtGZMJ5lnN9s4PqyiBPP3jOPcar9b3m
lB9+l3EAWhrTR1yfyV4NOxeqbjrv89LXLobNFaUTMt1rfoRaS6BW9ct4Ugm8GOWL2G2y7r5v8acj
CAEuZ92IazatdzrL82TOw0fnqOWiWjZAb+B+tvrecte45bGjRo1tDPLPwUBahUFH2hkmPlKuXoSE
fGdkeJdgRm7ePzqKuCfcAOCObP/X04o9IcBMMf+KXQMfMWeJ5eyWU3yX4K36gJHvzTTLw8wtGifd
wtC/dJOnFbugU4+11KWCwE7Z7WQ7v5XpPcnG5OUJDHdS8nJDaAOnldXwMNLDhH/9MFnMgGNN+iw1
7aSLDh+9JnvACunCEMQ/kiTixn5uXKTqkpdqc6nM0zcnGbR7jeCHZPTW0zyrV2fR2rhOz+jeGnIP
iDzAFFhD7CCe/qr550V8C1clmAMT2d0G5tHw3WyXrVYWE7GNNJYHhsNiHwct7uyWo5+wzkA6b5CG
l3Y5SdQkiu9rWz+KCT/irEirUyqbgzm7K4oliu96qYJDSQyWnh6rccDbosfMObdNcB7PuSuIwD3A
Iz9q1CI5yEK7pt8ayvgltZijmBgmbr/Facu91mF4lVcjIHapN5d0xdBxsV/B5/TnIdA/62QucL81
8CrM8UoqcE5jwwzTT73ejIQTOzRZ6iexIYGaXN9Uo7dvhRag//cx7yqr8lFM9UfS8KyQcusjzrnm
ZnZluGMRphKjLCm0S7KFTXiLaV1oC2mK8u/MnIkHw4l439qVAddJ2dvyxJ5Zw2qmWkl57FYq5T49
cIk2NAtZWEC0vLb5O2GnNtajctzqXoZAugqORbDgoodxf5Qbm8uHX72ceBwMhrw02K9Jbh40QVGz
lgPmVBXzgMB7MfCFueX679rC62+c2idtrrSL3ObaFbjjMOXm64TfN6G9TMAYA1QXQtz3+JhsFgxT
QU7cnO/nTP1e1954kExK9k0+NQcMLcNkaVywnNI7YLPb7QHunYvEzxkKbx3rJraeCyZzkQGZBXuU
8ucE8nmojGK571dmSEPSVHGFAxp53ZPGNExfL/7Plig5vu5ZYfSfEY/nzDAIWiIXdCKhUF5ePJ/M
4BIW0gVt5p/c9L8TEqYOgLTBaR2KPporrBL9EuemHI3sZ9J4T92c/zZIF9nnczsdK4kNreVXXmzN
hv2oQHLn0pyeu6LekVb8wtoxCC/lRm0ScVYtXrnLLCF1qg+8T1fc7WC66IxsQalVcyx1765QDqyW
oTsPlPExYLGzV03xm1u7PylSYHFeTl/1KVqD5tNfc/e0Ltk9bSsAM3zFgAcTcza0+KO2ePRaXUJ0
nV3sArxf4llv7rEjLw8DxdChlh5BbWtKXdUGP/GEct5XLfmdZ3sxrN5DUI7NfZH6v8tsaiPfz6td
36j9MNPg66Z54cQyD8h1MPIZg+5gOgssxXo8zsT2aZPVhOi99fMwu49FoEluLvoQClAyDCBbAVF+
F96zpWcTBVb2Lsd8BOOfYGvNGWeMey9Xnkphkd7XioFvwooX88lN+/qIvd/vDucNpvLM4R3HSwlT
aaookfOftqUDlzVYhLcZczludZwabLCsxbBeXAzEisSTzLl7655dBZWjivNJmrdUk9lOkpKoL+Kh
xMH52HE09GrW9l2YM+DaY3NHaJHGZFS4cKtkk30Eo/hRE1nvyfakNSS2eGPT7gtjeFnc5uDUVPCZ
JzM6KgqGOlNPAazXeG5wYQJMiPDI/EWO7nwSrvVrwMLrKNvXBcV6iPXJD+FNpEZY7ZX7gEMtWzWS
CSUrwjLg8XVsmsKi9OcipwRxu/Q49xmf+ruq2wTdCAS0mfbhUFTmC26HT8WUMh6FZ6h3WRXjFc2w
zSeEF5eoTRkdzSUOydAdmFngReRWHpf66Ix45BhULVVlkUjd/dTM+ndR6+u93gShokps5/Xklgs2
KaY0QG7xK3Rxd4xbt7rD4HWOJynhN2IZp6WR5wTlWelYHKQGkyMGz1/DSKGXGQWDlPWs6lE7FYEX
mijQYqh2VB86RpTLVM5Rmcny0gixx99vubQqpyoYIDQrkZzmRacGIIk27EWf7T1lchbr/lNlJj/4
vM9K9W/YzOTHnpNxU3A6CSPZonpbZyAE6QencRmB11IgasVdN5vPSV7ceozg2Tb+mZcFV8BnrDDM
YZ8kcxvih/zGdVod1XK/crJS2Tbkq/WwWFqyKdgiZew0fNR+6GAOC29vjtBshAKbSlOvP8NzSGNc
LfRdQWDOUSuKNLS74B2TpiEqnISwqiFo4lXpZlgEwc/K68rI1ZjsB4VOByRATqjH24FqIcfei+hI
qD6jAI1ajd2YtXuuiOQ8dOKKqcZXJvQ1NOghwwyHjyirEZd2E4kjQy0fOz2J3lx9Hi8jB9yUxsj6
z1jiAaOtrTyMA1yrJpm+uYP6nSfnyOsmJ06D6sGwWxFmYFezreU7kRdpNHN/RKIzf3GE0sbiZs+3
sgBqFB0V9frL0xuo7MFbnltvRt2bqOAtyObM1ynMq1MPLOBqwSvmpS/Zuk6ROSdXyfBPLk+jzeWg
FykZ8T7cEWl/eQURVImJhdXaMz5ARbN04521NIyZgR4zVTjnXtfM0MmEe5YV1YOG2th1ySvZNDCJ
Xv2qZCpPDPhZTxQiGZlNwTp2+1FpBZY3wFoxiiJYMMT27r1K3Hob2nJTr48WFlZuCXNnIgmAnqsP
wYxivTe/hBhJxRqGXTKrLCzF6oXwElBjiSZuewOasga1zjJ3g+w5MC3jUPj9MREBbbzyTpVtPzJL
7aM6b6sTlxYz2kJ9czYdPanK+xry0JBP5dsUYAzH4qIfBW3tsmmvGSYaklZ6lwFP9CVtrSMUeThi
ZUeSOrMUu3cstErT+6gbT+vi6fd9TW6z60Vjj3IVhhLlsKBeHgxnL8Z+X8B471Q1H1n7P7JgjbkO
mr3nbV1s510X24WPpLtRJbZuySYkuBhRnnep9wwzNT206TYZTTAerZMVFpYzy4Nq1JcMurhzmUwz
Kjws3TrFFAYkC1DFuEHWXhq4SYyz8PuChwnrB/RGN+ueiK2rgTkZseb8sgwPBwpDQvAwA+1kA0VE
T/GYm2K7gaxqNUGAZis71cRlha7sHxuIpjKw31VSPyVjD9Vm2lDEgFD2rM8AO+iVMGc9gFMM0BE+
xID1tdSZWAoFdO3b02+nhg2VVfdDgr20iTWs6xoPODrPWHKvx6TTHoehvxRrT4s2s93HaTIwlNMd
ghXYem7dfeapAir0f/ZVe+3TjnGSOjqUhtMAao//WBSot8kBBByq+Y23vbel/YrS/TkfccUa3OB7
EPpThUiA4Fq8S4hICvW6SbDgvvppnsezBQ8o79A+O5IKMXjU0bbFplU8ZlN3xvHjzkX9bLkbM8zQ
mbnn3NpF1dQ7bI+QorTN3UrGIw4tEnIl8mAa23xXmdWyK11NHDGj/9mN9zngOEr9l8Kb75l34wlo
P3nYgYVr72E/WSSvY1fv24SQTidlfgfnmd39smbFewfhCd5BLYE9Sv9HM3LGTkQ3Bdmlt0gJ0qrp
Pm/USRZq4jDX/vTsEsMhbrv2+bBNGZeY48B9hLBDg8E9+qHDQ3QYwo38gJX410VLXszFeedQpuFe
mMtmxfOo872Qt3u36MWMunDh8ZjPHnq+mi5fdOmXMIO3ogx+mf1wmnr/ESvlZ2Y0z6u/4uqHZ+vK
S9X+fVW+NKlXXjwtU6HRi5gZ8h8XChLoWoK9iNtFToKLfjLQijpb1GRqPvRWucAVBdPzywyo1qxv
RgHoo+ez9dA0yJscP1pKnR0hHhM949u+h3H3rhpMBxccrbUASC0RdXexFvcXhI+jZtSfky2DUFTq
bhqsGQ8Fm4Hz6lzEwF3tmvmzOzNy952fCTnal14PtJCawAVTrdsasRpg4ioTCu+Jvisx23trdHlk
KAlPGVrFMstsAlJ+zvWgwUt2RWgLCaURZZPC1+I8NssXV6MHS6++ErZo3g1oPeqEm9j9brPgaxwU
HFYXoLdGLUle8kEvSbvphbdx/dS+0+qLWRIQJa10ORKqDEmKUQWocwcR/FEPll+ZnyMucKtf+Sag
HM3fja6y3Qx2mboSsIfLfcmYaLe/AmZaIQX7w/9g7zyW9DbSdH0vsx4o4M1iFvN7X96QGwRZJJHw
QCIT7urPg1KfGUl9uvvMfkIRFUVJJP+CyczvtcxAkgfDQNIBl5LLt+FAxjnhxtpFfA1NYHtyTwri
ro5VvJ/9ML9z7qtS5fumrClk8wXKyoSjbbNPDdc5hFH2iiM43nGTnxNSf1eG0VVUHaLnE356mY3X
zM6v8ehEB4fu9ZUOvHZtszvZMhS0fve0dodLW2WnT46qXl1Cs9fO6N/n88GlR+IelS7nmJjE+th8
cBptXTsx7CvkjSHv+laaA1tmuFckDlZ90K6a1BoWsHdd51AflHu7uzZacuRH80Y7bbKxEOWz5Jfw
Ayr5X9r5/8v8bi0E8j/mnW8/lfgpi29oJf7IOn/+rt9p5wDrO1Gp9K2RvUT0ucmfN/zs1H/8m/Mb
RK/n4SBFJoPpcBGy/M367jm/kQxj4lR0XApFnMUV/zfS2TMhpMmWiiw6/LBRRu7/hHT+NKr+t1gG
MygKGcIjIghnxkbH/Iv1kTjBDnxV8vj2zrgjwBYFVmE+GhoqrY2KK+Vd0aGaEGbNORu6X5OYXPuI
3Qczw1FU/uzLJR+978JLF+YBbj4SOXw4lIScrT0FDBDXSRNvpwAQrpW7LO/6u6KJ91ZGMfEg22jf
uQqOQxb3VmsfLSu+kpwKyiU4eGuvD3cZqINhWcbeQKfvE2Zzz+szXolr31HI3q6RTk+nbAzVRdIM
ufKleZ6LuN4HSYpVU9ny2fcYr/yI4c4rgtOYjS4JbYRw1om7ilha1hnZ/nMx99s/PAv/LwJ9kRr9
5eriwva8KAh9x0HV+Gf63HSnEFMPIvkpae6L0jKIwfSmzQgR+dgwhxFuhDK7xUpkzGtXZe+2pzXu
MAWIVtTy0GXOt8gqrnY9vI4B3aH//PP5C33/d5+PuFLf82gBQuHw5883uW1dSo5UOLrePLiUk/DY
iKTlnvWYnFSSUPkapcbBy5TLJofYL6dHjNUzedJhc8GI0G06duRTQIXj2Xs3UvnQuIl9KcKC+Ueb
lxxV0LRY3lSw3O9UR/umyb/6Tddv49y/+3wCUAFc5hYITquRlC27+WIK8zgGjd5Oqi1Ps75PEpCK
ppgPTCzzjvxEgFlpHZQDn9uht7rZmQM+WPbEmvrFk+cLay3wt8CYqofZnU1OEekvl2qVW+3JAfOJ
c4VhtO/KAaCgwO+QRP3BiiHPxAxaPwWo9VB6xafPB6QqkbD+84v/KX/7y8X3qW8iGRRtHmmLy835
g3+9SgKTyhTOT2kG3+LFT00eFkc/se6xVY7n3oqildP50cEy510QC1iDdnous+DV8Up3FzXkInZZ
Wa57PyPqypW4JsoxODpZ9RYF5LfSqmntpvlI+9t4G9jQmCTDhFxalKxbpxuQ1JI+Lvu835oGqeb+
rH4kgTXvaz0TVrywuEaaBus5yPelomuZdKd70wuPfjrJY5RW9U250QTrwyQKwE8VWlF3+9TFuQaE
1/NSt/VVJna7R0jwU4xpdq1tN70StPbF1a2/KD8+cFd1+8/OOLSgydVfjDwu5YhYXJyB3235q2ZO
jpG27YNE3brrytLaFkXwIvw5OvjRSFaoV5S4XhJO8ZWZ/osb9Xkj/nijLJN7hH4kdN0QRaH/l7e4
oQ1z5LVN1qIt0rO39AxHzkxpI6XCuosiCohRAzI8nxV4CRTogAIviOjMCHJaRnye6DYhSCq1TqiI
Hoqq6c6LYock/MukCOOK5z0rU39GToGmIV7aTvo8PBdO8tWLuvGWseptWL2tqwP3srYTgnL9xaqr
it47NS1d2LLkXAswoYJiQdCX+Qq7cL+sr2psDwA/AfwAcR7qp/YGvfvnzzLX4+9WEnrZIwv2LqR4
4DPh5Y8P8+C4fWGR07rqaoFuVbjrgFFzhxvsXgvYKBk599DMb1FS3yg5ZAwb6HUNsvBKEzHJJkvs
oO4kZphhmnau+o4Za9/UfnOLx3GxR/bEas0cfowMgVFCI+WZNwElXwekxRmrPDYs4HSVGPBmjm2B
zOFv7iLTeC/M9jxw4j4THETeshc3xzDNhn2aR1iCF0m6C34d593JH4Bd2lai244KeUgxeWaaOcCZ
l1x9E6NfTirmJqwZse3DZ6KWIJ+/Sabz7A3bipz8gz2xeels61tRtS9rUkuD/D2PRo0DRcvD7KmD
csNfBrA62ijLOlrpiNG4JMa8rqyPySSPzA3677VHiL2M52FF/hcO6Jg0FVSQTeN+OBQ4QQgOJAhk
TCLRhIixpnAmMyeA9BiLrjdudBTyFHaexJc7UkzXa2trISxbiWGKtmmC6qBE2XX4THOi4NVY40CJ
tp/hUZ/RXnN+ZR0Yd55MsEf37iMI3CP+5u+JMJ5zwX9JUFEGxE7gyR8FocglGYNQuxsEZe02ymCv
e8QPULv5F6z44uw1/i5aTHO5kbYwUouxJeHvrGzZnUDpvuR2HKOWHX+2sos2gVGwtoFvetm8+fyY
n/0mUNGzHQ/7SYU/zYZ6DS2D/dKxerJbfBZBj0G5t96tILFW0m4F5pbN4HjtSnmDeZ0EBgNHe+sZ
6rsYhye/M+5ghw66hxmhJm9X7EmB119kmjZItw2wnMwENyTHjrGVNTVq9mXmr00FCq0iherLVcm5
NRH+K6xs9eAXiEt8Z5OkvXmbWOLRrJrHIbBOreVNW7fNCVIvEE0EoUtsdRr/KHRx6RXsZtjWh1w5
F18p0rFE/h6Z1s2lCj5OgWBNNE5Zf1y6nZ+0hzgBM5tAAVd9yybnPizoVekodVGTIdfCt/W5iqkp
6QLcOs+WFmrXifh99nv4BTvdoTseq97HNudBlvfHQln+VtGrSMYvQrdQg2U41YZOljPVUAL9s7rX
EXXwiUuAiTEtXpa2OqckY1gIg6Lo1Q28nVuE+WGsig/tRm/5hGI5crOV51Bf/i1LAdhw5z0b+NcK
ZxK/zygoVv9BjtOfczwCmiNtHBfkQhHJ4rvmX5XfFd6SIKjR9cRiSTHlh3EaJeG3eZGFglnwJLuS
zuzxEJUrwnz7g13WUBU8q7suvWSj/q5s79uc1jfbCGNSFjzMFKV9/efLpfXn1LbfP+giqCQEJSKZ
56/nLqx7NaeMpdboIZbEHeZ2ZTzT+YljqkYAqqtsuLggsp1RdZsB/+627v/FxfqLTH75DJxKg4Ad
x2KlQiv/5+OHafmL/GOANpbtUY15f25iYqWiqTuXliduQf0Q5/lL1ctqf/799NDy9hBrnOQEsSMa
r1Pybf3Y884GAUQQ+GiVeulqrKRsO5NfzQfLSe6qGNQnKQewQvqe9nVF2HMjKGCqli+f37Hvdnsv
puOzpPx0Wr70NCGdGlqxUN6Y6cYkLbCCnLmDWjJONgkVLdExd+gfITtDPMJorgiG5fzQBHcFF/Dk
gfAZUYgAC9/sHtzozkdb6TlaPM2Ea+iJ0qR/cVtD868Hagvaejnu+55tLlJjhr0/boNygGYkxoeL
MfvfS9WPq1miCBtG9Kh19ehUyHR6phHlGDulewXARr52a+Vvrc5IeBSUF7TlNRhO84zrsi3ZG40x
v5DCGu7DUTyMcXGgQuYVC6e5DhrxraVVfIW0HuVNYKXRCz5UlGblZEFOgkOoACgLP20+oUDshmLY
ehtBb+iaVqMANdFwl88uBh/tffOlzaGrB61SKYhLYC2qTAYjgiVO04CY0ikSEHkOz1TDWiuAyRPV
n8XW32cjopsEv5DfEU0SDcg8cGsflOl2G79k0dTUDVBj9eom/t1Ypqe+dN4dYPvGxpNoABq62bcm
r9xzoGnYiFP4Kh+2JjHkh+i1A91N94chwW2Zpla+PTLKIVwBZw2gv1gb64hFyensJ9d29lPincCn
cQ4O7AEkwHPNEXqekM/KwDTOYdT96nxK8DKdaj5zdykjagY6T0QbaeEtiouB2+PBP3cuJWR224s9
0abv4xAxQixB2CiivVBD6ZswIbxoBbT7UnFA7bXt9Ns56mbm0l5vZVURJ4xJCqXtbYEKhR9bB/rW
5Vbn72oOfxRW9+F6YEcjTY8nCsDOdOD6JMCuGre3N0lMK5eJSnLy97KI+r22ZkjP+gsfMsD1Y2Pn
+ugIgPMrz7wPOEuIPPH4BNy+OB3Trd+yuQVBfoJmJZoOD6rnbQPKkfoueKBqo9iIlLSDSFsITbLo
5AgDw1/n36evxuR8pRbNPVAsehXO+HXw4DPQX9w4yz5yG75zNqbPFNx9jt0M8948rYuiKrdj5a9R
umUreEk8w7Fr06SG/swNi++1WcW7ZuQ6AkMO+HWjb0Sv7DnP7hNUumz93bGauSG1WzbXaFLXwjAx
65aNwdnaPKelNR/6MrmbtXcMOhTGJHEUl3H2n8ywoW3ElW9azm85tYnUPlG7SAfacwulXhcV0qyy
b4nWQUmV23O2LsrwaugILkJ23pYTRxjN9akmti8riAAheRGxL1WMDjatMb6WBSEa2yHyfvZRkLAX
p9HW7cOvCvxhNTetIixoRUPABMkUMBVREbVJmleMhLxWRfam1OhscRYCS/N6rGdJ/hsP79mh6n32
pu6aGGLHnCHhadEvUWDjnKsBc63t35O1HD66MU5pO7C3Q2WEOM7tG3laA4WBPxxMT+cKlmGbIN5b
c/pBU7OyUduuxOQDyZLi6hANiIO6HXeQ8RcPOYlvwdg4lnVvZ74cVlGOhsjqkenrAby2SYO7YcAB
WLjZc9VAilRkrsHriEPOW7j2cVWsGmsJCrHpATTibRkjsSqbX+biAY9mOr/nSDUPfhHQcO81mFNb
sYvs/hkOHX9w8D4SQDrWZnTuQiJCSpu5tLVPc2ug5zQIdXPD9DQP3ZPIOOYVzZmaGMzt0UBdUVhv
NGGfyCm/93NowIrgh9V5QcLWVzGNey0lFqG5dNZZAtFMK9umqch3ZSleZUn3rS2KBPh3PJfJ8G4Z
mBVD2eQnoWvKDS3qddH45cOipWMLWnuFardyoOMp7xxshqDpq7JtiDhEc76x4EsoRvPoaMkHd5PI
+kaMAnzgaFAhxvQjbP3qmPa2NIfdPBXxVSvvGk8JUucGlB+kL1nnJcRwTKXLpsLXtgoCoAmZVQf3
Nu7YuBB2Iudc/OWG3WYHeDQEhJpXvut3OfJC/CFGygwY3hkBNAknSi415NbG6FE8clfX4JQPLEmU
ihKQQw7cmY2C31YLzsiygl7h+Lw2rTxGrijTLekjvDQJbH1E8sji16pI1tpQ1olrU3Is9l3FmT86
kxt89SL9FdEaP20XPSEMwL+ZRK+Iu9S6T+TlmZFjurFTBZ2469mDkJLY3jatPRCQMXmgdJJrDIe2
CTxa4kbj6s+NR4qxefFAhUio1yQYSGCNLOSAHRqnsfOeyzT7SJDer0JvcnaIRLa4SzhfK+Kiw5FE
PhRuZD0k9aYks+CUzvkvfwjma2uUBKD0dbkfTkPUJo+UVkwHp0X3q0tqsDJQhRlBHDbr0trrrpxW
9LWgGy73jqI8tjPf2ezh9ZYGZmt8slr/qbdoxTTnhuGAeAfP0yMIyNBu41Bw3BWKEZUEURtHWUJe
3yrzk/KQ+/Wr2TLmNKAE1ps3Y30tWsZI2X9T/Yk270gC/FQceNK2tpjorZuZ5Ns4M1B1M/2kAzio
NhqyKxRWT6fBLlvZ0a7U/rPlmGBi+DNvJOo5GN02deFpWjoAzYYKZSEVSl+sksU3GuwHZ4xehq2P
/7RkPTwKMV2ChvemlsR9DAkCl0HC0qajnW26fZAF57jCNCxdcs3mvjgFwrjz0fACSMwYYaQfHlpy
uSdUk2cFXw6n3jwEYvxhwdj67RAfxUhlUUR1wDoT01Z3lFVVovkKweyufae7J6Eo2+vQ/oLz74o4
8BY3sLDU+9AklFC0K2YL2leGV5JJ24OqRYDgM36PPsgm+8kCoLE1TD+D8JeNZ/GgI4BeFcm1HeYo
31JsA3ZeAWvNEfms5UdQsAkX6W4kzHszTIPcj72ErnVKsr+k/z1GjY6/v0SZ6ofuKp6dihxywj+T
OP9Wpvqjj1t1Dalq62d5H/k1bZttxTaOMBpI17lgNNM4FvdMvj9xbJpbLIjlwRCq30So/4YsTXgI
SJRlxT2jwge9tMIBjwGKQUvKO1F754DUn4njEhOkZTyEcrq0o7vtjf4TEUK0FGevofk66sK5mpK1
zlkiQHwEOag7aCABkT77GYmmYiQ/Jt/JSqmD043kQ9edy2Uxh6cReI8tAw1XQyuy1bJAwz5jj8Ei
VQdISypQdBis5lLSR847UFHGFCICQ2AwvMCS9Yd2mrqD30/xKpieWhlThKLojuRwvtM+aGvIXLwW
9ni1unLR4cwPwmnfND7bu6oj9K67n0mCskR3sOcOnUZHIkIPrwfmeI/HJlyPWVPzJp5Ca2n09Iua
HA/zVUw7TqZRgt65awO0+JVYd6VwNwKr8IqiFoxWctzYCdxCGCgOrAUdgKE9beqysICdklenUCOE
IdEixlT/ymwyTZZaoiVONAzmN/o64ApnqiWb8K4NBBhLHdrE4tQAHTMgThHeRQOFmbrlzbGEsSHo
CQuWTO7FMDSnPvUP2eLOslurXxth9Ooh57KIjLiw3ORnckl4K/kVNsb4MhoIo/Ox4Hy1KLM7d0w3
lUF++86MZbitx5JrSphN4o3DI1vJd8snnBidfcQhv0kPdeNM4FPyKwlx2bnW/QzJ3U0nB2qEw3tz
ybqOa2Ik5mnJAJ9aK97YUE/PkdMZB11KxGgIoahpXsd+lgCzBO4VoVcTBMYeF+W7oLXgmre70Suj
YzYVO/qIvva26J/9JHnIx4ckcJ6szjiCpqS7zAghT9vOuycCfOdw3Mi1F6x7o6T1UkHkQlZ98XNy
712n2aVph2Udz4yZVz9MpIssfsU3xxfqkCyUCoBsmrGl1Em61rRpPOpqTHd9TvJfhabbSzmRDUNM
sWVDbn4xtsba9Dxo/i2/wX6yGLxSAUI7kovWhNPvjcRR3oxkkpGaW6HP0R5IVtr12TE2FW1k9tDd
1dgzD+yjP93sJjFZX5FeD5ztxu5aJtNuVt4bOQX2KTXDhybBwRUGlGrbRUOFJh/BQ6OgKuEfXTAY
OBn6LJuti3XuLq94ZEYnrc9qcg9UiRDk5Nbu2tKviZ5gQur0PEzubrSsX0ZUv0SVhxShcjgDqCy5
ePmSjUZH2fcyEPkl76DT09j1d16DodqS3ZV9OdlmHiml2aLUNAQI6ZQuzE736Da+fauG+NF3+/Jg
ixmNyucfGM3EpIxdgFxswQgqFJVat9EBDEmefQRr+xbdosKacKx9+UwPGd7FpA0In2fdDPiR95+8
waSvTVEUt4zckU4Qj5EUU/N7X+GU1W9xYXrrxtQfqSm+ecVPihK+VvS2HaIoP2DJSE7xUphL2iF6
CPZ2kgvuOh60RdkBI16HJgpxw6duhC+5XbTsBMjiJmjEq6eMl6LxMS1UxTN+DONKm5FxLZmuV1Zm
5rs2rCYCShecrQMoHKn/ppnNor5cN4v/pTpbI9wmP7axL4zpu1cP1anzMuvepHSS/YgmtqZlUIx8
fR+rDqwxjq19TNDdTZv0Jw5iQjmdsdbQT0LakBawY46ZH7oCV587qiPHuPbZVtOao/idGzFymyQv
WpLOyhHdd21M4KpurbapYHSzaKw+C4onsKZ7ZCvDmNk+RiHxjALP3VYpm5Qk/Gk9QYDpaEvxAkDm
bHR7Vspf5jxdFBlT6DjVeDcEnEA1RIbNLt/5nC3ndNh3ZAWr3NfPMqHtkRiHs9E2+tyBWSFHwfCV
Crx5GQITmaAecVTjEMJhkLGKsey1jpk+Z6ceiRnJ0KennSYiXL5GzlDcF13bvY5LU7BTvi0/RGUb
432P3EX1Mnie+zk9Ts342C7gd+E1BGN5M9ty4E2ADsTsSaEubQ94kjHnkCuA4auke2SLHtQ4JGb5
03ReBxGMl2TNLZg2UDPR9hNARuUD9l0P0Yp+mYZ2TX45E5c0zuqWuVmNV0qAUStBvbQRIBOZKuaX
QnfbkPw9h2ipfdDPwYY+pUOT4/IlmJpyMiPYBmGDY0H75razaf/Rj7xniNBqYRSrZGqiba4Y/mna
uHYggpvPohm2aNzH46meeWAa07/Iejgx7FVXxtkmdVlWibOmJ64an6cOHQKZ5Re36IK1UYa8QA7V
C00VDUcdtNcA0+x95RJCTtlet8s4oahoMpc+UpMdMdQ7RWjOVVAEfS00FjWtFKfEwXhrXWJVsriA
nAM1nVRW3jmuWxC/zGjVezEiTMc9lTXAUO9Sf97VU7ebgdUd8up1eqPw+tcgBIJVhXh+iMUvYQv/
0Mf2zfqsqk1iC23lYlSqWoY0SR16X7rNZXCGZMObcSTe1nlxlELL2ba7dubPr4vIfI+YDzLP0sxf
af0YBTU7M4LwR/idkkSb4OC6abxvZJk8TRmLX4Ed1HTd6ZuqLGZA5NvckPLmCLCgXInqFSpMb+Is
fJfwMMdGtPpITDWWkqw1N63ryoM5Z9RGzeNbIQkIUwMGFmNqykPVFPl91NPzTkPubkjq6WvXhNc0
n8Znp2cW8bS7bdssPDax3V06227Yik6utI1ns3UY2ybzi0nD4Zb0d+JKoZewjDB5JwNJm+0r9Iy1
Hbi8LObBd2oGT61P2UjcgOuVAYeP5rOGt1dfkgTlfIOQGYdbyZ8StOyFEca8nkUeJSZ6dW+qXgI3
U0dSfQEeE6gm05YKSWJ0ieu+Ps/mS6OJ9fOGiWHOeisT8zHnB4gEzb8yx0GeLvmZWW2sSdWL1gHt
maSruTujrpojGYCoEcp6O+fQYkvzSQoytqUdUiz7sYzGfTUKf61EezKVPn0+8SqKC1gJzCgVbjEQ
7/7NjdGw5W1J0q2Hs0BROLOyAuhDWQbZTo7gXOlEMNmEDybsESErIADl9ahA0YPsKP1sdqpGmlqg
vifnpL0b2nA4t277ES4VDXl0tGd2QTOQ8vD5Eo4TEUTcE7E3Zj7WOO9QYPhEaAXvn3VJvklE13wi
EfaxI/MP9f/U31tB/V1P0QthPBUruU2TirQvwioMANgF/GyHg+mkK6OChWFinM04vFC6Qt2FC4Dk
0CWm648+YIrSVSrORHwOSwNSveA2YeZt3NK4UDvOSd+zzDUrDQ54rR7semD5nrhsnx2sfakSJKsX
3+9n+HIawkNk/FsPp+Et+cwvWbi0MYSDRJBN5HxTn52xRoFejdMOv8SpoqZvVTYdNRUdqCwQdbEv
MWuf23jAwY+cIO5xSsZx2NJcxN0OEX9aAEUAj1oB6OM3wPPkVVaJDFvIixtwd5qKZFXTIjhWPPS1
K3aT3x2NWs7HZMS2pDVYSTtOPRkzV8NqgqvlWF9A4mK2dgQd67Yx83WtRXIdBvLEYNnatU92Np3h
BtKDd2oi5Z0KErKZqpfKTskhr+ObP/EGqbrbVoBO5+HgWOW0GTwmpWkhB4fhq7E86MSo3tLFZYTA
dVy3QXSfOPa4GR3Fak285CNnyxwLUjxdyuTKjsx8O9uQHJU9Hkv0lNk89pDA2JTNtnd3tY/aRLoP
Bj54qGx5IJiAevDRwrgcTviyTBg5DBBCRo+ZyQdInXlt+rV1ylvKE2fZJ+veTrNTqDHyDJhqAuH8
AGIIlriw0ySZg+e0ApKheB5OE7GuC7jgGFeAJ2xGtVdzaDW+tgthO7rVaypiojJayeFpjPOdbgri
sXAUbOauoltrIfyUGZGzJiMeLwF2HzEhiXL6oWuEWKXE2+baZD70yP6NmMUjLhR6oCb6cOmzPjvN
VYWNfWx640NVPhS5epnqxH/0zfgFiVJ7izKsh6OJmHnKXIYjiXDGbr2dYMhC3JoBunhZ9aBapGUZ
bvlOsuBi+tn1YrTRooiXLm0qICx4fz1Z724+7wkoy49x7oRnkrrtlYjaF44bRIMACgPFbD1qrLqp
vvb8PV3ugfmZKG4xgZQNZ6xhwHRMUdSwc3BaXD+/JKZZbsAW8a30GQ9O5p+hv987iLirpFc7PWdx
fmdhBthJe+lBn+J3ayAczA/DDtjN+5iBL1YkUK+UtjlEQNmRpV54B4zFtFT3nA8h8jnMhDZDJoG0
ejhNupuvhnCe0ti3D1PKOpzykwaoPJlXZ4y7DmZIoyYogU88BDwrvBhIb2wqmswxuLJDPuWsEzwz
OjxagzPdPLP95nbZtJm1FYJVYNuMx2GdIZaPTcZRr0GCqiZRnjEXjHtP2bcg8fkb5tRdF0Jl22om
mI1VYBEsz+9xbj/IOLg2VSnPpvLVfRAT5yA78UWaqAccckgOKIM+vMRBJTxm32388UvUwFbMKrrl
aAAKXMuRbL/kRvHKTBrin45cZrJ1ZJVIZsPoTPSS3CAYj1ejjwqiJRxpN5SCmj722XfHYW13HeOt
9ObnqcjdleWNJEf0ACJ0dpIZ3FrPT0OTUEc+dkdHkuyXjUa1qeblQJz2Jwl6ei0V86QuDmXdh2vZ
+91+jH8hyi5fZnv+UdQp5kgLmOIzZCcJd3M3JCtCbw5WTtYFS4lCH4JaE/cZbsJTVbX9qdcT1aUh
XctW9GOKQlQMnIQ2qhmza+LaVNhY7TOxNJwQXZ9nxxveLLx2u9Idj8WciU2fErlpIE6fkCJecQv1
6xrnyJPrGcNOoErctC3LVY5QXqTvKnGoOAirYpVy3TdnLllF12KjSXDAGB1SgSfyQ5izB8qxO0jH
HE+j6F5kFfd7UYfzeXaepM95wQ+l3rdTk5yHukYDH/Ou2ZC2C122bVPHJgQ/aO9bFU7MmuOb9uy7
op9ek27cWiFHX6FetZ3eFHUQ+ygYt8GQP6YpJjzpLl0JwHGr8JCRlY9EUEzrfvhWYcBYtxb7iI+J
MFfVYwOStemHqIBSjMq1Oy5+r7z6qnCBwSIytLkOcEwwxujE24/FWYJb7Q7X7K4PgvMUe98rHo71
8mEyDndRQbKBS1JQwuGLQNLoqXTiJ6l8fFVy5Yy09YTaGa+trt4w3d+NszvukZfi1hBRc7A1RQl2
Gk9k0povBPrIJ4Jrbnpp9lxOud1V17pZ534jEYgG+SE28mTrsjqiG0IVlOn2V9H2xa4Ui1cw1lQq
iAszXHxLpDJWFhD+MCT5yVLzR1OSLlApAMZOJLc+Be4RuHBk0n2tB4BCqv/MPPimUu+9Esd2yMO9
GNF/qRaXWeubt1ziTs5s3Nfd9JH4sA1ZWb+4PQNVW/UP0ZAkR0IUbrR60Y0Qh7u0cujfEwRKNBQK
2ct40r9Kron2OPINKE7kGDyVMn73OxtLvIjg1Yf0w1DJUwA4tGrzsNqppZE6mO9r04Wc1XQ0O7XD
GQvYaOwyXLcm+zIIsth1XV1vOPcSzTKwLtZxFTyA365l6NwbLXsBp8mAEwbv1hwuZTg13p3O5gzC
0DvZIDH8gDGZbppw6yUoONB41ZKzQNL173xTD0wxHp6A6gsiwXu3ExUBt1CYtbUfvPGI8+8Qdbeu
TK/d4z50BoQ8031VjSeRCOr+TuOlMDA50hl8N/fTNzu33lLyg9yCJJ1QXxQmbHP+5YpunxvZszPn
z22C2/bfTReEtC19RuuE1pERzLhp/KfIqU9DkT1nEIV24d00FqfftYb/m+72LzrmEB7/Y5H9fxbJ
T5n+KdaN//93eb1l/RYFkedGnKzQHtJg/X/l9Ub4G9msIRJ3rK0kNoPw/pe+3gl+I+QtQPHs20jw
P/Pe/qavp3UOrb4JVMNKTyJcaP1P9PXoPpDq/1FjjfifPz/kr8JX5nrgCn+WhLQN/8yNAHNNfgBk
kFtQPZbB4icpNSbCoi1uyMjgPPV4sSqI6GqQ+E4zC1rHJ7sSCQt5FdOy40/Wmrqg+JLkT6Qxob5N
xvqWNM5OC684dwFZZSYeW6xp9c0ai/hIqEh1QyyNwFKzLnSxSm8haRV5QB+dOZcDS3K7zYj4OXP9
fogJTW7ottHVjBN5ELL+mukGTxK6Rductzj7i3VKivDNsukSMxz0awSVVHsrF/mNoPJ94RGpr8xy
11vNcC6jcleYRXNLJpq5k8g6kUSaX3X0VgCrBzE0UeZN8w6gcVpNFa1LgmjjndVzhBG6TG7m4B/p
Hj4uOClofzPcBPDSul7AvLSWy0L/koxZcWT2vZHmDdRD36MsW1AbFIq3zy8hrWQ3fEzEfSGd28W2
fQU+MY6I37UNjUt36jBjsC39/pdIguSAI7K+lW1Q3z6/Q78M3pEicQntZZyauUgZ+Ble5uVSiEr6
/GdFgpOJbl80tbHFBJ/fZPASJ316dQo3vX1eejyIzdZi4F0XeYf80EGy7anev9pN8bcvn7+kt3o1
5ml+Mck4ujjiBYrOuLY20RKsqSCBjUdE5ee/JNvDuLoxU22bWjix5vI2TgCredmjLew699Rb+TEN
VMA52Amun99Zy3eL/WwkSW0bYTVYMXgY16kKGTSW7z6/UBw0w6v+H6bOa7d5ZG26V0SAOZwqJ0ty
ln1CzJtINslmZjd59f+iNz7gPxFsz+w9tkKHp6pWqY1bYzPtyXrRQVHX8VM0FH+E4ScHB0vrkcu8
lTz//IHY2W1QIqiChRXFoA14+PkK0w/pdCc5//y+8/LGmRsnJ8RrM56iUpW6Vj/v4J0s3yf8fYcW
xMvaKeR/Qwsr0GASuh45YRP0GzC/eyg+FFM1m76NrVM/MAeqHKe/hRZhEhMyzaL+4k8gNLWqjT77
T7TdDe1uYXlxEnXKLl0xLz2nhBS2prDSk+n7tIqoPnod+swFn6DKJz9L5Am8Uwz+e1QnDHLvDfPg
TSnd8rPPnb9+7Y9/DfePSDzGRQ5GeSkA6qhA/kppT19h+lbbCAofOcFIE3Tzxhcw97iWZOM+SV/7
wIG44WOvUEeLvC90LJwSFL0mr2SrgaP4sf6S2YsxAmf6CWCj+YO34e9Ijfguyij/5pCNOlxGNdYp
QERoO2AhBit/YiiWnuZpGMk3c47hLHvLlgkYjuXmWRn2U4I7CxJbVP2OSpiIGlupFMlqiPuXTLIl
Nqi5rsuViphCcEMTcvcwKhGY8vjgR6XPrRRKwSTM7NhFHupzQqwvE031CwLxlvVN/usrFBCZfKYe
0W6I/fNaEwp/nuLFnu2a9VotP8P/R8dvw50qN/J/tYMc6egxuMQz0z/8CMGB4t5qZ9d4dNHOX8cB
gS6fv0NPhv9kMr1qm/xphM6jE7pumBIadyDZqIBSbiH8zNfMHeoNE5ffmR1PEFACAEwsYsh3lXx3
DMZEIeXJrwSms1UKoB+PX/vPLlIITnPzSDi+csYUvwqHF0o6rgYISasRZzffwmhSeqciA5pdl9G0
tYrsXyrMdTbxXkBm/J2VtUbGje8tht2jTFH8DBmfMdHOj36gorEOA/+CSowcfcGiam6GyZ6+J11v
sPAUH6Po6OidlwVM+89W1FfHpE/vYsbWIGtSw4FZfkgRJ9sUfsYFs88ruIjyTsP8bfJM71B4y3Jj
YS2HwTPAr3jr5/grWq58cdrfMX2nz6E3PiHg0ghkqq+5eZYK8H+VQoqodeE9hHifg1+ZYXrvXdx4
F6CM5kA2o+LM9TCFCbZyvsuJkE9IbzQFdSyIGzUnzoMUirmjVve70uCWCz40fVm/zrPLBWwsNtzq
xFlKrh5mxHeUVG4jJ8iYHomU45lIt22RDA+aCZhja+U/hZls3y3l8Wp2BXRPG341DUhH6DM+vzC/
TuQOTN0x6kyTEz7p0U/24SKJ9LY4BEXUbesCz0FlZ0jWApaaK8oJK3pibdPUDB9W0f4pFU5GE5vN
zo5CmASlfP35YzhKpzzn4k4RKtG0oNcMLKYPR0UV/Y0iJKLCXXIyqvdc19bDDLCwqAb/IA5E6zHm
5ktUAHX0jPBC9ArDBDRJjGh8DClzqS/AfZ/Y/Yhwjv6wdkbMllSEGJ8+Kl+N8Y0PccF2O3XjhbMx
LlY7TN5Dz9tZOfN1npjoPPvBhAJ5rcKx2kOtY1AaDfFRCt/cqCVhkQRM9PAnzasAR8HTbPv2ze7S
F7NlvfRNdQ1zGFCQlvQxT/ntDE1LRF1PDy9hGlsJRB7QDB1ORqMCuowXL0/9RxvGYMAWW2trzcS1
8/6BjEWeH0fzVZrBuFdhPW4ye9o3SyojKueIWoMKK8j43vy8apX6zUW/5k5aM74VoTom7Qz/IBmf
CcK9+e1g7+ltcrZ298u1woK5Y/nXadPhPE76KUxs9yUzvZtg6XrYAY4Ix5Rv2oEjSOf59NBO+S6n
dnzmE3NIh9Z5CmT2PiFMPBzVyX2NrLeLTSKEqrASuALef3E3qyV5X78wIbw3Uf4Pz0RwyEX6HbXJ
HxP9eZsia25Me/g7lYN6dueD3RnffaBwduCvhhzVzM/5OC497+uf35oRRr9vgYRE4UBffVbYDyoQ
/mt96dwjgZMLT+E1ytq73yXtYzYUYcmS6DPzWuZSkR18hsUMRaNpCRUV5aPSIVfm6o/Z88tyzMP6
xr9oYcvAZ9Qx8MOiB8+kevTgEraUeju7uHN29fLpSaPS3dTk2/PSDFam5I8LprZ4blT/UXFBzaLm
027ndnne4cplZUXqPoEkAnUDY0vLSVCzn5Z1Xhyj+ERmPX3MdioXMwPeyirLHhj5jI2eyg9dQiRE
NiDyHvI+EV307kSAbWT1MTIPREetyo0EYeOWOFvlkFMbExoxn5zJ2v78P6djjOU2FX9Sy7L3VVwb
7zZv2lgkmpQP435dQ6iZUQRcv3E/S+qFoenR+qU97yQNe1xWMWmOxWeGZDP7Q3OsYPuxA6bFIxYA
XCx+T7Mz/QP3xPJSpR1FAxOxKb+WLy2H5nXucvrQ8fRvZth8ibERg4QKjA2XR1wvabnPaBJ4Y8b1
GiYOl3SjtPfOyHZRyv7SA0X9VIgyG4OddxVKGiNU1Y1ri8nmmdIeCxpsGp1LQKjVIkI5xL8xdH8Y
6syoSzx1DgNMQZ5J5JhhtEuEirxQuCnN7Fy4ablryEu+O868wXexDzipvhq4Ce8UjH6BwaXDuqwa
gvUsAHnE4Nuqm/LR2lDSq5Q9kk0xOgeao4CLPcdIR54Vf5hPblTGa923WDXqzjp5dPRsYqNE3YmF
v7cFxyX2xr2Xx/GrNpB+JT5CrET9t+Aq/Rgzp6PiCQwpfuxdSpzuzTTqceV1fAZTyBNMENcqt91z
RIBwPZdc6KMpoduOpeezYRdDaQqgJESvMaOmj5T12dVivonWlNggxvXoRR9BGTs4xrgIOYzi187y
alkZWMR8Bv7EVEogWjvlyR67YIWpdLqMFAfixXFe2KdZl0fzlGQsOo3FsdJzpXfiDTKvfTsaP/nE
83Ry9YiGqaCwZXltDPuv67f5TUMitZuPzn6DzGd+skpu7ayPjpFp4ghdthBmMuwJBaebUmgs9IxH
d7Y5YaidoruHHIawmmdXqqaNsPmcpm0yhOqCTE7hA5vmtYA8gQ3fKuB0sRDMVA/vzY5Udd5SfhPh
G9nQVEAPnIioJLfabTZ20LCxcK4iwqWXNrBpOGTHjFX4mTu1y0nf/AtHi2mYfqb/CHKar699Z/zu
aLO+eU3zyxoQFio3H56mgUluwEd8ZZlevh1jv9ta6GqHYSJqIGw4M0itoFfs0cbohkEqgZ6UsLA0
tp2/p8K6CG9Mz8p1/1og0A+e4cBKnQcyXI4rdmAdi3VX9FROFRTElt96cIil1lQdQZpGOTf5N7un
JnDql3SSFybg6qkfISQ3zu+w6+WnLJvnxEMpdeaM0EKZfKddT9WP4k1Z1/RIMpQeyL7CxzFn/4Ni
iukI9RkjSs4LrQbaUYMY/qNL9zvkEwKH36WRl+vCz3Ff1/qRYRRXf5O2NACY8YC54NuXsXGBwQQm
xAnNw0T4cWsinG9razJewaiEF2u2/rON2HituH/t6fX8ZcMP2acdPJQqseqtyJC04ZycIyMD4Tw2
m0I47cbh9doAf0lPog6u5uD+Iw6gt9w84hP+6U3R2TMS64RpvWcndNXeqbqzndaX2sUcXFdl9h/b
17cgMPWS4WE4F/l4m/22XcmOzIi0FtOr6b6bTl3sc9PcZ46jtov09u3VM4dTs73mYf5NLMnkip7B
LqK+be303SMfzRlk7woLW9TkrzrXzU24KDo1TKZqBKnnDxRwOnnzXloJY/paPXku5jJYx4abtOem
amBGkhdKZVWuLfyuAIoGzMrWJYsqva57BCqR1liNsoPIcQEHcptCiwmgWpEg1y99Ci3JMyY8Flge
qJllJxrfbK4i958HsgEUzVhuuM5awjEZVXg3pcNoR5UlDk+q4faexJUdzUX+YjY6f/FcADm5kIqX
sQYaEDr4C1owey2fdfHOnxuLycUd7gXPtWEdiFr80V5EqIVDTBwg+IV+Zq+6gfyD02B7c8MRFaax
qmMzmTRX4D2CtLDulHMuG43iMrrcj3xGBT4k2t5+lzH1qL0a5qM3hJ+q7OuLJH8KpjcYN1XbFRcH
1HrYUFzSWWSxGYiBxGNwXIMFgjB1JT9U3WucBL0vowNDLz6Qy+tJOfPWnAL9EVbwGuuWRoG0WbiJ
RBNejUadzbLBV9Ni+W6sYtgD2NYYHeqvXa+YMtPuEYLoYtQ8aaPakhfsXYEbMKOdMU2x0PVTY2BY
+78HMisbbuRqb/o4ZowpvvFXRNuSDwU8ljTYWF65ovWt3buBmrBO+BrRZB+7wChNHDMoMeLJUeaf
ovVhTo3bQYLn1IeWcPdLZOLbHGGszlUm9tzvymI1ZrgMFpj4/x665as8wfdvl521nqpuOPb1Adk5
ltnrWHvlpsjaawYbzevfAq6hJ3voRbEqIeuQPJP1ySQtuteNv+0Y0sUBNdqxGpBwFN6M2W9OfbZc
MAvn3Hog77Lko9EB5XqZPoWduMStHEhpcgECPWRXTfiV5SuBT5ZLQf1wNKvqEnvZioByRDFm/V7P
mL/NiDVzEoCFzf5vEOe0BIWWeYG7eAMgtEzPUFNVnrc4KUHI9lC+2d1q66JmIkFpXvyZe1SjAvbh
a0Pxzd60Q6R8G2J646DuWs4bx4Ita5D5u+zAtLF/KHplrL8+1jbS5PrdGTPurmE8vXjF8DxkkDob
+ykFHfoxizBdgUdz3oyppbXdUBOyHmtTweem7wkOyMD+loi9b4X0z0NcVbTbsE8MdOlRagqONrEU
RNJajtx/zWiLnIJXmQwqIcCL3XvN2Q3FJ9gfYgGW2T4VsdVe5iAuaTS0qYst8ott6iWalvXPUyW/
Sqat78ZAMiakwMF1LXHB11FtW1cqjC3genkRXMN7z63QuE3p3xHNJR7a4Tf3o/+iqNNvuBfDXYsG
qPJKHbFfttTyoFW1MSkMK++M1ZzI4jr181Ut1wJ3mPsVlgWqchhKrsfJ9DcMIBpGLFawc3oXCThq
1SFqmASYmX1ulLB2VZS+KI7Fg6BdQTfZiaYRuWeFD1dYuK2tiNVnXUO1N03nUoxBsjdc03zxmvZU
mgn4Vc3nvk+T0xj6v+EtzPuRE2E4y/BVKPQVp8AEH3TRTkssgstAR1UiRgyWB1yczrXKO/wMbQtA
y/N/k5e375TyGqSasmc++9l6RHTkdBD+xdTA0YNBw3tOhreQ51Ew3SEx05Hg6qqXHtEeZd55EjRt
QQ0p4dRaDs2GU/3UTUi4LXd+SzKM9PyXvsjtl9p3zkFHQbuoi93UhYv6NzlnzGKXUdl/kjQYXwrs
6klmB4e+DwCLp2hoVsGMMzaGV12qzyDGUhXoHZf3fhOYIbPYxDu4LW7AsISlXkQUi6pIcI32Koay
US5ocKq9+1QY5T2P8/ekKsRmjJE8PfDSmkuZlzfzTXnsNpaiWFyXu8lW8Y1j61+OoZBrPXK/dDOe
dSl9UKHEVnP0QELjyrukTqDfU1lvHS84ZMYkb1E/b4Ji1ke38EGe2uUVj9MbWRWiULX8KrS/S9O6
vTe4NWHNaLEZwuTo9l15hZVVkEwKrF09AamJGrklPetvmyB/cVunOPt+cZzrALM3fhgiScYHm2lw
zVr1aufQNUKFAXHCOCo65r9W/0Rj5qc7DxhZeOOBZ0wOuIAfrN4fwP1NwHlVvbF6S63hFn6wB8fY
74KT6GrnDqJ3w4lGngcm5czkoFotRbduR97SLKJXxrRPQcjbgR37d7CENya3N+BXjOVTXP+RATpG
WxXWhvKQfmuWiVzLJhn3Zv9bzIBZmRMbmDYZ6xiox7nn3PkJk3azPBfxnXwLSnlmcLBLHXxFJoXL
PaTGwq02yX+6AY4yMpeipvzcNHbzmgmYdQ7k3s7KjFM0cyBxpDh4zsXgdH/oWgsp1ybgnrjfQ9Dv
Rx1mu6EIXSbUmnbesNUHOjj/+hwzEiXI2RP+d4K/GRDaXZnhmMwhEjLsFAmIPX4lx2WND4akXsNZ
cfc6iqer0dnxyqeu0u3scaG0fBL8eA3DabochUX5NcfPbuPIwX7u9DFSTnrgJxxwPDlRlHLzVAhT
3A7fzdyagMplXN2KMrrVzq8+iPtbV9MOjRBcw6WYr15dpK+N7Ti3sKq2jl6QOTmogIwV+VYAk779
fOXWtb3B+nKLWrdeiTiYnngNy03dQcOvaI08zVERn3RSULPqh/O2udpYtm86MtaVxFcwhmW1spbI
gdsZw/8eQh/tPUxAtPJXYhMqRbX3huaeu/Ejw8Xe2r87rny7xnSNs921ycVW8P6Dpsk2Nk/kua2W
DpBmJp6o/pk0XdwIV5Twj1SxY86SnSFkfQAQD/f5UGGXIbPZZOeSt5sVQZ/12BLZFpUXfPCUettw
hknVIkn41G9h95DPWTaBogxKAl/MYk5xkb3C6l/jkAe23SYnSiqqQ4GcthIWcV0ycvo05ItcHP7f
V0wSpn1pEMyLjPCqoelfZSW3LTCqy8+Piopjal9Pp6prhx2ztuexgDlPPvDs187RRrcD7D+gRjVR
xiK62JuXb8OUA9M84/WPA5dvl4eff5AKTE00+uhdYKzDfKiv8FwmHL5LUCgXJudfFHOifOIjVll4
FtMHcwIcR2maf7hGSz0qRY9tupCkOot/3JwUr3LNDfxt7nJSbIGZkcrMyrvlyxtprf7AXGAL4Yt3
IaD4j4Qh3MEFxbNJl29tKCj7XkFxnPHXs1wK+y2uBLbP7O9M1wTaf2B/OHw+95WBk7NlJ7v3tX8q
av2KWyQkxU7/SvyC8+9Xp93kE8vuQ6LEr+hs3PUFfP6iiXwKbtzhDDlvKwyLmb+XXCyL02nTSG4U
/bnrjA86GRhEWvJtdh2ml8CA76OcFdnsrHlqSYMdMpPTpc/SILykPINL3lij61+Udg+BWwcr5S/4
7ukfwYlkDersneuYz99t/UI+zI69rw5hzAbJ0e0rMQU9K1ZKbiiEsWnX3l+1BOAhINDjC9mHGYwB
xxB8qqZneZU0bnlIIWiOA6F6CoH3Q0yMV6Z4jMPgK6MTIe2ZPqau5DKKi7T7sF2gsPTPFMdKpsy4
IcDsMUACZqr6FCcDhZOOZ+7cCiZXMM+ceEV/AheZHJWVQmL8sPmDbzrIf9c5BiuInpys0bOokrj5
gk6GPggLEjGfiRR7EPjlyRz890G4zu3nwQoyLoTVnW34WM7TtLG0Y9+qyp13HVecFVZPr6GWQ1K6
oyvfO9hRWV6B6jBiMvELYoG4NO6470Sn9zB9FqzjpK5VVaO8GGRHCzy8ox6HYxI0r06Q2jfmYNb/
HkhYjzu7tVsOUc2mphvVX/y+NrocsPTIlztf2F+ir/qVp+b8hqohd/jJme/QrHCWUfDiAnhhdE6b
dXaOyW/cREFmX4T2AR/liUzKtefgQ+yyDYAirEQXhDcwjfL+89CkccwL5Zobl/bUM5eei1n36b6D
J0IeozVvVZF/Jg1k6p/vfh5qbZs36gBXI2NrmsFwmFraPCcpRYPKwboKY3Snu5mBJP/FPod+3NSW
hjXb6BvlxP5TJRf20lxuZc7tiK7c9g47oL0bZm1cVcaE3a2atVe5zi7NEPvtrgPmoM0nT5WgsVx5
L7S+Zkk97ZkrYYihGGjVDqHHzWmyzxkABdOYvLsDHxqiaFgTXoq9e61J6YLWtLfST9urpRKTKpZt
NeWUyo3BY6pskP95//8//PwslyRok8yyT3YvODVMxXMeWukLPqc7VeztY1DhMyqv3qCgY1hKuniD
EhJyIfXlAxwP4ZtA9lc84uo9oDjMNamOJGteOgWt1aFINmFgMb4PE8KzwopPFifNR9i5IOOE8Z6Z
Q3MQRv0riRbMsq/FI3FAFXtRZeLmMvg20J+uL9w751rxyuRnUd/OgdniS52y5igCx9pEQ5A+jFA2
VF5qZovLt7P37XE6PjU9drQGAuc1DPlvDM6UPOiILHd5PcOdIhf+wP34m4yDd1MJ1yXSev6JdwZp
sDT+HHThnAhd4kxDW/lsorYm51cER3CN6j452SXxZI7JdzwFY4vpVeI4gXQV208mc+hN0haUWEY+
etzUYVxjwlF1mTzRcZwgTC1fFkYjT3E5nwPkldeWbPEeM196SDsVvBu2vNWlUews23ePTqMgQ9t0
xXmzts+C4/Km1un4q10eGmYG61IvYAPDgVA2Nfc65m5t8cT+IjfzZETJ+AHjetqr3ioPXlIUW+1x
+rKEGk6J7w4nEgi0PlVusgtla19DbX/qsDTfUcv689y7R52l7xjU5/eYAcNNCff55zuzG9Nj2Abd
Kmo4ddRySo+WW3BYhhlItAHbgnJJCvkMKdo+MjgLQoQGdZE/BaPVHsQQ9WSHg3pjupNN+6kZzYiZ
rgvEUbonEOCElSsub+AGbz+3YIJqj6DF3ZdmgDNyrLUjQbrTOHny7nQUodCVuA1wVn+0Fdj1sDb1
jSNDQ7ln+V+KoXuc3fgN6dPYZKN1qvNkJLJbqA33MKBlDPKwUbItQnjgCfXfYKzoi3C917otXNII
3T+/xiTCBqLXpluZDHl8ymowc7fjRz7tpdGKC0cKBhdT/buKC++C0G4QGe5eW8qVnRCPa1i8IUtm
ANkpvsqtO7dSY1thdCWaVv6pBfhs7bE0dkQyJwJwG8cWQGKTAmAQDGLG4urAJWHx4bYW2HP/vYXP
tLJVW2ynvP8TMQhnuC3Dc2qD/qhhSORJfgladmXfC1GmWgPSPyYKH04ub54FdR2aO9jbk5Oaz27a
U61jta9kOuyNRlDfjmQzL9pWHV31BJdkoSwU8nKF+So8cA2u12GKzg9BHkTP8jCB+z2aQ4kliFzZ
UFW/5n6kUMFnUdKu+4HQPm4ViqdhWr+CkKXMDlJYP0V/skTxq6ls60S4xrlLJT+TyCEIO7qXPpz5
wOJrygNqZGoj+U1MJaAT6anyS4otpJFj5M1n7jy4M0p3hmCIfTvyaU4EF8l9YjHrwOyjW7FQ+pIH
HjZpJgetXiT/Qn2PBW0LVAhhbiFfHtKato7xIyGzbYfCE//FMLOkqJ1XWlq/gLjNJ7sOPpJPwDNH
QpL2QvvAom8ETKUF6sIk64PfJyd8VizsMBN9dhFsvTt35PlP7P4Ptt35Pj4A/ObKUPxPAXhNSu0q
Pp/b0qKORlEoWAInDloGclCVOwLB+NHNUr2aPsJulDNl5Ia/orjtolLnTTcQ4qjUiggqwgvG9Bhs
0CfYmGk+3QTulJ+4L1BzwHrnOeWqbTjnW7k8mL6HoZbr5TYtwde0bnZojBluCiCLbVbk3NsaaW4j
CMWbIRLcntLR5o3nXwPB0DYfuuyFTtUt40vWqCRMdvkEr0325T1DDFmPA/0AJp0hgZk626Yp/uXb
oAPpD4miWzNeZzxUUN7hVvMaO1iIFRStjg8mMc9Ehho3DU03GX3OjEmnLxLJDpBa9IWG418xMqjy
UswiunpwbgtJupfUVj5n+JteqsQu1r2VIgu1v/ssaY74hpCQRGluZjdl9uon54ynbbCyXT6+UJI4
7BCDGPyzBY0JvAppMiiaKfuDOgfNW17C1HruOpTVUPnDsav7O0BbJlNi8gGDdMt9IaBIVL7jFbLP
Zuwz3ZPxs++8TQHaZQvRbEclXLVtHAQddDvjGtvFxqCFy2A0FtRUG1d9eOmbVO50EjNBn8y1YH1e
U5qxBo8E5dxroc/10cXIZU9NKoRvtkS7cexny5nbq+eVL4tnO4ZLXif3BvjMKeOWtZlxOIAZr5yT
I5uvAll/F9Z09TTtWhuehQnAwQwO/j3SyXs+dYoYe/yvVkSomCZHTLfC8uinhd6WsH4GWeJHbzGc
AHZxUV3XVkutxzjG2T7DQ7Mj7P+rNqYHjWszDVsCpE2eoEAP5jGKnHNeO7SmSy7fc9RWm0DzRvV4
1ZmbFtshefWVA+PDsrE0OjSC1KQUP9Q4rtBhgM8aIr6XZA0WgwxxtZaLFHyF3aRNMgqT2Jk2EcG2
400rR0w3PiGeTKS7wBmTFUlR81B0BuQ+yYG4zK4Om8TJnjOo+JG5K1S3n9T0lVV9eSu8BYaDocJk
zlWL/yzXTS/I/xD5OtyGsU+cdsq69mT5f7PJcy+8azc2vqB9AycAkQRPEzQn8I6ms7NY9jYeGYFd
mNlYpcvgPZm77kSzzAduSa4oXH9L0e/jKUK+YtrgMI4ZG+MrDDO8oqP8XfIZWo3p/OL13mvKX+yX
9RvL+1OpCcaW9q1Ps+qlZSWYaiC79BeWvAt22qGPwNU5rm4o1atqUFewmDZMfZpy5Zi/0oaT1baF
OIi333L/1Y0dnUqqwrYRbkKrSOg0VaC0qpkhjd/RAmEz7MV4224KZ8DeiUa1x5EKIOMcznj2+urJ
DzOus1ZWHTO7++hySuz9hiRg2ow7t1F77iJUC8iBIGlgWDuYNv22s/t6ZXj/FczK6V2dJtyi2uxA
m7C7Q/WIz2Oirl5IirhlL5Rteh1Y8RnutavEXgaAgfenNc1L2oWfxRTETH7ybBWrU+ZHzNkBqoLr
V9NFpCG//zAjijbf7WhsDKeWGz/pnvtsKrdl6DJTn1yO/ZazavOoPMSaa5P0rKPosezHBciv0V5y
4PM1SoeUhacW+9hmZMMTa+Z5s60puhR098EFGCbmQP307ueAxpQ+VM6SJ7nDiVFnkLe3ps+ctYlO
Rf7QW6muPwBnxcuXGO53hQRSGWa5HLVAIDoE5HOb/cBhh+V3DD56Cpinjte6CQ2uGykqN0dWS2T0
Gzjy2uJlxMcg1m7UhAR/i0MMeroeyz8iCi7tLE/RNBxqvJIbkQjckN0LJWvZrvHF15SVL13ekBPD
/184nHMSyVESx78FIMj87TNPzcPo5vjNJU0KVJhiLxt1wUmLllsV63IqLlP44dDAsYb8+XfeLY/J
OIzMh6x0bSSgI4o62QvbMGl9y9KtQ75tKPXWLeEo+ZV3MyAnGOYlacprGivQmzzBoctFyyvEtx/b
y0StfZkBZ9F/4G09y5IXBpKqmhjyG2a+pUT5m+G5Xic6w05aIe6b5HIsk8YG4cTHJsZkXYtmZTYt
JUN2XnPUUuS7DQ/ID4sujUHDk5a82TsahvMBNzA3QQzEWIcZh+y8gtSECgvjHJQFp9f4yS4Vo2Pg
4InR0d7paubOU8r0rkw/TKgzSPThznLQfDXVmM+TXfkMSxcUZySN52550AM5OuxI2SnKrG8gpSbG
bDcEMEBTVclKe6McdDjMNAOtZTdq+jq5h1zIahp71RkwlpjsrEJHe2e81rTQFXG5D7y2fmujUB/n
kqDmIN36zaq7+W4haTnE1pK+4eq5FBr8fOXSxFt5NTWvy8+hDAU34bGMh+5B2jMlkb5/SYXmnSgK
jDq+9qydUBKouwIka7FPkdbO7mX2oVvKBlWoxd5SbbaDIvEXipKxt1JocMT524s9VF+57U2HYsIO
WqSRu5oFZTxOoNS+cm33OXGYaIKk2Hf6B1HLwDMUAIB74CjGIqklkhvsiAPhrQ7t0zgTVhGlVZ9o
5fIPVE9f/IJmHMqB7Chx3k2l+1f0t/XMWYGQsv01EoDaVCHU20rn6NQaQEef2vaN9liwvl1eHqay
5NQmEOaD0QvpBOc61NbaoJPLbbdYYKsTbkPsheGtzkvvjjTmrlUTp3t3KItty5UbRy5NoxbLo+nD
B1xoHHjXNu5IWV6LKXbd66K4Tb31oTyhd3R2voSGBLAXPJchlYlc05F9OZ3fJigOO0bGE+7pVD3P
FsODHKD03oPd96XFOSOoV4lJPFRsPfomuCxYuEvLGI9OCuzB1Zu0mmID1oEjEOvHppqwFCFh5ifG
vZsxzHDL2GV7GTSBz6LcpJaWAC0vbpxz16GYYoRNtFOMTFdNa8S3bnlQ3UTlGeyPbWP0aO8dy1Ww
RBzIp1E81Q9/TTpdjxSKGDfDTp+zBdYvIquDf0Vej/il+oDgnTN8QzrCGyTVXtfA5kM8C2f8FN0Z
Bmp3npzuUw3E1ockRhQwqldfUB5gB+JJ1m2yYxT5XOR+dIE4tGoR3zdYGuYDeGEH7kFFZqzGvN/w
xhGT1RwcwVRfhhcPyxuaeBefGaKJ8IRN1dl7HVXiLaXbZzpd9CkJedvKXH03DguK0cX2GY/KDMd3
H0fjV9z7nz4MtzdQyw9lx9ZTNmUv5PqwlQ8JwphVEbaO4088KcktT4fhzS7tXeG3DgSrMN1zFUtu
4fLANSzcVA4UdlFjfUoUexBYKfWW0MDt8+a5/3zHR1msas9nb0mr3U+O3FnC5D9f/TyoWlxzPytO
9f/j6rx2W1eiJPpFBJjDq3J2kON5IU5kTs1mN8mvn0XdAQaYF8Hy9cWxJZHdXbtqlcB3Js0Gx1FQ
4VRm9otHzB4uBBcMCkqJ/M7FED1ZPbh5B2DoCjxp9SYdcgMxfm/yEZwCIiv+bDShMo9laWwNSkAf
TPMJ2lsMiGxKjs6Yuu/B4gO2IGfZSnKjmj2ap+ULPawrh9aTzwa5bBX2gHknu3yxkKTfgPiD2fTL
9ogrq3gTZUl9GNfVHDXPsg70EepBekuNEbea0X+VXjCdUtSy04RGdhKFHW5TN87YAOvh5lCGeCPr
D88FhxhWx6A/JmH4M9J1/cY/BEy7DNx9zLnnVsnu3i7ASzCs+tj7wrwqV8ZPpqzxEe+mis7BxEta
TjhjDIM/l5e0nDdKZP42mE1nxRXUbjBtZ9c0yP01w5OlyDk/yzry7yjcL0dp2/onFBd0tqE710PE
DkSG+34xa/gUGzz7iXzCERzvzQ7Ls7ughCKKYQ+e4GaWcuK+A4EoGnULJn1JKuoxhI8XxZioIVuB
wU0x4Zj5OSQpey6N7H+/CnAYgEYCYVck4/nxgJ9qBFzfl5s6o/V0pp6XwX38YlVsSDSJ39nK+xfa
BsULrWA/csEVUgduco3WFbrEucsE0RimpxwI4Ymx7GfsxwmZqxSQcBPbpFaHQT4n4bxHLzWOXVUB
qPRAChqdTftwYl6E2fdXy5i+JRoa7BkeHl89Hjh/qmX+xEvIufqdhbS5NhG3nagBTqOxEKBa0oo2
ttD8VtuhwvDrhzlModZM9DnMvIsu9W82wN1Fe8V4tyXdCNzpNj5HKpLmk/wAI/2SRFBPR9w+xx7E
z0uVq3A15lF+qOqlVf7xPDH4kINDR2stZEleSww3CTLt8WwI0w+6SNtmXX7WfT8TD0rnmyuREU3J
alEu33v8BxUl04YGK4Kdo1PsjCErN/3YzWe7MF6UbPRltNTNF5Z4cR2XrZTl7QtuYC911/w2zXJ4
Ni3aMyhiPnETck5e4w27AfDpyrCF82r5UG66BA2Ot3oCJ2txVlRYAJkyeDX0mAgNgapfZz3aDtZx
XZdXT4zl1WD12BdJ8hsxoLimnIxWRo+HLQz2WUaJSGQ+ZUqNZ9/FTYxLtqSmHY5/SFT80k6JvU9L
l4Uq6wDgY+5cBXqEQTaQ/IRZrV+Xz5wuMXQG09NjScGITmFHNR5sy3lyijn6UBy3D2x0rA24HuMJ
M+ytDbrmqeryW1yF/um/Z7qPbrTdPnDSRJ9Hupx7ikZHvF9rxjXixcyDio3Ruit8kg6R+8qMxlkX
ipeoT1VyLUAdXdt5Fjv2RKxZbgT4bXmwCkEqfHkYUL/XHj7aLRvD6KpFQQ2xJttTy2X35VTyMPbs
LT1zEnuD49+tiPv+FuAbyye0MOHTWrbq5UNkyI6P39VcINhhaGVbb8qpa/PZPM2FiyUw1SSWu2VY
s8CtHoQraaeADfJ7ZBIBtFEWaUyoGUG2rHh0UkwcrqmxGwXVZAuuuxqM/lgIgDXEKFgdJbVnBOyK
sCXorAlx9zUF0UlD0yHVkfdopHxrThb3PmsaUiVNF103Is2F6H2zaNs/nhYMJ5ryVEpQQMSo3hM1
rRmVmVfT8F2iQ5294/MOeCmjERsQxGxeXNltRmbVX14L3SGQRH2cobm2VWmf6uXh8VU7HYwhGF8i
u16YUNS8o9w+x8unRLkMKpzJiHY5p98d3s7fjTFAV4oFBQRL/no2Sb9ZZQB4oYySQ+8EzcnwvgIr
6t4ecK05/lzaOvwgBQ/dYgqvxVrB7H9HIheHiX51RrEELCXpjFWahQuqEpv6ZOfBlXc9uNo2NfPK
mH5DIsaibOT5jxKfXePpe4hjO8vM/NUnRTV1HRXNQXuI2xTrnB8T0Z4t56BkR36hxvrtB3mDxqDV
tqoK/cpVVGD47pJbOIElqZnVHg2C1q+mBuKA4HDDImRc4zC/hSUDeRJy9TspUiZc1Gbsg7H92brh
hBnLhK7IyTmPTZiQw7gvBPkuL6VVHieiCvzpOwjSa5l1kN7M+Kc/Nk+klqzPkVbm1ZiipdUBqojs
NCWdtY0JGZCYKsIULqkIAKTd3Vw8P5hILWLbWg/pdvYn+2ZnOnseB+PmFQfDqPS3GRicUJJafys7
pD65+4Bk0d7NlOBbzggoH5vq7bF1CDgfWW0bkoFFERzZGV2WwdUhKcUVytoTQiLJw1Ektyk2ktsc
02zBDm7edxMHCtXblF4TIDs0yoCojghxkIYNjhoP0wHvor8PhlFvS/2nw9a9b9gJ7lLJqRJL1k8w
6iMwj5wRY1gA6ohMNtK1d+eocGmrbZyl6TOKSYRP1IUhWOnyKYzZi9kVVq2edzfHN6fNrN/FU3jL
55BJkBYnLOXYohTFhiFOZnaOvBazfJWmqn5ik4kIJMlt3cbwB5Hyn0IzjeHE6/osPlLXtz7nsHmX
g/TWvZfGDBL0eO9yjaY0ApHw3SZAU/fxQwVRfnLKGBaqBlhr5/MlSqHGIohbHPgyPMIR8Ajf++kI
jig+9sdzxmxnazsZtmst6GFnMnfiNAwjXPXhGo/z/27EcbsQAbD1K2RIFBDcvgcOA2wwCuclkhCu
RIPcoyzfXAWZOW+YZuZkikRzhWT4IDCHz+kYPWH0bfZDgmWnV2Qzq2DGbdoYHyFtnQcsw5vERk/u
ZkfeSjH8HaSLQJMDD3FO/70TjhmcSVX91RFC0yDt8hRmgXjxTCVe/t/3uFz11VXGS+VtNZgEBD2z
u5LRU68T0UdwFsWL6aj8khWw0HUu01OBGsPUH5W7zyFdL+1mV8P9AmXsn1AXjwjqHdsOtmODGuTO
c0d04sJudlY8kwBLuYnmZf05Ih83w4IlABKcVxkYl6kN8H3F9SGOWx+sYvrq9m3wOTuE9EKPaxdH
boYLsa1PNmnQVRu50c0Y9fizqOtbr4v8GTiMS7rZUqeB3E7IxX6pPemvBAi6XQarYf3YxLnD+IlB
KTh7IWDjMilAT4KwcGTGjhHM8rLMfReyd898lKvX2LC/5DSm+2Uixhqp3PxguvOeqZc+d9US5i5J
FQXFGO4fp7C8y+sTjJqflrZrXDUzx/gMIHLctfwUfw7sPNR4uKfZYOUHV482U98cLjHTcDfA6BFJ
cHGycvZgImByWtZ4oWVg02NqYsmiC5gR1rZMgclHsJtq3zw0BgjjyuU6Fji8WMg9/zRkM2NjePLB
/OK6EDETB48K5+VfoUiiI5vs/FSVQL5k8sdoa2vD6DFm7EJcL0OHRMRCU8p+5DUJydjfmPbBH4ID
69k5LoHXiJa+zxgVD7if3DrKqxhzQAX28qlY9xS+G9GUPedC+3c7bj9yMz3TiXDGHUNHKm3LuA0w
DKyws1rbfrGVJyjGg8+BIMrNLSk0+ECRWjloqVgnmTG7csnYBtFa46Or4/HPmIIr7aBHvTbBnLKv
owm3ZdYeTTaQp2CbhVwCBKZD5PD2aCpYc3MZdtshaPMdw3bYgon/t0jtcT+FnnjBNUxSsPLlj6ho
z4pw4j8Ws50d09Np1E+2eOXuSS151GKrzXbZFNJDzpT+y3LMPfiB9reIAbIVDZTkbrb9nZFAksO/
vE6Nf0Ta5cEcQX5hZ8BALIIrpWFAisM0PhclQ+L8mZ3kLmD34lzCJHKTVczlCCAy++mbGSw2WdH7
N0U9Vib+ChN1g31PYUDakmtWhHOWMXebGAHQUw7Iak5/YOqIOf8QiDb+pXFkbuNO+zBSAvdYck8j
QFbWG0fb8z3GP/nSYVHhQzvfS8sMTn5BO0lGAd+KCXV/7BhfLDw5JsylP+5NPpobsMT2G2b+7kRu
jdy1tyqzdmctsxgRgHNLMEHbzrx0tr8nkhlekWbuVdpZsiZUm+1sx3eJlvvxH9V45sFo/ejGgbpd
+9igtqOQEM5zir3bVsIhHluy513/LOc8OTfe+Jcx31dYpBwk+7R69wFKWv60yUbwoUNP6R3sXcBH
CUSFoR8uQQ0cFcHxZEzqMi5rI0kXQISF/5LPzWvHZvnMSQCA9IR1xqjnv1VlNq80sV/aWC2evW6L
8PyTaatYUyS9Dab8XZTxDmQcnUyFNtdJaUQrI7Oa5QaWr8e0WZsq+FUmvr/pqhIuHZ6GuZuKXduK
iGuNpTkVw7H0WfORLNdjFe21MvF8z+I97uJ7agvgo4Ydr3kRsDzrm9GCPfdiItYCImfXNjlalf9j
mIm6i6SxT/Hk+zvfMAaMzBvKtC9DlgxUqWaMl1VPSomx+OSoTSWCZ2yCz7VioCKmhvo7pwKiZjFf
7zv2boXuKM5T8xfVlMYW5erNSBwKsEWvt3ak74HCMJeGv9qCEB8OjpURJLeOnsoTYZ8nArbZRo6D
opQviWHsa31W/NSmqzUUBt63lWnm/o9Cqj/C7fhs+ShXeLp/LT0KBY5GWv0g95NAXdONRQzBiHfk
8NoDGyOSjX2+RWFEvCv0xUqxrbZdKll59a7ss/BA0y4tguw4GlybeihPfYyd0By4iqflQfyr/eye
94C3IBD3F6mvTmsQNZusdNMgAv+gW28/A7PvyuZbD4Ox6cJMnugEbN9VEOOPdHc4svQHrpln23ZZ
GkCq3FIzpghkqOJ9mQ05lGfYqfb0OthUN/j2QwDHpI1Zm1kHONdMlBNDRrOlMcC3dmhWlHyDOaJc
isA/CCcL5AkuA/N5Iu7uuGlyRombIGEb7ieHV7RwkmB0q43upwjSu1J+QRBHSGIXZriVnrc3Mt/7
zMdUc7cPA0Tf2v9kmC03Ex1y86jF1i+q9mngpOcQ3thNivNZNpa/NerVayU19R1YIKk8sV5NZSzB
+rm8zi7zd9H8mWBAPAECYGBLuFWD6trE0RWfQrZP2sUUqCMmMRJ2wIDqCDQO8Y39wUaTilZZJjZu
MrhHrId3mGaEPtPhnqCRbMGVYHQte9wYoLHZiz4Zo4sqOGnMozK/l2HIsIIyamQQKpexFRbocLV3
HJsmx7DB7RNbILsssa3hCjLdib5nkKQ9y8tN9YZzyaDNZQW3LZJlxw4r3ClK7Y9sCDpiHBnIhlFF
p8SE9WgVBx10pJgwuuFtId2aV+PnOP3wls5pYJQHGwTsUPUBv0wwcw5z6S6c2z9ugEkmdEuYXq6b
vzDB8S4m5Tiq0jiNeVEu/uK5dMrm3Mo8uuDz546gAH1aU9HdxnnmLCQyMK+u+VSLueTO/DMPWOdS
yfXfUD1UYZig8j5sr+l8TTJ3vDhWOl1Cf3C2GifJCu6HPKdzBh5ithG4J/tEkDXEv0iXB2zYbmVV
asvmpz65tvAXsrp/YfWiUaGGadZG3YF5zgRelBMtZ5vz44FVkq/AcgcLSK2UhbvFncgc8I9V1rDv
CI9urYE0X2V2zsUqOSMOdhVuHekZmFEr42wOL7lpDqesoSuN+Fl8KnPcGel2LCd58iwn3/NW/WYp
Ds+TAs6Pp0jYvj4azu7/Kh7tis6seKgR2pffjRaXYu1Xy1EPZby2Sm8vyTAdfUt9VGw/X6og0s/c
ieA+iBfbrY1jH6b/ct9WT8HMfbugAEY15LIra+PrUlyyqXf/e6g5ayBZinYlNNTnoZY/Urx4u9TJ
c8Sy4Hdquoy7NMT1dSVaGluWY3OmJ3wPbQF42Ei9DRZADOho4EwBMX049R8ZBLxSU/Jn7KojRQv4
kML8M2DwmIbRfqipA4nbEn6RAeZF5Tgm2JcxAbKZ3ybLIMVLVu2I2NrE/rNWwREYTUIVXUF0ec5J
muFb2rem9Y5/IqBVSw6njj34yv5MWwvv+WCcVVHPl8QJMFdzel4HxV/yI2QVpunoVn2yZm+u153n
HiPM0Fu2BNW6cjDApS1ehQhgmgrhGfTdi6UUxpaCA808YEilJSZhAOK85TBcV8LLKDo2XmYSA+tR
NdeIyC5K2WCfoiqvthOtLUABoK1bOj8FdZueQaz2t5xOA5cqFOkR6MrqzL4GFU1CaffEUGAHG4CD
lOuhaCyXTO/m2a37DexQXPo4vGWNGvbTCBetafNrEQAxNijVxfzwNi4tiqYVFFsNeyRqsDhzqbjb
IMc0xLEyRUQeceqS1fAX/LD0nRhuIv5fL5PTExlF6jbTsFxsEHsmkvGN88J0lFb/AiZP7lK6cFa+
13vko4efkwW6SRXtb+kD77cXLJTVi+L2+Mrs8h9TN6tDJg5+GbvnxlrYngCt6pDylmIm/L3AROeS
e1qwlO9QLZitvKDvN/SXrVx0opO0ySY5qXvxsQa7HfVlBhyOPPzk79y2SR6c+NB8aKrcGcZhloVv
T5mcbULU2pVj8wgzSJoRy2PR95hFoomtCslsUSf0ZJEKL4BLYahAFs8gMOOrmr7szPj0yiI/JoNF
TFJB0AGTvRq1Xe1l2f2LmKOuxkn+9gthr1sOIYqTwgrHBwZRL3yqE3VPDMo/NJ7NfWjVexLWr4XH
gHmxwuXhcAQ84m0XWq/X0ZrFKriE2lGCG96dFav7y2DH9S3uFgi8tQu76QLyDMZdQXaeLf6iDm2H
8I9RR2I7pUa+y0sDyihx5MzozUO6zbU4Aoaa+CzEtPsUYnWLsFceZcZAobN/g+gq1gzgsIS7WN41
M3QwL+MhLnCoe2m/d9pFywY2uHKpvtsYo/0sJ4CSTLgNYurhSwlfEywEVnezItdXRvhAsvkNXHB2
dNr+Ox2SV8dL/wx5b258aqzIDauUgjOfQO0CSXxS2NORnTlL++0Lhgn2CMOmYbJo1J3xS5Dlr3o6
BVthvSRs1xIbRLXcWXRQAHpq2q1tFdMpNnsQn9lrUuT+Txq3O8qBgVEm/N4ctZnViudGm+OqG5Ew
JuzlK3EehlE9TSYHd8Pw5NZgZj8bg/1UoK5rsSZZGZJbUg6rgo1vWNEvSwQYvIw3cCENdGYHOQVy
Bcg2mX0KO3YB235LdnuzPNk6xfKJWv0MEbo8F1n4MtV0e0XC1pvZ6C+wNZjQEpbG6ce8FmEgzob5
butPC2Drk3bkVvPJPYVl9Tf1fOfUiGUj4jpnZXKVKcaw25gh3iZzffbccHTLrMrvRkamzsy/MxiU
R+6pag3vlYhgB7sc0XbXBRPWaCZLlzqG8ihchuZ+3JAahN1e5HccJkxFA/jlS7OuOVt6t6C1+6jT
u4IhDishx8ZB/yn8udwPNpTEYDIZ1rXps2X0z5NY2JtZjzSjsM1gS042kUE61rYCdKqHjFzni2Fp
SnHnLFXGs/QLlyWBb7ZjiP2ifiILxDTWL5ON1VrLNG4xd7oo6tSjbV3Ri7Wb0KAeFeGIjOeCNU2c
6BYvd1lVJw1UgvTR3LMfqZH3J7YRmOkNbEYyWcOIyLelCNQxiOjQNbBm5U711mBUIMUvv7uhshhz
SmLQy0NoMO4GtAtiJPTWdYg5xvPB6IyJwBfSsN0L6/olsQv7ta9MVB/zi/FeuZVRcrTol7k0Udxu
artj08CQf+NHPmMvsHgvNSWzG4qcxGbqjSMQ7faNPNmOtzi88NqtheYa18thZwo/STOWq6GMrGc7
sCBviAohYMIbO1mxOlkudVxOG90Lutl9VqxjZrB2xMY0HHO6q9lkeTdJWnnNTIMZu92egtIVb7pS
L1lREuTXoeKMWv2gZnYgSUgA2sMih0WXsRohx3XvDsxTLJPtJADFLYLFv6Ep/DPJ7v7OL3mpC+Yk
VoZj0b9Lx+NWBPgtX3B9MWq6jKOTaYxfGF3pV1gC7yA9vB7IWG71wy6Kue7ivLCfSGX9c1BKmIMT
kYzJJtqSv4kI5rRyqSwcXV+ipVrFJq7p66hAcRiRoJOgxZVpSyBZw8jHA5vlqjel+eyhzdM2aHIC
DNUJS7PbDP7aVarZ2rMojj0a/Rq7LDV99L3kye+xBQSCpY1Ei2KdTzODyowQDmLfAMmlUocuDJ/b
Smt91vGnE9OE/Ogx7yn2WsFLdLelqQ7STWBTEy1oWipOxNQOG2UM4pIawC66kqJjl4D5iSKww9gy
OdfVCJhPgLio6/5om+bbzHl9M5sUeGI/gKmtpbe3SY5zl+bnixLHR05ZrYwHCziYY6EtCfsc63or
1bBOJ5W9p0Z2p1pG79mCxGC0sGJXrYgP7HloZ/Mde6dddnDWsg5n3lotCQQTZ+jJteobeinFPt74
HKuyelpcS1Q/s0GseyZ6DGzDzdhXFjUWEROrip5hOl2/RuWwIlEeTC04U4Qw5K4FDx+f3FpqYW2b
kkBVFUkmyq79Rt5qLR6cekyYV9NL8GX6uBg406+cKHfPwwTPepoOvMjXWadvbNZfGR6+uSXb+mEM
ucFF7s6Dxb0OojTl5N3RkW148waYYcin1sfsUBd9fHN74g0BrtLG++VxDJvM4ThD/bOSfES3xc4Q
e0bFcj74W8/RnMYr+/2xFy4rfu9wpAiopi2AzV2MXtB13aaTUKwWRRz3XfExEt8rUc/Xvtr6RCIP
ZsPBt4sxeXvo2EPjlBhLnc/f+JLbW1mlzYkUyGnQgj9T+6eGD/E+IuG4/B7Q1P4G3QTKU9mXWjew
3KoW/YkCybY+Um4HEoqBIgckUGEq1Jt4nud3VWA9wb1H1NUfKHiqQqKXFj1+iRsyYiD3FLh6w+Ep
fQ61vKc16/vUmR9NFS1b4MK/tc7bPLGddTsYT0kWlFwWyefECrJEgt2TgG9NeM07EEPicEoEykHF
vxsFW7dE4cbSKZMi9BJn5fKyvznaY2c0hqfU5TYLpUoCFIJgU3K7pNZvmI5AB89B4FtPIjd6xgfl
gcv0CqGg+9H51FqjtMPUCaffsDX9ncRuR1BG3kNrSI80nQRXIj3bvh7EsXRpCwO6aO8zyi22I21V
AJ9hpwy8IDIpw3NaBeowJB2qeQjnyHBPGrLR3uoGvING8mtov4Ux/G1nt3hzG2/vKXteET86c7hL
Dz3kgxX8o/nclRk5HmT5Z3OpkUApOEs3i1Y0eG3TsnJ+UODYscNsRJpic8XjVLXhoSxpGwG/3x0l
9Co2l/6bSUaI8X/4gcs0wmpLrtBrTwJCwQ86XWCdZqfO1s3fLFUX+klpDYjUsyTC+cTN9pc3O7e8
8jxq/mBL9YVtrHxy8tbAfdjou3+z4fY3Jcs3CIHu5HmvA6J2P/oEZWFHbh6nRI3pguaf8OpVfz3d
BO/SKMnh1SOUHpd7jRj86lq07MGQA4ZPARkRzSk9+SU0Q20+N2NgLYjy9pLYYbMDeNFwBmnABwX4
ntKFKtDXAicRACRIBR1kE7zVBEi9nRGO5ZvXJDuO7u/hZLADsAuaJ9rOeGLodQ7y/Deaonqh5zXB
ucUuheVGR4xXwzT9y0zsI8AY8c5g0Tp4OfPrem7I/VLxeWiHUb6WSOWFYklBtx1eS8xaO82c0mL9
qJvO5DCCXKBcLbexOXDORAg4zVXR0uMgJ0SaOiSKXlf96fGQ9B6K2+PLBj/ZKRRuu6sUIpasZ3tN
MaGN27lCxsSHa/SLB7bzVXt6PG8Ymx6Iw+ycdo7x1prJVjWcyB//Zh9McDWWf32KMcH3DXg4MqmY
NjCMP74iV4Q79PFce7IwSQ3yn/77rmg1vqsEK39uJwamNh68OI0PI6Hy0bX9U9ojLbH2Ht1Q+ieR
KmKGyUhFKlbrk50EuC96LfjcLc8fX7XCdve9x8y4G/UJuWukyIKvHg9AO/OKjjKL1FDgAnmDRIcC
euyEGX9EhqR6AwvCyp1679Mlib/LEqwITpGGpCex4UNN7ldTg/nVreLqE13UI5j9mdY6uRpBuyzb
WfBp0581B3KBl9MMEVQi/PQbICZx5zz1WiaXboQKk6sYsb0zP4uQ8UIn/J+QyPO1rGbr0/RsRi1u
hkqyPO3c8F+A8vfUZap6C2ysTPXPkcjOp4cweSEAz81yeUrRR7ITaSy4jwT2J5pOvsK6euxHXZ2d
NO4/8vzjoUmWyrWBNxOzeSiWYk4i4kQJVXw0mP/3AsS58y8cUCAB++YXeuqX1ta/VFVnn6xn1m2u
ycGU5IbE4KhnN3fZkEjky7Sr8k8P/M22y7zmwHbMJ2+2tBEmKeJ15FA969LJiuldfeT67fFqZwUx
9TkgGPN46hBQ2uIrMvdkBjKzVZ9I0n/sshmfVGk27+1CzVoEU2OElwSQjE5jZorr0OeEUjBhIz/i
DJupBphOwiD/ckUC7A6Hmu5oiGTr+CsaVHztDc6SYoKCq0Jspt4S8nQ9+DeBX2VPTScof43w7S3f
txEBtDcylEIp2LhOXH3NzkhoLq368+NphpRpzs5H2tO7S9ddsgbgEKxUawRfBHIghMjcOzGfdL9K
Zjx8N+ttk8Blsu8D0hVaNKzRujwiQqU3QoVkh7FmfXP2P80dPTK4Tr5laAHpMP1pnUhQEiOJc7oC
5Jksl3kfnHy6DR10Kj+X4Vcxc3C1DGfpePLDL7L/de+an35a6XOmAxo43Sb6MvAprLs6cy4eaMM1
NgKbrU9zKLIWjxvtynSM2Mc00N5hLBK5ReKgrLCgiKUd2nkHTvzYzbCZksBvn223/Gkv4VgdBpx0
RPYjVD7g3KhOfmQ0oKMKZ19VZh8IST6za5q2+GZ411OVfWdI4uuhQgx3RyROioaBwZXrkJgsdBj/
CccpAAVBviKa6gNCA+KKhJfQqL+9kfebppnnE+0PIJdwTdwQrwm16e4Uq9r56io6IsaciUnuePaX
1YW/ZTORaeZ3fM39/pXSKeMdKtZmKHN2e0vvhm2XmAmcIgJekJkcqDElM6be8om506Y30RxlMLCN
TZBIeKyKCdYz9WfLa53MVMnPpH9IjfK0ijdCtuVrr+sn9tLiElJyg4jruW+xKTeCaSJkpsg/dj4X
boDVODCK6JuYBH202bhgXyMk2KX2tx4ZeD7aPbtS34is1K9Eht6JIkzf6czl0OEQxJ6mMKca0vhi
NVv3M+GiMgM5xJ2A0f/y/a4z4ILYY38xm6T6iEeKG5fv04Vm7sUMvtPhplAUffc1Z9lj1hPA/PjA
wlRdPKPpqfvhL7MEW/bcbdOL5TrBB7I25iLs3NWYfrbGa2b28dbgPn5wGiG/NR5DX3TBKYwq5DY3
usugICE70XCnh9j/ts0elPjEtZmZXfsam+HH4/vSNlx2FVZ9Sh1Rf1YkwhK8gN+mOa9Vyogmcdth
m8yTAg1WCc45k96pajhmXpu8D+jWZ49ehHW2/E8MAxgn9hRaqL645o6qX+04vgbw9ddJ55lnW3H8
0WGiDkQlx++GJLjhbInMx+995VEvjxxK/iydv52meOYaqTEaeUBLWuc1m9SfmdO2zbZ7chumGmlM
5UjIgX2YX6ceOBNzAXpcJt1+YVgeAEziQOP+46yNoUON8MV7/ykg/n9RQF7itUc47mpunjGXm0fu
AmqzOeyFM9ybkjFygDTP6GpqXmsYo+Ytzee75ePQp0WXFnWzk6fQ53Zl5bfOSMC8OfnwUkhu9GFq
vxSCm7Ya+z8Qh73vAs3M6XnvjB5Feqxrk5V4mIhRcz7ISElyB9+ZHQ6CXsWvCC0SWB7InWF589Qy
Nh7mqL/5WeK/kBL77kFT7c1lLXUocNs67uLOgcTBqhd+58a/RDblV8WCfxxMq94+vm2mw3NddsMd
1EkIG6eG59/8RGTNvuOpbNfOyGwxyVXwXvLr2e2cfkept4XGEm2TcCQRpSIUo+TglgOMeAY63DZo
Jclpa9pYULm+cHyT5Fhee9vGnGEtMaiOZZOCqgTejAukJjG+RtS9QywnYws/JSZfP3ylOULfPPjj
c+qkf+ZKPiFkM6zG1AJrDUgEMT/YLW2RATIY7F1kQuuCIkAtitF8dwkR8blgAFi5Y/NtGNO9srzu
VWqdnmIftgwnmQNOYzYnNp+6FHSUE4qDaVj1t/aI3BgX+DbI8V3nEjxq7l0PJ25q/ENqpcTN+2j+
nob4KXaK7i4Hoa4dM/h11Kn5G/kCuqGqx6skvnJ3oKw+fr7R8mZkOt1wM9uUKQJsR06a+9+XXiF1
W3AQyJeVU2FuR7tGfwhN84sYeLeOGWqpzDrbgRMemprPbxSFR288VQ4SUOZwJQ9dP2+ckaL01nN+
1kTGgAAvY0yuHCMlMjw0H53+UAE4g4b56Anj3Mh17snvaMDNyRYLJM3PNqFuejRLOppq961XFeej
3J+2Ar4BEqH9bdQ0L/mQPx4/OSnvnpQdFOrwrVLmr7wG3DLhTW8yoXajUZw5DWAGyKY/E41Hc+AX
F6WYdRuSTXZanhs7xvCvm0/Hq8Zdmve0NlEZsfKRw9iuQaxUTvdNfxpyQu4GBxAJv7MMt0JSWnfm
6FzJvczPwmNpcGnlZWS/GaFdMtb1D+NkqG3CWubNFn95TjQj43IuOykO2MmcbQvlDEWJbXhQMiJN
I47LUd8Qy8L8s87goq7ZStWrVhC8MMKQqBjLuCRNOChe3LCJwjMoVufNd+bT44oKCvJYYRj/ahVd
SlZV7Ku4zo9G785o0FsL7zTJh9vsjQQd55AOcS9+8zK4W1lKBQ51BKjeTkArVvfe1r18DctlXGtx
SjdH63/YO68d15l1u77Kwb42D5iKLBo+vpBIZbXUOdwQHZlzMT69h34bNmzA8Av4bq/9r6CWqKov
zDmm8R569X0alTxjnrvyBKrZGyJrpDneGZ3z4vRoEVnCU7HkGA/adm9T3aJriJxdzisab9sD24yH
IJndh3m212U7omNk0kDXl3TB2E7TSoTZMbJdNsBwICaFAZpZtVRTdoL5S0ZOv0XX9oqt8xVkBcHs
DiIsr1y6uxDMykr1VD5FO0E1ZNtf6la7TuqMEfzMEc225zmsNLI/tD9KPMhEsuGalEzdRwFMFPcb
6Iqme7bi2u9kpD8qu+K7qbNA6LNwnWNOBSxjtdtZ17Nt2uhdgDCHG1g1Wzpogo2Uru+LGWhrR2VM
q40V3x5TQDhZ+EEjd4eVjnwOZ5oxZdR3diaKfWYg3r29x7JL8vc2T75i7AJ43/MDop+zrTB18K0+
pAtGZDdDGSGkzwASfxfAaliADhr82x+3T22BPzQkRLVBWrxOzGdDaZTemjhEIbryTPb2eayhEeLA
zkD10sxavXh2+czD2yjD66bXegyrILRSfg7Q5a+xCwubjyqj9t3FdputknF4BSOOrrmEABfhV+QL
e1uyVFo2oNsEJNFxGombQ2G6xAtfA5uYCoZupcaVyrFossf9sIWBB+dm2p45PBdHS9leQUHojGcW
9NYm6qCBMj1y3qUGTkO69+mgpVfEZOU5dqjIU730PpRhvERZVpJKQeeic4wHkBII3rXynbKagSNA
Tn7p1G+toXfcZFZ+Nvl8tBTRYbwwGxM9pRIGYLJBNDtedR7J4niFP2VX/Aml0ZiQELzL06HFL6xj
cLCzzC/7CkChTl3IFPiOz/rE4gjeqFgwQ9159IeIH8j5RhRDnpt2i3sHrntHIM9fAUz5oCnnKcKv
fF/zJq/csDwTcd5QznXWUTaVfYT53kFHHw4NmOMPr5Bp0OpzcjCSrNtzRZU+6btrj6jYVVJMzbUY
HBnM4swQZtiBpmofbz5/jm5njOs7c9D4RgCg2rV20VDLm44Pg/2IAaLb6OlTUSJ0deJjTZbtxREf
zEBmGBz8K1F/F4aAaUNm5dtwIXfNe1H5OPBotphkq8o8VzeTmcufOBsjN8AYad9eGPt5ac5bnr95
RTGmr+s4TQKdvwBt/iOsvV0YF8lptjDeEY9SVoRCpx0hXZLgzoAqsF31sh/2qd3/sXId4Xy4DoCC
jq1vtfOo4tcjmIdV3BP70YQGZ5b+zRWx1gRrtLxDSdzHu4WEeGgReGjroYiZmeefOEbVBb0hHONB
f7oJ0pJbLdEj1lNLjnGM/nIJ7fJj6Ynudtn/Fw5XwjwA9SLR7lDrHoezyfQJNpJWMee0WxqxfuCA
Ai1KyqNzYDjF++BpPymt+oatPTiLHjHlRIBmS0aa3xE4/wmgasdqGzI2EGDQb2VGvUBMILfIwSAR
CexZCLFfewCzPRDp3hGESXcAVhMVwrw8OE1nnJshMlGW8b8IMQSd5Q/YknFUQ7tZNFyYVpkItutc
86zN2cQ45W4wptA3kCwx+dNw48dO8S5J/FthKa12WqJeu9z0Nq7JC0rYJFd2t7c1o3si10b5iabu
KfqJSWTohqcGRmyPCrdLxk9zGW+yiAPhdBYssPm3Cv2ZrfK7EQLYZVgTs2Ug4oR/j8cWGwSdcWOM
nGBp5Ws5Q2KDnem5wa+ImRiZZg366lzGY7m1xFAGIGiRr1GoayxctvgbkRSP2cM/P52HVvB2QFrl
MB61bAJ+6bCjsVxdQTdu0K/kxkPtZbA26whn8+2oZXwHDLhdk0E1HOVQ8lBLBgv//BM4oe6VZa2l
pqlrtszOda7179ZJq3eL4A0GS8QLWul+ykcCKChLK/zXNHkaReWtMTcBZ6/+6bv/V4uYoQ476ukS
rilTiqbew01JAi+l+O8rMnddGHTvU5Nx5Mha3LXtjQwcoVS7PVa6gUByLKiwdWPMt5NZR+8i0o4w
v5bHkeUpzpqw3JYJVul/CiuI57tCQ2LeC4H6w4AOEwONi+SB73V4Fvl1LvGyT1No+Ong61pxZFLn
Bt7gnKjyUVeryscQZ+xsVVbbunVPiuPzOEl+wcvaD/13UrLl4NTsV1Fs84xaGm4khJOw33sEIpX7
j7MUTUuu80OpnkQoMCNVz/+vuUWCkbLtWVUconLmgTAY91Qxstcwbu6Um/5B6WMfXjOH0CLjYRlG
G5/Fb8jwYUcu0WaelVorE7Z1TyaGyFhqRV4LZGtgQMy9lLThGus9OX4tSlgvrP6ynsaRIcVqRqC0
jWOt3LJUw8UcjesWSqG8ybJKRgKD4q0aPIlO0+KXjLj4xBEHQ9suAnvKFziFwSItgpTL7N3JEkxH
rOVWiuwxqjbnvhldEnWpmXCUa4cQEU9bPC5px/PHUotJFm+ZVqMPEg5nnpr4i1KKOjd2u12r5S3K
LcYhpYPRM9MMtUl4kwma5ZiY+RLgcgMG0iKd112HVRfXrYM3ygeUy2vIUfhwS1nIoBd5agGzsAyp
CPpxS9qspdqXat5WKuEUSCWktfBhqm1/6kHf9PnoHbkNnuFdY68xZorZkqQYkdCSgloKIqZU7xYY
srLhsDbzGQUHmOk1KB9fios2ZlOQNlG9qbUJm4rzhozjYapKX8+gbghzzPx4H2UOQhAW4EsWs1Iy
+/Ny2wTpRQvfTdY1gmG1Tj+kCsGhlHZ5a2WRxpqootLbxgxJXkydsc6J8Vl9DOgbcQCa7Fvj+hl3
y2gNjM7lYfTE5wByjuLV3bH0X0b30Y4WFAa3LVhlVTeDqVh5dbebivQ6ZMu9GvUXCm9fBxssVPVB
9LpFpxiehznbt/2ZyVLQEIwiDTiUdk5vM2XfWCEhfCQRxIxiK3ulbRozJVoeukNf8M0ly5mkezhK
Zp7jEW2uYftFWkG57fWJkaSwDrJSO7RzRWBNYt50McsJj356DBFqkozj6bCJRdNuxhy73KC+ZYn2
sJysT7TgPxO3b22l6JSwQ7JFuZbpESx/tSf1/NVCir/lI4SHyX2Nnpm0rqI5aukyoOvyEMUoBnGd
o6ZDQ5vNFwMKMJnV84m8yn1i8G6JcLT28cTUOsUuB8FTt3wEauScmZTr/AzTqlZuIGR/rODcLpbR
ntMyQcuvYUow8nxj58NDYbBuIn9sXScJkGfGmKt69ILBIjwzZg5OfilSwgViFZwW0Xi3+YX7Ntn5
l704J4zNjOS0NyrIfqhMOBbzJwdltyK+HRGryTnB7vTNRtqIdCoKAM4tPMxVwnVprd2RYaGOHYd9
T0V41rI1O3trumOFCJqHCdYeBWY3+dE4Mxt3QoPlGS5p1LXkfS11SPZycR7IMjpY8Dw5LhEzc76i
QefVO3WNRPT2IUfoxFuaid5xUIM7y34iD5CgtPuIc16b0r9CAMtHCXlAePxiJUbIUI5VTMSt3r/j
G2jXzfw1JhpA7qzjESVTIBNm0KnoTyUlk+54dtfAkyjxZPxUhBHiTtQwG6cq1QplOHG3Yrmvk+xp
HMvNABp6a3eMjwcLWRiDQW2tK62h+CXSFc2iNyUbmwGrXymsYAtlHOHBg8GADc/m5OSHIScubJTq
RC8GZlTqjPUQnvmJgvIUNi5nqIkMPsS16M1SZxksYL1X3FuCcbGhDVeXGcG2a5rf1tXadRaBpCFO
SdU6ktGWvUVKFbs4HqJddQYg4hPUxULBKVelY38T0NWu0vaXnSY4JwMUkpyaFy8UW8ux1lSgT1Iv
PzuXcBPb+gJp1usnh4KgsdBD2pPYCF2naoVb6Osd2WUq3pst+vik/nbRniAuxZUazlgcQm3vNfp9
5QEPiViw21ScbmE9t2BkWIIfazk/ZTgEBE8RTzB3ylAAEU67wmNxpKdwvArQhfb8AshN5ulbLagM
jdEA05YgxJfqsxg78o6dskbmYP8KLYZ8Kla1oWsbkynCGgz/sbFIp1/iIOEvZ4CKiouLneDalSUJ
io7EYz7NP7gn21VesrFCa43NFH49o/1vi3yp1a52JaUpBAJ2lc5dD3iT0OaYNxFzSQNtaIXifk6Z
izL5ohggMY/DI8b4vrAXXL5mS7znXv+Zgbyzw+hXGwr+JgP9cULcsRiexYRXAh2H5YM3xuK8fFgO
x759W27Cn2DnU21tlu0nz3EJAUIsq7SuBrBfRYEefaEWaQAM4KiFu2WvRB9/AHXjMksNnm62tb3Z
Y2xdCp9pSLexRglf4IXx0zqxvRpNMI5Tg9j1FSXvVjf7dLs4xaE2HShqrvdAUsS6ICpw3UNfEkYr
/HkJL5G4zVyl96AXjJ8lm3duydFq1goJTXE1M6zrA0nkIV5LLTzEg/xmw3SpZdmdGdnN+7wwjnzp
kMwzhBf1D78D7hwM+tjcLB02qFqmEMypMDnpvqbKnHYd+LrBdPpVwreSxlYLT3EWyAjB+yyjwrcz
cExSMjKoRu2U5hieCkTEbFtKclt93iE8aBoJchhpCk3OO8shmSCFYqyi8jvLrNy/j2UTrf4JsP3/
Ob//j5xfwyP+9v+e9Hut8s/yh2zfUiEu3v/8x7/++QP/PerXtP/dsIXrSkcwJhBSkOc7/naK38R/
McnhQy9nCxAFhvM/k36F/e/ScjzhSUtKxzWk/Ne//Y+kX9v7d6iruuF6ri2FJfhT//W/fE//Ofqt
eB1zhP3l//j1v5V9ca2SUnX/8S/XENb/nvSr29I2JbwwXdiS0bzk9dXfnyRlRvx+4z+5Bvk2juQb
mgBu1yZ1zFBZplI/tgbJIw3554jbTQueA6gjojkO+e3syuLAteIt8iPq5x+V9j7Ern1mEpdDVApR
F6vQmXYOsWMDrZRzjiaUtvuEoUdKwInFOAnz/hrOUEklOi8frvFpY01zho2RE4AyqI2NHbfPk3Xa
U2Grz5o2Iu09xvTmJ1sMtXDFaqAqAFLZ343TAUAKqRcQMRO1xUg2yjoIdvuOf8FKYA9SbyN1TIuP
SVms81hm1A9184o7+uGjiJ5qClo5nU3vMaGfVEdrZv/rkRtsYF6SrEzvipG9JbHc3VZDgW2AnXRM
RndYIet7OmO0mL7m+i7tFH05wAnPnHkRNWaH1C9pDir3reYvNfvL4Dx4+Cstzr3PyoBYl27CfqfC
xK9Ed2DmZZbMiW52Fp0U9PgM6ArRpoXop8n3nf6euSSpxb7RPtQLjktalAHapXkLzf2jQVAlZJB6
+h1abh/NeugzwW7iHOP/nHtUYB2QI2I1IJpBsh1AvZQMmZikbCNy6lgACoMPTVDkKFzR2FZ90o+3
hfWKax640LsZkc5i7cNogwzZt+QGsSzTfwIgmU3br0nx7Vk6KoGDcHM/8W6xN8ut1bw0jMNIExQW
XGkqKh27upq8/RJSYSKlNWcidJlglAkCcUimi852rWUeZxKegO6TQR2iTgCDvFZ9n1jcT0xu8rhB
HJ361DzW4+gxnc/lviXPlfChsz07JPItBwuIqh6epfMIKo85LXMQMZAHjOAo46xHSxGGDx6yyp6r
p2sQ0GSn0uaEZcGwNyimU/mEeHyyni1bXIe4xydx8Ug3YNrI6p+3qr9MrHPT4bqg2I7BL4xJESwN
gQiw/+zsdItBhXuwqiQ3Kc6sAUqju4Fr6tovaXiPMStBtNHuNbW15Aeiv0ImB9Y0CPzRqvMVGYHx
ycF7MMhunPSS5A9gOimC3/xZZjw0CABSwrZ01jv9FK5D9N+Vh5Gn5MoAqQXkAhEIdivrNmMCyZDs
WgTPVsuAO14Cdlm+TtqVjgggiz5J4XNwC2zncDgrHW/dS9qgiKuxdvTTDdGzXqoXUgSCBqiSszLf
ZRTexQxdySbl4eX7CvUJf/aRonKbm5/t8meZz6hG4f5ex3YMIIxtmsbYFoM4yrZgZg9XUCMKIM5W
McSWpYV6uwSY5xJLHru6YR82Po3qx+oc0HzTbkhepcRWMOWIyjIk1O2rhsuPPQ9JSwfMMxTUl6T8
tL2SgN6nniS/FJqG4GlklDh040eaHVT9HS9fro4JEECHCHn0vK/cul/m/GGAEQd8CkAuNmXeb6d6
DrE4tDmof2ZjYzJvMny4WfQoiLfuy3ZTI8mIhQmntKNwtYduTYCPcZYp0cMlGjLajW1S/A2cRCTG
TFaLDz0LEKewFBX7rP7q8CYRXriRdsm6FVmRgcVteB7t4WDintRNPFlAfy3cLTSWixEQlxLYjIds
jouobbbDAmymc0nqo/u8ZS6lICC0Y2syOsgSZFZsUXZoIb/SAkkwcpTYqU5tB2F3UvHnYAVOWpCr
zqiLKUFkBsr1iEIxHL4uKmNLCmMaTYxhrzpcFSt8LNBfWqDSXhaRpdkdFsOFljgWd7ZwnsaprrdG
iMBQVPO1RakMLSRBuCwHEiV+7CWHrTVjViaBuT3T52ik+oEafGOv/D0kVKWkzeI7n9yDKZIX0zW9
bXobHscg06F9HybNZEIdPheoULal24K1bHOxKwVYyqHYk2Y3Z1TiSJWHQGLtLs10w6S7Q66EIN7u
rDkgUXJtTESE6rL/NUB2rapCjGwpM0JkPZkEjpc8AvW5R3PF9wMrd0gp+FbNoA5NBK2lit/dBrOP
peODFFXyFxGXtONoJ82jZwK6prW+Eq7KCn5ZRx5A2Tyc+j1T+QTpfN+zVIF5tZoIceUkJvEal/W0
su/NXMMIREICWY9xCZ/DJSoHMpaBsCr5o83uPZLYPB30A5tRHcFI+tsFs+IdZCC2q9gKkGJm4sCH
K79SCjHcqwrfJ4M0IamyVT/mVzvUgDnbZGJ7U/szB26rAUCJ0ytOzH6Vz16xV8PImADui2yab5MI
K/IovmI7su89wQ3eZlq/7Vt0ISMb70Nf67+Twa3XEIteh/NdqCcbpTD7u3G0tduNyN0aYZL7x+FG
jU6w814mC+dbPD7AcXEfelS7nsFhn3jobnLVX4yQCF6rO+d6DqnHXAxObzmQBhBubLIYA1xdz4xz
m0Puzh/pMH6ZM0jNepF8sBTtNdAeqYonVIH56vZktMBB8M7UqngBZfe8oGXxRSMf4vZNTWT0Ol7H
IWaVu0nnTFZuPO9mThIx2nw57Pi1KRSmXsKUh2UhmweE1rM2QAwklWiDlWTcu4Z1wBXVQ8/LmTVJ
8yVy3fgMZIJwqyHlAFTfDcGTB5NsZIQ9LoPNMkVG7eP9ujHp2hfWJjlsKuN1hELua/ilzN7Afti1
zW4MmpnI9jCKF8iIg/JHx7a3KFHvuAzZcUbxJVxScZeSZY1IbNUUFEjgoz4FYs61lNUP5D49GG2U
wT3P6ARpshWMRMq4Ollwg31UpSjw2alc9MJ+nKNM7OhKuUGQuQUJ7O+OZ2rv5c6jjaRly0RDgnCz
70YaUVNnLRWm4J1Vx+hslLE4iJmZJ45mXLb1uJvCLsLgwH3Mb5t9vU0GDLvRi+MC7VVEFbqSK89R
G8a5K/omhW8PsgJmxgFDt9UE/HTUgE114KdjSuj+oL59tJHCre20UIjXFbIkS206bzx5aTWcMYzu
dVMByKVHT73Ptpd3hA5stda65oqQI5VCQDFXqbmzu4MMB3+kFKxJuBy5jEzwKNxRIt+l7QlGgWTZ
NaVybbYTC0FSdNmJS78JOwQtm3wgbq5Y9ob6XOpgNI4Qf7obpZbJWcGJKeCVg6e62ACnyDs2vp0K
u+2vRSRHvG0pGnJ+grh7lMXNBbWho7i0+GlS91JE+6g8ebq2JWfeAW+o6rtiAAlNvUT2XEhwUu9c
If/jbfPrOt7n1aGOmPHIx5AxFgjAnQ7vQhn25yxarD/TYbCgQoOJILx9N0PgK0i8U8kHTPNPzWpX
4iZ9AjgJnDTScKsNBOSMBPQYr23yPufZpuDTY5XcLsdOw73A5ztU0TFrHiih3RHeIbWr8paN5nzU
DSmgDvSB7tCtzPba1dmTo5Y1uhWmugeLXJ9+eO+G9iFOL9PCljVkQltsqHPgni5g0jUfBzbObJzn
WFr6+Nr3+gaPod+N8ckdraDqyEl6qMpshaIxgIZ7tPWjY1RPtsFsS3jelc4JNa2+yow7AXe6a969
uvAhZdA2h74ntouGw6cFsTfMdylpa4lx6gptt/DFpvZhq2Gu8Im9ofTBnLOVhLy0ZLQungEH67Cn
1p7kzq7VNZmYHPMdKr2FTMkzfKZ1sVxCs94xfWN2tmeyfUMi2PxkiH0ATK1uUmCdh2pI91K/1xEk
9H28CgeTMf53nG0s5IYTn1U+wS4uztKb/WX6ybqbeY+Ga7ktOn977BozC+aUuISJW8xx8Urg8yWp
qD1G0eeAgj286jXmUsrO/IwrBvt7RTTaNnNeWYkazBen+yV+QAPJ1oC4DsGMX3DKvbC9XkdU/N6i
gpyrDm4UXxhYCkmKFCaEeHDBKYIGc7i7+WZnVHqFC3VT7rpb4N2UQ2l3o0sM2pFNKbmZOAyMdHnp
B2/FveyncO4Bka2wSa8nMDHuLYE0viZEWaYRr8IUlKmIgSecrT0UjP0A61xad5G4GuSH2tx22lVH
F2lfh9Gh1dLJCD80o3HykneTFBG49hvd2noF+GknPZCs4pPI6XeZ9Nvxx0lOoetgDL+XSDKgCEEd
+8AF7Ju8n/irN0nTUfVmZK+WG8tmU6qF60ivH4ZsfkSoMdjTwYLibMaogDqU7Fa512UcaAyNaxve
pDz3uA+kVm2t6WiBT47TTYPnZFJv3F6AY9B4ONespENTd7Hc2wkrsJRwKt06EMHClzF1Fuh+rd8U
eKCKdJcUbzOIWWPZ0+9U7n3S33JtiFWOPpyIgmAUxzr87FPCCZyHwblYbcjrAwdtuM9NxNyNEV5C
99WYsc3u7ZrIik/gTbTDM2zEVe9axN1eTGMETo7YxowvZd1DiY7WmQXJnT2mfo5ADLQjdS7AJacg
AGQHPPHJdJ8mKh8rHhHjMSB3dlafAlK7NQ1sFEZ736vDXJdPXZESHIx83KYbZdDbuQlYmfpRaehh
Q2ObLF9TI+5MOvhp4+VMFaA1AV53eamW8RJyStix4lRDYla6QDWcXcZIYqrR9E9HxJF+BCwLFsOg
fS9gUXKAJ7QY4AfoYEfQCRMGyJIRRJjsamziKTyh1kGbKvL4ElkFXsniShIYC8cO8vulLN5HKbdO
VO9Z0AMtNy/FmH5VCUe7EbnBHLmnpiyO097i8DLSS2Q+NnLZuTH5tN1pAXIoYodu4rlG4KO1hNMK
cTL3rOq2nr0cXFc7Lk649thS5PTwxcASsakeORY2WtM9lgsUQdaxRVdsaFFe9Dja2057X3MxW7I5
FQ2CjOwFRgr78eNsVBBa67V4EO6TYGNWkyI5JyYTxjl786D05HF76TNMXTobnnobZn3gxdy6lXnv
6ifDI96VZDpQhMkqce2PQvLW25c21s4uZ6OBQJIUY0XPOJ+HhLDDqQ1ukcqNB/xFXydCPE+CQJJC
UU0yE4qim+rF+plMJG09HzG5YjkXTdQc41CDVaKBzCpXVSnvE6hYkhayYL+poRDVYZcCr6p+Juep
W97a1DqkbIo9/dkJ/3DHMHewOe09zg0EyemwsZqEzJy+uh8S+2jMf80gNiZ5tMTc+pGYvusUj9lc
7WvVGlwn7QbzPMVnYCL/WBW3rfPcnuOcK4eYshg+BGaS15mgDhJOxqjDkcMmoG2ZSAxvci4uwH69
kUePHLUb6mcASCWYaAN8wC3rW/ZDUux0GETO7XFf7pBA+IqaY7DyILQPNwHrC9uB+wzGOoKIlEDD
mFIZ7R217+/kvc450V06jAn7T91w0fWlssZNEabrbto7UJpxWSrbPOSoz5mhbFrrxDjFb3R0oahs
KVdzydrgSy/xrrXxSbPFO4Pyu9tmO3Oj+/h2k01dkFgPehOBELWRAe6Ey9UJgBy1MTt6GtPIvY2m
yDQ8639EeCJ06YORMiMq8h0zs6Z6lnlPOH22Jm7XEMRQx7wLmPa1qlyzJNp4bPPdEMufO50qpGPw
1dGU32nyHh+tY7MH/82R6VfJzki9Q0aAaYVgUq9sP6Ubq8NjR8AD8In7cL5accsBy+FqXWpRsFw0
H6uRXvGKvOWxRm2VHqqi8/lW8JV7IE0U7SjXT/vlxf2TbTbAiwC41BCyvT/EQFEdEvsyfwG74omA
zUVkWgIbKdEBe5vmY9I8c4+26WvoffXuV6zuXO+pMMeAPLp1URrESOxJndsyXnMa/BZvSxO/sgqi
QoIvDlXQaqZdZFWbecn9oegQPvqNgVAq2qXkuXiP0kG+DhGGODkQrsSghCf76nSXChV+iZShjBiP
FuAWh0M7P+a4yVcYCXw5OpggyxWsjF0N4LiKx10h7gyaO7cfdzZ7XXzxK1CBZ6TdgQOEytrApFiZ
Boo/kt84PMzm5ip5wfu6In+q6M3V/VK1QJIIDq6fVC7Pad0A9MmQbz3q5lHG/SZK37zEDqbF3Hf9
uKmtbu8m/Zlvw8qafyJkxMo2tjVfzgXTLSygnSnxV5f7CpNG0XGwROGGhGoqL7Yk95MJ3MOiJnQw
bmT3WThtEFsh0fS+IbH4Ag1Dxbp1Ftlm0V+NkNXtOH838V+eYWe1MEm6gWqPKQrEnrw+oD3lOBwn
LJ0mXKHkV9d79pyo5+GCWiQgY4tcYYUNCtMkUeM6dZw8bGv1kgTajnw3590l1QDVbeBwrM5MGBWi
82a+kNK9mwWOsZJlNTOJeU7vH5Cl75OyC6K5YkxGDzSntP75GlvEociZc2aXFEHBlIgVxk/0nHTe
cXU/qxbKKn+ElrQowruI9JtvpZCjABE8aiW7/RF3MPVQixeE4wh/8Lr6rTj6uJZu4cXQwZgNUbN2
+4Hf3rPDReRbe8kmolf2mAD0OcNS0R66fEt4VCCGrcNCuoso4sqLQLG+uEeLTMciPpdmuZb9ZZzD
Q5fd2R6/GZt3tBmQo0wNYxXYBS3jH6xzDDXPM1KkJht2KT9wNx49xBveLYqMFSCY1xrhdgyMrZI/
Ev3y3DOZK0cm0M3WLuZte6ui6r98eu0gN6SET2qDuemZ8Kb5TcmW7EBI1Sx4Q76lvWYStNZTLr4v
PMvt/J21XuCgzBjMz8jo+G4ABXCKndvs0C6iUiyJWy8ImUYj2rxqbIT7nBIKvjBvw1Sfx0VnCNes
y3FD3AzSa9bL6SWZP11S0hvEG7ehr4cmYZCcN5zqRGdRfWd07YeS1EmZ7wwBMblaRfNhVKdFuzmU
3sREaLoD/iTaeflFOXuNXcaYsNidmoBcer/H64aDAtefrk4FJUYDXMo5m/nMW8cVLC/63HByHiSV
dK3CXW2/lN0lFGpngn9Q5VMtPpBvr3Nem57cEU/Kz45bl2AKoyB09aIPIiBRLaJ16vNvO3lZxnnv
sq+eVbiOCaEZuh6N2n2EydaK0oBWhmJmm6NYu2lYTZITkn2m37FYDljoLPq8m7D4oYEiTqcMZjSt
xXmebxSKBUjZ4yAONePZaMq5bY6N9mHgX7M5/euDcqjE0+8WqBjqpR9L/ebeU0cb1RcP9ThvwWXF
zePSfo0eCLyMQohYbpuxmhysHf4MxyMtSxHVlRyb+KBHODG7ap9ZJG2zy05BNswh6oeO/TSYI4Em
m7MHOXTgyEc1NisuOqQgQ8JzR1gYbhzm4rE4W0YOmsY55suvATrBsgmVMD7ddm/ZnMAoYXugfgJ7
vAnRaAqf1Q2+55JOaaiPilr0Nu5Fx1cw/VyWR8G51ZPVVLrfJce4pXBmE7SHp227ZOXZyfLbh78y
RPaYuOKQGs1+YG3msGOg7oqcZBsqtHfjxovRAJAmNDPACZwi25hGzZpiWSN8BOXdyimAaIsqhqMC
HkqR/uA9CzxZHpV2rpuniUrGmmEwsHA2kg9NxOu8PxLMt2EwNFOiDvO1s8ZtqLfbRXm3kQp3RvM6
iFvn3vnoPo/dUJ+Roq0Lj+1NcZnl/OyqZhM24AywH7lRumPA2HuIaOqDgKflSW0VG+9xPFGnPcbZ
WcKDWUhBUTxLLqLZvLyvjWsJGGT6GpoKoBfOnWRGozayyXOAIh5Lu1pr6q+ug7lB6s2Q58Tuc1WY
9+EIuqNNAyfC7Np5gTG/LcPrjFjU3RlvYf+NhsAbpsAR5XaInsmDfczflvbScWZNxI8s9oBSLeVx
1q91PayNBhbntBxG+9VBktRmvb/08iFaPiEc3WBAx6rtTqQdQffL/dZQAWPcedB5xwd8l8XTEteB
sZDeLuf2HWXlSx4zHXO408WM4KTbNQyDoltm4fyOl9sPUZHPXLW1CQh0RAU6fS03XX/6Mo8Xz/QR
3MLkLg4NiJgQ37rXvFrEKfRO/j4ymMMuv9atAeDovFJD90hK15Eq/SAbgwmVo28QuvpmTixzis/a
3ZRZslfipGGZlNHLQM0vOBft8LWlJeinFjs0OqAy5d1vubTJB3dL5tzak6D1TrXDnA5BOXk+XaVf
FumzzSYOMhfNoI2cbERMOW5LQmmzJ1lXQecxqhu7TRTO6ywh5DEkigKvbAxU39PtbYz5w2DsbXjZ
Tjlv9hRTQGK6d+UZeOFJOPcL6m6UvFvcjGyDQVaQs17KJ8cLg1S+581rnzrP8Hi++2JZEWltYLHv
0e44R6sysQ9QRw2HmijPwmVMXa5z89nFrpqpZ++oahQ0cb0xm6upk/iOy68ZV7HOejt8rIivMmIy
2q3ncIEKK8j7JGnD9RgGD3+Z2126rNzGS7xNh+GVONOV6Jz7ETugyx4Mkc9+NiyffDK/bn46YJet
7I4tvc9CXoRy/FgmEE1TGCGsk2/H/yXlPmkEYqZ+IOb7pIZwL4QC3BGjxfxvXJ3HcuxIe0SfCBGo
gilg296yu+nJDYIW3ns8vQ44vzSSNhyScw1vmzL5ZZ5Ey8aqgdCNuLnneZjGTWdUXEa6g4ma74s3
NsJd98VK8BdRPenTNuzoPX8MzYdgI9hwRffNToxrKA6fVWWuKnIF5UuUUHh7Hcd02VxToHSQI/r7
AjPhzJ7Y1E/C3MfdWXq7WNtC5q9dIsApXQboH/ZHmUxfcSpISnGyC8wNeN2laMjid9jjAyKyI112
aZZutcJif/9JhXmww3In8nozttFLBKYbfOCKyR2Srrr1DqUmFc2iD1PaHrU+3frlpmd9Bxl7zmYf
QTHehxgIyjr6ABOMzS/fNMxkTEhBChBxp8HiIHIu7fU8+MineDNAi4mYxJcddmkOG8wNDzoDB9yC
SwmWLh1oInKIHT0pn2I10z+EJkNdNvgMx2dSwhqCQFoPyd7w3rTp1yY5CyyInbFY1jJ4Tbt4jUVy
lZcMRWmd52wVe/YpxIgToMn1OSPHYTbEXQdH+/DVg+Zm96a8mc3JhAMTM+Kuc5RPW6Lmvjg1ykFS
Q8Pb2Ia8V2BL43HcWupTCogkdNUAeq69H318ncl3aaReDGIEvnjXQbrV7YfsuzNrgckwuZi4ucV3
TXTJuAhI1ijFC2+uj1OZWKoaAJHiGlv070X8YRO/CYhGCeq3OxdSetJs1Sf1C1yCCR74b52pUDtm
P4bkWbmFzlMuHJzxi27dTRqTrWSpj7x3qW1+V/R1hzkHFvitSXOXp5+59ZYR3W3S4Eej9C5LvSvl
vMuw/7S0gzu3jMvnQOnnJve2Da9tTUJAvwsm8cLpG3tJvay18Fu1yRrw0y5iSKtFSJo4R6s5aWXC
Cgg4TmhbnQ2deSplBvZzpp789Dczg2XlXVLksNgYL5EQi5Fd0qQApU9sQMs1d/P7HPIwjIzFRDhm
oDgmTQF3aWsdQNhkfjlFTezEhc8BHMQaD44JscVQO709Od3TGPlIB2gpnO1698Um9pPxGBycEIAf
GnCdbLxsWlrsrvRnNmbCQNNbVAbuDs7auFXWZqA94sRgBWCJ5GnhOtfjP7Pbc04YtlACK6q965M7
RZsx63q0C5JgJdthD+7m4CcwX7TgAXsgRa7XrtG+JOXxuCsPcAZQM5stmfLDVMCt01H7GLQ2abX2
HRBXaqNlyWNXRT8qmBAusBWM6caafpJuG5RvkRq4V3cXfWZNFT+youmEu4HDyKgxh4sGWN92ni2H
KXcMPtkjcYHSVpZnw/VeRnnTlLnB6XvkNx6LOGEkw7/ipZ0e5wsDI/m3xuaxo/5ASRewidMhes3d
qtzqfzlG7VJZPKWusYES5t23MOgWnlnsLfdbTM3SbcNt1UDmdCh1NXZ9UT9hpt8ozAdR+5LEpIdz
7UdptOE57kNeMGTCaOkI8xJ6NKL3u5zjhulFDUcHCQ+x3DZDt9bH9ITwDvVLu48kMbsq3xOjXPqS
oyOaQF6IbQVSvKYdXrV7SomMb6C8m15PPhQjDx4WO7/T4UMnUjzQO0WCDE54W/0O2SbB4etN9rZw
zH1QT5vC6re+ExzpvGsYEoPkPBMlof8K4hLcBKEQ/plLWr29N1oqT+NjPmITrUCo5c7BHcRKV6w0
lkuFSasWomYamwLszlmlQA8/OEP7ZXjN6hjb1b6PeX6i+wmUmJtkKHnlTbGtjQaSfP/pmTWzTXHs
EQiZLdy78DGWI+Z3zKIuxg9Sbvf4RdY4mbc6RwmDLM/c/ywRqTUpXpupPwArwbQ7PSpiuHmMW0fT
PxgIrFLQpZw+qaExuSBTNObd+h7WW1hcG1GdlMKXpYt9C9/aiN8IeCHi25SpV4RZNTmskzHfFTir
0T7XfsiFO8nXRKBvHU21Sg5XDeeGdy01QGIcmLEodQ9US79Vjs+5t1+U/ZNIqNDL8Ge1/Tr0v4OW
0wkv/lzocCTlujSPKXPFTDNPgD7fh1TDgPJUcdgMoQsTq2cJaHeaxZTZW9tM56bxZ5i+W03bc2Ki
YtjbTBlmH0nsLO6yHzOYde/mkMl6TyzE04Ijx5K+qp+z+Z0XcKiroXOpXwf7UpYP22qcVjnOowwX
uA2LKscclCgFslc+Y/JbGR4wsizh7emqq4COnY2cQbfAzWhpbt7pwtkFEczbhlFrtC3qfhc1FD9m
b07D3lQhRvu+tusybdnmmwHNIuUkwKCk58WRzd3L5Xasb00TnOMR7DiPu2ky9+VyXaO2YLWAT4YB
CRKpEy49Ue60eQjna88smivYBraY587wE6s7y5yOFq4znBdEAM07QftAM65A3eMgby++t6tFt6Et
8AhIfm1Jfydc/F01DQdI9OghC59GS7MpNrjxOeRDCcxtLLrZxUv9VfVJCeCixRk4j4pQ2rEF5a8Z
xXM9GKRm3tyRFcIeEzv8E/xbrnLuM+7mHln7lJthNvcA3oiXMw/tFqqa9pql8bgXD1FLs0+eISC8
meZbOHEQVVxF9JXqeUlNMKElKbD0WXH4rTqFNgeRFmZ+2z0WDY0KlvclTd7F+VDsQrO712LjTdYc
lYzM3tZoMERyYIKQAWjibUl7zDByKgI+SHBkp4f6QnJWWvS+TjuHXJmCB15yC0e/oGNIFSDFq7K/
CyFqGYNBZQ5iDlU1MbfIaEMhEydxcvO99x167SblUpbE/pOWuEvo27hfitW1dLMtdVPEheYw8HeM
gW2ou2WTG69etKcwZzmaL6b2UyCkDDgY3Yycyrj948eV36OxNYDgiuDSsH9STLAqXEx08lEbBLw9
Az0/vBW+uVM0T6plA6TFzakU9eF+MPaW+Oia9Czm+tMg2ptxuqrwxpn+g2G9T9k+hV9Ytvw3pZie
oLL7ICNtV1jW0ssCJvt3k37vF/dy+OgzRCGTlkTuHWZEpoFTssDwZdSQM6DKpQgp7AwcZRvi1nH2
kQcGt3zrYebZBJpFj3V0zkNt3RvFdqT5qGOobljRaezqz1Dv3wR0TKz3C4KXDGDsncaghFT3Srlb
TSNl0HMdwCjCYlZMDe2knF1sVn1lWig94tSH3cLtAWjkjvvTq4BItrPOrZjFxGjPVA7cSJFxTxje
J49lof7MU5+jVBafGVDHRnXHgmpZD7pGrrgWcjkNDR6VzntNCBAEvDXTO8yhvBp8elSS8dpO5UOZ
B2drMJY1xv2g1o+zndGBZj0zO/SvDr0W/BVB6496wLtfeGazjItZ767YaTY0E1E4np5AiaVr6v/M
F8Tdq2214TEOSEBMdF719qA/U4b37cf6qQmCt6728xfHH9b5pJ4zl+bNAurZTg8C1NsGqA/kha1X
jWijWb2YjVT+vaW5RPckB1/exJwRAMhp1CT1TEaLYG2QOc+wg5I2sd7b3oQCZlKgJHiy06mmc9am
bg0eKt4qJ3nLHHCDeXR1u5b654raYCY+CwLl6HET6t3AWGqLUSNJWA28uFkNoAm4YjXfTqt5HBox
9HvhjKwhK2RGGS+/1PzMY50qMjAlK6cV9Qow0y/bsL2zgMChgHLzMfHyz0WtYwYlkvo0fxsnxQvg
n0UMV2NhjfpaYkVwI3DqHCcnbPu6mA6N96zRdID8Z367khj0yMD61U9u0MWOnHxIN5BnjIs9DVrr
pEZJZnaazid0PDz8gTghzaUeXRz2Sxq/pKJoFpqkZkbrXEq8Z9G+9l6aYdjYAXUpnGcLe5/pvGJQ
/pjkM403jsIfH7yu946p3yePpoMpRZJYozK8u6TPo8lmU0XgX4amWJGQDLaN+uoaljB7MPuXhIzg
msEWuXKamXotw9YSXHtZcDds990wrwh5cwjnDLLbGFvYvBkDzaHdaAGV6ANORNIKDLnyuFp1Ud0u
vZjxzmAQcvNHbsFDjfyIB9XgeMlMHQTfxjceSizJJfEOHbeBGHA+SlxJ4hrMBDlRDp8USoDcyiv0
tAHyNIY17VGQRIMCBLYMpCH4ZJ3LXmasLftSC7wLRZA9DjhfRv8uZHRr+MGq6b6IgtA6TvMs+36U
oQSx/7noa940rp0SP/Jwng9WiIVLU9AV3S1tAjFVx1SQciOPg5BiXaBEHdOcvlZUW/rkCxFjmY6D
fP5NuIdWoLM688nwmx010zkJ9G66r9G6XP+T1N/K4dmKrA8N7FHLmCfJ8UfoK8eke4WgOncg0loa
OU4AJuSO+d2+A4agZu1PsFAPuzo8DNZ7mjWbPG/3nvXV4cnWLHw57pOIcNjTzmQpxnfuIqewoSnQ
2XcygsVNg3O/QfpcDuU2Ic8vDC7fsD2SHp2MOZ+GYO6Yr5n1EcEqcZs7NtiqeEyLFwfRCGLzfvax
Tvkh90zGd7c8GBYuwFHDSTAac4jF7RJ2XCQJ1ZY7Q/LP0WtqHE6s2wVDu9SIVrH+3usjSuNLjmhL
MAoREvuK92jrFRObV8jHS8HmWNuoBhPXJSB/mZlACSWWy/Q8zI6y+OUKoXE4CEdWd8ChXJsr+0J7
2MJQhDADJvrTYpaeM9L42HDGkGBp3y+TBxSnkTtwc9LDIxKG5V1stHo9HulQgwpmbntu+sp674iC
q5pqTFjo48ZmtJ3DxSRpU3od18+9q3lrDvFL1wEtTwmKxu5oIj0H38iiy5Q4XMtclkY+tNk4/A4I
p0pmGnTRBfF7WuACyC9eeTcPkDQGHNiPy/IjTwkeML2gFKfQk7XR1oC4OuZe2BHCcjPw0Ei6LVBO
bSJQ6tVFwm3D14KHZrD4NTwrOebnvNy01B46mGxnJ6YaOUW8TIjSlrgr6ug49wHaXYhtGwWxeI3q
fZnGMHgPEUEPRKhCHP3uR3rX4uoxt+3Y7Hp5HojW42Cux2GpEamwjj1JgYY7ejHda9Q+20Gy0ipC
UI8Ss4hivc9ifHLJI+C6Q8wVPSgexn5tVl9TiY1eXsvguwwPNSYnfEZxfx7dH69DW/WLRUqgF7OG
ww4LfXXBnGJj4bIddzbmyQyj8Y9bkz2ePW68iSnV4Z7SbGz3105YXSZEzoEomv2jB1wM+3Uz8a/g
Cl9mh4iKEmE+6cPWYztroTXA0abgKYye6LldWFxDY7kJi1+coKQZuTbtchNjDSBMHILgAryELh2W
bqDBSG602U0WDmVT2w8sJa1+IzupaGUNxcXgylI7W3o28upV+GA/ky+f02zbOLQbPA/9Ubc3zril
QmE9v3QmpuxUMy90EKt28TGQBKk2EK6Q4w4uyqbviwX+vjHbpPK1in/ZaBfSAgPDammALJ0yXg0R
PN2So51YFuneiB8n+6cm8568g7vuy+88BAnjLvGf2qm50rwn6PaIAWAvd6qrJxgdhAaRC2pIc1cn
v1ejXgPu4VZSld0XnDJ/lUth78VoJXvlkLbOmdWWKuOyxU2IIHASEI2JtBUQ2gUgiPwWM+hDZPkx
dPPNnjQszCMh/qS1vAfXuvRckpQIzWctdFdFj9YuS39Y9uX4DXjVea47blKeX75WLWPKMM8ZCLQ6
Ug1T89xBQVbpdhicO0bb1lPbvMssUusskemqB/+SOHRm2ZlP6A7gSAdbe2Cp0syGpJINbDDOut+0
GF/shN0TexjP4A26Mw+n/VB7lbMNQBDbfv0mGKx+piUUIlCU4DwYzeQCyKqkqWihBbpYB7L3N5BZ
W8qO3IsvysvYPum87U1+EEPRP+fdRMibAfuEy9/DuALhVjKRdohE6Z9DrO+y7D6LT607YvdkwOT8
OtFWUSyUx48jISI7mw6V/PUaNM0+J6v+2xBa7x9Ljd6qb1OLbiEPL55otejL57jH6moTfGrXrYEQ
h5Wmt+lcahugE/c1RhKfmFJA46eIz9nw7Hbmneu+a+R2tO5vsDhvjkbSoyODag/mJnX+NUF6iAfs
J/i4+2uud9lKcpGlneYtqeTdlDI/byruzJMHGtIq6UN0cpb5Gv9bbS+pUFokmiO+kVu3JlFnaFvL
iAbhK0iPfaBx5KGbnv3RToONn1vWMQFvumXnf2m0VZ2U/cUCbblwJp4cv7Z3Uay5tAazDXv6Kczi
uxCCGJkakqu56JlYxfZD0nD0UqUFfYjktSyKgSQvbxAK/Ga9h/KKCf5SH+nqSiX4yWPMCeWthGvK
u1GiNW5KY4QjUg8bsnfPTtHlZ0l1zppCmx7KHbVhRot0wWj83jPvGGDdh0mjyMVB7DBmx9aU4inN
e2nCFbMvVYpWnkIYWIahja/wIDI5rIiRyuVsO66HsTgnE/Zz7NG7oIw/XYlBgQOx2HKm27tqrqZy
wTBrj7CoAye+VH6aLy1uZetIA8s5pO9i7HwumZ+jpQ/Ir/FKq61pW8cl4+w4+UHCmf042DJ52zJQ
4Qfi0SDkI57z0Op5DcE6cEJOe86A4B9uKo/9vaowz9gtBr5Qyw8pY89FycPJpZuwuxGJLRAXRjMZ
gkQY7Oghh+hRgg1zK0L9U01m3Y98RI4ONFmFnDwnv7SmmG8nnBR9fag33KjrtYoDHBhB8kAQY4df
gnMExs+JrpNlTnHPohL5W9ZEe5KBYMHZ+fygu46DbZyUTQ9mX6w1P3J35Ifx0dM6FaJsZAqP9OQz
mWbvEyF2h2EGonReePz72qR8GzkifvjrVe/ncvWYslhu6/Onf9/8+5BYFLBHsm8YS86f/n2zKSny
rY2O9nLXPXD56C1Qe3w6Yrch9C+IMNr01yy5sHOSyZlp1nqmE0bnw6C86Z8Pf9/798u///v/vvf3
fxsYFP/rtxXZFByc6pAbvASXNg//AWwmZhZRUxuggcYmq9dcXeGTVqDXllnkYORHrdSj/3yqAxXn
aSJhv3dK2DM0Jh9xHubHf/6HYHmlCEo6yXjQip5sHCH38fDPh45y06jv8AZLYjrVaKvD32fF/3z2
z5fgN/cGjjwt6tJjEP/3B8Oge0uSeuZuacZHC8sVwqx1ZKI2bbFGe9nYHKWmES+cP1gRsz5j/vD/
vueVWrKnOQgtPVJstY06/n3GPR4ZCujJ0kbPMLnXLMYmA7DCESHfVlH71nsGqFI67ZpTm9AWRE9T
tsllEe0QQK9Ba0FBgnxccXwNLWavvQkbw/g/XweDPx2Dl39/wd/v+vulbca7xBN2tp70QTuh4f7n
QzsV1fGHeuiFMXfY/33oXYOb0L9fGzwGzEdbhAOT/ALlRvpHI2lIsKyMWI2j5sLDxHqYOuelaBr8
DNxLpHnTslTceQH6BxCzu85Q679+e9NowgNj23dJLgiXGA51jC3Otm+4gFhzN/pfS3orXepMBA5l
MjrrnnI7LkNRcLIj+YFBx9rUpk5ps0F1QIiCefz7QMCzRgXSsD60RXkcAPfzqcYC2mYuvTRLT1XG
0Ye/FM/o4Ah0IpjRZQ1sb134/pNPIxJDuLg7KgZcCFac4zOnP3tVpa0DFMZFFJLxgwB9rFqMMaWm
g/uhWRV2/z6lXmBf1wBNbNDDiNkLv7BHksigKpl715s8M7aWPWEY08tqPfiJYnTcXiLPzPdh/2gH
jvbs4/fOOm4VcrKCrZTc2PCae3sFHYwMqLbtmC+vjcndCG1Y5QYOa1Dx3M0M7laNJi9+TLpP13Vw
VYEWHCS33sUUM1ygImLTlPo8ywjv4bLYYHib5JT7JaextL7m50mBhGm7Hq6DhUofCjyNDijEqqzq
C7zXv7/aqkFqwBi2jllBFqGnoSgbiQ2OHpMpq+kebY04C9aUv184lsjogsvmPpO4XYy8sbdWgtba
uSg6I6Ekh/vMuivDkiFfTomh6WF2qWhDLdCabj3GLU7z6VulR+1atEDhgpQjaGRo9i6dO4EyjcOp
Kqd0S/5nurqKmggj7ZDom+lNd6f+ZpOEVHjaYlmPO4k3LZii3zwBoJ4JEV9zqma7qTBeeC7kOk8L
tQwmRpOmgBvGkbZdSbvBMpbEjzHEfqycs9fU838z4DtHiVXYS/eIQ+j/cV6D7x01DNjD81yosqmT
bnwHkw68IquufhPfj07q3AsUoiLUFLOEVt030ui2EuGo4MEOBmnfqJ6wbzCWCu6GdN7++70ymlVp
aeGkaoe5xRvsia83125ifk/uPd/S5N5c/z7UaVBiQYjvpaFPZM5UcLEnefLknBrNubHWGQ8TTEB9
mxZudRpCI94IigTpGG38Yyo0/4hEDljNqAeG8Sg2io2wCU5JYfsnTtj0oXexTZtyTWcDt1QkNTn6
W8tVxRnnTAHulVNEXhTuuk0qVBUO2pu6GSS9Oel/KrGlaVVbe5bU6qrMzx7ds0sGxhhiLOIrPmL5
qmjb4cSBP9wbUXJu5ldjPOF9njrMHwAo8Co2kC2Xdut/GtBPjr7biiOxSYKog2Q+m2nnrhH1SSMY
Dj6YDhFKzU4gPHTGhC3SjHO22VKoWgnVNRBMTT3Mfrsai7pLoPBG8S5gwEqQy53/rDKVlAWb5rUp
OySjzKQjUGvUFQCVoC591cP23DejGl4VdycmqYq3y5NVO5hS67nQgwOgHbXqqmyrvo+V90JxgGIy
xbiHv0N3mnAJd0U7hiWN9kHrSJTUiZ6zNhTYihnzltEd2EAdXvR9XSXoRKnr3PkkX496o+pjPIwT
5KncW8P/7O6o4+3uBuHfbJ88N0+1uUrnIjojpvhKciJcOaITKw3nzs6RwZKIon3zDfe5aEaXvY9r
nexs+VT3PYhMh45k1ma86D3lKtW90RI0dXX7nLuN3A19Xy1GqgPxF42PHVb8U2IhfkQUTQZTOn0U
TvHYS0LgXkSBrRam0aNbEbBBMuFpj584K4Hs4RRBdU/crYSBE6XU0nPBAPWaMUJV/qPjhtRsYqAl
kppa27bEPfe3SHngKAm4RVgZAnlvl7W5a5yeKzC2v5YsIVlDVY0g4+ZC7r9qbssM431CUbYncA5Z
FUFCc8wDsehqXlxOEE/IwczAOr8xaW24AS0P/3l9KVI8muzbA8ojDsx+CM6NdqJnETw3tSbUEVLl
/dZPkX4xKETwsu4B7CfyVsPQ3y7VpQxGjX4wXlBujBym59GwskI/3HE83/edGx/ZvsB4FQo6GV76
2ThV7GoWrkslBO10To5zuBfJJQ4of7Mf/FxoF5/FaiPCnha4gv6Pv+85nC12UhJ9cKlRWAib7bMz
DHXXzB8CK8EgG076P+/osTPPTi6nfdNioh/yu7833NQzxoxS/linawiCULtWzH1QfucGWAhcpB4z
kPVF9KnYzUzLBYMw8kB69/xXRsUFRl4AFHAayFIki9Le2gBQ7xoAkvhLw+ifz+rGQsltMUMi+699
YKkOipKCdKrFL8ZYw8RR0lg5li33MagAP6AwcGh0UoAdIfVh6F6H1s/PPUDIg4OKFhsgQUjPhPOE
Jb4bmq5c+YWzNSJazj3WmGszOr91oKKt7STeEZRFp0fehqa/HzcQtKbVxsbzdLW0jTBdhRNFaqmi
x1TXwk2JF3nHCOxqMObERaiTbvdSXNS+xwC0J2I/5ISlnBmAbCGuGHb7GhWbTmXBry5LHD5FaDx1
qcOGgqI7koOzGi/akdeODgnVBKTqLMJabP1ujSHBw567VWa3GdP+Mkhz5dJwhXmXg85oXYlE3Zdz
7UngLXtBxR4VWhwkGxfCoP9I6fp+2PZYpSHvArVN3QdLUCMnKwpVcwrgQnyarVHhaUwD72B7c/MV
GbTMDHVWlekyVdWmo3AZsayIF7TN3dK82E1Oxs0P71Zv7jILfFkWjPmG/tRtasy5gEF7SYfmzP2z
PeuzmaR0COponPnt3rtkPNLKmM0i3WkcHLkKIzOHceFczII7ue6EzaHvRgJ0F+oV2eFKaL9DzDpc
XRGDAZvMBR/ABWx8fstCJZe2g1NtxF/gZ/xjMUG/jVsKh8P0GegFIlyyLrgZ206m4w2uoyW9ER+S
grVlVuIjsDPv6HZS7iAZse1Mn50f7XUdRVLXpvLUGv2L8HGfFWI6i7J/dxS3raZuWIxM/Ov0kywN
vSgWUWOWtLsxGjSx3MYD4bfIsu6z0HYZMcELThXF7rxr6F+25WHMTTVPlBAb4hPQ8gdNUvU3TD8y
RHpHa8DsRfvjMtLycKMlL6MNqQSzAgXjem0eqZ48Usy+rlkjb0beU29a1yffFHc+BKznPqEoiI7z
ZD0WN9eZaPDTlXXxG+S8if6eLbjo9pBgNGW3Bv7HLIwCReAAdig3NVQAdMZgH5hVu2HMMbtpbRC1
lvsWSLAtY1ydXAsQpjeD9zp80JloEVw8DZNldavo0XzT63ArneYhCeSlqKpyldAFpBH6I4ktp5Xu
Wvy4fXThuAbBuEa5afX+kAl41k0KVqK3pkcAptmDIst44tT23BrB7e/493fo8wRcOM2Rn45RYD/p
bQ6webZlADHgEjK27Rw0AEeXbEcxhrgF8KRbVEQSpmXbcyIGWGl+HrANMqaCXkUNiLS7uQlhoM04
+dSb8tkOAA94f6xuarOH7ka3eHeFrQp7tsh3LcQznh+XUA230E6HhIp14kMPPPgq+vCJRYDcvw2T
tysgAfZBOYvVpNMKAEM9Pze+2pYTPBEbx7SMXT1+iRGSVlul9zzgLbo+0yrT7Z11zRNbmTRAlcQI
4eapT5Wb1lEfvqlVxII1HhpDFhR6qzeh+zQ35YV11luLOPp4bKP+rck0f6WXEQazUc61tzze0iQY
21c/GiyG1Rhp4dKpMT0Gt8nCzxXiRCUvUnarBNEKDE/3MFCUsdVapOWovRIUlotEpK/BKH+FqYxF
QgHQKpWIWyk42jTCEu5lOPMnZnMt7mKHFRfauMBHzsvvCAXEYMQMP/Ol5hKxbiJq4TKU9293vGZ1
8pXLZNdCOebMzpOqpVa0TAGnrauIQRfFctoSC/lGl5W+mhwApxpiYgCPyB5opweo/y7VCOAxenMZ
qm77tsYS0JZnNxUYc5ocD0LL5b/WHouY7gHKoF9bq30Och+sHmqtacmHehLMl+s1aqmeJ82rXskf
kfbJqSHs7Uq2QSjOPFEk3BZWkWyt0miPI+CEVoAGMb11ECfVuqGwy+pgTBu4UxqVUd+QvQUWQ/TO
wlDY+wyuHTR5cpQsgNA3qLkID9Tl0gmy8Kr811eat6UAzFzoAsyA6/8YcfoajoAonIBwFCr+Lmjp
rytcqDxA3H7NXg7LLiYGDx75J6dvh6d6+BBKe8r6DDN4xrxm5CRjy+Bk0KnRub15B2WBY0Gef5v1
q2n3A9by8rN0Obx7Izu4Jqr30eOoI2p7bbc5rjB8RYXBibjrdNwZiGBeUi9t6ZwaRsQ5CMo1Fm+y
yJO3GUR3l6Ugl8pF/qjZ3NBbnflLVr9y4SGqQ9Mbwd97EBve6gYo76NKSpK+foLCzwIP9vfVD+bQ
Yat+/Hwwtj4FBCIifaZzi4QHIu5F+BX79mOj7K3ZTc9jzFCprFPj3BL7tETJMMXcmwpIemODvo2j
4EmLodQOTcQJJv+w2gBn/ky6A1p/maNFwpMba66OyrzqFkkLqS4qQUsDvNYdVFZ3RkfU2cgEReib
qiBI37fzzxWae1UQt3ES3AdDYDybE8KYbQ2r2P6q4lQd3HnsOxXMZbnuO8AMEr1am3X5HHEaXUPD
2OaZf/SGYQUGd9WHrAyhgZMQ4ExIE9oiYwBsFRQjcqZizmwj56qRGB44UEdQGBTWVD5gHn0Agnv0
MQ528HWhfTdob517QnUm2Dvqm1gbn4qSkHwVJOw3PX+hY0/wHsYIWwr3lsSrvszZzSk/GtGlhBrV
e2xg6lHZ2hpKhU6LmFHwo6Ve+Dp0zePI1gn4xd45gV6u/VZtc5YtgMEjHga8SDPrMUuvsa3OOZbY
jEu/Hl1bB+KPk/NcRxm3trTwv5OKN0mrCqIbOqVlkJAz0J/Q5jC0e2rniXu4NPqy89jRalxUJoJB
kT30kHEjLVu2Quk7EXz7wfBFLzbm5RBrO7fPZZZhOWeZw8Mqyg+3xnImiuQ2peMh0/VtlGXhY4hn
tOcSxiNZLsOsT5Y0brG7sCuB6umeGzB5lFJVBm9jhrN6iocDtlhAXzm4E/ApRxHVxjIuo9UQJ09m
Vu0wqr7r+n3fFA9FloFJMCpz6YCAxFc+PzA4Eyv67Lqc9cfzzJ1eBh389zxnSlDdzCh4c2JXX1hs
Uou6zo5J1afrNPwY6VFbGxRo8PgONz0ksSA9Ci00QGucR6utipIdpyp0YPbvqtbLTTPwIJX0N+hD
s9Z1OEuaS7pPxQ9ZaBJbSput3nYxN1c32VMKQhTQvi8K3CNOVP+E3rho5zQhkTE8igVaYUTc1DKE
jU3u1vMW8LKKbEZcfiXRaG8qs4UO4T0wZSEbNpxjdPEVdGh7V/blGcnpFhF52FXz49cpGDdi4CIa
uNGBJoPXSdiPgWOd4kbD5zC0v2VaAToXHcwUkJNz6s8wVbkcCBAvdMN8kZLKnWyk3GAo5HfbJFes
c5Rlcrr1xsC/i6meXeRTdDGoOlkGPo2Kvv3CDzkxIYxeYUenIJPw3IzmdAbsh17mCFRD3gDbqRAr
VRFgJfV7VC5zUNhcfRXi/ozovuote8UtelnMJzwgPvQptbCnQjGKZQs2glK1fmmYnB1yhQ8nz3W0
ESwJhZbgjOnxesZkT6GIvHRuMawZHfBCrkq1Z1PfJ4VRwZBndgX3gP67U8HLyTHsfhcP7Qng8E1i
iDMz9Sq89sjSfGx993e0GciBRMTlBj1qlOYDShugw8Bg547fp6mttn7a3NHr/BKrHHRLto3yTyjg
Z96r7+UfogdtMiNlQ6Ap5WVW6EcqOM5J1J5Gv79m3n+xdybLcSNdln6VttojDe6OyRe9aMbMIBnB
WeQGRlIi5nnG0/cH/dVlklJ/qmtfZrnIlJJSBAb36/ee8x1ZbULqPSabNuUiZh6+Od5jlyGKjYIK
t0wH8qeCBtYkAE3dATRQye4KQOEVGxztkV7kJ0M5H0NTvvUTmTJMSLcqR0BdWCc3DobLLDsUtocJ
pn6eGK9yA5232OWWy5mss7EzIdVSXxN9k+fUBKm6GaDJzIPYJbQmOAQ2wYpvTkPEGXE6Wf3D3JSP
aHyydd5Q/oeiMsma89rLhl2dwuwV7RnQjsACekDb6OgtkVVcgAdU6jqL9TkjQrwYcLENZJCvE+ne
IRhGSILS4sKIpmeN1dlmoU/JJJfqyQn4/oLS2DcYzM0dwEEw41vOKRMqZgO5FRIMxmmEdClcE0Tz
Xpil+dW9somP4hhA6kWcuLxAcHTWZJtU5ASlz/XIMB4ezKZwy8ecs2IZh+U+SSuQsoBX3DSikasw
nSXNcTbkOzlheAWChslzgqMmpPifSQTfBEvVe5cZNWuBmzIxkRVi7NwRq3is0pXjxekGEEuI6i7h
dAQMcbJgh4EN28+DvhMhjgLHcOfV0Nghfxkd3aJtYJhVKEUbhHE1XeuE3ulKOvxw0+t9pXyALQZH
ui4mHKD1njNxO7g+NSIIkgtTE9sS1M/eQvGRvf/UNN1rVyExcFq6r2mxTVS7F6m6b9Q433Zpgt9J
8NNTS2RAao27sWm7lX0RE5dG6Fly9P0RlXE7hWvmMCfyJv3VOJiISer0QwyK1dQLNuQ1P7Nn8CCT
NI4wc+RhrJ0jLcqKiGDnJKvuWjVPdqIEZL1+reMBXbyXbYM+esXqRdkvijuCaoBIxu51t6h9i4gU
V2in920BJkmnCqmnT1d8asyrBoCijwhmpwOJNi0Tr/HMSF658pD1LOZdKQ68hCwrpIj4ofOVnByf
XSAAmuixWLdNsAsikJUlHavUw7xMlBcOM9/gCts9Dge7LinU2Ku9Ob1jbocNSGONMtLioSt8TgSK
fuRcQrtSwUdGW5CaEtIJ84+HapSnQtGuNjEqW3MitjN9dLp85c6T9IjNuJ1wNPVkl5XtVhtabw0U
iGaHid+wmE/745BcN3l23Wgmn05DoGc8UlvZDSJsLyrtfUyHKg3Y2cO6w1wANEpEOH8mRURykpt7
v6ItT2A6j2n3FhcJsKrbCnfcitoFk7XCwRjI+JhF45azX7Iegrfc9BG9FuEFQVo4BmYwdsUA2kH7
cp26DCTzhO6MyBh/jAQUkwG9rbPgKUWtkCzTdT/vbqEe50FK1B0aOHhjDNiPma+TTdOjQSWk64GY
j32DIBWZErZuQI1EzRxDgQHFd+Ewmk5+bhPjq5mVBr4Rd1wFHtltRnHVDuK1o422KvyI5AYtzt//
C1IgGQ+kzNEEh3nrMkq5aKIh3Qcsmb4yW6KGEG41E2bHIA1Y0gnhNP1hKwkLWZUpI3Flxp9tM4Cg
hWvXoKivovAT9CRSN+mRaavw8jVz/9jJ8pLiLt87kNbXsY29TZZomsLI6ramg3LWzM9dhJwpMNGr
TXG8nbFjrqQLFbAX3iFYtqvI5M51AR6p3Bq2Rb+ESPWXaCIPPUEn52gaPytOptQFkO6ly57Z4B3w
ydGhczMepwTLmN0Oeq2g0yKKRBIUsTEtjwfslhKszcLZIQ8CPUj7GnXtuDWgA9TWKFZt0n9Gc/7c
++ReKBLyOCHwmg7A9bHDlZK6frAAVVopYo8YMY/2rxkV5TfSixaNNg4IlsW+/WaawVMG8emqmfPX
tExI2CRIxhtJRHGWoCKvQmoHcTBK6oyowea5MothZYfEqabGha9opVK/oNCp1byzHK5GnBnPlJoE
FXgJQ42ZUygpNkxTeOUKNR3TwYnPFJVjSnd4IuWEaiwfd2Wf7Smjj0YL8cGYTRP8fBsS/PisFsK4
3dv7VoT7gnZQAyOGdx8k0xyNuzjiD7bVvI4V2fQ2NP4+QmZZZlayUprHLGyzYEOPhUcku+xNl9ZM
SGxIB6fDnvguDoCEugM66OPGytzBQss3IY2vFPFys/lR8l6GphGy7PI9zLy+91uiVIy84IiEwC8k
AfFspjhTCOaF2QZfoUkiVlWsA9lQE6CejNvZCIbDFMEZmsdPAl4IjO8ab+swfziawjin5Bdco7MF
khM/DzpS2yRSEeAH/ONVAC0If0cFsXyoLWrsClogw7Ul3Snaddg9Gpwx68hCg06Y/XhVCh5+fu8u
HFAeweJIYN3y0QdkkzlllUL0UZfLgoFah9xqfj7GbFgFZ46E0d5yqgeHbCJmYuHOGlmau8kleT44
ZymCFotxHxgPjqoVmK0uiFM6JMWhrl7L+NWsWhuO57jWs/aQF8j3qbDfLdI6OSpCdBnChZhoJxtl
iVfic++a3MbfmXePtYOjfM6hxJZALNAPsXLTEUlS5HNav5Gfh8pQ3jhJ8oH+/snwnW1fxK8TZ4vV
KL0T+WgQRUacoRORDSvXRL3QVMPlJGEnCnLOVN49pF25igsCghPE6tupmbvH0WrAORfTAc/MNZJ9
BP1d0W6SfHZWbY68l87zRbLEgJGg02yJKt2QYgYeO3BWNqL5waXHHgXY6psiBjnI4arHtLAhBQXF
etfvUkaDpHrGGUfgehEnLf+Hh8cyCe5Eb7K1ogR1l5atVx8ZV40XGAdZ1RNkk7KF9tSKz7KO0Lmm
/msWhVdzhccAAOcHdgWEpfBbze6FGcQamQK0Y7MTmyFx3qd0vEfQgzey2lYNklY53afM8deucauN
y0bRIk19mr15mqO5Lspi5UQC9F0KK6/p+0Pm+/YxoE7P/ci6DFlQUGa1uAaQYs8Z52VR56spgPtg
N7AhmczoKH/JTJqm/dQaLEH95UzY+Kow7GEjd9FQhiu/Srx9hSDfjPN4p834lX5xCQkCjm1r91/d
EqyGg6nPHJpsBwUcvD8EjTGDw5bliO0rLEXIyflKdPLRv1dR8emmvobh7RP4PSRPFSLkIavZqHPA
SehxNlEfIq0GKjR4mkYv0VGEx6xmm8mgU9BkMWhdOyXORsmNN7TYD8KD4YYkjhsmTW5J4iTYWBMO
GKgP3yLsIpxBz0SA0XOqrZOZy+e+RsxZVZJL4er6Aql1QAd53pBg5OCXygskrpgOJpSV1F2EuE8s
URF9aYItbUq9EiNhb9Mf8nELhyGqMRkgkjG8xRYfiq9pWjxWsMRyacTHToIWwOnDXcgaFCLj0UHN
eGFZ40uaJ/hgrOSLY1VkPTbBG2EqO9PgJNw1m8KEhVO3Zb+XtnnjT+6+qOsHIWlJMzoEoBBcdxx3
MRnlX8s6GAFieS8q029FYoO2LU+mFz8QeQ0Tx6hyEErpihpyR279SQ7QOhgrMZW32VZ5/3k1TFxE
mCsZeA7b3qlxD3kJrpgyRsBAN8hEDlMmBsZdgL2eCxIRFPLBavEv94NB1ccRWzMlxqjWs97VCm7C
eJqdwl7437dGghMrQSksLOupbiuPm+qmqzB9N/xvaeKgNnIFBgK6lEACcf/WpgvCscexEqLJCvri
2E7qM3L6j7ZHcBiWY7dyi3LLRBFVtN41EDcdw3plAvgWmL3PYwfpHJhx5iKLDbDH5D6laFO9G1F3
aahCH9DznJygLo9TS9mWq/7W6LHxkUF1YQTfEIEc4xHKnA6idyxMT7OMDHxIBnJ29wU1GSfNqTpk
rBz0Vi2kuUxZalwhq34k9S7qn/QLiVvfHEeyL/Ue1RUNkXR03sgDAmiCvieZQfHirlDoF/1dYs7h
qswZDQ3IprF9jVur4cUt654elWtdtGQLLevWY5YtBPZDykvg9xjNZxVco+nZciPsHeIDLHfmxAKG
4+ETagbcwm5kxpip+9hnkJTR2nc9GuvC9vCS1q/kcc0QXcwl9hc+PF+hEQXexxiYm7bAnNmfuZ7U
uvVJcGm6Y8rxcTdP/kPneeLYdvsR3uFlI8stKKjwYLfjR0DUG0M17dJ4yVfaDft7VPWoxIbkKmVl
nnRc76pBnJJOY8ErUWfWaHNXTjJcGqDL2va+q1uC2/E8WpZNwA1eRFoOMQIilCxnekkHQiEA6RER
ue7MZvGHwqyL0uFR13gHCe58Sun+wGPTJ8sxbxML7k7te++syvSC1YwwZmLzaowOwVIwGmtSa9uG
x2b2oQyUtJEoHTHQnQCkTm9E6al13FWsBA1c+9zo/BVz+3ZP2UFfQFrhWun8PS/5A8L0qWJeykAT
iVYU1avOaEHm+NUeemICupzQxB6TZ0IvTEUVwom++tbSJB4G8W0w4KrlrKJ8BebWDftJM6G4kTXP
+DhDm8Bi4pAcPNmRs6lqWvLEfvUDU/SluScqYHwjHatinLZeCiaTBOoLc4lyYkp3VXqssJ1zbfAd
L1StscwF487OimIzZKO9llRaUY9wPo9a8HuD+Zo5I7B+EBgWojEilpAPxsTPhJVHmJhHBDo4nYID
xiaPjadhYtGaCRcS2G8gP9Bz85BaFC2Ir2HOnud5FyfFt3ZwLwkxxfVhq90Eyoq/iPZrYDH4E8TO
GjOTstY/5IY+igjzV4o4WwemczCD6TYf4Y0IRDtEeoN7M/Nnag9ilz0cSCg6MqT2bT+HzOY9Roo2
0/fmsY2q+xo5EfAKQE7tRIesU/ecr3adEkDgK9L0mi4/ctygqaLsjcHph7YGTqgR0RWMlSt/nh9Y
aYj8msgOiFnRm4hgzjRbDsYJTgTppNvJYBWwa/vQU4SviOuDXwsH58KSxW06HN0JrLYTncwYM0c/
fykILDTkwepRyUmTU3Ked7x9lrqO6JpSYIHwz7Gz2EQvGIoRzEiKGwCLkEyzRSNcJt5meThKvDJM
sjKUFON4HRYvZIm3K4uJE/t+9UXS3SkdfIJFPD1FKRlMY8fKMlgFnH6ikkHpx+NXPsVVGrmnxQQ8
EHgPhPuxagPYTvUmiXS/J4AWJyg97dQC2DwHw4tb6+kCyduUu/iyaNaWvkvinmuea33qQw00KGqe
Qg+uqL4nifI9ga6/Lb/MMdVK2QLkdUvnRqbhF4rOclXIWmw66wsrqEATOZzn1jgboEMRu9B2rm54
CY/uaO+RsHcIAR1MNprJ/JDHX0uB2xmdBdm45cqoyKMWHLVnheRIaPpIUkJPdQH5CVO9MTJbGyFB
apxB9mphsybvIz3XXZMX1FkDDrg+pGOa66XFNOyjrlLAtXYcmqBkScfbVbYNzrcFUTzLfF47y6Sx
NZ5EWmrcM3SCgqYID0b5mKYjaHKovZKSiSIKyohiKMMUZ2fWMJ7jmZXEdC16gKI9CuaL0/fQqCFI
V1M1XukgvQsy+zObjyWeFM1DHtGZXNWh9oABQVZ3Bjq0Ie0dKmy8fZXT7NNMXzWi7Y5YS5eDOsBF
uvhHz7OezZlXPMkr4oWdD8MC5aft6mYQAodG0D2Ein5B2edPCOCxNvmsMTPd1os689emQ8/EpR3J
AGBgBuUypRlgU8NHe7MS5kvoD969gLLJ9sYHwrHlOhz6GHYBHXlb0NWnzErWnQvXlptdV2eGEggJ
POtr5ogrb9Telh4PHosax3MDdCGcrfVc2W9OgDcRC67EwMphiSHUlNCUUFihIoL28OwlIP+9lLV3
5tdJfKTbvSc5/luo6uc4tHccbO5GkkNK6eONtc682T3aKjqkoQe8LbRpg2Mf9PxuzUCnR7jKmyfk
PrB5kVyaJTlQ8yDKHKLDfGNHXIkH+1Stx6w/q0RWZ6PD52iF9SFjxulkDVHlQX8jqjbaVAUH4WHw
D55dfoyMCIyJkVUcuoiCO0yPaX8qMGZxeB/BB+SkVqFXwPOZiINp0e+BTHOgelxLTcfZbeQHajpi
b2vWAyIMNs3MNB2YorEmP/AjHI3bvEjvY6t/nn1kA/SEPwoti01LYVa29h7dxUdc6+SAlJ0I8+Ik
Vd2uMRM1e+04GzkC8SrDN1KBXHgz+ZUNRhUPne8hhcS5LrA5Qs2fLrIW90pTAZrWSPkZZF0H5mxc
dpbxiCjnPYRWuQmG/ssUjcwAwkcT8O2qy3BniPt5olFgI/KYkwwEdEtLYKDdNo8uLb40BfaHfDYp
k2c/oUSvEdeSviReZD3REcpf2d9d92s+1o+qplQ3fCJL4uZcGt1lm3AAKcb8NfbgLWbixRvjhFeS
AX9Sh2pT2dFdr54LM93PVZRcIcpfdf5GYIFeJRi62gZ0vjG89Uq85HV7shLrqREUkn2kyBV2IIUW
6xELKuf2NyzT96JG7dP0EoyoHW9UgWaWUMG163QcJIV5w5igX0t6LpuIC2t2RKIPXn6q2XKNMX+a
Wru8dAf+hd7QpXCGU1Sh/+4CuPiz7Z9jG/t4AFAJK98SuTkm953pMUultTm2j76mdeq4aI91mnyp
SCK8iMuKQmyr8f2F+L/LbVfDxsHegrNsWpgSkIH7NLpyIhTseIBYIOsRKgQckq198vKeSftiypCV
BDZpFV+0ReNjmp4DGxSnLMIjQBgiOWntb2R3dlwSjjqGCDY2a6IAAcV4QnCSnwJsud2yg9L8GkKc
7Y3c6Ml5IjUFbm5E0yj7guSx2vYmfxNdEdTrKEd5fyyH33aa8TOfkhudEVgns+mmRwK2juqYJq54
R9CYHaXG6FLTdufxhNWh7G2YYHv3c+dkRumTe09PUO/BmkJAjhEvEh3lFcOpHNvznDrl1qMkV+x3
lJcz1n/DPqiMsW4Vn4Z6KW6m4KFXya7te3Vjw2lyJCZsr2OPN0N0cnZUH0QVf4oiIbHuKU3KVzck
s2+uu3Ph85GyYW1p96VULDcVUs11GrZL47jkBiu996X49AdGQLKq12KI6W1lUJACtOII67ZOZ98D
oH8qOzhMYKLXxB/2KMKMTR91r06S0VAZxqu2TfNtTjznem4RJLsbEYPA8DzbW2uCq0thrDtKtTUi
w8fYpEtLiGOwNkrErl0/QYAbUG8h/8R24+a4q7OvMVP6deS5cmuhYEoWKR6Zpl+JQqHwaMeHLiLX
FLUr6QNKHFNpzwvQFcfyggZzQYpNZikuoM074jHy0MHR2iZL26X7LCcGlmATluwg49DCQUeGsMFY
9x4QJRX57ottQVPsCa9d9d6TSat+VzqMHgvoWZf4nvOCxF8UDTVclOapLHSGohVkRNBFa3ehO6Qo
nHHFok6eNIRWo3q0K6glWDk7CwZKF/uXWci+bcYGu5Jjk0RNMeKTBom8jMlv23T7WMn3YJjobCm4
gxWmW0AcLthz+gbjbRQN+yFuaYAtFK8psioc4uVrVbrckLwiFCOxvwWD8zp7ZOUUTsR4j+NzKDK2
CDu5ui4YyK/Slk2gUPbHpF9isBcSM80arNZiIJMP4Hrj1YhCaK3Q8K9Hw0Qd4y6GLQk5LiPxqGUi
OIJHWxPogOkvxI7lheEzMcSE0zvZgV1vWqvAOMy1vjMUPV4MGLq2dnAmjIsgTq7KJdeM2QZW+tR7
pKePxpEQd1Zycs2JUSeghFqh6VJAiABNGdhRTlbutxEkPHk9ZPUIrHWMxJlTPY5pTgkTw/1vgHbS
CWxtEsC/2kX3aXMjtn3meGuRfJQeDX1Si1YpSorIR+vIwbBb6R5mF4FbVu+kLEo59rPC3LKH+NS1
aCo9MXJYshwPlxsDhSYn+ilALYEOW21bdGBkXOfGdlIML5U0d2bRCCgT7nnuK7kTAXSFYlarthtX
lsrOdvDFHZpr0ChHsmaruHo0/E8ai2cls3sOsBHMCXrLRLpvYjt+7GxmfHUZfcNT8kUSmwQvkZjT
VggbpAoABN3P2ylkHhRFpdybhnokmqxwsqNb4GMpw5L1VZZkNvA4J+3CO61e845Ve0Kf1Tuo51wB
3ApF+hy8VQESymZycgZu4WPeNftuWVC87GjU3ddATvCvuehFDI8G7c6F/dUrjTdRKnfbR/GnHcty
10sT4ZiVgMeYOXOzdVxndefc0OQ82PgCLxGOYkL2Tep/i+Zz5WBopUVyzeCMRVojGU994Nnhi2Ub
X0ZOEFunL56Qe9432mxxiN1p0dTbWXafcsQLWiWkclg5UpSShy1dwBzoQZD/OAfPddsDA5SZ+8Rf
Pt6NKH8yQZ4AvEYGV4EaD/RgviJt2uTBO8sXGPEFg7O4J9/mJetvcJeN+W5xu4Tx9DyLFCHPS2sN
DEUhZZnlIYKcZGXOLgwQdZX6iDAC8WJQXlLn83GKyw6zJb4WMKRAia0VGQJzl5w1C0mHjjGDKa2W
BR7b5+zv6y7Z9zp7qagKojE4TnPyIkie741xW3gvteRYPvhQMFT4nhjsQx9V7hzL6LZ6scvgLMRz
oF554y4HdsEUBhB8RiaD+hJJzQ2F0Tou63cHmERDsuPwjGGWAL+uf9T9eM2Yfk14KoIKPiLc5G7I
v1QVV6HjOGA39RGUQ2KR1IrqgE2G6tTcjS3qYbFRud7qE7ORjW2DlEjFLYXHa91bG88/+7QydWDd
2pBKckXBsKgSnJERROcf/RSccZTd4+Ae3e4zUIxBe60mgl6j9aDFwYnjfSfDZ7sE40Ch2nFlOJG+
FKiuKeMvVCd3oTs+BE1ymSfoOKtzJ/uvUjwK4o5YTS7yKNnECa8n1FHLuZvMgDPKdBEa3k2X30wT
R6D/SWNFNtZOf0hjJQv132ex/p/8K43itx/DWPn/v719D1z9y/VMAk5RpWtEL1qQ6vqfUax/WVKa
WmvL1VIrTxKSmhd1G/7v/7DkX47tuaie8U4puJw/RLHKvyxlm8sfRHCaJ6T934liFZZJ0uq/IluX
zFhXmnAHhLSUSyiEMKVl8fs/JLFKnQPTqJP4Alc/c8niOvdnuSKz1SIGAUuGaDDn1xHS29mk+saD
VBwIDHWNPrr1Z0yKbtruY6pQyH2Xlu0VN3hhruLaA5FSwmrQMC8n8pOCIDh6RlUezaHb6gCel4UU
KCsFDJVsoL2AB2Iz1lYPJmC+jmJEf8FceTRL2dPisf/IzPpVLUkK801c2U+9Md36uOh2rsqY5egB
jzf5knQZCtNK4M/c+APKYQYCxUVhj4AyzPJrvUCqLbkjyXs7IXDF//RRFcPVEO9MN741nZAEmtC6
7bs2WPtVfRQea1plFVC4sCk6orvBuv9t8aZXxZzBu7HWaDF5rVPDuU4q5kPSBXJnQCTSkhAmorza
HZedRbmlOY0FcON7426KcpY4z9hZBrPf0Zvu0vyrWdAsUopedTHUG027CPuOcZwa2CHpY1qa5g0l
WLQltj5mkUKyZn6lTEPZbyEfHFkQwzijjQ9oKhlaknRJITHVvnZH72IK4Kgvh4vWJ0s3p7XWDjWn
J1c9Rd5D3ZBGVXK5LhI727nkCFSRWdzpuTiz1ET1p58Yzzlet00Vk2/tktVHo87+7HzEHzGRJrU2
Bs7dI7IDCeQhcYe9XmTcNGLEhSvIFM/K+RLXcH78n+Xo/2c5Eor39N8vSPdF14b/C3L4t58Wpe8/
9Z/LkjL/0tJ0HSFMT2kYY/+1LEnrL8e0Lc8yTYZO2Pn+a1lS3l/OslZ4REGznknt/sf/S4hW6i9p
mvh3XJvptasd/d9ZlhTr24+rkkc5icbYdfAPaCxq5rJq/bAq2YlwgtkwgvNokU1p40fdIPydN2PR
MLnimBfgv5W5BGzo0uItRxT5BK7LFKC56DFVDjG17Wi3N8kwRlvplcCb2tNElhL9qYl+bBdd1q0R
7oaU32/H4NMo2+46jJg51ONd5iNuKzBib3DmtrsQREmJF63sk0uzP/sMX3ZtAiHQ0HN2HaqbH27W
+V+r748B2eI3X99b1mLXtE3HNYX8+evXZei4uq2DsymT/NDRDkGfZWIB6Jj8T9dFj7RCzGB/wgSf
aCOYuIKOIzWrrV9U512iQDuO0jwFg4tso3SyncSD869S4KdY758+JQ/CLzcJjKbkDvEPj4v85Sa1
uLZbi4weJspRvHIzm4wXjUyx5th9mVcRBs/FKxJMzIEEh0OUk9uknz5nE1JAOMxvDpXiPqxzpiKE
iV7+80W07L99PB4cqQXXcPmXX3e2MBob4rKa4jwKPd2kdl9s3HF4F6YD8NoogivP4Mye1P5VwcU5
OW1/1D7GoHKmO9QiYna7KiAGDQXhJHHap9G2jwsytcoyeKDdsa4GsKzNhJE7GyFB0XTjkaZJGi+y
kd67rGONqMff2Gb7brWNd21iDj7mRVLe1RSMnGsyQTwmYziBfem27pg4O5Nb7UyLkSgddtgmM2iK
IQlg68LIIMrH+/znqySWpPUf9n/eNKlN4UnXdCxtW/qXRy3zVTN1ZZ6ekfKJG9cP39ymxwWsGqp1
hduWfCgahXWa7e0yBjBduMWTdvDvq4QeyYhGGKENFgc38W+GqFoUb3Lce45xF4zUt//8ceXycX79
uJxtpGOxbrmWXoLlf1gYGrNG66SRHxSZKg68OevBcK7aDjUtmUgRJxiD603hnSGlPSJF6rT/kCX+
JwnvWLe8x6E0vOexTY+zy+oSYzMByBbtxuUaO71+tpSIN//8oS2WxZ8/tGLYYNL2cF0HB/73J/WH
Dz3Hri7ttojOrsqfDXKbmAfG3i1a32+1UwUPmWEgmTG8I9HM4s6E0vfQlvWDwu8NTEO/2AazwO8/
AtwX80WAG7PyieoodAXLPK8Jn8dvPTARVZP7gB4wwv5p0RMf1iKww2O23FvVQYaZi+I6RhTmQ5i/
al2euHoGFGzHPueXASlCGaNyjvKN0TVXuBqn28qtdx2GTSDCtHqaWR3o/kI4dZL6D9fp+7L2081V
wnIUSe1MezzX8X6pRW0jtjEjtt6pKs3iMIqRdkMfb2BgAhMj6W4rBKKv7/CNLJb9TVA6NJ0XNAPS
k9U/37TffBjlUHuzelhqeUl+eTF6B21brBmnayqjowCyfpYMRaEKNOmxo4e+htsCgBh37USvDXl4
QDZOuK+qyPlXlfPvV9q/7QeKz+JZwuYpcrT161IG4wCoAkack+sY21pg2BxJI1iJxD7Q3bx2CQxk
NgfDI7AA/yayjtdhBK0BkRctrrnR+zoZBcTh3Efg7164hNvvRGemf/qgy+v38x3k5kk6lChcHKV+
3bdxARokRPnNKSjRbwTDgPgeHjJiAhPuCRNo378sl5s7xVIcBiN4ihysHUAJwG4b7scf7uFvPs7y
KFFFSMoSipmfV4vWFVmXIsA6TTJn5dLGNdzsmtWfgRhngQnaJjC77/ST3ufNItYoWgH1CTnU19Gu
Nbo/PVZyeYZ/uUI8TRaEbcHhiw3054/kVyPsIRp2KIamu7IzixumEpeQ9QjyRTeNbcRrmIx4oNIV
SOgrGB/lS7wsF/RWL9qkojiZkVlNmJ4RfOXrpkg4PDGepyVTutiK2njBw8yLAyqz/7Tn/239VZR3
jq3Z7U3u73Iw/XH9zXgN0SUVJk8iq6ZFfqIBeA+BU7r/ToGJ04ooIB+0T5mMaqu8jTTbZuNH/cM/
31vOuX+7kIwslMfWjiRG/rpYCLuD9Ga11ilBF3NlW3BaAzQjaBF7sorLxN1HDQl4pQSVBN9xZ4V9
ti1KBo2lY9PxtAaEMov/c7gJcPLujbjg4o1eAu++2JCvOR6MmNhEgzgIGeHTVTjWUb2pP13Sv+8O
PJoc8oVyHFMK8csTUZmNDodK4nVpwU3qSNOsbZOvs4FBKyJGexsk/X7CAn6v1ENFU/EmAEPjMpNf
z7C+H3MFA28IOHfZpS8OSHyH9R+u9d8qPUXLgdfaFRYflIPBz3fdRGLjTAwVTnwK8oUDBl6tbvc9
SalkmVqXtf/uQhg40N2IdjPtV3gBOakh6aku55e6tqZbLKabqSA1uW7wrvV2TmgnyvKrMKAiz6CT
fH/ZrMiILyzGwfT7SQoJhuYPX+U3r99P34RuzI/Pb+dVxKsMoXXKMgdfKeZJHf+hpFK/vVoeLwqV
O6XKr08mixntj8CTJ6kHDGh0TzfWIKiEYwtRhPCBK1g+qKaweieJ8Uvixd++/6qmPXIBUJJkCE7y
KIVIoxiNodmbQX0T+QmHblghW5ERG4sMOcgUkFztL7Adm1hRt3xbXtx9H5GkZsXZ0YrhOFBp7sdA
f2mVOguzMK4qF9yYyHKihw31h5dS/O7y8i6a7OPUOqbzy/LQxOCqeidWJ0uqlsmYvhcRWqC+jpg/
oVS4ME2YJTUgCEYa9Tv5l5BJnIGOukYoKV06xsigrdM/P7/qN2sF/jAtOb061Lq/FmDAWkcJENs6
5a53VQ2lImANMh6AMftYerdT6cijynyUD56TnKukxvBgurSjwXhZoHYvSibwl0FnmXfEVX4vGFUy
v0MPj89+U0frpEST74l8SZMR9M95DYaI/dgUyIh7IPv/quRjd6jXVq2yvedNFGuE3F8UmI2eYo+K
rs3Of/jev7kdHPAtobRwflNQzba2B1s24iRTXEjRVHrbwhyuvrPBVE/SZsfIwGnQ7c1W6G3dIERG
O/WknhX2DcxFoI+OlhfhYLsbBfJF+yVdp4iG/tCHG3S48iisWa9k5Of7DlNDIxmrft9PY2TFZcCY
ROTlx/crFsORy1wjv3Gq+NaxDTrWIVOaf/7Kv9sWaBgATsC7qjXf/ecXnMxPZNMJXzkrn+Ie5i6d
2W4/uaFx488FwyTDxucIdWhrFCPWEu9jNgjdoQtwUVohIrHY/cAkAoVtGcojfUxry0NXVhXcTKrP
HrUks3+xwQH7FqHw6crS+0MZpZb19JciwbFsi/rJdhnoimWF+eHAgOBptoxKyNP38x8kNwvQkgH8
BZXoJgjAl3wvgsXCufT9uD7U5h0ONzqzd0ANgSsgrsUt6Yu9GznuIW+yjKhLMrKEEnd919kXWUeC
WJtE8RVL4pvTDqtKhVSzzL/2UwARdeo5vKVhjAKeVsg/36TfLROOp2xHU9ZaOOeW9/WH76dpyhB6
GAsQRl/CEhGdKaMS6gDaM0Crt99L2aUQOZrd8DznyRPcRH3bNQtEMOtuw+rPhc3fzsGU2P+XsDNZ
jltJsugXwQyBGducZyaZlChpA6MoKjAH5unr+wDsRfersqqNTE96RmUCgUC4+73nLm0v0zJcrvw/
di46xKZR5inHfbItZDz1ZyeFZq5lxofoQAt6c1pJQZLP8vDYmbvRm/TXiPILhVwHKw5Xgwq6t7Eh
vXNo7fCacvh71phG/5fVIf51N6PDRvffmrt0vrD/sTpcJpeuORjTk6nVoGtT1BRlgEau0vFt0+Ai
zDN0fDZSP0NkCEKk0cEzLl0EoaU2jFSEUXKKjL3Rm93uP99b71/ffnw6JhuMCPiIFo3A/3dv3V4g
Pcot/SlLg3ab9aUGu0gvfnadBEfTpuaG90O5s330l0GpPhq6aXSjqUkzDzxCWgfnQRoB+hfyWhTT
ty0Qpl1vQq/o+oFUXuToO0CKtE7gRGmi+DmMurhFgN9VNVx1c3gqTU1bWxXjOmSBPXqzziFYHmWk
Igry5/I7OaDa6UxjBs1BaJQJPluZfIS0XsAO5upMbXlwM+HsrKS6gtNEObrULaFx13qlgTnVNOIS
HKweFS1KK2mvpesxN7dP4xS8RvVr0IruoE+tvtM4zEuBMWh5akvRJ/cojJ9R+QtSWLLiJ+7M8NLl
5isMYQK3C9wpVU7QliB4YC0kGjyYdeTZI4QetWg6ys7WNqQRvIsoIjXGQPGra85uucVeCIwp1ogI
FRhD4ggDTm1X8r/cZtr2/+ZGc5N5hBkqOeCr/3EoxDhTJrIlI2fZpKZiCG+lfrBcmg92+au2gfuD
cCiObo4nBWe8CaMbu2KXFD+8Ids6cVq8DEgdg1i6N2naP3BKebt2rrn0GWqZeoq4WFN6G/gk9VZk
rrkd8yIHhGY5hD45uMGI1tPDh+cbqP8JX5wi/9MwoZRylCI+NMf4mngA5PtWwOssynccakSHUUgp
41rwWr63mv3UAprG8IPLfDSG7iyb2XhZEnM3YV/AYeb2ZUE7jnAQy4evlMYd5GEt6/G71tQbifQ3
AEpaco7K4mjFwMvLeamkrkbYQBRom2xQ7larnIblkMQXLLRbMJ2IP7ti5PxR/o5owK3hPaMCddM/
YYpiz5VIvnH6G/ue+KdVjDxn3VTB53KxDbwIH1Yomfu4tr6LonLc5P5v28eWg38lSuE7D4kPOytz
bjnlbGXr0ZXdE/F+JrPyZkJWs6WdwIHzUCO3+V3aCoOMZ4bbrw8PZI1qCPOiPf4tem06YDj+aPKu
vw6298nsajcGef4Nxc2pcfjJNXMgqiqacinSpryw8f04rr02BnCVcuivjqvxqBrpnwbh4J3wyTdX
7xDdua64L2U4eW04jHS/uxszNKIP9desuzXeMP4wgvZ73xJblnTtp+dzuiIQmc7f+EEsrTw6vfWn
dRnKKZrJyFhBoDali+fYIoleRlqxjWst3k6YmXaePhEaBvvbmqpLRmxDgqrs7CWxuIma3gCNIOQz
2cSf4V9oO/T/LWHidxtWACEm33odMdyytXZTI26ej1NpzD5cJbHkdZvByjvuGM3E5VnX0wgKto9N
zS7mbC3iDk2HG5MKzr3zStcUnoi8hBakEdbiUAvcytQwjvhC3x2UoudcFgMnKvZPFDR7h6gfhPPD
vpshm8AEGG4mKBGlb9hbYhABg7gHt2Vua0rp7S1UKhPn0qJ+buk66iivvUbo12x+NQ1l568bbABE
FqAXC2Od1GDENyYkQRjZoc4qDLPghOol4fmlF9HquN8qgVvPnqZ1aAXqaE5wIn2/gvrJ0HKip3Jz
dYzQDvJ0eNUzSQekBvWshfpH0/eND/RzPlGZUxCs7bTLqlUjhjfz7iEbpqGL2LJJwt9mFtsvQ1Oj
91Zpus1qe5e1oK9sEK6U0MYa8JDcqTRJkCcCgeAKyS3mZ9NdZ3P7E3Md6QJ2c6h4j4CSbGywwfqR
VUpCeRlPWPLbZCts/Q2LS3UeGuJyllVYWGSOBXoIAYyPQvpfhyQNsS4sXADAsJnMcLiZ9Dr2kyN8
Ilo4IcmgQ97iNSWJaQ0GTkBRTBTErfOf+Ke6V0NYf4Ya7mnvTK+lj1PMP3ZTWm81nzU+f62wxjOI
3xFRcAkA3b7Zgd++JdTygPDobfpRLE9Jc0DnQcr64Pxwq3jE1FSYOx6pp0Bq1+WkQcxgR0YQJvJ2
8s85IcQHOYnjstRiYQV7VevnKJgabGqWBYNPB6QugIzI7Jdqf/gDOh5PpuQL093B/AcmqAmPal74
NqH36Wrpk7vCBBaUdn+9komycKILcI1TjW2YMFBGHEvHdEEIZ/Ba9nUhsAMFBplW68jTYG3x3Gvk
2UQo2o6DbSj04TjXJKPrXWwle71h1+0VDrR5/LEcuDJQXoUeZScQ6bcqy6995X5LyrK4Dj0qgwBO
OTiXqGNw8Uw0z5CmQKuL8eueLo/iNBU3gNnavnRN97nULesZd8rb8ne9Z3fsv112iceQNIws+sRt
OIFhleehICzBLp71QkWPzp/ZbklSPfIsRCDdmxa5G42+WT4pYDFzm2P69Cd4SQGG++uymQLFW3dN
mp2W/ytI8ks5o6bdgCSgZGzts2UUb7oZ289J4v8p+4DWVKw+acXvaLeBfMojYEdGFb1MIekB8+6S
6vJ3hm8VxmtW3HxA3StrxjUvbTnqz4owk5AnICDEWx9ZOuJgsJJ2WeJ8FqWdX3Xm84RhoZ52q/89
HIYhcnOVJHeEr7vcQ2G8fF4/nIp9U1mMCjLxfVmuvUIYPkeaYSf+YU9ufY3q2U81GbxIx/GbnjvF
dsjaq2HzIbzIch7kbzinzqRbS6f8Dcru94yUpTNphMZKx3i/DwaDctNAL0wDEg2lflcuQTehJsTZ
w5HGk5EKslByYzxZ7EgEco2HGF8ctihK6TibdmGU/aaNx9M/t+ytEkBFkZJ0vCzFKXkXuIwveWid
x655ceU0niqLcNQO6por62o9goBZMVfN93VrOiue1Dl+IK9IwtEZBybao/Ixz0mYixsj66+TVXvP
YELOHCuqA5eIl+fAiNjuBKmeInxzFErGVcilvNsx0hrX/lvDsjsth6SgJ/FPG7Nhb6Qqfxq07xYO
12Vr5uEGaIIu7dnlR7BtuMamkTOc2DlDkLRgJ3Omyvo4PRlRxXXtxu0cTLBzFGLBQdPIeCJNYFvY
CWkctU+OBj86Vna4w06Z7IpuTLbNOLzlgSlf4BscRe2tE1p/oM3Ll5SQqUNUsiwxlWa8PWjwVr8h
o/tXEEOXCBr8mpR4TuxRu+u8+YUIYPNo/GVNYaCA5Qr2pDgRC4tAOhiIgfBsVC1Ze4BPeMTRojam
nUNHnQHnbqxaaJgP08/qLXxsQu6SYynI0ar8At97jRPIxCRblFF/j+Kq/4C3vK9MPblgfXyeFNRK
OsAjRBYep1YEG033DlZ7FRAuzgT04Yyfafq0vO6V6tZlGvwv3zwz2mcyiZLLoJz9UlyieCBGafLb
7NkCr7W85vWyuI3+YN285oO9ABALI9Dn5bmm+jkSDkq40tx9Xh49h1HZXZtu0iJzeKZeAsZ78r+2
IV5683+1/HERlPrVtpVDO1RxUtej/kmDp0rE5/C5FBrLoze5IUbXuqi2UZ1GB0M3ydfsfzkh1Y63
/GLH5koU2zAX2WaKdIKt6Rbsw6hzj0alP/vlDBApnRspzBCcuvTq4dvSe3SbslXjqefIzbsaaYRV
InVk5ArmNRG3scRz7c/IzN4KMS4Wp6h1RpZSxU5uViSWokWGnRVtuuJ91Hi7eqGqtpz9vwU5k/XW
z3fLi6vsLLkfsF+2hZmQUyUJgk85FVIBzpj7rmP4sUye9QZarYA9M+iDQOzRx+fRgucZzcOQ+XHG
IolkY6pWA5/rqEFpZvRAw66wDsu1EhakNtmRBZD6VnlorOxbw+B/pbOF7h05hFtVyOyc1R1Qqmya
PUkkwue0QaToh2skf9qmxpRz9HssBaCBdLv9yXnywxp42wXzPCiIgsMYZOA4tKegDl8Tj6xLtCrD
PSnSu4jgAQdFoV1leipQBh+MRH7CHQZjZ2XZdrAdCJ0OD0XhkaOSZDUaMx+xufLb/LQsqClkF0qn
juTjeA6BHQ8N/tWbbAqCKAJgqg6trDTsXiDBc6egf4C1al5870BGj1Xh7Yli0W0gl+AsggW5tqzi
Jeuc7JpbQbQDZshZZUp+l9rbJGb2K7PoW6/xUESaRwHqgZPUclhNMjzJ3nrWTSfaFrMCUJccoJcD
Eq1sbVc77m6a57OcRSDpR8iTl7/UJUbIUKOYNwndsXPNPMgWfmVhYLM1phP8p/y5ax5lp2ubPus/
A9bQPixBNCqbtzu+lD8EPoHXMzCm9gSSLaUbAy8HL/cG+MgMdpHkuc2UTg8dm698QodKOINLyxm2
QLWtBaEJdToD+mY4Ut4Ge44c+gHmm+LEje6wb+zhbPvJPm16tY1j+ptRojcvk9sidLRgVWZtgb82
HkLAizVsZdPwn2LP/7aMOARYmo0HI/u09B7moIe6rnDApcjgTGhK2YjlpS5beFa68ZjS6VfWRBzA
bQX7p3Yu/XWpOKboJWrjfp+EEkufbuylTOSxi8dPbQw/0xFsZjJk1BIC7qT0mGFqgdp32rQZXd34
Grd4MW6ujqJ0bmKU5Dt0J0Kdl3AKrvJPGRuPWFpvJZ/o1lrDp2u5rxFjMFxdSbVD9H+zfATvsanr
5yBz3kq4SFBPmFd0plVwoRUGL3O8E9M7wnYPo1sEiQmYz6duFe3O1JEi57b6Luwflb+bkjndtJIa
0ErS5gPZ7ZJgKr5p0bewg2OeRW+hWeekBOfpo2FSNGGVfFlOjTVToFVv+RcxHwdkkqFsNLSMVDLq
PZv50w1C06YsVfJVsZODcbeb3Lrp4TNW2visMa3fFhasBlrahDJFuIuaNPztY2qH+4Sip+p9BpNS
kIAalsWuLAjAIAK1Py5rB2owRh7VEuVWGdYutCx6MTODqtTNj0BLoa3Z2KSVTJ6nVJnHCAj7rsmN
H5xb0f3PM9rBc//YYwgCYJheJsY2riXUPWJ9oGwFw7SoTOzkPRpIB/S0JMFqRfPB7dtmU0Qkio6K
lZBlLkHZVp5fzNBLb1y0dah7N60YkmemKYSH6Hc2dIlUTdtx3jIp6Go45Y7NqQH07EaAIviJOqtc
9yBHNg3wjZORFb8NGw8xrJA/iWXTG5wr3z7THyrGh2uXlkS7a5tAuVt6rMWpGQZ3l+aiPmSB5+6D
OHoUmny3bXu8QRKAmDXWOReAhudyA9ve/iU4uD7Ll370gp2mNc0xomdwW26hrO11M+bjxe3uDK6D
DcJoYhTa5Gfn2WSQUDthn7boureRsTXcuREHCiq14DVRZqpDM6mLRcgSJ7uheooSMlm8Pyl5Eg8y
X37auh+srbGp98zZruUYiZse+e+o+Ug2E+oX7PvD5Mh32ufJq9f7HX6Rre1EDbUAPDUu4A0a/1e1
QWzICnpjuAmrUTziamDynvqnBighjRIyqywidgmmeCbN645wLLh1WTZuLVLVD3la0/BIRPSeWMGp
zoxxTcpM8VzLBIGR7vzuLUTK0uDNEeAeQ2TC/er6CfKU3I8N8bkwtqNr6aTusUxT5ByyHI987Yc0
gPdo5Gs//IzGPzyhIXgqoS/hpLHPJMP+ibwtXlbnDxyQd4f3hWUt4NEfkL/2hTKdPw3kRKK1vGfl
aFvPBZ+AZQtJMQ/VdirCjsZX+oPWp39UqOPYUdIfKC6TA3t9u2s7FhmgcGUNCesmzXZNTLIdlkNz
mwgr3fkOccjmCGt3nv7VtdbthlqebZSku3CMpg1aIuLc8pCwtOG5SOzwjxKDSarhribH9tigm3gC
ZsBAWO/No26XVDXUN69Ayf5MsX2Y2BEvjZ/t84wraoWtO/u5ISp6UUWno/kcI8n3CsDbjkGDlZR2
VOORmIuj8xJEyKFKgrS2cei7WPDoMeGKv02G+TcYh+KQNgy2vdRPNxBxcXzEAKPbNr24Ee6QdHRg
r7bj8EcvNI5MuIWNrvIPfW/sAw7yKYN7JgGZwSr5O6XFfSQgMCIEzgqhJgYZ3rsJiVZpJpj7SbAr
De03F4a3BC2NVZFzWh5/uxmcFE4JmlQHIODm1omCkxYExOl5ebyhQ7yqe+ulYVT/1MRQy9P+R6tS
c8/cs0dE2cwxZSBY3Uy/8nqa1sa4s1VEjmMmsD8lDZ1KSNG8hOW2DepyBRCdl9UQX0dRvYDLGbZd
6VP5qJTwceN7nPlYmUhbD0ghwBJtsBlH30oj+1ZlFv2HNsEOF9zLhmZUa1KtpDT79OjW6YTOIxnI
V23lRtA0vBOp5e0WQSgCgH7T008G98DAaQL80YZEIKoEDITpWm8kPcIaFgQIAIkCU4YbR6MVDPSE
usnSQlIWSdxIh1/1xKMNUrfjwkZXDaiprxh7ORt9wIRjBfjjZs93wcO3z0eyiwb/7irts6rLcG1A
rMI+mu0ysl7WHS+wjTah7qqQRB8znQE2K83v7MdAt3itDQbYVC1i7YLmABoH9GoUJ8JR3lLD33sZ
TGZG+DoxnJSuY13ucGgSLBJ6+pwVcfNHylfT+bT6rtuOgYDHF2KuTdFpef4cr8w7qzDAGUYcymJP
YMosVilFFyPxisImgQKBDxER6UHHcbbW2Hr8FigDvZN8o7v9MdBs/4gE9W8Z4jYkZq7baI0L7WJ0
z1NpPZKip4k3UwRTl0kWSeDXgDzLWdSX7Tt7OIZD9iQ9smxDVIruym8IVG6Uh6RTTtuclO4tpBzf
DMjZVv1r5vl/6RLSsqp/OIReABhWJGJ49rEeDGaJvRlA8SD6lTjnlS+AtgVe8MbtITa0G1/tKHmf
XCxrmc89brXuSXKwp1rdwSfnTKcFsK187OqEHmwcO3nUtfU3cav3UIqH7GrAduAXQj36EUNdB6R4
N/g/SUeXxjYyxWuHonVV4wXbZBX22t7+4TQ2gAPdACJbVB7wHzIcQy3ig1tcwRdJAhOvnPxeApch
LTlb94me7hsDeumI274FrircdF8P+doJkoec9Aif4fijtTgJFjmnMnNyta3RiFV4iziYbm0v6DeR
bX1Tg44NfgST3Ff1Z0r8bTPgB9fr5q/TdcQuut1V8wMTzbo6DY76pkOq2UwZX8oFYtobXrJrRvHs
ZcmTa0bFcSAtCdLtyof8sRrw7688KzkGkRaxhsuR8J14H1h8QEGD+KQ050OEcXdiKbxbgPBhyKbY
bvYug6I9Rrg94RQEaHfqpDfE1NEFX8m23vD8Gxtk4+1+japb38T+cDQoYEFuOs2mcVQLphCktu9J
9xzzrYriRuyOdQx4O8KnyKCx4bfWsGkXOljcaLDw+xCrO/BobQjROGu5RpxR0ELS8h/a0FP61CmG
QoJJkP5yVqiPmhE9dToFOxdzTYB3dOlCG8IUMoo0H89OBnYftLwb/y5D48NP8WVrgb6va+dDivAz
Z1rjkGgM8sh/LVPlrchU8te+I8Eege96TkvvNIruZ2Iaya1XZCciciZqV8H/cIHCCav1z62tTjEd
Cr8FGBQ5TXA3oqa/w+6FgxitaxUZOCnb4TZpwTXWknAProwNq2AVcy36XUciBwQ9IbfKMkERy1Tw
8jb/hEMXAHgNOSEU8YU6qz7Vhvaw+0Z/VQa7p0oM4zp18uSYpXfQrAhJFL7iS5D3v4EWZTeh/ywD
56PRSlCrI2FAqXFyRQf+CAYAHEKvOaRc5XNB5U/61GOC0XAk5Dvc17gZD71V4XIgSMkzGS64nVJo
QAgejzObdCwvRMoy6DS6q5+EM01zeAzBGjgmSFQBk/K8/FIMJCe0oaXv4Lz5X38GFvTTmeAELX9U
BXmziboJErNR2JflF5eanbCAgPAJL3B3vV+Wp9Tyf8UgXi60Y+Fo0xTZgCeBHWNZkLfsRqOKg4wa
uWB8unGMaXmDtSsqg8HcAiNUyOTnVkE0BTS4qZOZbHS/Q6vtXpm2+X3yIlOlnRepZyLgrQya/yKb
8YFQ8Dh7Bch+cjxycBTS1OyvdGoaSJI9jWQKe2qMb54a3qsKeVUhC6aSFGSj2fdXzXgIEeZ7zBKk
/c6d/0VwXeuNfzApWTQaswm5rdRR0VvFodrM10ZpeoeckMp1maCw8ermt4jKLXmhQCiA2yFMdIcr
BA3copagfQpYloln5ufdd5DVQlrTVhHf+tyS+bv8C7QaHz62aCKTNAR0DgQBu2YZ14SNq7jGNe8h
+4biEht9/WRU9e/WrrpTh1s4bQx04LaJabQ/AuBvOMqq10XGVAT+wUkNpszztxh67dP1tGqrQ7El
AYndIwy810Xxg9TJvOo6acAGPYozMRl0jZ33TOs0uvrjKdCNuxUM47npc9hocymUt6G6esgXvyRV
jFKa0C4eIyr0FT8p+ur3gTiew2eGXxB2fBBUPA952oQM9RRRrD72uyD1uovj82MT2rp401SyScZp
OMC3FStPqx9xMqkjv0n3pTC1HQUXY3kGZO3knm3y9ahDW6IwqwYEFBpEdPOWWZ56v2eSr6ajzszO
nCfbTlFsy7x688uMfgCZgq2LEc8pkUQ5XsO6mb9W1pA9KlvhXDCE3nof8VuUVxW1qeKc7pCOi0gE
uFSn2+uSNYHQFBKaRvA3p+p0t0xrCi/5UaNkw0Ft2g9NabzD67PlBZw7ibQ75TkneKcgBqYdmZP3
IZ6bbNz1gaOeaBqdnEZ65xQ+3BTNJxmyupduqxwgpwRpkq4kzJJbVbagFiMn2PXQQU3Rdkd8E8xj
nP6ReR0nrrrTkITNjcp5ZCEp4Y36TFBwd3bNK8kSO1O45UkoLI6UweEOJYe6hm756vGIOGYbPgRA
S613rYtrjk9cUYzqLoQJEeIzHczk0wqbatdIRRrxfPGkiwV/agl7G0JLPn9dvTDxnnKSK/WJUqyI
YvObPSSHfu4f47e4hTuN2QMvGrsklNktfjJ7D88aqR+93RbnIaGb0Vg9DFirtg5BgwDAMqedmwML
jAKH+hmw9DyzL0r0PHrwrUz77z34IWZ51MPz2skrRWjA8Dl2+nAxSiTWxHcuu8005d45GkuE9oFc
l0GsaCy4mPNageEk6OjUAsrwoX8xm8+uOoHC8DibZ0ztKDub8MmD7uHHJf2NYZOTfuCH2fTLU+O3
OOG2keAznIoRh8HSKjA4jz83UCE5+wKR2sopBZRPKwueOgUtjx5N8Ej1YIHgoAM5bREc6u7znM4a
dg6NlVrbpPplpJ2zW0Zho6vMs4jTt2F2ObENEIbLJSKYBFiAp2fMI2d9aURmM5iobrM8qwIP7nmy
q10YIFYpawMADyFwITV44KK6G5CcPUJ4uCrvkyvCTrk2Q5cbazsoCDLoIimCtG3duB4P82R+hZ3S
SshINJixHAylylJ/Y2RR7xYZWs/ZYDUpOILLMqHZ420CGi97jZ2Z+dsQ7yN9+Ig19d3JzB+OIJmh
bBzqJ7c4GbR5B+ENX5NQV0G5pLMDN4acxa1M+fIU2fjtwy1niOkduE26TpDd+A7pdeQJkVs5T0Qh
RiHsnFdpSozHwZXBL42InmWBtAJmSTL5BW5ikUFjHIqfsFm1jZx8Yqlk/xhtRIZj+2JSbR6SmIC9
IaxgXY/Rb+JZ0jMBWdy2Qa8dGtRd9yqozRYRmRuJCiBj9aTygMTWeQbCOnUQd5nU/0C0sHPMEiE1
H3Wdu9tVf5YK3CLXZC0DBbvFUtPKKHSwaB6hRvasxSjR8R91kxjuTNwBZDPZkFO4MxrJXGD+jmNs
zm3U17yu4ApWfhSCdeEqTCXhArN+NTRHyN1ZJndcSobaLI/ZtlYjgh2Gs3JwlQedUSBRTJ2NJRj2
CnrRdAsHdYALyiQ1CM92LQ4MjXsmCRndIlvfsKUC3g+ETyN3w/cJPPRYvuyNVy0rLvBij8tHlxHt
YdWF4x4XlNp2WYROoMLoZNgRSR3lN95f4mFLJuahLY82jVKOUOBAOtLhivlplxP+v84Qh9jwoVqL
L5EucoQPpxrYRmmsLkMdyMC/NNoLwILA2vDYpceITF5glznHvMj7et37Xvw2lQYHZNrG6LTy7oTZ
7GKgVCCYOIRyizBsR1MbbD5j8WNOoxHDyarNC7ISvJRJLQQJ8mAhUNXJ05JN7NdefHA1dW9Dfbin
lnWHD5bEnnpri+mvgLN0bDKn/+jy4aOBqHJhRASMm0d4qjI0O8SwwDO39v4cfxijOb0QfnOkuqZS
DXZsXMnRd6L3sET3oRVk+tFeYM6RZMZ62Q+tImb/kle0XiuzgGA7WXGwLl3SuMvec56imoyJZbF0
hqU/1zweeDrLV9gqKO/ELc3PS34rajYy3bcB9RGADVfpl5TXJmh2MD9l1u4raIy7NgH4jnHAOzha
Xa9bg6RSm7fivkX3+sE9ojKbQSKp1G9aUkJrqium3vUeB+OBZKjo7NUVo8XJvRHfBkowhEAdjdaO
VLV0r9IeFJ5WTzsU0zX4EyafpSE+XOCWG36uPKbM/QDG1e4hC2nHeePfWPrZXa/ov9qGwxgrGu99
YfwmJyK6GDXCkrwM9At4ZE4ai5RFZekLQjW4Ryq2EZn05nQgcUG/ifkXEKzOKnyROq14LwnPfcwL
Q0qyAdtZLL6kiI4T4wNY1t7rRGUrvDZ+Y4hhbtsBcYjgkd0iRyofIXixtQdwLqh5euPwhwGTblOD
fvnan4cSmDh5AenG1bhATVYj7inHPQ7o4qBKe28WLdw9jrhH9PJbFLHqiGzkMDT8Wxm6nUUXEdcf
Wd+qQ9kyJUkZWRzd9FSiGTvYEs7x4JHS6ZroZKRqrHWqioxgQQ8KWeDDsQote29MTFxsyLdD4frr
ALgStax59ozuIUKce6YRE7RSeLQ+ia5EFVLdtK7+vryKiDJK15NMwdLG44HwCu8KD8f1B+Yl+vfI
KhhzBPWxL4A1yPlMKxr7qmKYx6ojKDhUHSFSynjPHY635qDDq6nG20BWg6VS62uPQxjGkNOM/mhR
5z07OUmBaajVNyfw3m1gxp2EG8zs7I3QnOGOCvU8mtY5VsGdL5qgiCIIrQWLRHPRWrkc+Zi00/uk
2N3GlOGFy6y44fuv5wANbHPkD2roHJIMFOxyaq5Zgze/LOxzVdbJ2pM0RCT+1lYJmq22wqOWJ0fG
fcimNPcbizXZM5AEtaiK+STHERLLFVPiDCA9BLWEw6j5aExNPxqtuVFOfMtyTduTFUt5k4iSrETj
YyoDlOvqVGaEbEWq/L7MYENgiwQ0WPHOzzCLxnmtHYcZrFYi2jw5HHcJ0WypKxd5BSiAM2CurBzC
hxXCE5bTPq+VTw07nTzhv5k6hPflBdblJNIRsHZ0Ru/rn1oO076KL4iGyn2RhXJVzSrl+c4ys0dZ
oxHwApLX04xjHjjWOdURgyARurm/lgJOFRstzSwYz6A5li2PfkI8H/vXkty5E8BtymZ2easzvncK
YzKGB4qxICIXAWjsIVUQdGc0OcXJc6m64OxI7ZfwyfQyRd59A10Fgqm1SB/oBdVGoUM1zHhYIhty
5vIFMoJ8LxRAX9rgwHOgBsFDXYNkbw+acs19b1sudi61Lolv2DlZWm1wVjc8kVSkqV23a0co/4m7
txmxu52XoXlMDuzRQYQ+q6S0ndS7N2J0su1ySC7dST+Y9tXEc4FYqzEQcpgdPmfoUHFKR45Dl+8C
Zk3tEhimLI7KLE0gAt1LVRr5MW579CwzQpQQB9V/b4R0DrUXjltg/Kg0mubSt1RyadlMqyIMyC0o
U3llCREVvkI1Zl+CITgyIesv04BUqfPYnNigawmC0Ghsf1O74TrVyPAqfAPrJadKSwwdydYIpXsd
/vcUWfFzpJPWFsyRLIGzB3lwsqNSnkly/JPE9bCqrWZ4QqJCFkDIWSL8kIWXbhRl8ykcQhQppn6K
y5omb1Fd5WBctA66Knbvn4EQdEbAq62cLn93QtIyjS7jzdqfANnxiAX06O36Frh6tSITrd6TKvHT
cafkUgOHk76bHbKJld066mDxqH3ZpyUya+oz+tUl0sFS69FOSbK4ZyGpTlQIPqEbjU1UEdadkFHv
Zanj/BqjjMMM17JniU1YfJeQ88/DADbF8XqGbOIlwKi9NuFNo3wLBacMbJUGB4hDZDBfQZ1yWRQQ
waABfZxPZgIx2cHvSReVpT3yqcg5YaQm1qYiUwTK6N6FLgwuon3wzkGijFGexkRqHdL4GM+U1yH4
lZvg/SKDcsUopEIqDxyz2vaA0k7ONDQ7x0jjXWUUT9SuPt0OkewqFe4H9Gr4eX8FZRhs/rN34N+Y
d3BeuDNGUZg24I9/SMrLhpPNqBrxtCgOSfIOnnQR4wg8daCJjk1H4eaRQe6UggrYkPKwqA5Elbh7
L6Xx3AeZQBO9AvBpn7mhK8uVxZszGm9tF2ovjR4JbFA5jRgmZjGH9MT8L+6Mf/cdcPfqrmlbjgCr
9A9vC8nddHqKZHrSjQnaTwz/0YlUcZUQ96apIYgWnkIbopYNik5diWhot10VKoqVwTqYgTR2Y2MO
P2uzXx0PHqwfitngb+vGTwEcjndNc8DTaUP4NnZKXxsk9PznuyBmi9T/dx/BXoEIYwCfEpimZ1f1
/3HnRJXfd22geV/C/twM1CaoAmpT4SIiy33I8bPKE8/ChEYABENQNcSEWMV/NUv/q3/b9T3hQKgg
rkY33H9YY7u67uIikxrcayp9Lbeq7yAVabrl3abM8xIJx5iv9YFsSy3hFJAJgovwVyBHcgemFgOC
UzG/QiVS7ar6lUZ0xxJnmJVBxPPOfiKYA7B3Xetg63b9+M9X0vy3n9+29NnDJQzTmP15/+dKUqvT
52mm/6HsvHYkR7Ys+yvzA7xDLYBGP7iW4e7hIfOFCEmjNGr19bPo1TO4mVlT2Q1cVFXiRkQy6KTZ
sXP2Xls55UYOBasOTn5eGDNXh7d9Kzjo7SwE8mG6ECyenlCU5e2Ur+FlnNEI3ymW9RnkkNizynxW
S0oYANBelj9nTROBEX/2SqLeho5cRkf44ZJIyxjqPqtUFsFgTTUtW3Yod7eBjAI0pE67KKOaU0vm
/gFa8zuawwB0pnKMc/F2uZbxCzDBT6zM7pzCPDEB4syHyviui6A+TQfhW613+xB9qDo0DrRtXJB4
74VE8aAWuintMubHy6Ybtwbo7X3mYbqIUY52mfiyrc/beUSFj7z9w4f0u6Xd5apVRzOgrzrejZD2
bx8SnUw9qaGznUoM78sihHkqcYCjM70azG5mpMaRgW1460AvmhX5K9WSUIh+m4RIx0Dv3oQfA1+6
zXTmlJYZk8SI0WobrG+HudJC4VNN2hILTvZfnpHbsbICADtzQp3pj+YfKHiAw0znV8shEpAz5x9t
3H/7m0IeIGXbRZT/Kw5BmozeRcoApZpomBb05+WQj596VIBgaEeDkxEOx6jzl65X7lSFbK9A65NF
ZZEspNuFWKt9R5uFRQ9dLLmbtyLoJmalywtplQQJkt+fkdaL9R8+pd8XJT4lwlM1DC02v8EvT5eh
a7mdKViDsR8fVBnSZCzJX4G+nC+aZGrVNF16iA12xzqsiRCKnLlnVhzUJyxGIJtFpJbhCumMdYiq
ZO6m1LUE5fkoExPOLolxP6bma54X30irwLSWcDIy7MQr/OrG7Pb0FSZ+MYnzpuq83a0I/edf8ncY
D6+QpcP4sFTDsrDM/7xeTLCKLlBCHfl3TbdlLJpXLYmDJQ6qmqGv6e9NuNfBTlS6eybh5yUWJAwy
vlvLkeCctInLXVlb1qJTw8cgGuJFlqJwzhq3/8NW/TebBNHU1rSo8fKAGf5lq1bUVmMSgvsrTHiF
44ZbhhkOAr4g+4tVG0ioyW6nF0PDescw3LMIBQ86Vc7/cNN+t0NyJa5leZjtQVG5vzh+O73QR6VN
8KFpiOdEH37XXmUcjVVeGerCSjRg9BD2twbc/ZLR0p5Um7BIt7fl365cZcZtk3+wuE7wxl82UXeC
NPK0ToxH0/7l/uDIwuFBZtOpdWj4ppPMGKGy1ofjBuk9aaDTq6ZlzgLNPumKh66ATmHydlnMfAdR
fsoGiyP+PgIMFUi1oiDcwDX6o16imJSq+437GrsIdcgfKpi/8Ze6Gs5jPlXgv5at/rJrUeRJiwQq
+zTp/ZHtkhyH/N7L8bnd3ia35WRQYB5m7ux9SabBWk7u9a3cTarmKifbdwJq+A8f9N8sASzTDg6s
qTAByvPz24EtWTHTPrZOt5dRd3LsLI723cOAnRs1vg1zInTkRDP9hW+59fi0jMP/P1/I3+107OeW
SqGqegbv7M8XopSa6k2jl1MyRsPaUNhxI2NLmGLPyB2yAye0YUVCw7YfY6r8iTEjqeZI+SQB11eJ
AEhJeHdwPh9FoLTryLd0/OT58dapsIqOTUQ6R7Nygj9d+t+8LFw5R3Nbw7mv2b98tgY4QGoR2z4R
kEWKcdE9J5n03JmvlpiAqDEANDGKEulH1qti77uYc6pOp4fQya2CpuGSdULDhcEfR7ieEPCSbo1o
0tzEzQtxiSamLL9bVoV2zTwOr0rUqLvJ2/Y//wymxdLk+dRZK38trXLTIK7UcNyTICgapJ/SPjSV
fX+rnjKRPneuOIkOqoo56GvGD84qJnVtKY+yw1ByO0n/hfyR7YY8ErPBZmrD4CVQBnNL18f+/T9f
8W3x/rmsdjkdO4B/QP9Mmrefn5q6lyYt9MY63cSSrYU20ozpF1VDuEJTwmB7tD9wKPgYl9LT7eEl
gfiYWvTFXKMx5lM0+50ZxltmnPHyn6/O+J1CA1ZNYxU1ddNzUfr/fHVNA1R9jMzwfNNqSp+BJOoB
Y6lMeUfewHmrd5Dm2MC3yfPtrqRSbW6rge8MT0wQu2MDQeCa29qzjtZnV9oX5KUdIs8G7nVu9XOV
DjihpTOlhrbHX/XXuK+CwFbF1nBRHAV3v7W+GWBir/6glM2InYuh0frxsguddag17taZRHX//Mv/
DetrIl2a2Jldjju/8bUSqzMVUmwJ55z2B9UNHsibR1Hv6aQxo3lZC7V5dMtA7N1R97e34UcSm945
iP6AKmGh5Ub/8pi4ZIIANXK4HgqMnz8IVLCdOVY62PZp3hzQHd/mKVgKKedNnIFUotlcGvSw4pFc
oUyjTkhzQSUXHvvcxZiEFaa1Nfh86uSLjPDT1K8+7yLa2UveFCHSD6IrC/Upye2OzLoMDPn0j9FA
KKcRCbCkvGBcVof3mUkz12nb8aAprQuW34nntypeDi7sbIlsOM6NB2MSZ1dkHxTEbcP3wrLThC29
eRKZherUuOroOJCF5vQseUoMnBLLHBEHT6kwftzWksyO35IwoyFRasekktqdCNKFUTTK3MsqA7dK
UhF2t3c0+da0nObIMC1mty6KamKxiooXzx7w4EIWX48g0maxSO1L3zlPtFOQT0anoO7Tz8xMTgpK
XA5LFT3W7IBF0rgEmbu6KfmjGqdtZBYLC9MnMxTwtbIbg0PquPdB21LC88kxxkCSnGJS3ub4STEJ
5+EOkd23pZYwGn0Oop74DLPOOvzPn1MQkpNvGrqaav66M+PkiPHh8ZzeOrBkH9ylpk3xKvRPV+1R
N8UDTRptGLa3efJtDXGbqty2iAX+cC1/s2B41Kjk6cJ6YAX+pVYNPKa2jNTDcx8IEpWzwV7evPt5
p+7wEbWb2yXcqCRfOv7ENQfWYl4SwOOl40NPO3dRVvXKj/Gc4sQZ/3Bg+J2hCnTb1VG62xNT67cu
RmsRy9iVFjgfuq90gOYBcPfXMsW22ORF+QR6fil65PSkNLsbY0QdLthvczMEccOYcp67xruosXAI
mWvzJhJbpyV78w+38Qak+fl99yZUjQ5YC3CS4f6y8A4tcTOSZKqzsJUDshJ5UKZ/ONpwrlQbvRu7
VmFJLtYslb1AvoGVo5jrZkv2njc4R4x++F+1YakmdT33GuCNtwLp9kDfDpoK5JspSsaaqSg6raEC
O5E0+rMzdubRwKJ3sYApxp66IFDBXgY28Yn2EALvzsKn1EvdvVOVn15mfGns62vVKONlfrbbq4EU
ZZn7Y3AkZ/2hNzj+djlnDVOpEG23MaVQxcMx0MxMgIgr2DpL090aKKrnGnLrLS98Ejb51m7qp5tz
LTdxrCpFgDinRTxQRI+aZBgZ47BG/lzmx9KSIL+9bguhT5vLKGnpAZLAVOe5v6cB/wX1QazLqJcr
Zt5MVYRdHkXR3eG05yb0tbyXOsJSYm4gXub4jwusEIRrGceuor+lAGo9N0x91gmJn6uRJXoxmRl7
MOdZfi5Vu9+56NzJ/c0OnUQOnJBMjsKcPLimG8Y7M433ZU2CYyvaaGXyV8yi3tGeb03kvI3NY26d
yUhTVqFTVVvNGn4kFSrLfqI+pHlVkwsW004OMVlqvTB2buldBjXbDRFt5yEpLrdhR98Zr6reMAhN
godhfB5VwsFhPuxrkg/nlBqME1t9S1drfTMbS8Q5i4JRY6fLbgljfcBmbqqoloKcqYu/c8PA/tRD
9HDjn0jB+u+VOw1FDcisC4Fvaov+vKcFnTSZXSfyHAiFTrgRm3tVHzgnmoeeOceuFgUZQIO5Zxih
n2RQqKjVPIwbRDytwintRZYx2PZ+RmmnXD1SI5iIjeuQZjgZ5NAyOqaLf3gzfy+VoWapHCx1QGbw
E345bth1UoyJEhVnOro1jfb8QLiutx80sqlCDeayhfRuXmQhegTUy2au4lxhl0KTCpStfNSt2ngc
QvH4z9dl/EYqYsQCrMilhiQ3wP6VsSbQhCYpc+ELxD5kai45fL5XruxK2THLRtPlNWRZy9ntfWrj
komnjlFy6oPcwEpOkm9sM39OWEdW6kRa4ZgKrV8Nqv3tq9BypRuAYAKBwIQQ8h1/2cSMn5MUMyCh
zAgrQua1OgCNsLy3W6D9uY0MiVifVQ2tB1HKcJOua3f2aFEv+rQnNZClfzgEaM60yfz74mkyPnNg
T9OJoFz6rVhymPPnVjM0p1vj7Fb854O14Tw/762uXbqkw6yUWr40NZqROW0v9xDkzLluZvksRXlR
OeGlKWeFdqlZdb3QfhIi+asRN9JC3QkvON1KMdV8kWZdb26Lq/CZ02oF64AfVeaiy2xU047V72qq
4AUenPQo3zpfIUfccy6tJRjOOSVaazIQZn0meoy4iMAtxFe72k+P0PDWDSOzK6UcXsgImOJQJ8g0
6sw5JRzCzKzeoGa179qO2EYyYT46feivg+483agrg/qja+sDWkBvnloNM+5EvuqG+WFYeP2g8MmF
Go9LXQbN6mb8ipyaRojRY9hoqdXSxspofMqF5zAzFQapAAGSRQP54HxwB7QKrrGusm7u5TtN0Ql0
lOrj7fkgSixbcfR+jBjzxy25JmFoFujfeEhugwLbVLY6A5njrdIb+hIFTlMeHLp0cT4wbhTOhSFh
suEXCFdFEzKsKY6qg3K8KgdjKZPwS3EeAsPYEd6rwlkynMttWkxIKrNFc5nVUEftzIkXVhGLlYMj
jpl/BaDSQ9Zv9B0ByPm8CzrjVFUBeC/y7Jq4jVfuxHe5/ZRCz2vGyGVxuv1SJMdhkc46BUeChOXC
09/WenEN4e9ORzQNXRr1KHk4sdu/4W3KlwHpzlu9JJAKGPQc2X24vckqTDeYlFOJq97JqmCvoXhD
o4uYpR+SA8kc3kYNxbV3hLaFbg3oRj/rWmOunbK+b5pyczunCst+0CGLP7ThF4oNdeWmtrnFIoqb
JuN9DpqDYkrwb312ysA8AzhJDhlet32m/6lB9OsRhT6s6WjQwg0bDtlvHXPL67Ih0kr15Ded2FQO
BM8xRs1YWSLmvcNTbIjqrtTA7bFFdRtCJM2/yrv//RMTufrP/+DPHzIfyjAQ9S9//M8HmfK//5i+
5/99zc/f8Z/HkBNzJb/rf/yq9Ze8e0u/ql+/6KefzN/+X1e3eKvffvoDzxcJMpfmqxzuv8juqm9X
EXzJ6Sv/u//n//r67wQ/6A4fxv8/+OEos/or+wpK+e9hNLdv+iv3QVf/RYdU9VRaP9TGFlX9f6XR
uP8y2ekslfdqCndgi/6/YTTGvygECBzwDL6JvBg2SvIRbjk12r94EqZkG22CvTm2/T9JfQDTMxUC
/7aeU66D9aNrSsPUUjn//tIjwRDZJSEtb97O6KpU8oDlda8y7cvV57a3sEPZR01xNrZvP2Vmg48n
v3jwBJR0FeoucZF2fkRQTU65rp5ymh3zqKDjHGJWi9XsUc2LtWUb6CYiuQlc/Gcx5/pYsSa6Otlr
SvjsktwL7LNG0hQ91g16gW6yKRtDhr2jYCg3mle0FLQYC2BaTC4ben7dXqY5omFjm6LZJDcHRX8a
vdRp7s6bVl10HEPsrL+0VfpFsxj1u49Lq1O9A9JiIg1Dia9EviUBKecJ+gjXTXdO34g5awU1sytf
s+q1D+P7iI7jTK9w1Gc4A90gJXE7dl99v3kzy2oft+ULmodrRfRKmL4GYsBHwqSzJ6ZxnwBaW7hp
1L7iaSgBSuLHKNrwwF5DjCRBfPskTJ+DOvOf1ALLYZ81/UkTvbUq0ro61my1Gz/PrkxcyKSvHkQY
/1DK7LHwwDbG5WvgBQhkgGkuaGMj6TcVlKIP5kDEe8OwfwYUhwU90i505B4H8iZnnDxYVqsqOk2o
RVqtW78hl3KEGbUkU6FhzI2Oq5EG2tXWfR1qj+BNz7/XckrU0Xgy7HfHjvqFY0IVLLBS9JJq2yvM
GH838eVaSEjfk6GBGwp7q0JgSIJ2OKrOLDEkrI1kpfWEyKeDfw/E5i2sydiyqiPZymzmJmY0l/GQ
l/b9imJ84Q+2TV578iHGZxyc6jwozmGM5M3ttHxex/0nAP19VaM6iBJrXdlWs9LZCvkNNY+Z5ikq
bXWRmF+jgj54TP3nvqqPlAKrKsV6oIuYynikjZHtApMkxCF5TqN+xg8FrIwsbCvoMGixt3NjmW1G
eskC8U/AqW/VON6bQ8kx2MkiC/ynvorLuWrXJDgbJ6/GOtKphPR5/icH25I0U4KQ1bh+LHpoeqFs
4QfkwaIwshc6T8i8+wcwQHPH9pCkF89llW3QgW/EMB4hDaGONgCEjI8UkUcv0griRiSuElPdRGaz
bzIlJmlPp34x9rlZbvUxOBlJO8x9W/toOYn2Wvaq2A7i5nxslnnHlLEKjsyt9nmRvLjAtuFHp2+m
feS8MmWymZTf5LzMVAX8GBfTJiN1UrTDf+TNhpzU0CxzevIDf6hCP5cxdxN1oMGZ0H3veP6XNYfd
qHb55mSZe90eKUs3+J8Eg6xCE1F2HBIbn8n+y2XndsTjWOCxKgpQYUh1hGz2pFxq5XjRQZV6vDt9
qj8b8eSA98mtU76D6YeE0Bl7kazbqnuMnGIrJzBM1HFYiItJ1GOfQWTXy1Hnwa5i+zMePiozK+Zh
XV1hzt+5Q3uNgRUO+vimtdwqyjuzzujfNfXOTPx4Hj5z82pCQ+qipMJI2q3WO++gziY5+htIZxSn
pf5WiYC03xyAX1eWc71zHpBxIeLnqaavGi9Equ2sRPLbVae2d6AU7VWPLMPmgFOTk7Gys1RAeW2w
AuS5cyx/SdN3pnVy09uYXb3gzozv5IBsz+g2SUIqVBCsUEHh2ovWpEUuFYOwvLaajpszhfPJlEJQ
B5hzPHSaw6bLz7o9LKooeAwBgudhe6iwC5rkXOpKv239bNuiINOf6COv0r6Gz5NvBHKvfkSHzndq
hPG5eDSd1lpYpUArFa27Mdzb2iUas7nZhnMILVr8aBuvpjls4qxcO1ga+fvNzCYn8AVL5g7S1xnu
yTpDpdpQulpdeNcQ6CXIHs9Cbyd9d9Oq+kltt6bbb3z6quQc7iNgooD0NmbO+paZK2h1jMuDuyZv
4M/ZC0eHFtLXd01XzfEnzEutXE8/zvGMJSlcOSLebDcawG8i80Rvbg+C8pCMw6zAvgRG4Oi13360
JxBnEcTnPBBLcwjQDCeLyOo2DYStgZhjQk23iTnMJIuZ0+6ENVkS1E0ZESIes4HkwWoUye1uETi2
TWnbTP9uFfHWSJohwbKuXtqCI2sPlDsIHtWY/Ea3Q2QDdNz2r31erYPGXiNqJwr+EBfdarqvEQrv
vh6IWM/mkHKWqMEWWmUtXLOaeyX2AlEudXGSvbPxWweNYU6wjufgjtb3hUq25pB/CJkE6PfkOXKC
O8hFexNxRRlhflM+x37d2f6xsDqJhD45BvGLCgNBlOWxYCXS2SBdCyQa0K9HaSQv2O8egbH8mP5c
xvIlsYezgn0bU89zLpUrnwo0D9CjdXqk/3sGXXCO1eC+rtJzmRR7DwuB7h2ka98FjXgYSd6uvGyj
5sMjbsa7XDfIo8TSDd+nbNVdSl9QiOzc9+3jwJggZhFNwAOhmsSF4L/qIV83to+Ko5+1URwCh4Rv
W5IAiv03jtIt6OUy1J7hgh/1/r20ecRqde2G1Y96SN49v170sDsDLbj0q1aPXrJMueThzHHa+8bW
9ooq5oPR3xv8DKX1r0aRzqtYubM+wgEVTVOt0T3OGfLtIhhlSOmRsprUM5cMRGNkEoBJOL0Z0x/O
1U0xdisj8A520h2HdGdCSUHUft8aIQ0kXunSWNJbX7uuus6I4YxybzdGLVgTen5e8OQhtbDrbkmY
38rX1KUZS4JmuuVAT6wVKzw2J3XMvtRXN4/vcancZbmztYvhzTS7+6S+C/P6DbPss27ar2UV57MO
5luqAoRe1HG9L5Ts6BQ1cYALeQzyYcdWfZ86/fPgRpfpnbE1tO7S/EKbBtRU7oWqnQuj34zluGdQ
FaKCRrBa2dqR1sF7UvTfXd9wXB8PeT4+OaV4jr1kRxv/BwiYM6YjL1AOKLyPuAfDyXZHakU15W/M
8AvMRTesnWrYlHAmTZjGZVvdRaP6Irs9lBG9Xtfj0ddZYYNqbnvMZBqwid2y4KbUg3I/5MOxVMed
WdBYDCRCWqWnIy33hZMdG4fH2gmDU282T04co55t++848X8UybsLoplOp6vte4zChMwQ89xc4Zle
AnV8yUd/2+mROqOA2SoOZ2ixKZNh3pTGO9LVdRzpD7VQ+J145/wWxoIdddWMzXE0m/tQ6BTIrjED
x41sGt6Nyel2ZqTM+xUHTlT+2CVkmdMGwf90Yhkf7QYPNWWHg9Pej18CQRZblZ8YKS6rvDpU/r2Z
vhkdzh2hN4+YsCAcxeehtDcRQP1AcPeEt1UrbT+ivSSJ/k7R3DuyYM+dtLdKfWUbo63UP4rCvXNN
Pm5lRu/gygb4mFTKo7TbR7PnpaAfksvvSihXBrrQIZRNKYhLiZxHFpBrElBtOz3D92Bu6/41Gt2r
8IZn3Y3OzWQYFuPW1ynZovTcd6wdo4lHP7hLOoKIsyrDrJl/cFhRt2Ghv3WYA2ZWnTO+LxJKjnit
VQ/0nqJZOlnZJH1AhoOHhNz3IXYvpTngIm6cQxrFx6q5dM0mluJTDAUD6MGxYcDm7iKKmZX7bMNV
QXxLr896GgL72vC3WuUcAcFxp8atldhHhvObLLAuKoxEVj4bQb4/rkY3v+8t3P+90CFgakRfM5kf
EEzOqLlVHoFMAA4dN2VW6DtSkleh0oc726FLEzgopwoidAUt76BCCKyUCGG8up9FSnHo4Unhki85
v+NQW5VTqxZrJYV1d8DPJ8Cc9ePCyA1tgZyAv4CxYJ4dfN86aDJsF7Ij/We0TnlQvDZWcF+lTBSs
CEiZXj72g0hmHEHxgQbGkvQDOLBqsgGe81jZ2RHjuruus/Quk9BPo9F2V3TPNjKCX5GWS477A/gK
vzzULacsI6S9mZKcboKjMbVyj0g1m3PwWrYOG3KtcLYRoRVwqGjffLtYhQY1umpT59RQQjSPPqlw
m3ke20tJnKCaVR+VhT2mNdejH2UgDXhZRdu8lowCZvQ8x7XHxxyp7rBxpZvMRrV4I+eDsgK2VN+4
gPctEuEqY9mzqSfTnJyQ8VXvMEANmwJaCW9b8q4bQI7GQdVWbZPzMqLNLJ4i3/jWWvFF2yxaOLDF
dddrWPg6jkMWudtOrM4knBLI0zpitzrISFottWXnskpF4zguZA8Ppa6/6cAl81IUI45bFSJMRO8c
3qS2zvOeBplDeLfH9Nd0umob9TYj5T6DqZn64QYlkr/SNdDCSS7Ybn3OuWlh2qvKauaGwRoKD0lH
V5Fs8pLZieOn1DMOo+QxyxemJD4i6qNwXxj6Q8LEcg5sOlyUsliqRdsdQu3ezov4UVYR9bPdtxtr
hCuEb6fES8j8kjStBvteGM0Gv2mRmgwqod1jPU+9dyXnUaQ5/uVXzT5xq2rn4nmaQSByJ0ZuzqmT
Z1HJMEdalANIpwHSRMFwkVgxF4EhaGIHIUaZDlV8F6MJgzSP1oloKl4b9M3JIQ+Rrxgy/gw6j34i
dCFXG+ttPLjFpond7QSGnVnaxUvVfmG56LMCz+O8pHHQi4PHsaWbYGCaTpEN0h8A7xLqKFTc2udt
VOs1OZX1nBOhgWuLKb6hwGy0zGrrl9tYHzlVsQDhLY/7IGXBpUfs2lm1Nh2YRy6mOILPMOllDMHl
DoF7R7MRBnk0As0p2hxXSPzt2SQwaWSgu2H7XDbOk50bXziixJspFonre1vhl/287pvqFPkcUCFT
BCunl9ahi8NhDcroizV1OPFpZBx9PHqyTOgid1cOtrMry+q//it33WaLwpgK0A35+FW8637WXgf8
dXUDfhANsn9oFboBXqQM+3TIzoYhDB6SPp0kW/nMD0T7ZIFY9USu85AE2kpUcXuNkrOdujoSmclM
bMj3PEmtq+PdWTiuClChIAPiD0W68inALBLo5UnwbO7a3mRBG1TrnjQA+EZpoJ5ishPByRgFsFwr
uqejhTNysGfhYJSHSshoMTTqRzCm9kKJKD6kjv9DZvTERcS8Z5xgjaa5GiXxILYWd/ecuHZDmfrg
SYpx5WXFS++Z6SYKCjh3TX5x9a/RGZULPxpgE2vGpu67gqYPJxtIHnNu6z04n45h6zpxxEfmJYT8
WdqTAXLtCznjvGrHJ9uItpji5rYtUG57ieCE4u+yIt4QVbEPBaqtAdR/Jasf8EwuQBip0mHVJT9E
nn5R68zUOP1RpckTM+0dr/dKVuNa6jWNa0+7dKYJn4FQhAo0SNse0RwSxVxaGydTlk6OBdCcBp2I
fyrvoVIGb15g9MUvRn1gwTgmmAijorQ2suQHqJNwcRdwYpjZ/sCcI1c+fEfZhXZ+70XVlzaif1ZN
OTXNk0Weguztg8CeYR2IZrPWB7F4GzVUlJz4IdLhYHm8NXjrJz6Uu+pGXB8/8JyuEhl+K578wcT2
GcDyRBVL2k8vCT/LvHxh41iambUNTGeLBfKa9Jt28H8MPuNZcpnmmDOLmQISFHtp8OCP/UnxswPM
pEMQNfnCgm2ElnScI1BJYH4RXaQNx7RP31OLuAxrXJIiN60qa3tlhEeaUUs/83eqpT5jI2Ja+I2J
9850yrnRaTslaz4bMzoiPNs6ChNDzQ/uWU3IGkt+BNGkLa+IDaFbP/NK8d0lBgis3LiEjv8w/dsA
X0US9X2SXEwZvtsG5Rt1z7H045bxHtqFjHd8Hoc2XqbkUFkV1dJ6hBnRD6uUsycy42yWv5NQE86d
rHxJQ2Dw5SMeLCIznQcaMVdPgb6imeuy9o4oGtOOt8aLLAygZfDtu5yao+hDduY6sbEHm+P4ZA0o
KrOQp0cmPxJZb3TMpZqwaKZGQ70MSvGuj9YWRyuQCT/+Afx/IV39ToPSBg4ARIrwh2Up0m2qyorM
1MekoLGDGRneNPckmzxWZdY+KKoLBkTPDWpjIRbodUELAy42xlLMw6JYl44z91WNqthMrmPjbVs1
vIrQeRxaZt1lQ1HDh9GFNiDP5N1I/OX0mzpedgYIfC3T8qVLyo0SeJ/aYL+mfPjzOFN2jWNyYqfR
qbsPfansWm5VU/B2uNJeOUjUKtm+awKQTGpu4K1e2mw16jxzno4zCSpHR0cK/sGBFsGHN1kIhly8
d521TPTh2+Er2o57k1n2KgRwL7X49t/uCN3aJUgX1xuO+mGXoaFT3ZSFhwG4qDMxCy1rY+Ili0z3
beFWEKjdWR0yJ6tzKsUmuu/ENF+Kl5XdHLPGuPiWfVdn5S5G3lgGJlRtVB0914p56i5SnJD28SV2
jY1W20svfTB4n113ZPAu5y4XCjYWaDd/c5dl59riqqHii1metxsF3QEe4Fp2x8IlZlimFtYy8ByF
JjaCeewUYTH3UnuLSE2lrV1wWIc8Fj/XdXr1zYR2NzrAsngJVJ4yKEVXKY1LLMEo+PXU63e9axNw
c3zMFPNadR7KiMMJOomp+W5vBm2poFtDBMb15b29jW3OYBLhudu/OyH1Q42lP8/5njDXgLWbHwHY
2nzktgN6KgaXGRmITa2b1X5ZzAHZk0VWLJQQvCmP6WYQOl2h3ror8/plqOJv9O3B0jCyp15NTvTT
EO6ibd91WvytO5CZlRZsY3OsRPJt4MKbGba3UP1oW5PTBPiBdUaxNoVamgvN+8J9xwigyM6OK96r
91QSbID9p6DBC5jsHVDLXWgkS7MenzSd0GsC1Er9VY2clWRzqD3yyBRvVzTZjzDQLwaWwYBOXUFW
9myw43fmnPbMEO1xL2sWgS40dklUQlVSllE2faDWcE+7AeVrckDYdtf42RVP54X98OoF7rZpmlXi
CibNrGmqfHOBViKeOvQjY5YI7LuvEk+nNvH7t1TYy0cOBWSkDbF+SXmwExWOsJVx74NKvzDARxqd
N9FsbF4d96l41jJvi0eS9Jy0kwvKFZyrcfiZNERbWMq8hySX+MG+HPKXaOyezNK569E5VT7n9B5z
F7xaeTY4Sdph9+TQUCjAL043o6YR2k9qo5SJbx8RtcIzvSzr8TpW2dVsAJtLqKZQBbLMX0qpfLQ1
T+/QJweDaIqmB4bshMc6Sndhi6DbCsN3urwp0eczx+ieWvFhN2W8cqqJV9jZD6AR975WbVsU3jTO
mPQqRTGzDPY1S2sPysMwmHeyk9dW2KuiIuk3tNdvARFzAj9mQSvCjccnKRPo4DYiem0m9eB9GDWw
dmyXvQXFCntoXjh3uWFv8wDcUmmup+079OujGVqbLtMvrPHUAy4rptJuU68h3kWetZTGrcqPCoPs
jIN9Pbj10e6YeZsl63wfDM+Uw7yTsC27pnrpC+MzUwPGabjUDAjUbebch/p4bpUBaHrqJkyFrFVW
T1HCC7/nCcgKC8oSF2q500JthuEypo84M+nv0MnigIU0tckQXarxom3jQxnZD3YUdMSqAP7yMsAY
FbkkSJq9GRiTdFNF8Rq9W3Vu200YEG4S53mH+yWDDBIbiwp4zqzl3cTt3IlFRwr88v+Qdx5LciPZ
mn6VsdmjDMKhFrOJCARSS4okNzCSlYTWcKinv1+w+/bNRCcipmM1ZrMpq2JVwQPuOMfVf76fVdnr
n2vTf97gPvzjznFxobz4x/8v75c1VTtc9aKzWb9kfviB6Fv5FcU/wHDItxfN//N//+O22Xb/snT4
j9wPI3B0dAdh2D+um/k3tOSg2OGvhku16b/umw3jL4Pi2UMtz0ESqb25bzb0v0ydmlSe56iI6G3n
P7pvPtx2v7luhv0lbK7AkXnx529K/lx9qpIKWsCFlmY6iEu2JKVV6FcpENdnO8kdlVBuwltbtcPk
spT6zO1lyB2XmgyP4HXKq0Ydwy8mPK8rAEwvHKl9H2XdgouylWuzyD9ZDY4AWp/7GfP+1oyo9NNh
w29nB5yozmR+hcrIfoqMEf5EXo7Ws+gLNoYz6IEr/E1EuesnsA5DM702wRxwkt9+wp/uexBKzOhm
VoptUAX7yIGbJdiocann2FtWq802NW086cPktgCKwd6sTW4R/GM/EUTTBQ6447bivmeXpoP6OuEi
cGG2yvDLjIvguXeG4jHKdZz4Bq47v4fIAcCJU8hM/ql3OcBlDeX1zMYKysmmMLKY8hCl/6JQa7sX
ICrvSsVurqupKH7lajBBs8++cnQSfnJzbobwFCgvGlEhqbGd8YbCR42TrdiAv4DQp7X0eZ9lqbyK
DpVRGjoeth8qf5sGYbtBvqBRgFC4z1bj4FkZdDUXwxTGsuvnAobVoO4pcRM9GkMlf7WGMoIG5SM6
OHCo7FXUZriqYRxelbnK+QBFYr5AVpXskqDPr1ALjA+TYhUPbpaX+wqYBzeUKXalEYAX32jK4lZ0
ln5R8RXcWU7Tf0XkXiH0CewnC6Qwy7aMUoc0CD67jWVdNiXnJVFUN7s8z7P7uSpTjFpqg3tQUd7E
NlQZpiet2w1lFN3KyuXWKumNTW4p3Y6aaO76DgsugaOlp6r1zNpA62KgRXP12k86phwOFkqt60xf
Mr7mK8MwOJeN0MhCZAS/y2M37GWx6gjG8DFu2tLrbFyDgs4ILwydUuhgal/NPEjhwkcFZ4H68I8q
uP8oi/7fSXA+1vIcGvqXtOf/DQGOdhCvrufGy+Lv+Me7lHj47/+RDV37L6EeCseEhmZRFQd1yz+y
oeX8BZiJuhvulxkl1SBP/lN9Y5h/mQhyLBW5J+X95uFf/VN9Y/1lU5xH8kSEjyeOS03sfwuP3k1w
CJH++c//q5D5QxkXXft//jcqng9yIU29z4XULqBlxXfwoo3UwtejqLpWs5biWRNu1Juu+KCJQ3HZ
/6h7/jvdqn+k+m/SbUjRCeba9njB/TnO9Bz2UxpCecfxp6+9wCHJv3m6dMhhkmOZi04vukcDciAV
HJly7chgPFHVudbEYr5QNGq9Qy5OLmqhTXcpJzqQlFIIm97BcOvl+Hus9dKh8TfvMbUtrgVdRiNR
2XFDEScRV0RCrU69xVoDhz9/00AFwdFWLSBPQ8eJ06bsi/hTTHILT8hy155/EHe9eb6rx73VZqPt
dWbEadU8T9PXSLfGE6CBjydtiCXvH5/YSjoNY2F7SECy8KrNElPbgHBpv/fNPAJK1ACisIvr0A4c
H5G1YSf03r0QEBhHpoH1ByuXYKKschiJ7QTtGpjbNZfHm1nrt0U5aYv8HF/fwvKiqerxSolnB54T
Xlrfjz9/pePURYTbbq1WiXuoz9EqcWtx4nNg0xTaBASyK0ZfsWeLw07cK5+ON7jyQstawspRq94+
NNhnrj1ewWELJIprvEO84w28l3//K6Goi5B34nlQO2mYnpNNyPRAOhldv1EBYpu7BlQyh7sCRdv4
fLw57b3w9X/aW8R/ZeeUKLaT6ckwpLqCha5v5ADY+snNlG9SWiNnyGLgdg7BIMi/lDUvJGA84PMT
JWAffoqk+kVyAE9VB8aIM0vF9cOntJkiqqC75qFNyuhECeJaE4v0MKSjow2q6fqIcGIPmGiUXgPZ
5GNJTScdT8TU2tAtXgTvnpxCJM7CBkc3t6yqfkf9dFljTbXDFPr2+ICtfYCLVynJOoMzdSZszdZ+
QccOZdPgjvH409deYZHnMieJrZaTci814viVM8zypm2FvYHpYJUbJFvT/nhDq9/dIuWVymCibjNN
zEE5WAhG64tuQvUPLfi5s8upkAxleHCF6jd6PnxOu353vOW1DlxkviYbkqrSa9PruG6cPTRMaEdZ
IRvhmQ0scp4+hpozZYnlWWoIhi1N0zzkrCOPTzGlPnwDAmaR9KiCVaCzo9EqDjfuD1gZzMqzDU/t
VEn9h1mVBpz3k0MLR1UdRurEDDvgOCaOYLwrfZROmzypG65HRo5Bk9k4ETdr77NIeW6ZCkr2JpAH
ijPDZGu0qvdGLMd6//iQr4X/IscZAr0bvFLbp3YNE/jCKgsVLo+WjSj0uuGsRQjdtgieiHKz1LEr
x2+Qr11iCK3eu6HWZOesQXj8MmLgMKpkSMsHT6OPGzUZxTdrBk57Xict4kL28ByhkVj475KGx3Ro
PWZWCtAoTa/OHOlFaMjYKKZsSoCTtzhTetnkjBx8qtSYnOijlZFeYoBSVzEx1zgMQd1A+K0jmeDF
6lTITLF4Lerz+mpZ2Grrk9FCybX8YMrnW92d67t2co3bqTezc5aEFhuh9zGY46Bu4tHKNyu0/HDk
aQ3VY9M2SgpIcXaxplaw+nmcQryPzlms0eQiTEBBG9TzmrbfNwyTH5kTO/iCnb9xYnZZySvOYdTe
rKKhnIQqzp6Ob+JxZO9VKZXhBkvoHllNCAn6LjV7W71xNDjF345/1Yec+G/7M97pkHPeNJmNIUje
eQh84inS7kqQhqhg9DmqPGVuSusRFVmG/66eRd2NmuiV/jJhDG8+Hm9+JbU5i5RAqRUr0hSOdm4r
cheJDBK8hZ3s8ad/PInydouUYB6Ms2u9dn1D5WXwqA76DnfcJMMbHHJw+LUCdJVfCC42zLuR7XkB
r5yD9Bcn1c1TJYsfrhn4EYvEkTWGpU1jYvvCiAc/nIbEa5yseFKccgYsHMgTa/21vlwkjxr+VaIo
tuub2aBSO6E5ONbJuJna8z5PezGvtoCNTH1skGgBndMvhd3p+pe6MpBZF2gf4ITNaO5+VTmVBCcS
4kq+4tD33edpDAXoYb2xfMsJcpwaONDFNxBbNI7BCPjzsuKSNYjpY1pLi5Ui6nmc2uBg7IoqhLan
VWfO4X+qWd/EmRVwlpnUI47wEuwp0JR+l1WmfWK1uDL09iJxWJoaKSNpz090ajb1Tks44Cv1E9l8
7emHP3/z21lSl44W87FSfVQgC9S+FqFoTozw2sMXGUCzqgIHF/jBsa3Mj0NPQfKuDxVxaq229vxF
CogS2VVGM80+dCb3En14vWdxKM7smkVsG1VvVh3cYb8LdNTVOVrRSU2DE9/lWv46FAC+7Xmn0Gen
txlXLW13BlpSDrZvge6/YMv0jCjaV1JkCdW41XP7xCS3Mgcty/ASVQHtFqAW0qvkm6pQwRVKhHCZ
qLibn8N663bZiaZWgntZzV4EOITPVND5MBVf2euk/V50aVX43WBbJ7pwZfitxTLB6O2+SDCr8Q0C
/MntysTTBDaixyeYQxr6YPakBvLd+HQFyW+YrcHXRF17BOB3fD1vhoqSYUMEL3Bx5MYNkhMf29rQ
HPrxTRzC58kCZ04kFB8UN2UDQDSc9YuUovZdUDb43Y3ZiRdb67bDn79pikkzSFPN6Py6TAJt25h6
yyXBmEa74x23NvSLqDe500mVmVMVh63sVWehr+3zMrt2i7Q4MVutvcIi8DmOVHpNJt2+keHQPgca
dXQ3lSyy1+OvsLJyWsKacPns67DXR5gpVM+rJSXkdrObXAooRm7wMD1AVI74JcAW/XiLa2+0yAYm
/mJArCDG1hn2XEYrdaSNrjzx9JVlirmY3Y0qEXqQOL3H7ei38CCs6Vv3vmpBdFRmcl62NxfzeVrN
jaK01j9fQei1DpyGuoKzOujPne+brxZtYiBxLus9nIbUjX54ent+By2CPVX7Cg93nl7PlAya1fSA
W+qddFKJIBUe43nvsAhyjBOcUtVVNvhCfy0NlHFoa+Yzu38R1tjrZLBeeLjTOtShCsjv4WBFV8d/
+kp+MhdBPXYch2RTyk9H9irc5nnsDiJVMe/7SnxtYcid6KO1hvT32Ql5j16Uhio9zuP9oVXvkrR+
MMfkJzrgC+pzTxwlrk2/5mJ2b+emq8pokF4IO9wIxhsnxUcmq7dWqlyEjYqrkniE1oOzgDjz1RYx
rkKPMaZI6aium1hPJBThQXFtx/iHSDVE0ON5K0axiPa6dceERbv0kkPFkoUh4kY2un3iLVbSu1iE
uW0kYB8Vqm9LoVj7ULFQ1c2tfU8uzE58bCvJUCwm9lEKvUBIIv2ZK0wckOY8xTFkjGx7d9bXLBbh
js8XThhV2PtmOiFkblC2VTmAW75nbaM2LkyTycn9442tvc0i6rU40BuE8dIPkUNfuQk1VC2SWu/4
09eGYxH2sgkqI5xM6Xeu8b1Vxmu0VvGmcJQTXbX2/GXgt1OCFTnO7XGk3JF1v4Gyf6Q8/sQhwcrM
JBbh7sZxbiMKoc6OJRBGZMyqfRk99U545abI7M/rpEWwF2mrNC72534Tm7cUWZebXO/vO2v8et7z
F5HNzf9QtazZPR13sqINnuMJXqaZ/2eEln9eVFnuH3bUm8nPicFHs0SYfBHMqo/LA2qgADnrrKEv
hGiBMUTQHKr8uvIWFHG4E7LJT/TdyggZi3jHKUdGKU/2M5aLd9OUFbt8QBKtTA6qWyeTJ3YMa+0s
gl7Wma7iBiF9bsjv0xwpvNB510qn9KB2fx8fqLVGDn/+piMDJ67tPm6kP/QVJdvNfJ/nhzpcvXrI
ovi8mdhYBLxbWCKulLzzHS15taQZX5Fw7Ifjb7ASj8Yi3vVO75quASwX9sOd1sJgwPiokuPTeY9f
hPssSjcJIoRRMC+BV1CSHgzld/x0z/z5i3gXgxjRLPN8Rxke0gKDStyRNV2cmDnWxncR6CW1OCE6
qI6pT3nsVfwcYaSz88R7vj0UTRzvpMMn+cHW0FiEu6ZVFXVAOsot+r7LxSbsy8+BrQFeqe+kXp9Y
o6wM9ZIsrERsQZqSvkolC7oAypfR4gAcecffYmVe0heBLaqBknOO8r1y7i+aQb8W5olRWPvhi1AG
1dZZZcVm1tC6y6otL3KWCxQmn0iHaz98EcRx1o2RlPxwvXxWKQQe3dfzeuTwPm+yQ+Yi3JtTxlUr
nR96UN+lrn1x3qMXYUuBaDri7dj5E6icTwiCdD+RRrs7/vSVD/IPf+nND8ddQSRq5na+FtynkfAR
GuHFVvnw/R916mvOa2URu6HehUqFc5VHPn6cNW2rqNaP+oBzDtFhVkp25oe5CGK++rrO4Av75ozj
CHdaNewPjNKOv4W21lmL6HXa3u6E2SseMBR/vIxeBNglyEDfm24z3fcexdxYqT42nzHIOXXythIR
SzUeBme1qKOp86M6vMWu6LsZUhqHxvTn8Zdae/4ilgduy6apCFpPi6qLmFuJXaAkcACc6cTYrzWw
COlGSpVLRBpwMvPBqYqf3OnfOpZ73rTwb8ptYU5q7bit1+TGw6inPzM9u21t88TjVzLGH2uEN/Gh
QRmnilQD5jEY4s4qzRbJ32idiL6VSUdbxHbUij5jBa5QwSY7CBHyp409olson7XYaM8cgMXEPLpS
DKlLArF1dYjBPCGEoU65mSm7rEEdntUMoOX3KbBIHAfLpTGiZs/QLoAhwd6elOq5AEWzP+dbdZZu
YODANanqWHbHMqj2GlajGAUapt/FpnNiRD7+WjElfP8W1awgUs8LoE1z9quss2tdYQUwBfNZE5yz
VL7KCTGQnPjhRs+h1Jbbqup7bJvN/YwSvj9vKP7krzcfLVqaIEALlsE9t3+aWXqJnvwZMvlZsyh2
XO/7SMBAikyOnbk8KeG1NQBOP9myO7UG+DjLOsuQi/WWcrTgMARGErAfqWrITB0lFQaWo6lCiTAe
Nie+qI8D0FkGYKkncpwbXkWDMp9QDLmRlLlSp4WUColbfWLm+DiL4GX3vsfgQ9iTiXOvrw2dNu1i
angBAFh63Z7YAq19tvr7Bpx+AMSXwBrTogMOKzXEfVvpmIxyWXnmqC/ie6KuLlcGQDewiMbyKqGa
507XK/PULu6gX/9gbQyT8v07WMLQR8uSfFbsfPC7aGsVLzSBfp7Nq2b2+2isKA9WulFN/aQJHM5a
Eicqv2omJ2JVRgl3bgvlyaZScgBniNd8B9bfVbKXqtS1YT9UQ1RvpZmMv4xciOu+SroreMw9p3iU
n7uzG8FlVfNYzJ8ijeOLxyaI5glDESbJu6SKFBAnuRK1t0ZpNFjM6EHZ/zortS0lueZsYcXJ1ZcX
Blpy17upezNYSX4xCDX5el4Ti5k+UhKjnym487vE/NIGKiUl9WOqTOd9gksJrq12U65YQ+obc1tt
Ml0Awe5e3Lo8sadZSQvqIuugesnDGQ9sP46LTOdMYWo6z53aqNnhkKzMVzb3Os5l6yqJfmIyWMkO
6iHa3uRRrXZNS/Rm6iuVYoGzGrI99ht7y6L8mgph48ScsNbMchUA1UQzGiP16wqY0zxDxTd1bDMK
jCKHtjlvUlAXOUgDFIWtlUx9K5PxM+tYce9E4fhjTDTlxFZlJQupiyykBq4d6qBcvHY0MLKZsrFz
freimruLeOAw80QmWuuvRSZq9DSUvZWFHMB3abqX5qhRz88mIs5nR9+CcO5PvNDKWb/zx5vlzRcQ
RjZSnCZLfTWHffDC0snrZuN3lRi7sakuU83xDEu/65pTLR7WGf9+QABi9/0nh+mMFthFkUISVC4i
Ldqh19monQpnqoOTmXs6SPXROe+jwFvzfXO2EaTOnNn4T4e13V26WWvuS8etJ88K+0w98YF//F1Q
rPm+FZNnWzFKDpxrZQW8MRbbGquVh8xSTh02fzzD/qlXfRuq6AjxaZyaxLdtE6faWAu3IK9O1X2s
PX2RCPqY4k5DapGPEYazb+KJSr0s/H08L689fBH+qgWLAKuHYIcB3JUaGBjCWic6fu3Ri5g/SNxb
dvTBbp4FxyisyLH7Pv6r18Z0EesTGtq4pb5il8Y6nhrdhVs/NMlZsyHyrfcfTNoApeaTCXZVMtRX
nFkm+zFWnkL8h8/79Yu1RmDaFBkYirsbJWU2TlFRuo8RpJcp0evxFlZSh70U1VJ70gQmUhmwAs2r
HtcvnFnecc362IzGPlCs+xE/kA07+1fcmrbHG/04M6JJfN9voWWHSk9NnZ9NIO36MhivtJrs2Bqh
BlzQdE7kxZUstZTZKtNITWPexEjDjevGELe4sUBKHDx8KrhBqm747maAd6dqRFa+46XGdkzUWrZG
CS22KZRhjy8sG3Ica+fd8X5be/4ivqPS7epMFO4B6XwT9uZ+Mutv5z360OSbGWSKRrhdIQu7rJPc
rsmCVJ6ZT8cfvjYOi/junbybyxDj+LyyvwSDvVX6F6f9nlPMbRT6Uz/JbZzXJxYQa520iPgZRVvb
d1iQDShYdl00yd9BU7jnidDtpSDWzSdV2Clm8Q42Pfqm06J6r5Tab9kHs3LmKyzCXlpFUNi14XIP
BXQvfdRA+R0fiYVz3H9ftNlLGaywZgiGRRj5Gri6/jqH7Wr8sK3RUrdDETRX0WRmja9QxEdtCFQj
93HoDgg8m8P67kc0DyA8OhbozYnl8spoLTWyo1JrKEa6w3atwVcp7Ys83idYvSgncs1aA4tJvYjj
znK0yN5Jd1ZMGOTFNO6pH+Tm6niXfrzgJ9+/j5ymw02jDyrpyRLdOYZPD3GQ36VB82qqw17CZjne
zkrSXMpkWTKasLVy2qmSiDWWeovPfLFppXKRC/tEud5aI4s0UNk9BjMdjfRywFMq1+70OYbmpn11
tfbXeS+yyAYikig2ZIF6A2pCUcwPbdi/2Jb5ymHKz+NNrA36IgeUqcMa2Qg6r9ejHLCNgsplxHvk
vKcvpv3QmVJVKAYCEQ7tN2XagF+1je7L8aevrFiWslnBURt+FjXwd7UtNrEVmNuqc7Vt5ABzP97E
SvcsZbJxM0DGLbPOC7gJ/VzFDSo/S53tE2uuwzT+weZgKY2dzWioO9lTYtTwgcqWckbVvNVjByMy
ATbD+RrZ8Ym21l5lEd5cCRkzpu6tF7tavjfVothyvntKw7wS20uJrDHo+OulXevVZejhj3ongD8C
Fqx/S83dFcn09/EBWWtnMbHLoUZUak+tB0/qKbbCh9zG1aKq7zFZfeYU85QL7Vo7h158M8ubqbQU
o2ZkwGTeN72+L7T8KRsUKM5FsJti9bysbi1CXJmrvA4yA+2ZGTc7dwAYSpI/pcNciRBrEd2zlCLA
prOF9qj/jDPxyPX37xIfn+ODsfZJLcIbo/kcBjg0RxMXhY2iC32L52LpHX/6SoZd+mtnWgqItWR7
VgZSRt7UyIlaDZnH+X6y9KzZi6bST9VGriy8lrLYoDcCoWFu4WVDAwHSvKbk85Yzwxdm/b1TBr+d
3rmsxuTz8Xdba26xrsetwe46i+a6uLma6u7GNdTrYno1ze+OBcQtjZwLR3X9462t9ORSMJsmJBoH
pIXnVGOzAUHDhNXUPcRa/aHNgxNi8pWPbWkX6nIf3OWm2Xh9Kvt9Hjn6JoZXfhNO8PeOv8hKVJqH
pt9E5ZQbljU3jBCu6dPGVapfs0hu8jC6HyyAjXV5SkG71tAi/OcoFzNOmbXnulm9SZXqKgeAugnN
8N7ust9F3Z/Y0K8NzSL+C3uyOyg/lRenPYxDAcc6mati01g4tjWjeiKWViLVXCSCAGvGRkssmulq
2PNhikVqnsgTs+Sf25UP5rGlglZq0xzIJuQkJS98ENZP4WTs0xDaJkVFN8MAZylVxq+mGC8rvb1z
Yf5iIo4nn3YAo5vwM8/7PhbbgQCvCE2i5vWiuvttGbiWWUn1HNbabYWM2KqdE+G70p1LWS1XGFwU
HHjrQjE3bq/8KrPi0/FXWFkSLDW1qaZrQWrU9h7OJCaG9QAKczCDiwALoet+DuUXtcMoM82DaH+8
xbWXOcTAm6DSstIoZ5Su+zkYMdpqNa0rMVrJCudEYlhr4PDtv2mgah3J3qVy907keBjkbTL1zAWm
WCQE5K51N+k8utd1f447vA1PCWnWfvXhz9/8augCcRDZNd1ykAU6YdvASJfnSaftgxnbu6erFNrO
Uyl2Y57szCK9wfn2AW7fiYhc+/GLeIdWzGIvz8UuF8EeyNi9KOLH45/Lwn75XxvjP3bHbzoGhm4Q
NUYhKJ50XvVsMP/G5EReySBwn8q2hwGbfJNVc2c18+SPgPUv6qJLn1IEVZ7MI8B72NtstAzye2aI
R8O1dECY6SmN9UpGFYscUFRanWQSAqiFq81LVmfcE87a7EUKPlbCUJvn4/2w0s5SiBsraSWcIbD2
uEu3EO/kVLzqUgjjIsznIbrtWAmdOoz4I8T7IMEulbfWJAp45XhbdXvIbvv0wt3rX1QPhzDh6T70
z43YMCv6ADi3wbV+7VyQWz3xq9rifr3Dp+j4Ox/C6qOfsUgVZmb0IxCrzAvCF9Vp8MG77rnhOv5w
LHgPC8ePnr/IFEatRNPAkHnNaFXutLUiTKKdXdpK05o2QycEoRjVGn7RUaO7NmB7CTaBdy3cMVJx
96z5vkps76N8X2lhklKYUgetdtHCZK2/G8aA8TInG0mXbqYmHJoBs57Y0K6BDMngFjhzo9iXoyLs
OgXON1TZZzHZTvmp1Ipm3PQ6jBGEWyoFGviKqHUFj7Grx2o/zZVmh7sJ/wMIVcIt2V0FMfaYo+0k
V0ZqdFtEENVn0wYjk2Vz860pZ/GbOu4JzN9cK/Y1pYt5AM4Q6Bi23KNWXqHLjK6qwVJvp8Lt5LaY
4pGdLn7dSoupVSDi74OjVcpVUSTYg27ssomvUgv67FBg6yOx9rjX24kr1DTWNtPsRCkF8blB6U5p
T/meI20ZbpNxCPemMsOOFvFlFrnzSwGpMjjACV1jm8XDOO6CwMi3Fp4YG0eq28wSnqG78SWKv953
ilbfTxPjVJl/V810A/wSDrs93hpDvTfLevaCfvBzjsvTqtv3jRttOxvHO5e0ejvW3X0j5p+W/LvV
kr8pNP9pKD+rrsM+acw97Iw+GYl2U+vDJoytrdnJ9DqMIYB1qDkSp1PBQiFZzTeBhX2Zq8vtqODc
o3Wd2DpGUN5Fehj4hZMYALmli5SZo45Z5TNSb/ErT1ikckbZdODvNbutdtNcu3fdlMHHZBLcyJLb
27LEZRfDu7YYn5MEAn4zmFd5k90Ek9jaiXHXR9lenZxbPei/NX34OYn6V8My8aLDMMNGwr6R7iA3
UsEMaQo/ya59MGcGp64NmOOy8oos+omZ+Q+tUL4KV/xsZ/c2s6GpT8O1xIYiUvTPg2FRLpYDQ1cj
1bPr6MXpWt9t9F2qd3dZnNrbNu9/KUMCRN50PRHXu0A+5w5cZ8pzKqRivUkvTgZ2tO0XLAKejRir
hqqxN1NZPRlwsyt3vDX1rxoYbcrBvTExbwrd5p5JuJ9x7rx11ewpnJPvUzLeZLbjmVVPoT5I7Tzl
PuISHvZe0bS7LMqxHXDbu3aYb6K22YWRil1eciEdbnWlczFoo29V43UYwelOtOs67O6VVAlxYi89
GYWXEMa2cRp/48PczFlwH0IyDlT8oFpjO2vf3Ml9SPtxj8sgAH0VSz0uWEdgnCVRgqDWxdmLR2M9
SG64FzBJu5kPJa28IIofZKvspVXdhROmflXhgd7wBmrdtRbP+EZm92HcXMjs1bZ+6Ub6JdQTcPH4
A6UsIlPzSg9wgGrEVz2O2PBGuCldwvZ81nGzwFbMD0N2WdRV+7posHgrzBvdUPcpVI9NHTOmTjOA
8h/MaCN15+ekJTjxgbqWdb6peuMn1XWcwTk/9aq6mw/l+GN/FWrFzeTG+4Ya502uFsMh1j5BqHko
hvkiDPTnnPzH5ZOGL1bXsLrX3dATqv3A5IQvzGAam9Iwq70l1eACTyCvcS1rW1VtTj0zBlDhJHc9
W+vdaPXxJuyQpEpFiG9zCjUcBJFbbYpunLEJl3rxSSZcR+FBFNkPne6I52Qc8aqwh0I+F1o87eAb
MvxpA9Q9Tu5UjBjNCaPCwqw7a8t/K2Fl55PyIDRJqVVcA7T0E0Uzat6txWQxclLbj4URfRU4p85b
3XRL6p7h6dYby6RzvrgDEMBNFDiUHsaJwHgKhVyA+5zRyU+i74svuRtSFqMJktFuRoFJ3OOa4cHU
NXbwiWbPaLLafm64p3gIqKgxvClAcnRl4r70Az9j88WxOYgrm4PDgOgU0lEptsGQsarq6zEs9u0o
G8XD/psVjjlrqZ8rZvfDUOzctycR4+ga6HhTRWH5UhaR9DWtFtuon7FRGmJnO+V5cRnpPHGnj5la
XBpZjddeHlAYcWklU+/eVHkA99pSTEzbtCQXz2PoIlXRMyUzcARQqh/tGI0/gkAvvlSkhkumB+Vr
kOSQqgY6ofArJsnXKcMqcle3lXsb9v1LmrvKdWdDlsIi8GCqCgYdnHjWOvgJotcyroRWmvsABniz
T7LO3XeAqb5gv5t8m4OoVPaWVhjB49jg2UAa4qe0bXnZ2Vr83MwmRivY0hZgWKLRuOkxD/8dYpak
enBa5DclrsbXOE+aXTCE6W7OCuOyUSxxl8aj/reh96JiWA3MezV1uosZ1O8pIqcXNeiaux7e3q8A
ax/xMBeZ67epjqGcsGosyVLsHPK6vhASpw3q8i0Hl6jS4kQwGBv1IihH53KOQm3Ti9z5GvMogtbG
KtUW7fy5RaWRXEGzxlQkqQGmR8r3Ble4wktHI7aeSreJvx1QRDoQOMf81Sm63LfSbfXLrqVC/F5S
qzTush4XwHoSJeEmsI0hrkR2b41l6ymaEj5Ggzm85I42fhYtdgdlp+VX3BeY+7goBr/qonhPDZ9+
4Zr2dEf+7H9YvdK0FLcPyS7tOudChPwmgPPi+oCg3UItUx7NSS/9yUpAwdv0IulEUaYt017/ucEB
JNmVyWT2XBzhUHkzR31ubu1ZpL8HVcsfzKSdqK7so+tiGOwX2wjzrRLhM4Yo09gOplbQSs2Exv4Q
H61w1+DVkb1aETc50ZaCRtvAcrkeTFVstbDlhBTCvqMaG5ZXzkuDGfLXLA7U6LYG3xm6sLYt82dB
DVu8Awum2VtHDbX+Mh1j3fTGolWxXBhnoAQXo1khz5nNQmIT04/Vg4kuGNOaGQTYtDXyxBJ7Siq5
hY0wfMRwsoqG4HcmM0zdN3hKZnWIRt2WvfSmvOKo8pInctrquUpp/cqzgaUrPaeKpy63EAykVuru
rRRQclMGfc3aLe0G1dg2I//7VghTx8HNLIynOEn075kRPptjoGy7sFYCNp518AwTp+9xBgisO2og
pPsdw5bRGHF7DsP6MgxQ7uI/adJt8G4KVJBhiL8aq9Ds2iiMptpJ0t9T0YRBfDMkqbl1x3ls9jle
ytMW6Kaq/LB4oelWzbEi8V3HtPVkW1oKLjO4K6hj/2tIcWz20dAf3FtHZ+4vMxUFWomTgZOXFiZk
uRtfx5lM7cdSwLEsN1XZyfZm6PXplsziTHs9TrTMG+L8j/3EYCo7gGuG+pQBV+l36thJ95ryqszx
hm5SXygwTvptmBoDJ/5ZnvwIx8N2brDx9/BFXheY9aoR+gG10Iuvasp6YjdGAaTVPDsYvrbCrL7n
KutcJJsYqd65gcokUgSVOd8m+HpGD2FLIZpn5oMS7R0+uZH+HsPxYEQw2btoMJr0ogioBdpNZRG/
xmUhk4sq15L6K+OCPUPPNgFvszhS5TYgrPut+l+cfVlznMia9l+Z6HvOJCS5MDE9F0UtKpV2S7Kt
G8K2ZHYygYQk+fXfUz3nm3FzXKoJRXQ4WhtQSS7v8iytFd0uJT2iKh+oSWBrIcNWou858gTWP63o
YXpRK3oIAyOriyZs1LAuoJwV3kDpTHyv+gZbjHZFpjaN5l69gkNeUmwtdl4GjAucQ7+1QU80WaWW
+hFENhivfuRdy2CTN8Ixr/nES1+5ayvyXsZtoLwQolwZvKTzEpLNj+UMsen4yFFovg9+03Z7Es0Z
hkfVuzINk/KRyFxnD7D6TO0dsc0MQahkmJgJ173Xj/5lClMb+loCkJQdCt5St9O8Hj34S03WPRUh
DYOvgC2H8MexZXLjq9G7BC5q/hFVfr0qLEvXKQkTAL0gWWsvoaA1zhfgHtAvsBAL0XaHRBC/hzVz
Nd+kuW6HizwB2ukuIGSOnmHL1vvsqJwnglgJv5w4BPajvoTlNu/HSx9qZ5Awp5ojz0IHLIxgCZgX
ro3hAkfkOmsxpRDTQrt6OwsOqFmh3Bx8yibSwYyWyXDeNDgt4fAN4yk+HvKyj5I1zkQ4sbHmSPwr
vFr7l6RsKw1Z90K75yyLCh2nTV/Cv6N0nRY7iKuHet9XdQ8/jIFLRIWVpCKD9jzcC+wPiMcPjwJI
dRhyJwaqL6noEli/0ZZPB6BwBbueTAX5dpfX4WMKgi7FXAujeVc1JRXIB1OYc6cY5uHZtZThTEJx
psqBUSpndI2t4Z19dNDP7RLkJUbAtNuftUWZBE6X+dFuPIHNIL4aRspw0k8QSD4qg5bwi4e1jg+Z
SG2GbjN4rSHDlkVBYr4RzwRwFzc2bMuDnfoUpowTVCajC6j2owI3uapMbxh2zeohSgfLr21Ip/6+
rzC796OZbbQbahCT1q0NEndFIbd3x6Mh7R+V1vAvhOkRmOa7hOCwhZdEWPPDPCpJbpA3d8m2CWGe
dtmmQ1hJZFCVsTApn6jEHM/THPY6lHn9fgKUsLtW4MPBt2iE6ByC2AhWybaL/L0PPyxzy3o4xX4L
8klWcLKlPVLzJqur7FXbrlNXA3r9FTDdLp2fE88vzH1V1iy76dO8oHuQ7Hl1DdEDyGluyoHAxjEc
PJq8zVB8mJBqdOPwfYTOJ6oIBfgExWVWGHecLDUN0hVg5iOB76mPHsZoXBN8arxIXtKgpu0erc0x
uCY6h0onXKC9EictQO523dYCZtjgyts3ZIs19kWIwBm9qk0J10ib50H1owxqZe9DLSGLl8q88j8x
FNHJTyycLNgzL0RqZjrsD99TGPqJ4uinXObf4XU2eDjeaFtONu5bAf913xvJDDNYnpl9ojMT3Daz
7f0ddB+nO6FMs+9RCx+vUBTg2QsdFU8+kw4GNp/JBEP5FHKz3oBBtzSdURDQsx4TvAfuzx2BaTWM
m26lMPP06kHbjAJJ4TezAbYqanJWxcKmAz/kSRO472UndHppqAStAGU420SrFO+q3DZVnso3JO+J
/4jEJoH3MUKe8Y74nvQeSR/I5LKt4V90HeWsnNdizEhzX0WzRGgPIBpUAGD0C6KAvC7mQRALI7uh
ghumJfPEYtlHYBJMfuKRvUl6UldooREJsV4JM7MRSS7koRD7UdR1wouUWd5cTIDFhmueZV65bojU
yfeKa4v0k06kbpE+tlkQrUAKnzQgftzwEhimQvsH5ufheOs3BCzBWWcyepx0QOBQ6peZefSokph2
gnhA0eU8K3Ylsq8ZVZ9S9PNBV3AkmuAdyTooqOu0LPALcIfsrtEKxLMcYYtlet1CgVI/ImwIUr0K
C3gRXSaoThn01ZvjTpB2KObwGDJqnG46kgQ6BnN9KD8XJbr69VUzJJ2LVkRi4j1rLDT63BWdo3qd
EZwMNBYVVeSzkNpVdJ0awQIEj3yswJsgREfI6MeuHnflhNXwlaHCMm4DmGfCcZ52/XTpqdQUG4Z+
xFVkEs8a2FA39XgpKytzFde8RucPLnSpWVPp+8OF17uZHdAkFOyJ0EgPZDVUiT8+tGNSmDq2vYjG
q9Brj6pada+5+1xaxEE2rhNYSwcr6qCPu8P5jWOnMWhV3LYBT+h1BoNre+dDDrgAxITBmgsQDYoN
tV+NjS7TbVRk2OPBDErNS1JXvSngQtrksKxMIj9H/ilV3TA4iWaFayDr2/NSrrgJbUsgac693l/V
Mwq7SNfLwRefkxlepJc442tyA5WN3mxr+IDAijSFEj7/JCgRwffBGyYLx3vXkeY1GjNZNHFRII1N
VqyejpFzYyxl3zpASuDumVCPHutTTIUwXwPVbqj2YiZZ/golxiNlIDOSwdKs6hENwICNFs28zfyZ
+VuITObFvfUkLCZXFe8iEtN+dOYZme883IB7Aw9fP5pYtPcLHJY/c5C86tsA3lPchzlcH05fGu0l
utti7VbzAQcXvGa1kqz7yZMmkj18WLBOYfkmrH+tCk+S50l5kXguWRntQwWvKNrXVnzNkISP38qu
ycW6gNsoaDdTNx8jVJGgvgiz1xJaTd0wodaAGfyZ29Azz9JiqX6RGmDXau2hTAqP4iGqRnsPFGqp
nuexQpXHgKBRx1FC4efjUAIlCrFeztxWFlOePqQ1qpAHMwmOLLgmWYsiJ6+RtYRBnQZP3KZOh6uo
dEnIVlNfVRbuxL4uk10XUC3BBir6wY/nUeMVrMF9nLyDblgBL89RHw+HmneshCdBl+PMq5xL0le4
VatxOxV1yfcciblcaxnVyLRg4wIrTXhyhVx9Qiksah/7CbbLt3wOZr3N2zThMXaDIvnR1GWWbebW
JfCyaUTXVM8Q4U4G9CsC5DRgECUi7gKHRipyGpRi72fQqpJ0bSGIn609PhJ22eoJuqqoXARoHZvB
2P4+oLhAdnA6ovDJo3hdyWUvo64QMSRKRL8FL3/Kvue4I1Gxa8IwuQ1Z0WlY1KSetzU9uD8XYQVu
0ZaG4E1hS5KkfxZzHmBRJr7tmv04gZS4JQEqqBDtzPz8Ju+7ljyi0qey6074SXALWpmf1zuisL1B
0WUuwPFYlUMWwhoaE5UF+ykJCP/CSAGBxZQTN9yQEgbgX5RvxjaPJ4EK5k/r68pBp2Oswmwn7Miy
L5Md2/mqzFRp1v6kgRbBS8qHvI/TvLQhTJaOjBsUcXQEJRkx4QhViZ+vW+gPhC9ToOohtqoDix3b
bwuzowzbdfY4zq0cnpOaTfJNmcyWuCziAvLdoxpS43GkhMVh2VlI2t5M+ogyjwq4SF6DQNSj0qs7
pesvclY0u02AGoieRKOmJAfHG/p6bj3BnAOEllnIod6pKoP8jNPpbO8LSoLoHrSaWV2geSTEV5lF
aZ1vPN6WycHOHlfZBnJzth43sFCe+ZWx4HvILbYVN3cxYVXd7Qu4iuiVg0zaJycZiNormCUP4skr
xt5u0wST697KoSm/BuHAoxjeClV520LZUj6hKJliCjE7S0SdCXKp6Z4Xxus+6R62iD9Z00MHYfLT
isSgIdQ9PFftmDSvM4By/KqZRRH87KoZdo8wZJrH57CcBnXlAlv7TzAhLMnlrM10NHYH3hMzWoet
PiC5zIJbWpEhfQ7mpOk3TUKgEDigkBHchWMRKrFC1YSKA6i8Tm8tzKi7baYgdwOv11E2zR7NDo6o
gI3o0IgVvOTLfF/0hrsf4xhBzX+lRD/5j16fquEiC60ABAJ5PJ+30MBLkwt02ESBUwxWGf5TDWnp
BoVsFpbwtqBwsA4HrKqnSJIKpQAPZj5ps697WycoUrvIXCY5FTDUmxkoilmC2vI9I0ojjm9lndBh
heKByKFJGpYF3Ox6YFF7dlNBXz6y1y5Ks37a9lnRwzCeibyaPnu1A9ERdu+GqmGLOGrE0atm2OC9
ZNnRGAUGwiktrwvsQ+mtq/3eOlSuKUc7hGYpr1G/6Uu4gmyjbk6rHEJ2QwkaH6qzSqOKnunCO1bo
1SBvqygqrNijg6VRIJhpIbp+nY4RWmsrlOvkUGysCAf5iF2ghkNw1IVD+aw9tEbuEAZ07X3RFYl8
8w2Pxk+szCl7ynzWkEfthtJ/kMTAcGKnMoc2j4Ri5jShB1zjKIOwIVYZXRPGjTxYPU4p1nMp+ZUf
znl7T/Tg3HWFjcpuqqqv4LpKCazTYeKqh/7gcumKa3gnZQI+qNpOn92gswJ1pT5EkWyoZYcNyYAN
VTMixse5Ahg1PgJE2FWWhTN5lf4RH3eRAZssUCJMXIcqceWhcyQDmLa3NGfhNoA4kP0e9TYstvDV
ScJDC3teeHtq2jM77lH7TqP8Am4kA3x+fa/JHextdZ9OcVc5MDUwL9CcukQBNxyu4etVNultA1Rb
edWzboBZZgcN/lU41U5t2sEYu1FV1TSbpnTkCsVU8lBgm6hgIYwm0jqH5PpL7RlkqZNFzogUmAdv
iTennyjKda9e42rU3KP8wUvDGiatZRDYeKoan64CdPAatM/YuA9xKrkVRXpW7iymeIs+CrDSl4jf
aHWAM27ZX2L/pdgWeRLAr8xZtPimQHtI46qUMbRlEdLddQG2m5sIyWp0h0pQNaIDAdmXKrqdGfLk
+ooTyp1e55q4mcR+4Lj3FNh0guE3phhSaoOm3U3onG3jGe6i+Rq9Fpus4F2rgxguaegZxaMsOQyj
SesdOy8e9mct+pyjjELNlwlYpjs38iFczcQk96B4Rlfo+g6QcetLfYvSDX9F0Y/19/CDzWGxAq26
NGYTjoP7FLUutWXocNg1qsJNG08djsNVADfiwKzQW0FpeaXAWdCoF7DcR9ReTVa8RCwr5yeURZDM
9A5QVJYT7h0gkTVGsYD01qEqaSKvNMAvEMbTTZ6VqwA1u+LeVKgRxDCBtSYG1xnVt6zxPbcyYuy8
Gi4ZnkUtrBCQMcUtBX3moUR/MkX2f1U0ZdVcMQaP181ocMcY8UJrr/qazeJCIV85nrIDlkHX50q/
llIx5D8TRAQuVJuXYHq0reeuUcPS1U6YlPE7b0JgEbNW2GOhEImmXitWFFEMQF8NGmtCfWzAJYOH
oRbkK6qGdYE4TvNkVVkExevBA8RwNZYlwfE6zlERgyLvPoVStSqeBZ3LOOmDlK/QLvC9PfXD5hsK
7xCXyELYjK8QZPvelpUcIRhip+Zb09cTgtCUIP0GtBsuwDX8qrOoOhRMA+KxKpSN6hudDyE0IRnj
5b5DgbTfwUSqRVOmaecZmDPviHarsrFdwzMZXQBX54FDnxslr5Wnc0xuoNTafNsnyDIQoDsyfwmT
gSFHLCELdp3A+gUS+a6tv3Jn+nKTMCydisC+8Qr9fvgyd8Lz0PrM+mGOCeLEaINDYxJrWHENCJ9b
E16n2NezuMa5/BpWPu/WaEWm6F1zVkIHvxtdg2fsEwC9asTvcRCIDu7zERvETwuHhTutUNB7Qpl8
gMnfMMwmdo6J5zFKCXS62wwGT6h+FXzFJiE+Vy0id/SN8/AQUkdQJyvVPFy3bU/KeKCEw/cZBhqt
jKtmri0eGunnXvgVDHwFQvH+EUdPABO3jlfhre7Qy4irCFhcIEnwBwSl+J4+WgpyeEzScvJg5eqR
77JS/VecBtTfhhjxOibQVoOTt0n1YZiGflgr401VjLpDdIueXA1jYH8u3gYtVL0qM42G7ozu6GsI
k8J6LXhfRmjgMIVGPIFdZ7uDz0PEHtTYE3TlPNGSB1qDFAUgB2vRxvc7AomgykJj4moIuCPAPmEX
3KBdAOchaowfrmGHYV5MlpTFllJsjjvBveA1m5LjbEHJhBe7wSCPjCEpgKnWQdG/BDGdKMi4N6OF
p6XEgbjKkNYdwOcd1d5PPfe9M3Dhjj3mw3sRlr8g+uaOKiByYGeZXSo/wxFnfYh3rz2KFtKKy6ky
mDmigTm9zZ2Ma69E7w1aR+N11GFzqtddVnTzSyZKIKSgVPDG0wkNvtXM5hBuwG0Lt6DOHw12bRT9
5GpqMF+A6mW6g11ngYmZJGHaPY5lRPhlUs4KdZ8ZryxE29D5KJmnwxenJrgxR8S5IEfBUWTWv2WT
rrRBV7zEaxEwDlcriO+EEjVb2SXkMOm+1c9TC6i6hMCNDA3Kv5aYb53kM2TE2VRxSNDkQP0iFEHp
uK8b+Fr7AxDilgyqjTbNFPLsa88GBwSo8pWft2iFYI+e4WCOZlqyCzMxwjW1A6cYNZ4z8KITmLil
Fp+aqiBKciG2PqbmhqNtSONR5ejUFcKsMo/3n9Gx9PfSbwEDzzCxdAN8uYVMiVoJ9JgvTAlEay7/
D5CnIyjtd4CnBciwbXIoaTmgPSPbBf22MjLM7hR21nZnA8S9Kxu1M7sIaNXnu9GkYohREc0ieJKC
en0GeHUKybbAIqbTDP8Mr4PtODaxag3DwOlaJOjgU1+FF+gPcrl//x2cwo8tYIld27s+pJRv5zRD
7x3SKUW99mtUOS/KXHX2DDfr1Jte8BJQo2uj2gZsyyXsHYz1m02b6/yDH2IBMNQdG3uokLDtKGoU
PP1n2aZYKtqdoYScGKSl1p9pIUmh0wSc1SjDXtO5fRIVNxAZOqcRcGJ4lmp/BgBftLI428qw3QDn
iw45oPNnJtOpiy8ggsk05oYh4dqmqDOu4KGbrLD/jWcAiKeuvgAIBqWmzHkYm2CuEUyYCGKOszqD
6DwB+g8WYGLe+bUFxQPTJhNR8No3+fF45A6yOz58/vRKDyAGXID2x/QZe6NTn+f4/V+wtJJN7WBF
DRC8PwGCNLjwMIiBPry/3P6SI/rN9rIUA4QXMOWjS8PtUCSt2PSkjVScipmVr7xucColrUzNqox0
H9x6WT4XX/1+JskaQuc0PWRhodPHMGy7fB1mynrpmdf4+ykeLY0+tQUsGVY5ZpeG+ptnx8+WKSA8
qjMQ5VOXX6z/kQLlC7Egb9OEOU7uo9qnV6HRjZKJWb8/tKdusdgEumwUMBqZIFYcZFfdLF6K3F4n
zccIBtFSPaioBbjTGe13aBded4WXb/JQnmMCnnj2pXnnkHawGh5G6Dgztw5Jt5dcgvc0f2j3jZa6
QR1DAprSut8FAUP+1tGXaELA/qFxX4oGucwvoGkP2GPoxkMGqJKy6rYd67v3L//7ozBaCgQFcFSi
AbxR0LNJHjLJL6sC1Uw8ftwiRtx87CaLRa/YsZwT4iZtlMMrPNIXwId85apG6l5u37/HiaUfLdWB
BvBsygxF2h331a7u4Z7LkHqvwpq9Ugs4LTp8a7Db9/CBKWPQDpGgE/0J5fh2VwN+8bGFvhQQsh4y
kDYc8LpQ4OsNewCy+rGP6PP7n/LUTF4sdHRQ+kxz1e8Sj+7SAG14rfekPucM8PsDIVqKBY0Jig5F
FXY7a/KNCCbEi0l/n6LzuApkfo3izZnd5Pjm/3WflkuRoHwOk76bSoB5Mx2Xobup5Tnxvd8PkVwK
AlmvC6pRA+mS1SMyhE7w4rrlGpjQIoD3wEfeg/wXPaCymZpSMQyUM3ceNtkqCz97unx8//Knhmdx
6k9E9egAJR12lLG/gK6EieGPSs8M/qkROn7/lzM4PbKGOxp0uyr0P9uieAj8cBN6+swcPfXwx+//
cvlsajUqD1m/Y0Ee2g0orZGJU7hVlWee/zgKv5s89O83CLM0lSiRdbt58u7zOnisWn03NWo3QTng
/RdwaogWcXuVA7gbGNyiT8ZrhAzXapguTH7Ow+fU5RfLuJIuqdvRdbuOih9klJATloG591ObnzmT
Tt1hcVwHAl2yMccEHSz4Fm3lH1JUv1YwzT5DhT5xg6U4UA0goJkgXbfrkHWvICF2m2TkNuui1w+9
gaUQkEHJHY1vvAFsqIfRBQfAFHcy+aAw3lL/J7JpNRRt2u2aMn+Gy/FD2+lPfExvdXvO8uTENF1K
/sBPrCOQ8+12BDZDrIRgqt9eTbK+sp3cfGyQji/nl6UGRweTcOu1O2Ssn3nKrxxcxqqy/fKxyy9W
coL6S5nqAkcqxmoVtSm4FEym8RB+jF8l5WIpG1q0XqGidldG09M0zfeQxrsfvOjp/Q9wfNDf7BRy
sYwJaoWuYSilSVkBRp4VLVbapOpP71/+hGSOXCr+oGBczCPge7uy1U+zqO862YJj03+nrWc3RPGn
XICf0wACtypKMYDJZPxV1Z5j1Z/6fItVPhaMAyQDOPIMUgzIHIB9WuCw3v90Jy6+1AMavAaF9Em1
u5TNGbQtAHtW+k1GY3mGCn7qBgtNgNApEqVT0+6c7o3egS0AJgSqeNDu+9gnWKTmrhwG2dWJ3jGG
yvUaVWoNSlKEVuqZITqxxJcCP6DlkdCClb8rEvsKU4QroKb6uIX+KemAj3r/UxwX828m8VLdR4hp
kmQkekfL7onljq0IBzeXQjL8zMc4dYfjC/plGzEVyr49baCZP8/N2zhP7tKfg/Jb6abmHKPz1D0W
Kx2NAiCUJgyVygq1Av5zrcvgYar8D3GupVgs9SpQEPcVg96hD6EvXE/6ra1Udua0OzVVFwf2SEfq
dGWPL5rNn4lK0osQULJzxl+nLr9YxxS7LPRS8YqjJmn7rRjQNF6xRPFzWeSJibqU9QEmtFSNHkEF
FU2x6+GW0HXySTXNN5aGH4wrl+I+YP0FLTcdplFoPuVpfw881megqXbvr4MTg7S0vEwTZ2lVpe1O
NNFLo6yPtkR4ziXp1MWPA/fLEmhrkF69odY7gzz1xeN+sB/Ksyqsp65+XBS/XB3czqwQlClAhyHZ
hNLMuqs433xsXI43/eXinfPQ369wcakM2rcN25fNWb/M3+u2SL5Ytm0+wQlWgm2DVmHuPaGU5oO1
VyjAwR84GWh38LIECnFDIqS760Ui9L6NAq5jPxyY3A8AKYGiF0aJdTuZamrX1rqi+zZJDiGABlYa
OChL8Gf3tU3S7jKdfGigenORsTsKyLq6jmjAxxeIQJT5JzABmLngrBdynbeATm3tBEzjhjPaN18n
AVDXnQm5V3wnKS+H16oRaDPpEui0G8DpAx/s50K4g6GmsRugtie31p2PNls01YGDemLSdluQvdxw
AYeHOb2w0QiJj1poTvaQwSvA5xE0Sh6Gacr8A2kTYMtX4UBl88HXudjI6gkYpXKgCpLNIDIq26yZ
dCp+f66c2IWX5p6AogADD2rAruLFyzg1t5GfXiYi/1jAuFQwGuFOg6YTnp0NCXaZ6lKoaDfLaP2h
p19qFrERHoJ+XehdEEXTKvEiUNan4hWHwZlD5MTwLG08O5JSEFR8jdJKUawUtjBqvRfoEz1+7AMs
ApJiBOS3gafqriDQOgL9t9oaAPEvFHg3HzuplqJEGc/J0AS83wk4yOyBuQPkterCh/c/wO8LREDg
LvaaGnTKUY/Ya6auiOERXBwQ8s6bduqCvQOH6GqA+uD79zr1Mhb7GlqFRqg5wmABaAQqcvvcNS1Y
/clw5sOcusFib0NTFHg3qdWuMy14P5Fjah/Ah/gr6iPlB+OepRCR3+T+7KGhveNQr50Acs31G9DQ
06vw8JHOLIzjkPwmRGSL8MTUrU28zOC1hNVP2DRfAv9+zvnhROjAFrGJHgDYaJ1QyJQVf2x0PXwp
Qa97rUNnvzpI6fx8/3WfmFpLiaGRtTMcRWDcVLUgQQCnBcmDFZABwVULuCSoMpAtcKsJ6+Xb+zc8
MWhL4SGrm8qHKjbCFaleBjVY6PLn51TQT118sdK1sEkxpziUqTNdHA0+uOfAOO0+9uiLaMUCwNCz
HBUvSDVWl5lsygOINuT5Y1dfLPK+aNIyUQq7eDOIy6yh5AVJ7rlu76mROX7/l3AFcvTtXPcIRcuk
qvYDdCpg1WXOuZuemK1LmSHgBoYoPx5wspaXYaVvEMS90Nw9D6Y+5xN06hMsTmgYrQBFguR457mG
voGSP7/N9VCbM2f0qcsvFjMLKHxQCsi2MA5QyB6oID8mCRQNzpgPnND1lkvBIEeCJOGVbHYALJny
Lm8gZRJDsz/QEM5R3iMUU248KaAByQ3Ok0vJXecuM4+xc04YJ3bevwxUfpkDFizIpqlB2wU4d75K
iT+twa8qHkOZBdv3J/GpWyy2rb4AezWEhuWuq9MbMc6HhAe7bDhXXz3xkpaYhXRCl4d3qtlFhRde
UGhsXFQaQgsfevglYMFC0kaOJa0BcwMMBiji7lEV4XiRASB5Tmn9xCdYyjmBxY74vUBkb12bydir
C9Rx66zR1Zk3cOoGi/IOhyIXEkIcHAntivqqnHqJQhXUb861pE/dYLHHzmTown4Mmh2lfo5Q0ILt
gzJbOEarD70GetxkfpmmvJ8xRwPcAMzKL70pL7J5+NxX3o/3L3/q+Rf7bGVqZ6JhhmZF1/Qx/Bl+
zkCSnHn2Uxc/fv+XZ0/b2QcUGMocIwm3VVBeBkF/Jko+scfSRdxUex7Y19I0u9nCtzg3dtdkwT1k
P649EI8+NjaLPdZkVZeCaIH1xSTdhP5oQf/tmjNb7InNIVjMnDCaFOUNARwSpGm4LMqLxA8+tW7+
2NMHi4nT6SZNkwgaL1GY2StpIrLGORTcvT82p57++P1fXm1kSzcC4oXAmGZJsI9YyOZ9ZorQrW3l
KfHz/ducmEHBYgZJxxPUA1JsEDA50UfApbRx6RFI879/g1Of41/mUd63oKrUu6AaHioFULWBkKaf
bN6/vH88MH8TFQeLOaTG1kjS4QOwCuwcL7rwwb9tw3pDIJrUqmmrWHjtaPKTQEckyP9Zj/n3H9N/
pG/q7r/v0P/Xf+LrH0q7Lk8zs/jyvx5Vjf/+8/g3//M7f/+L/9q9qZtv9Vu//KW//Q2u+8/7rr+Z
b3/7YtOY3Lj74a1zD2/9UJm/ro8nPP7m//WH//b211UenX77848f4C+a49VSHMN//PNH+9c///CP
Ktf//uv1//nD4wf484/rtyn/of7lD96+9ebPPzzJ/yECH3q1YJLQIAyOxoT27a8f+b78BzQDQkk4
85FUHk3vG9WZ7M8/aPAPAe0thhweIG1BQ8zCXg3HH/nhP2DGEfII2go+dBuE+OP/P9rfXs7/vqx/
a4b6DtJKpv/zj7/ymP+dJaDD0ABATEI498MgIHIx3Ts6+iBoZ+21qjXdpBaiR6QyD/UwmQeQ2EG/
FncZEPzXocjdf//D/+f/KJ1bKLWlXmzncefKm2Kc8x+A2EKVBtAjeCNSchnRtN3CCal6tmHylFZq
Uxo5RKs+yINr5kPX2wQ5NA/qznySrLEQ+mHrSQtwsitw8unxbmCtdhcQehnjeShvKpBZ34pq2o8g
ib1AVOOSN+2BiKyr18yJbDcIUPHTaO5vQZvUWzXlTZwfv8yG6eGXd/3PAf11AMFi/Ns6wwjixdEQ
NgchkxFo2ItdDwZZVVYaPV7lPJ8hTFKp9rbxumyNdFdemKCvr9sEsjMgs7WgNZn6LinL+aauoTQ2
psUAQyowRi45T1m/la9Bkn3PSNbcJS6o7yIwey7LUEIHJPOvNIdeSkQgiIdV6V/l4QBVF1E0Bwe3
3EOZkwoVyZZ+Jm0OvRoxr+BUUX3x8lvrhP4KVZYc3m6y29R1qzcFq/1dYBgEvcrAvx9Hz15UBpoV
MJ1sD6Yt9FWvXLaae3MxBMy7muvc3TnQ5O4INvl1MgXwp/ZsXDgYYHq0LO9T4ybILqrxMgOH8pri
7ze5jQ7pEJBrL4S+YDN0FuAg/F+OouhD43ZjncjYtDx4NlUI4kyQRj9smm1EVEGEn+b1pgtme5kg
NI81CHG3gtTbufDmQ9M7tU0R46LHWD/+9Y8d/H1Hi+hWgbq2MqPodzkG/wAKrlkPOncvY5rui/YJ
PGj5FsohVt2Uo0WadJBSs/7PuervpPPMN8hYAEAwOv95zHMWT3yy5/b/Yyz+t6UHbZGAScIE4b+Z
OAH678a3lQ/FDegKxGjZmdUAT85PIzfFrZmrozQXyO4JFBgPnkrIdzp5PVSd6+Ey4hODtPM4Pvog
nt2NRQAND3wVRn67DotxghJfAzYkUBb8qRqDrz4BShTMYgcCWjXWAOTXeXsYAZgu+BsoMAqkAj94
NPMtycc87qymT2DXj3sK9nw8hmPwVLRy3EOYH9oAZmPBUx6z/BLtS0jCgdMtDjnTP6wAhSiePVyi
lkKtedi4GKRVcpX8P8LOY7txLNmiX4S14M0UHvTyUk6w0lTCe4+vf5usfl3dNeiaMEWmRAMC90ac
iNjHrCRmad7/9+X3yGz/4yBKMAQ4gpKmS5asStbfGzLu9SlO17Y6MjoyO9VoeNCRuuexkuW3eLc8
Qc2751IbD7pqAU+0TGg7y/aNSb7ELSeFYUpdyp0+pwgP0aOEVzvv39WEKWFp7Osnqy7Lk2Earbt3
hSMxAU9DUneRM2zK5KK+/XXDic18h9QaHjOR1U0qXIWR48ufy44xvMEcjCNrSzt3Ax8RFEasXFKj
ZBqqqnZbg4dwScbp7X8fHuPvi5NlMRQly5KpcIRkSf/b8l4opSrTS93+a3GSYl17vvO53I6K83kv
xfaMIUjjjjCizmk+ZitmNvHuL5khPk/CajlZRjZJE6z0/HjM+LEO2fg8lizx+V5fxS7hBJaNs9FL
/ZMmLw0fXWEl28z0O0XzKpJnXX4rtNRwVMhlLgzTmcV+1F57VfzMlK1kjbSy+4CYdVuYyGRU/Yn5
jf4JvMDOlNjOk9WMxdllBmawqH7ue8GGI+XPs5KJxwZjHrpa5/wGNAQWBKyeGy0VfSRvRe8qRtJ+
THmJIemWyWFR64AtFBFNdbcnLct+MCg4uUwwVifZUMNCTOYzweQWCfn4R3Jfhq37Mvz4qTHnPxo5
2aJmaf9J7L0Hff9xGmuqpWiyaRq4N7Izqvf9/j+DW622tjsKngkvY9TcTCjXp0KGtlV3AyQXXT1z
9qu/WRxdcZKHn7opr7alJe2rtqQavP9uhqK0jG4119zNjPp17tPNNrRq+DmNmTutXYmpQtKedY2n
jZtJPvc4rl8bAUYq7rbD96FLYa80Xf48qK12lCdtcRRjYDqvUMfvTYMuoiXxHx3+fysT1Q41lGG/
aeZc+2aSAZARTdYIS4BK/O+7TK8qx3WM9z//VzMGsL27KYkOUJwyfFw9xf06mjFwtTr5nzoUHpDq
/ziuEpP0pmgSMFmSpHP7t80Z6pakCqssHWOp744IOl8q2dtvA86OKQzFr3zhKJlmpb0II4NxMoQU
u1Ct1ueqaj9KYARODobuCJqk+Rh7IZI7R561+boMif6yMw7vjgMQak1trhmjUKLTjemxMoT6wozP
iyYpTaTptgqh9qtLGtOOs267KDRmHlIG05xWCnVTiy+6tOzXx01qNvnJEqXQmA0ewqDkn0okdwXi
v44JJBZNMznb7sELP/z3ucZ8KlQVXgs63K96UrKznogwugd1dzuTyfB+1BJG71PtZWnmzFtnqfcX
VRM8qdlRdrVRedOa9CPth+rGwo9BQzm153KXlQ/d8Bh8/zVa5hoKQ9mcsdhI4OJROzmb06JGu6zv
b6UOodSateEgNVV3o6adQ5Ip9J+b9WUkXflDo5TpCuCjAtqW71Q5pueZDse5FzDDj2qCz8cszre2
1WWvB1lzoMhsPQkC6KVl0NYfcrW/MeH/Dxu2es+c/nbgKHLqumgwqA7l9W/iWr03go7FzXiU1Ka8
grNgDx4YuHaTcpR+bCXzeYOCM2bTrelLjyLjEHFUtqQIw/MmK7FjqE0SUDQan8F1fixWUbuK0neX
rcgQIcFNvOFhDHp5GxZn1/SFBRpCJlwv1TbXorUZ09tfq25LfWBGyaknUvM0fJH9EmKSB1v37kE/
rieoKYRnfX4q7l/KPJlwZZL5jdHWzU5U0FS7uiUu05Pxj/+93zwmTf77EJF3WyTIJBWKqv19v2Fe
tp6HeumOjPIWfjuay7Np6CcIDsKHTGdKNI6l7MqLvtjdWlWu1RDRFPsU/8wOiioWv/p1ap24F7Ob
nqQt4UWy+q1evunyEJi9kpR2rxbNYSMI3p0myf/JYeAhAP7nJ9DIrdgpTUvm+rinWf99dXRxwjSZ
Kq8HMJlSuAL+eVI2JQ1KmXLcDEdj4KpwpV3XHI357fMw3WFLycB4hXgf7R57470vst6ZmhxKFMZ1
LkAQ02XstLoWWh42Jag+WdZf8rLbmIqpCXrB5YNXLA07s8oR5DeOjDCu3KbP1c/dmDa43Qu8m7ap
niQrCybZOElWorzVFbvd/Z6cisQ7Juyqf/hC/1ulILBiLzJMNhfOeA7N350XILaWCuzy7qCDXFtp
M8qSy4bfwCJoz3A47cFkVsPWU/x8G3Mxbcnom8u+979lQzKZBC3vZPGVhlzS+eeynkgth4IlVHAM
02w/GhSpX9W+yc48pT/zrTVNexK2N/Avtf+/P4p0l7f+65tVVd0gZdZli0hI/nuZXoAcN2Bo0B4w
DZee2uw70M/9a637qzJMWdCvvfaSZPCA1Jq+v6IbNabGKzhpK8BjqJFyG4GlY062Ms76hhWpSxnn
H71VJPkx3PKfbxStQJIkS9JkglLQj3/T6QbQuXEjtHOgxaVdrooLUOpt0W1ylZu8SWE6niErg4T0
u0wKwe+4/V7Dd+lttSgvs6xjWrgeOinzR+hJ9KCfcwM7AbPEc2Z86RUw5PeFUj7yp6dRli7pOl0y
mITtMH2Dg/J2xRHpe6F2VzmJo1Qez/liniuJJWM8yf1u06Clfy04/DWFfkFlteMu8fPa/BxViRgt
C/YqCcY5DtLYlsf4RAH7LHXMHGt2LygHcKt+awh+NjaePC+H1HhTisrZVKJsCXyH3HHmVxxsLo2t
zUIyXHu/Tw0rxrVEHC0UxcNjzl2KP6z8Kze/qu1NyVwjtiflWMaR1oYwQ7vVWV+Mwsl/bndgkCtW
l3jYCBCv5Y1GHtpi2Vhee+33Yi52SgKUAuhjGU2Hp164ruq7YAWSFfTWD1F4ifvcnsyjMh+AmLlD
GrJPFppbquGgOznsdy0w4dwwFmkbieUr5ugOTtZsYb7yZaUkq/B61134mLsiEtXcFQsxalVeYTgy
CB9Wu/ik07HbZqWnNcozHJHXWVPO0lYFrQoSRI0S0CXZNnlLns02a3qYzXkgGg+Q40HeB/J/NWoy
41Ullpr3GGZdQca8ABMb/HY+DikQCuMb0KdbKsNLqj5bsGqltFPMmZ4ScNdtrnqDQRI0leaLuEIp
X0NNkcO+UBxNZCrdFOTLlCk+wHY73geil81mos9qWmeNSnW1E+kb6zd0jhSbsNu6W7bEzGyb3Ib+
vZBrO6V5E0qmbdxNCLPlM9kKz9yvZZ5C3olP6Q3KzXuyK6cEzqS9FMtv2DkHy9J/ZMkcJSY0h8Ty
SnN0ZG+dYgHLZYNX2129j9n1puO2cbokx/h9SD7MqrQV7bCqb1p7XWeG/X35TU0cRf1eCambKYkj
bL+mreHsYDI7ARKRa14B8KWRPqc6Q2t6mZXOseBaboKnoJuor2P/VayEuWGbfBv02zy+Qh0032ms
9yHEadVTBrp2yw7jiMDipdZBsDCKSC+yzCjCGyUtV4lx6qAVUTaOeNc6tFbtsT9lB4ODWZIfxV86
gAUsTG6l9MV+0Vd28w3ayoAkDc4L2HQpWY429AQGUFVVbbu/l7gaXVDpmGdnAMYBmXB9ZOlOE5jF
k1furOEzJbae2A823bo3IZODdnkXocEaU+Hg8KKMwVqIYQFqLZcF55HDxZaXj7AdlSwsRu3Av3xE
CPIwSdIpdzkMdyR1rY7eHXg5wIxlgkpWRAcqoquVU0Q04KCPBcWMSyqR0iKukcLpT6WdSPGp6boD
JluBKmlwMmpvHWZH71DsrCmiX9AzZssVEsEu+vxo5KK9SWfy82jI24tZSzc91qNOnhienk/DKB/m
RPTVUX1JVjjZlRrcxZClYu8GY3W/tBOhdoUcVju8lX0BPuRPcGvXzjOLqBSuVfrU49DXOm0DDgoq
ULBPwd7BlwpIkvrkdEf8pgeZqwK3A+vb0q9Oub3Lxc9Mkg76ONm4+3hWWgaaIrizqt610fO6dS4U
5B5yaOFu1Wx4LRfdcS1NDnafv1eGObtwyeOvWquCTGpkV2F65aziMF2uq/BKnCb5LDNY8Cie3FWE
lqn+VNHxZMug79miisCq5sLf22tuQqnpS+KVRSjVqJsleHF7/6NotvKWSfryYq0L6HNyDFoNWR9m
NY4kS4CEblYH5mnV57bYdHuIxQgWsBHd2+E9JU/F0NhTtGEreyuBRF07w4oUywikWewgnXewceK8
CPrGKqK2H0xXEeYvJD4JLfTKyN3kq9sAgt68+6pogTxb/edIMBjRx4gtR9kPn6I+azaQhArsdS2/
l3ikPX6tNWfjsAm5SdjAXyVg/5yKIspxHgUkVGNlg9mOuZyOH0vdy6eqQZ0x8uVdWfXqqVnJjQne
rGiV1flTJWxchkV/g5m9w6NVGUwoxOVzsdY79WhqIrTSy0pt/nkYEn9Lx97dJxwolIyzAhjXv26U
fDZ9TJ3Oj8dp2AKIDpwc9u4+yEZgbhrx0LAG4tZG6qy2hzyBGkIzT+Zo/34mSIN2J8scsaH4Foub
6EGJldyYzlO7n3LR05Pie4MhwZ8v/PjDx83jsb/uPt7WX49tuhlUCRf4iCFGCe5ORKUHfe4kAvgo
T6EJ4pBo9ygazBcOAg3kGMfolfs2WZvu47+gszaHx01aV7yTx4/1eA/Am0GHMzVNObYsSo0yWwqB
nCkXXagDfHr8EjZaU8ZeoypR3j/pPHmVLocZhNGq67YEQYgxeICNK3pd4u3x6Bb96s1t7uk9134y
XrAZZWMd3BxM0yRvTt0ovtosEWTxSJC/JpGYSIKnbQSTIF2qmAhk0rCsCfCODOL0Wy6TaY+qP5cl
WC/R1zrVV9PttemUaKn4CmrJ3nvov4n1PDT7oRnSoKvTQIEgtFiyKzKk1gxA4dS79g0+HO1o6IgF
8ONhuWpUw+tE2a2k2dZbw8mz4iz3jTeox9JMweBl/qzkXpPrLIKDL4xqYAg0oAOoSahr1Pl+FlHb
KR65KFdek+qByvVbbtgUFZO911oggeuqcikQYjVoW8vbHEj+UdLq31ptPFZL5ltT57bz6Eh5fob8
HjWQ7I1UcKEb3oCr4kagXje9hwW9OsS+182aDoBkDpVQn1VRecGy+nuHUNn3H3QPHYR4f6fP+YdW
vk1M7BOdn4xhCAByBZUsXVNhPDdZe8v0KUqaC3JSMBrl48ubsG4SWPjmSg6FXDgtA7sGLFOcm5wN
Dou8vc5r6Vfa4FKD8aC7+9Uoe9sse1ISe5ZMczju1vFchL25H7j2r9QcHSstPq18e2nqkRLmEIhi
kCZaYFnsyFRylsov/yjE8WBwzRarGqTDHGBA4NNFfDJ62QcQG4DjTs3xgCoZZWV7MFjQNLxhNrMj
mDR9YagPd/0Mhg9oSyjerVcJonfHTdTVaRcJh5TOk+UvVDE713afxNVVp95t6C8VsbqY5jkAj4f9
w0GoFVeTBfdukGSKETizg4yruB7PgVGJPra8WI6wNn8uknljMhd/ClyaaIoVuBZKZfXFJX8BzhMt
MLvLcfDzBkLYFMhr5gt5cTQ28yTROWuklIBalgbmvVFT7PvHnlYA6ea7SIQhNblnTbVnqDp7vUSp
J3P1UYDZRbRqLr5kDkddWY+YCbh10TmVsYb9dNvN1q9zyx0t1gfibw2Qk1wWXpbKDkhXvyXnWwTy
XtJZKxH8eOa0xsCUYV06jTxjX+4M9EgvXL7SQCR+sToxEOTtZK0dsab43MnZse+aE0A9V2e+Rs6s
oCG4J0KN1G9FF4f63p73BCY4C6WhSW9kRpFejcdYlPzJzDzWaW9fIEuuq6/LT9SmD3A8vFEGxDp9
swzDJkF2Nz31rdi4bGL6QkbxKTbjtW3St6px0G2vkG6DmVFv4MpvTdq7qCkhUHkMU3jLsxwYywug
sHBSalcvK6xehKCnCplkWyirDSG85G8jNRJIQplmL33s0N7szHCl5uRJEFmmBi2q7ntsKkL9LA8a
I2rAP7x5w3NASZ6bsT1p4wc+XKd8uQxy5d/raOpu+FXCuaZoBD7mQZrywz5vBD26Y4lqyGYfbPl2
Qlt57dQ9qPf2MDfv+gqcNd+xalp/whSLrCk7YsRy4xuajcqfYs1tMF5ptThSKM3xbR7T3njqUy8O
lkK6pUUSyMXK19oHKpjJTNbdak+8Wco90UK5qH/c43xZbkMkTReQaBAXQrijy4uZ37H+JpbgCyYr
TAurNFOxySmDigCpgvyN41JvDhHQMwzsn6gheFInfO+sOLT28oibRSSrg69jRtk2fI+szVs5OKI/
TjveaSn+N+oBsH3cfacc9dX16qHBE2Oi+WOLa/aSQ6nv2Cbs3lo5g74dTWFhRaQHHJz5vkIWLD8V
TpCqdobBYAAj93tjgyShXOvtmu7aH8vyAjD8RrZq4xXxvKValJnRqisBynanFifsCaJexZUg01xD
/AFuhBmrFep34zZK5SEgeNqo4fhQeKI5uAIAHGt4BnB8LerpULVLRP3e1fTpGf4+JiSnXCUpQPem
ZKFScvBjai1xvxAT+z2dbm2cBEnFCUxlxVTbb+D18wyOaL04QMtJtyV/XRqXMRR7FlJHp5enrg1P
aXB6icdzZ62U/OAXTl15xinvNIriQVaV04oVm0rVBH33Y57TN8xuXlKVYCVW2lBdKOVcNgIPFb1B
z4Wwq/JX4sEntVOfCxUVupzsxnqml+CqiaVdrZckPpgL+6Evj98YH/D09qQvGK44vOO1uJr9m/Uj
BnVLGippQZ+/xvKxKQPIfWcRaBCdficxa97wUHoepNapjfLu5HJkQY4ykRbWsfosJePXbCRf6srG
KsLr71O/LJvTff8Dp3O4aw0lnN7WGkND582k6lnSjOd6Wo7rgEfLeIQMk9Re2wjYd8GWnEtyES0c
wF8MUaNr7i5sgbqPkbaUzwaUd71bIgBmnmCmr/rwJeU7ePQtkscmEsUNBWT0swEzIwOjeG0+aO0Y
VfTVxOSW6eBscXYd0/p9k+cL4rEvzAjqshn08X5YqyeQZ2G1fjWKdZIg/wpxGWpyEkpi6aeG7hVl
GXYEm1Agy1cMDt1WK1xTPtblPXQBi5gkzduu6lca/o6tlp2x1wKWqwXFUoRznJ1zybwUvHS/rxeJ
JCeDKDxrIcGkO4MlEEsUkloOkWkuWZ08U9qOwNs8t8J6w5DoYIppaDzvsaPWxVmI6ULvcDMT29ij
VHqoRQK2LePMs4K2q846tGQsaF4FIT7juBm2+xiaSR1qZm1jGfMqSOY7roI3ihjP46pfs64AaZ9T
coXlmdVeLoxPVWWdKyUNd2U8NK3uClISmmDyS0G6tfd8uRd95g5vpTyGnbFdEql+2+L9CZ/rk1LZ
pTDewLW90ltxKjViuFKJ1IUsqOMCQ6gyB3+y9GgxkmdoAOfMbE6mrEV7fzJn/bAKZgCSDo+M7s2q
xncz/lneB70H1IBkuEq6O694GYrrsayTcDDWY8dZsKyw4mfNkeaCfX/7APgaFjD+wBV/tbn2Qc3t
qRLjt0FqngeMM9f7SomJfEXOyNzvFyvlu0VUp3WxCwvQ1VHKrXj40vf4liRThCVvSKovN8Oh6Jon
cZSOZvobo6PvGd01ezvdBhrgspm4Im3PwPC9tgsxhHHnZAoTK32ZqJt2jXooICWKTERInQGXV+dZ
+nfmSi44l3r0ONhlHjEwFsK+hxmVPNE27hZbeelxAhoy6anPBydeNQ8flhP1KJx862cMHr7VqXHQ
CfXvp7iYJ99KHUenafKkxXieOvW4KpEwU2vf16NuLceyLG+moR8xpozW9U1ka5xq6Mg8Ayrhz71O
Dm2HFiHHzKc7MJVdicvL6iRfMWI/k/sTrboRBZ1yem9lIzLV5HnRhpCxuyMK8gA3gi2AKL3D/k+T
mV0SFByDvnpT8TH3OFH8PsyqfJy2EnV+bOwtt+cy/ZiH7FMtlBcjMQJsFG3KIdfWeC1N/OCn7NyY
WEAqmJCY9XnWjBPOOIfYEsJ4C+6gTWMVnMkUXVEKZkyFakn3rG4NjJ8rNVKmNb3RwH8pz72+2K9T
It6wNTgmXKW7Qt+JcsY1DZUS08LmPpA2RBRkXibRODLD6GtmfC4E2aM73U/0D4D6hzaF3TiS4n8A
Sz7GaxeIRPCyWR5wfDoIcnvprfVpIpElx4Ntil6n50drWy8KfixWHmQiQeuO+pEB/Vf6d4HrbZkW
V+gSritCQEEmzhkjfSypKkgHTIqXzTc0PUTDqUtHYQvNNF9aYm8DGyQ1aUTuKxjSzRgXp8NvqTOn
szTU16rgFB6S40aTTaMov+Z6BGBBIxkyBV25thLjD5SJt8ESr4aivJW4obTV8se8Giyw+ODpZQhM
VFvfS1GNymq/UhI6T9mMDhdjh5B2IexUb6maJ2E33wzDeKbmdZMWwccREd8qZ5mVsCov65pg41Ic
hHwhcUdtrqRw3sa7knlSGYEs8AgwKmLtQT3o2nqcq/1ZsvIrufilTNKTOq2RyLRmlp7mWP3aqu1V
m+SfxiiHurqFoNBPRU0D/DwdGmTZOZuOy6YdculDwO7YrFjE+ACtQt1jojEuH1ipxiNGdO3RUKsj
Fh7UO0wXhm2gTgbbWn3KS/YEkcLr+qlZ2tNq1l+gRz+zKbkJceKhrW4BTQkectcKxFdYvfb3pK1u
u10NRDcFPH1HMNGx7GUbMZCaB6Osk7tNF5yXXfr/oMAJ4TCnfqP8IVS/BxXbUFG8YhpIgAENryv8
jDwIqUMwgpWJ4zUefEmeQozrvVg0g4EgWKK+Xzx1avOddoHIFBrOQoueLxFHz3euwSML1E2ehjBr
pOdsIfkpTCjVNcnjhfY59EjBl2LNM2opxEAzlFc0pJqtSCfE2OdTbkmhJn1fu/jKZPU5HodTsRCs
bDs5GUl9j4BSK5NfCSso1iTlnWmqOyVXYVZQRf8trTzUEFip6BWPBx/3HzrJ4+7j5iHd/HV3GtrS
lRjmtA2MLv79TI8/6v4t/DzuFrjitPEcGiKq8SKnSAEDuFkbt12JQJNKABMMNbICNy1wYVvACsDF
GeJfjz1+qisqwH/+Ylbc3SqwzkFSn+l6Kba9PnSJAI4VQzAyFnOlk73tDmOW4rU0oSeJQ8/WjPtu
JNLFc5DW/l83bW6U9DE97qMZ3AOr//9/PAHu9sRr+HhItbL2MBktv/3XrzwefPzxv57nr6fYhxWw
1EBX8eMYPMSfx2GqwBcDDc5Zke+HqTHGD6XGxVQUFDy57jd5o8S2yg7pGFKF+JTHFfVVTBEfP+HZ
nHHoNmArlv4x3Q/aeD9Uj5+m+6EQ5qSNyphQ866wPb6yx0tt9dx5VOZ+lWqcUxoG2G33s9y4iAwc
28cTAHfliP75XPenBsz9MzbQ59MEvruNtzONhxbmlLzirmnVny/7+OnxWCeZBvrSTiksL8kkeIrH
k/31u4/HcroDtj9f5vE/+YAFhyUWLwN4/sO48PXE6v1YgwrofWGjDRI7TnvPt8vcDkG7df6E5YGB
bgSGHRSZguKQ2cvvkTyp2jrPmmdHmDTyAylQh84D2e3l2OtOy+SJ4+oU6/babdYPAZy15EmzaSfX
PmdUXM9oC/pNi9hNgT07t2Dn0cSBWPtCsV2232NMBXDfI3EajkDK/SQbXc1AASpwbitdY869jYYg
SmDRXhlPUt9cqc4GSpRRCM0GiS+mvjW7fGzF9Kg19RkCkAf6OQDCL8FSGwiqNz1KJ8vHnjUEb31I
htjL71tQUVwaDAGSsBQ4K637pii62Mgd43y9FEb3ipzyWxP8JW6O80r73dQ3L7QNHaaW723CY0XR
QpBeuEyOc+4UGWTmGUAyx6PMGHEtEB36/dQQPMAyD2X8lVThK571JwVK+zL/uh8GqP1wgnGHAq4g
lWh0e+fFI3bLounT9Bgs5kRg/McgQlfLj+hrYa7uvtKl3jSdtJmoERw6pom4uECglhL8lwVnGyrS
riRsNcFpCT0KmlvbrgAKjsF25/2ShM4vdnIARsEmIGHpbrpLQiS3mUEHhn2S8kAdC48GIJvuMRvv
YKzOSY6NLUiW1DX715jsqsgHvyGEYQyWlFCLNlO/5oCd2vZZMdZXsdpDtcheR3VGqi9xvSa3TaUn
vE9P98xxLBUOEod8Vp0CEqoti+Nzkk621MSesd4DSEonOyUtFWuAGaeYprdHq2THkIICKa3FkTKl
ZS0nAiootN7J/btRgwxXnRKFssCaJeXjzU3n3BtSKdmEuvAxiIJdKyhm+JAV6atkPkvkKHNtuYti
eek6u9U5j1CRgYLLuPTJsNBLVtEwE55V5p3IGdys+pVpn3r5Wxkx6TMJ3FfcZg0X3wVfH1t/FuWw
xZAdh066jUsn7hCf25lgvfPEpfLAwh87HYvlXXaN7qmZSnrGF/tePtX3hLw5d+AAYXhDI/CGfRSf
TJwKt4F0LstKZKy611VkiMXk1pruLfGFKmFqoGQW4w2iyVdWY13Li+Xx7GWW4amF9n1vKH7cO+1N
2PaxbBtx4Yp74WZsKQmS3rR/75CbDGpfOk0IEkZho0mXcusn+SsaAvRWt7CoXGJSWCSWLSwqIkKJ
zoz5NniASaUujulAjyvVrO62NI1OhRGHOG8H/DN+kLzRayUEXdK+G5nhTWZy0GaqBK1MY2jpWKPg
YJtnSzS6CdN6b0FGPR6dzpDdPMEMIsh/YYVJueAsJ+BE491r04ki5RmjMi8X+bK0Hk2OflmNNoDm
lOH+uwAwmxIGpjbL3/X4Rj0OYjyXj0lgs/Ah8hOtnKEpJAHAZbeko7Ogq3gkQ5rmn9jl2FufeCkK
qNL2B8WyMO/DHMSsHOPujE6ZxZg1d5sQruLdpc24yD0j73AwkcN1S52q611t4WyjTQJEui1QocCY
21+22EGXw6WqQyH4Q5x+VNJkA1ekvj46eHNVKmSOzIVfTQFEdEuUUED3YZYXjlFM4Z6N2BEQh8Dr
TuLfW69iISSinGGGWfOdlhvGAcJ+3bcqxL0IR9LCgyflrFJ6sorNG9CKVY0wivU4Ry8qy99T3D6v
FB/NbgxT8okpHg7zQMCtHOWSBhRkTDwRD21tXRLjU1lTt1EFrqo2jON3rWop4Bt+S1EvpZW3ZMvQ
Zt3GgtnRBdXHR9ZtDAxpDcEVWCoHS2V+QLYtYWYoo4pikpcOv2Uy7EOyMVff/qwWpggUC/z8cO/t
sWminDoPj5CAOHbUxNdU1NC9xUPXmb5KKXVak4M0jMS61zjXniSDakTXvgx6sSFLDcelU+yN4Tb2
GtSrYreCJO68YqdXLntvRM0XrNHDldG5L56xVYTS1Dm4dflJd1PX3mmrwZnxYRTwBpasEuOQxUOk
Yc3F8ID3ru8EKZUAG8U8bvrs9GSWeAbYBnTSioW3TBXOATPYaffMKPksC67yTeLWxnUiD+0SHfvY
/KljpccmCtlAdGfZvHS54lm7hQSqkga0YUnnjzUYjgGkRN/pxR9QY+QEBVN6EjKNmVsMr8b4dzpE
6faitPPuDMa9AKUdplR515TRq+YkUjnS+ADRwTvw5+dESSKJFUTot892yt7Wsb4pavOZNHQBj/0h
N+qoLsxPyrNOU7EiimQf94xYLxLUOoVpCsku+GCqfGlSamls6fqoHWeanVrpBjkykurpnFUvsjWf
82x7Sa35S860X3tPFtRobz1uNlpLO+++Y54ji8/4gzG/UjmZis0N2Z3yVEjlRZ1yAhsCpnklw8Ob
ZIuDtpHOGOS8xJJ27ePkqxGEV1p96ZKaXoc6P02ZEcrZ5EOOQZj2K2NzjXFCoMKihTV0owGB1sKX
3ddi+bas2bFrdhcByGvqxlWywo+71fs/us5kOU5gW9dPRAQk/ZTq+1Jve0LIlkxPQtLz9OejvM/Z
cQd3QhSoLLkkyFzrX39Dy7kmOWsjFdtlGuONeK48tm5LWysJuGv4pynVj8uvQUyHWAevGPgyf/xE
pIydIZqrJ282D717iDoqhCiG8lCd44nNok8vcLMvLIfLY78tYovl4Q4OtjIZqUTjtNc692YziCR5
DHYWMnXRHmsJaOKQVxm+KSHOpe+eSsJohyEJupTEuTg8KZ1xWEViEQYx9fxrDP3jJNNDIroDyY0H
PWK3M70Nwl7su1j2iWQhLCbVfg2mHoxoNvI2XqNeXzPSXnUZUV/WH1RWQW82QVT96YgAk3fXeC+o
0MscitpGt2AiqR+O8WrM9wJeItlUUTDN6xyAJT2FpEL3f2frXu+1+N513wX9F71mQAoX7301h11D
PLngvif34d3UoDQdpncjDNgw1atIVrl90L+LVXiTP5IRrtG6gdOrr/zf1qf/wZpSrAzIa9fqaq/q
gxWMr3ACKDJq/mwM2l/I8CmsoPW2HbOPICah7S+R2ib4ecb+RBO92M+41dDeM2TsDNoy6zTjn3yV
WletYX0br102vCSDYqqtl6wxsn0GKq6P9lgg3nCMhnAK4TDJgW7HDxKBM0FwTya3Q8SCysYgUWWP
4rZbPUQ3pCtOe0UYOvoY0pi6zv1qpP5iF9F41dy+/kPKKpVXSCTZZhpVGViG1I6j4/U8DO1msCvt
VA/RpSC7Cc68IErJ0myKVEIStyl2BpBYspKhhBeH26w35Wpc9FTlyEDdmsa77Vrapi/zepdGZKIZ
nZa++7M45zqY2zDH3sbr2yTwWdPesmmaNyzQxtmPkYBJrJCDdFGExf930CZnLwqDniWcoGE7yFcT
e3Yptip5eVzLyqLZh92sdoYz12ctRrgjazH9wn3/gAacG2k0XqVU2dODVyN84/VxKTOq9dSWIY8R
g2rdIfpHdbq8JvBi2Qm1E6kzII3LwYqzBFwKqpBxdqpIntE/TleVRvNVGMZ0nd0QFKW2fj0uMRWm
jy2Say8n8zZrALjLH+rx16KfpHfNePijedrWizxJpzZdI6+L9mOrjS/pZEDNZJ6WeMxcHv/ycajS
z8QQ5lOYESrfTbq/NWpPnUM3b86PV7amzs6YX2tMkI6P7wwJBZTBIGnZ0atvLdXtl66tmQbKGIkF
dePFSiizF1kkdjbjJe7ROwn+uH0nwyOB0O5pgGW/1SqZPlW6Fq4qIow/XLOKCB+mguv9gncT6YkQ
S2/Jt4rnYv7M4k/LmbSfNUnuW730rX1aDeEbbIdTPhabmMynZ91U4UVZpgpyjKo/ioIB+ZB8w2YJ
oiwjAI5EP+yz1AVE3iFCpvef9NGw97QPzQtNVhyk6Vz8Gbzw2RI2RZxnaCSz90dNFeY57cHsCSi3
7pnJk6U1THia5dSfykOFpv4euukqttvmmoP9BFSFGfk71vQjNgdw64GAKpdMqg8t/+WrTFxKlffw
YnLnUHT5sIqGaNhE0sU/iUAQo3O+utoWTHxDqJ8zMXuBUlZ5yIwkvrTOE7ljGT4Z2l1vybQTWl+d
DDdNrzIcSAFuxmTTDjrsmWS8wzw3/5odkYCMYb7GGPtfPm1O9p92NIjoI2poif2JbO0vg5RLZNfm
lxyyi9ShwqoOUKvYu20cX7xSxZe51oOqyBn4I1kq1mmX3TTl27ukTYaT7dTuOm9U8ruqbjO9HkN+
kW0et0ntbP0xzV+srucpH30VZFMZXwAYokumE1WSPIP5yw3B6ONZgcaTg6eyjazjX46luoPpqmwI
/GGAjAaIlsmcH+/5KYN5I707IytZ2Jtvw5BPL8vEuzGLbjdaFQNd4CjHktbf2BA7oCT302nrMCAk
zlzPYAfrx50d7dPUg17dCPMNjHwohufIJO9ozsWLBCcek9B+Vwj/rpHvEy7kDvZ7LATkKVIdV75V
G7vZMD02awz3Cgs3rKIz+teoDO2bkKCbfjy8klZJAzGV1apO5/6VCvMOx8i++pPWv6LIRlck3QhA
IOvXTjKGp+g5YwEhcC0tL24UD5/j4mGvF139ZpZM0VQ5sgHl5K11lsUeE3EHN/pen7v0Sy53ZNPp
w91pIJjZlSSDTGD3KAkFfrV0uMPZ2DtfFt0CyHf8Wy3RuUVThpSGmcf0bkgAco38qEVlcimJPNrM
jd68zAWfQkDQaLFLuDBibW7oFOwLKmRUH11zk1HW3rqCxM82l/PBcspx48N4A2tV5Nkr6cKWWSTB
hBtCwIBh3Fkls5NcK+6OEXlM7iY9SBf50+OgRwZRjU47rcjzzAJT9WAn/J2w25Uv0fL0zK4XpFPu
MjDMI2pm2M1eXcQX5GsIOsO0eopgukRVl5/Tx092RW+tpS7kr8KHVCEGG5lJzbxiwNw7M6foMuAk
SCbUhILXb+S1aeM+8ERpvraEOoSlj3BzOVh6SbgGpPRtkfhGEC7SzyltCSSexYcch2g/p02z6ZdZ
qN4xvEtGBIWioaJ4KCARKGdr1dJWs5r/qAfb+rDcSK6rxDVudtQMey/f/lsBRBuiP51t5JF9LE+A
PXAXOuuazvO4JmaCWdGiLMqNaKbpKLbeIi56XHocsBXf54Wun107zI6l1f1B2Ea1zYCWSjM5liXr
IMjJiRBX+hlQx/A0aTSBxHd25A/mfRu48yjXTFioSsSYQWZN6iPpiCSFzRKBaVq2H+Scw1Iq0q+0
s372nfP5T79dCMJTFLlXL55GvJJp23fH7OKXx4GFPFqhjtT2LXTDfew45QpjwruuW3BOySImDs1u
ngGrdgUp2Fczj2ESpka6lWIip0lC7aAKnK2NkxD9F4ST4+99Kz1jLsAC5zsDQ7OHhtOY+F3VXjld
HwdjMIGBbIRV1fSfS2NnoBgaqMOp+DZuPqlftlXN675xiksOBfTMz3XWaGR8hrChsYdHSrLsL0NV
3Y45DsFVkZx+wRKqIY92Fum63GKiPNrhhAJWtbsURo2txvyiM92/REOZXx6nj1dMTzSYlmL/30sd
UpM1slhrURAYZwwh9XPXWv85ELcugzF2iWu13KkL3Gbhv45GPR2bLF0r1yvP1XIwtMbb2Zr39Ljk
oIz4d/3x6j/XxM7zs+KYGyn7ZJmTgEM3UZh2fYGhhP1kZfc1o2nOW02ibslDiGGqJlFRNbdsZj78
OPg+S3svFQjS/156vMNdrkve/7huYnNzGGQEKT8s+yVgN8gSe3h6nAkTvENKt98OXZ48e87vAveg
m0cHSbQcDKblwO5nrXylGf+uLYazt5B3YDxpr1EyS0yYKDkqkudW2ZC7PxMBoAN7obw7fencaj+v
gmT5QtT1xqroi29Hadaui/X6jB8/nLwxzm+Rq84Qc9w9MdSs35SSz01m6M/DUlB7VdsfifMyns1Y
louDQJQxmoyAzyDG0SbN4J+OXednMxsuxFyad6sxvAN0SawYemjm0Sg2KEbDp9akduy8tD+4MdOs
x7XYy6tz5U+XRwWbGbVxzpTJQ6xPX0jYOx+FQSS0belU4yUV6TtKAmtbW+GG+h5MBNr7ehgtr1lZ
1ns/js3rMLcRc6nWQHyZZRsfbOTkJkq723o/BkZodb+TFOf1SG/f/Nkq9tYfkdlq7/S5uKnJLQG+
lfWhp94Plz3o6DVKrq22KrdTRy8KI8l8I2fu/06JTpJjcXULM2gL2V8f2lbfICfSiMx/ilA9Kb9T
AzR7nkOkVHHxKnJmdYGXTRrLDZbp6dyxxNNIw6b2MujwQhDaZQOdUOy8R9ZAv6SLeNfDw6OCLcLD
xH2x8HWai4sZ9BbIrAHJpGDIzXJ+IxZWoHsPBgTGf7AaW9EcWn8T27xl1jD+hD89k3M9U6QOS0Jg
l/bHvOrKS2iRfN106XNWOPJDmsCQXl6Gp2Q5zZpwV2KicoSMoQJ7bsWbmO9lNcyvD603J7El3k03
D5/yIoThWBZyX8PfeU+m9JIvSBACZPeYJHr6DPWxCUaTjpzRNdwH74URtIsV7b9v5of3qTK8HZ1d
vY1H1M2iLKurVqt8PyROiLyjYOCs69keD4LqmsNO3zQ+qbhzCXAad5gqxtLXLl5VvRAhLe6mZg9v
lSKc/PFhpHdpxYTvcUc9q8ay+iCXVMPkKasJ5G74uNkvqLZiS/4ztHJdp3B3ykzcjPkCByvBR4l5
jisKecV4p7w+XkXRzAjHh+KYtj2+DaKD/SlUuU/Z7/Z+648n+HQCzmBXn2ryB9d1BCVZ9zOcN5Zr
yq+qKkh7BEcqfZFNVJ/+e/CQFPw7NeoOpU1RQGFd3lJ1KgloMqztUBiD3FWpYW70Ao1MiTHjFMhE
bL3YG06PXSGS2nCsG3WWy0ah120lAjIjb8MYFXubBNRTbWC/h/ewToeAiNRdrhmVQqeiW9mrG748
9PhtqYzV6BnDNSxG45Rpx4lKbC9sp9x1duZ9dO7MzLmJf3vWRquJHQOTlTtDleZbJfpiIwfe+bh1
csbA5OVCrXZ0YEvyck5K9v85OF4enmxVbCymBlq7Iuib4N8qmmA1RFWN5KUDrrdbnxjAAmDt3SeK
NH2thF4c7NkqUT8l6ZVs3W2JeuZpJmLqqdat5Nr+P5cIFTi4FXdE79DAzkP4lGpZ+GS62CJbY5Sv
HtceB37xryTUKQYTVr5JluYpWw5uXPcHPYNtQkaWebfDWT/Vvn7JS3O4JMRwnpV3HRjEXmgOxn+X
pwzOeNfBNUzBdyZHhmoT6dW4Q2fLXi9nrCK6xEZTOZTDftbbfoOgpH5hcvfseQyWDA9oRy7ro/JB
sIfKii9j437ncZ1/MIUq1plMirtmLvILN0wAB5PvGZ4Knu4iecJzBFWVkcjPyn/VMwRIo5/dGtJ3
X0Oto4Nlm4WgZpZPYmE6GoN1aapy/8/2oXIbKN+aiYFNkfsnqHuSSVdm4p+F0/oqXriypB6YbzSH
6hRaPH0dtYzbCOerYVKJ1L38jRfiyUBECpo910emN8kPtwcaJeP3lfV4gESm/23KLP3Bv8OMQ4vI
73VyEpDH2HzmOzh73SlsdiQHqmHYlN8xfME6GFhfT45jPvUtxIjHGcVPsZtz5/NhskOqOjArqppd
0ljJKl5sHx7XahfdXKmSZyP6qauoeI7jrn9Ju3hY6+PsbR+nRMh70ITiJ7oBH8eXj6qOph0D7B5C
vxn9zHLryWrd7tmJvfqW2qTU5a7XntBbNExJ8CeyUmD8xy/ycZimvlz7JEEHWQMA/WgBQ3xWEKFp
HlMQUqVBZ5dm2TeBmsQ4uh/2GB6iMSYC4PEFECRcd2KJtiAL5/vjVVpX+n2ME67V0Y/Ykc7epbs6
yhp5kSTP9uKp5Bs6+WuT99OvOnNi7CkNHrmQNGCIq9rak2V/dT3dDx4mKmwCCfPzWlMbWT07raHf
mySlO9Wb8+NstA24bl3krkys2za4PmE8YvblXWCzgnoGx5R67tTem3q1gkvFRm6H0VlkrTrbnloR
7unebSv27qNyiYKrmsvj0uOAgQlc8Qp3ojAs7bOq5zfQZSRI8ZSd41nGx6gfvP2Y1sPF9VSxjXV9
ACTP2KmzIn3vSGcDmgjXESXtTcmmebIKBgVlYfgImqdwSamNr9Iqwo2tV/ZT7pvRuqlD7c20QFQN
fxC/SqChdHLc70H0q3TEo8iYqvjZTuGGV0X2N+oX7oocfg09LuzCKbs3J6cyDJuejc2zB2QKghBq
VI5pR4rN2PYESfOI7yTiwH+v5uVavHw1Gm3r8v99n5SrRpuNPXIT84Ms+2cQt/JpwuYDTRvmOFFm
JTT41YzyfE7WUWXML7Lo/vMq/r9rj6/+933SaeyjdFBuPt4yL9/g36upT5+tfkIOGP9t3J7NWxd6
v5kUKHulZPY8mCFLRVK32660PpPask8PJxmmBvaZ8eHLYFSMw+EsrTuc8AJcSab9Y8mpTAilXeiZ
MLqc6gVN2CyVuvg2ECiWRebb49RdTtvF6ge6AyVrlozrPkQ3EdPB/NA6PmWqIMkN7Jg/IvtFdZ59
qBehnkYRka3HXg4nbYz0bk00KvS2h8PV4zCCZiugPYkXy7Gck78PLBGJcO1mDVxHcMnMmRYZkJ1v
MBLY/oP0csEM0Czbi8L56RfWNT5019R8KcZm3sReYV60outwkBlcqGxed83xQdnY3aC/VnVHBLb0
wk8FNTcM4xdGNvKtNdDVVokdvihDUXdKhqWdl9mnhri0rcG6+BKPsUAH2vbvYnLe85tW2NFPjfDX
44xF2PpxOtR86l61xnVEh/kibPsCfh1vR5lke7Kw521v9NOODLP6pyHCDXv69DZMTnlWPqh8VPjV
zyWYPUidbmYg5BvrWo8Ruea2cx7dcd7OhpEFVts75xmwlExoHY2CHlVbs8UeyF4ONUZsQSsJhSqq
xr3kldZtu1xU8RbP4uZGyjhTQezI685hYWOlho5e6ZKqH8XGP0CTYLsgEoDKZp/D5VhAaStE81Iq
jX19QaztKaJb9TNm4HE+7QaDicJ/kD0LN63RZMqX2D4r7gL3DbMZbvpmglm9Em0j1nJo6xNmJvWJ
j+GTnr68VNKKd6LRRI3yXSToGECQ6YiaM5ydt3Lo9N3j0uPwX2RZmHG3hR8cBXjoDHWQmJl+SgcX
OXjYku/1ZfppdwI86uvgceXxhscBZvEUiDljTDgX1pk43JABo5kYbMQt5mt5oREwXixS6WJ56ZMy
dX6cDxF9RQGbe/Y6e0/m6LWl6ucpHXJxYZXzAkB6exNlZrKIPiwcaFz1kjXvYRx28SpKjfLO2T8Q
y47rx1k2Fs3TRCLndpCJtdamHuAF57t/SDz2AMVWpV62bZa2qItB4R9fVQ9PoOWr/04FMwY/j/qd
vxg8obdauW5b3Yrluz8uNVq1svK0uj3OHu4by7tSMcKsVfOTtLL0GhtMxQg2j39mIbZGjF4tOga/
+1GMa1zAmvuYid95JGzYwYSTM1DVGY232YHat1xPRM68W3WPIs0fDJ6g5asA34GLoABB6HBMSy35
Ec4OPZnmvWKHKG86kE7w77rDP4LRB3Adbf79krRG5pvH+eM/7E2GC7UfHKHWkfOnkfa/b3ycNzrB
HS4R6k2lO+fHAV+l/7z67zVlxmsdS6HtDOkNWoEFv0dZFI4G8qbmV90VWyOaVmMyCvAYbJqGCYhB
Mr/SXRGjpgb89MudboAnl3oSoAR+97N55yVGtdE6fw7K+TAqyu/IioOuHaBoNDTLBnnLmcAFCfx3
22h/qC+Zfra4pYXqJK10WzTzDlJSs5mVce+0LgkshQzKHxtv5Xj1tavMp7zy0sCOy7PZRTZ6x/pD
M6lvq3C/AOpQbGjx4Dj5mnlj60dxSvXOImzk1SfSquasC8FQqRZvBBq3gVZ1DBElQAn0XT8MGV7H
T57FcoNxERMqJDQ6JFzpE89dZp8oZZ4ZJG9FOEuGkBVqwHTBP2C+w7kd/eFcCHSRhVc+2z5Ulyix
LzacQv5czGcS2dJvpf0+dMBhYlD6wnvT8f3iafNe4mI8xymoRTj4adDAD05YagJV+z9DqQ5Ja7wt
a8lOJ3a1aOWHM2JW1Gflk83tZ5vWqsh+N2V0H6Pu9/InTU2TKlIiDtdhFTEBjIIfrcPzPDhgGdPs
XtNBQ/vRifPk+QxZEcBmSPb8NHyfe+M1L/0bMzZkI9lIgejEv0Xd/2A9KwNDG5/QRpMKa+Ixy/y6
tsS3GTtfmvwho2kKirpDo1g/Kzz7MYlYAe99DbL7qrX8XCkaS4JghsBr2y0/aetEwCladmj6lJsp
j7YZyFOgKLUDYQtzbTLitqA3ZosbhoaSrVHOccjT1SJ5DpmH52re6dkA4Vk128LJn+VsvoSlcwUz
S1cO2FVdI/wio/61VuIj8cdoY1jTsXehUbfLze0Wzl2UWlBHebE1sXpMh26bDPrNS8eb75u3XDaw
qoZ65YHVTqgLIOugtfDemcB5U/vZ9P53Zdk2RByU5qi+DFd3V7HJ+BTxQheZvz0NLWRUbmtz0lAn
Zw48vMoLRKgmisB2X4/yBmT0aeMQv4ZdyTZnREE05l+RwCCwbqM7+FgH66bexGn/o7K9D+FrIGx2
fmKUnAWxlx6Mqj1qrKyblJDTVUbLNi58tCr0g6rronUFFiArONQemSy1E63diI1y1o2T1G8EWtYb
a8p3/kiUkD76yFtwE44h2ge9LZ+oN85JCM6nWlLZ3GxugkbZFzSRESPnDhrXmlK0XbgrvQDSrO6t
kb/6dmJspgZ3CSC2lS0t7xTNA05GDupOJ0PVY/BXKwW8Kge7QJt7XZJb54zRd2VvQ2jTa3aPCoSs
YGVjJoJp1ZFnuWLxoGlp6mfdS+ptlUnqex+1rt+vhgLRNswYZO95ivWBm4CM5mf+ayw/ywQwg5BZ
tREUfRUf0ao/pcr9kydNsk5m/0IegbcpgdTK+cuHwwbDAkVyjBtCA6C+7eAKB47amBkt5YSSUSBh
Ho39ZCM2G2vdWE1Q3eviFlaRuZJu86HF6ttj4LrYPAzwGctelqvZ0L41R/tRQkKRuCp7jjpOgGWd
Onajc5J2ecAuJV/LNmJ6WWhOoErrp52xGuZi+h15oYkwUbcDNAb1xohpzV3LhI2oa3y4mQ3Xj3YJ
2BXVL8DknPU7M9UgYjgti+rUvNR5+0Hx9I3w8NmNwy8qXzKvdHZ8hPHWKFqaIOWvnd/oo56zNn3T
UHOp/i/wJT2WZhtQTRCWpPHalFBthAZjKYqQ/mYpM2VTLuOO5lenumw7VPxR9FoQF2XwAeMZlWL2
2yqaz8nHIQRRtd1pEJWM6hdiXO6FPoctYhkHzFJ3Un3ZbmGsyiJ5Cq1427L6ug6Mziz2pq1w6rVp
te2Z0dVn52L/68Wnsp7y7ZRBNewxLJyzr6hqmV47zYeZmUtmofmNMYS9KhHkjhNqSV/to3k2Ln0x
vsR9g5AYV5jB3PtZUxCR45ib1E3xCMJaQHcVOzbSUwzdtFUejmWQhPHJz6AB4l9hOhg9lva3Nk4f
MNnBSw3e4eHehuOiF8x9eCvK7jB3FKsR4/QePoc2zBvyX0luXudXX3o/OxNXFYZ9N0rOo+mSE23j
2BAA/L0aId9T+gYmrnm40rEm8FLxZRiQsmLE7mKBy+t0fCNxZDoOEfPxMkXFEcHwxM6r9YW58kwD
7kSvqHVn94/tjJBqVPum+fHGU60X5FZ7mrzutXNWTcYkcTSrt5pMdqRR6c5w22njeL4emNhXE+pl
b7Q4wBmmX1mhv3c78eU18HU9FiAkyuNqwq8pYP9+17z2pgzvb1SEVtCVBc5Ottnj2GIaiET7e58P
fweAcs9i2Yzz4gelxjt3T7cVpnqa4PsZs66jUe++BSjmqjIG1HZZtfL0HCpmDpOPadMRQv1lSMJr
CfcyVzBNDXnUnB5nVEU4WT58i1xr1oMs2P61bUy9kZeIr0ITIyjqgdsQbZIRk6K6LmnKml8WU/kg
64x3rPWKleTBCMa2+603M0PVcDqrIb1FHYJhAgyJpoEekGw7H8dAuFrqapQzutYS0D93nl0t7q5l
F5abCQQ2wNYNLTKSWRygRvjwHiRgG+su6h7YOtA+sBCJ8Cqe8/IqHITqaTbOwHbdaw8h4gBZa5gt
/g9+eamaAiW4AiaIE8hl9ux/cHtiTmruhRDuqq2AltJE/8i6JF1Dx2QMWw30DfqEPi+eoVdjE9GK
OChLLw5aNxxhzjfeK2jNerBFfHXz+k+8WF2Xmg/3rZmv6cP4ejkwzJl3EDJa4iJUc8VNyaPmvepj
+WdoRvUa2VesqfQUk5t92wJapIX2B6OrIpId4NuMo5BkM09qYhpN3aeNIuCPziHbGnP1VfppdRet
odA0SKg1OAo0khi3SibMkPnl9QmUWOy3nLj79EeLSY1yGFJuknYYrqLmDjWdiQW38k+QjrDBYFHN
curAxk+PTWjeC5f12KvyfQbROzGLbVPZ+c6x4xRfGej8Xdg+K9gtCLBktkX6GwajzH/nrNzCxj6p
dIa9bbn6Tlfz7yauvwmkxnyPrjiofGPxSEL9mcUC4D1ua8h7ObczplpN7E4nkg0gug+ftHMIv0Mc
4trGfrO81tlUIocgC74+RNprnXo5aHhNDUAQHxSHINaxWo0xXbObn2OjfSlI41FllivLw1HMTZNb
f0h8jd2bxNMAe1KFMGH8SBOPDcAnns/sk3vbmH9xU8vd/mfmL6hgM2/9LBHwBBW7/ABduU8c8HYW
CAsnHNcX+5LOJpwKZ9t4FOq5vi2q5CWqNRIJlxiAcVQ4oLmrREc72PflfJwgg8MqwrpY6tbKILdk
mCO4SdzrGNbxiWG2r/x+ZoY4e3+w9vI2s0ZWYSch0VZ66G2aMf6lJcPCvl6P2L662tBfi3S+TlXV
bDQNAgLFRoUJ7raq+N6YY396/Lt+HvVj7sr7WKFaLuunWYovnQqtnd1PuzK+HEu/VWiRkERvq5Eq
2J5oq5V2hjK3IMYRpIzSivE/PzLI2cfAF2uZFpB7orLfFHHv7f3Qe3eHWVtRrt3NltJ0dqqveALg
Fr7CmwScI956XnckuIpmpAg/7UKbg0H7OyVzuNGb9oYhulyEC1SkYUqcQu/2bxYy1CGdPkpgExyY
MUfu6s8qjvs1KepWbJfbsQ1MuB87Q4OYbI+A4VkEW0fn5jYFkwMB0B9YNRidqKat5oQ3q1EMFHi0
Am0ZcjqSet7G4C6WT37Vjic9K85GHLEFe/0HfgnbKXLwXCICM1B27mGHAJ+zHN8Hv5wWn48ZGMGA
DOkYReBY6Uds12esH8kYyZWNiVU9op5A6Gvws2VDxWubB2eocMausJHX/VU5NuGqo11c1bn3nmzK
FjwCZUQEz+Nkx/zIqmMk0Vk5QjYX5+XeACN1FToPu9H9jbDY5/A1QqPrzGg0E8wrsgZFRX+wJQxl
abPIskSiB8AJqjUFYyB04n1PW4bt+aLigU7rTph8EJF3lrqpVo3Zb6vUOSFwLY6F5BNrSZMeFzZk
JGdwIpbrjRe9MU3EOzVDVerJaj/GdhBHVnOClka7J+h+3azc6HXq0kNj16t39TasLBObH/2Wzsll
doW7L92CMJZB36oOQTdYJnTEnk64p+x39bo6CPRsQWsD1sFNOA9Q1UG5L84gock3rGKFn6wn1rUn
9moYuniPhCa1atQAHjL3HYK+RhTsglkfvIk72W7hjvsxnm0wQ92Vuvc6joR0u5K5JM0et173xIoD
PaU5ekpAuBVUV0W7x8cCH+Iu/IUB4Cjs3wYI0UpvR3WfZwxoHQe/fkeKnzQomOQTF4x3ULiFJaQF
Xado99vys9HncTNlFP5dAXJoWgeR2z5CNLykGp8JVJ7W99GuvqwBA6nKD/R4RP1SMNnR4HyR82ps
ME/nttBAzcd2rIJWEyicMGLQlvqsHNp8rePLaHjOp8UCtu0j65SN+cqwVbbTNedqVlp9NCHyDoJ/
haOSw/+oZ2HFXChz9X0Cn5c62wnSztVXuIXsjALhwGBEPyIGOeu28MBm9eIDD+RXt7eudkczhA8N
OK+9c0AbA5+o1VXuS5RjuvGR54sBtw0Bz09HeoalKsK9ivAJuMRmBCIJMV6Dis6W/s5s8aVOCEDF
nwWFwQx7uTFhVkd/08m9hDi6xq1v0qCQzlRS1xm2WSFOM+Bv47SXzM1FM4u/3pgiEC4ocsEcfsBE
v8HKUhvKVDcQLmsmTySChixGmBTFrMN7wnStreytb3w3DpNihFBNLbMKHuG+x7OlxxNJ8thvWmWK
wCa0aKWPDN0AnhnbCAzK7PzJRk3RjDYEQtf7ygUbZeTemsrCys07yMhHa1XBMBxd5FLzrbS8Z7fM
z2jVShyG4Ry5Mb5S3jurveUwmUqbjnGkyV1pWP4lhJoRZtfOFx/eoDsMTJMzI8RDNtUIGhsLSpj4
44Xun8TFxTLWTolr4Qvp1dDoy6vfo64BmOFhgrCOjIM8A4s0+TD87f4PV+ex3LiSbdEvQgRMwk3p
vZGXJgiVVAVvEh74+rcAdd+6rycIkiIligTSnLP32mjSANIBUu6038X053xc3Ys6TN5jFbKjWjGE
NrTvWTton4494MX2/pha63I+dfvIYl/a1uAc2cZ/JmH92JXDtkIRR1OVRTp7ja2orJcq1VhDNIJr
Ajygi2PZMRplpwsrpwaBR9CxPwo7jZelO+xtuweFn2JJdkWI8KV/SwOqTHaa02WtAURnhX52kpDm
SJV4LKP/+Eq6GzQjfZgPEf2ErY/icDnfrdhp4dVxEPIOrtyzuNymDiihIMZUBxbE3/hpqx1G3uNB
DqBnIpMg3oGRFPP8xNnp4QskwSFI46tU03pft8E1D1J3B8XuqZjEpbHyhdadrRJzBDVyOhJetEvG
YlzWde+yCTQ6NAVuCmre3oCIG1euob4WdqFcsoEJN1T9kzpg3lNUjOku1K92MON1peHJ8l1a/Jpf
nvApqwtIvs2+Ne13qziBpHkT2eitnCJd9FSV9nRSnpIw/eopSLV1/0jWQ7GDY1yy0u+CRZdNwccj
YkWYVGNXbKGUMJf1LEYoML+nIn1MDHk0Kx1PPDzpJqArkNvpVbHri9ONb63tbK0kuggXAExU4p00
HMyEcYZMhvUv45R8C5P8BohrJZIXDY3jecT6bihGsBhQWDLzuEiyykNSAZMN6V0kPWgw24bk4rR2
tdIC7AotXqPGNpYldMbRyVhhN+kB+cHFUTI2w6q/9vjyZYVZxcsm0BS1Ot2GlZO8WjTRIw/jR6D3
V5nnHwXx80ppHhXkUZtq7KHU804QzPqFv6VX5kHwJbhc7WxkInD8DbvNlnXuvEoyyBe6AeY3RxQK
e5FaXPqYItU/2r0NRoPTG+6BLY92Odab6Z9q7NTc6BTMPC29p3rk0bCPfpWEeCBSJzt3GXXhW5+B
utE01rLgFwVefQOrW8hOhtgPmjukfKnYaaNaMFqSLIGULqlQJplZSAc8+PANfc0QcIhSciK1KA9W
vgITsdEZk3RMInVRC6yEAb5DFQh8W1BwdEX70WJDjosK5ZhmfTae/8nm+DGsmnOcN5eqy5a5UeI0
zEBMj1r76gTJRwPhf1Fk1BC60t/rpv/Y+tWedLCvkWijlez0i89kylDa6ksbJhmZKK3jPxngIdVM
eUpNZhNlcj92xkMUXyHkB4vSY4scu83JyAErB1ccrMcqNNehl9HuN36huIdsQe1s3dKCi2NKQ5r+
yVkPBtRtD5VM9sid+iUxJZch3Pp242+olher0MHRWdX6twyDDWzFA20IKqPJV5mPbASkoa0hkv0e
IgoSasmOwOeLbtLSXIjUqjC6iSNy8Uc3Mlf4UqiZiPbeyfIXGsoDclJ10Wa5u9Op+2VeddZUnOST
l9VBpo9im2FYdu4LrYGN31VfVcFKPSzlifOHmrx/Ukr6qlWtvQejl+CWcxcOZ2rZXDS93TtjiIMv
4tMutQ6xMAZUtQuB8zIzt7X5Sy2GN+n0O2Lrka2Xr+lwSAB9Uk0e0GT7Z4+RxQqsR9PUX2oVkGtT
vfiW91l8D4Px2HvWiuXUSXjgH7lGuHoN+K92exqD8DZEItkA/nmSTgqxusI6IIc3qKtQxPB1QlGg
puvXdzFqp4YPS4q1/O0F/h20263JGQ+yaXsoaFo4TDl9yezkQXCgA7YKCpSKk23GN8VTbo58DLUz
rs3pBIkwSvZSe4vYcK/sRrsDfbEXQ1iCNJcKH4TxAnH8Q7yXpbUJ+wB1LMu3hZ6376YEqRbjCNWO
tcf841K+nXhxbFKxs2d+8xR22msfvzbBN9SLu6nH3uIWlYL4xR6ao9s/g0feZyN1YWxEiwpxiSgG
dp2MBwhgIzaFSv1iqsxiQTj8CtCUbUz6p2tt6E7jAJd0MLEEUHdDGMjqqBSfhVES3GIXyxF3Ktd3
f2xi86XAHYmC88yes100ZXbxlOoPoqZNNMSflg4qwG0+nFsVuLva6K8qBX/pKFy1PnvvwVHg5uTg
Vobmsx3Cb6qZJlzD4nt0U84ZfGs4TXa+MXz0DLTbkc9YZ0/cj9/0iG32ERQiM0PuWmPaf1e0b+MU
ymLmJacg/I7JzFopCqRn4ZU0cwRoIotiZkaBV8+IlRkGT1kUagrWc0MpntOmzhZmYrAATexw7eUu
H53R5Zsh68AzyS+tYKUaMM4Eg7tLuvFXoLQ4l8xwU/nsAtPsIqmYo5z86gvnQO4gyGMdTd4ImjLn
26WEBEFyYLeMsSx8prZwqewtnNzY7RDuO1DVqkGn0kRdwHWonahI5PDtNW9mBFMQaGJZxcyEcB0p
QWwFrI91m8AFbIa91zYGMwZWbbeid9gor2oafKeMCkvXcN/sXLCerwA85ph7/TZ0l3gDl9CVCiqN
O6NurlqL0Z16mc0WzE+22lpKHfNmid1YfvmT1DSjjoffC3V3zogcZDrGjuggnP4t0QEDUBsQE2Om
KxgF/QKh3T4KKEriwUuxDwwhKz3Wz7IIjDUkRoZzlnK17h74YrEonKsphq1stmYQUpg1DpmZEWvj
KJwF89gSHZkS+mWOZnlhW4qxsN0H0M5vTRt5ACVohHTm3VXVduV77YPa5NmmSd1nT3TPyEbxk2Qd
UqLgaOjmNdToCKjo5Vi61IvYFCdyW86a7a1wieJsH1m6eyhrtmn4IBX1yTCKAL29++63LFKgO5zH
KD2HVBAXdmjeq1h/dJpFVVXZMsWzvyGTBN8dsQV54AqwkOMHCWZL2KqcrPUXVe13jA73LqDSqKV4
3QbF+nLzbyRnbxkFOLbCPOYpG1GN04oV2ImakzpUYmR0A/OQ1Xxcbvpc5mhHosS9GtiklbTYs895
U920WuQskZatWbItT7qdYVL4d9VoS+0AQalZrxxTB/YZ00xBqqmxIlyGSJRWka49AMR1lzqE+a7O
9lYERsMl8CvL1E+IVnCe7UkpzhBlJRRMPW28h2TqLFnqQpBxQBaa5W86EXA5YuNPEwa4sEC9BPCc
6pKecKEM7po8I1DAJVCAwUYeiWYsQgXlrcl5feSCgkASGL9EUL3r7AWPEuRHNiK2cZQNvjMGLnR0
imQQFphZaTxhN1AebfI90HlsjOqYh/VbHtFh9ntvWcfmqymbc0luLKxoOMlBn57NTlwaDZGyV0jA
KDa7NE9Wz2p/iKz+g87Xtq1ox1EyT3AQukP4JxEhha2g6Ij+Si80pE5+3z11UExYGEx0pQj+nap/
lhQxCDHaKaENJRGv+1JmeMdFdKSTFS5KlsJOndF7KLxnKWzCXkCNaiXd1VIogPTb4kM18gPFtYeh
jBhG5DsodLjjrX+bSLQjHjxafcMq6uFt4MBz9YOXVr+V1CaozDx7XcT/7CxV04dVmtL/8AKqr1nB
nlPiiQmAHFpGv4jyeN/05ictNKd0z6Emk6UVSwn4opVLO/B/6U72zOaGuVfBBhy0WwRz3dJO3WsE
nmnrdN0vmwq65Uc3v++Lvd3c6KWMy3FqaZmYDSkZdGu97549E56slU/LraQ6lmuKWr9tKIXsssn4
shIGRPozDDwjzUrAlbrk9LHkqx9E5HOZ4t5RcsHw/qk7/cp1m2XitP1lNLN6oer9l+Vr48K12Cx7
VvbCsuwlZhljuewIXOy/iL+tDgclcmfCu8+pY20kAjLUFIgyAnuk8pL9oiR+SYxnbDP+0qFLv2CP
96cV5UlP023d5OBndcLXA4m0M0ahMEbN1VTybR6FJyvCx5oNfN11fKb+9F0wBy0o6+ONeM3G1tk3
KcRFVU2RkvhEMVJ+LilFLXNV2RURhc/KYeAIaIG7QD06qFnUvKxjmyBJ6JoPpuQQlXK50JlOxw7p
TyXKJ+rt5s40KyR8cXPyvr2xc+4p5UyrfmJvbWE3fCB0Z4IuwoBJmQOzxy7qUoyB2JtbnY5aplHD
Brc3ch12ISwmA1wLaALXt4GtxHD82+pVKOiKEgz9lGaT8MRl1WCUWwlOGqdqz3YqN0xB+oYN2Woq
IYmKtlHut8cxQMvpGD1VbtV9qAJ1H5lNsivd5lnXJVeVznqAPehv9PhPzogAwWp82CMRs0Tto6BJ
HM6JmgJM+wqymuWAxWUaQH7HV0Y0B3oRUE/7cqi3bDcRV/XrkgUmC9nglfwna6FaLH4Fms8abuAi
C2PS0VILEGoQvbdukCEhyPypA//hNLhrqMIbbn2z+NLHpHhl50tgz9geusj57Q9qt6gJwUgh7yyS
PH8c3JNWDRYBJwiZHTfZtXgJwoGPsbed8CNqlX7BKNUsY8mysu6yDWW23CNXo9+JUIB0aahV+Je2
sU+MVQyccUtoiHLUhuQlKmIKI8UrK7Nmn6jdm9qhHsNRbsfHsqDoZ3oNhT3cuh4gwzJp4GuDWQvD
cGNDklxoXTyl0LDmCB1KcGPG/mdRS2Vvuu5WHztznfgTlrUp7o2XnspMJZKKKhY8GXbESB3aOuYf
IeeVZm01Uo2zf+cOqYNFZkXroGnutVPxy9hmoe1JNKNZFSM6YZPi/pYgsEdQwdBkQgWZBLKjVM0f
RmSLy1akT2ob7jvfoA4KTkWOv4UEcRolz3UafzWh/l47XGxOojwHFWXZse4/hG9+uDrg1qizoB0M
KMeqvFsYZrL7EqUCaFspV0mhQyYnti8dqHdSfWd7zYqeLZmrjdVGZXvKPv6dKtEuVrsXykQLu+C6
8ZOncCw/hk+17CiyKavI2qq5rdFzr/Ys820Sp6gegrhC5u1gUJSI2eBN0GJe2z6GPRAhmw4ESD7c
0RC9ar7+lQ/N0zhSrczM5KV0o6e6qnDNOgv2DGkfHTqm6UG1L6NM3tUEEZKpJUD2elDkRfGMUYAm
gNg6dSq2JmkrI522xgrtrTl0RxEaaw0LzBbo5UkxlC/fynqyEwjqogvJONHhm5wqn9hJUVB37JdX
TQno3QGo33mgYz2C5UONxT9kXgQjSbqi9Xmrw2JdSuszM+y97so/MskvTmX3iyql3eTuNTbVy0JG
8OdiC4oWbdaC6B7p93t8mTcW1/C+SchR1eLKcgYeVE1dBtUyxTtm5Y7ULlGByXNTgy7veApTQKeR
vPQD1xIGM6qsIawF/81FVryINGruLph+Vs6EWYGm3rbMaLSzwZbVeO09Q3wVSvwdW+J7AGkX1rh7
LErN9WvX43mwI/1eK9RopqCACh33gsQN+vLauEp7BN1WPayS1jKWdZW+sjKBY4XMkKJmA2w8IQI3
m94wKU52j+98dJ8hcLBmCUY4QKnp3ZGLhFWOS8t2TqUIYJZsQ6HJpewJK/CxKhIjrDH2thq6lujT
cCryakIB6arsVnrWrMs2I79sxOqggLkGHINZka4MS/2VVg83vckgdhndxxjnTyG5Ir8w5wU7okup
2hCCy5BL9isg2zFjHLTBDQmVr4SkzjO2IX/ZJe4pT/pXQzUujWq954m6sj39T0ycNBbWxl5W/rJB
D7PSrNb99MBET+smDcJRlR1dGTxj0sJUz/yQBF+qHhNpPr4hDf/WDYoLiHE+02R47TvWkFXAtOFo
PvEFBbA84GBpwq67FIgCETeA3H3ppPZgCUVlXx5Aa2TX5fk5qC6tn7IkpbaET8NlQMlrmXumsSRY
9EUdYM8JWvN6jYcANbFHV6guGUbqWD63JUYWjXlO0vlo1c+sHPb+6FZryxivfU3bUA3ICUbKkUNc
yzYVUWIrK0KaHyLlhtv1MgZJsVFl36xU1242eLu/kpYZSRH0PRV2WiGA0VEDXBq0T8inVmrNL/Qi
9S74B2D+GOHecSkd66xmxM6Tg4q1YnwrerhWvk7dnCXIN1gnhgf2Hb1mICZqVw2SkeXYolBQ/U+Z
UOxXpfNr1NjMArm7t5JVbmOe2x7+Vl6PLaUn+kA4QcTHSCnZy0I4LRbl9jDWWU/Ur1aql8yTNMKJ
iMJsJGIFDHG6MauqX1UWG6O4ApxHUc9UI0HGD9v4YSCsWO8mgAq16WUJbnhZ6M1Xo9jepRQfeUUV
3dLthGXJ+JvRpD7Tu9pUPTB1yruh8qfhh3zPDT5TnyZ062vGQgQ2G8tio2UIFBxgJ8PUPXArTT0N
ISvRxLkH5JbuDJGxGx66Ym3WCehyrdtiSys3UrFiHnfSXc38vHa8+KPVfcJAUo8aK2BOAcPpIY+3
ILb7UB8Xngdo0QlvaV1911LNMWyDnR7s4cXtIab3ghpbJIDI+Vh8Gz2Y9DpFvaNFCygCnLPKIixG
fb1E/TSWwWtqoPc2WjUgLEQ9sXnvsSJGVCMTRv8hjmg+uidFibSF27rvtQ3ELGn7P7UzUIzlpFLw
JagFtUroo0u4LUDBa2PXSyHZE4hwoyH059zWpokWn0MEPi8r45wSQXNit6UFeY74aZJN+PhKiro5
WVCidBr164I8nk3ZyUNUifcEsAeF+PIsRLInCPRZiWjV6MaGRMupwAlWztQ1axlo0bWoAWjrFEN8
1HPbEVrGAt8WA5K/6acmDDpTOkxljS/VfhUWK2y1Y9voWPqOmrh6H1RaqAgt92Zce3cd7wtidshk
Vgag3ZXmKtPQEfYD5TUse2SiMWZGfDD5WAQnPNd0v4FVLIKYqZJTaNQ8/hk1MxdpRyfMpuqgFy6o
pqR/yjT1O9dVb6s5xGcAQxuYL/nsmpxF5EiGF+gjoneViHZ2ZRNgS4T9olJYvR11Tsk4jLK1qAZ5
KAXk0/kw37WKsphy8R4c6sjwpg2a3uYUsfNzE+dWiUo9R8bTYiDAZocqtWwHjqPv4Nf0TDbvVZ0j
T6xOCOSUTeTruFmnh+YD0nG2bMI8Wg2yfzHF5fw9BFMwTjSn45BrvcP2umwmdCgOaMCg860JEfr3
bj6Brgw4zcyAfXoouELjn5vqRBsdpoOXenS/MV6ySwWNOh+U8L+35rvOBE4lJ7MGYrdXcuabIgUe
yOKZm/OBMAjyPUR+ExO7Np6yeSImtwVFS0Jrp17qfKi9rPy5lTpuq63nBzHZVQh5pyclmi55Q8NH
Ol10ZWB1sMj7/xyECNlUdycjDRSMPvqXmwA4tHmHbDO0pU1RjAWCCzTSU9SSN2G1fFVJT9oUnRGR
5lRbK0SPXkcTq7RAUundSHDA9MnM//B8i6UOH0IdXVXFBGuAJXT0E6Bwhxjb9gFF68Yy+2M6fbut
eC4rRGOBjxJvsJa2kRcw/GMDLIAvaNMQjggd/9gpfOpqSPLF329m/rbmQzV9b15NpAPiIyJ8Pubz
IByEu2408RFV6PCzo/Jb+NQiej4kS3sckLKu0lzSn2MvbmjfFER/k12n4DXH6FrzW0alqQ7gp/B1
yYn6HP3P5yJonxEbu5s/q58f099m0jJdFoGy7unFT5DeUjXhx803O2Khk4VMu4roROvr57EWnc7P
j5v5pi+t/DAfunRiP0sLYcFMEw7t2om5yKYTdjpNTX20iXiLX/WKjefPyfS/59V8cnlx6m0g2J2Y
Iz35Np+SdauBvM0hvmh9FCG4CvY+Aoft/JE6M4F3/rD7fy6Nn+vjn7tZlSJVRYRh8bWmoAIO863c
HynblfQZEUZQEpVVefg5qO5/bs2fGN0E2r0lHfxA1uMhYeF0GPoYHdN0iE2lRiLIkiRDF8OOGyhh
K2V4r6cDbYVm6UDI2QjbY984CKIIZcY8Ca4puLtDxJery4hGNmXdUFIaEf1oY6V0rRs9JPPUhcOh
Tg1j2bhBjZoJ3Es5H6jvB7SjL3+fr6FTW+h1VO3nl88/0AOHeIiMMsH8qvkHxRDWu2gkUlkLNeNo
Gu7NU333Jm2dNi2F4TTjIZLQUNXYQF8NO22v8zMCr3Rvwmg+kIFPEUr/fWXawAr3C0brQU9WBWXn
u6k4/t2SnbqmJFT/PNZpvX9XnIyYF5nraL25Ox+Iw+2PBvyZ+VXz67EeVdeBSaL551k/T8VjlBVp
cwnS8OaouXWMZCNuJFtiTMAWzT45ErdgemzAB71OaXqvRpEEsHFYiTMQlu/zU/4+zwqPECCV6/yL
upHNMSfAuEbzgX63v4WFqf/8kfkJuHAEKYkjGzh8koyC/DnVLJytkviEpyKYRBcQoIlXc49ae2it
E5W8qkVixuZNKM1Bjp5xGqbXMr6bN4UMgGWKGXc7PzYfmH5NljgUAv4+pg1RcprWg0MovX0v+z/U
IsN7YcfDrSjWPXWvuwNx00J+dwFnq98sa3iMYjU71nVg3OaHmoGuoE1K1EpB6jE/NP8wQrm+t3Q2
A/Nj88E1hoov+9+PKJI9n8+WSujE4/x9atZV0J2Knh7+9JT5B5FJFlVtide/f31+HKbRIi5tQkz+
eVcuiy9K0vTl52cM05tP67rcNJYCHqiw5Q3qcuaY3rWYDqUDr1aQPNeOGIAcvzNvWm6bN5UReZlb
g0R6yGPgn8wbjPN+IpXSCZsemw8upIjjFH4NOuLv6RUpZnKxhEvD7dhRmFrEsrHXygikVLakQyKX
f+6tKDr2qOfpCiMeaGz6wz0rUdje3a2WjyIYH8ua9fpo9ytMf59VHSs3OR2ysg82ge4FU+ncu80/
UHPylnUb2Y6JjhZHQ5/E575v9/NTfh4rvaNkz3/7uRcp2p2ci2OnC31LHniwKxSCNrAbjxdkAYsx
J35m6nSFeXfyS/OTGeulqojY8thmRX2I8r6inR5fTLQYi17RwpVbdeSYl+sx1J6iVncXuaQX22vO
c6F7uwpgauXxhhk1FmZpLSwbJUnlnjv8SQNOt7r3vwsXVmNY2OGqyq2FJGOnSj13Eyb1t9c1+0jD
MCZDr1w0elwu3Dz56mNCRnH1Znr/25KJCgh872cGVS+rJT7cKz6Fqxk7ww+J/kC8zRV9Zqg2DyOL
9YJfc0778ZevkEfKtX8c0HBITLrcnA9W7ais7zpbWc43xXR//omZ5KCFID/X8XWseoaN+QluEnn/
ee58v9ASDagpryr/ueVl43AY02/ySYgbm3/4P8/9+cn8CieqSEdP1b1UFKjrf5/980cbKNSoaabf
zX/zkhS1t5lf969fPv/0542NgBvsOiKueHpLFDaNRTnoYjU43n/f9vzsf/3anxdGRl2syiLE+zS9
8u/71f7+7z9/8u9/7AZRiWXX/fr70L/+sf/9pEx1cHaCtDC02nwHf1/TQwdbYr4DpDn0j9I0oy0o
d7MQ/T0vivZBCXt35w+evSCNYGLsCiSr8NyivRFp7YNQu+LeUo2Z7syPRHbZbwsnaAnmxEhJr3pv
Jy26hIoR5Dy0zXAs8u5mDNuGsI6X3lLKC2J6AoGj3n4QSUsRYvLJHs2xHOgCxYNJMzSkamqwDR9K
F+kRz18pYmwf5lt+hn6X7nN0RN9eUmV3m41qKNWDxQ6P8hbgGTYaGtuuzGofXVSkU7x3mWjYsAqi
jDWnc5cjUtLt/Kr5oKTZKq7E3pEQUi3i7066oDvj2ubBjNv4ZHItL6TmkARjmtS3M/RggSBQqHX7
cS+BTsz3SE8YaSCgNckqjGo+8IFrCKN7kw0ZJufplkJy/b6jX+TR23Nc2kvNQ0JY1yN4T43IpwlX
qDaY8rBgMHUOH4XXvQcp/7yTscFXVeSihVl5RyQhRAHqpf2SZvYW9yppdWFPuFNnnGm5+kvoOva7
Y9Anpg+cXkRsKXclc986OgvvsnAuqZ68eI43fIgIGRDtjUeXbcExMfWCSmPhXtA/YFTKlRdKuvZd
joO88mJ8KglFHPYDlNnM8U33U2xAnjRebUagQRHhg6tkJGJnzQS11UA7OJPfWqEZe84Tou4IkJGU
T+oYeGVzNOdzIAlp3XMaUkzE8n41WZXuCsp6QH2CzfwuIeIsR10nGqcZd0qvUMen5IVatsLSkane
UwGqYGrSdWefYNKDNaj+UqTad2xmw42ab/9zkDGVOSLTt11f/YGGVRro1Xt7Z6uUYDJCs71xaACX
476wlWEr1Z4+vm1H4HurGn8CQiAFvb1LtNTl70GZ7pZddUvzZNlMGLMaYAlulJDWwnS3rFXBGeX2
NyCYFBWK5yT1xR/cTs8wKao3mqDw27Oi3nghiQi5tYXSYFfLoHcwkRNGe9Kx7y/qgTYtwT3Y7jV2
YkfPMrxj3Tbez61Y/IqyTjkF8VAYK4mMjYgjrXgwJxQdMu/n0lPcu6THwiWEpE9pLMiestewOUSs
LT3PMaHWIKhtIyc96KnXnSlAVHjpvA2agXqPUqh45QODe02Qoi6YN4tYwFxD/t0pibxXRvHlDHHw
ClWxXyGLjq6Nh9DOLGiDGUX/FaJxIJIAwEpg6RvRFZLiOcDVLqCSqFf0B4SGGSasqIMMceNeO4N9
VjyybFOnu/NjYE8ObiGJyhi74SNk3hBV/d65AO4TFnibmBUVY0oQUDUrCUrChNYRPHT71yEpr75T
OEfhUptMewHRdhpGZMgVlo3qLbGi4txK/4EIAYIhVdpcx8EAKm6QBnslGNk+0CQONy1UpxclzO9x
iBgZ2qMHaqh504RmvTaiyFaF1I1rWZuED/gxbAcdEG3hNacy6tkF0wLaEOtMbLQRmI9OkPtnHDt4
boZ95gbvhpdMlp5koJkjRT8/1qjGWathTGxYczp3X0FsbGJA7vE2nFyDupUwHf3gO8SCJxPiJvB+
03dxLrVgiQIiKWAlZNs1/DGK9UKpzUfPLMu1gxR/w97OPhVB+IXWOz9gwgPNogRc0KARP53eQ45J
6eNulChu2dT7H2oH0CH3DAqVVnoMCmZF1VI/SfDF+aUE9b0Vj8XocNqKJEZsYlcduzu+NSwjmH41
ax8ZcT0Niqxr6/ZZi72Bhb/zNZCuQaSp1iCu4eq1chLlmbLi/XxFD61e7jCftYt+4mrqKbyCFB5t
Tq9+NYTTAk5ty7sz8QbytKVM2nrokaa7OD/MC7uCq5t49jlU/OKZYZo5pmURa/vqHhA07zMzH6vR
Fo+GJ/8QVJSJWDtVE9fANGFla0WbneV0157uBmrYLzFYEEuUW+EFTBKmrjBOv8xsG9dD+WuY0KgB
ejupWe476u/LTK6FVL1UgMQ+Knz4lKhUhrQmy/+gX5nEfwjxF6EZUUPAsnby3CbcBG2lPbpjbBAX
7DdLr+oJH5togUVvhBTq3ZzTlLshmsOjShYbGHMub0Vbamq5dExzIkaqdrj11P7bcCyMl2VFn1dY
UwosszZEjoRI+U7EZ+udKU2Wa5W3sNTsMr8Ameg3dojgGH5937WPYQ3SpVBdYODcCyran4qP/7nj
NArL+PFnfI+Ase9hrPmAPK36XZrF2RYxFPqY/m+WtfzXnPlLrke0tvMInM5HtyN6oqMy+jMaYtpA
rZ0Y93Gg/2EQqrausDrefcM+SSyqL+SUYa1KceTOd3H2KAvUlVCxIq7ceRiUAkhn4ur7KMydC4m6
6S4YghRvRXvCi6a+g8tw+SvCuo6JSS/AqMwYNeVoPmV4HuhZT+Xeyf1g6f+5pfhDv8T8B4J1Qkg5
MJN2pUV7IhoKmvTzg6RVvYZqsI1J1+vMqtloasCqt++1ZeBjsQ4yO1tXRpM+ZciEoQNb351DLpDm
F9oaRUV9K9AroUTRn+d7qnTpIW+UXlOfu7RMT5ZJRTKfMC61go+n03E/d0gBr6M1LNF8DW91iVIT
kXSxD4UaPEaqTQDrEG2iXt2KtkIGPs+oClvWNqc+MT8mqgKwYDeU9zYO3E05kAmigCnsZPqltdZT
LrrkIIim2GQqRhpZWhAsLcu4zQfIMUSJUGxCNcVjQY+RwSGreV6UqcKwd7oWlMshanDKa+TiBW1C
ZAbG7HU/veXOypEYJiyk8DdqN8PHdM85Y31bAyjK1v+q4+ekAUyQa07wqzGIQNXGMH/Qx948QHzB
GzjPmB59BxLd3PIOvdTdzP/ZfFdTYYjWtguiFFGpyh7y0QiMV1Pg7slgL28VILV3W3MoOKFXXoZc
Kk9kAdd1Zz2Gpdk+8Ue/9br0Tp1C1HIYh0770MUhmSi+U50LFxdaVij2k6sT9VCHmbwSZoum124e
ssztrjq78mdNVA+tOfTX+Quuve4h18byKBN5A1kb3ho/ZqnT2smXF1AZFZn2rlsB/jY3zI6+yjNK
BQAtYeMgnxoaCQqjGdl4bXP0jUT7Vdvs3QPFaZF0WNmbV8CR75083illlb1VzPq2YGUQu6l6txPt
QRhe+sYk4m5TmWwMC1VYiMSRQLtqnQuG2TArjqOZbzrFI3gxb79aC11Q3cK5yrKOlDTpi4uK/ZGa
DD7EUFYPg5p9uC4FPsQM0CC9PL7AMH6h9KE9Aa4MnkAvKdMdC+/VFaIRfODkiNqwfmxl1lzR+ETo
EG5dWSa/ZXL3MB391vk1LLd15xmK6coS3WRZCotXP1QJF0ldOk7T3YpVAPiImp6XxAZr1hJUmHTj
k2WPxB4m+Dx/hp1QuBa9G1j5hUY+dxGxF5nvzoeZn0/+JeZLp7RAfYKFrsvePiuF6xxGVok+YnVY
FtNjZIMyuzDRnttSx6sUxwrUpJL8SDzoK2eAhLtQlEe4LPYV/yv3jGZ4ToSdHG1KC7cG58dB08Zf
lDLx0hQlfOppqpvnO5qBKSTBAgcKE19RRtXRkP6zqmbNKe0mhe40Nen//+7fnyrBmTXOn7aP+odq
dMq9NtLhKdDUUU2Hrjefhnav0uiPNMJ9w9A+WcpIklmoX/SCtlU+T+lVUDBVWkO+NgQ1sLQcohcv
Ih0a5kdU2/9H13ksN45E2/aLEJFI+KnorSTK1wQhVVXDe4+vfyvBvrfjDt6EAVDsaokEEyfP2Xtt
JKGiCenDIYHorbi4GnMpqV87SU1K3/shKcA63dF1okByX7uip3PAOqUzaPtM+qlfo7QVB0Od9oG1
J7t7vuXJI/FCzmNusQthfzh9ZkPyxK2vZDY7Wi+mND5GxGg4+IK/KPQrBKFgyZqoLpAkQz2pF2pZ
m8ChaJgV9pNTfkUigW9i9B+WJd1jFjI0z8a82oxO21P8FtqF9vkOyEP9bMcE3jf5NiDB7RpVDgQq
e26oKdgYokdFt24C/tSLQL84gom6lgfxa8gyRSCPuwUxKlZjQ5gX4xDOm7gUKxvK17OWcd0tb2zR
hYhkSZ1Y2Vhk10FRjxdHI7qEDtMPwgH0xM4vLfb//u+Bpo0/lVWZ5+VfmnTxkYuxOC3rV4P6Cttv
Ki5JYgY47vFMEazRwiYoh1/olFmFbwlYxzVKbABebs26HtevdZm8slEnwlc9NTi0yirLwGuifjg2
ZQePBhvp8tPYdb9JUki3ZYBMNVEExEwgthh0zznPMEneSPPaLM9bapGHZO3dT4PA+hC0Deg8d2RI
IjhdXuXOZrEpAGXS1myrbR1ZxDr35mcAZPVPNrPt19UNmOSuOreQa2Du3kd2Zv0uuuR3nOnJFxNr
eodDHa7TeDIPY1yjHwk8XOhdf00lbwWToa1J7jyuNgDq3th5Pz15pbHpvCRu6P7uB2+TaU6OFA40
si/j7q+nAcGIW+uTJIeSwDAErbQ1KIiHYNfaWoyVsRvOCv4ELYrBdYo2AXRQRdwHvBuQaYAWeXDW
QGQD9pF++Tp8yMig8ea4zaOndWjha9Ol41g0l6IEtxHqlUsCrSO3iiiXgqIME11/9ezhiwx5/TKR
CPI6QTxYsWf398IptzPXNjRf3Fb2yOWZNKP9LhKNbbgZv/gJBqNsTtDbWybbW8sgfml5CTnkV0ac
AZrGRh7TagxfcBtTgtrT83IGdgT/iks3syerZnnKrLzwxRz/CdSL3ETMT80sEUT/z/aUPwF0q64D
/1W71Rn587a0UBSnSUkulWFTZBW+/U0DlamEYvwJx7U3Wm3jcFSnU4UeyIWFmmR58hU6xWtHDkTw
EACnocD7xyuCT/wh59n3xnOWFMnbuHRYUtnU1FudjYcfqO/9i5X27mWsCJRjFfY/m+4njDr9g1KQ
jTcfsZdU0U/baY99lrdvvjTEviq716G3cdRVOZrFORWPeRaKVTsa66RNrRcIARafCL9OIEaNXUwm
VzP5d094pyD+c9mBY9m6QYsjDMzCt139jis2AQDB9G3JLQ+HehK9m+Gw0lr9MlO5oxIk1gbhv3Fx
DWYTBOmSX4QsAdZaqJAKZJjMRJ5FfZAjWg5gaIkg2vcZonA4oQ5ROuV48Qsyr9qu9LbpqDnXUnPp
5Uj5VtY2NgCTtV5zlOYpq7sn3E8IDp2A8S/OfuYBKJ2SSu6oe8cnjVr9afT6ZD/mpPaI0jA3fuBS
bFhdz+1d2+N8UyS/uW/Ffpz736Vts5EOZgkyevk/kSe3Mf2AVIuo9cO9weUGLgqv/OiHBEcbefEJ
/6ToDYTSTbvNWAq4RK3iqreDwcS4fRF62R6ggFlbt4jtI50hE3Fc0zz3QjEuLGUDnV/wtTYbKGQa
DBqrud0fAL5jqpXggAazqrdFvDYjYif6Nmpvy8OYlgRIJu28C/P0J0iy+hYkKdQlo/wLJup+oJ4J
Eoils4x85PTFtGWTWOwFTtKPYtgXrsf+y4XPEZQMJ/Sao5Frqqjax6Z2isc+yVooXL74Gfg79mSl
EqoWB+cFPEuABnQxW84QDrroCjrkQl5fqJL2aEhpvFUgvWv9MUJeZve+dr13T9tSpGs4Lmghemhk
7FvDYYtabkcklAJbGw19xbHAozEEh/tHgfd52kQB7JE2oXRxM/3MdZseBqoRqIdUv0H3RK9gem6y
vLipvwznRTAI+7c6KNzJ+R0kA/00SIVj17/atlD9x9bcGaXjvYfGdBBN/qefY+NJ19ts13iQgNIm
c1d3WqYWcP9x8vKxalAyLNBOo/SghmXWKfyNuHK8ogRE6a/84vfLJxfppYo0jVSB8tqFekLOZ5ec
oAB7pyjAZbik0ZQ+OMcu9cIT5Hh0HDn6m2ToAYLoBVmaY50QsulP05P4m1ZUBIyryKethL5fLoNp
AqaAwCjcILKh70FnZHnQ4d6g5cbZZeTwhJnvbANjTG6Gqt39oMYn3HJvk5YkQGpaBwqaKbPa3UVQ
lbYpoScXUH1Is9F2e2kV8v/lrRkRpTAFeQ4Ty//bDv9gzAr/5BoyrLJBhnXPEInR7dY4grN1l8TF
ntSj51Hnp//9ckZG856A1/syADlQiNUQ0XNKmr45gZhkX29F0Y+rnwwNZV6dwAFtRXTDg6vfmJGv
PWvIrq47vnZZ37+GRtS/JkQPwV9+8T2jPhYFuyFCKFIqUEM2r7XgzqfbGFSisEMjqb5GjMt1JmLA
m8xGCcPNY1+MRAFWGA26JmOpEMh7A7cT1/sfZnRGuMPd6KD28sZdhcxll3oI/uIE00aR2u7OVKU7
3ZCKBPDMvLQE+CC3K+zkIoZ97UBFBfln7WVqaR/diGmKrcthqhT9uEsBwfyfHyaF923Mwr0uGNma
8uNSoRheAJfpQBcVRdLZ6dt6VYD1AomUouWcREoeQSCflk86BsHaiiRk6FbL6RQW1XDUYzanYzT8
Xb45ucGMKY7zQxO43qUyYxcCjZsgyOo+26zQ9kRu4TX3tacONMBXyqKEqzb0nvBgyZ2pGU9lF85r
Q23zK0HUp+czBpaKoF3RdF2g8hSxkFeWpQuSKYkGjndsNDrG3mjhhcq7uTrQHs+bTjEZ6Fj0g8KJ
8EyQPIeZwxWLsXytOeZ0GoMA52GC65yG/Pzt0ql66GZU65qbYjxupXYy23LeuJ6snoBa8hHit4iw
5AAkLgqd9dBN/v53kGxCXzJpTMrP2E+CTWnOGMc98WfMo2kTIxM40L+vWOKybk+LqLktu/dYhSrN
soFA1NFHg2iJXAvI+kOKQeNHBtHWMwbzH66xo2enxc4GkrexvGy64LsKHho9db8ptom8wXd0Ct3S
3FNRFEyjPUaM3PF0E12m13a7+/oDCpBgg8zq3h2SPWORzL98m0gEc0zoqvqjz9Be4Mc3LYMmoEdc
RC4xOBneS1tjnhhUI4H+a4eacjqUqjlCQsa6rsBAJPUMeFJyHTtR9rws9lUUPBeNbl0J7VKW4Dr7
HY9/hRDNd4mOfA0XetWP/gSxkEpq0Ll+S+JhQCQ16+W7BZCsvQ0pKam6E3UIb9DhKdAx2w25Tod4
Ju9QIziSIHTTiugmTCJkuA4fy7H07bJSOGotG+YZgzvy23tYzDyO/wjWxWdTjL+rFPY3UMBh5YfT
Dsw/9Y5WpB+d995n7ryHlwH5U/rjsZDY2tp8kheAB7gPteEts2f9A7GRvjbdoLpC2OygWVWXDs0S
vhHweTjWqxr4VeCvxsGesbcVrzaI+H9q/Yd+nbWFZ1psRhC4F5rqa0ulLo3llF2MHo3pQGrR8tBM
jnei80umr7UCURA9Nlb2+/4uh5W8LPVAY6BfHVoAEXSA/lCXa6uiGxWLvNfPk52SnhcQOAIX/RhJ
7kGqxuyZu18aZPFCAJApS0089eQpHJPePNlTT/e6KKPhBQ6+hVI1qy8Z9tIHInSmJ0eAAswI3C6c
1PnjhgbirHKEjJ75ECyC8sUn5RB3FEjJCS0Vii6YvHrdr3BfB0TuQLqR2Gp2Y47JdR5Sgg1zHMIu
hvluasWxDUcYvaCasNqNrJhVu1tW1TiAFCat+eJFjQ4ex0H8HRhwdtzZe5kJXEGTPrxothftlquo
NrvxmDgDckgmwNf7fbVgpbyMCUMIwFLeddbKPx51OcXyAC4yb2jfZ9bRIUDrJSnky5L9YxV4HVMv
ea699Dk2GNaETuM93f/BOqI7EkT1VieadB3ZdM9obhgby65pyrYxA5zyVxwFJzfQu0PumMGFzpWB
SpdiBZPYQ2LHzWPn2uND2/mYhMgDch5db55plr6XXUUiwVzYzhqEB3M0VUy5A+sXFQypgHYGlMQP
S50uroMtuKo+wr4gwCaKpjWoE/HFXvV3bDJLLVJIUVj9bq7feGzaIBGnXXQcdWtA7IXXrqiiDu8a
R7HR/3sU/u/RjNhkFIX59v9/7QCKHu8YLq2aBWmcC2gBKtyAKZKGNZh+8xJqQCsZJqL70uTGbuwy
ecDLX2ylKZKviBAxfLz9T95JxPW9qV0q1yB/pAHBRl/G8PXkV5smh3hkZ4pu/Dk30uDTdtDzhvgD
L+Th+VsahRcf4/oB8Ryz06ybr1YLfTxp4vbVDAslBAFnNWlEndJA2OZKK7XU/csD4EXGJXRHobH8
9quCTzYl6ceKYT+YGshhdCtsbhv8LpMpSPVSOpxQpMOGnmq9ScgOIgyah2ouh4NdGW61C2OrAu4M
pz1Te8ysgw/V1jOu+6yEBxvRYJkkTSLmwPIhZC8JJBXXkA6y9phmOY4urCjv/YT6GetKsFtOYUAh
ZOJzj9i9EqLlQ4x2GBsLY4p+koDy19X+3GMLMEHVe6eQA21/PIQTRqWTNbj+qfTV0B+N+sI3E65R
XJaj5cGnSUq4OZlhYWVGG2kAxTNmUxwlltjlT1wepuydsVnxGevzyVH3LQNBcw7H+McEIzUFgBy2
uRzMtegN7qB+ehAEl+GtD+SpVw/L8032b4pcHhr2lojimYYrg1uuoJHNB5fVEtC2lO9+2X2ODcHP
FhwNKzHTJ9xbFjjjDvdaEuBAkHAjQqZohe+hzynsYp/TLD6PFTryRMNqAGaL3AV1o1kWizH03u+/
qVET80ROoAuxAXFuV8enycq4X450wetUQujiAXedfmrKUmxSMPpAdxPrWcOCx3xdew8DwkGBd0Mg
V6d4Kf0142xrM/pyxMAVGdjiZpRp+/vUB0j+IUJXDmClgQXkLDMrgqsi4pIzgEktrM+C7sB/Cg6T
WwK/6K9FiCDBZ2MoAZoVjmX2PJoJMoqJspPs7DhxslfNtcJ1OKUo1FsS3iLPbNZ54z5rQzr+/r8H
AaXTrIX+2STTgoEvxsulOSUl7gOl6L46NpOAQGSnvraVgl+HZWYJnCXaMlfvwibaGUE9fdZ4C073
RbKS6f2ycoSB/isWXB+5H473qy6fh3HV1tizxiw9jVWZveW8Uex4TYfoAveZCA/Vv2Ba7VRVvA9K
LBNhaLL5ICr0IcKDuc3dsXxcepRaEelXvWBolzQHE03HZhGWUORtjNrV3n220IcYsPsKdF4BqUqn
zU4/0D+AV2IfVeX2OnacD32mpl+mOAbF+FPU2LDevGHcWOo0CcVRNIV1TGej2bi/cweasKHKJ8fT
5C0mDq/KjcOs8fQU6vUL48L9GJfGh9fk0zGks4h66jehJf5JNiqgj6wjDvEbgmOO6GqQJEkHKS3I
lOhQ+y1Kj0qZJfh6E0vvgiTKhRts7TxqL35Jn7qhnxSoOgn0YXfQKkaJbEKAlEiFVpUhrn+QWkem
f8VVRPg3mPAOtHMjSQyuNm3pMdKgz92NNjCixXRKq+yef2ZELIMa85xyzo1HiSeJekutI2rufN+X
h2Xm4N6I89egS8Zt2wm2QJWREbGTB2vU9XxGbcNYfxJGuB9t72xVDfUIoZClSkqxuLYuLBqnvIkL
CM1G5OM/hl9jgO+CSNFPW0Jv5dtyWoeO3KRgDPy6Kv0VYI9zzlx+j7Kw2uVNIy50B/894iL/9yi/
jAY0Sk9LmOsKVCdYJb5MS8O3qB5yr4IwlSqJVlTlZ2JNyse0Sl6FSBSarZ1wv4f+sBnUHRNbLtg4
QTru/R2qeNHK0dFHAF3R1qYXhud8CEx2I0VU83vGycVURd5yu09Deu9lib23A5CSmHr3ggO4UMqt
mK/FzdLdHT22RL0797coD82z2Q+nvkw/p3jSHlNXa94T67CMe1CPdVd5mv3mj95FPrYBhERM8At9
hVd1TZIlhA+tEDAmsujbzZIXu986pR7+WDWbf8Tj2WkYE+MZR/IO/TjTKIp2YZjXEmwv249oNmhu
JcmrJpmuWVmL/61z+mLn6IZ5IE/bx5sZ2atW7RSqLnf3jZ/huVwqPsb9FygU1a61JMVFH2tvXdmu
sFvS3Z1rBk6ezTvNfdEeQ/OIMgK52EhnBTbZUOFGTcSPIluFwSZwpPiJu/xrUXG0xmC8EK3gWtrl
vhksvIGGvJ9rZw9brIdTtoF05PWhcfM8u91Ti8d79nU5jR8GQL1GsKXfjWs9Xy1Ta5Ids6flKIeQ
5+qbdraptxPuK2XNFpv2n3UNovINR731LoUJvigz0Wd5dMVBGnQs49uerKm3wNX/olM9BAb3grR+
gihKD8/IubqWXW3nRu0xSONm01J1HDDGVNgNk90iFdHpuq7oY++oL9KbTuTAKrLT6Suek1vrBPSC
44maIuk2jN69AyqGZDdKjLixx4zTG9R+gCbPdvmeLF+b5dR1aa5PZr61xlx7xLcZPnZDiBQFahGU
UtqRamtXq5G3W/jp7j4fryfMgoH56OeV3C+t98EZzS0mpmSznLph5RxbIBzEm3Nv6KY/5DcRka10
c14co+gOIvMx9mXzLIT3VaYIdbNa++YOcBpqhprqYJrd6YmQhWQ1C9NXM3DCTdSmf3lI1iBx9zE6
7J+gdt/sfNLfx9qWG/L77FNilMOlzWeJ9RQyulEyqtJ0x1trUosuvjXkZ2BOt0zgDk/oQr9qJAPS
1MjJDvbLw9iEqruOCqJG80PYRI3Ga6CRmSQOyWZx3zxL2SPUkDQrwXfRgeVf2YEIzo5taz4vN+Gk
QKnTGK3OBhU7Zl4UPRB9vtCN1pzQZqePJiM26NuWt5YqMjwizuWKEhN+/VyFG76Z+cEMayRegq+t
gG/9qDfkkYlRtB9TTkdTinPVa+7BMguHFEQlO0X/QVNIdKRKmeHJNarwutwn5wxpFGaVj2aEyrp8
oawKwmODveE9cAxShrC6hjMwzWT5eqovaq3aKfcFkPZ/dLNkp+/YTo6r5TNwR+mtcyXpm4ECbogG
zBEZ2fINEbt1piB/1FvSmkd3NC6DRYmMbUG8M9L0uMI8E3G2Op3Z+wY6wiv+rIgg57Zbkyk30zl0
6FKrXbtk2d/VRofTW/XZWtP4mIQZHlKl8dPrOju6RtesE8mSWTna/Egaa/oYC66/5cuz/ACoNkzQ
CYKkZHhyaTVoEbPp0fLhYuiH2HlrNW4YWQZfxK35ZZ3ApNuvNBgExJ30DqJh6HYY9x1kdIayWJSI
FTsMlpeOspjhWHbwyCV9cPW6Im6bgQGyv+nJ6mDQzE5KsoUEY4fUgJ8qlYw/8zDljMiL7ivwEgEZ
fNCeWsdSGg7Eq6P2rmvFbXkP8sK2XjoA87EfV4fJ9qGD43E9+ML0zoGDsraN9ebWlbRHInqqn01s
fRCeoHRanQMm3KaZbE6Ve0HWY9cVKBK1qNYj5gLK1PQJc6Cx76PJ2Au9Dq9jWGyGuBMPVkiJZBC/
t1P9QGhKZfBhGF6z5rYdHUTcm2syZOJNTY71VQvwjXnucLhXrPAsMYmlyZ+pM1rs4DhuDX0IH/97
8Eom2pPW/fnvKUxW2yrqq7Obgk5dSrViYIwpUiioAeXMOnejfhctXl51FCxHU84kJY7xsnF5DEUN
UqJrIOcN3XNJRxrDtNm/6rTTPV06t8ZtkkPUu/Vas/HxDi7yaQLAL44FXVidkUFGgEeP2a6rL4Dz
5u/GwpTtgJo75klN9nyufVjE4158rEUra3BK/tJRrpFTYFnAaXkaOgoivOv6qzl4LmSBmhgzzX0o
2f2uRoIcH+71i0PjH5rWP3ed1TTo0SbR/ycGdpCje+iNZm+o6VJO4b8Hbl3As+dUt5gcVrR92EiV
E7smHqb/PZrNmZW/E/u49VAYOfonFSDZPESFgG014ngXI4H+nFIbm4UIfxq6Kyj03LXRet2Hbuvv
LXy8v4ixVmM6kWOq5+i1XWZjBv7oCz2a8sOl+TjT/HqzHRrrluVV2CO03V3E0wbyOaiDfcbVeklb
1h6lrqvUgz8ZNrko/W5ZuhJLirX0CcqJwxr5Ro1hxPVUeyDA88xwD+0XOkdmL+a1V2cRAZdPqQT5
QP4Woxx1uvwgiL0H8n6HTZgQO7b8Gi6j6u1yqqsusiJ60CWNH7NaQTLUbghyVXrJWvlrObNYX9lA
o1/KaV9vtWDuH/870mLVVycbd102MYTA0vHxTM2fBf3AW9CHH1Pbxiu+dxVSPI7oPXMbV0eRek4b
xn9/GvX8aflQ3l+7PL+8YnltHkGpTkbnb0PrYm+5c7LRvdT8MGKTHmIKZXYo7KdF2RAPFuLP6X0w
wNLrRH9vl8KpIuJ1K5hGpIk7q4woQLmqwel702OnEfjoOFFxWF7aNl1F07xL+E4RWOjLPjxFU5mc
HAn+ItXYDU1sAN76ttDWGV7hKxAP7nsZXJlQND9W1DQfo8ECrPT6U6+CwkszORAgGpEKPL94LcDL
rA/Tp7Ce+rNb5cT5CCd7rwv9qKE7tkRb3Uozbt4ZUTmpp72lkRG8uLRDlmeDHhSvO3Vvti7r93RI
5jOSl/5hIgv8bTavAS2IbTErdbbdOzfdZQUlTs79gfnw1sRR+ga8RttBddJ2y+nYxm/LC1pPSaos
xyGTh/98+YeGapgR2SsYW+/+jC5+s8Ctg63nhsgFdd0/a2OJLIW8le/I857GOWpf87BojmOLjLIE
XvqNtgCASxB+elgQ946G25JMv+rdCulGxWiW2uHLgG5/ILaUsbA61ZL2lSiV9pa3Y3ftyJSEeMnz
od9M0Bqq7DzRX33TM5pkSHdpvAaXSk1/u1lqhyOuWyrikqmXRK1x6PKo29cAyc6mne3SQvLeoMRb
L8vj2FEP1hqJiSbyIvZ27W1KLSBDukj+9ESESNH+5b1VJIC+fbWjkbShsGhXYyxAVbX0N9LO87fe
EeEnY5UuqNsXgITinGeUavdzLcDz4MMRL7vxTatKWvlU/08inBx2Glp9zhNfO/DHWnuSAOzLNFOM
VWNwWmqLtKjjp4DGy3KGgwz3V9s7J/JL0Y1QpA8Sr4JdTPWtcWp9z5Xv7oaZFaxk37ijHHN2jdu7
B2ma+XUsYF6lg6a/58b4u4PI8U9MpAub978TmpYHGCRhOoRvg9kjsq+4+Ug+51PtjERl5CmJzAX3
otnsxF/vaxTmvOmTSjtTBVDLdqJ+7liOzznpWevaMOrvTNcPAxEg7xEGtD19VBjRUC6QpAZs7rks
dNKClUAoci1kObLkJtqm4RfDeZKxeDyLKGZUZpEj1mAAQcwYv+JjVKFUZvgHLiu89aghjcR4Cywa
nlaFpQS86fhgtkz4IuYaLXqxDk7Micl+A3uEU1oB49pH5HYgqatFu0GwbefDd8PUM+5tVWvpFj2u
yka2s5Qdy3PV9O56EB3Cwkq3unDj2zCK+WDiPSV6mCHy8lxdVb/KKEXnl+OH7xmkhBvoGzpDL87h
jCpJm9Lsd3n5ubiKOtmGB3fQ9lqo432qMyUHkyoxhyKmA+RWrNoyPVWVPV0JItKYTnnVEWwPhrsu
ey97AQk9roytA0n+ywAaVDTl+FjEnhItU5wllWvuFkUwHLgN2Br/zbZV9oLDdDcAXF80+XPmJNqz
XcnujLTkVisozvLQmTXe8dS/jmCn3rmALjnD4Z/cZcsaBWmJzdZ0TqGlgSLJveysZRORL0PhPUiE
USqLVNyMMC5wWcLOqxL9xhBZvyUJqiNEvXjwvOpX8rJUqNTPZFZf0ttcBvNWZonxkRuQGP3EFSRk
te2uHUNmH1g1px3hkKGODKd0z2QUowDKcqKT40gpBvekI1ZnLiXmIW2tNUfE2m/UIMgVp3K6Ji01
XzC6zt7ES/EUJxL0YcCtdShkeiSrvrgGpfEZ9pH/0BuJ8778B+gPnXd2Yv4DIzj3wShH8zFUFKEg
zn4b9LBWTm+0j27S0mNtwm09B/YZSLPYMDfLVrbnvXVOPF6Idu5fW+2lhlb5FlP5HYso789pYD4b
pVuf+HVwwMBI6tc1qop1tkR3MxldUY0Oz5X8zgwf3tUYaMel/jGBdbQWyuRIckNKyD9bO2lowt9w
d3Iw0IY6otnpgX+Laqpz6ZKUGBcIhuZeZXEbAwhKFI5rfYyqr64EpOD3MntM1Z00SPRLmSGzeK6i
VOlP0n7AzYW20hrK7ySyjbPVkPdBEGO47wcb6mbhvCXU0vuiIZVsOYrogeBmcKpdj6ttF+J6+YWg
peiGlTebIfRN8e+POo3VokbgR5W4rG8A8xJIX0b31BdBeNSkLsGFTckrRLgwOVr5LZPz9JhqaY6q
YgTbPItfDnrii4lEcj971o3gzGzvoh9+QEajvxV29Teoku6vJZlQWY3xM+eMLwlmL58T+Ix7h2qk
IVJrx3e6fBYFimtB+vYfOa+LwrD/jBqyNhlMLgJb9OgJhK0CHvNGgC/9rv8CiSq/iRQMtnIehoPs
FHq59/NjZMDFdMos/+5MKMpqIFDE5hY15i+GzNMtM3ui1sDREAbjTZ8hKsmiGbRXaSGmtKf5HX1t
c44bHeG9aiGUNbUzt6ru4kFKI83LYi/ooLl0sA1uowGc8YrImTdXH/b02cRVSM+9lBPIBgxI0U+V
ol4txHMrO+Mlr7pog93P3HdqNCX79mqyeN1MFyV4ltnP3DbDFdbH4rjs3lONXiVmssSk4O0N/ESJ
NSTYQmhkKndWhgQDFwAsrJywaeC487sWDAEZg7V4zwOUhVrxzXuOVtieSScxUIH3Oh7r0rPim26p
rpZ8tueUZdWo/WM60iioIgrJ3KXFmsoVfXHFLbTTT/ZxwSnxy3dPpNYZYQD1sJoT5g1ByzFiClJE
greKLtul9kmyBvqwNoVzXjoCHsQzmo31tRzr9lbOLGv2LIc11To1/eix+tJ9AB9hTTRzylns88xH
6jrqnrqV+vf3q+arriEGvHmBXT7rpfFSaJ54jofkZsuG1ZfQiG3URTgZUuevGLPgqXZz6+b7/gUf
5FeQqaq4wsTF9uMrqWgLJIllPHXM+R8qiZgkQ1qEk49tZxmRVgKR14OtqzalcCRwZefaqUmfu6E2
HtvORXvEp/qGpA7MvWuaP13q0K6s819LpxBs5bMeNmRvkPL06Ne+seujLDxlKbLrYUqbXedP4ZMp
Ae6PPclEFRC1rYzH7JW6gsZkgAdyOaWlxq9qQI2xAfktOzlp8Nr/ToU6Nesmg7JjertubjVA8z5R
sZj8NsvFFNElpr3qgcNq9cP9Tdcl9d5cTNpuMeo0M761gMjHxbtTcy8pgwIKvUr1KlWOi9MLoqM1
q8NZop4UuOIZJZRkSKpTqdnxI63hS22U/r+dIiieZKvL47IVM8shOTckuJWEJTxpVfzGG6u9k34j
j71PLl5l4SsKOhIn3bT/oduFTWQW9UtbNuLazunZpAotV70kk6yxRX6kDVy/BNRSR1lDhxQky0uU
09eKPoEDcSrKYK0n0/5+TkYYwhiiqlalRaxP3CFHl8A8zG2dw9sBUmIcfW6yJu4rpBxlutEKzXyR
patdA0K0PKCiywbw/pBobAWd7MvWHDXYYmO47B/dYvS3mYfTcR7hKBC6lG4jbGFR18Ia6zzPQXFF
cy9xCJQ1osj9YjC4d6IICr9SEUqHb7XXOxgf+02YM8VnBaVz4BAF2qSNfQhTUa+XJSQo6DKkYVSe
GrWi6L1g/Y3zGxJPer1+haYptru9azb+emnWjw5DtYEk6kPvOeOT0xp/inBadXZjfTCxdfcxCu7t
vRPCnSOsQvfkN3OOYgFNMRlA5n6RvEfZ68QlvYbIYr1XJmkhue3ph+W0YRIDxk91dmRkv9ehtalF
dyqtMTrqlOkXyaI4IkLdlDX3g6gliMqMWCpcLnCUtJpZYM+o8/S49L+8CfUKtNDTcqarbpgL33jt
41IFpmgel/JneQBqe+zLsr4uZwTHtceZXREY+rTl7kmpFOtGQaNWiMci80cy4evqUDW6dqhr48UU
auCp5HtD3vDtcv2PxG8yhAIVgCo1m6liDeIz8+FnG8rakckEvjN1ujwgzzKJAwQYZ04EBnuSOd/y
VUqb6RKT/329f80Gj/+zbef3Hy6v6BjoO8xGrstZkLC5mDoSFaKZmayQOda6MSR2Y2BTVDOb7DZI
7E7+yJhCVv9efMsVWGBzYh475ygw/qd7QRYuRhKCOxKByc3Kcm8Vtm5wS8kWOTsl8EkEurflqaBv
uh3jKT569YrlB6aWCxROc7FbnlseUEc8mRhnodyWKfBP2Xr7DBjeWEkmmMDJ1jPeTIMotcy/kgmW
n7j8jhrGKbZsLvEhPWkzAwOeN0DjGOWAu73lAivKMkDrJ/Oy9LqVwkxOcX2y4AnjGKy+LU8Ct1UW
EtRX6TqqY//Yj2H3kXP/6CryEqLcvS3C/ywfTn7N8ICvUv/q1RZlpGG0G5iKL04PcJiaF0kgdJoC
2gzKa/DMx8y3531l10jmaWNDq1QPcd/9e9QATTsA5Mc46e9qXw7IxbkTL2Zpj8iO42wN71GTVXuX
dJGHqhjGy316qszyy5GsspsImFJZFIT3p6KUkNmZzdqmNSt5Vb8VVFz/KV9IRFbrP4my37TSi67L
88uDpukRO1Aq2FL3AYJEjCCEHnk09+V7mBTagUGl+NGKsd8Rno7MMB7Tr+WIuIrsfnR/TrLy0qh5
EHndPFsRXe6GYm+Lcyv6xIp8qAy93jPiEWgd+5025d3X/P84O7OmyJEsbf+Vsrwe9ci1a2y6L2In
gAhIEnK5kZGZpPZ916//HlH1dZMqFDEWZmUUBKRLcvdz5H78XXzbGaHQ/U2iFM2talr1KtRKeaWH
OcgFZ/imJjAsXhN6E4CBQbubPV1072dAOFtzHwvH2re1rt7W45fX7yDxxLdGtv3zhy7QbpEHwojI
B+KmvLJnfS2zMeOAZflazSv68JtZtOmtbqXVFm3uZo0bIMczg9BXFP4yzutV+ak3bHPhpJV+HXSW
dBNnhaC0gIlEH9VPQ9CqV6pfkiHGopKX6NR3VFD2KYV+B1TirjE43fJKz4FF8L1oLAr5UGjg07j2
leYfSczZZx3Au83pyZ80fSMy7ochcj+2Rb3BDk9ctyzV8o3S81Yo5Wd2AliF2GyQQtQDFqIyAQ+P
XzQ20NevPyJmyizrTDQvxvPaLgm/uYEWbmw7B7WuQA9FdhbT4rFxmdPC67qp26uGE57/fKTamDK+
boTl3IBgNy77gJmrV61PRfB14ff6WRtaeKQiXAEYB78xCEO1m6pXsZ8FhybCMpXKkYywn6HtHR2y
fIeb9uLPA7rXn0lcVGplhirxPH0nbHW40U03oJjLmYYZ8c6J+7bca2nUHnSUsot16VTh0tVBH+ZV
e4cGWHQL0PnO6iP1Vmu05ZsFLqeMwWa4Kzqc1jzfRkNlPIN6LfC+fpdYag9NAtSNMn7pca5e6bI9
Yr+yEf0T5y6bGMc3H+DQKo+WObITdftBT2T1ccj++ikdj5Q0uelujPQnJ1coL5imexDukCBMxI+s
Uo5xL8yP8riFi1P9GjaA86CmubsPE4CFiTMKRuaBtQWXUizDolXWTjRAIWmU0QBN9vWNiCSIFEYq
WOjFcNK02vjrZ4t1y0bP9GYp6tC6s2I2fLHk1KuOmubd62fofbZXMqUUbMHGz1K3Y02PeKQcpGDW
eWXSpR+1IYfSrMnuLpTsv75rW+nF4oBix2lQuaIkaH/1OIwWCQYGLByaoxtk11mrpc99bFq8L/3h
wbcG9GH6utlIQGWpQzTyEcArUIFcAb2qofcc2cZdGIegMcF6Y6JkBDqmQTmo7DrYAB9E36bJcEMC
XnJtj19ef3z9Mvgl6viDc4eobXtjV06DrjTf4ZqJclOmdtdOAl2Vjz25a28kxwRU8qqdIWGCEZYY
acs5mP7UKfFE+feXKlSlWx9htJuK0ybMJFGLHOXvkqxDeB44M4LfYvVn5jW89Gag1vbnggtqEO9Y
GZrY65Krwj9314+AQtb3YgmCzNi/QmhywYJAsJvTMPa7L/Gne/04bBJ2a+wy7Lp/7nP2JZKZivuM
+bVMLQsSod7J96+/MEalPC2vzKv/fNYZw51muTWVSozcABgpy7Qzi6OKMt3CD4SzBwFRLsMUS0X8
5dTPnsMJcxi3n3gZVXdGjJvt+HGBGzIsHxjhAKs3Km/TzyjwXilIBHyvdApGvWq5d6yhTOA+ibkC
/RN+L0vQQ7xCvQAEVIcujDWKi1jsbrd5Wlv7whjTvDUWKHF/fZDUnGxq9NazVrlY6sIKMzistGKs
kby243Bb1zh6DjEO73K2gK4GC1zNwzthjgdBaiIhw8PKvoQB+zMNP3lVpbxwwAjGM/YK0MGZsTYq
itAo52Q3OVu0NQ5f7SOnmyOH0FZehuYr4inuT0VY0Fay8osTs+uOOMmE5hQO9yqmxWtPYzvbcbqy
JYrsG2cwlF2FEuOe09lujziLtMNMtAOkbOTbwMHoga2YxeFHF92bDbs7r+zHt5m45/QagU+vlL8W
qsKpdli92AHemUjkeAsNoXjwdMpLHOVP2AFYX2XfoSLGSfAn36qUVeLY3h3VM1ASLF5vTBT09hCu
lZ3Z3Cap5FxLAZDAvs+0m9fvWIarNy6mQdvX7/7zmf/7Z26oG3uKmfjgdslVQwVrpwdGd+g7Ezub
QcSPHifcgAGc8Afi6xyUdKhADojLuGEnvrPp7RaK1KXHXDWOAXy8FZiy5qgGHIirJmwWgsbeUy93
d8iLWHhIIxLfe7Z3zCEc9zqMeKusuj2lLgSGTdapLeAW5r8MWwimUZXZ7kc5Z+qizhD/ee7HrqeV
fOn+wx///a///e8f3f+4L+ldGvVsM8t//S8//8CmA1QzW+rff/zXrY9rV5n+ql7/2b//bPJX25f0
8By/lCf/6FMa89/0T8a7+XezXP2vu1s9V8+//YApq1/19/VL0X98Keuoer0FnmP8y//rL/94eW3l
U5+9/PMDHNqkGltz/TT58Nevrn7+84Omv/bTn900Nv/X78ZH/OcH3oXJ8/TPX5Dc++cHcFH/MIVt
6LJiIEKC2siHP9qX8Tem+g/dFJqty7ohdEXVtA9/JOibe//8oPMrg38pq5zJqELh4mVaj78R+j80
gQOGrYG1NFW09z78/4f+bfD+M5h/JHV8R8W1KnmKD39kfw7x+EwUFzWTd4fQBJ//eP7oI+HNJf4L
2W5sRizbvcuLkupFoUmbFODb4k0f/HW1t61zl++2Lv/eOmc2TtFVknvHqSTv4qRWV2Yhg38Jimhz
+hIzD6DSqW8fALnSLnYaYR2hpWBXW7OHQ40p251u3Xj/AVTr99YpKYWGntnaMXOEjc2rf5uqwc5z
jF+uJq4uu4b5+zW8uC4zU+70I27BvxyjfHQkY101ytOAbv3pS8x10vh4b0bZCgrDzzVFg3vtQnXs
bzgkX51ueq6HxqF/0/RQqG2oB6p2lGT5k+4gdgNK4cH1ks/CcfanrzF3++Pnb67BUbgdmI2kHTs1
iwWqJag0jaqndn7mIWbmqar+foEidA3BIbHGlrKHAMnJsxPou6FRflz2AMrv7SNLmZVOR/+noQtM
KOWQRcLV6kyUzXXPJIYhvUuZobfqsS2pPQWl9ZRELHZO3/o4099JEOokhE1J6a1ORMpR740fnog2
cSldqTVFwAANpc6+yqp2e/pSM8+hTEK5EoVpolisYOraFpgP5WgsKcqZPDEzxMokkuHkub3veDQu
VcqCdY+2hFWd7ocOKcHT9z93iUkgy0bNSVcVKEe7VXae639ic7P0sDY73fxc90yCOOvTIkooPdy5
Q9UuPF1V9uiin8t0c61P4lhXIwNvcim6kyIdS5yYYqeex3p+4c2Pl30TwjqyDY3ZFN6dW2Oigawa
EsUIP1zY+iR+cWBOdLOI3LuEA1lz3Q5Q4NZ5q4tqdbrvZ7Kcovx++yPmOeqkKj86IuDA2d1bOW8w
nNz0rR3GF15kEsd1Gg+5oXv5sazxcK67DcYZGzyFEI+wOSg7/STjZHwnnpVJPLvYVKRBlVlHPxn2
dlgEi0LtN66r7huj33SeuD59nZn5JCbBzNqqylO2EkefM9pHDeiHDwnv8XTjM5EmJsFcoxqsSzH8
D9mIytFXqvjatOjFhUFYnZux6txFJuGcc4xp6zGUgEreaEmxKmL7AKkzW5iJvC7q20brvyXxVx2i
vhOEq3SAodi9GAEvD69dhCgvy0iG4+7YGZ9UaSu0vZr1C36oaw99LtQrcelKHk08iwPnmv9x7vss
IcARdJ8M82OrnFlfiHH+vDPkYpI4bMhmQHSc9NjCy0d+70ujROt8kLZs2IaVU+h7rbZXrlvirZUm
2LAkvnYmMOf6cPz8TdirbYf+gF2aRzeNzaXZA/8afK+81sGCnImauYk2fv72Ek7eeE7fWUcIlVeJ
2z6DC/t0eprNNT1JK2qL9nzG6cGxxiBnq5d4kgGCDc6My1zfTHJK2qsKJd5OOaKBf2tgBivS/slV
nPVlNz/JJolh2spAjepomB6V16Gt7M/Yt+WXvazFJI9YbRTlRY6wVxuDAPLrO0U4l3WMPEkdKHAl
uRz15jG3FAsxfa978gJJX4f5EP68qHPkSQLBhT5z1AKxfQTT4IE1ftD1P2Uqc9bN6QvMDK48SR6y
2bhFLjnJkeJHv4xDpVpFOe5OOWCyy2JLnoR1m/qU+ZRBOcL54AS6uGra9gYk8/3pJ5h55cmT0G0w
ufZcipDHRKnw0+qfbUvah222NyzjzBPMxJc8fv4mdCMqFAkmeBy1ykq8QNIaapnctmdanxuCSfTG
CM4BqaL1Ri52dhrsgIc9SNTgTvfP3M1PwtepmZz4EiDRlpUYPGOt1toLzYf4d7r9uf6fxO+I0Y5d
4MfHoNSdaz3zk6UDznypG75/12aIbJy+zlw3TQNZE42ey5x3a2X2OVDNFUTBa7OJbk83/343yfYk
mEWCtqgXFfaxUIX0Deai+JXEanjRzhDBit9nUKw4rLdV3i9WmO/xzP2WKd6Z8X2/X3BW+73pUcRC
i9zYOhZFjxUuTi+sAILmsxBNvb6sbyYRjOBibSWDah2xPcFt2K4RDr0SrGarzWUXGJ/tTYDp4IBi
uLM6G2cPeFCEm7nXGLvLGp9EbxHpPSc/gXV02iOUYqCrCYafl7U9id1E1SzVMUvjmEV6tvCSouHG
7S+XNT6JXC3MQtWv4PEjSoDPvFqNfPoiuHBQJ3GLR5zXt3IjjlGUWbeSN2yS0vXPJOW5STkJVrUR
maQ4vnI0WpT+InQbl5kK+L60u2R5Ue9Yk4BNvE4xG+EYR8TAKgBk8DAjo0zuTrc+8wDWJGADt9bw
PKZ1Fe9zI+ZsoQKlDsfrTLp5P2vK1iRqYTsHbRRQrsizCjMW65Cm3g1mEUtNBRlw+hlmUpo1CdsG
DQ8E+XKWheDwjI0zVNYPJ83McyMw10fj52+i1oJ72qmxHh1Lt8A+oGyVDSZ28IIbzbhoeSJbk9iV
3d62EfIHCmuq14HaxZwqWrBm61+XddEkfkUeWsIGwXh0EzNA+RkVS2gOzZkpqoyx9PcdDTqvv/eQ
YzsehFMzOuaIE6kYVrDpslR9LTQk+YKgBYh/ZWDUzf9k/ZDWV00ig4u6kjlSqyR4JZ20apHFNjGG
cX3/Ki7PlZnGefbenU2iH9+QkYinRcdQxSgOD5xQPta4uWW6g0T1sD7dvXMzZJIGkBjQTYgeEXiq
UWB2D1udg4Uz79SZxs1JAhAWTuIuRr9Hs8qvI9XiEAk3xHg4E6Ez0WNOMkA8xFCMzB7vU9V7rIdS
4D5mBKvTHTPX+CT8Qws0MCoLHEFqCbxaVeu3JmJylwW+OQn8MgKZr6qWc3S6DH0P7NR2ZoyfzOl7
n5k65iTszdoQvfB98A4IPOIhniXLorG/2d5QLOus8NephZTI6WuNnf3ONDWn8e8ZsoIUP4ubxogA
8Fv6um9brLojuKyWFAZUhDJk40vXPPN0cyMzyQhtJhoNbIeFEHTe3jjhoD3apZ68nH6eudYnCcHG
wzWK9Dhks2L3C8mpPslBeebO5+JhEtK1K+tmUlJgkNvKuE5Dvb82rTw+uC3YgNO3L8b7fG88JgHt
NXUYQqcLj1ngrXFAfKyi/KfktBuSVm18Ljj4TId0AzM4dahs1pd123gi+fZNM5StwAOkdo46GSVb
WbETQ4/S4sxbn36wsaF3nssY59+bV5msD22tOn14VOpWOSDfJl/XClXZlGPKlWRSMgv60lgnkbsJ
k744k8FmFgHGJAvY6KpkGIEE4MUlf5Vp+SYJ2y+uh4YJ5dQzITQz5YxJMpCEFWJpU4fH3s0grlcA
ehvMYM5MurnWx8n4tuM8rQzUVDKPQ2nFX1GJ5WBKp3TWnhmYufbHz9+0XziAF1FcgyWLo7hVhzvV
Lg6nx3yu6Umkh3ku53KH05lrRava0146p/x8WdOTMI8lL3dbUQ5HLcqlRe0ry7rG5e1046+lq/cm
6yTQvUHqNBGXAdHwxMoBXuzdQBbpnLsqzJCglq+j+sfZsuxcN01CHnCagMLkOIcBAMfCKqFnpDki
rKcfZqZ1fRLZndk1sLiS7ihkoHQtdON1bGbumdk5E9b6JKz9YUhQhguCI29Z/c4W4bAYIGNQf282
mKg8JFFkbJoid7Bz0tszSXLm/ahPotpylRKYiuEjr8chsyKBdg8W5McMVaChV88Exky1HETG75GR
QczJXbB4xxoFkRtFr9t7HSXd73Uj4nUOibbP2oPjGdvxDVOo6a3wpe1FgzY9oxTy6PZT9tKhc/Pb
ru44IjN+XdC0bGuTEaNAC5w2tcrDuMxAbwwjHRHil3269XfnA61PhmYgJtvG18sDhNrVIFDBzQcA
l/qwMNPkxu7DaNngf5JTxD19wXenNxecDBJmJWEAiA7tbCB5iy5D7d2qwnNHCnOPM0m+ml4O1N4w
c8j7HZrpkAKilR1CdkP8QNyimLco+jOr4bHJv+UcHmR8wDd5OLC8qtCFjzgMQqdZ/WwyOr15URmF
1iepuLZRmK0qWkeRy104yGAxKp27OT0I49x5794n2dhG2wm5yy45eJWq/9TKqP6JJU9/i2vN8EOY
CetHVcq+lDmMnDMTbW7cJym6tmsPH2glOWitpbBUcdMqW7sJmoJnkszMBZTJxMrUAcswrS0OZjIE
5iJNE6W+NVo0FL+c7rSZC2iTtD9YpdyruZocqtK7Jiiw1JCPFzU9hUIB8C4bHUr5odDM5hdUzARu
lo+W0GXNT1KIgvRqJIEJODRZOCB3W3TJLwEy7eNlzU9yiBhqh61Vm2IS26RPUuYYC3iyyplq7sxc
VSfjqsZ5aXvCjQHCKxsfNYm+y29dah5WoWw9B1EfqzpTW5m71CR7DHlkZryiarLHNyAIT4F9R7Za
OMM9GqjLBAzr6Q6bSR3qJHUMHAtIUch1SEtdWW5801vgzXlZpE0hUV0iw49v/frA6UmOG5gMG7w4
976Yu/VJ5ggM00XewakOoILNH4ERdXd9IQ62ln66rG8meWJ0otAVVIsPPtUMALfYcQrp1kB27bL2
J1GMo63rWw7CE5DX0VdqywYPYRkLPQ/TxNOXGGfmO9l1RH6+fTM4caMqZQF9t/McFZZLbcGeYc21
0IxMWhdWkXmXDbUymUi9quNY6LbZQS/SX7pefu1ilG9OP8XMSCuTNxAmP71lBjgHQU/c9GX56ObZ
zneCM7E2k02nuBwr1tH2GWKab9DPaIqtrhdnMsZc/0+mEJbNgxKVIQk6kEzUy5svrmSB8m/jhYnk
y2XdM5lHHsKAeaL4+aFHW8U3QoQ38ttCWOe2Ae/vaWR7CsPBrnjwJBXF8qp0kQ4ej1hTp31qy3SJ
agdYCYzrtC5/gTi0TBSYuaefa2ZcpgAdUwebb+HSBy3OdXsUr238mFBZGC7sOHmSQWI0V4OWAuUh
jOUD0nsPtqE9ZFJ7Jr5n7l+eDD7KPfGAfG4BOcte1wYuHGny83TXzESEPBlyUwIkq5dpfsAO07op
EZXeQ8rzblUVLsbpS8y8gcTkVYrZd+74eYxMvZm7K4il6jK09XQVqhkWY5pXvyCj1e6DVkZn5PQl
x6bfyVZTjFERNBYijmVxUOJO2J9lD1gw9ZAql5PbyFNa8ZSmhSJF615XzVTanL7qTF+KSY6sFRPV
E9R1Dg6amEEFeTIWuwIx+dPNz8wCMX7+ZnEOkKhRPSnLD4L9bnZVoZ6XVIsKYbHMOpMf5y4xmQ2K
IRJ9BK0d3NSIH2TFQ1djwNL6sgeYZN/ASlqnsIb8EASusNe5hTzdtk5Zzp7Zvswkydd65psekvHF
yEpEEg4KnkRRF29FKWMx5Vokydj/etlTTIIxl5S4tkIlR8JYGm1QUu1gY6xw2StkijYyIG5Gqk2e
V3sHbzu3XEPmT88M78wEneKMWotCQoXS0aEJ0r3cKR+VJN9GpvTtop6ZooyGRuoHperzQ9QHUFBl
FvxqVJ6Dis7MzSnASDb02suTLj/AMMRd2NWvTCk9s5mY65hp5DpV3DiNk7Pv9ZSVYwLbsMaDO9S6
5O1lnTOJXiWKNBkEXH7ABjPvt51rJTCrYqsq1qcvMPcMk+gyTGzjZRWBdCoChwxraFx1+kUhNc5F
4WtNsTPQydIYSTVWB/Jw6zc2bublRTFlTYEzYWeAwa7t/CCxeUZ33UFwygz6h9M98/7MsabYmaKt
O0XFSePgq50Ppb/ylkFqnpk6c42PuehNznFqj9JjSFHDTtJwGfc2nrXS2ZT5/qBa9mRienqHrJbr
omYBDeprlJS8laHeqT+qdkg+ne4e+92XJQyu358gsTNVlNmY0CL3JvXjZClX1jcph/qjtujRdyvD
Se8j+bL3mGVPJmoJ9VAtGzTgQ2d0LXG/pV7z/fSjzA2G8vujuKlnNSXkmQNE2RUichuc7S9aG1v2
JO27yPMWqY63fZ776lKDArfEZrk/xB0qu5fd/eTtm5sW1eouyw6akFBf6LZFMZx5rby/BoOm93vH
4CAAkVOmz7uB6qEQbYbjmhltOUvEMUtR6mWAE8DCzOviTH+9/y62ptAaTcc1KYyIC4jcFPuYQVXf
6gsXL8C8qs7kvLnHGtd/b4IvKkJsDSRWrxB2N0LDX9QK/AcEUpZR1IiFEMmVJbVfTg/PTCxOgTbU
+jTfc2KqvIX5U3PbYAEaaVjphnymy2ZmrzUJdmybnF4O2R156Ilv8N18QWL93NZ3rvFJlCsBeo5K
WKcHTFohrTVKjp4PBrSX9c0kpgcZl1RczzAcdjokkoJdlgTfy6i5qJZo/Q1hw7rFDrsmOsSNX96w
cjeWJqrxZ/bWcwM7De3M6dpSjlLWLfqqxNg009N7KUnOJKW5SJiE9YCOZaBZY/NluqmNCDcmGfsE
SyzrILysg6YombxFa60Os/SglD4a6dVN3OVnKj8zE2eKkFFT2ZRan8SXVmW4UxD9sZy03ZyeN3ON
TwK4LLB2i1U5OaQiKdZmNrjAvkr/soQ6Rci4gcgyPaTu1lnJLxYBkNgvApAA7JvEaowIedR1fXZA
AU9sZEcdloqVnau2zczIKSDGl1rDrrrxYKHGuSpyx5JndoNtz+Ml3U5Z/Pe8OcC4QvVikPYFxzHH
XnfELi6UYHlZ65MlUZ9Cx8Ax1KKSUMW3weDUO0lJLyK/yWLKBIi9HgPpcECSQuuaZRrgpBBgHrEw
mZ5wr8r16Yd4fwjElA0AIV7gwcBlRFs8ZYP+uRTDqsvPlijm2p9kzN41S2EioLEvww4PSF3CFbwE
AIho6xnkw/vrOjEtSpVF7ykC9dW9HFkbq0nTZa8UXyJVGpaYH34KA63Btpjhd9L+zMjPPdQkk1qV
iHLA4+Ye59yrXCkfexTuV5E+NGdG5f18gbPq7xPXArvP6tcx9lUpq9sqGsSjrqrmmSz6/u3/jR2Q
ZwJZEE829sHQWLgT9eEmS5roUxNH53aa7z/A3ygC6jDkquxF5j7VdVd/akTntXdGGIv46ZJ5K09X
16ksV04S28M+FwM6Q1HhOT8QUmHNWuDke66UM9NT0/dNoOUidH1P7Mt0+Mk6D7RI0/aLJkt/XPQY
07eOlKd9H2uFsifk1sFQ71Gr2qZpdGY9PDcMkwQoyZKSSIj77rXW+ZJL6YMo04tWE7I9yX4Cn1dQ
mbK+Z4uPNE5VbAcr75auYV+EyMaxZhyUN6telAaALuadvseLjhKmaffYyWJM/oQLsXUmecwM8HRT
WCm6j0NojWKx3of72ki8a0MqrF3vhM6ZjpoZA3MyBqqExKERBch+oqG4J1GBMJXt4aJUJNuTrSDS
NAJh3VDf56Vq3StlFd35qL8hD14U96fn6MwDTLeEnMbUTTrk+h6/DXvFcXd+zAcTn/PTzb+/uZHt
Sa6TxRBWQZsYe9VqG/NhpB9iSSDJ+7RyQvtnYRqFe5uoWTEKXYAxPX3VmYea7hQxVUoiP3eGPeLT
bA1tZFkzBy/E062/gof+XplHEez3uasWTYGTHZrqaoBbBKqqeyvxvzthsW9UA0ksx6qWSf/sRqNu
OgxtX8KslwrLcxIJhA9dB2R9ucapYNHRCH4dW8cKYC1XT5Vhf/Zc59lpo3Dhxmq6h2mK41aOKQ2r
HJQhIXqcGZq5TppMXa8vg5y6ibEvOyducQZCqPNKQzAiXZ3up7kLTJKIUbq4QoSmwBozSzHu0Ot6
E1iKe1GlVp7uNOu6F65fwwHPHDx9l0rqZ/5CQ8/6++nbn8keU0JHITe9gWWBtu/iJFimTZlcB32F
hbSG8cvpS8z10GT9JLy894Yq1vZK5Ajqbq2BCxpFrMtaV36fpj26pTJnQ+o+GbokWQB3tpcuIJ/H
082jkPRafXwvEiZrpSErMSJTfGwcC6/cDpjSb3iP/mBA1nKoWRsm1i9Zbq5SG8UsTHTiBQa/T1Gq
fkHX694Owy+lqX/3hPNVKjC1Nrx8PyTGle/Y0VJPzKPdVPJBs62bQg6wdK6FCzmrFfgkIzgt+187
u02XViteAtNwd3g7VxRn0BOgALgW+GUXyGeGZbZKk+RL2vUPhmCRncvak5mhKp463W0bGctYk8gU
1lPtOfdJkbkLxckek9LeFlEKkLp8FF56L7sWfAHaMVVzmzkykrZYuor6HmTKs6Sb2TLWzedY7peh
nO0t07+mArytEm2XlwXacNq+NtH+sOV6U/jVrkiddY6XWahnW9NAfB1JZTQ6rzUN36bY8FFe4L49
fRg2amvri7oQ5sKVs2SRa8NN65srZTQcUMJjXRt7Pw+uQiAAoaIfnbzHMdFOtn6o3tSRjvAOasKG
tXZ0PNlb98ozij2uMvi7yleD1z65nbaIipp9GkYUkvbYNcZz7JQHSkWHVsvuCtwAloOLD0no7nyM
epe2H/+wI1wL6N4gEdFay61HwFJUk5QwWOuo2Jdxd7SJnqXrK1+1oFj15bDpQu3aarSvmRwudatF
jr/5kofmbWXp5qJ15WIpO0OzSuPseezpJmjvfLVkPxH5n0otfZCjYg1eakcZc224GHqWbbirdcvZ
pGl+jGX5EBT9TxS+br0QaeGmUH7i9Xil6iOxD0/yPL8Ohb/JsTEF6bMMxfDT8t1N6krqMuPD2JGu
xYCOqRMhaVo3HijYsFthPvmACqy8GQZxwKz1kWWQsdBt8TP3WgXbHOVrY3rxUTarGyHK5sZQlUfZ
DqS1MM2ShnoJ2T0D/K6v3ueJf4fFZbxSXEXfNbEirb22aRAbFv4qjJXsDjthbUHJAkBpkZnoOLLB
xQugrT6haXcVF0nx0StTFx/R/qi13R1C79E+qpJwCxLu1QrRYYyTr5ZvGltpMPxloknoaffRQo6D
b3pUWRvOVVZJV226WlkZIn5wYesvMDdHrjFTf9pxsLZ7+S4wnI+Rk75oUh0j0NxiVirKTcgbIhmK
LZwWXMV7SV3ULtayQ5si5y9jCZvK12rT7CjYLm1D8peaLSXflCF69AotXAjb2faS+VRV1WeKedrW
DOItTBl3YZvhI/5LTyVmoy3lsgWSyR+Dwi1WQ2FXS+btTa0o33qrua7McLSSWQoMxkJsHNa+JHdL
5Cp3DoqRiyz0t3mc5KsICvayN8KbuNJjrAwkHZta0a10K/OOpSc+Yrj+Hcp5tqiNao+6JsqjgRuj
ZGvsubcvkeHF+UJpZW4zbvqlL2MbGSR3clUdlCFQVp2Z/cxkf/QkcRC4VJFOKf1jWINo9as2pFms
4c1ecfY5ssWroET42srCrczZH2f53/scMQNFt/pljzv6oit75SomUy6Uof01TrzG6h68pvnouO0+
rbGjZcH5KcRcagW8byfl5i+cH3GqCuQFxHBtoVvKvijNLzpOuF1sP5lYwAVO+iil4Zpj0hWpI0JK
BW8hrEtuM+xyDCKxMoW1KJLmJ3/+4uuQ4uXczTbIwBafbSyLF+y240ViVqQK5Ecw2q05TfGus6qz
1nqKVm5bIjXQ+Dn29fE3I/ZChPuzbepa+UKVjE0hqZu2LFeq6ZAtsNJt453kYsvnFNHCLdNuM/RF
vcgkN8brV/bGInu4Kwb9thW9skCRP9h7KPotK7Pe2xXOurm1xTp0WWRJict4tpKG5D4Z0m9m3D8o
foHXMTpRSteKZDEYlrLMOVkB0mzA/6ycXWLFX2rH25lm9ZHSS7RgS75UNfxMQn/Qd7aSv6C6Oiya
Crdid0z5Zrtv4u7GjWtkZtxuYblNdYvL9I3lJfkRHelrtXBXBtLNUmKbS8UWt06novKsaPUiCeVn
RR2+Ibq8jKPWX+j43xDB4otDo1sWkiE+ip2CxbunrQyrOVYGvthea99jqIRIcI6ijIz5ceRhmliv
3Sj/6EfhfRoF9jYuTQtvLexOY9/iLDzaFaheRwYC6qJZ4B0HNRgVOYR9GuwwwmdTBasEhVJZRGqt
r6Rs+MlOOIZZ0O2tFFXmwCD+ERbghBoLoiKRlFVteNVV2Bfux9hBilSPeSdgr449sbMWTX9l+XJx
Z5TqqjR67aMGfaEQXbTGCS74XDshkSOS0bKBiWWqB9c2HyMWw2qM+XKJAtRaRTZkGUS5gI6l/2gl
OVh4ZWhuIABBRNWrJ7/nbEfOO3sFPRtpCyP2F9h3fpHzGrd3jzzWhxmG3liL8YoMXxSJ4zNdFv1O
40zlKlI7Y4kRwxomAtQcWYrXmFeKVVko6qqXnHTbDz3O7PCDOM5WrlkgEHoURBX1Fsf4lV6XxrIX
2jUevDmn6/b3MDaviLy9RM0gbEzjh1x3GidSaAHHVeNtRdakO2A60YHz4PxzY2CR5WLOvAZnyGwN
ZGkRFnL26MgGPDHDhDRkY2iwCJMMxSKE5YdqZYQZLrQy6HVVcaSVkYJN7WO2FU2okbNi3afYT/Ph
GmXcMl7imusei3ZoNllVdVciUMtkGYVx88TRcYAwkSUi0kScUozV4cW1dpA/epbJClTSjJXqK9US
WdB0XUtBvNdRxv+Mw0ewgdk4IOZbSjtXCyRjEaoxaS3NQtiybadpL4HjGovBTHQsMcz+ChxUeO8E
ZX0f24pI1rXqJg/aaDnHER7OhFGDwr0k8gqMuwg+G5kxqgSaUX/V+9DaVrIH9GllexhS8/r0/fsu
7baValY77f9xdCbbkSJLEP0izmEIpi2Qc2oeqqQNR6pSEQwBBDN8fd/szVv0q66WSDLC3dzcbr3C
G7BmaOeFKD0uJMFSxyq796wu6otbFQBsWjv9MZyp+cnTdgX3AYXzftPL2EQSAFUC+3dzki7X2ArK
BlRWZGl/OMxEql2JZCl2fVgMUW9Mw07mHiTEtgZbT8V6Bm1c7PwNEEtZWCxH034cYBzUX0R9Gw8z
TPj7sK2Ke5MsOUZI5raTvvWcbgKEZSadD1EF9iONnBubcEKinG/bU7XaxJzAFq5eZ+rT2GIcf1He
bL8zGlySriG22Q2cbeelGyGHXMPXVRf59xjKPq6m/Mua2qcua75ISuFzl7lBou9Axbas8B/Gec/m
kHNgtfIlEEJGSLXVr8Bm1mhuQOnaoCshfU4yiwhAsB7mNqgPkAXKW+g0woxYvTjr0+zF8fUcwzqV
OPfsmu0A8nnJUoekkuRG+FBkTZ441UpNvBCiDJxWnAxLqmiSq/2eV4N3rQG0xnanf5yNFUy4XI+d
cG0Ofx/ccfvttUt4CfRsxxTzK1X64v1bR1NFGeUYiIMZ1wDMLFhvKS9d7eDgDQzzzlmhbLQ61/sh
7at34p+6M+nR9aUNHZvmXD8YNvHBjVjHk1JA2nQ6h3PiZCnAaKmaczWZ1T+C/jVkcpC6mqz3qNT5
iZ8L2Os6qXfWLcPH6gYT4mAUcZ1n6uD5jnPn6XL6VVmDle1y7JPc9rcRwWSn4Pp47+MtyD2oz1kR
uX3NFROkedKDcog1qM6orPoxdnTIMWuPw2fftQWIq3IhKVCqJPMb9VmG/p+g95d4bmBw6ADyursJ
cfLW5WFdV/dV8H6doMgXe2E11cGZvacWKKJJFjXEGTt7BxnBpZSV37yR8yWwXUKbS+O2i5GSiOp3
iSARh+cklTgQCC2OpdNbR0cA1KnSLj/3tWsnYeM6Mbg3RtK40WLPXOpLhT+Yjqu8pTBpP1mH6hZv
2C3QmYUflzkBWX0OENZ2qNOXJfCOtpq+hW0OByvtHtceTbQEsrhrzfGVwmv6tRaFG1WB7+8Hv7of
QUQdW7gYiauqejfpKTsFxN6XkngFiNOcO1Dra+iyX6p2v82ih/1FtHqUtcEHv6JxPxEzA8V3eab/
7SNpmlXUk+XUCLu8J32uO7DeNP8M42Sw/is+p43rnnD4+TVYdJt45ELuEUmqxJHL/GxtqZNAtBER
3IEMipH0o60dnEj13hT3NfyaJehQf7j3m2vQrpxfipDv+9QclgNp9Z9pXekIDmkZDwp4oXSt25Ir
MOCYwrCJIRXaZ7ezZTKS4f3jk5N22HJq6qWgNNOdGvY1M8wj5Jlirxqwub0K3b1Y4KqG0hZQgNg7
TVf72/CaOfbJHL5WeZcni/Rcnkz5My7cI9qGkrrxzfXt8QXMp6THIP18LsvqNKtpTkTr/iZXvuPb
ZpkhUAFawjrh/+mvVpFWRzur3rK0MQjdtibfP7jT5n4PtPXXFo7pE0txGSV+6e1tVpVObl4DJTKk
3FHF/ZjqNiYKsy0ZG2DUcHv/FEZrwQfwhoQkIOh2S/+7FjO0lMK6n3gXLooRWYRpq9wL6Aq8SX4X
ze721a6BleDJnXlP83zv0UAn3jxMF5sByFPldn7s9am7477JYpWaCCDzZBy6sfSuLggStkeM7bHm
SkxKu5j+FWWpCYbKxX1vVN0Qtam2rmULXcx03V+qb5qjwZQmyurFOVhL+3sc+uFSVpm8VlY3fipn
JvlCNeGzMfB3Dl737c2NjscGEAE2Qpifwbx8BF6a/vZMv4l1A5BiduQzdj2V0PG/Ny0p/kuDMsBu
8lo9jj2YSujCwtn3WYXaT7eRqiwHZDlM1pesnVw7XOfNAojCHiYODB0uyvtnhFunXjNtp+g+emkt
WcRCq9C8buvKSe+C19i1k+dFQ+aMv1ej7e7GutnukH4pS+ui9K82A4sHK13rO6dqVEaUkteesaZ6
D75XZ96+CgdAPLdSdth0E2+h5cWTr/XOMQnSb6e6BMjqqpdlIJ/tGBpEVR4Iz1sJ67VmQUZQTtE6
Dxsduiu6fd6xMz93jRBR4EsaBK5VxsZ9BxKxSe3gw3VT3V2httlQ87x5b+Xr8l2FC3/XXMhtZ5kp
7AoH2gnU0c4BM16SezawaHga+FXTuLdHc1/i/0OEDLwE0w1KhT9ASjICvpMMLneS6LSERhmIqxCA
qNMV1d2ec6x2pnlYZNAetxVQj9F16tnzLNKSw0Y6AKUdb1ZRmnvdmwy99XPkRiWjvjURE0y/6CCj
+zByQCnEjtV4cQtP2E2gwhqSfPmivOcLbPlxkw/ysOBP/DFpBo9WlqkPafZNEfmB2JajUQ0gSOsA
9g/1YpVMrVFMdCPLzVQStufMLsyA1QA4pJcs1DQfrhTdj5k3f0ynz/YiXP+t7paecqNZnwPZetO+
83vj7+h3cF+ylTChCC7k8kdYXvCg7ZDt6UA3+S+IaiIa8V29F7Ted3XRkYw/59xTyxbK05BmOUjF
yY3AUszQQBy+m2s23LEG0xz4QqmoK/3sXPWmH3nEi9/hloSw0NkQDdaMejdDsUnKjL4hI7grgUk/
wtDmYcaidkUyWH4vE48P6YxFt3+cLMeLqTdlUtu1FWfggA7UcD0/hNMc5gEhsWinPJmJLqK6Dm+e
MNq+6sr4EB2Etc0pHuBVfoadrE5w728lV8oNb1AcPzdTGD4HrlUfCO9o9r6wwx1neXsQDcukZlCv
f0Tplxfy3/PPsuzCeOg6uvc5rSawwGsQMd3IL7TulBIYFYAx+OpcYaz/qynlnsMyndh+r437ELXg
jtPBQSpa24tXpzDd8nY6jhyCrOMXzZM0+uqszcDYj6ss62TustJ5aEP7MtRs3zm9JGfRNurdkAX2
QWlreQoB6RyDxv7d9rKO87mYDt6S9+fSmZAYMoQpuFD5GazZfJ2btLpxjvonFq/cxLONLOrkBAAI
gvBzxl7lCW7ajV+ohkMXGs4DbcCcmH7XfKqWyqftx+1kd+Oju6KK5SW47bFX1h/lBE5sbdzpVpHX
UTMOwb2nanx0ROLv6o2TAIwgEfDcwHu9bfN+cjvuCaVQ6yrkudyDNk423BbnN5KOxaGG+ODfUO/+
fAvI/EX8Y/ngbF1/sDOy9mvP+dtPIdeFMTOCkeQu74dc2tfaDdloR4O9vRqDfZV2/m9eBjNSQbnF
xmLIU2tDiIbLXg73RQoHXMls3tVu+mEqq3gUk2FFnrcWD5aYm8tWzn9oU2EFeRJyNxtZKE7me9c2
5aclVMOEMWteOC/6pzyX8nEa7Pac+pvxq/IG8YNF0nqEa68Zz3P02X0//67yiiOZwmbPAEbR1KXh
fbhVbJgsLJy4odHExA4wI63E/OIWpMs48zBGIlu6T3OT8lc2r8YV89d6YWOYjnit3UiHZLCxgrZF
ahQ/TafrgznS6Yhe53tonfZxoSc7EFxrx23YzN/0eijLekgdNtqtRh411l2aIJFCwCFxtzcbeNhU
l6xG/i9XWu+QrsO7dXSeiDgBDO5Ok/0w2sTyGmlW06dWVUzdYhIvAJl6CBeRmEW6xCDbphNtt2ZH
yvrdDwriny6BvxR0zkTZflBVDrECvnPRhelfusZudrybczQOsGMyQ4odBEfJF0VsFASz+diGnrXf
Snvc15nMubYbzaWPCn+1AXPvuNvdt9UoQi54Mg6ylWddEyvHH6HJ3mz16rC2dcgsXSQiN/o4NRbz
ajY1Qcsh8J773llc7kqweIsYvNtb6KKDUoW0lkOfM0KlMTO97NWC3gz4ZbyGfjrv7LTIHw3ISmRq
bYb8mKaRywge6m5zgOJMQ92i11ee2NtlOMdew45/1/h9wm6tpxAQbfkJvVT+oe8obuzKMItpEefd
VNCD247kliOMJbY1HLWlyOVfmDDjo5MzDOlXMOROvsoHZ5qLCzWS98z0JfgxM17vlk8sqnK3Oac6
mL4oALxD7VfLOfcdr2fcUi/ftqnal3Xo5nc9O5mMwAWYJ7+oGXWwLHZtq2x5bbsZGHdX+/tQq/LZ
ZidtzylOpdtQlR/5jeQuRYK6a7O6+TEZq7GQn6pftRj1WxFYwePs1SgfFe7IJJ1cSRdbVGC2N/PD
z2d+ralciUBYwwlAthfmROW3rXpwRo6OCLLV/GakVflvKuqJvNBweCkz2Uep6GQyIO5Fg+nbr1M/
5HeO5Va/OslKSh8s/1/RfZHub26c1xCc+BXUR3mss9Cm0OuARgQ3WhFNGRvBhlsnJPNnZQK/OjyT
XGRFg6/8X1NRrofMgb5jaohFrXK80wwYu4hWM5AXYg6QLORopfWLMRRTneSOa73ybZ6h0jtGnWiv
GNe98ANu+NUdj7e/kFmE4jVJh+7ZKiUnxZxZrAJN+aNyZXPuRqWScVCRKKwSBrAzXGZvW/ZiHdyf
otfmfWs19ATrMv9TwrHOeWNMM3sDjBpOuWUgno2pJ65h002xr+v5JKoOB4zqq86LnaDxQeH8Wa1l
va9Sl53ukkNW9+PyAlC2SHxl68TqxUWRZuuovmciBsi93ip06+WwDOLCDtMF+N5LPsohKlG1UX/v
HZG+KnCuAwlr/igaVMvuFaQqBHfzdikJ9GCuqLFcstjNsk+bKpwicwMm7H6UPvQ6X7wSF4X31/gV
8jWn8spPs2ecBVUYwv45HBlg9f7eCazzdqO90Q7GKqTR5vzITOrhYUqTKh+vXZ+SEc3Spi6A5cIZ
ALnnDbFI7cgdoa83t8yN9r3SZVwpkx6a7qMopj/Q6n93lXf2dEW2rgnhbfg13GKkdHfnk1w+T8We
9y0h3v40BsZL3lh8bazysNkmhZO1WwGqZPl0DmsGZx5QK/ThpdTfRlvPkVN2H0aYHvu63HV6OZP5
8Lhscl9P+pTCpu0FvmG77pkWG78bkV4n3zunqn0uQsC1c6nRDPNLuZi/UMH+pbl6CITxL+tWCitJ
KdSRDudgwIhrawhOoz/f+UVQXLzGdnbaH78Us4R+VMPFcLeHoElPFMYnwdE/zuo53IwrINKd6tW7
doLzGPovavRC3qXqqzCYiQbOO5kYsedW91PqZUnoyO2Aah2tlVvH5eb6gMSDKpKcsJHl3ZBnLF1b
iuwXLtfOFW9zmp3Ynf4nRB3V3bQzXaZfjsH0xu2WQx66h7nzr1XZykMz51dM+192Pnz7fBOPFOgd
0SLdvaNlRC0fKz2ctAcs14H5F43BHGEIIZ+fXcpkzPSu22zvL31SzciVNnNJJTjbZXvDw9seKenS
pC/4F/vWuA5e/SRbuQ+74HscMvXTberL538OsKe+yZdLJtf57JruensJ+o4M+pXinqS5fmruDc1A
KMybf+SwHjm1/hgLazxptrw3obnjP7kb+BKlkgpKMVJh+hHsG2wHEsQqSN+EDu55HcMdO/47Qa7Y
aJmJxS9YezDdIM+UG22NRc3EfMrRc8U0VQi+pxkjZmNIL87cf0qnuO/9zHlU5Vwzl6X2g0ZmsKqX
jGGNiFpalPTBn76zjhUPIS/pXjd5Gsc2YV+kihT5WTsrMMP9AAluTwISyf2Dem+87NErGWzNtR3Q
j87poRmaj4VcVR7d8sq11pHE1A1o/y6Uv75+adveOMCabBMzWAfOcKs/jUNlMgOvnu2mJMAskyer
GtO9J/p8FzrcXJnbvqA+53Hpe9O5HV0b4Yb3iAdWn/mGjex+NE5MvsyajJMJkm/xY2kGX+u0PPn9
sl8a+5rlJuW6ZzCz1zEBHIkpOBhx/p0KKcwdERAxo6CXJhA/ypjuAMHkvIdt0gbzRVTEE6a+PPGB
mczy0AyzHOGeiPkmmnqTAXjTuIfBzR6bIjiDpXrps+ExcO2Lmy2/zM26ijxIeopadDzC0wD1Ia+q
wP2y5aKTjdvgm9/omtvL3TKvO9tvD/023K9pjxCU2UZsdPmPANNcePWP1euvnMeHMm+pAyaqPm4Q
36JWNoeQASGQgu+pTp/NlHxxEG539dQ/WKsnj2rW/9o1tBPSvBmzQt0LmSqbQXfqlXflSzvELWJX
htoRtndeOUrimpunohwRCqB8nUi4dqOtTw9IsPowGqP//0vcqvl9c/rLpKyLZTZO5ARIuQRKJytl
fKeHn3pZLs1qfVUOJDcVcBlaWR1PPVO6NsA4Z+XmRYJUVmV/naysfIV30Ccz59R8c+H6+sXjNU6z
6ntgPTpqbPuurD1qofkZ+8neso0nIapLWOuPsa3ugjo71cr1DnYXoLenZZsoBKLYF+1ZjvU1Rdt4
2HwZD04QZ1vVJpNhm9FUmCfog5ecKydHOZzhBJITweoUhEHVQ1SnqELtrdfE47+2KIXz2c+u6zoc
yrH+ndvpt9egA3bl1+DqQz6jBq9DmEVjLZwkV+u7ZG6B+LRzF2tkTERTOnecQyanxyUd27dy26jk
GzMJ6graXDA/tjXhbP1yp8z0NDv9I1Na7v8t4FjlgVWNC8FpmacdE96HIFPAxqtH3VQvct5k5NqD
R7QXcdVzoX6aYVoT6seL3/egnnNlkcSkXrZS3TLA/O1AAeo/Vr5ggtfXu6XgXBIVg58CZ1qUt7KL
Odku6ZDvmLfZS+TZ00fXLPmRCXBcChIXJ7wWdN3RPLhVTAbni5VvzDGyp15bH7O5GrHOJbBFi8yY
+eRpecTVmAhsRPL2o1ah9UlFQymRv6w55UDnoeMthrgWob13y0mf5zXD0ZAz72M9gpDazX0KWp1A
ZPhQwi///7Q0xiPwrEUZ31g2yhfDqQu7B3/r7uhHtripvJu534yciZOT3+X2qPuL469P4Fd/+YKZ
tGF7b1XDuG4xUyavhg5ija+X4MNCneypDOK0DLw7X9bDES8z+dchIcyyKmpo0zCvVue+cMOfyUj3
Vod7E77Xez5Or0bb7Ot0syJ2LSktqumvIf3ffohG2jU5OrBy0Zccd9yNYg0p/PUfkxS6mE/jvfKW
AHmEqe68eH9Toiayctg7FcMZQez5Iu4y3T0ZuaKqVs1rGnLbWH75x4cIGYWkwkTbaNDu5tdwo4qi
NK7iUtV/rHB91hkHRL1+t6F4IuPls5wwLzjBc7B6DfXmei9V3jEJGJiVj3wNqqU54h48DFm2JEEA
h0hX279QDjd57oRZ8uBN470Edh2H9njy+U641dpHrVlsQN/nv0Y13ybkzqdQLG76xbQ8eov+Zygj
O2n44MfZ6YxoogQsavWEwtNFSMFnP93evIlNQ178NJz1jsz3HJ/L8GtZmROJwXkbS74iFe9QBNDO
PJJosSRskjxtJlxkBT7b6Q9hW7wTfYYpQsp7yDq0zZ775VKYlZ39TBbCd1habyzKYGoJ3rxlegFb
f+Yo5fIL0OMm0e7TYf075OadbKZnh+ijbMU71M3+g61RzFnqoxNqKHJLTWHVGvXbWpn2lx7c8FYa
27uw029w529Ns+W/EIfQxK6p7ThYVfZojtkKVZthdWUyQllhF15KM8MdVmdM51GGX+CqlbslDMyT
kkFxdhd3H/Tkchq108WW4dnJLEuL9Igq3fXaf3QwLseN0TJc0+KXwil4R367jLyuj+gOSsRxKqiA
WnxMpoW/SJWkmlLEmRaLfaJlkn/L1pDT7D8Ly/Zy7gLbQk61KM/ZAGYU7HVPdFAYYV1QzqWunY9N
YkUJobF+LLiBXzGzlA56nbEwM63Ze5FAZv/iJlO/ELbSnV812S7zmtcyDcB0s/C8mWJ+QKIok6XX
7bm0Oan7XGHF0mMdrU2GN2A18Y/MXMS5tTxbiD+PtcEv0aTFm6um+wnM7KPXUbk1vL7MQfoY13m6
7xFrjlNmyZ0LNybBUeRD5nCV2E9iapIKK2+Mn8V4hnhuxf2KSa8fQsINprndo6u0cYU4ETPP6o5U
sN5LBkX2PE6VdfA6fwXcq+bnYuVIoPBZY9+X82uWh9vVL5rtnRL3oc0QDBw1cqSHTOHFBky1oct7
9QwBS7IuH8PKfG+0zq66NjOGS+SBdkiWbA2NPhO3efIOoAlotjrxPQ/Lc6NEcZh8qjpLQ6k35qKM
ajOVGKKtf07e1YwgJhQTk/BHJakDfNfE1DFV3+asr0RUz/RgE/pWZbSnhor9zk2z8VLQlx9h4aDc
6GrAdlNiRRuyG45JppxJxnOqmXahbVx1Kp5saf3tlnV5ItZJ7+U0mE/mBlsVVVfvyLqs9wWxCJgn
qYnaqs8eO6zbp1zW6WcwF/WrZdbYyNwmO7A5ro/NUImDObDCRNk07vKedRAVGuIQbB5Y7cIa8W4x
FKpBSR8qUU2R6zNhzfsC+441TM91LTYmPv3QR6Zwi8es9uwyUvM27lOwoIiSoebDLczlNwtxA0+G
kX9PLbzLTXf65BoRXGPVu6ucNKpWOkvaqpfUJ9KrWArNNpIqrsyh7kkhMi86ZTAGvZgPSd/WStGk
jTtDwXGsQI8khNIjuPvS2lvEFO37enWOZSjfmmr4mw3aSvKW6b/ebAhYA5vmiLVlVA3lQC+jCYAX
FJ9DiM1s8mmX0t7+E/hAu2zXeRXmgOpARtSxD7SbYO9PTymJRcjLqIphaFfJUlttgmetfC4no4vq
etOxtY5lrEdGk0yn17vS79Vj6zCpKlbsEJUMC5RCHkvvTHm8KoaCzVI9N2mGtWtp16OV2sVZ2KPg
IkLGixbMQzLu8wH7VNd1RhN5aYflZuAfnOy+Dp/CzH2Y03R9KG7v8kYaHh06DsPFYp4t5ndj7t5C
K88ivQnv5MnwUhbtqai3Wp14VZbvwC746dt63D5hCLifZg6yN/H9Rayxdpl/Rwzw3X7XaAZ1UT0j
onmFA+fcEybGbtt3/QTjC9YAYzWrAtFxbfjxaw/TPbZKktTJxGIFDS8c3tc5TIfqgGrmujHfrcJ9
MHwDjyDK6822GaT+k6i5/3FKDH9KDysSD6zOl4Q7oh+wqW99H1XCGpc4rccsS6w294Joqyop47bz
eAZr1+Wf2h11z5S2HJwTkw377FDpsJcszLFLZKuIAzXsgnl7QQi4gxfLMxRtYihkkmOj+u1sU/U5
Vk4/YqCQg88AthfLMW/C5X1Z+tulX7eqOKJ+2sY1cAUmP/6VyuD3b+jXrCrzv5lnuvHUuWEPS53H
sgs3sWZPNoytBaNcictgGFtJdWU4oyD830fL4JRgHslHRnvoCq90TkhN2dNqmcZjGzQdxX3Xee2O
1erqDEScrcGJwcKbz8Ncro3VASsn5YV+cqT5VpEh69FMRsex5B2Wo+DerTs8jONoZs+dDK3L7Jao
/+66NjncOLf6nVVV/W5iq/Eiqx0a/iyJBO2jzfrjt2uM3JpkKgRIUqlawdZrbGJxWY+FfWnswAi5
FAP8D442+rMxohvHRia7EBFh1dVhU1qyWOfPHhiVtlx1zKY7PjvGHXSZwpuYSVk6ezDF0GGJnD31
VvlWT/AxD5kGu+h+FQta9xngAiY60n3Kks9ikw5aLA8pAU/h/qxltrVJ2Nnr37phCBXV0tIv/dr5
ePgEacDRVNOR0X5zUVtDXZhxKx0k33yZAplkLOMJChmSpmIPNYTD3bT94krxjRIlvLn/yPyKY57Z
0Ia9ZOVrvJe2cYsVgaFOOx3Y6bsieBatqihW42zYNs4gp5WGjD3WSlXcjMJT6CFele4XNeGUECE2
OEcg9991nnT4smgTCRtXs9Uno7B5HrjTqW/FsAb9sWLtJdt3FO86mr1RTEw3/NumSGczOgpCg2ag
mArXSkI142RoZj8y3Xk/E8o2ojkxJ9uNQYCInro0D7Fb+sO86/ysL2K3mKcPPSnnc8D/Hp5vm0g6
Frzf3ytzWklNWpjhs3CV/V6PVfEX5RNHXb6GzCpyTM0UdcHNjNqY4Ngg2M41UklViGOdVkIl9LDY
dYgiUq+rpz2H2d9kjbQ+XWUyEVqYh3jNNhwoRUn6oagoZZTLbfuj9Fo4OzKD/d9IvO6w047k7RFz
4R18xjn50cb+OifICfO25y3N31QQOGw/BMX0EjYszmEDReBmeBoYh5Lx3UPj1kURr3nur0nFzfe1
WYWQsdR8RLuARMiQY69179tuGdcTTS2Pr65uzvB0GYtzz+++nceiGyvGwRa2DXwy22tvI9Af1tS4
zXZNvai4CPujW+OXOlq+thnfWoTSne1grT8KXXoysRjB6qMcNj51T8yjH7tOa70AlYIwb+qJkT6n
tRMk49J7eHJEz6oA6gJDp1JMCMXhuNZ/7EoKDOsOYGguZqf8Rq6VXyW6L7Yw1H87UQoTJQZOp8vO
aT/Oboy63bEpWomRVaC0G8Yr9iC4qPU6uq9jXzeCDC1at32Hnad7YAbZ4iv1qT+icGoDlw11w6wZ
9IhQ0XSwlSEag7Pbkj06r4uhANlpMVW3ywfHLvGNmo4VDwZsH3xojomsxd/w3ARAzAAyjhzvlDBw
LSbN4WJ7qn1NPac/WUHDRGzm2X6FXb3e69Jov7bQLbp4XcVix9VYugt+gQlxKVgZwSBLpPhqjUZY
W9SQDFYnTutWS9LiSpfR5LQ1NHBlWt69a3U2fpXKM7Kn9MYLjZrCFge0QGwsmem04WVaLbyNunXD
5tGdVBoVzoD5cxx5APVlFt0d3NfzsCr8mTcBM8SxdCurJPJid5Hb/OVv1d9y5LYYblb9VFVMZh3v
ETM7joei+tMY64tRUFNNOUdaoG2mUtP2SWf8yDUfL4QujXldJ0zO9pW9ovQpvD39dkcjemXydNos
+8Jo/iBMz0MrK/5CB72bB+uksvnIHtAhZfyL3dCiBy2/A2O4fXiCwFabr8vwhXsev4TCebEwefft
dWYEOuD9MoFkFvldm0+vei7uZqf+oLx9DGAL78OZr0RZCn/f4znC5onDubxnqPxq9s7OQAyx3AHs
jXPvUXEwwiMg/easW3iXMhZxTEefHRSDmKFYv59m72JybMYMGe+7nLDRmlDq2FHQvNq8ecHhcd8N
1ussx0Mh5yFhoEZPuwbDkT2mNbL77exI+TEU/odZV/eBrkGINPe1sXpwb6oPVKJjalV0FCnyWjq+
caMUCZ6AJYY8kHTtmNDUYaFeOk05oB7tXFHkjAQj9ut0svGzl2StDwEO5aA9zWX4ir6PehmGe3jL
R9k1z1a7LrFvWpfbecR+Uva8TX4TZRBuY2nTaZcFWqsejZ3jbIrCLaek4NJx3OEJFNUZ0IkD1LX9
UY514g3/ydzp1+RBGShzjCKYkxhGg4FrunebZzuCsbNdhhwKN1pbnmrsn2I132+vI96XYcezfJl9
fkjtLEPsMHJJsg5HUIZVvCutl9taSleGvx36yv1QNN85rwf2i3K/jvzZbdQnQud3Wce0joC6/SyJ
mG3S/K8EaSM2dcduJbYt403m65/Kcs4BnyAtb8hJSy0WSd+7sHZxP9GSui1R3IVv/lv7VYFKsg4L
LV28aqNLZuNmBjNfXaxsmWP+x9F5LEmKLFH0izBDBWKbWlZmabHBqrqr0QQyCPj6OczmzWvrmRaZ
EOF+/dzrzLv74WGGT62LgF2tbveV+UyeBlns/Bzsma7p5OqRkpgH1ENMqAfnhy0iaIV1+QrY8g5r
LPeNYTz3HWaJxSy17jLaBSbn8Hm9ukQpSKItjWHtpeP7kGX3tAjQdS1IJrtVB/Y271OScjjwFvI2
3jrAmoukoy1bMM8XXnkwMf8EQHvkDaFTqPyX+ho4As67+2zFSAViQ8HoSRzSVjzNujhFgX+vfPEW
Bv255b5hxF/fChZKUIzOz0VQPrJA6uwqGJ7IswUQ+XjiW3tLeobu1pSduxIkHex/SvvPeBDTyvcX
c5mon5YHghrxpbfoj+Kh23u5MTDvjFDj6qGDjs9fZBXLXeR2537gBSyUr1eIslvK1GRVWs4+6vWz
x7zhyEnxooV7K3KCMKakWuWG+rd8LPDlaLrLtlUa6HM1qh2T6gdUrGfXTJ7sUX34pDRIBj9ykp/t
0FyJwDlhmVmHoAYbQ83/mFkcc8d9HOt+2CZFfhqH0dynlcLLiCI1MQLrrPyr6u3f3sj4g+OVTIr4
YA3OPXfDHzIzNoxcIZTST2e23gZ3vLRo5Ju6VlfyOz4cAaYssl1fdH8SsM3lY43S+KiLwFjDciUg
zv2ncsonn+kai5TZpuDmIG8BrWtX/isE4wp7jF/NRQS1EvXA8sid5+mzN1BjRdXOT9UfW0UUZYS0
bZsSEVoFiFX4PwgA9Y6DnpZZy8O0CBzUHy9Dld7SrNuYNNpbp67H1TzH10FX6dZ254cYIbXrME7G
7WeFC7Ca9Huq5sdcZCU3waIKAA7n9sFIs6femNgzwGs56OSQlP6ZUnkJESFUNx7Dv0NmnEOjvIKM
tVskpiOOAGa72Lt/wiKiSZ109xuPrGy3srg4hokuN6YKna3rcIFR+L7C8q7dOjuz6ek1WCYHMjvb
oTwndvftJ9m/JrG3bmNvlz9QiFJbCOMAozuvXFtS4YqHovDXJW+7bsKrwbxMTCCKVlF9mqA79Zg8
l8q71o23bUX8LK3yhU1WJ7yiR9cad1XDNCVfylYiy7Wcd2kmMHYX+UFjcVJSoebialjZXvOZ5Rm4
TXax+Rm/pnXm3HgLJBFt/E4rTEmnSVq/bsSLJOpdl5sXUcmNkgnEUH9EmqOai+nTm+47LRTOABGv
yqnet/wNxYR4blOzDxHvA+NWzBfyMDjqwta6x7oB2wzD7Kvt238MwZ5qrgHs1K8sGRX7rvdchFux
8SWPJT0R3Vp1SRK/3BYIAyvwQ3fdxUhgXhi94+ki0dlgAoQOUfQR5hneh749YTxKd8Fc5fS0zak2
ExTdQtggMyEOHes8dfIe0TslRvqB6eICKsTgTQd3b5qsDYLtrq0YVJcxRghfHbNQb418vBPEd09r
AWPUn7LQu8AlopXE8b+aZRb47LNXewr/EF2+mxvqBGwPshbXtC44vrFO1i7kD1JihYlgCuSj1zpv
wyR+Kzd8zgLK+pKvf3n/xtLZu7w5vhpPZSPPxNCsRWFcCbPd92V4jsYOn1/fIGN6RbHl1ylXpQIi
tRNxSy3+tkKO5QbDT3vo8+zDsaEARMKsLO7ccdtpubdIq9g5rFvcOqp5ppk9WEbLaeVXSKfA8tH4
WETkwarh0FmAQSTJt1P1gI3msxiCo5bNczhxEw8O+nI4fHRe+M+whN7iVH0q3OgYiOpqBZwSUYgk
akzJI0XZmjKLrSjqmSZ947qG3KQQDM9tw5REYrBcsP7lxKjjfWcXe7/Jt8uPo9p7iK0y+koSTx5i
HjjPC86YsvYcQRdt1UxG5Gs2Un3ySQUsy2mT9ialeRyc4Nm1sdX7zn5K3Y0TTPdCDDdRc+agoo1Z
/0jr8xH25U+XmvfU7a5Ni13VL/M1UZI7OU5PGY+ZwdMSBktfxbdJyfVX58mhM7AfuXlJWpCX6RNw
4q8Co8CBtq9HezlrmuzLsvVrjVy5afBIgBdTKUk/vhk6eqkpVurCC9cyr9KdFZYb5OPis4LMcsT0
65tluPbT5JeUxgvP+2VAA3mI2XJ9nliP9aUHdFBfPfWtukdJiE3ZrN+aon7TmRFtqwRjs0quNtVz
GU5n9Fe0svqSezXWxyC/wGpssx5PSo+smWT46mEXjIDKKvAn3t7S2JtluS9x4ZZDhojNyq+xpjFT
IZqQpgYo90kFx803VQzlTrvxxRQ5bwgxWV36KKmLcH4l+1C5GKa1f2KV17Q2+m6f63HrpsBStHQP
g+ntiV+9ZrH6Z1KB0XyOycowCqivHL+F/mSjWbl1Gr/b9sQYYLbx/4DkXcsi+Ckif5+EMytIyauW
zc5mTrai7+Es1iuz7Tf9QnnP9DRlYn7Nop12icVMvnTuDj1IFFifc2+eVGfsSqN/mjNnkw0ZVYnp
HqvIesw8DqQiyv6mCnGiNB7DcqZHkcmNEexB9cPJrsWnz3e77hxBzGW8M1Jvu/zbdcyUV2YPCQgZ
GGLGoDfajH0JYzFtvTLfjqqMV0bsbxPMi2PZbtBwIBOpEAulrwNo/uCWp7lUr43bZgiA0X1C1qr6
jyAuvqKpv1PEZwv1sBeMOyCpkBjn6JJk42/QicPI4S6m8WKCE4G/9tUp00EIuyf2pmE+NVymUP23
aW52XlCin/kY46vqqbPidxPcCp9wKyCheRb9dZuk++XNm1tjZ0gebjzDmyzO96GFvNl39R6Dx2MU
Nmuh0zXA+9bpA5Do4BFh+2tOjWefDk3R6/In2bpThNMdoUGqfAfRt3VakgjMtzmx1ylDTOQLcy8z
A7C7OoxL3Rty7jp9AXYTPuG/WPsaslEox92KNL9ORQ0T0UAUIk3bOT+Q80cWNZs8aPYToRBzg6Vp
Fviial5PTCN/Q57Dggq4HKwCxhHluYL+xzGWJ+07A0RjTccO2FnTYYHIqWQhp0LjHurmrGS1HgUN
ivTnt9LA7FW5DwGVuZd2e0zzz9qMd5Hd8D3P4W9kGC+ZDTQBguRWyHyefu5zuXeE3qBKb4zC3o6W
uW/9YMsq7w0RUWs9QLVSgW9ilR4I7rh0trlu4uhCuPVDW3f7OEKZTeWJCvuhcUpgnfC0PLSQOIjw
6tGlmqzbfu+kHaYpve16e2LqH+9VN75OmTpA+jeQX8NaT8UZI/DCEmBwHoFEna1O0kMr6pcQI/c0
eydu703o0fxgO8KgkBy17eJQDdhNpnnjhX5qLHsd8x2JXnIKJFsfkLxGfhz9IV2NHA0pt3pTIz8K
2XnrscBonBm35UoTOjBX2qk3y42jB2dTdN1za8571hu8iDl7QQXKdo7loD+Tk4IWlZ4mYW4AzENM
c9VDWCgCBTr7fXG8Rtp/ISjpQJ7Rvp2Za6ackVxg1hbSi5QDh1ZhcVX1o7VGtclW4ajJL5tulorO
aTu+RH18RTwY12aSf5K39NkxB/e9+i6F9ybzTuPqU9aaR1ut7HE42n589hkkCu4i5nmXPB5u3Evv
dRE+ZK23HZNqF1r+BxL1ZTbtEzLqj1nmh1G080LT7mcK2ah1foMsQsUculuaqF0EfdoNxLKDITTr
tsRFjjY88OBVC5++HJ5NxyM5KrxiyKAV7uXIXqqRYr38gtrOal5FSlkkuVcqioU76tdjVV6ikHUn
fYieMKDguZuMKnPNDq6j3Reojy7Mrek/pHO9rRoBG8n7bPN62jQ8FutGDfOFFRdyRUE1rEN9XwQD
P8QDXs5P8Sg3QfK4fBTYaUfABONmq3iHK2QAGMFvIPovGZFzh7lAmJzz7AD42wl5TJvuPDbeznc8
SuF5FVjqJQoYezg1gwwLj7XbHzo0HZIWIN7iLZ6hNw47P7Neph5jk90fg8Y8h9LDheZ4G9OODujh
BQNJDIVd4vXUgFyHU7QLjBk+yrtM9Oy9vDIHzwlSGi/MGA6EVQxgWuOn50SvTSj3+B7Icsj2dqq+
oQXgWtq1kcf7MpcrK/V+pL3EK/1ZqgmRCbwnQXIKOOp4MO+ivCPPMygmtLxU/YGxMZomhxc/v4Ty
lct/xI8p7Y2VgZWRHZFU3/U2muZ77QbBaoTnrBeB0hz1xs/Lf7XfbnU3AwAW3sY23lLI+Uuqyj+q
JGZFh/7W6PC59u8TSmrpquwUCyenZPUOtE/x2pkfXT6UQCbttstH+B85LvtpWizOZILIcG11hrlq
s/y1mXCxG28SjAjdxwcwRPwBLnyCZt7ltf4u/YQuHrxkFYsQ0SLzr4nDI1nJU+80Z3x+q8aNH13+
Ujzwp6oF4VJhi1JUbHOeYvjA356PS6BcucAqqnU/2oHXqjLrrYir88zRxGd9M4sEcbf4pjh+I2Qy
hI21v00KorbYGnhX6tjACmyeuX73Ca9yHcJc1mW/tpwRmRwOiy/LldYpSl1Y+uGetNmum8U2MNzt
8rY5Zk9oTHupvOoWxtWX2eKeWv7DrDdGmty/fDA/kfAvLEQ9GmF3I9KDqZ+9jQmOiEVLfVhv8Vus
bRWcDTiVeLTPdVWc0vmbB2HpsT6Xu69KvENbmU+E5z77trtKmcMviRckia+GxibTS23SZiaXs814
NHT2pmt1bBZgPQH5BRU44dvu11k9ceKjjS1G+yKAVfP+v0KXE7TQdbP2EdbKkmvTNk+annXdjmm5
Ss36WxeshS4dMo8Yuq4cvjcZVD955f8rA9zIGQMg4Ga2d0UJw2RoXXif2Yzkzqm1ODvwzvtKTsDD
HlSexhvBveo8m3K6tkUHjRKUzrZozOrN8MYniphugx9pNwr0LYehNVPSudt3wDB4XaeDPRusk+1r
2mnCFydl0dcbJqTmDELCFBKRynOPVhx+L8C2yHR9KGpd7VGJ3tqs+4Rg20MGUwCZ7EGN12ZKk1PO
uHVwlTglwNmyQ29dhdOSGAJZ1oFVpWlz7UQh1o1DRsmoCUUphptLQTOO6rlPO0QdTbkxhy9T1bzm
Npp3Jw+YEP84LPUthdgxwya1icXdakh+ymTetQUlZmFeFN7GdWSykl2l41VAwAa28VRielrryn3R
HPwTzXxTSLo3hjwYiSqeb3kITJTm0hKs1KVTDY2m/cOvT4YNBwcFOxYKEp2PIS4hTf+wyihs8Jc8
kUX6rTFYUdg4DwzQjVWqSCOakr/KQXe20h9VVO+T35PgYHeH1GofywSnf+e/WE4iYHfjA9QyZSFr
eJDdioucOiDrdr4JiMN59p5tVzxqPCYrsw7AKHrqQuxf8Ls8gLhLecv64pwF9XsuDXGsjOGjKbGz
9yOtDkaHi8U5gaEpI4faXAfzsNeG3Bl98KKL4anJygd7sD8qP36NsJcxwPPI4Mnx0DYq+808/WXz
NIYi+TWUt136FK5v1IBkQ69+k91M0Ye92vbvyMMpNogeTImKDME4rzp/1bkB/exg/5T4Fgq7Po9O
CuHOHerAHlXJcIEs3JeB99l5BT5JCdQ6uHjzbVqarOaf/KHH+tDUFeFGQ0YUkb2c/PMzSqnaIBq+
m+HU7fyO2Xmrd6qxraucsQk7LeY8L46YbU6gMrKrLoPKhmMki3C1nEx1BZfsdC8euyhWeVz5K4FR
ewPtGPFbRjd6D+jSnFLLoOwifxgEyDQ3KCjZdvaNa8TNO8XWxpuTepuJGeaMj6X3OheERmdnl2VF
hAKCh7nhnJ0bFkquJm/EJmq6n3QICE9G+tcsijOG83OcpV+mDnaM2i9WjTLWy+aQBi5oZfzuDlC3
oRFgb87tG97nPTaxkDGX/xGF4dEpZmiZVNPgT7eqQ+PGcBL23ourS8LRjD8mLxhj2oOj1OuyrEpz
1Md6Cbq35m0p0+3Qmg04en307fJUj5jdE0KFUCT3dmDe/V4+Q2y/1S6aPO6UaxT3v0GanyaNrMq/
8eoUzsUm4KWijqEPigltCZniRPrsogdM/ox8S2iPIlcgSwok09DfzL3jrse43ywqo5iCe9Sa1PS9
bLegYX+9VlGyVkCocM93f65esr7/FrNQgDo4CVSLwCOHX3rOPTES2z6zDksZ0vvRD0/LNhHirA1j
beuRbMbluQpF+J0F3E9l/FyiZ9hhcSy8/BjK6DTaeO2IWIM0PlmDd2RX/QO71jlHZkHcCVOKyYkJ
IS7W2VC/tPNI7pZ/IaksXnt5MFBJjt3a8Mt7mTQwvln/gn8ZEXSs9nGdGcCyPWwRrCPtffZnaf68
2n/qkVySQr94I78+5xOEwK+fgUh6QJkM9+mUiebhBT8RGASJE3ovcc1Ecnauwh3P1eTedO0/WnZx
64LhZYzDj6jTimasvaQNpdPy8doLy6Kot5OgfCCA87j86QmpiFepTarVkgaFbugMzaZjirbsIkqg
uiy+Uann5z6pH6yBODnymSL6ER2kO2ZN5XYewyOV3qNM5SfBwdfYgjE0WvP/4pLch3XaN7cqaA5L
fzRRpbvMvkVUv5g1cKmoy4fImQ7EfZ1GX17cBqGTarwL7QvvfPVgOwh2bT0ne7OFHe8s3uaICLet
6w41U50m31htW90C2OhDmyqSetjWugXNtG86HuK9NLPkoqPMf7KJUYLNtea3rKVCxjBmHpXG070L
LCP+Q+wAxjopgnzT6DF4T3Ce8LDEQ/VQaQ4bYtOPYpBEKKnJJJ8pXLodNm0COava+vA44VeeEg+D
YxOnthCVtv5NJEhPzaWwyACG2UIgUpvMBKPw1jP9tjnBzFj/hsGEjNz99froFIWGf8W8z0QMYGaT
RZiVBj08k2u7FHrOtxtFz2NJYphsEg6qYnJPRdqn/5pwhP2gZFgv4zTPNCNQdmYj80j3sKJUHQ8a
6oOpTfIDgKvODkGpq4rmf3bLcxMSPJR28d6YiNEaaLKXn4m7/oO/MAPxIjgVefQHseMjHN2DRGkl
4642VnKkMCqj+BqaBB3I4jMbU4xyQR2tbMKV1FB/h757TjueYXwhQKnJ9NboXu0mY/rqdXEg/u7M
UOLmw7InbvCrgvqzkOONmL7fReoWoXrDL0+lWBNToLpX+I74QHVH0dkzD0108o4p/w1wkDg7t4RV
zkk5G7s/ERed0zFyiUX3B0Mkk0Hkusp6xod/HFvvAZsQZFq7w3R/gRAa/r/SCSN6SdLoOkpCWdt0
1JfQrQ/sbqCJztRjHOqLiSab18OXOehvjqpg53XpHejgEkFCJc5iDpg2spmuy56ANRzSj62yJ9H7
AByT3RHA42/BCh4jwxz2CKmf4+ycCR/BxIgDaNM5Y7ohxGjbz1z0OBq/RJlde7CKtXJSBn1DeIek
f4wzwcR+zCuCEdXJSyaoBJIGNpmhPnWEqS0Lwr8VCxeZ7TcLAk7RFvrtc9GHFe9CYYEE0ljXfkeC
YN/goeXYXnkw6FuXpTrAITWKh9cMTxRm1t4I+kdXUAlEFuGURB7wjTokeShX3CdlMhCg4gU0PdVF
8a6NmPjAOWarnF+0Fykx7jiTvdjT+wnxy/oX1d1XN9vB45iVV1yuwcmbloYO9nfdNSxUKIVkhMlI
eRXOo6a8GTvaT//Yti5JGnX5XObtjwJbg2h9gFS8Iu0XuFxB6tyZ+WECKr2J57I+GmM+/LHN2dx7
cxzsh8q0/g5xW4Yrll/zodkaKSNoGTUUILGyCct76pXmnv1IH1ISaYfgS9WbE9YjCXFdlU7Oera5
IpQnijcqF9bez+03i+73zZx4DA0sKIlnvQxW/1si6nLmVfGD7DCAyMp4dZRj/vPjqfzjQBJAmpBw
T0jaxHJpKtODb2oKoMB7SjTH5TiwI0Yk1nRUJA+t+DmcXEZH4E8ePTplRpqPzl9sZmGUjNW4EYy6
kkkxs5kc5GGD72qYy+GSotG8DF6gd0HlBRezwPgcO1ND+StOs1vQPQ09WaIB09tr3gSPjbKIdcig
uG1ZYFoWaUQeZWVFwFTNNc0plOfBJR5vltEDL0vO8Hl6riZq9bjVf5F5mJ2MMnzGH85sqg2xPeSj
9H7JwH/rVXvH8HivgR8IdSrgIRTxUaZm1BH26WvUxKSE9NQaXe+W25AschKOUBAIAR73fVr5dJTh
c2oCo3e+iq9Sya+ic/45QUA261CD2pt2tyr9unl2suFTA2l4bnwYrLnk9KCgpys/5+zCXo0yvY0S
y70aMZfjmS13vRsTouV1zDJyr12PWts1EWH8F9LqoMlicUQVvo+xcEGoqxenYA0oa0HmR+xHNTh/
kl8ZwzvnbrSdj9CHPkrs+hM8xd3GWv/1ckLbUuqPfGI6p6cq/5yG6dW2h7vvkx3ltXn90ZaZvDQO
vLYMY0ZsFXPMvDnboPJHlLS73QfZPqqdM5upuoizHJ9GM8DlsBIxh2IF2hD2VBB8Ozcns+oBvI3m
MviZYMokvjVd1YMwswcjALc24mJfg7OtsHD+64fm11LdnnSPmjyz4m4XKe2fRXis/jtzNNCLjLSe
RItxL60EU7l4yJ7jort1rX3XBZeIGFA1sDjKdehVX05Cm+v2/WPS9GS3Vb99bP4CbwZbFBzC4ITx
t2znR6PIrnVBasjyf8q0ohaknCM+6JG6BybYd7BLcFB7YskwsDveDK9aOCAi1ag3vsKyR1xcdrL6
RT9vSLppzk6Sik2Az6rJpkMfQ3MRq4gXJeop/g4ylntTt34JWhE+pWGbHtGYkkWTLdZ+GFjfYTAb
jx0E28mfgsTfEEs59+tGc1LRT4PckTLTbkxI8HNpYOSZkjBdB5AV56oqmA5o1+uxmCpWV6T4izrP
cC5OTBjufh7j+nFssuKraE2LiRsAJ9Ng0zdzfr0Jy1VoGfjhmXhVH6bhFafMlvqXjC3cuj2Kvk/z
S0Dak8uOzRenhBWdG2DoNrTy+9jVquHkD8mOtXsTZ1s0ME3zUu/UOr75ptSkgOJx0vM16+EE7F3t
+ykyz7kTpDcVx+Sh9GJ+6tO/EX+bAuansL+FMvo/QrfMcwI7ruACBrPp8CfYQMDCM23aU4v/CfLi
CYowBS1WaiS+j0Ce92IxguJXIk/wASWEnskalTiiCuTb2G54fEtie7jXZcrmaWm8CtVh185VAX9W
GfFOJZGct3Dw47tEeqsg8teqCDlfCJzy/unaDB4S3WNohPkK/pnkSsk1oZXFKuMYIfo3HbtrV/QD
SSGRGZN5gyhilACzXhvW36pBn7NiumqfhKZ7D2EAISbMdzkZOkbXc81zF6ni1cxaRjWJmCJmpiPU
G+7LiDgFVj6811NqHhONHVLOaq5xh5vhIWNrwJH0BHUQJMIj6doWcJIVhRvMjcGJ9GdNaAs7jGM1
4XXrE/93GDtWbxssj/G59wz7n9c1HM9pLnG2jTR1PcnTuZ3qJ+aumAtqzL/ThOHLgIBirIWB4Skp
kCMmI0QmEMJ/hHGkNg2sxCWlEztb2yUzpbwlAdN9GdqAUeYv0Yl4MJj4CTSrmpvJwQtwdlEAM5p1
zJ1j5/e3nKG7lKreVSVwSD3O00mRf7riUw2f5jkCbOVcPmBu97/GWke3IRzlsUT7WkdRx/XuDLU+
2eMcn0xcdT/uGKMUOJU+zGbpr/1ZYYdmRfjTlHnpFcfrfLLxg52dakpJmOunZJ3bCSo1WOUHtl2y
ti37b1/DaW7aqrEPRRgNGBR8QpQzwwAYm/JoyUPrPvApogc6dJHr3nezXViP+TXhKbpiGIxosQLp
7vwS5lJhS0cxD8vpKhyPcCKfwv3kuJjJH+diIqE/qYeGKF7H/VFzZxzl1IRPLHJTOz6MiHCm3hPH
YJiAZCJppSchmEeuIyxl5ICXYwF3mhfZtzKqCWsSSYBrPdYJO36VyRDKQAII7XmASwBJ2yWwbw/C
L7kfUgTJ15RekkhMk5zNwM37n0A1tPOl6VPj6MlHJ1WVUb7VUWIEK0otliNMma1uwaDS6DiU0EiQ
ZfBNLZlGWOJBZY99lRb6YWjSSBBN6ekE36gbMmSqQE1TI1gIJLGg/u0UoWmiOrA3lbVMFtthOB1p
6LMAVaw31sqrM6b/2sF2XOAgZRquLmJ2EcpyEg/Xxhx626gJZ/0wo208RWC7a9ucTJCKOGXtWOrr
em9yZG7quENwjjiaalWrJyGU91YGRvVUBUb+EjrIMoAU1b7Syv0ym8JZ1VmW7Vncqx8E+c7bWKFJ
VYLZrhNr6hYeSu9jJF/vpZwJsFNzRFaMavxvCf4cr6qhqwWRHLPT73suRsIUrCDbZE7TbkVAhxrV
WRPdfNGVF2Um5Ix0oUsmb+NPa5iHZe9BmOFZwVnfg45xoOkZ3UYGon63Ha98KWh8MNtXWM+UhQ8E
a8BFG6EJpUhuTNtM1dYecFvg4POISFH9aQBjJwvMHP6QWBP8StOtHkmwJc3DUe7VCXHzFc2Qrxh3
OdvaD8y1SmWz8hqr2TtJZL5hSpn2fJhL/gcFflsCyKwjIt1X+EqREzK/41AKf9soJL0UPXU1GG1+
7Vv8njdJ93qXnqembRYSDaaITd85sfDudu2NH9QgxWNoEZWOg1k9Swg/5sE+XtdEgnHs8KwU6dYH
o9yTmWV9xZw917jCnegJ2aKkkl705cIQbRzG+KfRJSq9M9HwE/RZiug6uBu+yq52FxhY4a3ybInU
e2xzRWoS1si9MwJpoDeReEFR0B7z1HCfE+1UZ7Mzi53LfOmtLvIU6j0dyr1MUXZcw2gvBpa6fBVW
uOZGvPG/nm+E/4ZBkmyCeyq8SCGJ3ccAvVE+S6gc/uBbi2y1u0X+DTqgTpTDFPYYdHmx6d3C+esP
pvGEl4EM98wbNqmJVOqhdPiHIK5xSgtRNjyPWOLcmdZGDBQbO4hre0OIHgBz0ziHRANvNiY5KW6D
RdNGUNjZuHs3yWyRV2DWaj/6cfEn5VLaiZbDPiXnau35krgyH+ODgZGUdNGqNcJNZzPZwr7ibJoA
iixKcmYotouwsYxgPC0HYl1G0eLlS7oPJxzk3ez8ZDgEXj3dp2SqD7mCzDgEGYl6JNEzRrQUuQnz
GGHj9EbZ7YlRG7cyjdNblLb2LxEcGEmz1H0KzDl+JBqgwZJZs7tz9A2U40H3BzW1hNdFdM9QHb0y
WJjgzf2P4/R5uWtoil3oxsE/wSFWl9nvUH1rjyj0jOWufjP1p16ktG4Ow7hUuD9TPvZHUrkoxwXD
RvbMiIPr9syHa1JU82wu9sZI1KnHEPNeTPje1lzsi19Rh8+NDL8ymNyFOTGfMzQVojCqmRmD0mKT
dob30GQY+fmSCXoZZnvjZJEPJ6t+3SEsTsqwzAs8rvmRTT75j7Sg1H1VRlewSjFz77zCaDa2KMNN
Gi/z/jH2XqfIG17ccX51SjO/tmzLZcrlF9tOZAFKEYmjm6QNupcwC5j3BHJINqQEjrdKG1h3rPNS
qyCLjh99yJDWHkEYLLqRrCWojuUBk7EE4GDP0uZTlb45ZrBtibsPq5oI8IiIP/dPI1s6rgByr4wC
Kullwp0lb66RIUg6QO4ZzxoXVyzNnTcP2Pf9gXa22qA/Yu2J3WbDc7UDlWT0Fzr8VmjGbjd82Az3
eVTJZ+zy7yzWXwMrHiYxWisxmyuDKoE9XBBbWDaVKdazQ/zW4JkblbT3JE4vgskTeDR3zDP+EWLT
rDXv29r2/UOYNyff6B77NuLjIoNkMugG213eNT91GN8dpkyT0+ElC9ZFL/+kDm6rOvmK3IBNC2re
JPgzOKponiJ2F3iEoeDR3HT0pqUkPLrQ9vPUMRqPtIVFLX5m0naY87DiZmQBRaOPkmURg5UAvM9b
k20VMQ9lIc74fHcqTs+mns5zwRVAujo+xHsbXHXKvgT1UxFqPevkblkNFE57MYf3oXynRTkXabjJ
UmagpX+aHaDCrESKJ6QPZBchuBmmBSUeXww90WjIxt5NWYeThajW1dyK9tiKwL3RFBSkH8dDsJ6k
U1/0zDaQnGmbooiEiR3iJLjNVYMwE5dusYttw9qxWnX+j6Xz2o4b17boF3EMkmB8rZxVUin6hUOW
bUYwEyTx9Wey733qc9pWqwIIbOy91lwbelHA2jrf+uO6TnXPLKpas1rKUoyjKxXDwejLPjuTjE6Y
A9BWbMDwLMBf4ZNu02a+g67LDoEbdNh7suil9syGW1mKtCmvwViIYUYqypO9qru6+5QuMQ091e7R
lv18Lcaq//Yc2sWFyPWz9owK1LTrQP43aa3MhtncYlfWF0Wi0vMEugpVW0+npi8RaAuvyt+QvgPS
8rR+S5xqQHc1NU+x8rI9xrpoZxhGc+iBYKyKEiJhuxAgalfYyGHL7G8qi35H33VeBx2Zc1kPyJ0Y
aY4wgfNUo3xwwMMO/oqZ2i/TV2yyULrzndFplB4q6sxTTsLHFtCb2JFFtQQGiOoY1EOPIbK19jBh
DZp2uJESB5ZeAuv97AXAhTxfuqc2LmMTKzmM8sz1w0NSFHJXCprewxjWL+7oTTwdWez+gmxASIgt
C+cXfXZrA44sZiAL4k47zt96dNUBUEmwpv+N2UN66G3CcuTc7qvNCIMS6onv0VSZsASiVUWG6Se7
LosZTFZM4vYu+NUVZRWkEqfsV4Y/fCmbvpOB420bpBXOb3AmlPisLDidhrVm9pvsBpkBkpT4OrOS
HmhhDCPMCTxtVdTmx0C0MDIKL6awSdNJI1qfMDP0sdZbYfrdEaO0fyWbyvvMBll8l6z/neyZgqYI
ut/HgOYW71h/RmC+8UBXIyTrdK63Shu/q7bI2Tm6HwvawCbDpw3w3UYNVXR3WQbWtm4RxIaV1Wxr
g5myGKzfdAm7NSrhbquFL49B4SFQaWtvEyB2vQHDzQ7OZJIlYqYmdmdZfmC5Es99TXqyxy577AsB
G9pgeiXDJDqbHIvfQ2Y262JGsoAyGTJ6kLk1WmDIwDGam1XnduY5cij1jLRAPjXX9XOlCvu97Tku
7Ai5nUjNP2Zdly8u3DXyYAqfHA+VrCvPMWm1m+qVKUJ3NBkUkxnA5VO5ebWzTcfg3gBYyY9rBJCh
O+yGeVQbE5vdReBj3MQDJkPFSXLG648cr8daaVmgWprEGa+s5oLpTE6OBRak8dSJRP5AzJP3UYlm
bU+xR+HiRvs8GaYXneaAUMY42UxViZRSoJ+SQV2uJ4fKTCRtuY0qMrq12ZqPaqoz7PlDo844LBGa
lVjDYeap/dCRENQPjtiqmJmtPVgzf8B8Xc+evtt5bvwJu6Lbj2nTXzrCYHbMKM1blBXot7kdnAEc
oNBxmR6EQzjcuM85rzYC4G2StCgaC76M1lLxL0OW5fvUx+oGyNF6qWpOBV8I7LQ29olbPytng9/W
eCmjJtg4IkG1F4LIw2OC68NtKW9qYz4Kerkbq9HTaSYeHJQr8hwV95952DcuRF8mL2mA4JBvMnK2
Vp4rLHWGqlb5LPKb3ffyWkRdueyS1b6t00WFYrXrMCItRwYjdR62pupF8LVexzkZ/ramy1pHBi7f
PZP2b696ADHILtY4SWwQm7pt4VaZ9hsTbrGLB/EtKOJOPWDfMzZ/nEEGcAKjhHwIAq3YlkaNGcnF
iZOmAaWDPFRNxDUFvS9lJS6JbaTaHR0lDMWvcT/tvNg+58H8PXu8LRFQyJbOTxYM7w4fVFQNawdQ
DSTBrWa2TZrXvokk3B93v/zvMEh5GL1D6v2qWp8w1fqLxgstXuQmc2O+offYyChcd9V1qtS2BjyA
jN/PU7A4Da4yRcdvvhpaQi8IN5htaMKI80R/CEzAaubo8wL69MXEg6Geln+KGU1wik46s8WwJ5sU
ZaqQJzNO31RTXIsYwZVtm18x2UBD5FxSTpgKMpBu6ZG6KHsNc1t00yaHc7uKRXup2bKHUD0geexE
WKJ0jg86KR4zP5Dnw8lyqF6rLhxXHYbzJk1RB7g0CIz2jp5NT7CpRhdRUHSGUbKmwbKmnL6lhv1l
2uz5aH29rMWKgjeWSpeNk/Sx5idvBG06Qosmc5tZxS4CcbkxzOrBWIWRNTSHwYFGdG3EsLbTa9MH
e9CIdP3CRyQG5M350U4B43foaGCFdx1pfBVuvmUJpRhbLZn+NiBUbkLU4nGkf1IFqD901hO0YzoG
iDeGHJuY3lgulC0NOrHv3kd992A0Md/8MCSHg7xl1ri1nOjdVkxidH4wHPPQmPHJSMNDM+Gj6IH5
0JB+kMyjjvzT9YfPgu9Y8mojhdQ+TwHhLesupvbLXBPWUYgryD8787yjDECw+tNHv2v7o9LTBjwu
eqpFH53986I7kqULmkLSPEzgkWhSfNtesYoKF6hvOzZnbdJXW8CrgA6xNcECg4qxCh3eRJxhnVBb
jUFzWYap6T+mbNrl4qWA25mywgOrOwZz9h1IE5Y2NevIhvgxV99G3K4m6zOnQ2ny5RItc/FIFwBX
iHg2ptnD3uMa8bln3DsrCQWWnRt1mkjvirUxleLCb/L5097Qq7BBzTwq/Ls2+QnoQkdE2X64BSW9
9cA9eEl2DfCT0y2BhOxGJp3DYbEl1rtwQCSRVd1bMBQPjrhtNahtg0NHx9UtVA0ai4bFsTjvg/yG
o4piPV8z+e+zr8iwNnMzmyA8uUqM8Mb6+zim78k4EMcg/mBUPEL1+AjqzGafMVn9/sZEQ1QhAeeB
HQNx8IvhedG/JSMCVQ2Grqh2mTHtrVigESByZhILMslYj0nwlY/Nr6oxXoU199tx8N6XFUnjEYcn
f3UW1pMAhgtjfR962ckcAvfYIIZqi/kx+I8u+TChSKwSfMtW039YS+zmBNctRjn2pJoFwdLJN7Jw
SQZIydqMF+YgJsRwoz1kdqMPW36u2Wuxykwm0lQcHP5u4jHGFj+f0xEPK3EqFGhh9AzV1Dg7nU0s
jwifOihCgZOxpLKMHG3nrcvj26xQ73AK7MpMIrqVt3pZn40RXbiHWZvSYY+dxIRpDBNSm7nHcCDz
u2uQr7rcV5aFYGvvqdDTJ7l/B2cR9BQCEIPRN4tUqFiAHih/sG0uqyHLxr2roCKB+iz0cG1cHy3N
xGS0RvG+qaoE/WUrGRvJofo1tKH9TPk8HxLbK7EXpt3FjJWkeuNqZoXcKmIPangYPXrqpFrTnl/g
pXA2cMAgNhdjzQnrWO8JeTOEkA7GvC3sGGgecHPSAJHvV97wBobnAs37ZOsYlmi7H2ZgJEqckG9R
ogU9HbdiIt4PFzUNYdqO3HJY8OpJpsUH9DQw82lX7mTGPigTg/q5eQ5nPPcSCMRGYJZZe8yN93Xs
XttuqdsTtAl84q/xgF+AXC7qln6dVtVPYk2ERtAAZO2pMdzx2WBMVsPe79EG2tJ7JjSZex2EbHJj
ENkncXbC+vMgxmBFyt+jigmgIg0ANcZfy0A/nzb5lXMFw6J9aT2g24BCbAYUHupKbsqEH9B7Dnok
eNpjYsAFdXAzY+3hLCdPZ/piIv/b88lKjEBgEHdX9etgOR0rVIsrcmn+Djz9wqVNFxqLXcpCgR1u
jalho1C7KR6REymP/knyDoHAWE8yY0G3XxE9fxBAp2pGnDkA0WvZD4bcPxN4sM+d5BKb0ROdnRcu
mrTOArvaDHl8jSdvFzTdh874xNTcI4UZq23DjlGZZbbF0vwDQ+TCvGKj+Qpb8k3o75yKqaP3aZ8t
SmnoQ58ip+yQ5nkMSd4jMoxeGFYiciBQ2pbp1RvVR6hNIpR6wRIiJTCTqNYNWovZwPRgQb24E/wB
drXJIohg6rp43QXhwwaG3GaEZ4ZhF28rdg04HiEnej0R3WTRmJ7jx/ImQPIviqbxZxbmmas5S7GA
aEBpOx25LYIDqIK9rYbnSE0XycsvW1KSUEtv4mB8pL3xAlom3TjRDLdhpI41YnslHcB4Br7OsEKf
X7r0V9jzYqDOXJJx3Jd00MKI1IkWQQaxRODmM2y06047OOLV6+DTRS3ZfJQCohV6T27OnAnoIE92
pYDMxdw66va1rsG26th4DRoEZS5KCRWPZLDk6if1mPSbVrglPI+8FA9ibSSbK51R0KIzgtomSveO
YT2TC/iWLNwrjrt9UiMOllazhmLZM4kargIZu2dyIWracTeB+hKG8ekMM9Lz3t8XHKEJd5tW0cew
BZrqJsbE0eV3k16MZIfLiHgncnNPB5W00eqN0dHBGcqfIBjOPvdwZYVLqccWwP1drN3Oz9E9OmdW
rSTgr7xL1BzrUY/NNWhHe6saXO6dbbV0BsW8DRatYRDGn8qYb3MZMJbSf2ubC+Gktbw1qAYd6sMc
VyRRh3ey2mGZtJi7OD5qL/smWaH7NaD2PsfV/NWSqHqnw+7jmrRuttffM9l6J4eApS+ZjtGrXTpg
msIY6WaMbgdQOO8ookBy7AQaQIQ6dwh6tI7JPZrBdg9M5gIH44uBNIjhsjWkCFTD4GWOyeHSGHm2
fjBYq4bEMejJ3MgTKODt1ZVes2PiUgFw5ydIYj0VTgbKySFxUjQ8mPpcWEswC0q1VZjgapIO49AS
s00QLMQ7yjeax42NLhBE4nJ6MM1DEAN4R9n9OtIjaORAAtcw7ZtiTLaN+EYI6lwjqNlyIUxWxJ8y
2vBKsXPy8B+SS38dO6JkJDBf6E+8xdokxEiXvCMXTwjkiM8K90Dbi/cWBEIadwMKc/knSsffbEjJ
3U3sF68J38l/faEPffA8W+x0CBxbJeKRRBZoAGvThOK5gMzCSOPgNCG4UtS7M6LCPo6MVUGS0R4E
vHEt7WHCh4Xm2sIUwOpUTXqnuzFs2qlEJ8GwwQaJTwwLLeIw3ms+dhGioc9Qa61dN/iFfv41cLtn
OXsfS/M3JpZRQonHmg3DM5P5VdI8b1J9SnltrhhfVarMFSQQwljMdOFPWPfZWdBfYf9R5mFMsw0p
VT9y4GX0RUWe7cEO0YUv4SQovDQBQviySk8iEtTiyRs9BQ9f7GxuezPwYSiVL/bsAqMw4FP05sCA
A/ASX6x8wB0vYVpNjKYrntY2OUSTc6y7lGtDMG/N3im39LyfU6t5Ro8cHEM1AntpwJYAQeE7Sn9S
Hf0qQ/dXE6AWb5rrWJd3Z1KX2EPh56jiEGvr4Qf28C1S5xWS3nbRkbpB3R/pFHIrCG5Kzi9jS4St
RaadmI3fbdSp51AE8WY08ludt89+4YPcN7g1kb6SGc9ZYY6rlBlsmBfcP4mw3Guw/44x3nLXrA+d
zZgr/e8vzcR0unHWHtm6uRKkB0+lSJMHBFpCd9VGNkF2mIYFxl0wJ63jaUuUA82joWNAOmF/IiB4
GN79JO0AJPpg18t3aww/EGJt5yp6qxokg+zr756Qd2QApy6Jj0M2XdGtn2cd3pgUfIuKh2NQzk7L
+QNhy2+T9saO6fyNpt4Ga7fLrCqDhoMoL8itbQ7iVjvuKeFW26GtTUuKGDrijHXXTiigrnErTcl2
cZfWhiWs17aj3mpIRA31pszdcAm53mPDLzezlxF6Rs6R7cbox0xmMbH2XzEx/vMFtbyI1qy4k18g
wodCdzcyj6uwAS1wYpxFFz4BOWAyW/W6nEm880m008mcmG7rIN+FCXfpcLjSo7uGeXIMbM31HgFw
PMzQxxwioGL1h64MpIX04Tj5GWHJrwTr0qZqy89mgv/ELUDKChaK3TDNE+BqOSLAYPwzK0KvVmHh
zevJRLtfu2DlPembh3juCUjQvXvonSXG3rOg3hAghfiqKGkoKHr3RcisqaqMnY3/Ysc4EmERJeyt
MkoTwEkEmc6Llr6UMGfUD8yC09FswMSWNlflho+9RDZ09P67pmZ+wACO8dWnnQPAjUHOocgIx+EZ
GZi8MWWPsUy1st35XtwdVO5neKFg8K3HKDV/t26FdWxIDO/O6V5+lmXuI75AFTeQRI6YZgE0VRXZ
x5njduspD50d5khAqsS4THwvHAu1dmDOR9GwRpONalLk9LdcuNye5Q/FOkHlss1DM7kl3WTR+evt
lyZtjX0ypDDFvck/ugqAvJypDxMV+Kcx6lEMVWZxMeH/HNhuxDbyQrROSld7tB1yi5DVvejSgFHi
CIqlcZlEGID6iXj1d7pMALA7bdtt+M/XZPYGOBhdOz0TlTNuyPCgPdFNLqaPpPqs+4a9D+Q2tfRg
nNxsJmG5J01jyWfeu20M7tkPAA15g/SYWWq1NzzGvQDMURwymd4lZaLvVc+TNxgxitDQNZ57wZ5E
66ZlPVn9NoSltpUNkzFl0UNnCpFsbaFI4xRs1GIELWJlhYe9zGlAvbTZ09ioPzbYAlZX5h282Iic
TQfh8uEtBIUG6sHKoHO3HeZCnWvHDi7SGBFeFEH5NOly2cYdmhqJDmog56BWV1xTss/J64I9e02/
n7NQbwckm7DzmfRZGWep30bFPjbDvy7n0eLYLXksfdgc6MFn+CHJt8NsYlW34mJGAgAasyyepooh
xBRt82Xc1YdcgN2jpGNmsN1BkLzKoPvpuRGhCQj/ibiGv+q1By/0vvoxO/VjfkoFceY0RXeCPloo
W6icSXdHNbF1R1S68CvIeLSw1ER2+inb3lmVUbcNQDTmhn13huaPtls8zjgaVuNiTqyjxSQDcY9l
jGcEsJ9puuccbA7y3ZSA9uFLoBVeDF2bNtXOyVQ+Nd0wvM3DMKFAJq3GSC6Vv2Tc1Iy6+CyQrG6K
GVf/Ysio4Paivj/BF9+0rvMxNdl6tPQjtSuIA8neJtCiGZjWuu0rdOe/g4s2Kmm4gvZLVSLjizeH
l5yAUKs2rmO2tBHlRVjRsaur30k3Nmgn5WlOs/uU0RVtvRdYTU/jYH11enoZlIe9n0tpTrBSn3rj
yu2M78WY4s/pw6YblIjqKdfOk1+7aGXyrx5nXm8Ee6drbjY9uwbsDFlRyWWGuMTZiF0wrddN0jy7
nrjVysK7buefXc7gCAAUDMMLvcBXEy6wP9r+yi6SvXbH05jDEDB1xXDRaI9xK17s0t75Or8u/99N
uU/aoO/zMaaTNF/jgOAU1NW/i6Hbxf74FJrm1atblkH91SyMk15O74FUlyrswiX+yASyXoZ7piH0
xHo8koM+oXM7ISph2Kx+4RTZlYU8IrG5NZ65F8iNd6GQjJ/lE7LuJ5v2loeoCK0Y/Jwqzp6d1Lt3
jb5b/xlfxhuJne25y4aQi65xoRzFW9zQh/uP5ZE2yIhaZPxO4b1ql9wPHjxmT4QPMnNCTxc1/SOe
c/8XzRdmUUleXEd0WsEA1i1qvC+rso52OYOHsqhWVjikglcPWw4vDsK2lt6tYzxH4kgM5y3j3LPK
6r+PdkAw6NgFsBGYUSPpk0lKjSPHmcmYr4EU9HDbBGU3pXXP3JWWuVUwio2d8Nmmg0Y6K+HifkZQ
OAxY1yixkGKq9eSE3MWgRIlJ7UFwOZzRHdAA6sdfkEweoDKJ8vYituNFyFKbYmdRf0CJ34wp0WBh
IT9V5a/tQO0LiCILPSvAe+vWv0f0cjCfIebG/XrpNOddYF+UbUL1JyB3aSy0sZmvXWee9v0EmgIT
bEpnUznztoRK2VLXYN4kUoNWLhByqK8nRgxf4WTAqcKJXOdbDphdJoBfR8hpInGyCGpnrn7qDcJH
ZkesBpo8BaOvcxNb21YlH2RIr2cwB5wJHAkDtz5riRJ/G2odYNpmNmu5+d+J1RyxEfcWGLJC0pqp
xKu0wNPKuTwsdgg5eUj3kyX3pEnhNIwkA0lF+UAVxUXAWKpNs/yyZXZ3GRVjwGR65SIsbHPGZJEv
r1WCN0j3JwXfhqpaA80tIGoIB5NRVF9abDN6Sn/cSp6XHome7Stmkef/Bsngcrei85/MkBDuGFtK
qNp0j+h6pyPOzoauZmvrjRmh9e5Tbv60htwaxAHAmHVkYU5w7OgRFvPWrfVTKxUczmKChriIlPWt
EvEGVeEvjfZFFHjVJYYBRaFQyPdSFafldSVRAv7nneb1lSNkExT5W4RYP54gdzkBVRwof/595lIb
mM49l0vKL53+INwHsr/lqrzFdsCdF3CEkR3NarmtzltOtG3jYGelYfUfl8bKN73pU6kTmIvAJzIv
udVD3zHinMCOdpNhhWhESDgus98sSTe2jhBGBoc49w8uV6UYKTihrose3XsOlHlq8uC5dq0dhiLU
rrbAFuH0z7VNXn1mnTtSQ3WfHIvIZuZGliHg5fEJTQusiCJYO5JbYhLOH1k20eZ1g7OPAmw11857
ie9nNUtsk2JeW9i3lxWK32A98PpHkIVmhdOGlR2NelvE7xUHnbLdrc1jy0UXQbB8LxzspDlqGKst
IMYHe88KnEPQJ2AAnRZRAsaXhPLLrMURKNQ9AQQ7dsGXQg3E/faVgKgl554tmeT4yfsAYfzkyfoP
FDyMxSz35VGRtodznVjsCJ8NKUxKVvrJTJd9LNA72RryD642g7+LDyxL0cHWNOa9iWRJuJ051YNw
Nk1P24/8ElozMvzTmh1T9vRvSaIkXTxvjR//KE1Qv8z2o5VVg7CtXXqzgXgenO7FasW5xXNI2wRt
e5szwdeXsK2dXcqiaPvqlZbZzgmplHSFucNBLgQQbT326Ufg4MbylXtCMQWGGyUFF42aW8T4Fjnc
VakXHbYeYCx9e2QStzPH8gMRBACvjOTjMcq+Jz9lOfXknDGQZHNHqd8U6QNGwkES7QpcLHiLkuZi
ESaS+9KDEt9/+4PCzAzVfSusmHc5lX+7cHbJ3xmTTSly3OEY03djOD43JR0WyqPliOUpbr6h711s
Ob/lpncPXNq29IMLmOd85q5VvYV9dBm1/Bpcc1otHuApTkgJcZ5CGlR9YL10nUeQfOgd675cqEwT
Ye3IyQx1B2TzUrXdn4rGqMHpuSKh+lEtwZNGcJOZv680J2ld2M9u0z+FdfI50YM9eMjm73QoXDS+
0DVDgYXcp+05sePJhoGDnG/GqNFqRL6gm4wSrKy+Yz/bFw2DRui3iMHxT9IRrkrrGDbA1IMyfOsR
ba88f8lG6sz62Q7S6BYbeCS59U9XVXOB6qW7sREQjcheWHElZaUfbSgi1gysD5UTo0RB0qFoYQDD
SCfn4C9l4NiWMWpLnxkbaUwXeuP2vhiT5IXZj6bcD9z8CVSVSzcZ8FLpi/mTiy2JHUkfjw97tGnD
KgntpK4z6B1weJm5GiNJgm53NVv91XgoVqcpF1AGOMOIpDqyKIAY1Z8U+TbTD9vYTSM9WIMJWxDm
+8Sfv4amRgY7jq/MN94MP4lBv0BDVVz36tHnuhgb6IC8W0Fi6sroy9+242+UKWhCdE8qTJmk4rEQ
XKtp49zSurnWHUkJ3nALaa6sKAMP9qCeUeBW6wELg9+O5aZFUkFJ8ifv8KxS4aGEeumlPBmg/rEX
Jd6jdww+amnP4kWjKTgj3ZoX2pTzVscQwlv6L4eB9/rXqVzGWkMWMmpHTYne30V0xT0zgx4t3T1u
9fJXQCTChyepWGjN4976qKTCSNMlNDILok4x3nh/mjh+KWENgJz87UECkx6T3nS6IzBaiFLTlXzQ
d+y9L4SOvrQQAuKItEGrCp68zrLIBBi41gNzfaI3ad2HmSSitFrUbWhwm1EFPFkzsg3+Y2jzj4M2
DkR00sIjXLvJup3VQvsXqGrQajDlCiv6E90h0OO1oQA3uGVxDVTcWRnuEkbOEVQqaBWiPzqUKp3d
/mDLINSmPsRGfhm57nPBvwQLQaRCEyV76pt4gCozIsK6jE3eMW2hVsIjNB3cyIpeIsxM3C3I9vGq
c2Vrfz/X2S5QCPKKUGQbm+zBpHZPveySH0cTIm/PzcPO0ue0Xdoh9JN7Li+bihkrgvqg+mEPeWfi
gbjIEvo8t0h95rJQO6DBkUWlVJ/Sbga6VAJIbItj5YYhRoayRjPbGvn7Ap5gDoZiUrEuzCyFk4J5
DS4xqmkHKDeFXqrInqH+h6e4FfP85bjVhe3tEBL6DZPr6Ovsrop0lw3DE86pjZ/Y6gQ2u4HuCj8o
LdxtRsj8BiqKsaIlkXDcMy/hVm9z5aCKOFgT4153mu9dTM8pKxBoM15hBtM5Ma5uhQ7jmk7X0any
16TMmF156kcj8jnQj1o6xtWTGfVHu2//xF36CBqqEmQxuwKRf85vDp32qHz5zED3OEvUBKPKu18B
OXrUjlDpRka7yt7gaHjqnCUaLqUrF1wqJ/scjOrqjimfp7eLCvHpyu4xL/yfiK0e5MEmH6cnJzYO
4BzOYOn2fqfO3ZQfaPa+9jFKPWhOBWy1hZA9dotoNKVgrtinlzZdlb1xO8frFay1BM/Rk35nUZTL
eskdYJamBmBB/UVX1bb1aNDl7RupKhsr8/9ZwkX6rS9Gh9cqzZmmZXmJFoMgC9yMxIyQliETgjE6
TnthsgicjUJ2XomFv1M6+F2xcqKQdf82Vj8u6bMELiFzWmHcG7mwBovDsfYJqWruKa/Q9tD3+mh1
p4mmatmOKx8QsbbB0qaAVcMQRnw0jD9NUz+hk/I2GgNy2417oh4oiZbWVp3FWy+ghh1HPhVj3INX
/lh0MtPc3Wqnl+vG67eTgyYowSG+EpN9aInbyI38YGpamc0iYdAHZeNgdBeGSdzgmygBztWMc7vU
YMYhnEvDolyY2ZvAhAYW4pNgsr+eYX5LxnlijM9M0vbWgoMvcEvtcXCQ3VADuACiTADLskN4LWJV
Kk9UMN0TdGwy0fwp2GYEEeKwXIlBkVOUBv+Q9lCjzwnO2kZflKAF24qGuXZh3SfuTJnuRmyyIEVy
1zgmfrt88OKz6aGwWLy9ZNiODiQjoPGZC7XA1hRL0edsjzfh4jFaXpPHW9U1vvzEgJ9k31nFwwqR
FjAjGWLclB04BLrnRtS+akI593YcwcKJO+ZUko8tnv41eBrb1t23Awl1WPQgUR/QFW8TM/yNh+iD
jRsdneK0rBFE1QGAj1i9Cd968tvprWZy5U7TZ5VzdJXhR4DxDFb8o2i5Q44ONazdYJnqska/JBMo
m3nskfXoZvgxgWB/SSnCU6HseGfN4bdfdj8Vyj8uRGxpasiP2qnOZPjwYWQ73LT4YP0ni3eW2/o+
g87LDJOerPpZ3k3GNLTsNF7y8lo0ybHyc44iHd9Ts51g1A/n5aucUWuV+r9wcFavfa2l3oc8jKHp
YxPqXgAHMuMydrm5DMtERGpdfNTREo1kmA7I1f4DYv0nQLELbSByKeR0iAf33BLHZMt06zrGeyyy
/fJAjCGCHHY91AhXr9SfUH55igZ7H04hehfrNi9ri1VXoIILqDNkV31My+2iqQLODJI/jVQfGMSh
rA02bQ9H9dGAgE0los1rgPF/rAh0KMUvgGpnWzn3cjgOPDryiJ4TIQoRsW26xqC/bqzHNPJS0+Oy
iB0LcbY53ypGGM6/rH50WXrO6YBm3ENzkCxBVLOiUHTxuyMBPsO1KT4Q2+Ji5JfzGkpMcOqWRodF
2B5QkeGvZGTu39Dtr0tUZDltl5SHxuvZ4ZjBuggWKKXZ5vJnXmZbMqTFhtfvLEMenW7e1s1XjnB8
RGDgW++j99E5P/w+q65380hrmNfKY0u3GuIDShh6L96FFIKtkxEejBaCn3BBavsZNBm6075I18o1
0UCodWpK+HYPXrAX3TpAE3hZajqRLgmCxKN48Zq3wwvFkTdwc+vVn7j6yMHw8Y8Kjg8/qCcLESS+
OA+irv8yl3946QVCLWbXUGyCRYOzdq1ppXmzMxfjgI5oU+4Gv/sLNt7G/1geLQxQywIfiAIUcXxN
lluffyzLbC8AJ6cN+ZnuPQlp3ac/Ds4xHGRs1tVwLNnHlv+iYWDSar3vODqE2F8n+5jGPjemBBEU
F1vrwacw4ThPSMJS+dWnSOSnY1atZIfmD/hEoWjibv8cy2nTDjXJpH8145JA+qsZ1Jo3foXMeKeZ
Den/vjAWjSmd/fKlDBxZLEkkty+aqqTxvonpDPgg5HHZhPiBhtrfgAa2fPVx9lba+i//1m7sm2Aa
MDj5QaNZsxffFvHpwWXs/izUKQ+Qjct573FHm2ENB4IgyaUVO5+WT2ZZTGH9YSEgA+C5/B6eBlav
BKGN/mClfHs15XAWZmZrTDH4FMgM2wfVjNPhMU4/SQkRt/Q2rEFDvbSS1smyAMnTMXdZhUGk3zVY
MMga2fB2I9tB9ShpIb8J981Fl+a13wGkNYvyQxmfWcyQ0D40+m2ETYmK7phAEukr4DL2xQdf7BSU
V4Ti/f8LVdMuS36z6mc2aPgXRhgulBYaAtyYPPARMOuE984YePkJZxDMKFB3EoQCofLEa9Z+9uoE
0QHHFfCKo2ukZ02mOgXBch41idhbyH/5pYtsFYsPGRnEK8XJg1/W9gGtJ6BrjGL52b5DS0r9bSc4
C6xq47TfGbMi1jSvb/nWaWvh1pVHi42C2fulxX1C8tjB8KdT2RCy2HGlWHQ5AwAce/4dekCFY0zw
4R+eqb6cf3U0wvPsg482192hsbKNNczLK4wn85hbLwlrww/qLUOR7fKo9io8OcVH1t1YnbwK6GZX
XsDyuC2Ld3wh5enMv2Dcvq55vCa2g8BMaOO9ViBi+YkUapIaP6h2uY0G22TwViwsPjibercEBVAR
wqHvhLXgg67nlfZe0eAoTRCxD5gNVbZ2djzlBdsle0Pj/Cy/XC3io4Wpwe+dyj8dhB5UAgB2zXMB
1bK1u6eCD4Rx8QffBhqarcB4xiJPv3vUKJUP4st6CuWD155gySHAdKu96OinZXeDI7NnTt2s+Fy4
qtPc672nKsu/ydVjrBRzwyTH4x2d2nH+H0vnsd02koXhJ8I5yGHLnESRytIGx5Zs5JwKePr5rntW
3dPWyCRQdeMfwNBJNIbRd6L/JB8vn7PlHniUmaVfSukvCwbTIZrkVhR+sDBpk+Fag+GNtWXjFM6R
d8HTmhPjFAF3DInXyZBvGAFDhx9onN/48jOPdvI/8KVZKZpT1lg7oNWbOby3eLCOY3yIyCQ6Q8UJ
XdtZUQNy5cr6G8m9Ff7B28Akg/DeoA/bCGv2PKshexisT3kLY1+cfBObZwq3pItvcYXPXKmxq+HL
6fVZgnvfAqAAD903Oiq71l5zzKOtysdotiQwakP/xuofCF3CwBqyVJRtB6facEiQrdiazhHbR5w4
il+8+X/SZsNxSnoPhDEah9yikYAfv5i68+LyX/ioXi2OesUHXyLh8/AzQYucKShWz+1QOXLPiv4o
Br470RNVGG56/S5DpzhR2TYJ3qME8+kBI6KF6QZIgj2TaIZlIVqXCK1GyCtKKSv3oUJMiIPamNVt
9BENBUwlaQUm7trud2ScLACl6AIBNNne9ruazVVN+lDjM+uAS9LlK617x5JI4kRxdH1n61FGWPF1
REGjBaFaWoFYF535Uzkw+Muv0Dfihm5s9y2ngO8FXgypM0+rb409T8sA2jOGPWcD+I5fPM8QRQhk
cWzsUe3bhKFH6dtssOTaWFrwvUQ2/lUMbEqqgyQvDkZT3+UHqqFZEXFdPdtnwLjDxwwmmw/Jlfbx
yCb5MLQIdRrVg01nQOZU0JclT/BJDZoHH72OUQDX+EhNA5uFzF3+ost0TvISGUJX2xGri8R4NcP+
3an0M3LlL5WZvc/W/MSjMkJjrdrwU67GMFNMc9UUW66obB4Hw31Be2nd149Dw5ViWyt1DE+20MGO
8P9GhoUtFrWrnlLl98/oo19J7YsHBUVjDYkoamMeGTiiOlus80U8qP9gZYVFHrtW7YIdwiEhQSsX
+t919JftmF7G+dSMSMe1xq4Zjnpt3OWQDKhbgaZEQo+s3a2wcTnwCCRHT3RaWn2Xm7M0HwyekA9A
P3kEg5BmzsHAuahipphn5lELl40J+8Ie8J/2iS/zPJ+Gpf1rg4Vex237janXoc39J6N3rmY3n6NA
26CfjtkqKije1P1iDXXNVP27DhFErnA2bUz9hqTeSDcBU4mqVOGnbqcws8N54kdQ/BqTGZSVczFN
jEhxYDppc/ahB9FRD51TNZqvmWs+xqHnrKwMiRW7OE7ufEbv+7j01TEoknc8E/d4+Bxg/N8SZDrK
IPtmYsu7MqyPouzOCITv2zA8WkQAZmb7GLGPFayntfKzR8Mu+FKMgp0A6ZdS0HYcjs5G3s+Z1e9J
5+bY9i4aFzw14r1nL5zl0NyhkrdpjeHkNZFCDwmFC9JhrhqD7gnzyinQ1MqL65/CK86O1r6oAmsg
325+TzyKNNG3Vo+3dtI9Nk3BuGF80FU6rjWz3zPIPOq4pruNsY+ELQnb5ykrwSWWs39YCuM5R6VZ
issJDByLngMU5r3F+S0GGLU0yG45XZ32l4ZLdGLeuNu6+RDqry1xkysr4TgmaEEq70O25m9G86Fz
ayqdOfHO6psHDxARLkxgNImqD0YFnuyBUllqmm780bNlSxIcOVo+cZ6FB9HnFRjNXseswP5mhrMq
ATyWDDma/sEPf+L+ncxH/pMbM7NI0pGB77M71qSs4cSBDnJI8GWxsRevP0/FTwTOgtKUCMxkjt3A
tbB+1ajG5G0MY+uxy+6SYzjwkjq0avha4peMv5jfSiSWoxYzPQWhtFvGjyhbpMuR6WBHqlTTJ9QZ
ll4sJdNhHRnufsIOwFAffFB5OoRCz0NBH9U8qaz54Fr/0jHhaUDpVB82lOwUNHiORC/w6/XSscc3
j9QYuBRQ2et6fnZaSsniTSEoY9nUjvHy4FJZKKYKROfKhObWdGxg9INEW4zGNkb/VoKQmZ0fgnbj
8TG5pPJkEpyYGZReNJYOvDcmUkyUyLMUdPzmkYwqW48F5L+2gODVYaUAC6BwsM2T/P0TxMVREVmD
95I2ybRASfA7+Bghyx+zuwdZj7zDG5d1E0TLnudXYrXR/8VaChCYtFej/+FQ3IcFGi+Y/UiZmXdI
ehNYC/e3pDUaBg4PPwrUeFUWETQgHkoTbiLzxjshhYKZhupB5n/06DeSNEbJ5/u/3y11m/z/FiDT
lQIPT2tkum88TX46yL+HGHASpdfAW0JEd50O3xwMK2UjaR6LDKNalx3jlSMAkV3ulkR/0zww3j/z
YnrjXZZJDQ1kk5C1+CY+EnmD9pE52c4vbkbxN6Ay53fG8fPCTh5IwIopGb6uxsHkVBYo23IK/HEh
mFxG8lZIEQ75fD+kD1wJuuZGR1/IZJAYv3BN0g5Zf1SBwdIe2F9tfFRPJ8zApgyecgmFAu2MEaJK
etOYYvMZpSxk3HlI8v4kVWlRplc1pVsv/Kl0RNBwjgDqFE31w4CdLGfggHvltelFwh8vVnAGpIpq
ecpSDpv7buoRrLpZbSRMWHBVZF22iWPnwJc0XHagXIAh6U7iAw+w+UzPG2ZX6V+QQFyjNbXNnEfP
DT6lOVQF+gVaLM7gkAheJu+d3RPiCsU7NpL5vqisde//y39yr3Q0eHVfW8UeiN9yBl3NZ0vn9E0i
Buj/der9tgf/SpPL+hruSv2YEgQKOeoEBJX/ilCxb6PilElSbIt3xH7A47GL4ySmD7QeQW8+BK65
S/m2WhPCmaFkmsI1Jz7oA2B9SFMYE5yTbKXCQxL/nuRd+29i6YxIPmcn8tbSEsZ+uS2TYRVkLpyt
4tlgyoYuzY31OmAuglO2bZp/zyDg8YeIJBo+VcixZROwkobfpJmBi7EU9n0Y3LukCaNXD14eHwAR
nGK+CQMGqWcdz0NohIU1taMYdjvqbCPJCSLvqlIQ84m5YwS28fhUaXPkjXIPCVrSVBNZJLyHY7iW
/zlR02Q0FMFwUsiu8in4aXTNNvK3Zcpd03vwHSFe/zuHSONt+qDeJpQvCbMHCfwSdYesO/4TE9Z3
lf1tlN16IY3FeAkQZQr9/ydZjh4HikMetPqWsMyblgutwk1Dm2vzT+5pjLyvCRCiYwsyWs416GVk
FPAU5IdqJtcLQYL/xN1YKNjI5SghAI2leu2YBLpZfwjHJ+kBfG4iEhw3aiX+Ht53lYAjLJ4l+Jac
kdZ4z7hdCddHDnumPxJ7eFByUPlp1zKBSQgl5LMf/jhMVeTy6iYGR1h1VIlIH+xqRlzSckqlznBU
HiHh0A1/OIvz+G6Nr5LZWsTCY4poAlsIH54PlHTsnSnU/41F8s95osgQBXjjWSaFmNOi5vFWRRN0
ETT08vZ1YZfVM2IHgSyjAIPeWHKgj24GH1mObyprbkBPfHSCGZ+aN4d1Am9JbdsWhHeSPMhbanPv
IP/My2yTOTA3PgyIgDJckfdLxqdDY8zR/kK2eR3UqA4y8HCBSA5HGXLkRDodtwAJgpZztCprB0p+
G49fi+shuAbfiyaCtJAML6ghgwTxDmrCnRvB2ZQBnuS8mqQOgpVOIUei4O76/T7nTcgD4Ys09udg
QpcgRgfZNc4+5N+kQ0GfnBL3Ko8kdJ8USVoSBl9WUvdMicuZ+Le4K501J88tn+nxLfdBefzR8Ict
0d6ouqtBJaRlsRxLcqycBvm4LbW5MhP2oOmW90Qk1SaGaVzWkcI47flFaHYhdyuBg2lbBNDferC5
TVwqBpQe6p/hfO8Qqud7cB6q+NeCls5k6xuDTEkpwA4FGPiORj3LdvLxOYFlnF9t57XwghXvsWRM
16QAhyX3tdlWJjTy/uSMSiaQIRuDQH5ShnhyiDnZkEy2DBv/ZSSB6/KuXNrnIdbOMivko1i0pGOV
b5hHsZGgJrXWpmahjc99IRckJjYP70H8xq/+fwE2BKVMojo8hhxeGAU6WK9DAmLSA4xNdSP1BF28
za8JUZjp0ndJBmwbwObc2gqZJyKVmZeQqb59XM0y0jQ51UcNU4oMrK0OPDeH5o7epefayLSpZmQ2
HO2RuB3tRVQBmf9bYLos/eCwUVpztHAclQGVJFbi7IV0w5A06/BeKba1C/6K3y55FZ7KisU61A6k
kXn+kp+s0JhfJDbyAuEQGxscpvHuya1PP6fSccMGv/Mif7BMtYDsL8uXDs0J5F0CgKfjVrfMdRAN
N2syH/0ONr/grB2frBF0lY9wC/U4JJAK24dVOiSwSEFd+TX4qN5DSsKHneLkKDqFSfwy0lJ4eXmb
gmwETOmnz7Przm++OZaYI3rVFTfR7uC2zSPFIUOgpL8PRUToTSgXmnmHAvU2zYqHuWWsImQJ5PXY
SjnPRZ4cJxA7q7FkMyMFnBwo5XSnBYlHIom7aJ8uXXBn9q9Z7fEgxDTO3NdMh8a2oPIBBJdMMwMM
xC1Dc9p4Nl5ruExVEYPBeHnK9RLOAvo/TtTfZDA/sT8wlLYnuN0GZMjcsXuQ2yaNI/j7vwZNiCwZ
//v5+WSk2aOuTS8QmBAwGtq3IAg+Rx9Gk8uUP26/pdHSjPDspskJYD6DBGuv+uwSNd5riS7GWneu
emdcUMo/KqaaysWAQTVHh6ED2MNr5FWftT29B118itJxI6W/NC05hZbvdbd2Rg+hV9oJoYm9/Me5
NnALco3nOGEY1LrdLWb3ItGIcvjsEp5d7LafWD7fNZ0ZC2EBKB7CqnHVAF1R6crQka/IsrZYzzki
8dBhoALGCeLEdDb8DS6iaQvoWtx69spnDVhOCq34yHmZmuaxDzCvXfI7smsnea3VtIAttUVlcHyo
jeLK2uaKJzc2QuPRGlWyDyMdFkRDMevYwoZ0UvuBFKQ2vdua96woHseqQ5CioGmes9G/Z5pRf0do
YMOy15hyMpND+jCjkY2ZtudIuaHwjapUbmjbKUbESssryIP2W5ekzxO1hw6ACqoM/M1EYbLJkAIy
w7XoKNxk6KjaEtADw5aZBq73zUOd486Z8SYlV1aeCU4prJ/+tWmGkrOyDjuknaixniTpDWPAkGyk
wwGbAZ16mhFutcvI4JjN3bbKoLU0NJOmqy9bHIzulja+45MKfjpHMc6gEENPCUp7W1z4cONh6m0m
HhF4jqHBVTjPEaGJ4K1rIPaMPNgiVY2YFN1pOv+2Ae6zKsOIC6mMe29HyfMMKWautUtXgCo0GNze
rCDcBlq1n4fYvdWsK9d60Tig0N0AYyGfJSMmjeOE53o1uQtLGP2q++PTOA2vss4fS+c+dBCqFZrA
FLXs8LCbQTL3uTUHIZ8MC9ZFJsqYoc/xoFiZrP4nSMwCKgL4dusdhTaCKB7W6FxKzBx8hJC7YhOA
XQuhBUlSknHjVN4nuuxknnCgFaL88FJRdaPFC10GOOYIjsKiFDaHDybV5H0e9PgrAQjLPhsqKjuM
Ega29c4PGGa7p6dLHLzYEDfn1GgMcUGJbqnfiPWGge6oGLJZCHZVW8nR1DcUI9uY0nCELUNBZKey
8IHlChpo6bCOICC3pQJ3bm5Mp36lqS8b1KCUrr3pg9pUwbd8MD16q6n6yKRT/CLTAIREMKPo/oz0
cWXpQDqLseMDyzR3KSfEOlYkULyfQZp0uDRCwAQ52uN9Rwmc+7cB2A+CtTRw1UqPXU7RjlUz+Cck
OlGCzJbiqRQp+ZIcIr/a51j2mOLwNWUFBAXo1LCPCrt3D8URmwZZBo0yE+MnpE6y2RXIX4DJ+EXx
MmqEE+SPqUOosfvhteIZemg15WMM+SbGGqNbN+XMJIHXEOLPxjyu4ivHTN+6lIq0/JnCu4lMQMNW
d93SzZMDMyGegQySXbFLtdpm2hOFgKtrKN7dZ6i8bVpjY9jiiBasHMY/FCij+y6/mdphBDyKmRbZ
FVuXCiAYrZT8U6bzNZ6KstylhI2xS1DxCwNJjTJL/jAaXiShyNHTe3zgXqgeJG+nkpNh+406/Lcy
OxQhOHzPODAwODmox3hufwYb+0ZyV030wC/t2cXJ2cj8eYdGITt6nNzT+Q2h4Q1/oXwpt0BWhUpU
2qd4KKjwZR7xLJxtFd4mR/2KHMCwiEclHLTOmfdsHTNbv9k6edJrdjbYbPSS9gMJOmdGwe9QTDCs
HvZCwfAtEGVu9QcH48+8Nh6GNnvVgvGNTkjleOVgjMdZ5ncGcEMHNDOYpDPvHLZ8C143eMU1Sodv
Jkdb2gT5yHo67sGfgBwk5Y5ejwU5PVj/7qGqH5FRa5QrIJe8hyw0KN7lysrguczVvwPAcCQATMCj
ZWhuj9WrlDuF96H08AGiyyWv6iOaIBt5/o7WbYsMcXoeJJOUrTypoC6PERxN6cs6SJIFlC1nRI9e
g6/9DOF2FVR/XdQAV72TPy4U5y4bU4cRJhIUBoL02QIgOH6BRQQuxR+/KNjk70oQ6ltXmBnY/CUe
QgTSGXBlIw5p03gHeJQH2UBEpLkWtm44gHaE6CklQIWUCKyrtU7kxaLQ3Yh2fBlosAbKS1ucxqC6
ALG+qjj7108Cmth2HNGWYWfkXcAKUNoq5mItuNeZ1yfXTM6brNgS8rNsQiUANeg1D0OH5TyDP6ex
974J/zUfvjNPPcsTkZAlkU4HXmNQJzMmywxvTzkv//ex7k5d2F8YLMmddOuMC23vZNld1++sKQKv
fG1HlJvS+NkrF0AieIi3Yye/Rw5Kl/xulfZAxFzqmZtyz7yO6TIT2XzrVTw3Nr282Yg5Qc28IuKA
8qeamT6yow7cApgSssweJs0MQfjaS/mDZgL5623k/IYMy2Q5lxmICeBxDLel3On8odTVuT+hq8JE
LbWgHqB1wroiIOoQNNsQAeAYmnlXeI8zyTlpkAsom1OOIqBr5Iy04B1THcll4OLRNhF0cWOi4mMc
FHvdM8hkEQNHG2JegX5jsvyz4F3uViekJcD3wwMiPFV6eORiyANGswh7YhSN6zo5pAjeFUTqyvIO
k+H8LnPkchuiE0xrwmfagt1a3J+mwRRgjPcMsXY+N3yuKsT82ufUdLfovAPsCRpni0c463vrq4kd
vCi0Q+23X5rbPhsTUl1gnOrZedPM5a/I8MTG+OZN8dYgdqW1eW8wfkeBAmeNeM4Q0bWGoxPiJ91s
ZJxausNuznWguzXMtRyWjVHt9Ey/G/ZCo+FcWLTggl4fcwK0SanVWckH7ZIX6ltNNw5p0yNzJoFm
jvaSc+HK7Btk8AjoB2+0v2OdToNTWBEdWM/9S28C0FKdZu98nvG2joOjz00O0kSBc0PcixyciN+l
7+4muzlpLurI0sZIoJSttKRmuQoNZVVXTRixWIdmBqs/8YtL98sT6S8VpD9ycqoRNZmpajwsLKeV
PznPwAwSLbXuXfTFxHbboYHCWOFgIfh3ScLpc/DLSxiBLG9Qrena4aHo/LW8pK5MDwQUqUZkKIO5
245zg9GlBAWawgiSlZvbZ3wy9pJfK8xKAa9rv4y6ZCZb1oyHAxBvBhM9jUlwF2Svbgk3mKQjHSvn
CEwNAuHgjCx/o0cgR/n31m52HVeMqSZEuWQtORM9tU/ZqUuJKQsLubsj4wiUJ3Yl/14H36ltIoiE
z+J4lzEeL93xQuz52KByWBPHepQv0acPHgqndWNdtfpqZ/x6kAbMFtLY7DfKde6JViIfWt0Nthau
MarNJINysIeMDEPgYPJNDXM8FzPcN9M66h6Voo0UZuqzkLdIiBNUQ54EEGLuox19JSNOkbNl7Qj8
yVwCq/iQjzVnsFhoELJeB/pSC6SppE/r0RBDpHjVMteW6ME4UWpoCWchbyJ0G3w6iIvOcmHtMjN8
llrFGdgKM5ARcwk/+TWOKCyWYYbyih68uCZIg6j0d/Uw/MV4FWHdFidfwwVvjD1BAV0XTaeaSSzL
/O2oe9uas5hVCe005MAvVaX20wC6pWemBN0XKPWC3ROqgby8PGV7j6NkHM0nO+XzIr9i68PDbJKA
avxQ9qWgV6vBEMZxhPNc2H1kNQbQjmfs46y7egB5FIgNr5svOa6OCxU5Gfw0OTkUGpftp5vYUNTA
MhIN8RDYkerck5XkP6UfDFsU9HukI2BbdgBBgsHeu0NSPMe6h/ItWPCcffDZnDUDBAj4Q214Rtpo
rY9QT/oBgfM26X8a0g754Um38z9NpsAF44TQWVBqrfq5tex3rcivoe7woICa4/lsDDv4pxmvp0zu
dtcdhg5rpKB9txLMQdrWwsBt0Tcu+o9IDWOEE9oRCAwjeLSQRZeU2tJw7Jty6G828W4OnWy9IA+9
ahTWjLD5qmjEvzR4NOhddJK4LdgMswoeTM61Sxx37PGUBBCGfPPFKesLUysySMioUk8ng7C8uKu8
DsZNZQEb1pbuWBrdB8LnR8nklj4+UqScI1ftmSGtO7u4/wP3Im+7RO6ZlTciYwsl9jBsiHv4bw1g
tGdcPmxrP1oFERbtFQ7jMD5pxvBZwmx0JqbNRbLzqZsxmDpzWneGx+4ScacwKA/OMHyCJ4RtspxH
P/lrx4wL4TRxe5g58ykqW7wi5pQyrDe/gDgDRwDJ70zADuS8VLrPLKT5xIUBgmEJei/9U1XTs0VZ
A49lI28gRu3ZUtGvpgCA6zT3NLZBWE3v4xx4oOFgmZp8JN/hEMQGhEH2aWMdLdB4MIyFOQw5/bJ0
3q/ZM89Dlt8yk6fHrGNFHfEzBBCw8voZWeJPaQHa1KCDWlBS5O4n4j/jeSe5nAH+mHZYvlExIfZE
359iujBiI1Bn6t/RN3L7mWO3rbTwObLim4U/UdOiei6brR6vbnxojgV/d0TFEI3Wd6aAKBctIRJR
Y3Z37WZwcFxrpGDOzUNgV4jCtMtab6bdQrUb5tNW6fUe5D9yYywyFrAp8LbfpWWJU1pRJzlEEK1c
DpLPtWo1Wr1yefUbb4OeZrhK/Pw7BU8T1uFPiUxYhZStQUWrxvalaaKbhmQ3w3TqHWJP/6+YWSgp
nPjNSYD+6Orm1QlV/q7rJkbH/RYe+r1g5G9idt/i0B52G4Z88MiZsLRb04U5nf9BmxzzH32TBYjI
ZCVTg25chUAaUSHjjSKEo4G3FgAE/BrE9tK1aXyUY3OxWeV4vQ4eOZgfJlVCpzKOfeIhChFXiDxW
1tVspj8cPt48omneDLmPuUa0jbP45rGkHJqGLQvgAroZ9N/DlauNLHvofdA53+q8Ynu0/gLB5gbb
MF5m1n+Va+0rF8/LhDcTTUK48pFyCRDQmJPw08g0qBHmp9dMB+SW16gs3Bp4HO6IIkYQUlkOgFc7
ytrWH5i7xg4NwPyxYOY0ekOwb2TrxZAAvf4/tLgJwsTNO8PiTYjREI89HOdNpxgnUf67pEwT2Ibr
HUTxmpUYGmsuIJPuHCJY0br+qqHbCp39xC6lAEcsfy/fF+fojaG7KzV8iYPZ2tbb98jFGjEAfSQ/
64XXhGtk6f0jNQCk4bPivzakMXRSN0Mbo0zToNXsF7D4gQjn/kHZ4TbyXg2lGA4OPwUtetjoT3nq
Po0R40pcR+PG2jatiVpd9CtADQbLhnBVD4xNGKMz8k1HJGrQ2V/PWBd6Hlowkb2yIXckJLMElmVm
OTiX0B5XLjrCM8YqWbaNZ7TOKybrnEmas5YpQDhlmBUzmqYLaulg2/aSDf1+0JwPbCgBapx4kpqy
/8JjBnM8XtJo2Hdae5o85v+yAyLpAKLgH9KM8I+RcT01kG/5KEL4a7RXkAyM0I1atouAhJ10gxQc
0kbZJkA8TuoU4mPDoAC5UaoqMhkPklSDDA4WURRVcV0OTOWQVKA5MdkDyTUdMbOX4qDqEnTI8sF7
yOqRQbmPFpJTXiBa8CCNl7pHZZFWwjapc8MfA+FgLXU+agpwHVBSaU89wXzembM6M97euW6KK2eH
lgO1t5puQd3d/JbFdRv6G4P82yOcj/SJ8WiIDMmgOibR+dZiY1czCsmL/tIj+9lrtLTt3ByboDtM
Plp0k8HoD1Aqm3k+s/+TAO8y9OTOo5KNQlHPn8uoHTp0REm78zrAFTZN25sPbX3Fg8Py4HNhs9B8
8nSiFK1qC+4XoE8qPDa1O5tcx6OjiH2paHSVQqmi1Jt83XgYHTTFqzknFwlR8HSfEmJcmLqrbIku
kgx8ZV/sPD6ltnUCP7bPWyvbj1gsDJoPW5GL1qvgMDM+Q7LzYA05GCxSaio4Od1X5Egakta794AC
kPO6GaDIHE09pWzWs8H4drplG3TT1SM59z6lYdIcQ6YKUZuyV6eR8ofLzINxoxbVC8jGadJfQhdc
BPhZA1GalOpHDdVWU1PBhQcj2hzR2YfAgkDMcPTUhGAZlWs5nB0n3Iw5pnhDhKWMcWps841s+hGQ
cX3fvXSDd2y859hEZihnTAFS6eSnZNE6ptwM9Q/LhJUV5Bde8t41cQ6AG7Zp5vZBp6/tDYe92YRX
FrB/hkw8TmJnCjaES52UwZdiqMMxnQzjovPQ+wKhMCoCFO/WjAV+FXWzknJbigh9MI4WpC1kqMgw
2m81AFOBvIO1B6izWK3AHpzwWdjPIpkbvXVq3o8L5Iqai6qPxXuH5i78iU3OuRpBjPUGnAC2mkPf
7Qqsz7ym+6wrNJZMwDkAyXlrhbFFp18Gc98FYrHdOP5a8i8LvqxEASccP7PFuke+9RH16QsXx6Bl
KB0MX+c6f4U7mm7c+t126fRM23yBc7e2jWQ3UXHwHhgFIMjCaJPJmxdl53FGVgqVMigMXqjeeWkc
d7Q3tjrfQvqCgPYBbu6ZH2Bw5xCaQyaiZehu9dZCn8B+KKP5bjA3uVV8sXn2wWF5H1k1n6uhHr7j
BsgBrmt7m2mljFg0y0koixGJJxVuFjeuLgGt/bqYYH64b+i3UFaBytWNj1rXWjgsyM6wJZCGR3Oq
Z43qmt19VP8e+7ncuZaD1IlXYoepzc8weMhs6rcxGBU+i9lXAwQ0Bhww0By2449cKyT7dxnxDmj/
bAeuKGZ9NllzaIgfgy3zBbNQT5jqYfVc96J5ywmzl+GPNhkb3/L2duOdW0JIwQVfFUAcMPUg5pl9
1f8rbHHGg+2v3Mes0f5gk/Pb8spf6ZR/K9o+s7XXGfiZxWJCEuQoKPIKvQHdh0hDQoShH82UCj1m
drlNjRbPx4JK7qm2uvmpHc2tNxn2bo7SRw0lKpSXFYxjcxuM1kUM0jPvN96Hv0yEMDc53fcGW3D9
gMtefxh9SCImaP+vMTGSL9Me0uOypBoakS6rBg/Lb87bpC2PmU3G7f+BdYEw+LCk/AksYbRglBih
RAaUbEKxYphE6yvFedkhdsvZ17PoiGQlc2FMWk3vIXJh34W3UEPeEhmVKmg/a4WyeuOW41aFdxT7
gGqz7EAj8x1R7G+9a86lV5+bZrorn4LGoEvfQtX+tlH8bhW7McOa+CrIAWgaoFPfdqYd/ky/E+DU
KBNf4jGIH6m69vCqvp3WSffDUCIzwOQ69IZyjYb1GWLREaE5ZgwchQ6Q6i7Syi1hRzEja4940OAk
1fucWeQTVj1gRxNMU6Rycpxxmeb8iCHZ3ZxIT87UetQvtoimcoWl4vFsHxU5rbym44ArRZ5/NR6i
3vryNPQoKZQeE4ahTGvM8NRV1f6pXsyRRZVurXOnfMkC9BBd6KRPTUFG1jv3RUFEyc3+uXSc38lY
j7swDNklJOhW90/yzGF+iOdlO2ADpX3gtkfxEyIGj4MM9jN6CSDcpG6Gvh5FrbHRus7buHlJrkY1
F6UPcNcEsNbqv5RbA0kg5roTsGOfLUMO6bcvm10BFw2ICKIXev27dRvkrbmpqsnB99donzMs+ypt
dcuQp40n1n/dyEUPe0kcibZfGFddHTTwQYFD9eX+mUoBkp8npmrBa+gHah3GPhI3rRYcI6TTt804
JYjkMD6ag+FmOv5pybMHwx4YQKKrmbAqhlQVbCcfQWnELOr5Ug+ET2TQX7WYy6rjt6t6SBK9g1+G
73/U+XJP8mSjhuzTq9IncwJFXDZ/Ir/f1EV1KW0072blHngHKSN95E9Rhj+jnbnJlNRfJhqbcLzY
8sUrwxvjt2BO+YgRuw7eXtXQJVY7F/V4EEcgVkJErOjCozfdG/bkAaDf6cVp3F0KEc9hkD6o+eRn
AdON5eS2xV63sq98QnZfd/ID5NYtGhG7KnXeUWtno77kL1lZ4qxW3tHW3y+J/yvU+8NSzd+RZpwK
J9vWyoADBVjP9l+TGfoO5VJT69V68qNuF87l8+IxSnOa6E+eeGg3agbAiap7C00IipV7ZtdjHmxn
gMxfuST8ntp6SUwq4alrH1jMPeeOgn7lDLcZTwKAwRxOA2u/xp8I8nW2q9rlJ1CCIWMVg26mnW7o
fc+p1rEXRjPT7Cyi14xiYMe4OHPU42AO73FYw1jKX/KmKk8MLGlgGdlMOlQ+MNfjxgoV1J1mFzrY
tTFwhFrIxHgd9fZxkB9i2bypbdoDVTPByowMnauq+hxUWiLLqx/ELuukg8j98ngkgdfBesP/A9cw
Lh+CvXY3PmuYInjoa608dGtdfX6FW/9oGs4Nb27aNx7ILrIGFsrR9MebkV+0Wh4OJMK9FdIAdZb7
lS/2w5JyRtuMFSlST+cIx7zrCAoJtDMR2lPLJZmJaomhndvJep697NsrDUDfEeAy1SJGO0JaQ5IZ
OuSYjYc0dI1dAFHjO+p68Pe20WGvvjB/9ZX3lw3bi4nT7ZH2uqbxJDCPYYCMT8UwCyOaDb6H+qov
vWkTj8hbO+pj7ktj31Y2S2puLBx8QNy+VfccTf/YoayWJPUNuGO6c8pZ7NRtDJahjxrLDB0Lxzas
1CoPqqXGthBNtYd+xGazxUYn670/eRr+9Qbz6Nvdj56zwiTreWHC/CKLxvuIqKOGp8xKh+mZRGO8
xQPyqS/1vQP2ftMXoC0zMJ9w5smKMHsGxoRTFaQnfDeSS61TLEeYE25iL/ibIeDlNFSgM1x6tFXg
kmKIezPq5urqzrPdJTy4ChJj7roMxys7PnQzF6a2cACmKSSChoF+6OOKlUWID3av0H2ruct4s4Lk
j8Lw7PnFmxchc9Y6COhO/lPdmD+m7wa3JUisa5cPsvPor01t3Ry1VDtmV7cKDeZVFDB9J/qEFmPJ
wYtcbL98kN3oksH0r/EQ8n5UPL0IAAGqSrkeI5tqfUa5e1HeP6akWxuoiC/6W1gucEkozum92eRQ
60ZdXYro77rr52C1aCgl57p5qyupVpJiWtmefVNW/JmqYR8G3bzuyv6pxlTm7OQjiduvp1UfzChC
dj6cjuZJC+w/mtfeLdd6rBzargphn5XVq25FnXCxJvewpADxVB3tVV0BFrdm9Pr9AJ0Vz9n3JIsa
kcl/qChESLVe2zf9fEFh7uL2CCWVPaxie1pjcXJcAELaPmptLaEZyun/ODqr5diRIIh+UUeI4XWY
7DGN6UVh+9pi6G7x1+/RPi3dNYzUUFWZJ9dapwBrashChOkxoFfD9xT0uySKGX+mpwpDtuPCbDMz
Z0PU4TVMjF3fFx/LlFFw5y1cR9P+GjdB7T34BqWT6Wv3x0/ES14aHA8AuAwGLU4Y8v5A/q0issTd
XyMbf3NB5y0lLCrxn+G4PNFSabbCz7J7xGBwUSXVpoOtUOdEhpR79DZH22VzilpCtuv1FKbFaaxd
VgrG+GPQc9m3a7Y0Xo3knRiSmgqJ2XZo9+aBi2NEbZ9/pA4tP9/PjozGV77dP4dlc45mHO25TbJn
2b4PkUfj0iJkvmjjr4Js0q60SWSrnzgi+LH68jwwRVhVOr/CR6TaK8xzKMjKDcOfKgV/ndIBEsvV
RoOmK0tBwz2cPwwbdCReiEUryUxVLTgKRCme9VYGNanJ/QZBGCdfczbL6tzW1YOyXAyPgWiBYofm
qWiqO5PRtUMG7jYg7IZrqL4om4GPxxzZVtnDbBGVzSuKhVj+lcN4R7LiiwmissgEU9yYy19QiOzF
TC0aFCWrtD7TOAlamgw2YRQahQf6Jq6l7TnKF1No/cgkEpDaSE08XFTj/vlx73OyyOfUrmaSfth0
O3jrk3LPXFw43pD51kR8rvwAY2ROzFXj59vCpEYwDXIVpMqBWTnUFkBDDJSa8KTbFjCeUcSf9B7O
HFR/td1SJJenRMjH5asXJFp4g3cfO/qUJly/bLpMzmgg/CiPOcDqaJ7wgzCKroR6dJrpWS6/z/K/
tnYu2oUeTciDhSpWcGRIy30ZU4geTFwe2XleMZWh6xlwnI6HonY3bhyerJz9qUV41GTMjrT+W1Ig
txbpOir+aRD55JxBq9GXDzj10HINxT6NyRpbdhESYld1mdwGXV4r3/qqc0WaudqO2PFJ6ilwefU/
EArQVYTzsc+ny2ItWX577QUnvxRvLmGY/z/WjHO1jv1ujXWWA8Pkmu5WG2FNdJP0XSvci10Hd/MA
wKvyho3duM0/5p3WzUtbgBvF6O6BpzUnWleoFLMWX4DM+l3W28Gly3oIXVPJDDPSo1HQZiZ+bpNG
rbXPPVDW4BLA8Zk+JZYJ+U3TUSfYNSCKOMv/Kvz75LRJ59JVZICbjoKZNIpPY6aPlZuhswlNBWUi
6xkLWjPC68QhNMAGgNsl7S3uwwjGI11IZQy/5RDkpzF1cE5UrdhaVd6vzdlUG1BI/XecVwH8pGIQ
pwAhU7AqMFbsy34gudNyatoPqLwMUo0fw8zPnlI/hVICCrg/+UPl3xpNg3SIFPbspIkmtPtdEx9A
VdY722PKUDhJeqIowxg99OaDmBhKg1ek/lbedLNK1zrolH0UIUD7YjGSqRU3VaNsadkR5540Vzf6
BZCEkUqdiJvoHNYq0HzbXAmglqO+G6zjOCZbkWUE0ywaPxwa7qoW4qV2Ptqxfq/Kj+U/QC89Lv+l
SBLARMK71SHIOgRFTCkXnEJRlYsLEjz1V8OEPwUQnPOP9fAqnXe3IfWtj76DZfZfIeJ0NiM6luoU
Zuo3JmDc5OlhJV92kcQ+heq8eGiWf2pQY9ho7jzUYGGEZNLbldWthdahRbhDDiXw2lXNHZ6ZgZvw
nBxzKC1VZO5wTU3DbQSj5LV/BMVSm7x34G58dOMDDQPHfDItBMTe89iJfZH8eSZJxPani2rAMjUO
s2Mg5dbTEd0QtE3KwrMi6VnQ7x/8l+UH5JczC/WdVOqM6KQlAyRD5JsU4MeCaFU772jaTX74kmZY
QLg46pS0hdaiuQHXpEvwXUg0W5Mn+TwUJO5qLOxG8WGgrePp5JwlZZK8lB2d6AC9QPQ48SvCQuOV
Z43jMbTBFJWfIeRYzEPgynJ0sIsEC1P5h22SJFidLD5EPjg/cJ74mpYCGDuBlA1gjNlyzx/oB3Of
T+GigVt+KP7SOdCZuxObEm7No5V7yxcwmsVX5jIOUSdf1w8WN0uVIzQEN7zVkn/Rf4/E6CwfX0XC
gSx/UY5bE/1LRmDkTnE2Qsho6HovYoThLViUVsnSQ+aB8oj4ZwxoXA25OM/feCIPFBfrxQ+zeK24
l98n1VPmVU9Ua0cYoZw0zamX7XFq+wOGg+8xTQ5j5ex4qlpcrPClHoEJVKdaV/iCGLt6L20Cyut+
HjCm+zt+Qn7Z5cQh1Gtn2kx7gFhZ9CvA6SC9bv01LN91w4eMAW6yy/WyUFzrXzA4z3wiFYcujaJ1
YnTXwf4XVAKdjNwOBqTl6mQMDyWDD/4cpzVxCg0VYocJkYa7k1uoQ8N63/uhwXT8aNNCq/k2ddpS
sT+GAjgUt3cS3bJnR8B3r1MGLlfNSWXRluQ1YtGlChl+BECK+tf4qDA7CfO3DB7cvFxHdG560wSu
UslD37YlbiO8r5Unh3UQ0/gMmxSv3qfF77gsbqNzNibRx6SrroAwrVX5u/x2JlFyEiF5AdLz1Opy
14afXdlsLBz5DqEMdZnvGzK3OvIBeFl4PoES97FxW77m8heICY729mQsgx1GfcuYIOl4iOayunQF
T8H8lVyplp9j2VxA+n2wP7TLTywb6zYn8E6l/2iMTNznZ4yspkPfF4VA0ExHzf+Zq3q/fBue87K5
8IfoaqeT2tM4JdNVLa81T4MwSNhjxiGzYci0nIHLb6xrALjNW99Ee99OLnyJuYrwDBKlol67JqLp
s1te2MCcEQaesBnRe/9d1kNqJiPgq+hpicc7zDD7dY4RAG5mLbZp7lCjNfH7IjxLcmNvwNQzxhqn
Du+W3Tf7cW5+zWx+TdPue0qQAtvky0BRdj8FKZ3gTA+6m7eiKq7p5Id7nMMOOZVWiJ8EL03igfMm
PdKQ4blqpHdiKLZdEDQu8RlGPb9y9WBVd3xZNCmE9aLPj2hudvKWlgY6INIzApsZQmW96whPV07T
LzJQk9oDGvH2nHLSo62AP2D/m0Z0hk1wTDKW/WR9Z3b3kAO9LvMMBwTTR7O7Epixsq2ONjecr8mE
i9n89S56FzEo4GoYi0ffo8Iso7My2w1B77sBDYnnd1/IXJJz52UcPLmHVYGPn+BTSoj9aGfMytz6
xg2Zabuc6XuQ59XKkoK3u7iaeiSds62Z+BDRZOvu5z5gwFxsbMytpTTMk6ihVIjx2wETz9H0mhDd
GLUVsibYSiEZT8QZJGtzxNIMtfJEovfJIHRypldq2FCSJmhlAjhyw2Jq5kvXihfOY1gvXDOH/thM
8WFQ8bZr8ETK8WIKBvVCH5qefOXQH/fO3PjngXuMTh3jsWJ0MmWC8wklXiQftUj+dS1Xn+UgrWk4
I0I7FQnbUd4xI2F0kXnzea7T/TwWJ7+dn+0ZqJQbPSyh6xV4XylSSCI08gI05mIGv8vu7vDBDPSW
DqY2oWkB+MOzWn24/NAzXJPQDdfp1J3nOd9OBhzEoFXPtuPSPummLzwlP1YSMP5p1xCBj6OrrsrN
7/3YvDW92hpMihklWFiYOCmC6iUI+xen7M8ZEnZDMKrA1LTSkfEYm8Ox51GCJFxXKeG/BpgnQ2e/
tlmd/VgSYInqsY6qYSfFRwtRFJ2T+yYlu4BRGB3+no6/nRvuZDS1HbJ3AZHTFwZPm+8Gyl+PAOlw
Io2yY87QRxyBoPteMuC/Y+g+UmD9DX62uPRCRfmVnWXy5kURslZVPEWdOrZ5d6/N9KCUtTE6+8hj
x46DW2mMzqJXl9ZHWIf18xDldAwGjBE8tV3cLHLy7NU3k/Ms4gDbcFpdwq4pQMSRkKWWd1mUpTyE
lvvdOsFdHBOjkWpkkhkTQnviZti22HyES+1S8hgtd3isWxR5bn3gcd3g1oO8HdVG+80ey8Cq59Yq
Y5RXclDnKmcPjyu6wzjJDdQr5paLx9axM8qN1gUt0r6Yw0isz/DX2MaLgJLlzOYeHUu7TkjdUZBR
14U5YYeeyvM8Dle80NDpRJG8h1MNxKHdR9Mi3pBQ7jCADMjbbCJ63Vff1o82sbCnBsas33vykBNX
hP0fIooFi56xXgBbzy7faVjv2rT5cYYIrCmLPmIwALJSkTtSugh+SlS+ZAe7qYUQN7kLGHrlmdVg
P8ZhJ5HsEfZDVwDrRhaRUWJPwZObarVHasa765E+jzwsx1s5J1cz4OY4udCb+q0MxyevaR4K3hSz
e+t0/Z6P0yF2gUVyT4NNExyzYXjxkcrimbj2mUuJQmdr9jZdM8ItB3wMW2jk37e2ewqt4aTy9NJ3
i1w/INseaao3BAfX7TedSWvWTsUpMh3SOUV9KkNrP3n2z+R2ICqz7JvaGDVn11+n2P0XekQw9QOA
u8CyeU2s6MErnbeuZXAPXHDLCOOga/cpt8Z9mgTPTjKcx4jxmGG8JCrakax9B3aQzgG9xAbVX28x
1F/eobiUv4NJZLQsNkYL69iKUKHColOoU+MJh0t9bJW82N70GHr+3ex0j20Svoa0iIs6PPXs2kOa
3QTiEoPbDmG/3JtMVLEJ9rsZsKEnu1eUZydJd9vr4jWBHMze7PPMFrl2cjvY8XzEyiSjA98KAVJu
h8Z9zP/KsqFjIZJvxgyffmN1h4YytbeBSvClAgIy2TiRT4tNFpsXIn4ZlOT0frrmB7dNe+8nzHUI
5rqFi+of/GL9kgKwXxkGyBo7dwAINRSIUTMcldDnWqE4nFLJpML1Ne7zJQGqjX7cKeIayGwdhw4e
ZLkkl8x+0d9NY9ZsIlX+mXL4N6bNBesoCStjD1vXCyYuYf9nKGwdyx7+Oa7jbnjYMabU2X2ufIHK
1VHMn+1Wk7apaPPJad7R7PQAO/Zy20u0x3LwGeJkZLQawm+3HQHrW7gE8zUuBBPFrkm44Xf9W1E0
4hw3nCFah8e2ic5ay33QaBLP3F0VsbkihXyvWjAzLV0ym4VOtsSBYJgTXrBzU3gIDoZsnznsCZYj
5T6E2QcaRxDeUbroOVPvpWDC0PrVR6ywU1aO+Tg3OW5FC2Kx48CloUFr2uDmrArW8BRQ5id5+KTy
GlVRXcMd1fU1tSoH8d2Ms6r4nKeOlRVE1t7UtdzGufdEUBrgDkOtRJ19WdAQQDh1UI4mpWmNKGbZ
ANFtq4UsvLTfx/Zcls7V0sa/EmZAHJR3cQbtmCHBsG5aMoIU4wpDcfkop7OM1BnDI/I3dGtqP5Dj
vlVth/k18i6sbLR0hB7V7Xvoh081koo2L6/oB+7mKmc6rmWCsCoQ/2Y9vvssQuy6W6+oiSHtMLlI
Ik/9cuGR63enCVyG4/qBOnzhP9zRKXgUikBvtkQ8Hg+twBg/zx80v++1AbGoJs1oPQ8WVshE7yx+
4nYC8UpCw0l0mEttSGJ+7JPZi/cBDchP6XNWBMipeNm/msT5SnomukXTPSoy8NJ++NWmuK9b2fH6
OjGNeNCKAcNKRgRVgQuSaCQPwF/eqvtQ0uGxIaR0xgb/93bBtXtzuY7xnUat/0lS+ElaDLySKOBV
hMQOmnVPdPx5gvK2lD9O0LxmhYZPQqBQ39NbLvIdjSK9H4dGoHyA0ugJ+yi0JBSCyweXCS4fuNUa
J9iWDIDSvGTsRTPTzG8210zSx+658M5vJD9/DDr68L2yPHRzzXB1ZKJd0A7z/ICDJXyNxuonQ1gZ
Vj0djuxlFJoa2j8ULbTwWhA3RHejsV0Sh8moYeLjP6mFXtUVziUaumJvs1fD5xCfIKW7nZ3Sd5gs
WrwAjV9kbu98j7awW+aE86p9NxC5aofH3Jg2wdS9KH9kfFA9JSYxDqUmu31W2a0QbJcDVA2w/yxq
n4xQXSOL9wCmOIgW+4C0S9vynD2joydhtDs36+N9xJ0P3da0aYXxpKVa+gH9IbbnuzSpH0gyeCFf
4iEt9NWP8ieLINuuxmgy0wQVU8f3NyALBTw7ciThCg4n28WtuEQOAG7fAuzmHlzOuCw7tLpoBOmU
9dl4Ad/5GfIZaKf4qGd9tYzix4ACDdIYvp6ZcDJDIxWMywYGjEw5BH4v11dHg7jhbx9LLwtxQDFv
qnuLH9JIyJVdNCR+8hSz3DVLxWbHaVx9yLmjRoaJdSPFA+jk9WGJIE1D88l3xlMahzvBhPVoUKfj
H721bE4e4Tp9Ts7Z6BKiaIZIn51D585/DuJjXl360o6H7G9BTNjFuUqTf66Ln6F28wl5mE1DD99V
a7Fr9j3dbDfAQ0OcBYJQxEP8PMYU35VefjQSWv6gkkxec/NAZ5p+/ch0iDyPldYRFqEBX4ofgQ8t
iODE/PA6Ckw/9bCfapYEC2xKFRY067kQXIHmDuCTOfvrssxo8tk9+VD1wPwTAYC01pwNm9IEvhvE
7cEXnbN1PKTcaMII3NHeYo703ygWGOoM3mnAzVgNBSOfAj8lV96D6MePwGgZvfoGAvPhrk3aLeP/
nemQIN5rxrCInXLjtSuR2aRL/tzsfrR5W6GVQzIlyAeesocY9ne83CPDTIwbJ0hfkjK4Ys94LJ2a
3yhwoHyOVMZTRWcdbGG7Drl5ObNM11NscDYKaWx8CQC+Brd9SMoF5GsjG+E09FxiY4X0ooNhjsU3
5RL+MVI42XUdAbgjxjFpmEet7V3JegVpSOw0SLYOq3aSThdhq2tZGc9yolEyR8cx8Q+JXxxQCjyj
8aTisEkGJpl1p6mqkNDrrQvoOKiDXStRZeqBRN6kv8vj+SXhF7W75NyoRYeCGS1xaHFMaEtn88bb
uE5VuelsTUbiOLyVM4uEFIhM24fQ7rYmN4pujq+Aw+Vzj5oBqxAM5IXLFce4UTQwgkzW52ZxZ9lR
sZ0UEzI3tx8KYR5TN0Jm5B/HLFrZ4bRrDEMwKXQwg+JR4drPKCtL0/00Ye7PanvE0ZPdLy9nnXuk
/tCKmlBsZgUixeVvJsTiBg8RcdjZHhi9lHGws5UONrqfD7Kb7lHhtqR+OT2yEXVmJvEv8NOPokR6
U43ikHGLw2Fr04mnpRenuSbkNoD8oUS6jWP0pHGmGdhDN92aQ5FR5DfPBjuiQ1pClsuR/v6CX25a
29mGsc+8oqJzYpTzxOc5Pmfp9BymMSPo4aaq4MWe+/MId5JDyj5b3IOlcH490uiBM3HXy0y50i31
mE7Yl0L3qzARrnSWcV845tanjQ95fRWi3dIl/teW46zpn5iYw34NL0EYoAMyd2lv7seIXDSvljA4
PTEgOY+Lsz8IhliKyUk5exSNpX7VlQFANkASPkb1Z0Yc3jBmjz0FzZLNc7UdcoPJDwH2LxP/l0be
X7I0egK+a17F/0SHaVHb15C1mAXzzQhq677K6PAz2KgW6QWJzgUKwJxRY5P4f+lET7VerKtu/crQ
Afij39IBAsAGr3o3G+XOL9RD7blMoCBJUB6hu/H6J/jYb5D9ia4xXh3N+pUgjsuRm94cP9nNeHLq
zNrkUe5+NB73sljNd5aDjrG2kvPYFq8tiW3ruGcLkAGueFNW4THym+Y85yHtNaYgK+0TN2aOS5iF
WNFWAFRu+dhW6/KPq/CTze0OrwC/XFgxqMWbtqSR4cmvYrc8N0TzsDxHQBUmtipiWXvyxDPtgncz
2BhmxmJdx6Shs4hBTSCPC24sIJDZGSgOroXovRMl2KdnDybgC5Mu8yjZNNsGlS1MJG+2b5I6xYvH
vdc6+xjFMG4p9s05rKn27WPW0Jlo3fyc8xwLGb8zlqR72Mx0bgcNO4jTwGbL3OpMvTsj0brsQwU0
0jLde2pSZOG2WKxNH8jtjJmmCA+Dlx2azH9t4YRHBd15Cyz/pl9Q01Y83ixrJoPFjNXwVLBbUun3
2wiJsNv3hDOa0L3r9JdH8YQNyD4bjnFEWIPkAUD0U1MX3ExUfIzNKAL7RuJqI3PjMOTBbxeaPqOz
mV44kcGobb1jXJlXFehT26AwjRpCVsNencMeBW+WFzP5MwhVreFo0gCLZEp3Nxr+ymAI9znrfA5z
KH/eU2QxKkGewHRFo5/xxWL3pUAG6H8mo+joGj6hIuhxUCBBnSLUMura54CikkTSDqWrceJ433Ux
ajeRTOs8gRHdO+mPjyJvpXEWjwuxQuUhPU8BigdMTkFG1arw9INXGHs6LjjzXONPkc9pZS6OP++G
xuvIjDzg7aLAz1ObAdBcnERIMlA0p1cT1AZ/Fi0aMbEuWystiurY9Ti2rJKV0wZvUVI+TFGxQ/9z
tuJkl+b1ZfbRaJazA2dYIcHs7P7FTZCxR8r0NkyuCyBWbBc+n8lfKaaGY4qKOV3s0qpsj51LQHtv
k/9cm/dxkRJFb3D6IJ8tuEXsPWaiR2U0GKjVeGc4MQyspWzMEveFUN19bYVXGRf3HXkAMEdoAPQe
aLGKwdhesFA2suwDMqk0mYEe2dA6dY9FKh/GzvkrEZ8n8t4mkhFZDE0Nh9qf4zBEztx30YYgj/WS
1JU2zXNTh5yai3MzSEktNsMPt3tvS+ay7sAcFGt4fBPcSZQCLjD6e8KCzulsr8tspKUc31BNboZA
vY1ZeS7HINsPivDG7rfsOTiWbdz6nbjJeTGDjcZiuVT1paNf6jOwmMtslaZwKGSovtzIOCgj34Zh
eSCfHRiI2ZHjVNpQC4gIr3w6vAJplkD2BrqKOzIhPmBHzDvMQXJV1PzruloSF7zpT9ao7XWZ3c90
qcJcfAYuhNMF983bsbXKZdAWXeM4fuCm/lwJ+g20jfHjmsXNZKBJ6tKjWt4jGzM0mYR5Xq9JNP2W
WM1faZXezIQF73swWSzzB6vVucMONrtL654LSxwAEkHiJ1rEx6hbPCQJRJJ4sLrURPvfRo0NSx9w
YAdm2GHUEMx6A0LlUTp63/jlxYvnvwJrGVNNwSAi4D5NzFmQu6/s4L7MtwMT4XBK7pfPMmnCy5jE
26m9yZjMLbSVQMYei5mcli55qOYJ3IoJfW+5nxSlCSRgYGqAlhTzZP8QTs2400n9l0clq5DY3Y6p
KMFQXfbjLAJNdslIAYHJPpCmnuvY2fpc9Jei3kzExjYZUxG5QrL43li0/zg044KGNpo92Z67Sbyh
Etn6CtOxRFZkk3ApZro2vT4RcbrDaPgKV+RgGhHKBLyNuDTrFtAnmldo6s798kJOFUZx7mSlMPbD
EP7mjWYOTEchsZ/KENVDCoqfjyZJwr1uLfTEOIpy7ILD5J/HbNyxwv5VfczxT2VTEh7s+QbheQju
VqAe0C3xovSliSVscWjTrdRCM0eYnOdEJE8ikOB5ZNhTsZsMWWsf6FFk0DIJmTYkk0SjCjwKldmm
w4LG4t5PdvVZGexdXiOuqFteO7gLm3JS6QVid4pBX+5nP0ShE8zzJi7Np6mp7gfwrgPZJi7wSwvP
4ZrGKLQCC54PAiyzSAHq+oINEQXe2iE3fUNkq3voHdLelYmCEOXkpzlFd62R0PquK+MxAayCtIrM
kAr4Pzf3K+hasiSMKto4vrpVYLEMmMLtracJ7fPTYsnCvTTc6TxcR/WQfiBhQLKKUiFBHbFyLY/a
nw3bXbaGFlRd4zyPFbLn0YcKXL15hDUQt0x9A1wDORBD8w0deMZhNsOUOr7mxssYkUsxDlsy3x4y
+k4sE+wa+TWJkXLVNA+t4rvR5L0XeOuNIjtkWf1VTOZTjAICyTxz8KUJrvylbTE8xyWDOzbHm6M6
6J7+pfEmem0IGdiLsinc8YHtc+tXcZVv7eoddwJ9ZpKG+fIHGVqXefyBDLiqjJdQtICR/uZUbyYn
ukmCXCi078004nKiaFDGr2wie7wM2PfdOzuAIEsXivFHsqonRQq9vy0Zyea8kcqmlI8uNkb+pfQK
GiCD6EWcYFjMDK/D6J7rCmpj3A+7SD9Di4LSGyf3VSIfUEQy969RJWMEGXv7JVQh03vnsHwiKOdO
BavMhfrpzvNOc/QxfqCo5HEOKbqbEaxOgoxrbaHHXmeNt1DC6RrQzdgVvnjFpXnt0EFRn+Nrdi9R
JhZ2AjuT8PlRaSnQkPL5uG2NQqL61Kn+ZwZYPBsBEhHM8ymE8nEOgpr5ZeztZUReu0UiLmL0MhA7
euN3MjFOkSYuoSdUuVY3LLU0EIIDYCSoxO6jP3oXtwLtWM5pubdn9ZkbnrzNkrRvz8Bzxg26AM5C
r9lKwblIbW3Y9A6VxfxeKb9fc5r/ADH+VEysccTa19y1iE0hQU9n8RkR+tWpilfZenplZRPd9raT
28YVdxm2RQkcim4uzevRj9aiten/RWyTsc72nKebumh2recZeytik8UlZ3eq2blRw6WVB+bVdgO2
XH0EsfkFJnU7xiFBR+FjFg0BlvRppYt+71bDHoX4Gs4NAzscdVZ/s/G0pED0dNY82B3CEEGZHF0C
smn9xDxV1XjU8A55FZhUDRSz+XzHVH0tSbnVfI0Cpam2+ne6xPumIRnH8uOXpBjvXKqAQJOLs7jd
o0sVRYduOagEyj8pzok/HCUGRl7JDO6bE+Zf1vxmSCRuvUVlVe9QEq1iwi0SSbMx/oyd/F81Zn8Y
HlaEPRMwW+fLRti8BcWy+sjoxBmVXRViWC/VsGSMU14yYOidLy9dYJGJxJNWYDOEjFpu6ybChK0x
KXDkbueiuGpjYlxPCLmmm9/lUCig45hHghtHsn56H4EdEBsj+9IWKEnBnX+qkjPeg7N245/YFbtO
oiLPMWC1A5HUVcu1erq0zXhtIuPo4oOVEAjWBXN4Nt8LNRZZA627zbn/jmXxYLIBJV3+OrA6VoGf
3ce99UU4VrRq2Q5LBa8sm9DQky6U89Go7w7Q1uKvoNCh6C0co1yiUV7Y73nIoUxghYAr7Di2kbYd
ekA0Lt9O9e7D8urTkn3EVEMOOJoMAs3WVWPebMJ15immTwt+gFm4mRrD1vZTYkuU3na2dTNL+zDP
HXsWESJGRfpGJaevxppJ8+sfXbR6Sx+Y1t+07nkRVt4yrKQZ+pS12V/DQ9tgHzZXQVC8xBo/HmAP
egD8LL6riU1j/rPqmCxLZf8NJS9QXSEWpan7krlI2vuF3tdLSleUih6RIIl/Rl+Or51GOPedQHao
EvB2MLAp1oJp6NSbXzkm2IVPGhfyrw0IaWWA5bY2AGuCU/wOB2+wG+fwlDJ1HpksR17KNCVsbib+
SCiQjm+8t8LbdrH1ZzvJn0u84REq5cUfca7Xko7sssEDmMdePmxk0N1lxKAINR4w85L8M+h9VagT
IfbWFkRdZyx5Xu536ePSqNA9+4lDT571ZHZckQcJ6gXh8vIwJvOReR9zD9D3GbincObiwug3IyEg
mN1/aQGpcCknqNT2AK6O5N2xWq0fXwwfYRPs1RJ7XyqgdFzsZPbRZ+02ZzzTxtHWipz7sZheTTfc
IN0+LV3TEFeR0bWUFBEfcGuQM0XtXzkh52XODUCzRMQ+zEJYLxWbcOygY5dueCfL+HG2vBuotn3S
0tkbneoNWwoPzZ0LqtDqbcL/R/v3wlT8HHF1DOAd42EGoUJKuFEiRx06LjZp++4PTrGzugrlGqfU
MBSobDJDbKzE/ZrkBAwqGmAy59dgqq4R896hJeXTYK0EpaFf6qDg4mJ5h6wb9swtXYai6LRs8m/k
ZLxIYncLHujOd7DfoW3dkiAYAuHjz3XwTWDG0kuL1C3lm7cQl0u/HfaJrue9Q0sDh4jmYQ4DVyEY
fpO8ZI6FuMSdf5ZrI+2u+4CDKxwbwM76ESnHAzGJP64I10Fa/lhCXikWbV38ENTx5rjBtk7Km5Rd
tJPjoI8i6R4ymTxMExMWOZC/WEFAF+Ep0KQk6xGoOFX6e+/iaspARg1qUXOOVxwVBx+b28rtxDfh
QBRbLj2RWaIG7Jn0Q+ZoK2djtfoZ0g9pK9Z4kEX8MXjgMtOGmBbxa4XyYHfN0VSlC/5xjuAQprto
oU/opl/iz8l0hX0FM4egzrZqvlKZF6t2mjg1u28zCh4185BVVJFDm8MvRfFEepRE/OwX8QsZAe16
xDIpWhrQZt8iRo3Ek8fQZrk+0kx1PrAWbyNTspkFsIkrFOrVEH+4CwEqD0bc6An4T3E2DX0f2+Pz
suwTJ/uQkfsQBc528FJOEdx0bggoJZchbaVvkQM9THH0qqj6MLzpa0ipEez00cRbhUKJYbJJvPTB
NwEsTvQrrND+hM3+s6TBLstLJeSGDRQPZr5fCqmlgKkpiXc6cj8EGTO1jTMzCVii1FP7IWRZqogM
DQQD99Hgg9Dj7ICMPd1izbZDmGyAZAZarGrONsJsHF3pAyabc8i5a5ct7UJeMARsAah6ojhN5P7o
6lZOjwiTv+YGDTe3zylKmmPQBn/RRDen4+VwSanrXPMuSquX0VAfovT2TlfyWrucmMG4N6KR6Lj2
tbCLI8Nqtfbsyr6MyP+gCOMjnyAcUNrT31claMGmQx0Z5GKTe/rJrLob9dGTgsRnlIBM0kWAzzLx
mGTk/zeN021flSBvHDHC/WPApniFiZ8OEEpJYtmVOAk3OBNZ1x0MqR4KLy6uHo3/xEYqSUjl2oox
TkACxBBrqVUOW2uJG056cB46sS/4j31gRB1mY/Ja18s2WWJM88mmTvP+njb0S10QfBlWrAUzCPdI
X/dAXM+NaX4Zo39vGDXdupY+irLxAI/y2eNTjXFbL8Idh8Cr9o2in026M+GvZWhK6e89WIT2oGIB
UZvUX5Ffnb02oX6v66eWFmEwxzDoW45OtFOJ9dv51u9y9VROdG8J1ICRguxmxiej7v+ZGpR/TbN+
cGKCzOTBKmv/KHL1H0fnsR0pskXRL2KtIDABU6VXZkopr6oJS6Y68BB4+Pq3eaMedFeXlAkR15yz
D09P/qs64qnjHMtlIXllmi1MqB/HOH/CRCgYHeMNtMyvdIsvOwLXz9uIwIbpvOWwEKSrHEcfCUZ4
1ykumvVQR2P1H2RCHMEQR6FlyLe1tJoK/+qtEiLQXjhlvF1l/K2KaOUrHBa9k16LMNzruT4xzB/v
CMMhqTED2ZvONlt1Ke+ZEwJHXuPFCPJGnnfnO0gvJ0Ml33VsCGXWvQ4e4kV3eBNR+0gu73F9gPtQ
MhqllPRGDilCSB3pmW0a8pq0www+QgTboG0/x7750U7+O/YYEYQPpUr0l3DVAVlTklxyp7sAYMRZ
Rm4MA1IEcPS98UC9Xknv1xbUx6lJvgFR8aM1wUfhs9QWs0GtEoAD54MbmKOw4NcADZmMVBylG4eM
2Tt3XtiqhC+2X7yoPkDWrP2nXiDHHdoJdhIizxAJ/MblIC5H0pCr+aaAH8Zejpgvvnfm/Mx5DPvb
iZ5d+Hcbz+0qTrDwpWciVhBAso2s9OC3C4qT9CGsxtsS00pHUn/07kikCjslECbNO4raVyxMj0U9
ndMBLY3vzoyu0SI3LgdcNJ+sxmg0uEjE8ph6xY2t9xZq0F3id3/R5YPBH10EpONBrgkrXXCpqTIi
qAhr3Wix3K1SfLB594dnBRUOAYHsApYMHkwpeixpzo35+UcWYgOcvYa46Ch7nAZFvDtyw9x6yRDC
uqUACGETZtpv5sJ5GpBA6diedmWroHoI/lg14G4iFZ0VX406b2RDsNojnV1GR79NlHxDBhJBX6Oi
jYawPxM82R8DOZ/t0Pue4WWOPiPeHtNVw8s59SgX0+7Ny1hojl0GCFVPTwzHP6qBKA07RyU25S0L
fukeyqj6NICdYp/RRgDnH5rPBpz5Zh5j1hTs6ZhoXJ1RfYVL9YikC3CRcl7X36pFYXqXeQb9c0Sa
hcNSLb12Qcj0MF91HfeKz+FuRP55547zcY7tExKX+i4x4DSW+hHZe0CCWrhNluzW2vHDKo2TKn5o
WybRFArYbM5a2ARXeXN+bIBMoCCgai9XXTA/0tk0zasAMMTRSXwCcQ4l358t5A/v1SmfrNu6omjh
ZBiEBOHM6tKCGNqkFMZdGtzkeg8Mf8Nyehb98ujPcwjJDwpCWr4LTMbQLB7tOrxOc0wEBYdDKbOV
Got7m/qBNVT4wh1/xBpOQnv+VyH9Esm4Z/B6w4KK+Ce5iCmAB0NAF4uTiVyDdSy3NrYMQ859W9xK
ho0lZ/R6VkcN5j05fo+DvnfRnGGv2s2rsnHOf5wg3Q3hso2z8mYp/HsFFH5GiX/DOEdwoNVbljIC
N+tXgoPvxSxYflTGgCKCQBMa66iX+uR47V5RUhRKnMauAJpXYJ7kqJTcXLX0OP3qW1l7r14XfPa1
+W89I3tGguuUlRXvpUPE5DQdyRSs3JQDoiWmIw61fAjC+Gky3nGsEeXrCW2UVM/Ci76jsXppWv0t
pMP2nefJqcJj4Y7uRoVFBjwCtMPQDORjDQHrA/hBqSnAJskHHl8GTrjjnYGMrQ6jBW6Mm8+Yn50s
WMW1Shhr07KZ7vp9VRSnWlA8pT0wANNG17XtdJOo2mkjLqJnBb5mUEk7QKWEXxZfM7dMRohTAmcA
gsCTUOYpz2kUtX3mXeNASfQ2cWB0to7cY2PExsKcIC79f+4EJXT9N0Ga7SMr+LcktNGeHk+hCR5j
vuFq4q5ALvPid8F9EcXvNeb6sndQfUELmcSVkcb97GYnmbOVw0Eg2HAxyziu/85lYzXMyEZ8fQhH
rMftcirRDyunfwvc8H3iwKDGfh0qCuGckjAy9Kuh9T6sM4mh+tbLl1Vi+VGaJYx5rPv0MWW7sWT+
D7nY/LmrrMKI1Bts4Vo8z/68TxiRAevgt0F8H4qJsDP8lihBME3HXO1A7Ur2bnocLguFUhazckAM
0/J4LIwj7RLHGyMsEfpU1c25Taon06gHz18A9zqnNR92fR0ZhByy3nnIewEsc70UPX6t7AFtEBjT
wr5Azb1kxHiBJU93NS8U2nGMd33qPAxj/lLhPLwDPErcZ2deShld104omIa98QkoEN6Wlc7fElzY
xMnAFfVeRupO1Gw0x8zcApJ24yT6gB1Cmkf03KnhKeB/AJL8ZWpWpxsszzuzPkhxrHGSkhIQhclD
DJJl7UbKZvpZyum7o+5V62Pe9G8MpElRABBTdxWFdXqpqZwYQvy4qY3jShUH388/k5q9TOyc23Ek
G8y7DR1SOdPfGigxKHd3FuEJA97GKu93QWrOluJ3jMNqbwiqQWvl79gGYYgUwX00NyFC3OY5c7gL
BW2Db0MK8Iifhi0/IKJfGkLBGUx9tZ3zzhCNMTuH/Tx2Lza2VVAcyXPFqIozlYeiBHhR18/o9kDF
WqCzGdcIdV4L6LIR93M3XZqWlARpgJVgj72boevn7fSa5ONXmyIb9z27vPeS4P9lxb8Zp6JyyBbJ
eFs8OV56HJDUCXwWlX0VNZ342Jv5vs5tOlt+rpCrV7tA42x5ma3xLLr+PTTjIUigmXIDkJXCd+1l
3qnkh14fZKfTz/mSclcuv4OT70OpkfOY/mP9YRNeP68XBVNcVgU4dHENOMegjr6MwVoVIS8MyoJe
A1riHb6v/f99l7rLsUO7+tNJ9MOkzU9vO7vcbT+kTY611bTVNdFZTHNSjqci9L/n1jAWGAks9vrz
iETNWMOVevO+bShgvKV6R1BxaFecWtk9csbhihhxqzPjhbI81NfQSx48yyC5aYHPWpiWdqApJgq1
bqTeSX6QfXF9dQ+hpz6XxAKT01SbRel/fabYrnVAntR87CTt1Nr9JqW1KZ3gXrryKGO2oqbaSzO9
tEnIIT3RU86rasK2wktrgp3T4z9baknDS/Q2e7fmVhaYBkv0Np6uXpYpvm/76rMy/WfZtNbdFPdA
/mxHsozuyoduiTMQ2y7rxV4/JXb1wgKOGcL46XvilgWoACHTX+OpeEw69doDYKFJlygveJcGz7y0
pV6Tztr/8tA9pAH+uAj1ZugqdSgB46bkZm4F3th91IknQSCtXFAcI7hhjG9Vt9ajvgE4h5y8KqDb
d0eSdZLt4rp0xIUXbKXPULTO0wn3KAg5O0rwIU9kGsBuGxfn0LflkdqUwEGKmaZ+HNBKEeHSXueM
LL1JbDEyAfJz/so5v8QOiBa3RmcwdUyOFNONJRhf0Tp6T07tSFY/NfVvt9wnKJKxvumz9FmQGks+
RqhCc/ibfci6WKOIX+wk34AF/lZIN/s++sQeim6EjUzlltdBeBePq2diURuEGd/l8ui1rA3riuDJ
gVoMzRy8/fi54UBoF/VKmOlJNYj3Z05a9oeEMLr3g5AHts9/I3RjxGccxMg1mo2UqQTrIb9yui05
k5c+63bDgpo55AzpgWZBIwAnBGStRK8iQK4L8AGui5V2FF2xd2rOpXJpHruFTiaYkv+MsV7rILsY
R5RMtxACsHuIxESiZA5wUMKcwhk2li5MI0r0iXcG2V1j36Uqht9iyYNgZjEW7CA0oQnkHcaoFLOO
JOkYiwCHJmdxseDem79KF+2cla5iDn6kO9uGyATny2rlbeRtJmbhLbBjfU2sRt0p2T9o+E5YmLx+
r6AFeamEekwOOIuA3HWfPW4l7UX4HPJ35avfMqQ9pqQdsrSG7cG3U08KsP14q9L+0fNKRALNfHak
2ff9TLgyWj8v3qWdJqutgtnhDC2uTYd9p7XE8QWH90M+r2CsntVlYtC8hf+vQkaHA6t25UvVZC9q
HJn1e0zYXIMjpC8WUiuho/7/AHUKcRkd8WFGFHruxLk1tF55ZlZ3tTL9Izua4kQzvJMCYHvCjC0P
7X0rieppRuykGcCtjR9j1NKzmVaNQHzjMBi3vtPSYsUfIikffTe+bwrnGy0DQooeg7ArtL4fTdMd
sJJuRaiYmUNPfUgJKCc/ugOqBCkR93HR+QddEpvJxL3alaDCbpNwggcX8wADMFRYhypvVyBGXOyH
kvYCE86Lw7HXevLN7cQXixOMJJld7xyHQ4M96kuSywAXp82SfoKXipDp2FXw5hcwDCGztwqHexPu
Ykl0LbT/nYnrt6TxH/OqueGF9Hj/0InOaXfvFv5zy28wiJozdD76vCoZ4RC9QntEElEww9jQcudM
cjuGOUNDcVo3h50rDygOriHOaz1Oj9DrnoAJr4rWCnsCNpGC0HKN9Ti1gZASQlShzEVT4WhMSMgJ
8UfAQ0IYR+R5+d5z5W4rBgu+pfYi9LZWYl6oVn4YCn4zWOTNL1ebXM7Ae57CD4GJduMDkAbaDw6y
6YN9YSXfWpRrcETFclp/Ifo/x4BYMFv61zF1dzWe3KJjthF3ztlBzl5E6cXNckx+03tgqpNHR4yF
lXgQwS6hIV3H4YUYhPpZ7LpgbRF+h6b6iBx59cfls+AvKFw725GzSvRcAM6Xai2ewqvL3HBi7dRm
7g2K2KGOXDDXFuqk+YJSjd084s+qg7GtpGmwn1OPQhupePXqPKDsd6XHxmc6syTbJHn/yu9zLpb8
ecjbd3Jc71UzE3zDWRzaxQ8Ub25i/95p9Lkemhs0EUC2QXFK2bg8KRe1TDOHHiU63DvJ7y3aOmTy
z7oQY1bBe5AdkJgfG788z/1CC9vWDKkZeTIgdPfc2Z8OwsqssN6XBfjoNK2JUWUyncMl+5Rd1O2c
IX6Jg+TU+tNT5LtPvTOfox4HlhUyCa0MEYiTRdRFKBCcBOND6WWnuh8IEx2JvZ4qvG5CSg1fO0Qt
tKoEZzBLGK0tAhxRI61fernNXROf0tS/OG6/r5PyqQ3wo8tB/EbLdAxr768Tso2uO/p4BA8vyZR+
SCJzG8kCrR67V28MGYMW7tcoxMkiGt2Z1D+76h+sTv2MojhkXnOZq47oF7b5LAhuBlzUxgXzdg3q
QFCONY8e634eXBKBiizGQqzFaWrVXpaN3FfDzJa8mPLLiB56MP6LTvvLYuhC56q4rvxM7dWnpSqO
fpZAmXXS7YoutVL54luEWdiDT7g457eOPIa/iKRR/73KovvBT1RvYtv/qUKEDBVQEcA9ez/yHmuS
tULF9Cl2fNg90Y+bj/8qSdfRhuNbQckVFkIdYMykuzykD07S5LdWI0f88OzXxLJkKBh7SEQoroNj
N7iXMqZaLt0VQ6i/xirGecxyqRqeGO391k5kbTJTf5UTckubHCHt6+ytGWs6NDaExGLySXmamVot
d2OhMtgpDNW9YZ17BtVH4vonz2P5FLj6iKQ8WjeUzyMfopHD0XX6+yaMrC1RS0hHHECTdfOJN+xt
wJUC6q+GaCeWo4S0sLomt0bgKdyEAC7Kjmsz7NKPMneveZs4IBJqqEJWefb4uDFCnv3Gx5M2B9/h
0h2cGqKTnmlUY0Cbjd08eRSraHIypOQth5kOP6ok0C+JrH/7yLuqsfvb1e6jLJg4FQCa9lU///+D
8TTKkm5OPpfO/HT4miw1nMZw+EvY4clu5wcugi3HySHjE+yKHEADOveHCmqSC/D50ynVrRhz/IhF
DxhM/kQJWXPBeK4SVkyFeXQLKKm197B47q9twdiNku7srzGxRfWL/B+XU10d+4ISmkSvs20rtmdV
864dMrEJetpLjCNTqX58uQBQMt7fUDC0hom0HyuCO4CR3pz1PwlRWs7ZvxbzDn5Y4IVmjMdd3ozv
S7gq/5vpHj3pxp6Gt1R1pwVRelxU6EmmTZMScYKkgwqo4Cgd1DLu5Jy+gDR07homrcxMGZXGqMtV
qNYQ8GAzNyCYBC/3wLi8rp6msX9e/wNgW69ouYghQHHJOnJbcrhGgdn1qX+Mh/5lCfW9CuMdO5lo
G3eQS9PYpoZKyPBDdsXSxlgfTjaDeoUwjWTAjdeFJ74KdHMHjXLLLVtoTB4CcAyWzMwG/cpdASbR
1Qq9VoLSGlmhY+9dv6zcnQkskRGIN9fRzvJmGP2pTWyal9vJQeOEsj5ITEi9P0iQigKhblZk4Gjg
ZlvujsMzqV7tTnXRI1ZB+tYhilVJeFye6ppRkAjTx16JdW6ADj2JzyAd17aXCFv9myGdcfg8o9Sz
YMiNfv3SVolbXBQSFlSSOlmM4AUj7w1nflOTPcZKXWHndrM2jLnYXMWGY8i6aYt3hzEWB7/J0NAs
MtsKUuNyvOG6qq/RKMNq27Q0slvLKtCfGIVPdxsNU9rfm8QXyZeRda5WLIfH4iDTcxc+Rzkf4m+v
fSjKuDtW23IUlRaR8VmtV/FQWDK02eb5mHYPeg7Qr7oJ/RqrdzdVlyiYzBusXdf9cWM78748Edfz
WUZehHe/HkpFCpCG8UfMmrNKGU2bTRsbqSZy3nGSGWiTbMRFM7K/fCXay+PusAcETHoMlboHgK8s
gvF8ERxTqQebCX5T6HkGTtvz26WJmBAPwA+fjqVd8UTTjgftUxQZJ/oTlA20L6ZBPYLamiV1Q5Yu
0jf0PGwieUKIiskZPzQ1J1OZlXhTS2sw3Kegd7I7GBWksmelBZdqp3wGg/+quAynre87rr0fdE2F
HWJ5dF86DMslw+02xOzX5GBOD7OdBOQZV7pkSInEIfsZtFWgaQhljwARqIQy4UOWWXxEfh4Liyky
bDEYZK0XMPrMu+5NidYbH5ramsILG9KER3swmb1svIDfckXjdlb0p9UtT8bXHLA8NRtjSK7/SShA
7kbexLjRyqS7Lula2DQB38VQ47JoLY6QLM/XrN0is/A+zx6IhVud4yL7qaHQs07Ws71qoUJPLDbm
OV+X3AgTepguW2GChfgnowgZx0Zn68N2UAGgMrhIrClxI0ztpEFXWB5/ZQJ+vSFTYDNbjBhZuxWj
b/1IZ7C9S4MIpB5f4F2quV43yw4mWVcS7P629KUnMUXMSgyfQ8/5/tG1ro8xqs0sQlZbzQeE1W0S
oyW3ue0Sw7MxLbUdBhZZLYJfNcUXb/HUVLV89We7a5+XYAibCUmhP7UPeGEt/SYqIDdH3uEJGLKG
SBOhmGTjOHnbwuGjBsdV2BTwlFCxWtSdMzYLKk08WiUHdFABRRnJgjF1+DfBiLxgso7H6BGHeNm8
d0Vlozno7GY2z0qHMvhyu77pqCQJg0Pmswg7Xelusajav2nD2OF7WvqWqAXJzTnuPVn2cma1jPzs
R2NpC97tuC7STwp6e7whXTdRdE+hjqdUx6plOTZ2Mrf4IxMC1vau9yIdQovrXPabU5I1ZbhXSSiG
l9lzJK0zp9XsNrsoiIoJnQbz8pjIB9QZGYPfhKTxUz9CLu1pWQzWeSbI/PEeeKJoM7hqjY4q9vxT
GQ5vfTS53VNWMjtzqLbIQSTJr5ukG+KsqVySFhNrwLt2l8ZLwby9GxiLZaQ+ikySueZIoCJblBvx
6sTkrNEQhj30f8M2R7AM5sxkcYEdsGXD+47U0RmfRjl7K1cZMV3AxNy2HGbD0LVK6zOY7D46RKTY
r9/4WDpTdp9a/C6kn9TVAKmKI2Rl0oDYai3v1qlQ1+jhUNdCqpNt237EApwbzl2wmOqn0L4YMSpo
zyE/S4u0Tfb0dJz8pOOWI1AXYeaI8UVYgPNAFDLYzUgMTeoktnVqcxubyC7oDYxySHpMjY7MK+K2
XbfZnWHYmAYKubU3Y4jtYtdtf7psjMpbJwaFokwKd0JCW3i4psMNh05XvtapN5fPxF1lszlVbW0Y
Ps8rZWp2RcsYRodl+VgywQEsOJle+ecOEy0m3yCwA0xPUeiyXL2zW3/xG8IWAreD61kJqJHo91IG
IZbbwz/dN24Wr32pnay51PSINT4Hp5F+VGClBmlJmAyL+NneuTbDdsV5kIKKB3I4dAdWeOzefWeI
IvbBFpPidRKdTuoJv5WAqjLlsSZN0HTZPBxa2lOux0VUbufdwQt3qHEN18q6eUwVbvI7u5GWB/Ky
jtug2HbaFgKll5nhuxxronG9eZ/NkfLqh1HpnOZ6KDxP15upF3NttgZlwzgfrGQM+38TlgbFvB57
WTq/iGlCiXN2Bh8Y9c2KqyY358hRumr2bc4A6Jo1AnvOoSWZyvsPtpjw7DMasjEBNB1Ynltcje0F
HsEwE8CifSeLJLB3i+2XJeP5GOLMmowrda7NzZhohgO+D7GXlQO6NR+ePwrJsWcmR3GwdPzMlIA1
vVQfODCFIJym4tsCaKweMKZPwfNk1ShdwedQQrA5scY+cg6258Z01BJ57ZA8DaTl8M4tq310sLGP
FoOOHNR1qWqtrD9IznbNEDBMA4p3CFdIa+9YeccpBgKEy3O1HWTbxP/F7qhjBiBtUjPOKjSmK8Zo
pSmk2mBg1VbPBGZIWjZwTeWwFGraCTDfju1npm9tn5coPSsp6jHf+saqSg+9Y84jnlmkr0C2H0bS
V1FRFLBtQwoC91BUhPokRIgaUT8AnUqSHdzyliaBrFmg4WloO9PX1MVN/53BEV3TUnzqL3gAydKB
yFdznLafhar08g83VLTmLrXxZAUHhAGs1YFGYZKsWUXjj/xPyKAtT2qcsSpvHR/qR8UJVtbWx1SV
JMgwLckrGPRhje0qtMBW2/u8xYd9P+jFazBfWHCdF6O192OHhOTswDgEALtc8kImP9BQHHi+6zK5
JcIrxAduhRkTJBv7RT7HsnRmdWqjFGIGRjW7b4gWnjBeTwcLv2J9aPquIl6egq/jKPaGSlWPyCrj
6C8HCQgfghTzNvx22A9iGlJz8q/prKHD4Mkr7i1nn+1HE/xiQ4hYiUFkJWsGpXEewbjKVVjH70nd
98CUSt8PRrIUfS1G9BiWm7Yxdt25xbhm+rxJnkwUJ8t35xs3WA6YjmxXYfKycZNvYSzHrClkVDvu
Izr1JB92VHAVklSQ5pLY2TgeeyYELaBG4sHrCCtD77UIoxuGXN1RaLZf1imaigo5RzyYLvovQTCg
5N3AYQj8jQmZEzMTD6JxX5u+c5KTbmpPDUfqAccSGxdyeXctE7Yo287AQMpPmGNbdZPQeIc/RhhF
nm2W6PHdEjDpSBKW4xAXO6dVCsV8aIbgLSqBmP5NE1dzI+Ge08T/1oUCLcRYvKq4uMH29MFPONo6
Q2gYMlKl9oKGys4YdxAnGemoxmW8XET/twL5VaqKRw+bZfWRNnZnu8wv1rnvJpltReiaoryIwWMt
WW9ReuAK0eGGf7B8RlI4BxwQKMYsYsLCkTUhvU0vxPQywQvl9K+jMkpfCHqaVM3Seu5bRLi2Z1S1
q5RXDL+UWzr5LOy0XL57rEII+ioV8pwxadNOewHhHUcOsZ2ppQTstgBd1GnOIwI604BMTRbHDLpI
HpaEg81/LHyF0gcmybKc8f+SeroAVwr3BzmyVxb9zaabUwjoROzKL0pWWfwXNUCuYJLzok9IqrWI
sK/1GBlZTLKY7RBsjXwnmXOg4HSHf+mAJmhgqM0n9WdxTLt3EI2CPifm0f7jsbNo6MlMGLJFmXCs
u++Wrej4NnbkZQioY5ApMH96LIYBp1eY1VhVc7gMkGD7qi6iB75rk+cbEr4jllX+NBflv5RpI/AJ
SglmRIMUDtLfJZlkzVBlDm16ywlZJm/FzGeJZhJHcJCQ89vIpbifiyXo7gMHKNfNhXOCD0kXiIAe
YmsGKzM6i8CSntKlzx3dXVV75mSjrIf/6EqKM3yvlhzkfe+bevWoTy6DcXAwRQlpJ+7KYvUS+TM2
CZl3PDZbPonR/+J+0YQKi7lw+2u++C52o6jM1m85daM5GQA4pdDRUC3QjbTg5XIweEmk639+a0XY
a3t7Td1zi7LSbMjwyOFHSoJ5tSAmSViZuzppy9ymIKOM8c8TaB2TnmXGE4l43WETiv+6RD31rQPY
P2QhubFvvvl4xwEvAzPU7D7WegFp4+KrhIvA5ryLep5SSWew57fhNeCVJwTX3/GjiewhN1ntBMdq
wGH6FmA7x8BpusB2/s6ZL6jJWpXaEDynVMbMXcqRw92usc1u0jaaHzVMnbgFndYg6CacEaUSyfcx
kXBBEDL4OBYN6HNzF6CEWPPMJcjkt5FGc6Fvh2QXVjCnZm15pDoQasb4pUUwPF/KimwuGBFthCgS
9XdZdk+AQgJyImzm/DzhzEl1eHb9NI0Pc+sG8786UCvtgTctDY9ZUqcB6mM9pVl170fCF1e/bYA8
bZgtjimQMTa7RXRXtMVg/WK5FhyAVZy6hOfQrVSgVyIiInBspyka5buhikcHmbXDX4/JAfriA+hz
SkA/pke9pXqIyqeYQdX0hTN+bW2i0RdEJaqkWmZKexJHg28CJYbuif1HbYhbLeYi3+omQZt4xxeR
pRO7qrwMfwdZ9FilWKrIAm7xwJjnVnOVOGqdrvT6Xz2axP2cBtATM9b0YZz/oDuNgrfMWzqFIqEW
fuHzsWvjP5L4O6k/c5m0MxAXqvzG/cOJGcEZoCdz/J7hU6HbEIBjyFLEcwbQtHeKwMbpJ/Mz2tMr
gTxLjZx3VuH4j7OHkDQogqn+yccooaAKvChT9QthD7H7O0SuyUnQsAYa8kAHQjyGrQoGCzJkoMlr
L4VbN4KpPhJ8+EeZN6yaFNAvq30b7D9jngVVkKKI6kEUdMJZWooNq+XyRClGEvad8nKRMtDz/KmI
N509F9zZsRIGoVou9GheUnrWjI9zz36MHJAgJAo9QlysHQbeb43skxF4ugck/9NyWfCPmMHzzuhD
Zdl59ehGaVo/NU0+m0Ms4hYaSzXAo6JCcytQ2DO7/2tRNy1Wkgn5M26+DG+i+TFctukDduxaUAVW
xp5vrvRTlgdM9dqGtE3SNlDI5KhWCHuVtauf2Jz43n+W7vpEkeMU0Feh7yrH0ewq2/Wneqs7HCAM
tlqrICucdTXr7q2ouSlwQI45Yu6iz0V87nQsYwy8MW5NMv/GVz+jo92goczKA2RF8leWRfXhZkoq
6kwmTnVycULlOCevjPGnEihk9ZuUdAyKA8YoEP4nRjX4APLkN2+gUtaEMzjEKZf51ZaFcz+zFr5i
hIeH7WfU407m5xeqQf9mErz7dtTE69fqVUw7u8a/KrcDS70o4mXvnKkpb30Bg7XWtAh4ZXDlmSDH
QYLLDeBF5+bTPrEnsgSNNz+6bumsA0GGg60LtUX4UXtq13t9GzPoeDR1TEKFkhNfQ3ffRfgI6JiW
bVZVRODWbueQosyhctK5zP+LvSTeOyGs2Cbqugd/jHjbaAPMT8vM/jDQ2H/lLUttWLKKFZHEgp7v
hAnCh/z/Fq6y8J8G357uC1P43+1I31tptgq0J/EWqA368j4RlwZg6DWwq+ZLYixg8pMPQ8TLIHHz
sQtmZjwytQjjChBqk7R/RqZbrwvTvB3YoPxEU2oguvdpt0VamD+5iNdgauLfORRp/lY1c7T3vKk7
OWCuYS0VqFhZtD/GLY0nkUDxETkQW1+BvY2cbHFxOVwYaOXOnsJ62iXp0l3rtMVwOwfstWLTvgO1
cm6uQb0TDXa6QUCFM2mwahJo3QZmFayXdSb8z1qK4jAvw4RItCAmQU3aeuaPucwL1hCE7BpniA6E
+5kUqFbUCC8Ild2pDcFg4g4PCJOQQ3oxXYWvO2TRxMFBpOuyJnJqpE4g9lkdY/90/u+47KlCK09u
Qaju3ErRW1bYzv6gJj7HS4ydSk1/Yy94HhpajdiljwUVrJJz4hTHCBwii1WcdtVrBfhglVsPorli
Gv5T5QR55UF5WvehvckJEvbgEUJ6myjBI+I7kyg7RowN+xT0CB4MoBV8vaxJsrJ+VERA97ZPLxl0
NPTzJdEsKK0BnnhDEiKQgGh+SjwcYaBYg5jfoW4P7rCsJR+jo2gB+mf7v7ZZ8POxHAY02Ls+Fjhr
W/Tz1cWisiTkFHMHI+k90KI8ixnWQxNaB292AfuM2zQy/zUl5sCI1A0iP3DXZcurm4SHNbldpgSF
uSTieUxsunhEJEwnEmeXLpa7LquPnOovNvsVeCDEKHVst8edsuSOPLY16nq82qK6Zc20zXhJZvEv
Wb7iAoEZ2A/ypbexXe6kyd5K9l+omGeyjiVcS+foheUh4ptlQLev5K+O0GPaYisrtu456MgaLePy
h/N4WyTNg+pRRhig3hWJKavBS9jBkaaUtlf1Mw52fHT1x7iWwASxY3pBADA1N1fgW0KKt1VdfpxB
0gN/WiFx0nmBIkX84ZJ+WIQH04BtuHwPJBscGpuVvVnFQfV3Jf+OsbdLm+CUkdEkJDFQ0yJ4KcPp
d1Cq2HStd+VhvCb+SCCqvNiC6KFlOXAOXpwpPEvLflg1mjrnJoEOc1Yd/hlJ8nkX4JMqF/+DzNs/
TUuyMliJaMa573xUc3J0p+7QwY0u+vSA2pVKw3t1wPBXo3y3dfnG+QtK2BC8Mn9i9D5FodgNjkL5
yKPMSAyVGfJmCwYUrIER7pWtx83/ODuT3caRLQ2/ysVdN9GcGWx090LWSEmWLM/eELbTyXme+fT9
Rfamyig7gVxc1EUikxTJiBNn+IeZ3ldn6k9Fl9xlrriTf1HCc0XmoOZjQIRPluFobuko0/l5xX5j
WWaveHNuFcSPM1RGAmaL4PiRPo5WtqEuShfAgtNd5uQ1VnQPXcpNmY0/aChuUfC76Yr7WairNhv2
YR7tfEbOmGv7wlra/rQfmUaNtvHkSrSmljuLPsDQyrXJ8HuF1n39rE7uEWrrPtLK97ocAPlZ0tzi
YJc8jM1fHkMdZ7uQydS8zWdcOvGZTtUMnx807ga+mTb8sEH+l9gOpRnJI6hVI4FK3eJvYeH4CUEa
Znu0zawM0OP4WkwpAa+/qqtxA+LrHME5NRBlYDWWePFo9VMv3zoBCIk4pPML+gUaI+HE99oIK8Qk
fsiBHVjNeKLJd1FV69rNxKqplJU1YckNgJGey1Ublxs59DcQ6lDt7gSM7BVzGJz7nE3JXhuB94V0
1dKciJY5h4hNJSUY0CoHz+oeBV1i03iTwkCm4S7BPi/dOmZ6WV8HkG8jo0CZH4hj/kMd5rWbWDca
avB2JIC9tsuetxYXb9i674MOfgWTBjp7B7tOr2q0hCpn8oI42oQ4WkioJqqMR/qQi85WNoaF5F2B
jjnYtTISGxkwRsJ3lfw0mgZGsUlQAZvOWqExwUSiSu5qvTpaeOgoqrWlkbWUobnCUZv+5tR2pwnd
VCOy12qvIRidL9mpXlEVv9ZXhEYI06wn+ewdcDgpaIIAJd7SxEaig+7bV3UR3WlIlasjcRJyoSaZ
r+xS+c7jsTqQi6Pn6u6cyLpQd+8MwgL1AhDJ6ZhrtlRkXIKzp1bSVsBalvB9dvR5t3WgvAyBu4xL
yErEPuTN73wrhnqiXnX48Wp66WlUSy4DJyStujdQg3sRaY8zdFF+pFRq4mNP1OXFjni5SvEPgprn
8b7XjpJgyIuUurA2zPGA1zvIuY3MHRixZtRGfCrkgi/2aIAz0LaBEyBtC6eB67UEOTz79paqI3SI
2SizQ/lNJiQj5OetGMDqUsI4ZjZhvjPV3dnibYbCUkF1KWn5c4U7O+pvzC68rVRxyAM07hnJkz4s
ejEwWvY3s0K0GZm6IsIC82inDu5S/n/Rx55KIGnscg37vKFrMYbGVWJS/oOmECM6RHDXAI6ATciv
DOUBfYJrpxIbGdNkzEpKgdIVSFaOcJIB7u4+Os6wqqk2EjFLBZjnzG+XKXDBlP2pd8hOEj7kaaUU
bzJ/SFrUt4a89gLN2FZwLeW7NgykHGOUCwe9uGhODQElVjcavc1FZ8KErjjUggqwjB6VoDUH6y5L
GdR09rFvprUzoxhdxR2cWs1c9pHP6TeV4bZqu/uYhxHptLIyvpaiXAQe6rORbUxXP2bIY1uI2+vO
NU2iZU5uEaGGbQlwrmB3O+Q1lDjbaJgCy7wjy6Ir2pcIeeqbYcr3eWNdyQ03KRP0xpAeXRwGFCST
7dBhd6/N0thIBEGeNEcx+LCr4H1zKo/9tBv6wgOH+aDobz55c1NrHKhQkwoaOdAF7X7ypBhBMcD3
rVIGnURrg0VTjxme7ECpuDcZMkEYYOiQuq8WBgiLng+LP8yRkQ+jmaNNwuqG/bq0zb08Xdqok+N9
+E60+Vtw6eABc8W+mSYTPFK0MyfzqaiDmxQ+6Uw1EfWZNzvkKBAF9ipQ97gGbC5vHfjBE8POrQYy
k3ZU/Jyq7kaeKiNkAT1uDm0hI3m1ssIXJY2POptcqnHTNV1KvpF8Nrnu8crbiPiWCc/aZnHmVncn
3zCzlqNhzify/U2TKy9xi4dthkZ+I4pLGLgXSRqWS5cR0qLBB0Fz8eVzyrWMpgURHm3qawfRDPlk
4SyiqyplAFVpuxTDDTMZX4AHsV1aDjV6MQOCWRnSphohKVcfIJGdcP1dJw3ERjDsKiqPSo7iszHd
tu0EYyg/ViUKiX6irRPoKmoHxQCKHWOObpUi7mM0+IhjkSZ5d6MFUJQs0kI+Z3D6VQMEy0ndXSH6
G0R91kOAFYdAr7O0lhUoRJnR+qa9VUNqcshL2lwtJX/ICmEwquVhjjFJLlJv4vUrNh1h0oWBThyA
CNyIITrhSSCi0EXvrT2IgUax/C5h21Md8tbl5TSQNVMPudcKXS8r+9tGYM1BGqVYCFX6xVtJols3
zk0URbcyOshD0zLcc81bKwF90IU5N72xbIfec8k4esYe9AABcAgP62USqOQece0dlsmoqc9LqzPW
o+4j6YcGFCYG46jvM6lrAoSe8f96ghdvUdABUSX01auI7136qcdXOMdSVF//IY9gpCC2koGIHeav
XHuq8kPVo6NAxGWStUhHNBdlug3pzedYn7P22eR4qrvo2GXAk1hSqAyiLSmVIpKNk3VI3ce7OEv2
CvD7iozNMt7wY0fR076uATHFaXEs8+eu9SFVONS9OOxgi77Owvm5Ev56Im66WbNSaeXIdEfGzTKW
stuIEXCs4zeHQgY4915c9wlpsmtcVfO0cUPltk7ioz1HGBLhpFU7MSJ5GHxDgUqJS/5o7CeOsBFe
oCRSOEHs4ejkGWLwokE2cgLml7R/QR1cpzK/w5pQpj+m2+7lR5aExSgZNyikXQX0cmWgTLPqpo6G
J392VyD1PY4cvCf11x4Fg07014Vv7OS53KbpI+AAqfrAlORW5iWofvys6aF2A4nm1KDumN+r5P2m
8pAK3kmI4rplogXcP8hAViLh0rfMHrgiMlXyA9ute5CRhVGpR2vmQwXLBvZgLc9S6ELYneBkTYUD
RPOQhf1rb+vDxkEGpUvTZ0UqxrBKma3uZIkhsmI9Ji0wYwewIGLHRj4yvQUWQ8GJ3f26TiCqIOiE
tSOGKGiyFQGydyXDEOSAqNOFn3tlAf9VNY4tKQHjRLS5ox9mr5FBNXQi5w2xICCJRLdp7XSGV3cS
HQ/UG/m8Gxn8uwJ3Vf4rS8sumPcFWEoUgH9tlwizZyRT93JbMx3eMdMEM6RDTKzNW5/jvW4nzHTc
lczYJ8SRNKKM3O90pc4aLOBF43KqGRnkH79ZB1W77mFA0rtcdo049OJYU01JnmRQ09LGX82ugNQn
yZtAZdN0io2G2qfm4CAxXqe2dTvO9q5i/2Yq5iFztha9sQptay0LPnMar3SqtKxN9jVTJEFtx8hw
N/YQkSDtmTmg5zSn/xys3ag6KYgTyBOtRby444Gd7FqmgTHrNAaxZ5Mxph1VK2atS47lq5KQryXR
T4aZa3nwytXixCgZ8lVbcI1yjUbNg5W1q8yixAwddMqNpbyeTh1hUyVVFexM9ihI9EMy+kfA2uzv
fOs6PU0yc2tDH2QAd3DwRHLTuwrVJ7kUGHQ8ynCRsPsd9aaQzTa/XaO8LrOfvu7XiqbBcsZ6BbAX
JjOtOJY4sxRV8441KUmNtYkQsQm7ec+O2TT0QyuA3Y5P64TwQU6wzsPxWoof5KRcqZJuVcsCU26s
5N/DfHcZgOdXbdCD2UluCW6itrqnZxWpOOIIbC6406ckVFAnj69shs451FhpFIvECo5hhcLCsTnL
5nvyby0dzighU+LlS6OMmSOGSxvjN3pn2ApLIRmpRxVKIIc5OvcyrmWRu2UtsxCEr700+XDOWuto
xSBeiqNMc+UxymAUOi7ylfJNkx3OaMJBeqIBsy+SiadwDNakP71BZ/FECIcp412yOOTjco7vrEFc
06pDMFPH4FB+6fRjoPGSakTs+lLkw0qZtYPq3mh5tCEjZPlhOoSM468kpRltfGrfDVJ+pb6WsbNr
7cusxSuZ9SuExJIVWNbDQ00VgVHYFtfNTai7d5i98Kt19iZHIS9ZxmWdwgMDC1nU2M30LItMJZtu
5aXkppOZkU/KktNbk+kUGWASIXJWOToDieaaImVdxwPDVZ/BRhp4GS2fWmQnxqWQppylmrwCfPc4
mCKKXsUx9wA8jrI8cnVsdu1saUixV4DE86x9mFTxIIzfTaW54q24ab6V4VWb6yN+O4RGt95xQHsR
Zy2q9wxh643AGyhr1CcTSrRLFHSRawmZMS8s2mkWglNl7jI/mvV3250vMTgcp2bwURxDXTmH6CNG
VnXJOGwZDu3kd2Ac+pL4Fs46oTfq8bODhkYKRJAB8sYnS5TMcFadfSQKraYge5I9B4rnUHP3auwf
ZECQIVh1LHqP5dnyYzxRCHmVzDr8eU0nIUVfUDYYGEZsYLpskXbaxcH0ZGDSxsjoxDj0IguwMqVm
5buQJKx1vaIxlZxMNwfeJKgVxsWQTY+tDh6clsaYzacw699w6t20AyC90Mn2pluQh1lebij7ivPW
raplOEePMpsCsIL0Tpv9qo7BxcrK3YausCiiftMV2Q12wBf+3OZ90Y12+/4w8Js67gd252K41VrQ
EWFNIC24TVJUDaEHIJSHmMLsv8eSCs4GbWqSUhLuOksS5sdWduMwH6ksTT2ElrsFasOgKzyqUXDs
2vyNftTWrv6/TeETJCV5S/YEm1l82FQUpdqSRacnEvUPffQ9TTAQj0jx3aY5l2WloWvueEk9nzO9
15Yy3haie9eC6AgyxTPQKfBd59YuOq/xwSshn7qJ6UHQW1wamXKSrUWZAKZ9tmVqg5TGSFvN99F/
1qvgGhPud+EzugeCS1BtHqqQWU7bMJZUR+MkOzVaYy1lOgUJFkcUg6Mw285aAe4OIrDhGpAJKuTI
471PL3NBC301ETymQsdeLHlhAOQJ0V0YLS2EatxUrsKp3vxK2DrUhWsneJCxUFfrR7eAl03naaAI
DNGfkQlIaFinzi9/yDJ84LxkVHPW2+4alTuc1tjnWVqsMGpZgg/1moShv1Byg1FS+yjTYyPVTwAW
DwSP4zjEP3IlPKGIceB2GzpFzwwvlzYtBESFfjhUX6Y+vORWiOmtav6c4uZGsI9zQ2+3kD/xKsQy
Fn7LoVWzx3yAp2k52yqZTlY1cZrguu1arEM//fXSAOfttdLaufiUqtHecpybJrb3StLfA8Y8MpF9
HZDK/VVzDxDGMCHjuJDJwK+DGh1P7OTPalvuEVCa1jg83aMk+GCDF7zq9PlCl3GZKAbUt2Sv1Vhi
0pnXqaFboIWy/WEYIQ6c6banoJXSrQkpd9ci6q7IJhQnVRgP71qLX5zs5xH/kTlIXHp5pQVyfFL3
bgCzxgEOszAsC+atf4lK+Kwt+U9cAXJVEK/NrLWmBaumBLIi+DdAcM9NM91hYMaqIVF1xiK+UVz4
NyheHOtOypVY5nukmNum8+FNusoCyuChyPODP8ZPQ49iUctMwRRctgjxdjL2pPg7KD6/gokNTV5u
QruK7mVFlQ76JWC1ZBV+FMypz2033CHmawPub65lTwn6FD0CSlNZGwFlZa6iXpCDY7dkM/11jgDL
RqFPcC6XXf5BAfGm1FgkFflLP8VblPFQza0YXroI6kFF3w+2cagJZp3eOIsS2icimuUmaPsPxW7u
I7c9+LZxbdEKGoS7nqjpnNS4gUm3Af+5kiuncBBpNhvnaKiTsxoK7UdhJzdxVC9bN9NxOp1PBm3E
IQyYzFVrWdugxP4cWT323xSuppm85mO3dGh1Dr1LTWh6oVECfswQMdHQtSYbMUEbatJ0XNNhPKIK
gkYV9uRT9DjauoaPdv5YxUCFACC8gd3aNw2fVyQx/kB99iRSZQ+n5mEIcPqyFZSZrGbYSCMFFIiM
iw9GSKuj+xEs3yIY6JLgIgILp2vjqyqEC5kVjU+t6GINrMUfs5s+pvnwnFm27GkgKtswXUb8OKI6
Mj+EiWmfMmKcExU/cgtcO4iGextPFBAwcJLAdywiIAMw3KBF5M2hmRi2gW9DerEqnie7ASqdPRR2
DZBoYIiZqzpQ0QoftjlMscUUTOdljHds99626nhbRTNkadBBjDxsVVbOlvvhlDBDQgGxppleDWoq
wMkW0w115fTzWp/Mi6M1T7IfJpNiExAtGX1/MJF4VfJ+CdzNm3Aoc9xkM3KYMXKmWUQ5LFvMY5UT
2lgWDpbSmrlD0Rqd55arOoBtUh1BtDx4RKt3E1jqtIys7Knu0ge7xx0XdwJo8ABX7BplFOIn5hQb
/vcUh+6mrhGuTDgSFWYKAWJfAkoLFBhm6QnYQ4bBokHUmwYRdRi/HQfO7K7QjM3kiDu3p/PswnHV
MnRVHP3GQJccTOYWjxw6lxmvvaFuyUNobSlKgA4mc+ncwonqPDAi/lLPKwBvSUvJEG6wMscnCIcb
JvzZHeCZjcZRQTOB+4ZLwfCty0mjivgwOeVZx2+nxUAg6S3UkGA3zzTYqWEKg9Gez1mspwd53EfD
cMKKxFmAQN/1/APXMPKVUoAnp12cQR1by3M18NEwilt3WMs0S3bE4FLswC8cAkXZjAUdxdHNkHYN
d4Po2RXJVk3HrUFqLe/I6sPaykrODel0oUxQ+Vyvo8fhB/l7atjHwBy3ptU/mJ3xOmYo6bsZAGFS
kM4NjgFMZslnDRfBDFc7U6mxbYcIL4dOyHjhBL7NcC7zB6BuUoeph95y1VhMWyVRndXziHPMeYr7
cFnY5Ub+Qy3Tn2Pksna5KjwX5Qk68fEpIOP2BWmrsFEhoDkV25Q2tLLxQqyu+lLSDIlGqNtUV6LR
6gNKxg9d7XabHKEy2N7hHjuKdIGn0VOk+RkHIJPZBg4fvQQEw6t13HQ5YLC4PGhTHWwBUVYXCoN4
k0UhWVoXHjuj9Bo1+klcsmUHubmIyF41vdZvwzRzPM1sHlrEnlEPUTwnxYhNd6LrPIg+tN6+nVUF
2Qe43VJJEbub59wvUxQLq0Ov6Mi/Nw5ui+zkI93HdehU10oT3kiJkFqkz+j8b6NquKRIZmAKeKpM
/7XQqYgxpQLx7KsPiTDuphTjv250KMM0XEDkPoz1ArGYeYs9JqAcB9UgyPtXo4rCKfnMHXbqmCBQ
3qrtfDNY7plEgo6waf6YK8n07/JLHXUfTThsuhkx4sgSxjJ15+EsZ8l1QD/boovQ8Ukg7de9/cr3
fE47xGYThL0oePFoV14pjNfCbnBFJPVfm5N/rubwEEfVDUFpp5XNuWPSJfu3DvOgUE3zDZYB14o+
MxLUU4zF4xNnKkKyIyqzLR1ETb+Z2vYdpgJCJcaHWoWHJkZG0YgMprxGugSlB+JGEGrCWd9iec7x
wegGZ41b2m6IKeKDlEA1HgUyljQotgr201MzedA3rmRJJldK309rP6hJX3Cs1VIY6xOFwhSqt6WC
zIBFtSfHIuB78gWGRTcZo3HYFfdTAEGbwz4emCVmSVptGylc3+Xg8/QhWGd9eEz0ZJXV3XOep+/8
stvaJg3Bg+Rat1Skfttl01Y/4xgnJDoH2pjs0Ls+Jb2B41RJnpFoQPWm3DE2lQImWSl26jRe4PGD
1+dRLXx7/cqz+O8o3YpqfQNNhlK0344zbTY2sTkg1xZOCvKiycHJQ9KT9r0cGOc2UahJ7AwgAhTe
GOblrTj7uXqsjfY+6xhLANd/Uixy4ZExucaZDZti0+cwGc12m7vAqqYOPgPAMOOk2VqIkHywEyQt
g45kWiNcLFG7XSxzDPnTwiagfyb9EdBo2/o4Hl1VQSIbfO4FY8d1WCDK4VBdZDHmXUmGsMsQE/dg
YKzy0LwhtjKKdKQdFwQB9IyaCJeDRqWIzZ1XYJHwaty3hFbQFNr+YszlahgQarX7ETsNMy13Ns+s
X6kiq3Y+oK0H4BEYzQ+hp5sJfG31KZriH0pi0tRItI8+ToGeKRa+JtWkL6KSDrOScZrJHZ7o4dnQ
ja1e0qbQxEgnTk0wr0D2NaRRrhmXMrZf27F6YwD7FPV0wcFdnqLAsRfQd61Dr+V0GGVnCYNBPG+q
h6KGOaKJjmBggidoERezq/Zl1o1wATTIU7A0zPXwBifeC00KH2JLZCHColQU4fGHPEAxm8sYh6R0
0coy27RTurYaq2emOtzbqJxcJVZcXfk2esCaA3UbNNCP3BRPDZm032VHBpzPwOag2tvVNSnwTY3G
Id0EpZWaRIDDZA4719NLoNmz7FPf9FSaYU+yadnDsOy77rrVu5Ne9CjCwTqFlXbHW97pUXU/pg4d
nR6TMlelW0yDMVW1R7MBRNwyznAdNEDBGDqkQ/lj7NS3VOobGwZsT6/bj3zmAkr6UOvRJVTiXRe5
l4mp1hQqq0ah/qsVk9iOhilTPVRiSlhgsWntTDyUAyJEXqm3aQvWzO+dm7SzjkjcnnO39hQl3DFM
Pc7YLEnoxzVKzQ8wlxD88Yujj6wm3mH2lf7LJS1a6R2dKMB3T3FjbcFdX+e5g1ZY8ToT/ztbfR4s
QedPPXCQflh2dxcxVVhEEAx63Z6YV9jXfhptxpgxs1OhwMG4LE4RDCua+7o2f/5aayKtVq1eOMiC
q+fRMDy3Z7QACra/svsGU8PYh/iXv8Rd7GWpcigcDRjCDK+jSzM6EGGxQmc9X1DanjJsQkA+j3ca
rukLdQh+VCPWrkabXkE545FV5cFO8niZTsZrhJXzUdAoRPthG0DdH/MCvAiE9E3tdP26h95dBCBm
bV3HXjHP900hfuY5jbss6VW6viqMLfQxCxAsbjzcDaUxbjrNeMjS9EepI+ncWk7OwhZMv+pwBQ/M
5q07YI1HgaR/3z0xCjgkjr6bpvhM0hOegfV2sIO7Z80ff7RjudYaFe/nfEdY9ZQB2SXgKgiqlSMH
VN7g1zQ4IDYxJB0fOhQyFmGmmW+lM6anPAwgTw8zO1soKB8KUABnbAKEF1rIHM5S6N1OUlqQYkiw
L0prTLrmylrjzlC/DuVk/IzRjtnXUZXepShLHCr4XMnSRKIOZLJPmG60jk9qJUw9sKOJ57scr7lV
2wWYkaA09F5H0k2yjKzpWSRFCRQG/I2FAQdK9wH+N8ICBub4/i1xf5BOEMqJgDg8Y63DAJvd/GQa
ZuFN1RzcKQ7yAXqlILEfoouJCk7MKLRCnhqkrls8tEXdLrSuV56mxrY2OAgGG4tfsghde8fHuG7c
DM1SG6wJOH14hmg+MMsmwzPn6T10B+b5Ghqsj3RSN5YbvaiV/zGKEckmSjKI1KsQzqWmdfuAKA29
8aFguBAPzQnF0YpoHk+cnjU6GBHjx2HbwsVF7WBtV8kpN1V1G9jNK1T295gWOYTUM07AD/T+XoQy
3pAmbHtNeVVc/a7LoNOVjbD2+txmlwxC3jW/Lrrtm/6CiRfyjCnWBSmCYa4Nb73U+ns2SLatyRig
D5Ca0jDCGs/X8bFwIyQu6cS65OcL1UTrFZXJG9eAS16UhrHh/zDIS9zXFpviZTp0jyDPAETZ87Uw
6+eYldL2yeNEtwz+24Pew/XVs00l8k1q2S9CEBNtKU1FOx4hIzCeKYMGJtb9DIqbAwGPXlvHKoBp
s7CmgxNTaRq2uhrL+HrU0csqB/hDcS9OrYU1Mq5BSUg5W1mZ7eW6SoVt5yjK2PkhiOoKN1VH9u+M
Cs1WWrMBUtQRDsrAe35oncuJ7pyHtMK4wDyqfgDNDlwKiijawm7UC+sEUn1irZyZog8lKTqgMXWX
YzibiImEH89e3di3UZkferVaCqS8QkE4Uuv+FqnFDVFpl1rlXWbnL9PYXtxQf27hQaFbonmiaY70
Km+w9975vKtBIGjSZ+l4tvB+IovOzcVIz3wrBm1pMfGiZ2JtEB5hVlnDK1Ez5di6xVMOaqOFQODj
DjxXwKdKi58DV75VBFZq/HX09K8chDyN1Dg4hf+AzO22jCJiSjqd0sS+d4Lw1PGSFghyzKjRYEAG
oRt4snKndtadHSJ8Splzb/WqWNtKhaE1/6B074qqQzSmrJiST2vRGgyGaHEk6XFs1BNE7o1WiAMD
Tbr/Qv0Z28p2BBkGSJIlDPKO5i85MW3IsrP2buq7kCXCFVTBk1CKj1wx50Ns5d0yaWmHiHaH0MDG
cnrE3GBlMwup4OD59ZOjmE/mNLy7LcN2LUc4u5a67y0teqEuY1RHIVZLx7XiTs3DrT7NW5SAbjSA
4FfYIZ3nFlUTRk75AgQ02aGoSvQeLWiGWXQzmSAXw6Ch9zodlcpC11Opf6Q2cMYh26Y2JEI6byCc
VP/ZrIcNPdsnQukpVHqAaz4vTtFvFYSyJ9ztClwSEZTfTyYjeDllNrVYpRiMd6wbpiOtz1gI5GE+
oMdh0EpFnjFl3gGUzKYLletMGDHIjoP7aGTSG3X1ASnwYydmyNYtdNimYAwT1S+oOM1X+Siedd2+
LbG2XEAeOEt5n3JS4eJmq0HAInBKmryTjf2Hu6FTcB9l6IAB6MY6QGGeJXixUYLSaSFeYELjiVE2
zwiG7JOkv8ujCGRpuBeV/ibG5ilXnTuW8GOfMcYyfQfkrEJkmJzT/79QnU+Qz7nULrmrp8HZQtZz
lo6G7uto1i9+kwMFiAcVwF7JQAWqJIFReZxqQ8EzALkd4SPG+e9//ef//vf7+F/BR3Eu0gkp5H/l
XXYuorxt/uff1r//hR2b/NPdj//5t6JDvzMdVRUqf/7+eoHDyV/S/qMNBnXOcLT3rPoY2uXRZfha
tdrr91c3//nqjv33q9ORtimyK91roF5jDUe6BXFv8WcXl4/0l58+u/QIh6nUGSHFz6XdXrrC3v/Z
peXz/OXSUWMitZJiQ+lCs9mGhZFvDSjqq++v7nzxVoy/X13RMhSxkxqt6xTBkZ46XU2a1WjbIHJ9
5okQnL6/0VevX//7jQLFV/24TnQvaLpTNpjHuC7+8A1pf780soqdPpah7pkpqWPjKzslxVbp+98t
l8c/LErn06K0kW2KdV1oXpH5b6XerUL6BnRdtg5MkN/c44t3Y7t/f4BEYau5htN5qNamSPRiZUo4
//73f7GpbPH3axsGYio6tBkp8v6BxYixnKcUHXMi2+b7O8hf+Q9vyJZL6y8LtFeZWuRdoXlpKI6G
Nu9KczgYjk8zvaA3FW5l1IOOuPv+dl+sWPvTPma6QG0cWbLthRz8hEIrZXytVODUM2yLwtvvb/PV
N/m0o2sNGqgaO6VnqIWlLtGGzQEzprOz/LPry/v+5a2ZjsX0pahLz9aSn2mOtB22g7/57ZrcVP/0
ST7t6jHpBH0M7J2teNyLrAXV1SCFPxzyKr2q9Bh0V7/h7PBSBQSvzzwiSzhI/uzJ5I/6y5MFlUHH
2kkmDyTMCblttKLL5jdP9tXH/7TV3aQtbNOIJnC0SGzU+bJuYT2lyarCn846/9kDfNryak+NbhjB
5Dnsd4wr6mjdCiyfv7/6FxvS+rTZHTTBKr1RRs8JpmjTWkZ01RuzsZvctvvN2vrqFp/3fFs59OO6
wesIipCUkdSY9HuouMlvPvFXN/i05fnCc1Wrbk9y39J+xFW0QXPaaa+/f0Vf7D3r0xYXhp80rdb0
mKOBYR3dEc+6GROV76/+1Y+Xf/6X9Rn1GroiZsWPb5Xg6LRWsY6msNrUDQnqn93i0+ZORNxWltF0
Xlyi6Nn22tZmhJGViff99b96QZ/2d+yOWT3UWufZ1gS1r08VFNHQrvz+6toXu8z6tINrhLkwW5lb
L8wYbPprCeyJM5C/w7LI5xWMQ7BfQJaSdenEV0o7X7EeYKehQRsBddWXKijF73/LV0/6acML2IT4
t9gZKmvqxVARzTaLP0sIrU/bXAkakfRBXXlMesYV5RSGXcb0u23+xaloftrmSB1bfm9Dlm59H4Ry
xPguCJAWg1SHWhCYvGJ4UQw81fVEuL/5cF+8LPPTvscba9atpCs9rE2dRWGh4CoGlGj/6FOYnza9
0Bywrg5nepDPYmG2wOqyPHOvvr/6V4vO/LTp88bsYw3lDE/DrraYXgXZf0e+RSm1E+GN3rQnPzwW
07ysIoQrnB3KEMsMZHQTlNvGMHcmc7/vf8sXEcL8FCE6pB2zrudsjufqmIh01/vapZQKsd9f/9ci
+Ifz2ZQf8C8hSOiqakyxVXiSwKki4pl3U3uFPF8tTu5klZiAmDYSA7SYgwSHYsjyqFfOKYT4HSo1
6E/nfUJnAB+zDx2hFygn1U8bGBNNPTdIrdxfJ8I3mHZFnRvftTOnzm4a5rG5R2pfpXeHqFSGzLnL
2JCxo1663GXKexdNb2uOxw10ZrPaAEC3wGKOxhsSS5F9LsqSofBYFuUGPb+IkciAxG4PT0PVHazf
0BPDJbMNR9mXTAOoYgn+ECCJH0G+RRGw3wELwwAnBBhjwdWsdnn7MuZ6DMB1ngfTh+MaIrGFpfBU
9a9ZhcAEFmY5OKTfvPl/TozMT4GzBQpUWGZiem1hAjmI9cqqVrRnjXL1Zzf4FDqR024bN5kMz3Ap
zdEQnKiglAnXgT+7/qd4yPstaTOFhodrX5etOwjsa8qqsf1NdvJVCPkUFG12dYYMqOY1hj5P5yxX
Y5WG4IRu5W/y9y82l/EpMKZFgoYLICsvj1B7ghhjjAwf6x61ozIO9Ic/ek/Gp1BIp2wyDGTjPFzE
hmrZKsUArLA2h/A3ddUXL8r4FA1hwZoGKhWzF6CA1e6a3IYLq5c6wiXfP4GMe/8QI4xP8bBKu65A
Cgzcu4ZPs4pxBRq6OCk0ECGWviHq0/f3kW/kn+7zKdg5KJS1ja0yZO617K6uM2xaer10aEwWIcyh
SuAHluMKGkT6+Jtg/9XLk3/+l/hXxqGBXFIxeYNvpFszBuiE2Mn99w/01QL7tMd9FfWF3q51L57y
GHlZSzAmwBoLMkWvjeiRfH+bL5Ik49NOR7pzCFhOuqdZmDiMXYOhsixOYWG6AeMf1zy7mVk9f3+3
r1bDp30fJjWmcLkYPRBByi4uIxzShwgUXVE4K/GHj/Rp8ysZGMOmwemvUxXENJiHhceynkf4lpaG
eahr7S2UctbfP9IX30n/FAiA2/mlWdWjB2xGbKOc6YGDmvFew2Tr5ftbfLHO9E9RIGAQPE8aLipA
CZIBJI0T/QzjrDn82eU/xQDTaND0qogBYedH3pwkETiVJEwev7/8Vy/oUwRo8tFUtawYPHizc7cI
igFUIHyV+dxA5nF+k4x8dRf553/Zi07a12GnA7lliDKui6B1nvPWAEWfWOrl+wf56jN82u6w4GCA
g9fxpMTtY6JbbEhBW2L+TTiRK+YfQpj+acfrulG7GYroTHHXozkiYBX3qldlivOE3bZ6iXDs8/qu
lkabxfL7Z/qqx6J/2v9pZZj1JKbRK93smEQ1lpAoem0wuQGKxxgUgX17N87NvuqB5Cr/x9mVNMnJ
K8FfRAQIJNC11+lpQ8/isT2+EF7Zd5CAX/+yfZpPrwURfXJ4DlKrVFUSpaxM6U27CoyMhyxkf5Z/
gs6sSk4QlIErvLPlI1gyxl8wcSiBLwZaY2WJt08G4in+53kuByNcR85ej7bNCi8LBsQGQIz1g3Tk
Ia1yP436lblu5zfiKV4I/kA3HKZwPOdo2f0KbKiJDkcyfo3HGk8RyK1A5NxjNXzp/9ffiTHLIs5b
cjYM+TODRnwHZM19Qyt+GMm2SufcIOcKX+ebypL2Ycbb24qX395u4ikOxyFJZjPPJufGRkd0ZTZI
BgSMV8u/XbcBijN5EsTXU9iPZ8htbMPJ+0Xm8fdgtEfT4cNdqYaoDzxlMrN5iFxyvjYRDEXjdxJK
xmDeWl7C7UxGXOVAKQYb3y4hJ+cIbSumoH4yFX4EENjy8BoLucphwqfG9bKGsXM+cCg7hwfswN4B
/GgDae379thVThQBum0QhEFc0Yrtp5bNryDUWqkZ6axzXdaHPF9Df73FEY56MIjWLmCLM8DEkeK+
CubsCXyty0bSzaLEMbOgTt+6DqKLNu9AR73EtH+7do/dN7wSvICueKOXhOw8d+6lRkM92qXRFVNG
D8vj6/ZYiWCDhYkF8lr7jOcYiIUC0j2H3whlDyFad5en0ISxq4Rx7IIgx6lmcs4q0FxDr/ZvnDsr
LqobWwlixxM5A+R4PENgBhk77txdO+Pis/zLres98P/PWaK+hQECC1LY0MNPt7IfPUQbIXovPieD
8dCAqmtk9QPe+E/CBvySk1/Lk2ocSn0bA+8rwBdTNZ4pYYDpVoYJPUevg1YbqsL3TaEENlhKgGIH
BwIUTctX2ZnfgVZ8d3N35equ2RT1fSzKAdcC1x45D6M4W718mMBztPzLNe6qvoU1M2UTnwQ5d7AQ
hJLsKoj7wt0Bz3+VuYTfLs+j2wQlqnk/dqNhYRPqaaTgXWDdIyuIdfBc21iZQrcUJbIbPKF3GSvH
cwjgDvqcUmMHeSAP7Ep1tSs7MPssL0W3G0qEWyjtdVbRTOc+tpwNGpIkOlRAOro8us5QSnCDjBDg
9hjSRQWT6TlmpMVjfTUAeQPJ1fumUGK8d8DJJQEDOINJPACBzmMN1goespf7hle+AXlrQtqHGRJf
eiZ/5PEEPiqKpkKrQ9/2XVOoL2DozwAIeQzlOZ0L+ojmsHjX2Ql/dB200i9PcfuLgFAlpC3u1A74
x+0zAykVdMbAWLoHzzuoHH5l3Ni63RGPF8tTaRyKKkd2J93ESbpiOmclGBQd4SYPhs3bu7ANOGn+
e2oXicmaDrTb5wTUQD4QuEBCQZ1n5bdfR7mR0KkS13ZDcX1xsBPmIKpd57ZXcpKhPfMK+iGVCQ3A
ZRtpwoIqwe0KGYNznUrkj6g/5Ay8x+iqQufkNLQr+UO3DUpcm32bQ5oZDPfZAHAY+IDiKxSdjSt1
V0u3BCWyeUNmNGi71pmUQYGGJYAbQGj89cqik7f9NirIvjC/XCnOrv3xDcC0HkBhoNbcZO7aR5Ju
jUro54YAaW/pWOepnEaIRgEF77Bk7fKgXaIS+hAkj1s7wfChDV32X6Cl3djOSxGh9RmaZV7sty4+
O6Z/dCZYqzvRA/rdayq/3OUl6pNZC1AHb3sJ6kk0y7yYcwsGhCyBzJVrh9ZKgtaYUH0ic6fBdEHe
LMEmWU+v5dBHfwqQKK2sQDe6kgum3q6mDEXmM6XixUiNHy5P7ru+q89jDYsl3oVwsqD3HVJSznEu
xRk5Ye3kumbGG6lAffNKuXQaBzooZ49XT9QEO1A/sP1skgsufD8GG2x1HWTq7tvpq/0+fItQN7+q
VzTi7BQIFHSiorfP4MaO1W1zX8pRX3oAI62HEKQ6Z2i2gXyBxT9lWx47z35bXoLOXko+sHM3tNF9
Ls/gsD0OzmGu3DP+Aep0A2padOePd/qUEvTQ6alHA0QOZw6+++OYtWi7HWm1Yiadxyoxn0JVxivN
aDhTFmbnmoXvgynH52UbaQZXn3raUY5NjusP2hy76uR5afLVwcG/9kxrXU1ww2fVR56xy2uwgeYS
OpZGEVijKz5BCB2CUxb6ZmpO2FsNrvyrbnC6BYk1QMGz1RdngzG+EpW6FSoBDw2NKaR4qT0bg4cm
Nui5gaVsDYehOXLUF6BuAoyiLJk4i6SD/AhoJtBDVp2sJr/v88G+TvwhDOuK5ugiluKc4J0dSrcX
00jQmEAfx2FceV3SGej69w9TCERgkclmOKNrNt8XFSiFILK9dujrLKQc+sVQ5YUpBnkGzFkcICcE
ytfOykFVDFan+3xYiXPIEkC7wm4k8iLp9kYxgD3FQ1vQ8uiaLGIrwV2FIu37fhBn0EIFtQsue7M6
F3bypTfsIE34iUOGcWUuzWXPVkL9qtQFpi4AAvMc3VcurOUPwnH9fmTebhx7b2XLNZuivusMEAWQ
Ioq6M9RNAlB2/K2z6aGw+Ndlk2k8Sn3TKS20eTUZogLqMvGhbqthK4FYuu9+QJSA7gug/YHYQRO9
M1UBgdr2Q4YOsPsuqeS6NR+igfPYxNk34x5coiUAEu9yN0OGdH+fZZRwBlML5J9a5HJo00E+IoHW
h99bDSgIl8e/2uBGuiVKLF9vHyzsUwFZ0OpnUYwgUWPWESrHDyy0fkd29mt5Ht0O2/+1kudkhIGh
FdzZlKMxt6VyR0P6977BlXg2QbdQWBJbwFOH7NFDzbaQyWUrGVX305V4BsMyMdB9KM/oMy1P3CjA
5dFI87D823WRpUSwHGzL7UQmcUE/EBcdrckMecXG637cNb6lFNDBzJWhKpwgtKLxkwPKO1lEgTuv
9XdojGNdk+AH70dggYM0hekrUpT7jgioAzihcZ/p/+HKPozulEkBviK7P7vetZNBgB0tmuhK7tT9
dCVwCzpkhiz5cHbwHnWuALsEbLqS96WFfx9kH346RJXiJIL25Tm1PfPQ4RHgiK6ytbDVnDHWdU0f
Ri+j0hwbUKCeG+i+7JNQFOCqTi5OHCZoRopBUNJBox7c8msT6urElhLAs7DxNe6aI0iI3BlkADlk
w8oE9ENxaxlHlhDQlYLT4dPgGqIFb5g17Fppr3WaaKLk34Pth/W6YDaqmWP1Z5L2D60N4dW2ukxu
/LwcJNctv5EF/11GPww/TIWTV+Z8ZaRpoTrsgiC/8MBIAX4rWt/pEEqgo+M2MSmJcTFD+SfAa+v4
Pg6ifltegcZAphLmvUNIjd5rfH3lAv2HDHxi+Bv4lwC8XjkqdFMooU4k9BVTcHudC7yBGsALg5zo
yYZqy/IKNOFoKqc0FH5qYvYopydsRnsjFIIOjiXvw/ARUwl2NKYVfe7iFaXipfg7dKT41aLzfn/f
b7+a7IP/eID5V6THhzwHZfYvQCPmEynQa7g8usY7TSXYocflGV5bozRgJVugz3+mbvcKmojvLYSR
VjZXZ30lvOOQcwOPC7jglU27ScmItsrpPs83leO5Sh3UCnscQU3jgZQW6D1wBPSu9XPZPJorjKmc
z9mVUaOGWC3ERR0QhlkT3dAcSo9dTkCk7kxXip2Vyq0uBJQYLoHRouBa7M4QIwhBII0mvu5HC2HO
X8tLub0L6Gr/rx+BFxzSNAMKzYVRfS0Z95uE0nt22MJzlzL2fJVmKiJySYD1hZkSgVtGs/bIfdNH
Mbrio1abZnGEB+jLXE/fokiGGxT+jhDF29tj/3nZOjetjzkUH61jSF6FRoQ5OjwWEnuytygJke08
kGjFSDfPVUyhuCoUxCl60i3rUtN4ONUQKoW+UAJK67SYD2hcSKGzEF5FESrzHpfCjIr3cqjCO01n
zpe5jM+E1d9A9Qq8eLtS477pURhe8VjilJYwa9FfWjL1X0JApUA43q1siMZaanGX52zwHLfpL9Vg
dXu7RuMZjxhkGYD6PxZSgOyKQufTTKvqbdkFNMtRS73tiGvmRN3uEnsgLk+ibvxkGTK+B/tnmWo3
RBwJEN+bTXepw2iId2Pjsfehhtbqindpfr36IRoRu58q3hsgpvci0PQa4DlMv9xnGeWAY+DhCfu2
ai+OdGzUx6C7N+xsSaBDtjyBJvrUYjLndh1B49gLgK8/0KjdgGcd9I7Rbnl4jW3U9gk7ZWyOcam9
jNZkbjNXmLuGgpxwefSbZwR2VkkdaSa9NCosL+DGWzKfKM33lfVqiBeZjCvfKpoM6Cipg1W4rURQ
ow3mFKjxOXyCSO9uZPGwKYeVi4Au3pRckZQehx5WiS0wCwgekGeKFQHbW4A2lJ+ECwLZMXRWSj66
DVEyh1OC5RJEJEZg0BgqCJCMR+vR8m5ohlZryKXNR0OaxAhiYT+O7vSSt+7+vqGvpvtwE0uGEHSl
Jn41KwCWsUCtEa31RGsCQO0OAODJBeZ0NoKiS/YmgCuVKP7UYGC875crAWymTMRVbMIoBlSF4hg9
JtDYbO4LALUsnBOQG7cZNYIumX2SVg/zDMKOBM1rMnpPhnElg2qCwL7u+Afz04Ezx+0GI7Bq8P9M
bX8YXeOI0sAEzVO2vc9SSjALwRP0GThGUBnyDbWNbZRFK6exzjOVICaQp0WnMPa48SqIb9JTWqx9
3+jcRwleNnQQYffwqwF83UbDZ6v/0qFyvmwSTX5T68ACFDtUeJMRjDw/2HhUKNxw40KPE5cYEDIu
T6IxjloEFh5tpzlEbJHeeRYt20FNdu3ipbGOWkWlvJkKgebdoHKot5nl+FQi5Timu5I6NQYi13k/
OCbgZkYuO2ys64KofJgf89A7NWX01IN2NxIgbb7PRkoAMGpHGQMOM2htucWhs7v6//LQOhMpbs/C
FlQbKecBxI6ARKApxA5z6x3dbsl9KUiFv4PPsmmg+QovqsYHRvF2C+K65R+v8x3F+7sMKATDAf1I
75b7tgRZCycrV1zd1ioHFZkN0lEwKP1L+VP5O8ctHYd7DaEluvaqpvn5ahUVHY7R0IbCCKYUoozX
0xCUymtvgrdra5apFlGdLKK9kC7HyTI+h6OFOuQmtvv9UIgHqJY+R+4QQEwQ/IJy5Y1TYzO1sNqg
y4lXRdqAt7KD0Kf4Zg32m4PW1G07OTvIrO6Xt11zHljKoRYjunoAuFvI/xXWNrXjaTcOUF6Iiqj0
+/59eRbNvUittXYt+jNrtM9fYpedOcn/dGBpd3qgSsfu6PXJi5T9yoJ0UynxTXHeW5Abri+yNIJE
EAiztNu8tj9FXf8AFvsgddZgYjrbKfFOoQw8i8StL5BvfIrK/JkXHlh+ITY/4Xl82XI6P1DOuyoL
wzEjU33hNKp2s1e8WQxE2FEuq0OE681ggkNueSpdCCkZIDeJLecihstZ4/DcZxFouAyzMtLdHeOD
n0a5+aEjx2Dg2W8vRtv8Ah/OvLfwKndnvCg5pq7csXacpr44gBx8A994m1dQ25XUeTQG6PQyxpAT
lheicTG1lBuKfJ7AV1Jf7CoB71k2mDvs0uCndjHupisfNe3rflPM4GxdnlGzNaZiOnBYGNHMaH0B
imoEDNtoU+iY2C7EUO6b4Op+H07fxJuEa7QGTncafU0oqEZ5J9euDrpfr+SYBKpH0gub8mJBP/sx
dan1CU+84dPyT/93A/m/twHLNJWbgwvxDnueQ0Q7/zqWzzwjD9Mw7t1x3EHQemBfG+u1KQ+RQU+s
aL7jzr4jRbIfnFcKHTxH/Lje90Y82GamtSX0lMfGZwatHNdEswaLQaa49nmoM8T17x+sXNcZGHn7
CAy/s8WRkDx51fqZV/BdmlRhKumIMOj2hHwWlz6Cc5jhpTWyI7jMv0y264Ne+23Z3pqspxaLI9vI
Cxtyh5eOJGfZWS/o7XoVPDt3LPm+PIXOTkomkmWfmmXRgiAUrD2gpYXUPFgOf943uJIp+pYAdId2
1AsAWL9CkzxZeX7P7za5Wh0eBhRgBOggLkDYJc8en6Y9tnuNvOrm/mJ0JQlUnYAhDE+g+NVBzcEs
wFqYgKV2T8LCA9tw1W8bKZyvd5gJsykZoaqtfGodCMzVHmSZCyeZwDoI0uvl0a+x+X8xi9GVlGBZ
oGyAJu90aebsMwSInocm3Q5s+L08/E0fxfBKSjBiDvxCj9O4KtOjC/TZNeBHr/OtGLKwy3P8e8q9
tQYlmmnTxMwSSXzJwwvn+RZ5Yx+Hv5LiBAmi3QwpDQNE2KPxLekh2lnKXZ9B5HT1I1u3RiXce5CM
CyFDeUmd4Qk91/saXCEk9r6xLrvnmwxmJP/NV2MzgLB0NHjQkOkg2/EllRCRTUAUkuOFxbuv3IR5
lHjvk3kAB03BgziBr009BOATnt9VF8XoSsCPIH3p+rbsLzPzPll2/eyIbiesuwr4uNbw/xoJWsRk
hCIXaE7bMd9GSQ318yJc+yzTBIqnhKHtUFwy2Vxe7LB5Glj5BVpCYFqUz8tOrHEitdu4guUzK8XR
bEr2pwbMa4sWLwhCddAvqNzV6u7NhA4bKfFIObqiQmgjXIrQNh+kjCDPbkTRSk1LN7oSiBDFln0L
vtgLK0FIzvEGKyC0ely2kG5wJczSXHTRxOv0krnMPiYGSJiLmHYP942uRFjR2XEqRZxeTKfyDi0X
+ZHU4m15cJ3vKGEFnUIvLqs+wUnXXIy+fpiF8D1zXskOOssocVVTcHyAVCm51Hl+GhPnHXxIcuV8
0LRF8P9rKy7qvJ2Fl1z6CXS/HOp77IE4zs7wkh2N090MebM5t/cc/OUFAzl5+gDBhtH6hrrvftl8
/3qMbyR4tfeYZJabta5ILhNEZfLmBKYGO3wqJZTC8B8RlM1pag528tRX/hTJAO8LD6C82Ahj3pQh
387FL+AytwQt/P20tbJhM7ivUf9a9jEErl2oyP/JM3FldBva/tin77PzTcr3Nnwei/ekfPXcbIeh
MdlkfZvxeY7ZoLAFzaZ5P4JnWeILh0NNZMo+TyTeQ/7y0Lbhi51BG84GW1wIVTQANfJmMzaHfoT+
b1dfsAiQHm488hgaf0dxmcin3obkAol3AhSiYdyesvEwTKfJqP0oc32jHY99ZYFm+d+PbqM1Qi4N
+RhX+66vrPKG6cCB0AJzDLGQwgWRuj3tnPlrb17Fsn8YQErhF2Pz5xwKIVO9IdYvCfrJCvQOdrRW
FNREikpT7HYJpOSSKoGAdW1sugHyRWEJlN9Qgg57xZtu33jc69Qf7v6dXbcQzjDjSxuj3T+E9GQ6
zpvYsz+FqetbEKRbnke3FCUZQsrAZR5voks2Qd6gtyH8BcmtU+uuEufqZlAyIgjbIR/UzdFFOPCF
TCSv3giJCFbxL8tL0CQWtVk7BC4qLSmWkHAQFUVJA9kJXju75dF1P1/JiqB1G4wZ+IdAcLgTFK+y
naAx2DSzbu39Q3Oqqi3bLsAhk1F0uM9U0LXIkkBS41OeSd9lZGWbNVOoHdrgUZzzKq14gCbLh7KO
HixXgDmy2Neie7nLUCqJsRBsgpxW4gWTHbZ7yCki51gPBvScV0JCsxNqj7bjJEVmTZUbMAcpsJPP
JEN3mKxWzifd8FfTfYi4GuQ3kC2KoHILmppNMwrv+t6FXOZulw10sw5kcnad+MMEwLpwpxqNMDAE
iASjYv6VlTPUKFwIgwyP4Fb8CXzpWtOCJiiYEte1U4K3Cc3ageOO3vch6SBOCmmAia9sxu0aN1aj
hHVVm1Yt49QJ+oYfgEP5kTXe2czI32KuTiWelratCH1navdDxv8uW1DnxeS/FgwhKWXIfkTXRSbf
ksQ4ub2xxTPZQ1c7K5fD6zX8xiHOlHAneEZNGYQ0ApKDMdGG3FIKXYh5OjVReeiMmWxc1/vqyXYN
aqhbk3ItGjozRYxkMpAd/2Xy6egxSJNOXvucQEltJfw1vq12c89zFpqVd71zSO/cjuElZOzVxKvN
8r7ohldKDQ1PS0dElgwghMohPpiW+S4pY15DTRG4wJVF6FxO7eKeGs9DgdvpA2FnUA2fD/UUHsO+
OsVoXyvQIZ2N9Wsfl9vQla/LK9OEkdraPRSRmUPRrg9sA5c6257/8Mm8z5tVAF+Thb2X5aQP8iR+
6FJAA1KbPhfogG89cbjv9ytpoEmFLUzb6gNZ9A/zYEBZeljJ99dPyhuRoqL3qNFE9ViOfYD26i3t
+Xckt2MKFpmcOE/A9n1eXoHOt5SYh0q3M7Y874OoLA+s4N+u6tQsWaMI0yRlFa6XdKIfQ5d3AVo2
XqDO9puw/ABy0Ie4zh8IwYcEL1YMpluJEuncsoc5i9wu6G3nbajak5lDMVgUK9VETeZSwXsZUlJd
VGEXFKU1HpwMcvfNOPGtzEO2l/HwB0dCeB6ZS7elVWUr+VKzKBVD0OSR4CaQ9kE55490HuxdxGSz
hY7e+137r7aSTabRy5xYdYAX/5MB3ahNjhfBTT/nd65AKZkYMp1afJfWQR2S8p3MgwySvEWPJU3K
lUi/bST0NSjnFrPcgdV26Gd2mtln0ZgewBa0DuNHJ3Mh2nOPqZijONho4N0yGjzus6x+cjrIORqF
9dTk84oD306GTIV5RdwzIArTcj/yIIsDwDHbdGL10ep2PmG2cqFw7LCAUqfrwUjFNh3db2SOXvOO
+3Mqg7joviwbSbcIJZ94bWINcdt4PqvKBq9uTcfIxo4NdyVf3U4oTO0WBcN7njBpe74w899hy7aD
ZLh6WfmnrJE/aZUem3qt2KRprmYqTCgEitnM28LzyZhcGrvYi77eGxAPniznzWr73ZxCbwOiREku
thTSo8s2ZDdTP1ODvhvnmfIugw1F9RPyZ2xD42SPB4ADBGKflufQ7JMa94xzKAGD3tD3IBS2j/P5
SJ222y0PrluAEvNcgobJnGr4WsOAHiKv9ThAh551za6lzsrdQTfJ9e8f7vsOCr1jEcETXB5TyCtC
9NCeUBYZ0Yd07CC5vZLAdJa6Zp0P8xS1SUjnDFcnGKBk0DSN+D0bq6y2uuGvf/8wPNI7JU5Uuz4+
u8AyXX4Zeb1yZGnyosoJ6rllS2KoefllWkCZ1W6epgjqh1l9p58qsc4gYoZXHcv1ZUwfSQbCO3s6
lpX7wovucdmTdNZRUjtz455FKfH8YSyH7zaA809JOMWH5dE1yYQoGZ0Rh88j6op+wrvnzOTHugj/
krp6ucY0NG+CRI73LURFRM0p+KTDEFOxZM42YVycoxQ1xOV1aDZaBURJ24lJnDLXbyjawqCPnkOD
LcTz9mvXUFTqlmfR7IUKgsoT7oGedHD9jCb0eQ4tawu+Ie9OAynh7IFaCI8p4pqQvAKfN+NmiOp4
v/zTNYefinias2YAY17KfG6iiktj6wiOst9FifZegjZccd8dlKl9pmkVty2Ddh3q+lG0yVm/zU1U
O3hTPty3EOUUp0kMcmW3wASp+er26AzLvOjnNEGFAJLTFZ3nOzdbie1s6JrZGRj1wfHu+RAdSl/M
pqxWwBE6h1XCGlLphPRZ5fpdkaY9ZLE7lNi5Wf2GIFS/Jlum81clugfP7EZoY1LfyY0I2Exw7OdF
bq64lOZzmam4I3xexqMnG9cXkXvGM+zfePC2JJXPlcVe3NH258x+Y4OAdm/9e3n3b3+DMBV4BIIy
Ek2zS/264dUhHCpnEyfdsJtdB/qJpuWcrUyWewfqYPsSDHkrTqdJk2qraU7i1oRuIqJnTN1X6HFO
u2yau34zeoN5MsPsd91Z43522uguiJVJVchAFWZmmrOC+iwvodtl9qTbsBDy6SvurXFAtb81NkPI
xHgm9SEkPLxAr8f4CTgH3mRKb+2hW2e169QfDvYksiCblzrMrydQh41Z98D74jI57sFuXDQShP0J
IrD3nQBqzyuA5dYk5p76omwB46RQRK4v0eB8XnY8TSipYKbcTKLG6gn1zW4a9pRM9qmjst4tj665
yakYpiyb+8FMJ2z2G/TAOmiGx3LjeMUzYMqn5Sl0+60kHIFSY5MVDvVzFwT11HO7wzw1FiRVy/i+
A8xU0k3UlnUr0FLoy7HoD8QCNygfojU46O0FUBXMhG54h0AfGvnYMD6HFfGjiRyr0Lzrx1MVzQRM
Zg6FK6T7jmUmtOfxSmnk5toLjO7HK98DbdPHtahm6kedYe5i4tgnLmWx6+1wjV7xtodSFcJEoek9
JWykvtUz/PauGbd1BEXZZfe5fX+g/Drrh1hGgYTT0cyp3/TutmKtj+Iu2OHswWeDDaGieAVf/A/o
/f9VP8qV830qRVtZWYmJbHNrxXn2MHflG1SNI6Sm9LMR5ceknrbtMLCNw7ojjRqIJhoHvDedIWLw
gmcuCDTfRyNBVcRRNFOzliUlPnSWjaNhVMUp96C/3VyB98uW1bmGEpgugWAECQnxp77+A0jBJRTV
ZWy6lfKWzi2UoATUiNWWNxPfdBL5Lt28+zoWQvxc/vGa0VWwUVuD1gsQJ8cfo9rYFhmVGyGb+T6n
UxHajgkELC0Mx4ci0VUS3n3pq/iP14KXMDTbX+4UrRweumUo4Wm3ALKbsnF8O5H9VSfxkZXz030m
Uq71BihDO3REUr83ihgy8yx/4G22Vn/XeI+KZEriNrRoitFLbEIuwhOYvv8OZfn9vh9/NdiHsB8o
hfuwivqhafxp0/Qduh2vy0PrfrkS6GEcWXab45cTr3ojUx54loByinVfHY6qSgn9HMZlHSfEH0GW
ivbIODmXvFyDNeg8RonaPIylmzo18fuqHTag++yhw5D/WTaNRlYE17D/mh0APoomrdDyI2aInVcx
MPJmu47kJ6e30WZOthAQOcyi+gqc/GEaczBx52s3z9uXEapCnYQgcza2lQM9k/y57fs9J8nvCpL3
3I7XOgM1m69CmeoBn+YC3+y+5fCrnA163xi04TayttdKApodUtE81OtrwByE47tdXx7ttjT3NjLH
SsbQLUCJ6hl6w20HulRolFu/7ST/ZLjzL9TbX5Y9QDf89e8f4q5NKo+j/G35UJ6W7ybBLhA38b6X
YPdf6YLT2UcJ7RZSLy1uPMRPTHPHyswEYDhOVsyj8yEluKteJmYYlbbfzuUJqmibtIV2VOrhxcDM
73qNoCosB9wLleXAX3xzdp5Qiz6jF/oNDPIrS9DZR4lwImQaRo20fAtfLnuwlqHtc+jzleu4bnQl
wsuGJ3xyYBTPxDNKMZY/0rReMYxmbBWLU7Exz2yrsVC5oH94hDtR5RyW/VI39PVT74NflkS6dRO3
BIX5KdlaifGnHqzj8tgan1fhN17bisSWE/FtUArtIBTZ7VqnBcY1btZAb7qfr0StUaC5v8ki2+d2
+ZQ27DuYN78u/3rd0ErE1naLVN1L4lfdmG9MswG6ZzSHFbtr4klF20DYwWu5lxOfelHxVheRu58M
OnxyKGkPpqj+3rcIJWznJge2ohqI34XQ8Cg729rU3upHkM5ESkVtbGSXFyDL8WUP8fkWbDwG79MV
C+kGV8LVAblPkzYNDmSU1fYcRGmHkZV/7rOLEq2T2UIqFb0/fhehmzd2hpMYpy93ja1CZ+I6Kdze
6hGtPHH2ITe7DY34fVVMQKD/G7D4To6cBFxjfiRsuvEm+rcU1drXkcYrVbyM6HnBZjC8+RPkaE/g
Pf9OPT7sy6lJtmay9pamyQsqRCbqoiQCYZfp09LzncQ+OIOzB6555cP/9pctxEr+a6GpySQ0PGUZ
XL9qWysOOCkPEy4keWW9jDVbOW5vr8JTTyvA6b0OBORVYIryV9tXxxL9K57tPCx7kW54xf27uHUs
0LfXQWpPGzF+z+iXNlqrFd7eZ0/Fj8aJmJlBiyoYOveLEODEm5y3WloP0IVceWO8XSv01DMrS2gq
rFLUQeL0R7POP3PwBYJTO9skIG8s2HCk5Rrli2bHVSBpWMuorJMkD5oBAH7iPrSkSzc8SSGfZ3+C
POFdNwjv/w60Hi+CUcnKoIakcrpJE5Em+IoNk5VPe906rtv14TDmowsiYXBPBl7llVCaGH4aXnoB
UPwPb+yghyrMXb6l4kpre+YS3/h5UObd0XDCkxziTzy2D8vD65ZxzegfltHGczkRM6sCy6z3fVQ9
lWl/QAPZu83rRx6R3fI0GidW8aRtH/E+QiUaGMIuhZh3PADG18YnVBlew3peI728fQ55TDnk0soc
cNCFVWDIZP6UyLpF/3LarxxEmjcXT4WPVlNrFl5IqqDNIp8S0ew6bMSYp6e2KV6FPR/HkT00lX3g
/dqXgm6DlNPPmgwr9kRUB3npPUSO9QV9Eg9gdn0BdeK+5vHK2jQpTD0IB7QHR0aWxIF0p68dTY95
2b32QKsv779ueOUkHEpGBTo664C36R6vYu/MKZ47y1hJYLrhr8b74MVJL1LHapGApzz8ZsTNmxtW
zxAVW8kluuGVWO8y4rp0yuvAy4cvciY/IoCYbNNZKbtqvFaFitrCs1HIqOpgqOOX1JjPomvWYPW6
sa9//2AZGzXCrKiLOijDiP8ko228SZp2f+7bVuX4pmIuks71qqAurwA+r7LC8UDTkaG3NUu74ml5
Gs0iVDK7Oc2lI0Pw84M97XtkFD/LIlzJf7qhFftMYN3l4TDmgWSgQrSdJDuC/Xyt0qIbXbFPgrtl
KDo3CrKKVCcw8NODLZ21bKdJDf/HYQfuZpnnVRG0Q2sds8HJjk0xpsfMdYydOVOg2RlQY8t7oEGj
eSrM0ajKLBboMA+S0s2eQKoSfkryqdzbkePthsGOtsTr3C0tZXtwq7LYEVYMn+JqWpPA0xhTZfv0
KJ6zDLO8YkUrc1NyQbejvI9yzfRUqDCvE9DzMgRhahjNph5zNJ7Zh5Kih5tYn6beWLGjbhVKPhcc
jTpmlNWBRHPLJoWyzGa6th0t75LmnFVhwnlaRiR0szKYBvYWTu4Bpcx9VZS7kLtr9XrdHEouryrh
oiiJkCEe+VLJdiNx2RkLdO7Mq4zpOtdWEroLQumhimgRRFbzLS4t4C3nAEockLiEoGlTr5wbms1Q
JZ2EGVJr6qciGN0s24Bgnm2G9c3QHBsqYncAUqY267IM5j5/FCCY39TUfczBCba82ZpfryJ2p8ll
fVjQMgjnXBxrczKPjgdB1vtGV7Z5CuuStBNJA8cEy3oY/o+zK1mSFFeCX4QZCBBwJZfKWsiuXqaX
d8G6p2eEQCCE2L/+ec6pRlNKzLjmQaRCCikU4eFe/4J83EYCzmIZk5xxXQUB2UZRXRdnjdLYh7R6
0f8Ef9zHff/duLBp4Hc9wDbyGoFLKtW+FIc6j7aQaBYHMNkZwcno+HPBcOspsPVBseFn57SPoKir
04aMu4o/eIv+++LWUGYkpGDNNRqrPjiGM4gRANwb6u/7TPSfq+mm0ie8Gk1D/DPL+2O7bGpw2gxk
hOHVsNJqIn19BUPzqW/K1yVZXxOwq6busoV1s33DeHN7rdMsdUTqa7Ik5yJJjmEZP5Qdzbi3Xu6b
yLZLjaOaRuXtgRfUV0CBXnkhyfSgC7ouXyQokvJv9z9icWITbQ2ydW9wAQO88qH3kN4ColV+nCIq
+n3RpYkyFQ04MgNJq2sNMddj19dPyB5vlRpuh8F/AQOxiSsFlx+n1TzWV8iAQZvJwQUgRTNnrG/i
dERkcBDMkYdEbIICLPYywaac+7jKZFmDfY+GP6YiWJ6Ys44bB5NlPiYuPSGM16OClFkv0KxL8u9j
Kx7HxTkObXkt+/K55WoLU2OZickv3bsrDcoAd5wAefpJtDRN1oSe922rm9u8ifvBIU6dXmoJatSx
eHBJII6jCLcUcG1//eYxb0ZXHaH+0LQNCEyr6ehB9es4LnqL/tnid6bKERCffo+yurzqxH0tmPhA
maKpEv7xvm2S9zetCUxvcIouNHIRN0MGpcqxPb3xi170WbVT2okGEn/sxQU3zP3P2aZjnIawDlIf
NXIfXR1+rQcGdDHkUcHKuhHE2MY3TkJ3bDsH7S7yyiNZnQbiAYLXNj5QOq788/4ULG5hYq8r8BjW
bk/FtSjFU0eab71yM9cdf3g+8pHF9EddbElo2T5lbNxpLRaI5Ez11Vnkd7bWjxqZ1DKoX6g3fw50
A3iefLg/K8suNmHZxRyMXZzXTlY4yTymy9B04HMBxcXGPrNN5fbdN14iaqQNmg6H47JK6KjqB8B1
XvOxQ7+L8+yH4QkPpg1Es20qxm2+tF0SujkWqGL594QlL0nTb7EVW/aXqeZT5wlBxiYW17Xu/izL
6pHl3acSU9i3Csb2HceiEmGjMHzDSyddGTBkeVwsW9GazTTmLQ6rqKlPxNWNyK1hcgrcFIbfKXMa
m0Bsxy1d4Ipgnk6pP6EEhmTw7Z1SlX/ct4/F/CbqGo0nfPErJICDqD4nC01X0MilTRf8vD++JZAy
4dXAWykpV4xPyfi5bYIX0s5fVU8euey22F0sa2DinZW3zrzgvLo2QwI2SVdUx3ja2QYN2PS//Qy5
RQnOBY5wsxjR1j+0Qzrxjm68g2z2N7w4BrtnV3dx+U/yCYfP2aWASvl85xvUBDcPXllUkrHqCoAG
lCAaL09RDNuqEtr+vXH5qDEmjtfjDPKn4lhAqSSlJR4tM93ksrGtreG/YVGoic5Y28SNg5Q28rtm
4cYL1/bvDd8dRzm1Qi3Vta284syDqj440zoj2CBb3Y7vfyIykc1OQjw/KpFEc3pvfu1xH5xaQcdP
w+xt8VfZPnG7H97cAy00MiBZNmGFfT2fyCrjEyOTftQgtjzed+L3FyEyCRrJCiIq7TV4UFcqGA+C
tBEgEKIGMdL9D7yfkIlMgLNIZKEQgZXXcQrXYxTQ5TSHTfhxnsChCByEPjQCofi+j90M+cZgfhSx
dYwGPFnaPKPulEIN5KAa8RzO4lM4lhsnn81ot9/ffKYNm0HH88ivymu/IBPxd9d7GzOwDW3cxzd2
DOTdu+paDHwEgUpBQB6ri+N9+9g2lOHUE5T8HDTn4pXSJn+NpDvxIHkS7rDvuI5MCsalCRKIT+Fl
QgL57IOxPYWG01Zh1raTDJ92kRAn7YToG218UD70vUdkxp6HKn9YfZkNUbdhJMsSmOholy1yVDNe
717c/VWX+QAS8HJLPt02uOHSyqtUpKKwuo4lMnrr9L1Myp3HRXwz3JttuRSBWEgbVFfu61NAgqfc
Zz/GaqtwbfvrRoAdDRHpVZtUYKjDGTHVE/gvhbvX6obrhqGzrAnrcRuE8w1iBOBnUhdbzNSWjR/f
5vTGNHmto4KMpLoiR/817prPUZV/1yJ6ve9XNtMYXrvIooxL0OlcCUUfUJUrfuxD8MvtG93wWg9p
eLqUuAYmKEt9XtbA/eaRSex6AUSxcQ0nYdMUePHXwAm0Y0brePjIJtkvO/+84bUeEjizHqIKOIHk
ivd5poZpq0pmWVUT89zEFeFtDMOowf3OJH2kTfjF7bdaJW3DG746eUg01+CuvaqmqtNSg7OKFj9p
tdXGbdk1Jta5A5Vwj0O4vOIdLpbnFtDq+Bnn/7Sl1mf7gOGxse/MwMjMiG8Dyo51B01dMPFuHfY2
89x+f+NTs1zbRIjbURbk9Niw1r+MSf7b1d3f9/e97QOG09YqEVCBm6trH69nna809Wf3VSODsG98
w2sHaMu1fHXhtXPnnQLP908VkcFxbIJlV6YgMvFjlHVhGNICbyQBDrGUJTz8C+nncksY3rbChvM6
TeJTAL2qawdqD0Q7qAyuyS4xKTcyAWSNBrVG0OF5RCv20Vvbz0oOqAnOl1bxz3UiPt5fBgs6JjJR
ZOOEAirvNGKePj6sojuNXfRr7MQZRPRF6jnQySzmXxFLuhQyO5f7X7VsLhNONsp4pZB8rK86d71j
ULT+sfMgWwow85by9PsP5MhEkk3j2hJ+i+XcIkTgrp8BbDg5hL0qEPzdn4XtE4aHR8MowIPsY/0J
Cz+BKx4Numh6fZiKIvy0ILVzvv8dm7UMX5fBwrugRK7FE3hrenM3HDQdEtShScT20blHJlw6pAvk
Y4IWNQHSfS3c7m+GAusUJt/uz8HiKyaULEJ8xBXHUweiFMNR6YEfoGu5988bl3Qp4gE3GxYbXDfr
JXcH96kfWqTnAebdWATbYhvO7qORuVxEDwSkxy9xQn/ElfOBN/RVht7WlWozknFdMxIVDJaprqwM
0OIAJqHoB2SJi8/31+B2df637BOZaDH0rws1hl19VWz4Ch4W8DQSUj5rLUA50awjsttqehDhlGw4
iGXjmkjqcJnKofRHcYUMAXsFTzn/2K6sOpJkU8jFsiwmnroDr7oQ4OdDHg+cnbrIwmg4gpLyta/G
nbO4ffrNVTuulVNQwK+uCGGnYxkG9WPoJcWRtu3ORMB/sGQd2q4EMNXXvEeXf9QM9WEpIV96f91t
y2Bc5UnQTUAY4fyABBs/1OHyc9RNAybN4fv9D1j2rUk72NSLSOJ8xSLEY3lwKBhA/XYSG0GsbYkN
53YV2hNq2pfXgkX9gU+glQ7y/GuRc0ArPX8jHrE8cE0kEVpRwqApJySEk/ykovaIVsuXpgLvzlAn
p0htUdrabGX4+LJ48UQit7z6pYLv8aA9LG4xn++vxD8F1Xd83IQSlVD5jLoQAGcJOBzEXk8T6Q7c
+9TQTwVZD077qxyhqd0mz2ggvLjDl7UMDn3xrZXVpZ6nQ6n6hyXYhYaITCXhqHPXDqn36qqhC/+U
8Eh80EWiN+Zq2RemkvACEclWuyiRxyw+V2HyGJP5Oaz6iyu3mCgti2UijYZJUrf0S3Gtc9mFB0WV
G6Jzv/O3GkctHzAhNawby9ZvUaXOg/YY0ebM/S34pWVDm/BLvs6r66CvDdU/5LBAXwt1MF4+hDT2
5iYdydifHTKuy0msfs/y4/0NaJmQKTFcrFQudYVrknn0sSy8Fy+pNyqmluvL1BeeIElNHa8T1yF3
K/Cx8v6ofIhoEeGpUwLKr8PUFezQDn6y7wFhQjWJr7u54lj+aUk46OTd+Xle43wDtWAzlRFRgLex
jPqyRZocEkwXGjKQ8IyS78uKmDC2WuXxqPAAvS66fqwh2AKn77a6Wyx/3cSwjfHaO+2CVK+uFv8S
s2hNZ4hynXbtIf+2Ad5cuAVIACWeh8i8y+kx8OYLiF427hLbH7+dJW+GDp0oKn2FP9751W8NqHnt
bQahlvPIBJh5RCB1WUv8bcrA69s9Scof6Fz+Q/Z43zKWm9yEl7kgxEUXeFVdacmLA2uK8ZCTtX9M
ANr5cv8TNgsZ73KQ84U+MITVFVz67OvaoQabEqg/bhFU2MY3bnPq5f4Y8Jxfa8dhzWFcOu2mbpi7
xUa0Yzn3TLLP2K8nqsOqvMZF/iLD4tXR9UtLxAMkw8/rtPfkNu5xyBrgZoVizRWPsPpc5UOdFhAO
P95fBctCm/iyZgCPB54bt4BQInMR8Kckqv4Gwd2uEl1kIqYKcGuGLIr4tQCGkPjy98RAw4V618bd
7N22yztxiAmT4gUgnKBNwuWMpucgnKc0bxFX6fG6Jvn/bvjmwRHfIOJ7BDfZS+uRQzB4f9dE/HHf
gBZn/Edp8I2jR5ATTESnKpCEh/FPsONASSXmof+hXIf4R07lUO47xk3V4ymoY4Yxy+tKQGsB2q7k
hbZ9tKsxPTJRVWNZTw6oSvmVkbioDwMkHv+3iqXfenJa7GTiFEKSdGs5C37No5YdVKh/oyfnQyyL
X4xGGxe3xeVNrEIEvvOZDQm/hhAdvIQUyHzHr3/fX2ibpxjnFZvRvALm2/I66/6zbNjTUoGCU/gb
9rfYx5Rrbmgr554QftW4PJfOefZo8FqX/qEPtjLRthkYcQBpGSB+MTLd01Kd5xFZt7kM/ozzbt/7
1YSShqhlNskASDh6+cMjaA4+yRk1Ej1GG88/S5NJZOJJy5VOEBZxkEtPvOBEQte7ajasv6Ocjqd2
cIoH9DFAfCJXcXug/kQOPVHojVvELlVtNzLxpWQYeT20HG/ElX5zSP6pA/HL/Q1m2b0miq7xl7in
FG9zMTsylaM/nGO8NE73R38f1RiZ4s1CqbISCovTaNQGJFG/WcN/CX4DLYffppW+dK37v0WIr/e/
Z9ls/0HPTeOy5A4eHEEX5uDFaf2x/Joj80dPatQT3fiMzWi3398cvxNBFtEZFhgtl9/XCsCY1mHx
xg1vG9xwefA3h0U9Mn6d1+SPVi9LGoagetxnICM+iZYkmMoa2YZEueV5Ak7zkDT0z0nRLWiS5Uj5
x4ve2Cb2QAGmwNv8z5HiDd1Ht0vAyJp8ytFksnMWRnSCIGseYpCLX8GCIVO36c40Zh96190oG1i2
kQmfG6YA2DCJKE7y8AlsZn9BROcSRtXGCtuGv5nujYnGfETtDOJi12GdooebOPCRDLl3AoFNdb6/
zpZVMOFnbuhNUZjDQui9Oc/tePJL/0dDnYzmW+wsln36H37NFXqJ7bKyazgEZ18GD866ceLa/rzh
AX5Ow7VA8em6gnRhErJJuQgfJkRZweDs/IbhCOilq3vBQe7Q19V61D1IDG90uCl3QB8InugtefT4
/UjRNa6/WE/KiUTuZEvQKIC4NT82fqjOIYXKRxSHPYRE0ZawgjBxwzls62I4B1BXoYYHOpkI6WcW
168yUZ/u76r3hwYh/r83blU1pKHB7GTjWBZHpZrhKLncSKe9v+pgSv/34HE3JJSA3izDUfq91kUL
QKB8hRba16aNNxzbNoHbq+qN5/ltSErld04GCY48zTvipbX2vF2WpyYerYhc0KQtjZNFKvDOoun1
CbGJ3ojV3j81qMn/G3aDn4fjXFz9hpxrNY6pjscvq5pO9xf3/ZclNQk9q9WnFZicimtYdE+dD4nF
Sj6ASPPznHhfB7KVw7UtgeHcQa18NpKpuJLJhRaZdgfoksTzhpFsoxtuLWu11q6HSfSyFYfB7doj
26662kY3nDlYO4GnNhY4Xhf+rQKE9RgTmm/g82wLbDhu2SnPLcfSgaglD8GG1Ly2Vbsch8XdcF+L
h5noMyidgBS5jyAKw9pXpxme0Rp1AnyjTEd3qxpj2UUmQ2exogkxKQonG7zqG1QXX+KpvcgWyb8+
/uS03a56BjXxaPOwEjqPsrg6lFxaX3wL9PLMmnoG03+uj0XMv973CsuSm/rDccvK5obluE7TtJ4G
39eXJvHcjUjAZq3bVnhzHiV+HYfBhNGZ+tWHvxf+i4Bero+Pff73vv9/m9ebLzjeAEZQD9EkouAX
kONdeKg2/rzlYURjw5XbMao96jkF+rny6IRnZHLyXEBLa6Tuniqn6wFKcdVrJ5Lx4EdNeaIR/HEY
Vfewa3ImugM5ZUVZz0BloDzxmJdxePGKLjzeH93ijyaMIwZiMHZF4mRzzSl05aBhD/zsdATyQl7u
f8K2u4zjqvcZGDQXVlyXttCwTDme/RnZo/uj2/zdOK4WClmuBXlOIITip7Hph2Mxg2CzlM8s7jeM
ZJuBcWg5HravCuLiGrsctb6x7g55S7ZQZpYlMFF4tGFiYk6ABRYFHqef2mA4BCvfd1+bnKPJMEXz
5HkMqu5NnbKefPMLtZEVej/uoyYAzwWeKXEqjD2H5WUKpx8opyNZABRQGU1f+9B5juJ+i3vUstCm
OvBN76kK4oFdgWMS6YBj9ojsqjo65dg9T8iB7fM3UyK4nGpnriBpcI0WbziEIKE4BLH7x/3datlJ
0e33NydVVVHByNCwK3EETZ1Wr4ehJ1tRsW0nGWeV5xDIG88wUd83X9xl+EZwH41B+P3+n7cNbzgy
k0mtAiEc8CQ25UPgtfUzeDaTFz7GaiNTY/uE4c2x13RT7Y7s2iRQ7vb5deT9CzppNoID24Y1HFki
siStGyO2r9e/G0e++qX3W4ThuV6nD4XXffTXaePMsMzEBK+BAyGZKo84WQ8BwXSsGGQ15fNczBt3
tmUq9OYmb3YSRGcT2gvBrn44H0s3eMzXsUxhss8RVGcq1TywaafEgUmFRgZvKXNBEtD+LulSjhf0
o2/crxaHMDFrlc/aUqLKnaH78/va5NG5j6Z9/E7I8P3bRjWPx6kqliSLGq85tCiiH8dasI2T1bbC
hjsAiBMoVFAdUHnrE6T7vuWxOJfuuq/QSU3Ssxo6zB14+J0MJZboD47X8yt0550tYLnlPKWGLyx8
iuLVc/JMJmw9QGwSDQPxII/uohaI2m+1FVsW2ESsxZA3rJ0W8fhC6+7RLyXHe9HZIgizjX7zjjde
MKwR42KAl9XdkPsHvLbms0zEZs+MZY3/U8euPbcDk32S1ejRjNBeqoY5U+uWwq/FiU3syEh90gUo
NyH6ii8tH9NZ8kvrzEcGYUGuYwDCycbJaonCfeO8oCXRvvbwKU2WpxuAaCzcrG/1oXbyh8Fxft+/
I2wzuhnyzYIoV5edXiAdRV0UozrIhKkl+UAbsqTaG868cB9Wd2v1LVvYRA5O88JQWVvzrMAOqDj/
nPOiTj0in/J5K9VrsZvJw0oJIXHsOeBgBcoKPknTPiAP/tKci7x4BTin2zhObJMxLAeutYbPEFrL
okGdG1YepVq/xzzOmpHuS8rS8OZGb1bnJs2ZlK6fZHkbvXilPpMpfwCa+o/7i2/xFhNE2DdO4dS0
hFIqrr4uLQFL0geVFLxIh9EPNraYzeeNczdJprIroMySjWLuDzLq/orltPUesg1uBCA+kvlQ3Bjj
LCcFhQBB4c952jat/LrPRMap63U3AVlgkbKqQjkt71h+WWsVnl1Pi42+fsuONfGDBO8f3vU0yVqR
XBMGBVHVNKkK8tdbZMC1//H+VCymMqGBS8jXZRRDnmnlBe4hbwK2nBrdSbYxEct2MtGBZdKCXiOf
IVV70/ZRXeWeZ5S+0pmNdF+wb6IDI5IPIgALRcaG+VPnuN+XINzIdFn82QTvTetYLSVafDIUNS95
FPySgJ2trgZD3E5/M5F6DrqnczZCOZhDxBvc9zoFVWA64bzYOJNsS2wEUOsKzlW/lViBoqsPXStY
1obeVmHetr6GIwN+01RjWeL4hjpjBfb4UZap4DUAu36k9LQRYtqupNvk3hx6BVdajiKOs9hrKaCf
0WMCvdLVJU8OY+c10ZebmNN9n3h/SuhNMr4FgGNLGuFmQxdXh9mZu9Th7rUrg+P9D7y/IqF5gk8d
UWoO8xXqckVN00ku83M/zPmXfcMbC173QR4HkwvW8aENypNWGhRxuJCSv/eNbyw5HkUj2hSYC0Uw
oIiPbVSGy4W3dN6XqglNDDj4NAp/SPIlAy0tgpveVVw8MNnk9a4TIzRBmU1A44l5zZqNofhz8Iuf
ao42QjTL2pqQzB4vxi5e9ZrVWvlPoMQagbDyt0hxbFvTuHkUGFGLak7WrGwacSI9JQcf0geXolmH
fZvTvHmaNkdAiUZDCA87HHxBPgUh/qY80G0P/hePBjzNv32rGZNkiWZvzTjSychBlN5ByqU5zgAL
XmLXnQ8rDb20c2J1nPIWYvZdRZ+HgXQQUasiFBlCH3pquzayeTe5NQsYJ9Ga4YEDtpZ+Ksansq6b
fVvBvJfadVQ8LvmaVV5cepep0kFwoIA1bIW1lr1mgvsg8crcVc5zVgYjDiqo8j3PYMk97bOOcQwy
0hV6FBAvEKgCKxL8T6HNeMPyNpko89Zj3oy6V4UzxEUxCTR3c8aD6MTxYnJFcSjcQKetrp6mKP/M
KhSaSsA/nJ36Sv9BsDte1AINt2Z9Qcfx2CZsdoEWbsm4YTqLm5qAdUTQSaUX+JDjVS8Ap15EgHwq
2SvhZLIJJ8vaFzyRayaq9e+akhOfg791HL7eX3nL3zcfzMJdBerPBf4+S9R5JrI7l4SvnwkeHvvu
WPPRPORj07bgrs+CUa/noNXteRDEOY398tf9SVicw3wrV70iUil8IVe9OFUOVNQrlHs2NrDNRLff
38Qjbl21iQrqFZQbTn8uky5Ig64ZDzVq0Rsmej/2DE2Q+TTWkmhRzZlDhvk4r+JcRCQ8DHKA5Pk+
bEzoG7HC4he8lkU9Z9Wsq4P2uXfpoei8ET7b1sCIFFynq3N3Fsi2EJkpuPxxDvS+tu/QBJgLgryB
XuMpI07BPvZTIh8gVbpVqbD9deOmdRoXUvWCLpnqZufX6jf5N6r1FrGUZXQTVy7DOKiJEy+ZzyL/
gEXuDolSWxkC2+jGJeuUIpCNp8YMFSjv7NSCAv3ibe1Ly9Y3Id0MzN6kKXosqlBdfOrABvnRx4P1
h6ZxuK/jKzTR3HnsT6CC4EMmgkin8paJoKreqMnb7HP7/Y3zsr7QcgYyNpMladE4PBcZnHkLnmIb
3XApP5gEzbnqs3iS7Ayq7/ni1fM+Po7QBEJPEK6AjjzVmaL+Y9WsLwBOHZ2l2jCN5dAhRupE+wnp
VxnoTFf574m3X8ImePQDfU2araKH7ROGZwX1HI053ljZUEKstAg+Tt2CzIZz7id344Vi+YQJhHbG
FTky0uvMbcdnGS1XTspD29PHSm3WZN9/kYYm1HlpujJEUQXTGMVy1qpqToQW5HH04uAlrlSYuiX3
fpRuvQ+QFJj8PU4E2P5MV5H5ZVuci76PH9aWb0kL2Wx2y0S9cQoxetCqKmAzf429tGpLeHUBmXAl
+vgE5HC9cXO+n9kK/4O0Tvp2Xnu/y4gs4wtKLWEKrk/1sPi0S2+XW8O2VNwtJ5UJsl6oZFyCdzOD
9sJfkMDIBIaWtN+I720WM44Rv6k8LaNAZcscfM5zwlKpNcqESfU/GTWnXWHMP409b5YF7fMJ1KXg
kBAiaVM+OhVEMACTvT+6zULGBS0B6c0dZ8RiQPzM6dmzYGucJjPfKlBZDkMTZO35i4jiGn8fvU/t
1U88xPFsk1kmwd585zX5D5nKG+P4unJm1k9dpiL5RyWmZ9mUH5CGeuC0PK9zdR6kBO1dvytZGppo
68gXck1A7Z+BdOlPCMbLNInanZe22QEU6W6geqQqm0vwuyBSZQ9BDa7M+wttWQez98d3PJZTwlVG
SvenXtiSzjjodw5+c5A3yzC3aIy7KRhmbZ/zF5C80zKNqkD9vP/fLZvUhIgvxRyF8TSrzNcEYNuC
0ao6kyQG474fl/m6EW9bNpMJEwfLfrCscdJmMsYG7ZbEPUQQNj9yp2+yau2SMxHxenRZpE9zlcTH
fbMzwgVUPGUV4ymUzVNfH5cq+Hv2wg8+eCjvj285pVzDxd1pKFGW6NtsbdoUGh3naGl/+7l4gdbJ
RtBg21xG0BDJEDpATSDxCbQdzeqa18W3+//etvZGsLDMUEaqvKrN3Cn+zAPyCTj1X1xFG9WJ9/95
YOLEOxB9LtBHarOJtT/mmKs0cIKtYuD7/z0wceKtr50kpHObDc5ETkVbzSmFovcZhMH7wuTAVIDs
uTuqZPLrrIpZmIZL5aYq8vclwgOTF7UKZf7PWyJbHeqeay1eq5qFp1ktP/asbmDi0Ct0PA7C8SSq
gD60QHR78qRbpLHad3sGJhS9bZeYhBzMmDLkyaXv/fqRhfGXff/+tqneHHsIWjTgu2GdJYlznvV6
dAbxqXbZBjDPtjeNgwFt7ODdjNYmK2n8vzqoWKom/un+X3//UAgS41CoaJ1Drn6RWRCTL6Ggzzzg
zwNZ+kNeVhtJ9vcD5MDkQZX5SqCkOiNcdUHgCk0r9xu6oIIjiFGaFHDcJvVVNHwVi1ce78/K5nDG
YZHMQ+AKQkVGGSqMzlSQ1OnzMJ3dZeuWtkzKRKYXsVzyhiRNhjT5hfnzp2hdf4QO+7Jwde7RzonX
3x/3Z2NZfxOgTkqCmnvsi0xz7Z3Aru9hNssWm4/FViYuneVkLjU6PzNHVS+uVMcuYo++xzauBJud
jJBgLcHP0Q0Yfka+4BChNzjTuiZn1E7Bg0ML8LzTkF7zbl+yPYhv83zjjECVLn6eS6SZAudLF5Ey
9RNnI41ls5XhiS40XD3msSabmrBKUbR4imr1tIIxeiOAsn3AcMcQeegZSEZcQ5Tqj47W+lHlbvhC
dUk3wgDbbjLu6Bs1K8tjLjM/6dB0nAz+I5/ddd89Ghue17JxneK+bLJ6HT+z3vvag+p9lxuYyOpC
uisSA1WdzaTmGWiJ81M5+/OG5S2tAYEJrS6rfm7zWbcZ+GW+Qf3oZdDFn/kqPwRN9bO6FWwg2Vwq
6HJXIdpQpq/3Z2VZcRN1HXM/chZH1sizcPm09Dr5NQJX8kGD23ljapYVN7HWEyCB7hjmdVZyGX9L
6Ii9KxBKkY0d9f5DPjAx1m7HCOt0LLNJokzu8OIzq7snTip00HgvYlRbTCKWy8rEWzsCfNqkxofG
2WnSSHTnxSVHvxNfh5lsuaDNWoYLQjkauOUwkVnHcydFLoKnYGe73F9t2wwM56u6sdUE2bSsWvIu
hVLVAqmqoE2bZmiPehjDfSGDSVbak8jX3FEiWyFcpJ4FVC3bs+/WaueeMvtYOqbQuN42IhPCfYh6
SF6M+R+7bGQ2sUw6JpUvpyZTaGRKQdN7FeEKMZOq+NDHW3oFllU2Ad1yGl3dStypIWkmfXA8D1UP
Zyr7L/cnYRv/tgHe3EL1IKrc8xCBzHoaD0O16ANyalv6lLbRb4fJm9GxbUbPXYjIqrFVD7Ls5SXS
m004ttFvv78ZPeBOmNS9brIC1N0zeh3L+jxKiNxtnBeWI88EcodautOqxiZL4j5Jaa+Dk9/63sUT
/K991jd8OGChJ/pirjNPil/U95yUhGxLV8tmHsOH++AmEpFj8GaRzmMI2dFj4PXlRjuozTjGBYrN
mMw95C6zmTftCfGYeECLSffC8mbZsL/lEDJB3HUSgZJJe3UWtv2jJxEWB/kvPSfHYK6/3F8AyyxM
otE+mRbu4J2YjZT9VQ/L0VvHi3bURpRhuXFMqLAuWwgPoZcvy53hCPaGF0n1wQ2HI++mP/Oeftw3
C8OJvZ5Rxua2zroVRS6VXG5X/+yIjaW2bCQTXjYoR69smeoM/bIt6rn1slRpIiTZuAQsVjLBB4Vm
gobVyjNHL8NDJaP15A1gbohmt/giB6d6At39VvxkmYzJygJNYw7+7YahTJqEqe/UTzlP9jVPBCZO
bqzHvEOZt8kY+uGfByFBYJMHO8MKE+g8xs1KUYnAWQ1Fb070Jem8/8WlOiRjvVEhsFjHFF1WI95w
w9LiwE6m5hjeovmmCdnp/j61jW6cSHMj+MjB8ZgJJNePCW2jU6WreGMb2XzZOJEGnih0Cw24KmeQ
pI4zaOGLn0nX/9z1502YGWOq6FkDAQdZP9cL2gxqFJs2TjqbB9wepW9uMt6sbiTztsokDw5O4R+L
MjoXI8NVg/IAZDX3TeH2+TefGZahRNjolVmjCp0KJefU0/35/uCW09oEjzkkCYYqmspMtn59CLV6
EWI+hovzB/PWfe9aE90craCLGlaPZ4NoHwFTfUCLxEMPzMP9KVj2p4nxQuqFtzqaeFbzaGhTyIKM
4ljGQbOFE7XZyP/3AiQQWmryZeAZE/WxqSG03EiXH9YxaI7rEu2DCQYm2irMy4VxKAhnHpiBDsLj
9NihrPuwz0qGn/W5iNEuyXjWhMsj4EPdyYUE/b7BTTTqoqe51TVlWZiPH9pwuOR6/T9nV7Ykp65l
f+XGeW5uSwgEdPS9D+RYCVVll2e/EJ4Og5hBIPj6Xpk+3S7rFElHRjjKCUkKkLS3tqS111pTRlho
Xh0lRoH3jaycxcCiQjiubGZrU0/NGkZ6wf3oADHhDLwcnCm+j1h+UAY9KrPGGtUaB/vSw2tjvCNz
KPkAgAgEnf0u6tqHgpUfrzfo0pOfzz9zC5EVQ843Bco+H91jO1l3DhtOZm58u178glKEpePCQLUO
Eai4ie8HOn0WZefPPPbt7ks9vTMa5gOwsZHQDJpw9vodl15IM7OaqaaOKsMInbzbjkV3x+x6E0/l
SlS31BRa1G4aI1GDi+IrVWc+KJIHPzPIbfyglo4SazLAcMHSCgtISvKmnMb2GLXpWky99Oya8WLr
XFap6RmhTcpXqaXuI+nurtf6wiCmQ8TisourWJlGaNgUbMpu5+0Lkb21jUT5pgfdqVhGKwHvwlvo
LKSmHOOir5P4vrBI9Ng7RQXgelquxLsLXlpHKU+GM9KpsuP71MH+Gi3VR6t2vmfNsKWS38SjaumY
tCSFyRUAht9TXmYV9rZd600PlqPZT+a5uW080zFpQPQOLpWjEcbjLMdtgpEg2rrWjRyj0Cb73XFQ
AxxMqCN0ptgB8N0tIDIi47fXu9OCEeuyzVQNNIYGlRGKLN6fjbhL4leOlCuR7lJv1Yw4iSob+BQ0
cldV0icgUfE9I/8o52hHnAhwAPdG6K2lQ9Qs1vEeq+UYdxzZPoKyJTmM6Wzs7UGuqbouGYRm1jyS
UADuOyMsFe18N+sUAFFrzMsLLaGD0xLLG1IjaYxwFgn0AftTLtpDRZrbgjodlxZ5PcuKIfPCsxy6
4tFjMYITN5tu89Y6fIuMk+JDiYHTItOJOfzPwmvXkKULnkLHa5mm6lLeJEY4ISME0PkTaO8S32r6
oHfLFV+3VPuakUmrBctWPEahEMWdiPnBTub91PY3Vo82VnaJw/ohZhjMZomN7DiNjwar1uBaC/1S
F5MG3WbRYFHCC5s2brcqghhUYydrpS+IVlg6WMvK0StNpLMCmelCa6zc8kHscu8YSeK3VeMP0Wvq
Cn+qZ98bPrtMnjwr3kbOo+m+nsQXHu1T5KRf91dLr6qZIPOgr9WOpRe60fShT6JXjPHP14te6AI6
jMvq+zRSoDoPs6TqT27h9VuaJv2xL5O1qeFCT9bBXHljg61MwMapPRJMDiEuEVmPBi9z+gYgGZCV
ZGcp89ve5+yTnwWctZV0tGEsCnNV3hmjcTdn3b2r1vbxl6pLC5XjhkXZXHhRODv5vkvyjWsXnwDt
//P6078Mu7J0dFftlIkAW1kUlryvf2RFKo8SQ60/QfRq7wC5ucOCYrYpSpdssFO3tjRzGVX/jh0E
rvn3Whtsq3NLu4tCZaV+0Ty108doSLcRG/fGYGzB2bFJbMgmq3qrEEoXubOx84NQ+yIR2J64J8ln
xu+HeA7iCIT2/VPn3kuZbEdr2F6vmQUT0AFpnapbu7F4FNKGHMBL8mZEJL5iXksdVPNTKaT4RDq0
bsjn6S3zYqjKGcCUW+OH7Lwcef0FlnqOVsXQg+JzGs1RaA/W05C5D2VPQjGuAfYWMAY6Y2k0YI0k
9zo37EX7VFRDkKnuMTbt+yFjtp9AyRDku1+vv8pSW2juyK2cilBDemGURdFdAp3Tj+MQq5W1tpdb
g+kwNF4MnSwa6CTM4G5pyhgTORGmBfsYKbUyMC3dQlsTG2fAiIXB3bBy5d3oJkGTFvY+LvlpBP3u
TZ6I6YAxm2DBUCSzG2ZVsovrZtrmMcm31I2slS71cjswHTEWV2lvJEjIDwfSCD9roQfTK/vpeiMv
TK2ZDhez576igvRR6MbkI01IGSZG9Cc4+9oNqb1oC+Rpc0wbq0RaitWe+hiiHNdv/XJfZjqnaY41
GuXUJAohCPSOmq/s8Q3YFpF5W0I3g+6alqzcaKkCNcPPTGK1SQp3O/Vet1FR0m4mhpXj66/xssUD
zv27U0XWjtlwpMaFQwmk1+giP9+ceXLsKrqGZL7MSl9y3Jop2oXihdMjCOrLDGyNrQ9N+4053gty
iK3SHx2x85J75Zx9deq9YewrYFMbyJ1s6uLRahK/nb0NwkzfbMgpVXvaoGGLZpuz18b42DJ3W5Wf
OrrG3XfZCnnheXXIWFc7MgHHNQLy6u3UYEv14fyYA893skHKwJgfqc2x7vFhmronp+UHrKthuhE/
ZLHln5/PW+veJlrhpSfRfECc0fTMOu+FzBV3eBQnqrbW/DqHR7asD8hm2GNEo/G8tQvHd4w1KvdL
btJL99UCFJmoVkwFWkxkOTDVD8AO0LnZCrxfrvZOQv0e2Y2NjPw53Xkx29JWgK+P77vqPm3UQ1ra
mwKjEg69ydgJ+kTEx+sdli7Yg06bWscgVjRm6oVj/maCcihtkYUCy6vmeZvzyseYn4l9WdLDOTKw
2b4BW+jkrcxGlu5+tqNnoRtUREppjeeAvmSFD8Us4SdOtmbri13vfNtnxbuCzmWTzVBC6b5U05eE
0A0VX6LuwNm+t+uwqZ/KIfKH8kfv3ueJ2NYTYv9yg14HEtGVtZnLUttLza+5HIM2MQOxzDmUx/YC
oT4ewPNmvxzPy30fKpqeII1dFASV3++KGSqYat/aHz2Rnqt/ikLMNtD2VHxEJoA/R99Vs0eC3XYe
3MM5nDh3onIG8al17iLrHXepdc529Kz60ol1CkkxTmg41dGrRbfJ3GQNHb5UuOYqOzdLcpHGPIzs
9FFOw96M5W1eWEfjqSTlFbcTHqq+Hn2vcB6o7O6RXbJS/sKj65C8miZUzXPGQ9G9By7iUYDw9Lo5
LpWseaiiqyLiZCkP81QOvmfyO2KVr66XvTDE6pC7wptN6k41D1l/UK7j88TZNMjvjT43bMC6trG/
7T7nCOxZr1ERLUpCUft2730mEMTdghX6Ic/ze0LMyOcjPyGju/av322pxjQPkhfgRmyngoc8zQwY
kNODFgQ0CreVfr7rs3eRRa5qBsR8mFl5ne9SMZfgfxOtrG/sSppviMyuAB0Oc8KsB3uQEWFz1nPB
nXv98ReCXl15fKxLz07oxENaj99UxO5bVX9gGODqOFpp7aX618y4hGYBp6ZnhwakoffSstxtl3C2
vf4C51Z8wXXqgD6RZFVH49gOm8F6k7vlG9J1SEiyVyYFC8XrcD7w5VeJ4KaNuYa3MYz+SCPr5Kk1
eYyFutEhfYbEJqxtWHj6SqXbpAHBmCvc21ILmY7l87yYF26X4uEH/mNwvdi32G183UwnZp1zQZtp
AC4TurCG73pNhtWhfm2atNAtdSrW3GRtlQ/oM2cNj+4uppMbb7OWTsiBATTnYayJs7aOttTEmgUz
x2V89HI7VNTHLH9ufQjRXO+cS82r2S6PZWVnOYomnI8+GXosIkz5bT2fa2Nv1DUDMbzIDPO6Cud0
eKR5cYjtNdbrpWrRzDZNzapvJ2mFneTbyZNvCtyGRmvpD0tVo81R3HSSHGIgLCRDaftGWd6zPuO3
VY0O5ENtp0SWzAzrVG7NTu6i2dpbbbFS/MKz/w3EV9t1Z9eTGQ4z382tdZcoe8UfL9T63wB8FiRk
ei9hoV0j2Ttjhbsp5rrYzcLMdzd1Sp3qs8G+Zd5bhhkWTX030+607hSWnv58/tlgWGUjUB8gDkU/
6QOAoJ88c/atMTlcf/KXt9CYjnajGMQ9NUw0hJLWe2EnQWlZO2jqHkc33hm5tRKOLzWvZrXETuu6
pnSCxsJkbVQKwU9hEroyHC69hGa2BqtNw+IJCaeoel0CohlN2T0WUbb2LO/K6sYI19bMt2sallty
nmG+wxwYYN8EZX0bb2uo3614t4XMEGZrNmznak5kbc4hnaZNmtCtmzh3EOzM/bYXG25A9cSsn9qo
P3AregNJ25U4daGBdGRc27ZlGrvNHCY0S9+6GZ9MPypA6XKbfesUbDPWfpEoOalwyrw3SK89NLxf
6VsLra8TqkVmAWArNATCqmt2ZWXdiah875Eo9Y24qjaOvHVY0+FxxMPuEDDMY+gxZ9u7HUKvmn8H
YnGNI2zB2HVsXO9Ms4DMGWpJFiMS77xHr54esQ7wdN3al8o/t/4zZzLnQHqBWVeFwMgBTUMqEUpR
d0eWmPnx+i2WOpJm6aB2kB623RX2D3oL0+Z22Ko8WWPwWipdt3Ri5GY9kTHklSPeUWXZpc8Nx70J
bMF00B1oDhvbJd0Y9p7R3RGoQAW8Ybcx5zGdANKbpZVYdo2qAfE+z4wDyEtXzGuhYXXIndV2VQ65
YxUyo0p96L5sqol+ZY68LWbXYXdNXmWqiHMV8th7nKjxqof+RNGrtYBxoV114F1myqZtZKHCYTDP
G7pi2E8ck9frfXKpds4h8bNuXxCPurVwh5C75bZN28dSRCB6vE0EmOna30PDvKgu5BAmBGuqyCZC
Ckgsu5XwZSFu15F3vJRdb9WkDZXd7RNK7qlU2OqYHpOkuWlvmul8bKZl8yGfVRdmso83qibH2ElN
P47oylbTUvNqZjs0Vq/MyWhDy6jijRW7r40smXfXW3epcG1YbhyIMGek6kIh5Vco7sTI8sWq2W2F
a+Ox4Q0EGT4ovCmHL5XZF74Bvs7rZS90Sx1slwtIgcI1dmEpsBKcNRiw+hmuv1zbBXh5l5vpELvc
mpD5FMUdrMohGyuDiGNnPdHIe5WSKrQgXZ4ByOHnxm3E3uxvqDtVFnE74I282Un3lBXGEQmba9RH
Cw2t4+2UqMBWMyA/qSPdK27Rb9QdXl9vioVlOh1lN2N3bVLILA2jYth6qj5K29qSpjswGBsjyEdo
1/IEFuxZB9xhaQ6jvFu0IWmzsIztvQQ90VDKT2Y2frj+NksVpY3BWH1vBXhd2tB0knuoHD02IHS8
XvRSn9UsWdpRUgOmiadPFLgtVOOCNtcSyJi0yEo0v/T0mj3nIFJvaiOvw4za+RuzTvPjecPkNoPW
BbFVxqvcjo06lBN9ikt17I3x0/W6WXhwHWNnEbCq51Vch4A2yF2adGCCgB2sPPhCzesQu3muG+xk
Yf+ka5PPUCNKfErUW69KVkxgoV/qSVVO5HkldBurEHLdwKntW6l2XEVHg6ytQC3Vz/nOz4Zh+BqB
LVlVhhb2OMKaii4gtLiNP5bpOL56nM+Jx2MdJq4X+U49Qb3A+MyGNdqYpac/n3/29CIRNgjUrTLM
iRI7mczWIXYGcWPtayYbQccXyA6zCce691OGvC07dKY0mJvbrEpH8ZWDZWbYnimx6pog3QOaOh0/
gigvXltUX9px04F8jvA4dlV73AEUKLmL9IBoP4FXuZ8+Dh7zLXGyjfek+9aUJghf2gNNoKieHurU
3oBpwXdJucs7QJDVXZuMG/RAxojPZbzBRVaRbHv1BZ+MOAN67gn1Yq1txy5ZljbGm3YxZ1jpzUOn
NfB0TuFzmEDdrYqnLMxQdexfNM05nQ2vCIHp2FdNtLcMtTft5o7O1Qa0uh9v8j86/u/My92kfVVg
51Cyo+zsbR7N3kr/WXAPOpebPaWeGfV9AcePCEtW/C4bnc8Tjz65RKz5uKWK0jwEXLNbVzLDG8ji
B6PZq8mAKJYHO8g5A5EEwPUr3nSBC5zpCMBB1VBBcLoyNNQDIfbJqU1fjZfOVtjvLU/txvI14xV2
SAcfS803VqPmRYCuc71MiTKc4gLbuzSL+V7Mfdb/aBQd62/gD1xLE3m5xQBL+91hZV6E/UDQ14NA
ZHjrlNFrr3IeWgraRcu7bSPQ9DS35ZDZqhM75kHfg7muhZ7LJovtNcL2lw3T1NGSfZGCqJ3LKQB8
GmstY2XtuoofQdF/07TW1JFDrQ2msc6hLBht51PNIQsQTaFd9jctqpme5lgyIusE5D0sMAy+sxR5
5EO6lh/18nBk6gAfOscu56VrBm3bNDvlzmLvobv6113Jy4YInarf+87AOngsbzKDWlIkMTVf29TY
gAZn10nyHurXX6/fZqGBdT6orORRySpuBmkdTUiuHwPH6pptxtbWLS4ZAi/sZRKtgxJJbUysMOzN
PPXPgwaQNU7iC9Bes8bdgEdtZO9Nlh0Gix5SEvvZlPktRqi8mnwyvb/lPZlOh5iYTjbRKhJhZxi7
KPM+2lm7Hebk223FaxFzYc2qoZk3BaI45Q17atW8Y0O1Bhp5uTMwonXjlLkDi4QxBV3rnoRVVLtU
IoeB5/SdjaQbZGEm9Ka1XFPHpHqzGAdJsznoyV5MedjLct9Phj+RrzS2ftxSXeDs/L1zSytqsFcm
5oDXkINiJQQhjMHK97FZiRst/1yVz4JFUoHmYpqKOYCoSbNR+ZgfOsfKVoLFBdvX8ah8jAzEuP0U
2HFtBWMOlr4pMeXKssRS6Wdjff7sRe+6dWGDeArL3SdP1BTSSvO0vV75L5dO9cpnoKEoTBeCpjKd
Or+L7btGmCu95+VZPP0dCWz+Bysms605r4KhFtRnANSZBIsp/5H05220xoayc0T7DeVgjbBzueIr
l95IC1qikhNbIB0iKIUDptYKm0FFF02H6/X1svFBSOX31vCIVyBbeJIB7Rnzk9xyD+Uk6M4pWnJ0
XKN4Urfu21M9ZGCTN1QUVDPB1NHoMU+N9mj2FtILGrGWA7BUW5pDVsSSg+FRGUDdVgrfZqn8yjPW
rIwoS8Wbv1cXVCTcEaC+Lhj60fUraoACIJrW9BleDqmoHi9wXhiDqOY2gOeaoMJcZW0gImkcmJs0
W8otvrKUsNTqmss1KqOUsxuPAU1Bir6prXE8JMPANrM3VlsDKiwfGre5bfWd6rEE2BFqNEpHT2U1
mttEQmazroaVxeWFV9FDiRYr+o2aB3oynQfQG29zhz2egdBs4J8hIr+/biYvRxJUjyRGaPEBUoS7
DL3yI0d8RgIIBC/+vF76wrYs1QG7vGUcrFEovoZGELDlvirsQzpKH5RnPsv7sDmjpY5JPNx11d31
my50ZZ1cspzmYagccwi8eUx7CNulRtAIZy39Y6n48/lnbn5KUx47Fm8Cq6yLYgNVDVMBHRvJlXZf
sBVXM3QBSXGiCgYphCLeA1T5XRLTB2fzMS+rm8ZB6mrGnhQtSOrjDuZYeMa891Sm5CaKkV9wm2t3
tcDKEXkhIcc4BGB1fczy/j2P1vjFl6pHs3BhKtWXUzcEBj3r4FTzppzbjyxWQSTiN9d70IJR6JDZ
rJnBwGn1Q+COdGdPdVjY3gaRzk2BAtVZLEcbmIHSa4bAto3Xfape56pdmZgtOI2/wWbLJMJKajsE
3Iy+10l/n+bwr7a6i1URZHm6u15BCzags1UO1Iy5DXKSoPSqN516nSbRigNfKlkbtnMoVMreTeip
8IrHOFI7Vni3+QWdmTKiTOXlFNMTMNY5Qg37OPNiZaNuIRmJ6tzeAuJGiRWhcMi2KxCEJW9H6ED1
NfM96LDJLt0bRr3pWrUX+Zpa61JdaWbMaTsRECWJQEK2ye8a14PyV7GmXrhgaI5mw3PsZIxW6bl0
sgNt2LYj3o85Ja9cM7ptMk51xCyTxKgjxyMnEG+98SzjnSPFSkzrwR3/fQKL0PR3N51WfCwBAkXS
UFZHDwkrObJSmy9lmTbbqSnS7ZiXCv41cw65lNPKXReaRAfRsp6U1exE5JR32RFwgi1StN/dZHM6
grYTHc/AdkdPEeVve5YHEgozK/56weHpCNrMUJPNkQB2Ypn6ynsvrIryfmqjNV6XpcbQrNqIah6X
Maql6Onrqq0fAYR/IMWwgbFsRQEqNKEOcVI52+t1tRR38HP7PBuk4UJkWZp4oR6kXDMpXkU1NCkN
4h1mxg9WaX8Yc+eVVYhNMquDCYXa6zdean9t8G5Bap01kU1OyjK+JP10kJN3uK1ozdo90FkVrkDR
kEVvsStAQes6fbte9lL7a7ZetdaAAM0iJ1GBjtZmT2ZqfOCQubhe/MKoxPUxm9XgVnAZOQ1Wtm9V
C8ceH7skPVRRdQ/u25XFg4W30KG26WgCv9viLWok0thJHLiZ9NvOXnmLhbbVobbtwAxw4qB4b062
VkLuIHS2MnwsTMB1qC0pSnPIKSqoJO+x+yOTya+mdxnEmaM6AX/ZSjMvvcHZ1T+zClADGA3CfXSh
Vrw3qPtnM45frjfxUt1rFm5OSBlrU1ROUpS7JnagCtptRsF314tfevLz+WdPHk8ysa26LYJ+MMAS
aHK6m5NuTYpgqXTNaiFQzUcpIHBW1BC0cGIv2eQ0XtPoXaoazXCTxBwZaVPz5MnoEzfFE1P9oXLU
SjS54Ft1dK10m1GxAX2nRzZd8TD0b4webAjRB8zkkvSbJZwVB7RgxTrEFsqTXjeM6D284Xe1Z58m
rz/J3PtCCH3juvltVqwjaj2jFsTjsgpM2xuwy2eIXd+M3o4YdA00v2BuOqgWArYWMQqKN8kPPCI7
GjcBqq7KUh+0KKqWawsEC02vQ2xdd06zSswi8JCpjOVx95M7dMd6VLcNNzqwNktNHhlxgel1BD5O
pNV8YVl2myAb1UG1Zaai1B2MLDA7n0Yfwa2kuk/XzXkhttTJJh2zAkWJQtFj3Z0YNnNtMmwaY8Sm
9kpnXTBpXTXYdiGa4jZyPnXIf9tC+i27E7PLVoaCpXbVTFoZpohs6mXBILP7zsz/nJFm6ZN0jf9h
6em18bi3ZuGkUVYGrVkUiT/lcd75MWDI76/X/1L52oCck3EYBenyoM474ygYWJn5EK+lkC+0rg6q
VbHoPLsTVZBl9WeoIL5jmf2qRtawctTxphfQcbW5AYx9ocoZ2zaAjk7mQHwztW4bbHRQ7dxUA6YF
xXxyonnXqOy1C/j0SqS94ER1oePGLQg0WI0ycGn0LrdJUPSQSZhM96FN7LckL27zojq2lnSuW4Hc
zTwh28L5WlqiO9lt5pjQucRq6G2NcO5dzwZlEPDAq9E2D9oScHKwS6l97XhrzGsLfVQH16rcIC2N
HdhAUYWVWf1ZFN3H2x5cM98ROEgA1j2oDSKHHXBL5WzMblxhUFx6bs12XSSSWS4kiIPKtL5Dl+Ro
puTGojWzbcGBEVEly2Cca2DtoaF4ALhqLU1nwWx1WK3T25lSmBUHpeqqz15VkKAzJFir/dzj0CWG
Ro/wbjMxHWHLEokkDVTTSUbdNkfCqQ+qcHvFxha889/QtCydbGtETpYrwVvQA50AkgaB/6/3nqXi
z/X3rNtnUB7skYuLnTgL3tMHmt/KQP7YOHme+g28tLPSTZdudD7/7EYOmHNkWXdV4HjAcrqtl2yT
yJ4+ZWa/NvFfiIR0UG3UpSJrOlQVL757yGhtnf1A9pXKNnE3+JZcS+FYcHs6oWXaD0PvxbgPK8o7
3KQt93z8yHPjPom/X2+WBbvTtZY90OTME9RBAj7Wr2w7ee0a9prXXmoJzaYrYdMpsg0RYFv0aCYU
oljmx9m7cbjXsbXCMcw8cs0k6G2o0htGxnfgl1rTZFqwax1eW5jKKWsQAgR5lkIqWg39lgPT7nN7
/rOLIB5yvf4X6kjH2TKX2F6UeGlgZv0nB0Q5Ts8P9XxbQgHVYbZQpmdFDlRwIOrxzxFj5UytlUXz
hZ6js2TWA2iHjTRNA7TDK8cgwncKtbbEuVT7mhEX0HOyolqmAZ3Uj2po71xTHjBGPNQAZF6v+aXn
P59/5icSK6OOUYzGqc5SLHzIlG5prdZ4PpfaVZscx31hTPHco3S7eFeX7c5hcmflciWSW6ofbSxO
8wRiiZB2PyVmHD8OdbZP7cjv6z4J2VTvb6shzX47Y8p54g5JEA/svSwb02/bfm24Wap+bVSWkbIt
x6rjoDQTtTXK5N6Mm3llLFuoHh0CC5CNFXPJ6Mlw2idzNIsN6Z3Oj8p0k4zuGhRjoY11BGzJRl4Z
WKMNZpXmWCYFB3BlRq5vzvmbSwv85zf1X/GP6tXPlffu3/+N429VPbWQIe+1w38fflQPX4of3X+f
f/V/V/3+m3+/rQr80y/57Rco96/7br/0X3472JV92k+v5Y92evrRyby/lI4nPF/5//3yHz8upbyd
6h//+uNbJUuQDDz9gAp5+cdfX919/9cfZ+zmfz4v/q/vzq/4rz8O7Y8fZf6l/K7/5MeXrv/XH9Cs
+qdFTQtgKuLZDmFnnO344/KVY/7TAWgMm+bUdkwTCot//KOs2j751x8u+6ftMIdAShmpcdwi+Kqr
5Pkr2/un41Lquh6H6DyD0Nv/PttvjfOrsf5RyuJVlZZ9h3f5fVHJNqnDPULOBVmEmgBi/O5aIL8O
6IGdjffu/CkHj30wgRw1mM1s2EmjLpAx2UCo+HLy8odMQL1tLh+TUtbBr99czo3nX/+6+vIJwKO9
2fVjWA5DfawIPG+lyqnxWe+S4OfHrphJkAFg44u4mXY/D42awGPbuPJy/Ozjzx/l3DE24EtstmnT
ZHsO9kmA5ScnvPxBhDAMP4+LRoK/yMwLvxD5BCG2ilQn2rmgkkpdCZ2EdtxeftP0bKpOpUvNOzPh
R72cvhxt3EzxT3wupoNo02o74Xk3gyHbMOWTP7qpd7ocXf6Y57DI//ltXUtQlY1WGxr5XxeS8xGA
z/jico3dpHvZSxWA8GF6mE0eZmS4J7HJN3LGVDuyssdJpMlbBYxr4DhVvO07Wn3mUn12qix76t2h
hTxDNG5iMRQBgiX3lNsbLy2K4HJG2HO5MiihM6OP/NqBO/chx7Idiu5DKHeZHmM6tp11nuXQe47N
+33Bov4kzn86abLczxOzP9V9KU+Xby6Hl09pAeycR7AqASuoT5c/Zk5qMHDHVf7z5LOPl++9qua+
q1IQk8WKPNhin5Zx/nj5I0eaP2IeiUao3bvRtN2T20thb7I0LMbYOXi2EeZlPGOlZSJbq5B3riL2
56yFUkxKycd2GsWxywkyzyJevuPmvM9G+WXqhXVIMg8hc+FGW1MUbmi7gxtCE9QNfx1ezpVlbR+s
2vxwOfr15a9rDducBj9K4+2YtXdIqpj2NpHTyXTz6QQeZBjdr2MQ3BcmFs/w/c+vLldFHZtOQ93/
76Xs/P2vH10+PbumB1Lurof4DjE4NC27objPO3cLq7ce+1IgUpRc9AeIxJp+PbrqLhuwSp4rM3mc
5vEHBzT+dV9bzmaawR2QK86DX38KJ3OeHTpO7W4AYFSggcN148xAVJ2AVIRbw2xDb6n/XMpYwFiH
6NRnVnQazn9AU9FugE5KfJ659c4pHfE6mfJsp2I5vbYt6W7dVBgrY+5FfOu3noupusnhnEEExWxb
h2ANQAhicIcAITVht3yMu4MtoqAdrB13BETfnexzPNbTG/DNG1jWjfMNiyMP4jnGdhzZFzAcVA/2
UKbU784f56orjnMkv/8859UHB8QIbyh9HU9p+4aw0t5OhESbiFOQlc4jUmbnXuCjahjdYZNI+aq1
n5o27+8BeUneJyL+2OXFQ2mNw17RrI8PhWNBvaFg4k5AbOdyhA76bAz7a5x4Pi5cNqT0mnGAXLEY
OQ9R+rjApqaalItE82GCRIdnJCDD9Vsmyt7vL3+FQ+twaJEv+PP48hHR1wchQKAPiTCxy6p03DgG
lDWtKZUPTSa/irRBHvVEvquKw40ZXTAaDmiCZ+a9EkOzycEoeSqM2ji1WN8t/ctHxRwHlJPns11E
vBLLFbjq58dnF7ByGDfmpHygvNXGcPv2oZqy9mEwx55ChCKzN3MK4TJwGe0915GP1C65DTqp+F0Z
D94x8X6IRkVYBc+QzAaBeFBuXj6e+X3AWUa6PamS1MdG8xqS7ZLw8Ly6LWJyD+LnmERZgIbr8VmU
9ZlpuaN3IuNobQpuYqvq//7UxPjrUFUVkrB+HV+uGS4ntct/Xnk5yWwO3mxaHn9dcvmkFTPJiv28
aYeHfX6XukVASoCy3WE+34cdCJ79TDTZDohV0vmjtEU4UswEfVoUw6lroZAF1WSxvXyTTS6+saHB
89dFkI0t7xyeHn+eu/z6/MdqamhzXn7z65s+FukRketjcinGuRRzvtrIDG+HfJ3UtwD6xGgO7jq/
zeP5dDnm55OXQ5ikuYd7h4JsP/fvIOR+iuwe9BWTYfqsclto2Kb2nQtyzi2Epc0Pl0+Xc7Ke37tm
nPlDOj1KznZNDyWHthqtIxmzx8uRcR4ELp+6NFvj0r7girV+4WJwpYABmsjq0xN9lGfH0fg/lF1X
k6O6uv1FVIHIrxgc26Fz97xQE/ZIBEmAyL/+LuTe7Zk5e59T92FUfEGy22OD9IW1ctvfD0AVjMU8
kAvtB2CHlarY+lTYF62zZmtAV2A3r0wxt1FHbSSYWThiw+PW1akLsCliBjZXiwQOdhSBa4N0JLsD
Z2kselqdhoJUm1nSn7zrjD3gcOlBX5VuGrqrStn4af5u6Z0eP9Lc7SKfsXlncToAdgSBxRidHcC6
DIbAWTWgJd4jJu7vPTAZ7CdjhFMvX0PShPuCz+HB8KoQDQFWGhGSm7EWb0MzBh8uNx32DuGhyXaA
MTJ7jtYk9Lfuay8AnX0w3pXSFnhLy2U7FYazrlJ1HmfZ4RZuU7Z3F4tAjHhTWc6XZkzzDbprXl2A
SqNqeU4PPKVAxLrJ41R/WG66nI3WCkDCKJgPUN0+WVyuggqlYVXK7127Y4/9mPbrynSGqHHIrkK5
b7+u66GK//u9WuMm/volcT0L92mPBHZoW+Z/wKeU9pQNgFP0d52n0J0Tlx1DHytrwo1UA/pHid3Z
0RgYdyMotlZKzqfW9sOX2ercg5oGHMYXMffbbtMG3pRcraIWscnMejeGvRNn4dzEsgkaNJiyPe6o
4qQlo+txbwyrFy0BiUA9TG5FE1IxkmidHnC2SSYpp5NfOx1bAWCvaXh44TgS/JukhNPc18sAb5BS
hRdzsON+msMXTjes89m3TAmaWO2AZAstrHsLhOqRtBX7FpjDj3JojQdOxBMT2Z03tNWR58UmnN3x
oofUKaZLwOd3P61alHz8rfcEcRN/aLPYM6w8+e//V7bGYvjtP2uhrnbDACijtgWegz8OXK1tzA0A
vuZdVUxVkoaE30kaLCf+5dJgFS7xlBd3rszSpJI4Ei3UjEDkxPCne5ATT6HUuhJ3JMxEJClj6z+d
9Ey9Ru/UPjaBCg/C5eThzKa9nefiztLHFK3TAx+yocXuBD4ey9Qdc5S9zSp+d3PRepCr4Hhz87te
LauOWFVLqN1VdwYYcPZpZSd5qtQJtTATOmeaELfbHr81LWqL54XFcSp/aqGubHVSy6BF8I4DwMod
LrbJ2qvqZiw6P13zceijm+42H2dLK26bnMXaqg16TS1OpEoj18eeVBtk75mRQ/N+L3tig+OuCbZI
xvSvUxa8y74Kz01r+c9UICUMrU+65uhn1RBpEcidDDHRjq+12DitEYWFKOKpd4I9H4h/IeNgAPgR
JBI9NrdGBG49P8lcWcboMfAv2qdSwCR3Bdt7jvSPQdkjz0EKqwOfCDlfRW1pw8k/Nsswt7aIMpqt
wJYECEIRmnd6CJYrUH75MnY7tJUMYIFY50DQF2kxHDhJ66MwZXOcsbNZYHedbNXjqJloix5aid18
pC/HyQJDj/S/XHUT4N63Fmkp2qBMdk8mfz1bjDzNk7SeejeLAzyAH7RUeTW6B2uzu9NiadQ8TmtG
t1pMcePaWK0yYy2S7j2th/LsSO/kWvZwwC8lCLDvcnC0mjsrYiYTFwBSLsrWufpwS4mLNvzi12Un
A4xIF8aN9K6pugEww4HxgvNSuTUzxRItgrNqjgFn4261aNn4KLnrOEct4nwfW2Y/7MIBZbFoHE8P
eqj1/VxxmR0M9tRZM54YGRkebMTM5pesxA2vRC/VLqst92APQrI461w/GkBbFleZ+Q1AP2rbC785
d8PwMVg0KqyyOP+h9vnOHGtyGn/3BnwuqXHs0PPLYdgzo233E3LbR2LY/jFHtbKDn1TpDC2+QItK
G6kAGXQjXRRx+a3/YZasxLcMU5wZjPLa70O1+Ey5cc8a3KVcIKbMrjdcB1AwjEfHbYaNj98tyext
je/DLpst/OV2ELqHHI8kFpeWn8Wkmi9NBzIZVVjmgx7MUc34jx3mnRbTwanPHR6Tqm5NvkrRlAZY
/kkl0g0nvhrRE143ZNw54KOMZPGUtU76F+rJ/3IdnJUsY0DwemyyY5pb4pA3wQQwATk/ysB76wqx
stNSnfXQI8Z6tjy7WzGnTBOtw3/eQliC4WbQOm3VBgd0Hb/MkILQfRgasvhKQiVXtfKoDW4a5q49
ZyDYgWR5sClNaz8I9jUzEXBiE5Mn02/kKfSWiuvROzjSruy4Ws6Piw7VCd5BZlYDotzFedGh/ts7
aGlapur5rBjC/3EettwllP3L08n2beCDOCDyIC7oQfw/n06Gm4e8yQbUSJXYQeK0Ur0Ct+VQoFHw
oVO9/5hmc5JzT74W6BQFLkRqR2oU1atoPboJfFGA2ZfVG4TYssRZPm7st18zSp2dRNjLjT514CkD
lunyaWtVvlwJr3zNwtJYz0N/tWn15xy9zrD812nVpx6fibO7uX7qPXtwdlqybTVtS2OoIsQT272b
tWVkmlw+BEUvHsKejDEoEYq1FrXB9cdLjwc42Bk88VCRsT0Vs7nVkvZSvC02uXAB0vG50MwaKyo4
5TvtkoriaQn/bsywqA966GlXH9pl6IoeNMuDy2NtUGj1OwQqZdlOy5x5M273MmGOyR6dICMR8rjW
brIlxJnbdy2bXvKpwrZznDiJLOxHd9oZlCnGmpgBiktVa0dBlhn32OSn925XhHFlzVOidXlH0ns/
72oUG9fuTovaMHR93BW8OetZnI3FSTrO1vfrcj30vIp7cJ3dd01X31UjYkiWh13cp6iN7eJRBvbV
g7o5PPK/RTlMzb1206pgJmdHVep+xE6t8cE0Zw6ymKKFUS22ZIhu9N7M8XUUfDxeTQqEL1eTVjYC
6bCNVqphfurN+UuZT151Cjts6d3uns6eJfZ916j/ESixHFN3U/3yo3GAkucjigSGNgvBeoTTf4+h
p6QZ7SHk+Yb5oAqZK3YAhcU32mTu/XWwBgtkKADKyh27yFdBahlx4SCIGYDRO1+hlMHA1s3h26vd
rP0XBRz2w22JJguiQYb+WaucHLAwIgjsrVXJc64sZw+gSnV2l0HVjTqDme7MR+XswfTZXlWf+kwA
VlwCUNVFS8mHr9ZNdr/t+szagegvPRO3Cc+dKXywkdR2osWbYTKKtQlmrrvGJuGZFNLd0ap/NHvb
Ouihtyk5qEHkNNaXDuKeNRCpu4uhgnmjdQUKxqv8YvQpfZ+YPSUAKDW3WkT94MoA2MIL/ur6ThDV
rGbhsfeQTPVq6om6o86YvfQyj0mj2DsZq2lbjQydLMtqY42bk/fDnBiqZUnbPiLSF/egNLwwG1Lg
GWOCQIyZaA8CwtULc6tEG7VK9AQ0ryjF2WmdD+T9Q9FMuGssS14Hzu7bgftH/QLgAucbO1Q4NC0e
qefUj3PcpL1ZrUTBy9glWb3Ri2Ust48gVLvXniERiYc9yyVwjS8zDh8IbZjuoynyYU1xJo4HRb1H
b3TArmmN+0ZWZbPCQ+7rP/nqqTZpvs2B5cdC9nwdOJy8OKx7MOcu/xE45NkBbswLdTMQqCB8tm/8
Ir+UkyFX2gN/Y28NzneTx3bhlauQ8+AyA353qwxn3moxsyXCtWIqv3mExmoI2r9SK/82enPxIr1+
ToTlIbOxDHgjc6INdsa+5WaO0HxGzbgpsnYnLPRSMQNx91XtgYK2mPtyPYN2+wG1Z8UD+KReRSrT
g5YsY+4vwGmNKLVQec6TIgzme7Nz+SN2kjujdexXGhjdHmWD/kqLZjEBUNTK6x2n7IQkBZo6e2NO
Lyh7Nfe5rer854g3ac2kfyxRk7yagtLbarEtlDpUGSp/0M+XorVLVKeR+s1pwgblkfnuhGI44cRa
JEUtIpPX/PqT0j/EgBnWxh+dDt96HHOTP2WGwNSmw64erQx//24LQ9pJ44KtKeDuoU1r92L1Hnle
JA9B8osrTPsZzfpXG2mErW0Vtq9XWzvZ/495ek1zWeW/zVteXb/C5+vpd4b9cHU2ve7r7D4EKGT6
hghuGc/YWB4z5EwQQuV2PA2Z86X1hxXCW9Z3dIn4EbjnggvAK7J9mln9OjU9+8UtGnBKwkON8odv
183TWBvOZqrdacsslj0SMOFE2kOG/d7v+/LNcWY3savmec6GepM7/XgwmtxYm7iR3bsFcHcWBvQ3
Z25fyCjB7vSWBlLRyHSNZ2/svTfm1OYKDM7jfW6A3hBAVPNBL+N1QXpdpnZQDPS5DII5WOZ4W0Y2
Vr8azCY8oFzVBLZs8F/WChv+sVZgyJflN4S1AHySxjwvcdYrbfuISrxHVuD3r3/J2ECfZ8NrsOMT
7iPJsxlJEjclkWyLIcrCkN3VWW4/N4EYohLclldRW7Wo/BFl6bXZ70So6G6aQcVH3MksVzPvs1XD
eL+tatk+6MGZV/bAvzkhQruu7T66uJPtvQlnB1oZziMae3BfwiHIrFP5MIRp9thk/D3vyfy1V1MX
BbwwL2HDyF2jChZrQzFk294gxsvcZ3wrPRBh4jAWvnUhHofLTMfI3LgGBaznivx43XBbQOn3a/Oo
N923zTn2roj2miZungOeXtpQN17kDlO/ao1cbBEQxp3cyHHQQxLgKyD6fla9kA9GiIo6Ng+IaOLL
8lgogGeZQ/FsLEM+DIih2OLRS3NIbn0MAOl11g6d6BlokXJ61EY51WyV8qDZa9EwRBMPZFMATTtX
5ILnFw701PS+GyV2Vcy20I8IykoDRkQBa8+Jy8ptvuTtGAuv8L67VJgRyBLte0aaZpc62FNWgZDP
JBfv2sNj44PN2yPOMP3zPAMmSXYZ+TJ+XlHX+KlVnxfai7kD+fKpul6cC0d555kH7Hl0/Ij4FBt3
9FIdW4EwkrOI7kTtjZztIVnS+69t5yP9WNNwVzhJg8ax01JEkYR1MK+Mvl5ON40diaLPjpUg9a4o
88o7mRUV8wtOQByxkLY5civ/GKpcYpNqAbD/U1/a+MC1x02nvPnOM6t+14NTBMGHz/kZiIE26B/5
idtKetHDaEsrGcyuiQ23/dAZgJ7YChBSI+EOP20I8ZQ/miXb3VT6qiq+DbyyACaOHJT2BPjSS13W
9MCE/9oPebgH88VbAAqnPVDu00tVyvSSYd+8EqaRgb2ow/6tQVgtaXMqcZKDWTuWxEeSru4BtVE5
DipJA0Mds7TYBn4QXpcx6gHbPnAkRGlwMsO+uwgdE4VEFqn8TSI5H/D9C06hW3QX08rV/bQM/XQK
ZmwygS3g9w9eEYRnsCiJSyE6N+oGb9zkpBAXPSg39A4pCPDMGcBklb1ylG890dxTD+4oAIQLCSR5
Fm7AfOuzkaCyHxJleY/cZI1n4iIKX3pxGZblRovEL+XWRHosFlb9nlJ7iGuXFxt0CoxPFTF+ekbV
/JBFsx1Jr97BKuehLXQ27kLF3bvCoLgHUlG8Eyp22rUJxV+dwd2noPeNdZkV3i7I6vYCGnOxGgUV
P8SmDJo8diybrElYDHtfkQ2zssbda7Em9mYE3voxk8141FdsnHCs+HSubVO5e4sH/d7As0a7WPW4
durJR2MGSU/VMqQ9Ot6kWaG/uFAfOn0l6i5A0Uq2+UOvRddhL2NhjrtepS6CAsvU20qTZMZJ664G
0/5lpamjzrpmLlmrPv3K5Zj+NVkiKrLU/T7jo8Pdn+eP82j5a1GxYF8Jvz8C8T1P+rGeXz4ntUKC
t75zv6c8XB4ZmBSg6AXdh1mZ4I70w25M8pJLGdkUfLtZmcu9WfRVjMPe9BZW2AFnpXLv/sGNLG78
d7dhZPaLJIidLXp/9MSed/TVtcBEA1BQ9TKjNjhqeDp8r/M0kQjhU1RVqzgthPwxpsjQ5cVIX3HT
zuKust1LNQf5xjfd+RAQrzyMAnUT7py1AQ7rQXfJ6/KSTZ76aVYqrmnrfZtJ6kZ9UOaPIzGmNTKR
/cExeXdHqjpM8sZunoBR2kWsYOoHkyD4IbX66VH1ajJJXgdZdnHPM3bOc8dYewDBzd1iWqOecPoS
uN/N0gze3NaS2ylPx/VA5fQlr35oNSpj/1CPY0ijeQQXcR2GKjG8QYHRyRRvTWme0NXVPKjJ4/d0
zJ4rQG2+hSrHMZH0dK1FZLSqqMdB5dTzvn720JOqZ/dUP32sLFa1EG8hN+dV2OfAdips8aAyBw8e
4P/vx7yyX6UzbGZfmY8osuD3QPR9cLPCec0Qj9plVWfHuS+eLdtx9wOd84QL21g5PgiCI2JZ+TmT
pb0VDvlLS6rpOycSfdkfbWVdPbRBD8j6FGeDuUjtApRJq/xFpfV9yUzUOK1rM/Knut1nALl6q9gP
kDUjHKvG6a4u23yl1R1lPCZybvd9OUxvxfT9X73m1P9YK5u+2xYzXlCiaazsRtEtKQ3/nvoB23g4
L4ItusMLVLQsYwAztuurDHI4HlHQ1OyNcfbv61T499nUADZgsE6g3vLve7uzzkPbrbRNzIjd+mA6
MVC8v7FwfD60Xt8exGDLDR6g06VlHY9r/EpfUssFf2Qtw+/ekCV4KODrjhNkUg2N/x0IFThngWBi
yvhzk49GDORxeQIkjLnrfVVtZ+zXLt7c5aD/HMq30jJfEPJ3fubV2cWROxJpbq7AyL5UpVrtzpDm
f1xNn9Z/9QO82xvKJdRjVnevnTfXDz3PyZHJlK0WYPp3kaN2ogXfyameq+LenoK/CqRU3ycysdgo
zemQdjl9nqxwp/29wPESWwUefjmOfG8BHudT+qXya7alAkfOsjeDx04OJ6TOktGdipdpzoy9k2VN
rObZf5dm+x1AJs29YxUuHomgprQJC96HbhArfwjKYwne8Ufshe/rxR9PPJ7grc67lpTijdTfHWY4
7zwaZRacxrLFf0dKnRis5j4KdBbdMqR25gD1rEbCG5I2AvHk40pVYDLOlFtute6aQQXWW7vhrWqv
K9/m6cnERoUhYnFV2ZItyHzU4TbgntP+u2ghoHmYl0HPkMCy3s2DSHiYfQ+GwTziX/kcuKjOQnq8
OEyL2AjHW/mkCbbaSsdJJMCiC9fa6iK1vm4aRyRaJE4ebAMj8FYMnPfP+ORzpN0KG7ujZeXlNVpJ
v1+leuiQLykO2nXps3mkTXH1LAXjz4Ddiiip3HVKiyp2xq55xFnCWhm4nW+1WCvJjp0rX7REFo/S
bVjUd6F50LqQqXInHGAgpzMysyvXVutmaujlOqPu2JrWDAyHjQVopLAwz5npPThpFr7xIfRWFF/+
iw8S+k2OBqZ9RztyVFNbJULJ6tkveIU9qZx/2Dgz6l+NZQe/TMdmbL4gGfUx3QjxlQfDQJW4VtZt
7AY/LyNjwJl2cXj3gSb+Qvpm2NGsMFbuInJwla2RcqZrbbUb8JbkLp2BGw1r7xg+SlEsctDWSrVv
UrDmTEYxvozIRVaOGh5TsGM8YVMaDSZOgHU71YCrkeJEG7xpnT20akBv8tQwEw97wde89uuV9Ov6
oK0zq7YUNa2PCNSichwhAa3OMsvaswInTT2JUiGS2TBQlrakKyVKNCKwAySgLCkfipyJ/WAYVqRP
m3qY51fUz48PWhi5GFe8DIatPoDSavrwz1xgTK0kfx0zMj64BXsEEFRtlEgosR24AM0kExV2Kii4
ck4D6gnvxOStftEZeAydMpO0K+3t4AM9kWXQhsZxzDtluyutt/oanWoz3Q81E09j65464H+cGrsV
T7QC0otIAcKhjbU557tyRLRQW6eCu7veCxg6ndA4hG5qf10a8nHu3PygVUYnPq607iamYdDK6zSt
/KcpgyTmdmgqfLWbJ5IN1ntTtNU2sGSxdhaRWv2hz73qiY3CvKtKkOkKllnvHTXNqJ7M6VRXaXpf
SuNVT7fCsVxVhadwhgKDnKzosKravDwUM7FfTaAtDBUpn8amtS/A6XzWD3OgoZOtVUjElBcvPSkA
RvdBW/9zkvbigMvJlpqdlrnOHqRKGALm7m+ivkLPqnPVEUaLrWdZG+3r1hLf0pvzf5/7x1J6hT90
Pp4qScVVHYU9DQ9okzKb62UACN8mqlFTMvOK7Dw8DbM41cqr6ZcJ3J5yoK6iAUor9YAyhFkerwt2
VjpshAweqsqIkVKgdEpclM9FKkN5DoikB/PEWTCfwDG5wa1yRNiLf6i0Xjly2npUfr/pr1PR74jU
ro/7mN3y2YurrhpOw97Sgp7q20yuQSgHguc0xIs1nysjM/C1swpnqxe9rmcTVOROlDxkBcWdvMX3
pQBSwgl5iNmMloqtKbWPV0kb9NC0gE4X1N4vqAqnm943LVA6984PVvJ86+g1bi4ePtxVndUBIqqf
L6EvVZf2seMglX/zvs7GmUatC7sl0VXWr9CXdXlSwnsYACAbdciyJb1Ztg+8G9sH9Iyf89RHRemi
sv2aHh2H3mubVoEatkr0pJaVVrlqOv+MADT/Y0K7TNcTvMGpktYPVHJb5PNVvBybmRy31Unucst0
1nkVtse6TN8ywB5sr5IU3dEmmTNGWs58fH1kgVXVYtE6PXAUxY/RbPIyoSZadGwx/mrW3vUyBaWt
wQbUv1+uq2qdXkG7ZCyoD6zMY63/xUVblTPZUTaEftJO1spZOKpAKdIeUwO9ccCJmdtjsAzuNP2s
Jnw9QhRMHtGL7PSxts6zCFatDOpYW7TO89EeGGkZ5bjueupQI3VVavvH4hly1DOOvtpxoMULGlaQ
caZT9ZjJ9G5GiuOUBmX12Apkdy1jytEHxUtAUlRP89wgXq+No18kqMsFrKHrykc0Ow4XlCbG2qgX
SwfZrag3oKZ4mRAUbCllLl60UU9KDVRDG81bi5TzQr+mzqHwEezzAvI+Ka/f/ZHR6pV71WtfndDS
4fRP/1/WaP/2vbnpq0/9LRCv9Tzwr2tr6fo+SLUKOn7Oap7fYRPW3OsozOCp+39QzUGQIZ3Tq3vt
2vrdvVZpSUducHz9p4l6Lb3y50Tez/+4ll7m0+u2vH5Z162vy/++1ri8r99VeqJe6/MP6mf7S1Av
e8olxvSp1p5a+vwL/mG9f/s0/mGt/8cH1I8mP4Qe++r1cuO2vnM2WhTWp6Hgaw+ddACTx27T6N3w
vhB/aZvWuBKoQh4b/I0W+6KRRzlNT1qakad6bATwzSvKuusOtUbYL+EtAx2np1YponvHCsH0Eb1z
7djHRNh3qsC3UVsm5JWPV0Pbok4F21Y8zLR72Vp/z0Sny7xG2qiOtBJ96+oYjPJYzFZ/Z0nPPJaW
t89IG977LMPQYXdvcPQy3nRjiT19VVk80S7a0HjCRo8FWEuu05a5qIE+VKBIPGoVCxAtrAH4TFoS
3OtJ6DAvDqhM+XZTjSiyWaM+31tpnZ7ZKY6KwaIK1jfd7DykND12ARVnnY5y5ulJSzpV9Slpm6GG
q02njhYJLCfi/LvnNcXVlw+tCfzY7EmV/fQFeGJZXBtzcLCktZwxsiewNP+qL3LQKwEZ/WgHJD8p
bopVaLRDQi2Vn/RggpzmekVb2SYUfHGrPw2Lc9Vk2H27ztdfJix6LVYh6o9nVsT/uO7iFiqyUj1+
UvqNXN1oCQRTpDQlEhY8knNo7mcFIB/coycvoTgxfVxqbZ5zg6y0V9YaYPrVl1etdqB2k5IV6gW2
+AuDzbgslWmdTwMEVVTuxL3nBwc9qLIMDxMxu259UwpuIN4iu3Xat+awywRu3FHHM2yn6BzKRLjm
ECFwD+3Vple5XpYpavZZO2xbnBZOwBLHOZOTQ20DciTmzdxtOubXUdcq39sUPv9R4bi+vZrHFhU3
BjOPvSSohRmp5CgApmFyNbd1kR6BHF2h/JxE1/Xr0EkcoHbgBzkUwAYZsnXq92XULZX/Wscn/nFl
OAR46dIs3op8cLdNY7EtMSXCOpRzB7GwgZ0FG8Kj177/okKhLTvXzfjUicndaa+R+5jQm1OKkgzl
xx1NWOW1CXrH2pWZN92JKjwHXZt218EpRRAp0kkk6n8zaOfAMo6Fl5V7gjIkC7gsWCAk0jka006v
oTW31ZTrsZ0ZOC+DX2e7gpnPhjLtox6oNNIpqvzpG8mMdPOLTl82Ewppi7FYaSn8nKZFQwY89pQ0
Vp3CBtpHTLpKZ3ocCmzBCiekRy3eBu1GcpQoL263wW+5m+Au2628NmiQMtxYuuqdo/EuMbFdS1BQ
xx61cRg/jPgEJiCuqa+lmlbX/AVBH9V5Ea+pDi26BnB+da5Di0H5m/jH3BRWCx2TUYvf9x65vfkR
yWKyqnmXb02bzY+EcOvg4xkdaavWDaU6FOhXPWsVKoKcxGw9JLpSzGfM7s79UO9u/nyoRNSBQPFw
ne6E7TbNcURq+3cXAXwr8hDwOQF+R568NCxj6lQIH9MR4s2wXGlrSXuAMM3Il8Xa3NOcx7lWLj5/
zvt9QfAh1itGxrmLi8yw15ZThgHqCto+Bl5MkVxlELJP57naZpbLL1cVOPU+XHTyxxVgr7ZH21pZ
PsMJszbUd7SZB+s6Z2C5nOzmOlAb0IQ5DmWJqAeGWJ1bo+mtdl5nIfx1QYJhXfto9krncogcRadj
kA3mLgjyBgxXiAblhDpI35buSSL4sMpVk32jS627rJD6noNim1FDbQbiFE9h+r0PiumgBycDrc1N
/CfdzaWzx2EdSPrV9IyoQ5WSq3D4+XOHSGY0iFb2tUZKb+X0gOTzL3pkFXg8o+cMWO/hMfeC6ivN
kZwNiVU8W6hYj1GE4uG7UwNOdGrQ+VwqcUCwb9q0ithni6ckBiQZe+57akVdY/OvyEafWE6eTAsV
eF1jTWsuWnetI/NeCpBP1vXp0fLH4dW/XE/r6Lg4Dl7Ro44MZ3k9p8XPbp0t4m2OrIzhNTghIjZH
Vg/827zk852bobe65X3/1MlePZqI+C/CdbDrRyOjaskmwF5TsgIpBNmaCIvvGzqTuAirexrY7T2q
IVukyOVWv9Ecoe695TJ3pd+SM6JMWwErG3BreEsuyvz0pGwq28fKrrZajYbtj0kWztx3XV6g8rIk
7oHZ4ytrA/oAQj32ULv9vK7RNB1rnR6y0spRg24X25uu8su9HY7BUc/KA58iO28mt4VSZhtbQhlB
swQW1wMByjSoc/Cguena0vw594A2JLRCb2JPeVJzRe8Qt2MqsieL3mkZgXcvQUGBjBbWUbRYLE6+
w9W8uzmBRwOMaED/SH5xMhmV+HEs/tqTcTyKJTYXYczHL8quusPg9ANLQiAvaxHNrjjfON0zungB
M8RrcdFDKixx4TZPEMwZjlo1N267B+XjfeVmtXv0hHTXDHVugV0EcaGsbQZYti1nDQGbGnJWfvAs
lV2+V6IstghSfqhF/tz5He5+DTrbfBORUW49oP+sw7fOTHfeIvadEZyMqdhqj7Y/tw2ajFtiVf6q
G3u89z+GPA22btGDHYxuun7t+8r+yxteWtz7EeOcxTkVjfjiCcpXiOremcYoktH6C7AvzVEPBvaw
1ysW0ix2Ld7ECAK3/8fYlS3JqSvbLyKCGfRKUfPY7Z7sF4Xt3gcQSMzj199F0nZ59/G9cV8UZCpF
712uAilzrZXo4wIkHIgVfz5wK4Z8OZjbG4G2qidV89Xodezs9ydsVLNz7Ix2u1VK61clcLZrmixs
q9RDPTHaA/OmPfm0yGV4xSXmFPjckyevZSH2Qfa31q+sFe8Y/kvNKnpENeY9jzT728CwhwQwHmx3
qQAYSCA1TguE3jKQ1jOAelsbaK2o0UE7Z+esL4B9/W2OdYQSPtSjl1lBs2Q6hXZezN/B6ERQP0S9
iI5GBMEHPWHgk/URulqVxlMLRa3jKNQU8MYynvzay29M9/Y0GUFS5Cmq26AYGveRXDJN3ktLpWey
/AYMEyw5qkxPQvTFG1AcQ6e8Tdxm+cnrapWh4QUuu3o76Zl1XGZBjAEPPNHxYkjxyh4q4Z6cLFVA
2JTfaX9uAuy36mZ/1YF6kVn5cwb9EXwOHBhe9FHAGDdIDQmOPjQ0pTzD6bF9nU5QSZpW+O21+yZK
qlvPZb1yO8l+oOQfGEbrvrMatFyw4XKUrEoUN3/HKhTjVni1+RRbWq39XOhIUqq6Oam5hg4g0x4J
lO4bigeAavGxu+lF2u8S5fOdK7h7rW0UqCFQ3z1wt0aRE6isgPBVlmt2Z1MlcdDwznomk2YbaZqL
yaELA/1MqzwnHZASpZlWGy1xtT2HLsHDhHQgqO2J+plzCPVZ3Hr9W4SMHXbJp06h/oD8eNa/4gNA
bWI2aKB8uGPKCMywFgjZf09QAn0wXmgRNkmxtdzHjOOPBU6CemeDFuvBSOXhCm9fx+G3Op7Yl05N
m2x+qNsR54dMB51VzCbEw72QJ72HsvdcU/61yIJ0/5caDanuiwYwZrWsuhYzwtuZMd3MBXIoZege
HBMIvIyq/7a1rO5CWtPPuHEkSa01+drZJN/9PuAnRRDhQEjaRhnQX7V9KWqdH+JSDVfmlakLlbYW
ULa8P2sFfMuEVlgXNGpfFvHe76+95cWnIZt2SVy5yXocamNfs/hrU1desrYMbdhWqYbc2xy8rHNB
YFxbrUC9a74zUGr4az4qbSEYG/FainG4UjgNUWu8DHLaASEgd/Rx0P+kriceFgGvRib9T1qd9AID
racXHwVTHPnoI6Bg43fc8nmSbc3r7p/VfR0toXupHzUe6bskTU62WbmnuDXcUzSOSNTebboyc3TL
S/wRPeHmwCGS5UdMshokeBDY1nV7YDy+6FaJ2pHtOt3FnYdMi7VQKpQWRpohJw01QDcgWzNrW6m0
v1Rt112W1Rb6C7K6XkHeAow43UzeqvYG/UYGgGSlg9eGz5/cE4rQ67oo/SUKWfznNs00lAEn7VGP
siNFQepL7SdTHyEA5Rdh3GX1anJd6+bG0r51NTNO/oij9+yyZxf5Kya3fZ21Z/LTUGh+vGLoRbJF
VdhcpUk7bUDGa/HorlJorAz4aiceqtS/fekg6wc5D+Sr6xF00zmEhjRLu5Wfcrby/ah0L7N+yRO6
kqLvj1Hr57wfzKMVD86aibx/GTP7pcwt9x36rQeAEuTX/zW06N0XDUoG7ziCIofbfIRGlvnnXSVa
8r7Mofl81+q/71o0PYPgDZR6gXq4mcI2Q6/qIPVd5Nibzr58TJpdkWkjijG/fC7r6/MIbRVrjqAw
GpISQlm2VlxKl3s3S0KrfcjTx2GyvI1IoSiUWVw/Syc3znVZTiP4drhkY89Wlq6asGqh9bc4IeOM
zNgcPgqgH5ELGLYUTb4/VrcZap6CGeA0o7IGIPZ838xs3QPamWxQ1TGOLlJKH9hRzznl3qTvh6g7
6D4oPmkj1CPaaXKUNQy2IpMmDFOfgtYqij35sMdRj5lxxPGwfvBmIy+8/iBA2wtojqKyiBmh2Wba
mkJoQurao6EzPILmP8VyxS8S/VPvfx0iUuPWGFI0+Z0jaBG3Jw5ySDPu7j4dDbR7oxIHncVPcW9O
ZxoqG3iZoAS4txxmvtg8YeJDwD+FN/PXEwiXkDkOkb4sEbXm7iB3/wWqTPq5diFvw1R0Yq0FkYTO
OUzxNFxocFs2XJIcdQLo+SAd9i+/W0ZrPUk9aJ8gF0npPCXs7jiCxRZQ5i/hbXfkEu9uKxLZadBi
92TOj5c2t50/TK46FnoJxHYo5G9xd1+FcoM5MSD+59vR0M1XfguVy2ZyL2AhQi8PSapDZbvxl7hH
F++mHL4teYo5WQHJZSS9sFE4kO93RAW2whcWsWafxLIPcpCrbrayZMBiOX0rG8CATcPMLlkDfeWy
0xqfBxyZ8QAITagQWZ5/9tg/ZNRDll3pCo1Js+ukoww48Px0d9HVlIv/dGVs7T75/b5sVxq3Hkz0
BiMWDuqSBZ6Xfb8pgAS6moCG7cY8k1uXVeWqclwAJp3UublR79yY0NBWWbJy1SIDoAU+uF4nXrIT
hdAAIKEAC7jfmlkEMo5l7SEEgTMsqdskMwfREgmYF521bzOztEIDhLuLjmDyUVgMpCQ4Y+gcSqm0
rqncfcLrp88Zt6T8Nun4lgtvtB4B1iiCqp7MFyhf8VUPHbQHZnT5RuS2OseizfcVr6Otrlfg/Ew4
oEvbeR/xPJ23HM3pPsgsak9A+jFzI+qrzy39SJPYn+qbxBx/NLWPFmjzEEEZSQJ6hUt3nD6cUmbm
YuI/GtOjGRcbL5MvXm9hV4n0P3p8lqoCfFG5H5es+oqqrwvhJtBcIagUbZOyB0MWn5fR1emLP/cC
9ROLgRbks2ffyK5eFXU/WIFjqqzT4VZCdurIfZDyPL+ofkRrmo9Y5Ybe1DhH9BAYUG2Kxg1QCv2p
053ulDdfVTei91mPXDfejHB1bv0xeQ/j2tCEMfrKryjkPiHsczHp7SHTEnH0eSWOQBWK490knztP
0BUNkk8AQwBCjPRoYjVhTvanoH6qHris1BGplOiRZ8k/+sj4gaxpPu2DSWGobnogT991+jFBx1ea
WoIEDnpirLPwvgYd3+NVX0VIas13pUEY9R418+RClu4y98KNfHO/ETgy3g70/Vfp1dsGlcxrNQ90
5cwbOtSz7GXCH3jpBVP6BuybiURd5V4TO/au0Ipo9iAr/fy0fAQzP/TUCEGrOXZZ7lvWLbah3vNx
Nw8qMYkABsSKICFVJhC+CPMa5Emi5Gvj9EHO13xpnO4mCkpPQ3yViQL13I/sKVT6uy104yRRTDpP
yHFOYe7nRujgRbYmSA6rHX5R0/hBGptpIj73Xye0CTunOIJv8dybeR4jctFtjk1inf8gi4bMM/gU
0OXIO6DDzPg0Kl8730PoSpixhJLT1K9NAzJK5VS/2VrjfMlGPxgr33pwZ6uLM2/Vg2izo8mq0Rxo
OfVn1Q31qihkuZHYQgjg16HhhDcf21eOA7uWGoDMbndJ7MZ7GKLEu5Z4vi7BDIewo5+mP1OaTBPv
AYeQDDIE5ZeOJy+pB255oKct0AXG8MriLD2MsxUrwa5+rYyTwrcAfAolUXZh/Rpf5ShcllGMjPW/
LrPHaovu4Dj5Oua+5CbDQRedk3RemR1EX3Bp2hpQ+srZ/emjaQr3DDyOmWJmSNE08AhA+MUulI58
TJtj2zDfjAYPVBkgJ1C/gHzDIfHa9OyDbrLzRkDgZsvS0vRMV9Fsjqhg4P0FmaowBt9zRc57YIf0
6hJN60QHJF8bCQ+gTCy+x9GViqHME+R4+pUeR5PbfNYMmCBLBooSiEX2Rovt4QQpxeFkGjG+cb9N
FStNAfTqigDwyG4JZPM0xTiZki3gwr/WONx21tk4IH+vQxcwoFuC9V3yMr8208Sujak/Qb24O7ig
/15pGGtRnDwz3QORiH9w8nW2hFJFi/fCH86amU8xskKHbr7T39YCextqVg8lxYuo9SKcwM149mL1
bEnID3Cn0p7BqT13rTPdikJh3zImHHAtGRBB0u2lG7htVj+UnV3ty6HPt60njKeqMN8pAkzEI8po
8i2WrFtrRm5BfjuukWlwPXtXcVbv9EaHUGQPBSTT4sDMk71ckrdCTVEFHpDjS9Rf412vRro9Znh/
/DtwEl65LploUJ0S01Y0zg8NOgxnGvyi+7i6+7q6BVsB4nV316dYxstpCym9H7Q8QY4dtfD5nvfb
mWYPyGf6cRPF+0s9tFB4qwvj1oAYHNbo9L0mExQ04yY9iDaB9v797qKrahihj4jdcQwBCGhC5RM+
b4BXtoXk+o1CIjk/AnC6W5FJE7rEK8HXrJBubo1yK6FkBpif0vaJEDcS1QQhfLiUvgLybh7wYEtD
iJYZoV42hRnQNAVCm/ightw/xF70bYxTaBqQMpTnlzudjchUQQhknHWhShICkZJ3YCbN0L0hdoZT
W8RvNapKZwfo2Cd0eYpCa+rlrhRT95QMo7vNpadCmlWtpc5QCP9Ok2jzB0klLfluVBAZMzVXXO15
6HEow+PfLcL7BF0N1ah2YsRvm0w2QUCEruJBc08T3qd0E6j3Ab5Pt2qneKt50P4CusA5t+KtQN/E
o5950dGdB7r6m+9vIUPWglkopvD/Xjq0PbgEprlGNz7t0MzqYshNa4e7SVctSYrRNNkUQ4Oco+9L
Fp9edZBFM4zgPkFrhT5CwdZvwfobLCcPwNzI93GXA80mXW816JPEns0R2q6dSnmEwpY80tU0z0BA
YGN7wHAzw62h/gI9hNKDeEuoVGZewDSb826ySr1T0cZQDynU42iMTxoKiF9Tz7DWfTrzVnuYSMYH
6KFUgmjXRUdbJmk41AN7VJOzbVJ/OlbzIKQaiz3ZTq93qKSb/Qb9zpK9RyYFGTE6tm0oaLmsavVi
uem4N4wS5cCs4KjD96kHuIGOo8iUKnUrawkpKYcfh9ki1z2OTKd1spXmdsWxkP6+Lpz2BYDFbqcl
M8GotruvUO/FuUHo33ugQNeNXmmHpObWIz73nywzpu+yyfGuiIfshlpToKs6vqFJIoj2uqnUqo/0
KYwicVqqps1cIaVyp8ix/YdM6Iks8kc4ogXgLOWr2vKMleVG2S5K+fgl1+vpCL4ueojr7E0kQ3oF
pMM5jhDgC7qoal6QXEhQvo0karAw04lZmwosEGDgM3vl+KO1yYiFpesgUSrZ7OQY8wv56EpK4zWy
GaScYoCKvfnV48xDaTP/6vDhJZO9Otz90NPpTxr3txRQQLNo35lQ3bArjT2gtWkAFlFaIVEY9YFf
91DWmUm1TRKnu8jWvoJQfrWFZnvhVCTuyYAoE6oMfNrghRGH5kz7LnKrCvQYBCZnasznkQObQeZ9
tuv85kQmzZKpN2DbtLmbiv+AQ1GCNaH4ztHMKSRSp+/LPgSQSEBHB5TPPLF+DIlfXQ3Vpq/dbuin
/NU1bG2tY5uMV+vPyQN+iJQnAE4FH8meNndpigbFgIPZA1fejxHULQo2FtBF0VFeY42zKGBkEdpn
q0hAAYwUMOKqcrDt7Kcd3cfJ8PyLYvs2CBaDjgu2eOQUyTPwWv1qmn1RFA2r+yxdkS/nGhgQHqiP
qZlzfMxmvxqHadj4XaF4gLxgu6/iKYHuiwbbf+/sXELQbKpOqHya+6Y1NpzbkDEjnwR3qQlkwaol
hpyGAz3oDoGf/H3lCWCW8aOHxi0krbbWLCNQ1NPD4MbtWnKp73TpxWeAh9J1BK3KlRZlydmtNVTN
IRWeHJo0QYJRVd1GST37MqncDSDOrv9gWrLmTTz8h3nWuRmYAM7AtvEKwV8ofZDOUZtsdgJFxLMw
82zVNbEKIXoJXacihQTxiMqOjY3yYcwSIMjcWVDaxzcCKG8O+T9/vPS+VDuoeadTH4DD0+OUZWtX
0TTadfDit0SJ9EAW+WOVugeBkysElnKoFTFHPALMkD6ik3IVGGgvup8grJquEv/JyjztVqnuEumO
sYtn/asULZFR7p4v/xji/FUxnJvvLigMOxDzU95MbThCwm+61jGeLb5A7zBHT1qxjv3xoYYWxEHM
sxSCsxUSfHoMTALay8rG9/ZphDy1ZY46imPo5Bgl05PdIjWLvup4WGoPdqTxB5ZD4iE1jW9kkV+W
ib0Zc4+v4nriS5jTDd1KL1W3pbiurPm1A7cZD3P/i+1A7UfE0tjYIy/exNhuclTYf8QaR+kqsaeL
xlh1BntYW9HxPu38IMW38Wude97aiiaJHnuyRaui5C3STBv0ycH6ngt9X1PpNJvsVdMb4r1JMlSn
eBm9GMI2whGwHhQlnHY3obcndIHQgFAbrOfatuMAyf1ZWDEW4tAA6REstQI2IhP22e7mec2eBXrS
FHkwWg9ssrsuJi6h6Yl6dGJkFx+nkqMyUrxY3Jab26pCean1IH3s+0N0WMpN0E/94oKJvG/K1vVC
V++QGi7dJBjLHtA9o5dhKx3t3GJDhixjkwOwaVpvtrD2vSbFe2chydVEMn2qtGjcRgBk7qWYorBw
cLjwtHh+iA4TduISjVLJpiuFeuqHk2waIDAn1sDzXEsQzsfc9qsFOGUXeh5qhhChGiJzDEf/quMg
vNfdrgEqYkinQz8PdEUDsyDn5oq4CxYVqxLN9E6tFy8SVz24W4siVVPjQa68aE1iVAOpFPz23cNI
kor88z0AFfABFWw3d4VVXY/RNIxsGhY7dmt/raXNT2ca3UMJXQgVmJ3nHsg2sB05mPgAP5z46N0D
Lzt8dmPtr4B2gTKoVxihPcb9tavQD4uuBNL8K6CftDX5olKP3EDp4xg04Ott74EUzeL8p6pTtf/k
R6bpXNqdvY3YdMvd4lttqAaH48h69gr1LR/SJPCNlm+qktXHSETDNhsz84rqmBNqcWI9AU8AFIQU
/bbvDH0TtSIOfNQXvtGVApF8ubr7irvPqj1UCzQoXrWF8cDS4QIB1/qVcdT6Oy+ygTmHCTEW6Gml
Quwq6dSvAFGkkHqU3YVMiwMUlfovrJHFFQm8d1pTWS6eYZXvhhTk6K4II47HHZm10X6RANzHZqFd
GmhM38SoS8Ak6jeyaFC14kACWvYu0jqG9gI2O2TzwFBTxIul24KkgAI+0lwbJooZeGIYT2hC5e19
K0tXNKti3bmoSH8ga1lwyfy6e4qZzNe+ApLN1g3n1gKSs5FgO488vgJkBGCyYNsKyP5rMQ/mlMQ7
iMDlweBCHT9ADrS4WroY9nWnv0kFTRdylYqxPXrWfnPLDG0O7CTdOrIsAe/T+0tmGKcaBfwv5Or4
CBU/348PrMkSwElO4I2k5trXy/pAg+PY7hZnacikKHHwq+K1r/RuA5RQvWqlNtygLDDeoHH8rAqD
gY8EFw14cbXryIlqPDd++YoK6mdFau5p0TSvpMkCy3vJ/2s5yiVViFwkjslCjKtGQGmNBvR3qIqg
jKFPLfEPDvkGzAD1VheB10aYWgLI7SG72ZnATxKfoHVSvFmgeIFD6C/tnk8TXQSutG9p+17WiQbq
FE4YU52U3YkOH3TOmKzSx5PI7YKxQV6tkGmQOGq8lV4F0p8ykfB2QRwOIIwXn51C7ZrRS6CGyLvX
asKOaCkl5hNIw06mWa8uNi+xXTjPCjTw62hq/5Bbn5AIBFzCWk/2MK4NFYtQn3P4CmpfO5BFv0Iq
EfCa+Lc4IU24WfuVwshPAoV0RZM+Jsn6Q5FwXk6TkEFZRWOza628P4Aa3R+aKPq4MtrhT5N1PTL0
Inn0q8ljOw1fnGPiVm9xNZb7jHfjreieUMPqrh7t6NwE8LCpnPD6HX28zdz6qS5Uou+ReKz2ooxQ
isytftMClIM3ky0OoKnugT+Ijr2RFEHT8/6Wt/zNB9HyDUjJcQtSCn54DUveYs9sgjSVMaiJafNS
AtKBumny5udsPA5x3AC4jFUMOgVh5wNIOybxk8VTGY7m0KG5To6a13ylz8PddzezSrEiuNtY79vK
DCZs9mvVXFOtKPC6LyWEkMTKtMfhG5JZAgKYPsA2eoqNHX7yWQtRa84BOBB11D2lDZB1rdSBVqPZ
GirM0mUBTZLL6JNLmjnywgFi6pBxFFW5BcldVQ8Qym8C04rKtd+jREqDB1zhSh88/M2x/I8AUvUn
gGtPtd70z3kO2M0AteitZ1rVgc+yW4V4n3w3hYY0i644P8w4mdJ6taa230pLsXVjiGTNIGAXdpMX
3ao8rCFbe3VrlqJk5o7GJtUatWpHGd+8VsGpd+K1HLQcaTwsoMHIbO3gut3D/A+p1krgXVZV6sBW
wNNp8aNqxnzby+Z7BJDR0ajsbe3PX2sqYdHwe2Kib3/Bf1W5BDZYxwkrqLQ1ZXq163znfXnbF3Xx
E38n3fcGMGogdvzbLBWyGXZdQAcHrGZPq5yzMw90lfqxg7o2FNEhP+Ossn7KpoCc98DOl7sqBsqS
/H+EMN31tsBOvuvCdM40+0dIZ5RNULlQt7/PRDYqKMOER2yTTW2A5LN+coZiN+RQkyTL6kY/D5cJ
C2q62EnluxqIrj0e+OI06tumKvOznICnlgYAzRws4SEgJ5SncAmlp+E0JKfFoonEHl8hkgHoFuS7
sM1P23/y9Oi5ZfUeexWSTsIbHqFC3G85T5z9aPv5lePhFTZlFn+zvHpPazJRPqRFid9b368znv5T
tmOHQjnvHlPLf1fIpRzJ5SC7evFdf0/WKMr+kbuQAaqhOrwuh1o8mO4P4HD1B7Pq+NpAfTYk08Wu
MtAs9M5IZvHL5IwNuvOQztdDr7Sj0dhbbeBraVXJay8m7+DUPX71RdeuWGQ4B9SM682sNgtNOw07
VQh5LrqeRoX6a+pfOSQlDizvFHreVBvHMew9lwm6ehm82BsQH1zl3TAhK5iIs56CEMp2tZu8jLZX
reVc1AR+tjlN3PfCyofWCZA1HPLr88mJhmk+Id3Nuy+qr2ORxsucMUf9r6GflpcMNc0invMp8ZFp
3sVjmo8nOBJg6Xqcm2GIKc5PdKVyCzV8soEvy084W09HTx1okjcMqMH75LLWsXCKcLTvPRj0XZT+
NNCOA1j/Mb1GpZ8cq1jH80G66hVgyyudAiCz9+bhq/acQF91E0eC7yFE0EAbFEraRjZCjDvC0x1K
c+WZj1r3qpwoaLvefe4g1Xdtu/ErRVl2zXZo9IuK9bzIwaE69EHn2ZPZpQAPeUbxMHoNWIwjW6JQ
bq02bhPfVATBMoGs495tbHFRZZSstSl3nrEpA+azGNQ/Q/mEd57zH1+Mz2XlV29VAt0z9M3KltX6
oFt7pG/EBdvMj9WVmWR4Tkf5vFpmkPRI3MCeitdUSfEEsnK8d6RwNpWDF5KcoCoK7vKPogX53ys7
52JAc/KcGj56hc4TNX6Ruoryb5Oj21DpLKqD51dsNwwp2FGZaYblaHfXrO20bR6hKX3rp8XJRQus
DQNA5AF9uq2V45j81Uurn0Bhlf/EgL0v6jyDjtpWayUHKxpnWZUce2QXbZKO3eD1Rw0nKBSCpz1Z
DrBbJUg3hSiDe8xiL3NoWTMcaao2DEjPxBAIIHMJorvwAvoIdc8yYG+dGIpJGPBrii8uwHZ+os5k
3N0xoAmXeIK6RC19c/tpgoIHqzPDgUH63p/v5jmlRDNpI4n3VSq6BgWGJrFWeJucM+E7L+hVWJ+S
CIydEXnIl8wqy51rdV5IswySXutCTGxLs0lT+UGE58SRZmvPv5mtb95qBunxJM7TXerhS1OUziGt
zfjcxZvGgSgPoEGxt2YN2KQqVd0pKqozg8BVtGqtwrxyBihImTy0hpEg2YEhhUqGgLrlZYlSTvGA
5KB3TFQN8vakQRZTqy2xp2Bai0PQuIJAtr2538VCEWvdd6YbuiNU3fAoitW2w9d/hQpgc0atFfij
OcU09Zm/FpA0X3MIGXzxxNDcxqhbo3wP3b7RQQUs631zT8EajnoHS4eKXgH5whMvQKCGXsZ745Xx
/s63oJ3y7LddfPbkv2+ef/tl31ZHJvydndrGkYapjlHG+YsZ2cLEoceXwRLnNOg29fnyj4X3eTSZ
MtdA28mAbq7nUG8pdZ2hd8av4gSOVe5KDEKuqLRAw0Tn8ntd4u82hVK1YilmkK1LyF1nSLDnSYSy
r+9Q4xzr7LQ1q7bj4DWB0QOsYqCWe+apAboXXaIfjnVOgyFSJpDFVXZ0cdADDfxDUC96MYEv+i/9
vDKHbJ7pOg2oV2m9uQvo3VeSD4T9aYPuzGVAE5WOXmgDy419jt3utU28Z0JvVWmN14NjLxbN/bZo
bo4k2BdUU5dIYn/+jqwS6a6BsGBr4uTGkJYb62S4Ev/Wyvpyw6yYhTTpSikfIYpFc8uAH9fKMiGX
SlRdl3fdmbvJF5qkNamHTnOK2eqIFkvf8HD90qaWBmB//TFga4ckeX0mt9K4qyMfbeiB4E09t4fR
zmZuQWqI5qE23G8aAAmwdVpa4PyRkKEWOH/YfyRoaIpsNdeqlu44f8zTJegePBgj6WIf0UBiDKmo
EnqVdYnN3ko4OM4khgtxGfTv83J0W7/RJUvQwq/Vxxmai/K317gN1FZQcU/xGjTHIiAVIXvWHSIp
obtJvrsCkWYATJWlsbeiEAoGmo0DM8jHkGjdlrTim2X/VMTHI0svft5Z2lTfifL3RZvQ+YgmCvq/
1n/y4B4L/4/uiLJCa/iQwdA7f5N4jQdog+UBk4CrNk18NB5zD+jtJw93f186aFHQmy2aHenpENyD
7zcw5rvMa5E/kUBQ/LqxYq0f2DqynNKT/NJPbrFCNQsk79lUzQAw5nwl2ajvKjf9B0y3AZyd2Zep
ZgWscHxQPEr6NCh4HF2i1tYfMzWhbXrpm4eiTI3Hap6I9fJUzRZF+PZohpniEMKaF9CAkkZQtKhl
d0Pmr6qsG5YkiFubz2mEbk95EaMpSSnNbq2XVhn6uo7iBbA60Epk1R5FCqR4czRb7HgJYBZp0yyX
+GzEomxD8jafVWzI+UnphuRtXJCZVnkLolqzigrwsaAL2eDBkluzRuIva/Intw/Rd0pik8/85bmS
1fYaR0vnQI+Qv8l5MjE2qwaAzJAeOp+eQeSbUGLa8dx7IguhxQ5NQeZuRl5spsEfOqC0ehpvFhBL
J4r+202hdAsl/rFjy7OypgciBaazmCiw+wcoHJ3zSgcnz0svd4D97Mpn15JDn81Y69OLLiEoyRPR
gB6fNqexqd+X+p6hpl1rmM6Vyns23iUhVAlxFkcvSDCpgUKaZjySHIFTU8Yzee5u127Z3JAlhjoS
QmmQzfh9QnuTLQHw0/nfXo/AsSWTgPt0RcMCz8+iEtl/owr/8FUlZMI028B+EM29oByGjcBcFSAz
zrPNkvT/bS41Ag902G2kDxBjbPCvNtqaeKTBQRcgqIsY5jYDjGjxuSDq2KxKLxQRW3ZyAfd4DyIF
x65tEPitgFCOLTAJb+K1rx8tC5Qs+lL9Nr2s5WEHMahVrRnxlQZrjJJrGiElnHums/k0obJYbmIL
da9PEz3UT5DCQBXj9500sJcCNtgQB/2d3nLr5oCC+3Sg9JakPADlsXxMCBRg9nn/M5ub49CAzEq1
XJEZ6e3PXAMc5pOfTGnr5dnm2Cv1PZDbf1tfjblYjSkyOoANRat5G/LT4+goOWTjV+lk/dowofkE
8nV2Mzz1/47wOQ/dHC2Sisg/a5MNfIosUFrs6qY/cFMPCtWA6yWGDCX2Chqj9qybQINTOdaxapxQ
B7thcZEfYrEd1oFZXhlo9biY92Vu4bzx1gLB5d/LjFl3AbrxKQCfjr6+L7jH5XZUrHtUM1Y0SxO1
4d98ACf3d8nWvHdRpZbisCi7ziY6WSSH5UlEkq3RrO+KY+syIYlgRj6a5cyG7G+xYr1CT19ZHjQe
m+fKbYxzJdHuN5hKqItBA3el+xZ884QJ7dUxINvojHgrBxOguA7J45Dm6Ra2rluryke/OgqkYciz
ZJzlbt7iKa/wGsHNaGK542IXKwMbmLVVDmxvNEP06Pr8yS/67GtuO2xtDkMOGFaSfR1zFRootiAP
mQg0tRtRo0WjgI3Ui2xb5lG9yptBO6K1o/s6QQB91tSEMq4GuWLrpbXVw+ABmGomAr0FsnLa+6pM
AvLRwGO9udmQpm0gKbD4DZf/ZD2KhBRgjE3oO74DAgrSSNRJysljELWwX4L6/y8fXSHxj1wSAVrJ
pkDuOx+Bn5Cunxbf72oiWbg3IHtH6Tp1T9CN8nvfDQJkaaStaZJSeGT+mluyffeIzPg+lIC2U/jd
TQsxR/e7z/33/XpdoZZgqa1h+x+JUcqOkpnqHlr40iVvvA1H55b9AChqubmnUf+27j7r6P6fy5wh
xemFppvKAsWNLrmdDP9D2XU1SWpz0V9EFUIg4JXOYWY2jnf3hbLXNjkHAb/+O7rMjnrbsy5/Lyrd
IMGEbsQN5+w85D/AkqR4otGa2l6JRZoYoxPNKm1niCugDrPakw+ZtSOJ6yCM53mM+X5CzBRBbQxW
BBIrmgFa/B+6/+oXo6ILSBniQNtFvffn4jreHhUtxcPQ4eAQ0JQGG4WEFQOHdi384kHraUa6pQ1x
/i6iI6nu15NLnwjA9yN9iYQcrqHX0kzSJXGcCvLUNi8O3jmQCgPOnTcv24bneFVAaSAgTDBD4Ypf
BTSlAVkFYKwAPLhSVq1/05m28VV6h8x611/qLPBzBmaCWjjtTGtpRcVZcXbG7ziEmsYGkDfLJe7R
W5qCWxWs5CgBG1TJWA4in/pEU/Kx8JTfOg0qcFoJcgW04OYmSIbgOYL7KkADbbVTTdlnV4b83Fjs
dqh+Fsl6p9PLaBdyudPl4JFGaqEAOpG6hhmikxwkWP+8pt7a8NpqB+wCGbgKBcMx+DEqgLje9F75
iCoPBaWg6sWaxVoNtzrlM3TOsesmDyCgyk2paCeaKSOLJ1B9tIEYM4SA5OgjMJ2JPlFItNmlSa3u
ZZpHoAgNeK1yjTxGD2mXAk3BBLy4acyA748rg6FspwSEXTFN80Hw/A+gTMPCW5yUHTW8eHaxgaYi
sHCua8ju2iWQnRViHt2fkSwCbT29AMzMP2+crABfFAAGxU9Egz0rzBEbhRWo54dllfVPrHe8t+RG
WgQp6oH3QKzuL23nAo5WZsM6S2vDAkWzktcp2ReRgrhZ+xvO8GfvpPmerKRfXUhuJcgoNutU7Y5+
hf4yeelpnqfkPPhutI28sNlOKpoxTj6aCA2KcbTMOvMSiTyyDO0IUEMVASERaI3zyctxFFf6KkE3
CZAzdw2TzkUPTuigWn3MfkMxTHS40/9SRIm7c6Gl5OJjfYwCtnW91hu+C/wIC12ycskAi53YI/4H
XKc9tO2IclorbtMn9L372wS/we2NkiH1cMxBsLv6gDwqfeJqsJBbfIimBq+fWEt6YXjmJcrKw/p9
7jUO8kXIOG301zbguLqrFtenAck+eiO3c2qkm7uHw1LhZY5VYwPO8Xq6clwAeACNCHxkhc8Ai1JM
ucuEnA+sDs6L5ZZkVBV4QTVkKRi8YSbdjZncJzOqD3k6fSNr2aF6pQaaKGEzlQq0iWao65w6FBcp
hKZlntsNsBZxEbBRZjg1odUnIDcaCNEJvWTlxrMtMAYaDJWg6AgBZQczogvNFsuKLshvKfBSZbmZ
Vl6ZosyXVtECI7K7oDPRrp26aHawVeOEgptZZ6RbiiQ8T2g9v9PHaoFeVU+8QBNZDtz4nw3kotfO
yI0gLzDWO30x6dTpEU3I36jmpzNVGk7IL1QfhEYXCQ4upTOr5Qt5LFQz9Or3Sx1tQPR5iOne7EkL
5hzoHgDaA8cV4NBw7Fs+9eYsAVpo/k1d0mBICfdjJpe9GdfJlxAIDkHNEF1G4KFE8QCYUsss/WJE
kX2Oh04gFpAan0dwNueKiQAvD2qMcTwK1YA+hL/MLuc7klYfF3lFZ0MKPQhaSDIS/S+rtZl06+ba
x8hCb72M1qXAYzgYaOYnlQNG1nC3XtafQFkWrHMy5mAoPs5C7I3aBQFZ5A/swlUsmWY0gO3nGxh4
lj3ppah++N0s+cf0ddHqT0udn/fVl7nxoSv2vvMNqSqU0arbudn7zSXr6mmIIrQofrRcFF8ZxvSp
bK3oIUaObuMVVv0VuDlIoAvmXO2pFJ/QZH0kfRka6Ff3Jm8Lwh7UAn2ToDVB1zAKq128sCtklfpr
mHrvGg/AuIBz6B7NhoHyR+lFN7ibsJby4nQfc5dnW6NMzTMNXtSZ5wSsu0VwL5NJe2pzBpCPlzXa
Z91Dy+Tu8gT05XqPO3Okr3vj3mSRt4nRwbCJrMkFWwv4xqOQl9tIdA5Qy6GjoVZs5NJrhnJVkkwW
4imnWczAaXW/Rm9h92C+vje/uSWtATMLqolMhEv0On1Vve3NVelW7nxW8yL88YTEW1BEg3XOhWWd
bbxq8Q1Ne9MSBdgCKxf078qBhlJ5kV2LNGtM48WFxHUdeYds2tpDx4+0jFQdADfwKvy6hJRu57So
sgOvIZgwA18VaVJlJs2oEpNmldOwsxZX75oKN/WakPZYbfe+ej/aSot6ubvwQzO2EequUR+q3SJL
IIvv2uNmRjlNBRJeFIfue9kllzA1agB9jyy5CDWQkiVTUwVAvQXKPiksRJP3pT1+u1mp16BOh784
rvvf7FyjS/GC0hSOEpfpSx8htdW5zTt8nKsH9BSj1KLFYzLQcokPKeKGibHXuhsf2gFsPesO5OJT
iQZNaVhCFMviWyUEAwoukHfDX8UwNwev7/IHZPXQKKSaAEkc2bL0WyQd8wfe4mk/FScSmNLMrofj
Lfmh3btALyI3gIBcg4tTmU2UVQFt0/KCvjKrhylBqFo6k7PRN06z9e7pXlT4wsv5Vd/szc2HJUop
06R3NjfKuWuaYVsWh1nO1tUCyU9XTrKp92icDbfIfs6Xoh2qJqApDSiIni+VVpJMlqBO+XTRTndr
SFwXAhN7Xh1JyXlUN8HN8hvt3Sbr+ogNCMmY4xcL0I0Hrnp6sgU1GjTYqmjQAQzQaqiJjLMFgNGN
khx7pbszaB256P3jnO36BV0FteuVKJbAINrlZUAvctQj3Q4Zof4FTUvmEIRNUa0+czGidEO7A6hy
2vaCZRuLzmlvntbQzxfh23xGw40659Exbhh+gujUIprhnBOC98I+yhIUFy1SONcZVT74XxBYTdNI
9jgajjVgTss2X30Qw8xAM/rDm2brEhvw3l2gvLs8ffG+3zEpmnreC7Rcko+XFQ06/tSWAJqe0ITX
f/bFgMawkqEkNmkBJByN7gJ60dqPH5dhWDZWjg7TGKThwEcrquU6zpHj7BFp6RGotdFcEQkOVD8w
zl2LIYaX2fZIVcrxed2ELH3pDOeSTwolEhvTNchQF19toO0AMEztkiiWvjlvTqmYAHCghtHnGSrj
ULndgWShD0h5M2XdwKAN0TnDTETn1Zqqql5WZ3gTAzDgCJ5hUvLpEcc9diE3Mr6sV8v0RW3wph37
KLvQonU9ed9tP/bAiAa7wR6FgsimF0ttnUGBiyfKzwOSCda5daIXQ1N4P7z/fQlZUQFl46lDa9Y5
bUe2W+2U2RfhjuzA1Rd5lff4Yu/UdzzJNNOD1rn0BCDLukabHLXR7NceaoCKQOvf2oZ0/8Hl5nJv
bePlQFmVQ/Y3GW+c356+tcX9SpOeZqRtZR4Gvhxy/DP9+MX8+hd1c0nZolO29Go3KHMgrqDzeQCN
Nmi5gFwIOAnxOqAPBUotk+cMQnvwHalFtJzMiQV4/3U7kslMM30Jvc/NvndXJJ873d2l2FC7e6cF
woO6T30Lv7wkuaw3SEturq4vt/78d5fqkKkHxoDZ2VEScMNujiApFheh4g2LOY0n4UiAR0DSA08Y
2qNIJuf+dYU5JrD8vG71NheE4ferfdWQl8vHdffIKqs2wEsCakBCluzWf+WI4fRDUxoqdThp1GDR
/wjJCx2RtB11dvHOymW7Lpz1HlWfdPGePFtWOQJE3eqDp/aj2boTyTf7jyiAEWDB2vDGRS1hiuwU
DY1gL7N/17EmBvAm+fAp/E9L/uvWd3534v91l3dr70S9lQkOv02SmOZWpNEegW40OZsjwLEKB08L
gFNXgGkrA1QAA0HbT9EbT1PyyYBNdVyk/2nJAHoVjHOOlLZaTINwQCbcdYB90rp1V+SiRzBVWd6W
9jIi1wKBEV2hK/9GSKrclgnIHtTpkYZOne/WSmAcw1rU4Vh/kW5QhibFmWfrOH/g2OxcUp6gIRcx
Td3oK1Rst13GEFkkYEQoI3mYFODtgGFyFTCQGxloRsjKtOrnLdc24leDHMrlwGXxHfgoCOiqgWVm
t+868QWw/+DBMUoEdslQl3JM9tRksGq5EefrGrKHzSVsQHI0NDz+iHircZqMcVbQwkCPih33kAHV
4gDApOI6IGB1jYwGMcm8CFBsh/9l0pEVXXUvLqRbzdL1s10ohRWQjz8boF3Vm9EaLdLCZan/6LLc
25M+MxGEGjiKvGXqokKR+/nw6CBdNtRLfTEBuv7ooZLskfRRJ8erAbTuOz0ZTccDIVsC+im9oHVH
hymoVmvboeFkuzqqTV3HOZtRDETgn3NGOl1EBp1HItGzgXKLmi8A81bJRfveuemlTlE+gYuwP8Rj
3QAdIGouxvBjNokIaFEgQ/okmiLck5X8tMuNrscx2ANdMJ+YjX7Wzthb1hiuotlHzhMZRNUVQBIv
5z2J2sAb+yRzK7pqlemmy9UDpSPSokFWMe9MATCa0UCBKl9Fq2imDXd+ke0tAPhUjuRzt0Rvo3fF
ASVGAjCu0WRA7eTcM+o98TFLQGc91IIBwEiCGN4KAUiBsrunobFyRBxKuTcG3z5nDQp0rArtVwFN
aQBHB+pSXwdyRDXSi06vq1oQy7TtFG9IVxrIigXarPdCb/UPC+2D+oPqXCenFo+ACw2hKksQXv4i
ks7iVruv5Pw3m7nTAkYNLmTQfm/pXpf9u+96RYS98YBV1wV13bD1u8TbE6x7VNT9tS6j7yQR+ju6
Up4E8PyAUAko+QJvj3gTN+MVKD5DE8I7dLuvq8k/YqgeNQ1nOtOCpkmTU5P2wCbJxPIxX8Br5+b1
ARR22fsQ/bRPSWghHo4Opa/Aq+WbLupwW+DT+ey1gAaQJfuaZd68H22gVJEb3gyCqpra3+yuH1Bn
tWXOCLrt134dSjRXyYzAJSllzH/kkm/SyqgXjrZmYTYbcrqx/GOK95xT2Ino5IBo5UoDf51ZrEv6
AAXT4HCNUHahDExafQ5cqtepW/QgHKg9c9MDy6QPohavmjd2msbohziD1H0TW07cB6RrogWnU3I3
Gzz8SLmgQz2wBlYDeAD7rD7mkC8nR7YN6tzBTPjgNz4qURIL/6sK76ocRbJHlY9YAa5ItwJeZU4e
XtE2QCoa7kCv0CWSgm8X7a83CFn/z6YeEsjmtmfx76NfoHzLlvJz2efVpQn9GOSEakpDK/CpvpGz
caguyJn1G3Aeoyr91ZEMJNYhIJpy9Cus/SIilz76BFXXCAqOUrS/Nb8bTuP4p1qB4vXNxNHftYRg
C63TZHUslWV2LBft2GjsutJqGjx0njaozj8shLdHjrRPCqzJPeNzEqxUJAuRmahhZThZ8g7BP+I1
qV10jwFtvEQ7EOzEVbKaSV65T8j9ZSnt8sqQQv6A1PhBm/Iv/sIFzl/uAJuHtdOZBtsZfbSXdKi1
RmFmVuBXpWyiM18ctCvpQJAAT+2zyopkkkkge63boT7vZbXvWNzerU6/3PPuElpcbwgAhtMZgJgm
mFLkqaRXZvV6TDMaJL1Mazl7NXfqFbqlN2Ftplmu9qEZUInwcj3nvwNii6/70zIy6q3uVpGoXdIF
1ApGNYBp1O8RXFOFBKZVo5pAFSTQzE0SRLWEzfyDMIeHO5dsFuNL+QIvLGls1o16tXwZZjvoUiCj
pTx28KFm4wAMDWW69aWryK/epFLVdBvkQlvo25jnQgAWRy0m5ZwCQjSxExR30+akvLs57hTWrm2A
fNA6Zcx3dZICFN4Gl8ZT0Yn+HPppIv8kLdqEUFvOHXRJ2iKftqAQ763oiWyoyxrOzB7902x08Vig
jAqoN+ewbvhDghKIh74GVE6NxuiVwMVAdSRAuDAAtAzYs5b1QGQtCdG7rD5DzGPQquJrS0YOOKiT
9Ax85MBBCLkOuGt1F3A0dBemZlq8N5NPwvIJjE48QRmticze/fdMmo6/ZZELgmv1NaO/YW6+mQr6
PrKcqA603ef1Z+DWFwdgpUdXgGNHV5rdiUmOZ27aD8suT0LQK2gfmoUSOcatXuOjwNWeZ6B+YNN1
xYAzD9bp1RJHuUs9H/temmdk+kyANPTGofPtA0mkH1+NWkezt0TEaQHsps1v+dzpaH99B3rtv+vW
22IDOB24iQJTlKGAaZKiuRTIpTAvyo2ACGI+koYGihWn5QWdssuq1gFgbOKBFOZxrFrUC7D2TG8J
bp6gFRI024FBbxj6XUS/XNy9a/TIBAZ5iUPlzYvMzZuLfrFpvZhfPHNPGhqsLAdeGfDc3AQvYnfB
8Dgt2lPZZOjW/UXgnRZQhB7fLgp5FfBB9IPnTvU5nADeRj+v3Ugky5u4XXX690PWV1/S69/pq16r
wCbaHqwBBFEA0zcvVg663s06bcyoOdFU9vk1BpzNcXLbCT1FynNyG8fYAGMfpRpN+EMb1moKqAyx
4XMl151iAQDaSRVg0UpwFCfNCZFJxXC/hEe87acfwFdsABs5H46TqrEm3cD7XVa1+RNJWeckD7kR
PpIE6u36IR7RO+/P7gO6p90HmtkGn8+gbsauvvsAtuMXvZePaJZgeQUGZXPjvve5idSOoiAuBlS3
SmPur0yJ+Mb9YFtu/s4CG9Izc8wgb8XwiVlT+DGKTXAqwCnvc3DcGNNnWpJLN7qybOF4oYIR9T3A
W5VTuyWrHS5Hb0C/fwVkxzFgnedegaTgXkWKN9IkRTsDBFI7QvS3HmQZUAUGZJlw3OmlZNDraGY5
RnUsMucDSUJtqt3ufFnmgtTH8o53W9oJO2c2SLoaOjK6pfGwJECCcRp0ZsUARy2VigbJQHrPURyw
J19AmaJfiKaAGkZ6qu+AvDLtOU/7Jy9xARfhx817sNjG4RBvegO82Y7Z/J5FCwO1xPsC7GHOwYu9
fl/kQDhEZ8H8SEMOJCUwoWWIeQ9Wxw7GPMwXWbEzcNedZ1G1p8gMqw/AmsGHYQAVeyKevTx2noaF
PZOPgTLAizHHIEwfmfM8eX596G0LpVNqB/CforC3N8Kj6ZhPU7Rkp1IlRGgAXlUGPDF2NfEcPZJK
Un7mzgU1/C8ryBA7y7V23QGcb696KxmB6SwQgHTMsUUfY1U6D57AR6wFAMWY2912BQCg7v7e6o8i
tOSVQAA6hQSQN6V3nNG7BFxGhQlAysIDyLntoTNeIwPwcnEfKsbBM1WZB5QDgrA8qVDTjf6H7EJD
rWZh3jYWKFxAwSoKI9r0Ewqhmu+z6wDhFTkgz1ssHCh964KuqSHa0jRVMs3I3LmxBwpHcqrwKpnl
zAhulOSk1zjNCGK8e7m0o08dL6uD3vfuWkOb+qem4Ju5z6p5b6dy3s2Zj0NIPqELGt+LyAetiVBp
sBMHH1iBWiLk8vGeiOkyVPx8L68m0t4suJmSiZY6bG53wECIg5v9btZ3AIR/uSDPdw6oAlA0Hi43
Q6cez5NrjQWKy2F5kd/y+aH7dxcbLD3r/v/u54cOalLWawJ+YOtb4Mh56xZow4oBeZbn4Ufeufk+
Twp+FIh37bzEcTYmXoRRmOc91onzAikcqzadMS8ZmpmAhdWP8THP7QJe6NijNj2agVwaPUA0zTKO
Vrb04CjA+cTr3zdoD3kgiTVjcsITCXVjyvjqwSv7r8mWyxZd3PFFI3HSjHQWqnkA4fNqHpvhY1rb
eG8c+/niVeBTW3rb2QzhMeoQuUJzUj8ENGV98gDSYOcISOYoOYOVpkdvd1ltW8VaNSfdAFBaPyBJ
D7Yix/qlSAb8DwIiMx9RYZionijgUADkcAJTa8fRRS/diyiL6cEa++iMjmfQvMnoyayL6ClvJutg
SxMvAa86mhlOUoL0+nqnLi0v3rEc4EjUU7l2Wla9FJtiQsfuKlM7JpjOUEGounrJc4q6fezjjA5g
6uEUOqgJR076wUJhIvBs1XSVcdkH59uNOlNUzIkayCHHwd4tLOekVeRBRtJZtVEHw1AxVJ792JYM
fdPH1zaPnkX6O+Jd6AzzIv+JLyzcGiHevP1hdoFjK81NJvN+5+b9wNFX77uPZo0ur6n2rySRXzIm
6REgWv4WsHT+oZ/G5dzYOS5wLIweyYJuaUw8+XB2ypnj7ZjiecgVpQYZJOvDjWOHYGyJY4b634Zd
aCbQWoJvWTvZaR0ZkrzCXymjkRSFOx362j7b9iTAP9Xxd8CWjXzxLlrAjRB4Vf4cxl50IR0YFQQK
zdDBigDW1hUm240EquIKBCisUDC0TUnQoQnki4AL6Dr4EKHHEZ/EGdALD613QLIZHN3LMv8GLrdf
JopuckTkcyNnE9iuN3crgdmZbfOKR2C5A6wFSpDLq2Fl1R5tyhkqN37oyNACC6JHQT58aHCStrpy
FqHSZsqPUoZhE/AQINAzTZma2jUH+voEUENVktV1C17RaaqHTJVoIYKKOi3lQyKfARYw+CgQ8kZp
B9KLc3wnROkGZ0a+qfIIf+7XgQO6CnnyV5lm3K+WM7ABcEjsrB/mGow7Sc2dY8x4dzZMDBlq2gFM
YQzdecaPd6bZqiQ7eZIy9hJ0va7Tu+XklNBO2p+2w6cc2+vLRfHerBCkD9tMnik5RjP6s9Asfs0L
asMvdeRSeWP8khe8W6LFNx315d80R53nbxq78VDc67Oj4aJCJQKP54b+TLbdVO6Opg1V3uk/6I0X
/THJ0lIJ3Zsykn/4ryBTQeV66t8A0ZyGb7QsYhSX4Nx0Wr3JsPrcLSyzfRem7kWKogPbB3gXIh4d
UaM88d9eRSOLkv6DwexvVtiiWccxUwQdPVSEudxHfAHDaKJbYpWjMg5X5ZxYgKadMoRwwg6PQe1e
At+iXWWjTeFEi1Z/a0ztvSeb38s23PTzALprdLiPAVcA+Ou06UGeIIBJlAPP8ESSgWTVdfYyNoJ9
G1NSpmOdbVxfhtspNJo9YBrzATlMGRobauqkdk6alfjz7Z0JXHjaoFtBtVUDnIGepT6OrlsDfxj0
qdM0NLvY9KZ3BfNDxPHREliGFtDGxPwbIQfLLnTQSKfghBlAfRhaWK5tVf/Q4ZsZva0D+kEIbJjH
9nevb9HHo0DRJgWPNqqBZqS7E7WLYWFvdMRgnaVw1PQOWhd1+XVsl2cQIQ9XoM2ATlIxjnRySv5I
iv7TPNrTJwF0v/0wpu4GiO0V8G6MrxLP2guAGVEQkFaofkwVQwjJeiCf+dXRBs0uoFXSadM0Vfz+
YOLx8p6mrrnE79FxcELnOxLEyuorVdJ2f+LJX/RtdcAhnvsfeuGB+g1xtK7iFoqd0tbdA80+2zUx
otZ41ABqc33fTsNoG3cF2onp9ZrezHFIAqH6y/u5elVfbf4FDfjtWZ8A6OGvjwF2Zx64lTfHO/2K
66D97k4PBOtwt4R0Q3Ioew44OpeX1oZXzXwG7kiNU2S0zICRKBtEo5WWZKGUq52UeigSoNOsnqud
XF1a7872dMxaZ0s62mhGZwooSNV2JNNGN/dAFtNp7c1sgr4Ywfu+W1BtoLKXQhVH9233MtO60C6G
rccME6lhvM8D+gs+QPI07A2tudGSvJrIi9kpFoQFDp04Xhg77rFvwvPTg9V47RW1BxvLQGMwEt+o
wWmiU4myA5Ja1zWA2NAA9ZSmvVHuDRZNFw80NhkKBq546/Ee6chDQ8qZYnebzC2JYZmMPEhb278k
Gcrq1WlpPTghVYUa1Wp2NxlqbwqBEldkTJp3NOSen+ynEvDgWldWqM4tJ5QRm9YTqa36tzH2h+vU
AUBELJG3S8DvgbJY2T0gCto9kIFmpEMmY0KduYdPFTzu3Kx+miYQO4wHaeSPYFAUh8iS3VOiBh7m
QPHqig84+LXY4m19aeQzMtvKF4j2+ADhP50kGmgjtQfpwVs3bopusLedEUZXYNCzBQ22PnIPzvyB
dCgEM7oHmoaVAOd5Vp67AYxHdoE4Mw0ktiWgUnAI+2PNFJQuavlUXqIRPWrC+7WiTykoxXAjgzLa
Oq/y6kvLaBdZzniOAq9x2Y5G+D23xZdiyNgzENzrS2PaySauufk8mpN3WNwm3WXe8M0GjvW1HID4
N7HPXKJpnIQa4G7I14efSeoApPUhS+tl7/YSYWblTrpoMgxAxaTdMTKrTwJVL6Cen0E6mbEiCEEQ
eCKR2BSBzlUEZcJedAQSAW6qF53GjJgr50OVuSOQDRiKX4qovQwKS3RU+HCCoES1TGayvKXzq6Gp
1y0yQzL03VvjxiegUr1m3fLXMllqcD27VnSyLQkWgs7IgFZsRruxSbvtKjeum4DgmgtQBiu7Z6Cr
TWZPluMh6pqGTzGaQNBKEGf8nNLUUc2cJNOwiq1CYLqRlTuJN8uZYYkjWlC32g9EtujKacMPoWGb
OzYgl7Tm6n+uDnhLZ1M6v0wNc9cVXRNQBcC9o6iW7dICBsR3bLBPIvNe4rQJPpQNTX2F0Yf2GTCU
kJx4vDx7hseX3Y3r7El76wMtZtOnDNwtmSm3TV3azwJhqN2M17d9C2CsdxHCfu9BcREFuY+iaN52
6XsaCrkYQRMK+6B1RhPXWw6aqV05x+4W9aU+iD2c8MlJjAYt7vGuF5nxRCoagBHV7wARALw1GXng
d1DOs83eVR4g+8jZ8cvxaAvfDaaxMQOA14zXWkX7uty4skIM71ntVs8Loq8qJNgvEni7sflekOSW
+dkvw89FJHY2d+ZrX6kD0800isIW9c9DGLSeF57BSLhcGW+gwylvufpqIHcSW2l8ndwBgNuv+psd
173SARA8oCBGSTTtfbfP6u8Cf2KXygQhP31bqz8p6LqLYeBPk6O1T/voe7m5sPUIbDLkxOmH07eW
i6w4ZMDZRLxRPrSzO28Hc7LQMJIB7oaU2gKWH2vjUBxD4uAre4vvgTTZv0M0oj91gsUBMNKZjxo4
KIWU57Lg/TXxq/4dXr77d12BJxJqyqst6WjgRbI81rG7LqoZDprBJAEGH6H6+6D9+tkEiXEk4yAB
YOo7bdDXedW7RfnTdZTBKFHT1AIYAw3XElH9MvyrBKPxx9Rg81HE2XRYeDx+nnv7EzB4iu/F4L7p
kAK32fGAammWm3waxZ9RgnQ9UCujT8Kek0O8RAA+biR7ckPQvnUTN4M4B3aEk6hYtofo1NDG/T4p
uj9I0noSaYjDGj0XNEVwvdrWIgRQksL1CmdXbtu4MDaG2SJIr3G+fNDbnz3bQWM8/LSeZqRbrPnJ
sqr5ZFdltcEZI91TIJmCy+jOQYmOA9KlBaizpKripDlbqXgmlQ5Ooxu53DCPIxWmYtVkjarQfOrk
Zg1XTy4QD1Qc7mfIThKbpf2qWrmRnv2B7EkwnFqk2d1SrVPr2xxAYVo1JW54iA2kZhVpcmEtjuLZ
3a6gP1MROo9SDvfiCvoTgvOXnOnRZ6dLf2EJ/0DZiFaR+tYZDlD3GYok5R9lzuUpsdEOtCYw+jxH
gtbAoWYGPogAAswaASzLONvlk1ehDACfsQyIUNtyzGfwKqDGx1JDyIGlgiM8YI+VqIt/SKQyIKdL
D6No0isqAM2n2AFwYdcAZpXE2V3YE83KERQ2DkKbblSzJ18NZd35qEFq587fJHECMGJUv9aoQUBf
Mq8uXYdySLRKfzJLFn0yyil7jFnzAV+78aqSbXXKKjDTIcDVbpKxEjsQzcvrJMC9SOyKcZaDQitH
LabiaiQ9DRmqEMB+hvMsUNLPvJBDwBNbXqaxev73hDEllmfVyNbUfbwxq6rb3uCsaOLA2QUhqFcU
y5ZAWghdhYYMyMMHnE6/RFVToiECYeqliJFi/lm80RmAJ46Mkm9JR0MmZbb3PQlQdHVwlmmuTs+t
3Dno8UVTCY7LZEAmzn/yzc0oYgD5+10GGCkwUemhT9qdHwugXb7qHQPEVg1X5NATKKzvDG2nuKsG
lHOQwc3j/lAargz8VjZPNuCgd8JFqVRoZQ2A7BO3eUrrnO2TsTRWH3L03K7ZoRt5xqNvNj8sZd5v
mqFddq16iLV1ZF5Z0qJvR8s0GybUJHcj6DcXMgvTgvvrGquOv8uZl3t6XfQqm4FCoUgGNPUix4Yj
g7PJVNzZtmxkEug1cW4H/xib89ZBtPQcxXI689cZiWQgnUx6FC9pmcx6id5B62jWZ+AhMs2/7tTa
/+6Kpozn9VZohV6mVwAR+cet3PmQ+NY9ks7yBnEy2yee+fhB1WCOQxuAiVmEeAmdzA1jZr8BuyUS
xuA2+BiXFb56J9YGdWwuH0nX2haAqowM/Y6d+VEugF7u3Lnek9GMyjxoRw+Y2oaZf8xY94316fy7
hwNX0AH06AnYfCbKcK52YZko6Kz/WOzBOHImY6Ax/BhkaA3oOkMnm9bRLOajOFp2+F3ro9qNn+za
8x8RPQC52FERLQQz+qXeGU4fvuvlaAAlxGTICFsc09atd3jGsm0d9baBlpBCHkVVAAFDudNCUInO
17ZMriW5kE4xzhX4qMnU+1ymRX6kULOORCevMWnHw1fwaAF/SEWkSU9uaZ0Bq5nkolKwzU7kOTje
ASt26vMQvYIoJ47MuHxHQw9g3zPPu2d/topVRXpbvZDYiNUfQzzkAKII2AIwzZTPOevKd7lIp7Ms
8RtGhw8aDN2pPeMbFeXy6Da/5LP/RzrXRbWxRxSBams1g5JscL2dGzY4toK8GbhORB2sB98OE6Q0
EYvTulj99qX6SqhKI93eGboST6PODp9JLyce7+0mQwHE66lDny5AI5MB07jLxTZvUPdOPrXlTuvx
ZBZs2S9h8nWY4+IyN6DLAqtGmwZTbM27iEjlyDQRvUOvWORGNeDjdAVEJareU/WFDWj4R1cVHpSu
HQG3OYkfwAY3RAdlaJwQCW6W9tFBm70cfLZd/lRbgJ0ADPsstlzU02WJ64MTtT544wacpHzbabYC
KVGgKgpreayW+ljOeN+cBz6JrYl0wdGVKAIksaxi85FJQI+CWLbc93IZQUKs1tFgnwbXGR9v1CmC
myj3lhvOqvyEv8L8hM9uvAU0J+ACTOdhZlX4VyQ73P8kvoVeNW3S0cGDA+xiwQ0cOE0JKzzvAbwc
OmAaeNNMSgIPH0cE+cIo2/Oy2LrzN8+ul+esCT2k0or65FSG+cGxakBQLMCDm+O82rhdovpZh3lA
WRXAwHvbvE7oCbv2ScIQ9rCAve/n+HuPjdcHYMAZr72wo2ACJsbeH4rx2ngeamKVYfVxlZIsg+ir
s+dzhJqg0npa8ZYOXHGAk2uARfAfnOmS+DrYzlPcnO9uRV+CZsaAWlfPav9i3QjiwVgYnxJzCjgQ
Cy/pVBWfOLDcdn5XmjsL9bOfFj9KrlPJcMqxagH4xjkQiK99FE+2GSSJax0NI8q+pI2BgmIQNAnk
j/ag2L3Rg41YokjKL1E5buf1b0vRg7S2iwEjCKKNAwLu7RHvyM+ryLy+vHQLWNPTpfgOlpkgUhQy
NsqyVOzbv7jJCMSjmi/gTAM+5H7q3OEyTNl4QdHGuM60rvXNKkQ+AkgLlgX2YW1Z3Nk9prxr0r/z
CejvpvE/xr5sOW4cWPaLGAEu4PLa7H1vSbYlvzBsz5gLuO/E159EUWPqaObGuS8IoFCA5LaaBKoq
MyGhZbY8eOaJfYem2fR9MPRqTXau7Ah3znYo5r7bAzPVoGBj7IO62tVa011slYXvWi0+NAZI8Ug1
nmxJMD7Ig0yGStvj7qOtaJKa0OsfFt4jn/eYoL9s2dAJnVT4sHDCAQx6Ttqs7CjotyxpwdBZdUm+
kR7Q1ghWNRdPNeYcKFTdPgbFS2cHp8gMsNoe6mbXp9XvzESZEjVC9fI4LreASvUr4LbA/7xMU8+T
eXQpvM/mVPGhNp1ifobMWLHymKtvyVjyvrp82CpV+6dqf9qPfKg3rw67Mbq0/PP+o4gilFVAY2cG
KHwixeOjAFQhGaMdGAdCsGMrEMNnPMPs9AnvQEPoEu2qEjJKtCTPBEp3I/fgVuDrAiHXGRc0/RJq
kXHpiO2xkV19QLTrltaRBYptNf3eDcIQETLwRMTK/cMacopVeRe0gcMdDQFQgzJGhvLtP6WzE1XJ
2qVsNnoLxrWlXnbxoR41VFj7yeWT37zh4vNfW9M2n9bRMOzL75AbLrdeJnQIno5Wepq7SdRliGaV
Hu7SJXP8Xk3N3Ua96z5Y7coMECBXDtbQp6eykP0uZ8V1Mf1re5pqaOe5q/YcoYKNahW10fzjILCa
SF2HTME/e2exw/0wbGp/CrT2lAK6V66ipOxOuuuk+ZasSCaEge/15bEESHFfjCMvVzRDzYfx7EnW
RG2S0H4Qp5Q+DvPSn8fL/Of1H7ZyOtB/WRoIQEqWaGDvhHiBCJrmqqFW5mrgha+vgkh0K26E0W6Z
iZUPDcVg3mrJnQOtqEvzfS1N6uyt7ICipLlltSc1+4T4/mYxzT9KazJ9j/vo92WCflLAAbaKkOeP
DVRRK0KjU2q9ZiWKpqTrIAyhmvFPr4IeXrWa3VB6XK1onsbUi0eQCURjfFuWLNt8cFM/bEx7RGGX
6eU3MNtarIVbZj7Nzo40TWPaZ/5NljUdH1IfJVh4wUmghD0dFeSk1jwLM0PB00DYLVrbQd2cyTaL
NzNAKvZtlvxMTF7uAlHpF2uwwu3kBM7Brt382QzNX+A2yn9q9aBq+m3U3ZpcP/ZBAsIsBMh+mAkY
4OAA1WecC4Wun4oyB6O9h5r8jP2SfOIvKSoSnwYer5tG4y9kKo1mzSJwudJISIZQopleaOTIcfRN
txeHWqttvJNrbaNpjbfp1HIcnPJDWGl+i6P/kV7iQuTphkUdmHurKH/pk9gG+tJGPY56p3Mwaz5x
/koD8o+z4Zdh5faZ3vljHaUbqUNdjTwQUYZAYG+MK9oM71No2TreChnw8pvp5ogIadC7Q+KR72Pg
NA99WQRXqzARTGCD/bXh7K9iGoff3r0Qg/W76+0fNpiO57WQaylviRbaH9bq7ijXjuPNa/FHGaxQ
EYKIpap6jpF83gxBFm6WqmfLRtUDLtcZYOAGJESrZmN52fSgBe0I3HlS8x96n0hUzxXfQVQW/YQy
DshQvTF+4EJu4PkSmWDwwEQdviZNrb2AWtH0dcnqZ1B+eKewtP7OBqWiMSbNaz4V1tlF1fwzM6Gd
HSHw+e6rbEbrrrJuqB5p41bPWigRPQAP1oYW6Dg93BNRb3jQCr9gQbDhpezOjmoGBaYq1EGSemQL
7Fz3JwW9oonE9aDKYIWj3a7mPnkh732YsrE8LPtQb9mbRXw6xMgb4jcuz3GJ5GiPp08cIFSWxrh6
UbdPe9FCPX0szzTmytk08nCVdA2Kk9WQbP9aQ1NAk+KUxRFi+bBarenGHiptrbEn3j3i4QN6JTxR
j2wLS59udSWk/ZzXT3by/a+ln2xW+qZOqacWRN4DgukWwkaofl8NosINyvJCaDV4MdRGwJA9jxcf
sulRiis/6q3+L2Y1ol/rOu8r8qXBFpryMUoHGQjfLYZKzWwSxzBxIM6n7rPUaIX2HfWR2Tk13RDl
mrY4giH03cPR0h2zi0r8YNDLWRWoG4VwYpngdFXb++U2YqQmAr80/jNL1xRoV0MCIjJd/P3jmw65
1q2BJOidvrmh1iJ4OuoFGNcxmQymtQtFmqLwDw8JIxj0K6pobj2qsBv/z1LyzfH37ou2LQ7zMwDf
450mqnRd6DZED7X2WMRGxi84M2ySund2hSt3nuN6d2qYWYO4qw3e2DS+m0xUvN1Sq1+RA2TBENjQ
+nbnWRq4uNVK8h0hDQNNZq84FJAxnHebApGCRttwkfwCNUHmxt2GwEwEWSJEk8d5hZMgWy8m6pGb
Q0AoGjM8Rmc0FEvwCOvtENwzYQMFuiDZIIac4PYN/iSyEbpG/pmY4SSErbEtK9nUNpSroyH3K7vK
b54I8xsYLPLbMEDmoA3BQ286iWetCjVtluAoz/PkJ/khQosJLauNk9aGh2Ut9TKFzxHubjHPG0Gb
eJ1xyc+04/JTNS17jiF+B3FQ/A6LfZJ5szJ1jvrQPxNRH4idlkHVUDeZdspE6W1C0WaAldQamPZh
owkaLg3ZaJZsNOy0cvKtsPN8sgGCpdXzNjSuoZP0Pl4WVoBs123VbP9ra7ArdZsy0+0DFygit0q7
fTVcFvuBTKeXNvY6xPrD+GHiALi1a8+9QCo7h9a7BBcJQCz7QK9vhR44q9Ls83uk8+wOPpb8bjf2
ycTV/Ux2joftBmpIEOQiNTtP0ZKHJgPgGIqfm9koWt5saoaCMSqO6ACUuYp/Kk/xtnevAExNIFNF
TbEalc4G9Z3OrLEC9dZNPMgfpKOyaKZ8GH7SX6GZRiIeg3819FiAMC9QOSPddRznE+iiBCKRfTk2
vsmRbO6Nml3JRo2lZvHr9I4tZjM55GBCvoIaAESkYAhZLbZ5N7VHFSFQKKCaSb4oWox9B1kPRILA
hkaNrDxRbptjMtFV20rKbV/gBuDaZQo64c66At2EqFQY/NATUCdrsbCui10GqH4UZvyLTDRJ/tRr
ZfjTVIsWE7kVpbl1HBuyCir0lakgWB314dwjG/5zdoUABTBNUrP40tArjW9G0f+FF1F+kF1WQJrP
XBcsEc+g2jqCPsA+h8hznRGp7feNrt/JtNipp40TzvHkJzMoeyY2OIFoZgizCkWIaptljROa/d5h
5v+1V1MJoEjBcLvWtPw011NKDvCSPSWvtYUUVzgGCJv2iZvdR/A9GwFYWiaR5/cOFJd34TjFlvxK
yZBQJr+i47MfaBH4OtAmFYv7hwljYcfAEw+cGJ9YMKqhrDZBEECIUdFoLOuIHgO0vk8iAHbrayhQ
PBkazc0Ix8pcR6zgkBPVu4ONR8rBhfAE4Ey6daNGKs6M2kTatUIqcP1pQjPdHwYLpwPZHb2ybkUG
LG2Hb+9k/hiEpu0qCydYfXCbJ1QDtk/MEjUqz3mwIxs1ofZlEqF4gF9QgAhtRx8FfVJR2IPs1YkO
ZKLPjezVEMQow5X/8gW/4Ow7ANCGunrhQQbDyTZ1FzZ7u47Nb47OXqGyXtxrw9FfoIqKqExvfsvr
XNsBTA/pk+neDRC94ETsjej2ZWbzBkFDekHJQLiTLWRSZuNM/E2u1GRRgIz3CPW3eV6TQ3es8+Zk
cDM6ZwKKkBHwgK9F4PF1FApxKIo4fq2kKhovnSdmDPGj7cUX8kIlULBLdEgq09CsCgmqum649GLE
O0lLg4Oj5xYKW0qxm8/Z6rCN0qFLhIPshc7armW616yttsIIOqhKl22xr8L8mnvDFezRoD63K9Ba
LGfJuq4k29JBUEDYdaszL18tJ8hWaHH5tOITgwwkuaLUbpWHNj/8PxleiOuFmGAWlwmaCdpQsZlc
ZrH/ly/ZemjTBSXozsG8XurWyWkR4jVHUIzzBlWACPQ41940nSuHEM0KMqXdbipi90oT1FStEHuE
mpLZeVnRqmXg3gQIw1aSutiJGlofhN4V1yfZGD5DySUaI94AMwAAYykgoWaRAqKj9BHjatQhJ07m
boRWIlnnMeQgt043xQeyVVn5PjuvIW8yMijqbhCWQ5xeRfc8O04OdZ3dwEYn2ZFsfZ4cHENGxw9R
urlrKBrOAdmcNTk6RYyoK3OfDVzi1sLR6gPYfsxvXufdxqLXH32vi2cnKWdz5bDmOFgjmDSUVzqV
Hxdlo3Pz6sx4BG05Lwq1Il5BgCBLvR14lHwdYfU3ANe6ld1YLsgOh/IpSaKXRrLyDcJafGMj3ryX
yo1P3QryuewRIsk44XQ7mu1VOHI7oGrzewAG4s3gcB1S5O3wNdend7sD8iqAeNm6ibh17FTTZ1B3
mHtuxD8O1UT/yfZp+Mfl01b/H9uTC7K1DX7kjieDdaOGabZ1a1uczgSuVftPE6H5V9lV/XUxQyip
Oo6180KmDtHQm13tP0l4iFSUuzrnrwsf/MwZv/jVtRIKyVEbtDOT4JU44kuyUZcao+37dkVdchx0
Z3Zs1beq0fpuJ7U2euDT51dL6n6Mt/djVCbqxeBWDxH0uC0m14wfeE9BkvKPq2AWcjLCRWRB2aiZ
YsvzcZUptjSkn1JNg7spOjNDUqFPQx/o1nrf2YDbWs2x6e1Tn3TFzh3c8LI0TpVFiJR3uCLK2Por
zPRiR7bCtnE5JMe6EN8ofUmpSsprJg2KSlktIlQnIPNJE6OGSg6nTYGrhaljGl7DTYmzalLVETRF
VdbTnlCEDMKUA74MmA4kPJe9kJuqL21orHWRuWdPoRQst3fPUVx2EAEenrqi2Oe2nd0QRs1v1JvG
NL39tRjDdMjmGSa9nWxQy7yYyA1VIL8cHqBuWu1EDXmMLVLOoBMCkYOaWFbFYTSuoWsxrRcb/QIi
nYZt3fahv2yVqrXMNoJ90PBfQ8aRQidnFBbZJ4iN7D9tMv8DrK4Dkm2cDo1C7kmF5nMNR7v2lQDc
vfCqvSl6d19azUsfoTKUmjD2JA7ZVFPaU/2opSpLF4fJOIx2VKQMgSEdWACrEI8B6nN7qDXg1pkw
8SCbbaRKdaZ69fS0PQph/SqUKyAo40UEYs8bL3k00ZQ8+tDp7m29h+hqF6LuEPbMCVAVngg/a3rE
zFCx1lsTKNWj4rqAQQg0Isz3ucB8ZHH91a5c+1Hy2LlX8m6lXZuglAF/+6hn+TIPh6Cyd7WZ5z75
1kHuPOo6NNdB2ZsbGtIEkLMj0qVuejBBtozi67RYF12n30wb9MBt17SQYsBQK7h+i0o07tDJdaOn
5prnENXRGxB71Ao7kQWhiTSm7aKSRY1xhsr2kTk8oXbXPcSurCDRJNLMWFVx2JxQ2zTu9bHea2nZ
nMBvggofQ11YaEwN+bXuOJbzkv+aXmwZe5QZoAgppEC6AHH9ABmzS6iqy/NWf++FcTpiovO1DBQz
AKRiFnV56JJPDWE+3Ladg9GgxBAaWW+AhkbPZSy+hdJzjp46cnEpgA4ATk6OZn3hjtmNK+rqajxU
eui7pmg2ACVhhozISSLLpRqwOmlbaIAJQCP/sTWW+l+gccSQJcsjnwYotERl/B83GiZWhCR6PKW4
FSJwUEL4fiX1qD9nRd2fqbc0iw20evk2FhkAkSgJzI30N+oPcDAJG34aVEM9ze6Ukm+JmsDcjDlQ
g8LacAR4cK5iKeg8lXFuaDwvbyNMUZemWnw24Hfoyg3hA0Mt2eW5ovurBoBLyKbzAMARQgV6ChpI
PYt10zHB99TIgLtfKl5cEcstRA9RQKeqL2hC1c1vILmdrPVKpn5SxsYeJ/zoGZe74IJa5CthmRsd
+prInIC7K5j24N1KUHYa2ycvB/9pOfJ2I20TSrjKZmUa6tLzC733PQMQ7t7r9bvhGLgIR6BQAGP6
9J0mHCiTQm0p3rWNC5o7oSh7IgTXAZlV3SLmvfNcoy56Jc0uxGU+0sA+i4DBcWmmuHNBj6mgVGTE
tTFe5breI+FSFqfSDT82rRWDp2sxfvLJ1BLZOy7q21HnAjSaPKbcmY5R1Upw1GC42KDdgU+ExoUo
bm0EqMh/+S02UVfmoXB/lLnTXdoi7y5snHCdonGdIMBu16A+zkdkn1WDN3N+Af0sauqTCRD1EBU6
dYQmGi85CeSlqJS5BKbDd6NdPJq437reBImHWGuee5wWIDiZDAeyoUpcOyJLXQDgVm5SCJ1eRKtB
IMmMoZvtdSjC9wRn8SYQOH2PUGuss7G+ogILxX9dn65a00n3TA8QVpyelnAHhSmAnKuPtjQvnyIg
NKxUAdA4sv3kIpZTgQ4F2eVsKG7A2gzrporYepgc/Ad7Y8I3eO8Pfl3YwPlpVn5IM40/8dwN10ER
p4gw1PYTT0LjIfsXGpBDgsLujUDpxabuK7zgPbD+qXLdJOMZvlOqG6kKXRdnhJ1ltvfFlPEa1Lwp
dHgPuIttiT+UmkiAF3ceN6X7knuhOCZGlqCAAJgnKIg3ijbk/bUkcheFC279Qi8psut5NO1jD5pN
LBxwiakC6Agh6i0mPJqo16bGD2421gFFB97G9MDXavSaeEDSFO/FIjN8Ixy+I25bogxFjA/dtoaH
w3MT5I/ptdU9cw9c4ODnzM62bsMyVCOEg74Dy3tw8LTgmNUT823Le/GcrFdF7D9dy2GveQWKhN7Q
9B3EPdOnIBYn6Anr6xx8OGslynKLVDNFTX+DsAOQcHqto0wFtkQzy5PQgB/oE/2QaUH2OkmUGDmR
LS4sztJHEzpiFRk4M4PQBKiV3DoXFTM/NC20PM4BPnRuOfVpmSRfPdSDbpUNTgXdh3BDz1TPlb9Z
GiB5rJ6w9HCkZ+tET8zlMft5WnnXwr5avVhDq1TfGaGbXGWRiSv1qMFNF1AS0YcbpmbNoUYVq83z
HZJR46UYsgHnXFRntfQlFOoLR7KUdQ0onKl3wa3MM5XelcGJGndE4dCButBoBt88m+2x8giWSaCQ
g1MV4nzajclry8oXgpU2OG5D7E5Ae3Uqgp3oev1EkFRqyF4Fpue7wIRuyJYrX5oANtU8WHb9Qvax
MQdvPWCTTG1CHstOyyaV268r5rVPvNAB8hwgQAh9WO1LhArrc5wX0ypTQ6CQvWOugT604YlEWgMU
OyjNGFVDPQuV2yAKS7LNYotZnp4LoDDAlPnHkYzZaKfnypoeOOM4O5pc7NSzGB6XWg0oM+JynQ/k
fL8GCQc/iwSAVwaCxLz0avDdoCF0NPXw3f/tupq+/WTHX/PQrnASQEtTWdK9ucLId8vaZUlsm5tR
B7KZECPh1OMGkxd7VLKNFzJ9aECZdCGP0s32sx01VWtk7Ov18qrFHxYSxuFUQpgZr19NSzNrxSwA
fzpmnAYoVFtIDAzvL2bNSTaDKrJeTEM2fudjXB/4CJ2nQB+6/YIUJJAh5H7fJyhATrM0QSvQe18x
Iw/J6AXFv7ahCdfJUpQC9B5UmBTbjrmwL9PTcSRiHrdCjBE1+iDxsB08e02Bu4LeNQfooJunSHrm
iXq4a9n1tkRkFWxc9Z5sNvgk6i3Hn+zs0+cxPjQENnwCYqKknG0Q/nBWM9byEzqzzEvoggvwkwRl
HFzHytsgHsiPUA3CnwmhNQm3mcWWXKUNSkhxanoKDaPcm/2EjB7K+KGGGjWoN4wdc1sDWXugtEPg
Zvp5niU1VBrTzP/2+5CpoNl1rw42lTMegJ9h+PZk2TH/1gN7u+3cvMg2LYpWSmToL7oSkiY16cQ1
0wP0y1DqSC6BGfY+EyjtJJ/UgcjaarIQfMZr8z/XVbUn1kMNNkvCi6SO1V7SVj/MiBAa4lF0mOEj
NMQB/TBrRqNY9V/Oai3thNrbFXhxV1KFuO10yu8MybVKOsWVTNRkReVuWMsdn4Yozsvu1BvK9IMv
2ZPChLAVmJocldyhj2z+vNV/BH3ISY1seKn9og9/+dhpOLuq/xq7AUOPw5Hn8oKfEXQVL9NU6C9T
hfL8UHPknoYONKqgUSPjDQ31oA5QbDQimotqkBeuMXEfhhbq4RiRh6xyaEUGN53XiJ/X8c80Lf0C
b6g32ZfDNkzT9ID/XPkS6OkLOYAABXcwo/JuVn7lPThylyQLJVOoCVGjaaU4bS0ZlTHPUIkkAm3j
WmN0TpoiAhTGQjHhMo4CUJI33V80qWkV3u3U/TwuaF1SpLk/Mr5CHSd4mrkc7kAjln6UpOkvabzp
eJT95eCBtiqCCoSTXAtRUu1Fz1K3UCmAA8qGLmhJGupnz9MKgWdrCliIKqTuCeeFI1WUanxHI2pC
AnYtY0uVZ9MwYgM474EV8inxo/c4nbeehUvEv/NGZFvcBjx4l7zRGHvhDgTaANv0WnPuAvk8/ZEy
B/KgB+dTBpb7oR2ED/iggYBZDekV5UP65ohHQIhQPHRWpOdBpdhdmVY+a0R26NTQNApnp4deAp50
5OPjgvNrlDU3Ghn6G48Nd5cIMd3M0IrWpamXb2PrXhwt1P7O3Xov3dz5XtTx6CNIqm09qFNjP/Bd
lqA33o+A6uERGsfj3kV4dFVNHPhBMjoS4COG48SUBfCBgpO9jvXUXfOua++oIu3ulYE7Qg5oW6Y3
m0ZDtkClTj80ndiNLNDOpdEjmuV+K/XkGwQnk9ekjXskXupki7dL/BpL5IElSmiuPGuzrxGSmqhD
j18VN/wpQzmXT25pOnVr3QV4mmYTb9z3oXbiqWutdRk/cC/Xz2BB1M8oAEYUwqZybTKEaVztlQ+4
LfBInefJPwAxdIrLEhRvPKhwSXH2RAoJ1HQw4itIkzTrL8vUb41lhHe7QJGzy9r8At1M80tZIrZP
Q56zj0OaXZyZcl6GUWCKHU6Ocl2OdftUsnEAZkGyAzO15skbAOoNrO80B27A5kkMYQDSuLCyr3aG
OFQcFRswlPYvPDC7U9ij6JWGUad5jyGzfRrFNe9f4gpUBRLINCS6+pfRjFO/w0Nn/5515rqNP7Y/
mVvq6RWo9GKQSWyAWZpOUHQCPBLATYQTUPOlQfjOnTa5F7SrCIquF2pKu6ouCAX0fgS6xjXZGH7h
y6SaZchz3TnkpnYgO3nQ5KchoDlvUNANoNuMfclj2YN8W3CpbWWDD+7TBA2DrASJJ8TZRtSRtmXi
hznPr2HcGWtNT+S3LIqQl+TB344NIT/c1n56cYhoXV50t0nE3werepnUS5BY2JjqFaLMIUk+FRuy
LRNgtj7gKZWfZztjG5EO+gG8GvpJ8hZVx9Sdx01knExmowRapoqaAy7KFFZKNPLzks+rhwqQ7KBK
j7TG0sN0oyDeftGAegJFDt8b1ORsBSoz9jQMkcTvg7ewMaq9xrRimxpd/F3Y4TYZouIrqC6mI4h/
ca9S9oLLl3DSqmssp13NE/1eBSg+rBwkF5nW6XcttfU7B2/AYcq5wO33Hxv1cFPuIGB1p5XMtnA3
LBjAHKJct3UIieOk1Y+KcOUHzk0InIED7tkE7d1WR7niGcSN4amENOzOFKJ8ZKHD/FzP+zUDDNCn
DwbHw7uoM2R4HSiOVUaH88rk4pWnRpCbSdeekhmTpDCWhX22ASccMDkkSEZeNN/ivwl44Chbu4nV
rrvMDK9dyupTHQThFhmU8GvVWVCkNOy/7EriRO2ab2PtvbumcV1Dry3FcU258kB/q0XZrN2qbTat
IoFLFRhPZxE4RrLGhMqKajqrDz6OJc2Tq2HwbIcC5Bs5LktocvbjI9TWsyT64mne36nW50+jjPXT
2OFi5Hqi+TE27Xb0nPIbKEGKfeiNSnbVst5k/Z3mexM4SuwFHqy4b1/COng4nWx+SOgH+KKWuyTn
LYA38pcNjstjOmbNg8g0Y2H8mgIbMbi6ZjuLDy6C5zF0JRIvd480jkr2ahhJvwal50E0dXSTTt8F
a2/aywYVyPNoalGaOeVZiz9NPD7wdqovxSS/GkwET+2Y5+cCety+Zpj6tXHlL4qGUMNFhj9TA5Gs
JWASp2a7LpFAxQePgn8lBByQ+i91W6UNRz086YvTVD7ToCz79DBw80tb6NaXKdXAMd8b8e/hW8vj
5nfSsd8VlCy+ImEb4fk2uZe+4+mxbaXc1VDSe0QdPi1dxMb3oUdBnloEBMheQo7iBz6Pwq/60H6Y
QQTcXm4gfVtqEKu13AaQJRcodNmO9Z0at4/NUw7F7cILOm9FNgCNYkRNq+rQDO67H6jfa3CngSJh
sZFzEmSQ+5XOebHn5cDANa6DeaHK6jtNDAX7KesSZWHgDzjwHnXLCQhXn70GwAXOM0XUx9pqjSzp
l67mxqpEQS9uHlF2SyqhwGRS26NMI7pltUB2hznB1761fplWwX5LP3cL7WvU6WBnBys0IkJN85Bt
imLwKTtpPGweZDfs/IMJmLMSiRZwU1OaoZn0tdenEH1MhHELVCMibTrrCPB5vLDsFbmB5hCBPRvZ
RPIj29ykSBpHKbfxfcba2TnlEf6lQ78rBiDpPEvgTiyGa9X1CBjbQKCBhUE/FHn8hEjKu2mZrBk0
qR1QifjSrDSQ8f7x0XuEyBnChLuOZyBYDsTf9JbmHX5WlQFpSm9wagS0P1EdZsdHGvagjbwzw1zR
iFZVEPTYAcfxcVWZgcZVQwABXMuxuwMM3NmVusgPIxJKK8fmzRM1EpkZv6hQW9GxtJ1tQ71PnNR4
kAOy6tnBkHgC2oAYpn428dRvjfR9QTolfyclROcNK1JkcIoC7kO3VPSA89iuGbCv5hv4e+VT1lq4
7zos/RUNsQ+gALB5rH2NcI7Aqym9GxGUi8AHVxoIlLeQHlfDGGk4H69zy5+/lKT0mKkvbeVmmzQH
ARvE6VFDQV9cnabLBPSgY2765RgEgHLlf7EOZ038Z+vXyU71K/7c9SsiCN02sCXuoMo2++Yx++K4
1d1tdGgc4kEBCCYSaGXh3MuonJB9NUCR/MfGRZnuai98GK5sdwOCyt+sFqSQnRP9NIHv862IWRcw
SJvXsGxACmk20c/S1U4VqHT9qG29o1YxXCdYE98CQ8N3TB6SPo03eOBYwocaCtSP7BEsWLhxP2UF
YqdB+ajVgCyQz6rBmC2A1K1Y6UNRgD2Zv6VhTX8nJsgDRGQPL2DOjrcevlx+YE3ZcNWdHOzAhdlt
W23IDo02DbgbWC8yZihOLw0dUYl+AH4jfp2jKTEHY0jIAa+dmTARAY1WejD9e4x/yFPAUShjJ451
tlWAVDYl4Fh5O1pnA+xomReYx1KNHFx7yzX5kHfi4ljoyB8cX12EZ4yyOk5Gnx/aFDgxR8M1tKqL
DTNGsEWpYdUB5UM9alg64nxVtL1viqq46oEJrm9ZA4Bru9MeEaV8rXuh+QWykx+HbQRakWU2Avx7
k3TTj66v+9XgmOZdjxPrnokxvI1gHlhMprJXFX9GoGvct6lrX3TbjL5U2bZirvElHkT8pci2jRpA
PlU+jf2XpslPtibcO5et8UVqxTwyetv4kvP0w+jPnCZM8TIBBVGgeqo2ta/lVDo3e0D8hYnwW99H
3dHVewR61eRQJAXIXmJrC1TxT6Nz7TXKLLUHMN2/mBNO37mlqSjUEF7Iblfil+i9j3bpAfU3jN6A
BxmSZ+pDy8Nce0Kx+dqImPFlCp2ARgBv4uai5v540pwaGTi/fmEIgZ3l5O760dH91sUBKEQd2ivb
13Xbvsoun04l2IAxNU6vVit00B7wBnX1GCLhIUT/Ko14PIlcSD9MxfRqaLiyuHoY7sxGwwUPqhvA
V6FC6ERjib+PUwkRaihRqPkP49aIXlK8/aDcU7+ZsSguS8NQ7/FhCEDEWxtGeIj+bztuVDFeFtAq
pBcWAnA90MTSRHzun5fYYlveYnIEsbGTj74FPpC32lOaE0b9YwB/46aLu/oIiXrtOeLFCx25omoo
fGbb6RUE1jUKvEN7RRNGpP2Eoix7svG5nlgAxH6gznDQS98kgXlvJWoKW4QqL0PH3xsdkPtLUuNG
CzjItE3rUoM+H7XkVJyKKWTzAlpamzgCaU0/P1LpsdsbMjmfqLsckD48dz90K+HBNZ2y92PU4s/B
B+MwC8osofuWxUN/KRIkurLISgBMYuG+UkNvbEKgXRCzoFk7djukW6PvNJnoSX6xJobDkZ/LBFpi
DtSvVIqAmp44LmWNqG8ucfsckLld0UzQQurJipNoQ8Oibx3UGGpAVFls9AerT/ah0afPhZtHVytn
V8Do0mcPWcHnQLTOKsbr8kA2LqP2LEPxHcmANW8i92nwUL6Y9xAs0CrP/GZnQb118K/Y0RBQfABW
wwn1GlbyCs7iGCombnWOmbe39cK7Mc9mDh4rfbVBHSMEjpVxaYBo/RJqhrWOE7Dzm5rpXGKndVCQ
ELtzL80lA/GNcNZDxaGnQNPkmA7JawaOYz/JZHpuQLR36kLD2gJZ3zxx0ID6KefJD26bB8cqrN9B
1m9royp+TkpKNq9GBgi02YN1mQpOqBEm0w897+8Le+lSjdIlBd8PWv/bDos8EauRQS27b9zavqIY
JAFME+E2QJb7RyBVEY8sK36Utnx0Oo5EReil+0pK8AMoNEuAB5nQU+tGQBbN85rdNIGUdYG66AVk
z/Db3yIFhiGP3MwCf6Zz+LN+3s0y/oez71qSG9e2/JUT53kYA4AgzMTceWB6W16l0gtDUqvpPWi/
fhaR6i5Jp293zPQDImGYrUq6jb2XaXe/zMpEgMCHItnqHcbrUBTFytxtthbCe5uYvf4SjtXmHdpr
P9WQmLmttV0n6swe2It+BX8w0GcQLfrxEJMngTT+/UD7g+qS08DL6kMn53YfhFm0G1TAPyotV/Uo
vM8iNN0acUd4niEh+xDKpvEhQRRuBTJ063bJTtmMlG1UnhyiOuoP76krs4gK2Ek79t5d1mZIaRze
h+wy+5VDQ39vcmz/UMpeeB1VDOs5eLlIP5CgOHgggnl+pMN613opQfyz9HXaNHewcuU7+HCaW1ct
y+1E6eTF3sDDyLdj0h4ST5RhYyfCH79CpSQ/4HH2xS60/0P7DaYV7IC06+v7l9rxwuXF0ZvDp9t3
2rF+SqBlMdwhKZJ/iiokLwAa+q3jiCN6L/CePNONO8QB2WHsp/IB9R/t0zpufiPmSDuv/opMXQfa
XeHdudArPTpQ0AGXjPQvMm8+hcuXYWN3HvK5/hjcOVurXWJVS2al6r1Bjvxd9eQH6W27BM/fAsgb
pOf8CKhqf3AhUnnr2ylA+erVNGtvX2fTk8Hf8ChNFFzKEfGydGbyBkWlbOUUMr94ahqfokle7fjE
AA+J2pzvoQBG3xAClLRACNqIu6ZF0tw+37vlTXB76ts+hGk+xRHutPdXxO1tUKaannqqbofdxkQp
tpVHgnPVLDGB4/QrqxlnVd1oKaGrtPYmwWtkk7RZRU6J381Ky81z4x2BOXmxgnJ2fVBk8dmJwNpc
8EXvzbsdgB37pfs+NjZJBLxo9qKCHUQQV7lnWnIvqjK7IpSEH5yEQAvOE4K/Pz8NU7gS4Oidfxmv
M1ZeywzqCMukXZ9VQUh9+9GTEGfSXn+baPjobHIu6ApY9vQaB965dzNWrNLaMGDnarYbvVo/NpJi
F5OR9W22gqzcuvSKFs8ozGbQzX2cJKiL6NxGqpFvStVEG+ezlXYZlmKEbW7dEWK5N3G5X6btGul6
LegPutz0Duy48f4/RYuoLBRG5NVxFFDiFOpQjgTG0I7liz6t/RSHWQcbJI0rcjnCLrYTtluUzkpC
XOac1i7gMnaic5JinajYBYUE38y77G4yQp2rOidAFVVfeT7Qx7Dj5DElUBlViZQ72w2jRjxE4Bgt
c7Zxgc7ewkEmWwOoQx+JhpZ3H0FnN+JzczYRNFJRKM2X0rcdsU0QcGzgIzm9hCixUehgEuhaBUnV
n5wAcZ79BG/HJRhkMJHUUCRe2UG1rLlpqb33BWVfKKsAO7NlGwbfH/Djyv0Ay+oDfNIAZQEeGK46
KOq8N3bsz2VRAnwDH2m9gRLfvCIdihzWK+3dQ81+smMNDKlIApSBHbLOa9aDzXaVkWI/9+rpfZxU
BnhyQHAckofQypyn6wCbyg8jIAuUDMGzgsTO44h84bQM5wyMT8RI0BhbuhVo3Ts1qn7jVIBGxYEz
HJqFXwzPmTMYovxpYq3a8swl63psvKehGJw7Ecmd7YH15T39vD6ScPi16+1k2IgAUYq+rbcHLevT
5ftt7329nNN4m/clrG6WjHyhu2r0ARj8irVkZ8dyTiDjscxyDo6B3zGAqSAeRP2eMPTt1HsjBhCp
voeBpXc0RcFRAEqm7+k8G6f+0L9lBcBnhmjpstTO30LWGZCfFIV56KEa6MoAVFMeBIc4fOglfYQd
1c99M0TVAU/pxjdUYP59fdDHCLBdR+zdJTvQ0jC+hBxCQEtvzHCe/CVZk2lw5Gw6oRaBvM8ScPzn
HKKcdswu1iYf12QczcaOjYpeSsD07o3B661UL/iBiocRKAsEe86HjtTAqo64EG2XTJD5zsQUgFuK
2SgbBWTdhug45RwA2slU3xXmG4ghIuw/v+vN5/bx14fAx2mIyP2CLrYx3jLp5TU59wHLdkCuIjM/
JhBjH1rIsi+fbBMAFn0bGwsy7uIhurxP/rdr/2qJ0uW4jbo0B0BGI3bvKpBdYtLuq5giywUByPNA
imabVlX02HFgtXJdNB+jBrYlo2Hf+MIGqnM4IgOBfJhbRXc8atlRDwoiMmR6q3sFF24oOUM50W2f
46Z+IWEaf0kMPMbcQtf3ZdDX5yxxmrWdCBA5lCSf3lwYPWxbV5RgtyTm/UjFKYHFIrJmTUvqo+Mt
9s0kzD8VlbkzMmxDGIe8gCkL95yi+K1lxLy2WiTrKCjb+4YbuhtHhxyxH4CSXOQcw1yjoJgUDDrC
ETklA9iQvIUBeBib4VCFsJqqFrZanBI0nlvjLQUumx2zTdY+mwLPEfB9UIbrzANEpcNNE08N1LBi
BOAFxGk2SPL+0X+fnz0BRJhIxwsZgJaRFE+Vmg0j3DBFseMoaX1MWPU4lWPwUEEjGRe0erPD76sM
pB8/Mt48OnMWPIh4ukZJTb420Mq7Ey7R997qKQia8AOEkuoL09jr2t0/RW5gjeKMdyCDO6wzMswn
M5BvEfifTzyYkHJp9bhLHGJehKPB103zr3+xIBd8MUolyKEjz3eeMgX27YBURtEHUD1YunbCHSZy
znL96pAEpnjBOG0IIniwlYn3lPe5vEBf/rGdJX+aZeE9ibq/dwmux8oqRREYde1hihvB+UalrQ8t
uQj4MTScJtGZNYGCIO7I179M2K5dYhf3XgeohO1D36M8hi4Ao7WAWjJINaNMo60eiuLZoI5+Chny
eGkq8+da5PwpoSs7Z0fyhEHlWyfZ2Y45JJo2LG8ilPiw/v3w27dNwn2aYXfhdvkzTbr+KU42iBvT
cx+1W0iLTYd82dDjYkvPdtx2AUnAIzcfwRAG/6b36yWrN7asX+M52a1gz8PP1AHu/DYjl5Tgrd8q
9wEgsXpvx+xxk00TyiVjaPuZLuOjB1S3/Ro7FI2LEB5sG9bVXAAMVjsBJPwqINRZUKIiEGUPkwF6
s8M28Te3gHxdP3yVpDOrYgKQJeQALc1xQLdhRJuX2U0/O8BI/Va17Qnpz/6jGOt8A8ms5ox6o4HU
QHIfCGw4Z04BRq1T8wattwwaLG8e0cl+qlA5s924jbYJsnof+tZwAFPBX0uWZVDH/DjEMgP4cPIu
yjPhyq4HzZQtfmvz1QGd7AFI/9/seFPBbTRhBdlSmmCzX4yAybRzf4DXxfdP3jIGecT+AFXAf5r1
lnX2W4jHL1nNINKy5LPaAp4YSTJCOe/PLBhY8hFk2t77wxcDDubZjnQJgD6FqMJzbkrX11Vm7ktp
+Am7GrFOUtF9eZMyaL8Ykqs1djoMoWgJVG4GMrmd5q0GOLVxXiByqXYZM4BpzwaJykSdisncTciR
39vGi3J+r9J6TaWpkK//Yxx3mYtwdYj272NIIdfQfe35qm/YpcqmN0vry7LwNSmF98BQU7zTDoWK
7kLr00NXgUTes2Pez95rxt7sMM9buc+YGDa2uxydy0w8YBfW3NVg7v9wtMS//6jroTmnbH7zKtq+
ZLLfAq1dv41VAsuEtGdbJ9PV21CYE8QRQshUc+DdmxD6E8t40lKzki4q1/ZwUJuRqsXhdaK6Hw4H
jv4E4YXweaYtomIkDkpHQrOEpLt0csM31egTzzzy1OasuhZxDUbyMt53brlu3WA8OnLgH9svdjSX
U37USACsbTcOJCgAunavM65rKKlAU8xmNOGoqS5JNUGSFz/1CjGLuuTTvHvPZdoVjSQ7b57AeKDc
r0tVQSeS3QsoBZ2A7XmVNV/IEElfnRRvXtuCNw+F1zYPdijAUL0MzbIKfDB+AGPqQE6Qw1SetBeB
xWA/ZnOAhzZt334Yswt/6N8+2lEvTxu1UpMsT147+yUHoULPgn2NujUZpvhr4tZqFaPifg0hj3QO
chACSJt7by2FoH7XsK9lICdfo+j3IHJjABRqox3IV86zESvYfDUAC3vJA9ByIXaAgBNlmfE+5xBR
nOLQ+5gS5HMSFPIA0Ih2nab5CyPxIxTxqi9aQfE+iPR0X5S1OKUCMpR2AldLBODtZzlmDdhmC38I
MepDYvAr2AVZyt4kl+oJ/5DmEOOm3CZt73w0tLt9Qx60YhX0+XSBAzQEZIO6ASe2uUo8eXeA4YM4
78HibDdVKCqKvMrgK7P0vRDlwlt/QhV15y79WxQIfzMA0kcw87pagb8VzPPdQPLsDtwpiggSZYT3
CUAlsrsk6KjfZP33CZ5W8122TPxyhJ0IA4mJqqEQoEPlwX6Vig1dN9CcOGSMvkyOI94oMPRrqN4g
IYWizSsHysaNO/nWDVWzS4Yy3sW5km/9hJwgrNs+NBBIPjZGk7Ud5/X4sTJB+NjWRXYF+UD4TTWB
l+Y4w5643NmD8DatBlXTZ0dqduFB+mZ7gfHGJwI41DJlm8rVZ/z85M4xLn0uILrvl4mGKxhekoeO
qWl5Oo4X2kt9EgoQ96V305sEZQCGVOA13Lo/r+OeM1xgcfraTrO5jkPM9/HCUyEg83ykuIT9vOmH
M1u6KIMFRkNmAl6tIPcHQFgvw4BYtBukquq97Y6DeoiEbLZwaet3uWXSWEw/FFdX2LoPpz6nQ7mL
S9APBTRHgT7DViOoTgUBHoggPfc4gHsF+X9ZXrA1pwdspfm+q4P2imdwtQF6M3v2BPxghTsHn9rE
uUgNaLLfTLusqtr7bEIKFBRAECP7oLnPtarOQ5W269md4i+BkIhv4vnNUfR77B22iXu//ApTCL5U
GVGgQ/C7vDdhUk/nygP+rhzx+44jCPUiw9W7fBSuwqU3ZA2KzoXxKeucB8NGfgg0GKQawIJXJoBC
V437JYHKbw40DVTT+XMHdf4Ng8fCuXHC/NyxWW+SKJfPOisLf1zEY38fIaP8TTdR6TNHwBg9AgBr
rJwPWRg4H8D9649lhovIduFcAy3DIXG3tpu6HbTf467eIm+SrRjJho2jVfyWOOpzXifBfdLr+V4m
xW8u48lbYky9kcix7fHWQBdVItnnySvDhQw3+5mv7NF6qJQPlbDh0smiex7l9/Wmcc1urFKytYdT
kt3VeOk8FUPDIJqCopl4nJBwfIz6nj/2MJZx+lacba8OS9BkZohE267TYcWouMILq48O9qhxkNAz
5wqPhT++A/G6XjsGEudTK/nty0e4NTR5vWVRBKk4Pn9M5mH6ROLCWwlR9mcoCJLH7I/xaRlXf44v
6wMVTJ9GoN1Xo5m+r+9wJ2fwRjoiWG/WY2/gS8YVNLfdwfmQ4C2yijwenYrlnMCd7xFl//m+a+rp
Q4WIaxktIZJ0NwXqdt7Gqb/SAvewB/WY106RFAQ0BgwAodOHIoEGK3NfGW2Cc9LFICQt3bgKgP2C
Zg6cv9FtNOgA/81BnRsses74anuQ14kSb5Hqrw5CyUM8BVTuCzU5u96LoH+V5M5dX4fuasAL8FMl
2TYek+4blE9fqm7MX7skhuhCmmaXvIznU5LxZNumLH7RYx37Lgr931I387vKcTZeEaFE4kgP6tVo
PNOLM8BdIKWBYrKaWCbOOmzqem2nydJ3iASUH4C7mDOx1chvPc7NAD4pAJ5f+DRuCGAnULRNrw2Q
iG+NA2uqLh/G+8orsr3reiMw9i29DuXAfB0kDyormrtcuuEBivZ0XyKTegdl7GgdVYJ9TCmspMjU
/j5QFHhlXn6dEhwYMNY9ocSFJwSSyD7toEU0taGKVjIbVzOeTTChWrqphAZe3cHcYugfPNaUD9D9
I173EKdZ/+DChPW+CEJsvZbeMp4Q2Om4tUGQJvacqOYZTL3mueVmD/GY+v42NAPf7QDSdbCTkYI/
H0BWcm1nuSywkSTh73ZSgPfy/JudgFlrgy/IT4EJDlARNR8iWgz71knkou0Ck6OhBRvCzJ8L+NpC
IYQGR2ws+CPHjtiO6zmHu8EYZsAr8vQAkAWUe8z4fMs3EcLJKSfz925l+lv3lq2KFCp1y2JPQd1m
HIa16wXBMSMTPSfM6E3KRufJCEQivKbg6edsLVwIJlYaNxpvmk9awTmCRuU32E+Xfquwc464C4kL
Sl+d3nEfF6rL2Y6XXTV9mjrxqgvubWU75Osp09j8JOJTB+8G2JUFKfb8vd4OcDE5IfxtIPyOm8gl
anrSJuQ+dwh7HBMCu/dCQ8Gbmf5EofUFUsny0Sxyy1MOernJnM7vy+DN1qzeS1g/YLTtTEqIWYOw
2q1s9331LxUy282XxS5Lflz8Q4WNtTV0J5N2ZdlultBW9VBVXiroSIo7rbMewXu88d/sdFgOHTzZ
F+pbsaxRy5qB5jAcFmO6QlbGnf0oEvpim9rAG9hJ5bjB3jq4JKTBtP3YUdkeIJh9/8PY7aPhwyOy
8unh1y9DQMtBcyjClf3urJqGS59snEW/34XQDpxV629WtN82s4GTe6MiEBlcfRP4t+O1ijdlnBTX
96VDBCufqkjEwX6ZPSB3kc2VmVdt7RhrOZKoOaTkwe8X4D4uPwFuqgBxEHaa0q31d9KgneGZM8fr
9/kfDoISs7cqVcvBDexcxNdtcKpIlN9zzT0f1JL+i6DVxYXqxQdHoPAyQSZrz5vOffGq9N4uMKB1
+goP7vugyCFcowJn3fa/h7RlG+amajs2DGW+hMDgWcxHApDa0Xa9iKsV1cnvVT2lfhUn7stIivRi
uwFumWc6PiDtA6osrLXWNC6itzkMWh+KUOIq3QEKjDG9BuCMvQ1NJbaGkXxnu2k/oEqCyIcEsCe9
/bjwQgnTsr391PZn5QXIUsiOBYd4TrxFL0Px1awXEyLbx7/do9DqGycK3nIRZrCtCORKpBSY/mXM
NlTW2V2YpNM2GnXgv0/YIxDapkfsQB/teGAKz++aYtr22PFchecdQRyhx3Hp2SH7ac7hVJSXa9uJ
89FcYyROr7Y75IlzqFAPsuO3FX9O4pdhW/goQsr9zzH7yS7Gsy5d6wLC8u9j9lPWws7VwT9kDWuA
whcQZ91ZJCUJIG3sIy0HGKYsfC10fLHgy9sEGKvsgPLjw0Kq9NZ2Bl+TbjyeAFKroXny73/9z//z
v7+O/yv8Vt6XqKyXxb+KLr8v4TDe/te/XfXvf6GeuAwffvuvf3uu5MqTgF4KLimjnDLMf/38GBch
VtP/UXluPHUl67cdlBK3npoZLrg/mmh2Lp2Oo2MeuhoqTQNSbDK8a4EKXuVZJh6hQFpsQ5haQbTR
RZ7YjN/cPo0/4N/sw6xggL6EyRH/dyDLrdkiJamrFGA65fKzhkLn2snVdgigvIVqJX2F2tNv6Sjv
oCsb75XoxwfbhOFnlLWqe2TNOr8gqHL9/Y+gyX/8CFpLQjzGKHMZ6iM//wge/gUSz/hm6wLd7qwb
NReraYj6YyR4BwhrHKGABQPGpOTzUQywr49KspEj6S59BSOfRow7mYGQyiLY0I9SXRqZuzc2lsbT
ywdkot91eXTwvFltnF5AGXkMBojxmgH6p5AVQ448WIkyfUlHPR1mFn4LRTAgHi71GZffG9xbs00Y
yf4xUW3llxNMgWWrHildx2MfIeFQuWfARPm+jRDsMFTCw8a9gxj3Iy8cducxRx2g8f0Rt6d7xwqK
aKsdj4h7y3sKH0dQdrMzzH/Muh0rdldFZX4AovtT3Y/zRQ5yvnhLE9SVQURqUp+VKOQVbeC8Qo0C
JxdZ/mONNPhH3o67voM4hDtFgHKnKFIsw0PDKfxgQUm0BzUugDSkZSOyM07xCpmOXAwOYkM4ULhI
V/aVFz6ZevadrvQz12FvWSZh5scBiPz7s8/EL2dfCcjsUFgEMdflLhTWfj77UmVt2QaT2U4JybfD
ot49/dmIolWrOdHdKmNh5iesTVZlPDQbYe3pRlmAhu7XwpHIlf3RsEji1I36a1XzCtaHVeoXbvDB
pHDkgmNOdJ0DJ7wql4bXhieZ//d/kFgu1x/vaSVwRyto5DPpauF6yx/8wz1tMhfRMDLY22YeIQ6V
s+RimygOoQMALLOPC01s7diYduFJE7EBgal4qkXUrOuoC7ZNPeZPgE51wPPHe9LqfHF3GM5TAZFt
BcmLFapkGnKbWl4EL+XF6ElemqURefK7R6GsQx0oaiJc5PEl63+b4wkioESpq/3UwbsGKR2F+uEy
YRtoHMCeYdISQkHLoVECU0gIg+I5MXjRdfja8gTOop2Y7uEwpU44JeHDoLtyC8Wf1K/7vH4ClhXg
RFw0Pe1BI3TL/FwGk0jX9qNtes1hgAYx9B/GkEkAGsEtIHLx92dDyv84G4rAFJLjASY8JLp+ORsB
cD3Qps/g6yqIvkMyPVlKEfkCM7QNgtdmU868WFUorj30RmkoXY/HfPnjyATQupxJuREOh/ZK0Lbu
nqsJamFiXUSgJLCBq5MycQubNoEbOoiHTVQFJwJf1j3JIf8Lztiqdz1IbSRrB0yZtRqzfJd4o3xO
knDaRQaQFuT36D5steNXy7O+rKTcR9R8MaHjurcxO+E1at3rrkMtBcsc5BjWKao3KxVCDCgEcH1T
poxdMqfqN5LAaC5GNRrEJDBgZwcIWkSKPhIJ8aqh0IEqckB+8nR4HGGB40NBw113sJsAGbTvHk0F
2VkZwUmJpPl+zg3bNEv529AACOFJ4BUTtwMI5BELfY2tBPLKnZrXyXJNZpPz9vcn8i9uK0UZsM4M
ZqZEeHo50T/cVhQGRQOyMc02VPUOiER9oqFgjd+OSkPMBH2TN80Oz5nnuk+q/ZAmEIAamgzFWyhm
wHbkj48RS5qjHawUpDYg0zmtnQTWNCUHaNx+sk3raLmFGuIljASgYLcJE3k7Xe3LiVe7SFRsHzZ4
1U4cblMAc413DVCQKEFNmw5FrrNtRirz81DC6xJMZmBbySFm4ss4GQDWy0VSyRGkP0cSje2KZmPg
iXTUVOWn92YOXIBIQ6C48aQr/cDtzUGjaieHwD3WjC64+ABIUJzwgYGOBp+4eQ9Sv/cP72v56/ta
CcibMbywFZ5zyqO/nAkOkKBTz2GNxAKLYdA+w8TJC0BR7CBX4zkqfAhc1fsJ9SCmrkUL3wdo0XlQ
++XgQV2dNsDdEkb1Bqo4BG/nZRD0zuxa5g3KQUPvrRC2zSvPc/o9SVUMc4K2xX6SqpeMUA9GXEUV
I3mKX5SqQmz7RZcNWurhncxpdSX1AeKo5QUpnPKSzyCSFgzZJwSZa9iyDc8ManzProyPiNMQMHei
uNHnfqDL3chvlgdnR+sMF5Mr4pNlWvKp2akWm/gq9r4TNXWUIa6n4+uitSp9u2w0ZbjuMxdPhCLR
d++L/zxeImLw4VAw7cB9Lu/zhFz+/q75j9gK58ojing4X0h3u+4vAWakeZcwLZadFrg0MM8NtnTi
w3NXzuEBpI9hNS/dJAwvEO/f2zcIHhVs40wQiBZN6Vu1yHHRkmQuqv3AAeTHUaOmoDTYHmYD8Trn
SUBWad8nPDjaBiRX5zi6OQg4AtkT8BX1o+tB7g8uGl8iEh9aSKoeIIkG8CmcgVuUpQDRh4wy180H
D6cFAY1ZZ44z70XvyqOKnBZiBV1/1DL7sSlSo1Gm+XPQrgkMxH1BqdnFS/w4LpHkvDS2+z4GbxuZ
QVfqjzXv05lJf4/aqjtEY6KQeMc7DVVsVGs1rBjbHMwGxuFk1Bnal1sdr+niCynjtFiXBoVyhc0h
aCcm8vvFp7QpebBVcTmtaoFIjxLshSUpgiu0cz5mHoCWCEzkgVSKPooUFtFl8envrwIq/uKWxQaD
aym4koLpXy6DrpmySRrVbfOkCFYy7ty9kaAZbWpXneC/CXxdVpWwARB8ldA5AlgEliRJX3+1MXKp
4mZJQz/D/Hc40jIa8dhDiidvp0fg7CFiOdVHCJ5HxwiKNMtT1DYxK7utrNO3SJrxair8hCmEFoDh
mi8qm3M8u5YzN5D4CMPKjhsA0dkY+r0Y5zMIut8b283dAUm6GXJ/7dCeJ5G3Z7xU7yMnjndiLCD7
NmTZ40ghVA+VoNifHJceM6rhyTqzL6jqjBvarOqFiQCK9xoJcH0IEZXu0WxmVHBxIsRe4QmW1Zk4
imU/gZxpeAxn5DJHlAbLtO+Pbk76C8jJO9ZV8zFERnkdBjRHdlp3m7GP4QVTgIYRRSUS4tD3aVyS
nm/jM+12lAfhKsiTZt3FS3C2XB80ds6KNPnBpGbM1/C9beHKBtZpAWGmnShrd2UIa7DFdouTMa1T
QqQHxaIiZOceqo51CbndKYCOJ67HQx7q4FiEYGP3EYnAdFk8wZcmAnXlSPUEpCAikhhvvRNPQyC6
GmmaU7r0ezm5h8Ygh+PJ9jmqnU9OUFYLfqx9bmbWrKFSM+9C5CAAJwbYz8FZPg2NSv2h5W21StoG
OobEXAgVzdPcQkULenhqBWlo2JKo4YkA/t2MYf0UCshDm6idDxqSM1vgE9YgY9dwFUcTY59ytF09
5A9Ik/SXyc0+I+8C7l0qzbOJPhSLaSkuVABU//TfRlgvUYaCjWAk4LAV5gwhApoygZzI399R7l+E
lVp6QqO0wsFiVMsN90M0AqmRCqmjod2ihBRC9DuajpzD8ZSU9fdPdgxZ5YVWN8AKJz0KSGk8dQBa
4jGt13dzuNxn6TzvCyB1T0pkmwDvgqM1+ADUFkAg5+iSmiH1Y8x+yPixAuDlVMEOcMfL4hkVdHGk
HnaQcoj9rEHifXaqPVN6vmvgmw56IhxiDEy8/iECcL3/DKqV50n8hwZR9ZLW+OGvD+vJAbXXA7in
ndqvFZ8fkXXHVn1pGoO/wXbD8Q50bBfM7PDcjvWGwC50N4c9EKhgzu/gBjT4JYz3LtGyZx9lry+2
S2coPzkQHuqhAXIqRrZmop62pWwQxpqi2dSJl2w4SebnWALP3s16H89efE6x0fDnCsmOigRkpVb/
cNLpX/3ZymOoriMEwsn/+c82qgyRQgTxETS8fitmPqD4MsfnRDbfOKxCvKJe5UKmu4RPYqUdVCJt
I5dPs8PxkGfQIIE7NF+2r1FGvqA2Dn06aG0f4VJOD2Zk6mUG2xu4KNyyCAqOZokjaZqBBBCKz+CO
JTuGaj10C9CEcP3+h7+S/+eGXCkpETRIuJBwJMN+/itlwUwAxW3o/Y3U2bkZj6/e0tRTL3dDjbd+
kHbnKY2Qe+rxmLJdGsJRqFTutSobssL1Da0QMPVWXTE8DFDXuiah6+xzCZyXx2dy0DPo0WVrFLQH
0IRudPJQKz3ZXtVNkHuHYIsfZ3X+OoAmHqMwf3U7jdJO43V+BPmAlwEbsetM7tp4i03HZ1Ow6UPU
qmST9R1eqjGggLTC/xpC3uU1qn1PIav+/35JaLzscUG4kNPXvz4HSjcLuaMGA81uBqp6EcKlZWlg
gYCEHBJP2wJSCccK4mo+iHtih2HI6shNBd7QiYwARsENFZJ1eRKsR7dX97wDvROTKFu0Z4COg13s
0vp+hjHqfdLA5WpscFa4V64q0n1UyUfuetO5S9ty40J5GTSUf/gb+RIc/JzQgGMTwbYLGRqCK/+X
/Bytx2pQqsLzBHm8HUNd2kNdpx5WbQcAgOky4IuWBmImKGp2+Jvfx+BoRFfEy9gqHPLs5I6abnD5
IdTomvayEIOLGum4Pg5AYr9OWeKBqiYAL4ZCdHyBigZuAKD4rN2TLCDQOsCAAZL00BVn4VSvg7AA
RHkBFjaiLNaj7MwmFSAG69p0e7bwYqMw25dpfQ15sEmcwPv/uF+0wI/MPWSvCH6gn++XMk27Ypw0
eBoAEZzBRmVnXkLRua1pvxokvZudejjBG7pcZVKEVw/Q4r0J8lf4YkSACefduPbcvIbG5HzHPQ4T
RoqXC6pWvXeMVQrEieIPeQXgpTd+LZNKPo3mBQT4CZEY3jYz/LDANqMvbQqNMGASzV5R5xBE7aae
smANvxcgoqKe3hfD+JbU3gZgmewrpwVKa4p/69PyWjPU3SpZHh3zhvKhkn7G/ynR95+vTGCiNUGW
VxMlEYb+/DvNVUGqxkMmpg+h6QSKp0TdbwKChKV3i2noEwBGD1GaIgTirDw0eRkdHRfebDWgUh2F
DZmFcfJWQca6HHdB2UfXKM6iKyCYVxJ2vw8s8c5F2/X7CH8DaN4ltjcZtCnEmDtXBQbp9u9vf/ss
/PnWAFnERaoPT0rmYTv8898UzzRu2Fy1WyhO8JXhagO4YH5sMs89t2WpjiV4xyNybWcDPRwk4r3v
jc5gPeB60YFID1C33BnvZyAO7ps2ZhcnPuNxADu5SZ/fG9V5m1lAV5pBsZJoGLClMH2MINoO3HnW
+fYjyK0jQO1oYCwINFk87ojGJmhhcYG4EZ4HL0ftLMmO/f+l7MyW28ayrP0qFXmPauBgPBFdfQEC
HEWKsuTxBiHJTszzjKf/P9BZlWm5w/l3RAVLFCknBwDn7L3X+lbV15s47M8m3an9zQTTZq3t9aJE
bNEY5bs2BRTZpHerUcuXdLrcstAZsbb2Jgq6cX2rIKVVRRyVwM4BdgNXinI9uqSKBiqXYCo30sbw
Kvol+X7T9NGrxqzxb65Q+rrwvv0aBJ0dYTiOw/+9+Rp62P9AOhAbp3xck5fm8GEJiII/mkH9HF7F
MnyK7EbBAyOUizSoU5XeuaN/hempnxh1Ls5hYbk7AM97WWjV3N1upv/81NNcAutU274p9OSIg5fp
bp/cAaFO7pJmfmICl5xR9ve4apvI7Qra7egxgGHXD39z0P0v71azHE1l+yUZmtyKvb/svow8sntS
PpvtqC/apglRmPbSHpFeOOk2PM1FAD5e5r/PYfQwFzsz1+u7pGbiOHMkKHhWDgke56iB4drYh1Ep
88tiWQPzxr48tACtg6EsNmFu9Tv44jTXxumjnWRkdZLasWFQ02yWYZA7qeeJF5PiRKGoptT23DDq
6oCakwk0Axw8jusNciC5tUuEUTHVxO2mRPRwdiogXcu8ZntVBPeNHSC5ecbr06TvQlJ/7NEZriDe
rT2h8alXrjWDJcfOs4rlgybIJo6XsqLUFMPBihQ46FYZr71Tyy9qGtUpfq2/OdKMn7eANNz09UNn
TqUa5rpW/uWzryJqUAPy/XYZCVVenSrqYo77yLK2cymzjWw1hlEW0Cltql472xnuYx2UiOVsgYrl
HwsQe15davQtK/u50kt93eAxVhvUs7Kgu4HtyEwOTaI069a1A5LYFXU+DPKqxoFB/po86OSpH/Ax
ECnZq/1RRwRVD6W+N5VJ39RAMHRT+nNp0VDPcj4axfDqxir2wxS9/t8PRa56tq1ZusaH8ravADJ9
qKoqb7bYG3kB5E42ef+cGjXOMUG4YKY6d2EQJvdakGkbSCTOzpFO8miR7n3XEN0VqsX+FnPQVXW0
t/Pb+N+y7lpJPb0sRbUZsdLUlVW+Nxc4TiRdht4EKSgs5peOQcz+thCizc2OiIrneNaPtl4+yAz3
BXVy0rilBCOtpxk6hV6jksQbjt6x3dUtbPs2w7gXCCZl6/5qnPUvAbiE7a3fdctTqac03+HgPMfV
pB9xtCg+yI/UlbUC0U1o864c6ZTnEO/83p6ddzjbnHdL4rf029gyi9OAn+AMoLv6m42H+fOgiaGG
oWmITdfr3tuNh6ySmcaasqrlcIqZU/7ODpuv+QQHJO4rrtYR4i8D4eIZwaR60AP11GRGv29t03Dp
78RXsxmekBLexbnE8RPnZF9LsVdHa9zDj2XU5tSfiBZPPdazhUnn50QY+mPBSToUxktemvE5DdWr
iSzRmx1MoaxBHxvGzcchsxM0jxVBzGGN66QyyMdYQtqHDoPWsGbtz1+MKZ0QcNPvsFOtvXPmUJ6W
YniMcFjcSZokdmLAJA/yFEMNNwLyCS0jHVWDoD3z62P59nG9WURshjg6E3l2oFyofjy1Gbn2NVN4
Tu3OoqBk5OX3MBP6vl7Q2VCHxLXybXLqz+WoJezAEz7hwe629IbR7fMdi1E+IdvjklzWgjbQhzBL
GDsvA3qCIt1q/D3Oo6baG4bfsuPzgqYJPuUUFm651NTugG50bYpYrdcw2W6y7uu0PXc6dtIm1PhW
McrGTXL69Rs319XxhzfO8F1quqkzJYNx/nZjxtlUVtPAcWQt5lYr5v5EAqyO3I6M0TqOtx06q006
ymHTziMBchXnZ4IhlSF9nHr1BBkILon+mM5PC7LPHSihfN+F+rVLR9UdUYeTVZMBghYj6SYyTbfw
jbeTTThMjdLpMivTNmE8QGZsbG7nviZ5nutpx6yjRjcIAlvK+ZX/oPg4LYJQRbEx+XRe28Z+gKuu
gC6bsy24nMGPlLF4zE1XrEEPhWPmRwP91JjILemS4KPqyA+mkqJranSyEBLyphw50HsqnxpEoEdE
Fsaxq+1m/+vP2PmpY0J1aNm309UyufS8qaFWAW2ChDzbhpJ636jluQpUebZ6tlYBap/N7S47E41u
aqLIM2Jn4yywxfEsFdzLQhgsP95uArPNMMsXo//9d1BJ/Yrd4yY2k+KhEFj8AsXst3o2FA+332En
QrRJ1eTTHArOvYYawlMMcu6SEqeC1RfLNZV40tl3qq9GeAS2SKuuHoyrzPTBw58QQV0gF0TtVHkc
xkYebz/103KfOlay+/P3Av0qqLL1ebPV/i4GY7yfWUJcQM/5I4JAc9vlijyire/OkUmWc2Euw4ci
7F/Krk0PzZiguqSEYP2KEYVX2tz7ip7YH+ZhgMEK62Df5IH9AQQ3BrZBtOchmso7TFIfnEbVGTUV
ySZT7OlY4N9wob6VZ8cwj5V0NNoKQ3kGTpGmO76lapusNFGLISzyeKZHf3NR0X5uFNrMyCzNNlWE
+0J33mxNwfFVim7l8XaejQhPL0rOrs4+YpVrIOBiyZlZ1z9b9XsdR8OztPKFQUcTHCpUzk9KHFxb
XW+eDWxcG90R6lnkC7AxhnpBEhGMULbQAGq72GjkOX+m3fg0N2EaulnNN72q6p10IZ1MM79YUYyF
UBXhU9jhFbEVWZ00s/NoVVWPEZAfI49rsjC5h6Kp3Emtg2s5ls09m80tkhJspEpuxD7hrOqmWulZ
pFHD8FKs0E/IKNFIbH6i8aO/X+9RLqVnrR0+zrUSPw1a+uJMGP6/3xu1ns5nwIeyPqhMgzwR5ZC6
t7ujQ8+ozoeNLGb9KvUwCNgVPZt9NNyHuc49HAGNqzcyxm+iYEqjC//dmGlmI2VJlADOu9kxJS0S
d1hcZ+nFFsSv8wD3v6YMN4cvSqycOo7r33sl8KxUcV50amTMo9TXSdsqfspyftcFdKaMAFu0Ddbu
zZ8zOicunD+Pkl6+GC2OFCcPsn3eWgpi5Bj5ZlqE1yaOLVrcbXBnySI8iD4tjuMipxPXdHsHSbi/
1PZg+Sac3wfO9czT2756n5lAV/N+Lj8jY3mN1GR+RYp74HAg2rPnxSvI3HijTDVJ/vgWWPU7iIbN
naX3L3kbZTlO7Hg6xlozMbDjp/Q/P00hZvJfX+E066f63tGw1LAdpFekSWm8aYkXVrQMtqEGPl6P
0TMjExNEDEPwhkz6DlNqY2SFFrskDhZaQV6G+oi8j3e3p4zWHB3q2nlqV0D+nzf1eldKvT2iEnL/
/P0NoW9G/2bk3+4KGEj19+fc7v/57LFKog2Wkc5784BaSduFazR73crPGP5z8yez+83vMiUUx6p/
Gm6AjZy8J49R93MWiGTfkOO0HZKZXULVXR0hgneKnTUXy2hVckH4vUm/b6PnmKn1MZwu1cwiFxYa
SPaymb+Og36ctEIgC+WYeo30sNzdivDbzdhbsApvP+br3qlqRUteDTU6GTLVMW7ZW62d5S4tug30
c9Qhwm7MYwrrGV83KOdlBJ4CNp/iYabCa7cFrEI3COcPpZDF3bASHYOuVAjU7E50pjqsHvyq08iv
mzsgUUmlid0wGxIXtL6fyZ78EsQQ2FK11q5UgO2+pb1w0Jtaux+SNPQUlQtNnfTP+NTafR2rH9TB
tqgM1apwYRyg2LNYn7MOTHgUxohUVid23jw5fWk8Y2pRvWDswv0QJfhr9JJ+HttTm27cyOnVJT6z
OfjeevfvoOxV51iG9gTBzRbtSVtvbg/bRbcWm+v9IYuOIyzr/e0BrVmw/eYFkk8+dFKydWWD30mv
LpETYyj2BtrvctvpLLuW5dS0kfMMxotqa2PjVqvw7PuPGvnah6S3t0ue8IiV0tG+PfyX59x+zNI4
iDx9oh0+GWHt335pTqhMf31W/rz8OJqOsJSOm25bFhvbHze1rJWxaEOVnGhTXXwNtMG9Br7LcC3S
RNVCOAzt6D++jSgIfF0EYpvVer+HvBucbjepMuMeVRQ2DHFFr3AJ2BrffoR0HGVuJSbatWQ9HG+/
vP00qWjBFtP2MiPbUZUx21xvANvc8QmHj2qyZuIEpvigNk3uIc2drhp4wd3tg/ivH6S27U16+1pW
c0PuX/fm7v88lTn/++/1b/7znB//4n9238rLc/6t/eWTzvFrU7bl793bZ/3wL/Nf/+PVec/d8w93
/KLjlHjovzXzu29tn3X/lgyvz/z/ffAf327/ytNcffvXb69lX3TrvxbGZfHbHw+tEmOLKuY/iuT1
n//jsfVd/us3/7V//lo2b//g23Pb/es3HD3/1NgXOUz6NIaGBCP+9o/x2+0hKf7JdtYRtLxtth0o
s377B42fLkK1/E9+49iSNQBJL6KD3/7Rlv36iGL8U0rk05I/UBF7okf57d/v/Pq9IPn+lf3v4mn7
TS9G4z/CptrCPGNKjcH+mwUnCNUOGGoL6iVqH5u8sE68C/P7DT5kpF1/3v/z4UpaDTR+gwtgHIMi
L4S1Zh707+ZgGfyplMolIFJ4J+MkOFlVJQ9C4quiVBZ3STYHW4UT/L5FPeovYd8+hg12RbYO1ceM
KwN6EmV+Fop9JSyp/J1KcEP+E8Yqqb7MWfE5j8zJa2DduN0aCDKsNxLe8GINOT7x6VNUMqFXB4EB
N41Kw8MUsgsiTMl//K5tLsMkcMsuIZy4Lvrjno1V/ZLrqnVCZuF//9M+IGOeRi3XqabErjGvyQKz
ap2bDpH1eu/2QLQir6SFiBSJ/g3LN6AE+sth9cd391eh+60D+5caU3Mclc+eaaKkvv55YoyzijGt
Pus+6kPHI7fyvW3ATLNQu26LwB7cHuPjfjTgc2dF50NQmrY8H65iOK9jzu4pX7Of4KiSAhdEk5/m
/ar0WOId2qCLwBbmK+xP3FAraKJl2Q2qle6XKkET2TM4oodkMsHq73/9zt62DXhnms6haFFkmcKE
Df3jFTayJk2rSosQsNEMPath8GMWJkcO6bTOoM4e/NwIG9oitwX69m3GrIOqVlc+DomNvKNkGzil
2PTrby1CUq9us3DbpWivxzCZdx1xmXvM03LnWPBzRpl8Gh2te+Ik/J4XO/dczYt2KnZSje+cJP8S
NhNVOVQmoK2qJ6tWg1Gj/95YiPL+5s2/OQVNm8GnZmF8kGJVOr9thxphQZLlSG3ZAtfYGtFCvG+U
b1Dz3QnLHveYxUxfbaMvLOPxbvwCOSc8z2W3a1E6HfrOJooA+wE9CeOxavPyMImR6UJjPjjEqz/i
2zPchDRbTVEfFXkpwqHy2Ctrm6VJ28OUC+LVlKU5kGqKsiK2/F+/v/Vq+dfWiFzZypRvQhWqRnUl
3lxibASu+OpCy58Skn6csdnmmaafhV5eEga7pzhakFC10CjUSHp2VHxswFVdxsHp7gBUfEnLwDzZ
NATNKoaCwK7Zg4cGbF5duDyRJs24tsfqVVh8EEZcfUz51hoReWCP1U1ixrNnUype6Fp9Ncev1Fvi
aFf1/gaXXOdbeFgAVo6ZvkV8OV3HSbf9mBRKr1ugutXG0HnO0Ba+ZYXINdKldryieqfM6nRvZAMz
jZR2Nu3KjMtUzgwqie27KG8IXZJspKsh6Z44HvE7NZx8HZy2FEr8UvafonrNDFTD2QtiXPqa9Iyx
qj8TVvytU8q/KaPfqrj5HmyLJjPLEIKbdUvz40nWLbKh1TYLPwuskplpB0JXlknqd/iwdOMb1GKT
2gtgizUvHDHPU2R74WQmnzvV2nJCzh7+Q9UPrbB9cEZV8YSsUy9wiFvsiw8iK9ilkKUMgWpi1trP
6NMAWRfwg052TPPSBGx/bywIfxc9cEHt6tsYieDWMFkgOoaN2lCdoW6lxyqbcJDkCqfnnFu+Y8au
0QOYWWeQFDxAyQopp2uZhkQgrxfD28m9BITAFCTedMb80alG85SNgHbt5DJpUXei0iYPLAy1TYBa
XydRhhwv5jC0BYb9LJjAtf146m1GKSSF0Srju25S9dj21qdwxeLJLhm2wGcT93uClEV0nK1PH3VC
NsEf9JrfKyL0dI2sx1+fQzcP018u/et3h5yELAm2Cci234qFRmiBSluamq84JHsVBYueCdAf9ct2
MHThTr2M7stFdbYJJpRNhm35ZFfN4LXYef/2gvWmab6+Gq5Vgo0N+F2Hc/rHI4kMtaklzcHyK8zI
10Sh2dgyqbw35noC2IZaoV/s381c0a+wc9MtPXT1JZrgdt1Ck+aegUGY1wPAINJSo6R56Cg5eZr6
eYmd5mTWlXHRFAtnMXoHQw0rn2kr+VhKdqqlQVxOn8iTXQMdyCXzqYx4xfPU7RagGqfeubQFUBOl
DNSXNDYaD8UFXAuuN5tm2Aizkfe3G90CkCLXwyQqaYgY0Nl9NvPJbhwteZAghTcGmSauYo4rWF5t
SJ9Q92HVI5+f9BDbfvqaOES93e6F+BIDYBkKcEZMGbG6i0VA7htyEN9Mp8fSTLtdR7ihCK5qoLK4
adFjlpYIBQEDWvOgqVRtob5nIHGwe83yFl2G1aaZjcOot3S0FPjUYaIbrr32qgSpaPfD8hoq5Ha3
Zp4TEaQ/BsLoPuiDbrlYQxFwqvm0z0az+7SscMXCDF1Dr4P3ZRx+aXV1p3R1jshB35bOIh+Xmj+J
SML4Us5HOtQQ/Y2pvUegPG36Gr0JLEqy0G35ObbipfdkqJLdPesNjM6RQ7MJPtL/Ar/A+lTO8zGO
nPRh5u7eqNNtW9MPSoRtkhbQPpDVrmxZZFV/zAVR3Us/7Wnyyf2iN7vabIJtH9T6x+KxsON3TubQ
BzXL1Mc01h9Cs/9UhquhraD5iZKPxGG+ay2ZFZeqXVxlJ6mDcWgouT3s0yUEcwafwpmde4yhBXtd
Aw74fEV1Kqnn6uXcVtgH9cX0ZtBRO4vD5mEENrzMoZdAgLvkkfUxh3p70pGB+mXeae7YBUQd90N3
6peOa0pQpojBBxuC0bCCELg0KolkO0ZuHGZ8xMKe7JvqHhQ+3YnJfCwqPaFyZLtVONIP1UTZJMqs
eJJONRbiVF2jcp+Y8g6XACsZHW8su01hk8c6sZUlZepGThMxaoRyPRHnMn+4QdAJU6FfcbvKt2qO
nHApPhvr6pOg4ryjR7pXjLDdxAw0DxNNg3esvHurIcmdczY6gIQWO4w0kW8ZybJx1Ppb2Bj2fqiX
8Zi9r7oRWaHUk0fcoWgMi+hUbmulrP3vr2LofLILh8NiJvXajWBPk9BXY/68C52APGklgmYvSKos
RoRmZCIbJ2+Y7epz3ZLDQJgR9sJSeAn8Ny/rZ9WLxgVsWWKqqL8n64+FIe4HYlUEHYSKRNEwSEgK
tLNuV5D54ofSiB8ZHdXbfE4mP5nt4p4MLmPMPtDSEBEHOxdzzo+EOdgy5gGy/rh5sDXJ8qi18lwH
SbavOiJYU43ZHBK90llRtY1SngPi+wDo3ke1ntyrUtbbotZ8VbEMNi2y2HRlHvtiWJgHpjkoItbR
Q0/4CQly3WuaRqgMRPSltLrw3IriOc27Ym/bwKMSBq7bJRUQ/moxfb82TZpB3NJAKzcrEWQsJosp
+TWPzaL8vuCR83DizBvQ4/lTtBj3FQvJSSXYehcX+Bq8MLTAN67VybCafBMASbzhNPneGvihM/DX
2sTRf9rk0YdzhKGa1JDGT+J49htIxPEo+102Dsi8rfToOAmS1bVqCDm+l9hky0Ur30VmXV+jQQm4
HIvCa9Um8It4JkGrgxiXJ2aDtiKJH4dOwS+6H5ta7oLCfFAjzdwvGFi336+W2MwOcdu2/lCb0pul
ZngFUkKfb/29idbo4GQdiZ+UqZuFLf9lcvpNqw9kzs4SAHJamndOlvpBKz4HURntnF7EGxqr1wFD
4wdnANwbrxu02w3MFC8d7NNwezWWEfGSpIp+yGVDIYnsbaujXefk2faXQiQoKhZTv9hOumd063h5
qwqWZjqKbYh0p4E859/2N1MwjMG2WuboKAhaYUPUMUqDB4bKqdkVljFjl6HmcuzmkHaEfWkkliBh
qol5Io31FqYeaM+dJt9Jhp+PCLnrv9l8GG/mbiz3dDCwjEHqwOYi34pZsWl1WTGhecvWra/T2xyC
WTf8Ed0p6YvF5bav+vFJ0zn8SfmKXdSe7W4ICUu37BI5umO4kZqlT2EYfknwPwySM1JWTUwKnPIS
CCa2dUg4LV6p+2CdVjhK5CZ4OVcrxXAKIiPbWnRIjnVNTGIzyNpVCTFwUytp71sVtusUzMlJVJhs
x+FkJInmh4APAs15EgrTd4w3uESJCezXwEJGr4P3N3s0dd1A/7lJs3RkBKawV+2Uto6A31axjtTH
0Ua954dYcLZK2DPOTvYBxcVty5ZSvm6mvJ38At75KuvqDkM7vhhaNp1a7XOq2dGlwIgN4W/+3NTx
hxZF4VFLuHIs5SA3y7pt0Gam/mPxsHqPbtuvEq7kFbriYVoy0EppPp3IUpiZORKH4BTxfojtDh9Y
baNcgAUILw1UU1AdQ2COl3DKvAb1sBfN81OJk/6+T1qfJFrjXKYIg9t6F8TLsgXHsEGWEp1yx3wf
WPhPZjZxNKyjvdbWqR/ast51MEG9AfUl4SaczuXcqSg4ldw1ZPaKKXvclkvxxM7RfCiScQeqZfq+
fXeWLZVLdepm48UO+1uiwC6NrcsMj2iTBwHW06xlIVCj4lpMd5qzMHpd9PBsW4jVm+FSj+QA6NlI
DG4r1pezimBUkmnZC4auyHKmUlWovdPL5hPefwxJdQYwDBGxkjLJI3g59xKGin4dK8G2jjT1jJ/f
Yy0orqpEA/nrg0X8OOi5HSscCoLCfzUq/CR6zOPCcLD+4Qcl5Om4MA10zEKeCbIA4qWEfqrn41Pb
ErCpAdBVBFFgbmrwWJl/kcQ9bbJqDI63S1aoOpeBuC9vqeM71nXt8p2MJMn0a4ZF3QsL55+O35Cx
Uasfi9XmqEfYln/9npwfC33eE/NZlJwSeow0aOi8EX/EJZnvuoIGe00hx15OUNMLUZy7Pq77w5xa
3aFc/Fgzss+3vblI0faahMZraPcZ+tDAmoq09Lt8+aI13Xyd9UQckqh/RAS6VZsZtm47xy5W2pOW
18XVDLttE0YobgCjAcWSWO3RjlzI/ou2ej5Mm9jJYrcxvsG3ch7HbAZzlJ3bFXvbKpnwjTQSflI1
ZFKZ6DI+5eu3nUU6Ulk9MI9GlPpVXyrw/DjxJsnk/tZwLNTyfCs450LTnmLTZqLR6d2x5p1paThf
A/EhypV015O07A+yXJM31VP0wTE7+65aksprD98BtnO+t8Y+8kYZy12XIPqx448VlxEPkpx1GiuZ
umY6pHf40tDT9HIAJC/t+0UL7sSY8wwN+mOA9XpHdsBTNNrHW1hQkDvvf/3tCjrMb69vLJrIkCyU
LoZl/KSVUgQnjkm8jY/ly217FquwqA9Vdyw0JdloFrEitLQRq7DIFwBRqGDUY9SLr06CRbVSSzAt
EouTUMeLrsXdQUsyCivbvBhs4MhXGXpp7UPF6jdzmlreBPlqY3A2eNShMSbKoEHSroWgPvEwWCC0
EMXbPt/Vt2UGWFVpldjgGbifJNVBF4s72vEFLFpzPAu79Zcg3WlJO15MY2aUPS8Tc6/mWk/PgHOO
oJxR45OV7edmsZ+J4NkAIHhR1GqX4E9GIhi/N3JisK9mYsiNJkJ1288+veDigaTBfVXSIqpi5xvt
DxM8tAE/HwFy4rx3uKb4g8oSCM/+M7ml7a4R8MVDzZ/1uqeDYvPxqRVs/YXjfxWTehrHdxeUtsv+
rb/2IinQ95PGAoqRdAhZPeuBk3DJX8mogzJ6XKnDQ0tzkeXXgPYbtMOmUW2vVhO4WJ3hWTGZPqnD
BiIT66gvKXZa2TDKSxSP6WS9KSNrpxULXWQ4EiBXgi1GIuFy5MI8jCk141UgAY0hi3dlA0Oi17WB
EqcmByjO262kHedSNdRuvN40yypLp/mw9GyQTTkSGmOy8rFXL0VP4HI2LF7GyFBTyDStPgIsSzda
OX3Vp+w4tmLZG9ajDbj+joKTOBml30IzOyd0cdylyHUEcAEqzvIowF1A2FXJmKA/Yih8BCHazjjW
W29ezexcKlxkjwS7lQmc1ek9KwQpkvWgbk2aoQgMxy8LPDGaw6L1wn2mOHI/l0u8iSrlsQw6565R
zZJcNHaLTobujwTNAEpRmBBqSV9TE+MqsVwdhIX2UJtD6UI6sPj3mtZLMUbHbFTGNjaI4eX7NQRG
TdsoDoGOfVtU0VkLJ4UAuotu/D4qo3ZtuvwFQ3p8xI/YxCOuoLD+aFATHbPF/JA1SX/QSXABCm6f
k+iFS/7sNbMeI9h5KZy8pfgQFkprQzk5tQ1BWmcUI3RtU9l8R7Rpj3M94FUWwS6YC5rkjJ2tthN8
sM3iYqeL+MCdQ1ppja9M8TGuxsdSibvz7aadm95LgdxtRk77IcpdVQuGTdq346HMx928KL0HcqRS
pnbbMTRyswBMfVzrPkMXw4VASXutvBsamvSVsyheTV8E6RWknbaHzNFNnpbHp6IzxJ60lmKFt531
bniG2jb6NMEB60GeJL60J+8pfhGj8gydjO8FgA91XUhdx1YrRIG9H0zrEREpMUcFFurxylkT0AmI
TjqVRaY1fNv4kdFxe0Zr+jpicAY6ZORZhrKzbZBnRoy1YOD7NugPuJnIOWXy5uLUuNOmgQtOymuG
uQAoHUH/hlIHR4AeaqsNL/F1czfPGRSLJGkxYilPjh0cQzWFXzotmFP577Yr6UqhP60ExRfHHr8U
cfpu5mqvxeO0qfScYzIRlWuRKeDSWfXjuiX0Y2mHuyClxKTTvbFALb0jmRzUpuK4VcrRyabPk0qD
ik2HlhKi2gM9Cr9UwJynxVqfcuSpCe1b5ZHezyszSno/DYo2uUR7JnN+LqYrnD7b1TkzD0b1rcOc
2Af02HHdemaS1uhx5C6KRAzQ2PEMtVrOGpZ+V++dvUMjlDINxkphsg2u2zN7dsqYldy94E0P0mPI
hvBuEJRESgtNZORlGlP6viV0x00MR8Xs3Hpxuy0Ne/hqD23i2k530h1A91aF3Ntku8tXfEVb126U
hBpeNeP7rIy7S6BXhHOAeOqCovZusl6oMGqpUHqxJzhIhni9TB5kvIi7ylDOEEpH2MC6uncyj9yd
0NUXuyGYlIty2YjhoWgJyEMdiJFtuoO+sh5n1iWo7fiBHFLF75k2egOaTaOwL+h2p4O0nfjOhPNS
RDnA/zk8BlJpz7d7cxZP9w6adfEQxfHRMeHbFPYwIvZpogPtR8TqqyWhQuyI8qnDW2CMD4oVjQ+y
rNgOKps+rdA2JobpBVy2/NYIFs8uSjgJ8jkdauXeqUCSJbn5YcpZeXp6FRdDS7cJ7dM+x2fHy1av
mYrGRWrVfW2YHMnIsGQ0ZF7fVcuDUxmZX8KT8TuvRoXsEWzUUK4TV7JKJMeNAHFHDzqqfL35FGRJ
Rfx6uOBObdWHKJoXmoDycLu3NPngDm1fHww9rhExWlRmSw/ULgBrA82Tranaaw/2xCBrmQPq8PXu
kKYcunM1eCLVCfwIKttbVlbBaJyJqJzcIbe0hypqlL2orNHFqYQRhexeFsvFfgaYp/pT5jhXTZKe
WkT4pkCOLJ4RJWCW1QMuDPUlLGFtcqDTAG4vejI0Z60J1b1qwZdX+tp4Z2q8eK0jPs6oV60uz5eG
DxEveEAIyZGSclop8OfHxBjuc2rerRqH7zU5ia2to0qkf/ocaQRY5VWL2ah5NZPBvmqUgl5pm9uE
susUBXiZ+oR2UZVqnS+sfv6oxwNqek39aoTdQ+8Evd/ICCwfHlbfapevAjnf9hMsYuokpbxMccVm
115qFoRVBki2Vj4qmjsN9J+IP0TuVzZfk6ZICbgzcpwXjgNOTkjfKTLVLc12Os9V3HjoiF0zWq5k
VlcfQiSMm1RjE5I3ctyqwXBmP1PulBD/D3OVLWlS8LS6hG5zi/woLtTG15jGemLU/dxKiy+ani4e
WbPVOcso1HNJ5Btl4eh17WFWIsMTdVYdq3wzqIWPCYwZXdbSOMjz+qk0u2zX27E4MP31RZvyahOL
JJeMNTU2tN6N+0J/VzXnJTCSVy1VkVElLXRIu61YPKuCV9laHPbB9Dg1D1PLC6XrPp70UjPoSrkm
HLS2DsIvvd29Jvb41Zi69gxjrblTUbNSTy6SMNr8kz6ooAPsh5mRwQejr77h3xd3cLlTsCpq4CXG
t4xqxS8H47XsrHMcQFwcFt3FygI3sZYAqtTjqFCSTE3xVLf52vRl7lx2jxPEE9eUqD5xP3L5tAcY
B2jPqm1W2e0V03d0ZIaRVl/CkXAVMPXHmC/tWkXWci0n0tu61LnThjDdzFYc7SAIplcRstbh8HuO
g2LcmFHc09tsaImJZLl24RhfrcVXaWgf0hQw2O2/1Ld5dw1DF6gCa3vZISprNf4Y5dP/Y+48liNX
si37RSiDdmAKILSiCIrkBJZkMqG1cABf3wu81d3vtVkN2nrSk6yb9xaDEQHA/fg5e6+9jfvSeZDc
vF42JRHxwcwLuU/DE33haw/o5ZqkIEiniHwRs/HxExvERHTJJiR+Ccq8oX1M9KM5x1Ypy1R2xlyM
9vxgCCUY7J7uqzgtE/6Tuvxir75E2icy1mU7mdoMFVvbLBbbNCxVThfpx9QUr1KnaKl6XBa2Gy2e
GyPAZimq08i3luymC3mtgxb5sNfA8GIqVT3ikQnGkqJgzveL0tu+Y7yHU/usjPM5c4fnhMWDU/JT
NjDMWfLZ3Bo1+ddNtp/K8bYUDsYtUUvej6hZiByfmajjlXPsYKJ6jes8yPCf4jt0GDfN8S98AeGe
DQ4yniEOhatAsMof8/nPaNFgH53y5nQ0tkUEvbIvNwP69KhNMr9v692gklzTN51LqacH0Zz+ndWG
yOnqGArnrekLyN/0Pzn58uBi8cn7E6mPL1I2xbFxodiqPSjwnJJBzx5mNmlShcMvSygkeyFF14CH
VCITaGaQAWeC9GJKBH+IOLUskeQvJtl2pFTRwn4s0iQwYmzGXWhfelkdNSffaoJiKzRJAoGC6M2t
cjKs9EOLu9eJ4TuBUOW1dPVPdD6/JG0wUvOCauFQAQPvnE5swkrm4kNoV/BcylYSFn7l+u447ZXF
vNSauHQt7VKQbN+Vy3RnqhmIqeK7rFnYkQl2liiDXlPeHHx3XguCnnw/EOKtiym6V17INOWsQ2LA
1jLzPUCFB9sezizygeh4JGwXj0jkDA/Amg9wev/meGYWOzqrZW5xrkypTRKglRY6J3t6W6Z225nr
Y9h1zBKY6C/Lhu6+C/4K+FATxFk9bRDZB5I28VaW6gOt8shrUvf37E6eKMxfxYgjbUzLA8kP21Bq
X9IUeKBUclSbceeU4hH1yR4FtLpRwJSb2Z+0IgPaeXaTOfEHSRGWuyIGf5d/CCvzO9P41agguWtd
fM24dg2ZGZj78hGLcHbLB+25CU3JEm9tLPUrqpLiHKndazuHHvu7r832e2H3oQ9csfdaS78k9oKq
YqBfXuKbUSnkAVErHd+Q6Ya7XKB/NYenqo3roNCY/cfV+Gdi3nm1df2t7JoEhAXNWkwkdIFDJ+id
dL4aTrYSWASuk/IA3HbxGJR8lA2Hx0boT7bdEt6mRS9A6Jpt10U8SHBhRUf7g6SHgl2hXaDiat+d
MfS7TEvPVvEyaNWuH7Rf2IOeqMb+trJ5NhZVYehkILGcP+c0pn6oeX7csRg8tbF/u9mWE8dOxOEV
wEoZiMmQniAXsqjyl6UVLadXrGjpyF5ojBJJAvR1gntHPZYo5Un7pQl80Xv1i5wb2ldZ9WKgOYVH
kB2tuoShyZ0ZwtNp++yqJDyUhQWIwS6/YjaoNSThI5tibDNgok3h7JdY5REHSepFRvQxOXz11bLP
2vzT2KBGYSYCF2GJq1NO5MN2wLxEqieHyva9GaodSn4G7kJ9nyrlMCrsIZNbYhN2OQSM2jGs1keV
MHSe+NDsf9V5xJYYjKzJB3uExlYZWMNIdwx0p9w4GTxorrdn1QYZZb326lYjgmVReI3WKH6TGztk
aRzZE1ApvA2G+GJCTfXHRWa/dW31w3EuiM8BGPAhMKXZX1PGAhuN+6Tt5Y6GLdMfg59hHnxfYvvU
QSILonGIKbdGNrzIfjFciw0t9WHGFTujaRH52SylHTvOzo1/xaP6WTk0y7sa/o+evctu2oYDxVOU
gh/lam5pqP5Bc9QFdM9T8OflB0zGbRrF5b7NWf1p5Bzoqy3MtMcykPp8ca2BM/NgnmSGIqqdZ6/Q
jSRQNdRmCc2HUR19WydnlpqjXteHLKd0w1Pvs8czmHc6T5tbBkSmqXtFCcKwbQXnYDfatin+AqsA
pralGLPPbf7O9Kl6yTRD8bqu/5auruM5ohubZTq275jZXEr7fl5MElEifF/6DLs30uvlqTWaN+ZF
kAdXXr5g6dinGnMZRV8Ydlh8GNkh7aaHE0Ws3DFurRgXOgNPN3rI0PSNc19tlCjr91Y7jJvKFs9K
TxNLgqZSQUfBCoh3SSdqf9RmzvVUOCDolOFg5+phyYfHgS7PDWIClynj0DWEh7lzQyZe2afamse5
xbUyA4OlNEuRBWELc5N+r5bdugyAv3Lje5YYf/SyLjx0cQxtpLFL+hQ5/WSG9BD40mkIpJqLpJGN
s0qMZ7eI4l3Vh6HfKCAyC4aECK5qzGoarCPtYHd8g2Y84ZtX33op2JuHyfVnp2LEvTZnW5fBqaKK
TZaq/SmkmhH9PkrYW8HukWFaK6UX/56t3KQTIg1fFMuflGTqoOp00xf9Ocmoq+iIQZEkziGIS7vy
G8RMHkxgFnwBD9mMyyvZXkkwDMtBKafRq/PV4jP3DzjGh904RfE2advvKY3U0zDQv8DGLDAUrKoz
YrRjzms+MUU4E2rsa0y7HL3y07zfM3XhxMDm7JD60GPToZWf+YZJKoxFGlbcwggYuXOp/GIwveZT
CbBlH39mgF6vcNOSoDYSbVO1TvtUztDiuopVMSZwZxCf+lgZz8VSb1Q3S061bn9boT+0OCmaXPAe
jfqUDRkG4YHEDmuAGc5JdltM4QvPnbnYJ0hflzBOykDRnG07iAup00e7m25T0gSAAx8AoqOUd4ae
g07aBXEsrq5j0cogzFJr7HdykjI6CdO9PCHfXTiF0l1FtVRtUYUGRPwMrAAMEgiU8WNyAMv4MrnW
e2zP+DjhqhLIXkHYZhiamO47ra6jmSXfhsjftLR6DtfxTx+DwbHpv01dKDah6f6dIrhtMkeZID5z
M7qb7sIKoOAVcjTwR8r43aboJcLnsDUzWqOdcQZsOTCl6LjvFvbG2SYLunpsews2VyF2oNgUvxqs
v6RY1RuWqzfHao9d6ewQOLwNcZ34hVJ/KJV4GpT5MVd5+YjtDjEcysYweRb4ZENznnfxrL6n0cLT
SmibhRN+gU8kKwLsrKRAimp9RfiV3JBRHX2saZ4+pkq8yym8wIwgATOLKMb176rHQqJOI4jw0Qw0
sDITOJBdN0XvRa1Kzkvh5QmI0QMsg7jLPbUicDwtgWHa8cNAMz5Xv5quBFCUaqAnQ1jHnMfZJ7sJ
GVdtbUutelRkkjIos8d9vsjnSCKM1mY1xmDY4ujiFOILbPsowsO9ri4fjq4ckjlkWaQFqEQWc4Cl
KYLWZe2faKIaSU8VC9KQCvHuZs3d4m7zQrVKUXvmoz9h8qXWmZmnbpzJiDdc01nt521nUCb2TdXu
5hc4OOUNLfm8nRaHEOGcnZuMJTI8qnTH3NnY591CEDqmYm+2Zms3apFKBw5wil1UfmXSvR4cI792
Rh3g08rPK5zObaJPsxJUmbqN4INFP3DiI7qMkYMOt6aextbeJvk2avpj6iivbv5dLSLbyLjCITQ0
VJpzTCIefNpKDY91b5LGo6J2b6wB6E7Dehum0b2dOC4oYb9LQ/5b3Ds2kVSVxgjEhe1/MSb+raEv
YhPp5Y9Vf6OZU+MtgifcVPfWUAnuDQ7dSL7npKBZ0qYPjQsEtHfiSyZZIxiF5MoYbjKkw7jKc7bq
wnkl3JcZvTVNl4z/XaVgYfqAtCbeLpZKaKdZsugV2TYUre0xumMvsLcSeIChmoyD4q4Mlkhcq6ZV
d/zlhu2KCzB/LWOKCdxWzqzs2xTRnreowzdmZ9CHOoKOoj4B7vtstS5D6szT6o7uV6lMw0ZrmuNc
WTPt1fJiJ7SMezfJz0wRmnoiRvMVhUl/KOMeLXFIlJB2MmqDsQfBGnRVtYZCVWUcVTA/MFfvbemU
xiGnjY4Srr0tDbQLo0NoWgLC2gyyULZzHG7VCEOgMML9KEGJM3MB0qHKY1sOHXl41Ia1rdskqlpP
ZNDBPi2cjRMdY4w4fxRNPEES3sTtEkxFWYPbqJetpuiUIYV6mding7Aukx2SRsAAhc2cR1JrtUJ7
h2wmfGsgYqHLUQDSWSGUMB+vajZeObrhu1aKfQc+PjDEIwhkqJ5RjGS20nzNIfgWqB9PgIk9bSit
D2Cgzoa9n2MwfldEXVscKEDfDO11sIbGGzn97zjq76hF6bQkiPtIySUUA51RSb2a1mjnITXNnqVU
0S5J9HojiNGuHWImCsocKLuoY2W6UfXsPLsKCK67yKYSgzMVk74ka7tbvOX0trzCjm6NQymPl4t7
EwmYIZXOr2aVp6phaOZ0DPmnjrEYcwKU3vFGrUqeVz77VprPQhuY28zsQHVYmQeMzodc2nBx+67x
Fb14CnO1ONsjajGRKY8yZyeWj0BRxH4eQS3k45eiaJ1PSM1RDBVzsJK7226jCcQMWt7Z3Ocmbnp7
6M49kTIT1GjPsJduP4vhg5cpeYhDqg6W9xcFqcom1CS5bm1svUjYjKSuWPouJ9l2Dc/hBU1aG7SG
d7PMSMecK070TX4o6uaajn2/KQqiyATlGcrxxMLWWE67PopKtg8CXfo8fW6jX2BiDL+0jdfRjAI9
bLvTYrXbsiArXI+ktZk1bi0er3romk9j6Fy/SZPUayN+QhrQnXtj2f1MqQuKGNWo9I0Qg07fUkAH
W8C4l1pOpnrCegpK8E3L39I8a34VosZRYf2RhKDS8Ym0t0xTjyTzUfd3S/E0aOlliZP6FjNyQVWj
+EmlLUT6aNWWATa5hyX0JbLEUcWvussq3P2oM8PFPg7L4tJpdp0bD8DnP6IGTn4dLexpPXjHCitR
L1/InvBGJxnfgJIll5KOq6cb40uZpNYjSUlDkMQ1FB7Tyd/ZiwEVmccmySFcRcRxHVV0EAcTqOFc
a85OLaQeUOkvOxQEBbxZUz3DQKNRwDvyq1ohDqlhvJs5o3MqOR/sKhVV2tJCdoKQ5T4hBj1mTcS5
C6s9Uo7iXnLjmP20dbs4vqUTjrm8klsceTyo5vJQq8wbw9A9GoSs0AUdDboH1SqI6NTpqeDWy6qy
4ZxdLNuRVR/XUfKp1A9TG9qnQW/MEyM3tGTxhc6PwAO9iqfXPwrmqo8z5tUero6fU69fw6z9PWVp
s2mm7LmZOnnkUMAkBIz006CP7cGC6rKVSWjR6S35WGts7syoJ2RL/Ud0ED8r5adeT9ND75Lk1Cyx
uAgWSsEUgxFRya8LRYmJmz8oy6tzhC+cW3t+NjpC34u2JO/dAZptL9ZtFHq1aY3+F5Ll3+0qtOjX
PxRi4W7Fg8Hm5htEMR9id7SQKCvuKXISmzNvk5+VYqQP7lDoRrRka2y6iScZFBUDjQQbAXFnKX9A
wb7kNhPpNHlPoGAFY59rt0nNrX2LKXIHmxqXl8qAURUkfoo167lFQOU2FHypXBxOPozXhwJL0xyF
RAVoSoI5VhIOJBvxNNrsiYWN1yQyIDsxTjHRGhRCKa9SVgvaZec3QKzsaEQZI85p0C9GFeKOTzRq
HaMwrmlBowobTOK7hKbclnR4S5miqUXfrUmfWI9X68IS0pBwVqV0CSwewnwDfNQmfE6r8n2pW7Tq
0qm4k0tyo6CCBBRBKoB7wXiVmtEaC/RAdaWlgeOGtU9HJrnbbvWhLUDol0Ghe2Rn7n6ctQ85mN1t
4vNekcT8lnl41DonvmJG7p6sHJNRX+VvjkpbvFSQ6GgW+ni0CO4WYSkCZ7Pi7AuJawOTM7xayNH9
eaIX69ZDckvgS/RjsgfO5vwCIUCzI2MV5nHeE5F8aU2JCAap3eZHQQMXB0q/VlSn0Ypel265bGKr
Nv/RW2a2bp3coYGsI6av1XFnmwnDN/L39lNs9CfRofkwhvhZ7yEPs0NQrEgmHkDr4Nd2M6IBB4bM
oD9Hk9Tu6vxsNlXKGUWCLUzim7A7d4fix+A4cEhixT6gDDiZa8qhiGrqNLPn9Amg/q7J5Fdu6MVF
qEZ0T+bvLpE2v03TbnaOpMU2yWbMmk2RqQrgiIa7K8vNt5npuOdMWByLZhEBdmfMVXX+XPc21bFO
XK/BuHVJ50fkdUySXY3xkMNNWprwkqf4OQsY/9WP6YCA48e+MhqrIUxoX0luSZJHVANNKxtnPoBG
0vDB/VAbSjbfmLCJnVlKaqkpDTdIxRfa7KjUF1lWWCFzl9Jem7adbaD3E+OY+e7A+duI43D/8y/L
OQnPSvVbqfLi7+AWJKBpsycdmiAMGWONMWjxWOldc6DnLi6SWLtNCW23jMp/3j3jAOXfovM41a1D
BHYJT1lCRAxJB89O4gaLTlE6jZQUPrJ0i3QFhgzQNCJYzTRA1bB6rLF4KIQL2lE/P5mNOT0kJSgO
vciMN8KTOItJrPMcLO5gc2FmQG33DSW8EusqH36sRhYil6fSjPCP4x9S6yhYlvSkrJmGY9xchya9
EDrRbrKWMWOIusfUxjfWUudpjvAkDDRkjvU6wJ8Qn1ZgrXa5TUCYmgznkm75Ix94oqm4H0RZ3xbV
nZ/5oo86wV+By4DmQisarLksoosmzjawW2T69p+QfslvJmyGx69zDrRhr6GZzQ+qTIxTl7c3Z9OP
JjeQDpajmjAe6hrysxxZ5MaZ++NPMl3tEs1Fs3KmRkMFTKRdxxyuYuSJwu/f/6SfMisdtqCyGO+o
hR3IWk3uE4Q5Xx96/EGjGW/j1ox9fL/yThrHhC8hMx9mIYctCG72hcXhx5woObmj2m0m3CTjUDg7
oQ9kGhr2jSnbIYcW9qlPazRtJdkYsSt7GqRCr10TaFsN7f9sRn+XCeeklEv1BqfVr1dFdl7yZjWy
JM/xzK2fLYXtGeuVbjtizlrALO9OUn5Ng4pfb0DWJUX2p3Gmw5y0Hw7b/yl1o+ImW/vDmcWdLXe8
d5hXg6YN/zAM1PYSWN5Va1Q7qJAf5lWvPk4LguWaIexnMqaH0XhtY335LTO98mDUMUmqFzo9hXIe
Hfk1cgfu2067w8WObiFOnaNe93vok1wbJk33Jo/DW2NFh5+/wZZ7/9mldeJO/R9dP63O6MK5jiTu
LHZpHnohSMPHSY26DUQ+l81mag+kvdiX0FGLA5LiaoNuKOoCNuvey1KnemvQz+5CpbmSIMtcjV78
8yhC2moVVaYoavRHmkKOzzIJKEiy73wM0OwLjT24O0BR3W2u3yzWpmNHtNJLI5MgdeaUxaKDmZmo
+XnlGhDqx2yvTyUQubo+lLN7/vFg/GNtLF0MJ3rjtNhGIrJp2ahf4dhtLI3etJ3LjpxYYtJYNGZf
oyUo9NJ9ZbPZDt1XVJgz8HbdvTlzYnI6rK2g76tpFzUKTkNQCkNOrYIGofB/1uGfP7ooJVeoGPc/
dbTWGEilWSh2TYosNnWigevcu3snlDRqimR+qJB/w1e3AsWyuUdzwlhXH3u4JCqiRLfeNiSiIMKz
djU3zw5pKk0gWGDcaz9fC3krCAb9H+cg0S0vGW3Ri4O7a2vy8P4sxFlOVMs/i63Wul4NunurVEkI
EindV+aqabOkcWURoJYpyt8RPJQ/DvIVvYzT2MMKlBVt+EJc8SUkMJh8R8xVbaUArZUxOJp0zj1G
HAUQdHZlF6RNEPeGsW6Wm7aQ1bMbPpj00YmC0JyzKY0PTU7W78yZITInDe6VNjHeiqbhCIgw+GLg
cX0RlrN1UK5SZ/XTgzJwqbEWPagjmoZeZeJft/OLzUAsKJzCCCZ9Vl/nOd6gJXqN6uLSi2KAgYVn
oeF+mRnJKdjlJbKvuliLD6bWPdE2OROHeFEe3IaO9lJ0L5UdfgqXnsagmju6RZXX9l1PBVb+Yc5G
lwJxJtEkG5mND7XFxCrpf6l6RxZ0D7cXLVq3j3ABk/2pALrHgBf1dSBt9VEu5cfaSGQGfHOMlqub
UolXpf3VWGy4Q2fZ9Hmv5JoSzxeLLf2/2itl4nhMpF6tqqKcKZZdacIEGjiaGcXXMPTGwZULWUB4
ZWrx7UYjpyyNFlDYkI4ea3wxkfNKBKvHLV4esygpUNV/ELET+qUbPzlG944Y7+qGRsREwdF9OvsA
ul1MEM2gPLqhdelzcbcRYxJ3HtHf1X1XoMic1RCXLMd/s1vP8AW6LPrACgUw/pByn8b8QzY0L6qa
HR0XzfOsEaDQR9dcQiOqM/iW2GqRdZku4/TGbLEJyd8Q9YOeSA9sW8VnMliM3c8Kk+yGrHLdEDcM
JwmMSG4Go5Z/bTXkHG0pl2xsz9JBS40ZKqc1wU1KosazsJRjkadQIMtVr2EsHMQ5UOChQGK2mOYu
eiCc0kBH0T8uzhIG5cIoec0BMqYeMGUfHfsqvLlqhLiVO3kTjeKtrWwUa/EN1fCfkoL3TNMxXs+4
5aaDZA2pzng1lW2BBoxDbR/5Zbl8gimuIH8nzV99dp1NmN86LBLBALeCMfIGuDrCvH6L/QJkhUvV
3JflnhbseSw0xOD2t1Tg3MCZPi3rXHfFmlpQA30K/ReRwLrNzPmdJM5z3FvFBlMxeFBn04b1fsnJ
fEhGTgFAysH81DuRjuXewu9NqNobaxUDDlZ4h4ZdEBoAq9AM0hNgs5QNq5IKwXCuwAmEC/GA6jmR
xLm4afSUNu1Bb3Zq5546q+AUYCj3ITd+zQwyaNykH5Q+YE+zjwyP44br2jarcqS4ZZ5WFq9qpWdB
ovN9O6J+JeKqrZBGNrP7xar0aXYhDerinWwIvxyZbnWEe8hTVZcHBeaIP010ioBu79pw3NMkGnfq
4DNOGXd2HNgT52uiVWXgtHs0gSaNZX8y+c20TzaOKP9qav+a5DBt3JqUIkcLn5gnWoJOIDC6vwp0
1R0096/IlZ+z9rAIF1IPCk/GPE2AEro9MXVBwOPAHsWdgtpDZdrUL75Wps9jZfoMy77oeX+SYfgy
dghSMl73qCr1Fn5VbFCrMmxJqaKHB7xy+1qILcAbSvvskUf0oub1K2P7vd6iHCirYCzQX1Y4y6va
PDMoxJuZl1+jc56w4WfCQVxOFIvo4wDc6POipipaRe0vTcqzmGxkVVNKar1V/XHc9fvmeFYaaAfo
vkkODsj9ZUJ5wnle9Kcc2zSKieam5AyOm65FZyADW+Ho51b9qe7MVxa5h0pf9aYMS526JKu6Re5H
AthrvKYy50LHoeLeR3TE/mKnG70I4XU3dy1HWt+WF8Nuw32oIY0viuVohcMDZPZ94xiebR0KSv6I
UWtRM7yR+UejZy9lVmcgWjxRWa+qLD8U+Qhl4dCjQ8cI5xnPg2qf8yp6AmnyXtbMCs2m4S5W46eq
rmJPt1PhOTAuvUm17qROH+gLZn4zq8hHEvdxKeABiKQ6hUZBG3Jsfw8W6q4k3Xch8jgDebUtTN3v
RvnMiOWTE9kLeABWuASylDXWG6ebzGOnNqln/akYSTi/s3b4NsVHG+bybC48e0bcM9c+SMkAva8G
RATF+p8ibtDh2y4w2qpQHJgEZ+dFmSbCK8o13DFKj8JgkukSK+aTWfYK5BfzmTs+MBYaB65sUmH7
Rw0UWOuE11LjbZrHCCZSxi3EzNLFrXac/7yZbivaseWNa+BNSvuLYFu65+uSrqgVVvEWjU26VN8u
pSYaxGIdkTU7s7e5nFWMyGIZfKnHdLp1mva6FiZ044EtZtUx7TmsCr3wJ409dsy3erv8SWzzT2iv
50b23lHYGvu4c44Hly7jRCk9JqtEwfWGKkn8qXmM1LUY0AAxDrQbsWJE1P/2cJD5WkivHHwn/OZM
/SzS5BPLwF+lkwFKAmxhZIRSWRWcsCCJrePGJdYRlFtB2WUfErVGyzXEB+u66Yup8MYJroUnHKMG
I3STG0T9IxLuutocTmLumNotPHOm0UJHpNno6Ichjeh+QK2iBWK9dutxWTVGek+BNZl7mpMneC/e
8FdoaEQW5n6jpTkBhhEkJs2hGxt109Tmr2FR3lsH+nPd9DcuRnZ9VuK4wwPLGm3V2mM/Rdgt0N9l
M1F+NaJqtWQ9brurJO4IGG0W+7n9wJTE2dhah0187ejZecPtSdDosY/eEpso1RhaDSttvwMMMRyB
58Z+gtoxoMt5tXOkYy3dn7A1m4uz/qG3ySP2EjLZq3mjDrA/w9YevvjKlszakqrsyVTbdVqaks/m
3NLQXWmipp9MfOllFaEXExYzf3T5PmqqRB8kd0hGh8d4dQHNbR3td2rFdJQgtiyu8lBLEtLRCSB+
HvxaspOgW/IgDqDhL5j9t8UsAyzFFNxS/UoXt4euItyDykg4U+VDplZLQGvrDmXmEbDkpsGtvbcp
dd2+kR5d+cXXO/1VqVRzi/T+JeNUsy0KlLawJ7W+fk/nHhkw9gC2UZvFu7Uhv83ZobBt1INLSilS
6JtOSQgQtplFRTRa/LKVDzAx7whab6gBCxZCP88WHvHFh0+X/sOf+TcX7L8xr77+H6hl/xFIhgf6
f73uf2Sb/X9ILbMIgf3P1DJ/rtuh+6/QsvX//w+0zDD/RTVKEgsaZyzdZE38T2aZof9Lt1dOGPQP
iEXGf0GWGda/MDRaLtxKjTha3fjfzDJez+JMKIh5sMmOB2Hyf4Ms04Ci/zcjmgCOCbDM5nUgYQmK
iv8DyDcmsTqWEWiCZp1x3VUyu7B4MwKZFOee6YATbPlShumNzG5MPC0pOQlxQKz/a/Mvfced+l6m
jOBgonUe5mHYV9lnKKmaCJD0k56SOa3TwPqkx7Oxk/nqMDCm0c0ounnW0+hxIpaR4eODVBjjL+bq
TaDX7Cl1dyuUjdOwK+rwKDkOEzaKFRoSNVSUuIOM6FbqyZ6p9csHaQtls8QFfaiayn9SezC+Y4c+
nR/9B/IFXpJX4pfYRXYkB/LeqvPo97SVWLF11etb915MbJpcMGXTtErrOZu0lbxIyK+NM7ILmvFX
OoZ3m+TBxIRpy+fUe14yVKEoaWg4N2kY7swVEMFV7Lw6Gh/BsDDw1xO+I5PIKMtdnn7e2izxD3Bo
KNBdN/v1pTqJy4kC3g/RHHvOqpXSmkT4jTlvZ2OGQyD/pqKNaMWh0uGDpQXfwhgpb2LUXfbftt+4
Qp7s3IFjIcxntdOPGEhxM8V441S4zpbDt0hmG0elgjE6GbSNhYeq0fnNlhZ9W5MGv2V9/04rz1ON
hDdRks+f70W1B1Q7aNikwzsvxv5R6sl+CrlkzQSqQjXr46TjptLeLTA7W5VsPHp77zbfpJKaG5MR
oTM2sDPUbNpa2Orq7diUB40mrF+PfOdOmHuTxRhzYYvLecmprp3AjszdEEbIgWPMMXwj0is158nE
Pjm29bIhxQVl83wVja5tf66E2vAGhTPTLLDbdzUmoRoZF6cZXW4zI8P76Bj32RQuin5x6lrm/2Pe
HlplUnZoZoRnzdVTro3s0n3GPLd8Qt20w6CHbEmYygbe7Ae0GH/EabxTmhJZn2yNwFmrhZg+xs+9
rDJfVIm0zcyYk2W23r0N00pmVVyzuf1uB35Csa8OHUATb/ZEzqWfEwBdaTlDzfUh6EP1hK18n5ow
Pifd4imweQQ5W1gejrRW471krvUozOWxxF0X5DWt/WEpt2rKjJ0YVOwfOa3AxvrIYzxNJuwWVXuV
TOKLpg/WZ7VprGthGw8KBen69wQgqWePy1lDa0WsA2b5lIsQFsq96hPEQ07g9vIUFvahTMN7V9j3
KFsQrJhkW+KOwGjtqYwHc1zZPod+7mF7wbOm4S8H7Y6+ypy8JOQD5TGLSHhA+fU7yvhqkTB/qot9
L2d+csJGMZRMwHLUdUPfHuaYLdgBPvNzT0SqfR2WeyccvFaZm/hQFVKvt3aGTTByvj7r1LQrz4mG
/d1R3fXZf5q4AqwGdtBM/Iuo5LEmjoHjHnmQdpdL8jIG2srcp7qb/kXC22/Q1f5lisnjUkw3Dd4t
jSievM7oX4pxuHfY0fysUr+LPn4Caq/zk6yUBTSNoDO5Z6EHSv1XH/EYh036qcUoHIVB80LIhrCX
0k8r+5rYrKkcaL8VS7wX68evNdoGKcDBZhi+S7t3feKUGOKWl58bY8h4XtebxxDcJl3Lo7Jeuypi
glVMGBCyqsDl6j6NCRO7PlHepGa9WwZQF+YOBurCivYISxusc2bWJtGXvWLuFK14nSrkDG6vQ5xE
RK9FHXBwA0TArHCqsqJfNoLmQLKhbQqlQXm4TFf6/2d6N1XjMIhrFMyklntsJ8s44WpYb3entxHe
Q9RWBJod5vEPOYPjXaLMBcNU+6jrLHALX+vPqsZTtbL9vaTUjWA27nTqmFdFE8o+tTm1AptmNLIR
OXwHU3ufRvstL7bxxMdh/qL6itgNuQ6fqolesHXtuEbu6vtnbV05CEP6p+ZQOAjzwRiG/c/lrKOl
3o1V5Ld1xtGJzBO1dU56vNT7dVsgs6qD2DghVNLIkslFfICI8/nPor4+1JmnqrGy+dk+3fV7/VkV
WVOuOgJ+07yuiwEDrXWl5J39vHWYEkZKdplRAHjQcvRmLRNcX1W0Z6n8D/bOaztuJduyv9If0DgD
LhDAayaQjklvJOoFg5REeO/x9T0Dqu461eZW3/f7UKojikkiE4Ewe6811/hzBUnkG4TS4JvESMph
xmJHH+OQmAWpYqhHnhvpHAyQLxDdWUmQ5DASGOwez2wC0ceUHxYEILxUyR4yMs+U2PUsB9SxvBer
dF8sQEvUx6u7CcnQbjDiT6NCGk95j3Ui/VTfMo3x5/Zo2eH0zYmHner/6fqD+ua049faapkrR+fc
ReLFmhwqsolM9haj0cozaycavuSoyWy1+KtW/rYQ4KJMki/bzx2Gio+vyJ/14ahX+pOhpm7D5EWL
uqg84wnOGvR7qTjXuuh2wNLuHNT+zVJjguWb1WXKghFCrJMCXZRzcVNYzjsVfGReTFGebt3R1XzB
2bVX36ze/lq7d54hX4xMnjm4XDtMjaNa1raLIu+O+82KxKZuHxrDs3q7c4+scNR5c0ILOPi5O42t
OSaoV2fk7eUuC9p2QcQ/BRyOjJy6pUl9kOIQ73Gq+MOlIcEh/uR6belHOWtCTISEoS3fjEy9FfUH
MRUHu3IIMcaGLK3lZ9XSqLBz5a/4QGpRHpuosoMeU4B6uwXT35GV71q0fjSYH/1ce/uS6FRuqP5S
p43S7zI0jNF8nWT8QbeJLVbGBwwT4mIhULZmXAHqNqkPBO8CJ9AYtdTCuq5rOjsf9bRl/SV0sP92
PH7sQ9CGTQ7W4/AXoTjQfTyimXGoMVatx2KuvtsFr67VQmal+W3sTA/bzRtacIU5puC65Sq2zzoX
IwUAHEDq1iwVWxg8GAFMlnxfjCxFoOnIHnP6m+1a1lVtrXT709OZSLhDoc21qDVsu446KahpAflk
Y82jpN73qNcXeI3nsTVOgmZm0FvqA6rLe3Rmf75vzvmKRtsnWBJuUuFW1wVRMDtNfrY2wIKuOJgm
4c0QoaxsUbgiIt9VNVcHgoptjBqX2zsuFta1VRDuXOpgUtStwOP7S64jkSk83Hjhkn2jU2qfp191
wVc6rL379MtR93cWBrYHdSf+/NfSov8a9FOhtcVe4KXza1phlnG//axM/a5OQxC+3dKm697s2Dtt
74PM5xeSJFAVcI2JDF8MROpggcm3mWSxPQWdNmEYqmd/6m3cv4K7SJQJb4ZNUJAZ4YuW0SzR5TUc
tK/tF9qdd3WFfFi3RxTk3y6ewKs11ecyO4FMEMxV3X2me78pN323Mk4R7kgp38jWQ9FxsUU2sAlq
f44i6SDMMB1soz4yzdOIhHmq+CjGYlUcMrKceQEbZj5APPraIj4t3IQ0m/jMtm/cPnSpPqI6FlaQ
Dwi0UX6olZ/xyc5tqb9HpoAcgrqrj5sZWlZ41AjacOQYHfHJcIxhLrFjZsauLz6sCO0GX1RzqJr2
6lq70e2E2nLJ6rvkn+nAKo06HQYqvU4NSy5FO/q1+KIcpfH0rPCS6Qb2A49RRHEHb1HSa6chz6+k
6YG/KsJ9Xxfo7vDoiJbynkVhy8eO2V5iezkhtkH+4tbH7akNPawRdtJeIg++cF1Ag1jovIYmRi9z
uevp3+0iIjb+jNztWIbQrkIu+efBSj0esWia2FBWytGWVgArUHFud8Gox5doKA7qce7UOSiKqCyk
+qSojGcAY65vjj2vL562f96e1zUkzcaF4uMs7bmuznaB90Cr5UvCHkZNkbHmkpR8o/5zVatAhfKO
Nu9D2o2fNIGQ96nzXTGKs5q5YJZ8o4x7ovQIjRBsjBrLbkYJA+yQ1jQnkYS/jJiBac8RG09e0bsv
auenVpdFnTuQazNtcdmMF794oJM57rdneJsNkOmupB9Fr3ZJBWk1taCVKYGcswpkEYrsK3Ahd1V0
m7ce6vKCxVW3sDBM6XQfVhwWGkhau8qm+hJarXuqR4c2gblrzILa/cqsP0fhR41AEB0mMR+5YV6a
vAJVoYuv1XMv/bzuk4lRTwnK9dvhIdFGcib+sdFVb0m262tYYuTLCE8B1KemhMHgN3EztD/74pjc
mt12N7HLjfthKW9y6nIi5oQ+eHcDciZyxz/bnPutpnDJvpCoXqT//AfQ3k/1/5FkJ05roGxc2Atk
dFP2lGdhOC+D4d45i0NQAF+MY/bEmtjP+P7YTd1KO6SxyVMRDvxB8sSb5kVn3GCfodp0qJ/scXJV
N8ZWGyGsySznJUcNHi221vgpWgPGUHmisobdPrIf/tdDlndv1Vx+dG52rPLoVm0JSB+hxZ85NxaX
qsWDBBjB4WMymUtMdPeJC+sBaS6nfPb826nUDJ2z2qNxZEHnHxeBen5r0/hFH6HnqdVv4Mb3+8SU
TxMqkW0BV9+iRVycMYnskoacOVRVY6pJq528R9lpL/mafA4cHdRM0NSc3a0IoWuJMGudv8Ha3X7n
9gb/vJRySZ8AwgpNC8X9M12sO3VVRBCArItt/J1ltEd7SE3A5bnywlzsRHo3giFQR2L1vazJtD1A
sGgWO7h24tvKyoY8xlXFKS1wWIScWth4zpAfhh/bzw+ZABeJzQXH1thQBkbpuP9znojN05LICMXY
MuEtB7FsH912/Aa7hRs1Mau1DWr7xjj1y0r/jPisnUX8PN1BirJcNxWjaxVrCJSJUeCo2VqgT1MO
q4h9mPyko7+KBlEdD6L6pNeMurdlwm9W6+52OiFw0mQH23lTsLAqbgfgDo46pZvHbZ+MvaUPcmft
A4cdZ6JZP6EK1jUnb7R9L7X6n+GnkiJTy8jYTr/NQgM9AjPt8cDQTeM6NdwCCOU55OtkyatnCJ03
FaB0uRHlfC9kqfvjFDUnKJUMcTu7qIFbcOgu66cGHbGb8sm6bnMn5zjDsiDPrdU+uYBw1dtQB7fC
UXvPmpLMdrhXRZHGSwLe3i+sCTi61cDfCifb0e1vBcX/C69eVeH+icOjSudADAQIRoaBTWCBCjH4
e8zjlMSGjTlWMJkZt6NtfxGU0VCXKOyfIL0xYYn/qvT+f+VTGNZ/GFBxM0wfSf/3Uu/2gj+1Xtv9
y6aoJ8g+1B3whaps+yefwnb+ws1JQdd2bceAngm3/h/xFJb+lyr12szLJn4Zx4IG+o98CtP9S5gk
AFLTMHVHF7b8z9R6GTL/OogsqsyKKAoBRbcdrk7B839+PCVl1BGT8d+Lumww1KgWUcOesqkxV/Lo
HlYCg04W7sHLVLWAjToHpmTcobGw+hwJ/kpH/6ZzKTriqTmVZTNecDCNF7CN4+Wff20GJAu6lWJ8
KiaZ45a08Ver7/7zd+pFxzxGkqAJ/gGfiKC/0qMxJwbwrNE5Ri68W7JgtJjhJQjSp3JmJiyxMZDn
Bl7dxMbUxNM+W9XxKwOd5pSzn7i0wzHnEKGH/jVYs7DcL01aYZOt5z2qqN+iNLJLEQ3gBV70IvSQ
m6Lph9gYqBL3wnLvAyn/hdqZhky9tjQuu8WnsFc8iqK/1cfu1EZe/rhdWOm5bxje9HeMH5gI9MtY
CrlzavDgIT4ZVr7cOYocN3mviopUHnyShfqHuUbQ5eriNmW1OJlR9xgXTXUmTCLbi8Wk36OHpV/U
TyBNtRfNsI9TVt0aaEveCiIo77LGhtg4+6YRjVfRr/Fh1DjNI8iX4CeYCeIhPBbVfB5K6skdrvGb
uMVrH2F/PuZDaF/7xvIhNo8Xp5weum5saWG71EigU+1iLHv3VXxOi3p8MnvjxmSKPtojnt9wmBbE
WBjxJWwWX0ZW9riixewQKCPbOgxp81z1R69rs6tcb0k+tHBZagQBdMt6AfWfw28Yb1FpNN56Eguz
vVfUx1IbnhY0Q1HDx4IwDfiUWA9mhg5vRjtz62Kcp/77XpIhfMpHzrDTxL5MsvVt2mz0exjpvjYD
I0EH1vaaP/f6m8zwTSSUylxnOCJxz31ztrQgCvNXZQttiIlRzmsOO0lzJX+LdnODrl+CbnIdJ78u
LDOg1txDyGF2UAse2Fv2cqrqzM76Parw/KlVuVr79WAlCAqMoXhDDkBJXNTa7s87UefIMXI5RNG6
ZfG9kLU+7LatcN/wajbhEtdQfiJYMTDtEY/6zCGpsfSDYU+wS4Rxj0b9SMRzfmqE+AYFrPRtQP97
7BU3ViJMf3Va+HlVIw7J7FFORhvGpj9k87+Q9oyGJj7Qbr+WrV3Qkdc7vkPMgW00ZOAK+9bgoaac
PT6UlKwPIQ4hUGIkBTO6tOPqsJLONTL+yDXXt8irr8kqX8bYdh5Eb3jnOKvcPZqG+7JnGadrawSY
a8djo0NmWNNWuwAE1I+tjH6PznBZOnIM7cwcfQejDVrqWzoO3nX7owblYstuvXONFc4y4NudKBwO
Qh5FMJAtxGunR5Zv8yaX5Ztscu840HcB61Hfz6YfEzSbollLQ1KY08g6O6M2MoyoJoB4B1xegbhz
Kwh4bA9STD7ov8bOzQMsObDkjTg5ZvnPBFuAnzqUpYsJSUzety+hZFvBkzdQ4qelvI0DaGjRIcJV
6WX9gsQYtqUxJNGOrLVRbVKR7ObHVZIiY8IemIvGRgG7QGztQ1J3HC4HcpiH9lF/CCvdva1d+VSb
BK5QvKK3FpKbCya/YaIKyT44tB1APTtqHXgDIAXsMj2SoZEFECgYkcuOKLJHttNIklJr4FDgpvtI
Fae61ZIHrHGE8g0dIhHbPU7VhBEvbw2lWdEPifB+L1XzHHLLHyO6xKZFhSxKcFuSPfxlJev0CFtq
fmxz/P0sauTAqq95ZfYLKp1xYZigihUjvf/UHR8JFBjOtVO+SzafCIvi7pK3WubL3EFB26zdZSgz
rTk5hOSa0NyPUpPdpWz7/jLBZ/77HzMm7SRsnyQF8UORmRE1qbUN+tqoH3gr0GSZd1Ak3eXhWN+t
K/1ukScTY2g2gtaxUh+7yCkHUnUdkVCcszSWux4eQZAOBqOQcPtp1rRDDZXxHY6Rn/Qjs2oU66du
yu2L6KhoLO7PBk7zI8LG4rHL3Ybt7lwcRS05yTTpc6f+sYHS68M+eG1nzECdOYgfbXYe4T5/WA0F
LJ6U8eJq4yulmOw29JBnp+toB3Njao+mFkdPmYvGNAo9xLSmSwRcKb7RtLldVwrUg2V+CGzMr9k8
a8BBjWSXN2AUMYzqSCnbAgbo4J1pDBzrHn9toekjOh7U+bBwOA6yI4d05ZyAhBqXqronjiO+413g
vTAa1NFr/71up7vYLO6LIrGfs2p0qAGl872GUf+MDhipBkCTa232r9VaARWw9ew3jTzLXaxf8whY
zoFT/2RFs0Qub5bnSULIk71iWFvUsk0hj0p8z1ojzbOMUCGWwizv9UiCfvIcXt7CsDbpCluNeGx5
pLyigWUDgK/HK0NIiJMRzlxIBwql+uuiM3vkkXIbOUWH80ybeuxg/Of2B3vnAZM2gHPd7nFAOLW/
JslkHth/dddwslvOZThMi7jvrykmEtxX4+/KCu3D9qUij4ZrVlvOKYPKHa2W3e8gnA3XketT7hnq
R1hmSZRMWNKa8VC77nA1xwbYi779ifkwPWX2TNr3uiDqkGS4jlYCAuccySX80ebhnYcQyiyr7J2y
ibPP56Qnxp6DcQJR82wxwvYQXdLbdLTMPUHnuznVnDfUNdTacHv7siiGY4ZRi+OVOd6OXUddddwV
YPbOjYZ+h2bjBY4hBz0dZCsgq17QiSqx9O37cQjJOphav0+JnCgdEiNkPs3BWlfkaOCh1oDw3hTz
6C8O4D/Qubhj9ZMVhxqP90NijKRK5WRlzLDpgqSctQd2K2jVQsP5Nwk7tso9+duJh82qw25VeBbb
VekgnPjXzaqe8TCviP78ukMzODiE12nFY7+C39TS6tryAB2SQlyYCRtfmtl4qvENgF/VlkORhx9M
Cj8rbZivZgT2gd5n4Pb4Z0dSePmt08ke6+8onX5oC2iJbCmy6zTRlcj74pIqyJjtaLd1jxOo7xo8
WbDIPJoyvrdQDdc9xPvtA3seJGEr5KdVfl+LHhqVV8z/hgRtiP9z2+4Qv8We3fKk9Cx1QPj7tr2d
hYiSPkFy7FT9dWSnd7QqR0dorx3sOmQ1FSjXRIYGFGdOeZoc/Bu2CU+QY+t8X+TaXcYuzZ9nK7nv
I5K92WSciOLS3lF8BKZcaAW2KaXRvJkeEuI4scARnZ5YP6YqtYEI8yCAIP7YdjDCYkcEbDM7aITS
72VK7kVsl15A2ssXGzF5N4bum64P+XVY9S/ELOCU3cS8VOYhyizrOI6GuERWfm82WfWeTN2pjL2X
oaP8gve6xGsSo2bIGyqf5ehX8TLeL/pwdEYDpobbl4fGsofd2tvJQ+d99NEchHHvfBL99ehqsj6F
mcJLZnAeqtHdF/iMD8ZUuYESVpVwvGjeUlvoXWq/pBKpYIXEymgv6fFwspYafw4BpORj0xAwxR38
pANiHKoT1Px1JJx7vCdHkL/rwcsGBUIMT07qoG/QrE9hU1Hauk5t0WWAG4bd3KA6qGTqHSuU9pxc
nH3sDXugR+klGVBxcCK5pOYrrPr67ADrCcK1eW6WVByrYggDpxr7HenW0BarGMX02DzgogdRm2Xf
EDMC2hW4ywFIExdbQ31t9Rx9r2m2z1BRv4Ga/KzBnbVF6R01s/7eCuakyKZw5wj7JdeQHyppy5Rr
n5p9txXfIOc/xU5TYZalYIiyh87V7N6VIotvC3IVcN+8y0XaLyWRKwO9vJsof4cF/lhopi9Xoz0b
I7veTOrP2fK70EKH0lSbvS1pcfsfF0XEv0LSOSx7rjRc23AICSCGZTvw/u1Amzt1BlcKZcvSY9VE
fM1ELOMHQrGpM8cvGN2WfRFR7hyh3lOGDcZ+PSYwq/wZgsuNGNc3Te93ayftJzHMUJoL8VTnJPuY
ngfq9Cw6DgLZfA6H/GwCdmEBxyqJkRH4/42mVhQgwGC1TCyTS0RuV1W8e5hJ8p5doDcCIjLQ/rUm
ikjTuZIXprQFxY2eI1idajbEBmkbXYPepGn0XwZTwA5YDlJsZ29buKKptbcsM4ixgWgcaJ/aQWia
9zC0+z/TzH8p+17+TR4ps+3/W9nnky5TJj8/yv/29LsePvPk599LP2q8/SOa1HH/sqiomER7EOvh
Sv7lT+VHkyST6vQKHSo7lq5LBHv/s/RjeH95vIrEAsPS6Wh7vOofpR9D/iVsAPHoAkkAMHQWhf9E
MqnhSLVc/nM5FYISEquI4eILhgxneP9bnoBmdSIZG0wjACCas15mb14S0nPqxys/Dcyycq95BRiF
zqFKnGWqiVRyWsoU09POZroN+bAvIQo9YcRvK/Oh49Coe223J6jUOZh6cwLUXz02RXno4KsDhbEe
sroOfUgclKi77Et4CzA3YxU7LRzqa48RyBG0liH+a0cmuoFOmXgc5pV8LWcg2AR67HlN7R0mKQKP
ony67azpSlW2DsJx1PdxHuGc82J5My0QnWm+1rjxua66D7XjAC5ll4wd4Hd1hhj6UdsLjCInI4o/
dS8cdxv8XtfpHmkhGTroO05rU7o8reDqrAHgaa+vEGxa913WmgI7ud+cWRuCcrI85ubFC2rB9ivB
ZZErr2G60IOI6nLyt5/ajCP5hkZU7Nlr7fR4cg7tMuXBUtSvnWHTLiNd2Irbbx40FuBt9wLRNNJG
+VB4sXbO9FOmZ6+ajLofETmCYWP8iPIKkHiC6k3dxNUgxpJe7X3krfhmPRakaQZ93NKby2Xtu/X6
Dj9I25M8tychyNnT2mgBKei3tYPOp9fNb9Pq2DtimTE/ceaVTo5ijc37vuyBQeXZkOxtLUoPBMF2
B+ikCR7guxYe6dlLAHgj92GVNvqjldvatUPpdYSHcC7tHI2mh5iapSI5DsMTRccWxVB08Wr5IOOE
hja8zL3E5hl53yYnI+x1wC/izfW7WQ6EvRj1ZYEh9aIHRdW8YO02g6Iz1A3HeCTb9lQSKLGPe34U
WxeFcR69wAPEw2EbJAuanU8rmqpbNNPXykLxaE4hJc/ZvGZtvLccehlmKSxgbKQeEnPmgouJqOSo
xNAuhLU6u/hY3IXRkcGqapY3zglY21LzORRUdOjcf4eCdyv7lKi8jjycTtI0se2pP7bYbEglwKAE
BCob2VsXLeQBAoruy6ggiMIj+sydMHp2KoNozTSekAq4D/BTTv78GnjNgiICFqYV6IhXAqBxNEbq
9gHha6huPLEe58au+Yh5466ZfZmZO5xQQNF7tsrbKa8fhiaEtiXSa+lZuEG4p+xs+e4B3h7B5ftF
h7W5DG/bJ9aZ9c3gifB++ySHxKD/BBEUEKJXAD4sCedO+cS1w9p1BqNT+0WXq4RvNy9Hh1yqqem1
vRdV7SkeZjhZro6pzIAh2oX902w2kJ/K5Ittk32eHXnfrHB/G2J0ejgSN3BQoCiOyVEfUBltj0/E
XLWfhupnRb9yv+AmnHvGXReFP3W37iEPnouO9JpKh6O7uFF+RScfWN1It24FzpjME6AHUR1lMjdH
9W8ssfgVY0mVaQDWvIUwkQECVneikmCtWhzMERriNBwegecswaZHK0q7g6Uf5r6baN0pjJ1d687J
UWgerJ6omq5vtqyTI2GVz3pUyWD7NOeak3YM4hfvHhEPYyufE9VUa4XxUsSdQyGzqyhkl/vINALS
vdpThIdg6ekaq5HsuNSUmIKftGjSdhpDiAMl4clqtJY6qJwt2rYcj5xplgBPPl8JSc/rW8OHn5Dv
rbHW/swHZQzdx+EBQrmpElYWupeL+4tObuN3a/dj4n0RP1F3DwRVEgSlyeaySiCJgOH3WYnsrXaX
h1zP7rU0KknEEMOBmvD7Nhzqtnzqzai5IdFwby9thh6B7nQ2cRfVtUrH+0K183u73DUzXvsKw0ki
vPlpEBBzN16zOXF3HNKHd22bst5Y1hmKxjxHItgG/DKqZztPH4grSC62miaZ9uNAA7wE3aLAwa99
aSPi1xhUyE2R3HvFeDfGPFxlWWMQbgln2oY1ZkagUc7y5GmDBduG+9bQRGCkK06I4Sdg4zQvnk9F
5TwNaxKfQZnRBeD3W4DjEtFTfyvDfM+af11zrtId5dv2SZSNDCbRstMU1cFyQ3zaznreLkJmADjw
wyJI7sGL9QMcZcM2V05RCbqYZUCIwdjQJvoBJPZRifciX3r1qcu1nLkX+w/nU+sg4/ymKrzKz2Zz
DrqBoj0lDlQa80IIAH0Eib8bSCG00dYb8SwvUFDXMr9vHO2DBr8XbGNLsylDVxTb+84wEHiTQjDx
3N0INEDM6MhLansfaSlOIPXEu0WTHB0QKTRY4fAsrs3tyXN/tvRLmNhdwGkCNZbBGY6tLS8Pl2NP
ZTmI9QUG+hqJY1HYKagY7oRtH3QkX0jcVhQeLU3xgpdEEKoCaktYkfQCo2SEwsZF9chMyaaBacLX
QXUfoV01/mCb90ujyUM/qDTtWLRgM8jyFt6APGbsSBuW3o88H8vAK+fZt1r7pq9Rn3h6BwGW+ndp
uda5dwWAvgZcd4jd+yihqG1PUW+TUDLHNKC14ug0JVba1eAcLBffzLrmns5GCgIkvAGXRpHYMH6g
3/hmrjyA7Rp/kb4CPj+RJwYIEWkZcp+5O9eQTw89MJgdU1DpGyW7D8FECBEw9G0Mn0NDE4hwnjOR
Gb/WpqFxZC6q4SNQSS10d1oivwr9EaX0cFqJvAiYR8uDkeccbSGwEnL3cy5yvGbwjg4Kf1FppBQO
lFCWsG9P+D8eVlGkftVE3yOeziCqwgyJno5aViT1TUrN2fKgF0aqulO55Zvb2L8TI/N8UkI3SzcD
TXyLJk6Ckz1OVELSU72E+REBVgso+WpFu2qS7jUNObdI0R57pVwx1RI3qnUgWy61N7A6LfFDK6mf
EyYFE7wjsiS0w2fc+RjgJAYnZpAnBzkwlvnHwtRqPH4mxG8aGnNlQ3aHexY32c/OGh32E+tbZkTm
Y+l4zyX2QGIh2RYIyHKhlV9j0FzQyhFf2FRiKX/yV6uLTtQazwNF+pvtK5QeE1XyICSzKs5pZFLi
0RqljLTebA74ZEwzo9bkM2RTOB68QkNw26dP5Sj3iCoPazvTPaFzyevXndVz0EsiBbHk6bFxN8CJ
+U36Ap9DzRo+06lIo57yAAVJ1aS6nzvmjbRtY3wZUFN8j6KnazNTeS2c1s5C+qS2qW7PjWjUzk2P
f2sj5QjDBimiCegY3ah3R0rxpDAg3hL1Eu/durpAE391SbOcu+SpQ0ZDSFejgkPn97rtkyO7EbBj
i7Gc8mT8uX2p0g7eir8UTkcaNFwDulgc1W2MkT9ejm3LKwz1MEYtcblquhg9crjW+UdcAiSavOkc
WfaPNIluWlMbT5rMse7z8W2LOonzXh1BBsPtOFvkdjQDjpKyxjW63YlMy+cDUp/vjtrEuWXKe7Uf
IiHjK/BOqnwawTSDdAIvAzqINq84LCaZ1pbgACIhXNjOZN9oS3dxC0l3gMQmfxQuBXP1djur4D0b
2A9j9jRFc63g1p5bh6KF+m2R9h285Xgg+BZyHW0PkL4BLnboZqw2KnMofJPePD+lIJ1dj7TxZSIj
uiV28BCFZMpNHu0bepYEx0HN3k1r/UtUxnzCYcpe1yTDBXby3uiRAa2NLC4UAQ59ZukoquidDfQH
OYupbUvjjMRDESjr6xB69wsoqFXMT4vBTJmavpLjUM1UkxqPYnLDdnNq7ywdtbsnppfJ9Zx9DYsN
BzXQB71/z/r2u8NO+GbtnecllIThReMRUmd70u0JaSFoWtRVbnPS6wkkAJZfL+c6Qo924jwWvnSn
JMhjtpTSmp80ixXYjZYEg0BBTWtS+/l2okLVq0NX1Og+aC+26OxohKv726BxSadO1pBEpALV46Au
vpg8yOZxe5LqMBVp5kPUL/Mp1eor7JvlQDbEMy12J7AMUSLOZ3oayiWY2Prf6HXtj0aP5ThiWONa
bWZjONOlxt0scPt7Up+O2dCdCo8Hb3HAu7RUuzk+VDcOsqZ892Chx7pxpvlX7REZrJmy3xk9c+Qs
svoS2ssPRqO2W/oMAh0qPxB/wqWuaQFn8aANTzWMzaJXjWnctLsyhygTc6i7K5bmzjKj9jQ6iXfN
RNk+ZisQ/7kQuGHy/tZRUG2mkv0gmS/7Zv5eVsODAJccWLNy25QZMlIgSyhkQ3nV8+GDnkx1IF5k
2oO3fO6R0x2qqpvYlRTfImvmwXOr3t3Pyb0tWSvox/GmZ+MCCk/b45Ohoa7WZkss2kGrGyjpQwUV
sUbFPXUvhC1N56lrfnSzMx9dU1m9vB6XSl98ZYJNo86pe5eT6XwYVdvUrGdY7iHfVbAZIHoINBNU
06gA02ov0ec21QDXuM3Rk1+qjscOJBAQrRnETVu1nM9GOnNj+NEYNmJgfLOnHJ+XLMaYFs36sM2W
BHExyrWhvSqHgVtwH03A6CObd5aE8Zo33eiPGf1/HK8cT8xR+K0JNBf49kDi5DgcqIjucei+L2lP
5IASW5vVlJ/btKowczic8EbcSYVLqj1ngHRvr+kXBff1ojob5YpaA+6mDIgMQ4UujTfdUiK7dM2e
8DQ/jOBreGz4qXnNtmVAAxDmFgce6qy2NXyNBhAop2nsg1cFRcs43QZrndbuIUo0JkpSb+bBcvfb
QXN7toackiXkRwerYDuephUwvBrvAmrik3vWUx4zU+1iF520JU1Cmo+XzzhRG0VPXARcNUyEM5Cp
hWq5C1dmWztGjQsk3YzHMto33vJ7RVbhp2a/w+uR3/ZQxXdMG8TN1akXyMU4sAgg1hX5VzlwLltX
G990PUAVjR/pzXhXIuITVMJnMgu/h63BBTlkXmzXGqOIo2BTHeZWGfatIaCtpB8Ri4Ra8mWVeXuy
+/V7v9akOJG7EQqIqt70lKaENaddZB2Llp1enjlBOEf22aOcgGnmIbPJJNhm8hYt6p5kka86n+7S
RmS7KXQRL9Tm64i4cp8p9witxJGQD5Jt1DY2dVymzJlzFtvloIkYguzqifSpqLm0ftiC9MxWTmfj
oCrsVHbTZmW9lS2tYIqwMyTlzqaIkgqqZV0rGP1aRx6Ai85+6gLrkhUV+3e1Gm+z22Ate91IAU9W
HD/knJGeyhogBPsXsbIiuvTjP5yOrhHIKflnlkyGame6+XJTauLXyommLLk99mCRYqazzKs1PCSH
j7zGaT+xnebzApNmWcjvja7KifkEakarUM2omD7uR97A/s8uh0bENYdmMngWBnG1FZLdnYaojZ6P
LA+Zkd13qvjQ0qlA2I3yWtVFqEXQHc7QhuUeETMTiV2y/hxWdpVDx+SX9Y7Y6W3Vs9WZPraPpOqo
8mXLsxHypEeVZ/v295gcpSPBs4bjINywnyPgJcAYki96gT8npiRePpzwvHG2gzVmYRQOtpmilcOH
MoixkD5sdRaWAeY2KopuzVuIx/LbVLdY2Jw+QHpOtUdFuM8dKjAthrQsnI/EIXolmvrc13rrc3vW
OJIR5VihN4m+6O2FZ51amlFbP0kh/1qX7pVBerCbiErJrP8cSoS0KZ4fyFsRFf9CIGweP2yT1niu
15CNsneapVgPlmAoqi8CJ9DAFVkwdxqAsa6D5mvAjUvQb6zEDoML0DJgVnJB1ioaUM4E8eA+Kttz
Ek7fMwjbIaZYNy/9Nixf4+nUd/NL75VvM5GN9NnrL9NpkbEx/7D0VPZ0IULqcS7G+VhJaiMF1c5y
ZhUZ8I9i6yL6Je/rO4BlrxypiJHDqu2k5BHpvcCOosqYJEVRHprW8OCZIqeKG0KXymz8yW047Atj
Jbm9KVwgfoigc9KtmGre+4GE9gYJvl+Xv4RhaP7SuNS1qAdprgYbrQt3laUnd27dBlORngyxWCfZ
9r9MRA24B1869O2MCu+Jih/l3vRVrtpbbWUniZDFdmDihzBmizW8utPwAXn22dGjU5rQw1V6hGSZ
96RiQawF0wKbHatb4nuyAlJsNmQcjt4zTDCAeYnT7VVseG9nOF9zVx1gEsJVXnoAYTdNqP+cYHiC
MjowYEkwxjvQe60EAFsfhuxVt14bkmljq30UOsw//ATEd3RUeskpLSDTMae/E2v2JXNyk8zB9LNk
PVWCOuL/YO/MluNWrm37K+cHsANAoo04cR+qAFTPvhNfEBRFoe97fP0dyW37SPK2dXyfb4TDNiWR
rEIBmbnWmnPMycSA0t+mZX0zQVKbtfWZNCtO3NCtlD6iY8Axr20KX1+09xbLfKsYi5+o6avTgXQF
2XFVST0+doV9pOUkDoPminhfRqltcO/zhKGsiROVttY0gkqyv9IOIheKtd9cHuzJ2odOeRcBUtpw
Hj4wB7syODwAuAdHJXkmRFyG6eShEzoO9vglivvd2li3PJ1PWlM/NrE6HYZuerqiYvGtuP+AOXRb
xA6kvQaGY21Xl8ZCb1h0oGHHR/Ju8o0NEgm743BEM7Yf4+kDiDFtvLahu0ES5Bo+t42KlM9k3F6V
Jn2nxPpOhwzbpXjREmc8pKm9n0l8pQNfXbvouDauWt9yzLyNkunRiux3CQimTD9yGr5oXLOp3mul
T6jenWjwJzGihxZED2LK+6veRdfWxLhghG7TNOXQzbjd0w3jRrdnPCrdtyHSd0mVP5Dy8Naq0gMC
qQYRupeWI0inom/8JU9PxWLeEEwZejTIsBwtUJdCbsURS0zJ4RAZqwEILx+Q0IoO8I1qXFtmbx9G
rJbpCDILLwAMv8Y99EPI/YBkr0XKuQMa9hRqMKinLg16Pd8Zac7BheKiI9KFUdV03rrsD9d6WcJa
79d39jeEKGH9YKpt5xNLOCsEkep2SrSd6LkWIMYz4iZEOnt9HK2HfGzXM3ryIO0AmtlkXcNLqg8K
R65NmyCBa0Ocg635svKobzQHuZvVUwwYzPy3BpsByDqOLG5jBZHlvAE0II0UWs6i59cU+yYrieCI
6NRnslGYcg69tpvmHkgWKUXw1DEIC7KBmbHXVvSqzpopsYbUzaLcR+AL/RK16UCOAbQbMFkZZ7B6
vHKj7mYWzuxhVN9YC9FBZGE+03QMWDVTLxxsqaEyN6EYIe7ilCrCZU039/ma07SKcSkZIjaetMI5
OUN4X7fYAOsxBbqUkjPS1PGboxKPu0YK/vH0NuLTekTbBYnPMQ+4FO0gdor4hA/8NUkjylVIfad+
5gPqFAvfgPJSY8uS6jGaLUl233LvDmSEfH6hzTbM0zaffHcZ7rVMZ0Ch8AJiQkyf2zHnbB3BpepJ
LaEWqsNnR3kj+qR/qjQkCatNf7DhlB4q1k01plCqFizNbs+xDlriddqRbbWyaNpt7aEmezbqmrON
DBPryKvpPzKBTqMhKZkfE1/HeAZYbgSAq8XZuoo9s/sQ9j2I95j6lxvAcKJz1zgvoXCiLTvticiw
hJZeofk4n8Dlk+uAfMvuHanFMD1trm9I7VA3k+6K3YRrebtq/VuuEeJQjd/ZIMtgNJgTQMNDC8FU
YAOeCqmms2KaZJpVLGL1PsdRnExhvJUQflZaGFhPqTMSOh65Sqr1Yj5VMUMW4BN0T9r0O8hwHzf2
jrQICIhyavM5weIBcX1jXu9qop221kBQtRyMQVDd9EmS/3kA11LOaBGBEASmuvtIzpAWtwKSLbaj
hZjAnOhca/J3TwXlmDhM2mCe6+WqHblHndZkxyKcZ1uosyCNayEMmi7RdtDpjcwqnNY6Vg8h5ZYr
T6+hVnBjO8MLcZZ2vjxAln4DZkVpA5ruAheUBifJLYXzSkboxNF31K4q2QZNojxDqBW/o+oO/R9G
2X/hKRH/PBMWDJ6ZV9NVZHZt/zITBiLZTET3TP5nm76QO3ZYKh/rnNGJtYAGtli03cz6syFRmPh4
8qme6GxxS34eHmVi/PazOQg8c6g7w7cJjbJWi8lwMpeHXiCOCcVB11DIfGqbrYbI6zKn0nRfCX2i
WlAVNschelRjOgr//h1qP9tm5NTb1HXHMkxbwz0BSedn6VS3OBYVP9HQn5Vv0w6H3rKpEDXBRGL6
GOQ8xVBkD6W7dfSWCiKUcGeqh6hhaJtO2R1exftOz/dEyMNpA6D171+iKZ07Pw/mYU/Q1wX1Y8mc
ePhAP6q7ipEZ1GJBev8cj8Q1KWJIy9SVeEu9FAbhQky+qcu34bBUAR4JqlB4J9t0EO7TZy1QsXjQ
l4+OODidPwGlqVZwZRP1e8X86sp5UOlK7VOnvsnCb5TqfAJK82qp1tHE9seZhyEJrAQg3B1klBlc
iAM3YDflKJ9tc3kzZsM+FVMYe1qWmiebzNEYdQx+vep6Td4/p2ikLFPOILHHkbGq3smcWOINAXOa
6KQtlaBOZ4WalcsM5CFLT5/X8f/rV36jX9FMhJP/WsAStB+k4SmXN3qbZdIMHz/qVz6/9+8CFvUP
W96DjmrArpFTvn8oWCztDx4ilCMOUEEeD5u/+pt5STP+wOukmnhvdB3FtPhBwWL8IRAVqC4rC1ZP
pG//kYLlZzmoCTxK+qDQwzguYnTTtX9+TFyia5UhxyKjJ/Pm1UYjjkgvzzbj/FrB2XVVaDHj8hvt
pXz5Pz2c8rficLdNw4LcYhm/rJBZnRaaojilZ7nPw/JIuqJW0mDOJHLmNaY1M9BFZdBaPtYMGpjQ
V8q3CyaancoYuvFDqJoACjeJ8dEVjxoVWHLvUjPKLLZNQ6JK94DTEELGYzOjumw/nPiLpSW/WWKM
X5eYz3ehSe8g70ZTNfHztWuFusSTy9CpRGBQ1oTmKX7saIGinrOFV6mpEKYjcnlryHeOb65PtMm2
M7oCUCE9LZ6GuUntfrHDfk9+YKAAnhgxqOpG7cfFES5WUDWQsr/q6ZuZJL5AMdcgoQZfAWSQZiMo
0BghnZm/LTT94/Au+0r3jU7Zc+VAIC4MXwzTb3Y3uW7+uK5+vmnHsrkFhTA19Zd1NemQ8RUNqZQD
s5gkIRCGjPIoWvzC/j4lsCpCe0tqVvDD0/UXe6ou78Nffi1XWHWgjZqqsJxf7hgyn5IwGUTpmYu7
IZ14MQmuc/dGWB3cufU5aATKcCwKe983aYAh7+A2mo/SdNu5iocnaeu45MU8lAPl7Zlgm23BCdi6
0nH45lDvV3Srdfn/cJ/zqnm6Pxl16q/7ZDuNy2ppkB2VLIg6CBkaqfL5YWZ2MFvfO9dlTuyNdnzb
zccC2JVF/KaSPAswHxXdXPVtLENyRe4J2U6MfTssFF6PfUT148c0PTgObisO5YrSSL2+17UPtnhI
VqA8NX6mNvzNHS+hev/8Kehs+7Yt935Lngt+EIaOfTzPdq6VXpygOrbaYIF1FeHAmFBRQc0k3Zhi
K8v2vW4RoTqeyWjrlG9z+aw187bXg9ZU9yv+QSgd+39/h2h/sZJp6g+v7Zcbc6qsaVAJnyJxk9xO
Rokt3DqSISqCz8KV3nd7IX/aU8f4N5+y9ut5j0fix99sy1f2w1Xp+Ms4jPiUBZ8Bc0O6fLBfwcFH
nPkzIn8ZXBYTUx1BDqrl/eZ9y7PWPz0Z//O+PxWKP/x2JDotZjp+e1YnvkuObFPc6OW92gomeW/Z
CK8IpV+bhL7dJH4BxfrfvwBdPnr/9AIESmGXUbeA9Pnz2++7DhZ0zYUXBKJMHXo3B2lOiJ6sITyK
kgHZfIawltaFV4cFpnLdI41x09uvzH5pRdPxu9Z4Onh9np30uEZfGDwykGS62wcJJb9Ok/jfv2rt
L7YgTepHHdOybF23fvnQxgGNkYJcAlJqim/DDfC27i6K2sCSHYO0X/dkNvmxvewLZ0CY9YqoDqMK
3UDWk9+8FnmFfr2CgpGYiekZ8YIhX+sPH+EwunTNlr70kkYElC/eABpy3Nitulkls6YL8vQFyD2e
Dbrp1+Ec/+7B/qvl1TVMQ3NsgR3C+eVqCLcvp2jBb0XjnzgjC2TX5OEXu4qJFq5XbD3pTRtn965Z
XcqwOCvxcW0VihUEmWG805he1U78/pvr8le3tkulwQbLxMj8XI5+uC6NAhF6EnRqC7Pz+3g6tMTi
ED5CsWdeLOKra6066QtRSzxwU9ncGqn15/kXYGr0Ud38+SH8VzkUN1VS9tKu/VcP9w+vQf/lykTj
1KEx4MroenSsDSjTXBU0hM9dVJJdNFwD1t8WyB2G7EEpx9+tan9Wi7/cHJyQ0D+zj+gOh8Gfbw4y
2hYSdkmwqWfXK0NmrUxvi2izjHwMszhZsRaMYIwqo98VS+5FGc7UFUPlLM5QdHZDIS6uneMIgeHY
3iezcTBaxgYE0uorYplbOIjeAPte4/BkuR/UQ75lg7NrkK3QMJJ/ZabtziLYs18YPqwaMHzUcYya
ncXwXJZ94gT2zno3k/lJtOeh1pS90hT7IWK8zTEPslPhqXbjD2O2J5N9j4WQ0AM4HY1zKAdt2zri
aKzxDR2RA3hNWnx6IH9XM7Zey9SxiRgGVuF5HgoALuGewX6Q1Kw4RuiT+uYTVbhhjBssmk6CNxmE
IDgt5z5cQ3+ZmF+EGl1qZa/1OLtzQlg0g+5yvxs7YhM5cxlawGziDpC1V0O+6m39ROA7QsHMW5SP
kdQCvuOoacU+bVTAbAfNiYIKR6ttkmPOtYrjs9Y/q9m32sr3xZTekqmzNfjxymodABsHKvTtzCmA
axfbcOJsqL/OvdjmC7FhK5+L/qphbYRcj5IXEzj2BuK6ufgMqkluLLdd9LzMlzZ+XVFuFRl5R0ux
t/XHgR43BDwvTF8bjUmesZJISGJe3jNgYkoF0JWESFI9wUYL+jixNAu1fjqjvVILzHiR58QTTbjx
YJkpqhDDw9mzWZbiSzhdGLsoNSBBtDhu+rxMBy1qrrLK8Pqp3Lqs0WGJ3bBuEAfrAeGXtNkHav0C
3QavhbV9IC1MXtXR4QOA5FTIfiUoR9BJyVgQLFxC2yAXsviWpfU+OdhP9QxmTK8umTC/TFX3oOlS
yEhKZzafLnVlnkOyyAeCErEC0hBCTMBJhJBir1q4dtYL6TVgOq0dFfdWvJt3Q24TMv2Cn5g3fRdC
IDcIcA5Fsy3VdlsCd83TeWdqEbLo8VgMWhAhzB45CurO5DvOlQZZNly4vbWTPdr7CsSbjVywwEBH
mhpgU3KBb9zsxrIeHB0DdX3vRvS+u4KRCFthgpw5o1c8ktIJ/k07VRBTZJptJT43Q5u+a7XclGRh
TTU2I+2B0ObtzK3ScsaOGzRqdnFw9HgfIdUuME+BlNeRVNvWXTu9mLbOyFm269yNtA1nLTVDHiL7
IRWODvlMrLShTzDtcINySoQsLA20gUQbpDbQRIicIyxuu3xpyPxad4g3NzEAQMkYa03dV+I3yOTb
eakQP8ph+iNwgwDL3zHH17NW6GbHt1bkSMvmzRZym2+0zranwdLiJitjk6ylN+pf0ABkk9scwxtg
7MuNSSwXn2TEzRLmR+KfNlKmLJgwNXw+eleCP8NYVhBYt1a+murc5sT7zFx5smOxHROSFkiyhLYK
CiZjw0Bx0yiHLvvWNoi5+YZcR8XlfKvR+Yn1G8flhasaOrRuiaYhJTpHMStNZGuxbUZEJjpxIxr+
8paYlhhbQ3St9sbntQ53/Zj5eop+qecsUFfeEL7LTL6c8yUk1h3giL3LVGLkhc3WdCxizYsivs6q
3Uwf3eyqoEEz4Y5wjB3m0aPtJRbXb5ZZiBscoWCQZgwdmqdG61Ys31XwjP2QbUM990ZWNHIn0Khk
e5MGsNodkVnuohVsOfRfp6k8W1W5wVRvMQcvZv3oCFrq13YLUJ7xPlEvnEOXBK9rPZ4cZpM9Qi0z
czdtN/oZsnmDKVHpXOLKPpQumFdyTJXkahxUGKYPXYSoqr1LyKcJ76FFI1IDX2Iam9whlHxW8akK
NNqDnyPxY572uDIGmsRX1/Si1sVN6uxLcsZINm7HQGmTG4C8gTmbO8wwMLGLXYW8lAji3cBT47TV
haG/X84TP6s+oItoIndbLNp+XvUAO+LBgFxUZ17jJH7Z0Wvnglp1y4A1oQ4ZTrqMGG5q31gTVGQF
QxkWqyYnvlQBp6Duc+IXapURew0zgHcSj56MTRcIzJr5MQqfAyvbTzXv3m8Q3nbNAgHzcYnirSWK
Qz+R1IEcaABC5xZoo/QHlbS3RKrlUIQamV8mZGsznW9c4khzMwAhEVCaEMB3K+qIDSnc5thfwYaU
ivZcdI1fZgMZWuE+KpW9XuXYq9tdEjloafSjHoZ7bfUM0CnpqAe1fobbeOoUNmjs3FOq3tdMYkg9
3VrrTMiAtdHXG4lTE3koud2ek2unWA0PZLiZrc2wUcVhKU6KKdODxbFtjUsntekwFuTKhXru0C1q
ILdhmk/HfBSeoTx3OQIqNjS5K3eKcdJKdK5cdMwUJwdxTFlpp5E2S0mK59Aah1bL9k1iHCdcnYrG
iwLZGaviCJFvJxLM9RF5oCO7jc4L52ShcSKQfxY1qNzYMVReuVwjK0d4CEbQ/DL6Xjn/UOVSW35+
+xAhLRDnjl+VAqiWG1Gp6idrUHEDFZ7ccCrIAiqrRJ6rW4eRCdZdx5enJQ5RSPQ8+LsO2M/muWAq
Nsldql7vR0fZGybbk67s5elmGqOgUc69Iy5lrp2b175W9guRPUPFCi/a3dxDUgCAzFSAqb8aOIuC
dlj3rJEtEF6J415o0ARVbRIqqgap6V4D6rgeRvt66JVrSZqNkle1luAyqkY0QRNQGsIfdeCj8B4q
0u2dmotuZLdLSnU90V3O4ltrEif5daIJb5rU02S4D0TynRP3YDbArRds3C38WR3YNRDddhEXu2Vn
busjxrN0UHxzCWk5z68ZKhsNp2oRxYdRDa/n+VtUG7dNaftIep2O+yQWJ5FqZ8ygRC3LHGAWI7Z8
zSHTYTBOYb4896N90IFclt09MdI+QUxRVj0ZOXIQxaQfXtzCcNpaJjJtrds5mJss7ltArafQrf1q
Mq9giDxUTvUQmVBjetJNQ+dhtPM9p8pAb4yjvCUEepnYbX2c/3uZ3JfyuC4QKoVpn+mobinszqMx
3ket9kwTgwQcxV42bdlyLGQ8T3eCPNW9GoYPTZXt5cGPjgXyhEFcuPES3BpEKrqfG7BFhyvSOLZ0
XPPmWU9ZC1Km+vn4gcbF1dLh2BjrDhVIDGMg2U960eJjzccd/bNLP6XKfgba5OUmQtjoJbTQudDj
OjmMMDFeX2B23Dnkr1THRA2/i5ozqKI+Uw0ektrykeIjEw2vUZF9UH+fBkt9Z+SP834OUtqIWTtf
dcn8qlndXZfN9zknM8ZZhKvOxotSZXBPrtNV9ZNFfS+V9XWK2zvDUF5cm3ua5UCXnbJiOpNYcd+X
RF8IzuVsGVJsyLxwnaJttxhnOoHvIsQzblnOU4/0ld3uXNuCVMz5deGXI80cXxtVuw+5lrMtfU/f
UxHd2F14ZRCK6qyveqo+55p1NSb1ndo0j1HOg1eLMzkiRzv9mhqkhYSk9arULrZ+pOxG4QTSp2O4
bGCzE0V2S7w1/nc+SRsGarveWy2U86nMvizqF6OG78N6A2IRgnuXG4TtUW7wfMYTypjxvucx5Lp6
sD4I+aL6aNXAMrNbDGI+Mjs2dyopbqheF8e+sI9qpAVNm7zmHLjch5RPR3O0s1klh5rb1A0XlAUt
m3+0Ps+qcVocer4W97EQJ5AhMG3FtlPVS6NMuyoEUMNaLd9clUpYFGFjIyRelJcjTyyJ0xtwLYFB
CwR2psd43Kehg5vIs5jETsjt5mIGHYF+51Vvjh0UPhsNtas8WyGdlizQmlcDO0ZuRR4qmlOY5jsc
n8Wt1Rdf5lY9KPNuTcq91tGkCzmZLTgPe6+DNxzFhAd8HyMSf8ChuHi7wsinT8UlYqtZWB8JszKT
26nO9nIJCRdyBLuyY8vm8V+Y9MbeCC9oQADWFK/rbB3kAqhUw07+JiitG+K393KRitf3auhJCUhh
cpH4EwX9y2Cz2QlxNJlWi1Ac5dJdEIAU88jE+skpQFMzDJaI6jGjr0ZZISsouQnJTtJS4lGSRRr/
q7OywHIlNC33CmJr5T7aKvplhesxwIOS2yGqQ9atbidYgdym3emrcZFAXgjtm34K8VJEB/IEiF9U
tzpxT3RSA5hoiViDmkCHuXIPNmf8TqHKYnt2xa1Q7SuyYa4EqiroTlgLAMv33S6zyiCue7IYWK/q
Yk+8T1DaxAeqxpXodO84NvpxGmqcchyNQQdF9PwdkmvYWzfApAgyvJqq77JwlTtohP2sLfpdVWrn
kZrKafmgTX+y+ZJvbqlODVY9WeKvFVUnZR5SBC+f1QDY7oOetHftjNayQskPtnstb/OFqU5V9HvF
uZOhGyuyQgPeWDnyf9D+H3R7bIBpVmgfaiy0WXi2yKpDsxbXj/IlmdxQdsvGzA5iaNmXIrU2RULX
l71h1kF3CP6XMn6oWfGRfwMw85C+oHRnA6JKhvG6y4wgapKg6WgQaqGfYASUH61sSOABQfyEKL+l
gsz/rDBN7iZZ0pMPB9yftY58MYIXPv9NhJwL5skBQtRuwtJi2eKiZACPYTGXRothShwjAg0nOgRy
OBOxkWgUCVXU7eRV1jLttJRUsEO/W4qTgTbBWPQjIrvrLBfnWmfrtiAOI0Poy0f6KwcUjae20bGC
ccoxxQXunpeTldK7Ohoy6zB95Q7jiORHOoNiS1xA9tIH5aTAs4J9/WRnzkEsfEqyp8MPskLtxHZI
pKzH426nys2S5bepubzKu0gjYzq2QScAKZOvyFZCf2aGnTSevsab/nsNp6pUB2+C+kcfJiYzimoy
XEnoROKQZdc9lB95CRPKO/k0pXxSGHUo1DGPle0upnGkKKq80TY9TR+5najSnCPlGCZPQ4PRilOr
7UYU+/RzecA1LM5tSFOIJy+KxXHpCzpA+ufP+DzJ0vcYqfEA9NRrcTZiNZAPYlvhAiP7QQKLsci8
yj/j8cB1aBxtdELCvkmRQXZECedE0LkFjh6yNOVvkq9QXocuakHAgT+RHRdaSCsAwp53Y1j1U2ly
b8mWnEJUnuxaRbvPzuR/NBX/34UxPVQF//lv+ZP/J6Hpv3/66l/+oJ++qfs/nz+ErqX31r/99IVf
At9bboePdrn76Ia8/zvSQP7L/+1f/tfH50/53VjcoXP8r8fiN2Sr/DQJl//875Nw5w/LtulvWn/m
K+k0Mv/GcnC0PwS8EVN1IS8JA/rtPybhChhPDf0GFiYorWCLZNP+HzgHRYMPQWwMk3Bhu5ZgLvmf
TMONn9vgFuMAJDv0TExQgAaN51+avU6sh8o4MGFuJlWqQrmbp6h+Vnor3aHqee5W5uGtkuQ7raEx
JSRzPuMRb2tFbBoEWFZqzEFGCjdwEeaK70pEhHDZDneqIo722mPyedfb4ittqiCLhntSjL+PcRIA
SfZDHLNRBSlR0JiJR8KDtIF0DwFxepOGtleQY1aRXIzsHOW/bZ16/alYeAzAT+E+VQLNfTE7QppI
rks3v5lR/DKAtRi5CpUsLZQCOLs0pgQ/t6FLV4vguyWz78503tw5QJp2SszxNIrukCJw26Zoz0/w
0I2VoXvL+bVK+o+ohMYVhWC73ImhtzZdRgxRnjGZZ9KJ3ltDtY9Tc4yA0iPMdAavqjXAPSkbut7S
jSp/O2z5eagg3wj3CemXUvLgIkD45TOGNJLgOatVPyq13NPgbxGNiC4yWW4dCzfjWICVEVkaHbsH
dbGLXZaOoJ4d7TetfQAmv74U2sOaAUEECQT3GwfIn69pIroKuXdBC8YtjsWdpZoTLlDhW1n8EONb
2McGTTRI7pA6QroMK/SyTRYKxO+We2WZzgomFD1ZGInzPKGDA7KOPSeJU0KQW/fZzsntAfQwGLm4
G4Npou3UcvLwe4NDzGxe7LL96s4xDXPgT15cuu1TSt+pcfEFLSrFQ+MGQDpQLGSYQhguekZTD4eQ
T9kswCEYkCoOZsWqnoOJWitZVmRvWIwJZC+exlU9sveGL5cSbdQb+JStGuJ/0PqofpiHNSUkJ5bG
Tu3Rzdv3pm4dpO1dCiWPKlXLOFLG4bB3SCc/RzYPBW2z3usPaxPR++MuhRllYDYFBBRkFvVO4eiP
IElib1AbAIe0OIBmrZyLU9Cly7ru7JXQKeqKN/AO+aUz73tNnR7Ka0Bs+anACzbXdnK2HIBPFWPt
bbN+ac2+3AuMclEhaRQuB/s6nl+aZNjuIkQltx2B64M1WoHTzozm8BqQ+I7wi2zLraKNIwbw7AEc
PplUoSDZ2e0q2TF5cfVmy+CrPBUG4vuCqIhKnexgEeY3q2/uIjE5u7Lmk/iE8Ck9W+Q4oQTv6/lS
YyfCiasiO1HR2mK9CWY7O5DTQKRTjvUVWuziNwuq3EXy6yLtrcU/jEdtCs+2kY2+M1ByEbNzEg0g
FlSS6y6rmzko6+zUc2JW0+hBzenVwoDYMQLz5m6sn5RE6/0VXSXiRNqXEWYDhcxi3x7uWeAgVqAV
xG07QumtOVzJgOw0qk8R981kLtuBABD8XMZ1bFRuEONf3Nhq0247s4xv1mgcYWJe1UO3euwHOxuH
wbWydvdYQR+cIrxqmq57TggfV6CLEeEV1buBEzFRzpzVDV27LEJ1D9N7v4RfYyha0MZof5L/Rh05
WnddgTmzqoseN3b/HXw83DEnPOeKIIeda0GnJIOxo5czxq9Cw27Qv8Ypb3g8hy0UUQWBILaEvLND
r9HnCRsYMJ60BUGb0qFUywUPPA9MG4LQQ5gJTSK8FkWR30SUR5DtiD2dqy6/thbdUwbS8da2bDiR
Ji+9PUV711l3azY7vljDmk5HP2xN3bgkI12XOhFvjhUtV/W3qndVTwwKziRT+TbGuGZWN8MpghW5
1F8wF57iiXCFrs5iX+2EifeFBPuyEy+Olj8QQE7VrKf1Zqndr66Snma6O5WJIqZmnOuj/YQAr04E
1w8pYUbpi0i7IlDz+La1+FPX4A0VqkHvO3E+3JDEn6pg8IB75qYjimOkbGjNdnnI8iXixhLMSAbz
Vle532Ticpfis6RkJPx6OUNpLpAyLXgFLRFkrv09xaLTLMO5SHOIMb3J6lYOAX5YRI+d/Shmysfe
5jFo+KmbpCOeqDLRXEXIxkMTrEKi6ME8r+1j1MlHdemKQ6E/MBS8NVZxIXqWEOwaX4aeksoxLy+z
JQFAxjJQ5jHkZRaiZymT7a54A7Dp55nb+Xj9n3XhIMhso8eBCEFAIuFzI5xrO08DHFJvYTaTQeNi
uA/bD46sRCgq5le6FVxGykIlG+7DUdfg9zYxZRHiam0QUq2+AiSz610sovU25f7mVixenHQqjuRH
9xRg2jmpsQtP5FUFeI9UyhIs5eOw1/CNnkt1erZB7Hu1hT8hNb4NIIierLCqbqCL3Fkx4KaZWdgu
VZkK4ECwjwPAhG1qEN6Mj5ZoOEfZcG72TOwDHl7NcSqVY65a5FVn/WlNbXn3pyplX6W9Oa5yaJXI
V/Iw34ezha+vZltPu/sidbIXSCeosW+XYnTfDZvg10FZ6CWs1LRTSsMvckISCGnxo7p3luo6ih1n
mzTYjXX3upzfzVr96mRkGFWqe5snlu8o7lW0iNNq3rqNeR0zkwsmxV13Yd4+4ZSUWvzlFcJVuF0l
Xi6izd4pYwgaYYqPA2k0GFEhJ1r60aqsJ/DheVDPivTb6dFOr8W9aFHmq0xbG72bn1eh0ReF8rxz
r5y8iIKxKt6URq1ZrJgacG+hjhxsOVNx3rt4ku8rZv7U6V/o/F+NTjmdxGLkN5nWqweM6lsMPNum
SHexm+khKnjT5mcuNGBGLP5WPV07MSSajM4kGdH1nWYo2Z2Q/zXkV7Ho6c5aiDPLtvrbH0/9onIk
rPPD5zeqOLUwJPICQYzSGUOK/PlvQZtHZ9Kqn5ZO9RrDfurnLr9yFzd5bGFTppk6vXDQbiGWMSqo
enZsew4Fcxqms9zgTbAuwDqixcHmnMye6xJhr87AnGk7k0H5SG9P305dNx2a2X4KLe0aQx8GnZj2
cJ2uzGGTxxCHdDDHVuYvCn71vn8OddaDbE6/NINMq2Iapk/tq25nD5VdaZ7IUJ7SkbxjfO7FTMMx
HrR3+lAtyMS/1WH77DR2uIXBxPkiuk+7HsAFGri6bI+rtPO6lkp1yFxsnFAVDU6Vn2YSapSE6MvU
aW76MgN6tdr2Ma/6+1WM18RU44Iy048RcI6ndUQSL+jXM8Y1KbF6paV+ZS/dzLbzfbRboBrjE3dT
6lckTuPysZsdI6UIiY74rnIkAERT+4xNKrp9NKKQLG5zzd5HjDg2U5vTg2hfx6FKqAPmr+7YFTex
3X6PZgZfYYFNamh2KKEmsAQ7A2vt3m2B4Ip2Gm71ybnNsqj1lhZ9qaGo122Jh1u4CdD3lTepFx33
XV6fMz0b7kYnf6QBvkJn6L6bnQlt8yss24bIwrTY1pVyX+Dq5329j6PNBpgrxqXJsq+JFVtbd8k/
VkuGTs9ZuKlVMkG0lNzDDlubN6fkI9tqeyMSi8CrrmiAJlxZlXI3xfVXNx4nL51zgu70/NsAIudK
n+pnO+vTC66jQz5ZSWDl1bdUwqYFDUiI7XyLnRQcDZzmQNKIoGfIGReX367O7Wurrd1dPmv3ca/p
vjP1t70+96eBhFJ5g64+kFVW2NQ5MqpaKpo5a31dxEW7Iy8c5txcSKUB4GY9HLyUsTplCFmbaeLa
l0ks3a618q8drv8kN29Gy+A5/5TZEFlAV5CB2hrZHJikVswZ1DdGEBONTTh2CPFDOpfHaTX9TtfK
O70naDLMAxZcxdOsuryqookJWycujkVytFKXz6sOP7wa7IsyG9Cy3fC+Q4TBEWdnGmUIX5wMP1MH
ikzYtoyDgSUmdIzpKfyMrZO1XmLaNY7HIZKEgAZvlxluLRfHawJMJG1Sotytys8B9x1sMz5znfM7
nOew5zSMBHNxRJRRXGczLj6o/07QOZUZWFH4AqZZP9LE1o84Vc5tjwBbWYCDTAy6HbquCOXCLXaa
uyWxdjHKFQO4y43dSKJcgseDY6GPqao8uqn2rrkGDd5qvObYee3YfXLXNnF7pbvRVdwB3q575VDB
hw1Uggtp9/dXc8bIj7gMCpzR+arBb+alP4H8i3x91cA75OUdaeAb7C7lPu2nx2qWg19Bk7DRliQA
xMbwYjg4JQzFtQyfaDdgvLfpZquZcqrh/fxfos6ruVKd26K/iCqy4HXn6LSdXyi77SYIRAbBr7+D
Prfqe+ly+/Rx2FtIS2vNOeamLAwDwRLJ5TTlF3uwskjf0CyfrCO5Y4lAC1yaxHmI5sENzkwMgJx2
Yt6jmlv3LwibMXJUdvsoKOxxKDH/TvsLQU0tu7D6DKZQbvoS0rWh9o6AWZi0FbZhsoZElaPE1ALb
eZC+V0koniJ/OkwqfxyHGfhIyDC141VN2vFPRklAgc5lzzk23FM3iBi7NTQknNzJKZ47psy282C0
3WeO4U5brBGxQD0cdr7sLhA2hTvse9iBjN/5OsJGKu4AbBFNTe/g3mz10R+SbJ1p57cdjM82K872
nN+1A1F2U0GxZpdBvc3G6G/kPLIoYeQUTnUyeMB2tYb9wDRj7tr0mPG1yK6OX/XSlqCOubam9xVF
+T3M7wP2TviRsvy12lsePcP/4ATFrG0F2Xb2vaMJOxMlqPUVcuNmo657BFHTyjNGOqHGtO+d6jXF
wORV9tHlR0tNBsnOXIEQyLpXMOXxfcDjpcpj4NlvtJi2HqHFq8Fmx3dTiFkxHfQJvLxDt9OAudKj
Pp1nhvl41e/yYvggQGxezWz0O9hQAHzEYzJ6t7D1v1Qb31u1uDlSXn07f/Y8dR954Z2gPZslNUHK
9pNnYL21rY9cxhWQGv+uCeTbFNjHVju3zoPj0ZMp3WcphU42HcElcTl1EdwY6pme1j+09d4oXKJJ
4KZMFr8dlvorl3YnhVmUZv09gOPnqI0f8W/sogABWphy00fnP+Wkj0XVgWDZr8irbynaipUJSCsm
KBOBefdY8GtsHKpSZ3nAOnnscrhMgb8nw+OPndL+QP9hGr+m9NCMZ9mjhjoGkIAUQU23OprNFS7E
p2J+IOFi1cGK0G3/YARhdszwLBZpdwGRcczgSnEvRcBaU0oSj3mY9xn7sZOJbguy96t3vWMcTrtK
lQFJgfwOhnI4Vb3+YFZaYNwON5G41HVp4wg2rjTtgzg5FTVJhiWCtZVDiN62zlFqUJ1tvNhVq8Yq
PyO/WqyUFIo4sa3OQcQIG3FtB0OxmucPKcv7LK3QNoCWa4mlm+uK3yJ79Fh0JiQfM/ojO1evQRVS
tSKeQxuF2iMnvzqTQMxsTRCV5ZEanKIZyByfewxI6wlHR1Kqo9PxIOYGDuW62rVd+gey9GXUs1i1
aXUHtHwPiSHaVb2/y2XNtd7YExKzHxFIrEb4kn6V7c0ClOnguevSsfDA2wSShEygvWQiYjtut7bX
Eu/M1bGR8b7p9Z9xrt8jKjfR1YxF6FxA13NreuNHVauvsRwxB5O8uHXctY3/gMI2/IGPyVAAL0HQ
N/NmrFCm9cG0T+iH8noENFaghcrSh9xeDSQD2C9tVx9Cs/wLgP9tIPJrw0z41RTW3znTbyVpllg+
0l0yGH+CLHlMtHXpc/O7FZCbIDb0IEHoEdTlsC/m4A3882NtxYwThPmpKvFFRhJ8Zl8iQPPHnaeI
Up5obtseWS961vt4knfC0p+Dn/9GHb2c0rVf4JycosB86ATh0rP7Jy/KDnpBN619Laeto4DAuuXN
r39GLhfrcET/5JQM5R1f7kw5XeN6vrlFA7fJ+4giK7jPwoNUjnqqx34dpUj0uvIj64hj9gxAJSrO
T3ECmq20CA0pCpRCXas2cEAm72MSrcOwbB05drYhjQfdWOnrlRflS950AfkKPpltSFC4OKpKA2L2
zIIyEbTiaf2bNrW61tAJSKvLbnUsxUskmGAnvnfLWGcvVvvmY1XeNBNKHy8o2xeX782pOT0VMmhe
gN2dJGKOhxkTNvVclZxyJ/womjK8ZqFMXnjzfJSQnXf691drUtWm94L08O+vrZgKlKLlMdUChnAR
zC84i9yd04JXSIhHELYzfpVkjNoT81bb7nGueoTTNF74xI3t4pTEBNo9rpQZgeKHxUYXlCHsdAJF
ztkE5g09MtNnDdxLkEg1TTYKxFkgpvRD8dKn6blJbHoKYfpOFGJ715GEVPR5+SFNK9rXk1HskCep
j0r6D0WR+E+AvvaZ1UATUpBj9fJdBbGCuAVK4yRTY34Lre94rtSHajmljY7RU9DDpRq9YPwIsvRm
d775NBtS3bk1wkrXtfpnwmXJ0YIc3wxDd0kHL3geZ+dQ6Li6QMBt1sI228Nsp0+W9m5G0FN2TO57
lMYnyxmC2wgy45ymE5Y1jnYPRUZq+O2tbrmWeCMOOqvy6MDYfXzB6cfeAsDLWWIquC8qIrC54fUU
7IDe25dhssJHNneKYDv4TiWn0b9/Sh4nLraBXGUbfFJC4OBLJ9WxJtfyM2ulRWaj+ZCAU2xmtNty
Dk0mw2N2rGtjVYS+/Wo5s39WAxTLEeP8B1KieD2DlV8lAtpH3nBtr2Ehr6jDPW69Z0mvk/0V4dg8
k3ctWli2SfVnrFnwE9nW6zksX0HjE5Naii/Xx8bGt3n2+zxZVsh1ztIBua08iarNLozLg10KlpVo
5nOXABKRM4jgyen1Nh/mUzrEtwDfGztc/deKpm0ZimGDgnPm5ytudmDqvVIDY5T4r5qNamdl7c6L
RXUPwMLUCtV/6eEQp34gGB4odaGcS0YpQYuQBGRos85+KqtqR66Cu6UV80z3t7lqc+hvVkyAADji
c962d5Mavw2mTdv2vSzJvBAdQmIV+miv+pOnKZrjGAVNGRwMiOUrKxw+h6yw1yIb0qvu+3VHoNLO
mpZIkBzZld/CV0qMX9QVYUpyiywK+iPK2ZZu2sHOCsFDG+bGZOBDCoxwthPBQqvYCZms18GbTsD6
uKhHZW6aL9Y0HYepeIbHl2AwIhEayRzBSgI0W5LTMgU2VHKDFk9t47/GaQl+aDTWPk/htrCr+z62
9NL4jPaIzj+pgz+ydh6fh2K4twvzM2nG4NhDYVuVDULYkA0UT3IMUS45QbBqectv+VI1IQvbe8Tm
7OgcEeOam8g0LUAleoFlg/9cKc0oIY5R89rEH2yyqirPrRjWfgZbLMgDG4BJ6XenmU4cgsTi6DVy
PnksT04+uucVpSbo1WEtcxgh7AP44uwwj49tRUOURjmXFe9dhEsyQ2NwUMfy6qgoI+q0ADnqNV15
MrMw27lh/2yIv2jTVOqHh3/fppTdjKSRBK5eeQdNKZ6voKcRw+nBYWcW4Sb70eru7dHhpY/kocyd
4TRXRAavulTD6klz+jrSYwAYncy5nbZ0gJkXhQ19zrg+UgnZBKFkzslY/kBWtUudHlGaxUjLWX62
1pXlqVy+539/NZgf5D4auQH8D6Az5OFdnez9cboX3XDpxoK0uSbT6yFBZEkI/IAgj2pdTwkMthLy
UMWFsnMfC5X9FONXwRo4jDVJv33T3pWZRVhe2h1M00xW2Y9UXDGAH9V3UdTwu8MTp4buv7HLe+ha
vdeoGG/DXKUrzIWMkhyooaZHHyE0i3I/9e2Hug2g0neCWe96GseNLbxqV2TGPqC5fcq6SqB8xzDv
OdOR2U636tvpLc6QmBYxPKxC9/dp+wO54MWjLRlXNGzY2twGFyd18Eso1W8RkOBszNNXFzrdNrPq
xz5IkWKr9kSHh8uDBpA+AkTh0ikqvG3EIvJsIynvG7ZYTdk6GuMlnMNzk8H57mZsqdlbFxWK2FTr
72AXJPzAB/bj/BdoEcwOhOAyRusZG9yLYeAfvMEE4jrUesUtK9w4CBFz1RJ1NAVX2dsDXAH7SEYS
Oq8F1wo0GUartqwdxNxpxcpQ2zFpefSmYt/G2fNsutllnqB/TQEcQBQ9sPGYAdSO/u2HIT5zGoUr
tqPaS4vHSsivcsqebVOd3dnGj8LrB5oguwcCE4d0QDsz2hHxCh04ga0weD7zIxBa6xw+zc7phqX9
NcDGJxnL6g0PlThG0X6q/dVdCSvyUTNnnLGsrwfgHetmqY7d1qdsloZDciCRU6kB0CQaWeEhjHem
jscgCw4S9ulmLqxiZ3eTA0y2WzMJ4K7eu7smcO0dMXO/anhKRyC/adnABkR+Hjo1xrbmJWF32YFY
C4VzgjxWFO5whqgkEZzMp5ESq4I4/wwc+tFsc438j/GnpNndCZcztccJVM4ehM+cTYRcdwcB/oYy
wmBge5Nm/UFo3VMoYx8Cav6INMXwPt3oOiRGvGlK+h/TROqbzNUbaz8sinerNqEEOyVUh7ic7pzg
zqvWalHEpGMEdDlz+z34zb95TDaRn4zbeO6TdSwr71TTVpLg8bfFgK9zlA0O40Sh3EPulfTGZ9Sw
mXeK3pBXKZLQdZ0/N3j4MiOwbx+ZIsDBlgxUXGbOObE3SpUHIdWlSUmDYv9qYahZ9capyaQq0uwF
uwQZdIpZS9TxR2MPlJvFSBp2e/FTgLSmjPY2usb9pDR72b/PdUNcnmQ762Nj31dzSEH671PN8vl/
H2HopvM1Rg8yoHXz7/NGOajT//7KocZElR7MCtyKOlWFAG/878N//xAxbU0H3R2JcoRq8t9/+e9D
lQ9nP0hJUihz3uMki4pTOVpY25eP2K6/3Da798rY3BMleE0MQx2mOdCrQXXFtQPsIzQGFZNGzw7X
JM8jxUNV1Fjsx3akTSmRRCdoADGC7FVjfEOopeZHuLUqSZIbfKSEpo8JyCh3eRU9FEEw7ZqY4oTG
5G+FMrDuO8mjhAUghloNx9/hR0lwL5goUIP0AZK1vyU1miMJgCMrbAmSoa2kLB6VwfH6+wW8cuxr
6z1H3HCxI/O3ogBcxZ2fbo3Q+rVRYOE9BiUiDGjV1JQswAdnFO1lhO7Xo8Rc6XrQuwFbRjhjYSky
IdawJulLTzVuav3SYuL1R1Jv6oJqXNI/Yf5KeFfk/Pqqj/DxiRDlbx5uUqNKX2yJ5DOqv0LhHrjq
RZuZBlMY5OOZE/3B7pOac2kmU8gU2zJvzmGCHSok0IBbdEDpgWmeZUvvxOuH1ZBS01C1MdWjdlwp
eEdAHbtuE3nJD3gIjJ/TpaRsOk+d/oO/dCkB1XeoWLYoYp7SRmj2C6T+TfUmpXXqKoevOkT4B4Ii
xDpTPMMPQ+ySgoQkZbZZEUidH5AJynRM1iUZhH1AGNWY0Chalm1l6/9fu/y//rGFeL4s//+W+rKI
/7fC5zAed75Jy2JZ0nbbsv7/Lex/fxjOEEHVJDyo9+cQEYQ1PRaBebAyEwdHlR/oc+ADm+poizlz
wwiE6IOiQTk78ezB+hUr2xjra+zg50LFeyFq8M7soq/WMI2TQNxKQBIOM8M1EZBG6JAFm5dfjjwV
NHbuAok1b6JBQRoC/IHAmH6swhuuOnAZDg3137b+IWBqXhckxKOXwKoF/3k9+TuHLAZ6g1AFzBTv
FUrqV2/2FLQ3O9jlyvpTt8pEUVf/0Ym7qm1EAsg1osMIzL0Y0+naM2hCpNc+db1b0gLoqdYWPrPR
jK+FDUBA57zc0+gCxLdMeqZVS6fAKKs1aYkPhrAE8mYMoG3aPXnDQ5990+zLd7bRu4y2DgShuQwy
hv7qNv0xZzPGclfBePxMQlUD9MOyaC5JZoUcSeoYq424m0STbOMk1yftHojjK8gLtW5joA2Awfym
A+bRTZgnr8KBK5uNKHPcBt8WL6yx5HK8GCpXqyqJmHqTu7Dq46w8or9ad0bhb+LFvcnt6Z/gg8EX
OZIYzYi9HIFPWdFrER+LPeBHoIChFiuD3JQl7TWFpDWYFjIL+pEmr0jCJZmeIFe0UP3mnB6497JX
9ubg1C4sSKE5E7F9CFMjrqfdu3Nq2MSDGmDelWo1AaJaz7M21liPvjO7FkxvUpJTbFyXsc10rAw4
sTkui0T4R42glTFcAIqRYD14jN5wNGaaEtDuYABitlnC49aMiYdtHcWsT7cYuQXYB5FiBNCTurCr
/iBuZrIbZ+/YC/Ru9j+594FFJ8dm9EgRsaNXWhv1LiGTkyFPmaEJhXTsVMlLtsmXJsHobfNOZjsn
adShIkaCyy2MluKdZOFn14tHwmnGi9FXYONLMurHyOXNLFW5y0x2cEi/h0EBYZCkMdKjg1aYTj9R
3lu/IvlwemsEdhE0x0wlf2fuBils1y0U/dcqEOo8cfeE3ofWNYrkBsl8uUl0kQBMZ3Y9u/MHs4z8
QcEdBilWnMzEIYq76s7VYhnP6WMUQ/S7kMrdwXpyK/tZJxPTKzo1nW8RgGzNDAZ5fwOPviPP27MQ
9GLzItm0VAdFlD/ZAeIh1G9IyycOiLbGN8zmaUimq3kaA9Xtfbx6yiqIScIXC7PAXhll9Jgva5VQ
85WNr4hDkYtSRobHkIeCecr9aNgXl77KEa4U7ZQpZUYUhq8BigiHJF0GuvNj28znqlSbUTXJBofF
4sjOdrHo5MaOMeB1ub0ViGZwPWjJRdfaBsUtcy04oynOAweCWIbRZTPYzi+FwdngXrUa6+SOrFiY
VylQKbdLQib5l5lDDVMIBrcot3ZtKN8D3x7R+aPYi21tArouvYPB99Jmp59miw2u1ag4XPeamAJl
1xJ5VLUgYamX/5bme5YZ8SM18FbbDpRrl8rMCnke8gSoGwz4dpsYlKw49Vh7GRIqHpGmbvq1cAnJ
s+VAiEZqLNg0c4LGP0xnL5zjdZDqj5AgJpYAtHahMUrqjpCAZib+xatISHEBoGQ5YywEpatKElsM
RpNGVv0NciutzS8TQ9skq5cw9mn/BxH5DXRSiMygrZ0AD5qT6TZ58bFqaE56qd8c2AidXZaUnA1o
nzqZ1mvtQ73M2UsCr8W4EkabaRowkkneUtToyXpK0rMZzXgXsxg0JqkZOyNitudDTiRU5j0Y0xmJ
FVZ2iM0AuZsUEpD3I60t87NrIKI/WSPUNjeRigbhb1vW5ta0kWZFzdlrca/R6gKN4NVn6dFoTpDg
TQ3G72GQBFmSy0nQqom+A7lYanKRzWluJsF4rhlN8CZyn3fT8TBL+YTwlZaM5dNZoV0xNx8uihy7
D79jvPTks5p7xkQWkrccvOtyl4iIthgDcz0Zw037qKB4B8luR4IUC0icFnXyHEbVvu3MDc9Jvq5B
yvBE2cQi+ETSj5wM9SjopI/+VyO1fbZ5TgwvoEPB7uhwrtNSuxRO3h6HMNm39WzRFYLm4lfYsCSi
GL9x8NTmvKDNrNnHOeI7hnkW1+VVUoackHSIDGpGUpvFumPe3SLEY+iRDYSUuMQ6UY9ob0uECmcr
QLcCJoHFOHnvLv+edXiaInOD5sEivGP4hAv5MNjksvrpS8fTRkINGbCSMM+t66Myy0zUEzgjl9Bx
Fzjb1BOkIM2IsATrhp2mJzG5RgA/P84d6q7GUd1haFSw52l9huN9trySmJDJHQkHImc+xRIWMfpV
PHHooRJyriO9CiSwSpiQKYO/bMuB8uzUobFPyphAa+41jIgYUOvkaQK6IueIHFqt2HBL85AO6UIu
R49fedZrYltvuuGZT8wsuGjfIklxpH8WF++9mVoXBGn3vRVHO74QrII8emlGhUQFayUGiAut93xr
9CmyCUSUvc+kemzz9SwqroS0g9aoOPioKQ5en77pqkQ6GBhXmlnneVT7PiUe3oxJ0xi48W7MSW3M
JfiVoSJ6564IVwzgt9i3xscO7wM8MLRU5nzsw3+yH9gWUmwyjwPEyLeZU7zoisBaK/8mMoeaqwbm
WsRvvd2zGQh8vL3rsjf5+Q/FTPYE2x7+BRyETRNEBBQFxmtrwTlQIrRAWWEldqY3KYxzI9t1FHHQ
Velzk8lxVQbFkZSO5xFSSqPYJF4Gl+BzEmBIpTRwQyqzvkZ8L58jtFUuxyoPnNQL4J1SKQndl8KK
4QQtwXhxsct7ryOcNaeTArCfjqq6OaJ7L/1nONHfhQTd3TjGJq5RktIT6mhXnZJ2Y9e0XxILIul6
dvNX7BHD2bGj4yRqhA4jnIV60iSAoSDKAU9zAiDX9dqDDaXnqNoUvZu3hKbXGGEJPkU76/yYLmz/
sdb35WjbZLGMQLGMhI5K2f1ID2L6HFRnJweg35BjXM0UZDXN8InJ0Tqr7YdiGM11CrsYQnF3lfhe
XYIJYnwuBhuB3XjZDpEpjxo8CMhASqP0yi8poWsbdkRu0Ya4cYPFSR0+VkUQ39WaSaTJWMosfiOl
oxPKweUkRBnRSvwu0ghtGtWQgkRWC1yh3ampI967lIuoevbtMtsS9pTwh3Fv0HamHx5DVnUB9ifz
Y5R3TMWNx6EXqBxHWnAkj/pSb1RQ7a2GqLU8dSXYAqS6SYEyGniS0Iv6FSL9CPfUGnHs53OyC0Lk
yVZpbyV7+GruLMzxsX2cjfKmdfqSmwz/O/U4ZP0t7sUrXxHMTk3rgQi4NTQ1riVxURy15uraZ/Nz
Uxi3NFiGDLsyytW+6cDSOkszZqSTjfhx2zWQltoKJ3rdNeupzh+NMSBayn13RXTSWfg3jOVnl0CR
9xFV+PqTZI17r+Kgogn83PXxj5Q+LRREM2Y8vtfktmzL3qQBkl9qo7hUDir+iZ006JhAIonZNTK7
ozgsd2geaPgLwgP0FU/sQU/nOcc1YfrcbChPD9VAeHPm/jWb5U3KveFQk+GxrtCw7JK6oli0WbUR
liraLRj53Bpe9AQevglHjo6x/rYS/e3X4V6aU38SZvKhkefxpPtrbaA3aOiTrgwkJVu+3MEX+bPy
J+sOcdyZGeOwtxJ21TRioNNuq446Jw4dIPDZsn83GyMab0nbbGcUim701WmEkFzU7K3fJs9D2hvn
sIyJNAhRoREydDXs9otG9JqZ019MotaxDejzPDPV23G4/wmicRM0/TM3Oc0pSfiHo082t80dQVaf
aF35BVPgC1nVFDv2fMgXyQ8zrbtR2u3OHOiEVofYib76EqjANCTx2m9rjq+pRJUd8LI1b9z3gS9X
nNozZSgup1M+BejWayYW2aERzcGxwx3fqoThg+5hiLpT7VnV2vMr2nD1ATrYJ6vFPKqqFjzWiDoi
yEmztAGWyE8jnR6SICerL6GvZtPD09ZGTMPLGLuI3Zjvz3P06oPfkVG0MntxV481yliZP5sVs42G
0EGcCrD5s0WzTE+1pQPrLLB+DbVDEpNZlQUjjvrfdCT7TBgBr1ss0lS6e51ShHWCnwfB2W80X5xO
f5QmkzM80cc4MPEErHwRXsel8KCm5Dj+S0BYviZcI0YI4UDFtg5mwNVgdvITgrdj5xIsLJeYiaZ6
msIOKmRyXP5jOpAEabykGrhiHxU3MxF/ncl4lHVSb2hiK3J96nkj3WWI3K/duiWbSXMwkkmwcjkc
Q3LkgDv0q8gEIrzkptnDr0nu60om9cNUl9yz3YeMMNQe/Axve4Y4PJ92MQSRdeda104x3RR1/CTd
dy+mZRrpG9nqf1TdB6s0oQM9TvGLQh0VavmuqiUhJZH7Qs/ryW4AmczD71zN70Wnk23dxgFRHCZK
R1qXcc3cGUwWsZXnaUFC2UPxGej2JBKYLG1UHQtcUAicaiqdGYVDJV4DZ5hX7OG/qY7ussn4Xras
uWhOqAn3RYZa2kjmm4Mhpia4olm6SVNv/GadRkdtPnaMtNa5YR+i3Kd4UOFi5LkbhR/Qy5Yv/og1
Oy1/gtYkBGakkVT0MH0mQrFUvrV7fc8Dd2cPT9wCeHMby6Wt7v6Jg+qhsYIG/kBx11vAbS0qL2jq
SCcSDOlLIRzY1CgNG+P0J4N8va29/taFOFLI1FqFGQeyIPTZr0JG9yHtiZyr9Vi+WcSCHuweskDv
rRsZcqFdSktjeFCRvku4uGcJl1YmCuRQGy505jh7GtNxZ0XtHv1LF7n3zYSHuMg1WgHiWIgF+YRa
9EkfB71ktUgvqnFn+xggpqYHPc9G0RdMoq3kJNwfZRAOU7ac9tWQu/e0X7B7Nn9Cc3qXiWSN+NFt
WSduz+Sc281mTFIPmYcZUrwv1DPnfmTcmBAGsur6dNgJRcnkjMCc5Fhs+cUldxRl7IWzJKi7sPUd
LndZvW5d63FKsfpr2r6kLLCeop95iLib9ZgE4DKhaV2whcsN+467wSVN3L1Te3s0BR4BXPMtaoJi
yxx206MRS4NdL+UlySf2TF8xbY3cjQTgzhgRa3jCnkyHFhi0UAfo1resD8/E5WwzI3lWKA1bXR4R
JdDh5ucOknCfEL3DSBP4vVW+WAV9nFLkRBQjm4PAsjz79AWL8iexu2NBZFPFmZ764iZ0fYUeds+u
sl2Q7J6vofADb1oZeXe0gER5A9NpL50fHCdBBttw/c8RMntcn51BPhWMpMu5PSWehapcN0dHKTy+
sELn4oz28C6daEC3Vpnwo82gFamnMozwy+Zp2cXbvxexMRtnXZbzZa7cbRaN52qk6lVltxNSY0GK
DsFC0KrnVyWcxygbb6NCXCT1LjASvnBhcQ1N+Da+/FRh+cmLD5EAJnwJAJHMBFTCZLTC5z0FbrOZ
g/zk45DaCc+6xux0cH41ebKH1vXWs5o+0dEv87SHQnQXhH3rsUSEVAJqD+5wl/0xxLXInTskndFa
FBVgnOZUzWwyACNoSscmDfMKdoxxtd0CUVnHsboMXdKx3Faox1Yhfv4Yn73fjq/hpH547I6CqFdM
Xq9hMf1mESvWqv21yr2rmv0Pp45ZckP+GmckGOd1dDfTVXC08TH5ziIqMe/LILzPJpw1UjqX3inI
jdevjsdbXXvuUQoGcnMbkZEWhQ+Q8nGMKevkei78pfC1L/9OGXNTroP0RThTuLjwnGgkbczClTlc
7OWw8tMSrxLdwtCuboyEv1WebVPBbzLTlPFqgoNz6wXXXgK4a3wCTCjXPjp85BiQgegRQDdik55n
8eX0lIW2/WnJntBtNb6LgDAMxlqfKVIV0hwuXAXfLGW9Z/Wvaxj+NjRQAmeMqjdNTVhIdXDWE0aW
bKZ+lOH91EWrsCNzK5lI/Mo0tg03rUFgCUDDBGY9pBbyECGOQQqEbSDrXndv5Tz9mrreL5prnlG6
vTwW0kVnWEbeI+EQu6I1YA6NNtQMHphxOmNDO+axv6lDBxi93pj2yTNrbFAm1S2zmrn6i4bkxXcH
D75W4ND70Yxwu4WHZwCG6X5Q1kr2fX/jVuWXZyPkmDjRrOSzcSJ3W6+DtgAPUtdIoK7dVN0r7EPH
yYQFQBDb1fR3lUHd1bbTOfMsXBJltPEjEsfUHL42ipdVE+lCRMIhDfJ2nb7r2OJozpOjxF8aWvZD
0sU/kEqOEzLc0AkjdL7Z/TTS1ynJfcJgs2kjxTXbN6lTkm8XikSl8R/OpkRBFqhzP9JzAu626YIY
ridgH8ZSbWRRxZvvXcYA0p3kK90OhLMkYa7sAY9YFwbtdoQcbA93KqOxFo0U9DYjZ/NE4dDCceNN
nYYWUFz90tRDcxzYOZhCHPtRfboWYu5RMhvwhP1qBBp6pMkEt5cExja9/zIwrApjk1U6oVa0zP7S
UCLkPp0BWkFvfoKh0TSy3agy0rGMF4Cse3K84T13f0XGo2ypmdaOdx0q96Hwl2ZEzE+l8oBBRf6M
JumB4ANKwAiVa7ojQuwjiS8urti7fB7uFUdujrW3CuPvQfrPnWO9Ah08acVP3PXW3m/4KEBeRZHq
3GV4ssLUPpPU4K2FZrKW0uDBOVhC0QKuVtPvza103GoBVgznlJRnkzhfp79LUkS7BPcONT2OZqLd
GSjRQHVe2IJNt+Wm+BQLXh96mp9mR2be7PXv3HYOiU/MDXEtu2SuscwhB+eGrX1yERhOSOuzYJKz
9cLuZnnddgLdNg/chQdhYw30X1FnHO0OrkQyj0DOy/IswShX7XvMfZhDaRsP9pOTqUeBIxQJncso
fHpxVPHRl+7N6c1unaSv1AMlQ8P+tWCxQMC5kZ983/n5qUzNS4QYW/NCmq5zIeP63SMShbEW89n6
J/ft96WCadIOzZwe2p3rDW+LlyNaXmMX5RIKQvfDUt6rPyaflRNu5FCdK282trEujn3WXaphfEun
gjc7AH/eVN5BevFX4F0ZLLGpYPERlvouq/Q9SIwJkg3Yh4o2Ffe/veGKe7p9XMPDmsmvdYsDonsM
rp8ecJ/R+kZdjXvvSvTIZ5FM9xgXUfcPRrsfOpLmIskDm2xCFD5rp8pvTjneW0OEKoQOp/BGuqJx
hgxdHB09nsem+CyKbWcb14b5oMgYuuafTR8jW7WePDmM+wb+XDTnB44Af5v23Y9Zzq9+7z8EfvdA
tMlnMHQPouTqDZV8i0gLQa89HSKJLz+kzEOGEdeEigFq0pZx5e2lfjOzjUmfcM+gGNs07QZYdTy7
Fl56RDiMIOpveo8nxzNfab8WqwC1Cx7JHssHXqz1ZzhO9caV00cpDH8Xldk9TlAaPKH7Ri8DOiHn
JMIYc1uJwl1J+gOKRkmd3yR1Sxoh6c3BYGi+lZHRkfGWKCJMWQ/UrByX1ns0muB9yFGNoqGCMad2
ykOchuls9X8kncdy48gWRL+oIuDNlt6KpChSZoNoSd0ACt4VzNe/g3nLmenokUig6prMk7p9Nqfi
YU8I4Jw6foiWzqIC2gP2fqlnPB42ABphpD5qbKxHxFbzPiZX1gK/DeMdlFaYFCL/PhjYv5Hy0aSk
3Yt2G8ayxHNYY6pF31cl4SP2glenEcZRYzC5EGqmoTUvgOePZdUioBJYxqjFoDr4B8VNXSbPzna/
LCwriwpawyLJs5OKbBPNRMWkgz/LQI/c55Q6IXbGfT3pb0MMbiYKDlGMcTasuhSKAQ7PotrgvCj2
840jrQZsYf40zcnYWRrlaOyJl7Dwy4X19Fsc2EFvvmVIInHm1l8VHawc22rvk0KY9sa7q7UXx7Rf
LI82LWpwDEplklqUpAFj/eRkGQl79YLEbGKsuvYrKTvkmQ4vZdRm3L9ewcahHf547FjDxC+XVlud
HD37x9W7DXr9XLNGP5vlcGUK+5IoziJshl/1hH7abAQI+nGpJuZqmjPSs2WkKQCuHYcPdsf45qbx
2etbXfORgFUNEvRKXSdvojygV2QqgFxrATww8DBNaYexrHa5KT55ozmWUcaXtXGKGaWSleXDIsWO
XgwHR8Sbprbv06g/siRaxck0W1Y89A8E47VS8lQ6cbzJHP+Bwuas5fVrnyButZZzEw3j7l21LCrt
+T5C3s6E0khgqYWsmi3z2BM+gA3gQp3K3fXud+awi0W2zxlB8SKsUotEw8h8crbTiHXJAg3T0e3i
fSMi5rXNyRQxi9wEGqvjPitDsOUYx9Mwoafh6R2hRfoduxb0Z9WiNPtL66ZoI+Nqb1QDzEKM8jlQ
I3emYZZY9Oqy/x1z9Qv4DfUQwfNe4wjgLxOreZTNnjJcaKMYLiOYbD3++wLJcl0ycs99pFYpTFPA
N8Ynb+nfSVYtzsL04GY2FsMp/kumPbFbJkRrJwExU+Q/dcO3OGG3LTuhjqJleygME9NrXz2cqn92
VdQufR8XBiGjMYxXPsWgqB+6j5Is1tmsxEFFBJPxJ63CqwkkYOVIcfaSrNtlEI1tog2NVMdW+6dx
qpPw6guqrksyJ0AlDgoyQmdYOmhsd5g4PgO3PDp6+jAGbuiAMQKBctsaGUg46nMUwMO1pnMdUzUQ
TzhT3tGeZNgOuaXHKW3XGgondkKXgrMLpTr9sOwfZdIdhRivBsJgzL7fbZnvROkaawiZ74msT8zV
FpU7PSZmejR0LHJcJHhO5ZGTGnkv4Ow+1NTtbM1+GUv5C0Y7JCsSO6T/H1xSpLuKEOiyvblesUNj
sNXcEpHpDJEayKggRaoKxJb9O3z8dI6lb9/T2fDYspdB6zBdkOCD70uQXJIJzRQi/qfq9quxNOZb
uL18a+gXlSaorU0ECUFFaF/q3DsjXDV+dA5j+iBt6jeZ675EbnLRU7VxAvzAnsF7m5aHEjPASLLi
NJE2qic4XWYXsaC2rEcaFBQ9zHjM85S72UIj2XjR0/sqj1R5dNO0QCen5c2qQGm5oVrxyPlLk7Ns
49AYemG6NzsM3QPGaow+duBeu8T/lJRyC4lLf0T+PqYkGQokNYPWLYdAg0XdlKt8dK5aUnwakwLv
i7oZzlLREOUMHgpLxDzN0L/T3BOrwp3nhLSrG0+LXq1Uy7f6UKTkgpGlieNjhzppQ07rIf3lRXvN
NJ6QGu0ssWPywfxF2xvy10PbxOjT5jueAeIF32I3qXAfleERLwdlbZJ+IDbxF65XK7oHqe+Ivdjo
aUH0V9v1i64DDzipf4OPENlA6YZy7pPAZveU23upBhJdYjDuGKctU0MEXK3riHtM2uxycVcww3aZ
HdhTWm4CeziKmCcsNm10Xmo6pmOBlbOHMZtfNCwTdZ8xW+m5c9NCj9cBao6lPhofliJ6jOB7ds3z
7dYSHi914hAE+LbR4XClttcl2v6yeJR9fgjHg1uU3brAzQNTd9wJh0S/XnJvl24doKVieCQ8DOcO
4nUrjDGG5ZxgP1Fr6FeUhG+IvKJVMlt1iZZ1MaDt/L4/1zwxuTA/haldpUMmQgrSIw7Z4aW1Pyxc
0jJHkX47FtKmtHLdFVZxuzj6OWcijb+/RVX8mRrYbfoK9i/dIg4upiqBezZ6HYMiHaJBmHPaE5Zb
9AD4PLIpc4SJm4DtzWZYDl2M78qIf6Mw2dJa8pKEzrAE4LwxNSZUxoCcnjD1r8FD9oAXcRUSI3JK
Zb5Py/otQpSi/Dc/0911b+UNnyOMViuG+4tVzE7ZOM01NUU+2prqi33XKdWZ6Xk29zLZFxB78Xcu
lQ5w22QBkZEMO4ROdBj8t3yCLBjoAXiGsUTz1R9HlG3MzGjZtNqnp6b6mmfWCmoOgKV63RkJGWZx
SJ/AP2G8h9uQy+g61uW16jTtrvl9ByCjJhCmS+WXZU5Id1jfgwsHw2qaxWWWmS5EponPdsJUbso0
P9du7L16VfRGkcBpm1nRpZ7Q01iWAR21UcYj0S6JacBHj3FYxIk6ZUaxrUefzQ3PfSSj77w3OmwN
eruabFc79E/ylrrPmsjdfZJBZo86ZqjEiH+ZeXd2/bF6w+phHcMeOarfO+mXoC11Q5ThdT40+zEl
aj7quIGyevA+6YvCZd1ZxlmxjtsiucCl5Ngfmoj6r96XOAoLkZ8mN66OjkE6vO3lbyl52l+oSdTK
a3VxmOyifAS+tm+naiM7o3i22BOwXfAjjmkEq4FPMUNK5CHR+XJdT27ZoWDhnz/JRPuyDFg3hFrJ
faZlBPb23qFyyuAzS43j0Dr9G2pjccw0Zjzu0JfPEOomjLlqgaZreiG3khXvADPONIeXipysNfqI
OZrus9YcYjeq4DaWzPj8jP55HPbeeIOn4OMGJw4KGR4DesG6q0PaZhj6zdLiVdZfHBiCCzvpsLV2
qEes+KNrHAkeOuyZvCwq2wcAPjjnfFZ1t2702oxDdWDAx0CxsphFN9DIWY3UCN2WEL0+/JqO0EcV
UcsvFWYwXtvhi1pqXyMpkLweEnslZloavSnaWpH5IOBUccvqN5mQOE1RdQjy6YXRvBjtmmGB/wmU
Z1PhEaW2YR9IeA/eIX5P9gGk8uJf8iZeGtSkWnRLO25AL9QZK/Sw5A0JHqbE3yOQffrOHyWdO8UZ
SbLzv8AVn2KqsGevmSIOCiWF8tHRoKlABAPB0Bx+hlj3+BhUvCym6To1lKAjGxeUArjkgx2jyo/G
VtXB84Kr3pElITX94ll9s1FIT0fdBBeTVte8QmiWCogGvAMkU7kfbQzpSXuXAWd1yZUWMfk3cIgA
n6SKYMXJMDLVscwlzs13nGzjm68ShzzvpE+rCgsdmibE5IVRo6+zCU9dxMk/m5FQgyxoWVX9b4w/
nmxfY4HIMluFJoNbp7TXruByL8sEeqLncA0DbRmMngGDn0EXJtehbkKE4V0iV17sVytnBpXWIwUK
U6yFmkYI44T5YoBnmUJ27jrxMA7aJUNK8JKINuTOyL+dfFAHpJnDImBuw26UPscqobgOL+z92Jab
fzswjbspf+qCrjGN9XHjkCBu5s1H0FBtZIO2NkoNgZ6nocgfLPTSNwRj0Co729hWNJvIKjHHIXVJ
yfuyQKghCMY+TtSNZsBy6APeELsC0R//MnONOesRTNlFvU8klg8nRRk5NPLJsOQjqMYrXgsW3bzB
bf9m2gzrTDDg7ayVyImusZ4DKsZVSOCDoz9dUfydJgKszZljz+1Bou0yM+yzUQ/4TZMjQkPJVq6w
Fq6/0Yr2u8ZztCt194ZO3NyT/NHobyrhUEcN9ER+l4bVLYf3cE1UtefCQi/BhL8K/3WB8ePFfJKG
ajDZ9tcUm25IHb2GhEDDDKUrYZBmoB6KoEkw8piNF1r4yk8FGHwx2NOb2SICc3tCJswq2JP1vct9
2kcnRmLXxPgw6ECLBLsS1/mOt/9vzqDbZDzLNugl96u3lN0vu6qyWRXmnCwt21fEi3wDbR2gzgRT
3fjwc1ABtP9RkRIsB9IhmqiOXoKosldTR6wBVWPWyEeiPJw6MNL2YOmNwS5emK1ZCXRLDpubKKjg
vKj5TIW+s+rmN7fk3UbuPYt2GTqU8hvyzol06sD87V1iKvJO8xHT2bcgJAOAiRlXe/qpsGgvm4Lz
DxRJVMJMm5WWjoCmYybKxQT/j/zIA8hxbRN1OLQCFNwW0T2cDLRFqvZ/OswfMFR1EiPdX9O3l0UT
tAuN5bXVobSTN4/7YWHyTnup28w6S1qwVLAOk+FWGsHX9FC6/acxq2OJCGIRpaiKBADQIUI1mO8j
FQJhjWc8dNv78NRQzVaVvURSky9zo3xajvXMOgPzfviXcdfT0YY7k1QccJN+0hXOHDTGHO0V4Rgm
RnTmnCnD9EVTaywj/40wmIs4wNrCWquEaMeaLP9tma/YtgQ1XA3rJs7Br7d38A7UjSYjFGkMFwdr
HCRW9KQS7dm8rS2IEKe61myB9BYpEczsT/II6q0ng7fA9w9DH3yMnnnrDf3NnnqAr4CUjY4HUDbv
em3j9pXVLztZ2scmLxfluh/JyWEfEe9qg35JhOzhyh9V8HipcT3V0bIZcGF67XxX+dUSp9lfZH6c
CNZ0lyPK3gQeuwkxBj2QwMQGDqcgSGCqs49oCFmy2NOPpToH/TuQQsf94351kjO0K+wzOvsfL3rJ
HPaTfD/9gueh+lBQdFflyOGkVbtM+FgkfcYMaqCUVgWKPhav7tS89H1yzpt2zRYL41GF9m7qcOSy
wmL0HKy0/jxUs6PWg001JBgQQK1rKO340zVxvZt6yr8adca//09Yw2coiKQoDvynQ+RXW8OuIWnZ
mrGU/XCLY7TTY/jlO/SOcg2kj/8HDCnwGMnd0kt3p4/RB3fYmWJnJ2XeY8FFQVrT8Rjmnz4EbKRJ
3F1eiXLEz9HHSkhapYlIUAbILhk7L+porPfw2E7sFk84uNegPVb4Egm6iBEJVHH6gRhCX/EDu1yc
ew9VleDn0gLztWBMuUSotGNY+5fhPCmcI+9cEu8S8y4AMzLulnhZs/ZsJYLtES7+ZkJAPxJinxfv
SQcWV+T9xorcm9my+IOhwfihTncDe7xtb7f3/D+jUoIHobHhflP7jEkM23pg+Wj7/gNayntT1vUB
/ys3J9LwUNGcK4uxEAXiupfFI4mGVzllb2xXliZhGXTZLSv+j3ykuGoNLlMvqNGPm38hquGFK2BD
6FDSJhEBDRA9ggTc6PU+9sA/qGzraeyEm2gO7nJwcUAIgHuj7ZFp7ylGULJck4kWxZPFpeJ9TKAo
sTF86ZxBLYc/pLs/VdzgVoDo91KPzdFW7nTBMPYMpvyP5tbficEBH+il2HP1i1W/qWv/EmTjqeVO
xM41vPDp7py2u8d6dER7jPWOntm0jGeT4tZIf/x6Y+MpA3WLNFfnU5GwgV29vBRR7qzSLA9W/YS9
fahd2tmGD6ZpGNs3+yFIv1zEykHf7MKERZPT7ONxSBG9RI8pdm6UNLOHFKbQhy/LANLmQPABwKUh
IEOh0+ODVMBUp2ZfM36xPHyrU0mDi9KjRZSxzcCbxXZPv9AcKt0LV06IBrNitdnBxrfLb3qxaxlh
upstL2st7smerBeySNUXKCUGyh1FijNt3DSXW1sfd3kfr2uFcjvzcMtiIc0XlDPPeg6x9mv85ehM
JCs9btpkqVv5r15499xnvjhizhipoZaoqlpKhiUu4GOIrrNsrSdSv4c7z2PyxvjRkckaafzbUAK0
Xns1PXlBkL0tnIwiGYEnq+UT/qF7gQWx86K9bYY3x0RiRbIhq/hiPEPie5lSFE2JNLbB6G6JiIa3
NYINxDq6dr2jmORJU8aHl/GnlHVF2ucuirTfKwNTMTrTFba119HovyurvRcMKPo5tcRPefNNgHHh
ELxBLaNe4eloEDqN1HINlGshJmr1yWaRZTSHOHB+IPhA5Uan7o0IOGA+lJbiri/X01ShMyluJBwQ
CGdQa81lijIZzwYhtYhrywvc3xNIMawiuscLbz80v75m7bQ3Rv9BAguBolF5TOr6m/J4kZTtRy0z
qkpsaQN6enI8cmPibiLXd8nW7Kr6kfQUB/9blMX4+wOxm8j+sAzgrBYfaaCfkUoZS3tyTqEUN+Jo
EHQQhR2F7osZppwJWQHRv9v0SD5Mg72C64iPKb25Y/qsYjRGVTEwa4S/rktKwd662oRYa/98bH3s
UHnBcO+5VMQa6QHYmF8r0WyaBi2Uk4RLqK+vrL8BnhBSucxVlGJHW8XFRbkzDt+m3+7DtiQ2BhLQ
SCUWNN4ZuluxzFB8FDpYNlX8+nr65ev6X33RIbnh8pCXFBV0j3Vs4THCXprCJeIyLgirGU65SL5D
poloGsDS4oBAqdOLpN23PhIR1AqQBmARbh1l/XNDnzSvpv4gx+p90NtTkXb3xuLRrQuTKKx/zsTc
sgYNzzYLV6kgl5DSvcBk0Mj4NymjFxeZ1kT2RFSjNyhkvnNSqn82zUcl3VPJ0Jk1DfMUgTKAvzJS
boaAo/7KzNBeOwGk0CgNGf2iiVMeVgHbbw6IHX9jxfZdhKijhClePDzYhis+LaM9G9B7CkyoAfBy
BIdvGXUaXgBrU+BoX/b+xRy1eNNH4hbLlJjL5pG5POewZuARGE8jcnv+TvOvKTFPThUp5Mr7wWM0
LayOKqOJYizqdYgsVKQn2drxpvBZshcfkRm/5q33UnoV474h3A6iW+oFLmowssei4Qduk+ldoLLe
diNltZZ+OtQ34UzSqR4ekYprFjZ0ZoNxmwzd3fZe9+E5j0i075oB1kyhqli1Ubgz+DK2dsqBNPwx
IvtRZHQh/M61If4ETnRxi4MXchYKFIHLTi8fgxzPKnVQdEpzbUTatY5psVhl4gUssEf0dDrW2jDY
HlpD+G3VExI6yEDs6e74Y05OpH04U3vqXMBYFb6FBJ1WAAYXz5ja1jY/AGuzTV2qH8wq82sbZ9ym
mQXiKzGbH8JVdMA+JW/60ucUCqvxSHTEhxT11qq4KtJJjuuG5V//YwfcgglzeiYV4qBgsqx827xZ
KBLssWIZVFz0cN7hAyFhd91pa+yNDKXdsV7ZVnHpFa9dj3beAUu6cAj1XIcpRHsY+uCQ77Vj1+se
SCu5ZLpa+c6/jrqAInPXEb5CFUex7xFwpmImgqNyDrVRHtOBOYBiECan9iyC5CfShwq3WfOGexa2
IB3xemMX+knWXElRnO/DoR8XCTFbRKL4TEcY1zHdR00f92xJgxG1rceugz6Y1U7XrGoLXVJhpv9I
Uf5CAozdm7UynQiFbVT1a6WWUudQdtsbcWbhQmWFv+4CtRmH/LMIxRvmFc4s5he9Lq5oMA6VMete
sIOTses855KqqXEkIjcXa2e0MP4kbF6E8VroYz+7pzhozEUuJKy2kI/HMLNfadmHNFI/eJHu/9En
GiOBeTlvR3qPr9EtOJRipMk4fhCKnUWEA9fJ2rs/MFbImDeyCEa11DOTthuk9QEYiwZ2LpFB59Qv
36yU449QC2rmsdnMv4ej1ft5F962xt7PGdHQKf/UUfYYFe2kHTZH9N1nKyoOtm3/DXgyKqxiC8fp
jwCEUFeJ9sRSfd7NFbM8hv1Xll6C3n7H2LRNS3da6mZ5kfWEBLm6kfW2V6H948lpbwlrO2Txh1/F
iPwFC+YQgir7pYQnYwzCBtsTABCPiD0s4pEzt3hSHbwaCZglzIAiUPL0uGJcj4119udhexB+JVg/
Tz0eELdxzjXpKAuN6jeOjYBrnn2RhrhV6d+dO/6xyIInFKGaUTJqXdf/Jwgzp3XFe+BaxkLTn105
Oyfh3q9Ki30xdaGh9nLq+hORaptJx83Qaax7i9q60QQ8Rpc8R4PNPeKl+EGqVYfoUIOwNcXrMeQ5
6PDAL5LU+Of7W25ZZhwNJGbPtlA1vwwZ9vnIgILA6vwKkOZq1vnWL6CECmFcg6y8ulb7EZYoMjUa
cl07J4iNUuQXYogv/DgM7oejVjrvrZBE9KA2zLjiuwbRq4PsONbqjzHPsMd50SZsm4aajXbdQeSk
KmRiapzWHmISDpQlg0UFHp1fRZnBjUEYX4L9A43z2GfQ2zx4l9q01oWTrqcq/3BRTg81AS0Qg4oo
lYBNtJ/BonvKgXbPq/AvLcCZBJkXiIavoFyKF+ivVUjvLGa7gK6L10DmP3IV7pp6ABOYzLuWmMfe
xx5Q994XEC/qwWS8Y1k5YWsZhxgRJjfSIq7yzzQn/tHLh2cfQfbRLB7QgirHSeLfni0MsSSkjNjZ
dwvPcxVq6C0Gkk8SyegedL/0FhHT+IUeowBRELonT7+FaBaBDdBLNMM+sDQY9W4sVxxITy9o4NKk
rDlbf5k6bAWLghmuXaMyYx8y6rFcR2F7Ncr27gjvT8Ka3e+pfs0J7tms3rdl0bIDEWhlx/JzDMSn
i6RxrHlBxyYgmn2OKRltPrCm0z+zvHl4Vk7aWXsHLTvrZFgd4K//6L11MXB2mYVzzdDfEJyn//gG
g2HHTD7smBlGyLINZym7rgonrPuMBaquCFipZVL4xHTJVop/wpvkzqxcyQQn5Ag11t0D+NQ3bNt5
XyYvXkXGaqNbG6+yAR+Hn5E2n9W2nQPFeDpM8Nm3Vuus4VYxPej7Znf1BwgiMWDQRd6a4yrDtZAx
vLFKKvf87rRNv2761KDOfZmMvNpxlKLBEAKmBgzPYNZSTBb+uZubVp8pCspSmCXWwW7c5CTmtO2C
6Rb7rYp4gLr8ZXABsHOCUTMxwarQghK9iZui8YOj0TDWY+ONYXHeT1GiaNiJ6aOZaZoGUjB36znJ
gznPd+zQ81r5hWCcpy+jrzFBK6aVXArC0SA5RkdcbckKZMauauBvymw3tqxH2c1DMDwHrAHQMMmt
iNEjYIhL9n2F98HBWjTIvqbyFYe6mOWJdE+tX/+Gln8zCnOhIv2nC/JfVhYVZM5DkgV/Qwe1WDQi
MWmvlhmdqGr+ZgnrBTcoMyzlOV6tVl3L0b9Z/T3lv6xkFx4S3yKgDDiUhXa6ZYEVh+MvtdzGsRFm
OZig0Wfn49YdsKsGntiPxR9jaJJvZZ27EBG0H7KAtLyOXwuJXOSEPNCYlhnY1ctAd65Vy2hsAFQ7
WKwAyoPXuO8aA4EXaKRbx+9fxz6smDk2WGtmKmZsbdqsKRCRcv+5auaDyXukg+8PuWUdYTINxsYR
KJQfkiTEVLVnuma5CBxzibwypL6BdhMAMsbiw8qvUxIqRHOyXcXXp54uavYynxPK+/JDRhRlqkcc
ANkyIJIHMsmpmXVTvWH9+AERfyEna1uPf2TOTZvU7yRl+OtS+n8iL3ooJhd1F30bKasGz9mMKX1P
LS6ZllPomeW7ZFxVY5tYwFjnuUtJXeVBUojDLPXPF9YfnfAJm1zR5QTFDtOzTu9VtvDVHUaUSYTN
xLPorx1zfJJxRH1MEUS4Z6IBxLAZjQYNf99omdAXrfxvgyaR+oQ1TDteRYgoz660Sydcj8xP60py
Hac/4ItF6jfXKGGUgAm6biD/+S7MkIiBr9FwrcdJvSlmQ77svqOqurYKvwI+eJH5K0q1B+ibTyQf
z4zd4z6zNBibVNPeVG7R9HEWTd1vJFDWieZL0GIt47DYOqb5h3fpZIfjTYFCnDfJdyugkKdbupNa
8NPbxTYo1bDlibzVmbXu3Oo+YusFAek3C9zfS9srf3AO7HpVjXszCrVlBw7XMRYlLNMVCEOrJ0XL
KPk6fciOs8HSQfEYt9GKkFuuL892Vk3nv6GxWbsNGxSNSikouC09Ule71gRK3dQG4n4ShPXwWjy6
+ZvoZnGPq77asftxffVXYF+X0NIFVKC62JrEcjMGhWZC7evxovA2RRXYTJADWCajFGoYc2eH10nP
WC9Vexz9G7/FFEFUgY3hxz5mCTJBQ6R3AcOQwjV7EZBTpSH8typk2wwku6tYbfjAtj3dQ6JuHUH+
0Waa6iWVbbjxMk54D96Cwc+hSP1FB7ziPipKcHpNzhI1xO8Z5uGD2de+ahAS2vJhW+a56aClWP5w
aDRx98wixMuvcsCYl8IIHlHMEJySL94VifkzuqQxgmoaIlLGVXEu23rTEizpSV4yeR5EKdGsWrTh
6Rk3xTaxtUtMXfI21tWdRaHSQX8Rjdv6MWJkaTHlZ+JLphUkIjPZtPraKcBCJh4O7SsHQ7bM+/5S
Rh39ED6jDH4qmGlGPgmbW42hng1II20GXMvYx4xec4gTcnHwDOKtZSGIKIRAF/SCTGb9GKYb47DQ
Nu9Bou6JBbs1De1i3SQsJRv/CFMOJ24miLnJMaW3lI3sSPHWzvm95A2ARFXiPiEFW8Zx6sECIGk3
qX909u48dwwFDAjoACOCEyrqrW8Mz1jjGyxTlrMG1pQ5e1qkXYlIH2tvgapqfmAl2cz/PWNYRf+k
zgjl7QW8+R9PNBc61HhtWc23quK3cRIk1VWmPBZM+HF7a/csHD5xaKGK98dsPUBuObjJzXAJM/bn
OPMY+MXSqet044VWu46j4WkxPH6xY85Z2nRmdiM3TJhE1AoIhvIgamZHNvdgl6M8RJlZlrG35Tk1
2e3t8fy3LBGILO0gvfTUdiULPC3xH36vM5LtVLZuLJ9Tdq1jP1cqz1eNMfdKQ/alj+RWa/5LHcWv
GvMwfLdC59YsNtTaGORi6hOIHUsGtI5bQOXzEVUEytiOoJRqZsI43MlIm/Hf9WeLMXgAE2twG1VK
P5hMXBagA66yYmuoW/4+68aP3ORQrrJ86zEVCPlhlCp/yhJUKWARlO0tfxezGXczX+oRI7WRQzTM
g097YPSWz+W6sCdvV+j0nayCRhV8ppTjEAO/c2Jh96G0tUXTJi+6cKOtknheomxrFsnBsqkmnKR4
TG2nWCVqPwaa1bw0MVHlAVIUHheloj0FLB2uoc6yQWZjznaqvEiZQaBGnw9USiiQ6lHwopXBdgj4
XJ0/gaLmjErqmlEC4ErqnpBKWHyTJpZNX9076fxT2fTaURh2bb5NnTesM6eECMitxTZXD5JpHTXU
5ua8Ym6h8R4SGTycZmTx0gVvTpFT91naK4b6dNn5ORkvCOatfN9oEO0MD7ZJ48nxRUPEG2DPIUvc
SlkAVvGBxLD33ow1lKnqN9UBRsHkmMu57jVB24oFYRuw0NqXwaHsBpKpRXvGH/PiSF5oNVrnrAmZ
QjjEVWij8wHYeVmNtDhT8xR5TDye9uPm9roMLHjFnX7vwuRiA9Ga1U7maujUrqWJLDWtXnmF/qkY
EjGR+SI3hQDAvu0OBC7Gy6l4iwtGZVbyC+zTzQJt7bHm0Er/pjNHCci9D/OIjHpcdgMS8G6W/Sgs
AtjuPgfmEXMdMDGAA8OlXS22gxsDOCvQs2E9QAI1k60akMoz5l9DW76IagCCgFLGxM06OOCB7Yw9
hLFsTTgQE96f9eiEJyAKpzbx/kk+oNBlLeEwfOFm75dzdwli5kR9eLWsFPiPbm+StPdwCT6Q10SM
2yefOCNWOsSjc/0X/ntjgEqeWxY3m9aV5v5th4LDvhNz/NLfuobOUOju2QWmHSX9rreWYg6bLx2B
7gQ5PYnC3HIsJOq4OuUTdbg+ggni6qvz4KPwjW/Nm0+rkuIhap5TGX0NtTjKAegTGcIo/iP2zlay
sUWGUZIVeuTMsrd4pYYbBxTUAA9LIqAExn50+IE30/d7GP4a5XkRUj2l8awsmpV6GNgN0/1hVkIv
ZiTEOLBAaJtr6VNIqL7KDnbIJqg9DiUv5TD4Z4TiaD58+dUp512P88OgIXYf5D/SF1dNxfvTalwy
TV1uRcVz0mr+GbAot59x1mxSMjovv3S2D5JnBvHcUpKAVnZhuvugwRVdlMFOSPEx2iaHoMDOrrNt
yuunq1vuwY01+I4woFjaskx3SwIrWKrC0lKXlPBSiusPZEYWMyeLFqExXyNMUdLv7pPdn7q2vCcs
LfPSQbdHTHVs3UtUj8GY3erOw9pfMgJ1l6bbv4Btv3D1Qsjz649gFn35I4oMjlIKbCrfMHlKLfyy
U/AwGttfLK3r0dJHFob9tIn078Huz1Nc5j/aQBKae1ROe7NcwR1LXNYM65AnDzPaOi0HMoWy6csY
DBRyupeBbxtxpaPzIOPPGF7GLF0NNtguXveXiqvwaJhItZKBRbVVh4hfEs+9trKbsH5wkdZN5m8M
Jwem9JuVLpVp1jdXxCkMdccg2zvtOorS+Or31ni1B9TpqfTatdOxpTYwnBsxZU0VefJaseWGQoiV
3tcd99TLdK+73XSFFj1dCfXtDgDQPhD1f9mo0dro8N//iSUgqTBgOXi/3B3GYGIKHmk0Exlkfccg
YS3GOl23afoWxpJdqj8eJl/6az7vBZZgAg1Vvw8169zbOo8mKHdVQKBRIJEmuIWsQnWE9dnfWEr7
adf2bXLHoyfkRykL/+olRoaNbqhPNHvNmYh7LO/1j5b24VfLK2v+k5INmYf+5ZiqkOI9vOXjONyx
aDsbgJg52C/8x0lDb0j9MIIUKuVPG51BVhuvDiFRmMM9lwR6xOVZEnhknI5ro3f0fU9G1Ta27f8R
dR7LjSNtlH0iRCQ8sBW9J0VRboMolarhbcLm088B/5mYXihEVXc1RYLIz9x7bvWWYoFhXOT1vwgL
V+yQA3ha+3ogVb5KyRB1hmWQ04cx5tZQLYnqFEl28oYy8u+gNVbVfNkTStCsJs8fFvb8RBMcBAvW
e+hLO28vSrcgbLQ7dYYB72PMuyutdQb1ALGdHo9X5Ft0HkiSLCseyUaIZqY+8JpcM3BsxmO+nT+g
y2QqfzFRIFiLCQs3HBcaeMg6C5gOp2VW//gp66UaI2repc752HUlYiB9+BWaba9QDOMC8y2gemFz
s7Jc/CJruRoymj58uklelwj/VdqSAVd28cEShI80YERa0qOuWlNyhNcHvY6bX9/p/pggaB9jNufq
uf5bLrp4jRSpvySkNisRwbvt0J6mrePfbMaQOIGt2k+I7CnLs18kJJsRJvSaVkaypdxQW4W1dE7k
PusVDrqSf3/oPfUTNLvQgUiETFAtmz5o1lyeGUKxwcM+L8RKhfYfd2S4p+n9iVZ9HgnBXtG2ruj0
my+RPdnc0ArJsl6CgwkchSSsooZuMFK/1Emi38yelM6Cz+vm+RCoIDN1Xyenw5w9OQ4EUQSZUGSL
vN4hKpjhhKFgTQeVi9ii0/NRVNosf4lDXiTBB2PocmU4ybRkuCit/Obpir0bIXm1mTLmoPFmBOYN
E/Z2z59udljTR5s2dCifSJe8qS7cDxbsztQ1RzByKaBFD9jOjbhNzn4LOwav2rvX9SV/ixZcWt6R
Ag9dKm1FuPUAVpZ4JszwmomOFbwQUpemMfobsNDhhk9BnvkF19gqmReN+sRGM8GZ20hCPICJn/wx
3BsXtF6M27BeKHSaN7AyEsW8tns+0jmgIQ7GR3tyATxL+6yAIXcEDS5pqoMV/rH4VviWfXYJjKiQ
eB/tYVyomVPn1v2ttbMW2SOsDcBqIeLGpVH0Yhv6JW9g4NNeVcbRjqfkBuqs1xQjhIIhus+WL87z
1xHaBWEBnVogVX4jmkyehR+StoYTCrkEMW91dm3GiImKzrqkzJnTVvJgDty6LCn73ylbz++HWU3i
nA4MyFDIPDpSoWigkvQIM5VQUq0/drzJA8ZawzKCr77EzT7VJ6Pqm9MU4bgCALRwuXtW1jxgVtp0
IhEUKMxIuc/MLFNIbSzdEUtJtN7exvzn/Cov5c6iSvwoxnjFPrkKIKLEzP6WFsjuF893/hrqHqcg
x8aNjwrnkDtsnGSM3VQAecpNniY4d3g2LtJiv/QBbjLrqAvEk3psv+oV0KTAcTd6iKIsnmLviNkV
XZ3B2eiybvEhD6MHakYAzd42CePXtOm+g6D4Drr83EBOesm5+Je5y7JZUynAO+xZKMBUAoB7nE0J
hk1AM65ogun0k+aiY4KsCJpFeNMykd1u6MHruzU4XY7u89gnDFJddB+5iINFiC2t6NC7Tl2wSQMb
qBM+Q5z8mOJ9unAN/Dn6tGZrMfD2ooOGGutlcLorUkdwr9xihXXH+8Mi18ZSoU0hWh6SqHPwkuBC
tD9hE//Y6OJeuNMCJuW/wDI9rJJw+pOa2YkZFXrAMjS3Rh7jsmrHZcdzlgR3LGBjLGoPfMHQZOFa
lkcLMtZyMvib68JYRQk3tqqgMWYsDJyFMKjGYV/vd9zk02EncpYpCSPCEkoisSlqIeucPw9teXp+
qYn6c6NolpA3K+Cp+LTpjYkWJ3xbtoBpG3XFK8/SzWM1A/n1hJVirxvDjKY29UUXwUPxlH0kPANl
NUUpw05yQKrhBzlqvLDCYVr205+aZN0TSah48tx2N5bme2hAhgIYzfIXfQ6GJqvt4xlD/lPamY6D
8j8XWLhEkuN4WngyCGTQ6nxXzk4m7iLk5SCLehlzzlQZraTI2RdKCPiTAshFaXQLgTeuxxa7RNw6
NuQ+dhIOMYXIACkQNVgbqwKJOS6S1EPs49/jHAlyFer+1mK2R5fQ8/Q2U9R9gzonoUaVdP1DZT6C
9BH5tIWmaattFzNUmnOsapf/hA5sxw6Vhr+ltgPJv8gT4e4IL9/Ho7djqcNbpHu0EoNxivGVzUcW
ifMqPZrOvadF3zZRCr6/+y3JiF2wtPoIEv+74nW1K6ZrFeg6l/HCyyQsYpTpWElmXRMAxW/UUlAl
Dg72+Us18B41gwb7nKXOousGqMHzZVC5a3S/s1WYjCHWX5eaM55PD/4FDypfSy6oKBR9ceRsMGNh
sk+0pSgbilxsxhuRIZAhYkOnkWRZN8eux0H4qwln6fQlBGNPsBJCVr0ASQ4GP6NoySQxYa4HF2do
ij+4G8FJKg9i3oQesjQoQpisuaAYsytQfZYFFu9vVJHsns+KIRAMHQNDjPHasEyFKTeVCD5dl5Mn
jQhpLPpHQAsR+gptDjCdRVvZ/yCEFCsXIoVT9MVtRjeCTlz7JTvYUl3DiI9f+DBlXO5dWW6stvmJ
BdOVvIOsO+JVmnx6PR36sxP/8WV19UA2or2Sxjoyo+GsGckmx+GRT/1A/hFOTLsRRx3RCsdCfil1
bjjTNBgvrRkgVIGkUDsK0zs2Ea/sw3VnsnsZNO4FJUXv0pdiXDizoyMccWkko+7AWDIhMXEfQrpG
Yb1pevRhgU1JD0d/4Vccw14/oFEz1K+WqT29W7ks+bWZyyE1HnP0dSNLIj3d42WtuKFEaDxwFIDr
XtkYdfJUHY1hJKwsZ1LbsRAu3xiCXGFMkJnnwF2RLkNWO+FK1gOWiYgh5pyFndE4XLSVg9eHuM9F
OpH1bbTVJybGua5EuWDyG6rhofrWWuexeBfEw0ACRwLqkmgH+DraZqa7chyiApX/JssEhJHeXXVw
aF7k+rtU+eicB/E3FzaYqpx1fJujMe5x+IEZwHqOTGmD34uujuTjAcGx8LWrSAzOQTu6+Pof4v+y
Najdd5PyKTEQIRQebknYTtK11YpxOfURu1w8yTUxUgHG9cG7EHwZL3FqbrLIfuGWuZ7h/txU/+pd
N0+YSqr2RJ7NJr75jVWftPmL7IwTAbyIYLPyDC1GLTV2TwsM993eYNYT+7pNJh5BBF34AU/J2LMl
MxZhGaLy0oku5LTzVrlz7UE/LEbThsqWkYfgu+RHWaL5nrQatW5wIqFmlTXmDX4YvoWYIeFbMqiU
sOH2wqnO3EZpn01lfbU9yCGmu/UuzcClDN4SFjTSgyLfwRVgm1Yk1pxBu4U+q5v9T1vicCt9pHwJ
upA+CWfmhLGzyVKyzWZJ/PWcFC0xSyHcIbwIuogjfjFOwzNXUT8rKB+2xtI88JMHL5mkz4A9913K
9DvX7KWIDDJEKoovIofx0IORMDHHdXS1YTssmbP+R+jNz2C0d5mQ1Et/z36BA4jclp0FpKELODud
DPiCpcP+ybQrCCBeK8QTUYgJQZvGcgnFlLuUc0z0XmfHGrIFNFPaFuPXEMMvdo5JH1CR6UzaI5dV
mU24RVVtTC47bONjzS41SremxrY9HdFI262Dd8SpN4PKmVBSvaWq/Mf6GTi0jjWjIYx94Qeaepm0
5quE31PFg/pQJF/Etk6Knpq3Kd7A4nEJlcxa+S2+N6oo3KGw9QlWZHEe0MGxO/P7q6ONmAYNXBBD
3C+Ag2NLD5N9GWgfJDZrI3o+ykF9INwVMzA2i+6fHUbLAbTQkZRGTCagl2iEkVm3PG+2ghKPHWs3
ov6af237pzJ3zm8r6uTFl5g9fJsoatHVQF+pw6I4elCI/7T9cHdyYVAbc7unin5RcbLtbbkj+Lr5
o/Huopw7CBxq88LwBnQXg3tGww+peNe25ptA64UJNKGorCAQTeDK7LqmgsPDyeUyfeZl+Nqx9lQ3
0TCViMalmSXog246zJEiMN7ZdCcgNHFDxA/ql+9ALw4li7Nn7IC9m1c9kRVsOYWvhhj3ncU9VLlJ
sG1UBtw357op38w82GHcWiUY3fFlu29x5hovsYbsPiGNL+VQSrlhvCgD4gkZXau52gF09e6V+F11
MmQdrScnAFV8zhyPd5wVCMkK2IoPKlbQKOJd2In3quyHlXJwhMzqBKkxMfPi/NfMeGd7hd/aVjl6
b/WfEIlYT21710bqStRtSEwYlpcd2oBjmBd/UwbCywqMU9Wm+yHnM0cG3dJs3H+1nW89N38XZXjq
ovTWoq/BjbluaqKPTXlFgwcph/LmqIiVI3YoQ1q5HyS1qBqih+Um+P+0vww/UBRnd12jNBlaIV4M
jCCg17Z5nuDNDWN5cDpgTbouURbiX3XCWziqn5JdrDtxCmVu8V8rPOuF1ZDpRtqrT6sNPUE7oI5/
lzoceJbaK1+UF6t1ukUOLFVtM04qVJzQER22OpPXb1IFvNrtN0U9ksjZjZt2JH6HwOtFhZtsBP9P
1/5S9jhm+wVO2M8Q/RK53j+154CeGzEjmS++W71PJq93WrLlj4Lk/e9EZ3yRlNkePgqYRJlBegVT
ch11AG+RYCMuviYMo62dx0eddZNZb1KWekESvhIgyaCgno5NMH+KR0DsWULZi7Vmhs6PVgzU2gxX
aQIEnhODwxwNqVaOH06CZX0osFiEuKIQ9bMS4xYtML+AsQMKtGKWlOxi/q9I2vyjl+mfvckZ0EKv
c1jEE+pZvYh5Bs00ixWYInFS8/4pCg6IIsco6tH+2/xqBYuJSkDhY5s1ArGPqQPgw8RLLbuQGQ9Q
zJX/QYXf+JfG1X8cCN4Lo4n0hYWantPQw/+zCSwsVnkCITR39fIIoefXnqJLjedM69yPsMkHpuUh
TrcyQFDV0oGP7VIbmz2ImxmCyHigT/rbkBvmKnytNGRi+UBzb3gNKfMmHtERMik7POell9HBM/p7
kWPKRY8FD7Iuc0bm7dGZIsiMublVifoPeRcL7B74eqf7F22ikYHBHkeniZmULKufrgB9UxDv4ffD
n7jGSB3alDJeXEUsLwwmCwX3grCIz8bEctb3QaGJdJ91NbaEWV2N1jb0+YZ9Nk80bxa21Gn90Kko
QcZMoywKbNKPcpb6tfCWtvTfgsBGER29ti6zuXHmrvU1JUTAZQDXMjxD6vxstOTVNEA6pcY3eLic
TbhT8Pml+muCdxEh1jea9pYE6DWDsGdwVPGJDueNjToiMDZ3Vv6Xdh+dOUdDlKuNU5awyBLrHXIC
y+ukBMPRli5DkuSsVRcYaFBtbeUuq4L+PKGM8OpBLOzs4npduyTe/psZ0G2uCLnRAxQFFhG5AP7G
WpdbrbUQFxqCydTYI9YZt0MysrATq1LA9CTPaBXUxa9sJWnVQO8QS1hcOx2Rfk7wQ6v1CGpTe4mV
ds3Z9E2zKUJnTDtWOXAhTthQYDSilYFhSUoKf0lcxEtC/BAYZeKdeUl4amvuN5NhuRvMrfnK5lZ+
Qv66K1j937J8CvdEPrH4jxoqUNFN+xBZ0n5A4TlqocGgO41e42IQV0iQzweRkx8VS+87g67U7L7h
M3YbAJ1cH9xuQqaGh7Bp3onscU6B3JfGVK3gD+GQMcvoHoHmY2Na+StUBh8FFo+zUbsagcXsN8Oi
8W62wSqT7mfZm9Zw6nXXPmRmxdWvD8kx50njcrKo2MAFkFqFES7QvsnmDPY6stDX2geA46Glz3GA
rLm4jEflfbK4wO5Jz/2RwYEFewzF/PmwlxWCLUPzWOdXuyZleN0DBloYEyPSKYWN39YoLqlGFr1p
DGdmXhscm8mrY44ddjE9WYtuE0Yl81i+GWINQ5Lompsf4x/XGA92XmAdAiAeOZmwKwda2ZG4gwnm
NJMomcbdoQvRpBZ6Ux+0YsIlN4VU9012piTQkQaUKJ415gR91CHnZb6tDdW0VE1QnRoF12cAfLhw
DBsqqgYTXzadXLjp0rI1GqbKQqIs2R3kad6zgYlM5vzd34CgBCzihX130mDvY2BhLN30FQPDJEAe
PEXfpS/a45SkFyfotZOWlrhUpbyFqMRZO4/VVwtTASXWCLcURZNDQbyI6mEDJHXcihaNtxe7DULJ
6qeUZXQhbTA51V4LPFrp4pFEwVLT2EWFk2INrlvJDrQfCdK+rE+TJe+06Ij1SQL80wvyndMiLlnR
TDOthzK4U1LupCnEzpcW97fGDDe9HAIEaoG79FhALXsRcA1xjl8ksKMX0eIIT0AJrel0oMUn7S6i
k2MeCbQOoiHeCcP99QiG/9e4nx6qyo3eeayU0lbqROMqvd96UWGwepUrjZipQ1IJj7Qan8YZ4AEX
Y+NdNTy6q8LBNlt4BKB5BuCrjgvnD5j39Ugp+y8NjSsxPAwHBAoGRRd0IhMK1R66mHeYyB736InR
UdOvQobmF3oKeUDVQG9QxdM3jrirxvjtrSYfYdGqFIsfKbILBdHpU+kTssuilTurV+SXVXMUO3qm
I6g5/UBh9HzQGLW+ktJzkePjS3npqu7Uhl57fX5aHNqs5yMjRxUeRkGzKGgqd1oF/Xxode09F61A
xV1+E2P3X1MMh15q9puwJ/ttxBSuqeKNSZ22DzGRvIy+hefKikgiGORONMY9HKzkrztY92hgwRGG
bn+af+zp40n3bQGwWpt2fYd02wIEQWUbu+shmWjjp254z2Kp9h2hLmenMrZNbge35xdD+4o71KRD
3llvc243wkanuqHKJhETJ+mEguxraHtvQc2PuMGw80OmDJY3c6Fmki42P392VFeBKpXZOur7tGYw
b/ZfYMrCf2kmufCVla9FCB8QOwT5E1UKwEyNYCZZoLWQPCGVxdOnkyOe7qfGurARtHYM9nCpR79m
y/5p/nPiIvxNF0Yk5STOyu1LbumJbSMKjz9T6dX35490rfzPaJBUN6S6rBpWeG/B6Mo1cj04G4Ue
vqk6tU6Ve4xq8566uvPZIpBeW3VvbpqI3F52Lnsxps5dq+zxHBgxf9f8c3arhC/IfomDkZS+uEwf
nj0ahDLMGEHpAoGp4Vc1Ne775582BmgcyXIDxkCDhCtwvE/R0U9nbeEdG7q/h1Gq5fPnhIh8MBQC
zMYBvmmswoB8lt30NtJ/ohwdR5fk/c1B0vTS2KNaTgwRYeAm1XeWEL9aDfpP4hTOYlSRczJUTQkB
HAWpURtgmXfyXUBaIaJZ3nlWZ9Wqtwao9bUFc8CLzE1Wj9Fdl+I7gxK1anS0x2Zs1184VzHZjT02
w6K+TDUv/iD8+v4flMdk0bOu/spDREINZJijXgIliWW4ff4csxWlvsoYpg3T9yD1u9423T0Q5Kdq
OdPjBClr40JSQiRtHKH66RyBBd6u6Rl3QYWcYmoOtMJ6xGiJRDX0n/gw6222hzckL34v+4Ptuns+
upPNnLVBblGodB1PZnN0U9JlClwwAZ/Nlx7138bnfnzuQIEssA/r25o/IQ4oA33iWO7Bz6HZd1E3
rsHlOhuNEf5kzsgHXpqHznok7pv+w+oT80jY1cJrkQZmLD7e61AzN2xL5MpvdP3EwZJyllZyY4XJ
eApH7TIEfvOGaO8t1Dxixugian3uhYlAfsm1Jj+pVsfyDb94TY0IB4+DH4s8D0ntJsZGptfOLq1H
FVFKkavW/CmxLXlubX3RJB8dM0JfaPYf7oxF8DMPPlrUjh9KuGvba+w/Bblyiy6LHpzI1baxDf1s
W6jYnleXEwRLnPjxV8SyBZVBetKH3j2Ybc2YrdKjH+lUJ9T72sPKK9jqPVGWkqHoUAK8Sy2GBEGr
xI+R2MupUvI/Zu3oSUl6CJve3OOSaTfhOGE8atTwkevdOgHFb4xecKlrQqQTzX9leGycyvmR55Le
F0S5je6iQnKUOc4uotl/nroB4sFJE+qgACcucc/WDzwCLg1sWH2ZafE3D9X0t1P6TN6hz6RdR/bT
vzJNL/+kEpV9Jb30w1G8fUbYyfswkmbV3sawGI5q/vL8TrR+f6ycPp4Jj9lKFjJ6b7GoVyUz60FA
LwHDjZYchPmnxBFg2S4vMfg9cme05thakUHbby2iNvh+XvvcYtm3doF/1tkQX9oKPGLrNcGbFdYH
L0e51ABWPk5dQ2MYCO8iOmKIzNq66v20j+1iAsTZG3iwRopVXPJrjYUuG8TYxtQQGN9tJq+ZH9MX
gHUGH91/sNZnndnoN1w28UaPawhH9BdJz7teMBcCz4hayaoJLdB7x0CX13iMSyKN3j5KIe74JoEM
JQw3t8Iu7Lpvz2POaquCXTeZMpB7vVXPtIT5luehHtD3Nqjq24gEEUWObW9KC7vKGOUYDnvCwWoz
3tEZTWtX4XQGG0x3oMbpsx2Ft1ZpqK3EVG5lbhgPy8LfDpxYHFIMeVbW581LbrvVPhLeePUtiBXA
U7QNyXHUNdxcpqG5mPxF0KrratUWscEIkjQo1lvvsCTqDazV1zgCjEvpP33CSIVQprvWniHO9KmG
U+1D/RwzSweiR4jdUa+Cdt3F5ZCQBR8SjlPCtRjtqWEVkJNEnxnmgVSmbi6Xzs/9iM3H5dj3NHZJ
0nJjy6ZGX4Uk3mwDOU/h0NS+ktj0I3OTlY/MPezTD5i9UBj5ZmAW8PxGA3DxFZnygV72tfed8dzm
ff9m9QxEDBELkt66W6561hZu+RNhZn6JfX/67H1CYPL0bniSMOLnM/ADbxfHbG5M3fwcECDhmMmW
ldkXV9ag8SEU+r+ps3aIL62753Wv4dika22Iq12caNnh+Z3WY4aMWUsjIwhPkw3tDPJztI2KVpzi
3P9PU2G07Wr2jxkXYUvydfgSdRc+HGLfOZXY6J7xIU3soLYqu0sGGRrMSMPJEodg/DTyOfkcQajp
kmSrFKeIz0xDwzWGwO4FW9NMCsN4xOKs3neScBg409XmeYfsix89GwMQtvIvG3suwyl15KFxjI8C
/1BpOr89xoexaEFmAQ1Avlqenl9yzYO34IOk0xEa3apK2yi/L87BMLhkFxjJ1cP8qLfI7YkSWndk
cTUIk4Jg+7+rEfDDsPVEhay9ccaV3bJv7kiorsnvvut+Mc+KxnhtQ7bGvqjcqzO9lslbxsLzjsCw
v/eK5ZgVpnIbj90jUm73KvzsRoz39GaVKthlBedwWvnJeaRBeelbsQ68oniD5+FcPJliXTfDd1E1
WArtHpQzFzIMDjI8RBjv2i6QS2tmxXE2OfhpzGb/vJAABvbMFFreZwd+hdfqmyKYwqVWUhJrpSYg
2vYueS+DOWyR9e2J1LTvTaoj8x5TPNPmQ9n4Xmg10Xm2RrZ+PnQBUJcO6EXS7J/v3eBbDGTCUNsW
qUaKDwC+IpXnwWphGQ8NUoqusThHI+v4/A6Vf70cwyH+UE2SXGzNBnAzpiD/ieDrjNbfuggjmGC8
tDrkNcdlhjZ3Y03X/Cs1bNgQ9WBioAg6N2znIJ5CqmJD3I/tsNGNCmQQO71zqTE0GvGG4rmU9j0r
F5XQp20ZqHoZjMRMFTK9MUcOF7xB6yKu/uDKJZEVM6QTVtGr4ZKQ0E5F+NfunLPe4/NQsXtJEade
gTB8dbh+P5HOqpVg82wiU+Wu2nvhAbAqzzGwN2z/3XtmsUsMmuGPrRr9Wln6g5IH/7mP+v95ZVuZ
6ayptp3VvKb8cKYKypUJm8NLMiZuthPvIwPPfJmO3TZKdf1N4O5fE/HLspTZKjAiqAGu8v31QCIU
tDWj2yPOxGtkW4dnHURGdXlm/owFXGPBpIE3tesYaURW+b9jTmTXfON5fiGv9zBgmttU/gh1dsrA
mcqufg2Y5ixKvBlXiGh3mhN286MfXqVVlIeoTbsV9h5g6ck5IPvnHJuJv7B67FY4cYKD8q7C89LD
mNUoEE16TwPROj2qn947t/sKC+7XsNfBZtX+wujZtoTwvQGErZswqvb1vEEocxtNWSjKjSc9XhnO
/UMXqLceV+Q6GgZzp3Ulk2ah2/vQObU43V8LfrnnOVPl0wdZIMZGm1XA2liJ7zCKVnrhNL8RRkyW
AU316ke/wQi3qy276lE4M3CyCYmtz8j502cheEQg972LqdZovM09n9z00I5Osog5RIfKLXF5tTVS
ez6pq05n+z0CCjtMTF8PBp7dw/MhEGm0b5N8U5Eyj6W4D/jZTkmHl6KuBDiV5+P6t6gHxI4waRZd
jLXgJa8dsYtF8UF2RbkNC1QCz1FLJxCh2R2aa5MC6uGQOb4YNcvaTokR7cU8xRjj4WtwDW+nTUoc
oxY9sQyAV9QGY+1o2rpWLhhyVMlaukiQzbzfxbMouOGOdEwdyLejmwuUuLqzjEgdHo0FYw9g673u
4zS2fzGD9OzZvE8PkQmDajQt8l3GIVz6GNFWzp3n1fPro43m8gMd/64oJVgyPspLhctHUllaMREc
84FaWrm+bsu2nIdl6Vrvi2k5jkO3KU1u3m4QvxdRQckjxbGWqXMsDQq1IXTF14gADHjGWxv36V3l
/BajhnYoZPDKutA+NHO1HevYI5wi9Na9YbEqluMtMFrqAYTobyHX/TqmW/ry7O+kNZo/DLKGVccC
eq1p0UXTxumolXDzCisY//cd1onpOOC7Lmr4WM9/YzKnZEu39H//3Zhf0KsG+xChOISIR0vz/IJS
QF5E5qF1DkCIQvfat0w0P0w4LStI6PbCL+GlmaQNfDXRVk5tuQpCWxyGgSelB5m3ng2Ujzk1r27T
lT9KdxNWpnjXcswGgyAH/fnQI4uqSIJzp0p51v3QfNRy/H4+wsOGGlQX45Gs9irrp++y7Yx1x3Jn
C5Yj+/I8lvEOGT+cIweMimRlZDlITP5fX3VkL7MKEwlz4rthBx7s4RgiTCMzBBIpQtW07zd22qfH
sLZ8yjqGQUXRvbtIQF64CzDLmh8q3TkntHbX5yMPY2TMqYwRyPwWIbmWMhLgugJz5deh+ToY9bEB
qfIphiLaYfJ1wUEFjwpT7sOyT7EWeD9eBY2psxOFFKUOrm1MYRp7/seQRhd2hPWFNIBwZ9rsMhPX
2z3P74IK5xwZIUaFPN38r0isXdNl5ALdtAjcfE+uTb4vRLZzC7Nc1mNj34sAhEqQRg+3KttlM7+C
KhK7EYOPL8zqJExNvppxVLK+LMSysBlJy1ENt8obt610LORvOOCe70qHIGY71e7O4JYBpXRqblrV
/olEEJ8bUPIOiukfLG4wQA3lnjEQszAMyfRF1zotntdrZlgXUntcDB62tetq89UoRp5KI4tPf3Sw
ifAPYSp1+O6STqzNP7exj6AtVe6mhUGfTeOlU254fX4h595cD56VL9rUvPPyiePzxeJ1oRJSWbin
3o/uAVz9GY7+BVyd/GlcCHrcfzK/tr47FmR1yQQwH0sHck+vbePWSFbs1ijJrfA8eIGOVXJ092Gj
M0Dsku6m+8OXy4SU9WvkHXQiwQ7A9r9chBAYYJjoqta7KCBUyyFBkzdNpf6mx6R6y4RSS0s4KKVM
yCjI/j2LUEMQQhaWzSWkZ8cKhSI3gowSpDqEIvwo56wfyhO6UbanM4Hhpuf2eip2dptFX5oSzs51
SxNsrRl+JQNtVaapb0u3aCakW77H/teYVOZHZ3f0FEUKbDEe/k3E/7zDpDNKfSaM+OKCjFJ7GKT9
KDJ1TgL7SwLK02OQq/Vb7Bol9ViZ51vHgf5MCAsTUbx8tlbAltTiZM/n9CeAh3Qd6pRITtt3Nk3I
dkSCwD2E3Eo/6jLa5ZnSXtNQ6meCJLizGa2y5ZpmPzyFIiqu+QcSvL3pSSgfns4s5MAIOdxWhAC8
OiqjH+Flttr6n+NU8R4mifGgdrxTJDcXw27Nh6j9g62SZQByepdhljk/v2CvdNcQpyADux1AOac/
h1HX33N2p+tAZhVLgoCRTif/av2uqu3mt9Dx88cyYniN136Xp+Nnk6KEjXL9JQ+M6DHFmG7cYjQv
uOUUS5r0UfcAjDFlRqfEnELeNBqWcpxuo4gnsLnEcf3/p1SC8cY1Uh3//8/tuvA3zQCiyeh1Qrni
tscP/f/+K2uoP2KXta9NrPTzV3dLTpN6tP73Ec0Kie6rnH6zPnbWGmfcdrRk+zXa52eHKmvu8H7s
riw1ESA5N0B+OaKATI8u/pUzGt+ay+Bv6TchIOAKQXYCuaKNQ7CGU61fmxaYhTPI+kcCIUmkRzaS
bk8gbhnTEKqin/N5TBcxhyKjZz/Wbovmn0sC0bFx6p+tbMHOiFWlc8ud1PnbtfG3I/E+C4QPGyZ5
wJoC8yo9mR0ycNXLgijoT+Ex+LS1GMIUmsqehf2o6V8+5Hg/Dgk2nC8Ogxh27FjjMbXtayVS4wgd
N7jJaEi30+jBY7I9BQH1+3mZWVleHnp7Vm4a+TXTZXF9/twpkIQhqyNnx64BeLuyfxtocna2oFdC
hzVu4Q/7mxhGi2dnzl8tQlPSGNK5hSC9d/iY67Wcfp9nfhvimAttavF42pEIAeoQV8mQVrCe8/Bb
0eWfM9OjCqCg3kyM5Zgs8UXMX9AtXy0A+PP2ehfU0dfQpQb0vzh9Rbc64k6y4auaZrh9XsfwkZuj
bMRPnNFQcvPRjqiu1C7JSuCzRPtS/mCCQV2WI2m4FCYjkUTRrqS9z2C0LYaXpQXc66y0BOzaHGXi
zxBsP+v8nxb6WlKxCiKK4TvtSL7Sa33aRNi3z9NgTmecXBRwqN8HD9+ybf8f6s5suXIjy7K/Iovn
hsrhjrGslA93nklezvECYzBIzPOMr++FSHW2QupWdj22pdJMFMnLOwDux8/Ze+3hW2LkV1Oy4Qhu
SvJLcaEPBuO7Ahr8j9GQS22nS896Umbvo/56BY1vXadkPAjLce6wrUN/bNCFQpVc/TjSwC4Zl4np
EqTrhgfok/6JuOxyHTaNe/vj3zIUNCdhWi99Ci/XSJse5vJsF+18+zRmcfWQNMZBT7XuNUhAqPkD
cWyaZzA+zmL3Af4auV7CHtY/vuwHcL9pPrdZmUct6lKE5FGyHcWaLs5up8e3kcsb2lVJ9ublbDKJ
j3F1SmW4DboANtIo46+i1E604C9ffvmPf/zXf7wP/+l/5Ld5Mvp5Vv/jv/j6PUfYHfpB86cv//GQ
p/zz43f+9TM//8Y/zuF7xYjus/nbn9p+5Je39KP+8w/Nz+Zfj8xf//3Zrd6at5++WGdN2Ix37Uc1
Xj9g+DU/ngWvY/7J/9dv/sI8lkd5GIuP3768520GreD64RPc9eX3b+2///YF6f2PN+qf79P8+L9/
c34Bv305v7VVSMFU/+V3Pt7q5rcvlvrVFEpYttAtfCCmJb/80n/M3zGtX02OrK5Nxw1bqLSsL79k
JCAEv33h0/xVIS8RrglOgjBFS335pc7bH9+T4ldTmobpYvwwTWE7+pf/9ep/+hT/96f6S9amt3nI
POC3L4bz5RewefOHPb86R0rX1E1dl+yOuq4ry+D7729M6X1+Wv8feV9S9yU2N1hfPoVNf6ts+woo
g1QK0kd9zvlrFuJymdGUWXSEa6isvLPKMtnmVQ18SYs+2XetlmZVIb/BHAKcRZ6Qzomy8SZsuihB
RdaRCl84N773po/lzk+Hs9VwR1VqFdhksTvptUDsvigGklxQW75FAQlkFrwhEjWxRHY0vlsLWw/B
m9BbsUyCZMDRbe1q3bHWqqTGaOW0RgCC0rr3Fn/4SH9/0/74Jqn5Tfjzm2QJgw/SFYbNpPjnNynR
cvzKAYvBQJC1bjGdSWDp6KBqy54wjX4ZWNFDLtoVJc+KSfGR8+5Fn6BGTL2+r9roqMaQPqLML4ST
z0Eqe2QNO1JU7kOUPysrK7a81ew28XDv5RqHf887hCHBpJ6dQaa3ti1VLwzH9zQJH/Kg3vz9K9S5
DH96hQafvHKEtDA74blxuRj/eBl4ZghjHbPcyvec59CtLzafhAhBZUIHVwAEE9g8qvG+ET67LYKU
IcL7v3kK+l+fgmkbAOIlHkRTzPfdH59Cxl8eABoW0M8GMq6TXe05O7Ow3j4kuPVeOjslu2WaV1ii
6vPf/3Hp/h/+uGsJR59fvnLsP73+TC9lHiqngNNukQmmYyE5C6ycpAXXnNmt8TH1wBhn5codGORD
5p/A7lWi2gAcndLgIQUTTW26kDa4cfxKdlFszP5qY/TPQWS0en4vUEnDTUItk+fB4e9fgJrfnT9e
onyApuuwVHAz6xIC5c/vnj9aUS1qkDGCrrCOhD8e+4vP0HNpU3UsY7/cmZh7yDXcjqNN2/bdISmj
kxjqG+dYKyjbVkP2JsnVaI1xvhz899x0SJDY9FpPDxoVps2NHTFegjG2TSd5Hw7mU0myzt+/FP0v
L8WWlmMYJh8GN5t0/rQkZZ5J+ZKgmDIyhrrk02VNe4Jb89z4+tuo5E5rxRtsuU/Oi7t/87f/ch/Y
DAZYWTEquEQSmn+6DiRGFV2HbbNyEzSwUjCWiMUyV3NqbYZyPd37yeZkB/22gQ6+GEowZH//FAzj
L9cizwGog20a3A5AluyfP8op0AaDFY3VJNSjRdRlnyzSa/aKdzfekPv9yjTlVcOKhq/bunXLkfah
CItlq8316ahWDMdwaXQdXYUCvZtOxnWr0aUeNi3yhSXj8GRZqGoNjHn2A79PCnl93UTffB32QlyN
IY1RHrWp0x3WS7NBoUkF1DND44pmBkbyTXzU63LTD1/x/WbCOadyfmRhvWMWITHIqZcaaIsF+XdX
v1jWI0nJGO0mrDGbAYX3omrNtdmhibfPmj+cx1Q9+338oHfhseCsmubytRmNXa3UTtTGN1bOYLog
yThzSngFKHMyTGC+bnMNAb8ifX12Gus9csMH34wOo3fv1Op58LqrD8JoSdt2p4jgXQ3eW9nZnzUT
26UhuOAzJ7tttK3VVfAe+6eSBy6qoQGzq149mwwq2V5LYNJ2Hx81nzwoCJKB1EFvoIDABLaEnsOW
BFOYYdvSHc13v3D3GcHPC+aIb8yx8e0RmajzSRpVc+3AfSl80AUMcKZ7zn1ZfA8Se5WVM4k3fkhx
myFnfgxEzXQDUWtlnjthvtMtuJ3/X0fydUjMnc/ADKYSSVurDHXHIvXVM+omDG4+b5xffuuma1Tx
fQhuUCrnd5OEIKW99KAvFkwwl7kgV9EU4aczzWpG+Hq9ii+VYz9Grflcx+T64CqI7YrnKfgd5pHf
s+aBfM1rFXNvpCUkfJKVydhUu1xBZhdU775ZxLtQh6xhr9vCOBTlMO6pwbe+1d0mAdAuI/U/kRit
koG2t5eKV4IMXiE9OYvJINbJVXD3NdJNWWs6iZ55CtTbmAts45j6ekSNk+yuNrBDC4L7HHVNw3p+
jcjHV7Roj04ht0wKjilxeouWUwJoxQdCO5/nZIzcwtZqPXtWtK/R61qxfrDmNEYuHgRSrfke1Vhn
CFZflDIgNqgMqNa51/E+L7Q6+GRl/6Tx+4rnF8wLUmxUt8Qggjdnj5DBp2Oy3GNUXKUo8RKjug8l
j8VUxaEhChGtTI8Yc05xHz37/s5ETbVmwrwfcWHC1eG4Q4rhGp3FDD0t6P4O+YnpNBJ2l8xq44Q0
dmek3Ii9bnDIgJzQNOJtGAOMAtPB0WjkwRCpC45v/NkWMcdCs7xkAejlwSEv0ibgIugHpDgKGLWL
FsMo5BsuYUC4BfOCCqbX6KBDQRvjJzazqQ7TM+0i3IkoTrPg4M6t/zAPjo3QIBP6Lunu9N5HG431
cBcX1vuAxA6hPzthL7Z9K98spzkTfEU2kteuQHgytmPUFtIBVQGkFTtF3apaphOpsYxwHVh68zUQ
Q7tkQPPmVWDvm0hcOvVqWvZjLYcPOndbTpOctwy8bQQqRIpTF3PV1INfV8fykntbVJ7v7BGYb2r7
scJqkxnZyjerkxdFd82b5EwGudl+HGrjLW/jLdSuu9AzXsuEGy2wGYkZR8BG0MO18JhV74w2ruXE
mzXgFTEk9ZDxjjBFLgyz3THfDRZ2L7ig2+bK87w3DE5x4So8RyHBH7MRTli3gQl5w6GZ4KCXY2LO
QREYzbrsvRJjj7H3ECvGoroWlVojqz5ZLfvenL2dgsCotHPZMvsavE8d2EeDnmTlSXjanoy+Kh1O
UZlyK8BMb6VxVg5OKZxAEDXgGBPhu850nqejLdPhrZth3wm03AxwWGMC/mAAVmAmcMHqzbkt5SLU
02+Jw8v3vCilf0dnsCjYEuathyykV5/m1apOyu9NejWb116CTEiAuNs4usKevJRJM5+F455pRVpp
e5J2dlPGzuMQ8ibRm302rWG2c8CBca/6yK2qUgNle0XgsElAoNGhz/YToOVl7r3gRk5JsHYfoRZO
C0VGO3zATaYCFBlVM2xMQNVVxOhKjzDu21NHxlYTkUgRPYW2e28UyW3uwaWP3VtPZjfEtK1wJ5t2
e//3e7du/rkKsxW1s5A6FjbSIp35tPWH0xSH85aAHizXfZA8VC7p6Lgd2XzlJjPkVnbWefKt20hw
p7vDDXqsi3KsfWwwJGc5DWz19vdPSP61llKWFMaPM6ZjI+v7+QnRswiL1GuaFWEqr2lLqylWO9ul
tLuoGsL55NH1m1fHqWbMUwADky4kW5shlEcyjzfxeUJGuhFzJHAHVK1OcPyktD3+XdVnzWXNTxUs
J1AOII5u6JYjLfdPFSwUO6SfreGuethFVVkSDNmtpYoOjcHzJiaekxcKeSRJ6ZjetzjpbdjkZSpv
0rp41tuMK9ChQiO9tnLhZ4UKJZPBSIDg1TxAWdSx7jZPptOtDV+cA0KFJEnPVezgasOs0It16aS4
u5tPK9K5MKuZwfhG7NmjVA9GAN+0awMal+1B9GC4utp8nSJ2NXerderDHFiMgtc2602IEsMmIK+q
VRgGChc1+aHRvo0zLMK7Qw13U3lAnjuS/RDSB5y1vYJjcwuL1PKPlRw+O9RBvszmAE7rFS7h10LO
EbgO1lPoa6Cv71F4vyddthFuRkhLuMfUCXiNO3TcdNwDbu/vISR7i5pE1sHVj33JNVaVO7cp3mZ0
hB5bN1g+UDO4j3UybjRgU3377qK+lJZ2KvXgVPSPwlA3VjG3A+fg7oemCTduQUp7jHuXbGUjNpet
AfFS19kLxEpNqJjynae91RXdKJv8qpzEx1RfJb21TxHdfIoMs64XnSxTYxo0frrgvpaTUqc5lcdj
E2ZKtvAq88Gv2PwjhPds9MMl6sFwlHMKDp8/LROcCzS6FTvtjCJocWZlwBawKCwN19w78Xfpg11K
UcBPhKYtZNx+cxTT82badnlzm8ESFai4NK0lsCQ6uUNzqXvzNZ6mO5lSLrBK6WWVLPvRRenXd/RZ
+/Cflf5/q6X2/1MnTHBip2X4f+mEwYJ/y1ie/tlV+9E6m3/hn20whCu/mtDMWPHnLpN05gbEP/tg
mqX/qmwOWy7/4+63DH7r90aY8ysUGVcXwqFXbnJS4rd+74Ppv2LmELaLWJqjGkHnzn+nDaYQJ/60
/Jh0v6ROH46jl02nzhF/OnVWUAdt5JHB3PW41pla51EqdyFnj7zHsB3IpN2ljbWVOgcdErzUzoVW
R074ts+mDLgPN6NfXfpYB6iXSqwXNg/Txrti0p6dfNtSDFNtl1XpUc+lKY9RnzRLznykbO9iNoJf
Spu8x8MOdsnV80/TCOYSmYTLsukPviz2+J9BOCH5IxvvaAdDt0qz0EV6tq1yI1r0zpK4p2wTRRhb
ohPp3ACBfJYxOvdVDdh50tr7sQ8OJaiDBQIye1U5+A1o3kXMBVhb2qOiejA9kTEw9ps51ZGjpOIN
sIqZ2qA3kLkbA2h5vbGrERSnvATmUguqc4n2EHf92jFB8tH2gBmULZUfz4SH7pga0MsYnR+CZspX
hVMRggGht0nEOkSOTmincxNJ1AjEezQbqdqVNpkV2ATAtjCOP20zx6+M71VDzLoQtc2grGHCzdyd
XLxlazfP0ziRF0BhrBfqq5PYX303uXVqeZO48ASZUZMymjXvVtIGa5LTGBlKhkgSjxwlskM9u1JR
/hWsI2Z5UcMrov8P2bF7UEX1OptZI5GsaUHC1MoxSE5eegkLBzCaJj9AeN/DDY1F/lqENASjUc+x
yuMPDfC5+tSf0eyk02v7OYehMVXkDJdQBaDWm+s+Z5d1MzvcgUkBC1M8cqXkq1Sw9jiJ+5qPxIW3
XiWomqF+OiPSeiepV6XUjhyDseqOnDymYqkG/Xs6c+XDclhYDWiW9lsc5vaqNGpvEWbA+VP0YxtW
c9QlxDS11TnSxVbIrFymSfOECIi0OK95SJ1o3JAfjxY6jLZBnZw0Ji2wJxwOQ1EzF2Mxk8gESLMX
HbvigRKyXJQeycsJ7I0Jfe+CmbNajCYOsKLu1cGDxM1NlehbRn8JpmxjeIjZ1buHsKuRJsi8X6Vs
ZHFIfnGh79zRHw5jF72adFrAOoHHqGDr4RmBotb6zTLtq3hFeVsuY8BBaAbYwPUELHivNo00kGKn
BgjlIDUIfUu4wlrO489244sNYqmzPY3loWy/gy9D6IVCYD5e7swR/t5Evi1dQE4MZWMVt5prrgps
JZgLdAJpIvM+wHpE96+PV6bRbjP0YEOhbTjaweI25EOeOOMOh/Ahos27ZM490V7xVu0YhLvOhUzO
Qc5egvWoxTGcdc1RtRYabGGafBb9QhJdiwKpIbJioKtRqe8zSFAGBy03IkUtcDB72QaaZpnqSwHH
cNX5MI2jIqsxbXOV+oGBUDi1NJDDEH+d/jsDx2bXpUDIldk9MdPMVxLh4WqoGsAAXganJ7QJc5IH
fVPLJr2B3Lw2e+AX9QSkxc3qGwIymkWSxyMoHNBYODxfTMieIAiEuZXcMKLpTORfuKOJXyTi1PbX
Ems27JjsHqvYzkvPUddwNepwNW0xM0sacIKkzgMPYR4JdnyT2Wa/6kjvJlOKwOY0JkDDosuA+xVs
ap6f+NjgIaGGJntyggNrJkfima7tyBrVAsLbkepz6EIOyfFU6tg0l25pXhPiG0/pZDxUBXIUF5hF
I+l/0FBij29x5rtkZPmJexC+Ee8j42I0ijziTIeTHIt6y1EHk4m2bprOIDYzO+ohoqKmsQ+jA8kw
cONj2IH6cVgf3XpnOGFwQIbkbHF+foO4TM6IHMnL8hNQCSzonNyosKV1orcyP13iJ1sWcsBe76Mn
3Z2Iw1sfMMtuNGyK9mo210TpJUN8ufJ8cF8zndZMiCrDjyFpC7gUgLhdwnyrOd9iKsCQU8fRjQaa
fqo/Wbjd4cr0iKgAUkDivUxqjYWwWMZI8td5fBZ9Va0GhHkrLMOMwQ2aB1nb4bWP0m1XkC8YxnT1
Gs73C8PH3wRzqzzYlbo3NDwveee4YLRQSuopB0a4LMLxg42JLni6ggtsLyRsINFqgd8HHIGrmqJ+
cEcM/lqpFsy6WMZqVg/clnEPWbiJSjSnJqN4Yj5HNs3Z2LDqMkJdBjv5zMEicnWI2wxpLOHs3bDL
gfFsaNE/Ds8GGZerCfYDURfeTTviidWCdedbB9Qa54n3G+y2RZB2dR8jlj7A5VZDhnzPCtVCdeaz
oxOn1+dyq+eUt0kOqYYccbvb2BHOFq8Pv5G9CPe8NjfJ7A+RUw+tQkfNjdKDdNwC65VZCwRZ4xub
Y7vk+M+pQH+RibZNzOHTkBbp5zlzSfeNXDXc8gXiA+bTiIRr62nscaVOA4evyrir/XstrI6+Topy
2XQHHdkoTk0S1+pHlKLBxh5NKFyNYgThVUClOmuHOOJqkyy2KCIgV+4Q6XAbSOSGYXyrkT+4rukw
LUuU+3Dhi02c2oSmEyW6HlBtkrrnIUmBKGyFXJUalHMs3vhTMctsPbChFtgxLS13eY3/uDo27LIr
J2U4V3WXuqTN4Q08X6Fvp4A5VhYh0IPeJYx2H7tTujLpf2xIJOqm4pQNN0CArkpA3gRehRYQ8RZ4
3siuOVA42VfZVy96LbdZ6D9YdrkTOO/rTtx6dMi4eoW5blB9V/IsuurYQfxEz8tx272Tg3nytfRu
QM9uRNmqTejyYtZbJ5a4l2n0MPSz57Db9l2N547yymWLJnHrpI/VQ262ZBzk9T4qUWClYETa5FbI
Gm05nsOoqXZ4UxmAogWBk97uW7N+KPuDoQraFfKO+c+6StrTlICm9SwaeobzKCN1Md3q0a6s1z7M
PzSLpSD33Bevq2iIiuLeL2iCpTaFj5O/awqRRP1R9gMe+AxFREkaSFH1u44NJQIluLXjlkSFls5Z
6+n01XoSC5B5rvPM3nl5/lGOqLMmMJ6w5Jt6UaMId60gQCKYUJF25tXS8W4PJXnVhs9Pev1BJLsK
QNgCYVJ3KIf6qKaTonsjuvHsRBos0pmtWoABSbUthqaDRlfKGGBB+6QE9uVJBbpY0b9eR+VYccug
/qX9T+MAzAU3YTEnRiBRLokUIAVIlC1tUYKyBuZKDlmSC2Q3jDHcdd0q5wJwH35UGAQYvBiTyjMN
gpuEjL9GIxe7edQzm2A172lvBao4G2pcZjPkR4zTuY/EB6SbR/+HJ7Y9DtY42wHfdcCS2yirAWQ4
He6ilnLUQo5Fzb7K8CAYjwMmZikJ1kNEtphswzsgV+08tjoZ13ucrMbCxe50alW+bZK0W+KqfUce
+iFCLqA4S6f9ONZXgrYuff11hFi5lPW7DJALaWKvV8MLsF/bg0rcy/jWDcAR6B5jBoYvRU5cTuhD
LPGI45YZIDLOrZCluiczNh5i4thJZgIpqdmEyzmroUayNhEiuahb+9MI7lInuHaBuwnd6cX1reZK
bN5x4npmbcabwOvTg2Fj19HHGLN6hA/kEYL8JHyAeynd8UPI+Wq45emoQTPvJyI0iaN2caGjnDD3
c3BDV5BgHrZgJOJuxqG03r7uGPpQU9O0xVw1TJUD+EQftlomXroeiRMFJdFYxtt8icXj9C2eKA4G
BW8rBfky5Qnu3hGlSz8eNBneSj97zy1vW/hEAcpg3plIUsiVMw/5Dcvkdr3VuuRQ+3j2Y8Dn5MIE
U/8tszAu4LGoNHubBzpw+q652AOKIPagj8ppL77c13o27Dpm+qRSksQZXgFLXjEqf3U0tmWFtFHi
luPE0F5iBtFLM8hfNDLnEwTZ8Wza9qbxoLPem/Z3fYwNLGQuiR8hHSk8XmR4HZJ8emxQzyNhoPta
1iyMZvOUwZZbkWmIg0kMq3hwnyaTq3/siHlOjFVXRpxHaFlNXuZvLSO+91X6ppjYpgUdaXegDTQH
ugcIHBiuoQ3IXEJYK/3qZe0hLdoVeIOtgc53UaA4WoQy7tbjSz8ZGwo/ip2MdxrY8Ktm+I/R2O/4
lMhcnGiM9qO1Bg+i67edBQMe1iq4gUSCmaNCDEOSzNNdJGwdJISiD9iikB0VZw+T/CVSAQlXr5T7
rndvKpnOw4xQMtvp3MzZr0UsXwreirER1jfzEpZfkTR/H1VA4m8VXeKivZhDJ/YEN5PgoiMnFN2q
qFvgfpyc1xRfJ8sdP3pQsTd2ewsdidCyQr+mZvORhxoWCOz8benrWzc2P1FxLSlXxQRrpa8JMyy0
eJ/5qZwhmBUdZZGBcCH1dKRy1sliqVVpAYltgdKU09XOaXQ3vhY84wkAoqTg+jZWtk+jUi3L3g24
g/CTVhJZ99yZSjW1ynGYHMzy3p0sApWYpi8aIn6jo23G40NjwIAbc3ejRxnptKA4Ri/cNilFphYN
zTbPXAKW8qeME98dLiXOqZp0ARXD6jOLVRhH1qYzSJmsIgWchwbfxithlSSEL+QOW2qfGtswAkvO
pTSdGEDe+3PItOnZVKQo8RRHfZx74bhRKtukUujP+7Av3MNoG1RZBckR8J/AJMS7rEgvI6p8CifD
uhk8/ymIKdJ0FY5rALSwaUz7OZjZ3jHMwan3mrVdpIwkKioX0eNPpCe409zAOET9eEFp2V9IwdvU
QsidLBc0ePs5wzvfoMvCO25Mr+SRbxn2B+tScwag6mj1OhlE27IaQQcG8dULoptSDOFLrUGkaVEH
k8nJT+a5/XUGxmN965+HzATAKJSzKtrsLQngdNukMabDdEKVHi6HlyZSgq4LhGNF+9avVbsNMlR4
RmPnKxIFONe3jWJp4fPsKd7n0WN1+LEjV1YLz6PMnlWRq2MP1mVbDfqzH0Nb9GZxZOFfCLaqdr6U
M9qC3KHR7i0w72Re2BbgeDhZ3B70Gwo9a9/0QtsRcvJNDl55Kn1DP/34sMfapRPStvbSYi/tYhlt
lGSttab+QhcesXCUvFY9230vN7Dxok3uzNIcsnzWvZ2DVSwC69jDjMiI5ItyGz8JnQqZOnSnWUII
1LZXdqgz3q43TTUPQJG0L2QF8aVkSZuyiSSwHuYTi2y20WV+Q+ijjqskpMoy4VVTXl8DE+32GIP0
jHMirjR29qs5btqIDII2hgvqhVigQ7/+ZCbbrVrbfbbSYFjG7gjjwWVQHLpbo9d4hRlXOGBm+hlY
3NbK0XIOAIUP8PJRVWX6QvEYu5q+JZJE7CQWYpygVrSBBfAMOPvK9bas9PEuBWMyRjPCrImZ2uqF
c8yb7MAsQe0bG8tdk1shaVdaO58lvUtYlfrSpiu1FaRxiOiDE4mEHhjsC0q8KJT+V9NDsDPqZrZL
/PwNJA4ZPVblHhyjpR4mbRVzIKCAjBw21VRrQtObfRN18Kfb4aB5dbACjgrg2oicdRZ6eNPQD54S
7UYz2lsk3JwBxDM3762WVyQ24YteVQb4UYBm4OeH+fdnErbBHScKC1hdzx4PvGCIqmI/eo2zxzGR
E/zU9M+N99gmJbeszFnUMmg8YzOtwzkbQxlqOticnqzWGzcentJFmlkIaBLvbNbT/dSbX4tJmPsJ
zlRRG4hDClir0IlHNYTrMKq2SlkE5cxTOJvDAmAf7FB4lpcmLShg+REs3Dn5PaLyXuWDcPDsQ2gK
pJnvirjkcKql/QaDZ8moGjgmBEaAgXceuvfBC6ZNE7R0OxJFl0iXLK2QPEn8SSHiT/0HJiIOlJ0V
rCvQglVfFPtIGzMKjPIRJk6/1gaywGqKTF6y4i0R/akhtKa1b6Erz/2occPZyFyUtf09Yo9dwUGY
tlXHMS6pe+DtrH9elxQHMSFTj3IMr32RoxzfdAjo19po2uchSLpdrO8EQVY3mfkIayO5jGCtWfoT
axXhhoj8DeiDYO229U1oRN8A23WPrkU6y2AFd50BqojSdD3ZZf0ytZq2KdjWEJQ1r21rjg/OKPko
QTlskIdxnCBAeh9ItI49GbVMd0rEwL16isqO2KupPhYmB0BC3pIqW88jEsCFgBtHy7ZBwERvKTtu
1VHKo4TkT8Gj9SR58VojbVKblL1Jh/7TZ9l7gLcwgIOsRHvuHRKgbNwde3OS7V033ZOBaW5FM0Cf
m2REOVNCO9VqnMIJox6lg35ICC5f+EXyNWVkc5LjYF/7qEiPxEwwpKLFcjUiqqJcGPGuoyAkr6tw
XsPBv+XqRSDXpxRro/fdgVllRM+RijuGyem5rWTyYuRZvo6NwdgnNZQ2b3QZopOWrhVYAeKs3Us9
r28LT7sMSWPfdJUHEchOQQsM3ckIrKegImUnLmCggokKlxzeXwdOQGeHptCyKI9j4oiT6kdxyiwQ
DolC8dDZhAKR1dvuy9kb9+NLrw04c1tahqlOOE/gvZJFS6TpGTG8Q9B0sQZ7224qKZsNfEy5dRyO
GY43DTduY8KGsuPma5hku84rn4M0GWl2IiQsUy2/Vj58CJXi9EgKsHfukCJm4mwVzNYV2xL9Fpq/
uY7L8CPKs/7e24+h6L4DlgyWNaP8W5ukuaVFtbLQxdTfqAwG5QBISa1CvQVLkd8aIs9fVNPGS1lE
zYNMMvZOB90HPQbj1kxeehwQr6MLSUiDhbf+8WXrBcB7xjfa4sMu+OGR+WFXsLOGbZ6eZ0UdDQvJ
asGP0NI85HBn5gnPMzBisfc7m7feyR6rICGENsQkVbYDZn5zuFYYLzeq8hUkYY6wYiBciInFFuVp
DUXP3asGHCYhtnsgdeWVYyrTc99KLzTun6kZ5ZrJEYEp3aR/HbuzqQvvyW7QShGl7SFGNn6QWAX5
v+4Ly72zxbNTnWleVmc964hY5D+uZSn9Y1Zo/hEHvH/sJsTDRPIcuibHJw2u7BBnHXIa9E29tixd
UN1lz6BX06GkEKEg17o55xf3waMHR287xs60r5LcvwtGqEJTX6XvQ3HIndNUd3Rg+Bd/8NBE8C/D
X/7Lv34mZ6DxqtvOZ+9/OMMcJRgW4coguPeCAjs6JcomdztOKmKC03zjZ1RdNqqHWxUOFG8EEe5L
VEtg9rVwPT2LMRvOQ1pMN3oIiIM6t3sDivktJvfrmtv0GnMLI3co9TunYnmGKRa8BaO3m2acCYXy
fixG66s237oyQ9yDPBZTeYluuYPU7BZSEfieDYQhxsUdnsT5onGGp5IMLwzKFs+BOf9GL+CPWjG4
1e6HSzwDpsgcYjyiKhxXJJjaO5vOZdcOxh16/fIpx25shtAxq/okEcHTsUPdTWU4vU2W9RIXZQsW
iqQieqDluu5oAkfJnYPE76vkxLbpBsggHfMjlMr9a1gujNmcOU55xzLkBZsfX7aYEiG4rpDQNZcM
1f6DG6CGsEQ5nGj1MO5PgBJh/L5NS3LF9KHy73udLh2uRetbq6LnBEzPAgEC0aait+7xDK/a2LUw
mxrZZeowIFPITys/AMdUB7R3FUFRawY5AYdvIlkjNPoLJ0Q7jPquoqlcOk5zJH1igXV8WNRCexFT
cZ5qtjGvtdEUxBDDoxxuv9DiY8bGBR4m0vZsoqeRLLFdlEBLZhLvMSIxCKqEUt8zqiOPDgh/MoUf
5N1cUpfv+LCOAdqXBqEkHWOvQQups0iV6fBW7zLPP4whmuGpi/YGzqpVpCux7CQuVasbwq1ZjvYx
SHosgcEAxKdO1l7gnAcOpxBbTUw2HORbQD4oddIbmQfG1sb+1Q6mu2nKWi3T720zweHpfGdbIKtw
OY/Tw9yGXcu+kIf7H6xfO9ok1OJnuPa3nlMeW1pGus9t1BgmCjbDWKVonm+QOMWU9ImiY8Qx/JzX
07509Evit5IqNaRxnuPZ1s38lhrCYeUD1RKlrZrrAaZeqXtqfHlw0/bZJ0ZqQSzYtDZCYLmd3iRL
18zMmwT1P5ke+g53v8UUKughSRDDZYAd1cuk2nb0uMRRk3FOdDTjyzEnjsMb7qerrJ3vtMCJ5MOy
Blw8ndnauMmKZ6SlxGlqqb4ecNcXfcB8S4QKC651cjuBvg9cFM87OhCvhaBq5AhPacVJRXyYcXVP
zpG17MnB020fIPoIv74+xUQGLTKPqUkmypc6xKOQ1OMTSNV+4/WAl1w7DzfGJnDqdT4E1R0RIgKO
DeEUQUdVxN7KXCJ8890ZNh0HPI4enNuWYreqq09OaJ9uRAIE6QhuaqR7ezBv8ZqUC0bEZN1EO72I
ilMJxlHmHETU/yTvzJYsRdIk/US0YGAYcHv21Y/vHh43SPjGvoOxPH1/ZMlIZ05L10hfz01ISUWG
+1kAM9Nf9dMZcy7DdL64Xwk49GW+sNZAC4UIyeGO0W+GyMEZLCG8NarQgTh/u8MmgTywceK8W7v9
R6isYjdFTMLofbyYZP/9YxUe3RBty/U+jQGNrLC6G7BGPkCO6LVV10CZnfvMfrB9enKYqvaHjtbx
BYMRluMhzZu3LB9+RTFLBT3yQzlBlaU/0swm8E8REprjfw5JjwwH+d0BlMZGzMDW7KYAKtiw8b+W
+TlnYWbtBCTwCXZMylEFjk5rfFe5xutPPyQevIKpOdldBf1hNUz97yiIrqNqcQyEX3YvUDTot26H
T2WalMFkXDmuw3hNz/0zX+YWTAKVYyGlHtRjlckgN7VPxt/DLbyhRvdJ2+bOHGcLbDpwbLrWtlYQ
fKa5yeqYcCJ2VUUtBf7cmOLoEe5k07bmeiK4twRl8iHFFhp95kR0Nz6XeiuoGXBiG7m741Tl8Wxu
ePyvQTBfWoN0eas4r9j1oPaIJnRXtJz1ULx6YuJrhBrGimW5CQSHKcflVWd+9Ihvi6c/txAoi+SU
KtyLkWuu3K6Sy/4HyAQaE5nndIs9HeeWGv1tE6KXpB5wcpViSisRMPPIOwxBQcEor7XW93mD9EYt
SLRuqnSngHkx/LQQqRFJzILfoiz2FzoEDAKJ0lvPEkzR0NbrmvKJdau5+4MuofzFprMyqW/VlGO3
6GA7jHqlDOEcknx4pKSN7grli3WiWp6O7fgtVABha94mmTlsLZziFPOIAxJDudH9s1nEv5RTfSR6
KdAQ/hpXzE25gMwJSd1pj7q/gm0L20vikYg6xI85GPE89EOqwyPfehqN8uAm9heFkys5VfS1u1Oy
n7Crj7bNXoc1he2o99siUpzwzTa1gbaQHkNHfnlNRwkOiXEmcuLYzhWnqSghm2tW54lK7JSJQpqx
F3GrDz9jeONFXxTlrUwxn5l3XXLdmGsIuZ9T6xIHNUrs+Csglek+ucvaDJmpunnWCKUVNA+So9B4
7mTEF8FEZZ/Mv4exvAk/4Tcozk6Ol/1uSpM0QEp3rNS0JCIWGmFerzmtzoz53IFpkzwTdkJqnoy3
mHnUpQ8xLKcAKfNo3w20Rs89xtCyNox1CR0vTN21Z1XMqIZm10hAvFlYAPCFwmSk4reyjCv/x1PB
jbfjWOPvZvCZvbWJrX68Bf0QbsrSAViB0FHWWbstEudM2+K0NfOakJejDqMHgkrxfTZJir5GxYKd
ykPpMwS06+41lIz/wRisRTb5+FsG1gjLDDe5EwENcOKvbpmo97px6OY0Vi4p+VUekxQgOcKLtRKN
McLlBTnQVzWDeiaYIKOzsiy4THl6I+mtaw2IlmTOUxDOv8Sy5gXWoyWNt8gR93zvrzPiIkIvapUe
rp22mMctVQu1CTOikPPzGIb4EF2ecT5OH21prjG73crUL1BzegWCGmb4yi8/496DeFVDY+DUTevq
tAvjwFsL2Rkb0RG/BUt6Gu3uFKbEiFPqeWNC8pu4BSAUDtykKVB2szS3kcWMkjgBGJONmxGdaVI2
9wk47inf/fWHW5d3dtR9pML/cVN8yx2bpZ3pPCaV2FYT6Tpb8wAdczynTPp1kh2cPD9WxggiPgUO
wYF1Cog8NPXso0eP9zKlZm1uiOi0KuI5CJxzW/dyJ2JbHSz8SUyATr7pfzBGOsd5/9TX4xfpRcIv
AT5M14r2/bwQOmVGnbbcy/GX5d10X8z7MVzIvCyjWKOolYUKv3Fqm4R6G/wxo/goxph4hBo+aC+A
0aRifOc9Vdv1YQwmQZeEa24oqN+Zcb2nyoTWrVC9z6JHRvXSF3Qr7CLfVhbaXKHlN1lRMPeBi1pY
2vtpjmnJoMuGH+iO06urx5ucUEB6kX53LtmdmMZ1GtjdDWsP183ArEFl9UAh5CULPH30Q01opQAj
n99P3o74xbzhwzUOAyJBIheRS9ub2pN3Q90c2si7gMd4wghgrkPs120+3IJmPNUG49FShl+IUXQr
zVgBRPOn9+bXOPFo+DHpn5xqAA1d4tD9hJZGC4Yg1SCZzHsEfzqrstfO8NCawjxWefhAQAmYaomp
4cthr7eq3OKD8/095xwUsAw3+NDYWOF9Zqw+JWWMPRuRvOg0vwUzy7w1sZfyO5xLOlj4CsXGEQNy
nse0g1LKus0hmSEU2NiUKxDZ6Dxhuo6Q4oh2PSrS2SvpDT2m2T+t6aPalpnD1j7exzY0zTFa5iQl
AaWEBFNAHeOa0CD+B1vSC95thEjtFciy+1g3p7JIMckP3ndQDa92EPxqHfZqDR+8yF6UaF9K2+LT
8wd7ozMcJfNaFOxRpK8+y4aGIDWpD9pAypwiEApx+Wjt9MWMsw9tPE0BJqa0LY5qYkbVcYsl7EjR
7ZApYjFsjI5qQU8VP3aYb0aW/H0eYnunMPs3VTjThRbrg27hDCa18Qp1MFhBj2ejlzAzr5zgMVeq
o6iw3anc3Vo0/K6JaFEI22SPPkdPTFbOSmPCBJ1Or0YxPjsZ+rgxDLRqusgcGTbGAxUB7X0jeCJX
RZe/q7K+r+p4+HGUR+mYyj9nwgHkWTvzSdKGt2MfgLXYS52zIocAZC6rnzjGyxVuZOfDZVLz1z+X
JNhpKx7fKc1E1fBt656SXWMvdKqOvtdTYqjRGtFr9WtkSlLik/6ZDsqf65/EG2BCQm19FZ4It+Dw
wztOg8ax5YmAOTMN7ofeWIjInfvezNO1WV7wkiyln09/2N4CjKi86MkrsDAPIp7P0h6KixWxs6Ch
1HvyOpyKLQ/Fz1A1YGD558CgHwrb9n9ZkhWbbVwGKzRvDjOb7tF1I/o/whcwdrAJPEoC4v5aNd43
t3C0m/xyNcUAdx24oevZVGfLbB84EYBfMYtprVqWBm1gu6hJkiiGs4MUahcU+iO2vOdKZLfWsbsH
sC0k96iw5ySujnNh4hmVFo96TWJoanZONeljFja0EBs5MJnkp0M0Y/UwmdpUqBwOcG72yBNki3Ur
S2D7U3gPl2pLEdqpGslIhbkBwcER9KZZYHcDY9eK2P810+bCpTsSeEjt4Equp90kNErb7AASqsDK
HggSd8cW8WufyQ7Kvmt/OlR8zJrPJy3YCVbGFXzBn3Sg31HW2Q9NkDzrcgaxVpldHYMhad3BDe9w
4dCd8Mj+olyIjD/YzpgdWPoFrySVLJN+ohsIWGbC2oqfPeGlDutRsg/2PU7TTFuDPEzuKw7VyfAg
BjY4uU3/I67Ok5rELbFxHBBrnCWmu8jGB9XN+p2KholrgWNfZNufunRfPAY8mee+xr3pb10u9y7H
uYBxLHuGtw/lt++3UKdOgG8GetRR+NkCvJIcw1YDwA2W8zsbq7chscn4gVVc4Y1/gBq9xtOz8QTm
/HbZ6eZj2m6CQj4rLEa+Ua8lM9A9siWWi5HqAx+9d+9lWCNjs8GH3xjITTFe0TY3Np3a9VAcz5P2
4C9n7V2lIAiFYoQMUu+TRclmKrcQRG3uE7qcsvkhwk9y8Ssgi53izO16v6AzWbfY4+hl1dQ+wH3c
Rnj2t67hUT6ks+wkQv+tGIduubRaQny0NXbO68Tpeh+7P7NmQFlCnBp5ZOdAelZNBgkH6McxLYOT
1XvWJqxKmo076+jh7qdqaulewWM2XFoaACUxf4pl2Lx0+fiwLDhwbfuP3OV6kE6BBXdMtmAyDHms
OpqximYf2pwCgf5jPYqpX6lpXdChBCXWcI5uj14GL6BugSp3ItvkmLmYFNXDJmopsMNdjCxJIVDG
c7fMjw4GZAGzsyA4umYobPN4cDH7eZh8Z45KoxV/lFYZYCWE78Fk4EHAkiHslpAdbiIWxuoWFktB
nM5IKlHYmpEPZLnfYS9oVnX8y3dpBGaZU/5wbynN+W7k9OVgFTVaxqmcUGTQYLWEDzAwnV8n9oju
wWaiCuob/qoM5qMe8FNSsyn0Cwontk9Y7CtqYS5S9t+KKS0txOlXijUz9+eIEQTndzviPBQ7+Kox
It48JZ8gjw0o8vZFKLRi57MYqHxRM27TbK73vrwH+/BYOivGzOSf+Z1FNLzAOrjZk3Uhb/4E8fji
FPpKephNj0szyhiktMW4VzNEx+it4rdo5dVqs2e7rDATBqmxXugSoUdNnHIoijZ6nx1/fQ4R6Qd6
KtactlOBUjgGbwFHYsbMA029NcDgrHSfI9P4jtrg2/cm0ObxgV4HwM9J/Bz5OmBSAyLGYpbPfsnk
dQyXwOYRE5coSFAILnFBKXjkBy8AWQ/4dY9JeudN+i3G4kPZqXQOKr5BJXvhg8jOCINACUf/rRyx
V6sF+2JXIUEdl+hhbowH+liuKiSDiqTNRsVkvKp3Zpl+NVPyGx3sNV5gD315SC0LU1Fz3wwccLO8
/2g9Nig58cTZJYKvx9peKS8/4xpemfZlGBz3uZmTbuv0H74YaXiFzbB2JzUe4ql7UiPPvKxpfvB+
fxguMqvG4qRYU6d55BHri89A+uVBUx+9rrrwhcPBh2XhwJ5MHH/9zKSepsc/NuPCtU++eZO1MTXO
QAG3Pd/R2qQW2rMsYHa2fU0nnKy5HOejhOHtMZncI7M9zhw/NKxzjpeOvXF8nAgDVw5SOVoQOjlD
/YWLANSYurlHDMfjthg4/SgSBxir630/utX90GFCzX9NiQ63g2X8sdC2uftXxsaasFcQnv8sO/de
OCHapVp7OUnimJauJqREsjIpceBiQ6D1ePUI8lVE3oduQRV+VH1/llB5WjwWjRrAEAU0ZHXZDwUB
HCQ5fBixfkJuZa2liNbJyIg55Xx1iuqGnbZImIiNdHVxdfF4SOlSXg3+fJoG8aeSPILqQc7rSPyW
Xftc8L5q4T+zB2G8qNgk5SaEy5kvTjfZqiCpT8VjTAFHRf5gSgZz43CActVmYAyDCIRg6YPkBCW1
qmtjO2RsSCKrP8wT38uUXebRfq6r8cMf2eFWc56yy7o4eD12AB2rtSKj0BNRweKEpyWrvhZeH2dt
YlW9jymK813ulDfbrl7ceSmtD7J9gpd8Vds0NVDvkXpIuGnKozu3w1sFiJd57PRK/+fTbIEG8VR/
EQ21dSmJmC5MngK80Pu2cX/5GSWT0FF5awBlHLzKy8f6p+poT1R+xEddWSwQwAUH51WDiSeWWECr
DNQDwQg2BUV7bfynXA4ub7SmDYwu4jDNuaTSFI+U7WyEN3+FJd+3xamTdvU//kI/8PAm8tfguoL0
JxkrnPwI5mk031eht+jJ8Yag4E0ReI4i9RW7+Utm8Q7aedBbg0lIzGM7TgaUsmS+RgABNzpvkY5m
mkFtdvouO6w5tl/rybRPUf09LWWPw1i8+YXPiLsbOPzRcl2FBMjGQd3RblVuq6ofuTU5cA2Tw93A
dkynIZ9ZC7aMJNJCt6cZoM4dMh08LawAIQo/2rmt9Lr2JtbOROTb1HIupi5ueqKiuoH0tAm57Xyd
fBXQxakH6bJtZkTXaLR3sc5RNXWyNTjh006FtMmvcoI7B2FtVYEhoLG0P1Ne9TxRvZOzpMyZX29x
WC4riuliH2qcJzojtlVZ25vOhfqoOfqutcxvQ0kK26yOTpW9ZK5+Gpi4mo71jejPUBLLbGfvC+kY
26qrXjC64KnOnhw0T9+LWtKDLoyx6neQejVmLR74ljYhBSxWJFUaHLrHje7yY93gDOgcjpNmgp5V
5JotMw3CFTaIStLjJkU5QC5g+uyo+3w2HuIiZZAg0uXKdmikGiXosucJFgJp/INt1+iYxXTpvbLd
WEF/7xbmBWLBsK5hZ8bx4h1zzS2Nub/6Iae7C7sWdqS7aWourcKXrMnkV7S7H+lNJcDNUrYKJoyM
4JZ3BDxYN0OLtta/XnKf/4mI9O9mmNerEQOsJTrJDUkzs8zbtz5wD7pgr0E1URQjUUbULm0GiJHr
0P5wKvRDoSNaPogwti1DYe7dPpTXIqbApaeBr9FYW5/n2vjujJbb2I/PjMKjLQk36NgVpWh2X9PF
mCI4qcjcQfakK6uOxJaJyTCl58EBaKzDcd1V7t1ihc4cVDv2UIihBuP6wCm3s4lEiLBFQtX0DpR0
BBsfO9EaHQ1+bRHd4VKwjxHUI5cWF8zQw7gpxaPqYR4r4fCbs+QNRgEdAeKE/kGwHzgzHlDkXtdD
aa+MTVt1JepA+dAKFtMhQn8GoPvFuHhiFFHimuF+LpzwzaJq2avezWXy5QHOt+Ve6+gLU1wOqjeh
VGVkv4UvAcZddmQGcyhnXnme0pgXVO+tP15C0f4aR5GcdF5dgjI5xF7OpKbjQsx483GEvuc0nt5g
mCOB0iCuDnSyeNkxc2p4syKmA7vjcOnTB1s63Pp0NuInMeFp6PmYldE+tdonb+539BN/sgRwkPIM
l1SxwyAzfuWkQ/WgH11BQlBo3ju7ua0+WtHu3QalNDxylgjP0u1fZOxe6aB79SAjE4B4Crh5EYyO
qjVvMUEuew4f88Vp2QoIUhPoj75tmRLACYzGHkVbGH+Wn1F3bNZqM9lrntJO6l+NIP1dx3gPDdv/
Tv2HITOuKbL/WWrgjx0w9VLuI2pnR3e+BUQ+0hGZj1V+FOFdLpufZGpq6k2qvWMt5SpZ82oBIDeZ
j7jKou8M9gCCF63s8YBGAg0Xvdtc1ZZ8HvsGznEwMN/OPkBgZjA0ljg5kYqJQSjYvAET2lL/2NKi
l/cMz3ODZ+GknHwduxylNJejE34ttyeZ3V1pUIg7K4tyACJlRdM9TD7SkPIVjUhYmwyt/zguu71i
gmwgvPLsh8bjCDUEW1Iwcj4IX5yaTb3weDFNT2zRoQjtzGBpvXzrOSzyBpRfWZOGag0TOpk3XmvL
fJnITJE15sX1ejwFBmUNtP8RlmpwD/inZMGRzw2RvYYZWsy4hWcbt/Dgq1MS4qZv8i/QIDDb6V1I
A4KIKos2Zi2jTZGoq6FHclOUCaaj52wYz30VdvbIf8bpM/c2tVjCSaPxnJfDOfTf3Ybn4H7ss0/V
Brd4yJ9rpTHQsgOoMR9mdYCKT2kz41CGQTNGOcNQJA1Llp5I5V+mppCVFg9+eEl5kzNtRk+udYj+
LKax2WbR5K+xXIiAj9JjLLgJ4K4QiLINwCF8cY62iOLx04TTW7CK4yfHnrawLA9w9ZdRIZx9h5o2
9gPROqkMbsqGtcmgnIN5RK44W4D7NyOjWptD/DkwfsTQGYX0ZJdrK8uD9YQox0Q6vFNe79Ow5TwZ
uvt2Eol7v8EUb8+5fYpxwA4z80ebZ3rRolZOXrHoGX16ipR50JaLH6DJy32aXx3H+ImnCU2MLITo
mAoHFLOeUWXQlvFgBhL1sMtLCtMGQJumw0bYV/ZazmGG3YLpKLheDj3kLlLE5oHI/rIzVdL5DCqb
0/w07RzSWXQumydMK2E/b7OObqSeei/RMvIv64IFRq1pSrE3TTAxEed3l50vHpkFnbLQu8f2PKOh
+w1n2vm7DMS2sdWzj6nyvHgcAPMCsc/n6lia08oavwpuBno+qUpiHrE1pfrVG4y9Bu+ZuUyDerZ0
YTSciVMKtqeRgnOPmcwc/lQRy0NgcpjFVsi1L9wjUvZ7m17HBvgSN/FQ19/2LLLD3F9TIE/37OU3
Vsu8gN/nrjoQyLk5Drgj/W/DZbVwirtwprsT+zJNGjFzN9GwG0+MZ6vlc1ctnrJiHTW/he2LY5jO
74KgJwCNLZ/FpUX4W2VuRPubY6/nFLEYr9IuGUPAeaV7DT2Qpcq6QfqM16rkY+p9QdhP4XzskDVA
hp+jxKez1i2/Ci9BZSDMlgzVy7IIdAZCqVXm97HPK3QH9Mea0MiWxGhDIfHW6MSLZVZXepg2hugE
kyYO06BxZgYA6SF0Z2jxfvARzW2PhbH4/Vd0/n+FBvj/kbZpLejF/5kx8Ay4v43/ARn461/8CzIg
xH9wooQcImkw/AsX8H8YAy7ITAlXEP3CMYXv2P+FGLD5O2m60DYdi72HMqGxtf9Cbdrmf1jSlNDg
LOkoExzb/wYxIP4JkXQtYcMVROwXruMrByAoAIK/sWEax8B4VyNqjUlb7HG2TGegoXgQQvyJk8FJ
2EFm0CG51uaxhNxCBY3jXSLDenUYigKsYrj+t0/v/l9wlb+DLcU/8TDLa+INW0j4loKRphYqw99f
E6Hd2YyWrlUeky+4OoGxYb/fOuYI37M26z3o+BFhZhwf5hFRo1fYWf/9a/gngJSXAOnPB7AL/EXC
1wRn+o+XMEcogGZH7iuMqPizGaxCaZTnNAJ6rPGkAXRq3W0r3a9//3vFXx/4fwFnlt8MZAaqhOO4
tmP64v/i7Cl63CtESUwOqf1cVkT9gqSB9i8Ce226sT6prv7JAp1fURvsU2EbPOXqhY/jm+LUQlB/
MUrprwk651tKpa6o0r67Qqqb+hunVVDSFe3wVgtCPs3uWrIMuyKy73HyTHi3fJOjNGdbxqO/Xdeq
T638SlvOCNnCmKoNYDcyCrBee5V9QAgigB0a3YY0xT2LZ74dYhZCUXK49oeuPihtIws2Tb5ztUB6
9WwmyKU7H8VrM2QuEndfnYyCr7MglLGJKvN3wMQLJ9x4P/l9wr/V5wqfwn0MwiUX84HcFVGF8Ldg
pOj31VdgBsneidiezip5TDzbO+AxXFvTKzAv9xT78tEkILgyS3s+MkCF0bxCG//L501iz6aoa27n
TzAALaP5mOG5AsvlyvDawka4UpyosZL7910RQSCj3kGTQTvIQWfn0NAepDTyy3JOogdAMOmKLBvC
WjhVz3AA+tMsQOtTLxze/v114v8TDLKQedHuHd6NlJJHyF/o0L/dt5mksXVaHDlhrG5Vb5Z3yN4X
Qvl0HhTnMTKLS6fFmzCaN9sLpoc4p8CwsTtAcOF050YYeiDXkzTSNn+Bo2JFcvK3Qb39CWsWtWpo
sGe8V0Sxq6hlec6TdaWJuBGISpjxZZx6cpgHWdvvClxtlzDu1d5MqLFI8UKUyM2sYJ63k8nWJj5N
3jX9BBpAwkE/e7BzD6QzFqqDTyaptKKjEP7eDu0f8uzYHuLIPTHi//DMyb24mGT3TQqssGsVOzK7
jNnqOLtujLglw+RRTw8D5ax0B1lYZLry7Ba5dyh0e83FPc7T+r3hK1xz3s0Of1Ui2aI8ZjLB7sFh
/QEd9L0U1QOdPC2hLfSZVqPumwm5+5wMNBCSLYNzUHOJw551Gal5QbpLi85+7EwM4JlcTORp/xAv
9CpJX/3Go1Nip85EXYMrMYUNBpq8ke3/41FpWY7Nk+jvzwtrYdOaDpAa17at/8YGLZ0W579Un5Fr
PcQTIbI+NOeNGjyeiz5bVKgGl1zY06OU4haEE4ClfRcwPR6gAPMsE/6pMqxuZdvdb+6lnRpNWMBd
n+28qPA3LY/ZPVPnWzLa1I164JISOItuH216TanqQM3PynSHBwlgoIR9xlHfNGhqTR9GaB4b9IWv
GXiSlWTGO+jQXdonMyXCk3mSuZ7WPbS6zaARWAB8vsA5EAedMSIDbaCxDh5gwh8ogONKRhXfIBo7
pyx7gaNvPwEXYeIt3+PYCm621XaYfrPhGgfjca5Q5Ubm22eEtTc77M/ubApQFIzWmEqMgjLpijDa
zuoZlPoWzQkeUw1w+vMfNbprYgWcSsPo3Q3peEIH3hman1iX/bPD8Xkry1faxx9yO7DOk8sIJcRM
lk0ZkE3ts2POcEX4rnoqzcbDKu9yKiWLc+zmSW5EiX/LaMZz7tOInilsj8WAOaXgdoBy251E5pCd
GChYMi2ZrdycVzmKfUQJDdD6P0MDImKp9PKk2RzBFFHEZJr6hh79w8Ni3rXN/IdasXKH6/HQYwUm
i5koZZw060CTjsY+tyoQG4V3L5jWZR2EARMjDyfqdy8pr6FgKD3aNMdqp+uO1eRtJ//CcNC54fEz
72XQ1ddcUzKYFkdZEESBiBnRYt3GD5KGaOEOe+ZhQ9WXFwfjp0gsqgWG8c424/RAK/0GsgjSF6/1
WedzelcN80tbtPNzRwHpZkzqD0LHS5oZEsrASafxnXBXphSETWG4D+oUf6gmUOuGwyH1xrUsqvpY
VaROHVSJUGXFccq6TeSps4OC3mPqvh805IYWXd3BfoDjqriyHtzZC1KoHcJto5nkMjNOV9XERnsc
xn3VplgbATCt68l71zaLYktl46XGcVsHKOTSSqNTJM1zvjRlD+38UUW6fGlHjqPRsNgqwuzmmWQM
TWcXShRDpAPjDOqiJaccbx1IaYdCpcVbVaN8kq/NdoUHUKaAY1sZctjEPt1CZLwamVHoS7L/NjvE
u5IHIjZin/Rrtz7Wo5nd0fhN2mooHPAM0rxvuuA9m5iQlXAqOLEvgyqGwHbcvE74Ew6z/AZaIm/K
qFY6SYiWaMT+ACPTZqI8YOcxd6yEftWSZH3fVfk+LJwHBLj8zqC9GM/Jc25iRyEBM+zKKaD8qfdQ
01M+NWxVBdLAyXHVVynfMxsLiSRTQUKf57rAjc0L3lnapr2auWoehbQMuuEurPpbatVIcNwlaNa0
xs+pubFIcB6j4Fv7VXfyJu+eLRhGdBEkW5kYdxYCIu5I5s8pvRNkmiwuG5Vdqrb4QU0Izgwesq2O
ivnUNiZmD2zHaFSfdmLJe6mGSywcTD84/FSoAKcXD75bMHyZe+cBKAR+Is/ba4zPyDA4oJtBvEWB
cQ1bI91Tpcn9VTDdH3P/zrCwHYyIlZjg9KtqmqecETRF42G2JVJFhefkz5zo1VPlzvWFuhcMRvXd
YPN2Sr/tmO6thZANhi/ef2ScIptvp6qz/KRRMO8c1OEh8Pxtljlktn1rPfHtPPqxVSNGjtzPxsYw
C1wKZL3Iso75PfOt/H4OcSb41dSt6z4y7jr7q1NWBx5LbwtXxUcVqBdDD28c/Td4BKdT0TN1gIKA
FFd1P6mU7p3IyYO36mx7+AJ5a/sxYSehx7e8D7cZ4ZEzzCZ3TY8SSWnMqzs1++3JAL27DgT0uy6j
/6y2nPxX53zP1Bu+DO1nEZbmtWq5nLq6KH6NvvNO7pNaPfyzSVIhbqrsBSQSFrHUJc5SIgNy7bO3
MVLmzjy4S1YofHkLrlbBj6Fkci8jgnqNLtpzEnriYKdUyVPppEiEuY0ZQN+JiODm4ldfBGKtI5wK
qqoYUKGyk7CA+2Pj5S3cyj0wKmAtT6zXgif5Xpk58xAoZPpIpQ27auaorSeHk0+OG2mvah56M5mQ
UQwbPxVjcoa8aQyQ11AyOHLut46ANoD+1U15X5SFhgFINtgvHQIMGYwhWDkjsNhopxfYYBMpheEE
NTC1jPpsm0y9dGrUgFW99yyGpmSaKePLiuXPwOoS5ruYnPid0Z8CqEY71ZWCXvQW5Olo7HxMhDvS
vjuraNdZdVaTYx5d3Gbk68dFNcEF2t8m+0664bTjNVHBl5jFayXsF4dH0s0rpbsT2YxpEBKcTLLf
RPkQ9yRhGknPkof6etUCW9eIPWDT1w3VINJ/mqzKvTIM+6H2xXiJG2ldPJrNw0g8pkZfAcDhj0ib
X2MJthiPpAWfLKJTtNbPvW+8T2SmrgbH4Y1bR99hBzpLU2NO7KX9mBvqBx2wOXsSHYJJXGsQZreO
mYeJ0gANfuzy3WIE3bl1BrQTClDHbn0fpFC9bW8fLBXU+VK9WHYjUNHZv0uZ4JDIFupjGlBV2yr4
Dgf1OqftTzn44jB77kRZIn/QgUraQrcnAs7xSfX1VUz9fJID8+629Y4Z2RZYYOrWatHjS5YvWT3S
R5oEG60ZWOUZfo1gginE4l++pA4dFpU1kmwM21tTN+3NscYM2r+FxdlpoHA1jcFMkdb2OzbwXj/Q
jgeMatewX9mahW9tpNWoS8XjBM+3eeEi+Ij4dubJhd5pBJe6lvPeQz3EcksDTVDQV6b1gaMG+Osq
LM5pi+GCTbe/UKj1qZJ+SAp/F0jLOUzzbzoy3PMMjRjXkjkfu9D7Gto4e8gLoz3ZjDNYfiFYgLhr
D4wNXn3JpuePV7OJs0yjusyD2gRGm5EabSnmtpgCEfY+Qk8jSKe7IydZdgGGwvyddmupShZ0i76A
g2f3DxkIwqspzILVPFwQTVADZT5twfJr3mrGlj/u965d1XcFJ6dN3zXRTqhcnSrBFNlneEo/NDVc
JTfzmYhOv830QgJTimhF0msqvxjTkPWuaCtniu7a9VvS03Tfu1Lu0phyniSSml+RD3tFFonT07fh
IFpTSS1eBKxUMHLlgiQAONwwhLGlmX7xwF5Fwhz/lMRfaFoMEu7Qv+Y3Q3BgTH7DQ1S8kA3NH8m8
bwJ/GWimfcA8Yiqv2HVKYi7W1Y2M6WC5st/lVfOT6m46S1Hd21mL91BR0aE7pEZXNZ/g9NLDEAEo
CSI+cA3nx+yIYNluX/Ie+z9OiccnC/FxYrh+kGSkJxwKG1+2NA3JieHrVLwlUXnKOtFeraA8jiWt
KKZito4NzN7jMmSU7nSn3F8DscnG2lxZmRO/eRGXXlCIF2khd2omxZbdz2fGXZCQBIClNjATfFzt
RvgoSFWS7A0v1OvEF/FDClGbYkrnQc3Xthwf4OkRjTOWYCQw4nVgyo9OTe4xyKL/ZO9MlutGsi37
L2+ONMDhgAODN7l937HXBCZREvq+x9fXAtPKKkL5KtNqXpNrDJqCvMQF3I+fs/faHp6h2H/J0urT
99Pi5zAOm0SRbmVkTzzkiMimAgYmjxkj2GbDwNvZ2QaalVLmx+Hd9l3tLEM3epLoVmOZPCxNiRkm
i4nKq4mw1zXWYDPcWdpobjlksszqzCqh6U07vTQrCrtZAuu18sKBYcXDqSh67XqVGnlx5rR+M7vM
OzqQWqcErZltoEzMxifRDObJyqkv6Q5TFSaGtY0iiMBd6uPgUfCNOxtajUwHYx9Mb3bqlUdMsCm1
0TbSPLHRlI94vQvSrdYmP7wgjw8EUc+WYWvpe6JCeWrzAKGnXRotB1DeC+CDqmwfwZg8Af7cWEHZ
r2lvTWSCWCY6Eo9D8NQnK5fMjFVRQMWmTbiW6JM/Ip4iNiKMCRhU6OiLWFy/CIC1Sq8EioUvCCpV
EwRnHKdgwpwkXvk4l/aZ8D97PQ72k+FU/OTgl9mN9qNQ4G9qKsBotNMNCfcE2oWktILwfsSF5h5K
OvCbkNhE3WmK5xzZqF5ehKOCc5rErym8i/U0TPJUYBn3AtPf6BpC197SdiXA+yckkGdGRG9OR3R1
2+At8UpchjVckx1aOjLSjfBiqb7y6VG8aEQhHJm9RHCnRHQbJBbinIgGDRpzQP5fyUqzNsPY3Q5u
8ZF3AyqSXrdRlzXh0sGGuOlw1t6chPOiBUuszht77ZR2eAMNAsoY8eaqidJzbBbORXQpQ7I677dO
FKUnAGZEGYklF4BcmUNnjTUe3ooHymiLNUGz1t73p6c0qA+B58qD1oy7PnT8K7B3/5Rm03s1WskF
XvynoaM7K5WaVqmcqpVDNPF1Zh6tyTunjSOCT1Fn6Q9NixHKMIqVdir3YRc5d79qTj25sqfKNV+o
+spVVlPPUIwfCw47tCqNE2o5AYCaAXQcM0OcN6c0mC1tBFccpio4KF8kN5yi4z0X2tqK7Z9MR6I7
jhUE2jWZQZXWjut2cowtoUmAGoTy8cWIbdPw/TL1AFB6wlpZvWVtGZWuBw6kPyJ2u1mmn7bdswjz
eB2F4XAaLKZmowzvSeOrpR/9KmF4rlt37DZsW9ER/VDnCrG3aVhv0XKMGJMFQ+I6Nm9GVAR7pjMf
4ZT3h8xJeao5AeLXMIqzG7fFtaq9cW0zzFrq6Dt7hY5AH4PmCfHUzy7QwhNdLH0RyDY6uyp/Z7hK
rJ5nbYQ0020jO/KVMtxZBQahNgdporUldBGz/SCEeFj6ZPDSFTkXVhntvcL41vj9Q1p1fLED5yOb
0uqUdyyb7ThiNpghHd2Y6Gf8B78mib0VBftujCaSC3uLEgJY1amZsmMbZMUeu6Z3J/PvbiDT0XzK
uAolOZvnpB90XScBxIOals/BxEhB7zBCwgW3VX804zw7VrLBodvp1neangujFvtZJvqc1qHaNhpI
EuXJ4r3F7qze2bv0T6EFxtJKO3WRmWNBFMLxiY8UxKX0Lk3cWfuuVyWUpvEjd1TxWkdozqKkN46E
zY0w40jHNm9F4Do7MgOmZ5sm1BJxZHDJVLCd6oqlsSadKujqmQBs2SfZdIQIR+jh7J300b5ACGFi
K2c3nR2VXw0sVNCWvgwpXdZ6jeZo8tDmYdBfFaJZjY6mPQrEtUtbG2F0+t6wach2wpfbMaEM+msa
x2Sc8FduuG8wEpH0edTswj2WnNA3gRWfRQoc0ZbIRojoYbMPuy1nKzIUYHkvRZNi6cmbD4aV7XUa
G0YpbXWu6cwvTNdM380qKNYoKsqFJ4dqBbRputUKSZeTEYoh7FE7V23Wbbo6LvEPKWc/hfSVgBvR
cRPqZPdduHfrwl/28F+uGYala4cUtNMEQ2EQHtuusc+Wg149GqJ9EcnxVNKCzQN7uoWakEsBhnaL
EWc6FCS01hmRHj3BHOAJXh0c1HcIdPltGr75FQ3ViMO6UvbLyAH7HKlGnfUgPrp6qe9QZstjk6p9
l86PPmSJU5c5/SLF6vOEo4VJP9LRybPDNxvP/HLMR2dVB/jE8QC06y6ubin5vruYiT7SUfxOLqrw
JPrF6ZIcewS/lYc2MZCgG/S2WGqmRwcZ5RAurhwJAP1Uyi5gU3H5VOmiB8dIWkCg2phOba/I3ubX
k0GN8LAy9BP9eIfwicTfIG4bMYMaL7VBrKNuxGRrFoA+4io2NwGa5zUzAKI8xfxW2wE9oFWgbxvS
b6mh2Y88eE9xy54KLXkldou9wab7m7snP/LWOjG3Jij9N1/lL+aUW3g60QJH3M2HfjCxG8WejQsh
kHvde0T+nGHeBuWjBRWz1DyiXW04TVVZ+G/IK+8uv3rv8nBDkXXXSJSWfVaHr3rT/+6KER6WlazU
udDM8FbNLxi+PjuITVuXCOyTke7RXXrnMLBdKrgYyiCZFrLkGUXUgq5MFO/mDNSsIsvaKVJTLOtc
ShQexfSrRJqQa/l0sHjM17RGEZ+4NekQBMp20RISrnkGMr3Oq4lmQE6KdiU09Pq1K3aQB/A5mTDo
ktTcT3VqHFJRv5Ud+QkxIZOsW3n+qrRyW2S4Ik1aySTPTAPKbfuWjyURyv6s5zCLYyurh0hM/6Fo
WwP0nK6VGl5k2zY3MSVyoejVL4Ysf7Im61MORER0dujC4W0wwxgkK0C5ZAseD22lP+KWyT9d1d8U
7O5DqeGqxxMRIElQLjFqxncIZy3cgq2pYQZtIWccA5cZEiRbg5icKyan4WRMsr6k9JFRotEBl3hk
dlGNY7gO0fSHCPufTEFdXrjho/cTQJBReNE6K7jI8RbRj19oeaC2EOL0Ww9cvSbviKaQ0FZSI1vE
CvWQwiYHUjB37vD4WAc51vmxQai5NPoCzYAnq7PukgBNHGl4dFpd3eHPYFA3sEx1lilPeSGe4iy0
XxS6/a1OFWpCfWFDSeVzNo4Q3xQ6zxRWt9NPBlgczoO+oY6EdcuN3pYWBVxEBd1IJOg1dnyOAynm
RXKQej15QZBC7nwavCZzuo8j0XgFHOkWhTmNHF7aLUffc2bNhAbH4+nS6QoS77qJG2vbGTPMuo0v
lm13Cxf7CH6i9pyTF88qZu3dGOc3Xhu4i2XFZCjwQXfj1XR1SI6y7shGqFpKPvXiBwxYjLAalnrs
fWB9ioEOIc6HhNGkdXbyJrkGyVsvzap4KA+CJsb+bw78q0U/63ZBoe9RLl46DaElWS6VeUWAifKi
8Ye10g89jGd0rRq698LfTpNOsqMcAhLckw5LcPCrg2UV/MLkhQfM4Vokp3jEhdwW+efkjye33vo+
CjIVF6fEca8WQVzS1T+TODDOWooIN4aKQ6IM4kR9yg84qh+FHX1EeRFuWv+B9ph6nGJohXltV04Z
RxKX8iD9iRSIeodBVxA6B1SMyw6kHKzBjEZomBwr6yg6INWjoVIYbSGFKQIiJ7Nep3mckogYvyAi
eISNnD9wNqT7PssPtt7Lb4WNoNEP6p2pZt9An26Zn2Lpi9pri4vwGCD8zvt9EhfDDphmX/rjy1QV
46ozsDs3I7C93CvWYcAF1sRVMXxAM8uknHFSK7i6Xg6WDGknwC/L2LuDVq1K9DM7gqngYI7ySksD
+31epxyia3hcRbaqO23lOx9ABCEFBM7My+wR4bjNzDkgd87tD0nIx150obYxpPemleLEcv5TM/IB
63AFloPc3CiJLhApV4lG6c46cklJNzqOHnFoek23d8z6vQGvLNZPFR5SF3Fq67vNWirNQDLJ88d2
wtVhyzfidgM9Ldo4Hb77QNSvmRESeOzQX6/zs47+csVd2R9Jyyw0hJcstAtL16tVK+B9hklCL30e
w9a01q0CRRmjWoB34D2SpmEWp4zfJWOIoBDGufGhysVPAffNpqjAuPdTeyl0vI8Uq8nCsHVKhwLW
V57xWY/eNU2cRRuE+YNcmCtx8SuHgKbBTotnH75GYz0hFXqQpMRq2WWftLd0BPn2RwO0x8mtaOuO
9JejhoYaZgmrZCroiFey82jmpuqlM2dMSsa8iLECPxvC2aZOgHkMY/9tRN2LA9dVWw0t4Kg6eQqq
X3YTVYeo5BHUXLiPESYDnJxIiF39GwE55hF/6HVgshdOYXotgx6ufrXNTAHeZgo/RDdJEP3+JUcw
thtyb22rQN+ZDrsHIF5/02G9BoNJPKceYPbH0O7gb9oMA5LbEFp+FTpHv/TTZQIQBa1k5N3c3GEj
6jo+gpxhAMkSi8SYnb+04leN/xS5QQoquzvbQKdXmZ3O9BSVz6cCbz0Ugh5YCy+XG+JYEt5nUZbs
cm18D9q54WZANu+AaepY9Bd0xVFs0rQtKnDUWdpuGfksrCAZ1tagU9iltsuSpU37sJUoWOt+Z+aJ
/wLZmhYbuwNe8y1GI90PraOltxP92/JDI4yZ3GcPwDvum1UBzfUwFf4NVZmeFmtppQ/dnKqLUZri
HpOhYJlQ7plWX7vGPWmy0vcOufY8NHM8uYCeF80WpC44I83ONn3snTrR6oSOAqAEoe3irqlzans7
Y3ZXs4evM+xcG3zEMCiq57FR7n0u+41cGUcNC3lrWrhyUQexndmLxhTxWi+rm16M7d7psU/o/nSv
pyA7hVUaLHNsYXY9XqA3eWcID+FT6G3DiW5FHT36sAs3Nky9evAZQPhIEcj0MQYeSvy3xb4a8s/C
90/SJmYNcrX/KMu7WxLLqzLnqYnT91Q2T2zuQF/JGtEIIliGI+7dOO0/xqjFLZlQX/kSvtH8qeO5
zgx7VxfElpDejQg3IXrBxCYxsTrieuVMG63DIfzN02euY826VDwXPLCoUdMmvUUjlM+GHWfDCFWt
DLT7UVuHDzvS6ArgvsirirqdrvvCQzKzSvOAvm7rmwsrb/x1SPYZ7J0+pGAJ3qXVtOvJtoZtZJBB
X5blbTQYRRRBs9b7BLJrGR9ylGOrIRGMQMJKUSJnKYgnNkRXY+8HVIE00z7hs2QXdznHIYq/O0HL
Vfb5KCp4s5xBKk7/2UEEigJIkgNluN2aBb3fBGUDuMXG2K2W0avqjfEGHP9nnzBCiLp+48BpozqA
qymw5LneXoH33vUYEwpC7xcSVSyLCw5qR9f2wRug5NfeBwLpj+XHpBx0ESol4aGMSHxZ09mzIcXr
aokoiJikNAFJzQknJn6Pz33gafKbMxzApRjSAdSXYEH3mvBicMZdWALczzBbAFN3IAWmwWDixtNe
4XLEv4TYU6un8szslTnkD8cf9F3eAMr2C+uaxfhLJRNJFSdvoJfNm902xqEAqm8mNDs7r8H4BltG
+dMPP9bXlum2a7cRr47RNNyZObMZPfnRe1pzjL34ECbePJ0V2gkoqYZHBs1FbiOoaRQjWI15Ts6Z
eBkCOt8YZV0TMxgCedfJvAxQta3CAfC6wIo4pmK6I/H1xERqQkd2J+4SZKdS3weOC3vTUDwgLu3Z
2I9PQatfUJ3dy9hTR0tZ4jDEzU/26GQNOp97QrdfhJkYqxZl4EKb1xyweAitOjiPAp/fMBKs3NWR
v529GHk09etERT/9BO4LTjvgx8l0y/DSdhXiGHL+nsM5olibDm5bPqVaREKDl0BLGYvPNKfOSbUq
OjklBeDwGmnW0vOts2OE+rpzZjcbHTB2TgYsVQIS2lVPKpf9Sbn2s2B0mArEysrQARmyzgD998FB
Eey5dDB/d7Gu0e2V3rOfVzsRpt9LlZZQ7vXhSkIfgzVsQ69ZEK5FrbBtj1Z2gzoSHYw4J/8m9G52
lesvlWrfmyBOfqpkuEI76fdpQ8aRm3v0JlEiHL6++nrpo0weRmABDMj7VKzVgJQCyVsDN8CodsZo
x+ekBL9XNq52wbKu1iadAM6TeIU6GiTMI9JVktuQXXMiHroQ2YlXYfRp02Z64V9w9svH69d/9WHw
MoI6gvHYkAWT6i/8ujdsxOLiQ76A8CmaZZD2CrGgtKNFloOd7Roj3TE3GLcepI3XJArO+mAPP7Cx
wduLx/KmsCzTtk8hTuK2YyrV/QC6hWsfRcxKToM4krrY3URJGpMubLnPU40xkMiuPuzqF3C4wQ4R
hLG1uzjAXjcg4w+zQ99VJGhyTM0OgQGSirFuuu4UR6sJpeVKKyF3T+DnVnYcKTKfhSfO2BjNs2q7
g4aO5DCY4YkA5P6W1YnaF25VrNAAem8tp6gl1EW8bXVAjcfAF3WCfQCihIwkMC1gzNYnvGRwXsWE
PLRGb9iYo//O8jKT4A06Rg1SbZlH3mG0vkH0D94bAgyO2AdxNc//GSpcidYYlntbr+wHeT9H6XEE
q6roybQjedNwxZuNFr3jV9W3dFQwP9pD9K7NvyPU2Pw5P+1QcGsvisaV3kXpuxcZHshFXy5JQUze
bSfyoXom8SGFeaJnOd8Ry16l/csAx/LSVDgBSrREvJvGWdd+7a2KvI1A9YzYnnvn7uqiesf9eIsc
I3hk5oh4r4leOaqLAwYHvM/cE0er7w1cGlaIRiPv1Hs2xiNiInYMnzONHVSXblAC1BrLGYNw6yYd
BzYaOXSrCcLsLdDyTWmN4li2jsUAJQdj38xZKH4xbuNhuLhWcpN9Wm9Ri52NGoc0MsT5+kqTeSEI
qw4ovacX2kW1enVz55c0lh3F/DTjyJmvdbQbwr4cmCgYw5Ubk7H7hNOqZuKZ6XWwcUj+BXzqXgdj
0I8BRtLW1bXTCAaZBVW/dqIacMYWrbZHMPOmiUq/Vjb06alogm0gwtMYalR/nYR2E9BnDkWc3f75
UivnOkI4rHCvM5UCCeEJGrHmoYwc4tUSl6FF6l6DEv+amauTKdlR1KPVbB13dNAtkQNkG9nPBnNZ
NYARpw+QJ5uWg8UyoE6K13lC57liT/armoAW3zSuXy9CBeKq2eBFpNnuh9l9w16wzDj7bWGvEhTi
zvCsqEZLw7wxds38lOjouxwOTIabppc+t60diTI1A1fkWN228hAeZDnSL30wBRlJI4dxgzPumN+Q
DD+aiMDEr5eptV9IoEgp56Nt5r9xHZKLFeFng2SZX5PCqDBVasQFx9yW8SerdHPtn33l/Z7wOFA3
Rs3BnqaHSVNvIREwb6oUH3ve8IQVDEe0HOQ9qSzh/kvv+v+tB89j8eu//+szpxNdjY9fPnEVf0sr
NMhG/b9bD/bV93/95//0HdjmP0xDoWJHGIma3JxV9P2vuvnv/5LyH7qctfUC8TDTU0IK/3e0oen+
Q6HqhudqS5e1ZDY+1P/0HQjrH7rNcNxxdcs2XVv+P0UbfumT/yJbNRXcQNexXN3V53dg/aHxR8eZ
x2DbJ8JNwnveCIBwc9FTzY45z25+EVLKile1Z6TddJoQBVKEY7YKHVWti64/1zVBhRwhllMBkyRS
M7XNhgmkE74JbEQSxL3MGNQuckP7AQr8WS+MEwEl9oKAKndFdDrSiwpb+l+u//9gXjD/cA7QHXFx
dbDB8ReaaPlnve5fhdnU03EM8JqJegAqjg7BtRlJmGlIA1mlVt/u8AGli6/ROHLF7OzD9V5g3PZf
pZFsIEFWBw2jM4b91sFgFhhH3UqegN+lPF0J9tQZ9t47Cj6xR56UFbgcC80ygepn6BwVxTLpPW/v
UJ7tK5vtZkDzD//hVh9JOcT6OQ0tJQvNFJKH+o0kswMlitNH/+FKGP9yJSxSMk0psHMIzC/qDydD
Y2OybLnqK5pu5QbLZXs2c3ugQTH2h8aM+w2jUegq0VBdJQOPDGFGyyczOdNZp9WOX5gdoEuGbhMO
AUfIIrSXTW2q/ySins0cf7sX6Tg69JFJaJGSiuYPs0dMCaoFPme1SgbaRlWhd8nJqElmcU4yGM+m
ck6FbJ1D7ZKFXTkgxst0fIuE2+0JeWChLjm6+C05VSRcFnWUw9BNoLvZyXNYmATwDrTH/v19Jv/1
TVu65EE0ucpIGucQ0r/eZ/gYVEBMLcoN91zH+acBjGed25gbbb3ZGq29sSxuGaX52Ck4Rmzp9sbo
DSOyb4VgZBqm5OaNFc3e2kPq1A+HcLAxJDbBcaQtJ0zA102LCFgzCry91ked6C+O1WXPtJAvQ7aO
AINqRfWTRAdOCO50hAaFzc1LwN8qJpaB2+4xFDBWjhBzDo7PtI7t5t9fB/E/XAeLRhcJrsqU89P3
9+vAgde2ufNnckN/wbGhnkFenJgxHDutbA806EoH0HFb2cWGmTrXYdajMECRO80MLi0AP8D9CXRe
ol38Z5JHx7Nrwu7LMowj6te/f7vGH74NU+HZkqZj2YxFlY216+9v16I6b8KeRQooIEfuxiNAlOyU
xaTXIf3QJt+adD7RMmrXgKi6regMn44ZYwG4xuklcq13EWTakeOP+R88T0L84SWY35zUMV/hB7Nm
Z9of9xTa3QYdvE2ugyLgnRiM167IG1LfAX24enSzu/6URUG6K52YTJgIFLMa5Au1W0Atx2EE8r6/
GzqX2lUr8nXEomKLNL/UxAwW4dS+OTSiEWwATq4HcJBugkgx6+stnqeSswej3lgaR8wCWIfBbXAl
3TVqHmcr3a7f+nkcH0mXxU59khpky4CM9X025O9Etj6Y2eUXY6xXOuvz0cSEu7SmNrwz94KTZIsX
W7f3WL4YIZuSPA5Kr5aiVZvb3HHmtwfTvaZtPJCFbTBUL+CAFRTyWZTf8j7+SNImv5ucXdipEHhX
hfNg6Iv5ITa+902oMb2zbLA1KtskSfg7d8ioCxH7M/SiZVnkfbbzunDlc7g5gI2cNc4uTNYCbN/g
suwATD87I3jooFD3dGBcHOh9uZFx16/5YQwmad34ftE91ZiqFtG+rXI01GNKamBO1JrjMsNtYqSF
DENoSBNoRoxmtWQjJty6FqSpmPJcGxFZh+j1j19ftRLtHvkutzZFykUIuZGGNV2LgHYNEapJN26n
0mo3MT3KfOjwUqm1Ysm7zVZwXZHAGmpe81YaRrlO5iSTdjOObbrBcys2js9grHESi52qyrbc07i/
c8GUaqgWRunXxx5b2wKtQsjp0dUOySSAqXAPffctteUUBfQ1Ttt1kBiMhi1D0PotbU50td68cbrZ
pRkcsGqQS/gE5otlYR3CMP5NEHOz8vmdq67V0gO6JFQrdCCYUCM3q/xi84SKG3cC1IE1VsRjY5j9
Lpy5g2WkEwzQ/RwBJgjZmh9+qFbghgzI7iHvAVHXAXubvkJyDKjYxj7mTjQa7VBbpz2aopnbEBys
EXFYE/tsrz49z1gj4rBL3r0Q2WOfGQi9uhj4KbC8p8IF6YlIAai/nxFq5lQ2XLZIvyrbss+oQxDm
t/eeu+iUOY64511mnacyXAUQCTrR668EvmTnBFdIH4gnzcqljebwriO4vjb4zS9ljKHipw3B8NzP
DzaqOJKGmogxN8agbQlLkKB5QUS6XtsHswcCg1urPRMF+p+WmD9XGEySLvMJA1mjS4qfoL78666V
jZPuhZCKVxWxzJ6uHjKlSefFcu+0w8RReZ0LU9ERNod7WcRnR3X3BFQqRYuuo+MlCUHLbxLy8DMq
+pTxGUtN4TITAm3nkhGiq0aeI8A1/2mf+XPhnt+54DiOTxbOjPNnXQfjJfDnvXhl+K27bIFipBbd
Ri8QD8oCzJQSX5xbud4abE8+P+Yhn4fhrUjJ3owhciimubPyuS42KIj9YzSKl8Ecae/Gs4AoxLBI
su5WI9tip4mhXI8d578sLdf/fgviev/Lp2AKZdiWQ2mGbZUb/O+fggTGIuEY5GscAhaO8Z4TXCXf
Akzkzy6k0DKaumfL63rELdorLDt3Z5Wwo6wBDDQzDyOAvRp4VnHoPbGfyvpXBEg6J7N4HzuWf8KI
kq/Ia0UYSkjcym6ZFmQkki7M3sRQWLLm6K1PFsJ4ioyqveh+sWWKLg45Ar22UN4Vm9IK1picIYec
Vv3+qbG7M8p78g/AzaJr5REyvNfchJWLhPZRI749kNa4JbWGO2Ew2wflWX2DXrY0xqJfVFMYn7m2
7DppWJ68EMRzVX74tNW2YJnVuSWywbOACPelqI9N7HiHegANqUOlhIglD1+CyR4Da9fX/kF6fXD6
Py+uAwDehxj49S2jTVv02GouyqMDwYWQUGtauZhmzbUMl8KscSFFJi1rzV9PWphszZYwHDTi/WEK
6x8E2ZF9lyr7ECPtSXLcDlbbBnsi5PZGHYgj87WXgu0QQG5z6vIwp4Wy52lhXOaR7T3pA0gnl81K
G8mJpYtKXiCQORHcMZw4x5BhCbKs7NwWfXbW6jRD+3F0C7ScY5kPx6ajRrKrn1/ehyQI5ZlWCOYq
bM+SKD0ZrikfsBKUMLRbpztjVNKvtVlMWzoKBs4d9SMap+Jc6N3Ll08ltrpDNiT+sraJHTBzYziP
ao5lGMdvXRVYD01+4rNfSBdi0jhrDfzeOcbu4BEoaBeYbUSHGqWGpNyM4tBUE9h0Aaicu/zuQUZB
Rw8FMoK+BW6qpAdJmgFga+5Wr/40KvN70/cfsbkLwrTbc1GDhwah81iV7oO5drszJRyrVPtZl3q1
K4fCoq2S/GoCpDxJSbw1c74fDKksbEfTRSf8GQcyN0vcJ/R6DSKRi2lRDn6w75R55MeTNOqeSyZK
ZH2zgxule4EzCXoEGdp6IpxBE6jeorDekDT2whRCBW22tWSFKtSQWJGR3UrjzqzU2vatD1sKZ5iU
aXlo4vw0iLLmIBmY6AXatznSaHAloiYo0HZhRtfRJW8nktE3liEazFn6HLaGvXVz+ymGZ0M2KJrl
tsvbO49GPgp/33Tlpcsj+/jl9PHJQmFTrHZtNI9hMv3Fc4i6jgNJJ5ooMtgqEG1GC2UHOBeYsG/e
FLUHpx05PzFVYoQWbrjHcOTKVdaidBkqJIluOd29CXsAUyaQNjFTkUIyQ5jQazrxjg6uv/OH8jkg
nZyke29RY/E5QkpYoImPUv7IcACanUNNlMGs11XRvjNWrKz3zoibg9GbhJj0xbeqaY/ZKD4zaME7
O+npeicTHhBi25b4I8czSxh2YuAc68CWLcceXrJA/kap8tlxsEJYaHwTpge9rUFXSIf7e+xoGEsM
nJtcGcnvEhtkru2JAu29wIO7ZUzCktkHA5mDOY4v/HTLUQubtdboaKKc8idMjukSoWG+GH7S7pJY
eKRAeejBUcFtzCYPdvC1YP54nfniKcK8w5oZ2uDSMfXqHP0iOpPyQAAwGJKq1kOcNv1vJmTAbmpi
Nmmvz512gtrGwtiOhUReka7KqMs4QtseCFRrh1qrumlNCd27G6JVHHqbpMzdS59yyaMhuQvByoiy
/pVFSNyVqPeTlrzJPE2RaGQGFsHcXoWNj9CmbdAyj3GyquoymskQbMkd2m5yxbRrQx5CIYtnAOv2
My7Dq0ZX+kBVcIghspzsLB3OtSVwVDZMJlT98MKJsN6GzoQbglZqa2Jp6lZMB3g3y7Yde+Br1rK3
NfEInvSufKL/XhxEaBB4n3UYlcb0URT1d73xzVfeLyLp8CU1MGkVtKEXKqOaT8DpbJKIVIZE1vYS
fUF6GLPRO8gQ/22ZF/qjiw39kWT4Svrse0rm4M4civEeuYevjKZijmf6+koUFSS81IJMCXz75FSt
efr6SoHC5Uc5KDf777LKtY1HKGHNjR5Hp3EcPkhUHxmv5Q3HnCosliRShGhKTb+orjie27XVA9OK
kxYXVSr1c9kqYGdJSJ6b4ayoFYikZDGBKcUfdhDC13ZBOSH3ISW5LvaIGp4sxFxnqhMfVkH7g9mZ
cfaPNcKAHl1SlZzZmJNzN3rJPhh46JmxHCek0Uc/ZqZYdWrfkDXak8eNBby+Tnm1LHXgvE1ieacW
f/w/X4YJuuPX92LitteJHgCSZCa+jmL0ebVOupUXexv6T+VNuLAgmEuhxY1eg1mU4XUkf1AXFzNR
WV3G5AckgXvYV3QyxGAwQh3n/z8rbxx1zHXdG+nC8CSJDqmnTv4s5AD2nCyHyrKWanBI6q38dK8H
FeoNUbx3OhmVhkWUvDuMcsFMWtvSDmsvdU0qLkj+c4uhP6z7+hSNPxj1GXs04R3ODLwpltT8Ez/9
yWYtUpmXngHFDmude27Z6az20u7geYVyONXBixNOZFoBnryV7Di6794Cy4OFUNTluZqIKBgTuWUq
TXq4qhtOlxMY1/5gwrC91Jb8ZrD2noPWMPYY0qBjB+QOJIOpk7jbZesSTMsuqIl5690wxxKh7TI4
kJ8MfAnJaIkpiPt4J1Pns/JJwRtG80Hzrd/ZHeA81zTRbutGeMY+9wtdmfZddd2zF1b+T4SpkoaH
DO3yvSE7eRV62PpSSbkaWlBM/caPt5YfTXvsy/Y4jo98AJbFgajkcsY4qM0SNj2A2t1g+eQm1rX4
aRpLO/bCD7ZV2p5luseUQ4JUYL5F1EQw45JrX1d7IevwTSk+fTUSQScJHTBgma/iXvye2k4eyePj
KDEzr4KdKlh3CZBUu2H4CRwDDl6md0uj1EE2IAfV4H64uC2ZuIY7d0TeMhmJf86uRVX/1tShwiAt
/hdR57XcuJIt0S9CBHwBr/ROJEVRlHlByBHeVMHj6+9iz8SdF0a3us+RmgQKVbkzV9IbQ6EznfO0
zl6kHSaEhmC21ZXirAPQVmv8DOcH1HiATFZEKXtQOyufi+fFUDbPYzubmHqWHqtUyPiIR96pMNtj
kBThTFZmtjWKYG7HgwJVF19CrvQZy7t7LoIaeh1bPZmoANNSR440G971FhjBOCTjj+2UK86xsNVp
1yOh2UV/g5BvNEd1mRe9d8Il98M4EJd2t6BtTS4Go2uf68HnzJobxTX3MRKTFCBsO5TGrmEXHo/2
PhtduHSOg6AUGXca3p9tR4Ykeyoxt7Gf7whmvRemq637ocJLQJDwaUwZI0cFg3HO5NQIeXX6p6xX
za45nSTkdYi3vDat27wT6QOSPHTl2SD4zF4hF9ucXqOniX/Y8uE21FzcLL3V6wceRmpLl4u9NXDr
4rvkfNRZbBEmUasTKBOa6WXsXeBdGvS5xM4t1eqGqJpKvmw3uKjKIh1hyvHFHrF71ehlwAwOvkgo
ZoCIt43Drv+xhf+jORHm9EcbOC3idD4zWnsN4aktmJE7z3YpqJ/0y+lIDa61Tmnc3LtudSF/kK7s
wKxI3sj+INm8r2tS87gfNcUN6HQXznXI75NZLMDwj3OMOgS0w8JnnfNph/TA2FFlYHw6tvOR2G35
44Z4pfMwvGOXXfgjcSwkx5lh3UpIdQliAh10E17XIaO8yLONO6mzfWnSHFH6hBMogb0KSiC+okc3
hINThOMKytgYV+0bSZd4bqchCgzm01lInp/MF+1espAdHad4gxtyKsvEKoszBrJsVYUj+eA67mcR
Ejxnkbh8cjUy7BLPxj7ROUAwYrF3lGAXuzQO9S3poGZvjDaovbxeRlGmw3shqjSIZlmJBqOHjaQD
57tbiFrQcj+RjsjjkhrxyKO8r2nlKqkqSLlOk6GijDf2hmyIrasRBMWmo67ooLPXmZe9wCDKKPpA
g8t6mHJjppOWo2HHa7s19Ok/VpcCNwBz7KyIh60el3+0fgJ5DrHYTbGkjsiBWFEHTI7DJD91uHLW
ApQ8abiRZS1Jl8NInWbTWsOi9okKOSHEd2QOXLZBkq3dtvjx+eeswoBW7UpV+jyg6J4huRhA4B1b
5JTnPN2bk4sT1mCNCGPMw8oBv21OlEtqln4oxk4u/FTKrWnan6oako1nai/d0DqH/71w2hxX9cAg
+39fIwvChlHUHRHfAdB9Iv77Ih6/6mwbR3Sum6tKhvoBA3kYWAdiy/bh36/+vcDn5r8RdX/QQZyK
UOJ6Ue6s9yg+W+S6tA7/XiRY0QZM0Y7kzAvcVrnoK/OtdEIBNZ9ekEP9/y8uIaetsh3Kwhu+TkfF
0gx7jNa6s251zdp2OqbDwvckCQvLOv57iTL/lpDM1isG4qBPvMO/l7DL41Vn2MXMKFK1141y7xIG
2zQSPqIZgGdXhUE9PB/eModWBO3yFAQJi/5EsSJCxOO1f/Ckq8oHidJUyaFonBxAFWfQ0i13Jjfg
jsNrRtAO24JPvPtQ6M2W9Jr3bJYRipjWnfGZwtR3wtO/38ER6c/EVPDBlrZc/ftaIHCWtwmfvTZq
/pGlrTqW+HWCRyewl8rgSG+0f+Tjp28CabHFwLGgLcr9T4aCphqonm5hi23CyBEDLPjrMoKH72ev
vugpBh7HM+JJ/ppbJeWWhnj692eJ4ClpGE5NBpc/JL8EtpSD9TZjB7mTGYVSvhfqpwzDXm4705Mb
m9Pp3wuxHs7aillCxuSHowZ/ze3pXM5S/wqp7EMpvT31idae/v2qNYHT1lB0cWD3uCOyPplrHdpM
aLhE88h1PQMqF8+Ba7xaRFD2Pve5qTXVEQo+VNDISLZDXxU7UVIRhg+DDV0R2BuvQ/rS24w+5EJ/
qQdpLCyDZBSZwHZbORXFI1We4R6jDxKXofcOauZZdE5/13GsM5DWf8A3Qb8Ed3mtCf2susJV2Pz8
do8kik2zVy+lFM6H5p+gX8F6cDh4WRJuRm8agEHwX6/kWKdYyn5p4QExotE93ziATuFOo7UyZGRL
E+AwXmimkKt0HH815KSVyErcX3H2x0NDzanj0oE+DdH+Py9S9O7cpzx5T3dZoHJnV/dZu5Lc5viX
wE5BB18qOnD0dEyOQ/dbj7p6YgZqbkwiPF7l5EurVOFbSpxupvjkD5SLhm8uVc+jKHFsg5qgCjee
//tbwxT568ZtXwX9VZiHph2VdWS9R+ZqaRZRosTq4Y973+j7J2a52TEtYaQTdjnhRX7809gvu6BU
43ncxyldDxMcE9735xzd/Dn1TOzsQdvu/n3tP38gIZo1fs0PXby7Smtmwu63k24pviV0oO6UgJZe
1jYlj1lzSFIGDLWP8WZgpEKpWbZy8jhcRc2wy3G6A/WxvvOpuZFixjmPHlibFODhWYQLXROam5nS
YkMBjBqBEU9tWNOFYYCFct2tgXyxJajUB5fcBrVThP6lKvrXhnWZEULprqOBk3YF/N6aVuyO0kVU
Yk4eRfKn+uS9Ju05q7CeS4MdjJcfUXSPtl0GNPOl5MTK5Lsykn9dVc1ScinYCkKsU8U3h9K/labo
FB8LpiwgGDEyWeGwduEx4OVx15Dx0j0JqGOgs4+KfqlWYhAQs7OmTXnhc5DDr8jOv4CL1CUf4gH8
5y6GP6u2tWO8U2DkLgpSmnNFyeKsQuVcZYBKUO/qJ1yvdwOEypot4qrF4zVLIm9YVnn9UZA3Gqh1
FIF/DArrw0jDJ0eO3TGh5q0PSFQM2q9Ve0cpi4XbjeLbDWHvGVG0ECCbtq5TfEeR0LbovmGsM5Kq
ppUlRnYcflHO2UA2pOFpWJiqMjnZNRdA6A9vfZTkV8KHfzXxPh+F8CuZiDRIQT1oaoMJc3ggTHYY
nxjm5Uvm5N3C7R0Jnxzrqs5zZtAFWq9HPr5ObVqtG9tYK61M9ljNjDXojpjVvSQdWkYkEAATLpto
es4N11iSBDoWMq+JsT6UTMGQrQTN5ZW3xmmxNXDmxHo8rYnvfBshtmpDN6nmmtY+9N25Gchw6Q4j
CWOGgvlD4/K28K+suV8MFvIzyUuWLrhOEWD2wShPEC7CKAhfgkJCA24PlrDSo6/aNWkiCrSC05QD
mjers0yzjfBJc2a2+OKs+6nn1rqtxRvy0BuBdPQM69cusmfyH9vB1T7cB5oqKDHRDSFPutJemIyu
olz8kLElKjRAVY/qJ9EZBxW6H6rrtCcNQ1qNHVgWpTMj4rLO0o5SPOwiuGrmjvFAO1kHnXGZ0+MU
tM2RUi3aPWlSlLNOYABXHMW8Dvt0496anAiLwzCtAzJbFPE9MtSvNujgcgVPGoiCPwhurWAsjblz
QeP9KRwT2u7pLdQwUQcAzRvD/crjhIdOwfJjBe0W89BGJYO11OlBnDUFTmir2fUFt5Poh3c398EV
A8XNIgGLemrhYTcE+9E/XvBP39I4m6ux+7ANn51AuJZmduUCucVk7WqNWl0/VN9eCbSfYdRzRzcN
V1A5uOE81nj8ZuDj570eXsBEXUoOn1g4csLWQfMa8VjFWLdK/QBoqPlCleFdt+K1xyofORRsRjyc
QpG4W3IfAEa5eCaCBbItv7gZUP5WiYY0KfwNnTI7W6DC0qPSjAjSSUv6uBrNFWUFAQG38Qjrg5Zh
cyJMmqtPTBsXhLC4tI8Vzl2D8j2U249WNy+cqsw5NRW3ahr6ZVBCckcHnnH0a9k4R7Bj6NR2+giC
oZjWus/al1p9vSkq8ZP44tmRTCxBK24YGYApCx0cUfFb63SfLSigJC1OGe1ntc5IdBjrKw58Hlo2
k1h/7YwZkbucMPuk1/DB6SwY0tB4brQsO9hldQwy4AdWN9MkAQNZkRtvdePejjNrEM+lS+2a79mQ
xUNnWopyAxOrbqNqXjgKgj3YmfABoAgyl7rCsnoxOY8ktYH9m96ZWR+mGuzr+KbAC4JG+dJrw1jq
Onj7YWyJo6fdMeUSmRd252MAe4/TyV2jj61Htn1pPOiHPFd3FORZl2cTcKWHm76Ww8Ku+3VKi8re
8fKLQ/UE+jE7wIqkl+NEf5W0PXpsHnkm6b+IFTbLPRltansT/OM8TnEaUXNCemuIV2aC2iBS+8ro
KN3mMSbdcBpmfuC/PQoRvMLdDfIR+0mXMlA/nkaBQtsQW6ToflVX+LXanOxFxNcWNW3ty4A8KodT
oBaRd3SK1zwyzoh12hMZopkWxG9cG94szyuaDdwh3gSR3DhJip8NprakyMF85D5DNzhoFFkT8fxL
+7ClDY0KmgbciqfRJCfYfiAZmkX85ALdpv8M7pbZ6auKG2gx5v09LiscJn2yz9PxqTHaDxqmdY/y
ZKd5JzAcIbnQ3hbSTzyE+saOzI8opH+E5zraEqkaWxsWIYoOy5TPvVsXYmH6yRt9Tayd4V+otZ/I
8dWT48Yw6xXs7iFc67wL87iZkpmllWsdAMnSzIJXyRimrN3rFPu3FPwBXiTAfF13M0WAYwq2hJEm
155CJdc0Ia90GENSJ3mVNv4SCh0Pyg7QLtBEM3GUg3xTlEM/6gEqjl8k5g2T1PzAPy6gEvkhXqz4
8XeuG25jykEwn/2qCgsBhSHeLN3bkupnklsvoczzQ1Ty3YsCSgCGutUDGDWSit9Ly6eiJqJOW9Oz
RSCT737aUruHsi7NS1BgAiErmtBguypRfbE2FOc+ST4K5IJSjij1sGsNatTilKJsOS2qLtgToqZD
OZVsVBrZnnvT/tGnBCppfE7pTpg7OCVm0uXtC6tgqdkDAwdqmyi/TlaO3V9dj28UFJ9MOhtOTfq7
NQGwTfA6MjUoLfcoewpC8+oR0nHJvSN3ETWEtuYmqt1QYbFijaZwxkm/nUn7tUkA0QrSyFWXU4TC
Rp7CNw7+RlIvHDIIWmHMGabsZVM/6aa2V1gNwtJ5JgOsLzXn3ufAo1yNszIJo2+FqmZR1mk/6mWS
oNY3WbTHUPYXKDaj5kTWXXO/ddd8Mg1prnAAAVctqK/IQ/lWdhbUw9TNtoHz0tkODrUofGOEeUt7
dLYojL6yQX8zMAFVGeIyhxRrrjEDtiWAJ7xb6T73RuCJVnRyaGKeTY/Uzb/PNcTOPLUjR/sYh6Vt
53wC8fAxPJTeMfhNH8d6I9GeBF3C1oRspie9ht2k0JBakPQnGrOjmi4kSB9UhBlEMNNFGUfvqaJ/
RoATjIOFwEHfGMPZjwLO4U2ZoFaFcu8No+TsMXFD/+/3UVfJPRk8bVX1IIMd9UXLwLDSnQZUXIja
vy/fRZ0Cw9VD2uuGjp+6GNs9gLwWPK/476+ES66Gd2yYq5JriwB0sA91XpBdhoztCIYCMR/ynH4s
9tZMTSvyzLbSJC1upiRJgeu01zSkKN0iKORIY9fWnrH796t/LwTSOQTYyV2zNnlOxxl8EHg1KlLr
prEuUf5khnDNDGWooywJfIxWSDV5IDdp+ai7Ge0dhKNZSjnKO+Wx2iYsvrUpr8CVkmTI+ye9e5S+
ER6/TlqaUtRI2WcK520V1q6xKqcOmKuLDColjLamy5sn+ZcKCET4f8tP2TUMDAl0d0EKG2+MudSE
es38EXytI1803brnppzgiGbM3IjDJgaSZVKXcDKQfDdl/BsMKjuPHpWMHU7oh+vHpYOXyE40Pamx
ZDVp2tdBuadAc9+C6BiG9jtDfE4a9vjGtXMwjb/QyD7SVHtWrceWo36iC3FFqwW5VRqSdXX3kpTe
K5j/JsyyMOVR1Xp0FKDAAsakgqESMUayZl707lfcd8fOptYsKb86TbzaCZvFJjy0zJNdVZNPzrhp
8eswr1PlxvbyHxaoeVMO96qsKO6sRjEn5OnmxmPTZGmUgQxnDU7W0u5ngZE8u7naw2/aDvmfFjmg
Hy8TruGiHJYJ6UuZ6eu4tnZa4b3lkXirNp0a7iQV2XRnNFhif+lSeSspaJu1zrmEYzArIvJanOoz
rALNX/FN3JNAX5LcrShAA3ZmTWW9EvR8peT8SQptFcX+mTHVTwHtMgiJXbXVabK8fWXSGVV6b1ng
/AoB/KavNrWI7kUyKdxK+aUJrKVWMH3IHr0WeTH8MGTb1GXw6raPMEkDEIT7ghiMOifG8JxN+pEP
MUEdavaalu+79CNo7HNXoE/I+q3RrWcnJ2qM1DydZRnu+Axw1NnHwe5XpNR2zkQlKk/475INfTdM
H4Gxd8m8seX0KGpAWOIdu6cAGUIvuMlQpvPs8XbUbX3TvI/e89guY1Swwq8YYKGX0FbkFle6b/Sr
q9FO0vorz2Ie2YyPFBDbr/q31LSz6tlvprm2NgfwcLl3KLXYonOiZXTPyZxBlsNC37yFA3iI2ABq
1PDlAvBoNMjdkES3emxO5QDEql2mRX2uiXvNur59bfTkhK9klfsNb2HAle9k6upF5dqUXEkS3z02
EbmacnpZsvUoHrX2XUi0FQ+0rY/9gog/PUKQv237vfY5M7LGTKyY1N2lv3CMzthaKC23zrgGLl4x
fSeuj8fI/claRqfKm7GQ7WoOEXFEbq21JaD9gfpFjoIhlK9i4o6lcGBZmOba1rmm3QHRSZJr1s+u
af/5ufZtlPa1zuMP4sNgP6YNGOd3uyFKBXLgTdeAP0MSFv7KzKZjGdQXolZPXbmhWusnsVgR0xRo
o90Tiayz3zgfJYefUM3iBxiZ3GlW+c9g4P8qZBaAHf3BWadRcxcxdG0zKPZh336CeHoUxjZfaQiJ
vcZ8bYS3qBoOSeJeAN6+teN74mlHhmAYRGhFKUb7Crchopk1eTVJiSnamixZfDLz3AzZlQ3/2hXq
OesLApwc6p3h28HvNho3jKv32kfZmdzsK8Dvb+lYNt30PbZZSZj/gdjP8peO3DWeM7+ZQ095j1TD
9g16eV/m85ps3MIxc3pKow/iR6AtQNX++6qwlDZjvVWaKtm/M1ctR30AgEeTFagzpqkMUslG38k2
7iYrgbIg4oYhzjXz9EefWw6+alLhvOlbRBm2gK1XUKaUUhOLOwZPinWbXEXS14X8U8XHgM40rGMs
Ie6jJd7X93jSv4fceekDF5pvwGA3RsWP3J1tTdoCe5PkFtbmnZv6M95CQNG+88sDYZ+wBfEvTcvS
R+KAH7qml2vsDhmEEi3JtyISGz/QFyItXw0TqKNJ60GHE3I6SJ6utclGuPE2Nv03QVOsNW5FCiIO
DVnsnnd4GtY6x9bUjSDsDNi4usNQ9Z9xUpzdFCOAn6JtuNug9E4Vt+ESuGuQ/o0DCjvR74NTQeDm
eIVR8KTn8c0s67eUb+mS1BpG2ssifhTX37at/eRN/aXnsOo2ZCAnkHW4kLVV01Cj5ZiKIXib73G8
FUuRRG81+NCQqWeFgIsi119UM3B6BV2Hb63etuJRuOpYs9xynujfYkZakBczAbbPNMS9WkblrMK0
5XL0VWI85cq5TMI5B7KYST9aNSbmAz+qP3FcXmvjryoeFEPOB230QFfJ8GfyjZMnr6G3iQt19ljT
nJSYYk2pX2dCMu6N5wjXVdsNG+ZSRyfunwSZYIELqCjVZ9WlX7bnc7B2KWFy0blDz/0WJgZq3bfZ
GVr22ZbNthuZlTVj/NJ43kcpbkXlfMN6TdDQBLMBuSXNvBOd9uqzGwtM44iBmCFj0KzGjBB++eul
NcxrRVchbWk+TQkGN2AZ0vdgxU9FxCOtNf1L6Lq3dgyv+LiD7GbU0618XMJgUsduMOYWtpu55fEp
RPdxwP/bm2HOglXwJr2awk8QqsJnp4739cTPZpB4LVRKrtNnvDFGMUxxRSISM07sHQ36bmmC8v9E
2l0hZc7N3P7LY5t87MCuHSnozIgexXBNBxJNDEe/7G+CUkpf3EDkhbMiZruVDrOuLK9wlpgruLde
QxzWNa51fx050xxS1rlruyu8Z8zS1qXz8zv38WFU98H1nvom+5wCQlRFG2xipwOb5pvfmlnto4jy
rMloNiaZhplEs5uLrninsmg9cmGkek7qsQIokDYGWAs0h7K5KeyMS8fh4eJQUZb4m354NCQ4qzbo
bqAodolm7HBLHjQ50FKXhC+pt7Q1f6HU2ziIMzgvmESyvsVuf2E1m4VjcBZj39GdjVwwTunWrajp
GvkEzCK8JI3+DQSTIgiKHPnWyC7tHLtGxhHqgKWbESfoZg8aowElddFtrJAseP5YqGyTMckUUTJw
LIyEXXGsv9kalWemwZDUYoVqQXPjj9M+AnHTA+9Ls6ojrqjvrGENJ8Y1jNxkipMa3q8BK6S8kEl7
1mhgmeEO0WErcWBJaAKfguxdRGBLEAiXYZOdZG79UsXSzsYUD0dgDtcIoxKJeGqcW4fhPFgYXfXU
VncadKrgrk3O7xA9DoUT8Fa/BQhZfuk4IVCy+Jji7HvI3P0wQYMtE+hMCCcIBJm37kMuzdhEf3Pj
5m5147UBco+pD8wIuNFLn2NTMF0EMNH+ho+/V0dQwuDoznEWcVppS6o2p+pY+RLyPcSMx3eOdczY
RvtL+xQX+YSvDkLmosmYy9TcuO6k/oRk/0zHPD8fS00q7kA4Ebz1dZQ3P1MDO3dKgf0NDRCqDPBv
1Fc/zPUAcdv4Bf2MVrdUbXFYMuZhDjFDwV4bVvVdKEBBqiD7h1XA6vlnGEob5uiNy5p8zSzvsgen
51A6bMkM34WmkxfvWPj4LGAYWPapBmk5A9x9L3iMOhOrgce/c4JwgLSYAR1snox8uuQFzlbXvqBF
s6mFrSNz3hSGTfUs89EZ2sZfEzNY9cH0jd/qNfKbHZD9PWPTeeTLp4QcFLQpptQZvlsa3mZNMx6p
G5pFjvfUBeI3mdD1hvxtwjsQKMB1DW2PM9R5huBpTfYKA5Muq7vucoNZ+jfu1EXoNl9NlX8FZv1q
Mq/V0mRVdTzvGgx4nPGnZQp8ZTYMJJDNWsLhhBwkIc3UzvjXuIqdTW7eREzFPX0SB5b3xeB3V7PH
7Gil7Gw1uWVePg+GGjR3eHIFGPFBC+o5YYN1J7I3N96nijkH3RPJnPPqXopo7wr/Mkb+Ccnls11r
kwmFRftBvf+Vefxj6tnaM20q33na6IIaoZznk6TSF+QkipFotHdi3DtmuCfTlw43DPJrTg1hV366
A+PHKJCfSeEz3yK52Dx8EsE5GlgRmsreqKj7ajV4h25Xf/HIyD39wzXR7IWWIR8kzz4uW64i7a8b
Cdz0w576CQxqwKyiCNYdz/FOb25m7tw4Ql0jcH5+Mz21jXPlZn4u/dcxM397yRMry5oPhJjBaL/o
pcCiFCDvqmD6C1i3+Bw59fLU4vZSLMo2LZcmw1VKd3ZDzVtvPHJbdlj8sMPdCueEovXTp4x7CH0T
MYS3y2ZGM8xrf9Yt8d5lTJ2CqvuYJrIkevcchLxjmC0QUfWlZRDDgjHwOur2Z8bYw43Ss6ZNP43K
XiWEu9YmZhToL/KxTOi+xUSgZNPnV6/+5L9Qd++hGvSvHqMpAuekRxFZ54riuESuMfKEMy0fPmsr
2mNqG2lJKRq5swwke9l9R5z6LZu1ycg70PFiP8bmVWTu0o0YqfMdNIi6TlO/dOR7eNeKrTTSS858
wotAtbIU+mX0GQ3inkk8M516oWn92DGhsJr8dFZSXEeZvKMeHCeYy158ZLj7FuQVPcDFufblq0O8
VQ/TPVVXX9if7gnHvnoMX7DUzN2eUQNIs2/yIq+UDH7i9sMJWbOpbngwLHBlHQat+6TGkeXL6HZp
AOonMHa0Pq2yWKNHwWYDoXcfJFyp7e53f3FvvWQZpst02cbTV/24km2bHYSpGJ1h7U5972s0q/ER
P7iVPIBdC25iuKoyWjIlt2RlUOs32VhqzKfHOjzV6VJD5nDy9CsEGUNke6Zz8JqVVchHJYzN2Aa7
xENCDOO9lq3JbUUI1AQc3Oiamj4tW23CsjSeO0cwoY8bNROOM84GW5+RdwXa7DlqHqf5d6r0V70O
f+I0CJeRk5szc+p/C8vC2BA+Z23y0TckFEJArLMH2icnNKnX3EEx7UxAPAne2fVynDw8L2Z9TK94
fd9zJRD4o/410AEjZJuwbLEUeIdHS6kcIdW47mlSNq41oNOEvTv/vdXfwDmCYgt2ucRC7OwqxzrT
RwBvkIrTuCHtoK3jqtnHXDLttBh6Cm0JYTVgbmJXranlWcXeuKWjY6nbcg64+72p6UDR8lVFAWs+
frT4+2euS4DTE3SetXdfSQ4NJhbQ/kU0OcZSrrQ0CUkXlxuNuauZUG0VZAYIJfKBovsZZXFXKsXJ
HnBczn71FK4dm76aFnp9q0H7AfP/yHH7FG3lqPYiOz8c+P7ANE8z2E35Ex7FuqAxNZYslRaTLkzW
vXea7H6dhJx04SP+ykKcMtZoLbcpLXj8b22ZLJUrP3utBpOYC+Ae9d6IOij9PVQuLYs3TSFpnqfL
1UtwrNcds+BOLDQooFw5DXbLcstQ7MPtJZkD+emQatai7s0cjd+07V5TaeH1/WBUeBVsoUfTIS+c
7LCUrA1mNTnzcq0qPoWh/eaa80rX1b6O7IXD6Alf+os1HHJPciGb3go/19rvdW5NsfSj+FzZ7quL
VeERsi8wjLrLZKDQ1hkufeH90Yz151ya0PgyHsUCbaUWZZ+8OWF8tRzHeAzaPVoBMBE62kdDoRAS
ZXrMvWFvO+1niQe217tw7iue5MqS14RBuR8Yl8Rufukf/5LK+CZHsygM2NqZSxjP6XJIvOZ2rElP
hEn/3Up9l+fxGtXxzSj0P9zjNZnl9Eyohv0+M2vDFR+N3WKLDlZmiJhaOB+j7d8dhmzi1XWJFwUT
fDGtlhf913K6Fs0DIqknvUM6uEufiDTcxQrL+qBm4KrtOVRLmh0k7L6aJhG/vnu6uqZj8DJBa48d
BfmmuyOGPQSk5KJRIwcj52K0AA000HPMJEY0w3KNMXEL9+nVsx5T4v5eGOmd8qJeV2+DTgKLiqgn
x/QJZ5QvePpfSq3ZUkDy+F9wqKuADvg3zJptg2bJPIUe2uDchIDwtY69i/Ne6NFFJ7kxY0mYZwkp
KAK/ucEi3Od/bTGxV7Na1jtyDWGflYyWHVBbExuJrmNUE+IuGjT2UXxh0OLfFnfdbOqqL1jXdywc
bJcfX00Y5grzHNH6tfA5muta9kDRNovUUm90rdG7+1jUlP7YTuKFtNmqzzoFQ9+AqmWOn26jLbAN
8+mGOLXE6B508yGduvBvAoM5E43w2aq2NHyFabpsTD3cCFh/JGiCOT55BgofRvjo7rgTQg2f60UR
BcwUB7N4aWXirEDzzBxnirZp4nnnSALsrPO/sZcGkV+1NssO5ZttP0ZC+PZDV1Op0EbvQq9tTjGh
vpN5RUkedTthj4CViBzfmS5Po435RPOHYjFlurW1yx7BtrVXdhvkay4SuKI50vAEw35Q6c4KBLVB
KZ0nqeg/CvPLpFVvHurw1hginoBnHwf4TjP4H680f1FDE5mo3XnxlgtviRD3w20cMlIOtqF0tg6N
K0ul6u82fbelubFtJNfU1iihat0nMSABiSb4kv5w8BWH6mI8ZUa2hTR/iYZ679MMMGKTYIe9DVKa
gCzP45HT4TpwEaub7lkJ+xOo0dwefMaNQlAFVjFYzXQGDvYw8c1ic9hq6ncaYgQi1V5BFj/1iXHz
ZQzsH5vsq6iYU6Wyc5ZOrtGKbrVrky7wWVYam9YpLirVrhp6p3B74tta9tFY6kWPpnv8qDRUNCNY
cGpqSNFdZO7y0X5SkXhtB+vTCe0Ng6Bl2MGMTdW3KMoP6oVOeqi9AYFSukApRx1RIQ+HTNEtF2FL
nRPUXY6mzZw9ibtt18pDgfIbjSM7r6ItGSNMy8r13xL7X4H1kFMw3RK0Ck/KFB9Omh5q2bxQwPKT
u+7KrZxNShnFeqS/ADLVw//D0eOhIM8lt1WXp7eMnZll4GVxgDgpxSQuqRS3CVnRpzC+tFHQPE+N
z0+Uee/eixqTv9YtSZsCuaaAvVxy0oHgRr80yTVx7w0gYdLYJDFs6cdfcYlLoP6yPnvUMWbBZMzr
nkshqaEP5s6V0VZd+yhEKR3aVqdQjrCSRBMFiI70f5AvwD7iUMQC8WgswAW/06p/P+6G6vE3K3A5
nblMR8sAIaxZm1rifWpVx/ayPPkFGDEcwvOxGxH5c8EaqctW29SI99aoUysZq/++GI/flobD2Hwi
JxIY3Hq+tchyNAmnOqgWU2w55PWq45hzKByMPSElTJAgLHDtjxc2fSFdDb2/nhgXntBijmamyInU
3gz7M2o+BSkbgjU4NVAb1+nk0XSgcPKmhjQIiZYZsGRhL/59TUaHpGqcAyfKm/IkfXRu1O1Minn2
Djf7frLdbkNk/j+/+/elfy/642/876/9+5qPRjdzFCAILwnAOTxenDKe/o+t81humwmz6BOhChmN
LXMmRSpvULIsNXJoZDz9HPifmtVsXKJsyzJFdn/h3nPXcEPpe//vc8x/5WxEkqf/73NYTOKlygxi
OALHOdYSvn47psh4Zief0TGOY+fD7/z77cronSPpDdFKszSxjIK6vnCdqbXvRd0SMH59+fcL+/HB
WNQ5dHplddW6xya8bVImfh2NxAyHMqlfzdw52la/HAcEwsj39xR6aOTnX3QAkkwEkEvNj7RaC/ZJ
F+Hdnh9a3MQt9K8j8TphT/cHejLDIszMZpJnj0nsuU+q//2onT/69zDIhL3yJ2TlIfJLuW3ZrOCe
ssnsMlTIzOrfY9l19pYLFFEFUZSxWYhD64y3yvJm3YzW2Gvwovbyv8el2lCpxUviKLq1AeZZ3zom
/4CUMwhBmyQh6owd24kAGVZPYCVT2v5jPP+SsQPcW3PomQ3ldYNzT8OplLEQsSNDriLbIChMZGuR
Q0CBs1JevERvTxHf392cWJRVnuHt/3uoVHkBZXqc3W1pbpgX5QbezR0mj7nXqjfY2MSSAYdTW0QR
mH19hYnTbIPAGllCg1v598sQSPKndIINIeedSPeMoax7n51IMWGFZIOc/vvQd60NMV/yOJZ+dCH7
5UHBkuJI4tG/T8WweP/7yBfNqVDi2ihTkVRTWVc8+9b130d1VaFPMrEUV4zIjDT1jpFReZuwTWGG
6p75VjkMoBBH1+d4fjh268xR0VsT6epCMUQcyfzpfNCTrZ+l+abpcu3i9sN3ERIF7Gqdvk0SL3u2
u6TZc90jY5sfagCZ8Q4hjEjEsLNbN3+JWs1+mNE3Yx6aPWgILx7Q6MrwHv9+G2H0DuJ6hk9Ywbe1
amNDzayX2vilTJahul5NhwBO+aP1S56wZvpCOWhTPBrmVdAlwiGJZ0KuIFgzxHPSNPVyIOL00pWe
vhQ+VH83nlizqZ4TGO7icUpzFqLMO0hSyJaiDJO9pzXOg6GZvrdwRy16K3Qe4/yLi6peG/LHZIZv
TH3iTQKSfodDRS4HLXRPcZ0hiRc07/8emqaaW1d+A84Vp3mVRBunVLMIVP4aYZHt/z2ygM5upIPp
sy0QDKeYE1ndhcV6SKe7sEWxDz2RHa1QIS3MMlRDk08eR/ssa7O5WBRzF6PO4ZErQ2ONpNaYxC1I
qmjUPGlFaEUCDpORvirLy3TtWqnhM/YtvAMuF/cQGIN3sDrrTAhAuzc8BQQG++zl9u/DaAxBtcyf
xO/cngfris6HMJx58Gfw9ap1ZhSblry7s94M6uZhGQBvikeWodbCypr+A9VututSlSA75iGd71nw
9x/k4iSHLrQ3TuqIJY694isBeYT62P3LxA21TV0az1Qj1ibKxbTgbTjHt6CyTqZ+/Ex0liBMQO6T
6J3Tv8/ntJSLEKTBQbqyJkm54Y01x/oidXhKRsHSyepZzJRAhUVphH/0NNjUmXnuAVwcIvaZN+BX
+KoagpQyCtUoMZlLEt980jUPY4iTlmvhOj0aaEc/pFld7DgANrVMmqNuU3r9+6VBQXuEQMtbFh6D
S2UFofos7Wk8/Xvg57Xi+CR82VFZvBnnL/3v6ztyMo++9Sd3SNyl2ubzPZMHKsuAljYxDr419Ney
gRal25iaTTYkozcywyvFb8fdGWoCtDG4gxTuNz1t95EG/rCwGVMuUa1LiK4VNDKbXYjCt2txF2SD
zHYW8jByTwde+v4XDuuvykZ5iDCTobf+g8MiW6TDIBdw77+/fawRC3NkoJjagmVgaC7dsbj3xC6l
Y0QYd/krMxN14mB/sJZcJBJbcvXj9sGnOTwlAz/KjPnOAq8hv8lFD5rirc3Ye6XE1E4J2VRdbL8O
lFMofP6MGcNWzOlXU5trIG41pUOAbuvkho/xlnsMtqbche9RPGUNavnR4jTTZf43NbM7UMalTWhv
PHbPIjJyurOKDDj3b1kdMhX8ZNTMXpZ/ckF8gr73C+c7d/0vDWkbiaDeLej2ls9AXR9O+RTsnRql
eTa8oCV561vvI4KZn7rVxumwE0RnI/bvUx09dWm14YJm6VPp3z75GcK4caq6CWepgnUHnlfdXD14
VP65Y2dWsnBDwZ6tvFwUTHaSBwaQFdrxXZPQnjohU20vfujzVGNIOgcZdvyejsGmauQfN2OylfYU
WxaMAuEzxCxwBq0aE8u8bn6WTrjN/fJoJ5DQ8oHpRBzcZdPc/Rgmb6E2aaG+gKocerfYNHq/k03x
plXTh9kC7I/q4dnR/S1J9yuOhauyeWcqr3/Qy1w7J3v2M+OCTBMf17QurGzD0uYqpoPVqJ2f5fTG
NVJdIk7YBDi5tvZUfpuq7mYboBam+Mhw6oKzfWW4aFUx/iv5Uljv4xyAY63kqI5GGTxBV0Z2EL/2
Zngc+cn27LebEF5bJjiTkJgUhvEahvI6pcYjQGeDzC99gd17jYh6gm+K/qJncU0ShU5+iP8zUG4l
o3bTx/ynYvjHMXGSTYadkelWnq/idgIVO41fucNyo5ENsVeYLsrkWcYxeS/dX2/yGTboa/K1FprW
3KAc7gA7ISdnk+BbjMzJkCGxUO/PRRyrfWbLS+QXWJo687Pg9l8UnSMWHTrtQq8e6ZVZKrsXfBaT
+an3vFD0BEkeL8S/hF1Q7zabCv8p44F8WiQe5PKejZ8sFp3O9KlpgV6Ptb+1e7kZ8vKzqKKBm0u8
yaC+ofS9lkBx7XF6plMhS+cKUPGv6Rt3kFF/vAxbF74HN6ZwJOvnVwbBkuP4qkl1SW9F1L6OijSR
trxE/fjSzskQ0/hGOOtn44zTIuZVktIb6U7/ZGc9fWTfbXgp7LnnfqRbTrDAP02I845BfxjjoACp
CwGk6V4sp7XYbaN3jx3wbvD9VjKm3ynRRhuM1ZkSMyozpIOs9uI6qPpkldMTDfpz3PrPvY9KCJYH
rp4Q70pH1nRtlqh8W/Ml15kFehV5pD6T9CCvz1yvFy9QxsHEPbEtCeVd9kEJyJstyr2QNOB9xV7N
Ts+1ZcAVrgkpY6w4sPlyNV5TMXkgI8fbos853lLqmlbKJ6y8v17p/oUYzM9crCOFVCzWyr9Md82z
xNkhlDHiX15EXV6dNNE/FP46rJeRQ/qflzvWiuUNmLTA23lG9aaNBPsY3D+smJoW+dkM5s6XtsMp
TFi4sejChLeGeimn9EHkPfMU+gXMNiRIFiYFq85yAp93++jEhvVutK1ETfAVxtAK8wYBHtu6kPu0
Sb6rzAuWw2AzonUIr2ApP9DgBYFGonVdfVpp/OY6mzwX7+TYovWJD+kQ/qRWLhY+uO/lPAFRlCwR
XIlA+57o/7k4mdP3NvuWzEjWmZuddCY6WSKCTfMOFuujrqsfs3ftdYtwzJtiYDosbBfxZPLfttVO
RdmffjBupak+vIH7XYbJ2ZbNh6fIJQmcbhHHBH4rb9iAtUW930/5NlQDSang5YsUDBmc72rJNhRk
nfUY8U1LFAOSrbBAzMYac+yXSe+fcmTpmOV2YZID2fFZFP+bDeg9iHehn9IewEUYQE9kWw7jeUIu
Oc7iyxUJ3wjcfY60YnIEwk2mpxmFF2tTdL8EG6cJ7WlQjhg/NMxsQZosMwtUAUQc3gmcC71R1Gs3
XrWe4Eeca+QTNGjTchCJvDGOHngly0+/kMGFKAytexzb1jKcvLOewg9P6uZ5BJqGPZJ/q3Le8Hkt
LK+CPeSjMYxz40toPrvG5CPzOPcaTNDhNO7/PVBRiFCfWwVtFEI+5j6Zzg2SieSzD9JDHadHO+I4
YCTXLMoJ5HE3IUkqUg8quNpFVf2BVDIsWH+2LpktMk/fazEuuyL9cXXeJ3X6Z/SRhkEeuVdeLpfJ
/PWnNjywdGZiaWyD2bM0wNZahlhSFkY7fbTab9TZPwOoGVIztonTHgeNdeOkNNI+w36b+tMJJBEq
swylpGYjOgy04U7wwZ7u1N3zz8PWQd+p7OFFYDRDCXgL494/dHEz7ACc7hKVJIeWeVAZVdqt5w41
QdlfhJtsU91BHB2pPymz7MBFMJ6awRtmQI5LrwepoeGKalndPIRFzpIRgf+bn2/2TsWal1y6wZ81
ntKh+a5ayRug0+21ESHsjgwSA5OUdwuTX9QCNiByx2D3XhLBrLPzmTA3gOyYul0g6uEaGD8Gaay8
mFhLaL72ClhaHeuguxJSnRN80GtQOkbM5eSa0tQGC/L5jGXCaoolcuBeNWfTBJdYVyOO3HY3kiu3
QjhwtoYAOJSLCdePcyhTo++iiHDTXeGlf/PEeWLXNL0EaZquyjp4r0MPL5ZX9lty1MTKVDX7FrVL
WlKqS6eYV5gYwOJfzEx8WY0QFVEH9tad8HuEvgulzybXz21J7hpjnen55GFLGnEFjVb3EZUY5RlS
pK+QgRb5/DYrDk5qvZZlm26jHrPTAIuVgRbYo8HL5kI1xNjhJTvE2vpqJFKL5NhqKS2W9WWYI1ah
ekSn8ZWZo343PNKp4jfNJA7GhgtZx/pnOk0VRwOtu1UQBjvUBOPij8sddjS0/ljCczISu8OcD72v
qowB+ZhVi7IofFQVXBmtl+zZQLyRm9fSztXy5oxrHePQyLZjB99Lbn18cgSRFpj5rwZFMkuvdFxV
+viuKjxEVv0n0lvnyZ1FVOUgU5pcapnU08vliPWBXfHIqKN3DgEmQ7JBttS3L31tcTTAUkYyA1uh
o6dBw2GdOgiGd9x+aO7OiWO2n+CGSBbSdmyAtQ9f9STSOZSEU4rDPq+sg2VyO+MleisN/9v2+4nA
92rjKsDDUdP8cIUspSnPoeEgelLhsJwyBWLQTt1V2VOWVwLcrNk9EV57jB35Kac2WAFXHrDvBifO
+psMiSxwaUFWKXilVTCOP7DXP1OzbY+Bb5xN2zFWzQgbgZgD9ZDKRjUEuza05wg3UJWT7P5GunwM
ALz83u3XAjE+trV67fVRvzFGdAXkcPgxcM5IOUQNVaAmEWXUA887ph7gIC+BRa5cRejPNvHi97zW
37s6EKtS9pwusXOXFrAphmPPjUOd17VkyjN1bJeh6H6a1B022FJ4VslEZOu99/yqJ1ZE/mnrSF/2
+zhFuJF5fxyrPlZdu4v08Bcz/wGUQrBChMnMOwX/rGK1dgOuN0Ii0ydb72PYltnSbPWPqp30O7TU
rY98pPO/LcWV3+cJInT3qbHd8IHKClYujr+mfnFq/xja9WdENAay/Gvd2/xpDh6OXHw0dWqPs4gw
XY0VvpkYu9FJZ/nHHzaj2L4pQK5u5ul75Kjpss4T0quT4k2Nk42YyPoqmfA1Kf08Pp23CaXgDnjy
s9PEHm/X8qirklayqsEIE3BFXX2pEFClqfaXeNGH7WjbNi7fOK3uYdSYq05mt6jpLsKaTaslaQ8T
o3erbi5p/jerqrPzyTcpGQAsLJNMSMePrKPGk8Pr0iPpEoP7KlZcxWSKWxh8vByNA/qHJSvHcE1S
Yb1AyvuCMu6Ymt4POvdunds2f1AFTFBkqOZwg7cAyzcbqtdMhxaTDD1fzwQZU5TYsIqKXAD/TXDL
cf/igx+0nNIPHsVEGDjhhoe+ieQxbBFAJdRvgalpO7aW2p1cOGo7LrDYcc2dmgbevxQLUpuGzYQ1
lX7ELa4hxpOla4UkimB7WkQj/WiVs3JuchNkTIQpq0GOsLfs6pMKb1oKvRz2YZ5i8sl6ankrx2kt
gvswZjROdkyZARXpXRQMrQwW6y2Ajq2VVVQc/nGCM9PGwCGT8jnJNdKyqotjYmH6xGf0WYfjsa/L
+FYM8W9sVH8qW2zbYcgYTyJp6zsWbb1mjDC8bBs8x7VhofAMHkQcytJAFje9l0YL4SqAxz4NNY33
VzWBe2EIcUYS+R64mOkVq+wkO1s0DQufWCrEovmtCaOvRmfJyZIf6JMOa0QWXCZouNxWkbA0VwNh
g2Le0gh6V+EWiNXdwr26VsHwW5c+DE4WUvpE2GEi1KVpNEAqWnmnxGQBooXHIdG/0SYg0pLNTHSB
qYMbty5oRT+7VH6YfUa/DjFugSXNa41rwJDJicTfEswMPQNbQlmRMTaa1aZB1rsejbLdmX3vsBuq
P13GWjvl7OlSxq2dBsZ7F3vbUe5yWVUftFmEH5VpcI08jYx4vANk6kBWKrzqpo1mvuXc4K3nYKCX
7m9UinjtMcBYdIL5RU+0/WLUCn9Lzg2YHCNmQtPSzaTuM2fRrivoc2TsYfWrI4BRzh7WMkscin5S
wSeyPhU7L8tPHDK4223RInzmWuLc1vTNZJYcgm70RHfao7RSjPmKq9v5BC2X+tVQ6VvEzb93OQM2
QJ5xmbKjATcWm/sss8oNG5o3WZBo1cjOenYG9odtSMiSWVi4kQLnuXaG8QDn+HsYSeHp64aA3m2Q
y4+ojZ9kWT87OHFjWOtk3B4cS3yEk3zHM4xB1on553r1LJyunz2Oi95FFyEqLHM1OsROUveotLXh
N0JVjgyUgzj2Vsj+Ma2PQPpw3tI8jUT7YRw7g27ZhpahrUwZ/UnJ8mlgiOTAm8wg9FYwjmHbCUKJ
FO47UYttY7nlrc7rE/sbjPFOR+OgEB/MK/pgAo3GgK9aNHNp6fRksQQRmP5p3JSGdaks7INe+OyM
4lUMk88Ooebm0cU2yLqz0rel37fgn+d0zmlMiDamQlFGCjDG9zG6CQRDhvsti+CVsOJzQvYcLxdY
Bk7jbdppLBfayo29W8zYEWs4pjQnyFesORVvK8AODcrVKGhPDgaVJqBzqFNS/HTJtZ0NxdoO0eFP
dnIZatxWiW/sptkNyCkOpvUbWpQDzgBd5Khlrw0/18AENmDj1pLWutAhQ6LMWVlmneEGhW/I9AU+
oHYw4wHtbFQ12zGtXlGrsTUk3wS/AVxZQ7Q4VV2xjzhVaZJIqZymNqfmv2fZCGPEzeLVkJPpHs/X
l+OF5S4N6Gf1pqE4Uutc72dC24h8KT8GdpPfUmEe9NnmkCiuf8dHk7OXCPxwGB8dXTAnqNTIrJHM
HFm2J3DPS0za+krUJc2mGz6JDA6xZUzpEiHeigiN/JSTjbdgUZ3T/3ofxOetlD9zSkN/WY9GdOyy
B4cIR4GEh4N2C1fSbM/xBSM/EonnW0SAqNJiILSNRWdZWu2xCGkcmIfjS5U3xFE7K/vGVF3KVG3M
hMSVsSEhyaiwJCb7Jhe4i3NnZXhuxPKQG6+N1FtcbuKMrMXIp73SfGA/bJaXop9z7yoS7JhzMtSY
gHOSGKM2HTuuReixC7Cccmf45P+MDG6ppgLULV0yHds+2YeZzchD+NHJBJUQ9sHKCqNZ28jyuG+N
s6riR+eFfOPu1HzgfvLBFm5lTXbz1F65ZvyDJMbRJgVi4b6JJH/R4/qtxycAJes1lMYag95Lmrr1
0gtAG+Wdd8iSotxpjFqFzTuNypBA1tn9QPyOm8GcFfzlcrLo9gLYUI4c/E00JgbjYcsASjSC6HHH
9obDKN6PRQaa1nEgrOJZJwLsI/f137LK2VtHHa3RfIeIu+9EIAQ81S68MvqOp6eaig0q02eR2jSb
dv/qEO27EmQFLYKBXN+uDL8H23zLUkLvuibbBDO3Jl+FeMIWtiU/k2LEX22Quz2aUcWLF3apXs9w
nKba29FbNO1Hlpmq9R6Qs921HsPRUkXsgQh0KbeY6Xe5L7exKNEBBAwIYgz13D65sWGex4sI/k0k
FKNCzksr1fS7qfd/tdg3gb5IC1AGy1g7SKB9Rnt77J/HQuhblB0m26vshVcIXOWudpFh5wWVTM+2
JVzonaGdfeyCl2IoPZTFztHN1R0jH+Z6neZjtE7KiP/ELpdqXmvEPkHr5Ezp85WK2rvn06CHRgSG
3KtfkhI5X518jg7FKyaxU07obHAjPfWD0Wp+MDL3x/MyEBusAil+eT1W3ZqtM6ksXrVyebp08gKX
wqDjSMVA8dCj30MuYmUM1lIUOLPAnfVXpV1Q2NoLDAQkFgXoLABcrNK2hjMZFPY6G/ML43V0Qo37
V5cEOA4IqqLSOOcjvu9YVsEqtM5EpbMMQTiw0XlhqH6eh1uPWsfiUoPy88epPkz+oSmtfm+0/Z++
z8xDjQMiluUqD7oRebIxbvHpGagKjQHHEowgt44J/UucmqzR7q1ws1fTzSVRCcZTbw4nR+H9COYk
3DgYYU+NlIHowWqLfsztvM/UKfF2sCjMvWQtjPRJG8dzRwBnZrxVskP4GlQJ3nsP2cV87DzMlnR0
Pcb0YplkStbVsdFCsWdRiCYQhZ4QW46BV0CHa00hyOtaxfs+NLZGxcDPBv50ELz+y6gL1tIdyAZL
PrGR4vvqqz9B3VCGcDbsyiR+TWTc8r1zykWE90xQS9ZyqHEtDjjBgJufB9ntlee4qw8V68neKZwc
Jw06bB3lp+E/ocV7zqsWzGuC9rtcGVREhOUh7KR2R9nDgTu4iukj7/lAnxbESCLjLwbwd8bY7SZZ
nUzsFAun5mavQ9dZV1511oi60zyckySAS+wEOdsOHwESs9A/JNv5J7Q+3xPZc0PlfJUR7a3v+NnK
bEHItNHQYBNKX8pgHvYgjmRmC9AlORqYlCFwTR8cHeQD2xrFeVVuO8ZtRoPkpomT2cI4vSL8mjbs
IveEnZ2kbK1t4cPugkW2o4S4KO2OofK5w3fxYpUNDGefV58TGK9pqJGhyYuJURPLfpQ5hWedG7Ya
vhFmRGKTsSfgn4jOk7RczrONqgtdH/o9Tk8cvLPL3k+bI29e5pRzbrWvsRJpNUiWVryhvrzqYbgZ
WVbzXoGT0reoYTyeFsszN3DAxU4p8TSp4QMf5mNib0NPi2oeuo8myuFS2AaNZ9ev/J7hvUyc30Yk
dz/6EbH6muq4ewQkgSLwWtmlwdbBq+/M6T7wKh3HhGH7IMhusy8cWN1WY/1BNcauAyHcBhrvsP7X
B2C7KvzqS4O3sIGgcoxKL7xqbILJ0ECHlNmvpXR+UJvSSZribTTizSTB1ii4HPu6d+wnVl0Fg7Nv
xGEQ3QP0vsq+6PBAx674ZYgxHkIrB8MfFDF1AQDFvnkMrl2Slwmk0Bm0aeUSQos6FQ+DnRvQsw3V
rUNlZxzq94bEyHXTatZqdHAS2HAxPMYEUlSHcJpucai0fWOc/BZWci+yR+GhY1KYHyshr31ESmVE
aB0b1QZTEsLe1olPJAwGJ9I1rgzWGKRaML4cv1/jS3kbtN7aD8RCnSO+wLIshtckcPwTZuK6ZCg0
5kGBvEmwuKkGD1FX+3f0FF4YFGZBG9/9UDyXcG8WAyH1sNHXIlPj0vAwUkyD9V1Ic5tODLELZW77
3L6qjCMxo4kcpiyiGoZJNBEa4sfpr0v2OObEC0V2serd9rVkIgKdYGXLGsl4CCmuqQuwyVCCF6r2
z8Tnrd3J9Fg3TVyRevAT2FF1T+HlgbB+d+3EWAMfxWujQZeCLQgKKvcAqcf+VQtbvOz1mmCwbG3G
SGPjgjbMCGIGI+wXl77dsCXJ8lWgacbK1Kt1mxrdqYN6w6vEWEeAltDCYhQrSVoMNKrsBqB9q1G0
ZV2+Mur4taPaX/qZwEwpnQZv8vQoeov2KajI/qjau8zbf4GAMOIOLF7clSCvvuQJW4R9xv2XV280
6/NYwf+QZrrrMdzTy3xZ2RCvYX1m8OaY1YfZlyAEvExZuiJx7ijuImCJARxUcu5TFnKcccu6oCbW
BYBjxCXNRguY69D2E0JsO99s8NzanI5uP+2ssvS3qZv3y4JMwm0uWY4BHn+PKr/dJt+RD6Qes95z
46EOxEl8MknnzifmD7q1A6tlUDaXOFRt5zPMSEycplOYTGDlwZ3UPa7cyRtOgSz2INvD3WhNaOx0
WOi9ruZyVHAuyJOmAf3oRxZMGc7GZYtKJ2JfsTShNy1iDyNZSGTvYiSiBg48EvGCzRftOiJFfIXx
SK0UJy0OyLzfeqn6HuDrYf8lv4GcAFgG7cNLAIXrhURjHb40ZvUdQrwgoTs6sPaNkTRCOGC/qy0m
ka4TMjBht/s+2RZvhcSe7QgqpdG19FUt/V81yHudhW+VV4t1N+VnVfjvLlnjS8lgti5rfGQ9rznD
LNJt6eATg4aarFqlr9MxPY9MUpco7rnxfZaqCEh7SLVbVdmQ7vz+tWjLDyIvqmNituPaj29JpJ2J
Z683Y14m+6rLxBJdDxVkwUeBWSYvflI/2eiLkf5w8w4zMx4z2C1CmLqZaMuZNY0oCjK5Uh0xpUzF
g1zbZMYYzB0PA1XYc8vOqL7Znc+HhkH7XhvzRB6qR5QcpIgPpH60fOZm810tCxVd+g6mQcJ60HOa
3dSSFtu33q+0TcGdaf+yFwAjFAYgif01Xip6KqX565AsoBW0ZY5K+h+lwfipzNOk40Ox0j8dCdjL
et112gqKDQGfrDtQJD+wyz0NQ3zuQnMPG2Pp+dnNzhQ1L+pVozK/tCHe9K2Ya4HnJscHppOxae1r
Uoiiod+RwHTVahd6d+qsbPDASzaku3xKWLnRGsv2jcRcWLfOQW/4rybapk2fcZKvtdDe5uAgMoQO
cEoPNcN1plWH2K13hC3scyGJ0+Z9lTwPXXRSoniepLh5vfdGrM4rVEH6mvaQxut4LKGfsCwkE4La
2T4IEVxSs3oCT3/Ux3LfDfWfhKawQZtGjfkNldDeFrp6uClzWROLUX6a/9z8HTZZeKo9SP54ahI9
+uuhhAu9FIG9jrjZTz5bl3+oHt+r0noGjIqGA0pEa43PA66nmjl7m1Ci5NOr4xvPfhxWizGvfsj2
2OXG+EBh+KT78oVUgks3vSdWdRJGfq21D2X5J9clJj7Nfy3TIHyp422cLnWMXgHjZXbHcR/eNG88
uiWOOBJUY9TV6PCehil4B7XS4KSN2uTfs5jOyDOnJrzHPSpM7nqySUL4qKZ6NgeYhSra8aycA/zz
OeYJLX9DD7HiSLlCqwbFeIcKt8tVf7Bx0AcFxiUSgEy/+5N41X7+PlA2nX0sEAP5IMjUAO0X73Xj
MCqrdmFafA8Wy3xRIIxqwErg2htZ707FOcsKMuk1cN/hVRQMwFysoHkvnoG1Pg3CWndGBI0cd7EO
666X32lIZ22bS892jtJ3AUZw7Tt8s3XiJGAWUCNoenn3M0Lk+Ak5fnO1XETIiZc/ZZN5Qi4XuvEj
ldqpt12TaL6UMXZ8yyqW1xBZLn6U3gbThKCEL90Y8Q+EhypirM2PKGz473WtAXC3f6QmrtYytp9n
JERvDUfth1PhGLri1vOWwgiS0Kv58ODBCZWWwPck+lWX9xcumk9v0A5ZmZ8nZlvRFKKIaT6mzLqU
4sbzckxC92Lk/q02+++OZimfumMPaqHBWSRma3d7dxWDXkcy8iXrFhlUbvMqkQOqpFVFB1XqLclv
5YvZTTfbI4XMiTY1Zo+wKffFMwnHz72sd5NtvLb23srK32QuK0ZrFzM0ZeXp+6yWEmcfolmoxTXI
h3NojSAI7EtgZPq8cVxSmrPwLCE2znN0FuK4fam0o1EDrFAOy4o59sLKg5wVZMMwABVpYsKn1vdV
jIpz2pdTgDMhDZdVzQYgC9KlSeJ8yuws9xN33xBYvch4a+2HbjQOcxFiFdFHU361bYc+TCB0BvJC
La1/E8Xx6UToU1iBJolNGB61Z+jpu3b2NmZBdXeKO4zmSxEPG7r9m9LSU+Zkd4mCtIlXlhWzWZXd
Hdiso6xt2QIRNp3zaBms0723yDYPnehug5M/wbX4DJCgoUZZEMexpSfdwTCPFybjUhL6FrqNaYY9
WEwzgrrEJfJFUp7M/5zwyg+M8rlv7dVkbL2xuI1a9Wz71nmWteJt8Pel8BfgcEYBElCvv1vbeUit
P1ti7fEfUlb9onLmkna3HNr61qmSNU6GdsgkpdQw3lKj2jUoitv6idXZCnfQp9lwLwd58FvO87Uh
A4pfTFSmtJe59cSgf9Gr/NKkxi3S8r3GG2PsmrOtRaeANx50NXoEBBepec9CJFEp7GY72kTKOCcG
ymtoKjnniZf57PyL75AFJKP+AJonjW94LDXntewtULhqByXpTM+MNGspGp6OoMd0QqaGz4R2fhLi
ztqlgMpHli20vktEj9zkBmQvtBA8B0mPoI5vTVjH3sdAqqIJo7rHjMj91Ej2wtKt4g9E8MgY8bMj
L2RLwPPM1mwePr9I/n96PGz72Lty7D5Mx9gLSF2G6a7A56FGXDmjxVmLHSOxzqTE7bMOfKkenVV+
L3TxK9qazn9IlkaoU0RRt7ppuyWnZYzNm1DjqSF9Zc/wjVjVUD0RJoSBWiX5NoleYlaC69DvzGVt
pxsrmR0epiq2jmtRdrGW6nzlLVpWSMvJr96FLLHzkGK2cozizY1ZVpcxIiempP1rmbn3YtCuEPGS
hLYiAUu4UOMAsvSdgce583uijPhCdftjmvAmqoz3///wdR7NbWvtlv4rXT1HXYQNbKDr1jdgziKp
aE9QkiUjbuT86/sBz60betATHlPHli0SxH7DWs9iYFNLoDVaeyeIVltCsuRkN2S/hMrpy/00PiV9
o68LrcLl05rvzWQ+6QbICYqXYuOrtlwYPd1C3kJur+v2OTSmz7EgtUvvMBUon/p5UJf5v0S5A7NB
n6erDRYjjgattZGr1O7SZBKtu9bfWtIF8MNp4A/4nNqWZ6+7SPsIE7hntgiPJhuGtDoRKImIJL21
ju1w/U5Qjie93yNY4n0wI/Ji2gkXr0hZXyefRonBBdkr4IVICqw+fnc3zfpO+Ha7JNxTQuHeWHX3
w9j6TiKWNo3W2Wyfe66QVWFpTOwbpN0WY/BwjBYY94LDmDOmCuRXD3J1EZXw4c0S/rgkWX1kUrjI
o+HY5k78zhRt24nmtZLVEcB3vxQWHUgdTQaLT8I+8tj9DPEyLex2mqW0eQBgrbqmCnszYbvAV4Hk
mxlbd8j1C/1dFvbvRhq/6FtBwyZxeXDba0qW7MIpyuuQhMWmqPOb5c18VBdyqzK8X67Vfc+01Ztu
73Wi2qgDmaySPvBj4ho7+426wBx6RY12z8qJ9tvx/45A4uOpAB9X0EsO8TepXngHyQxF30/t2n9M
fgN4h5athFE193tbv/CyLQhWpIONPEXiOjSzN7KFXlUE7sYy6ALLCqIqBAECFoxqOcRRflJRd/Aj
xAI9y5pFhYUKl1ZFaBhv7ZqcJJaaIQiGOHiXJWRd04FdDT0K7unK9xDmUsLnhvprG9FP4/jB1hUZ
GKS2u9d2Mh5IVfjb852WcUPKcy3iczBxGxA6U3CH/BLOheC3yjnFGGzf2bdkyzquv4M8RT+sOX/M
WMuRs9UXQontTV9y8lZ1QeJJco3oU3YNzcayagKx1jAhbXBfKy4o51AbMoHDntyxPZxqmgi2m9aF
XVtwwAsKzTj6a2vCWbi/Xc2s93Otjt8RzHEp1x1166HEg78YYqR+GbPrqx5B5k+RXrGhuLcP4Vyr
b40anpt18Cfa0wDM4s5CoX8yU+Olx1XGXAaPalNyK3FbjQQEJdb2qG/0zu/XYc0Lp6gfaztbI9Js
iQAI6B27ak+iBP1z/s1cbwk55rNunGDVRGlOEckmDCtzuhnZaITKAqtTqd+88cMa9MNTMXkx4ak+
pnMsggFSFPSCCMUtCHP43IgR4/5NKXQta38r4aKCyX8lD9nYRmppp8atN+ApNkW/gV0AewfV0ZpT
nLNeTe7C1rjnRU5ybfTzUIYzq9KEELi0Rf7iOVVGPJyst5DCEig6A/5jbsg0p5mzNA1uNsJINlba
Zbe6/UxoWpZtWFVrWeLMzh3WRFavvSHuP1jWYO+EiTY+S/6QuBB+oqw7cgOaS/BAx/xNrEHQspxh
qsueFXkcaiJQ3LbhoILmR4WJpZ4AyYDYyRjT+w4rNceJxnXcDkt0iyv0bOUpLLgBET7+206dV7fL
TgRTF2+m3b5hI+Na7d34rGeKUES28e0ozBXDtGzRSigjkXCeLPaCW9GgvG5LcsbHpzEmrztORABn
vWfmh3YIV7831rDFEe8x2j9ZbW1tsuCTo9dadYwRPvRUfQg9J4+gVzsRkhw1mk66Von5uywbfN/e
GvNbdwq3VtiwZQjND6ep35VgQxyM6lxogK3aLjdZ4uCSj8zY3OqGEa60ItnkIx+HhyWPAGI9/ib/
0Vz2idetZeGf9IxIl7ExtLdBspgx2qI5JfuCVfRSFfLaVuJFwXAc72HHkVVrLuvgvij32LfWbesk
u0ET28DQwQQJNraomm07hb0x2E98v1uAoYGO9xWky1c5Z3ARXM9IoXFRXTnjM2J0WAyBz7E7gslK
Xc645CXs3BsD8EY197JmkyOm4SPWRxT91NayIQKMdv2Jm/QLZIGbn3rFOku5eMbxlhRYwutBXYEU
vUeKuCI4ojXuukWgJMe6CcfIR6PgdKj7JvFET3waRL4pXO1X4Hnx0kxSqCfNAO3HoXF1inOhCrKu
4H03s569FMkvHAU/c7eBzmorEV5GrXvJ0J8shiEiP6M6p6b75RrD31T/kKpm99FvHI8ZYnfus4wj
sQNf0IJNYl51aHvUiwOejWBAbJPOUv+qQ01FBKPyLzYE7cgawfuHV2QqzBd/y8h6rWgUmINoz9kc
nR6pVxRoVyb+p9Qun6ru1CSMjPo43YPWEuXO7esNCW+XeXpRskkc27tR2mdVc+/2SQ5D6znl+Xn+
hqU/rEKpES5a3RhznsrMweuLGaJt9OPUBWsUU2+VZ/yNnDv2q49I4yZeQESkajSfO919R3jG7qeI
YAT4sNs69IWInuB0p9NNOkfsYy+G7n21CrajJc7AG86xNWE++e2NOEeIIPSk/qmH8WdpmRuR+a9+
iAA2h7BLCXmL7eKLECfUR0Xzg+rpWavcVY1eYiyra0EQVskEDd0NC9a8/S0mdR5G51LN/JxEB9+D
Lyn6gX4/uxHmYVWcfTVtfVeee8MIEixWKNr+ME3jSlTpD1h+tYqjPy7/JLOeg3gGlPG9xy5/+E5w
dHG2lnc1pTtYEAuzyk5IVfao32C9mavWwzfstTOuhOuz0ZN4RbwUqIes2JOzcScMjTT4PtduLGUB
WzjvAdAtL55WoFafYUC84rc6sd5n+Ta+FGPLyEJb1hpSTEd/1w3ME3oy/daqHzR+yzFqd8JI30bG
Yf5vI2DImNn0PIEZMwQEaec4FaeCqH5VIWyyJuK+0267uc4cnJOs0iczZDglOcKMmgzI36PuXrNY
/biJ/afNsbrGSNiz+NiFXbWFsfSnb5mkpaF9t8OANAD7NVDFu4xY+xUe+34l7nlt/6gkeUVx8ZGV
e7dJ3nOcP6xf9c+sLJZp57+gnXMJxpx+8qK+pAVy/jEP/sLS3XWegJ8ClKJyp1ercUiPeEk5MRa0
GzkaTIanDPtdLueyMthodLcB6afdJHfcge1qjMLXPnNxZk5oBcafGlqWykxwylq0C0zzqe5mnA8i
7ZBupKNqXyCN3Dpp+JonlNSF8l/DRPxYsJYN19+6oPxaHS206LAOJVF79UygBbzYQ+61BGUYOEEq
78MLsl+gvqK4WI8EgyFqeg9DlBbz9wqhFHvU0bnLDSQWzrDsB1aXkeef7eDbM9ky2Q+YnTPsRjgj
awAG5A2ZMz3DMxblO2j559ZGsGeA+FdMpRvkQbgASj5wrGt8RIKFTr+XKe4gAW1pRIcwq7poPPJ3
UN2nIaWNlxHqdY1zEsspceq59SyC8FWhUkkjPm2qcdtl5dUs1/iTQfJC+2Fg3kL00MYURUIgGDXK
4IMPyH1ok7Nlp4JLgVcgdby7hgw90vFdhVV+lHmy0SDtdoLPIIi4S5Q2a1XPSksbYFwY87pTPesN
0wlgrvdqXqYYQm46mfyGbLx0Q/5Gy4djMk3jurMh67Uxq9Sg+swI5FySHfi3ld7WiM1fY2J+iLx8
LZNw1fEDLq0eM1Mab6FcnJAoG0iaol8h4zb+bT2vmWbuzYC9YKx7J7rK+xC2SCO0DBqT/ToEBzuO
fmUy+5F6+KdJx4NRF0+B7J9XZT2rx6hocZLx2mQ++v62RozTIL0APrXoJf7A2gK65vkR2qtwx2GO
J0wrbgrsOyFQ9sIoRMhygrMSEOnoYGCVFidA3zCucN64r7wxeroGAQtZz0PBH3OxdX29U1n56g31
MpIgSc1ydix51CWeBmXGsi5xsAtz+a556lfUKclklB+159VlLW+UCAxbQ/vQEyr2BoihyH68asZW
cMJzyL1m5YhBES2wrHaOtjYMDQR4du6jVpK7EDEsAK0T6sP7lJnvcihvMaPFknQFPXYYtpSFsdDs
Oe/aWnJqfBQJYbbOiO4lReNlWsZfhDY0S/DVBLvChRuZxw4ZZxcz+hzzj4gcGJT3Vyew8Y9VwR3W
BYYGNkFeLw9jgawk6mlNF11UX/NA+wpHnRWLcZX2dPXs5Kg5a5Grp7iIz0OdPHW9DjYj2xSwokZr
vDcGaJDG/ZpiBHBhFBySvnqqbHrsKp1OIoDM0Pb5c6ADxzPXQe58T0Hbg3LDJhlKerAathU0A/Qm
d1hg5045fz1hXpJMvJlB9+b22glh5Rr51VorihebZbkp+pdOQPBixJsWzZVmCwFb3372ci96dRv1
/q5rwY7tNEcmV23JcUSGbGvyjo1c8JFgNXZMJna8HgpnVqWJppjfTS91XO71vELz1O3M/MCN/u51
FPxVzTKhrU5FXDyVM0YriqD41zCgc+I48Gelr6bn/m1i+3cVaS9e/pWESH5Feg/y7hpG/s4frBtz
/o0aphVKnrVttauwnjm5NVUdOQbpj1FFP+ARAkiT9m82r1thTmtG3S8Fgdri6BbqauISWvSQkewO
M2SVjyvSBtEOdz+h5s1OLeejcOXRl9nGRZaICPOQ2vm2p28KUegPdXGLi/GpVDnEhT7kGFn6rNNL
LWDdwdU8nRMG/o4Xf4REtC9Ura8nHHJcPw0YS9Yudz7x5cI2QXHa4qDy8WY58tgnTPUaYhDqyX0R
o7ikhvMSO/rWDcUr0SxfsSUwEXVvLJoo1AREwE6zd5TVW7Mp7y0//FBw6xSufnHo4sxmtjx75wpK
CrwlRcqflny0AFQaC5EuHy1VqLNsiZ2Qkh58YjHjXVH5onVrSu5Q2uvYiZcyD1/9mAWrLCywEbxR
Q7dnHIU6WN50gpxeUfRgmqgEmF/0jJBjGH/4DQu9tHyWYbMNM2Rd3NqKlR21PxNE85021G9hbpnL
okPQY5dw8GAKbZ04epkq6IHt5JLN5EzbuvefTBlUezLldmWWMr33U7Vho3qPR0xUA5sronFi61gh
sjCL3vgSueEuRBHufb3xV6wQBf9srdyW3dbSRLyK0jJ8EWEbPqHSPj+euaAPntWVafPJsif7bBV/
+24IXpxaNmCKyL54PG18nNY1GCJuX2nwIhtcHJkkZBGYvR55ZBkL7RnBpk4HYTeHuK95WtbjtgqB
CzfTLydoy4P4zwePe9p6VJABNe/DV8h3/uv/PX4r1lfUYt2cFw1T4j/+aDBGfPG/nj/+dxuCtxlg
1sc4DJgNV8XBtl0eWPwR+S3f/CrjVNMKkM8o5QpwLzP8ef59jd/QKKRIN0pzyA+PB5fAsf1Asu48
M2GIGkKMOZDLVh1w2P/Hwz9fA26MjqTfPb7++NI/f+LxnGogXYE85gUZXOz5//1/Pb6vFaGlm3Lg
+lQjg6CK69mOPqcxeKWK1BfDsL4Zom9knpGlMJruTgeEAK/TYxn71HYVUvMSz15HW7bsvKEDnYQN
xmmqExQZpFgpC2b3T03jdazMuDimaPuXMI1BlT/LkU80e8uYk2+eBlN7xBC1mC6JPZPmeNVk2k25
wbjyQw/xH/kBK9miuY/rvN60TFvvxGL80YrxYPV9guiEKZVHcNoxIlblpEKPVbOmrVHKxseezNJj
ExdI5vjDEXl8zBvJeJmcDZ/vCkcY99VyfCfHsFuN86BpZK24jTCkbcO2xvI5cZ8MGMbUkOCKiYbI
ZOeGBpb4IuNodgwX9NlpqBMdl6If3RY9+9lCOuU6kLMEtLUiCFFoDmUA7Sexs81YmEjwZu4qGodx
n7ZDv2JEg/LCw7wxROo5qnHnNAUjKKOW6arkpnOiohZcMZVZmhfQsBiijPIjkUZxkqQwnNyRSEKN
niIgWeiKWM+4DOxZpT3Kj7pkWma/D+B9r9RQ2tZDU0dHnLvnLHNo+GsYpnPgMxlqot4kA4tt1zKC
y9CE3/AL2UKKYcd1Sa5fxLInbRr9Cu7LWxe4mDFT6UBlGGasHDPOXrSPOjOiENMj6ia4XbwjETFJ
vATrWoTu0p5pHtVINmpvy6PedM5WI172UAjDP3qBdDdlb6cHliE7kB7RMbZMtXIrsr693g1IPmCD
NcYIwZD0U96mjvsZI9YYmxNv2KnwjOKNvCE6lDCP9zXBEpqhuFRm2oujWH2gpPALOz3BHESP1I8G
xjasMXYyZTuXMuLDMT8V++aOuLB7pVXOS+0Xq7HOw3tba/aLlGgAGyKolK4/UZU1r4GvLfRirSfM
TYaILXQuwgDTDTaAiikOdWFdoZ0BzeobTr4LDVtdtSJ/tb5h6mtnI7e8adEkFr+MxIdDVzky0rct
lnKE4hTdwioc5zR4CK9NL5FbvU9ByInCRW86aMvITDJkCWw6/LxONqpi6WxPAQWb7sZ3x3okmcR/
lRSkOrtgD+jXiTQxBvvZzyfOI0sZCAd4OmHY3obhnBtEMvlzK1LzOslu/fifcRO9c20FJzi2v6Js
sj8lm3kuaydmM8tINDUImPNZqd6YXH8xXuGTRQTzuQ/i4JWUg2zp1IXcP56yoNYwVAlnPXIm03rk
5K65yXgs3f7iTjmhtNy7FviMxt8hhTr3jPHemfE7Mn3eGncYP/oC7KNDMJYZEHDr2ohf8HNUaXHz
u1w/9pZ+Zl7QHRMt7o6PX7EF506GPLqIYuu1JhfnNXbeFTVSMpkWNRYRo5Su32nHkjlCt3FJpJ0T
iVPaBOtZcl/1tHGVPy6FmWbPj+8Sw9F7PNMKYsE02qG11gPh0fBdPT9+ldV5+s+vNE0TKykR0Y92
7mxGB4Wo5bI1A++achRn/ZukT/fC/qYFKv6eRYsjORjveLIxXVj6rjNyk1xr9ppjPiluJxoh7PaU
I35AMIMr40XANAYsZRi/tIHuD4CmTUqG6THI8d6cyqhurQjfq9wpj5oNkyWcwSxTnPzzpcKs7FVP
CQ/OAbXxSsjROD4ebGvMjqLbukFPHRCgsfeytnxCG9fvtIA44V4ziyWRWNZrZo78KtCjKxPoluUS
EBUm2ZiAjNcwlIzCU5lujJgVkT3E+roPcQ6FzKXXnYbKwU4bCOdTWM6eA3bj2an3mvjFd7vw2FZY
lKr53ZOS5rlpad8sZDfLIRVw37CR/sE84C/p2Muj16XzAXzzwzQ563bPR6ORMWa6SuysekYP1866
VUgnei1DcOd0ZyVr/ZbOUeSz/bjTnZechLMFaXgTvJpvzdYiiLa0C4E31U8mTp1dbvNeRAyQVBDd
dGE624qgjr3VORchtOHqxPsoGq6ymsyPVlEhBk3dLdsSQGoqvAA8CwnXAk3HRvfZzwd2l+6iwtbf
dAvfFluU6VgOQt/WZGgQrGPrGxJKddaQuqbxs2sGBQM2JRfw7S0uq3RtuwkpTVSKMChb/1irFi65
ZzLICryw3OA+xFDt+cU2pMZ/9/pmk0irfTZcIkOLATvv48tIq4ktthgSijJ9r/ox3k6ZCjZlPPGx
i4kLYv9w0/p0+JPV7j+/CP77VzLHvKjO725tM0c7+DhA8NB9dd3goOlFsLJQc/Ezk7/WVZYNO5SX
067sBu0aNJz7lSrGL4Szy3xCmYMO/W9Ta9VFKOtgR5k4Dy67wY40pmWJPWLV5yUsOELJttiwh1Wl
AyCP2J/jMEW5LMDF1BXrPt1yLGgwqXvwU61cCwbUnznlQ+8VXxqwY9rJee7kMKl1mdG+OM0gSDFi
DBzPBK28qBh3Zp9YVDaKcKyDtMSEeAPC3JKlMiGKndLxfzXNLmgJVJ2fdWFMeGqVMxKY7a5DWvUb
X3bIeYqyOhkRnlPbPbV4bmHzWvDD2XpPXUSuq+qt1WQQpNtpG+wkJpYNd1pC+0DwM+fFTR1LALSI
KzdX7bcXjd9jq6mP3GVmk2mBdadKt7glJtp5njkz0vU3mSu0deZrTEhooJwq6L5au9+Oswqr73B1
lVZ/ZIOin5Wh82DnxvnxdJQWziMjQEw5xafGZ83R5dWzXeNoHZnSP57pE3otlWgUxbbPiA6xiM4m
gWhblRyKJoyXheW8+E6J2BMLAX43GM6Pp3AswjWbMeBsbJFqkn5wzGsFwN5qThzkbiASuR9M39/C
rU/nYJqeLDL9BZrqjC5IKnCYWr0pPBwVZlGGaz8G8jaAbjrhPVUb6qjCGvbAooii5k1Y+p3hsrKl
hKC2Xni2jy6P5K5V39nZ3pyKbGU7pfsbsThEm9p5kWbZYKrR8Qp5drzr+K6oH3bRELc/vmmB+HOF
ecJ19T70ZXc0MxuB5mRp72j+52x3JFkMH4OPASivqXMdWYFT3JD5PwNKCD6Er8qdMbjUpHN0Xc3R
DiQw1HkZwh1xkeU9ZA93z4hz2dTCD1ePrz0eMLiwbtFFeojn3xIgJNgLw2Xmz3CunN3LdOzhs4kI
An0Qbmpq7vIY1GxDaF9pgdmCokIJmlcH0v45Ftit+tI7lgEgdz9T3BJNxgXZpKZVKmrr2mb2yNQS
WwufEpfDzggEzenwboG0X0tmo1cTWMQ1kYzysIwuRC/cb6qy5r3Tc5PmP3LOTjusdBuIwBAX1ju3
UgaR/BAXv9faN7SNYzB3o33wGTYua1aTorSKam1vWzi9hgBMxoikZB1rTXoamXmvekluTuExvOjZ
1Wwaco03UDnlNcAOyb+WdR3FRWlnCgSBaxxlPxGdq9qKBHMg0OwCUOF2KKArdMib2MSj7I+TDuGB
183LZLRpUBR/RWYYnJtx/GtkMj2Lim4WNdDGdlHvxHk8Pvs1amJtVDerJdB6VHKPg497cCU7nTsO
g9+wR9kXWwzMehgrTmRpmy4Y8guLh2nPNOgZMFFzBYZgAZBhtzC14sOjFPzla+NT6CegdxrsTXXf
NnuvkZAVunFc0Z8RnNzKbGdMVrGlf34hhLMFapwpdsgG9BnIRfnl8VfBRIORLUNr8yg8Ta/9ilv8
E5S46bEp6Xqauow+TKGOrdUVN+kzWK7x3e5K5Ex6OVpXr+Y0kco6sqthwOIAxmzC/o8uR3+HzuHT
ytRwxg1A4rAyN0FKwGhh6W9a0we7xPfPycB+k4zVS/GtIC/57LLvFsUROenaNbTXkH6Tnxb0URtj
Kql7WJijrOonywv3TbjyXcIAF5Eeb7XGJUWOsJogx+okWgolu6nct6AlQ5S1Z721J1jkY++cWCmp
tUYK6LY37DXd4asUMn8uhj5f43HN9kM6T0ZYxY8UD6aV4iqPgbX0gbJ3bjl0sC80scZKQj/a+9aZ
zpasKzh3y9QjRhvM/E6LCliJrTGe+8rZTlU5XlvjAEQXnTVDHLMlTjQt0XLl6YiLZ25MoMQwoaqG
lyHsETmFItxUVbOZREf0m06F7OjJ7HLOx8u8Zcl069WcpZ1Fx6owBJIPKeRaiIhhI8oaHOtafawq
ZK51mrmraeyNHeUJA3w3eqrCiluUPlt5E3wusvIiEMCIISWz2tNQEcWTWSSmRXW9NjwjWoFIZxQB
6mVVjolcD1k4nK08ARtBxgxniS1vXuKdVU6ZbBYFodkTCtFsGLYsweOT5fc1oodZqg/+5N2Ci2YW
ZnqWTZ2iG2MfVcpUHmrbxSAwWQcvEvcGOMf58SCllxxBhYvjQGvatjQQAjXj0vHgz+vIblZ6jp+m
US4fRcKLlCxOhRNVzxXXXDfrfvJKQ+YAv2nFqRqvU+wgn5xsnco3fdbRtjUYZZos7tF0pBt8R8a6
f/kmbN66+O1bnTAiWueiDn/BjPxlAHBYglqK1n0ZZi/WBFLFjM1pOzok2hVueRyN5qvz8b/lNQem
mh8Etw6tS3hzNBI4Aj3EUps49ZaVLIgCT+lvkWzkmZWve3ZkqpaN6rwVfMLqRBNSnTRLuevQIWyM
rKPsPnisTnROEXu+q+Ydro/H93w8iML8zQ64IHSEWy+Qa4Iw0mMaTxqCdVrTfoicIzk4mwlpwTrQ
6n5VtTUfuk4fjphXoZIUW613knNmbogteqss9UbVE73ouXQXMseQ3aOMaz2L6frURjevD82tHZn9
cVT5ATM3dPPSkPgA0wltnUVlbbjTPo4H/wxF9FfQWQOEpabeMwKR76E5ngnQmEWgExJRIzuVeCCo
nKbb46EQrcPsOrw0vYhuOX5stkvXaGzV1bJXKnCsvdUGv7vRUufHAyInLAlkiuEBRx1P7M6wyWK6
aCyWauc0/huvYnKiSgIJS4myyJHh9lOZXZI0H7YhpKPlZBThNRL6tHcqrrrOuRlc3W8xsuAlpBt2
aPh0NkmGpaEcACsL1YB8dxV/He6lLXoUccGyiLaYrMdgFMcoQI9q5gPrRWTGT+VXziDwXNXEqzsW
AKTEtoJtIY1m3w6kWfCSMklPmrXX6M8tTraN5Q/91iLxclNk1YeSKsQJWqGRDOOL3ZTUlcnCF0lw
CXrxppNCtDYGjfHVYJQXtEHJIRy3iWGZe5ExkUU7UW2zqDPXuZP84RpTB8GcmBnyq68RDNsOuHr1
buLuKJKDmFBH16HlLMmBQ6Ihy3iLw9U+mLoZr0F8qBUAN5PlpTd+WFX8CvGx2w+DNnMjemyeOBda
wC9nO50+BpEU1DRjvfKlIgbTBWCA9r3ELtsemdsZt0na3qGvinvQEfFqjoOz9QL3jIumP2mDVu8J
6sE0Z/kaxGxunoXbBTv0JMmyxLOt5Vp/U3X5akYQulKs9RtpcQSMJmJovCXYLA2QFFlsHcYuKSC8
6cNb03mLjuN61VDUrAfO1KsminJZhB6LXVn94Mjq774zomSIomJ6qod2005UTFkq6AxxVTTEa61N
V/5ykMc+YSgj7ahdtzE0E+Y/B/CiciGrrtpEWKGDIqwPCCsmL9r3kEkXunaG8H5UPdWY2ecQDcWH
5mMaReQ1RzLF8IqRsizRAui30lNzHqJfP0VVyng3ySHl9ISfdLl7Jx2F0CF237A1TERojvROhLKz
yWMXgTDOCk8TatxqvGRZbNwsVp4QGNKTQcqPVWrGyS7zD+Ci0TZo8y0SMIJUO+Nc6jUvETjSG16+
J7t+agPA+HUDw36su6fAeVIOAtghFrg0fKgnqCKbtTbH6YKl0Y4G06RcnR43Na9pj305gfOdK4Qy
m7MX6Nd2YE+eGzWqk/S+wTzGx8eToS1IoNLFRh+gutIDHiOu531k13KfKutP5+MWK11j3TrooWPW
D8ve1cItNWt5RvPrLVKFan+Owg0ro0HCBQDBYMCyzxSSjF7F0yIarOhDE5RJWswVjj8ju3dZsKKU
1v4IfZlNmXdIwSr/M6vTvMzbO1N3NkF0IWyGrIsKifepYKM1Y28ms3G+KqhlZmudhhn+ZCXWrez6
307JZCEPRbBmFIzaxWLoEO/zltSBYq7cyFBfsjScVm5XZiuFABprwsqPNVhK4RButJ4rWBFY3/bZ
kuVhjw3dQ7RZ72U8RusM520cnxSTuxu9RwjgROZrJAqcbGxjiLwfvVOfF6QpNrNQL2kOgz6po+6h
vHucz0Rlb3tpWUwsKg7XKBm2TVdAZhz7fi9dFgK1LwtUZk72wclxsthns/1Lj/p8qFtss5eOJFM5
MjvriKqIFVGCCkBLbVQzlWnvGcxdjbhqL1aj4cxKi4BWjQxK7M/12nMackwVVO3Q7LATaauE8dsh
VznYs1c5BVvwXeW1aZuIkay6D7RVEP4ILy4Tpuh+lmxGVWCHDZsR/VYJIzX282DZdsl7MyRMAyvg
cRGAyjRndZPiJmNGi7utV6jzmBjtg4r6LqIHxSjPVhJg0JOndTf2z/k+csOXIECNXfs+Y79S7Ds/
Aos1Mq/QUpVjUwobYFPlEfWwAQ3duLpm4R5alI6bLnWtVRln8bohwf2AmARbRdcIoJhkKbQ2epIh
nC4MCeNrz/Z0MOmlhgDYHjCdpzwb2n03nx/N0B3comLA7gNQLl2dpJD5LXTjydkRr7SZ0qA5Gurz
UcL08mXqgUmbg9qS6bNrnVFuZJ9ZW5bwyL999R0XwHpH3XsG0AHJTub7guLOkCPWhAmHPiuUmvsx
+Yt+NgPxd0PkEieFG38DVjxci9JDi41gZ+UYufcUUPmeRBRsqs4MTz3kEgyTo02D4AGknQfe0qMb
6o3UP2vd3tFpt1s8viuUCuNxPA1h4V318YfPx4gHozi7MnSOjBdxoNmEmjZAJdas/DBdMYAOALC0
+7hi9f+YIwYFi5o6a39ZaIUdf8jOoUkcxz8PhhxWQ4NeaLLHi6q8du94rnEOPP1T9bgzBKtxSFSN
5J3J/b1RgQgzWU48FXTinLcMbQ0s7wBsCLl+lFtUYM0+dhC0uAGRzFHAGofFSLPX2OostIjQOrjb
6M0kDfJ8TFvyvS2L8WQ6w83USHNFG18tZVmIC4tXcWktuOAkvDL5gM+yrSfCfZy0L6/ZTDGa1B3d
23B63Nsw1dmWjBb/+3/927/+/d/+DP8n+MkhPrDXyep//TvP/+TkTERB2Pw/T//1kjPKUo8/85+/
53/+iX+doz+MrPK/zf/3d21/8sun+qn/3980/2v+8zvzt//Hv2712Xz+jyfrDKTqeGt//i9jZ7Ic
N7Jt2V9Jy3HhGtzRD3ISQPRsxF7iBEaRInrA0Tvw9W8h3ysrqxrVJO3eZIoiIwLup9l77W55/NMj
7f33p+D32P7L/98v/vXn3+/yvKg///z92Yw1/frjH6Iy6r//50vnr3/+9px/X6f/fpm2b/8/X9t+
/n/+Dtc/n+Cx/t8/8Ae99T9/C/8/vmuacLYDyZrfdoO//5r//PsV+R+TZVoAejSwhA8c/u+/8H8P
6T9/O+I/zPVg1DBqgC5oO9bff/XNuH3J9v/j2MB+A+HwxxzH9v7+37/3//X+/Z/386+acrfJKJr/
+dsyHe/vv9R/v9H//mamFHyM+fGguQaWJR3J1z8/HrM64b8X/2ttND8aGN8QJFCz8yQg76Gur3NP
Bz7gE5t7qDduxQrUMPMH0nWrvkhDM5sIaLFGoHv+ysi7QU8Ac+Kc4AnfDUv8KkUFRmdgDZhWT4Ph
MOYkkzxahsfcJASRO/1n8Ui79emMjbhQjz7wB64m9x1yc3wWLeDOwpfXZEvlam24pg1SKNcgNcgy
5XPH2EWAWietZYdOIY0gr3wwsMpDy46MDMZrlpog5gRxj1TnHPc2HFz2rfdTR5dcm5zAuCrYMKPR
Qb/AtEHXG30/9JWa7nF0Q7LMswu7X4iyRYGbEg87Y95rWeD28Qj4OLr9OB+8GFbHjCjRU5Djyuxa
oW7BJoIV1irdw1Am6BYDhifmJohiArWFXBbGttb6mRTbTN+74Fj4htEzXkZVvsWi+XIDnFtrn373
ffVzUBJmAKq6UOanuajp/mR172EV2rVOQGlchzkut308dGR0cXmZ3Op0snBQLY/7Zw6OrSAhvKQk
rvoVm0LPgkVfehMHtcQduSTzz650TrFN1/IHCqt9zIUL4xLETUr6+M4KSODA17SbEAFkjTjHc37J
AsJJq3rEFpCc2ka/284ZSukHHzWYzyl3LVXPtYIS6dY53sSF6Q1SGqaK+OCq2P/l28y5G1LCT8iO
H2J2DTMWhcLqmMs8lIV4wh+AI6+QkCnL+jftTYbzjViyeQQ3iGNBNyhouwCgUr2W/SFgtF+7loTc
TmK13eZTWG+IzZwqf5gyeO0Zv7QOHpwVzyGLMoM0lfwUB3dZvrx0vTwZLDHCQOBKwD97GQQ2RV7h
6VoBL0fAlVAP2hRALfRqp8UAmSUKYwSfStv4wzSB/KgLfIy3ROIMQ161ZQG+wzK5mP2yrVWmWwUB
vq4psg2fe21ezmnMwtBIuQSQAfxS5eiG+bY0kIpXu5j0HSAHyDsEEsjmLkga0KBwznCnYsKnOkzd
/ntlGh479mn2SQ5O4jMKnnrLrV50A903pz5eCSzMSx1HA095ZeEVMbFt2V2G7pg5PnYhPzSNMrk0
brIXlv2+ENtLNi4lIeqcZsesD1VidjKLSR3KZDyjUAxuRkTi7cjAxjURJiyCOItcviZLfDNBAB8n
rJNAgw/lQhdoB+a+WTgZipUJcz05DMgWyNtrgf7QI6SGkvh+VR2h7+q23bJi2h4ce8E6vieAKJQl
QBYn4wBgM8AD78z5XgoIlE5q5FHqGyctU7k3SHNMYkI0vkon7c4WNi+V8XGCJAzbOx/2rBl5TRYX
wesqbuGXPSwxyqv0MnUeHQDVRbgqhKX1VO8zT5HzeONq+qkExIwJyCjPxwsaj/7Uk4bhWqRSGWYF
+6WpdkZvPcWzbeFqIQg4rfZskxQ6jOLXvMabiMjcLZqp/zL6T1OAJsEEtgzfa4u3smp1nGVNhnM3
XrK5n06Ok5q7iRUpwxDAE3F+FcgvwtXr+MQjgDAXyAyyA8Mae8t9Va0MF0pCSTHtIccwdkLWsF/J
YNJktdrWR032wXFsACLp9Z6neCXZyD8jEyYq2iACpWclsCuTNIuyyp0RPEKzj/vxdQ0wtpUOGdds
WrzK/5xMdOVGMDwBCsr2wXQaAFMS54Mk3Kf/9e3yk9XKi45nqL5Zj9ekETeStRC/+KAv9h2iNGYR
AgJbQByK/rQyNqaTnM19KnLjGcwAwSnP3eL192JKph8IIQFFIdh0JnmnkQofbWv8qir4A9PE+G9Z
StSQut6cFkRXdz0uokBzTk3T/OLC+84TofYekhry6/yKEGJI8jau18h7bhix8LybyNWIQjV8bxvS
u3fx6t7gGB9PXTo9SJTk6LQyXm37psjpxTwnvTcX4+ewEk9ozZy8EEvgc8nya5wxSAMu3qp7FodI
6hnG6CtEEW69YQylTY5k21ASp+ykQzETRGTzT1yQCXPG2SVdfPX/5KzF4KZPayQr4srJlOyIGCA5
urqnbD4Bi/FPBhLjTseEPFntoz/hkuo9a5+7GIzzApKId68dQC5xbxdoVuOXjDNxhOt+hGW3LZs2
H7K4aMMp95uM05tnkLXy4BgolOe+4qEAYrRD12azC65CT48zBPN+CeuMkIYCkQBRAhqSa6yPXrB+
m/38YbCCD6Un9uy7H7vZvkfRTWIMXL54SP29aj3EM/iI/Yl3ERnLFQUvwLipOI3BFXYUps6JHCjn
jqFvfswwZsOMJIxhes+Nb0ZpP1gwtUQEzThJG/HkusO5BlCG+Mu5jBnNYWL7+OwwMzaITyYi3U5E
TD+Cxa4PI5loqLJOdSqhXDSyjGac5TunyIubbF1OrkzmJ2ybzw1LtFBPxBB6eWyfOs053q9eWFRL
d7KXLrSADR5Wf7Lo5gf7ysl8FPU8QK7rK8S3w3wP/GAiIwGHBq6Ij8zzgMeP3geb46Mv8mM51OOH
HIxLuTKWkoX/nC/QuW2VI7xzscrYJFzsa6tdDkRBIgpYaxMtPK5wXcnTzEgw1DNmLuZneRS073qw
OpBatsH1h0YCXW95VmZ2bmbAmSPzB9GQpDvaZCDNK1v7uolRcnL7TKaRhsXCAU9GXa9ncV7T+qPC
2ovP0ZEI8fpb9NNALdVYH6xMnzz6xZtFeMOuzjNOV3gEYaq621Hn8UHFDik5k/+h4BufREFq7soI
P5pLC78t8GlSfdrryiOAGD8442AA9GYu6LB6lD78da0Dfa8hYM+sQWwrMAZUccyvMq6HyCkakI79
MB3svDdJO7acg07Nx6AcvhGQleSoW+/+OurjpNGR6A4aOJeqeZLDzWwkNvxRhFvojHt2KMu29Xbo
oNr8rZtqlOqN3TKRgmSSrw6iI+rDiZHefV2bx9ip6AO94J4KH9pQQaoXQ7fIJy4Mm513Eil4AgWM
b1eQG7zLA7Y+//4V1YikpyHRPNMg1nEA2o8NVPPVblOiiFD6dF5J0eFBHyBDCP/dCwBEA+ntpayw
7chpLh/tjsFxUqfjhVScINS+jfwZeJAoLJhK08xytpqDA6z9JyaQRIaRiHxSBk8rbIaralbQY8TK
Xor2y21akN2uwq9QL6CrGufIZuPcoBW4mJbfX0jIukP4RjjZUAPmxcDJJAyo8+jdrBaozZb7P49z
3JAjVmvy4/SJqRaUZIQSdBfrbTAzDATvXqx2fWo6GghvUXvbMs/mpB5N8i2vvtGdS9fNr5WDTzXq
43a8OpkgfNjD1srItr03suSWbOXh0JQZ2Uz08Se8bD2fYN0dyCbGtW5K51BMCa8Jy7hJAcnuyg9+
UOM0dt7ZwThyWU35h82Ov4dxsj1SS39leU2oPe6SvXIy4xiL8bNnBhHFUOciRjCnesvEIJNYhOts
dzeDMoHoIgBozLrbd61xn3dDfrciOoVJHhHCdimK5o+5EitfvZFvonessW+qnt2jFpAuTRd+0EKd
1eTGq+orcLhMp0NilY5T2m5ZFPm4a0gMcFySl2V8ql3NhHI2cS+gJc8nZzpYaGkhPDmRW21ENOJl
7C4gkhFYLKpaqiVWP4nKbkTZZPthgilcIrVfFk4PsZwcO+gOsUh2Xs8edkur7Tr3kK0+piEkn/Cs
Gjz6Gvp3dxwWD4Y5wtwdK8J7Ij7WHYEYRN7PWJoANxtT+4d6tDyU/H7phIxzZgFALEAR6RgIMstb
phpZF+bxfNsNMT0CiQGqxVsc1L8z7IlR22GcKeU6nBoDmHXeWyos0DuFdmda8NPz5aO8ZwGwa5Ui
0CCuBUtnvoGhIpgfiFkUZOol4cHLsc5CncF1BSz+d2l3qIGd5SFW3r1K9BiOxoy+S8DuGZYX/AI2
mszFj6AWDpH0oTvDQz7bpAphicbkhO4Dfqkngt0CCWrqwIHlqnsiEn2hL7OMwA17NZIOAso9zNYV
pBi7HI1Kmp+juPE2kJ2XTk9A/1AnMgFKOwJDUAh9em3NSloq+qHavozjafLRF5hL/Iy4MNmayOsY
i7AJFisK1LdtSGRjVMmd2BRHaLAVlPykn5i6LRTVrWjelfT2NO2bjVag0IpjtmvW08B26M4oBxTM
+bf9YlMjInZotnRuwzmmyj2YVnIbsy6ItMn69ggXD7F1nb+MKQapIPUQhGArJTaLpGV+AnJm/LCt
oROUJusFawmOaGMsCugEIQdZzWO70qRr98PgBEsgZYeeK8GSzPaf+Fc+vc6adHZ28zVEpRbfOD7r
OodP3sQLgNYVO2vr/Qo2J4uoDN7M+FWZxe/SoW5at9Y//ZOV/O9knveNNT2sG6YA44G6pjNxp3YT
QMvpLyY3KxaBnZFkVihdfDIbSCRTPFhNfOiG9sMx7PeuJNKujY8Z6GX4sIcAq3mYpkyfiUz97Bfr
2xibq0r5c4ueuGlIwZBoUilp2XD3Ho9QVbhwdw1+qN+MWfB7DC30nFG+si3crW1CCZasD1NeOGGR
zPcTuRLnoKYNzTDyY91X+MJRtjZecCniQJ197R0tt/nRotTcWdNE3nNsfSqh8uNIItzsdtRYXjEf
klHau9KvsJpQTJEeEnl+2RwtFPj7IM7vtWmzTC1DVGv1aUoZSJhZ9Zys6l4V2Omr4CNowVN5heY0
Kr4mB6pm1Wa3BFvTRcj+ZsPRIzA8EdFz1w9qOo1evCkShr0wuiP5KUenTz6QVXVn3y5+6jUYDwRJ
/GrjhE7On67Gqj56UpHDSQqaeom6vuPeq8rmZUjFVxJQzluJwO+Ytgu8LQyIs9M8pwoZIyGq0641
mI5kcwkYhI6TYM+W528a2I8RBmxUAESMAoGMrJODA+QM/jTOMMD0KzE38k139r2zbef8Vv1YPNa5
Etsf4smdXxHkUTHOBgfZUcHCsxP+R+Gi3fAtsofA+ZjOiPV/GVHZ2g5c1ATTzPBD+0yA4yGJOYVT
sKP5PqWtDu1+Ari9UePc6rXJAExPDhI+12u/IaR2PQOoosrB96mnupYWD6a7hvPAUSe8eCeorI/E
JB2MJGBX4kxfWqj+0lOzbgk/7wWs12Mr63PcM453RyhL48GOV1bwpJKGTU0VsCoiUduttM/qX1KU
90gzAsLF0BYztwsNqC8ULgi3a4BK2QyaOXetS2NS98VkSw7TdK5tyz0v5iQjN0Es7klyalObtEoO
3HLfjBffeFCEvqDZX546HM0j+N6UH2Yt9ZMu2F6Zo9g7OXJ/HxyNWfa/knWjn5ZXFmNfVga4qM4Y
c6zee8GUhjHctzQd65AghsLRFtT7oOeyVH53nfrm1WkzbEMM+BklPc4sLjiUFiQnvGF2n0MMDDzF
B1ZMRwV2q0tYq/z7X+DWAHGIPk0mAv4z8VKG66LQUQQsx/EeJdVwKLegWKl5gIgifvFHJiwTdz7V
Nh4yiv5b9OjLebF7yAHr+FKOBhCcBrMVYTbhyPr/2RKI4vM1tHqSRaZmxEoCFjDBa7gbTUxuWGDu
3SEn5MpO3jsbO0XeISMASbFKNuMIjqePEsNsNJaYZksLtQEiDSoKThB30vuaGdpQM8pfnIJexX5H
ZVDs5zq/8+EWHpxYIeRsQCMY8ne88vyTcRQRxU00jvjVt+9F25ynJCfVq9cRO4sYGFLCKKx01iPZ
Cz/icfHuHFY8tUiPXiMsqo32GW1fdnLb5Mdg5wZFQV7xW7LlJS2K+M+eOx5UiJLDkc56AAP2msyQ
wpcpe8TLBR03JbiE+NucwSrkfiI4QJBO2XHx2Y6B3uEKtYGr92zNiyQ+ueKu97nH/HzDL0pSQrF9
vXHQRgXRNBDVjB+OT17gjMiSSDxi75dVf+vMuC5GMp+rQh/KufP3kl28iT1xZzC82bUrVOS1JGeO
z8UPvXgsoZoe4GoW74pcPbkjwT0ZTc6ZuoNxigklxAIKIJBQbVsV2LOSqgZIve0yn7GptDDm0oP0
hCKvxBu0pQJua5x9oL6RDV5t40cVYcc5fyjbAXSGBZLYWSJr6eddt2b6KIiuZ/FNbNXmzBTpiRvs
lJsoKCQSSL9BAZXMZpiPmJlA4lyHojylLVWd60AtKx3MsQUZ4PNECkiO6mblG/M3c0F0QD6wLaFh
G5Yb4gjfEIYTc5WBJi0S6qDRZazJPeqmqBw7s5nxDPdvUEwq5DoNI/dcHT3gA8HGWabbfVA2NqNh
rd/x8qY3wkxe52n4A/VvEA23TJnext5Q38G5Rz5LA1ZuwhhH7FvpuQhajQ/Y8ybgYwqxvAJthhYK
/fjbWEzfva0ZsA/FXc7U5zAE3bvTQDZZe0pcdtn7QoMrchklhxLLLsV5EaJaDKK1ANzbevzeMQ6O
smeu5DNQIKCFmN2Bdytf9DdGC/1DFuaZc+vCJXEnaxvZdNZHbQCEHwGrimbBeMtDc4QCLA9x8RKe
7IDhzjSX86p+MN9+EtCwSL2pB27UzQ4VaPTGpmZyVjYX1KnTC93IKbGwUmaSBNXZy78HPvtJsTwi
i6KsNfNvPiIqlD3RJyKeD5w/hLfRsLACyXa+mXMgWyY8icLdGFbliYAkhj+MyCK1RSFMcdtEo2Z9
mgXiRx3jm/73/+nUfjeN5ib11UMxejr0M8BAfWF8rW79o/K4LBPB5MNfJ2am1UFLVqETnYqH5cBB
m65LSbYOKSTYSa4NFJ+7EjBViZo4qp+wcjFg90GkbClXEy4Z9xAUDP/MagB9WiDMLbxkOPqwcpJ0
zk72KosoYcQAJxa0DFDL22T68Fq/iOoMybDMrzx9zd5EB06U0kTW50PRFIizW/0hR8q2oE2OWN7M
k7bSg5mRyKf1CpWE5xKZVnkpckbmWBtObi/42/l40LFU6n4IWj6PdQXbsSJ4fgTJIcamOybMzeON
V70wH2yQzmDsx1wbyKrE5VYgU2OD7qyFOODiu1WWNR07Le8zET+TB9JsEngToPKnlebMR0wYxlMT
kxJnlM/1SB8jcO/BEMsfh5govXiuVZhpiGEElAcnw2UfX6Gkj9rBvqSZKfdjn/DoM1Aaavxa2Muw
AKbuF5NyGbakZaKQPNdTRv5mv8qzRWPviuVd9dN8IPcJnUFBCIYx31APYBcRzGDHZiHYWMSPvMLd
obIk8qXcg/cZiH0jmkcQVygvp+w9kUCO/XwGf68jCMzi4jmv9Ba3TuDec+FRI3buNUkWkAMJ6ApO
bgdRfPkGn3UvZ6vaDzL7LO0ZWEMx425ZrfsY90A0+gQSTBNDdcHsFSRNzCymL219XIfqylxiYYtC
NuFg6fVBAvEvreGEctIbRgyfrarORTC/Szd5C1Sr92n3JoICbUmZkL7Q86elelgS940UGrZWSgzR
4vl3PT4syzVpM6jlw6n3sLWzPcTvEwAW7J/KHgIPymdg4IO1hjIdsz0si0dHeie08nD7DP7wimkn
jRNOW59noNB0KwR+CaIiScpKfLq02kBII5DEp79NO2Eqs4K96u2k3ymQLDvTWViKyN+tuOYztGw4
ETjU2/bg11Wwa3OSUdheHjCgvNhoxRifTQdELm8im9rredpSYBBAQBQa68hdO+/g3whlfgFYbTkG
WVK6UMMHw+gpBuK9a3CJrLM7HqYx2Y+891xz2ZEobd4qab2C6LUcVp8xKSr58jY1JToi1j0hsVqP
MzZJ2uOA2MqVE6zKsYwzzYdMHQyssHAEohRKbAI0UGYjiajfTRhJxOcMl0ywemoIhIzYvhAnY3Yv
vh6eBfrPsAUgvUsV6GY0WwtzKXnkIME3MFt368RUkE48BTUwmqHFeIa0GhZOFc0Gc6p6J7o35fgW
iJEzYavzRVGha+BTpj8th5nP4uxWH3lmf7ZuWzN253GDm/BO0ne/q43ex/NIpdbyUekU+6kB5mU0
e0jBJ/LQogmuPSh+ON/xonC06xY1zPyD+fyNl8hbIaglnRzddBwzB00JVe6CZF+r7D1FNFI0v1cI
3i3Cm6pDZVoNdzhcu6O0YYmk1je/uQCEKp+Smt4vtgCMstQ8TSBEyg6DRszIqvZ+WuwvYzxkpR5v
ULxiuB7nx3rJb9CqcdNChC5HvJ1ufa5INzrXDqqsMYC+nvTWmxnTmTmdwg3AdbXNbesG9kTttXAP
bL0Qe4B+q0rlXSoWoi1GwarddtVR9GAIxarDzFgJaiwS+q0uxVgIrMUNDnlTyytevnBRIsJ2MB1r
H2EqOv0icg19ayt2FQqiAJjx+K23STRbTestSxyuYZPKY83v8fTQby1pcsc32CmthmtFPYKK8atZ
aiYBkqUZi8K3xQQl0iFLIf4GWB85Kp/Dih5oKeOo1+N3ORik284UJYFXvJgE/J7r+KnODPJyYP44
Ac53mb2B0YFLUZCyGs6E4zoLe62Zi29TunMFGRDcLWhViGcEwDNssFOzETxFz+yWQ2MKvoaJXKuN
5louzmc3dEGYpetPBUwnIkWbToMwShqDnFg0y3xITIBhiMe9XRHXjJI6MDOr234ATmF4UD5vFxxD
ccX95MKZ5lCI2t3oDb9qG3ykt6Vk5hLKbTo/WV2GdjYtcXV7N4zkUDioDCZ4+dnX00GkXXCUrs/8
v/KPvZtw5tVLixWUAl3Mr11puAyc3HsyMR/scXyzN0mxku18tAmiJudNXkrIZ2FpG7c+e5SOUDlz
yCE0NenZzTzq8JgBXcz0q1udJ61FRdgwOTFI8ENXZPNmL3mtR2YLRSDfirL8NgAzqHV8zarm5zym
BMuXdFB9i9KaIos4rH2XIi2QJjWGrhefkcEXADiTCf45X8ZPWHp51H45MyWP09Fpup28E211JUYZ
x9NafSpvuBmCvsAun5iHxfGcEPE1UQGBzRYL4dAe4suBYw/RmhHf176PKZv97mj87GJ0YCUqldDp
h8+6yn6CSw6O5JYwkEDTXwM6Ns9uS4ilWY1V5NNWh4NWEVqne0+4HtSE/NLJBD1IA5ypMGDxLIAK
kbcGPkyNmQYCbn+kJ0CWWKJZiJ9HE9QMlzuDmqhNDTK49IzTivHSmJ2xOQkwCFLuq9r79iruclwA
vIVV+UNpO5orNYRB6fHRY43BlnnDnERVLnkCbYpZ3ZfkSvif3uhetMN2bg78dF/Q6e8tk138CHri
KmZC++ihdlDrWbo55tWLk/OSEIqxWPwe0+yFnaa66GVxHVxaAtdgay6M/GtGTxmJFXN/Ww4/NZ+d
g8ROTc9QKbQwaow8c/0oFMrXmtRCVsi0e65reGjle9aJ3VZx+u1hBfy35dlzuh6mlsRyaI8VehV7
PUnnUzmOF3KykhHNRGrvYlg5YsV56y0zDossrfc6U1i/Ju4dDp+9pJcGywamIqs3vEesztQ9C9EM
89FHPR1aarPkorLblb87w0Nsk4ABd9gGMz2WLB0cCIsafQ/h6qHNycTvb61R4RZPNSa5sJqbmY3U
wLVeI36XfvxLHkpPvS0DY6BgoAjTvPpigY6gcTuuJlRRN6lx9JkEdCTb8ZxwgaNxhx6b+08FoY+R
Rk/AkpCaDJTn5j3EgZGSsugRRQMyputBmDVpjymsgCRRowuK8hVxCzkf0Ff5sUxYzrtGDPhqUoyW
QcKk3PbiJ5eVpWq8OmIc+EawGaMgzYShe5xtDDBFmlLu1MO3p9r72h0A/3Urys12PeUd2CZI+cmN
6R1r6Lggf5lZVqI+C/bUF9cQd0LL16ybYbgB8F2M6ZN3Fi6zYbKz3l63Ldlg/IgBQM/TfgwIMCps
G6V+Y4FQfW+FuCNNV4YGoES4UBosJtdlNSOsZRGG1Ge/Cc5Z7TyiGSBOYxRPc/zMpK0Il+BLyLN3
66bG2Vws44k3+oTD87VW89c6eXs54pCQdJOyZe3eDoiJkH9Vey9/Sx0+erbP68gng+II56vW1g0s
LDZfbF5J6yaBz06NY2t16mACciV9/dZQgKDXhiS90f0yexabTVCjt5vi27Yg12Rrp0Zkwp390gaL
S2bohrfvS/r0/QwviGFsWkcSxdROqHrbvtjI0cSXwdmIHKN+a8hsrG02DKtGtVP57GMdmuB0/ZoS
MNpVhUBO8KN3uP9yXJ/asF6GOGkPvQFZ2+//tJzC0Yqb/JBmbRMmo/EQZ+k3CtxjWXj+pcaMlk/D
M52U0zsM/lAHuLnCCbOw1W/uPJPRpkRm/TwjLB3clLWYvKnaqmLu13+IqXPxcSehO+G/gw2+05Wb
H8rJQ5GtDulCEDW/WYjmJoEiJyRGfRDftsNINdBUto21sMuTgj406JNo1d4I5eeaorY+eOyuYHwH
74VIvnLLe4VCEomgeXOQ8iRArgpVRZNENyeNS65Kl7Qp9WIl8SdCEX2dVrgfgWV/Gpb9hFwQ0lzL
9nOtH8vJwZyV2RQ/aTqEfOg4TjhjHPlKCAg2A1w8jOPR8a5s1mxhVU9FoL+YpxpYoaxbkp4YVbs+
yBE8yiujaJQ608hAiryJpEqORjL+1gZTcUbNt6AMlh2HX8o4tC+P/qjlzrXKzWWDKGzzFmbbIQSf
y98ioZuT0VCUqulxNNB0sG+H6SJyXJ9VF8LgCy56zK9yZYqP+JHyCakh661jv8kysLlw3DsJUjme
76YkVUUk/dlvDGOn5hUb2HxMOnLPeXp4kt0C5vi0nYSMFIU9fM2/sNZB9UhjcPoi9o5g69CJU16o
ljrjbtGriTePmXctCXoXTsMRBcjCKzjzZ65bYQpKRtBLx66nb3Sm4QXblaaiKaC5FaTAJswK46o2
ojLLUzI24FQgtic6oX+UOQArOA/Q2IIRX1HiAfjnE8dC6z4GUFsqdmmB5K+q5gRGFU0Y4bIs9m+R
x/8E7aF2NWqwHSIOjHRjuXF/IDV2FaeiKlgT1sGnYyMkLOqVtOvVpmEHXCfKysRZ+8ucEICYK+l6
XpMdVDKE5ljnUDBrpnA6iKoWy4hr8oJIvm9EZ+2Wzs5nlhWWB0AHmZuelKs+MbLQmQxxsMtdlFOg
tzUjZvuO1eWBVBVGDg3KkSqGIZpWKJgA0t0WORamriHXwOXV6Z+mKb/7Fzqn5+wGFUpUBaN7zhLK
F8uhYbK79Athzlvlybs5g3hIKHZB5mh5y4vfhZWJZJKk8GM9BNwygTh7HBg7mvAa9Ciap8C86OxN
pBUTgZppgJcQ60ZEiN9MVdQ4c0+P5F2zqXuJcZztuvRUeAzjKg0VhvvqoJdUYWzyW96qaeaTne29
JsDI1wa/y2W+BWAU71opsWqoF2eCLeN7UKDl2vzEbsdaMnHOTUvLXzMwxnbYEJWq3xZ0AGe2OK5g
PzXyBj0MC2wo61ktb7gufiKAQDvAnFVolG7I1I9G1e/ZaW7y/V/E9aizWphGICnDh/LYsqtMNz3D
yOcup9g7J9jybBONGehd70Bc1LqfxlrBI8uIkqqqfSq3qFF9ixj9hzJxHi9oYtCzUDhoe7zmMduT
VtFPe7rYo6JNMA1l9cUX7TOxPCnGtx51FQHOuAHRmoz+LhkwnXUeFVaMerewmAmtbHWLBEUwS+Dt
phwurTH6TMigVpS1RxsJQTSt4z9u4T7SMlDT9/1ZcDKVtfNYrojvECBR5MV1vatqYi7A0AYvDPJY
5+OPYAwNyit25D2TQoo5ks5DFHt/Opl+djPKWWQRO3dmwlwM4wimnsF6n38lBhtnD6ZXjt5hN/Ov
mXfOI6sh+b6ImZbBfrPN4rss9Ss2ARL3RizpKQCOPYmxyQU97BNWHppwXm2nQ8oMsYs8ioVBlKAh
IyJnR75odYoFc21d4X2Z/V2wEbnKOjf23mbMZlV9xGfOx62UB3MWmOddh/33vF7UQAKtyJB9dGuJ
9DerI8RJZwkZmrydcq+5pExz2FveuD5S/K6PASkaaZcTewbTD/nbQhjx9p6kzD2SeB4P0plv9Qir
zs1LvoEBsLRu6HCZ1urI6Gkvx3HCTaN+V13MU4KUb4Z6hM5a4r4AZ9l0m6nVaPaVjwlNG3kZZj8D
3EaeUDjFrfQN9jQG+Kr8Rf72lR3ja2mjLQF599ubvOtA8lSyDrcd15uFKnbBjMx1CIYEmqke30tg
4fs49qAVe0TBINZgOusGL0OePJDDxlazZ/oylu7XSMlP8lHKHtt/b+cJ5WGlWOkxwJxRrKsO7n8H
IRyM82ORETc1DDd24R3A4RH4irs0gVB+rIb5lqNS00CdkXCjx2ZHw4HapyfUjLhEswqQAd1gljsM
CMAnGSDPMThFHvngzx6c+XVLR491F0Tc8j+14WGrMYJDK8n67mBHcRFtK48Oya3zNczGso9Vjri7
mM1jasi3APM2n140sFhJOT/6H3KULiDxBfyRomsuJdKpsf/En37rojdClIfwoJDeBSv4eOhNl+eM
cpW+oI4swUg8KW8hUTGSGD173/m0Q+2cvBnNtmJidTOn9i/d89AanskF5bpRITp9GdbmGzYHWEmy
j3e5wkO+susMLcIErrmzNPuJIDw1cGShEzsyNrrwxD9I8sF2pAGxEmK7lioshoPvmARveJzSWLgX
23KOjFLpbgEM/fFtkpqJGoZK3fOPVsM8dnG+D7MNDMy8H02LeFMJO7rM3uNMe/iV7Essp3MSoBNJ
XRvJLF0O43umVjiggvNcZes1QbYbWRPiLv0jSPk0FjUTuwWH6s70tmwhnikyZzPGYwwHw9xFokuk
6UPSgp/RJKXjCcz84+KxVXOguSifW7JCM9Db/8XcmS23jWxZ9ItQgUwACeCVJDhTomZZLwjJljHP
M76+F1wVt13uulVxox+6XxSOsC2SIJB58py910YULQCvgJKvVx3tDEYtRB0bbEoAPsfwJZ3QqJrx
8ol+DFNJebMijrRjaiaYJ2EpDuzQZZncE0wn1vnUcmmCcIshgR5Uf4ysDjEXan3HtB2mo0sv1YMV
xZADy31THyYDpa9DGgZnAj32fA0kyaSFb3RPNlmtncl3O8ZxXEHLFtQWGAKYwQYHqx/AkS16ITir
7XsQRffakiaUoYqel9lJEULJYrUmdiykYqVfTS9jSg7UZg9lkQHLqR8IFt0tvVIvNBcBNBP6KeGs
GowAaKXixDISvV6U0Y3SgJ/EbvhVOoLR1y418FnSbvLS1vyElhF7kL9pMqa4/E2aRD1HqWgCOxco
YlGxGxiykTcSDJEvA/eIjuxcmUygCyPbZbN933TJDu9dD1d9frZbINxOn3yHyEH7TrBKuYvER8rH
CrbvgRzHOli32rMvUD740geIWqQ6IRpMXVI2paniK2FaXe+KVAs5LjBX0+VtJijCUwoLGuSEPeo6
nRQTlJOPnVHVFVrE/ohoL/Bmg+zIsrTpnifykrg05KIZMEW2snGvHhzkgkJ1XkPZDQDbPtuRld3g
bXylOmONogg8Ui0Nd2GCSH6JYmXsCI3d6dMdZ2YPkfQ3vMoCBF9yCmaK8DB6QjGZ89BaHHwXHjMS
Ug5Kc0UgMoGftrXrpQxWZUZHmfvlux6wMDiVcR+jRuF0/C0c2HqMHImMXnDEJVbia6PpbGm4tTez
r87hDJhJA/cgJnYGv4PdMoOQWdmiR/SZrdrW+KblBDERyjOAYFvJNt8VLRnzUlU7u9e+YNMms34+
uBojumZpk+BV2pPOAmCYkImVH8OVUaHYEPvWnFuc6FKiQdJBV6wLfacESVSFiEaWYKQqrfU6pJHy
Zvc7vH3rItG46jVajiTMxK5U5zZ87jLyxth3g9HJNp02fyg7fwhV+K1c2usZDs+1vxa97x/nqnnG
30GXtNgSh/tWOk52/D/06P1bJ9//Q5OecMTfufQeujpCvPz5s03vx3/53aenWcZvro3hzjVtwW6w
GOv+MOpplvObrpRBhQ5l0+Q8pf7l1FO/6cKgd4TgVKevJkzewx9OPfEbHEzBbN6wbCkNS4j/xKkn
USH8yalnKWELVzoEmLEzMQCzFiffT069qNZNi5iSJQyjqNe94OjvWEztjCAjjxJL0ZqIU89fCBhJ
dsCJk2J6nm/yujBOCzu7kWRW2jxRuwwqIgMGAoZi+5hpaKSdMkCLO80bGu2cdAL81WZ0HQ0z36Wu
7zl6SvUlqpaOEdKGMOMwykrv4L7LE/IksV7sWkPk68IwBpg80S1Yntkj0P0u0ka2Xjt/rlKL0yk0
aQr2YsvB9GrL2SU2vL6MpRmwtXoGmK6NJv0UIg0afBQMtjM9dIu/xogemeuRBeT6j1MG/Esa7GAY
w8YtUR7bWDb+yml4atGZknrmpiUQpfHV5fTUVcA8abk/B0nlP2LB/1p2ny127AMiUqbLaAt3U64N
a11Nn4agRJ2rt0DcZkbIgaXR3bUuKu0yW0vEQruuI+k8GPEc7fzefzcmLn6oFN4DsmVRV/m0z3AE
OhwdamDCBznJExCuVYF8gAk+s2UWZbU1RmtEcbNpq/QBJBWRQwEZojYtZKRoSPv5H0z6UKeNT1WL
qFJqRn/IOJoFHZ9GTx2FDmGghRH5u2KklC9uuvGdtGVQ+H374gNgWht5vG0BTNCNYoxo66GnV7Rd
reElo6pb2eymezKBX8ANHyK1pEqQIruJQSTRGcpfO0DPnIK+QpjhwC+BImgdZ0AeEbKn2ncnpWjJ
Cr5CwIaL+eyDzilXW1aPA+7Ei4/4wYS2eTXn6miXbDF0hfe0CXVPNJTvXZPskI+hnqCuQ0FnSIgt
kDOXTiEZLLyJyZy2aYFydKqMbfRsIWo+uRhoqblth/41oprSH0A0IkotK1PddPGD0EOm9w5NTxmL
dYk95Ch9kwoh5Jc1BMPsC739KGR5xv1k7cOzZk7lafQFd3Ird22sLC48+qfWIAZaomjO0H84ACcG
mRWnjo44QxIF+LNGvi0f0ZSj5CwYWIU+et0gua/dt6jSaCNVvos8dOL0nYGNiHnkIiVTL7Ja2plW
zRkgKS9x2QrmRZuGB4KtySDpMUQr5krGCnXRB5vMttdqtkO8c0xCyN6LV1bcotZSWo/HG7sOv/S9
ZdizGuym2jRegfLrtqbIM3PrDrs7SVgkF52yNjNRctic1vSMaB0797dR4d6FfEm0tl9R1tJRAMTc
L/wpM/Hv2nj8klovGHKQ9D77qRBbs4sTRq05U5BhbS+5VaXegk7kjZZGfys4PNFlQogw0Q2xCh+N
CXFSt8MC22GjxTfHoqIT6DBU9P8zBl1DZWREFnT+iu7VjQyJW65t80lR/9PDVtssRlirN8Y5J/wN
PEm2F9F8zfWouw0I4dAjBgjoi9LRepd5RpNWQM02cns7FYTHcER6tewKIlP2xWYqsCmCDDOnhajZ
GDhKIDlJvH6oSIAW5o1ZJLsp1PNNMtvllXNmvLBKYU6O7gXtBOhtzfoaz1W3D+34KS4oGF3SJuLi
HnXiotOyMIJY8gNPtFhFQbILep5jiqqSsUj4XPYBZ1XZP0CUZLiNHm+LcwWdEMo1iEAoaXE6Gw5r
Ax02SKKn3qxfwIjvfcNC7eow1rS/qbDOsQFPct0O+H6S3kBH7bsPMTNNBOLXMbyYDTlqavCxKIwT
SlYYDpU9cKsNrwyqcHSju9PMlmSS8Uo6Inn34AXIuoqf0rcsdyL4lwzBE/dYqu4hLe5FK8nBs4pw
bcbup+E6pzqU3UYl40NYoHSRKbRATE8XN0UVkBMoQlJl4/3AHNg9QL7Bgbs30pMlfWMbW9wsY530
m1ZbDtIyYFAn+4aOBRpvXD+egMAQxzTXcDDV2yS9Q2r6qSL/6hBGtzWMB9WjRUSD+laNtxgzl552
Mp4izATZUE57mYEzM1gsOoZEdWD362ai1R8wfBqU7dk5VryOAeemsrVP+rvfg9JnmHTnTJbEuYr7
WKCwZyP9rHVNHWdHvZjkiXuZXL7NoqWhZX8hJRu9PAIxX4uYgbBsM8RuLjZO1HVv4jJiaFevArs8
TlN/yqu7hpRo5v9hc5oa54saA1aC9H7o/PkiNcc66cIkmsagCHWHsykqekpl/WGVGqGW7hsSyPo0
u2aMOkKR8zu5T1pdP3cXTcdxMdfBrerEjjivFG78cv8aN2GD3SNI6temyPFtExuOmL2evMExbqC9
7rJRZoc0GuK1JXxa4jnG5orBnlWGn1YTIpNnLsrDjNZnfEgi/0L63rtR7/OW8SssgXu9m+57gmYz
uzvoUnuj5f1EM/9Tg+260gr2DPMeVfZW+eW44cRy7nUS7FV/z+ftFvwUs0fXpjAICYbW7iT9/N6f
cux2+ynX3wNtQvYoDZJvUDyUqdcWDpuIVZwpNXaGrn3Lk57TBBiSOZguCVvMuR+SUxFdqg7AdOa8
lBl6HjmG1z5dg9x6jp7rjgZ9m5rxuob9Qle73IK/fdIbe+lkswqNg0JKytY0z5dZWg9JPR2b7mJH
7pdMkb5RMMFHwx9vkqFBpBzQogEj0y56gTOcJXLM85KkwzjkaCd0B2kpqC0bUKMJ/D4KW0IAs9vE
ZVASEwTaWGTX1+ZmMqp6k1gFDhMfnljp74Nyoo06ua9FO0S45vUrXeDvBjL29WT1QP3MR6Y12y4f
n4alP285T9Rv7lobEFqq4j0LMOfyMMFPuCOY6IsGw5RwtY8h8dWiJLM8coyQiGBWXqWwBpi+dCe0
xlf2zb2LNpKVyriRMrwPBxc5Ckgy0btbEii/mj5zhqxE8zsko9jK9kP3oWhKc9oNRVJvB2uMPJDg
zBRTTPGZ0VIOVlc/t58Ls36d4u62mNIBvT+0hyn2vaLIo02XMBId/PASa115rNtia7a0I0I72qV5
S4uY69gWdxhNm31Jpc73C3rTR5RHkvUMxaCpTtBzdnkKnHOuEc27tkl3ONMogxvPDsHG0ELdBbFB
7tng2JtqpF4MG3rIWuLeN+Qhrntd+us6qBbFvamoP20vIl9dm5G0o9KlEYpAQcr2penBEqf27IWM
OJNWYEaEnQl9FVJ1g4HJpXGaTIjhhxGeoC6uSh+emfcZ+IwVS72eYt0Ng0dY1gbgHWNdVpmNmZTT
c8IAuil6RlZxZhNftSQZDelTGcmdk/XpRUzBPkj7745R6beYRgFTNqS2FyaG294+4C0g7migtDN6
sesyrtZAbTVpRFE04tACLcCXQSc8mOl797SKjarbQCKx9qKRn1MN+xKgDocDpKqDAo1hQpbBSXjb
mtik8uDVtjVz20elOCZeaBfrvieAyUdBtY0N51FvcRdlDFCLLKRk1PO3EmMnBQFmqYjCPc9zpCuB
Orbo63BXJNaxJzWZMgyhbt2dtTpZ92DIdrCsmV8xYpOZ+YlraiOSkAagyZ4wZtOVRjzt27t4Jq61
mc2HKg+enITsqRwDRcuWtuExp60hJL/SenKq574Q9l0avQsNomcbsNLoCV1CvUWXH9Z03H3UmkRN
hUg3EFrTnjtJE4VThF7fqQfLczIWvjJpIN3O3+F1s17pCOsHk008SnEH5JLEw3tamt3po0Eaobdk
DDUDWrViZHseefTGEiBQhJ9yZRvpZ1cHCHw1/9hH1RYZu9jkwMeJCHhNkpmUVW7oTRgQOIS4xE8w
cdha17D8YB5IXZf5GZqxsSXcMLWQOyRhj8xj9J8B2vJUgzsnyWHWN3WAXDIKbdLkax73TENth7Tb
JlG++2DWysyFTHMYqPYa85XYjoIHSrPqzBuMC3ttvjf15knzxwpYpmy30oidTcUS24D0OiKfhAiS
vdp0ChOzx5lShBf6tGczc9xDD3clasonkVtPOnVUO7I8AefdD33zBBzsfi6dF19XV6fHpNEGTbQd
bIijrfStC1B9XMoEZNbYqlCijYQABME2i7L0NA/piJqxZHf3q4D5wTR4KZouIv20g2DaFhXZCT8X
HRit+4Tf1W/oEBDj3WTZEUs7/53Gnii+FHkxejVMc5v0GQ99Ojs5bbYVZ3BwTgGDvCw6iBLnQcle
HTf114rkd0Nrja0/2922arXOm0QgN5HDlcIrtBJ5kxyQ1hFKu3TxInuH6phg4LTIPb72dMNg+6zs
4K5pzAdAI0RURJwP5nHwPSNCLV2GO7+awz2zmdpjeMkW4kp+1E6/HbIWvKaP1LrsTRz4RlTfDfq4
5pz7UiGPW9GADEWt4cBFUFm54yEr1JtEMkgIQ8axql0oc+N1klOBqnmK7l3ZErZFH9Kx+gcDnycy
QmNxKvTVgUo5VNELs873IWlYudq0Q72nY4hp8dcRzcWat9XopI6Bq/aucoKbDAC5W0cbA0nj66QT
w4frK4I0eOGITsgJtS6KJfPBrMCoLEf1XiaFp7BkEDVMC/XHD4X+dx+YIilRZbG152iRkGbJFrWs
egv8V1NrTVIqIIUwbl7PU5msDA0Shh2Js07A4BexHxVHWw0rPs+3Zp9dGV0tK9UOhEtTbxIhsjYJ
q1rPvn+2OrtZNIQHAxnvRWYNKpUeg31na8VDYcJsjWjZ04YsvVJExh0Mbn9jpuSzVMmHlnEClmQK
4WdYuGB5rC+UsGALUJJN0TJRm9TtTRdNziXOuuLaoEUWClxLPLP2LALjZmZBi/3ZP+lKuLtIJ1i1
MK1zP3b8QEx+xnrH7SvUcshY0kpC/eJOAa7APq1C+geCP3JN1gPTCbPzw0OdNSwd3JnnH3/68SOx
qnzb5vFnUI7GESqEcaymAGZKQ6a4lUj9RiLXAllbwDmeId/QSoVI9+MHYNA//iTq8KZmzn2yAgEN
0Vb7qsl1Lp/KVvBa0xNZKcLLbMKn6jwzPJkhwszsmeEBGTibwIlvJ6qVq9ZjWZXLKCTn7sNCzmUA
xMMYpaUCgJyn669mMNj3KSJrtPWJvhuo2zYBOXCbVG9KL46NALDNENyaWhCcnMI8+WN0UA5jWzWO
5ilH77Fuwrx7zUGQa8l+GrSBFpYqrz9+pDZqZWVk044ZIsHQyaKIToOrM83+bjSHCQtxxCGvYKmn
1ebEN0uy0I3l5CX0Rgab0gpbIgv74hzUWXEmY/kreSC4Nt1OnDjhIB5dZJaR2SKn0EREmJ5FN21A
ObaIP32QwlFZUk5yDM/SNjvYYbSAg4fg0SEmahVL5zTmChhLHbxkTivOjs6iNpp0NSrwNCfkL2g4
eKxXoEWYOErRbPV8MdL0dk6f3UBh5eb3PL39tmkqCVil/IJSML2CvUwUbwtYdkXu9b7DQnzvUmOu
u5mM75G8bRS5xC1Cg/XvnDrUHgMxIR85Mb9ob/3BGW6dFBefb/uEqtTBTd5/q2HwUWLX0WvY+sUO
TkSG+siweFTdcB+FvsWYtbYe+oWJE+XEj1T+gHOhM9oNbBEUvuSNbUZkBHfKMrMbHXAUdAJqGmtu
T0Xvep1ASpMkpr0b9BIwHykD1s00CJwKdY+SP2HMPgxxBxC/R/sPi981UTcwd7TvfPPaSCgyKWsP
1U+a3Vpdj/IGaiKGpLrgeTMuJQMFQBtldy6XJBlZAOmfLdtFGoQki3L/POfxQcUyO6KHHi92o4p1
FdudNw/GdCNK+56yVSevoZ2gS/GDZOYQwEWRXxVeOGaN00udjNITxBOdaDas2U0YA/uxuDQB81pq
EPZwRjZ2+2EbU7uNwIk+jyzdZDyw4nHoTC51/iCSurvL2VGQdnACxbDUXVC77jC3cO88ck2/jymA
GUqSpVs6VlvAY55UsbYFBoPTVpCT7cTv41LpOlWWYNlhNgEQLffeRZRChtAqMiZqVuxawgNipNgT
JbdtB+JGu7ZlzKSYbM5GCq3EoK6i8zg9ssF/IRhU4zSybA6pW7+6ovA4SfsoZ/vwzuIg37d5/4SS
8qOcqltSYhlola7mGc9tFymClzoGNjgdbjKKNwcWR9Pu08rt9nXX2xeb4GEP6pff+fnViEhFt1Nc
zY5DWnJD2w4NJCszF31u+3lnCJ0WY+x/Wy7jaqarvEX29sjSeg2xKKLPOnP0PjCwn45gVepNU1BN
+FX1FGlw2CuIWweDPOo+DSJvTBFtpPPwWRUZzUIJA0Uk6IJNB+6XZY9qxSlmhjfiH30/re4c6Jfg
QVAHpXeMTTGNJLAfAg6ye1SlDjpS3Vk84vWm8hOgJTMhYS38MMxcNocRG22mUQDOTrjOMcq5jcIG
oCiUgLsp+D/4yFTZwMCNvwHOtQ76YL2pZkYYAkWTEK93LVuOhKYxQXngVwT9TE8CckjFJURENx0J
T8KeqhLIAOOTjYT0RXCvwgJb+H9xXR6G0kMAauESWSzwZkUVA5tKZ4K/CYouRHZAg1Ir2w5UDKVd
6YirkeovSvgvsWqQ9dwy/kah0aol0ZLRnbPg6+IQO6Tm9MfR4BLpWM4OFMdsOyhkgo4ranMDrl0w
FcplD5oW1A6gzfdZWDkzduISE4x5b1XNSSAOD0FvSeR8wSe+Ji10Q4SjqVhnKOtu5kXOUTpztGV3
KlduYhqHss2PNZKRk90iKJljQrdzIpwsfbwjGWyNFe6O6IgXnzz0LSmXlAp+rxOqZ4pd0+1sw0lf
bSyCMsMCIZlGZ2Xce2osKSemAZhEZWecyVijBrloYrWjkg7yONt9sZOoh0vVfOchBgzXAx3xE1oP
3M7Mjad7J66lF5nIclrX4DQg83vWbVSTDBTWdLIEFPvsNqATQZMTrZK2mNUis0Ruq6G96zjXNTXZ
QgVmAkUxZCjT3vh9Pe8ENoTYRQM/xYWNgSaj4fKp2AdPRJbkngxgg+cOMvqcsfe2l9tqYJHGq5p+
8Rl9IBK4ieuIUb3Rk0FM4GzYLQFLzcJ302e5xs8nzj5u7DNjnQ889Hs3ttr33KClnRE3rkUgwzg5
1yuRNepEVxJ+bz82wHTsap/KS2fJ+H6QA+egdH4pHHMgqVGTaGOSF5wTBS9YlA9zWNfH3iQH1fU1
g2iW1vAyvI1eUMmCkQqB8UE2dLvZaI6OORm7EvPvKn2O0F6soZ2wrKJwT8Jxh90XOBpgkFQxd46M
ZsATIzalY1FiNv24IYIc1zJQjilMolc/DW+HjLdYGQiuDBXtmp6eVKk5NLiiKaQcwQ5izl+aqEWt
zrawNXlur3BIamaI+5z0B4ZC/Q1qgRvfDc1jC7JhHlD95DUjOFVmznoa/NZrkzjfLSt9atkv+NNy
TzeiyQuSbmJ5CZ7RwarbMaQXlZXZzaimZF8zyxpx+o62CcJtKN0jV1QXL9KAbJlG01ZW5KCFZKyY
vk0CLg1lWs/Ww2R18zmMfW7cITN3+IVolfJ4uhW+w2iKyXXCaNeZDuGlSazwCW1+fNmZJhlwLAc+
RtrRHYrD5zx3vzFfb3dNZpJW6ZO011OVLj7YaSroHpnzUVnJ9NjHJ4q3jIjdldUGOZzgh7yOqqOV
8X22TLVw5ciNP4dP0WRS6sWVsTYxgR0s9FZe1Ph3bJPhi0JrvwiP7idMn15tVMrT3Xpt0bsFNbIk
FnW5Z/EobWpWj40Y44OpKhuja2XvwmCVAjWwKvm95ZjHIx3sBs2gNrDaT60Q92aP1k111z4BT2i5
02esN+eBoEevtTjOtyPYatvZSSRWGJygHOHCvCEoAs1uykndzr6F1Rsi1FZXH0VSgpyRrw1bEcdD
ceGYaq9mJD2l/963wTc9c+hHAJgIum2QW6c5R3Lq0ibgJCAogLL9EEVvM4SoOqF85G6vWbLLr2wI
V9oyBnF5NmXOpg+IfZtA/5nBE8aCNwseAupEyBeBsrbR+yQqsq6xBkGPgW6eluHeX+BTFl7qWtxD
L0fdIuEkBoNPta6CtTMiggozm7PNTExL+R652cOEQmtXlpBaOqyWkO43mAgKWpPdbeJoz4IrtDEt
9wPBc78BSfZsOqNDqi8StIZLkRTzUyLzo5rwW1bDhdlWutIn/Fp9ZH2zvjNWIazVwruawhmC6UhW
4mscYlubnYY5H0FNksLW1lDJzK3+FjfTfXSNWhCzdU4Aci1oz5ntwQjbG6KAPuEqka6BVzwP0UX2
AnFbd55HSUNDaz8Sv14SaWn8yadZi49pjQBumQSaOrDtQdIo5tusGR4121z5OxHkX33OkvEwHcny
JlGrSTbE+oBfz1FcJjNocn/4mPzhaATme+rEd92QcXwX8lVB5t7RjHBWMfXwSpW0u+oeHVTHYbAH
hkgmOjY1C4to31KTYnw6xE1KSzOuN5j9N4BLuecbHRPzyOgt5s4IFvgjaS60IaLHMWmejCT71MOR
/gRA0KDBJDfVjwM2YCdQ7X3ozq+k423pZ98N8pro5veeAKbV1LDFuzTaBs3+YIW7xGHAM5SYj07/
bBuItYg1cteJhp6ZUBVC6oDSTTm8Fb7bew49z5zjr8oHAZNYF70eX7NhPmRld5Huh6roJPbNW2BE
Nzgr7vUBjY7jjgRByuKzSJOvTcpoDqvajqAAwmZ6OhkMkw9zxCsVwwnVs39keFSuJOCxodcuxhMq
skPKKKpQRPNoZVdsQhokUd5AZht9A2lc/nWArVVi2RyAzw1J9BTU46eD3hjtJVMisCpWaJSXve0/
66hNN05XP1W2e7R8ymT71srlJaw3S6mym2YkCcQHuDdlskVEiyQZewmXje50oAffnLa5TTpjoPMJ
AxItPXmEzqZOY2uNcb3AUgmWuIINgR6MIocxDj1WtssKEieWJyCDHeMmgKM77kW2CuBDLGLruZ8u
aKRv5XxWbnWiFOmPaCgm3Iu75RaLiSNHO1wRLSxcEGDWfTNihHAAQWzq0tw4gmzYiWJuVU78Trco
Pgdl7Z3SQn6phkXQt2j3M8IFEnZ7DXfBrksYldbDPlrQnnne7KOAG7L+9I2cj5dnX3PHgNPeGb9v
yHKqNrlPYvKSTt9HxSd//UUIun6xQdSh8+QqQEtpSEmedmdVlp4zyDvDgE5LBojVPLpFt7TY0PbP
AsdIW+/xgEyHWTb7Nr3qGSVeVHV3jaoOAYpQpGT1Y2umZ+I9VgzzD0MywJ3OeLISbE9N+pgo/aHp
eq9Ne+Sji4gYztegFXeysM8xN35UOtvOHrAyc5qt5YVMN0d0APvJ3+CB1K+M6KkTqn0RBY9lTCcd
lq508rfIbnQwqfO9TEs84rMBxELfFK64j53buqzh229NSchYYuNQTKr2EDrLQdftPfxxR7PSdy6z
vLqy0Nn3N3bWL9P/Rm6qU97gFqdHV+0tPgk6+zZ0EAhDMkJrohB0RoSZ91D81OAc2owT7Dg5pudY
6MZjwyq3pSAexwrKtU/upMes8Tp2fQBpCi1EESMsVwFE2DJr7+de7UHQxmsAuKA4JlpkOUBm+kBP
I/JM3SDHoWyR1449vbW+PNXBQ1ybd7D+ULAM3QYl0jPDEhagksKF90kJ07nYzLKvhlQ3iTV+F8QJ
m8YoXmd19UMcd6Wc3nuLX5+UzVZ2asLEG8dEkjHhSrISyU5jbbOOAbw7RB9qGZCRthYw52dkB16i
MC89luidLdBd99aLZkXsA2MOBqLDDMb6YJTtg2WoL4Bq2t1cuZeOQQPiSq8F9SYRtEwFdDMyTYhz
ewny6im3yPelbz7usxbZdZro1xxgNVqK9Ptsy6XPInKGqpTnDo8CNsVXKLsVNeG4ShRIoxHqjs2N
m2uVsWJSZnpVQ43mhrTHzWD+yJS+7lORnUy33fYWQvFIzdscMyMoCYSyPPJbI9NxmfXTuy5rfe+W
5itgKixvpnZkBThBEMbKJVCbwor9lput7nUDI9VWqKs53oZhDu6njc7Ayv2drafG0Wj7AKeB9bWN
niku201KNgyadRSfWdU769Is2YhOpggcz60AEejuI8jPadMLCj8SSG5RMoHgHJlVFIPS90IOT3ax
dGZ5pz0fkM0jislLxYCXZHV8roWBpjas1yUO9FUpwttaoqV3p/kWqQfV8QirqzFJV2VZuC9M/SZx
A54IKR5JUSi9/1wE+W+1iz/nC/yv4gz+H4ogTaSJJDr8u6SCMEr/JIBc/vkf+kelfjMc6SiLSFH7
h9bwX/pHobu/mZbpmABODaFM/b/1jyjHf7N0UyjXVKYg+12SYvCHAFKz1G+W4QgyD2ypLCWt/0gA
SVDCT0EFSiciQdeRX1LKQlMwLF7oZ/kj576xI8pjPkGtXI8b54gyYztvYDKtwnWz1jxzxWTsTHL6
RqzhRHiU09tgjR9q7W7EwTj8dOX+iFL4OTrhz7kJ//PtLG/3JzXmiO4v1EYxnwh7ZDJTNiwetNCB
Kzvx+u9firSJv/jkfClcZNtkjPbnl9KZiuPSGudTVIzYAVe6lo3zFw25Yvnkq97+/vcvJ/S/ej1e
COmqoeix/hIJYclMpXkg51PI2Y3pySYNgUfMDyF5UKH1BWCxP7zP45d/eNm/uqJK8qoCyJ/h6Ehp
f76icdhjJNXL6dRuxVfnSH7oUXrVXXDM99lBfIeGKLzwqB3U74vF78/AX3yTf/l5f35h0jZ+fuG6
D+xcobc4xdfwG0n1B8IEdrnX3oW7f/iIyz3632EbSpc8KguGwJKWsKAh/fJKsREatV6SMGzSjlUM
S5zpUo7IhxYjPIrHGUCEHuIOOIJB3MriMccLIoAkmRQJkfVmTVgfHLH5h7e1XNmf3pZhEzIiETHz
oAuDgIZflMUdHDQBioHE63xnoJrTb42dNOgXr78wy7dAMmS/J8n8+2u+fNKfXpLLIB3DEHJZbiSD
1F+uBFNwCA2R0+5oNYw0cl3A32D1hhE8yZRmz1UxX3Ey7PS+xXnhniINfWQjp6PtgKz9+8//y41n
mrwB3hDmFUsKzum/PMppanUjjCPGPVOAiq5pfMTN2VjHDefHbrzLJtMKPXAEZfcPt94vT7ZpKof7
QUrWRmpzwin+fOchqhlHZQ32vph8dD9tKgg1141jFrTmP9x7f/VSjmObrMXCZg1fHvqf1itYPCXN
ntGm2wRix09SvOMz8la3fP37q/nrC/3+zTrI4om2sXX7l9WqhktVVK3b7sxBHVKb6U8mhq8435//
/nX+x7cGOMTGmMdepazla/vzB4psup4KsNS+cSP7xk2cYMsQffgCn5CBk263X6VRpv+wSMlfHpUf
963lWNwoQlguUvw/v6pmBxExEXW7i2vBlLj6nmH+RSZT3k9h+jzEuKnisS+ZODD80/CoUANHuunN
NfFSEWzAttu2VXmydAVPPD6X5jLNET6iRfMf3qu93D0/P2N4CAzdImRIF1wpx1y+qZ++ctq+M1Hb
BFvGSXISZnRjGhzadDE9VkZFfsqUgtrMgkfdgSnqWv2tC6KCs3x0CSZXwoVK3p3ZLDzbTImUqDlk
5AWJVjX5U878VCud5al6GFylHe1KgrOeYvPGdUGdKcCur65WY8+qegYpLsYZJOeA1Mo7ckfa+wpA
yCqibbq1jfa5chXbdJ7eQAymknS/YCUABFIXzT3tmpcoTiLg8WwAYTm8hdil3ai71HLGIGZgSsuC
by20NEZX/UkfKs/Hnr22dctgJdFe0lGcssKJD7kELEL8JANYgY6MhD9apvSFNTRi6wj8OEyH6QjK
dk8W9D4MTRac2uJfqyD0/v7e/bOVQ4GL+fF4wP+2XR3Q0C8LbuU0virCPNv3+Jqt4LVv3/7+BcSv
T+HyCqwrlAyOlLbl/vIKtJ4rBwRotkc2dtU4AB85uN0XIqYpWD+bOmwNQBwfzn+RdmbLbSvJun4i
RGAebklKhCjJGizZsm8QlrWMeZ7x9PsrrRNnkyCCCK/d3dEX7dVO1oCqrMx/cML7rsyeU4NOB27C
NE/t3zpojB3wzL/8YDWuFu48Q4PHIrAzsyPfQblK6WWrdTO432840OWAmnl0IemHTDIZBlxeiuY8
bdZuG/LTkw+B+cZNS2SOgEZUQ58d8H2Ylx111cSlsmu89GoZ+huzafT8Xu7RgrqRkO5TVm64s5gG
bCJ6wrqucUxYlvjzo4/P7C2Q2q03upUCKYMnc2JDmEydEaPILh1xIagV628vMq4TFF4NhTSePrI5
O5zGsu0Kva8EjFzoU1X5Ff/onx7jaL619CWI/cfL22y+y8T9dRxwNrEFNOCoMErb9Xk9f9CJcJhX
tP68QBu+Xg4l/qrjw+zzqpQV2CWmBtFpvoZl6IGiMFNE+mu1+zKpAQ2BiaJlqsAvygt6Z/S+YdFi
w7FpwxQ6xOX4Z9cNIg9MqoFPm2CBCaLX8XqmA0XxwpfM/VBbPtwigHk9SsK7TIuDR6lCGatG+PPh
ctCz+TUsDXEEiANQaPgBs/nlTkC8IJtk18QqzCzf4DZt6XivnEazrFRnm/JlIH/Ff8jIPu+8o62q
lp4FV1uV2Ta4qlGPjsNvqN/sfahPJbVDW1oZ1sK3ofG8kG0wn4jFzk+CvoexRMWJgCjOdYgCDfKL
I6PEJg3XlyfwbNXE0I4izZORNA0xLiZSl4DYo956U4TfOxsgjrOSRC8slW7ycoaep9gWb+XT/aGQ
eeW0arBcaKB7m6UzoW3t2DtoMcnN5UHNbw/WS0etjHGp9H44m05Dgc9pMeapCWWgHiy3yUMXO8HK
zC2sEXkOBDsZbR8KA7PT2iirPlRzqXepIMINyHZeFu0jLXSrXr+9PJ6FRSKGxqXAyGRFFT/laP9l
Rl1DaIMLj1iK7lNmL9sPvKvHR7AkeXOVNQXYEBPAycqSzRiVaPeRQsKnNGQZgQLDNMSaHgUOJkP3
9KjpUS3NUGXx8TMEFegjZ9NeezGt97L0n/o29RGPKxAI6fEbfsQqXUGSHDya2SCqWYRDsbK+Yquc
HHXiZ0Ga+3yAQ0mdHeNWY8lxXRaTa0XGvvG0Q6sbYGg70PU0N5yf+Fu4SB1/ubwKCxuYzcQLUJEp
BJnyLGqLmrJO96R3y0jNMXtJILtAKKUxhsfs6+VYysIQodmiySpzM5qqM0vea98J8FXWexcdPYw/
CgT1gZjn+ENO1Q3GjJDXwiS8N0DY/EZClR8VVj5+UW9p53PJoBPTHyY0PRNcc2CFU1utd0YG9yD2
AvlHKjvhyk13/otNuMGQfHmtKjavmtlekfs6QYohU13YnVbVw/Kk81KOgK/8107q39RO3tY40WRx
/TTWdNxbDbVnDk85vm551Aa0myVQ1jD0Le/j8nSefasmM4mBpzjqoD7Ol87oaqstzBIXqzi6K53s
A2Ohn0mWPiAiuzIPZ7uEUJRmHDjIsK3OjgW1UDrM56PJTTo6mbDmywE6iRZJ3wOLmv3lcS0G43nM
PaGQK88PughamGf3+ujaAfZQQHuAdVFw1uJMWjntliMJojYXvE595vQkKMsICuJAtlaO8g3d1GsH
vdXCk1dOnKWFsileMhSVM3y+7RsZhueYSqPrxcNTRh88a21eNS0SLqAFLk/e2akqVuoo1mxIoT/h
syLZIwrmyYuZOg+GVXwEgfITLfE75NZWcs95FY1axmk8/XQKjSaflDRlCs1ReTCFrk9Bu5w3xctQ
o9lkT24xWXd5mj7pGYKrlwerzN/ln9F10yQ7hKfPcX4aPfV0nC1lh62S+gba4Zrj8n4VXl+N7jZ0
KDZYuskvoKmBwevgiFNDU29GO9bKtZ8iQp0c32IieOAgF0DyT7fp9KckKZSmAgADIvCthFx6PY4/
asuunuhw/VSMtr8NSG+vA3h2TwE6nm44ojaG2mf4EMPmox8tjXeOaVZ/vcfh8AAepwZJCYir/fR3
wf8zPN2DZIqW3nCDFPo/2I+i+QdxYnd5Nc5n4DTS7Crp6t5Bfjq2XQ9/3WAHQwdKQWvklbIypPPv
SQQiHZf5L67y2ZB4/uNZWkgWALuK/qM+3VDhejYt7WeR8wK6PKrFYLglY+NM0Y7FPZ2/3uzl3kbL
ys0nswu37Tg67V2qYBmygYcB0dCxOigbl4OeH0yMkGo4LtG8n2l7nAZ1KtXJgF7wwqKLtjGqCimX
Djg5gvPZyqothqIqbVEKVTijxPiPsqEw1pwRqz7LLdNBhw4owyTxlUTwaOqVqVwKRTWcIhgjI4EV
6cFRqGBCDx+yge3CBHXeMMIxny0pE8p+ZboyqqVVM8kpFQdklUmOeRoqLXKnbVvFdistkNEY8l8l
o/s1NtKNKvu//n6xTNEOI08gp5nfwwUqTZXcimH5Kqxt/BN3vgXczMg1c2VY56c7a0R3jd0PlVAT
tuLHMzjCYKXERKgMA1IpnJC9crSruoY57SjfhAvu5aGJT/b0UCMeLT5cxxVb1Z3Z5g80NRlBFtlu
4Xf1Px1YOTeRQYhNbZ6C1ZDsQ5FZwZU3wba4HFn8zeeRRUZMk0Km9Ho6UkNLdWmscxv1ZzCMVagA
FYaktTKfS1FwgJQ106Y3Q6DTKLzswjAyQwcDCpi7oUyRk/60t/I1L0bRVd0SbS44qrNPDOitX9fo
ZQpek32NXXOxo/02rERZ2hu8H/5/lNmpqA7jpLeokLhVqj+XpfI46qAzWpyu1bH+ZXuFsfI5Lwa0
Seh5wNmObM6WSMUCSwG4w80SD26pND8KkvWpxh8KEftbqvD7v94SqsxBZVAKYq2s2ds0ttE3N5WJ
+wVSzYMdGQZYFSNa2fILi6V+nhiaLXoZinq6JUodCoU6DiQSRlnvGj1L9gFFu5W61sJReBJlNhZP
iKaSjzicuraibuh5IYdvY2j4pYMS0a+s1MJpSKPv8yIxhTDRbGsoVV5go5k6rpdI/b7kttujuBB8
ibN0+BpGmrYyhwvHBp0Skl2EkCj3CImm42OqS6s0yybddhHOVd8S3AWmLdxU1Gsqw0C20feNF0lT
p4dIi0BuXd4mi4NVLNGDAuFOqWQWHP8PVUJv3S0B9oHKVJ+pmb73qvNaDPbKllxaRuUo1myzdIEU
BlrjcR43AKaKEIs9WTE/elO7vzwoZeFjUxVeoSboI416uhj10d05ICKKjCI11zBQjMSt0ER/r0ju
cCtwsliFVqNjMYD+o+fqQ2lhEWJL8b2FjOS07+NMcCuCuPyioYN7V5QtSjUxhFssQ/2gemsoKel/
f4Cr3BkceNxU1HjEHjn6waCLlWkcuDr6yJOvpEyWr3zc5q4uz8vSAvAANuh4WTTXzdlie/6k95DZ
RXbL5QTiGag0RL4aIm83JugJXw63tApcFOSBOkk+b8/TQamVil52gktfYXNruqMegg1FdzX5RnkO
UR7ZrrRfDk7p6soXtfDOoqNjiiqERjXamB9LXpIbYW3IJDRJXf9TdWN0KLvhOx1jZOZ01NN9OIdX
cdqnu6oEV48E0RpgYHGuSUbJE2Vd5QQ+HTwGGH6mqWz2olUqCF3ewTSRGi7jaqUmtXQEa0wwXXI6
ZZo2O64CRLtrRBpstAxoQfYmF/IIW3plShejGLplO6CfiDbbOg563zR1R9uNxqD7YqQBjt5eba7s
mKVJA7VEhYHcGv3J2Xcb9P4wUT+03anSfxqqj6CSemcE2e+/35jIoYr2jygOz9dGlRv8k33SpUbx
34u4e7Rr0w04ARBMqzYlnkWX451V8kiYjuPN7q84LFSaesQrlRShyjR/mJQc1jFg2WG8w1cHxpdT
P2eJ8no58OKqmWBbNSHWd5ax+dDmEjAkHCuKPiJWgne3EsRPl4MsLRrlSRPIDgqANBFPd3odYMtq
6bEJILeLr4Hno4gzCY8+6KZXfx+KpjQFKNEmJd84DSV3OE1HlPFcu1f2KB3nm6Jqn9Gq+HE5ztKC
WYrBeEhpNHk+JD3AZmEwiFPn6KbltvQY+iESAcVdiP8pvI77qPFv+mpc68IuHZm0fuE5Qdek+Dsb
oJmNIzJP0IyRNlaeIkSyUKF2GoTmTSt4jfDzvUolECUr393CPtFEhgVgw5L5v4slPr5+pNBG/M0w
3cLL+yu7hlysWrG/uzyr4uudvVKo6HH5kGhoDHEWpYUKHZZRa7qNEcRfVB+pjlyWqocCt3p8F8y1
dpMivquzgBRxaPdSGuDReTosyasQfB0kAzd4OwmFXRj+YEUc+qi/etH4TgqBpX3VxfCZ2g7/gtRn
42HlasATtnvBkS1tT/5V5Xn3enkuFq8oi4YObTA+HG2+0jXtFFtuVMNNUhXjF2er29dmIei7Ji+C
6c7GWMVHYhBPzvjlcuylhJMzVrZJc4ER2rN3MY4bPOCm0XINzUOxQ0bDZvQB0HkdlEqn/V0ZNf59
1t+vPsBYsRoCJYtxz+li+BjExwOYDhd7R+mQUWpEv99L3zolUVyrxk7o8ijFbpotPugO6pncv4B7
5s05dYig0aNs5pZTIe+kJMhfmqkDjw2zdX851MKEnoSa7bMeExIFDxLLDXOd3qb2J0aTeJCHcKME
Hn42+maQgpUjanF4vLk4eT97j7NTN6z7viinEEO/pgx3Ue1r+1HJmisZBaCV62vhUNJITbnEeCMY
9HhOV66qkNZLSsm/KUngN0AQd/T8nmFv/cpxXyqytZbGUjzyGJINYGsW9ajTeE2hOiXuxv6NUsEi
6BOcN0ozuh+S5gFzDjcO17bKYkBRhxafA1BHMddHxx/UD9w0DMW/AVd4NXgenjYosUNHFbLRCDpX
SvBxeccsRwRNYMqooZO2nUZE9CfVpKznDiltRPThFeCjBq2btnl9p7VKfJNode1eDrpw/oLhpPiG
ExVDndfDIHToMA9QIpJy6XvcDr9Ns3/pmhKBlf9jKGtWKoLpMKFgbvs3WaOUaNwq7/Rrm3vMG9BL
arTnywNb+haOBjZ/xBYmcxVjFnIT58U3ZLLftch5THJ4j5fjLK0a95co7XGDCbD+yT7hiUQXr1KJ
MzlotTRadUB60kQC0QqSXd50FogxZfhzOepC30bg+Q2aLTBkedbMjpfBy0yU5h3JVQJFPzgp2kyy
hNyGEnOQSilK350pd2Clq49wqPA2l50GS0zcdy7/kKXhA7LhCOClQTY5uzcMtcrgvOkSco66+bsp
uvG5oXQQu2akp8G9VQ4qOHgJK8yVvtnS+WpAkkDIUPksrZ7Oe58gu6xIkLQKI/3WeuE/3M/PmkX5
J7NBMpa71EOF5fJglz4WAWTi1OOyUuzZWjeaYY6aUrODFQPFPAjr5t2ASnJ1Y2Gp3u9wP8vWII+f
75v5nSXgcEDwyMJ4n8wGKhv+0ARFcCNZZYzBoJrg1JaGiC+gNT1F1v2Ipk5zizIh6jamjUW7GT31
EdcqWmXTCBbbMdCylaYgz/ZpMTShK0sSchgAG/Ps7/N+8TE4Yop0ccue/tiBO1cF7Cq5PoIhXxxZ
yVmQslGKQ9NV43B3eT3E33Y+Nbw/kVaQz/sGTmCQkTPlN3KVdWjXOcV1L4Heuxxl6SSBQ8O3zaNd
tJNOx2SgatnVUR2guUgVrB4/MEd9xQZn5fJe2NDQoqkM0CmweFGLL+3owhkrq490hCRvQi/9mvrS
da9K1EMKB5pbcWv2aBvI0goqQXydswn8hMkBfSALOwO309lNYjSyAkxWnTp9NYQLHlLHuY1SRidB
F+3lGrFfDFmt60lJqIbHjYd+5eUJXjhDRAWc5w1IOgqes5FbAWag+JkGN+A/WhTSzS3qhge/R0wx
1KJ7zZdXhr0c0LYo9Yu7dl53R2YQEE3dMGwTX7FomF5rOOiqUPnxU7zv1HANwLAUUdGpPMHFopIx
L8hEXWZYcRdKrtY3DjSroZvyrTbIhbbpzJSOYTfIfNw9KmNr5fiF7SvaTzwoHPS9Kaqd7isEyiRI
lYPkSnh3bFIQno+2hq1TyBL//ZlM+4Q2ryAiUWqdXQaJngcj9WTJlYviS5V07whkInqEe2mBhGId
Y4uNrOblzTM7AwAuYCHApiFHkw2H5/Hp8BBp8to61PyDZyYyehJIlaEhZ+RtvnLRzw7/z0CknmCi
yT+BJc6ONoxqoCArTXrAz1f5U6QotlK26UDnF5PhdJgIRrq2cuEsDQ4MNCQNkOgmYOrTwTUT5mMG
hu6IK6FfA0Och9mmHkbz2+VJnG3Pz7F9ngE6pxxV8tkRNxZF0eNtkCLsg/FHmGGWMAWGdBOnyC+p
oYlMpxU03y8HnT93/42q0oeC34X+yPxm85o6tCYnSQ/QDDDFNJFvqzEVeAL6am4Dx3OuIHZrL06n
TddmjuCfnAbB368qNA9FULm4z8+OApgoCJOUYXpoo25ItjFPjxHLN1QqN2xn40+HFdpazHnyJgYO
zkVxHPXfcuNsuovY4HHoF8kBF9x+J5m6h9dr/hxH2neKH977qJXTXsI74hHVUh3F/fEHIKvp7zcX
uGyZUgMwabKo2a/I2VlDOk3xIXCc7NFHVuMuB9S6EmV2/HyOFUQ/wAhociRI8y3cIKDpd31yGHr0
wSjW1QdrCCI3Nqp2f3lDLXyhnK82gwH8yeE+C8U7SSokw4sPuuTkP7NSNn7rMtQN/D/bAhfHgmT4
csSF79MUYGyNpIc0al4j62J/LOrMjw/VCBQOZZuUhlAUl2+Xw8xSg885PA4jBn6UGuCckaG670V4
jhTYIKIMqjdIBxhmvUFfI/zuFz1Vx8yJ83zTlbleXl+OvzRM6oB8KDQvwDTPJrazvFSlIiMcottU
wYs7tR6dYQil3eU4C8cQL3sNNxjA4DBZxTwcjZNEOqetr8QHCwQ11CK9w5gsMq4iC8VV8sefSEMU
K/tzadOIs9WGIEFrcN4TR+i0Lwp0aA6y1ds7iANwksORnQr56k4bMbi6PMaltaQ6A6yGsjgXspiD
ozHmJYi21C7YpHQc7kytxEMdYdQNKljJ1yoDq1n02BCMKoZllyPPkj2xi6jisldtm9DKfLOm3ajG
fp3Gh9KupAwl2Qlrp7G0+wxVeiFqaMa5VOMdWjsvCVp9v3wnM1a6sAunAQvMfIMV4c08n22v9kOk
eePoEMW59lixg5/KbMRSfIr+sn36OVx2Es1/SprYE4lNfTTReA5pLaK7UIIHrfpdxbY5bgDdosNw
eVoXhkTSSlWYC4QBzaeVJorklSjuHayxDh4SNICuO5q5t2o2rOE3PhH9R/n655iIw5OfxwgP7tmH
GJl6gD+QFh8yxwsxKQDlCxc6FMZCbLXuMWit5lXuI+zlIJneOWnk/Cq8uHtH8FO/d4oqAaNfSBha
GhPF8a2Bp4SylUst4pYNq6963xvYR+S99iNTWkzbetpD//Sl7oS7xoELtcE4pYt3ZLjmo9+nWIxc
nsyFr4PCN6oI9KVUODWzr2NQx6CKCyk7KJ0R4nVZN8ZXObDVp8yvDGxr5KrGM4Gp8dH9cKzXy9EX
zjkyPCCR9N0pM87zV3UYGqRX1fxglLQ8TKl4q5zJuLocZOGQI+XhzSow50Bk5tcuolkDuqAcpqaP
22CnYd+QZt0vjSHeFhoaYVKqfVyO+VmOnW0cvmEbpJagq5+NTB6CLgfcSsu7KMc/ql47T4h/Dl80
rGtrdL1S+27wiuIH2mETWq8qfkSZXyOWroDmQoCps8Zt3YTlhJVA7WEy3PpYR1IWln/3Hc2pjQ+e
Aupch/VSOakJ2k99j4GvFPg/KLjjeGSWPr5wsl/Vt9gtiny5VseUjGOw8bZsEBtDj9xpuo1aRuh7
KUXf//Ii8sMNXuLJay1H5a1GQoxYdRBrb4UWII3Eh298S/A2vsOKIz7kRtHZ+0TB9PS6SibkKWM+
RTRR8bklC8A3BelftG/G/eXpnTeVxHfpsGkt6NHIFPDKOz1rNIXOTdhp4cFqq/JFjjXhNqy13dcu
q0e0lEYt3UW4qj6kTgVYyfBq7yvFi+KXPSjZt6FSsW+1ogEPn8s/7HyvkZdw0ZBrkmHbn4no0Rmo
5YZUARoPDk0hFSFmymrxTy8HKoJn6LxiHZTF0mHINOStLgdeOBTZa5w5Qq3hXBkB1x4Ppwr222Sm
2l0dW/02TMnBZNBEb5dDLVzgn6Qf7jX6smd1Ex88iVcXJCeZZkhoXVSlH+Iq3YdPPWjEXxLvtJXy
wcIhJaDToMEFtpLn7ulqW54Rh8qghAe5s5N92nftVeaVOFdRZr7GZ7zflgVe73nd/3N5qEuzCsGI
dyD9CDbaLHDsQWpMEXg+5AXW4CBokE7s8DoN5KFb4ZYthSJb4KIiu0WKRvz50c7xnKQbfXkKD1R0
y+ssRD6F3r28qQYSiL8fFeBRMFn8S9QNTkM5mSYDEGjjgxNb4Sv4oAlsnWX8pIQpXf2HUKBVDbRE
OIM/MWJHo7IxvRh87EMPYZt1X9RUDbfQ7nlYDrny8h9C8b7SEJ+BXzRfK63sFM/Bh/SgyTnU+VQd
LXjxxqC92fIYGCsf+pyS93kCITPk4I3DOweg/WwSJwRrkeSPDxP8IszNDUQ/d2rmG8hOSclUbaTB
qd6lqMl/Yz+MdOaEQHeg2I/9gA37Ro0ldN4GK8Lm2mI5lJXfd76deP6Bxf/0YaRbMPt5hTy2GLrY
wQFZuWoPAbnbDehqvJHUBz8vT/zSmcdpTL2WHFs+m/guwtoPC/rwECPC2LXpUxEiwav5UbIPjWG6
DpJ4TY7k/AgSNW/Of1Q1BDpkVvca0tBnuevw4PT1P2OEfmBJK7PYSLEevIQVGv6Xh3gej2ga2ECB
sOGMnaUQjhegSN5W0UENrFHZ1FqIjUWFnideTGEdPSPlKa81fM9XkJi8HhRZyIfQijjdYIoUj1OY
DdFBj0vE5WWcQBxaCnukYuO/3iyis2wyPjSbOBFmw6vKVq5zRSZZaWUFY7EUkdQAvT6on+NKB2Hp
KBfdA9AgOozKeckgrdK0ySM/Olhpr7+nnprsPbPCcWQsxpdx6D5CRJz3WPauEawXil+iIMIRC49b
lL9mZ3mrlFFZxmWE0HJRvDd6gMlorgdm9KWdnHrYOHJAx66qqumqjeXsKyo6SDnLEx7dlzfT+cLy
QwCA8m9ROPlUQzk6EyWfDgA9Dha2QUU+bSs6SKFlXgftZK8cv+ezTSh0AMhD4YKS/p7uocaR40yu
2bcQV957CRsu8G76IebAwOrCse56odXcYwzhXh7jUmDwkIg0wdC1EGs6DRynst9i8x4cKlsyvgAQ
ifCUhp8jX+NabL+njjTdxbic3yeVQQH0cvDzr5UkTJzLwJxp481JO6lu+4hESSRhsRyire9Hr/0o
/XZqq0LTe5r2l8MtrSdEdw12Ns8L46yjPzQSrmJxcNDiZrhyOhwXxinTtg2J9cq0Lo1MaHSQaHDD
na0nOo8g0DTPP8Cek3DmcIZtObUFuqAGTjYWjimXh3ZewdD4m+gaUhHn7XR27mmShZCqHh5ajYKQ
MC5xy1jGdyRCAjtISnXX8Za9AnKYXWl16Xy7HH5pZinCs4fJM7nUxZ8ffSkKtuO5o5WEH3zPQz8V
f78gqfoXaSjrm8uxzp+i3F1Q7Onv/9twOI0Vo61jo1QfHuwpCh6KslK+tVqRryzg0ogQFAPGIzC8
ZxdXE3pl7qsRhxBVw3uHx1KHkLHTGejyoaK5ctIsfYXgQcEKIJoh6hezMTVD1qbaGB7wmaxcat9/
YoTht76CDniJB+a2SD3EuyOsAC5P5izwvxRbUbk0xcPent9dk1bI5SDB8+4sbBXLSk1ugRI5sXjA
ji+9GaKurqrxzhqctfbUbIb/DU35G5ANZS/e3qdjxlhD0RF2H924ru8n7wk1te+ZtCayMvsQ/18U
cTHTyqC7KP78aGcWspe3um+OrgQ49Mas1eZjyD6tiiV72yiBuVLGO5NJErRhvkPmU6D2nPmngALW
aCD+OrpRJSubSUrS4TBFfsBNrUfRl4gKwrWD4ctVJRV/xrB+KEdKSGBEkq3aJ/LXDOfRLz5gXgtv
zXFc44stzLpGQQ5lCpUyizJnpVUcdUPa9RNdBiTxdW+sd5mNlxZ+Pmun++xDFVMP/gYoIeQJSkfz
PD8CgaYY0DI5iRyQaWPb9jlirrG/VhxfGJOoFwvJQT5BfX6NRJZZRXEVW25W1gWtcunHlKv+tdZ3
wcrZsxAJfAvwWLJZW6Qnp7upDLMQh5RIdqVKTR+UShmrrQM1/HvCq+G/xDIAgdJ0FCjQWUoAohuD
gQjXam/s7zB0oPpYWm8T2+fyESD+nqMC2OcX4hzFEUfE0RfS25M9FugFu0PlYTKCb999ZCXTK1IU
3i6YyvwWPxp55XhdCMplwb4Ak6lBxZh//FqtDAmCoG4LpWra5KY2uNCF/WfDmZInxZclTBIbfXBW
DtqF4wCAOk8SOBOA4udQdVyfhn5wQtm1nCpztqonjb9QeRb+ZuhBfth+mX69PL0LJyxZLCBCoIQ6
XaLZSP2grLAzRDTBCJUKQe8h+5nUwR+5bMvDBE/kWlXrijqj3q+cREuBTeqZPL2AVyCxcbqufqvw
rOS14Pq58jT4PiJ3Ff/Y75qyt7+tzeFRyShMGg3Sy5eH/EkYmm0pjQyHS1pcnTSlT0M3NYIQMar9
Lt5k3nBlWEmsbJtaspxdVKZYK0qpkWE2IemSwkO0r9SNqseUa0Ypxk+lrtOSivaQZmtgkwWqG7k8
D1FakgKoMD/+IkAQ1RghTKVWloRsvp719Y9iCGNlA6mJakQS2sVGidUYTeA4DDACSNNhvG4TE5+q
pphUfJ1zucOrUDKd6GbAt/qprYrkvcWo5T3IY2mtW7OwZWE7UtUygI1RmhHH7NH3OU0FDQ3KyW5u
5bTEeddi9N1fQySjrYrb+uW1W9g1PCuZGd7tQsN0tmtwC0o7NSgUV4qKydxpveJ117qJFSxyipEx
bGo9Hf+pq6R6QQwE4ZzL4ZcGyzMItC3SOAAYZ4kQ/l1eEZscerhROLugxuMQm+MyynESHNOtNlpm
t5ICLVxTn/JXiE2T653hfBM7Tughc8JJaPZGm7bA1lRkfb361x8k/SkBKkA5U4AAZwe6HWpwfWsN
3LuRKe+ePlSPDRBGH3G5El5/rU3dqyTlTbrpY9NawzQsLSynAUwSeizqGWCGznjlFSYnH049zpvG
exO/EC9Ed8izovq+NPT+Hy9pKlxXouCfy6u6cG1yCpHYIhbiAHgQv+1oC2d2DuhY6EDUmCRRUyfT
wbg8WFvJtTDikXQUpvUbjHNCwkhxcjNpzWOMp/PUeq+XR7OwYSzSDRsUl0BzzU83ujxSl2gmEiFm
eFu39gcGv2vY6YXv4CTGbK9UaRX7EE8s11JgnoYoUUnbKPwjF/vLY1mcMlIAR+jLINU1i1MU1hTT
tLHcwb6hjoLnV79N2v7qP0ThbyGQICjMryIzCXy7NRooNF5845vxTyWYGFKzIgK4uDBsNJyYYatS
oD9df8cuMz1Ja8tt8HTAeGmMdl6Z5X9X/xf5kkV1USWNZjRn+HIsHsKwc+ADZUV7qDxnTx5z61dr
LIullaGCQFkGsoxKQfN0MFqlTDSRHctNOTMEQJ1jeWtXPvdmqmbqGobvPBw5whH/Zxau75uyg+Ft
ulXkfxjQt/EZ0iQMGIfq+fJmWNraxwObHfGxWaZKo3gWWmbmLkHoXkayt2s2irUmTbC0HwQQXlDF
TUA6s/NAnlJcIQY2t9IPvyTfRgZdHf+ets3N/L9B5tyNFjmYKS4sy/VMLAfzSrpNh/5Hx62ZDU66
SYdspTB7vlIioE5ZlkTGgV1wujFaZKaMekChyFRe5HC4qbOXdFXjRvwlswzuJMjsU1Iwko8kEjY3
acPvqiIJe+Xhj4EfLWzV9CFrzf/jqGZrVZdIDPRhgCqR3+0Sync7WQpek8TOV677lembr1fUKU4C
vc12uxCAiNZvmgZvlfD3f9jkoJgElIerYn6uBvhfjuAV2XphbW1DukYDjEWljhx4g9N/+KKEE8Bn
JUXI7Z/uiBpHIq2hG+L63etYPMNro170zZzWtvrSl/u/cc4w8U4wpoHecL/2hXxXWtVTmTe3XVnt
QL64l+dvaZWOQ81eTa1VIf0bqNyx1MQwDqiCG8e3VrbC0ianaMr7CGElTr/5SQSByPMB3nPm6Tjn
xf1rgyz/Nqyr3z3+FCX+lZdHtTiBFC3R6SPHPdNKKRVvhBLEra6quF1P9tZ2qkdO8+/r6kpLE0gt
hBTFgZd71vsHt6q3lZ+SC/XlPVoSN87Y7JVM2l8ekdha83PiOMzsnPBTZi1VCaPW8VVnv0vmfdi+
ZBgRZvLrOH3rs/+wMficPtUpQezMu7lAFgYyVWo9qsdjCFfCLAn2himthfksP85GBmiN1hcIejKg
ufxfK9WZVFWJ6cZ5ja24ImQwUt+/wbZP2wVdVW5xdrKFSaqw5KOf0KgB6WCTYIGmYTungQE7jIU0
3gQ4Vv5UI1xxs8RSX3Ldy6+H3PTuc2c0rtEDGl7VrCjAF5o6cxfHwW8AQdKTD2TpvsNB7deYNepD
6Ovddy8q/OvIloPf7VArr3nr9LuI/+0l9AfIpZTorwBQkciNoZxkeH5Xo4tflH+dp7m51RPNvx3b
qXIzSQf0kuWIuQSmfj/4VfYxmRENvbRr9wLrhLyhHXQ/FEok135eKE92o6FomyNQLfcNJIncD5KN
H4f5La7GxfPQKtVhAoY7blImb+dFGVlxq47NA0o9+n0RhMqjNUxetmlGLbs1lNp5bkdL2+MuO6oY
PsbJMwqt9Z8yHsK7JodSGgq1wzZpsi+y55QYCmDWplWJ/ox5OOi8xjOkJ13K3yvcFve+5fs7zMiS
bS05H6Ij8RU9/OHasYb23kc4+X0MxnCTBrG0EdXCTWF4zRekC9Kv1LpxmWu8KniAw1a4g2WF151k
2tsyNXJMcMd8n42JfUXFAnhd34y3tTRhuxBM0j2ZWXoXGl3wlmikbJu+LgKMGQzzlw5ObrqW1bb6
SFoz+NoUNcQd6sPhbR91hYsCSehOieU94+HcvuAHql21xsDTSBvxAaUa/Kc3QknfqeXUxBskmYt9
3iG6kwdGekcrP33udapYTpS1j73WKPvY6sqPNh6ZG4rACZ7p5je6DsVVmHY4GXqlvweZXQvEEaUO
itf3OFIUTx7/8CvqNj3Gu7icedjX3FI/s7cqSMcbxKqcHQAy52qYsOXVUaLb5mFRwmXRaoqg6OHI
pgQtXrWaZGfYXnXj48b5AFrWw81TTZBKgn0XoCWQG+xBSwa4Fsjf+QSqTSgQcA2iQbtO7/U90pby
ltq6ueXTBJnGcwJ0P07cwa5WgnKPnyYeDE5f4BMb9fF1n3ThfQes7CqpqvGx93UgG4Fa+6goRyk1
t8B4DuoqfklsWSgS4Q1wh2ceuiJWGIWYxU3VnVzCjmvlXDzo+Eh93vDfQq+qHx1srt0QIHK66wKI
M5vR6MfvWlV02yrBP9Ns9XYP8qi49/CJfYomVMPSKWtvajUNdxJe0Teloo/XNdVhF0Uu0unC98NN
MRQhCVUoDfeG2kc7swOkULS9RFWuGm5sxW+3iaRav6a2H98SlKG/VHTdtoYdF3up6PTromuUuzwc
5LdIrczE1fTS8fcys7xnND7+fX25tT69v7P0W60F3lWRtuOVOfisGHKxL2ypYedjxnvfAmr5GWM0
ezsJ1dDWQYAHwZ9nP246ICFTcdWGUwoituTDcyhWdlRkzGiL79Dw6OPN+6BQLbnvIyws8Yw0mo2t
YijoYC2Fln47ZXfqhICg7LW2tQm9wbwqtXhy0y6TMf6WILAMVokYtTqqT0IDKdig3648caZ4VxKo
90PTT81OqhP7qQjkeKuYXfYcNYP0ZjZUbVQayO9TTXXOjgItg3DfDd+M1s4OYzZoHyoN7i9eHTUv
VqsAcmwjfHlpeKgHM1d1oXM4fmnzEmSa0SbFTQvVfFNK6binqBpeoSjZ/5ZDz7vHlOBbFISYsE+R
uTXCTL73jByX21xSbgdfVKjsym63YJD7XaPZrRu2jv0/nH3Zkpy42u0TEQFivgVyqqx5cJV9oyi3
bTFKIBCSePqz8H8u7KyMyvC+2R2x222lhIZvWENmQs/b4k6Kc2bw/6WrdzHs/+pn3y/JBlYow65B
B+4IJUm2C8OQ4y3j8xfYMNNtlbDuBh6oDtCdid5aVvWvoV7pzBTxZIDtlpckql/bqQs342SHB7dp
6O3I4ROeNXHXAmO5tAd/Id49typ6k71MtmRK56spshSWiUkIE8u0vY8E/AUd4NoQnSaVRb8aXArA
9ZxvZLLA8dlpfFe6mt6MrbxtHDn+dQkrxm3XWSRuHK9h3gxjvCFL5x3wbCy/bASzL5LOTYYGu3lT
zlTvLIRCDh4+CPzu4/lbrGj0GgIE+SsIZQylzjmUt3CWFXllR7lNRj3nrKbsNtU1OOSdLF9GSCps
SghhbR2Udzaqb1VuRJm8dbalFa6nZtigNkqzykz1hko93S8yKHPoxcln36nUK8SR6QYmNvNrbGi0
c1bNOhUk8l6n8EdyG+rD5JDWWwcG4+M1sLe1zQXn5fPoeDjSIRrCbEmi5wA1640vJruZGYxtAHAn
u2b0oVBQKrqvCap6+BNq78C4+Y76KTtQkK5BJ8AbYYD4VbD/7mNVgI8zbADHYoUDoZVCjlFXWCCR
9wMp1dGvmd/k0xCIvIN58N7HAcjp4s87PvkVzKVc/8BsPOdtTdrcpvUEz2GYwwDBMXUFkic4fDLH
buPeizfBoMdNJQG0iPsOf0MX22JwyyDvJFyaS6aSY8cp6NLgVxz8STWFAlsim9u03Lhscne06fgN
bOBDUCNokC8ickWGC3XKW192VRZBr25jjSrvUttHP4Xuk5uU1eNVWUf+twTBCcn8XlYHt0qc2wW2
kQ1Il9DJyvrBKZ8H6BV9n8ohKHyB+2OanfqgE+PnlSNoQZPGPQCAxMC/VbhNQXCHhfTivKkavyVK
p/5mxItZWPC3815oW/jQTN7A2znFxwzNF5VOzi+PeXIHZbvoyWXQ3B8rMyAMYDTzqQfbH6DviqFS
deEMS/fvCS44mFDpAMkDbiqnDB6385mdZxns2yXEdUfpEWo7Xyy9pOZ3JvBHxI9m06ru+1Epxwsp
S9xZBXsiIF0t1Cae5E4s3YXA/0zuBBAzXhS08ABzOe3eM2y9uvYxjPH8b02Hd2cUwLhwfaec5Fcs
yYXlO5NopKBgQkodAFU0B076Eol2loGbCuONrLmZKA/JppR0CLN0kYi6JOqOddFovnwBEsXrCghR
NxfmfKaehLbRSuBdCcOQbf47z55q6ILGtMfR5ZS9Kqmc3TjKS7KDZ5JEmFKsbhwAngGwejJK2bQl
7uSE7CegjLMSpbj7CKizfch1eL/CVP+HlV2b2eCahrAhOAUZr70vZZaOoEpmqzsFYfMRERkHrX/r
Q2jc5Oi6xzQjTumOmQ8WTHjdO9q9NO01U/w73wJUCvLDgOoCQwRc/t+LG5cBhMMQWu67tNk6hnwT
aXQLo46bDhFIxIdDZFA0/jx7/XhW/h7zpOgZIJyXBjTWPQIcv8obyhjMrbWL6Cz1rK8Pnw/38cti
+0J5GxzpENSrU5GMrtZyhJoe3acUZc9ZB4Xqh41ACJtJVl0ohn+cGwb7jehDpP4R7Nt61vRpWjt7
LdPvgdZIBvrKP4oxHS9IKp5p9wIKD+QZqB5eEH8gmovK54JAqnRPh6pBebrBjZGXdrF201cN/WJ4
E0UFcEbkwa0c3W2ACjOIwAf0v6EMMvTtJqlFdcmB4ZR7gunjd0EwYlXUxJCnznqyDyshWJDuDdEm
zqYkpk4Bl8gKiVwyOc+ykR0amr5CPxy3VnvdAW/Rg4nfuN7Wjtpvs6AUrMVcjPxHGsH//ThQHUO0
W9c+0sl+7wNKp3hVvBS4Cu6M6aIrBNwmb8zyz8ZhON4gVUNDHPB+wObWfflHX8xvWO0OIzSi8aeO
YeeMOWqIwB9FjzNll/gtHx+G9c7CJkCcgTaje3JRI8/VE4BOKfyROvCjAvfRMXIHMVVoU6lqR2T1
/M+nClhhkNIgc7hiO0/vS1RfqScgCGzm6TAr+YrCaz45s8koevOfj3V2cr8JhtDQxzleD90fK8kA
FyExh1IuHTuSdYxEe8RRBhEGs/dEjWWhZ3NJ5+bjzQhSLMR5sajAsZ0p7y4ARDCdQpxm6e9nplEb
SOzq+6LDLQdiMKP1mhrL6OXz2Z65QqD3CbaAjysZzOOTT9mEfTzKRKR7ZUmYe44r8sXvdOanF1u3
H593zPGPoU5Og1+2iTdD0WWvXefFF/o1CcVNS7oXV9KXpJ6CbLAVekRVdOFOPj9H7FiQskCMP1X3
izXETXXYpnvkWbBjAig9K4198RrFs/9hNSGUk6x2hS7ipr/3DtWQ0BH+mO47lO8y5BwkYws7Mv+S
Z8C5tURohmgJSqYoXJ58Nmx/PGQa13HAum+UV3epA+x+Et44rP3l9XLb9eFdA07G5/M7dzYA2AB+
dXV8+IDnhChm27p8pPupHposUFA5V9EzemCw0ZvvW9vcfz7euWOBhiWaygHAwFBo/ns9OdwJKh64
dD/3E5A8vtrbEpBGNgw3QzwdSOfdxG3w9vmg57YLRJrBSljxhh9QFCTqbMpSoDIrSJ2g0uTA1jSX
KALfw4jZv9BEWm+uv0OidTGhVbyqcQIOcPIhF1jR+rhE6T6qYOwJYUZYpY1Ns/18SmeiEmC1cPZW
cSqkDKdBUGAibWG8sA/hO1tAstu9QVaSFjQYDKopDrkQLpxdQhhYAhQHkMQHDGUK7Vuo7Q8U7gvJ
zFEOXSK+acuR/gRWLlwunLrfRM7TRQxCcD2hYwDsyWnQJW2b8oTDvEcJlODhsVJO3925H0fUrpfh
rS5ZGmb4E2DZAjVQvstwCWVWsrb5xqAl/8/gAcT1EBwCE+23o8/JYlt8ZgstAdg1oM686SDlUhA2
98e65u2F4Pbc+UD7AtBuoCFwt67//o+3SujE2gV4nL2KEmOz0G/7Jw2bkeTKp840b0ayemAJHZMf
HPK1zebftxUQa2ujC+ZJH/onU1lGBrkE5LWZ4XkgfDCXQxTg4rYvBs9ceJjPbWKgDdEUxwULgO5J
K8+Hboy0EA8D2HGCh1inr+s+eJpU+O6o/kLCdO5YogGPFxHHZQV2/r2wtNeNX5uG7o1gYs9Fwq4d
yYYLn+/cMUEaCBAlBlrtQf8eRVCPiShCqBHyBbo7YoXeJVCHjKV3yV/q3OL9OdT6U/7YKSU8nBIV
QEe8rdsnM4Uv5YCS/Tyk98b7R9GbNexFRxU1EITlOAWn6oxy4tPkzi56roBSP4wg+u96j02ZagTS
oM+34LkXCb1CyNkikYZqwsm8mEEqLRBU7b2abMAq23imegxb1L0teiNzKC4h3s8dOSC1UacFAikG
xP7vhUSIujgQe0cj3hr/GHVx9ASTG3Kn1ZR8DwffexRcpy9pqlBy+nyu574h6HrrQwHQUHQadi+m
DAkN2epMsaTboanJHkW/Jh/SDlzPyvEvHO9z2xNlGJSzcJmtKKW/p9o5+Clm7Z133iyuFBfRyyDU
sE2suYSlOBfPgNQJFBReQ+AE16n/uT3R+FcgYsf7Wo1qOAxWGbNlcSf/S+hiS+R1IO8VY1rWP1Dm
BuuzBWzrwvKemS5sSyFgEABIDTWsk63kUDCAknYAHsao29I416GOglwBUHdhoDPfEeRrQF9XFRyU
mE7e/Lk1kPMt/QTonv6F0/k2lv0WzKEjL8Xr51vm3JwAK4Y0KUJvyGeezKkb0fRsLTJQJBOIRYEH
ymrJ0cKqyktmemcOBj4CZoOzgf855TdNEGCo1rdq31aBozIiRvFs4dqOc++L9nsNkFabx9WIJiKk
OMoLcdS5NQW4ERqSq+XTBxyYR5YmnVycDVk2/Kaf+6rodcTyGlTprOuRLn6+sOdmi22KKweISqiH
nWxYHkJqv9Mavgy2/UEa/SYsXj9L3V2bVNt0Vq8k7S9EVefmCK0tADndtTN7+jGhOaUbKJYke+gk
P6dyIXk0w5IltlsKl9ELEzy3c/AowQwSywnrn5MXEI7YUze22KRd7DfHRJkk60I67NCpIfvP1/Ls
UAhPsW8ApvpQDZVDPIS6RXYfd2n16EOIBjUZpa9illxS2DkXKkJrHepHKwsX78ZJEGH9Rptxxj6p
Ss0h6tBkCQt+JBICqpAR8gO8Gam3VYzbYoFI26FzHLr9fLrnPuNarkPYjxIKuKN/33WM96mQveeg
eiKGgkni5LGq/WPrLf2V6QJ24Uv+ZiydhMcokqGojgARn/O0ji989GX7bnT2rYVh2WaWxNDN6uHz
RqEagj6iN0TNtoUs5392GaGqzOHLTl7aoMS7QqgRW+6ZLsONCUo2p00uiX5IDBNoOC0VGwtiB6/J
BpVGeufzkiYoH6R0B8gHiKnUn/uNTM3yQy1owKG8QJZgk3hjKPIQ2jT+lvhN8g1/Z19uoYYqjkHa
4wd+vuhn4gSEJBBZXbVeUSpdz/MfD0yjAAEEphIZEGmrfGrlV8/E1yzw7/yxOzZB//RP4yEjX0WS
kW2h4A1HldMwwYEQryV9lRxgn2keCdCpKpugwXe/sL5bslRx+pCGFHiFz8c92Vz/f1wQ+tfmBT73
yTxb4JDguEfig19PjcgYc9oxrwnMjDLiVc1Db2Fm9fmQJ7Hy/w2JmiP2FpxwocLx99LOlJehBL3l
wJLZu69FrG5IlZALu/jsKLhtf0tHwnOC/D3KKKrYctePD+iTLHfWhumDTHt7oVR0dvmgLQN9MAQU
HyQNByBK5rSb4kMK0FhGVBCAiFMKAKrKOzPU04U04+Nw4I+ifQqE72owdZoAzEMXh4sHXD6fqD46
KPjcht7yzqO02quOswuz+7iG63CwK4LQ3yqhc7KGsoepRdPNySGFyvGN19gg8yG0sP18P5w8jdgP
+J2onUIfCB2nD9yJxlFlbRi2vtOjcDIFLABGrtZ5FFQd+s2Rs11qL87J0FxyFDw3v7WSgvsdrgUf
NP6MCGkIX4nkUCEOz6KIecfYQa7z+fxOnqvf84OwDd4PLOaavP29E0uSsHSwQXwYlsF3N67TBl0B
af+BZzFro39E7f8eDiEN5KvQU8aTcfJchAiktJ9WKYwRyFRwEPK+AJ+r4wy+aZck4M58OtCFfZDT
Ee2DBLHu1z9uycT68ZiMQ3hwQhW2W0hWA0OSGqaecJ+PprCxnoesHZop2qLCoS5Rw84sLRjcAHwh
AkcX9lSCLuB+CZmVNDhAYd79jjrcjGYOgCV3QPabS+ak5MxsEUkhEkdB7HcC+fdsmTc4aFaOwaFn
vE2/MiDeB8CR4HS5Ca3yROY4LhdfeitmtFNKq4BgdEIOVCH8K2Lg/6zZLhHVdhM0dfWC/h5iswX7
L9hDQTe5HwiLHhfd0+Ed5YxwvGvRpx8z0CJVmavAY7hcKrAVc+HaqDugYbi8CRhvXSHXDcmWhuXo
v3++d89M2Se4cIBOwCpjC/89ZQd/ZQit7ehAQse9C+pwPig3muPM1cLZoY010yxgcvhvdKCDfOFt
Qs6Iv/6PSGTdy/BtSHA/4GoFUOIk+vJBOIw0zJAPVMfjo6IlrbIJHI770dHAVC1DWmVLZ/wdgvjS
HMcFyiXQZRqcQi0NRF+r4FqWLS36tlPXJXrn0LULHQg/Rj/15MqirKd+yoC2DeDMQpcMHMYgC7tw
lUKaXijYGkXDYD2/jP7wRbQehSam8d7iVipUrSp/KqK5jzf1mPBMouh1p/u2z0zQqwwy1002VQSi
s1Gjt4oOJKNe2+3dhQInjFrOato9SwRM7ZTVfCkzRLPlhpQlz0KFXg7wxVOB/jfIgRW05FO0potW
QwIZLUuAE5EvFWBjjJs+4FWWDNGSJTYdoPIHv1egWhm+EcyJqgigWQpaZUbIcA9s41wIZJMZm7rh
huGTbBEBoB0aYfq1FcG96c1j10T+1WQSW+jYSa/naDabuXTNBsSW+KoLoY4XqdlBJaGK7xtaekUJ
4OoLHBTgoZNClXWEksEDaLXvFp2UbdV2spiogh610wzxwfGXpai04+a107ubvvS/sGZMN1aUy35G
xpYx0CIOUcrTF7LKPsbtFIPAH/6wvmQ5CinfqsX3c6pZuHFq8LVhwxR+r8oyPdQREQgqgfDqkylB
FAqG8Vfss+FKpuqWQ9X4l19C3w+ci3jMWRL0gCWPy/cZeIdvviAqV1E4wPx3TA4C7hhX4AfxbMQl
l0Uz9EMXl7c5LK3qh7KERkLV9+6tol791det3Pg87XaucuZ9x+IGuLe03qYsKJ8GMnrXkL0ajglw
KyxvuJA7VLlpHk6dnyvqkg0IhPc4XU9Ak2MzcEXmzOWEPrVdOx8BMvmxmPaHSq2zM71ydzJSCYLz
alXmQEi+TdDDyZy4HzfWTuZRafkclLO9gtMFcmreuTg7QzwWhi/hVy76vqi74dWCibdhSfdeU/k1
BVJrF04MACuPx5vP75Izr20I3RQoLKLOv9pznNwleFn7gNj0ADhqKfJa9ewF3Zjpkt7XSei+XhoQ
UlxLMujeIS47iS/hIiWZkwJpD6LyYLdJYKHg6rmNfG1tzdKtW4eqK0RZ+5f63GeeIxQzIjQE19rU
h6JCVGsNiQ2bHIB0DHeSA7K8jNLg1q7jh39eTMAEMNc12fbwz78XM5S+LKvWiQ8T/BA2dV/SR+jn
iX/r3/2+f/8c5eT6RyWIoNGKAKksPbrlU4PABZRQWMTH3HyvF1cVCZDLF+79M8sIONUqT7CSotFr
/ntuFPoA8zQ2yWH2Q1WQCiDibgzap6QPL3kwnBsKIBWop6ErCkrlyVADq6G1iMD+MDcuJNpkN+II
CRK9prQTj59/sjNvKYQoXXRf4CkNY4eTaDoKrCApC6PDYISBg28UFKEty3xh7FpVuJEgF16MIHNe
aIqeSRoC1A6hYQ1RDcD/ToK0JvZ6o5EFHUI1THmcgM6RjQ6ErtIeta4ZtfILDa0zA2JJI1CoEDNA
V2a9CP6ICgc2Qb7WwBBB9LwXha51+SsawhiPTilCWTiwn77Aoz/zHTEkOoiARMD39DTGnrvBD1Gc
cA5qmpcjnOQgBQUWSFaj7X4hsTzzGdc0xYXuAvQUPrSVZBnWVQlc2qHxwvoaD2h4q3CnFzDS9gpH
pbywgaP3EGuqi8830JlJ4jT4EdpMq4LO6blg9UyNb73ksCxqugui7r/WsPYOKIX47X8YCbWI3wnL
CoH4+wsaPnecpDj3rYzFFeT26GM4GFhMhuWlw35ms6w1YISYCDLJBz3TefJS6uo0PniLZbB2HVWt
8jKR43dNUgppABec7QsXzJmXCAYBONirKuRHzh1359IKFAsPaknKLSmT5Gsa9fUFac1znytG1Q7g
UOgPfdBfszF8xszY0AObBauzFo0tKGtSLZ7ipQRU/fNPdm5OKKgArQmKGnbHSaisxjlZSvDsD0DU
OxAnq+YryFzZ/eejnPtaf45ycrQnCIzM8NfEg0BDcElJzVqRCVChFVRSBu/LNHvVJRPSM+sI6w9g
V6Aek0Kh9OT+olUA020mETZGzfImOXgt2UwBMU/n2rx/Pj+Ib5wJH6CQDCEsNFnPiFxWbhWhjonr
Mpp4kIdjCmvV2tcacCM2RnEObKgZd6MVty6vvKPiA7TQuCY0h6aYySe/hYYQ+FZb1+t/UBk99nG4
88qKZjpWVa4rmCjpvilzU7O3LmJXMIh4bPrJFLLxOlhY6eUB6PsbEXb8bnZ9vpG6/kXnkhfQuHwn
XfMjbLpur8P5pzc2AwWdouM1YPP+fG0l0l4oxNVbiUotdDGBax9zU80iylL8GC+PQPqZ0DamaQ7K
SLWNxSxfAluyb3FjRZLTqZ53bd+3sDlQ6Y7BmE8WqMHynQ8QQ2EYKnVySMg98aV/HMgAQUGVfrGy
JdBLqrx8FOi8pbECVc8GYlMZ+5i4wNA6Tdc3mQw1yCQgJk7fJCTf964s3YPm/fTqofUE/mEj0qCY
Kq5u51EtV9R13K1twjkfVirFxIi8qzoWFnKycudW1ZDJhCdvyu2TFxz1DhmZghNYE9KnUYkZ5J66
2tHJvhNv+ilQbtkN5bxJovattrzajfB8u3dkxN+Jbpox+w3ECJqVaDjirqMTid5bv/OzmINDmUtw
Qq7KeWx2TcPrXW10d98hvckQ97pmNws1bVOt7WFhYf1ee9OyU1Ds2vQ12GpQWkkPkw0swOIKin72
CPgrXC1wdvOoBaHJgqEHmLErq41farNBDFRtWm9udQZPtS4tbFKxYwz+xM2kRffVZ2TYK0PY3soR
6nGSgXzqIQvAh/w6cg4386HT6XXQl+MTkPHdwU3AT3JpHHxLoFJSQOsFFfsEDT7dds4N0qIwm5Dl
bHo3pZtuFOKNyqrfR0KYL2yi7cGAS7GtxBDdz2ZAYXoZPXtX09HLuY7dL7HjjI9czPGTGeyDQ5XY
mbAdimSEhj7q9i7aJfzVknG69kvHOSbNwm4nxEq5DMsud5q5zOpk4rlrYwW+RxVB/iYMfoyRP8MU
uyH8e9uIYBeAOdqDv9bNIawLcTY2Q+LXeiM5sudlapuNabqmxlQX+pOWYIz5PhXPUPEHpkc7ADCt
mOwfyKabe/x3/DgsCdi28NoAoL2dZ/3FcVk8Zw2aA1eJIDL3RhMVbqzmom7IHGyQAsRPS9mjLkqD
5lBBYBi1CMCGC94tEC7zbfStQvnkZpGuvQ3IvDL9RnVnRjHh+oqbb8i+Hpw+jq+Mp9NjuJj6AS8e
/RW5PH7ng6w0/OOgHVEh0dmywOW/cD0GT/1S2W03l3MxRvNXQ3VyHU5C3Ui/gRoVqHi5BzfW5wUk
oCKoOTIdEG5ACAaJElTTO0LUnJmRy1uO5/halRyMG4pmcssXcSBTHBXeWHKY/Irku5hZM+QRM+a5
RlKL1FFWN2i2T0UIivpXT9Nm71Qd/AP8edhGdYICCY7jLXhi9zBeDN+bUnc3czi5WShdVB0cAyvf
FFHMJkYQkxseQDeTliAgKSec/nMSvPVIr+ihJ0O7jYeJH9DmaX/CdrgTWWDj7itfOtwNLlh/8whj
uHwBgybMAnemCJ5pBFdR8OZyzC0uBttMfrbU6jsTtt5FA/czGBpEu4bhS2ULRLSgZtIhuIH82ZdO
k/LBjsu4S5x+yo2pwx24h9W16UYJ4Xq2Fnkc21xRcPcgw0vaYvR9++iVLa7f0UvMQw8aHJygK+eW
sRbUrjgYgWAhwoB95xPHqk1lPfaT+SMLURuMKBT426pZMipSXEqA91yJua3xRdK1bdbW8klLt90R
5bmYxwRHidoVw0pQquAaulJ7wZcM5R4o/PEZWG/fLZjqsVPhcpkcrddigq4qcfeTXxBp9n4g38IR
81DVklnc1eHPoHXEHch1zVXnqjm3YuBXsgRW26vD9nWGm8kPjTrYFWXBnDdjj2KIP0yjC7MIjbJk
YJbyu4b4/Q1yuanN0MgJfrWh0rm7kHTPjTs8CvyYoisFubGNJOWON6qOtkNVL5sQV8L6dGlNctxr
fMcdy1+cqGN3LU4wZK/mID0Sk+r/0GCGp+9YwvQ6nKqNXGx8B6aYCFeTCrKNGF2i3PaEFh6Qujes
lVWhAX9pYOQQJWOGRwt9xjie90pp4OmRk6P+JIfwXc60/s/McYR0gcAjVs9vqduJm75z2i9NWIEm
QWL1xalDOA17QzXc1jzUbzx1+dVMwR9PK/lNzpHZjX60FICeT9BljOYCFjfO1hWoA09Bd7C+/ZEG
lcqqKlJZyUvwfUP5AL6rKrwED7RHIRkgZOnse6iQwmlRgwstkyUzpr9FPLvTKh5QGEpfeKe+dcz+
UD6eWepUB6AAYOGnRfru6v7WOE6U87kZsnB2DyptvhLh/uqI2+0aC7BfGAmbG5DFN0vtfzMWIrKZ
oLM4doOiN32FLy0IEbeB68gyM/0yBYU7rSS/zu77OfxvBHoi59Rvb5DIl3k3T9ARrnu1L/3Bu0pK
8z2ql7chqDct6mUPFlzElYv/1ZJOo/ubujtBrICPMe78hoJluxm7cj5KFnqZEChUeQOcniwekv9c
A7k30y7eNmj7us60AeANBPENHxq5jabaRyUxkvvG42Uxj+AuAjjnQHQHrVIw/eaNT+JfPkOcEM7d
FXOEm0s1G1xgAKzHiLsKCj83WNo/TBEdM4Labx+M0TPeGrtPJ9pswJ47pK0YGTiE9U5M/lXnx2Wa
1Yz87BBxPCc20NcjL5s8Qjf+ugaDkqOoLA6e20IZAeEhS8KysCLq8xLM7UIZmNZTax9Dx9fXTSlw
yuc+G4fxW+yCVem6iDxZSSQIGX2fL+Eii0gD8A5ppO8+GKC5DVmfp6OLQryvbofA8AwJzLNO1BPO
stg5qr3Rnqx3fcpFHjlEPkXdZPdllCwtZuyWBVLY8k2F8jFG6TwfNYEsQaCw9JAYy9Buaa4lc1kB
aWWGZzChB6KpLBo+vkoYJ1Sgdu9DeBLCI8ZtH6nTynsnVvEjfAERNo0DQ8F4nLfWN92bnMr3VkYr
/IxO6O1HJEdKSDLscjwnA0KqSQA2wZ1hA9bnA+rn6HjLJSdGDq8MdfftzNh/dkzdTCHkg+6ffu8V
CbMmETIbFwKjXxoGO9QVu0PM9FcHahLbQUNRDhzxOV9AnstN5/GNgG/iAaeyPgjuiNyFuVABw88x
16AyFE3Jr4WSt91SoYoLu+RtxaZjI1uBqDIerpuWOCgojzqnnSeuowg+H9VAIFnl6eEe9bh+Wxpi
tgMRNgOPO32j/Zgcg8H3tynl44YZtuRjyAfYtZGRZ+gWXMuxpEdvmJwbeBhGWZSqZI92TLVxTXCP
MjiMEfA1cuZDwRutBfWLhMttymfvDu2P+1D79jkFLCLzlPA2HlWQoUzSO6d3mgwtmQ3Hw/mGnHBA
Px80WER40XZRdjq2Jhmh2SCaJ1vFbaF838lQJ/OKgKY6c+Eli9qQ892PNOyk2JsnnV0pITlRDuPL
3Ghn25oaiKLa2zaj9bzMJKJ55hMukBbdrS9NhHCE8dm91k3JMgcCq5kqoVgtwwDvKBTmjnCqJJDb
DCKYyUJBIJYugZucCa6CaprR9lrA8oDXZRb3LYQW6sBuGFrxRU1otZ9HGd7ZbuQbx52WX0OfaqwF
wwuAiC5m5c+k036RkjVqZLLdqqlGWtbQB4mq1XUnoYfkeDLY4lo1T9A4SPISEv6FCJarWtIfUDFi
SIWG+Vii3HzNHDK8Rij4ZyxazN0SIXpIHB/SBwBXNctBTO646drqHX6/yU0/RQ9UwrSOzrUL4Rvs
eWcqITEwNVviwnUQnPU1yuy+40KvjnHKXksefnFs8gVGl8m2rfRP2LPy/eTHMjclbfM+nu5I1E7b
ZhmrTOMVz4cWHyzmnIB3IBuQ+2mbRQb3fV3Hx2rg6higZ0Yk2Cut088bQROb91P8GFScoV9Uf4fG
ynCEqTHalHHDn3oxpYfZmfRzFY3Qs4GaSwYTiP7opmzI4rkJ90szi7ey7zcTuj/YWvFNKJvxOQrH
ayN8imDGPjmy6zfwSOhk1vSlftITaQ4Ag09Farpj28jbOox+BqXz0gf2UQCSgVu7KQC3QU4Muz/+
y299VdR8MHvRVI9RR3YtdDMABGri24FqD3R/9Q3tUIQ1pB1w8bVNAb6vykXb9XmQSgP85/QApDlA
RhzSFQGcctgQubkD9sSQBVI/1rN3jfydbVOAU3OEpX0eL0lypaAPiRdkJY3E80sngftHK/Euasjb
4DhXEeH3Ud1vo1S6G4/VVW6IA/PFdG43IjY/WTK2hW/4mk89LKgAbEPeBrfBhDu1TJAmCALBiyr+
1SZ99LUtAx/0d3bfoOaQd5CCOcYzdSCLDTaQHyF7DRY7Nej9+h6WFIQkQbvbGKIoKL10TTKsJAV4
gGlcJYKmL06SvIUyqWFCi6syadkegn0vC5l0jozzLnbrV8/pa6S6khXQQQGnwfXsk0Zeul90q69K
Ni1bueh4K+zs33EHpwAO6uNxUdAYHMOafO8rMe57O0d5EkkXpIhEvDRWxddtVV4lOgye5gEaA/b/
cXYeO5YiXbu+IiS8mWK2S28qK7MmqNMUBB4Cf/X/Qw+OvtqZqlSfQbdKasMGgoi13vUaxtiBMpT1
roHsc2Ea9a+1NAnRyVvSco3iok6lTa8ZE0Iw8owL9a2pynKHOcIDOn4jWlfyl1u3t1gZ9SFz2lHu
lsV2bpXFlAdNb/ZNF1/XXfvbWIqbylJtOKvWU+Uk9ceqGR3oNviH1eDZ5KcaLhZaoXehN7lBx2Hs
90N6O3S6+XOm2SdUcrWLi83cKezMsdnJSgm7znRCHS+SUmsn6H+YDWHw8zp0YxI1FK8h/rB5oKCn
9RvElH4Oaz8AFJ9CPvsBqiDrTTepZegHH9y2TC6wH5qhf7iPYjR+lZW7nVr9m5NY93ZmXpE5uB/q
Mu/9HJuOPh36UxM3O6NZk31bGt2dMtn5D9rYf5bEZRIcF44/uu2jk7H5ekZR7ZtBZD5mQPPei4di
hxyLrcY26JukoCpmhLNXm3m8GhJG0+zPmd/14jTb7B5KUl8yjCj+/QOk5idBCa3gYypm58qdihem
TQ9LrQ1BIgbTn9vivp81O1qtQbtx2y6G8mlTaneeUeL3Y09dUM7ZyuZrSf3KEpi9NFlaMh9txFNa
JeoOxaR6PTvmRb3O9v2UW0E5qZwuhtXxEUr+BED7uLrOtCtN2qc1tqydnS5FlLluGTKUehpIOdwn
ukMGaaOetNLKnjFI3RfDeEKOddtQmt5PanyXsKHyDSk3KWB2nNrGfjbILVnLCjnclO/VzrjzZLeE
QPs/F2tRo96wTyaEhzjJLvVxeHHr9a6cCuuYJhVOL3Wjhmax3o2IywJdnd4NN2/DJSnukiyxLnle
FqYbaxtyrJkBw+g5UJulDXOsUn4sFhXCrMP7GeDlkqFOA+RVheFjwLJcem2LJUy7WOC4HfkAZere
a3AAsA4iwtKdc60IpnkBtEhiPOqU+yrTNW4sf14yddq1FU02ECr5Ir334IyO63tZOj+C34mgEvUP
DHuk30AgxyemrKMCo5PUr7HOCs00GzK/XfPftZkpO1xwrr26qVHqdR+o9rAdcOe3hLHdFc5UfZR4
YpNrC5McHiY7bBrlwUnEa1XE6XFiMLSv26mO4tG+aWEi7dq+udXrTPqlLC0gcSbfjS4LsoPoK7xK
vyW9sLrMpEocF/EvvtdS01YIboNssX9mfab5kFFbf44t7IqpScmvO7pZcYS35rFjpoPv9cZF1tu5
r3bZJXkLHb5NrheBs7hhIjdjKa+Og9VzP7BmekkhwDMWH6O2sKlsNIOA0KI+SUDPVnXZH22In6uR
XiLGBr1X0dTO+nqjtMqAm1j60In16A6ZGlha/t54kq4kVareF7pbhAkBiKGTSGNfCSvxa4s0R6mB
bxay/WHF0wsekD8LXg0+kNiHlWmm3lvJOjHuME0krVoNVlL29x5eVStuRiFlPhIORXt1syR/x4Tc
CycxYgwl2yISrftS6CSmsRYfBuQOQa5N5OpN/QeGOjE+allyzYzlTQccAC8TtZ8PDFUX57acMRki
JvWnVhWvWkGeKdHGXJdXFdpNokVLqvIKVo4dWgB8pTx8u9oxwjRi/rA08aHE2gOt93YimTirxav2
biisf3ta21OdNI/DZuLedY5N0ZwVfoYP1mnFzzvgcRQ7TS+oDhr5gRXPy5LU2cE2Jb8oM5VbbRnf
a7cidihZb0YqEXgXpXZDiSSBObN3DMc25rCzXmM4/8+6DO2102s/NYqXlkTNoLZg3zCHnCKjm2as
soznIl+QM9Z9aI6a3Llzr/jzOn2Us3foagxxUtkw0IDYdTGvLU2xJg6FFIRV2+Y0XuLLd0ennXrB
6uSJ42vznNwCOq1RnGVWmMTzWzGaMqR4TsLS4TGORDSk8ZBfGV5/3WTl60JTQsmoHHBWw9aHmuPd
dpafrjRvVb2+apUFuZr9KL2aVUbn4csidq9BFKB9KWX5ZJWldZkZbAClpt3kZaxdaN3wgCddcVdU
ngPWnyp7p3UF3x9NusWo0k9w+osaUsFo0pW7KqOFyifvteiAlgMw6zkoC+thUdHHZ736nOYzfbar
aH6rN3d4ywKGp4bwHR5oyKM8DBD9jxXIFfhJthMtx0mtl+Zd3Y5l4NgdEKwz7xVcWSJJ5CI2nbnE
GG8Li657J6g7s4g0jIWCvoce6BWzdmwI3Duss3ptaCNDCE1/XiznjenjbUwgQth2jQsuWai3ltIO
OFI1mp+3cKFsMbYfSLgxwO/G7IAZaXc5AhwEZqeZ98pAHL1Ru7iGofekPsyNVwtXkT1YthqV9foK
PWPegJMl9gcCqQK1UpIb7shAT19k16umJ+iW++I4ZXqN6V5OU7HYCTh2nrsRX8ncgIQ17q5nXvCr
F+aHixlMLoR7v/RjdXJLTLkI6SrLBwt49HVw3PcGim9YJ5N2kl7rUOQkGGSYEtd1u/lVURwOGtYS
ytCnxNQ1T5xTw/OEiVpYrZUWJpl+n2+X7Ry3podaEvaQbeuPrVttSv9xc8za2UdU69KMpzaSFORA
VBlmaQEuZhZwZGxhc4RugPfYhp7SSILwpgxcj1zWHYS8+aUqlxXeojJqvpr2OTMHQMQ2w2prKEX7
M1Xcq1z86wLWH0rmt1GKSYzfMRz010Lv9/CAfvde+UDXy9KX6omiUPgkJRaB0CHUwexgt4qbw2To
H6mRk1vbuvdCnQ+rEY8HFu18bI0CdYc6/pamy0jIsuZfnTVyWBjWVZkvEJXKVQEezqpreLTdbuUB
h7EDeQuNrk7bN9oYeay8yX5+NoZq3WE6p+NvVa8BpxFU+3jyAtdMnzKiDFizqzH64J3PuqzXXTZu
nRZjHH1Xd8CO/oA8KOxEP1woidr5tqx+yWqcgD9U4z7hzVxuOqO7GkceIOaJ0dsMLr7k02VFwu1x
0lT9Z965gorBw1RT4D57YIaiBpqCkLtWFV83KpfDvQakpvkNNmVCYDSl+2w7YD+2SWkBH9QIvBwH
HheL/ivGR57fTnnxZlk9hlho/HZtivvp2kF9y7q+o/ovC4iHOKlY6/hPK9I50huWkaKadjQ4gLcl
tp/A7fezudwAPmCX11r1bhqT+jXpKxg+sSbvhFX+NNzsBbfA+jgZQxfw0u4aL35OMmbnYPhtF+UF
uJyn9MsuT0XFmFBWJ3NljCLcuvXbTTw+qkB+niffCw6mfWlndLnC4nEgr3gjIHbjFE4Q2uR0B1H6
Iy/TIdIQbN/aizsFK5XLTimri47YrN+CrAkOgIL23iq1N7sWWtg6Q7PTepXhQdb+M5r5AqJiVz79
XnOsN+bdosZy1zZVHi65zQTL8IZf00DV0I2DiMqyxma6dE1g/OpiWbIPqVqvjVvOQWqTWJxNNAW1
95hWznrMV5AhYurSPW7BbJmpMUbCdjHUUX5PmfqOd1z7WMzMcAbLAnxD4UOwsbccur7nSDeLYe+5
Y75vdCMLSsepg7rsxYObUwNQ7Ru7RKl+eFgQml32uypUZ5/3q34/triuzpgOHnGf3SYP7X1hwYQV
MZ63o0rg9ALwfZ2vHbNhZFR3lUEDH3fqY6HPoL9wLhhsLtZBaxKs5PrKCjWTvd9pUS2bXggVFHuw
uKWhJsUumlQmsovKnawMSEtNtHsoAH3EwSuOhDNfL97WShT8lNzFQ3VRnV9TunbRMnRO5Jh8Bkk1
NUHdDyDbhV3d9VW6Rotn46VDY3hjaPV6PSSUFmlNNaIofC65KR49xTPo7ltrLwGsTiPdym0ugVP1
wdMv1KGqVt+S5buSyWeYVxML3usA0KsbKcq3GOxdgWUfFmb2mFjNe4p3or84mfIClLHs7Frtr+y0
tm/SPol3oMavbmlfC6W9ds3R3I+t1ofC1OLfaRqXF0bKBl2iTLyse2xPx9aU11KBw1Xr2aNYsztO
2wHiLkBbSi6asVinJq/GXex6CbgMIRdrXfRXWlmqF1WxJofMUtxQ6Qq8Te3knWOd7NlxVnwg/UMu
1dGP6ct9DDVfeZg1fnjtQ8Iy4+wDOV3n+BbFcrRMo7qRuR6VGk4whN867CfDAdisnydRvVeTNgaT
kb+mTf/c5NPVDJUC2dq4nvSsZN7I7CmDbQPqnpWh7vUuVNclmt2yDOxW/YmLPKmI/fzSKPUdtsYf
tUgZua39U2PNPWxoNkbTLEvALxDuHohuFvCq1VFczGRVgJgTGoxDX934G18TSoCjPaboQPBdjbvs
p8g3QCRzyO1cJ/TegdaMiZ/m0FvB03fDamq7ycwKOqnqSetmD/MQmLhGLq/Xrv+xpkkMvwz1O1OT
/ACf4bYpiwl3VfOY9+aAjWLfhIpdN0/JhNl11dLcs3F5kbdqtzMejtjLY8fc9G61S0jDCBcNTBdK
9utQY+m6OJWza8w6jlS7GaJepEm4WvFbo+Itanex2A2aBmmg1L0QWp1xFH0zIUZcAPMF32GTYQRZ
1RW/r6vvBk998Mpx9RvNPozDooQibacAo0o0dUn2rjFo6Mr6Z7zU5S7DezOI9Vge4D3zudfdBKc8
fooRrZ4qZVwus8rbawr5P3Yi66idLfz2SnBnKqWaFcuXygBBePJOG7ZWqknfJr2rdp493rAJn5p0
+EkuzABk7cpLSLs1JtVEgiuttPdqJvMwk1Yc4siFsaeCOq+HxO1oVIUmedNPVZ3dDSqBhAZGqpEs
MycYCaLeYQHdAjAb+qViL0+rYw53DfAahSUwy0AAi5dWmLZmjm+jojimTLsDdjZyoeTUnrxhYWBO
U6mL9rVo6sFXiRoMVAN0Hp53FnZymU/4ZZJJo1JsLMyqbhyy9DCCnquwt1c1GoDKg7pp2sKHju9C
oFBpTT39mVRHmOWC4lOfxuxi1TkzDO2DvczmwAKSBb1OA0XQkCul+IH9W/KeVigZabcS3GTi74L3
vmBTQVlEF0RiCPaF54zoxFwza6gW55gZK3VxG3uGyWCwygzfq3OCHYWnzMU3/MWv6FSo1XVUwQSD
fgrxNc2alMIWbp/ezMlbZceWE9ZaXP0zVeik/vPFkI/yiswt+xAXgjPuliC1yO4XGR/NXBYnXbYU
4YlIb6GCG99cSt8oz3+KRTYRJa0e/Dfo39oZaRHutejWrolh9VFNhYm6KBedUSydv6yxIwBUM0sL
LcYMWYDbrBvjUQq07TdMzV9z7D1BSWrvY1WwRcqXJLutvWweAgCWNo/SXEvTXbmpgcmFG/gvocg7
5sc39LONA3x+DzyqjSS8JZKdZ/62ad4va2FgxIvLjhFlsSd/25nR/57KTL2IOfGeKrcBFG0MGBF+
ItcCmJ0fBYXAzT0wJVbad4T6zyuGGYcKS3OL48V/4IxQn3uJLOC6xkcEB8zR1DIJm8VeaQip3p/+
/gQ+s++4Foo87Cpg8uI2/ifzVCSGvnRpqxxJp3NBfDzEMEa2hGWbpFE2GygegM+jv1/08w1u5juI
jCAtQ6g/D4UpC9wkXJK+jqIxigPlldyNvWqESZEp/1lSCUdZ37SUGGFwwbNnCdhQUgewk8T52DMA
13EhMT35DcFV+8QGNVzkcBhJE1drQp4847X39K6CKUZ6YkzW3pmj7VTID7vc9ZtxFvat0a/u/DgX
tkr/nRZmHlSN4THLNdT6tiuV9CVbcu2qV3qlvurqxP7Of+HTI99+IBJFQmtwDfi00HFfQTGnqunJ
hnfAxD2F2jIBLO47SHCP//H1ci0DlQT2fA6zT/NsE0qKItUHyCmYHHFq+Rp2eUXocKxnPn7r+hL+
/XLbPvPHN7xdzoE8CkObYI/zvDqhF0w0+GRORUNJO3aFu8sVZX4k+7jAXHw2d3pfrr90vam/WVz/
JvGdXxq/Q9RcGgm6CKX+/HqUbixrR02LU6skGWca7Y1dl89JKuUhXarkUp2T8aLM4VZJxXqVKqPn
v9/8pyONmycpEHcileQ8ZDB//gJ7LGijiTw8SZMaRx/EiYrd2+tmIo9moszfbPpfPWu41TxtujhE
jmcyGKFNvVENWX6CLDO/lCuI4Zy3tW+s2uizyCCYeqq9o3X+ztfnqwVs4QuBMNHgEP9XLPo/Iodp
7ChO0z47yUZZQzQc0OuUTOdV2+3u78/0y0uhhiHGFvAF6emfz3RS2Lr0wclOQ7wAxeFrut0Q8KOG
munvl/q0/fL6kCj9v0udaVQUUxsaNXUz8Jr01egHQHe3XaMib9fQ7nqcdsbmu1DSr/YquNYecQUu
S/Zcn1Ibo93mq0Ks9lgNUYMtQwRJPv2vzPXtzsxN52Pgs/DJ2Sbzprgv1CUjmGVUcc+zOSw5WD1a
pbQ7LSM9yTeb8FfPkvPEsjZSvqrq2z//nxXSkwcBoy9lbSpZHTHd6SJkqDDAC2ZIWGZM/rqo/1nS
zm3i28GHtxVBn6xWhSWJ7bX4/gq7rw99WzWXs/Vt5vFXXzmWpwBQLHyE12f7DNM6/BVbXpnWN8uV
iVWPX3trei0sT0Zx636n8/7yenzeACSELLM8/3yUFmSA2pMVjIp8rC6kp6dXuinuyetFEr0yg/n7
V/DVroK4B9oxYWqcn9sH+T9vTsul29s9BwbYt/AZ83okIUCiVdcC7jYZKT5pf7AdoD1/8/199S2w
mSEa4dlSI5xtn7lRk9wziuLUpw0iUHIFMcTH4r+T0d9v8avFScdBhDTEdJeYsD9vMcZaGfJqXpyS
sa2Drm5+KWPHZ99r/bG3JieYav0bPcz2ks4PJ6SKSNcp0JFWnF2SVIOuWLyuOElbye9Qi7SBnpYQ
3Me+2NXjuO6NRDEgug1iR47JN1f/6sl6+D1STWEa9Mmpo45pAZZEy09IFhICupssGor8u/Lui62a
6h1ViY7bm025/OdjNRJTL62UB2mbMSP9DV/0Cm/6pVfg1X9/g188TpT5pEAyt+KK52owkVaaCw8j
Oy1iaQ/wrFGaW4UeSlU1w2Ilg4nVetFMI3nFnbJ+c/V/jUbP3iYKV8Mxty/E+bRS56GVhP0KLp+K
VCO+fp1ewN1hneVyBqTWQXVPnki09JAW2bIcdUXWv5k/FoMklmJmkJIOYzuGSunomj8lypRC1Cjl
QwH1/amB4/IOwzI19jEWVgit3QrDDLNsDIKqFenkVx3sQSe0bH15ysgGf2V8a7yUaru8TbbUY7+B
sqzgPdTU3wgqv9ge6DFRVDrwN1TjvMbxzG7oqDPFKeM4e9FKmzGPyaqCLWX36PT1LKD8So9mDSH6
7y/9i40QwxxcbdAtevqnLOQYklcVm6M41elIl1Igk30gxY1sNd2KDePW0/vZDP9+zS++HJ29HieR
bfuFff/nmi7q0Rrx0hYna7AHexcr2Zpf6gbMrf+Pm0OOR8uCPhxLjLPNDxdWTxX6mp3AyACy+3kJ
VL0rj9JsALK0+T9mA6OjJEKV82RzecJkQju7HkgfcZZGm52Kdm4fu2mcyGUj/AXen/nfqw9qctSb
22PcSpA/n+Eyr+aoJAMHJlVBaBTmGMKUpx43FbytiIn75npf7UNstHg+YjqDuc3ZPqQmnZ17liVO
urqaT+4k5HufTUBc6K7lN6ZEX3UdW90GyMNf0KnPbm6CDa6oqshB70SShkq/OsfYc4aXxHM22VwW
23cElanoB9ZxaWDb5dMr/BT9G7X6V10vsMmmEdw87RHp/vmUcWfDXaJX8xOGIuoQZDW+xRxtykVS
6e2L6lX9hcy0yYlUaxGPeLjMd10x5fCZ+FxvtAm/Johz0GIzL3W+yV744sulKSNqm017E52e/bZm
qMSsm2tyQpij+zLRtWhg5k1kFklJou/Sb77aLw54ZKe01nCFaRnOgYa+UQzD2OSFauYyUEsGve8u
oCNVcN/IEXqKQYuSKOE7tr9Ze19dectiNEAg+IjPr5xCvW9JL0tOuS6IdLAhbXnHuqsdLXD7FHgd
rxB73xEnO39zKH2xMRu2iuOvy9/52s6esYkBqNM3TnKCwFpdtrU5P8J660Myzped5bUTijqNOZmh
z9887S++NwMjUNpQrA9dgM4/Vx4ZZcksGQ+clFHNdknnWZErNXPXOkL55lLIovmfnR294LbYLUH7
pJ85Ny1QUrxFKimSk0JG6Rw5iTr/ZEhnBZtv8D0TIxj/YmoOed/Mkd2m4nLFqPAqMZCr0l31nFtZ
uWM6Z1wKzMojQIPf5AgMrU8W3QJvVIN+mvZULG0r3dvEM5eTTRLXvnE77cCp5vlGyoJdpaMg68B/
PHAmrA2gxlez37UkyxWO0xhwu2qmHX1WQXfB1u4wku7Xo/8wjIPGnvEm67R9rvNRLgSGoa2x09Y7
Kt6ynrQ5nZ8p5Zgm2mN/yPEjxsRG48gpwIeuXb1B/yBdFx2LZbU6tj6DbR7VkkQbgq6mhejWYjHW
AG4Owg/P0y4EFz+Y9pKGg42S82BC9MFAxhignC5laCCCZLqOz02l4Y9QiDKLwL0YRrnTOlxKaKH3
+qw8mNVihTZf0U2yrBBdOI7lE5gaaCh0rvVORQvkj8Ko2d95Q1tzufrmOOgRWPhPqOX5aXUcmAVN
S2QXRx4nN//SDtRghk3vGeT0bpp7dTQTNPcA8hgxez9spXvDams4rkoD9xP50a5044ZB2JrdpmqJ
uA0WNUVXa/h4NDrB0jm4AJmEGtZObgf5tOmL5o3hUuay3dU8CZ55llwoFeGgQZsXTTR3m3+WGCwj
mtap+i56+991ebZuNwrEZiiF19injaHJcxLLUAGerElpH2BdasyKO+a58ODyq9kmNQ8/L/NhGgr9
3hiRHEMhQU2yVkW5r5Lc2NIyuz2zJSrLWk9OSLZQlBrOWOwrTV8gTKntTp9ryLiwyKIGr7nIm9bl
KvMyI6r7nATEvFcaHfx6gf2sUmkeTbIEUSB37sfcF8auygmXNJQyPgzT1CRwKmq8CZoFG54xq2+9
Hpd6bs9gTJ1Nl2Vu6UjAG+e6RotwlSs9g968VZwT76S5w+8HWXdl6pd1BYgN5eunXsEfZr6ajn4K
9w8yZrPKk5tYJGUx2T3Z1jAalPNpF8UwMoOu0nUXykeqBSOxAHuvXs1rNB35rlWd/GaaRfXPgllF
JHHpvnPMor1Z8278IScVTnkRb95hU8PEmqeP6MDU0VRLGIqarNZbWPrxTqrZEK061k2wBrQs+Hv1
+MVpAECGWwXqQ4zEzou61BqEpyu6OPVtAR9hTJp0P0021OlKqg/CRA5RKY7z3/towJ4tCAJc3/rU
3mpE6ll9aqUnEuxROyikKhIGmWrzd3jL5y6MYtUj4GiLXSdk7ezIcWH0oF9iQfaysRD06OajEQsc
7rGZV+2VTow85F3TyHg/mZZ4/48Pl5sDzoIqRF2pfUpZ2kAEWx9j7+hMQr9sjEw9WeQjHrReb0Mo
derN4i7jfy3TuShYmsF4waLZPT9lRWWssTlhQ1LWaXcrSUi4XSn/gjIz0AJpdvxN5fTpEW/Xo2en
7zEZmajb2fu/aMxaKOjbEu9ISKvIA9izzu3UUmkGxOcV9JsawlBXCrHCbILBPfeEAH+znr76Dbxg
DUsUB2fcc7TXmgfpWdNAHWPn5OUKc/IdMpuj0sk1VBNNew2IWeKEYVThRB3yjb3Np4/IUSnl6cGY
2P4LX/z5CFLhep3LfO+YKeX8AGF55ciFH78vLXt8NOiPjgTEfTdF+lSyclVI0P9G64FnnNcZWsrQ
2tusWZKpE4/jMMw3A6qnByPXmxujw7Hu76v5UxG1XY/iGG8WHEeZkv15l6Zb6UZTY5+F98FDhYbj
17QyRdCxgDn+/UrmeQW1XQnwctsfMNM5L1GLtOmIfWQJk/to7HOIakD4utkq0d+v87lU40LkeBG7
g9EI93V2Szaqo2UssH2o3AHcAyo5RLMy72Cb9+tENKZJ1BgRxI3Z+oaE/lgOCpJKNRHZL8XoOb4r
xxA/oEM2674gnmA5idbBdw5eZI7Y3mkz5FlN8fH33739rD9OakfdQvdc5Co8Iuw9/3wTwhPW2C2l
e6R7wmCh3Rh3c6nCNKn7b86HLy/F+UALzrjSPN9N+rptrIalDzkvMX8U6gDlXMrxcorNn3+/qX/t
as/uii1EowcnquOzYb9a5ZPeaIV77OmYUDhucsNhSSJNWcji1ch55oQ1yMVVm1OHvOZQu3Zz0Lc3
RMrrd+mVX9w4ZyI4PQ2awwrZtpz/2daILzTKmQHpkSTW5WJplfUAi94KZkKVv9m9vlyGm8s+kyp9
y744e5+tWWiUtTM+mlaFCKE2l+5jA9H+0QmPvEzqenyGD7gs0Djl+oahJipcZGPFY1sMSukTmSHv
DFPMCQbRGxmtigWCl0EI7wStZ3pYSvU7t7QvPlGHWa1KyQvMhZ3Yn49HJYCkVZjnHjsjVvHHrNP7
Vau+u8q/6Wyf1oTlYlJGtCZjtO0t/c9bKHnhxBFa+Oh1jXeNgF5Pfbngs3yRZERk+xPF+KXdwdBa
kngJMc5vToxw+Uk4JfS/1qrOb+oFiZofczsj9ibdt5klnw8fgqVxpyMFE8wKGs2fv3FVbZKah9Vm
EyFn2e9zVcJNKeHfxUqewrpMXfumd1zxIqQxIdWkO3r77ttxtinj2ZNymKGDJeHyT5rJ2a8oxobI
z2oyYL2WzYXurMbyMMI/6yII1VmHXrLqE7+YdDBZxcuDiSnAltstMDoFe2+OK679r/SZ5bPjZKVz
KeeMDBZF2fQZax7/qGddo+q1erfhXfkGflbO9WR0HbKFql6e9DmHHonqro0sB46xMy3G+1zZnU2k
pLsu+6KrqhL+2zLRAHT5hNkR1iprgN2MVu3swYkxtikUF71mJ8v4wja7cjo4mMXdSzqfC9B0RB3M
q/uTmYAGQZrHBnXEddYOodugMl9whHsi3Xhi57DF/JhXUx4HnSamhzmbyGk2llZ7RSbXUX5R4le7
1cOE45R3fbIEHa0RHrMuqqVnj87tSdH1FDPhRUO6XiwLItgmUeMLhebpBojDuBz71kqiWp29Omzx
Rtko9KYc/FZ6ZM0TjCLf5nJOkbnqgwWteirfjEFuERo4Lj2p5CBfOegnfqTG2l2tWTxKX1mS5kNZ
e+VByfJEBn0FZoWhRT0xMMciJOxiRCEVXUrp9zMmq0iNkkNsl6nw2Vyb0a82r/5CTZbXyWztaEFY
sptLTBuPogXm4UMxLQwdDPwOEF1mYxs0dgzFzuta8Y4aYoBWuVRY4qDd7/rSfKpHc8Lj1VVRDi5l
WgW9A1zqu4O6HlPRxi+xI2suoXr2QcUc6bF023xXT/H4qrbzcDEUtuL6U9WiR6+0tcPbQ8s72nS2
KS/UU7vSAylX80PoZd8cxiztxSVmzF0RmGOt5lfZMNcHib7+Hyz2nWcL+aQZaqPaPWcaLxdHGqt+
bOfOmXwJmNXsBbwkJHCD0jG6kLNn95eKNgK0DNjSiqhfTURLjeO9VQi0V8TJGcRKPF+k8eBYLP2u
cuTHSnTkHMRd3Asffrh6dJZV/pBtlR0wLFKuEEgm93natsUh1hwkS6pADJlqptwhJJSRrTvaM8bR
mRNCXpKPqpGVla9odd/fKrlUgqVY1ssZoQ28TVWX+qEQfVHv7Dw3riEee6FA7aNfx0u8YO0HsdS4
ryDq1/6qQUTb5TbS47Kn0xwyd512lZkDtDgr8WHj0uInjqbmUu9IcrBiRB8vaZ4liI5SzJRsZzp1
Zpbf6ip0S5/XY+3dIcl3MocsDC2zV/KTgwXza4bgXwYrHPT7Nu5TBL29LfwSCtwLlRUxbOgkzFck
S67iy7H3Xgk00e6z1DF3atuoeCOMuQZvHF9mHBcgPYVGEy9GqC5z/hMP8Gbj+yjtrSpWJQS88UiI
zvuPwhQOoq5VSgy07Ea/7oXdRaunyitLSUwZaG1ehaO7rGiv1PoxFfjB0BKNviHU9nqdzQoNfIf0
tJqnpUTAiGVQFBfFeGIbc+8w/56uY7aaKzWflhsGUd2l2gxqMLWe+buX2O8SMyfGNCqXxbuc9Kmd
eV+Ve6Ono350HZI7+ahr+y0fyAMuTE3sO9PurvqZKGgf7Mf1nXyuJOxrhclM0yQ2eIJh/7DnGUca
eGY1Ctqp32VY8Dxs2WTQqmMhMaGWWvdsrYTr3VSwhZRjbM765riCghj03DGCZp7TZ13UBW5flbJL
cHxhYqfP9wrkHtjRXmyFOjTkaOnV4cfoUJv6yPdiF4OFyf2d5J15hAWOx85U5P0mnesuhUibpyJ2
eqThqi1JU68k0rMZol9smD3Vdy/Rs4DTd3srZlPC+X8d7oxFFDcMVMp9Wi7ZhSOIoDezVA/TcXJw
US5zsRMwjnYF2+yl5OuDMexaIojrpHtHpffWcEZhtA+rcheT5bsEvUAJ7vct+aJBUerGHDjYEd+V
q+G8AiB5AYCm1fhDqTOfxgH6xnQVSX5cu46Hfqi0U8tjQ0ChpgNcYy+eTl5KkRQhM3P2ZeylDXPA
ucTHTKj/x9mZ7caNZFv0iwhwHl5zTkkpWbIl23oh5KFIBuchgsPX30U30NeiEpmobnQD1S8VYjIY
wzl7rx1+1pNwwq3Y13hkGau04Uo5szbJssV9FrOHtwSeOOuq0pyvdcTT2yYBPbqh/UyjOOM4OOBv
DKPW+S0VroSobW0sJykXYRGOwU0/mOIkLcgUei+n7NClAGwi3TG/xJHm75TZTXeYYMUXvR1NIpUp
DbEcd2IT9rr1QsIsCcB+g607E1WxNYc++z2kZF3TPrCrA4do+xiOUPNgAXiht8EvPAxHm6Z0vEkb
fLZ4LtR05+X0RNetzWNvpOixKHa96z6bvef9HM1U+26PUT2vORE+5jDn7dHUXQ1UkR+wQCnk7XFg
f8ujqj0i62f7wWdarhM3EVvCqcfPXahYZtoo16cDbUr11Onch7zGErcOIK6HUbYzMEVY+UbELf9k
xS4w7ynacgoRxgZNa4tLw5nc74mXEEK9mhKLPpA9KiSzIjR+4Kly9DVHgfDejPtwBcsMTyr+fG0V
qLQ8lqL2b3TplXtTDGb+5MxgL9A+KM91Nols41syZAT09EbS6NMq54lfLfojnwxJAiqzMteJROKk
pCCndCLbJ0FsPTvECdUrzBvD3mh8sOEoGW9djWDjPbyLNt/bFKUVGAudtSNvmUW+0HNcdJJt7cEF
UnGjZ5o5rPwog6E4yPSnBxNS3I3lqH3v7CKHfNAW457Mr2mLmgRAeyrsJ4hY2iEnhXtOZCXfi7jP
g2mG9jaGMrLtfe+X6DL7EXOTL7cITEOqkwnTvrSN9BT2qWDlote19rjTZWsIXNpvo2mlvVOpxjLf
tcB3ucuNN/i49eSfMo09uSJ+Eo6TFivvN5/I1K0doae7WLDS2LryHrHmIwNlm0x/hrwJfMdpVa6U
SyFto6ak/Y2By3dBB6iR3ZEiD+kENBhzQF2r0Gxt9cqGHOFWRBt9amGGtODoQutQOTbZlhr8SKuf
uif6X16F08+y8aM5yqdYp4c7GmQGeWOluAklnznGW804Cb7WYc80Rseo1+at42pVsetju0/2Gu2K
rUzizFpj5I/uRysYG0B9o/nslcK7b3PN6z6bWZ9Ha3cqmKX0VWyMEF3+QmvM0TdtITDcFCRjqE9N
q9Iv9ETFFjtQG0IlstBWwOk8DnEpnvFOA+JrpbkX9DtuW72T361xSjPgaV39BAnSOHBOTXZ8ZDVQ
viYM3ZvGMjtxtETZnvI8K+4mdt+9FTNJ1wFsRqTH/BB7XLXpswtq5balJX6bObod7YSZNnuQIw6r
b1nfGnRJJwglg80rxxn2oBPKlK8wljss6GlJXTUo+zJcjaRCUXks80NbSv3kD3b1HOo+ls8BWVO9
rinEbnUjsn4Kn+OszV9wA71+hChIHQJHmt5APnAwk/ZW0TSrIYWox3FrNiSL5FMswhjIQWYfGk64
HIRVGT8PhYGHLg8geHc2XyvWz7I/mDB33qamVt+DiPrJeoIs8cn2O/tnNU1jsZaF7248NakTyUvN
G0Ea7a7MBq9YlwbI0JJEs3areewlPg2Juwh5Rb2SRiY/ybIIkrvK8Ls9hEw6U3qqWw8mZumjLRGz
bMzUSz5lfWmcbD1238IaK0dJnA2rgivHH7E7doductz9EMSKj6XnNBvFaC3D3txCMYKGaSZAx4pk
WnMvL45GaXU3ZoqPiWfLS9IP7OEuMP0GKYz0fyZD4xy6KtSeFXix1yTtFSfbihQDd2zvQot0rEoG
+WsfTOnGY/HZeZo3ck0Lx50ResML7iTy2jQ71ffga3WYF6O/ssMRHBjXAwc/M22ZwOgNesdZ9th6
E8rmHAs9/7+0b6jbNZ+MxpJbLyMCsS5i42j4cbfXpnraDxGuj14fvKNUYb6uRtv9GU60ydyJLMMA
p+BtbPT+Bp1wsiFGhDSVMASs41iESIZAWyLi8X6w65prxxPWrWaIkRxwIX57Hkd4gjYgYHJq3rhe
pTbw+uKNI5rpWxZLuZuKFjMR+UXPBs0+VG1avYlhW2xtPq1xi+SwI08jRYwplIzua6nkHmQu1yA/
LH+w87npTeE33ROqfUq9nQkjCQ0/NDrDGm8EPNpoS2hIiucJqguR1tT3Yvjvb2yOZb7CgF7tMHh7
d+AfYZ6mdXXXe3n+LD0LsowEIrvq8PeplauPzUM7heKT6K26XRdDhC5Bd+LtZHcY3Gi9YkBPlapA
z8aQC1MYFAgx7fs0qHC5AmDjxtoZovusc5LfFpkyvnH8fqnhQXCMjjl6TK1RvmIkh62nAxhl7x7E
Hp9FsOm8bNz0+vTo92N8cHR+V6t2MtqUlGDXk6HhDTCJJQeILOYmoiAveB0qZnwelSE9tzjeVH5p
7F2tdb7mTcT2HIRueueC7oW9OJjqxuYK8sD51fqWBxFYjjEvNjJv2yNdmerYQ54q1mllGrsqyPId
cp/6toIStwnoOJAyX5cZkIiSzpWahm9eI8RT4whseFaTvtgtju9IN7MDuMb6GOYjpdNGk2iGvMIy
pptpKLXXGln8Sxrgs9tAN6VWUOO007a2PmhPnSGZHtqQvLWswpygQXsceWnpg69y85E9S9sFOfRY
mOstB1t//EwSKvQQ08tftQzWZZ6BHmbDGbynynYNbnrJbLurvX3lgWEtMBatUFLFpzACgh92sHcq
yTnKSy31AC8/2WqQkw40kobvXVdZeAUU5mdTU/chpY8bb9D1TTkG/Q+/DYq7rPXMt3rAPwrEMXru
msiK1w6g6u0YWWBomyLV6LER5xZR6DgALc3Ezgyy5JffKcWqRjNl55dS26Y8+spsW+dWt8yAYkuf
3cfSi+4a14sGIN9W9lj3TCKvzc1doLPhsYW0t52LUtNikdhMI2a6lSgtGMxa5Bw5B9lPQZgZXzDu
9bsJp8ezakq93Qi2xhgPdlusk6noAZ4EJjSZIeen1FyV3yvDU5tCTvma4mn/oHyf/h23qXKHbAOJ
Q1PyPfu9u8kNp77P/Lp6KvvK2DRmjXWdV2sdsHLZK0+TU7j22ljnYgXj667UzfBWx2la4R82FJt4
6B1Tj0s7tZOBGM5e3nPYnP2kZY6q2Onvc6eOjzHsHKCqowaOtwDc6BIcVNx6ZexshdNUmzYJ6i9j
78ZPRdODGBOUr7nzaNZ91xvyUy1ZjHMSfCBexN4tuzqQ72QU4rOGM3yXcHI6lE3i7iIkUw89ZZg9
86254wjSSKhHLgx8MQ3jXSjs5NmoAx2amDH9Mh0NMnVcgX9gIywPMrKjQz9q/EaGslg0ixTwdya7
re6V9hsXfXlyNY/itwEfiSDAaEd8Fhmy+J5umOvaT03EDcon09s5bh7QZresE9BBfxtWqt8kBhE6
CV7Jf1C7c/ssZvRajbX45Mz3bSglkPQbDpAwCcJ1OPL1mlqs3/ZthVyE4srRSLwS5FVflL8LQ2Yb
CBUTCUSwmQGCtEfoIs0zO0t78sDGPbTUWI/0Nkl5Mvm7ql74286U4hmakjylVta+IkcRJ9uPkBE0
VrLrfC27D9rcwkOgE+cGQ2UdZsBkKOtZO8o2CowkprnatocNBhG4OUzge1i8AtelBEK31jFKsR1g
tMe2U55MlUxPEzbYL5yWwpVFcM5xmALxaeQGfzuXSjdZiRphJUeye47c3rRnLWnTbyzp/ldTDe3J
LClMNhhXhlUdV86zEKl9ciuHow39julX2Lfyuw1WZG9EmXVThlP6acqNaIcLo41WUumZ3DSiDUOM
x9I8Rag17uxsFl/m/aRtoeuYzib2DABOpfWz0CbtJsLXs3Y9ji/gtbW1nbTqCwJkK9ug9VDPHnjG
30MUdFzbAvNEL97ACGUZqFWigrUMAP4u70LxpFfW9GkUdnhItZylLdE0Y987c4MqTY3gNZcQ5pD1
qpPR+VO00akMb8NJmKemsfKntjFth+UZA2aS18XJ1or8zcn0mIZbgNpnHIGUxRRqWT6CpARE4DpP
uKeMf9KuTLbw1MKXKYERlI+tvq4Kl00749xDLCZVBTIpus84cCZ/5XZyurXSUc3mXb+kBliI26rW
h3vRoOBw8Hb8zNPJ3jsoY+5xL4ljZ3XmE/Dg4d4vCFXN3cG9rVF9II7jjH0P14W00dbw7dumDJwb
TUJMXsk6Kvc5YfXqttDzdM8JmleUsMYkoGWycq88230zxrE/JS50jUlLmn1XVe5vX3bsa1C3Zh5n
Xe+i3CKSvnN77UfXmAERFCnoNnS1ipPMoO8GkQKvcIMKNqfG9dgOO7XWfM5RU+ZQZOvzeNwQb1U/
uH6sfhka14amDfIZJwUC2pLsMm0Fu5fsUO9e+KpjjmKFFfiqDfhDZWPujVaH50pQlnWDjpBcYGfE
N+0OkrMydwrv0bZBZjUg6cA+tvyqdkO4WuQo7TMVbAjGAH3dZpW5YHJYtKsCQzzE0yjt7W+CSAIg
iZYIYXy3FPApqA5cVYoovhN8PPDyuX6/KEO0MVVJihmDD7dYRWZ30EK92VuNmB5kHAUPVHW1fUPO
xgZynrx3Bjv73XDofIPHNqwzW7bfmrGuPyFcpkiTGuTTcnN0HpFNyDt4BhNrd9jsbBqtT25BVN9A
+ehUlUrfTHPLHNgEZ+6MDdoxZHsv0lY8emMXvbq6xkcGx1iJ9ZgE/qkIeu1nJEZ164NNLbauigCZ
sjDdRHkX3cWloVElwX0bjLHVnGwqo+V2LNzZp2v2IMonS57sboJ35nY0Q0iHq8Zvo+rAgyAmO7KV
tRStwWrvcpGgVApa61vUlN2jsiVTLFdcONciIv9LBNJNbhV2aJgAuuNugS+mzq42kvjox5WSa72t
bCRPmUQiH9ESfBZtP27SOiaCsPFHou/oLm8JSAXMEjRauTFE0JX3OSjh5yxAq2eQT/0Gus601mli
cp4Mydw4AiRNQM751Cx8H8bLbT403X1tUt7mw8922IKsF4qR9SdNWPVjWPr5JzH2ySmM8/KmyFqg
bC01ceNm7GOAZTnw4ZXKOUzqVBEfANkOb9DGm/aKaPJMN5FalUH/DL/fR7dCkxGiaJKWdxzH2t+W
XMOeNG6015TQcx910SNj56TnP5t8EbEvuonZJBJAdfTNwyQDrj3xVaFbMRCWD0LfdJPiRhlNAddU
oziiSRf7dCLGwitsblY2B+XLXbuPjcM/WeM8NqmV+CMXLbuKeuPQuXNyilSktXBW1GB4u0nwzQq0
8bfZeO1r6vXuK5dy+Uvg/JNXfvcPUlVv7nAjTqIWhF1sqUOvPYCWwyQdrn7TPbQe8CJZq8/VV5YH
Voa3MnTlhvKJdsWHOj/a4k1gtCCZ1HM5j3yQFTSdzOyKzOijBlfmJtXa4K7qs3FHvkG0G5Pmu9SG
/oqU4aMQnqelR4v4HG0uioaFUdPCaIxSS7iAv0XT75yGBW/jIeNNb0m1ze4kyXR3jaKa3abeAPaY
gvrtGE3xeOUvOaPcIe8LmbmNtCDA4sWv81dXm+WychVq2KNPhW8FbbjbFj301VBz8jX1n2tPfkbL
gDnVwwiIJBel0kLLAFij13DIYaAPnW9tACqvzxtow1p9zV98diQsxshTZn+DvxgpzTzs6/SHj5Oy
eLQC9MdnjcrSURHsWV/5fs4NhsgNsQjBGnjUF+8T020NUoX32dvTqapCdZSFVZHwDI/98pd6Zn1C
mmESjIirB8/GYuHw457TDvq+o64CeMxZ0nB/tVva+9vLA537Ljh72IZDvJdhLWdGWDpUQGhwHGOZ
QrvhwnBf9Hm9hp5Y7ORgUbfr2Z4vD3rud/SQcSA8oVSMxeT9dOQiXLc25rCjlL79k2IPPWFuTDkt
Sjttiiu/pXFu2cOXhjMNG7r5wZ9V04pGeRnax3KqnLumaUiZTwCN5aSpPPQVR5yVJmT+WTp+pa+t
ZMj2XuUn1bqqSzDuJhpGzjKUwTPT7Z+B0XPcBKhZPGZyao+dQOjrR5175Zs9+yN5hDqyGzMNlnog
LYoCzTSAUIAlkiQEO+jn06rfISJKrgx1fnkwMAbhYMM8uNgX8M/2Zt6xPGhZeGPXpNW2PfjsWgv0
nVKWe+2FLMksyJs4WbMc8Vie4yztwrWD5ly4wXiUGTcS4gfq8HVKJqZ4b9N9WTVGyTGk17xe2zYD
Df8ukkW5H8McIu2/m4rzn8Ip3EF+7jtkdS4+6TIsHClDazyGItiD792E8awZ8cx//vU4COeQ5ZIt
gkdjufFhcdBZm/L+aDihfgjmrpwo0uExrFx/d3mo5R7LIzHV+bAQOs9LyGJJ5FgmchiLw1FxC70b
dEjrFVysNbmnOoHB2GyLegJNpdJv/8PANOHRpZKm8+EZq6nQMngBwzHt3ozsdbDejPBbO5HI4AKN
6668ueWk/fOY/z+as0A9mCQBTINVDMfAf/Pj3wZEV26AZXvlxS0XyOUwiwnSiZSa81gORw8sYq1e
S44rRQnrpn01pH7lmRaDMTnmawmAJESoDtou8/3CGFSQ/NqxB6zP7Z/mCKZsSG9hwzVlTLHVbyNg
h/E+8qkAX1kDzg2NxBbNOlwUdNzzz/3XESFu4dV5srWhpvfJL4qTyLDYeyDOdiFqhRVUY5jFeeDi
Hrk8bZbHpPmp8eHwBdq+jiR2CYXSQ7aChNX/QI1Nrw8B5W7vISJcPSYTaXhxmxGE5aqHQClXAoVz
t9PRF1GzBiEu/+WRnT+GsGD+HB/xPpvi0gTaj0Yb2UBSjhAi7PAhbJwWEiqp7fQV6xpYZamhu1g5
CG2TuexOMFq1nejzp9uAJO8vTmQ22R1hHpD0Lv9Oiwn/5y9DYc+hmEMVMIDFhA8b2ysirs3HyUZx
kjdkm8onMbQ35ehd8xV/nA0cQ/Eyo1GGXeMuD3Ce1dPlR/J2LCiQapsajBb0OV9ORI6QwkmgX5I1
3bauyVo7Xn7MxdHnz2OiTcW2CToZde5i+bJHrgB2JwRtlcKGmlyHOzfv9MPlURa76zwK6n2aby4X
M4tL2vvp3isr7SI7Tjn31MXvsEnju9Ed0odCqvKKWP/sUChXgQ14+iz/fj9UmjalRa5ceqTqOWwH
qxx3MPOduwoGwNfLT3XmtXn0YLna+fApueq8H6r32g65g+Mfqsh69KpxKyu48g2BUAmpfTCqrzjf
z40H0IifEjwXF6vFu3K1jgs8vcEDP2e7G6qy2ZSlZZ+qqRRbG+nhpvL6/srx4cx3gO3BQp07H8Th
xLx/SIUeUXF0Cw6sBUe+zgMGYxqPdvjWTeE1D8K1weZf4K9lsfYI7/NVGxyQ936Ruv0ax/LBsbzP
kAe+X355Z+aJ5/kGoCT0MrAiFt93HI7wKqmcHuJE028JMAleZikhBNc6fL481Ln35nPwdqkIcVRY
Lvbu0PdNbZT+wTP6r8UcGEF8yCnOu0892LgVOWePlwecJ95f1+/5c6PgQHQ3TRrqx8sA4bghTYCE
Cv+A8hUzPVVu0R3rZhqIQREG2R19R7SN1c8X5L6WTbC9PP6Z3xaoGM6O2QHF7W0xZ8iKsEbLHUNy
OyhX3+throgR9YyCfqCqryX9nlnCsPZjtUJhD15EX7zJpmgUSY96eKhBddABcpxvtldbV3xQZ57J
tziw871T0w8+nPOmFHx/0YWHAZ+ztnZGUmx3QWKqHxiSQYhf/gXPPRNlG4CKZHh7H0Tn4EUIcvT7
kJ5S7v8jRmbyFzeYyNW5PM6ZqYkvhkMI34LNVrdYwkIrqbPagwzc6GayDfBrlyu6Ix2g+WncGsjH
93T9hyuogPOjzs4m7qWO48+/9V+fuWl4bAP1qB1GxT57ArCDn7gjbirexVlEb6xKp/4nmEzr5fLj
nnuJnH7+O/BiYup+lwU+p62Dg/rziJjb2pqtp3YxBZQr56xzQ2Gd83zHpjaDtvz9M8oqckxg8eGh
sB31Hex5Vr24JHd90sbK8q68xo+D4aox4DVaBpQTiBrvB9MSIg+gWoSHWMvtfCux7GE9Hj3i69Iq
/fnvf0RvvidzWNd9VOfvB/Ph6hEWo+Mqjwz7BhQ3THS3IB8FfWBzf3msc98BhWOLnZyNT1/6k1A2
xnlsZtrBLXp3x6HWJLHQV1d+vjPbDj7+YEaszPDA5SFooK5V2QjBDoGWN9OupAV5LPGEr4nTe/NG
5MFX6qMf35fH+QRoHs5KzFfW4ifUu5F8zBLVQojadlfkghjNTBonzAPXzpZn9gL8NRTdXbAXuLwW
U16y3mM7Htm/yXzC7qzurErbxaQFEi3Z/zOobpf40fPl12bMD7DYgeZKPDVJAxAhjN33c8QNk1qn
CsxG3v2YmmA1IRqWPfnaNaoMdJ6fwtw/2WYP0a6+icxrwJezv6+P5QcKp49rZnFSqupK+YjMseL6
Ivzpe8jcJr6fnMQkkVwrsJz7hWcoEBVRCA9suu+ftWHLcN0xILM1z2kjEjUMetJf80l+thOkTD2y
8ugaUOvcE3J5DKDoUGxjoXk/6KQr+lVjHRwijOfrvkOx6uAT3dc9jafLL/Ps8/HtcU34g7paLC56
m8C80yss+YX0vzvoZsnfQG7zFPsxJ0DE90Cwiep9cKb6GpL37GPO91RKWCDhlg7OmIqpViGROli0
kbe9jKtNmFs91SrCMC4/5pmheIsUccAO4zN25qXor01Jp76QYIwPD1MSEGlXWW1BnC/xCiSDdOZ0
rSp7Zs0J5vu3CzOHb9Nb7A+h6Hui5BCAk8XX7zXhP6kgzV6U1oMD8PDSXH66P7zDxRcJcU7HUwqE
jbP8Yjzi2Lq8JmnxkCETR08sVHxiPcXIRHrZ4O+90Qs/S9Tnxm01IAJeKelCSUANZwQQIYu+4MDo
Q8lvfB0lpmitVxvxPPZEuw93eZJj3VMknSK0H2pQ4SiMverOtyaikFrdLImmaNyJmDezynEmEYnx
5A9a/JyR3pfuLz/suVfJ6YlrEjxhulCLz19kakgFTPFDa9LLtNravAmTCV1nRuP88lBnNigc6Xwd
9Bv9uaj/fta4I4qzSFnhwcRicVfV1EhgQRtkpF0eZ2kinc/0UOYoRfDyUEos6xHkKnIJs1hRDWAD
Jw5u0VcIl06HddakhBzJCP9fWXj+k6T1/eTHDkr+Dh9ZcRBDTY5OOMbGg4nEhnA9y5PWPoOyjehe
CdfYi268B2TWX6nvnHsReMox2XIJMT7waHvdaDQztHzinSJrFXM6WU2ptLe2sMwrL+Lc92TqVFFw
llPpDhbz2ybWup7mBdHxZPzkKJkdmpT8IZ1Je8gDcQ0EdO7RYH9AgJjfDNec9y8ejiGmXrsMDh0M
dpSF8W1iNOaaE9OVyXzmsIzjk+o9aDZ+RHuxLhnBoAxbeP6hqKMfyrOeyRX6mljqLjWMuwB+ye7K
TLP4y5crBfw3mGKsgtyPF0/W9/gy2pgMcpwM3mPVjMORSOTsqQL06/uDsW4G27zhADMSxqTCne5G
RDtTaj1klqgPboVv4vKfdGYH4o+hPvWn8fihk17jGZOtOxC5R2gksVcDkN9UU+JOCQ84qJNmmOmm
7HcsIf9cHvrc9+2Z8yLtejbU/sX3jdrNNjotZJk2EfdiILNZrbIgZc37twOxeDAOeDoqoTSO388n
lbWh7OmoHfQhbR8rQruek5yAk8ujfJy10EZZRqALWKyQf7iSf21yqirTQW8aDxvmmCCzM0ZMSsje
08m9xqj8OG/fD7V4IKqKgQYVxzuYof7oV9aRE+69EN0J6f7nxvSu8QTPj+dYLncSjD3LokPm5Ulp
p4Z3yF3/c1oTbthkzWejDx5Q0j1ACrpyif04M3g+j3KmyVfCFXqxydRaySAwnQ7gLMzjDJDa5WH1
L3v7LPuMQjYL17r59O7Pf8VfL0wvhJuU3FwO2JTHg2GU4kT6abTjUNFcOSKcnRuU+BCsmNQclp7/
2LcjKye08tD3urX2Zeps9R5xRJzW1pXF+txQ+DVN+LfzyrYsvkW4FlE8MQ2RgLbreCyjPdb+N85c
+fbfT3ggPR56Bao2NN7f/36FaPUg1UveUkxgidW0/cZIkm9hjy7y8khndmhWZ5NVCsULq8Wyl+En
I256aTmHJhrvhzB9qDAOeKbcIMWy0KLm2r6U6X2P7dS1EF+xd+ukRntkg8oBRVfyBaX6plL/uiAO
9Yt6IL82ioMPmQ7UHYncGak+xpkZrgG5jluP49waRVZ1ZQ37sAdzk+U/gK8pFPuQPt7/2LhhUq9K
RgBaCG4n/GrU4tZ2cKjVP5d/62sDLd5qIKpZTslAwj+64h+OvFStgvVA8s/lgT52yxaPNP8lf31/
nqbHykW9S0Zc/zmQfA71OG3IEtrb1uissjmnDzgrHDDCN6+BYD4sMYvB5yXvr8GnbnBbve0tZL4u
2ZJZzT6HMWdz+Rk/fIx/RnGoEKDqoWeyWMgKPRFu30EFxMz90g0JolpofH1Altblgc6/tf8OtCwK
VEOqMs3RsQiQYLjSQ0oPMKwMuFE+R3W6flf6JefH4/TJyRwV1pLcYajKdTswFYes809e0twJzd/3
ZFDXvft4+dHOv6n/H2pxZpqohGVJxKO1IblBUEEQGl5Znj8cgubXRLefdHmOgR/iilwS1Ti82xZC
GviKxGMZKBa75snJQ1yIdw1kmcvPNL/3d+dABuSeQdeO8joklsW8CAA/N+j37IPR1beNbCvyQ6dn
Y3JuIy3cpoEJXsN+JAj9X2oNOOUxMP45ZMXUkAxv8XUPmRFh99btQz26TwbGitAIySsuuy9sT2+X
H/Lcr/r3WMvvm5asU1H2Pwjhqs1QmnsE5C+REewwXZ4wlT1odnetzXXuiwMgYvj8vPzPW8yW0ddz
GWmJc9BUpwh/gwvQ+c1n+olXmhYfzkQzm24mO1HVNDhdLn7JrNKpMoLdwVOWfI09X6x0hVGifwhN
+z4agytT9MwHBywIjwqqAn0W+75fr2xPBTaWePcQWt133LNqVXWZeFDTVMAysq4uzvMRcjFD6YKS
FTCPh9h0sT4GlcZlBS7HgbziJlrbva0INutivd/4s9R4Vbau0pBujzB4qU5l2iq1N1UYYFREun+N
oH3mtfqz0pewGyibdGnfP34DO8KL9RwfreU3Gw5u0AzysiBZDCDJ5Wm7jNuav5G5dkyWhjkTb91F
gdWI2iB16xjDmnS4/PwaVbNJyd4LlLPRfPuAK2trwlgYx25dg6I0SUgp3K9NMNLacTcZYFmYOPnU
bj2Aq9F4LX5jifv68wei2qSkBh2fWb54NzjPwG4Q5XzI+q9hDnLVxILQ918EyMkcT3aSver1t8G2
fzr905xeefkHWtKoP4y/mIuDlaZVXLTuISVNNOpPlQY4Jm9Qut9E0b1wXtPupjaGtzy+s5Jb2is7
U10r2vyp4y8n6F8/wlLvBipwSMyicw9l9ckfvwfOzzmF3CqjtRZGP7o2WjdOtyLKaEtu8dqp3J0L
2zABZh/Un+MKnw0VGkvCIeUY2TuCIHv3tjCCAyetVWDOSQr4TWoy130MMkFKhvHvWLxO2c/Lv+aZ
dcTnJoLKjQw8m0LE+5ld9yja9Ibsd5LHklWDGvkAbTg+yLapdmiVkiP+FACnl0c9N4dIlOOLmtFX
nCvN98Pa05iQAFo4h0KmD1xnN25dbapAboK83RVet+7wuZS6s2mdYWsloFbVtQi9xcbOdZweAqpy
LmCM/6GzRngMOK+AoPvYjsovbhm+lLOv8PKDnh3EZfOmnE/BZVkLziEdG12hMhDKAiKGQ7CJ5ebh
/vIoi+XpP4/y1yjW+18zbfQ6Jb8RRZM7fXei/q0wjUcJCubKa1vsAn/GYQGc3aoWrdZlxwlsjmVP
Wp8dawxva7d3oB5nVWKv2jSqBnBO8lq3fHFS+c+ItP456NFy+iBLj3W9dZFRZ8fGk/JLlzjRIbNr
0aEk86ZgNcQ1jhmhFxxhKMLkn7Kw9H5f/nGXc/U/fwM6UJC3nM7Y/d7/unWW1Xhe56cGGPvcNt5w
KqeAdc53mlXeESdIRI+BVxGyV97ZENti+c1WY4Kwrbe/Xvlr5nf518Iz/zX0TAGWIiGAO74sW2l9
WaZCteXRE86+i24zvT9JdiFveLKkfzumcj/kLxy5N4mVbPrIWsvqynRb9gD/8zfwxZiz8pg/aF5U
/rq9UONSrfCJWeMG2m5pvIzPOrSFtQoGQmxN9oEpB6mA4NN9KrKQrxrEK4vfWF9bSBaHvD9/CdWT
mZeD+Jhy/fu/xPZrPYcKjemn6+9KDJa24u+oA2eP3uGnKfkczObKjWD+dy7fgMPFm7olrpQP0Mem
UllQNAFj+jEEEtN58vvsgcDbI46sDbmA104fZwckknFOhsL7tGxia4HfuqWbFcey9G9Dod1PTkmQ
UNg8G6pbNZEbby5PsrMDMt/Rhs1xIcsWpD6gna1jWRzdbPoq8sa4h8bxhEifCHCV/vY6FXy5POLy
Nv7nRXLgAYZLyY12wmIfki3g+rJlSinaWRs0W+2DFFW8JUtEP8EEhLpFlNFqUH5/shTNKaG85uny
H3FmGZ1rPJya2Qh59vlQ+te0Duw2SPCflket8+297CfzRuUKeALUmf9lqPlsO3/BmPYXQ419kxWJ
NRTHNrD5SmuuXQiGOOQ1VOEvP9WZRXsO/uSWwA5PS3l+6r+eyhAheBJLFUfHF9+isP0FjmJjmOp2
8ttfl4c6M29wIyAPoPgXzFlp74eCrGFpU9MAnehUvU3Rke0wnns3bcTujuBY7WggyitCkjNLAHeh
P3642X6wdC6FSeXAW1Ll0dX7T4H1gwAdScCXvBvzcTOW/YsJc/LKRnhmpvw9ZrA4o0cjtHoRduUx
9nPE+YnErjsc2zj7fvkHPfPuSNugP4Sc6kwYoizcQRXkLh6thtSyVsl6RVQ6/CGxbxLv2q3r7FPN
9jpKKlw/li15gCORm2bzU7F1bEPYnSujRz6flWz0/8ODcb2jac2Cxh32/UzRwtJtvTApj9IaXuwU
fJOdAyzAdU98S4vn+fJwZybmHOgxV8Bn0d2yfGmXeaFXiVsck0J3wgM5aaGDlqpt3LWCwUP4EiET
+XaI+qH7ennoMyeY2caBvgKNE7vG4kuf6jo1VcWT4iR+wTVCqRp/wCotk7WWGxy7BdTK6sFJk3+/
iDMw2xSFP/67rBBIfYxMZ3DLYweXyLKKJ5G5vyJQjquxJifR0LeXH/Tc7EEjM1uRUKt90K2klD4o
ShTVMXOYq4Bt8pUXChJEnODKT2ozORYbMMR2n7LmrHmgz/B+8tiJU3eEtHEEgj+71mU3o3KVf2XO
nH1xXBEQGtF05qN4P4rndbWvTNaV3E8ErRLnGcLdDxEM66ErmTDt3g068DON/OfyD/nn37x8PvbC
2b0yy8+X5TnemRsk+cgBo0ppISDBy5p13thMGatCNwcsgLrDIZ3q/DHv29pZN+10aseMuNQRMGtr
J2vHlmRw9BC/ul30f5ydV5OcyJqGfxEReHMLlKHaqI38DaGWwSQu8fDr90F7M11d2xXam3MmQjPK
yiTNZ16jDoq304yhEeGs4nJ95Ta8dEtBIDJpQWxYvvM+9hi7leg1HrNZibNwHLpnKM9fjaZ/GL1/
VZjnfnfBP3OUMGYAuX5281YT6sWFSyykNlVrBWMRU4DIbdRwr2znS5tsYw5xarE3Brj6+vPj7zwg
VNYxqbRAaXbIKz/vxJWdfOnt+u8gZ1HPqCBZL3HbjBSU2gJMy2gGdkcxGqE+uXeloTxmKLi9v70u
TgycCeA5osk37mwDUtdtiapG5OaV9iIKV4kmtbUP/49RqITyTBJCIpXwevlyhKqouhAkj2ikB2mn
AMq10A5+f5RLZxQEGQAUyL3Om/B/cAHCFjrhP6iGFKlVDRjkWvhdncFqcn4lot91sXNQW/XX+wNf
WkSH0B+Fc5jFVEVeT0+dCiJib6oivYfllS2bqnUu3GuW1xfu1A2xBnsHKDW5xtkmxMW8XTjqdQSX
6ugo2g9C8N9r7l4BrZ6X1LboG6CLw3Fiw7us5evp4GmbIKBZtJEHZuvnYtfeQxcrClJ1YKvsFbxR
ZvNPSGlnB9dqtopVkQfoGmhB3Y1piPKI9WGuxyR6f5kvzR/u2BYk0/YHcf36d9VKnXRTbMho7Bq0
wtUC+W9RqliiLNcI3NeGerNh9QH7KldG02I3Bw0tz6+WXqSnFlTk/v1ZXbgviedIWckgSaLPoc9b
XTUz0VePHCX5nS/uBDWRnNlu6z1ElWtGQZcmRqkGygFo661f8HoNK8QQuJenNjJ6K3teNhVcq+ll
aDSDc+U4XrjOYNUxM4y/DABUZ9s1k27ToMPSRpOnf4v1/JNpOQd7jE9zte5ixwoTmH1XHp+3xQhO
CExdzgg8O2p6Z3t3MjyJZqWKYl5OcQ31FCBb6ifP/uzoLdKu6m6akhdU7r6NALhc40oP/v8Ynq0J
gm9ra21X1H/Sq9Ity40B10TKbP9UrSWsjcpHSfarim4zkMu6G+5XN/+tj1/7tr1yPt7cf1sRnuIH
ZHwPXNe5xfdUDvi3D3D8lMncNbn9APZiOSS9afjz7Ga+28vGT1XxNGvxNS0MfQuzXoUpDE5bmceY
NBbx0rOZ17NntVnuZNFilKV9o9nROnfj57hxuvFUzfOG590hHIqwFOYfuVehy2nkpouXQULA3xvq
ZN67hVKtp0wsa3l0jQFpNhTEUdeeCoTNHMUs0ZkHdMoFBJslpKyvlFc6aW82LfgJGnWELlwwPFRn
m7ZWl05fzDhDToYaRzm2SNxZX9VUj/J0va0KPRK5d+WgvHk+tjEJKvlmlNDIgl5vGi8bK9jJjOmi
eXFAYFU5Tlx1V47Gm5PPKKQcoGNo1hBPno0SWxOPH+rxUTcjmF70+WOC1utN0U/XMse/l8j5XtiY
hFCjdJDI6tklU2YjVMwmy6MSFfu6QLRQGvMj/LvQ6eSJAj+uA9a3rLXuVK8P5tI4Onr2DYrC1e7Q
9rne/BKSA6BVdEh5OF8v7dCiOabJLo9sJDARdxvjGR0Ct8EeoZMLDjTplLSOH8/QMwZNKcawNZcs
9i26kPj+Zdl0j4BSg00CHfLkxhaeh7Zw7Fqf5EKBJTCAM3jf3n8QLvxmKG7UTJB62WCuZyeprdaE
/saQR3mZ7rpOrX2llN9Q4Gt8kKMf46Vuju+P+OYJYkOQHG7YU3J9xn69SrpZDGi4jYgYV91B1cj2
dcvxHXwNkr78+P5YFy4p1DCAx+pY1eHodhbkKlqZoJI480WMvkYITpH6z9osZl9JK3erD7vh5AmQ
55SwHnO0u6L3x7+wurxGxE829iY46Z6Nj3w1doZIQiNtY+8UtN7Rc7/TGoBZwLr2nP3yX993LkYW
FxkQWNGb7fLrxXVHR+9RGhdR2xkamo1rgoAcFlMIEyuqp/X+OtTFlUW+8EEBENvgCIH5bLfx6zFn
jYADRzwRIQ7ahWov/2i5vMHCrghtUf8jyo8++MY9xXYQTVo6eOf1FFxlxmRVB6jYRvm76LyblTIP
ogaL+e9XGJBZ2J9QG2i7n3+7MpaZFteaiJZxik8dookPI47oN6reOFcQ7RfuZIaCqU9ipG6n8PUK
yhqVwHJeROSpwxBK2wGOTIJ+JdS+cCdvRlkcua356J1flLzVA23ONo/iGm3kqYp5ZgqQRb2bzbv3
9/2lCdkwQ2BqEZy8gYioOCimiK/mUe0R0da6k4SpTV/o30dxNgPurX28wWVfLxsattBLpL3d/A3q
miKtdq3tjldGubRsdOq5q5AzoF97dl95oyO6ouiyyKt1gcKla+0qwjE/XW3n35eNeICmFS02E9Go
s31Q1Fk8p+4WUxVqcZBoQJ70Elj6vy0b3QWdKxUV/83e+815RTA1U12ZW5Gjl80OYfX+5OI6/+P9
Uc6vvm0UcDvUSoB5ATU+q5ZMqW02ZSGtSDPa8bE2+/pD2lF1tDol/7iAtTx56zBdCajOv9XfQan/
EZUDZHl7Zhv8ehuhWpgq9mOY4AJ3VHTnTzpN/8jupFezVYE2CDVJuArY6/XeUyQ9fHSN5miex8/q
AKlpsa3bWckDp8e54/21PL9h/w4GC2UrZyBqcr7R9SRV26VAlacrJIU4vIi+aDYpR+24fdBqbfz8
7+PB/wN1hb4G8IGzkKpP0HLOs2SIIAch4Rmb6UPdV25/JNgyhkB38Cm5csrOsUfbgtJnBNVDQwWt
rPOwwIrTwjHaaom8HMrcn6y3FfveLBI1fWwcEyUbvH5zPep1dHN3QlbaIx63+R+rnJx9XyXW4g+C
/NlPEMzEXmDBDRKAmuKop7zJ+6/1osY/R68Tt92g2Pqj7U3atQLhhc+EJySofSJ64tBzNtVUmsaa
jsoSOcm4HsBelMd57ooboxT6T0qG09f3P9OF3U6FgqIkOPTt9Ti7mYxUN0a+FePhdIw2gghSt74b
NffnP49jq4BILKpBmLWebwf6Zo2bqOUcTbJAXau3ukPn5oAu3KK+wn94U4BmG9hbOU0nnodJcl52
In4u9WI12OqrWiuRpGeLEcRij9WhXGQD1YtGBzq8vbeiAdmi3v080lH0AC6hWhuA3bOWTzPwfAEa
D0W2U2tDW4+0pEWjdaoG0w2syZitw/tLdOHT87PBVG2NeS6fs0/RNpNrLaMyR4tWeT+mfIbYmOjV
sRsW4ylRETd5f7w3uf+2TpQ6YGFvvdU3CVY/9o2irM4UYXEWa/sWqMovPLh/qGNre+DWzaQ6FFR6
vJ219O13JBMac6dnjfKI6Y9VX7nstzj2v5kPvwZeNu89CQj/dJ758Fo5ShU3feTNbXeTjMI8Nqjk
4C0ZN+pdrZqL5J5aUepwRnElxr6w9Eg98aQRamwIybOQt8RMSPaD00W6J/4kehH2WoPjjDeqvr7E
1/AJl2aKpalKdMMLDULh9b3fzTZOFsvU4WjSSTtMm1L9BehG/GhmvIDmopO3RuU1LQjIvL8m8HVp
qpx1Yrj/7QycTbXtp9nAZqinyLWhftz4a9uNYTqns4/L1ZXm9nkMt31TDiCvOP1Lyktn0ZWL0UeH
33gXdXqaf9CWqg2cdr6m6nJpPTcyLS1mtGQpyr1eT5BjK04uJRqMjTkHVC60Q9vo1q4rxXIwF0PZ
9VBt9p6iNk/vH6GL8yOVgMYCa+2Ni3kTE/dST+6iypDaIc7SISorJ9m9P8qFMAggMY1my4GwCpLs
9fzyohZ6BegyGkpt3OGXxxmBIxtgPlCGbJGvRQVL9v0x38DGtk8HOYmiOrgdG4jS60GRQsgMZBl7
RIJbxQtkatGeqLvK/WZQW8dhL69dNeDlL83QiN2pP+gLnzscY6HdOsDdcvQFE5leudy3Yc9vCZIC
viEEgE1K6/XPqmrXBK+d8rM8HW8/9KOTKVqxPsbybjRh3by/DJc+MINR6traqG8updxwU5UKdM9n
zVLkym0tWK2uubLYl86kR/0OXYgNC3YOT09qtcAPoGKUWnz2CgUkrvQ+ePp3PVWSK7f+lbHOuS4O
7NQF+eWeckb6RLiELVOc7eMKkxqvveYwfPFrkSVw+AkESbnPvlY1j/ZqUFHHBD5VseGQ4M81dx3X
QNDCv4aTuDA38LhozdAZ5D07xwx0i6BlsR2U3FrWT5wpa68ak7iZKb0/qIU+B+/vjrfT42igX0qa
xYsN1OX19NremtyeknWEo1mTf/RyZ03upKlXP6d5Hr6/P9jbybHjqQFtlaANanZ2IHOiWMLXdI2s
Am9hK52Aj6Jinwwf5sK8EhVeCA1opGkg+Dlr7MnzEKpd8ym3BWEheYNVwOxGYqTyvZVWTLBoPcwa
/POcJyTjl1/e0gsvzNs6/am4PUJzTs7/XYntLyw1zwiN0g2e8bZjOTe6XL1SX6PMdMsd/14cpq67
optSXkvW3z4nWCoDEAalCt0U/Z3XX1VP9WVGaVCNrEmMmIH0WPQ6dRVaHn5KHgbLoVpORogbizy8
/4n/wgRf3246va4tp4bhvnUzXw+doAFurtKzIyPJ+xhsiDo9V2264o9CVbrEY81siiCdhfk7TdNp
h0+a4e6yOe+KfWHG47fMwkT1bnBQEMXeCsG6m6UsVeWABEtahpmKgW+45OPsG/OMHXANXzwkQlTF
gxkDeA8rqbVZaMlhKL+v+poC7hv01AhUgD7qwTXnur8VUO3nEyMrZpCslpkHXerpx8zLMt1vSzwI
kOSMxQnXX2vAWSJRP2kDtbV/fglAEKM8AYWDIP8Npwf3rHEYSK4jqch6h6kSiJ1OaevcX8Y5P77/
Zbao6M2H4SLbbhYD1ayzPWFxSHjdFiS/LbXcd0283hmiXphurt5WayP3mQpNy6577SnJcDt+f/gL
u5/wCb1g9iTwL+fsotEzCG+VntnRph4cFRgf+qPVt8+jdK7xYy7MlI4kJXX4deTu5z25NadHgp+K
E+FdJT/Fqap+nCc4FH7J1qUvQon6gwUcrfG7puyOiZe5n9+f7KVfQO5GrexvLfO8kukN41jlOOVE
dqMtacjSy9+m2gOUmZREP2nTjOoOyYjqOyAKSx9MWKZd6Yu+uQO2TgYaOKz3hhO3tj//T1vUnYxC
bDKGUYqSvN/OTQyHtx3pcuMBEy3qGodxwy1YJySJ70//TchBj4H839huXdN4o++KRnNfFhhDRy7e
RM/VUuaf3Ha5Rt+/MEEQ57RQSP1RUDoXosI80q1NaKjRggXcQaeNELlWpYda6eDDELdq6OWaebTn
BNvg9yf45iHbJghME/gkgihvNjNQDUGJKncivM3KPY4IOJ9SjUOeuhtxmdb6srxyei9NlgobhUqg
NlQ6zo4PSW6dT/SXI8JH62hI6/OsJbedBqWp1L3v86BZhzWur7mLvInbQYhuwH50tlBhJaB+vYn6
xkq0QQ5G1HQObdmaAp807Kc4T6cTmh29v0mrXHlC3twUZAjciBQwCN7pnp6NubrJNDhIQGJJoPRB
2sd4zWl28din2jXhyTegd9p9QDTpU3JN/CXGvp5fZitx22FNHw3qWPn4RXvPea9skj+WCgG9c+9L
ZDZ32uymoa1m3pGCQ/mvrwC/Abw7QCbgRegZnn3aedi8DudWjby0Q+BISbtTo7uY08Sesnt/3144
mISxNKgor6PFdR4XbPoBlpJqWlRJL1l8fZwVL1yEjXfG+wNdWlgyDsIP9JigHJ9j3uO5KJWmSMwI
KxTscWOZ+4W22qGoOuAHEhBKycH2IZe91GPRh7OZXntxLhxSdi0aIsjh04M/58jAJOjd0autSM8y
jJ9yoveuUXW/HozpQEZsPr4/5wv7dkOIA0Wj+IWiyPbn/7lwIcA3+ZSNFomWIujFrVVxqy2r8wW/
IOP3+2NdOJekWXQbCbQIKM8/ZOVWFsoCtRklbQIiLK1xPSeE14fbxkjseodSngYvKE4w1np/5Ldb
iLaZQZ2AQisFvvNZApNLNCFsI8JRbb6Zba89wdOY9u+P8nYtGYV2PP4qW0XtfH7AM5RMiMyMGtXJ
B0JWy0R0s0Jhx3eklX97f7S3O4XeBTmQQzsVKM35CbRWHRzjUnHLUST93GAAHzQ57qouBt4PUlmL
3fvjvb3MucnBtJINQJt4Uz2rdWKuBHwKleQ6DVWsHn17Mc29VZovOW/nTlVSUMRtnlz5eG+3DQMz
HhU7yP+kjK+3qCKEJ+EKG5vgenbU12zYZ0m3+Eaczd8b1ZY3mIa1V2Z7YcdQVwIIQksXiPJ5ZVJm
iyVbu1Jps2ZdRdWlXRqcPVt8699f1jdRF9U5Ah2bgAeBOsqgr2cXy1iUkxzVCOPOQM2zQGuw3kR1
16bwbJGBzMbJUdJ/X9O/EmJkmVtWe17OsTF/7HUj0SJrLpIAezh7M5NsPoDHFr9wrAZYJBTtSrnl
wg56Nej25/+5awYxgtekCxNpqxOfPKvJ3aCmqgNtN0vXxU8J7XHBhdTlF32RzNH7K32+jzZVB+oF
gLY0Ks3QQl8Pnw9ab1Vu5kWbd+iQRraX+Ipahfg6bHaS7w92/lnPB9t+zH/mWlPfn03EIrf+to/j
TqDM66nVPm4jdepDort+nl3TdLxwAW2aPpwWZKh4LLcf9Z9BzbGWedMqawQUVwy7XB+sGxA0zhrW
cdtf4Shf+Job3WfLFjYx3vPHUhcZBnhqjQndPLm7xRsPZa6038wEOiV+qg42oIv2pZ9pOr6/tBcu
PsKejfHnAu59A1AAXmVyKFctgmSX+LhlljuFuPaUtQWEcD39R8F7TiYRHftlo24BRTrH5cT2pLlT
N+MI6MRriIzicuwKB8UtRyvDccWV8J/n9xdvRMQMLcY8B0gK/H4p2uEJ1eTSfq7buvtuF4Y57Ipm
cr7T0euupT5vy05UXCxk7zfADP2Jc6k0vMgQWFkHE/Vd0z31trrshV7rIcmxtZM5rtiO1zh3oh2A
nMzLEq6m2fhKbF8zI7nwbekjEJAQ6PFLzm/DzI2zsXBWM1IsJ0H0oKywvl3UOtH8lfbVum+61qwO
7y/4tYvh7F6a1nl20oKzmmTDR53yiQ96Hutd5Tg0edh71/SVzt+W7W7gFSUNI9qkoHh2EU3JirG1
W3uRs8A5LLrxiIrilbjufE5sWrBP4EShU9JQOH+/0qbq6lKWZoQFs+onfdMFhV70H9Cos7CQtn7o
YpyO76/jhetn0+Qlbv6L7zpXWS3l3CP4qhhR7XRm6wujSn+ryVzX+D5DMg/fH+3CVmG0LbXceiVv
7p9YYlrbT4yGqHoOblnIxxmnmjCWZRtVqlT//VhiCQcKiwiSg3Iema8xN5mT90bkrZ1yb2V1g8Wv
bnyw7TR9aAzp/n5/fpe+4PZYIeisoYl/rmVju5jMShTKowQU07Hp7PjUr0v5yZu1IUwXfUI2W63/
Peyh0gaQjUIUvenz+jO4MrNUB+5WuF/qGMwO11swjGby8/3JcVmfv5B/0yw0+Kj4UI8Aif76scLW
3RXAPvTtqDdgZWccpKbRyh5Us62DeUYBZsCB6aiXqwE2wBLPTqNloXQkza5i6v1yoBxqahSHPDVW
93LNRGibowwVS2kjmETQCR2AlM6CsQy/D4WDyb5Zeggq5Anym92SvdXcQQEMkTkgK5x+GHH1JBRr
KX1owA0SESw9tDHNJztyI1RrYJoTOIUcOHTeNDhK5aDUJS4a2VNdFl6wuOvwy9Gb4WHVldp3cwXa
iaMmm93Yg1NoLzUG5ZSvWi3Q3C7HEdvIXpy5Ec9uNf5ohlr3cX5twslsvldqqwYWzph3tb4wo67F
umZenIe8HNePLibqXjwsYJLdvZu2411dNxjaUlaq9DwObLWpA7Oiu4UyF87NGhozVvJ5LW1158Zt
doe1sHLfV9mmT4Z9/OhmbjBopsgDt15+2OB3/MXDDnowh+WX5Qjsr+gm+UsVW2GdOABj02yN+jg2
v/emsp6WWXtWnDVmXcrPldK85NgYBXVeW7siV+9ysSY/4gKD+yGe5TGr+axYNrW/yqqaTnnhpZ+0
yRk/iDz+7eR19b3r8ZaX0nCCwVHoMzp6LO81A33IeCiW3xB6BMR0E1Z6pn6VvNI3c4drNvw74650
8zJYPQF2fFzw+s6QRofWoMog7ii9N6CO9pmStHtvyPJveTH9Xhv9c5266r3GPbZjZ3428qmE8DrK
/WQa5q3SNnnU9q7zRXOr5BbIzotUCjfUtAmx/jq9X7MuCxYBb6VCTAtHdElwktQ7xVayh8U1mz1U
rPvBWp67ri2ifk6OHi7zYEaT6YNjddggF/JhXsYirB1aEP7f0kpeFD+7qv4Uu052qBd41Xlaulin
K9neMVN54hF+JNsr/tAp045ub5Xf5kGIU62omtiNa7k8gq6vfmVp/GS0SRVRoWmORl1JH8Lo5z5O
tHsRI1+bUF24LSfXzn1RGBwjIIJHvWoPiqlNR76ZfjIy8VWtZPlHzdyHXnGsXzWZ7W2tteI4YR+m
hHExp1CHR7ytMzTSjybWzH5ve1RSYhguetzLz8bUoMvACxl4ZvO5GJIv7OPqVrFthIvmuEWRQ0WY
JVHFPjFw+QSU/lIo3rOMY+OU1fEP4Wb1QzFY43MDTnGXG+2XOukpQ8Xej9mxpMk/uc8l58g3UAHy
dVgSfuEaGGjHU/ELf9vFr1T+R3ii2mU6BzipWiPQU08ElAohv8xz+ygnZT2qg3ajaE4DaVSm6o+u
1fJjlWZJUOvuz7hWMSIHta3cZG1bP2ZCm+/UeZGnNJfuxzQZpl1ulQZ+deaEtHZCxtM4dGEdLTfD
LnWOSgHKHI2TOLvDE/OTvgIiHp3uM9jR5jQmUHLXHq/gtLXzJ9zHntxK4njaYoLuuUXzacEzaJzU
yje9Ef0LM/teZt7WHknnEE+OYp/3zZ+lNRS/rWSUO+YPTW++t9pg+RRRvU9LVc17qebzQwcGZgfo
qtoxJ/U0opA6jUoRKEXtBSJBdN+HEyE/zErl3Xtr0t40oCLuCnsShV+xL8M8LlL2m6v7pgDJm1dV
eiuBy+6HRPsdJ7TzRmmaMCa8TdR0zJ6E1Xu3ojOo9JsICx6RsY33beL+ds2h5msnIpzcMftqx+43
qPB1oGbWGliLOuD1njqlPy/250lt5EdVWG3YLnl2v9pmHc6xNkbxIjp/mktCuAbsW+4jHVAANERC
mWQl/zrlwwC7RRW3olfb5saz8ptB15X9FKsl9cW6DcTsJn7ao/DhO5PZh8XcODeiX4vHCV2ml8VS
1qdNnD3xqXbhFOilS8LZrdyCroXS/xlUPW58YXdxHcSp0YVW0mPdbcZzoJmjHXSz1Gy/GCqCJeHa
4Wa/qvju6g7ZRr9qi6BV7HrfIDN/byto8iRS0IYs5no3toX7uGSe7i9r0+yquVR2St9D00lEdwQW
ugQrL0Dolst0axjTcsrxLwh03IB9XeVRWrP4T2N6/XM/ZplfUjTj2bBkoGB1+nFQ9CJosmL1G1s6
vwaJh0xsZSYGv9kYVPrMozahXeuvOT1nvy8hYwidv7VvhvITOZESQMJavhlql54IHyzpy2F2v8ZN
WUpfsZPqd7UMcG/NHCM/5jvcrASkA3/rrN3WrU2vS5cg3WVmGx9XgZZfayTxXZ3m+jdkdcc/VqXp
YT3U5n1pKgjYGmV+ckbY1plXGgdlseevS5ysX1prMfZV3XMBIAmlfyVu0p+d1tI+THH5Tc9llBSK
Asa5cl4kqWQ4i14PcyQ0IhWT8CCrVeWhxDmOT1HZ/trVP2F35w8l+OIv8yqmvV4pD6mteHvpzvnv
ehRDsAIdhIyjztUPC2MOSGjV5qBY8Nf3ilbs4sLyIrno47ciSe0dyPFsE+G7HVY3hWg0f5+KMvMt
mkPQ2tTfCViA42AVMXWhnD6G6d42C1a6StMpT4i/D4dMKW9aL8fCOpH6zmgm7aElwQolFZFQGfoU
ZtyaQLTni65z9tK1rhZaXVyE+ELfOUXy0ZKWvs8a46kWy7AjhG53S9Z9XGZnCo3MpZ8MGieMDaH5
nb6KvezZr9g36I8wHvCDaNhcbQpWoamSU4mAwDdTxLUP0W/cxwo2KAYyWAejKgc/q7t5b6cWNUta
B24nlr06Tn1Qaw0maKbzoxFzsVNHxHugSS+HNk1R2zVm/KS9qXfvxw2/Wi5KFaqKxDpAX+WhBER0
WEqezkKzUMez+zjM8FniiVvSR12Zu329QpStitq5A2Pxw5syx+8LVd+LwX7SZXKnZulDko74LHZT
E/Zz/9EY25HgbS5CrZvaQF+cJIDha0RicF8WXAXCWdHkwUrniaveWEOFmncAzLv0iS3wVBai9z2N
eShuvbcknQRFLZ5cIT5OSX5nTH22G7LC4D7vdQy3bPkhGZQ40oX+gG6DvscW/ous1GO5FPrRFPJ+
Si0jQOr44MaNfOzjxtjZyshfQJnFF9umtazhZkAXKBhiOw/qSUTUFLm5evU5aUXNZ+i6T9RNxoNs
u2dKKeiOUV0OFsvtTu1UGYe+b9LnEamI0J117bjo5Y002zb0kBnftb2m/RnbVNwhcfQLz+LS5/ZS
I7Wh1J1AAPJt7v5ASsbkRXT9qtVfmjJWfXvUPD83beptlJMiUZdbAN3LnTO2iBiMnaIeU8nl0Q35
bph4LfRevDhO07HrLCv2MR1Vd40Qczja2aeuU3CFHhHyiDcmRL1Wm4RYL3zXTv80M+HMNC0PMtYW
8OROE478qz4npEEsxhYUqCrjZiiEbqFrbjf3pBE8QmUV72PhEaB01W5A5jmYzEwetaZNd0O/AtLF
RWtK1L015dPXTUHsqSna4WZSe8wsBid5UoysuluUzC19qSLzhZ5C63sWbqm5nOa9tXTCt808fvYW
nf8G9Spvj1BchSWxWfzgDdcPnS7Hz8IZk9DOYsdPUIP1l7bK7/ve2jMx/Ql2E0yjotv+sH1y7aX9
Sib4ZSBiolUPU1ZyQ5j1lDyofQ9cUatMvL/WJsyKnlbEsLwYyqzfQvNpIzNfqW6nw/BoxLz9rWEY
T03WZrspFaafrYm9a+QWR03th07r4Yi5lRMKwDIHq5XfdRUFA6XDO41kFfk4bGqsnIlOI9xIY+md
HcsrTp07Hay8Sz7EPSmT1uoVWPCmOBZ4z/AGWPNxzonfGlfIHVUekjGnusuX8Ru7W/eFljdHK14+
iiGtd8AOPMyUvRcsc9so79bh4FbV8kfUyvhsGUW/L2cJa1CXxT2FA8qQjSu/KKhwjAEMtPq3bSb8
JwRl5CAAOqrZ+VLYMdjVtX3OyJXCpDVtVL2NJUxkPfu9kwNxFehcgnM7oYGMaG5fEg/2af8d90bl
wcEa2y8cXu1xTVOffa9/Kiee1aRThx/jSivaiOsiMGOh+BLCw07Oo7KrC1aqq+RedYfmKTfL6bS0
y+qjUUNWnBDZFbo6YJBiR54o7Q+gMuuwHucBPFITR8So4mVQRHXr5PlPHnqxk23tvBR17cFocUXo
gQu7XYbFvV+sOv6QZ3I4ZgmhoVjXRiMkNLxdLQlf1KEeg1qMXzTY/kG6KutjyetwaMra8Sv4P36l
rzhXyfVr2+fPhkiGkLKy47u62QeDi6lOYhcd8j1pHnaDx/PfK2DVbDVh59QR4nYxnFRUmrI6dQK7
BjCKKARhDHiPO8BDSP/lYj4Ru9+Xo6sd9GToA9ERfhVjmt7Us5GA/UeEqJaQhFfH6H2lbsabvKuH
+zgrnJsuXe5AqLCJFkXHgiFTw2Zl3zQ9pQKR8l9NS24FAjNWzudD6ckkSBskQ+VgLjtVdrY/Sl3Z
2eXMa0m6Fg7t+p2D/I0L0YLQq3HENamGALB+G7N620/a7dSxw62KOwpF/XL7wQw9zz95sqywV9WS
lpxKXdGTN/aUZC/1XH41Na/wTan/EauTneCzCL+oc33f6/0fZZQ/0aJcgqZY11vL4rqZrS7xV1l9
TNrlpp8hYzeJ9A03H4hN7F9ErhO1inbeDWbev1ip6u71hKRpzPQhyIfePdU81UhFeJ9jEKCnti/S
G3g4nxplSA5DOd05aarjba8pfimKIvC6Uh4TRU8f5gwNWk3NlFvK4ncpdkG38bAugSEcM0ya+Jc+
obEPoUj9QLxVhAS763evTFpfE2xBHXDtBzkaVlA53BKLS/wU1+lzlreVj8wolhId+YrXf2mr5INY
eiu0rbZo/CrRzJsG4nmAYHAVdBZ55Og0P/ve+Yjf7T0GlCDmxqzBq8iy6X+Wf4h8bcIu7jjYyVB0
+Rqm34xZfpi0emE680uhuQ9z7h6EVjUBIn1f3KGqdujQfG606gM+IeNhMqciGBP9s6Lkeahr/fii
xMVjnW96VACsT13sNoE9KDcjN+inSbO/r+b0KBEusHqlow4FXFEH1vIR4U/FV3XpBIm9GLt03EQ1
Uf/0lWqp921LS7FtlWcAhQlUYiApM03AZytLdRIFZ92B7j647qDeTcNsHluqGMccUcDbuu9FgFMX
jgPqrFAX4okdcQvcDfS3g0RU3+jd/g9p57Ujt9G16ysiwBxOyc6TNZIszQkxSoxVLLKYr34/re/g
97QGahgbtg8cYDbJYtVa73oDwsC+VLe0kCnSGiuk/9WkaNMnfojaOWTZdwdDGlay+K6/V6SAbvqe
o0DSnVacAIksZLZVc78mUlv5QwlljFmv+WgN462Xy2qDd12bqK6f4f9lIsnqXG6aszWxRMW3m5eZ
ko6eFohF3LLBvOSlkx5Xg6KsEQq7Ek9/6Fkd8WT3r61rnItjoZdPmZy33eRkB194r1025bHkNIyz
eWXvHJWQ8VjUU5I5y8tsiR+OXX6NWmogNqj+YE99ubfxlVgxqt9NZh5sgirv4snvxk2E494O8+lv
g10DUFEqbcsIIRxIQP4l1YvzM61tvpJiKGNBBpuhGj+e9fyd2e1Tm66PIewPaNs+9q1lsZu6qX61
LD1sxQBNwzbYIQPbUIy8JgxuCmPZqSkadq3w/xns4dk2O2dHt7UcXcIrSd7q/ym60E2GKRI3XtoU
twaVYTw4Z/RsUiZGOdbOQyhEN5kdizobDw5tB6KK6adRuPOOgNn+IB3N8Vl34ts0+fXOzE1m5K6l
k1b3X8+N8J1ucDb3M3O+5VB+ddOFTYM9hmYsfBJLAQI0NP1jpPwgFgVdroug4UDgPaHVae7uTTvr
9nbY8dFM7ikF8MEYPP3pFzZdrRFM+zSoyb9w1Xqjhr65b6v1H4wpm8Mi8E0wVbfE1kjTTRNnb2Dd
zjTTdMh1FTzISt4YlYv/Ouss9hWc1hxaXlyiodxOqLd3GHf6x0B2uz7INYGG4t6cjGqz9JG+7Xzn
BYZ5sK1tWezQG8IaMZpDNVtkEuS9jplg3SDo7GMq3GJjRuWLJCkn6WXaJ4CzoJhamDfFOqvYdHS/
idxq3BDkUZEB24Ni5daX3iISzR7N4D7tlcN/FrWPeRqF2zzw5H4IbdI5fe0+z270agRZdaYFcYND
1MYsDNb+OFancSimrezd9U7JqqTUrv1T507+V5JJ/McRcGJbj4u4DyYqJDoN2NVe8VQ78otvZUMc
mPrWrcVt7kGPCfXwAEAZbHq8wYCmx19jVGMOHrZik9dUTr7S9barkbBOa+/HuUvcUTlW1iYtzi7S
bQ1YIEr1VAnDuUfhBdQDEXvjFdaU4HVYbkgQ/1zKKTioAMBOkwY9xrqmQImKPkhof+ydGqLyqa6Z
lCXojk2+xen7tDSAZ1FdDPd1Mw6xN48OhrN+t+mZb9BBVYov3Ss21ip9Mvfwl7erYUwGHj9tdeUd
yHSoY2aKz9XQyGdSJJd7Z4FRbJggo31ZbO3F5ChyzXYvRU6pMvhNwvJBOIqcKsn5fVvYMHg9BamF
H7nFPhyCQCRuma172KuEMq863aZul935OjS4mCwOaaCJ4Wn86UAsXvS5XsLmaaxL984D1eKppc9r
ph/4B/ltz4m7cevxScMsvFH2/EOY+oecl3VneAOVz0xmgzkp+yQ0ka3MMKud2XRG0gjM4CwS7n/M
2cymphVjiTbI5sQZJiu2nKw/cyDTPXog8dw27ZOf0w8VAxuQctZs70Up6r8lfCmiigMEc0N+rlsB
UhbVmoZbrx6PPi31du7sbBcwsbkxpcttBtFXVq/6UKxrtK2dtfnEQC7ggItc2bHOyN7rhrl/DoT3
BKf/Ryn1Byvg208ZbDwGVh/c44/6ipd/iu2KHZ4G1ch9qZf1jjLZ/KDyeQGRCCHnu9ZN72gAusj7
rJ30RypL+0GkvfNcmR0Yphms7dHVeb4jb+y2M7UFUbAInhanmHfR1I1xoScZz9Mqb6uyTcEDMd4o
U4aG2kIW2EYOrWs2W+dsjJTdETB1nl2MfUX5apj2cNP0g/mSFeYaCzV3O2m09a6xPH07tXO7bbPO
jE0iKdEWNC8cYeNG9m23ccTiMCNJh8PUEY2sEOgciYNetmByFHmMRiqr6xNJY781BYcw1L0iZkqW
bxgM8AoL616k1XIYW4gkEV5BdKh+u7GLhT5vGtWuRYz4ZIxVFVfTMB4bexoPQ+NMO+K0qk2mB+dj
VIK9zSHnkt1VLzVjqd1kVd6uXGfvkFvK/CiX8jUzBDxa5ZQ7dwVP9sr8KRxXnSjNfc8EZfdzHd0Z
M1ECYZf6uGoU1T7zKS3APKCfqJkTxcCUjC7d20xiCZKo9ayXKlzu7EW251aVZhzCezyOnUyKKT+X
cMrfjilnGrfxyFNAQrwEJA9l6sGqljs58e9XxlobPsjnpV1oKlpiJ9ugxzespnYbxmATlQSLyMmt
YyuofxVW8WKNS5fIqFNJo5h4gSb/WCkUY1gP4s7iIE8AK5uECZBJRTJlsRjzdu9rkR4cst3jkt0h
KYUEmXF0FGNn5e4n8nX3ZtT9Y5jDc1hTybpI1hivm3JrOrQpGnYh0HDwvQ7716bqi/vZ8YcExJLt
j+qCHk/3exwP7oJopUvVgDxu/yyKsNn0lk7vefBWYk4AF3KYnBunAe2xyfU+dUScbNdGB3wdetyv
Y0VNBED4XC3GTVWIr2NW/IxaTmzf/LisQ00TK7+UaJcSFKng8kP3Ez5At/WMPtv1bljFpWAME83B
l1QQIMrsTD3VVtc+2qH8Mlmgi8ruP+JU1O8JM2aFausXagHenUXjDa/AfwmkODWsl6Tv6UlhBY5n
WrL3LW9U9jXzC3O3BPa8YXzpHMjFTDdho9dzDMXxyqjXZpD7RsPB5BRCwJlegm4En5m3g14qZK8o
QO2PRYC4fg8DzA7iZs3MDB/OqKk3ahFmS0gq7og7ZOKBl1htvWDCZJr2vR587CCayXWv+E38mcWB
ocqZEIrrkwtJ4lIO3GR+ynIhkN2wqlQnWITh3O1I/PiT3DEHFuhgMANlhFw58ZiboHUQFYt9qjIm
d46b/apkDQBWqXHBXcHBkTfqhyy2snqF126XZ2q963fPXVu0X5zCbx7AkYdyQ2C5dnZDnmG1lsJU
kFTksvlVR1Fhsb8vphPrvOXNFYgEiMou2TVoF1x5hWFwwaA4RwlC+0VjyvwA+s8lD8XD2bdu0H4f
yFaqf0beYtuHcsyoH5wewdGWXo8D7L+tht8XxWgIjhGnAt+A83Y1dBUiHwuez0GsZik3miDPf0IL
s9x4iszMJlq5WmnY2SVO5jplbmyJ2rgzJixibrUZdPpEmTV7n/7+sy4oOb9/lQ8N08ESD1LJZZ6J
D/Qse6irOKr2HfyYrAafKNcrn8KlUcbvyxDqgfeoSy4gOUxvb54O3V5H6RuHfomq+aYjggIw5mxF
uk2dpvuCamQilZBlxPjXJWU62hUyMjKyTKLyE7ywWv1TlgaNkJnV6QNYdwVToRR6vvGJ76lv1mp2
9o3B/OamWMIWQgTcoGtJt++sGw/eErKsMy0Xl9u3d2HqSHI4GPlRNTo7hALSarCa7sOIz892UJFz
hZ/l8f/71wZyfmrQX+AVwZiiH7+UkSyhJS2ripgraxV8sCxG/qVw3S9dm11LGntnHbAf4AdpQYfz
EB+/vTWPb9Zp57U4AtzVVXw2ps826xKs//z39RaeNW04ERCNeLneogVdvcDE8ADOZd4FVlHu7Na/
pmt858G52Orj4ekE8F0vWb6pOQ+DHxjpQZN4BZpLq82pM1Y2uHbQXyNIXRCWfi9u2GZ4aRBvjz3h
xbJAxYzrLBz4Qy6F8QSbWCzxunqtf1jbXz0OILf1EIzX0pAvRRu/Vwek8Ij4BfigsOrevrLO48PN
KFsOoFv0BFkihQVKb+qdYbQ/u5lq0uolNvhGc4Sdf4Vndz68Ltcmmyf+N2cWPkfX26s3DZUfaqCC
cscON07OLNsLB9wB3AcpoxvhVkfmRk8yu2ZO8N5KxciaDZTvAqLfxT6aAm5VhrMUR7O1+B7CGe69
m1dXKH2XzND/PV1S6c7Cf9RGlwu1RDjBFKzF5tKvBsbBgYzqLWwAfzraoZjtBKaM6JlJjdOvTlTe
E4BmTV/u4l+q5eoVV+zW3v1B7NIuq5rkc9e88KYKMCXuz6nyxxqTvNhe1x9MW+4rw9RxhVov6+VO
kDxt4xVZ+m5se+qKFRsc3HfeueuwhUMHPFt8X6w46VoC2MvNj/jLSuCMxQs+MZk0t3C8fkRz7T9A
kXJu5mmEorD6bUL0UPutt7z6xfABXU0a87sV2p+Mq9JfD6C/+Qe7L+qHcGGiG6jVxRZ6kvMrg2dz
io3hzCUS6Xmu2FfBNqvbcTcOXX1isB19wfi9bhJ20PHJ132LSZLqN/zdau6Aslza36h95peOTWJL
GFmjqLL5wDFbWA8IzsmBLYPvdpcaiV3q4FBAwrv1WhltOiwIb4JmWuPOr9ZYS81ERHMoJKaeKn4n
dsBD4XWfRrM19kZvfw9Hywd00tYRi455T396t6a18VkXYA/KnyvQV49/LlGrVdRfJ/YIJpsiI2Kg
a9BXLWmHES/txXO3OtMvRujopoX0oqTDgvizh71FjIwJ+koPCYHprg5uzKoNTqpxqj3jaVrCiGGl
i7XsxgHQuR3IgdpOyro3qa6+h2U3Kugxvv2zc+vlMZfu8NG1rWwnlnC6oT9pN0SQ1lBYrWY3lpCy
1mBsvjllkO9W3amvDprcB+zdBDKpXDaboHfWI6zayUh62wQHnPMs+N42REZsjdXsftoGFtFXuK/v
bOzs6z6sEpPdhU/z7a7jLn3RrdJMD1432qfQGOWudUTzMQWAiP9+Ur37wXlnTyc034i3vIsjMUxT
T4R8yMfZ9W8GPCwS7nUPjhHGIiteVW3w3JtT6BYfhsnf8/U/X/kF7211EJlRw8FAg45/sdW54LDN
sHAoY68WGTsZgXtuXe1EG3MRgc38yW6MbVgtzSftesXOquE+M2qQYEbn2BKg9Fxjsu7X8xkHRNyU
XPmF503n8hTAZZDxvoOGB7fSt++jsNq1osAvjm0YHS3RtczLhk+5bT7KKHpobONDCGev/E0Zbv9z
eCjl0b8vfrkY3CzQKgL4HnRHmGfK3Df0s/4IQJtfKVveOeK5FIVfgBTCgZl8cZ8VYLoBoHNksked
PM85sC2BKM/9hItjJgqxCZ352hH/Xr0JQoyiDtssZC0XT7f0hhZ5NE+3GKPXboSVycSFyRpAgKv7
a/KLd74tHNn+72oXjxMpiLKmmav5Ws0b5HsOZFzA51V8+PuqOT+sy0UD+Z9HhdITHc3FMcLcTKmu
xTHS9VujQnCRqzbxBRBO7HR2lcf5tFTBfjXwitJDJbP936//3stk70DpTumEGeJFX47ktgfYaqh1
Z/FQt1bSV9adWsWmdCXQc3Mtd/y9YxNadBTBL7ehfF882CqTddXkc3EEGLrvcHmLZTvdrmb6Ovf6
Htb5DlLqTbOk27/f57sVIqaceFTxbeLke7F+urSI1nA1sc2erRdTyIq80f5JhPlBr8y3/fOYwNE3
Ip8+FGZ5pVx4b/FyyloI7YjTAQN5+8kIY8VwhEb+KLAcK9vlGYocOYRd+RyK9dPf7/S9jRKRJADe
Wc6L7OPttRyfRAbhDsUx9ceGeAD/bOYOcM3I/e8XeucbQc5P8YXZHzLJS7dEE3JFgMlUdpS29rbB
ZKc3ocF4UgIzXXl+79yTz+HjsExRQ7Bw3t5TahQWNFSVHf1uUrHbV8Ud0/Xw+e839M5b8s+KOeQk
NC7OZe+Sdotm0yuyo/YdExzYvoE9uRMGHI7AL//76f3mYhdLopNkc4xtxS0tdrXVU1DclM7q71s3
WK/U7+++KNzZ6E6Q6fH1vX16tkhVZ9VZdsz9aHW3ou8ZU1DGZBRL7EvXDJ7ffYxMvjA9Z0shdvDt
5YxqcfXMdOiIUfeHwISNkS7lAeHnBye75pX07q3961oXX3WoAOodxVOsa4EEZBBmvBoatVr98+9r
490LsWudCy7sbi73rUnqYEEFaRyCqRVJingchGWJHgoo3d/+fql3tkifS2Dbxzvjj4vzVRdeWJwp
RMfQxFYowQi1+gRjZXbhUmX9C2PVVO6cYmpXmIx2Hd5B242yKz/infsNAMQ9DErQkP2BGtj4wJCS
lEcHRpDex5Iohp+NcPuTqMTy9b/fLyUsQQMgkDa3/na9AD6OrcRt/LDKc5JZaBi2i2y16uykhRDx
pV4tMkLnSXQk5eHITmRTPtvbv/+I9xYt8YPsLjjpR6gIL35EJkgbhFJ/6HBG+zHOcNn3nrd4HmZN
MHm3TjZO13RW714TEStbNWndoOJvrxkERWflOYY6bdjv3GE8ZSrq41T7W38ertQZ77xPbLb/71oX
94eNvDCYVkUH2GjWBqLOuod0vx4ZXv1XB40zXACojH8PdtsYzl7qx8jxzmxhtxG0q3IXyRnGkmSu
ImCCjI+1Fg9mUT4Zy7TL7Ws90e/v8KKeOlfC59wfzLy8S6hitTKzDc8mRXBozU1mTw5kzhRj3XyA
Bzyh75yXAX/VMhpoYRa1DSoJV9ta2jPJdbwyXniv6uBhRGdMCNn5H6mWFfVdh49IdHB7ZKzxYDJL
0FOfbyZ44ZsqWwibVU22qxXazBBnsw/+bFzbJC9OT4gAVB4OnQl2+2Aml4pwOVKhjz1S085zh/Og
7UzKH+egiv/+DV3Usv+7DoAIHzLwvetfnDNoQmYdFHN0bBxcy1YTU/d4JXL5ZBCxt8GzztrPpBuc
2WT+FcuoizL2f5fGRp5cLf76wzaOYcoUNiKNjqPr59+lW/Gwy1lAAAihxnWu4dx0MIj/WwV0vqqN
QpntArk0DKmLDzgPdCAywjyPI+DfQ+QV6SP8bsj24VT8f17q4vs1otkOUvIujv1aiL09N+PBTAkv
dJmPHf/+GsnCY+P510f0+75YMtyQTdUFnPp2Y5onVY19FaZHf7DHrVOujLCXRQE3tdNPM9DLnnCg
ejdhW3FLNA9rqqzOwdqlA1mNsyTS+wgFwxfHanGxquWMp8U07mtVL5uZyec9tv/NfsBG/Hxci6xO
vH5YIN9CuyvjJreLLfAYY/9mPAsTVPNNSrd5LdNo/dznxfIZRVjzrUgRwqIgHQ6VV1b+xoOAbaOt
WPBv7jsPrc/gFjLODMv6AbJgPmmzlxtZMfTOFS4BM7TJH21l2Tembsq9jyBKJM2SdSdzWRoId0bv
Yn1cI6UrcxQHeZHeuG43IovqglOAJgSKR13iWRHiigoDkbifuvbwjI7SWm4rOcPQll2YPa/plCdh
4Q6HdFzXb/3s9Wgkhqh7HE1zPokIqSVgsbXPKqO7H2a//GEr2A1t71SfXTeVG+rs5iaz7PLGrSu1
17ap9pEn/Nc6nLP7eWpNc7NkUB93foHzyzCE4gO/0ix3smd6sQvytJCbRZO9AZnWcO8VIpIfPZLS
D5Pw0scuM8bNKNDXaVssD2LOvE8OU2l0s2gdyTXXh8IqyxtU2O4JFZKttiTP2D/ccQh+SZ1FcA2K
xv6ocnRZWk4iuwL5vrOHna1f+BOzbOqZyyW5knJYhFN2kkGbfywYaRCiHjhy/W9l+e+lTwoZX7R5
trm5NLSYJngyjrVmpyoLrYfKEU5C824RFzpcS7+4OP5/X4opoMU0HGdR6zLHdumakIC1tTj5bU1Q
3rAxMvFoeQskXu+/GnWxUf37Uhcl5aRdUtUipzg5U/4ptFwsZ/ub0BqvHAAXlev5jvB4pczAtsrD
CO3iJdWNqNK5NPJT6CzBjZvn7RluU/ekPcA6DSrnXjRz/TIXa7TTYr6W3/TOIXCWytOx8DjP2VVv
ty0OPoHpnpudSsPw4TfWZd/tMC+tP/VV1913BXAhM6H0Wvzfb9OYi/3yPJLEPZgpm/3HARvoumzr
1MzPmqecuUevooNuHbM/DG1Ar+WNaGNj2AzlaYx658sKM/lXhITxVTGzgjCb6hJFHrSLaTMvDYYa
+ZmFvbEj48obeueI/s2/wGKH2giPhrePiCmZFspVxWnWrtxmgbN8ngxowRVWBgiZXIhFrv1Fl2t/
xfbnne8X0OxsHh1QhvxhnBDIQPlWU2SnzDHTO/esjWEBTE9/P7ouqtzfC9AHjSC6jNYFF8q3twdF
2EcoUaP/FuROzowd9pCw1L4w0/TKhvT+pQBCAc/4tC67tCWzxGAjVj2RjJhuHY6Vj6gyqkTli3Vl
T3rv2YEN2tjvEvrG9vf2rvwsHAjK7Ixj0+bdawRihwg0yoprwdp/fj/M+AgkCEyf7Jc/RloqsyJd
E7x6dKne93WX2sxR08FI4Gg5ie4qP7EzX2///s7+Z6p5+fkQuGO6BEBSI18iViv01KF3feMoFFmL
+yp0859T1EFi8xwEowmjz4XPwyum4cmq236HvlI2L04B6WwfiMjsknUJ6299VOdp3JYjqr60rPAc
KtsKzd0wWFCmFDzW0vMyFFCM0u6D0nEehyyshwQZZfixLczhk4uf2z0K4Rr1BydzF5uiDD7NhN6m
8dCn05OtXetX5nW63OSFiu5QnK4oFKNKfTGmHnVC1hcfWxxIoAzhTv2PsSCKQ/tlIHK07F781GUA
77EbPDnH2arOWtViRAY+1md1cjgIlW5mzFw+R0qzhbUN48OJfimAKYpg5iynsru4cKI+jXtXtR+s
oWfcjWil/VyJLnwcxxZaXbf24vOZR2slQ9f5U0J/Is7VIkVkPGmrlpveLNBWM7ju4fNVTbnGsyvq
kc/SVLfWZCFSa0jxUnFN6z4c26Eby9toXZd2u5ZD4aChq+C8Mnzs3IRduSUgracs3C5+Nhyg/PXm
iWIdMnuNNszY9LT30yFjZlQmZt6HXzgoxLiVtTm9aMw6iliXtXki2GiUSVTOwbeuON+xh3o/gIpu
jETlLGLqkNo7o70LIxwuiOtdDVw26xnOFQY+2NGTG/1oKoe0k6wKpyC2rHT84al19ZM6VA4zY6r5
B21XSKh6F1p/XI2je+vpKX8s8wy3DQR+Oo+bsV9/LY05HXJPDSoZcLb58fel/95ujNO1RWuIu/Yf
NCi5MrQaozE7wS6et2m/hj/tQg+v3WpDhK3MFrb4bBXut3Fp7SvXfqf6wOzRA7uFu0tm2fks/5dN
WO3WhdQYrJyMIm2+dDXG9JvBzponeLX6A8K1/Grkybu3y7EcQSinSbv0tEqZ8OZ86/lJYQVS7IXd
OP+MYTrdZmvg3bpTWB/dKrDuQtgp+YOIHPHSYITxdXGC6TGl6ryZzdyDWOoEClapsGQBkpGbnwg4
Cr+1g4GO/u8vCLCCx/B2b6JkoH236PRoXC6ZatptVQ/pLsTwJ23u0lbifLzkI5tIFWJy6DauNcWh
yNdXMuflXYFNzzYo2uBojJ17WoUY4bmvQfAJhsSAfL5zviHfmZ/PkTJHJbJ1B4+zrZJG8j5iSFX6
jn8dpOe+aGbAmi1DLLwxwGG8herQ9ZOo4Jtm+kTv6T20jp1jH5NX29QY5s9hB9EFhXt3aq25+bA4
w/KPkI3FgC5qrI+YV9wrD23IqMbwvIk4sR9mUSIYHt7NFTP+IkesF00VCpRzV4eelomK3CMfJgDO
GNRzhemZ/FyHWb4clZ/53W3KB+z+7KcJr4Ra446YuP6kvjbmyM7nWWufH7w8HEgxTJEgnHIkirew
zPGZGcNKfU2BwT4rdy11PIwRrkaajp3kbSePEl4uwqVlyYdXZx6HFx0FzXM0OunJIVMEjWY5d69K
ISeXDZ70+J9gpCxD5JyD0d14TWM+lmoOv6IMQk7kFtZmnotogyNxeDviYr3ro2W6LzCe3cwAZIfc
HqxsOzvO9xU84a60V/Xo6chukikY5scWr6kDrPPsHxmSs0mGVvXa20a3zfw1SJA3zi8R5+d3f0YT
RcPu7NMlz+w9kv/mOFAzc5zmlnjIW3v5Kerit0oIzmycIz5zEfmhrXYztpy4o4kttmvlmTfKK53t
SoF4aw/EQPL/DYKDOc3WY4WlAmtrgKadpfpbs7Tt3vLUfKdG4R7cZVnurXmCjT3XuftdIV1DnAeB
MnRkJuMG05tn6M3ydvKa4kq/8WclASmH/onD/IwfXPKSaGyyzuup9qAIvrZ+jpkCPu3bCAfoZ9Nv
XsLOKa+hFu9dE7c4YCeXLFlcXt9uaEFOV1JXXLMts+XDbEByrydcZteeor+X+POEFOq/hgwdPkJs
rCceQJ4Lm/z3Vt1WsO/gejBEr2IrD8qfRdTmdzU03ixWmTdNV3YWz/5jY3Hx/oYQfZ4IMim5mP+o
bkxHrYzqNNtrjdGn7IJgQ7CTicpchtZtBfc3TybpB7gFOdMtQP0ACwhO8vNsOaKDntw45q0/1MF8
M+rAxpVeyPzjhCvJ51oG9XfCLHo0wNLJHLyZwTBi1RtRRocRlbjN9IWJr82YEwNGBv1xJMyYSo/P
E76UE7ZEMKe1yBJB3+3gtOC735RbyvRmzvR0II7VKm7SaiyNOE/TtIGgE6WPEj3pZ7/g+9rWotfR
pvam4LMaPf0DkQCg2BxZk7nDMzJqd03hDfMe8lb1dRrPgWGo07+xHbk/4ezwK9oeAtnu2ob+52M/
D/cgfGBdzfK8OPYkkfPajcripHQnuk8qzccDXCtz2YjMW763lVl/zB0vv7Htqb6XFdZJCZS4OcCI
KStvWtzhnR3AedbFbth3zZVS/89FTDgUVGz+5Mz5Y1U0ZhutBUUqGnASKjFhmOLMBSwS63TOvtZm
PLrqGrXinVYGj1uc9olvAii4tCxuFHvagh76xNhTJSXW8/eBmH6VapqudIHO79DVt+cpEgALagVG
6cArlzTedp7KcWzC4lT10Zz0U+cz8CErOaV9Rq+OphfrhygOx2XcVL2Ing3Zjw+qBr03TLdJnFG2
p8IfDRzzx2lbTRV2a9ifbBpTA9WUYcCmCwHMUt5tN1UfHVQNH/HJCrai1ChUUoSP2dTNexw6kKKo
XGybaXJuK+V6GE35NirwVsUCnn4pLREHnTLj1J4/BLgNQ6dekfejR8aCMpjRhhK3sWoRxUZhqGOh
svp+7bP5NGf+t6Ay5hejtsH16wEfMdPFTsFqblSqvhCoGv4w7Sbc+O7s7zXeNhtpZPKgVkoLo9GP
7Wj9UtLx9mEzqR2fFVUGk41zkWjes3dhgW6p4s7p6hZAbwjubdEbp1IGqCfMLNgRT4NwKV9bM3Fc
jZNBPqK00F61RWJfPCDGIRHIMVoMp0LqAT94WEzDujNs+dnQ8p/Kir7C+Jzu3WwetmRJoqHhl37x
MJTY+9LDsKHgeWvV4iUB4/eBU2BOKC2igxktX/h2nvK1wnnIwCWoZ8Z07Onbn4N6ZKAZUcjkJs58
Cjn4fWtWOGBJdMO0fME/q/YYG0w5BvpDV8hP0L2Gj04ObEUZnrRdjn8Yv6eKac1VEg3mFxKNCMKl
Hd+qdX6KBizSICERJajDsxq/NB/rwLzBxEHiaoD0AKOj1XfuYWmNO0Oj2F/y1dr0uvThE51dXXhx
/XaxU4t+UTcfcYO30J2106kLXNRONg5KFRry1nFxaOqix7HBwdOsh/626K35tlt1tHUmJKDuRJXU
kOcSO6v8no62vSFN/H9EVYiE63xYSxxMRK++CeGQ3+JI7+u0hv62ls0Yc25ISL11d0pVCdmzGdYv
0Wh5L4NfTHvqX2PT5u3kJiQD5R/wSupuz5sYbE1j2q2t/YhMsoLQ01mHaeKVZaP9A6MiyI14FqLE
Q3DQVQoZZNNYJ3IPgYaBIZOA+6VC9ObYD2ZzM/aOdwhHxN3IbIu4xuwJW0HcAgKv+1KO9U+NLBBf
h0kfg65DpFKiqDzijp5vHCTc+yEnyMZx6LNKZaYbBWT+a1bonrH3sE7dOlmx5xtyFzIuumtnaXD8
YD2yiExsi6rAoY4BxtMi1HMw04YVrYXQVxVEoBid9aN0VYAbgmTc05GgwZJ96he/3lqkSp+8bMQe
sdQ/e0hOcdUJ2Ip4dSSjtXpxYeUSZZ9ADiacaWsF5b6iYoDQNoUUx/X64q3cJc4Qc+IzyUyiCXWo
GqPbUhc8w6r6ZQUSI4lVyRO7DwXnULi3KpPN/aLxpuj09Bpq+dOT44sK3P4o8Y8AN+A/w3wq+xY4
gP1SVwNn58LPyzwXHTBOg0unu6QvwTI8jLv2ZenVSbOO2TZikcZrvugEkNCj612ODPP4pI2AwaoY
PpvYFt3aRmjtZsfrd6tvfDVt1WyLpbxRAdI+I3SrhHcJwmjaRZLrtNzwzCkuGbWzDfjL12z0KCVo
MV5sXZV3SE/6g5tV+aEQhb1ZZO3smlyYd8jjsFBoXJR3QszJKPMffdhh2EkrX23IdYZ1VKTttjOl
yHj40MeDpi9+KaKkqD4GMCyr/g4k+OJ0wXpXm067W3EaBEtrF3ZQYX4XsJuDcXIPUHXP6rW12bt1
mW/n2hMb7eKhWZjZktSja+yicCkOVag+VhLfOcgLQaKRH+D6QYJ59P84O88dt5G2214RAaZi+EtR
EqVWJ7vb6Q/hsT3MOfPqv8Ue4JwWW5DgdzAYYAKmxGKxqp6w17aacC+CGfwjiBDXB4mEfZPgixP9
U8S1hpa7BDFx2qJ1brqnOCiHT9dvHh/jbe5bFrEkeidyoGuAdNRmoRoqJPFo/DF2FaCgLT3sDywS
7NaZ1PrGBXN1k1iK8AhYaMJCdSfDcV3un+/ie6UN+0IEyD56hExOGtJhIOSXJtAfJlTomzShteSv
nvC/EREoK2zJb39zPqJG8S+3DV3iVpnU+1xS5a2YE4s6FQs+ixEwXx9vlRZdhrBlmnEwvFiESGuz
pJ7+1sxoVMmba+TnCJHvZBHfqpxcmEaM1pesKALBpXh+/lAmbHjAYTxUW2eQoAn77Kk8Yf5wp+NJ
WLXRfOO9XXwq3ZINw1hq9srqgjpWktQ0ySh5ENUDNwlBJWA/Vv/dPfO/uSNDTocGlRqqNuePVSUQ
MIgIJS8qR7J3TWi4KSEC1xRd2dZ60hwkVbvV67r89Hd3v/8GpSeDDDbL8kNtTYN9l2iwoT2TjOzj
YDWGGyF2SNlF2uTbZNTqDufL71lrqfD4/erGM1+cWZNrwRJ0IfNbvtB3XwSHJhbOsiZ5IwmT3QDB
ZU/DhXYrDl196G9PyXeHlYPKwqSz53yYPOrsckjlgIOBCsWOzFvG9p3g4us0M/KJjVq3gUXnHRL3
zVBGot/LE/83p6+qINw1RTAUMG1aRYb3HA6No1iIy0EAo3LR6fEevlz/jJTV9f/tB1PtVwTdQRjv
mau1YDeyMKiN2Z4qfbXJaZFy2hq4M6GzdKwSxQOMiLGA7NYPIFVhjVi2M+bwAasaDcStRod1Me2/
nwP7XqaTHrHf2oavJdlnzVrse4ZZOqJOP1fkoGP05Eke7ynhoTaJdqr+CxoUGd6fA8rZrOx3RJvb
IQOkW8z7/2GCxGILTafHkqddTZBUIWYx7dD34A47g/4MnGyjZukPEWTPvmahN/uzxL7dryQIEcJT
ttC1nyOZCEQpN3aHS0IMPNbZ+DhCFAppyyJ/t4irNAkKhLO+p9uJZ072DgLXrgm/9rb9OTeIEbnU
aNWrsNO7GljXjZlYZUPf3s370Zel9G70oMmQmda270VmepdP08bwyxMuXo8FmQKjFQ9RmT8ZmrSL
/OCUj92N8T+uVNzxEA2zeXCYqusztGoUdODo3T0F6vkGcmQFIKasN/IElun6o34citOT7VEmVUDF
dJ0etyz8N4ucDdIfxHbwrTsh0ayShVr596fm+4HeenHeTSlifDJSURgcOi2KNrbv/7JjU3ZKrb5P
/fHGU13aAlEK0nSLNH1ppzh/fxjKiWI28TRITfLUMiQzeL6BeuM1Xdrnya7gsMQuyAtbnZkyzIyl
YBkc4hmrTmQPo9ONpXQKUhTvwkRckOvDjCEmwakvyltlzHX70n87ML269HGisP5Qa1bsOKOvHzEo
ukzw54leli9aoVAmpBLWUo4bG3oD5QV7vBEFIECHPqXhBzbsg31j77i0jOgMQBC0EA1IeZxPOMgP
xKAAIDwAwljO0XPF1RomB+6atzpXlv/V+nRdSsTkrRmPZvnzoWJ8IZscC3sPmAAARcBuJ7moQJqS
VPckQ+9eA0tku7//TDQk7BSQ+Avn3fmgda2pBXB3FhT88i8GEOX7tk/KT7Ndd5//fiiSyjquU9ha
YLB1PtRgBBWcj0rySuL/XTXQtplUomYVm9ONbxLn+Q+T+Xa1ZPEYGGigrzsfjHijrsbQtr1R8WOx
12B3fgeY1zljHwQKDNGYvIsMl9rto6AmxdJZwAfNXEI2kCi/szapIHTYE868NE3Hlapueh8AbqcP
3Wagd+CQJcSszexXp0xkidPGpr/JIlrVgpTrT4qn94HnhPpB42iE0BGM4GxD9Iiq1KI2OGbiMFAz
PrTlEGzhvi26CEohTpAwli6hkNCpdR+JA8XOAly5IzSfnwIzkx41TAl/woD2nbzswaJp07jXevoW
7SiM7rDdqf40GuShqS5B19LmDmanik4+N7bvdBFRA8kt3QNDvSAh4yTxjHkcttmUl8ecHr8T7tKT
C8t0ekyD2OYQF7H0T8zl5i4V5DwkINR7ChH2iX1VbKnBfLPqLMKkEcTtTrfqZFsGsXHKEnN0UxWL
2zptv4gMjx0oXRZkzyZ3lSGKXUVJiQsLRWmgT3PuqiLPUjcOAuMUJmG410YbX8k4adIjgmTjzlfN
GmJnYR5mPRJcdNr+UxbnWQMJyq7ypXJmfhKh7rsL2Xkk/ZNkribFOrWqHp1rO2uUmqawPZTWPD9h
RMubI7nVeCoshwNphWZfjKD1Nyg5pDtJmOzoSdZ/okqYnxRJwcdPT0O3K7v4IbFjtYdnmVt3ZViF
rmrGOqU+67sexc0Wke5nXQ2pkmI9tIXX2X4KFTs/jBp0I10zi5cS0JdXmVltYMUKhAvD+HiTBqLJ
HNRB9Q/o9+ZWmgLjLuaQpENA/WdWg3GPZnNyUVKeiHuAxItOdaWxhKNbh9U2nTrlwCFHqwSjuZpO
40MqmvqoNLH6RP9+AlK3qrd2Pn0y1Sra1RC22NMN/dkQeu1heTk/+2A8451CNZ7K1Zj7BrCyqZpd
X6m6isXj76OqT7daG/c0pJnj/aAO7dNQgOf0FalAAS3Ji4QeTiEAszCU7wK4FoeUrFO2h8gaz3dB
UsyDK0lm/EWONPGZDEj3HZcz9TMg4fQ0jO1E/QPXhEgHwbaf9Ki+K/xcf5nyqZK2Kto+ydGlHnop
wGCBZFyXmoegDWxqrKIVqJPJNSkkCkyIV0H+L9xaKr/pAKrbQQDaE/op+RdMqXG6zOHPWg7mLPLM
CRNpudsrvh9/B0Ce37daULOCQVuZN+6Cq3I6fptsg4QyaK0Njtt12l7t5tHG97jzJjnLPifalD8Y
6MFdEtLZPXwRm3WWRV/rQZ+3f7kVM7KxxKhs+2iy1lq6Si5S0PZm57W8WAjOksJVnSK4RPIsj2xx
40E/bMYMZ9LRB95BoUqxTmVgh4JVsCxaL63pfe4VYoB4IFvkz7C9rz/Zh+CNofAyY98nSGUvW51n
ZU0VrBUxoE0hYNQr4p/Al066UbiK7L9eH+vDgY3HM31WeDfyTGSGVmFFqXfNkJZ5TzEtz//RZiDx
zsCVJdwEUVKKQ5y3UHoty2punW8fjzeku8jcuAIS9vEzlml4d+kMCSP6SqsHr/P9/qsq6vGzqLLg
eTyWJUDveJ+NO2g4LrUnB9+tbEP+Vn/AY5w25oqMH4nc+tNfzwYEi8WmCozFItM8/0lt3oXELmrv
DW0Sv7YBdTf6wCCUd3P5PRCR8Z39MrgR+15YWSSsls4zEi1Ut1aDjqoytKKnl77Jhl0E/N72h60K
D+z6s11YVYh8uB4tS4oCtXr+bFCXzNkI094raW0aDDjH3JVUAyFjeWP9vrXmn90ClzdLk7RK4Z2k
wfpbkVOqVmofDqhZZv0L5jWatE38mEKSGY7h5MiG0p8kIYavpZRNr3TaFF8Vo+roeir68jstSRnn
nlWld4NZedjESQF8UCvAe0GNCuvp+sR8iEeggpErZP2j2eCzW31uaTA3Rli1vSdllfmPXAv7PvKb
aHd9lItvmVQCcmNmlR7H8+kfrLGIsoIPrSDd4OA2FNAeaO3lqt9eH+jie3430OrWmPeilnpKBPiT
lv4+bnNy9CNtznMooL2NVHiuj3dx+tgYZfZGg2vqal0lnZBLPJj5ZrC99wQp0m2kAeW8PsrF6Xs3
inY+fU3WVfJoM32D3v6iKRKKaYyWasxe/n6cpXeDRyE/SJLufJx5jrU+lXuM8Bpcjjv1sU+CbVWP
Nxp3L00aB6aMjxsxIqnI82HyWCPdnk29ZzedvJOhAHuWnN1CnF3Y3FnQHCYKZ7BFdu18FJ9+VJr7
rI7KmUEBeamrcAjsmsHYqcmwL4BdX5+9S4/1fsDVWjDaVuCjBsQyzJsXyjdbNbsV7F1a3jT181Cw
nRC1rb4jmjsiNbJV8PFJUFY7Km/DLmji6JWVDs4+SHs5u7HCL9xxLAx/DTZN9hoizPNplIq4TWya
6DzJxHNon8iUjd05l2iXaoKIcqQRqEG6i7QxiTbYZhfTjU/6w7SiZuAP+ldpWl+KAOc/QMQdR900
aF7WlId0nnaTlt/Ynm4Nsfq+ut7wIdqMGus+8kKjuINV/ddPIXMYEDuTxFQxbF1NY93ZRk46bfb0
OtVPdaE2p8zCHf76EvywUXD/N9nH6SJBAMht7XyuJiraVWZps9fRpHxnT4b0zBco7XO8SP65PtSH
z4uhWO2sjYVKRUryfCgiVhpoAK54QpqAf8x92vyDv5dN6FP7PyTLrOJNhlr62/VhLzwh2iNaV5C5
UL/QVvPoS3qThdhqe1pWzUC4s/GbTcs6PLVBupGquzXU8u/fX9HqmJ5ogJOeapTRropE9inBLPFg
mtMU3fjKPmbMLLZDPmtwH6RLeL7zwWY1tEpK1LNHZ656B4E2qF2/jcZwS4olwX9w0JNhEy/5Q2q0
dvLUldBMn5qquEU0+yjg5bVqHGdLgxCNl2v4XluhjsvoD/QI3fdTTWf8lHnz9CuQgwdffsjiaUPh
fifmmk4hCQ3YrePuwy7HF78I/JG9s3Pr6+AGISPqUbmDh5r+a0o/i0hBtHNqLN/927V0Ps7qa4FG
BQJg5kEz+s/v0pDUAmwg6YUVHHnXh/r4tZwPtdphqqwAbY4BiWc0eCNEwLnbP3OPRaS8tZXP18f6
uG7ZMLlQwwKWCdfWQr1cFn2s1oDXaoteKU0ZnsfC/g3s8/n6OJde0/uNeXXAGnkxc4mbNK/sVMpT
3xboqpnpG9xKttdHWhb/uyu1oXGxWlKOfPOoAqmqn38cPs1jFbKu5JDBQldcLc7UnWjCID3BCx3t
DTDv3nqMmhqifBNPOTj56z9AXc3p8gs0Iu2lW59UChWJ81+AVjMfqy5KDlIlUK9ajUXmLW0lMTg4
Q6eRUyFIgXiOLSZuowH9SOTcKDMC1K7DPS2dd50sA/Ufg8AKsUKa069da04Uqij8xi/zrMSfKgzD
0r2WapPlWvLYYqKVhNn9hPRmcnqh1eFmxOtO2SB5yY0bU3zxAbn+82yLRv1tU3i32UFx6kwECckh
mI2FOUv5ZV6s/KSl2cw3v16fz9XS+W86ofTCrlngaesvHFlJRttgnWCCKex93HeJvu2x2+s3TZok
0lEFbrq5PuSFNURFk6CMqwxwsLdu4HcPCFgf0GcNWFz0XX2Ad0fRRR8jOb0PC2LO3TxCr/QWg/Ye
D8KbUtNL88uxjzSTSykku2WDeDe8Rk7Zpsc2OyyR3YR3n5YuLoi4mToKfiO3zpPVfvM2wRRuQejA
t6Xivtraqgg1UmnyOuN6OChyhcOu1eOtJmF3M3ROp9k34sh10fi/EXUQVkTYCvmM1Q5HqiRK0jpI
DiU9Ic9poYChr3y68PEfxb5V/Vn2aYJkhFa0GuKD6wf5tKcWZrtTJSwH4vbSIllnu6TzSdUrnXmD
YHRxSghrqCpa9ABpyxt69wYU0OWhHM7xgTRB7vgphqhqFh3NDNej2A4onJo3GhEurXKwIqqiUp/h
srIasSfdb0mGEh+6mji0kjV6xWmeNEaF0vn0l/yFZYd6P9jyY9493jBrkzT6Ko5bvvUUxPIBX2aa
cM3ioR/7vVEMtyAjq0vz2wunhWTpnUc/xa32fMAyihHedXly0IOebL8mqv1Ab/ctSfGlD4cpXHJk
FtOorj4cmtJaA9fZGKKeWnixiX1n3pn0PwDy2F3fIi4PJcCDsXzh7K+mMDNaPISTNDmMyRy7BnTg
rTz7mlPZtIheH2p9yfpv9tD/UirVaIRfowq5UpKqKOPkAOPvuZFsCiv6tjXiBmat7ClTepjHer/g
8+VePfVyvLdw/L3xKy4tUPI//+9HrF5hP9J9XZTsElrMLSil6xNMQdc968lYPAEC7W9M8KU9mBQj
WWtS14ua63zJ+Bxbog2YYK67m35ovllD8JkYYht0hdfTEl5F5v76RK8q4f/NM7o+7pHcq0EAnw9Z
JIEfjBUu2U1ZDlARfXTvmNm9lOriESWiGffK8I9P2SLnpL4VPF+c4OUiTT2Itqd1g5ys+HKb9CI+
+HmDVVqC6jvqElfXqnuTGb/+qJcHW+BYJM9hZ69mFzBGBO41TDB1HOhiCuaUFJE1uBBbS6yAQvvG
9vbWCLe6lmm0WJHUQ0IJRWE14Ij6z25RYB/aAhqBNxZcR0mstkb+KZ6KSXNwsJdH3InAY71GZjuz
4ddq32MtMYkHwiglxZIzmqiJ2kqwJ67r/+Be7N/JYCbpFBc4jW2GTFqAUzhdZTcOhAuf+3Je0by4
cOCRepwvjQ6FZCwmKz6EFRK/RqSxNzc/m1y7lf28sAbPBlpe3LutGbijT8lNig8mBhJYwKlPoisF
SV3lAZ7KIz4FlPmmXYJj6vUVsbyADy+IzXnJ6WsfpZOakNAB0rl+0AU5DcXgsopPk2pXv1qrCB05
1G6EzMqlQ4FKCvkiQPEKWu3zR6WEok99A0xTbatROwYpV4AN/BjK6FiExySXldkacSBSMGQyqioh
FQ6u7megV5LsVMhIzE2toWfCdaKS9KPcDNK/1yflwk9cvhDWLaGEQf3n/CcWtd8aSaglB27Ur42k
NnjKZdaNmb+0tugAoTpIsgeU7Wptjao69apQk0OTm3R5j0IdPsdTlNaHxM+A2lx/pAtfPtU3rpWA
gsBvrK/TpV0tySWu03Shu9ihHhezjE2i6Z/acoz/l0fjm18O/sWuY5nfd6sZK8OG2JP5i9GhOnof
4lREzoyP/S/zxMvejdx/6R+ymUaoFecjFXG2QGAZSQ/UH/guPwc2RjTXp+7SaiDZQB8uTTsfyYz4
q8U0sGdEIqpe3zdxnr6mOEbcGEVbFtXqS1zyfpSIOQ2oFy9bxLtJS1riyjadOPkQ36NtkCT/d1Wq
c7arZrsjXbaIgH0otM2m7ektTJWxrF0jU6J6J/wOnao8T7LYSHmZ6ltiw6n83M9EUU44VSZFbysK
T6iTsJ3M+oKvTYutwX70m5qqxEwk4BlU8SMUf22KpKrX8R0F7178qeYgejToAPk9y/b4h8pAmTqB
b5a3Kp6XNkG6qdnJacnVAYWdz8BEYjikkBEf0ELjwRVmbkQ/J60yP0EuuE2fHZNcfdaQ8Fx/wRfu
HNyxiN6XHDZf/SplHqInahWU4gdpRBmRtea4yfRiX0ba9xjwAyiG9KhE+Y2z+NKyoheL9lC68Ggq
W20yA+qSinUA8LORX1IRfBFFOd5YVBfHoEoO+oS4lrzy+Yzi5qkPPdrSQ48YHbcw29rIqOZunPKX
djLy7mB1sChh8S7z+27ldo1ct0KegoMNnOSpndJQctCUjfcGyIRbrfeXBuOOtnyMxOlkIc8HK0OT
mzLIrQNOjg0iMesXHS4Ub5T2xkF1aTUu2b3lkOJusm4oHiKO+2xO0gOfwjZn55xb8Y/Zjihh0DWV
NmFaO42f29j6S1XI26YGhRibChK+nJSrO3cHeKyIhUKcnBlf5WY+ZlHkjpX0u+kauqx9nNCufwCX
5lSl7ADiAudG0gHnc9rqaUezEnOajf5vtiBMJbPwiAS7da8PtM5hvz0anZaYw/CVK6AtViMpykRO
U0oObafvDLR8WZPtZNCLrSZ9Q8j9gnfjrg0t4LC34qlLJyAN4hpybgrMtBOcD036r6GTr2WVztgN
RkHj74wcowYR9sYdlxJ1f/1ZL9ysaBlgMt/wg5q1Gk9gZi5NCjjkQpQJHRpYQlNpzoLS4VX0Bf7f
fvuc6X53y0vm0kdvkoaEFsOf3OnOH7QJ+MdigJCMFV9xh3F6vsW4O9lef7xLa+b/jwKc5HyUPh4a
LuqMIkbgjVYUfWfcLz43dud/GIhsDH25HI4f4B713HXRXLcoQib7S2jRv9bBKzvl8/fr41yctnfj
rN4XTrp6YVqN5JG0sPbGGPeHbChu6a8u7SomzR/0ZVkaGYvV9hW0ujn6Er3GqY2gTR0m47MCJHgv
dwK+AAwnVGdauKnIde8ikpS/rz/kpY9ggUyrLE2yXGtSikG5LwpjestLuTtOmRFtNWREYdOZG2x+
/4foCa0K7Dyyi4hsVs9K6R6NlIqUSIkbussTmYa8Gk9iXbLbG6vx0nNxYaBYTyqNdIl2vhpl3MVb
KeYIGrTsVPrVnxw9LT5HXlUqP69P4aXvGi0baj30/0tX3/lQFkRIf6Qz0Ytq2XTGNht/oCTK7lVF
ql+WW8ZOtcZbV6NLi9OyaEwijQaJeL150cksF0oH2VqtrcopldF08YbRbxx5F2fRXpzVuEnTc7U6
eOREn0Uz1Uh2pgaJcNp/n7HvySk6btS+upEOvjSP5Hm4V5NKA0S+Gsy3y3FslSw41G2+teaGNoFa
fbEz/VSNfAuAM/Ibx9zF0+f9kKvTR6YqrAQGQ6KLX2RsIdbhJQO3SVft6lQmCk4iQftu+bVv43w3
Z5V+A65wadskR0lwxDR/pC8GtVE2sxDhQSsXXNmg+YjGmqNvm7fMRt7yg6uAgoVC5gRKBTeYdfmd
jlnSKQZDkWVWdzmO6M9jNdGE7I+AXQfC5ucp8WXh6LHRYtNO03LqWPlk/yMmu/uGo1/z1CYJveGL
9a11QEpuPw2A/xenxdgK0RU11ENBlLS/VaPmv4vasT4S3Edf9BHFe2kNwk0VdX6J07o9+ihNfsTg
vvZ6YEkvTWI/B4MwXiPcwXeNAb3EUVLKLMxc9ClXrK4CLW7WD42SNz+qMLN+5V0aHmS1j+8krIMW
TT7d4U7qqzNS7ArXVhe9+Kgi4YjM376SBF/myFBwf2ol2djEkl+cJC3sHxsJAASEgsn+jRkfxKi6
6WunCKL+h46YG5PpmLznttX68Gc0N9q/+KIW6cEy26F6kCrd+FH3Ywcdtkzm5zIM58INBj2k91Xp
22gn+7QAEERNNyKGC58ngYLBzk3uhNTA6p7dyw1dLrMZHuqhMglPhH+P9K6G0D30O24bt1RPF75Q
Lr6A4xiQqsi68a83GoyTANMeJEpxjp0SQhi09sezvQ9D/x+ByeGNs/7WiKsnhDvaNaPRM6I6JEjk
rH85Qo+YB8T4UI//Tmn/6fpmvpbqLRdSnpEHpASGhGz9jHnaTiCSEIKiDVA3bRe/YBt9T2f1i9mq
rxNKhQbIPMGqC7xim4fixsFFopfz4v1nuvh60h2zbOuooEjLnp8neq/YYA5tLMLSQXY5n2Onj/t9
bXfE39TuTxLkB8B24bc0tSU3kWExu7U9fSkieF84utMdX+iA/63WVety2BjaGHzxy9TnfqF35sKG
CB1lDo8aWHlX40je+QFIEMuKKvonCmoJavOoSVrs+FkWPkShULYyOC8+ruIxiaffOAz/LAb/d5dE
VM/nsdnlk6SDbm4foYFZbiBNmSt1AgsxCe21lLQbmpcH/gPzky/No6vOPrtIZn5NdHDfiYVZvaF1
6P5LedqKwp+cMSr7fWOWoGWgkz6OZYaAJ4vtR/zycCe3/AbeiF4GL1ZGgEILdoH3aWPFXmZa0usk
IRl2pFyOXd/s6+2Qh/oWl02Jttme0jhHWDA5SaepXg2J8jMNuOnnml3uSZk1+aHSws4z6uJ7gXv2
n2RA/jNjarAxh3z6EWkwuYJMVN7YqiVaCjnYIlap723ocPfAC43HgnvJjh4jbUfqTvwz5BmiDlOZ
aLyDLCY1arkRKcC0HBzCqxQ3HW8RPywnVNLus7Aza9urifW1khH0mrkx4SAXdw90lI4b+s9zVy70
eZcVoBwAs6YPloX6wlZSsqOWcZozeXImssO/JSu0XLZtI3QycmWbuciJO7Q24CeQ1J1ARQOyp86Y
qTIyhAWN3StB6PSJb/8Ki6x/nUbROSpqkK1WjvO3MmkkUDrQMX9ngawcVb0SW7yrpqMaJ9KpS4bu
vqhaKXS6yOiPnR3AqQoUcn5NG2dbDdmK06kAIWS5Sp9SqzBScDIYyNcFXhkUdG3TbXMoVlpt0YYW
V9ZhUOb+a22TZXN8s5jcZIFhzWki9r2lQxsyFlACFt7VsznXygnseOxNOn8JCA++d8LO952fKa9m
QqtJZqNAxWknkLY+YKF/8cOC1NmazfAogSg/GMrc3XPEVY9B1fGRqNMAu8OMeuMXyBmjdAE2K65v
qxA3e+i4SMpqlVy1Gbvd4KegO9Lmqx/X6c9WAksOZyd/HeNs2M6qP7pD1LduLThxAJWM86MfROW+
S7XEG6Qh9+TSkJpNKoMar2nnLgzFPk6WrZ9GtLmHrpvbyIkjOmv7MM6PVp9hv51wZg1L1rbbRE1s
/8njoL1X4E4dxRy8dkZDQ59VOmO9mBGnyrSHYNg71OvszSCFwfPUWpR9ev9rVNnpk53m4aIeUo+h
4b9CUWyglcQSixis6Ax+NZvplkEapLgIlqKD3vjCCSWDmmcdKU5SdP4hyFuWJmpfU2lMRwvlHw0S
8E06tuZuyGMfa+L8Z97FSIcaYMlkpj29JYtRaDb5k3YWW5qqHnRsHU51zEDSEMHGi5ThUAXs+thm
J14MWciJur6H+ibmfF/TtfQzGPKHJC7YAZWgerDSxn5IW/XTEIANsBv7p2bA4VOAXUNcgz4fFl26
T2CiO5LdPRudcSMqWMd17OIAs6ivLzs5dgOrq6VRQpiJuhxspu33z2aQlbs8U0sntwMDRI9pbaIi
Pxp248lthn3i9WNsfat8G31pelyiOroeV2dIvlzQihikcqsXNXCnYTrpypziIA82/q+HQvVPBoH+
SpV4fDnC3yX7glBN7HQwLLLhSXFPglb53CiDBogLoPyNC/v6OsBjEahSbSdEoDr7QaM81T1xAats
ArjscvoZbggGdj/mco2mPp9yZ9nZ/r3+hG9hzupE5sqjkD7B8w28wepdSmjkghrRzaHSOmg0ptzj
ax8rVSZccgMQeqvEMn5W6hgfQYaLU1MQmLq0dof9DvRWVTtdKqMTn7ROeQEnZuBvEAWidNEedzj6
hlnwGZcP3NPpGENszCDCy+MySZ1Ez/P+r2eRZJdBeZHOaLx71jQ3Ewf5gZ64BJqbzpUikoZNxva4
1bvcxwNTsg+NCG/JwdYBK68OhxH0LeSfuD2K1YocRKk0qlKyQQxd+xDKdCd0vjnurr+qC+se4AMr
kXCKLPd6MRpmMkhq1kl0bIEIA4JqbVkqyqFK9Vt2tm9Z19WqYCy8h5aipZDXgO9oEL3ACV06DEQA
OmBcJZUwnhedcrKTLn1Gg9z0uziO6z00n0Y4UMCMBwTwTYIsp1K7Dbf66ssEHuHBzv2Ibb/TvsXx
NGtuENHJ7/phTlmpTMlvg4sFOu80Tdo+6MDgY0eerf6IlFr2zDrTX9Guti+q36aPZijGxEHV3e9I
HKi+MwmD3bnsOqTMkJsCycUvwbjrU9STeG0qRe1kZHwfJy0QqQvDQPlSRpZogIdjlbtFMaD+Cnu5
f5RsafreAX0T3Cl1TfcWBWC2MTNt+gQIXRGbnvN0BM1WSupWhd9VuFJsZCf4v73pZLVpPbZWnPcO
gmO62EYqR79zYdav01Clv7qsUh9wbMDCcIZ3+HOuK+MwDgiYEQn41aGM0+Qo/DHjqPSl71YajgdZ
rg08XPzoFvf441bDR0IYIC/PYH6oxpo+Su8kT9JjVNvL1VZLFW1TWEHLjSUYAP8XaqE/YhY8jO71
NbyO6vhSqDkt2CkoMwifVvkk245wosEq/lBVMhpXPSNRv5m4f8B/SgdN2ah+rgRfrw964biiFEwC
kPQAyfC12xBw2YnYhsU8xXYtqPaVbeJIOn12Tzlh/mn088HYNJ2g31Lv+7E6UpcTtzwZLmwSZ6HP
8u/fnSWhjhKcvEV6pKOjcUWaah6sofpGykV5UwutPl3yxpTZoFFpnF3LbLwbJ6FjOxwqOGUyHPI/
ozlruwia4ybW/OlZ8ik3oG2XPF3NjPuKGD91hJlKZMFE/BwPU8VlK8sXRp+6ZcUPm1myjAe97YbH
IIyCEyR6HQp0Wv3UkRTfAejHCwYmtme0cbLJMVva+GpW3lN+ULwgr9B5t7FyBDln78bOFjgtLFru
EGNio5xLzy7tGgxb0G5LS00hKBd2SVLBmI5xsdwKzRiyNlGd8Z0eVYmwiB3EjgC6dFYEXKYwxd6g
k+Jz3VmJ28+WtR+bAis8rdVoWUOpHfkyjI/RaD0N0yVsuaP8qYeqdxrqDgk3AKbtUFTWRtC9vTG1
sjwQIhQnw46sezT7aNlze95XtVyF27qeJo/m6n7LreCPjHeJq7RDdF/BCbiz2il0IQAKr7fj33JL
gMumUr/Yfmc5c0wWg03J3EtG/zvQuggYMGFatuDqxlCWjpWhRZs41ZOX3Jzw5ckp3JRWDWU0oOcu
aEN1y3ar3dkkDHeQ/6Ztg+bZUYKp3mE56KNDhxQfzlhF61KJQkJqwPVpc7qBihDsagyRnEQqfFcR
w580ZJPsgpL7UztG7mCk/YELfdPsxTSGjzAA7AdLmYytYnfVFpwet5GgHYxHH0rwH7+bv1MjHgon
M03pWBozrPxc6XIQTboZ7boamTCd3kbgMD7pDMOcdn3dRhssDyzXtgvLadTJ/hMlZvbbylNr0/r1
8LUGqudinVzs+0T/XeeRNbsYN2f/1EMLb6oc/VerkoyXelZ6V1JyKk0RfcOPIfjNDX1W8CrqvN5X
SkKskRiRO1ltu6FR0r5xFH/8ltlAES3R7s9hDEDv/BsrJr3qTN+gUg7g2yXoGj1M+vwv1/etJQF0
/iUzColT9i4bU+N1jzThiVaaMI+PNWWnfU7m8jMVoS+y0WpHegqGDbY8wgmKUb/xeB83TAZeQEMG
rWB41q2uvX1mwM7s2apoP01P9DdBaByn7lVOS2mrVKPqDValQtoIp40fUVa8/txvrLf1g2PKQX0K
jyCKtKs7KW0eAUWWNjl2flT3bq7W6idAG9GwKUIpNEmPZX7hhGmrNb8wzg3+TUTVKNRxg6Hn9pmZ
T1jrlrhdVwOd1XWnxKyM2C7EtojKVNskEtRJr5dFeQRKlIFWNZOgcuJAm3akEazvY6UW5V6jBfck
oeR6pZKZWxBim9A1sBn/isJ1wbJ3PV6z15/9Q9p+YQUJXUdygFzM+lBq5EMkUzvGPPtEaiOZzfk5
EDFGHKnW38lDeCcXoiYs18ROnUlspdVcf7v+Gz5cD/gJi/zK4BLN86+LPlpZSFoJMPfoK4G/67ra
8AahwibO43Yr6ET3+sC/8dwfLgbLmG+8Z5TidKGtrtBGOAzgEzPomoXkn+A5plsZGw90HnG3oUA/
3Kj+vEWJZ2tsGVDDvR1XSOpMa21v2ytZIpo2PTZ6EHlgGottPIb/x9l5LMmNM+36ihhBb7ZkOVZ3
q1tqtZE2DGkk0XsLXv152P/iqFgVVaFvo5nQxAQKIJBIZL4m2iWZ85X+fO5CGZrwbpMCnG1kyYus
rn4JUhQJ1az5VttW9K8vl+UH4akDAJNfA3n6NKZUdp6XmVXkR7VpIdCkQ2X/Cq3I/ozDGQlDU1f1
DyVwUGa//rUvrjzyg7TCgMtBMjsdVytttNuVKj9WelAeoqRufOBPzn0UhNEnOgHj/vp4Z8GFeVI2
UBbZJJkX52qejbDVQW4kvnQSRJ5iI4aS4kZvzXL+I1KKH1I1iZ0dzIi+h5pzA/10cfDFARhKKPFl
/TyMMgqQ+cQ2G6sZoaag6Dd9iV8CMtXabwtZ0M1Q8RZGUFvsK7v753rCMncwEnxh3vq85U7Xupnm
NNd0Em8KldE9YrT951yOv3ZJdws5dHZ36AvdjfuJ/jBY3nWp3yT7kmZeIseeJ+lB1Mns8fwOQoqX
dudgWKNaHnXN4WCI9uf1D3xGfSGEMTZ3D1DFC+WhUsqpleYI4OW22T8oYQVs2S5D4eyFlHNuDMWa
S9w4U0pGCM9Tr+wwtnfpyYd3cj1V0aGqTRx2+lmGVb3YasnHEk5yjAXJ2Hy7/msvLtSCeeaatVBi
WG3HPGsaWc6c9KhTJrxrdRwG5yFSGhdmW3KPnkHxSHkf2Se70m8Q5M8e9Ms60XzGbIG3EID8091Q
YG6ELSPfSO5jA7IcCeRPFJ5nhjbnG9HljGDx8VEAkNIbXaAQ65qdXEQ2iklsvaRpy+8OHOVNGjua
z53ZbBuH93bbKYY7hfLodbDOttaAbLPXVSnmHzaaHdeX/ULUQcIQ8tcigoFy5OokzGHZ2VLO3HHD
iyp3oOe6jRWz26DeZLxkJaSP6wOepWzLYv814Oo761yqlihqDgQVrCcao8GxMdPX64NcuDkhCy4A
R/6gzbbKC3vJbHpVi5dbzK4fZFWgJ6hi7IHccYjc1GzHIz2Z7sYWvpQzoJoDho7jDoR7Xa1x0GiM
Mih1R8QcEoO3Bl6z2WLsW4+0hmwzvm8spaH6YQYIvhlUYoQc2v/DF0U5EWrHEnRgl5zuZqW0I2Us
MxZ4lo2XuFKq96EIdXdxV3CpC/0rjo9qG5AgCsAOTJJzY4pZlYSGbFB+LFqk7gCH6Y9FGek/u7we
N9c/6/lBpdHPB6UWBoiV6tTp1GiGBrLV9PlxDkLnd1Np4ecuVAfXRkHlfxgKarRKKsTMzjCDwlDL
UQq5HVspGvdO10l3WAWlOwUjuRso+UuzAuMNA1P9WMpVyhUOgzmIil6squTGs+OAFdARX3PlLvxz
ff3OYyxaGeDxF7mHpb692hrGpAipiMrsKAJ9OgKlkzY24naSnJa08HAQclrhJ6l8iyt31vBe9sjC
NAK/xFvmrOEtFzKPxFzNjjqCUqVrpPhOGJES7Maq6R7LOh7d2JGAket5A1EwohaCpwNNwPiWvPV5
+OGXOIsTJF1vDqt6uoVwvM7ltEnyI6WM4K0O+oKGWwr95MYpvPhRHY4EuDtmvm6OmOkM6BIg/HEi
gcRGePg9FEH0o5FoO1//qOcRfHkDgwpDeI23wlrBQ+mHnlc5j0R9cpzNYt5Gq7LCAzeVMl8ax253
fbxLM+NZBESZ5uDS/TldwTktwrhDbg0k34ipIH5A2xZ9mY0zZukNLN+lj8XD20RdGdi1vObXi14t
e72p8yPy2NVXJZKNA17ht/Dq55fF8srm/uPGQPV8HbUjpBrzqDCyY93NtMK7qX1IsOB97FAs8ApY
Dvj8Gre8LdXlVJ++exgV3zhwGLTPCGany+jQaAwxdsiOkTbmtcebTNAJxSvpNY7M4q2ekpYSYNJH
LyUeNw18gLBGQxL1R8BKUpyNGzo6Zn9fwKmWfTU2yh92rI7GI00LnedoWTCZYp4e4zkVpcv7PfhD
wX1BXo22SoJRpPWNhPNsZ5DTqLRFlnyT4+6szpbeSEkii8H0bQkDEhlM8KONgNinLqq1r9c34XlE
QWJlQaovl7y+2BWeLt/QKokz66HjSyAn4oesbmyxTYg9mMyFOIQfptSuvyQRxHfqm5IDFSWI0D2a
4iazjuFkjtqNc3Ehs+OLUjMwYHRQLlkf+VQ1Kz1UOBhdAR/I7RozwS4osm0WO6obajdicemIqzZ6
wWIDGVXHJienN2wiPWyOeImCJqluVaLVSwFiqSM4yxninl7dL1z5eAhbUXG0hFa1bpoaEwXJyS7f
IpAFT5M6yU+pIiYE0MCMP4f5JDpPnVrtKXcGFCorXEaN7aB0TusiiVceUqeWj9ByLKohnWq+a13c
fJ1H8AZcJ0DqNmIqm82Ic4W9BSIzPQfTWGK1kRm65FaILKQ3lv5SnCCxoBUH8H1RvDzdDEbPyZPM
OT9aUVxkbpSo8XuBzd3365vuwkIahsk1jVLDQixdAslfFX3dprxryounC7nl0TIB09RyM7kCW/s7
O9G17fXxzqbFVc1OAnpIAxCWyypEcFf3Newkw2/UKverRvSeAVr2xijnWStYNKQmAecgyI0Y9Wp/
iIArGwqk6SO2Cu+oxnwhkgpQM0XhRHsl54YEC9Fs0BPBMlef5UNJ//BGHejCXFFuxnUNQBqFt7Um
AZgZ0j60VPxwaIcHyRACDddE9a6v6NkXJGqAuQNHgLwm53S1UeYo0TKBUBWkq2TYAIz6FaU2vlNR
M+67tlNvLO3ZzQKvTCM7JgNYRPmdZdJ/bRhhhZnT1p3jR+pUPdsm9rsOwsJJkIM4g4h8DG3jljHp
WY7HmFBrEQ+lccx0lyX4a8wxcMKGT+b4qoDKSriLfwjAXvejmrwWbN77UdKk+4Ymn399bc+/IANT
xIMdtSiXricbx4k+AWlzfESYtQZ/EnLrfelk/e/r4yzf6OTiJBcgkOmoeeBig/TN6QTVnE6sLUbL
h7bvbOi+T0/SoPd7euW3hBfOp8TzCTrcUn5dHnark6Hp2ZBNegkKWcLBQE4q80szp0FwI4M73ybU
+DVqqR/1ANTLTmdEP9KeWnNi74dV/ksvnfGQSGliuSOG11/bPBsfVVxQbzG+Li0k1zUAf7JyGrOr
hczTWZ3BLZi+1c/qTkVU25vsft5ZOp3n69/s/Nyh5GkyEDf2BTRICuXEmXOdTamU34I0wNOuG/SN
qTWa31qYZlwf7sLMsOShdE88o6K6npmhDqrSGrPjY2UDMrtGw+xHE0nW52yI0vDG3NYH7gPMKy9a
sTysLOqJp18viuop5KUd+V2kzX4IQMhDcTE8UNnRN2ma5xu9AAOpJ7q8+bdpfoyM8jGXHpvnLPNH
9FakmaD1Iaki3JKIw6O1hnJnTmAirg+13qL/NxTbZEm2NHpgp5M0HHREq7oPfagg3+xQF3Rj89xV
QJ/Oqo79HV3R6yOuv+EyIlIclHE0oNBISZ+OaDmikaY0wSxHxs0rErjQhLUqXL1v1BslqfXu/L+h
YIwjx0FlYS0w7AgpMTDrDVF9SuKnUBvauxbPob05jOOmaOZbXLlLi4lbDPU2mEMLvex0anqrcbEq
8IZyRfOnSX+d6/5bQkMWGRAf7cJboksX50f/ks4CfCgmeTpeK+lhZeYQck1Awjt4/mBKAV56vWgE
PO/69/Uvd9bS+VhPfbFxgonPHbQKm/ha5IhJwZpIaS7jH9dam6pFlwyn2ABhjcj+AhEydZtoLPfO
mBgHPdDhZ1AUvVeANmxaM7zl/LHslr8vjY+fxOk0FtA7Odxq/3ZDUwujjCJYZ7EJrC56CeThls/G
xXX+a5DV+ycCI48G6DJImNduVNuda+vdXVj2T84c3YBEXtxEJvBEBMnR0zJWm6jVKy3DSS/yKwHk
alDGp0zR902hbYcET5pce77+VS9NDq7CckCoXfOGPN1EVVsoUzA5sLqFbZb70jAj3ANDPQTSkJMO
YuAASvj6mJfmqH24NsOWWDA0p2MqWgAyJc2kQ6PZwhuS/KVL+rcxlr9SfH2yq1suQhfnaPOg/Oi6
0vs7HW+wS6wkQoxSUMNTUvA5VbsLUV57nkSyb2SHqsr1CV4KcmRKCymSMSFBnw6YaHGlTw0mKXoe
aZtZpA2QcuM1dKxgf32kZTusD8AilauTmdFjWU+t6oGh9KkiHczARBwwEqAy6qQs8Uk17C+ZKndH
K6yVTSN10395GMs3gsKlWxJ7IYoDqN1RmF4dQElgsTBriwdNquIRETqhl05ZAjiKbLSOOhmCRiOe
8LdOb+SlZ6WC5ez/37sNQSvAvctH+Csjlhr8mZuGoZ1xNJ71KRzuO3CVyRYtz/rTIPrwsyPk+Xet
1vKAP4cS/EhKMUluXaXVLau5S1uMRw6XzKJmKGvLOv31Y0JVcERzGMyOXb5Lqr5Xuvwu7KOfYV/c
aGtd+uRLfYn2Jk9jHv+nQyUztDsEPWD9hvavYqCo2szZQQzaRhfFvRN327DEpE2xghtlu0u7eqnz
Lrmec65tVWs6CiIZpPcun2ugaKqFy7gEPt9CovX6tr60nDTRqGrQb6F/tfq2YsT9GjXt0G9LFLXj
QLK3ldH8FFZTABWrjRun6FJA4uMRiugSLu+r0yUV6pTNUQ45bWpr1YUh/pB15ZZWRQgnd/ao6myu
z+/SvUXxkzoyIMLF+u50QDMVkQwgHPIo8oVYA1VNuDi4krLcyGIvDERRnELmogjG820V+jpTp9Aw
z4TavInvVeiPG5H2txLzC+u3qGiQLS+AIlDup9OhDjW3zjxKhzEUr7KNzmwcvI9pvJXz6tDnOApc
X74LR+BkvNVpK7u51aOghzbdRl9o8e6TSvWHMPcjJX+M08lPa/1V9P9cUiHknIy7/K6/TjkCIXJW
SkvIof+4AXMcelg4bqLWkNxIo5imxX4ilZ/0qD/K4b9W6JfRP1pJPI5hE6xVErRqaBwnwQFK9FT6
UgVuF97WsmvmrXXj/F36oNpyOQNbWd532ulErbluYfDidVzriQR/GUsmAllwTOM53hetamyNUa5u
xJdLg3KPobnCuIus+Omg8tjMRYGmrj+a+g8llt7mtt0l0OTaSKZQPvX767vorEK2LCjygGxZYBRY
aKyOfVyWei0CnniqVLR+KWvYQk3QkprKsL1QLjQkNijO6TiYvvVJHUMvKuzf13/EhUgHTpvbk7O5
yIStciFZbUJzjCWY61A56k021LoGJTrIqn2syWAyBsnubjVcL9zaJvIlskUJiwj0QSP9ax83llzj
RNNF/lyH8qGH8eObqfNk1w204yyTtrRj9C8VPmTP12d7KRzxgOD1gJQDWPXVJw4bU2TIjKOBlwf9
UzbnlY94U3rjw16aHt4iy/OZKoG25jbnBVQ29IQT4mp7V+vOF+GU95mc/kGh55dUp3dZrd/4jJcm
9veQq8gw12aTtYNAiK4xRtVtrd74VCQNXLPrC7hsyVW+Z1kGivtklvzLuhmh63FsCkdEvl04iodL
6b0SDvO2vB1jL45EQAc8A/sC+tLpacRuC414ndMoD3X3XUub9I8ZWL+LuvwfFN447WQyDPLBWz4d
KbLVRLMqxCGiZmDvh/IDBKMZykt2A5124SMxGQwElm4gbetVVGtaq26SIY18AZ3oXhsL021Aou6u
f6ILYexklNWVWzVVMTVIaftFmOgeEtAzLJfqTc20p0JGzUqZzMP1ES/Oi2rfgm3k3bhOX6wkMltt
tHNf6u3qQJ1P9rPWlP4Rz0C8AC7rLPJfxGhK36efSc0tOYkAVfkjtSToOkEvf5EHnM8x5mDNb2x0
qjTnWx0cISVvpFjY7+utXhlpnJaCWemhLB5iUxq/wVWdtphFoxEkQMe3bfekdaLeWJHZuErqRHC5
nacI8oGko/gW6k21gVsV7dtYe4a1Lt9jH/9d67J+301pv6lDJXm06uoZEM20W/6/Pi2OVdLwiOrr
98aAH4yW2w8URT4paESE/fTQ6OoxaYNnoHnma2sZqE2DZhwhPiN0DfdC7GZ9mHehUakuKwl/L200
j3q9tKmjWH4o9B5WQQlxSmm14Fc4Rr5ZYK7S8ULZVXSPvbIEqaHVwdewjQa4qtWRTZq6EKaHfaiF
35NgUgD0D61L3QvpCWv8Vg7Dn8h2njCAxyfFbpS7Qlc3teV8klvU1UsbeleOx2wD5aDL5nQz1slP
xNCzFxOm7CYc0sxzCuNeNRPF5U5yPNElEV4rUKflGgWNvtgPWvjalPYBtm/ohio0xr6afjfB8I2s
pdgg8IVxlCW9Ty1Rrx+dz0Us7o2oebPT4s6Y5S+l7GzjUdpq/RAfB8n5NnTyKzLDxVat4e+HsxO6
yMY8zbN1Pznipxyb94nUbkCV/qgG56EcMNBMKx3nwtA2PxcGrhBYbg8uipjdkVhJUTFAN6CeHuIx
/U8MLBqyBrIb4dgImt6qvGweZMwr0Q0wlbB7jMZBAogc7Jxs9vtR+4qeUuzZkcwHi9rgjk2WuKYR
v6bj8iXK/M4ox5+YtzxKCPD7SH88zcHYHxHm7/d5Kvc7pQSsYSYmcph1nnhljwWQNkEwQd04hmxh
dxRaBmAxYdV7kzN9D3F13JgNcHchJ87eZGfsrdmy7xInEvdNlzzJmcZzUq/ku7Yv+4fZoBcuBqfb
G9HUPBrw+Q+FFbSuLrJxq9fInytqKt9nUZIdUdIbPGXZJUoZ+4YxjzsMDR2MEMsHZ1Yftcz82eBA
bLW1foAQ+E3EQ+MRHWu3TYW8kyCajmYMTN8psrtYjvjOxvjiOGPhitFEG3ug4DhpqX5w7OzByMtH
pbM/NYP6w4HiKnuxCoU8irt3DTrBHidO201SpX+3atQcLNVt9MI60KvZx+EUPoF2wDO3MwYUe0bg
GmrXY5YhDy6HFUmGPlC2qtB+NWiIuAi4P2lOUO3sxqwPFk4pBzGHyUa2U9rTsFe8SEFdBs+Pd23S
vobRpO9FmsxPelUveFnF8swyf2oz605Ky89q1lpbc8AgWHyQ4xV9duO8zxdy+TdbWBAfIvpeUnmg
2jm5wNmYO5uizmWUbadufOw6/j7PwukIFKD0rKiaXY13upuacu0NUvifVSJEhxjfsA0mud6Yrfk8
wF7cFlX8joIS1M1JwsRbgkcxzF+GUD8gqFm4WHnkLq+vQxjEWxEkv3HM3IMqRwVDafSdXUoq4F6W
xUGmIFPkz1FUHLRJibw4zyw306dDKw8TR2d4i2MRuJ2dx3vAmndxZrw7afyNdBP2br14mxoSSsGl
FhykQPtUAd7eCFhaD2UWyHteVb0XQHhERKKtdqZFJOuS+HuAaw2XQLqDZfO7MPuvRRVs2gKmV1xu
gMTXe6OyP/eTcywtvSGpru/R6kA6FmEet9Tx3dQGDqI1lrNbA9l1R545rmhha/Zmqmws0T6oFGG9
NInUXRerd6QMd306/NIj9dlM6nSTGaj9QyBX6VsYv6vceErNtocRFll/LFn6UxYQPiEsvF6/eS9k
7zY5NIUocGdUoVflL9sq+tmxysLnY0/Y0SL7lmxRSCKFxqJcJ0SWaqTcSDAuXPcMulSaqGiikLnK
NWWjTk1a0IUv4mTyCjvK0HIW+o0L+OLUqKyTZy5s0rXcJ8av+sgDIl+0xNsHWLnItXSKDD5srBso
hVMS3+J5X0g5T278VeaU9QIGo+kwZFO+JIOBVjsUCaf6ef2jXUjQIHtx98rkgIvP12kik3e5Nsa9
kSPe2GzRMP+iTcNDbk4PeWdu1Xi+kZ19bIJVzk47lnbz4gRB32S1SepkJC/LsQKRhECrQym6jpym
D16UXJ9Av8O1ktpGOZrRkP0y4jBgC2FYjl1xkcaPWhlmXydrhAspAJSYnpwUxOq25xaOhRG17sAV
mnpYlgXdPk243T2gYcYtjMWljwOFCOFnCvaU5VbJcxGbUYvee+ZHnTFvrC5R98i/Ckxj+n9VoFgy
TXgcaI1BmeF9uvpAyH1qdt9NmY95jeJJMXJZOGn0lADGZHN9L1ya1dKLBHNgANw/c3sbJ2uQRmaV
SuQEdfsf5KzvLdI93vVxLjxJ+fwUGkhD2HbWag8UcQLURqvQ/WpRi8MnOPraI1AGuxDOm2Pyh20Q
REEDRjcePRdnSGVTBxcLcdlZlRrHVG7TLEJ6tp96a5vNwAel+FkMYfs/hCVqmhSmFrYTHd7TY9XE
TRGqbZ352aRYm3qSNWSBJvvGdC4uJPhKHOBYToY5HSWIpUkaA6ajFeq4T3PzGWUfze2sDsKeiPsH
NShTxDaC6gZK7FLUBbRFsRZe1XlRoULvJQznJvObBPbabCifp0L5H9oI9t+DrGaHqdOcodqe+QF2
5Z+dsuB0B1K0p0Nubp3R7G/Epkuh0KEMY1LLXhgsy+b5qxAUVMT1KioyPx5NX9GGN8sp7gpjTJZ7
OISl3t0qYFy6Vvh2mN5gPYcC+irG29JsOSmYQl+MxuhPhUVBGjXyjVFjt47Orbg14MX9/9eAqykq
ok3nGZ0on5diQayct5i9PWp119+4MC8MtBDusOimtoWqx2pmSUbxubN6olahKXSZ8kJxMesGwRTU
wEGvx5NlI6zulJPBVo9xqyvLFEcT4tYoeNA0d1D23zJHfDdhNDqZsq+7wjfJg27EsYuTBNq6wCXx
D1yrHwxSOVECGDIaM3jFOLOi3WNA1br0rW8pgV+aokKeQ2AmegExOt2bBky1BBphSrUG9xRfw75m
9hs7h1NqB1r2HRt36Vs2NIPyJRXhqL6MzpBn2+vrvN6uYNIW9Di1Kd7SyM4u4eivAzLqSick/EoR
Pa+ec0f/UaKXppIXe5Qh/vEuWsaiWUN5SkZEA2Lh6ViGRS/I6ezZV5q52gRj3cHrGXhrh7dYMOsg
uuBc6dcsBR2479x/pyM5EEIzhN/ok8hm8DkyAIxsKycUb4ta07innKEftZbmHuyqsbvFobiwpvif
UPChQMvKrn2PUhMkQ4brNCcyuAtT+7nIA19ShjtUZrQb52QdtZeZLkiqD/jpgtc8nekU4DIwO8x0
rEcS2GmMAxP5bErtNwa6OKnFb8FSDGC9a0yhUWgtbTB79AHcxfBcCky/7KSz7tSiHT7TaPjxzxuT
ZI+nO7BMoA1rEHElx+2UTMXkFwpbJMnrl2bqUVoLrRYWf38DlXJxGf//aNYqiUChM6yhUvDJqvE/
ewrCXdmPt87aOrYs3wo1BhqiWNbRfFp9K7AK2jA7dO9GpxHNvQpV8hm/nLTbzXOrRTdO20d35+8Q
+jEcEgN0mOnYs5KnW0OrVehfTSV87ETSF503Vb8hq8ZuuNaFHe5lczLCTaD2Y7GRzNj8IUSbyZsY
ZWj8LvLafGgq0/pMpV/6nJhz/6LIwvGK0X61SgQmNSn9nVWzh3gLii3d+IlIbdWeY2ZG4RkxCb3b
FmPzliil9m2Yi+kZ9m35J6u1NqOi5ZgRkrRqGXq5UqECpkd1+Xsykrbx7DEt1W/Xt9OlD8xLCFEn
gtA5+2fUxkaEKNP6mRX3L0lOm9PjIaD3N+LpB0hsveoAVlA94O0FymkVUCH8m8XySPH1IJDTjSw6
43c56nGzDaSxhVdpTn29wdInlXe92XN9FpMordId7I5nZ5rrAx3PuafiqKCm02yHj5QWQRvnqBWZ
4veBA60m6Ki+KTCNv4hwHhAH1eb6q1TqIRo00EbsLc5r1n9F1cv5wVEi7EnyUkNe08qNlxBtTjSj
e7vUd7D2yva51CuKgUIL/plkyZYHBUDRnnDIR1VXe1BG6a+UJ+FXQYq3thiUKtmwAEZOBTWPb2ng
XQpSuIJxvrjVAFuvFt/WszIw5WDy58GKXyvQgyF10SkJHwC09sZekqVGvvHFl1O7/uDmglBCL46s
aD3FthONFbcQEOMwj90+T/caZWVUw1A7LkTkQZC6EYov7WWougTiD8+gdWgs4qij6SeYZd7Obg5A
imY82+P6ifnoIq4mtijR0xzj4Jx3jxWLJ3pvdwjEFUBEutkNwmBrONNDyz8HiVqa8lXODig3Dz0o
N/6iW1Q4pWzTyJQ7n5Pi0zRLyMlOyF6/zVZ7jK0/zmi92tW7WVeupPht/6RE/8yqkUHgYsONUhfR
D6Pb0z0HS7tYBKVUP4ka665X7fIQOn17I7yeSxEzDKgTpNvQsQS2vdraXFn6RDVdwd3QRtLOFVXN
YyKbVGpWPf9t9gZ7ml7oqPMXAdoc38ZaoQ0SJ1bmxXPZfFKkcq4PEZtSPcCSQ6kXYQv9S9Gl6LJo
gvoUN6xBhyKmX657gG+Tr804tK+x6jSzNyaNbLpR19caJLG5QvfYnpV7pZfLOzU0g3ezxc8GBRSz
+xmblfLHMrr8ZRCp+sVCv0o+0vFXws2IbsoA162LhmOEqzGqwFTFR9cZUxNRvVyni9gJIWZObFak
O9wjUQoe7aZ0rWZ2Sq9KZDj/altN70oxOtGhlWyn8J1O7/Zs4dHEqgyRUk8Ic3ySZCMOvAlh7tJD
qLf42TR2Y+yrhqbXthxFR2AI9DRybVomOJ5Uav5dGqqYHhik59bToMY9gFvP/iSdamYbJa/S/xxn
kn6NudANZG6aHkCVZuTvpoVDk4tmXoqwbgUVaDfQOAJDSBNqO4og+9HQiWp214/NuXoFLI//k6xH
HoSwsLp2iy5C3nQyZr8NG1fIyOWqOQWr0R0ROta0BwWEV/ZZDR76rj2kTbvvLPGQ1JMXIpvWOrfM
8s5cBUkDeF/AqKGSilrEmnyeaqHkOHMgfGh0d5HUu46zRwDLm+voAJHLy8NkD+jN7Z0fUxpsrfEx
D42DUpubCi+94ivKRpvRNt3UuKUxolxIiEzuSuyQNDgPZxSE3CQVaMNy9tkq28Xno0+UTWgvrtPt
L6EAtQw1auWLsW/zK6JVJcnhTgaUVGRoJ2vNP779WCnEohZXK5ZrsWI7DRx1g+SiM+W6H8zN4GG8
g7SgXT/BMXu/sUesCxeVRQWJnQLIAfrfapOUep5qMT0pX5llLcFkwG47EI1DqHpg+Mbu4CCP9inX
tPg9CRAGhUc8HJ3EQQ5hQv84kNLWJWR3X+Y+k2BrClXuXV4JL4mFFHdfaKiK6bgkmFVrfBs76g5u
m82ompUoXPZDmL2njPlfZWDdNclWS4+7KMrHpSjymJRRu2knnQ5OodbN85hq3Z6L72cw6dkOPNXg
YwSYfIGKFjxqcDbuyYZiFMcHa4w4XTnK9/oIEKCswniDrEP+qGkQetG9VA+WLMx8J+jibXUwiJtI
7UrPZOlfi9KCfEkze1M55dB52VBZ9PE0fRuFZkureZg8Wxt5enARP8WzhkpXMSJL4QTx2LqNYwjf
MJGac60+D0P+whnfuzJq3mNjNh4wD263qlXqvCHwEDw6c5h7TlQWHtvT3MmiEp87m2y5GOZkX9ea
ee8E+nJMpsmb47y7B3GUecrEcneBXLqhsMSrXdv6g9LQ4s0g1KOyDjR3G7RR81SHpu4aiNWyg4d5
2jZVo3wvsDYnRsWibV0Fp4nH1gkkmrM57SAjdcwvqhRWHqo32T2OxoHfoHi7d6Ko24d6YWwjLRw8
M9XayNUrId5rBVFa1Sn6x8ZETjUcDfEy9XG3yRB63+FqHnt60xBXE3iYiBIKFzLqwi4egl1T8/p1
ikLeJQ464HkaASw28upTrgT5ztIm+9A5arfHRsE8BlYh3SVVonwihR28JJBULwha6bu5GE+gpjz/
jHiF7NBSLeuNZCCstpMdtf5B7IuQ86u611Kkzi5MpKeirsvxMGFJ8VNFnUxHFqxIMZRQGKeUwTmC
mf9doFF/GCy85GLsmFQPze0k2qNILbxKW7JHJbPjdJ8WWYaJPaLreE/3CLQG1YBepY4e4dtsipI7
E6aB1gyZm8ip82cGjaZsJ72L6XBO4YNslT2gt7J/TE27q29cBRfC22IMYwAnAenLY+A0nkToE0UT
CbdvDuqfKMCLpjQN7ljzhmbnhQzUIAHVSLMhHJGIno5jQyGHtFHPvj1OimtrqTrcBfRoO9dJLUTD
edRLL22b3jLtOnMnXa6WJW5/ALWRUFllWrKEnmRQc9VV9rDJeoNs4dOUOkcQJ9usfpssfWMUiyj6
vQ6CeoQAhZYMwk23ahOX79y/fshqBTQGVeGH8kMW1+f6MDvxtiyHYxmo/pLRWD3qQCq90wzoWkPL
JbA2kV28DpLmWc13SdxyZr60NOA8l0IwKuMI0i1746+6Wj0itVeGoeGrwASkYxTlEw68VRooXsYm
nLaiDarxtxzp9jE0WuVNMtoU/95CGqPPiCUL7TWHX5+QTDkdrDW8gf+ZRwnYiSSZVuEiCn3GjNFV
btU0iE1fnsb02Rpl5akyouqtzUTxj9Cq5WYFgkqiDNd9Eac7XQ1Vq60wEJnul0koHwu8hHZIChQw
3m/pU1y6WDF+glkEnR5w1WrdkZ4lpEmy7qPoUP3SlUTznSk13vKmyT5Tt75RVrh0xNEAXPjuHPMz
q6kqm7KqkFIDnWszcC0MSbat0isHBFryr9eThotDQb5Ddg7VKyAjp2s4ZeQIPVoqPrq5pbRNJ0uO
j50yW6iiItJ7i6e1HJnV64+y29I4pBdF+W1Z6L82sKSP1B0GXfOtOtWcXSy11qOQOqXbF0ocdu+5
gh/Sxpo7adwMZmL9uj7bM+yyTokYoRFeVhBwLTbo6fiBnE3RGCoyhu5zoO80BITJG6rYmTZYkFfH
Ujf6+ygZm+eqHrXOmyugbWjrtkA4rv+UD4rYyVLABuR1QRoNknkRPzn9KVrd5ENrNAr6z8jPuWbS
dJKXIZZxJ0o9Pupy+hZRj96kmvm1Lsz0E9ZZ87tkJM7GGnvpIQ2zV61CiS6QJt5jQTD/hqfR+ZmT
aa9RORibcpobUESjua3hFAkQWoFebgaDHNiNzV4LNmmX8DQobBula6ur7MJt+BnfzS5LsEzQckRX
ukadP4PoC8FUN+b8X2/Oyc8+L4cnyUY5nXxLclJwWhpKOyDUqmM1O9qdFtv5Vy0L1XJTjrZS3ahV
rM8jHxAsh0JfmHbOgko9XbtYm0CODLXjOzuR7u38vsi2+vTl+hc6kzBZj7KK/4Jb3uwnxAO4/6pd
v5fe8q15rwlPfg/e5kfpXzfneryltfPX4chjoxZApRaxAm9+rHZG6DroaShut5d+/T/SzmM5ciRJ
w08EM2hxBVJSy1IXGItVBa0RAfH0+6F2docE05jWM5duszowMgQ8PNx/cXa05ct+e/5Wo314LCxW
xVlYevRo/A28cPXZ5Cj6xjUDpi+e4ofb7hIszueLus4qllH5+BAU5funk7HauV6Cf8n1xMPJJNsC
GX0xe6xDiuyKU7mZ8nPlppN7iFo7xIil2v9BhmbSJ7Uak9Q7Dn/m2176+vO/Jljt8pfzq7ruvi3T
ezvcKpw6QEILgaD70ZwC/Vr5Gru++Zq+ADfB2unzlVxH7vVQqztJFDq6dgMriaDfDinEYw3WI0Ke
+PNhTs0IqWcLUeVF6mXNda+6VDZFxKHEPWfyo99/l4+vLQLmemZGp07k26FWwbkoDX0Aw8Re6RdT
cmnEZ6bygfv49/C9mct6dzJ3mnV0XJgLn5jYU/P5zRdmXJuvy3zOvfzPzWe1Q03uGghDM58WROWI
em46HD7fnFNn4O2Kra7TtMHX1mqYkNVfZMZNPIMSPpNknfxg36zZKgh6aQ1FNGcSjeVnL/Uu0jbV
rt9/Po+Tnyn8rMXcg0uRLsf70IdTekVfuv0baoc/6nO9+7sv/GcZ7Px3emrh3o63Wjg377MhyzoP
Z81rM74wm2MR7v7LOa1CXTLNQmkGro8OVyBHx3GoVmc/GtsDWJVtWZmBUTo/NEO57DXzdu4KI2ic
c3KKH2B0y5l/O9PV/oVjXVNDYP8Q5xF41TXHefRSbK3GG1fC1yrVyzoUFwJ+iqJV95X7owqzx9Zr
NlVYPPblgMp2F2i8dW2lQbXTq/zKWwxW5T+FnKx/6er6m0XLu/dfe6LiIgOI+dyenNn2NYG0HXLL
GEaOWSzijUO5ZNKvxnOSoyfDzJslX8Nb9WzgfFVsvPEa6xuu079XOf+fnwkz1e7sVb7U9dZX+dsB
V4GzzOrSxPfzX3GNqydUCGoA943r8Os5os5yYD4bbPWpVlYWeYj/eEfRvGIF78sSpXr9yoguQnWX
9WfYjR/kM/73VIALQnsIqtM6TVFoFBtmz/m99A7LHe7itHfbDEzt74Iqv86mKKcPyb9HXCHyCuS2
0nkJ23n80NrXkfHlP4rb9Ov/f1L6+3BnaMKYGrHE7WyX2hgZ/cK/4vPwc24WqzNh2q0quokhWigg
5cZEfmPI7v+7Mdb3adlFSRcWrFSRbpJZ9UeR3kK0+C+HWZ04z4gE1CGmUsxLsI6nH8XZysqyqR9P
9b93ZHUhTMo8u0PNpmcvXHTyUez/pgbm6/xc7f6zI2ZBnuWm40m6huomFV4KWs/1o8TPnnGIm8w3
zTMX98kD8O8x1ghWBcI+QZ4xsunWnjhj+O4VL58fgFMZDpqT/zePNXh1CjXYnTVj9BRTjR91/E8B
e1BtcU2jWuBQ4YG6uepouNBigAYX8hgbiR92N7GRXZmZeO09+acj+GTW8DWO5sfPp/VXf+PtaWBY
+ifQ9bC8ox+rrq5uIwLB1ohqPE5xbKtBodT1d7UAkfgS8kobtlGDL9VWgW5VPdZIboLkG+ep309I
QDT44yByq2GHFj6UZogjHYXE+Veeq478lnUqpXPcBkT6ajuhhShm20TRY6xXU36h4C7xO5OuVx3a
edQOtuKBPcYl1Z9mxfjRg7iuesf+4daOggsYOjrORsGbqtjkqNyWga1CL8JotrOHbRxO5swlrrgk
n/ZUfMOvA86WVSvRdz2bZRb0Xjvc8JeyfBtPdBP8qhzj8KoKneKPG/bDZWGG7pPSTfovXc8X9x+X
KvlRUePhqEXVhDmS2c/DnTpXXhcoCLf/tkaJZJFuyBwDVEHTZu+hdRLu50hW42ZRHs2ePt+rD6kj
ewXWnSo1ZTnek2vcAjolXpl4mjy2orP3CExFv6FXyiYwsQj0fCbd7bs0F2gs910zbQtbmtpd2ley
C5xwcKigQHMJz2TmHypN/CwHUT7KTZjV4Yu3OrkJBtusUy0oFKa1cpmhBRNe4nIbGpsyi6rf5oys
DsWYIuUdBarXLkC14yWHc6p9Bvy9xK7VaV4KXvwQ9IlRiF1dBVCsvTBvE3m06rzf4CwDBQqTplfp
0jsuYXyc6Ryc2hKgp2DDwLsuYh1LsH1TyOgjiFEOLhZsSaK2N1nSpHcoB6u0XjuqYZsUYcQ7dODs
/tIp9Cq5qOYqD1Qturb11tB8B0eqYvP5OVm/Y3n6L+2SpfYHSNRat2GtXhVW16rz0QrndOfU3h+9
6VEGnkJnNzmJX7k7S3Q/jVa3zoy8fkH9HVlber84bCAqusprE4R0yJh1GilV5AUAJ1gAPa+DxDDx
+QizaxH3Z2L/Oi4zJNusETSRvPjId9dkldtxaUxwdUr7qqVoeFvLItx+vqTrG2YZhe8JWgZIeCwm
V9tcicjFjaFXj3GuiAAfM/eiKAZjm0fOfPx8qFMTQqida4By/0epGS91ywlTN/WImS/9DEsr6++l
iNJz4nAn9mrZKQC+ZJVoiK/2qlRsTxF4dB8NNemPc4R3qyu7kQAqUwTcBhjEIN7OHJC/KqTvP9BF
NQQBmEWfADL/KsHJS+CxZjJDpgU2LbZRX+L0kXo63tF63uiI37teo/gUlro/dWRWMphwJAzxhdON
ryXmysLHFkbiMokeaBRIRN1dvxed8RAKae0gDfd/pC6SemPZugj9psWtyQdv6Wo+7STXPOoIF7kL
VRQ2Nlh1BdQPjpdfkOUeAFj22h9tLG69njp1gtOe9GvI5xrccRDXXTlr3+cpB5dCa1f93nSZfTU5
s/7Uqlol8T63ByD9U5jVqBQUxl04aF0UjOiD3LnzwOxi1ZXnEMwnYtDCTsLzgdq6AZpqtZNIrkDc
ZCWOlZaC+Si9YV4cjCkSBm7WRUrQdWGe7DTTyYFFgKwNGg0SgJ5F0Earmte77zR5de6ALcOutxqd
OrqaS8+KR9v70IjLkt15ZTaDGB3t7Wx0ww19/9Clxz/Of0qvybA2j2fZ++0w95dNmhtnYsOHF9Xy
2S5D06j7Kya5Sm6EWZuZ0kzzMZ5yvKzqoc7unNBUHtsUDVQaQWjl5FXbDFdYag97VF/D30nkGF/4
PDXDd4XSo+6CcPa5EL1+WcKygku2/BUiNRXi1ZUZCYmrcCgzRF1CBd3+Rqkf+ZcSyJBeH3InSi8j
J+8vuq52zhRr1lfkMjRykHQueZNZNFjfb4tT0SUdbVgTxmIsgw27KfQbhBBuw7Og8JNDAUCnhc9u
f1C5K7K0iJG4zY4aAJrDpKdloPBNBa6ECpy2kfrn89D5oRzxd27wUVEYtqhOr4mb+QQ+tu2c7Ji1
9kbGzoVhTzeJUAGmhHdhMb32RaRDnLB3yTxey0l7OPMDltfs2zO//ADIviCkl3NHTvR+cWU9ZlT5
kbKzwt7Lbkqrz766oylD4IhO9zvSQ/1KynQOgxh8y2vR2qEeyEGhQ20KNwfAmOjGmVrw+kL5+5sw
R/5LcQDItgoPSjkaxoTF7HFSFGfyPX0e+v0wQPA7c7I+9OyXkSA36R7d40XgdDX7ONM0J9GmnBgL
iC9ooExmV3mCeJIv89psSH5oiTyQIHtP6jAn81ZL0xrlNreSTyJsF23QsnVAao62sH26p8p/QI0m
TfBIj1AOgYm1ShABMSVyDAf4bDL2Ah47pj/1zTkQ+zpd+LsQfyEBy5OKsuT7Y5DkWqlHHuSrLomz
h6mxHQi8Zr513Njefn7k1tf4MtTSVSXRo2NPr/D9ULauAIOILRw/eqCfOQh3XwEuHucRfuxzA6T4
nCDoqcktsGD3LwcJVML7EfGsqktVMiJ0D/1RY3etTQJyfPJFE43n3qf8sfUH9Xaw1ZEyPdHP4WhD
i1V1hOOoV0xOjUBnmvmgur5+vpYfvDmWxcQNDA4TOeXSdH0/NTufewQD2DcUc9p2Swc/TwP4M9yq
UYsxK9DatrrDPlWr/KH15KuMmwnzhrgpjV0Iqjb151lzbydWLwsKaVeND3e3ocTLwMV1okoDMh6S
J3gf2t8VrLBeaATVYtc3kW5ctXHonAN0fNwu7pjlaY8PHfJwa9G0NFJ6BDgTpO+cEWKJzfvQwhU+
iyvfjXgZ+p+v4YkYjCcrL9S/2lqLIcb7NUwFOZ5Ve+lx0KYNmv+PJsIgsz1fuYp3NU/zVrXLwveE
OKZue+G285kotPz99yfm/fircNejoZMLT1mEtvKbmaI/9Sb9R6vTnCjz/2AsZPZ0nn8eX8NaGzdp
TI6LbqTHZrmSAgCNEHBDMYIxmOZq+CrAakZnysQfP3hSPReRKoQ9MVRa5+2KDdMox/79qOlYjSW9
xPvdLo6VRyLViP7bcJYIxXk5saYYGaAwAu2KEtVqT4WdwtNGuQJpmnwOqiKSW5jX7V5EpnmV1HH2
pBam2LljWl3WjhxvSsSZAk9G9c08Ke4mQsaejk/dIF1EDPSLcEKM1HEp2wvzi1dqxqU7G2VQa4p5
sOqofkCRUkd4KUouYGGVu7m2u70qYrEF20+4KSA/xZHVA0U0xDbEBafBOWpo7kYbMMncts4V/els
8pHB6f2+S0DPWWW2HUsq94ivmNt0KI3fCcC8R31Oqps5c5UbpcvlvvCccTOaojuYva3teqfrnyhw
t4FCjh2kGLdt2qGUG1VM3p7Ex0CmybS3bhkqWx6Q7R+pKfFGpBCJGLa8d0KqI77GWdnIwnOf+1KZ
ryfXqp/cRMi7GYHPAAKTeeAV2+0q052eoknwVEgnZUHtTBu0XK29rshHdIXaTTk2d+5gjRCwnWFb
V/ZzmnW8N7Q0D9AmLG4ZDuPqTG8e1U70O9PqI0xxRjOADaMdQUQb39wwV49qrXRBYWbNhsvaPXh5
gh7L1ObbrLOsjV5QHK4mhI5M2pU7W0EMyDWVcmfqjbJXLMVG8VGmXet7lMaCJprrMx+X9jFJBhuJ
gC1UcByueA2/jyQFisZZXmr5sQFM9bWOOvGbKzCe/LgFgetXclS7Q99jd3dV9mHTBQK+Y+JPJdif
vatEQ7rNa1LtvZrMXhmUoh+8DQSLoqS5R+FgOzZjwZtxSM9WvU99pH8p7IRe7JPXJZgQLLJuz1pC
Huh8C0PxyKPxl2ZOu6nAYFsmZx46J2I8AVeljOviY/nB3gQ9pCwZsyE9OmW+wXI8DlRh6xstns9J
cC5rvo6ub0da7UmKcrSJxFV6nOxmOJaekVzCK4huYCCONPxoWHx+nZycGQkbswIdiC/z+zMwFdE8
xlZJ5HFn+rSFm/tzayV71D+9w+dDnQhyEIEdiJMURQx7jbGkoA32sSZ3Lwcb13LsccqJTMPkDq88
INIHLasHdxd3ZfWKT645PYLXj6y7z3/FqftzUeOFFoVc0MJ/fj/jqp4LIb1JHLWui2/LCUEp5BAw
kfKcZJ90s/RjN9G2LlLdAR71qF7FhLiEatGZWs2JpV84h3x8iyDJB3grSuHDoHYqr7cynX45UyH3
htLZ93LQzyUNJ04V/Qf8JSgkA4leJ7EkL51Stkgw2MOs3PNBFVta/eNWZnb8APAnPfMkOhVZgIAu
/mFIqn4AuUqZJKNZTNyadnXTAxIIwGlBgcDHssZz1YXd5femM57JjU6sKA5Si84yiD78l1eZs6vE
Zdw4sTw2YVltLV0EZVa1QYyB3pkJnlhQKJW0q0j8oAWt9VvxCMpMTzbkWCMFlyaWj2XociF53Y9M
OWeAdmI1oQouQFdUQgDzLtN+UwMvqlaTYxuKozNrmyZRfzidUAOtg6JomuXOkjnvfsVIgs+/lFOr
6YC/pq6A9RcA6ffDWnjUaxpG8Axbb8knr0JZG9D51HPWkR8aHItFj4PuN1QjKsCUF96PZGuI5reO
JY5jb4mN24/jVkTjfCPD5JuTmkvuobVj45NVzxvTysjI0AvPz5yej+/45VegAgxSGlmv9empFxg6
dSNaDZ5T7u1pyC87C2bL56t66uRQluJw8gCChr1a1dmTKLiPbCYEiGfYJIFQYUvXQr80c+/752Od
nBFYO4q3iwDD+pncZGUZzz0zAhU8b2lZlLvWUdyHz0c5cRczj3+PsnoQzEbYDbM2L+vmPZeK137l
4CDi7szpRaikGuljAenp80FPTo2G7SL5BvR5bbLeGSPEvEYVx9kexp30TPicOmYSn49yYrMcjO84
D0CaUNxaVTO80oGslLNZmYmHc6v5kxkfK0u5VrV4OHMdnPjK6RUgUEUlF0e2dWttHofWRA1BHjUk
mzKkEEQY34Y0smItf5gQmwuL8czlf2IR6RZxIS/PyYVn8f67y6XdaJhkchUC2Efhy6m20Vi4Z7bq
xCJCJARwRQWFt/96lBH78QQ+GidezNMuwznq0YaMcFfO9r0mzHPArFOTwhYegjXbtkilvZ9U3LM1
hZeKo5KkIbm2M21ERDr/+ck4cehpyS4HAxNjssLlV7yNyXPUeU09iGOuZdgTdD9xi1F9a3AvSplv
Mp4nZ47HieyJAdkm3qRUGtaXwNIIpeXQMy1pFIg1Jfj4qQg6hmDXD/U0JBv6KsUGC6lsN0j8Tj6f
78lNtJBJp/OrQmBcXa2lpoux7Lwe0nC4VcNuTxc/uZAhnZvaNs/crie3EOsJopYKVnj9cduNcN3S
jsXRKoSTI7LXCQ3igWmMZ976H6849HS0JTwSjD9WK1VhqIqiatys7mBsGl2BbmBl2gWIC3nmNv04
J4ZC5oRgtZiIr/cvkZC61UGKIzqs5UORla3f2aK+/3ybTk6IXAElC6om5lozEhZ5ojYFUAFXa8w/
YBRMiahB5t5YQgunM2CAE4NpqPaRASElQn65OhMO5Zgo6ufuCA2mvmi7Nn50yOmpicb9OXn3j+eP
OPVmrNVXneuVhIvFWHLGdDdt7K9eUwZjrKm72fN2n6/iB943UWMx6OOwL8kAKnfvv+4otptM2u3M
ZqEvozdB2N3mAnMLZKndeDsRxlIsJ9shyJI64Mu4zMp0k6vU3TLy3M9/zYllBmpB953chCtorUrl
qDHd1dyGO6hF5TZJ+udBRsmOl8O5GHNiJFQ51cX+AYFxdc2FGQuh0biroRiL0dw0jUXKHo2w8E3S
6X88KTBRpJVAWnRGW/b7TfwMtQrXpEKfjm04WJeA8nKIzAWOoZpRnbnEP4ZqYghlZwzo0N3gdfB+
KHcItT4anelopdY+S5zvIizjAN/43SzkH6XWz7lrnfjUeWZRPaFJtmSUq7PqKqHQzAa2dwcrO5Dt
VLBr7jnzjBNfBEQU1m9RJ6Dxs7q8Zz2Thea141GqHsYySDXvVQAHFxM4mE2olee+9hPLCA8X4Qhw
L3wS6jLrNzvW5AxoK+10jKYWuUfd+C3qkEKcYwzbtDCdCzBVx88PyYmFZEgaPOpiwc5c3w+poc4S
K141HV1ZveqQyvZej1zQ54N8zLto6rwZZLVbeZOPdcVyHYvIfO1mb7pMiw7OqWGMm7Ipu6t6kPFB
jbJ/3HlhXI4InwHG3h96qRHMZFS09fFYmMoXZ7Egb7p4G9dT7o+J/fz5JD9obXEYGQ1ICK1T3eWF
/H4pnWH2Rvhn4xG7sh7qe5jd4avcHybMdJ5sGduxb1V5+720Svu6yKSFIFFrPMaNMdyXKLXfF3lS
7fMijKkVNz0V1ci4yiu1eoy1LLs0+rjrAtjcemA2TnaZOeMAMiruLutuRHqhjxpn8M02CXehWai5
T9U5vAYN1PouiMKjVkjtoqBGcqeD6XhSxt5zggZz2PQfVvKAKtCXJI7CVKAQoq7WoVYorqilbhx7
ZXJ4d0X19BhBWN3FhTzHX15/octY7C8lCV6OwHJWY0X9UDVoXJhHPHzGzu/nZIg2uW5lcSCSNPmZ
NU6inrm61p/MMiaXMYVdtppqzyrYVdmE52OT28dRr519XJsmfbxB8z8/TqdmhjeRwxAUlRjy/WmS
IYzJrK7tY24NyENkVR+I2KgCPdOpA2dje+a2+FC0W6aF4uwyImeX5sz7ARVHnzg8ln20W68/KFWt
+xUKGA+9gTSRHTXguFIObl7F2Oy6mLGrqWagBYWu6eczX0dBfgiJqcmbE/Y8aKAVsGTs+ClGptgg
Xvr6VYx9tdc0UX7x0iLcF2ofB32qnpNyWjbtbVH476CoF1MphFqNmsH72XuaIoeKh9XRSTJ50Fol
3nW51d7kKdYFn8/vxPlZVF/IiIEYUJtchVwTlYJ2nFMHIwetpeOsZ+Il72Y06z8f59SO8p6hqkQh
xAD4vTqoYCXcQiTSOaoNa+2b0ql3qkAKIUsgCTWDA2u0QLqliwescLvI3srOdndqJJ0zOfOpLeUz
Xa4ZwIcfsEK5jeah6yX2MekGM4hMaR8ap7aCNJ5/DIYCWbnXxjOXzqllBgi34NHdpYCxmn2uOGhj
jYp1lOPofBtIhvyiidUz6NkTnylwFGe5rHGNoYb4/tzENPlSxOb4TFsPLRUbczQvUqZNFmZJYDjp
WerD8gfXB9UmI1kqvxTQ1qlqB+2uETjfHLH/QLInBGeyTYopDX0Nlz3rMgPsJ3bdhOgW3XurhClJ
lRWplkQOiAaRJZl+SUXmXLxaP56XD2gBSVkAOEii17ilSNXKSAwGjtxuuMgUjfLODKtuG4GP24Oj
funRvbmycrUL0tLpztz0pzab37xIWdD4oJz0fhsGuHpuJlw0GNDv+VIPtC/B2evfPv+iliCwXnu6
GYArSLSWbtX7UYqwMuPUISbbghRiLvJ8H1WjmwHRzKaNPuK7WUVGHQBdPidi/XGC2qJaueACFijE
moMyx6lb5akDnn+Ypdyix0QxGkaCPGO8+fE8kwMaKAui5o/2wlpHptWy3p56RT/W9vgbeBCiS9J+
mhTD9VF5OWeGcEKYDBVphPMAOZJ/UhN+v6JWFsrWHDPjqJMHzr7a2VN5hxAcmpfVbH8nX2vyO7oM
869hypM/4FpMJXCUGUB2Y6vKHMw0QPtt2hiYquReCRYE95tR9wdXrXLfyE33vmvkhDgmwH71TG2D
D+7DiWC5kPBH0Jgrk5rD+9/vTV1aUSgyjtJCdNvry0ve69s645lqDjV0xcGxr5Q6N28tBQfgCXPo
ogIozGwwWIa6di9MvImM0jb3wILu46F/1EJRbgt8VXe9mkkg/8NPA+jutvSiwu8tzHukyPXb2fbk
NlILADuaVKxNbUMQdZP4okoKY4vLHb4tIS/lYVTT/YTEIsqCibrJq1z4ndIgMApxZZsNst13uv1Y
2c1F4eEXRePosq2WxkcCWKCa7FdKc1hwIJc8GGV9g4WTtlGbRvc1xbnNjEHFwEi215VIIt6W7XXb
9N/TqBuv09j91arFJS1WfTfBaUP1Uy122D/91uMq9C3pJX5s1Q22M9MPngDe9RiGP+Y4/qm6PSo9
Rjf4oQTxO8htnMTjFrDKRTMO9a4G9Fm18+A7IfZVaJ662zlHhUSUXRKkKKGgGqjspWpfIO+k+3M6
Vbus1tu7wR2nHd5ynR93VbZJ2YdNZ4Jw5ileB16YPs+6qxzLmcbpaNs/Y+mpB5Om6hNsgWFbhOUe
tx8QyrN1NZipGigx3By3ajJMb2Zn01vNE2gr535ZgL5QrgfPfnWs7mbuqmPTy8lv20UQtMNax4uf
mjne8kHvUrXPgzjsZjClmXJwk/ylxGMoT5rwYQLm7nsWrKoowQXFbe8ixT4Mg/gGnOsGU74Zunrx
JxdKvLXVuUMeTrvK63jDTrl7MymhqzWJuUV19t4R/ZfEjW68MQ60pKjQELMpZGnh3qmqyO8qNMi9
wfpjlu0x7J0Xp2wlwK96X6nWZVE59nU1Nfs5VXayNp/jIseYqkwagAyxdWgSV4FOZaPqWFguLj3R
DyHh7QhNyk3d14pP5iWvsjb9CaBVQy1KXExZdgVQ/cUdZ8OnpvuYJMgkxhG1H3VQjU2rA7dK6vpp
NklXZJF5yNzm3VbgHrIbQ+cgGjkvUHZv6wgBYSOlDh2zJ74+qC9hnxiHxkUewwglqxOa7WHQXFzK
EEbxkzH9mg7eTSqcX6S1ti8c7UFY0yUNlg158rwrB4dl0Gtfor2HuMo8HEI1kXhOx5ofZ1GgWOZz
4RmvTqehnTJSzZFRczdpY3dQmvlysDAOy7rnOm68QFdbNFo79VJGWngd1eVD33XftEn9IpvhK1VF
pPvxDtpmmEX6Wosf7+jEUF1AogUQa9H2E+J7YshL5M1uxTBdQH2d9lLoh0ipLgyzaLa1DcylMBba
UDwEWlb+mET5AH1lupkL+WojwLbVS2xd57n0YJvpw+J+hSFctTUccw70KG+2Y2pfJJWS+nEYx/u8
bcedg/i8XzdavsG77BtEeBQanfmREuz9WDhHYQtkoDvANkrBm7IP6+vMwgosr4DJiSq8VswEfZJo
4KDM0dc4VH9x8/xSXOWLGB396Dn5c1LIFGc7me96XXvpGoDWOWB/wwQTls/DsdCiG/7B2g+2cmfg
1+jz/GrIf/Jp3+qV8ezl9nCNIRTWYPN0bFr3zhpK/YY36vXyzHZqvcTEVn4ZGkVsJiX9DuPtJfTm
3kcoD+tVa9qrVnmDq4y6MVKv3xKY/tTY413AaBW3xmwtDnp8Iykad3NjBwN9zn1WJ1daqXztLHcM
msqJgjoKHYyx8J+DHe9x0pzFrCz9YSnNpWVFP8sQSOuA19jes/vrzq0vVKM7TCJV/TwaHiyvfs0b
OrGJyTXWVu1rZKcvkxG3e2Dvr4beg1HRvT/C026iUP/JBQhLLi6+RIrzrSjtCyvV9U0FH0Y27XWa
2T9AATx12iQw0vXugOWDXZvl8KzaIkGT1kYqPiUVz/L+R2KPjzT/t1bvPlkYYW5b4o8/lOZ4ncn0
ywIMPxCf9J3V2uLKia34Kh7qEVJJ2FwR5AWGcNRvK5O/10Sxu0GDEm1rXl3XlJfKIHOUx8HU93aI
iZcotCcnkV91ZTx2nOi+dKMLT8hHJVJvqE343tQ+cvV8E+Zo+nAoNx3qeVasoT2ooOlstzVCW5Vm
bss2+WmmWHlYwLgOzWDeNzM49BEIxlQXX8YEp3jV2TvS2/Ikw2IILatKFiMygnzazZAUu96MtskM
vXOkH7+1OnPcYEtXB8hQ0pFMjaBTYRmU0W3XdLdTE97aSX4zGRiDx3F3Vy7+glKVL2rvPgiPMNTD
Tt7xNH5qARVtaLxfi4rOrWpSFaXX4uOa+ZRQ2Rnb9Hlw6zygqv8ldRos/NCs2yqxsY9n9X6myUWc
8a6FhxywmnJypOvdxAXSRvN8YVXKja2ZR+r2r9hU3Lau+BWO+g9or3u91H8W04DEcqnsYyv8Sub8
UnR0s6pC8w1pPYSyPFhNceH0uNYNplv4gNXvrIhbgXTte99PiAcmFZaGzZ8wIqr3tv4CM+iHPhAI
6nDcaW2xNwUOhDNuGvu25GkBX/YAvPGyoRicc8FVFKj8pnEs32rcRzuzDThZ3EhNmV0PzvjDLGaL
U6jfFw2VsUS5jBQo9hLnjw3C/wevVy5Dac+bWXH1vYfTmF8bza0rva+y9u6U1EQYtrEfe3iSvmIl
Eks/VjMtqrvYiaMgbMN7Sm0GBo/6fZxVu5Zr3Hfn9mXMK+BJ8w4b1Q3p0GE0E1zm8CrM+uemglA+
WV4wSvNC0XQKo/1r6WriMCjKhVso1JX00jed8Leuhnhjm0rNt4KiT6K3iV/TSbiEQ3AbZQsdonIu
cGcuGGlwN4o7FHsYd46vF9NdzNvdT13rN7vm0gjobqYou8e5IuBeuu56V/PJi+vAMd093tDSz5Xo
j2vAc9JTW17nHkbOeWTrwZCZV6UZ1ZkvOpC7rI1yXfcWC2B6/X2ku/DM9BHRZb1PbmXRhbtSTX+H
85heZZiwbdKmBJre5zvR4BAvFJZ2IjKGueRqHnpry7vt0OJTveGxCxltmOJLr7STJzqp3606TYMx
j6aHRshA1GWyq+z0d9QCQTKjDpvIUUv3JsQWv8VCeDnCLwMI7tAe7St6A4sllJ1eKQKfUTmaqd8q
/cUggBUNolD3JPp1kKLkfMh7jgO2ZleFo+WvU1kNfqPAlNWFq/60yia7Vzpd7pIovYFq/liDRj3g
fip9QeZ7iUfGTS5DDzu/vNoOaWds7CFE98PzxCGDZHAsddPaaKFm7UWSf8EswPATV9sqTfW9lWW6
zTRQqnHTo8I/KBMPQBkFjk2Y7iq92pLYo06boXqq5g+zdH+GjdHuxjTm6qyt0J8iKbbdTKYyR+pv
KHd/6JbcSz3HZzbR5Talvb2jMO5hMzi7/hDNh5BW9YaKVRMMUu0uRFmA0tXtn3mbXsF9S/0qLZmd
VuOSbnmXlFJm8h7tdZpzz49QAw1R4mxH7Ubr1dLnTSv2wNmPWergHDkZu4g/2tjNV/D03+nd/rSa
Gtha6EImK6xxY7X1fJhkifyNeqiAZCYJSiz4MH8vkbj2I09/kE5e+Z4iCf8ma+NM9X6IDYnqWqU+
WhPEReEkt/OgHtpp/t26Y79pG+0Oj8yfSj5D1rfzaA8CLHrCGIMHG5pD/iQTzY/CuvZtHZA0Omv0
AfNdobTPVKp+1JF7WyNXuRn7QguKxLipwD1uaw2CMKYzT6J2vnl1PwR1k2n3HIYk0GvvPldQFK+1
IYWOqQGF9srmaCXeferW5F22Xu0VnMFNNzlUDhpDEORvnNzDgNJAbQeHTCsMZD/3gLKr0efC2kdD
172IRrkuZ2qEbTeBh+uyiJbX+MoShkE7KkkwDIa7MzsUGv+HtPNYklPZ1vATEYE3UyjTVe2N1JIm
hCyehMTz9PdDd3C7qYqu0L6Do8HeZyuLJFm5zG/oide+PYbVJp+dmvRYvkyaHW3p6irYOhaPiyWR
P/B6zZq8qZV17CuZsymt5kFVxZb+DurXRYmwhjYFEAQOk9cKNH1D7Ti2i4QZxvLbxHav0DWfgyID
NK3OBrasKHJsW1v8gsqoXRlWK/xy4FRGVFx7mI3VEROBG8+krPYplFQfBeNNprTNnZHhjdjIYpcb
3e+sNaugp5gOrDwhP1Y4snrS8I88RM4T5acr0jioCrmvPeXOqhvCHhRqtRx+jOX8Y+KwcbGEvxWA
bqRK8sruGvsaC1njKrfI2g3ZVQcwpVsYg+33obA2ahOSj1eHOR6xR1XbR8YNzIATy+H/V3g+vcYn
HWbjrp+s74VD0pQV8c2sMh9PhbdPO/2VnpB2r034L3AJX6kdNyxDA/Qa2m9FXKpXTmkOu1Rn6lsQ
fq+cIrsth+Kb1ejaVdtUnO0cYtug9e6LwErRV+r0OW0hncadHaFIZLuIT/ftbyVn4NnGpIa6cU3P
47vTMeyAMUsAaL9HDWitOlf061L37krGpVf0mu9gHF23dG6DtoyoObt45HbL1X2j9O6O5Pyx60D9
F/XINRWN36BNtD455avTjcOFZvFfIeL3vS1Yt/RmYb7RLEXq5H0no4zkbBdC7Q8pF7V7Y84aJH8h
7Di5m1yviR5aJ9OHDdEuTY/xmIl+5zU1MFqko73nMs9suWkAUFt34BlVl+JCTuYGJyL1ViKy13zJ
TYap1Nqy/dw1YS82apuYio9sMaN9b1I4kLEyGu2ffMiKbx02AtRQcY7YKPorrrfLxoZavTKHIfnU
jCLCHkDvCAsAtuNLvqAnfGSwg+wBgxeovxa+Oau+TjJqws7dRj9Mc1Z6R6gVTvmoVFbk+JYSKe51
OfS8tzyMNdOX/egot/jAOo+63mTJdRF55JTAoswLbc7TJiuoqwVJo8NSpBm4fkmosdbqiCxC16kG
ISLzbgYDrocG9DcYxhiHq1kRe2Nqoi1utvWF5Z0zXUggG8DMFqEIB9WV94ckipxa66JKhR0pZHLQ
ktayN6YXIY8+yMR5Gf/GFdeo0DhtMtm99FZT0Q/VBhpieZao38daTTK/QIh63A3wzuuNWsYEwcah
D+g7aYmPeFeRAMkhXjpbldslu7ACQehrgzF9F1KV2KML0Ux+MTbwBW0p7WIbtjAyA2pV89EA6XoH
TDn7YWuFOkIRU6OvNB4Kb4NPS4Frcae3GJVo6KaS8o6VCqG0GL9TJodfYH1Zqj83nUvOb6fZvKsG
Q27GJqo+geRfMBTulH2BJjT8zlyzMIntTYaxcISKO012NM39YR5Lc5NCdeFqCENvL3q9/zWi71pt
YAnk+6oGqiDE2N/0EBFaTJfmFvHnJH81s9FT9l7fDQ5tHKMQmwTDyWMphYmcI0aoXTAz1xhugYTh
rh4lnnsUgri7qWAqZ9hBy6jdfNz1PvPS6c6CoUfTBxjxGgXREePtaSyMg12FYt+WcX+bmJlxoZd6
OoBb1CkWnjvoZMNaU+3Bs/cWCdJwSDOPdlGC37a31xqw00hXxsMlw9ozfW44LYCEaTojLbxGTFI1
i8TOxHBQMShwPqdhqv+ScBdtanWPssCoqzC6gLX4S51exVjUl5hQwM1AaGXdxLfM1si1oTIPs2IW
VWBjP33tan2GgKyok3JrpcNU3TJPyhesY8xpmTonu+qrbD7mdh5yzZq1XPoRsbuVkdc7V+0c29ox
Vav8m5rPkMcadxjuu7p1k6CspnB+aBorewhD+jb/fCwQa3AA6GOFCmF82eE3YJWoxB67SRrjEMVa
/KxmNJcCpJggPX+8zunQhZAHfcJhNOticb4czzfrSG82Qx2HjMOoRriuW0p7k2h59FzSPnKIwIxA
Nz0mIYMPsre4iJM8E3KhP2LiiSYPCrhreUCrrXIwqLF1GE0sae4tu0HJXujoZ+SqkJaveHXoPkAl
0+IbfTLtz7JI2wnLIdEMmwKTeLgLsu3KQK2w6bZSN1Z2SaXq0c0gBWYcJTOB5zSxSz3AnDDRXg1p
FdqW54Qvlhjak1qL+rc2oDsd6COUXsomDQG3CAGlam/RF3pVR5AVm6HOvMqHqK3dt1qOnfWQd6ay
qZpGu6VTaN3NFgpUfpSN7qvVT1FLWVaGj0JRkQMzy9kpggkIohVYnSKSXTt30bS1NaUOHx3Ddn9g
+4kU/WDWk+2PDf/thRnxX/T16usAyLUMNk0GnM4aSt/Ty1GGCN9omlXb0PoK+uKqmbMnx4q23CNH
ug5XVWrtysQBAUB/WG2PMDgvHLczgcEkJ4RegtrAgvF4f9zgoeC9a4PCjeyentGUT5tYrczXylQY
qBhptP3n440Y/jI25clP4aSOKjOrMVgPzGB120Uy+TnFicGwpkYCyh3irw5ToMDO8+HCymfiOuB+
0PDLAO7UDg9lkSFD0qTDNlK2GwAn6m6avUtc5nOrWAQ7uNRIOZ2QMaQwiHlqCoYujjCpSV2VeYKS
XX28i+dWIZ6iIgDzl9e2CkbSy60xcqIRWeUqE1TtHgqKCZzQS9ZOJ+EAQ184NJQh+PqhpLQaNPeC
nmHftdFxtgxa5Xpk3o1joWyor9XHQk3SrWWGtBfnua7xf6MV/48P+nd91oWrDbRqTZdQFxmupjCj
I3Xe8G0KXT0QdfuvQEQTK3edOb6NQoJ6eigHOaL9oYnw0M1ZtodwGN0UFT5zzPa9oMrVeqdaoXUh
AJwEeqbqzJ0hYKkQZhmmvv/yOiPCdN3s4mNtKPIK9edFii+aHsfFT0wZUBqbLcYQ8Cn+2S1uWdlC
4twFkgsoeZXW1iVZfGrU8dFKSvGSKgLlX8twy/JfYwvrkDQj27Qg1N31tNuw8mgM0zA+pvFS8td5
uO/KGREDrH4PRjhcki86yalYDz0IPjxwavCtVoe1m109T6cxOToA4z8LpoD+YM7efR0zM/znc7nI
MwB7ZC3i2GoLPacX3WgjDgdAUd276Lc94Rlx6fSfeSCMNvj0CCTgMNapaO/IVtWx2DvSxpdX5O+d
L8esuGkxhd99/ECn6KlFbgmmEPvmIpCwhmmRQs3qEKnlUckxKe7gO+5by/lSRqnzWk3qvLFm3dhn
FDJbudBX6fY4m7B3sgs7e4Kd4neAxqAm53+IZC2h703+UzRRMytSFkeVFn/g9FoaVHbU70QbTztE
ksaNwBn66eOnP7coMW6BsnI7AOx5v6gomPU2jCOOxaBmgYIjF50hs9/EsWYEourTLYn8JUUpx+Bv
fZcB8KhENp6XY4R86Oq8VlknGsXQFk5bpaY7t8bewq/7LvnSNz04iiG0fnVxQtOnGCyHkseaHxKz
SrKNRVyJd0NoaAlD5nR6YVQrnvM8sX83uhrV20RZBr2Wcj12NVcDZZL40s/ZOG87LfdooA252WHM
GqooFneVZtMvCiWWDhl6N4HhjYubkMN9so0LTDawJrSsT95U1/fCEtmnzAMGEuiDjumYI73sp90O
ubJTnQEIg2YszFw31I1H3UhwlGs4vtGGCoQk3S7C2bkdtNaJ/hRCc39Fsz79KqwkO1pdN/zJtLb+
MjvlGDG01eKnDNEG7BmHCLvJQow5Q9cWXB8xVda+bBAP9FOQCr9Ko56YAw+d/I3f6nyT4on5WlTI
3G+EPg0q5mhDFf1ijFgxZHABZT84WubIxwwlntKndOrD/VRksDL0qVMuHOozsZ6kB64axF5wP2u0
2JCpMsQFvDy6ie5HBriZooZkaNMe3880CCrGQIE3fv34VJ9kCcZCI6OfD1CNNGGdy+thkTFG6llV
6zyUiXMXUonp/msusqyCKyghg8cz11HXpqs1NHNbHqO5BSqDtbGV+S4XWxt8/DhnoiGRCdiRSXoF
dnX1kWbW1KdarpVHtVSwCg7NSENRVQE4lGXYrF/IPM6stjDpnUXEwIAjveo9eeqYxUAexDHr9BRL
1yaj5Yw9mw7+xuwRmv/44c68q8VyCFi3DiHvhJHtDFox9o1RHEHrK1+YcLbTpu06T/8P64ARpa3F
rQybcYmEb8JrbraxhzVYgQNXbF6puWtfzUmkXYCJnjYUaZnxjhgg4ft9yrfre1BTeZUVxyRSx42e
Tf1nV6/CO1k0BcCTRJ+bq2pOvflK16iqfZoX4kftWvE9tRZGjynR8sLxOal0li6euQRcLhb6nato
WwCTMlCFzcl6GrHBaazGvSZKAleluFWbun34+I2ecNDJKsl9TO4ynT4SDcz3W0230CyUwcyPRqyR
zI1W/6LWDa6fSt78QILFwvPTqoWvR1MbtNDemC8Ul2ga547x2x+xuk4Vx0rcObTzI+wIhrvQW69E
C+Qj1Jv0AnnvXApBS50cjK66c2om6oZW3eJuSCSwUK8J0ko0x4ZO+RG+S/0zZgDP6FPXmUvNmRV+
RRu5VxjkjZYX+yqcDvHPkWlJBqn5Fgd050TpVwy4aGh5nB6LOrSCKXFi/JHU6ALl+TS2L6ssshto
Zi5Seu9fs9GInJDnJseFowVjZaqMz/1s90MQWm23Ncq6+lkLHCb9EOeDj8/YadQg/UTYjXaRw5Rl
/TVbspBxWrfJMXd7bH6ZXSr1rpOyL/b/YSGuEMIGBKOTaMgIIHUjIyO1riuTYb4+iu3cNdYll51z
m2moGAjCC0NJd11vNoYxlBB0kyNJTQNUyUAFqJFp9LIMtjZGnX1RSFoCyhfRXdjL0y8FADBaMgYE
7KWsXtVjeuymnZGH6bE3ByAjMpHe0xghRu4PaoVk7ccbeiY6QA7g1iQwUHICLX5/bBz4oEYzV+mR
Am+fC60dNqlDvRZMcF/1XcOUVAY2TL8rPXOi59xTWzyVi+qf7eoXBT2a0IyaceZl3vz+d8i8l0Om
zPHRGazwqLRjfW+P87wDvz5fCBDndhiZPnQP4BfS5FxdqeA6MUtlfHWMB9f5DtVYPpnAErYTxf/2
P2wv9AN4mosLm7POfYxegDXtqHGjpdG5kUlmXbe5aH+bJF7xpm2l2Pb1NEZBq7ugg90whXfLlTT+
/PiXnPtEeVyuQ86VcxIeXFqdUKZkfOyVafhap1F3H2c0Sz5e5fRyQ3uaoh4v5+X8ri+3rs30hGqC
IBRzsW2F3f4BQyCDapDPempgSvzxemdepUa1DXGJ2422yfLv36QRc25YYzjhxpjKsXhKVavey6ZX
bwpC+oV7+3RUy+2JQDyxhwkgeharD3OZhkdNQpBzqgoscUvO9tSHjfB8p3baGoT5IKOgyLvisy1j
Pd2Ng9E/TspYzZ870q3ODydb/VGoUYKuBypy+VVrIMPiN26SYIhcN5q9g3vb/tK0KIJyNlTgjOpm
kLafzNyfGPU2+CCDhBkE2moWg/3e6qubiQKi3DHyrfAvCpX5aZhciSAwzvELOquNlQtReLlK3heM
5BFsAxJrHGk4pu93vckTrUcNLTtOEiRfZ86hj9zaT6xfQxxOJEBiR9Ov5hliRtmL+MKLOAlZC+OT
z5ZXgEgK/OdVqFC7Qs6Fao8HQFqvZbItMmgGwjfi9IbB000jBVz68FedKJeGIuvjtqxsEqZogiCh
yJX+/sGtvrZ6GebDAemF7FAYSyvATNptL5VL0kHrL+nvUrRuYXbjAsio5/1Stl0VbV2UAwwnDAfz
UAUx5JjAYCUUgUq7sKfrxsN6tdWDxXxembHM5bIwvwaye9OY9teptTZeVr1kuvXz48/23MNhPw9x
iJCP7tzqs6XTrnSanPuDkitXMXTO2W4futD8DBy2+Q+PtlhBkzUgWu+c8PFrXD4p0seDBKWNlwgN
BcrwbSyZ5NeLImFtGZ//+fE4Izwd4RbfmnUUrBBNF0ptDgdctvm+c69Nn6aw9nbMzibUpdtL2sSn
55KYhKonRbb6t2v1/rD0WD/ZyFXUh6gAZV1RKfqlWf/B4+TCZi7n4O2Xb9Dlp5Ba+GYW85q/Iv1v
4m2oKXOfKiwEy7cKFNvubsNoTC/s3/nH+b9VVsUh07Cs9YquPthFbO6SDO8uBCUb81Ob5EyhPn5Z
ZxejL0Gvio4jo873ezdnMbrOHag0tzJealf76uWOCDov/fX/WmctrFbPbosKBdZysWwPZpxtY3S7
g6qX6ebjhc69o0X6CJ35RcJtPWNX6r7NlEnKA2gBBD7yyrLLzaA0yaVM9aTQWk4DVs8OQ1oOnr3O
kpEdBUZY9fWh6ZEyll/TxAR97QB0z56yftr2c4mJCmiPsDR93MK2Hz/o33C7Oo06WAJKPCp80qfV
OcmsznLL3CkYpcF6GPbhmB+GeLpqvXqvpk4AC2pflqnvONfZFN5X9NNwbwgsoV04sKfxjAyPq4g+
/JJLu6uMEuW/UdTaWB5shrpemigbU4nvyaOfE8u6lIicWcxGJYkCl823eQerAxtODa/EaQ4yG0OQ
zpqIWtfXwfct0Oqm9K7MJlbaw8ebfeYzAUPHU3KsFpeW1WcySgVPDwTRDlGpZ9f62DnbNJmsWxtx
3AtLnTnA9NYWpBUhDXTs6rWaqYkFUhpKdjMJb1ySDEw0TPX1nx8I9jDiKRD9l3py2eY3oUzve0DP
mSUPqTDDhkQl80roKKa2S5FhTi9EmTPPRKtI5ZXxoTBvXyWPbjU7Lf9UHopSxdPXKsYtMVvZffxM
Z1IjSKT4ZROe2bwTxrfb2rBDol4ecv3XBCUzcPRkT6MlcLI/DLr3cBQfwtn47ba/P1753PMhj89E
HdwhULXl+LzZzcLsG1wgEFxDAC7a6g0UJxwT/rVI5LDTlGQ2BFOaDGzdv25Eg49rItEmM4afdZhu
QcR7fj/Tff/4cZYjtoosbxf6u89vHqdUUqMBJNYdms5+mj3zTpv6wzS4T7NpbpAavdRvOPN1kUZT
HqqLrCiT9PfbF6fg/nMsag7DpAn6cfaMAFMX1w+KFs3bj5/t3FpYXDDqgdR82nqtTKZlZsKzmWnX
YrDkPKtFUwYtpIuPFzqziSDLuCMAesEQ15cz82YTacJVvQ6q7FCM4JUR2SFhH25EjhqvsEeUUy6B
OpYYtHprSITQkl/qNAD5q0PYofeZqoaOdGKtumgMG2CX/KZmrrQRfZv/ttSE4qTWZnkD12T8ihbh
dKHXt24ccUJZn3ST1JZydK0TUFui7OzcaA+TmJIgCicckfDNuK2VWjlKdUGV5UDttUu2zWcuBQ81
TLLcBemGvfb7vVbhZxVKNrYHPRqir1yaWA54QqU6a6Qe2FWXXYANrBfk6BCc8TswedhllvR+wTCW
URl7GORM0E9vkTCJbvu5p2AAXvy11LVLk+5z69E7pUlEJ/9Upk83SNLyPFUPZPjZDsjYLp4HuTP0
4n5MzAsPt/5ElocDCYFeJZsJ3mT1OeZhxZBMRDhcoYl/w5BwoD1DnVe72aXW6frA/F1qgbZgacaS
61o66XWjGcNMPbhwFyFiGJumMfbMSSPfzRmrOlP4HDfKhWbxSer2d1mOCbJXXLOnry/0Uq8CGXzo
7TFFiN3ZTxKZrch4su3vujc8moMRQhbMbscS1K4G0+Pj4HB2i0mWEPFAu4zB8/vzA6YgSqYCTHOt
q3B8e/NbpEt8AdriksrcOgz976MiRkU7dwkNq+QstxEjgrqvHvIa9yDfmmKxgR2j/65k9+QMarxL
JqO4IOiwDkXLoqjNATchK6SsWF77m9hH+FFMu+i1A7YH3QA3TYFLS69oE2NHv8naqQqKonT3admM
u5pk54Ia1Po+Zn0NvQybHrlNs2ZtOio02LETU0pQfZr+UubxcK1K/RJ94ewqgEOXpt9iLrmK8KlA
/bsGG09t7aF4jmXFVp/b8R9zp7/Pwutb1H6XJuoqrEPz5NtzOCqATo0rt8SirWsr6x9vq2UVtgwM
FPNjZiirN5YyxC8lwAxo0ZChBm9G6LcszWBUxylAD7LdYG56aQx65itgUSaBtBaJ3evrQqJJGuu4
vxz0xth5jtxPbTr4wF8uDa3PvSkdWiOgWtx3TsJMgWQ51VmsHVQ0Jly/AjlxM3JCnM3Hn/UZaRFA
VgvAgFdPUfa3i/rm4I+OkzojgGAWkpuw+z1PD9n8KY9B0Cdwz4RPBb9xs19Z7W2NRXoYcC9qOW0E
Lc68mWPNr20UxZp/BoEx0SYjQCPOoCVj2EuUePO7PETRslKx9APZfu8bkZ37uZM8tzMW7YWeXziy
J4k4pwllEmZ9kPGXduEq6HTdQh3H+QKdeLh+TXPIS3PrhtptUjg7abS/ElQ0QDF9a0zt8PErOHNT
AgwHbbHI95JuryJrhkNKUhaejqWDcittvQ/kZPhKVcPXwtjv48XOXF9vF1s3xS1Dug2CSPrBDAFL
+XoizMEXGRpwIpzDB8PpMV0CqFDWR6pWjFr+fXnLVsnVUS2jl7jKQlT8wVuLYdRBzXJnO/Z19IJI
Xxc0yA9iIes4aAdzlLjoLk06zny5DAjBaMHQYKyiLm/hzXkqky4cHa3CIFAbn8OBkxw5+oPdj18+
fkJjOSlvk1pOEn0ces3LjIN6X3+/0KjLCf5pMh9gGwzhTZM4Th7IXPdeHPQwOby906Jk70jRHzFw
tCfg72l7U9Sq8QtGbw3zW0FimVeTWK2P6IH7yc1V/TvTT5v0cErCHlvqqkJIo9LgOgB+MMyrulNk
vMlMAQAK74bB2QPBNx9KR9eFzx/ujU30EP5kCPEaChdgXp22XhtIe5L/Wo0tW4AyHpQRexm+rLkI
benMbVzUiClayI90xaQcYLL2yOPZxSZOoa3WaBxdfbzxZz6jBSi1fMMUS/Q63+974QhotJqYD21m
/qEXuhVKdGu07utcexe+2DPBmaYRdTOHabFCWJ3iNLKaotQRi5SxNVxn+BP4YRX+q+XUsouoWS29
OsYv7rrGHFBiqmcPtV2cVI2NkobPqFA+66WnBujIfPp4987EhXeLrXavQjzczhtzPiAPO+xyRRsP
gPAKOKo9chXxYO5F0nBUFaW6ULqfYn7+PicRfhEFxfFqFenzoqxapArnw4hK9G0fx+Pd7BrzcQ6X
o2vm6XNZzYCB3K6Cbxnrh6QeBh9XQ9svCyXd/peN+L9fs2zUmziBYySTX1ubDz0+tH6mi4Ns0H0A
gtL1CMZV7Zdw/tcx1d83DbJo6TYtviirkDFrfIgCp86Djjn53s6Fc6tF3W924lJqdia35oM0aHy6
yPDB6Hr/dOMcJ1baUAXKPLyOx/kadvbWxlDKL4b+R5Nr3//DbmoO4zDmcOCdl6j8Zjctq4OM4HXz
ATZomt8UwqsWKqyw/qSlMD4XcxM/a5UbI1ivKubrx4ufC/lIcHCiKLSX2un94kRNRGItF4/qJpyt
l9kNu69uj4D3l4H8+EI6ei78wIOhCAVDCjBj9aQoSHutPlCg1WYv/Lazt0pbwhQx/zhD/q/tp78H
ZoGHMWikqbyGNIoImBzuHRBclTbduHGLspLSMtHOLrkLnAt1wIxRBsZPlLJodWDCYSzmuSCqeqJi
bqpJc+OA770QA84eS1BvC86BnH4du2c0J6zQM7icTVQbapTVYJuKGPGELPT+zOEl5+1z6R5IEpo/
fGyLM9Aq55qSerTpvvxV4saALa7gGdCICbxGt4LYRPTE0qF1dd69lQy/sE++1EY4d1yQgeSGdJmM
A/R4fzbthlJMbdXpYHTFb6Qbfhej9zksYmwlY/HvtSWzVPrmy5jhFC9ONagUKsJNB2Q3p4cxjcL7
Wq/KC5fiua+N2xfU5gL2Isl7/0R9raduXqFeHdrK78gt7zpIHH6Z6JfoGmcvjLcrrXJ1CHt9mBmI
cY+2grQUdnYbyjKxTfpk3nmKXX7plaba9H2Y7rBIUa+1YRH8CGvdj4WV/4cPH3wDcF9mSTaYuvfP
7XS4eM04lx4cc6iCqcNyeEqaAqmKSN+CYE3/Q55DRaQzUuIGIj14v55s0szte9SgTKe6iWa+RT1U
X9pMYFLkXcDjnn2ni3+0C9iMjHZ1NWuKMepT0k0UhyjAjGWNwk2RV1f0SuwLlcGlpVb3Loh2c1Ao
ww42nPlDng3qS60shkHFolPx8cVw9uPDlQXsOfwkoJ7vt9BJKilDj7U6tbrpEbOpQY8Ek5HeTbZ1
SfH13IPxovj+uG5P1eoj01byVHOnQ6YNLRJ1c2p+seAtILVRF6Nx4dHOrcYgiVGLDdGPdtb7R0vn
SM9LaU6HtG9R9HGhhJub0UBjB5tJUca7j3dy+evWxQ4D1P+FsC7Qy/fL1UhwxFBi1UM3hTusEL/R
rcu2TEyuKrV8NCPvKUZz8+M1z11Jb9dcZUtT1mQihhpxkGaSbOB+lsc4hnHy8SrnzgiIOCAo/Gki
bvH+yfJZQ6hLcp9Txf6QavJkDoiMzYq6L4V5gdT/F7Nwso1IaCy8t6V6XH7MmzRpyFLwWR0ds3Ro
tCNaycmmq2xgeKnhBGZTy/iuivXyqwxF/jKltnadw1+463tVfg+bqTjGSTj7opDZrm7LbBcudIcx
qcujWbn6cxcrYjeM/RhQDynXkDMHhB0aQwuGsqheBuSTfE8rrZ+1A59EirDZmIkX7QGb2o4fsxeb
rFLyX1Wo9vssjmpuRXf+UdSe8QBSDjA8chsoIvVt7yeZCB/yWamPOaYaz8loafswQnfO10fp7FBg
tr9YCCP4hPHkE6Zc2KZkY48qZNJcK6ObB4OY7cDzFFRk+sFLYTZNmJn28fS5N8MaIc3Cvm2sYvbp
YeZoBFpT+UlOQtnEWaZsmSkV96Uj3cTH26xHfbUNsQpyvss0heijl+3BdTvzZ63nyefZqLWDNUsk
33qj38C35r/SMnwPovJS5+XsgWJoSH4I1OOkL+B4U9j0PW1tgz3Hk0y9Gtzh2shzct8Ou+uPj++5
jAqQDABz0N1gPlb5hVuEDoKAM2VMlmsPAOuvBkHjXNHzHeo++jbxauNCC/3skvgQUvpzYE6q4lHD
txPtVfVgh4NnI6yS5ddKnYvxwU6a2j6Y85CCujTlJb3pMwEBFjpN+4VBAMRilXl0KXoocUQyB3Br
xASnXuKcqc2hu/94U4EcL4nh+y+VOobmOc0WXCyghb//UmlsKZlqxMgQNXPhT5649eRo+1OlP8Ud
lXk5t7dVpR9gz31VrOFWZukDuXqPuKH32WzkFu3RIuCPK6GXh2Zot23qPlpuHCjSvfEaZasX4Y2i
1reFi5YJI6Xfrj397HTlOUbhbtSmP10skwBbiut8UGCBpEogNHXbts1mqktkGPMuSER21+CO7WcR
OlGFgzsyoFu/0pCFzfsX0YH/wbYukHG0o3za96mHbopXfda8bN9X4SKNZw6B19VHJs/ILJS5ts/r
LA+ycry2rQ6r74HCuLkt7Ohz31a/4aVAKTQLY1NCnQule+ugJbjpa/PVCsW2NfP7tE9+5aGuPSWR
dR+V5qtaqZ/H1LjtqnzvIdoN9rW4zgq139D0upqL8MHEbF1tkDMqG4QvKaUs/DEaISErzN4WI+pv
DKMIfDmOyPB6CZiRem8XyTbLF95Ewmyq1kNiDZTzYM76R2iiN/xFt+GU2b47xVd1OvpFlV2hGvhF
wu8RqrLti/ZPW4SPiqn9brBVUAfwu3nU3brl9EuU7FQI9y6Ls7vac268zv09erWLsWj7dUDd2UeS
6iG0sLowImdrFN0+HtsuUFLvoHlYVBfjbkZzrhvVTTrK2yxtd4mmfXHCfmtb0biZwgIwAehv35wY
5aWG/lgN+dVUty9yql8Lt78rtbijI+T8lqPrBHC+EPtM9a8wKr+MyfATifc/VoeIZqjn3/UJZ2fZ
zJi7zvvCLTeTOz3n6me7Kbdmb/yI0nmrKSChxWCjBpolP4w6/FHF4i4avD2t8OsJypyvgHBA2fYa
sk7hG3Qvfa6R26RN77UUsyTDQjAOwzfALD96oF1DGt6lWfkocWYJUhTgRdFcgdy8E2aPsv6QXvVK
mO3mCb5WgmZgIk1Cuznuq4prau5AX6dOWFF2Zu62HLJDa9hXZZ8sAAsVyqN0UTMxt6odHfUIiSnE
fXZgnx9lGDsBCh8qEOzkhxe215NDo0jrETTNQ+MBU4Xvc4KIDHXhF5hlsZ/YEPSqstrHfbirjXpn
yn6PCu0GoaofVuNBbuUzEIJueehoL1jJfKocN0cFfLzG1uOmSHGsmecBaeFkQIDa3vC9I+FgJ/tZ
n3/NiM3lAFo5iMWt4thI3cEm2/Yx22hpGS4Thhz9LkJcFckTsK8vajTWLzBlrkVqPbhO+13YxeIq
ojxXecQ5h/WvWBmQ6WgI3Ki69tTuOaub63rKvhWievDm+iburFet7L8mrYZwnv2V+uiTCkvSN0ar
8qvCfHELQ6JtHgVIR9OqQDdkhD83m/lP8ptvNOS+8W5uhZK9pp5zO3spZ6O1XvpB2VpShcc9DMeu
93aRjHq/8rpHmUV3UzM9pK65dQgLG7wVAqaQGzvtVFTdZntnR8anOJwS3xisuwWM+NMopvusTZ7a
QiLcXFYHx6huaVT/FF2OPovzlEbyoVElyqZGfUyz6Kc62bdKPSIYajCYtevkUZT6qzKrP5JcHJMy
3qJCI3ylccBd5+OwjRgybKgXUZbzEhRBxVBcW4rGjqIjtJFzGQWxy5wrgsICLj0+Zg1fd9HFXyqr
svxR2k8dOgCDLGNAuvptaRq3llY4G7PmkFrx9JV67CaNxHNUapxaK/+cwQQKqqnRUOrSroGziG01
9UcMW5BGx+NpG+vGbeTNN5Uh96Yw1QBi449B9lcTEqC+OTqvk2rumK+jeDsRdI1ya4j4E4HlPgz5
0Drtpo75KW57H4/FJmyMb6HlHWZTK+lEm61vhfan0swDPJUey8j8UYwh2pzONz6DLd9quKiwI2Rb
x84nt61T32osb+sO/W2hKkNgM3HrC0BTFayM2hpQrIzEoxTkXHE+8cqbx1jUEAbKmxaKeGCkyTHS
xtcyVnfxUN6D1YsDye549v9Qdh47ciPZGn4iAvRmS6bP8l7aECqVRO+CDLqnvx91N11ZiUoMBrPo
VndHkow4ccxviEy9kSeQrev7TuHUt2AfPd6eXpYNYaOr79sh/aXqcbktJuOlS4tujVo9gveWd5B6
ESPVaKJK71gfg1LfT3Wys7XW8V2tUvxRLx4g3Zt+r9Tvdto+VlHt+ViIRvvOVK69RFeDsRp/2+S0
1P7loR9yRGJa47p3YytAnEn3pVDeQ1V/QZlpGwJi9u2wIoRXqKKHOtanPE/SpHLddMXtVDY/kyo3
8ZwfHb8eUP6NbXc9JtmL2wF6ZqK71lwRJGGza8YcVU8kCNf9NN0a2YBMZeld12py63XFUzVWd8Jr
mWqa0VXj6jshrHdPE7chrLFAuhmY43QtS2zQ48y+GlQ76NUIqa8YtwEvvRnauMdjc1Z9inS56md3
Y3noa9YtqvXdutYQKs7KudgWmYoeVrw1GPT7iN3e9stv4kw9CLPfSwxlbBSMwsY+yjgMah3iqSsy
3PCm7ign/isd5Z3i5Y9lamYI5TpX8Vy9RbXJhMlU1l5vr8AR3CrYXZNceCzWm282t19lZo2v981r
0zEh9upwXsfaxKieeV8ZeT8N7hYCjrkdOuuBG7wPaqXal8r8FKvNK0L71s4qiyuzbl9EWey7OHrr
6iRIpLgBL4Z3BYzCo2knbBDjUPI6p2yw144WX8eiuu6Neleb4iGOol005Wu6wS+TlPtEL7eTNNbU
xzeDkbwqZndn8XlbnQEvyrZXZeIdmZUfTTT4U7ttfFMg0Sm7bSTq3eAlwKU7at2hPnQe9gN1dEUG
dZhmtFLdxZesCyjX5DodujtRMJ8jxKE2DS271DQU+Yp9Y6Fh3nOXoHk8J37bJUz1hBZUWYN8pxcj
cDY7FVyEKQvydKz9Lp9koCYENSPcaWP2OgqzuBq7VLmh0XXXoIS/MsT8zibfaZLiIg+t3wiL/tSj
4qMb841tttupl0+0lX7lctHWLkxfGRT10QzHZD1l/aMetofaalbYbNdBiRFFGkYOQcCC7mE8oGeh
B2qmHKceUeUqM66RJsR6rWC/yxhlYm7Sg5L8U5m2yvUE9uTaNJpjlldH6PeMHZ3+PR7LnXSrjUP3
aq2EboOhhZtfGTh+1EaB4b2brccZ14+wU9qNNta/ks6oN52i3iWpcTtosRIUOo7HKWxvZ8SYwG2f
OsO8j0JtqxTyqXKdnVYora9MIyKGffih6N2tsog+Rh18TG3QANS6O7TLj6k5fOjIvyaad1xYU+R0
9k0jxJXhjPqKtvGvcVwyy8z8GSKQGyiqCtGyyLaDmH9D9LkVXXdlhs4qi0iOCtTWK3qwQWukf/RI
RfQzEajJqVtMwgCx2wjVgt7a2tpwZcnyetJAwOLUcpNlks8lDURpzStPr1aDUX/kc3I7sYf9zLUO
bVNxi4ZgELPM9DtFHNCmPtIMYPIbpb9HUk/UPjuxNtLS8+NeK9bd7G36ubvpIS+IUBh7MzHHJW3+
AeT3NsJBYCXseoOw1ZOCAtPaMRt9p5vZll7KriyVX1J2v+bUeGo9868om+dWT2NfpN4RpbUbvdeT
IItUVLJn42mgI0HWHW9oye4QRSxXaEmuQW/uVXarr2sph92YfLh2f8LB+T2rIOcSeLJuG904kbZC
5uymqpQY7eIUYkLb7Z00vl/GjKpw9tmYHTubXH4yh59QcO88hQS7m+QPLOy2Aol4050U31H0aZWn
wEJIR36HLb5902gdKtuCHOutUd5+TCf5p0DCG5cVIiqzgXUi28q3m3wlcNr1hx5flt4tnU3U2M/K
0ABvsT50nHED+LjvQqnKDSrO2TqP4nXV9eWm0iW3h2Pi0iIO0QRIx2xI9yEeI0Oyoir/K4CrSmP4
Sdl6W5pYl5DcHoZaJSexbtNKX+HWslUnvX+shPPwT9y2J5lsRvkz6Y0thOyjFTbNWguVBww7dN/p
m/swN3cGYiiB3snXUZ8plDB4aGR2TMNk07suYVanxgSLX0NBzuWqGOPet53uuhL5z7xpDkI0t3mP
9clUVYdwMp9j1Xqp5pYUCf8P5DLzyW81byTJQzAcwckgcqurfph/OH22dWb9jmbYMYmaAxaCzUqf
519NBKMvQtgrcOeEfFhW5oYrTq4aHV9trTKjvaMhEQz2ZAwmBKuu6j6/s1MLySqSpQibLt+FCKjk
xlrOVrwqIhf9aDd/b/v4wyhdJIxIFP3OSFBsrNoYhLwRDLqLNU+zTXGlAC31oanVNfP6W+EUE5LS
UbXqdOun51UvWUIvqKnJDE01soJxeTmlZv+iXbNF4qEMmszZhIksV7h8Pji4rAetKxEjqIY/ZmuT
EbQVb9kd34eU/7ZAZQ8V++noltUNzDISlJZBh5Xl94pIfgLSCOhv7esk/6E7xYcZQxht+uS5cqgE
XRk/d2P2XFTROwlauJajd4xwPIkHbTPk0AfRRrmLxXRFy8wKXEHc1e3rAeV25BHD0Vc6t9+Kwglf
okjB5Edus6G3fHMGqSjbXazIdYYVK2P0UK7Q8P0Rzpmy4i+2OhLvPmJXm1mNb1A2oFhFMzjMXHQR
xY2ZYO7DZOw9bFuOXGL+LrmvVaE/6shfB0PrfDSz5at1c0f1eIv59t7qyz/VogYU6zVl7PyGcjFb
1LlvOJtOxJ1qZtpDSBTCg0S/dsU4BFKNGMfUytEsm+tGhyM/2AizgP5m7yuZ36ozKtLk3PZIFxMR
2B0OqLjidA53jzE+tlPSBdyDv3IU1/wENDxS8MW1TetzNebZro2bezdRZ/yYlfVYEfm9PHrzTOU1
Kq2th0ctwGQ/LwYnKNDC81qBcpHy6DXDfZuWPyMl+wEyY0s7qw1aJdzY1nTo2qWV2K71FNOB0IHJ
WynoDIwK1FJaMk7+6qk5biAW0GqLqGjshDJmgSOzGyHFdm5KtlAmgbdLuZkm47Yx2z91rN6XodIE
Slg9dY5yjLNpm5la8SvPuChFkz+O0UjfJrPuKQh/jhqes7Z0dk6PjUfmtMi8WRTPDg5TIhWHadAO
yOfvZ6Q4A7h+KhZYpPR9c6wm8wGe2dptzR+oSL+kmbMHM/3YVcMhm+VzPFbH3E1RyRM12q6ZvUsk
VhZuWj468O3x9ElebdW+zqZxb6futu1I0dXK8sO4oEHQkf2EdUV/SkwHaHJ/60hmG3u0XVwMQvpR
0nm25vCFtFpuHW+8d9VkpzgtICSzfjMHwUfQ1y3yh/w7D0our4ZE2SEstkXd5jZrUbGe4eCs67T7
yM36sFw4DHdRcsImxdIFlQDZmQ+L85VJ3MGOMiwVMoMj4Sapv7jTBD3VBREm+Zlk0aMh0tdZtOUG
XbBARt7dDAzenx2OnkSnmQvV9uNuvJ2S4Q/yUtS3Hq8wxhHMlGsCNtc+2lR+18sP2oUveYomnTnX
ka9G1Z3KpNxPZVjAZ1PeMLhdA+NRCSd57Nezt4278t0q0g9D727mPEp8lRFlpcjlktQfu8R+Ngt1
G+etEUSWuUuE9tOhfxAnJqKeecgZMNN73Ysew9F9toYEm6xcbkmqjjVa+EGrmwFEvhVZEQGNIGmB
9d+WMnnV9GajU3cFcaJlGxG7R9WongF//AQVQcHGfT3HBRO3vtsMls20gxYIKgu2wBKy71Z2BV0g
BmFLQY0Z8rtnRX9pudfrtKm3+eKT01DMMEivySbCYkP3BU143F9AfOgPoVf0SHF55U5TUgbDXpRz
pD1U/keuYusHsvqPHa1pf1IhiMdYfbB+sy+j9g3lbLlJkyrh8u2uPHynOHn5FR949JuUqseO88dm
yKFcxyBz8QzrcZRoq2o1Oyifur26mwmxQNU3JVJJ/Psh9xt44czYtXqHXcDsPEytcPdGRXcKLJ2x
jorohfLshzn9LRlN+M5MyLUQG5pHc92RSfgqShGB2zgvdV/vQLqtRkXBTiLtnsOhWJON3MVxtbHh
7Ayuvc0X6d0yZiwhKtwhPGR1joxkrrUyOYjKS7ajqejbEKYJnYPiac7HHX3sXaZE+KZ50S2MrSjQ
IvoG9bBKGupUPNxyPyqLtRNnqxZ+UJ0Mx7Ge7kGOrbxWvSbeiMCxrA1IkW1mey+GI7XFde9GSYu/
1B3vutReGs3bGyLauQPcRInPWJU4G30KD0YyHIpQ0/APw5ZjUEjaTGe4dsGD0JsTN1Jp3mcR0bPq
fnpxFAdIa2sEBONXWk8au0XBnYnAiveb/SerEM61yVFXjWjfelG/VEU2roZyin2vtDad5h6dXAGU
lI4FlaxHto5vCaRmRkN9V/qdTjwyhmqnJ2LvKsZ1HfN/V+Lwk12nCRtfaCpTrSR6bsi1MMMqd6nW
XLFBpW/G5S8A1dfkwAdpN1elE/+IdXU1s9Ptyt3JrL+h0fNiDPqtYfU7FWnrOurQS28b+l+zsbIm
fDY6OiT+QAKweLNmgelWkALCaE3zh2g4Dg9Ng36Gw3y8916SzPkTWc59UuNC4Ub7BJ9NKzISX9O6
53lSKrJk9UWjfa823nsc4pxGB/YXSknvWG/dYQsXzF6c0PzMqyCMJrkm/aQC0Igu9ai+tnr4ghDt
WtP757Kf8T5xyus67LN1E4lbem78XfTl0eTHVEgTr62X7DxDrHHNpPbAL2Aw+VLReK3UZrmWhnVP
YCr81oZVTXKNGWD4gHAaxhZV9gh0tAjaulACtLIlSF3GGl3DPp7z2KKjNNy1fQl3SfnbiPna05Mb
PRv/LCSOMatf2zh8qEirSEM2XTrfcIJhAbb1rUOe6Lul1QWmnLxNMuAUpNfCr1oUDV1D2WpG8aFP
7R8rrN+kcEjhGu1Rixva4gJ/DhfD3ECz5N3YK8t8Sfgzd0FdOc85FZk18ZAqQVY2coV2WrP3xpRG
QtH2AYw9OktZsyEOYZwY5iu6/ocG45YgBAfgSHaNLeP9TO3gR7W4nXDKwA3LCWBNPKZRn6+KpDu2
M7GwshqUCor86Nh0NGxplky5mieDoavac0lN1OC+LRzuLNn8zoZ5Ndnpb5SE+aOp/RgilFCkM/pl
Grm+wxwLDaEPGouH2kG4P+zr+7oSz72O3p9KJ7ie3aelZEzRP9m1zr8KYtuZkHJMnQYdzZ1hzo+z
6jFKassVnFqgnHF2PZe4Ug7EN47FQD2Qb+YhD3kxfLkQQxN/LGJ+mubREC2KbddxTjTmRPHwVOnN
n1YauGT19oMY8d6ZUA3ej0Z0EEr/U7MGX3rWfYcN2ijgYCTF6K5dM/5lJkJsIgdrHK95E45z0Frz
OKpdyd3ooTuCqPx6aK0XyBwf2sRBKecfndrpGCJpD2kl53WFfhPCjNsBd8tgmGXi0/77ZYDqQ+Fy
L+p4O/TpW1KFf10uHhpczo06m1dWYis+Rp2Pk45NoEcfhnY5fdGu/xU1+jZTuBy9bF2ko7mC2HTT
e9bfKsQ5NJLuvhqyd5GhWu5auIcpDWmOVW6wT94CRbtS6Yl5cUc0bl3Ak6qIVujKrxgLHrxpeMu1
8amQFGBuSrQw+uHJKXBHq4rwKeyM51aKW80g2zJNnBHku8btH4Qqw42oxP4xdn7MzgI+LXYoNqwr
sz04Rnht2J2zbwz7qRs9uVFG9Ula3lVoxY9pnK8sxVzXhXWd6t6PuZx/Yrd6Y3rDeyGSq1AVzI6c
6SOtmn4VTfNdnhvsu3SrzuVWCct7mYp7rqMnHTSHX5jjvtDnaCVU/dXOHep6InBfLHUI6jTG1KwM
BKW0qqSLLRIsx7W1EdGawkBxEMPfFDdj/klymTl5ra3hbq7krRe3v+nCa34+jNcABChpsIZxZGIH
cZQ/yq4ll7GvUwfHyahdKa0HzMh9cSFAA4Z99JYOeaPTGi1dezWn+ehXzmNjFx+Noa900RxiOdGS
6Ok5dQYlecKkpo1WWjrcj51Kf7ERQWYnF4BY2gIBOZ0FQxgBUWegD/hFZDpMoNj3CJPuu8gzdgkd
4L9xIh+7kQzETnUbonOiXU05tWSMbN5dJXv63uTAFwbvX+ffxGxdNeCpWxqwnxOoipBGbNFscffJ
BO1pPVhxkRHqJ/vi/HuB1pw+MZwtbQG+w5g9ZfrjXdU2dG3dfakyMt4QQ7L7Qocdx8ZgOIeXloGr
NkTh6JcX6ZpG4eVpv8nVltQN/3E7SMgr/3eulAkpi/8c6FsbTZDl/fwHPTM5+I0QKpx9bI3Y48hx
lnWgx3JsLsz/zzhTmCCD6QnYALmgLJ/ARuVE/awOrbdXitgYAgi83jVFQPum5vnY31UYlN3VDL9f
9d7DqQCSw+z5M3K3P1wjw5bKpmmBc4eoIDgniVRQgPbMlyqW9bOmxFjAjK6Bq7EVZRTF7VwmRB4V
w65VrgoaB9+jGb4CUpaHgZ6rw9BfwNmfX5tiGKLOs5qptGFOm8SO8G+JkuJ3SMkFqKa9cFzO7FIN
VXY+D5/JgxzzeblByGbU1TjEezz2rqbYCElwdHy8LjzWF0iagbIIWwH6CfRjlvq8jlHHU9eqmGQK
Jc7GiC7PaOrrXKnbFKbN0Bq+hbnOR88VyoXqhdnv71/rVwQe0ugLVhLFA+Agp3ukhq7YRB57xME2
AGlg2nydlsZrkHj66vulzoBRABKh6gV1AAzxqZ4K+IaoUnOWYipWPrkdo8RtJ3UL43MaIsMKuVtB
4Smq+n6Y8b3wq65o/nz/G76ifnhcF9YCtGue+FTRvO5AKsAYpnQSc76OO+tqluMNLiRWvUUEzbiw
i75oyLBTWQ90I7rIOjzMk12r8dXowxDslKzwALpozUopkHfz+kJfOSOd3Ep4G2HP/hya72HSv0XW
RD73DLTszuoV85IC77nvDXWFYAj2V4N99Hm/5VMprUTN9b07yhrQQFRuCln2QSky/cLDnzlCiPVB
wAb1b2AWcbpUVEeRCQALJTNLqVezJh16oCnrXgh05642FnCB/UNzWkTGPz8U/uiV63UGPD2dif+q
zR1M+cYyq9odesZZjcVmriX6VdJUCiqJGBoXSI/hJB2Hf9xKVpdoql9jFQBk/ofmE7LR6KV+/j3N
WKd6h9bNHnVPbzuKfHoChm4yeda0ayxAxofvd/XXj8p64FpR/EUj9YsENt0+MwsrMudIMLxW4mE6
gssfVo1R2Zvvl/p6gFgKXOCC2IXqegqhpb0zK4rdO3tqBXE3YnSy6fNu/mV2pOTZzIgpUqzy9ftF
z73PhVysEzh4ztNTiy27rkm3dfZW2mTbQujjvRgN+trYPa00E+OO/309AFgeSjfEfxb8/P2GyqMF
CzRnn2vmQx5pzV+j8tRXpqkY/0yNU1+IjGde6kLTXsRJoXoCR/y8XsOpxHrTdfd2Gw/PTdKW6lYf
MuW59Zz4b5yGWraONDvdfv+Y55ZlzUWdDyaE5p1Ak62Wrq6sNGff6fj5Wo2sOS61uVLF4Pj4TNT7
SHrx+vtFv94C1pKSoYbmYrz0Bf6ItbMZU5PxLdV4pTpQD0bmjetJ103fydsbJL8YgEbYB6Led2Ht
sw9suhriVous2OmlrqDXPZSl6iD9RBzw6EAFuWLXe7x6MIZswCWWo7j0wF/DIMMzkNlI53l4L5xm
oRrdnCGnZt9JrtrUd6WWBXaHFcwFDO3ZdQjteILwhl11yTT+k1eGKSjmGfzgztTyHmBjN4fGivnM
pef5J2n4Ka02CGrwqyzaWRAMTuO6KLRZzQH4HJIGRIcfagIrYQt/+PtIkcOTNyV6C/WyqfINIDOw
NfYEcZuOcJjuzdKswo2qwzsJzD6sftNCTR+TuGVAxfg+Z0ybjdq13U3lX3wRo5+dUQywjDSl+uV4
82CRW2IEb0w9/oj2lD21Vjf89hq4S+tOKIoBjosK0XfVLKbnOfahvQuZiqo/cj12jLUgWuAvhp6+
EpBNNu8hcIXGN9xssgN8k1xGHuY8tmBjOrUC/DGhPqqWhsiCQqmU60T0E6ifMKVdZwBjW9l4/d3M
IVrn4Ev5h1BY4kN3gweGyMLSwc5rN3Ddcet0WRYtxrHZz0wJNcBbc42Na9zEHvityY2zAJ6cFGus
KyYRmEWuIvcaxeazsPv5Qe35oIySC4QjwFQC2WtJzz0f1pb2NkRJeW0rc9WthnAGkVg0Da1bqlNA
Vd8f369cNMOE++mBJrZcS0V/5PM2M6I0NEyIn/vSsbpVN0zGKkeE9skU6X2vtjaYHCKzgRYCIEo3
wjYVzMD//htUFzVn2JjYCoID+fwbSrs3lNwtooM30kBMh3rYtHi0rEq1m1d2m/YbkejNuqMhuFem
XHupk6i78CO+3Lm4GkJRI3pScHw9BSOsdQbDNPJkXM439cgMxiiz9NFRmal//7xfQubyylU0/aFv
g+U5VXuwZBhjOg4tPbIhELu1ba4RQjBozeK0WQBwONallazTSlW3+TyEF570nxjs5wNvakvU1MDJ
O6pmnVxPCV0qpkWuss9MByh2bLT43CfiTUTRQWFiVK8c+DOPgy7w1q7ryqipIQoPkLhRaa9l2pmY
aClNBKy7FICGnCR0fJrMjFrKOiE7CyfUnnxo2zbDEDnob67TGi9ZqI2dX5KyqRfu2zPfjs1DSoo0
n45FxPLn/wmVvcR0RyOm7BsS92tqj+mtNXprW5fqdOHK+RKV+XbkSxwZrrvlA35eCp2nFnLgEO55
f8pu6Gpx7GuMAy58o3PLYN36z8cDlu1pU0WGDQi6iOYOGVj6ZiaZNBhOh3V+YZ0z5SqsbypxG37Y
VyW5Mk66ciI32pOwRDvcTj0fQQDl0LtyujKnGaH3JBXrVHqgUr8/BV8ub8OEseig/g0wZ/Fe+Pwm
LbfWrU7r0oPujtN1HNI+z2yEjkKkR2+HokpRbZgu9VDOHD0oGrBwSEtgCZ7yqoAL0VhVvOSglGFY
rBAjoS9SN0zhAqOf63inDwY4uFmmyV8V4FTnO6hkfHz/5OdiLrwt2nagH0gxT5sEVVkOOpzY+KA6
gqMzWop4ivuRzqKrF7Ue0FdGis5WEu2vrYch2l50mNUbr+r7/zUzNrCAQCxDQ1KIs3NK1All2+WD
LOJDaAKCAxDM7Bggw96qvfamaLroAhn4zEen+ULDEMIMVLPT5GlqVBl65DCHsJbpRq+Le6GgUz1J
BPjcLC62lWolF2ikZ9dEahKpN/oUX1wghljBzUPxokOVmpqfeda4YZJmoTVbTldA+dJjgeLChRh/
blGkT/8VAZTlp1eaDsgYMwimq42pzh8iTeK/mVUzkxxsI3o3snnCqE/G+aWs8Uwo5AKD4YX0FYKN
p94aajtK4MRI6oOg1pSVVbhZvqLDllxLgKGXwsfXSp39g8ACkgMYgkFQW+LYfyKv05roNvYxj6no
Yo8xn7LNmJyt3WVaFkZdv+ali10au0+Z176XNToBZs8Q4fsTdSZc4guIMBwkVzby6YESqIcbbqPE
2MAp8YfVRuYG7HC4/36Vs+cWbB5V3dICITx/ftqhnQQ2Pwn+ebEJPh03yfbem6t4Xc7zDHrNaP5a
MdCIXKg99Mi4Xvdm3V1ow3wpnnnlBpoW6C5weUM9+/wjQtIhh65IfGCONm7ozGJsAosHTgROak+D
5z5//9T/xGY/pwtUOZB6Ie9DJMaX5vOCRhOpVhG2+QH8ObjXElWJ+0h00R8MGbOMgZgzXVHoOs5N
aWvRNutAjk96BMXYxlLgHdMTUH1OlNp4r5kyslZa5bjDJoWhdWPMqBys6rCc2g1ulcy2xyrB3uL7
R/h6GMlsyXmWneEuee7nJ1Abd+iMAS8G9MagtDZGxhQMvz4Iyll3Y/VTfNUaUexcuOG+nkXotBbC
l9SLHs3Y04ZZVtlJqeT5AX53/VgiIhfEtuhuQtW85Hj69QCgG0bV/6/bgKrDyVIAHepi6tv0UM5e
dKybqVzHcXKpL3VuFSqvRSmHJ/qSZ2VqGxFJzeTQemLa4VaCGW1pXRLqPrfK0mDFPRIyp3t6R3TK
gLkdVechLAfj2OcknjlyTo/f74mvx8j6118jVjrErdP0Y1KSqRkM9oSbu/HRYVK8y1QLorA2qY95
ow8X9uC5zcA9S7bNoUXj9mQPduloJ3pRJAdbr5otPrjKNlRwkFFLp11//2jntjtnFcsJfDhJrU6W
MuuswaZVSQ6zDah16w5ReR+24/Cm6ZHyDz2adesCX5Fx9f3CZwLkctDI61x1SelOKwuU22pQA9w+
VW5TlucSBRVg9SZMUYMXjgXAfap6+l1RdPAT06y48JLP3EfUx5wCvifutF/esluB40cWMjnUbUZb
rxmFd9P0bXyca0cBDz6pvxLurD008QhNYdRK3RV6Bd7PkWmGuf3+dXxNNpFUWgRlkGqGtnuqhtAo
qKxUIyMuegXh2sza+7oWynqqoQSKJknguZn1OtGs8npUw/jCPfFPC/Ykbi/+M/Ss+Rik2SfbQDhd
GadScfdxG7abpNF1/Noa7ADLCaOoArAtnNssaKI5DcaxnNdlFo+BO8ZlYGtyXDlNjYvpOE03YRcN
4FqH5sLnOrNRGRwvei0YStFBPIlahed0tdEDebBIJI592kQ7kfb5rsJMNVCRGgMNX6sXvsqZgw8R
ihNPh5bVT6Xpk2jU6XON7r5WDXE1WRlsk3SIA1rHQ4CncnEhNznzkEvCy7mgwUaL7eQhQ7OywY4z
eQwrL7ryrERbzYqebdxYdzaDGysgeHi93289Y2Gdn3x8ajrwDyQL+lezA3x1IFFKL9xrMq1uw3oo
2hWUR5r6jTWPV5ZS2lPQ5bber8DbR2+5cE2ga3SimF1rM+nTLG9o53btgqUAUA7gybSDKEPm2R9a
aaabAsRQ82K2ufjjMH6DdArA3QJsnOoLT9fw/CGew3d1tNwfKrxsv6paZnSYOfru5I4LO9CWF0Lf
sqdPHhvnQjI03G1QLj01b8YGti9o+kWHNgv7XSENcRhFg6A29sB337/i80tRUpB1Ln3vkzzMZoRA
nqcoe7AW0db15ulHUYzRcXLb4sLXPLOFlrSFEQ2m20ww3M/5C161sYN5lbLXxzRdDfWMjiPf5lZv
2wfcNugMYsJw4WyeOyaELRqCi9UvyqCf1wRPmEUKd/S+HujgbzvFsO+TAcATc+XE813gae6FJc9c
/KBIFhAJFQUzDOPzknVmJKgA0sapZAYW0JCjfj2ZYXZJIPLMlyMYo3oF8ACRmtM0Hvhi140QL/dT
56JpSQbSArIrvCtVH6cLNcOZO8BYjDvRoGNXUiJ9fqZqSGvG8aWyVzR3pLEQOjkaJ7namqt2aIxH
u07zvwV8sleJkgi8mR5yy4VDceZTMhxfSiOm9Ig7n7xXnEJbT2ozBbCJF2Ji01VBPnL26Um7gLWb
S/ZQX9db9In/3yUenqy7/Pl/ikJvbpOxEFzCPWSClVTLdu25c7t2rLFcj5B8LjQVzq7Hlc89xzN+
qYjMWTU6pdbIOgpFZ+BObKktvbwhiZvWGtjEC3n91+PI8+EhQ8Vpg4Bwlz//7/OhyGA3Nt6Zgxzh
0yDdtpXzMD15nugeyowxQdsa/7NKI41pLGmBetFVcNDc/LwoQ0oHZGGaH2xFjq9xGTZ+N7vmJo0V
yPHfh7ZzL3Sx/qOTyQT6ywu1uQnrNhpZy+leksT1rlFphZLmymQrsQ69sD+1rweS+QOsRhAMC7rg
dI6nxZ7iGAUVJhYu+cuEjNuLrDJIJpZQohtbz8j+7czrgeyHal6s1XgurqsYRdo17Pb4Z9/NdRGU
StyOzAei6sqF0DBcSG7PvJQF5EXCAFKM/v3JScbHrfJ0+EKHrASa3WXJvEJbFgkUlVlXOAzi4X/+
CGRtHNhlAEgQXl7af3ZZbDfTDKU9O1QkM46vGTQIkR3g44/1oPyC1HFROXe5Rz7fnh7JIoEKoJSD
eM/JI5aAzjKh8B26yhErrnNn1fE38Lltw/eEwUtgJVG091yh//n+Yb+GSVZegG3gweiq/xtZ/Pdh
c6adqp4XdEQV/aUt8PPUstG5G+MC6W0QyfKYGF1/LRrCia+S0V4yRft6+bAq/g3EyKVIO9VWn3E3
gSeUFgdXycqtkSnZXYYX8vZ/f85l2EYRuLTdTwskPRQwW+06P3he89vV+Cvf7Kf2uaWT8O6NFgm4
LSP7zqvHWd0qXtld2MXnHnMxS6K+ZloCzuLzrspHJ4KG0WPvPPXaby130LAy+rS7VIOeOdIA+xZ0
GI0P3MVOwhVa/w0WSZg+ZoXTbfXZqx6KRjwbswz/5zwM2U4AhPgX4CUM7ObzE6WhFAUUY9yEa1U/
IlRCtwmZpHY9F1H2+v3n0/QzJwQnRxo6SzuMBv7nxQwZRoM2Sar4Gdx6Q14NCTdsy5uEivthQAdy
1/Mjrwk/yB7JVkC4mLIk8CJ4EK4s0wvpxbnP6dH3BO9nMsE5vWpTWkKWG9KRHN023ZpN2kJIcJL7
7x/73Mck+eROX87ol75nBViefuTABcugFv8JUb4ODKgOWl6El+awZ8IsNnE2AAsASZTPJ5crVVE+
FPTluHtqLE+1rNyImcZWrfT1Kqsggnz/bGfeIFPDZfyt8rK+JEdjXlhqxITgEHu6eOiSRjviT33J
a2j51SeR9f84O68du42u2z4RAeZwS+7crVZ3qxVvCEmWGIuhmPn0Z1A/cKAdsAl9MGzYMGxuksUK
a805JrUsStM0DRk5l9+9mNU2bWjlnaoO20Ya02chgNXZoF7JA8uYqx9MQPrK4Ljx2hZ84J9KyAJG
uyCTRT1nIC/y0hPg/2kB8llmYDVF9MuCB7+WrXvrDim50Eji7q4rkKk+xvmoG+mpSVR815htvhoZ
goYkmcU2aQlVGsdwZdW4NVZ4b0zcII+Z0C5uEHNtLAsSaU5DZny1EiV8nJtSPMVSzw9jZXr/qnSn
XcnaRBV8odqx+zv/+KfcCzUxhUsqvUy/RKgh8O0Utcg394cklbIbw8VEabh06MkHvJSZOk3tUHGn
NxrPtqJtPGFsRRJ+shooVrhQAk7ysgrcSs0fNZ295jZ1CfHsOpx1GxmSNbDB5FsvWoZ2fguxS037
Kc7rp0wtOWMkY5r8StkhQ9aZRtbXnkSZn3VkKD80jh8oO3WEO0biNG/I2MuvWqZZfVAL1RSbbPJS
ZQuKFfJXVtkersfOsvCmW4WJwTSqlA8zBfgKqqBjdL7jITYAcpXz98AeWjOIixL2FNRa4naHNM3b
jTIZ89vQF+Mv3IboBsrMgoNQdVbW+YWFld+XskzrLYmS2Uuetc2BXRAHN3cIvS9j1+Z4rkJPF7iz
WycKbLfDn1/Vwpl91nLvpLDq/qyAOy7Nt3i0nwpCeLNg0OPpXevqlROUSe7grgWEqWzo6EE1GUXr
wvUFUmLhiaqm+aEyljBRoxHecQgnB3yRVyNCmQhTfZfOphuoabVYLFWt2RltijW8IWkCB1ybOj+0
OG1/lkauuIEkF93BsGD1L4k5TErAmjF/lkpOm1eYdveKmq6lOEQ8IJCBrvmohQVOZ8UdqjeOFcbX
mGA5EvpEZBUBmYrdt6lUa0DEaLEVvxyJkdx4BQ4ev+Do8tXCQZYGw5RYP5k7rXfOEtdAGJH9kKoo
UJwszz9aAgLgJsurBLKJMSs+WnF11/bNMG8TR6M1U0zDbB3r0M0MH3R1t6M8EOqBQvTMZ3Jqaokn
lcQYzMm9+4UcITMFQ9H139SuVzGQot996lP4Wzs5UAUPtJzIVlyFXZcHptn0n0sxNL/NXB21QFBK
YwEfLQ/Oh50170YdyBRmypgBkzZqPu70MtRwJyeaqKGXINPy1Ulrkn3LNUmM4Wd+7pWkfe/OyvAV
EYdNHJc2buo8x7KeZBUO/IHdHgy9Qn8G7VQeQqAyv4y0dYqgq5XmQR0xRPqaPZuwMu0Rolmfz89M
tlCPnHbA0N2JvqKobNKcyGxbPntRr37tBq0iTNzABmLWjfiIRo03rulpzW5Eh+W0sytiD30IaEvR
RlO876Sfk4+ZRdwExupigCxFRzUo7K76CUaimIOwdaZPKH/jIRBuiEcOB5KT+2mRlF/qTquH1zkz
xwkfmQUuFt9/dTByZ/zJsAJq6ETC+TU3JBlvnELa5UM5t5i4varoG5/G//CfCkruNcWHW+z1RMVY
OptRB+GqM5Nj2hLDEKTxyIiTTtXVn5kw2v/MufY+JF03OX6a5B7U0irvIz+yozh8kMQ5fh/JXXpD
4jBk2z7UUpOgD635aupMED5wmvFZGY0xfGlNVGdBP4rK3hpDB5yjLRVQd00tpjUR963VkLUCqC5V
3yWX+2L2NqcqsjItPSmmdF/SGs1iMKtF9TWSNkjL+1P41cWWpQJFDXB3jjNM4+cX4ydUTR+O4mTF
ig4AsY5LBQyQqf2m+lSo2/tXu1ouuJpNg5Zll9XeuuTJY9WBHk9C9UkvPeHLqosiP42Nbq/0GXAq
6j9BZzX5Jid4ZSsE+XT3r3+1h+L6rFVQUJEC4+i8uFvJFxFROOfcSMjwsWnb+KPgoLW/f5Wr1X65
Csk9HMDpn10pFR0lFOjSKnEy8r7e4/LtNyNzH0yksX0soyRd81YYt94iR0L2+1x2Ef2ev0Xg2eyo
SwDHjtb0j0sF5j1UcPvnHKYdMUGF4jUPRe8NTWDhS5O+IzzrkSBOy9yWsyFeGjs2wWKwlCyMwv4r
mDMl3Y+Mjk+oWpPntp8H4VPwiY0gHMiV8zUaVhBWpnj+WMcifgLAI1rogwM3R4//m20o8d4eoXLk
eop2ZqapLrx2fEtdnOZbu23in3YzNC+TyL3H+8//xlsmTJH3xl6LDtvlW7Z0dOt2zxmdlNNBpZCn
uEZglgCq71/nxlN3NRhdSxli6SVeHFEj+lElXu78FJvJuKMUMG5KNyk+Z1XRrUiDrvuFjClUaIDz
OQ6rVIPP37Bs3II0o2UXY5FQniu6vVdjsLg5BMQtdDeBr1eDyaDYjDjiQLezM0ZPbGyHlYd746bx
CXAgX0S4Swz8+Q+p8ZLmoWaJkygLGflSlRPG4aQ2vo1wpuXKB3u1Wee2PbSudIaoafGUz6/mDKaC
DikpThS/sw2ZMKCD25rNT5JbgTWil+6NYq0sfOMWXZWz6nLMwtNiX9xik3UIe6e8OLH4pwA42S7F
SBJrn5nS2d0fQ7deLK3XRUCgL1Lby+dJUCJxo14nToXocPtHMJTcmZppxLQdFBlC8XGAmFinjt8C
yyXMp6cHKDU2YCu/5MazpqhFUxryNm6my34jyOGJMCzebIhp+kM6d1/h7IKKqIG7qFNKha3Fvo21
YjcRTwNfZR74rEZWwdhLzANS4PxBQA8/CMwdJEog4nK0slkZEVelP3LJGHUu9Rrikq/MXYMYMI3n
Gs+r8qoTcEPotnnbHThe9Ft9mq1NYhhe0Ms6Wznt3Ho+hGrDnac7wjewTPt/lf7qTB8i2hHiVLvl
+ORlHCxcL7SDUc3MnTqJ/lNjVCtTzI2lhBInBSqN09W1ilew+CtqX1NkkIQBxWOtpsFc99VHry7V
t1lq+GdWhsFyFj2rAPCAqd7TNkA5TEl9eQx/3WZvmm0TqkZ+6qwx8OwaGGBqk5fatu3ntIZ9SR3e
hNsbDZtJYaBKCU37/m/4k+V37zdc9BHtwswwIOkgNiMZP5Pchq3BduL4yKOIIDGGptgTA6q+YIwq
n2DFGu81nTziXTbbZkZB2C3gKKhh8dMk7Oe1K63C8BGjjfkvPQOWtx2HwTWDGfPP91IOpovtVJQ/
xzJ3Dknkma+iz1yV01qvPzdKZGi+lkCE2zJpSBP6i947wSy8+lfRdmEblPpYPegwMJKXeSrSk1cM
wjz18MbFtzJuUHGAaCQotRYenWkOAu84KOb2HimXfO9GIUyw0GBe9/usIAW4QQ9wNOsw/9bC6CXD
PVeaMtC7rvjWWwCsIFMsqGM6Za3ne5BOgLa2ZRzDCsnUb6Y10czKBjN6bUgj2q68mhujY2G6U1e0
aXxezo0KX3VmmhHlUjZrPoEFxcGszWHnWE3/dv9St750i5oCzR2CmMnUPR+IbZ/1qD309KSO9Ryk
6D12qWg8zVfDTDviw673RVM/mnHdrgRN3FoAOPsbS3GPD+FyB+6O4QA0iHpUInX74ORJNAVqbLh0
I81szYh96xNnD26TasnEQrH2/Db13Mi8RKV9oocgLqIEPJb08v+aoRW7juPX5/tP9da9sZVgLXUN
DY3c8u//+rwdbU5wPA7ZycH//dqGuUIro9c3UtrxyoR581JMW+yBVZIALtu5RTuSNx9yZ0tUxYF4
jPyt61stMLM14sKtK3FPS5oke6Srgtc4crpJZERXpneHx9oZXT8aHffQR7JfWX+uK+tLfXnBJ3A+
W3KXL94X8CrpTuSIHctwgdrAigzlmO3y1n4gDcR9gmRV7RSKWm+h0zfvynSwgryyPOibnbeye/iT
eHI2US4/ZtFu08Rmw3u5Zsdu0ekddeETe6jsfTQY448Itc1no3AmsTcbF0BoMhfGQEFD2vU2Kk1T
QyLTgoETmQH/Pc9diBTsrrBeJknlPlmFZ/7MTTenxhxK1v+4A5c9O5AEARdTIdiUjdWqfqbY4oeW
4SZ7lE03g5JCG6ax71SyTwp4AUptaRe/n63IYWIzZyfcNmEG6rKoivAdZQoo1nkaRRvRjBpMtKXA
R6FGL97yKk2eQI+PxgZGkfaz0rRWBdUI3pJM23qmnxH1o+TnOooVKELh90VeR75EF5kh6Yu5koud
MbpuGGQSjII/kz4gAmb7hRAPnQgrRaR7j6jS4N7d/76unfeU91AhL7qCRVJw2X7tCzlCvUHFP7eA
U8tOf69Pyl5oXZBWyma0xl9hb30TFOAIVINai/PpoXVK0Olp9+Y03uH+79GX8XgxRKxF00GLwgas
eFkMxg4rZINN42QVxVPWo25gt8RKsSfM8p0HI963h/wJncAGko4IrDbehnC5AbnylGz7sc2TVzLC
IHqpcOQqo32UBBc0ctYWwzcwk1ytt6YnD71ZxhDSC991xAfbjD7dv5FrmSAPFrENeaILM+LqWAdR
K80tJ49O7qx/ygvjITKppZqVhsCrI6oFOWBs1V/TwUXrMJXDcy3NY8RG10/omjhly0ZGswNDrGma
b75yvE+u7TKRo6K8OJxhwnQqG7Yz3nS2Bn5tdkrzO8prqApxxX/i41yEhjTkMip3bjUUH7TW9rpD
igf0A0i3yQ1gJhvoPkFEQlZXOeStDMurVQahMtlktI4WP4t+eSYeRgXCEaX5Yzq6TrI18yp7ohw+
tzuvlzF88LpfaXdea2yXuQmjIt55Fm8cROcrjQ4m1kHQGZ2GhK3CuOSTJa61q9qYGCW1fdGbOA3K
lCMdJsMfJV2TlfXnWq7BiEGwiVuSswIlmYuDHB38oXbrFMOwaf2qtfjFENPTpFZvQsbv5kx2gS6d
wxBZe7DsR8McwTJ7+qnSqGcYfKOeu/aLrvY0/CI6nSwfzNf4QC6eieaGrRnN2NiytMSzGPfq8GgL
lirfBLmPgMALvZMlY6BwQNFhq1nSepqpNGlAwJz8WyKnFDJLOlsPeu86w1KhLfWTY88cHutWJw2l
naixrnx6V2cCfrZLmYNniJ2E08/5q0QZNmQCBC8xjDA943DTeyM6YXMTp5CuqrbPt86g/oKRaezy
ZLKO969/Y/ByEncWXgAwBvVSJy4yRZpRq9MFaNviMJpGrfvk3PafWoUPhmWuEmuFh6tLLiI0G62P
Q5ELfMrFNqnT02rGtm8fPWv4bivGdLLCPiRrZGhfNKNY66RdlwEclDrMz8xr1PGuOteOlICrhGYd
55oFCjp0Z36Kltgxuke69dNFVKRgtxPZ4NcTNfBtxJL7aRhlJ3cdTqpVUfatfQ4eEz4fgzIP5bSL
7XdiTDOTKO+8Ghz2pKyghb0x+iJ9meeplz4EnaUwoXO4OohEU59VjsRf4jHxQBODttC3kQMVbSM9
q50Do0iAWiLFdD5VrixeRJXanOkGY/4Eh7mXm0Kpxv86rcumTS9LpzjgtDYhy7fQtFg96Un5aim7
fefBZd6XaIq/YwBWyR5WBncIQiUaMToNHlNNbXXkDLWd1qSvSZfN4OVmDOwgAu3oLSrHLtkJr1B0
bMFa+4b3NntQo55zYxWi0fDHQTYvfVwa3amRKhFTilZDqR1SEyJkWE32QW/7ERm4nohkhwa5VTeJ
N9ryEdJQWj2TDjt8gqsXfZ8FYRgx+NUhMMbC+41qszZIsoC5vhi8CflutYIQKQQ93n5yKuTuidV5
NCHCaX6Tua38LLRhLDdxI9PpMJL+c0gFPr2trmjiKZQcEoIq7Ah1U0UygOHuZ4A3YSa1YtNbI2zp
JLOGH3Mn2VAR5k7s1ei1x8lswsInaG20doQMR0/UcrOvep4loR8NHeNP0AkV27lWcEFlwh6/Fuhh
9CCb69ry2RVTeQQSlJ4gFwwFd28owwaCrYcrpdJdzKi6031WyyXfQh2yXPgqRa3UFzklpkCfxrHa
6C0qNd+bPZ2/97rmnatW5gwplJiJJQ8jfbs/iZhX+6BlBkOBA9CDErlxUVOw8DbkfTuYCx9Q+zyZ
qYcj3Kibf9aFcC7m+2WtNdEvsQKez5UzRXR11gnMk7T3AyjIBHMvUwfx7iNC87F8vX9fV2efpTyq
4nJCecXsbF18p5Qe6ES0Jt6Esivesszi1WqpZ22j2Gu3/34tLsYUBTnMAsJxfm96alYO7XlIuGU4
PY00+x5NdQo9IslsoJz/frFlNsQUQIn9Ck7jVUqsJBW8uoFTzMtIK/wzzI3ZAbNYcaC5f7GrhZmn
SMuA6icnO8SMFyucrMJW2tXgohlE/3I0dRODATo3+5DNSfrNQBYV+hOzBpsYU9aH+1f/s4CebdK5
PLt0Dg42iVo4gM8frDKl0qEh7h5FDnZiOyguByokA/EXo2r1emNGbhxvXOAWPAOlcPaKK5D0Toqs
oi3SmnA7gnL8TaBOCk/RDe1nLZqa0dfCNs6JTBHy1/1ffPU18YPxxDPQTYfl8RL64hZsacch8o6Z
7ZZPxCQ3X73MLFbeyq2xzWq4dCfpGrIHOH8soRgL08tt9zh5U4WXQCO9hSZ7y0HPWYt/vjUCkOfh
+l5KMcjEzq/VF5oSxdbkkhiWqb/wQYdvpSnNt9bqaLEb7JJB5k8Q0pY8gH92YHKgwa7IxhwfHEoa
/fziskZbkk+QWtsUF0jQTFHmBB31R2IXrERfbRjeeH24fDCRMlfdmAz7Wosc6Q3OUUGB+KBLTtU/
KODbz0U6qHQaajUCja6G3UHV2tDehCb1L79uqI32SEkEFfaKjFS4t3ZjqyUJirIYlUBXLPUg7aYn
TYNyufpoUis/ghuFjwOBtX1LAC8jmpAKtbuk9cgmsS3yluBttE8dpPqjtGYnoQrW2xWroM0ON4Ry
/KayFalYVSzxsRaN0IJCxbK6vT+mb+z5+AYBYVFpX7Z9F8cF2JOVGOzCO9ru7BLePIktexDtYTZm
I+BkXuz/h+vx2g2M0tYi7Dt/6bBVzNCC4nqUDhwSv3DyITpVnsHiiu5O2n5ZZxTY71/06s0vNU0w
TS4gDeaaKwl7Su/XE3hXZtspvisIewHj5hmbs3+/DmYOqlILzOyq7JCpBRFnjQN/JKq1TRj2+ftC
75OVk8HVBMHd0KZD7MlufSnInT9CHbFOgQNXObZDRU3YVdoH0rFt37FJFb9/Q9enfK7FzfChsk/X
QYmdX6tK+hyWDItDHEbWa4LGAacYAeuD3zqAQI/ShuZPHXUkAYjJuEsfqwjqs9Ca6KMLQr7faUgq
FjkNezmlwwpQBfd/4o2nQVeWLTsrBd7/S79Q5xVh1hbQpmctkqfCnOJ9W7rtYz0q/cqKdfNSdGUZ
uRyRWGHOH4YGsTYdRBGdSL8UT5Q8iRiIlXDvEj218uCXte9sbYSuaFGGByTguEyRy8T9V8Va9jmR
hWOHqQxLxW60eiD05qyfJMW+LVtRsclBev9rC2B52QaGOWq9gF8ud1XzBEu38HR2ApKkHl+h1zNx
DnjuXdbaf35rC9mKUglSgsWrc35/HG5bjtbLtBMmhJDnkfJoNMTFKQWYsfuXuvHxU99dvn6MQTzL
i22GIPIg1PLBO6pGD+Joyisg1wVQg+F/uCcayRYsAWy9VwYNOYRuU7hpeJwyJ34wvC7kJEeAZx73
8Yog4WrdRrgEEo4JYKFD8tLOH1/cWypU9iwkYyczHuNBLx89ZI/bKk8VKqxKTiKb6AJkh2RU3X+c
1yUuhibbBRQZaOyRwV5c22nGOHMVR4HrZ4+nzquqbaNR0h5KUT+PmiII4UooY2dVFSJITJ3h0Dut
8ev+z7j5gbh4JdA0MTuZF+pi3anY9cdMgiMKkW1JMAiYc/lf30n10OmTcRL9VH+8f81lUF59lH9d
86KQxZluJICMgGc1y+ovYSP7rcvEliHqwkpw/1o374/Xy1eia9fCBNmYFYEoZAgVxTzstCRWNzmZ
ITCIZqRMuRx8w8jC/f2L3rpBKqZscRdbiH551EkTxYtDg5oT4F4CCEZ0VPQPhvcILtWVEXxdp2QY
/R+ImcOHR9XlfAgbA9Ieo2mpb+WDfewVJm9FGITZDYbXE0bbL23/No2ML6raIg1FTwzfRB1U+TAJ
Q+wolz8TpvoBHdLwmrgiXhnnN58FNWNK3AsF+3KYK7Yp4lQJWcstMgTBn9DydubykzFH/15LX57F
4j6nXs3G6LLUWCtzFllVjiTcCucj+q1wP9IDckE8bRTUrUD/QnWrd/JbJ2trg+DNfZL0IP1CSkpH
FpVAFEHNy/3RcGsI/gEUABXjMHJJSPBm0XsGuvMj6UYEeSr2a2Un4c6Q2ExiK6I71UZrho8bExtV
IGQL7NKool9Wr9HcjZUyqcoRDkK0pdi7ZA5FyQMtAtrR0NB/NzmpN2Ym5T/7VFmMqCXA4GbZBUh7
Ph6dqhnF6DGhNMpYH6bemNG36Mm2miO4f9WgrnzgVxtv3jm7YDSXi4ruigNSV03hYDqOT7JJxZcc
+dVr1hMeEuTIoxsf6yS86vsv9MZKyCEf1gWaSVXDlXF+i6DcspHKX3RK4zactp7Z5eHW07o1ou+N
gYOZRtdAudMRvPp0itElpbMaaVqJVv/oOEurh1hu9Pe1PGkhkURaV4mVm7u1Lp1ddbn7v7ZMVh2J
roNieiI8XH9PYFAbOGosXrop0ojBArvtjQYKaviwzrZW5C9gUP/DQYNyCi7NhRt3rWuIMUgxirTo
lOV2M/mqyto0pIn95f6LvDF28BuzMFAg4FBzOV/0nSOkKbmMHFKi5lyU3Juqq8hAlUOz6XTNXbng
jZGD9gtiDaySZYN4+XEoljLNBhxSFGbNu2aKo/dEPK21PP64AS8WWHiKCLH4gyO6dbHAxi0i5kxX
6SnGmozR1A7aT4NoY8IJyxhLL5gq+dHGSF74SZpm/zlarj/2xoDjTejgbZcADWrjcdf6Q2Qqe/IW
CFMdWDTCoFWjCfAYoZcxFF2rigmhmRsNviv2iY09G+TLG4XySXapRhw12VR1TtpoIWkvEU1nfslV
M/8aZyr+gWg5angqvli/pehqMknbq7rx62dOH539MVgJmKdXhBiyM0Kd5Mz4NCPX/qRnmtbtop7e
4squ/88Z7uqpY+oD+Q1L4upzFVo29SGln2M3IeDet+EA8JY5C0fzZBX1hAazsobHzuGwszetZKFd
EiNE6osWOmjh+nz83Otajbsjlca8sie5nkx4AKgzUQHTmqJycP5ZN2FajoYCUS1x7fCRNLd6TzBG
/Tp6ju0rhI8GXmqIlT7ujcWf6oRK0x0p+3VyAbj1PESfSpXCVLTD4BGW53d5nz2Qq6e/3f+Yb16L
9WYhMqH7uiyD0o4OFcPi8bOT7k5DGGtPad2nBw9PxErl4HpIcXBlr0zpnOkJxM75s7Q4Kg8ajqsj
yZHTrrVzPgJvTlZuaHkjl+OJ6vVC1FiaaJez01TZw4wrJTwqdVK+z6OmDtQ2qT7LXoE9ExfVhoZM
tKTXT76itmt+h+sBQwQcOjYWHsipV+3m1sl6V/TwBQm6UHwjcX/UNQnws+FskizBq08c6eb+K7zu
G+IEBJa/1Hwcm9r98pv+Wnu0SrWiSWXiMnN7PuhgA1AnQh1UBNoTYejkcIKxwqA4AELXCakciapP
0o+hXmSv93/L9XBi2vjDe0fGxzp08b3QpbPQYTXxaez1D4ielG/IPC0fd82a2OH6QVNL47uET76s
d5elw6LoeyPqo+RkOaVKD4wuhSaKcgPfHrNZTXpd2KDKvH9710sfW+QFy0rhC7bl1eBq69yoMpRG
3UReXlPJdmuP7Se9muUmtbxx7ZiyLDnng3k5EIG+YCjTFb4UdETWnGS8wOSUubryZOndfJB65m3Z
q+VBk3bplryfGl6i2TzBfFA2ik0SnxSEaP/7jWNuZQVGpAmM4+LbzZN+6Grar6cUQu2pLGZtH9Gw
Ar9Qu35LBPSKn/bWOKINgfUCaguqUP18SBcZYmG7MeNT1tZfTL3UXnIECQGhhPXKzvvWlZadG1tF
/riyY0nNszuDBM8TmhBlqzZ1t0ezZFI/lGvqzOsJkLshGYASMLumK+mgjOaqL3sQeJrZl7/aCF2l
HxNuuiaIu/VpYApY5qEFCnV5kG454Yh8xPnfzvFwMAsszykbj0dKQTWJjyQaYzrvPtwfITcvypti
98lVr5Q/bj7kVZsa8cmDCrOd7bYKuthRA0+ZiwfQZu0unRN7ZUm59T0yPjQ+EVRW1iU5cR4hCnq9
By15HOz3GcZB4dfqREekmDm3mk62Mi5vvEJtsQPh00dPccXQTQonTAdZRiehtMWJ9Gi5Qyr/zwLl
P21lzAdLl5nNxzJm/5rQ3W6Wg0P1AXf+kujsiNZID8zjA2V90OsppTUra1ae5Y0PgV4sb2+pVNKV
W571Xxct8nJqtBixnyPjX6g1xPekXNSJCOn/eX9Dv4eve6E43EBBSltp0ok98EkvcnvXj+7wTqVL
BfuusVbOZX86OhczKHMIqwQ2G8u4SrCAVJZEs5eAxNXzhgwQbyL1Y1Rs8iv70euRczl9+upC9yS9
s4k+JIMpf5NSDJ6AdVz9MQ2l+6ss5/Qt4dnVfjjGIenVTYzXWDraB7bO8zelXKS6uKmN/6q4wjkg
TIega5wRdrsvLaQjwWBrufJTCxPP2Zis5h3ijUWlonY0WxH0Z+KnxBTR5c2IQR4qNZlnGFS6XQH7
UAayBxQYoC+PKp8wiNgK2r4qZn9MitQDlxkNn2Rs1rte7Vs2zmo2PwhXI7fx/kd+o24GDwNMBUlH
ZGexNp0PEna8ad+MtGzzLGuNbcE9TBgF8AVvRhC/1lIdg4+ah7Xa+pibR+JaQ7YnB9Wtpl2VegiH
CcC1f/cgMB9dHA94wBuRrAkRb5CJl0LOUuJYjo5XpZzeGcPZzWBiNTDLv8LQqfdKmmcqnpRq+k8b
QBxwShOkvxdCCdOAdojxy+xb5VGZa/sBphb2r6iJjR+RmiWjDwaeFFB3FmTVOrryo2+cXPtCfnHn
EuBpFGtn+ett7KJPoMa9ULTNq4JQl1rWPOWJOEkwl89WBYBkTjwx+aGioIVzssQiRiEcSqIzw9Yu
cKh0cq1pfaOqwZ5DQ72DKY+WzOXpIK+iVLiLlpeQtmRPvFaDpLq1scrVSUDXTz9mRqMGhlTnjSaJ
TG2IflmZLa6n3KXWgNAXOA47rstSrTcWuQO5Kzsl7VBGpA4XqJUYfOP3+2P75nWWaUJnWHM6uZz/
eqTxpgrhKgJgcJqMzHyvDdQ771/lesXibtwlwUzFZ85Cef4B0cPrsi6D8qRF4RB4bd3vq05rfc8Q
7c4hCGblfH0tRl8qmSAi4TFSR6YTdX5BKvlS5DoR5LmSdnIT0fhiwli6URt9JHTcn01HPuR6nRXH
LFKNL9rgGeMmHVL12JVy6TLqqkL8S6gPzRNOYhU2toLt33cqoZkB4Ifqu1BU5bG3vIIPRRcFUdVF
8jNs1fmkTUPqkno6t49UKeYPk9qK5zYanXnlwV7Xbjmmc/jBL4j+GFzX+X06+JQIMY+x63rJ8K61
U+PZdhv9i2PH9rMYnOyXwmpNz39O//1gu1QIlqaYRp2Ah31+6cbuFWeKFfxEcq6e4gr5c9RN9crW
48YN/h9cSl8wf1cVmZwkI7jkvMiycKdPEuXwpvF0xcWCOSjtlpEUhpuhHjTeT9qs0cmut3dojpby
LduDRaR6sSUpiUsRRBOkp8zSOuMY9xG9vglAxnPRRVO5T4iCxEwio7U+wI3PcsmqhBuNY/daA9DD
+wxBUID8HhoWjzBH0BLkCbK4la3CrTtccGTsuXA8sAE6f4sUcGd7FOzOJdiQ1z4vf4f62PHBEHpT
oLgaLQha9yeDGwKHP15r4uc4WgEOuniqEykQc+ZJrlkn2Y6gI/VojrgSYytTN1nj5kExWBIE8zRv
e/mgxOWm0XUf7cNvRR/Cj8ICcnD/N11vA/lJCA6ptfIwrkDujsnTrkYLGKgW6ZjUiORJd02PqxNp
/BytATNvjGrUDBxwl8Y1ssOLb0dQMpKJ6bKDz/N3gobQVqfNuZOdaPzJraJ3nLFho1jm4f5t3lhf
uS4OOfYH/PVyPIvIIKrT44DJRtvdkxqm7vGiqkHaORnkmMgLIjKt2NrQWy5H9d/7ezxloF9AOdAh
XSF0S0BISj7mhM20oP8LqWjvu8r6neqNs/I+byw4FHwWYxQWCL6ii2Ft9/ZoJN2UnrR2CPfondJt
5Qn1kM51uTXaai1v4+b18JASeAykgWrQ+WcU5+DKbRPwll0n3pNoom+IrGmBwBt5NqNVTvit6QEZ
wv+/3EWhoJU14DmXecnoo/ZzbS8hxdCrjvdHy/UopcKEyIc//wRFXtxUxpnPw/oNcNNwyKE0FWEO
PhFoaseoqbWXbszVzpdNGH3OO4+Y7/uXv75JLs/izdTLbozZ4vyZutS5SOWys5Oh9p11zEJXh5Ht
9fbaHHj9VXChpeTPi1vcSxdfYxfHpOay9Tmxo6ZZNjIzKTVp0Eu3IcgbKshMwJlOl8MKH7NGZiuD
9UY3YPkBVHxYRhFWXLZ6KodedAPf4iSKvtoJO442DimKe23S5cag7O9Haun6gEebnZt3RIxU6XBc
2OSE7LVWEDKx//skzSb4T14CPUWO/ZdfUKxoatyXDLHQmhxf9mTqvlNCw3P3RWQ3J/x77munWNqT
0T+m7E22itG3z52XWV9re9a37ShfySu0Vyou1zM1v8tYUosYHNfOJrcfCqnPaXqa9GG2g14fx+8G
R55fhaYXL/dH4K0PgO+ZzFJ0AmxeLz4APG6OmsRZerKGNo+2VhdpL1nWRe0By0T6MMyutLdqOBs0
RMxUfb1/9Vvjf1kh2QCwEcB+ez7+rbkfemL+uNPMMuV2wlpqojZyo9VyAf+j82oBdifQPbTi2UJe
VejGEaONhKR+GlTiwIipbKI3L2vBQd2/oZuPkx0aun5ngY1frPtFZ4dl1Eom5VR1jylIK+l7Yd9j
O6nLEsBD2P5njCZtnzLpViaT5WFd3uMfjCZVTD60y4c5tFU5xg0AwVmQDF9B2vd7Zyo2uEti3zVK
wG5VN/wvFyXTD82tQdngclVQYxQBXaXHJzuHz1ZD9D15Wtm9xGH1nryN8kEth+/3n/Gtz2OR+VKB
WYhQl2KO2iFmqEpsVni3kGAmBRg/ItgftCRco1TfuhQls6XcitkFRdH5+DSbMrHsDDUFPqaImO/I
OEpgfoemiPuV89zNIzmSRQBiuBkpjF/MRnDZzawgju6k1zFaijRsj4on3IM2d29eXODOXv6JxmX9
jvBRpLNV2awkw91aJRABo37jqbIgXvyErB2MVC2puhZNL8xDj835vVm5Q7HH6B1bD5UTlsMxd6Qx
+XVhjrVf1N5qp+3GQ1/YOVRhF+DB1YkkmifblBnvFwh5964W2JMVASmxTntte38o3Zh/KFQy+egg
1pH7LZ/zX6VR1euiMpkhFluytd7GlkaBSy925So3JgVaAzSYKPgyLVye1EGygtfi7Z5MO3Y/whhx
t70ozP9H2Xktt420W/SJUIUcbhEYREXLki3doBxkoNFAA40MPP1Z/O/GnhrXmWtPUSTB7i/svXZi
Fji4UJcg2rfr8TINfw0x/5f3h3iZXRq2YewYv8sZWwk8t95oW8mhE306MHOa7uciqNRfnt5/+c54
IaqYK8/kGnH4zw/SaYdlqqHK3ESGO/0yNaY5323Dh3Bd3//7K/u3VyLsg0+MGxtQxW9XxqTzXHRY
pG6kb6mzVeXLqYGYdnD/HlVjX8uv309UdDAeE2ZUxSwH//muTFWMBKHxe5Ad3JS0yuWsTHAY/SQP
va+qL7652D5adJIdjyNHYX/qpdHeLCNFjZD+BTgiHE73S2QZ4fu6jUaRVO6Vt8if3H24SxngxDAo
fNKlkd4tjk1THTUO1uAvC8d/uRvoiJhi8CTgOvv9lz1VNdnSGw/67lWQYqO6jO5EmFdhwoTaebS6
onwExDH+jYH8x7d1XakgvsEMAkOOn/U/P8ExmGa3KH2yAp08ONar0idVdv3NuIi/yXz+eNZ5KcZh
XO4UmoQT/vZS0NtWB4gOK9W2dX4B6VxCILqb+FvKI/PR3x+L6yvBl7meToRCuL8NFDtna52I0Ocb
XLD1xQTAZyQTmQrvJbRNSSGbew+MrRArI1gD8ATMdUlNPodPqLvHc9GF9VOzMAVO7LyC6Aq50znb
VJxPm2y8W1eU9VtVCiun9B10H2N4Xe5UUUSpmy/TAzZhTLHgH5kZjFP7BKMINiCIR/cFmOn2aW2r
/jTivDpbhVjgC7YdmoFWl5u6q0fTmBAque0rBRnAdNHY7jcdaPNjHNvqkhdl4ySyRJWVDCS/nG0f
Ax3/w2BdGq9QFfKlwgRVdlXym34/H4bB6rt0dkn8y4I8UvYJmsnoJNHU72bKke1N6WoXzCPb0RbR
FcvahLGUm7xMXW8WWWmT353022R87VeBpclt8O6EI9llxGaGx3Ea2y4Nt4geIXAq99lSYoOVIYP6
1iAjfIn9Oox61hHSeNZbhaWtzEEwWHuI+7ZwZsAaqmiDL6Kc9q9+u+SfDGv3f3pBP30Iu9lAdbpG
wO+0G/ds3YumyAyzEoRLLPDrkn0J+nu7apaHvF3du55FSUNE1u6wtebG6E6BVl5zivBR4zMr9Wil
my5H7kZ26w4lmLPO/N4b3zjtSCOrk2/kwT1p8vZ27Lt5/eH4i1/gsZb1L28Nm2/L0BafJlGKC2iJ
/WmyhFOSnm4HR+C1ngckba4tFNsr3GRjMNTHhsU4SiHhYuzextp7c7Ztv6t1hbpKDTVwTgXPy0Ww
Nl3IJtQvnl3bjybyJ/OS51XpgcXaGVWVK8uzemgH1uUFe4Ns8oTUKPDXdoorOY92BrgYQVZoddsv
0cj62czr/m98+z8GDfy8qJ2v22Y8/GxM/3lm2BtbTGkGJXCS0IF3szjmZd1V8KTb6HVCNJL+943y
p8yGaoupxlX2yKT3j/vZxSOf83UAG9vxeXpBYd4WOTJZpMrFkzX4NvtgT52iHTj1/3RHVeX9XN3V
jqum+FtS9x812PWP4dJhZnjVsf8+1nF0lUP4AX7vl02bwjNbD+PkFLdG7TM/HNhg6gc0Y32VmqJf
9iQI1uH/e1nwJzCSwJDKf6xNfisD1TQRiUZM9M2o+u3QAEpGDGOIY1SCXrLq8atdc3b995fw516P
F+Ur5w27bI//cPBhgHX8lfb/ZlneAVT/WnQuY9foD5ZKitxJvLIaQLFNePlVmzh18ckTIjpW05Pn
kiOKK7LMW/cIEWTJcO3MJ6oE816PZv6XIvnPUQZ/KWo3LlIYNdxrv1UFWLU0ZI9K3iDhl0e3F/LM
UaOyaVz3s23DZtG6/3Db4t2StUzItQsOtrMM2bC55tEn1Ov435+d9UeByV8EgJ/tEytxfjm/fWFM
77vBH0gaKNViinRj/PkyOz07EhjBP4h5G4sYjoPSL71uyv2ge7v/wkLBK2LphIp4QAAPUeZS8LwT
rNS+MSsDLB5oSxpxVIudw3stt/IvveO/3Ng2BTEsAXS5CLt/K+WCsmJW6gjyxpeivneKTn9uVRuc
/vvT+bcP50prIrSNh5pn+p/HCX64cajGEgLd2su0rMsldmtbZk4VioQpjrzgogA/LqzVePnvl/63
N8ho9ppSwllGDfTPlxa1oUgAAz+9C3vJMKYWSY4Z/vzfr0Kr8C9H5tW35VFgoWKzfteVTD0U20Bj
IV9NEsWyrm0r727ZV+swtngmgXYZVrYsFniyZWq7eDF0F8ZCbepM2E5xP26uDk6bsEnvNJe+TlVd
WUfpBNtBRZE8aOGo89qtRErai/tpXGxJqGCj6+9GZ0xvQhrDq7m3/qccIIX61kgMawQK5RU8+8rv
vhpepN8b0YcFbpe1eSOyWd1XHMXIqDluwEPW7tBc3LLAeELi7Bgmobd6BvFTwnrcTZjLedkZj1s+
kVWI9Q4C+0AuUxxVjfVp8Ov18zSiAY2n3bZuiPltXQjmeQOXJKyCA/vKao2H3N5ve7YOGbJz+S7b
Jnip5Jh7JzXn7acdRfijP1rVgx4d94bJW/nJx0Bx7GyNIZbtjf+tq1qjTEiOzD9JQc6g70XGnbv1
/tnrliscLcjzE640M7GwVa4HHDBqirttdPpPkd2AG45Kx/zkE9H6VlcCMAEjjmFI6chLwdzTle2z
O9pN8FAvViCPw85Q42Dz1jJHOMtDX+SmSs2tM6sYpI7RvTdF1G5JV1Y13DfEBDZ72hLwbWtFw/NE
Et0hbKvhY9bAjLdp21s4Bqp7EpMpP3ctd2vSiwapXxgojdbAW2c3Wx21ec9zWHRL4hbkRGcOxcny
3PnK+N5W+9x9Npw9b+IKz3Ob1G6EcIFPs5myegJMn0nMPN83C7xAsnYlsdjREjoxgIWZL3Oy+2dG
gsNyN7lAUW7poHzzZ0TclFJY3gxeL87DNfKrs90Sj6cok63/0T79BoYPkSBs1dUEgeVeotRdrnIF
0Z/aZi6s4xgQNYC1WP/o4Km8R24ePmvPILKaGLzyk/BaC/uGDmW212HnJToIC9J85mi7YfsJcM0q
fKOO7QG3SWws1XxjkBc806rbm8cTr8Ilbisl77rBmvOYrLL+XOMHELE7mfq9G6a8jHt76h7UuAsz
Nlo5vXG6IHq3HGO8gWk9vKN67F7UZvoyscXkZ1tUgPhrZ7ThMT+cfc22anEeGrf3vu7jEtYkP06y
JBVgE1tsE9l1LqO8/OkWhEQmmPzh0PQlUQ+fcaP3z6rrnWfTlntxN9qzPG1lLu+b1ihe+2G0hrhf
PL9N1sbXXVIS+PU5mGd96YaoefbmVMtRvqlwbE7sEWt5tBH8GakTjeUbIQd26m5F/hLNdnBT2iZG
B5kr92bXyrrorpDLMSfZ4wBksDs14+R+J6pJjI/YHSpYnHm5OskG5/FuUPX4ZJigY2JeuHtvl1r7
1LSG/csxm5ZZm9q/NuNWsjpsq7Rw7fI457v34uRdeKh96v2RWCaMvdxh9OaaCJHNmRKcqR2UclVj
7HN1FipLH2rAXvfhVZFmgRmPTVvXad/I4quYh9e+78YrkdRqszKaV0Uf1YBryMfXMBRjhqw6j4eN
3mYm2ipeu7E+1CSqfkIYxpbNau1Ej/tyo7YtTyKTePFo8i/AVqosXDsL+oSCxZZPUfWj9MSctVBX
usPsmuNnJPl4QzQJd6ndW9aV+LWcsWfjwZNaHTCQmKcrvKEizyFYY2YMI9QfT3sQdPf6emGJQJza
rsQZu/o50JpV8Qta0BGRCdJG5rlzZ/6ZTQQrERgAjk79dF20bJa/uNkSrv7NVR1EmqAZkbHSzy9l
BckUK3NuxT5svenU7Yurk2Uew8ddOPsWuwHBzqkZIp8BTV0/lvWGdjFsaJriaWJ8SLnud1CrXJT5
DmcrqD4ljcuIweNrOQ0N45OpVSe1VREej913flZrO4pk9MzopyXM8Ra/tn2LCRdObc3QOTZbg/6n
dsbiG0WzeecU63Rq2taipPE49cpt9smat5h6U7GvfEh22OT3Xt+Js1eq+uxZeAMm8Iyo55GPP2xM
yqAryrG9CC1NrVJtGyJPbc9b+2Sg+0Q8WBb7TxJK2ihR9ujeGkLW/a+gHsIhxVjHSFIN2Hceedrb
+dgrWfgJsVXTcxuUkQs0CJvNU1WBpPox5OMS3UViWINYr1tDIrZT6DVhWianSy0X/n2LKJR7hVtg
iXtrKf2ktYjEOUnawPLgeoYbPK+z6EQcwC3veKwAh56hXgT1geHmNGeRNLdfcggs9Opo9yzUb1bQ
nPmftI+gnFCS417Kxoh3P/d/tuTwPmPCESMFoGHI2Apr/y1vy14fyJTJyeRYIm/GOIoT+ahNbXT3
ET+oAm5a3r/qPrTbm5JJ0pK1ftPPR8P16u7sm/NQvwhbVXgUuEVuct202HrYDvMcmoTe3UcNATfp
PPtSIfpeG34SzjZEKSm6dcS3hEEoLbatsmNXXcVJc87+FZwKo9l4097gHdFsblPqt6vd9jFAraA/
2Hgzilu1heWXAm4Yw4+9+tUXkIBjKXT3A7vp8sPXazedw5WgwXix+9A85Ma1psjRwdE9jwTxXep8
YNo3OCjgk73Yp+l2NCx/5bpZwj62xiAgrVV6aOTmTq8fc+D337zSVIfVQaN6I3JhqUvDB2WdZ6/T
443VrvvzCsZlYc7nL3niW9p8jzbDaZ+E3UcWLQ0dw9FAb78kW1EWTWZNYfTRKrf+qEsIubGp1pmz
ywmdIba8lVreiPw1PGDvkfC+IFd/3X3PIP6DYu87RjeyvZvFqgmzYVBgxqZo1wNGkShx907LeGkK
jRJl9oJPRrMhpCTGxovZ7Yc+DVdIwqSzW8zbo9lwRMaiqRCpUI5NBmVd/iqNQV5QlxgfzR6wTvJY
nOh4wpf5S/Ve2GTOLBh+zO3g3IP1ZoAyVgsKSyLHCyseWDW/e2bNv5NjF/4Sripv2IYsO/cA9VqC
5LfCyDKV8mekB87TwFI1gshBQHQbK785XH+UbRZFlX6Q/GwuW5STzFTYVc80a4zUbW9O6khgqvPD
HFYz87aekYFdXCMWfNeoPgpftC/BboxNIpfBrmOjayeduLgd2lQHO2dU7+b7TxUMkrpLF/YXTNTi
FAaFxcRJSTee63ku0tLMmzugJfvnuY2sO1uUHQX+6pGyY3jLbKVE8Ng629FddwDgFHYWtFDqgZeb
z87itkdZ2UZHDvEkR5zQigsZmHp/Mzn19MJiJX/qx9F+Rv81vwLtgejGjuDcGMbGuTHsuIj9jkAv
aaK7zsRS1s1HYwcFIdyWzGVSq7H+1PqdcbtQhrwzeI36RHD6oLPCeiHPS99UpAoxaj9cm903TnvU
AHBsXtRc0yFOhXnpiRq87ULQRWTPitI9zFFHEWE6/RbFitgg9IKlUVinSavlVugq7FLGN/mUuHWF
WTWvWyb0Qk5bvDNxHpklNlSaKxGSHkjhXm2Ujlp4me2M670sovphqnR0IY+o+apy4RjpWDcGml2F
Ti6x7WJ6UPmYh/GgFOVDPobLCb2T/+rzf9zXfQReIFDGcsKohW/Tn9bgew+u9sYDx5zVcFHOiwm+
MAn9vbvxhnx/KOsI9EzBXXaKxDXTTAejn7UzaM7YCUuqu0IrwhmqzpEHm+fCJN9KGw/NUG6Pk7Xt
xLd4s3piwt88l/PMJeuv9ODbNppk83hGvqeOsLYv3mCUD65N2OgEOr9L9sFbDmFlyjN8rvZGMpgs
DmziIRlWNlB25DZ6TgiT91VqMVS8G9Ba3YXGHL3IYhdTAifSPY2waimWA7t76ObOZtwZaufJQzfD
RaxA/QN2Wb5T8Vs7DW/PB3rdLsadVsXj7JEBRgSBaSD0Huv9qpv3jbvKz3fyMfAckzqzS9Ju2W/V
jKLHlae7zX33VpQ2gw8vKLnuzGC6daNFv3IkRZAsR02j4UfdPp+AslfHQknzy2KBlz7xcjuMWNsg
8albpIqRbW8ZCQRr5oW1/c0zkI3H7YAn34vq7jr5rPsHdo7uSIZ2254l+zM74VwtQRZI7LqVWQ/9
YeEALROMIgA2CRGvHyrFCjwe+sm5bZc58iEHd+5954XyQvtHYYKlT97Ok/BhLOZDc2sYC7qTed37
t96aXBpcuYbpgJrmHG1he1tGVv3YixBgt6Bp2hi9leualg6mm5juQ45xr6uKsbaWHID2otp435vq
MRSVB9zHWX9WHY8X6M5e39Lwios3GUFBEkNLLkoXUvLFhu1x9AaFUzZZDrrRTsUVEOsttqv5nFH4
JKIxsRLU1k6QXAMh8lUP0jkpArjvAqGDR9FG4psrO+u99q6xZLssnQyIOBPw1csf2gUubw/n5+TN
FfunYuTAyqZtMB9Kb3HamIqI1hUTBd56thJQmMH0jU9lJ83btZ5XgtCMzvs0YNw57r6Z3zf1aOwx
ZBpFnSmm6ufcmkY29gPwaIveo9yr7W0EVX8uV/ZO/RXqe5cXm/8xEC/9OpkrGWzgO00qKfL1Pi8Q
WD4kJcKbPQ/+q1Ntgs+zE+KRCk39bMkyfHO1U96J3JjeER5QXeRulN/wC5hlvHICt4y0quKtsjT+
r0ktBdK/zbtmbbjDcz4Vc1bxqXze2ooPyGuMso+bvcP6V/W5dx43z371xCC+Bk0VFDFTB9FTmA3O
fv3czeXgTU17sw7WfovtS34MaGV0Yi1F0cSRCmmLtGHwMG08qrcQ6cYHdOnLecwt4wGvNP05ONO9
yvZOFG28ASPdznoSdpGhkVyaC21wPadjOfhhirPVsZ/XBlXAxa6DjWfNZXloMKI+52On/OPij/Z3
C2xG9RC4ai6OZcMhFe/YKPzzSj5dlM6BIdSvrceFArXdFxQ5am5Vuje7V2fS5q3fLLVp2CTG1Wr5
31ILougYzt9U0BMexvY8NJOp1maXWmazfauVP0ep4UquS3MwWmL5tDshmqIgGdJalVaXwYarvmhr
RSbo9EU1Hseml+jim8GRCQvp9cNzZtM4zWWtXjXHb5u687rdWqPR7ek8uOaaLoi953TAhNIehLGH
9aFcdytMV3Sy6jBWKCYyv4f2fR1VyDYTqmvsrCRRyU1tRcl7T8hN9xTuTgORlQG0mU4DANOLxHOz
Xqx8cJ0j5TTO5RpV/Jgi419v0QRbX83J6cgGWSczaV1/Dnife2AnFBzVHUxXDgeHTU+T+c201Bkm
9/YLKTaFeMI0NHjJFBUmcwFn7Ycblqx5cYA+sKrTMpshowNYOGtcgjTLkyA0FvuYy4ACsRPD9hE1
kCwec7c3X8dJOKktQIa4CPa+zua+R2x5xLqyitsrearcCUq1HsGFHWhhWzdmjBeEF/62yUrkZJKK
rri/mC3YHWw6N6LFzewWvgHHrJiM02Jbq09lOmzDeehmT38hiy/Ubix1IMLjFpC5+ggTwbQPwA3c
7XVmCojXYEQVcyewJ1QXOHl42QvPkk3Cgx8aBxPH8E+P4VRwLJH8kRoIsqu5k63R8tiwYthhbztd
lXZRqN8XsG/0IvWkOVzl1Abnulq9Nat1SB3rmSt5BfvGKCaB2Nw45C+PRENIyushQWl7DZz0TRHe
lWtPAwHuV/qHpqSQPu4bqLi46GV/8aw+r+8W0xk/3Gmj/7R2Gou4hZIbJCaWHzNVbRjpG1ilAZrM
fqzXS4PmRf+gMci7k1Lr5t6OQd4vSVm5AtVBnu/RYx2Y1TOT9E5lgz0ADkJNVBWZLxxqtnYq5/XA
M+u8GPnoeGSf1q5ifOfu1UG70iiOCwvIjgo5FOVhAgkMfGcK6ulQtSXXexmVKxcDaicsSp0Rgsqj
AJJxuQTrdnJ3Z4pemn3R4nrvruaRolu5d3vZN8MhR0wQpO0MOfjsEHwmudMX135kwGUROkCNUKTu
ZPU2/UVRjo/dNa3nFPJm60yhX19T5lHYSJgCBW86F8V0u2GhbllEbdQkDGI3/zORVSzKfOLFyrtO
8thnLuJNlZX+DGNDewERl9a0K5H0qt2b0+gY27s7AWJ9YWlfBAdf2508GSh+9YWnwa2TaOmwYXqr
2ZHI6pSg1TiEbJXhxGOhHiFnzZ/I0GrIGgZLNl+GOhzqg9sucr73msL2j9oXhAGLFR1lPA0kWCR2
lCsfjJnauNB7WVvHgTvTPeSqXpyMPy+UMXSo8DoykUMdlyG74bhaQANlEiz3/OIj+3oSFjG2R4NL
5ivhpbu+Z0E8mb/4Mnov2QRpfed5nSr/jFXVnbLNC1eRBv0+8vPsatrpMLeRrO2VBZAS6vE8XJg5
9EWi2bxwkYGHJhHUq8Y9bcx9mI4s6kzrUBkU4tSSlgJg5BlMqqKC8yUTZhlEx4hmFaG7yifqA4uK
EqlA6eDjW6tNpsYidZ5oYjLXJ93kKo9tozZJAMFpaGa1HTQIEoWZm98NmbcTj2K1NdNLUZNTdqw1
pp8LZEgdLUyhPGv/VoAYAqTizrVcb4A/46uzNif8KgkvteNOVIbzlTwR/6vPdpk3s7r0bcRHGN3J
DHIrSnpnVEsy1+iyskW4AFr3bl2LoxOJUH9eOVn2k0b2Sr9O3yPPDB3IQfO4kruT8ERDFm65sCzK
KTPNsPccivcpb594Lrolq+y8KR76iZl8cJ4bo1A6GYi+ozbYjRDYNNIFvMW+mcAGbhs/ySkGmDhM
QdiIhBs4MJJ5d7tvXcQuPIEln7exy3RTJX4VAGZvzcJlJt6Qa1V2DHdjAn9tK7Na+sBT22ITj81t
WueT443FpZXMmw7YKi0GrNUowgv+TdXHvp63/IfJazJULqMK1URsjHY0GDENHwnzMcS/sTg4TFSJ
BbHVBKtYi6LLGEPn2xupuU13llZERT5UOfErbDMGFh1h1QiDr3Wf55MiD7fPqsJex2PQ2mzyBm8i
4ICnuEJzDRO9oCUUe/6zusogE3NehvHZX5RnZa7BPPZFtYZlXPMnJSsbWTWYZcqiXoSfmJYujCYZ
bF2ZWSHD0XnrpLXmKVsRJk3dyjP80yWEuT052qYBnIlLnm6EN+3rTbOUA4JqWMG0taseCPeFXCvT
sRU0WdzKIn9iP9AXNybT01dXTs1B7672H7BvkGSeozkyTqay/QauL4KCJubh7aqjJQAOf1ny0esf
GSb4w52cbLEi7HPUfEZLsV3jvewl3GYCADfl/to2iFwpgVimRBzHoP/bVDbsZvhRBjbc2nUfstFa
dZnYfHa8jQic/jGaKtf4kRf1HGDSQtQV3bSraMbbQutpvZR1twWHBYv7L2OzeNu1VM7mJ9BY2KLg
BpCf6esN5+zryYzOhuzx+zIEmyRQupoH6d0j5+DD2oxZ37ggZYasMHWbH0yqwnfDEOiP5OIA0d4I
CqxPIQi37mbacwNZULHMIvPraC6SJQcy/tYvXc7pGbitfGoKoPbpus8aFC+aMW5A5dq+wXVoDuOH
rF3QZEW1MwU0xejp216aCE7EGJQ/+q1jXTV2fDvHVaxS3IYzNpRbq2nnDg1wuWzHIOzKe+lWa38k
IJZlBRNg1gXYD7owE1HUzQe3Mwv/4MMsmdjQ0c2z0JDWB7nx5ZCxkfGcg0NkyEM42UjT13kNpuPY
Rap/y82oMI4w4QcTSurufEdV5AiCkGFinirZ7voNpVPI6TQZTt6+zKFYtrTSlTbvQwlb5OStVC8X
CQ7Ou12cIhrvcjQo47O9F1P9GV3qvCKAKowHnsn5cbNrBvaUtHXz1IVlJVPRd74d9+2Qt8kIbq3K
KncdxoMm9vejuyZBc+JBMmqYoxG+PKed14Q1cBpGRuQm8OTFkdyD7dyU3bimUFeNNRtG5PcciMMq
kkg71c6Yax8itIbFLFIDmQ1qnCgfnBtQ5FvwaG/dFCXW7ro/CJu06B73mZgIdCWUSyarrzId9tGa
T9vgtf09qqA+z3jMQQyoWgfGxchFXV9W4tWXo224quERZheR9Oa8i3QO+1Ule2V7IoyJEy/GrKlW
9i01v4sLhHIbxE/fuPOt0rulCKr36jyV+14WGSoZv2HCu0PHKstroAJY/QnBUgUGMtOWriQzu6Ac
U4yNa/FQhU61ZkVIsDhjgIYVxhjwFaVbqdxvZMMPCGXN1SiyjovXIoS7WbBJG7yx70u0FCExx05L
tVLJRacm5Rc755nCPcsHu1veW7I0q3Sog2jJUDKAnKV/kxv5Cy3rPs/2FWou21SvawgYPb32ldCi
S2q525anVNMi+c5Dof16YddlEn4Y+csjEugX4lV4iN2gqf0kxDKtErPrIzfVagvET7EXov6F0tYS
3zd/v64g+UKU+SS7tlfEMvsjc01kZNK/6zttLkfYh4icrK61u6RrXXRs4Yjg7cCGZ5dZPtvtcmxD
I/cIYYKtGNtTcEHBufXfGaSzQ/dUO7GTwvpbpHbT2MM5wA1H0EzX+pT3UnnyjO7SYPDNn8ykshrK
r91cOki8iCShcwW2QFiO8H9K5iHlHZM6P0rCjusRddlWt2SF6IDVu2OO0cFvhqBLC80W99a0KkZE
o2im+jViVtGe206NX9FqRdsb1KvCyjZaIv8Ou6HfHR1z4AlvITi/6vF/AM4AWQHT+o3DxKhiwu1D
97iRm8VoRtvblHUMs4wbuS9N/rzy49mPw1gExh09gbuetNq38qYWZgeXDb7VuGWBRTRaolThBJ8p
Cq0iFYFZGG8tks0okWHr1w/ujMb4NG2sFKdkKQLS0LxA5ESaYTTbQ8RuvtO+FEPRGG/2KsMvtLzV
Z4rC4PO4diRSDIAPyePwcY0xNts9cYeOBrtw5IR5dKyhtVR0xSZXFuD37USrxy7BcMV2p4fdD6k2
PefHOkbOSKA8cVyJEhHLAJ/iw35s2CN8TLUz02rPXpXNvuV08eQj9nhqZs7eN64ySJmkjPZsj5lx
iYOjnUYdTHNyh9Pcd8PyLoi9xP3h7k2DVY9L98L4ce0+O7qt8stM5z3euYFebT8GW9ftP6B8zeFJ
llqLgz9yWR4ob93mlxFMW7jGTHK9GmCqGhaPmYmgcf2+Ij3i1Omj6j5nM0naApkAfTLCLc4z4kL9
93AwlZFKjmV9v6hatHG+76I+UTE1XQrYfqaooUrXJ3KBq+WgARTcSc/vu4Mo0FTEs+H66qYfWm9M
Kp/ASprW/IvOO53266DrX52t7T2mjx0/qnybq9sWLGWeGYww7AcuBBMIdNDmP9mZsgqTYluaA2IV
HswBkGRwMew5f8d2/UnrsVCPGK+D9hA0rlM+I+8YunTJA46vzmk7/0jnxZJ4pIMer3pYbziPEdIa
qy/UeEfbEVWZ7XXUki0N1hwjeAsoIFFdMX+VG/kucJb9jSSAeUOGNBCXYxrhOGcS2Q5bcHMsnyev
Yru7ddvaJtdJK3jBAYWBOnYWEyPVMcpLsDq1HzWqpiVpynx/LBrlj2nlFk357Jm6H9JV6G07LKxN
vlcwpna+gt20EyJx6iF2rM5500S5trAMiQyMDTiXXx2pBPp043+kRLsu7MSrxPJqj/tEqFqjgoeB
I5gzyLZAYfp+rV5wlk0QS/TaEm44c3wRIVhhqLP/j6PzWG4b2cLwE6EKuYEtwCwGUVneoDyy3cip
0UhPfz/exUxN2SNbIsHuc/5ISDYS4LZ1v5AXNZeSopi7bjpzx1+KoYV73lexiYH0l0Wd0V4CBGZg
YkHzgbZgPgSZmtzI8xMiDdyAOEHm9SB5bYdKWA+KJvidtQjGeHBbin0ouGAShzMOh6tPM/ytWDxF
7VfLcRwVzFHXvjGq17WanF8Ybfy3qpk8tKw8MvWlqSqnixxduuOmdx6AaT12013bgyz2AW0Kz5Te
VTi5HUO3keWXMomnxhTPhgtyRiFkgLtCWzkwfDks6qyK3vgKuqw/Ejwx/kZOwruxgIt8ebnkcTE8
ng7TU2UdOQs346Y1EWftvcIz3oLQDECrl8n/7PAm/Z6N1mRmqI1060GmfItqNp+wscMcldRgm8es
rjuKjgjwUscWgeg1CfLmbA/CRh1SF9lPmJh8hnKQjy90SRKc2pWUyyPFGcZomBNWan+aqjPwurEp
rZBGy3XMsp+sooGMgjLN9yM0kYZR6nprEdeafIjcpZ5yI5K5YRpyZ7Gnha17y7g5/3FoOR/a4DyJ
RrPn9+2WqwVgqG8e0OlCW9wwWnTfsJ2H6pSyca1xBjp5JefO+pREEPC6pGi+N7TAGz/LkoHWmD4p
oZG7MtXMagx7uDqmjngafPdFPj66wJC1cWk9Z/UOy/8bq+jHvHIxg+sOQxlcw9k04pBa2BcexeyR
3TOg1++Hrro0yiz3DNzeS4PiqD4xQ3kd+vsQz6+uZL7xFjPcWkUb3kwzc+brI/AHtYDrJ5t5XDmZ
Pduq97mhq/ssUfpwYNkHxFP8Ke5QoeLg9EZQYrARKB66aUZc5phttPgFj8bKgQDXVM7LsbbT9JZR
nKvivtPFuSRYv9t4Km32y+iN+3BFkiJXL3luhVrmg9UV/T4TrKPx0Ldod/jW6zgo3P5O9sD4Mzih
+s/yFuVvUmDV4QJ375OmNYLLAsgoP7yPCa/wtluy5MNefb5jMx/L+7JYTNYcUuDb6TCdQ09PoAWh
4f2ugQHPlVD6u7Sb8LRgnwW3a5UsI3+pG1aMwH1mHCz/Jg6RA5Gfe8kB3GEeozUtDUhc1S6/yH0I
xbGqw+ZEHZnzK3cb9YPiZQW77h7dSwXFh5IqsLFlwzVFnaGXCcw2dmH63KjMrPRlXXvzffJo00Zm
p5MVJjonLoddsp5jKADQcHsSzqnI5/HWLZ78pVsnOCLfmc2DgbrO3Hm9CQ2FomawmTaqTB2Q0qsc
uBSVvIN15taHSfUXuj3fLbAuEtWWS+Na1tZiJ2rHWdma7cfa1g/GQa9Z9TLMTWPGfjsPKOmVhLHz
zLgQ+WBsMiDsJmqLdvlufG09zaNJt1g3eRZkiTqJNYCfK1TSbVI5F29lvVLJxt7Jj+POLi0xHr/E
3Ne1v2SA5jNqWNI1/1bJ735q7NfAkh3t3YKA6agBPIdxHQtIDCsVyTkNVslgL3R7SOjqvi9r38N5
zvqvjd3D2xnin02WeLqZwN2v05IkX/XSOtsSpvOr99zkRXU+dB3xqU9T6/rnbql5uRdViM+J4s0l
7ov8x8BTNaCWWwvc24rr4cFTPfyZTh7zZkwn/tX9DUhYRAo1Qc0Zho/IrPdt9Z+d+SzazHt2RGw7
7EzRmuFPzRHPdCT6vxNNmzqe10oeM17P75qBWW3QxQbFfuWqkWh3GusqYbh9wNE0/Rxp5KVzjh5q
bgMUFufSa6aX1W/XF4xfxbonf714n/zSu9KKZH+G5qiq00I/yc5dBD1s9TxY+1whs2HOt/TzwjMO
ixEuNn56n76fOLXShibYHFI/rmTZkSEA3/ckesnBHNDzRfYQPLOEUL2MYbe+9dXcn81kaDZIGMzf
YYplWLoEztkRnN3IPQao70Z0r9ZownQxwrkpv9+PZlPt9cjE0df+9N/YqyA7Ni46lL2g3YjA9jYj
BojnZPDJzhucdGf46eptAslouSP7n4wlJbL6P7P00zYeayN461BE2ScD/sXfOlPlprvFr3yepsz0
IbKt/rPus1BuOKMa4wDEp6t90KjAiFWGBugkG5wkJWASJvVDMWrbjKg17/HHt5P3nmDtufApRQNi
0wuURSnY2H86kcnHjGXu1R/QikSLlio480bN51SpEOpSDU/KtGkK97s+FLGYaVKKQ26WbGeV2n5P
G7c82fnqIJaaRsI26EJkTktde0g3yPZKMFMAf7FFwKKXrZEEOHZ0BWa5L+Qi/GtTYvr8I8bMzN4b
zel1y6bKL6nga0qeIoOLR0hlP4UDpzop46DFFM64en1KafilFCx5ZU+U25GCmiWChYYD0wKqMWvd
5oC73Nx3LZLv1YV8p073wbg3NblMhQ9eVvJexLay+tO09OCLiVQFWgFQC9bjfuCKDMPGA/a3VgjL
0Dq5S0BgTNjqLZkUbQyR7O8YkNBk5bwKr0E6cq+byiPBYJagqoUVz3Yw7VpUeJ85UOaVzEGPJjTU
BtSMlztc4pwTS/M9Da11qsLS/lP0lbUva0t+BWQFHPSkiHHjcoNv8wr6Si2xpjSGGbbDIyaNXzzl
BLNOw5ockFB3+xVLSgQvXL6oIWxf+lA9Xm3Dn//ahqdLqJ0lA1sN5vy17aZ8wZvWa/1uzw5aXDsb
sCL5tlAHo8j7iAe337JMr5sAtou/ME8/XSMNbzYEJh8IScgfkdvC2aiG2omNBVwYTUvV/HUW6GoP
uC+yMf6TYNbqfNMQAUB2sKIYbgIQHgtSJehvWt8M+OaPEcrjzVpnlGCmKe6qFfmVyjIwPdRT3SZb
zPZ3KOv6vvQ8DGXpNn9qVkLUM9zUp37IIMRGhYxpLtbqo2GI/U9M9XqrcmTCZA92v5PAXKIqSYih
oYpvyGMznLvf9GHCtxjz8M+02yYBXFjLZ+olxd5GKxKnQ0UiiOvgh0IgPBdPfSbNPaPTD6lmoGad
HXxPa2B+uavh30tm4iZGo2gzKjTLv3J1rR1ibG6NhzxaRLAq4TYdENbZTDaXsjdzSqlL/23gQNqB
2Ky7GZf7jgT0P1gHs6OZuJMR9dSZAfdKV5zGwNBHa3a0hKNS3iFrOn2c9VIBsawV+aP2upc9lsNd
ZvbJ90DPxBJbpu5+94SN9XFrOS45R6XzvTaUoKZ5hq3kkf1Fn7pZ4T4IreWf300FCL9bfc+e8H+G
Ks9vFpB4VMlUX6wGsalnpfJLuohmhIcgjbMvIUeuSY9NOAaRiRoHk4PTf7A5szaQHnKsK+Cpg43J
5V/H+8MpuE5x0wl1mfPC2pa9EOSi4eKcK2H8rLOf7gZYw0/JXb0Pc6F/W8PgXPiEJYdiAZOQWae3
nbuaZytZTYyN+fg3UW37tnrOgPW0dzZTkXzKoHJeA4jiryl3Pk0FDe1h6/xGxmb8xycyIO0djv7C
lV8c2nYu7HjkomUyrJSNGDf0v+xALBBpaUjhZ6rnb7L5HpMEAMlBFr775uTaVJyCvJ+7IezCzdws
pzY3MmYO0mKZzu0DTsPqTQSJ2vlgorsW5OJuNFLHaO+sg1XPodh345BvfNXYJZS0TMrHqr3KvaBr
wHmqrNEFCJ3UeYKI2at6ypOo0n0Qd0Wr/y//7TpKqEu3j3VCwFbYJ+qQoendV65CacWoue+pVfy1
WDTIV/gnXiD0vdd2Lj3E44bF7xqYQCb/yxgVeqR2ING2EGH7Cpk5mVCukhIgd4X8T1d/n3jpDwrU
oNv2xjp96MZOn0EaEeKCi2r+71qtkVrT9q6EGE7IDeoXwl3wLy4IBjb+WPufBLKm/6ZhWMXWyKwH
6bcWzNgEhjb/yDcwLl7PFkc0jEC+RibjwjyTJH+EUecZAsnHkU/Mb/nTJaH1QSyFv3UTtP5l4jRF
JNaEiyQZZH/VjdW9ogtT/0iZyMDCc8JG/TzoP5ekSs5z59nvk23rDCy+geiQVOrKxu4AX7zlQFTa
unlc3Vcp5c/qkxNQpEt/W0hFOgA5m7FysJoiiLPGDRSkyYBdT2AOhVPYPve2l8aBUYi3bh6rfcaI
/IzXM0CQ4M4+c6uNlC8DztxnmQzoZAG3admAZH3SA0aDSFMKdTXzftq6afhfAHUIgwYNDNVX9gcD
XcFNebTSmcU4FZFduo/YHHf9DBc0UQVfiKlIloeQIDZmz3L8s/gyjDRy6c40exRUXvZq5El7tsJ5
uYGKqditqg9pW8ETXfXlbsxnxHEAAC2O3EvTAvvky0SIWtL2l65Y0yeCuqkrroWPggJ6g8dkLlia
1urOBZHemkfuagmPd66yzNy2tS25gTrkbsKfmhsy2Pk6JY5+X0GxTlaLWcDNKjXcYLMzb0PtA6os
P3UB1AvH3z5QqoJ01nx4zvmvIVIdL9PcGv3bCoh7Fpzt93Uel+tkCH83FWl/VKtjvc0oeuEbgvHJ
7OzxJh3pfStSqgFzSj8B7uvS96IHbl+JkLN5jvycemqGmLz1u2Mq0In2XHZ30RfrzmbhsuMSLfCn
hXsA/q/20Aj3Yh5bMJ7c/Uwn29yMeBhZTxdRHIJ8/mFXuq+B7GJnKM7LjNBGw/lF6AbXc4Xt5RIi
puFqqIxYVLZ1cAi+1bEsnbjyp5nWZq87BImcTwGYELq3znpBc3MqrFydaz8bNoHu271hTf0lY7mN
R26DyO7Nv6Y7pIxknErrNHQnxZZzdE2tY58p9jI08kbM1hDXQX1xOv2WkGL35BV9eDEm4W/ItuuP
FeXp8VpQD9EAIJ6WyTMZBpEjGHzVtu2cYl93lT4ngaF2gzGncUal85YGaZINBxPB6lDdO0fMG7ix
TxyVrxx2CpUeTzCBbv29t9MsGnWgD4E2N4/ASVtwtlnsQUHlv66d2NMv8lNzOyDYHSlvWoIvSYE6
Qpv8RWLduwsOkB3DOcdZHXZ3YEhitewp3cjeny9zMXzPec3tl1pxHg7uxsLOfXRFK2IbKeuCeEX5
UUdyHnSdSWWGhi/40xJusHWlOCMwJ1eH0Y8sjpJRTOnwbCCroHDbLF9Mb6hjx5D2deqNf5YVSMwr
iEnnTJnbvmybIx+Y+RwY0AeFatxtKdtvc4Hpa3seBDl2nAFt8GLYzfylRgL6TE0AMjVRWezNKZre
IkGpLHQfP1waTt784WbCcJ8bXVxX+mduHHcjRss8BU72wtCJuhcEAXmAZPnyUFmW3nokxuEq4JDP
mLnGDf7/ZT/beX3IQdwxlTVv2JzLrcPqiESjP1ja+1KEcQIaF+d5aeXjk1zdR0qa4Qeq0dij3+X4
S3w/Qp6ZRL5hu5FZme1zj7tikziJc5pNUsvxl+lbsk7fHSlCHaEDHqjUHPL0t6naoOHDluFyKLBM
s7SbQfhvqtZ36KUfUff6WQKKxqmv9BaOE9NEL7+0n75ZrdW/AO5go3MagwXALWW5D/Ki+ldV2a3i
p0Qd59Jhko3JgZ52751qVgPAuBJ6jHJfly8tN/8uydZlO5mCSB0P2cgxm8N8o4F1o2xhJ/enHIER
IvyzThMR+7yCH6l0y61+6Ac5S35XqYFKJx032OCIIcCu8uSM2IHWB9kv+vC3avV8yDtRX/IUugPD
j4NSJAvfJrf4B55XHRyXHwvmKbn5TlU9d44Js0M41/TERmUeTBxkO7fOfiGJty5oA54dZ/K2den5
pNxCYVfgYHHFFvqELwRFQ4FOfOP1XZk+lvRXovEph6J97gvSC1iHa2PlrErlgzEeX/rR1Rvyf/4o
wzuTefvLHs3ndCr5I7nIb0Tj/ejCvdR9bR3KwUpRoOt16xn6H97JEFxCTM/0UvMKWbjBtNc1+1F3
5S5hW9lVy/CLeBocpGuFJwQTRLK2yUu94HnM+nH5CWs8SIb4z508plLPsTlZ5tJ+CXq+SJow5eDa
3mZwJwRNMJkxmRz9ReWARQzWgHtkKm+txPytO+s8puLaWMH6tFJPuuMeVpi1PMm7iOOrHeFaQVbe
Ww+tcFFY/laUg5qBT0LOBaf6ZQSIXs3i8b4N0wi0l94xiAlwKkBQrmZ42RatuMG0hagKhwIg+9Lo
GCrzq7fDMiaE7xcqrX80jr5luaTy2fP6A5ITJ56N2TzaTqkOjpGyGTkUdKPYbA9llh4rJys52xJo
UWS/cavLL+5Ma9vbM9Io2HNvr6Qnjij5aA9VTv9MHke6QWmURB10IgetdC5DyISMaLOOETV6JzQw
9gbdTLYd2/LNqOYb+SBp3KRVuQlqaqLpSxi+te/CZOv27s9l8Qcd0TnLGnuHJvrqdy4KJmJV95Li
kcgfx7NnIZTK/CaDWMUZkNqjERu+n772NiUMlfnKLPcfQRO/IIM/HNtv99RbOVFJavtGoXOBEWyq
nyqQw4uDPPMNoZN6Auy6LQi/MCWwuhu+NxyRQvGyLyO31VS1uCCScqO8vNgSA53G9IWUr7K1Puca
YWaAvqSPMv62PyB2YpclCLWGkrAbxLVFFJQPB+Jiu7nElLW4bNijPIo+8I/Ks+U76IH9aTuzOLqJ
IV4qkuqfgnAcNhVGzt0YOGM0FsW/OVzPU+3kW8/p1X5VhFA0U0cfbuDU+TEPVwJ7yZclgwWngWf3
0CfzpI8gCP6z1ySo3lUDcdgBqjsPM28G+AZx/pna6ycCDaaPjifJaIxi5/lTekuKGbuYzj+dJjsa
6xo85cibv3oR9OAeEED5ahz6xfnD1DvFXZ2fa8Xi2Y3ZwWqRmFddlTImohNFTHlKUvnjFuWWVUef
DZn9Y/3NiS3FI1UNZfiUGV1JiD+K9zxOekfsEeb9LRH5VUVv3plVwQTNFWlt6Y+/rA542aqWdpeU
KJ6iZR3rvRrNu28uhOZohA0OKvE4bziWbJosLkE7qxMHOVZPPnAbu7fauw1zvx+nsYly5eSQGvxg
o0ucRE+dznmsnIYonxbvKOUhEd8GwvfGuqVJ/2mV3YJBpVPb1a2nKu7m/LKUkyqQmOX2qTWXN3RH
H2ZleTtLd9N2aqscSS2rCXldYhv2Y6fgmyll8oEGNi3yiLhq2A7y6aHnsfCpQZvJp7RwOrQ/bEmd
7eGfqcJ7Q7MmuT648vtieWRW8qK6iLn2aSi6LQZwE/tD+EMb+p92GlfgtOnEecOh21K/ZZXpG3zA
d6N8FhzBMQSOA/cu7ewCZv3QDvolIC51SsLHOf9wgIHEU1BQmf0ZBwnPuZz/TtDx12EUKziP1W6q
LnxzC/9eh+adArmPfPCMrawUHltbf2DCNCLEaDscEYBdia4ikRWfQVmZd6/wv2DumzjFNwKzjK67
0hAkZHOWwAb+r1YnL45AtolVL4n4J9ysWoQxonok4PBh8HBBu8O+xOJaz/qlWMJ71iNGEQhsN1MJ
5tL0AUjDwiAlTOfKjIdI3Jpfmek+5jq7zN5w6+zkMAMvRMmDCSmm1WZ7SRd2jTVDZWw/rcL+SCv1
Yw4spjKp/0xV6j9hVlmeavF/hfKgIlDtjvNiaHZtZvwllQM8y9VntXT6eUKfw+NRFNscd9nrjFaC
eXYanoA4q1PidB4MnvUgQcyR3ZYcFNOw/hE2FGCRadPfsjDBfyFPjz0dKfysw09dyjPfD3UHthFu
SQvBLZ4/fLi59bnmnrVpCRzaVqwtnNE54hokgow/dnqY++TLSrs/lmhxVSaUofLazXjYi4tPR2uY
JKe1CW91P/7CNdnEMu/bI2yxvRmnwP7ogcuwKMj+vMrwhvDmmqDWjWet7Zjr04hbx71JmgQjGwFJ
BKLo46jlQ+mkd6eemZW8ETN192J13Qu2tXPQBe+WU5axZ7lD5CEr5OM9GHFaZBMJ6QN1cDVEpOLD
oqPFRWsCyzEUcQIoca68Vrw1bLJbjLnocA2nPhRhgvFg8Gf0TCqPQ6yffHp0p+Ih43Ap02BAYjOo
wyQTI3JJoHpuvLm71bpZd0L6eeyGFHIE7rji1J+W2KuQ8eWwcoBVCHYS0OmjC6F94jLVxwa53R8a
TvuDlv7C/lHSOovh6G9aJafAwFljOnWzo2v2TNpXtUcm90EoFUAiJPHZGPAu5ghYT3rOvxzZIFjW
6iZdVKPuJMxd7loJh2ptRV7mqriyzD+DkwyH2ijC76kqb0va9R+kJ9hkawc35hM2Fi7AdDPOEP0G
4ZwQJAC/4Tijg+XmfnPGLsPs5o5Ys3Mf9clgX9BplhtDVj/snjJaakxetZDDETtxe0RHJ7aAT3RC
NqieXLt8rpQvD3btLSzMWXC1DERkKVKQ7RyIIUbR/Jp0AF2K5LwI55pGddE5mz5FalSgsQ+8i1dV
L3LxJoLJxTnMDA7FBMT4IbOLOierWStTGt96dW4bue64Hd4tbV6qkrUrzZqdzYO4RX6abcxsXN7L
wGAwoNLiyU8gwowxp3HFmv6z54aJ2xv+39BYQbA45JC4+HmT8SdVBmUwef1KJF/A5jGjkM7xNDEu
4c11prOYUvvEFf5caPox1QikH6RSHPxgRb6eyxkfep3L30BLzZvzkOKF1PpG9pTLs98Z5ZGTyj/V
1ZzECMKazSzGYNPLMjtC2VpPa4iHaRqTlMUznDazy3DZuAXXvAibvYmB8KmD0fhCNvKvyAFOkA5g
exFciLYzWsjLEZUgw+E4T9V/87TYd4oqrUjYLqnShf08qoW4jbrbCrG+IyOwnnDKPfD4yf6GdIGn
Tdb+kFKqcHDKIbjXgflSCyf768vA3pW1a8WWHnk5hZcc8yX/VIaxvlcu/KrjLq8sKSuykoaEoTTP
u2gFIoTwbo9ixPO9VPMFAvtvYuRXdkZWHDIgYp+3emMKEh9Wx66e3dEe+I30N8qm7gmHUrKDvZn2
0En6trpIjpJHrgOhS1czCRCaTJaOqVRQW9EImtPSTG4KEkQYOBMRLQZ/mmWPw6t0W2IT+rDeu8Hk
XUoey9dwfjQBDM5z6DW/QlM/k3SqotE3+jjVk71RS97eqwXxG57SgINYWOjfVydKquye+fq4IFy6
eAaXOgotGr+o7+QY6v8GbfWi4b2jMFtdWrWbH2TdCwBxhul0cG4iLYy92Y+vqXaZWwuTLd2A5MxQ
SW/sxjWuhuj754y3v7ex7ZGIwEhfN1sr1TmGFm98Ki2Nrq5dt0qaLLkdZkGgwXiw7C8YsXBrUqN4
nAw9YE0G1Zy8EcQMBwVZDv7Nq7r1G+XIDTsS/hQCUJlpKje2HluFXGqie1Rr3LU5TXE9p6RSVHKO
s2HIENkQ7ecmPcZKlvjN2GF7jKxl/i9v0wIwiIvZJZ9EIbtZxLsBr7jPC9uJ04DoDmdk9l3sZwTe
4RGjff3dCGPk092KH1mE3gEweboLu7xngk7UVO3nljl0ydrl2k3i4rnNleMP4FV5Ii4rfTQdRqg8
N7DXUqQUjfX46TUL62thfymQ9bg0u3K7NA+bgC7PXpIQrOj+lwlXRAiRHT4aGaeilVbu3SUd411P
VndxSMfcNmWwn3vGkTlM3gld+o8W5Y9Fqku4DH+bDHSMPCQInUx/Ji2OVclu8N2ZjwgXf/0aneJ1
GkS3qQfI4GpJi93yQOE69uSt8wD2H6qqmNilXdCDoQYyveuRKUVodgWBSG23VEFN33DynQEX3u3e
qfbzZFfXcQI5SHHmnvx+YCEDd9v52m9uvQ8V6g1oNMJguiBC/wwG/45Z5ZhbxbOZ5q+Wa2yJl/Pg
CdGehu5yXu38n9ejuV1M1LCkg6yRncI4kZhAikldP4dNykNTdGcbldFhTbgi8PZrVGrYkmJ+BlxE
k/c6ZUka65XvTq2KpriCKi2n/ZvazbDPzXY9WuQK32tWL7j+5beBSfLa+cN86kiJfBJG+k0MxUI8
AKQysoaJSMb829MmEIWwXvi6fBMS1vvuLhgOurR9wXhIGNWk3efaCYB0UFpi4v+bVfVz0fY3r2MM
ZhSmvgn8ODk7ZWgR+6AN+Rv9ob/LC0GGD77mneuOA7Iuue5dbYd7WrnUMzpyvSvHLK82NkC0GU+r
WJ8zWnVe2dr6I+E0Vew+nKJlbuNsG6wn1pfTWNR/EkfKWxAEPx1Nh9t0JKMDAUBztpbysriVAFnp
mzOm/N/jw2+EWPUd26dPHImXUOLZckWbWI9hlPHEeMaHGu0jCT8l8EP6LiVYW53UekMEUbMdEKdH
FlxJDD34MnT1U6qaZtPYCf1V00XwTUdjRsZ5uoTvJnNf7C/Ta5A9NBKUax5lTy5on3T+IfP5QI0M
kZg5DHNTjdXVx2BH8Lsp/pAyqF+wGBQXnK2E26Wzi3tWkgXIbldeZrt1vw13wuTF1NBeKjstiNkS
6Re73bqTlJju6+HB/s5zi3TU98N3NkNny75AZQUKh7iWYmHr6gJxUeRjk0iwGDPul6L/FkRqbNAX
OVGWqDpO0kQfy7Bbdo1UztEQJb+GS3q3rGkYq8ZprkkyZK+BCmBRiEI4+n2AVaoIYPMKqGRfrEi+
DK6MM2Jj5OFeu/xkS91eHxDr87CIeqc9MWVxKyWpYy36mQnR3MXEB37J13o+4FLxNriHjF1d04u4
4SVOp/3K3WeYUTnlRbA1TdU9ZuzhFY6IeBdyJqiW9tYdtZ9lhJAU2SOKu22AlQB8YZhwrYTTWQmJ
e8dj+VMtCAWagLrfmAMYoQVqv21N296RjF7vEWDmJKD6wYtCG7BDq5Y+l4mtIMV1ullBsbnsOiN2
627er+XIXGK4AWlPFlGkXSaIOwFd8uHBdoPv46SYHWqPyVZ2SIyTibXRFSoSvbpY9xMLFN1m0DBT
PqrzbISHEFUUIav5Aq5QuruayNB4qu3lKCZfH4BAxnPqLvNbZbdkVBSzPGvbN08ia3/I9LT9uHSM
9oxxRr/7xVDfVFgacY9k9MjVX755mFzvAymRGKvcys7jx+Wgjlmn+ttE0fCBVD19sBkajiadDXuH
ykbwK3KN+cxhCaRlrz1o3xrfHk/XzaiHhKtlkZu1M4JXPKMuBoJ8Ht5ttJg/0sQTbcPi/3FHDFC0
zpV7b1l4abOMlR/PHhLYNlmeKjdf7rWq4dUkfNI79rSR+cU3n5n01Z7kCcXG0Qtwbsf5GrSXfa7T
0rzNYINXc2ncg4mof4dEovuYNPZa6VH6ZCCTVrGzyuAPMR49yLKLR2vt1l94DeqLjfQj0sHy5Q6j
+URrwINN7/or/ldsCqFLMIPpCfqIVXHKB5AXsu6mP1LXgN0DkqU5aqVhwpGN6d82xVFMMA+USkLb
R7sZqKC7ck2We0kjRTz3QHJcsnQ4jzXiIpRAJ2RVBhEBg3lthQmRMQvQYFI6jhA31QbfVncB62mu
pNG276KukgeCOWEFGYMn5VfrL9Wv40UFifGJj6IncaztNJbOtWq2LALBEbNfg0ZmkO1t9tV6kJ5b
7HJY1yedSvU8GmoCie68bVKEw8VCQ/3dI825hlpz0RPOKj862FikHOsPSsd1h0zXPuDtro/ogjkp
l86/ys5b9jR3TTtdmeOpXZx2BzPc7PqkIqG7zdvNg/49LbKZUGpK4wNTKXKfGTXr1XeXRxQGAgnM
g5h0MOLffGmN96D2nYOa7fAgVMBNm4BrblalMFabc5K8PfwYf9dmLN/EuloMDG4xvg02NKqNn2uX
ot3IHLha0hU7DGbpCjRGJ0s2JNkr3N4KYEU4I1kXnQqvtu2k21oG8i3PR6zZjTG/wtmvn0IGlHyP
ZbUNAo13cKSP4RnSMry2oyq2qYUKAimBOjfm6H3geK6IvmgqdUkIBjuOpK29aqHSauO52fql08w5
z9yOrHrV+lWIROznciUgphb64djKTg65bBuX2KZtIFjnGEqczePwi7HLObcVRxHYEoe+39Sg175t
rDODgtF9Of/j6DyWG0e2IPpFiKiCx5YEPUVS3mwQ3VILruBt4evncHZvMfFGQxKFW3kzT6rWOS9k
SHxoQxLrMS+V7EOzxTwyRuVrMRfqwxPpdPVRxR5Qbsa/oiuQ8IjfT8/sldWbaSOWh+1oqM1C7yw4
QNOGN5fQRrvKZvx8qyLhzriSXmetaqB8WIKaEYOzjZACZz9uQFAvdyOUlwrol2Zj7/CCyrBcxmDT
ldVT63opWLtWlCchpvsrFIkLViaOT4xheMhS1/4UTkqm24j7EH+1V22qtGly1AKf93Mp3U9W2pwd
QaPEo4jnkVu+Nf2z3eyeGL/nUIOmd8JqmrI/eJXqTbcE/AnsgYLfAiTpVSUKd45Q9qPRGbzAu/uh
aWA1RJCTOSFx0bcb0JbROgYa8ve+kHhxgwV1ZxG1QhCNm4qyTgIPYYnRaTN3BBpwKgzRAXQYILRK
1dk2SIb+j15yda4DyYJPe/UFkyThdnSi+QBgJTvSTsdONhvM7oydlW0U2J6VsDMQcRNL71Ncx9a1
JeC0Edj9AV545SGj5IK95Rx9TwG+lEmUxYWAZnq9A7RCfj1oldQHnkTgSOQ69BIUcYxx7dCZxapk
Sg09X2vWlkE3bgb2JyQjkubITeInaNhO6MHHlLQE2YsLloLxEUOEtqz6nPCb3Uh8ST9VOTKr9EbT
PDrKNratIK1Pbi0OcdjhHzIJib5Fjq9vgy+XYlsPnWLsdRccHcB/vYspFzIXVrIEPwYEATJBth5O
oo+Xv2bjJvyOe/vbTknyrkyISOfaBEWQum20dsQQ/YF7X78FhR7f7WKe2Xo0+B9mjPX0pXmbFAoT
0gjcOrA61SFrMfiLWtq0Kuq/hpGJXTkR/ADnG61NZBjEm8TYeJzq/5CPUYktRT6qN+y7g8Ne88NJ
LsR3wOTZ0jukfXvDWtx9Oon947k5VyRz5gDF0fPMNY0NsSPnUC9ecWQr4aM0czGsB4PS2oRLSXL3
X8TpUIb4ywdSwCmXhclZhmte8nYtLIPXnuRXMfKMYBbB/ETohE12oOb6VhpLwtdlfjPGWNc0C0R7
ihHVQjZeBsby/0NStebuo5eoXpswJhLqMgl/WZkqDrSKGCcsrCZWIqdVe/Cb0AC81jj00KjR/HXa
XyobvWz0OATWqi8HJyzNyNvG4D52CbLhHhwIRlyuTM3G6OZle49JuLscn+tzCnWWuYotPO0L7soE
mstZGsCbXub62XOgl8H4VgXMzcLK/mZJ4n5UWPT3bT2XX57fY1orjJL5B094EVrStI6U8urjSKgz
WkWis/EBB5DrMtU9YzkCB98uiKarnuZdYv+WInzaz+lG5dU7Y0USZlmckkvD9czXMjUk+Binglr4
zyPGwYM7MZHDPOqnECGvf8kAPB4SG5JHszTdidwSAlljt4eg7OfrstgfadpRnuJptRPAKdexo5d4
nZcBxot+rPeN36MXmkVz1pAfuTZNOIFGOFsjJypON7x9HI5mcMgB9gHsNXP5tzL84cuuy4CfmOkM
wHD4Jv+RN6gxIrCDYtW2rIdqQNLmBOI23tHlVaufOinTk5mM3jNJpgw9TBQJrq++Bk7ZjB/dXPC2
KCfGc6bNabmQ4BivA9CQV10U7b7kM16R1MjXEhfKizG2+iyMuXiM7vLOwvUTn643PDEKApDzsb1I
pXM0otTfJ3PH4yXN29TQUDwrVR78LIhABSAVXRBDkQuZeE6tG6mLt1j+ucU6dzT1cs9U56n57hbN
/FyqTp/GxQsesiJ2Hzi47HPMVuyi3YgcmzuX8rdghCIzioEZVg+G3GkYPAyQiAkh8l15ysfIi0Lf
wES9ItJU/gEOJkwCZJ0MoXNLCrLZq9QeKB3bwNpOJEWpCy4Uu1xnpGY/kAgVFxRgEAmekG/ou+Uf
JB7jOWPF92tIjDjk+Xh/3YmAFMaSvoE//pGZZXAreZFvanh0Z1ybyBdVjF3SpzaFJbe+MF9Z24oU
A26f2TPO1jRf3dpxNs2QkI9vHToF7DIv37G222cf53NC4Hzp0qNw3AWARZOVyRbkcQSiiUv3xSfL
umHTFN/F5qa11qWw453CWMmCqW3lrRQN12h+5IhCsxxXhTTQKGfpAecgvTh++ZVSG8NcnIcFOjJ8
1aABXRAt9prMpP9SU7JFnId5qhfV/AS6ocWUZVTbYOkL0Ji2cm8uy9RzZ5hEAgApf0ZtbL4CB5A7
AzP+xnbuaT2LuMiWXuBuFUexgHky9dt2mPsPYNg5LoxoOYn2/310km4CHdDetczOVln6e07jv3xF
7DS8xDs3oI7WzIjY4YpOfbij4zxXwmEjacXZbkJM5s1VtNcSFQGPWJztZwyQ9kpXtAWTaIRsi3Jw
wKtAyip1PgydxSElld0mmZL2p6e2YO1GvfkGhNheGzF7SvJsvWsCs8v8p1pmzVPdFu22wm+zNrKs
JsYBYqoz4cUzA436r5mQ4MotSdloZdLn1qnoxYxJojfWIP8klvzXm3H1pIpe7u3ZatfajOWBLFD+
BJKAyVylzc22YqDAQL0/mqLt7l48Mz52LIVWEDYQHxWhTcLrgCOUP9eHYTQcPv4WrlyMcWw/i35u
tlYTGLuZxds9L7rchtSTFzjU4wH7r37WU+xvB4C0yUZOC5cVXQQki0ZZcrbeAXcvA7uv28g168MY
UtaVg66rPfgCf9tj+tyWeA82QVzJ3QCLC44FVSLCVOxqKRpcT3e3I9E9+TTeCcVoS+XfoiboKUvj
rcBysq18MztJTw5HjhpyLgnu1WmUyzv7DbiMjmoVbg2bTQQ5bKRPBqc8wgZpFG+SnfifUbjeWywX
YMkjI7Y758VJGUYL93RuY3qYa28lJ5fYll0tLWjdDNtt4GDMIqze8Pymzo+/JOLfovrkZssx5t4V
ueAGquUALLO48ly7K0XKfTdlg3+mUWTZR4Bdrhxc1aEvU8F+V3Xmh2jYyK3sOZGXgj0BNkIzfjem
0tuxUyczwY8OZKjpYJtUgfWZDN5SH8rRtXc0P5M2LSKxdxkv5x0QV9z5M5YYyGMsHJtk/MQWYgKM
n6EEsgofj309mv9o8ktuuqn9vZuSrHXJUh9Jr7caxzOca9eLfl0QMWtnEsYvzw4XfDU1VbJuAlba
XLcxicXoS0dVO3RwWD0PgtvO3sPcG1iostKUB8+ZGZgCZ/5Tdnl6ACRPSGVGbznbM9TljjcPXmTO
MoyB9rid5TD2BzA3qtiShYznHbAu1o5jEqlk4/FnPney+67cJlv5uG6PjTH1N7eW1Qf+zzaMOowe
1uh6ZBuC4mVMqhnRIUDsIk0OwRiJf1VWZX1SlU2eICYSP8MzXjAYQoA5uXIOPvmq4z1Xkzt1Xd1l
qPYRgxkV8JQ8lzcqgNVDkbvmhTcgTv28x6y36t1gesGbUu4dKyh/EJ/Gt3he2JoTxMgrlt53dOeU
kt9lrp+LGwsH2K7VnJdHeGudx5vEyb8Co0yxC1kB6SnWWA+AsXwf7anKHtkWGff4FZfJScADWjl9
1b5l/sLFZagL9TYLVDdgqiN7bK/a9SOHub048S/op/iBzuZo53KQrltrMB4KSVZyQ9qM55SN62pi
KW6ROjL/KGMwHu0YQtHVUEFEoU5UWCDhB/k42YEbllmhSUdrW508m7Vfh0pwdCMw4euki7J9oZrI
2DSsG1nbauuUMdiHCUfwe1Lw4ijbOd43cWp/QIqAd2PW1IYOXvqYAH08jyz/zpNoK7YfpT76iybb
3tjdYZiq5B8jUb5HXBjCqkztCxpR+miJVm5ll/thDQd4K5a709uZ434bp918mFFPsF16OiLQkU37
buoW9uqZt6amhxAi8yufH5cw5W8U3J4L4pP3QnlD8aqrvl0QnkR0xseW7jt7aghuJ/7Kb7O0DmvX
/6vRZKlMRHBwXRskXECRmrYZ7FbQv/iwEqHYV8QtNaTwdLNnhP8co2Yqn5cymF/jwMIZBDfv0LAF
pVRbED1fu8gNYUX1yqWTQw7k2InXIuvY4wk2EY+s+LP3uhbGGz6MgtQ24HHalqrHJWgr7mPYnK8u
U/qLwXD13mXEu5rYK/bNNMtnIwiKFTFhgn3JnZyKAhc/pV1n7Q0Dz6ldlRhxS2ZXVpi8VjwxHNBT
eOWhuXCBWAhbAjBfl94EYiSfow0/bnPjEGEKeS3Uv5Erh3cip5KdnI+3m79mb2bMOzQqd8jQgHsr
j3qiChZCCBGrvGBWBVdxBwK6sX2qRq96Ti1n8ldu2mGMctmaxCRtc2uXyqDfDQ2hTZKkbhi1eCLK
qao2mcRm0HaDOuIYACQyEDamN63cYeYtg/WiOdRw2/ftwzL0yz7VdJhod+4Ofu94+8FIZhOIdUxg
PptmZYVCq+yPiZRyyKFZrVIBgtqnxusF4YG7IQ5msgC1jw3V6SHIExZ/MevEuvGLmSGNFRGyaYJW
w7n5MDB3wGdx1TdQoPjHBkR5Mpsy/6QDgtNDNzw4q0CO9J34iUWuOavCtrBivVEVO3tod1Z2dTxd
PABPaW4pN4ePSHctDotxWX7bMoMvxxG0s2s3PzOt1DcfsfhimZQNBbEHxLyduYLVU390E0eFFO9V
oezneD2SfMcm2OtHj/N7jVPXOM9i6a8FatlD17Qx27QyBuijISSA2LuRSs75ec7MEKK3EStSZ36i
Q5VlkolwdyEcSeC5LtsTtSGEjWjY2USlgIsMImztJBbTqE/IrAhFCdxXzNWMXVJJXmy5GZwrFVyw
dwT5elJE5wkZTiiajjc6G3Z8NZkywzY+e0Mlu9lqmg93FvVOgwA9FsJI3wZisjBEoGk+pzaJ996O
aVUxAu9EwpbH0OOl8d2k5ad2Mu+LZQjREtoDOsDsKWITK2Wz30SGHQHPgUfoqal9EXR07Js7Bx/4
8vKVu1F2bElh7nhIQXgLsydDPVu4sPgFKffV5RbNli6CeQOxpv8l8oG8RiaJfkERvROhDcLY9aFQ
2mAvdvHcovakGldMO0TNM6MuL4jIsMC7QMXgpKzT5dJO8svKrJGijd66E361nJ9qLvdi5fZuf3SE
Zk1RpWq+Vbbk1ZxEZubhACnjXUW4d9VD47rIpsVyCKnFIV2QNow0EM4Y2eKiOAKEGTdc3gKyD81M
pS+MnMxorUccw+xN7gf5KgrStl/JLmZnz+HG3FICdd8N+AI3LFKbdU2MmiRt6pHRB1RYsMrrq33S
JcQRPXzPFBUX2WkZUkVZN8n/zJkgleN74icz2xddzqxLEhW9T5UDUKBvS2sLp87YkrXno8o0ixrV
I/j6C2AIpXL3Yi5LRKqwqQI0xZgV+hQUH3w1Jb+9xNrVlBXsJyNmM01DKR4utqLYj1KPS1FMmWKn
DLUNAMadWJHXYUvueyOZWlgJGC30hswBAnO/cxrsFxwX82vEHTuEZWKGvqP6fT/lchsYWAaaWTYv
HLv+elbawfhV1teWupAtxs7oTJAj5eBuorNLhhHy2Wz92HJI/8wOcG27yeRP5yXmRjTZVWjxBpWt
ObatgcdmNJova6RJHflag+OIbSSw3v41+/Ep4woYdnZ5f12At5pkn4AL8OJXekz4qqYC9Agm+D30
w+XRSbQfVrxX1xXRRJZLXntYFnje5KVHPpXS48pqZd+pVIqbo6pChwKOh7kGw0b8SZ34+/1wUDo6
j6arD2aLXB3PJDcWMch/9Ja21maoAKEqaYILnXRa/3Nnx95XEvdU2g/2g0XAd10vk/rgtRX/5vHU
7bqlUj8gsa2zT1nvVk+ePFTp2J/GetEP/mIyESWl4TyzfwI3Os/N/NW6DSCpCdOwo2tRbkBiyUMJ
EYFeEeQh+omqGRDxgo3PnKyR/VzO1VWa3E+ZxWHo6a6pn5Y4SW5d3gB7q9vsxnHjss1Oxy2AbFJk
WeXKH7/Gd+95uXnoETmP3jSne8GJd9I4ItYi9wfMf7Bma8OMt6YJhwNhwO4fsozfF7OHtRt7Oe1m
qdIbqwZ35+EzfbVwYaI+db2+WDMAdNhld/GSFPFgy79t6+pjhfS04xVCWlWjnhtj5FxyC1oNECrb
3OaUrDGvLcNhaNvsqRhFf3DTIt22ZldtbDuumrWXg1WpbcveGHNl31y8wY89Asz7FGRiT1lg3fBJ
jfPBnoP0LEqYq62a2Qz06T1XA2xAb7UXTWTNbTc0c4M4E2BBg9RGPj6WGbpXvQxzeLfybksWldyR
VbeBOcZrBpwAKbU8mPfeWJjs0mrrYGqodhqo75PPaPwMUdMKA6K6QLZEjE43vkymW73Wlvgt2jvi
qr+HPRDQsvVsabmfXKfc9KoSL8iwXVhPi7X1vNmlC9Em40Iwie/fi7FVKio6xzYne052kAlMOfUX
6tU72x1rm5BnCKNsYG6XGPX3DS89FJgeuxQvpwc3XiTmGDONbraSzd6tO+cdjIKxryNWZ+zT+4sB
6HZv0sGzqRo/OzVYJ//mzZI9pTarlhAHTrzHfOq/ol3mP8ht9jnrJnZs/njno+GvdCezea9YQ+xw
Wv4S28cUHk9kQZWDjASUvji0AF9Z2qMFsEHv/9BOVu1poh1WSZ5EmNgX78hKgrMMTOXKnwCDNUYk
2U/1CIgEnZOd1TfGe9+myU5SI7N2p2bO11aHXXMWEcQGm3UWygR4+sKa1rNLWSZ6pjaNLaTVkYFf
LWGpO+8bKGT7t+pJjIoppfuEK2zzY9Z2EdaFM+GnLL2HiJvO9t7t+WvM3Bq7QhXHtNAa6jT/t0PQ
q11pWABqrKHvDqLLo3k39QMgnz6yGdjJU7H4HYFdV/ZMqsdhdX4QUOv2wF7HXe7Bywh93q3P9tTR
ZJpmdI0UU3+PyNLZV/J9hz3301vEBY7izwWVpPw7jIV7nqXLMeuwlysD31lZRIhPfaOLF9C+mDuh
kZ8s0Po3HrAbc/4ASXFyCV8VI+dkloH5UN7jksX5A+bW9hHoLHIZGb4NOyHrcl8ZrMsAaTQncLJ2
BUf8TPvBBzms6YvFdkkp0FIJ7j09tLtU2H8Stx+ttW+76cFPiAexsNLOFkIr2YG2ab8zoPBAXttS
bDB+zk+Ba2PH9Ga25QQgNxqSBPvXJG3Wru/xpfRlvde+b91mVtHYtsDdhhkibwid+L0EsrSGU2vi
BecuRZRx2Fiul1lMWIX+tS1FjKy8W1H8xH/SAQsva5nQMlMHLXWanJu7cA5gVtIwpFhxyd87you1
WAVLk7/X3go7wDIOomAvHFMwdTQVr9d5iA1UcOsXiEZzxblz97aVGp9RPl/mMQG37BGEhLHgu82W
O9B0Y/bFp6aFPrCJnZ6VZE7USvuf9HjMmwwX06OXLiOvE3vYAdFUIpRqaR9GZ8zDRbDUYRLl27Sk
3hPkAsTUxneOfKS5F/h4n1ttX0ufSpqJWX+VzsrdUb7bHkqIAuQbNasCXvn1S4R3MPTMvtiwpjRw
mjAW5P1iPrXKy38zVVLy1Lq2x104T3DPUm2wYjx09/wYonXkQgPwTdwGQLCCluYbevN+etbcMYI2
lVQrl2A6ETaXldqMu3nlTcLeESiL3sjk5Yx6sjY/nWmw6PAr9E+V2O3WSetP1urf1L6UgIXKKVm5
/lyd+zzGTEnA8Ll062atEmgsRtO6DPsxdIbBAh0XiQYnO8Mge6jk5FcgANRCFo9LfvZOvsJ5KxSH
dSGEje6VsOq+e+NG89ZQMnAicd1cxVSKp3o2KuaUtNh5KZZC07V4gFnQBxsc3/YeA37PeJdXuLbh
G+Osz2zwNHqIT51OyEeSsBGPdtRp5FJCGuDKeuyfPW4QiiMoZqZ6c5Nkw/CWs0Z/MNRSPqHQks62
pA9SRsiwF4B2BsRdhzdoVe+ztBdOOESsIuao/45Qdc9Assrb0EZ9smFlhe8OfEeRrAze5Lzi82VT
LvVywVCPcwgzb3wwR92fsnulDWWJGqFPe9+Lz7i1UkkKLNMls78L5sDgaYdnQc0F/7zBQ/CczV23
d7SMd7zEYC7mUl4HPxchpgGMw77769SDtalQrbnImjLAM5KU77yDkp1HDvYbG7q+jkANDl0FPxyp
CDawv3i9CKcGg9eqloAJ4BsRgGEvjlEVuwV5B+U1/wLQeM+NZ5WnOrepXHLl55DJ5FsvRfCc6AZu
P+3B2PxKPjLQ9PhuTbgWrFuDPVGa7AlHRvEzqjjZslsbvrQdBee09Sx2f41p6D1EWCzRAez9ftVb
PqC+fri7q6zghdtu9mOSfPrK88F6xQ5CLi2hJfRjcAbrm7tMQJl2wvkddLXNjQkH10uAkweWcsJt
dqMg5dyMpfKWUNDp8DV2wfK3ERLLt6UFuGGTkWvcNBOHr59XznuQO8VjhiB4AVW03A2kNhdTNwoO
cQ+yt57a9DB4vfkFAd87BYw58aophf6wksjZJsZY7WVkGq+8U3WDz49soxWDt2oSM0DC80eylkX2
sNxTerK7tyMYmbFm0qcBT5I9k2P3FJQ5rXmYDg791On3IW1SliLa7q5t26Q7i1qDlhthIzcWT8mw
9nodb+vK43+lvnhRfU1ftcrcLVo66AjP8P5pR+RfZlT+SmQ3Gh2AgC7wnNaIJ59gY8BCVObOqQx8
ZsqIP8Ayn8dcvfajpgXc/8v29c9C2T0J6vGsMz2/mkKUR486gn/GGDhHPeD7CPIZOGjET1eb0bMV
ueZaMqtzQZ03rQ/tfOgznGtc172tY4tzIiBXV2I+Y4B88Q3+ViRDc0P/LPwncuC0sBU5dxRT7ZJa
aqyyd96XWdbnIHe/0GI3uqv0qsW92Wh5SQXgJl7FK8/vvgjf5HuvGt/w4QxPRcRDmCrGVE9QINPb
5guD1rm2or/NPJuPPYnDra5NoPqzd27n1CIuh6tCcvivhpxuuyCzv3n5UJzQWfc2cPhgs2btghs7
3wKJIa0RscwxVYQG0iAualuvQbucPU/+Qp7ONwMNWmu4HAXkUL5PcvwX5bdoDWYBSCV6Iyn60Q4Z
+JKmvmrtvlu9x4IsoWVSEGm9FlxqE/m/uwoyFKasbalgJ8EAjUERsRbuUzRd+loxFnJjQcI1HgyY
rX43nBi2vw2PaZliJhdDN6WRKs/hN+Xdq5+KigcgkgcQ/ezDmoSk8iLkirABU419debJvpBNKg46
6LjteOnAWVZYqwWP6AoA1HSo2MxSEfBE/wRGpKi/4iM7pMHwJiKAZ2ZDqkvlHr9aMCYnVcNtkSkm
zETY1nFqFu9hcPo+jBwX/54PHJy7bIFjfaDcAazplficPCpMO+E9+L/hQPAeeLSGK58XVkQ9NQ/J
ApJg8vpPTaUVlR9krnM7hVoIYuVGGQGezcXuN1lxj/7ECf6+gvtrJjBNp6NDORvNEIfBb52VMhby
B6Orz4ACzA2bpLcm5pRrBPu8MsjQHTWrgcb2oBwXVMljiPNWyO6kYmS9Y2w9uEMFSDk/2PQtNLZ1
nhC7IdwEsKh6PF2x0wTbsXSOhgsMyW+inV8ItqfYTchQk3efBRdqF8HMpwRqFUxZxwWCT84DFX7w
fTZGBhBuFBKIxFAVfmBoJduqyP5V6PZY/qmCEERhw2qIqKCjyGnj4h4+KLMBrcFbihk2fsn9+p7U
cTMGaouTt0Crskbvwevc5cgKv9pNFK/kkb1QzgHlZLgHjNtoq7s7MjHwQoAFL9NcPwgJPxeyAnnO
/19rpEZ87LGzK6jJK4wnr6CBxBKLsRoQHFc50apH02le4XuceSetx5S9wQTaNUytiQ7ChRYs7BZ7
a7y35mT6s7YM8ZYO9IrlU3r/XvXn5IufZDR/aFjM1lnTtzsnAAc/p94fagYjlHr3HnFV03GIEXdJ
mvwCiOSo7qkQIQliUL9Bp2LUIL56w71x7e5gT5euJ6VPOsEwPIe1zWSerCRnZRq0f+Gn0c5KhwaD
d4XQTJ6V7es+YcZ4UItxy2p7CpcEQHg87NI5fSPAUeCTCrYdV0ke8bzdZouPWf4esC7u2daqfphm
5GNRDz3L0pgIhvz1JI2NbpleTC78KzAQ6FSDt/V5V9cJZ2iBgxlMc9zNv6QMbza+uf04UEFV6vSa
CC7cqtDAtaVlH+PE2/uCHZml2U0j+TqELo2fKCd/XXYf7pADFJUWAYXqNfKG7kSprF7Npd2FDJOQ
2N1phx18lwz1uZlwp+e8DR6t+/t28X9l7YIBkXm7ngzTD8FQcnm0uZ5DmPjqHGLrTT3LnekCspSG
LNkaFZ+BGSW32UXXn/P4xehnIAdRumuUsTcCXMpLhqSkbP2gah/yRAvfO05vc4Xy7lkPvBCvls2F
gvs+zipIEdZvW+tgayur5HKB810twamSMqQJia6dzr8khD3XIyazTepFzxjVXur7I15wepLhcmgk
LoYrXbn3rYsvdpQBTDSccTnBqK03fUCsr5nv+6JK2wSQiAlPWc2fbybnok0uYkzwGnsD99+AH1OD
2cgvqfxdqkdhq28s2ReVCH/DerlfRx4EjdLkycA5KHl7RO/j4HzmcKBKmx1GXgLzKC2xhw2j+VNo
xtGV4VD4lpyGIIm29FvQvhWjOi0pCMKMCVXDIhzm4mTeGwoyDsjtOCn72NnLuTLUaRDWg5k4MxY+
+TV6Ub7Bat+GuSQ6JVIaaHU3Xe7Pc2YWB2AAgqsdzH0SiI8ymre+0J9RAmq04d8fmgbuMOSlMxbp
Bc0neSnbAscefbItiTP+9e7VQh7HYsTLNJlaKAGeWW0T2CQ83vm8jhRi21T6r0PtCb6R9G7rJwPc
jPEp1oGza2i7oob803WcnyXIPfp9VLLtEv2HrlpxLGXuH9HX0CRsxOjSgDKfmdcAUMg/QTxnRxIN
QLIL0ayJ8+6CvPvhxtEPtNRy48n2BVzBXyDT/5xSHPjlPQu/fJYim8BlDOIOycEQLxJu8KXvrI0W
dLo0WLX7jYD4RDDX33oLN2UWu4eBhcudSnZU03wePP+c5nCQ2tT7y3mb7Yh20oaKBwPf9TSsWFA8
dcpln0mf0Xb0NYJ+QKUN0g1PDJpLZ6FprxS/BScJWiLHzRWKCcFgWT0qxbdJq8AKZQNEZBW/elWL
W6MFbh/ELjYSOo92zPLFXvrUoDMpfHSFdU4sjcO6wnCYe/HGAfCjsDCErMSPTD74xymNXEOkI+/I
/TFskupNJtP/5/HNMqYzx+KnRK4lIsoim8R+gKw09chdSYRO5klu/cJbO2M7hAPot9AovIPu5FOG
40KRqrZmsox21mMNTtggIM/uF4G2kdBIIwuTmb15ApIdrBXtwr5SajtUivsZIKvQCoILK0e9jZOM
QhSauNeklD/atsc/7LCsTlvzgL2qu+A+QXwdmPsHvNFPRjNy2Bp2AZxWh4gKL2S5HgAhu6u6dv5E
E3vgKvm6b61JiaJjJ/gwte2rXcvFfGXX/merRiaUbrCTE5o7G82YCJirKYSEa2Rs0SwBXPq4QRgY
lL3GIzs/EV8018SVAY7FCzrh2HCIzMMzlYj1seh7mJAJaQC/7p5tnX5RuAQvLaXMJs+8jdnDUOQe
fzVN/x6AMa/TbDyYuUvHQhDkFzXMXMbTJvjCAX3HKCRPssDpR2HKuy1IG0Iky/b+xJrEya3yQ5BF
phPFTrcpBTmruBusVeIn/1o7eEKXQvYuXu8FmsBwUmLGHgskzB0fZi2LMANMgO+C1DSWsHHVOqk+
2jydoC7kmzXzXz4qE8Nmql7SRj0QsAenqgkS5/N4wEhzqIzlu/Hsej343Nj6rP8MmmS6Sb+01yWF
j2urIa1QW/aPoNtylVIfvG5pDKGUrwP4tCzPid89SMRYvJIkfX2UajTTs+85w2pOVQlVN/peBkJe
/sg0VqpqWRN2vliqME+TTQgtj5KXocRBRQHKqSP9HWa+/KVkCVTUXPwJ/FLDJXTKs1D6qmeeMyAv
pMGD+CvrwfVlsY+qWzv07QlCMtWAC2CRZXIt5qA9Wrw4DpZZvWF3s/Yohps2yXaKzUEYl5PcGFXW
HBnBhze/sh4GMOIbt6FYOo3c/hE2Yb2TURDv4KHF2yRRBf/1GVSe2gtCGRlHA2wT12UkeyitD8Li
kRX3e3rldT/YiDhMpHij9JdJIi67m7a686C8LwzX0TovlvcqqFm+Fa+JYeI2Km9JGxe7njfhmol+
hkytXgBQ4MitPlR+x8NWAGUJApRbqt2yExWBBf/ZhD9IjF3pkHuZTa5nU+48eSRWNoKQ/0q290pB
r/jnLzAQiLq/Al4cwqKTV0NWHEs6/1ms+rVZ2ujgwcnn5MhP2AmpOcC5H8ZYL44A0k4cr91DVzvt
X1B51l7q2ithQmi8zCKZNiPBs32Hu4o1knktZLWjxI8yVresPry0FRsK1QdsTUa07oPsBIMDtANZ
uq2KxZ+KPQgBRuNmEhymYhZUu40fBpY68SufNVyOdaZwgmMnDVhV/1F2HjuWI9mW/ZVCjYto0oxG
Ghv9enC1cq19QrgIp9aaX9+L2ZOXWYkoPCBzkhHp9MtLmtk5Z++1pw/eGt4+jJbKpeRM+2JHi4PQ
2sK5q8XwIv382eniE5c7YOl4g71PgpoqoKh0lyKZ74JCvY3AJWea8gqQr2Fm96Iz79Vsv3RCiO0Q
hv2hy8WGSjRcL9tTBGsQ4SxalOQZstUVBxyo9TFcAEhlCk8IJ0nNARD7ejoGNsh+J8KUFfOwhv3W
VcGN8KiA+mmH5GphZCuNdNOBZh6G0AaLZtyMSf9R2Cbbuhr1tmlAoOoKfaaT0oHTxb5D9L+Grprt
Gt96sKTzio2dPtaARb9HskuSZbHGCPgylvpaC+vLMwpnjYri3tDTveDslHTqyRlQcaPHJhzPcTch
AH2+m/I5j8J37Tb3rUU2jR4p8FHbNMO4YwdSuyoZhxX6M1TzYN8Rf3qr2LKC9RhWrwjxISxlyZdY
QDfxHIB8bJttP7PrL/6xQTfeGmIWcX7axr002d1JluroN+qp73FmJFKla3rYrwYlz63j2t+VCw5D
YANSBn1YOY0XYmxaXoD6Iyjie41XYzvSw0BaGiDp9y+An8JrG47F4g9+R8CKRjwdfuVGumHRiRYe
L+L4NDzM4/hJfNpJB5oqJy5xRCsMA1HqHsek+SI05FUXI8mRY+hfURMIejrds5PLD69MN2zy28Ra
wNgWk/wIZbRw1Z0nWnkImNpQW6K0HrI43ExO9TYhhNvKajpFNtNdr8dWM9mlQjgtr/OuPs907zd2
p+4hC3xnIoVS5DoSPCJjlDVWjXTdtuKSmtI+Z3HNpJmja2v3z7Jp7l0zrDf8Ftm5SgB3xJOveLu6
czCqx5qyECnhZ1Usg3pd8E43PIdWxUQQGDeeiI6ziEXSdz2r9wbFMDYC7ISMsZ4r8njXvNHYepL2
a/Tsh8lpzxWOd5727tnFADjYzVMkg8/IwoSVdOO16XhXHDzQ72PtH9IcLHSRcwZEEU11BlJ5fg08
kEaTy4OfKzYfu3mjN0zBE+BeJoBg1bAO7h0bhV9b8Oy6i82x8d6qgumHFfZMAFuM6pVdvGQDwOR4
ZtzldwZVZ/JsO4SRkNL9Jk3zuSfpjNjx+owXbREsIBmUyIc6lunNHCFG66yoOqRe420Zdt6gR3tU
1XzCR39pJYGPsYXdwS1K9r2qeU7jiU0sKa+pkx7iwGNqlmTWHd2UbAPl5YxODx5RXr0lhQS0H99X
KCnTye22qOKdQzuWNyFZtagyJVr7Pj9HwXTlReoBgyTzcfzioFWcWyFYzuKet8tt2iXx0BroF1Ka
kRP7GhKXu6UieUjT+Mk0jRvRlktnqN2XNmYTuwHxkJjs6k0LdFK177g0b4lYIpYnMr9iT+5HniLi
X1owxvEd4TkvhCvdNqjfVqVPqLhrRzeTENejGe2aJkwOiOyvrIRNOYw0L9TAdhVaxeNgFZuQnD9c
aeuZRCYapyECATgsnQDr5Br+PoDihMZEsQCAaYNyfebAey2JTGfsi4tiLMttqycyRHmbtlqrmJAs
VoK4fHNhMdXmdEthf91G7b1pRekFaMdH15bMAHNE+3lvAAXgo05TalCF0U0jNWlFTttJ1CFxYYoR
kp4SDNCKqNbUQAMKVf4+DBnYt+hnWumuXKYs65pcCbxitCUSpjakcLEZwVDr6X5tiNn5TmUdHwhc
5lGaIIRmrnjLkvnRc8igCwwO+LUeb5nEZ+ugqJFo+QlTHrN+qCINxIhDUaTJcBMz/JWyqZ9rJ74z
HBolYRomV03DNCy17SfofvijQ3WnmuijramWKqpzzpidcawDK7yqAw7MChPQrh1bzILNbdDMFAnp
MPH/RR86GD6byLoyPHnpyebC6RjezMOg0HFKlOPTeERQ9RZDtt/EDVO2NuhgZbUOrZRxvJjzhFhz
Kt7HCIEr7hZcp0w5dqQf1ijzymQLyMPbBmTEbqYhsTdkkNw1sb6osrkA6n6BecFu1+Y5KxFfrzEN
7BR0mi+AxUDihhPZdQ1iegNk0SYTA7wazbxpgrvUSqgrjIQgwIIFKmZmIoMtP5WwPTyivXk0I+Z1
joY6jQT1IWth6EGc7FE65dZ6Ls1+D5nhfRlqSFHuKAbsGxwtmpZt/wSgv1plJtl40eLdiNBDMDyh
P1bk4VfuRg/FFH7Pc9/dWl3w3na8fRhczknB5k3ODADXEaFmj/VBexEhJEygVsLqnXVYKX3oCGD2
dMyJKkGMM3grhqDNPqvk/eABwnH6/h54CUerCJQGSJd1EpjqMBQ0K8wYoFA1PMrFNhQ13pOSzRM6
wp9Fin7w7L7GTQmovC2BXsHMPbXRxIyqNH9FEroW44Jh6/jZc+MOi2/oTaLh3iD/fHFS8WkSybcy
GoQ1Q0H/M2fqrmriy3qTv8KHUjWEyCZFHs/ytwKl/2D31By5m6pLY9bfNg2LM2d01P4jzfRQ64ds
nj7cIrwas5isK9PvPgWXJYyV8pbpNvk3s/lakPvy6OgEcykONM2yusb8sej/Vf0DDeiCSLhdkVP6
ziNwn9fL/K6EfRcX7n1CMFRpMtGI5XSOnbl7ppi7jhrm2dN8w+GO7NKZwJMGcQ65I0cgES9lbrs3
Udf755b5ykPslNkZ2zkMqokINhIZiUALHCYIqQscAw+dvO6YqPyESTt8gimttwmOfeR2iuwHvL7r
GUMB/W+PgMOhmG/MaNQ/ikoJD2pSIo1DCzrwe9gtYa8jOvcVZjn3tZ9K62pusSawjWXMm2gvbSU5
GxtSnq4dWktXDaLPOy1YaGPwDytLcOaA3UKKH415jMPvpe0toTE1jefM0fvZt8R6BOKyVVZD6FSE
bUFHwVPrcioorHi+MNT2N4FkXFuwtyjqJKIfFDWyFisy5gjXQSIL7kYAUA6YRMPyltcAst6q0P7V
QMvQ0ATBxnTlDlHsO9pBZz2MrGrWaF3j2NxUKW1MckCu7JB4EqlNBNUBjYe2qOnYu/qNFlByhhKA
rsio7cVhHZkX08y2MIVQLyp333tQzulTPDYlEWrhLEiIqg9lUT4iZOlWifLsC1MaEqDIm0m3TdHO
+w64yq8y6OF3kHGAmCS5t5z4xezb6A4e/7sj+pdhzD4bq8kx5JbOwbKSkslYiV8h6XemM33khTrP
VcNp33meIk1EWFmy9ilzS/em3qep+YXb/KalKbQWGnEDxu5vfLsHfIbjNfAwblCodknDXbIEB5CC
pE27Kp+m0bW2ne881TbtBU6zzbG3afxHBQW9R+TYIps/KJ28V464FTO9aO7e19iY4w1/8UKTj3EP
fszVpOUd6WzpCcx39UjImSd3hkjJyaiKctxUy0RawIhhwq+ABFqyBKnSE6U4zfnC1+h2ynCBTELl
zBME62423Tem9Y2ZCj8eVGC2svQNE7zzIHkb1gIdQoV/aFWObbBvTedE87/pxJgeGDThPuXMgUsU
g/HgrQlWBNlUIRVq3j3HTSuWBoM1GIfTJvNG5KJSiZ4Ei6zYDXP1Ax2K5A/30cvlnQkjZINyfDPU
BOTVpLTlVU2zLPAztuywhkqJVY7Fslm10Ujuc3ZdgBZvSpGsgVkYXj2vk1oEP+Ct7Cfh1TSzQrJ9
bksyLdUmTWvIaJVy+tVQUnhlefsgAUbD69k57nS2yQxYk2j17YzyOS8X6Q/MAgb6PNiQbKPVMI60
nWxTKr3VoQ0UO6bpPREpynndDWV24YgM5ZXGXUCHOtZbJsfehmbFfKkg8h9bZdq0KbULdkAAUVUg
UVsTGXNDfjv5rv4DE7eLN2XXMzX23OU3iMnuWRCPAcJ5un+Z3ssELQHuSlMRtFoKjQu8DPYmiaEX
wvmqDYKMcRNSvGytLHjzAo9WYURkRz9fK4SkGF181LWj5tF0GdYZVYJeC9VgHhukuST1O+Plq8xF
VBKhyD4EPk99i4lrpzLrmFWsnqH3Q0ws8MyawO7y0JiQfgsXgV0SuHrnRJU65ja6jliyeYyBv5nR
GVOXkl9bdGOJNEdc5oQlLywBkDllzaLWQpTEHFGtk3I2Ln4tHrK02XWl/rYBTrpF8955A1ZAVMbr
bhq+J8VJIi+Bg5GalZFvanbtqSv6o0s60dpLxPRcpe6PX09YGEX4ggHwIl0MAgaLNpGFAWJDXEXI
z3/mLv2SHbPylE7uYszDUoTJcoUAwzuUrVW9OSaAW7QmyJq2uVUzfWeQSfaB0dnkotDoRWJh1/nw
lpFD7aKuXBRrlJqwDlrbQ9ofoVL7sAtnse21VjJuIUO15Hp5VnpP4KOC5+Kq+aoKqz7eWHHRvUx6
sRRNZDBFzDqjOL/v4mw4lHMJ56kbnfg1U9haT00VsEW3cRwWT83k9ltWEiMk7MxBdNFCuIp3hjl2
Jz+OmquBohkWfPc0h+MFFsYTc+wdqnsq18R60ZKPz4b45o2swbND1dOJfI844wNh6i32igMt8ysy
d8c3ZpucCXyn5AiqH1Ps9xQAqA9tiKlePp3b0PZ3bRHzuEb5R4IpCIyKCRACPNoloqp5jckoO+BD
DtdYl3podsDduXH6BFakPNms76A3SSlF1BdMuNTCYvjqWRnZoWYmGTqlKVjQlEdbUZXa2xAJGj7O
2q7PqSJ9e10kpHYirjbmbQqW42kwdHoHlJHhCGHL45VG2vmQC/hQhy7rs0eylMBZk5T0RqSwfSN0
lTwjOKP17wZzOu4keoxfbLnmuAsHy9X0MdLk1g8Z3bG7+kRcgCOiYTmMWFZa4DymHRFBr3vST+OY
loop5VQfSFWqs2dN9eKvpTTqXU6zftwQK0wj0ZXY4duqptarlCothIMV4XKsnf0O4KMBW6txIBK0
/SYsqfpjnRcvOnCMQwqZ78uMi+ps1xnMHub+xaUkYW9blXiSluy65KGbPRGsMVIO3xnCfI1oQbcn
NJ+ow3k49zWcmK3GvnRSqN7eoiIgGt7XWT1sbDG3gLR4a5MHjsWju/WHmSLDXgSXFbFod2VaRvAM
czMm7dnjfSYMp0Wt3SgOFbSmh1f65OlN1qDzcAPpXtuG6D5TpGC3/kiXPGgyBD5yyRzE75K/QyNN
Niit+dI0rFUDb+UTEIpgz0SedcSPaBkWTbL3oGHtIVY7j6YZhltGbMXD7IbRfkalc4xJ/j3BzxgO
Kqzst8Amq4t56Uwnj/lDjYKhaxNvjcM+gikNqu1N0LB8wN3Asllhylrju+juRtH3G9hBNBRsr6gE
IbUOm27QypRjKBh4eaqmRo3Qihu11ZFyu82cETEKMKsMPi0EuCe+tVruYsBH92OEO2hkbGKvy94O
mbEDU+EEKLPpyu/DkCefg8KXK+3Z2/Smmx3JsSxvkeL6Ow9bPuehsbtuA+W8p3VHYGZhi0NfgVtr
jQKqZGtoott6O1rsV+TBCRW59E3gLNE/DY4jpMADwun5VmYzsI42HvRNbYr+QM5meAVysf1I2276
wGPZPfGVRLfo/+grFZGNaCxxWlxwkQoI0CR3zLkikhVWG51hTegpRKJ4QxRBdEvUSHoA9gC4AWeB
OV4RjZiE2xqj1p3Okv4dUqZCcxjiWdvQueGUTkemTxjrxuOjmhIruZM1A8SrSpLMiYmU1pgyvuIK
iJ1RObcJ7QBaR7yLpVZnlXOms33kDW027Jmb66Mo7F8IqmDOM6ssLOz/lbUkCw6spmK8DoA8MGri
YA034B7UBpoifZzq5Dtpi31mBcBbpVpHRnBda45GgR9ma6OyHyOoNcim5Yfy9FuhYOR7rnWyYISs
DWg6MMOSTwOT26ppwVjTNWOI5FYzMRZoIIhLsjfwQY0Tixf9P09f9YM3HUMCZqi3WE5iJ+PnM1HI
18R33cnCn6ipZTwAxq4d2sDRWCKFsi4iaBpS4YBoRobRn/TkgiLreAqgo5GmepPK8pMTAocjSFjU
VSaceX8XB0OA6a13tp5p3BaWaz+HafAUQBQIK8ZtVaUeC4Y5G6WMJ+A7d+bgGGtLcE4DiIaqoHbX
oy+dY+h4BH+WcOiUzPHAtSXqc0SZDBCg+bkyeGwGs9qwbw4HqUNok0vkaQ8gxR2nacUOR5JMGtyX
XkkzbmJqwMonwZlyYm4iBYsNwjGzroa0VHc4N6YYD50ZhNDCTLFNMDQhi+FAk7HPFgb7XS/CO8ch
8DKFwhS6+mexr+O2Icy3SWzaSQwAhGjk2dEV2iyBQxJiz+StaR1X+y43n5WGi4Jd5NI1kIcQudz/
ASrRnGuiyHmDrk7ThXhMxEgZiRkc/0uThlvc2fDvSXmqFpYJBpUHZplfOFcUc1QI+JVJQEsdE3EF
Gxc5jUpJm/S7UxiqJ076PykTjlPAa7sGfPHR5tQNY5t8d9jcOXTrO5fgIt5dTm8qHexVtyDv3b4L
d0ySoEf59dNEdPvaLpqfXhk7Dw7tSuRMWT0ObVs1IAILEuu9A2hIUZAUB0C4wzaoF++tgZjGV95P
0gZXVK7kL7fVncidfq1czfQv0kQHzlgTUb69aoeVqySceVtm+bcOTSqNcsz5ATXUfFfPhw6SVkNn
0JbolGVu/3RjAr4FVPCs23svCl49N7iFWNaxbZJQGAjcWRaxXmt3EtNGlv25TIMfUVjhpqqq43Km
d7Bf4jPlQS4N9ZR49VMbe2c3zl57czzXqt6NwfQZI1FA90eBMecog3MjpvjK5nXVIFPUhM7gCwvA
siqTgSFFTmzjuUvjFtIES4Cjojun50bRNoUGEhLm4JLeCzt++DK76KYw67u80oSURfklGaN93Bvl
Lu6H97RZ0ldVuIS1N89NYnw1VvyLLi8pTgbWJeWOJFlN2gf/Hpwl2NjGi9XJZlRODT3f0D1F/cB2
MgZgCWrHulYxPZZ+6p/TZtg1ZFzMKKSJWGl2lgGRzQTXsC5aC9J24h2A4zIsLNO3tPFf/Sj/XM7m
nI6eDBW+SkIBNk5YPpml+YmZ8XWsxEVkLKuhAT3RsrKP0Zses5F8Ssd7Zp4RbLoQdgP5Xh7yhnpX
9/JUoykka/5sEaZkzO0uLyEdAeG8ElTIO0I/K4aHwRv36xASDr4q7TraasuFFKa6c2oPGHOq4mjj
/YICFq/GzjrEjCzLzPp0RxQy9eKNJ3ubwxz0q5Ws+ku2TE2cTJ1HxHIbyDtqJSgXkXrv6mK8QkBI
EwDc+EYxLF7rHshq2YTAYyd6l4R/cuJARdqqfZfm5Vbx3rDyIGcjpcc4Klr7RtYaK8g2uJLoKNwx
r/4g4DDehMzOsF4APajNapvI5ta0SUXI65QhSf0kje5JY9LCTmGzP1Qoi+yE+oq4II6mWthbQspO
ZV/3tHmGegvGlPUhE/bZR+CJO6++ibvIhutG/agkioTOreodALIfWuIEEXTizBRHrXjBHrIw6q+w
NO3bqr+mufcUj+hARdI+6MSA7mTwXgc40mBb/UzJ0kwxG5fZKUdQmKV5D+pHuwR6RNgrJNXr3gvq
Xxx54lVSxc96ETv03ACvKI81486dLKrD4q44UqlHJ9HFBPchLZBpc0Wjn0GsjB4icCU4ITOaBBNz
ad9YV2p4CQMWN9yIb2YtjF8y1icid/qHKKv6c+DgYPOK7DvBR81fSl2a/uUddcKzxgq4tYWTbHLS
PVdQPaIN6nDEKcZZl5oZYATuwPF2rUnIUMEeCt1lEScysC+T7MEsEebqyLquo6ZYed34xYybmnoe
0d215CCAVyhKZmqNi81rDn5sp7pesiX3lYHkRpsz2gdeaqvqHoDDM/wFOiAlfCv6F2dVmQ+F5ozS
9YwK/BGke2W0uynPHrLIeh99fZQZXZSpS5+Jg5ufLV83a0tNL2EuCOaLJ8SOJG8FXf3j0zPxbdEQ
XwP0a5hZenuTBF/AAmgPpvLaVN56pJPC/mJxLJkljX7wwDtRxFeJE37Rfj9MZZ6udTq9JmEATYXa
IGJvzSTTBQsROmwAB9qmOuFSQLSccxdSme1Az0E91YOx66yq5YdkZ8Uc/S1Ji11QeHgrBnUGXAij
kxZkHDvJCUz9tpZol60hrrH51u7WDc0f/rXWLhnuVC7claiPEWcwQPXr9Ilo+1sDUdew0Kgk/1Fp
VJT1XN8Z8fRgRc0NXiOCkOMpwOYWnr3IuRCJ+9ZnJtLiduKhib4C13ooYwWVIhW3yN730GvzpT8c
bGi0n203Rrfofo8kC8J6RHxmmRZ7eEWcAkE0h1KhkLbmRuHnHx2Sidn9kIBi8AM9ZEzigjSl3OKA
fhIU4IAaY2wBI7xklo9NX5gbO2KvAFvGql24S3tM/JDPynEk9lFXl/6qZuK4+LyTl8TqtioyF3lS
cekxNESIJBffzCFr4SwEwFEgh/dICIhFAXbAo5KuTad80qYHCyvu8w3BfSSxDt7nwMMWZejSUGwq
FGiZ26s11rnrzCa5wc3yeNcwjadgqXfp4N+U0uW8EuPJqSPrgpHuAc4dv0k9mRtOx8+DGH4BSx1X
TUh0NNrzE5EdJyOvw2MQ9A/KcPah7aFsK4tr6s8liCEFrOJiCR4qUgTY99lt97TpMRqY7XUftkxh
Y/Uzu94JJRYLO/Cyo1OAJCFK+j7DBktY40igZGwMWz+ln5QJ6lXfhK4VMCLsoDA2SbIzGBRRPjfw
ocyPvOdIq7LwBof3W2MU16PjvTSqISEG+2deib3llFcoBLKtx0Y7VYqWcNmeavQg66GwP4d2/HCj
Yg8LAHOmaVwwt/5ggLvvp/AZoewNcLc3u6w/UKTzCqROzSQtI7FAiANDqi0jXt59E3+9nuePsOJY
Revzw2wWDEqEaIBN4j1ohj04dCKR/OQ6w1SBKNT9IIbhEeQUZxRA9iIl0sXhRrlmaq7LyeroB8IF
n5oQntecHq1GoUtTv7LUviZhw6BBHW/k0H2XMdP1aFl/dfRIWXhNi/wzbCek77ElNnHqLVMl57Zm
ZgBnJb6Bd07/Ne39jRJINXuveOzCERYesTNo46YTLHiMuGOt1qoWJ/TSjC091eN5XQ6qTXhVuFkM
jIN7gZl8L8sC0LgLwrAXm8LCKpx00TkPvPumdAFG0nsZQ/06iUotbazj5NeLIc9dR3Z85RvenZin
eTGKPCivfgyN6IS4Mt+VZZTQWbZisaoBStD0zeZz1iXYPTJackWcfyJ+AxsYkjOjmhydJ6LzOLRu
fOQdq4jgAQwRzRPq3IypD6fFPkqubJD5acl6kVPvMFuv78iwxIRf4moVIZWKip4CgFaQX0Ye94XS
GboUVYHEpg50s1bN48jN2NRxRf+lLaZLmufPcVbfRkC1N4O2YI2bKOxjfag8CJ+Zj91yTqpfmKG+
2YXR3+Tme1jUFHeMxIAK2y8TUQCb2vZ9TOR8m3bM068m5B9uWMsD8yOMQaaFusWmNtRG7h0a/o8V
OjX8sG42bJhEjyvtqAeTmclz7wumkfguaZgW/KDiq+P0hvDapJ0oCnff1mm+sccMZUBwJyn41mYx
nuTQkgGtucPcM4Q1ZYpIykKROBRPuAjtbS7d56jvv8cBOiohap9dCdS1GbytPRNqkwqBFBGub6dI
M8mNG6m8O4XddJuYNg33NPs1xY6gnVW380uAfvUsCooipiBtWzK2W3QZ9KKaczO77rtyzXwX55YE
eoN0n5FiwIgDCBLWEC/zXcrcSONNlnU2WOsortyrmLiUczZCvaC5ZuISAS8pyLx0qHrXU9FjeCgM
fsCqC8pEvGqPBBWmUm1C52wS9Pmc1LE2fRf7Gt5FTmI4XM/imy24vUp6g8M17SrCfMZASUmvw0x/
0fKhykc0vNjI9LDELmpxyAhUo+1WNobL8GqAKGLGoE53YSultwvm0sM7gm4fHmYV07UKlBec5paz
9VYQCn4h3HTwoZO1RN0iZvPDXY7VAnAbcsZ3EAH5h1MIBH9lORBvBFCMPDvodk+liYRAwh0BZbhw
PdZlGXgfrut755bHO1hnQMCuFP2NZk0iF8V06BfowzVklvc5IQJ4ZdBBeGoxSt9zdVALJIveaMtL
fgWcJ1Hkec1ZYyInRCBVi3kciDqSpnwwElr1miMsoS5OfCGku/4p3QFTck3Vn50qW9lPYAOC60wS
eoxpNkRKbtF4Q4brBgzF6ZO9dqXgxeD59KAgmyGzchap+Ry3LlmQmNLpG82cWl/pNGPmigSrvB7d
LHqyWmnACEsk2b1pH0O6GSXgcsIb6FiOcUkdDA1AvvcBmABS0um0Lnry+zpTi7GMtWiHF5c8XATt
jORi/ENWm4rnrusCbzXzpp0JA7d2k1FVn7VmLWJ8TTkthsZ5nS3P+/IwRt+ixOkwt1i9Gt+UnZGY
WceaXnKTT/LgGlbkHlrHYWqSebLEhGCYMVkVeUydX6ZV++5ldLwb+p7rkqPBNjO1e+PXoRHuI/JE
Hpxs1LepDtWwmsk4oKyGQznrnGKjYQoNVpRRwH2le0hY6FrV0mRCVLGCk0ZchY0Y947vRFHT8NSe
kAQx38/dkvITH2LYPjqByjwkEknrrPsuqOIt4a6U6G1Ahmox0nIK0UVuQUbFB0OLPN1m45SE+85K
2VDp/LrPOurSX9odkVQ1mRvzZ6ZMEYHk8P1WRkSv/kynwXoltUGMH+Q3cKKn4yerPTAZwrfpELrx
HgB/aLKsExa2ssrWlGsfCkzDCui2ci1ylbfERFputOoI8P7QsWt8tgaS0i09GazQxdiwhhphhQS/
SlR3yQq0lgpE597PSvpirj0F/mmsQ1aG3vebvV/OyYvBweWSDPDaKIrxWiKWKNHqBEQ02A0FPkr0
FK5QOhGnStpsRgiCyI31MkjZZf0wnWaoI8FG9y2gqj/CTluJDhQnubut6sbYhkI2h0j2WmypnWZi
wWyyIX2oiuAQqxeGww0OErpyVJjB/Cg8PFEwgjJvTbz0iCbGclDT0m1Bmz2CHeHdKXTFqNClE4X4
ROeboHE76zjOYN1QQRCoib4QtzL4XdQqYHw7URKeIINyY9WddT3NrfXDQQL+QpNpwz7NZHrhFoYn
ghZfo3nOCDW9haMM9RzPcNpv+76FykskOAGATta9uJgNdiWsptMfmV2a3vpTTJCLfyXNqR8IgBfJ
xY2Qr24aR7NQzpLfvDCmsmZYOxP6i3ShuRukCogAiS2UEQo97jbKIDRda8hz2Qp7XAZasGuvyG9H
LoRa4N0swVCPTJEX6Xjj79KMoSgmZb6EddepZW2IE0aZTkkjwYqHudtnIfnRA1qIjFJ14jA8AO2w
r4y662bUr17q3f6LL4/QTxGEJ4cD6ZIt6TXf2VQPxho16vhityjH/kXcfBgzxAtOdYdPY8hRwQuf
OIosn4DCh86H0XcXOiEm1hcDek3MY2k0kb0P0/YYG/Qp69gVT8QYLtGOdnRGW6guQsSCQWZZGzb6
kLR5xSrm7kLwC7uo6tGkA117rqsCaZQP1eBAsGn0GdkhFV/vGfHBLgt0pJlRUOR6tElu61HwtUcE
3l3/y+ppPYreKo54ZdoAbQPsTXIv5vSh7eO2W9VNBVRH8E5WdI6xyriZKa210ztd//zPf/yv//t/
vsb/HfwqbosU2H3+j7zLbosob5v/+qf7z3+U//+/Hr//65/w5xzJXs8/nmVJTS+HP//6uI/ygL9s
/avu+gavhKGPwG2ZLYCB2nR5H4I3kdZDDo1qM/Y88L+/qPq7iwoqfPL5IB8K8eeL0pjxQxWO3jGc
oiBE1jtS7km/wO2JlL1T+99fzv73y3mObSEgNBFLutby5//tM6aVzWQkjZzjjFUbZmnpN28eIZb/
4VM5f3MZz+PTONJkK/bkny9TWWNvzAh/SdFWIEls675jiXnR8H+2cW3E599/Ksv8t+vZJl+bY5va
lial75+vNzij2xmEwhLt1xIvocgHGtthPPZ5kwKssvxztyQBAq0q9kItsuB6Oa7+/rfQf/NLcL63
LYHC3FHyL8+P8lPSalozOPmYzUM0omny2iaz/HSzrs7o4KRVummtgu0lHS2Rb/7nl5dCObbkNjqe
+ss9L7wE9DK5EycnH6J7NutWUOaMFJyKEUfNVrkgPvuTAyDj+PtL//tTZZsKjcsfV3b5Ev58+ymM
5jAzMm6/cIsZx5ecycIF4Ohtf38ha/ki//yOciW0jhYdBcbl9l++6FhkNTZ2YRxH6hok526CxSLD
GvLigdm7ZkNymQY1usJH3wUMKzt7sqYt8lSH/sjk5P/hF/q771y5LB2eZwFb+OuaQdwRMUVJFJz6
wrir4FhuSpzpB3yMn7MvxcatS3Gf92Se/P5G/PuywX2g5WR7XJSIgr88a5Ja0jeRux0rzyxvMHjP
FydKgntGTvHD//xSjgmVxnLBsci/vsv0Fvg2DZ6rUCZsWpbf3taeQChbedZ/eI//7m46wlauVDYf
zfH+/BxVk9fGUauCU2PI0qZ7ZcHFR3pcEge3zDGgtaQuE0iM9ojj8Bj9/pP+zWMsLceU+FjQ76m/
vkGDKRF1VF1wQlm1NPrBpcV7gjYNuf79hf72czrL4ytMgKV/vVCf+H2l0JAxOnAbHBF5hCSaBos0
CwxtdvlVmVO2bkqpD7+/8L+vy1zSZmE2XW27nlx+sf+2/HfF1E3FYPhHHw3vCSBo+8KX6p5bi95K
wRv7+vvrWX+8AH95YS2b1qvrCUuZpvWXKw5Z7fGnrX/Mo3gSO9ematxMPt4Dpl9tgraSVI7niHKd
IF6B9XqN0YxjKGD7JaSFTgMsOkKy+lWDKxGziMQ/tIEoSyaKIjLvu+jUTcJo5ypRoi3XrK4o/0aE
96tYKng5PW2VcDXWg76FTIKproqjZ2OorJAT9f/j7DyW41ayLfpFiACQmTDTQnkWTVGkaCYIUQbe
e3z9W9CbtIoMMrpvz3RvCwWbec7Ze+0aOTSYIDJRq8ig7suiOgGuzHVBDqFXxrqwMutW+dQpa/pv
7vOy3D3qFJrOsnNiKxdUVg8sgizY8RRYqU4SEc7fCa4RxgUQ0/lGL7MIA0Cau08p4sg7W5KJUMUj
mqwZcoq1MoqBtJKJiXjjhart9vQeKHtbvJAvKeTNb/jtsMo5tWbQY4yk/gJwSGmHrkogimBbaM6g
m5Hsh6ZELW6SqJU8O/Qp/PUguZiQUaL53qlzin5aDiUKimxmxkoFpUj10hrY6tJkvuBlfdt26xbJ
wHlAJbvX62T8SaKzvLZRPwU0pSyARNAde9yx/E3uXmV4jDdaXsD6q/Keki5nIZ5Jfgig65vD+Kqb
c3SONTdGC1YQxuC1k+ofklCrCZwKaBJloMG/pUyh60MELBvkrpmpB5+wqH2WNM4tBRMCF9ilDJgT
9vC/fByK2Afo+xOcSUGOVoIknm92zRgGbXnp3iPdB8JdZADqHyADQUFxIjISvYFx4Rv9eC7658/5
8rm9fMptCZRgWQcM9CAX7xWNDSadSXScSz9egyMJydxumIXWct7Y5BBtZjuyj58f9IM1gM8HDxwt
NN3kbf73oKGjF30knQhki6Z8z2qzkbattO0fKmyJ5vz8aB+cIkez0UsrRXPVvPg2T7rumODOIhzf
FqZsLWwG2isTFUzRJw2uAqcBpCaS/otPyEfHNSz24y5HZrZ7cZYTWb2IqJP4GJaUmdhE8AFTx5Z7
t05K7PUaiY4bi+TPL7ZTH3wq6dbaigrVEYqr/O/VHaK5TiCOhkc7Rog1DplKodZjYfLcGHgi7YM5
/vP5Jf5oG2sKk9LDUmzglL4sUP/xeVYAX/WOYMRjqeLcC50cFUzONr2WE+zsNqGbjXRkHdSEgcUg
FZn2tP23z3/ER0+VkOwjdZZg5/0arAX49NEwHoG31HtVgqrEpx0tQzHti0dqeWQu3hpTWMLAu8f6
YNgXmxgzCXmiqio6ko+Sy32qscc88bTbJ6Vn2SPYnObZMQam5/nsAPcvKjf9Yuf60dPFzs0FK2ay
p7zcR0XS6osYedqxlXUPo8N5iE0M8BgG3kzEbvuSVJwvdhnLind51q7BHFYiqFsW4X9vsm0sfAZB
1ITRWOFBoEVZxVr/E4YTKdLpAqMpiLkS0te/OPAHd5bliYfLsh0+VubFRyrya7ROEfWJalDlw7id
ngMz7z1ncPrz5w/RBy+PwNUrWc51h+3Gxcci9fu+DABfHClCFv8F48IiZ08eFdaTKOlHfn64jzZu
bC/Mv5thSQX27yVFODdZccouXOAomNDLx3wJq9DBXfP5gT54Ytkd8m4oqhxXyYtLaEnlzLVB+WEH
dFHoFC85pkF8yibnbeotQWSsHW3yEbJMnRfRF+/LR1fVRDCru4JsJZRo/54mITRcQwHzCTGSfShN
B2tDIZynES7gTmZalP33pyuVwf7UcOlOuPryg/7je8T8p5m7wlKHIK5RtGPfRaQGoxPSoz313R8I
q22418n8KI5BnDnwktO67q8/v+gfnLZS5J45eGr4TlxedFW4dmUZFTWf3f+kXQuHrMMFrRFRf2VS
1O0+P9wHr4niH6oqXTdB7V48u6rXDb2bS+2gpZq4Hga9OCZhGX4TRKVtPz/UB58CjuRwz1zbMuRl
9biENYuEHd4hQn/6NDSoGAQhQFcNFfB6EW29tAWONZ2Z6xd39sOTtE1qD4cmEIvrv3e2mSK7E/Os
HUqSgvf9EBsbMgT1dU6lvPkfThI9siOoAWgKXbwzscoUAYWTdrAUVuesd+frumqbdd3G5qHyGwhG
paRtH2P0//zIH52krQwWMmUY3MyLIwsRRb3ZLlFrgzMc4UC0HnBsArrtrrv//FB/G2f/ftVB1UnK
ZD7sDk2Yi0/QiJTPyPWczRjm6dnK200JtUvTZxbSRG58R7smqP1bbSVXXWQdl5SvtR70WAGxI4Ti
9oufsywilz9nqfIo1x3LfbdrKsspMFPitI+aJu5HhzmUa246/GVJQ1CtjeoHAB2JEXmzm/Cz4g5R
UCqC+mku4sf/5bdw8w2XL6dh2RcLHjIEIt3CjCk6CLddE2X3oCNSL9IN7LiweS3qJqIR82TVjBpq
QUSwc62eW7RseTx+8Q01zPdXhgrY4B+dTplrLu/kf3zTyCLkzNMxPCaVsei/0aMh/HNBvgaacKMd
zaX+3E8k8Noo+FbQ5eNHYVPIoHuULwXBZulXP2l5Ni5uFltb6jIoJPRKLxuHpjsHpjLYcqk4nX/J
sY6eZTAGwHEmzEK+segppkFAFgsMTdwkfa9eyRZJ8KH5TfLfLt1K0oFRAkAfjTZas/9eHzQNaesn
s3vQgwY/Ux/U0W3QWifoFf4+XmxXnz8e75ZUjkdjgK6LbTArunxJKTinsILbfCAh8kcnS6TQ5YCY
Y7bGO1J83UNUBzdYJebHniXmi4O/+wAvBzfgRNCGYVt0uU8JLB9NL2XpIQE17+4m021/t0JNLU6P
bmgIkivVy6Cs8iXzU8wrn5/6u4Xt79GFTVijoSv9cj2HW51gi2+51ITn9abegS9J5K4PwYuzMXv4
/GjvNknL0WxFf80QrrLNixtbp3xlZyndQ6lUiERNW+J5kdJ+fpQPzkkKxYKyNH2WGd+/j0+NtbUG
s89iTbaK11VSehgmvdapYCmkAZClz4/37hvPzsCm9eq6jmUthfC/x7PotRsQvrUD0uf2ujZwm636
cTRvqr6Pmy8O9v7jQV+SfquuoJBBHrycMyi/zksslbA2sW/v66a1b1stBqzrh9W+rAJEV1hwbuu0
ZsaoBuNUGyGd0gm9rEWL/IsGwAd3FJ8/cDtFK5wdy8WHtahDQeIId1SNY3Fbjbr00gKv9edX+IN3
xLaXbihFGh/xy+3XjPo9I1jWPhgoL7YyhDlj+Zq/Ucwiz3FgQARDnL4tqyref37kD+4t0Y6C6+xY
Dk/TxSbFBtLuG/B/D3ld5ldtj6BjXlKXlkyN5//2UHTT/+7sLe6qkBePrRu5cT1CBjyIijL7tfHV
5Pwg/KM9JVOs7j4/2Pt3hAJCmkIYYsFZOxcHi3swBJXR6Qcm2umt02MCaFhYYL1UKfwbK/riDr4v
cg3H5d7RPaFuoLXw7ztiZ70iwZDWTaDi+IXG4OB1OrhPgAkk5ro+IIcy/KpYeXfzLNZ7xmAM42zq
XGd5rP5jne15HroEE9LRGiONmIOGRqce4IRLrPiLHfu76/n3UGwtkZItje2L86sTQihIN05Y0iei
LRP4n0yep61J/K8n9L774rv97o3geBQGgq274y5l58WpxUjY80ESUA9EZjUzkdzit4CbMotvs2q0
U6JTmgEYsb9//uC8e+GXAwt27HzFbQYyFw9OOo9uScxxfBTBYvSlc32W6VTc//dHofPD/ySdGQar
/57eBIWrcgi6OTqai74lDcVpMOf8i3P56PngLNjtSNN1jMtJtNYbfBtNh+2xOwUHZ/LpXcJD+6Zp
9Po/P6H/n1H9u8NiCC0FS4VuslbYF6uECwWEBHaCM8wuIAqE3tnkdTnZOprfAJSLhI4u0kG3Fe1D
8IPTanBiuorWUOZQSrsIRrVmJNqGYYlLF9JmQzD5SXGecELsZ2pTtZmmcnnBRHAF+AZTpW2U/gOy
kugWWTEtLIikbNjqqA/XNfoGcPVd1jxpwWR8c9Ie4AbAYOBUGN/SATQQfykSqsGAGIuluoUcIuV4
qCrNRDdcx7T+MBbeCHArp3GwCwhnXUY6bx1Z30fDGL4jwOtmJLFtSNiLlM0fPS9bNDBGuolCOUS7
Rhusl0xW8A1gc8e72bWS361lIgh3kUod6K6Pz7adQchJhz4lzBmFYu5FRH3/VLCetkzrcLEFsIf4
kEzRg8lfCAIJ/FJoE/Ox0jGSHFzfMZ+G0Uw6bzTjed3OKZtKMEYdisTC3xWmq/8i6VPouE1y+zXB
xPistww2VnhEs7VJL2yHIik+VKE1XuemPR+RB8JdIttsq8a+IMKhw8FJXue4J5ZVPohU6BuIstmr
BQ2+2xrTgkoDKFceB8sAG57NZQWPAXTlLyLi+5MGOn9YiT4eMBWbKviB1MNiBpgAZZxEFfN7ihL8
Q91vDN4YT0/rnuvvC7SpzAR25FLyWTNGgUsV6yXbj1k8EHUu9wQV5DtoX/mhTur+HE56OvNL9Dld
90TI6TsY3Ui4Si3tUs+smuH70HX+HzJqEnWF5bZ40MkweSyYKV8hFxuuo3rWdrqWTHe+EUzf9d53
HshBQJFXKpR9Y4qnvyWV4Tilc3QKTAsJhB0We3rOMXBEgaF7lQdobVcO+Q9IFye4nKmX0F29A/lO
vVMEZZVhkSgAsWBXttJ1kPRkKg29WazNJtGOBQjbdp3gQ8KnlMi7liHdty6USJdEYoEQyAqteGj7
qXtm32YnG0QfrrtuB+GeWjjnjwyBaMyRMd6eWoNd8YFRMES/3FAt6OK8JZpjxDYYmH591nFnH6x+
gJ9jGkV4Z6c9s5SmDH9ocdOT9myXt2ZHtApy+eHAWgRvqxnH9DlrquhaMtOGl0+K55NrdNpt4oZG
szHQUGW7oq3EuWocf/QIp7b7FXloBveCEIQby2CqtvajtNuRRVoZd5U7CXstwkEn30sjbRL2anhV
4z+6sqKwM3aklnXtgr+Zj+OgGbu6kuoZTSJwQF9moY14V9YnVxPZU4r6FEdoADvDocDbSETGuG0n
q6jPBKTCnCAlvEC/BYcZuR09ocKt8OP2kxqPfdfVmPJa1ZjoK+vqZ9FoySGzyDtdN3lf0TDSC/ek
/CXOC45Qaq+zqmyse0kpfazqVCs8S/rz7zI39E2tBRmfDqfU45VBnP3kSdSDe98C1DIpwt4X3b91
HYagibEghjOaQOFLr2cyv3ej0Hrt9azfacjNdro71h7Yy3STzDj7kimvea5i9zHIKhyDiDLjXddE
1s+MEcaPrlXVDWAhMmPJI2VoCuGAcrdykbHX4aMliviGEWlF/yKez7WU6bdeFNnbWLb22ekRtdnd
HL8Nsh9vGuHCyGtHsztEsCre5JyA9px6kJXCFxPA3phwdeZ/TrbBDFz+lMhLt/jXph0INfk7asl8
u7OcTEHtM2d1nHskJktrojsSdlf8hJYiTm3Y9AdCJ+RhsPP5MUgEzBnMz7cEXGTH0CFqvqd2RtcW
G1dhJrNyG2ahsYP252475CHbRjigYijmm9ch1sEGarLf5HFZ8M6OPMNEaJbWsVdh9529jr+BCQFR
IWlTdQ/tOihXhNbBeVXGQregmeUcRgGvm9mYeZujI92XxH8dcltuhg4W6fdG3cRaZmI4st2CSYZu
9x6ZTGG5tSwIRQD7kiW0YgzC4FA5MfSYhCEXlPm67R81U8obQCHWxtcBT/lKBvsshlvSTJa7g2yA
oWC21V0UJPo9o1d4KXURJjfJMIRXpkwrJioVjOW86DSPyC9I2BhfDG+US84vnu3My1KrgACIHep7
bvcFoVb5uHG0sbtVqq12RdMke7dKIdCnChcPwnFIV118SgwQF7xA+vx9ZLdwE8aKt74IfFwHidWs
cbonjzPsgtpzCb49EStNih36xAJ7czYP6wrxP2+Zmsw3viIgmyObMDLgagdhj4BBx0kyPtWsLPyi
OH6/cTTpJ1vLNJOCn3Lj351VWEsoYpkNLcL1050ZWDbxSw0huqM2OOux6vQrq05eQkOy3n6+BzKX
YvDfLZBJ0cFEhhtH7WFfbFpD3U/nsqzZj1sJsgjLJFUoJUyoWql4JmEd7+5GFE5w66e08ZbvsCZ+
4Xqw7vuqNtaTEZk71HzzbY2tIvBwNUIiwrCbXJW1aDFvNCLaTFbZrNuxqZYFYiY4wQFcciRmyAm2
n5/PstW9PB3Hsmlhs019P6a08oBJDy/EUTfG+nsrUv9cDuJhahx4SW2ivthCvt+tcvWWMsOkaFuW
jX/vHFxImba6kRyVNQanCb37rofsu9NKoDCfn9nfsv3y1CjoyTZbCu535QUpxGShqSk9Crj9Kx9K
/0s8EJ+SSxYA3n6yZGfmhXyjvreEv69gYrhHpWCBwr+pyJPtTl/8omXHf/mLlvb2cgFYkC8blLYd
dg4avxTMcE7gHYwre6Om4BchvrjLcAPckREA/7wdEJa2CfFmncCq6GLR+vyXLA/pux/Cw0tLm+f4
XXPS19soNJsxPZYR2Cgwodk2gRi4jktsRVhecBSEQYeOZZBvFaSlLw7/0ftrObR/hJAfaBEqwxrj
ipr9mJe9uFXMla/7Ei877IZpI638NRqQplmM4r448EePH0189H4mBbx52QkxoajAOKDijCocdEnP
frREPn6doVn7QoP3gQiBfotk9MXdlua7qQmWR/zkDYbZRkd1MRfZ2AP7LCfwrd0A7c2dN33eBns+
YfCSklkHS9GHX7S2PrrSlLq6zqrMS2Bd1KDVrKVVEXfpkeS5+hZzTLPxQwt2Zh0Vj6K1lRcnJVNy
hR3980fso0sNxI14P1S0KIovjhw4HcV1LdJjjePokAxODQuxDW7ntrf3nx/qg6fZoKCQJlcZCfhl
XwbUUY9G1EiPes/wgyiKjk1uVnvE77bbCLnZOoKhYUc4wAyXOeDnR//gEiNVohFMZSzfj2XQwydD
5gfpMRF9tGa1fhRNwoaE1J5VN7p4gptce2Ji3/78/MAfXGGDgaeyUQfQc7tsewcDlSu2Eh4wAqS3
mcOHy8i1/NyxSnzxMH90hVFCM++xDY51Ke/oxglenm2y6OnUQ6QT6mt9AuJfNeN3GeX5UeYz/Iy0
nNal79f/w/2lL23QWmSh0i8fJW1cRK52kxxLeA20wIv4HLAzJMDMKEkrsLsTiL6SLSDSt2Z2gsPn
1/mjN5kCi461y4EED9m/i5aByY1vKHpWMzc06WUwkyiz9CD447rxKHeO8tvnuS77k5Cw9gB6R9gn
c/Jjwy86dO8bV0zSUbwwd+OJQzjx7y8Btz6JIA+DY0Y01sm10brAjXWrrzpzzIs+uuWCj8ZfHa+O
zOXfQ+kKqFIWxOmx6tn7AVcWBzvP0i1zlniLU49A9Q5MdJdl1jqOag0d2QjzoLJ+THryBNoS+m41
/3Az6ozObDyUBxQLdWd6c0SWB/O/jFBnndYEQSM4iwvTg2Kkw2EH3mlUf/S6gZkqonvlYjWzatx/
co75fxM3SykMTH5Mje9a6/5G0/cwmIArWOxfKkMbVoWrm6uoQZtpjp214G0PcMNKz3S7ZD+XxfRK
uyR5Y2N17BK4dz2cczzlbFZ9ZxiJZrLu9TEEOhyH4yYwMxD5DeRcs5GcRzfVa1oHN1MywcIhEwIC
xJNViZkmjGBEPn5P4kiu+raShzQLiHNwVHTtTobtZQnGerdkVova8k8wjPtS62g8qBpaHKAjMqDn
jXLaJ9jI1AVAFDaMK/Z9nD5OA2EW6MmQ3DbEUTLlX6EkpYppUqqOESgUzYEbJEGPZoJroRl8ACuE
jWa+vx3SFs5WRSQceZ0Yf0xiD0F3ebTJa2yq4sZq1NHJ1RO+YMyA+PRRcKXglcpq8R4nT1M9vkwi
lD9SjV4HFh4yVs2qO/j034+iKLYMJgmLRPJF/T3GWzsr1W50rXE7u5nwrBLiqtPSWRmgtJPiDNzJ
mabkhtzwycu0Tq0qy24Jui0AxbtA16DiPkyBjG96Z7wWWNpuJL27tdmVZ0cSWKbH4pXuHT5CK5i2
utsF6yHs3LVoxVvJ5mtXdcaEhU/gI8im2auxSm9asxu8zLDRvUCCWtuJ8zM0zAj3p43VqfYXrIq+
jqlPj8DJ8ZAzo1k1ek3Oqc+KiRtiXkdBka21dDI3crDl70ETePqxU+JBlZZNvpTtvtVAz+CB1rfz
yEcKWtqO3cxt2IjzxDPGFMsy14RdEOg32vEmr+K3LptfzWmMVti27tJqdvYwNL7lI3QEmix3CTvD
VW7JHUJlkqZmzLmpTWJGQCqZV8ss2drGHG0Wsf3VFOo7/h1Jty7TV4dg7hWASRJVbPkoYSp4iFwN
Ltv4Ay/1iPkgPOOADU85+/JxQZxAkUDcD4l34uQbik7k92jrCwvyUeLeFAbspDBq8V5iUdNhq9WU
2a1wb4KEcGI5SPqMrRgBlBj2pphi/Y0OFdVObPxwU/MA0u1cIvDNs/KPbWLHdO0l8I4kt3VbwJFV
ZJ7uO8f5g4WgJMwsND2/119preB9s3DcjFprbHFdphs3zZq10IKfEzrANV1GniCtvMbvRsacKX65
QKTWJfsQoq6IwahLQnC0QLuTZfNW+fafbnbe0Hu7yLPzX4ZVXY8tO4RoSWSXEWEXDIG/0WW98smf
fYrESHwnU/w/fZ/dlHoEAysqH/KGo8LxQyWfq2cEAfRr4+EZRyexfSIAPqyZ41sTBnLrE+/F0+iC
F0W9Nw9Fi+YtnzYDdK48l8+5024CC8s/27hbRJMnHZTQLfyS4i6outukHl87iKme3qbDjeHX34lx
P1t9FvDpogYnj2wgAQ0vuOtVLgSktvXzvZunBl5jMLWJlaHPENEf4BFduh2lnZ3iitg8wg02QdTK
uxDP7Gask4ZMF/lcFXBamqlNnvKAUMOQ9Z5WMvSxLFywfSoyyEEX1Z8JeIpH6zxe0wqrrp3KkGs9
j2/GPK330sQdFjlwGMh3KFco43TPzJDj4jagBePb+KWlNXXbuYXypRPhS+o5+eGNXsDAyPnS8zLd
KTunDo7FE8Si5yTX3HFFoCtdikB/0zUM0RlYuWML4dgDcO2u9N5Q60oOfI3qYNuTSb9mGp1eJZN0
Fp+v3FRIdIi37LEQm0R7NaSCFGP+EAeYrluM8+uILzVUtfCsTWoB5+kTX8PcvonSEdtpzJTD7vX8
JuqHN3JM+xXFF60yalgtmWPA6/qZjBZ4g7Vv7cogYAFDorbrpT7dsemHtZ3ThZ/LhFFDHK3J1Gtp
Ao8JygnjGi7pL2LlaMqYEU3FpLm1q7Y/Qzj6bZdYywck4uBJljWmSo2tM4Ng6EFGc0eK+y5XLS87
XE6IlJaXBbIAmDPujYoYgjkjMQe7Asj7duFZ9b090dFkt2qMxGibDS3ZjviUtduQquETd9nYXB4n
a5+JFCFJhikXb2io3RuYC3ZG7wLgqPQzNpL7vMqtU5ECqEwEredZSwjeM0Xd3ZJORiLeXNYPZRIA
WeVvulch4Yl2TTQUIoh+Uw5VvkX+3m51+idoMKMbHvyfZRbPnuEbLFCEMsS9kWyYB7QrurLkgLRp
d5cSSrfScDSyySbbGoL5C/kav8ltDDeg/gB6OvCyGNXicQv6Z9zB+V5FZEarDFQhWYVn7S/4upX4
NUCer/D+ViDU0/C2A+7qJVybsZ7AaNTsf3wdAyRYaeAZpWQyJWEMzXiHY0fzkGDX3Mj5t5/SwNW1
4HpWRfWrcAqNvD85HATdhmt/hsXDmIC0NYJObJF2G19KPm0FoZyYAH7LigCFsqu6K/Cpt4ZePZWh
eI00K9k1tUnTucy7TdfngcdDzwgts7V9wQwFeEL1G0EyH2dXPbhu2p6DBtLqYJeFp1oWPcMcUdSN
0bxqXZIXsKz+qZQNGR3Z9jprXAl5hWYrivGKQEVAdhnWoNwyToZg5jyFMtkqYm/XbBhRWvt2cjIR
de/yKkx2qROkZ9+cHS+NivQuziaAKTOw2b62/+SF/5oms3GcFbmXXdj9wO3yYwYLtpuc3t0YXY5h
RxJiNCKohqrH0CuuwLrUdJ1XLcihbYRI18N0eTU7tXmu0b1tCRdmBuMmb4mkH5vS2tyU5iyBj4Pz
8W0g+l1InCVDqj2uw3OTWY0nkpQUQ42hSTsfUwmFBrkj6VWZ8TuEWefZJTSyeUjW/lQy7puzM12V
W/bIj9pAo5cbUN4j64fo7Pr+bYNbAhIWMUtSl9kJ8/G0D/tm3g5hdo+GBaRT6vjKs/26fyT15n4e
TONB9uGt0bk/wyE+dWSBMXlO8rvRYXtDILi9TVRQbHum1wDOhzv4FiQ9VfZvos+gJFngcoImOaSm
oe1gdMHpdXsMQjqgN2UVwHEgvb1YPre7s9MXt2czRnVebqPAoh9bQrgKTRVfw0KEExbqa9qKgSdb
iI65AtUHLcwFvpnGm6UJCmO6NmFmwRKTmGTAOfmMevJh3uMlWUfEtWxmQ/ZEsIy/mOTfmH33orW6
v3Xw5K0qBrleHzR8HCMdC/jUnhsTNrmfP4YxvkcoONn3WGcZTNoo9ujAiLUMMuTRkyqvmG6AkO2g
wNQSLX9iOh2agGxY2QtPvrEhYLstcYrWRNzQVPLc6L0avMasr4C7XRWJ+y1wRbzuYDfzOCTyUCzj
otpNnhZoUzqnEane5R12hhxgC5EtfepsQMtcDzDbB28eOnka4iB4488n1vpgeopqLMdJCxnPTxjN
DFnj7Iwi6pnGNsPZZ6i50e0SqLgOiZWM4fzUiLHb+bq2wZ2x0CZzcV/1fn0ak9naiGxoIYTFrz5L
Av3rnlcuUzuWzGOuRWcq4mOACFaLOeF6Fo1HGnvmkanWHsupetLTjMjXqRc3dm9dZUpk90rX5Jvi
VSIIa5pf49HIx5XsgRrlkFCBBkXzTaWRK2hOOstvPU3GqRLqpoe8wDy16Kh/2Om6FjHQiUmwLzF1
HXUGJjmtIQh7BN8COTF8UWX3qM9khfhoD0jILegj5ZBeStp4SGT9/o4BEJlpWctwTEU+k2qjOVTU
9pDnjR8pUn8zdeZ7DfzBwcVM5s6M5gHEupu+6iMwFnlkXPFlyh6zITQOdTva25J+G1iMDgM6MpXx
bhTjTyBC8Q+GNpPnRHGxgdZBCBCE+l0LWmMD3xFQhUa1lewgeYh9Ubs8aYA8VjbjlmZmYMiuZdji
8YuvpsSHtJzHQ3CbaHaIJksyYhlLqniHolS4bOJcJ32om/7Z9o0rszS+hZFV7AgD6W5AE2Ks1e1z
lTW6B9fw0M4tTElp/YiM2d7TOmAyVZErKhUpn31JkWD1frWNh+o06QTBa4PfQOCD9TcowqRiPXxt
HBKCcP0M/EsHhpQDS4zwaOdbxxj56PTTAlFHSkpiCUQgdyy9YGajPJgUPolFgrHZgNBwy57p5fTK
yDMiZBHCndWc4NdR1uZze0Th3K3gyS44u4MbR+52KLtrv7KL73nWPQRV88cPotOAD5xZW/UDFeuL
QzTvVPpXs3Dv/MGBQewPqLDJ2mHbBPUJulqwfGcJneyYYQrqa4GI+9VJA/GH/yD7AUeNNw+pWHMq
iY7uj5JsoWTt8laVG60x+zeg2sqA/M/070eiKis9SBUREiJaANNsKOrxp2405k/THpIMBQqJkay1
Yq3X8qepTz9wD95pQWyvXFL31oNQb9zacpPmWn1yyAsFmV4+VYlgxGbOGHk6BnId2RqnVpkUuLrz
yxb+nkbynsgQMqgiQ+1rP2Zdyv0/o118s0XJgtS+dRG1EjO/nzTH1qT/UWw7TbyZFRwnIxAkg8Q+
H6HYJ1mpZNs8s5CT6UOgb534zN6TZJ/HPo+eYdwGqDeI0Rq/YdHmUWmylykzf8R5lP2myPudNnFz
xqlqb+CENRto/xW+V+c8tSAc7TY9m1kCK7nimWb8wBIhviEyxCIFUNaspmpjM+kU4M+9no8RRtRk
PPsz3YNUq2tQQZBqh8B4yxPQX6UxZJsZpBXZTNUt44JqpZUVAc0zf6TmWtwAQGuIysyHVVlke6kT
w56G7JqMofIBcZDAu3iaNqEuWrK04/PQGzfsGbMF8rIgWPv7KCyfCTM2tnbvv5Isw9urh/mtMNu3
0cy+a3NyngPrhuiqca1A7KxriGIbOx8fnRGOvtFnBylgA5FOeFt2yr+e1HSXK+c4jiGcdRLRVxLk
mRe3unXAuXbSFNUh/Au6QnJwj3rIU0sQZ7ex6eKtOn9KzuWctR4O75ectFtiFoN7K0bLUejxAa65
s+5teZd34/d2CtytU8endkx8r2l6cTW3JBGO8/AzDZrFWKz3Xt2Fzx21PaxbG4s6Qcdz7q65TUBl
rPwQ5PI0x/DtcjB+uyy2fA9tVbQrfMzUfQRgNG+TegMx8EBPINm0hsJPbKaviTRvwr6CESuqR8ug
fRKNQ/SzsPDxto5OOI3Rw7fTTA3aDjLa0CIJo5vMBy0jNs9YmuT1bGUedMg7WzP5I0gJG5VHL3w+
UwqHaAALMVjbboZDHPU/9MomsTKyr7pUPZM1/4seSQzUqbp3/KbY5/DCNsICUePbBVkWEd4th7S3
3wDMj2Zj/6ZNbp6JdW+/G45fb5p8JtvGFbhB57mCRh01pzFsx31flbfE8h2cruzuomq609gMbuGf
8cS4DV+oyT3z9hGMEMGXFcQuGm3RAHACsLVmxWE/4FihorA0HLWv5iigMoqtxUTc+ZD5ukcI5khc
KtJCe7L8ysZ8gjiikQWBdqCpjTsRqgcRERvsxCq9sgHzHKI5viKS7ibXdEpyLUY2AcFUU/yM+W/z
LURGNQcdlOpxJkkxq8WaeLh84+QW2yf6GHclQg929kNPtHrf+8cY2C5Rr/EvCyDoPpmi+9hy/0Ck
tcAV9WRAJdZOV2VIWB3W1dYx7X1tDC0wyY5Fhg6E1xL8QCED0DwX2F/K2Z6eaOWlq4Ct/s7tcpvU
qzjdGn7S0vnQLRL+fB0YvYSi69ZiRTLQt4k0P8+a1U8aQJU32g57Hze+DisIjLbLCzkC1SI/rRxO
TQTw1ZntYtNZ9eTpY55vjaj7PrMTgDab3M7mbILMsiAYoRNg32cWu8ScDl30d382X0MGe1FFc4Ua
+ckOquEmVYO5bmmbQx12xMbXRoz+Cdus1nGuVZnXIItc9z6x5ducqpdOuOV2jNzsUOjOvAkrouKR
JAK8jPw/c1rcZbr+GwbC9Uze7gqpxjWRX/4qoNlx0Mq6IMiwCbgn3cFpuKtWGv4fY+e1HDmaJtlX
Gat79EILs+25CACBkIxgUCV5AyOZJLQWP4Cn34PqnpmumrSuNSsrlcwkQ/3CP3c/izdbnQSoRb0l
uEXdGqcfjgrLOQvb6QM46zfOU8+ZGCd/RLh0rQYsu2l8O0WF+WleBd00koIFm1HQSl19B2AInJEY
zU0zLfc4y96rQmLEP+bf2sRZwipQ7XRaXtgtl6vpDKEnre45wo6PIuSEG2Xi0tk9rbOSfW1CJ/ON
jDd/v9TDS9OgatCwFAfIn9+RPD1kBjdAOtocL6OR07UXlfJrNfZilYrfpV0GV6mbm9GrmYdQ/iYn
CnMpbYreNCsDdI07EMcg2nMWw2Mcl5F0uFEX+7zqALpl9dNC3ZhLST3XxmRs+V+O6sKQGLeKDW4P
nLruk1ljx6gurTnuohxusIqEN0u3qBDNhiVRBsdmd8d18en6Ub3jQo3n16hXGMSIlzM3MsqT52Rb
57j4ljnnqkJr1x7zuDiMNqYqevX69Wx6bEjOs2pQRg+ztzhpNpmrPqHjj2KttQRRkmRfMZDLTcQU
Z6kolJzmR0gT5bbIHf3ThFy7XcgWnENl+q5F1O2okNgDPqk9rjj7Gos+HZLj80whtQumKfsOHWXx
myFVueUmjZdmYerXpgPprrUftTnrffo0y7VpP7pn1Yxcm24ifyrCQxEBWZmm9jo7+Us5aulnx8AO
kEkabVUxMw5pcAQ1xknqxw+5jva5lmWks0uA79GzVBr5IcIp4CamEfrpbNzB3n6IgGp7YZqmnkE3
OI2v186aCz4FlHlXkfMi1cnXKHUQLUd6dR21eWTMGx91SXA4rGqKuvUi95emB/GJb/2thbR2Ki1n
eqTWzkJWKYp1lBJnTKtHusGZyYBcVid2dVXq/GnoGp+qt++cTqgA8NK5kHm5NQcA81wve5lVmN4t
+RIp9vtICqfr9Grb0DqYTGPmL8RMcGkpj8KC4kv0KjqmIcatsbMI6scyKkchPy+DhqcT88GxLlTw
5EwYqLEEQ47T6tx2zkskc7hhx70SrWVPnMPnWKKduS7Gt25CA2FlvDKhuO+M0vKilBWuisyTVGHl
NRnCeFWSI6SZU6c96HQqM1ZDmTFfLK5+h6VT3AoAoWuKsX0TWcZmZsS3KM8AG1olJkHZetAhilH9
LZASM4lJc9dChmqU8phBh7GSrLmfJ5U36TI6ZyOLeVeLvLxwAmwABJMp2uiN7I8SEB16yk6iZlPQ
1Yh0t0z3hqJTEQofzfJF0zybIXAWSlGpI5/i+3odsgAa8Zl5v2Uhva9i7F9rY9mbSOS0DZdXtVrd
qwW12VFtrJZIMjY4oJsUA/AUSGAQtp0eXsKOdpY4cbBUZ5Pdun2rdX4nlpFG60r1liXHkjsn5kOF
sJADWuDkShZT30519jzaan+UmLeFde3sUzqU7uyBFy+mSz8rxmsp189LqT0yUf3RSbSpNOVQ7mjZ
32dR+hqrqZtPTJJtCK8ug8O9VsfO1XGwp9GiHLQR6+SAiM3zEX4llfwVMVYorPo5ijCGSoJxC1kZ
3zIqCmZSiLKtQLWRNPvLZE+KwpEKmgKQl0IPqJlGp6YxK1fq0yurLAW8Svg6qsoD4Pr2YuF4BpWo
20epn66s7vlBigcWb7qnNhzoIaWGqkObqvYzT1TTi2BZHRwabzZy01z60HztHWAR9K7+gFiEhDBy
x9CS/JZa1YmmzzuazigoAohFi1itnoRZfsoFMNOWtBVynqRvtX5MbskMnjXU7R9DHv1oO6532tI+
FAZvEZGgH43O1xpRiqh2DDIBlbvQpB79kQNBv8ynrlTehya8CeyMSSTddeqwVTPN8oGI0lJMz6hv
5glt8eZT3kYPjcK5SbOUN+6RKYe9+Jgn3bPOJcLEcEoin7rNmlFF3xZfCM9ZEDr1uyxVgWXXRTA1
+l8YDP53tAafDFUdxEEMwOTqalP7l5QLlffJ0GGn3OupcD5HSnJ3ocTHBD0r3MPXbk/KUnaP/36w
/wsDBVE+Cg9AleucetYR+L9801rVJktPM6pJcoBjtCs8xj1w9zSy1b+I3v/qO3GnsFikNNOW5T99
J8CJS03Vfnxo8ijHKK/wjunNJPJK/M0P//5R/WJwvxoTHXwwa4paX/0q//KoklxpRYX9/gDCCN+r
tNg1glnWEnsNScnfWK7p1klpj522XcQmszcptZP/4hH/6qcgikmEm2Cog2Phjz+FYg56JdAbDp1G
daCa10uQ01MOmFFrtiIFKG/9znGDPppSWCWlf2ER/dUzjr3MwS1BbNHUtD9+/7qwB3giSXLIJQqy
Fw3H+TKqNYJ0Lv2FPeUXFkpcbP/zrf5kyojRdGy4ZMnBaer8ZKWLczCosqNkZ5DvGyrx/+L7/eqh
UflscKwiRsgl5o8PTQ5bRRuaiBlqY8mBYjn1riQktjZRM8//92+mX30vzJqYfnBYYX3508toFtWi
THUZHegBDt950z3kpG5uwC6Lv3jBfrECrBFMOgANDduY/Cdn6EhbNkAKSlezuY7cWKEsul3C0q+Y
qQB7jT6arGn/Yd36P3+oKu1+ry79rOq5pfmz/9N//mfwVd29F1/d/11/139/1R9/z38+VgV//flL
/vA7+HP/+X299/79D//hlwRx2Lq+2vn2tZbB/VeZ6vqV/7+/+B9fv/8pj3P99fffPquhpJ3/9hUl
VfnbP39pbV9VV/PSf5e1rn/+P39xfYx//+3hq/yK3vP/9Tu+3rv+779JivK3f4TxeKWpPjQ03g7i
6x+/ZP2NxZlUIFuyozm8SL/9R1nRfEClq/k3kwmb6lDlYjkk0HmTdNXw+y+pf+OVJClGOcdaXOCo
v/3XY7/+w4/6j5fj18Wyv5fc/Y9tlTpDCiLpAyU0TEW8TCHDH9/5ndIsijRKVM9X9Z2iJE9TIxUw
O9iMBX20fjwKOG4Ehnq9DneZIg8oxdxcytSAiGZvIsfIz1z5JxJux1AeV1OHpfyF75iU3Lq4/OHn
ZPxASBTTGGEARf9zNRFCbpMJKWYkJJ0Ttbv2YTJtweq8LtIsnWnO+3BQHDiYIQhEEmNq4imeXUXi
YbBQP5UEIFQRaY/K0Jq7uM9/5oMZbWkufsLt8ZT0DWKezQBjoDKuWwe3jf1ttvmVUQVjEWe2D1hX
oCwa6Y90jr08zbpHrvevRZvs5qxTfJFwQVCL9MhBIkh0pjXSrB01OVeYiXKjC/N02ZZPkDUSOKjt
peqcOajA3W4UhPhecPTvmKeZYZId07rY4RiJDomezYCYlJxRijzuRGg/VOE1Elp/lO1qT/MzP42O
wx1fsFeeR22diFHu00V6sk/jAdrgIGgDGuqf8tyrp6Jt1/76grtVhWWGecE9Oft7LUvLXVmKn7k5
9SeNykCf9isa/RA+wdJ2roxx7axANRikEF+QwJSYxO1b6Ij7ZTagFJtJoK3Svl057Tal6OmoyN9t
/h6lVXSC5OHNDOKQFOfGDaUWzLgaZdtQnS7xKjRbnTwdfv+bGS8QvKnk2xZMsbrFqbG+DJyfQ8e6
62k5zCzjkNmSAewsQVIzIq7K/JDF0EDlG4+QfugKFFx/uJ38oEkmXt8knw2HL1kwwIwYuVZRcmfK
FPcZIAcwiHHS1KUD0xyGkBKtnikzZswsXmSo27TTtq2GAmeW42oPq7/nZEFVrXaAExMGcaNCwk8M
8HuBfXwwSqbsHJIwY2vNFfmVSTvohbrdNUnySrTwWzFGTt4DF+nwh4QOgLHAupNaadVTy8tenrqd
aRJtGdL5I+mdkygl6u1TnSos463i5No3CZIEUGPO3PZpUiuqGYRzVZc+KMI56NWkPbRT8+TkZxiV
9k4OcRepFdA+0qKbxVADySRMp4DCcK0WSUd0fYF+HrfAUIbAwtCFE8Fx84jRPXmN55iybzmJHuPC
olheTT/MqvfCcn7SITpvp4l8aIz9zXLaF1WN/LYapSPCHGmi8mVSNuSDyn0JSFpXWwenqZ6C9qaQ
u8r7oLPxSy0WSlajtHs1OfTjQk06TU3I6M47oxLJayXxwHqA6ZjYawkGCBbDC9FQFTVvsQN4Nzs9
Mks3U+IfGeMZfaZNmPzFMSpSqKflXWuJr2qebmo0JW6tdMrB7G/n9U2gyIIJFWm1LDa9fG4+LMrF
i7mBuTeELZMCsPOkUL5jgLTQAGdQo4S1FAtg6Fwj00HlIqO4tSP1AAPwPCsIVHGYfxW9CigzN8+a
9SH3zS5SlLfJkT+4P2aQF/PMqwgWY2eUYhdCj+pjbj6o+YeZYOKkGcytcJcVcXmHqHsznhLwIDTo
99/mELmpUr+oyvRCYftjn42fBveqIbbQSriO6Y58wwl6sKq28WVnPJYGMK5Fnk6kFJ96c8Yr0KWv
1GStOOHkhZn3dkb53mB6Hd1wavcmwzcmwwWMbGZvQy3b27FPYSCXjV9QtWKgtXr0HPM87CRixgDN
FrFtdeehafSvEc0Qz4niuF0MMojT4T6SoOumRLfmRoCqo7SQjSg7j7n5M87vHZHlvpDTZ8gBUdCO
DNOyqG+9pkNyz+KQqXD5ijuRG/nwLatlHVR5dzJlOqytFBhAU/eIso7lMm4uPKuA16plXMP7E4V8
+wgZF2+8b8tJtUMzzz2g8FtkEbgwtKtspJABn5YGKnutF1f7PCdciIex8mKpuU2is9xO6BuogTSL
hqHOx8F6KYk6UG96D/LNAMPh8DHXjf3AThDTiFiYq353wUw6HaZwOYbTntn5Oi63Fr8oZNpz9pAw
IKQRct6YEq5ZE9hzYm/ymrhpE9rKRh1U5pha3fkUN30NNM408bzVM8tkyuIUW9nCrlrKE6WhRv5J
g029pY7i1Kycx5RKu6p8px4uPVRy9FPoXbPDsYpwLC50FevLku1mUYEbLwBtLeimy/xO2r5xDaez
XZs/d7PycV3+ZXbbIvoChxWEZckANmaywGSTejd/4D19XpTeE6aMm6Id/LYRxx5rPQ26SLpLB9lB
ArreOrdQuGyXDzkmCHDlpLqkqQuWSSdtPk98fIbWS+zIceMRehZciCtHidM0rk5d2nW3SEbnMNKw
ejmGcrDUJ0cayPE1cucvWa/gFSaAazolBgSv7PUC4yv3nyVq0yArVQ80YpqjpFmDtXeWOdwOBvtg
XMaeqVA+PoDU86j2qTc4ccBjRThlYjzorryE8Y4xMe8V0227yN6LScuuda+HXhfj5Eij6YGRswtc
JQ1SDCnbDI0Fmb7rLrUzouhX4c9QY7/ULNvH6Bk+Yb/bycJTKgnjaTrq29ZiPhJNWEupdQuMBQhz
2i0GQPlcvZgFyvVSvDnNeCXn9BKmQvjAPF4G4Ux+7She25dUsBHd9LUBYE5WFtB6NIjAWGHtjaVL
P2arcjaJiiJtJSx2wHFgwBqVu6TIwikoPl3IPGFS+rxUDS5rND4BfCVTBY2PzXTLbZHv7GoNduG0
8cykjzaZlXRHc0zWQpDio23gr/DeDDeynj7jAhq3ZV5+SbMCp6pTj9AB0y0mmCBBfT1hgLoTrbEd
5JDGUA3HBNd74Dmxc1uahnbyuMFxUmr7RE31XWbbu1ZXyL73V05x3f3vf0srY6QwrPGaZLqMAmXO
QCDyIrP5adv9ZsTD1tgnwxEfvQ4swRjpM1h/oGEXljpIkyTZ/P6ZHByGQAUQN1Zifb840sYa2wDL
WmD300cL54RPWXJpJwyZ1AlbhyGdTnR25BuRPauG5M+ZFgD0q46tc5xT6dsxwukgoTvSb/CYhMW7
VJsXcxoDyhFHF1utL3S5cMdZ/dHKcOrjqToUcjPv7JZxv4qAdJ5t5FM1sIwB0T0JH1KZAWUOOqdr
FA6TmxTPuU8JABmF2rgCJUquDnzGKffJ4LNfk3WdJhkoWHwXEaTymgLHixKfGbQBXrIMA25cfKUl
ttnWjhAbWr0trP/FJY+FR8ZSZ/g1vcMQcTb6kF+NVrufzIIahULsCnw5m3jofmRcJrETW1ZUHNLh
qyoAwBJRDDFI46gairjzqBZ/NA92NV0Ms3nREuuZ6OVB8Lnbowp/Okl4msiybnrQKdB5ML712bY0
Fy4covtuJXyU40WU42602VSVxYworTN/apTlLZV0rnB3biZd4HyUOf7ORXQVEZvMpLH0GHN7rw3d
Q5Kk6s7WTFxCgFvl1pYuNl0L20IIL1JK3ImYYz1TaNa26h1lk3fHJp7mk9raH1Tnc46VIM4VDnZI
QfP5Q11nOvsJDNC+v5EY+bAZQ9apNpzqCoSqWaeHhD/WhZZRuSMw72tzbmQTcgYcbc8oTT/vmGUn
QKYQinLP0d/mvFTPNEsKztTrNMwBTsAMYtMQeN+ETc6Ghsy6l5NQ21I3cRdKpck+XTou0fWIGDY/
UazLzEVCqhTixFgXNKYboxZugGnYpLRY+k39rCXpgzTALyk7+5Vmg6DFIhCYthFwya9dopO0WsDz
8XK1B8RohX0A805T688KmNmuogp2a+M5rRNatrOy5AnqaN+oD/HM78TNuEKRSIRThL7XQkrzYhJa
7pSLd1iP0iZjFeC9+8mir29yBGF4JZGvhSOE3AKv8/q/6Xj8GUt4luvsUoysqdw3rB0NsB9p2W2N
aiwey3D6jjp0Xg3/Euv+JskPlWNAj6iTerOkFvz2tJI8uQMha+i3Miozb6hxIJddei/lIcdEaSG2
kD/OlR5zZysbhm5YxTjX6F5IZtTH0JIExeDYrpRkn0rvMPvDMGdDbDIJdzaG/VJEPLEyPlv88T6q
N87TDBydHDsWH8uQkV9nBna21+Fs+GqZ4CNqhyMQZrbPKvlqnW5HiQulAlSQeCYFJ6Nsw7oce3PL
PdTVTV4HiWVxNGa+iHou46iYzYHbH3CQ7s0ibAiuNfZzR64YsUfgcpS3vOaruCQcRmJTnNeslBmC
9aQUq88abExgTSd9XsRTy3lP6cI9zuQGb9DQuWkqb/tavkxpN58Lrn1x3XiQM3Ar9uUmiS2eAspk
1NB6LmOb1Qz+wSSfozS8w59invGxF0+gL7knxL2y7zrDJaZuPhfCLRdCIIPFcMJoqldYt8VdO3Hn
VaME6wFEVCXKORBkffowx9/ddI7NWD+A7rvIkkz6iGDFpOB/tsY3W8gi0Gb7VI/JC9u0iTte0jZz
cRjj8rHmA+dODPrcsSl6PzTL6cwGSLyOAE5QzOVyBTvXY3HWPhWlZirN+VdNlsdSeqebiTtg1XzX
iajcKZbuTaPyo2IT+bFlp+eW/tpNE3NIg0NL/ESncNZOq8pv294BCvDd1015oMDkCWMMAMeBiiUx
Zud+tZYrQCk9Df5lCbVN0VovDO3MDZt2cgdtCF1nGrVAjw6lnVB6bGQ3SS8vlmSufvQpDwwWW55Q
+4DD7hhZkDI5BfGoU/Wp6sOto6QzskvInFLQE7KCEuWGMas5cu1nkZv96IlVdbpvpfUEZ1HkXHcP
ejq+tSkj+slUA/DZ36rgB5EgDmDdQSp5TazJwzYnLlxZTuqMZcEAacFH5nWYePsw8sc23SuwW2SV
KdkcYcQ0DkViWLDsLkZlyH61kmrxOe7CfPQAlm+rzOTIVb1MhSKCuC4vlRppm8QI5/NKvdiUpA96
cNZaJL1lUumXBYJvq9pzAKqJiwbmLi5Pa3WHxmQB3J4/N10AUGDmVZJ6z5nVZrt02MVo5UP36D9L
LT/ylviSTNujURbQlEbqx8RHtgJKmAyJadsaMKHpCYMeOurHoa1wfgD6wKnI+9LRc656wkeYeU45
6xCres6agifSJlucGHj1Y7WGuZkZHI2y+wjIpMviFIglvU8hLW7xt3qczxbfhr/nFmFTUVn0zvnC
JvWGNCBgW/n9JHBCC5x2ZY4rimAeiO3Z+okYcqUE/idjyx6cwDLsa0O9ZIN+mBiTehzh7qqMjbCP
C5zxIftgWD6je2luQXvDEHLoqMjHbyprbR6UEDqsInvre+e7KAsD+cMkj6E9V3ip6XO/wArmy/ri
QtDAd5b6s6sh7RU5ZooyalzHFLsuWcGuevJWaeVzOeezmxd8GCAelhtApvvWwk5qpaQkytEq/MTO
jhUkvE3OuJNvnqgnORo+mIm7eimNHv4/lgJz/url2sAtO5nbFIDzpJo/Kzp3A4dhNiiN6jD41K+g
Yh+7doI8mYZHB71s1AHrUZFKtf9hdZ6XJtshBAV/6fkcxP342Rtc5paBI4Q2tnA6qlbf6mMUWHjB
Q9bhTYKZZAOQvNvMmrRTWTuvFAmRRtTzi7mo00515jvuUW1RSH7KTmyLbE+p1jarkIL0mngMp5Zg
VDS0R6F91w1p/0jRj6lGgcnMJruhIQgFMXNIrpTusqySU9Lom1LFCWCAOC2bj77vf+p2vriMF4NI
xmJharTzSDxvvUGBUnJiRM2nqX1gdxof+3JPlQC9Ipn9GI/qB4F0YwM/0QkMTTzYenxELs1cpGaB
wVm5VUrhyZS84qF0PqqEunr0aByDcUQQZSaN1VnbRKKXsm2ZoQmkL3Z39uk6mtcYle11To1fHSSk
J5uobq0yXa84yp2TQh3KBqzy7KbEw8DGDQFwkXaRGRbHCZbcybkTFvaxuJnghkrjIwi2ZkevEKHU
5FGPdzHyDCbTVCERaL2Ksq92cy4TbupbXOwc9d2opfFnzlssRMqym6w20MQJ8/1zDb7NzxRISpIV
HaZBb7wYBCiL+jek6wqHmE5odpKCpClflF6hDW3Yp6Nx1E2uAHLWHsOiwUUkYJ9OYxuTg1WPajrs
h9TDNbW1wsXxRY2QV5jzt2TQjpze95D7XLsqTFjpBYGYod22zYAhMEc5HNIRI5qJT7NWODMWAMFN
Baf5gBqMbSR1a1VPvanbzl1+MToVC1nTMxEG/zhbyqXJmxPV04C4jJeYMjWTs7HB849pZnrvI6nj
NqhGXBO5v6mmdiHYw10rfwxVHRYm7jAlNl6ABW9MEX3QjRV7uE/fI13nGNryyZ6cjZoL9mf6dEoF
ns1i7mlmpIbKdJ7oXrmlNh+X6HdwL7eThtTQXG0XPT5Lvdiyk+c/EpvTVR8SHEnCn+ZIIo9tZ2Df
rjV7wzI+A6LmlS5mgHyLdpUTmYOa7cAI1ZOghHmsSUV+Rwmr5g0stbaZvNuaeGkUlJ/eoGQnCgkE
p9IMT9gDhP45k76XJTrxyKF+64N2oYvsnY0cl/3cvOqdQ5hZ97jFTW5XjKovbCJWjgla2h5RsApC
WZsv1ZqyjZpNT0sh8XVJfRENYmKB907r0MIiGhA2RUdtFvaOS9xS+Sy90ZJHTNACnm2yBOTtUxtz
+FclrtwaUikut0w5Fpoz43e5MSpwcEnLmjctLGWjwGSuS/qeo/2xXHBwLGoe7RKr+mEuTgyfGVUx
izI/7fT3hkYnTU6fIA9RpFTan1VuvRWz8hUWqx5llB80lWnL46jUqBIvjiQscDEGs+eFNw9d6ail
oTluZhkcYRu9oor0nlrPB7A8kTvSzyXTM0QUqmg3nTGs/Pj22eCMGdLmBf1nWThQO+p9X3xTinU3
Wxg91QlxczIAOmKA2hEBDPSOJO/MpYINeuD6aQBQVegzCxwVlxqwUzpg+PHGp3AypBtC7JQSVKxk
De1yIvrFSAO5HVFMp7t4Sl76wjHdVG5U6PY5Wb7kkJC3oHLMrw2MUhE1S4S1lU1UTLE36s5Rn5g9
lbJj7hlp/ghNTG+NNniWinySrMVsmeUpiXZuZ/2zmPGXLL3podKBlYNDvJG06lzmw20UovKcJqnp
GZI/JpvDkkjL/ajlwVzNd0S6oKiYfFIj+iZKuPfL/Kjqzf2iAk+b5JIVsrYfu46MIaFBNtcuO0eF
FnDWYi/QnJ3FEUXtre64OGNgwXZlFm8GAKQ/hqqJglzrL5kV4M65R+xeKCxbO4g5HCZ6qx+jGEdJ
4TTPSi7dOQMCDYC2W2XSZzIWxV1Oidgdqq0/GabgoolBbRqad7jlddAmj225YMES9Na3qnqhThw/
jznr2KftLU0SOq9an/p2YwOD0I5tEsdBSoMIHSrd91gjpMxYlYC3bEExszsPZDvhTLcuqQHZq4R2
0focizpFleyZ8nUc4uTURsvnDEcI83f+roqiuXASYixII7c8frPaUl4GyKNGLTULPdlVHR67oRFI
g2GQRD0ArOOYSZ+jsWDkXBBPZpJubG/1XrTlh97Ky06XjKChmTCutaMyrlaLOnwZmlOUGtoGoOop
ohBgA0v0TKCl93JDosMfPrTnOMvDsvSfaaXQjBD3+1xRn/rBcfgM7JTBHLZzr13sdHa4C+cPON4Q
dCRrt5DSH7LuM17EGUAyl+mG02zf43vOx61m85KlfXeX1d1LxuwBchu6GlMzGxlvYwzTfaZrtTvJ
oMTAoTLGirkUSiJo+yxzsw5lv7A3S562Xmyo9M1X6sCJIfQsmSWpowRsg9NkK1URhnubqxKmhXwz
q3m4teq6pbFugLGqVF5TCWQMbn5h2Z6ocr7pSkhuMcUS3+nDeJnyKqhkg0z3xMdYsqbPxp4YCprG
vNMmvJu9pBxkofryoGGyTJIHx8E+qkTK1ql+yjknpIKTyIS472am/hzukjJXvRABk/e4+CTjSyfU
EcjWsLEk9janGNm7KSTH0JjeCVM8Nt2IQ4Say17C60qsO3WlXHvuqBobOyEdtHw+pguJ+vhGjL7z
UKhvGnEQN1R+VuW8+v1sD+gQCnkmGP9p92rHKZeKL1i1g7UdnxtzvFjPmTRweVjI/p6SxsRrlckk
m/j4keNCVyZ+K7s0zGnHztLUYyKDm2wVqtZoOjtElGBzhdFU50LNoXOJopKa3qI9m1NY7Ub1bCaI
DZ2zTI9VKjvXTHaIV0czXrwkomciPwn0mk4axBOIeutSpfpbGrfLS8Sq6S48HxsUH9IkRVe9TsDC
RG3M702RhR7k5vhYlpFyU+z+c/aEhIOsKshdV1Ypn00ynFujTyY3FInYoIu0H+Xw4VAXEY86Ceap
m6/0p31SQWT90MpR92NTrnf0oaoumYzmNMk7nUjrKy0Ac4BIVwVCa+Kn1KJfeQVw2uaHZCPIWPUK
O1eK5o4xBQ0MVlHtZKnFMJ/cKC3svlUjfBWgxV+oAF28tWxxD1/uwckp31eastlT3eqcHV4HX8/q
+LGJLYNpJQlC4ujRiUlKuummhWawjL7PSH9BOtUvolrZWZKVeQ1ztdFyxDYdBoB7eGp32dgauOCx
Soaq6CBFS+WL1tLuOdPi6lVEH1URNU9YnWYaJASrKtWZT5CnZD9NRWDXaeFlhnBuCpVMN60Ievra
eDRtQi+WJfmWjvG4YPS0tQ2jeijYGIN2DUgObf5ZRnG70wvp4nRo5UzTyIRaF3LlozfjTKJuZDxE
EXfmLIRBtyT4CMEILfDn5EXT9kqxxjAwhHFKfxsy/snEei845t93tCrEbK2k1std92DY3wpFrW7Z
x+Z2NNJ7wDk9/lfl3eb0gyQkJ4FRMKEhhsxgjheVlDojpMJ8oWaCD6aUfaPpO/T4roNT7t1+39bB
CsVaM/puY9sPiuD+oDTWfpCJeDD47AFnKxkduQzyk+TaoRMXqkSpS8/iQ3rU9CV8UofastfT7PAw
OBxkKfbyZI49+6wMF18yivfI5N7V61V+K+vsTo5f297UH53SIeSi2Y9ZxLUpJjB26Qxr08qEpIyp
j+4ccsS8a4kyjAb6Nm/yTZR3/ZH8Bim7QT5PrS78OIvPKjenU7bEszeEyyGFq/08jyghfQ97sdX3
as093caUTHax+0kJwbGr16R0FjfbtZIY5craw+QmGTyf9EEYXtqLMTBYVAmnJpgLzpnKg4la+6m1
u5tIk+ZM++UpSWPhpvX0REcsWSrFMlnm9R9GFm5NbnRBoS9PkCBnSnTnJ4vbrCuoag/6DOO6mmM5
tjCFUoTdpq/cs6u2uOvItH/O9psuIyfNQ53us5lmq6EsdnaYEey25nIHPF1M4cAdkSNBJkrnQYxb
9JR2O2uEx+28G73Wmh8WJO22NuMgbiMRKLr5WLeTHLQqmS+hdHcsB4ytcrP04sbJTjlBSDzOzuDn
EaEqs0m7bSrjnWxeu1gMe71RAeCkyVUlOpkkiuMz86ChvDBPlpUzfcHw6MQ0QXZDr3gdVcdMKhSe
CZuEAI8RH3lECqCt0VEwYSIXadqhUFDF8jL0sqSKd1Qh9K42lhoCjsRchpMO1ycYi22zYT5vc7eU
HX8xaTFYh/RKHAlf5XkjkdehAFRgBNXUp/Mroms52ckEIwOpmy6lwknWHORbSqXxfubgk5TYlwmd
MuLL1yEj5S41JyxGvDfqodfa9+E1n2riRIV8ZUlWfYa+F40xy2FYm1y6wd41im1lhCS0c1H+P+bO
pLltJc2ivwgVABJIAFsSnAeJlChL3iAs20rM8/zr+0DV0RHV0bWoXW8Ufs+WbFFgDve791y2flG6
YG7p1GqaiD+1fAid1k1WlUse2LCaOzNEfoSKBauEyew3vSqOXJ207eA152r5r9gV+T8/GEx/E45Q
vPs0c3joar5IVzFYao2hPhaBM68bjWuPl3B8p4HVCWG2GGCvgTVjdlH6XwG/GRWD0WISHCzSJsd5
rMujioggFVq9HAtd+xjNIGOdGJWiBRC87iq7PtoMjxj4T+Gbmchwm2pNy0K1/L3ff/mgivqou/3O
Zb7N26SHSSGCk2UXzpE5+S+vKihUsD9bKTj658PBmr09EfFsP04x9gct5lnQsmodkTLeAJUxTmnm
nLJg5htmjzkSSy73um4odpyA60ufXivDhBDNzFV1ZXhJiKHuSr26QMDtdinO9JspBsKC00ZLWaqb
hfVXd/qb7unl0WgJONMVqjVcgypkxRVecSObgk1Kpea6dsxh37mZ/sjsS8XhBXUvL5hieUvsfHrl
n7q14KscIjsuz5HGABfckrmVhvHVBiyFqNUWufHgB7GJF0Ct2pNA0HzzGNH30cM2tIzokverzlwG
OykgN71Y11p9DAtaRcnipMtA6+4AtVi1ykArz5bjrHrMOct47siKa6vzRnMAO9g0PCKba0RA1B6J
psNZgqesnlMXLC7zmzqxLijN006v54+C5gSEy6o6MB5pmeGRbU1js9yYdmVvTOugIjScweijXWfZ
id/iET9EsXuPeMlOKHyM8D7tIgGMUEVXwDY7eOijL+GYs73U/cUp9S+P8Arv8bPQ3H3jJQwxuQXw
77tOWdxuEivmlE8mOZ3z4OgR9VjhX1ZI/cNrJyAFWAmQgCEMn2E3s6Wjq4NRAZ0B8sRLAnZdHQvX
PIU7s0IjI1Yod/aUiU3nWIlvWvORhI86a1rEfEuwbswI60bd1Keeqcc2LQLDbydD28aqsYgMuT22
G7XvQXAc5JIHMAIMO4bQemSB3N3nlhzXkrTWUQruaB0H7nxi5BsY9OsEHovf3SInuGPe/bfUpA2q
hUwQU6HwuVLWEtlJyZArD5m5syffo/VnVbVGto26yAKyeZJh+XcSAAd6OMUrxRGEHH11Iwtzhl1R
EdSdxhUssL1HLGc/yugWj9qzkQz2VsEQekrdcxXH+8mgSI+it3AdN0B7ujh5RHjIji1C32KrcjkT
oQE0CtuhqQU6uhu0lAIW/WpcSFuC3Smp5T1CZ1xPWXhwecW3ZiuLy1DZ0I3RJSZ21LLvxPOEycmu
WngMIVysrNTOcC2DgwEmbFOWDgjykYfKWcaN+giAP7KZkSVi64xYyujRWI99+egpH9z0KtgPyg5o
U7ORdlwZHA3u4qhY1wpTDapswC3e0tZ8f8S03fINetirmxbppYkeQXnrDZltqMK8Bs95sKkK+2qO
UMXImjN8q+vrlAKQIxKNfqk4BLqFGe5aMoMckZw3ojfQPEJ6iClztretcuFhtHSVWmn8c1Sst21m
6AxvGVaTbG5D8ve1YUdkj9nWQm0mmtKHbJKWPDhG3TL2cKOtPnq+FgmXFCez78X8KPLKY/nUdoDO
TpYus23YXHEr1Mc8nPdREMx7xrXWSRY3J9U/rcxqz9Godtjq8dotmVaG0BtswfYuFtM91bjZQa9O
t7HR5Je8FBtNpj8KXnpfD/5YjTHuKZbuuTwPxaVoOxa4on0i7UqsHMvhDkP+tDHgPVFSa0Kr45DQ
eOY298yvVJbkqPJA25ME3ZllzLFe1w9mklrrfHAmvmZJ2QFjSc+BllvEBXN4bR+Ec3kQNXqizhhv
7fGT58CIj6YJI7/R4XmZc4cALst1A6d1VZkqw9rZXqF1YIPEGLJTUCcfKNwIQE7+aPpe2w+mvtz3
pbfpBmJ1nWrWTqxr58aw70XG1dDIuJWAp14RAb71FZGzTsYMwBnQkY3ErcLLcKgMBXIwvySE0d/u
ng3sMG5sHikd7SjqARM5MzGcIPyd9A1R+6DjJ43MQ0hyY00lw8QRjLQzfvbmw/Wo1bZpXmXXJ4bH
PYPbpxn+Dk0v/lQWtlI2u+YML/91YITAMqGXJyesX6OaBdYdPDaHJvDTAiohg01Gi1NARXofrXMt
NFazyuSFYzujpJH0nN29CTp7CDTvpF2zGVvxT0crvbU34J9SaLRV9FWOk7PhEAvhO2Kyz9HkGJT5
I/OCr4J8IZ4jNkLIkIvKwx3B1UkHMibf9d84NWZLJkCFGPLe3k3c96a1jJexQ+CsOafGJgnohrza
eqq51sVecfMoKC8YMUDIz92naWpLlor43W7beKvXi+bE9m95S+isbDHbNvfOClmonVTA3DPWCTBw
Zr78YG1NEcDHZicjttehu0WiMQ59o/2y5gIwoKzp47DKXT5CRGkarnaKdwss9X0NcvU2B8Vb1c/l
JXbDa54xrpIjIF1NK3o/inRcFujRbBp6Y59U1PPZs3NVzUwLCKmuKBEvKSHHrdViq4qNW03udN9O
0Z9RO+vhPF41ycrSLv8IluD5ZMA1XbmGeXDSDEvZ8mHGCTPuv38pRbgJKkJtGdfDJVsK7YTTzD5V
/F1kn2HJRHXEm6YC78wltF4b2nufc5vAxUCR2O/ArYK1VWsVpz0Z4LB0nrUQaEhc/uhrnKTyMxrr
j6AR09HWu//+gOukX5lBO7Deu8AGO34GtTvE+yAp041j0hQfGh4Hi+VDARHlGAweaqwMTKTtbAWs
tXbgBInwCdX+1ZtBfFZVuXZTjRmsptfH7w/fn44KsIy+hpE5B7+hVU19dP/nj3z/Z1HA7ygjtRWz
KpigeHdcZ8yx0Jo074cR4M2E2oUZpcFYVI7Zz07DaOVgUaAG6Gw3/S/KqZk/BtnDyyZoahDarMCe
2f4odie0J7Tot0D/TCUuIAXsayTYVFlvbseVwm1PIk/7Y4bn0QwzUvXh+ySidiWjrj24/bOwxLxN
gfRyGCkr7B0p+kxep+Bic5CFDj474V5Ex2BPlTnb1jR/Mjsx9pOLpwK5ot06A/ul26TFJhBE7+Om
etW8TDJvHAn5KwuKyNCfuqQatqIrJr8oHHw2YsTcxHru11QreUPe7fLuIxADJ36Z+E7bo/c4YJfk
oHHyCewLU9Lnpuq3MvsqxcisuCm2I07XnRoM9gLqY8Ksq//2TCA8Qhczd4YdCNRbqJOa5ok6FtbY
+YXMSW/m3s6A0cW1RiTX0jG+PCdT+8Ctgck2wp9sTzvW5XMP/xrFxI53rG6c4ACqkDQ2DW4Gk7Vl
zibXrrKvds3ldeBATcODH5Os9kWMD7DxsIMzNdgEa0iioftRlbJ4xEZl4khgBzDs5OxgtnsEhcA+
VSU2MsOocXcpgzvcDgBSNRSx9rTUJ2xg1r3nEQc+nRLFgxuVuykqLTgEN3uMsx1GnUceIV5Co1ql
vQdUgyAyyqfzAPb/PvXPbg7oxi7j7mZ5cbANqGxdbv6/gB419yRF/+jKYzGUalcnwz0UbbCR2XLq
M2ls0bSPMI2hQ5iCihjM+Ycsy74WwYTh3bIJTh29skHBjTPp1ioGitgN83NHN8s6dlh4EopLzjBw
cEVAy9UXHw2NHDA6PEBEUV8+1/x7rpUG9ouSCwloqJl1FjjYQ63RZFtV46KfkuGqmeyndimQXDR9
r3j/YRt+V6XB62/BoZXD9NZ2mjhGnXcOYys5TP2GarmyRfn0jOipitllHMvC9VJUm55K41XbxMqP
3ZJvAaw7EIh5q0Yud0k4uT7DMBqRUB6nRJGWWEADQ6E4sTgEXMAxepXjw1dG2u4xs+NJ5GdVgvOi
FGOXTu68K+vpORugpXDl5kst33AuEYRzctYrm7cKKNS7VXN7j3v8qLrTyudRZR8zXoommX6QVSiS
ekLhXMUtmhRW1PjYS/gTEXaQldlrFyTvcOeJ8Q9zzXRlB390vZl8TuKV70btvijNY2qM9hY9n69j
PnXDOB9d17thJf6UZGjBrzskCXTsyqH2bJbuB6bCmYRA9quAyHfMqmK9SAtJkZv7ok+xrMnuR4Yv
gUuq+kw76qnokSETYjFpLmVy0znRrTAd5hcnnCk8H372PfkhvWPfw/UuNa/YNOwU4RI1xTuc8keW
G6yLhUpk59KNrIMxay8Z9getj/HBjGCbNc95FjoCbpI2kNQmoABRp/ucNT9mRjKg40dGToZNE0mc
vYsBjc4znqBeJAyZqnNIKNufNJAXvF/iI/O3sxx5sLp52k8ODKSO6c4WeZpk0djeokq7eEhQ3C9b
1x9S4J4unXpkz9LDguqLPBxibaTp29zstwOTwN77RekSb4gOE0o0cHmuUxxjs/jl0dkSJAH+I9LS
Vsc7utfHE7CREi1qsK4uZzPCGukXFMRox5RB+IrS87WdcfGEtRNyrOyelqtQmMcZmQqroEdnG7mx
2LKUsc8FMI2hT+ZXz/S/P8sM+Y7Sulw5LrTO1OAq5UQOeiJPdQNAyY/j+Unk+U9tJs1UmJzHObFY
TPgQitsu0xAaoMagKvhY92m4aXkD4LY2kGJHBKYAH658JwRVHRMbMgEFL/BK55Bo/CwOssq6DSkL
Qeg++1Ep8LCplv00rLZfY5DR1pp+LDTNOu9GwYaFX59yZbiErcZkh7spzGY84zTSwocNKOQowrvd
17w0vPLr0WzLbd6JF61X93yI/kqGZaAYMUogAeEV3XfYBjZFh6jhdEx9y2IGPYY1eYzZgrLZPARM
3laTAXjXaTtcv+JWYHj3E2MKdq6Vn7BCFX4AP2szCJbB6T3UEoIFTHk3doHXOYhw0ih+OzbzZGPB
v4ybkhKt6lhrmjgMg1q5YJjupXqZWkgniv09mLv0jsZVxkNycs69UdXnogsO9M3/ECLnFo4LFynp
b5FqIO0mslVUdRCR1vXwkDLE7YfE2zWtQKKpyXQGQbBjoPbbrXXeei1XmY6YKROiGFLUoDNrDoGb
VZg3XbTyMBQv0STAzpnP/F0CtsK57Chu0ofpPYI4t8KpVpw8w73hXKoPnVqi4K26mxVxBDozyrVT
JKFfLU7MSCnjEEYT1se4O9nAWRBF4j+WordpMoLttxIZhm3LtU7c9Gy5U6eMd4PS4IwXQR+a8t+i
ls8d+ujJS+JNN3WFn3f2y2CGzEtruGl2Ml4as7mYmfXDwpwMThTCS2lO5B+MpyXsJaWh+SMZQj1g
bO1OyUPR1cX1jK2m0rDOKtM9FwP3aCMmMZElernJIgi8jKZTaPA+X/ZZYcHZal7Y81zhTa00GEuW
A9M78MhnY53SpT0/h0YU7vB/gyVkj+PfqI5VmAKkta+pzjPZCr3eDCEy4xG8O69jGe0pkxXPlq5z
3jF/qXSUmHrxqI2edymCHvk8iLYmoQufZ7ZAgq6fyEy/uOZk7+d+3vIWcvwG3OF60sJHTZTjiIiL
JpCxOarDyEva8RCX+FBYMMUJz/m40iRLJpx3h0gAh13PYbTiyIZLiD4ZB89yvjAozisXvxnuN75G
Ifpd2H8ZrlGc2y6yV24YveAqAaBRdHuAMVOfTT4rMxKfdOIdFo91RQIAAwPEO8WZLA0gGdEVgri6
bDxT1V+dQLFARrBKVZyoM/EtMqGctph8oyuW7MtxqbEWCRJ5UxivhNsQhYeraZecAXQYb+wgvIU8
3FxziXxHSx6mtKxyN3pjEJIojJB3Au8sG/YnnFAUipkNdgV35KdRD/2llODDh2hrRSx81mi0nN6F
WqfD/NFqlrMKjPTZjGE8DVFBL9LVtsFOe/WZe0V8yLE40YDS7CAXPmhG4TFXIjrGdfImJya3DTnx
jefW5WurX8pkXxphcdGxViBui2RbNcmVhrEZhRe9jdNtcSqwMGzm2KLUkx4rHATmeNM0RrKw1UHX
uVz9wNy20Xwp8pmKgDyPt6NG89ogf+oLXbPNqo8aS8opJ68S4G/jFHGggFiuVfXTacZ2A63/b+q1
ksbztPOJelp7BkiEE/LijMcIRZ4YNW7PJPOrqqh8GZfSx0gH7dvpnwqlIRqZ9SudmOu+YxpXn5IU
GF6x0HE8MqZenVDSqJvVxpDHVJAeKcvWO/YT59dETO/E+upbr9lPc+JAhDTnxcMYn9rltIEpiZme
4l3ZzfhL2FXXaOflUSjb8WfkGIb3HKpDS+D/hktYCOw/kehYfutd5JGlNuy892fdXcb2trW1LdHy
GlsbNcOrCkyqNaFj73GUvmQMhXaNyA4Z4+mDLgCzDDkNiSXYFSdOMe8HVK+p9l2j6W8l23yxVPA6
tWFO1AQiTWTtYLbj824Sa+PkxglM9jup9HilZg+/ZOsQrOCAwxafpSeD7szT96+EhUmbnWctRp6r
quFQE01Xydrv5wqlkkojOMuwAkr+d2RH4d2CLRO3x8qIhl3QnAk9sTvK9oTdSj5IRrprCO5rW9Te
foB9Bk0r0X2V/01SQgmzxBbpKeeHCpzmwJV3b+kzKGQjfx2+GkbXu3HqH6DIA782Ge1K2L5FVKVM
4hvrXEbPsrc/bejDfsFgGREkhEpkPKNaQ8/UgvBmt7V+kJr4KJXYzQu5UYYOukI5nPQ81TkqYy4M
s944pg5ibutqh1Ao8PBJ+laJ8jYMRBhnS/MHdBHfbprP3JbbpmS0IBUTGKdt0suEgxq/AboTcZ8F
why15M9CPw907yKMcwep85n07hsnWIHnwX2P0FSwG+LuBW/2HI+i3nq6eKLpfX7Cg49QFihF3LsD
SevV95AaShz4wXudLG+EBjIdw9AH9DcCDuG81p2GM6MVXbW2fmMb4/E7zI7+aquJ5U1a12FYNFC8
kDstCfmGjQimd8WaW0XFNhwtqPbxDPQ2NS4ounikiRE5RsixJmnLTc/QdT3wQ6dOVt+B89QBNjWn
AfHk6KrgskjQGrvCR94ajl/VbO5mxYUe4Iv2MlIngiLOEo6Pf8un+FPvvPb4ojZmJnf5YGRH8gPZ
sU3sK5M8bOdjuMeF8gM+Hwg/LK8Ob6TW5hPSzP6A+kvW2LXfstzhUtBO5rHP0EW4MsJ7msV4SBnQ
wWc1j5nMXmQpro28qan+AnbxQtak5V3f56G5n0cwU/DlQExPbB3ruS7f+66xWZ5/fY8AIzspjj11
jfOawkB3N84zg80UgfT7d74/wOV2NnE7/kgWTWhs2oJ7t4sm9P3LOEkz3wLvvzKHFgUpTQkejA2L
bOz8sqvsMWAtPXYxB26sn2r9/UnfX+n7Q7R8zVwjAj+5TPej9qPOQzJG4M9Gc7qNSF042WPETK2u
9+Vs7r3YulfD6KFp8DOk3cwhciCFR+S7ehFSH4ja55SBfb/irlef8BVkO8wk5X5qfk22QJtPbZK+
1iPHi6yDt+RYqHoJBQWh6fvD4HR86e9fJjQU92lxyngkGb73aj59f5iDZUXGJ1CkcNImWb+HEmNT
Y7TdaapJ0LASscbgYDrpoiTxFreHIox2vO3iVdBjF6wwVVlOzbEC/X/Qsc4ZnbUWXb1E26pmbTlz
g6Jd+4CrjlXpPLp+2tPNGG6rud8HM8yConLMrdLDHXUD0QYf2rlMSLkDjiTTWeQEakgN8hQB666e
R268a6qk78Ekibw01rbRI0odOX/0g7tP2FPhmbNgSpf6G8wJ7tohWIjo9New2HF0qz9iqVxNNblI
l/QPMzAfTvJ+ijDr2Zk/mginU2eyiRgEAzmMcucKOQIuDFWipXUZbcyKQVRSEk3oq5KgwuCcvGo1
Vvdo6euwmHc3vXaIATGv4ajq68jo+t3YqUedMruJyb9xn3vMjouHLnmlMfkjKZH2ohxuRRT7Qx8S
DxniE/+2VxYfEmjpe9GSap1CjpQ0d+NSSPlzBpdZD6+rg783NKBazhbwrbLnRiDmctPZwCdGWhad
SrxbBkkU6IVnm612W+m2vtcs/Y2GWrFKwzbfVEjMZUi+jDnRzYa7lmfW++jWv2qnlv7gcGSaU/0Z
FOJjZPaYZKLccyOrOef0hN9jjF9YHd4ZgfdM29QuHpicRM6MTQDTnlVlfjAzk7DglXsF0HNKi1eF
Wz68MPpNiOOPZUPjU+z4NTkCigmrVQu+oMGSsKkbVAyFd2JrusXBpqTCHmSxoWBSHg03elW1arZM
+LHIlGmLHXU9JczPirJQhwxrhkFGAvML+nY3MtlnqKTNzdlgFLxdbD2g1tQxkDOydE9ZJQS+NdfP
OSblKZtH6zVqr5nQtWuP1ILQ3sDpq/WU8md7Jf5ooebtrZ5mCRm0Z72r68MYNLvKrDmegGuldGkt
U3nLlRtABqyepUOmkKh9urdrzBq4rtcl2DPatn2l6AwxB17dgan0N+TmP+L8/N8In39h/lyWV7sp
vtr/Dfr5lz/174BB/w9pQMaC4vn3NKDz389fefEv/KDvz/gnDUiA9THBPnnCtuiI1C2ITP+EAQn7
HwYcMwk2jQpFXS79q//NAhLWPyScn+/We/xa37V/TfHNAhLiH7ptOUCCdNuRhmN4/xELCPzwv1B2
nAV/5UjK6ISLAwMc9/9ixtUBMXlMxYTKUb/Wg1PWpNht+Zt8lPm3pb/oVGdedKFxFD6saLLz0HJW
l/N9cBIuwVo5YcqOcdeiTIETdXL3pBp1KzR38PuoCk4yT1jiNNVuzUyffWMw6LgraqYiyqXqiE6p
tQnm52pkDYxWGG+bccoLZsGR90g7HKHRhCBQxsm21rUnVQXJpbBKuInM4VdxaiKXh/MSpNVp2J0p
GMHfT1S/qF9n5gfMqh2oMhnDYBxo3rGl6wSXZJUjv6Jgq4kSGls3PlIj3nNTJLeSUeq9mp38q3C9
p7YF6O1q3m8tqcilNA0TVNIp6y5rz3kXcBsczZxgjRHpimYeirhXlVF+5nn5ro1Be68xm25T2+Tv
NFQGM4IrhDlZL7FbuW8gZQE0x7HzhlHf8Wmg92hloavsxJXnbCwYV2eq3ji/Ztc+4rYqq/TJoNSk
HvKfFtbnHB4HJ1tuxnExTU+ZN+v7BD6GheaED38A8EEh6Fq4xnusJcPGqsY3KsPepnDEdkKliZx1
BCNbTn6rMP020Xy3ohKu8TIoyeFH1Hl6TjMTdpD+itsJ1LI97N3cieB6Eo4ss44x1NLUlSnzMVuY
44OchQy7G9eLqHY3lQrondCVdkiG4CcApBOzgD8Sz9zGrl3GwAzao8JrzyhP3mGa8hcXXNIjL+wP
Nw0AEVDjutEG8L5DxjHDHt2/NkdYfHLUs0tb47m18YmFsb1ThLhotLp0sTNsOEQD+eewpER2rHL1
M9fdOw9bvQ6DHqJrNkFa0h7MK2z4oGobUc64IlU2bWrP/I2LBZW4Kn51ZQV3mgQT2oO5HcCR4AEK
GErRHE0GMIAkI+qffakoYJm7elMmTBjrMEcu0ck1zjXe26QR9zq0CWpkNVSnECCSVok/bW59daZV
L8C58TQQSTqLMeqeygnAHmUDtY97ob41eIBQRmqkeubjloXP1XOeSD1wU6nEKiMEtRyy/koPnnVi
U0oUm88DVI5NGGiS24bk3ecpatzKZJcHFWFM9QszA8/4EETnDtAyZ7/hXXAtpQCGvyykYwGX8UKj
VvmxaVCd8auIDfPx18byfldKvqP64fhHg+M1HhaeRfw38eSVZ/7FK6hS0PvlbpCTScxaLg0ezUqn
0OgookG2XTOVIMYlCDWQZ4bkwvzPJ9mkiJMmv/WA9Ac2Ru8wmh4BtpCu0diYSORPWG5UECe+mHB5
tkmpbRrHaZfq6uk0LhM6pnK3gOBCOSBuVjqusSSVS2PT+GOM8xSHurtNDUCqVAlcdCN6MQ3c+Q4a
22rhyZKzN37W+aD5nV3+ZaYCq6IiVyhnsRWiak6OPpAM17Rpn+vNq+n1HWzwhjOnQbJJaZq2j90s
uLh92iJfFU9xOXOFV8uL6lj5Zsrs8W4PCZrKVEKSpol8zYPcQ83Ufb5+tZsF3OA1VqOUah86OCk7
IXswk8HN4CEZA/56/jkO9GgJOm1dWck77U5fYUigyND79zArvgZK4aw8/MQJ+NQZGWfCYv5gYL4H
5urPDhBkJIqiHraDCI5qiDhWVdcGYDGRJLL4XV3AqcWHTcN7w3Jtf9SMtvA3/IJ4tMHr5GyDFDLO
6I5ElczuYTsV5ABpIZVgB8Q2qqECy9fajf5UhfEzwV9SMJ33SftbGz2fGakSwtuCpEn20jQ+e0eW
O6ws+n4aSVw2TIpwoJWHecrjA5gafCIOEtaAF+vazFz6JULw4Jr3eBqQCuegP2eTvDe2XfLcmOE+
S+07b8T3YATXnblJtVZBCol4cn9nBhkp2hWID5lHFeovs97/NAw8o8HQDaspYoTIHfp11kGY4MXN
faerP4ZSMLWY+iti/xGvkUMZWHcXvNf7MnkB5sK8s3lleEAbdUQodhW04JHrqjsbHbVQRDrTHdfj
nlATCAYjb15amXNJEOl4nVOCasRj6SHzsrszmi9wn5mJThxz6yI4Q8jnEm7hceYy4Ywow3hsqBSr
8leAAgD4OtqnKqN9cSo+DWyYC8Si+SgL90NjPrOyHeJIIrZeIZmBdGlh0ZnVPG4tc/oVchXFr29d
jbR/oQ6euERVPoSCBSa1fKF+j4R1zYhvvtLftJ7ZDThmbWM2zqfZUAtQOflGLv0HDJ2J5WTy7rr6
UvNlwJwbsa6rSsNOZCmC3lH7mpPVILiX7Kk/BEKUvhFh/MMWybrEMB3FETlrcVm28qnxgufGkMCO
u22vt2+u3t/LGRdsh52wS8l6UeF66Ix4Z2k95cB0MQFsr2+TMuiPsp0ny8JOpdRw6wis0ci+r4bu
sxjFz6AdXzmNvbTa9BmMLpPiUWzJ7h5gwe5qaTcovIOjU9gXhYe8L73nSJCS1lyBfxxeQ0cUuBpY
S+JpG1Pv0HTNjnnCPq6tl5bYNWpmuDj16ivxK2vxkoDfJEYiVXSDBfMAcr3PZH+ABIAjIn1W07B3
LMpDApUxYRsTHMsU31H5poRTXm0V//EGQHU9IurOjXj5C4k32G3wNqHiVjiA5rdOQgnhrsReYCcX
d9T7VW11D0SRM7DLbU5ECkjtucOzZyf1nqVh33TJBbxRs0pF/hlN4xFs5bq3KFas26vwSKPw9Lu6
5PaVXF2jxeyWrFHjjlZr352GSzTMFkofzyLNLimxtC6KfPSLzK9nCaCbWlKSX5SccNfdlSbbWQ5q
pil9BgFbGrKuQUAu0W5PvaM/meydmZ3sSaq/B2Tq16yqNQyR5fkL5UtIIKhJotsgszex+JJ4L0FN
2nGvu2iEyJqi2daE8Bz4Ew4gm6jHd65BQuBSbHDz2jFt2OuTfOlomh1iY5s4UAandKstQiHKaWuk
+zCp8Ufm+0Fa2yih2M40qsuklYUvBF6HpRKgDpobVM9jJw0aWOt8N5XLSYtywwgT6TjoLw0rw2oU
wSvtN3vO3s8aRZSw9r2NquA6oJZ9zVn4bGXyRIJzo8BBVFq55QpwTWAIupb2VIiJb6Z8tcPExc/v
fqQL4wcA1VLwyplOdGx5kNBixGI74ixU6qOPHeU3/XhMxae4ggDo7As5/p3T5jnBQ56jCK7KBpWx
JhkWtPElIO7RSgKXSX8oWYFw7oHKmU+sO4u+Q+J+oK/OiTlz9VGxEyGwHLQ7y3bfpgxL0mjfZ4Z1
mWovaRV8WpQF81fLr6mabRLCwys1NNTiuvRApKi0K17snk2HMZ1dqAdLLNZSc9fSZ6fnxkWQjt5K
M/rh2OlzHaA6MU/aN2H1e4AqdsgM7akVGIN0EZ5pCQMAmRwiDjY58xDO9RwRI5egTjBcagkFjWND
LG9BMvpZdFYVRAPy9ZlVPQY5++Nk3IK8+REwocWNwIA9p2InifoZdBKAmAn5P+neJdlIGq++V0SZ
22+eUe3yBNhFFd2V/oNx1xaZjeM69tOSq9pKyPCF55W1NsFfky51Zv6yZuj9H6YydAzmB/gqX2ML
jc0Ibg4+t36853O1C6qGqosvmeWX2uyp9YnWFNtjpy3WeoMvwiGuPd0ZqHKkxnmt/5SpscqyaYPh
FBwdPxj7r2RtHsYKGE5FJvWF4qgT9LGO/5s4LpcUEn4hOkjQkN3A+hN8SgoBW2zBWfOKNAiBB02o
1rf4g7ECpedIGq/m5BAqYPBoLjWAId4aBdKGAZRND0+HvtMG557Toe05FGUUG8ZXqwKJ2c4Bk83G
wRHEMJuSltbB98qlXLLAHFTQrkWPnOduasoUtGrYLclcRodrN4TXIDFUcthza/s1QGGjmWBFO+NG
kWiQwZ8QsJ5n95ccH3TfYO4bQcCFTFALoBcmtjVW2FVdXjOYDXNHc4+C7c+UCo9PwcOb71Td3rz+
q5D1J1Wb65jclq+D1Aq1odp4AsaHraXv/EQYJdZ+ytaQ9T8Wl5bs+41OA1OLbWWeMIPxmOimejFd
eKPQsL3Auw3d+2g+BgrsE0yb/TJkdM2fhYWontqHrE0iUH3MDKfcpyvugHHvE0a9r0b9w3aGfZLY
u5m8rD4V71EhDp6ZbPVS3/espF78X9yd13LkyJZlf2U+YFAGh8ZraC3IoMh4gVEkIR1af30vRJX1
VN2x7rY265eZ+3DNiplkBiHcj5+z99o6QUb1QnmkkBk7E5aeYxf+Qlp8pRgjkh1JZabRZ+nMKpVV
5rKRtMOaG6dOnL1nEm8BssVXC74Ko2Ja7ag/ibYM1SdMa7MJOlgx0sc2sgb9yNbmL0I4HJkeMLV2
rnhukLarF459p6i1QHPItVqHu47zFTkhFw3wyzIO9I0FWmLoaZGliG7njkQ9A8iQ4VCNQbd/p9bf
oO7Ozuzo5rpDtmawocKb2acCWFWliM86LJeDUW8SR0P73UbzgIrLZ0I2b3PPBU+idsSPJuE2VePg
bEa2ihKtYMeTIbtSH19tRUUhL5xPqftcOs+EldYqKKjFuc0/6fUigECzbbGyV+G+nya/YfdU2Uo1
bxQ0LZmPZUu4Kz8uOdqrRBvEDagQlUKj6EaAW/ROcc0eDbLsekvH0MFQbmlUwxJMYVuhTWYyF7jx
NaJlXzFgdBkqpAUBKLW9sPWX3hH3hkGNHxVby9D3KQlZtM03RJFT3plVPytYOFB5VyCbCmJg2xAJ
FVsR9ElzVYLmK5HKdoV6tCOgQkYX3UqzWQRBcOtDb9gZDVYap4X/WlPamN1KjC90E77pBLFZfSXE
tBgl0mOU4X1V7Ija2xduv3JJRshkkxIvHfxq2x6wwWQ+7NZRIensJhtXMT7d3GcALIuPtPCvo+7v
oiBEN6kdAW3OirD6TUzyhrcfKlxAX0BFsM5v4ijfnhmvafTi6RiipUIeuMpwUJsm1IaGKwizTc4a
PVyaomaC6BgntG4E3xiWvrZBW/G0mmvdrSETOOuCE4AGkbdCEMhbfcPa+StMXGhwI6HFuQ6ZIXNJ
SMqZi3/003RtiFMaIT3lRm1IbQ5nNlgamV5vdAZ71P3mmpQzuCGT/mgAu8WWTd1MUlR6JDghOwNQ
9d60OG+3pmKdRFlGDPHQg2JaB6yaIeZPbTooSgTkr6Cng/czp28sYCowVWPYEZmtTTY7/KEGA8us
qHoS5hBrzJQypU4WtblyKjzApoiwLGhEjgLoIRyrMQvm4EwhIkdT/owX+J/u6P6/1Kt16a/+x73a
Kyj38u/cdjH9/T87taagU+sYqFaIOvh3ZLup/mFDVaYFqDkCRpBGEMRfXVrN+kNgFTBdHNM0UIXL
N/3VpdWMPwyH7gSZCZZh897894jtE5H9/5DQbd02XP4V/mdAjlfJ9uDPvz6ewtSvAMf/by0vosZy
PSq3aawUpqg/wQuU7kdMoPIcd+1OtMq7cQHkR8eiYTX3YwPw2QBRUmGFzX3y37N2mfTpq+FB4CS7
6/K36/gXZf5/Afe8ZExBpn91+gz/+IwmvEcHtLwK8d42xERz/9tnjEegnWpskNo2KLdh2LCP/ETB
ye2xeWWes41G4xTavjuTNELnROrCGfgvwg+mTI5//Qi4cnVuIvuqPTXU//4RjLhu+zBVYQnjB1EV
6xYJsB2T9xF94a1knIRABFLFf/6ba1MyxT//WZ4KV6PpYlgWlMt/uTscuQniyNHXQixaYCBYuXhY
mtRiu0OLRhhMrBiLQEdUGfbs2Qh/836bR69aZswNwh6hWy77EEl1Gb8NzK/Awm16Q7k7BMiFtqwX
kRX8V3fLUP9J1+eZMh2ocToDCZr+mq5OF/Nv92tM+7428AAuTKcob05eY7l2/XutFwjJVMO6GCP4
GuEiVhrSKp43UUGzwmsF8YtD+sYLQfpPZKJiX2acnVITg5c1nuIWCouv7UKZbEdKfkA4e6YG4DvN
A6flkzLUa5BuNNjGJ8wjF2DY6xyqmYViVQvNe67m28xyV0bVb+l745wqV6CAVDK10aZsPBf4nPVS
t8NqBKgG87IB7hjY0QpBY9tMsUrKpm6ZzFbNVgPpN1r9EssKcsDsIDpg+/RmsUIjsBqPVa8fDKPZ
gjkiR1DdBAOYgR+a4KvU8s9o906i32WRvR4HdR2T9j10YumlwVo0OM0RWyvPfhU89W56ABW9R06y
sjhsJGECeqW7hijNTOdcuO0moLdUObCpA3Syoshuoxi3bq7C+AkggKS30VNWuU4I2sTj6kN/RM1O
VVs9q2X/HNZyAblty5T23pAAXKELalCDKk29VA2xhiwyMXH2UsXs34nnfIwpU6dAnuI0FM7JlyaO
tvyWOyMtm+HT8KxNpiFFiirOFANt9kUFmUzxd5hhgWBilKf9PK+D8DhJAAMloWU4zusWcjQxb7A8
aUWiPPDZ9MxfCcPItvROVZqsOiJAsaKtkZw9mVCzXMAXJC2DKh82IUb8VhJUJc4aR7+y6lYuIV/t
NhpA6YTDixQYtprwrSh0pLPtS1DkR9pV+TKyL7qHHNroWDl8HoUZDjgEVdVLMhm8NLv+wku5xi94
D7ImXg0uHBjmPqAux2sn9QpDUWjBl4CTbxHczIGpfvbx4JnOusqVk6N5KzxplPHYDFPJnInDKAkt
s8ASL2rt0sgZXsj0ugYwIhog1Hblnw1ajgzCMR4B2ZuucqfKt0mrEKd4tEMJN9YMj7bFtTKso2Le
1ZA3ZaJu9AYOEX5w/KuT7gLJ1yXxMDgiB3M5NBJnWZQk1JqLLktXVfUKqmZvwoqwEE1Z9Y9Culsw
lWClRJhD6pTdEJTlbJDvuUvL4N61jeLMGgZ20Cayg2chwnHtD6INoG4CzZnrCEvTwcnQRtOla8aD
n+trEhTxuGMmEv22MburUuGxjv2176oL5iOzRhzMJNxoVrANqU2FEl8q82YSQ+TE48apOExWnHmL
nra7vbGGAUxisETA3c2msMFRd+eZ7LdW1CxNEB06sLZpaRxxiFQDr17SXH16Ck0/7Lw6uahBty9q
Y61G44aPQC51xxjuktiHqj6VWXjQOpIpFW1juMO8NgHD1AYLU7d1K+LtA3cFaRTttEU0VHMlqmGr
MGMhRwxUk1xJv6Apn23D8E0EnC6KHMc8857RPkU5884afpSBZXTI3vwEVmRv2WevTheACjEMvNbO
t5FZiyrko0sJ6xESeiBX0z2a5MRxSKskU6bMRlhjORCINcT8VY1XCKjb1ev7LQbQQ62sB9teisxc
07ZZ5gAAWpT0HEU94lCj2FjlvLb18MohGcbJVmuMTed6Tyy6T0Wa/CQht7LRje/Oya6iDkBHRO3C
t5VhpUuePh9qrWeUz0DUrmpN20tkFc4AP/49qg33kWLZ94uOtmuDy4OqGQ+GR1JYjucl459K1cPo
9Dsk/FsoCxukWQwXAoJ8dRvgMLElual84P99ppdyoWXYLnSzaxemr9jzgY0AkcWPzXRlWUj9qORn
hzxpCzl0D8ERefJ54OQ9K2Eaz2o1fRYWhDCkjH7yLBRmadjzItnPsRSuUsO/ijRZwxTcGWECv1uJ
30JVe8lrbYsgDnfCw8fzWilIJJU6OTGVnPkI0jtRXfW438ddSYRNWi1SvXnHhs3C72+cqLvjhwkb
1oNC89ZKCprJyeNwO7jVbjJQLbWxIqs7tNW5Gho2SAb9XuKBKfxbpC+yBIuFeFel3KktIvs+Qurb
cfXqhBABraiREgU5aiSHZATwuI9XT9HVNyUpuYkcEyqFVkIcpIfEODDqu7V2+OPJ5J5p2LEAT/Yk
yRZl9mpX+V3H1BB26XMq43csQXQjsLkVajRtengsQKMBGo5BcfiB9uuBqMksgoGHxJ0NvgUYnp9h
RoDfYZ3fmTbfGVHdy/iDuLwdSAwqJMnvwLm+msUGpx9aPGdEUlc7ZckNEnOjqPJiGe7NyaIfrwDK
MSBeGkI6Vh4qXqvtLkO4a4vgxy6K3/AltsnUd/KUkBlnTfuI+Jh6hEmQWczjpPGrzOJ9KBIsWiCE
GLwiDgcVcecQhXOWayyzE8DZJMl+4nTZZRUIaq5UqjMdC5js+j1yRYRnABCkwCiMQT5yIQhIk3zY
CB//47K0IPqmZizEZiIboUmAFGF9DLV1DsmcDr6PJDcT+Nv4LUPisCkxzsj+mDCEyitjEhoF0nvj
7fksehREHp5eulsFftz4TSjM56tmeLLa6Muu8SAN8Cw45sUrzSSdO06/0hazbD+EP2BdW2AI3HRy
Zp0ZkiNKYJMrWPJUIjs8OhGjqi7kfloClbUPJwsQbjIymCiovwwWYB97Qgrwt0sv6HxZUpGoCWp5
X7DSK1Z2p/OLxsyFw6E53yJUDn7MHzclPzRqwp/p+mGvgm3oji9w7n5VsjZ5R/R5GtprejVQLeIn
ElC/XTKIANfKO7DAY+lMDj1bXgKb5g3TLLPXCCrt31Mfnn9lWN9G3l7yCiE6ziusjDfV4AZSl6xs
NALr3vWPivdT9CRJqIW8S+k+h7w7mEzw2hGd6g5cEQfHVtkr19IyfnJS0pBNIgxrihdd8za8eAyG
RgamuD2zKKYIIjZ0IOeldaBJIFEwWo9mHYudhXiqTey1IWEL2zxeQxNIerpwr5FbraI+3bWKNVlS
2esDSWLyOHSf5gjcjZiHuUT5yf6Y8TASWDo6zgl2jk9lhmmuNcOdwe5i6uFHh28M2me5KoA7AQ6k
22XkT3bXfQjjJc7in8f7GbXebYSPqWJViQ2eAKWnbe9bTGJb/ot+F+XMdBkwhnFkm57mtgvmvZ8i
BE4PQcCF0TyuWyF0mvT1s2pkl07EP1mZXQw0c3bW7XtmxbOJbcKjNNODHiUdk6n1dPSpu2+blAyE
uuD/lNJ8bu1rH5XBAjKqt9PsA0J7Xq5oLx2X59oWG95KVhREw4vczbZohqu11RR7fSJBKC2gQIXy
3kr7mzDvRsT2ZSW4TbWSpnPb5s7Cz+JlmfFc+3VC58zRn1zcXyxKRLgrmg9fhS0I35bT4skoM3mB
IE9BkmNx4VCwG8mMzRptqUHuX1vEzrgOmxygzZ8KckmGjjzVeTbG6fXxKhKIuvzDFch0LQr0wh1a
ynsurN4xxoZ6T4PHv4iWHOOcf2UsUXgQvXYJydygcLWVWZOIPVfoWQw41zy8PutMHfn5XGZ3Wojp
hWGfL+Z66tzslj+po0wSe0u81vQad6a+GwYayR3dOF2YeIv7CIgdMxrgWzfPCABvVPFdTSExqRGI
fEdNL54jf3xOqPDEOadAky+SuWaZCDGTXoNYMD38oUexr54Su0VURN8oCyAF6RX7Cc4Ajug275LC
h8VlTqtzhodkEQXKF0qgY9s6Oxh7hqVthOf9BpOPkCn48bH9Inmq5j0il4VjtTziYhIOF1fC0ksa
qAN6qZykEkOjrnDPBKgiiBmsmxZh8qTKii15UQVbSOzzzSF9ea74HVILAiF5r3v7lvXyksoaczin
B1XrP9rc2LjT1lQydmJJMBh+NqfOPQ8Jv//gsNEAOLkokn1Fzy9q9KnpdAp4bZKcL8OEx1BXbNWk
Wya2dQM7kMyMAe2TRctMxNuudMkMYm1D+YQt3m4ZJvcsQiwzKEYo8AesaRn9PfCa2lIm4U9VurcW
HasK/aQJ/KOWmRuV7YqzQHFQEj6lyaPiVdGdF19Fxs3V1RLzJr2acJTw9fF8JBU/e2BZp4+0Id/o
3iv0NYQV/UwvJ+XbvSg8UL3ZxdPZUO3yJferUx45NxiGh9ykDzF9t+5O3iUmHtF9uku1S+wlu7LR
clQpK+6qOIbuZxo2KxH8eYH9ms9VQYBmdYgHHdYaJT0rvx+Bwc0cZVOoOTD6zzCjpd1krP5xztXH
SLEk3hdzOrlg08WphursyuD6uMImEkEErpJuerHBt8/2HH9oLHALTQ3vIcweet4bz0twdbHYPb7H
zl367oj+pmfds1NCyZJLzPXV8b4/3h+De4goABCycsPvac5Fm10SNbvQAMFQPC1gFc9TnN1LKG6z
6b7QO8USptAWKE5WYH0GNpsVZ9170WD8RGeDFP2e0idAUr5rdLhPdZOf+cXodKXJq5cqe/J8jmGa
H8lq/pDymepJm9GoG2deGR24qByrC8wGTvvhYpdYJLUTMmFaBJH7lscjBGZ19fgNHr9K4pJHT5QS
uUogt5hT8OTlFh+D5PTv6CQLHouJJV6M76ZmfobwifJp+XisFIC+7o1Jt0s3dmM0TmhLNRnuBfWl
Iep3bKeX0h+2RJTzV6h7QsqvxwvRmaw105uZpfKzYh5p6hNTIT6YNZ8BzRTyu/YAChP2wWFEiVSO
+pIo9EBiRMf1P7lt4eIwoZW4W1uBPlCCPlS3YGdmBhyAzq73ozWp4iVBXQzoj12o/4hCPtPFh0Dd
/E6H8aYHzIcb6zq6YiloWtTVYQx528qMQjIvLpHr/7A/XARlkRi0Jf2FpUN63rRF+158983kMNWK
mgMM2Kz0mWXKJS2CR4XbhsMP4vidKffT+/8ojMJp1wwDPl/xmrX+Tao1wkn3bagFts+8uvY9BXbl
gyiyesAYLgamrhw3qc6cY6ptAtZKWbL6TFsfcYB3qUQ/pgV8ihxxsIt3U/o/tFHmnZUc1Cj+8ZX2
HG6nxT7SjAV2Ke5ccq+SaQGeIoIGm3dgoC88S05N0+wyTfsAsSAXENJ68qG+vHgsFraQmEuZ+FX9
u0TRVojiozNZuZIG+gV79Mpxxw9nrK4JXoNA65aQrGZRvERvd5/WVCCR95GPo5fqBVrG/LFmqIV3
U1Tld84lnt6N6a2NZakt/Yrv7unr8AR4fXW2k/7JKd88HrdSykMTurfpdUndZi9leJ0Wl3RkKDcN
5B4/OYzSy7TqlWVyh9tzz2JYIaeK4CjNTklhOKpxvpncfL2DUH16vh+Wdx8+CVP0VR80myjMsce7
ytL0WZCnO0j84eFRjIJv/UoGpky84NP1D3hMsqzdZNK89zlGhLQazuY0Zs0YwAx5+UmAEuEk5DXM
TlFk/VZ0SsTAXz3ed0ZeGss6LpKek2paBPfpbsVpgm9TC1aemtuYbKrtw6MngpbMIs6TiHQOIhv2
0wI8XY++in/McjKDkV2Gy2TIghcIZYy/knsz9UrGbnz2mub66EyPHSuY1Vl7P2tfpgv0eECm3aT3
3zxSlBaFNgxzqy++246ttIFoNutrXqdhiOnNs+e7KDegenhsKFm3qFsSD1wXNUWg8lSpbv4cCHEl
wTBe9D0muOnPULcGH5y34y1XfJ4W1oh/rsdy4CeEnNkcUbOAq+pgMOoTxtmWDLRJgbdnPDus28Da
prQRZ0pjvZYSsUwT8zlyBRJnxWc0O2a/Aj+2jA+tQpnZVKwWskdCAGaBoacYX2OdXRBbYUyWO8ZF
hXQku3Kq9VAqc33a7ZMUrFVdglicVu06zob1QCtw5pL8uNEVkEN1kHzkscJZ10Q+ZBU1PcSenUlr
0CZ5LmycRr0WxAfYkabMjRIgu1fTnPsFarnYQSBKgS43WOa7DvEoZrp9YWbFXLBf9oWNPbAoXky/
L7+CiHEfHTEv7d8hsAesTpq4QTFR5nF70RCEXYssSVYO9cFR0gbe6JkM9mpIEsPYpb+hzepwmnCl
BWn1rfeRceymL/UWSVCJf3x8pXDMvdqZAlpYDoYhTelF/OeTAzENJP5lckAb3tJ1hhW2Dezynz14
T3HIVQvdbDF1ZpM2WeWZuTDgB6mBsXaSWc5Kz96+s1TAQC4kaONXExT4bLWj6ah/BmL/Tw8D/7+z
d5jMc/7jieE8q0h/fgq/Pv4+Npy+58+poeJof5gWZifH1jCE2brBH/2V9uzYf6gupbsgiht2KHf/
r8khCdGawNgxOS84BBFX8O+TQ/MPw3V0PBmaShq0Te78fyPqWftnqLppWgzByKLWdVO1VROYyD8f
MEWODVWHG68IOHYPSryyWilYGK2DXgI10vRhmZP3x7LlBIeQGEEKMesWKJV/aIfuCMwC3K5d8EpR
aOhh84a8S8UZx1EvltfedAZwiuiihk7dI7A/+xCI3+3vv13wy5/vwz9Gi7b4v34P13VM3hOTq8zl
Uf8lshpTaYIYrNaWORlHpufHCKMEvI8m8Tb4ly/QYQ3IzGIdcMIkhEka7MM9WNIqeY9UdCY1cuYE
Nxclh7vTTYJaRC/cBWlIaBq15AeRcrEnNmrGEA67HQ27BUPZPW66dyUKxUJN7SWqn/Yog/EQEQCw
0S2WB/9ZhJIdMkPXFqHfOodNac6LKSTDRvQdNQncfUvR5lD84rUDKD1120/EhT8sg1+BDtoOxwvI
P/O9sYgUCTqfGOMecjWwxrOTiKut+8o5NVvyn5wMmZ1RvStO+2K+E3hhfSijsiGfigaY79Py1Sjo
NCjKRQNBxjFyJnKfeowgiFQysTgWBlJQrMIWp73RP3QWkMlCf82Ia1sGBIJFmJpXuIj3kDGRYzaZ
mAVQJt3YQKCsrHvcGwBAuw6Fmr12Q07LKZJNJI233kr9hZFmAREcoNpGuQQBSdqVDw7QrUi/tWyy
qTwJyyEbwhUoo3hOxPJb7YzhIpf4SkRvfZQquXIQHhcIEr+Q9dobB8cMSnM+ztHuHIqrrn4LGEY6
7hA/IW2t5bqBloeam6gWBfuurfhnHemw15veTEzZ0xxdy4VPttMCV/oWyKKYOUqIzIY4SaiQ+dmc
Ri720NVIpUp8lc2h8uKXCsJCPC49WyPmr5vk+R06NgWRmZFlMyAh8PoHeKd5kwFPlXk462r4fSSe
MjwzgmiJXnBYeZNuskIL0xvkdihJy5EJmMO8pSlPUNCveHKpmICGjxbZl0qcgu5oXKSriJAZydZz
2nkLIZtmG0q6bf7EZgpaVe4YNpBVhYAt9sJdFRnjQbiF4MgoqWmHEqQZhVCaYJyverkCPVyCqsMZ
lLV68cuq1RXGsGhhItFa6EGrA/IrV0Es0xUsfrQqVva70+RLDH7jtf4x0RURz37RcWIMHgfKRvrw
fGrIudpAHp2dJk4Mvhp9qMBvsCPvBwGpmrVgkxupMmukYCOMF54aOFGz7t0RXWtXLfXS/IHNGuwL
VazpPx0c7jIl926AE3+sIJydmIfa27RaOqRMwMOP18OgH1Dk/CIg+lgI6zWsxIun13dLO3GgmUct
/HfohTSNjoOFM2bYgnQrxwBNpWk1s4C9Pp9wD3VP+7YfGGM2JWdH4yM31JcqT79VFX9Ik1+rqN2E
tXjXtPxSNdULLS06G0mdElu0TVIyYSK1sjZ6wj8MK3VWBt1LV3SbbqK4OoS+YxJzloNlHzpv0YJp
x31/JRv+4dMsGlPMECwcY2ld0SSghnLF2tbCbQ05tka1Qccz26u0oViptDc4zCa0o+qJcc0wF2n6
ZfuYaQidLFIqPuXa0XQoEYdkpr5y42qX2WIhiVRodIk9V9fUea9GsKZE9pQFDFNGgdqMt7BPPYEj
u1yrQ0OYSzDac0+++zovbqA5X768B3lHdCTegUj7FXqIHhGsL4WmksFap5sRzBXit3Suld7Sa4pN
T0+NXPUNPIp72+Vnifc3qHLy+UjnVWKiKjw6UVUc1RtQL7ee2JFZM+97e501WFYt1p+ZNXS46/pV
zoqxypL8s7SCQ6ChwgSW+QksHdvH0M27fMpdcYxPtezutm19ZRLL8wSxhKIJqtKKCXQxqV9VlTyH
wLwoXnPS6Q+scIyD49KrXwwrGTY00lsCp8QZwyqUDYq+J0oJTmUFS8uK0GTm/k2r0ieFRukSuQao
vWlnFKambxOjx4HuWPEqysMadIBBE7zud0lIq5ATNSlMVg08TLcRx+L6m/ux4uMsTohJq+Hq9l37
bGdsIvZQgb0n5IzhBkUeWQRzuIpLOjP2LMyQ2+Z5Lrd+wBlCCZPgrnXGe62I8jmLG7S7UKP4Vcdv
It1YTcs4eA57YhBh8Cmb0TayqxZ3yGQLYkWtyve3RiN2Mkria6wlW79CksJBRsL45eQqoeWmI0fT
CaQ2gITc4G994ZbdckdceJn0Q+yN29Ec9Iv0MdwUubjmDqnODKMQEqStvvNLU1kqMJzfbMs/INgL
d7qOw4lJyQFnWv2ReA6nIaqTW+Cm9sIM23jRli682Tjvzjg8iaB0MjoJZUTXaZTDsWkBuIcGUagt
RNAlWF/Okrmur3iG22NCAb2xodLsReOAcyQvgkGLh3uG1CVWUxF81gZgNiObrCSJOu4knT+GSJZc
jHGm7EJPO8ENL59SUaa8qcoNgsoWl9z4SqpbMse87pwQ5mBF8AuoLXQozbK+hB3Wk9IwrQ0dwOJo
yfBcgxe7RCHkAE+KJ1uwykLYUZZe9D0iAEYZUmhPkMbTCaPfK5j1jSSvzrIYCK5tghFHYhDsMFCR
YB8Gywkjt7Dx1FztqfICbhksbXk1ktEgaSpGFYpU/CwJe5oburpu8Wu9qjlh3IO9NfLCWPSGU285
uU1gDyxaBIEQkkBDAu9X4JT7snhJ8y7cyoLXu0phx0Qh3XMyCqckC4bCGo61UdKysNub0hGdWuYn
HlQHOrs8oMf0UUDa7IptPM4JyUlWtdMRt9ke6kDR+QoTZtVAdNA4iJaF91wO6QbU3iaa4rhkAp/O
PlkFKe++ulSsGLnM5CC0UW0aIQN258jADG0MmAQCm36RB7XqLGfpFoFYmc2w5ndqZrkOYijoZ9wz
G7qoeQE2CT2xQiYHfxbqHVDGDnCr59mfldYcsOYdfdxnyDdID8u/U9oLcOHQwsRFthOQWpBs1jhn
EqoreFQ4JACOBs13bXRk1wQ5ljHiYSFEE5EcQ5bgwItRijpHnQKmrFo71kby2jCmGb3oWcQYvkpc
MH5DRB+p2/7c9UZEspW99EN/2YjyJHID9HBP1kerfuaF/mPEBYdA2/ZmlpFseUZJWGkpHbFWl317
q8NoY4xAQWBlMHQhYwzslxNV8xQc2QwOF+J/bOSMCpyNX7tPtRE+y5y8eIL4ENwqTJ86fQceDEFC
Kpl7qd9eW31jzARQFQG9MdLoOAj7I7dyJuuYiudOTAJaUd1HplJjdO7T3+ARrmVDW6207RepZwcn
ijdQ8xkG+QPJ6zl7jMWAFMQxkyWbgRi1bgZJuK9xmufZa0JWzUyq0VuvmFdRdZtyKN6Gilk2LNWd
GPwP+6mY/JVDiAEqrL2PtO2fe7XeFuUr45CvMOHDxG5/47hzrrKB9JZtHcKPgJ1vVs0lQgLE0CIi
YAWMMTR4Fgh/Q2pNRRIrZuWeHsWszd/UKgyXQaYjWvag0kXnVi1eR9tdox8R9GTERAkDqaqjSRFK
zX+VEhubNbRwcVlXknrNKZHSK6ZYjiP1mlc+QYeBfGW+RX0AcJMikXmxYV6Jn6q2LTIVgtFNmC5T
Rb7TDYQHJrxVTTjIhzw+iUBwuMtxD5k2kwWvIoOJVjCRNiSLbu2O6AdtBHyphMjtcdmE6YBvci+E
Zq366XEyHL4Q2sHXUCT2Fh1owJp404d+vIQxu75UOJyApgUtVMRHKke2tga8fl8dVLtIrl3rw/Ip
HeQunqfv65Yt2pOl81brEHYqj0g0VNST2WspbAzl8GoLAhHU5ipgvAe0pAYvN94TP7O2g27iw6ga
/Z1E5rWU6VuYTN3ntK0vqJfeMlAWmfeWxMI/mqqFn3D6T5BpIO85mNhQ7QNyf0lOq9uc7lWzIISs
P0nSr0uz8DD1eM3OlXU4s2LFvbojZpcmnrITcnwNdF+KRckZ4Oo7Kf9HOczZH913pw0wGT0Id5Cl
fAytRwXI5cCa7eCFei7b3/iTq60rOpQQzaWzfVR53pje3Ke+jL8Jko1PQ+wqLwSh3jQ7q9d57Lz5
hHjvSjL1djwkv1MiUTYd8/0nX6M4ByhtbEzZRE+Pr7WBviAKlM4eAQahYUQruMcqqFGmZ5GenwwO
5nM2eJx246YdXCIuzXrje6M8OplzRnR2ZZ76VdEfRjjR/cqJzJu3o7X2Rw9PnDKqv6zYIVbZj5qT
Rslb4r1dOIHrLc1B44AapofcAudl9yLZonro8EWspFK+Z11hHTvUTROi4a2IGziZbc5hg9A7RleK
pR7KtO5Xgh7ZIleI9HxUR8LCMcSGYexjLWJ3NvvTYCTAZxoSIb3qSeExQirPKx7Xtv5MxQvILVyj
zWbO7SPON9ptFQgCHtLgFuXLTMak8vnyRC5Nfxk8fBgJUo5FQTjh4vGtABfQZzU/WhFgFyuesoqw
FNWGbqlq6TEPSNZ4VGsgfdstN932tC/eO1QUeQLmqyFyy49TZBi0/Qm+vgw0KFsR9ySyOOkc7CwB
nokhNFjzRHxGsS1vevga+/26hXF69FJB8ShLIswyh0yiPEXrXxFQWRpBtY/BYaY8PalUr1wMh+QS
WhnM6uNVbA1M6lpNrpEl6FsIRIB7faGfSkM9o0k/40IwtnVPDiuT5rPk6TsKXF0eDpFYW9O2twho
z9NN42WwhhR9Gsl3PjYw8e44Gn8jJcyvjRyso0VAGsEgP9O8/M4Kcx8ovIrTeVXaEA2r1h1PNVex
z0PvUIX+meG7uAkJsZknEqUZAUCN36684ZL47qXV2nbvGV6/QjwxBHW5ftz6jmBwpBLIfZAVf6dj
mK9kQOe5j0mkDYlgYCqN8S5kBRiRUGKG0GKmlPzuf95HGskz2dvxPjLpNNcMUUIN3dpUCfuN0hHD
3IYrv7Qvjy+jR0dwOSpX4fbG3NV5vhyXtC7RgkePPEgWYYI5Mx8YnWFJVnqsH2aEWtjS05+h7SH7
jUjZ/F7pMej1J21M3ANMoq8qhJ6rKrcSjSMVONxCl2NJolpg1kDAPz5rZTjmtqY6N4HpzZG5jguK
w2SZN+RoWPlYb7oEEyGlAr2nog+euxJA0zjQl5JB+wq7lhKhSN7xo1ANJuYijJhFptC/9tFgNCgK
CvvYFsOOpAqMmnpdb4GXeqh/OBr0Mv2iHSkA2OXpmh5/q3oMdSGEzEzaAdP92kK5Zd6bcKQuXP01
zwJ71+FzfUijEO/s0th33hGtb6raFLfBzbq5sMHrdqayBroNoK1R9dNDxWOAUyXfdwr5LSMCXqYl
gRFE9G/sncdy5Uiapd9l9igD3CEXs7laUVxqxgZGBoMOLRwaT98fWFM9lWU93daLWYzZrCorLCNJ
XgLuvzjnO2eNPIJkruwR2HkdBv7l5yW3HOeiJduGZDF86rK5r21WrDi/pVF1jxHQ0xU2JlgKY+7s
piHqb8aZMX8s8ToGdksoamK5R8MosLDy/TshUj4DAW2ev5UjPU/sETVs2d2jFwXGpVveHVJlxDqC
X8kALQBcGkZ8n45eG6VF62yMxrkK2Y43moTVOJifjB6ZhC4R5aKOh0sNa8pok8voPiIW8nvy3DR2
afgW7FfDZS6Rm8Fn1oyndEycjXB0cMcRnlMOdPa5NB5hbqutZ5LGUofdtsfSjYspo9uurjCvu7MZ
Tl/AL8xLhZiGznJdZal/y5Kq2iO+QDLYqIe/B7/N7iOYMeKVlk/Znze5kVnHJqx+/3z2PGevzSTk
NZsJf0XaAqvXje8FRsoRBbEfwkzOxjHe9/l0qwLrO7LR+qKh8Dd2l0sS/gqTb6+BEOwTQ0bgxU1G
HCv6lO4qQQYXhdjhxIy2wprhmGRzexuO6ZMgUholAfT0pqqSbYwlzOqIOgTso/azBc3V0QINa5bC
Mm8JTOyhQujyAF2IccNybttRefb9iHbNadVmDBV2/6BDKZIs6hzlhQ8C1cMCaD1L0WB7yMNj6lOL
tkOd/65s/JK3MgqTC6Qf8qGXgIgq44SXtVPzVjMkq7NPPx+ru3Ii2TUjg6Mah+lcVySOZmi4CJ12
mPAtpwQFVvWe9vbZwe575AYMLtn8nWlpXlJHvdUZYmt6r+RcoafZeFOJFRfiKVJIaP8FebLroSUW
Dh7DBxbi5k6NTGO0UBeJmJnQG32FY+BXxnj/c65nMA1Rlc97Lhlcy37c72M54GNfXqafN8agrga1
/GDqkGSiPsn2knxgpNp3jtLFGbpdcW9xD21wQPoXB2K8Qu+4DVg5r5i72scZxp2TNjwHfXfFsAH4
NhEHJ0DUZKK/2FgRLt+O2hTPJZpm2RvJMS8UlrVYInzNI4TZmUsMeRQ3F7Zh26g1I9yLlqTzjU1I
Pj7o+Z+3Me+QSxXuSH5VUhyYESK5QoEJkDr/9CeyoK2sq7dxOlSvwjuFJrorGzPf4/BJhgOi8MKL
nkL5geUNZ3KCoQHH/bs3VM0JPwplSjTh88A2xHrd38QjmMoa6sO+V9VnSkzBjb+UxwiiBEPJY7Z8
hLAZIUfS+//9EyWVk71Ai6z6p6Qwkm7Yq8lHC+rDa65Gpzn9/CB+lkV7Xs47y+2b96gdmacGQm+5
mRQQ9RIRso4ZvLA0ONcGgzdSDaLHmuefx6+sTuMAg8Lgk1yZni5v2YTjm4Vly6TOOI7J7J9zyFre
KtMuAreB9jB0xLdT5ONNXfjDTUmax27Oocj0rt0RcYL5mhHZPtNeemdwVjwYlb5JGTX2mgR01NJ0
+LT360Sb4sBjxO8nxsmO9uApOIbLmaVs674uN33kh7eRF+8dBjJ3MdvH06RIWU0ZUy3FywiGnkad
CNpuxgBdRZjzh0lfORKOoRLdfTQ8YQsA+hF2Li86b5BDoOAqa5Lpdzr8AWwkNnFdmfcFOmPkT8ZL
WoEiWINwLR+iCWOO5XThAXngLzWkm9josQgnwJx7lwFzk8/z6ecStcoarWIc3cSfMuiK27mBTT95
LFwNiH+nwmQ6ExCcuA5tgjEzRvGnQFIZ+DBKQs66X9VoQpGo9ILURQjIon5nxYj/53oobnO9Ta0a
64JTfGWBZ+1CL2WEFC3CM8RAP+8mkA1y9aJsl+Ujv6lG8kvX7trt5xKXbPSitdggiyhjq7q2RvWU
e5g1NHw9ErXQH1SpxRcZFsVv1colR5nhclyS8GqTydM23d1P4TklEJBYoFAJQJzvXeNX0xa3gGHM
zc9jXkQquARL8Uimrj4aivmqb1QvWMtYuqiwPcZpcjDGqf6dZFzrnhAXZvzhc4nDgAMufzBg/bM5
8DaTTMM3hu9M9DHXyl7DZWqGa8FMKme8f57n8Xc0BMYxNkEbu1YZ3HGqUm8owai2toh7WeAvNZyK
Q+MAqOp9dz7GdutdE/jRs1e6t7187QOs9OTWfamB9UxjQSz+KTEs8NPPTs0XYwBw/zNDbY3iSFLm
QoguIPenlrfv8moDuZC5sSn7rRcWD3kwXAzHwZ7RjXcWbEQnrNXrz9Hc1hUzE6nyi2LwB26hUfwm
t7XwmhtD4GTPMzSGmP/u7Noe78cxBypgFNM2TwB0ysy+YZ/QMxdPzE1CiPK6rpLTz3dWOcp+CYbm
UQ3qXjHUPMcJiDbCIuxuIEmdeSZHgr/PbGTM7c5enhX7F7u3y0jE8xknNVumaDqnAcuQ2auq+7xP
T5kr8/shZe+Fh4rG3M72QADG+5a8qXXjsHnJ65rENgR2XKTVnrHyTT63X6lLJNlPvTWU7tYzSOkr
CGNeI+Db6AbQ/9xImPs8l30T7om7W0TI5NVo3CfIcdfOQOagEhMycHRZDCyj6uAPL6QDI7rHv0jK
AFE0pEM4h8YrGZo4WzXts9pCSbZMtT0W3SB3t4k3qL3jTGT+hvlZN5GkK2y+ZQl4trO9B3LL6yNs
/Wljxw5KoZj8qxASsyfMLRYwH785KpZWNs+NscTHdFQ7PzWaYZXRhi1lyLjBVfufGp4lnskEBVDd
ZXLb7qgT6PZAGLZubzkvkn55M+atPnTOL6Y5znO57CZ0ylxN9F6N2jsP95mlsqNPsQddYDwGedrd
kJlro9XnJWjS/pFun3zeerja5XQ1yE5/Hxza+D7KVgP02EOcxOWWuz46dImukJC9/ZS4UctAtp9u
ZdXX61Ig0v05tECrhudizWMjUbn8V37SvxIZHfZcjuXZiAJsKYRJE/HXpf2sAtdOex9v0OwcUL2N
94t+2yE6MHJxKP7UokoGd6npeXBDbAqA5ULulyLm53s0lzZNGFrtR/ZXTCMlGVZnUDX5w8Ba6mc7
//9lI09T9ed//o/fZVe0enr4o+J/YXw6/ykV9AaF2+/f5T+LRqzlb/wv1Yj5NxQNph2QpWLbXAAY
yP9dNmJ5gEEXx7fte4HlmAt+9B9gUOdvgRASjqgQOK0xmP+7cERgVPdYegbIJLwfnuh/RzkiXSQo
/6RNwsrNowccUJq2cD2f/+Jfn0IwOPbQCPWRGDTodq4n1nosbdXFIWq1+5jLuak/QlZsBc8g3y2x
og532Izo2c0b7R/h7KTeZ+eH8eIeHparoyxUIb5QqYLjcbtZMJfFbQ4IgRUNdcZRGKMFV3E0xwWs
XU9ywWAMoZHYFLAazFE9nOMR1A8Gk6hPOj2+mzJnRLmH854H/Qv+eI8eCAcI0Wb7KS8dWI+56qmZ
GGl1NRhrlDqNdQv/RAYfpgng9OhOAc1wRx3XnggTxVbaKanGl2zogLLkU9UIhgmCCJTrgG+k/MpM
1Ypd4uPfOrEbL5hROF5BXmGQ+V15m5rdwJ6asJH+4NpJtqsVDMVdoysbpEY2MC/zzcCPt0Hixv7e
XLIjN0pw9+/IgRzSfBs6Q/BZl0A3D3MJLqMEdpg3jJaDYZSJ3gasZYJ8V8QixhmUVbll3mVTzdCC
RGVpDvS8SZKs66Ch7UdROezYT8L1ADibvg2jYleVG1VjbpElMGQexVw+pl7iRAdP0VgO1TLeZ6vb
YDdCexKvB8nkdBv2Hgx7p8uXhQfBhv0MekN4efJBqZ991nwSOcIDy9J7nOGAUyskluFKdVV4iSqj
fIYiZrHwspPmJqadQkQ/ZlwDnQccDgm+14sxeKyqsC4OcsTzd0u/NqfbdMpYQRKMx3hlZYmR8JiE
iIv4wBSLv4/mzxHWI5y1NmOsFqaGtQ16EWOFaUE2z7cF7SnPzzyAjOEBsSUe3Kb2TnbIrX1uaVmo
foMgMb7IN6r930kLGYtxDJ507C6+spcgdTOJQTvnI8lQWhrRiGU/Cd1br/JC6w4QpmecKPa88q2f
8phcNam7+lK7nUsSnYvVfuVEoo22Yx1oIpAjpwOixa46ggylCm1jHjJ7Og8dd8Z9aUvlPWm/pW2s
pZ3EN3ODkRDfnJOA9MNIkYZkCfWJ+wrWtTdWHOvgeacucEzGQ8SECjiGiExqLJN9S5qa72fEYQUt
gNN7gz5JALtNeYglmC6bqPB2QsGBisx0sXwr90LEFCsvcCXzK0OOsD/hXFmAJYOqX40korVmT7Gd
IPYmPBvB6xxI0ljQTSk0JpVQ9h0YCjzls9ZcvM5U8QpxGZsg4ESi3PFVZuSC40BtFkoWUerIIsjw
IdA5rB1uNCcajPl3mkRuBmqWZF/nqVRmJ373YYp4tp6z6cz5eHJC1uZYSZoWXDkeF8g2eZCUHVA3
xFd4zbMqPdsD+7sNcY1piq9VW/WuIm/HPM+4MGCxI7YPd6ISRG+HrmYg0Xc0TJuWTLJ2mZ4DMQOY
IbQ5okQq+6BdkUqsiZirZgxddBG9HpADKT+n4oXcleRUFcEo8QhnoAs1MauzjVd/xYVd95i0jCws
z5gdRr1vRZ4+O8bYvxqChQxeqmy2YCarwOs+GssxfH/rm+M8oAGzc2cbCj+b7t1KWIA6B5Zaq7HA
YoSHBe9ltJZN6bl8PVNrhnmFN6WYM8eqq9JjSvK8ieAtquWOMNII7avhRskBHH0M4D11TVJ9GGXN
M2FtFrwexUa03wdBtAQ4q0L1/oEsQaflBxgN0LXVQBhVUMuofZI2cQWrXrYFOEGJsrlg0DOZ8V1h
dzJ5kG5FljyFLnA2dLT8J28AQNWL6U6puWO9UxRwH2ltm9FkaVQjV0MSPhVpwMSiGF0QB11Cj0u5
7bs7GNZeiaElsu1tWup4elK2CuUqMLKK3PZWDQW7xthlYDoS1UaNVxKJoSvrmDboF+adY6I0KTaW
NYj+FiXGHB3azlL2phwjmVxrQiJwZvpON+y8xrXFyRYptpCNE4QdztmyTT/QV5SfWWLWxsYeRclO
vGSspi+GBG0Jjlk14xKpAjovQtQ86GlJZsImdIzrso9Ok6mwQesEagoZo91M6gLHe31uRFx1qAkY
24HTyOdMf4oYyRx/VM4Jrq9u9tPuy+LSgyXmoWlRJ5BKU/8AGHB6h8RnTPzImVP/Ye4Y9A+gIYri
GhudAZXUGfkQwoU4W5V/UoahBiPbasqheqoB6C2cy/bWnINBvzagR4EWpcJOnhu6Armyhi6H7BcZ
SNDiuqjlqgkGd6xARsapeByIDGHQERkpgbLIykwSDFxTPbEUtKoPzMBuso5Nj1xpgsOr4CYYWsva
tgE0XBDOpJyZT8MAqvMIyVpF98AWWSVXUcIJQ/75bLwMHiIMuM8ufK4eewM5I3aNrSPYxP4ERoXV
aqLV5+QL338L2qD8MgbD7rb/V6rd/5eISSZi2/+z/pma7KvTH81fCtnlr/xD/iz/ZpEwJh3L9Gz2
0ovK+R/y5+Bv3Biej+bE8hzPX5BB/xBAe39j8uZaJipo2/FMaf17HWuJv6HwDRBxmG6A4hdt9H9D
AW0vZer/ltg7Djc/yi83EI4vqRLNf5HY277ssih1AWFnxKm29PU1+3VnFQ3jvhmDQ6GCQ0MiRwLW
uE/AZYT6TJjqwc7PxL3dtSZKgC6FoxzfwWN7ifIGm3d/0xfXgHwv1oUOG3HhJ/c56HA1x6/d0L+j
j+HQK8gZ6xAuhr8qa363Ccwkov2z9Lu9p+ctlpldg8HNKl5ipwMvE20LDzFAnl2R1m5zae3a6I8e
/478IltB/Sn/AzH1T93+lw8EPJPtYTuwbRcMS/AvkvDYawbR2j3N9wQ7KtJedpnZ12Gxuo2VKb5A
JYPsGOyHqTXVzbwsQ02I6+u0a25ZyhCIBWPkkRkOfO6+vIsK/TIycXhPTFAwc+mgAyFMYDLa6BoT
a7yanFbszainATWtO5Irs4N2lAdmoNYPxHCqKBtOMiov0vqW+dQffcu6z5jYniluAWo09gmVJgpj
OzzpdBpvizIWDzaBQNuIovIYutSnzEWSvWZCuSr6go0OuPJNgbH8lPX1tkpQCAeOF20mOyRdhzJt
rVjbnk3NoYjJzXrI3ZjjMTGQlP5EORH36jAzAXtrXZAvL7OxNoBsIudTCHVyo+tq1822vvVGSL7Q
W2AheH29c9mBQwdU+R2Anw8m6f5FuBMVY4ByFU2hBYNw/nJG45d0QwupYfum3oLCYeSG/dS29fGf
3tX/4Ldt8x799fGXjusuc3AefYv8iX+ZJTQRWziqNcBEMQiFMf1F+E5EjcJZXXHqIhLJN1NZj+tG
lO++wHeTJljy0V622VA9BKVtHouSUZI5ABQtCDnNvGfmxs19xFaYkTuLbrR9f/rlH8rYJxGePmgS
TfDoD+C+LZy3K5oK7PLKfcBMauwJFK03jSBlJWLoWuEYAJhHUk8T57sSODQIT1wwkGGJaCjy6b+a
rvwVEsaBgLrfgaTGsbD8z3Ly/DP3KvJr0ZsBQikjUbydg1qwII3aGw7tF1ULgvE42JMZ3l6QFpNF
Hdi/penFt/Vq2JHVwCivQ9NtAG5IK+hD6IijLQ1I82pHLRFggHwRyDxrA0VACOzgOPi/qYXCk6N5
kl1dbf7zX7FA+vKvv2RbSuBjpgwCRj4Eefz1RyrwdtiuVqBKFfshmT62uL/2cVzfuTyG+xkN+9li
wEfK1vKP+VxWPK7j0sKArcoTPztFDFFJSGtPxjiSleok1SoqjGabZE6xExZNMtoST7V3Zjv0pGbQ
H/rECpPccLUNUVLEmIcumkok5XceVFRAzfAVEDXupdc/JOE382yD4jZ7MmeKSqs9sllJtlVJzERj
PrT9yizFM36UXYFQ7JRkz+GEHm9c8stYDJ+qKu729QDlVCuUMlLXFI9Jgz5GvKnZ/zRd77EKUySz
Y0mbloyPUTI867h22W+FT737BU0HkVXzhtR7E3XTBbk650T2BMXghulEjDhzfG7+zAQPo+RjueE5
VF0tjH1SS8CADAUEKxZYNWAPdeHTS1bRDPSj6qNP5YO+aPAebAIelNHsPyPmrEhJEyDazrUZmvRC
yOR9F5ENENtYeNuFtQPhOjTsDxO6wtjHw5FV2/vsoymr3Yo6dizKVYJe736BXybjWx134jNMjHjF
juhT18l3X3ofbhhs2cvHiFTumPDNJxzXLFBkf5c2NfNw8yMkVK8oPYzGAhITEC2BAXqM1zL1L9Ip
5Y0btCBu5PhENjROkKz5VaGdWI3U/USfuDujEsi82k/Hbotj7s8ts3bytRpaOQ/RiYWM2dbxo81I
n3AMdR5mXW86AenWrFrUhpLZak/82qU2F8JUhKJSRmot5j5fZRzaqIT02Z7Nj7aJHotw1idWXvJ+
1mTG9EtHkExXU7HFn10BHYpcGRFd63CY16Mw3pregqdTUoGT7dg24JRsI3+YXJZ0oXmXR1cTi+gu
YNvi14zgc2BWdmum/Jx1dpw6eePjjC/Y3fOnJACwOQcGMDiQB8B1KfJc/ParjWvsO2a9HROmK50T
Et3sGt7ZcRnDdD1CZj0b/GU8jBvmsNfa85CFdAggkzh5Ttrsq4AEsEGWahF+WGOCVjvmSuQ2HUsd
vjkmNCu8jCi8WVJ78ckVw76RBY5pGKM4vemtneyz12iHpolFi5kQdTUrsPTSr711EYRsbpZNWeMg
Z/TULp+QLQbp59QbOy0hR85t8DGmwxUjwRmWVbzLvXcrzRB+tROcDBu4TcG4qfBQO0XkNdfkRsyR
eU1jAUK92HlZU6561BY3znJQOtnvJcMdNUWW8CfAShuwV0Ojpy0pFUSZhQAq0Yt56HHgVzUlXtj5
aneogAkUvxd5dU/2GDEDjg2VBMzINJrZ0WAoknpTdxroF3mA1M4c9COsjIDpNcDnWp9UesitNj5P
Infhd9SocoT9FY8mX66z3voidbck3a0zlbx6hb6nx/NxMsDhActC/Hmk793h2aSPXrfT9EuH0zUl
eR4P0p3v9bfRzFbe09W7E2Yf4wAciXkNb7Xp7ZKGqSMycF1Maqt7qzuQ9RlugG2RcOAYQG7sI6uY
am+StUwLp248KrFdWMXYDQZWEwDYdt6it5KjerfRBKcy/qUEFme6uWMt2+pQzuZzKxLjNm3lvV24
5Nd25tbOp7XtD0g3E4UhrEFq7OUlak0z4LemunsGudY+I82jmnO5DcIwhxtdEbhEpUVuABtVXzYm
kleYHT4mtwIVWe2GBFd2VbsyMvsXggnXbl9Fx7cObPQrAs/oCEOtSeT7ZQ3jY85Ycd8B9YIFhC0s
ThC+OFj0jarA2NzP1HCV2EyLNH00vbOgaxYT5q6SWCR/JFitqFxYJgY+sQEQItI9tuzx1Yi8r5Yx
BLrFdhuQXEv477KjQPVJ32yC8m8aftHzqE+hTIZtaMD2altz4dcfZQGiu9do1ro2+Sbidp865e+s
LnCedS0l5mw+pmN7b6Dj2Wsi5RCVY96ySxNrHiC6IWz3tgjQ9iYEEPKtv+D3fYvgi4I0QE6jTbB5
zDlFGXzOI6ygCO80zKII7XnWAzzLmqds5CUM+AQHOmtPul9NJc6pGV4Sum+m3YAv2EkzB6s90gPi
K1N1SqE5OVbOTI6KJW+M9FdRttYqpX7djoAaN8PIZyrYZuNhXIfgk/JsODqm/W104ykAIdjD/UP9
WW1mM/jw8VSFeXuDOO2TYSBSZkcc+5h/Q3DQKqey13pInR3F6Mbp+ncdb3sFoRPI81WV7cH1on3j
FATVd/IZB/QgeflKu1YUybrftZX8tGX21MsSIdLwLb3mCX/YpXeMjndhuMvcngvBRkDnFRDqhYk0
8AsvGA5vR11c0X1o0kmHRn1rDN2EBZHJ0PBastFizDKmSKMl2U8oGdpDjVqZnmiczOfagws29sZj
1gIeKtz+K8nL5NpjErcxr6M4Rlpnmc8BS/D13JGwNZTfY8bcE1YgF6fbcfYuNkMQYLaLHNCqigUh
Ty6Qm345Bcr9JH9spoP06k+vTlA6xqdCdFTHMmKOnh4Mz30Nv4N5IuyxJdZi9vEnBmbxbRr6OJXQ
PVv+1a2LLAJu5mXMKmPtC3yHXplsEY+26H955mSsHpYZPPkXO9dzqcvcaM14qNyGQItolHZ9o52N
TPVNoH7LIHsfmQpu8wBFgTZtcjd+mAMJqbtD9e0WyQdtONBCP1w7mHVEBUFgQcJxHCAChx3V+AmY
Wb4Fb/pdTsw6g20LswwFBoAMd3j35/J12YmmOZo+ewpvPDN6rTXRVtFrwAxlzUUIPA9tBx5/KggY
2bIkYcHpuYEF1wCGetx6xKtj1E02yu1eY2t68WqC3VQ8YWxoT5bNSGxZ7N5bXXwyMZRuLJOr02a3
ubYb91fr8//83tA7M56fUFJshKITMGeFD4BlAILmcyumaKvrk2HeMtCEEkdR5RWcl7Boiao2GIEx
K16XSX/kGnpw3flPQgLvDojAYTBQEtr6PIoeN16bJWvdCXdLc/thxBiKSHt6qlMSTFSjjo0Trq0O
+UelzWdzMCau3O41kjPHl2UhbPYEyKLXDoOTUHW3R5nPvB5lxDSNPOrlg2+iRiy6G3fhxMBmJsU0
QI9LU3XEnnpI4+kz8Jz7oCb+p8uYoDnCuxHN/DgFbOZFAZIBnDrSCNLre4+jRfvcKrVBQCa/sNEv
7txSfDOIO1psFbdDrsmq0r+lr/1D0qLhKseRsWbyUIQQwbp0XsXzkuYHNVOY7T7CxmRpb21bk4TX
CfrR8nO1dQo0DXb8NOfGxp3FQ5M492XbyH3CimSoOkQHlkgOOSAoYnZv6jjOqOi8F5eMPl66tA+J
c2A1zWWx9EHFVhnWWRYRfUcdUoq1v3xiNecGhHBfEccpY/mZCzZWGgDrukzB6eCqRimQxHO/c3pU
PpPpfjhmwdDbsw9sPjCbw+Pb4HwJB+OSG/2rOfCq+yO2EpB1jxhozyEM3SjWhKTWJ8hYz8RWfdEu
PZNTxnKljbdoa1bVvtb5axpF1J/ESyAiXbUel52oxT0LvpuBTEFuHli2lkyLjb3M8LuxvTX88VNU
/OA509tVHus/aw29bDXH3q8Yxm5m7fyq/tOThlQkLvchIA9++SlZMY2+dxixZq71a46Sk4X9itH0
WzdjGBFuTfcPs9Oq31I7/cZqoBE1NJeWuiluuPzaMP4TBtVLRtvH2z6QJxp95SqjK662hlyEp5l/
k+CRLqK3ImlOzEBtPpN8l7bt71TjqTLy2wk53yrQAD1U16GStGecKQe0FjhOglisnN7/kN50SQqG
9Xl7Zcb1CDpHZRKybDc9opZhg3Sb2/Evr5O/5qBbSLFfbmShXwrfYp8OJzN2uW/AymIZ0dgfmVf8
Icx7ldf6bmLiss1NijZWzYQKOyP0f5y4vXIQXzXJvgmtelVnztWvbHM9eQCkI0iIswOMD9j/eSJ2
mpgSGHwWq6B1mp8aXwlohdGNyfZsJWt9n+cQYKhVVgz3PzFa6H3mv1CteWsVKRJ6FKQ2mD9rvNaf
Y1purRTL2IiRpOdWXhutuJ1i7gd02minOU8GWuC1Tw08s6bGgcjzbbVrGFyXOGJW3kb8+vuC3UeC
Ki5ksGNjqWKvQLq9JMZrrLxmw47tm/bvo2hzsFW0f7WFbz4NvFty4HaMKqN1PqX3qYGUDU0dxWWy
az2aqiGvnktjPEpBlSnE9OTkhrup0+G79MaXLo9e6bsv7KK52i3zAR7mqnVFCbs4fvLT8nGUDjxo
rM2lHE7JgnOeiWQB8wsG22GP0Oh6oaVa+zSj5q/rcUL2XMOx1BOCK4U3wf3MY4zE8Lre6im9Bqro
t5ueQLRlg4nfPdokpFgUJqzD5UPvPY3KG/Zvn95Vou02js/ahfy+33CPXwhN61Zzww9GZ4azzj8n
HimASnB4Wm52Kl3MuCJ7GcuFL2Q4t8JtV2a8eC6i+JonmNys3F5i3Y5+az9GPhnjAF/OJcCKVV7x
FsC6fV4UBlLJW5RjDDbEaWI0R5Mn+Sny5Gl23XuiVO5CYTybBJoSbDnRjic4GQiuafrirgK7wK7w
pSyjh3zGSVPa1hZPw6Gpk+OSrMkQ+xOwDarj+QGzxJ2y8yNBQLR4IZildth1weivFP5AUd+01mM6
kUkpQ+uzTOwD2Syg9yDO4feMM6RNxRXsAYf9WG2nNL0Wjx6ArdkaGH3a2E7K8bR8vZ7HaGbPOxTq
U0fxoVLOdlQGUFSaPBjd35CAiw1JI8weW8gcws0OQ1Vb67r4arTkjKk0uUbA5AOa6dzH6Ruj1cNf
0Yb5sYctc+KkvRAf+Emyd7zmWnosHQuhqptfUaO9dDWpY5aogTW7j8JzPi0bWA9b2RlbW9CGxpq9
/Tdc2203d8kqHsvfSRq9i2F+SoaxPMBi3cBvxgbvgY8L8Q8L7Ob5LXELz8Mkb7P8o5Uj5kvwhLWK
9r7vb2BRQD4sV6Se5VQ09ivRruT4PQN2GhbS1HXuWPeKBWAAYxTvwNC0l9F3T+mguIJ9FFrmn1JU
31Hn0cl0w4UJ9jsXfrKC0+/x3i5chJDcG6Pdu2yaCOfjj5O+vwg7RgPLMxNhEVhFaQjaPkUniges
TYZrkotHScgkDjYwjcLZsRn8dONSraNSXCCADevaa67TzGh1omXxsZXGhfwsi+o0NPik7P7FEuI3
rmeO/SI9xa8/Xxow9SmbKojdcjoFyfCeaiTmEfXA+NkvnNeS1SrB7PelhQgm7Cb405KpFDVul/Vv
7DhP04R8d26bQ9LADpB9ti6RUI9LHAHqz5XCpDtodBIdMHdTeX98k38ll+k18rtmE01EMvnijRid
d936n7L393ZjcWgiIpuGb+blMVkuWc2ABP8u68rN0MrbCcnNOs8KEu8XF4QX9NfgfSrjbp0K0K2F
ZuxdlC5TUUnSEIFBYeGzh3Wa99EroRpRGFTTRWJB4SJjs2lFZACaBAdr62pvM4LutiEKrR4XMtOv
ydu5jbWbYj48rUCwOyq6CWVJo+cyqQGvj34CZHdD5Mwsx52OYzbRvr0LpuI4+XLHltJHzXjuS0tR
c0y3fouHLTEnUCEwlPGiVsp61XF1ccPxw67aYANZ4DmT+aVejFZFSYiTZe11Z6IhCu4KCqMmnchV
HX6ZpnQPtileipHKy/KMHUAY81CTi0ifYdNoBMAUPTZO0o4BVvAEEx6fb7sM2mrKDnXXzjbUL9u6
p3+Tp1kXSJbJs0cHZV87CKUbfyYh3ivZPDgdu9DMotWYvUeOQ7nTquwIELDuU2v68Fvfv8SYjB/y
xfE3fldZED3mmGN4Ke8zfObbIgTo0jRRdAA4zlBntJLX0rYhthdY5jsyFS+gz6d1SGTOhklNd5Bd
kBFmJ5ceK6b3zDrjiwAJXpUyYhpnMjcHboZDQS2IB/pxCn7qkFrWT7VZ46ZpI3Nf+HX9VJUFUVlw
TL0RRisCFeODexdAbJ58KW4fq7PxLWWeOnuAKDkhbzSJr5csDqaHnDzbS+8nj/4mzNg25Y4TbEe2
jIxN8BslixHXQw2twnH4k079PhQJLgz0U2TntNNhUFZymnS3RdhTfQY06UwYWvOBCYO/GznLzugO
AsBHeM3sbIie8Z5AnJhjeZHosrbRXZ2wvRmsAVJgSRxA3Vv/xt6Z9caNbNn6v/TzZYERHAO4/ZLz
oNRsW/ILYVs25yE4k7++P6rOvVWSz7Fx+q2BBgqqKnjITCYZsWPvtb41HXLV6YOVJsZdZtgOzDTp
vgTsN8b05+8UtTPcivk+BMh4pE8F8z4wuo+xb96wtOTfTLCdCNuCkwtz8IBGHea+Lu/TyMywDA0s
59oF4jgV1ZWdOurU0Cun1ZJdxPLj9b8iXZOKpj2XIx+ju7C6HnyTxitBlPO1LTokE5Y3I7q/t8ou
v07zIbt5/eHZfc6RvDuruskPwCo6VF+DuK/auT43TfIjDkt5n1rGcxc6xVU/osr256Q51jjNH3LW
x4uIxMPr/73+mJzoRvXhDwvR3nbmSvKcwA+ms8CwzTSJPQqXH031UIc+qpXBbx6LCdwowp2dI4z5
iPYqXTFCDO6ybkKPli63Np8lcJzygR4k4ypzoevkMrn4U4mptFDhFpPmvOpakDKAuhrsdhN/ZEhm
YAd2zdOTpPKmTokDNiYf22/s96c0vHdB6MqHukiH6xw9/1anFvHQSG+Y+814YgYPAp8db0Il81vD
54Q0m8Y9QgziA3KpdllZZk9e4r7EdTTtbIOKEyRGfG50Y2yxfcTB3Nxro7bOXi0/M3tZM7sQF/ZG
88annW2ZzXzdR+OMmn9MDiRz9+vZs0osnK26CmJiSRBgrb208s8IotQxVQ7lFfgWOlINe5mOroG2
eH6rr6aG9muFNqkoAQX5JQ1qHux7Ix5xLfn51G4BkjBHYMlsjTY4teDDhTc0+6xkbSYC4Vhii7nl
3gw2GWBnW0TpSUWdf+3MB1WaT5Ufuic3XMIvPWVyM0VkV7islxyr/UOtJwThU3hmpu/vR6d6hKFh
faDqIB2wWYyVBhFuIVibzJPGde9M5wTw5WEYAnlIpMPNYvqHGVQmjjjERaRk0yOJ4p1XRtG+nxcm
cTiW11gefkR8YzApvH5P85QSLyHfE5bulQm8/zym+XGwWlrzGt8agNzrrDDyDVkl9janTq50Ku6h
Q7w+cnocu4uuJxZTWCkbl53yxCp1NJK82MaMMVZWnt1T/ut9pLv57EW63cRDAkejiMZLpvR+wp9x
KH1bncJipA82EOZpSLgJwBXZt8z8HNbdyW9l8Ewz66RizqSVMXjbqfCMTdAQZkrfpr9WZfvRryPj
sRnq71zr8jwP5cfWdZ2jPc7ercVOcrR8dv1qJLAjML+qrHueF9vRCGVkg1dvWjNRME5N3TCG8+mB
gxoJroLlh0zRy0UcZ7rJxmAJKOkwxUl69/ojdfJvePu82SxOkYUACqKjdy24gctK1WDCkm042jjz
Upd9a3TA/K9tPQIrD/3nfJhR/HkfklFJJvzGTVLTphWxd+UEg3XVJLLDp+NHxOMyJemtxX/WVOI2
MpObfKyveSpY1IfSv0hFcnCVY91EFmtdjfRc5sqGchVb3S13h6Le03TwbJcTfTKnNw2WqKHPB6QA
wj7HQHFOVa3WA2l5O2dsr4ycqaspDOj/9nQXT/Rz7WuwVuD4b1y7KZDEoRTluFauR3RUwE+Ck6ox
D3P+2rtCkJg81+z+VJoBUs+tHhYfvKxAVZlLvGOAPN9oxY9O6G8VTaOdbUFD5iTt4iCyHyQxtHUu
703dg4MQmtge4KqBvEGzFm2MIIG5VhGwnUYwjo4McN29KpMKlqUPyHOsrNPCD+8yJqCQhyOIXWQi
2LHc6UbF93A/ARKTNONa4sparA9An9F8MlPg9GDVOMsrRCWwlgdDdyer5CFS4xF4AXF6tcNK1WCp
H7IQFrC45bkjnzfsJHxXK7tUTfy5pF+xR2Qt92XSAKbNCaoHjLBJhvZeBOldN2enE7JRIq8T8TGb
IECwU5M24T2gUL+p8eyQb9gCM6HITiAcjLkuNrKlmWQzgOL1wbPoS49gbeDZHHJsuW1XnXKj24Ml
OlnusJBvGCNDC76bCwz4ldomjZdT6nqrpjfPg9m1VLgN0Rcl5zc8iCvtfM8kzerIT08yzK4kao0r
DsofXQNUaV32tN2kC75oxhqFx7u6H4GXZyN5lnWkvjd18mgnoSLxE8VoR4D4ygvSaZd1Y30IG389
DG2/n6Ub3euMVnEStulVjtVqQ4T8obeH+qqpzG7XWJAQbHABbje6W7ej+6kh0ImsJeLYyOUq6+38
0xB1RDz5ZD7CQnJuktC8zqvU/j5WE5EAGlxaGjwWZJCeExAgRILQNannprnYdgiO2t93lMNM84AU
zoAhQs/HNCfScyiKHxX+6VVcuaSN6gHAQV995+N+mlNhf4TAf19xp6yoD+aLYwe0TukbiYrkJiFN
HOZg6+AQDyOt6PlCm1VnhcV6MmYhuRCNfYixYR3VkNIz0O1wh+F12wrN+GyEIjIYxlWQT/PF9RAA
+9PJrnMidVnKOJLC7Ofb3zaKUKgZ/wrKxAEjYXNv4U9amX7fbRgqQEVPvHADUQdG20hsu0q/p9C6
KaXJbeBxPuYyBN2BQHs7jcF5itjX+pyDSp/09skL1DHjmEG/zbhz837ne8hNdD+QoZIEm66b9Cao
XJoFlvrgj8MNot59XXvdQY0BOHBJSepBUgrbSd+UmOPWBocLAXNnb6Hb3Zo94ezgLciKmehVi059
qSKyuKRFOWUB4Q6IfOd4JlYYhF8EA12H7uYhrea98vJvrlns6mw8msjufbf5sjUSgt5DHhIgwiw2
3TwePMmRuqnYggYD/X7EKkxfMMx3uE2pLKpqsRWM4bmf/HEdUl/xEMXrRoQ+YN0mufNqn4W3p0Cy
x+I+nliZ6qhvD7RCeQTNjYT/aavhk2xL2rx2LPZzZF2wAQJdMMvngb70ISG9chNXYcHFuHPJCr+q
lOGv/apG6j3Hzs6iEdAyDNECVtO4WJJKlFNusJ+Jmjl1NhaAoQsvHchi7BLbiniEvejVIrdV23qe
c3I6FuN4SK87rAicMOsfRFEUB1rYn6Unm3NkoltAP0BlX+sHF6npiqwFdutth1LuY+o0R4d6ZhWF
9PSHioNxSDuSDRtXgzl86LL2OveI1faISEtzsWNFru5JmynXRcfAztedvM/NaddnMtrHI2yvolFP
Rp9OkAWSox2l5lVDz+S41MHDi1DlSacL8gESRTUVO67O2SiLYFPntBpsu8OiStzvGCU3KOpLIhLK
5tqaYfmiup2vCXbYeFGBMsgv3JMXlwfEv5q/7YDI9dto03A1zRubRrHfV1wcuHp0eYsT9uSWeCv/
R69j5gUYurQyOOyEt4yYlqwnkoEl63gpux6juj+t+mWia9rhKcrHjz/abMl1J9lhYxPsQXtA4emo
+G1CMUKWKcsQzsT0uSQwmLlJV7YB2wzTpXmCphdNBrOuidjyEoL/2rPn7uBwWFyXTgSeK4vvmpIZ
Z1N12aZ0Rr2uW6fgMXY+Jzp+dmLkB7QOgyvLKz4a4As4mLOZoMcpG86f0IKOGJ7inZkbu6CZiawZ
vB+1jBnEm871AEy0o1kQ0Pluw++sQ/2RCtTb2F7Qbrz41vRpW/c0I6yg+BA2oOcset7YiOkNCv1I
Z51WucxfGgqapEXAOEzkGgXm0oGmd9VauF69RB0CGhVbD2fuqoSpRBFS3UcB5PKaQPN4cbYof+nx
hUwPzKg8+iz/OIEFdX/ibqOQOO/U7pkTl0gwPkwRT66vdm1pbMTI2GoIHpHFc9hGQdDzRG+W+W+q
ZbvR2cbps3CjSxR4yfg5Ty9WXD/jgpGryOotSC8wccqOwFlrX6fBZ3qYn2KzrVD5PAjAJ0g5HLL/
qm5FdeA96KzWjD+BelMUiLEbTkHePY6jhTxk1M/E9zD9Dsjq65BFLpj1Q032+X7s1ACqbYDynkQH
S9F1DTk+ZdhbPwRtu6Gr4p/xlfQ7rLsvPppKmnlteeD6PeFUYUcbH8klIzA9D2z24Rh+EbbuKC4J
QEAaQQM5P8d9jvGWCAfkEaTAjIBGKOpA9HNovaorblJHDNPFJVT7YS6GOzd4NoiCu5QtZlYisXSP
MisXzTbAdpmZ+sgNxmQkUFhXl06UwS5Whi+jHz4YpCYeYyhdsgtIvgBjF3nZs90zQhM24n8zevGL
Q0uEIbTGm95+UWZ+B8MV/hv4Jk3Yb2amjCq1s4XGeTcBCmNUyKgtiTzyOdQVFGOxbiamOrY53pJ4
fMtsM9kWGWJQM6yORQPZqO/t23j5QrICwzzWlYKzqnjunAbvrGc/p5DStnPCEIRi8IfphDib1BH3
D8VTQzZo1YFbRUKLy0sReMCusXHBPp9RlYUd4jbWT58JqmWtoiVBk1KeEQfGJ5adU+/MiAHoSURG
eG+ZIxKUtAiwI5/xt93GVQIoywOqFCbL+E5CoqXDxAYPxe/MDXJMrG48RiQem9o39nQU57g5NrDb
Vk7t6et1ONWMbNz+XtHOpNMO5dSP2K9wwNChmFieuq9Zg4wzblBk6OSZKQaRnW77AbktXf5cH725
e9K5/UjsLUHI1jfQq3fkIadbRmsXRJrfYyug5kk5j9L1Y4YldpkGGFo4xbWl7jPwqKxE5lPpokBK
rAlhYEtQC7HaASU4LX3T2lUI3JDkLGlp1w1GeOoE++gWVMTRLE/4Wu7d2d4N1fRE9glGP+9pKsNv
JKpjsCjFD1pIn4dOyK1H5MJZEVIz3TmlK5/IR0g2AxmbKK+kuRKwl3C1NSfdOOGav7LZmWnHzLKo
rtOUeSjpWrs0SuiLWNivOT5fCXsmVhJrYNaZdLsJxarSBtheYt5oz+Ah8Ue65ynRevipEWlU+Ytf
mequWdR5PI7omWkGIdEM9qZlfOtMynPXU8ZOYizf0MNF7CzEizdIeJcuXQ2bOJSgBLc1UmhtpGaz
SEwoPC1oxQsU6Ju+DpzjFHdUt0CPPIXUWQjRLhxPGugEGl7CjpZXpO5Y/q3DKw7DUaT+ZTWdUANd
qWWjpotNg2vU4KNux+SmqtvvpdDPqSWuU6K+L+Zob03wLbdGY38TExEdrV9zsH4m7Gt8ZIIecL7a
+0WsNjOuxk1lAib3GzFuFYPJUzGY1oYt/oEjTnzbFfKpcYfhaPUaNVCcejezSu9rkgNusvjUMRjD
X+ISEhsQwdCauPvrqv0K8nbelwP5Ip4pripZzZjmQC8qtEiz2eptZ/t6U4j8lLTW1zhiRhYatQ2T
juZJ35VnoFsEI0zqCRPWvEOC/RDLUO5moAY7RrmD758qTryO30+fUHORYV/uf638FT95G2xLEN6L
6Nd0lDTNd+JutxzdjJKKOqwkB4+gQ2iz4TEY/HmbooXM1QSZD5QcjntGL91o7od0BNDLITNMUn8r
E3amSU1PdPvFlWAQqswO6pNG8P36Vv/XJP4bk7hcYpX/tbnm4fv0LfqeZd/f2Gte/9Cf9hrH/QPe
vcmgwpeu62KX+X/uGptf4TyB182xPR+0P7/yD3ONYf3hCX4NPpsnyXm2/b9c4oYw/yCRwFPKwUeu
EIz/W8nki1nkLzOJLxmomZwIJdYa8its652ZBA03OixTsqm47RI/ZH91HBo+cMeOotLYS/Ef/EbA
v3zkn17Tpq1h29ID3KxwFf1dwB/UgkNuz35e+1/slsBdk2N5Sq6SQLlzC3vrYubgiqxsAvVjIeog
IYidl2e7bcqXuZbWRplDjL0uuP7bl0dtO4Vl8fegguV5e3s1OBR6DkoeUtq5HO+ex4lea9DQ5Vl1
IalHcc4yZTj+x2lZEn79Sm9NDMt1X16DuavrmI7FCvX2GnhaR13Lw74WiYtfqSh/0GTVh0AC+H2c
G3Eea3a7X7/m29VmeU0FNQTvkDB9kik86+1rlmNKcyyyQsD91ny0kyMhmMYjs1fGmV4wkN69U1Wz
bQxb/sbiIH7+uAodJsQEl6/cReL09qVrMZtdHCteGi8ONb9brypgF/SZ2DZbXDNhGH4ucYE+hKPa
WjSkjkmj70OFwwVGDJPiDEXYKIwjnqeObt74UMyQ8n59gcRbs83rFcLmZnNgUIR7/JS20em2whhE
Y67Kc4ZXcXSmpuZEmaAusPCXsB3a1zlWF03or4Wlgykm29uv34X6+S4kUs/hvnAsn6f//fdUBEWX
ZAPysREbWxTRZTadSu1Dd62UJUDpQSDD5f8Vmw2yaopkxxk4GSlmd2ZZ3XczfX5urk3KsfBkjc5R
siceUzqvkQv5cFb3nPPA6tgx2fELPS0YT67Oq8faReYh1WDvOjN5EJ5f7HGLvDSFXd+ZLmKjEtDo
MdTVcKQMvzVSNznKsf3iWkuDJtZH6flImxFLUDOhBkb7AG3B2RVD+t2urHzrd4Zz9AAFxwHYFqQl
IN4xPkDMALIdOS8+K46eONtbPeBZI6iyrYOKgsMQYCtbPCUWkhcXok8NPAbWKIw6FA26TtGdcSxr
BHDtzA/DQ2lEj8zkLQ7CNJpGecbIoylDzB+vGD02ZKrktt0NMZLhQJ4dRCqHwXUY/rIiYjGUXykT
qesa0ijRajnHudUkhIV8mIa8elp+4T6CSLYqyTQr5278zbPqvGXIvN6Ki7kPGaGrOEe47xaI0QEt
U7vcihHx53vLoXFnS5LZKvUkINqRA0AUxTjjH0+S6jBZxabx4nWazoSR98VjlzCF4wjIPEqh+yBv
ygzzh0Q5wDkBGpD0anM7KLHxAqZaVg19YYOqpr+2Ckb5lQGBrJNpeiryahcKvnrXYfTjB8guOqrj
nvvlRtJXQqRxL5Sc8JeLeCsiskHSqBmQljufKhx169SO7lKqE5zC1ostEWAqPyeMo4ezrq3Dbx6d
n9ZvtaBO6JhbzPbJK3u7zDhBia4sM1DnuqPeivo5Bni08TgZbV9xcSFOsSDd0ZSs/6yP/qUrU/yz
h9Y3Bc8r27IPIfztSyOiD3uis6O1U1fdKQlQLy7nuU6RsAOWEuHtaH5qcXTf6CDaadxeJ/iWNwiH
jK2fAHhggvgYkzX1m9Xkn6y8y23ksfSyrXnEEb3ZbGFc0Rru4TtlyHbzB+057jGsGFtIWUzHaT4X
8d2vv4SfS4qlKBEm1rzlUiym4b9v78LjZGAEZrxe9LN6ancUAUzeAF4HGqi4YTfB6dev6L6/+CDG
JGNJE5ecYEt9/5LjUDMkRc+L97GlvebkchfLu2rMnCeYfYDMPWw9c2+dHWwFHADnl9HR7kkb83Qh
Mqai/3KYW+YnyUdpNCP2sczdJG4KhFSV1Wawe7XFhxN7pOB6KqXVHNf1TmpzXNMWWJVEkZ97FKMt
x8d9EzKO8j3jmt3V3gE3HAGizitNd/tShigO6euU+6Rsuks0pPbWJmGXR5VxeGhY+Dgd5PUpJ/pz
g1SsW3ijvp0+RFGcOoxKMUX1UPs2hRszpWOU5Q3IQtsBD4AbeHRprPps0N+0QLPdhG5tbuvRVVsc
FN3WBO09xOV4o3v7d0eZ9/eZBDOkKGct20HkZsp3O7yJ1rqypomzvj9BWLP0uOvp6SEFNNSuZ00J
Y1Efo2l6THN8p2RcRFtnPL4+llVuNAfPQcDYRNkD3NpmQ9obE+4g2P76Tnmt4P5e4fE2PRudgslA
l0pPvntMsyaGoMgisorRB+8mkTR3HdO4lT9kw96BWbMxfM5jYUhUwDIBscPBRlQGL9UlZXcTOf1x
gtvy1ZsgW6BpEjVp2CofzoRTV6cwkZfiFdEeae+Kap+5Q+1MtNjc4+xOwTl2lmY0GBZGNTe1pCvk
u9ZtPQbTTltFg2/QuJmgGzdFhHSbDOViPKJHrhFgOMBwTVdzoJ4uqTnP8LUhDmfY1n6zYrw7lfr0
FrDb02bwlI2wkIX07QMch67TB5xZFgdBuOns/nMwzi++0cn94IiC+yweTj2w5DJybHxjeOjduS32
dsRe7jie3hah90GFPpDD3iO6ASXvxiDxA9SsZf+uZvvp2ReOqfBhgdry7eU89fbdZgt5qmFqT28Z
rV/GXC2Z4i9UAd1lIgVzRa6AWut2Rp7ldF/rhsI+hWaD2MQngEaiF/dj95vhh+I37+z9MUdCBYNd
oJhGOi7FyLt1sLHmdvSXLr811dsBHAxAcczaGN03zEp+d6p6v+our+abHCXptDEAfV8vDLyBCEcH
GsEOcJRpVkzblblPouTbNCTXbmMXv3vkf35JXozDC5BqHqSfXMuUv7lNiABbngymS+mhKWG0acQz
OQeU9A0Sog1e1B3jZ8mEY8JhxkD25GDoOTjxOoANdB1PKJBjD7GRnZK0/OunXb4/8SzoCKVetwTS
AdiS3t4bYejNUBxIPgqHWF3zO1+aEqQ4uAnnNH3ssL2yCiBrn/vbxsvotdKaZQIPVKBGZ3GXDxxA
I04fDHyy58z8Si0+sTZg2CRURO7y5cwcjY53ckfEok5rVdu4cU/z4DZ0Ring27jdmTCEf/25XuuY
N6uY8H26CbjROMhRHi633rcv93ERNv/5H+L/pJ6ZtulMBEhMCs4G0XTwEGX1h2yazbWMeEQDlTUb
Sy0o/r5mMhG41SEbNoxLlhsf6/6v39BPtzrLqukg3OBUTybi+yLDjJ3Sr7Fn4girr4DCjVCHbeqa
uXJ3JA1c/frVfv5apeXYrk3dwGIueNG3H597ekh1nlfrweJ0ZoboB3RnYY4QM8szvXZuJu8wxpxa
iiH+UI01XPFAX4qyxDreeOamSqty0w4zc3PG0VVToh2j/71ykY2dAi/AQV9CgHZBzBp5EW/91tDH
0F+KcL//GMVIqqwwOccpPPlff7ifHiq5FJA453xggDA+3m1QaVoXZh+TiGpq8vfsHsZzQ4hNlbvs
THBM2+XU9OuXfF3Q39xO0rFJHHGpnClceQNvr2dut1mlAovpc2XVRy+vcsyJwllngn60YWd4+z1C
kjMsNzykpNFOTn1VpXCOCZvmaAFcc2MFzJubue0PxnDuvL7Zj5h9YQKkWw3SAz3vaOyMQN5GBbCC
EYV6gOwLWH4NLa/AWFegCbFnWN0QqUbWBfLhqv4K0MnXfqqre9qg1yOumlK52XeOIiS6thdMqqA5
wp7DbBmRs5eyrlsmaUxOIdITB1H0gmVxFGWAolU1OfkxJBm0JFWvULRGl8m07uLQqfdx6eXH3Cnw
2cH8Y4j2FDFI3MQT0YMNQL87YFI5iKcwWwWM2M9eZ45b7To1+oDSuSot5OlhS4QCzbQDX2C0K9JA
Asr29YceTUap9gENp6tBxh/CSamDNYsMlGAWbyakDZeEVOmwFhETSBhNv/56l2jTN10tibSfA4AL
O451Aynz26/X49RRCa8lcjNCE5N4gQ/9osYV4/f1Ja+r2z6XRygjJMoY/j5kUHNjOnKTyNs5ao2D
rGjoT7XMrlFkeXGOhGac7wlWhtfKc1AW7X3RGNmhZVC787EPW8QgItpdpgdlwBRriaWQdnWGLthS
qeZEupXpqWkOQpBflQTBsC+MyFo3fddvjIJFK2g0gVqJtbX9r1Jb5U1MlaOhZJ/kwPR7tjRY/m6+
z23UFtr81jhZcvYDI75FB4KJaX4aFdbn1+v4b7XA/ydhodgM/3XjeoUNcPhSfHlDheJP/Nm1loCf
XAgrVIG0CekKswr9yYQSCu4p95LP5kMnjx7VX11rsKcUBFLS2iQX16GH9f+ZUIZ0/1imHBYTVGnR
GWMN+jegUGwqb+9pwQ1NvUfuMuQqmurOu529MTj2JMyxVymDuHRtdMPMrp14VQ1QtLcI+Mon7ZJJ
rujE+rd929s4HxDAC8RB9ZBhOO/M9Nqy/FEcnQ7vwqZMoOadbRelDsBBIIpr3ZUi/eAXCFrPFRO0
/oDNuJbnAjrLjynr6+iTGJd0+chrH80mYyaaEOrCqS0uG7EG0Nk/qqpzvEve+EhpfGERKQeSeo4P
dPlyvR5YVsYzyYRIFCSq3XrH/mJDeO4HumjJkCMYU23kNVjY4vJu4povaqXSKzDfh/OIQiFg3exA
c6dbV6b5uDNJEywhvej+pZdd/q1j9vtUm5wyVyIdcHfEJfrrJ8unz3ZDjBFb31y3uPwqx57EHiZE
+mIMzuRekjlHDYCckNhG4acR9q+oQJkxU0zNW0OPmUcwTTjm2HnT5EHGjsHJTzKg2/uQryW2uQRT
GFfax/DQjMOnkkX4ypEpsrICK4pauY2id5hWFXg9vGrFs+pj7a/8xEiQJVZcRjIVprj67BMvkX1B
EdBkV4NDkMAXlOcZs1rCMorvjq7cYVxbfqcFccCpp6ePqRqmTK/VnEzZY8ERuj+OURaiXRkCKyA5
QdnVtLM6LAGUaPjZbis8z+I5tyNPPg9iVM5KF2TF0L50BBGJM4aeA7V04d0EhlUnwPXmom0/koNa
fjOh5PJVdS5+hazgnlt7jo4+xgIPWjBqioy5GuH32GAH27Xj1UO3obk98G2WHFcvKeRFOKoMRbHR
uuHDoOyuWPmRF34KG9t9MYgt+j6HWiQHvog43/KBy+yGtDcS0V3QkwC46SVeSzsFIz7kQ4l0zS7i
ce3LZBpWNZJ2+nq2Vz1i6qcT4Y5C8gG9xcbCbLclyCQTNr15KBL+DiCfejTDnunoqEWPFrYAcrVS
yiinT0Tnoq9aj4YL1kJje6OVWNAIWg/JONXIXNlY9gH1QH7qwFr5H+O6D1A1IS7Jz4Ss4HY1add8
s5reiU5lSEP9Q0btNh7zWnfFeczD6Xs30N4LMGCPBT79KTTS4FDkQ139SMIqRghgW0CmJMjI5mil
VV5uCsqSD0TIEDRXjrb+Ykxl8yysGa8RkauQVCnQAU+8TI6oSBeZxia5Mpq+hnXrNWV3mNCINud8
wE2CfrXLzHVVdwR+wponiGKfKhFYe9QStgM0M2z7m6KjFfBAGkKXHfSMqvnc9E1VHrDuezVPWzNZ
ZKAEQWVto9zx52Ongqj/zMbW5UfTqhbhLKlhHOJpBr0oHNbZt9zBc3/LydzEUObVRQ4woQ11fQ6m
vk9OBX/b/GzUuRHgXYwnwCA97KMEQ5SdDkdZxJb/bOIxjgTkoQiZ+coOEYvf5SLHwTw5cXxnk/Db
HebcrT5XgzMwHw8L4CvIfQe50WaP+JznPj8EUxoT5jFxroYngezaz46ZnDA1TuVoSRRRfegSnpPo
Yqv8YkCq3cQBLfeArB7WrqGqtmkQmeWDNqnJkELV/YPCQ2bc9imhByuvBZpEkGycNzs3MAuFr8e3
P7mNG/m7CVNegNJclsZV3UU2snASX6YtsdB0lZVZsvPbi6TtkPl4lS70K+psa8wl6ZNEDgCQ7RTU
kC9NO1XBcHK8stfBN4+wkQT9gCWLFLvCOFeGPz04Qz/hFxVqmtvZWOPe7lxAB91Uw7cr7e5DEWdG
fVW3iId3cVgEfAJR108UHHONkQ/V6FY0JdLGGZov0HoieYhCIpeSD8nkCtqMkeImyKVv3GeYUh5w
GmFRLKIJ3GmIeTlaZ5MFQHUQbpVfIig8WIZnb3zuc92jDDfMuMUIUDufTE5Wj6YdVshsAq9aZ/AM
1EkIeLYbaRMYTcqi0XMo9HPUi4FOUV7YmSGDtU5ZWg98j7ZHS9aJCR1vSBQjpyZ0Z2/bDbSPsXNP
Q7Hn8GNGl2HOCDFwtR7S/0Yp9Vjm/PN/l/LrW1lNdRxG7WtJ8Nf//Q+qtlzaTv+62jrW37Mvxcvf
i63lD/yDwOn+YYJlBhju2R59FHuZnv6DwMmwnwJHMbjlvK9sa6nd/yEScJw/UBU4LvYK01vAnfwp
lqk2+s//cMQf/FYO4rThbcaZlG//RrH1rtbipM2ar1ApLK8hUCO8a+2qPPClasgOLXyjeGDodTtG
c7afx7Q70MhyzniZSIWGKbvGbAwtCFXPtanU9zDPnB0HydMA+nUfGh1dYISwa0Sj1orZ7rCP6980
pdRS+P11ll3eLBWrK0Hy88nVT81LRKNmweATuNyY3uCarLfgg1mZfOfcQyNCJZlOGB7G2wEs8uo1
a4sl3lAqux0DXT33RKJ4YNgJ+vr8+rkA70p0rGa5MYQ8MFu9Dasm2pf82+kA8hBSyqRSIPEfoc7A
fHERW0sQI/oAcds5M63aaiMXm3DgFNi5Bz/BuQL/+UZZ7DE4kqsdC8mPRvZ0wiQcITBJIOLkgKbQ
D8yDTyI4W2v+3ZVGeqzdATvnosrQ7oV0SnQatCXOJOJgJxH1p5DT9lqgAL8oJdW9UxvqMJvpsG5a
+VmlE06ryLp7zc0J+Uty7ZXXOsA5F6q9gt6zaqbBvXJGItT/jCcrUuLSvWk3db7FWK9yyGJ3nDMD
wIusSSMNYngQBuxsNJr2mkylORgPRmp7H5up+GyOKa1i5WyJKfJQXiOkNMBW/e1h+ieyDWn9/KX7
NrRZVDSM/n6a29dj5BmwsfRa9Ljoql4Nq04v8ZJx2Jxff8hqas5taZ4C7Vbnru9uBkaBrN1qQSK7
Cf526OB0I57MKHTOLR8ln3VEy32+icdJXs0ZlCzPC66cZPxNm/KdOuL1nl2mlYpGqkAf8b7no/0o
SmeJKTEWVnMss2K+9pwkvnahOLSJswDl7P2UpC027DtcnWqPO6baeYZ7XeZ0krFo4e2SIKc6Uld0
mbWb0i5+00b4p++S8x39A3YHd9EdvWk69jhxKK5CvR71fGvo4hKmMKQDd2B+PJF7P5pfcNpKEhjW
sR67IyHckOoql76BTq+jZmqxnrePtjdcZxl0Xiuw28Ovb4SflyrGJayUy4OPsoguxdv36JmJr8nC
ww4/ES3tN90Xwg6CXW2Z6VXrSSC4gus18kgaZRrtUkODJPGusgSu8OulnFJEqj7xNhAHWny8d9Jq
oZha9fbX79T56ZZF98VZ2Fd848g83o8tPAIRLCXGYu3b3g+N8eFDEF0c0V0L+rQlFv1i6p96wic+
tgJVA6D+H69h7uFgrpGw97tYNEtCdylZlt3v9C1/OFY/s9wiT6csa/+LsPNqjlRJt+gvIgKXmNei
oLxKaqkldb8QaiO8Nwn8+rtA52Fm4sbM25zpY6QqyPzM3msPd1PH5rp+CegiOYdGd/DiDoN4Cj5i
19mN6Q9RlTwksNuD2IleVADLaojaQFgVI6JaD0mLowzd8vGKuHhEuwPe05Tfl9XW7mZSPBYtOy3y
g7UBq6vzCRd4+NYx4oPDkooLPpxyl9Mp4ED675/ff4jIeGfWz4+3naH9uv3R1jnqv4zAKxjujIEA
LWCta+DFaNYFMGfHfJC7SJUcbctQfB9csFp13hwLlM51ZjnnyoyKoyrAldG4uL4ZdK0y/w/xxv/3
GDKX5sZklsq20f7PG9NlyV1i1/XKWgW+VaIuHripabdI1y6ZcRId8JsqV+7j9jmui/MMEnCxxhbs
YmyexkgCcCDeCbAL5mWjKWBSruJe1DTBf/8ct73sv92XjsWH57I1X7Vh/Mj//jlOnTKnBoNVT+ui
P7LjMytxtrUgrcqc92N677sCmpKeu4e0H9VfHZZo8G5m75vrJQR5GD4l0VmwSPewx5CrlAh8W8wZ
OPTeIrgD/+OG35b5//ETrwlLKle9bpqq+R+jH0NplZAohRIy6xgfuINzXD5Rz8rhDm4DGJsqYIGo
ZGDOmJoWGoMz9OL+Nmfd+L8uHiZa/15tUBExOmcUxu5b09R1TPUvT6FlTwQXRGrhuQP26KZok/ui
Z/NJmd3X7a+YMukXBW+4Vc8zY1At9hShvooMX+X29sFY+ZQznjYE+8YRvEPiL4z+d2Qu1oELaOAS
OfIUJSgn4FzbgWyUo8lK6398qhw56xj43z9XukpuUB2CKCeosZ5Y//K7iMjtHAvjpkemexT0bVxe
nZw9GQBpPTbIXhds8pOFmVoKEHzBf3PRRZ3vLZw103rCGP3ynkcRWO9qwHgtReY16lAHY4hzol1V
FWYFKaW9lJCs6DqzS6dq9aOsC1iKrOBxL0L3GK1T7a507rXuwm5ZY9HCwKlkUX/q1sqD3JjvwkGE
Mafm76hIr6nM7R+SpA6KqZKp/EcHp5GTjBV9PEW/9JnNhhbZJxOgo7sszh3RKTaEKv2ozfg31vT8
qDslFU48XM2mBOFUkcOYZH3y0KWI9GkHVS+XGPCEm+qB0hAjaff2LXSKL32sZSv1j8otf6RjFROz
WRCI3CXPzcTcLi8EJDFyP2D07Vwa7stMksMDAyICIHTYkQ7tWXiLeDeDSMEThGBl8jU2W/u2yp63
AlXOUfKQkg5scyqyTEje4hkPp5tob/hUcMtNBBqS4Kh+fUAJtjwQZ9WNkcURg33BOti8ql2MJCMv
nZ21+pBlmX2g98LrXit3KBI7UmfkUSgxZWBhPzEeFHvbbX7zO8QnAgcPrjpFNUiR+HvRl++FhsUz
N7PisH3FjlUpVLoOKAOOubgqf21fFdSuGyPhCxulk6QPB5jionQQ5S9GSNNjhUzowGwFsACmPZZJ
zBbSRbx0oT5cwkn1LSF9C3DEpSDRejtvINX3+yxsXgzmJAQJuj2Ay0rTD4pr411bMqgPJBQixGiP
diQ7zIY4ix2Nf30cLxiUIcQF20XK9ulZ7bVxn/fFKzlMEPGSRiMMRKwJeES4hrbxPCzT1Ybd2a0K
DX5ZAILEHOmu7bsjCKK5Rxg0ta51zPgkWSQFtpMkD2Ek64DBNJw8nHe3CMUMjEPkeU0Hw72empM7
h0pQFyhNEHkcB4OUrAEkXqB0w2GaKhqSuove5WeDQ9BTeTMOcm1eRjIlY0zl+0GpACgRHWg2JswC
a4nx6AuYQ85MGOEaqAr/JNnHocFn2/y2R9MYPJI3UXHSCQjt91ZFpiOSTMM29nU3gIEsIT7KoCmq
MpgVcB5si39pHVqZrd0gV6F6Zn8YxGvA5FJTza8v95xZ5zoUh86RtyUSwFkRRRyTHDIfG0dxETYv
FPIQsH2VwQptbSGVmK1SVGD/deY3vcHRhfnqjjXKPhWh+2ck93hnVUPDx4czL4vJQ0bgiG/Neu/N
gsDM1j0YnfNNgyp0h1iaJNo1hblz2D792oT0WWNYXkiwOnRGGz5D9/4gePahAn+xqxmz77FXVbyO
re47LdZiW4pjBLnjnNYREyyDF74ELamXpMTX2quWEuiwPX/1Ur64EoJjuBLUy4o0ibzsEGhCuUvR
cWHKb87SqS4I1eo7JPYiHd4gEHzSO1xTDRvtKnAuFcfvKo5EJxTWXtSIVrIuRoiwfTokEgS1G80I
6Dj4MlN/1ac4vucnAfAUeWXysL2mwSYKFW0m9+wWbYBX+P9GKZaL+7tJVHiOCRJvfTGx9QNt7Ss0
9BS/LFXEZVARTw8xLF1AQc8GGUUNOZXf5s55iNag17wrwMEOKHh0mKVB3ELPdnvGyHnxa/v4t5Ns
Ca1grBq0u+AseNPCx6GA2jqFo8QQbzED60Piw3QrlTeCdCS6lLUwY7jqbw+R5YZXFOd18PUya9VS
PBDlQW4XD7CI1KCMGUUV4rg9ae3az2ry63RueO9dRgDwBNKfXdN295SrlYxiF/1d8TCokPKmNQeA
fFPz1IAsUF1CjkG879cbF2UYXZM+E2xVZsy8ubxpIodTZffYjI1mZ2vkpwFwOSV5XJ4bRMkoWccw
ENDIPLqbO+xArifHIP6XKKr99ookqTsfW0FUMNuPozLS728vkjDiY2yY2GDN+GC3k+3VhI2xx+/y
WVwSqSV7C92x32bQt7d/jOYDTeBYMZDTxsVHzBRU8BOilHNlyAnSTvLPOdV8hr7QCwsgqdy/241p
1ZPuoUTdObNb7M1lKs/E6+wlci5kqHguYy3dd/x24ZSGAfunat84ybOLmfufr2GYvrlpPV6mMJ/3
a1CAR0eFriUaX5y+LZ6L+XdaYuCs5vQVIcRL1lFWi4yknrJH5BkxoLxEtXXAiHsdCviWylTQlcJL
IiUQXFEo485XHVuyjnhsl3w8LU51nbPBvafJK0FG7m2cBtNrRKg/2e+m3oNDW6t6bZS49KICMk6X
VIGiol5uFe52ZL9n2oHuAFsWsaXd8P2teeXE6X2QTqJSNGG+d9NluiVTaaIHYEjjGu7vRK1lYPHa
6EkbWPES+oYx4y9ez9rIRF+DrG2EgFCFRzFHR6inxGrMcG8F7roWIC/f8GhM+yLWADg2ZcjiAFiW
xplIPokJWoqDfZIanEbiDX2zK+pTvr5CdqEfpxjnZ2MjPkw0flNrMvcTW0avWxbKGVKYalidCprU
N1C9B1M2aHjVNrph+EvQgoT4fA+5q38oBLc8W23+acAbntnPZQgQfITbzNjWDn17IgQvcNvm+ZVP
iGLG7U4pnsqzE5VQKUAvgGdOvR4d7I6bYj6xx0Ivl7S/Me6XwTDaa9wNxIgUk2Ve0HguznJnbm0d
tn/7NgSoZtaErcnqvwopDclxOKgSTKXjNPRiEdAFZSZwgnmXD6nmR2Xb49EMM6QQQDrQMPXfWPCr
PLf8zLWLcXnOK9/kdD4IB0ciqjaAJmgq1nuyzo3kMobhc469oSk7/WqKzo+dVJ5qMueel4Yk6I4B
eIlE7ZS10U9VDtMORfvbkHNr5R3VdWaVcnX1Yb3tlycRajGZKcL1xjzfrwL4KUUkVCxi8V2TpZ3u
RApnYnsip8oIsjKB+Mca4S5YfEXP9iwMguCThuPOet2ubEX7wEzhegx3g4XpAhcqABXZhEBhCBoK
NAhCu63W2F7fzIHKaybzEVcfJuFY+/bV4hud3At1YXsn3PhB1ET02ga2zjRKDkbRo1gt1+rZ4i0n
OkcNFBLvArqV5lQpsr3nBUynBecNkyyMCiodGmjUCuf/13UZh1IEToTlODRc5fZ1bjdL/Fm5eK8U
zQa32K8rl3lGyrNe+ciww4Mrh4ctgJmGwkA6k39u7aGI3U8jHknbRhHDbmj0v0asbjqBbibzznLr
cbdG4faDZ5d0lVsxhmXojVUedaA7XITIaRqM8jpVcEZGBN1pODKKCOXjdgcb3QoIA3/obZeTmEdf
dwb4F519MuoKz77uW6ArLlXyCGeuuG0/4phnV9ordrTqzAI3+cyq6qKHNhmDHYDiuu+a0ySD7d3H
n+sGLvQMb9KQ3RK0+CLnJ31pnAfHkiDPa2CZHCTbaGZ73Kt2EHucNz49K5MkGV+ljdc0powqsrAl
wTKBzcGV0Q/Rvag7+6Z+3wobwdroHOrVH9VdoH9nyaPNvBFJQkMe32TNPPSzG0SQr7y8igxICu1t
rJdXxcmb01IkK2HgHKG0zFITKzzPg9ebYr7VDuuoUitrJDnUTw1ph81og5lSyU8vtJFBrxVHPoLy
4/YIyrbhtporNkDqsI/LhkE1w+d+NJlFa6DmAekKXgKRo2DgSznJLl7OjWHcgN4ewy6vbloT/64X
R1O9KkrKYGRkhDwqL9/NRdyZwr7MY3sxIyLPpzC5abP5Yk7hTyWy46BiNKV5RRUTTYPj/lvrjuNR
x6pOEam2e0Z0IQvTm120954sykAhdnIvGdTvTOmmvumQs9nLaGdbP/WGihUyQnQXzkvTrBvMOjwQ
4sQstWk+BRpZ2LeqhfF9OaIV6XcCQQTM0Bjcim6TE9r+rjrYFotVn+h+4C8t7CNL1h5zsdgoBsYW
NZsG4Qb8BrAbIXVixCZMS2ABeotBPwoMkHODdiGF3SOJxyAjHF1AaqzGLRQRGZ0jvm3+kVxT9wD0
l+ccyBtRP8lJRVuwc9TpbeojAC9gPasFG7gEpe0v0c7VI0pHGDuGOv4VdEYzwwVetOeyM7FEIe7f
qeKXaCgrkUZYu3FxvUQfSx9KPzJtyxp2k9G8xWEZn8cauH1BDHtU28aBag+0rdOenU5Zo3muevK3
Mi7wQQG56fzDSmIhsTzaeYo+gDYxSpqQxh9XQuOSPjYDly86kE9qFf3UhfppTmN3SYaJoSseMN4J
dz8nwBBabb2fDcENGCZH0OkKp3+VBqZtXVZ9izd3YmeBefF70pBiM7oWumJc59xiNkqbTgJiBrhk
ZinStKa/LPqCi9KTffaNwcVnWq0BHXM3ogkt4JtbyR67C0x7wDqpZYWsaLQPYqKGgztQWZkw3Zba
/UFEDfUc9GyvbcVRGi1PXZsEdWYYkF8oWA05XKzSMZCXAIWiUS8dQjHMtPuRqXI/TZjJnQmRDSC7
H9aovtrraofWKqRoYeZ/6svCPuAy36lVbByJOoIcyucS9bYLqNoh42GJ35piPqh6DqmhyYMol7+S
5NFsR4Mis9EQdPCMIk+ejgZO+PWPyzINjyybL1Zsa/uii5tHA6WlN1WfdLvZBRUGDhTg83kv/F5N
/sYNdBTy46ESEBwyqaRMTGvCV5Mz3ghbP9cFX4c2/1RGN6fQXYkUsfQMK432juDvBalk78feuZRa
fMtH5rtOfZiitMR50tDMR2/s6T3SjiimTeIWhqTciX4N7fi2CE+Yw3xrk/qcyM9w7g5W2xIIkXgF
hQMEC+S5+LMu8W1Fhmqaol6ZLT9bbvltdk/xwikxFMunPa2HNlJyrGzi2XZJ5iqz/DSAKrRIrAEp
0vuZHf/pG9U6CoZEutbCvgY2uiaHjLtWdX9JYX5vOrXx7NF5qzUoJlHqi/yHEIhf3dL9GPLwNTIG
plZOeAoLeDJ5ZpNtaXy3eo7hfpleVEd/dLmUQkQaFJg3UMK/ZteUB0cSNTdAZVDred9osgm6XCA7
t9VgceKO9DZSdCvUCSTqilforYToDZhkaJumDFFPXH9ydUP4jELuOUECltaVO91O/poD31VBgg6p
yjukRE/xgrICWZUS5NNIjTuGeytTxVurd68kGASt4HescjPcF8Uq3exzYx/h28sT2Xg1Unyv1JsP
8iAsn5WBtefaeF7Nm16GpcI3qVE5zKnKYtN5HWV4DGt7n8GkPFk8OWnoHJwmvrZh9mm6KfKHFJZo
GuOMsk59Y423anb+DBb8+7CnM3PG8jPKwOrNRjYCGurgRujDsONpRh4S6swYVeWZbRvxYfBLIzOc
vb7uLE9v2wdp6Kclyi107FQztV0L4g80eVC6S74UpP2aCJyU7N1o9NYXmHWOrSu5xCkTCkRL82TO
FxO+UY1S51iXpVdOWr1j9aFkn8SMhViA4DTHVgUZmwxwvu1Vu0PimXvQ4NKFIg/SNe96axVrACeh
A+sORDuTCEIKHDyNxQIPMvzORn7y+wYnZJFrPinZ5HKM86UMU4OitOYLXOp3azCHI+X7p64/63qT
ckBauq+moBjbn5XUV9Bk7S1ZcyJyiz0OvbJXAvUNenM6ADwdYXfhKmuL6J7p9pmQJ3ILbec9GWOV
ZWvi1+Xiua126gzjkXpDelNbohlSl7OLR3Jvz8aNObOPEkalKJmlz2YcUkfOjrtqHlHS0b0XTusR
QZx4+sSF34JHNTumALZRfpJKfS+doK+Z1YQdARGDtm9BdADlKwblmE8ZgrRZPud4FQAvESxXMzXs
jPFED074TEUYNfjrNQa+5njr24gGCiA7itPDKAaOQXc5RW6oess4/iK0S+4iezzDbXN3Rf+NOfZD
bfRH0WUZTzwtNwEXgRmNpoe58x0J4Ckjkf1s90l5VG3rqNRPpaEsR60sP+1R21dz/TGneJ7h/Kdu
ISAc6v1ZVzCmoMcgZklXNS9SNa6iXCAyN/8y2UyeKkQyXgrMzGJWlhzNOgVQcmbWxy7OADGSpdZH
4XCiSXhjeN9g7vWfqAt+9tItPFRDvadarOzMpSMghkjdKVT6Cxa++TyV390kTC9hfFfdsCaBk/tp
6mIM+fnPpS+iPQYT1PbhNHjW1B9KbZhWobtNBQGyQVghx4cOgm+eLxnJ3TMqgN2kgdRVhXziroz2
qSleO2EZGF1GCqlCnBvHJZKJM1o32ZfPUX+FeRJ6CFo/FeEwRZc0yNFyyZz5r1zeFbVxCDJynucQ
yPXCKyiFwjtK6d4XSbPX45zU1c6XCAVINFCFV19sNHPXonapIPFkKSZljVXq5i5ViP7i/GPlQVpM
1HCA9svVdEJ8mSWwtCydvSUyMz9E1kTJtvi2lROBCSNBU1pguZKsBgI4oQ275GAa1tNo3q3x2Jbj
ryzu/0a6+TSXo45Z33kbFloIfJwfFegli/MNzrnFnrAwjvrsV0mk7ycARUSBOKQHuhabQ8J4CmeX
3avKqB9cBZCzOuekBa3ZHtYqpNW/Yf5eeCUYRCjKmtHO/NFPNaj54h5z+7M/xpDFbMzFZQoEXRBe
kiZu52elQx3WWMQixu2fYUyWgEHxI3TU6YL8+smOk+Ig2/x7JpVvWY2ytG5g6g4UHBBxL1mZ57vK
Xj4om+5hqpM65TRvpqxKr0h7az+P1d/W7lAHoy31pSTVC6SdPUiKFyUXh3QkAQxSvXVCuazvZat+
pEO4HBS7uTmLp0CZI44nR77PeKTImo/aOYUa8OVVazwbEbGAUeb3xkdUr2FeTo8mGNMKk+EQlETv
dEeWl0fNkL+XRn8mVZNyJqQeihgCYKHnsOK8BmT6OgL/i+LndGpApdKhOEm9p/9vd/ybql0cayYc
KgiSosIS2jaGuqNJ15DmqUR3hmQvULKGRTaeB6u4g8Up9jkvQjGnP7DLnmoSsMhUj54s95GdzHct
nupzBY11BKZEftAKeBsyqucGyWOmhtM+xZd90ByyZ1Hd2S9LLcSZvFVg6+tfsihVHmKnedr+kNWy
S67AlTS3DlewWkI9x0Kx/Z1tJeg2yOfwCn2BnEVh84iSkXFXNs6gvcz2mIJufzTcxXyUYEGDBiTa
NMnpRMKm/VJKqOxkJckkoVREYMkouOQeWlvtUc054lz75tpG0Liw+px0OHM4S68aFyewslUnQlzD
sWNe6C2QFhHyFYfRCZI0Mk/6XGNuKd2Ao2qgCYwaMkIRZMehOu/S2vK2rn6YnUNGQMA9RL6+60qD
+b1BvEpK/sNJy97BCPtg3MpHd5RwqKHHBmaYd3d0wMGXqoAN/UFXL3bIkTRPS3sqIAx7aVY1hww5
IzAFwGycOWTLMbJakB/NjVmA7nNNf1yb0WwBMaryf32pnYqPxEjIm4k52iZjGQ+yMWSgLVTEBusY
OGyQG3vUKXKK2fr2dsC+j2w8XNyIXf/2bd9+52LatGdr+19MBqVMmDdAT1AwOaAaD5KY5zHlt2Y0
R5f2QRsldqx8cqYPOM2carpk4wSuaY6mw+ouGjUCLd3uT9QmJKvg5HlYpogKPp4BRphYXxuKvDIc
k+uRGHhxsmTM4HkM/y66wY0xtJ0f9RTi1cDxaGZaeY2VctjZSkhOzhrLZhZq7AOJbR71FqekGmOS
nOdvbS5w6rio8PK+/07xloyNAjdF15HdpPcyn5NXZ3qjIWADZiYLi6x0tb/9aXOafjdv3xVnkE9G
z7O9jZVqevssil4z0Cw3cwaxoyb6OVr073XWuw91EzfkBqV/+zmb9koe0k/Zg31epjcnZAi6TU2c
TmCYjyOVUTkbmjiE617Gw22bw89WpDF4je3TNo/Ypj7wwbAIA3M5mCYhA4jkin1KVhhUSdpLkZyi
2GQBuE60tQJV9qiH2r3LChr1uYNgDbOj1qKJn0LWX49thKkLx3Z21KSS4pojn0Uf3tPBbV/6DHX8
inhbuMQpRhPq6cDNjgiJjX3uRt1BaVi2LUbNlUBqHKP1C6QXJ2LPjR8wJgPvNjYknDjKmAejBT0k
RsV3JbBO9yM5XynJ43MdTft8fZhZzMEU1Pv3JNNeQssBirnMC8A155PRd7C0U3bZFnW1wVohRzPQ
AB0PqJC4J9cRqDPyehrEyzAyMP6gajJOUHjZxazSr7SvWBxk3Oiha5/yhCl1PkB+rbqJpzh+djKb
nCMjHshjINlHqIwxtt+aupkESbaCcp5zvwJVB5hjcXai7ngJG2dfC2fg01t2239HpOnC35DRCib5
zNSBaYaXQg8h7Hm8fgkVK0avB3JFd40Zoi9eZ+fE8bxiphHnlk1pD42OItI99utG3+XzOBMiuaul
xjJrSomJEp2O/29NFVwoBeZu1nysabY3lG21TyqSn9Iio54fmF4qouQrmAnezXMqG6wApMyw5zWI
J+D2Zr+OuADlRE3LDsk8ICj7b6+pjzHshmsuCoanVglYsFsf8YFraJXjmG4i91HmBqSJXkW2TAHx
C29EhhB4acf0FuSomuyaT/kA6sSsm8ceFSKJCOaDuXr4F+meehf4B7Mw9gXjGqw6Zta3dSyqx216
ijOG3YOu2oekMz5bIj4O1gSIL+n5RcATB3Vbx1fkqj/sZQbd7s7Mw96TRdfvsw6NsRuE/NLfMIdq
MHe1Jd0+M+wwSgTU8ZrcitlMDmWlHa1xzs6VIsg6jfJjOFd10Chcoil9/6NIrPGhJuNWTTl93Yzg
KnO3zf7Y6BK/snChLzlKtNB8sksdI2/HRsz+GbOqvVS4LM+VY1/bBqVZhqSql5bJcV6exaqvtFdv
e8saPu/Jz8Mqc+mTE9EixYXWnsfDde5hUp2TNC7uw1L7qSgGfzQK4c+d9axjGAicpv3TWWTANJAQ
HKP9sz00A0nKXhs135ndv0Vj8erK0d5/vQktptgQYI3fthFxvHF9Ngf7gTg5JHTNQxk/d7lrrBqL
N7MV9XlYzxAlwpBjILg9TgwBvMYw3wyI/TuhzE2glT15LsaAM3NCxZSa/8zE3Y6CNKmnGDcHl61l
IqAXJtvLygEx0otfOnvti2tFRzUk0CxnOZln+BZKi56b5lscoMSKXVTYNzEDum7r8FdFoNZ+G2qX
GeIHfeiiu1EvTwApPzRq3wdbSwZcH/Hw9SUxNNUOhhw1T2MVUq7bSnNJX7R+LG9W2f4xuuSYOPkP
BPztAbrDswWG/GTMoGoLDD+kejkEZpl69Jj01R9HO29SBdhJiAgQ+lxX/Gc7LvJoT725um7+QjYN
iXXQn9CZzI7BfDKRaEYKZRdJhgNRW0NJ6rkmgU7at+1XiUynCiIqmEjN6MlwLft60+gEx6XWsWEY
fBRt/56vyb04oP25KVsfLw1dcqKcHINlPnaM25R1ysVWnI+qtJ62pwD9lrikWfGuV+JFUs83ZobY
Iit+RaPMfOI6KzFI5p7N76I1LbxpxN90LkvsCfWkaqgvPd8Qn+a4ZuCaSG2G2B9CBBhk1ZL1FKvl
Xon+VrCqMwUSqe1k3/sxvJYGIqDG6X1AetlFd8/bGdQnJIAb4TLv8ZYsWONoTPVk+rvI7LO2sLM2
aBgpulk7x0gzfJZU0KXWCm670IqaxCK2Q6e8aO5bUVJ1gLhFja8M1xE0tpUjUuhoOZ2i7I9uz1bM
4dxQV+FVm4Q31Z0/IxlGP1RepU3nuRVK2zG/XRf10HxqjjM+yplVCbEMY+WETwV5MowmeWuUdNx3
wyAuWZt1DL2YzeI19/Hg8IMuYQJpLKW8z4ktcwadpO+6ep+6uaCoxuNim65fi/jHABR5/XxTQtQc
Ikv223dVAL87xkN0MmswG1FHINl6XC2rlCUGVlX2irZj9TEw/GCrX4riFLE6Ifq2IblUT9+2e+RL
QI8ySvmpJYlyVrLlx4JAgYIOp/L2OdqCPBiRSvNeuvoPHDyMOFxYcQXBImObKMcQ0i+zfSLplZng
dTKyD+EY/0kGIr+TQb9yyDyEtZM9DJb717GU05iaL4ouUS+YOrrIrLZQijSD4qvR4LIFNDEJrPWp
3YesoVpOXGkO7JipzMxwnF8TzE3BptzdVHuCxBlAW503MZU5yHye7kO6Km8Z1w8k+qJhpQSld04Z
R+zD8GeuhH+3/SSOHPgTsv0zJQLTtcPcAxdSVA8JJCILCxKfwZdqiIKi0tryYnXExBKMOnn92M57
o1TkiQj0BzeKuyBXlNGju0fQuyo3uWOigw2GppJv+twZaMd0/AAEv3Mi1xTPbP/LPq8uyLRZAa46
4n4gAm9Y0Wx9NoPBXb+EwWDehFvxu4wQQKYS1Emtl15kdYftz9crsPrd1REDsMHUiaOmPrAoTYLW
DhMf9QdYCiOPH3RS5NNLGumrbaI6joXCUxhz2m6r/HygzEkT625O9rmPUD0bS1sFxpLet39jhBjq
UOo8WEPIdCZhyVM10eAvOE+OFpDngDjjOkQ/MVVZQd8UwybRatIwqKqxGRPYVvBEMm/KH5RpPsil
Uc6oOB7QmX83IoglEb41cyj0fSRgCJio4kyZk2yzSrStKe2v9sRqxlgPuimuj3ozV56mGzaDrPaU
Vfrop5IcERbL55wHYeuyttKb74ZAaVl9CKeSe7efQM3HDQpLQQHZYDFZ4fDIP9z3qiqeBzwXD+Wa
nNl0U37JyNrz+omhvsprmnIc7HPRdB6SwDaoRfXQh4BkGz7GzbqxECVBKDwjDijMF4Wz+AHzIQji
9ZmVhXtOwOlAf+dC2769yuj5wwKyNNN9gAWrOtlcnklrmB5LftDBaZNT2BF5jcmVYbrI0v1WRkKh
7piYECBFFPoYn5NRO+FhY02zvjqlIhqEMqgW64VdTrX82cT3EqWnX5nJFbvzWuU6GIZUcwiD7VPV
8rwiVmW826hLM2IMVBuFnbMQO9pmBRILzZzPwqwxJoXaESnFU8ftedbr+o1IiSDpm59xMt00c8y+
rlxebzzhSGB8hGCFp5hFszPJGmMt87NprRigEe+JS6+I1/kf5Qw5hMZOEE7lUXhBw5DPbmYqXy0O
Maa6lyqGhrJX3rcuOBrKQyOygfmNe2WO496d9EkQcu7ZPWG5g9u5+47Z6PZGzlXPm2R7lSHC23Zj
FqcFNv1hO82jtB3oz93uXLROQv5pcTGbmEmgWz5v3enEBcaEMUQnJImWNvLqQyr8Al9CWm2vGll/
2U6u7R6Za0vAi2RLTU3Lf3ixT5ZKtCiRIq6flx/MjY3T0EiilAdm7IRgH3U9ShAJDTLYjoNNnMvx
dVAbIu41ARFjFL+dqIaVNpyaNLEB4IT9cTBxM9aVNHfMw01UGvABy1gSedKR+LiUDk3zYZqn6mRg
ZcOTwyI8LtA+Ec5iorFzZj/BgwpKLEL7GUVvAgzmQXHojFsLMS7PunGQY/yQGs3T9iSruHD1ip9q
TZVOlrr5arXgW0MyIXBJtpevxbbCDH7QB0JsLOO0fQkmy1bm1r5b2foFDVW4U4H8M/dQdqgIFV8H
+AXjLLcOisGkzQ7r0zjG32yyU4pY1f2wYxfpJNNPTYuNYFPBIsXWv0Wh49s92eK6EaOOy90LMtiH
ureBMa5na64qit/X+tN2vKRQqj3IIIo396x+CE3hnS+RkrbVT7UbyqPSqcatyNN9vQpcRF79+Sdd
iLgBMegOCK64OgMVDwh+kTd3PhnYh7dnMl8rZnvt2rc31cpwzg8mkz7b7og5zcjrECbaxGbtNqtV
zNY2hJf2QJxIz3x18WuTH0ihCRs8QzlCOYIP+k9eNQgmced6rcYwLrLmA0Tr4pO5PL/d+r/K2X1k
D8kh6VL+hh2+fbIpJAjuE8uweafqv6r1t+mc+nuc9vODhdiO9MzZoXS0ITZ0H9srZq1F93qvLIjV
E2l81JxAt7ZiLbxZ+Bw0bhf1kZoY4XBT1eQ647QYU5IcWntxd9LJ5sscap7NWXBmcPzeQnsF+v4X
fS67XxJNE7OorgXS5b3R6vu4ojlTNMNTxqi9Ja4T1JX2O1JUlN0D253txl+YJ+wmB6NfMjMQVaRC
s6qUtym024sxgSVRtTHfG7V4Qm77kkmDFe5ESiPxJjgYcgQ+fZs/Lln6myVM/lA1bRhURU6QDqO/
0q2/t7yxgWwrl1W8ts8s8qV6BY+1AxRA/T/2zqS3bmvb1n/l4fQZkFwsG6/DYtdbtWRZHUKWbdZ1
zV//Pm7l3NhybvxO9+ICQRLYkHZBcq255hzjGxxRnVAob4mR0DBCB03FZ6ZehmubMzDORENKyOIg
58dcNKycqfG9QI3UhmPmt0bGbl4G9JxX+feqyHxfNHR52OUtuQNGoDxrGSMb2nmGh18ef1APS2Ok
Oc55kd5YNDGXymXFdsOlY8bI7Y/MJ1hlcZMz0mz1hiZlmbAFnZ1Vl7X6sFaBpjU1m3ZgDBGl6bgb
QODURgnXDglo2OWI8YPM8gbtLZ8C+1pSO5oxKFK7XiH0EyFcNeXWlr6tQR4M57P342IJ8Om9EWHH
X/Va0m6IxEYCQlBolFY7vfgKftmkbouAxhLKdGRm5dlL293OHfZ6IbFZ23SkVNiouuij+07ztLIE
LrsWsZLabkTGGDNeFQS2UTBNUvK7LOpktxedtqm17MUecWwscnCvkXzXNXV57vvS74Ef7sM+wU+P
CpROerXtcqPxe2U8iWm2DksNzJ0U4/PqUHdR6pV1dK8d8NNY+1whYYtyFR3bCCIQCfkxnw23XEZC
tFS6rYK9qZ44XzULaelEP88R9qfMvJ0VPUCeP6zJV+MdgTPzVYvpXijxO4BRguLBiRLhDN3Hlryw
jlMz0lQ1qDlJM1ed06VzBdXiITlUfZt4NnZAFiEWVlbXE9To3uj3faSHN3g9Df1cVEu9r1GirSwP
21EEqgLdjK4ViQTMd7nvRfOPnArh4TDJ9l6vg/hQMpSQNOSLsfhK51GF7tRzl2qMWJhZIQeciXVF
qufYU9qjYTI7JEXqfJD5GmFqKtYhQF1zMGLDlfBAHmogxifVLnHkUOGQVnwvB518zddZMZlT642K
jAM+54ivY7BeYltk+2hii+X28/o0ts59yaZtTeBal+jctXYOxg/CWGzATa6S0mcAP+I5WP1RaxHV
FE170DmLu0Yn4YhaT8uR/jrR1DjXNKM3rWL4M4xlPwTu4F1+xqZrsW9CBMKXu2bqd/KChLLOzZf3
BlkbfLWCCkoVwdmXcrgj/xJ5puRZDboKEO6gy4waKVPEsDaowq92cINQkPyU1SVYWOEKqFziUz0F
t6k8T9tKNqZdpgTPmYpDIEEgZKvBF0WucNHNym429e+JFYvj5bQ5LYRvVqV5k0v1ppFh+MLIBOln
h9fdk1aI+uayBIjWRlkpl9TtHfpNMyiSQ2aCKFiblcUT5toXpBLm/UDuljMN+Z4WSruLW7oKU/VN
Ko9jMcRo4AmAXGP0NAtZvKlpyDPRpW2auCP8CJqxx9Vvirk/TMiZSfoTaIRK//1+bXImwiI5j21A
BzVUv/brxt6QhJ4PovYQfKiEhyXbhSjNY5mqt5h/OEUgeLqsRXEXeORVaRvQebU7qCS0ZVRflK0A
DRvnIua+VKo9TuBdloSPrVZf5RBtri5fdNQTVdNOw2c7NRNu+Bjeah+6yaq7Jw7dPlaUKC7sjvuy
JsKQLqmlMU7RJSRCax8ynnRoJMt0f7H2xjiH7I7DLLr97aV1LSuGU6fF3oLuBIxbmtxLPVfEKH9R
xNIYvPSTbKQKDJO2McwF+sjZcgx15rXg0d4dnx3ZKJwHCFIPIoNoQVinJviibZZVrKoyknBJSzBx
KPN+nZSICnWEjot7H+gozy5L7OXjpp18mJgP+rOQSL6VdR+5V+phMJh2oT3kZ9p+T7Vku1yk8Yz6
k9Txpiw3Sy6Sq6KtHpeMuXzQ7zTe7gGl0CcidinpOUP5XRBG16r4auSDeojL7G3MlhRdFmOKQPmC
mq1+v+S5mSSbZhQMhRKtOJFq7yQM+zyJbpzf969qjlz+Ut6lvYIiAiDPBg3ljHnJDs96WB7m0S5O
Bl5dEg2jE/ZCkIJxhVhlka+D9k4v+e7UtSeIEO8lVjDD0cYeyk7sBqsh3ms98eFVdEtLl47RKrhK
GwZSays6QBcJeBn5AaCTkn3FxQTx+bK4dOv6Suu3589DhNDrUaNMnyO4J1f8FxvHA8mcJYs6D0ub
Y1a+2PHV2NSJvSxBGgfiUCXvbowWnaAjN4XtMawEdZfps28L1B2GJBjhB6fLF4CgIL66/F8zyGh2
U847A6p7I86sG3Ty93ZvpgdCe0+kAWhHI5yNd08BJ4LyWKE9ck2TM9tYDvkBxe4xTVOE4Zf7oR6E
d6lAkTx6itqDtpFBA4axUZKqVl6peL22Ep4Y5s48I7a53Dc96AGlOCgmMXFmUqeby8zkssUGMomq
JPnJDFMS3QXv/JVHcqAeysd9Gg2n0kJKFPGtcoZDRd9R0tgVmp/KjME40x6wM1aRVoeFoGODVtF6
Y2tuUlZqnrMiAqN1KQORPpxsgC/baZFPokuZKK4tuhblj768lJPtmXgAP5dj7cQJweGMz5LdaAeE
VhREHStiHyYxoxPaAO7UKysTb/pmhURAr47NwpaFCzzXvCUXCO8Ce2Qy1tGxKNlGgnGZj5MmtlUW
t+6yLJMX2FpzQvLuXcr7OKjI8TKZ1cXmsrv0CoZGV66xv90w9bedyzc/BCqj0wGstGyzk0pJvBki
hDT1MCubSSPoBlVCfLVwbEMygqJsKoRGxoz4dqmxpFoutgBEG7eSGxLkzC7dxASBX9qIkU3Mhr5U
8zUPN8lppvp+oqm7/okhYrtj1PCCoKRicqPTR8RP7+vM5xBsT+hdS5YTte/kTRTpx7Br0F2VCIpU
pJkDn8fotxdfh0FaE31O9TEdMjrFLTPBBT2NGGJOWjKIbpTf9OKWlfZlwBZg8hJLyc2lQTH0Uncz
hcN1NZF4sHQSEPpJUlxL0vqjuVCIX7x/sw1Nq0bK3ta2vkYxxx5sw8+XvTSnL7Ybk3jwgpVCFhej
X6oEF3cVfas0064sqih96dRHO98quV/3JhvWygphCRP+5W/M/LsNgCeRwd0WJQa0uE2kg9Xj3o7I
AhxJOKm1W5F0IZptumYlGXuXeYhqh7s2SBkOKRM+kHWzjkPzGMdycgd72tq06/ylzZsnW2Jd7tvx
S6hI+Og6VvsQITmC6nxAPiNlnjYaMkMvZvxNq9CQpNTaSFP2ELXFV0aSOtlJM5hted+NXJhyGgtK
LRTvSfkJg3jqLoVkn4roSxU228bkqWHfle/LJpfvQ85+OQ0tuWptp7dDiq5Wnq4Cw37QZTEe0o7i
rITw5TJVAYpi0y4eBTY5SvTmNBXJ68U5ULVcgZUvUqvQ5C5/FGLNRrZey8dGVsOriFY6w1SW4PVQ
MdThXYfdGzEbFuK5sq4i2+Rgt2rSB8xyh0SvOYO180s7Lg+ESpw7w34xKFYdxFqDWwYZKV9DhJZq
0Ckg+5cxLLt9OETjRo/aaxqsh4UvgtB0gwzyhZOfOgkagpIEIUE2sm1XTQY3Df6ycYEjLBsMENWw
sU5wprqNngu3NCxvKizSeceEs9OcQc/Sx2PcKSai4YScrcS+zr+ATyYpUWFaqTHbEISL9b0BEPwh
b+Z+X0kkEpjpGvqVqYyDx/w50qpyg1vme2A3k09uI0IpLpFmHdVkkD3DDovvOF/0Hf1i64RpyCOC
jyz0cdzWJkQ21TTvSd+t9wzez5d9ldR2kz6DdcNUigyvlu4aILqOp99maGao4FvlQ6vE+t3lpivG
ufC5Cp9yZranxozUg24rlWdUreKBYok5xBUei7jAIBQ46Sp6j7IYuEcWbDNzvkLYyyfO5YOYjcRT
qOR8LVQWv2E6c6uftcWgVpjSTwg33xCAtNcDGv0qJG/WzCson70Ucx7k9BlJPso0TDlK1TqV3NPE
HVcoz7qutRm/O0tmNPZr+a3UqHxFsbySjEFHcz2e6gYjvqlk4gdWAyBgg19AS6qDhepXL2TxqGXK
C2Eh9wnuiS3entinbUWqZjKW21BkCmJhFSNpmz1Bezwpes3QqVbf5EhLdp3aTfyWatNKRn/DXFq9
bQaVGSU5gdpovoSSdbjwM5JKOxYNrZCFFRaFNXpGrUwaTG1iOC6LcShbpFfhXBQsqljdJTnH8DQT
VKKiUOBJQIW/PjlYyJjaJEykwFaQ+BpeJ4vypnQjSsYUcUMzcyOHOuuRscZPrllJayVSNEiOzX5X
yhxwVNl+S/UZIa823luzKzTU2pcCtInaT1ZtNodeI2vXQObBzzW3qSjHk8YMF4zXJp7zjPJJDYCk
9OxvSme2Rw5It8PcjlujyHPabqAScxHRAMQosTMXROVkMMo+Jv30qI9d5yqTQc5fkTenZA7u4r22
1l2NmdcHriqu8igt8SyMyJNV69bsX1EglVt8K8JPJOVoWMwq0w6SxzoNu4CYQJ89VgH204TN1asi
teWQytIUJCbdntQJTD43Q0bEY/lDZltkD/RwFjSkBKY1xv6c6LiuhpbrNnS8U2tsdlKYomCMtdBH
5YvRoaJTn1XacC0NVeCNuvl6GQUKkXwzEXseUn14vAwEpJHHsFfa6sSq6ZUdD56Mt9sTUoFIwFD3
mUl4FcRQHB2t1PtKzbUPcPLi0St5DsMvGkzCHWEOA14xIC1FrNCE1IfvY8bbYppAjKUUbuZCKPiA
NypErIO9INIhlRQOgmDpr4loKTTV3IqquLu46BVs4pcDp1EH1wbds7uEWf66nTWi2hLhHtyKmMFp
Pmdig5fkRHMWT9FqSmalRO/AlFVhI9lVaU7qRToWhw7lNgNr1Ktd8mwnWbYlNsNBqPh2+bFcnT8F
ClHCJeVtnrbBVSEgNA2hqmyMehjO6A/lL0Aj4A92zJ/rgjsFn/0UGRzntaZ/GnE+gDkv7oOZaS0a
ZhaOzNpomZxhCuz/PHVPKvW5EWgkYdimJ1cCsWyPLRsK8X0mdO3K6FPVJ8CXVNUlOJZo+M9BRPuZ
TKmJ06u3DZjpn7G3ckHqSj+2rXVKGYacGw2gX9QznyM3W99G8oRfc92dMbn1t8qactgf2pgLrJej
ODI2PM6ijO7rNUNb0MNpchpy2po7Mut8dKB94Dz0u4B8232jNsLrkoHpjDGR1Zsh02zEzCOJ2ODL
+z6HwhrTfz0OzAaQV0B8e9+PiqUdttP6K9m7e+b5PYwBxl4j0h9/Chb7epkVUqtQPGk8tSIlt11n
UdlJEF8gIKKnvYAgLPn2Qt4AlkIyTB3RtZo7DQJFknhg7ac1DzVDjOgAVbU53iOQZ6KV7mUguE5k
48mwh6TeYbkgo/FThTSoIJv3jsv2rvgYpuRAYEh1UKTuoRks7BxsWniSxSGzGFfNa/jsfG3Jzd2l
Ug7o27sDAHviGsNqmwajuenLvvCjBdVSGn0H4AaQXBelX+KY2Gizo03Si6bGQLCwNTHiZHr1r79o
fX8DGPsb5gxqTmL9VLh63JEXdsoPbBSAFuPUsMG7aoulo8016vG6EeecpHN8LlQvtmnR3VbpVY6d
gbhjluOtOS7KsXxnXP1HGOr/D3biOX5rYBh87/6nEBZN8uOEDJTmv8csPsR52Uinb2337UfU4n/9
5DtvEeDWHwCjFIUlC8EEFKF//RturWp/yMQ1QqgmUGhN0fgv2qJk/SFUiIpr6iL4M9m0wA6177hF
yf6DTQP8nLBI1xMqGJ7/iLeoaj+ReCyCmgyIjrAd+V0AhsRHJhOdM62r6owzEwYTu+iRbBvSioGT
7gqEmshth0+mVZEEX3MmDfJ4opynkcSsdtHoxiWvOprkak7i6zGSbA+pPPBgknOxdRZHKNioqde+
j36aentjpkl+JFwgJCRBxTFrnipzDI9FxypWJpObx8Cs06Gb2QDulqEyrucg+TJGz3Xc2K6CakvW
M1i/5pAilMbExAFBBbBG6nm/b4hY21cla3ccaKk7wIhyAqwVyBXE47DsaqrELejT/ayUlpstzNRG
ozy0YROAraEmsIrKKUndPreSct8h943lLLuTemK++wg8v64xmJaIRa6jUSITW8ZI1sdskhg2ZZJh
/KWmfaWBFuhJJlGYfW7hEXLwxrTI8lYcKqgLXso34+h1Jjvy8KnKUlz1C32judl32U3KfGjT06Ry
DI1RqdVhIJw56hbbLn2rgJ0pJGje6rN2HQaAF2UwvBu+LncaaJcpQ3RCZEZnAHm4o+JHCNQ4PWrC
2LUycX7TUhLQQV8Kvbtcb8tUkfcoiUn8YQXtCbpgvxsepaasNxPWWuqdT3Ub5H5nBQ+mbk5+Mnz+
4aH5m9UOXc2vNyAPmwFZlBAvndX5ZxQUtgZoKVZVHSVCGjY9c8JdNRBzD+4Weg6d5MNMCJ4k46MI
RDYddat+ktiutiK2H5doHndqE1+lNUuyzOjDbzV6t8oShnfmEF6K1WI1I8xhI3vlFHjRAAWZ6ILb
oS++xxVKmiqxUr8FUO8Qxeh2ITyTpWyiT9J1OxnekgzKA/6Wea/mERJoS4Je49sYBu/nrIPkzOAc
19qtLBmP2ShDB5qI8SKgu2LKk6vbJCGbTKwyHAgez1GBCcLGWmMaUeJbKqJ0c6GplxtIFQBejegt
SVQvpnVAZpTLbgY35o0FyhVTetG5UVs14f5L6L/YPVJ7S+3T26Wp0Q50xY728VmS1WVfGHxmIxCf
YIXR3ceajnOmYogNyyExKTAAmnjd6nAzZ8ykYUlPNbEcZVakGyF37mUmB/2BfdnoCTyEdofZmk2x
Qx7YJWNI21bONsYsZJcy5Q3RZLqTDYMcsCk8YZrXtrjvBq8IQE1oGFaOTCaempjNWp5ohYObUFhG
dnlSVMeU9sxm1jnHiwlr6KIp8kOIPxaiIEN5M8rnPSa0ZV+W3xd4TYhztZGyGGOFYrQbU6nnGwEh
f99r+iZqp29TE9nnjIERxhL60QVgjFQJ2w1J2PIpWv9Vl8q3Ul2YkIzDmSFTezKHWb4D5nyf4Jvg
CkF4sQsTUSYO2gbzDm4ge1Ixhi1zvEcS/0KGyVlp+uloGcu9DJfJSatCxakk7Sx7NNFs5uV+kniT
cqVquyFL0KYxzuDlgy9EJzpTP2bP6khNs6BpGSNFum2iSSIB9ERpWHqtsd6xNCPcPsnzk7JhOizN
s4rX0hT+UMujnyUni58+hAb3Hj6tU2KT6lauoMZFgpcTzsmDqDj6Ukmh7anvEdnlVwTB6Vtl4nzS
t1N5K9P08DrZvDboNeAyUEFelPbM5JyUg3AyqCgT2EAYZ9zRtJOd1loBogzrRC9L0KqoiaRXVWQc
wePcifg0hhqxLQS1O1TehHUuLEW62eVeJOXLPqWdaTQFPIHUmE4h3QHS2rCTS3Zd3OeDwamhCOJT
kE0k7GUyfcpOU+nb5oCzxnhT67Xld21f7UcVd0E7yxIsSOvFFASPF4iDcHSPtW+AgYT2XQPmEYTv
NOawVUm5hgCUY4Tv9RMZsCTzhDz4RMjZGFKMTceb3+lKt2xnVAuQ/xmF1trKFlS7k8KTSkfGxBi/
wLLp6VnhzC7JFQ4s7Y57SqB5q8kPbkN5G4ZMCMAt3feB9ULznSDLeFL9vCCKFgyBvteMfJdUtXLM
1n/Z0bLBhWmccUaix2osAt3h7BRCPCLEGE6MIBcoMI3f5RFR4kaRHGUcDBj6CmytSHysjTALcm1V
5a1OsWIllWzuhpTqMQIn42VSGDrMWk3UGlHmp0lQ7mPRotHsY6pf1O6WxjI66HrHh0XLXbVJukV4
vIMuc9KKZN520fQd6c4VjJ/RQyy8aUpgIESjK26xdCNcktq383VHwwy9h8CPrMdijtqr4bBhJHXI
iEZzpY5Lg6QBHS6AJTyz/Sshled0qTAfjnwLliyNV6p+ZxYWAEvtk24lGWenLN9offiljRka02A8
KcXQUx+I19nIuytxZ/VFegqYF5oi5EFu2301DPAmdJHui+ShSj7VNVaHwO70W3OROtdYRVV0oPi2
zfSe5WZmFGlujFX+TwLwS8XJcR/L9W1nc86yisQDxdI1S/sp07QbxkCLtyhthvZopBSI5sdMhVXW
avOZOB6OlxJ1CHK1B5pZMrGmc+EOC2GKsSYWt22SM7i3l0ATQDYxvdMReJbVJ+jpWyKhEHJENKRJ
zNxjsEQbENqFF6WYHuuEfNglYotY1Ik7I1spRYWBRQdPhIiibj3EnAfAHj0PoKUTioVlsDlGA1Nn
uRm2Q6eC8NeJOKCKvU/VEHdraNIxTxWfFTs4JPLnLp9CfA9p7QUM+o51yl4Ql1K7qYXhR52wfIOm
ljPaM8MxmoqAA3EhaIvytVeJKmtlCG99u/TADEIDbhPntrGBPtUIvI5q+1yV3Sktp/3cM6wdSokd
ol8tbQ0gNE7A0mjejfEoH/sIU8mcRISqJMF1Dx404cauMMRWKdzNlV03kknsdFxjTyoxldZZzpw7
JhswLHqUCubA/UmORL8KNLh2nylgkEJQzvI+Rk+jc8aGuBzSfEzxu1NKStjWHaGoKkvcZyvrDToO
4iFSdcmnWXQYGsvEw908G7RwUDHWm4J8RJbxZMtos/OKEYkQ0VHM3ebxPFUTbLEGp14lPeKsWUjR
5DhrdQShJGV2rooGuGURaT4CG38o0tQVdCzacUW4jiB5Upzt5YkIwXpvBsgPVPBqB3sINU8R5PuR
xNsflwQdVKNQ56UB2kwmApiPA3vNBWU2OpF8cew1REN2D+eREXJwCGFhUMv20jHop34rTxaqEwVj
S6mATZ9qBoC1QhZoZ5aoKMoa4w0o0t3Uq8d07DVHbQzKTLFyTappvBMzJjpaflMjrkZWA0fMgXZu
TaoXYHzN3hjKxjNiG/dqAmwIhkFNSJeOvoslS7uv9IZI5YHkSdgkZUTdowSwsaJr2BTnalYfA2SY
cl+4svhW2Olt1it+rBj3eNTOepvLtCnx1XXAP2f6N04kGUD/uOYGBKZtBeVsapBetX13rGHcHS4h
1IWaONWQDRs2oJORdItLM+G4kAQ/Db11DfeIb0C5kQvpq7RoZ3hyNR0TgvZE33MoJJ9qVOmPNaat
7dMh3KOnqLwlVO+LgEhn6AI8Pkq3U1OohHEWfC0K7DR53zlLgOUO3XsHOMIJo1spfhVaia8vMr8q
o7rrIpqw6XKqLhiFtn3uOO/LOTqcC70hKSZoCv0Azg7eqUEPL2SMpBuq4gR5geWsmA6hNUwHdbYP
6QTZpegRoFVpbAOs2jOMUPdNTRTGsLQnu8jDzZRXdxHttBx7uHB71bFUqmYGsJyapmY+aRCj48F2
CkHCWlGtcmyM4aRuFSfU3tgdkkdTJW8SMhBcljDccCq70pR6yxZim8gz5qrwlSIbVoV2cswYkmTh
aY+liw6efc+h81FR0cBWvlRfmHhoZRdl3VLnQynhHChm1hBT6cgzo+gmi8UF1tcAHdcYERFvtsUn
dRDtlPCdiC2R8nWI9yguiamRiZM5lHUaUKwipzWir/kIEBGOG0tZLr3lenjifmPAxyraGnva5U+B
WqWw+xCPIRYn5uVVihm5KbavFr3lzD3ZI6OOTCZEcKzWjD1G6Q0D6D4r0+9zoBOCKC/f5EQc7d7T
wmj1LhQA1ZVBY4GkV8ZfWABYBh2z5j+fotT1lP4XT5dTvKUwTKPIYXiGPkn+cIhaZL3JGr0ejmGS
3CfWzqx1BB5oW4Hmnpqmf0kHgZmzZilrw/uIqjDU5M00ZB1SNoqAFhsvsUtePmNDb1wBwSGOOAtP
HI/Ciu3k8n7/t6/0MFff/u+/3mgRds189y2My+LH7hB9oB8urPfavf6fb0xPu/nqNefn9m3z+i37
5QfeW0lC/8Mw1hwFXdaEremCptB7cofQ/lAN3cDbhKtN5wz9VytJiD9UxuWq+Wew2p9dJDLX6CLp
AOE1hVwPk1bXfxDa8fMJ3qRvRLOMMevKR9eI//vQQhoMG+h+DgIkla+14hWzkvPDt/A3TYIPmQu/
vsL6Dn5oiZaBFnGCyRcXVIOP79eT/fk8+/0LvJbY/dy51n2yuIxadtFZ3YmH7NG6Mt/vWSJhsFn9
zZtYIe9/PWK/vocVaf3De9AwNGXTCjqpPMwnZ7Z5b/7N5/zAcr+8hobIhn4gSelAIYlZ+fE1Ij3J
zSpPF7fxwKtuxoO4rvbKLtqg8TjrfuMLF6yPn/iFa//m4/3NRfzppT/QxeO4mNEZZAs4pcgV5dc2
f/jni6j8zC//88PRC6W7rWgEan1gqetTaYYpeejufCBIxKu3wQ14zO28QT7sVNveCfzkN+uisnLE
P1w0mpt/veb6qX+4aMLM04a9Z3FHlyOZx7jS7Zw3zflcuaYX/ObVPlDN//yEiJFohOimgWfh51cb
EINNOJ9m16ud2X3p/do58w9DUBdsm/dlcEGButVu8cdNuh2cyWWzc14PjVO53/sjtbXfO0///LX/
7bduEA1gsDtoprze1j98A5pEBmdi4fFdoH8n+ItLACdJfvfPr7Le/L98zz+8yocbF29kCkcChFLW
WJBvAXUflYorre3/+XU+bHT//ootw1o744Iw7p8/TmNHcmytrCboDf6TtX3WXMVBWrYjPNcHeuPc
9N6479zscH/7u7vp77/Kf7/2L5tsmCU6lhm+StW40sCghUc7f/3nz/dh+PPx8/2SIg21BviMwecb
XXm7rnNiF/qBN/j1Q+jOv4swWcuCXy/bX5/ow8rddlVh4jacXWsbO99ga2zh1DjtrvrN4vK3l01o
skUyn65T5HxYPJMW74LR89X1/vOwj7x9uaX9vLV9jQcAOaEDZZbnkY6G2zij85sH8+/WNqExftYU
jAiK8eGmkVusuqR74HMXT0r7uki/ufvXXfzn79FWmNURZWADGtAJH/35rgzmZEysaJ64apM37Luv
soG12ZWepSfpoGonaYsR0m3cYvvnhO6/3ZU+tM+5YWziKXhVklBlfLAfMzVqMtOlfDLgTTuls3gv
NIfD1rHf8qtlY/JHOAQd52YAiLqhwjeeR2/x3d9tXL99Fx9XPuj9dSZ4F4CPfIQO36mMGVVs2qdn
2UWS79zdiYPxXL0Gb8azONhb3Y38f3501F9u5g/fxIe1Pjal2ioa3kPvV3ssPgBd6XX6pgMtwtmH
zhuBk/BEJb8/qRvV+fqbl1+flZ+epfXlidHRNF1jfKB/eHmsZbCZSkSgyD+2dItOwZbpT+S/2M51
7DO7OugHJvl3yZ3yXdrGm+w3N/mvz9iHN/DhLlcbGnshfgaXg9N+2Afb6CbYKpv+KXoAm78BNei2
Xntaz3m9m7QOjZ3fboG/VjAf3sSHB52uR1jraEeoYKxttTeflQ3X4WX2DfcBwxfYNjIRWtyjPPG/
239/WZ9tlaweAPK2AjVLMT48haqJC4t564SEVwLlEpFzOdIjMMkC/c3CSfrwh6ttyuvolQ/LqsIo
9uNrJTjeoKF2DWluJOd5Q19FD5JSo+jocxpXFUmUCmbLl6QW5qPRDjSOZ0ORY7836Z5sJsj63SEz
rEgnqmTQe1+3jPxzkqSLsTXtlke4aReI+ebyGbXmEymXiKHzJSUUvAgLkubCXoW/aitVo4AhGkuT
92BJm1I1jc9JPNXSZlmUqdqF0cr1S+SaUyhB9BkaTrIrNSy2qSMWUZzjfg4ece3bG6xW6tGITSz5
0rjEwFLCcXwJ+oibdkztQ46n+V5bCtgd89QoC4Qgq1ocLVL03MX7pfSOCuhKX+1tDe7bcIjvungw
vswVIAovl2xVPas9UBKccYXhYxVB8MaQHKybPbR56TdtW95ZTDIH4lmTEGauuY48e/rxCHkICcXH
rkaltLHNPKMR06TkxIU1obY7s2/zZD8LE+CCIYuWdlKfnio8NvcVurCXRkjVTdsV9r4YlHgXWcxQ
euwkxMaXwx0/SwdxqpRdIdEvgI6Dy8U22tfJVHEh0CgnP7jEHugK2+awTPQ3yPeO4F5yAAr6ioHV
pl/tKgAgbYx1+ikwmuCb2cPddUSYS16rp82aErH6kCc4H7zGkhe9q5Rmdj+UfQpQSXtMRTyQHZLb
e61TglMlo9zrEin/NIDGok+Lr5MjZ75KWwQtKL38npsDHsoyprFSrDz4NJ5MGpyE62z6Tj0QagFf
Vy1f7Bl0b7xGH3dGfxuiV6CDBVqhnLrKyXSorYFpnOMg0B30d2t4Qoj1a1m6jYZfGe0N4PqsHz+3
S4DK3EjPWZR/NoA/b2280l4RMm6M4RvSrcv93EK4FMZtQ5dVm64Z0mxzmi89TDM3WfhNDVSucj8K
u5MgsUpgOYd8rmrYDVFxJCTZjtycaEqm5MM83kF6q2/s0DaeJIbR2xhe7mOWtEbs17ZEdrzZAcux
rZBsYat5HOjEuPNUDIx9iB5AyEg06ajr5IwAm24hTCJURphMolNDR74wMIQCoQNskYPYRHfMTFNz
rGyEXBiUPLCYhpylG0q/AGrjQ0iDTWcFMGAWguvLjmRjodX4ibWMJ4whya05YfiakHpvma+Jcx1A
3qobkIxdnhPOwnHZBWy83KaZEu7SArsiyV01o6NUZ3UEng+kD1pKb9W+ZoL8wZUSMkFahKNOLaJ6
WVKix6AfuC6tVAz3UzYXt9j/qmNnVFx3nA9r0Mx8VSbKsFos21t94Zp48FOz67aHXOm2g4x0vs4K
fgeRIM7QVvK27/QCGSUdy00bK/IxkNPmsSP72JXzsPtm8ehVgH4C2mTYjYzT0Mbk1oXMeoMJ5tJU
B8O+Qi76KWpN6blNK/VO52+4taUIj+mY5QDrcWo0HWNbI5Eg4SU6t69Wdfg9RobarjlJ0xUsoWFL
0mR6xXkKldVMJuHXIkQ7uwY3ze4gt+kbC5oWOXGzDMAVOn2Tl9qMNrE2N1XA/BdvuSEemagbG2F0
2cZstfEGdSVlCFGGuR0OuOC64BOyj6uilDI3kq3x2yQfQlq0OuoSw1qDbUc4A99k+7VcYuBmx4zY
mg7ED+4NR2kiB7UjTbcZfJ4J0HWKrCeO0dOpm3f5cI0Z122Cq37cz+HsdUFKUDFz7czLxN5M3hT4
JswTSpTBmrKTp8covzIsoDeoEj4P5fUsXnE/3opQvV7+H3Vn0ts4kG7Zv9LoPQsMzlz0RrNkS5bk
2RvCmbYZnMngGPz17yjrdeNVAt2FBnrTmwIKiSpbFhnD/e4910sEJICAWmkMCfJn9ogGJOnIagg2
mlmlPS0M7YJASBjC63uIxoPjA4eCO8J6iFrOQ1YatKF6P3m/cSPwvaJ+GRL1Y1rTWeb3c/ioon3q
HAqaE82NqLAzgmdfTN42R03tVo55nPGUOiTKdoJtxVIbAA+rzk0vI0EywZPmTwIo6S2dwjVmAouc
Y6vQRncJO2YZWxk/EY+lPyRLBY84FoKySfcxiwD+Bjo+mmKT9CUz5HJT0L29MOn9kyNY9jiReH4b
aHnOEwpFstBVsouH6QQZ6DKVLnURIUPP8G3oPufqpvbekcMqYc3WY0Z+rbojf6vGrcovfkMWJv4e
g2/pfEKLWkK9OgYxIexG7Jz6mxqth6xHyXX6BesXTFMbcjVJnSag5sQyeWw7mIhV+MOCihmKIDlY
ucC+3kbubX10+kOhf9CKznaZPOTTQ2wQAUYSr+zfZU+2L7zVJxW9WjoJT3/FUTW+63Oyddknl7FF
w4gPhDokiscmy7b06cxy33ZXp4US8tCKtQurgxInFjbu1kH4K6jxNviXwnzt8o/M3g0YtdhAFmX5
OXUEtOVCE2QYw2smvfWQAk8D/bJI7ENSQNtgacdP05FECAJqlminEZ/AwfhAJ8P/nbmSLf7NjEHr
xzhEXxrvq/Dg7eZX1+aEIjFT1RAEQ7tg2d/a5RXkziIkECEL2q/qJ6qYV+VAY4Lz28z2Fh5SXacM
BTfRcBLxu2deDc4SQfA93HbQeGbgF7GfqseR9whbtHR2DWMZey2S8YQD8Sj76p2D36JRH5KhF/mF
ExP017AncFIFmJZjCdLhTMgLZ2R8KrxuHw04cC81MFDM1MEy7Ir6AD8JEoVIjx4sosm/WPLWN+yt
vPrK0JZxbNA+mslzjP4WsWHmDDhDA+hUDJeb8ivaKJL0Pq/e4vkF43aSftcFFKhiSZJnYWlmXOcS
jHJSBphANA1lMSMGAgcPeeptLCelfWp8nINuQ3jsSOKdLFK/UY08hp3Cv+R6h3xU+FeYxXWu8yjC
YuNP6jjp/FrP7XNWh6cwEs/ONE88MMGz9MwzBqE31xnu447g/dhv5joIqXBxCMFxioXqnadi4QEo
WCad/2ZWnjxX4HBYT9MLOJs1JpvD5AWvXQP+RwSk+i3m9qSMZLnJGbw4NmUrc9NBy8uyXdoED3Fn
vCYKq1UPjZY6vu/cFi9xT72OEXqKfGM5XYws6LazSl0KXswuiF98BfHyAHSvAFFIgsdrgLbcSDi0
xmOpypegFmyW9T91UYYWcDbJJOLJxv1V46JkKwAM6mlLLYOWzvYk9KpdKux6H3JwTZ6rvnatjVIR
TnB4IkvGPdUiFR6mQ+Yn01InY/wLAtNs3XBaHKBFkk/BGSe+Gpe9VztcHrTf7w3Kgz7BkQGlA9aa
+Cy6LrQVYhR2Na9FE+LRShl4O2uktX5+UErbr43uiyd82EAThjgqnnTi3cq2KNobAaLMgwsEojGu
s81uvMvyTiUv3hApk3YdSm1CGpj9pvOWI524xMtot5iXjeV0T4nVu9tadC0H5JIO6H9eHP9fD2P+
PypIv3kI//fO3eUnpUdfCcrcP2cv+6//8d9v/4v/dOya/j888krCMz2u8oz7/+eYBWPlP2yO9yHK
LgZr0+Nf/rMfXTj/oA2Rf3PcEI0Ln+//MuzeWtVNFKHQZS7DPdH/v/Lr/ikc/S8qwz8rQAMMkzZN
r7b9t5Rl3Q6O6TR0u6IZ4FUy32yL5mnyp/S+V061/8PxEhGhrUDmLfgHOBF/2GWDWe1U4wY7Q5Bw
jIKx4GR7Y0C1DG4BW5xdxQ2BMBKn5Qg8Tj+Tn8sDDmJJ31IPV85v1ZR1z707u3chQ1HtTOHdmOGF
LAMfv0U5dFhUqO1IK28PvoHprCBxXKZuvnVuJtJQdq+9qnbMycXmv3yB539+/v9W9sUZI0fXUjr/
l/Zz+7P4Ntc6/NRMtUL3r6t/T98wSHDZ7jrTPcHja3aJHxDsc2hbsW0mnLlBfrd1HLVqgDDd/flb
VSaxaA4uyTZLmrdBywOMjAdfSAhXHEGXRVe9JuMAljJXhzphH0JfXE7aFKdusLsVM7FkAyTaXE+Z
uEiajo8xfudlWrTJ9g9TidsB916+R3IrEjmqGtkyB/1Lq2DaxKPxNlBEdB9CC51ccIS0OsVO4q5C
C9hNF3/jCwT0MFd74k3Pnj9n993k/zvZ7Pan+euJooEOjxwt26FNifC/apd8I42Zxr7aOSFOUasv
Kc8ijpl35cLha0QEcDwOw12119REb2g6BtwPVMmwPu08MTfwYI/C52ij4uGZioqY2qIdR9t2wXt0
q4HhM2OBwjcND+9GqQmwa2ckLphNrjqycqv/87NwG1T96+dBf+PNcARZG9N2/1KgcrNPqTAU7c6/
/WRvSnaAto2VaVWA0ArxUtBIYbDN0GsxiH9Xxnybc/z1w93bJNbmb+VijPlritZZZG8oaO127Rhy
F54KiwN1/sTNMdn+eXD0/Dak2H9LmXK/TlLnHIO8XZkkUXZjqX88voB9Zk0bA3flsWy0iUFqFv9G
vxK3Wdvfv6dn+x5TW5sJsPfX7xmlk4uKxO/JHwp8zWjMezxBK9lQhRYRWpJQYzGmab5nzl0bURSP
IDuTfyNZ2v8c+v3rLxI6Nlqab+FgsF3/L+HYq3OnBC097qY4P5jlidefqwxusVU/memap/AceVaD
y2oCA4ALWc7qWw0EClNaGQy3e4wzDSocpMLRm8WtHDVaNRbOBy9VbyUtKjRV2b7+kFXKfKOpsTAr
QPM+AoAxvBmj/dDhAxoMqORJ0MDD9PFiWxbdwaCzlHIkieLnP4iUuqY+sK09bppdsJ5zWy3zSfh7
GbavNNrFq2SO5YrM/nOThGqTAqk8RCobD/ClxkNdRnhIgqZdQ9poinU9Y0/yOf+eeggSbdzhncMw
3NRcqlLfE3s7qJqVXWT2q+XqTUWOmOtj7W81vQfrZr75W+H2PFR57C6SuM248Drx3QhGaVNr3GMR
qHNdQDsIw/QSavgfVTSuM7a+jebUhHs8OA5z92M71qPDcXBmnd9nJj0GXny2+7lYW1gYF6lZA5Hw
ilWZTG854L+NSxwDuIEOW5vFAapWxbOK/mdoas4NuUorw1okEj53l92UttSzVxFogKx2ms3slMhT
IgNAH2Ewa+1jAI9mJsGEo64fFlZtgBemF4xZ5Q1T3hawX9zgsVDWj5PbDZ3r8UV13QcbW7qdfHST
pCdyAdJsQXf7r7TCuDo162Ek+6BJWdJxdUn4dI5Pj0R4QYN89G3dbWHHjItksK1VMbCUO5k+dvx8
Ixf2Q4xFeSqtdTVQggB/4VXjSd7Bm/wGWvfZ+iFDnrzf49SA9lDX7kIqAFzg51L4avGpMqtk1XjO
a9KQNtHhCecSV6iwud3X1cmYQYV3hfHoYNkrLbWINT4txxbPlmif55qgTF7vou5XZLmfRUg1Ui9q
Sd7ZgpE0nFQIm1s+FK7GsevNgDrndOn1rbeeAf04Xn6n5ZQcged/Bvbk453yPgzM85qeC9Vpcpb2
WdCMJA31PodoUaZBe9swls9uPfZw8NbkRjGhJZCwwxwSZvvR6/qJYKjBLsZlfcqcKyLiH4G3gJg+
t8u4oVcNIzDW8zk68h+AIEq5cVLjwxxvrcIWfTtkIOV5SCVqEdDBhW/fjImhQumS48c4tNVDeoNs
eKm3gPNq7uJbDDUkb68Te6CFjWO1g595YaXuuen1nS++sGTSQQa9kxfCP1JkIDCHhbRlNEbMBS/H
NuoIxVk7jrjBYJAFG/8QK2Q8zSS8ZGC0DaQ4uVRW3ZvgsTHVg6S2hLsYLP0yuX23nIzqGBX8XmGB
TGbNgHLrxn/lis+DmWkoM0OH+OCeyxHatVeEd+aUx8cmyEma+A9MZLDWhcpYmv2E5tj9MsJbR1Na
0xUXUwghscLG+wI1AT5MwJYQqV3PvWRyX+RNq3SG+ncqq+8WbNYjZZ/3OdGjG6riDUPFq5N0BQJN
Ni7htQ0fxt4jyUv0td+XmL1W0AOyjXTEO/7KCSE6fcnC/MeVhD4Hx0x3PfUZnp7FYYRmzC+FRB3k
5ZJCB/WamepNpgNdJVazMguQV0E1HA1aemxpFuuESDsB2IS6knl+nyq1Rvsf6cGSkH0r8+LRAED7
gABq6/SvQw2g02B8cbu2HSMarrLAzXZ+qnCn8dyAaCZ0vUo6w9mgoTOopNqZb3AAMWsA+bdRlWB8
ZB8px9iyt+QFal2oxXBnl+UaDQjj+oUIV74uQDIvtUXZj6YIeqEymsgxFe46P62WFPCi4LfDVxWZ
vDmmuc0r/4M0W5HabyjFBquaWa0YYS/aLoH4H18SZA28sM++IP+ffMe5t8pyQ22HxHbXN+CGNdj4
h0110Rogrnaj+TxWS2rZiSVR6pe41SYoVL55Isvkry1QIBR6kXTOXTCZxW+OngHdKdXJ6xL4mcDW
l6Nx6fBXLiwj6EAJip0yMqBRcRewM/rHXFNBE1VoLq6u9+yVqG9metdmIZVQlsNbGvan1K8wwANv
oFLo9iKPLpGkzeAFyarMiP6oIH6dGNqydTRv8doc1HTQFMcn1dYYgK0b4GCyWVEXmY/LzuOsYsbP
qQX1q89faIB+pIb5sQiprVCnuB/TXTR7H5kf7ukzy8/sDet2aFuiAmSNSDpz9TWclXxIFGiEvtZf
QQ0GHJH6nfaIz7aboiX98OA+XHIVmQx6yOghXspbONhgrOT02RZ4XrbHVbLq7fy+mIJmR4lNb1/C
gIdtOLgjlAiNxF9nzothsfOEcf7A1J4O5ZpoUUAk2PW6IwT8jDxP9Nb4ND6W9nGqOqpDuvVs1WsE
cXebswJsjNLaA3h46ozCWeUxwoB/Y5gM/qNjU0ASZtU5079pI/LfiEzoFWAtajdoipQWF405+aKQ
1MJoP984y/KYeKAHA19eq2ZSJ+uGLRmnjYvusKppFiPiI9FlecOWCmA7VDvECiKWcx1+SEIeW6c0
9Qon3rYTozqoTVjZ1j3js+U0yfl5aDWUjPTVr2f2TNhDe5HHxbEKJ38Vcrpb8QB0+0rg7G29Yqum
yrpLb30uRezdFlGIpowxqvTWtylQ3OY0vh8HMgdu7/HV3jLdVtG7d8M4O/e9Lj+SGsCbRL24z+t2
W2cjdfWaGFGSWphIe3vPuv47lO4HePFoW9CvtSnjwLsLO05N41T/zn0LgZhpGcXAlcVEXM5UJjLf
WSjH32vmZkcV9M/BSMkWskgO+oYqJEGyfGX2br+sq3RHYoLncbZh+KQtcwvnJ53Y4Cjo+rBTOvqs
BLGO7jmg5m1LEUl58fOgwnkvV7yB3JDr8Uc34kwKj0lrvjSV/yGm/sTk5q6Pa73FtJIuMptHthHx
NheZCzFOty9h6H+0EqHViY37JDXmcwX5bNuPHCsmZ1PVKcHz7DOME2gvXJMXtieflTVQ6RuaXzVv
D5QPeNH11Yi1ybS4/FDUXofFZIIHtHY0M/m5eXUm0gAMUIBbuvF7OOGboPCgM6OnIp9pH6IjQyle
SeJg9M4hYKIvFeUhBrQotbsqfbRwZltUC4pgGQh5CRC8LEe/pRxUdMeXUf8Eg/2KpV8ux96/N9UM
GcYWi8IT58ZsHmRgfaRj+N4E1VOVfGVh/y2c6J0JyMiWZTMMMpPm0NTm1zxX3B5s7o0lwM2WqrtJ
vUXUPtObm8JUpfltrYboxyjUb7Pv3jPJyOLPHqFldxDpbdAp9Tp3IftGnr4TyIMLZxpPcLyc9dgM
wApoN7Mb+RAW8juaHwwxPjBB/QUnMFoZPS33okoxPE+0sLrQNhc2zbiE6V6akAhM+dyljD8c6jhc
AG/c+XXgXrp8NrhoZJKoGbZ/jwerRd7hrBbeVRiTCHnuIwahPtmc0ASLYkA937sDofupbNo7Gtof
aLevYJOqlVWpbVqraycoBYXD/NgkGY+09TUPDaBswtVe/2zq6G0CI00awKURUMz0bUyCicwNrBSE
xjaLp7MbzBuzjthIHSInPQySvnJYN4P2lMThGUG4WLhFlZMvcM8ymu+Gyb/Xjf5FcS2l1+Zj7oy/
TF8c4AQlyzCcDg3tpHD+3IPgCkyRWUY7oBxG8LE4wKfJJnlggn/JqXWBGHpLAYEMCu+xPhxFap8p
BGR5IKq74x344UxKFKdvjpnnnMFMdqvZcPjWs/v+liEt85Gxh2AdCPx3V3PtSeugXVsJ4Z3KIknY
Gd3C1BU/arCee6dhSmQSA7RQlDmMD4/17NVUlpHF9qiuW5L4emrhOjIKEe2V6OcxbAfBZKoFm9hJ
rhMj311ntUv6TuQuHLOd17Ja5wCDM4cbg2YOV0BVFbS/ocoXQJZE2a/D8HfO2HpXfumIgm9F0sE0
0fIzgpXZ6G0L3h3QTszPmsEwV0rSRgcStsnb6ajDfKXKG3/Q8xYJ216bMhH0NMylMbYoLyGDrc3g
0PFvm1T7OBNrwlvUe0tzZUh6P6eYGFzgkjt0RsAvyhboz/qubmClFo7/k/vNXTTg2XQmyMtWaVzN
up53iuuBHfePOm5esxoMNevrApP3Q+eXb5Z+cohWboKcdsGBg5FZpV/JDNsm/WI26+IYgNzb1Ql5
IRqzsLI1a4bvR0b47YFA8LaKhvw+t2lsrWlH4399cBxYL7GV0ut5ikOrXtA8REDfgSpbzfOvih+A
brrVI9yuPgIrIsY7lsa1CMiFGpmHvcWn56F0gZuWoobUl710iWZOSDYNfRE2HnXwez2OeuNb6TmY
5tcuEAGN7CalGcPVzOr5DAIQFSxUYbKM/bg+lBl+YU1XwkDnJQ6bvZg7Gt2YAjsDSLCa5Wu2GJdX
BOPLfjoBwjcOg+YUT/Kyg33WgUps6OEpyvzOboqvNNLOhq9w79lYrbPxHmj8M2aNRRY+2i5Tkzg9
4sVrVwVzY9Y8/kEing7l0VSmf2DK0BHKOXPVvka+P28S173V24pHXCfxIrLiHqoS2kPSNtO1pOvm
6tB9Vw0UMQ9lvg2tnFFO4Lb7sAqQ/mi0XPsV08KYdUWZSm2SwqvvhN+SyQhB59mOUe5qCj7PU4Wp
QZHsAkJ219rGYawpUw2IYq+SW0+o48pzNt5EhZkCiIJGrWBmXqd0TadLOh0iv5h3hvQ/AcdVhHy5
Zy2GbNoqL0rpPeiRLtmm74mRbfve9o6Rw+G4GXAWBb39m7oy1k4BECcQ6liYXUsRR3Eco+LGdybw
U0TZtRgkrNoxYBkHG63mg4+wwM2XwqHaHJ4YpFWhpCykEOWiZ6p9mIvp0WFyjnALfMzWMfSoZDtO
QbxyrMG/2sK8N4Obytbl20S7RwukzbJPCOaU/rjrRy7/rCi4CRA51rMaNgg12IhGjsK1Fq/exPo3
sQH1SINLO4nOVoTG3YX4X+uJtH4SLAuDOqGCr8xNrJivn2a7CDE5rOkFcNRXafrU3Ha0c9vGfcGA
l7H/b7+kGpRoIjpPGqyePG2mC5X7HXth1W8CS8W8Pj+O8u5V0hLEskFO22wpRDjhfWO0Wcc2J/a8
ND4ss7mgSFO5XlO/UADhgiZAjpR368mKd2OlW26CEmV2PkQoZQshrEeroN4r6Yt93SuF2myjsjbw
zS2/3DJfTBdRXYB7TS12mehDIYaPgRUcLOD5TZu880bOjMUI+NmjxRDeV8nWhFcoE/dZFVQ7zuYA
MdXQTx312dxkWE3xGOVg3BbQEkOcJGa4dHxDrUnN0Zic8ydmsecYi1BMB6WzaUtwXPaQ2Ws8OC/h
QJBLhoa36EqA1Ri2qOY1mI3G6apws2MCiQwTA8crrmtsJ/Y+N7P8MMmOVKA9H0WdIfblEOicsXko
S2M9BLe9FyfmNqpI/nkiP2XquxCWe2uYX1iSX0ELxPrknALohZbo+4torj/t3+AMWBTScY837TAl
uuXj2iy/RkO5U1qYK6m8d0kTyEHE2cdgMTz1q4mLDdqM5NKz56hqUCPWdPt+onOszagi4mG4xxvc
72QMMbmVw9qoMd45NZjUBi8TLFFakavk4Ce0HMn6vQkJglamD4v+0EMKWJd0ElDMHNH6eAL4wEwG
9DZ3Swo5O2LdTUFR7jS1e9YGnAqO/1SAEOji4TPJi4xcn6QMzqaDu7QGSnCt8seCzc4LbF8KbkIr
xDJsAEX4u+mmfuGSY2U2ZJbLqQ422vHW6XQdhHojLdZTwKVf5GyzSFwhjenFcCvvjJtk7/hjtalN
6xlcg4AhAUDdJA/JBHtNq82PW91VkT7HejqOdkynmaArEifIrh2Yw+IQG9eBEZ4aTz9CpOi2huEe
bLMuV5WFEsf+a5K9W5t1DlxGxgfe3pMUjX/fVeavQDFb7XNwFDGfj4QCiyaHjBX9mdVyxHIjuQg2
XeCcMm3tHegiaKpg0iT1A+mAyWMUct0UxW/qgcONZ0Q0Q5Vg1eG0AptXm7K4HWGppMu9FoOTfzTm
jkBr9zSX6KtlFbH97SKJkySo2UbKGlEYksvGrYZ6Zd3aPmAja4Lk0jWRJXgGa8N6atzokQThwzRn
tBziSRkM/llcI5NiJ5E0MGIUNbs+qDjR+0+OkyEHF/5uHiXAj/ZXS5m7Z4VvvnSjnWnR5Mf9uIOI
tqbQAtCYC0F1hhVpawUrBIsABIdqGU8UfljSOs04ohZlaISYEoDrgJPjWhg6O4u+Gn6ofs8muTEH
RyGfFRfaAi4TStACkO3dVJ8y0rXLqqOBIJBgY+jGW5csv1EfaWSrW8x/hrtD2PqJrBrnEJ2egmIw
dlIJsukwN62YTokAi6btxXC0kPQ8g5tSFvLTw87XvCe3SEJnvvPsuIw5o5gVBlVuF9hZviNwe7Ky
idl+iPHABcwRl2m8FaW9sqG0tDYNq03MNmNklC2iFS0qz+cY6Kf+JffHY+U682nW/QjbjNtlkWMx
mnhYlzIur8NoFGvoYzDvW8wkLSH7Evvuah7zTyKdcBi66B4VgIaFyrkWnvtscWujeFuj60vKrkqY
cF58AJvHedQLWNI1QG6r9TnCmPCMFa2vaRJtawM7FrJCi92i3SVuah1YHK+l0EsE828tslMwDffG
JLfFwC2lMy72XGWLch4euzKGLWcTvhZN9lvHh7FI7uCc9aSpxpRqD5mePLf7RlmoSHfrnhtlW1/J
cNe3q/zscOqaqcpY90HKjYdDLex4FNmuA6Mwn3OaMUsIJkVedIesnyk8tpwvDwOU3WFZE64vyAUP
DmVkw70W9rMfJ79Df6C+N7iP6mnnBPtJhRAciRJvHZM7Tl6B/QCVgfuqX/acaBD182/PwmSbV98J
J7MtOMh8ESw85VyDlppSbMVULgOLWbmHMO0uJMnFsm451giAJpidEQbsclsXZsWmW3M/NC+VpYf9
NHvmYgxgNARDSvHBXO/bPjW24FRQJP2LiPTVUIlcRWOVLrqsn3YNT6Qeh+0f7vvIcHHVj1zFgWLE
DuXnfXBXUaMU8wRaoWHepfPWbyZ97M2Ab858rigSW9X4PNZ2JPBKUWGZ4j1dxfNj7CAqUTG9a41h
gC+VpmuL6cXMnBDInD1tImfd0pEYZxzt8EbfLJEDHj4FHZFrjWXVcIfKK7Its4WsGdYTT9MQYJuS
iicfXquHOdUmeJH2T0qF9kEF8FZQ2WOOue6umfIESk960TPYI5V5F5H436qzHqqAEq1kxC0O8tXu
xmFnQ7Dsyhxhn7KxTueYYhltica7Rk6CoxlxasImBoKPvL/mWtf1e+3V1g5z3jWNe9LvaOw3WsSp
NSFXVE27SiJRrQJAk2saAgZQOJA0WrVgISMVrmtIDnOcMB8IK67KaJp+qVegG4o7mWacrdrV5CKK
oGYxI5uScFk0FDMKCjTSL7gnhKlHG7NriJVXG7nJ1A5XK71awKnHBLMx+3OkdbSJgfXtd8wXPoCC
6Uc37Xzkn92Q5tNa1SVEe4X1PeNcgpPnhdzZAw95vXAVa7PnDdmyz5mQ4jnHyVVmQL+wYuY1nvHB
x9KeY7Hww10tOFaSTYN0P9Ngp1j9vcjcz4G/oSoJptLk3xyUPMFFQWmO5WHgs86Y6L85hehNgAcf
2k2pmQ1CvTUgO9EKweGXpAO1W/zBb+ReTjcDzJW84Vcixs1VhtZSTupNTtSl2CWMtDbZaD704qVU
jF4SxuHLMhWrGfbPIeyHFeRzBBceBMpJ37rpKxdYvCpDvpagHeu++JkmhZ2wHF0qbuKXucKnxV0X
I7s9bnNK24C5iEcrVJe0fIuc6aksKnAvrXfog8E8mKjfvjMScenjJ7APwDGbb47CoCT9NY6p6pzY
DMAg4lQLdB9U/l4jcoz2oeC7WWmnIPOv5RtAw0MWGsbOhH6FEY760BF/FHUVQY6gNu0LaF1ggwBQ
UdO8Utxf4FkHz4pyJczRy5Fm2gnMw5CRjYDbtp3E+IjVYVWG7aVFtUxuJBUMBNgRUAnEXF08xbgB
/P4CzCzKZIG/W9PPmsjsSRIE4PCNbua740YKC+U14GEWFLXV3IqVOWzb+eROQMso+jbuY0AXC7NB
f42wUUYVcmeRnslFRGtFrabZRS9oSXctH3yZ2LQ3ds6uMAGLhIbGK5lan6Yg41zlb57dvg5Dy+nV
x43s0exo1ZSWag55yygnNWFU/N7Z1DcLk9Pi6+1EZ0XseGOvjtHZrflAMpHrIS+fx6ySoJSfXNlH
2yZpHseYARFzMHIrULWLPnzK21FRctjdzUm55p3jRamAVJWdd9dh/61NdhAhCCyMkE9u86oP0Mwu
by+aTYmXTQ26ejfkO1B8SgrD7C3P8HUXPnSLui+PYRi7W/DJjNFci4SolWNEMuQbSZLfVYeuNWGq
tQMWrVq8FCEdm0FCvaJ+G/uAmQoNhaYR31tlSxCaQ8iiKoYNZ2vjbrCou2A0Aq16T+Ehd5ORY7Fl
TpsCAZ7eDbx8RgCU1YypguiixzoQP4id9SHUD0KgN5e1c4zseTvHHlAILwYS0w6L0RnsoyzeEiM/
xFoLWgK6aDvMKISD/csinhIl1O54THuW9E/ukjxUjFBjaxmkhE34/1rBz3/32uAXWb0VuOtXB4HE
pB900bgDBTh4TCsyPiEgNoJD3EyxmC0yrvMxEiTt6gwS1atTsIrlw7HqyI7EFvyiBK4AWvo87KYW
2c3oeWb7mXbBmSnz1rOMeOlhMNYiMh+0hzXUG6tjVmac1PVD5bLJc76FDpfvBIyK5dxdG/pGu8GD
/izpwqY57upEo7fzq8zZeEH2BoI5X+Caz2gIvXbjSFKBg9vSSo1H6ncgSFO25kI9XDMvWcop5vUp
JnfdaKZh/TA9CLvo1pH5FmYDZb94LNG1bthnZb9nVkrpECFR5rQt98sUJwSuXKpPGmyrHO9sBBMp
7cPccqAjZVHiQAJ2i1IYLdYOE7I7dDtijuFnMfqs7HWRrB2jwMSEuA9Nj2Lhts0QactgEQEBcbKm
AINMXK7wkwOabbepIT5vnW7ylrHEdDrF5rdENFn2Ba5/ldxA8VHzPkUnpdP3egzuWrO9+gHqsdVg
PBlHfJ9KLjkGgip3PaIetIS53L7QywiN2Mnc4lLnv85C4OjtP2dKYPuKs0MfA9oToTDXsQPGl1pS
KdFHhUdJgbwBuYzp4kEMOMzewHS8SN55Cuyl6480bNOdaQ+l2s598Eq5NiKKY7X5JUbp5cpm39PV
mDjqUmby1ZO/KdIz9jJhDGoUT2lQvYE+O8TEA+No5Tm3pdXKKJc1DbbQ5HaNnc3ngsH6spuD8d6U
p3AqTcIBFXjerIVogmM2ij+hIwykabQF2FBfe2lv4ZxdpoRPMa2ZgRydUL6kV3Jy01VOz0nQ9gRt
KDnI2X6hlFhqVfGiLT28B2E1lkvhTy+dxZA9GAoOCVl06w6g1Q+1fUmf1ErWnPJMkweysuXnXH61
xJNwffPUJwEn4xAjY1Evspa+GzMpS+BYDi1shX3fqPKpKTsKSzI+rkrmTUc7I0VdOO098V6iPKyn
KqXzXmG8MgpsT6MxvJSygjA5RnQCOc1pThjQmlzhwimJ9rniNkFubdGWrbNPDGftarXV4W33a8zX
eBKI7l64Sah0XKdWSVPV0BlbEYkzXsHvKM0ZKBQM9JJQboZRfLmhzzCkiAtcE0bKBBFhadZwUunC
NILqknWwBCqs0C4XDcI6IMLIXsGV4sW341+ZS85llv7LzJHXHm4lT8xlODt2OYMue1iJxPxV4dkX
BTXJQVkdMEFxocegQRSJIvMh3fhmOO1bH8UBGtsGuPe8UFbbwabXH1XCicMc+/sCSY9OMw6QCIw9
uWfaPahJo19OzQ59gozOuDry95zr+zitWIYL944rCnXw4tx61IslATGgyjQP7h+HUyUFSPAAD0LA
Nuw2H4XUh6DkZJRQ9NN31YyrpLrvbXJ01oRAGzsjIweepixmeiIBy5aldzS8bqAi5AOYBSfiHuJ5
k/rmllvDSvnmhcqhe6oMBKMDSuAc4OJ7TKP/Qd55LEeOZdn2X3r8kAYtBj1xBxwu6KSTQT2BkR5B
aK0u8PVvXWa9tsys7myrQU/6WVVZVgZFwIGLK87Ze23OPoRDi/GXMTnVjuTDQLMNfRc7oIg0ROHl
kvYXDLb46PpwGW3Kl1VxLqrOOwHl3ot8hqdF1cdA6XIy0KEJgSMxNwhUxhbP055+eDb+4xZX6k29
3kKDI8Rtri42grPAceOtR0Np1xveV0EPGBPYL17DzbqQBwkcTTk1MZX0wQsnE3UlUoC32GUJbcsi
KIr4ueKUYScwetVV595zOrDGTEZk2rSEWVEqx8TpB+F0ZvxGeb6wkuVgFLI2nNOF/WZ/JXUvC03C
EPA+xsl+tX6gUih8ryLcmtiMTYOJDSXHu9OmWsiKJPMNKyoqdvxuDI3Pskv2VASswKXn3GvWm0r6
2NZNRsL4VitD+OCBfUf3MXe4fyI47Zje6GsL7ym1ETBhjvAhAtJ/JGswiitqnrx0jL0nb1gqCc5V
tmvUsUO2HZpaWG/QKVbs2dTyTeuTdzUvf67R3O/BIrpVddvNJYCjvmB/T+hwm9SPXekAgLQ69llJ
KdONqEsKjbjIu16tbMS/VFsdDZVtlCzogjv4o7NGcABJPkS3sevH1Wb7s+Ih/JAoN1clz2r0iO55
VwwanYup4wma5ke272caCsbmjU2sidpOCz1hVVslax8WUfqk7YZewrHGpeDJgAMfqjDxVmnOOTo2
RrBLdtAr2V00VlQquGHbpSPeqnPRQY1dxP1hn7g6kxbmh7lIn1jv90OvG+dMpadXMy04CbhJdkp7
ZcDWSDbJsWnMIjB6vcFl47wvM0wv4IQsOOZ1ymQud5mIbd4faHV/RIvIj+4avxlFW/oWHca0yvfs
xaiGr9VzUyAP4FQQJAt4VRLeXmeKHGiiy2s8cEbNybYBifcxOFrBQsUGQ6UsFZRIOOP+kLkkJ+Ng
pHOKtmXT6/HHHkv9m+GI4kCe2R1laNrZ0yChbt2OVo0MCs2uUh8eMpp9FSliILUmm3lZq12eQmIk
NY4CfemxoczoOmBRpDngIoXAfEyzath2TY49v6cDmlTFB0fNg5Ul0b4r0pMyVai4CAJg7UDdQLeA
ag/Omri/F3MOwyBGGWYqIzmJdUQObxrQ6SZncp3jLeK3DfnMP9jJuWcPu6ObGTuA+Ed272/A/jLS
G1hTmEbGIwfFOEASpE5fhVlDuFXVe9ujJIxU942Wpw+0OPth4ADGe/mQdvjgaqd96Ve7CKjoHcyu
Ye2fAtqgcHin1Hxkm+sjQAk1pzHQCgNDW9z0XLmzseP+nLVYoXgkNzWm2wjJwJw3idvl2C3LX+m0
fHgEFtIGQJrttF8eRNO1TsK0Vxxuhxr5mZG/OpGCdAHNPF0v5vNflFp/dHNE3tkIlR7cC0podHnL
+pyKaMGqkr4lqna0yxKdU4mazVH0IHGsaKdHHFVSM3lymvZDGPjDyrX7nOv0WTXTIiy9RPi1odyt
ethW85turyezKV/Gpb0RoqYakFCoMayf9A3Rqzdh5+Bt6lVOmyDeOPn3LLSubT27+x6fK+9Fd6tW
CLD08rmQbqKagyjDSjtCedQ2dC4IUBuG0CkpKdZMBSYEyHjqtb2LPs0X6RDOC5qe2rKuiwkxrtPI
GqlWKmFWOgYmay7RmJ+tK7Dldd4rvEl10wJCfY5IbARMtxtT3dmIJXvxJjYDHPSmoIjc7UydewtX
gIZphqRP4Wuj8UFULcKyun3X0k8B6H+T5FTh1hZ6emkEScIPTim2Tk8otzZ+LlCnTwPGDlLSymrn
kBOMa4N31c1Tv9TdpyF2GK/5+kAkBNksKw0Pwlm7Xnseur1R9WGZACkUOsdau3uZU70KxoV+Hg6H
Ha8x7sGDQxg1UwTHoEqHz4LHI27ofKQWJ1BjzrChDmFmqPlubMd6n5AMatsk/7UYtNqopzKnbZo0
c06jluysJtcP1oe+OCqqJObSWaQfi0NJt1UEnVWdOLUVWU1kcYxsUgr0hVcFOXQEIKshZTWYdrmA
50FUkKNj/O5QfoiU2rySHSejuYNy+cP1kuSmVBf2xUl6yjR4RJFS7GdaZNjpk21dgvFrmuhXuqZL
oKL+9Kwuwy9HtVeds8KPaMFsJrUiXEFZyHaLiru1YdEnSqLcxDUnEQz2ma6yM+1tWlvgBEiYRoyk
nCmiTCetcCmKu3TdU3qjyLpW1ie2fUiMKW5URz0urjoswk3WY/aMl+gQVVTgnFX9ECUZ25O2kH4W
v6kGhF2Xq/UHmzzswhKcMdaFI7DqsevhoGHuJWmSkjNVbI+4NCeiGGi26UOnJvuJHQNaWoVu0mh/
LMb4jK7vZMyPhAxDjbZmtJEmYnescXhidiSLYBotOiCvpnbsPTPxnTHD+O9SbqpN4LLqUr6oqOl9
Wn1AXUkEZI5Gf0WI4Q1Pk0/ZFVWApgqZGIXBaE1J6VLMfIfwksnJjH/UcBi2EYtcWkzeXUfmwNKq
DfEqPXswSbBA4xWdaJZ/rRHiIGnf8FpxJ7AQ3RV4xLcKsrOAdv3sJ1CL6SUM2amL9ySohYpq6ffD
OS5H7dZJv4qVOPrZGXxr0h+V2rBOmRjlFEhYYJVCjuxrwJ0ypqzQy3NnNI9t6kybasanjCuTw3U+
WI9jpwdefuQxv1grC1Pson3SjY7GB8dPPIrn7+/9vtKIhuZJT9AxTSS4JSlvBoKlTTzm9YGuyIxa
08p9JHNbbRRoKRIUA8N81nsU4a0Q82HyYG8y9m5cuKxl7ygHBTbpt0eJyCTK7uNC8kdyLPARP4AZ
Bt2QD09Ab+ptuyZE5cYuE1LSHzpt+Qkb1DsqMycn06lwDSKMUirT2X37tQi8QWymxy+2rH2nozAD
UN/Yk3KqWmiS2ZQvTn9Txq0/QjQRrMQIz6tzHT/yU2aYIHhkj5OtP7qyOr/mmFRupySr6ILg8B+G
NJOSMD52TLlVxCHC8OxeLdKHckxFSK2TRiW1R6R7bGX6MgLLLQwYr7QI6oWwqRrJp59RJPUx6l60
QXvybPPJycoCtv7JEMI+L1HSgIzOuqDXunWrm30FzbJssfAKfdtMrxovzgV1pbXr5+wqXPdmbI3k
R5Gv7wrnrxPOCNiq2Y+8Jvy2zHLrPi3X0m+H4tKAsQgbZ8AnHEFiVlP1FgMVNFGzAWqvxgfP6ItD
W0UezU+TKOHGvCVN5ndkvoK4VOFMElQqnolv31tlotDg288VgS3e0Ocbr1vjVxV1kUbITjYwBzW6
dlNXfGy7s6oD2IGdQhLXrhq11oeRnoU64rpTpauocwlTr9RmU2qINGrahiPqfvRDlbJLFlppxTD7
Cy7UkJvnXZay+xAU/mePol+n8jzY8Axmvx7AV/Cm9tj9I+ze2jDsrVS1j4oF6sTgt+xUYAgFMSVs
gAB754kltiXiEszjUbZTsohcD5dyMAfK+GTJSHFiSn+t7QQLRibVWNLzt1i01AbdPLRiRIxCjD15
xKJ56yx0vGlBj7Nl+uynsUawjgiY15ejnxVUHoSD78jJUX5tseCrV+n0/u3p8qQ/kRjpY7+ywmRm
FD+MXR4isUsPrZFhcwCD6QM2a+DeXJgvEcVYzL611mMh0Kzr9y8WHcWT2q5FWGvYwwcsbJuo8pYw
BcrsDzM5cTZbySVjiSwbBGDlOnf0hHgjUjMqfcMg1Bjj5SaRMarAOchyQmOirPZNnUJsS+k+alSN
DigunU1jTyKwGu1YW3V2NqU9cs0w3JcLsfOVVbqHWEQBtY6HKWPf3KYfWBfzB0snH1dw3Iyjgez0
thOXynFvWMrR/Jrdg1fT7f+2MJJfKguR8b7rmI/dodwJ6c2M+oHxfVdT0g8WUbdbTc/qPaT6G5V1
mMBx8BWlR5YVvSPchbG119AnZyX9MmWEHdOlApyEPe9AUNDBJMbLVsxyayVClWKhJai6Sbs1qY/W
sT4SfUX7Ps3NW0q9gVbYzj3j+Eh+LMr4CYmVyCyuqc1+rrmj+aUcXavXm5tkimxfaUqi4QrvYyjm
S5mp6W2sxRTJCiThjQlgX357KyD+TYke/FQYdCeCzsOlXjk5C+/BminoOOlzndkMEAUSuwLBehsX
48XpLZ2004FeMdIYZUaCOMezhdO+PaUZ7UdEaf3W9BghUa/M+y5LVI5F4i41UFkMbmnu3HZ5NJb+
s84rToDRW05X+n/Giv2/Lm/JAJb2Xxu2N8k4fPyJoyu//xe2gH//N0//TdNN2/RU03EtzbL/w67t
ur85lisxXbqhmrbrgAv7h11blwFLumuoOmQoXGEaP8SUMCT//m+6/RswZfkf29VsU5q8/wUyLlDK
PxktsRmYDnnIlv0XGhz9Rjpjg6Xv87hF7eioDU3EVGlLyFNpd5wQDWCQpRdabrH90tlAtU8FLjVK
bXgiIzl/dhMVgwJ7aOtrID3iOaKKrkHxNMYeTeNsfQ5VORUc2UHX087n12LxUAtOkbjF3me9sx/I
jlHPsKU6UtlKL7ug86SqY5qah9jEGBFVGKMSf6E1YfYeNMWJb0hpxDsZN7L7qRYLRHcnKXuL1yY1
oSAUGdWk1tWjhfMDqS2ISxDP+m6BYBY8mQBa1SkurCQ0g+kTOh+6a53j0e5b8dBte4IXLH8svUmu
X/PACSdqBUIQr0ADUU12aKx2dU40UbxPNsR2yzS9G33W032JnYcugljHBIWMXX/OeeHdtd06hySB
UqDXnAzxzODmEOUp85J2Oegk7LVaWf8qUyW/YbfR+Y7ZpCwVqYKNCDv5ew8V51dFAQvQu+7cxrXh
PVCxKJ6iSTeRV8x0W0wjwx3auE51t1oIbCh6gekybMKuSndqIa+o1rEtCI7ZyITQh6Je23dO4uND
mdMeVWP02lvVtdh+WXb7aVO6/mmacHjcBmDV1kWw5CMV7B9c7Csa58+ZwOHBAqPs6WZ7R4aM6TuK
i/7LTCmWUAw1DqbZKv1GjSF045brrKsOGh2DU5awF7DJPKkdQ92zq473SUaYS0/P4eDY5NGT7qEQ
aAHFtr0h3aE6OpFkF1mltMAqFgqtTdS60Qwo1pY27XQS6U1mTAVeSoXMLGJwaN6VwrS+8qWjEp+2
s6rvk1yPDBz29vAyqArertVCaEGHpdBMUita407lEDD5Uzkt5ClYjco0rzs0LCxSULGUL/OpSkrt
7FVsFTeOY4mjs3Z4gsyosdEQxGnhACNzFFyLOmUPz1ZWRPkGB7uiFv1RU7T4S+lWh0TkRfd0pAVt
xvGoJzhXD0xSgPHb8gypQzv6A+koDTa6Lik49mEiH+lAt+pZEXpxX1ip85DqRC9snIJqAKddzTzC
1h0PrU4UwyEeWnNfQaI9tIvCxo8DyK/S4NNRCoqnazc684vheuVEdye1AnzdmL7gHE2vkTEKrDq1
ZqivJd9sh1NVYwSw1Xr4mItB1/xEW1zKjxYxUhuaf91da7kaHcJIw+jL2NHzUHFGcSXYqTgAqTJh
nA1KcXGLdUQqkrNDgzjDyRQHQfymo16mmkK2kGlNxp4jAQcnTcQo82CJnRvCiInIyFA9bRZ05Xuv
mo3DNFmRj3Fy1qhYxNr74Gb1sJ3LNdWDRmXPQLYbToOk0pcbtMKoaIpmHM4utL6c1HINnWw5gIio
idG0NhpMIqT+VEQMTEuXgQDdc2S3qCboSWA2GTnMPXjO0MbQv8iCd8tyEDt6hdYN6Dsb6aJFCGe7
VsslyYZi3LpqA9BOJJLI1I7lPeoxO4xXuFe4WIudR2v1oHHa9cjXkKJoYTi3KjE/dxRnEeFoXoJy
PEUFVPf6kx6fB7ePXmsr6p8al/dzKm3BdAjTIZwiMf/6Xrr+P6at2Hj2/+vF26/LtEqvf6KtyJ/4
fflWbO033VRdkzgaRLieY4Nr+J1qL79kYrThjyyT0zsI+/9YwDXrN2gryHBcl/gRx3b4qX8s4HxJ
Vx1T50sgM01wIP/KAm45f8ZJWKRM83JDdODXgbv4J7IIk60KGRHZKLHuviBxtSlEOBIYNHnl2bNQ
tM/ZEbqIHw/LKY6Xk6HQBqKLRXHltkiUl+qgawvnxvxLS4hOyT4U0REmYu1tPONr3AdGTj0jG3at
w7fxyyyLiAqkTq35mpT5WV1mAjUGTPvm3krIs2hxK7YiXJblpM+EcuANnTwRuiKDkKBebLMP3N65
lf+U18x0OMavkd4HXUYV17wXI+eeZELc5dyajnPrxmtYVePJoBoJZ+5i2fmx4qiD3SFwLCa6+Dp5
XBI6dhonSEJWEq7VEzEbwWBcMBlsSxJE2GqhvKV/MW4UTqYzVzRnGhPigJKSwyR3RF4NTUcKkYAX
+WnDEmGVDLucQ5eh3c40PcZy3Mk/qul0GclA0gnfk7gzlMn1tFKblFFpnv7ZJIhBE274MuyYU1GL
F19jtZwSmlGuuJkyEerEBGG83ciPpy7FedbZ9PAEMhTkFLWPMEdrytPV9BjxFJeKfQQHdXl9+siH
Vtxbm7uNovC0jnwWkJd5OuAzf5w55tnK4GcxDzoTnCbN/er0u0JHgCPbl6hfGyy0K91EhK++R3h7
OqH+bRkkDBD5cbthCDLny0KfIG81Mr6dazG+EkHuNMlYJql6DA1t7ElcFmExqqfvO4iPKvay4xqF
UcvTUow97TK/K0B0gLtDHwL2dAICirhw4Q7x8eUTlLdAR3smH1uExdLuf/+g8gH1qnPbmNzgtt+p
rXoRXXGUQ1g+NMfgNkoyhUENzIOrN4fyw9J138pv+/4147CbU9yV/LiYCWyszL0c0PPUBymZ7K7y
PCXKplm4hXybfCha1/mxTcOpRyXdsQ8k+obKB278wAGEhpz/Vt6yeXFuO4KnyHcJx6jdpUWHQ0/1
Y+VWGpPaKT/XrkywIgUo/6xmkqRspGCOzHT+kJcmeGG0tsOB0e/kcPv+5DRK8kicTD3HpELloZcm
JACE7RJW5HcKq0OF3+8QE/j5PEBl60iAAWqt7BFAAaagZVyTujP1/rv83rrhbjJM5LPtxCcSrGgY
v9+aYTH36G+3cqRwlgXQRmx9M/oqQ9A10mOf83YVFtCSSsJ2Llbf7zwzP8JU/X4e8iajCCEjqwvS
tt15PEsv7QKzyc8Zqu7vK3SnwJsgK3njI9uPPfDXh0GfaUXEZI4W+PgXaJU0+8bpFBTp4OtK8iFv
C6HSW/k05UXNjYxRwkqKuJn0uEA+B/n0HA7HVPHX+KYokDRz4+zFvlURy8gbIz9wJIZdKSuPfEx6
pMGi27fyJlcatvGmD2pXnJLG76f0l/wkGX9hN68neYVZAgi6Kz7GZb0g4dsrzvKMZGLnzLyGenpM
FPqF8UNdpB8Ke62iL7681bpv4sd2EqfZmx5XeGklD33itZY/WfL0lFoiRbqAyC/C314GUW6TzLxt
GXyKtZzgMwfyrZJ3Qg6QEpyj/O3fj4U3reMu4Fc6N70K6NPai3n0C5NbzQU7TDYucxAtVBqQePqy
GMsFs4nLRevVpokWf3Xzj5rLK+Pb0qLY3KfH0sjOMW9ipsJyFVwVSEMz/pQjFfqOn/NeuyjP8+XH
gsQmrdndF9cGm2IsCNBlLjIZFgoTHIzXU8l97WmNYAaCK8LKwDU3dEnz4qTxXpnM24WTHV1E5/Sn
d3KxAP4atIzhMcaay3YcdelJ70vovdkxkRO4aezbNT92og8EWyvdXIPmvmijXc0MqzMPQJ4+Qa3Z
0S4/yotZ5bjkg7cGb8vQ+YlxjzgxkN9mt+tzk7AC8U/5F+i1tV8HwqUsdl4lqgUcM4V4ILX0Aw3+
rfwtHdDddul3Iy+6TkbpSAac/NiqtWLaNV/bYoKbUJ4R94cgeDfy54CDgiizXydFEO8KaIDbQdzS
l1kxp7LHpad1IsubBxerFHqF89piSszV8izvEJzaxl32dme8Wmgk5Q9rdFYG076VH1PHwaREii+o
4ovkSBFvr7r5kcPWTo40+e/ycTSaeEQc+DhlvtvW+1WIx75bLtqknSohnmv2CHFXnSF5rilddDs7
yztMaRbv/fBoMqPIT1+o+G5RxxART+d2CeUFdHLebfJd2VJ1550eovnh++aW1t4jhC6jhGUR8sq4
jdoUWi0rBqvyRGhM4r6RH7aTq7GcIdhWYbNAxD1GgfDWi64UZ1cbH3Q2FP8je9r/dWUr5D9/t/U9
fxTDn/a939//+8ZXM3+zHNslyIlzI1Uil83t7/tevqK52DI9iFierhkuwLZ/1K0M+zcVgD0bMwKC
VMoTYL3+se0lHQpPJztozfreKhv/0rbXMP7K0mecuxKi5rimg1vI+wtQD/x3qSA5Qjlcx9uBIqoO
9s0Wfm/PoBjaW7PvUJRcM1c/NDls1OSlSK66cW9R1tIaL1CrkoGXhU1a+FovdjMmEIgCmDSeiUs7
rW5yqCdnax5F9FSbGD2IF74naHXrkgk6nzhHVuOHU36pwzG6VMrFWtiuHYvH2DLpD8MsAntAviWh
Tw78vIesvFuju6X+CVtpM1W7DDx6gZ+7PFGYtynAUc7KXBvl55MAeeNdUOELx9tontjZSFAX2AwZ
IXhdaoQmJHE7PXAM9TsJ3i6R0GVI/7bo8dDVwL42Lg3NVZmN5rbdNs1yfxYLU7Eg4hZ/ba2DdOA8
PeX7KO/J/8zDVOEjuFowU5+3jDOT0S5VOjR/r27+ueUwzdyPXNdlw4n3QsGVmlcKHhmuCGtoRKli
RVfUOGfVRg2IdCHKmXmciNIEkNP5h4tH3OK6RTTvZt05GXVyKAudg0G8oxMRak0Mtiw5xW0SGDhc
++iXJrSDZ858fNKiFxw1LBE0wXdjkoXYS/0cwu8ytds8vY7tTZy4wGlCPOT25PnaSgeYXpOUoBKN
DgNsXGj49/3G8LiIOA+R0mF71igoPQtsuXp6P2cv5DQ2bbK1gqVHpuE+jcuzvs/s2zh9r9Vj3X/Q
csZxDzoXGYeB4L6onztyNHVlM9PVKvVnq+jRSj9zTRUgkajGNts+y6tMIUoRk74t6VTX8VUBg2Pl
Pbp7sYPdsTX4ubWYgi7RNwPatVLgqc/eGVWdNSMKRppBD0RnoOYY8RXv0jUTCzZdaKZbPopor/JP
SCqg8qUEFtrTqY93tn6d2IcnmCxnRcfT+Fmu2mYWz1VBiipBAjMpClFDwuIaWumCc1jZFDwW/Ehk
uuZ+ZGPeT2emZw1Vh+IjdJYOZr8p9ya2z657r/vnfrhqCb0JGsadw4BgeM2xEa6eisMWtpYqfJt0
20rF51FrgZk82H2o1HAGpjcB/hPv067pXTS9bwNlso6Hsspli71dSsdVxD5KFepr1sadSViTsmj7
ucE1ogI9Br9BgYarQhmhNtdxuG3HeOOsFQJ1DPnPoAU2ThMHHWOgwMJKBSdo7RSwbzgZwm8J23Qb
YxuPwh/o9K1JTlGLOCzcsGRG+R2ENmIqfKg4vrxnM2NF/ns68O/GteFi7RWBoEpkNzpYgTuoQIBG
1xzPNDOK4Ovon0w5VpyL3XVbaBmbTFIjjgqNO2U6J9n1D5P45Xc44R9ho46s3f+BWah/z42Wij/d
cCCIysbCHyO1DMfVPeS2YImKrx6D/nrnUXQrCmObzwy5iDa19VyWOHSI7Kxb90Shk1eNRp2LVRYF
JZ4StMGITLTDvIQ4Ulwmk2Y3GaS1xOamGdCJq2RoA7hImpyT/aVT980ybYZODv92u6o0keGcFMtV
vmTsOOQ70JPlrV4ivImeCVWGyAzQEpsSzTcvkKs+m05Y6sbW48m3sKz1kZ5CvymAGUTq1czeyh1k
/5Co07ZEl9ddu/a+F/pGya6RS0As9zpdOE9bmM7tuz55KPEfcDj9+7ur/acrzx/u7l/4naNDn6M2
ubtr8ZSLx1ZKoIyY4Z/5YH420OoogUAtvFWy2wVd2mIuft/doPYL/v5KWDL/+TmbBlAlcpV0Okyy
t3P9eED1DoJW+z/VpCgu+lSec81ihz3gxmC0Lwhv1AM3zvJ2bQv171i7t2DxOAC0/aWPApw/8OCC
miaIHdomm/yQA4VS+Rxg9eY+r+9Ksenaa2OdWkQeKf99MYwwByqj2vsGnaEy3v39R5Gr9V9GLHRX
lfEqPw2e/j9/EiMzXFV1i3FDG7PzPseh8EfV3q7OTa1127//u/5cMGNnonr8XYbtGLqM3vtr1Be+
RxRYAhvebO5Q54NJwIQ1jqElNu4nruv/5m/7p9A9XWMjpNrslVTOxjQD//zZZlcVih4h/pPzDUn0
pCXzWiV5mDcaEdq8gdqyy8VVV9pXpJCAs5Dze/AHnuGkc+AgNgTJSOdqt5I2t+QG60hy0sFgyVm+
6sF5rflznBHpoTSfsfmilnsvTZ4yI4Nr227ndPhpKdohSh6xj0IP0LdaD1NVdNu4lJ1r7VAU2aV3
5/PstXuzujoIMgxiD10mC3FvAoJSP9o1DtrxClkT89wBD91GbiNkS8bNgHa1IV4L/svyel6gAszU
uktowUu0F+wITA0VMhrCDqNNN8YkXlyM6SEyyrBX3kpTOyiJsh9455f2mqEn1Is9U+iWkbLJIqR3
zkUf2chIIBDzfcply+VBd1jLwOzLQolc+eSnjedHPU830TMQJ6of+SY3yUBiPWHKk7sGlZ9R5MuB
XrlAni8n+i7qjuOnk/k58epZYvvT8jIhQ7VxBwwYALE4Y6v1iSrEWClQ2f4Mi+Glby/DuounhrO2
FK9PQcMigTzJX6pdR4DF0rcbMnmhlViEDvwy84vSTEg4sIoPbGHwrmj5u/xcckEp65cV6bHTnsmP
gLSCezz1R4WHqr1R9N/Ka25Z8xZYmHLDNrWpb96hO93aiROYyMQH9wibye9rfhlkt8RStg6iKhI5
WSZHoWzaIT4Yaflitd1eM/CZz4dsocxqpIekd28XU9njQydrd8u1+eP4biDi0urSx07JpiQJ6pjN
ouNsoz4U9d5MwXGD1u9T6K9zEWb1FBhIslQnVK0xXMub1Yl3McvKxKJp6vx24AuunYb4dIvyyHKZ
2ufvdTlwV7K/8o+ebkzFBjayn7UoDpr618inIKpoa4ubGHKkXK5RdbLHQYdP/oRSdfuZl0auSAi7
kaara/G8ZgXH1iFcSgzI5k3d3LdU+kY2QrrFWMzix5zj+oS6yEXeFMeHgbpNoQEdkgNCeV5Gk/fq
YdLETZMn5CFP6OjYG1Q9m6rr7H7q7K41jDy9dYPYBTkzXr4df26gea60RxLjN/JvcNlTM/BrLk5M
R1ISajB4jOVuZjdLWxBeoL/ELGU0Xt3+KOeBadZpF4tAMfVwzPBLtPPOWF7kVoTdDRnhaJro96HR
Wqd427DkGe0PRgDacs79LM0bQN5gROmiUhsbE10K7Q+Jd0EhtpXzhdMiS++ea0d8r1YjkEfM9nhp
CCBp92UJbmbAocRb1jFcFrmrFo/l8CkPEQ78NHnG6DCLOfo1R/cirwLz7qaZrmQkBDl0VqO8H/ur
3ETNhJzoO5dFEeYKHJUElTvACycJKJ/R8X2nHvi9KbZtxUfUG2CvNMdHW9Q+8d/UOa9V/9LkzV6f
g8To9qRe4U/DrjVoB7tJL33GboDPMyn+aqF09oKJtGwd5k4C3atPim3XR/vW+uGCcEjH57K93WUp
4nq+Kk8WPcU/BZxoJw1qk1/Qk5QTFXKm3w8WjAZ5dIBCufUYaKbNBpaUIrNXsC3cWxE7SxsUe/pT
wVKivXqo0IbhPgWM2DFJO5/ynhtNyyHr2kFrRP++9bAAgnDYFDm5HJyoYMDeOSjuyZlgMSKrrLW2
YESaAuuiaLdtXHLO5MSijQHyw7u8i8OaWaxziT3D5WSzS9/a8tjbvRcROdkdBIGk3PNYCSB/HrMn
rfpKoY/Oab2BIuvP4+I3XIM6TYC00eWDtWP4Jt3qDwCb2NKj8KcUSt65/J8oUUYMZiiMMwayokbd
ucKQkJrmpro0AyHDShREOupRxcJnmW+1YfVpfQaxuu+1+5ZCawIH6tEbT0XySfHOMcIoek+ta5qa
m/hxYEcsn/VcgUL/UQAgGs2v/3exCJk2GDmxMOczsl4Q7mQo7tza4lzBWoIEX7IAsIFbYglxUPMU
ZwQpfmcsflSBcLGUXSsXXRUJ3Zea38SI9xAjbNr2PBUzGCtfh39hWTiXX8iJ6bRsZyLiUHv7XCWf
CGLs9MkdH5lZ0VVj6kQrrOuhzST8S7oe3fykxo+zaW3BWCvMm+CLMMg/1cajoI3G9MwKEPH6cFgd
bnKMjxZez85aEYDcVMVjK4J4uAMWkU4gWg65dvTWW0w7CzNg78tNkHxk6/jsBAP9bc0pfBNz6ZSi
uURjB5IUjEpJjOb84VmFX6eYzHTKqrgKafXnsbupR2uTKRrtMt9zgG4aY6Dn3pMSt3erIC9l1X1K
Oxu2MCgVxt1ATS9d6P/DSOzGBL/TwJkRdi0487yNd4nhPeZxSYd6wsTBiEqVwKx4kZj+QLTdeRJh
Xrw3bPyHZKv0yXFO9jWIgkxJt6N707EgoMKmw0L1mSfS+Ln2EkehYqTbvJMDiPj3GXOQMzKj5swC
JwGFpMoAUyvTJsYiU2iQXF8s/bFC/iI/P++BOb05+hOUyk1BkkK8nezYh+0VCFTx+pJt8ymDrIsF
GraHRy1cH2ccOBhCYB5YVrRdcYUqFoGQdBdWz7w3oEPqgroMk2SZ3QzlSzdJfxK2U5uwW4XVAbp0
W/Ba1dPOIQFN0npMtBwO3jCb7aQUrGjFD/kXdxxF24Q4UQS9pY67yY22yvw4iq+RGohavPZGeaAD
VeUMb1COS08jdn0ta3AXj4qKC2lEp6s8ziQW6vqXQcm2wnpgrEqA/IkHnrIMfcmBojM3adGXmB9n
Y6DnaXH0gNHTh2oLHs/+Wg0SnbklSD03HeAJ+f/tJQn2tk02q/1lq8N26dl5p++ViknXM7ddMuOa
hvilvVfEd0UxYwLEp/TogPICvsTzRz4DY4yLWcmoAx4AMzXDpSLWdGuM04Ysrw1aMwT5CPoBGulQ
bO0k+f7+gnKNwj36v+ydSW/kSpal/0qi90xwMOOw6I3P7nJ3TS6FpA0hl0KcZ9I4/Pr+qJfZFS8q
Kx8K6FWjNg/IDEk+kDS7du6534npWAqeNiC35NrBG8+giM5xkNx2uGLGtOMBCBZJ3BFwJHa94o0m
pEQzYxmx2mmsDmGPV756I+tm1VA9zosEo+O88WM1O7kHcnzn5d3rNoIjIbbY+4yz+/xjHu6xiMTR
llE6PVd0CLV1BxJB6RRhIpybVQ+iSTe2nb+NEwu9T2ncbmT1Ncr+1KBK4VAnsRpAhoDpXrJZjObR
q29TzObzaZ+GL2kJK2a8eSSSNXDmxWTRr2v6dT9R+srwBoo+U9y0X9TJC+NnFYyM4m6mZLzp6mA/
Rfpb1Pus6v2adKzVrHe0sjtxDsRi/GAzseCynakAxQl9LxLPxEUyk0wlimw4M0906ry2uA+gP/nC
2Palv7Mgos+FZ9KwFQ/DZpZ9cnjeGbu55WirFGh5Dzka7P6qJ3VL8sh3lON6uQspKtmyZ5vZiluZ
GShuB93ZMbOx+tYgB7A8eb1soE3OKWGRZWyBu6d+uKpsHkcigBkdwdhqcU+P/Qdtf2HuIdYv2/Cz
GfS90/rslEz4o/s0tn601TPN6jPTf3T4QZIn0+Jzcj6agGRmVMK5yGJadtdOydZr0lutr2nWN/up
nUPd4mfLhDEWwu7Mo4fv093/a7PM/3eNBdNEFfmvPTUcJPPo8/3zb+/5598uxfU9KH4NM/r+7X/6
a4gf8kjWcIgKYvO05Z/8NVhoDItOsnDRBAxcsP/MMzL+bklPCk+icZF4pP+HQZY8I3121wAVJs5b
eLbx3/HX/FkswF1jkkGCycfybKy60v5NSjOCQEg9YqwV6ZsOegVGja66bUXPaZa96QXrPD73nenI
5i+EA+PPmsgfL22To4QiYuAO/j2qpbajZtAErFOYlXWoPUYOXn6w+zsxVI8Qvi6k7ELbS8ZnBjXZ
HMF0LZSNhuJzRN8EJRG18xKXdXe/XMp/JS8af9YXOSVYlkHfxcYVZemOqf/2pdSMqqeVl/rIxLVY
xdp4H1RFsPHkmNIC1NdGVHPukHKJK56cYAjksjPfp6B8NELOU56ACV1GhbsUTNIy5MhUjKW++gTG
bjunK8QOjeCKIFFqdyvATlN0h1g0m9BkFKwuT4W1j7PgoTbam5b0lHCOHsYpAEm4TW+jMCCWtds3
xUcrB8DGk33H6PqpSJG3Yvim0DPPncfSUc7kpqLqA5bkiUlrnBStd3K8+mzRGLZM/8AgwNXwiseB
3AF00nMSNi/DoD87nnnvY9BcRLG3BdRrpBMyd3JVgPiXkxBPZupooPXMI/bjW7eqmFl0gmmZdGJl
a/nHZBaCTMn2VJX2vbABV2dMb9c9Ex5OgPeKKYGZebOydP/ZV+NCcOzYa2a9Kxrr2OO3BT43ENPY
5zuSKg6dpLq3KbysxvgoDUbhFTU9WUr3uAvulZx2mR9sI9g+qF0hOdtGhzPkxgkYWM1KhBM1OUyV
Ebqgp5weGxWiF1o3bRwxrhen68CummVMfRJYcBVysiqMDDNQBgTNbIKvYvCoqa5VWn0iKt8yQYsN
nB0Omicf3PZxUWt1y4AtAATCoTtzl7XE52DDXNR6d0o8fj2pML/KgEqRGokKxbs4PggVrnwKZQvL
kh2uMRwf2o5bi6nTZN0ONxL+1lawp9lq9soG2tps6uQcPDMRHTKvSau8MUsEfh2Ec2CVPr44pH9d
155myaYP2Ue1ouPVgf65CQKg7H1Qipq4b1vKzqRFkcDYERWPWYWrpsNrjPjBE6boXqjGtojmbQ5d
o+qdpgK66Y15dHv/lCW9u01Y8whH1rm7pROt4PK1dJssrjsO9VG2j7ItDhleX2ZQ1wED3Y19UwJX
7+3xuakbSjI3/JJc/a5Ob60BoLFfEODgpwjJpTYhWIhlVVfot2KU28xtHUxgHOvyRFs5BckQNr3d
dYnbYCXLLL4Zo+YcmxMTlV6z4opiv3HK8cCI3JyWPWHOepSz+sDM7TKNeho6Tsqh8qfRDh/DII9j
Pz6U0IL2qZ2SZgEBNE/HcuWl3SP8hRjuV+lt/PG1tPNpXePnRi0OmjNpPc25NXGrWWa2s1aajYAR
CAjd7hjTAY2sUz1pt5j1OVylH+10jj3uS2ZxAYyQ21NOmItDxS+ZYfY239AgYw+0F+lExtx08p4J
BPb/wPoJeM9C2aZUn8Q+8KccH/1UrmNSg7Hkk+Ss5FOT1S9t5NDAwK1dWgE2yXbVlhmjODCWVlnD
KSK0nZcAxwethwz/ZIyWR9wKZKCuvKuTSS5ooX7OuNI2M+8LmJp8pTy6SZsejfA1s2PyQBKAAr7B
klxoBZC9lg/ZNiAlhmc9y1eSaDW/5nEoLd67azGUOQOtJnXKCsptPeIdO0XxCI16G1odXG8buppJ
ly11MZ8on8hb/S5Q2n3iZXcSAuRC7+iLGTRj6BLnREnQxsXBYtxTk7vAaL8qK7+0guK8UjzoFQzm
mMI40JgBtnL3YiXaQH6mxfkMREZpXzQSqc2eH3HnezPM+3M1xRuzse6Br7w1PWtnH6k7O/dvejIs
jdYHCKLaNVMfaztn5aD3dzcH0IH+YYAiBPdhMGGRmMVLKegHlfbZbPF2xyMLA3tFGoEC1wEzePIA
SadlNI/9bnBemSW8KRo+RNEG11jA8yV9tRX1zClnhLzJHFpInbtqOvnAlPSNrv10EzZEu+VzRvqH
YTmH3AD2n3CRXftBxpxMBuyJS+YBb7NoPLK3rEmZX/ZWdVBMNej+bWFEP/KMmzTq2eIDyz6PmX0e
zHvhcrl9V2w7OTcP2vrFdadDY+W3UZILeAvyzjH7jeOheGFdvBA9xWRszevozChyL6AovjlmfB0J
Q2e5gnrPNfFYViv3iXlZ3/HRrLvw0/XZCYMhvJYjCv8sMzoNtOZJQeUvjbc0zI95wkbpuL5ENorf
QGzDVnr7fmW7yLtNUzHwEGcrMFQk1wxWs4szkNOiZli+jt8MSZBAV3BqD+bxBXrXdFjNgba+4QwP
I8zA2uMElLMeQ9k+D0mAHVIe2K6YuOdp1f3sbpCz3cK8sKsQdR1wjHNV9DQ4bOmqLbZVZYA8rkao
IH56jUihdmHIw1xke5qq7O17ty/RqsgoxV8ZfmHFZDca/ItJIAq0ldVIcoQrvCdXdad5wplS50LH
YkbVV+TrTlznNilne6y7SkpEhPgz5svz+wkosaZtRE5fJDaja9Xlb1Uk6fKjdMeUCLpFKyMK4OUn
7U5Vp7GlVGGib4hv7VYjS724y4BUrvt++PIzrPzkDSCPDdqFMOBPWLB3qshXkVe9x2lprGs0fdTQ
DtlfBF/ZbMAEctpUrYnmxi/24ZzzWtw1ilVSdcaBIvkx8u5zAQ/eLF2WAlfHBjEyLDyFFt5E79UC
Qfjtw8I3e5xQS/yyO1Epo9cx9Lds3PrYdMTgWsWdZqTHaAK37eTxY4FldRmFfbx0avPgR91NyQq9
HpPeW74WaUGdWPBlgdRmf2cXwZXN1LeWHQmoWrcuR1bsap9NG36VNgANhanTNzAeaB+mOz/YQePh
r3WvBbpMBjfQZuhnLo36lggUVkHW0mi8DAEqWqBO0cRdSmY95ro8Q7EH0dHXfCNOkyJi5neWxC8x
1wBVfi/KnZMbt4HdvGOPk4pOQ12AvtDyh9Jmx5kcxqoDwDc2A07D2LF6zDnMpTbSsL7tW4tcgQYl
oYuPU5M/0orW0LWh+E093peENSie81pCyG2xKjKEh4PXap8xQQkOaLo1LziLjMhKhg8zL/eSu7i1
UGzThwA6oWsSYOYzFF/lb9n0EPvzYNtEvB8KFf2LY9hZjMsVBRDvgnA8N2wuYAP3VR25NNJrAjKi
ccvKcIhiXyxzaxP22oEK9DkxzV1UYZDopsCiddOaC0BAimZr9GHF0ynFQYvwoM5BVjY31IqDyX/K
mJu7Gwg/MjTvvQuIXW5qLk0TPR6aMb3K0bhPTbCCimIslf5ntm9SjMNwIXJkDQteX+2ujBJbTMra
B8OSWrDLSPro77wOEHrc8jQS2ppFpNEov6WiD1ESe8m0mRLXxiPr3h4olTKSaWyruvz7k8bvRyCb
mUlpAh10TMu1GZL87aBh+o1jeB3ZZD4fdTmxArcpW7dt8azV8tacEgAG2KlZoowqvXPIPFk0Nd5K
2R7uHYiOC46eF0b41F8czr4b0v/RsOYI9P3OOPu4pLoSBIrP7tfWu2fbdSuLDoKr+lEX/Q8G5j9t
Z/TAoXeLonbWCSX7wksuuJW+CA58iXw/WPV28D4qgIRF4W3wPsBUYhkvHZrAbtfgRWUfj6gimIJ7
k6JiXG0uTJqCPpbHGIPZA+I1jOEvGuL/8sMInTkSz7QN0/09bFMDEwxFi6OLGQWbqacQKHWwRKzp
q7qjfOWZJw3m0Y7krSGyuzybFlUdHlg6burKvtHx7ZZjdkwqtsoE1uNCNkdbApOuMpSXCIYfTMJO
aIQYed1dp9MXnvIjAJDyLz6J8edp1j8ui7CkS/wxMcjoA3++LL0aI11NMZ3PwaIZ4+nPk8FGr8AG
pPY9wac61jDertdwG1va67+/X//TuZibggO5ZZBEi/Jg/OZicKOmrTyEJhrx7UlwMCs16y8CXOc7
/vf7zrEoWbDWIm38bnsciSZre1KdaHmQA1aLswIe0CjW1H//UXBe/OdX4iWEzlyTydfpzgmtv5hL
xszIWAzJuw9rzszjMD4b8gn8xWui1GlKtUOOo0107NOOOS/pJnN+adW44FD7ZQJjCAGc+yFtCZkP
s3zbMEy4dCrjmXGEx3SstjxBlLN1+Mn46H1pcKMXhbyB0INer0421W84UvWTQnBw7HBpNRCvOyf5
os/Q6cQKdfbZaQnD8/v4Nrf9m4IXWABbwNtV25up41zDhvRC6jpAl6Y3cZM0tOkZZR7qaq97ahlq
DDklmb0oOV2tfIuUr0cf1Xeubuajv63Hz0Z+Ktvi0QaZvMwHjWjegLSVQmW3DdRt5eVHS68esVJ+
BVi88zHfi9Q/5qJ9SXx3n/zsXXX6FmoIVX9uKYzYMPyLY5XclcTEjc74lHCejroXqJzL0uN4O4zO
xmWTIBDjRnTVY+BzLEi0A3HFW/z6uD3L4MtO5QyNXtotw651MKhlR2ir3ldvjVveARrYwxk7ar3N
sAZfbRsWj03HoXI+pMiUwaUkTO4mH56YgGXfGjRmUU7OTAY/egUT1qELgq5jfsPqEHNh2dGN6oGc
aUmBLCyyRaLcS5JRA7NhhMgW9W0zvADp9RlXJRHtuY+Ty/wMtIyz48cazxHtMk9S7PpkpQK5yR99
xRkz/BlX+XGquEA+KMtFj6eDVCEZe3hgCtJeIcLJLPgiUJAADgIBPZ9AwKo7haX2Mx8wh7XB+CQE
ozxYYgD03Sjw5lLY+zbG7k/QXaiRMwJPO41ckIbB1aeMV5G9t1r2Bc+t1dIqvjjIv5NXJfwf2YxW
r6zuBGdh7ocSZNs2x4B+ZxJxBIhjgKWcRhL8jcsQ3hSg02Ybds4lUcXLFBv3loqvjJkReVJRGoTz
gSoqRtKh4GRV7Nh5kN5BhPoiBvNCKNoubRG+ICp92nJr6gapvrZziececpjyZJmEqwDn4QTJ0RXU
vlqSHINaVEWfjJoHbv7W6e1blNXP9RzLYdXVFtz7PmHmDtHKOY9BfDUJeXAHg/NPkXzWeoloEJ6J
H3hKhbeozHL6Y/n4H138MpY///f/+kAUauvx4WcQFX/iPjjmL8vs6r19/9vPvI3a8fye8Wvr9G+P
76l6/yzqX+Xw+Zf+oYa7DnQHnaKGAkNgrnfZQv5w3WueDkhCYoSfNWHpWQ5bwz/VcPF3gQzNPyCW
C/77y7Sp9XdDmpaBRE4EPda3/44YDmPuty1OSqT1eeCUP6pzPpynAn7dFRwxDSMIBLmJlY+ckF6L
kI5088PV7HORcawbEeUWrmOeiczcK59pGHiBpBxiKtAnGtMxrMscIKhXZbTbiKz3wCRsG9IcyI1l
gdcqTicxymIaBpucntvWqcNxEfYJvb86A9890QX0ou7Q22iscWRqa07MkLuQGiFDJan8lGTNLObp
0UFjNyhpWmuAsXL7cxI8St/amq94xPgIVmF85CD6oignaxIDRcE0jEHlhXYJYztx9kFoYc3Ora+y
OxPUBCfu+v1vZhU8Db2zj3w0i4Jg0kWSQJmTnLFap4O52cerNLbXWKsZu08HD0QFfykujZUqCvKZ
vQv5GRhaLDr4bc177LuDaSfv89saWmTLxJD7aXIvqaroP5gkrIbjftZqzCK5xgZZSI6Or1cPys9u
gi3qY6KaOnZgAx2VSTkw5QENw5mLBJfhOu8vwUSiU+MhS2n1CBgye6OQpZZ2witqLp/aim/NSl3Q
ADe1jr23kNOHn+ODmjcYb+XSRhT1pSphc/U0eeuUyLI8i9+0SHx9/z+VF31oxSvTj5BbgQhU3Ctk
kj0Ek3kYK7/YdpnYMzbZL6suPY8KF1wbnmXnWCCbaiK54wqGJNOnNEVGmsbJBmTsC3vZzFN8KGR+
Hhz62GFHJmEd6KQYAe2nFGSi1ScnD649+QdrXffvnOKDGxgocCYu7tTNxK29SWLIIo77J2LP3WUd
ExxZQ40ibo/BgP7qeLxkhwW8d0GTmhmo4BT0JUQojn/g+zetCbDR5btbaOSVRiPzm662xUy3n/Ht
+8RP9zmTTje+g7dHloRKFayumDbrDAGJLwzzwF093ZgR80+Ohrc10oIHHCSLXhI15BcNsHd6/npT
XimNxgVZoTBoI+FuiqLjdA/eKIZWqGKMZB5H5EniPqg6DkBhE2P8DQjeADS8N2RAB7n80mODHlER
0NtwxKuSGNACz3hNDQOcWg7XI05pIpVKiTt6C4869QtIi4Cj5US4/WTckfN6145IJVwPEgCBMNW1
a5N5GPTMywA9Jd0WH7hcw+Cmg9//cD37x9AyVTPoyX1cfmL9GG5DuiH5ztTDT0aNyE0S075t4tch
ZKDE6vx9xMHH0ZJsT3rnwzB6H5mTbhQSMM0a+AqOzxXPyr3PA2QytUyGswlhNYaRx/iDEfYnx3/V
8/7eMd3w0Tb68dSUgnmVPiiPXPcaJojUtg3dPO5+RD3fi8ierLKbXFn7KCrEwSfV+VTLaMVVxyuQ
pySWKqIjWImGUn8xprTYuW4C/Etln33UE/jdFO5N16PzBF7w1LekF3aAuTLhBASfKxQE0S8tmZPF
0qpmtsFwk8lk4/WzCS4uXluFz6ELmstgp/0hq7gbEntZzxeETDfnEeETO6EjwSqTw1KpR1sVhB6q
/keT+G8YqcouBv/EVIJHyPKiLXLyfKfiNU9OXjy8jTJ99cYgIGtopUcDKvc0buBoMPsM/3oZztJu
j9I2FJuh8Feet5nCiZiSJ6tqME4IdY3gJa+kxiLmxoGx4Wiz1FW5Fy78DN8diNmrBhx7EQYoYqR2
lls/0DHMlqClGcwISa4gYWDX0eFkPnkiTZLiekH38h6zrLNqDYe2f/apqxayo1Fhs8IwIeZIuUZZ
B+HnTzGx3EvDbe/d6C6gBFop1E34q5nad8FPUk5z2iEbMaZrhdqNExrbiym+NLhrCyND/eu7aJOQ
jFI2FhI1jhjhkuyDRw1HYs5JxPSPdoTXivbTa5PLN2Bk+Yq+ILb5siPKFksmAUDRfSnDbGWTokaF
rkgrSsn06cYsvIsIFcZdgUtwDDtuTnaojfazyIat/s6U+1IzGT4zPY+byGU+KiQgUpZkyVSAIVZd
yj2KhSUbnpnjICVpTLdGMf+cST6IZRt3oWQUuDHxo7plcDc3DLDKH/qKKhrY7pejwOOJ1M0PMrMZ
03ZVuZXcRTqBCmJ8rKr8w+53vWlWC8J/GLbM7QNoSB/0J673nl6LmMNKiEJqzgwH8xV5ya2sUXUo
TxCQs36ue2HsIquHJbZmu1/WCYI7cTjI8J+l+dBCKtvLMNGPbhjvg55J4aLxXnAGEWhAsOK265hZ
gjL7MI39DGgFB8mcdvGQBPpGL0MagX7GbtieR71/sg3odWGqbYbSwlcTYORFjKUYkM1eSbC13gyh
I9OODW3h1tWjiFCAI93BEOWYzc3YJW+eJ/NdrddfdVAWe5tNXWYDcQ7TRAZ0561N5UFDhUaxBYWu
hjTf+G71WsfNDcxs5euPstQ2Wmvkh14MxCKxyHWdi12YjdK2o+OFzvy5KRLQhfFJj3DZ2Vn42jpu
hV+u2MreMA5dGO2bUrs3I0Dsmv0JtB7O6VwkNAJe3tSRX0d2Gswc7KXTgEhyYZwrLuRKVG5wzmsO
LHqfLcBCLRjdw0kj0CahAhvVrU4G04gbPbxD9L5NjPoMfYPKReJ48wfrMRUojY0njy0P8mrocPHK
7ijJlFipOnxDwZuWqtqoOPJ2XllvJtNbE3YbHv2QhpkJnRLQKPkYhfgg39nYprPn56yy8sG0q5Lt
2Da2UUxat5lhLjaCVb3pskbbRFFGehYw4l4FN/B9fiQinFa14b0gNSIpPaAjsAkP0So1x1Pu5/g/
e3QYP/e8J5lQxCm2YhfalkNLvlXqpjJJHDEOLrHPeAJkiOxdtPvSJ/9FC8Jw42gmfQazIHWmwWZe
BCiXbvZq0htHd4CIGJaE4+m1D5O5q5LtIBkiH6MNWb3OV66Twhu2+Iww8vfkIDF76QCLSsh2JCKm
WWQaziMZO7vOf4KBztg8SF2nLU59HPZ7w6lgF1gbs3M/Yyi2gFRZVeR5KMdLkAtvyRzsDVSNL51u
B8IaINo8xlGQh5LxGuPcxRAuPZIoSv8L5/wPpjhfpwE3fSwfhp4J8ljlzhIC5Secqp1Gcbbya0oO
Wf90I/9mgMy26cDhrw2BlUBm+B4pY2ks0JVM0Ag8MT6YCraKZmhoirMDOLt6Loa71Ir6bQWiO2kr
RJPoR58GFRWHx6Jeug91kSLu8/kbwvVED87CehNp+lHrl9rDp2r2n4ZLue76RU8VZJNDZDw6I4JM
SF5HJrbKRK1xI65BmGKLDIxs14unIB/apQVwm2UY11eMBNDHGkCVqOaGqK31qLxN2U6nJDB/esmz
IpORcPjSNu2FhoPVSIS79gR/0CdlKA4JtQyyIiCliuA/rUnPmV09Z1CLJ3564QXuj+627KJXR8PL
aqXu4zTEV+Emx953dl56LoPx1vEMRh/eiKM/w4SDzuycVVm4wN+TJ9Ch+3QqaCIV2aIJOogrPm8+
8L8cv32o9XZXlJRWNCY9pl9gD2SpfnLIKDoPxoCFka36YLSVXMWGoiusOmrv6mimHRP+lf1upGF2
4mKuOju9VxADLr4FLlyXLK7SLl88MJq1fwhcZ75xQFwaobZVdfNcNqF9GixQBeSdkXMSvjZB468s
oXBAeCbYGCjKoMbvFcBlzaAvOnCNSZ6mwiojZ58m7sUXnALCmLYc7YKL11BV8YzF8zBiz3yuSsdd
52U3xFxE84MWL0Vv/SiyrTOfFcweDwgQ+g+B3NbTRl3BcYiWbjBQswf61QhCLlvGwwDxnFKjpzHn
MNlMuOza92XEQDTsjEyzLpWvuVvXtYlPHGD0tJkHFAON0TLzLcOkZ0FCCms8MSkx+XFiLv644ZuV
aOmtWgxNfBtmVCm0dWQfdNJmIeMk18I3YevZ6jZsuhlSFA18sJkqSGukTkHw1UD55wNXbKBOi5DS
SW/RsjykJIPAo6VOIDtV6k/3TBDcCCx3pY/A4MPn75/NZsnp+5tQVUvnJWdQOroS+vDaF8yFh9E1
CDjW2SVbuOM/EIFsMa7C76gUE/T8sxDNcECMGXtbhfYYJMNZ14ZlRLzOoerlR5k/pLkz3dcGHd3E
sg4R4TYusziTBmTDaDUMQXQm1raRXGWExTcfVbcOocJv0IaxjLb9MpyPBH4VtA8df17po0WuEYjZ
lJmUFIo8PbOwhqCKqJQw7tskKRdvesJo5N73mThm+KS3OiMkWau9E1OkbidNrkzZWk+lInmwLeG2
pyOZ2SCHQMBstTY3Vh2VrR5oH5wX6CbRgfo+b3aus5/nanvP/Pq/37s9us89gbpIj+FubHVMn4J7
RnV1u64NhGPHCx9LJjPKauzpZlXHMifAvYS1ExKYPcpDpIfTPu6KhyFf9qNbn1AniUb1kDfrk9Vz
dI9znPfBnE1D7k9xqB1zX3c8JyROOZu0qm04ORGbaW+N56JPOGN4drKd7CDYETbkGKDlwzh4sRlo
Q4I+Qv/WEAhGkm3i6TBMLJhzn8SL+HKC8Z6p/84jD5fTl4X6mNbM5NfmQA5DTOt74OkNH2ZbWOF5
lyAoTgRwfvakk7e9vS5n6USZ5q3snTfaPSiGcdmsRucYtvZiRI6aO29qWercOo3NW/B7PVtWzM1E
U7CJYfhEBTq34qvO6J5+39+u3iHzVgojLtcCJPnABEQi+EmH9nIItxHbBy4U0qQ03EQ13dD2POUo
D6LPLURl3pPBvBa+Dfdsxh2m42egB75RY1gAfC3Ra8n3iTEZIFnIbt655xUiNvhfpom3x5UbvrPu
22CCmezMaGztD6fvx0E3WUe6Jr06jb03K3ZQUsv3Uc7S1A0lb2rkY1ACWRmK/Py55u+azuU+C+0P
DfpJX1feNhlQT4DfMlHmhh8h3OXOJ6DVMUxY8F2z6oU4jxN+gdCR+yzfpyQdQFRfzjfnfF/qJp+0
Ddq7OIEjRqjOLMTE05kxvk1VEL0U+BwyTE6BMpgbWwplaf5TftCetLnvONv+dAqcP96OP9kcQ+hO
zvJOSZRONhdJrLAIFkSrjDj005YOdCdJUXM4hcUCdaicFwQcWBoDZlnN4IrqWLK7LL2ODiEmQTPt
XCYzwrxgwwld4tAD1sJyfMmMwvn+bkC+eLBxXqo4czDxseZ+Xw4xv+c8ugiyGyqXtzWrR1VjX4xe
W9oJE52F4S0LgxBZxSRn6zgv35JZTM7e8vv7HWfFbOqxccaQ8rO2Ow9yeIgZjMT/ehCJIKP9B/Eg
7+RO36fRwBQCAYC71GVqv/AmZy2/jUICy2LrUq3oicJ6oeE5n7Tx6AzcxDbms03jaYzJcK/NC+T3
wj0E5Ev46oOhAFaEgc6A2syX/3sLGGw6GAT1bb5/lAYyO5jb3FGO7gQpL3tQkeNK8/vkIOh1A6nH
cl6IpMIrlwc7lvOGfRldcl6OAI7PnC+5FCGSGRBZLG4VS+0in00c9eBddF+9l2XzlJTsQ78IwP/C
TGuh9f7a0ENQBRAIxc6wdX2WcOd//6XNZtdOU5LyJjdEPi3UGO/6LrtxMLgn/lp66H55+xFxw4nB
OYcxT9e3aJiW/mV+Z1peojsGL/MiMF9b4aWfbnsAaU0r/K6K5b7iJoxolXEaWc9yplfi9eh58mUg
zrFlPhBx++8/0u+W6e9PJHFLW7ST8U7/1gUVmu15LciWzawJZ31G/Y4yJqMrSTvbYuhe7AQxEQjI
/t+/rvmvXtiUOgxEZrwNx/qtJ28SeD1yCOKrrKtNATQldeV5loFbxoq01j4LluV5FSknD548Wz59
duanoisNZQ78GG4oHwgxwHn9HDI+THPzp5iLm46nGR/lziUPqOONo/lf55phrNhkCvsvery/TYzL
73vCAeoo8X2j2v9uLrBioeukO8kNTVWUWt75vP71yXDfaGvbja+lqpkabPakXGHoYtSUCaPoao8R
wh6lh2B1iHhbDbKuM9SbuCDOQbvM7avOQvudF7nR+Jgke2ZRWAtn5BewQ/1RCAnBajrXMY3lPo45
xA2+vvlahjya35fsf9pEf9EmMiR9k/96fOJU5MFMjvu1SfT9K/9AMxne34EJOAbdIFMHDk4n6I8m
Ee0jx2ZYD3O+R8Kr7vEy/+gRSfPvM8SJFQaTEo2luX30DzSTMP4ubce2gD05pmEjof13mkTcDn9a
0rQ/kOIW6JE/L2V13vHkR352IgAJ6O7O81IsIhAso45sTcsfIxfTfkH0H7kUEiQpQT6thfijRRE9
6IbMV1B/wsBdD/DTRfcgwbkI1M8uakYRQxJHOMIVVmh2zkD8VKROgQrss1tCLBQBDKhAk0OyVJg+
TAX3GUiAAKs0+ca75UeYFlZCz/zqHa+/TiK0GkzaFy5BwvbeF57vElzsjWP92aqMjsoSMEHPsF/b
GZXvL8wuG5mFROfzUJ2TMcYMgWO2TUa17elWdYtoGhg/h6qAyYCsd7vuoN+NdWfl+0Efyenh5EvY
xg5Nu9atlT35AcU3EHaL/kOr4ZQ3FlIno24zBalk6jhCaeAYAVVGE5wUrNHtMTgxL1OdXOVYwVNC
TEn1NmlmSVSDb1pp8iwCMYq3wEEuuguw7eS3LsWvx/ws/A1kCMeX0rg3Srg6F498slnDlHI8x1k+
kjyUEFwCpcgl4v4jcTPtU/f7MdyTcdOqs6Fr7niPCYN5204bnOIInoT87sosjOTGoqcSwrtx1YTa
V7pTeO92U82YdOD2Isa/6c7JbwyXIilmqHAcEnS31rK7Yhoj/KERJ9l1WdeEl0GN9AbmDZuASdQm
Z6ieeHDRZksmKyrjnithwfQB3sVRVREafacFbVzu4kSV9VGlGefoZZwntaZj8s5jk6NuR3YhnUiV
dxUwFMJxjH4pNTEFIQPCoQ+5p+u0kXw5zHSFwrgt0mS4ijGcUkDrTYKhnJUzSogKq4xSWptSH6Tx
psdFExIGPPIZyB60RmsnbXI/TgVmAgTWNPGA8wLMyCP4fqJszPNooK4ny8bpsz5dFj3PzdrOqt55
jLWJRMyloYtUP3YRoPKPYOgaH7pvRR5qvwvNuIL84LVjQL5rIYnF/FE2kVuFO960ii4xiNL+0Yjw
MYertlHkxq24SGVXYcoYrQLbfVzADAbgSJ+TWdm0rTlng0vVjGtmGGP+3GAyEgzAyCB3vsIhddDn
9ZyY6BsnNcj0azLb0B7JmNUQ1f8PbWe23DaSresnwo7EDEScOBciKVkiZVGyPN4gpLKNeUzMT78/
qHp30yiB2IcR56rbKhupHFYOa/2DE6Sok6CvUP0QVukgbDTIxkBtQqqy97+QSjHrw6hbGF1sOyjs
XEYxv5IfVdxqOg2wt1tAyK7bPi9u+Vao4nQVBeqT4QSmd+sIShS3MarggXHrIhBT7WU+6uGLOxZx
9QWXgYI4LXqiFjGSCi2cKVx1JX5tQNcppCa0aKqIFVGO944/uW0CobE8HAszxYrsTwmTXQJtdU14
I5JS6iE0RJN9DzQcPJ+9JtXiX/jIFs53MEdFkcM9aYfhR1YZIZf6KhZcF0yvRFi2Ktq++8jfkpZ1
1bMk++bK0WIsEjrQPeQgFHYYOK1xEtqbXDOwmyHpWlXPdp2h/w4IprAfFTEawatI2UH2gw3W7L63
UbPbRQZVzD2er3UO5rXCXgUuiRJMdsuNX9v7vk0D5bWXLRplrWdGw7600yD4EJQmNKqItAvIW5U0
SngTdXHZdbeaxEgUUJbUrM8aqgPVT6C0AICyvAi6H3rXht29qg+VsK6SUFb6XioTJ8YyeDUhFZCQ
MwtC39dYsmgK4K0DAdahBDbIitJpFStK85FqQBCTOTab4aNTxHZHql5rZCUQBlZFvx+4GWcvQ6B3
1aEM6pTMYwQDFw53FFuBec+OFQnMIc2kybFNaaOJUgFZAjRkaRnhAYPxyQO+10Lrk5FSeuipr7ZD
c91nOWrrRKNUgfPrQuTBx8DuR7RejWLicSPgVA9Ho6uC4qPXWmJ87KTi4rfjm53VfdGIRnfbFCkv
Bj3DFG1nOpXbXSdR0zmHurWptCdYhcJ6wUFJ73duVAXtY6mXDToSjhH7yIFQ7k0N3tZV7P4WOpsU
/pRpgjhZEtu9gy8y7DdmUyrtJDngjZhUlYaT6F80Z3CcX7oSRuAZsqhXf0hsnklMVLYIn6sAa7tj
6fa1/1ENUGW9wyB5jIChWXG012XUOndw+fFGkrEoMH+ICpM6coq8xw5XCd++yYtMNX77HYLg8K3q
weRe6TbGcF/WOI77VRZ7v0sOjhr1fdwF91UWROLT4FdNR0KkGGCQBa6NieJVYjc51N5ExT91bJPQ
P1ojh+NnOfmzfYusvlTlxi5yyoujo30PU/GbQmHymiB0aqAsQakkA2BNfYokkkGyP059H0/HojRD
ylhKgVpskFM+vTZbI0QWA0NaXOvJAlvFaxpiZvzg8Z4GRzvC+Q33gVdb4/OISTGq+gk1O2DMqR4c
EHQQWE9VPGbtr/mgD8m+UyKzQbx0aJStRQ5Z3zcetbpvUWQ0k6oE1DX3Gw9I8gKCC0C0Q5IYePk2
druy/trCHpI7mBTZYF0FfkrZnVqnmtkf2kpT0m0WtHr+pLO88jtq6pn3wKEt7Sdgq71fbGGzpeIT
qu24avmN20U3WI3ZGgh4oeM9MEIbAAOgq+0Izz8p0AtRhyAOqeQ7TmIk26qr2vGHXWDr8l3C/DJ/
JF04qnvDGMfgGqaGDdQga7D3fkYAuu72bhY54jnQYq28jaO0gNDKnpAk3yNsQ8Nb6r+2dmepqdb+
ZdpZ4d4XpVSY2RTk+64TfOo2rkI1ewAvo/nAqv3SUr9Lr9Or70nre/pA8ozfdLzOess3KRAOdZAh
yptIpTCudcztxiOY+AB5gUgKyAoJ/2NRNwYE3IY7iCzauA/BP5Vfstrw6se+BucDOKhp/YRiBsVz
YAqYoaKW4faVcGsqoQ7vzI0phUbxhqhOs9exlTJDG7jUNG4incjRDH7lMhboycc2dg20qBsvhoxy
M7KD8G4i96F01+R4ooH0hoSCqu4G1UJ1/VZqaYgiZjrGChSxvLbBUcLFDXXyUQmsAFQ4GMIuZIdq
MPFR9yLDXvN3xBUir7dKHo3q4/+X59LNr3zCm8n/M73D/sqLoQr9oP6/f/5R/v1n/1c+wdT++MPu
DbL22PyaEG6ySfinfOhff/N/+x//BXxbeQjxfDn3EHpqpPzzGfT2D/4FllMt97/gi2t4HvB6sWyV
hMDf7yAeSBaODaYQQOUmvByAuH+9gxz1vxAAFNygeKCoEOD4R/95B5HOBNZGcdvgH/J6+p+e/yuT
w6D9PRLvZHbUPzM7fz+DQGg7s2dQ41ToEkkMvI3OaXxvl8OGlsauiYWffKXUoSlT/NsvaoqGV4x7
rltREJFg04z6MckynbR5zzF0AMKS9H+djN87v9V7b7MJNj7lTk7STL2e1FZuF9mBgzv+bopK+0wi
bYUZ/ic4/d89tmcZH6vSgp4qbHpIJGVJPAQAu+mBWqnEuuFdX9aDCa9+0oMcCJ8mBy09BCDTwTwF
tVJuZVd6PKP//dR+Z4RYGsV/EPb/6cT085Pvp3aTgd6O04N0GpDGCZYEoTs+lkYyPGpluTJUS61M
Q3jSSlvZUTRyNThwdYoxYtIehW82d2qfGZuizZ/P92VpQqZVcNJKlnf5BNLUDlEUcs/keaiHH9is
WyokprSr7flmljozS7hVoSvAbQds5tqQUQTG4iG98TSSDOkm7C00ZOzCUihGn29uKbIm3Oxpt6Sp
VBm+pN4BaVsLWT/rDdNRe1ajPERBGSnG1pWqQ6WShFYa3PK3rcQAJuAN/b1ijtz5tsJqB2ObN01l
2vfnf6+F2DJnK7O34UnoABf2+O31X4x0tPMPKqxM5/b895eGecbEUCvXNngfxYc8lR8zQcFGxRMB
5BjAECcTwcpsLnRjnr5JRiEBsyTOnkfwV94s2pUPA3Rzvg8LH7dm+w81mdwnrxgftMDAJbmLwahh
XXB92ddnG1DSS61UvcDZm3KEzGA6XMx5zxo/zn9+IZys2QQLRBPa3I70g0Tno/xLD7Crj3Z6pJKo
iNysRI7ofENLozStgJO4JQUdinQoowOvTMqRNbTaApnhQpQrIbTUwGz70XqnT9Siiw62nSQFAt1F
rWyFzgv+fAcWlqo1tXvSAS66MEXVwt67kn0nxVxsq9fKN19zvfvA7r6fb2VpPmb7TqqFcZN1nb3P
rCLfGkNZbr2wKPBrRVvzfBN/sqD+fRpYs62GS3OE1Dr3VDepTDQW22e3botvsd/gO1fk11reh8VK
W0uTMotvgYSynpl9cigoAN64OfUceLP+3fmeLE3J7DpSaHrR+o1IDpnuC1RlJQIYhmZv/ByHdISm
0pUYXJgUcxbhreqPuYdk/l4zAgO3SB6sno3enI0m2+F8VxYGCuesP1ZXTbUpUYSaHTCBiz51hhI8
NG386fzH1aUOzIIPbAOZ1d4NDnVRKBSENAA21rUSjG73XNn2xAPOqVOrzwEWhPXvuJWO+C55t/Ub
K6kb7VNV6mTgwewJy/keJooLqbehuKkewadnTXZz/hdd+j2nn5/EmImJLigOTLYUR/7uReF/Umrj
mw3b6cIGZkHsxjH4XZii+z5W1EOrJdjhxKr6FCeKf+FMziLYJdWEDHilYXONTlelmOUPJ9aqlQ4s
rZNZ8I6dFmcq8jrkRGoq73ggfiOJFqYr8Tott3duiuYsXkvLo5aOOMpBUVoV+UDPSx20XYbA04ur
QGRUi10Qwf1PnrPCwI0zSsrB2Z2f/YVwNmfh7FaWIhVgZIeuxmM7bxz/V1G4jzr0yqfSCqIPFzUz
J9LqMudR5aXNocCpBX0dFbVLa6xvy7j8jpiPt3JeLMyUMYtoHiV+IETa7rHfiHCvhNBign6nwItc
4/meLDUx7fAn4aIgkgW+vvL2vBSHTe5Y1VPqwSlaWQxLn5/tGkbeVb2jKO4+6sPW2nUKEMDrFBmh
/flff2G+5xT4QasBlsYRa7l2/PpLqRpJcBNorYUHp9llTvaSd7XWqSvzvrC5vNX2TkarsxocKTqw
t2kki2cwX8Oh9EL1MUxSd2WjXerRLPYdpe6tUpTjHjFGfNpMrd1wtKL/ERaPgxkFK5vAUk9mm0Bg
ckee0vSkstLPSmM8A1itkKIWF75+jNk2MIbpkIrcj+4ptXx1EmurU4yAucFLrqukc31+/pfW1yze
vbxWgib1g0PUW/KgVuDY7IpM08rynaLgnb1Mn53aPr7mik6V7Cke+89OhjRRF3g/G71EcyHLuL2N
3fZ8R9TpN36vqVmsd1oZeH6GuXwSii/kvtG1+hiiQXZlOFTb9NT+osZorvaYNJYNAtbnm11YbW80
95MFnUZjFmt+EhzyBJ0cJLWhGcP+3wwQVvpQGy+bpjdIx0kzJYJcZWQl2pNI++Qo0yL4arsUL853
YmERvJkhnXw9wXWk0jsS2TGVYCBWKNwXN3Y/Ac0ua2Bq+KQBH912HUNnfZ8rbvZDa9Em3aCnpq1c
2JcmYRbyAZLfYzlCMWiCFLpc3KLyNNR42jdUcYGgXLazvGGtTnqBSaUYFT0L7pGsQTqoLx7MELVi
qvE1jAfUky8brFngR3ir2LqVx/fouyQ3daSHXwduviv71tJYzQIetqYN8tLz7zkQ3U2YJXsweso1
0iHf0wbx/fN9WGjlDUt1MlRV4CiZG+r5IQE94cJXSfXxph8SGr42dLzYIRjxvjWqlVfIwgqeG3xo
/SiN0lD9+xYU8EbvHHWfkKG9LPq02RnvYC3h64Emnhq/6l/w/wAxjUgg2dXLRmsaxZPRcqCpeZZa
MCfcijbCi79qcWTtsyL9VkfQIs+3snBiTbCe01YCp7DhBkb+PZc6eFO6QBYwkMYmUod8d74JbYq4
dzbhuRlJn2AQOAIA32de7uokUJtYk+Mu6Ux3sD/Iukdd/spU9bj50cOklR8MLyIDepdJiYsSYtaR
Yt44+K6XmL+jndB1WCYBXi4xmkwAmTdjV9ovAl7P8GCXpqVje5DEydck6kRzZ5PBc2380WpDxSDJ
0VCR9YqscVYQdAur+k249GSe1ITn1oCw16FrgcDWanEvfCCplZ57OyV03MuW2xyfJ5sMDxMzLp5k
AziY2ln/ye5U/8v5OVoIlbfs50knKJnCToVg+KQZbX5wsAjfpSomLOe/Pp227ywAdbZ5weWWbasY
zj5wIwDPMMnQv77V9ayLf6cdJKvvvZn4dn4zRmZmD9vAzFuUmM83Pt0q3mn8bVWedC02dAd2UJvc
Qxn4olXJUywQsVea9s5I6m+JLm7sBk5F5sm16/kUO++1qPHzkxY7PcKiYQiRfxXKZ2Bk/lbTAxv8
QFGs9GmphdmAxpbMoO+6yqHx0G7rGmxNPEVGN1E1NitHwtKwzY4Eo5FGnxZDci9r9beVwXMQ6J02
Xdkh1IYF3zRwNaV6MC3Yup6fqqVVOLsYdjgatWEBnx4yfvJk9BSjwYg3+WXPmrlUkhab1PMDH7Mg
y89vPMU+Uu0njZeiCpxMPTzfi4XJeRMYO53+YKwA/wXhoSvyKv3mBnrcfnQjP8flr0dhGCrL+YaW
wmp+QjDvFFz89H66Rze++uD5LWA6tXmUvfulb0k+uNNPzre2cGt/S2GddKssJuDYaCpY2wQxWq6U
wVOT+RdU+TfIWGPCVwwv59taWgizxRdHIzq20Vg8OaYMHht2J5IcnuhXrrYLMzRXuY4VW83xSCme
PB7Otxp1G1SQZJSCSPMuXQZimrWT8Yo73cwDct17EHCJAbHfiPMbkQYoFUKlj/TtRUMlZteQDvKr
6SYWQxXnZIfz1s9vYZWHny77/GyNaZpEYSQpJpK97dyizg2nuGi0YVhZwwurai7r7ZsGdPdE7ffg
Nx0AO42zMXUcKJumCZERN74jVhSvbGlL0z6ttpMZMSKSaP5glk+pmynXU+wjQ9v70S2mFPZf58dr
qY3pDnTSRlrC6gALHx7GlhzGswrAF6uVJNMcLi24pbe359tZiBAxO2M83XZDFm71FCrasBOK0MtN
EaXSX9mKl/oxO2EGkotNoqEqknmDSeHbBX2cTW4zih6vrNylJmZBrplBx83JbZ4GfJv2qY1FT1wP
+l2FadPaXvz+MIF0+nM6wEAGZmWr8il1cMzM7VbBRReRhvOT8P7iRa/uz68LI1fAxErrrnc7B+dS
lnAHSLyyXLDVskay69YOU4C5W3h/Iv91vtX3T2Y8B/5sNUQ9ue/D0XwclR5a4jXKI3hoXyUR4pPT
G1fxXFR+FfbP5oPsQwf6azGOvf1gcp5b6Uo2fabO9D/VKjgjs18jtj24aqq5F0ZX4vWjo9SG2mLr
l5l/Nxii9g7UxX2t24+oPkSwAl1YV/Gu0BMFqVEfNpvT7TTVy0YEP4fMFeqNB/cfdpbXhIjbSyvK
0MNw6q50P1eNazWIWQbgsVIo4K7nTrYuAOpuZN+4JnK6lmdn6SZJ8CEB1BcbIvx+fsCXFtFsDwTk
6XiA47lB9vjIpl5jf4Dq4K+EwfSVf94WHXcKj5MdI7f6sR4sJ74PWU7Xg4YOXxsMdxG31LbtPp/v
wtJKnbp20khoVZ7i9TldSPEu9NMquMkpY218MfzuaTKzFWPlcF1anrMdEI2TusgL7tu5QLPHS4u7
JudQzWOuCVNT2pAgOhBgUeiNv8/3bmmCZpthrgNPj9EQ3XsOBd/bXG0d7ate2kZ2e76B97cqZ7IY
Px2+TBOiNobBPLQKhNgcjYL2OvYGgeNdo+Pge76VpUmabYiyRWYTSGqAbkYcsrxF5ZQSKlvtms21
20am+NWNgxP014bf6craHvn2DHtnBTrTTJ4sDm5xph8Doj4g8QfwdRvnpWkG10qoO84uTONGvwvA
EGEHpwq/a+KPY5VHsNga5ACTbzisSHOr9hIS8soSWhjuibh0+gvZqfDzXDHqQxOhJ77x4tL85ntJ
iY5DG0QrcbewaMzZOh3wrNBQD6/2TlBio8nW9Bf0wu54fi7f/zqeMX92wdEKxex8w3mpLayXTMdN
NrBjxMrp/P5KQTH1z68LnMyhaSn2S5rr3o2fWGl1lQ7axPU2gydb5sNXisbWym38/elA62/WWo3s
pJt24jHGPuOaJER+3UWo9oLCFysnqTaF6j/XIDKEf7aR9r4HNhFdLwfl+OGLZwXt5AnVxG824uaA
qV9hZ4353WIY4+vQ6J3wFk5v2XyczCkgOUgvVeJ+AwS29zblCO4dqxQ8RnvURs1MRUm0SkwBowqM
xZdSj4EEOUifB6+aokJzQT+wLy1MswbVLy9KQEKP+7NTMrLK3IDi9OSVGtUTEUZhvy3ywbVWAmVp
lc12DMVESAaquvEzgEalP3LoFkCocnOo6zUA3MJSm28O1OX7LpeI85dm80kmFuoWmO/ugE3jyEfF
JvNEstKbhXU26VCehr2hjL6nqdJ+qeJmvIlcdeMXvGbQfVi5syyA+Xiy/NkCYGyywNwEnyS6u50A
nygcbKsHoUEGTzAOa417DwPIoreeR6PsD6ZrR9i4GysL4v2z3nCmn5/stGVgOToIin6vtVgj4A/j
CYhmOydtIv+z12Ck9jJCAlrp7lJrsz0IWctUKnZlvMSoq2wQdttgWObuwqg6lh0p0Yt2urk6Zxzi
m1Hrbv0Z+qC5z0Nl/NA27fjz/NeX1sRs70GUqKgdqCMvCLV3uyFBbkor0MzPwhU38IUQcmYbj4gg
fhpAoV66ltzMxoFcWXyy89oQF87CbBOoshFs6jiyV4dKDf+OUyxIvBKzJR5uOKsYF87DbC/IHYSU
krF2H73IhSU++H1+laFMvZLmXpiIOZibOxyfbUzjpfTwLuxH5efg2/rOb/Rk5VBbmIk5ojtMoIoF
YRo+elJgVYJ/wL2kDr2S/Fv6+iz0QydUfYgawxNVAAsho44MA7rsKnWG8yt1qYFZbFOuidNUJs5L
DJv0UA9O86GU+VqCfiGWJyb16c7RIEAT23Ui9x1VgALvWB/ZsIEMn/AnrXEKkGvV+ffv74Y99e90
jxLgIVwdyR4v5dIyCFI9RmbutJzGYKnUG0vxJ79iDUG8bM3jYGnwZmHuNoPjRl5to3hUtf1zhXBh
vUWQgHPg/OwsHGNzGHfkx3HfWX384hoJDulF9xHPG3RKWt4oMreOah4/nW9pafxm8S4jB9e3XvWO
ZRpjyR3HuzRpP3ra2KFgVcHe9oerPq3ugfjJlchZis1Z6JdYtQhMyGjSN8Vn4WbB4+AMGLSM7lr4
L0zQHEstemcMh86PHvOqKp6BuwfPqDLHKx1Y+vrs5BdO03W5r/mPgg1Lh5cXWvG+xhpkLde0ED5z
NDUm0lXk9IbxgpEQ8mjor28n34ANCiX3VrMKRV7qx2wPoERpE5+h8+LEQGvZDqzDoKAffX5lLUzz
3BcSFmyN20Vf77WykPWdg0LTnVHBnUdFsMGk+nwrS32Yfn4S/7mt6n4MB26v2SLwSVZ3Q6nsShfV
oBXuwtJkzIIdgQK7s+sgfir9DF3dwfqBFK+2ST1NXGVl93hZP2YHu0zbuOw9L3jyPTncam4VvbrV
Kix4aS5mUZ4bvYV0o+09ooJjtAI9IwFzHd82yAzqbWBE7lpwTzHwzsvImgU3nB1hCbB9j8y+vPZd
l1L9UYpJK3rakvExLTaweZ8vGrU5olq6yC/0TZM8alEeIY+l9RyQwHSibGXyFwZujqe2gqH3VKvp
9vREZ+t1P8CrLT+MnfiXH8AiGW5hAc+pMaCG7d4CfvVouZF1g0yXdkRB4cKDZLKOPQ0PLXGhaOta
/BjnkxMC05H73WOHrOeV1NwvbbBGcFvqxjSAJ3HYAV1xHGjAj4aKwIETxNnWRv5uZS9ZWFXzFAv5
mx4xDiV7nHpA1ZUzsVdvyki+OgOHVD5kN2ZWrcz5UldmAe+RKi5Up2g+d63I0QqiCmrua0hF9srd
a6k3s1h3jLzS6wQGbx4iSErhGpwH+qKD3mQ7SDQSdSbzKZJasdKhBVyh8Q84thGWPvITch9WlbUb
jBEH88aTH0KkbAeI+buhDL2dn6ESDcYfBYcWtebzEbrY9mxDCKsgtNAKCB8t1TkO0N48eL8bA3eP
rZVG1aYxxoc+7fJNlfIjpSzW9MMWRnmOz04x3k098o+PhmYd4ipQ4SA4z7kgrYUVQnfVD5O3PZed
yzo6B2rLrBZ2ixrVQxwN4pvhJUnm3XRuVsQvZTPa4IXHPsRtFKNK5PJSYcnuBjHOytsiByrK5sIB
N2ZPh6G16kiDxMKSxUqtb/JoG2vqb0QGd4NtHw1D8XeDRB3fM7AGshN3ZZUt3FmN+VZD9hOy4xA8
gvd277rxOXXsI+pdCI5PR6UH5//8SC8cyHO8d2m7NfoRdfu5lmNwDCzcXIaEs4XjM/vZ+0G5O9/O
wt4/B3qje5ALFOfblxLBkl0qyuHa70iqZ+5aCn1hpzHmO02NWsmIV+uDNGuBlnrneF9rK1Vez3dg
6fOzfcYqgNti0FTuY9AcZryzFM1BKtbEdN6/Pt/EUpDNLhbgIEXfKI13zIsCsWqSNtLvxbUzZCX8
/mYzxphAqukatWNpSuabiRUgxmJq1V6YgRneC13J9FvHHcz6a4UTk77y+l54FM0h36VfCdWAg/xo
6dWtF+cVblZ/ccXYNxG1obfdQxXNrpquNefHcWFN69P4nhyfoQRY7oxV9qClpqoIpCTGKB6u8qxQ
qD2VcRra+wrllXi4sIuzXYLiY9MOvMQ+e5b+VXN0+7tT6KSsmhwHDg+1/LL91JsmeeAMxa6VXi4s
yDkEXLg+isi9yB+xGq2MG1FQ/bxWq9H4dn4UF7agOQjcMHynVssy/iwrp0ARnsy6AgwHtR+UO8Wd
CTpjZd0v9WT6+cl8DUMfxmkWJo+D1STPnhZZj1nm/jzfjaWPz7aFsMqsNkNx5SHWLHwkZOlTiBy1
vl4rJi2E0RwFLtNY1XlGJo+UWQNz75dpEj2ABHF02O+ujyn1yoQvNTTbHmLp2EiZMExNBMR8E7Li
xNVgJ9XeVNQ1cMlSnlyf7QrIqdaIWdT5vuuK9gpNVW8bNuOIs3GHYhXxw+UnQShXdDvPqKObvH6u
8+peadO/LpqwOVRcGRStziIMPnV3klcP4+CmsA3nskGcA8OlWTlDg2f0Z/9NNKwc9W1TVua9avj5
y/kOLGx4c3S4lZmSdEOsHC0XhGbo1a8y6rcpV2rNr247MClX+ZiSgPLXbgsLa1ybNsKTAEojJxhM
zbZ+YBtoyFsLNIG/jYe0676c79LC0ptDxbUO+ZI87rxjqoaqQQqyGCcNJ65bkQzXtu2lcZttA82Y
660xpt4RqTh3I8LiOAQSU0DJdQS7ot+G5j9AT/uZjMavy7o12xtc1arCHkH01xJV7B2qcepVKTWu
8jZ6xeebWOqU9ufU+CIIzV4zlCOeGfmV1TnXMsBFNoyns0+zjkhQ3qh1/NROr8jzTS6FsDbbKBB2
QW9MrYafaE/6D8gt+ptUBPmNryS4jhV1uO08396GRefdIHU36bH7FVYa7ncbu8/t+d9iaU3O9hEK
90IPEWl7ERjXfva6lMkDIHJz/usLC3JS1Tld8ThCF1GDD8orqt3NNQn3bGfgf3OVaQT0ZU3MbhFm
UuJt7XbBa8A9NVRb76a2UZqSvbdmI7vUidm1YQBaLfqoz45OmJc3Ar3Pu7SH/l/Xq8jdhSvl5NR3
Ok7S1+02KHz7mLdkWyZt8XxEf8qeXsg57qLSRFH70n1ojhPuTKkLBYO+V3Tw6p1IyuJjpMXlypwv
rKg526IzQx4QhqyO6HWNKKFHCWpvVRp4FyZG5jyLpvSwSkoD+yh169CN3r2jRcnf4+SM5m1viof/
RZguzf5sZ7CwzkqMsiuOQq2NXTod4ZZk9tGJzFaW8NKIzTYCvAdQj8Qc+JiXCUr1JMYQ0AfV+fuy
CJmF+BBkimLGvjzGkkQ0Ofb2XsvN5541t3IHXVi+c7Q2sO8A62bhHLW+Z7/E9NQS8jWdIKkDYI23
F1E/pXvOd2hhvOa4beRG6zSL8/EFMx/cY0WCXVN55eeDHazcDRYmfQ7Z1lJSiLVXpH/fDbi5b/Gx
G3Z1aT1f1oV5wNt5Evtm7h5R4FZB3unO7ah2Ynf+60u//vTzk4tGl+pdapRjekytJA1vUqUgQBp2
4uzJ1JN0DRm+NA/Tz0+a4SjMUGDLhuNg61+9QMPXLrm04DQpwp1+3BFlH/mWHJCrj342E40FOMba
FjIN8zsZ+zk22xkVCxHgYTh6Q1Le4Y+LB2aaWMfBb/KN3qw+cZdGaB7ZsqsbM3b7o1Sh0GJs6ur4
+2baSv5t6fOzyAbQbCKC28avvdG/RChlbAs8FrfnF9H7D0t9DsyWRhNYIXe9o3Q5j0qBc2doV/nB
z4GJZpxTlYMD9fm23l+w+hym7bmIz/aFUR8bfYT1NWpgbfQe1yIf97fLmpid4nHNWjJl1dFEJvFR
CHGOvoo7tek/Fa2SF8+XNTMLbG80Cz91w+qzpjATTkjJ9KqGmH1NfjJ7Pd/G+9OOCPGfoeEVXqgo
oz4cNRcqYN718qUune6i81ufIxe1oqxylTwW8tuY4pSOdYQQ363cs98PPH0OVCxzrOObMmmPJSoM
u1Kr5E06naZBALcnGv01iMTSgpqd2tMjxdBipzmiWPurG8jmGG39jeTOGqZqqSOzyMZl3CzafvBf
+4RwABIxKdrqTyLSwn2u2yvIpKWZngV4Koo+BKJaHtOx/SBU30VIwvxx0SqawwaNolI7R2n5dtJp
ZMcpf8Q9j97zX3//SgAM+c81GmMaipKulv41/eZGaN5FqXajxMbhraHRab+hapuvrKqFYZqDBr1O
TdQOVWaunBJixfRo89zk+/meLH18FtFWagjdHsmzlqrS3YixMz+5lbv2Qlr6+iyWtRpF7MpNy2Ne
qaNPtbWfrBPz5DJQlf4P7F+PoRc+lcUPh71071fK+DRJxmzPj837z2asIv6cZcHGEAVZV/zI67ir
MNgra0utdq7aD4V13WiZXe8dAWr+GjntxMQAr/BGz7nSMbDzLpufeTHZQC29LupSewmdwrvyM8/a
1sg+rqzjhfmZF5ORxtZ7ywnNB1yIihQ3CoVsSiErbHnOD+FSA7MFEDiGhH1Yqi9RMQhxFFGnH8aR
s+rz+e8vTdFsJ9Txyrb0Buh84auAnPosvcbpKe2bT1EX9A9xUebbEAHxoS8v27TmtKMmSvMYb7D4
L/B2WNAoUXjNe3Mtj7swXnMd3bhBCwjms/2gBRDWNyQ9zR57prL8cH68Fq49cxRlPqS5CJAYf3BS
QCmNnzy93WxJb3mIPtefLoZB6HM4pRXobY3N27gXhfuhtIGfuRm6BOf7sTBO9uy+Y1mmwiupsB5w
GvTi+0ZVG5Oat9CtyxauPd8XtTIJw6hJcAj3650HOPSVA6VYC7yFA/YfcMpQRL5Wj81fqsPjrgzt
eBNP94PIcLSrFg31y647czClCOJET4c2fGikiAOMEyw32fVeG0a78xOx1JHZHtmNVtck1RgfgYR1
uKJyiDe6NRWmAQGgRn17vpml+Z7FeY7sYY/hacKbzxrte5/8V3OtpUkSXnbI2rMbD8RVxG0QtYLD
rhJ4TWO6YjuqYkhXBmqpB/PLDgYhwsML5ojBuHUrkYX5YgaRvYYin37Pf7759H/gI6mEqXpNclp0
dqh+z7GDaX6FVV/ID4GZ6Pm2Gxvb+zDqRqfch0Wk/OhzguY6tXXtq9+1gY9nkVG2BcUpFZ+eLvTV
8W5A4Yn/H2M8gVctkms7XGNCZaMh99vcQ/NIihv0WsNio2mD7m5axUqyezN0DE6QIsZQ50Ejwexc
Q1Vt1fvUtCPrm6G/laUcjHj4WyROSvcBXGFFkiB2iuIDEvVZfF3KyJOPhAOiJtqoGvGvnCHk7iPd
MjVJjqDA/6pEqeqsAVumM2k+hOigv1GDTh78muOHahn26rWP78B24NGxEaoVYr6H/Mv/+zKempit
Mo890e66aNyXaW7Yhxwj2OaxplCyJkj63iqbGpitMjHWRSqqRr02ovDBUHTjukVjfQXl9N5hy8fn
+e7QHFQNGc7uZjDaEPS3GLaG5t4PjvEjpJa08Ts3IqGPuhluXceLRmyumZEmvlvXjlBJFw9GgiN8
OGxUd6h+nf/8wpzPtTK0HOlhK3aZc896Erj0bFuWwUaRzs/zDSxMyDz3bSlpIEaVGTd0paMcZncP
o+H3X85/fenXn35+smTLWhpuAdgbPlwur2FCYXHujy8unPkLkjDTnE/9OmkBKa7RUvj59RsQv7QH
Z9+Wq2DG995R09dnpwccSFm1fuftDan+Hiwes8n4Qirvo+cXHXhG/a6G/7lypC8N1uwMSU0UgXFn
H/YwL0t1i+xUkE3el01pb4IaAPMaTvq9M3Hq1SzKOUlSfDnUaVH5P7yJ7m8lubVLfAAYWmWtXESX
xm4W6v9N2rc0yYkzXf8iIkAIAVuqiuqrL227u8sbwvaMxV3cJBC//j342/TITfEE32w80QtUkjJT
qVSec3pKCZTypuReUPVqF794DdIkgrI9S1js9FV3QBPe1rP/e3kjpmTWwNuBJ12l0d9WtHkXodjz
3PbDl9Fx70Pg5aEGvJGfruyRWfzWSeXKpmQJ2H6smtzT3COncHbH25CoPUy5y1yM3FHXNCUkqQk0
rCGBB8bXWzyukY0unBV/txebeOMvlQIb+Nxw997WJHisUAwCmg8yvRvhcCUE/0VXUs5Q7PEGrE/L
AGyHFNfJhgpTVNWoxBVMHe3Kg3x5qO6tfa1My4IZMYAhSvaZSkhctf1jH+CFMPNw7Rnn+lw7cqsS
sbb1RixAu1nuS0UJhHNKXR8Hf/4XnaRWZPuk2WIAXNsdIwQgqensEbiR+8Rz+m/CL/Stk3rDVuF9
7fOG42s1g+8Conr3gnthHvV+5RTgYLPmLRbmtQEMn4fOJA73cpE796QTHGSQge8jqPz81/Xz5P3v
/1UVZ5AcUr6q3XuNqtlBC4/ENqvF5+tffz8u/lUHb5PCq0Uq3HvOah6j3xvkGnxiUUaZc/S58/v6
MO8bEvQ9/+uCqLrKEmpLJOYTXj4Er3+hmxyaZna9B+rohW5oODlvQSA4Zo17n0j5k+R4O1M2hJ+u
//y1PVim9SaCyLoa2w7vZvdVUs0fRpoVvyE10u64SC0/fRn1zde1hE4En3P89FI8I9x6R0i68V3R
+6/6N3RzaaDtFIyqefJYsR4N/awlh9xttyDFa3trOHDbhcKpet+JlxH48ssb5X2fAsB39q2+4cLc
BxGJT0AKa7fKfdAVUv8WYmQbKcja3hr+W/BpThdlzriqmvywSDpELsexveu3mzXvloZBEYYhuQc9
X3cqMj97dSCCuZFvrPx2s+ZN0DY0Zc5EYlmEykP7VeXbB6stpnBjcd4/21Ak/a9pchzJMiibEIav
PlSu+6JrDd4WK72RQ/dIB1RWq7L3IifZulysWJMJh6/aQE/Q+QvvNUVz5rHqXXWL1hTo7arc37o1
rQ2y/P2Nx8k8YyO4EXFkI5V1o2wY/ZsMIvZHT1XtRsxYG8P0akiChW4XsHMruATfO0yq5ajCuDNE
Ya4b1/sZ4F/FcDnTWk+VQ2KGNJZmjovrJcPBJhZaeaAvoALoKr2FxV4bzfDzkdSQFJiRDDB8nSny
wlqXH3hBn7x0mg9uEmw95axZneHw4DBHk7aS4T2HRvC9DRXFQ9vDvnUAps7Se5JQAP0JsaU6yhXd
SBKXc+LvSoNrVnlbMEo4XVmH97SSDK9fg4CQMcQw42yCtlec2sMW+H/FMMx6b94yLWETTpzlxJ0j
Du1JFrF6bh+mmYvn66axMh2z0osmg1JVdkXiVtXTDx/HwIcm8N3ufoTOY/Y40srbyCBWYtBfZV/R
Bdk0uXac0zR44F2iHqhvvV6fxtrHl+m9cdQWknWpmFBqKMY+vCNgAIIWM9kitFuxaLPiW8jA0r0N
O8sy3ZWHBBLSn4Ik7e3IJqn9BDCKSA/SIuGe1kGc9Gbpl4wEXtliV+QoLlDDhr4nZAjufVeLb/sW
zMjYIbnedXmK4knhuWAbBxeQ82UaQjA47fu+EQQSBXE4JdrwPvDS5jno/fx3Lol7vv71NdcwHJ9M
BdEJ4iYHFZxM0Zda/WL+0N5O3aR3TsA47iXwUioIfNw07bQ/jtDhPQy4fWxE5BV7NUu+ibBUYaMr
Pm4bXz4q0GPgJcFNdvoaW+oOb9xBjni6c6BxGMOVbeg2Z5pYL/NsiX5fQmFi4gVhOd6xg+A+6Qvr
BeK4qFZ0kLveCLJ/SmzvRFlm+DMLwsYDxV+68Hg6Hwla4EExHkaJT7/TqhqPSUC+gKjoi6bDya9A
/ozG4DBwwqhcKBKsWcVpWj4t/143uLX9WgzxzYJqn9nQwZ3xe0A1wKKqA1gvRFF9X+ZqypDhBVzJ
Eif/fS+rMiILb1UK19/4+soxyQxfD0Ll+OB28u+hIFvFTKobMWocKDkwBJU3nOQgHtT89X9gsV45
VUw1MprwsFBI7NGrTvMfjKb/JAGyv5GV08Py+LcxsT+1xvfMxIgDLEF7NVo8g3uGtBPMj/2R9L4d
QR38kekM4hwh/a5L7ytINfmBQZD7rFCkTLPmoc4AjLtuG2uTNSJFBS17aDcrN+41HADK8nDlaha/
5qltTqC+y/e8a+JU+Atf39j91It2PmvivkhPiUPNN8ETKxZuYutRuLV7Am6hLPqTuicBtCetYrMf
412iwOXHL2frGw8S/ax6NBLAgxIJPEFugf/FBqUnHTxUdOQXAIV+t9qFyspUPdud95BTtZF5rGyQ
2SkB5s3ZwXswhg54d7ad4KIVEoQ8RGNR2m7xc62cSZ4RIiD3mspWzV0WzaWdRbQEgctU/0I23m4c
SWvzWLbuzRKyAGRiE85TfByEzceqc7GEdfI4eir57DvFRvvV2kTMcOE3tG66ZbmkLlAgptkNBKwf
cn+TgnDN1ozkoGoA32fdYgtLZM+SEbcCtas/d7E0IyjAkPBoI4dlu4dkPFZu4ICsaU9z2vJ1w9tJ
AP7cGgKbWZRlDPTp02DHROLd7HowWVkaEycvG38qJADUOGisqb1BFp4cabPTE0xUPCl7OyEKAues
wDXpD2uDD/B90dSfhmZLsWElWzYh760GrV9dVjTWBfuuKyCweO092a78DEG+i0q90/WlWnEHE+Iu
QGI5+cMyTtM/toU6UTZ+a6f2cRjTvdthODUrUwHa0pHGJEnyUwLqgEM3WM/7JmD4M9o6uNOUmsaC
zj/GtP613JEXdjq32RKxWlsjw5erKlA6G2askQriZES3LF4EHubGbw5T0f+8Po81mzXcmeUtkUpQ
GsO6+BGsmcVB9MnGIq193PDmEcoBcw4y95ijme4kwuCfoC/t475fbjhzBSUxiHl0NM5m9OVlaXWB
/NbOqouJWx/ZUEnLsmjcBs1DB3qLAgLmeEP82qruZwh9x30hw0SrjzPY1qsAZiTtuoh4qX80wM3t
/LhxbNMAodROPRiQjR9sS/rkbNORrOytiUAnUH6oO89eQO5LEz+dUTDy6p2R+i/8+ahcQHEKC0Uo
wMMjCU2nA8rnw8bKrIQ5d5nUm9NYptSqsp7Be73xM9O4GtpV8ZXz9IagHdMfNs+zlfPYNXxY19JC
ZzqCthTMjij4+tHi1GXHXMt91RMTgc5ZaMlZaTe2w/JrISoVWaXYQ8+HA9M1HFh2Li9HhuiQ2Voc
EtrkN2i63PlsYaLN8WAH3te5RewBE+9RB2ggBc3GqRu2oNErq2+iyceinWxbzW7c1o0DS/K+67kS
D9AfsM7Xg9CKIZmIcj1KN8tq5sLFgk8jwn/fjkdaTj8KoNRKx95qM4NdvnNX+gtVnkhLQfwXZ38t
nnuNZK4EyU98fQ4rnmwCyEXuaTG1BFEayPtI4iqOlGuz1XltD4xTePTY4PUeTmHwNFc9jjAwtaCZ
fi71baesdDjtm4Th0VnmUWr31I1J442HNveHw5xu0UiszcHwYmbVEqj+icaA2ocPxMrmzyOoTaIp
7/Yox8LTzCa4rGh7p5GTG7NxsEAlBUWH3g42gFBrO2y4cZFOZY6SlRsnXpOcZFvJWCFl2bfy5jns
uQBlSBsft8B7qTvgbmpnjyAQlsVsfet9rbO+V1h5Js5Vxt1oovVWv9DKspg9bqzKICYxIf7oEFiV
AgSO0AfLug2LXAkNZoubZmXfYjHcuOhByCBBzHsrRtzJba8UnxOkEUqBJmbXHvzV7dYVVCp3oDFk
xKsPdjD3T23TbtnmivmbyO4QUO7Cmxw3riU8uACL47EiyKZHL3WO+yZguK+Nt/FyCBBHKwir4OEJ
j06dHbiHfV83/DdTddeWU+/GgVMOuDFho+3auuz7uJFB9zYtCensYim+jF/GlNfR0O9NEM2eNs06
twYpjhe7PlBUDuSXozSDBsP13762s4bv8hwYXn8M4Ls+ah8cYOc7e8lBaT7v6mN0zQY2AmCeF8wJ
4poSlyAB9a3Xb5ZeV1zM7FojtGSjMzZwMcGeMmcBVTR3zGaf+JB/DZst/biVVTIb1zI/7FWSwXzQ
cY/CygS4H0imfuUL8971fViJRGb3Wp/bpEaq5YIWzf7Rz3l98HMQhez7+DKtN8kul3witeBuLLLx
dcxmFv0PCe7aLzccl4c05QloN2NIEIC2rKh/BW211e+ztvCG30IPx3W7WhMc6rgEgEypAUULXoQt
gFP3hQYTs21P/dRxOyxA6YkGv0Ng1+m5VvrffUtvHLwiGb3RbeoS3fPuhJY6AYYVxLYt8MRKhcA2
3FeiKbusS7U8NaovUJp4SJriKUEVpQ62otu7fDJeSEzAti2kPVeDmtNonAThX7mV+eyXhIhQ85vy
xM0PvpfkvzToUuZPunZTNUVMlIEP0i3h5Fl6GMK20O0hbGyIfm20xL9vdsSEdtt+nme91WHmQ5dD
jxDqlMCkbfUmrH19iTdvPQai527gofm6tbvHohzd44SS+q50m5hNbJlv5zbQQOhF6v2vaAwoT6mL
2+0egyN/gbjJZDOqCdrGcZsijof+PrkpDfq+OxKzh63LAACoKNLIQYxj1I6DF/2BWRd2Oh/3/X7D
4ykLcOEMOycOUFZzuecdoO617+GWmFozYHepBWhE8G5e4+mFUehJNAnnG++ea0Zj+LpULB2lJ9B9
nqs00n3RnZy0zDasZnn9/fsGSELD1QVXwCRKAExkqGN6wgM3mOC6Rx8PSUMf+aGVbljQyiabzWyQ
0htVr9CNsTTRi2FKjqMLbqWuhQLMrj02G9qWa38j2gCld45cT49EHPMZ5FT7vm74bu/WrZMsnTej
RC+kE3bHKSyT076PL4H4TWCo5grC33UFC+rFJ+4q+5RbSXZ7/ePvZzMkWHbkzcchRgy96yTDyhcg
S4by0ROYcCcQlISPkM7LgT/ew8uMmG7CtxNWWnjrajESYfQb9DGz+6Cb9rWPgPHyv/PQ0lGqF1gk
u1Jj/GcLmmr4eX2RVrzMlG2pBlwUICyO7U1BAGV3gp5mzfYIES8LY/gwb8mc9xA+jploHwom+4NT
Jd2+2GZ2n/VTamlVIUD8YYaBYmTzARIx7saJuGI9ZseZAFQv6egUxn+krimDZquNx2byb2DTp1L7
G3FoZf3NnrMK6VhD6BIeAOIAF2V5+B/IYRY3eifImW1mHIgqkoYqRDXc+bgwXJNCfhB9cLMNdFn7
/YYHB3h3KuquwTLN44w8fhhoeizDZny6bp9rUzCcmGUV7ya0gMXAL2eHRQGE+PN5qSqXpb/1Src2
ieXvbyJF4egEfKMah4Fl9x/6QDcLbgPPFBubvHIG+IYHZ64/2LVc3GDRr2txA42yhPw7ged6406y
NgL57wwyxjmgLS7ghVbdofETpV/ImZ4mTTcewtf2wfBkMekJta4aA1Dpga6fPUAdMiYZ6oKBO23M
Ym0fjEPZbjq0ohSonNqLpgHUS/5pfbbF4bFy4pttZmNZeFUwIBWCCs8dWJpv+IRbjxBoloIy+pB7
32udbtSXV7bD7DkjfBhk67YszvygcYBoIm3hhlHhkayO8UTVtBvlgLWBjNOZBJUglo0YWEz6W+ZJ
dhcCD1Fn1tYhurIlZvNZIBsxg7sRAzRZ+BpAivsF0KOtSsDa15dpvXE8oso8VARfB2uxgLAtKPa3
uxPW1sb06mKEFr3VoGeYo2sxQ9H2WDleeSjDnSgLYnaTQU1qthNwFsdoroIskQX+dYLujeP12Pfu
ERQQM7Hr/YRPLQBez8iqP/aKF1HZg/vWymMqcXV3mbeRKb3r3BjIsCKQc4oG7D/NM5TJYuKrL6GX
PQ0wWfSkbPGNrI2x/P3NVlOuAYkMlPOM1p3bUid1VLPs45DWB5KMX64v2LvmhHkY5qRFR7uu7p3n
YNT5xz7k2akGc8tGRrA2A8OeJA2gnUwT+zlLYKxUjkdStY9yru8Hf9fDFGZgnBSOO8+VrFPnuUwU
5MnGYC5voIli/bi+QO92P+Lz5jHBi4GyjtjPvfTuAd74KCa8bYpRxQOpj07jfXfz4UNON9/93/VB
DGgcG1kAtWIiPftZKs99CnWZzDdQRsLRgauc2CI7XnMU49zw84m50PImF56PsSr8WED9yGn8W6ir
3cmgerq+eu+eIAExU8JgLJyJS6weuNGeNCjDo8r1UUjuH3Nr+pik9tln6c31sVYWzswLsxHP0FXS
kwuxmzsysq/5zG6pXX29/vkVWzYzw0YXFvQxW3IZNYPKUvYkHfapBMZtVMPG0bSyKSbzTNgMfhpA
BPS5r6qHSowfClHezzR8BNbzUTRsT5kAm2L4fAsRWJBFWPNzL4gAWrkKzvmQhfH1dVqbhOHzTbNw
Ldel/cy7OgbIExfUdvq8bDOYciHr5A2frw+0tt+G4ycduOnApTE/hxSdyMNYQcRd4U3IGmv26foQ
K9HRlO4TVTEyrx3mZ5qp+VMy9NZtY7nyn+tfX5uA4emhZxWN79fzc+fx8DjbPR5Gc9XGUpOt83Bt
Aoabt+FYJlprbLVCbxVhKAZVnrfFqLjiEmZ+OHCL9GNpz88OOs/aDt4NpptzO47/uHO1kUWvLJKZ
FzZdnjt1I+fnJOTOCSRo40E6SKFxBJbn6/uwskgmGiGYZD0QYYnnCdojj2jAfrWbsdiISmsfX9bu
zSGO/jOlkVFNzyDpHCNB5Wcg0TeSkBVXM1X5ii50qD1mwWUY6qeC6TNIWr6PoYxtMf+G6MdGWFrb
gmVqb6Zgh9oPLFkEl4w5H1GA/eijZWnuhy3C+DUzMhy5bXUScNfyL75ip8CzIjz+fQyG+gyc2sYW
r62UcYrTIYW4fWbz59kdvpDsc9PXd6XKTrO0Ir6p9Lk2EcOhZVJTtBsq/kxtCKMuM+k99TlAKrrQ
yl431rWZGB7NK9HKbsIYrqa/lyEQN2557t0uIjbbh+nKwW2CBWTfsp6HnnsBp9THcf5KRH1cLEtg
WwD2aAKxkSKu+IcJHGh7EEp4YPK7JCM70rD+tG23K9thYgbwfBIw6La7FxqOxxowVavvIzJ5RxfD
XN+NtSGWv79xDQcUOb5dheQCbaQ72JX2usipwoPjvl4fYMX3TFjABD7tzE3K5BubwtsGKYAT6DsA
vvZFEM9w7cIaggSrRP4sEX7/clvyFHvMkaqXbCvZXNtjw8FlOeYFLpbuJSvIxz+8/5a3SUW9kqB7
hmsT220qUKROlxxyFiGKRS6tzhQXvSX9S8NP7QDRic7f08cUEBMdMDb5pAD6qC6kUSm9w5v5UH/J
w9zZ0qNdsyjDv2tLqDQM0+5i1QBdZYec5NN8rlraNXk0C2cUaVRIO8n/vW5gK8tnIgZ4kvC+bHV3
GcPkUCIAdxaugKBSnzJ1TBFTlMTfN01hJa6YEAKWN+jY7VhzCRFIlp0qYGlCT9FYq7hGkggs40ak
XBtqiaBvfJM7kmUAvDQXgdkss4N916M6hlMRT6jsOpwdr6/hSkw2oQQJGu5VEvjNZWTjZw19J4aC
A+SDjhX9mWZbKL+1UZYQ8WY+PbpeadPazWXoh9sOVj03WUyb4BGl0gO4aKPrk1lbNiMkhEPq5i3V
zUVDLn4ZaqmCFyrBIzqqEJlEvXTvuhlxQXRTNxa2EJdwFseUfyNld8uz5JDXv3K9dS1cM3AjPoCD
yx4ANhUX9M9EeOk7J5pGqhRHoHuiZT5LgTnH/PYtn5EDjICLOV5XiUs/gFfehcDCckWEDy0t6v9f
SQ01QgVKQ8R3kNo81za5gRZ77E/qFpRQxyl1Tr3VbFj3SvQ2gQhl3zvoL3PD17b0hgX9WLCoFbRu
N1ZsJeKZAITe6dK+E0V+KXBMo5ftDtqwnwZw+obVVqK8coq6RiiQo29lmXLSS0LQPhVAi2gRzM1C
Z2MKfzjx/no2CogJRbDx2cyxeuuV0Bl0GZEinIKgdMC7phTHDhRdU3tApQpNYggVTX1fEXSr4HWJ
OBL6CXjr89ryRkguS1RG+mR8pamuhttJMMU2zvq1fTTiRx1Kt7f8mryysKHNDcjwPcSPGV2VGwOs
BCgT0iDCrs3BqWW/ygx0VXVErUmPXUSnKXfP0usglQr54qEND5PPq3bjgrg2LSOI4GrIm06H02tR
ctd7wFOyU31VNqim9x35Jryh9fjM61Q1ryRtxA8AG8l3rib67Xq8WPv5RrxgqsNjcun1r2Jp0jqi
693pzxJvK8H5+gBru2JEiRFVCz8M++HVSqpodpyDw+gpgWt5FbmHOGF8fZgVFzOBDjNFD7bfqe7V
TepM/iDjBIXyAAQoxfdh8hn/cn2YldmYaAcwtSagOSqa18wV98uxAewDOGHo/XJuLG+c14dZOTRM
tEOVBqqaIbD62qItb4niHOdr1oOcKAAFv+3gybmIu2RnqmLiH4ra8TULZPW8AFqXCumSFfUtPWnH
eeH8GyV645ltxdxMJb0QfZ5Jgnaa17Dsw6/9WKVfBZvF0/VlWwnlZBn1TYrScD4zxJn0FeRQ6bGY
mjluQueGFHQ+9nOzJYu8ZmuGy7cqCDNdFelrLRkkT7BQnXWnKqsvDp0eUm+DpWJtGCNzmECDjDaD
LngpfCjf52Wc+v5lTHfxsQWI9P9dLC5slITSNniBOvjUX5KwKtNowIOxte9yajICS2AqC4n35pcF
4cp9Cyk+v5lmGuVAul7f8JVk0QRHQEMsH+umZi8OS0XcQqE4StougSgJvFGS4DhIVAVbyNYfrw+4
Yr8mYAIMvTMYmRLvRalh/JAmlXwp2QSmzeufX9lyEzEhgpxS1aXkxef92J1pb/vOfeiofj6lbCrG
jWC5NovFf974CScW+IahDn8ai+kzAWArAoPLFtPcihOaWAne9bMn8iA/8WGMl40QnXxV1L/rknCj
Irg2hOHnwEKCGNguhpekyqwXhwh04caTyLU3RwrJrz1+KkLb2lquteEMfxc98RhVdn4qOhV8ShJS
HxJ0qd21Q1EBMkbd39d3f20cw+EFC/F4W6n0VPTl177FO19GxN3SzTwvjQ/XB1nbe8PtCfQEOEnH
9JRMyEUBOA8OatyFhAqIYxz2TAMGkmuWnwDc/paB0SQqySbWYWV5TCDF5Oi27SZYban6Y4/Dz6b8
41JBtUP3smtxTDiFmznMFV5WvuAAYT/yMUtf0B3V7+qqDogJo0CwtWbo7xYvvuSgpq/LYJaHOnH5
1sm0tkTL3984trScJsz6vHgRA39pp/Qflttnd6Z37uZ9diVEmTzAbS5EDh79/KXgxfgIxmEaHova
ozpSILHfostdm4jh4QqPUYOeWBlnIv0MlrJPPnVPeMy9C0DavRFs18Yw3LpnruZhJ6sYMkHipnLL
4bdqZHbu8w6SioEO2i/7rMrw62qeakcEXhk3hTtGHiTFotm1dyGYYFSGQ08ZlTSvkzKeeOf99JAJ
yxMwQfQrlBDKPN43BcOxez7lrEJJKZ7FIA6OyKbzPE5bxB7vxyTHRFg4uV8zdPBhJ9wuK2/6vE9f
KRgIho0r1PtZu2NiJRo+aBFYWKKE4EJYj2F2Tmta3rKJZ0e/7jXqV+MWVnBtMsuPeOODfsvrAvWe
MtZd/sXD6XASTk/Pe/bBMaETNoWkkec12IecfkwhBnWYauCs9318cfk3vxwNcDwTUwFLGltyK7UU
oNsCm/T1r79/p3FM7ERCqF+6GeEvdQEAUyPJn0pYyMuTbLo5mpEtuPWvVG7dod53b8eUxAO3JWO8
r8tYOOHNWDpgjPFAgoI7mgJL+c5JGa6tkTU7QzfyF9BA3LQUFPj0rkUvatqDP9YNv+b2V+05Ozff
8PSqCFPOhtz6yriNAmI9irE6lo2y9xVEHRNiEYBWsQ3L0Hperp3LlXN5dtPzcCLjcEA6vRFM3j9C
HBNg0c46IEUfpGDPkgBVIfsQE7gzttOQFVMz2/Ccspa2rJn1nJf1fTo6hxK5YJHJgyzkyamqc1I/
ttVWdFlx+L968UTJ8yYk5YK3gMtw8H7XJ+WNU7hxfqyt12Lhb/yy9mQ7eRoXQGhZTQdH0Sq2+8I9
Q9l8i8B5xVnMPjyvZ6xxtV/GPO38W2yZe+7Lwb7x0GcYBdUmDf7aOMa5HoKSjeZWUKDqPUv3zvFn
K7ih6II9cJqkl75JOf15Pd6sDWUc704DcDkgJGXcy2D8rqZ5+FCHHpTtg3Imn2duQWbp+kgrx4vZ
o+dn0EaYSZ/HXTfmjx2pnjJWgm6Jpmegi93I97faPv8k0n8Xeh2zOw9PSp0IVeU/ExSFchSQHRzx
3E5vvNmCJII4SygrtWq8UQE97ZudcfR3FciwqNPlsT/nNzbnMfJwkNIk/UdcIs9z7m9VsVeW0WzW
a0DvDLb5Jl/aR76UAAMdoH+cHlxI0EEZPIuTgW2hjdeGWuoJbzzKkxYbLJfDDAv5L7L+Am2z+X0C
mSorrJ3IT4evuxbP7NpjE4RKpqEoYi/hX4Ix+Td3rNdekbOrnTpyu/z39XHeL4Q4Zuse9Lp9EaKm
H1N/LqLanZ9HVd42nroJhPrW9/rzkHnx9bFW4p3Zv5d0Y+l3nV/Egxsm5Og7ed6fypLUasPi1gZY
/v5mdwTxPILNYc+VIoehKy6yyHbuhxEUSj90am6JPMYb46NfWgCzh9WHoXJPFsSEoQJbbBS/1uZg
JAaZGnJ7Ciw8io0FtQ5lG+SPAAOPciNXW7NgIxfw7XZoxt7GO69IzrPXF8ht1UlM8+0cFO1hyLbE
ftYmYri/QiooQQ6OgTo3uzBXzZc+8MIteZ+Vz5s9fGkyWoOySB5DR1o6UQC26CnSmZzSfdZqNvBZ
bo27ERwttsZcQ6FItzES270/f9meN6ZqcaYSzQf4Ak/tizsI986y59raSC9XTn4TywEG/yHJUoV3
ssH64JUDuCPSMQ5IstXusbb8y8Bvf7+WzE/xbhYPQffTKwb3u2+nw9bqrEQlkxjYcgvbAgVMHns4
OgAT+oCa8CfAR/+twKA19N5JabGF+15xCBPYQTxrZNpN8ziwk4cpRS1bpfOzmzUxdR07AgX2eVf4
M9mBSTY4WLIsB0ezL48QVphj3FSdXc3RDjP8OvRYMNsOAvksqxqqiSm3PoB8AL2n13/9SlbEDHfW
4Nylc4W4pIvUj3nJbjy7huR80Rznodioz67shdm9Nzgj93wvz2NWzaiShkOMwHpWFLV43kyvtu9v
ERitTOev9r1sBJe6V2DXIVszzf53j6qbqp7AB7GlFb42hOHiI7rVC1rAsNK2e0BWHyXa4oeJhsDq
+fsy/L84fh3CW9ROsxiqd90pqBwHKY/oHkAcsSWisjYNw9OHiXbCHmC2YVefQoZphMUrNBruvHkX
8ixwzG6+oQ6KClyyedyjSeNUg+bsRJP55brhrkQqzzi5+4k4gbKTNJ5BYPBRhPl802Yz2dcj6Jht
fGlXVTXXWB7wrEA/a1QcBElbffwrYdzs2kvcLPTdESZU1OmBN/23HI1tU91sPKquba3h08oq8zQb
gxQsgu7PzGXPxJakjBrHEVFLx3aLRmdlHLNXjw2zK32KaVBfPab1/LGyB0zDeR16vRGe/p+u3zs3
HLNDz5sqPlS2k33DXZoGt34Wztl5EDX5N/Qc74uoLJd8Y102d0cIuwoLckN9nqknJ8y68b7TdsZj
K8+L76zGfwcJLFbwpWReZt9JXHOT777UaXIcKgv/y72i4hEVImNHSDqBo8lHQxuXvm6O3Ty26qg0
k8GhKujkR2TwUCVMO8vm544EyBjRUcXa9lyBFP61ZrXVxEGi/Ozgd4NXHJUsIMXoOVyMx0b53D0O
dT3/g3aO4EJ07lSRSrr+daZ4nzxAQXq6gcQp+1xwAjWbQMzNh9JSkCqbQjkG4cEGM3d39Gq0D3kq
mIdo1IG2brnF5/QLKTyKWgoHkWRUtiCji3qgJj/PRUvFT5KowoqdnAhQHGp3+FUXA46YtsGF68RI
2FhH4qNcdWCNr0nE3a5yPrQpNEJegdcPrKdUkdm77xynUAeaBwmLRJlLfY9IWH+cPauFgMxIGZ0+
ML/TVB680mr0IWCzm8RzM6niDNXcNrhJhq6juG3ZWck/+Q3g+v8S3RXO534G10l7wJ67h9wu5QPl
jMpj2NkyLh10Go6ZmMMjtiD0P3tNm9bHBndg+gjMrktvcs1z9JewNBjySzVbhfMBDZFJGc0afScH
1olgvEf3RjqhP7rQTtQJxe1jiSrUwi8xe1i1NMjRz176WeafQTVZ39mg0VA08gZeit+QTRmtKAsz
hM7KyYX3gWWW599A1ExV5wANVwOEetwWuwxNEjAzeKOfhsUp6ZsGxEe53bBmjghvXLuKLdCHs4+W
YsFzCAYKZBB+3g8HDVJojRfsTP8anVZ/GbXV3+YT7z/N3IPenl3nrohINwx5ZPlW8VQjAcUjd0o7
gKPDJHTjEf1sYEBFZ76b/UhzV7EXPYxJ+7tWELT9dy5bWxym0kbLqw+Ngf5M3QHb6eNWpyKtx7k/
84b26jaDdNSzhdJT/VR73uwcBGtGWh5VaPXyoUXbFosCQR12HMDl+Iu5THkHG0KKWB6wQfOoDjPx
0wrb7AHSbHp6aEMF0eWCl6iOCQg0J0cYOtLlttbfGzfXv0Ai6pX/x9mV9UaKa+FfhGTABvsVqlJJ
VSWVdbpnXlAv0waM2cGGX3+/mvvSw4QgRSPNQ9SCwsuxzznfcmoC25gYtZt8uCOAMuaHAvYY5JlY
L+0jdGqw+RQGTUZilLB/buuUD2/+oEoewTB2fi60temugnnjnpqZv5ST6uwtzqXgm/Z89hCO/Uhu
XevARCzghr/JjrA/5qlmyasxopgjFdb9pZ8gCHdEH94d9iUIz+Ot3/SJezIq5e4ZBupafbUh6svw
GbCNutdQVR/2NG2r6RWNsL59cFIQyXdo6JOvbU1ot691WkM0Howc8gQ9zWmIHG/k/oERWw5R4zoY
QVga0zbqaCAg0d4XYXqiaVLf56TpHrukEj+TMG9tjDjcTjepq1v0cfP6GRZOjRMrtJneZE96Fg+d
Q9k+LKukfXQnxh0bhyP0F56HbDZKRROzoq0j7MbSPwSibzlmP9dZlM6QlYr7usPPsN6IQOJ0Lrvv
Rls9ZR08dw6O2wcSZgRq/tlhMPsoBx2R7NKqF3B4ajwRHhqaTI+u68E8oANIotsFU+fksW+Q2UeO
rsSrbYf+2ygm03TQIUqYRcCTkMqCIr288Wjv/8I49N1+lKUvbpi0GdtVupnnmLqQ50aBPZBiiFpR
FOongheMjQLIhUJedaQo9TNaqzmH6kHqN7ejINV4MZQF/pWQbci8H10WFGrPvKoLLkQOzfjCizT8
EwcB1h1wrZk9W2g9QoRRVCZ5NEoD4zPMKdw/+kZPYi8KsKP30LKCeZIKO4+ih8RUcuo968kDGFek
PALiGHxxwOgC8heHSnfjBANLpqilA9xFqlBndpcWpn5tZ4ESq8483znkqFxyRMgKWqLU18mhS8GG
76OizgriRV3Nx2EPFzeGlD9JEWtpjkY7lN1Hj3Uah0Xa/8KG7bodKZLgTwfmL9Pec/riFRK67hfc
l6viQdBuJk8GPR52Z6ytahDtk9zb1SXYxnfQuGpwwkNdbDhIVw5sj9Lb4NwIr6+n53B0mv4kmjkH
XpD75ZnBJTJBxbvw+a1UTVg/wTKvcb/QxJrYA6SIRgWvJgL+uLAeCv5wofYSqUKEirSCSVFbhI15
Frbo+9jJfOsdQDeomjunbWcgqyAE0aU4z3ycPBFIwhzO6GCywbWgGaUd8MAsL6Mp7cJyRzhwjM8z
YabGkVrCJwBlGKyuSTThj3LMC6DZdFI3QCHVuMvsx3nGv0wQ/Kvb2gNGe192zFPxmNu0OWZ5Uv9K
xQyAj6rbRr2xXNfPbi/1363bI8hXPizl/xys6L9YRIbmbgKmfLwriop1Yww6TlDdW4PEnceiTJsX
CtuO5Asas3O5v4IlJgOMu1LyGQyxJDiO3RDqfSIHnM5tkU18D5Z0a46Yf93d81Q4Rz/1udwz43Y/
UjgjNXXUtW0m4sq4OehF4lokgPEfSw8+3ELDGucadbIfriSV3gt3rl4NbUSNBmieyyMlSm5ZAa5c
D5f4Wzs0SV3zJHtj3D64vL8L3e7uil6ZWrlx011JApZi4jRXrvTrLkMb2kkOuU+L2zRnW0TAtacv
anacCJZA9SDFla1S39IUAMsIs8A+2V9daonjntc3vuenN8RQeDzoJg3CqGVF8Tl0mruUE1e2C1zH
MekN3MXSB9gw5g9OlmYbVLn3spjA5cuuGoxt58xNhvqcujkxMCVM+4NuA8ui3NZbcOF3vbOub1mk
22MnDRRejDjhGmPn7jbkQTO8YGvV9GslhgDwgyCdaTHvC7QPgzrqi5ziKG3IEIwI3UCNJC9TPVp2
q6eZNO1hwrLEWa1KVfdRQFqXQzCr4nA++Tgzfa/acf3F1/3wWw0tgxq5GBukQzYdVEWPPWBiPux/
iz5J1VFSByfLrhkDJmncdhRuchs14PfanNcXL1J6lIYYT1Mtzz1U3m15k+acgR+DSOfuHNyQyS8a
5hxVhdpzkfXsKq/HcYJSNJ+a24+/fXW6rnvpt48v21n1DJjbU+aDPP6Vwap9BMal9jCNN37i2eyO
5nU/d2dTSOD2oi7N8vzYwbeifhNBzjI/mvox66DPYfjwK+sGY3/6ga/rbK+mEPePTFt3/AwE6zpm
izKCmXCLM9gdz6oDLx1i3amtYLRVfaZcfn3+IoZI0PObuhXqpfNmcVbQ5i32sJ7GjeXjAX8vRl2f
v8j1mxTaTYU3B2fqwxZvpwKErP0VjPr48fNXNvmyCYdOsy8QMooXmUnImRC/ZH/IUQ4mgsDzlkHe
yo5ZSmWYopxhF6ey80BYBvodLp+KgVHmQ7TqxuPNgwo6u7FJ/sECLwsKGLFlC455adlVlfDPswYY
h92wIev7x8QLAGi467oW/Pg99wqf9IcpZDXAAdlU0p89rnnefW9tHX7HBUMUAVJDR5FyN+bwauUx
ARbf/cPmxrCr3ivOoeE4SaRN6qEsfP/vqs+GlG3E3pVpX/b3qkyLYe79/GVITJbscF9l7Sm0jhEb
nYb3Du/rKC1iyQSnty7osuzMJAQFq7D7UlrMzTzQl2put7z81j7j+vffogUK213haliROpyqAyil
tQ+d585Ndx+v3rWvWOxuKXjVT5lIz31inTgMQAGZqXsnubrz3XaLMfYu3eo6WMtN7rdzgfTHPYHx
QY1F660pCYpUTij+KukIO4wdLtVD5960up7LN9FNWZjHTZbOI4ncEFnmm04AFKv3MrMgCEaQQQR2
UvdQxt1Y9ytDsWRuO4zkfOp1e0qytgD1qYQQC73xJ48LFTX95Mo29onP9EbgWJvaReMiH2TXqbCc
zrkLxX/CwXmMuDuZPz6e2bWQsYh7aFbgMuDOMGCcJnHp6/oFps+4hLfzjZ6TKg59snGkrQzcsiOZ
1doTHS7rZ3i8zTaqrB6KAyugmIuGPe4k/u0MRRCUjT7+sJWAu+xP2rQa3MzBPLUOqhOxb2GFFwNb
y9s4hJDb1rm3Mn5LkREirYKCVxqeJJxVwcHwNe5AP2EtgSSsFCKvpjvuytk8je7cFVtSuiuLYtm/
DJqEdglsE58zkZD2S9Z2bfqMRoTdoMisPX8RtfQA9UqdJOJU4rb+whLfvrWFfP3czFxf+luw0k3S
wMCC4CYaOtMhyLo73tPqZajSdmOPvtcfRRxZ9iynKUBeN9X65MDVJrn3K+Rr39LOaVBEA7indo+I
+yIdo3SUnH4pwcx3t9DPa+tuEcNSDl7k1PkoaBXURSQLAjjUQkgza15yCHJt8fLWdtMiLPTC5X4B
0twJSecYm7R+43n/OucYQ4+ol49nau0li+DAXCi+ynnuTxMfKdofxtewIJRGz+WfeVoKH5VABVr5
xrT9Q6t950qx7G9a1Ls6kZH8iJp/b/9G0gsNF17ByunFXmm4qEuQIESlK5QtoKZNkuYj2LgWBdRv
mvZeWER50jj0aYTm5/jHnI45v1EOgUw8hAgma6560I0bqDs1yglWRzBSL3g885RPT9Psp/QCqFnm
gdCKOh9OlhTgafhGoXxRyAd3LF3vu2FqHPdz0Fqn/HNwpqFmP6opSVFjTzoexmUdcOQJrnTp8NXL
g6H6Og815NhikCDa8ahakDM3tuk/Ceh7A7ZYbEMyW2Ekb89zyRQzsAfmWfYQcD3BgxKIwymLId6m
/DPhY+h7O8f4pLCR4/B6eAZ+D+2Vzo4uMV/BCRgojZ2SJOVTNlUkG5DTiZLucbANdTw0jO5wffH9
u3xQVndA/Vpt7yvdOxjcIiP2RY8hmdMbk6RVcY86ZwuomYeCIY3gEwTBi6h0Ogzvfs76MnQi1Gl8
Pu8/Xqrvuglgzy871kqWFYpuqjk5BC61sI3zoNd5oa30Z1R16jqdIihHG/hn9QGv0ygNQJh9aKei
y249D+n328QzZ/orQd0D9tEf/6qVOLqUqiFhgbxUZQFGlMj7bAoz91BCa724+dzzrxv3t1AaKK9q
Ou0GT57DJGD+NDQH3/jelrfsSjBbNlhpV8K/qB76c1mk2VuI3DcG8wzFdja09Se/YRFkRIBm3sS8
9oRDwDo/Kw950rcAJZ2fH4/R+0EMZcN/jxGF+w8IxUI9ejp1X5sW5V9Vq1cK0+Q3E45vH7/lXQRp
gCbN9YLw21S0nBa462fOj74u3D1ck5MdhM9fWOO0UeqXoEJwiH5bZxKxECUabmLLjfT9SfKXlwEz
jWrIYa39WJWK3RJXikhXiDR1CLrNx1+3NobXV//2ceBN98rRYfpdsgBlWsTM2lbJnuSVuMlqzj/5
msXNACzmkpYGYxg6bQ6SnhdPLrhuAQTKdpXUzsY5s/Y1/r+/JrBDO6ZeZU/tOOSxSKtzqMCdp1bu
AcndeMn7F0N/CWcqoFFlKjdNfswiuRWO00DK0Ie5Xv8ghFZQ+C03Uti16V/cBEw7QtsaducXr2kE
35vKqdWFN0DwPNVNmaEJ+fEaeD+W+UuEE3ThcPC3ozmpmdsYQrx2NxDy5VMP/8/J76JewJxMfcft
2Yd+xpjrB1YNfCMGrPz25eFAa0vRR/SytykFuefIEdVc0GOc/BNiFdj8S4QOw5GCUsfsf3O7KrnU
QT/oc+8Dafap3MlfgnTkVOQGyuz6m6qEiB2JOAzDkToSqjk2iG4ba3ZlKS3BOgkBWLR1enZRNs3i
DFMSgfDYHAoI/n88zytbb3mgyNBSIkVZfguRPO9hwS5j8AVFnNfuX6p2is+t1aUdt4QkYNBCMeAC
dADSclJ313YqHGs35mNloJaIHT6D6duFWflNJsFz3yf0ZsyDmxqViY1xWnvB4tAagGLvK7egFzpB
WoaEwLH0NN+7Yb2FW7s+6b9XR3/px42UZ5It78pvZZqb55yon75bTGMMBm15kACb7DtATnay0naj
ybQSEZdyWtpyUhgz6++8DZ47SX5N/mxipfg92GtFBMsH+bl1TK+j+vtxBaDKZPPeuxhklnv4fgMf
EfpB7Nf27eN1vPYti5OqBZI6h7iP/g7qyxzBYbmPbJOBIcA7tOaBHIt8C8Prj1+2Er2o/+/PQa2/
zIwfsmPn4J4EoFs4OfEMRaLPeEUjfFHv3y8Ao0q2gx3S764on20Q8h2EpD9DjL8+fHE+ea7jGqBd
5PfU9k5k59y/OPBJ3Dj91sZmcXukRalbFGHIBYlGN+41bMEAA0RvfPzcVl/KZEmNzB2AZOcbuvEe
zgyYpbscB3hvxg1U78peXwplIfeoysDzAL4kwrU7gukAYK6SgCzZMoVy46dW0X/Esgo9lukw2Iss
xlIfB+u2Lna7M6u7z73gGvN/23WBBdHNjsN0CSDh4eUqu8nDdksrYm2QFlsaWSoZ0Wbz/n806WG8
zXro+14NYclWn3rtHYtN3fWAe9b1RC/IIOWuKpI/G+J+YYnJN6L6ymJdttkly52hbRW5BLoY2ttm
rCsdU52iC/TxFKx9wWIjo4vvOCJv6UUZeCYGI8RHGklMDObEFsVrpTP5H+fuDOCxmqKccKlKHcKN
wRbW/DGErDSPFk20GnC3Nh31o+46Xt8D/qvLL6ZOA8bjQFagCU8dd8OvonP1+J3gMm7R+oELSfZF
c2+eUcfn3YQSzMcjsjbki/iQ2QCapNn1IIX9aFzB9uc0Zu0Wh2/l6Ut1LNH2TZeMRH9DseesUzDG
AaDbggWvPXxxB9AesUWSFdOFeDAxN3rssrhkZNxK6taefz3bftuvJAOwySqXXobaPPCp9O6ZMnJD
GmDt4Ytg4ExdX01TqyEsmOm4nmo0nEXSA9/w8byurPSl4JW5wpUzmNld5GSFd6YZkNk3jdcKdBNq
ICn1xnvexwL4S+mrTIZD3lntHbsUQq0BAVooZGeVjg6S7PJUWXYGDfXcdlupytqHLQ57PgtfooVu
LgmAZ2BqEphTt86dOwyfsYnEgbw0BIdVNAB1NTEX6hNyEwCjCxPK4PVz87I47RsQ5Dig8bh5G6BN
SCRz3+2GqCu7K26BVE29Qej55y7/zgV2KYNV5gSxBSL4P5Tlqigj10dfOItgvZ3n4pQC6KmejW8T
F5BzR4kBCsWV7WiM5k/gPlYJzkOzE4OXe7dzO3fJ65B2ZBT3oayGye4pfGDqg8hQzH0ac9+hLy3O
IO9CKEsaEWVzPfECxsZBdZkcv5md3aCQE5ioZmlZTBGE1fPvZemwb7Jv7UXDbCS7qVIMOdT6gikD
3C8J9V82ANJujpE7dmiKlYOoxIHBOCd8GRsiu3u0OSFpEjMBgNyTg8Km+wDTlaa48eGb1fziwh3y
b9z3dLlPEsa6n6ZBT30Ppdo5E39K5tiew3AxQIv+IJQG/vWOKNhd9Bsl6JX9sVQKqzzcQ2uZzj8K
M6o4DcWrBuaz7Yl7CKFrEoFy9RMafgAI9c0WMGgldVmKhXUpDwK4qM6oeHiE3imPt+0drcfgr8b2
Mxt3LAygWrnngQsOlnCC5jNAMGydpY6Y6Wotg0YGR0AZ5ntjRv/OM2zLfG1l6/9z4v4WkDMPPp9E
47uqgvE7CFbND7Tv/DvLHLnFx1mpk/tLGTFoxk2hxzLvSHIUviuYFwSG3+AUe7qKa3ej/gHo+63y
x7cpcGOnZc+FBKju4+jwf0Htd3btP63/376xgrRcIavG+SsjM0+OKUgK3Wtok9Qp9pw6hh2arisg
kKJN0JwSXkiAXBlA6Fk0WoCfWQlVwLNQLQtiZ0y6JPICRIFdIDUAmsb6GnrDXThPR9lChegxGMow
O2kCqED4ZgDEnvLD1FaB2lUAj85vEBzMLYgmaD5G9Oq59kNcTa2PEK8tMTQw3EOWlbQidG7IEAKx
E6H4guUGscWcx9Dhw++ADhHMmPe5AmPhFwQy2hxodEj5iFvPhqJ8SmD90z+bXs3mXgUj0gjobZnp
u3JxHj7MvTM3byDMt/NXuES60z0vurr8u7uilmksew50d1S0gNvwOEdHyrkA2OM5Lyn43PQZPA1p
9kmfK/8JMuIaWDjYXqAXA15uPE+9knFAtOe+psZm2R+pozr3DP+QVLzVxmkLFPFauIAlQ5slBxZM
cztELoiX/C7A/5uDD6vsYFdzAdBs2YqhPTDg42QMj4qhjcuhABgyJDBuREOocWDK1bngznTOpP4O
am+uAeFJuuHiwRnRP1ceGfmNV1R+cygzyuR55F0KPJTCyeveWq8SoHQon3XfS1ugdRQBeukDrY7Y
xu/yJlfTvRzDsTyX81V4OfBNnxyGrlLVr7kOR57taW7G9lC4qIe3aMCrM5wMeRVBDX1oSdwDUY4y
LA1AAv1eNhNhT6Q3c91ESZGhWegXgwqjXkM+H7yCxNJqRucwHNVrSJnPnpiBCw6PAXiexscxZSHq
ZDTPOMYxmLOk/NGMGllJUoU0gxm6EOHfYAR48snADsEHjknk37GOhuTQDxJeWXB/h2nPDVbn6Hd/
VulQ0i95qvP5kLkyNPGUdFctl7oStcVhWnn0ta+Em+z8qWgKINGbREHKPfPIgYOiUt1lBKVmVCBE
U3eoS/RoDcKY0gUNpyiglxCXbuo0x3bykgv8UYClTlI5Nsc8aB3gbQa3SmIA0qYXn00j/+pLEvQ7
yDlx5yZlcGm5RVETe05Xzlx9kWGAThO4MlruQFvovD1k83v/1oC90d1A8a2tqqhCtrCXXdKxm8YH
rSZW4ILld6aA++ZR9H4PCdFclMOpzmjdHgL4r3l75kIl7FS0WQ1NHpEVSPOk+tHhsDZPKBymGSRv
g+a6oPoRTn8WmPfhGHJtiI0YIVjCA2CC5SHUYAfdV6LR0kQ8bLw02wEsyZoTdhroMFh1tfecTH5l
nkI38IlAEBAD6hQZSFpDnKaUvPG2M/jL4AxjYiMvBFMHQwJQ+41bOsE3+JONxX3IvKR+U6xmYpc3
g4C7qC764sXxKE50TbNcXyApVHkPuNfP4qUBsDSHP1Mq27+6aqrVGI1Tqs2vwveK9FVXZpqPxIQu
i+CcWLADa6R09hID7IHbADH3Q1FNkLqHK1aFvoxPGdtjSwXZESYC4Kx0zJf8IKmRya1y0VC/Y3OB
FUWbxm1/CWB2naMloABFVZ05YQpEdm3S45wQ33kEDSbvb8sqh1nBDWrB8C0InK5Xrw4fYdlctB5/
A/t//DrDgiHJIlMNQGKOE9g3O9clqf2Kpw0DQmqfocB3M6YSWRiogHOxVYJdSTDcxT3ZhIn1Pajq
XPRs0GsL0k5VMUwW1K+Pj6q153v/zo6agDklcGPOqxqmtj/pAr4CsWebMPlc5cpd3JSlG+Sdsdy9
sC6Y0B3SZe4dnS5PxP7jL/hnKN47axe5r2ogKIKbhD6B39ZG4HPLGOjTLxl0rTxRnbshvaXU0RHC
6gDru/AnsMbA/Vcn4J8/Vz1bakvSRJEGB729UBcFCVRx0PbPXRn3g/1kUWWpLdlACrdzAF2/DJkU
b4jrHNSxSX3KuQN3vqW4JA59UbTAYF8Ci8LooOCg2YFPutNkaO6sGl8+nq2VizRZJMyEOW5OZaZP
3C36iAr7xovqsenSn9f7mIQkp0eHh9LbNFhZuW0uBScrOQAmjsrmRdUN3wchYobXwyk319OWX/f1
t7+zAMl1b/122cu8ufQsSMSXeeYkDjXbgXo33OQ+CKiwvYg/HrmVWjxZRALduAJKTZV9pSUfVTQk
gBRzS/jBqFY+ySL8acPw8eN3rUQFsogKlOsU/CU1XPjYVw1oeQwa3ti8nPhbWqNrC2ERFzS+wvdN
S46EZBdZDyDw0RNV6OoPaXUkJRw7Bhjutbipf/xNawthESaqfhbgR5HxAoXnfF8BpB0lSa7APhEb
xaAVcIS3FKLsqAI3rA+LU6CRcAx5newn2RyDQjdQRmNnj4FG0UxVdmULPxa4wG6sjfcH01sqVCpf
O1MhgvEB1zehb3wHs8UjWEPX9BbodYpWJ5L9GTmkpOLOJh4Fv5864LJs/ID3Fww4mv/eAoYVYFSp
tjhBYNSoQ+IDKnbnpwAGbbxgdWwXgUPj+lmC8uceKYRfpsw8DCF/HFy4k3B2/iefG2wQXZ1xQi/f
arCujet1Lf22s1E1HGenIsVJYpHqrs3jiiUk9gTWTaDZK535PeyTigiA358fL9P3t7m31LnMapEP
/XQdSShjHaYRQOtI40RhEdgu7l9+NWcwiQQbvt4Y2bWp8//9jRC/dtxGchetEkWyGEJEfbVzywwA
oo+/aO0Fi2CShc5YoEIxvA6oIjsRKlUByk6ut6VytPb8RSQBOEyiNj3N2Nj4zUnL3R0yuC3k89oS
WISNJqC0V0kwXa4M7ZBHjYfq+u04hIFII1KM1N4lCdxQwBQ1pmVfs7KGNV+UD9DR+tTtAkDEf88Q
z4uJGWBqLwas2/1Ea7bjbQnnbOFVu4/n6P3g+B/naUP8maR8NqgzF22BdDwHbATFAza3489QhOCx
fvyileW95Odp7rp0AIfjkljO3wh4xWeuQZTsQaSKUaMoTm44jht3z7WXLWKGN4+jldrVp6GGS9Iw
m4cM176m0XlspvJxBNvu469aG75FnJBN4ZekxtnC8xr4tEDEiQHTMAXQZGMNrMU/fl39v4ci5Ydu
3UOGBLRFqKvy8evV2SoIyAX1hVs5preNacG4UeLeTcqN6vPK1lrS3WiiUbmC+c8lAUBjihWUMfw4
nWYxb7zg/Rrnf/ypdTc4acVddQIguowIRUaKGZqQT6HPhIZZGpxr4NpvPp6mtc9ZRAqQaUZCxyY7
oVsWyFhVCgx6Nrbhnx8//7qu/nsR9JbsOtME+Rg2WX+plDsjRxdDEnIvgh82CgsG8NsMLnEcAi5b
Xcr3FzhfAnRG1MwhfetMp6SHxsu9M0CN+jGgPAUcrhYdI/sKJfImyvXoOnojVrw/inwpsdOjGIbq
D9PntFKT7CD84I3dOYU99mcUzwFyXoJ2gjFwWjOr7gzavfvSe2CWxRyozx8fT9PaByzCQs5r6nPs
ljNr3S99XXYPM8u3OgVrD1+EghIyhJSlMz/i3Ju/JGlRedEM2BTdOE3fDzWQ8/h3HHDTcCK1n8iT
1ZOE3yhKYFzviFR5GBuvSYtvnxukxbWATJVNbILNaCD4EcQoUrbB4yx42m7cltc+ZHEtMD5ra/QW
5TmooXoT6bDPslg7LpyQRgEE2P5z37HY85SjruUkQ/I85ApCo+CBF+Wtz+H6sTEh7296vvSxIyHj
GUpL+bkc8q+ol5H9XARVbBIBxSjcuT/+jJXRWuJzAvABBb4geW40jjKdjNmOzJpDCmeeNz7k/VjM
lwAdIBYdT7Zdf0qh/KDcXeNIl//QDA1/KKLUQoy3QzCVE6jWAS//GCgC9+fwC3xZfaCgvqPbR/OT
ciBucYDHe/ragYpe7j43fNcA+tvp2aBLIFNR8Gc1zSruoN58Sxvmx06lmsPnXrGIKkkQUBU4XDw3
yTweCWrmx38mJ3XHzwFXuX9dHL99BaDhJSaIhuDDdSwGthqtekiFxCgsb8nsr4SvpQpHoC1Vc8DU
GUyo4TG3QwFNlcHoemORra3jRVjJHLgY55aHz0mBbEqiDhsTisStJ5ujtLaOF4FFp+MkfQz6Kaw6
8YLKuch+kIq35Mbpe0f+omjDzT/mllXyvipFwD75aYtIY/yxbQb0zo+idcLjhPP+qRZTeteXxtm4
Lq2c90uFDh3IltixL6F87kOUphx3ReMVuxBKPLEvIVLPxs+ojeAMXmJ+FJkTR2KtPUFNyfm7Klrz
5o2gxHxqsyyN8GBGNY456/W5Rcs/f8mVLv0vmU5IdwvDgLTYWs7/tKz/eyXjSys8nIoaCuCzOvVt
kJV/Q1PP8JPE/SiBIDjEVx8h/Jp67k05IyNN0ccPnPGPEsJI1YXBChDOEgod2vyR95kM7oC2VeZX
M+UQOQOYu6iG+7wV7ZzsQPAnTfCpdIL/p0jaalZDIs0ce5NZaJiXgcqFD6t3KF284Zz02MYZvLLb
l859HfBKdd+H9BnXYi+5Ux20DdB+I1BC+tw8LyIW2mp+r9FfeB6omezrRJpSHGRSWo4+csX++Pgt
a59x/ftvcbFJB6kKxPMnKE1X58kV7VNZ1N3N556+CFlQ1PUaDvTHmYN2qr8MUw60EvGgF/nJFywC
FnGHMG9a4z1rKD/A+CxAKe8Gsn1boiJrGhZLrz7uODmjLA9P/ZyP9KlPBxLMEL4MuL+Dah7U+Qy1
xqYxSKP8RB01jd2hIgSShLLynSvHO4HrSR/zdg6+ZeXklzKG4B2CEbw+aCvMa12FCeTQUdQnwIen
RJMQjWPIMW4pG6+0eWD6+e9J9uQUgN9iAA/PkopdDCMmaGPYCllyUInTlknUiSED1ZKABdPBd6Ks
J+824J4BgomxxtaoG6KX+ZWlvUMPIEOFdHz+eI2sHGtLlNaEtjtsFSDSD5cV557C4fFB8q79WsAI
dyNrWYn9SwhSbX3QxaRMT2Oou1ihoX0ArNQcfTi97QXIXqhpeGP8qe9ZYo/oPOE/OHIdKSUIe/3s
+pGtlD1qSpKt0trKoC1hRlBmIqBaOeqlKRtU7jxoTIYRGrqpiUI2b17QV6LDEm9kJyg/5rR0ji7u
lm5Ecj0M+06QZKvAeb3hvXPGLLFGFckLPiS5cyxaf8a+cP/mDdTfWpGAfwu1wo0zc003ZAkqCsgI
+/mpJycJViUDbXuqHHqr1BC6Z8/LZnGLAq4gEn1qpVI3SsDRxpYcqtoLdk7lAKcewwk4gdodwKQW
7MYKED21YyAx+8XLxyvn/cEIlwU+UCAm3uZN8GBCNPg80FP20qCZ7sO1U9Qs3BiMtbWzDMqsTYVE
m+0FJaos22kgtW/haoSeXq7adONK/4822Xszu4jMdee6cLvM6mOY1kpwSPhQ5j53V9idhiYjC7Lv
YI5l001YpbrJEXnyOohc6nWwCPDkMOdfPSiGmRt4Z2ej3EnP7cwO4CRwKyLXyZJ5b5tpmPqzxpXe
9hGaYaZ+nGueDQW61in65Mc8GYLyF2uyhO/GAvLB35B+oba5h9hnmQY3MuO1vkEObeRbQQftvhV9
w4vk4ISmKZ8sDZ20iMXYswaGJWPHvEM/amN+VpZ6CYfWntFAb82jN7b7oFNu9nc2E+JCzhF6u/or
dXwUMve27tL0ew4BOvKU+U6T//RDNELuwHan0LyG00/jPZqxDx1o607Ir//H2ZctyYlz6z4REUJM
4jbHqspypWty2b5RtN02CBCTECCefn94nxNRLRfJjrzp+Lv+DpSal9b6Bki5JE15ZB1EDGrg/0H1
eKghp9C84fXKPIA9AVXJtxxu7OlNCTvzoIWjfRXQu2nSMPtEsqH2DdznPT16R6/Rog9OlRJN/T2n
AWdHcMVc/y0a4dnc7QZlWvc2wwDg0Vj4JeLJ1El4h/pilnGyix3ovJ064G7YA6RZICwMpGan3hQA
rFWzb1F1qfQWOY+h3ykvdygmGGLQqtlGIPTMSgeFM33KJc3ScCdlX3ePeEWKElIbUCbzYoChnBCV
IIAQgHi5vJcWTi67dk2glcuUX5sTAzdY7SOCXu141K65gHy8V5lduE76lmuvdOtnLQCaAM2e3kjG
OnC4s/4GVpBr6PKFzWqXrjto5zlTy/u7mLI6PGRpEsdfywEYtr0/ZUW18jpaGi5rtwLgE1aFHOqn
pvSAkhlKiMBtRCKcH5en44/32wfHge2VyJVSAWRX5VPcM6DwbmVeqJx+B8wySYpdyUg54A0xkKap
2g1kOAHIEwkBowoMVtXkx0mmLeJ4k7Mx+w2YFWN3XZ2z6vMACQoXpqQZ5LfrxM28T3h96/Qgeezz
rzXSoY8+L/R0iiC/TU4NZITojomgH59FZBL6SlyTjJ/gvgzxHTDKc6CzN/4MfN+JptRyRN2yT+h3
AxSkRuam181uaKOwu0scmQGPpido+H7x5w49+xJ5q6+cpr6EklAHxu8WsuRQ9b5FdBdmJy+GXArM
vSszQEFCpRJ62AZM/HLaDbiLumSvQmc+cpTpuhpGAQCtHiFwqDNAqijpml2Du2g4KC+byJ1gSdsD
rU6bFlLKVQVeCYy3R+9JVhpazXWeTeWOxSWFMEfCSFDt8bwWiDFBWSPmzo8AuCxvOZMyHzcE6oGz
kXMNpcnblnWu80CB4kJOzpdhJ9U+RXqjdk7EdyH3DWFpBVCmCrMIGHr4xxW/ECeX8ee8lyH7OQA3
GXUYzdiNNdClfgNpliT3kNxTNR/K6iiaWNavEQIj1+xSlkd5sOfFIKW68RGBAs9em7Daa/ixa7WZ
hgDC1ffQj86r+rPbtRkExnF3R9e4CeLJbkOt5umeALUjd11fInTL4sGEX7G+Unmrp97N2CYzBNC5
7dAZPL7B4sQLt9h7ZVeUVwFH2J/q1buXmAvhlJpC5u4U1rzZKoYgANNZkevIPJBU/e8jwEnDnMR8
mE4Btk+05dTJ8p1xrzK0wRDaKCsB0qgvqtx59HU4DAdkOzuJIVSrFPf5h350hFjlZJo5Kdyp8upJ
ZDhySQRh/pzGn/IpjXYA16gt9ytnC87iORa83a0cXB82GtnwkBH56ER5RXqfAgLzQGkjW7PJHUBz
sQlE4LMbBwBOLnbtAHZpt4WkPB1DJONjmaQrOY2PD2eUjP87c7GjK4DFy+xeeirt7gFRH/k+A4Z0
zfvh4/dRZHubxhmQ6EDGxqesZSb8VXRuIL7VgOSWX1oVhHBvYgLVOdxz0F8rr6qSRPF8471b753T
Dwn8GdhpakeWbrQGE2ajCecrvJOlUZv//u77qhjVMIWuesYzAqg8Fw6eW8cNB77yzvuTzvt7PUa2
zSkO8QBgO0j3gCdQkOCTTiMYFO3CgJqk2sNAAMWsGwK9b8fbJiByMgBuYFzzRGQzyACAdvgR020o
IJAk4B4Ii2KzKyOugFCDQ15tjsie9NGPog9myiTHRQJH2KxsydcRF1AKn5cgTSCribuAS7qhauY3
sNiJB72Z/DEG+YBHyr31S5qJfeqPGbkDIKdwHwqjpmjN/mmpvG4Ll8JP1IHwYpmfqq7tb7jwf+k4
+pwE1TGfkFyvZmUT4OzajZOMr5jrfy/vzI/nl9pSpiFx6jSONGhwfjJRAV/EvAmq3dQCgfzruias
jSfzQCLy0yh6Nx3cGTDmBwwivypEpbayqB/NUu1tCYRAAXH9pAekHxJNawp3S8NjbS9RgyrUjEl4
HohJX/K+0N+iFM/K60bG2lwQSwJ9u+vxddaQDfGidj+lbXvV1qWR9UJNSuiEAcxenGRcQ6ib4oit
T2ACIKi57udb4e6gFdzT2yk7CQ12zIaRBgs3D4zYXf7+x1E74Gb/PXtygngGR09/1oaxlyQVTXMy
gDjscSggQXm5kY9PbRpZ96GekkIUo5++5oD1wW3mRFw8okw0nZFQP0/iSn0GautyaoYTDEQQIE04
cU554NWfBlNc4+EautRW3yIVbFjiekpfETh+TiL/1MypDhIn5zQvv3XVkKys2YVJsfW3hpwHYRvH
YFpKJ9vTYJi2f9yPoVI47C9PyVIT82vx3Z0T6rZxsyYYz1TV9yJsfiiEh1gK4cqds7Cpw7ndd98X
AxSicsgLnn06RM0GXjIkufUomEMrHfj4WUtt30DiCD9JNO3OQtTOIY/5Fz525jAYpKHK9X4sjZO1
wcXUN7C3FPosqGg2ZlI/KMhAn+EZ4j1dNxPWDp/pZSBLoirutwKJ78wUyY+gGr3pWz05XrYCLVi6
+2zTwMozQ93TFosXBKAtTRtk0p0C+ruJ8wU2PulGAvj1aaDRv2USf4oz9eNy95YWgrX3mzQDqFfV
4tQMddNshA5AKI7AkFtLzH5cCaa23BZ0NSNNNE9epQ8Zt9zpvw6A/A3B9Ltx6a9mSOVm5oFc1Rtb
fIsnjuiiPC9fYKV1YpirfRT3ZGVJL6w1W2EREWUiMjOAnZHUX6CCW8LhJXsqOSbnul9vbfqKg6Do
Sj951Vo2d3kxeDvU6tfgHUs/f/77uy2v26SOXdX0ZxXj9m44cKum6LIjKHvBlcNvXeY+sIOjxNS+
wgMFIeacd3kw/cherxsfa7OHvYrcshy7M6tY/UYSgG82YMDqNVjXwl6wNcmgKAIJ7L5PXuH9PZ6M
qPgGPm/xzeVfv3Ai2npkvvL6voTlGiRfGkW/UBT7ynuXMv4GO6mUHfB/ZWvJvqW2rF2dxJAFzjwz
vTIg53c0y2A55nZiB+kKeI156XWpAGpjH7WDujXx/QHRG/ldzbaLHmj/K3fUwoK1MY7QbA9kKNlw
Hqt0vHH6Hj4SQKW+xf6VFQxqgxwH+MWZ0RHTaxNOBowhn55wTT275kp1NWorkcHBLyVFGIwvTA/Q
3slz6pob6dfRtw7ZPbrysF+g2lNbhiwBQZWoWptX43tA1Wooe8AWcFSab3JDa3qQYJbmx9oZxQhn
JomkXzUWObzNnLoabsAnBy8ZBudhur+82hf2kg2RZK6fusgt6zOCsGQrCjBk4bm4VoZbuFRsmTIe
QzcXdQH+Qr0KBZUkuIOrg78Z+PR7qHkIwv1L2ghv5VxeWohWCKACaOmW0kFfzBTdNB2BW4TmHXut
R42X8uUBW+qSFelzPfYQY0SXkNAstnlRfxbi8U8Eq/Ks3BqUGPHuRYbqcnNLfbJOCN7WJQddvT1z
Zyz3wgBYkGtYFXrDpFfeRguHkA2X5NID8DnpklMeBcM+d9PvpEULJI5cOHcV5crALaw0GzIZeo4e
/RE8OSoDslEKFO56vtwuj9PS1+c307tbU+V6AqU5He9waAfbKsuLzwGH7+jlry8N0fz3d183Udn0
DeqMZ4VKw1E5It7QlHfbyh3pY8rBvbvczlIv5lXwvp1mBPpSwkEv70HPrRpJdr23OgNLvZhbffd1
ghSBRh7XuSNhmcwKME+sKdNjYpxq839gkS7sEFvSrHE4LJ9QdrkbehB8q2k4+DG7YThMt/OhDUWa
H0DNrCQVF/aHZ+35sKQakFuD21rBghbPpbl8Maee6mlN5Xbh2W17iVVOSnvPTfV5iDMknn3+b1xF
xX4shLdFDirfxASKxJcXwNIUWdvdmM50foE8Qu6LoXXh7+miSEVl77dQYYCkWg3mB0Vd5fPl9hYW
nI1cNFo7YYXMxRk6r95R17p46wQUw6/7+rxC3i04kWROj/I6aDczD0dlEN2s6un35Y8vDJWNVlRT
60LwiyPlEpftlssugBcAzpM52I+g97W/3MzCArNhf3zqYvh3oMYgp965bWS4Y1WJiqALIO7lFpY6
Ym16AMcdWhjughAPcKQBmnT75yXJYAt0isdmjXe6FHzYwmUGZrdl1JXmzoTBd4HBgpa20odhehHg
/gOhdkSVn97Q0gPfx/HvHUhcQADxyiCUWs+CJi/h7GIoAZ2tQMVSNIc2cYuVafq4VkSpdQ6A7Ndm
E0xw7pKmOoYFY7shQtFRedHGxAnwCS7/hvzlYf1FvpQKsJGCJmo4mmQYzsQ9okr/KfTds+jUbR4H
96ECcY713snX/SNUMNZAukuLxTogNERy+xrKAHcmA81V9kgfQ7zNOXWR1NA5EeFKomNh2dsIOhMN
PkTkCTnrKoo2/jTs6DyWkOfdXbXqbdRcHo7h4AI3eeYUjrxob9oCuMsOUVL+RHljDZC6cHj/hZuL
ceUkyfT/j6AuvM+F77+QArEasD43zug53y73aOEstbFzeU9L6rWanJFc9u7DEF48NWhlK6fEH3jk
39UnaiPn4OnRgcvURi9QNoK36E53eV/vMjDWN8ItyuZ7o3G/3wDBllRfddv5zRMH7tNAjsfoghS3
HoFrMNtDldNznlk0Ev+BhYbKYZPALoD87vGIK6FXnLGwbbexoklPN20qqpRAisST9MpI0IbSGJRU
irQm/M7oyvwUUGiDXQh4XytA7YWlayNoAO4IEgLJ0zP1RP0En4/PErrxhzw1xc1VM21LPggv93Ff
CigaOv34o4FXLAV4EQmPy59f6oD9xJigV1UVXn02LE9OpMVLHUAucR9NEP2+3MTSWp3//u5mhkiO
lxXAlJ7DqRyTTQ7BKwFe8VCuHMdL37fOejjG0HEsa3qWdQD3bH+A2egLnImrZKVitDBGf+64dx3Q
pZdmLucQ/HOLp2TWsh2y/nHsxmJ3eYSWGrAmIalDMnlZy+9AmCcHKHjRrQx1solYd2Ue0QaAINPA
kKwm01l1FFJ3bHC+lbAZXSt/LMyBjf9oYocL7ZaAf/N0hFQNYb9hdkNX9sDChWujP1gGaj0N8+Cs
8uA060vgRgczsQUQDhpjDlwCXjwcKp2GxMBVM2Lz3vIxHv9XnFYG4L/TST9rEqWfY6ddBf8v3K42
mYQzp4FuG/QrYByk5THM6FQgFw7Npx2jsJh9IHUm7mpIoAFrSaaS3WRQCHMeoC0Tfve7xKlfKsfA
rr7hQ6O/wCunHL4KlJ+aT54cJu/KTIcNdjQTUKFD5/MHj0Cr/21qTQi5+cqB6tvPeqIdu46CRokV
boRDNLWwTWr+NwxodHWCoZV/8384iT7eZ65NVWBjL+q2og18GcwrR27ykAvjHWuw9V+uWTeujegR
rK9B1nTrc8ixbmZZy1yQYQ+Z1TVa61IfrORDTjvfQ2a1OiNZTPcS9Kl7Hw/tbQaw60rm8OOV6dqI
HRiDSr+AYeE56eN6Wxl8WMJ6fOO74XNakfz18lh9fGa4NkYHXpIJ1BiUe+bcJLdMj7gWilx0K1Ox
1Iu52XenNiTpQghMGXr2o5btWZSZrZ9ocohYSXYlyr+7y934OOpzbaSOAIM/hDEZnlQeKKwDDKl3
GgU7CBjJ6Z++q81t16+ehEuzbz09Gh8A8dqLMfvlVNyCoeTdCoaboofjwErwtzQt1mWU5x7ROVig
5wGCfOAhjU6ESkGk1Mq0f5yycWNrmxug62F7VkBKv4RvtMx19A1Cl9/DLggPcVPN1rvhXepAFPTy
/Cz0x1ZpMTwJPOEaRDiTEffwxsFbJkJ15e26z1t5B2k08FLwIj9XoTjj2SvhMbFWiF1YwjZnQ+Sd
4qbHSw80uvxAcpIBTtL7T3hYs30EYO1aWmBhWdle58OYxUmpEvfcsL6odhBsLaK9aoXLNiOffQ4u
j9VSf+bm321JP3YK3OOCng3R0E2CrU8TteqoOuIfgn4KVhwtlmZ8/vv7ZkhcjABUuueKS/17SEYP
UrRErDnJLg2WFW+qANbSlQftd5PhCaNjGf7TRZj3Og/VyrNi4Uyx7cZ9HZFqAEvuzAJENyD3bcS8
IeYXcTT/G0gva3zipd5Y251HAyyXIJSHtYtXPZvTwAEmZpp4shK9LU2HteF9v2xrgiLXHzMhlmp+
9gz+cXlJLXzcxgf6UmZ6lPDaSYTXmj1JZfJvFjepvO70sIGA8FCNiqbFZA/U7R8J+FnfYN62lkla
GHzbxNyfuKdKR3pnwQf3yHtXeF/gVBlHO6f2RH+8bozm7fhuP0ioGxsTxPGdSEn2Iy9aEAMK1rQr
Ff6FxWp7jJOhw/oBevoMPfzktnFduIqYKokOwINndOfhwXGT9fDePFzXHWt7y7Kc2hDRDkSdSvKV
Jy0g0bDFpms1qqUlZe1vOHb5svEo4pK0kw9kaMfsAEkdfw3Xs3AK2jbjFABdUtDa+98yAgRcXhgb
h9f5BTNBdPu6IM5GCVYdHyA6nXpniBsCQwDf15He8SBzf8UJ6LdBnhXDy3UTYm3wwbBZh7/L3pKS
wynMqbItj9K1MsXCHrEBgtQxQySqCqe58NU/CgSwXwZssn1a5O3+cgcWVrCNEvSdBulArspzA0Xl
+iS7ytN7HkEs8ZeAPmMJyUaRgtkzqqn31pKSC8vMRgwyr5/gX0ncM1gn1UHWNFObwGHs9+U+LQ2b
telpGw5JM8Dt6k/OM2d4TvWJuIF2dXPdPrTxgiD3mSpPXPHGWRoBoI2KuLfVaeasGTIvdcHa6Lov
Ow4CKW7BDmaDQ+4kN7Rz6k3XNNnK3bSwF22rblCLIAlduLj9UKYYhhhi3bBM9yP+rYYZ2XXnr+3F
qaCWlvZkmM6gh2pI0HmOh0JeVZo1HsnS+rXucKppVMJKR7z9iUiGTHn3c0jtSxRb3QDFKriFrWn3
LU2KtdmrKuwKh0DV8Y8tkIFzy5/8ti78q+rfrg0OhIB/CmocxWh5IKDNqRfjDvRQoxoG5zC+Eoou
7D4bFSjTHGblYJOeWaTNLU/DiW+KKonXoBtL35+n6t2d23A4lFb5bKYRp/EDHK31c9eEbHd5cy99
3drcleMy3uo8ezMgXR1zAR3IA7T4Icx/3ffnyX//66s0LSBmj7OJZqV+1TWLAGopwi7RX69rYe7Z
uxbgstxXESKHtwQJpbsGlu41olpS/bz8+YV9bTuWwnWjiGgaT2fPG8P91Iz/DKQboa4/FccAEspX
riL6316omRzTtoV7NrIx4aHyw779NDoKcKvL/ViaaGtnq9LNpOvU3Rs8uNgpDGn7mPlXAn5c26dU
uO2EPHMAsrWU4xffRzaBjtCtKrp6JQpZOC1sMKBopBv7CDvPwtR8oxX7PExwdI2icE0md6kF6/1N
+8JPqG7YXVWret805TcYbbd7j62t1KUGrJ0MTxYGBilv33gBujmv6DYZs3Iuhl13PdhwwCFtORjH
tX5D+roQWwgSxBoGLiT+fHkNLXVg/vu7rWa0iDIoUrZvmrr0BkmDe1ZWxT1sm39dbmAe6r+rha6N
6xtY1gyQmkQDSBbd+hUN0oehL4L0BRIvsAORAQi7r2zMnfKYtuS6RFIUW5uPal1HJVwLHsOcgcqt
edXCpISFJANOBl5+WtyFBNgCeusoaA+dXKi/lGtkjI8PmCi2NiaPipIl9aCew8jptkOfdbcmksne
DaGXVlN9XXErsrNlsGbogrpn7XOuRsCN0jq+d+KarmRKFnph58ZYAqZx5ojwAfB154CY8YV3uGLz
dgbM0fLL5fWx1Iq1RbkWUOFvSfjQeEiK8wCkm5wqsiddcPt/AP19vAyjv5JYNax66kk1z3AKKZId
inVRc2K0IUpulEu89qufEyP3jYJn/LiZAtxpV92XEbO2GPVgzJOMaftM3TL+HSowMXdlAdmJq66B
yBYZVuhE2meUzXYC7DavkD6ZWkh1XJ6fjy+ZyFYTHiJgvIQqm2cIFyS3g0phuQ2c8Moa+/j4ga7u
f4+foYWrA2lY+kScAK9RMYsJCacMdmXMspXrfqkNazeysuidTonsKdRV993EcIWDN4JrfiOzmLCV
y36pESvypSi9RKVTjY8DXIIi4ObbKT+0WZXUu0LEdXS4ajbsjFZYT6SO9Jg+0dIPHnidG7LxoBzx
cvnzfzAcf5/WkZ3RQp1FxikVyRl2mJ23gZysa8htQ5sOadJhLLL6vslC9QJXID7CScyt4AEMxE9Z
AOFMMg+FIAb7q+IIf6SpAkLc9YqIbOGxIatPwGB3UKO6/FMXNrSdHUPuE16Kjkqe/uCCZu+YcOzL
vR8PIVRdcMi3VbDvaBOs7IOPn1GIQayVGsa+M2AjP5mAqgfFAYYVJWzPuQvNcNgiyU1fXMm2g0nn
fxsLNSyQxgzbQkD4lu2SQkPiD0WQ+jo8fBTNu/3dta9kkNYQXCGPxoMB7XgwEFRO4z2kqGH/uEl7
OO6wA3QMG0EhZMhpCPp3SvPrlMoim2ardcb8zGj3keu0GB/MkEzRDi9fz78pi0AUK9ixhbvFTqYB
ow6T57Kpn4kRzjcpAgOVWjGw6K6ClxzZlNVo1k7hpfVhnTI0T2DfVgX+Y8hjrArfIbfwM/xRZQN9
ZEP/2nWrdNIFTbHoL/5tNtUhDEajR1lJYKzIqFS1JZ5fhGqrdUH7fsdkQswj1ZXfFduUe3npHzHK
XbbzWVjmX6UT9OrgxUiMO1tGmYruAjqmaxa7C8ehnZcLK5bWqird5zyCgkCTTWY/xO0Ila3wOkfK
yM7LCR9GzpBuq54h3uLcAuswn1dhHN+0iChWSi1L3bDCewwrFCl5Vj8LmqgdqXHQ1iMUPjLXSVfO
lYX7NbTOFdb2ndfTmD5rHO6POsjKr5lTrqEOlzpgHyQNR+p1CMwz0CRiL8Yq3PMQkSgUVtn+8kG8
dGfYzN0KkIYJ0Ib8SSrYHvIBcF7pQRiWz4KbyNLM/wKhhgOPGtwOuNd3MvV+/fkfmuOqh67BdsJZ
unITL2x6O2tXATXj8jQ2z1zDz4cN+qsMFCDZqR9t4uDq5WdFLpUoMtY0IX0msqv3CdT97knjhLu+
UcVV0LLIpvjyALfsEETymZUN2eUQwPdvgLNJUlT0jVjDly2NlxW5VEUcTUPi8ueGGU/tQjODCBWc
L7tNjkS93vdlkwaPlxfLwnq083e+mZoqCEv+HHbDAwD/7Z47uD+7ctVzY+Ec/it3F6Nm0mjNnyF1
Lg6yiPQ+KTuyh5zG09TAXX2KzHWV8cgm+EJKfQynPOHPzDH/NCjYHWNIWW3LmKzVABdOh8A6HSQY
uCZBof+ZG8d3IZ/Vp+k2zmM4IF43IdYBkQBPEUYcEwL54HIr4aO5MRDF205wqF3ZkEtzbsUaLJ6I
jGkZQ/WxcQ4qHfmOlW116oQ7rvRiYQ3/ldFjPTSPmAoeIYVefkU9mcEGeyi0iGHnR+KafIPqn1+u
cbyWemTt/bCFDUIPAbGXivcj3hI4XqAG3G6dBKyfy/OyAOqPbPYvlU7Rm8wTL0nT1i+8asb2KDRx
si14wZWz8STOGV0U5J6lY4S4pp81fPvaXcMWL3XSOhd4DyvwHgqYL9L34aVVV5+ZqpsbyBy/XO7i
wtq2039SOPCkcal4YW0Ojplm6V3mlf3Kklj6+vxueBfh+o7CRRT745OfhfW/jQYPGOcpjD6v+/FW
ZKAhXGV4IMxTpcz4nYmq3re+Sq8cGmvbQ9tz0iDhyhce5XAt6yb4FG+qqstXVtfC3NrsXw2rVhOT
OH8Z4iIvtglA1zAJlmAybdLWhSrxdYM0z827OWATXGCLoomfCKoQuwaCgDcxoMvXBWc2pzd0OWIx
qb0nDWLqD50pdRxQ9q1gDphUKy8I+oc8/sGL2Lf2OvMK4QyChU/GdVV2X/lDWR6FgExpse8TLIPv
GXGbHCANfyxu8xBon63m3Ik1SLKRR/cc6oPZkTi+H++ghBWYDYPUSXgrxpSEsOw2Qf0pgXSLc8aD
No6TPQjx2SA2bDKyu3UbCE+GG2gXqj34XyI94NKEQCOM0h1+PxsXfuvdduxuGNxqXo0Hp+N7+Dn7
/IBsEBTHmkY19UuDchY7qSEjpoVkB0T0N5VX9M2t8QdS/0QCrCz3YeFAERX4VAgfMeiyeQeT5OMJ
oXz30/BI8tsENr3fmCc8d09mp6JDSCoRwdJgqtx7Fqb8EQx1Nh6ruibshCA5+uV0sPn9oSdR528a
eJb4SIrSRzAIPhk0nHTUpj9k3PkwqhxCictNZZ1u9tItPQBFxvmtpuDktg27MUdwIqLqp2zlWN81
DsWDikWQfgplE3xSGPHxWZVyaJs9/I7R60QURXaGyvMEU+QesrTfwoJWxbHKqaT9XgYd78xWoaDI
Drn22/qGp2ZOr8MgiW6pHBPzvYrKPvgces30GFbVFB8S2bTZMfEEHfcmDoLpkOd4WIKoX2TJDUkj
6e78mCoKn08ogt3lKMbBJmdDUuD/DlNcQ940zFOslS4bzacBbyP/IHu4XtSAizVTI+FBSUk07WhU
FOFeZ14gjyzxkv6Qy1GOeiu7MWigSKqq3r8fYXU+7pupqv6JxrEPb5pZvHhTAvQSbiDAkHXHtMzh
8GyYYa+5m4GhMIKP8hu+7xPWBOb7zWknzzlx2U/TP5WOhL4F62PIXxRkPvVJJD0cAJnozFuf6ulf
EJw72HA6o4atcgrs+Qb0AedbAgoBgI46h8lhWDsi2xuKg+xed27S7+BYUJCNGIOq3oVNQGMoIEF0
4JhGYjz5JAY6oKXK36cmGuN7lN6F2XlcKOgmwxYTxI1R1fkdLqWGbEfAv4efNYSAu22iWizXxAxZ
fvQmR6ifFRHNv7Gn6daRgZA3tE4icx5cQEi3/tRGePxkeC3eDmZw+K7VJboo63nM2jiU7cZ0iYy3
flv120yGYdPvjAcPAWAQYUOxDVSPlIgBEuSb8mCDsZl0V3yG2lxZfk1qtyM3QdmOPvoIluaG6Pmq
Bp54KjZJ6AzxxlF4JeyrGgYXO0Pa+jdczdUXVhD4W8epmMQOKXD/3zwZ8AeupvQpj0TZbmro5tNT
zd2cbH04xYttmRs0nzTQsd2WKf77nWB+7cmNxwJ11w4CLIFGMvlMRhH3+EEszE9t0ZXZvgewNr+F
BK0hhxFp3U+scSZxgxKfJ7HHZDHd16jH+HST6yr2vrZx4PabXEKG9X4qTPPsTC4c1bHky3TnxY7J
NgVgS2+wMgeHp5cVm45xqrvoth40cgoc5heQzk5qamBg0OPHe3py/UPjxOpLIWaMFm+AftiBz0AU
tBIHX39FYtjtvriaFm8DDOe/QHVDxXBoEUOzTSsYd7wYd3ZeGGIQScdM0bfIdYsJgQS8cE6OM/Dr
KIiRb6V2eKBlnYL++uQHuRr2IXVib5dnQ60PkCaQ19XtoYPy39tS5mCO+n7mPSnhSrmjufDibVjq
56suY1tdwUeyN/XTLoaJTzBsc+R8HuDr3K9clAsRhS2qoMDVU3Fbps/h7HIFy1D/hmnIu4xdlK0E
LQsRnWeFXMrTrtcPWfrMW+Ahyfziro13ZUzvWSEXibTXTn7lPY3w2X32wEc/drHXlwAtdddxxSLb
Cgo+8BRg19J76gNa10fsKTfK5WdHTlNzXVzqWSEXfIagoFpM7Mmj3XAHvR1xP3T8Ov/nyFZUyEMo
3ef1yJ7MVPc7Kh6VwikHzsS0GXqUBQeS7UvwWPuYuSuvx4/pXQiY/rsrmHIpBPE1g9vN8Aim7tFo
sMK18skGR5zZ4mjZdQHqqukwmJVBXFrM1oYXZTMbBLjRkwxyoSGvPwDlXrEEd0Ffl1fKR0W2MRTx
SNiD5Bphw6dUbUgkIu8GgpOSHK7a8n+JKjCAfjpWRU+JrCFbrZTnVLueqOnf675vv7ECnoW5KeAL
FsFOb8vI1A+HNJrlbi43sJDMsaUVOGEoXUAW8GXog2IvIOT/HY5E1aNCAf8oUddrdj3EdlawygvT
bisshIHHK841Wgtgl6JTwOK0A8p+lKz6zc0j88Frgs5Nv3sRaZM3cdR7+oUl/F/VB369gbyGOvqd
7DfpNJrdONTk7IbJeGWnrAMBQo1tVgqhX0xagd5usEl0B+vGdG728iwtZF9sPYWhSIxfgNn8AmmV
Yq+79pNkTXTDafOpgIPUdZvSFlagw0wz61n3Am0lcBECT925Y/8wYbustLBw1Ng6CrBwglBYod0n
ihsGqABWb0ljNmJGbQwEHCrm60dmyuOsqHh56JaatO78qihLXTfi/zUJQ+d/ZoPgpMOp+qdFf1Yv
lm67gZf4mgvLPPMfrEFbUSEJipK38YgiLtg2EI3IhVB7CdL9Gt93YR/ZigqGKkDWi6x/AZ1/MrCl
DsbkbhoFJUcHVavrjBUhuf/fvSTdHLourOxeYIKdfGkgSfPNTMy5K6cyXikyLw2VFRS4eCeFDtS2
H+PBm5IHOiF438LvARn/y/O/cB78paVQ1mMIOtL0QjrE306THsNW9rt8iL94ZXhf1tGw6+rCWbkQ
/rgKfDT3c0ffnT9kUO2kdNC8KDO0wxODPxWCQQhXE3Mrk0mFO5ggkegZkOCO/cMYFF7POURDRLtJ
ohKMr8hXvrNCz1k43f+Yhr37MVoCdiO4Rgklnbxb2atPPp62cHhwxalg0WdErCvbbGmYrSCiQTbA
zTpJkUZXbEuT5j4BwHRHA/oLtIQtMl6fWtJfV+OwHR2qMWvHAmWwF0Zy/j+cfVlzpDjT9S8igk1C
3FJlu8pLt5fqbvfcEDPTM0KITYAA8eu/Q783fjSmiI87RzlCQktKqcyT57zoXqGGMY7NkzP6ZMOX
X7Mw69hg0+R7ERjIL50W+RdXd4AHuJ40ZzhK9RYn5FoI2q7bFwNc1YgZ9zJH6vvMAIKGLpvz5Fdq
xPM/vIRxmvQTtmucozyvz7dEhlfuE7uiXyvc63WJaL5s/XlKAHmU85GG1EPyGmUE6uBIgGmfd1mg
XcyvoC2XzlHhvtVTieJcz1/YXzzMpgNgmI9kpTOS18mNt+D4Kye+XdnPSgQWQgTi3lyoJyUydw7U
QeO/c5RQH6kOKetvMn80ybxs0euDXNPhs+v0O9BTdW0VTxfk/WXlHhBpg0hGIioClYAk7jXe5ynv
3SA+ItPgzY+oNar5T0TFfOehQN1DNhzzVOUmujE0YOKFVQy+3vWv+w3C++RUsnlYUFc4lxL6Qq8a
VSjdhQXUKZ7GLs6ip7kjiDQg+lF6fyAWq6LyODZimNM/5dDiQ+6HHLU4JwnAJ4WUTV7xKok8iDAd
KCnrP1EoJ8YfoomhKXGoRiXF3x1tK1AjEh1zIJigA4Ggxz0UCZdUdaGIdM4CwuvaPdK2EYi2pdJF
4IT3mVOjyt3lQ1gcw7Yww7dphoQhpi2d1QWa4UV3rF1dFwkI6h0YpPKUM/2SThE6gCQRvBygRAMm
h/iNE8KQxQUuzOFHXbFW1Mi1lnVwxqvWV4Cjs7SB1fWmgWD07IdtAt36yH3zDVbqRgNxbKITFNcz
/1ZCF8jrbmTuUkhMpWkG6pxjmVN/fPGjaII8gUvCsPtWeowjg5jWwGJdaFj34gJVgcD5ASUdnstD
WfGJVolWhd/rJHcH0rwA/zmS+MCcHvxRUyQL+i5QjytYUiqZ0ZMT9ZmkJ2ocZCSPYoBmKL40daCk
h/BUjHhoi2qc1hzBuV3yrwjqcj88joyX/lF2YU/KW4+6gbrDXe53/BBAjrk613k/DV0Cyfop+uqn
ceOFQC6wsaU32TC56T/Xd93aKRP871VI3SYcIxAQvoHc5ta4OMZ+04V4oX5rAtD0XO9lxYOwGXrc
kprc90T05hIXYfvQL/ryDrlCGW+Y9towrLeqGloiJtcgZAEM3HwqjNM816UpH8GBm0+nHNTHG77K
2lCsS0caU8mxAhwhnBDRvuEyUs790AQD3ejgM39g0ZFbbrsP/oA7Di5YaKAbkvb5L0G6/C7sZkT0
WmCJDmCLKirES/Ktur6lVfvQWXpbhvmhN8gBOmAF7PzzOIFKE3rp3lFDPeo2D4XYGNBnM7Z0YW2x
smSQGht778wyJ+SvFMHX+E5AtiTfsbuWDiy/poQqUI+nFjqgjnhIKzzpyAw60P//vbu0bm8tSkKa
FSI709rUh7AGb2bsRBv37mf7dmnc2k20TL0CuAP6IMjMn7oqbQ6agzQJcun0sW+zLUqUlTWwkWhu
D0BQDu7Kc0e91n2qKWSGEDnvzLddk2TD0FgOeV4UyDT3Yxs/pQpke3GmyHFf49YTxwGR7+ROc3hu
u3SGZpaawiKJ2z7683r7nzIxYhVs9FnJGs/VE5Y4bDwKNZXMO5QpoG4ypGcQpn4TUQUxH3ALHWpH
XEICCB9zg4fB3SQA+8w1X77AMvpOz34+t7HBFcwgndc8SsDBkMG8oQCJZfFz0IQ7HnNLT7bB5/5U
xLUKzgzxwhcOYUqQhEsfObrrk7myo6ll7YZmcqgC0j/4bSVI0rXhgq00qaNCkjh4aunhJh/judxi
zFjb2pb1m07NOciRzb2AR5MgR+kfIj/9fn00a41bxk+BNxlDSCc+aDB/SDg/Can9cd/JQi3jN3Xm
VwDKkwdAH/8ZmJaJrLe0bFc+3IaYaSqruDUtOSNJh4xjTPtDEO+ivcQmsuFlbgqmPTVzftYTacd7
k7L4JvLq5glUeZk6E+jf7Jp/G1tmuiaQgOKTMwg865OZgL4+Acfmxnf72l928Yfrz3Ok8oK0MDwh
lTd8yUAslwjoep72NW+Zdem2PJ0cwBxQKtq034J+LuuXwQk8Zyv8s7bOy+8fBkAbJaXLU/KgUPAK
EiISu+yQ18sDf98QLHsGtMTLdRk4pxKKdwkoIkUy5PGvfY1btttpqDpSL0a69Pd5m4aFvg2k++++
1i3jhVwEgkaofHzQzfhF1iJ/zwLkZ/c1bhlv6YI8Ak9kfDofhTzqiHeJN1c/d7Vuo8LGAKwnZRCT
M0fs/QhprOJQuLu0yWC+tkTEOLFOlaXvnFyD2neIbZPqT79v99BJLc1b9/WsKuLRvsXUzLKNb2UE
9dQZpGj7dqRdDOo2DsDFnkDzbe2GN9OM+m5S7HWVbFRYHetCQtjZORmwqHzhHSDZELGN9p0IdiGo
nMAiD3AOz5Pfkb6ZNwlqP0xyfdss58on3rwNBnMNyIdbAFdPEOWtwyNrA+Pi6Z6r26zcKmVd68Oy
WcEm0o2oNuCJbvLxfRYRQqescp4WZrLrw1g51GyogR/L0VEgVeSgq0fF8tRVY1LAdI/Xm18bgWW6
oLwCN0AWoHmkHL1DOtcPTIMfMMYf13tYdvon62CjDFQwRhE8YvpQlt7dKOD/1GAerhHJnTmo1/N+
q/J6raPFn/xw/MugdwhDvObkKvKw+IxscVeH6sHrq+O2G7TintqgAw0WkzSMYnXPY/qIQuZbTclx
rNkJ4tvJNLl3WbFV0LKy9jYCwQS0M6aZ4nMNJtw6wasl44kDHOvt9aVZa9+6koG4ARiwl+MDMwtj
ioZ559m88ZJYW46l0w/LUefTMIYA9T8oyW47euly+kglvYQNe2onpLP2jcG6kw3JDIUcY3dXQ9ch
obpIk90ulw01APV33ZORIRtbjnmcGNE58qafpfl738dbt7IJ65gT3pEToILAmdUA4ZE60z/2tW7Z
NvdaPtUsUvc1IvFJN0KVEen+jXlfWV4bSYCKCj5zUfUcEaz45Bv5ytMiT9yanKMuvO9joBqvD2Pl
iPItu9btgDJsKI0DFNg8U9zgSIYBWZJJo87Xe1ixAxtU4JsBBPJd1d+pvnk0YPhBsYPag7+BB2Bj
CEoJKj6g46Kz6uJnH8mf8+xIvXG4rs2NZcGgUgImv8ncM0vhGwE0ueCEq64X9WMAKEGz76a25RnS
HDTledZgggj5R0rCjxl+2OfD2GABIOXDIR1UegolRXjbB9XxfPJBSpx+27e81i0tS5MOUdGTkxDO
wA6hE70QBiXg477mLSOuGzC6F35IThzVCzJpMr98KrxN+a+1zWlZsSkJ4SCwa+/9GcV03EfAhSxA
5+sfv7KB7NR/qgtRGuC7RaIW5d8SKZA6oSBWfmh6d9piXVmekJ/4AHb+X/QKARB/6O9cAtLbEMqK
KV0olHLG+BHSImbfK8cGACg3rsdZ5fKeOmAMHQUoVmW1c5/aIgqpLiuXpJD1kxKcfAdAdWn8LRhK
x9+jsYSjws79M4BuJagQGfDgMUj4kE97Mc2wJY69spF+1w5/uJDHLgVJaM+RnZlIlt4tqpN3U+rS
rWD92laybmJRYGs6gaAnTuDXodguPwC68D2adxXBL/NjGbIoq6GZPY1tFAzvkNUKjkOptirQVy40
O0mvaAblRpHT3+6jiRbeX017ZQ6qaP+Kw2yODo4B8f6G4f0m+/jMJiy7HmNEG1ns0dMIZrcyUTpC
JHfB6weJH49ZhZrYdn7Jm4axxHBFwj4Z83C8cRps8LugYmZ8iQAs/7cCeF4d8ZVZmxAAxn4ig+3K
LynqkX5yOETBwY9nBQfJAG0gyr6sb2QDAsNTniMM4AvKqle3CehfqGag1W3oE+cnAijiSwoJLhRo
I8Guk3BJAj4Dr+7/pGMfDQcUIAHkrTOKChGU8bjd0zBnNb+BNOucsoTSihKacMjS86OiPaRNElxU
LcooCiCxaxinE6nxhLGE2VfTx1oGkMpE+UeVgBYI/7thOfLvl3DWKr5QlyGWM5YKtTRlOLPu4OcA
bWCDteBg051AvAc/ANIovHl4pm2Gn4GfDl5nOfT5c4GKcIjUg7hRX5Q3BOxLCJpT0N1RnU6geka1
8k+wdUTiyGWTDTc+NEKDA7i/p79qQcp/xkqoHxlQRdn9WNJRHhEmaIsDMpvGJEOwEMiWzqD1cWYZ
oHVgF6LyWxH1dXrQjGX+TeFmHjtEYRn2G7XAK2eqnUcEwQT4hOcxOo00PqX9slP9mCChm6XRLekK
5ey7/F3rfksHcLqhNiw6Sel4CXOi+aGiEIjfdQHZNP51UUPdFeQ6J0RW6aFrIRYgapGCqKP3b653
8fmLLbJ5/N0BFCCtQBdhOEHO1B9vutH0LrQEcYLUDTmjqIjeIvWdu39d73HlKLRxMinYAp00ovSU
upl4TqfsV4pqpXsIjmzAl9Y6sHziWknduqyjeHRCYayDfwnxL4wEHCFjts+vsXEwYVpB5q0dUT8k
4meo5vXHhkIK6foMrVxGNuil9iIThXWh7yQBymKkCIuNNNjnFdvYljQMQHY4EXpCUctljCgPk4gA
FBqgNmzr/bM2gOX3D7ep6Z0hViyiJwBAfgix4EccINCvz87a8lpXqQzrbIYjoO+EQ4sfogyBsTJ5
9JPEyt04Pj7//siWnmAqLSIK/+v/rDrszZ9hNn67/vlrbS9X7Ie5QTwY6MiAE5FARSs4+uFggC7e
VIv7fHai/whODCHqmVLO791xlCoJade+mxQcvzHAuhv7c62P5fcPQ1B+49UclAdwxWiJ2sg6ffr9
vlWu3iC6WpskawOhrq/PgdVgJ9MhtkqR3fG/Onzwso0jYq19aw9xV2cauJn41LX1364BPUk0Asa2
b4X9/50eMNpTMnUuHv6xV48ALgEmRY6ynab+ZV8P1q2jSzC0C2D9UfYKN3jMwleHbjKCrM2N5Xu5
KUra+nJGzM5xwaGoqJdFh1x21Ubid2X32ER5PmnDljguPr5One/+EtRGpeh3b290O2LWBQBQWBeH
UP68+x050hwhVUBl+mR38D+y5SS0hjACQIHjg99UYOWIuEpqH13sWl+bfo+BZRy1O/74AE6kJx0j
qgMvoz9eb3xt/i3rTZVCDWXljQ9lQf+op2Y4GI7jM2glQHbXu/jc/foPxx5jDOQ/Ux2fxTI7rsQe
jev0q+Hg+oQcyc31XlY2qs21R3Ubg+wpj88lngsJVVF/cNpdKl8k/g/XHgJoYJj2an0H9VZ+oByt
R0X9fP3T19bAMuAOT35nSCk7I3YXJKlWIikr6h2LoNgqPlvrwjLjGkXyMmsADk9EFqrxoClSbfld
zrQf5retEw5bIh4r62BDCMo0i5y27ptzF7v0B6q5+38HqPbkG/t1pXmbxA8YUcWzEtaFemiBzPLU
1Y8Vchm7fGyA5P/3tBZBgcJzZWoQnALJ43fgdOch/Lk8arbKFtZGYF354+w1CjyK7GwYUJl4RDU3
sb+HFwT71GbaY3HdG5052VMKYYonOafxS5PPW5qGa59uHRY+MG1hFhc4rHUPyl4flfjHRX/zuhms
tb78/sGR8GtEdPAkDs+cB/quDig/geB9nxNnwwmNP5egTYgDkYCQ/p9QQrO2aKrhuO/TrUse6N2Y
dW0XnjU8lKeuZlQlfTfunXfrgGCT77Ja/P54P/iRuq06gKthjw7EsmesswEUPwbignGDsHuL6Smg
VmPAx3fTKG1ud82PDSQEnTfCBoFscDijC8hggvGxdL5fb3zlbLNRhHDP/Zag4Ozsk+ZeD7n3XTKj
7wa64F/3dWHZLK+FL5nLmzNHDPuI2Eac0BGkRVMBj/d6Fyu3pI0mHLlLiOpDnJteYQ7aBVMeKJ/S
P3rSkkOflc7r9X5WrMzGDJZ+ZHAyl80ZXBPP46Julgebzu7aUlgmLGunHrifN+caCbqkVnjSyBrV
mW28qQq39v2Wsz72hZLRlHPQkueA3C/JM4gw7Htp2IIStRcYUMll/F4WToUqiPqE+OmWH7T25ZYV
0xiELZHvw84G6AszqUGX4s1iX4Y0snGBrlzYziRsDFKPA045yDu0zbixO1e+/T/QPZHPmZCeC+NF
iOO3MEXvbz7i11q3zMvtggI6eBqt1xUCZ+CDJ3fNAEbaXVveJoKjdUkAUQ9AzuqG3r8c6JDXwSu3
iqBWDJdYl2IYeZQJxynOC2pDgrw+xerylj0FHvu1bwDLvH24GXnJEfmrVHsuJ1QcshkvVEhsbFVV
Lb7Nf8PrkU0Ap4oaKhrlKJ5EVYlbNXT0BsWhiBbE0BIAVqA/Ar9Hnga2CQRdW2//f8fTRTlooeYQ
lE9F/TeYcaubeIA07/XJWlsPy8zSYNZjD1IaONGgeD8wDQPmlTD3oEoCNwVeONf7WRuEdW2ispM6
8wxHV4cVasJRJoYqY1BXb/HyLZv/k2WxwXyMgN2g8F3x1IHx/xx20XKePqdh9qZr7rwOAgnBXSOx
gX18hjShOypcPfmcP9UQWP02e46/D3cS2cC+FHw/vUiDAlTYkNrQIHF6bFEXeP3bV24cG9Y3pn1T
xnVbnOsJdbBj2dJnEZPu4vv1Von+ykLb0D6wG41hI6C9zhzxFcWV6raBsNHt9e9fa3z5/YNp186s
A1p5xRlyl/Wjhsrp/cD3oZYiG9hnCjojmj/q0+giYKA0uQBBv+XzrhwbNrlbCQIn4bpquKMm+CHy
7iyH8EF6+qV01dmBeHQht/gI1xbZNuk8QMKx0PpkQO33QwGkWCw3f/azLyrnn+sLsdaHZc6p6nDC
Dq0GNmG8TZusv0AL9DkqNu+JlZW20X2MdyjVJlyeuTupEy3AxKJSlLxc//y11q2HK9J4w9yPznCm
fdahhpGRu6Ha9OvWWrcu6LqF9sgAQaezqBH+CAfVgCYOnMD7vn05yT/aQEwn1RIjzksIsAwKaHht
Yio/+3LqgcL6f9tmuMl4RET9BtyS9ycXwHe9RnjZDBvvys+2zdK+Ne+QQoISQkPUS1i4cF3U0Az5
l7goyjSZIz/ckvD+7FJburEWoITzOIEjKruMVTccGPUhVpGncAMYLp2e9+J4fSk+M+qlH2spFJ8k
YkIzv6QK6isoZH1YKEmgj1sd/aUaREYoZi2RA7ze3ecF3dRWqtbgpBqVW05vLAVLglsDtgvqoIX5
vf6bh8h0KegL/0whsnOGcO7OTpet8mG7lbiMhkx445uJkBFcKlgpCBN0UD92IHE8uCA1aFh9n8mt
FOTaKK0nC6IZkcvbbnwDbrT63SFyuc+/K/bA/9ImNPIOEWhRSI2tf31i17al5WEBLj60VR6JSyqg
F1ry1L0H7RO0HUGruAMKuGwV+1AWJfoo/fGtZH1+Gg1BIYxyzc31AazNmXUcj6kpEFFh45sr6r+Z
Hn+vEc4J5+D2xd8KQUuysFyARWlj569YmJ2I6ASuMzWy8sLmPD+HWcDOadPyc0HA2JBHm/2sWJid
jnBbqBoEQBe9QXLD+YtXRoK/T3RJ6esZjHWDfz9m7qkKYHHXZ/IzPxLrZCcnfOSzqnQOq0s9+sHR
QJAGlfho3VVhfGiXTFGsN5U+Vvadnauoc1A0dbOevqZsLo5uNrm3bpj+LNhmJHttOEvPH6w39ctC
M0g4fy0RCK7+4u4QhHexIqmokhF5tgpEFF3Zm2PXMRbucZGXSbTPjHyYulyw5jJ6wF6MvK1fZoMt
cn2JllZsV39p3TogXOUhiVpmIM/K+uaLn+bitugowqzXm1+bMuswADs5XBmWKeg9zsP9OGPJ1Uyq
u64DxnlCoCAGQGijr7WhWKeCVNIJcrAxvqWkj7+Xsxe3hyEGscLGbl4zU+tcMENW5cEg60tKp8g9
lZx1HU+MX7ZFloCWNGwq0DBPut4oJVzZ0Ha+YRQV8jHg0LsgOA2hEDCQOH+JIJS/KneMXq+vz8qc
2UmHVBARVwX0tcZgyN2DjjpO/sog+TFdrnewsgGi5fcPNqNpRo3WTXHhSz1VifQh6HDBFrSwdiVB
jdicl226EGsztqzch85Ypwen1UX8atzeOeBKU3fA7Y/HLHP3PJpgLzbZgQzdcg6qoLiIWdOXsgQE
8S5CYj27uz5fawuy/P5hCKiMpI7XpOoiUTMO/uA+Lm5AjjJuvcvWpsiydzPzsShBJnvpUMbvHeuW
dWmiXOC6bqeKxlvyY2vLbtk9hzRkF1HCX5iai8eSoQQ5dVEdo0lL75ui/l5VYbjhVK3Ypc134DoC
kkTtmL34XTYCUJyJLr0npo74g5Ekdo7Z4HvstG99rEMAlLgg+app9FyGI3kKFype37Buw1pWVsdO
Voy96Oic8fyiI0HvXIaIfz0BOSiKeqs8dmW27JQFQzCSNiEVF+NE7Dgiy6UWdrSQkOAQcLBM75on
atu9oLEb6DS7hKHrm5OhIJV7ChgKUDdWfcVQ7KRFKOM6LNtRXHQ1dHfdBLFG0u+qS4SZ26kKTVGL
W8KBvbg+Q6zZHzSBIM5Ispu2AYHtvjmybF3SVI1hPzlv8FMGleg5T5sE9O785nr7a0tt2TpzfaUL
BIjf3IEWuHJDEI5Akrf264Ma5V/XO1mxdDtvwRRUhDoUP1w60udRddPNsdK3tBsqqg4h+MjN10A6
bPhHo2JkrPbd9bbGDipde23alL1yVevqwH3ALSSdNwuO1wzRMnPQX3tlPprsoroBWn0yq4PwAB3N
mN7P1ZRv3PAre9gGLNB5DKGnBIbqclBBdgChVtYnxsED/vrarLVvRQjGsWpNFs3Ra12y4CuAX8BY
Qn1LbaWVVngJqc12IAdQzKMePnjWXZF7d02cRkh1IPagnC4xlYrjR1+H4/DuGWX0j9AVQwDoMKKy
4I4Q0vD0ksfg2NlnUHa2BQlY2siiCN78CXQCDNz99x7e3Md9s7nslQ9Xs+TQba76MHgL8xIFB7N0
H4EV3vmmJdZhgBJfiTJlHrzhoR5DcEtCDc1vZPV+/eNXNrSdaREh6OmNp/w3Njhz90QdPF8PpQA4
/ci68u/rnawcOMS69etiJjVkUwNQfYcge54a9xEalE9t1Fb3XtDsvMKI5ehTjlhJEw/sWRQKkk1d
KGvvh5+jwPQUyRnYTARsudpACa7ZkH0SBE7XQK4veJM5j99ZjRz5LTR7Zvdwfc5W2rdzLT0F1fNs
NP835dpPvwJLSd7Bi822IApr7VtngCk5ahvzQkCTEvc9xBT/GBnqVq5//MqusvMrvG/LzG+C7M1M
CMSYIIUkgKB50N30XrwVqVsbwbLbPtgd46AsG8tBXyi4navbNGv7P8LWa/IdQHTc9XaShQ5p67va
i9/0PItHkabeHxRw3xtSz/Lb9XlaG8Ly+4ch1AszhmCx89jRTh0FPKMbz9uSYv5d4PnJG/4/uRav
BhOmk3vP0gu6/B6ZHFxZHSmE/In8bZQ/8WwApD6Dx0SOKe3ZweWsim/qYR7c8yznlt5FBd6UoE1B
Ej/t8Y7+Suu2cY5ct3gWMt1pA4EToZoGXJ5DJO9EqgLEqng7gRA/YL06Tj0l/h8Qhmm3lKzXZs06
TmSjJpnlKX/tiJ4etc4UijO2CEtW/BabskGxVnfS4Rw+PF49fkGPIKj+bgZ4e11RPXs9oJDXF3/N
SKwTpINqSJx1sb7wZppH0L4G0DBVoQd9mL42WxwRK2evnePRmgSeP6T8aTQVv13oqIGHRG7Yq9Rx
9p2fu8Zi60WENQrNmmIizynT7UMYQ06X98H4daLNlte6Ml02dQPtxcyh/0eeR8B5ntw5gi6NAp2Z
qoW4vT6KtbmyTpSQpXPT8Ab8dYs58kG/hxzPH8WCKMmCTc7Ylf1r60awASpQOfGdF8Noac6Q2Clv
x2ygYsPdWdnCgXWqKErAvxp16hIGnTkLsK6BV4keZMf1Q9cMt/uDq7aChMkbf3QD0l9oJiIkQ/sq
lPDzghHHJFF5vmEqazNmWXwXhY6vIJ382hXCfaBsYJeMDFtUNr8VGj45KAPLcQDaYwqQEYlfjB+V
EPp2wFXanxBddeLE5WHBvvg+CtEh9BTQ8kHiZES9+OBkDT+MXkO+C1SYRrCrcKkYrIK6A4eqITw8
1E2BfOoRQHbGboDJgBjRbTUJcc8LZuhFAkSDdBZzdAtCkql+yLKsm0GBMRQx/OSe5METKFZdtwFH
ST/WtyJa6n5NGZfkC2c9BIOub/wV27ILyVnRcoWCDfma+lUFshoIj/UHOgbgkK+c2ezhicONaleS
g9ByQEqyEa94oTfy1IWZN945jrPTZ7IryI1TIPkJ7b5XyKmGYGNG8Sm9LVqXbEX51g4I+8hGIoaQ
KetelZoIYCnFhRrmfq/D/DJX2dYjdmU1/sPOUfBsqh2TvrhlVFT3vJP8D05lE39pm27aOCRWTMom
5uhkM3dFn7WvaR3J+zJyyJ+Vo7d4g9aGYIV5wPjqupMMwCsCnvEjx+sLvMVTcWo5F/scZJuaA0Kz
SNSGenjlVMRf6Nh1X0jWblF1rpyhtrIH0FmB0Irz1zHTYFhIIMIzBD9qPoM1Ws8tyr2M6TP2cwop
6lU2zHBtTayDe4SDMca0lei0gsRYWhWySopROWrnnAX/62+O/uRSk5H4heYFJ/cSol4Iu/ba++f6
ObJiH/8R9YDK2BiNPH7xaPYNiUPnESJe/IsXBiD7jerM2zKR5ZXyyYlta3sw0IxEzuwUr5SR4aya
DtKH0Lodi4zf+kHxM+yH27xFPmHfuCy7d/shbQxwVtDEFt69EuB3+E0G003IlWcBfMPr/axsAJul
Akz50VyMPkr6MXnZk+kRIH9ppKFm3wawSSrqsHPaAAXhLyGDzEtSU4ADk0ronRNl01QYMs5ZqaYa
OqoiO42AjXUKcWqQ6KDEP+q2Akxr82TtY0jkUl/2YfmqY9c/gelBPDrtFn5vrXH/f40EapoTHRzc
IrxcJATAhXFUSBWc9i2x5WsswU7udFX2GqapeACfsTnXcX7Z17i1T01EAAPMovZfSeryl3bZlN15
Ncrdbna1b5fGjyhlDAQyURfwR0HbUMYUALtYVPB7rnewcm/YWhFCcFPFecu/dWCzP4Jmek5c4IzP
ka662+tdrCyvXRlPTd/nYO/wXigrOy/BHDWQTCiDH/uat94QruOKhjhO9k15I32sF60prYOdB4Rd
HC/h15ii4s6F+W12x+rW65KZppvx7ZUD3JZuqJu2wvE5q9e0M8w7mDBvskMd+Ln4ThYoYgJGtbB9
vT5Va4ttWbHJIDDo6Ii9qBa6lriX/pAkEG+za/7c14FlyRCOVBW2v/+iI0+dVYWyFTa44S1iIltl
OCsXkc2vQUWWxRHoOl5HzSAzOssb7KfpsWYNu1NR1iUt4/FtM25yL6ygkGzKDVmSBm/sPLhIOX1T
BWBhSQrJ8ic5Bvdz4yRzOEkwJIOzESUuePVdn8nPh0lszKLxW+kx0kAEhwLUkormAaIWvzTykgkC
iRCY0GCN83ADX+/uU+8L5OPL4D/ExaQL2SLk2oovTJB4OBvZOLdhhIHRwkCbeEz1S7CvTpeit2XQ
H3qrZgHh5b4r36vSG94ZmLqgxlvHxUYc8VObQvOWLyx03BYABcsvZoZmMfegr3HAvoEqbQOJpi9e
BOHbjfP5c40f9GWdPiXCxJC5jBDBQMHfYYxFf2OIC7FgRRKQOv4JtHIBZY+FVlO+em326/p6fXqm
otvFwj/M4NhluW4VKd4HBGjUDZ91XJyUU6lo42L7dP+hg6XjDx1IFhtgWV2OuA8Zb8b5sozKp+ov
FF+FYKBVZ6/q/to3GOtYKjgg6rj5y3c/D7vbUvn0eUj94m5f69aZZGIGMS5TFe9tCxwpSEjc8M51
3bw7Xm//00MVM2X7F0NVGiTTyvfY0Oe+iopnxILcswtSso0eVjeZ5WW4jobSV5xV7yXqMg4ZMLjQ
Nfg3dxHGElUsngrWnrtiPMZgsfozKrcoYj/PKrqR/S72tAkp0X75juTyv21e34fkknpgKuMtR6AG
GKxD6pRHL6rvy1z+asZNhN+yzf7z3EDP1gkhmhQ7mvDiPUOZ4k06Rdmz8GS9sSVWDgibwZJ5dEyh
XlK+axZFcJM5RCGYUqAJc743GWSJr++MtUFYZwPUOeJQe7x6Z2UMdU8AcO5yjUDtvtatIyDNAM82
IynfqYZ6gcfi6K4eva1cz4r92xyWInclWFxp+d5l6ROKXRtohLNfZcZ/TXEIqreiTAqCsPb1sazt
cJvV0oGm4txCzfEdSty/6r7+G7mxFtde+M8wABAeo2LF4dO3eXJ+joG74a18erNjk1knA1Q9Icw3
YXv3nDwqWT/kQe38iKamOM5udmrrFmqsfdwfwthzNy6MtT1hmTLEIqHOHQegqPAm+iKlH/w7Dd5W
vdhK63ZY0XOdug4gKffeC7cE6xtwJ81PLT0SbYHK13qwDLNJTQrdpwGGGfgxKsU1dIXAZwMSuOs7
Ya196+6mKeKx3QDDb6qM+Em3hDBfOi8YivP1DlaOa/vFn0K3oe2EKN9daBq+zdFkvpnSxXqYqtnI
VK8cL/abv0ujtskyv3jvWyHEoQCC6ZU1hf6WiSZ0jiT02WXfYJZZ/HBLU5Q4+pCV5E8mM8C+gkrK
vR/pHOQHp0BQc8M6V84CW2ey5B6KfSpdvg9a+InD68ciRJzMI/MPGqu/Qi9HEjX84/qQ1jaAZZS0
AFOMaoryPaWozFBED/cg5EiP+1q3LmsJKSw9DRF5otUSV+rK8SiKcssVWPt2y7jdsUgj4QT8STgd
OXYDWJGV12ylL1eWwY4FIO7GkN4l/EmK9BebEEICZ+StRn75EDbDy5CO35Zsxcair2xiOzAAzr+s
H4kq3kEVRhI4uf0BBATl17hQRSInsQtuAw0+y+B10dA5jyv5f/24IBE/Fp58vb7cK8Zu8+YZ32k9
pXP5bqrxS8AieqQALXzVedf8uN7DypLb8QG3iIL/x9mVNbmpc9tfRJUQQohXPHTb3e50hk6c80Jl
OiCEELMQv/4u53vpQ0L7ll9SqaRKRsPeGvYachF3xdlF0fjcRFR9LthVNey177/86qv4bnycIOJq
Ls5dDb5gqXyUh0w73msd/Lrt+xdn76IXNpJuUmc/pOKp6Hg/3YPNrm+RucVVb6m72TA7h/1g8lNR
sCDY15Phxfuxr716Xw3dHL2/rRuLuO4CM/Wqx7YhWgVpeOHqJqn9DlKst7W/iOyuysZsqorqzBjw
zWi4JIme7S26DRw3g8X12/gQpikDkx4og2q1HAF6KS6371s+/g9+oqq00iyOi7POhce3gP764hlQ
dnfNRu/vueIPZmIqXTYJydVZG/ghlaSne5/q+akq7XucRG4xzrmM0uI8TZrW1m2PWLM6ZC+6jqP6
V+38VJ3fHqe1blyi8FW0Sbx95E2l5JkD7L+RWFTbaawunO/SHhStw5uYnOjIMqxJjWNHbuU5nZpi
A9pjuGlagGrm0odKbqXZy9sd+ntyAmngvx1y5TC7yhXpASAEcZdBCupblFb5lZhbG67FTs28Mggm
FsgzhPT/1aMXe1AnYB8KbEYbHye2a9pEa71YxHbLKhtUjmP54hW/2Ziwr9Q+Tm0xXgnuv98DgIf/
7zDNVplCKyQPUKNKu5HBODxXtW3eFaT0/qmhg/Ql8itQACLH7Y4gxfy4aX6WfEOnZl3CSjE/m6kM
vnYeyT5Hbaa2t7W+OKpzTXluKoXNA8Z9j4FPUj/hvdFXdo5LVPx5Rf+DU1insKjHXJTnsJrMU+eU
PqISIjYmHa8ZaK79xCLgu4HXtR7m+EBdnUIPL/xHwnA9CcNrL08rS/i32viriPdHOTrap/IcNe5M
4QpBwd72v4zOk1CqMNnn22ZiEe9ce/EYAL5yhs3SXuEJ+W4MUYZ6u/G1QVoEuSnrfvaiojgbq6Jt
haS4bwf+YRrBCr/tFxaBTmC6Ynk45meRs3LHe0e36cjVdoZlxu7tn1ibiEWMC9tl0E3v5O/nBshn
ixcY4NEMzxogqfZVexN0nHCxCPVMF5VzXRsfyJz+7OrcbebpKoxkJVEteYIs00R6c5qfG7ycvO8m
C/1GSFVBMvXtQVprfxHQWQ9LTBHg0deHAt/WgGuVJTZV8cfbml+exOcAVlNZmJ95PfXvylyJs8XT
QXbl61deE/lSl1DjhDNMrh1PsnPycQjkz4vqLkTxqw3hGRyVgjZPiKnKR6Z1kXjEbuvutgdzvqQL
+tXsZ31ZynMYZ/w5JYCSb5qcet9vG7tFhFMGP94+wyNzqPo6vqvmoe0fa04hs3nbDwT/3aM47K9j
Ca+ds+tgu5rFrWk2/exDT//t9i+T/JdsvnRCdpkb0D7OVtqG6qXCfeOxd9UHuG/rJ6t1+RLH7Ofb
P7W2jBexPuicFcGcK2D4q7jaSBir2108gFT7dvsrj4l8KWaoeZB6wNignjCYz3WavZty/jyB1rGN
JHGJNnAdk/Wj7yBBePMKW1IGgyD0A/ipYS8pwvLg+U39qR3DobwyQSsZckkX1FDr5g5QuDMhbXxE
KbfYUD6ajRGV3RMprmlVr2wnf/AFTWwDxkJYXRTNUWaXKxQX87vYhSW90pWVtbZkDE5jY3JvtPgJ
cLUh96YfcqcDntDeQxbgfgcbXhnc9mL5B4MwSOUcjWmfn4emYnpfesafDqLV4bWXkr+/y/ClLzKF
10nQmKl9hOEzLIfGEjCfKHqw7GOWzTxhhRweqr5hV7bKtdFbZAIpbJ5lMbbK3pu8jaf7E7Tz6pNo
YS9uaPVcoB515SFzLWUvOYVz76m4qaw+R4Ox8OSk3+J4eJ9T/Sk0KYVFSfW56bwqQYp5dhFkK2rv
tiSx5BVmFeuVyIL8TGvWPRmAtVM8OLrhSvNrg7g4BzAXQPqiRMdYjy0Im7ZOOOTCtt40f3PcqGTw
U719Ox+t5LsluRBvB21I/Eafi9k8TlDa2+KN4tpqWGt8cSZAhZtZUYyoAjXma9fBKLCuoG7+9pev
rOwlq7DRoJF5oYtPpkhPqRp30oCMYcbg4SLOFGX8seyvKfKsrbUlZxCFzDCDjF5ztI4f2Gin3/qV
g24sgNlYYxeFnDnK3/kD7LwK4b5dyo5v93NtEC+58NU1gGiWpUHsyrOiMfRiDTDkUwKrHXslZFcu
mEtKIeDjU1nUKV6nUEeVpD5S+Z7CVtVWw3mIhixpDEumAWpgt/VnkSKiNBURdIz+93v+NIstwUvo
lUWxtr0uyYUUr5CF00N5Lvv2scJmSirY0DCYL9eeEps+9N/VTMn9RUCpDSDg9HanVjbAJdlwkHNH
ICx7keTBqUfCtocpPLQC6GiTPijbK2O3sv+Fi8zQhV2lJ1m0TwIvGM9d2yr6rpAA5Sceb9ktLkF4
ylqSDaEtNxaqMfHJakQX+NPJ/0PtZ2WkllqOTZX2gecZcZBNOYott2N2nzHR7eSI0xztSfz89pSs
xM2SdQjTAIg/NTI9NaBUnLg19kMRS3klatZav3TvVVRqL2Jj3gMW0pbQumxhaznt+yCc3Pbtr1+Z
6SXd0EbGJ1ZO4mCb/B82QnGBOjhZ4wR/7ba59guXnr3qQTqDNBWNZXoicP8aN00hcMqR4zQ+V8a/
xSn+spQWwQ5RLh5U1CvxzJP68wY+NfrUXM48twXEUuPR1KoeRtoI6DnDuocIf9vF4wvwBte0Z9dG
aXEfYGrwh9Kl0UGlMDcCC/DEqii+/39czNcCYhHTWTqNAV52o5PqI+SPiX9yU5MdRJh+heH9t7eX
08qPLCF0JqqqNAc/AnWmqUhQYYLNta3PYMQEOz++mp9WomKJnQPNSYi584cn7frvOhXVXXRdJ2yt
D5fj0qsFS/LaZzYMowMZq+IstV9+mWPbfITz+Fgls1PNNcLy2i6yBM4RaHoU9YQ6vOe5961quvdd
atN3qgYCOeqhHK5QW/7Yjq44pVr9lLw9vz1PawN4WYav+siA+hgmU49PpoMzAulReUkir4aX6m3t
L4IeT2Ww+qEtPzHoNeLRsoMOA7Tb97e1voh2MwvZzWPafcdlplcJoX35VZY34q740sIZkhS0y6wb
n35rxHUNsH4TL5sbP34R6UMXNJaUfHzqINW/GfwSfEW4EYxXZnblUP+bbfhqZkXn9DzzzD79hgbj
KNduzAAcYSfDA+5JeXJ7al9C42SQM1eNVfdEq+KncCrbyxa28LO5DTZPoOb533XqYpgtAldon4DA
ugcjTR4hau3dBJHlSwRchjuJruRETm4e5ZYImNlDyNft0nEAq+vq+/pKrC0pYzpPjVN0bp9oE6df
YBOZy23kw4Lj7u1oWNk6lqQxC9Ywywfmn9JGdN8JtKxAE7L64wi76yvb39q9ZImE4yUv1Ggy/9QJ
qKaM71QJeYUHX9bYt6DdD/kLCKkMqCPcW4acHOyBLoI6dyKINwp5ZLHqSp54cRhcm7yVUV1CM0xX
dXEmAnJinn0ZRpx/y+kq63ut8eUW0BY9QIqiP8EvEQAsAb6Pl0TUi+9vm7JFAkvnSfSea/0TFeJZ
gIC3GfI2/tiCT3hlI17pwRLWZ3zXFhy8nBOp/H6r48A85+Fwjeu91voih5VZEOuuxeultLQ5ZDZN
gS2vrl2u1lpfnFQGeGu2ZtTuydaT91BSazZhhHeJt8d+pfUlPJCpyUG2Uqozg5bKrhNNcPAuTwa3
tb5IWE1LjKfrkn+flJ42xRxE96CmsSvfvnZgWHKNfdQP0nTUQAbiRZfQ8MOQdfHnsOcioRl0qKsy
PmkXF3vi4AEz2+n7bd26nJVe7Sodd6nUXGLBVq33QcEl952z/pe3G19JYEuoIOg/kiiHBCmLqTpf
GCZZCsfYgatrEu1rv3BZC68+3zKC5DVxfhj4+JHEYEfJGrpWMBi/loRXXjeW8MCSNUFVQj3qWw6c
4L4A10FO/kOrZpTvsB9v8CL604vKB7Dqb5wS+t8+wT0eZYmopifA4p3YpaHh2UNOG9Cl3p6WlXPw
773g1aDJ2ZexDzGa0+8ribT8E+vm9kyD7Oc8umvGn2tTswh2izobih8Fdpaydh+zIbWfCApwfdLC
Islc2b9WfmSJGqTcw43B78kJ4rhQirjc36SClnaZ+uOVZ4CVBbBE2Y3SQu4ksOqctYImU1BCXrKQ
P1PTfXc5bDEyz9PJTMIHjxf6xm5duvtqhprYU30oMUMGbIvt726xtmI7CO/4Vw4XK9nyD2peGkI/
wh/IiTOWf2g49U6QSb0GOlmbl8U+CF5VA0uDtD8h1NlPKcL4uck5VC2mHCKtby/jtR4s4gQ2ABD8
6tGDJqrgss27k+Gm2d7W+GIj1NZNZgD88SRjTf/hnY3Gh8oJ464M/0oMLnl3EMeIYy8P+IFGF5O/
GK+jxGu8hyqehzvPv6qN/fdB+oNpZzpQMnhfE5RRxvLRdJ15H0Fn6Vqxa635xa4oNNN1YAk/pA18
e2gGyG7VT92VMFhrfXlay8pqDOMKrUMA8OSawDvhWT78eMsUhwvA3dtt/H2dh0t5f0iPh0EEEdUD
rvssUQyme0PqZ5vSovr69k+sHA3CJZ4O7MTCTekkv1uv+iGn3CTwr68/0csbVdWAlxd4cZtAxcpt
x9QPH4Icf7z9239fpeESYifGoZh14IUH3QdfMju9/H5IxFXq3ynU3v7tH1mb5UUcZ7CnH6Io54eO
ZRk00WbzI85p/uG21heB3FREV/k80//lOZTxvBPDxn1lcv6+OYRLcB2dXOkN1rGDmPhBefO/xNc/
iLBk34BQ1gvzWEDi6z7A/9zUnT9AdXXso3hMwkPKC3OP6jJ9ApZFX3GHW1nOS+l+MRlNipnI76oc
gewHEd/rk6IK1Kd51Feh/isTvtTrlzOVYFfk8juXvHtBIYr+KIFDvOkKFi4F+lNogwbSi8KDEand
4kWRJKxkfBN36TXk3t87ECyTd0fgIB/Qij00GnAVWwLVDwLu11tmmC7R0qhuyVSxgj3A3fGDbOl4
aKE9fbit8UW+HrqW97qL6x+N9VBxZILp6i7XsM29Em6Xhv5E2tCljQubBUNJDu+aifQy+XzxSu8k
gRfyqD4YMMNA/58lniTrGy9m8Gj571lpAAxpbp3yf4V+SvctLcL7EkjaKwH+96mmywQf+HMFciqn
v1w34O0tzhRErOahbtWV5br2A5d/f3XUMwVQQk5T+mOAbTFQIsJEXQKZAXalA38PaYgM/rf9oe5q
R+ra/xEiCyaA/Hrb1vODbWjtbaQzGtP//oStSEVML/wfvSam3cZ1RMNN7bXdkXrymo3677fHv62s
RSKPTDgGuOWRIpnU2MK/ZzB1usPsNwbP6TH3gRAYdVH6X1xAJxvupKCGFHe0Gsf2KBoITZJ7p7Ei
N6xq7S89MaO2GYom8wv1Ry94gPJu7x9mM8JBiTIHFvChgQgbmteOV4AKdgWoWxb8YDxazsk8t232
MMDFh8ORAezU0NyFNG3duO8EK/nedrX19r5X8ODKYvn7fgxN8P+ONKD0LXSjUvqAWhg/OtmHCYQU
8iMUw3ZeA07p21li7WcWa6YHYZ5Xtdf/CusGAp5w1LFx4mYF84ZNXxgRPzOq689v/9hKAIjF6lG5
kLKOSPAAe0Hf3Sm8KMpNrSGad3r7B/xLS39ZOWKxcqBRNSDfzF0B5JI1qtkRWzRIQk43gQi2QTDH
/Dy00nryXsXlMNE9nhXyjB142Ld8eBCcWC63wVTmBdwlTC7F/u1vW+v84pJMpyFP09KEh27mH1DY
zjahrm9xTOOgSl4OLa9SSyTDwKK2hQexzn0fQuSVktyIwqBLS48Ogtu4bhF9bEqA9XC5YAmsl65M
2cqwLO08CMDeHqsBZLYzamWpz8R2mmDucNOgL6G6riRtKTjnD6iRZVvboyZnLfvwduMr+XYJxVVs
gL8FVNyOoqif0wmOIJB6u28hW3Xj1y9ygKd9lpbWp7+6bBzpo6tkSA8xj8b5mm7cSvgvD7U2xUIX
yvIHgsgEws/byHr4CHPcL5V/zQp9ZZiW51gORy3TdA1/cIZdDF+h7GWzBupSV/VwV9bQ8iwrm9nJ
KUSu1GU8sG9dz+D4DYp/VF2Z6bUfWNxOeXgR8eN9/0ND/djspK4qdz9OdrqJK0yXB1mlxxHDxOkD
7KbyRFrrwB29SntY+/rLxLxKDkU0DDYVzpxnOb6MvQ99H3EVzbQyu0svejabeAy7QRxo03/PNEAz
ImUfQg3c1G1Rttg0aKB9j7GWHxoGf3Ij7VlpnMKv1/bWerDYM4yu4qkqaXnkeZftiK8+DdqEmy5n
V67WK+O/hHFnvsz7nmTl0VnP35IWtDIdN7flzyVaG/5aVDvAD45QNuSbhpPpvrfRsLtp8JdgbdnD
Z8+ogv4y4DvgUBQ+433P+9xav7jy/Sujv4Rpc5ihmhl6V8du6vNPXQSAUdKSEXbiLbO3/sgl/b2K
ADqoWANCBv4gvM8SgRNVktUT4qAx155BVyZ56e/C6zQe6oipo42hAN25lGyggn7bXW6JzAaKc/J9
Oxn4xKPexTTnm85O326b48UR0BE7e5122XGgIKeJDIqrbGynZKqumt+sDc4iho3oq4YzhRC7KKKi
sPlvXYdie9v3L+KXBmHVSM/gaCwAxkDZHHglHfUb2I/9e9svLI5uKM54M68KHIBG85n6/BPlg0v8
4OrD30oQLJHVrmm8Au/bzdEVqG0QCR9FriABVxis1Lf7sDIFS9N73bGokADvHuGmSTeo/avNkAKN
fFvriw1S8ga4IxfJI6H18+/Rny6qqrc1vohe3Qg2jSQsjxfWIWez3fh5c836Y23oL//+KjUM+VwP
xFX6ODCJcg+KMUlaKOgQeeCk3Pb9lyl59RPCNp1vwak5di2wOxoklHqE/N1tjS+iV89aw+11BBQ7
hgRUGkClbebX7FfWBof+98u7VHmqzDA4diha7L3Y3TMdPgaXBPT256/9wiJ4u7iwUdb0Gul/PGcW
Fm6XrXEiVw8/az+wiN0LlCqE7kp+FDmuXZR/Isym2z6Nit3bPVgJrCUCOjMUyv/W1EcoZHVbGdXh
ti2nl7cbX/n6JQJa4E4UgWyI4XFIy0Jk4Hl2AKmPzVWF4rXvX4Qul02rjQfSsxLmbsiqcFtmt54f
lo72WSpG6wlMLy2G7xwQnw2qay/tZXd8e4DWvv4ycK9iK4urYe7zpjnyyqAyqEG4bTUX57dbXxv+
ReTCyhbGyb2XH4dJ7Okl6ShS3RXXl//a5y+iV4ghnqP0Mr+VQkw1iDDkn+6qasla+4sAtgUUx3FJ
RfvW/ABWmG5qd/VdYG10FrErUdyvPK+HzrwbzxfahAqmfosSQnbl6L/29YvYpaXfhV5RYt9VzXHo
AYNsSR5t357blcaXMOeBWh8IJVYcWUBn1PbB2Bm/AIHs0dsIe3SJcE5HVXXDgNQMi2RvE/Eoez/1
uF6//f0ro78UB81UBk3lItJHHcKdmFux/x1fuBB8uO0HFtsuiU1GUa2ujxz2oYnBQjqyWpx8aq5p
6lxa+str3R/in7E/TY0PQKiLJ/je2p5uBC26fYw0XQ5td3dbRy4r4FWOgBQQtJWhvHi0RtitVT3I
cuM+8MZrWniXVPm3fiyiWBptwNLFA5nrmsfBUnUkl53MEZRtCzXDbMM3EP57uzdr63YR0qaAeweP
BKYlGz82PuSB5xbO1G83vraoFiFt5NAHhUfRk8tVdejbE58By4SE2W134SW0uRuCHlxyXh2tB82F
35tBTK/R01aGZollbqamDEUcqyPDIzBMPPDaN+M6//bQrDV+KYO9WkVDFBa4hTXlURAeHOFDHT+O
orrJR4XQJY45RQkirIa0OjYBcMyXgc9YgHo/1JFv+/xFNA8Q4LK5U+Y4QOArMQNK1X2ZXqO+rA3O
ZT29GhxdcYXSmVDHlESfMhcFm9xM85U9fmVRLoHLzZyGXT5l1XFI3bwxjYHsAZx/s/za2Kz9wCJ+
4ZmaxiqPcYNUIw7oNWSMftuJQ/vpNsYAXWJ5icvnWOGMguH3YJBzOQlF6Mhtc7uIWjdKOF8ORYYy
kYMT6yUnYB/7fFvji004q+t5rFK4ybhy3P2eWphYXzs8r4z8EshLgqiyBQCPR+q3MtESwBYX9B97
Ja8psq7sMUvnID2CWuTohJUJRZAPNCv1nirQ8MQUPvbNVYbcSgAsQb1pGBplx8sxpajaXdrC6C+q
rtby/TC+pJm/7DFLuU+Q5UcctXDNgKuB+QcYhKb+CDuO6fMwM9/b0VGon1mXFdWeTqy773o5FCkU
/mcBAxVtW9hajoBPTnxHoQubJ0AD1Ds5YGwSsELxWkttrOgW5hvS3+Gxkup3/mym+mhsA8clkQ1K
aBRPqGMZ6NOlE/qLdm0FcbcuctOQqAqfuLdt2tOtCaY831DCZA719ax4MpL0oCWG/VzvTaPpqaFM
nyjEP45d47X2weKcfbAKNMaNzr1iF0dh/RXXz/FMTJ7Puyyd/W+kGfL3EQVwuZlSf+tiGnxwuZnf
E4gjfMzGitwPgdb4NTrEGzsO/HmoCo8kcI4qoHhXhvdUeFrtoHEy7K1W8NxEfZd98p2N7kU12v1o
Qv2La8UPBIed8a6LSUE3TReLf1Vbws+Kg3uDCY6n7mlQ9DJieUooLLwq9rMzTJziGU8KSRy3TXUw
4Tz9w7Ns+IKLEH8PS0i+dyEbdihkYw441/2nBlD2IBFV29NdBoTmXqPK/N7FefbALuX8TefruUj4
DExLCYQcHPgKAGyzHKZ8lAYz/H1nv3zIU9Q8UtF507YB7QzHHEnHJAsw7/DQkbu54fKBtqhWQ++6
ith2IO2wJ03TRQnoF+Z9VhPmEjLH9V7T2f3TdizliR2UxAGQjwjRuEd27OoOzhEia6ZHEs/gaw0p
RHZM7cSBU1zBNFTk6VZFqhngoS3YC+NQ097ChWp4IKyMoJOhhgIa7/COPJvKgaYOLzOf7SHAPXyJ
MQr+PS7nPnyFieu+kb6s4V3r5b540DDXe1FD7H3FvTLbijatzUPFp3ZrA5t/1V3v/8p8f8rgs6Pm
altCxS3cBoZl1SNwIqiZk07MH4rQi8kegMPwfuKe+gny9fB1mHX2LgXlxiVDPVW70pTefiBddsiH
WbyYgZgiIb6Pc4W1YXnv9SOWKjBzQiSzUM4/dlkgTp0jLHhPZpSknqUaeXvIysx3902Wpr+M51/q
UnGfBlvwUDtzxyMkCznFQMiIprCnKMY70aY1qXhqSI9v8WIct5PC1STYujZq3IYqlFw2bo7z504z
f0y6nvZ9EpIx+lHNFMPpmrxj2yC3DUnSHg4IByKBArExBMJOvJzhs6fnbKYJzVXf75oaJfMtgwL3
dN/5qox2RQg25sljti72cN1CbIsu991xyDl5KaWV3Y4qpINNrxz+LssJJUNfDBSf0SB4P5CuyfX7
wmU6/eoX8LWDKiBJ2QaPhHC407zj1Qc2YQWF1gwftVcUKokh+5qh9MVBfSKqEBUwkAjbjcCttVWb
Xjo23/tRneYnXVt/wNG3b7ttl4ZB9oGEnHSbTLWQCh5aP1RbjXsuDCvhzoBpS7sphuN6aKNdFE+w
FI+BDmjvOO0xFiJsoc8FLBnJ7sSc++WdVUhMEAlh5V1QwLYdujEw8ZmbtKr3XhNGLRA1UNG7w8f2
DVxUskyzcZMyntInqbWMNqRv4ZEUBYGqXlxZ615vhqEI54SXfch2QzD7FVwVGz8etoTIvnqC/rnE
NZemHESrYag/ygAPY4nVFn6CJbG1/zi5qYbWizeGhZWglrqw/SqGjE7bQVOP/siarJhQX3XD0MJw
MKviM49NhTsI1LQFPyskvfExc3M37DxZcHEAwBQyYrswGkM+JjP1J+8fPLZiL0aYc2sfje9DAjOT
88QeZKwMmXZ2ZKUaE4rhH/fQG2nJN4X6wfgTuoMXO1WcDQwFbLWwJYwIRyhDYNcYMv6RBD08JbQj
bX4vZ1fGeOIGt+IAiKbTO6qLbtjkUVz7+9H3YbatO9fxbdiGln+VI++elJ3j+b2CGHH7gAuX6hJV
R/OwgWJjM+1CJFi76SgcnLeAV2XjMzDoutp00qX84I8Rm09kTPnGZIxme+bX810eYRl8c/U8jAcb
O7jM4+CdkoMleRHsSB83/YOGw2MH9bM+iOoE3lotefbnNHafi7bUwx1kbZWcoOue1t1zlIGJhIzY
BiP2Vq9OyQOgSG38bx56OnhO0yzm/0LMzfO/yTEHlRbq/dgWozmW410BRVl78HINiS/EETx0f7ks
jrIXvDYpC1ZmmLkdgZ+OTYTLiuFTx2j+CaUtR1566MoXfhIPBe0q3KGBJ5Rgc8F5IJGh4uoBd4km
2oQuK3u70crXFv4HVlf3EgZb07S1JYX+XmKnJle7XvM4/5YBDT8mkU0lgV1qTKMXNdm03LlxRtCn
LvPqOzKGcJ6VSIv11pm+/ATEkoAmdaNyfl+0Q5Vvh7iYgrsMicWdLJCyLYzdIMG3wYotD7DZbuoa
75rwpblPEcUV9ghkvg1AO2BoU+G6bINV0tBDLRlrdm7wR3viA9HF3lSR5z4A0VjUh05M/jfKu5DP
SQB5tPZlLgrbPdCuhx+5N474klAFsOdIzNTEjyU0eeyOtwInpg3YkCm8K7FgYZiZTFlxSWFB3TGR
ZJ2FqRcySONN+3IY4/khFK74nvckDe8gk4eh8Cd4lyRsysdmx+U0d19570fxaYZnZfydwVjct1td
RCN/GIohCvZt0KXl/cgqTfaCh6H71nDwL3dDP8OvdONEVbt2p7jR9ljaILb/GtIHjyO4DyCIYlFn
Bw7xsa8YwkkGME4O+mDaQ6HYlkGCe0w4iTtlWmgSy4iUzRcoq5fqvSIsc5/TwsM9ZMtE5g3vhC0r
yBLGNa1xr+q9Jn6nlC3Mo8DJTn1ogGaLd7QS4QBuoKqK6Y5oPzXDhld9Pb/PcE5q8b313Ja/GDT6
L4JRee3kV2Zjv3l2ecnaZPB4b/+BaSlOFzyMNaSfVc6i8c5JHqiPGa7TzRPnVcYeuoly6ieIq7r5
TtKq/xFmQJk+6wym4Hvicy+wO+P3uto1eQmP08QEHnH3Ka+HeNvNl0TayIHRwzS2nkuaIJvi+5Kh
yrBvpt7ET9B9FxBgUlNF3IErkjUHzUyEG2U5WXdO/ai1BxxwaqITMUNg/XtfzqCni7w2GeixUC/r
uw0p9CD2Jk/DByYqaKmwopzE1pXwct+Bum39LSQsQIEhXEKCKc2riGwkbZt9iR0mSPJxVNlOEFax
jwQYs+6pge6zjbdZa8x34Brj/BBoVn7o0jE3jxr1cH4QOrCwfLVT6Y4OqAjYNzkLrvYG74Bp+7ME
dK/ZaAqbvne+FwTpP3VHsDo7CIXbnS+U6Dc0BiNnCsfwlHm5GU1iapx9HvrcYdOdvILGT16XhQ82
qJm+HwBBoXsKSXOeb1Ori1jDJkH1SDRKlUoNyeQUA2k4noIp2EsCl5UxMVZULodxZ6HZV9bYyn+Z
x9wDqqVQXvHMMlNXD+D8e+Hnjo/wYkmCGXoTG1VTnJNsRaP5DpkYfuMRSEoIvaKLL2zoyMv4fSZL
3/tmvaYTR0iryePkGhTvkrJtsOuyQSpsTQOdmhTuzlXK5SGWKWHgbLVT+IKbZpDu+2KmZBcNoflH
i7bOvol8wNlOQDIl20JwuwIHVshq+gQ9R9k8a93m4y8tg1b8a2uu5Xu/HEOdeG4SxSM0b3l5UfLN
pp0kXp7vcbbt9FcuWZjvNOKc/KIMAJwt9sA5O9Ey6PDW3KVB/gQeSUcSMVVte3AdBWYPislz9JHC
/bz9LvKgaHdBOpTswFjt+r0ojZs2zLi+OdEw5/aXajDY26hthmZXVtM43jXGavnSiSjI9k1AaLcl
zdR1X0SNzefe83MchKCA2uLykfYza/eNkDiJ3jHWT//H2Zk1uYlkbfgXEZHscCukklSrXVW2274h
7LE7gWTf4dd/Dz03bsZIX+jOU9EDAvJknuVdvtU1Z/APWI6mdHZ9hGHXHWl+K9+HzrfKV9PN2vkB
MYJG3o1pS0bCI4XWG1wSXmjXjhppiZjCLjwOuhu/hTNp40tsOISUlZpx8VcnW6/ydpFTmPEhn2Lv
lxwwESGZiMM6mBCcg/hoWNRPd7YF1fk9rjhsApm0pffo895hYiY5BQW9vSE6mlNUNo+mmqv8EPWm
CHTN5nzcVf5UzweLLXveGWE/mMfB92UWqDanNhV2PXRBPTZRzJkL2WHvNDjn7DqSFSRhbKOSD3aR
zDTJIjWIsw1s7WemI0S18y105A7aUE/6bjFFn3a46BnzYbb98ks290ZyRADGexDlQJII7H4m5tiE
xFn5wtYfQ9F5n3C+ZldsujxtAy/NygxX6okkK7f6LKAoan7IpLask9Ibv1Y7TkDrc697bf88tk76
xRduGX2JItt8dXs41tQgRfeYRKMBl1+vnfmuRW5IHTMp2SGGzMVbLlpANVnoyvrO6sulddb7BdMm
rhpUkxjLYGJGBDqmFlQbU1X7Yi+6wX31PEeqQ5hWrvWBpIGIFhb6M3trbFygUmnCv9FZBKAVeBbq
ih/xWIsVGzhuuj4E4Hbvj5Gfv/dFYX8uzJZCpcgtDgILZ3ntTrpG/+zNpjPt+Y3xm3Kr5vukW8WH
rhel80LXT6XPBXDnL5yfXfPX4HV9tXPV8t/mlVUcyY9l/THTHJeqfy7dijQ/rqq7KA8VCSLwT3bk
PDSpkxjPzk+zapLhJHTp6vt+cmZtXzUE8CKhR88vjPUgZBkWezXOeX5QsBm7v9rSKfKXInRoaXSU
Vt5z7g7iIDQ11btMH8jJzWgCyWy5nvPFqEFz/CDo/CYYrNJ8VKWZPGm+MXqHTpFtHYgyonPOwQn9
c5p7h1obh19htpwSIcYY+GFwPldBpy0yE8Xg8zM7a7H4AILY/Vx0IBvONoT8qcNr3cNIT5Q1v6VI
i+wge3sODx6Cwz+6wuzmIwMJdPl3UpeO89pQvXnBbM6peTf6Pu0VLFHUybRQBN8ZWpOeRb68BjHJ
ZnpofVGdO9GjUB7mitQ2NBETuxOD31YHAOPRV5Vr2S+OWVXtS5gB447ihMIrzdl+v/Wx26qD6/YD
gW77ameSXCG/xM4S0H2x6oPwRevdNVrLckKqlZPKSsPGvlOg3pd9Uo/eZ3vSOtoXSktJNcSsR7vC
w2MpiCHIeXcT4Ug0jg0xCYI9/FX54zg0QV42LLkIOYad7eKJTUmSUdXVrFX+7Zak0XlZm48hSRBG
pOBTd2qY0pPfyYpVpOMQYtcoYgZqapMXJ7Xd8B5Z7bbaWxmsbfSK8fEKpFk7P1AbTjpa9RnOyzWy
VfGdn816fxoQPdGPFQfLoUG2lxqlzyqNPDdlUVpj1/BDzMUcaPLp2MmsH7Kg1UVT71JwUtkxLDEV
HCKTdWLU5Zi9F6OkXJCeJaOjdERIB6nyRvdpmGjTvFdO7TxKfaiT+zhKw3LXxT3J7zQkHFdxS3sp
MybafTkqL4GBBPy9akIs5oeC/lPvZcUdtqbTWQvTzqLKbGgMgW3AeHlZy58nUsm9kQkKC82xmvuu
T5yjD0rp6xIlD0PVG8++SYdnB9rF9IPUG+p0X2jGrAUWCOwfAjzfePCyKM4fCjHPMoAN0zxbou7h
bpH/qhcVStYEaaHRnK2oNKtAOkRaV3SINmUDb2NssvmJpN4I97kaoi/S6OVnlVTpB7LD5STxG/VJ
eU116lCL+zA7i/65ZvU2WUGkiQdF3VseHIqle2eM3foh55jl2ArxZTLog+UkzUXNyfwITcF8Qn2u
e0c9Mi93Ec7wP1N3qn8RKm7yGE1o0O2aKaqWr0BSJ8dRRJSkk/zclW3yo0KC5k3JaijunFYbvlc5
e+YO5+/spdGquYc2Y8nA06GfMI4xjDpwvWz+YPiDCwo7YvqJvnD25mC69JJFtf9Z0Pu47/3FCjsn
9zxJunT0TZQ+HXKBUOLesszxW9poCclPkbpzEMtwcMjcaYLvnS4RL07vRhqSCaJ5dZjZPA5OOJac
jmb8bNmeG+9ntaxKp7XpwIaVyO9NSjDaKN7wPRrL+mHyQjrCvd4WexaM86vF367f/6PJl1gj0Oi8
N8sgjBa1XbBstFccP01OpWCr8BqTayNhXH41wB83gR9O1RwIdBjNYJ78QXEKaBHek4IulgKj/J8h
9vpnwZz7ruiJaT3vjIDdE3PSMZPF0dNt+4H4HD6lpVQxBBlnznY2rdDPAgz4qxk5zX3s9yTwOWYe
+6nN1DcPW7Ff0xTPf9fjkHwXtOxI1NioAhUahFQIOOvxn/98nsbxm+er8Uc2xHT2J2s4lpgwn3nx
7ql3q27YOXWi/eiqEN9qA5/EYWBX2qM5Rc/AmkjV9kWcefmhQ0rkufHMSEJMafJ7z2rpoja5P/wq
y0j7ZsXk4ZKSOgf9B/nMGoX1aYh0fg+xjQMFZvL1X040ViKAu5LATMoq99Wu+v6ewsT5QqtA3Xea
Kz7zEPYxxnXlP0ZZZ88CFhtq5CId3yf6lMZJNX74HcktNqs4rdN3ZeXFRysU9V/hULBrkOMsx6Bp
qGIfTx7yxZUcXf9RpmkyjwHdskVBLSqRGSx0SsZdxQ7d7sLaQC5hFC5N9rmf6Vc2Uzf/ZH8Kj7Xp
GlbAhKJ7iF0oNyUajtGLyLzWe8p6VZDEiNTrmbzR4879In1NjdKpH3ByrX91aKoHRWmja+aEi9CW
waTlL1otLH7dDSnjldY0H4SjVepTl2NGxzbdfzBdK1uOZ4OUsuMYLALNr8zH2Le8B98V3U/a7u3n
skQAi+6k7R7TeRA0wQqdl9nT9QvCnsSqxD4qOyIGKb2jhwfFWQIKCveZk9Hk98pIPGh4ozkoT8F8
pJvscLy5Ea/DXXgUoZqpQgfEQ49T63vaXZoBFNgZdGOmO5Mu05urxaa260cOmX1bY4pZzT7nGX8W
r1oufC+ADMMLHyzlPydAqZq9TP3xjTWt7jgN2vNkRNmuzz2Uf4d8YsGMTUH15NnahAihkCWFTJh8
c5kSmKwdT35y1Jiec6WFWVDnqioDPkp4XESlnziByxZ0nI6Ig8eNHrK+tYOIrZcMQBuh2BnD8NqL
oj/FNVsU57R1h8YIFKvK8fJ2Z8zseqkTte+i4H0holFqrwL87InmIg1edlTzb3rr7VfRd6SDo4c3
6xGjvPlY6kNcgg8b2ArrsprYA0ZnMdRFQHmgN5ANT3RgqzsdJ1R7l41Lv9g1uuo0InkZ72RqxW95
YccD8goieWnofQYtdnXvuNbWwZIhnJ3E6W0aY5r9neD626saosAoPS87pDYH+tGbtOhQkxFrx7zz
eaWId3qfwjDha8u8oVHsR8j38P8p0e6RLtAOCAPiVCZN8iNOffp+SSRo77m+9w59TpIeW90x0nX1
SVjCwu1AVOkrzzz/rbDuxAZLxycl0zsCiamZ+YIbLgmAxUHDWnCM6e/CHppXUB/52UaC4S2MDO/v
zpHpTwdXotclIznxFcBduUhbOWmkvWouUpeP0spIWKXml/WrazgFLpTNOB1mRBdf6TOTR+egJAJ7
LHBIrkJ2HkfgWLcrDQeoaq1JXpqwPfttMhiN1BVTt24q0B0fcud7ntrGR9Yy7YdUixlv8dNf/Sqj
eRqbPkScBJdLapdeoGk7pvawF2ir7MsUN4+daVd84kL68rMTOcyUPEYwL15sxg9Rl1k/F++5b0bW
yhfPaOifuMIr9E+jSMz+ZDctbo1GSA847IziA7Po6BchBCnSJLese0cPz7KgK/QR0UeGYwznQrGz
m6w1Plha0T1kNGbbvaYvC6Wp5qQ+ZnZOtlUMkf+zKhC9P8aGoRIGRzZbzFQ14sWvI7rdhV43d1iB
N/dumquG1kjTumdqXToaQtPLL0Ws9dEB9JJLHthXb20/uqfUUBQUOlqKj37t6N6pzJD9nTQWpihF
4uxEl3X+Qn1T6lvdW97Z92IKKlWhoXM2E8d67zoMf8ekduDAIgqA/TLFbaCysnrLPdCgfpVWI0LP
CVycfeg44j7X4CZNXab9UCBVfkjbauf92BjR60wbuTyqQXkHy2fC9zZTsL8w/QiPnL5sCZ42Vs1D
r0m3vedkHl6iZsgPIf38Al6Ap4V7OUyhv7PAwzi7FDEpLKZavBODYnC88iAcffrZD379EUKycUB9
rfhWNAifHzIyq4Ogwn0FG+49O6Q7T1YRF2dq987e59Q4BfWYQWkf9372gqJfZO6TSpsf3FlxipV1
yKSssluOBkmv00dwYQxqwzQ+GmVcH4yo696asWzkrsmWwpzIL6CD2RRqhhapb/24HHtp3NAupOnl
fFeFFT/PTMfNPaeYkntHF8V/ZEK+qo0xyagf2eoz0xeqC9kn5L6jK61dTC04HEDsqDusibQfadHh
xO0L05p3pVyUfYuhNx9nj+bpzpbm6NzpMnKOhZnOP2vBej9p+VKUVximHUq+sb7TXGRu7jwO92e8
EWt1MKaWJIkzhVYEptLJyVOY4xiaU/xHMylmAg894buwNiuxn8LC7R66cS6/qo7/Tc4UP/8zJSXR
it4LiI8comBlNTL//hkZk/KLIelXRL7XnHI5xBPVqpOeWGoUe0ufHpKSyo0ftd8zvh3d3m3u0jFW
8SFy4SDvYsoa6NGW95fmhaZ16nuzUKfMtqkANMsmRavcsE1RcY+M+FULLYO5DPMmmLmlyfeoJj1i
W8vEKyYpBDlQ1fS1R+332dToPO5a22H80Otq/lmwxIYXYw7Fq0j07IugVn2zXbf5XGql1+0wa4o0
cKcJ2tbxcv4w+k4PDftJuhfN2B0Z2jSfBpFXx9oumS5IGfFPjWw7Lcfpq9UbevRUSEZeuyZup3MG
mOObwUd+NdOJia8lzeKhHznt9/GotDsySob7dND5jJXdP5ckwBUgv38GAWosZvObTNix9x7Tz79J
nir5vRhjedfC3dWOCv38h1GLp/8Mc9Vah0LpfZjsGsezTm1fuTP5mq/lPxo3+hbqXe4fZc8PxulF
e6XUnylJcXo9iGpIEcIqocZTi5Vf5JzFHLB+x2C6cvvsbYrt5qQ3SfSV9nT1xnYiv5WOzkSUOVv0
K9KXuqBxk9QMYsaFL0Wbi31HoW19ZWQ/3TNqL5BM1E081+hb2tNeS4HppDuEh9UnT4rqlIUNzTpn
0Ibh1CQ6qgMRVcuu6SHcn4rJ4OhDhqDay7GpylNTCq/fj50hSprafpzs/MYBvOJLMb70SVSqpwwH
muRdi2x9ODIITV+tSFbeWzRpDAwzlFa/qASVWNqpzPLuhlZrxYOBhKW9Z0xkPKUxnixnF2HZ7i8u
obcnc3LlzFxGANUQdph6n902H3/mrsoDrXQSeQiLgSmTH4nQf6YTY+SB33bGl3yeRfq1oHVUnPwy
meO9Ns3MjgnpYjhSN9GPoUMey2ffStlPqDoZ/fvRZJXtrsS6VvsA0KL7andOCkyQJq11zc98C2y0
QtsZInemsuvkfxlPBc2Y06zN5v4mwJe+3PU3LJ+n6sLRzbC4VzTK76p52YUil632yvW3MF8rtJ0R
pmW4yCv8F/UbmxWmgUb7pk/WNbuHrfezgsh2mT30Fc2c+8IEZPcwAXoQtDGAE+VXiAFbd1gh7gpO
Uo8CrLifNBhhyyO4bnJNqXXr4ivEXWxVo5ZZvCAcV1442Jrd/wOpuYEjW8vokf3FPvUOODJbiDuj
ivKWM2zUj0ZkYiXVJ2NENudSg+RmbDm3IRTXSq8iHkn5Ry8DNwtHbyicMnDx1Ly8YDcW1Np5N9Qb
wGFJIe85GJwABNpX9pwPrelVtwFQ17qADiWeYcCYu4cu6nzMwMIcCuGZf2uh790kx2Ss7XeZD/Qm
o0RovGZJr95ihGTU9v+HqL2xqtYqgGr0l3GbS1BYFLqfHK1PrI+6NhdXOKobQEuxDusqi0qvdvUH
YdLoOAmmrpkO2Asl010+SXf6D62WGTDibR99FeP0ySlgcSm+J3d6mRa+WDcnr/8PYt3WqlqFuBi0
zrYcTTtbE5z8wcJdz9CqH77Krolzbt1hFeeVS4WNvi9IfgYdxa5BQSfoZec/jklxm3KivpaYssjJ
pSpkem/4o3OPTDFp9Ojg1XIlNP781fV/4Kq/HRZSMe9zWouOlq3tLD5vIAYs8PKKhjinyE0MDn0t
NVWQEFd4Oxf3lV6CZjExHq4/TAO9OHc/N1Qm13Dsf/4k+lrSQ1otWo1tNT1aIqabnCDQMnWIAbgJ
qdHlhbvxxtwlPn97Y6JBuaDKjea+wico8NyMLmcGoArDBTe7ke6rr2UZnERLtTBxuUuBrDvj471u
3Wg4Amj1348g8TISxZgV94LDhAw0/4oyDJvVVdrjn/cqfS3FVSzuKJEuSUGwHgHlCuPoulP4xjde
iywyjY/0SsvZzeEqUPuHOzGO35P6KqNyQ8ZRXwtxVZYyKyvMe85Y+U3a8Ytlv+Op+TdgizfQsF9l
FZ1wrf4+G/mNAbLaDZ1e6qXUIKfEftHvF550Bnrz1LMnX9lvtz7JajtEIx4YbZv1MBVDEjXDVTT3
IymM0+Ww2Lr+ajMUYeowptWtB0N0h05rfiwWcJcvvfHB1wI0zKFCvaoT82FqPOODh5hX/yAYhdFK
b236bpfvshHXaxEaz4jyaExM40FFurgDGiZt5oPGUI8f26osBvCgoiivsRe3nmmhov22i1QjzQdD
asbDZEKcULKIPoYk0XUb9leEOTY+yFqTpgpjNqq2ZhEboRlMROMuStsfl1/Wokv1v2wG3Vse67ef
71D8a6Udt/edXyPKMe4bw/spNfN18OXJirUdjbD71OCel++39TDL33+7H6ieqZmsor0f/DRlWozF
oJZek4fYuvgq8wFrGs5+M7X3jQdJu6IFuU/VVYGCrd1krZrWRV0yOG7c3TOaY5rAfs5A/G15WV2E
unqmZ5/Bj55cHHTy+rYSU18LqVl1Z4LnM2gBemmLZgGyMoAxrpm//Jkwqa/di+m8+bkWjjzSPDyH
HUJQMie/qtzqidpd2+lXWbJ/LneAXf77w2dj2aXS5jkWja4OpjgSD90h66uzcNpgpDp0J+3rTYts
rZPmMPMXWqm391Y8fapg4OzbCUrrbRdfBTwj9Ng1cfy5R7mVbKGrf6TmVbecjd1kLZMmhRNqQN27
e+Vqn5lFgmZvkDYew5tYqzjhrKm+HTxi2bZDfDZsbTjGqWcfzd5+vfxu/rT1LhdfR3dZlkM/tvEZ
F8ksfABqkqbhSaUjrZ2gqzVViEDOaTlc2U3+tHyX+60CPnbzpnVGukBZph8L3COF5p0aN/tQ9+od
iM7b5cf6076y3Mb499qNYyvUHd/tTsaiDnNXmHOVHP1BdPJKF2Prva3OdCtq9dJTIj4Xjmt9ampG
CY6ZycM02uKMz/S1o3HrQVZne+d4iaBdxveRDGpUn1d7f5ne3fSa1qxfBWLGwgW9O3Vjx9wkVIZb
3NVaNF35DH8KDj7D2r9oiPMGFe6xP1f4fMEU0foJjMo4nnQQ1Veie+seq+ieYrAdhpNM5zjP4ztV
oRMDugpCWXPN3HfjG6wdjBzpRl1jjv3RSloNZsyYwpCyXfxcb/wMqyO96R0Db7W0P03KgUVCvnO9
Hth6PasAR/1V9sKD1oYfg/HizaBEKqN6ShjtXfkAW6/H/HesdaCLZJ3M/blo6b8MLRqO+ShvMbxf
ltAqkoGheZVt2fz+QUbfcN3JSXBuIaYvF19FcUzn0TNtezxPANF2U5l7UIt780pbZ+vFrGIXueLE
izy9Ozm6bnzBdYERl8Yg/PNNwfs/BOBwzgdrjrKTZ83fGXW0QdTdpOjMm1lzf4cZ7GXqN+MZVsNf
jMCBAvrWFcnGjb1zTfiVc541oFT6E3irejfpSUj/Q0zpwSxpgtjMca4pd20s/jXzt8rzzlYx1GLp
hjEgIT9+9qJm3JmATG9b/foqdh3AEQwUaQXGY/EV1Kp3bFugQrd94lXwosg7Qosqx3O1DP8dXLIO
iXbVfmTrO6wD11eSAW/dn7s0fa2W0bs0q4j5TPVkF6AEbnuGVQCHdln5eazNcFxdb/8Pq9YHJHj5
4hvpxNqkJ4Q6ZNlp1p8oHcROGR1QePFSefPRwyEKWOHx8n02QvmfAuO3IqiLYr8cm3Q8W2Ws9kJa
7HE3aRAQa+u5gkxLEIexpP2LjS7dXsQV5U3iisvFl+z+t18OAVTqZqR1p0yjBGowsAvsvvlx02tZ
jw9A/BdVJ6z+LPNZ1cdOz0P9wZaYw98gvbH8+mXp/vbr4zSKInewh7NXQg4KJGhhe9/Dv76Sxm18
1/XsoMNAU4c7MRC9GMzIbPzUlZZ727G+HhsY5ahspqmcLhIMnSzBvUBm7PeX3/1G9K6HBmDNIxmB
+DiLqKiORTN5T2FLt2/QQSZHjEJu24PEKn6N3gXhLfrh7DQqAwuMVbnrXKuVNzZosTqAiy53zbzl
/eNqwjS6x6Kva7MkqGfwX5ff09YnXp3CjOk63dBEc1aJv2DkErFfGoi3XJze+b/Xp2r10KRrQxXe
6Y0+Y6hHexpHKlsMemn8ffkmf35JzrqLwVk5QhOycRbxCt+BFqOgOGpeAi0T6NHle/x5NTnrYUQ1
d2Dq+nY4DxLIfoQt4zx8MrL8syauKSL++UNQff37XQ3VZCof/8Hz1OvGKURqfYdFiHnlHF72s3Vb
DJeidWNdDBEKnWpoz1Zj0/H27mTJYTC6CyzofTbCAADClXe19SCrI39oQHpO1dCdPdCgj6rwIVEM
07WBzdbVl7//tuWxXousGaLx3EH5Dzwh1V2UXtV02VhL6/66MOOm1tCaw/fF86F1xS8TJNPAjt33
ywtp6war7YK2p/Acv23OdNLTDzJVEOrrFPjd2F5z0thaq6tNY9AA+06DkE+FxoxANdGRKsc/IcYw
HFvQ4HeXn2TrNquNo2k1o9MJg7MAAXkuEt2Bdtl5+xhhAxBFCo2JyzdaNos/LN11kz2zzNCObA45
ZWfCBbqdzM+i7OEb0itJ4Eg22EzQSATvVrgQ1T/S/4NhcvnmG99r3Xu3UBKIC6gW5yxne5cKIFJY
Zp/zCgGA2+6winsJfRF8XsH2Ja30HVC7/3HIs/LQqwU5e/keG99q3XE3zBJ0Na6M5wFN8n0Ydm/F
lKOWX3lPEfXjlSfZCM116520EmI1AO6zUY/dY6waoN1zWUNjufwUW9dfhb6FRxJECY6q0Mmq+8zE
n14T12rdrVe0yvZxknatIhqac1aP010Bs/j4T64JEV0+zeO1huLWeloFZxFNUWfPc3OGPFI8GpH/
YdJb+zka1JWw3LrBKiwVHKfc8w1GN3gNfQtphx/t3kuD3slumTNzlqw731ZEpxU2fnMecuR/Qg/F
I/gViIGMHFeDgVLn5e+98SjrrneViMIf46Y5d2OrBeBu4Tn28AjrksHB5VtsHItrjxCl2UwGyq49
ZwixBFWL3mVocfI6YzcHbuOcowpksb/86fINN9bwuh9e1K6WW34KC82cF66c8cWI+2tydhtreI0x
6DwKVmRkh7MEogxfPkvhe/JhZKwPUAQrebjtIVaB2FntECLsQEtL03AtE3C6bJlc053eeopVJBq4
xmk5AE94IAmUvBIYMYC47qAXGICalIPvl59i69sb/84kvHEsYuV308MAeazLi4dC7+9k339aICZ6
oV5RZv9w+VZbX30V9ZPSjKi3W47JVn6hGzgFpg3L6baLryKeycS8zGybM9DufCcFkI9+ETa46epr
FwhUJswUi3p61Ll076rJtY9QZG/xNmArWbtAiESY0BlidiuRMz6t/lFqsvprqcPGe19bQAxxmIQx
zeMzGiHNM9ZQ6r4fY/um0g+m6b8XUFaWOkS/pbpBNueLRP5+ly8eB5df/Mbut7Z9yNwQYnaU8OIl
rqhZwkQgLNv8ME7Rz8t32Ho7y99/S6VjaJhaIuf5AQm5NxTr5t249HkvX3zr56+ieMKi3e2jiZfD
+0csaErrQ5Yi7YGW0zWV360HWEWwY6OFglPq+M+0LCwxTdD0W0auy8pchyw6DYmoov6sSlImKMfO
Xg3ufy6/nK0fvgpZbzChCilcGQGt+kHtjvNhUuLaBrpx9bXnA4KGaIShFRBDkYVJDO8O6VG/fbvp
t6/tHtj4LZHE1XSGOGodcI9zYTKZvy5ffGPvt1fJMG1KOnDFMrY3kHQK8PiE35g3WlAxVP8CEOHG
bc1exa4TG7r08E+IdxNKFEEnG/dkjggHX36OrU+wRMVvoVXUBXL3OkuSfa3qoXEbX2AqX0EDbISW
vdz0t4tjPOC6UA347XFLLHk9cr6ZB1dTQzr4ps6iY6/CNysywCdwB+NdgSzS3sAl+zAm9MAvv5+t
R1hFrlFmDVxxezpXFUi5YrEgFNh65g0+EJfvsFE12qv4LcoRzIRHY7fx5TcDcaDvYZ3rzb6DqCF3
yMvIU5giCRR0zYiYiuab2a/Ld956tlVwC8tGRlPW07Fjkg9o1QPjpCX9vofMvL98i43ltXaGsPI2
1CClxEz9+uhbbMhsN468xNuuviRMv60vT4g8QZxqAoCgh3uLmWh7ML0W1tvl628EubUK8gItEE/l
2DTCunnxyvhUmUbg9AWxGCZ3t91jFd+YrNulqeF6sAt9zL1ikKSLtMdHS/Uf+5B/XL7N8pP/0Juw
ljXw26uqDHuGvOtPR9w0UGorxfepx2C8QAP3vkwou0oi9Mq9NvJVaxX2CKJJ35/DCc5W/KIsrKKZ
5+BEdyxc6zBJ81fbXrNO3LrVKvq7RtcnDfGcY1PBFtT0l0pkdAvFsYvt9yh070DvXaEnbC3l1U5g
IcQQGZM9HUPgR8GUgG2qk1v4Gxzi1moTMKpGIRU3Q12XSPUgw2MiOonRXr0fdVkOx8uLYOsRVgEv
Tb9vxrTVHi0P2mSlGb/Ixq9ZDGxcfG0m4SXzPFs6F69sptec5X9xptfB5V++sXz/x0ciR9AHOV1z
oQU6j2CJY2iuU1edeznczWP0cvk2G8tpbShh2Kpvys4Ux6K3D2No/vIy+6FoLcQ2k1dv7j5qenjj
E63i3qiRTtIajZUKGb4D4xJ39dNQDHtVosp9NUC2vsoq7ieroSVkF2jwmM43J6ZgcU2gF5df18YB
sgadFRY0ha6o0QzIcrwz4QssUphMou0AgWFkVi7fZusZVkHu2CRAsuios93+zcic97m8Fndb62od
1Enl5GNltjA3x72l1Psydrb8H6mffXWN/sqGuPUAq+ju3LrMC/QYTxnKXIhhFEmAlN/58tvZyB/M
VVAPPiqmjeskJ5UNKJiru8Vc10EaI04oB+L+I+IrD9rcXzmvNm63hprJMNOkbEoDdNYEFGyB/4WF
EaBC+XUa55dl30U5MnBvHc2tsWdqRGLBC4vkZOg51P44+ukaybXadePLrD0nHHcaRrPU2bRK33xF
INB90Tywn5c/zdbVVzHeddWI0luWPYHD/Gjobv+Xn/bWX5cvri/L/w9HurEKbSDXjSrrKHuqFNRF
GyI00BXnEMuk2nl8DitK3r0G3i1NKaT4ELpDb+sHEsoGciFXx8obe8DamUIZqFu5pElPSiHUa8TI
E4UIegRWmZtXwCFbt1jFv4FQrQhlqD2qrO2DCp38g/IcM2jFVROG5Yv86V2u9oGpcUuEop30qRvR
bI5Ad31BOihEo0LHNBl/KhQPLn+2rTut9gL0UpDAcCP5FBfdD6OZp690EKd9nslvyK9OXy/fZWNf
M1abQtXYoeZoScbz5PtK9YfOZsTsjZBOW5vWSe/Ia6THja+zhq+hcxB3EY4z6K7N0XscIngBK83c
R2X88/LDbJzKawybAh2UIMmRPQ22kTx5wkb9vljU+1B/cb7Jvio+1tClHpB+6q91bLaeanmxv+XL
g+zomFmeesyiHo0f9NnPmZbZey+/dVmvQW1IVpUuapzyiV6lANEDcdfrMgQBjKtogK2nWP7+21Mg
cZsgPBujKaBobWGkXWD2ALSNtss1X9mN9bymyi/68YPIbIa4aesdpXLPdJ/otdcJqh658355CWw9
yGoL6GyExEsR8vUb5SPrOiMRiveNnQA0uXyHjYjRVztAN4rU9/UyfRIGfZDYR3ARQHK87AV6ACzK
NA95UqJ5fPl2G0fDGvA2JfWoC2fgy5g4Ku2cAmuNoEe81DtevsHWd1ntAE4jPX61o55kPGnUqwxP
0TQ3oqBOC//exMfhWhdv482tYW/WWPszkqDqKZlR7gwAncvxHbUb1BctMzGfdAQ/jJtAiM4aBecV
CUIibQgbOTYQ8WzQgA1SXb1efmcbq2wNg6syNSINgi79Ttnks1WBT6BXjN/L2hhuSwnWQLgxSR09
Q47wpNzk3DfFSDroXps7b/3+Vbhno+dOEqwsXG29+GCoEoXt3notraun/cayXUPhIPSlLuOtgTrV
0v8Gb9AHZiauwXw31uwaCqdcxE5TxMVOqkb2ZXDRF+/vFLJT2C2cLn/irQdYhXlTS6m0DP1gFNhD
/TuKx5qzL1sXsavbbrA636uxxr/bM9OT0zvf0PEtdyqJPl2+9lakrWI6Hkff0pWenhaCqOGAlm1Q
zBYCWT7vVBjelXf0R7qd7dv/g4bjTC8MztpHZWEWGDPEjuPyMbTxKCH3H3f4ge4QY3xK2uk7aNpr
ZpF/Xr7/9X367bQy0Bg1ZWsvwT0XqOep4WNRlu6rb1i/Lr/AP399gKj/Pg8hwAFWQSr1NKXDUrNg
8V2mxefbLr6s6t9+/v9xdm3LkeJA9ouIEEKAeIWqcvlSbpe7bff4heju6eGOuAkBX7+H3hePxip2
69WOkIpUZkpKnTynmFuBt8EAPx+H7vwWh63guOAbrhtdi23ANX1w/P0xTrxkDzPD+2ZNthTOTKZf
Dfbht0PeJJXTyPHbQWXgRhJ0PoB7gd4KdJtq4+RrMr62h7fQweUDqLVgn9b2wKaMW4INL7rOPlpg
F6Wd5j1fR/eGFW9XgKQpAMnU5dFN9tGiGqzA6cQh7I28B0BXCOgN1CKysY8a1bobmePz7OcGWnQT
2+qq2gZgJWxp+awk9GZy91sOGGRebqF6DGugQ9RIEg+qsFJ8B5S/5hCnQuyf4xaM3GAlHYPWFx1N
KXIevqDpodFS4gzA1ueSAcJZGxuoaQ4thKvSzha0b2EOaMKII7re/ub5FENkxfUOlxfbZCQtkFuw
kGRl0mIK8M6593GVe7cN4DA3l4c3rLOOPkNDwwh+9cC6YTWIOSkEX/34VRTubQO42+UpTEZav+xD
OPcgT+lA6o0v6CugFbI6GfdxX7u7nM/xhrua5tDCGdw2jjs0rMZCgOb+FzjPnPZmqnoQXQ4VFPOu
XG8trmnvdbUPhkGwEnvIe30gv/PWHh8hs7XVGW/6Ei24S7sRnVVm5GCn7tEZoYwATn8bDLaXF8Pk
Tlpcl44CvWSQg0fM64+0R3HM4s4WCYJhcB3ixiHdgr6QAubhjIBsIUMDaw4Bww3rm4Zfr+QfHKkl
NLUZhWmoECjqDxa69tBTtuFCptG1WGYDVJJqMPkdJJiPp264gdzERlX006F5wDS3YS5xEjewqn94
im4ByB46kW9vdTuYBtccBjIwUzKzjvyqezH8wIm+eYQIyhYP1p874H+KUfjtmsNMYwqgVBoX/wR8
ODEanLy8HXc9OH7D0qqycGzikzt1J9kmLcjE3fd2DK5Zbx7ojzgeVHCIAtDgZwIWyH2VA6+eyetQ
Thhd8ybWlXWC5Md+WiJnEWlrNNmXycbbjWFR/vN2ky0Ln0XDfvIBF/hlmayQdNlGq6NpcG1LoC4Y
6SSwEv+gsxdU6tVc0jenHNKNLcE0/JqZPoQZNCbmGWCY4LcFYSdQYbtQgEqzX1fkH1h9nfTD4GCA
h34RaOF+pqSDfAWI66OqhS7M5dE/fQ/A6M6/R18g/xgs/kJ/9gtOjzX3f3s2DkeQHvyLopp1XDrv
NobUQZgqFJ4vz2kylxbcjQByAb3W06+GoS0U2h9Le9t1rfh5efjVHT+JP0cL78ZXEMwklvd7ZNYp
AyNZC3miWqlT7sk9VH/uqrR6ujzVmuk+m0oL9ZY30s0hsPZLFOl7N9RQDRn2pGHPAWq2czvuL0/z
6Q4HUPW6eB9cwO+cZFGqGn4FbRGA2LqYbpIFjEnQuIAk6HVzaMFtuSTrKh/6FtCKCDtJ0YX3TueN
6pxhxf/zToPGTfQBNdPebu4yqJBRYV2X8XRSAMjmKBcawhi5+GJ3kMZ6vWwO0y/WQhoqVzaAWxi3
c2MVojj6Q4HpbuNHf3qExHpqIT0rGshxnKe95R1ntZ/GLOy6V6GuyxhUi2lZZd1EbShKyqS5BaHy
z6T1N65pf57tPvF4nQeg4vY8Zgwqmn5YP6h9EA67ft/t5gjcSju+a/aP3i7dffvFQjtC8WE37ZOo
C1X4KjaSh8l2WnR3M4RjqYLtCnEPyrBQ+q+pBzzBVjnUFGtaSHcpXyiEQ7DwQnwpZX0HIvY3Wqdv
l/3K8PP155YSF5MxXzrobco6C8sYMnnl8Fg79Q7t+FuUhgbn1V9c0r7Cpk+wSBMqGiHUTJuwy64q
wvBApw1oIT6ZcW/BwibguPbBvUq3AC4G2+tPKpYFiJNXyzUHNXIH0ZTyLJSkR6jUOht4Q5P9tbhO
u7gYIH05QSL4V50+iuYE5bOQ1RveabK8Ftl4R0v8rOkRHtMMlYxk+k3n5KorGyyvxXUtJe971C6g
1+mFAIOEDuYA/dv+smuafru2LVM5CagyYHir/SbGN0ZfLo/75w3mk5yhP5awXJJs9hFS6rX+Rvb2
Pc3D8o1VEd2VpzpKNvZ90+/XItcaa8BlXOxgft5Eo6xBcr5lGoNj6m8kY1cIb6nxBVP1Ah36MBU/
O/562TyGn62/iTAwCWe+O0571rTjP7wHFWnk5vXmDfxzj+c6E+UctJCu86tpT5i/p40fgTq1C8e+
/gqNyKuKg2hZ1f3eBkGn6rDB53PwstI4Rplsr+pc5JAH/Pfxx5G0IJMS0x4USQCY/+MWUCQFSuI6
+692+3C4As+/O5Qu3L72bxMpABB+vjyw6SKosxp0HdQmQSgMo+A+8NM9PU3RcPO1OIid9DdOEibn
0ezeQ02g9CeYpuZ5mAQCYi1XZhv9NWdJIEwq5xrpAMq8YGZQDfD36ZW/W8s1UNGFuI2/Dp5D/+7d
u/LooxMZdMpFfQ5vHJB4OKbzc2Bt5PXP31Tgg1pygYxt0IgUGcDxB/h29VzY07exd285pb/sQh4W
6Xy1+yXqraugJogp7dRfMyfJoB2LxJC/jTaU5Ip9nnnQ87kqX3Kda2DBTdhJVIl8me6H6r7LN5C2
n1+KuP5KI6D0gJcN+KQ3Z79V5T5DaHRfWvMjK+Jbya96S4Z5tLidG+hOswkrQoeHbLors40TgmGp
cSf+d0Ko6RCjjoKw9fo4HOIGusBVCDXF0GHNrcX43eCX+27yoza1N3KQyWRaOFhOnUErBOnTT0oo
c9khxMGzlKNm+kX558vp6PM9DMeHf3+WPaYN1HzgTpNSYWn3t64HdfCs2rgZfJ6JECH/Hj7gdpNX
UNHYz8ArVALyIMTZCD7DL9dfPaCDAHmCEr+cDw9Mnb0OpfaNzdewOepPHh7EVeOyx9BORvfL0EWQ
g48GcAultN6YwmAYru1eKQSH3LWBb89r7Fz/qK1GctO4mv+TuqrdUSGFJn4BSE381S+LDYObhl4X
4sOWOPFO2S7IufZ+GUeTBZAAdD0ve6Fp6PXvH4ZGX73HpQ83acp3u3ue3I2kYxpXC1o0R6AffHU/
4rZ7CNDurOIa3lKXc64Fp6ziuqtiLKAts5tgLKCZovaXrWFyPy0mJzb3ANvB0JDDPDCwe4r+ByNp
NPdXvbfhx2th2bKsok6QYwbnd+O+F+V7419V1OH620U35rUt2tXkVhz1fbsD2+BGPjQcnbjekl+r
omKxhYQINaddU78udn0AHC2qXeSVU2mVYCpudkt7r4Jmd3ktDB6kt+hPic3BzYVldi3oPzkQlB22
ZBJMQ2uhGtsOGG85QhWkAll37vwN9zGNq8XpSjso+YJxA8uBpvTKnHVVwZzrFP+lcKHERZEXm/5Y
Tg/gBL/OyFqYuhC4rkYIvaN680jlLvOerxtXi9FCzhYavHy1b8kxG+Hsh8vjGu6u3NciVMG/aJ5g
4PmuepQ32em3fXajO+sp2W3dnQxJwNdClEpOFnT04LwxvU81wNEOBML9+wkIkcsfYXATvbXegSwV
ZY6n9rYD7eQ5iPx0q/H9T93vv3d7rjfWl9BI78uFwT4RxOGidJcfxCk9gGT22/zlwblxoigNvx6h
EMqe75O36z5I21LdTo7oTIXFwG/hq4eJX5fRPC1O5USrNiiQ0SDveItUcBdDm+26n6yF6lpKLgcW
q71T+tCiUzvf27qbGPzHW5f9w5baIVR7VhC1hxjoiVf+Ww3sLvSK0NW8bCXk9Wd+tsxa3DqtcJls
12WGKDx0VU9BE0S02SrqmjxUC1/VFWntFdhWZ9dJoHnfF3uVCLG7zvZaDHtljBcUBwYSwWMCwdLF
/XrdwFrkVqrtekUXLGpQh9w/VkjBl0dePfkTe+ut9XLJuGwERp6G7q6HCCju+S8T7lGo0v1yl80W
lz+l1c8m4v92nqBsnKIsYRvv3ByKu+TdfxzDG+vFuROH/I4/i/uj++3yNxkWWe+5HwvfaboaU7XV
voEs2FZ6M/im3mJfp0HNrS5BeRFSu7kbR3n6fSB0Ywcwja4FbuY6fo4OFhSf3Oes+NVmz6T6ftkg
pqFXQ30I3GXlILBLDD0GoCRpfzAIOcvsyt+tRaxVd0FTB8hlFqv3o+pu8llGaN6/7rrnahE7ALRS
tR32RWDqH32n2jujv/HLTX6ihWulIHmQx8g1dKogtclCCJ9shNWfF5DP3F2LWAi+Zm4CMqF9911F
8XtxHI5W5O+DaHl8qh6qBzc6+7d/Vz8vL/CfV51PptP756eRQnVpve2Qk/odP1GorT+RJlQHyGH/
/Cd+rE/NybrNT/4u/rEFwzVsB0yLaJlYFQ7lyKUBckeYg+8gLN3miwddvH0tq2njjrgO99mnaXtw
A/p7yCJTtS/5S9I+VBzC0O05tl8ydeO2WzUwU35i61d+iBErEMTvZwdStRA7dt3lFprWN3SRIZdy
F3D6pUHAt8F4dtLpARLi9zTm0VKLqK7p3iuWL9Ns7S+vpsmwWiYQNpHQDsZPofIlT3Z9+pSQpza7
Cv/C9a77eKpyHA1ata9ItQ88dcBVeWOpTD9cSwVDXqLdOlE4IEDfe9dazq4qqrNq7tBP1kSXjWPI
ZTpgS/b+YHUxkntieQ/QFm5DEVf3JE+uuzgwLSlATti3SoVcyTnE0W/cZKPaZ7KNnhB6UCdbFaJl
THc0O4rkRw72t/bmKqvoeCwHmq3oShzUPmYxpIabL0rQw1SXG8MbYlAHZEF4uudxu24gY2TbqP0/
uDNE0Pt7aw49tXEoNhxFdGDWuNDKXvLV8vnwRJvh29Kym044J1mJo2jt3XWm0gK9KfvMb/Bguk/n
+8p/yBY0QG+ElsE3deWWYk56ORUTkj53y7DC89HBn9sy5F5RHi7/esOepYO0cAicyTji10O03HdO
03SlVbTQbfIassXr2WZiz3PwqtpTa21ElMkq2g7ulGwo63Ur7PsHy7kt46fyysqQjsCC3GBfxDZ+
9TztAuuhv+51neu98tmUZyVbrUwdFnrxL9+7rnqoA6xKsLhAox0Du5m1c7sBV5ArTzN6/3sVpzWU
fTA0m/el84WU1x3AdEgVJCpze3ZxSmqS6gD1q7sF6lmXndkQ8TqmClk2ZuB/QJGGnvPl1gqOFv/L
Vy+23KoCG3xP730fhA81XYXDQ03Ed5Ytj72I/5HFdOVyrlH64dDA3HiNRnwAjeMo9WIo6m7B5Ey2
0QKyKoq4qqHDtJ8gNRyDYzMcWhpmo3xUebubmbf16G3YmHSglUzrvKqDAhPl9JCV843nvaB3IpJb
b06GlKWLrgjmJyBxhWN6af8KGGFdT98u+49pdbU9NSZ25Vsd9lRb+H8PVZFEJCuqx8mW5cvlGQzG
0VFU3mgxgPIxwwI9+r1VlfJoQflg5yV1sk+n6qpWElS41433gyNZOY/reOG4HffZrpbxHrjAjcz+
OfDW119JOynLtGj+1A5yeRhs6D5Ntlemoavi+lAmlOwcVLyfiqZwdnUT2LeXTWdYdh0bRue8r9sC
dwGbRkFxF8j95XENZxEdFqbspU7BwILTcXVTou6UJaAqUDeCtqEzJU9jvnGnMgSgjhEbiibIshRL
71fzo2utSh1NBAjoE5oPjpCh3ZjGZKbVtz+sPHOCqmttidJOG7wDTF+Bv49f1ZbBud50L1rK/d5F
fhrtNEpdGQ7LRuo2hJ4OEYunbEr8yRv3jRM6ub0Lxr+6cgsrbrKJdmJoUp/HdMLPFukUCr8I4b2X
ncc0sna6H6WrFGVrwq7ve3nspo1byedBxv888X9YRVFB3qhssnXcPiyXhxTVxRy4aVC77Er6tbTP
5bRFRGrISTpGzAaHheIxvsH1VYRHPLTofQvce7aFx/kjZfTJjVsHipVdFQTpsJr/9Wcf8afn+enG
Pz2Q3Rx+tQBwDy+vhcGFdLTVxGoyOVjhvd/f0f5VgSrIq79fHtuwznr7fFO6InYyjF2Q22S6S7eK
EaZxtWi1J8dxywXj9t2vgOThCO6X637xOuMHDwp6z0IFsMK1HNQeOLaEgyuuuzPoACsHNen//dHz
/GWpb5ctiKtpAbUwnRkZM+IjNuP57IsBPAi3fs+vtIcWqUMa51YA4hagDtLxSdTzV2fYPLeZfrl2
cPAn5ZQCKWxfNU+FdSzS57J+vmYdwdLz73WEQxAHTLV40GQPwn2Ot9QpPvM8z/5P0ztz0eqVlf34
Df8Uu8QFKX0ZXEOcvA6+7oEfnI9WFrGLsXLAJmlN+cGbhYfNlbvF6//fKOv4ayr7MH4Hxq++KGT+
MjbQZj1Jq47b70lj+ePWQf+zU8E6gxaYve3ITKFj9htp3fvETY9FAU5vr0AjIpeWCK0atDnTCDnu
675IC9c56WKv6Sr3XIGm7UElLX20vW6rb8O02Nrhn8YQ+KaNWz8XHLRjSSgC35LBvm5dmW+d+01z
aNGb9TaxrNRKTzPUhg6eKwAtLMXG8eBTbNu6Hlr4JkvDpjFws5OUzd3Mmge2qJ1IxFNi8VMlwAUx
0+WLC/q8YAB7yuVF+Sys10m1sK4mz53RaMbOsqyrAxuKeueN7XwAEdy8McVnp0JMoUPEVC+4UwXK
eiZ4kjsIhl5LLkCUWEy83ysr/gu0MFt6kobP0TFjwuMFG/2heyZgF/vSNzlAXVDX+2oRi25xJpoW
SkeNJcVSxT1h8htV9hewo7rHmUCcInHnHzMKbw88SWpwMDRWxAJ2Z8XXKAishtRSgrewnoBdyj4n
TtOLqLUhCf3s4gFhi3DK4N96+7zK8qlPCPPOdMmy7uCJdAn2qKzTvy47m2n89e8fchpUicBwWEt6
JlMvAURYvCW4WaxE/nN5fNPqazmgZcyPO5oHZ+GmyxRB+6is73hho/mvc51iq4vY9BlaGhDQUi7q
PmVnLkf62DKbf0u9qdxd/oh1NfWj5LrKWhpoReOXzJ/S54qBuF3mvbePU/8dLpY+Q2tlq1hi+ggt
8NlM0JrftPGZDL5cDklBvOyh6+KmuaKGie/QIWhEQYuzdol4bnmsbvok+BuqKvXNosjGahu+QMeh
QdjdTtNZkvOckDk4grLaYcdBsXZLSsXgTjrqbC7bPKEUW0rSpdYPRpGliqGjIvTbilxx6l6tpMV0
VhcKIM5UvGR+AO3bOEgzNxxd7LyXvcmQfHU5GCgKDIVIHPdX1suxqw6gh8+AoSvA+MvvAnf24+92
z3Esum2zAA1e1zmxjlHrWcaGoan9M6/JMLGwBh67/OXbjDhQgKUAb7sShCYbD0WmhdLintSFR0kz
iZc5gHgPShDJfQJwQLTwiW+UdE1TaDHvoWKek3qazsjCFZgDZnLo4zn+McVQVLu8VCZ/1gI/szvh
OQrpXU6KireKuWNwRt/INVyfq6tpEU894o9ulZMzro3zcMxY0KevhC9Ot2+WmM8bcW/IXzqiTUzc
c1XPi5csRj8Bq61XYeHknblZe8CVZ4uQzTTNeqr9sJewbBhlUTr03Np08aFlmMQ2ntN5xwcB7OLY
jw5UsK+j24f1dBkZOjKmCh9IHxWXHRq1JO7L9yXWqNhY/s/qIesEWiaQU2PXNK6aFz6CRi1UeFr/
mrWezE/xUqV3qZL5c95noBXH8Yl11lEN/daRxuDdus4M2LXwwUUWn0VefZMFRNXSzv6yBKQ8XvZt
02qtPv9htaii4BSMM/vMeQUaZZDO7pSELyQJy76OdIs9xHCl8bREkPVV1dqNqp9nZ8yP8zSNfR8W
FsO5Oc1zD5tdkbH0cU4rmYW5NTV4c7z8gYbg9bT8gA/KFj9JuhdvlMzdQc5W/u2PRTLeXh7ftEJa
coiznLqsdrxzlU5gae+H2o1I4AfHFKw61xQQVhfUMgTxgsa2s8E5exVCB1gwmbf7Top5I08blkdH
zkGeGOxMRYr7E5jyofYLui/uWmEPAWYw8hfjrqk8IPg3b5wGo/1HpqZb8j6AEM7zTOQCaQbwN0OQ
FLCCsKEe39jqDCuvQ+eg5Af+8aBYzpQAw7v3iOuwJbKgk1Jtaa19inTGwugwOm/wKA6KfYyrczy2
z3wgFWBpSYYzSRnOcrCruyR2afC765c0jejgAjIRZx3PbiG9zuTOreImfcusIBgOlx3S9NmrzT9E
NPcmgFshcfIimdWdGfqT0blEebFF2WYaf/37h/Ehs06AkuuCc9t3rbUDrhUIvGJKyFb3hWkCLVfI
pA1yK2u7FxpL707OICBZWjH9vGwek+tp+aBnVSPrnOIqlbCe4m44dCIkQ1tASBZiQ9NG2jFNo6UF
1Skp7DRxzz00SPyHWDQW2vpsO753J9Zv3RVMs2h5IWnjoZjRd3DuaTp9STKLRHMACPzQ2hswEMNi
6GA8Wi8dg741O7eDQ+d90sTVFHqpY28sh2H/+Q/wLnbQiWXn3Qsh/XjsU1DQKtdKI6LcZNelY7kB
yDF9x3oM/+C1kBdK6xS8XucWujN4G87m0bvNp3rZ2mcM53kdc9d2jrcU6HN9oarv7gNoUEA2HfFO
sc0twXJOcWBUN43HimV32ZNNM2qBTujs57HbJ8/Sstl3FsN0RTwXu4TY9S6DvNWDRZJgw59N9lv/
/sF+2EOBU7MJO6vS9uddzAtH7GJ/U9HB4MlMC3pcdILAIUny7FWii2Cy+SimMolG7N8bO7XpE7TI
92QFERrk2ZfKKew7r5qtkzM4Ww8Ihi1Ux9oVIndUyqb6ATU1cqwa2t5WJej6KtbQPfe9NeGDenUA
LVF0ef3/IHg+KUjonGmelVUQG+MNjjadtcp55HP6IuUfbu22QU93uErxUgjTPw79WJyWIbulKQla
NJAv1hC61Er2vLHLCAgMSAkNo/hGA+AdgYMjYleprvXCNh2C9uRZo7cc5LIMeR5aeebvMpuCd9RS
vu8cle856eMkeDGcyJgz8VcjvbkF/1WeEuhNK5rFG+dVwyLq4MDCb9u0gyrri7IsaDEDtJveWp01
0Y3rpCEf/QcdWI9+mdfUPRe0JM+zGmhUpD0/zQv4E/4PzFGmebR8lDllEgd9Pb4Q6EpnM1gSpYCq
rbOgLumUy9NlFzFElbPO/iFqCy8LqgEn7zPFbX88QPW5nSGnh0NraC/WVi+B6Vu0RCRra8EzCSR9
MsuqvoDyybkpWFlHPS2wt9oFGPiv+xwtCZEs9p1yzuhZ9J1rfSE+631QTwD6fsMmroYrfUzLRf2A
eli8jKBqaso5giKV3A/9FquuyYG1LCSzdpq8UjpnIRla45p56MA4JAZnf9lGpvG1gwelPFl6exxf
4qXwbufYSrrQKnByvXINtCMHBT9HAlmw5kWJxZkP1As6dSvxtiNeFydp+/NVn6GDC+XYNiJPeHBu
fAKaBUdlbyXrtnS7DFunji/0WEmLqmqKZ5bhqoOWoUPS46qTyHHYkTqOHICQN5zJEII65FAmDpXB
PIwvYhqgyAlNcWXh9p4mztt1ltJiHO8njE6oqz+zxPfeKfeUFwUTmlw3HMr0AevfP+SQOU5qBhm4
4rlwQauLpjlxiKe0D4d0ma+cQotr2uB4D/otep59UT3OizvkIYmBzO4GKjaacw1JSud3m6HO63dC
4nzm2V+yzK5OoDwG96AzzaENJafr9g8dgUiCkbpTj+VmqRJ4q+XUat560gkINrZVNkdjFhB3C2hh
KE3psJNqcuzShTTEM+2g0iyBbI1a1/0tSvHkobUXKAaoIM2uPPpl/euyuxnsqKNRoNsyB01WT8+q
TWmPuvhQqZ0HQvx+12fePEHlK7W2wFMm39OTGbd52TT5ck44pEH3zAe5NplpQnaJF5DrMpquGzSj
GcsiZMGFNh5RJnDUI+SQy9tmgb7qVTbTkZdJTmeVTXH+VXiCnlQRB1kIJHJ5nwGocFrseFMz0GAw
HaiImYYuSFGQ7AfuRWJBcwaqRLfWwpPd5W8xzaAdXHo3ywW2RH7u8w7YIc8fgtesc23rZgEb7RYZ
n2kWLanhYltCGMN1zsR13XtFPPe+mPzpa9KnxeHyhxg2yj+IsQ95zcuaqWA4hiFv1kVxg7uzk0xR
UJVkvkbBEdUhHbLoQTeEi4TaPyBH09mr0pGXHXJpCzcaW68box4KVWmYyyq5Rnx2nVI7uxQObwGv
IM59hQL/u1LtMrymdp4UGydKk9W040sxgaQ5aLhzD4Equ1QhAe+j80BJMG2xZZqWXot5paDjlzZq
OUPpTLBd0in6qESSQeK7YFe+FOsYRy7IlFY161/6hbgD2q7a2Lvtshhiuld5lw5shAxAkJJGJg88
90s7bHkL6Pu0uGJjHUxpeL2GfvBeOdrLmPldfN9SVt4XAKTME7d3BWpOB8utNpK9YbV1MjbagD+X
96j+CHSXfidozDrw0d+6kBtWWhfWycUQE7Y003m0yj6qKGgcZJ+RL5klN36/aQYtGsBhbNV1lslz
ki9Af0LILILmVPcw8i0uJJOFtHggaYq+TYhkvfQIB7krysV7Eywdmo2tw7TDa9FQBJmIySjIGYSQ
3YPn+CqPlJCT9ZuPlHk42+O5sMAlCBw7UD7w6yR7GwLR9teIpSOh6BxulEnZWRBIOcsF+Szk8eC/
Ff3INx4lP1V09GzUX/7tyG031ePkxNaZUCeXtzMDkcE/LHWBaE7Auu++VzOKdHu5uDOOOA40Kfwn
PFJYHC1HeWrj8MZa9MTEKMMzK/THJt0ikDbAiZjeyMAsiJYSOqpn5QVOVEHDcE8Cdy+S4NQGzm9R
8PSO58yLGiK/luisiC7njs9jm+kIRq/wGZ/7eThXmTVEHg/KiDgj2becknBytoCSpmnWv39IIVVd
WG0793jWFo1sz7RhZXaTJF5H9qrgdXBaLByBNtb500gkro5g4oFq4hw7+i2sWt8JMQwDZHd8e+fW
fPx+2W6fLxgmWYP0wxe1oDbumyTNfnpA8+5sSmfINiHks/jvue5UKDngjcXw3c4C9VCM5evleU3f
pmWZRFpeLhRKoV7ZvPY+qtfQO3vtRm9LocA0gZ5keo7kAkDgrYhxqqNe/RqTKo8cII820synaQyW
09JMpVxRKtKnP+eC5j+55c1l2IAAdeMVwfQBetEgZiMevhb3VoK+4c8HkBbgzxzCjNd9gA5qYmUr
PFk7MFHVTwEKn0U9hBN6JDbG/7RiQFwd0zT4LeGVLYufXk/RZWQxdCeGI02C72j666EyWvh+ZIn5
5SqX0hFOBS8USqpUPAL9KcNVFYw4pNzbw1WaQnj61PFN85B7QVws4pFx+b1VasHRF1fhHILDGyYz
+JSOcCJAgKXtXKXfCeVNhF04uR043eKnMbiUDmQKnFwUdj2l38dYKBQj4ibMSxvPem1WXVNZgYm0
uMZtfVJLnBQ/K4ryytA0v3Dgcq95kMLg9N+5ipO8pBAVFI9Q2EKTBIdwtRUvW41yJttr8UxdqZJs
atPvqMCSo59NaYukVJKtSqxpfC2guU9AAeCDMwbPze2Ry8xHj1AVi+fL7v/p1gSIi3YoEAMdCfTh
4zdRTy+kiNU3aJbfWxZkXBvoFO8vz2L4CJ2Gy8oApRaOx9/8mWUPBU4VKKGkwUYIm0bXLspzWZNl
HIPgLaFgEbNUQZ8UrZLb6367tnlzL03Aqc2Ctyn1nmZS25EHgMvh8uCG2NJRR3jbC8pJJPEbGOKG
CESOT2WHRg3LH7aex00LvBrtw06dtTOhbBz9t6zwv6nMWcLEgvOzCjNMderdXP4Q0xpoEeypjjo0
rttTBZU25y4boHyIFy93zq/LcTq6SJaxBykCErxVrXR3rhjsn23Vzlu0NKbfr4Xx2AR5JssmeBMQ
IT0GPRt+qdTaerL89G6BKNOCuBqHanaAzLrL6mbcsWQ6K+dU4JjBpXoRVk52q+CltaTXlMJRuNGi
Wgak8pMq87+znvd3ogdjLA7t6rWDCPHGehg8VwcWzb47kJQI/7tdc3ZslqA82KAqiYoGwhGXfepz
zA8+Qwtsr8erphp4eUdbb5dJ9zckNp8kf6K+uFOjeiG5e9uXNfq8+JG6YGZbqr8uT236Oi3oRyVb
MPnU6U93xEFglwKUuEdrWQ4MJ25Eu8uTGHzOXSf/EJpEkF7akJT4nlQe/SVAOPDF8Xm3tXOYvmGd
9sPwbdxmnQegxFtddL9SmqS7tvZ/+kuZXvn7tZhnReU5+ZLztzhP5JtsCHhXiubbdcah//71cqgF
uMt58Z5z7tzak2yqcBRpvOVcJuNrAZ8tknj+LMv3uery6M97VFmDF+i6X68FvC3drljquXyvx5Lt
qY1XnEJ184bhP+WfxZFSxwqBe5v70gqKd9LjpQi0AlE3qqOTt2noLNOLNVY3cecfxtR7yJFlhnaL
Ldp08dNRRIPkFXAPbfmeuMl73/foOWBf0q6+w21mCMdEHZSjdh2pfiX442VjmvIA+08ewOC2VRbv
FRuPs4Nzurv2u1o0DhfPJRDqnn6kYwG14iQFFzqyQ4kOSgi/bN1JDPlbhxwBNjuxtqHFuxy6E6Si
Ill6fugm5SsIjEN3lSRb7TzXW6obhl2baalB2lMjS6dlp4QBPL4+MqUD3cd0+Nox1GAu29UQAjqn
F0maJAN5fH3Xth4BYU2rVkTYlu6laXQtO6D5zFkL18V7FoguTDqLP6Xorvpx+bd/2m6+hoCWH4oW
lEbQIC/e54ZGf9yhbqYDyGwOf2Kizp0IvT0o+feeisplPPpD9TAx/y8vrXdKYJNyIe5w+ccYMq2O
SLL9gDYWqaBrCAcsoqZWSFO9Pdg/lBD+dXu6jkHq+VxTrlrn9OfBiWaJjLLFIbd+tdV+aVgxHfET
865iTAT09D+cfdly3DjT7BMxAgQ38Ja9qVveRpYX+YZhWT0kCG7gDj79Sfo/FxpIaH7Bm4kYRZho
FFBAoSork9XpLyk771Ne+O1KudZgozdwHzum4GcYw2esx5heFEuCI/pIXXpIIaCyVsY0TUE7KUju
DTKYY/dM7fyBNGSOusTb1L0LDLMWFJDQtZNZ4uO45VzQc6nfIsZLZtMe0lnA5KToZCUMH2d4w7eZ
9R1U9O2hpOVaBG1agcVmr+KBMYMsVp1hBOrUcRQju0sWFEZTiDUt2qUk8gYmBwNpLi/RrJ3bhe+e
pdWcffdCR/+xCtxDFSefc598Hmp3Jcm5rOd7I2ne31e+29fglzoTnI9tgXc9lBJ2VQMwjk+vPbN3
t1fFcA6/oQpzssHrg4L+9p0lJ28lRR2hxufuUHhwv8W5WqOIMA2kBQxpI52u55P4NTV9AfgfWp0H
VvUQ60boMCv2cns+hj2gg326FvLTc60wjJeoO5/nx9Gf6o9o41qLfAwT0QE/ZCgguoZetOccmOww
anKA4tuSkR0E37vPUFdYC4JMU9FcfQScRCbopvglhma4k04f3FEO6GCAPssVnzScJjrTWBiwUHoC
135dDcl3Ihrr3huHjWeVzjLGKzFCXqEjz0gJd2cfm/eyOMm2hdacnXtVRWJIgP8KC54/TI3iZxAN
5LvtI2jOnvAuDdrGyn4VUxBAx7f5qNQkz3XY2qfbczA4uY7wGUKZjlnv4qE/ieOk0FLi9fYulAEk
X606kt64EkyY1ll7C1CvE2gg6cNnzgf7JKVFyl0p5bymAmo4F3XcSycYj4XjhM9dYtFjZicSdGYW
uzAHOGUAsOO9EsO8w2bYQguN6EjHwaB+LxlQHO5vCBP5PyB+ps4sxnXC8rxccQ6D/+kAmHhSoZ3C
JZ6tyS9Pk2OFh8YpywNmkawMYVgXnbSrSFUr+9lmPwYrgX5q0rUE0svzKm286fvaha7ysbOAsYyf
sdj2qfXL4MEHi+AGmr9lDRbDvbpvFZFDZVvC/cBQUnpkklQFhDvGLQSZy+c1D7fEmDgWn7NfZPY+
E7euD+k4WGfqNe7jbf8zmUfzcNqOIxeTsp/7uXueBzbuOlzsx9sfNzj337feK+u4hAzANmXuBxry
l7iiO9IivUJFAmWTNvkVErnmfaZpaN49MhVjsCZ+yqGQUx4XuM68nx3mrszE5Aja1V2B6S3umsR6
bsMmvKBTI4DekV0k0ZCmazeRYQwd5BIC6l9ncrSe67wpP2fQ4Ypsx2o/UuatJfQMZtL5u3zlloyP
bfzMhiF/YJPHXqx0WtuthrBAx0+OvAxsa56tZzm0/TGtIand4WE2WohAuwmP6Nu7yjTM8vdXuyob
/Jy3WWs9p6ib7OK29PZtCEIX3v7f+SpWUhImY2m+XUFEu8tbe3oCOUVDdn2cxe0/1uRk4bbXno7Y
GYemDyD0ZT17YkBFcso+TqkFhCmoSFZCW9MUNO9Gl5kHDYfRPY9qbn/XjLB7m4XN/vZCmDYs1RbC
nqHpObP4mbe1dfTssf3eTw3dtTUlG9dA82sGFpUQ7QNuFvkQwT6RvhivKYy2rWyow3F61cahmtLk
D/j9+U8b3aynrindly32eQPGGScx26hKelnkSkjp7qQlkF1SnTyD0i093B7k/SV+A6vxB7et/AQs
/5FCtIacoDWCKMcK+mpee1S+H9q8QdBAT5hWVSMCDFHP9McgQW1Utd6HJMviu3Esk5eqzMKLx8uV
zPz7qThXJwVT0HlRfh2oJ+SS/A91bWd0J7O5/9ADPsU/FCUyg6DVCUsAwzoVN+imFlm3ptDw/rZ2
dcIwtJS0NZt79SQ7bOuyjb+AYIfdpwNfG8G0ZsvfX51gLWdJKkHqAL3UkncHwkZyRA5rZVOblktz
+r6LJ3/kHXymB8XODBQjyoDCmfK7MYd0gBfzYTfFQ+kdASIa1qQJTGumHQaqCsuedHx+SrLxaLH5
5DVPOdQqQ8T1cVZdHO9R0jXSnfevAFfnEJOceO1YD8mfhGXhcYGRkTEcPhZl9SGvVymKTBtBu/TD
KeZgvZrj58EGtCpEvVPtpy4QaGQri2DlNjMMotOGhb1o/cKf1FMJ3HdkuUhnlkvqidJuWxnE1dnC
FJlFObu2hdSlNciIOqP4DpaUNdp8w27WecL8wWe2EGH8LGMwIB/nFFPonNRbQw6aLKTd98WcJJlN
EyeLaDnSw+gButODBTsa1Boy1zTE8vdXDpmA5bBpssp6zvyOfZuW1w24qeqPSepuusjcN2A6Ebe+
73YolfMaUpbdLu67rt0Njmc5cn/7KjC4INMcX0yCZKL26IfCZ18qKh7jDmV0nuDccpfKTdWUw44H
8jwXU/rj9pgmy2lu3yIX26mKhc8ss6wnZQePbR5Xj1IWa105Bl9/A6bLEn9UdcPO/VTuRQu+jmFM
Iicdj3OQbsqkuLpEJdhaMtvpSPwjQP59n0A7dtcQNJiVEr25tw1l8BIdUleheairnJieBUFrOa7T
ch8EyRqds8FIOqAOmDAbegde/kfxYPgy9IGzz0b3V5FAqiAKAQnZdlrpSDqn6qrekhZ7bsqxOtYu
ZJHQKJfs09R/3GYnzdtJ1k2eUg79QNAlt1fUQbsoXX07mFZBc3QmpIV8Yu8DIyaI2I1g7YoYWytY
GZxBR9HJLmj9cKbx8+IHosRzPSm8Dx1HWe+2cUwDaB7e48VD0jGk5yShwPdY4zcqkWwNZ/FwewCT
fTR3psXU5hnkk59BmTq5+7jysvqc9XObrczANIAW0PcKsPS/aThReo71m00QVb5PEBOv6d2YBtAu
7YoMwhGofjw1kzOeZpHTOytb6xN5P6Hh6kg6H6Dr0i8H+oGX7UcxoKgyguJz78fdwbG8c9MGzm7T
QuhoOopwO0wri/+kPAOHZJXMQRuFcT+6K1GiwU460ZfIuGpbu62f0AlW/YIQw9ztGS/HtRqBYavq
PF8Fj20oj1nBmYBx6xA7ZRwxdHBF68lp02IsI7+6tIWqOAlR7DqD8zzZI3tPo2qsxqMYUd9Gu6gf
cUo2Wmux4uuxGO2TkobJH+TLrPDotpaXfpgtmQ0r620AXbhvOL0gg2PjtcjOS/wMmr8LxCXQWVt/
KFDCVj34L9zuK6gNoyZmK/kHw0NBh9tJMBTSLmyTPyoFMLHzmBOVI//UlnP7ALXp8jBn/G4oLfRX
btvUmvO7uKaGlhfs7M62H9Gat1Etim3wPlcH4EnL7bk9S/q01IXT2O123M3X1sfgLjraTkrCnWDw
kevIWfEV0XQJKVsn+ee2YQzO8gZoV/ICYolpmEXCnn8D6hLv3Z59nJNVKJ/p9y9O9GoD+6p1Js4t
+0lSmUHicfAvFsiIVk510+/XLu1qBpgyc10HjPos3IGvPgCjK7K8cxq+bLOQ5uxqWlhW4SBPFBBX
txV55KGDCtxttjpuG0FzcaSpuY/ELlK8PACvsspPy/a34mzjzeRpl7crmx7cl22fRXFDmmsy5Wg2
24U5ATJ+f3sOhjDQ065v6YbE7v2RPlUd+mERxsYRuPjZN6eZf2fSqTfhPFxP8+PEdn0Rc8X/uAXx
I2SVGQTSweJbKtA+3J6JaUdp13hI3KrjTUGfcmdOT4USzQGEAwy0/OMaLtvgEjrArqjQ/05Fm/4B
mFx+dZu8gmpDjP7uTTPQUXRjL8aCQGvivOzYlpB/XS9MdyA+b1dOU8Ni64i5EcxnBWxEn5re+dX1
JNm5HiD90Hiu9nmz2tpiGmb5+6uTg08ld6Tj8p8yLp+Kcszu+ob+YK7K77w+X9OKNS2G5t/C8SvW
ypCBqoJ5LftVCK8QP+J0tT3BcNnpQDjFymCUZQPcCgkepcfImUHMZCcyHILWMH1DQB3uLM6r59vL
b5qQ5u2ASasmTBr+JxS13IMssdnnWbamVm1aFM3RRzdXIF4s3LOLF9Ke1zH7N+ZQNLBDRe/SvvVW
PN0QY+mot9njY4riHSioxATaC/mc8AHhj5iOQwzyZokO2ZXdbLKX5vCS+IMzVbR66psJKG+7BaRk
bta6pwzz0GFvaUj9zOcD/yPrWnC0gHlQrXO8dBfILPxk88A6tF0SH26vveHw0nFworDA6VjlOB8F
WPMp6DYOySzaY+2AwmzbENp9Loa+nSne9U8A80GXoy28/BRkU+bfK0qDtajHNBHN90dwHcRizIIz
qPcqhNh5fx+TpXrL87WD3rDubzBxnuV5tiycJyVYgL4VULt5ouP722YyfX35+6vDiyF2pQ6P3ScP
qI/+t4MGZO/iWX1graWnTCbS/Jw4DFSIQYziSNJDfiwiNfTNliRfe5fO+Rr3hQEN7jqawwvWe30j
RAktLfuHO7DumM1x+LWLbbELEiC7Rtu5d3K8SG2n6kGNUqpjnIqXbWbULnw80tEnMXbFkyqrdJ8x
efFC8Fdu+7jm+YUYFTSrAv9cJPV32dBxN4RTu/KuMiyPDoaT1iQzKEf4Z4C8iogORXxY0IM5OkK3
ZXZ1MFyfolhUO9x/Ao1+v0O92LmEYEU9bjKOTnjVNtWERvKyfIpJ19wLq5dfN7cwuDr4LS8GWZao
tT0BmKoAQRzmEap5RbKmnW1wPx3+xsARobyZZH9iu0RCGKx2QwlaBRA33baOaXU19x4lh+TKLIIn
N4/vkLEXO89pzjapspUBTBPQvHuqeQW0fFo8sd5GsdFyLD+NRsnc0+0JmL6vuXVhqUmNUJp/osxx
iiMFgjo7BRaIPH5sG0DzXM8p8ewLRYZONzndpXbQfUXI223a+7bedkulQ6p2ou2lcH3IT2XNriTx
GpPU+7ZBie2/Z7egZeHnrtNexhRyIISF351mtWXy/Z1j6yoB1YjSp2OBuV/kPTslIonver/iUQ7u
5ZUHgOH368lCgOuHfqGEuCS5CPZVPLa7RK51/5k+voS5ry423lplYoV5d0nSforcMn6ySLpWqzAY
R88NAhHLwe1qtRewn56kk8eHpMseAym2PYVtPTk4puz/W79n/KVyEUmmTtGvhEYm0yyzemWaxBtA
H15ij7Nwyj+Ms/XUitBdyZmZTLMM+urjIkvRtDOH9D52shcFVrqdTJrnfBzzlV1jGkA7cRBRl3Ws
sDGTOcezsVbnuC6+23aw1qRhMo925CA+QWzN8vZCZjnswBrS7OtlibecN7avOS3kiEFzEovu0vbJ
L99f0MjT6ovX9NO1SKHxwyCzgP66lo0khyIlnyHaLLf9cj3DR4PSn8Oup/cVGg/C/dihDTRya2cN
aWlYWD3HR1g9zK6vwCWWgpO5gHJJhEJLGU0qfblte9MI2pvAdakMmlI692RGOm5XZGKUO+HZwKR2
qQJX7e1hDKugs/SrXCXVjCTTfS/cZDf68VMnVguMpo8vc3vlX6xHEbucsyaJaEzy8xCknOwECeo1
tSNDJG17y8ivRmh8JoduWOiWIdHwMNVSRJmwf/C4Oc9tmkdAfdzlRc52wArLfemUZI+K88rxYZqe
5t0exOACQVULMme/7cb7mWUZP1pyVPn19uosi/22a8bWU4BsAH9zmwYwoGcH+Tn3rJfGqb97fPZ3
dtf8LJw1OaL3cxBgx/uvIYd8yPqKd8BKhD16P9KuzNGJJdmZoOhJ0nBNVMW0rTWvT0gj/N62+ySC
GPlnIcv8kjP7m9vhiXPbZoZV0TOB7hAP9kRzjICbot5BCa7aewrJ022f1+7qEjg1NVU2DNUk/oy3
YZ0cSGNva1mz9Tygn3d9Mncufn3STN9kioJwl/VrtjFYX2+LHbJitLPJw9fDov+YpgK/vVJQUsck
tplnGfmVQ2Zx6o9JmCLr41AOlSbJrLR7QG3KLbb1Mdh68q+wKr/mWY7YXbj+2UN312EG+fVhonSN
qta0hzTP7tCxGdiywxAxc6e7bCbyq4S++oqRTMug3dqla0MThDAnjQC/dHnUQXa8pZZ3BcR0WwrO
1pN9OQOx6VhkAeBbdvdzEq31McVjcAVjYzKQ5sZ9NTSd5Tb4uoz5S5+BMN1JSrbNPnqCr0qdLKA9
w9chrhBE6PInh7YQlYgSPCK24edtPbEXjzyEGt/kpZE35dMHMPl5X5y5aredQ452gbdJ0RdWUDNM
AiVMm0HpOCpSD0jOTZ6mN7eyHrJhY+VAThu6Yf4hVUxCQiHeBta29VSeKp1UojnbTSOW5hyQTPEI
WY18ZYUN+8dZ/v7qmAhbyT0EAvjxTkl/Wywu9vWQriWIDf6lt7UKL/NZ0dT47SBABH8OSfiFJ815
udC2xU16Cm9ipVt3bovNUzezF/UgVdnFc7zWFmGyj3Ydx1NPOBpMcQAFM8JKyNLZe+L321LB9l/Z
jFfm70G6jT4qO35JRVFFiL9VlPeWWBQttuXqbD1XV/UtzXzHi1/QctvtAzvOjoGqspNb9Ws9cwYj
6ck6R3YW73tAyyLa5l9qyJ+fpJqybdGdnqyTgNQUijbYRA5hH4q8L/fubK3xFhoiOz1Z5wROb0HE
FF9f4tXCaz8mrXvfW8hajHN5Kvy1nkyTkRYfebXUSTf3YZf8PalVyY/hMKUnv+3HlVPI4GpUc2TJ
85wIonCVUTn6H0DdBh7cIK2OXtuslK1MQ2iXMaOdZYuyHy8KiipRH7u/SFIM0dx22ygeQX75XxsF
bjYw1saYhF9ho0YJqEn2BLKyD5uOaqp5czIGynZcEr+A4elxhILX2WZiW9eirfeqlmhE9bgAsW40
WIixSNJOfUTzvFkLSd9HItt6ayoEvqF+U9buparBmZ6qSI7kxNzsMPLhOMyPNf43AGnAbVsZHiJ6
lypYJkYVOimmw9D8vu+T8Eso0u43KJABF5eWt0JIYPALvVXVBU+vIq7COMQBNhWJFHJwU7x6bk/D
9Plleq/cjsTShqrvcnq0DcgOlAWpthq9Tvttn9e8GqIQRQV1g+FCHQ+5gJgWKdLm4xhvu970XlWq
RAw4YY6fn2fwtbIe84PokzVKUoNL61TsRRO2Pm2Ui7RV438pelt8K0QNoZeAAYly2mYjzat5jHBX
TPl4GZXb/l4I7dtd05bqx+3Pm+agObVIZwm+j2EAdR76msa2/4kSrgWGcfF4ewDTFtJibDRBydCb
C3qphiDcJUmqdpZECvH21w0/X29QJa3w0xxZiwv6zb7+1baPvf6TM6Hssm0A7aHMwnoaSjzGL8iQ
LOX/EV3gdbLwqPqp+np7DIOJ9CZVLGYcQkdruBRjmxyAzcl31bSNhtTW5Twq0Tl+U6oBMpX+A80d
gjTPNro6W2ePZ32KMkg2xce2dvoTPI2dOMkevKxbY8AyBBh6P6qitZ32NsUIHBBU/g8axe4kks8L
7V6Teis327KY7ySoiHY3V/4wW06bQA5kuRwaKj77Sf2hLIYDDeaTBKVZs8qRaFpszZ89gVe4RTnG
sqvs0HTsMQB6d9tG0pw5AJ9fh25tBXXfKR73YQ7CfSmmFWIBk69pnsx8jsQql3MaVT4vo6W+6SOG
iZb65u3f//5qE50qnvRdO3eVjd/f2OqfhXUNSkpH8Ps8+IM8Z2i0uT3O+zMhOu97i+o77aoRM7Em
O9l5mRp3QoLnvSxmf9PVCUHg/16dZVGCdgiQ7xfFmvHggoD90lmy/LltBtrFLCE/CCXqGZaqipkc
4nJsT+nQWg/j4G8KLdCw+N8JuL7lFFD8g5Ga2iMHLxxQLEwLurKb3vc5kFj99/NF3pYpoZCxiqTd
Hwpq2ZCP/ych6V2A9vnIqqEKwzYpzhISag7eyyYXSUcxGLh63W/AGKijPxf+yn4y7VvNp3FjcpXk
g/XiTpMVhSTrQUrayNOYgCwUaoZfbLzsbi+8aSjNxT0BjWtIGWHhgXwi31oF2HGXpNOetSndDYOs
jokc17QhTKNpLu/4QaxUHmO0WWV3rkp+pb44LGf8RJ0DIWvo3fcPRdTN/7sZ0mToxrGSIonATnqt
4Du7IduYRCR6sylR6C3Ef/D1DnzHu3CO653trj3s3g/1yZte0zx2gw6KttdiAp0h7wpXRKDpSh9R
FpB7bDz0mtxee5OVNKfvwcbh2ug9vSbQ/zmnAqdVxKDyuMajZvq+5vF8apkUrWtfRJp9lnRhXUe3
4cp5uHzk7R1L9G7TfiBO22RJekVOLj7VPYg0Rcr8YyjHYCVWM/1+zcs5GdyqdRGrjSPoh2OWzp/q
EfXA29Y3TUBz8thyLSeQU3plCkB2LiW05mu0/DarYjyGI1FvK3Ul6R1H4aRCwc/7sVBJxtXwaXaG
3yCfeuy88rtduNfbszHZSvPsOaBL2sZPrgvZ0RknLv9aOWX6sOnremepSvM6FnkFD5Y1J9CJLdAt
VofRHFuhvyl5T/T+UjfzfTvxB3KJy/p+7NImgizfWtxpMI/eVIrwbIDQiFIXmc/zzs07ZIZ8pDC3
mUdzZDlIBul6JLlRI+hPYxDyr2Ca2iRISYguy4CWNmvCZWAnEUrX+Qefu0pFVeCgZ8r2W7kW4Bj8
IVhM9yo30GeFIimUka5tAdUlPoJTwQvJpQT56mGbmTR/Jlk4JlXZldfe5VXUl+hZHSY0KW/7uubP
pK2RJlN9dpXNQHeqHVDab1dV9EwbSLunGR5LwndIeVUgVdxPgaP+8TOrPN7+7Sbba97bpgmraFbZ
l4IkdF/00IsBBnca+7XMjOFS04FiVDhj0yVMXLs5ZlGDPM1947v3fmwPX8K8ytdyloaJ6D2lflDz
2pVQ605abKIKwMADbjQk80fraZOpdOCYayPP5yqLXHqqygPj1nyXQBPcC1u67WLQkWNWNXRZF+T5
tcrij10Y+7tG2f+GU1Js8wNdrQHa0aBkCEV1xaOl+l10ypGnQJGgXPm+aRE0T5YD6LySJCivRQxV
JQ5xjkMgq/jESlmsZL8N7vCmlVTMdZWgkfvqVtVpnpr48D/UOP5WxN6JLfSuUWHnDZ19d7pAsgQB
sFOhXJ9FueOOSP0lUBuEo5SQenmQTZbnWTQOU64ujgy6pj5wG8I19LDQ/AnvNIasLvCPOE+AlB/6
LJa/h17U8ycP1XTUzklmA/7pF+RnklXojqzywnPqvR3SwnriMzoRaJ9bDxmRpfgJ4t7Ori4E4WB6
ogJgZqBspAeSs4PF7RAUwQUd7foxz+apD6Oi6cLsCIHPwF55URuWVkeQ9TxroQJRlVee996Ohzb9
IrNRRR3IklaW1jTEEs28vgeCWrbSKu2L4r1/UOhgsaLSduuPsO/GSiLUdP47iNeBYSBRZLjOzIv3
oxN/LxVfY6owbM436LGyHHywCtiXvh8/9RwAwXKCuvmm80dXWxCBkKQcCvtv3UEuPec+QS4jAPnJ
7QH+VjDe2f06eswJKpCAE5lDoCdU4h/Jwy8knUDflHcfJZqjdj32296R0M0bvHqKPDknZwXo3w7I
8c8l2nR2ZLB2IGphBzv3987gPbT5oC4AqrH97R9p2iTaVQ454ZlhIw7XqezjqJ4mdqLpAK5CkvIV
4LdpCO0+h05LM1RWX1zdwILiyOBH2UJrEjjpWthmGkG70ydbTU0Nsfhr7hTJJ17AfaGd4l8GqDKu
LKbh3vW0i50VeQLFgaq69kM+3XtJee9ZlN0H6NPbFTHwBbeXw7DjdUis6tWUh3NjX3iRP/jQjgJX
8vht27e1KfBcTmGlWnFtLWzHyB3cRRM3S/10E/EB0aFxDMi7ANpFBM+86ku8PFPDerW11GAZvUUW
akJ1afFhuLZBVoLrFyp8/wPXi2EH6bg4t+mgiRSS/op2qXrndvyzm0EmL/HZtsNYh8YFwJlbhMX9
FYxODvAK06d8lO1Olf3Gd7wuEREXbtKOkiKwlQH7ZpUB/RGCMVeAJywHtOn2HjLknXRwHBOtmkER
V13BUSXBZRL0QAYV/gUVbgjN+d3XcCL9y+2xTCuuHU2uxdCnjHa/6+Q27L4GEo/sEGKNwWHb9/Vz
aUg8j1pFfwUZdlDvXTed/sxZ7WyLb3WEHGkglBeztrxO6LZL0zg/lmX4klJc8rd/v2nPav7sUjAp
Zjwvr4vKJrr558gfRB9tTkXoODk+gEU4QOP4NWNeefKgUHtOBjs/3f75huXV8XG2TFvRx6q4Vh0J
IhoO5WFK4nh/++tLgvKdu/cNPC4OxoaHuCsZGXHz1kDSA21ZQIYgyx6q2jsDWeCobR02RAfLqXQo
UjyDmytnkFKoOf9Vts7j7ZmY7LQs/6swrgUnTugPWGavLB8CR7wwP3i5/WnDDtJhcpw5hZraqbgG
Vjv8hYn6Bdja80EU297DOlQOWQ1UCRveXAvhV3siUcUeGr4PGvX79hQM97IOlEsq2ShEs80VurOf
09598MbuEwXmyfK20fERXfOBsSooG07l1QmCbgdiH4K3hrexAvIGKwcen2Kc5v5KARz64YtQ/TMn
Sn69bR7DCuswucmjnRsmnrzyYeR7P/W/h4E77vwYhNG3RzA4mo6SA3LKLmvcBlcrte5wx/3M8/YO
gdfHHjrSUF1/mZzuf0BrGbxBh83Nc137KvaKKyhmp89zjfJYJPlYpxteBV74Rpw1htxi3E5JhbSi
CzhYRcm/PfSK96Dfa1Ys9t4UliE0h7bsPHWATp2PZSL3s0t2QTyuvCpNn17+/uqsANNlUddONx8L
BwoJU3tWsjvcXuf3HG351dptXDgd9ICaecYjfjpZ84e2BbMmqs3lsPG3a9dxxQVtxkKpo+e3R24H
Jwj3bLS49j4AWY/IKkfOxwwyYOCJCf1qpRb7bofQYhbtEh5oh5SfxGKCWCE8uJEfObvgAozf3vJ2
a51A73kxBtGTfl5cWjaC0/kYhx0OOOvBc7yjYzVPm5ZWz/WFLC5by2rmI5mq00TGkxT9JW2LSDTF
ip1MM9DSBHU3UfCzVPPR9x13bxXg968nQO1L4YYri/xeaLoYadm4r/a+zIsQhLghhqhEG7k84wc6
oVexdaBzkfbeL5vmW/oTlrE0F6Zdk6YFqCePA1eHBQIxQtJs22JoLoz3RxUTq56PckakO09xfqoD
ZG5oAxoKBEjVij8bjgo98YcsH+G2mhW0hb4JZziElbi7PYP3boTFOJoju5XtgHbfLQGBmJPsHjwt
/RNXfbULyyr5nMTq3wrE5riMyOc0d9YY+E07TPPxivsBI6mFUUkBij/e2J/9v7x0Nvn39rxMG0xz
9Q6AzjAPBnUMRZJFYWLvy6aOShIcxsJ9AJHOyhVkWBk9NRgj/QJGusQ+iiyrozZJ5tOQCXG8PQvT
17WsYCfcPGmLHLfPNDypbvzhtyuxhuGG0FOBdt8UWWp5WAGIDf2UVnC0p+FnmDqPRbqGRjaNsfz9
tZP3HZoWM1cd0fW5K8F2SGrgOlz1owy34DqxffW8IAuz0S5kOh+hUnZCF9U/XboF3rR8WvNtUkBX
iCY+dlDyLSfdPiOXgK+csKZ11e5nWqts7rIUgUtVVvLkF6M62Kj93d4171XAl1+u+TQtwYgyqJye
GHB4SRY8LHg/2nRfM6RKnN69ZPW4vz2UaYk1Rw4QrtLAhpEcLuJIFuN5nG1o2YSHnHr/3h7DZCzN
lX0U1Bt8UR1FV/E/WQYmmUghdNoWyuiJsKSqM29MG3Ks3Pl34mXzae7Apn/7txuOIT0RFja55zEV
qGMnhL0vLDd7UFmLvmrAYLklBnBlNvm2TfUmLVYUsSXDlBwhaGOhJlJZjF/mJO/WVH8Mp7aeFvOt
JM3ZIOwjZA6QiadZHrEm4Qfbc4qVY8mw1npeDNxwTuZPhBxZp6yITKC9G8D9utFCy6ivDiSetGA0
j2dYaKjjA5359NvxS+/77bU2/XbNqUU5qBZpF1R1/ZFZH1k85Qhq8Aq9/XmT9TWv5nNZhB7EkI4F
6bydrOPylKDEBWbD1d1qGkLzZrDFTrUKXHIU7vRNOf6jbLuvpRz/uT0Dk4F0R3bjPpVOS45UMvrF
RyimduXQtWuKC4bv6ymw3odOO94juNN8sPnKSxsLGp+hQRas0USbRtDuY19Blq3FM/MYO8Aj/EU7
gKx0rchlOEz1NNg497QYAfE6xgAqtbj6j//nYzIB/98AqqtNy6Dnv8asqqG5CWUSIchvWaYv4byK
TzMZaNlZrzxspKBmaTpsUmGBhR0NVCwKOHhsbv9yw/7UU2AtG8diLAp8PY+dXWKLxyRFwNXUmwAn
uDr1FNgsrbTwG24f59puAQ7NrUNDnTVJH9Pv11xYiqLpwa6ItxtgmifKwH7v0uXBo+otvFbLBDQX
5m2R8aZKyJHTkJzdbGp/ew2t1jIupvXVXLhCX2UDmWl2T0MVfod4EGRH7NYJv9xeYMPn9QxYbI8d
RI7y8L7tQ/s3BfXB9L983mB/Pf1FrAVvmGbBvWuPfn/pSNeXx6ynZDp2NloLN5TWsAZ62qv3BReh
Nwb3PTh5+iMNKqBkwC9PV1IApmks58crJ0OKi7rUydi9UP5DPKDRpai4PDaurFdg5aYRlr+/GoF0
QxgrlNyPtEKgwkrIWciO+2cHndQbh1i2wKsh0L2Bpn4vZffoyE7vUFyHJLsDPs0Z1MP727vJcJ5S
7UIuumYux9qp7xbVhiKrL1w0z+DquZ+ytVDbtGE1jx4FGuLjSYz3hcjoV9cPMhlBqIiuvM5Nn9e8
2Rc0IGXx/zi7lu62cWb5i3gO+ALBLSXLDyVxEsdS4g1PZjLDN0EQJEHw199i7kaDGOJ3tLQXhIBG
N4DurqqCHQsovOyDOvwa1hm9v748NiMbvuyhjQf9YsQ/pDU/6QbEud44fgIrcHRDbyn8wASLqpk2
omkDdUxD4BJYjaSsh710d/3nW6xrgkMrp1Czi3LdYQy6J+oglgq32Qcd+zhUmwwvljUykaGELyBS
zBhOHIpCNkmb8NRPvfepLdtbqBTXVTK8WQpVD3Ex+oeAdJ9/H8cC5GPX18iS3TFVTKEVxtECoaaj
LsfxhTkZOY4zO5D1lUNcMLIqNGt+VOX0pZfs1/UxbXZZ9/KFY6tadxxXDO/AOBpHimb0gNtBI43q
2/w+jCB/uXEbsDiHCRylA7KfTs38g6r439DMBUxg2NTstH3ccGzGs2AYwnw+knyp+q8SoOYMPDaV
33kb7mcbwfDtIgr8HESu8zGYxownOu3osqt1v6UWZ3l6/tajuLCDDOux6iu13EMCvUpGiUC+pnkC
2nyugNzedfjjusUtTvIHfDSuqkmFaXSsZp4dNLgewF7NxT52NtlSbUMYF28vlv2AFi3/QPJRPHhx
WSW1jnBLa/RG45PFHCZ8dIzroEoroo4Bc2BjpEBjcqzRE9n+e9sqGX6Otru5jNmEeIXSZCJTPBug
WsSPUI/fEjOxrdL6/wuTZyD0d5tZ+Di2S742GDQH7bjnHMfS3W2TWFfvYgQvj3xKJJ4oGXjih723
BLihOVmY0sTN0+gW1V/ExD+gpF0EmqUKN5yAtuOPFEizR1eWt6g5rV83fFunYgbeFqYWrPugCs/7
ontI9C21m51uWybDt3mE1E7Ts+iYlvRNog3jLuUAuSx+dGPizRQ4lcFIg75HWCWB+gKRkWnP8+kQ
1epLPnvn67N43yX+kDktVBkXWQmFTMjwQA90kc4xApHUxu3g/fj0h76p6wwg7/RwtBLaAXXSeXLn
Eert0YyBehxrYxDP9cvGvrVNZf0RF/sWmjIe6k3NfCwgil3uiBrEtA9xf543TlrbAIZ3p1PV9ozU
6lhB7bHbMYiTH0vACW5B0IfxH9qlQbWoKayy/7/zcxziH90lfIuX7haKm3UAw7N5VIJLt1lfvoH3
M2OL+5ySMN14170fmAITOYoKKLIAEfImTDcf0tHRd1Xsz3cO67YQnbYRDJ/O4sEBXUhEDn7v4FVd
zGqPFOJLmvFbYOHrAhk+je7CFDzbWXAYdfjWhLmflNNNLGfrx427OAXXn66XIDquahVsF5CM10m2
lKNK+nEZwsNNHm0iRMUys3Biy5qiRAjc0YK6wFZuihVanMCEiGoxUmT4InXUjKPVQwFHX+zjadgE
utgGMNwYFbCmCJo+vJcTVFvvmtbhzd9xhx6vre6D1V/NVjQYghl+HEwiZ7rQiNz1EO6rln7QC/0s
C4clzqY+uG0a6ya+iEapH9N46mcsC2rg9U7GSJPlKIDur1vZ4gsmSLSaHWTFqjURDYoQnWgJog3Q
nyDg8U1on20M422dBTMwIE6qjr87b1Kh672MoBzjiGyrR8BmCsOl+aD1JNJa3+sBgml9/VXyccfB
gsui/hbk1Gpuw6nHLBtoFaXTUVag8s4GR95xrxhAnyS3hrAZ23Bt1XGnCiJJjhlYz38EInCnxAmd
IN+wtuX7JkqUT+g+xz01OgpvLsJEt8NcPC8jEVvFSstBbUJESTYOAek7PB1lLROuEfRG6J08CAoJ
z9L36oeOsOn79b27Xujf8T8TMspL5pSgeiBHEOr4X1k3AHjhI0qR1FN32TjThDvo9fZX6evrI1p2
cmR4/Erfvmjd4/VSDfIzGXuGcUCgLfO23xJ1sdnIcHiI22u3DMBXNeas3mV8TPdDNUUbWSKbgdZR
L8JJ5TYRH8qYHokI+Ktg0wst8fFsfeDrGCxy+VRv9ZTbVsvw+6ALZxHjnnYks9NXrxTaifQhlSCX
AQ1IyeQW/Na2YobzQ9zFq0gHGo5MrpRZqpX3IUAjd9dtbvu64fZ6qpQamANNnYq+QZORPvUNSo3X
P25bIsPhyezns2KcHpUPpWHmAVNdeQM5TD4KpteHsPx+s8dMgWm4DqeFHL1oLfWOYQMq0Qid9xtT
sH3feG4H8+IuOAXpscD7Kynixnns/ezGm5QJJvWcpckX11VH3hZz+HUGPqT+xIaBi406r8UCZncZ
5EnLwe/H8JBCOfkIhOH0oKAX9DGsva0OJtsKrUNf+BxFchOCSTU9eo4HMLgA72GxL13GbkqPB3Qd
9+L7Mh+Bm28qcqTVVD4084x8Y1CM5ccJdA+38Ffj9DPbyqCLESHMFvTIdREnVYd4EU0QN75tkxou
rEtncHIp6VEqTwF1qyZ0/6QAt9/2ecOH03DyaZM507GIJbo3uULbnd7MLtu2kOHEy6S0irvMP7S8
I1C2cfKdp/23bBjmw/XfbxnB7BxjoZvTsmvpMVDgHKSgfL4H+m688xuf3VTpDUxlAtF6DYmascqT
kcqPsgN7X8g3Gf1tE1iPo4stOnphl7WpDI/FzNg+nXr5qoFhulNIGdwW5/7AlIbjRJe0Co9p5d5z
ufh4s/fhbU92s3cMjIxDA41OdZR0qETCR1aOu1JM9U1lwOCPBjIGbqGiWbD6kodPwlELRIwggnV9
+1gCkCk6SuLZZyDiDI/Cd2TSIL9x5wMle9sBYLaQoTvQTbuJhUcPSb2POh6KDywMvt720w3PLUBH
6s8sw8KszWlEy/rDFKnpy/Wv27al4bnZItQMtNW66UcNFReSZccYBfedOwM2fH0My+KbPWMsk7ng
yIQeoZPwC1Kj8n6hurwBfYiobPaMiT5OO6SSPKgxOm6SabDopj0YB+euvy2/GvzRKuaF7RQPEfxK
RNWrx7gqd8sEJpKN9VlDwDu3eLNTTBagEKrBLHjkXUf2gYw/8nysf2h/eOlXNSOUgbZASzZTrNvg
IgrxtI+yqSDB0fPCoE4KtXj+YwQ+jFv4olZzGCdx0zfTmDbecmxAhFAmnqci5wkKU057m68FxpUa
mmP+MKd9cEydCFrwMnJDuqtluWw4hG2FvP+uUBVIXZfQGEDus4i/Qahm/IVLxLjFXm3xNxM66dZF
EaLFhBwXyM4nIFr9ysWQJl47b/iD7fcbDi0qp2e6G9zj2MTTd5XjDRjOUbH1orF83uwag+pIwLzQ
XXDTakexzzp0ze67fApv4W/HBjKxk0L71VA2YOIL0K6hI9DxDXITaW1ZfbNnrPChxMRlis0Dl0pk
CaljcFVMX9wY9Bk3BTuzX4znWdwPgKYhwSCXLkEzkavvJ5r77t1tAxgurNLBryJnco9MIjfPkYBO
Wv/W55jZNBYA/hHmugah+jSFSTo79QfXF5AZ335O2oxgenAGyG1UuxgiTwGmX5b0njjgPW+jm1iS
101kODFnHq26pvIOunCoAyYqUOl7+6riRfE9L7y2uNUYxuFM85YGIpzmI6uDIfvUULS0gm2Ft/FG
hseS1jMxlKxwmddB/OmYpdlbEXb0LmBqfhu6Hrnutqr+vb6pLIkks5WMATIj/AAFMuanu6BRB6VL
vauC6cvvQpkHBPbSblHfWjaA2VhGa7eJqzAKjtJdGQk4ConVFPq7pSbZ6/X5WMKU2VRG8yEAU46L
lqxh1ocmL9I7AMo3anG232/kwDICTlq/c/Qxc7LhDrrWKN6XWu/dWyvHgakY2szoKdZzHBzR31Xt
shjc0hC6LnezQv/abUu0Lt3FVWAMsjCDAvByzHzFv4Ceg/8dDje2IKDB7r9f9wKnrtGsuRxVG7FH
xsLiyKf0R882WbLfNTHzTbJbVAulU8iyOnuq8hMagToJnDdb3cXv2hhfN2yMineMg6F03nxdioOG
NFMC1ZvggbmLs3Hts01gHfrCAKRMYxdJYvUX+NT8fRCW7X6CEMR167prqPvjUokJGOYFseYQVgL9
DGMPVLSXtYcwIG7SV2w3N+K17ZdjOrXhPmvJnR8AuDjqX5Syw8bwawB8b3jD/tDYqcEVO4V/4Zp2
YGX32aXBXR7r50aRZzaWd9FYPJQauoiUPM/dVnuYzWxm4C8DorRwOQSUy2HY5bmD/uGm8cR3weN8
iwrPZjkz6sepav0mpK9TnoflLnLbft6FzsA3jPduIxpsZ9zhxgV5CA+Z41cnQEq3ALYjLBxUpqJD
SpfnPqBfZZU/VHLeX7eWZT5moZOXmZuhJSxGNjwiic55uHeyzTrnu2cL8806px9kfu0BSvwKeRYZ
/SNLpqcfKh2j8tAFaeoWSSNVtdSHmg+L/s7iScUP1ye2eus7u9DkyQ2Qb6G6c4q/R1fc0bj50YTD
Hfjo7ydfbrxHbEMYgSKvZEw6kZV/51O0p9jMELv/BtKzXTU6NyWwsYJGpChklLaZmoNXAu7lHXWb
0+BvaqrbjL/+/yIMpQx9e9BXDV67GoviCejmTUt6y2sEv9wIA2iyJgBIL+p17MKfOYDwIJ/zt7Qw
bL/ccPZmlh341D31KsDGCnq9IUl1fdM7BL/c8PFwrGqZIbH5mqeoN08Z4bsyE/K22M8MDxdztCq/
EfU6u+O0ZyR4DmcoU17f9RaH+6PG2WUeE/6oXnsAknBTPLEOAXYm6NNzxk9thd7cDJf8jdEsVjAL
nqCJhFQ6pdUJspTQwModZ5G72Cn4z+uzsX1/zZpc7E+/cxunn2n8mvm5u0PhXya6mF6vf9xyXpjl
zKkPhyFaZLMfoLrwbZDILUc4k+8H8e/1AWy/3nBdB8gYTVF03jfBUu2WGAyPCeTNo79v+/w67MXi
DJP03LZu8Pud6LHrJv5c9t6wcQzZ9pHhvKP0ORR4RLNfmIuiStbteNp0CUtj/w5Jkr3vjf5H0Uzh
/rbJGP68uGNeLg7G69xgOHDH64+Mhje6nKmjDlm7tNetavZqqu5Q6H2Y+61bh83Ihje3rMOjjE3N
voCaaUbE375mG7vfskHN2qXreHUZekv8qrrIf5q5ypO1A3QnA7lV0v/d4/zOKWmSZLCsK6e+a6K/
uPYVEnUBcSLR7pR0c/Y5DHhZZbtykKRVScfTVmS7os3KZtzhutD55WFuFiRWbouMJhshYWhLr1qG
3VWkU97h7ZOqXZS1KMxsBKx3060M6mH/9RmFh26ncj2epO/+Kzn9EFI4fOg+Z6r9XGfTRk3SsinM
TBkuv7R1UlGcsiI766URh66gt3BbhgyaCP+dw4IECu0Idtwk4n2Ern4nA07B37CBbdMZd5qKggqi
IG69D7wpze7iKSg/N/0yfy77kTi3ebtJNMJBwdy5MYChbRaB0aeswvNc0mWjmGebwmqVi8AIbXfB
i7St95kIsJXRwZnUS/rV64Lb7n1mNbgDcDZTfl7vOzqdAif6NlEJXEgO+WFd3bhERkCsBs05GZsa
UHjwHyQVoIToQhTLrXY27jhNTf20ngp8PyrCT12Jpjf0qUOZk4xb/D7W4GJ4W+mCl3dGt+mpD8Cj
W95l4CXo/ATaijHf9ciHi+YYOU6HNHKV9/UCj+cgYtyNGh1A3a5Csza7ccuZuWWEqXmaw4G81jF6
4rwAuAgdsG/XTy/LjjNzy7wMqerDNn7rM/+os+Kf9dPdNL5c//y6cd8J0mYBnEBwZZyzMnhFgaLz
mqQTSzTuYiJrcrpthPUacOEygeu6eaka9rpAbg9JgiZ+abN0q0XD9vuNiNUwf/KQUclOXALhTCEq
AzLBW5QlEA7NyreCzoOQU9mf0lQ0IK1x1SoL7frj4frSrIHvvcVfbX6xNLqWfJZeVP1NnArKWbRS
nGQPOidC7UBdXAf1QwvOpC2ZCZvTmMXwQRVDFgC787OVwBh2IVQViocuq+8K0R6zaE4iZFTy+HM3
RBv9IZa7nlkg9zzik9Lj4mdD0QSL1879rJojzdgjlB0/r+kGXwQbDUe21TTCWqoJZXNRip9E6yPt
lo9M9MfILV50vtXTZNttRmSLhzla4T35KcoBdRw4UWghvK2XAzeINW9zsR0kUO9KzGH6Oql6fqu1
UzovchpWhaQSkqj6tsezWdpuIr8e0W+enQiInnTtdLj6bcrNW8KVWdTmFPW1CqRGrwBZdfwzWYaK
fevRIxH92+meyIfrnmMxhFnb9igE+oBSH04V2BryXQECLZnU3riV57SkykwKFBax3M+jwXlFDjX6
FAFNlzQ64PtGh/+CZDrdeQuyWZoBUw7lzC3ujN8EAe8EBLPMvepix0E78H2q1ZSnpyYI0ud8Bu//
mDjNEMV9UnS8d4q9Bny0b/YQ7B7VTzXnThHiaqvctUI7dEv/1uStdv9SU0uHJEpZ8F1WXu5k4Dry
ZQiufygnVz5Spc3EPs1e7FXNHuVuNGVCUqBvmx8xy0D8f+egqsXnBzaxoHhBa4tG+2TalzR7i0rm
I1rMS8yHnVP1eSwSB0nEuL3PNQUee0udxXaxNt6LWd/z1lF18cZn+kjGvyGCvu8cfv873cvyjeqL
zeJG9AgGiSbONKavEvKMxQwJTunSZMzbXT7pRProHYW05YGmW68727SMWKLLsgzzzClPDNNKOUQa
mXpZovoz68vD2MxbLx+LR5qVY7qMjZTQK38jgt9Dd3LNV/Yok153REvQNVXp6Qz+Z55X8RvaZQ5B
AXR5oNivsGGfl3wz1WvxdrN6rGoIVmSlCk+kCSPvH5yMOnyI3LJpN44piy1MxhFwLfrcd8fwhLjy
NQumOZna5jOm1iUO1d8a7Ljry2UbyNhl1CEy4G2IyxBrP5T5iBcKzsN8LkQS9EWd5Jv8Y7Y1M7YX
89D5VvUee8WJHyceGouS0AG/w/V52DaVcf1eAM/Ieu2z13jUn9wuesTN4SP1vQ17WHaVWTfuaFYE
Q1CpkyL6fqkrtHELoEKg/q4PQRRujGJZIrNg3NBhyKa4JyevGR20PDCwpfPw7foK2T6+7oCLw3zK
3LzGT1UnpDviA/gKdKJ8X224neVeZarV80nMpFo0FqilX2fqH9egWLvqMBTOpynU91m/5RsWU5s1
Y8G1s/BonE/e4tE2KdOhaoqE1mpIX2Ltp+H99QWzTWldyIsFi7XKWef56lQ7wNEO0QdW88+lMz+j
S+5h9cBRihsNb5woBYWw4iiC+UQEFEdbMEr8D7UJ2zwMF0+bWDhz7cwnxqblV+Tw+S8S5gqIKdSj
0t2cwicpKsNYSg1JgNsudaaifRFrFBWUit4iAoxz5ERdUrb5VknE5o+Guwuosk8FRGDfYjaioWbe
kyr+yJrxO2Dz/143vyUymjwlUJWl4G5r59MshsdVkHfpm9/1SJdAMaHe0uW1HPMmYUnKaOuCnNx/
W4/5NVNXQVsmqZxlvAfS6L4c3Td/DoNDJ7cekbaJGYGACRXQYVTkDZJUn7yQ7sVMQaTfPK0Ty8Zl
w30s8cZkMAFzP7QHJqJO2eJk+zTgzm5eMYfXrWPZACaHSaBVOge8j09Ql4YOjbMTIz/OrfpU5FtU
HO8TQzPfNQJA6qc6bsc6PrnznKybDHCC726cPU+F/wQS0L0o+dMQlhC9apqDl4qNeoRtbkY0qHJo
3FcdxpVTf6gI2UsSPGUhfwum3fXVs9nGCAkql0NdqHo6TQX4ukpRJYJEt4h5Iknxezkv4qZE704e
QfnjRBihyar4nfMqBm3jFlOD7dcbzu/24F1xRj6dhqwmKDh58qGQ7i2Kbfj5Jm+JqpywJrSYTm7d
QoCbNN/QM/B1vUBeX3uLdckapi+WR3V4G/E2G05irg4o1Hxaq7qyCUEBmokN77CskElbgj5rHqzw
0hMJxHjMgfr9iiS62sj4W0KWKXsPhTmPRW7FTnIO9l3Y7tANDdGS9VWigcUoanDXdz9wAThcXzHb
bNaLwMWKhRBkhLT7GJ18pwZ3EAFsEfIKf13/uCUaknXQi4+7gSxbHrryNAfi5AXhP6tjsxBAX28I
/4eLtm0ShlProK7bPKXyrZgBLqRK730yb0mlWK5EJncJoxXzAIsOT7wOnXJfxUP/vUPX3tmLnZu4
LOAXxv3dddFqNSHzexICFXwUTtjOS9XLdSvYVsdwaTKNAki0rD+RSr8St5t2fjpvsXG/vzpevO7j
CxN7UoFgQjT9SU1oMiRdxh8n1f7dpmm5v/7zbSOYPp0tRKU56U9RD8W30c15UimAwwKodd0Usj2z
DZCBkcav67A/+fOYHSbF5Rdw2NwEXGRA5/53iXrVopfCa/tTXg1hnUBXVSw7zTP1z/UFej9keKbg
vayIr+ei70/wtATH6U8WOknB2z3z23uwf31Y7x5jzTfsYRtu3WYXFpcheJXK2B9wvhXnLs2eXYlh
puyhAd94w8uvzhgeu2qLhPf9GOKZRCYpJREhYKD4HdJ91t3rerpLQ/a4NP43d7iJqBhGMk9tKOjW
E/D1pyIEhClY0Kyce0COXzfR+y7omUwmYAflPAST0wnAJe09TY0ULqBpXddsDGBzEsPHRQkmJUe4
3Qm9Dh9Hl9O7qRMdmjK3MF6WGZjtfS2EsWXGMYAjJv6IXj8cFmW6PFxfn3evg9R1TUROmjtTX7d+
BQbSpR3Qogjm6GeRF9Uk70lc+L1Iylk5aZ10yEdK/zBE7hj8ZGgzx7UXXA+EHUMku4dx45R/b0HX
H2TsB69TM3FKdzxzyahKQKxXf9WTn751i9iqCL23pusYRtRngJwNlXLJc9UvAgXTggIO2Xqu+/P6
qtq+b2wKNde9mKJpOgcLl58pj+fwcQZxiNy4q7znmvj9ZneChjroSqVWvI1eWeRPHNqbwPWHICeT
Et7TSO+Dm4Ye5AjSEjxH3f6maZkV2HHKBy8ogvEsexYQUET2wV3m02ErV2sxvVmEpbTFj256mKVZ
flbgQTg4KfkXmzO74c61rptxIBSu0wQEaiw/s2asv4I6vn1Nl03JWdvPX/9/EZ+LGFDGIZ6HMw1Y
wQ5gYk2rO7SRkFMnI/J43QY2069b7mKQAAol09inzRnpj/ZuyrBIa/Zc11Vx4D2aHQsORZPrY9km
5P93LJnGLGZVHD0RH611QqEEpwowksyQ+9kYwuIpJtbHo3OTsijlIL2RU3gnc96XT53sN7W2bQOY
rh6Pw1DivXMmMpZQHE7rTwNkNDY21LpxzErSuqEMR9dg9ZoHmhdn1uTMf6g80CF/CtqGhR8pNA9+
zd6w2ZVvsYaZreVF2UykLoZzOs/1I6UjmlUI+sj8iscbGTvbEMaNb+TuILpllGeRgreRyT6/x57K
d/O4Kbxn2b8mtodFkec4FenP41AszUdPzFPxrYpGxQ8g3mnkaewF5LeTOqzQyLxxplg2gZnHZdOU
LyimNeeSlulj3QHORwQ7XfcSyx4wM7cSxxLXtG7O6Dj2HwUZX9TqlcUyLrso36Rrtw1jOH4RDqPb
FHlzzgZvmRPAykW0A6L6YSjbHyGK7zfuAcPphcqzHJgWfhYBvFxXY/YY9vMCNMYm1bNtmxlHvJD1
4Na+257BqeDvRqgwJHxGT09Yl1v9orYhDLcngFjOxVC05wr3CYqqD81egY6Li0QGOaDmt5necH/l
gDStgr7QudCQ1yxQVarA1fwosg4Sw8Xg3l8fxjIZM2mLA5wNVTq056AA6axcUeXj5LQJyEDIxkws
HmImbAOho4JXqThrL9Q/Mg7SRcSvrTBpm8AaDC4OLTJpBTX5tkXo6oskaN0l4UGeHcLsJpg/IrGZ
mCXIa0SFrLoz6jXgEyQt9MoTtI+OGzawLdA6tYspoF/TncuW8LOeAfMiPI0fKG02QohtfQzf1l4U
d43vYfXl5O0cwEaTxZvBwSyrLRSKbQjDrdMZNaSaFv057UHDhwClDqBMJvsZrAL769vUtkSGWxez
bsN57LszFJK9LxDQW45I2Hk3lF5WAxsenYZdUwyLbM+koXgIiBQkMlQ1/Xx32683fDkAvNxtcbU6
e46iT7Tx3b/6asrPN33dzL9Cv6PwBjfgZwUAbZukg8pYMsR9tXVXsxwPZgIWeJc+b2JdniH6rgAV
Ac32GIvowVPi4xKrrZycxcZmDpY1FeSpVCaeA148N27c72MXrSi3LdI6twsfGyHEGMlqASgU5IQP
Cpy4gGNz0t5SX8MWIoYPkyGniNiVeBYxPyqnHBLIrPzsS/55lpuscWtMe+dKaKZePRqoGJnq5lzl
ZQrgRS4SOYBoKq2C8S5i4de+3tTMsxndcOqqDYs5YnN5DkitdzKLf5Ex10+r9tnvl8F1s1hCh5mH
LcaG5/kwiGeG3pm9dpzBf/ByMZVJwabglgrFahzDvymZy8HRChs4lGynQK265zjCk46CTOj6RGyb
13BxVuEW4AZVeS4yX7gH5TA3TKjYlrp/fwBi5mQzQJDq2V3EM8QM2x3aaD70E7K+13/9+8YmsXE5
J42/uFVDqzP45sE5gsP/Y9H6gHNk9Zgskx++XB/nvTQjdYmZkxWusziT59GXpph76K3IZdk1Tsj3
mYNLQRel5W4sffnAy/w57+m366O+7zbEzNWyGemkCg3RZ6Hb4lBUjndUA413v985QIHqL5OP1OD1
wWx2MgKBR0dW1XPR/BwXkEeiiNTdzZzXG1OxfX39/0UYa0ou+MxJeVbZHIS7Qnagp009wrZ6zWwD
GG7PNAA1FRP1GXQrooVyKVrqHoHz8OXGWWgzhnGSk9B13JQ2zZnhBLyvEE4QH6vD6IGJIZrjX3W9
+YK2zcVw+5GTJS6DrDxnjj+/Maol6gtoFdmw9Puxi5hgbDwwsJNHr39KU35C13IB4IDyDkM31RsJ
GcsEzPxsMY9R60JD+CmV3VFlWZ+ESMZs/HyLIUz0NUohrSxTzz1z7S0J5F37+AMpwI+I7tI7NLfF
TyVAPltqaZbFMgHXelFicqq8xh0iV1Mi0in43swjO86hk/9zk+v9QTodADDUxGVxRvUT2EM2ebpM
2CLnjYYw2xzW/184nyd4EyEnOsE32uZAxfRJlkI8RDpvN2xiM/j6/4sRcNLOmEDVP2VQTP9Bcx70
SY5urZtyu9Bx/e/niwm3B1ZxdR6rgt8DlvCNE9BujHPZ75oKxfSJV8PG3rUtluHnWSW7eUqn5lzU
YPL5CULgqAHdhwyLl7lEN8Vft9nc8HHq9zXTLhVP4GB/LlxUiUuBgu71j9vmYBzqQKQjMQk+t7MQ
3jMkz/P7uqq/9gVSMNcHsNjbBGTLxVEzWr6yM9GsXdC4HQACfCRQWNuCWVmmYIKwmdt4Y5bG07kY
dPTDG5ppr4WgT/OEDoTrk7ANsQaYi01LNZKseGYuL3xIP45BWRzmFvWbG7WdcG0wwdhe6899BpDu
+j4by4cAhmn2YD4cf1yfgSUURuvMLmbQqE7WRZ1VP3kU/8pV+OE323Djur9cb3px3aHY2FA2e6//
vxgIekGZjvqhOgd5N8qvHExU6h79a2Pz7/WZ2GxhePhIRhYv4Bd7UY76gjoRWPHdFj2lSFJt9FrZ
pmD4deoBReFleLxKFJ2exBjSadd5UTRt7Cbb9w2HTosaoubpPJ1FWdSYgl+dQIB766EdGS6txkXn
4O/XL42gb8JrcX2KkX25j8k4bWQ5LTMwkdki10RTiDm/QP6j8iBCUWj3yW/ciW4UVm0DGLd1Mc6E
xzEGKDiY5NOR8P2i6RZJhO3rhjuvBFbuAPb7c+rzXOxIv2JW8NzfQijbvr++QS58ALI0c9bMQXZu
oNKF/ZmOxXKfgyTltlIiMfHDRDgELO6LfqFF03xqliz4hXtO889NHmYySqMtKeLN2OsXb8HjhTnz
sG9k5ie+dxPjM8KdiSDmRHPoWefZmXsOFE0FBfmWNw+4ml2fgs0ChgsjEUL6QajxU9qskhaOLPYL
cEsb298SgqjhwArK5aQO8/GTzNOPtAbZfCGiA+6aW409lkckNVy4ifCyGmk0fCpEJRPmeOyxjX0p
ko7NzR2Pxy+hHPUBLZTPw5BuQlgsb2QTZ9uMuuWlk7lnqpCQh/Z8vRe86488Lr+FdXoLHzeMb5JN
Q/PaLeEXuBKsRUXJM6T0fE/Tv67b3mKd0PRu1Yq0EDr/noEI5h79Sl9YMckdk+np+gCWzWUibtO0
TTskUCmeFeuNhnVTFD0ubB6Xw20DrDO7iB8i4yF0Mpz0XEUdDT6O09BlP2PRM74RXm1LtM7sYgCt
POD1fOwvma+aCajno7MR96YJ4vMbc7ANYR7T/UScAaIy50xQQFyVP/bOHSEFB367F5ne6ly37VnD
05vaD9y2i5Yz1KrFvci7H0W18M9osHkFDd8WJZ7l+hQaHj/Odelq0K9/p2B7bXcZLdxdNjrDj6CX
wZ0gg3iscCnZiC+2DWa4P2M0ilHcSXE+DRWYL+spT6apuqULH/5nQnjHpYQaZh7g+ANXLtvpMo6G
fdkubKPWYDG9id1N285xctHl3wF8P6PoihRuzMVLOUAT9bqD2EYwXNzV0IplQzh+WtJehPsVl5H+
pVLpxDuCR37/6/owFjuYAF5GiBs0bpN9JxD+EC+FF4nyR626MN9wEtsA6/wu/NDjw6yQBc6/e1Em
95lbkj1oEV+v/3qLZ5g4XdFHbYkjFQQstP0huvEv3qL0GUC+Eo1nyA1eH8U2BcPPi6UfQNPeOyeZ
yf/j7Mua5OSZZn8RESCEELd0Mz2rd/f0+IawxzabhNgF/Pov8bmZV8/QnOC2O0KApCqVqrIyczdS
qOAOYAWcoOd1/QFLyPffioBtItogcFajPTSOv9LW+ZtZSEsgJfi4lO5bBh4CO5U3Dm02tu7a1xh2
PkGIr5N27j5zqwctfEL/jBboL69/ydrghlkXTu34qVO6z8ngzL+57bb3hRVv0U6ujG6i2uwYpUiw
P3YfpPT592xQnXso87jawgSsrIMJX1O146CAW6TflKVoWGTePbjJwmREZqjHjSYqrfR2EFDuuD5Z
Kyb+HzSbk3gByvbkuW1lF2JJdEQlmk/RybuF11mbscVw3lhfKypSNKpLv2UVK+4leqvvmgm02Ps+
wLDtQiogcwsnu0CQTN2SuGf3bjzbyNZlW2mJFQs3W44TEAmXnjtZ5wQkVo/KjfUxDvR4OzU6Pvnc
2sgdrC2FYeIgc+xFnXT0ObMIuM55Iu1LrDo0B1quxy/Xp2vlhDWhbHEmHU3mFGgmJbLIZgDqepp4
N3M3PIx1cnKGeCu6Xps2w8iLno560FgZVsPrOvmQHzLm8pPlZfnBqTbtfW3eDHunLeDAIlbZBXTo
4GGYYmjWM2QUgoD+vj5pK08wQW01bFLZJOg/qBaXAG75+uMwBk44UzF/2veIxR28MRKpbAs6ma73
THJUgE8gD5v7w1SXY3XIxbxV4F9ZEhPXNgn0D82jk6JXU4rIxW44To48eBDmOPio2Jz2fYxh8YDL
AbWattkF7H5ZBHw2f7C09wV3uS1aqXfpaxBcmXg2IoKq9kaF87AdLoQggV4l+gnErgADjmUe1r3l
3ZWJ89dJiHzqWlC0XP+2FW9Glt/fLBT30WGBNqjhQ6xdcpPFkv30Az5v9HKvjW74gDpv5sS2kvxS
awB4UpEOxzzv6uP1d/+HM3rnkCfkf19e9gwM09ou72NhOUfto+OZNoX7MkMA5qMuRXZPh3wGq0c8
1XdxD4oAHtftTzuFYHLiCfcxbnPxzdHsWzuXEJMPEmsfLsc2m5Z14Dj9nDrsmeBiUYU4Jcoi7HCn
2fLia1NruIms69CnPvHuA3O1c0oCF7KPjg+4+L6NYeLfIECbKDAIZBeJB0FPfHbnsPYr0DddX7yV
wMAEvzERp8DwuuQZnZeQ+16YSlnTDMdadORQl+nv3gGnFq5I6YYVr0yYY0b/WdK5fMjzSyVzsMRw
ty+LGy7nfAsNtHIWmWi4wuZ9MyQU6RcNwF3s9V+TvGw/Ff3wuZz85DgHsb0xeWvfYkQJtl+L1Cud
/GIL7Hk/SdFKATk9seWP1sZffn/jFXqkBTUffevMpTpR6g0fZisOPl9f+feOH4/7JurAAY1vQWOh
o9iVXxUP2iPzGT2Ske6o5i0PMGYHFAV85KnCA9rGRe9Z+xJnXn90aDrfdyAmOCay9jaqee/N1PIs
Y6ZiXkibAesVgfat7T7yPbt1GdfwnHZbuyhQWToq2+xk5dXJFdnNvvk3vGbhtjibBYZ26F/mR1Nf
h73YiMfWpsMIkvo+iBX1uY4ELf/W4zj+lrYz/9r34obLsyo01vYeNs5oP0qE+MH33t7Xs+b/B1Fg
Qwp4IoWOmjT76/fBDKBgseMUxFqagIK0R19wi4auaERHl51+Es7t9Ql5z+MsAxsurUeXHeFNMkaJ
uOW9PNDs1ZNQvbyUiYquP+K9EGt5hBH7CGBQoHWOd1dWfaT63plecv+uJ3sgssv4hq3OjZ/POcH4
cc5v3FwvGPsjmrZ2nGLL8IZ5qqLOXE/7y34MDrIaTzzwNlZ1xY2ZmAEQ8jmSE3+IRv67SH8T9oc5
3cZrry2sYaIThAomDeriqLOePBzpYLI7ZtMn0IWHaNPa8AMrtmrytUPFO+0DQYbIbv1IVVjSRs97
7cmw1aof/LgW+AJaFfQT6Vp9Am+43qIlWJl8Ex8wpmgyDjxniCo6HxhY+KE4dpw8d2PXr8y/CQ4Q
KfN74mgd1ephiL/NDspx9ZPk91OwVYxbe4RhuxUDA6fX4wvK6nMhTmOA1gI6h1NnHdxyoyS9NkuG
8VLmEzAS2AMiBNz1vINMTyx3j9c9w9rgy+9vYgRnmPNiqj0d9Tx9ApHVqRD8TvNqw7xWHI9vWG6u
GVEswe4MoCYzkuHe9VUIS4b8Srrv7PaNMzYtq8QfXKxyZt8XQRI6Wb8Rn63NjWG/XuAUjVaTjqBw
ydsf3vSDb5HmrlitScqOwnZgy3rZNx160KFu+XvfcpoGK4tONgx7pc/vuv5PHkCwcSPgW3lls+7P
hT/GTFAd5TM46m/iLQHglS1isrDTBiYKJY4hmv2fQf5YTr/S8s8wnnZNiEkYHhAwMRCJk2nW4xGy
GQeb+9Bd2dP6gJOJGbZpjWD6y3F3iybUBD+5bueHiXDG1+svvzLlJid87RSpVesOG1BTnBzkGTSD
+1bTrAPhuJ5AmwmrASHnsQrY0RuTT9ffesVszBIQdTkAya4eognE/ehHdOvHfvx1feyVGTHZWyfq
M2h5LCbJh6fWkz9xHdtwVSuvbeIqaNroEdIkQzQ0TyBPD9PgMVbP1197bezlc9542catUvAQwHYo
0Eq8F8eh50febRGQrsyKiagAp0vWeTWGd/zblH+oko3IdO21DQc4cfRuUZTbIl+k3x3BIzmUj4rm
Gwfb2msb1wwiUhWzxfIdljz69XBEE/bP6xO+NrThBycoE406mDE07gDEi1Gr2BLBWpkUEyhRQZXT
baoMa5mMx95pf7F5vgtGukHzujb8kml5s1VUH4CXhDk6IvSlc35K+qfPg/D6rPxjKjNTbXBXJjyC
Sgi8zl1s/Z4ks9FNaJ3zipNQ+O5DP+EXcF3dZa16gXZdegj0zO7RLuiHTNofyxq9PqPKN87WlQUy
cRT+Uk8NRltHVdVECSTHW8u9uf6VazO4/P5mBq1szodhWfvcb28Iq4+yUBDE9PedKCZHOeSKypKK
QUctyb/7E1TMg8J/US0kUK6//9rUGAFNzKChPVCEZL792++yw9BtCaWvzYxhzzWxZOAtAc2A1Nkc
H5OkDL18w+2vnOMmTCKYE5+VBNYcuMG9rcUJOaMT4OSPQsc7sBHYvmZN3vbqmEsHh/nEbobqazH8
3TXjJpn2HBBrdAeM6wSnvvgFos99S2mW4b186i3uYmC7uWmyj73aiHlX5tqknqEjyUs+wQf51LHC
huI6MLbsB4euxC3NyVY7zsp+Mcvvo1+i8Iau3agj57h4WJrnab3vSDSJZByv9AK7Q2zTDO5RSi9C
sv0p3gyw117dOAAyBmU90vbyFbWDJiyofAWFog69mux7f7PkHvToHXOXlEpQP7GqDOcgIt2GKS2+
/h03bZbb/botrILBObrOeOP00B/iJD4A2NiHsRxuhj57GXKeR9d3/8pmMqvt3uC3ikCrLgJNslTh
6OX1GNZQerhDdWW8CeJ+bzRussgU2nZQ52h1lELeyiPBqaXQuQ7ExpeseE6T63tqXM91PETjUBC4
AVpyDFVi/bo+S2tjL7+/OVWmGrVDsaw3oFJl+0yK79fHXdmoJrM3FBTT0V+ur7y37qcRKFg+JIch
LX/vG9/w+dCoalsywc4GnoFUvzwz3hx8xTay9GvTYsRwinRBpximRZcqQvgctrZzc/3N14Y2TLhh
4IltLAxd9H4IBtGwb5t9ftmsnYNOffCGFkGWw6ewbvQRpOf7AhuTs7vQXCTSRXiggMiJ9DCRI6J/
snFtW7FVs1bu80bTfmCY7kQ/alaceDqd2OAcBzvZCs2C972PSflidYNTo50YRQv+5BKwZrivTXrf
+GfHBQhZP9hbR8C79XKc52a9HPC3uaHFmPxJ07Q8BmBXaBf5VV0BV1Si5eY2L0A4UilyGGIiTih4
bLU+rewts2AOFihKShvfWDc3rPwidiajTPnnmHWV8BnGpSw/UKe6HUtyvG4OK47CLJNPto1+uRgb
y21udfDY6FeHb10M1qbDsGKUTQRLgh5OyEcBfciqOiyc9uv1F1+RZPaJYcg5uCNrDfXwqOmtV6Lc
A3QFwrbvfnZsPHpxf9ANKBdAItrhqkmbDl3S/Zak0IrBmAXwqUDRsKzxbC9ObrnvfipQneji4lbO
/sYteWXyzBp40Nd5XDMsTC31SRA79PotVuu1of3/PXQ6355HkcJ5g2CaISfhZtk+N2WWubuBk7GY
cBWw2s9xC0jXRoi+Nt/L7n1zTBY5hcTwjJ3UDfN3cNB9ghQddJty3u6Lu0wS7paKNo4lopVsviXe
J9u/bZKNd1+xMMe4ePkVrhwlz+RroAJ2rwgeUgMEcJQD2+l3/pnIm+nRddELa9mOvpWeeJ6DTmYL
0bj29oYNM88t3DSDBQ2JhMzcB26jr8nbiEjXltUw4TRWte8pLKuTf++Ce62/pRO4WLboYFf2ucnx
UgYkl3aMwC1WD631w6cbr70yJya1Sx0AwBbAz0cZoJ1t0hziVIZiKz22Mikmo4vtxHYN2WhcAdiv
wPruuW5YDuLg7lMA9k1e7cTu22RqYP3aeaKobJT2Fp3L2nwbVuq1ozUVFCPDGVa1nKN0AiHldXe/
NufLM99s8bRpEdN2mBUQ64RDdVtmz1O6kaNde2/DQsHMYvfTcpJUzR2Vj8zZ+c5GkOwh0Zn5Fuwd
Cr9W/nGqP6dbTmXtlQ2zlHpK+ySNuyi25jwcuvRCXXurwry2Aw2zDGSSutiCuE+5SR6yUSQ3scMW
ugOvCHvabDXuv7+mzGRnyUkLiDnP+ihoK+gaVXcDSBSqyd51gjKTn6WE4IQ9Zn4XKa+/A93gwWqb
XeccMylZUHLPp2nADBHLf3DSOEJ5eUe/AHaIiYAqUsoyFid9FGsAo8H4N2Rb6kXvbxpmYp/GtnAx
I9jnMegjwXAPJhyrqbb4z1cCMmbCnaAhVPUQXIJbdKwunEXmPaZ8UJ/KYHqawDF3IKn+3lWOd1Sa
eQc1gGYwn2yCXp55n0AeM6FRQTGiO9zH7W6a3Oqh6kbnUlnU2SgtrGxYsy4nqdK6Lco+4uN3bj/I
5EM57Ft2s07kzaQHg7zso9H6Nrln4ny/7jffv3Yxs/N2nNusJmj6j4LxQ91/qfmnFDh42tahQz+U
8jnut+A0a5NjeFHkW+rJbXFJsee7iT7T5iKyLdqVtbENT4pmrHwKltmR849AOOFY/a76PZ29i8UZ
gzcxWPI0U33kzU3oB+NBbA698t4m27nWjdXU3ZIR0N6LaKfbPEN2CpKg1xd3zaANR80bz1ODj+H9
+CMN2CEZ92klMxPyVgxDhYZquIqgmueohEM6Bq0c93lmE/QWJIVTtTEOxt65U/GTO+wc17jY2COt
nCbjXZQ2xSHLqkO8qwEfm8TEurUeFa7fw/Q9Hj87yH6hfTK4XF/GlV1i4txaUcMhoj0smqcE3Ocf
Suc26PdVZ5iJcmshEFCnJAUUbaEn94uLl8ijS1Nv4yhc5va/WWVmQt0CSzROY2EPAsTxh8tpPsmJ
0IPwfS/ixfxtar1641H8/UeZTfKQmc8DEWMNmvJj7Vxi71Pjv7TuX6+3D77c8PHvBz/MbJRPrQo3
nQreYEjsk0XGyEWure7lTd2M+9bbrPX2sqlcmiCWHerPPP7DISyUb9R53/MI6BUxL5tt2+cyyKr+
A7Uc9zT4/eUfvPz6Pl0b3HCUNM/bKeEjeQYB1keJTt9T2aqdrD4mnWgBPKAlJ/QU2IOVPUjuf+or
ZW1Uttbe3HCURSLVKNHE8tx2ELlMdNM85pD/3hj9PfvFpJv3zAx0FixRgfeUjKJUf5PAK7hzE7SZ
U0w3Y9Gg9WyHw1+etFjGm1tQx4tMVkHs/rRn4d16aYqOOSC2kVjbtcLm3TNGY0ejWkGeC9sbf9T5
0pLijJbcev/3jGt5/+X3N+/fc+jXqAD9qoondnYrE925EXPmubvrLL/Ij6nmybjzY5blevOwDNUt
0DSU1ndZMTJFtqjG+TYgVbGVO30307x8zrLd3jyhz1uPzGycnlrAe18zrQDMD9t0IhOoRyAQPBzq
LEBXDO/4cpOqKx4E1rEAB0OuD0OZ+1vlgbUdaMRecTDViurBeZZNKfIjdA76+1F0nj4EMSMb1+S1
xTPMv9dUdhnm9JGXkAhOMp2iEgEKqLCT1EtDXNx2VVKWiTWut60tRxZMgfOcBZL6jzQHd0w0jcO8
J1G5PMBwCJS7IpW5sM6kK9vxGFugnczrKrZvrhvSuwsC3tElHH+zM5KkylJd0uICsXHroSWQJe0a
34rAiVZtnIZrjzB8AWV2g5Z4lLY5c/iT7ZYMkoFxN/ZhM0+9d7z+Ie96TnyIEVKJHgzMxEPYEPcU
uBewekWWC2XdfaMb/sC2lI0wsynQz4pMHeTeZ1CnAsKzlWFYe3vDBZAscAEFU9hHDuX6gQ3CzU+J
7q36dt8HGB6AE0VoTF11Tx3tPmaKqi//H+2+y1KasRXD5BtmDSbJirUZRysXLdWNV0E/xpddGcUD
UUdVi/ERvLY0DMgW9cnanjJMPMm9oGDDGH+3+67JHvpKelk4uWDc+WxBqiPbWPa1xxjmrWKRxanb
KjD1+OqHDeaFp6ST7mOSOPHP6wuz9gjDwHOE0liMMb9YCa2+qd4XpySxZxnmzVas9a4/BP2vYeO8
tlhVO5m4ZCMYcicJVhK7LetjDT8sIBC/z87Ny9Jk11lDaS0u7Yzu2EbI8phx8dLPzt4nGDauC7/g
sq7yi+gm6xDPxReXcHaYdfFt12KYlydOPd4BTp9fnIzT/n5mRacOEAVXccQArBs3nO7aghjWXkAg
QzgdU/eg29MPSSXHiPUTf4hBuBLVrNw4B1e2lnmjwvFetRkL8gux7fJO9rkdDXMz3CZOtxUMr32J
YfhWPjkFMFjFhXuL6GxVxAegD9XRHty/QdNsIXzXvsQwd0Jmf0yHWVx4npEB7hfu8VDZnniobGF9
ub74Kz7YbCVClTazRxKjz5sM1t3E+q8t4elGcW1tcMPMCSUgdbca/zGZqqarwiTvwZXaWmJ2tpzV
yiPMdiIJqbM+sTqcUUHbuaHoGg/F7Nlrt5JbK17ebChCIz8Ul8gsP1B3Bq8s/5Tl6kHp9FaJ+IVK
S4WuA5XHXavhG7ZeUJCxjVUrPxDRcVBhJ8lHt6ZbNFMrG8rkHB07y6EQW5OXYBbdbSb67JH0zjN3
ql/XX3/tAcvvb+Kq0ppnbQ2jvDh2+lzJ2Qr/hVXIVG3JWryXz8CZa/YWkYHnyDFQeQEB5anpwaHJ
q+4ut79pBKJN2m2BONeeY5h4p2UZVKWSF9wNxp/oauSHvBDDQYzoyIBMIipdbbqnXrF8lGHo3HYS
BY5weWkg7QgZltyx/mRFbm043rVVMc5zIMF8lwaYM2rp77IYxXG0iy8NpNeO15d9bbIMM7en3h0D
2rg/eQMSJbBtPjaZrQ7CqdtDkHyrdb6VDH7/Tgfae+NUr/2c2D2l8bl2IfgCBmYFESEh3elGqyQI
QUjgvzZ57k0helvyIsxB0Q00UbYVgq24G7NxabK8voznpP8wEd5Huhvcj44378EFYiOYjUuKeblM
EkteZirL0BddFlq4R4S95wQbHmZlM5hFkjYGu7TfxP0H1lN9mDz7o534yW3J+ZbK09oUGU4A2MOm
bVheXhSolj4rx3vQdEjO17fa2uDL7288DBWB1QkrKT6QyU5wz5W9dtwmVA6DVtW+Rxim72e5nZYp
l5ceVGN/0lyyexALbmlR/oMbvnNrYIaxx7yatfBr+ycojV11tEiD+loYDHwGLBHsB1RdujRTLci8
VFEqElZp1rMol14yHHtwiDXpDWvqWPt3NchsC/2ILB/1/sqgoUD4C0c36XNGiOt9ritomH/2rYbU
N0He6o86b8sp7BIrT7zTgOBOzCfs49kWqDfablEcxQBW+xqiziXocUMFaC0BUq7sIMzymjBe0/S4
b5YNpySnFijPNJCXqUP2x2PtFMne/XJ98JUAzcwSZ9YACucUuFfFeXUgOQijD2BjSkJR2fEJ3Tyb
KbMVczKTxbGQXhdAtuk8uewbghG0AtbDjZXUW0w5K77V5E6duJUSlbfiJUnkdGCptG60U1QZEjpz
cMgc1r4iHZ5s5EpXJu4/vUJTFSSVnatzPXh/wCr9Ix5EmxzQ/PRkdXa+FdmuWLHZCKS81i8nVhdn
SYBo19XEUDOENsv11V8b3XBA9ux7AboAxFlP8P1FoMYfFnjevl8ffW1BDA9kC9tlYC9SZ1qOVijt
9lecBc6vFg1C0WKxR7+i5PX6s9a+xHBFbCCT1QWzvCSj7n3kDAe5UEC3084slWc4IwJPE8SOm58p
nxkIHBDIxhDGCoNpc0utWYhh6FneOVnulsHjP24d8Ox84BmAvxbAcBvrvfYEI/yggpOajra8eP7U
3/i5R26pKofDoEB/uWshzM7Z3u/8ORiy4LFI4lsy4MIqGMS8rg++sqP+0zuLoxeJlqQ6k0UWsai9
LzaatsYwLpR1mFFbPwBbmW7Bh1b2lNlNWwOAkRastZ+YZ8f2FwKq4SniljXs4R1BEGM2bE2yEqxr
+uqcWc5HcJQJBalHEYdlrT+LwdtXQMBzDDNPoI7Brdjljypt50+65SoLfTvegnys7CqzjQvNtaSD
QK06E9zoIw2xgcLOkdyR9Mf1ZV9bCNO4HTWheNkUZ/CslTzUPSM1lD7irRzb2vimbdfNHOsxK841
pFE+TbXI/EPeQIF8Y9uuTZBh2FC7cUVFAzSXdDYEdjXAULLFpUXAJe6bIdOwqzR1Ohs92bpF0dEu
tfXiloO7cdatzI/ZzNUmhSUbd4lAfDeuQh/E6l1IADaJdr292dClVGZ7Q9zkZ04DXB/rEcqnh2lE
W+2+8Rd38iYU9gVp1Ww58uJO9Suz3QC88WKjw2clDjB7tmKRTBY0ctUZijf1beJZd1AFUJEzux/Y
JlHWygYyO7c4tQrt2bI815rLr306F58pha7tMPDf+6ZoWfo3U0QHNoHANilR56l5RHNRfRh0UZ+u
j76SGTK7uHhfITPrCPqUeWlmhSTpeHCP3+byGE9gcWhvHJCJQNPc041+IaD2tneJ29mBSZ5KA81p
Uo3qkkgknDsS3Kh0HI4dAxezxTfJ6tZWyDBx1raNBFkMfbIDIl7sht3xeq5+N3ozz7JmhIaJx0wF
UxPY6ZkiuxIcir4dx0eXyljsKwGZXV+9DDrwSA30DMm8nkZFkQb8oHizVWJamSKz9WtKGIi8Ol9d
Mgv3aT3htK7d0rqb42wLKbtijGb/V1YkFuSm6vQMsU87qgfw1RLPbp98dOeXNN8i8F9ZCrMFDNqe
i+yKm54T1pb3tevZ90GJyPa6sazN0/L7G1OcIH1jlZq5TxAbcT/yQYMTww4mEZai3IiWV+Ios7+r
dWYP9CaDumgvHT/WPqnvbF3Vtypu1Q/LLr55DTCt1z9nxfbNni9Oinri+RA8Eq4elqCwrhToFGrr
APhKGo5W/9V3QEFw/WlrS2Mc5Tofi7hUTnauAUqYbmvkJvXPPIiDYgesCjGbyXlKktKTLWPOuQiC
34gXvsDLz09gjjz7bHMfr32FYeuUFl3TeQk9S97lt/9iQkDQtkQqV6zkP01f4LSSfmCri/Ir6Isw
Sv84up5PgcPJI6H9xsm4so/Nxi9Wx+D6tePy0nou4GcVIDmRJeV4juuSF/tuNCbhaWsR8CDXuXdu
pZJQeExbZzzCgQ1p5AqLyn2+0ewHK3wfrN6e451xgLWgb62cUz7PWyxjK+boGBZPglpisiZ1Vnoo
73vIHnxidXXWKBG8ZNxpn5w520I3ry3+suXeeJeE+W4d50N6b4MEIOJNUD0BeDV/ImOc/5DxwL/v
MkQTwJf0E4Q0ZKvOqDKWPEpsJtoDg0hccrz+gLXtZVh6IuEiwe3nnMEg2h20hKA5Sv7FIfA2WcpX
zNCE8oGArC5bb3bPaqbInlOOnPbnGdCUbue2Mux8cmoQT5LeO/NptC84DfMhRH1+Ihu+d2WOTEBf
UvCRItfpnScdS8gez1MATZsuqMcon/Q07TNCE81HoDQDlvK8OscQtjlMjqhvoN/8xe33SRRDbNWI
4AvPnqQqYCETnaChXqLtgw/++DW2ZX4YR+5sbKoV6zBxfcoNsrFqRPX/oBA9Uy+g+J9vS4WWXF0U
L9e37tpTDHvnwmo8IriHpGtRvMocLkXnfv63zxpyyPudaAUT1Ych9VwK4pxhi92Cqe/CunWSQ55D
peL6l6xtsP/czMFzX3kBEvHx6B1yak9hW/i/wXTw9/oDVkzQlAhXxRh4GeRNzi3pg0dWavk19Wq0
5Vwffu39jbBdgjMhHzpVXdosTZ5IRse7smrkR4gebFX21x5h2HjrWXGjpoKdJ6stfrAhYSdpiVyG
oLzf0td9f0MBfPm/Tj0LaD9N6VheEigBPge5Tb8psIWFoHnRv1w4yo173Pvfws1OtLgRDtjje/ts
A1xzIMIrPnPQIHQxwCnXF+T99eYmTA9Mtj4FmS1ySZ4XiCPJhSPvrRz5hw1ftfaAZQrfnH/aV62d
BVN5YchoTA9o3F1E9jJPFs/7vmCZuzcPAAoI9GqBYGc2gbEhTizvlPf7NIVsbvamSSdQTcsh19ei
Y/+YjfV0IxYZqevvvraPDHO2peJ9YsvqojJNPmTclh8FAfGZDVG6sBzLz9cf826HHcNXkP+dI1a6
zEcpurrYQfmaxfqTHuWdLsb4yIX6ZNfTTy0K+wiFjVMNYAcP0h9+jn+vP37tKw2jn1wv6fWM289k
j9MN2msemVcP90hS3IDXel9xl5sC4XpoUHFNq+x+0ZhCd9pdEsMir3/ByiY2EXsgC5kzlfHqkrv0
L/iOusgim0WCtcGXi9ybDUzb0prAn6XOfdL6SYhWGBifA+qd3/te3jjL20G6M/ca76wh0njDZ2s6
+U5/2Te4Yd6TT3zRUC7ONLXjj1kzy6eRs2/7BjdMG8LDE1PMqi7/UC4BNNRDl/ItjO+KczXheGz2
STvWaXmpOxfHg5WWbrjIpbMwI4Ha2Dlrpme2OUmUFcBdL4uzdpqSeRGrUNZ41AOUXm+18Fg1hyjr
ey0IAVr09/hhnJdWHAH31uaPSdOW9pdBpKn1VU9DsRXLr1ikCbWwcxDFpo6N4lrDvIe46wvrhmTu
UL2MgsTt51GhPL0xA8s2+y+qgJp0K+gcK2K0IhevrqUB1c6A+IFQhq/AsTigXnWw/Aa5T8KSfTES
Na/bQQuiUEheFa8oEKPFvRnn0BVkBj2Eu2/+qHnVTgBKhZ4k815s7M4n0SQ+pDGDZqJHOkAt5SCg
P1xvIBXf36bUvHHzLB78wsHnMGyJcNDs95TR4sCI/LLHyqh514Yoqp+OzM1fazTh1tCnb+Lx6GYq
2bKBtS8wzLiqLHBapYS9uPgYEIn2X3WQ1Cc+NHuXfHGtb10ouGxBmOAWryqJf0sFBV9muT8Q+u2S
abapebsmcSHmkhXZa1L2njop4dH01q+KdqvB6f1DgP5zH2++wOV1MTM7Ea92PNn3VqYQ6c0q30gN
vW/v1LxYJ3WFLEQyiVeFjfl5QikvzCRwUBVL0lPd5lvk2WtfYcTeIMQsgUMT9EUu2adjm/SOuoNk
mtoX7FHzgk2cJElnL81fSd0kUUlVBbLyCQoY101hZaeaF2tPlc3IwVj+Erst/1J3gpRhOnL9ox8m
JISvP2S5JLzjEM27NXNq118I1+90Kr7pid21TnywC/Wp1uhd7ECV0z6VkAq+/rSVJTFv2FbZ+GA2
mNJXRAB2GWbQRUzDjOutPp+VrWUbxi2toPMGh4pXMpH2A/qRv/ARlYaF5+9Xbg12tO8zDAvPtYsy
jHTcl8IGJVgzBeN93yV7+r+ZTW0jDofjG13B8uIVhGPQGW/HFtyiSSb2kCEt45P/9U+J7WcAt0JE
zB1wDqqhv0GuDg1LYlPFfOWUNRvfZI/riZCpe6fm+Wcyel8SUp5iPp967hzcgG8k0NZW2zDwHkW3
HmSF6WvsoDDqIZiEZDM7owLb3QEevpHzf3/Puub1ms6NkoBOeC9J21ryEGtC2WnsWlxQ9+wmfP7/
rkctrB4JYEe8NH6b3LmjIq9BnKZbfI7vuxHXvFTzafImActDnIPVUBUEu0poXs08zjYQAsuL/teH
uCbZC49JKnxh5a9sGGL32DLgWS0H518KyUXOlXPnKc+bjjyjG2HI+xvMNTlgbNTGtAau9Y4U/rck
S/O7CeBqZOlY/DJQvMnsu9UOTpMFHmAYu6OYUBbFYQjpdLuF6qJXpWFX9nzjOFzbX4a5B7wRzK8L
+erkSf0xLgbQnLJe1RvpxrXhDWtnyJ2yVNTi1amEMxxFkCG8Lq2i3gWvcE1ykAH4h6LPccoWaY5l
SFnxtyJ1vTH5a5vXMHHQ2fFB0qx49YQHRZCuQJx2gCY0pV/IMG4twfuOxDVv1MwfC///OPuS5shR
rutfpAiE0LRVTrbTLtfo4dkQ3WW3RoQmhKRf/x31u3FTJvVFrqrCC5EMFy6XM1AVhK+eBqXb3cXz
InWZYKJbQJnKbHEZIIxLQ9J4I2Qss2LyM9JFKdKrwL/V3OnvgorANrSq5iDaX95TLONmGr/E7Vxi
M+nT36Qn8qaKquqrTKPiH3DjtpJEWxPGwhq7Ohpnd8l+F6Tt228KHorqhqfRCEA0p4U3ny53xTJU
JnOwdr2lpVrmvwuYXAJrHQ9tewpQq9miZdgaWDeZD9mu7AcZBVDW/N3iHbRJiD/oI7hSfEsz1jJQ
Jm+wC+M6xBOSeJ1y5tz6eD9sdyytm6cIT5Ubhc3P0zjPFF9RuchCUk3lKxu6+G7d6BlVuxbywwfp
efGuz6a/oCIAV9ct82PbqK1//zBqrBmn3g2AMps7wJ+qCDfmGOj86552PbNSUXazv8xkQYIy+D+7
9VLA4+L4/3GJssW8sXxD1/WHYpIQQYfC/a6r/ecw7prnquz8XQ2ppuPl1WubfKPciKRnqvXMxKsH
q2Cch/QsBh3scr1sxYflLIyMLRJOEWXYdchPYhQw6sPgz/1NMHD/VtYy0ElPhymBSgPdinvLxP/B
JMzc0U3bKf1NvRpwLjcabkevVfXGSrZ93siGKM7xWsk+eGWTWzymqw25I2O9vzwdtq8bsc4C3S/S
594tdDWiX30PhdGBV0uYXPf5dbF9CIqoaifZNzS4FStMuQdUH86lWzIDlqUUrn//8HHm1UisG78p
cF3O3DvQLYFQPtQAzMG+qUZOf21Dxprth5kUcZvXvwGC/SvnbfwU0+Cnl+mrXK2JFxpLtiNOphSc
pn+DNRSdIAcNuVQSDDs8ufanvi6vkfJE6may4DTuIEAZDdFr0Lh4OOaQg0lGSIzxjem27CEmy62T
dUhoxoNXGqruPINEnfB0TvdCdfW+0N0WUsAy8ybfDUTgilWQ5nldBM1O/Vj+HAktILUPl+erFq5Z
g+VhxaAE0IFurEYpkVPzZm72A553260KtyX0TG1A4qchz6XybwN3lvcQEK6HpOPDskVn+bd+9Mk1
xBQJzJux9vBeEdxCwmZ5YM0AFQ6ZaXgn6cIpvV2Wa7cF72hpwB3taLVaEabhMQsHFNyLSACmdHkw
bcvCyOhLOkQR+uc+6BwPpZEulhMUrerdIuI3p1H8uszbZMj1XrZ0blEGr5Oo1ZS4gXL+7jpSbKTe
tvkydgHH14h8NtS/taIS8qzxlAfqf/2CksdWuca2ro19QDlluNCA1b/rJjzXIODu6zrCsIUBGJ2X
58LSC5N41gYzJiOf/VtO6u7QDwAKQc9WbJzulpk2WWd07kWmJDoQMPcR2Up7anXfAgAT1nfUVyra
yIEtA2XyzcasdFB88Orf0+w0OxG4462qidync+5uUbltI7X28cPxkuIlBBBm339tajXqvVsWGSQ2
kcB8v24m1r59+H7vNUWWFl30qnlD9pELLPjOkbPrbSQOlhTY9J4KhJokGxfUBArW/xK6nrq/4M4S
6J0PNoHeRyFUWnctkc6cLAteYh6bog7VVdAFeKn8t3cABDvOzJB1KS8sf0HxPp9OxeiKeGOlWbI8
k4GmsHnluib+bcracadYOvxsK/G9x9m5L2Lo1zncibeKwrZlbYQ+2DAuWRZnHcpeJ+sbeZ6W3QEo
rHun2qRs2hacEf19roqxjtc7cDj/JXCf27npVGxEjKULJhOtEoVXwOcsevUKnxwgPc4OGbZJ4Lj0
sO9bV23s9ZZ5MUlpEYifgjmV/N1Py19cCH4gFEIUwyjC/exw8eANwGtcjiDLLmBS0kB5Fr0TMGz4
fZOdKtJ6p2pgcl/Rzdcxy5yYpLQGhQkx6tp/nSsPNY8q6/I71CrqLQCOrQvmJuCwEpa9YfAKA8If
KXP/V490NyzkygTcZKO13eikuR8Hr7AxXmngEhcgP7ruRDSdxSBs3PliWtgr4MbyGBANxYFhnK87
qf4wFIOKWMQKPPfoGCAJCC8yLr7ylpflRs3JUqY1XcUyfyiVnP3g1S3EWwAE5Y0eiwMfIGClRkgY
cZqwYri2O0Z011OvQPx15W9wI/DSrhvmOV+FS8by7XI0WJaqyUsrSV3OtGr+rwYsZY3afIM8+Tru
tWfS0oD27XMBBvOrv/I0UQtMHbnvtMOuHCDTWkzVftoVkSd/EyzVpJa6ehPQqHu9bnSM01xU6QKc
LG6i/1L7Zw4WblyKLbEfy+5qUtLGgQhac4VdTwDLMMYDSxhcbb9xuV7gei5eruvFOvcfcgZ4zwM9
Bwr8bQlScdJOE72Z2vg6vK9nEtPakadQtA79W0qau7Lu2n20qG+Qb3iI24FupCW2oaL/7QJTwpn6
uIcKBQNrmQB8n/A+e+MwOtm5jb9BkrXsq55xYpOg49Kd3PC2L+ZfBBz7hE/tQ5wN/nW7k2eEM3db
UYpmDG9RlvlnjjMvgWrr01WzbHLPZM67qRY9f1YL3vHyNoNAVQfvkF+XP28ZG5N6hicslflU8+cp
yrJvOprIkfrDUCW4tS/fLrdh2YxM7pnIGJXS0dFt2sgalPQsmNKD20Pw4vL3bX1YV9eHQGBLnvGG
AjKcF+z53/kVIn0rVJ4fLjdgWaZ0bfhDA3lT6jSM8KIm0rWOL8a0is+ewAjBA4zW/hc3J3G5cXO1
9cYI6xYkaLiKSvoQtHmb0Cn4XxAs/JTFm1Fnmw8jHWe9R/M8jaLbEirnO4rNKnHD8boXO9NtTAEI
6DuySl8y6lf7qps9KIVTP9raMmzDYwQzyL1FQ2Tkn3tFyDFoaXkXtUG6xyPrVh5mGx8jnGnG8lbC
/PBBBSNmYOhdyGw788ZisnTABL31kb8wwMLpAzoAOTvQwJavCuTela3hbnGMbI0YhWKZFm46x0t4
K5t1TxVxfVpcnScD8LH7y0FhGSUT7SaXwS/iXDvPunD5I8RwyX0DSuzxuq8bMd2rqORxzp1nJNwg
wsrwjBqFv5Gr2kZn/fuHeE5LILfmJQhvo1XaJ5dtnuSc/ezcKynJnmk2JjunHEWP/Cvv3EdO0zbB
M8CWnI9t5I34DSilmShxNPewOQwSOdaz3l3/qG8i3OqyEJCYVs5zN+bipPKiPQL2+uPyxP5L3fuk
Emki3HKF+rzIGaR0ObyYpvhBwpvpxIPwqy6EPHIqXulUR7uAB8cpJKdBZzKBLYC7X1LYFE3uWB8a
0W3k/balYMQ66UsA0MdMvMWlQxOcGdMp1LC0cvJNRKKlCRMJ10cea6YmLt/monBZ0g7jlyCE2iu0
7fytq53lhDLhcLk/hFHepeINuB8o1mmPP+FkivacLd53N9uCeduaWS/6HwJHQG68hNdEcAvWzgOE
Lw4kGp0kbfjr4uAl7fIKsTVihD4XYed3Wd387kMO6aUgALetVEQnjgOiQ9YNy5amuiWQTEQcuCjF
NCwjO1OCXFAA15AsAhnQ5X78Czn9ZKWbLDNOcQz2DfFuGQ/D4iGPiU/TXRtGQ44NJ9ZZ8ERJ2uby
3KVz253TuOZzlsgyBLRiX0VMjH8HbSyqOSGQSyDxgZf+GGwEoq3zxi6ShZWvIk/wt6IoIV2iVaVe
w6XYUgGzfd5I7VXYs0aWip0FFGq6vcqmzk1Sh16nQ+qZMLpWAlxDIJxxjkInquuk7NQif/aqgtZx
spRz7G1M4+cdIaakQdDBpVjOqn2X8DA7QPq/3JWus4W5t33dOIqCwWmWqEvlex45xYHR0gVPVy4o
zF5ehLbvr3//ELHRVJMlBVHhXdbxG2Wpl/iy2rrp2j5uLKGWxB13s2G+y6uyT8rceWpX4a/Lv/zz
bZOYiWRDIizGgdbvC0T2dyR3yK7U1e+5Krew6Lafb6SSQw+ptWph7Tv4n/JmFcXusuA6zRBikilS
N4I7ejvW7/kEkVEVIwNzcK5eN61mEqmUnggUF9t3Nw7qv6eiRnnbU5uwSMvImKwJXQQFKbqufs/q
/JfKKnXu3eIqpxYYPxiHyDx5fQjZg+E99HKahKqUp3jonCtHxjw9CCgfcxa277Prv+uB3bW52Cgb
fV7OJqYYQeu0c6jmuH0XqXxVrLlLSXbTk/FbKJuvpZPfXF74tmaMkCU1RKixMbfv7eKnUGtkz2U1
vKCKkSWsHL+NfnG43JBtls3wXZQ/jbqi62GUv2nAiqByO2ow7a/7vnEERFmahg4umsfS6/pj5A/k
6OXullaH7dcb0UtFp+JwDpt3OeXk3PWVeJAZ2yp/2b5u5IVTjhKUr/zqPSZLAzJPoGpIBRfDFgPd
8n0zKVRlCO9svPjBGgoKsQ+C6KA/Z1NcXlVz+cNGiC9NNDaSh8ccLgyHACz9k1NtUc8tK9TkRehg
WfFtMz0HdfhT5NWR5+NNXnZ/B6G7azQ5XbV+TEJE4VZgNjVO/w7VuTJPNFyRip2cxVXmegEcYozD
N2K4/8m6ne/mmb2XQ/jmpps1QYvK9B/OQTIcx4X6+PX+KP83QGzp7xKyA4dgkDyJfH85F0NQnQLn
rxFsz6NXpBvVTtvKMqLarSYepr7fvsehQ4+cOXh27dSvy1Oy7qJ/prTEpEdIP1vCWATlO8SF08Pk
ghcGQhQ9w1v30Y2LLeiA5ew3kzvaRWwswxzHm5DsQAV7b/252PcxnmEud8TWghHfDoqc01CO2Muj
Xha7sHOmu3hZXU3DolEbpbxPUTc+LILi/2Zfxbz4tZcycM9GgiPu1NSgqP+aVCSDlxiXwvIIEqLI
luemrQJsMBXcUWiFPAdKGxL3qjD3q+8T7j0F3ThcPuv3+ouMwhCd0hJqTH35ni7w/4iq+IFEqt85
gE1dHtjPVsjawLpnfEg449aDjjavy/fSq1T0K4ToRcV34RzR/CVNPdz0y7nWG43ZemMc9q2jGVy4
5HzH+y5PgCZ8SwuYKVxXfV97szb8oTcQnwk8qOS17x6p3F2RjyhcN/VGPmEbqjWCP3xc1NmgkGD1
773wXEgAOdnk7j2/hcVn2UqX7Ic4pX9fnpbPdoW1I8auEKWjW8fQRLhrCVQL2gI1lVRuPSLYPm4c
9HWgSR974/DudEPf36koSMUx8sreOVz3642zHiJQBZ3dGvPcAHOhuf4VxM4W9u6z02wdGmMroKqK
piqY2Hll+M2u2El3xLEZ/Gyz8OsUoXZ3uROWxWoSKXIduPB36kHsx/PBMWfAdBI2BUkzZW/XtWAE
N+Gtx1Ppx0ch9ZfWBcSv74uf9VRsYV8sEx0ZwT2XeMeMYX50BlH0qV/EeO1tEvNgUgFg34hNELLb
x7QZopNw+/6LL/Kt66TtpxuRDAGsdpZTNJ/7YurukVXL7wOK/BupiiWUTYUClGELPcAP8Fg2dSMS
MPSRubOsO7STUEdXbW0ZlrVqIv+FjHG58Yf5zL2BO3tF9fCoY5Y997AZb+HjNUMaOaPF/PvyirL1
y4jsgEdzy1XonlPgHM8gS/kiaQqH/49Ap/5xGYNmY+napseMcAlysJN67pniKsIDvezqAapMl3th
+7gR4X3gslioAbWiHmLuSOWfeBd+verbJuI/gD7LenHiR1Sj6A2XujiN6fLX5Y9btgzTN6hMc5Jn
Imju2FiDRJB6i3PWdUeqvVeF4v1yI5bRMf2C5hzKgzEe9o/lAjMMnQOMG26Pva0LxhE991q5jZz4
sWVAWERw8piR2B2dzP9+3c83Apu7wDHxvoFznSqRZB1IUYzF89T6Cg7Ol5uwRIFJSBN5zpp6VLCD
bzU9RH6RH2A+MCYBvIoTb2LVxi5imwnzkA4F96qBRsdVfHDXwinx6IMWs7/cC9tMmLGsHTf0Og5l
p4L+k0OGcE8CdqimzXdTWwNGDBOWDTxsi/lOoWK6Y6P/HWqw/e7qbMykRuSO1yCRFOzMO0ef4OPk
7tNObGx1ll9v8iGawQH8vIDwRRLCMi1payh3VbWGi93IxcYUWCbY5EQ4PadD1cRog9LqK2SkiySt
ab+7PMGWZWoyIfgIqeXFb9OT0NHXFNi7NZEBbO4Ag4zj5SZsHTCiWfg9TDDE4BxBV16cHbQd8BgT
e2rrdd/2fSOYGe46aT936r4dJwDeI/97FmwmYJbD0+RAQHAsb1A3VfdpHDYPgWQphNrWhcS6h5T3
bp9UIVq9bqSMWCY053GWzX6aZBXypKmvdSJo9/d1XzdiGTTMUgy0wdfLDEAOL5vS3aRStbGSbLFg
RHI0MIAhqWihuAodMC3yDr998L+Ei9MfruuBcSYDnFh4Q8e8c0B7bN0T9B3rZetCYvn9JrEhyLkC
b4XwI/XaoXwIWKu6Q6Tryv1CoIC7RZizNWPk24zPPgkdgktVBnJ6mNUJvK2ThjUb9YO1TGBWW5AR
m8yGgPMsZVmKWdZtw5J+xSewYf5LFd3fWrPv64A1Cj4oS7ZRHvj3deWzJo0A11p6XALpfKY8iJYM
bovdOJxmbOwgJHB4uu6i1EsjVDKy+bfolxHu5Gou5R1EDFx2BEO8Ij+UGxPv3eOh7x/GapjmRxK7
i3xDntG0SanWFFk2q4+xWPDmuRthdTTtqwoyKw9jF4zudeepv87bxwu206L2UmYcNy6s4CDHgziC
ptgYK9vsr3vYh6/Lqqs82GvmJ0VaifqkClk+THuQKNxqB9xTTf+5KlRM+gTP82DKU8c5KpDP+jS4
benw4/KnLVuib+wjYlUOiEianqIWwvY9BBNRxw0lSGFVvRMdLkmeBE3rcmOWzd03dpXUw/UhAKzn
CLme4KRnLn/GVau/X/d1Y0PJXR7Bri92jrOsy0RAtypxqunX5Y9b5tpkTDAYAFClfZx7I/DINJSv
Oseu3vZbb0uWsTGpErpboAUtMccCpjH7tsD9kaVsg39jmWWTGyFkN2TDEjrHldqB+t99qtmd0NUr
d8R+Kra0eWyDZOwdLfik3uQiOSBTNe9YHtwH61tznm6BdWyDtDb8IeJyZ4oG7Wb1GWnHvC8FIDoc
NZrrptgI5xKuNthbtXPsB/6mAcxPBJTJmghEhssN2H69kRFEAamhyBMWJ9rDyoVrZK9FkW8cFbax
NwJZd3PauCmM3TiUzg7lOH1LnQWvDZO8QukHZ5FJkNANqWkJp5szn2GFzRyIagpVXgO5XL9uBG/U
+2NeVa04w4CpSaIUTMR0Ln5eHvh1/X1ypplkCGi6OJXnwVVIe9OvtTRGnOgG+iJ7Mk0bF3XL3JqE
iDxMaeulYXlS3pD7AC35cf6r8UvNrht+kxChI8hdMq3FmfQgFcCEnCVdsLU/2H69EbjQdyEAuYzi
PKtMnkg+kEOmr7EEwdSadAiFR/6oJU2eJvmsir/Tzr9vdOpc8dq1fn3t0octIco619MAFJ6BCy6+
cNJBRITPVybxf5Ag/AhSn2GEjRPiwjsmqu7encf0Chjq+tuNmFWFKJbI88Q5GLEhKBc1+XlAzdBd
0WjXLX3jyGU917M/efWJlNVPBosREYIOp+n8z9Dk3kYjljTVpD9ovwf6N8UoiVw+ac3TGwA8oluW
ARvIBQsTNwv7G2+Vena7bgvEaznUTGKEyDp/6MdJ4rbrnggONFhEAD06/HCQITlAZVweQUtsmAQJ
WcEArZCLPGmNBzNBlvmArXDjBcj28bVvH1Yvhwl0HbpSnkDm+aEaqnddMG2VA2wfN6I6QrV+pb3I
E/43oPIG8fnxKoQQ1q5JiSApdriZLuIs5CxXR7L04LnR2+UxtxxmpgkPlWnuOBpBnUMUIYFR5oyU
C7aovoLv9OUmLGvW9N7poXbg0DCSpzUocgWd8LYNqx3wd8+5izVUBPdA5Y1wgQeH+HKTtgVrhHtQ
Z1UF5XN5Cth4Q0Ag5aP6oXp1w0q9z/Q1hKF1ZoyQV23XwBBNLndiQJLEV5YTlEr/udwH25oyzmnR
xiEB5WK561nwXdb5kDg8vUaRBL/cBLXBxEIsuOw2J634A2wZZeINcBS96pebkDZog/jZgOTiFGSQ
tYfy+lO2bFY+LcNiQtp61Q0jHZz8Vsd1vVOQNT5W5aZemSV/MWV/AzFUbhfF+S18n+8hJrRXY/1U
NtGNG7Z6Y3gsi9PEtgFBO5Wuq5sTiZ0nWgX7Fq+SZI6fForX+3wLOWQbqPXvHza80q9dIlKGKa6K
R7K+1XfXrx8jwZ4LcBZhY9eeadOrY0ma6FS148ZN2TYJRvSKcQrzuQi7Ow3idHrieY88j2c9tBRu
uzqFXcat4zfQhL1uuRpRHMTjIuHEh8f0cprpDbZAMKjqsvTcw3UNGJEMiCHS4ilsUNsB858EdZEA
b/jzqo+b6LaZ1h3PF4rVtMDfuFywRTj+lr6lZQ2ZXAe4J4Hw1YrurKdqSGZSfhdjqTbiwPZx40Rm
cYj00SHtWcYRO6apmz51dKw2znvLIjIRbYGmUdU4S3eWGnnLTHAVBPkuJmIXrzf+6wbfuCWzNG2C
qRu6c4l0/iQm8AaFGOqNdWPZKExSQwleVi6qJr9dN4qSQRM5+JlX3e2ceu8d2aqs2qbBCOXU86kU
Xded+xkLSLlV+tgMnFyhFYGD5g8UG+S6/bHLoEqlxnxfDvmjQCVsh/rqy+UpsCQwJn6NjQNWKR7W
zmxwKLL6EtY2pMvStyybqtvr2jACmA0eDrG6zm/ZAr8TGWWPvHKf26D4fvn7axH7z1vzH845Eatq
Bc8n5BFj/1DCeqlHlVkT766rysMo4ofrRJ19uHitP+HDqTCzkKZ4r+rOnLWwSQY98nGogPrfiOnP
Z+MP5xwK6eCojSFCRhgsVHokw/0UP0E36DpYTGRq/OYhhV5wXHfnNkIaD+WxUxdD1+ryPHweCpEJ
QZPQ+wsn7mG7G4ETLTkwwkk3FbAnvO77a7sfBh/v5H43ekV/LgungechzfLjsGwbSdl+vxHKpJmV
BsluuYOv5nxEkv09mvN5I5I/31D/sMsRIdeIWgQagZA21+ERp/JtWP3GE/3W7da2eoyTuM15mc+D
253pAhtCvN/e5z7utJ7efAr7fEv9ww8nalw3xQ2rOyvAGBJMyI/1XQXuqXSHhCm+R/XkujQvMjFo
ZZ9PgLuNyx1HJZix6RfU34CIcbqkdPBUf+1FATjq/66qoK3cQI89xGhlVwynOk/ZP1NL4F59edVa
Jt5EopV9Xauw0svdDH+qhHjji+ros1ziJyL9jR3WsnJNQBog+QSvVF52yzsI8cwDHW9HASGMyz2w
fX1dbx/iDr6WA1D5S3arQV0/pYzpPeSQNspiliVl4tF02UxlrGl2C/bds1jgIoHs+KYXw4tSWLxL
GW/UsGwNGdGdDnJAgGTFA569nmCucoZd40lP469VkRZogY1mbINF/ztYshzaaIma9kRXppkIyOP2
UrV1wQhwHnoSgrpdf1cGNNBJ42aRs9NTMRxoF+TpF+nk6hzSBQYZl2fesqOYorQ9LMt7HK/5rcyd
fNnNuvWKg1pcmDLMRNFvl1uxDJkJTONO2UW+N/R38GaqD4Cp9V8bQsR1E2Ii08DFGPqw0S6EdOO3
f/PvZtx0YrX99HWmPoRGXzclLDA69xbWqKgbc1j3zLusyIeN6LBMQLhuKh++D5cg2FIECj9+7ts9
7UOSBBkUAyO56XH22aKCj1tkLNhgzCghOE9fAIPm3iloa7879rwZ+v2kaHwPW4PIAQALFpqXp9vC
N4Eb2387lYLmKUQF77Y+W18IsjB4doIQhishZ/PBi9TLv0bWLRuKkwjq4B4zuFVm/mxA194auWiG
x6yZpFnzAl315VTNITvWJQR9lnhju/9sRaABczG3lT+5k6DyJcoABE+k7/0kjXCzjc9bfr+5mv3F
76ARnNYvHQuaLxBUqF4lTx9bpHHHy9Pz2Xm1dsBY0hCJGWbfU+IpCEd6oG71XbQoJZcDnO+msthC
Kn6WtK/NGCtbZDNAG1DmfwkWv7yTJcSDqRsWByQrLypn6tALvsvqLbEXyyr/Q3W5Hcs4heDeE2zT
wn1QTWkiyjbakTFMb5YmvqnVZpZkWwLr3z8ELW21ckJfiifV1vBAgyn07yV16+uI2JFpCpAFWskc
gIcXzw+9fZDNzgOLyujKBWZsB2WzwJ9yiuoXrr3B28EsIw6+Lc7ok0REo7sVh7YxMvYADoN6VkeK
PimNiy0wnvn92G4KWdi+bkQ582lZlRLoaV3gxgkWhuecw9gTYiOZt3zfRGCWiy7TqozEi45gIO+C
llW55fer4s9EXtKpa+kyee4Tagnt3exFvfqO1Zt5dxzHQf8EDaktNVJbN4xQx8Hew16rIk8w1JvO
pFwdWhs+DlvXWdv3103sQyAEeMum4HQ02Kw4f4TXUv0EJ9It6N+/LyDmvR9biImSxGUtr2uQOO9h
RjU8CmdunRuQv2PvEfYlEftH1cHkLyfkE7N6VjoNPP+GQtbz7wBGhU68U4OYq384D6cl3+HeXbJf
NHZx+gUF8JAHx4FfxbegGuOpPijIzCkXYzTn8oeYlG5+ei7EdsckX7ymu6NTxsONELQNm/ffYYug
O85mBVP31gOIuwda4mmtRW/gL2xfNwI8L6EtVw2t+wSlde+kelBZXmBlvLgvl9dvjF/52awYkQ0V
2HIEGza+711IFmkGlISOs8cI8g4J0GfjvlyiGw96sVAffL3cpK1LRrj3OZuywCnaFxm3gDe2vf8w
gy6+v/x1y5FrQjSBty09SALTpznyCvYlCLhOb8CJhuRxN9dbBjy2Voxr6OLoHo7GafjU+ECGQdGQ
HLAwx9u0qPTGyW5rwgh3MJQjiGAGzcMYwHJ4rLN3AWxYAovQdiO1s5yyvnGok7jvegbt9qfZLzwY
VSny0kc8PVKm1S33neZuCP0tcxzLrJuYST8jM5MEias76SG78es6DH4UfdtsCcDbGlj//mH7Ij5J
S+3BgSpqXZIlwDGvJhai3XpmtUSKb8S5W1e9lqHC9sjBsCuh7pOTcDywgA03NJfY+5tzM6Psvgz0
GuIG9kwTRqkiwWt3Ct2ntj4DAvs819Pf14WJEfe+J+ZFeMjqW+jNv0ZONO1qqCkmS6u9t8tN2CbE
jPOqKKu+Rm5CiQsXJOlFgfrWDn23daRYGjDBk7xuipCQlD613kz5ngI2nO8ckW15Ztq+bwR5HkTg
nk5184L8eqT70A198cPxOBMbAWhrwAjxgJdcT3Jc/u9EnzM87+pq2RKysGwgzAhvMAfrUDQ+ckOp
dbafQlwJ4nIBECjD8ZpcnmTb9ZCtrX8Iu7L1vIAC5Pgwo3qCImMpYJ6Mg7D0wMmGuku9Z1AaRWVc
yG+z6z7XM+Dsl9u2RCRbh/VD0wsesMkwds2Lbt3yJ69j8ZBDVBany1fo0EP+mPvxbnbU2Ce6hk/h
5VZtk2bsA7oUeE1QMniSg9DBoWS5Wx66qduyHVin55MT2ZSkVkUMqW6Y2ULzyHtONflHAp12FLW8
xxNiurHybGvDCH/eipgMOXZjjbvVDqZ+8Y4OcXPXpGyrH2uUfNYPI/xTQvqpzNr5qSQohrQi2Is0
lzdlHrpJ7hXdzoOukzsH/UaXLPPyBxqTQe8vHXrUKdKw9ne5V7nOIWs1mARXTbyJxWRdt8Saxdgy
o4bFa7GwwKYAUeaN0pctlEws5jyBZwUDG+w3syL7SgDFIGI6H2LHP08QhYXYg5x/aJe/Ig+8gxmb
u9Ezy2rwjJ2Cwq5lHCmvX8CVFY9EjrJIGhWhoKsFyOrXJcomYBMXMFfhObp5USDw7/DUnt4WEKu4
AsiKo9IEbAqpRMPgFvoQpCi2JEoQUELqLvc3lpdlOf8B2QygmlHWqn+QJSgzZdV8TSGxvofFzKuU
WXnUi6/3jdq6V9pWM/3v3gbdL9TxBRZbXLf1Yxdlze+iraPD5aVs64wR/mwM+gIV4f6hz/WRMbAz
NFUvoqLPOTKNGaIX+6nZKubYVpexEeRRBsgVwzk0R5I8qp6RJGoESK9ef52bYGRiNoup9pDvEflC
/catkoWo2yzjyz+XR8syFyZUc0AdLV2KRr4QJ492veLOjefOW7/dst+bKtaoe0jossz9gxq6Yke7
7K0t5F1Kh5c4BXzwchcsc2CKDc5lv2g/G9sHKOCDhdPBZYYWXXjjlOVWfmwbpbXpD6fxzIO4dgrs
v/mKklKAKezXrery77d9fP37h4+3Y9uVbKDiC2Dfbwwau0mryMYV2xIMJmQT1/cWYn3hfN+H0BoN
OpxIqRYwkk/rBLTpLIlrSOCPazJxuTO2Bo3YpixCS82MkqCOvi9j2SZ9m8ZJBIX3XTMFP2MIYOz9
Zeu+bWvOCHblZ1PmhqhxBzR/m2WfrJiOAJ/HdeluZerA8fztcs8sN0pTnFBAx6kNY1d8WfMwHtf7
VfwQ++WdyuhzgX8vN2NJ/ExApztXgQg9bI4MWl67ai6RgEmWOHH02jYA3GgaR0faiB1NI7IRQZYV
aOI8pRPnNR+G7uHf7VJp3Mn9KDxe7pBl3EycZ+BlQ0Orun8ATSVO8mlF7PfhERBGnbgDzIZQgLnc
kmUxmJjP1MtgKoDaxf3cOcNOVvpbC2MEIqvffBp+1FgZFWMbz2G2towdAUaoEHr2sSMUi7z3OXxX
OxE9sYCeJCse9TKkSRRnG43ZhtDYIfBSj4xi5v2DaLg6iCp47wH5TYhq25shJng8ulKeNPpXl/fD
ZqRUN63iFtjpCGDkLBTzXQOO/Om6GTJ2B3hRh70/YIZapnysBbCi1mLDGrD/j7Nva44TZ7v9RVQJ
IQTcAk37HMeJHSc3lBNnhBAghDj/+r2Yd++qfLxp97f7YqpmMjM0SHqOWs9aOvd4QlrIMONsf/xr
p471zjnIBSiRGSjT/wSGDQQ8mSFPL3v4LvLrsm9ADbXWD4ui+dFGmGwsClyyfPz0E4FzDwYNeDH7
LOfIK2RgDi7m+ZMeQBC4s97WcV1O7stlP7Sd7z/2W7POEVM02XtiwyjhsPr/F6UlOYeKOxGg99SH
WkShsmZbqgZi0Vw1Y/ovFVVLe3lmN079xLaOf3xG7uYQxxyd7r7WLa8S0U1bl38UL2YR67kaZquC
/1L17akPl864k1hJd59XIx0yooumxkgoQAgFuAoq1zxTu5a4PebSmfI5hlw2K38RI0j/4lQtpJdS
UqE6PGD+A6PhZT6jj//xNp76/p2H4I7yl4JN9cO09O3BSPZbeE17aPE3H//ACVsi25r8scCBZzpo
VETNq0UhOiZj38nfzeyfIx84dd53jkGTBl3nym1encIjcUXzX0NByNdxRUNlbtvhTCF1wmvvMaY5
UXbqS9u8goP9dUbHNonWWclEtTxvs+3mrJJ5aJOqaNc2u2zldo5iNVtDQCHDBpervQmXPF9jpGTm
nMziidI62BMmKhC6No5CgUAiCF+a5bUoOUYeG2hxTJgCUlutHSz+k++681Ug0Q655MOCPQJVYQ7d
gVxZ/QBudgg7ukgwN6mjyx6+hcI/ztvEKxFVrde8Fi6JPveQjXRi35Po9V32/J3D8E0r+sJTzetY
NX4qVaGvQlV1ZxKqvydxwR5/2kGVjjTg4X4VjR4S0JULNAnD9y3OLZT+Lroo+TdF0IxclsMF0d4D
CJdGndc1rwpg1IROa30PjNw5aZFTH7Qzf6hX+eVai+gOMJN3C1LcYRbLr3wxMmXNWh3LUOlssau4
L+Aozljr331OEO2cQlG4/kx6rl5HyF780EHX99Df9b2rj4/A330mUvf/ecRsFE5sWpviARQaX7ds
UQ+2unME9c845VPvv7P8sOqacMwlzhh4cu49p3J/AmGiz/iVE6+/h6VSMqAEdYbiYVPoskvbHnRb
9tce5AlfL1qgPR41mHgfQoCtfnU815PfDBsn8XMhVsx3+WBz9njZz+xMfYEMabPaDoXVuOEUq7Eb
0GvXfupCuPufj3/jxFbsYanAPDthQQb1unq5ugGNQH7NV6LlGXs/9fhtj/7wVnVfC8CXGsQVRVh0
PbeNrJ55CH6X9LL33374zx9wbF25QYjN9k14qF2ZHyJU0x8//IRx7wkSbePnGncK5mbrmAmZ309c
RBlDpxYztvyx9zDzt/2rxlzYow/2UD+j5BRpGdSvZWEhP++0VQxECdrBvDqXQp+yj515C3/Je7y+
erW2UKnrgDccrWU/4ZAFufBU7Qw80AwRCpnf69hNvngOyUiMTOoKyuSfP96aEx+xx/DZsFJzH5bV
a74VTHTo7pG11PcMgmFniuYt4P13UhvsYXy6Lolpe1e9omdtU7lqnSe8suXPMCjsKzEruUx/IdjD
+ZQ3R7qf5/q1Gn0vmaCjBia3NuTfL1uq7QP/MJG5tRgpGXn1SmYTingR4ORvg8pJOu1cQvvISbDH
7gVcDF3VLPWrmMUTQKHr0YPlnwkXp3ZiZ+PS9ENfOH31qnr+pNTqpZidJNcNIlMLvPUZb7s97W/7
vYvk2swDmIbL5hUcNu+K5XEwNxce1l28bpENimqKyteZL0MGcK2+BuJ8Y95YL5nT2zZgZ9SN1BwY
6gJ+o3UpuIR8y8dELfU5BZ5T9razaKJAvrOyoAKi0bcHn3be93ZVMptb05yJqic2YI/YY6ouakkq
nNN6fu7U6CcDysQzDZa/sqdjgfaYPbmWXdlgCv91c9ghB5EBIMZxv3bmOPOaHsAd9qthLB0HcCb0
Ps5XUV9YhQd7MsWVNZ7r4mb0dfT8Pi3cPJCZBBkI+M5cQBQ/tvNT67ezc4pI3jZ9rl5VMJkvquCS
YMi3yM9JUIV/NxC+i+WYNB18t2v0q2sdyGmBswcwuNetM7XVh3qVKi689jKQa7BHDlLuhk1ZkOp1
Yq6XrtMwQZxuwWwR8NXtGc94asV2Jm9d4Nz8igGs4qExChrNvvoWtK1e0o935ITR8J3da8KGwON6
Kz26Hg1/3bVXUJt0rzjLp3Nl7qkf2Vn+EkwNyLNZ8UCGEXqolOTHnEDyNmCNzS77jp3x65Csxmvg
gOkYofXuB3d9z5aju7bi8PEvnNiJPYCvlCWXHm5zXyt0Io4NinIr7Tl04KmHbwf6jwAouMNYP6CH
IkGdHU7B9ClSXfRy2ZvvknTdrXnkeQ0co1NeOT7o7nwTnNO8P7G3/wXWU0Fd5h4KDX9Gh0LRKi1b
dSiFU545oScy3D1Arw4hjTkyzCqEM79mck6nrbEEhuWXvDfXiz9cia65gVs+x1t2Ipb72x79sRe1
D6gLOqqIsk34e1o7FbctESnGTaoYs6NnXOGp1s8et5e7SimnmWB5SBmGGRBKaLOwWAK19AK6+btV
IXfAHQhAvN0dCKrFZZayx+5p7Jdr8SOvtjdjAjFT8lKBQzpMRuZC/vXjI7cdrb9kKnvqw7rlvTSV
V79aoOv+NUevGu2NC/GUuCvYoynnS2gpETX9neULZ/Fkj78ebATmRjsHUzpFLf9ZKkEvRJMFe0if
5tH/tc8Nqh/05dO83RLlq1PdO5Gt33wnAEYRGn1xYQryMkVWnblTPOEZ9kSJvlNU7oj+6mvA3Jzg
3ijkXYoikj19vFOnnr9zDqR3fBiwg5BcSn298lF8Z77nv3389BPGu8f6WUdAZFKgmbbdj5sW/KpL
+N530wLctvxV2l+LVO+Vkfz649879TWbl/rDdqfBAx7CQb5SE78K4lbxNs/4pJ35zME+9QPbn//x
AxrQOhYRuLuw7+a7eplwrVuYPmjTyz5gF+89PeJqkqEb0RLDj76Q5iqg1Zmm3Amr3EP4ONjDfL62
uMzJZ/dIc2vdA8Au3p3HrA3iurYyjcxZDOaJbGxPoRi1tFVhPjfonlfvoBPdGPGg7D3ChMjybSwj
k7SEnwtEpz5u5weY5/LG2kU9CFy3OgPkGReqftQNBg91RqfJdfP7GYUsaRPcmbk9uywv2PNPQVMj
qgY9Rdd5MU9PIXDwd67pf/7/Hwc/InsZm8H2rm9KCH/TLnpUQFzH/ga2v+zh9H+eZdsrU4EiikLE
Q6pUQuLqWGAa7MzT/xZGt1ffJ33ekvuQj/cyEKffCrHeGBeSx3R89pdz8IS/GeP2E7stF5w1NVOS
ZBpLFKvR6w8lRCKPHy/P3zIbPH3fpFUcxRhZNckmicBiQmg094F6Cmw7Jh//won33zdp6VJjtmjI
XdBI+0+6gBDFiGGdC87l9vo7xx6GjBX1REnGhuh98SAf5AL2emZzT735tul/uEHeqqFdOaEQpA/D
1HbI9loJXqXL1mXnxWsP2UEB+WBoKuF2Slb9z9zR56q2U6++/fkfr44pHBTwpnPR5HDNFxmAagfT
y+fYM049fee/CS48K1962NKxg84eeDSf5mE1Z8LbqSO5s9hJhoQ0yvcyxDiRLr12j/1Go7lWXJ7p
ZJ36gL3ZYtp54nlHMqiWfdEVriZcL5jOmNSph+8MNocW78w6+ARoc3ifvFktieefzWxPPP2/Gq4S
BAAlqqispNUMgXig/UZcEF50Jve91sktLdXlQDOjmLox3Lomhtcxl6CQYa77DisRXan8dR3AeN/x
8q3uQPMVzNW3j9/+xMHZz0kbVrEVA270PxbFHKBEBw/iyNHi6QsXaGe0tu175UN0MiOTU7rJUjZV
ESOwAPT88Tec2t7tz/8w3HASi4/ZVZIpRd4wf10e/hdl7KmH7+x2AIwTl5/b2/dlfqXyZsrWwXn5
+M1Prf7ObBkkcwrfXb2MLqCmqMOZPK/F5MTBenYia/Pq+4JrOz47s6V87azDa3i1EjPwfK2e8q67
lkzf8b65ZcM5etgTUX0vSbMKxSPrS5aBdeFpnet00eY+L8gRQKEzB+nEau2brNwPOFcd87JwkFe4
w/i0ST6szrl87dTjd60WVha0cbbQNTVLdAduN5lNuCr96mMQOPt4v08cpn0v1dShKdZtOoYPIf28
TKAj9eXSnqkIT2w138VeubakaLnrZVzYe2nDTIs2lXX5tKwdRLHPgVlPfcTOnlXDHTp6DvK3AZRJ
mmLwdgWR3GXGvO+dho0HQiPLGXLPwnkTwD9AM5SZ9nDZDuzM2bS2mYMIL19H/GvYSHko8jG4+vjh
J2xg3zNdFUZGfQL1j8BdPzEwxZm8uQlb/3ryvZePf+LUId2Zs+n9VXsYsoE2IGMdhtYaW96wMtBB
2pW1as8UhKf2eBePJ7+nK6jKGEZroUI3oLJoan0m1p9YpX2/NASfjS+K6T/HlBDwrJMxMx5/9NZz
rIknVsnfmbJ23V5PHaUZFGfLBwqx7RcTdvRQqrE6N4N06jM2K/wj6oCGo4QoI6wNVxafVfPL8ua4
fUUhL9yEfQcVuhFmDYeJZWFVr8daz9GXosqDS1TJERn2/VPZGRW1eQFnVJo7jF6+++s56uVT678d
qz/WhmO6MC8pXOkmEKIDWFkowbgdzWdpq0/9ws6OGUZOgkgg3ORLe8c79zgpdmvH8Iwlnzj/+17o
Ctq/UfuMZV0RTWDZQX2dj1GZfGzEJxz1vgkqxgZsuZJiY2VxHIr2ji6oruuoudu8NGCY55pGp87o
zoyHohxAmAAzFq7znDeav9WQ1otn2fJDJ7r+8PH3nFitfRN0yGkw9LnnZdIHyVpbvDvl9PmyR+8s
GULnI4PgFoIyISphDOy8gSvPTUie2Ii9Hkzv1lJNs2GQNZDfo1kB4/9VReH9kJfoE83umersxDbs
m518Jq6c2xkxraqPcxVARFn86PPiva/tz4/X6dSXbHbyh8UJjoSabl+CfOjOi1wIABTvIWFPLeZY
y0tzpP0Ec12F0whKIz+bOl4kEKta0rDiIoUCVHHhYdpZ9gztZy35yLIWY1OHfBDvdaCK7ONlOuE2
9o1OmmtcmZYdy2QTPKgpfKdLmUWR/frx408Zwi46T2TsC0x6Qv5rQr02QOIjmZ2zbdNTe7yzZuIX
LsXFAva4It99abfTyhs8nhv9KToLOj2xRvu5ZMDcZATcJsvKovqST5hC0UhhgLT79vEinXr+9nl/
HNV6KgaXeLmHiqoG9jPX4bH3uv8NsPXENvzXePA8NWEYwGlAqmeFlEjepZdKVZD9VPAgS9et7Moz
MizPUhR17HaXAPIRkvczwatqMD/vtn7m+eRn7tLfU2DdM0Hn1LLv7EooL5clYhrS9uUYjvobNZWI
/Uaf4xk44eX2Ki7KdEFjGQwXEmpvdeglVI4PeTU8jMUl4OFtfXb2ZeiAGy89I69D9pLmzP9auZf2
pffqLQNYIDTm2liGoRxQzS7Z6kJLt3ZLSBic0wA6YcL7ud/c6RFZdOdnvA1iziAOH7YqodRcR07w
uI7D68c2dsIC9hPAE5XdCKFNbPYCPrrQjH06Bpc+fGfAGIdZMJwLA64D/cJWdL379SzL8BbY/9Kv
2A/+guOHqHKyLKvWxcReUGUqLNNNwLX2vSBW5Zg56PBctkybrfzhinAbOy516XVFDDU1XApTb1q+
V0OQz+nHP3DCJvYCLqxxQPzXGh9aau4//w6rgX+QDeHV+SN1aqt3dj1EASobFXkg1ZyfLeEt5nig
1/Lx+586r7sGVRfxVZSz9TOEtR+QOcvoinhTD6OIA768TYG8cCd2lm0LsBW1ovCzWoOIPrffAqiU
f/wNrvcvIcVfDtWeCQPI5Jr5NhcIlRC7+VW7NVegO53CKdvoyh45qZ2nkNRBlwCTC8FgrpcVZBJ9
P/9wB0Ke+8BQ/HPIfYgIezMIWmC4a58NYJ7vMyqqOmNdC5fUQnnOsrCok8lvh38I5PNGTFw67GVp
rL6DpjjoPaYC2ol5a/gNaN+Wz2o1TXTQLrpORmGYm1VAjamR4iHgzMDUddX6j+D2IXHnbKTn4Lgb
7nSkyCsFj9PVVFf6mvKSmaOKMLwFyWz6EBrWvjf4YidVPCimuNK89D4LGnq49+7Ao54yX4zml42a
QfwOaQNFU1FLscRsKmWVgh0+sJkljmoPgo/DsbND8LRiAO1rTcGeaxjYV0CQN98OMnR/YgCw/6pJ
pTKxqNqLTd9AXAayfpjbF6MF/1Sg+za2bQs2BbAHsCIVoytISgNcU4AbHVd0kM0uX4dqGL4IWkfZ
wCbQTvLKryjubNdVAnAYORjBpWOeqpmPD6LsxXowHZRVY+Ag2fop7CAQHzvLvEygDFfzV9F7/a9C
hQBgqDbXJhFjKZPFIhuH63IBo8xxc/8WNtF6C6wVzX9gnrFT97Rg1S26pKN/EBOWNhE9825wmend
SFLQtIbI6ytxF2qytpD26+JF05hWzdr1N9DGqq6lByFfHilxq2nLhhS4l2mMbW6FPooa6PUDuD/C
6gn/Xe7EfOJ1fst9CxxWCQGAmAjQSGvM/5DjwlAsouc51yxxnaXxXzrPCBqbWfRYV141KSTl6yWO
pgg4Ri068yWv0EsGaC9cgR5yA/bMnJb68HJze6+XITxK1wYi7udpLDDM70ef61KjQieqxy41UNws
E4UBzOVJLnp6Wga82GICuV5RLKPZxr6h1EZnWTQp7YahjklQWXogchHvmtPwWgU0/7SEfVFn0Ift
qqTFJEgTD4wEV4Q6qxdjVU1qSz3QlPRz7143o6XjAVDd8pdjHfT9qG3xktqN3DfCcvYsYJpdDNC8
d1PxqJyv5pBS8kVZz/MOAw4fP5CRKnYdrr30Drh9nD5JXi0kzr2w+lY4TVBeRcPCXk3nz1fW78R7
GJS8faJoCT7RAIEntlU1kF/aMMem0CBboayyOuE/JvTwt0YEIgH9dgf6QZyuemXOfQHhst+L1cOP
Ne+qu7IAs9LEPbx/J6h3pD0WKAb3u/6MxLrwbyNW47yubd/c9F7N3kODpGzpWHi7NGGHAZkWaH1h
+ukZmsPVIwQh+M9egYD7xpVQBB5EPQwYeu4rLxkhn1LG+VKh8FPrDFh2hAmof5zVVEPKJlnUnyvS
YXc8/E+3Wk70Ac5AZhEFhTsBDSs0M7TFVMjspXkIBpLjlCMnB+JzWWLpjvWX2k6Y6YbWCYYBi6Hn
N63GSOejhKyKWoH0hxuQKW7qOvnQspqbW2H08E9dUgcHyJv9Iq1pOQgIWInxk6v6RQIvp5b1eqDQ
5wQCJ5q6owDWW8e54epG8h6r5ekyGlMNls0M4GfZPxlD+JJIv+lfhN8HTzlm057HUAXNzzZUOPtB
BMz+MQCF+NWs11CWSbG4Zk0IfMq9N6n1WNByERAnpmClSpalkr8t6/RPGkX6cTBO9AikYPEUFj5W
EYpA2L6pHNU/uYaLJcQrBNgN8gqvibP0lS/U/TnYpTzOcJNXuQF2kmzKly9II73yGE7F6Kd1QJ38
Podf+7pi1vYOqgZd48XFtJTrdUcgpXRkZUegKoLJwiK1nFOD0TvIgtZJBbmab87QkPk35mq8T9My
9X5Gm2gJjmIMx4dQ+NNX3LkYHkODqf/kFTmXiYSe1BiHftgsqSY4HMTfuEhrqugXjlgEQtGe2i5u
PBvdRZqNGJnS/Y+ByDpDR1N3aeQLS+N8YtW3RgKvfJhaiIcn6Jw7zrOMSjt88vqNbljjGoYkBOo0
d7Xx+yjlNuqn+1yAH7OCC3he1Lp8HxD3joEMeMJ40NqYtXP1OElN7xln9snxxwitloYUX5Vg4Aef
pPnOy45/RuiaUnBcA9zcrWL+ms+lL2Me1AQcn47nsauZQZL5AdPbei3jcCjJ+hWcFDk3cEb59lMC
bG6/GHcQPYNlpqAiqHIfLwKmzU/oBDs1Ej7tPFFe5eTaOsEEatrcaUyVhdPstJluPURCbUe3AEuT
mTDHBp6jw1A6IXypDMZ75XrovFPgp+xVG3WVznBjVHyzwodozBWLukV+R0nkiriqgeW4HiCbHDy1
QcsgNCFAYEryCkcfmmwGVhNY9dwwQx9UUVePZbSyZ4CjhHNoZOHOPxc/orcTMHJVEpmgHaa4IKav
vwucHvfZuCHeSs+G/8Y1U/cbHEY2I4yH7yFddBV7QGYckLrULBYo5m/zKOqwZXQsUkad8YGDHj+I
NSlr9wEsl250y/TgUwgOqrBPczE6T0s5+Oa2Uwv/YX1HAlLdDP6hHdbhnYNd9DUqShPFlgJhlQTo
Ci7Z7HJ6Gzqz812W4PlOag6g7G3Ydnh5Tkd910MK470V9UITn7SlSpBKrSTJCdxhxf36k9aOUYl2
FlrG8AeYFjUIa26CdZ/yxNDce5rWGcGIa1/5qAktf1tGPXwJLM7cIoADiqdJlFDCVP31pJl9833A
p5IpR11R5jXpk3YFayhv6yFKiyDiWRuZisSll/cNithJ3+lOI3pGUYFQLVCXXveS1V8YJgrmmMmB
OyJFa8yhsagF/z3lcCJIITduDx55TwuIRP9ZION79GYADjPez9zerss6HBeJQBRPHlgF4jUo1yoO
e8p/kKIw7S0bK+zbNISLk5BlzgNAZKFIR3jigECigNoHQQSL50Fi1eFCVHMPlxTaKsb8MyGpI53I
lHEEnGh9b5tK9KkHqg4au0Gh5ocx4qI69HjFNcVAGA+/VK40N9PcjZ9V760kXXEPbY884vZFrSNr
Y8hPIADPgFQflD+6KokiaAjqkbDMbZz8h69ACLEyWd0BoCOTqeZFDzCEw5ZYQFlHJtxwsCgvIZi1
YiCc+jIecVlTJAqrquLKzh5NwcCZV4cO+nX0uglYeD338/I9qNrlm/ZLl6eiHEwqEBxZEeel6KrU
FI3JsHLOLRjIovmWw0M6CZ8XpOAG92WfMD4NP6mQcarDUHkh1lZwBLdivqWDt3wH9U/13joefbR2
am6q1pC7OSzcG6PLtkjgRMv7sKuqx8iZPHuItqGCdETm+TjlVcFAu2ThwEd/WkBL6i36h8BIfpFE
nULmg7GcogBbqQenSTqGxQiqsgXtpHHEd/CaaecIlJZgcViP4rkv3OKJl7n6HMDbDonxVlz5ENQw
a5KDMW5MF7CTHiaft21i8zB/o+04fOe5qd5C6LQ8mHxACBWGwLHYCnydWb/Q6huS8fXNLKYJEuk6
SBQxGO3e0Jz4eBPidCvqiu0ghU5Xm0/hDP76ePRN8ZmqQj6WYitklLEIBSjGwyZh3nbpKFH7+FfN
EuR1vGDa0IsbJJk/zFzyN9Z007Of1yZTxpnfKPOhkCHBGco9LTMTFsiNi1U/T8PCYydY+ngGivq7
LAL1Gb0dkZRDNH21mN3ucUxCkfTtwEnCHMx3p3gaEvQl6mEhqp5fZAUKa92M808UNN6A+kyhpKiZ
k38T3HXf6Mjn6Ip7yICT3JTQLJS2BRBlQBcSH1PS8hc0DA18fr9clwr8yGptS8TWZRxvhK+njHPW
fwuBlH0ZWpSBYJ1wbhlqtyvXlOBL8EX5RQA2uaQd+i0Jem3DF8jciXTgLfasGcU1EH0h4JS9fx9I
YAeTxczjja21zjwNWjPZdTImbMpTkOisNC5aIW47D6wj6eyCsb1Auz1G5TDdFxMFc2zn4VpQ45L/
a7u643WIwVhUHNZPedjjf7ceicoYTXT6sIBXeInDxvBHNtTwMhNp12M+UTodINNlH8JpmMsM/Wrg
f0gUtMngRd1nZQIYvQ/O/nsSDlh0LSpypRozv+R1ya9N1PnpAgrOp9WJxnujen1nqDY3yFpUIsdq
/dyFZR8Ps1E/3G6b7hkoVjsP0PCSOdMpWiLDN7LlRjkaMKkAjv+JtY36xReQCSZF75pr3x35jTa6
uelAJ/mNYk/vJ6jg3AIqk38aOCsPvYUbQiezTEXbNOmMRYgJWP+/U2RNcyyH1s6IdflaHRhZqu9A
adFyoxHraVpaUCtoAF5vDIa973HBgeM2LFD1i+sG/kH7KGoV1/NLlPvbfYdXYf1mtTlozw4uLovq
IatVyY8ugYRR3LQNzFFyErvI9x+F2ZQtZnQIgNELrxdPVBgnVtOCr0X3OMlpGHKUVXSqrjZppVfQ
iAzvegKtfCxFnR+gmWCu2IKwk4YkaO9zwC8eTch/QB54wHVYhQHuARP9KKPnwPsE6ywjzIOhZqnb
2n4WHEpdiMjeHV/88bqH+XzB2AzcMy6ACy+VrQ8UK4uAIezi2vE9myI+OIN/RLlEnHgJh1qDvqUg
0vuqIAdhrkhREnnVuIY3P3pMH8ijcByrBJK7KQiuUf6i2uCYs5rTcBbkVeFO7drmBD6C+7T8SUFk
gpC2ju5Tj9mFOXbUfLeQLrJoqBucVORZs5cN0+KEX8jSdw6KZYNYyHTdT3WMVgaDi1jz6ls9e3P1
D1gTlE2hvIT6biuGSkxVG7B/sA7ELzdeQ2FsEelmlpZFZHPczITYKNNwwW5yjTFy0BhaN/+dt1T5
xyGoC56EHQ+6K29tSp06evCaG6Egkey4GyKlaGuZCTW2WzbpI9e2lgzFF4VMFGVp1QglvzhuX8gx
Bsoncv6xzTgWB8lchTPao/CIl2KS3ovvwAWwhiA2ohwFPE4HOZYpX8D38ljTHqkXXO/g3zC4LgsX
7YG1U/kO/cy0CvibNzsomxMsP3IuqlEX3a6yccQjsoso4Aigrn4eRyVAMM7nACJInAbutdUuEpoQ
/KA6bRY6Offcqg79KmhxRseOElAtglChD26YXLvwuYrs5isLQQGMrbdyHyIHfSzyGSsAyqPSyXKc
iiqG856wdi7mYT/nQTAFh6WNVPNNyVy391HYTU+k2ZJz0oiWHjdHZ65s0U9OFjqLgprGopYvED1A
2s8p4/rAV0zT4VleJY8MOUsHSFMYOSnYkxFDPYhJPy3QBR6/0ypYw8e685s3GpUwB428vUhkMZRF
VvM+IEgz4D4falZDfHJ2mwnXcz2n9ypoq/EbzKkuDjVaqOUV7Axp8GIbgBRlxEd1bCbNH5d2XCFM
V6AMzSdZImMh9VZvSN3kB4f3mOuPTTv10D5eRCtmqI35E71iuGq3aV2rcfrhYlfGhPJO/6JrUbtv
XuFN7JbVXoGube5RACec63VEiXdtJwYE19KhQuWhW5BrjlqXxrhlcZD09+FR03BKkWfO5H2o+0Af
RA3CBUAVLPiyyk0dIwanE66o9NqHDUhmeQiywahbkRyNxD7YoWxfWG/Rnwp9OOZw6Cb9tEgSfs0j
jMNKFNhHkktyJbXi12jMt7gRGQQ6RXnOu/FQjUBJg7GkKg7gNBXv1gHJhwQJ3BxGN2Ydl3Roqu6A
KgMWGCofBek4LJjGGkl050ctLG87N1CW64H3hS2q3j1MK7whguOKpgPNTf9VdHp9nwgVLwGb+tSx
/nDnEcCD+1C6n0symfZmAGfDwyAC/yHnQzcmywiauJTIqD4GyEohF+CBoIA1iG2YccHAVK78XiVV
AFXYohRbayDkdVfeQgK9rY6hS+BF7Yy+IeqU+l5Fao7iYW0HebA+klILry2zGrf4j6h1/QcA9MNr
EehfcBuoBtzQ0ai+Otslgy5dVGPcydMOw915jLsxfFk+wPIpm/17kLKhxeCCA4TMZP5BRr98w3RM
D15Ny+/AaDIUWRnkJLGrj0qyrgy/GyjRv4q1I3fu3EA7y0Ov+lfYhiidAuSuVTUuWcQC6WbdwCpY
AfVZFRMHxewtBgeLoxz+D2dX1hu3zix/kQCSErW8jmY0duzES/a8CCfOCbXvFCX9+lvKdx98GFMC
9GYMDFJcmk12V1cxEboUOgquQs2PH9TLo1MnCEDFY4xYS1/4HarZUQ3TFombgP4MYfBkQNASEVOP
f3Z6nKyzPxKAV9j4rrYqhHp90sq7YUYAwG+L8caq1xuI6vI+mrouu4ETbz4MbRbwkxgH665PBBCE
k1fgjSZwHnyqGqxxgOjmBafR+BTjKHevydBi0xVCrjMJp2w1XoKk7liHEI8L0pNahN1e5zIJfrF4
CR79riqeHeXgSesi+th1ZfYtXlz6Q6LEHNdeeGH0n0J6E/EKwMHE3CHg0fIWb3In7lVEx977LgJg
0GNQuGZnvEe+NG61gNayj5EuxUVDPcDGxYNVN82n1E/Fg3KmODlVxBbqJxVQsQxt3FY+DwHv3zPH
i7/6AMiEripIjIsnQQIhduLqGg/jEtolK5ZTv8bX87S261AONo5faVvOySHgc52AeHny+JxXIUB+
HHVKROCmbQ913OEan1vxpXUD7Ok2oClIV4qM/eizIfkqfa8TIbMA2gCZHV5tTq6S6yoeVZ6rRVL/
NDKEvi/5nJHyNCLpDzWVrOdjNCGKGZZyydl58QtVX7iXZ/N9OWUdyDeQG+jOpLFoESGJMn10Se51
t/44q/xTDtu2btuZ4IkXKxJ8UTwfyy9gewry76kFNsWcNh0CZ0VefugL4T5aQNGdVZHi3T/Y8/CQ
CtR0WB3YgrBMef4ypQ62qgSxeDKnRX1OArwhepnmkZRLhToQTv3PbFCuCkEG4yLILAPbxfu9SZ5w
VtbDZZmgFXIBdUw938S4zy1w492I89Ze8JLOLw2bPf6J91S0t3DyqbytUKZardHpKcahMTqfhyrv
5sjKZ4QaMtbgW5HgQSSmoh7O9ipw7AdBEbABhRLu1K3nl5fOF7AJ6EI2JwEaN3EpO7y/VyJBbEB3
Ttp3YumW7HdfLFSEjY9KNGwhuPl/fDn0/5BAyLvZztrvPWvgbMtmxnuZN5n8Kife48UzyF/l5Ewv
aRwXH3qoOp3BxBJfcGEnOUZgkbBeEEiaqKpDa4be6kNCLFT1ISyZfmhrtp5C1pRdRQWHRQn+ymuo
I3azwk70qPsj9il8fabS4FcCPHdUI7b5HpXBuFLYTvnZ6nHvPLWj9O+wb1UY+1Ni4dLK5t9VgXhD
iFgr0jHwPPUPHPi417RcFp8sAZdzxmvLeq67CrG7TvXINfG6lfe9C1XkcJbgrAY0BEUmbW7hqVPn
NXmWImueURidfbOdjn1gTeqKsOgt+jHB4dF8ShZVDacBFzd5k2SD930QA0FEH7GFrL/MhT0/oT4J
QebS5+RW8pp+iS1OfyD5tzwrGfSXEvXV+XnA5cO+qUoEHUHH7xYIE1YDKrAnKE0PtwEpoK17hmid
992W6zOOtTnoTdOMjS3u0baPGcIL8MyKIcXFnnYe5K8Fk9fWmpGKcIBOSc55yjJ1M5c2XEODE/Ek
ofWIT7Wc5c4KOs85IzJlzaeOg9pPjHH220ZW5svsViNerhBZAiIXl6/vHYFTDROHtffCwyv2Zk7K
7KZ04iFExIjfIjHkVLdt7JUPMhvtMkqsLs0ulgcWsysSIngdNdC1Ho6BTHQ+Zah2tuk4BZB/iIH9
KFebhXEO7TkBEGQnJ20AsuhkyiV3i6IZAZJB7kFeXIVjNF1UfA1WNNp2ytiQtv+LOxmc70ldEjua
p5W9LCi/r8heJHXuqJQft/sw5O11CuU5FXE2NEBRpIvnnXqCO5Vb7lGEmxpfB/YK2DByzhQiQE6E
CzNYkwMQIaQd3sDHPl2DTZQEiUpKJx4Rkd7EEzzxVO3qLpmWdx3Sq0/HJEMzbLDdKMbT7lQHqITp
reFbE7vLDhzTNDkaYoKgINHrB8eN5iAoTrka89Cuss/bc2PaOhpiAq/IboLag4uzkuJW7+DWApBn
MDunBkRQO2ZmGoGOlkD5dFHVyAelffwPCNzqEwdVw459mRrXYIa9lVVug4wqKhXnz3JcV3dq96rl
DKurcyCXsi0d4qLiaa2/yGOo7eAROp64I6vLoQUgGmJ4DkAZJuruf5/vA0WyIsNTWd83SR3vTJFp
FBoCSvWl08wlMDc5SLdOboA5mpVcQqtA3PDYMDQL7mnj8cyq+ZpQehzn6dx1+S8HaFX4oD36HQO6
R+c+jnuP9nE72lHcF8+sYqHvgTwFtSvj8qnBSb4zW4YNRdbfX1l07vh+lqK8Noqd0fqX52CrYpUo
brYnyrQWmjX3CRSGrWWdqGBG+L+6X4vOKj4+bjdv+njNnhnuTd1MWsCrggKPewL4E+JCP481rtlx
bM941pSwhpSDnAg61dmZrgCrY63rhlwKWbgZWif99CQa1DB4XbBX/vLmtPuBTlCcBkOCmtTejlok
/E94fA1hCzzm1OKP7c9/c3eiB82Q1ZgtRBQzjzpX3YHi848fJkEQeihFKqw9Ftw3FxjdaLYMjiuh
oPiCwsUSiAzEdUF25fV7rZumSTPjtGs4YGpz8OcwXQHnpUe/DqA+ObLG+Pq131e2lRbeiLft4ke4
Xn9DGUmBqK63xwPxpi9D45rhzojPJCKlaLwq7+e0vXfXm1CDl1JJnrYX2TQ/mvWmoB+efWDTIgSd
ijOAsOoEmfAgRIx7D5dsWmDNgp2RSJBIot4MdZyAfnVQZ0+cbofS2jRFmgUj1JehLj4DTsX2EaQj
KGZLbuq0etyH276JiMUqaGaMjBISLk4JoFYjrMfYb+6JVT0mtvOrgWAJERlCHPGOzRnmSqe2wMmG
uFXfwcMICpElROz7aHHzT9uLbWpds2gxzBW1C88HyHNe0V1FfKkQ2ImOta4ZcjZkFm2dCd9OwcB4
adrAu3gJOSDXwfEG1QyZ9chCS0hKJ2DD8SMvlR/tSX5uOvuC//1R2N6Ov3mT7HHtSLdoBnGujoMD
+jRaCHPk81UNZdS09N//ddbcK1ud/SV7sGGIIB8/Nnvrmr06SMqsRQCm4D7caB+8kyOSbHTO6x0n
bVp53czBxL+oLEGhe4C8GOLs3rmBKPf52LdrFu7PeCBbPSw8JcNPBZmGM/WPlQVgPTQLj7OMNwl3
7SiDTPaJ+rIIfe48i8S24fHUwc2rGTmvGrdenMGLQF//2W1xDALIsRyzap3/wodWhYImH6oOyMAR
cMd7YVSHKvR8oM3/u3HcBYy5Qy/cKJ28TykKJ8NFAZlwaGV18otacYQwY+lECPGDAg8o5eNnt859
kSEOXy7KXiu1gNVNu/I6tFWKrC175yERseOhDR5CpxdGfNEDgjh2gGe2v7brrXqNJXREnZOJfT02
TZrxguwZSUZZAlkBxM0FF0p1tfPdERiM19OMN7PLsYXkGARRZDU8TvYy3bOuznY8qKl1zXjB1egD
ICXROiSvv7K56+5GC4nWYzOjWS+ZySQgD4nWfVkPt8h1pGfJY/Jlu3nDHVVnvXAyZS3Iz6GAZAlE
eZqgVTdz8JFXbf0zcHqIYbFm7+lsmCid/kIhdQRIkoO+RMHscyX84IK37aftkRi2qc4xXBTpkPTI
J8B7Fv6/HnA9IUjRABF1f7iWveNE1zPhrzoMP9D5LwYiliVwrbWTERpoDNQzSP/EH4AWEkD3DnXI
EEl1ivyYU9MZMQAiqAv0B3rBBriU8A/LHN667Xl7zkwrornqqbVZPlQDVF9iSLhCzw1a0YAcT0nz
+VgHa8evnLI/tuC6B69jchoY3oZIGwFmXC07OoJvMo3iquFqhh2LGQ/Qbl3zlMsLwu9hqfyop84d
2LgfA9w0x/m937h3qPU4EntDl5q1MyqCaiYA3iHbWl8RigbI3ubzZXu+TPtLs/Z47PDg8iu0LhhQ
OtT6CYM5W1NzR5N2hX2wK9AL37Y7M62+5rJTrx49K8u7X6SU04kn8FItMpbHDi6dJcNpgcguxrH7
VQUjKFhp/RO1rPaxjavzYwCukZR97re/+lF9c3wAlLIA4I3teVl3/xtGzrV7OEJjAA/a1HpJh6y+
ZrK07jwvj2+ShgV7l+R1u7zVx3qKvTKMoptbqyW+AEhf0d+W1/JTmRZRy9fwTN0piIUiID07w0X5
Qxgk9tdgaSacxvUO145h8XXyjDHLAzUDcf97dS8hAElI3mcQndqeQoNb4Zrd1xPQ3YSz9AUVaucC
ERVshQ8oj/u08kPsD8LUjWb/uVRBYAPw8lum/S10xz8Sy3+fzvJmPYUXC2qE28MxTZZm9BI+Czmh
bv45kVkgLRrg7tO5h/gk/UBn0yhqZ0nnIXde+iWOqOtcEEkA5juHZigP6oND0Iy9IbObgnqF/ywI
cL2qq15AtrDHZG04tnT+jDqRSx9IZv2cG9zPuaShNZbPAa+TE/KBQMskY9g7zl5gzbAcOnOwmNou
KUtBXuIccG9L/cM9xEQOLbXOqFGXVeHmqJt4cQf1QTWrHgFAjTtmYfpwzeqJ7/gs5fX8QuyGnN31
q90l7w62rnnztG2pxYLRfkmSEjHAFbgKboudE8v06evvrw6sKpvmeZzx6QsiyN4ZuOcgAOFb1adH
GJt8wA3+24F0Xctj1UJe/Jnat4AhgqwOOOkj3igARvC/raMoLC7tUYFWpMvSx7rPgndcIse8vWne
vHuidc1tlwR4gLhvwNdA+J3vW9/9dHwaq/ShmpOdu86bTgldaPbrA/KGEQgwEqEiG5AfRaJ+HJ+K
ie3RHL4duAmY7rFTwA96qVDCzBgDyM76LhcPdf7jzVq8zgIaZpw/Z4vzbkhQ8toc0rFGBZDuzON5
QI1uPdAIcFl6Yg1cYNKkv7aX5s19i8Y1Zx6jDNIqUOwa/RH7hqoXP9vBrmMwrIrOcDWiCLDgS5Cv
t0EPyWofd4WxQs3KH2DC9ghMfehmHTQ9BXM/i4qMfOqDDvWSTXXbMWQdtzswTZFm2iqz+iEoK5BS
JAXg3ApAB8qKcsfy3vTRWADNruu+BPzVAXeQojIUM6Li/YgLu8seLVJU4TTviR+bhqGbOEpdEbdu
m2sOHjtAvIFH8CbE6bYnybQKmokTIGUQ1AQRAkPFRH+tLZZ8In3npvcFskjLwaXQrFz6U1C68cKj
2EbV1uwC6QpMXgnw8/YoDHP0t6MGb0rvgMQ3XsDXibDFjzyFmzjW+Ho7eOUi6g7YayshNGKdtMKZ
gRR78ffSdYYjVvfLKM1hYIQqmusahYoBB35oA9Tgd0OJIsKAHltlnegqbRy7BH8/2GSD5FkiRxiC
xOC7xckRrRWcdY5mzL0rvaqLwQ7i9vxfYOq/sR4Ayu35N03Ruuiv5j9ts77rR3BbSUdeRAOMrQ2S
VPaY5Hwn/GHaPpotW6lcpqKwaMRjDoUNG9blFGl92f5+U+uaAbtWvQBUONH/UfnivtqfipT/u924
4RjSKfvTquvh3woa5amwX7C8FCD/xT25XUoeUEZUvu8YsGTbnb15H8Yqa2YcC7thNK5ohNtdFPvj
x3mCbrm/qEhS97HnIB3oij1lCMPJpNNdlUC5ZDYwi8BygxWvnMosVFPwoahKtRPzMMydzj4CTUqw
IHDVXH1eveQyB2MFwLJ58bK+T+002PEUhvX/Q37yav9CjQsF2Myh4B+BL0Wp+peSdnsaaqbGtau3
v1R20CagGXB61PsJ8Me/gCB9+rK94KbWNbNmCbQiLdLQKFUogVMOQtfl7Ow9EE2tr7+/mhgU+bDa
5gk4U/k8XVBl7qKycPl47NM1mxaCE+AQZ9B/Z6j85dCtAuS7v243btqbmknXo59KkCjQCDQs/KYu
UD6Rov7vOUiA1d3uwnDq6ZRaa7LRLYYZ8AfZsuAOqG1UCYISpCkX1GOmLnXSsKHc6aLt/kxD0mzb
rSqWoM6CRvDKK/UrACn+iGpBsKgcequDyiL473qrpfZAfpWvGZclvfcLC1rTMSp+tgdg2E06tVYD
6oKhScD33gwE1V1gDQvj0Q92jj7D9LD1DPnPXqVDM3KG6RkW9x2myjs5FNCpjKUHr2JMM+UZjJpT
SWYKzpEOhW/QLjtL1O5cCgc1idtzZBrF+vurUXhLBgWR2aeAn4LeqE4f3EJ9qm3n+3bzpiXQDFqk
0mqVs74XQcT36Nao/C3qaQ9AaGpds2inGgRpkJtDKTAoR2MfuVjpN2pngU2t6ybN5UQtVCBFOUpx
8FooxWVaXfWxmdGu2S1dumpEvRHeIuBxkQs2Z8N2I22mZdVsF3wQhdX3LV6adLLAw1CNZ4egIKvJ
d7GChi50cHeeAoqVJj1bN+ePniDiTeZlOVl2wMNDU6Rju0vCKpkVc3NFZT8oJVBXfvbsXUil6fs1
+63jxWtLBbp9d3FU6CQ9ColQAxXAG29//trQX5HvgFHNekFcxGUHSqyo7Rr5lE/cnk8oHQa1kuc4
5b++6/rvAAgT5+3uTONZf39lyW7uoSyJYkOhDo+DMg2QnbTPgYNYj41jXayW8qoLBZ5LVNBhRA2q
r+655/3rTAIl1+vO2u5hbemtOdMsOof+RE1yXABQvTOi9rr1Q1Ry70k0mqZIs+jcreZ06nMatTM8
mrAVRwwjfQjWQMCx79esei7zaXJGXI9AoSJuQWdQIHSIK8d26+vOeWt2NKuWE+qiYhe37TQBOwZy
dvUXV4r2lKD6/tooVI1t92NYBR36Dbo8icoZl0aF4kHUe+ozLb098QZT49rjuezAf9HRNb6XyZ91
Uo3hlKDq6diXa0Y9S1VPWYMZYjZYKXJw+IU8rY45M6IZtEBgmJcJQqtYiCJkEvKnI4KH219u2Js6
wluMHZdJun75mmoHwdn0Dziy7FvkduZj9yEd3V06s2eBDgdOIUUZU15AqgGsJ3t6DYbjjmimS+bE
I3OGd6eiwU2cgHJwJenouuEehIIsXKAauD1Tpg2kWzF4AiE5nTVXkAr28bl11Vi8b+pqsQ52oBmx
o1jZdB48Q1sU9kkIkV4akOYd3KKaETPS+g3t/PrqtPWL4lke2a7VH7JcqmO9ydTRBc8B1AnkqPJD
Pfn3P7HHIxNPdZh3CgFTTzQQZypL+bMHY9d5GneLid5eVdTWa75l6NgCcBTKTYoMle9u/L2Y0r13
5dt7kwaa5UImZk5TjmM5j5073IZylGiON/MKBMLF5Q4s+0eSzQHVQd6umOeps/AoAHkSvYK6ZLzx
XPufY/O/Tt0r91s3dJrBFNAAZkoJ0uVucGMpazyC7sKna/abB2WMMtUcV3UwbqJWubbCymr3QqZv
uy4aaEaL2pXCkuAS/51y9cFZype+rR4prb50cfV4bHo0s1VtP3CnH+LfbpX+Us3wbZADP+TXqY7s
BqmM7bMs+X+/ImvQqnZTkh7bNX9huX3UpVOEVSKkpSAeFojghMDQ8/a0GGZeVyj0AzY7sYVPdy3/
kdXTEqoarMYr9GJA2HS7k7e9F/U162Uu0qQlm5or6lc9pDwg2S06laPEAcyh210YDggd1h13McB0
fl5f/azy4hOxPTw5vK61Dw5hHdor63LipHYpqYPfJcgQT3kH0wVJCGJcvqh2jn7DMeRrBlyCvA5s
k12DYIoAL59721NAH+rsWaWo45/I9dhMaZaM9MHkYsPWV2lloD8u1BN4x/aktU3LoBnyWkZHvXIV
duSgRlYM1NJU7Kl8mBrXTRjEtBDR8xBtCvilbgCks6HGuOMbTXtUc7ygwqjsDnw+VzDi2N97UCtL
6MV0tvVQpZw3O+b2dkSc6gjuNAWVJNKMzRWk7hGh6gw2jquy+b1EjcAkxw8T0kWH1lnHcztFZyeM
W/+/zjUk0JAiKoR1KAdC/0Z0ixrvgCH4XeMefQL7LigPF75zFzUsho7oduOhcEZ/zVIEcrpPh/oO
1EqA5Y1AvG/PjqmH9fdX9ixIAMqCBlagPJQDzhTJdsdW/vsCqsxP210Y7NnT7NlBsZWDRFFzRV2+
H+IaWq0S8/K7pLk8AaxXnzKwnHY7AzIYhw7uhlRcDGDZ+nq10RsYfHnYSbGz2KbZ0syauFMHhCkF
e3IK+GXuQAhqtsF1MVpH7U/XN8wRH+9JVzZX8LarCOzeVSgD4L84lNh2psg0Cs3EVaKKcgI37hWe
f3Tfg7fYBpv4RDm9b2bwkOx0E2AL/f0Opzq+W4gyBxCsBSnMDOncxAdRej02PQrJef8s1fiBee34
TkpwD6Joqt25JRgGp+O+W+jJ/S/1gppv/y4ewZoGWfb2DI2HY/qcVEd9CzsAXggRsOvMLXJL6GRf
E7WnqGH6fu0S3sJp5HkimmvaAUMOUtv6ufIgPrKkSb1zqhgM0l27fmXzeE15bJEx3lYVfwdln2+4
Jajz6l2BgQJh94q42TZ9gzG6munHHAokC2hHI5Aq9mfmguujXtiegq/BifwF95YgbuN9V0GSk/4G
o+4/fZF/kmBY7FznLknoQ7eM0fZATKuiGX4Mfj2HEFhlPFKGyqCYvBvzqf1oHYXd0L9AY8NUB944
VFcF9unkjJQ0+D6XwWMHj3odMkbG7v+vuAJFi9d2VCyi0/hhFEv/vD1Lho2lI8Z8J68mu4WQuHDU
k2+Lr6u4rxu7kd/HX8D5cjnWjRYb61FzgQrboL7m8zC/E8p517uDdVINQjUJUXOU2LsKp4aF1/Fi
btvkSw2S2SvYaO5K5spLI+ovXgOD2R6MwUR0yFi85IDzs5EgXEavLLZebJIcvCjqoG7Emao8qVV1
lW0tHkTRO5+bJCjiY9b9F6o7TkZf8oZELMZh9QKaq2K5F/1QeDtXdNPka1d0f+4ENOix0K2Fd5ib
+I9pCqKuBDHGnSEYnn26LiIQAKKoPFylVxiDC8T9jPeFQ4uXCsfi9gKbutBu6y6YR9VU4pRKO5BS
xATCl6hNKZzndSMd60Jz6A4qKvJl8UhU11l36oe8AOFmW31bxByfg5YUO8ozhr2qw8XSbnFQOAfH
JwLBwYYHhkXL2oV0GVZbh3G79gDie7CcXoFBy6GmAn8t+TTdJC4IALcnyjSA9eB65fna2B6CGpCA
64ykQAyO1GtW79Zrm75/3QCvGmdJC4qwtKyued/UP2ffcyGnAx4nuxb5zmFh2Es6XCxFHoaymFdX
p66vMRSj/d6/6UbnXQL96+0pMo1inbpXo3C7hoF2NMN2XTUzwFXLV7qu5Zs99Mmn7S5Mq6CZNd5J
CShsMQLwzYqI1G38kIE0bGeOTK1rrhrqKnUMek7cbsv6eywSkMzXe/rmprY1Wy5FG5R4yKNtF5mH
DLXN5wZc+jtTb2pdN+MulkOApOe1BKG/up3bnlZhXnpQFTo08To0jIz1NIwu2Htd2kwguqtaXPaz
Kd17exn8vw4McyD97icTdINL5l3qLi7+F+Mia4zL9WIQ1rfLzlFksAQdHDbPfRLwEnGuJbkvUnBa
gk7uZM/kR5V6X4/Nlm7PoOyAjIcFex5SZCmZqLrQat16r4rINITVAl9ZGgRI3D4bPYCfUaXBMF/Z
lzrpv7B+DolFnB0PZ7gk2+tme9VL3hXQvxyT6uo3SX5WfVIgJg5dAa/oQiYkCG1z79F1xa/tSTMN
SrNtcCAsXFlWeeVtWoZTE4fg5FYXhHMAQ8R227kZmLrRjDwHsNWLc1JelROHcaI++plzB6T0dRHp
ToWFqQvN1mUuIUhFq/rqzv50BZ98mEtOzkUHfZfWTcbLsQnTjL7Hudp7OTayABvsCWW315i17/GE
fbB2Y/6GoegAshm6gDO0IEjk+OIHinxDFwKQTiKAiO8PcaEEVIeRzQi3EIi11FdQoXyNe0AS6ACm
5O1JMpyMOoqs9zIAu1mPCw4ohEFFTepzk+7GQ0ytr9P2ykRKqIJ00KXDpzvjN39CUKcKXDc89uma
lZfgJR9KiXiqiyKeE/iqoWiW7hacGE5cXY+xFixZFnsN93P1NHc1RKZwcV2f8qCFp+d9MO76uW8E
c5hm18u4TMkIlGy0CPa1HqzvkHpAsSp0VXbOKdMiaBbtNK1MnAH7h8XDT9bbAtTAdK+OwvT1mi3H
gAL6UCBYY8DQrmBDX31LRQbdsPjo3VhnCgXLsDdZkImKZogdxQhpWhDbaDuZ+dGhjfQXkqyxA28B
XyrU9mwgcci8Kqx0oGc6mHzUgWQk9ixENG3kLPBajNwJcJMaaP6oxuOdF3vC3oal0GlCoTvhO1kT
ANgi5L99i6ocvx+fuLT3KJ9MHWjWvCYJc5cPGIYYIaO4qpHhonMu6EFMH6Vrz6/Oi9phMs/FUF7d
boDsA3GK75C7WXmbBYi/j632aiav+qgsJxarEOZ1EhPjtx3KvdNTEWTqGMCIUs2gXW+IIaOZgUUs
nUFwL1IbzBVufuzUo5o1QwqOCMgtCFSvJ2AoKStk1iqCd+mx2dHs2aoSF3XwJeilZ+F8XeWrQQpO
g4Mfr7nkugtmu+8oSVYVvu6UQNsANEagwT708TpubAaTORP9OvM061rcYMrxZhnL3RuFwSfohKFO
1aQ2GxcrglTSVeECs9ZqziSDeFkZ8tk7dh6RtftXO1SpkVYdBVZBDrAzR4kxXHJcYY5NkmbFEFCR
LoVa8hUYynMVl1FuLzsZAoOn0TFksi5tAhLrYnUGJ5ZX12k3TGxqWrNa1CvHZeXDS4qBPrpzy0Kv
Dw4+/nXomD8XXuwVgEmCpfza5ewG2neQfbDKM892IRyG05Nohuu0Y5srhy+RO6N+AVIHeMMJ4GPt
HtKy20tr6kIzXj+uBmKrfokSb2w/LWUMYdAg+eKN1SGGxIASzYCJSxJglksSgVL+Zz9Z9elPifL2
57+9xuDn/O++5w4A0XmJnMaSMEjWMQSdoVCxdw1a9/ff9yyio8fkxBBEwi03Ep7fhCv+Kp4hQFJn
yYOHsuvtIZg60UzXsXG4DQ6u02m/5kgR9lxvdKBin08TBHq3OzHNk2bBPrWqDnKFJCJtWZz6HHrM
XrUr5G1qXfPBflq33EalHerfIRDGFpS9j90hCriA6DyhcQ6NysRHYFukswVoyOSeqnkXUv/mp/uu
r5mYpCzre9CYX5oYdC6evNb23u4xNa2ZVm61iw1NFXVhTn2amvzkZEdew/hozaQWt4WeDxRmLmn+
cVruId948poo50fOZNTGa0ZlFfUAxnU0P03KDq2gn4ACSZIdj/vmfkfrWsKoSFXQVALacIh6nYf0
mSagzxE4Ns8Htjra1+ypGVywEeeY9sSOPyYtf7Dcr8da1ozIy2omoSEzXnzfC84NlFVO0qJDtN36
+n1/HTb4bs2IcmxDldf47r53rxLE9LYlrkMxgW1oOdst3Zl+w67UASCdEmW2JOiGWg89geBPtld8
tH7oWwPQLrEZE4yCElpeAiuGBE8Ld1hNUdH0v7YnyPTlmqnmU9FO7p8vp9BOuYNo4rF2NTuF5u/U
TMsika4cz+08NBAdiffu3qZV1UxVZRL68IlSl7y+m1pQYU2PSQPZJg6e4GnHXg196NgO6KpC2Skr
5WVs3vv+pePQrqqu0As/IX595J6w1vn819E6fgvNRr+SF7nwZwU1KjfuT0GuDj0i0P46tlcXWDxt
S7BuW8PFqymU44ubxbcft9fXcODoFCYC9QOCQkz4It34czE0zxTyfAJKd6QJvm93Ydj6emI6QRk5
ZMDQxTB0IKB9Rv3DjHqF7cZN37/+/mpqUtLwntMUtAGgDmDDr9pOPkKrLrIK/2m7B9Pnr7+/6mFB
/HawczhAl4zv+1l+8wfrqbL3sMKG/flXaroA9wfYS+QFyO+b2Uki3v8qfesGeIpLPZfXY4PQjh/V
2VD7ddALY917r6DhoJqoyujzdvOG00dPTs92LkYfLAGQnIGmtT9eFDgft5s2LbB2ADWtJ4FdKuQl
p09Qy7nUgl98ZwmH8hCOyXe5dgpl4FonEwS0Lt3YRmqZL6qC6NVgRdsDWC8Gb5z8eipaDh5qAjvM
DaBsd13ihwlkxMakCJN+usg4Pw0ZZIkhpbzdnWEp9Nx0RtOYCh+OhvAqCP3JqyPwP6udxN+bORrf
1clMlLTKEkJiUAaDqPgJ9CIqzPvgPaKr30C3fzt5Kj037h4g1mAbOqnJglwxJIXJcOHBA3SMoahL
boohqhw79IJj5K6unqn2wcccSCHkpSMtO4HpLIUYRy52tq9pOdbfX50eqRqhlOwv2LfgFMSd91Gl
h/A4WAvNpiGmpsrZxYcPgzq1Sp6FvUfIYvpq7Tbhgewjr1HlehkScgFJ6K0v4510qOE4/YvOpBRF
zXp/uKCS7Lcs6q+IWl4aYCy3t7+pec2YeRkHUKLEpPTAPrXT2YPY8iGeJt/Vk9J+6zVkXBJ5ySQ/
cc+CtrC/48YME67no+OVbTufiLqgCuJSkymCIOSxHajnn1EkmFqdvXrI0vpgx8v7vBt2SowMZ7Ot
OV8Pfqsh0FG5JOy+Sq/QzD3F5LHy9py7YTFtzfVOM0/BPo57zxDT8uwNCzTZqepDSPftif2YutDs
cwyAHQEZFrYjZ8OpcItTAc29E9gOd+bIcIbZmpWSEVbJekx/UD+pIAzAjm/3z4nzZEG1cnvPm5ZB
s9Z0boVCJGm4CAC8GQ2++WXyC5X2WShlszMM0zxpbljmQ8mzHkvd8O60xprT4Sap9socTa1rVgvl
vrJDqRQ20lKfIYkZxstdu3sGG1rXk8rKs2XbQX4R7D/OTREHj8QHwQeTX7an32C7ej45i/kMDQFE
BEoIFDSBPCNaez7W9LqpXnkP0FaOlt/gaoJ3WEA+W4TMn9p6svKdWInp07XN2QxdMwBinf7r5I28
E2LmKGFq9zJDhq3PtH1ZzDjRAgXf18bOOwv0amnTRhBnDguowbj5t+05MlxJmLYzWcLzWiBJdKmU
Pd7xOH0mQTGd2QzxLhRHX5hF1KmY+F7y0TRn2l5VMgtsUuM9AB27f9iYRH1Lvm4PxdC0njjtGNSa
WUdhyH4HFXfxc4Be8c4hYZom/axuY1xWcywGnWRxqpvrKO3ffg0IMgPaZu7YJXWD4bI9EAO/uctW
U3y1cZ0+88FWtU5SnVza5iWP2cVvxcmC5mgAtB5EXkGPUl/8Kr/d7tJwCOr4goHRzOtmjMBVP8p4
DpeuCGP3OtSft9s3rc06r69GNEwD7+QaVuSLG+bQnc+tPZIJwwtBTzSDZR5QN2jZ/yJDekPkSwV5
72Aebup6zfigdhfKu0yxnQuYqTdtIxS557m9hYniXRDZ9gNipHaT4oQRpx6inhAuD8TN9pwZ9pye
fhYW9B5BTTBc5vIucX6r4tEVX2T7yXaebHfnRWJal/X3V+sCtZliyKVb/qodMOMpOReXpSS/jw1A
Ox85r4Yk88EVR5z5HXLpp8ZfTvHih70gOOp5mAzlzjXNsH/1PHRathLqlYiFlXX8D9hgrYdJ9vRM
OeIxC3cPiWT67h8K3VfTZWdj4KSjHC806G74Qm8ZsLmclVGRxz+2J800Eu2ALEqoiQTBXP0awMl2
El3+qQnG38QOog74gO0+/jjXN17Vemq6mKBlade9uvwfaV/SHKfvRfuJqEJIYthC027bmZzJTjZU
kp8DAiTm8dO/Q/5v4ShW84q3c3kh1NIdpKtzz/GdKazZf4XFw2yyw9F/BpFkOI/gkQ7cSKFgttb0
YzU8QDTchwT81rBEfXKarGeVDyex2LFqvwJWFbMGAi68P/kOhRT3ozcySAvYD0J6O2cow8Loz92B
06LjGaTccZvI+47zNwsEhwZ5ghLVjr2avqCdFwC3odM4I8gDD1iec4FK7UK95HZSzI0CYMW+Xl9+
03e2/7+wIp+SAgquNRx7dk7oKQ3TFU+ia12GlNl7XJQGz9Zfv2teQaCxxkdqXhQn0WQ/EzHudcYZ
zoQ6d0o2uWqys2WM7cn+Tb3PrF4/Zn2wk/9Mo2txo4dAQgaZ6jGuoOIdCXsidyl6BiCM3rqn61tg
+oR2uGLoSbXRXjLGiYV+5Lq8kUl+GdPk2D3a1k5Vazcrytk0xuANCsnS36VgZLMHtVOVN81eixFE
uWjuKbFAnQcaQurnFnRigv/Y2u/RZ72e5rj++L1YZQfZbTLGTovn+yqic/J+6L/x/Dbx0jO3Ly7f
e3E0fUo7GkCGoukl2p9jUlsnaJbetODCCOj4eVjX2yVpfpWN9yYAPfmRnec6s0ptEzYXizuiIlrE
VmKLSDoBmoiHPXaV1x2P6+wqQVuvpIKmerwOQfNl9NHB9rF3p0Y+Xf8Br0cPrpOqrFbAeZ+lUxww
iWqHU537OQCwCC8/Fs13MsTrFsb1l/ECaNNmDmBhY3dX0Xvf+r4MH67P/w8b7r/Jh+vUKg4hhRoY
xl7flCcRi/D28/ym/pzeNzfZWUbpl4/0nf2e3MVrrKLfdvjpU3tTnLPwE/4sTpfk3aV8m56mkIZ7
RebXr1rgZ/47IK/OSrIBrJjx6t0N5Rz1/F5BIDaYQt7spHWTVWgRYe6AV0xd/OimJLFrlXdowD4U
y7jOxoLmkbKAsCmCMUrWzbjEgcgiyfZECg2moNOxoOmMJgDJj3Hmfq/L36X6OHffrpuCaWjN9UGt
46jJ6cd4sb27brgwBaoXdkxXk+ssLC6HWmdfLuLXsBQydARYCPYJygz7qfOvuH6dWMIZtwCZiD6s
BycjF4m+DnvHTUxrs334xSFhdVWd4bY8xU0kbv1oDzliGlbLram1rl05CnRqWGcxjiFRp1HsTPn1
CwvXAS/oSZyF43fZr6lzcWYUFzfhpw6nVrAkfqv6z6tiO7cw06/QvMkfWlFmWTLi3iWcIewtahW/
0eTZ0FjW026oMn1Gy7ODWNxuAaNavJ6cmP1qdmZvsB0dBDOTzOrmOl/jdfL8qOzle1EB9XvIp3QM
TIXrm1ehSBB3zJEg9gLh6eROZSSK/OgntHMy8VcRVD7qja3tRi59TJcmGsbf1+dvSG86FYq1LKvq
OCq+Pa4bDXlS1WPefBDy4djw21a/cKs6bRJIEWJ4Z8ALhHW3sA+VuwDet3MRNe2t5raT001ZD8L8
WKnuZi7cqFn26vmmoTXX7cVcAi2OZe8d1GmC6lSNOwZpsHNPy3/csSxvnjAyioHQAIn8tIOM1vP1
FTdNW/PV0Uq6vMjxpFqyJASm/mzPO6ZiGllzzzzzcHLssdaVU0OOw/kOTr6d84/hUKrjXsYKColt
hqEbeW83C96rVOiyr6N/pu0ZxjKznZhp+A06+MXmvjXLBks/+ktYkxRaMocaZH2g6v429cZP6sAX
64hXMXsJK4niSFH8ur6pBi/VMTUtWQJnIl0XB3KJodaQhuNQn5jyzo6kewBi09psH3/hq+7gzJXa
LMfqvVPiNVFTHYsCOjMKt8Ze1s7mpfD9gd3ncoHd45a541Cm5dl+0cuZN3k1T1DlAGAEikk41fjL
hz59qLs9xgdDqtUpUQJSCyEq/ABr+UCTc9bfy+Q/xEko9O6apiEq6NpZ7VCubSux/P362OE1O/X+
K5JjF3Cus6C0kNMuQTndxTMDwpTdobqDkuBOyDHNXAsMbhk4eVL/z3sx+dnGJpCd65dhbJ37RE52
m0PqHE/kfLwDVzLCWXVSkPi47lgGm/8HUTapuREFuIsdPn5PanpJJrpjlKaZa2m7XLnXCIaHvGlY
Q1atIY43ET8Gxve5TnCilhY4/wzD8xENiUMQdXuENobrmU5vUgUW9bs0XeOsoF6sFq+7nzaBvrTt
7qbVTc+i2suxpk9pjiunlS5BCcuxOR7Kl3Na3G/WAzxHyOnjsS3W8vjgekVepWzBVRBMbK68eCrd
ySam6WuJPG0w9XHDb2xxTcjHIXj2xZea3CAuHJu8ls3BKUWnnmOXt3xVuc1pSY+BfbiOJCNVT0mL
i3hMWn5bdx8aLz/mVDqIbEoBqiMZ3tPInAMaSM79wYuIjhdLJFr1ggwxskEvaCbQZ+QnIeiedw7z
hmigA8YsLxd5RcUaC8Xvm4B84v6eRIshRenoMDkJvGNVCMBDdV8mKmQZFAwljgnHoo0ODJtk5hA8
X2I3HYgM988+fR7lXp+vaV00N01GsDTMJZZd9F7UjV2E3HTdvk3Lojmn4uDlLRt4EBbCo8+5fBg5
mFG8Q5VbzjQHRd9YNRcB3KdoPmxnSqRsrNKOtRgCvA4OC0QJfVEXwQuDb1cPnGgUPPT6wpiWXMup
yTpDpKnf3qRxLws89xSMe/M2rLmODMuSQWaWvaVU/xGHGVzJkuXwjU8Hh00MsxYpJr6SZ6KeanmP
dTkaD3V8WC1Hh43tFnFx3/Pc+rRriYZYrsPDiJjclLD/rQouqltw+d/cs2NNJ1wHiFVF31hOB2NU
OY/WwT0dPgzobCQdpUNFtzw6Nc/gazvNgXfMDv9FhBXLzLaOKrY+SNwoN5zldQs3uA/VfHP2hBTB
hJFHWLhtPXd4i9u9EZgG1/JmCbbdBdQKf3zTLvFeQ56OHtSp5prMyXJXSLrEOVimvyTtxoVUWmp9
qMZA7LXgGPxfh4ENzTK7BbGW2EuXJzWMt5VX31xfeNPQWhl4paM7jgWADgwcXUTxT6KedrKQaejN
uV5cxDIOPpE/KF8HQ6NmeN6PWqaht2j2YmiV9lXdNg5Wvaue+il7WPFEeX1BDMai43+EUqk95vAe
XF5o/4wkwZArro9tmvb2/xfTzijaU4QIcGuX661H0y9KtTtFE9O0tdxZ+KB+zTxax3IBpQ76KZ1h
fOORypJRPSzW3tXRkC50YNzigcB2UQhb/XiPTNdugKjqebcAaVogzVPTMgGDBLRlwGXU/ImK+8cW
08w1R51FvljrhH1FoivnR58+jriK7eYiw/A6AK4Tgb0wheGRLsoxgcZbFaKMF6Bycsh2dOYQJYtB
uQyOuh27smANa65Ox4bWHBW6aJAUS7DqSBgqbWNB2p3oYiiV6MJTLih+vKUBZN4XFzxmVs923ocb
FbyTnHeLnNs0X3nT1LFaWe8EuTtsWC3cFhX50PYfPPWB58Dnn48tkOa3eTckBJRFwHPQYaYRadh0
aZRD9zjdTMajOS9w1hXp/akDgqq8d8smpvVv5Q+f3L1XD9M+aOnVEU1RIfT8KalO1f2qnhhOvvDc
/49UqAO0+laOkAxGmlW8v02C9v1Yi2hI6p3br6Es/Aew+SJ4tuU0jBB6Aya3/L3mlR/ChVXyoZUs
qhvrncNBTLt3OjNEUx2jhQDnlfOCk2WuqnALcjhZens1CMNu62AqcINNVkIx+EBViBTD2H8IQ6x/
PmSsOmfI3PSBknJzh7G2T8wd2jABGuxYCtOVp1TgLbLbynvb+9Pi8/+HGoRpXbbNeLHBGThaxNxj
XYLh0c9BfIUr6wC+/8NVDh06RYreVuPW0QC47Z8IfXxozYXVUha++FPVLmrUZvCqpfYgyYb4ptOF
gOOBp7mHWeNOPI6/t+yC4IZXORHsofVNn9Dy7rCk/7eUgpu3JLgaywerfMZdzVY7pVtDZtfpQohf
ONBiQdXArun8xe2K9We7gkh+Jzu+HuCYjpkSVlGmNsMa4Qdk8Nls8dGSuiWBQHiXIPt93bdejwtM
Zw6Z1CDHQXYoH5JvACCEpV9DoWCvGfv1NWI6PKqXSeMgZQ6/aqWqh0JZ82OlaHkIbsx0bNSQpXiL
omh8qYfMn+PGs7rx7JNmOXa6ZTo4qrSHwGcAzsZQ9QbP8xKuqXe5vu6vhwb2DyQKk0xVOSwxWo4f
B2q/B/7gxhXZpc2qQ7cVpiOj8sxpe8h8oiY3exFNGihpJDsx02Q1WvadU+mvgPUusapoFMzFidft
CQxAO7ZvMhvNeWvFp7XMqiWmwXzqfGhZCLoztGnm2qG5ttcySLZmqQoPLkVdn8CU9uCsBxdGhzc1
asahFok2bmvJnpo+b8dPcuzd4J54eCw5XTcew/roslODXczJ1C1VnDZ/1GMUKECtQ5pWPtOBTo3M
WSt5uQDSyNN7p2uCqGf8Drrw9RfH3cOBvR6fmY54WnBcCMZWoQDQk5CBS3gBVLMEIRuasGvr47F1
0vLv3PashFIiusgbfr/Y62mo95pEDV01TNebsrDV6zCLZXugGi89BmcQCvXnCQBKclvINKpc1r2f
+FeH0/jY79FScj8kIuhzoE23e8H25majGn59aEO60dFWfmWJlM2q/4UqDxQmmzeAhbxDJXIKycqf
JVnTkEj2fP1jBif0Nf8eG0fMbUk6XKLYpYV4iAR1GDgvj/m4zjpU+HY+11CyjIMEoB/xQdoNiKQP
JgUdb9UDlsdKyO3EqU3uVil/u/3a7szc4Ng63GocwV9PJ1ybMit7I+YqR3eT3Kt0GFZd5xtaWwi4
DgMGB+/bKXXsULnll7KtP1/fVINH61Ar113Lyh6wLqJAHbV6wGEFhO1Q0DkKb2E685BYl2oOyNjF
qrBimBD8YNmxf9PKb/9/cVS3MsA7aYnF2d46ARj7YBV0p5BlGlrz2qz1Fjr2oERp2/lTx+y3QbIT
3wyHCB1p5YwewfUUS44aQZq1JzyMJehC6JrH61tqmrnmp6RvnC5vsSie4o9e14V1NuxRNZrmriXi
tMwL9AFjbJSuYC3pVKEZUYUbCPb65A0f0EFXrhVUENDABwBqqcd71/3QBHd1t8cWaBp+C6QvDGZN
oGHSdxg+wawDkUaAnUzW3Qxp5OvzN/jTP6CodM0kNA3hT/xsofNG4fSG+4uFhzIxJTuLZNhhd/t1
L35FKwuPONkA4EyfvysagBjbcqe6YRp6C0Mvh7bWrhIthl4qEBtjxjbfK8IZIpkuEJWRweXLXHdx
AaRV452B6szkjs2b9lXzVuTsMQsmYNHq4A5XyBMKbwhhTtfvbKtp7s7fy8Jz3vWLApgLqiIfZeXe
sql4n5V7pDCmVddc1p1Q6UEs6+IJD80+C8KZPl23R9PCaA7reSMfJ3974p+g2TyGFjIIX3k85XsF
YYPF62CodR0HZRHM3cqsreoMqV88z4UtwBC7T+aGX6EjosamcyCoivO/sEEffbOFHVypZ/7p0CLp
/FpToyqwBWJ4BJ0S3JUQNKc2g3Lh3unDYD46LopObWcRW8I8SXf25ac6nW7S/lim0qFRtSc8ixUZ
ogHgONz2LrTda5QynC91ai1ov062TNMu7srffOultu6Ahpqc/4p2uuV7eCLT6mjOCzwE76xl/fMV
uVShhCjWbqnE4Fo6sdYU9KzBfamNWc1Ok+NGlmCn62ZjGlrzWibkonLba+Oa5dCdXs59sIdBMy2J
5rY2t2iCoNDFfO7vpJ2+B9AtahL/26GZ62CoRrjSLpIA92ks9+IW99xfjvmSjoZqVTFWXYOZe54j
TxCP+r50QTxndnWp1/IQ6wbTMVEjrL3kfdL9gVxNTvq2Lg/WX3RMFF+YmGXu4vXJLkEKRYvvVZbv
ZCmDweh4qEUk3ao4beNx7Oqwk24QFXVwsP7Ctq++SN2du6TrSDv2za/qPBQ27iF83bv8maau+agF
JgqS1SP7VkKPLwQ5Kfri2r1maNPgWnbt/MEtx2xg3/Iua9B5Nz2B1PnXMVPXnLRorbQWZcO+eUng
hx0Fv6+zlmN0bHTNT4u6hWJZH1jfLa6gsCJws6mhbnG+ProhCuigqKqq+wXgBeu7rwgE0gSUymco
aIXAj+1lJsPS68godxNhSxx3+QXsT3MBMWf9uZNpv3PVMY2+nRlemGSQeURA9Zl9s2x3Df12eHLs
cu8uYhp8Oyy8GFymBZqE2n75ucGkQsW7KVQdhOKvr71p9G1PXowuilF4QCxl36ehdb1wCUgAxA5E
63aytuFIo6OjEgB/C5YG8pfasDQjGhODxXvTp10Rbdz913+EyYA0r6VzOQYzL+rvHACYW39Nggsq
4w0IJll7OvYJzXf9pqnLVtr19yotPzd09H5xZ15OgFCLT9e/YDhgUs2Du65JC/AsyV9j6bZvpjxg
53mFEqE1ijzyW/Czh37uxtc/ZtoWzaGXvGWC2fjYXLmPba+iyuNvupS/8ZqDiF6mw6hWqxnzIZ3z
H7RextuBQZwG8thfrv8Ag93qXFpqKgNZQub5R5+6fbQARx0uUNjZ2W3T6JpDT77TubRFvIMQyudF
OFOUTagEXp+64bTpaA5tu0MZMJ61TzCjT3MrI+rXMcrBqGLnH/OljKS1V5M1bLOOrkKEmy1wezdP
LOiKcFzIm9xCDdhu8ggnup0QEiBU/AsIYTqh0uKuYGZMafPUTPSxlV8aKMpyYYVpAaL5vH+izL2d
8vxyffUMbqKrNqlsENaKU+iTM7on4vWXQIjvvKdxNyWXYKx3LpQmC9D8ve4hTmODm/wJ7FqnsrDA
O+/ne1h302/QXB0yf0kKoI7zRK0yQjL6MGU8dgry2MATrWTvNm8yNM3JUTkhTt+49VOQ+c8CjYOi
r+6Hqn3buM5zkWeXrtp7NDdEYB2P5bY2pCm7Tv3oA1BU3sxT43/p5mEqTq4jd+XXTV/ZfuiLZOVJ
NiwcKeobp+Atl5QXD42NC/jk2Xt8I4Z91ym2WsuRAUK8+tH2ZALBeDWFYE/xdhKVYeN1gNZIU4rX
2lT9gAbHWw6Zj3DwU9QW6+FnUeQXlqtjGFamo7QC2VhIUEP/PSBJdUrbeozSei+pm96XyLZ6LzYC
ZYSlD8q8/FH07kffXr6km4AoLGuzqnTJP3tcnEUi0DrDj72nEy3H40GXl/nkyB8p+DfRdCXHD35C
rUPNCuwfUq25qG07qevv4L4Gm5MsfdAVQ6SkABvEzt7/AWa9Eid1wJatpA0cBgu+z355dtld3dLf
CSiQM8e9ZAhmTi2jRvBHkfQPLfd34qXJoLUg0HgCzDnbV1twsIZlXquTWtSe/KohwejIrbQggLIk
zvpN8Dp1nn1vzh6Zl1VgcuhFc8fcyrZ2iIZMn9Kcvyk67M1cJd9Qk5Re7HtkrtCX5ZRF/aYfK7+y
I4EHpJ2rt8FTdVgXa73GGhea/ATEvByirss+ZnklTrldZV/appyyqCO7lTnT17QjQToFqbLaof2V
WdNlO46l1vjQdM3b3P68z5JtMAWdJ6uQlmdJ0gc/8ejPI2ZlAl3wOPRfT8ym0bWYMM28kV3F0Ncy
FU8+t+zQzvECfX1w0wJp3j8By96QIPB/psx9M1nTwwAiaFENl64ZH6z+4LuJjv0a+8ArEn/1H0Hj
9wi1ScgdBu0DFVZ6asrkw/Xf8idKvhIIdMos6SfpULPE+jmTioB8t208qBdFjV/kwwLu8lkqcu64
P5afWNJYCw2hsz5ZYeu3U0C/dN6imjOBRlkBZiA0K4C1CBqHRYBw5XNBPl+fpmk/tcCRN0mPVF5M
P8ncujdNQpIbrxbTIW8Gzd/fGYT2tj8Ucl1+lgycMuBsz2+8ltMbf5SAnKIx+HzkV1AdQhasvHAS
4c4//2iVUieg0cLKPQjZ6wcSohfo1hodV43rZ2cvzUCLm9hBlCSF+zB1DT30A8g/hToc4auBJJB7
KBHuFK2KL7Ss9zhCTD9g+/+LRL7kjU2cBQoJ3Zp1eBHAZWqK+zLDebfwRnlImdEnes0uyXlf5q6X
QcByeHQAej/5mX3s9k90envhuGORO4U4W5VdXgLq/JadY8UgOtijVzKtknYZkMSV6HmjGXS/hvyC
YqmMJtrSW5qKPYWb17Mb0RsaM58Kp5it7Nx7zL4t0E4aZWxyNj1OFWWzWm6u+8PrgZT8YSp7seEu
FPcg+iDEeejXtyOIDMNCkrdtVcSJK+/nNTt07ACP59+GRbnDS8rxewSf1Cmz3OnWLuVertly/r8R
lOjlvABZoOl7lZ2XNr1jiRvc4tXyraL2qfWzFsqWwxwWNj1ExwmJxr9/S2GJVa5jg99Sut5psct3
djI3J57Vt/lBdA3ReyCz2SvrOaiyszvkUOkcC3V216E7FkX0/sem9cHxsi7iXIGQ+kJLKesh9JUa
62Ns1+Sfak82TnQoO9R43GC1Qo80dQ0W50CSQ+eLf9S4y2DpVk7XDILZFgu7MnVPsxd0O6MbXFyX
405SQC0rXovzbHVVFNC+/lF7bh8y7tBjNOdEL/wkaUEBh0cYmevsPTRL6nCxqotIh7vc8983a3nM
9/6p+tB25HVjZ9DtEU2U2Og9KTp/j/bJEKn0cs8osiWrkS7OQxO8hxLuR2i5QFYT/Ob50aZaold5
liXAwbR0svOUuRkk/9gSWm61U5M2xEC9q26qct/zVjs9J4DIgE0mubG65G0OCr2wT+rilLB6x+0M
cUqnnM/sYWg8uWDHWXHLyuYNA42lX3zPRX3b10PU1urX9bhu+pJ2WqvtzKp9awKrZBfcBsH3LvHu
W6kiSHjH1C/OIh8ern/J4Cl6qcdxJ5am8/abPI9HLsmqkKI6HaNHSOw4o+HH6M13Y9JAZSCd8YmK
fZSQnKWyieaaXNZVnMvlrdfxnUv567VLopd7vCxpMgFBiXOiVhzdaDSL4n2f+Oe+Y++K0bmMVvCx
5Nmn62v3+pma6PWfNKdZ0lbIJHaPPrrIqlG0DCvLcvmO6xtMWy/7OKJFlUTkVmxZ2Y9cBTEZN9Kh
pUXBt+7uclYdKscQvQI0N8ggqpUWqGy5F09tgR601Fo+Xl8nk41p1z3Hchq7dmDNwFFV5S2x5naK
fB5MTlyCKeuYMBLRqz7oIU/RxGIncZYyD4pOTg0BzXQ+Xf8RhkCp13uqtJqImnFIAVtkf4PuMPt9
Kqb8y+L2GWCnXnFz/Tsmo9Jcn+Jhs+8IMGw1KdWnxunbKM1Fe6hRg+gVniHz2AxJ+yQWoxexuR9C
mox79yfDEum9ecK217GsQYMKSvXqDkc3ax5DaG+XIkSzWy77kApZHOKlJXpJpxjqzHNdpF+ZrKz+
2viNkO8yWvjpTtgybITerLe6EIosHFw9IHdcPnDUD85tV/CDG7H5youTe171tjUn2Ig0sZw367Ik
EDGY1JfrRmQo6RK9Wa9IRlV2rLW/TqwsU3DQDaXVnfu0t+omzgjpiDxD4RCYlBB6zqCluXFrKeCQ
LsB8jEdE+m6281Nfd38I1vz9U9eVtWuS5gneRKi6VGzMLs6YT5e8L4+tpq33wrAWr8SOWyTxIHwk
zGws7tx0hSr49eV83bBtvQkm49OU94VIYtLP9MS68oLa2G0v7Ocerc2HkpetN8O4eedn+TwHYMcc
otodzlZG74q2uBTVeMbZI0Yh9iYQ47Hcoou1917ig728SuKmk/KNxTP2bs1SP05Zm0TKcefIGeWe
OuHrC0j0SpzbUxRea9uKlwIBeeVlctPmzfR2AKPpKa3cYxhjotfisqBN5YhaV6yyojqPDsnCsV/2
0vHrhvyPajvhALP0M3wWlTvrdurrDo+9KTsxQo7JXuLd6G9f8ZrSJ9Tuknie5AVI/iZc5+Hj0JMi
ROXwx3Vzfj2y/SPh3o0icOxFJvG6EnW2fbK+V5wVO6ei1/fa1hsxCR/ddZmx1/BFF1IaTfKwQusm
ciTst13GPaZ306/Yvv8igiaWlYyOcq246csksir0g6eBSnduFabRtfiMBxA0BKJMG4M5kj8AoOrf
ssTfa7553ZL+0W8ndVfg9Khgp4AlnGbm9m9XNynezR1g1Mc2WTt0cXBqAWCOTeaKlR+SwCO3okq6
nWBlWh7n78X3c8j78C052laVxzO1CICeqX8+NnftRT0IWo9PAWJTiRz5OHDR36aFOMbaA9G3v+cu
5TQPqUI0b8baOc2E5SffIu7Oyrx+Zrd18lqQPNq+lBg9tYPbxh8++7nMY+ku6HcgJEIb3V4fnWEP
9LbAdF1Vm7opuh2cFG9ME7VCUufVofxg+5r9YOVlMaVZEjNa/KibugiTtPs2UnrjMfGzBh/njqEa
4oXeDjhVfYWXYPgCEmDwmJZ+8abu/O7WxkU3JhlJjxWFENb+3vcqT9oA8OQgTkQLsdeuzS9Q36JR
Jm374KJpR53S8gOgZxYrrsbsg9MtPi5rxbcg6wFSTKqwSRu+s2oGM9NbAwnjklucJPEELW/gAtSS
pXcSQDB1C44DHi1TY+Ea7E/O3iHIYG56w6By06Xv5GzFHp5Kf0mP1A+JPx/rn7X1jsHablhLAUWP
rRxymSlGPzl53u7cb31s8b8VZltvGKSuylabVhjdKT4V3YyukklaYTlOl95afimvVDeeWnZyh8Gi
9d5BREQ6oH0lwNEqAytgQsszsafuMqUWqKDTXc4A03e2nXqRAVEt522Jl7ATA2omSW8Ta2tqPnd0
59XckKU8LQQ4ANuPicT4qfPWmt7kSN/8w/UIbxpayx+lXSY5AVTilKXIHhBrzEKuyh3fMA2uOXoP
8JIA4Mc9efkXe76Zm190TynCNLTu4LOE7HyKoV322Z7fDc3F3ktLhqH1JkIHWuB1EvAg9nIXYteu
E0Q5iMRDOU3HSsm2ztnerDAWp/SCeJCTd3KVt0bD2niHKhe23kWI28I8u0Acx1PQ4OrV9+CJUcHa
fr1uMgZr1/sHoQVc+qpZ3FMPNUZ3Lm8qoDbaVZ1Fu0eeb9qC7f8vHKqWwRgoZ4ZVUhUPREUOWP+l
M+7EBUME1XsJrWlglUUn9wTSA5BAP40ov1xfG0M20FnVld+AFb7AxBPfRrc+TjVQ1RFjdU5KEo72
HhOBaX00r00zu7YKGz+AZkAP9FHQ5qFL9g7FBkiVrVOrQ7IaYcHdhh8/qeUezNlxUvqfWPrbY2eP
y03K+qTS5MQg73d94UxGpfkzeHWoN0KH8xS0Y2Sr9a6lZaQ65z5f96KRYdf1VkNnYFLaULA7edLH
E9rD7DXHJq83GDZDwGq7w3pV3Vc+ZpEXRJX1Hifb06HF0TsMm2AoJ5dg5mCmAXjSu8Njc1TPfZiv
e41LBovSewwBoIPOw4xPNMtyl9LkBI+7yTO6g0sx+IXeZZjZXKUyxwqllNypckFvkRd5pH3bLurc
kIOOrXccVgX6jbtti+dkPbkgHlqdnS02rY+WgmnmtqpLwHDbkLdN+WthaUirY2UAvcmwahpJFo6x
W4J2e1yfs2Jn2Q1exbUEjNOb6h3b9k+AW9/Cw85QcLxUPH3Ph/z3dds0LYzmuL6vxiWpMPmu+CSH
72P1zlcPh4bW+wwrtx/F0GHojKN/KfjqBZ/G+dv1sQ3BQG807BgZVrJs056/dIMfzkAjXh/ZYOo6
eGkSKEkCDYBg0Pw3rk9BWd5W1dljy9kPsp1vGPZVRy+tfj46hQ07X9vqLmMX33n2XHVKycfrv8Gw
qXqrYTVYXmF7+A1kmkPXepirdxl6tK8Pblr67f8vkvsY+BQ0QB0Gd7NoQb/GsmOKpoE1H/VJsfLE
x7lH0CK7y5bSuaFZmz5fn7ZpTZy/p50DKD1xhTUf5bdSyHDmdcT8Q0BpW8cpoWM09ZTCgvtLxUMa
uLdgELkrqz1zN01e89IUwEuv8LHmtfel9u+U3Z9stkdNZRhcByU5dqtwtIEvJTYwSeW3tYqLwYkP
LbuOSVrrbHbTzsZhthx+ogrxn+CQBSk68fnY+Jsbv7BGD6pmvQggC7ta547Q2AMcsC33ysgGk9Th
R7ImvhOMWHenubcgbTQ/X5+1adxtK17MmqXo/wAEfUvX3UNfE9A7k50FNw29/f/F0BRK63NRYmhp
B28zMIF1tDlm5Trzej+C9TsQWGvKvrYo1fPuPAR7AJrtp79SWtDJ14NhXNBLtG0k/TpAtFuWZ79R
OwHXNLiWSCFGMwDH1Lg49d6nag2d6R4l753BTSuuOacA4wvvFjh/QORXoWwRdtm0c7YwTFzHjw2U
57gnYOLe/CkIxGUWbxPnGIDT1rsFW88CN3eOwalb3JTL17K4WxNvxw5NM9ccs8v71kt5hVPRdgcc
L8kanCZ3xxINS65jxjIg9XMKYd2TVOVlHsXZ4Xsub8jNOkysB9gdT0UYOqdfc8XDdcnDzvvoN+R0
3fcNNTQdKTapMht8Bx/wLPttyVGkw5Wpnts2RKW4D3ld/PTs6cv1j5l2QcupqUC9vyJFELvoCIsS
NeWhL7zxJiiWvSeM4HXH1XFj46rqKatBeSbbs+cDpKmGEw++FdmPpbbDrJ8jcayOpuPG5txnAMcX
sNepuZ24F6b5quIJdEg311fLcPZzNE/uaJvQjufQwfDeS3++5dOHqXuq1I+JDDuVbcOG6Dgxl0kP
Pcz4RJff8vXrRD9Wau8SbrAsHSDmzr3HAgtjV4t151tfawsyEPXPUownu4+K4hDw19bRYaXf5+UE
lozTmP3wQIG9OXeOK7ncSwUGF9TxYIA34Hj5fzj7st24ca7bJxJAiqKGW6kGT7GTchInuRESp1vU
RJGiSJF6+rPqv2rU+coGfNMIgrRUIrk397D2WiLlu9Gp3UyKR0jB34otPelJv2MXVxzIJSIMbPDj
QiNR7Mdm8E++HpbP1m8fA2pcosBScAqnvUBDacVEi93paOb9Xgea+x0tuvzv24f12ipdmDbgHyqK
g8j3dRPMsfVpd8NDE5dkjLYDfsH0+e33XDtVF4Fztg7oMkiW71ud/uq3wh+hbe4ql417ase2TEi9
3htG3ynuXbHBS3xYt7kpS7jP934ab5qOv+br9qOBts6WrI9FT98r+lwzxAtb76GYkuXtlO3DIqaq
zckM3jAQtQWHYPXtlbtyyP4/kJhanVdyyPYFAPF3SVYkt6PCZNPHnn7er/8EemDTFzXQ8emeZIE8
8nrw9kYPRfExlAa5BIbNrF2hg8XSXTQvVRelQDbHR5ALfOwKv4SFpWQ2tMiGZB+nsz2QcQLT3xaJ
fz62OOdd/+/iDHMPCcic7/OBsvUOQuMbSp6s9eKdY3ptb89//58XTMRDZDKsHNKz27Jr8Kf7DGz0
L2///Cs2dwkqio0QHkz0fB8Gegz1j3aa7tuM78jG7lmbPjjeffCMXlh3k4JG1qaG7xuLcT5wkpyZ
I8nHMvpLGBHlyhsTF8k+qVtfHHJppf+EzHhI3/G0V3zgJaG7RYVsHWKW7E2X3ZJ0fI2z7UhH+sSi
7Z1v+J+vyIpLJJHN6Zx3Ikr2eVzn9Q1xdn4IdIhOWxyzpxQz5MnN25t+7U0XBm271HfzhtWaaPuU
qv7QTwUt7Qb6i/MfPvaSs9v9z7kNyvUqGUOy19bc1sQ+12v2GSO8T4IlH5JnwJKdP/A/72ji2KM7
Eyf70XP3uU309MCg1vfeJ/xP08PjL2x7Iit0SjI8Ph5q86evyfyDYwT0+8cW6MKwRxqBo7UnyT61
PSshwLbu41lFHXTO86USeY//fuxNFxf4UmxuG5t5fEZg+8ks/K7ma1OOcnpAgemd/PF/3qZYqwvz
NnldB5v58Tnvxa96VHeg4n1GQeNEAYSkfHgP1HDtPRcJdg78jBkgY/1subuJ2y+Y6V9QlKVHupjP
/by8UxC/tvUXlzbpEbLZdIpB/cb6Oz0zUkYNbo63N+R8gP6/EkRWXKJfgepthtjx5bQlm/+6IW7e
d9EwfkISNXykbo1XXNj4OPlZ8yRfTj0aZDchiptqSJHJvP0BV3bhEvq6zi5ru0XG+zy0Bc4u+Q25
1r21btgBxLb3nhzfftG1lbqw8GUhC51aupwKu23gYhpkFYa1uWXWxIe3X3Flqy/xXwlbQqIggHMS
BUp6zuW0cgWkOz729Asrr4leTbeu+AAOTjgUQlRZ5PHL2w8/r8L/OkcXhj1BsqMhm4j3xIZvhIib
tXNfinW+BWfCB3//hV3H48znBBoFp0m1N6GQdTk0ULR6+/dfW/oLY16azdeK1u6kItJUo+3nKjTi
vZHIa2fnwobrNa8DFD/MScS23k/SSfAwz9uBhXdrOFc+4BLU1WYp9WS15pRED7b+J3uvH3ftuRfW
u8iky4VU2akp6L8kTeW+85n82JZeIrd8l/Ve9DXWhab7Qi6fuiR/x1yv/e4Lc43TJNjJEjxaRKX1
8U0jPugzLzFaBrGcrns/n6atvWdu/Y6p4BoiyO+146799PPf/yeWgLvMBbf5fAJbCx0+0ULH9sTk
qtKvbx/2K8Z6Cc7SWrLRL3I+pSo9RdL8WDGBCG3qHyp6b4rkyom/5HxvFktJ3RN9wtT347pA+iMa
0ttFYEbw7W+4tkgXBmtmkA6NnuqTX0YNhYnZl4b2H7uysgt7JSB4HtcwzSejCogNmfWXTdh7WfiV
1b8Ea6m6KzAHtuLhRodjRIrpJsTG3s1FOoGSopvfMa4rW3CJ2Mqj1MUQAdenXGnwf27AM/hqlTF5
TVow5u/e3ocr9+8lckswEhdTMtnTFAGDTkFAksUvo9a3vonvWcxPH3vNhTk3KFG2VLHk5Ga+S/X0
c1jnOzWle2Q+zY4DJ/D2e64t2vnv/2N7A9JQY9bOn0BntGsWV+pxQjP/PWT9tcdfmLbhGFpcQB93
Qug4lIhT4yqh0pUiGt7jObl2vC5uYo7xMGtqpU8q0/fn/PAcXWepO+CMffvYIl3cxOkwsDjphD/Z
6HNKVNlJUaZL+jHLvoRyrTk3/Zgaf+q7QlWagxaNZu5j0XR6Ydkc0n9USrgNSqO6KWOTuG+GdeYd
x3Flfy8BW3WqltQKqU+6mb5j9u81X+RRUPdep+aK17uEbY1jiO1i6vjU03rY1UMi0OB49+nnO/1/
BHGXoC05KNf2c85OjR2+Di7dO8yNM97ue5XfnLmVLBvfsefiyqsu7JmHEKIQ4vjUEeR/Iz2CIqQC
BP2XSeVxKuyXupXfJ9j32yf22uvO+/Ufs4bA9aS0S9gJecEpDA6SfvohW8wjaTH/c/4yag/mY2Mi
WXEJ6oLCeLFsrlaIEBS+T2Tt9GUzXL1XDrhi45dd6ZSDoh7UZ8OpJtN3ltubc1Xj/DkzBiI+ZoaX
zWkdNyoFkng4pf0CeSWWj7vERu8hG68ZyoWXWjDYrTyN1Wnps7/rVPyNx0iWbd6/d8tee8GFj0rM
zLScKTzt1sPT5ttxERLoF/3e+ly5+C6BagsF64sinT4tdPlBaHLXbeMRCWJTSszXZ03xTuvp2nsu
PFaUzYpBiup8lsKRNdl+dOZPNvA7/n+oyvdec8WzXCLXwDpXZ3Gs1WkANKZcLFFVF7b3fPqV3bjE
rrW1QyIr1wmexfnSGwhNgNK7PWx0Fh8L+C9BbImLWOLXVZ2g2PPHyWXZCQdJl7f9xxWDu0SvhZQz
N/XSntoUtR7cRsW6PqOo+GMA29Dbr7i2ARcuqh4CeEb5NJ2iYuvvGjrO92Rs35v5ufb089//xwHW
A/jsN8bsKbb8H2i7tP0Xu02h//z2j79ySC+Zt2rWTjnEaeXprMt2Dvmt7g/guH8scvWQsHfn1q7t
w4VVp4McwVS2LSeMv26+HNqNoj+HMnLZiy7/aoZCfH37i64t2GV+QZH2JmLaTi7MvKQBPKBzEB+M
Ay/JtwKvozoMcjqlAPVXbbqRb+TMNzq37fTn7Q+4YnKXELdunA0vZCdPlHW20h70jjWqx2U+vjsV
d2U3LoFufBvdzPgsT/O6PaUoTJ/7NbgOD+dc72NfcT5w/zm3IiC+RKgwnlZEtN2k78jIH2zG37tJ
r63S+dP+8/wu29ZEdvV4YtvYVsBxQOYBXWZIVpr3JHKvrdKFYTcuUusSY5VUE31etGkOCA4f2qQ3
OzMO399ep2svubDv1qbExLmSJwKSw3tfNOorIo963zd83cU2bt+rel970YVdgDFx3Zakb09wV0/g
TbkVfHs5V1pV9x4W4tqeXNx4qdoKY0BLf6KqZS+o4LdVUYToFSjcaff2cl15xSXGTORRZ9IsFiee
sfuV+r5CVF1GOf7w9guuuI9LnNnaN26dpk2cPGF3snC/u95/e/vRV6L0S4Iy15DBgbSK7G2alGv4
IvzD3D+07haZACbh9P6d1yTp2av+j3zgEnIGZvp0W8B+u1e9j3W3k+BxjZ+BQned2cnRJU2+Q8QG
dvQKKi/FHJdguhEJNI7BCZTFJQoQBGM+Wk9JI8oCrBGLBqFtGomw97qeGrD2mq4H69aYANK0AyY/
bk4ph9pjW0HtOaV/QoDD/0uACYyaJ9msCuq0rTI+/ZEqM+pfYWrXSZQBUjv1a9wXi7nTy+qbtRQM
dbM7wnzermUOHrRGVS10qTz0wHig+2WK+7tVp3zED9XEtN/iyEo9lyxiHIJMvU18TEpvQ90kYLHL
ihqRS05z1LK6USTu89I2kWQlB0g0f6jzNCzfmYXWedVTsCytEWn/duM2rb7qs3xgwHeOKqJHDAkk
m7ztU7bJU5avetv23dbJ4XUTgWi9i+PM+/kRMZ+NI0zjttE8QFcvPctIRnrk6nOI2LjMEGqHv4or
0B/HTV+iN8/FXw/qAbvv0M3rt2MabW32YwWMxPEvTgxoLlS5h57tvB9nJGDzji1LOz8qP8gIuTbp
wOpSiXl2y0tYBhD6I70cO/IsGEujn6AlNEA2mqROMl+JYZ7QM6y7qF/GG2uE5f+aDtpNUTm5qePQ
flV5kx1pJ+CcSjKHLKTHaDDUQRplY/X42k1crmPZexrSaDevMk3EM0aeG3qfxRlY/HNfdGVstYf0
etyu2cmIbUpvaDt03b+O5l3xuyA1HnVA1If+cTnr3o2sWgcpgKGCFpyDcgORsEExTYW5T9TSoqwP
yfg6HcowoLyj7/qh2/hyCNHQGFGacRsQxRc0a1HSFWvPw2MhatX2h2izms6lqaNgvwPkXQT8Owwd
jD8BTCJ6riIiEv6aQRF9bfYNB3fdY0T7eBjuCe85/x1FzUK7Q7Qujv9ap0H1SckE0NCnZDbJ8lUP
0DS4V6NP21uTJpMBseVaM/13VpapvhLA1my0XKMRW5jmkXNPnK/52O/liBm+sYR2S6OXXd5RuT0X
LBGsKUHjk/g/Ki4G0TwoXjvxaVQryNp3tCat6Sro/LEwlFTONaYEGlpz5ve4TNKcPkSa94QcZD7l
20Or5iFeS1/U7dTekE7q/Ec/gJM5P3BCpcL+1y2/yYWVC9mBrlaAw2BlLP8ZWSdccl/HddJnO4fi
c4SNTepMPbk8kewWME1iHlOjInc0zTQt9865vp4PMot49qAjlhZfB1Fz+kIE2Yq5LAyOGCYcYvTK
yNQLfzcMoE7tcKtujn4HAyVZf2Qzj+q1GmMj6+eCBzb/kWKxC/j2TbHWj1NdxEjhoIb3fxSPM13B
KCmV0J97iNsOTeX1oppQScnCHEpKRT7uZRG0+JvHCH1kKbUyMYZ9MBdrf4NuqxcPsXd1ve50a7bt
TqWFan5NMtHhBHmgYdnNLagluwObtzl/yry0y7cVSWp+l6Ugy252Xmyz+VbHIn2gEEdPHu3QJaN9
qrPcoVsObeXNt+Uwp23/nIHqQjzzlBGHdr3tMFE5wxl2rPRJoJ2sthXPOVIcm3p9DbpRjOzbRYNw
C1pfkVnvuUW7oSnzpFbyL/aF6G9tF1P2PV97l++kgOzbjlGzNrvg3Wgqu1LdP3SACtzZBg4rKcNi
Wz5WE1Ss2y+iaHpziDdJBzRHIC2Dcd5uCePrlIB5QEN/fRWyu814KIon8MLOoHWU7dAg4ZRTK0y9
g6azWl8jAl7y745DwvrflthGf5nSPIHAM6hE1+mO9Vyv/8h2Ss0LVCza7l+dDyH/5Qz4sOM9YhRC
0VKq5+bghiamoSr0KMmLGgLBYG6RCPhlOtV+PFlWRFCqjhqe1roEB8MyfU5IovtHFAvF9oXkho2i
imiQ/t8GdPbqJDmWzuxUAuKB05hO2UL2OTMsr6alHtqkjD2R3pTDqhWVpe1jsElSKai6m01RF3Up
NqfSvzJfZmjKjKsDX31bbKo/9ug84GIcHWu7x9Eh2anGgGEYzJiqRebPaQqRwvuBmTn64UAFM/3Q
ugviFrrA/UrLubaOJIfaauY/r7QOfrvVUAKD0EsCt+mfYpK1Ndu18ZCjYT7maibQA0euM0IfVm4a
CwHWkbQvW0a5VOUKePi0HjHMb1l+EBrCVvn3QMDkoT6Z2NCuezCJ8T6+bwHynpYqdQRzak21Jvrs
EcH72vmjblWWjGVkVxv+oaZh+SOgDDQPO2D9bXYrF83tbkziTPcl5OInfWy6eQY3DIKOmfxtQzOg
GtHFkYtLs63bb5+Pjt4aUifw0rbrmlwcAQ8k9VeIZ85n+nTWF2wsU2WX6WhG2c47B7J1d8xgTVml
eDS1/K4r5MBjiBRQ3DrlmNIB0ATw9lj/ouowHgeaJdm+AWxSJfsNfi+pWkBQy4F61fFyJoh/t7Lt
5Aa2AN4v/ABhMRF+FRDgZpXsM5CW3alijWAn6bZNaCdICx3FW+8IsadZKRap0o1AvbUH9FfR8Ssn
1idzWhqfWK8h4RYBTnRnkc1BiU4wiIY/eOE130rV5OvKDti+YD8LgcLEH8izNTzHpeKG5G6J8rzZ
ZT03M+ahs86OR57VUv3BdulE7WdJtrEkbdRTcmhasv3M69j9jkE5AforESjENnYjy9I4PsBlbF1a
yQxX3ImNhE7jESIFXXqsW6rHh1oNjXhqHO8ngmaoDxgisBbL9tC1INXFSWBDo3ZbznC55sE2Dl27
KOqwHgSqjD8Sxbwo18LO5IZwkd7Rs1gFaADyLnEIIq2C1FPpEAOOiEp8jWuq8p1zWXMLRjjPBNBK
2tJHiUsgPXZd4MUO0aPHWcc9YuvPtJt88tQXiDj7XeFx9b5CsWJuvzRDTUUoRQIZ422vSfay+rhN
n3EmxfaTbTFbs6pQXeaT3dLUnQADTG7DJiqInsjpE1SPEvkb4kp6zcopicDcU2aNC8iz3aro8sk3
xNw5EICZBFo1hLuoGuIIfgQIBrOAl7VueBdLYCcy0vzj5oLrr6Pou+RmHbZYm9u4y2AqB7ngIgcx
eJd10Z/GFWde8ybpQ72WRaG7+lPklJb/mKBiZUrdt2xyu5iTgCCxaCPg1g1NcdqIsYw6xAqwvRRV
ATvyT3LZouVv5iRCW5BOOwtiG8RPo/h33IQ08lFulBhf0m7MN/8wZL5he5UzZZIdEDiTX488aTjp
yrE2uYvKJU1Xwm/92sbyEbgiE51iKdrhJXSe9qaUW0tTjD2H3sr8NoV39foBNJBCfIn0sN0LYnIQ
R4sZ+3lydsvHh2bpGg1gf90p1t/G+bqw8QhRHteqO9EUSv2Zkxjp4w48MBSay0UuMzvfzfhP76pZ
Ymemm6EDeHK7mep0id0e961Q6XFopbVqj3jFKIfw3vK5P3Ib0cGd8pDOcbEvmE164E5Cssg7tISV
2CrZ0ELYAwBnv6OtIxUiUNn5nSkkd19yuXTJUsZLXbRDFeDPI7ujrEVGghrDkoS22s7hDqREtppA
tnzJCy76w9bna9Mcetsi3SkXuW71gDjHpeD3IghgxN+Nz8rgEMKPFC9wRnr8HmPGpiU3Y9+z1e2F
ax386LIOyQZuYZHV23ybzw3yr9seUbiiB8sNy9RhEtEC4YyOMLYlqNgNEqOK+B6HO0wyxIFdCa4g
k99Dy546gV0BA/PnTK6Gv2xUKWwnyXARi66Jh4A8rFD8EFA7Az960sNUX82yZu1vkdpG5GUKOlIG
Y6arynVFJvC8vap4HtiXXGwI1Ha5ExH/Tpu1Gz53FqqnT0qQhv2wSvXjqTe2jsmh6NccGVa7QRyn
rwaHZmRaDowMoIIZ8hWoJvRz0OnOdkvd9gPfOUS4iF9k7TCsk3I3LWMJQTRnHofU0wFKEMOUjl9A
IoGYA4NJLnHTLvadbuQehKQWuVFAUBTFu2HobX6sucmgBzXUJNuKykob0h8OnmH7OSBctC+OyDo0
GNRGxPGtE33Ruz3zsHUIc5C1mZbn4ILt75ts2JJ/GbFJO5UbrB9yOX6kOhV7lxEiwdy3xLVKPjOG
U7SWPYjwQl9OaWxAzJH6qehVlbbN5P8maYvk42bLfIx7dio40O0lvl2CO4qKjncUl1Rsm1cNGVn6
hS5nkt6yh0/eJcOE/2Xs4qbG7JfsvZ53hc0KL8sxSQJv9v0E5vvXdWtX+PF01lAPowtv6/k1LmbR
UmSJUgZSSd96o+9C27eJLBcUAXTxKNAMM3cqwUnjQFal0CUhNIyG4FOz9Dz2KPp2/BuNuoFacT27
MPBq7gnGRsqaTXP+tcPV0alKCRySczlhNfkRvCU4Vp3AHf6TrPMUf94ocpM7hlASnP9Z4YblUSZy
jh/tvPXrUspmzrpPQoRAdoFDgwKxOx+4ui98ZidVNluL6uthjhjrXnUGgfWoTFH0D0+dxnQmorgm
odGvlSVTfp+FZrbDcVnrZHtBnNw0czkqBC66PBN+mpc40craMlmbHNCUQafnAeyJ0A7ipmOU2l91
oaMpfgSisI8eowTR3oy01BMt23L0jDUc7CvrN9tamj2PmepWV6puU9sXnM4V/r1rgYdTENbLITR/
r2JZIO6T6ThGUbnOa/pPHfUSCQBDzSRUM1HE8SpGSYdZCDeDtROi9IWIpD+qfLNIoiLo9GXhMAqM
O90P2TJARV1abSN4hBnZN4dwWJE4DR00B0n4A6FtqF8LQqGNVU7LRkdz68fCA90W0kEja9S6j3Ex
w3aMeIGA1mTVToVMR8dCRo15BoZg4zEUZOVgS86W9Ung2G2hbBhaz6Ts8poWtsRvXqOvva/D+t3k
TXSuYgtt5ieH4tT8CCKQzP48NyvVWAqN4O5ljJPF5DvEj1N6Ino7T6hC1gQJXdlR2yCLatikw0uO
9K7+lC6SwLpAxg/QFUc+Ck48r3S6QJ40Us0xi+oRkaTpbN3e8AZdxadhg1JN2AmCCsdQMQzaCkSP
SzP2j0sCJRhT1YH14UHSJY6/xSM14ThsbbNFVbrF3DwnQmz1ExCfqhA70BzPgDkMJMZzyo2mi9Iv
UyMQj1Q0LK2DHM6M+gZuUOLBvIT82E2nFflEPd8tC9IyGHENFqjScr9Nd1tq1sCRyYOFz4Bmp68R
o2YAgaQIvTYw5B2QECEkL60iQRO4gTgjPybOkLEiJZCsRk6GFKlOqrFWkHREyR1B3rPJMHy6VKRG
HPuHElVovusQOEcY5IyS+Ez+C1cz27JrMKNu8KNQapuqpJjploBi0+j4O0xxRtUjrRdUL0qN4XWd
VjNCWLQQfDs1TxPChpZXHHjGDJQlso0wCaARcfavAe58u5uk7rsngVA5/AxucLzExtkEISJY+vQh
tzGnn3M+hDXsMeQvxY8W/L5T/kSKGpTbexUpZODHmY5FG+4igtZRvF9mvvDxELcCGkHHxDIbUE3J
iBmn0uLiSOXtSHOQL+Gfi2+IqHFHVVpNQuf71YO2jR6zGOp73Q3sADQgWEZr/bLz3lKnK9FQtfQV
Qkm7fMVQTkfkd0zogF+jHDhKovq2U7GnzU2EAQ8/Py9Nk35evMzSpzQFhftUsUggntilhmAGcZqX
2qenpJi8dFWLStW+TZvc1mhhiM7eGgdc5X5loR8gKjUBlwvkSwciSd5gX8YS+ZVCMyvpTPQzT1l8
yFPzvMbE11XH+oH9jdp+tQZyUwJhZJkpx5m8dWJGVgxnv0zD5xy6G+1vLUHbfZfiENVngYkmgaH1
xmlUJ3H3dFt/mCjt6c91RmiD10NvNrgyjxsaPa+ugdodes2LGaCAMbiOHXAFylrdWBKtrv5a885P
X72BdPArWnuRblGn18vyb7/0MX4IZjKhwTtwYu4zjguw2KNZBGjjfpz62D/GuIBhXUWxLIktCa62
IexrRjxrDlPKpm6rCkgqNb9B1spzLMe0pe18ix8MZ1qtvAnxmSh/0HsOQcb4eQ0FgCSVNxx1LYYC
DYxP5y77A5ZWDj8laSSTb4hu11YjicNs7SE/82+gaaW36aj6aGPbng1C81ANyIOQQcULQpgRyYV+
WlA4AG2MQsbZHNqmQ5erwuYkww+eEl+cCGqI7Ws8uimcdLSMUKnIkBiITwn4fdPvStZF81f3GH4A
pGawqwPjR6RD8aUAd7d7wWGVAdX7nOWfUIDapgdvO/+7d7jPa+Tcbiv2wVqcRcRnXUE+QcpxITcN
y4L7PfQc11A8pLTeFV1fwI/XQnd6VweRzMhsY+1QLEPpZAAkzLS5f2k4Eh1WYW896mw+xH5/HgUm
yN5yOYCKCxPnYf7Xzm0KVTGIt6a/yYba2DdQL3cW9RoCf7Xe1XEGlaIqc92S3yEAoM+jXJpsZyg3
uMFmhMLlJmiLhUXxMQJdoiVZFUnklA/1OHtoD+reHthGWyxLk6cN9JRC6stmmef2vkHmYW7RVwCR
EY3pFCp88OiqTjrT7Ysi2n7Utex/ic5ho3qrk+i+16A7wX0fR4Zg2hhkoyi+z6aaTOqG2wDJwKcV
KeQ9S9r+E18UUoqktvKuGZMMpSE+L7/S1eff6m2MX5Cip6+cgMZ9VxDnbuYB8wSotUS4qiYqjymo
/cbKw9UvRwsOKoIVFSiM4XZ5HkeuQ1XrOf418+C+jNzaB0Xq3KDhC6URVIM8myu0ouwBMjz2INio
HjdIm7D92vH1H9S9k+IZKl88PTGQTSKXRsGq28frZNxeNgqNHlSMFdRc4/m2YIEhBK571KTWZit4
2blJ/plJxJdXAP3P/cYZld4DyspK7XoYCyoRxaqno9yiYj5uQdDtLl9AT475wYklNzG4FnVZ2FqQ
O5gdaI0AtejiXb1o+WPggTTHCePvqDukU1J2c5HNuxj1sdfZk3AHQeHgSygHML2Tq9VPBZ3m7Dwf
w79P4Br5I6MFM1hkM0lXNbhDsr3tk/YHH0iOsdesWUW5UJ2Pj5pYsCkz0/SfQRNgHGQZeM8+FbPi
zwS8m1tJhn6QNyE07BOKivGfjuZweYiEijtmYMAlZmtjo5EubTy7GdGBkDezn63ewxBTuivCxh8t
ulbpI3c9uMSgLcrBlI52zLOSoWtLtsSdLBkQrXdRt3RFGQ+IABF2+Omb9SO20w/9WFSy9R2/zZq+
7qpBEbmUGDxrdEWtbUCxGjf232Sb7PyEkrpWaOeY+AXpSEigiRXMsMuHLbxQlS3bbkNxju8W5DR9
ZbNZi4eUFp4dF4b4+1hw8J2iPJNhkBTyGNZDEHXG9QdHv3nw6Lkg+H3rMRJd0pzQZ0S5uM/Ax9og
0BTtFt8k56LHXiKTfzQcxe2dBq6PVZuSzJYgGuy2Gx9Nkld1vGLv0YwHkrfhmYGebEBppWldDInU
SHBz62wc/mVuKLo712GU9mZGp6MtZdZ1/lMTnZcKxYu538WZTG4SkK33VZa57IklvDv1vhntIR47
nNqsIUgYdZcqf+siRxPUaROHiQ8ZIr+DE8C/KaZ+mP6BwqL4miep0SAyXWd2wIw5lN4K1rb80K3c
h0pHECG7y7WfHxKDg3IjEOHoL1BQ4I9D/v84OpPlSJUkin4RZgRTwBZyVmoqDVXSBis9qZiCMYAA
vr5P9rKtn6mkTIhwv/f49TwMDmaT0XM9DTkuSFBT5UfF9CFKqPjE701x13lbjtBouPkv2zIFt0vc
191+5MaOEs92piZJNxuDQlWjFKSVrducOOwTcLmhGVp5J/A6t2kiWuMjvam+R8LABHhmCwWP/9CW
zkPuz9l5XXAxdn1U5dgnniU+3YZtYAQMh1rsvapfCj48bjkcHs99FXPqvmZd3s5Xk4/ecg4xNvuj
GPTyCiXdPLLnwQ+eMtfwandADuV+pBnkH++9sDp2alKEz2zB9pgqxd9NzaRfHbOoPB46KvvfUx2J
n1x2wddSBHnKbTflTvk4hgVB+QgfBYtcqfNF4jH75iVN7wzmTlTNWFwQNE36MQ0YD/HWpXP1qtF7
/6lplt2OcFJ/urj24HE1jYHflQiHBNQ8TKXDvtbYbLb36nt5oJJWzPb4bixpuDQ7cLTqUnZyhQXw
8k4kwHBjvhtHVr/GjqwqteOvtNefDqdgu6MUcfonjRm3cjRpy2cZIBteTnrK6r84Cz4fFjWTONv8
N17cVcO6XoPFlUj63Nn4YPxqdhJlfZq+rFR7K0sLEc/iwc01l9Xs+Q+1y3lOH347+Lkd/fqkam+Z
zpldrd0uvR1ee63D8rPbwuqjoMobvquOLR0nHEv7cVtY/5w4LemC8daH7qNgWegUO+APV49MJpKm
GY08UIKWf5Y2nx5bb5n/MGza0EpHVktpPi+udwxCO/+pdSXR2nGHy3hTLqZqBt+cYETNF3pBK4q1
prtIQtvVFwINiuZA0ED/PQrH60jpdYKtOfaD8BcKwXQWl5Eoim8FNfQsqIq82O7JwD7osOmnOwf0
55zRlDf/tT07IGivfeeOCTb9a9WomYeg3aLgVNVFZH950+wMf7ysEOoA6RZSpPTKva+WcWT5GRcQ
7nI19mpP/CfXoD1W3NwUbWAxTh8s/wVlQ7vScuTTJ42DVX9XDbbqN2nsrt5XdbMmgoDd54qFF25s
FXXb/DICy/mInRWU9ymBl/PRytwuPy3TkAanPmBDa+Js9ioTxezgo40T1p+cHH7g0G58cvdr6cj2
VLvT5p2HVPMjB8kE/26EsrCvrjWXkqcls6q9nqSqd1PmVNs1rShbipjmvij3lY/mf6QeCYokc/yu
4Xdr9FNYmeo/Qf8WXtYl1W5StAAvVP1rvtzXS4iWCrQQcFTSX0ePmjJcvc51WDCUIKO8rM2xWLcp
GhLP8Rkvn0DV+i9HyKg7IieL7bNdSh4evUbdGndDqK8F91BGuN+QfhZe1D3aCA7DHcIC18XcDqLf
CyLuSvrJnpXkiBeWYKpYkBK/LlRrfVNxLodp0/4bC6cdo+NEetrwJwzzSnd/1slzSvW4sErSMddR
2XZXTodWb0jE38vWNDknTc9Y6UVZtl4NCTltLZe4ZxKbZYTwe1axPGK4N+Kh8AWDlVMPYfStJmz+
exrtioI+DNG3g9Xa2iSsaGK62CdYJH8EB7Ei5mcQ0ZKyamjUQ6pquaOiUc5uXG6kPF1v9t456bDs
jIqQ8YIo9bjSM5GjB2OnNncsHJoztJPK8nZOT4b8iYDj6KlwnE0e03nTDw7PfL73l25FwMxsy0sm
LBJ0xqlspnhrc7Yok9OI1arnQE8noWTVPjVg8hANbtS+0+4vj3IT/Td3gffHjka1PdddQH+uxrED
iW1WF8ddKjyzirh5Fu6OrkfaU9Uu4gUhsJxOdoSceV6BWqzEH13l8T5nTrbLjCwv7a2Mvsu30WWK
V/rdC2VWmu5rZ5D1n2kMR+7PMA1e2FnsPOnWUu5etVI6czx3RcS+M+F2AZeuLptr2c9i4QjLtf04
NU5Vv+itaM9r2Kr6sdZyKC5RnyJ3GL9OzQlgklhlzWzC7CbQCNO8F+Hg6Nix2MMQU9A4264rb68C
exoataMuVdRTMnDLfRkEmbofi1Biysw291+XFawPw4l02lgjXldn9pY7BLvzPZV7byTxcTd4SlT7
rIGmOAXuTLWzESz/gnYZ/ltLFV2r2VZb3C7Y6U9lJYPfAQvrqvcQc+qn9Lryfu5y/N+eV9e+t4Tk
3I2xFbkBVero1w2nIQROWt3t2tS3Ba8yXTp9ZN1JPiErFCb8o7rB2z4bmfpZnvBsZ41MjKOzjRn9
MXusG4N4vAcSqptH/M4y20Wys+TZscdJ/dA+ztHjapOPn3hm5GATheVNLy2igHofpYysQ8P8hTyM
a4EUt2RF9N7YddTdZ1G0fOaDNW8HbQXZ8tatwlRfVVQrG2G6lxZsV2VkKHRi1074fosMGACMHCH+
BqZsHin5zHhEpsrDJ7YCMXK8q7eU1RlJFhHe+7jMgR1cK2+aMDYXkxv3ZJZStWf6mLHZb+yPLw66
cnuH2AbXuMdl1nzcFk5MfmTdDRWfY3Tgxh0bB0n5chph7z1jD9lOIWO/TZnI5LmoPTfbBZEz/wn6
Wf7HMeRQ1Q6hNe71wC+X2FY3noEKWAJGXuZe06Sme1qPLjpbS5OKY94Zl2Wg8xSWgGw5ekX/oDs5
bTvlyGG6hn2KeMxabtUX1wZWodx3g5UNe9/Y2fhkkKyzvzXdovVopcVNKmzRnl7Ybr3cWY7pHoqo
Wf4yGGYDEBgD2TxDA41I0tvsXlg+v41npaZN3nNF8f/imPMgbZSB996y1o9VJzcWWNXp8Az3FV0c
zPFw55a2cBOvScv1ic1M7dvGp1IkpsvyXedqtGOL4u7LpVI+iQ2A6m/BU9meFtpote+kHP7WofFe
DXETVwDW6F8ksvF1hDF67ogSeKlV3Vjx5g32H1ZQUWsZU23ftHQ4C7Ry+ZMhq+fJo//+l6qyydC/
6+59LYoo/Clptd1j3/hSJFiKdN9Izdm3aVa0x6nbiitbBaW5CejNw4b3/A3PSqWWwsDsSE2mrZjz
fj2H1BGHrIdbOBEot2FWLDpobfdgWA/YP8oy1LOL9htJeQoLki0EBu2SYOr0LQfLhmllU27RZq2q
YuuF0O9jyM73LOJ9u5Gz2W5UM/ZAV476yMbTsjpmc2/MLvKW6jlc2VHEOWrdzUFa/qcYZzp744K0
OprMTiFxcfRWd5nPnU0ptlO2Lt3L2OphvmSTZIn0slXj36Ag7mvqWvOGSu3tR+G2HuLyNNm/p4ID
k+1e8r9x9gZxSJnPGJJqc6moqQ397WR7bmMnAuUw2nl2l5XXDHAdD2TOuPrxWLx3eqybAuzpcdin
kZsFCU9cCOaSL92eTeLQBilCyINfFMO8z6j4dAIs2PoHogyn8lLPY3HNdaPMAfnd3qH6zR6+0rCt
u61zsnVfQSNlGPfB5p8Qqtr3jqoESdtMtR2noCmE1EzNcO3MrfBDaAQ4UyE9EuEjzL2GKrArqvEh
8PdjKvMnHc3ZnPCL5XZs24w5eZ3JvtlphnlAOc0G1TZoHLNbvUW5OyvYihd87PLR6cImf8BA7vVx
KHo3PUBAlfX9IrupPU2sEz1km0hR83sKmDAa89dB8uA5abQ+1CZycuLKF3lyOhtAOyNP/FlBEV7S
thSv4C6O2efawkCwO+jQstZDnbhwdlXs6kldo5psQNiyLCtPSJ6ZffZkYOpE6T5842SUePBbSfGJ
EsXeEDzGv3zNSNjkHwafNtuFWk4zyUPXWM0QrzfRcuf2ZjEJ3kAkkrpo/PvRdmTM7Pxy4itF8jIU
7qVBN5itTNI+0P17cb0Vg3UzSaWhs6VvJKPBpVjHuD5OMCHcW73ViF22uaZ6dRalvhs55M9MbZMz
06B2J/0S8fe2VVli7FjDbhxK80aH0AxJWmzYoVZVVv8oiXV4Zlc829y7wSmPS1TLn4JdeOrEHhtN
JlyT0nPklta7tE49fx8pobvY4cak6HfS8l7UuG47FoNnZ516HKx2yCl0qVLjhhcUQh/WqK7+s4Ko
17hRNicMEqc1xmlVbPd1LmcdryTozTu0Q74d4LroGvqsHMKQWvd+XlIb52y1Z4dwpLuHKpN4a7KY
fk8kIO4w7K1fSyrt19UE1aXIm+jdE4hLVNXeupdpytpRsw7ur6KqqA+7RmBetGsQPkxsevwq1Cyq
/5zO8uwx1vPahQnOS8gtsQhtXTL8LOt5yoqUzq/qTUvbjtx68LUBdwzqopiSlft3PqK+0HNpt+sK
TnmOxB3HmZiumVWD1fhFOPwVukIWpK11k77t8fSKKQzU3dxEEqe2ke0nxKh79rEJc+7KmkfBaXkb
NHCJuzPwFnd16XeQNbVfXFHfu/8mvxXH1GrkBxxyYSG9dnl9WIWPjxWEKg1384RSdIQ7rv4MGYBR
Utld9TYgKuSggxjSse7qxntBifbvOl8WrAi1eGdivHn+iAY4cjsURGyMZzuja6T1k+72j4OuK3+x
SslmE00aluaKw1QPx1ncWN6gmfIj5PRUnNN10PO9tvLMPUVaMK0JTWh+XKr+y9ov42dY6fV33i/M
uvDcs8rGi+bqX1NMJoitoZhe9Oq08pDPJdTbqq3sWVWyJ8Yx8rWzIxFhcmGYldFItWpqdx1q2AQ+
btRT5Ae3JC9kyT0JilrEcuLUSFGLvyI+o2qn1s2QnVDDTAlV1g/hrOuXCUj6jzuXUxFnBflfSYrO
NRwmkkPZn7lsEStCROv+C1m3SS09BOt/4MTT78Jeyv8ckMUefKqhK+iydL7UaTk3h471rssFOePG
DhV+sz0AWriJkH4vTxlj2c+esQKww8BBXe4m2/BJiuluDqPm9+BqaNHYXe1x/i/nJVkPsrUCeboh
EneEeswJS97qF+u2pAlLMqv1Ti5Bl5jSVJfJTaMXblHnOW2lc9e1wvpwtWXtPQ833jQF/rh3+6Ux
nUne9GZ6jqJYnINlKypp8KT8mEUlV6hV5EfsDkmZvuSlt29KSIWg70keTaOt+RrHCv3OiiZvxnfx
xk8Xxs07dssy0hCpOtjPliTlbtv+bb4R2JyNF8nzTdpSLIRU1pn+GC5/GgwXJf6d8wCGH3xGwurk
YcAReJmtxfnkGfAefbvP37UDFA1eoBElqW4hhziRx99a2MMfZ7TXZqcw/XejVEgxro78pxVLdT9H
AgqHBDyQ/0DnykIRrMRnm5fD9NCltI3oNnJjesXZDDw1/zTqbuB+VVu3vmySY5ajlW9y9cX8x1o9
dUQ8X7AunfXqb1l3V/r+rVWovfZvu4z5T0VExOcwIjjGIsjxateiHaZE9Zaw4hwL9pAD4rwtczcN
B8d2uvU0asv7IIexigPQr2SkXCT0nHv7gNZdNLu6LwXpzdXkCz43JgiSqc7GL2fx5orrZ02HZHLq
7ZlmabjTKMF3/no7/plKBeNmNK5Ow3aXqRExfO57/ataRXEH0TOEiaV71e6Z8qY0DCAHnmYHo7Px
uzEuwMfyBBjUivtOZ3s+5QIAeBgHntC29f7ZbueTQa6pacaKVL2TaBx32DuAClVsvMX/4y958GMI
AXnVzjJ9DMNWPNxQDhPXbtMfDJrZghfpiL9KjBud1Ro9tUp2SSo2jq6+8k9g8H6yqCGlxpgo/1S5
uhe/jPQ7B/Pmxn0r02OGKnHGwTcYvVBTK+R1IUixBVjZpRbk6Y40SkIoQs7aHw06xg0w9jBbt0XP
0bHxbj4B9BZwgpc37Zc328F0L+GEHxhNSTnnrWD4IW2kaL7AUfQQs89xKZOUf+1+TVnoaanSOkxV
KHZ9GNT3U1630dHkATJD0WrvNSpqVM2UaQFmE4Bj9oOoyeQvKSEIQK746QvA+hh3a0UF0bnddIWJ
7pvY33KCmEWdFWtScfPhs8tifEXhLf8GAigeXwtxfozs5jJ1PVoC599DRTjgm9VsHP1jtqIIlphG
+06p8Q3+vr3LiyZ9imAiXi3gNx48u6sPEwzjo9UoPBprLE+mczRAchB89dFNr06DBRqpmZdr4Toc
d2tejacwrCayopvb2htT1f6JV9a4d9k0iB8W7vBUDZw7zT53HRTJ0Yeygs5AKBVBtZ771YRnClld
7wNeOx1Xlj9/e9YGBBH00o5Da5g+TJ8JJ2GthroTtNrcP7Pa223oHRDbl5PfTlTt7B+pREKMg7Of
qcf/8+Vo/URcWG4yZWUVJg06n0mYQcKqs/uKym2uepgWKSb9Viqv8PeWcVhmPQVW9oOXkv3z2LL5
K2e8pn6gQ+GVCvuZUyEPaE5rJcwX96k4zm7v/eF+98pzz1/2BhJY/unTtXpu1dhZR62W4EuF9LSx
BtmEA63D/5Z62LrDwsaUr9Gsaj/hdN2L1i7yQ2EtCN3LRj7SLvMX91wYzp044lhKttW0p2Fy7Me+
dachkfXSnzSImmIutc3snQqpp8+6yeZLu6jwzgZiect9xuimvi4G5hqXPMfsVvafWcN4dC5bobWp
pzvXXts3wBn1kVf+/KR0h97I4NQJYMN/Zaqj/AW4ObElAVRe74ZpjK6pcMP02GJd97G31Db4VGjz
meZAojWtT5U2CbiwdnjfR3wbr6F13pnCE7u8yqPdwk5siG02WU2O4Rgdw6m8x9uzvorBaCcJ89G5
52APd73v9mdNhrBIzDJW/1onz77HOlQEtVKa05shGRtuCuQGqU8RFOMBpda6IFEBu2CQWw7ZBU3/
MWwZwmDN8opov0WRBkpeU6Tv1omC8Ow4IKSxQep8peQeNVRIBF2xESUdXrKKagn/bJp2WTBu30sG
4YGxDnDeqTH4PYuAzpgPztwrO5ePdtoAw+GGILm4VA9V7E+yLY9WD294N0o8UmB57ELHWjBJSn8c
yUFw/eC5r+ve3am8S+/t0TXeSXkscqZqKIZmOYxMMFRMc/rGv/Rzuz1vrus8u2giBw0FkO/XpodE
XSnTlgTVukQ+dV37SrORsRkFPTF43ea+EL81BWXKbyixX6y0TMsDYY3jKzXrcg1XunPm8VCwXFot
dSika6GaNHy+3jabNx9JGvLGbfWYqNQSXx7zIqCsjKH17Ty6fOoFD+Zk04FgvgiVvXFPRe9FwTbL
DHestWSe+FV5I484d93xHqAKHRKWfSr2M3tCQ9ZRZkX4Cr6c66fN4JsvBDAtoDBFbzqqP8nm2CHp
656vTc5mfnLytH7JkSCfZW23u7qO2l+Qbk4yWFvWntAA5nthh/6XXXWzuPOlN+Zv7Oi139DHZbCv
t57+erIi3zmzr1ssaCYybBdqgCzNxcUrxjEgJD2fGVM0nZlXm+kaIZYtrtZW/mJUQbmP/sblU+8H
U5GuDVql4j7vp+cgA7olEqZ8XIaluxdY+09tChzN5ZaH7R45zB2eARgkKZ81SFR0FYB1LIxm/48o
HylzqaDKzdA0RykiZ9IgvUVxy+evEjZftmKXTsqZjnXlbcWu6CZTHSHwWMg+YU04GKsleEXfMuCR
WFR0ZbJlWz0eoMzanc0kD6H8TtnbvPHCPhde0Dzz66M2jxsYd5w3Nr9A6rDvXWov/ONvzJQxIqrw
/+dB5iFnsp1+Rq1Fu1kv24NuLH2xxsh8lUMB4jP46UocETBGQXoF/wnAsSOL57Bzuc3tpZse3V6u
E6II+W3HLlK8E0K6zEjDFwQ/bKnDovDbfLgL5vD/MMk4R4nfTPxwIIk52g0uk/vxYPMkk3G9spWT
IysN8eachvk8Gu8udtVaAOnBVrytVa5QpakvW9xfPr27QDTyPxJP1IkitX8U1mxhH93e4oZi1z55
lr1wWwTutNcdsxqHKnOZYJVcheklz21zgFjAXrNC51kb8ngLXMVDsVY8KkJ02wM82XDHCZudmwrb
ZKdae0T/H4BkGSGy1GFepu2IfOQcVqTzhyBEcXYnjhwlTdA/9rlrLHyxGd/5RU384IteQvVK+gvp
LNtW+vkp5+t59VsZPujex1arYXmuix+1r9KU+oEI+BJ6LvX4Nlz2g79ZCtM4xvMcdykcF/Uf9xq2
A4Onp4A1y3PiUl1fC6zB3y3S0FMIGwukSUF41qwTvqXSou22ps9/S5av3YvMdz7cUmTv0QhuQ/3L
l50rP/9YeOKvyAvL58wTIHbOPI8Ld/1NdHF40jOki8L5CuFfL84Qof/B10Hv9lOLT4B0J951GjI0
X3ktQb5TeGdUWrwUik8p2npMnclhFnSPoY5T2016zRMMfP9frtuaSaC5jK5dllnHW7jxb/AMSrPZ
CT9Wm44rzls0AmaPUvFlkX+7cCLP46ceu+hicjd4lFNRn9psSR+RnKMrkJj/VE9RTcniGQy/1R6s
Q1d7xcs4hPXjYHXpsWKL5b+xvjElDfrdXpYI8DWTkQ3AAMNuDkO7yEG+v/wXOgPPUtXkkDBmvOWP
lxg5NY7NIUP/rD48zxn1L22PyEhMDamTCEisLAJjMHfz0J123lj7YAeVysJ9y5zOj4/ZDs/ZDgyo
MH3Ae15tTzX87YOiG05oWXm1W9fxCbqIfPWTF5ikwTCoswzt5hgGBfCQrrPP3oaLO5Hwn304o7rZ
OO6t+DIY+TQFOeGxAJLZnZ1p/dcqwpbZLij3R58U+KNVMeSwE/NalX+9oBzPVZaijxjO/JjLCBow
8V3GBQ4Kyet9rhdmv8MqcGK3EPl8GJjUjS6oBZv4JUKynDlpOupLhCV6Rqfd3P5Ye6qc40zV+bzX
9iQibLDeVR9l6Rqs7CCQ8CbBGrWH/sbOX6FJpmFfdrXUzJ64w7oLGIz9TcaibT0wT01ZYEd9KHc0
8iNbnMZ5CV/pVtd/Yl40Th8XYPSvN9awnFgNgZoeMG0Wl9bAbPFWFYU8RVZeMD0Yhbl60LVPze8x
FNzE23DDPzM5hfNZeG1pn0ac6UvFRAVTlL0/44APG+eyCMPvks2ufVxgDfhx1ZdZeproipHI08AG
+CltkKEmXLt7CHbv26qyqHjYZJ1GezH5LvdTBGsb2xLsZxeytni5L3zbrxl8CcwXqxQUc31aZQwO
QEQMh/lWD8BdGj5e8h3Qr2aqOzdmcEHs5FaHjEfPs/nhUpznK0aAeJerT/NUQoFYdI9pyeJ1Hb0u
YWPTjNKbMGmweu9BEykMLFNV3bFpCMTqtWeYw18rmgpv7tJ9WJULPmq1eDX6RmQDorqhlb7UOWE7
ZuuZSCvoOpOiZN1Dsspcv1IZ5ssR4tU9Zisb0ncr6sQjB0+hGCiQaXUoWgbQweEWFLUMTj7HoylL
0od1OQx3ZdnmdSKzibmlMFLlHaYxxk4D/Sxj24TBad76m+Ypbh1LD82QtLZx+8RlncWPFQ5V+Jiv
0aZ2/SLHxxXw+CHoemc99hpdc+6B9TkWl7TeOx2DdEznDnDpGVm2EE786HtUQdrCzclpdwkGZDjf
Kxwq2XkIeNR7BjXDAbt0z4oeVdDj9EirpkOB7qjhP2dw0JOJvPFfGM4dRwvk7t+esajg2Wm7+qdO
p/UjhXvvjt7qtuuu6VU3PQxZwwRTruQucqS+N6NhMDJP6buttfRklmQle5xP1CM4jxxyCyoTguaZ
8rT1vhipjr6ZPMHr44KO+KSroXuYwrpMyERui3jhquGoRZLwEk3utv8HRMdnb0MbFH2rkDrGvGNy
cu0JpWxctfQfY5tr3O7eFd4xYxSpeE+JOLOt4tJynjTiHqJMDdkV1AIZkC9hWvy7FGm7TsJug0oA
PElPLUmdv2TUB/0NYRlq1N6mZfT7KNPJ/Tc7c/XW9w5KHZPf7V269TZVUZrNknsvH60ze6tlyNjc
WH2Sq4d7NUVVedhC4U8NJXWFLb+WQfp7aWod+jtHhc4hqr31PhhmZb9D+wbed6WRSR7ddByuGOx1
vYOjyz6znvHk2CICiesOstQsr1ZZGf+HjLiZi4lOkRz/uJaWKylJC5p75orRqCKvCvrDRKtgXwAM
i+KA1pjhEy72De7ZuvYfna40j80YiX7X5qm+2L7DfZuGjvtLrYQdxHNo94IDwW2OpUJtDRnEZ4WD
jUruGGf9YCT29r6LkPtTF6r/vqHSv2oSPPO4wMwGNq49CHKxYFmKbIiIW42aqS2TUJtWnAZvXeRO
WGC67GALgdGYpM1AhkbG8/ZcfnPjJL3tlf5eYFKq5+aGeVeJVYID361k5/4FEFftrgKiDh+Y1AzV
rmU+MmfappryXxHEM5MtJBtEcR56IHcsrfKDPXM4jcdIPhPScQTUcuUq6e6jeXXqQ1swvRiTlsGX
F+kqezckvjCtVPAUdGjoV2MokfBpGS861aUlil8FuyTLV0b4Rf9QoQfDvvA/HqQ7LFcvsBBb3Cyv
WiQViugE9mV+SMNJB/+ZSVEizA1oSF+EdYT/XQZIDgADF/79jQaF6HUa6EW0F8nc5srS4Er/+Esb
hoeOJbP9Mef+xXAEQNF3bcmLiGlFv02KghE0lH05VkQ+Mg36OlqdE57c0QeMireaXI7b5WrEku0t
d9TdF3UoImtcw7XRFgetiwzZCib/X0oGjvQVHQkteJVhUF57gJuZ8RNXzy9gtRtblCQ9306BdQwJ
l9cyP2VbF9E/4BZ27xNoxi8hWhXsJ10Wy3HyO3IuPCdtMXeJAngqtfEdxCYkr7swLNdoj0dXIAQI
KNJ9z0Qo7nCn3ad+lOsZnruDfe2L4uK0CuCChIT+aIebeOOoHuoPu7cAKlWADnaWHhTUmVCIuqQk
kqu8W2nkO17wKhs+IzCd08gVnJ6aSeZM+I6j1T5wdGgAO207ffm8Wt7wnCE5fhMqPqBT9oE3XAGE
cvSfgAGuYteOqv1qMN5Z/af1VD43THFiBLXBlh2V39osL63tGSmQ1LZg+eC9n6SXkBzMJMcYko7x
k5MBab5UMfLyx07TF82fvEF/f0LhXO1D7pAtDsrsdxZ1nDeER1wvianiSaNd/2iLOVS/BOPum9j5
AYPT5zrC5nguq0Lor8V4+CEeN35zcbCq5F96pcUbUWhbWCbul2rK/GPOgJm3gk3f+pLEpPU8rElB
+eM89DwG3qlujZt9EqAghn8eQpCf4nNx8N56m1K6J5vxle4r5F3Rd2Vb1x6uEZbNB+mWDtq9E2pS
e5qqknUdK88Y4lmyZlJPXcBM7hnd0a8fxnXxQ8HaAlDdArTmo80hpIlv97fqTPIBpjoeWvRPMbAX
XA3glQTh60fjfna4eLcOc948j1z2vo8OS9YH6WX2xLjeWdgo+dUaR53/bJAEzsrXTYH/kTFiXYMp
wNbVbyMZYuW7HFwn/F1qrd00LlIOyXcnawLS+6uKdTmYojropDmbjONQn0q3mIYS5a8KfWvfm0CJ
9FeRl0aYJBKq6e5HYxgDyZuNsbhjRqJvLssYYMbk+zCKyuy09iRxhbulY6o5Dum9gLqHtvcOlai3
LemG3Ou4EWs/JCsKZWeN3ofZyT/WLZPlXTRS5MezT0XdHdXc84jPSEL6XDZ6sUj2bZb07UZxkaJR
NHn2yysF7sMuHbwGbcK2vVFeHDkx9B0PAAPj2wDMNJ7w7tHUU9Na3m/bTMAa2Sr+x9F5LcmNI1H0
ixgBOhB8LV/V3kjd6heGTA8JehIE3dfv4T5N7I5GalWRQObNe09in+8HL66OMwPM4Q1DdlS/tF0/
+Hd4y0Ia16RailPmeEq/8JmszyTcAn0EJkNXkTPpew2XKNR7XRUEMTup/NfC6Q1Vs1syxMMlEKeX
FsF3OiVhVHA0hHN8qWZnwL7ST5igC78dqo9o4genXqyFG1+ZeaTZ2Sg4MFjlkc0eZYlm9dj7sJ4e
PFMs5UXgVFqfJg09qD+4YdSkR13683TRUif81cc5Httn/HF5y2PubnPucVnXZBegt/I/MDGbgCPb
6cOlONdRQMoeyEHF+AjlhWElp3bo6rMcQmMUV6GkXT6aGhMT/xgaCW4I24TXDpfJtnHxEMbtJLFD
VX0f7Ucj9Xo/1gmrnlCcBZPWRG7KFUNsvKnR4qPC1f28ntNCpd/tSrqUnPGYRA99WzFFqjWOPZ6q
Dm/UErtU1sT83wiU9NHOcxp8/Mzs5uepDnDANMZZH6IOuzrbIaOpATIyiyfBMHQ9xuRRqKh6/6nu
C3+5iioieT5bTzP58kfmjq4Ti98eQBZ8B9qv1W5BicuPuur0dyIlInQTDukPtm55UCNl/+qAUPvt
Uo1x6uQCj21ki+5Y9yOX5FJy3e57szCAy7shO/uNF7hHiANoeyARdPGYWKjkJ7cJaPLcIUtPQVTm
bwyAsE2HMct6SLqN5Ue+1BaTzISosstsT/Nkuo3hxY3o/aVnt/cmiYAlLLOL1BuVbfwzrTGT7uNs
xli6rjM7hGyWtq9dGONPjOdNj5PVhGTWyb5yuWKT7AjYxvsAIIo3i7w96cB8ZDrvs0R93ZdF7/zu
HAg9xylonN9qXq2+ucxbVqjqmmQHqTQg8aMjrhjgYD4sW0s9xbUgL78wIglivdkRmKckuxzW5w8g
U6SAQae44yV1WnEpUabetnPxbjEtV2AqMHZC0+qbqyxTmkjqBhJscRgG7i5h7v+DSXn1yFbFtGA1
8tT26OtteV2j3uO/hl15wMUVPkZaIF9ltuXoq7NwV442veqhWR/nAu/jbsL6A0J/rJKU4OUsTPNb
wgsTLW+GGOYHEw6RZaoHjenICC4z5ynnFizPE/H8uCXj7qJrFUBP+vgahqvSLVVmrZMXsXidHvZ2
wfF+WmlWypkp7LAMLGwThTipPjTTr6STqX8zjGfHUxbPU0z5Y0d9G+KKeFyBWs3Asqq/w2zwMRmQ
ObtPsjn6Fa+N84fSjM9k5A4pD0tHYpJJ+1Y368mjdEqSmdZkWSHQ8YAZpz8HEqf4rfQdpX+0cxcz
ZVPknHn7bTZdyQrzTGTNoq7ZRGmL+Q23xC4QuflEbaS0DlZq3YuOXBBzLXeMe6Bb4VaZYFo0j2vT
pF71in2F2NooOpGW+2oVrqouRVbP3i3EG0iMu8BvlH12y2yzh0RuM9pjYZqYEZRyEaHJkmCizgow
NgFhKHrnZommi+8T9PVf0Jjs+nON2DiEzyZMankgG1MtF4xcfXEKo065aNG2IWIbTdrtX8eCyEa5
eNRpE0OOxxZTUXEYmzTSJ85/HGjdIjBN4JmlnwunlGkfJj/KJeIE0/yBHSok2BxgM9tFLYS8HSlp
ae80/s6feMoz89jYeZpPcamq6W2iO76v83Q1+wjuEXetNIwjCm/soLvNHlm7KhFqOEdycMxHGnR8
BLhtAx8rsu+H5pb5lvzEOFQrRTRvMWahwmnnr2nGQnKXdOB9jhnPY/2uSmq0o8a1Q94hcIJPQh58
cNFal7jrpIvXr4oH0fwa5lzeGyhU47l2JqPPg0Wtf+LoMWLer5D0yNVibqjwHgexPLmUrpjlKWX/
LUMC641fPQUHx0LsuOfBaVqGslnjnQOwfMMvg3HjP0eh2+IFWPJhn1CE/1r7EZSGCqLavehuKdYf
Im+WdT8OjgxJy2ROEnM/Bc3XPKXteCOls4jbiifzZzD0OtubGJ3iUpIlVme1Ov0vP7X2Ey2UzqOv
nLAmvZq35Wn1mnE+w8prCfKM8Vtfuwz7LApbfupc5rcHQjLdB+PX4L9VYTfdGzmu5BS7cQt5egxG
lkQuv6ppgguDDogTLtuEuagIanXw1jSoiapqpX+j8nkvcs6i4X6TqaAGzk2P6xzs73olu+mfifw6
36Tw3GsH+Hx6ADFBFtw02EiNtyJE4iJC7cwLzNe5b6vmFDCzv5k8xYcdlulUPxJLbGrqppLgVxzV
EZcqi1DXPX5q6lPbG8QUFF4JEYt+e4P5cAg+oMISq0SX5MuJiZtPV95tL/yVNLgpdlHiY2VDgOJK
g6IXfxr6IoIbaI/pbh1qKtturviX3Lf5CEihaR8JKjc/XSdc3mpHul+5E3p/oxA57tuROh6vOV08
sUDS5MX0J5lKypFmKPL1vOFZ9IG4YYz7tnRp4JYeD8+lAGHGIBLT7nnOkP6Q4eC7rU71pAE7LIdZ
qMI/e3DIcLuw8AhTaiiCBD154N4LYDFdbRWkAnykJz8IZ0fugbGj/HLhAsanjEGCt+HnOAhzav53
5MvxEuar/l7gY71EwIkeAJ8u/zk5ddEOPiI0lXHLx+2yNABS4A1FAlEMMMyDWsP11e0659vPnHnd
s6s8fknxP/6QFkTbjul5euxT6f3NmD2vO37qbXYaVv79ylCbDoRbkLJX55fWywxkhC49isLnYmzX
1LzEXuI/9URVwJKBuiEpXTID1u3gVQdpZfy8KbjYWrxACF4ZpujxjIvSTxF4nBpvIfCotPwpeb+H
qwZBeTUDhCBcF7l6bKSkxy1MqK4FWMn7Iq/FqyV1tRy7dN1KGUK9el9XCYgHd3UewKRMn5NhfQOe
kqUXGDIzOfM0ldkP3weQRi5GI9OVmSDvXqfhj6AFBgFBMxWfftdYDw5is9gdPF98vzX+l0PX2U7v
BpfhYtu3yZPmvzgmc43Pmt/X4+EL4xhhmmv2K+hN8TPDXsoofw1nipJeCSA4cw818tLoPAoOVIVN
f5fYlB9Pwv5RJ1nZydlKBbTEGgf3WxMzskesLV75NMm+tLHj/wA1NB7SoMKkYTJZeP+aZhvZr2Xl
ngAp5th8oi326MMkeAXnQA+yY8bjO3eTW8YngWYPg2bl0/nJuknDHoi0rRQu27B8xBREzh/Kljc8
0Vjp4jwsRZGjv9OFPBIfmUOO46Z9FQPgqL2B/Ho/oQcAAIxYtQLp0BeCMxmXACr+du6XXl+1p2Dq
+vo5H+Cj3up8SC3aCFfKlW6UKmxgWgz/Low5ykKUEH+f1SMS5G6IpYSlFRonccfzNAaMuXeprNr/
m/wYqaldwGzW/e1YKoFjWETTcFmY6RJYGb1KnnAkh2+Ys8PsNOlEmhNaTNrRABqslD97UkHzeK5U
19NhSc//z7IV4SWUMmkOuNVUdhsnlQ6vTp7mVzmFzM2YPk9/PN60eNdh4X1ZlZc/9PCS//Gv6+XQ
u5tJrcNNwHc4kvPbEQcuymcsgjp5Z+hFeJff0ilfJtge0RnT6RQdaU1y7Ia5L2vSLSW2gKQ05pwM
4IgOoG2cP1NEQb93azV9hQnt/8qAaqnTJ5FVZK1HMgxfdUCPwOesiYJPwxyR4VcYJTgU8MRhwqdk
lQX2b8TDAcclhI8mPYzKZ3N0RYdW3wKThfUVWTrAzYYRIjzYIXGjH6oOmfhgV/kh4f+eUuKb6ZEI
NoHtJiGTcAbSiPW/TLgqKZfi54iAREKbWjGcrd3Ju5Sjqe05LiAzbcUE31KBbPvoFR2GB+A1zivl
YRLdKryO/lWqlDa4boxubpWNSFymScJNsCu0J4H82BJu654vbfkFMy++QGdZIMHxppFFHwRUqobg
AHGOpsweekQVVFSjpHuvmSf2OzFgCWHgRHQNR2bIYKCLWqQhh5z/souWCr08wR/2PqMSnNWQ1gJv
Lom+YyLT4T2CGLQ3fdK1P7Hl8xXGVRz+zDyT/6lWpnBTo0p1LnICM7tQBtVbZ3X53gRmsn/TavG7
31i3aJ56InVmx62yhXESMw/nlch286TQLZv7Ki/tfc8Q7kg8qorOUxdtpoTBa71X+DryBfW6ZBhU
5QTcsR+wyNfyS5p9MdrkY1KrunbIYcwx4BGdmEb56lKkU8j40gOE+tb6SapO5LK7/Bw0FX4odlOu
rNq2i3k2GOA4vPlwuO95ws7hPBF7r1vm7EyyPYYxNhP9726dSHlgiWLCD3nH32OlRKawfb78nVfi
6tcOzzNjrnWUZ8Ta9lkZPdX3m0A+75Umd70nNByqp1xZViZFSBfDKRlb96d0l/yce37j3mMCUuj5
VUVVOwttihOOFJZ/uCHy71/8DFSyRFPkM21sucUrAOXeVKsmtObaIXD8nInFnqUv0AIavyr0EWWq
du5mfOB3LmLx82LqsP5npnqKD1KEaf3LySaCJsoW4bUA0Fmf63Go63NI0FHfA2Vj9AItqPnqQGBe
sR/hSWngOvr71mnc7rQYF8+PwoRYQNkkV3ZcPds+pGYzNGbadP1zMBWM3InwxQT8GpW9pyH6O8EE
LGHHBdNfcOVgDv5TnScxtpL32DFam8UJZVtpTPrsTMRnMRdnpF5AFLsU+PBP3J75eI7J62zp0Kg2
lypM2w6wny97+c+jTgLrWfXuOyGB4B3fAwUT3VfqP4YOeK29ZxIiuHFLFu9uNNaMp1yveNiayIj8
2urAYSjn5zj/U572kbzMEjgEr1I6ndl4bvkop0Sup7LNcwljeiuperfJLzrMyn+ItQhFFtw8LiJW
EWO29GPvo15j7IsjBfnTVITbjNUG4ocnBoIayZhoTBV5kj4EMcrIH9swqD0z9qbCtAUGglsDZeAO
NAyjqEjWvb00/qoAF4YiJ7e1zFTep25lEwMgTA/MQdDGTLP7nFIF+mrPGiaMAiarT3jpunIPnwHM
xSyy4XdLRF49wSaTwxNmOKizASmGkwRajgzczfVxIj9KyLAro7tYFpqLBPwlyaaChmRbYeK9LEWU
uHfpVCB0g0HcsjD0cJK02SA303MFWUcumcYbPETknE0zfQOvDt7h7BKtKNKANHbGEf2pw4Dju2zb
tT4UNuHKIyeH/xX/YToelpxESoPkvu6msSuHa67B++2LvEUySbxQM9tohepPDuMVvuhqLq+pv+Jy
qyTuNTMUEavqkxqCZzJ0DEUSnxsFjFRFZeQ1afEVkaXMdynO92eBUonFk/zWnng/YY/OUDfDJHbt
Gea09wxiVVR7bg0OYhIsm/s1wWbAx2Owotdgy15aIhNYGyzAhp1U299V0xcxN14gXu3owh0Ituie
r8gqgihFF5ZHbnpcMR67HT7cIme8WrSJ+rddkWIXBKN8hokj7wn2ku+KamA0WA83ryfmT2zV+RlA
LI5lyp7APxopqOWlqPEZcBGVzUnMw5gdhUjSCltVmfWnKu3Sp4l2/yVtk+ldRys1ZTDa9nHyevWg
XU4HLH8pGATf2zAXiJ9sZsDIrR+9EVreCXKl91ulo4Sg2DnpW9XiHKEm9viNFmxG8iFcmdkujFSP
GHaT8sL5WbSP0lvVj7So/F9Bjz0MUuCySV/0Z5cuZ3qzF+UcEfvoUz6QaSIWA4Z9HB4T18nRl5qa
6IfF4HxMXKY9uIOmmOxyQPSAss0nV8Yp9MCXVv7SxsMkQ0BPKV7z0XvgyCA/1no5Vpmw4VsA6U6o
itTVlqTK6uRIjncbwLQb7mWCZTkjMs7ZxzJGIYlUwwGx13OLbZiCl0qJuath0lrrfF8Qi7o2fsk5
GKYW30JFBuxbAhSKjzb3OaJtuMZvuhmy12qey4+40qm/0320DfzXSH/adUM0eEPPr1W9qv+IETYC
/238UxUREQLRy3vFcOcrWYPYP2w6Tr9vIni5u7BjhNph8HmjOJftUdcuXwYdaPaS2CzG3dWaxntb
2sTRFyg2uNGs3Ow8qXSCixYaXgDj9/IfXIcVEAwTnS9hYgwdplL6rSHM/lWxy6S7KBzWaMloP+ZQ
hDkmhEYiMe1kZHFTphUDe+16/J20UX26l1GI8dipcK8R3OItN4stSQNpH3tFmmwPvQq5Hop14ZSr
QJNzQXdhWJ3lYrLXpt9Q02AZOBLBLyEp4/i1s2R0oCiRcnJbINWwFm6xv6RvzHwMkKv9o0yZdh62
5XC/KC4425lBkPNtOJZfJg8LKC5GfpouxQlUcec0e7R1npMO/8+XEy90AdqZ8JYRItG4+Jbmb9r3
dQraKvAuUITR7xLGwSx4CIeiPS5ts/ztTIzvTwPGxIkuWFAN+Z9B9RB3/Z3uFW2dKp3hF1RZHvAi
dMDAhdnmOcenTVCMnoUIBD7Ef94q2ZkAubf9sAapip8TTfHAOIQ5Rjf04kdSBPkfjzh1s5tcnbss
/5nkLSUTu54VTxuJV6f1f/lzgc1IVAGdVAE5tj7P/oRNEYMw1BLWjo3ZbWpmE+1sPgTZKTOY2o7G
reNix6B2LB+wtON87FdMWxcPQPF0qzsDmT011UQ2eJViuQaeIKuDTwZlg79c0OP4BMRkBhnwsOqR
v4sYGo7HIR7RvUlEdVfAmvgCm0Gudx2eA3ladDklP9phAUWl1k3Ac0PRI0qaMZyu88T5QJ/Iz0gR
ra4qZ8Z/6Bo6GPQKpwXJkW5L6yKW4lxFpij5hmXlPOjwW2IZVKxCuG8i6y+nsaVSWqgZ8zvcGf3C
65nr5tLQGoR4QjDWFPferIv6p+Zb0E8BA7T+pZUFiiP4VOXt05RyjU4lbGV3J8M4Gi0qJAjOaxAA
dr1xztTZM6/B3HO6UxvuoR318VOQl9gS8G8acWHzb6v7PbA+Cbonmfg2WUM7gYxgVv3NCjXJ4i6i
bxrZt7X8ASBLsmy6qMGtrThYUQ3rcAngh0acNdnGF0mSaKQV7NkT8diwHGVBMoyn4qB8RvL2WGER
6rt7ljcVyeu08LA+WdcANtZZjHqLtZPL/zrkTEMeUxDu8m5CTXaOoJJob6hFiv5sXYh4DWTiaarT
WxHwCgaIGRicwXjajtQrCUNG5jeKJdxNe08S8CVflDNE7S/phGX8s8J0l5If6YV3AcLT9ThPYndt
/olV0PZ7HJPFZ+fVjI6PZQnHBmt8WvbeY1gNxEjliudqX4WVBeKvZ8A4J9onz8GIaDtCgJZPjlRn
jIkKow5kJJ7VABcyxcM48vXDMoppPzBqjMzXLPUD0ZLUrcS9ZzyN7N/PdRaxbCCfkz+F2v558PxC
1UQyZjKmGHmKtgq/hANJhiUPbPw5jFKj3uti5DmGJuX5D107QvZNC+u4Oy9HNMbaKCFQ3iVzEar7
CKs5aPlmCIJbOckgcs/5UObhF8SteHNZ4mIjIewvGNRIKLb1ta/5AjZ3RuMlfElkja6jDtv2wVRb
Z65aS4+7FKIG5+dGmRx/QpEdq+eJoXTxX4o8ghayzMX6FHRwhS9L6+GoZt7mqQcS85wjogaN9ZIO
EOCewVNVeFdFXwcPBny5cx3xDIAiroMqeJNB5y7PqRegkgn4NgUu6W5odwHOs+6SQHlCCSYrPp/S
Mfez96ZKZf2lRLsE2bHoXIpUKINYPTA0xfde1gAdGAVIqYimoN/zsC7tdY5KZoqLE43ZYXJZ+gfI
IWj/WV7TPdaVafzk7gSBFGdqqKAzzHSqO5iFJJE0kOfkamuENKRv5S//8IiLzB5QbjoBm2pzag9r
I6tzn7vIRoThp1frY9Pfa18UP9DeKTBYrUUqJJEe9mOYCiVa8iDVgZGO0/wjCByO7ygZPpIJ3iXG
Q0USLqz4DfnSxZ9BVtL+NqPfwDpmcehQnb3VXQfgWZ6vnpiCuZSVHssxflZ53RYfyCMO4fqcBTDO
UWLEIJBgVSqbmzeHw0rkGUUFDduS9r61iMXFaYpI3mRw06ZDkIPd+yxnNSSXEXAkbWil6GVBg/Vd
h5U0hTpPGjelD8cHznAO1TejplgoEglGUbDURWPvFF39kvCCGwA7VGUxTBxIYy2Bl30z4RsYD91i
fe+czCPq06K9dPpYSOQC+0t1l/4lyJWnN2Kg5Ke2ZSB4m5uMWgQkPDkUiAzpA1OezVtIszwcGhAn
FTcpm6HGHZEtf75Cagydn16tsa5r+nh/2Ks0YSLB+I1BQ2YFdxWWy55iBLcEME9P9THwsshdXgyx
bwZ9TsPl5LGMrfkWuWPDG4da98SWENZf6A3L0RdbAQ8MloRc5dYiYJAsiiJ9BQbQ1t+6LrEiLgwg
xQvdLkbKgGVK+QmvwBjcFibvwInhxCJdrCNtBIeiOoMGG4qUvmxRIad2I68V7y+J6MB3/+hKCPGY
jtbZRTquhs8FRAJrrAgy5D6PJODzb0xzJrlRUy3No9dMOHROS49hhAe34RN9hfzlhU/0KdmpAcY4
XhAN+Mb3OHyZ9ls3bdSL4dNW0c6nKB2YuPqYEoJ5TWdog6NGJelietodWz2i6K4t4tke2lLIpT4i
Hw/LoSLu6V9RXOb2Wdtqrcw9axOkfdFTNcblnuE06Izd3KZMPQQDDyiwK1GI7M2iBLX/KpNgaYMf
IZL+mX0NG5kPMyUcU0cxsSLXw7ULmQ2ZItVAJcH6aMbxnnLNRmBeOUs8QJnLxeYtkWwhw+E5AEUo
7gzNf09cW/XdQ0Ok/o8dAL9cU1qV/o9Ze199NB7bLw8K8K25W0bMmS+udVQNMyNY38mb++5xUt3i
3qoMWsCn57bJ/JRZmCOnnjSBMPiSPA7TpVmG/mKhArlwNQbCGUliTfGgFmqHO3aCkmzprGn11+S0
TvEh1eI4/016pRpm3shR4IEgCneyzwM1YMhkbntcQ7zu24KSLaCSm+Ib4BKUhHwVR69jY+db563j
+gjDWldYHmoV+1iDCHyVFwBR/G7glMxXB9ubOU2Zo7eaiHaT/kOUgTkibrNnZJehWj8E6dLZ0zSE
4RtVNTw34fET7hWvhgc3GiVm76X4zw8TrBv9ImsktU8KxXLDZfltdxIIPD74zYz+CTJKu5whN+Ft
o8EOMNiP9M/zLs59TE9F0cf0PMJ0DgLI3JCVhsnnh7z8+fJWibxyngJnbNR94CKMcfyzqiDfUc7V
9geWrAJxekO/4jzAoUF+aIledJ5E0x15BO+BWBa0D9AqHhEUdCTOqZT1YljIpEht8I4DJhrOi6uA
4AbLSl5GjLqLn9jxQ4QIRSWa3nPGXHJ7hXy5A+ufbLp9vPwJ4nSk520ijuYC8mt/nEYP7EjA3Cim
KUDcPfUEilcC5tvNAL45ck7A75KQOb7uy+VN8p+RmuLkWG+OZ8kXGLaCO79TxyuY5E6MeC8rHkw0
FTL59pA0i1a/ZMqA7eTCdAlPc8KQ7KBk3G/jn7jVdwaySfSnCVgBxaAK1W+5EekL8NxN0MqdI5lg
9+C04dCdWkOWGfwOCPJr1SWoZwE4Jrub8Ml9dHHX/I36PtZHiWu55u72dfs7mdjhsmAWxFnPY0Qa
cg4QJ/VU4p8ZQEEdaLEqD7ghaOAzMszcnmH8c6Kx1szx73leOYTTGjfigxxbhmEJcXVxayJmbHZ2
kuHUja6aicGm2nn0VIWbyA51PJzJJcGRDkzUmRelcR7dWTu4GQVD7P6hKyjcb+UWjfsxEXItPFCp
ADyrBefOsaoKhCTBMqjuXk8TeLPEp5p5kFWOZsblPgvCOT5UPMjWLp7LZsmjQyf9brhhH27+sswL
95jHEbngLfM4bNq1yIgCeSIM4Y7BJ9/N46qDxxAM3XrF+a/0A4OXojsobAoYduVKvIC0uNAXF25Y
eabhIH5Jhzy7zgdji6H8EiAn5XVSSO44ytFTf7SOi/c7nU0/PwEVCN9MW0/yiLA2V+8J7F9mBlXL
FWLGkbpRBmmMA6JsDPEZEh5AwNbMC8ntRGndXBGSyuUmKXqnK+ds3j3Td9CwpwPmvISIVvQmyo4W
HDcVmIkEbfTAOj5GMapIF/+3DYeqvqh6zmliow3OuwjqHUUzLZgHqonG1MTkrQ4MvkvvAqe5yB4I
uifmxRKX7Ooj4hu36FK2zCrsynSR79JhsF/hPZUXhqwlEH3Hq1CvFsVzzgywYcVOjYcPNr6ebH3i
Zie7Q9CgifnTSP+cbcX/8y0BtESXxSpe1ETGQIKZPNPJcbuSeQoqFvRcPOWDV+i6aA3+DtbF8Z+2
PWSvZokHdq51K49MxJL2B8xNi3gZAJV/YVE05mj6hQrESyp8PbvFt5N7KLE9KZwu64yVtVnzp8Yd
6dAWfyKvaxnOVbwNyv2DIXjz2zXQKSmoK+m2e+P4yZOAgsGAFMZvf1bL5M+PDBGkuFhsLvbApgGn
fAjqTpRnvOjiiblRGt5leUupq2ko/03z5lXltPbtZ7GaXD1BekVmR80hDy+wRtVU9oZLp7I21390
0tn7STaES/rcrNFd4W4GOpgqlIBSVRD0CrfZ1r00A3o4JhSdwErb8nPKn5BLdJTSKDb/b6+DjDn3
fnKC4N1KyS+BP2p+pKzAct660OPWIxsuEYUxl7X3szvM7U2PfVEgikFSchjTltv9o2c0cUgupQ/7
C8XOGHEUuFQ4zXMVqz21bzLgrZzMbx9XS0QjlnPJln7pfcZc/sSvWTz1QXEPr8cmI+xDlbbklyIx
xZCQBkJENmd1xo6zjPXDPh724ZmKhxQU9ZQvj94YwHr2a0mz21Mi2Qcf0r57nzbYm6D6JNP45RF0
2F6R2QzvLOspxVsuyXd8FO0QDWxXZHTNxp7EYVSAkBgXT4QONrz0nJYPK3D187YhT97FXkz1PvrM
Yd7qVoY+1Ttr63a8tjw4yHIor5ApofhglfWSO0PFu94amctvYjNwN2Uf5uoOr2j2nZDhy04sMnQF
K3lqnpIu70VwJfjqhi9LBU7so+DHHh/Lcfaa25x4a/chCKoplhfBiN1rALnhQeeSOaEZ2MTGANxn
zfF5S1rogxEEKoFVIa4hbOG8emM4o3jpQvb4PXoU+uHZWA8/kIczHH8Xwh1mfAlioarKWP0U3ep0
47Exiayf2I3Vu/9Gf6rXh3HIQh+MUmtZykTTN3y76wzazuLk9R9RS2u66mIKKtzXfTRDb7Cdpehv
wm5enoxetjQFJH928cyiqx4B56MgLVEDk55zM1y+gjlAtleQRctTF5Oy3sl6jMSFDtffwP6hxlc1
BJDBI50G/zHpk8FrIiBCgjYFTUYD5EKf/cTKIkhUiDmcL2kkp/eqJj0I2tHzDIVhpU8+tUhxJta6
SU7Iq78Ze4XDU0HnytrUgdLjAH3U887dslmkOXDRthX7Nv4PzCbKoAKv/0wdDAgsPSUPLe60qcfx
WmMdtM/V6ITlHauskHKEm3ZoTFp6YfywVavpA4cJMdq0hxx10Tlo/0tTjQUo2TaBpAkpcbCHqcWm
egB9NDePGB3XEvPwGgdv2hun8kpeFJMper9v2AwlhCuJZo5ZHv0t2GQf3LgKGdzgO5DfQrXTt4ah
Xz62bAYIjqyEyN8klsvsHRW8KU5pGSTZk2KPRkMdTM0U/DSSHSpvBfObP9Z1fVMwZqxc55jQsUM6
qEWqn1zZc15oIzb4fy5k/CCY9PNt8YcNLxO+qPmPNAhZvB1JmQ2vTULFtlcsnXFPigUh7SuNEEFb
XD16ULiQfRfSg48w8d/oM7FCWXbX9b2FBjUzoYtz9bog6QMk9zlvC4O7KO1ZvKx3WAAZADEYh9jk
xW4GliOie3olOpg1F1Iw5FuHORzbXwtqp8IYReRrPZgpH8SdkAbSOvYURAZYnttR7m4FsY6y0R74
FhamCNhfo9fKcbdb1fr+eCMpylEx+UWQXfwcVu2bWFoJmLWBzAijGZzaPzFRSjAxWEHnBcTPy+OU
VpP7Fi8SATDAEhU++VXA2TXhEY5OeTmjwQq/Q1gqE6sEcchiQc80XhLemJYQewjwIwREFHqbPvVS
ciRD5VqiM5p75XJJhqbKjpNMqd+7IEKUGXyyzQcgREIcKmm261xByuwO7sK2lh1zcAh7u6wdibtw
SefrE4TcYHb21mU9wWMlsc60Z37vJbzHgLysr5scyXNVRZD/7djC/0ZwUiw2JFXA3SOLdJ4uC8NP
c987YeW+eOEic7gBacRoSTYCmD279YZnC+SlvPdGVTBzI4Uvz/WmJpErM3k03/izovim4iLpbgNp
lFcfvr5z9nWRnFBmIQcGfHrxt1jctj4I1LUJT8so71lAQuzEiK0imysHhZLVvfNdOftjd7NZw2HC
/Dx/QEfY0GheZ9H0gUgX8iixoGx++Q6XOQ5KdIqm3SC9bAnFgcceRAYejdbwyqfBNfkzRSRJV12N
U85NS74rOOk2sNUBzkGGcUi27fBlVRy07rHTtj4uY0Jti/USXjik+LQpDkVWzelH03uD85KDwvMv
RNtQcsVEkv+gMeuSuSzAxzKs87m+PZuX43WaW4udUIMs+LIE4Tv+fIb2iJ7r6sf+qQCshYGYo484
4xKzduk4rXYmK+bEhXizUxTbL5bfymerSPu/UUcG2WOEK3h2L3XFPPiJusaaz75DN70UCkshJjhK
o/1MeMrr/sfSmW3ZiWtL9IsYAwQC8br7LvveLwynnaZvhOi//kzq3tc6p+zK3Gy0FCtixq5os5WW
YI9zdrdw0ZhhXHAXOCWD4rY5ugN8aUNHFWWRWUHm1yN0iQTigzyPS1j139BJTX3sbZ74I83JnAOc
Kvhx8KS18i4tSmJcVDLLq57rcabuJS5Yr6Y9QTCsmeGirpFHGuw48mOnZzaP5GVHNaIOsBBP3C++
tTJ6YhHlkWwnPGdedB2CHE4dj/25lU+u5J7aqPneXiI3fYnXl/cewILK7yIPluRlZT/jmlABiG+4
zZk8ig5sGgUAi/IeaagUv8I0qpvXuoOuceh7EYSP0UREdcMtP+n4zFkoHuISnMBT2xOUplg2R6hV
+eD8ZomMa5TAEi64EdhEcVaTcdM7TKxEmXPPG/3XYYpG76EQuF2ddrCWY6gnjnBbm/5aOVNa7FBt
kZ0nL2NEJ5BZdqC33YECi0CAPnbpvMVwTjmjwnohatgpFFj919QytShIw5BRYgf7gr1qrg1aSsMo
5GP9n4hwugK/9o7xl/6tDb407nKa33y7jfmkgO10hE0A+mJCEiCXJCg5IvmR+DM4Vu098rqAJWsD
JE33OjBS73FMGLGHr9e0V5X5BEGZyzh46c6jT2pjAK9QBpxoWgHMtJKb81oWNG+MGR8Dy8leUbNU
6uIgtIzSP2WLyjYGgE8uPi/qBwg6PD792kD0KiVNpWC02RyOZ5vGBKYJBzHn00fOG39ojWFT1La4
qPat3fMkMDRYcU9LpWEF5skkTZ8xZ/jpO9pezYM19sCnMjxVyafdQNoAr8hAFxjcwGt6ZGaf2EMQ
eqk4dSWajoA6TOpSNk+0CvOi4iCoOUJbIqt0f6OwQBPf+zhM6/Q4IoxhflimoK3vnN7pw3tNI0Z0
B/IP2FlKOhZTTDC09j6Ah1/CCM8z/xFUzCyPbLIh5ZfgM9j9y9qG2pTpADAZkvp/9x5LkL9WtWCg
g6Lr2gjc1tiX5btHPbR0P3RuAaluXLaSwilR0fZRjrEd5FOgOAhnrHKCzg1H9y8lnvn0FYwkBnFe
cO7yAD2B9cpmTcPj22WpLHaD508Qz7ChfLg9X2CGnzx4oIEhc44sMSARjE7DHUYS2CHOZzFYvcLX
wdUq2qH07uxRjtQnyaZonA2qA9+shpC02fd0wwI90ExlJ+Te8GYze44fOHV4daPvEM6HhOI+KJJB
i8YcKAcEdyzF0LB4ZQG56kp3mL95nwT2SyUQy2K7i8hK1oUN82KxLeb3gbh48GGSdRWeUG/y7nvk
xHfLmFistYKSyQGNHJ+AFF7bXZranWigFtbCcxlrDCQ7HDiueAgcKeSwgdpM4yRXurY95R58gtsS
FgasGVjJ/eS1CGF46wK6++AK4GZfZruSe2ABiLITa+UYo8H6/T/Fg7Gtc2876Q2JBrEpbRdH31RW
dn84vQrn0WUxQ91ukbrFf5FrCc1a5HTCcc9zSDCzRgx74vkg9lg7ZmA75F4g+szf8Hv87GqY2hmy
1CqFmkA40V82A4hr8MSRPVrKK9Mk6QhCT9p/ArIK0/Nk+x4fNt+dgscmGrziEmAdcLbckIjUcXGN
21MQZD5aNhmPONYnLzFu2z2u9DN5F6k1bge9ta5+fCwj9tWyRn2qAb8l/+K5FD2QbbIXzZr2cIZf
HQXqtG/jTO7PyEkddHs1yRhiyOAU/nOcAfhON0pZHbNpMq2qsj8j7dPk45toY6Bgrzbj0uPXXrYT
/2F3/tLWcXMgcIqyoBvJOytNlHojjeKpah9OPqpgJRgTv/G4CPHmegG3h2XocwtV1WtxpoHRDUqq
AaKE7h4KqWL/vYjYZQ9bCqMQuHVUeuPDgN20PE+08FrvTl9gt6n7hZyQCThznsgAsRCx/aH88Zv1
pKtm1N69PyA6HbsaRhmbt8rNn7Ad86SzwifLPlA2sHzT8EkZyzxl4yf1klF+K+qRr5M3JlHwGoYy
dV9NUYHtAEThvOLSsMJPXTfda05YlaWuVbLKC0uXTVm3ZPUpthskUzV5eXWhCRZfFfclTNGoUuzX
UJcmZ5fSy93xxikkt+NaL6QTmDPoZnzFrNZW9QYFkzUcW1TCGsd6GNr+EUpSwN+Ra098yYwmsk1H
3yeqBZb9+p4uoYI0ulCkTkChgfuk79kmt4ozJFJ+c+1KrgHsnsVav8sui/1rz3QCHdbCmhKxVm+2
dbjEeKXYK9eXvKsHFxfODNpuX/pNGD7y9DDnm2DQ4hig2YwHnxMC5GeoezwAtN7alNiPov422AKw
VPkE31/rrKQdmb5wPDN04iLxzlZvP+DlXQYHnY1tz96XHO+bStict9qx8Kv6XCrZ+4Y5bp2SBeqS
HGw40SGrj8yv3uosyT4Tg8JGjtICZck03oHo/iYf7+S/5oat3UeoRsiyu6qgMFgAoaT8h7A7zXLj
Abnbna4qNWFz5u2IP/4yjY55A4w3l/R+edZCA4KupVvU2xhxCEMIbu/FptY7HmEBJX3uQLyDU9+A
EQ+9Oia5OSXc7YAgcQhGrHzmp5ho0fJVypyAm826e2EqQNkh+5TI/ziPPQzSL96RBZMHpIrFvq8Q
mHDTM50U3MTgomEfonKJrw7CTuZ+8hgP8U/M2rPZ5iMpng+ESmc+w3ZdaLmMKpPgql6jC7wo2/E3
cwvwE7ptRDZRC1gxy/2E/AjRvkGCBbDlooBmmurXKhx+IhIU1YaaoHT858CzqfadHGlS3uDMWRm4
TMErs6RlrwCwd4m3me+VP31cYUTL0ESDU4VT+i9uT/L2tNuYR8nMLh4tQQ71YV1PDhvaQbEL2hjC
7920liU+B5Gm73w9ywxomhTYWTEWz2N8ovKgxpY0VIZaLARoNNeIvDodZ5N1DTBc80WfPPGUcuLy
VWyZRPdDC9Pzyq936v/GpOfqi+fxNQDnJ7g90GqI+jJHq5TEKZi4wFzY49qe4VNNkMHG7RD1ortj
xaqbUwLCjk5ioZF+yUBE/iXi5cDa28DZJppLKTfJ3lktR3pcWO+nfUrHXUsw1dz6tX6eHbr01I3N
DSGptKIPYzPIIWuf8U1ihgvTWPyyXYxF/OOq92lpW0XMxSwOaGZC0Feri7HOxUnG3+SEQ8+GqfBY
WkhVAdXijFvlC/K2AajJXI4PrHkYocq2LIotV+hc7eKYTA2A465r/gqLtMQ5tdIQNHKpoMRg9WPZ
dc6JgIEG7OtafPtui5JyFFS1xHeWbrEvmVLw1URT5+WJOyUVl7qblPzWpd/ZOdjwPCQAw32LnfHG
THWUnejbIupEox7vAKQStGSOY65jYzfgFowbkoenuqGydDlwjcF6ERmYzI/WEPiGIjDsUkN48XJr
tImRmyJIuUMTCZ69jVuWQUgAhqnA3wRrtg+Ng1aGBKsRWE11GZVcGyuwHYmuAlizYPTC3AYN68Vv
WuTcXRhxc73QuubOOL24/0/gxNjqJ//yXJZp8sA1FiPE1njUJ/MdGesofZugTSnu6PwiBZv4Jl6i
+1jVxMBfessrppkjW0MyeOCBWN9nDp8i42qG+rdeN8NGhVzMqwgYL5e0/jMZyOTeFd3cFOE+HaL1
JRGkLf23egJ2RoNY008nuzJyoGHIc6fu1NBP5Fu7mNRRCYI503p5ZOJyrd++bKuC0wfwUoHSgQUe
A04TOBP4SRp7quOS1y7P8sitIPnNDgVQ6WZOxGh/RB18HWifdY8vKR/a+SWDJlzfUqmJr/kqWK+q
pWFfL7nCROskWuW29S35nlC8Q0wW1xVo7Re/pXaeXVLvdnuunebIB6C+gs4p9W9fTfyJrDd/VLuW
D9nklcA4VUIcxhi3OsZTGy1jLhx5z0NRcw/tOjy6VCkGzR2HZwDjAqb1syxWoy4heZZX6VqyZ0ut
juhE7s1kOvsEi4V1TkcDvjRU/MU8UCoV1NsEB8kFlO1SbKmmiSjFw0Sh2NwUyNdcz/tV/Qkq0Lvb
leuod1hD6b7sUhZKr07ug2jb9bSIN/0Wf9hoQ9ecAsEOOXTbkLB+sHSskJw1u+VBMAFuoB2CDVxP
Rod7BsPYS0AKetmxZoJengWBE51H9irJXqAGUmnX2iwh6iShqYxNduy8RqwBWTAu9RLcxy3ecEDc
YzBg6bMy8UeB155OkZ2H9cmmDdo/0FZoqrsGN4LEnrrkTyVOt4guy5X6nMwtUZ56tp119zc5WQ/V
a9Dsj0L1GpvUpNceA4h6Ko07VzddzLK96SFL/G2OqbXYlV4SphdfLTJljbYEfziXLbQ1K/Kqs120
KwGqWDEFkauL13ixDFMN//eJDNRK3Eh3cEfDhnsAe9QI7oBESaevAA134ar3F+gTCpGX4Z2NO4nT
GzYQSqada4irfYw2eiP4QMw/Civ/dxxofYQNMjbf7eTIK8+61SKLda7ZmYXswYGTdgDuQPJsKe8I
PPAwNc0EJrElRgH5M8to8orsybrz2mZKzviiGnXD/sxngVW4+0N803zXKuPVVS4WSzaxhEF6VglQ
+HuvQgzawuNQR/a6/NSKp+qhrnzhbetOYeRB0xfmBLKyNz8+wwtYOhFgB/4c8Lq+Q31lHCyHjkOJ
OnOQGEyswYNs0pS+MtAf/CfO48A+STAzwkq2Jr/5qV2nK99zT4gvuG71iQBB3jzNvdO63zFGpo6c
Q2lHiFeYr3NETbrqs3avCzGnO39Mu19xzulztN0meB45Kp/6yCcjsiKGR0bXpfiqI2kyNNpSuk85
4HLe580UqC+RgsX4gqCpWUhYqNGCrqjGxXsdZ1wDSycit6eDHtP2aEJo2LEHaowLOebe/26gCEX4
bDWPaPm3iSRiChjZ8dnx7OQZVy8Dg1bgxPerbVBfComZEuvouqCv85X8TxQbG0Whg4Sw+n/gzaVt
kRx3zDGYKdqQ+Nu3TRUpboeaFbz9vXLERmoGQmqNbI/XSNiuxKQsjxmecHToB5gJ8fCYIWVSbElD
a2/OMAt0csXFM5GYXEqPcRJCDA0ZOWaYrtsmcea4jym/vAHztMCksZtbCBZ/yKoP00tsliZ1eDcU
Kvtt5mhCcWBJWXqEo2Q+Bb9WOwPHLvAAVZ4ra4rpTAz9wLrCz+DLSRqfPMS3EHCwPlnF19ZZIC27
rLRto3p6+uLEeooQwE8OFui7igWmfJQE4NtjV2aQOGOFeiqVG9tnkPh0tBHHwg6o4AiTFsiVj+wT
soFuW6Spk+ky7i/gMkGkC1oydnNBFQCacpyPh8AphT5gVOu/OJZX0OGc8K3rTf+lRMuTPq1w1Rvi
Skyed2HtWB6XIPHCsxPxTbxlvMzqr6aRRCYV3ix5H2PUuARJaj/TzuWJve8Wzs9ME4Z66jKfT9aG
JruOCilLuDlyERsDAnKr7EJZIEc/Xx1BQig9JKDzPlQbpNUd44e4mwIYgeuJxn4fE7/1szDQYrCN
Y97Cnley0cE+3Ou0PQZNFf6dArJvu9rxyUkvy9Jx/xh88ztoULpxg7Nj3mX4SO7SJgI9O4ZreiDA
znEAgsT4i6eN9YU/O5rW4qLhvGLGYUYTEtQsDJJ17TQmuQ44imomvbpe3wmxi8UbU9b4wP/XvKko
S04wCE3zEiTE08DyU1/Db6XOR41DfKSId9Hcyzf1AEJfRhObBNvRHvkSywoecWtiaZUDX9lb7Enu
F6GfxNz82qDTjEiQrl97fIrthb3CEOK+tyRKP3u1CJUwwrup6WJLKF3bY57GgKpAjHhcj/uF2xo2
sIzO+qGjsHebsJ+qLmUXi+8WGEJ7wM3We3uOLK6SjEpQTHnfBRUzShKKTm3DfFDec1aG0CBNRLTk
jhr4MNh7iUNCpO+xaNkwMEAHQM7Kz5JIbYctJ7W6g2zU6jVm21afAK51oXzsjPA8h2pXCWNxx5a4
h4rskQvc8nKI2zMTFsWKRovom20Ng+sGS3Fpri4Ok3JlMLd9dO9Uq2I0JxO9Vth0R2j0gF1kSFrL
A0N1NUvClQaSAfhIbGjDCvMLF0YsgVVXH7gU5W8ObqfgYhs7HU+eLueXnN9pyMJtaoWfbVpjOufM
7hF/2YmcZEPXSznyL0vmKOKLTHbznka+qL0DFlMUb1YVc8I2Kkic3bSkI13QbGqKG8FabFucKuPk
PNv9QCaIUrHaxHxiDYrQAzFFN/wJmaOTcOvLuQjvU09WMDZpjjZMn/jc3PgUeSxq9pFhirtDA/Ta
58XuwZ+yjW945xAN5G2lIRmoqx9aGb3JbrcO6yXjPZcVO85RFHY9ebkIzB2d9vqnZBwuuqOCf0/R
OOG2Zac7V3HhoDOb+CcEnam847Fn3PRTBy+VKg1nPXSO0lQ35JhheKKi2FEOZxz/0fRUcF9JNngi
aJkHVaydf3GRZuYPsyR7XXa1ucsKUaX2d1DWEXXPA4bTa9wFJNxTM3DPigMB/hJtmEn8VwkWwtvP
CmtAsItdOx6eRUrq/k7j+px/ceg298oMml2uqvyX0erVnUGfOyHR4BPIqWyyb3hdZHqdJASZR+g+
fnZKmnFNHLuyS/dlwD+w/Swe0GdYvV1KHJ8w+TK4e7gTyin41h0b5ZouqNWM4bt4NBDxSU1s8hZ+
BPWHFH1QtF4zLLHqom62gly5hYri/0zShtFMEUb6VXmDNFvcoKK7LkFAWlkGbC05cBtGzdoh9MRp
x/q0zIm0wFkk8lf3XerCZaDKM/UEtkM9jGhHve1irqKBOSfqSNKd2gS16NVVSbf26vVj6KIYZyUp
LTNNEL5LDmTrKXdN/WpklzLtkMjLwZu/QrWa2bIiX6sadUwh5EB1g32aOcsMUWpB4FMFkqWIa6/3
fWSV8bOqM1p3qg4fFDQ3lxeirQZnerbxVVaPKRiw8S8xLVwwOcDa9osw4tp6wl4GV+q8ei7wVou7
NGtyQ7/PAnWY0AXASWNK8HR9z5J0NtF4RbFm18DsSU9FmSytw4Kvppc3pjHhXhKzKI/Nf9qkLcPY
6g9cz2OKyOcKcdkmHt7vwK+H3W+Phs6aDHvK1RZC7divaYPK8S20fVCwrTs+Uk1qnwIWvtEhkbkf
HIfImv1juijSLjPf1N9rLjC+2nody0Kn7H4RimTxAdrK++uWVlDlG4qGWnHj+LWrO3KV3I/GaUmc
H5y741uKVSXf8oviGq98n3PItvowu7FOMT+Me/y+lU8otS55oW9jtygN7fRW/TwLh4Vhmzvtp59m
LPK92YaoK8vmlUTTaLAkJWywfBYuAPMcbiowpkL5ksmRLRxamPrEGFWohzK1xCNJat3jubEBJKbw
DrvhMCdBwFktw+oTNk79NCJOM7GDeHmNxxFTLWrLePDKGldkaULXO5DQqU66bLP+Rdt0ftmdAwZg
UcnI6uK/UtDcwXpCRZnQ76gsNDsSeY7K9DbIxTwrHlJSbBwD6lDZaEEwWNxl2NGizVWhTmkanDFd
9NGW2z73nquP8YO2DFR3xcZKduKBptIqu+XOGmIPMGyxp+7w1PK5g8WdSUchtR+rieQbUL4Ra7lX
Wh7jIv2Vw8aRacD1vsTCBPQ2e6FQB0l0dBJIZ2OLR+6YVrBz/kATxVFP3pFwbooBn104RF0clXZo
3lN0BEg7VNNHBE6BAHucxDWr0qhyz7U/Ebx1sVBt46ILrPs1ypsd+TliCGAgFbD/Q4vmm45+Gvxj
/9RaJ9v4trW3A5uTfCs0S4I3GoeS9stuEfrffMuGJrjh+1IX4N0LVcfRE+IVvlXoPZXk3Cwmp4eB
lZv438zjEKhdQteEG9/QRrzxnigdwg7O/gruJcE7/2pnKdQdrGfA/5/ZzmZJdWY5XDT3Ef6F4QVh
pWupH27WoQ407ORePcUCFt+cZuF6JmvPPIGR2LHuqZ6w+jXd7hQefyTUtHmnksEeHkcN3vBHih4s
Nx+7g9/RODOnJbl135r7Z96wdqs3fteKFP+j4u33KCmIMAxlWMX+OLqJ9Pxq1Ew4fzM0QvtMSgz9
b1acJOlzTHqb2RrBGnMHWBCZ3Mh/ltOlgygHJRf3QTril/eKaN5WkxQLEuJQ2TcmY7aoYMiC9rSw
V56f2bPTu6pdSGDbkdoPMMpQFvMR76OYbWAmKWYSO5LELfGYTf5h/UNh2fnhKJ8dO8Wv2gPwkLeZ
SinxyxXN/JEWnZOfGP4yagS4CMr6uvhtm1y7BmQEhQplU13JLUFwc0Q/jf9yas2rHTwadBFvQZgp
8Squbrc1jtEvBboGlCEmbDtU2Plid8Rz1evWv+gw5G4UyHLWd8RYspYDhAEF62ALtI7NcrN2AEZh
+5Tg5SZ8lJfxoSabix2ORuo1/9S5RfgpaNBxK15RC3NB6yTRSc2V/Zkqr6joToaI+O4txXibQEaJ
VSCQ7Y+ERcTPR3ybtY60iZSD3hTxgdQd3IpNMPG9Jq2f/eGQDopgzUUEAxEaRHi2KZ6glB2Xpauy
APcr767oqUrmoNs7Vu7lOXU07dotp20n+OB96xyqqWn6+yqsuam4roXbFc4RwW/63llBIjutRCq7
ILkB0Zophqwlks3YENajkJmeGmDFlvOrTNZkbVGRngY+OiXUsFU0pwMYCkt5G9sVzhNzR2WdHKEs
HWFCOOELv04gJs2sKPI1pafanZuy5dv3i8I2XoK8tjYlMQ8Dawip5GCVXDpADdsvEF4x/eftZM+H
mGxseJwJe8QH7TM5HRB/7N8xuyLCrDjqrk6c1QSklEMOWA2298Hh5wiGE9qVHQZjAkD8RdqONAup
adLto0/g8mcpzOhCO2fddRdL1MT7dADRuIskS7NNhsE3hEblOfpUNEO20oeobdwI4ZofHlOZPkOJ
XfRnPnBrPUFQwNZEpIpvNOIxYj9JGO0dR5k1TBa1KxuQsbjYAbdAjUhd8v6qCh+NaZ3iiLVBlA8j
xZry3aaWQ3O65+ybAX1YilUyS4JYv2uTtrgYOy9AB2NvQrg6F1jt+jQQxWXpcEYfCofR5VmEIyaj
BDSovpnBhyMoLOgdFxezr74uie2IfeJxGvwgM3e2hIDZLPLvzAIheULs83ifoQ4DTMmbdDgAJAla
woz8xuEm1TMluOQ+kgutKkwtszRQ9lH8eFn0dlhxziZthrjr81Md8qVEOOCFp6N7fDecv+yYZnPD
vUS0El7XlBIAaBnIcOlQZh8Bz7KpV4DyjFBQ4G8ElNRDjA1Nz+GyJDFuIO3awe+eEbxZ0W8ASQI2
6hsMzjq/CihE3H3a1QtQw5nTlzSleO1mywz+SE92m3b7duR/5RXCJkCHXJ93eVsE7jZu3U4cbONS
cglne8F5WgqUDpKdqwUB1ouNNPNNhTLfJLDu8l1YQt7PS8HvipYLFCgoL3b3zsjLbVvHCpgPQbOh
O64kha/Ic5IfnixGSYWF/rdws/FZtTUPh+4DHEsowxSvj+gdHMT4Ma1ND3s23+Z64gaL2QxLCejz
/66UKyanTG3MRDX2fX5YIXkkbHp/eFGtBPBNAlrvD1RGViw53LXPAjnAwsqZ5QgPEj1r6zV1+0sZ
nV3YsyXWDvaaT8ErKO0YcSGaNbtBqD/osTN5mh1ENiQz316wOCLcx+ojVr659CRY52sMzfcPBnmS
02nk5pxvmqKx1dFHhsII2s92WOnRV0dwkk+RA/ZijyetaXZxLrhglROomg0lu8FrisVW7XBXkdCL
hLF+8QOqNxFCKMDuy7GFeynV1ZUIH/Y9HKjQLTA78V+YdxYCqyPNezlK3Hh4YkAWQ5b1v227NB7R
KSRx7xwWLh8NNq6yvLSUwQJtcBooPgRFqcagsWS9F0OJ3pgRoClKEL73C3dkJvk6osX0AIYa668d
zXFwn7tAI7YQRencArFbXAWsAXOGy8+tn7KaYYCVix2ScGd4YfDkbI0si5CgrTwGWT1iYtywFTBU
s7W5zQ6CP53i+UwjyfGKe2rsiTHJiCa8gT4UH1bfEAgMmJi8R1uwVt/Zoknkkz8AJQHftmJL5pQQ
AnHOteMI/vN0g11REEfpcPD47kzkj7ksf4zGFLQI5gYP4zXp0T3gGH4MMxPj3HE1madb3AEZWDeq
M+us1cinRcFFCbHH29PVN0JQp92qOyuMztTG9wOEJ4I6DNnatvj+eFnOhBxNmta4CEvYd1wJ68r3
hAA+TmX/yXcm7oO1TnFtp9TKItZVY+U9cuwwNPoYfANAlA1pDlM5stvw/Jvk3CbSiq9zaGjOyUcW
F7cEYxHMC9xl8RYJ3/k1k5TYGdRClOE2IyCnpjXWwxue4N3MtsF761OrGd/yNIShloWYfEvKDM+E
Pdepg3oKxkh8TrxBqSmtoR9CQvqTYxAst8tQe28mzkLxFVREJK6KddwL6kB+qMKMY1cpAIGb3M1K
76xDGyKBwLvLpxuHmJWjpR6fM0+g6NsmcfbzPLUTv/0IbhmoDrIxuCKn6aPTK5kwathRYVNajH/0
KLdhuCNIT65jGo3coikXfMqmWPNCIK2eqhj73EGPLXgaj4IIly9WEdGaAc2GRPAhQ0VQH2hCFBEA
S4BwbCziKDsWiPKEW6LBvJx4+oUYFAe54BeVv/Qzztv/JxJHo17+RUQO6FDr+5xmaVYxx75eMMJn
IU7tC12Q5pQX/yXsPJoD8GI32OjIBPkdbxCaKs/07ZE7tFhqUEnsUy97HwOW01wgs+4yYjLgBpA7
6rFg99CBz/DdL+248X0U9MmrYwKD3c2FSbEmGvuJDX2dfWtPU5MrJ6tUG4IcLa/wyQnripVy7j+o
bnGaTavZBZwjY4WPGDpojimYYF7GGKDNth8CS1G9wunBwBSFR/Kn5MepzKm4GZEgw9RRzdhsAz90
xucFtRECStcDpg/azpnA/ngKU+rJjwrMVEGu21uIr6x/EPPELwcORLoPBD6kQ4+k692TGhysgzBO
OlH/ng1YjTyA2dRkdeIX0ZkxQpYugmzb1NP6/QFjQNcv5V8jDm50+IN0mSubbGZjC4KGR0X7zfRb
UvlBJU6R4pIIC9LvtFMPhUVw0GPR8X8V5WCxSN1ElNhlG0BQzrtpqbQfyhIrCsFD14bo61YGkNHQ
UHlHD8XfWPVWf64Hf82xtRPrkKmWTNM1mBsmxnpgBMzI2/BSTsOSV44FpWHm1Lu6VcVdEmuP1e1C
tPjlrFjX/7RTj7236diGH6YsdfytS4rpI5gH2CjA6J36b9hkFSorrbLBR0CChD+RDwkBD3pflED9
Azh6LjPPpr+vt+rwIGape7xcKR7DbURy3VyspGs4lsA8dbhDCfaSxSgj6WHNdE1A14tIWzi+OTdO
tEiWck7zNkeA9jCr4Ot7tHJSFN+TM4fF75QqPvRWBNq1cCExiT6XmNrFpVDWwLbU0IaRP5jGXSPo
UwLI4jLFQSfyHd5uH8XFXdzimMJ+pk7UEL83eAB5cFD0Wenl3GbzC4lKMABlM6b8KqkQp9gopkV1
OZk2axvoRjQJjY9wGDBnSHvNxc28IMcjPMfiFXYdNhBlLIxL3jx4fJcxTySXFN1/on2oRUewGVSn
W90zl+5rHGDi2cs7zFvIl2zfPV5O7yVpVYJOmfTZtvuyL14qRPfy1aJOYPrlEzL9qDUeNB44JvHZ
ot8CU2XW6z+6sieXMzNtYwdViq5iXmYLrIJ/pR67EarwXGAMO/uNN9ABykfTth99tNi+2qzFxo29
DYjJ21s4b4o5u+0HVsh4HcDPAhuI36JuMA66jauX/MKz4D6UcTV27R0RU54vX/J6YbbRo8J6zuo6
puCOmQTSeVXjSt2VsEwPNjbHd5x1lCm1Ruhz5qEtFQRI48J9zT3Lq37VYUjnLlDM7FYnvsXCVZMp
Eq72L70Sk1OePNfA7Ke7B7FoH1fBEp/dZrIAWtaZW/7Wnq2DA1feMP3GO4X2TKm72zxXsvPit4K3
1fhVtAG6CNvyzgc32mG+k29JAcMH7t86rKre5u+PNNfZf4hioWeYKboGgUMvLEX/9QOXCBAKBlMi
wAzXW+AspkOu/Ze+JerGST3AQEY+DpMZArcSHf0LQVd+9hnMkytP0WTSnfBrKrW2qmB0vbAIX9XG
WDo0a+gidCibCWME/9ShB/mhn3oFdqfv9fiGQ6KwZoz+PD/WFh9KtoZtIDap/pQjs8zsN2TtU621
tIrX02DPRLpGMpTmneVCbb0FpQrK5x5YgEtYR3RxznYHYwdSagylRRCIijBDZ6ShH3vf80NajLgT
1NOZfdqY2ljdTNp8gY9D68d7VOf2s9WUTis3tSpb62uJW8cX28WfY4IY1OJg/OcLU1fugVYxWbU7
YYSqniyaKGr4Aw7dXARtCiviy1rAc2c3FwUoo/uFRIaeD9TaxMq6LULxb80KHry3K6JKlviu8D5P
ctORlLDTXZLI7Csr7QWiD3f2lzhL0hkHVFd/aZYWwr3RnqqcS9k4dPhUPKu3PMFVu7G5lTm4UwMC
o0BRoM1ujA5zfeRmN9ThPkkXNpZbRwsiAPvGxSf31LVY+O9R2DuqjkgkjcMfIJTu/Kfy6UO9Mbks
4T+hoL1uOzoT2mvDhdMmZ8N795KSJQL6GjBW8NiQbryVuFabe0OHSnsYtRxZ85lGP4feQGm2gSMW
ENep4A9uATvOBIdSzOpvTtS2/8h5J97TJLIF26ax5+IhwsPRbL3YtzLCOVQ7nhLUW9rMl7G8WZVV
/qU9yRRHKm9teLjkfamdHRGmHgeM9PFp0pwi1TYTEFnvpUHt0yjHZSKaXef51m86oR16blp+hS/0
mTOsbXE04ppXBILB9WK5VoeUL2P2zV5NFnfIQjZxPTRxJoIyzigVR9MG9EnLFkuU1kTTD5V3Bfn6
gpFpEZvMpcEEc+QgKGT2YoTCLTul9s1Op5FncOCIQKFiE3mfqxbCSkCqwj0T85z5yEcamxikTNj+
G8psespdtsIBa2ZH9XsWumFI3wSdSdEDaaE2+EVgTgO0i1TxmxqgyCBhx1Y4vlBmzxppi5V6Hjfd
1A4+KGo+rk044Hu/ecES6ftxZml3G/rShSQJYz74SVm7ua/NxJyC+zSCxBFmRF7CbWgFGo9iLP2H
sB3qAGDZZNFxEXYN4DRH2sfOhDVNWlOCetOmlEOv28RGMJRvycWwzcnj3MIEImjk2QQwOLEYZYl3
acZKfUdkSbOt09oDLjXjYFHOUsvb4eIJP6tFENvA5BTJjULxHI/Y96hitaXlvYIqUi9EBzqUdQ7r
xvbG3w2w32S30AsB76P3c+8y4BLTKHC8qznva+yfhGPFK2+F+c5VI8TBDJwu7cQl1BsiPVl/9z/m
zqxHbivdsn/F0HPTl/PQuC6gI8iYch5CqdQLkSmnOM8zf30vqlyuFEuM6E6ggQbqoSzLZHA4h+d8
395r0+9JnilGCx7ghgLLApjO5DtqgeEiK8x2E7DveWq8ILslpFvbtKwFriTkudeCHlufXa3rnxs2
SwrEfogJlJWi4LKnJvxiMr3B1XdFz9wJsprh0CYbkRqZ4IkGq194GeuxK+tXI83NiaBpUlNiy5Nv
GHNkt8U0ht/gi5Vf5bhQ9LUR+NH9JFp4IHNXfkD31WMGCzzxALKJDxrqATZVWe1dx2lFTLBSIWBn
PwniJ+gQKXSEIHyXc0O5gLMS43orPUDh1VB+xyraX7C8J4RlrEhSYPWT9m+C1Hi6oyYUOCFH4Ox5
JKbbGjANoRPhyIwRXDxpmPDaKz6VlUnby048JUmAe8llH1v0LEBiFK34KvlacUw8uB2sazTvqnax
g+/6tFdSh0ViRCBb40FZFSw60G0kdze4o2k/moWerRMh1sTrsQyAY6xSJCvjcWBhJgfrthhLaN4V
gKh14evWn1qOBcH2meEu4rig3JiVKMrWcQ7ANDE1RJSZrrExpUXXhc9dm6vPfmfmF4lCCsa6tIw8
3/XYcgiNAP6yl/JcTNcRwjJYN1ObEw1lru+sUOz0Dek6kfHky02yQ8DJlx7OmfHdI9CMjWkEa92m
H+O1NKLasbvVZSHGZO+16h5ekNeDwNRScZVSaOfDCnzOwMMm9bgAE7kzpupRpZOkIfuBA5kiwfPl
mtllnoiDsqaQkKi2FadasacfgEcFKxhl43QoYAXi44wlGqKuOdoWNbp43YaRdEXyfG8b4CeZ/vTY
rPYjEr2vLWgXzSaxnQknKw23wpnV+Y8dfqjYbujBZkdDbxE3NRXn/DZOUVzIUiPDvEUeqbY2mfKG
utPj0BQcIapqWuchjuZJYUTuBxE2KhRtkqgVLIWJV2Wusi1Mo00uWEVIKholITbZgRhDxLF+NDBU
KYm/0J0H1tClCUxrscIZoAhqdey0WLdWZq2Lfyoghl6EUBJAiHiK9gIntoFLMyJBpEMaJ8+GKSFG
xjWIy7FFhGqskCIkeEGB7hCA3eTFnabVlK+ytKFRbMnmoS9Rhh/cCM2nY2kq65tQRn3lAF6o6flK
KNfohBWCehPlnfxadXqdXuK2qYJjVtTCsyRIeXbQtT65ZntFix6DMLlEwDpUBFzsz0iLywaSY8pa
Idea0ADhiLKm/DbILMsJoBVE71IuTWbAXij6gOUV2lVUPULyIhaRFbGUZWcH5JI+auEECftzh5Zs
cjQlv2A4EmJ0afR577Gp8Jmn6y7QDSKaYzjMOtbQu6pp/EMWsYGzhdoKj0gZyqPGzu0gshvqdhZB
SniL0EC4gBFz0X+0UlzR33B5pP1V6tE2o6irRa7dy2OMsMj3ZN4Zr84R/PjozaXL0FLC/FjnUtJf
YX3NqscozBR8ybmfm/GKlm6RoVGEp75lqU6KbQmQR75owIbEFFfiKH1BPBUJjx3+3f5GBROU4/PG
lrmGB0CWoGmlNXMlGPGEgl6filYIxz0UR5vJmfsPGy/rLgPRT2JH8uNMoPOjiUgGhF5wr8gQENRt
gPgT7mYwAM0iJZMCXkrzxthP+8/yOcSXYqnYUVU32UfAlKGNibg41x3YCN4dnlN7RVxPID93WB6r
fg3NJ9CInEWf8SRK1NTsPAFW/CiM7Fk+W/jTacNGnWs8c2MKlWIRER47xeq94UjTy+o2FQ00uFmo
xuUtDuUQT67HsvoKR0tq7MaO1ca6y1qNKZjVCV4NIzNCd1Opdahum94SzCPWbYTCK8rsXUgUrKs9
keYkEWXDp8mww45yJc5lQiehO3lW5K9ixFhEWxq4+FlBWjIMCPLG7UHsveDSovSUOjKOiWxHvmcV
3xqGbnKELisM5Y6C9YBUTY4ADTznslEU1AGGrF+zPMnSY1w1cXNgtkuSF9/NBHUTJqFcajZSnRC/
mStm5U2Mr0++7Q1paK7azM+SGywIxkiPJxxoGbIZsFBRiIV1qGN6S0+DBBrWoYVAajWj3Rs25P/K
6SMyRXmA8skX+ygjmPWHdaKqxNWz2Ipp3+oBIjK+W6mKORTX6jHGe6S9SbWfGrcTqGxwhjHnNtkp
+GwVwdGA9tTWWr8wHHohSYzKzaPP6fQwuSZISlnc+Yxemk9MQ6wSEZx/1wnXqR2h83PWAaJmfO17
I3nQaOyEm9gwm9ZuggiRnq77FBO1Dkws1cABRUefWcWXMdENilGqUWGoirqG1Azqr/Cm4XFHttUZ
pXtd+JZ6XYRsM5ykEIZX0jYUFhNhU2NZ0ntc8TYZoxE2GXp7q455GnGpbMmfSxymuNATloOYLCje
U3nCr7UWlSG4yVkaTtIXv3oSSaKh8Etf5iLnQ9RSqJeqP5Wukzpg2WENAj6wqnYnyjS4wQt4JF0b
ORF+gOxoJ4DDzJhqGD70TMXe0lFlDRZF167LO7KCvDKiiUaqCDVnGmLZLrdIhgQcQlkR9wjII6dO
Aqt0hpiI2z04YJbgPv09d10KFHwcy9AK1JAKnbYLouEK1I9U7gkiT6ZWJEtpY01/uzVXlRIH3ga6
HU5+DZUV0V3TTnfFM1XNTaUZJTHIOZ+IFYBV+clwqcs4CqqcrxDuu++e2yBKhJVCGEJlFnyE5VCN
lQPvWfbUBvGwpaKtN06OHTV0xioW1R1zl4hWip3UjZS5MJrHIZRHEHtu+dlQy2r4XCB4bMlbF7rh
W9CFLPiBSwKj4c52/Y7AEf8aPIyU37OdgiZuDsWg7PlseArdHBMeCW3ZKmvkFQrvortGtilnO10D
lAMfjySWjdtZLBWLMpGx2JSVEFwFAj6KNZ321Nr5Qjlk2NNywiBXZtCa/gVw+RCBQ9NkPsoF1XvF
+a/KEGU7/yLswFhej6RojldW19T6DXDEsYGhCcjH1gRBfzFg1HorrQxY5UhZEUe7aKCf5RhwDqY/
CcrrELH0gcHVfPUs3H288W30Jfci07/B/29Fe7LqynGTFJpxD8On6x1ykbAFMUt22XGkWIqECINx
hL2cGYQdod4jcSMNlQehhcKTDoovv8At7KYXehKEPXcErQA67Lqm+Gelrg46q2ickcOQqwHFV7Ab
AUrNUZexhINxQqO/4YmV45FNvSXbZFOkOS9SMbwgnyKGUs98Cdo8zP3ktm1KLb8MO70LL0szIgpx
xIWZOdaYNrAzWdl+AyOF6D5NmvJl1PKudVxCnVsuLEgYbKOS4khvx2Gj175qOOVggrCJSQJVHhUN
WsqfUi4ig6WxGna3Izklgy20qpJvi5Ii1taM+WqtmC8b8lYGxTTtTE46g6J0m5JpnjGjbAjoyB+i
Qa6/4/kGDYjfT79xC/RI6N8aZPWdDpt/HyLp6XaCKQS+3VJcbf5MKLYDmPfphkMq6Up3q1Dylmw0
9UDZ48GwHr1GQLkpw+GID20i1OleEfVStOklC+0GRRZlQk3zs/wy0TCJa6QHmqzpocagv3Svs07G
Uw0B/E3K2QkXcMSuFZrf28FMsuZFS5oYwUlrfjVz8kbLVC62WpUKx1YpTAQrcNbv42DIbzRCMBjz
4O8chkS/TS0je6vJyp0gaBKCvNh1BVb+hnyXUzJ4qZgHNyNS84Mmtnl2yxpCulZdwVC3ihGxd1Mg
Zr4lpW8hvxurAw5tHSKi3NslHdkHpjR5G/iClDhY83UHUm6yBbQw3OWtqOAjS+HzKZX+SvGufch9
Mtv3eLO0bwMz8oUl9cK+qN3xK4hVEK+ZaRRrrE2UKyviKndhCQxpIza9qvEFEQ3FzlO/esj8Xj9U
FR7rdZS3CFEDus53AnQWBahpqG/RRQVOKhENCn9b35AQgbwmsdoDmtZGZMee68E19Ocm2KeyavA2
EK64bgRQfnkYuHu/GgdSL5H8rbDTBl/KMITn2uUKO2ghQOu9gmaOZl6rFB8FBoOnJVWVvi+F17p7
AlnsFyTI+njQBV2Su11WaOW96yl0GIAYgsagQEBAX4EX6qon8qLIV3hemz9JDDOgSFdg+kEuiNWV
QGGhsjUaFFiGw2gg5LNIRxZ41aDhJgJm0mzwqA6QxhXphnq/delH2J5xD47PRjcoR9JWUTyw21Sh
SuJYueAe+8GeBLwQJx7dRaZVgWOJhSw+95g5xR3cxGl9RBmwpu3WZhAB6giiES+iV+1A7ozd5ZAq
YbaGRoNrA4wr3aa92IfUSlgwJvG21hPlFlgJMNM2LrZSV5UXYOiUrQja+sYEyPU5KsjnIA+k3LDq
r+69OC2rrRlYwC1KNm/MwqZalxdyhCSXogpyi5USmAKdkgwOgE0Y1EAhwis12SYVD3xWLql6h8IZ
T8NnLwaSXRRd8pANlXxFma/EHA7G5nM3FhkxY4VJn9BEyizRNtHbNNuZGLTIsCYmGMAmdBMi2Nuq
YGmYdjkfb9cCRk+QL48QNQztYSI/XMfLx/CqmYo/fAUoMBXcNaBaUSXegf/td2UudV/ougIDHF3x
JSA/Yu+qg7bD15TusQ6Fg2N4GNPsLh6FaK+ycE6+CgV4xo2SRh26S8I91bWYWyW4VnZ+0RrVnRQ6
XkgnbYdAnjCn0Exg4VNjTCRTB2mZlhhw20ARSEgtuoynXbOzI3Ny7LdBGbUVQuxgdC/wGIzW0TLJ
V3osmG9ZGmgVGZhDaLrxJaj6hrAWGvMU9wQCYkTD1GzJzIPXkHfzwvBqlRKBDti6VLRbFFw9izP+
LM/aGJlnIeFizouQEmXT/NlJDFQrLYthp+hTl7kECEGsKU5Hdv29OxIujeR525Yj/tmcGC33hqDF
tLZBBUXXsLzCG/LorAGVWVAe2rp/gDcTqtdiHGIIoTyBHonkkgDKE6giO1SJl9rUAHkBIVAQ6UDc
CW11QGYnVWypVMgY10GejgxVhdZOAEeXtm9zHAS6UnwQJHiBwTYEYiIR4GcR2Ovj42dZ5N6gCx+F
3hYQWDbbUREidoeCllvJI8pPKajtpBI1s9pAIyQdFd8eOpWuzm6NCntKlwoFAElSEUGDOUnNPri2
A2kUNBVmWKXmlS2wVW+yS+KIx/hIiLGQPw1d1fKr8lpW+4MmVTRH92Vh0PmxTXAg5QuCxxaHXkZC
MQ2GzsNDxiDH9O3ZGsXs6ZXTjZreFWDHYS1YqnVvkqLBugBghDAcdL7Z0VtT5yrNJrMSS5VWaeWP
uhNgOZFvZUkTxP2n3/7rH//9X9/6/+m9UfsDwZal1T/+m3/+ltGfCjwagT//4z/gl/O/H//N339n
9le2b9n1Cy2k+V+azvP3f8Nx/zqv/VK//PQPTloH9XDXvJXD/Rs7rPrH8fmF09/8P/2Xv739OMrj
kL/98elb1qT1dDRKnOmnv/7V/s8/PimipRs/bsI/78F0hr/+9XQJf3x6CNL6t6uXl7J++9V/+PZS
1X98EnTld1ECaW0ZugbO7tNv3du//lwilxv4Dh0si6gG89NvKdmg/h+fJPN30UCkZKkIBTRZU6xP
v7Hq/de/ohFiWaoC+lLB2/bpX3fgp2f072f2W9okt2iv6+qPT/wnn37L//ksp0vUNJNioKxqGroj
RNqqyO/Lv73cBxQ6+B3/g1x15JtDq9iK8RqoyXpaXEyUwi+aeTRL+lrSM7z4TWAOztRzUw2i0gjB
sXy2hDolOxQieXsruw8JflmX1YUnr0azQ1pykWjAv4PvmUxPOT2OBhA3zKG+oa/aTnVKlElm5Tns
lOhG9lspOZZGQ+GaBRPprpKmkQkFJE8sdgFHfynZNbfi29DvLVaepBYRDnoH3ahhS4tgMCbSEqfS
Ss6PYYuxEXe4nOoQ3GBD1gE7uH6H/GENdRskKGo50lYKvugtQTq+bnNgdBsrKC4selYGav7SQMhl
uGuzfOrEp9h/gxOEdb1dmaiVCO1zxta6sFzv2A73lcvwQ3cRUEktG/2m7LXXoEVdEPP9qyzmSkLM
2FJmdd1uQ5XwTomMV8wE2sqV+gsLgbbTyWmKWOBZpO1OtiG7Yh7+yvXkO0s1LlT2Wnn+RhlMb27J
eZpiK3fa0NhWSc0Ii8qoS6uw1taK9Lnd8HlycKvYmf5aDyjHaJ90HYBn/dHCX621U1omechPlX7f
4fSb/tAQ3/AzYHEr11RC1qLPhZLSRfbFajJlDiHGgPAtb2OnSLaW4O5KaSR/5W3QXNuqB0cJWaP5
O/IdLqm3mPWh7BOUYbwcSOmE7rWskE1OTvQoWbf6Uxo/5eatoJIbLQho4im6Ex4gJ2+pRgigxhfQ
ig5DzUDygdP4e+y59KmkdUskWgLDvktAnfJ/i4FiLkoPZBkTiKWoWwyxpLpRWsGtEEhXVVPsEG2u
1STeWNlxGF/JmsZARvf2tumLVdDfKj5PjZKqGne7kvpAcFDRevksTiz2lX3Y2CiC1ymdNX4cvohq
AxvpIHfjRdO/jVayDkt17ezThlU5QbQFjGPlPs2ewuItKFRARKztuuopSN9q7+3/yZx7FXwrsyr7
Xs8n3fdz7j8W/9b/h1OzJJ2al/9X6U0TfPryfjaf/pO/ZmRN+V3XRIP1k4m5SjVV9e9J2VB+13SN
ciSePabCv+ZjQZZ+NyzTNEQRF45uWbL894Q8ze+KJTKTS5qiyKIiyf83M7L+03zMiVRDNSzJEn+e
h1UYmNkPZ2ku+c5o0GTwRrD/PiEdE7rp3e346zPwftrn+t5N+n+fxOSz8n6yJ+gcvGUoUzQWK8Ie
o2eypeMzx164gOlr9v7Y7FkYCx2b/bppN43YfDfF1tH18BL9lvOxnz99y959qyYh+hhkEYoVlKOr
vqAYMbCbtU8fffri/fuL+O+bM13Yu6OnikIjQPVjB7fnoW+6g5STpkLd5GOHn0777vBCiASDFqTh
RJp3KAT/G1LheNWa49fTx5+e4a9+/vTM3x3fKDpUSnEaO57c0qggqkrRyAsOwludZqmnDqHNsnMg
zlu4Pn3GpbdJ+fmMYStHFZKyyIk7yURnnsNVsLBcnHmhlp4HQ+79BWUZIXwK9V7s7fpVoVBIQe6z
gU6WnjnB9Gb+6o4xQbw/AfTiAlCJy+/HVljS5nDaUkhsTHV8pxTpi1ZVOJ5i/cz7tXS62QiPB0Xs
KH74DgOC/of02VSMwR5Q96x9pToWQomlnc3mmdMtjEdjNtYlYk/ZfkwxQ3GlIaagJm8hrAwAosRR
ZbyZUQmx8vSbsHSu+djHg29krkywomtsylB4pck+7Edgr2tZTOP96bMsvOHGbPjXZYd2haomXowX
j3xD+qQp1urBCinYEGghVXutPHeyhZfbmM0GjSYnBCXwtCxiXkOddEsSTMMz92vp4LO5QGvbpu1N
7lcmdteAht+KkT356bu0dOzpz9/NA2UCWNnzDN9RFCx1kDMNUlPC5vvpoy8MSmM25kF3wCIyeatg
01zpkngD8OUhpbl6+vA/70r+noON2ZjPoYKn/sjhLYSCqFIZkyVaf4L3rkI5NwFPouc8faqld3Y2
+rOq8qARE32uRF5zUVjNm6F0XygeNbSPRNc+fZalpzEb9FWYlYOo+6EzZRKsNaUh0coajqcPvnAJ
+myIV73RhyyFuQQ2kyDVsKZqh9EXQLTksarfq16TJWeezMKD12dDHGAm2X/ERjsGcQKsj65M4RFw
zZmHsXT02dCWyjLoyaLjSuqekJfqmHbqaxn3jx+7UfPBjJtbiPUm+HH4RvRRtpTe987UCVj0qZd+
7CzTxb0beW6NnqmCHkejAyE5MvcVX2Tk8a3/NVdF52MnmQ3vuO7IJUSVs6GGBU7Zr1ELU7OmNpgk
u6I9+0QWXlx9NtCxYGHH1qaoPK3ek0NF0A9Bi2cuYmGY67NhXjeKIVjwrjbC8GCq4i5FKEBiZi6F
mBeS7ek7tXSS2QAv2p60IjWwHMnSL/weqxnQkAw5FzB8dsVl3nRnHvzSmWaDXBwGBFFIsTZWqtYH
GuzqXk7D+NDAcHJo0OOnJA9gd/qyFh6MNhv0fohwBfyc6ZhudRDjig16TPLw6YMvjENtNsrbBp1R
2RJPJivZaxJoX4mUODam9XT68Eu/fbqB70ZIW0uNrCOUJofJ2g2GcBmL1evHDj0b4p1nBhRLKlIn
B09YhX0PQWc8nj72wjyrTXfr3c+ePBAuLRbLSVVk1jsBvw3+MRvr98XpEyzdl+nP351AwxtP73HU
NlMPSL+jqZS2TtqmNGM/tipQZ69ohQlGNRsNtWtqXGsl0Ruirt+d/vULr/9UrHz/6+VCr6e2nuHo
cJ0BG9v0WnHE3hguZPmPvfXK7MUUoDhmgcTv9/uOwmO3hsN45tYsvPM/KqTvbn5U97hBYUs6pGg0
9wPp4VvLrJtNO6TN9vQdWjrF7OUkVVgrsWiYQOk6x6uLh9FNHhoERWcuYen9mU3WlW5Gk6vZJPo3
0LcKRCGH1I/kg5OC/PPzBQtdSLSm9A34Ql3FJqdXO68pNMtuE4Ni4kfukWjOpmtq89TJFXaTOB1e
48JHaBFlKtl+UITqD51D0mbnCD2gcgISLxYxgI2CYYOhZZXGxpnDLwwEbTbINBCUsaCDf5DwEFyX
pYskjY7TelJuPGJIaLau0tSPp+/Xwm5InY06RIl5TCwCXU4Md2XdrvEkuQRdla+Ewz0QLrQt4pKA
Tn1z+nwLF6fORiDeskaCiq5tKPS7sPKo4U8i5zTI3sgWlNsNgUOCdQxJsv/osJnNu8j2eYkRLztu
UxOYltyaqncRRJJ4ZtgszOvKbNoddcNEKY5OHkTwdacPz0aDvDtroZp0565Bmh7+f1YZxPnMS8e5
lGSDi0i94dqP0fnqBF8aRZwdulR7tlztOJrRpdFJB7An56pxCzMOXaKf5uSYDgWqP9kADwYZsACr
KPcXLSaB0y/Dwp1TZxNaBDmDLiqHRxclkGXRR1uINhqio7a6HulKfvClm70BtMdY3IqcJ4pvU9e0
0VTeK8YTOU8PeArPDNulezV7Dehwk7Yq8G0p0bmXHWm9rXmLwPXc7Cwpv3wFJHX683dfGL+IJclA
kOfg4qZ1NTQXJfHbWhDfmGK4dik3arLquImGvSv7rpjgVs3cf1XC9szXc+kKZzO45ikoMbVJiCWh
goJN5PsSvrfuY+NInU2r+pQYhnuLECjKMHr1meRcYlGOMXaHD71uyuwGRiJZzHiOTGciYgT9MbOy
S9NrV6opnDnDwuymzO4QHszaJTWMSzBIkKWTpU6uW72DVyb7yNxJX304fS0L32pldrNiGd1jqris
lgThooSg16vCmRLwwmNWZt+fAF5AkJuAGCUoQFUtrnTteyGOzod+uDz74Fj48WHy6oYzeq13aeme
txbj4Fy5cuG2yLPPi1VJeZG53BYLIu26M5JnDI0ffEHl2WwoxQocp5b1Vx80F4pAPKE+bLF+H3UK
lmfeoIXvsTyfEgFU4U3jHB6hrKvaglITjpc4Au8mpnCnq3iYs/ZSqKyXjz2P6S14N6uwucxLE1Q7
SZfjRRKbe1+PL08femF6l2czYkYyHRYbXiQsASkyOrelZTqoO7eOinvodcWZV4oW2a8+jrhhfr4G
gnHklq2J4VSugAIT9z/oLOVrXKL/aWKJH1Apz+jCY5TCU7p8gssxMeFlajTN16cvdmHUyLPJpZCk
2ExbLtbwXqhorYqIXJqzdZSp3fiL7780dQ7fPyaYy3lnaMhfVfepI6lzBZz1IYbbl+HulLv7qPM3
qTlemeItPIiPXdJsjsF73ylDbRpOR99yT5YdnE6jSvZGJBdnTrH0UZNnk00bKYAt5IjYDjr8yDOp
DLqurbjwpATjOZjwZ4hiyRUXbZCuth9HmV1T4BHF4cyIW5gypNmEhDUSHziST/oB46pzBWTbwsfW
N9JsNiIlAfRszKHhI+G37aVXARUWXgIF2nxXCmdevYWvjjSbl3RaQn3m8Zr7YLicukcFD6gv2FpR
H+Lc1xFeVBC4Tr8USyebTVCNkhEWUHAyPOhEp/XYe0nMmrJhXN+mVXTmmpaeymxa8jIdafi0UzcZ
xLfEwjR7b4jk7emLWDr6bLAOoGl8uZ0WnkVf2VKpb3VVMc/coR/rif9cq0s/pql3U2qZBz5JLNwi
7UF4GL8FL/GjvCYn0In33j2+r025s47jlhOvKTStw1W66tedbWzTz91G3Ehr0U7Xlh1+8GJnwxjA
YOKH0+sxdiRGw8/QcIoMpn36Vi7sTKQff/7uatuAUFBpmmQD6Q6xmd1pRMUCwKtj8ToqbrTAToan
+twadOGbIs5Gq5bJKrEGDCmM+EfcDjLqUPdLT6TOGn1iduYRLnyFxdnArUssHWXKWWQReZeuJVeW
pO5zhQdoiXewlOw2qqYPyZh+7H0XZ2NYVek/4v1kp6Xr9Us5Jv2zqEoY3U4/paXbNhu1STYK8BbV
0IHJwASKoNX2RwQhrdE/Emh4Zi2xdNtmg1Y35AJOA/mdUaVcuvA99BGiqak6YR2ACbdWsUE4i7Q5
fU0LM5E4De53Lx7LliaqsyIEKAeXDV/MvdoPL1Uz7gwrfDJ9QT9z8xZmC3E2W2g0oOtC4kSubCIi
Jg7cBcdz5lVb+gKK8s+XIYOcykfC0hwq/OuB8PFxrwYXHZYyM96X9DPa9Is47gERshyEl4BL+2P3
bzYvuIap4MPlstJGuSck6caP+2sRHVzfZnvIU8GZGWJhZSTOPvGxiIUHiw+7b9lTbGsowy2e6ZbC
nJk7py/l16cQrdmsgAewkFpy/hwtju06t1bwgPf+Xzq5f8pyb/85c7/XOy0dfTYbGECMO1XvI0cg
I2QFeAPvZlq/dMAPzvz+6Uj/+cVA4/vzO6AVIYmc0+ouNvwDArFo06vqg1iPR2vIv0S5hgk8vTt9
r349FSBO/vlcpCIhi8+MyGGjd0M+4Z1IoDdZidY9ugjzzLu1dEHTrXw3Ngk1I9lBZJfXR2XiDEmS
kYKFUzhvSgtMgd9e4aSJiUuIP1ZeBt308xlFXdDGImUYpYa/F3AbWFgC3SQ8M9ksXJA5G6V1C864
kkXWI26xBWcO67GF6baTlG9Z5F4wek4/nV9PoaI1m9SofwC5mt7kqL63zHstuVGHF7r/tpwaKJnh
DUcf6hbh+Pn5hoUudiw150xkSiMPNPToCSpk+7FiCyE2Px++mRJJffLXoFbAWAq+mAVeUzIJTYyL
p2/VwspDtGYTWFCKUJ0URo2UXiXWYwDWmKxQsdQ2MJGd0Nvm+aVinmuZ//orIM6llRbs+drgk+wo
Vahftn7aXPkiTsIz34GFSeY/RJXQMFywTCGttTJ4jOtcVicnUnzT6pL3oQ05AXQ/P5METmOWmnro
aHpwF7vhQ4kO2RlxhwEbAVJw+rksDZXZZKZDVBCtaa3hR9WToku3MkGZ66jS1AOe/uDOi6PPgiqe
GTALj8WcTWd6URGZVUNHLsVEfikGUs3aqhnO7E8XJktzNo+lCox+I6Wd5PXhlkaSnfYiML/gPnaL
MzPL0gXMRjy1gpBIXpTvZV1lX6cCCRUxz09vTz+NhQnFnH19B3o7hUwEgFOo9efGzG71HCWUCi8o
7nDHlrJ7CeR6XUnWmRMuvMhzxeCIc73TVPR1Y6xdy6ZoS4C67Z7YqzMjZeGGGbO3uA1HXKp9g7oL
Jm8agNEOz0yJSz999ubG+N5FJa0RO5rVbaUBdWVBe50LaeWcfhhLJ5i9rCSxhDl5HL4D1PGQIB7b
4kB/rnz5XPlw6d5MJ3733aVQE7dew1cwFIGvqYq6Jz55d/rHL4wFY/ai6loAPJdgEacxaW7k2UsJ
YgNq3rUhq+dKrL9e02Pf/fn3++C840DibRWS4dIixT73ncHq1y7TSdyfE5ouVNPEuUBw9DypTVnE
O1aZbuva/BoG1qEwiVds293YQAPMx9uQXGoYmTbAvKfTd3Dp6cw+WKCrJrZahagSghbNGXET5t45
Vf7SrZsN9KwadOCF7MPN1tsbvbnvBkLIDQQmsbTV2nP644VrmKsFZQlpho4b1SFViITk1GC/gED4
zOJ06eizsW0ZbmHp4nQRhgh2vY+Ty6RWPiajZPn589sVW3rZhlY6aadHnPZ+v60Bhp757C399NnY
Zqz1aWcxLQn9UK+FoHwwu/J4+sVZmDf02bDWFdLSTIPb0gNBc1TToL6c9NoGUE70wZ8/Xda7mcPw
66FqsUODakwfwUFvAJOWZ2bshZljrgIc0xH7esy82pJ9gfOKTe2g+tmm1rEGWoTan75LCyNgrgcU
ZUJiWG+wk1YH2iSCfFk18otqFvs6Cx+xun6oQSbqs2Gc+l0XSjHVQ7ghN5UChY9geC08Z/FYepFm
AzkOZCUpjMx3NEUgk2XyuwHNOvOYFx7FXPfXKhph2yFTkE6oa7Pu9R52OICM3l2FAjH1dmfWfn/m
uS9cyVwHSL5xX2oZ480NR6xrhS5cVUkDWPX08166ltlwTlhIopDhtaoMpbsqAukiiZJmMyjdU194
Z16qhfWTNhvWEAo0Pc3ZxwToPkMfl3ZafCHF+XPci1uU5psGBguoyv3pa5Knl+gXpYC5SrAhIxLL
pms5onZRacKqjPOt3oYHS3vrwHh02mMmjgCXnwAurkUJ9TQZCC2EdlIS4YSrEhlnNaHORfuFAHY4
CGde+oU6lahND/ndBBElIrSLhm8j0I+rEmx9bzQ7V/DtQNi3wkjl6KYdpY2rvhJ+ey3Ew1OmCPen
78rC/KfNlgWKK6Yg8mlS5iXREVGzJgXgQtLHL6cPvzBxaPLPlzZkad7Uo25trbzbB153F42xufGt
mpjxyD8Yen2usLx0IbOpg6FH8myuWdu6uBLT+5Za5bl7tLQdnuvGCp/cYNVSrG2Xfk8T4uOUbxo1
0fZOib/34VVAx2wgP/j0LVsY2nPd2IBLgJqICkgQWwKsP+86I/Lx9LEXHsdcI1YkLYmTBhcijRk8
L3BgibdOymcZrght3Y+dZDZ5kGyiJ1oDtseL1F01liB7LNvAU8UHxPYr/WMbyLnEKRhKGPdAhrZD
Dvqi2At9v9by20bdnr6MhRdKna0MsJshUEcjuC0VmbCa+6LSQDae2cotPeTZkG9EISBxF/V+5kfQ
9FTc8GnSDmce89IqfC5oQlZP6EDvdVviGe+UIN9CIWFuqaCtyP6tL1RrMgoolsIIPqcEW7pds5Ge
+rURxNMVEZYDvL+iKAWX2YV2j+Ti9BNZ+GDMZUwpgb9tS1zZrs9NttWhTV2qMi0HcKetNv2VxeVJ
bnzmbNqPjfwvPhhz3bRSwDvwqiHfC02jiTckXYxVuPcj0Q/UvcHH60EDrxY/d1ZWhrYER8Ld1DLP
8TaDwtjbVVLo+ivCTJPMR0/oRZHiZq80hHmapCNuB6GMoAXFkUrADWHUpXsAGwnEse79HOpcb1qR
uiVvsBd3RK77t0SqQJypTS/HeVwaZflogGWhZ9+CEi0fVZjm2Q6gb5CTC1aPBi2POBfNwwi54uvg
kah8L8m1kG3dXPaKA5VJcgpAS7XVvUthuXtUyUvLthLdMWFjiUM35Q3lGKpvyDv2zWcvhLbkrVvE
wcNFTMx7ASlXZXGYOj26AuO2lBKCTsa8l+FyakiG7/KSENNLWhPqFxEeFItHNSwEG+yGrAE4zTJ9
3ShiQt5EKanROv/f5J1XbhzLtqancgbQuZHePHZWVmU5FkmRlCi9JEhRSu99Pt1p9PR6JP0FdfY9
Ym1R1WcDF7iNhh4EGaaLiBUrlvk/B5V0GEdI6yK41CIbjaqwlnXlOh1CXdbWC/4OsKkiqsCkeGnp
mGhRwIQZ9IM1GWn3oiWmAY4AFEZaKYDJQDQSg0uiZXhBbwVP1kWdqLKsmxG1h17AWBvN6TY0B7WM
0gSw2LYj9KBzc9wg6kO8baWqStSdmtIMs+s8sqfPSiOjVqU6llqgHxXsSWka5im3DKlRXIRDkNaB
/KLmRYGuXjbPV2Fum87JooN53Kaajh6ZhwyY9hmqzqFzhl2mQEnYQpVVuxH2uhXbt2EL3umQdoM1
UgIdUliDKLi+GIg/qMCeoYvMYGm66KRl4RQERzONs1Y9xLOOrvgHuZs0oA1KwivMa7mvYIevoEsM
xeRPiuhRofGzCRxEiKxgMLpDoc1RISGK1lbOTi+UKRrWVqUN2rOeIe9kub0RVQvJ4QJSu+GiJbZI
g682FToSu3yJkL7bUHLaOKWbdb3M1oiMqaN/sKBAZDMqmIZRTgcUl6WpvLf7NkNQsoDVi9xSVGSh
802u1BTh56rsgqjyFrtOlTu6GZVCXWcZWkpEKkJ0ipNVUch2k3vK0IZ4o7EikJtFbPYpRYAVilbP
qqLKgKPQVB2pfgH7hELvEU5bu4ydD+nG0qUTetVZtyAtkqSjrrphpXUIoSkIM2oKLpA2K7SZ520S
wyGP4OcoW4QOJT0hPQUExrzr1a4rU9Y8kwwUXCpp8mOU6KH0FBQwi6a9Sh0E2KmwQp0z2kBLT9Pi
xTbSIhjWRjDmyjOfSWl0TzJs1BNdxxmDzm9h8gw49WYCmrjxWJMRAOpFogbq04wsQY3OhZokBnpd
dA5LVAG0Svpcy1NAsCMJjXhJ75ahHfSbuNFsZ2NnZprcDmFStTNsYKfPPkhK0BovdjRzTTc0NCXW
XaBf0rLP0OFSEXUBFUV/iBUjrsxAZ/CQyq0EkjxcDuVC/llzh1AugSvRC5gVm6ZJcgXoTgyOvdsW
TGQ53NU58I2TjHIaYSakQ0LL2XRRkglJl2XOJ1BekcRooU2S2aHuzxnN3AFQRZo9TkXUWPYxUwEE
H1VAWfm3GfRpGT5lFiKewX6mHntB17lAXbm7tQt7SLR1bkqK3K/LMAmnhmojE33VVWIAvH2wiznu
DG/RmmH+riK3bqQbCI2qfJfWFAy1SKVy2ldvNVgINg7/WEtGBBi2iq08uYt6S86QDEXvx2R2a+FE
b/ixLwrEN5GyheiKEQlTsO7ITqdNo5zCEQVFBNSkIe8TcD11HX9m8NAsW9slUNRsM2Vdkp4okbE1
iZIRNDCy77UNf6zeIM5sxfcVlchofadgjsphA0Sp0K5VBR1625uiEEXfDfI2ETySouJ7I5bWotzc
p25UQgXPH4Y0lkbdS6W4gqiujJT/lxxpVKO9n3N09A9SydQZ0AxOEJhseyDPkIvgYw4AvpcFqIoH
2ClG1IoNoTFXSrQYjb2qRpHnOMhLmobo3yRO3kF1idBjperXUciEAfYo9F5Bgj0vvnQF0Cqf0ukU
sVm5LaGpuQhKZumThECzg6QytABjRtOPfZ3Uf42GImsx65rsBUKbEz6nMvVjbAFyZJvfjHauq97t
CuRzJtcy5RDGo9m18/TFADQqEU9kMiUvbRmb2vcIScTy0a50bN8abRCt+hTpCKqHzA02UMqBrKlr
EPmSUpVK4okCCt5pMrKmf6hajl2sfKQ+aM5mxzYaF7nZpn8xAtTPadBPyJDFrqGgPN67cWSOygFp
xbSzVkYe2E3q9gDFJI2K0gJp18RRUushVyp0sTlgWj3uHiAzJf0Wpcv0CDgDAWIPKmFlfWMTN5SB
zxlE+Wc5NrqmWwkBUTSAQiFZGbmx7SR95lZWPJb3SwKW4CP8p1p+nksUwZ71JpBrmYNDFNLLANLS
qZ9oX0dbbQULq0jgEgRB40yulEg2Ik6dgjtBuxng+B7VIaWfzO8Ku3r1QpGbTDlLohspGtklsu2o
2qJbHI/XSpUY2SdpqjQDldHYHiknVBOYafhBYC3zp2mu4dHgHVAk/3kcEeG+nZYGAUsabzXDRnaW
+Ka+GziNNJR+hAvAJXdiB1TMdSbp1oSqfI7kllvKWW98CWjQiL5ONeKDHx0DNqmBIzvWdP2r0AD4
0HqQ6PPnBSrPqHqdVuep6mqQH8JTbsfNsq2Rb41pVoKWigGODVt6xO3plXgzq0lf7UEPGvFeRUZL
6ny8LK3lCafB3FQVhAy3gFH6DXi78y3qIBCj3gTk+kMttTboeBQ5y1uD9/4iDcqSbYa4k156o6q7
fWBWFRLuQawABQ0KVaE7S8ZmQoh7UtRsSm9wNhqaZ+gLm9xcQrv4WKLTTFYvAI6zbzsg6Ad7gQuc
8D74XJsgRHYZBee47PFFsWyIqsZFg6gXEnNHOVHMZsNeqyKiZYD2Cu7jRoqkwEXTMEXu0rF1xVNt
DBayXHPreErJB1jrzKNiFU1MLU9BY6s9VeGIe5fXU6Eh9ScbIDNBFUcPTWWq+Y4YoN4SoZGCZFOB
anauoSKMEks1jLtTZyDw6KsKTPlN7CzdlzGYl8VDVx54t8yu9Fkee4kzZ4FmH0twkO4KqKAvcpTm
kouajyHvi8mWlJVVFyYqL8AJ0M9qLQVia5Qb5jYMUyvbICbcGjt8eWX0NYNpc8dWKIUb2DUp1Dhl
RCV2qGJoLSnt0ro74Bv3B6soKgTwJ6Q8V1OpjuIYBD5vWPULa/0DYlA2EmAU6d5pbSXhEM5jOfsa
+tzjzVQk43jISMO1Xh+VGsJWjYnb5mm2VgVgKqp+WEkzC8KDlSgDBC6DHLQabnRcHFOxO4J+QfLa
V0M5tjy0ajXsfMb2grp/Ow3or3XL+IAeWRF7tCEalatUlHvv0engn9wRFpC0BnXtSLiSKGFvLS2M
kn0NYdhgKZqBcjOE8Jr3UGXAfwTjNAUnqe3g6pW1M0DUk9SeLpe+GqyHEtoXAmStPXRH6KJF/aFF
cu27JksIrXRNjI/gjGFfPUe13H7rIzSbEGucHdsve0tVDxl6ifNjDrjVeSxBgTZ00HX49ykrWN0Z
FSxdL8wr437MzRo94yYCpqFMI5XIc2W2Brs4zCvrjkxjpOzCWLaj1ZIhF+majSY3NxaOZe7KJTSr
dZk0cETBvjTdddOjfb5yFsS79mWR11/SKiDi3dXowq90WS3h82SKPfog7rRs1eR5LAYqtyt45crg
nOJCne/w2NFv7AFslMelr8Fddzng8BO7nIyAnaTnldA9I4nL/kstdbZybBTFk93QLboiuw42I39R
qx7umysz9qiyzdRn3AVNNSg3NRLKhvc/Kil3tNSQhm0GHXxNg2OSfEUVPxcgHyL26SebNgGOkcmi
DC9Yu4Yw3O9PzCK586sT7FnSZxiSgQ08lPyy1VDNy9eoawKX3OYzWmj2pw6o1O9v9NrC8qs7nQV9
arRSoxrtS19NtoXpx/BNShTvM5rAwBlacrfXQtMV9IpFu7KCeN1WJeVwn4cKhlvk1Q2xVsTIZXDL
ma9EvR/J13Xeci57muOtqT1l9W1knRBJdw37QlL6nWjYa6D4p7jrrNa5xTGJOp3K/NYPoZ9p10vc
f5tvEXv//XcBEPnOEIi//+kmw2AVxNCVwM/pioh6pPfAzZN4SINTOwMF7UovM7tVGVpuKk1rBIBX
0vA1c7aIY7syzFugoTZLx6JykCMg08iHw8MWN24Uij+UyK/jZVP0W6pZ3BpZWqm1YHTcgQhFTejO
lEci24d58kEErfCKkck5TG1wkNRhN4byzgkWl3rFja1+H8zPmartNCuG7mmgGIU1Gk2sPKqI81Cg
C3joojtrRgQyOKZExeL4qx5r0BBuHDlfM93dPsxAcOOOagddO0ac4hEy3eBwuyAXVpwYKFELDnKb
refkQ4zuv31nD99RF6HYXVu1C/eCj66vQVxP9akvwoMtsO95eWgyRn7iKDyj/deH6JkDqF3AKxnt
B1pEgQvehjU1sNg6NfGy/rmyaq8xaN9oEQq+waNfscwRh/6aowLYRU9BaLhV43gIu+4NVHAXgEcI
CA0haWrDg+AAm2KfYkDN3J3mO41MvBPMblTs0/ga6wS/86uTslsN/G+djsA6vzfnU2/vKzNH5Tb3
hIBGg6qmQSd2qbEpNzuLHIKGgmdlHpZ5b2kfcHxXwVyuiuzOzm+M6EoFlBuRe1TjTyDgL8SU34mc
aWexzIHOX5mAKatTlr22P1LBsPD6Qw2bob2TzSMlCBdm/Hsm5yyyiSmz6wY5Xz9TBVMKVRcXMigi
jITme2kEedeSmazjS23P7wXnz/tc5Bb+GeRiWHComje5pXtGa69lhWYyVOjBUqxw1u7VyHGYlRdL
sd5Z1ue9LWrQLGNhldnaqHNgODrovRLV636QKQLv9L+XPjlvc4EtFTrQZbBQBLoQ+QeDqjntFye1
jk0ZZxtrzC5Eu7V3Xui8hbOVggrc74xEF7of2o0sDQixe0VkVAvRm6rCFysUjpMTdYahmlzNTaYj
8YBuAklod3KGpbvGkRxwM9KEtHS+qW1gH9G2D4NpamBhRbmuXjldggvk2k5dbZNukcYFd1/hHOE2
CEJO5k6dwpKWHgMCTFq7OD2m+llBdLbRdtPipLBRXEcmk154hDCT2m8FQLP0kObnpGtT1ldOx3bU
Zw/pRIAc8PWwJwBNiDx2C5QTgAPwfYILC+udr3becwnVpw2UuYl22WAsB3xqWMLseFVQ7YZcv9Sa
obwTXD/vfrWjmsT1XKY7grt5Y23GpXFe8nJi74o4/pcpbpFRW1tE49v2I19J1hbETmO6N1a9OtqK
Hyy1iha/GrZszMQpw82iEIvDkNE9e2E/fW8pnrfOWi1x2FA1oh3BoxubeJYSINIq9V7e3Mvq4s/O
HjDhKuF8+/vt9Z0d/LyhNpjNsitjPdwhXB/XLgFY1bPQz18vhll9tDKpP86yfqn0+p2kzXk3WF8m
QQ4Lm1ryOH9S9NrPLyab3rGaypmXICvTDC+ASv44B8kT2aW5t6hNz8cOvnUzO6sxj29RqfB+/93e
G6nzbt60r50y7kGWm05cusgVeSOJ8dGuickDlK/G4BiXwdaSUYDvlgt3fWcWn3f5yuAi47RlscyV
gsa0pA1kh6AsgcW5WH/2zhidd/kiLkR4jrjNDnoWvMny2iogLvelPyGEnACAKyv9rhmtW7UbPitj
Q4nGOJ4Kfg9Rav/9133vPc9321SBRRY32XqwQsBkhS6t0llAAtLs77VWyucNwBZwkgXrmq1LrXsG
3Tti5C6lu99ZVOf9thKBwdIiQr82EuS0Mzk6joNMYEtigowchf6eWqx83nir4hrBt694h7IBak/Y
C6BEl0UXSrLfGYVXW/qT401gKegqUVSZQ0Cq0BF3olvm3/pvjfF5Y7SuoO5GyIKussZyJ/1LAXBA
3fz+2u8MwGudyE9PXhNsHSZppLk6Hb4HAfBES9uOxuyVZbXqnHz7+9u8s1SUs4wtOUCtkW1yOlbT
Xi8NRwD5UivrO9via176pzeIgnroY40OCGmsCTSGHBzk+JunlsUFx+g9e3lWyTXqit4HgMfWZWy1
HwhpSauS+bNRyjLyUbpwVtngdEfasJYLm9s7X+u8PdLusxIjjSsW0dJ/AH3dbxFgv7S1vDNZzzu5
6nnWY1mt6c/OcB+KYe9QrouIP1r8f2Owbee8jyuzY2UEsYYuaKaWazvsPuI32xdm0i+fnouLUfp5
uME3IDqELjapsaB+RCttJtGjVPPYfGzLGaf877yFI593jyphWLRVTx3iTDLS19U581o9sC4M8S9f
g6uL9fjTa9h2GsSxSHKC0zxUvb1tapCYtb6EF4zGO8cw+WyXDxynjduJ3i1N7yXf0s1wbYbmZ0lK
vy5K9YUacOuw6BI+M/1wFzaj9+ateNmfXgrV4rDVKuZtSoP5Lpi7Zh2VrX7BVL13dfH3P129Hcs8
4FTM1Yd4C6t+F03D/vcz9h0reN4bCgksHq2C0RiUo8DUavLHeVwvag5l2/ib8+nMBBKRdzQQO+G6
D+zuuZ4QZk3JzP3NNzgrSVN7GVSqbEtAdaR2Y0nZ2kbx0s8JuxAEb7UNci0XRvmXU5cVeDZ1m6Ul
txnllPTnPUrLQ/KR5P29Gmdffz8Y713/bObOeh1HYY35aEj1uxJpgAio0or2w9vf3+CXE4kXOJum
pU6V4NLngRdjAT8rGglnV+2S6ML3+XXxJ9c/m6haN5IRyeRgq5pk7KyWCmyaQ/bSQPqin1dWO216
okuJ9cWBpBRrX3O52YIa+tTYKALSka47mQtoHHqSfmXE2mczPDip8WMZ/X/M6EE04KcJ8FdCT/eP
j3HxFRrEP56Kl3900bd/+M234ukF2kb7Mx3i9Tp/AnuUPxQ477ajK2AiyAYxG/9k9ih/6KYMolDW
TJOEuBjnP5k9YCBs1YYcYZoKQohiipFAfGX2qH8YyNhqQCVsZBY0ylT/HWbPa4Pnv4LghPNU5OdN
8ECmpSmKZp5NttihgkDQCiGh5sdY6TzqtnxBTZFn0xdUmHx2doMTrOlF98TvgGFsjq6OpPuQunbV
QIZnDDeplK/yiN+j4ih+1GoMX2u1W3kwfXUs3LkDF1wiLKR9ED+mWr0Xx6R5GuNW/MiyqOsiaF01
S59T07gdIkhqoxpv1ebGGMtjPIPTSa0d/Q63hWGc8t64zbGvxlIe+8Utg3krngIZEm+gcsbKj8Zk
+EkbEE0bPPGQHAcmNd9aXXms2/wons9ekmcqC0+QKD8a9Z7ys50jN2TW7cHr2uw5qMzdKHpE2gaF
WdMvbY3iYOABGte1auLTunbrzA6aNYp2K24oyeqtpFMKUqbPUave6o7hp+M19V0fEg7g0VgcJyfy
Q64hLjiN1o5EmSceqiig3TtIw5OfmbRgLZ5GfNAhdu7FzxZ68zhZ8Gx5+LkePN00fNNIj5Wh+RVj
h/AQlQHFarLt+0RKjkoebsvOmwPttg6NXWwZO7PtPTPUbjnaUZJ3TZboaCZiiNrElZAttMn9TdlR
6rUTk3JXzeRoy+yoMFZBO+4KuDu9be0sUzsVOl9YMXfi34tM90N7W2r1ITajVWVLPkpMtwDkT+DX
b6m7eqTU5BYuOgktwzdyfApzJ7KhQN19vGMvsHV/5N3E746mneLkQSEwbTrXqFCvbbTr1OCbbZun
ZeY/9QyREj2C1PDLymAGMpqDuauh5dT25IcKcngBUkLZcUyH60lHMCtYJ3PgtcY38QOFpPlq5JO/
9TTGZ1Z0KHIkxZofr1Io+XGQ5FsdJUXx6uKn9Tb3atovKmZAVuq++HsKLnZ9lT3XS/Qdmpy3tMo6
nw3Av7qPGOQpnuLvmfg0Q7khlAgsg5dLy+PAJ5wZePFNxDXEbIsniicX8yQebymodeaeckQ6RL8a
VWun8enE2hPrcwBSJWZ+z585rtOHx6Vk515jrYpvWZFyRbLJD5tiJUYYDq9HvQ4lYvlR4hGsJT2K
1WeW1mmmkH+u7JNYnBRsHPPB2IlXE48ABXFtskgmJpA5m7sutncSi375POjzXSh/iOUP4n7imsI2
REywkdcKHelpVlj04hNJlDJBflJ9mYo68WHioGBZd95Phvjmh7n6WZPhNVRyZsV0XcVWGphEmYLM
t75dLzTZFTT4kYsqjrkybymgWouPHEvxs3jySDFb4Jz2zm5NMJ7qbV12R0oqTQ0r0eh+u1ge5brr
qm0eDWanPqt+wNu6Np+LspqTnWOwGKXfP/hbH+XV+r55bu3tc1fVMKhLynOrWf0olmdITDqepKff
38Z+65j+8z66pik6hZ4qSf639xkTKM9URwDG1tTbKXmKLWCaWOO0Djd0rXRKh5wd1WRMOzH+4ovl
rHA0x/0SK2AG0n3VGaeucE59p9+miXa6rqv82LTSmqMThXKFHy/hBgI5qOLNCLpLT+GZlZwQ5eGu
zZvHUeTz+uy4ZP1jllPqwX8XBpbimp2Yp50RPNml8bq8BrN+VCXmqRk+16NxSp1d3KWHLmke1dHY
hou+cQbrPqHqjkH9sYzEc9tj8mxm1knMyc5Zdkm5EasuSI/xsJpH9U7YolQtH4W9yMRONYbfkArw
TEZZmDultnbC5KgtJpGo/nNjRc9TpN9WinRT675cwZXkgeNCWcXkMy8ME6Pwl1n80yidzYYSJfsf
s1h8WvF9Jlq/hJWlYmxdqsYpQoHt97cUzvD5LQ0muQWtzzRwVN5ODNIiC0kJK3ndz8V2E0YMNVau
rqT172/12uXwl3tRWmcqtk438HmDTYPGoNYCAPdKLKzYyP/0EcKUzYbtTkw1sbWJ7VuYGhobvTCG
aPNBeBtikxQbJlzCU4Ih7Ef9VmxDU70umSDi+4gHJ3+4Ft8rYbFGsu6Lbahmmorv+LonLBbloKDw
qpMl966ea7diQxv561dzWjr3aoC5ZQqjdUfPcXEhyHfWO/VjMRrgGB3Lxu2zz7OAiiyFRWHTE9By
0rKsJ0JnXh6wkNjJYzSw+/CbKRu+eFjCUQLueqRi8MIx8lcDb+sGWlwIcymmfeb3KVpfax1KE17H
9xJzTez8YjvS8Ct+P/BnrR0/Xhg4ms08U2DGnms0pZpMsapMvR3SKSfh9QVN7XdbXem9knTr6+6P
xyNWMC2IF6adJeJr59POoUwPb1m3+OQiwvHTuZ8SmsSMKBzzlplFTc5iI8xDljs78XsDAX5si7vM
7tbaCOqcbbBEUVHMNuE2JnVxFPNSbCximxT7h3CJe13bTp25EvM17M2Theky1PKINuFxLPRbsYFo
k4Vyt3K7YFUWOViL6SiMvLjHQkeTjomL4IsT8sW3izQ/KQj+X72aLAOHIJHuhVckdnpHse4JgvrC
yaH4FZZY+dgoBmUTrrBX0SaS6vu2wX3kXsJd1MpgPcnMYTY3KbmZ+xNQ9H3GNBNzamKwLwyymDBn
n9mk4pzDhGXbNhz1s88sFRLxXiyJOEioSuIvibwKFki+rSvml3hMYecbSqjbDtcFa4v7EPOsv3+S
16D/X5+EEmTbYrJSKfz2SfQ6iMnP0sVaFxT7qoqfUYTllHsnmtdJu0Uj+SQ8ALHkxAOJh0sDfEic
UWE4GhxsI9FPwmESThEBMIRxei8p6yPSxxe+2y92ZhObCC6VpSEDaH37sMB9zdqZeNgZK+A0C4el
e+F8W+juZ4JKCFf3fe0qsYO8/TSsQVM3KG8WFv+8YS+NMp0qNUxPiQ/MaN2GFQTMqDo55TVd8Gtx
+CssaY1My60YmZZvkFVs1pyt+pi639LjLLnrUue05PapVbNrSofXvRI9C3tbZcZtNnQk4QtXp+A1
KdpHK3NIf9O+UByVxD4J5yqTp5XWWdTn6q/OlzifwCF5FPM1UIpjxj5k4J46snYSZltU7Dqt6Uca
gf9Cd9NO2UmGtEu1ml06tC906f1iAokd0YaVS5k8FXhnwbAS0o5qoC/6uhFRwUsNdU59+zodrZPw
3p0Y6yw8d/aMmMWYj/GzWMKSZrlFKh0J2ewoKf7nQUlai/dpc2n9Oq5d9fj7QRUL63xM2Q9QHZLB
nzvnsgBDg+W2Q5B8g8SBJGwe48ZZh0FwXyfG7vUkQJXp6y3/rdjPu4jPNyDQ/wuK87sXEo/z3wzj
zAo1OZz+NEB/CRNdPWVP89M/Dn0TZ//7P/5Xm4o/fYhfhM4csSOA0wKW/J8X+hEngkD/hy5Wv8Zu
aViAP/8ME4F1/sM2dbhCuAKarv1EEtVf0aOGajkGY08ZH7bjn1Ei/kkzZa4o9jvDplD634kSvc0B
cJpyTEUXkVqT9YDLcpbBminSyNRCbh7ImPhGLR9y3fSq1vRKGdMI4SfNKz8p5wtiTrzqm6n948aO
o5ioQ9KzTETsrXHEcKp112ndQyTtx2hc4Y279txspjqiVhspvky46UpO7o4yRamwqU1rvTqkGT/G
gXPLFiHDXDNWIg4zcvxp9XavA9VAh/1LsszrKK62hTp8oEdinVFOPkGj6GVNVO6+cj3G8lnJCRHk
nKVDIk5Zel9SYAzC3azzo14u6zY375N5uBqUGh9B8WVtXqdTuUNx15MB+kZh5tLn93lsGwBIHzDJ
93InW65Wy40bOKMXFgnFh5VPoeHJoZOD7NrTEC2yq5bK17rXrofGvg9zWJxN9TkOu4PQs25Fywd3
0I2QZtxP5nCTy9GniFqhOS3Xc6p7ZjN9GOg0c4uhcsAK26cxw4UwlJVDgaW4IU2cu2HEgrbSuEsb
+3p0hsBF5zDyWgo/OW57UqB7eYI9g7ssCtRMw5t6aZ+gStapps6Z0Vk5Gp09cvA1R5qa5j8CQNOy
K8aC9qrkhbNSt1Is+SbI2mvVIRRhjdWjE4C8XtIv2QqRFIQz6jZaadn0UZ7orVxo5puUByqFbkpq
6islh16NSnKnmyegnYeqOcYSZKyGlrYg9egQV1xEJbzmQSqmXVWZ3qtrYbO5l/kqCzg8+haFKlT3
XYg6/NDw/ZfpfZ2fuKwyBydONEJm7u38rFvqsCdFah7G0SA05smTcYiMduPU87qOjVt9TL+b01oz
R+rN4vuBQHzkZGud0EzKMTUeBk81Mq9IC7/qrE1cS/tSnz8tcfsY8j2yju9cVn4kGQTAOq9YZrcN
v0XK4BmxvrVy9ZYGTJf+FzcOnN1M5ZWbl9mJralvx+NScWK0nvNWMBqYYAjWZe24B0TJl+s9DcRL
H06HmsCjhEyfO4liJBZTWeIfGMN1W3e7olNXIMU/yP0AUVQzCCFp68YOvCaub7JoWGUZEU6o58Bu
v1i2aA8wiK+Owyovuk2U0eM7EBjuDXKs+FD9XH3OjGa/DCmCUcaWZlQ3W5KtY+Y3uWodk2y6DrXp
uqrrOycMvCyTDoES3yzDdRSXW81RHwbqwRRUI+cgv7FYwpzOT6nabCx9uhrCrzpFlWae34QVKHja
RDIn9WqFcKrS0b6c72w0t1gNx2i5xJn89XRQNFwrHAcd1/NsOgx01OUFVcgPIh5XmcRt5Qwl+HU3
V+u5bx4pY3uBCLMflek6nox11SVXHYXSVVN+CAa/1DkZGdN1Mtd+UydHmqfWtBKimV+ColevKgPl
j6K6EdEYnWhfnFnHaql3vcbnl5Fl1+M76hMPTV3vRDBat4arfCp2s0ERsTUC9+l9jMY6wHq3AaaJ
eFzBCk+s+RBEX1L7ujLpt4b0E0yJpzXJs7rRJ/nQt+V2mvpHORIu9fixsROv6jWeb6KmIV+LI01K
94wzlz6V8xvKIlezrG4Ak65quu6kSQxHdYNM4jaZx6s4HVZTZR4LOWWpl7uyI/JdtVehNlznGo52
O7hUux9UpNeSDLhIdJMoI+KOql9U0bLqFAK9jeoGPfO0dE5R/VE3h+tgrLZl+uJQbC1i6NJENaX9
teHgp6nSnrHZ9221pRv4qgm9JCoHtyuJO2hsXYF0SSvh7fH6h2VAolVR2C8d6y9nkMQy81eptAca
sbel+dh3mKvQ8BGSWbV6sQVtvNE0BL4JZ0kJY4EKXGYFN5XlrKWk8jsqEaWJ7ypm0FSuVSPdVQ32
cNjQn0BH80lvVAoqy221mBuinZtGh6lg6ivL0bdK82kIb6nsdKey/0SUjKCJ9sC56KtYYCrGIGQL
ayguD8RR1qp2lvapoer4J8fn5och/Dks+/Zs8+MjEI21kNfUVe0vMQY9U2sERZfuoVD1B2EPNe48
qpzymzF1pyC5ZJB/eUPdgJ1uGbpBj/pbe0xttUbLCP6CXnZ7Iy83tEt5WkdHQnjoauOB1rzDPBhH
dARWE3vClH5yxmZDGuJEkRQNPkFxKfpw7sJotFfx5rbikAZEPv4s+gCELKSnYhgfXuOfCdofDs0I
GJ/F1Lc0jJEOMFdVhU9FqqCx9G1CXzPxiJE8W2VAyGIpLjxqJ31qLGuV2PHalpxDQSIui9wwfMEK
rOn7PZZR/YhSww3t2IcaC64Oxa50+ivaaW/sFkHk0oYZ1HyiROQw1AZ96OqDnjTszCuzo3iumPtP
9ACfaALfR+T/mkw7NjXS9En4kue1P4SGZ8/9lZwR0zeokbefWjwT1Zyu24Rb4g5mKU3Ni7JO5wbI
Rzg3rlPkpNMKe2sH80eF/+vWQfU5JOam859cKWO3UaX7lrL+SYsOVZaPF+bE27CEBeUNTUlbkzVV
JhHLsf/tlKCxTI8jAGMPpqQBZCIwkv0zwvRfcBr6f+mow2HiP0MLfznk/E8OMmH/9JoId5+a5/6F
SMS/Tjf87L/y36aB5DuhIUsxiHWyJP/Mf6t/UFaHXTA1TaOCSVD6/sx/W38QnlAs0uVEcWgpx/H/
M/9t/sFJgOVkc1oyXhPqZwGQ9uzPP1uo11qKf3lw+G2mReAbB44nQ0r/3GL0BCZFHRjsdH/2x31y
nPdkAY/WdXV0rqXr9BTd5Kf8VPKrPrFoj+Fh2sUHyte35b7cG4f+ql5R2XWVXddX9VV0XV5Jp/wq
veoO8VVzaA4AA7bBhl/bcDft4x2Rvz1RwlN9bI/JqT/2R4A+R22F537EM9iNu2w7+dXe3BZ7/ZDt
uyv1kF5XV9VVfF1chdfBqT8kV9GVsasP2q48zBeiZ2/Xy+sHIU6qKxxFcWTU10zST9HSbEL+OSzV
ibzd4qVqshmLSzXVl25xdqpTtGlOtJlb0LxBw5e9oob8ws5z1n3w4zVeXwJtG1uRz0+OgaYWsRbn
E45yey0XL2mX71UOoKsIJ8pEJ86In9CJm2jv2QzqeNM5IuuV74zua+RcCrv95YVtBbqcYRkqS4AZ
fXZ+LudAbQt0IDxwTlddlu6Mxfi36gB5X25h4mkYhsI5Gf/zrZmT+gByWqDOXp7TlQpo6f9wd2a7
cSNdun0iNjgPwMG5IJnMUUrNsnRD2LJMMjhPweHpe1FV5/zl6qHQtw0Dgq1MKdNMRsQevr0+RUB+
1d0/Cj//ZQHxSyv823qhZcGB5ugsXNWkkvj76+hDmo2MiE5hLarIVdprNcjXdMAwHEJAt5iB0gxA
d+ZAltbJmZJbW8SPXa8+G3n19pcd5z+JLrSvyv3vb0ZjL+CkV13TQ2LztxsphtUKkYjFa6zOz8ru
H13sUC2jujNXJ1hV4BZu5ycZ+UFu/bS9gaGOIfVrkSHcKO8Gx3uBX/GMznA/VMYJeM8JL2xzRlul
kGz7YuEL0/RRlW5tyL6IUrs8F9DkjR4slV0R/3peuoZNnhKoyUAHYrnEPZqtxHuhZ94zXuSSvnoj
Mev8ztsBEbB+mzN+r8Yw22JPR5bibWvGZ8+972CH+mKub2yddKnDDtN3cjNS8RStdbAHRDe/GCUs
/VZZ38d0+THYi+s76aYFM2c+AUzCVVL54YRa843ayGPqdI9ZJTmM4/yaCCbvqYww//Q4jvrPJOdC
VLV+atMzsIYi0BVmlufhmird21o7fZAsuUE27S+rxCVrNX7qbOK7OIEzaAINmfJ59C25MELpjLfa
Ike/ZY4ONY0SSGgFQvCdKeZV5lFnatJZH4QpyPcmpqsdflaZkeu4gafgK9m4w8TgKFgHo2KgOZfq
B07AYV2M21ijed9qO9UlkstbnMMl68y3CUTabSYRQ8I9Y1SPVTo+emX2XMuaX9WZZ5MSdbmORqCv
/2TB+XtYt603na4ZjUwa5miw/t431efUqdu8nsNZad+sJY/Suohyp/mHe/xrsOD3W/z31/lb+Ngl
eUWovr1OlR29UnwvBy9ITfsOyelhbMWxd7tzPyLDTddLP7gMbqyhV9Rh3uAGaL1ZILJk84Bz2N3C
hLiz5N89uzgZ1j+hKn9PeP68IA4b3NbZ5Sz921qsC1mWg5rPIczp/Zr0u3hVn2cgNImj/kPL5D9u
p9s+6tA12ZQe7tdY4F+OqBnCSlOt5hTq2Ej0Q3suJv2fXuIrLvz7hadJS/1UpehJLvH7RlevCVYP
ijV9HSCG210Hr3vILNNXR+9xVoez1IabJKdqAimFCdWegRNxzKZ25+Brl3QMPCbV58o1Z+t+nuNO
8RvHuuvlu+WM0VDEj9u7j1vmJWcskFPlYS3f7bj4bs3ahQvMWHOzMCtohq43NeGI0C0wx3Unh3oD
2OgBHJ4nvWqvZdtBuVlRvTRnp+6vtsyjoasBqWnPDq5SOuQpk3fkiVPpqGEaF5+4L5L4pYcKvE1c
NDi/M9LYdTtrmalFeGG8mduzSOc+OarS9JWxiIDRU+arw7HQw26W5CTjOa8fXSMNwMhxGXiuUebf
GyPdV9RmfOd1XdhsNXc/5/Xb0JCsLEo4O9lHnIHXcMool8yRDxQMbQwbsi59qJObAjVKZov9dsVV
o91BSn9eh+yoJtRJ0jY5mLqyp1GlZuODN6nP0rZzX1MG3e+Yo+QAuuty+262R4ZPtcPqDefESg+D
7VE+yPZW3DBkXZ6YL77GWspeVXp7feivbUKDsszCOS+/ZQxiZVEDFE+67duq0J81OxNatJ77kpSa
RIkMzirfF7MJS6XdSWW7DVU0ivpz6bXvxbLR4k+Tyii54lZv65IcmZSmuLuv+vY6E1DZWnZgi/zY
7t6+bK4rRGRlutgGn2XuBew4dwzQRKKdXntnCZNep5BQnYCyfEz9epPFBE0Mu2bipSytqJmVR72G
RiKt8TWe2/PkukHSujdwzc7F3DwUahE1U/pgLL6iqhe3UrCySo55Djuk4HNvCrp7LZ9B8sQ5/X3b
0wDI3AFVuenvARh6o3ftxwEeQ3+uBvGGHdvVrbkeopHhszZlx2rtzlzIyBNFwITIRVrqZcsiVWM4
W2V6KLXsaGioILN0L0URUX95GvIptBU+W5k89RW/ra6KU9Ukt7BC9pY2+1I3TraUlg9HJjCz8RX0
wnH6PizpUWdL97VO6XwXDYMck7MyZPskdu7s2nguzPVS8UkqzfsyrBdO0WeR6P4onJ+wzcivwRRS
OsLBKeXk0awuWHkPijR2QwrgcNGAHBSb6DSHgYNN9ZhZB62ww1VtswBeFq4J0yvzOhuhgMoyo4hy
OZgyedz2WLV33nVXfrqyozw2fO3OOSd+V9aPeSzvVZCDfjl0Z9vNjo3rPa7Tspf5FG2fvpIXEUSU
U6nl4Jec/DNr2Pdn9cK09jPDqKepPbaTpCB6SRc2I25G3x6Lk1kyKzH1504Tp8EtP5K5/un030yz
+J7Hw4MivS7Y1tJCXXVEND7EMXk5Y+fWnd1zenAfNrzXREVFPoyvdQ0/WJKJsKoBR1aEzOlxSus3
w6tOrnEYEhcnRu1ipObdOm8TKNNFPBRYa8d181aD4vLNAvCRtjQPSV/t3fh7az4PzYObmTdVaqBi
L+YsEETlXja82gSuUilOo2QwOkaeOqdT5hde+WbmVbQ9w+nUS1zkJ4Ki0NHHu3gQAEOLkz0tF7R9
d0pSnrq6Pi28GS9bLxlb1uK2Z4trqielj8rpoFBmRzHwQ6PoLApCUqW7Ol3x4cnhPHU/mro86Jb1
dbJiEH6CxXQ1nfhGVsOrkjioUZuwzyYfQXOc6i+DoqGLg5I9Ft7d9hZNJ3lKiAJaBL6mSA+d2V4d
XXzKuj/nwBlU0DpjL/ZMGl3NOL6ZuLj+yLZudHGwrdCBI9xiPTRLe/W4eYrkz5D5f1Sp2H/Wt9/L
z/7//NZe/cqZ/3+z9f/+L2vbWpQW/utixraWyx/ZbxWM7Sf+XwnDpgELMIycB5YTES651Z8lDFf7
N/JLj0QIe6yvx/5Vwtgk/AZdU5smLE4qfylhKOa/6TryFCY7LF1H909w8beaxX9Xw/jKZf8aqlBf
QelCR5lZgu0Pb/2vAidPtMVUkrZH2TysEYH7TqVH+DrWVrwHe1ZDuGmyt4p9FATR8F3R+trHxspG
gayO10Uo4zVTNXMv++UuH1r7Ue/BGC7CBDdkwEnpB452tXBv0vNINnWTTI5z083zvPrG2LWRrjRx
IHCC+Ifa6X9I4rm0/G+2ZJMiqkvr/ff/GIIyM3bnQkSc9KcCMAJjAcbnkuVMKGwOUmDpuvtyPkwi
A12VX3qnbT9wYH+gk1KdK3WmqStX/fCXm+M/zTt52d+uN1VEmjvIZ6ilk27//XovUyPUqkwiVy5a
AHUsfeyN/qO1be/czZhAk/5NJ6W1wG5l9SQQ9Frq26bPbrtkPv737waJ1e+5CFIV01BRCFD0Jiym
vvC3nLwFN7f0BvSqpe76nbWhUwznKe6NNnDzzXexUw9VnTOV8DW12S9FAAWtPbJ3PgA3qfWwdcb8
VmTsm501+12aT/UZplmwtXMvXw9KYeV0kJfjqk/TSV+z+GapYfhrNJGiDrLEDRxJLVx01Q5IAL2b
r6es85gcrNX5GMYaysM4DXcQIYfj1w98Pc2whj9+pbn9yj+e9vVAr3tu6CaVSvLGI/qkSMrz+RzN
lK5uVly4Fj/3ygs5EZrz0e0ZOTaFcVOtg3LK1ib64ynwRLtTJptjuz34x8/Wvc4Q3RITVjRtB2OW
X2jSWfeXZQZd/69vKkh/7MFqLl8/PA31NkZhIA4zgO9biYBatJAR/PFvcGVr6DRES3E9ejfu9mUp
gD/msr98/evr+5rI/3wQGiQsaCf+niTJ9xKm302uQQDat2a5q2idnL++Vy1mAtUkV5e9PpqJ74yt
dfP1yNeXMRluTV0ux6/v16kzEOXkWvT14N+e2ymkYjL9Ebs6RYu+ydtNEpmF3TaqnfJJj7GmhkMs
bbrT9rICX7Tcm2X7knrJeqPFPjMQNBG/vl9m2hz0KGspefAMRjaBAnZ6HtnODB21xn0gnX91rToG
db1YXHHxXUx0DgZt48TpbvWid+0aWjjt+KucklBpW7wvV1ioZSG826SPKHsUjJ40n4Vj0y5lo9nN
E4SiihsumEBahl0jCrAF/bxnwMoOJy5e4Bbuk9fW036ke+1PCoTQWEGT6M01UzTOfVkt86WjExb1
m+CibZJkV2ZKvSuGAS+/HNYZHFk1KAFsnriYtza7eAAdMb8Ay8t8xLhTmI6At8whuc+SFJS2u3xD
B7A3i+ni2lSdTMAvB7KKU/VoCOebsGZa44pCD1+Ju6CWG9OE/KMH7gsrUPtE8092ng1vHWhUyhrN
N8hrK5nNWxHmWgnhejy543C3xkk0tSRAm7kJSSWZhYXIvTceywHLsFYQuLVxd2oGet/jACqija3A
xo/1nFZpOCXuI4M3E2zT+CNPp0fbiC8TKMwg65c1gM5wa8bgd61V2dutrvl6KbHZLiFC6s8iQ5Ko
mq2fzDfgNvtDPrqZD626QEKya2BWArL7QhYeDS+Dfson5NfuJU/q5yT9XNv5UTf47dvK2ZVKHZmG
deMtyS/V+rJStD4SqHy7bPYpKNLihTO8J3g8aIONO+nekxKDZKfA7HxCamPHYWlaeGi9sWu8J4v5
scboX6E2G76eZzdf15eD46WZoY2BmNz36FBmR+5ck0zIie9hZ/maiAPptHe2Ic+ZKK+V3t6Qe2ah
ZtfXeAWasNathU6CNjIztx5nbHN1GEEiF4jvU/rRe2dq/VHteyaOrE+CZ+Qahu0bzaig5xzGsFCa
I/LdT+l5xVHa3HAaly2f9QQQhqh2npndKANlLibx1L02V/gGkegOtZEdnaa85kb3ZLX6/SArOOtD
MgWMBt7WjH47hbGbB7MPs9I+LNOIky8ExT0qkIa+xq5fp/yYL8keATbw5ql56yZAKZ0z9IFJUXQY
1Eetz+5avc4CghyS/wZIsvKwLNYWi6fVMXH1KAFbs+9tdafbY3JqTD6mbOMC1/p7CntdZfTmoiX6
Ic2ccd97Tr5PUycUGvN2rbO+p1kvfX2tXycmu/aFGnZgEndZIeqQ1NyL0kGb/KLCBdZuwIwlAOP0
tdPu8gwMomefOhO3Yh9Q+VPuqVe2/fqtTE+Mu9cQR3kfeJ3s2qFbDo6r3Hfu4B3UadprEFlPX1+c
zpsg0E52wewbAHa7V8az5B78869Iw/k3IJbIzq0fU+XywNf3AKHWVZQgejm0lhqRtvenf32Bzf3X
f349oFvsQ5gPHvNmARxTvNhZcu2q+F1BJ5vrZD2NzTJf8nJg0buUVJcurGyqCbE8oOi4ZuZ6s7bD
N1DHbDOI6jROOV2lG6SrklNau48VzQ5WrcLZMluidjC00LwZ7CELCoGgbLYegGiaFN1WyiIWKWFp
hFlNkqqVzN9kTQrRMu2gYjNFZnoyAL7Mnls5bACFr2gD/aS0QUuKH0Lv1wfK0NYUgGZ9BphEuh/P
h9SK8x2DA1dDam+Zvoqd0rk3cqmveWU8xZwAYe0mcaTE44VJe1LMrNuNRnWQ6nJHgX72NfO1Efav
zuxuVU08WkX8y0MKZjPn7BROZLPlRHnDXSznFg6OAT4L9Kefi/FV2OM9xkWvVT5pKOeYOWUiRAmF
bBY/zuzdoHhRqVhyVxbxHYcmryopqVAO6qbxnLlluXMU97go3p0BVjroUgO633jXJA5CwYEsTTow
/alLoySEkSYG/VGNqfeVpl9qTqDW3TfTNsjbOktHR6T/bPqd7Ux3QnJV27TTaLpYpyb8+sA8xch2
RqscU2oNtoAQHE9G5iOFkunBrBDGM9NtMeFZ3do2LqWcoEr2XVC0mkGPBYPAH67TxjXo4u6jXaXN
duWn/RB1Ur0X3AF2dfEKZQkGhVdHHLWj6AUILbaaqHZXuhiNFujG+DbC5r9TxMCvd++6ru04CBZz
RzJxEw/lOcZbj9HRN0/eaBqOqaOojiga7lG+JX7b9+e20KE56k3UrsxG5u63zJCPZZWfCuQk1uSi
AKP10DZ+i+4v9xjuHGtiTxiHboa9ZMqmqxXiwXOWz1pSLnWr9Uov/l5bhrshWTKCg/am6MxA9pyH
rqgfJVRGVephLlfKYdXwTTQ0PkAATzGBoMbxwzDJrm/dX2VvawclPqx2W0SFXXCMwrQNmmExwqEa
QyuZCiRF24QTUm1vRf80DXQ8lPVDH2YGERTv1lU3JqJeUFDTwA4nH2uTsFgVzMPdmsKnkSdXZ86G
U2dDjW3IdNJcQl1XF8CODtceq4fnUqWw0qesxLT9sbb5cAAbK/x1lnexKBzfMjiyUxwNc3sQoUlB
oMli+ksNH0SyhGrS/VKgFwvi2nH97NfGCFVHRz3aKpDJ5+6qLKg91zjjVQrE9cCgT7FshG+vuDwt
07OuJK+y6U5uSpyYdRkiWEt/0NPhVoOa7/NCL2kh3WBoyzAeOtufBHeZ7XohdKZLJtaLodR6YDYZ
1isgr8Ki31bU02QlD4tOdCGm/pfRNQdz5nLh8VEv46ecrSIQZvWQztYFXl3nD258dQvAvqYBXTjm
WHbGoGnTOUyURgQ2ZgpQ1zO212BNNFSFtQMMz9pqaB4l7HafLtD7TbYrvVq0C/YzHB+mdUHktI0H
pT6FcwbFbe4HpAc5JnKvdYwHwio7eHurc9BSmlPWZOFUkqIhLNv0svYUd6xqAOMMJz+Q8nlaDAfN
rRtoo9OdVAlUvtbol6T6GWMJoNXAyP3OMyGa4wPZflsTfVeqwkEanH2rUef4iHpgm2JOk8yBxzTt
iQxH5U7ajRvMPCuH9DALeNAjV4z60HNReh9a7jzV1aWpcY5fBvPq5ll7SpF1Krnq7Mdt5kD1fmJC
dJcI95OJkcY3LSUyiIXODgJkQ89/lfE67WZB0c1rabOoGWvTLEIYopTZvNsWswY/nYfelwJQq6YO
ZEti2WVDRWzfPMcjvnseU7kgBtnaRxRjOYYbblL2NI40Rj/4PMyEAh+l0JuOMUtmjvASgHwPqMiV
B+qRWdrsHHyJd0Zq+WVaxz5uLnk4294rbMZ7obU/F+j6J1UX5RqsjlGdSpE7644Ioj65YsrX4Ouv
LZo3DqrtCV/P+uMHvn7WkKW77r6+2389y7NfCiFvY05/TUkD5OpHq3KucVxzb5tLUM9eYCMLbK3Z
3A0eukBtBuJvvqMOgsOabVmHAhhaMygxogLIq/Jd6xFEuyAq29gF+TvgLwrACpEzWmZ2v9k3Vi8C
7BCMTvvNGJnvUHrto/IUmJZVDh1w7tlgC0ix50wSQOkuICfpMVztEnor7P4NuCeRmAshIi7R0CGD
HAtV5Olt7Ou/lGxvVNozVSSkriM+DFUg4Fz7/egg3U2zaJJeE4CchS9OZbleOaeZONt5ih3NaY2v
hGMfULyFdoobgbeugcqZR+Uh32EgA+yzcbpAbQu/atvHcgVgicHEXq7akyRxM8clwhzdXzzlNjFg
1oK2jnJXuW0b54V+t2+mjRLVnY5cvcbEBUXYoOM8QO39Q10aKs/TGNVreV4IDgJvMCNN101qAujU
ptnw84WCsNNIMxClc+W/jWRGn+vT6JrYP2BFtIMxQ0taNOEi+o0XbnVkc4WqhepMv4fEFtOeVYpd
bKiPqlbVUWbo7amfZ7C0agtix5mjxK2ViOJL2KG18z2978jmYN6qKo7DmiOJnuyWbsts7M1qwn8r
XpGFG/fYFj1y92qL2A067EJtEqyQkeVUVMNxqkSza9ANjlUdDHn/Mm46abUooUMKuF1ViUiZiNBU
iAMJZcwjQ61mH5sR9eBrmwpsGPL2U58gDNOnaE9zNv75ZaiqB1kmtHCK6QkjnH3TyTLUivQDBfHZ
M6QSjfZT51RG6AHB9NVVnvJaV/emkUHf3ejvRK/lqe/lty0Ia1yToLK0I0ybECOM2pvZ1zunztrI
1qZvntG/xgKw3GCKnLOlaE/JdhX1FnS/lpaeP9Xw+be7BEcb1CO4zxMGEXZlo6H5xURXsNKmhRha
3OvzOu2ZdST34/dg+RrNExOU3Vr/mqYkDQniHFR/YH2kEhSEVT7M0VNjqSjTSQ2CIhn1U0lCfZLq
i6KozZYJ/Ki5DShS4miYELpV6ru0rXhX6OMbZUq8KxJmypnXlO505xntBSu+gyjuu5ZSpyyUBAK0
dmNoGB5P8bqfXTvMesER0a8ffZXn+xn+gZ9zTZbbTsyP43TKW2xd8G7p+Hn9uRvjSDfhoMYmDh65
Hb/YRez59ra1plkOWkRxdqiD4qfibuwWNl5HD4zYMeiRlPt2ZGxULZbviqXtR4YpAndE+gHkfa95
5q+2sEnCQTQbiiICRxTE79K5R5RhK06kVx/j1CAiq50XCPHvmnfoC0Olb2F5QaNmz7JJ4Oy311TO
Rhjbyvvg6e1uUIdfiZ0jBXHhkzRu8yhKlsOocvLPyg+aty+G1V1nm/ptbNrvYjCyoPR6xx9BQRO8
nKx23HW29tIUzKA4nA1iVHX+y0IDG7SyqHCA4QCZ2VXUW7V7zBfEKZYDdZrqp+artxbCsEAdmQCp
RwymC9cgYFWUgKLO7NeTeRGTS722S3ZJCWdBJsupXNLnPMcOikwZxVDxMkzd0Y2Zc67nX6YYy4OR
xVqIhUcNkR3jKd1tvdBoPOkr3pqHVjtTS5qJqaxt6AMrjm58bGbVHynF+7khj9go5NhSsheOethk
U+TEuAmlm8ocOeHZcVYao4PeBjDyEV3b9Iylkj21wAaosTFMhEJ4x+pwTp14H4csUkck1dpYsxe2
4ofoJiuyBpv9idEPgrUY18/MFXvdGlM/VoCWZbZ2bsrlFq8C2KSKaqJzruLITNSLkT306oHCuYKo
Tur7XHnsulHs2vm7O1KrL0eP2opAStDHmOP2OuWIlYOoEvGEu+zQnwwWQw2+vKxTg2kZcTQFE5n4
uoi9NyRBp88RQu82amJuNSD3Fzr6UU+6DtPbDUfVvklpYwajpX6T2Lzl4w99mykpJeO6CuUE6vkk
Od48n2LXWvaiNVxfG0HB077O+kk9qnmi7xXrwTPKOXCtBvwCtpiHcj1UGY6Jpb0BWbdYyiBC2nWL
Fkdbbc5UksCxF9wbrFTDxusgIAMHNF+VcKJziiorXBoA/3OX/CQm45ysrCeP6SiKmZqO+IHsYqDr
ahQpH3rLVMRsnua1uMaG/Q0fIQRJLD5kSDFBrYrJzVruvMap/Divufe0oqAc3J96a+3Y+oUbeqPR
+x7gZgbwZxFodXNZO6vc4TcxH1g9HRNSY+jkqLcUGsjTj5nkykIq0aschuXY2NFofjfAeYdDEw1L
khxtc+CSykG7pcb1vdc7sRu7AohRqfzoVn0+qeaRVGf01WI1Qcib51nQgqc6tJdq9aPq1su8SuXe
tVdcngTpBS/eKfqHuhUCqw3yjg2QGqjg0Rl+qXwPziNFTZubzlPWYGzbnzo+D5KB2S6rX/TCJLOE
cODNHuykMqUyPKqv1ii+L71ysyI58dvSfG4W+B1SdzRmyZ3eF7mLIL519rIrqpDJw2LvjOVj2aXF
CQb7z1rB0USnTOzioDKbeIpYS/Ksd/IyODiVpHl2jqXyoXXPWWqQo2rUSnV3vqwSvZq+vDjOBF12
C34mVz2NSX7bZM0H88poAVL3wXWFh638iNGXPhzN2dWvlpyi1XxqwBTdCR1PW+aRxdx0O6ecDm2a
yIACBzXOmPIkdyxLSF3EKTFR/mOOtCtTMfloeXqYR2AdHIanuLFUfwKzFjop7gbAxP08pyfQtz8r
rQjnxsTnoJlvWlj5+GWlmHXigEe1uFnZ261rbGqUP+wDJyN3EdQVAgvtYAhCI0PKt6aUOFgk3UsF
euA0einzTDE9aKt3ulBh2lBR2w9EB6sPGkfWVMStRb+Ues+sUHULedxCaCipwlFE6cjQuh5WU79e
sNyiB1D97Jty3BvYiA4LFcG8SO7NpkYFVVy5aRc8eVQCsx4s/7LaeyWFwqSTRwhcgCJs+HyWXX9U
betB0XcLDmNn1UmxQCStROqCvI/qDYBz/jY61nxcjNlDy+8PzlqgdOBw17xbuxxxMXA3Wc/UR1Ne
BwjAUVXGWr7f8gQNssGDiRENOOiJIkGx00qH6QQNZy94njuv1atdPVfzATkfnnH61fTiPiwbxDz2
9COlHsYa19lhbWoL7fDDXrR+1w154Jqk3Bp9QXIrTpStWF1b2afqNeW9qni+BDB0dZqwYozhkM9s
AarVv0wwcXaQEJIgU/sPytYc54b6WuZ5tmvJAyiOkiUlyrZyiPExx0qRhNKVGJvHcX7TG5YRQ7bx
0W5qDj7LOC4qm07lvLvCKKjzC7mXBfKJxfgppiW59k5x5fRUfQUNIvpFOARrN70IXakDD6Fc6Bq0
ZeOm9UsA0BSLkxz1TckUIL59lT6ePI2qaTfNlF0w5wHJUUowZzbEQX9RmSUSU3mDruFi0ynyVc9D
PEMsZiooWeLWYwq1OIn6BDvsrcjGO4J2hkR0SQK9EnhkC0WudIpaNJuXeYxrv3P6ZCueGBQEDxyQ
b3lM10SM+mcyvrO7dJRNmf/QkvbDs6qrwCcGR4ZqjfoxiTzcVAI6mykYoHUfD+ttSzhE8iwXf9KY
ZLXUgfl5KBVJaxOF9l60NpIs0VODJTc77F1iE49l7zikdXvIY1KHYrr7unRWZb54sfVh5Wylqfow
dAA1AdcT8zXkS0Oqp34VTxTnObOd1XxLCzEz1wPtSWPqBeWpSAJaphjM4+kyuWsXkjikfqrR5OkV
2COUz7zOhHsn3NnP8uSpnhChiiWzr/XM2EvlQKwvmLn1dARYGBv5dZqd64K6SMUhQkedpo4NDM5K
xcF2+ARERVCUc537vsGErFqKqFwkx9OiPcyKoVKVZZy1zI8Orkfw5mtCTfpZDsYBHKc18cpIcKap
9FnFrVaZMurt4mquSox9SfzssDICaviPuDrGftHxrstcDfpSI9+jnzkpShKuNjj7pOvfmqb7njTM
L5exrmOkeXa6lNpyS4TqevLOqc23Ue6aFrdK3Idiv8vEZfrAqDOq456DuKBFNzUUeDPOmDpmNhir
qGBSXR/nukMdu5JhX27TfKiDnDDSVuQps9urqddnS18PhqQBmFVmvI0uctLOLzbx/WxW72rsXjGD
w2ajvdYtNUOHUd8Ct7mKwr/WYP2lqOs5a/VmZzHjnObVzjRqiqEH9Ik/q6JgalueO6cI21KElglU
v6pNjYZr+q6iY1IVZtKpma6CSiHeTz9ju8sOk+Z95m3ThWTevfoDBR2Gl5sBRPph6MYvTrVzJfOg
NMQvpV+O5nTSyvFJVIxjda6y6eX8XEvjYLETNSgsndwwe8DStcIHtLhjo9k1DVQL1M3Ltue7HBG7
CYxqRGMS1SwuLbpC0lmxJdKgD+2lfWsHFQOs10Uby7OUxh3oCAYAY0XZK6VzUnuutaK6Nyo6Lqpi
ZVhRd97N3PUk4u7ZmAmy4iG9Q7vVh8ugHaS3lv7Q9JvVBeZ7KbEOla5K3s3uUIZJ0rwwgluf68S6
y7T2V5K79o+sNIPcVYFaefSmquZI3nVlEPGAN9+xVFsbHqTz4nibNCuDqCUdLHmM4UNlgufVFnjK
wDg8t1r90+pwl5AF/aKFN0zPiMLaPDMYsADuShlWzBX9JhuIAEyteS3X3LyAdRsiZV70+zVvrMBa
yk+roztKQ0yGdCMexJT8tPqdORIwmjU/KlK253Ztf3ndcaEQX4wMGrsiD7DWWIMwyVkGHIE/wXx8
d0FQfqu+JUlxK715QDi7fuqZ0R+rfDxXb6TZVIkmMmsCykeV/GKHm+gU9G5zGScVCyMjGN2KPMRj
tGFSmqc4pT7oFa6P1oDK5mKvMCd3IFpVbI4Ie1FIR1qV5dfN7czHZCaqsT/0vYlNnmKR7hNvTA3W
Vhb+KLWRKH5lm0wJ0VmdFCwArDH/qNnTAldwFC+oROeJLnFuPhkzCviipXiVxL96Q4T5vzN1Zstx
ItG6fiIiIJlvi5pHqTTrhrBlG5J5SEjg6c9Xvc+O2Dcdku22JVWRudY/ekl7RSMer1udP8HGP0nt
6kOW28d4lubO60GUnMfx6lTm06LhsVyg3UtXWdc66eW1rES0nYd8ulNi6VJ4xV095TRbNZ6HBUEd
Da/Qm5KAb9/zzyqMiy3eZ7m1AZPrimtRsd6spDA6tA/eMbYnj5vZeef6OLWBfltoaw89I95KNDWk
e8bcD8F3XMs387FU5UAE/L5aDrZtnGrIB85uR0ezNf1uesWCHabjiURfzjEuvAJLZ5MHwy7B0kxG
tNjitJbrggcgNIIrELnp/zRZBWLv2P8yL4fu8tJwl5Ykxs1sjxSFjmsvfwd3JBRhcJF1iuncACe1
g3qdvRj8Javi2wzBAvvk7amK0k537NL2UnlABoT+PwpbLxBH5EYVcoOxuj3NytuPMt1kHm2/+ez4
4N30FPsusVLIgaXLXLhQSgWo0UG/XRUS0mUuIPr9INv0nXXSTLx4rYNortGu9qHBbVc0OxS5d+XY
q2kCt5dG+sfp9DNe4W6V1Y2gmIuZJEjGl7pOrLP0gp+Y1sWSNAyidzz29eSJB02u7cRsVz7hGUDk
MHJ0AXLHpBkZkch1ZojbU2zqf3EbTUrfXIUuJY75O7jRzX6grV6a6yat7l65UKkVnqgsjPfNAA6l
L31tPxQgPKh+MUeGYjtvfAckZxk+M/3OVvesWW9EMe8ffhMdd8MWTdXVztqvDOxtGz+KvlxngEnJ
37Go22v6D22yucInlPVfoqrCaBH2o0tcXpwW5FAu/ZM2giJqFnCdMBG/A3E0dR7uJQ/qOl3QyHpW
943+AMYmmBDHBnXktrNLHymNh3XMZ5JVMvC2mSzylfngz92hgOezw4sv6GrPepcHUfrHTDcmPwib
Dnr+BgIMliZKBvmiS5Hsm0KIc1DUMMbJ8Elk0zdMxKpgCLg0Nb3Z9picDfKPEHXNm5j/q1/qv6Mz
ZvDglogQWxls5uwq3XDyUhTKlA8P67A0mbBkvyoErYKZD31qqvMsko+hH+Mtc8iHU7b8O3l1R8ak
mN2PsWW1q56el5aIoMhf+CQHgu4XQbMYI0Up2ZYVdVqi4d1pxUa6pkZ27VZan6ts1CDTBOS6/nxw
u8ZGUBX/bYZlq0J0VTpjBRBt/6yzUO4ri4DzHKKIXmL3zr34UdRUFeY8CExV1QcJ7n9R/YQ73tsf
sZ2zCj1aCb24x4BHM1Q89eHJ67AdV7itatF8eEFiIlou1Bo19Cv9aRz7/lqZWXFsyrpd95gFD7WZ
rOckmJ5jZ2Cn49+o3W5T5bW96isSXlpBovsiqtcK7m5ldH3ylJXDZXDibYnBg35RV+7tRVIGmSuQ
L+lHPortVWVgh5ZvqEX8qOMQBa3KbnSjRo7H8uD28ChJCqPidSPUliGOidsWO5JeDkIV6CGjtn+I
w13Wa1k+QeFmgO7NfezZxX2Wo3xAGNJU874y8UEVsRN1oZRrT8aHKuB6SOv8W5TktDSc223Q/Gv8
wdxcahH2UZlldlQtBoG96Sb0gFVErrnVJdEGKSuHSgs2LGBi26H4bdHUh+khuYXS+jIYt6iDbxef
n2S8bMdQZpsgqwC3A1pnwyXG1cCnR0t/uK3/R9fNYe6ql4woqUNuqvd4qrvIWYrXUsRIPuM+8qsC
NrWBv8TYtSrAWCIkWlkB5DoWsYtqo7g7R5C/7BonvAlj6T4tOFBg4dujy7cRjeGuTwfq3FFbbuuh
/LbhZ/usPTe+8Uz1aMc9mr90ooRZqdtkN8YiKjX9rR2gXLcYa8p3nvIS3s+0+m1aorCpa1obdS9/
d3b4lY/qowr4n7xJBiv3w8gC++IMmBggOcI2/3Y9xPxeY1/AJpurHTI+k3I7ZST7unGKwb7cGZQs
R26f7Kvm2Bqa3nhHJ3u2/jvBot4qK8urg241ovh37WH8wejjom9DJzKTypIxp6J0XKczzoTcAZsI
N47gTA5CDnhQy31L0V4/1GqXju6PTMp07fCQ7L0k3MfMApGaKSK01byfi5LJWy/ZqpY2lK/X4nOw
JJM/nXy1NOhyHiITd6snyQ9S6GXajU6nAOE9xI/jt+nOM8ufcNAD0djpT2WIf3kzAakFrJbw9qVb
hpGVAGVbzApQScavhk13rfK9azs0Ag3ZsolLHrABwaQRenrjQdhHOSGlK9X9UAl8igkq/kYztTHH
mfJM+gPsuZJb0QPtGK68BOI9afCKZJlYTTBT7H1M9N+L14BhtbiBgGqD5pER0CKqEFmIhyXJKEOH
dJk1+KuVsONImako8B8uQWZrWI6L8tV4CEwNY/H4Qae0DDsWKAVdG8DQE0QEtAxF0Z367pLszxgS
FSrVWpr5rbSW9oQeQzPFnfMmPVuDl27nAr/TTA8bU+VTQKL/0Vl0/OxBrRWjdm7TkdjO3ZxhCBsa
oNbQBjLJa3O1+P3j8OlNfviZSaTI8FVT2Mr7Ib6SX9UduTA/ILc0ocvttiCAaWUDZkTlCI86TOwP
0jYiu/Zf1ajkqfAJwCGYb9vF+qnL9K4Cb3kLraMyCk6NKuzXWD0uoWuP4HX61TMCvvXH+5uIMB3l
jn0M8+Kfo5175i3G3vO8H59azqKPweFi4yco9J+xygw2nBkYkVXQXJ6SPkUhG/8TlpKE6Fb6UBr+
2vSWpxQDBnKLhn00tre5k2ebOsDHGnT8Sd9UY5T+aqz55HgTps555n837CFKwoq09McVZjEA6sx7
NzUai7ggcwhk7dVYVn2p82jht3ZoDFc+mMiSTk+tlVTwk9nLYjbZDumMWTzW41HUa8cYrpmZcZ7H
05/BdlNUJ9RbJ5P/0tldCaFokeThXDxrvOPZClVzweqq4CiGF0qb0D7IVysWLnH1PGcuQ6Jr9QJO
hTQmBcEYeVzexGHbUaMH/VjSj01buRtltXBSErUnssSdE/OiI0bhR1AF5VZl01NIyBU7nhRRxSy1
70bju+IyS+2JeUcq69h6kAlmfbOWGqMqUbZcoeiihwHbWAf60y3Mkc63a/KzLseAbuvMfel7+vB0
Me1NjgapyAIomuxqTO/5lNKdkZO707FVx733z/MLuY3Nx5SvzIZzZ20YfONxDIG4PItZPnPy3J3G
XfnoBxzF2dHYvg/Y8IlEqWB5z6xtMSpsinqTJcUlmbryAG94rNugOCRe+bakw6uLYKnGQrBydAqu
lqEHqDriRNtrmSN0oSYYKRl10b9lBzJHqtu7QaXIuu6Yqcws2Dl16R9oSdQcW8HTlIjubOVhDaDL
TZsQBsuQkqyLhujuwALbLnIU9FmjiV+IgSv6goZW0SXvPY4v0WT2FgXXt9tgurZhH97S3jgjDOBn
7lj93eFkZuCG2Tar+G8Nw76VqdzkFRIOsrz+EyU567SX86azl438zmvHvYWB+2OPiB6HnK5HxvV4
SXZc8MYHMgxictPynDyE/JI0G7qPjHfKncNdYNSvps8bp/AxSo+L+SNlwPSnXTLy63ptDc7rNFkK
egXoqIOmP/DqorTsQb1FqdxjzCTQaRtL22yWz8TWV+vGsC+D1uF+Cuk1GFLmLYUwZ/HkVcTJNVRD
/MsMph9X5ynT6HJV/QgWq78CRFibmmfoIku2+iZ89gsQ/mnOr3UIIDUC5a8IeXimUzE4wzmt65DX
c+gWHubFwT0qllMB0U4UTHETjf3bqjEzwWfY7nOoGP17K+HmdOb+lkEA8FVeMlkyFjOl71jjK4SN
0yHW3aoppXnqbbZpb2Z+Bj2Q9nQp056gKyv8594hnR3sEaj3Kn/+yM18WBOg5eDYERtVBh8PPbnd
ySscG1byjLyicAKGtI33IB3xHRDeM2hIrxzt41hWL928aFgJP2Dmn/Zy6s4pou9B1d9GoWHAlqex
Rz4h/TClbdyEJHd/G7EFb5GWNj7X8rXBL8muWyJJUKg2HBXwbVjNe0gd+KpR/+avqi/eQVzviO1r
fqweGyn4aCzqfyNV9asO1VrcNLdChidrSA5FplsIpuxkBy2Ic8c1J5S/JgfnO56bfbckChds9i/3
hiM7eEW7Ron1Hu056vrJixzQubgwuHHA9ftlevWhsIuZr1LUAvaF7HaMEeKI0UdCDA4bX1PVk2Uw
+WlFwhqmoN0iUIPH5vQzpMZJ5wNqszJBhe6us0l06zKxwF9nB0c+7L1dzS2lVeY7+JW/TWwk6Pxc
UhI09sbVxS+6ihdxlSg5nolM2FS6vAdaQ7So5lt2AbFaj2OhqjzJRJDLLUFYh0AM+CSz4CujIXZV
dc02GXB/brazqlqmmceymb14KNlWhAoRWsiYa3hTzHBgkUbrV5KZqF+lYTdCz4SENYTNIz4WZ2+O
gDp5swrzon1qNZaOhlFIyXMsvhUSnpW7gLJboEeGS4JDk1ufJTlbctgFLWuJ5fnvXHHWGlPItglZ
FKaCe6QnVswng2w/GRZHRcotYoRJFKf+89TEDNH2W55BJ9Dq7BKBl34g92InL4hfBqIKswa7J/7Y
tYzciZTaVV6nP4bSzsYLKrIxvNQide250H/R0yPoVzkBt7ZLD0Q751E3hMioqhevVGj9l/qA6ELw
2HI7ePn0KnvJImgSUGmbgHuwqUOW3ctYQtYwERmqWDZ21bONhVkkOh+/dgw+p1rsuEsovLM/J3xP
CGZFv3LdOFmXAw0EMo73NHWjxTQRgJXZtwPxtsqylkEjW6ddk5wy9zgWodoA8X9SYct3O/+M1myB
xZeQEwTuxyNDWCxTVHnKZVso1iUSNXdmX68SpPRNsLXd4GngWV0F/rRp60buBmLatEi+TP/NLbVz
nSrOzAYZFB4V7t7Jq5/sR1hz0gQUaICtD035N7d4u6YPOa0jHZ4XC72ymvSjc6ZBwjhsUxrXWIQD
Db80F6SAory20x78jM7fVSk5CUP3O2UaobsQLX7Q8KQv7YDis9320mKJTJfXoUar6MK4YsGjCtjE
8hoEVA1z6tdviKkUbgu2sQYKD/H1yUmpmjCLKFkGEs5XS47T10UWCsxDrqFINpU/vrayeZXSe22T
X0Y6fwnNjquVyZQncEAZeKNJ41L5uWKV4nvNP0Q/88b566b+W5way84rA+qqTbbOC4DWdbL9y5zO
P8IiZcM25iMgDDEfiN2Qm1rPaWB8+mXzJEa5E/SVi1LfjcH9rI3ipZ/8W4DGDM5//Laq1ELuwVze
ZXyzmTt+tgWCwqb/PS/JZUgSXG3LW4uaPENXcypiT0Q1YYrrIhX31o95Kf2dyAiALmzoajlf4wkB
p2oPTpv+CbQTQCMOf4TnmduPQC4HdHFR2tAgno/cyLq2ToSTjzRTmE5kz62+KLM6GmHw3nlW/bJ4
+uiHpbe23Wk6ZBYOFOGSPh2kfz0bPZZtlv8WOPmjGhR6yBwok3wYdQCgaXl8luGWJecQ9daryjDP
8HKshngZeC9k9n5otlg5EzAljAKWDHgPdRAPQ4uWO5XXpEqpXokFZqbiEFhNB/3pVxtdNOdMtE5U
eLzIjaF2coivgCL9o6RWkTsXf2Qi3iRBekOpfU788clhM4+yNAVkMffLEu6cxLlzmbbMJeVDhT6h
Lqse/S0neoKCaJLFa2x0z3D+uyF3g/Vs2U8+XoC0cQ6hJkcJGvNjTvsPYpSQIuDREcQfelipORiq
aMHa0E3+WZhLgfgtOasSY4eRZFEry5e0y/8U5EpoA/tI4lqvpGvg1JNAr0n83CnxBin7MY+GsRKY
Z6KBPLVNs9TjTucyUry34lIwbw7IqUY7qlnpUWLO5ik/TnGi92VhjhuKjf9awGguj0SLbBRNSI1Z
rGUMFz+cJpi8lhqv0KPAKXvlTA93cTXf0jr97RflF9pjcIIegKkCaqM+htqG2UnJ9Jz4q/Iksuw0
PJRh/DYmS7ox5ge59+j8sct+jw7MTqoT2MctD+Zxtyz/ABAl9T8sJM1Qh5tuhKhJ9O/c9Yu91Wso
gYIIiDHfWK08gOz9a/VvM3XQ0LbzW6bqo+VNf6u267bp9DhHw/5YxvzwRZM4BLXYGNga9okYdneB
9yNR6SEzL97LYufVwxY0cE9KiqY/Tn3w87g6zbgvKvfDzjjzWs96nfzsNvvmfnyIBB1ra+g4JZQz
cZE99xtphCw57aeGo0fHn6x6e8KeXoc7orDeBMcQho+I+uJVk6RfygNwrcZ3bvqDFQOeiDH8yRUO
BxvWWFbZi6Xgh1KukQG+tqQpZWlDVlIb/0PpF1fHQCGz8LCv03PYLnNUKNDk2Aze66Q9+Q1Ku8FZ
rC3+riiUBu6HqdpZRolFjps8DKs78dSHOUzVhnQDRlwgYJTpzrBdpD1vvcr5MwX5sQ/qe40IoXTl
kVkn3TjL8mkFg0bFfRrz7KNsTP2ELm01lGo5sTFvFSWwXqk1sH5MiGdw78rsE2AcRB3JhpsYZ9vU
8LXGe5VBH+NI4cJjv0xMtqRJ8FupMlHBDER56JDcBTA1TiqSpPPpYmKKWkqNM8L0WXn8HI+L7/Bi
j4hGgSzRqaLZ1+mmGIwnjgkEBrGxTjqQ3qRPaDZ7kH15bm9l0rzopt2mPcrjUC07oyfv2M2n3wsA
HqJezqEyyG9WWP9O0nmfVLC1KWm9DGFQrUXXyLUOpva575JPXFfPSLrLvbTG+ojyp/C5cHP9rFMS
GVD+vxsLz6XGk/kYJCGaSMaOwprcEvLeLp1TR6DS09WVmoOnRkiS2v6+UmZ3Suq5hurzj5ZQx7Iw
HlKjitUL1Mtzw29+AncHVeRszv+m4U067fqnncxbq+YpskqxX/zkjClSRTOhxDtDFmAsCyMXSoma
DFjjXLWhDUtuVOs8Uw2hHbR11wXJVJlt26cmG/aD06XnCn3cYCf+tRSddx3QIUGakL/A4PXhMX4e
Og7aa2Gk/oVXLluK4CZqihK5XhDGegTZnuIulrfGJQ62VdcW4+BDUBbsTWvEGpeGgpnUOXmw0hc1
4fZ0aj+a/eKAfWsigCv4hHPFY6opn4PS6LtbVrXbhG6hqeUlnMrc4j0Yf8Ebc/UJtUfNd5HoHxMz
O3thuyG/ZFP/9DKYoxGeLE+Uibc4e7N73s2+GN7tTKOn64558WUg2GIAHr4bj7xkjIv7JCQqR9nz
MVR/pqEA2CjHP1Ppv+JkmVZOjHZeucEuKMZz05wKL0jXoOyaWA4j6swCqTvhzi1r4SYLxOsAKBW0
bbMx2hkfHg+GZ2dvWUmIVw/EOTv2L1jMr2LhS8Ovk4c6ffEkcnZxGmMfBLgnorMwn+oxb45TJv91
TnBnDt6rbOS9tNA66/3FoSJONtSMTpx6PeFe9Ah1wVIGQEG/rlp5KT02x4qEINQg+FMjnT7WHgFb
Ynrev6QPL4nJkFst92Dqn9rWeiKL/KFpBA5c66XDRhGQ2iGnFx2bnwDjB6YWikVmH6sQ2BkeAKPG
lFmpZFOH06nHZ9A49W/faghiabjamGPLB4TsQztatQfjMSDI760i4ekqH7cciv3OxA7e3gzt/vWK
asfQ20WtPTxBgkrutmATWkF5qnR6ycqCc6/rP0qn7U8p1XgKzxKvVXZbCqc7pJ6ZR0yse9J2IynC
16r0jC1RRgtqXmQffXjPO/+XCFdOU/IljAyBqmzd7TSBhGrFXDI2XO0x3RgKhRKlxdV5qIjNRiQ6
uzALYrK+XLun7sW1L1CCl5bobScz56Pt12+pKO+CK6u341910aMIsUNSV7LuOnV9u6ceZl5lA1Nu
PJLzbGtnZf8JnIXUHkdy9ZctD0JiIcZhRKsH2p61nxzdZjrlcY5AEMhgbbj19Mazu57CA1of+dz3
guQ2P1H7MPydVtmwq5PlVQtOzLwhACqoA+9iTcHFyOSvwYjLu8qryyAWc1Xz/caTNx4YpjAXecPH
YJefRUXPFlUW2ybtLo5d/ENHk626DDAuRwcNq0qyva+2wcTtWy7N2jZc/6KWxiBKzpwRWpNF1i72
cU6TD9NG0TCk69LAGeV3dQ+I1F8dL7SjKeay1+7nwF4XZH6KO8m2L3QWHdPC0Vsy4KO2Gh/7RrWc
JoTJ8Zx8JG3PN0spGHK+dQ53fXDGkn0zXBoWbnYN4p7tckCdF1r/xICmicCEHZLQboOejNCtTJ5H
hTC+GPub71OSB5W81YHoz75ln4bMrSJLmO/a6Slds+qTJ5KD2S3Hue/JbpBIRptHWjdDnTUAOBP9
zkE3jajfhrF+RU9lrsugcZgCWPZtkxw8xDLhqi6exMIVU5eYISZp7800fdQ4oGGYQXkYC5qUuK9t
NdDoUjwtjmPtjPzbd40A3UXb76bKfTOK4SF9bgneCJ3PPsnxBlbOx7S20XLAqmV46XDCCSFwE/IW
GfM4UsLTJzv/EgZuvMZdWsZjKBQqUAvaBpy1wFKwj6lcHeja62Jva/jDs6G6N1oaX3Dn9YdBBgDJ
FdiaGSNwdiQZ9+iOTCteOLywifuVfmvs8NoVqDYSKPK1ZibYFLg0cCOHfB3pEK55BvG+EkQl0hJx
ivcXXmX3iFnbz5LVONzGdjHijziVoUdqmkMwl/qdLsO+fKgQCxlskRTx4vTLQdf4YxF1fdtdYa1T
hmg8pT6SLGti8MuYT7v+FR2Zs/KS4N1Jw2GTK/eX30j7WE4zRIKudtVSMkoPFmiSmm6mgwQnjH/h
3jqJISzXIrfzTTdgI20XF1iqePVivkwfNy4wChq3UOooLIYLGEC65VfXIVqOXbf0H6iN/qHFq5BW
EhtIz0DUGfiWZLf8sRWuLmZ95D4phiTMMhDh+AR2rgWYZnD0ajDUHZY+QZ+PejGSeWM2eN3N2Ub8
2ZOm0RmgZMDS65rurTVhviy+iX6x5umYdtUv3KP9JijcJ7jse+kTnYXANNtYHAfJgj7VADSm83XY
LDEcpoKteuQhVKiawIhIYrNW2h82VWvqr0H/6uNrN8zurZ+5w4qsB0VOJrmuLMVt7Fr51qlG3OCo
fkP7O0HPhgl1frMWSfKzQSZiy5/zPQT05XS3k+I2mRCYbh5XV+RW0ZzYl8VA+GW6yafFUb55pNeN
5qIJn3HOfcKpX43PBblOQir9qixswr6hotRIbnaZmIxtOLWU1Tsbx4pXSsW7xiJcFukaISII1vFq
ErSSj91ZW68pX8ws+mGrk06tk5QfqzOaPK9ziwiI435slMno70guUczZpW3aHHWwP6LCXTHxp7Jl
gZsSy1PYZR85EbYwb9m2LK1NMHk8liQebKiJxoJm8hVYeAAfU+HZJnP8OS1EvMXH1GzRkHp4wGh+
TUJOep8cZ7Dj+at+xM0FQRJGY6VRcfEwj+Tpci48s+pqiD9Op3Shb4A7YEzN8m6VAfdSvxkoeCLR
37sP4Twc+T66KBk9P0qCUh6VVfRbRdemay2MdUOg330B5jlB4I0I0Q6KLI+PJSkOVVlGjH7ZE4pI
ZxssvMBz/5MgH3+TftA/z15/FW7lXbKuulYFu5Ks/2Xa+l1UtXV4VCEgbeyfLOZTSai59RqSFdBO
i3GkwW0tXIv0rjypbgSdiLPqfS6DNgRUqa3t6Kd61Usv3DXElUUTlgncjtjMaWrNI6+FeLBwijHI
3apB/zFcF72uMcrnRXir9BFkRyGc3qckPNyWqeYfG4cnbjE0L0xVmazPRRnoUy3kcmtUkURT+aDu
w+WlMk8TBgQqrRQFiCPRxE1goKbW4omci3I1o6szHgGpzsay8z8YWs31UvP62GLCKOeaD7LqWlt9
slFugnKB0oVOJltl12dfOYDlZXOqDFm+JV4/HwkBQB3gUuozJo/X1jRI5Tfr4m2sU3cz9ok6U20T
nGh1A7npu7Mhc+e6sLtd//uo6EGqPYl03lssY1f4SIqCqiOcerDopTOcYOurNL2MbR+NPRUpfR/0
lxlf+5G119qVCEOeQnR/MPhL/Nnxj4Tto0Fv/ix5pXa4pgM6Dvi0W1jWMLFZN4ven5fHH/MwB6xU
bIp7EUgPtrJ1xr0WL4bvtmvW2pBQRWIL//tIzcY9Qfd+/O+XgiU2omSyB5y77F41MU7f//NRSRfu
RPLoI27C2I/Z+NrEeCX++485hcRnOpbY8t1lp/9+LcuJpvAyaW6MqnLpJMNx1I5W8zxPxkcSoNBc
WDC2i+vpCwjXdIHAkZU2WliuBOWVy47E/PFEAfdnX/BluJ3x8NWU3TlePPt1XOZ9DxP65WdVtlMd
d1ZMGswp721zJyq1scLEfkuMcrw7fBaYybgvbacim6l4ySzpvMWlj5el/7GKsrzbBsXwreyMIzub
SdUMBTt1joBiQHqarpukXvaZQWlH6iF3c4vJZVj3q62LWiLf0L62CXIz7JmjTRc6IyT9POOuS1wu
DIvsUuACNkYrb2uUljwhJiUyvO95M2rX2lg66O8tvbv3cS4ujunW3Nm1eSgqJ3ky6hlycWjmb+yx
Ho5UF9Mnk8OjCKOjvoRoJgCBcnydDadG4mCwvz0+jbMm3XRp4GwVBMpr6aXdBinPGxFcTfTfn8jG
jiQX17j899l/f0qOTEFCdPfZhArxg87bTE7Sn5K+vbQkw1CD4yqUaQX3KmdwitqmgDWKA55VofJ8
pWxf/dXxLwxJ1s9izsiL0BnePbPzdm0/qUMmfPuGXIkOB2m5e5Ab+psK/8eHzfz1+CD83w8CYRtv
rdPdjTLYdv5ok9s2B8clLEzGNT71wtBFBNtfLSOYdiqw6ksYl9OmmQb7FSqRNaoq4x/pkM8qmnnt
1nlz9lDprinQCU9YdJoX329eg7CzD3PalptmHqh28jinva4pvqjgnmT75YyOSZhQxQ/7IbSA+Lzk
Tpjw5uejIhbGYyAklLGy9WUw2t9z43q7PpkVxh/t5JclZszIEZV0kP6tSc0iXdJL7KL3sFz8jLF9
HIbQUAfi5/rz5KZ6nVfKO7ulqq8WLVuR0m35Y/ennmTuCxNbnW+EIq0zJ1331gamvybQiFH78elo
GsvxQSgp29C71JfN1mma+XNuE/IciZDyJdCsE6hvJfPyJw/Mr+GheZpId69vLOzymI4GoQINKqmi
e++Iobj3I1LqpnKZ+To13hytnNVSE8Rg4pQiZsbNQtRM5EBSWw+Wiqre2Md+Or4wBZYndyL1Ng7S
6e7YLxDS5rnmRV6b0kx/jwT26tjJvhYRLtsyUXM01LiVA8ttCE8a7L1DgDL5LXpId4gksvlhPPXp
I2ubLygPuurb1NwyP5pX7QzmNmeZ+J+P8FLbuyDnrHFNXn7p1P1X24gDwhnvj3KaO+NwYjX5yxDb
6Vmhs400UM+3q9Xb4BJJUUnHuKaJTCLTj813hCsGTjM+Moz0///af78bKGui/jR01lWbfgcy8f4Y
ldr3zeB+MWpDxNjDbgitmmO5UMWm6YTYE+GXfZoBORetmL+DCuYXDfHJa+fkJW1JI9cGX2bivM+2
CI91YDl8a8Enoa/y9+MDDDHjTYCdVg9D1mCNOfEYRJ12IMp6arcmGT1PogCvRP16zh3+Wjer3Rtg
B/FKjJORw+/uXHPsnllG4hWvmbHrQKi2aDpA16ayf84cwuD++43ZHB2aqNlSH4eVnxr3Thri/N9n
yH3Gi22k18cvl850qF2MpIXRkkaYCSYDKZ394njNdXaM7D6TO3XOVU8VelYN2/+OxhZu7fp/D8nP
LkuLizcy+jZCNDenRYZUTf10EXjYGbXAAkpdKErtcUecjK4C8WEES73pz+Sl+C7iXLyMTYhFzuMY
ysTwD4EF0tZqyInBE/YHYW1HIyYUsc89sQ9nZOJ+nd56Al0dokpfksmiPMvT5HwJQ/0/tt5rt3Em
3LZ9IgLFTN4qR1uyLKcbwqmZUxXz0+9Br3XwH2zsG8PudgdLJOsLc46JJMqT1LghMLu+R9luqjzc
/f0am/NpVQvPuEcq/d9vKVkUnbocTkrVj/KahoE8Ka9n0o5N20g5wzAFJYiMOQzfy7Fonmag49LK
6pRi3FZPZkDhoLqxRpDcsDgTVr5qyw5ZYVq/V7GFlCVufS7meZL96eUGt4Ml6N9rBKRTo/ytjkbu
KYgzJMcs8b9i/3uInPnsB4qrQDiurFpvtihpDp6bfSdD5/zYGExkMrs/Kq2lB2gdJMAq2Ak74DFd
q+z632clRt//+9f++93/PpuZH5RsxrLNAvHRImTwVBD/cPAw2Oia7skZhnEXiYKyxmVh4JCBPqMP
nv7Od4tItXXG5GA3zc/iHKp26Kb9U5zad6BsvGKhHN9MsoJXU+MOB7+mYygTWjO6bnk1s5LgOdHd
AOPJ66Qn6kpPOtKKJjzpBUDQOKOnatk2PTbYq9cIUc1lTajCo2FheIt8yzh4rCCt2DC+JoNkoPkT
/f/7ZP6tTjbveqVOtJbJU8Xq89zpIUtyBo3s+UMa6Ny2l50XlCc52TaxbQbCbb3bqnz+awL2cllf
/NDvbVXQwWiuGuc6f9XVTsUOYiI3j7m52ga9F57RmIXAiDDq4e0eF39fWjwS8byY6JOLEnzhmnK8
WP5VFGHP86cxdOfwd6v2STY++hVaM1IbCboaLedg9mn/2tjnpI3HN/oTxKsx41RvhYk7OfdzddYm
eXrUJ49ayEDv0WL3i3LUI5Y41ZGe7KbMeRp4+p6CWBXr2APSFeUF0xED8YibaLc2juYZC9AzmqW1
5bbOUennEgwQa7UdZEXzXgVWMH/RS9kDWBzsfarH0blwrfA8eWl/7AWnI510zVbyrgY673x4L+t7
GZM1wZrKY1r8//jMYp+tIzN5QJKTbSuB5cJl6/Duim4/2HbHzMDX9/XEGKaqq1NYjc2imd+Z2g7/
/19mSIjnLRACQUFMM8W+8xlfkWFEX1boFesG8NkhY8VVx8O0avzRPTMQd48QGVeyZedUFOzpdHXH
oBquRNlPy8rYEv1m7Jy4+mDMhWim13fowxDRK7XihIu2vY9oe4oYqXZ1178gHeYp2HlwHGjALTkH
mQmPGwfT5dCFdxvxoWX2P83onNF1PzZpvg2chgfCuIIHsCsKWr5c39kuPm07/BhTB7er2spafWma
ly+TGKlSUZS/DCQ9X/vEYtjuLA23WMIFvE7IukgoSRjDBAcjEkD+kqlkNhevlBE/lQJDnB3/K1nm
i6J35zhDrCxFs7W8mLGuTmhGWG20Go2XDPfwaJq1kBhGpor620dtls90b51ARjJHu1kKNrE+cPDG
YjDC2Azbf4E21GVrDWmUugXpEba4rSqHB6Aq79q86SeGO95lwCcWBAJOy77L3xt7/reBZi7I12hA
4usg9EJ0XVRt5VpHa6iVPulFg36QqQ8xVUNqjXd7U4UkeRHsshcGY1ODCQCoHvlp53q71UHyoRcO
WPL0wdkNu7c+e09qRJHRWKCNoafpYtUsZcxowgvUG2AVZ1POP2KuW3AzNeAiPjoMsyhg/uv852ID
ElbE9s6ImasL03qJU1hnARQMSv+s3jCGDOfddVkTOaA1m9oMmkWWx7QqmvNVTT3206rV1zTuy57s
ko0WT1/cArvS+7LRTC/bWJVH3GTXTM7/lkkqa2yn+HBeKGrFxqAo1qfPXgz9nrzyB6gxFRRFM9qp
3rmWstR2pY5tZ4LNiuiehUaqO9eq6z7SyNdW9cgcSYsll3MKKMjuPiz6BS1sI+zEGNdMMEmZEMGK
PU62kT1LnMaJfwqvK1euhFSj8DjFNd9pGO0ucv1hO8zqfAYQY8dENGj7lYgUo0jT7hdNwY4Dn1ak
H/IqtFFo8iMlnv9dTs2bOV1DiduQkzHaVuNdKdNfs9EFBNzIN6IGn5vAZgQzIS8bnWqL7nOt49re
iZqkoCqsn8rcUts2wFcoyA9xq9+Ju3FpKJUSYkuyA5v4B9ecHXxmf0kEZhI7c2HAqA2Nas/layZH
rpqzcDqUTEW5ljE9oh2QUwgN5iErnCMNN14vUzcO4132vvtkxmQ/dI6S+4Y6xA1791p5wIKqNNkR
bhA/SsebdnmI57loMyqTHHtLHtXtrvOu2jDHbmTuOe4QuY1IWPI8+NfO1Yor5VYKExFgWKQfMq2H
VdD3iHTy8BxGLeYHntD5SMVzc9PyN2cafPGQbvgyTU6u/RD7RIwXEWEzBXLFi+O5PKgVnN+hZfhd
tJ9YJpKtm9mfBaL5fdeAaSJpaQ8RNF+6ZnfzBx6Bmu6Pe5e1lywdEHhTIveiojF2aNbGithDwY5R
m0L7AJlQXIdA26YxF2WPPUW1+pkZinlNHMO8or7DPsU1ksviXCCtv7ZW7p4xOWwYELyqLBl5rGb7
FsnENc3dI2kxxBwl6ErhAnrsTJCr5GFd7gtqIWx/vqAuH5ubEGT6DrRBH0DqrmjmAMcgFWnndTI+
s6tXyuJDB3eIHv4HEErz9PchR//tGNrw+PdV32ZQbEAS7P/q67gT5mFS7VfQwrQLUwHXV1KLUlnb
D4Zj89ARNo/zJonu5pT8c4D7/ESWWJdF4nzYefzelBoxBJx7PJ4BM2uzOW4+NIXbHyybOF+p/OjE
mrY8t5CwV5Id8p1TYxmHSf4tunbpJKPk/+2dbDtPXjOpvltMP8+5NUfBJuYDjCz1mMdB9sjcPonE
B9i6/DuL1HtCp/L8v12YGF/6wu6Q2CWFtcs0NXdqEf4xAiLThW247T7JcIwGWdht/1oIkYzjmtGR
tfwb9mRtAh+xQ5+oOVR9TpfcJ6rM2cnxKbTO3CVIM1bC7NUSTrx9/Juo4AokoUkJ/iYsTxprV32B
Dr9AIU666lQH4rsM8Rc105C/9o0HZctrxqvFib2JVVWd0MCtKxOcB7QKeRpFrYiw4LO/D07B/z/C
OQXaxtmbVjvcuUdhOJl1uHZyTT8m6cBGqw+YxIQNC0Z75MHvTpKv0a4u/LgwNxUy2KWaXOtm6QyS
8Rxh6A+mhx5d8qbIMajTnHuFy+hoUn4DdmueLMHGZjn+OsBGeGx0aV2iAg1Thudi4fE83f19yarM
ulBXDmttIkHK+KsIY3lAQ+P0K703ni0lmp20nRq7wQTfpirPHBB0QX+fJsFYng1H/wwsS+KNyuki
aI8WURjpp2T+IIIw4QWaTTegFfZMGMbj34fYHxCJ/vf132eBwUQbExvsg7A+22kdPPx98Azxv5/Z
VXfWxKgf/n5deT5n5N//ejCNJ9cyG4CAfsP8DZMXR/nAanL+gIIiB8g+V7CMQaA2hOnbMDj+bWZ5
7h3HTTdAP5OPGVfIbBEnlbTVhaCXFz2sknsC1QlazyB3fR7Fz67efBsDIyPWBsaqQGdEBWCJHbZx
4/735ZCDUuf2uo2caVgdhKR+duwbMrt6nwxRsqR9SHe1wqIa6TaxytFU7poGd29spMUFWl+/zOXo
H7ra3Bp1ObyVTY4e07S7AzmN2sVKNAN+WqUYU2PyD8iBy2zL+qq0AqRlKKsnm8HcFpu4u8cbA+zX
OWo9q8e/z4pyNHfjGDpHtCrmTmMYvexcCSFqnj+lYxGd/z7jD88Ix2Xdk2PTm0aJ1WFiS4d8tj6m
ZgPlB2lnjf6BhKW/KaQXB+leTuazw/WoDDs5svOsUCblkXPA87HNjYzwRsqRV6lZP6wo9F/pvhVl
JdE4FtqDpjT3RUt7hjdzsofBlPzvdf3vy7+G2E5zTpxw4i1r2x18CP3dM0+Oyqe3kfHX3gYeuna1
SWBRky8pk8gniV57UTqy3o2+95sZg4l8LzO3dZaaaweI9WtIWRyLZNUiydr8NzzVy3yLYMx/sB2q
pDrR62M4BP88J28vUTroF9g4v3+NsgUfYqWcnmWaaekIVQUZ3pPP3sQvhpMXuzSOsa+tfUKUVohD
TCKD5tF6/pzkCCQrzR4Y3pn5swsqbmXFeD76UHs0ezZ5Rjjm3zVdLvtm+z2vfQWT0IIAUGKJT2kf
8Arx5iWVT5yUVuX/M1Ccn49dDxMG9ynH/W40KrljCJHv8PPEN32uC//aZrePN/5UBu9ePM4JWNzE
croGgzUt/TSv38Y0/hxy3fx1ya+vopZTy7X8mXsk74MXHmQfoJrDQrrGr9M9x9agH1POwYUxf6lp
Gm8ACdiG0ka2is17yZT3RI3Lbrh0g49pNrbPc0Ndb5tl1cbJ43/fAVIq+Bj4DlMnc+F/bnjdIAod
EsirD+byMWOE9gJcxCUB+2XqLePijcGVhgXbgtuhccgYcBX9fsyI94rnfjT3bN4gG1rp/zyeJh5I
7+Am9ZUBBoj1+6whdxL1SKmnHpmG29RWc2urRvptlLw828cWeWY+Tt46yUcECxUU7qkvGZi52hBt
eaSHq6YqgpM+dLzpVHy3RCOqWwED+RgL+xTYFpd9OKL2hLfF0yP1IfHOVz+WZePuah0a3LFd/v0e
5wIy36QJDmk4MwPq0jiSxVWgKMqfmeAW4Idk/g0cdwlWBrMlDOzFTDV4anxc7oVpPE44MclwC+B+
AdLARAqYS8nIRgjdd9vAGDDUl63NehHl64BJaD247YcBH2vXR7gelAj/2a1i6sdf4Y+jtQNYYsuQ
jURhxwunLSnbVX0ItNlvl3XfQ2fexrFydxku+i57IF9Ju9rdCPdU5BgG8qeoQS2X9gzKrKnbYxS3
9voIDsbhOlh01i0SabeZSp5hDpPedT27Ggal8Lop0FB1jbR1JLGi16CrBIyD7bRaYWoGFWzEj0NO
1xBl7itLaYXbHyU7ev5i4T4PvoanWuWnRPbJGsxlZlkGICcrxfKH05X7Ym1pZbgVQuChATy5yMdg
H3LGLfvJpRfFitJHcbyQObOusI+3yO9rXF76i+EZRAlp0caaDHEOKXazSXhrBusfyprxuLwKC+HN
YDLWQXYYeUsq9GlnuFdJyNsKJeduSKEuTWn34AMQfuj16Cq54vZWa5HNZblcbK7+JnpM+qic8pUp
EBf7FQ1rrxnTysvFWWgGy36nmja0axUyyWnF9msd6O5TyHn2g7go89ZYl8oQlY39VDqGs8VT1a7r
olUrDxhOlKBwJUIEVI9rwnsO8VPP0QsA1thI1ckaSjjY9VobaFnkY9qViO+9wtybcOZxB0F8GC16
TolPbYXCjCFPhYCoifSjbgbPANLOyPSbfd6+5DVCJwnwK85ODAvLky6K81DaI5TM+iADs11Hefjj
oKti3iHSHX74L82uj0GMMA7YMJjY4bczaRqEKzbBwA40Y1GVVfp3aIYbUg0e+2kU2wKSf8o1sJKN
B7U9snZ5irpE764+fSL+KexP1uyFtYW+LWEWELB2CQmvXSR8OzL4s8/eZsYGvJCfzQhUI0fK1qtg
rc21GNNXhY7hPA7tzgYRE0dYVCqPjIqg+LDa0mVQIXbQoNbCGmqM5aPJrLPcGsbkro0BoHd2Nn1U
B5qGRSZsvFnkyq8GWtBs6yHYQVV67uuR6bXdFisqzmpRAniilQwOQCxI+IyKbd4CXII8ppjkRDwq
9N+iiF+HsCajHSZvEtm7OAaTBVCiW7rRIR81KG+GU28Q+QLeqsMvX8+XWS6yk3JKtOJN9tB3Tr0A
rUER3tZXhGyzvHy0tzjhOm6lKdm0vmvuojLZ2nllbLyMpX4/edQjwOJJdIMTNtxVTS6ENMGPDqIZ
N5G1cHkd18MEbKiYBJx0hM4ZLm4B+DJjv0o+onp20/sQ6eifjF7M+ZaM7AUxiNPM1Q7t/qGOSxzg
JHW4hrbXxfQxxy44lePx4tKHkJQTrMQoUNB1wjlTXd1sPe53rlTJ2dVrhP1gJg2rY5zS0W+URLFg
LIkgKhDs22Yko1orm3ezSIAXS2YhDXvdwNy7rnvBJhCcM6TSZ0Szb6ifyq1AkdA7HDWgyPEm9Mke
K+VvJoOzN4xQoizv3JfuGzS7j8aLjkS1A0DIVl5lf7cuWhT0SCdnggCAy2XYUhSGoOB8zXijihq3
Jioe7pNbaAZPPWDPXSXB3xkhWQWl+wTe8KOJcHv7VfkqC2/r2tC2vRTFilOR6mH/S6ccDFfubmtU
rQyRymtfjA6CMTBildoUeHl2RaTMk9F7cJle2KObRLB0v6gHUrT1HsLmSa2jIH4uLf8LJAHQ3Hjd
MrpZNCIl9N6C2hQRPMvUlp0QR5rhZq9mGv+GqGYjy+cnj3lCl6igas9yVnqnwy/03nIKz7g+ZfO1
aTf5F8coVCfoCZ3Rlpu08BHHUJ0t8mNVDs/SDNKNqJ03lhKbqMPrSLQ5NrlErWxqHfaKoUX2bXjp
43pFC/vIkPJQt+450D3spgXgkrjgjfCOZP5SitwzpP0babdkkfwRydqU3X51rDIX7pnsnI0VLEvD
+fU8fOOtqJmUC/PW1t89SbvrXtFzIJfcF9KTT2SJ4BUwk4Raykgewq8cj/OuVM4TnPjFJMp0SanD
ocTbbVjM6gy0IEvliZNCyZOxRoQUDiGLPwQ6p1xyL7sugKl2smCqkDLQATxe9qjdy4m44g4l32KE
f3dMpGRPF0abyW9bWuXugjiWzbbBDqf1xd7AIrqC4Pwghxm268kBJmGFnKAD0tLAzWJWEvNvlGmK
AOkUJlSQvNDdSvP1H6A3JvMfJI76d0vUFg4iCXM+UoBGXUSosw1SNOBEBGEpbGAjDB5LpKKKQQew
cNW7/TLMxasZDWi/Zzya1Pddqh+S2TOTmcWWS537r8IuTzIK8Z2xecurAPG9j3tBR07M/Ba4FfyX
hpVtT7zDluQw1OYVmcyx+RP70bPd1JKlZrMa6A1yF9sHAkrsjgQrD5KiaJLWITfSr0H5wUPQBnvD
TxVJE/W9IUTocczaq52JfawzR500pgGtzgM3Ui7ByIStThb4sC6WMMDacV047s2SEN2CkACCdmwY
ZgOJNAw/vHD2z2dMAcQc9CPtSsckXiHltItVYDCV1mt77fSWu2PZjnOjYzZbm/WrplfTkz7WwEUB
ni6GyeJ7k/GSRGmyTVIjeohsL1uw4wZpo5rfBH8uosSpvNfZW9ZrzokBhZXv6wRC6jBhZyZsFqOY
NR5IGQVfOEpBjrKn4Exy4drtiEG8Ia8hiU6lQQ+OCUPjnFvmipIJp0lmmDEzWCRjaar2emsdPerA
dWeM56bGOl36aOSx/O+RlNUrTdnYJZxkMx96zNwREONLWOnT8NObjKMCOyCyy/CW5TjifU7fEgUe
rvD097ATX170zqWJCdyBIWTUc8SAN+XbAk+M4dsXM3TuE3BjpI2EMEuhI9CMnKNZp8/Y8qhEJpMZ
uWyAZqPN6Yl5rSv/O5qAf44SuVVaPPBs+0AlidjL/wnhJgZ5wcyXwfjCst1gUdEUYoPUYDO58OTK
bj01+otVUWxNivjvlMeKzmLG9CDwxwmjIAz+S3DwRs4cXAyNc0FpcFcY3KIugRkVw9nukvQp7rHz
slAsWMt4Hn6gZFTFykYXniEl0rTnpNRzVD/obbxGu49o45Ze1GdrUqxio1mEntssDIc6dLCX7P8x
Zw4NmaptsekBOzFJRh02kJDH+1gtfZKuVrqr9fg1FZmXujQeomh4cUOWI7YEo4IsHs9KiBpMd3ER
O+m1V1p6EP6Yr7FITossHN6hqQq2nMmqrBk7IxITm7aOn01LfQWZmJts9ShU+EkGry2ROE3dZ+MC
eNNZ6SwDHlQUU5B2CoTTJC7pzPiQJdsL+Gwg1F3tucL33DcOgrjwHEjkj+1kYrKm2sNa0nx7HX6e
WnoEtOlzxvhzmmfXLCjfaCDoPbCPOLlztseIHhgHlGbgAazhHUlOszS0uRl541Z+2t00RCLpWDpc
3QQTd+CseMjZoB4T5yYH7TlVLu9rj4FZDUa+6nV8w0iCUonWyhUajx3LcxYtobYtWSu6hjAZgyNE
ynz5kngk09plmO/V/NQ3001cuBqoCMwrPWoklpYL4lywNnT63t0Psr5FQV49J7Z4HLjcPD87Eza3
BHZHA01NkrD2zfJdMyqsZDU1p3bCj7AdXP1cpOZ3HeXYVmKGwYUR3A3rMQu6AntyGa6k0G6mPxw8
YfBQtszzYCd3fE07JA/7XvOfE7bhC1lkH8ST4N7ucLTpDBUic6OhhF+4exfaMtk/zaxi7B7K1EEm
XVpHV/eWCWN7fM2SvCX05lW4h0Png+er97BUH3DkKYAQ2a1FZLn0PedYWwZXGIo8ypNmE5b1frDe
HV5VP58pJ1H2EaA4XOgxcCjfG3iNGzSGsQImakgI4xPK/tbRcMuCOIJC5He/amy/CXj6u8Yap2L9
ebf1R5JB+CYD2lLTmERlUITmGm8cZ+OCqTfIUjGuPV17NpkPr4YS8UKMy8vpx6MDZNALYnY07D7M
fr5i453eAPbPWoOb+mREgCe7rh734RTsLK/6tqmbOsufLfTY9xu3vsF1RgDqXzkTh22PHc/r3W9P
129mgFE7FerWekmEqGC8YuA52ab5GYXlNqjpWx1NfSBcXgtP/lhjD2LHVtW2tP4ZOImMuLX3RTa+
mMJ75ymMvtBfET60VKxOw7q+GHXSftEeR5hEoKugroxSghwC5rB0gDsJuTJM6Wi99tJp7OwhCxb8
mNbFiHEH6834KAV7mrgZL2Xkr6gYudyt4ncEYLUOagJzAoEmJhGcoBOTRJq9Ic1Iee5fFM3PglWd
vWTKzmWBHE20KGRa1pLjq5Wy6hTSf7VH9xNIxT/XBezB3yeHbK/J+AdWiLPoUCuTIveKyZVcOPHo
CHtYgkPUMzyqBVmNLih8PIPPdeJ/Br7trzP5mqKrX5EL8JnEoCnJpthbofGNehaQhH/yxyZfkvw3
IQNh6UcXMvTVW8OciQmF9+x1L5bbkfPUqVPDmkALGI75GgvwxKSSMKsSj4CDWEP6oLQ6elRsD6wk
IUe08Y5DWacxZ3njC2LQSrxbnbrZDv5GtLnlLEnaTCEOPh4MKyiSVJ4+cmFX3yKQKR5c5b7G1aG3
9Gs5CBOPgjpSUV/Aw2GpDz1APg7ZiD68R49C1wupDAmgYzlt4eNR1Czlp+9pe2dgz6VDOdvaMb5B
G47cpnXCTRSOP4oBxmRxM5U8glDPnQq8rBUZx6vQv2VCu+ZquLRuo6/NkBiMVqFssZX5GzbJSYbd
JYWHqNnpMcmDX6s+EHdYM8MuftqIKh04Vcmggg7vR4UkSJY9HBoVHPqklysspiuQ5RjRSWKHzM94
mwp467sDygstO+fY6uYz1WmLnYOLfZqoEzqoDYERH2fjbtpzKo4aK17smB9FqF5Gq3iMHPucyuwr
xVoQzeoudpQhDzExKEyWs7G2R+4LcgGDCFWC9APys3rOASuCeo5ZA1HwuPQMPVua1s8YDxY9s/IX
qlnkii2sQypLqXG8Uxicnax+l1dttNjccrKiM623kGGfKoPxzmgUNbOZBxbMZAA1ql8DXr71Lkid
PPpH9miOjRDGjaEvvIGKLsQlME0sQFG3YGTNaxSNwEOSF0CYWMLZZCzaMHkXoM3bHEkt8VoQKpPH
irnbojOLr+beG2s3ouKYWhIGRJDurH7gHAm4xyvJcFZGN8IrhwXim5fMlycvbe8i90u0Ke6nbaZv
kEBo32L9O6sAWhmlcykGHvAdcYVO/IYYHHFlgill1LsbN/41K9RdEmmCwZauZE7OG1vMCE5H9oBD
IDjLU4Rl1fugaRBlkxLsEfk5BkU1oiHYYQmZJziXPtuW5WzQXhxV4gcCbk2VvClgVDFXRUXvkHZb
Qk30wGxtxVC/JG48p+BhXsesvpdFDhylaMgU169WRyk49MWeQSrgGqvwFpO3h2/1Adpem3JWTpoi
rSJLvyrPWJWNG6zslPW/bZwmyk2aJdAhbgHKqcCPFdVI+72EB9kQ54R+v7ZNd8KLcnPMWWUQ2B/z
pNBjtL1Ae4wC1W+6hbVB35sU30LXnoJOg1ET9j4Ml1VKfA8Q/h6jPtIB1VUHP8s+cqggGGQxO49s
EQsg2QetPPWy0dHvj5exLt4EpNe1EtN61tgST7Ni3nYMHfs7z+pVawZXT3FMqXbomH3Bw5hgTXYj
kU6obdHyVf9qBDh9B+8j9vVo42gpnIrqzc5NVBomLXg+Z8q75U5pyT41vFeLHZDNxDZp08e0aV+S
MXxKdXGeMLjMh2Un5VuLupOQsMtQ82R1k3wbMcWqA+ei47k5+q5WQ7k6i5S+hnNrE1pOtxxI1pDT
P6YPzICDgWUqTIC6IdU2b+12jdvyns9ywVqX7OyL8l5I69oIbq6RQ5enc76JccOyTd0HEyrl0npU
jZMwO8eN78FeGelZYHy+jj5VQy0JZQu1qFszRz8gijdwhoyfrf7FTKjmbgaqFBvBdoqzN5ILciak
3rkkD0MhRDpVbfJRUfo5mXN2ya1bG31CcayZ4MBlz1M96Q6hA8K8DFaO15gHPS12cBXUMsGUTp4h
3CRYTIWjgX2K39BtvfWVs/VGsZeG+504wT7p6iuvxwnd3GNeudMyBrmGwfXViItZF08FleB/CkZ/
NWrNibEQWQrteIwt24eQYhLS5/32I9EXlQOPozkOHcc6Jd+9zY3vykJrUQWo+EMLlS2bxVB7FiY3
iuQGLXV+l6iyZybP3uhb6G5sjwoohF8vIAaEKHDxHvC8B8Uzyu4WwKyB/X42KZT8uBUPmsNlj+gN
0wHbcHBQxaqQ/PtRPN3SqEP2bh+4Fn7Qu2M/wFcKC4KxIOdfoY89T/KnPkXjHA8s1cfAh78rAZ71
83x6cl7QN7GZMlqej2hTOl27oH1h5Be4D/PPMQyEywJvbHMoEdXEKYvJxwRegxWLlL8UWBq+U4Tw
830RMoaL3I8wiP9pY2KtTU6gIqvAaXV5w6VHdlVFRdCXMe4uHk4W3YrmAMm1SR8gXSmMC8pWXNi4
Mk5Ll3An6CMhfOm0fs5SYtapob7jqTm3JQtv+qoFZHSosXgFpnCENU91EVg+UxOuDNbiaHjTXST/
WVHf8QyaoUr+JNelN/DCrTDmgm02MRKNPpUI1BwQGFikGy9/nPSGoAALi5qOPwPjeG0SHiDR5g35
I0Xu7Acmcsm89jwNGSj5B2WBCvYFZVdVtN/UKROBcybB4WhJ5LZK7DetGo9erjZlSPyPYFvKaDwh
ND2zQljEecyqypeXqTrVVfdNPMemnuUeXlF3W598yWRKdxU2YQhxCF44V+xIvDGWONlVffMtew9D
j0kmUVIorGeL79qpdEAWfQ03MLTe63gk6kpc/MTkPdNpR4HLtE1xD9KAW42h7cIpD74TPdaG9tnU
eMShdhm1e89+shrWeG6iqwFKvsOIVK68rMBxWfevXvHSee3baOju1huMaxvZ+QYTTIpt8a4l4A48
86oSImuRNpKlh72811/DOZA1s9qjKCtY+miQzWwIWSLVT3njEcUWP1nlW+GXn3Fjx5tEy04kAoO1
QgC7NNuCzp8xNwMa7xu/4NJItHohNfFLcAIv7CheBrR3AfTIZaGpOzP/jz6JngjHIU+uvIQjsalk
9ZJUxnklYkJbc/3j72fOxXPZdWfadBxHA+Ml7cGdmD47M/PHdLKfiWv54JPDjaLKvmbYx8eAgUru
5zZz/ebDL6NiDScjJ3TugsL5BecP/k6k+arrjjXQfqzBxQ6fPSAJv35y/HaJg4dYLo5HQ4GnoTSK
SDAA/RS/FRIXcc81xzHY8nemtkMbXuMwld1J+tErzIS3ooHOFdfuvxEmEwtT39bPigSyTkuJlveM
Uwdnl7EX0sdil2vpl5hYfpv5ztAY/6V2ijgOL/ICM+69bqNH1pNEt/FA0H+rvPyQufwJBUg3l9Yx
Z/QJ+eGMvF0uWuX89gUSllJS+UwN4HlnfES555ISgeIapZnIAXINfffElAZbDazDMW03QCyeUmh0
Kc53Cvwr3sx+Y4NDMnCE6KgsrItI8MPALCx2jJbxEAkWgWP2MmZXx9HeDGNghGPpZ9AuA3NrtvHs
KJiaPJCZsiROtl2FWfTk196JphwsZaCfiUq+WZ7YEDCwgsCg7WYJaYptZJU0zNhCL71gnPaoDad5
RbLpg2HpesOiRguwEkb3pvh1L2i+mEUde3wI+8DV7rkn9vONm9v3UkenTVIW7Rx1jkNAsM+9viAW
Hh16p7105BgvPJfVlavKKzHvPzAB1qUFD8sqwYrT8MyZ0FVWPqJ5+baL9lAIODayYvicJuHGCdOV
12mQh3ukgV34AhXn2c3Cn0oHMBhOc+FdUuz73W2sJ1qT5KkYEFuiQ1qEYthzzLmLkhfX5zmkd8Yb
5qdTkZ/cgkQOkUVLJ/e5bTxvi8rN2I44VZVNMVWO55mft7BN+kvfjK9BBX2C0jKoi1vAdJMyNdgA
Tzlnob01IH0pr7lArHrRs/hHYDOcjOm7ICZpadrqzn7sRbP0F3ZUx84m776hNfDx+FJ9rFyqPIpi
72ZYxc9g4pH2WN4Mc5hHErc3jYJwtNwXmfFI+j+Mndly3EiWbX8lTc8X1QAccABtXfUQ80gGR5F8
gUkkhXlwzMDX34XIut0pdVnpmlWWmSQOEQHA/fg5e69t9hW43c5KthNDY/piuw7Z2ZaEEn0TECZB
p2+p9VP3BoV2gVd6ldeGtfbQ5BKbOF5qu/zeuM/wrl5tVGXAlGjQaWl9CFkMyeO+68atpyezYpFN
SSBcQPJNiMlU76POx2gaHQzaHqtQgusnTmFdNvz1aL+kRXFL5ip/Ke+yMnwKR07Yvaz3cwCxh/JU
knDvkdmO9y/pxFqjTcDmz2YxTPTDsow0A2jzcsU6fZs42lo3CDFwA9qW5F4fB5BBZfFOSlUV289o
zDaiCSvQ4+HRbtoHHw+jmww3dQwusfWmU15qt9ZWuIT0Zemo0Ssip7XuUCmm6purNc9EB+m38AyO
SenYN47f0fLJxHP6wdiQ96xuWIoIJzfM5zpQt/EEitS5YOpCousUe9WFoMAJhsInA6RK61eEsKLi
IxhQltleFM1eIhT1x4vwiFcJbK503kFAshnXui3jG9ju5Rw/PY1DsgJCQYMepHtPrcsdE02ocbCU
dXHxFHm9xF5d7LQWfnHJKq5j88G2i0iuq9OvBgC9ZAB0NCTsp6k9koyF17lTwwbcxay+6B4aThrb
xhjTXcKCyhYBPTv27kwK3k2SEU7UflXUmtXEJDhr5UYkmrYcs+aMapOwaKY7bNsPmQOnxrGRYU3t
fk51BgWyyweqqiSS945B366QjzJhTVOsaVhE5jS+9CWI5rBGFy8vVfAK9S1yafPEoeYknLLaz/MB
DULiqhB0+fBYUACkHDXK1F9OMRlWXUDORGnSrcqY8+DG7EYefUjGkAuH86DFL8y+nV1XJA91WRir
zq04xa99OYVIud9w9tCgGxAStQS3ANMnEzOttxqsGN0qD0G2RRKHtF3/UXVnNeVvqs/KTdwXgHOE
QWRYwgHKdAFp9GrAidOf4aLA/MTLz6CUzAdGMpXBV2c4J7o+OQtnqm8sPpaqQuLvdSTilDQfW1Fu
snLOVtE/2wCGBl6Jl10lFA+e5Ml2wpu4Cz56ZD7nVq8P3XvQAHtNjDUOXZJY7Ok9GIJmS2v+JaBl
FwbZa5fi2HIK9Ji1Mo9EBqoN6OgHPctMYA75Z9p7ataLRquKI9FYEaCLyL8t5vzl8t0xQ06lvCJ6
eruiZyYIjAg+EINTDudRrD70yk73Uf3VaCleQ0BJKyr/Q2cCK6PE8fwARoN2AFH1NKq43ib2q9Qo
kmhlIoYwG+DJ2ufoYf6g2o6XNIJtO1zl03TrQUHl2A2TsWsemijHf09I/JoNZNUCV2Oe8+GR77Kg
IEQ/i0txLOyDm8+KXPPZRiPFDUW3qy7e27oF0SKpxueUbbcUJ6iTkPvt6QHp/zOx8p+mENs+dZ5R
yz+z783XzCa4FqkFIxoPK2RPgdEFcH/zPWy38MYvWTFhbBixQc0O6acq3G/6E+Sit55oKeR6zAz8
BHVsShgpDqWFh9JokdzZ7cTg1sl+oCxrF9gCWen9j8JXxspPCCUKg484ol8MtYEovxT81pxU1TcV
W3SaHUT4w0w6BI8aLE2L+VlQmsYyg9lcoHCsRKmWel7gkEOp7zqIc1DQx43r7QJBe7TNkTECR+yh
Vabf20BgmQ55uDIrfhBV/ZFoxs5B8wzLumWAKu9EghoO5Icx2AVj9z3DbR5HHp9FWsdPaJ7Glk6r
R9AXG3R8g2iX6VTGQcRIfIG2o135tfc1G+qHoanYDC2avl7c3OcCWzL9nXqVlA0iLE890u+6MTPF
eyHTIug/55ZAPgM4Y86bLs5fO6IyyUguWqY1hEdF6lqfkx1D+3/Z29MjZwJr8YN+5/2E4WLRDAPN
LImkXVbrpAbwMwKTKCYTAQz55XHTX9BFA0GnGGl8cIMq+KES78jo8FjzLmEbpJckUHe0J+c6ZQo4
pFfp9BgegfLDzJvsu85V2W4qyKHzNlVToBIZ6ezFmMV4mIBw2OfcN2GI4RVp2g0Zaxpmieozir8G
I74biEMrFA7PxKvjr0e04E4PE6ZIxFyPUrGIkmgInmsGib+MdfwM8xAqUDzSRSmqveioBRkhRjTn
og8CVDaVRn/HBdsAchElS7OyAJ0jRs8julEGBeeyxKJEMYaqLq8V6Z/ZXU5iZuQywjNKmPtTNuhr
D3K9mdcvPES7JDJGalBy2oT+3M44tzr/IXv640pON9Z0NruJdoQiBCOM56469qyDkX/XcwwbEdP+
Zug+Zzn6El/6mrxVn8W6IGp0QkzYOrRlNW14oT2ZLmoofyutKZk8QvimwJQA7GsiFwOaPn1HTUzP
m+N/Cb5TI+bEkqW91kyyfkb6w/SICVDKwEuE00dleNdR/yIEay5ooZmKWZ8y+EGexpHd2AZe6y1z
UR7C+r6s9YzBhLwrSVoJiZwiZZOZPTszkeJNjbkIvQivCoZT9nVwaWG3zgsh3KiqknJNSYOeLFWX
AbUYb8lhFifqTTeI26HEvQYs5c5t6FADCn7Vo0TbpZ396EbZG7wmwGbTpbQ7yHwRihVzeO9hJIcI
Jpetx+i6JF2JKUm3j0obBB1hLfC/oTnp5siQj5GgK79d/8Ivc2DKIM87TnJOAI8ImjN7pR7eJXPn
YzJOXogXHKQPY/6a7OBc2rsMAAUEOgo33lTivfqjXcGiWXo517afrIOAkOtP052EA7uG5/Ak5MZM
O6JUfVsxtPAYt+d0t9x91Axv9DpGpqXpmzmMx4HeeheJF24wj6aVDXYhmOM08M6Dz3tyM0nstRff
EwEOVki5Z4SpA6dfxFgB04RaxjsmGi+y1ZZWQm/YTqHQpv0t6+aqNaY7AoAWppWhRwaPRXkQK/Jd
hbdyxrsBP3pmIvwqaePWyr9TOn060ACvA7WPCgGTmGK4mQYlwGrmCV589L6GROtvMZbL+7h8Bn0j
l7SAtaPhwfUBCn5UpuO9Sk8espi2AcMUyF7a1L+4KedbEb2FTdPMCTDxViem560Fkxw1+UUOBi4m
JUp2Dm1YCyqQZ5a+jd9Oey10iyeXwMFD6DO7LYeweDPM9HEUZA5rll0eR/wUpyCBU6Wb1OzMal+8
rOR0nHXmFhSneZ5KTr9mDvOAc7eNtTWtbvKwrPf0rSi4Bv+bTYHz1pNMt0KAK45al6lH5kqYaWX6
lnrlQXcctezYPfap7AiqeISXqh+k0TerKkLZ63U+7okf3ey7zlpws9hiTzU6nWVNHF9d4hqP8PIm
bXkQkW2vrLEJb82JbTpJmfO6pnNf5U52LisFGzDKNGaECH04oRe37BRrd6RMQ3WFuGT+IOmM8ZOr
vD2NeaE/zB8iCX7BpRA2wcKNXsEbwdlvttFTZavZ94bLYCzIPo1Q2zJNIUSVtrnskVlGPe54hgee
4T9lU0Wnw3vsAxke0kZ89wTnN2Qr9zjGOG1NiF2hxDhYMFtQ1zrMmb5563w21Rx9A7nGgGll+MOO
4C+hZCDdD7NbZmBG9h4D5WyTksl/nO+1PFOneU7Zuz1wbTd5M/BUrSHt+gtogdgqJWj5Op7NAckW
/vgH8Itm3dCXNNVm8vVw4yg+oKKOVsjmqI27aA3NdT5b0poR3jl2M2vlZOjeXZpyYeg/a47+CkED
OFGedmtQh7a7L5nMrSKb1IpoKr6LCc06QgraNrOhR9gfkWzAqArzkmniVemCO6I/SxKxdyJqi0U8
wiRlJDKM8pHwT+PSU2D2+am0guiu06QkJnMTEl++KByki4hHTDJNaX4zSR53OUxtWaDU1QbSf/JD
WhZPlQFSOT1wcHWXpSamzRgbmBuTJtz0CIFdG3SyB7FUH03y6a1qCT+PmXefKNwdGTADIpKyW7xI
YotIoiJvcDqGwjY2fsQI0sOYQDRRuUETntPopS8f2RM09lCju5CqtRD6jmNaFxFhHHUDUBwbsbTm
EF30agzYY3uvRoDc/WjavONh4YBLzgjiQJrSIVjdnXQran6NaYsWpy8a2eiHAAB6M3UBBpZgmWdj
urJrdMUOYZdrI/4oYFDtDT9+Uo4XLb/88R//+K//eB/+M/gsLqQdBUVe/+O/+PN7UY4QmdCZ//zH
fzwWGf+7fs9/f80vX3KO3quiLn40//artp/Fzbfss/71i+ZX898/md/+z1e3+tZ8++kP6xy333jX
flbj/Wfdps31VfA+5q/8//3HPz6vP+VxLD///uW9aPNm/mlBVORf/vlP+4+/f5HG9XP682Oaf/w/
/21+/X//svrMs29V8us3fH6rm79/Mcy/ubqhex6aVxPfv/vlj/5z/gf3b7pj6p5uWIxibIdDwpc/
8qJqwr9/sZ2/ObbpOZ7puLa0LFt8+aMu2us/WX9DRWEanqd7GLDIAfjy/972T5fvfy7nH3mbXUj6
aWp+p/flj/LPq3x9Wx4xIoZNW1oavA7P9fhF5fu3+4gRMi/9/0BK9S2LuD+mhdN4wDPzDLFA7GoH
KZqXd6REadO3Lk8nmv6oEfuZO2Q88t3Ormq0VZNK/9DoBXMpHLtj77BsZS1BdMwqLCc5tjmyo7TK
ps3Q4lyLUJ6THkXdRJ+WQIdi3LVkM1IsbfPue4jHeKkS9wCyqV83BfHyfvBVyGu4L5vtSDgNiulq
C+HzXeTPHJrkyHpouqpZM0gm1tArMNfk0Ptqaa4sEZDI2E0YQyoEYCRCjDBYHAh8Hor+QfkH28gr
Mg0cY1YlHKrBHzeMCrpPADWYeWYeb9y8kPLoHq3xxouEcTJi7cYzYJxlKdPBaWo5XsfWO86M/pJM
l9x7Bpz7mApf39KVgJDGqGU7TglHz9j/NIkTJGQJdh6BerjxIdq2/tJ2Gv+i6w2w0URj+G5e/nIz
/vOi//UiW9xIf7nIjq5bNPctiRLG0x22Pufniww3eCSOxGTCVbrHoIrCfZuRUWA524D589I14viG
CN9iDSUiC61qL+kpMlMkGUhHBDQUtIHEoI4oL+M1cveC0E9X7NDovxFR+aKYgCIFRErapSbCz9q/
b0s2F4pwOsrkEXvZwFaDr1nq+Q+3a6yTV2qIsVnwGUJfsNFwJpU1BD2XRRrRso8luCicmwh5tEd1
8ecq9tMi9tcPxNF/+UAMHWu949mWdBxh65b18wfSFCNqLD0F+5mTlB7OklhbGzli9tp3d5asaaL7
BJqG3D7kyDMShUMTkUpugper5tbFkNjNSjQlJ4BJIxsON4Pr4Arp6Q3IbiAzhoi6qaEe8XL2P6IX
VghMU5xaLVHcrZ2sWg9Hh4XywX3sC9Qj1/+zMqowGFY8IAlnS935im/KW9s98X5jYAZIoseMUdOw
6udnkol5RUNT6dCRqafg0ZB6RVGAvXvddlNNfcJFjbPL5ITOGmvytAF4gyYhRW2qrFNBW3VbD8Jf
jYX6aBNRQeGv0ehTbWp9NZyUhsux16stTfi7mt7gPgDY8ipJ7gE/WKntv79TzXm5+Z/lyGGdBEGL
iEhi1oSlasufL4ylBby+kMHe5CQYdJxIWzfqMazps5fz2bXJauNgDWl4LEW9t1uL6TPpVI7NxCUI
SdFBCo+ap4f3mwbnHhe4MjT/YhU0NE3X7jhacGuLgH1+YCle//uXb/y8mv758k1TuNA8HEva+nzf
/WU1xUjgM2eOqGznq2MGNJn62opnEj9SbIB1a+VDkL7eSlKbBgxMm7gQ3g5jAuubn12UiikDumQ/
xsm2iS1riXqLxi3slH//Wu35of/5o7Z125S6Zzg2zQxnXjT+8lrjWrQ4Hzuk22nP0496y21nIVBR
6JQgzjOgPCDmdZ2uTSYXwnF3jqle/dIZLkZczNpGYCP6tPEiPJXJpAn4SKzUGjB61xyxXtkhMurc
jRFhkShhh8x64QFlKIJW8NSKUWHAmcrX1C+7bSSxCEjg/AV5BRzQCXVwta0+FtwEOsszmDQ4y4Qx
dN33Zsygqkq5Cb3y3pgXUrryD91AJR4nbbAWTO11UjBPmus8w33A7WXKZsfQ7UMLwjNOF0giLuN7
TB3Z4t9/qga7+a+fKtwKaXOa0F3L+PUOcCd7ahm8g54feGF+qcOFnkyGEbgGAF9Uh5r4hJAsdhgi
gPwEdrZlIqa3tNCW19fqCh5S15mOE35YE+bcb17gv7jsxDM51rz0mZ5l/LLhR5YcyDpxaiTIvDbl
hwVrFr4UX+vXmsFJ3TLRqpVEvfuSAWg4n4NtYR48D2eP64MXqivv0XHp44JJQBL+u4fI/HW3MnQe
H5vbUlgWli7rl4dIYpUmkc9vl0ahzkizGNXkLuCoTq1T7mUqklldRqpQIfSXyKqIMhDzkN9viD3T
DLUr+4B80iy+0U1uohEA86oO6ZfJ+AnyxrETOClMe3r+zSc7r02/PFCOMO154XIN17Tsnx8oDAwt
r5ZMuUaGbBd18oNcEuTXsJ389i4RKW7qub9L6jyRQ1OfQCZJSuwcfrAV2idHsJF2Fb1osx9/d1tS
rv762lzTFghH+Vwdqf+64SH9rP3KapfIo5Dk1xhSLMc8956nqMBSm2LHJOAcf/ROeO2PpS0a7zeL
o/kv7jzX4o5jluBKIeQvn49KCV3qZoSmVzwOtpdtnZb1AnbOow8SAO2jeWjaGwJvq5MqcBq4Nifn
sVnGAyNuBs0dsfdluorT8MVJm+ECgBdrHzdjwSTxoJz6aFitokYliYD9rxEI0EMLTUfym3fi/e9P
k3LZtbjQfKKmK+Z3+pelczIc6DIwI4hFN/ZhjqkWWhghFq1z07fFO9XmnpBhDx8ZZlhwqJwcIR9V
ttmsr38PghyFIKH3fRu+NAGNqjxkbcNh/KGxJNLzpao2S1qVhk/lRB7xnD44t6oqGsIqw5dAfjyP
Khl3JRY8vK86Y0qSjR3OZdFEaBiLYupaJx1F9EI2RI0OjAPnAiUN1LvVBtjvi3jjDDHOMVSRW+bU
j+A2grvQN5J1M9AFrYrys7UQ7EawsaIkwe2a64/XJQDME+34Ptk7Lu0MfVS8PuIqF1EqmPEM+LRL
BpGbrJ+efc8lGp1jurACDt/ztg5xlo5DhWlGK+5wjE8bhxaoFmYO6mRTo8iy3/JOGPcR1M7XOvDR
fKv4DPyJl29zVWN0hrgNbLXVmvP1YldMSBblxJv1RHVXAm3l91Xmbx4j619ceJPlSZhEg7muIX5Z
PPnoiY+t6KSIhNh3PUO5aCgP8aA0Ttkn4xqyp5RFlP3MfrLCgzn4mKSwIAlCUouaWRxBBbRW5LTP
9elRJCA4E2dcdg2fG9q8O9vwXuL5Zsl0LmPCO6Ak6ml56h8AJ2mqx94ZND47C0mZS9VOSKGYmNJ5
GpkUEWk6zVtmV2LMczl0FR5z485HG1WOVv+bT+NfVDvSch0D2zacGeB8v3waXtMEhVegc62Scbhp
aydb20Ld+Oi5rjf80IfTBu3gN9NlapYKAAlycJiijtl3NwOrWw72i53W5HbM9VuE81KzaKwWzIx/
szb/r7pSUudTWM6FDouzN+85f3liQfbjSFAAo3SdYIRGv3HLcm+4xnCJghrpvBVWuwrbPc6jqdyV
OpGsIU5sLRALN56q429eDiXKrwsyL0iaJnWi4QmT//38ggwHLlaM/ocjWW3elzhO12kvmoNmyoPX
0sT3IcsdnYzJs7INcxXSSvh+rSqHeqxXoSsVT0VHVBBWn1UfMn6qiFaqFY8dnehzavi3onZe4INz
TA34FtvxVhxhIRn0FHSGssAWlInYY/G5S1oeceF/D3Qa221UHpMKJ3iTTx5mrkm/1cE2mUb+Gc90
RU32rGM9vAUj42ZzsoBxOGeN6xoYFzS35415bNRtKZQPa4B8F6G8bT7nevnMXPG3ZBYEcYRHGWoa
S/EI4RH9liClIxPSRS9i5trj6DlPpFDKI+PKbqfivv6ah/1rkfUN8ZQUL62Z6Wujng1s8zk8tstt
bN9zZG+fCH75sKsmX9cJ2mFpIH2pDedw/ezY+MgY7ZDeBbK0DvWnF6SCkKm+ezHb+hnpAf2K9EEx
cjQ5i5zTfvgx4PWrLKc5Fp7A+KwxBNA9WC+VjTgBBuFpyLr8BFAPbvGkbZwRT0tHDNHFCoz7QsG6
IuydcCPPOFEgzzMr4iorMn26AqXOWHSSKUv6btXv1Wx5IikaDSnsgiOaRkZceH4Xkwn+gLPzD83S
k7Pdmzgc5sIbOLxtgb+rVQVPqqL+NTpkbHK8hB3ET/7grRocFJh6LYYnkGMO1wV7yittbVvhRjXt
cMMiYzbueLiuphACjZ1w9zYe1rBqt4MJ98QCz0qORNyvOR5rTbW/br1mNoC9K/yDZGid2V294jfP
6a2MUaUdnZMWTTa+/GY9RBxy2xhjPTwr9osw3k/2DDbMtMdOZK9M8oGUz/vDtQXR16KDAFKcQR9/
N5CqQjSsMIiN4bGT2skiQ3CVNGDIPfOE5KejZZ03xN/Rm+E3zBGLnfVx3XIDWy2KIp9W7UydIcam
QAtK/kYv66+KA3o7lPXS1rzmaD5DdDEWhYc9LfLng8h8q4uQEjPXUGMxwva2Va5husjfaSwTc8Z/
lWdPdG5nZEVk3nUTAuxSg+DvcLxaMFd+7nvEkjSDCb3lB2sT3GJyRg+sRyg6QvPkmt028WwAEqrh
sILhH2lcu0DLRx62jsgxbrZ967zahZQ7RSNtoaBmDJ3+rvoGPq15sSWBzAhQL0FLf9gIcyDE5Mvr
MqGhphloWKfpjDmnxi0qbTQX4lGZxTZB83oRQCWqmsyfsknMTSID1JiwgHqbEDXZ2+QHFcOuazkf
BoHId51fJ0ha2fR59iOTsYQKJNgSU27S1nqNLaI+7S4tSMzGdDe17XNYOuGtsPz3TNy0apy2DIJI
o0gYx5ZwppZthY7AqcZ9Lcx1btrGqYXktM+0YWMjFhVOQYPcH8BqyugYa8HT3PerrH5vFYhpqr59
96MsO7ZTfrbaaF/0WgQT7RxGzpYex3DJEqtdZ1PwoNmq389Xf6ytkxRK7A3qDjvbwoi2H9j0v4op
DG8LkF9BmWqrkS1vDblielCGcUpgiYAEypGOx1j4MRYFhDv4XzG1kxvWnCSY1mNU+HhK/ME9OFRt
C+ZhW8hvySlQ+TE1g+CuE0Id4C5vLEqXDJTrEw7V/lQY4bM+lfTv0bN1eAkcxNZrKyPPHH0YGwJL
PsjdBV70aSPqwLzPusrbxnOBdF28m7L/3iFBWZtR8nx9iFWpPrEJvgm4sMgw8mDPiPB0PWNib33X
mbMsq4L4rl0+MYB1k+zbtW8EQGXTUJwiELWKA3A3GKHewihI+zH0El1ZDik1YrjtZFiarz2lAYXL
gmnyI63mU9EDv7SZVesZCaKpZHZmIDxQZEnCQGzbrsWU1uzDpGnWjDzxqaru5LskwZmDuZ+Zqm1D
odyKVoIHL8kUiqd1UmJ4jOddyiE7SmokC123ANyEdyjHunVnBSsa6JsYDOyyGih79MTZE+Nr7CoN
U0o9r0p4ikVPx07SNbu+DzV/IVRdglf9lFQo3JSAhJhGz9vLtUuTFnJLRFG8DnNcUZ36JMmu3iHk
RZsZszjEpqSzxwq4h2v65it9WBlS3bRebBwmhAW2y5MVS6STmkWJ35YDgtTuU8V44sv4o1XVygfK
sjRw+WajWx8aKt2myTt4IfqmhzgN0xfwW63S4/WYRDgKRR6U7sarEMziNr0uctcWK5a+cQn5eqd8
WpQxc9XrIUJ5IyM2As2xpTdrAJIPiYn+Pwy0clmbLDnXE0Bshtlt59HzvFIr04naNI4YY+nzx3Xt
NGoVxUUfncbSZZA8r40mfY2DJLXuzOhjkadtRHjguCUyBWM6DTb22bmGoI24EBmnBLOhGpHYN7Hb
vGYW/cRUS8YlDeS9O58GtbgghRtaPT6m6GPi+LEmQ4upX+lauyqPv496QnyQ2R0noL/3iRvvNJ5y
lnwKdjKVPaAMfYN3zczEkbLTI8C0u+iaiI6kXXn4DBTRxB1dAT+FWELLd4rhyQ6Ok6KHp1y1UtTG
yor3TW9ohOk2jP6tTu3qBJGbW66stv0Rd/5jkwzTpkW2wmSSRLLWO6WlNm6u9wwoe8QqU/DZyGzf
OY8k+5TbLik+siRo+TBKgh5TKksHsOraLtsn2/qmQy+DFBJinK8211onyxq58IZRHXPxXqkhu1h3
HmIdzThB86WcMqdHI/a97fUaXzdOWObGQsQAFMco3iIyqTZDPx1LHBOrIg/JXnKzr0KZ2bbry0Pm
3tqR255td7ilKOkPhmGRay9ktjXGitQt8mlXdjNsEOyhp8bYfED5dZOjXUUVW+/mgmOFrsM/EEfx
tS5JUx0iCbxpanYqZ7Bdqo7sSaHu9L54R1aH7DbfK6RG6x4TwyET9feE/5SeDBed9KOUba2aAnMT
zWtD7cWvGiKTjZynB7F/4OKiH+k1psP9PrX4CIYRUkdMVtKi8vP5ZbQTW4ZOqII78WESrs4a2TQk
pJbj6XqiaorZBYVEc+VYBdrpIH6ECdLuTVt/7GpKqb6kBTFaH21mmNuAPuZSGZCUO442Xj3cjOXU
bGlQHaVJZuv1oaBfNSKBrQpyi4Aize27PHbkmh17480n9xrtH/gnirKAQFGMao/X74OrOBxGVxN7
mqdnULPmLswhv89lZQidB4eaxSQ/tRBghQJZYAoModEJRaE89WB+i3BTITdZOU5S7QorvvOBlGLH
rtYWU5cNZobo7Anpbn2w0sEIu1a1DYduO3U3iY2pQjqoj67FmOww8uoIBzxU5Dt3bUSxBeZx2kUT
p/lFU1b0I+ZOq5VJAoZrtCgR7Vtds+/CMSxu4PWts2GMN6XLyROTOWVZE26LhkJvmPvILfescFcs
QrjpNIr1YICCEu3tAu3w9aFJunLdDYa2uq4rILuq/YSuLPLH9miznRsdSOPrV5q0997gO+yuexn8
rm1m1GJdpyFQI9nBo5o1rxUnjtEFCiNq3AKJPtxn+wJBMQtsgO+g8zu0jlydnEFnFA71n49u07KK
xHEEt4inmSXNbeJibaGCwhByrHzN3RZVgrOBcrP3bOaRKSWdU0v8HbG9tGxtc+1gV2FuL3XUa8tB
vgEixTlNj2NbW9n5+u91w6kFBre+RAsyW0uKlaxlADPKzFcdKCRohd6hZTVrSlv8OayM8KACAM8v
Ftw922u2DfCqRWJbbzWeKNhyeyoBzoFpbM2ZI+rmWksVIIcBeIikCx8sns6Glw57LVgPLa1Ga5wF
LoEzEApi9Nu2gC2Q105yAn0Js94CF01Sb8E5AcwQzYznGEA0EzyK7TD1txDkz9fnyo2zGrlTBdTd
5HuuDHmmBMHOnIvsuSy7XlZL5YAfUqgtBoJKuugl9Wy1JTllnw6tt9N9uKHz6WBAgQ4ozRtODowe
W5XWjewD4BPK69eZpb41QRgdUKTi2aRtkjDiGtqAdTUyPgjnsS80Qyn6HVTCCau64zVcHC/9aJKH
0fat43X3D6x+XOWtQouDuKjC6LpqRsYz11eg2C62RsE+5BQc1cholK53UZZzuvZfjCwNFpbnkygV
3Nc9+Gh3tL9WSN0XoYn5cAauAePBFk7k43yoQYjlH7RePfQlYrGoHG7Qc3grXYaY9RtSmMdtVQ86
JECfaQc9sSmXkE3qON3FXr+63vlsUy5dRm8NEfsmZHbHtY4faI2mx8QYNsLGeCJbcafb1tfaN0Pq
U+Yqc446eDvoBnWU3+Oh4K04LLAR/IGV0olKIMECteXUhcS3EuWmG3TSyxI+SSBddaAjgbgIG5kV
bzoZN6gfi2NjquEmmrpHEt6CY2tzoB+Kbm9o5N1riT3s6aiIBTxE+lpJ+CQHSofBMoiJbNArSqvy
lg0ORzLMM0q5vhCI0kPEgpVNI2Ru39LRKHaTJ+5IYyAMWAt7XoGdLrVysFa1P64xlJOlHmMZpN8j
ZnglKEK2Hquc8pVXZcPquieGZoB3oFfcsRps/j6ljcJ8aVd1+rZjrT0pjjCJVa1SxWUzQTSvDSen
4dLOY+6w++hwPsYJndPruqIH1pnQs2OAzIzTKA94bbViRW/gOPrhdACw/lUrQneZj+MZO5B/uNaY
ucupO8JxdN23Ome6pDm62DZivMIs/XG0upTa3z9em39JJQngKZ7xBfuHdmwforaDyk6u3CoDhIJE
Vnxw5HvKKj6jxmAptxm8r3qT8CPOd8Yu7dX9NRYs6c0/lwE54Hy3KT1vMp9OMi4mznooIrdGyYN+
N9d92xBX/jJr0uLYRvQPJQ+3Z+csA8g+IKz0t6lRdstaN4gP8ANrJ31fAoYBt2f4IVjo6JJ07EdR
wkEdpgAgEceEK6kBfqiHRy82xTbnHETjtlpei5amhUkfzk85ZMWlDQJtfnTCmNNOHqONmqJ3Qp/D
27GIjzrGERhm/m/GoNdG209TGxpxDgNnyyTBVBIq8HMjLk2rFliQzm6Y12TrJZQl4bthGA3pmOAb
sNcz8dxcN/9rq1p49bzxy911Egq19hVXWlpkDOnzGEmcFuwk+/EQk7TsA9k8lIn5GmXsjUSiyXXI
zHFpqZQz1sSUvwb/T4ZydUnHLDlZuvhdj/bakv71/TGmsCwdgRGszl/en4VCx+htk/Bw03kJ8JmE
Vjrt9d59jA1ObQwIzY2h1+x0E3oIoSfQjXTrXBgC2b3Hqm769UHLUbTnXWIdNJe6x6m0296Jk/1g
1ZuhyZq7WoXBKmgZ68JV3Gg7WzbOQeLbCsfGJuuL2YGKAnCz1BCuHO4yNqj5dyCwztwTkd+Rbfor
QY9oNR92ZqGBqbJ7eo/GvsnyI5tmsQ7duUvKiUevHBK4EqkhWJE3k9U+Fa3ORRqidql3GeXcJXV8
ug1jnK81TUcgj7omzYh4QbFPZRW0YJpzZE4DRxtCwSmPe8UWn3TZ0a/x4g05tVfHnJCdIbkbao10
OmeBv6ZBymfyUNfyURu9nQnQc+cBqlwyTgegMJ/RXQIKbN/9lnrt23VOkIR8/FaFOFrvav80MGCL
butTnwFAwSf4BEMfLxHuk02QFFB1yMsWc7UjKHtK0yRs0YgxfFe4joXhdyQqRd2idsdz2EcSeWhh
35QMpZcFqL8d4dTf21kqfr1l07jc05v5v4Sdx5LdxhWGnwhVaGRsb06TZzjkbFAMItDIOT29v+7x
wpJc0sZlUzJ5ORfoPuePxlGgtd1i50p3i1KaGunMreccLVJdTiTSR4cRWvWYclb6deFDtjJwx070
4sR5t8fL8wkM4iRloF4uk8icXUP6tu1jCvlncPzv/K9ipr2Ael6HMGjI6j+/kU7BMSTBTTHqcIUA
PWOGCglOmI2BQV8l7OJ1QDXLR8mUuCuZOG/031Y48blT0Cn1xhgNfUze4UDi+kw0PpEirFYUAfRp
+CtnVdjRaNP8CzNoi7+RwEwBHoSIklp5Tuj9hWjl/qdBwBpYfABuHxN6d/bRMjJTh8t9R8F33gXN
S+Ew3QwGeyAXCKbagNu+6oGYWp4jtVDxoBnXtsUGgxv7l0HbD6MlhgViP8+EU5FSkwNcIMnyD7HV
PEdEV50S/6z5gaBD5jIE0tt39FHtbWdGl9rxKq0XWdfzvpEBmX51m6swA6Ueyj+Mle2W7YEEMs98
wA8RMqnqsQtuJ6c6mAGNgB/qQh3nA8v1YxAXXy3iDADI47fUCj6CDsOTJn0QMfK3ZBja8awjTw4F
ii5R7PDcyN8eg+oO6v8lmfs7hqHHBisYLkNyeYrPcbwuPVK2OyICmfB3MTF1G2fxciDyLxVOvHnp
iFJovT/oAgTBXb5jBS7ByxB8ZO9pQ2t1evZDs99/Ir/ZwHtLIo1CoQ99HSZ7w1fOglNh886nSg9l
1+9k3XN6Ixcni+BiUSduhywGoKX93gnHdLOW9ckdEZx8DmFNdgHlG2DRs3mb9uUNEHfzOVBK0Z6r
FJJ26rF2FooS1RBk7QKx2/GypbMOx2E6gR3UyjzfG7/syfavlU1Edpz8gd3kWxpH5zHPUOOnOZYB
1gahQn00uJ5ZkLaLu5wct31PME4S3AAMQ31CdPGpf1sznAaasJ26nAm0ls+DAn1Sa8KmUplbMWHR
cpe04OkAn0Xixmqi9qClfAOckmQfBzuwdYkzV/VCWPaC1pj8ZsCpg514TwOSMoo+FIJmHyyrwqip
16g6Kg+ReWiTkceeC9CEBo1MuIuF7T0rUmuPTBqeyPoISEQ6pl7PdVslZMLwh8OaYjhsx9ekvpQ9
vwO89WbpTe8c4rzeTNN2pS7iCAUFsEJAHAJBR+WiS8F+gIrOHW+haV0In57ORKtx8848A3UL4wi9
/mRDquzDNn+OV+AtrQily5OaI7t4gn3vMf7ehJ+FB14gwmo5iFOwHsaPNSEGfCROu6NZT02lqXpu
CMbl4tKvYeCf4x6Z5ErnFRMZTw11cSrsa9eEPaNdxxPW9rbK142+xSvqmazpom1r+ijYo9Yn4ksk
9806IKIMX0cX3l4/ZCSxLtysLk6UmNgR/Wuek1zJqxsPRjm+Kl9n7+XO56KqHwINcZpQsRjjSAPX
XJcJwF050tvJRv2GEaiNS2ibRswc1Vw+Rf191HOURl5Jf6cRPs5EoRwtfxpPJHE8N2udPK9l9EYT
MNKf3JsPnRfdxb1bX+ByiD8bqysNEj8M8pJGNJDE9acLgH4gOMxGUKHHNQHvsxvTePXH7lfSztm1
w/SjZ4HQJHt06P2B2sfumwwX+Tm119I7m7Ownku3fOsIv6EjvglJHsDf2Nqxd3J7nt6E9PS9O4J1
UqnL+hQMD2vhVUfygvqd36ApKIgpi8vkXM2t+4Lq81CnCnysnegQwB7+27QVqOP9z9NWaGOGcJBE
OcjrTEX7/g/PvNbWBM/N80rEfYmMEvg2WxxxL8yCKKOhn9krVG2tYjnqlHa2hlIDD6CNNODpMjUs
VbEEuHK59ePej1+FQ4lPl8z7lRYx9pvUpF/C+elj62F/ry4dxhHeUuutoh5G9mh3jYzlISQ1bkf9
ZLMLJpPACfSpJyJeWoZU980wPmIp3R1gAk7BIkkPJTDLsfZjLOrF/Yiu8aG3GFey1b/0lcpJIF7l
JFUdhHrxM5poD0brt5Q2DQ4Z/7AwChnR/9AZ+fLjMWsv9VA8TxNat0Q99zaFc5ORc80A0llufiEI
vtt3CeFdYdLlR9KG3p2VNU1jBH6BRd7I+bg2rdPS+6AIq9vRZ0g+rIO6232GbV731M/yJuYuYToN
6XxVTFCAOk/IJGnPGsQfrGxbWiFBCPheU6kk4jMsAWVdsct43ziEbQ0YNOwla3daEz4tPpHuYb4r
KpyMq6TbGyxTn+922VGuGoXrxqqGtzCtx6sf/RzEW5NxeUh3tI84U8Z5N9oKxm4eSjXUOQ6BsSVh
4DzDGcIYYJcepK7t1vc5HputaGvspkZ8QCOsB0gtp0C5NGDFSp40/agZVKMepz1WkDNl1T/qlGCD
siEArchNmK4oJ+wTVH+ALd9owmgZCO+1OjdHftKT+6si9d1+r7tZsmI4IoLl3RtgZTVEF9P1igR0
Olsc9fcRAfkkJlLg15rVYU3cR/hfoEcJ8AuwTzCBpB90XcD0gwyYHYXLDTvPtPGVyKibCbRrSQ40
YtqyDNJhVmv2tvba5oRIJnwY/DAbzMq/mHZgIiJ+OJNNemhTHNZptqns9eNt0ZThqa297PbPE6Yy
Vvz5LTU9JHCoH0NSE/1AmTv+9y0dsqqnndfoMZyTClV4/FShAhBjcscYwGCRS0xMaVa/QLzife4i
+BnQs2cx+eD//FHIG/z7Z0HuKPBz+K7AHfIXVVyOssaJZgaVldDkHYc2Ra7qpqGmDpwGZoCEtofV
iE4CnvGaTjV2JQIqynoF30wHGj7K758yU9JsN7lR/Orykz5bbXtgvFvvPF7GI6xytekNgnkdf/k5
q+rqeYX3ol8kPnSOvx+jxt+J7K1ye3RDBmmv9Ry/aGZoJTvjOJnrr5hajrMmsSlVt9vSeTBkX58y
z613HvlrXX/St44Rzt/JCKuPy4KZNDWTi0PZaIyS/ZimMb7CYqHS2qj2BNStZEfgndp50KVWB1Hu
YjTfdcH0ZJIYCP+sMqxpKBFDgu9OSaPMuCZ/K1mMuzhzfvgDSWl4ch+maRa3pTqoMWv2c3lDRt4S
LxbQKJCfe8Q+N2JVTu1STPcEgiFDB/1qyx+plQ8XmZFOQWPgtvLmcRcpbMZBVshKRWdt3lUvmYHh
fPXy6Qj5yqvNbZrBEVaCWBdBZDah4+halB5mzB2stIXxAWvoXA2bOBcy7MGnM3fZZ6pMOy5/i86d
MaJj2cZ3+YwvD51zmn438uynBVxutiP13blcDmtODJkcmfGAWN5Rh79NFImwzAvcK7Jt98sk3jSv
Z+P72jjEcOxsvz/p0y0xKIGXgubavo2vXr8QSRmZr6aDHYWwY2A09GNa0FdaxngsgSDV9qGND/Oa
kKyOCciVpMCN8xcCD8i1JlcjoewK6/0noWeMhoI/nK8acCdkmIdWSa4req73fd+hriDXklatYrcs
+GEQwB40PZv1zF0xhV7h0PrQxDzyGkmmpwneLSRsT50tfuQ8NeQggSCR3jAkVrUtyIA4DGl0FRPS
5YbiWX02a1bhc5JVwv6cWI2efq+jlpa1iuUkptdfsoJuNJW96/2oEj6BHvVh6Bmm5C89HooMN1Rg
KmSaHatzvGdqF2hknIFAlTidJe3HkHMtk8TIp6FfUm16YQeS98mlmFiAUdjyB7bsgbFpMhW23DlN
eWObMMlpyfgZDNBx+lUKVvsNcTBxWt5UE3BJT5znf4haFMhUUuNMGB1pDrwGA3zmzqjRQ4FZE23U
228w5re0ksYOuNPcSr7O5xLDyENTUN80BQ+oOYpnVy1a6fwT798NcwJuCMeku9ylqiANq4lGj9U9
eONTvID98hfP9w7pmIUi2IK1uc/GQZxmh6Wxdad2k67pcSgTElWlRyu44kxn0bFHCWrTrX68Ggn3
HsAK60vN0+0RFbsgSloe9O3qz3l5DCNJNVc8iVvURqTrdOIH9Rn/ldsUAeq3VM6YuJTUwKBZ8Wak
jOP6sfQJTdg5qSSFIVPlJoQpbxsySu8gBF59UpePaV0fxIyife5j1mayW47hUiuZa7zsBjr2dkja
2Fr4ij5XziJhEKAY4uxGzFk5QYS7GCUGtYs/Y9NwPv+Og1qK1+hddmGwHyRlYJH1qAkWfddGA8+8
W5FiBov95K80FS6Ww+TBnIdVytjbMyK/mDE7wghvdSZfYMKLng4ARq29DsfQ4fKWu0GhjRoDmARA
/Yh9FP/vL2dBUQPgwCM8dj9QJ/NkVvybjnH1M5riFVBsBO1lWGv/EmL9/uQQxoJSH3Y/hGE+DQFA
K0+k22xcoy7BtFGhKMqSuNb1ZJL2wEXNCY2YwhzqiLDwgDIsNR6MFVnyIxHWyxA6e2JjSTfzbM77
3GypcLJf7EFc+Be3omlf9BDoqw+ISAyqcul39Ri293aAd46qqkwt3YwsW8OUAvjP4qdtLR9rwQDZ
K1lFL6PncK6uiTv6J6KWvpkJuDp1dQSEquyosAFrxmf+R1D6JMfzMcSEeJTaoC1LJb7coXiXnvzo
cmevj7Oqo33SQs+jbw+5inNsiQNFzMFec3H6CPjvhvVQrklwZfCuCaHpyStTZFTJOWBM3XToEvW/
xEDyhFn81PSCZoZmn5MM5JtEX7W30S8lfnQtqq15xVQIQagPO3041qP3msGSbqdsfNCDnlW48pjn
9tc8KSkRRC44BNwNinEQbrGp8uh+dqlf0s4hfWJoUKItp/YsYWq0HyNG8QWBQU4YUOHWrYKfWhpk
ZslroWDMHpm82fPA6ZOkIbxx70fo7aoicvZ64m6YTacG73SU+kde92FXtAbgIjttrpbewR+/zB6t
sfqt/PyCFfSgz8zRag9mLYAg1QnZm0j3zNk5JES96ttAH856tkUOGbXYkjUD1aDsP2ceEwARU1U7
XtIwSTfgchT4GN11DnKCeczsQ/+QtWiRmmqUhGlMDKmYP/phpy8OTSbMi/3QmVN2pKWecA2drW6Z
p8DAcmGm5GtYSYPNUNFfEAzN1vCQrtdKSUGi2A5tl+zS8oKYgPhwm/ICPyesemZn2nJ3AAoTqhY2
hyUPilseVDfOZv/R6tFJjiBbLt2cEz8z/aPE+rNwqFEW4E20tloFlZOGJPmKeQxEG4q26eSn65GA
IeeA8qX6N8Hz3xZR01OW4kC4uHv/LnjOcni2IBz7rRHl1mvtia84wOC5+HoGL0Hg1pDcOsUIU+Oi
p5UrRWyBJHMrAxptJ6K5935s/JtDRiG3f9qO+VCBjWmZiGUm4eAvc3fSERwdjgpDx5O4FZio4Emp
m4gl4tEOs+QuXMUXynVaDMhyn3LpHv553v47uKxGfyu0mPvxGhKC++fR36a12E0Lh2zmEfdImkfX
2V9+O7nzRMbVPl/J2tSmXn0ecE7Mp3X80tc8p+tIGo/VG78HQB9qhM+xM3zpQ3wH5Yrej+qpSzt5
6bMPmPPPH/r/mMq8QGCJFD6OMp/alj9/6G4JpoUAfEVuEKPAzWKehmwM92VQmtQ8uMm2q81mS14Z
eekRKmHQrVtr1rdikHcSUusukOj4CnQbce4XKm2GriIkEf/8Of3/s1cFjiMsl6AEXhrrL7tMBf4A
DZvg3KJl8ri23Ptt1UCR5t2nTQMu6cq382LEKb4ej0btaRyVnDjqDmZbD8fJBxRffFNgTeXcnBOU
gP7MUDk0NvFSKzLuHEjLW73Po6ZrimVHvPSzls46tfOz8a51y6ArqR/e6yOvCdyewDSx1z6a2pN7
20IrAhiG2Hage4Cc0kNY8e5n9LTZZfBaF0Svr2MAY95Fw9GW7sXPiTQD1Vrjr6uBMCtaEvsyrfbV
YS+hhhbCPkQk1KXkvWbtF32dyppWygT5LIk8dIe3MbxJmZxG191oMLEGuqEgjUqQOUeRxfqifxlE
rMT5cfznL0f8nxMhcB3yBrCoucIOFXPxP9BUNEyyTEK+HC2vrhQeoc9Ne6IXymMgVH25Ex0cxY/e
Ha6CrJW9hh2Ip/qwUvn4L59HPQx/OQw4BwT7rQUi6/x18cV5XWTY//BUz6u7C6vZ2LE5nVe2gwMK
OyqrrZLkgYHuIElSs9vScNEy5/k03lVY1xyhIG0kef/8uf6PBRmPHFIJrLGuInH+ckg1Plkl61AQ
W153zt5YJLpncrY0w4jvqUQ0i9pALYCmUzfEOmXfg8qlJb7LiyO0OLxMbL8BkfTqdxgPwbur1BZh
iwNLLrSPd2HmX2Fir0XN7f3Pnx4z0t9+rJjsKLEPROjY4APKoPo/X3PTVfUcmB05zylCErMeaDdk
eQjEkVJIYo8q+6s2agA0gP7aznc5Vzi08vR5UpKpznOGsyj7j8nOCLM1yl1d58tdtBABXoy0D+V2
cZQuowPKwuo9s9np+AO+oWckur4joKVfgxX6fjlMWeW906KGphZ5hVDTh5YJrW77e8Axtf0EBOL2
GUXhe56yQOkHcpQFePXSEnpfrifSEp4Lw7rUJTpRr2O3Lpo7rcanbgXetnmrlNhU0wx6NLEM2h4d
51249huOH3ErLfrHHLN6TVr/j1XEpMCn00CuDVOta/S8Bmptd2SD5LdYCeTNq08ZX5R1N0fM1YFO
zfZM7zu9YuX6lv+hF9U5So2jLeJtYMtHOkf9veNNwc3351Nlt+z8DHBkPtiHWNTfpOqPUxCmcCgm
cnuW5ozU9Qt7zdd2yZ6DjkDrgCVkl7j2d7iA4YDd+RfpuMGxSXzSMdbggOb0m10W5b9gUMIXfweh
fNu2TBsRRIgOQsPa//PQ4B5ggAwsQocq84sAbQmZq2DfcmwpQTDcWCzn7RiEWLLD/oc0VafAkvb3
X0xate99+UH/gtxn8BeEDPQnS4j0oe/odFTjM9HeSGqLXUg8s6F4Ge0TT+mxMFeKBU109MPkQWI1
/VlmmKJ1XgjPm9sTy6svg7a9E2vBAlBdNcBUw+V66OYo+WFlSk+wgVzQSmZVGlShhTV2YQUfaMU4
qN0Z4V1wpJ35QtcZGdeduZ0B6M9TK34ThBhQuecAbiPM1rsTOXcjagYf4HyMH8sYBEXPmfU0ZIc0
np7HcH3Qt0npWNc1iPtNMsw4e3j5uXq5fHgmdlYXP/fWmzZKtL55LyWF1IUyU+ofC305DjBEk95m
KztPKZFJQ9zn+2mBFq6te0ui7WE7DqVTHNJefAsr61tBCyKN1LHq4GWGpw7u6nci3w9Dt+FSN/eB
X2JyA6jY6R+AnnJWcgVmRl6iGXEttoYYtoQqvnetOE2yv0PSZRwSP76jEgtVAnl3sxE+0YWJqF58
aj/Ndd3XdRHtNChDMihmdjVW28kDYzJ15squVDfRAfco5YwZc78G7CmUusjVurEyFdg+kVRmy0HO
S7UhKXWCI3S7d/05HXLHZhuctUrWGm6BIzaM8aqFsnO28TzJvYY0rcZo98NEzd4aEiPru3W9g7/7
cCks3gk3n7fCmZudVpshDB2QSuQglcL/GB1QEloGVd683JtuuBz4MZJRHlmHqW6QXU9Rec0kyc4r
kSN1dy+hBlMcRwg0TLKmrjkIcFVQgqBEIG2HQqWEjIrtOX6y2PCo7yPzxcLSRFUmcg0tyA+MGRyG
ANtGzOahJ8TBUznGZSLuMfRZZ0mr5sua1FTBn6zJMZ8tO+5epiw7ND2gDPH3J42wiGSsNypDOD9Q
GtBvpEOorzQGCtLa4Ir9K7zF4XpaLfoTqii7gYCR6Uf/tYWDcOd6C2qHMtzopcsdqSehyZzEUbPN
qBg2ffhAdJnGgGZuQAlcjNxSc9iJs9cyD0utAW7nnrusQoSg30ioLBJyLPzYWdMQD8EUExjuy0IL
6bi221ERMNolFtfJuajdfmtOU3bSz4DewZR7rAzrbMtw7W/7pqGypSPbXaMxxjIc+oWoQ1lgTfFD
WwCW5ule/zCIiAa5z7gO9JC+4kjY8rznrfymH0+iiL9mPjIhzZz4nXsYqZohMGwm3i9l51WTpVW2
B1IFQ2bBRzSBWOQs09rLlpQvysL4UA56LSVBNcg3D8n1nJRLulfcMDj8SbS4HJyeTz45xrmyhuke
e6Xb1d3TWF34sXWbCdJ+K5XwYE2jJ3AqQSCOwAFCSvogEjhjWL+qRidnaCeFV0BHjfTeN5KZl+pT
vgtGy9RwQyD0UKVdUnPtrMYZePpTihA9MifWn4pp7XBTVjdaq3aMfyQW+/KqwZqqDparbH90C0Gn
bhlsHTVRuyXHcthisAegcgjYti92qPSJ5aPGsTWWmhZ0HCHWIHMU1aCV4jUdRxZElRuASBVns5fm
B+ZuSodoLh2K38PsOdvBJ6e+K5folMIqZM1E+CMo37aTSbHXP/8hMwm6KazX0IV8N2gC3Bu2kwO9
B+8etlRIT1EeiHOlqMgzgZewr+jLQx/EjTK5TyvwYEkpT2WPpPG1lX80JSW1ndrWElr3qEi6xLP/
mjbxT3eFFW2VHt2zEJZkCIdtDNJcij6ej24TF6g2UOayOwWvmeljbSFFkWYFhJgbos5CdHzmj7zA
SpR1iX9ZB9bpKC6QJKuxqY6GZ2gw7zABX9NXg+BbeRtNOyPNEnPnwtqxS2rv4lmyhmYJVC4QjJzV
P4iCAvG0itZ9iQmZZQSV/dTnL1UBNq/IzFpYHo5G/LxKSuEQFwYNSx4wxizlk8gC61sHyv154yVz
I89I6zv0CduZMmhucbrhXSyK3hpVjzW1iP7jkv3qZZtsisVDS+R3z3E0vWXDvBK6j1k8nb1yq6MH
0HxfxkLUJPF+iz1zPOlXbowAdKvxV5nPyQkzjn31wg4rjXLh1pzk1oQmtFdgGT1kVEChxTK3ubwf
rF6CLfkFX6pKN9D0bSdwSNpW9YmG66O7h1YiAdIBpWXNVuRI7a3TvjbJ93SwMtcuesWuJr+2UdaW
NJHfo1J9U1Sl6a/DMDx0qjY9xDJ7bJevaR6HfKGxUjSvNzu1L37dcx4u5adFdDIW0hTrt7RgPNG3
s5vQWUEiKCtiA4uOvAxdJ23LnsEvVQPuAZM0ijsnSO6msioJUjcvzlTgLgpznOUpPa92beWsvVya
9tJdkZ98vujeWP5ePCuA+WK4IxkXGiwhW8WK7IUckF092eBFedQ+DeHvsTR5JmImlGUOvzaRdd8p
hXoapgi2rRkTgjIEtkFetASJgi/BpT05efg1ixd5sao3TWJo/4b+a9Wzzx7t0gXhUge6LyqA2IJa
0h3NHrg11QQ1znN9Lnu20MbrjIPosFsaffwY4QI62j7ai2gJcmwcOcKUxDENzuf/WvI8K//gO8ac
5R+FXU37YB4n3Dxiv6ZkqKVlvPUYtu/HXLwboR1dciZFDKw+AT/qLUrkRLVjDGDQcMd5QOMR/uoq
6H0kp3hORUmSC1K1VuGXU7XsGvL/T/o80aIvfdqxuMDFg8tAVvPjUaYzpTrVq8CnOCDHtxHZuNZT
j9K09qTfsvChJSDqWKUZfbki/+b7b8bceT/nCQPUQtkraqjcAzfXSINenzWDUeM63owTh2br0csY
m3+4iBs3M+FP6D+MaftJeyw/Fp+A716lU9KbYG/n1h6PJh8WGxhwlCvYkeyCkqSSe2ilNaT1gN41
s2vW8CuuTSrWUIVX0xXdwrAXvSalVBN7FTBxjF/HYcz2Ps1UW6eAAtJ/aa+E0k9L7zwv0TfiV5I9
qiWsVYrlq7QwwMKC3hpfEv3gV+jcfOt7opqYuJ6DAO8R4+spD8ho0O8hEWTfq8T4KUuiuTvc+9ta
ERpDQakzVZOnzB7QNC39wZofGg9rjX7PjZZXGFC4oA+gfW7MYfrkuCvkPPv1q+NVP5S8Z+uUHDf6
gE/wuDTS9whZFuaO3eVofUFqG95AjCGHyApP6EFhwwqK5AmilXr4imLUaswfgRTmLY50glf43TSN
Javw0bYstGOK0is64+iPtiAWlijZOCr/6KEK+gqJC2GagEaT9zotAsNT5rJIVq+eUV2kEqWv6FZo
hgYh/a+59JbIaiJvQZ7GBvXEQJwT/h+QlbCtfvlyRJT0+S1CyJjTW7pSV5YpygdrCl+DUb9m1e8u
I3ShVjEos1h+kzSPC9blIvfN6VfpmuS4K4FFDSe6Lfv6RczpfdZLDl4j4IOs/CWDGE7Dwy/akTFA
vxjBWTz2WT48zOUyn2bFJGko7HOL8Y1i407NPQqSfacmmkm4P6re2viC1CdlfdWTU6YCO9RJWmdB
f9D//3AdrpSyYe1XnrzYH380nvj+yQh0xLv4roklY1SupplywYLqzcZPipM+e9Is/OUW3bdUifw5
S8WutYY/9CuJXf+H7+E/q4li3rQDLZP12AFGZDR6rfTfFvMFWIYsE06NYx9M+1Fkh6Kvu3c7ZMJ3
B+ttYfLXUhON6RM0lm08qzw4kMEYv9eD3qX1CYE359aA4l04k8fdsqafjp8sIZw+MEZyt6uoIqmN
+G09aCw9JUodxr/Ej171iCnV7KCHURq3uivGAFQkHzRw4+fLTtr21kmC6Oq4uywbVxBG3vgYw73l
3ayrCrAh+4I/MDiP7fRLr4SeXz9EkinP7YLoEiYj+TsdxpU4xrQMDRKBJ+0rGa5gwEpLwCMTqPyj
dkqf84KVJvVAGFY4oSFqvqZmSRo/mnwIHHzNHiz6rFhxWZDHi8u+Fn2w0ywXfSI58iDUoEAcTpeo
wjmeUcL/zprL0cKufG1jOKz+GmvFcNkr3Wt1bn3rgFVfHoPI7il3HBGxWC1ZuMOA+djqHmRe/ewC
YF2bypNZyu489MM+Nsga91phH6JmevGpkGPtR8wye3dLgRIExSVfmRm9WKIe8diEb3IAinUpnsTP
PV2rkggM/g/GNB8JOOiv0jqmFumVNWh4w3V1crhYhwQdiytkdSAnapuoakT9G4uCjSiWc7ATxIPt
7JErT4uFB4l52mqZbmlQewsW8pu0Vg0zp8Q3jKZvGM16m9rpV/2OrBnm08gQb3pQqo3hp0zt8RyM
J2sBaDd6tZOUaXpqsuLlc1NxO8rAjf4pnDhHIi3cXYr7chofpoH90Eok90Agnmk42XorDgJSao8G
cc+3+BhWBLORwj7iaxP0xzYGDoWw8rArVkaL49u4VTG5h7ZrOJvU7/07s+YVWzxkpvuVR2hf2VxA
AiBpN3qzsV/X3N40A+PDQiXaJg/qp2506YJy23o351ZKiQ1fdJu9SpIXuJJJljES7ITRDLnfg4ta
ARkwwVAM22YhmyhtV14DJRtISUm9xe54yoZ2PmccfhXhZo/6xzxaPdNs6/2kcVo9Y5CsJLgwofLX
I2xhfNVzY1UXL2glYsiYDklPhOx0HLNLPjmvjiPr9yoIexSCxb4h1f+wEKx8MQzqD5umcg96famt
ha+TY3vXZkFJ0CeVN+zkgj8I2QZhqYTvwbUcxzgwdl5V4D9viCaqZkj3IJNHFKp9XrZcGWyLFKP1
+zVK0p1Ah0zNRymutODa+8HB7AFmgYAPzOeL28oL2ZrJc+q2GMLN4c5bSJNgKN/ko2yOCDKDh6Vz
v7tjCq5cGM6d6/PPizR59FdBdrrkNs0mq7uhWp/iIDhX1fqr6ylTCiJsJTwRBzOjuYNn10LMnnrX
pJ4vLalZ0ZiPl7WwbhWIGgXZq2DllX94jZ9hf0GV3KwVfpwVvTruiHN/Xhan2VkeaKmRocS3K36F
7IcpssaNHSDLs4w53Mfj8hCUbneYbBIWKBKdVDChSHvnHEKgLsvymomG/FRCfy6YGTjG72zRZgeC
yN1TGYVsAgXPs9ORbx2X1fRg0CeI7HXdOO1UXfmCsV2S4uu7lru3VyO/FqAIsx0SjOuZWBLW6oWN
f9qNgvtKUPxBFRXJCl3ZP00OxVNh2058G8qjnlFCVEiPK6+bzv4Stl/qVpKr5iV7K1qJpWDvoi3A
fYd0KrL3PMz6r2sT4plVaJqFfr1Z/PIQ0ovt9IaJ0GSYjz0Wir0w4HKAPE+G0WR4ZMoPS6UOIwvZ
D0tSQJcYAaMeMJRDEuXRTKtbXyVfI2j4p0IBn0HRvvniySVyZW+tE9KLqF9fSNgHn89uGWP9HZVz
xVvfoG7zXeOaZ2Z8KobVeV3La7ymLPRtK886q4TbN9nJfM633uh/n40+eRoDjgLkFMEWoZh8nMTO
6YhOzM01xuDDYZxlHOwpIA+c3Bhdy9D+SYRAdojHMr2OJjRaMlYg3CiQMc1cM7zHXaxe5hR00JuT
Y9AmxmsucNIG9FwRbps/LlUZna2yusVj1x7zMsKzZxfjsQa53cyxy3tnLc0Joysz8ppSWpoVKxoE
vC5e8lxRxgPfPt0Rak5Mmpn3zxO6Lj8922Yib4UI6Xvzom8mp/6NRarcL5VxsqjZo9Z9pQGN5NGd
GB3jMHWStsosnU9m1RfnGaOn408dwaCTCaHlbMMAIQ1Mh3er7TraZ4u1YASePUxhAyXceU/JCJXy
vaiDi1v133zcE2jsaUmklmc5kahFOxEFhFdsILfc8OyHBdDogboUqrIZlwtvEHesJeOXaUxuFNAH
jypCTALMLXUV3sYpNbZFRMmoBxB0rDLmOAWSE1NJB/mQhORjtJl/0f/hVc3BatPxlGeWj0TZIoYh
gxeVcyqvhrlm2zHtctTQa3Sl3nJkqsagCcvBYdLFN54g+6S/rJXAolMeSy7vpqMBjJpBFN7Jc7eS
KzrxPFA7nBcvWU52sDH7hNOvjJvxYq1nz0CiAF2jLoCcxg7PeopoDKZ0iGdndJqP1poRF8YE4VOP
8KsLDRJgTMQMcNLeofCF2BixO93jn5/v8yEZd1oY5MXDSFHguh0cy3gMOoNyBjNc79OUaiIril6K
NDC/1nB8IT0wm5Q+yPu1TR6nxovPI+nV8L1K5MJHTxwsR8HQu6dArp56NM6dTLtHwKPXnqpsaLvU
eraxTi/W9xVJx4PWHQ5tLU9NS8JIEPkR3XdRS7PFS0pA6AumJzaTiTqN1es5G1cVSEQDzg3dbnLN
2VAsDxaiMQPrbU4rl7yB+RTjuiPJrt3RNFPTKoqPEE0+iUdKDoNH+wIuvp8kQ/lg4TqQRIfFvRHd
zb557sNI5be0xuNoSixB7U8wYlowXbE1F1/eeZXxQgLNH0maVnfLWHpP8EdAiMOdP0brXVFS49LV
DSaIAanHGvA+NI559WkxugAHuHg/MIvFVBNMXYStEfbgpv9bVbJ4thTHHinsRZqiVSmTiTY3aDpx
51ZS3FnFK/bK9pq6XnEbWxstXjnzL9gNqQpJEq+45QVnN/vAjZX6gCIAot2rTXpS7fxqNC3LADKc
09gyi6e0nxMyMj/Sgt2RL3Re6j7ae+tPF7b1fsiM/lzG2BiG1rkJxBuHJKBeIR6+1+aaPuSjb5Fv
WBDe4Qr/XuBL3jlt42/9IcI3iuGdV9Cfb3CXU9A9Mwb0z2ud7VRn35oPL/OM8MiIlzMKGGWGQbXc
VYV/R5hrsiF1nPbw/zB3HsuRa1mW/ZeeIw1aTHrgWmsnnZzAnAwSWqsLfH0v+Etry86sqrQ2q0EN
UoS9eBGkE7j3iL3XzvMO0EOXLTrJG0V3IpiXhtsuaTCiI0/1VLf0caBgkN3JHPiAkMI9aKPbwY8y
sS6GelabRXxSRA3xLDOjrS6xbW8zo1tgk0SfzL40j4KvxLAZfcKoZMMNEY/AMv422DedgA8edDyc
srIvBMaJ1CdSvVaZtUQ0+WVLDi0KVjpDryzXr2oKQBKhJs0WT4FDSxDmST17WXcTAgoZoaSzWJhE
X/ZUxHiEieFjZTxjtWqku3TkUZrEZP8FF3gtaFkE3oouNPbkqRwGh6kZKjEJcIj8JcJce++gvkvR
PChk9eKb1qjmt4nbGFMbmfntstHn5hTRyaKTqUD9/eFmZiYxl0sURcUoUn1N7PK8f+p2a+/iYrD/
Wu00HPDT0jnqo5Utwn47GQVvbEElB5NU/qHrqb4Nk4ANHQ1q1rvrWk3SJ2tKHx/mpKwSe0MIAf51
B/FIh/u/Rs7UtFW6ciR5zXVQ0L8xPXj1tr08gk+ZnUzyvHiwpoIsHQLrCdDKSQOKXSUxsmnur5rR
U5x6wgNBUM5eS7dBMm+VGLfVjlytorw/ZWQJTFP7pJ3dWpGOjfpj2Fctu4cZjqSwFhRVY8qs7rq3
1gbR1XbrBlbDxo/Z5tHUoSfIGW3VvW4jJIRQU7XSO7rXAmM97nzdGAE0g3/0bJZLI2Aml/jeYiNz
OCZ4bI0cNJ+MGA20dAMZyhTwnDmC10l0Q36ytMF5a0JN98SoEkFI3wTsZS/sdKlQa5FVJPcjXsad
Z61sT5zM83aSjldItY7Y3fO1VkXHouyrpSy3P9GgDNQYRHfK7GHY+k2x5ShbgXxuAp3Pnfp5S4So
HT8SO6oXQYOTsfEDsVSkdJt6TbB7/ZchcQ8qgr6hjVizIctcNBKi31LRk0PkAk4vY5nUd03ewomm
Ds2NH1rYetMwfpFKnygnq0nnVo1c3CVBdFM3yputxN5JTXG5Mpku5o1ogmWSEg0fwPSZeFInnSRK
5/ge1Uk0V50iXf0b/YX5r6t0jjlZx16iOP+BwCwkiMqVEaJOXxMdcmTg9icN5vkRKGfIa9fNyBhW
xamKtL2VZfmUx+Iike/D4HnATuiG+DbjDi1R66NvaMn4ZmNPeIaV3pQStqqW6uWF4CFUaHGUEn8z
mgPKFsqCyK+vkwTA1jO2249UcFsFkAFWilIhoPYLaZKxpJ4kZSGPvp3f0lXYr+pNvcEj7BOU5jIP
jDA+xQoSsaANVm7cVEepeVCu1HRbVHimnQ1MHDVpGWUpARu+8lF6UrthaLCL2bVMvJyBbV6y2UoU
JV6/hm4vPwJFvNqa6h0xeFspn4qOVfglCYFHTr2YGqesMtZ4G4C9W7l2/oj9Pd4S0E+avdVyI+bg
gWEYSznTjyR48+2YHT7Glr4sx6Gpz3c7UDQi12rI6og6DnffQpbVqgwRgYAuA7X9KHFjTCjturmp
E7BWsXmsdI/LH7CIjqXyaKUVS9Ay3iBMJlEa3BKTCgNdL6iGfk7AuLN9qVorW/0J4v7x+oVTDg9c
Xz+vQTahl7eX73bUCiIsRHcD/mX2KkDcEZWDEBp9VfnXksWLGL2YjQ7NhR8lfv4Po3BOEcmYqy4n
HllYd+5jzM8A5QhR6lkw+SXLefoCk0l+mhMDWnGtvkzNQZR+GErPzH58Lmx+lhsSjWa2pog5g8Dr
i65RAMEEwuW/t6Fy6XoVHBZ5hF4IffclpWit/MEyZcGYZfM68yQJnSOORgokcYiM9Aar9q+tsZrq
0srSqz+GJPR/8zZp/yIYNU3NJglz1D7KluaML9s/6lJ8s/Z93R+mWlhuFC0QiyQamSOpRTSfhVUK
OO87TISUEti7qhY00dERyKjZXcWhXC4zTV+8fjz81OYgE//4LR4ug+qYTGtE9/jpyQpVUJkhoWDe
/hLzU4cwA0xItjN0/jB9uL3W2f/1SfEfgUdkVQNzoDomx8U/izoJDdTSQPO6aWC1+zz3exomEZyD
KPzjqlKzkrXP1wz/td54jYVeQ6SAcdEU2/YuwOyMQcPEs6F8ayioQ6v8Fa779aIE5RkTX884qkqW
TJpxAJznzzhtN9mglMy5mVHHJfVGSdDahA1j/m/khuook/t/5H2mJWsWPzv0x5ppv3Rq//Cjy1jA
KH5Vs0TL+7eoMLOZWnYgW8XgLfUc57Ax2udrY/kaLL1GyC8Nl5WM5kKv9Ej+ZHgWeREMikkHin2p
jQTB2sIngXJ4Gg/+93/9I/lXiSRfs25h/EKmD6ne+ieJZJUkBCPLSP98yVhF7rBuhuyGWUKfSuSi
rvLBxTDB6rHXGJ9KmHvnnd5n21hquH185hKt9HfI9n934NZ/FqVFJM7/TdL63/9pKtf/wMAtVeYs
IJnsr0yff0ncumTJMw2e/5i49fo3/orcUp2/WWRraY5iKLIsk7z1v/6euaXKf1NNMiVsB42ygcCT
H/HIoSRzS7f5R4YBfGQMBlLkEe3x98wtXfubqVrqiHy3eZ41y/j/ydxCx/4St/7D24HiFSg/40VC
YnS+xn9O4RhZx6rbyijyYdfNqgaOZa15x1Z2jXVRJLuEnakD/WLqvtYbbre1C3NPeA0BLX1bLG22
iwaG42llA2HFqwdVKQG7oyYfamjQS0g96lhSGBelyyXHkEGZF97wXiSu9RYAlV6n4r0qGtzHNg7J
hP6HxJC5r75ploKvmL3TfPC+e9WoJoMggImzAlSDjDo+c4DA4h0zZdacRVRZHC/+3ivIjnGsNpuz
LL2pnbOGwlYislYJGtWNY6LGlwQ2/l5SMvZorTwTYTgFplrO2qRrsd/BcOVns02Y+wVsEvoImFlZ
VvUijTLMdlmwISEjgvahXtFeazDPLR3FHFf1UK2wzUGuKWsxbyv5QrO/DH0PsJnJ5d5YLIQL9+oI
5T0eB0Wu4IjxBEwIqHjKVCtdVEtjx9IgaDEHrds4I8FBC42llfAbSO9CrmHHX14n6nMOPCwtqDJ8
K7woabBuMkxInal4M6Hoc00TpBCDS8JWmu5BJKf0LxYIYCUoijFzVV5IWDfzVpk1lf2ey6a3SNCk
x4nD6M50TUCD/U5mBL0ZeVh6g6eVppLp8rztR+ZkehB++aUEPDyxYXkjCuNK0yxTm1jRnKj1j1r9
pTXI1r5G7EjWbt1A71eBsVVrnOtlTcUHS2/D5rCaKFZPWkTxJSJYM70SY6l3fqKSRZiBKm6eWR8i
11ymeLFGoE+zo+euplhgYBLl8qMQTr0KxqzfXidvHDT0olbtbCsLjX1kB4pVZmuuJu1cEXAuZZPl
Sq053oJxe6jrPkiBYR8K2Wa2mD893TYnLC6jFWyHaVRFz97zaLBY/IMg9EmzZ5ItN3/UJkKvoNeQ
8WmfLb9H0QFWPVecva2PsgpoRhA+dSjFgN6rAheuF9UfnQv9AlH/pUviveeSbEmsrDWravnRBJa/
aAOYjpJqoTw0ZLqYeuYJonAa2eontt7RZhrKbIgJwGNygU7KLKakAG+8FlSDhpcQhALoxlyFeesj
87IAVnUkapPtIKhCSc2aKX60GAoMRVoFwgTWwzhQhq/b27T0LmlzIBGIL1GJC2paWPRNP3WZk2HL
+lIkL12Gss3ayIhRxcvIh9nAOqSgEkqqL22hmAsnGh52g8yqtFpOhlJ7lyuNc8S6R4OvrrusvpNn
zOVGXJvI4c26cXASXfHp5g9JER+djLXRy46p20dTpUdLE2MrgwVHxGscKDOSm5G1MgNm4zSNH4XK
lLqrSAWOcn3lYbleecm5cBZ9mWpvbiyAJ8JUk8ggJA0pzIHpdIcyqYHEUEm2GSDb0n5W9EpLZvY+
osZmXb1q8y6+V7mzbSIYP0M+wLVUFhJZx4ssVj9z9EA7rCFmnW0GKldHML8OwjUeLxuNstHOBj44
kdJZwbG/dVLuozZgV2cU+kMx9OPQeaeek5kAbNEucjbtYUIeCjHS+rQEeu5kTJ+KVvImGuAmQgcn
lgarp7Lwgw6A8IMUTZzhdeeuJYk8hUeVB8S9euzaWcIo/sQZDctCay9KNDDEbeHe1LH8Fqi8O4Qw
+lMtKKxJHPV7uS6euR6IVaf0twRI6ayraa58v9dnnRIAPnXDcz96f42hm0V2Vc8klqt55wYLqZcS
lizYKz2owTlghiniKJpaHimdjHFwDN8pMWUA7ca9HOtosvagL8VGtEqS2zC02ilt4kesRXvRDMpM
sf0/ZplDZxxdIq5n0KIgAFd8RSGIyornri1BMGOtWatBc66oGg8+y7OywuNJ6qzD+KwQ56zXWCp0
kFz0pOKYZxs3D4mT9iuSWz0C1f0e1pGtJcm8h/E+ATLHisbCnIuw9Epb+x6yX91VuSfvanBNsgXQ
0FGFtJSK6ssoM/MQ2UCa87Z5DIOH8YIOeOpqiPiKQXlodaQvLT97dxWv3LXNzYvrELHlMLNr2ZtF
jU46W8DXVBsaFu3O7zd621TAZHuA0JJT7SOp57lLc1RfNAYnD5SOzgUsl979hWspUsmaSxIoS3JG
JiJk4x0Bdp55icpOjKe6Trh6NC+yd/gJbrKtZajXFQBuLipJys6DVpQ4J3pvP2Ck4L0crtDM2pWj
Q3doUUSnobeJFX+mWcI/mHag4c84s1NzJzF7vRUzXSiLZviBqo8sALeSTgTBDpKt7SGZYrsc9I8u
8D7lrAfSMyLbvHlmJsgGhqi6a3a5g7iMGs+QZ7F8KMw0f+raLeuZ89c91ljf4LSvcjxWogDPoHU0
ogyd1KKwFzoqnjuE1Z08zcKWIbKMoCXW1wSojyG731ioGfRSoqxQTZQouUWNyl62UDLB8q95z1cS
vXpVN/26HkJjUVpFepFVP5tmKC4/LRODm/CYrA/tEy4tO88iiPZqw+BBU4pu6VQ23HNY+4+sNM5d
ZBvbTNZRmGXOoSXNkYyQeW+7TFyCIIVXpoV7H1LoTBHvTqwMTzvalN5QPCogu0EzuKvcRyRZa5p/
KmR/n5tFehQ5eRtVbcSr1y+rROaTkljUVpmc7WuCG/Yqxw2eaAjZHW4xFBakeNsmh5bTes6263pv
ya3/4dRuu/Nl0e1e/0/PNLTnYA5BGEL6b1w+K9tV9SV4/mjvW19CEcY1qtEZSHI8h+1b3gK1FNNU
8tGP0+tlWli0AIe5KRzNATCt8UsG1jjtCvupej7Bx2oPZF3i0XCzTl/EfqDvLTy2gUp2mgcMUUqS
D+pKQsrVTVUF8B3y6jgwlF+Lse6SvAPSy2xlJCUqxyYxQFUifsxAcsE4zLBqsU8A+6BO4obUCMmq
JnB7AybgzlJ14m5ras57QYft1xbQVBejJGoqKVN4VLNrTbBM0qsYNeJ7wqmFtAJRfqGqMmJYBgwK
8eoAbyc08w8bcA+OKvJS9PajMB+KbZ5UWItdw7rMDaYuOVqsOUdximHeGk+Yywp1fErZPw/Do2N8
CqnY4Xuap0SaJy20XyBK2kAXioOgpJgl5JyUualFaZbD6AfvxcEHxdLFpUMSGXtoBZKUhi9Q0jI+
boilDHqLdz+FJBgbyg9WGBm0w7ByErVeJBp5T2YQLRTr1qVPnwCQzvb2DTuBia62uxZ2HJPRDYXc
zmXZgqwV30TEgqxbJQVWn6JaGZztNdb3wnaXpfRofHNVOQ7aHn+JnndR5QaKTZbgowoDjzquDSxM
fQStVoR8Z2Z74lXEVRcXglwcsqGSjC1uQzFMw2wWGTHVQFYU1j8klvR1PFMCCGtShfI+RHz+VaCj
C0zC4JxThzi8hzUJ02lqCiYKNiCMTpsNmwTMqUJ8PF7D+Xhw6qk6BznAh1PrM88B7gvJk6hBoFMD
WBS+Lo0JNYpNC+dV3oM5LCF4Iu8yGxsF6tCMjN14EYx4PLXWVllbsRj6DpFGG0R3tlTtA5WGPBoE
GuCXwclMngwbIZJ50zLkCcSoAOQLCTffMH7BFtC4o7bob8k0VwRj/gHQYPIp1DPYzZa7DK53J5ME
STpa3Zn6ssru1piW3ucRW+R7n+4qv55YA4IX1oCtgWNMUlmOnoggnQTIW1jiwFHxCz7Jrl/pBN6w
5QC7bh2KtJ2M5jTXct5MEX5GoXYOY7JM5dr08P+RRtEMSxaL8HyLiPq8qKeVMY7aMmXRopbWqQFJ
d+GvQM1/0Jti3ah/ag1ymf5IMZdHiJcNtVnjGeWM1iYmij6pDIgtAQDFwL/ixUQnzKKonYkx6w3B
aKEsCdxdmgYjGaH6zESNaVnbJM2Kra+H7goNNrQ8Km6Pi5KWUWwUmgZycSBwgZKaJDFdQVi1Kzfz
ybD1gfI5vUB/Tm1VRP3Ogs4q+e9l41xVHQhGqTQTQEtsZKgkCnsf3IrQP7KiRqVlJt6M83Xdmsp9
MMYdB2SfUbx19WkUnS4CG2T0l3jIvxzXV2YuTGEaURzYCCnCYwCzNi+TmT+wUeK2HDMX87Pc9Z+g
s/VJrsdn9FcXqUK9yKrgzewpuBqqY4baSesFU+DZpHlUOoNZ72h6dju3IlhKsgahGcBKoz5R8Owt
MTxCNOPcJ1Mtxo7UFOoD9qj9YDE6ngjDBGl3NFMQINE6xJ95IT+IaUKJx+pS4lusI95K5ldkK4FV
ydgl8TcfExNEeg5suUWcP9VDOPtN0M+LjLFmmvzS7PGw8RqGolaXsat9uyVsxyz1/qAJXJrjY2aV
Ahyow/VV8/E4NUsRr3TvHgrBLfalrxpA4Fr4yS8z/+fQK2Ia54VCZybPQ0VL1rpkmFPLjTlMTJiz
dUKF1qdvkG41+CHwJ5R85deGdO4jx1+pzH/Rjphk2Vt8jabqI7bvDXWFZo5XkRNebU8CD5qI83Ex
60Ys+0hYjU2CEIrUWAgL6VuIdzO2gU8LqFCUkEw/zOhieuXMqsWkylApRkEEG5hjprCyRZpa9sJN
VRqO2IOc7LBBsQ66AsgnjdkloMyfuaZ+VLo+mSRGIkHu77CzJLHOggq2UoJitO4NyHsF66IsPRJu
PKvDh12QuGjBl5kMMMfRI4JgkZmsvztAMFzd2yNoJOKCuKu1irNN9KxSeRuUp18fmmBrM3c15wP/
3Mmvgp68c7B/Id7L9SNj6Cy/CGtTmikgdFrX4KcqnqL/44mzox/L5tSLTdQ/WqIw7pkgtGGnOItq
VKua1wqphvA+y+FXtQokSAj+EovthjejEpw40nY0+OQm+GySzTOuy6D7CM2NXB6l+hmPWxX0yUxk
suwWNj1d8AqmGt+iH12M5DMzuQiblS0dFqr3aId3v1mT4e7EDym4MZ6g5yeY1BlFOT139aXnzI50
xg105UC6aOR/fMNFAA06lvcpzW5e9J641wZ/ZImpTOuqp+c8Qhv9AKKMt8j9daVvZBiTTn3vmN1Y
5A8Ibh9elUnhrctuWQCo7Rcx8pdKfLn8tSmfd1a8GwJW/hlxVc6eUZ879cawV53/0NP32LrshbeV
AOzp29RYw5SAL+UQPgNOpnsbyxSIhsauMSfWSMVdWcjUDJtQa/fAJtDwtsjRuC8uMUp/L3wEKjIF
zaWtg1zSLWRlAVUTiXjVcKev0CMN4Q25bphgFuz0yUIGjCdBfG21Z+LBo6/8qdP9tvIOgzfj9LUw
Lwpz6gJNpeM+C23TaAuud1EsW2NTGfjkIG9IOeqCfOkpC4OMRxmLl9ScwGChe6GIUoG+fyJ9KPFs
ZmQQdMrZdg5R8dZrvMc23jJi3IO9Lp54c6v6T6Aea2LKkV1OEnXhlFPWj9iZ0nTbNjDBBJ1EDkKr
e9boJDrnq+2wmyAiHV23THHCu2CoNL7MH75yqWwG3Eo4tQNkr/0ZsklKZcRcZNrHb0aE03vnxl9u
cEqokXBGTfLiyxLzNF262s4mt1h9QJCetCZhKevU3ioZRxMr6+pLTnYmLunogOtPcc8u/GA0UJNB
X7OuigzMcrxFM006eWwBczgsyMCFupGMrZwuqo6DC8chytetaB9utOT8NFE7ACLbswBykmVD7zBY
DzP6DCl79WXm/RiMeWTpV+p79CGnRtuSJxN7W0f/o+h/QlKJ6GcnFiI3mCTDLG4XgbRyu43V/kmi
g5o3a6+xz0WHSKe8Rk0/imanhn/kqOikS979moi13c6mTD5W3pXWvIgC4qeCCY0r4doTF3egDvDV
LD5bbY3bSzI3WsVl0dmHhLzT3HjKwUaogNkkeRILe5rjaQjXGJBJJmJKCeiqyk6uRahaAyglU5Z6
e+f3JN6R8Eqj2TTSnJvdUTwu/jdyNriy3Y5RJDeZEbQLje/RKXKAoDyx8qHzbk5yl6wLf4fsHCyL
/KVPKzcmEmUe+5qpnX6rxRUFVJCcM0p2YZ+s7FJpd60GFkm5bWNtLbAZREQy5u+ElPCSeRkNPEGQ
N9V9q6RfX/wQpiepM6lCV84EAGXDyfXfJe2S6pdXG9jA+/utnFNPnRmcjPZc5nDRd5l1dCTgGdTq
P4WF2OlUN6hSV0KbOtBP7Gnjn+OKMtW9x1AAANMzt95a5j3qjxGE04ql5lzRZoa7KjWIwhi+XHOT
Dw8vOg/qwU0OXbhhgtqlW5X+L08qjOkcYTu5+zAJK5FWMkKW5Nmq+bZXiwnrKfJYOhs99IJPmQMw
YAHPX20blNsCiJcN/gXBEkkJII/DtdEfmnQroRDVL6UqLdBbmJih8+DZFKcENAkfn66cQZob2Nv3
jr9Lnb2T75P8FBUHxPF8g3JziasVVlG+I7O/I9lqu5MUfNTdTxV+h/jckvasa6c+P7+PaAePc1iB
7TtN1WfufTTtmYOmT46xfWjDRxJsh/5SEAiS76RsTWAg9u9uWIf+3SR3jkusZTSV/FjepXeunDFJ
siE/VPG3tXvW82dmaNPW4LTnePUciryJEzJ2Qrd7zSXvmvJpV8WfwluMB7Iz88cgQfndbr4UEylh
/kPULfYFLUgnUn+N0ykVqWsckGDnZE/IM2YbpAq4BIp4S2YUUDDZU6z78KBGXynWkhrL+cUpr968
MA56RCjRW99GCz4pMwf1dUwEXqsgnqOxnaX9T+e9N95RT6+JslYzfCr0P7oKwWVGYhyNHx9j4sPS
Z9SRDqBa+abC4MPGkcHpsERvLmdLmNlasFO0i6NWE036DNp7SdEshUy+xfuYEOHtzeK7EPehusUB
aM1jFdL1RONwCXaSQWwIxw1Sqbz/A1dSTr917xYk7zUaR48Hp3bEzC0OvCOM4cnIcVFgiYUjSGlG
jAYaXon2XMpat+D5mTHm7TwMYt6WTx2psFau8+Cu0OOnzrNB5kY4cw6VcWMNF+4vPpkarkBy5acy
jI4GBfnvxm73CprffJ4E3x3glFH07vRfNabejPuZe7Mv7rY4R93RphrnW+JHMGTzvr3GCSi/erwU
E2+j9xs3XvfdV8KVw/ObPbj7QDkQ6gbVj25s1UvvhvajYFiQNgJDTzm3EDMqC6v+NehYlfpQRzeh
YXlNH8O2rK6N8wZ+FF8cX0UFV2fpKkdeOi9ZafbKlddZ/2ztVazuDH8S2Ytm+HKpM6Xv2D5azl43
t/ylUskqH0fozui/UdXyyQ7VEr2wLx29nGvMJCWMP/RKZBETNSp2NT7wvGqM/YhIYxrSxwDFNnJ7
5ziNna8huofGLhxfbtgb5rI29h2FCTpW9k8LkU6oqboAQzTXa5SiqVho8lcnNnGx7Hgg5KWNgjzy
ZXzwNSbFOxgLhOGDQSm54pdqPoL9af1pIzGZ86J6Fq86On12KTwNFNYID/p2X+rrTrtKCdHejGTL
2JwrvT7FljCnAp8W+c4JYTzaU34fPy8LOqbVniodZ6M0Vdt1BI6XaEP7aSKT10K8Njta8wh5K4Uz
SlfrMxKTwuLLUolBTb5b6d5VPH75OfEXqQIUifkFYXoGIGcxL5WdzpRHWXYy8sSEpvO9754tPxaP
bi2HFYjr59Tk7IYws1jFpiaCAN9Ad4crYFbfcryq63Ujz01vyhKEcVrfn7t8IctcO8GPYZG0OxLn
liwHeYqJX46zFXxK+ttYXgaoFjDNelK6ENXv4C88lPk8UIQjTnzONTKq/DnMCq16tOGdo5gY1Z5d
YunuG2vGK6t2M11ZMhlJ8TGAHHHFqqF+Y4jW7GVKOgT16pKdP7pa2z6wW7SqVckjLl+qBNRE62/Y
ukBNZuCMCm/Jn5UWe6dmtWg+inTuqXufsE8TIMbZ64ihWEXRPClGzsxdSveN2IvoowS+7+srfNR4
IBjbT4LwFGr3cBEXs7Lfyht7iRaujznor7nxlQTvZnnJspM8rFoMPPKc2Dy0pnwhUM57a2sZl4FK
AXBLe81pCrNN1sQzu701EqD3A+uHSU0PMjCsAvDWRaewumbglbQ7nRmapG0LdCmYIYzSeQ90imPi
Vp9ArpVkF+EFYy+pJpiBSclahxrjhXBCGOBEo6PvhqMQ70l8VZunoX37+WfNVjBCt9mkKyNnL3cq
zV01Gllm6q82XEPzTQZ9oMqMb8LfAgg9Azz9ZhYnEVzi+O7miMUhV8DRnKCp1XboA51wZ9eXYDi2
+k8YzNCWofvr27mpXHXlD9lXQbO31+XKDZfKhA0hhvEJUnZ11vv7eueasNI/cmkzhDtX3se4fgmf
7U5D91t1MvsmTmpkU45MxOhUAIal7sq2WfCcqyxx8ZzGb4REC2tSB4tcvNG6qfK2TRF0M2MMmExL
/LHeJJ7I/pvgfzrtfYCWS9M01eUHyHp+x4xhD+vBtRmu/eEQOIeM9ixQNh7rWOe9DnekeAbWNDSO
NpAEliOzBFRfvu6ch0h2UHcafxXH5wQSiyW+LU7IQHqrs4cGl8JyPgt4FelcTrdleizChyftSNVi
IferOftcPgkoJ82GWYULMthZaebRG6fzHnYv/Gx+gJKG78vbBRr91Coeox6XKrgf5sLDZ2PxGXF6
ps5dk0+2AkluIuXrsf6qNPwVW1oV5vrDsQEm3XOvAzOcoR9skhlAxcBcmPWiEntKd7gg7EJQ9QlA
DSWNlKpTRM5LfYxve2+kt0BB/icTHA7+sXd/EjqBMrzxgSfdTfV4Dbe5NFOnWIaKQ47OWc9/BMQR
M+IQU06qelP9fabfAAJ74Bx0kmu20cYVNxgbxGg/eCWr+OCzyfPMg5y8ORgQC6Iu6qvt/SYseNLQ
mKjdR8/wOOxOkXFo4JwkpHvWajwVMZnoIfOj7BL5WIXiY5RuWLd7W0a7GP0mjfpRo3v9NIJ7T2tM
bqQDk3Yu1dsChTNW7oBvS+PuKNFuu1TEJC2ow4Pznwn28guIMBftHPZ0ND4mXNnThnWz/sc15WlI
bGOnboZiL3EceSc/2/PD0r3V0M8G/yalLFqxxSY/jYTvYEqsennEqD4BoxTMpXkGkpKMNWpi0hq5
nKdfFQPRdsHSP3zPrRUefHOsaKtV7NyTKuNBZO3Jf9zix0zeqEey7JIbeznY1tKDyIqapft+HFxv
QvliEQzMLHpGnUOjOu2xOnWU4P6vzCWA4ZRI+5F5zNzWPGX2jltU2B9DfRqqQyrfHW0tzZ1pwkpV
jk5o+RnHEPqxUBbyXC6+PWZMLDZwszPeb59tU7CFZhjPiLMW76m7N8TVyD+MMSqO6RHdV3hKmg/8
avNE+gNJfNIj47P6HYu88dEpg1lnbWPMnARmjx1QIli0orh3HnloTDPAR8iVIwfA7EYLP+T4hM1Y
7b4M9yuwSRTR4DXT01e6tETDilbzYmECKw7t7EtljWXMR1M/iIa5gb3c3PVip2R3lcFK9dH3a/su
SzsiSnx3SQlNJZrrREbeBmWeZc/SWMrZM+wOknl0+BAg7zTxKvDOHjVGXuLEMxbEDmx4rqSCz3dV
mxu1Pef1b1j9atZVZqTcIpex2a5aJe1Guh389yx4U7o/PT+KihtYnnaw7KPyWanrnM2C4KNYKUim
h4+BARhVxEwxmBgnH5K1doqzF7/nPAeZKjFHB4Y4hfHOl816kFGYk24M6THOxXQwIxliUp9sDfLK
ka/feDsUTNpRiheMt55XZNxE/cFEzEBko+Q3jLm8PEhYVesUmxnxm9feAgixziZfbrlI8FtZNyN4
IyIsMjeZvud8i7U3vzpbyWde0u1vDRKVCnqelW1/9Cbz3GZWcn4qLkMNxnTqFR/3xJXPsrEgQ2BQ
v/o4YrzVTUkHnJDGxTlKEekegV1NamvFkZVyjwYgV9IatJ18YrOrcgcoBHHPcvVu6Z9GH6/4SGWx
yXM8YuuunXXDhJcqICg4tVeYqM34neFab9yUYVfmm1zaGsQw1Swv2mKsuUx1wUSS91X5ZnYiYFnO
KhRRDSyLjSfHIPt43xcmS3zKSk5646aV+w4SUJTz1aozDghNWhS/crgpmzUSMbVYWvFXK/300FR0
cfEij2sCSVMoT9T2DtSDwfon5pAkJ35oWeYryldGQWGxzPuSxBRG0CzqLNTzmLnUo6suLeOn0j7k
5JqW+zi8Z/0c3BXGV7P7LqOv2kWDjZcFgxivQjk11JnYMSCU7yFAoBKxx6rqz6l7BuRR+Y+4R8G/
8MOng02FEAGlWxxtsXfjg+PeAoNF00RVH+N777B05Kja02hXv6Y5g+7kmHPP3TYJjIt0JxA8a9MQ
/qCqzGIWOmyu1ZBksGajtMv/w9J57LaObGv4iQgwh6lIicrR9rY1IRyZc+bTn68aZ3CBxj59e9sS
WbXWH8HlZDDIgDigLbvKYm3KfheUN9t8LTER+C0R+HfK38f2qSUWvTH6RuFYklb8XjyDzr60DnV0
ohpnm1vDKtQ+iuxVxibo5fpBn1+EVAq/9QpfF0YJgPPZa+w9HgoAJyiiA2Wo7AH/eLApwuMXpZvI
2Q7ZK9XxTvq0+pVZH1rt8vcm2x8JV4smMNHuiq90arYNi3JeA80DfRG8ob/Vs7aRsoDoXlDJ5ZlZ
X4aFulu5mc61qwEZh8cYrBM22R1PZ0soxvQWJfALSJaD6aaHvz0iMBGgp1Ge0POX8KKOKXSEdrH4
OOPVlZTBVYaFmytQZU5p7Pu0PEiq8vT6m8gS10o35nrYjI43rpiQhMQ70j3Vsty55QqHVlEVW2Q0
rSbtp9QAIAj58jX9WJsbVIl29ZoxhQXYYjpLAocx19MKjBdSIV7bXsuO3CZIWBjWUtptXYzPfO/r
yUvqm6X+YB9xp+6UuaIVAxXR8JKJlxtqgdQxhO3HfmYo2nTKtZofITGl669a3gY0ozsVyL6ouZnZ
/dWNRjlosh01cwUh6jbFtWfvl7+k8W3IT5kAAUwstOOLQnhAxHPqwhV7Os4rogy5pXumr9w1pmc8
oTesoB2Sf47bkltxEb9OygZCRSuqjtw8Ky2ZeB7dhNYBA10rLvSOaTf4ZzgXTAtru0yOZb5vP4fm
VPXvfFTmAI6v79WlRFx4z6p3R9/Cia2GnrfDjbtuo/W/XQ8VN79T/YRoS2IN4q8nX4MQd3M8jPrP
Ij365mLjKMeVNf+GNI+Oy4++UVdLf8+dr1z6tBqKehp2DZdvbN7V/bY76DtzyDyVT9QBv2bbpkJs
N64xbQbA1gPIl/6nTI90fA2Bbx17x4w1qzc+BmqfqXSrWdOHrSGwfOVT4pEoKI8knESDiCEsw6v9
GYX+TtskbCDNdpk2JP6X7bFPdnxlVnwP63OrnuTwHRJgjLegrR3VX4rbNYeQ3WBoDnqxyV3Ki9lW
t5iMdV5Al4sRBxk9jLspCUh7QbqgI6eaH1P4FZLJpNfwt9KZMlU+v9eIAl2H2L8+690WSLrOsVlu
UG+sUuKSJAkvOCBzHEpux5huDq/1Wvf7ZE9x9VYv95U/InvxR+emzS+6Q21aQ3y9cpcBL7L4R82B
/0afjFDQPfIakcWCgCwECmvxh/6Z5S6hNftIc23cMqUXrfiBJzjT5KBTopFsCWywjXenpxSufkte
9Ooazf/E6TOkr2p50P1xjag/tt7pQVpNqQj5SXkCakSxL9MGNLy+VZ4OWuVbHncUiO0mWC/znoza
lUTHump9mNNFs/yhZSw37FXCjIpabTda7OmrhJQXdd1cHCyu1S5Nwdjv5fSiS3+B9giCN20+asSV
9Ugl/+bupJTfZOprCjbxERjlX5b9BSaU4fmXEHXnCuQAAOcYJ3ZKZoxwAqP6iIuvQuOwG36Rga4i
N0YOLCqV+cnLterHCal4/HlOHklP0HtEsRPNKKHPrC/pl1FGc0f42rjsFw/GPT5hNEQtcZXh5xS/
k88SsJBR07gAroiZh0zAiKt7IXTgO2x/5em1li+zdptyCS9VDNLbslqWMFtXw/xK+afcOABwuON4
bOA3RfgJ6hYPeBTozhXxLdv8o5RO8/xPzzaZQiaTDctS/TU4AoZw0xfvTXE3pveluQTdxkaGoCk/
KmInqd4CCRcc7Em3a/WXGm9VVN4w67kRtI8iqQfJopxmlXkEvM1uhKYUIOCol1duZPJnWIcuNiPy
LvIrYnF6WSetCKsc0QtlcSIZtCe4nER6IdBo0U6EeCaqh92/0cvhizJ2L96MP87vtCbyo+O8BIJN
oBL694KMPdRSoy8X10H7liViQTsMiMVVJU1D3vafNlcYlQ+rhsAkyk7WZUuWHwDZIn0p/Xtn3Zl4
G5YREudobaSZMNLvIvRO2Sj2m8lWr+HuiA1f4wvsKjKtfc2V4bXVVe/xgijmrm6JUHmhCKS8mgwq
9FgrJQ1A1JSHUEPN2G6l4Dc2TmG8QxjPE6EgO+0PaH5XuUXAE81U08vw4KiduLIU52Lz0uL4cQ2Q
9mtS3PvJwd/jEutUkDzMX589Klj4FjJO/4ACQnozhUfOMYKdqfemq5H6j0o60rqwGlbsK92p0Ham
5GOrdWlKlghHsol+hp4POEsYGyaKvib5MXktOVOIzddEa+zyYgeeQmzRqW8PESuT9q2L2EVoXFRL
fc9tpACGTj1fZLeyOXbCf2bBLMMProCejAL7hfOLqFyrxPyc955FT2HHrhty1eCoByIknaNp9nWx
rFVsZG34kivPNqVQ2EMMSDSl9ZXpv8F4T6tjpft6+awseaNP515fB/Gxdk7jiCboLgATMi13Xc5q
TaidWr82+XteCABn0zTEox7osu6tn976roYvAh0H9YTK0S2lfevZ3NgenyIojietLZdjOvFsSnlF
1LrFYYrJEOnwtx695f3tjtHspuNISH2Se9eMOuSBEZS+zzSuN0KjMEejkXVL+9FpLZ49ar9W+Y1b
wQbeK7jtOtyEmha7E4RFLn2nsLyoszhwnW498CUYPd82kW85f2hR/xOv6UpBF+0jbIU2Qo7A+du7
sfiGLC8I6HC61PT/zNApCjx3pTyKGGx9T4KHReSecgpzgjCOgNUDywJ/qUs5ISGXexWAR2fkt7r3
+G7ZhGwDf7RrmdizAovcGo45jW8WwwXhu4QAY4Fl2pNj3+k2KlchOojxmOsOcO41BOxcsCWvUOgO
5TnYaJAgR/WjZkaM0D5a6Oizrz5Z8/HGicd14CvOB0gBxPlLkH3LU3ycQmQRxV3qriBfbhzuuscM
9c1wyzVp32g4XqEldfvV7CrKj9m9JT6nb3duiApFis6G4AAYbSpyokLjqw7v/MtMW8FXLR2W7qI4
b7jFGNM5NORDoLOdVo86wG8vc80TDgr6IG8q0j8QhiQjA0m8HuR+U3XNiqzxzPq1WtBA+UoFtBsb
m3z0QIzzLwDnVfIkcxvxxcri1WioER+3Ac3ICLadhSg+hPUNzY855ypeMrfh/0xw9JmA5JB+H4S8
jvZaBn96SPZEsB2dUz8LVoyDJe+xAqIytv3ob7TWKADSxdfNGjWO5o4+0JrAeaLf/18w6huaoGRn
+tn4+O9ChWwUvvFvjNacNd9ahXtY2dvFoXJ2IQ9x/xfpz3AF1XFhRRcpez4/dH3KVxcHmVQTfirW
K1JINGthyHGzWsptWNPFMxKx2ZMhzx6vSk8j2VuOy+/DBjY8HIdjO+MCiO9xdEqXC9U7EM/vefYL
ju2RJrCDJ4fWl0AhLtpwU64ycwToF/pE+sw2oeaTJIRilrS+8o8tdoJoEBcKLXC2264VJA28Ddlw
yhNnVYXflmxyv+7ybYbANUB0s5ZqNG6/driFGfWZuIyZxO2beJpKHlyGrkFUM66e839cHcqaFK7W
S4zdAlJGjspaIl87wwvUfdEBwaUf0mS3FxLNDGHWZMG5bSYvBGmt4N7flK66xKlDJq/qTuXnWP1D
3YJF/ywxolhcg4ZHXiKbmAw7ROIdUU0VqCkuG8TpnmSx/oJGLgtT3Huv3uL5WZc/KvaVfnqa8kuD
TQlE3/JMCogQ8hX3GJ50QBQgwDcyoFD9ox0sPkNp27Uoj+MjSVNd/jcoHzOK4zwMXIRmgNZ/LY9A
7hLdWz9DVhjgLFV+xzu9NpYDClbkiZhw2WBGQDtMo65MJcAIJpMN/4yfuf5Hp+6KDJbRrebzWL2Z
GjK11obD+cGi1Di+EcHsn0bUJ3zXdb+B8gjJ8Mk/KvtMnr1nWS/T1t4F+kMq3tV4vxCjJdP4Z2dQ
eAYSqfvEucwqVOKBAYZ3Y977/lZOF4EIqzFyVe4cI3xTaTSWou8h/7QgIKaQ/OAsJz7xhU+KE1kg
bjPpl/t4PqnGyxJ8adUlmx/iP+1ITxuEoUAONNnEeHDwSdHdIYxpZqlTdkiqVpl5Z0sgWlgKPFU7
oI40lXcdeh2KNA3/pvjjC6bW3CkbpHksG7m65wLYdUhADBAiuvicdjvJHhLhRgvWJOlTbb4tu2cT
ANBBHZXRIx7Xi7ptgAgE3jFDB0/ppgDBknDRj+arVbyxC6zyhMTlDanPfp76iNrhpRiJiaV2aywp
SJqRrfryHgs5dLyzF79KZG1ySI4i+uxRNT5bGOpF7txM++lRiFnRk4hUiLmFIfLf8g552Kb/FL5f
jEYItLOIBecgSbTrlbjF/aWjwy0rLyXl1017HqavmXV69sV+pPGTrrkMoxPJMchAYaIKOEuoBdFD
Q0qleuD/a5i+ByQnYhEiOhskF3zZvIqr2xjOT+RxOgx5On5RORKW11a+sHzr6U8kMXIkb9FyZ9dX
oo+peZBK9h98QSkrnKSE2wgb0Kqj8nCenU2G1n5rrUfYuj07HFy2FG1SLvGWI4G7tR5kVK7fRjN4
4mcBYEW/pgBb9hcx11O1i0NHcEJ9eCoR81ZIcHVihdVbC6WpcDIPrzBszXLE7IcCVtp+AVcaTAS8
iSNdzupIZYJCngPMSySjOVvbuL4pVdZ9qT0rFSf6Tbc79L2I4btPMuxcUtf5GX3eRAXwOTJe4eJl
+zBXDJr5uZFe6pmY//gjmPZF6y5Uh8yXgFmxfZflqyxdCpa/QqfZZU8Ni6s7l8HtodJvar8NFs0t
610HxAObS7KdT8fTGv5DYE3rxYthSXPcRribJtTj6p+aPxp5E3zU0h1llAVMNM33tBNZ/S+atTGR
L0M5AHfERBjVZ5NAEminUi88JPeqxZEhM4csj2F+iPNRz32x20XOyvGw7MSHKrlalBDMvlX2a6yg
YG8E7Ozq3FfTLZ4VBqG6uqdEbRSoLXjvFLKBjX+WeYmNh4VklV5wN4jfNPujjzVi5sbVNbTXmQeN
SCgv+AgzFLqzKX2mqFS8id7IXSZerHclPpPSQPSD1+Msc+PNoG0c+xgqX1L006mP2GK9uSbJU8Io
l9PFjEMDGVEA5ouaIQTaqz8iBDwcEaG5sp8lrDkQBpHKm9Lv6bxD015cLOOgFAcwbsFhYJcQTxla
LDCPdVbxluxKkJLqIGXHZvCpMCJZ0E2bH7ZAnvjE4XGPv3GJRdGmdy6KgQguYQglfedOqG9DsR5J
Gci0GLOpmwPQ2nfFdqb8btT/jRBM9kuUvCTTsZvupbnNzSPIETzThNwMqYuzw4wTU624IQYr4c+X
vES5HrtxSqQ8G3ty7Nptv7jTZl7zs6C3b9d823ye9m5ydtJXBZQ97TuqpDpmSczviisG4XQAQefs
cGZ6H+isrmfVNe3cTUWuE+cDfKy0gZXGVsJXMGFJIy0BtSML0MDoQqweAt6woU/74HCAGLimPvGV
YcTdi1jGUALWsEm6atAnki4Lur38BWiiCB1w7g2vV9NRMMEIllSPMT7zIyabYZtMv+1NoR2FVhTa
Vk9k1CaO0HOk01pVN7M1AyHyMtf7BXaFbQyKCZ3Vg3pUdJUnC0hfyU9MDFgN/bggMgqxrSC4RtbL
NVxMclSkZ1B/zeYHweisOj1tdOqqawHbENG8pUx8VdRiy4AKttgiF9AhTJgrcmZmHl+S27Z6ra+G
4ceSsTYdOVyx3vDiDltzNxh+zXyyMn2Ry/VwZjaA4mzGRHOfS+UjYz6DttbYPBamxB6AVbpEqsY1
uInyI6YxTX1NWYaWuzb8JJwwhMuIlc/MDhNAxIgGU4uRttds9y0QM98/IrsofTYaqJtzmmm/C83M
i/FrTcO/UPEbJsJHOAm32aqMv9sRVq6WNyyXazM5tAwRUHRir6gW5h8GEtIauwE+W/5Q2n1eXp3m
XQxc1Q9HXBd/kEjK2cjuV/DKCxieWnE3htaYRoPuENYRkcKSICwjdi/k1WO9Q00kt89WfCmW/xWn
9JLDmTO+GDskPB0+t2nfBpGrMMw2wTWRIC1WBbpPP/nSg18EErgoLWjMM0pwcYELyNr9smBJZHKC
/0PQ2mNjfpGpy5P/oaWQ4zvornG48xj0mT8/i/7R5mcZaepY3hO0Vxka/paDE2LK1QjWbN2AbJMj
kaBArXdBHNk2jgbE5tq1tBAfsn5YHeqrL3KrjYw4NqHEyYnz7Wu/JWtfjGZxtUH+IiOEcGjfyVDS
/HfMta+1Cq0Gyin8zx4vs2JsHfsnlvdRQXDTc4ZtLxDyi/fEsVEGsSLVqzH7nmMSjKCp9EfrJpuZ
73EDWjGTy8RKSjDR2oiv5PAAvHojwXADmgmYNXGcLiBAXSuEIWzsc/eMYTwmMmr2gvAug7eKB0Ii
Y2ap4FX53XltUNGtCVsUHELU78fqry75qjw52unWdULdY/AzjS89+hHnjRe2LT7ZfWrtHlcvoFTY
gCyJAyzDinotpheVoy/qXm3983MGqo5cXX/Dju2G2l+/IZs9KTFgncPVd82S2kYQ0WPrwiCVhtfe
skhokUkjU8BJ0u417J8dUhJz4gNFfO7w62Q9lebBNzT+Mlyb/NSRJ9z+FcVPT1xpTWZ213/Zzk5l
umV+U2hz6T4LzuCdxlvxL0Zyjzn0V4GEIkh8bdmgK7wOPF7SO2dOTS5Vv020c1LSiPKbjPuxPLNU
akdmBe7WH82EAr014vY7DPVlkh+C/Y+3Mi2xrQFqON4gMGWHcrwAUa6Zr8cGkaGxTzlJdP73NQ8V
75AQawAyVbtw25vvRviZQwyOvMBODKCA+xcKxZXSZ20VHjU1K/qcSTzizNPNM/WNYNwXoW2YaEGY
xjdHWce0M5BYCJHHrbIMmJL4+3kjNrlPWai6iVkmwErjeiPFwlAByKiB5xAvyn7oKc3BIDJTD562
8rcU7GM+Gg7S5U+o0EBccve70/1p223Hed8txxSv9Zidh0gMIEWMKvK9rXcpCU0cSaaHUZy1v350
+Nnym2BdJPKhecb7Ht7nH6qAmoYHPIL18AngZlgkKf4DUBsJHU0pQiGQMz3aFdzXSDIivxIFnkJ2
r/X05QGUF7tiJhzwWiw7KpZqvkP1N+sC/oigYOC0rrjG8iFDrWV+wESTCnhgaotvDcFEER00fQ09
j4Q/zGxW1Rsf2pQc6zW36bwVqE3Qv8kRCg1FECYbxAoEY2kRdibIhBC7IAonbqHQOjolhBqn878U
ie74MGe4PY81oB1YngJ0ixB2wul35lJekHFJzYuI5WIVC9jLvGHeNkhp1Jum+GaPbIrpg6lLzH6o
y0dy7o7QoeLUR+/a5HQoggEN92qhhPfYyix3DIfzeahO6Fc8YGUZdhe4Scq+SJjAtfXPGta9vcGR
RawVEsAH2mGAfxWbUNa/m39qwZ6862xfhm9cPJNrgNYDXOPFNkECbuFxlqfC1bo7mc7uWJ1sQtKp
xeER4+rD3GRYf8IlIZ1TwqIXto0WHrygOnuOoOzsa6Z+RfaNR3JSd2Q2+DbUmE7Gh76yQTH+WWsi
O8ZjzGIoQ46mN3GecnENiBXGv6jaqRxTLHqDR/MLUNuJUDC+bD4/7UdyPu3mzXG27H5UHg7FtlPI
s+4+STBbAR9HbLxG+dtvCPoggRXoEOgDlX4AjIgtYAhsjncbq9o3/ksfdpH1ZF5zr/VHoYvrc19D
3jDEzaktvzVkEQrpn8CW2lNA9n3yYvK3BgPq8TtHv8jjFH1NK2sE+8SoIBgI+R412SZXh02qopoN
BfiyWC4IXHGWHRSb4GtGsTOMixaVeIOQ9thCXfcDx8gZbBk7k/+iaBqRpwqlAJes9eog5or8hEE9
OyTxb+jcVGVefZJOoV17Z2suh6A9Bd/sFz190oeUOjnf5u8AzFs467DTB2kPjBoTNo9Ji4S0XcOQ
x8Q4prInohYw7QFy/wf7gaWwa3XkDfENEEggllX6cldO9dKWv/Nbo14Jjx0hL3kWFHpiPGU5GWj9
2/cG1ab6ZrnseNkdFKMJ0B195qe5/Cw8WqA1CP3Uw5o5pTcDAXnw7Tg9KSv2Ck4Mlwen9q8t7RiV
Vb4mIn3xGNtsxxCiEms981l6SJC3MzAzF9j/jVWGfEWsdml4wiRpryLvHXgqXm2tudrdab6mtG8U
+q71Sx8YhWsfqwsxyEiAscZH5Dxvh3rge3sjB4EwiSe/mzycAprW7Q0JoNC2AdNcGH1G/VenPP9D
p53XDtEa6SKrAM0cZhEe7jq+RhvHVUfnSK4F59fN5J0ulLMinSbKCu9TdakRvDIzMSQY2WUKgCUb
lI7ZC3dRCjSUK4EbgQATnrOig0sA3hI2NyHpGlGdKMYpf8YOqzy+CwAMpDMEUXjoSWkr9atwjYGD
/XvLMrCx20PqhV684Cb4carP2PmYE8Lmbll8H5VtLZ0FoMQ/OQ3Zvoyc3RFKueyB/nSXVsesOTHd
YFY+zt29Kz7K4lBuZUQOfvSrxlC/nDmftrYdAhQ3yXfcn6XiFYyjNjbz5xy/G4yp9Uc5vY5swIKp
FrrOePxEqsFxoyFOA8yv/yl64IbHPlhce6hd3bOdn/92fxD5VPqL10SmmFBYPHwo1BmqwL7b9bIh
PnCFjRyi4nXm5ZduqXyTqtOcbhnwTARq52D4kIynSrawUIRHduDN4U9iPKW8fDjjT9lDEW6k9dAI
jnmU/sRkmMc/cndpfxl2odRIiudbex0AoqTx0XNPL8YdzTD5dZa5D+Kzpl7k4RDnH8SboKaZfD06
q+Zaxv1MCxIW7SvsAfcAwc/zchm1D0GetAVnBGO3aXmkajAY5TtMymRWn2LZ/0Ml3X2EGwOtPrIM
/ZRyudVQOyGvX4NoqHd4BQBJc1Y8IbAjv7+VX9hmLIMoDn8EcUITWHnkZIQ4hrThbY5+VEVowvHX
/Kv1s1PsxPAzFTchAkNuNAz7ObqZqJM76dOZSSCWV0SExwYRRpjTXoflTWK819uZ1HGmbuvYDv9a
aW8mdyc7Z4sBNMqbN96BF3EIQAlTjbARRwAjowNr09T+9FVSslHv2wlI4lhHf9J4ndp/Guo+/UKS
a7hw822rgZoBxpJjNq/hhnIHOcEwuwWCuB4KaU2pEOCd0h7jEbkNMWndZZGZcI+Wfe/NRxz9xcnb
CJVAPvsMfMkj0hiwYKy4Ov8e3PI51zFZrnmF+MXD+ocOCBh7DoxP0qoBdDid6+siubxvUnIztask
v+pQexbieKG4zdqHyXQeRWfByYllyElfWxSNqXYLlW1nb615U6+5SGDJHynECht1V+E6MK+Z9uhm
hoj0Kx5+0h51+RUWAK0TaxvljCujobos+jOl7dAeFETP4Ly1S2ujU36INV1u74H1+HmfTMML1sAV
xrOJgZv7X7RsMzqLGzbGST3mXO+J9JlOn3Qgpa+xxrjtflXmt6CQLDCcBdrLKpAHNDHqNJpDQFl7
wg5i56AJqcWapBMi0K3mUGTvTfWvx2RZvg58NZryeq2iD6u01yMYu8qs3f/1hiWec4V0qci32DvF
9uS3zDLdEYip2SS7GLE2mlYOpzDk6bbXTvhL8MQGertBF40yGUMh5pbuj5RjcklblE2v7E5TxAj+
hWvG6oG0FYQWwihfPUnSBZLuVzUW21k9S/HNqWHuOQsE2DwiCN93LRndp7YgfHwfbZhOuQAmH2zD
TNf0SLgVV4vASPRxi9dBEOToNgWyovGFKCl+fpRJ3binH8ATMg2Xz6slSZ/mxuZTNtdkHcJG69e6
QFn+miXMNpQpQK+CmofTy1xy5GHUEdRPXzPQgQ2qnhgxoApRJDdoxZjZ9HIrRVvwI6N52s3EKPGj
sNxaXwNp/pP1rVEFgOW12oHhkZsJ1sIJjyNsoZlNOTlgzBFKGpC3WEMVs61NCqC+NMACNaWaRbpQ
P4Gk8g3YlcsROS1Zlt5Yv4rleoAbmYpnOGpwc9VK4l8wTb5GWGHCsWF229UwXTudQX2F/dHSN3pN
5ZjjDhgk4hizQvvHhoAUZaXQu2pFhPXzg4gwy9Z0peafTRB0mRyWL35/ATs4XCjs2nI88hxwhDas
FSuyI50rESZ9/1PKr0PzXkj7qttGJFcAYyLvgx81SWbYOL250pi/p+Jkhi/QB64CzdNzNDQVLxUk
jtyAvSPOaHApSvLbHFzN4jdsGHfSoyHt+xrrCpIavIUb2WQZcQV8ET5C7omBm7Id/JnLIvEIYJlu
efIjdmCLU9AmbUOBGA74nbP+ZwI2ovJkGJ8S0yWMs6LtEGyH2ibKXNvHFA6yHlz+U1gs15ixlKAZ
G3waMZKsfbTgO8ELVGpBRtTMgi+vrZKcUI7opCBit4OYISJsRJxu2QAn5JsttrHPFtTeDfoTVeFY
fh+6fsNO6ZGJQ8Fe0xIB998Y4NDaFvg9xHFoPhL5KCSFVUprAaxg3l4C7R7NlzB/Go6bLGTpSgzL
HE4uZDUyUjdaNyThrTBHqPsO4ZIgOTxTHle/342JYqUlhURemM7BFntKGnEspLduvoOM0XYCo37r
tUe8+h2Y/nFRIxsCN9rU22g36deseq2DQ+qcUWry0ZOHg/E3nQYBNAgpN233qyh7t6KXWP/u1JcF
2Z7uAhbE3ZbWCfU7Y7PzELLk2F08SrvI0hNkdIUydLxb2pGqsyjN0IkbXk2MV6MdUfujkce+01nQ
ZVy3WuxnLE0xwGuLpBbLCYRREXa+Stx0OKB55Rjf19UbX0XkcGtzvjQUfdXIYmfgnOmtRgHEFw39
sIZoYoBhFQTyp7eEs/DucIuOzWX0EJxEXmpB9nkjNB7eLHYpyIFt6A/D71i9xqwfNq1X+UtiIQ83
boiT8f56CRtvKM4npupGXuklu/KaNZu0CUAskDZEhgzuI7ys9pz09xTiaOi09Vi/2PM/k2BHOSaR
5TePDlQkID3wtPJn7mqEeTytBYgCIzbFYutw9Y+wlVotNx2NkOL5sllF46rc2fay41nzevWsljco
EQh/Bq2d/YGyQhxoQc0n+xhZm9TlQt0briH2hajCTVy9p8NFnK8UxaBgzNxfCT2Fnn0Gym+acCZF
KD/aE58eKC8qvqPZbA0YoSi6IILq3EmroIIH1PY0NFvWalDuWoOfc7pb5U6zbxgTGqwOoU7W4r2Y
4P0gQawHElzSxTj6kz2RSUSyvc8dVxcebi+jHxWlkLRx1v99coW25R1f20zY4hi0mzM+QNhnrj5g
DvgCgQtSEQ/PrvqUjc1XaSPj6Frn1oea/cHOm8k/4gRC5PqyfrOHbVwepQwFVb9ynBC0cB1wfVS5
sp7behPNzAjIKSv5NQh+opm6UTyEiCt16Ud3/uLyNSQSgZufz1VLNgS/Efy6T9HcKD1n5vhI2VAx
Ey/Km5gatfiZuYws7fUHbVlJHyNSqHS6NzDZQtCVTWfACyLL5+6nXHzUOeKL6GqcerpKiA7pMLWz
JjF79S0FGLJ5KBz0XMNpxnmdFjj2iW4qUC1nmKaXQ8kZGHGywLU2a6JfxAxWpNvxwgmDqSlY3j4o
sUHvtfqMUK5xiXoVtzcJYID9Nm0BTK+24w0SdSl65u6Ip7bDxg1rsPjwQ0G1m06kAlIXqrHRqC86
zXwYQT952iKGc2f6ycBdRO1nBJBrV+13sABrt8QL8dZH5CwJ2wihWg17CJLRDynljM+2U3VeQAIG
IsLD8R8KbsnlMoJ6FIYVKONxK4iDLv7qLOEwtfO3NhT5RA5QBtYYXvWW4u9WiIkQxmGH9CmG8Qfr
phekG+JPswL3m6A31DaCsDRvU/o+CbKEs1bAtw3+mOw48y2W0yfPOq8uYId5gKkxYfUarvAsEper
VsNdfBZfoQWm1/1xWfEQxeuWZvvFVl0NlQrhxHDKYB1MqGr7bs7nxQ93rfpPWsf+YpwEkFFnfuBz
68LvCZGQQqYPpRBeypXoSAhbuLps+xGLH4K7viAKDsw02ATNU5VgWTQ0lyTuNBi3rn2IzsX+SzuR
QPwXAjmmb1Zy5UvzCPQjxhn8DpLrtQnORERzD3zqxhewPcUquLgOgYdkWeVTcBxPUcjEH/lx+P7I
P8TftxWHRoS0FCKLYaPTfvknPHd4weA9NWtvx4fJAKocQcXU56xdc0KqS8tC8dD6o1ojjTu0BLrP
V2BDSrdEtCxHaYQ60aPvbcl2WoVynodjsAtqQjBm16/652B+C2e1Gf8rMPvxychw+pk4KXg93yqH
m71EJMRqBsZBiis/qQPQ294G9ERleRAnQWORhLTOkLrY85c68klQIBxaz6KhSr1FsaR/SenVMa6J
fpbyYyX/WeWLJuKMoDvD97T+mZqQTBme3ejQ5kTzs+T4AQkl9d5IX4oc968/l0dGZgDqWGYd5XPM
0aKnvMJAObzvr3V1qutbb3zb/IfPy7JbUBBkigC9GnaRDuECE/DKcXuNIYvbkb9CuKYUjpYMS/Ch
2AV+mFEHfifIJ0Go3B2C4ZZpAlwlTzZayCeAPawJeEDWE+4WUu4xBHEDtJHG2q5CH6XeCD9Wwwkk
Z8koSBZpVmGbrS2r5qCcfVsmT54R3UCRb3Jc8CsEEnkJo8NewWxPytUEx98xzMsMV6X7bQuUnLst
JkFMvD+wYDNaWwRddbbqoRC58VwFiQkRSQxhH1ZQkh2IaC+z1kLJRZXpGlltE4DmxQq7yBupcEbz
HigfvbYvmytEvV7dccxYzgdNRPz90mZOWDyGaKXJrgP32W1CtsugGDCfza4NwRSM/3ATAhyDyD3Z
ZEmzAmFkYrzgH66xOfMzh5ibY2hgVX0xTOk/jbexAMmdGxS3dEbzMgwr56j1LVRSv2INMuuD2ISC
BavQvspQe7pElxonE2kbHE+rbqvkmMo7g1pcfS2/LcaWvF7TZvtFGsozqS9PCyloti12uDnUI8GD
YjnCZDwTlYK4s4s21tDtnPiuU5dBrSYgfMaPOHJx4pqF616P4meROfIZ7uwBBBRV/FBlmHu9wf5g
3RPWg5JvWczDasSiKH1I1TbNI8bml1Z6ED81vtnBGYfmGBORObujg97bSVaOidZfrdZa1ntod9dU
rjHauoHB+IXlwSMNX68/e+mvSl6Aw4vyOqDlCAHKDaSCCkwskMF67E4BxSDWecw+KaZwB+I/WzAb
7JpCVWUx2DbzL7MpXyP7LsSu+VlRJ9xqJ8ngl2i52ocYiKXG7XcP+D6yZ5SglAGJHTa9dcyGv6p+
0C4IeSmeLbI+p8q7cnkT0oR6nWBHRi1YWNMrkXxIvoMXEpUP3z7eIOY0wku2alC5Od8+ERS6Xa3m
Esfo54RfcPU1Fn+Y3kESfhr+S/Pwas0P8XU05tsYnyp4mNT/H0nntSO5sQXBLyJAb17be2+m54WY
HkPvPb9eUStAAiTdu9JsN1l1TGakUy51FZvZJh12EUNfTehP2TWasj2NOE5LYL9hy4WYPUvISRJ3
FMZI5IApQUhPeBPiOFWkDTtnB44L6GzmyI/UwAdyaFw2nR6eeLjWBWa5fA3TNFfegUZZ4ZDw9VW2
343G9DEtkShB7K3I02BhkFtISFFEev63DU+MaxJpyjUW13G9VYuLq+6L9OoiJHABfomVrMdV29FX
pHMggWjtDPOXQauXXxhk6Nz08VxzDlBgkW0J1qMxkb8H+4tOksydY+Iy8Ps2ic9WvwyZiL/yqbE5
AJDDWHLYtU4AqYBBEOJVMfb08j/xnQbSE/bktMfmAXgIE/Wa45kvou43MuNPHBUJzbyx0oNFUjC/
/bClj9z5M/Utp0ImPV10FVYuT4b0yScjEenT0MTF7SkLD+QvUznQ0RCBZiyjebgIATGwktHQzqPM
Cby9Zq0tkWb7pVO7kHU2SgwcwOHMGHAxF5cQJTbQVceLQqehDQw3Q7SP4c1Od/wRMQYipxZlAco6
7amGRFdS0mgziFKWzxxmZtkrpVpH9L/MZazxkLUEAbG/QYwSJCjHUXRQP8T2PkZwFhNO6m0g/6QM
HUOJ+KUonNYy/4h6TW2vQsbEAR/oHGh7rb5Zxl/AxsGvzyxZXA8sGFJC+xR0O989e9UdKxoD77lL
m2PmEv9dOjv3BfNOKFKYLLKY4CqIsi+33fvmXmtOJYOg5CeCaTqsqpKysrZnWhVME+XXnoEsdX8Q
aE5j2s0wyFHmAPkJxUgAubNxRC8pOt62UrFRYe4jDlOrETyfVNBZhfSpVdqktD564zWO5dowNSSV
xNjb6EPiGwhvDAFkS2Fuw7+Oko+OAk14alwqX8VwUO1IoJhIxPfmIHJ8XoZodFiu/ebBn2Pc1PIm
u3fnb1gMM3YsFJH1hM1SJ8Z/Dhl0CNJwkHFsTC4tSNg3A45iE3pMFh2D/cBeYDACPA0s1gQ+zPhp
1ZmpbXBJhPTSE50cv+pPcj+Eet1qH9p4UY2n8PONnFhq/Y01SzTs9MNh8in5b394dANWra2EaJuX
g4dSRR1ckQwWcFSnWO+dKxG3fbjv+7M1hNOk66Z3tnXBX4VGtHrEwTktA7gZX3oC7GmSU2JfwYUj
BsHUtwJv7f6hZoROCl7RZGk23NL6KpefDBaowxajxjBs2SGxz+SPgMt5uBvb2j4XXNEaqj08iCjX
uZilY31R5adf/djRzk/naHR3XbcMWjE59ObmTCqvvnPm3yKDtij0CWKTiYoAAF+jEZxhb89snCVu
x9q85GpaK+qmg1iORhcqFnYN7rOpwl39BWPbP8jdwYWRYrEJZBGOQGJhdx8Vnk0uKnEvMy1AorWQ
010cw93lPAPw6f2oVs/wHGMe70ZvngEJepOTjgBW2mpPSEGli9nrLbsHOT/kOe8Og3Xp26o/RufO
9LRm12LTgfXjoWTG4jL5f8TJmfQ2+nxsHeN9KNbSsGrVW4KZLSRamcACQrwhvF6omWbVC50XwE1g
XtnSmQuVx6hcBkyVjNnV2pkqajtzWPanBmvhva1uMTfr0Xeuvi2aiQLpI//VFPYYNn8VhE04B0Eo
h7ukWqNkavNtKB2AY09KzLTKKovRqnNaGsQxIAYU37sWOFNNXxjB2k1fVeNMBsdbWUyxhOC3dvmq
pDkfnCi7MpADwmuOmEF6ipkVboeJzepBdw/ik/DUV2JtsxHAJFv/YZ8F5azqXpUJf5PSy3K2rrnj
6x38E94HtMolSrUQrXfNXsKWQNhFcw25hZQfyHdr+oeFugVG+yRyX3dW1+l5mOVTJVoX+TFVabaO
4jcQBk9NRpA2Y9Gr3FmJAQ9ms8GRgbDF6r/7FRGdoplHGntinDyNIDUW0qnCs4E6XgE6PuZz32a/
MCEALRrPMducEzM4zePOdnhAki/JAJxYTeXkleiXBGasAT3K07/T6qDl11H/9JGwqWjimjsFFVoQ
6QPcW9DNKISCeqHzghf7eiZPpZEBCUEJGmhNB3yzwYsuI9Edld9cu9T4+sN5yjTZxYgUxTeFAW6V
E3B8YnN1B7U7MYx3Je9T/MT1bkg5r7yPoXioaB3FXavyMKYkTjUG0nVG1S27dbQJKOM4TAuk3mG+
trKjgSY8WBJMQdHAkhksINsbn2g78oavicysdvrl2CFwIk7ygew/VFiV++mEe4k3l7EtWrsZuAO/
2Oj6VQhX5OBDfLZOh/movNXBl5PgD2RkV4KdmUF05Wb/HPK3Ym0awDfxu1RX/bAOgvvQPZPqQ0p/
w/qdGtxC7BuGcm1xO4UucocjaircR9u6eGbMp8lj+NctKirE7n1XwC2mPuZuz4oT5EOv/LHxtKb1
bWSWRPM+6CkLnLenHLNia+gD09nPSH+1aJvk5i1nWwYOXOBp8CpNd98iFfE3MvP4UN9xcqNZ/S3s
+RhgIl1YwBHVlS+6/1OVHaXubhvzzAY4kJ3jZGVPaFbyY6T/NbI5tbESfpvI++7W3CA2kjWDAxH0
p+vPiD1H8ZFam9a5FRhbSHxguvLFc1YUSJKtpRvQN/IxVBsxHDLQSZDYQZOl+Qv0FIN42lENFM8Q
ZfkQH6p0Y+Zi490OT/EiYv0YmGNiYFagUdGB6AxvrXfIAyEpj4JNa6v/8M2M8qFBUePZqPZUPBIL
pRA32FbN9hpZTuNR1h65dNXwNkTUx8gx2C4tFOCIxjzZGcZHlr7icW9pewyFZfSRcITl9hnVDezV
JRWDri5NC4HRqa1XfX/KLZQLziLK70QgpCghaMsrmNv/W7FE2nQBnXUj5v81x5NuLETiS0T6yLyp
P+0M8KT1KWSQKEkbc4FYqiO4BKSTdMR7MGB1pmJydqFyLTvAQ6+q5LETOlGxi+T4mo8G7QptRBXW
KzX76c030dyziOHbPJsnzanPiEjZ9uZKOPnCTw33MW5fULruUoiTI3/ft0upXToti0YoGiiLc+9U
I4Gi+vm2PqKtp22Fo1+puTeE7m5tyytPXXX6JC2XmvwmHsOpTwEkbFQ7AHYXBOMF0T1jr4KwfFKi
f2FUHqqrX2r9GpOSOKTZ41ntb+Zd4e4zcgtkNjjcDUF2tS0EqWwryKN9WNU6ZMTmLVL1YhlHnBrx
OwNBIjMRZwBVeP8mm479v+6AOaR8hHGLTvMxqEtDpUihZ1g05WeC/BYsd39gUduqGxII2HCsEegi
ZWDvNM0pTe8k/hC+ttI0CpFt3/xSwiEkZbLLDxuklzhE9tsxsCCAkouGu8r0ggWzJhgZhyD55nrw
k5sF+Uf6x1yJuh3bVjRVIfNeZTnC0bp58j7nITZZDls9Ls3XwDTDgnGtlGfEU4m8SmWBU5WinbOg
iamtvQWiMWxtWnEinr2/sj0IcQBECOTafE7/rqejmIGF6csie0F4mkbgvAa2t+RldEyisFxj+STY
tr6kOTG4AK6+61IArA45InWTqV2lw9552/lJQ1otbSzyg/wDQ80kIr2TcRp0sWOt76iVkopDCGMS
Lt58KX/JBAQh33AE8QH4D7EQTABv0ADi/id3tzaVOIEMJVMkmWunZunTw/VgO01ll6JS2ZcBRCIx
E+H1R6uIj5bPczGaxx68EMrT3Fxn7c7yAb3dHaoCKAM5VZyjchWw7NcOGQ+2iwhlw4A/R7/XMBvT
GZyJdibu9WWQXZoowx0Zz8bqCUrMTd7igS5I9Ig1BltzaIl2fGoqKHF+yoh/KWiDDuM0wWItB0wi
1c4rGEOcNPPDqd689FMfsxK7bg7IGnGopnyWDaaAZdP8eZisKZYcolJRLKN0wHUrtqmpd9X4dHzn
1CvrYaEvHA+7fIZ2qJ571uP3W+b/T2cYdz+60GqU9rzsflx2YKgkZy3KuU7eds4G+nRIkhP5yZ7z
01l/4mcwYVq4hTetqnOVMWacu5SIt2KG5jH7Fn1nAzSsvYXMKiX1C46ynBNZvYZFpA6wchxeOW05
6Odeuo/AnC3tMZDT6J3RKNryXtOEk5qRiLcNRMrFUvc2zO165V43j9h5Vg7i02smHzx3nQd7i+Hh
tAQht0bBNqmzn4jre6wuhT7XtV8r/Us18Axk9izq+jMs7k78Vp2bPPHnXnMmsWE6LLRplL1ktgpC
52iia7D6lGorw7T6bJq9BrwmINGctnSBu85N7y2zAaU0/z1GGo8GyAWSxU+agRFj3flANWeIlmeA
XzhlsbKM3rxhJsXM3683OjWBVi+Nb1auMGvQGEIDEoZxc86LYH0zAmKaiyqHvACTtNdblVzi7jsg
olb96QJ1XVeXutRYKYMDEnGO1lfc7cb0ULGpjbn1RlYEuXKTryb6h2T97+pkM+ZdBfkqMZ8GesN+
BUiaR/oA5Ewrr3a2a2kfSidfALwBksUYWfQpavOtY9gYnoL9UnfLqj3W8VkGBJbtZEagDLPsmYH1
I/SY6XFWuqmALxsUX7yUyZL7OmwP7bAbK/S2MYRjXinmZjIYrANHgEkNhrAiuPjGH4cCzBRLXxFh
43q/nAYI6n5HRBo9Q10KFRc7pP7bUjOPTA87Fo+R+oI2YLCGJAaZed82ijbNuMZcMA3+4goR0bN1
WWl999Wa5FOuwayb58jz9GfMv1g/DcFbSrYqh0UHYrC/tkxQCplqFtSCjuzWSX8k95Qbi2pEjsTy
aye8riqmnWLdStzXFmf24Z+MSroxPZqmBezNRRNvVW9tSw/VICdmiVVjHeH6MlBzNLxA8RnIn9ag
mBdQ2vMYHDNGwDQJguGBz1Q4AToZWN+OHK10FwxARZfII+cQJ9KW/Gam4enWUnag4sp8b+XnZgKT
EC0CeJj8plYXtv45lnMLvfksTBbcoeik6u7Qh8eB+0VuCMihdmRRDe3uo6FizIpbVX0M1PPVxSov
Dpeopq5gByYM6SI0OmJQVUgXQ72TD2Q1h8Avp0n/anUOrPGbNb+AdteoZZDn222FE24Dvd1cM/7u
2hcJC1NcCimjPgYTuANpCbXi7FzdAX/BipBnuHJny/2z9f2IPjrvEPdxYsl+P/Hzo1otcg1xAnXX
Sg+3TnNy+h1szYHFO/x2pplR+4w8zrvqYNPIq2RMtMHRZFqfpzXyoaemraVsk+gH4cAey6U6T+bY
noVmwTtIaB1CISqgv4gWSUrY8kT4ZrT+aTFmjUBQTJHEEPo7g3XcbUdz5ZgrMz0pxT5EqiWdTDq4
HLH5wzA+leGSSOvUIdD7mVUMSJVqIfkFNCgbwAaaPyyBBHOjd0rNT4VTwHJfYl8Grhd1qpV+BN0R
SMdES/ZjsSHiGAGNV9N6zzvtbH/9+wCHK5baOfl/obuXnWvXfkF64Yohkx5pdaog70PKnC5Fy6RH
V+FnDnlxZKyclftUnK8AqUsFFplXgpOxW1gGHr2t5/8I4lwJGSDbpHggHe3Dq+Qlem5nU9Uoo2Cf
O9Y0nzfJ0a8ueSXcQuaGnFyUQk/d/a7sX2QzBMojCUbuLU4VvT6yBrFD2toZNTL0KjC2Ws80Hcey
AhCRFCYXxfGm11iUX2peGHOX2I/82cfQUy0cQ/QXMog9vm0flo5PHkmDgMXlsex1aBkYTlL+1trZ
/cbvfzq7YDqNg4aeFYsZS5USJqewUCfbyj6MPfLwGVVpxFPlLtH+4Eriv61RIbDdCNSrp2x1Gm7b
OJmEWwk9H0IZ6Lj8vJkP1oBgp2lrbhRzkzBwSBmPNczN8o58MnCE5sJL1hluN3snjtHKmSsL1jMf
9fAMm7VNe9TfYEXGEkh7g7WSxhpgHDge99QvCfM3tP5xCbL+zKJhyvkiW7uctIcZyuPWermiUYcA
xfpp7kBDluHKbrWLGjxS/EEWtju2jMEJat8QHPJmUdkPNDTI7nkdsbQ6w0UJbtClHeamqu8ecvVL
hLVwAjWUKrAEGoalwJ+S/iw1Bzl6oFed+cyZwUxFW2SlgXmqpv4Cy7iBwdyYDu7Kq2dM6vxFvbL1
g0/bvdLteRgdqdkTkBsNYmMZJYy4JVromg4eOq4IvQGeiMMVcbRh+0iEwT6+WJppAUgHqjH7iQyd
O6qJT7rxjDNeJQs5cHSM4xtCCpi+KghQFyiBtfPF4iJiDQ+ViiIZmPA/vZDPKx0dmnrBxIouL4kx
Eyw899FrQHkPQ7MCAxWhaOrKlbXXs701u9Mf2pNxngFgZFeCWYb4nGUbMQveANXQKNazTevfbCTv
kjPrXFKVPhEZhlMGksFZ9PJoylQGs+qhNBiVP2qkD96KpV3e70SVjxNV4m3jjefhHNuNNGzB1PIw
ajD14KcZ1urxSVQgXEe5Q5x9ilsykDk4oRI59zhZCPdffukydkVrbo33L5/E6NyYDPHqgMyGa/sP
2IdcF6gti0gL+Uwmg9Se+/0J3gJWVs+wpykW/wywvWzrc5Ob0dBqogwm1NETWskF3DyaZ57J1iF2
btVGZ1YmTw0+OM0zIkZ4EZ7xzHhD/PE7CgnWEz4HKJ+44dxZ1u8HfxOXdM9iJAtJqT1WFuKHpdYD
RoIdQlQN6Hm89birlWbJbxsiTZc8h3Bvx1sk6C6YA3tFwn1uXnCOTKuajdvOQyMPETzRNgEAYoOQ
ygOLDObxsnoIKya97EQykB5pDkmZ3wAT4hiVf0dxP8xq5DBiPIlEpYuWY/KRArxzqm0wbIQBWSnm
wsys2tu8OgfahkMmdxB3grDhcS3vFf5cfZtQpMvEVxa0CxvHok9DPTDQWbHa56hS2zNZHPlwyZpw
OnrsIgWYgmWEZHBeIJr/XxqtUBLx7fUQRgGp53PpgUu5LZfjDVKkh8o07a+lDq7E2wf1u3eWrXDM
sn/03mmyUPKjmWwIh8Eiid8UifptzGdi8OImM4kaX91H8bNjqQmoQFWWCrmZNHv0igYoKiHmH5Rb
Y3wIL1b4maH6tsez6Oas4CDNwqnS7j1kVh6hIA+vWI/Kynbv/SNl6CodJfdaFlvL2cnGMgyxOQPH
rAcEF5dYqLl9ZjDh8wFYgM1/r30Hzslk0RxZr3DpLyEdjsFPIXG0Zea0l/5imH7ZqmjAOSIMrnLc
e84llbd6R3YgXRy43YM8rB15JgOFGITWT9k39XvPx1BTl1blCexhNpwLsnx6/RjGexmJrX5C/BIX
9YRJgLh+Q23Ny1sUn+TT8FVHLAw8QqgEXsznae3mwleZVV8JsYMqRT+nJji0DIEB096CwtDLljUN
rNBPSscKoYd0Fb/BBpJAIi8H++kRZRpgvVQTJCxQEaMVAvSmRNs4rIxoIakPnVEAIShi8FLsLKRk
NEIWPkd/TZ7cpKYJRHnWBtxl7VP3IcK7xzBbanBcewcLBLY9BbkbgEHmiW3MDWUfzRmkvOwpRdHU
5hBlMCnABWKSxH2eYKcMhiWrMa5SJjjLJliRG6yVZ+zNPR29Xb7h8AklvH0dRa3SsiY1LkLH3Dvf
osXu1gX8jupTb7p5il3zzVvinttm2yZ7RbsL2zATWy/amv1G1cE/z8hdGetfvfhozLeH2iFDbKtU
EJgZfRjFYtDnhvkxsEwFfeerS9G2BcZFuJf0YiZ5+9I5sN5eViiPWeuAKRB1smKfO+WD4b2FNsCD
xscSmCO0eGTGokt/i+5OQRRfqXTDGu6p0PUGwV+tXAL3kfyO4fFNEnG3QLeZjr9ZS1sj5KzbkPCG
dB3yecnEUTF205pNnkwrBxeYzLJ6A5gKIiSTiMw+jVzarAGJ2mwfdMfM7MzkCGskAqCJZkdOj2SU
LGIe0r66yO4eup/QdMFYo47mlwWIVxZMYMni4FHjqxClnKbyiu0FHYoxdI5ZxkDRzkr5mUqv2rnh
YDYYPKjX1H9VQFvNGzqDRtzAAc5y9NEb3Sbl4S5H60aMBkzUtPU5LjYp0hmwxTpV9fDOKkSozoz9
kvfbkbdigXJEzyOk4SDiKHos/idiRvuQI4cdNRQt9uPwtLzgIOoNOXqz8If9gWq1WzPkn5PxMDDT
anaJtiyYMKsUnd+Vv9FzpLJou+IV2x/H2AOXnNTFRvgV2V6LiTYtvnkuQXAoIdBi7aGV67oR3GQj
XrQJPxAZI3/lzIY+q65j78sU+BFvT7HOHxDbjYb8yHUOmLNjK3tPFYHVZBFg3WoVqO7N8lR2aCzj
uI89hshhlk1VOnIThnDnCAAXKq5FtKZVcFEt0tAHJ1k7qDWvWwrlc2cDgWB04Rt7YZiOqk/xmEdz
fnnRzWl+YCOrGUsMkIvMj8sjGHcx3NSCCwEFdLG1dnKA4GZUARoCB0hWYrMQar9qfUk6Gh1W2IiW
/PUs3wXpwbCOGBeJir17bOWoZ6ZtQcsl4fm1aFagX5fBQ9IOtYs2sWOt/qnHy9RjORVghCLwGkSD
pCNFYiKn7AaTnQtDryL9aeEgqTtGclpw941LFq1MdVNI1ypDW7ExULpAjrQ3doLQR5szV8atyJlR
hdu8/R2of5PwELcowVPaUeurjDiki3VPTBBpZaLD0pSvMknByLxirj6LEK2WhSm0LT0YsJe4j9Is
vlSFXSdx2Gv0YKxdOpyR4bY0QUrlJR/iLOu8W2nYh0oK/5qy+CS5hLvKS/WZISmncRSuI2rFJJX/
NN05+cn4SGQAVKUCpIF5vhqiH/Olbc1FXOZr4p4PirUa9OzdjZ8daZI2X67Wk8vlSQcTlvyYmc8q
AY/mt0ubeY5feNsMxn2YJPuSSjKQG1aqyh29+LTBxQ8mprvYKEnBriItxP+WRuRuYLIsoF+4467z
VS5TbCCFvnJYpjQtD1wZcWgOC1rrBfr/qRpo+73fN4dWbg6Woyy93L50aiKzcGk4f+c52kDNl9DN
YAhto4vfj0tJ0cGNOks5otyU+qPKLhJJhp05kImsRVubi54+S7A2O86aUq5/bD1k1WCdLUfsdugl
YvLPEb456MaGJFtbAX5RIH/IzH2mTmZ+KVRIsQMsOrMHvtjPwwyajDUssxGdC9mzro30CrSk65XL
fGQDzCqqVt8cxlLbrZSEzEFt2HSytI/9dJe3AcFh4ypGJtggfFA87k22CEPSkb3m8FIh/VGTRZNr
y4aeswDwGuj0xll0GhP73jpYPVrTOOVjt/fDfGl4gH3RI1uxMusLEZuT09CNaA1jhI/S3gw2esIT
QYWV4HujBXOSjxj3Se/1Bw9TELTNnQFDQI6KeW3BFIX7KNYYWaicKwcMGxllxBMvIl6jwC92HY8G
hQkAPZVMy2IZZhbGM7BEoO3hFi9aG5AW64tRIbleiIBKsmgUbkoFz7fd7hT9S5LfI0CVXJw9P4oF
wMYigqCCp1Wx9GRi6lJR6FyAEZUSS1uQji/3R5QlMbIVg71+fwp9puWslkLUhr5Bm4QyMLJZlBus
/aA2srfQmRvr4cGJP3L6qsGhcyZooz9INfoHgiFHEzoNaK0ao7PBQNVkTTyM6MRqmM9JNAsbOpwe
vCtr9TzRpyrZFDa4sIE7W6XccL4ctEsF6WAKUsIOgYL47+h0WLnzcin2m7yZ+5EyMTBccQJ7Mr0x
nWYwLtxxO8SvYqwW/KBzYjbnsYG8bqTQbX/0mpkSY5LwaFs7N9imuD4YplIpz5AmaRW7dc4PC79C
L7pR/+YbK0shA4zNJbH1VISf7Xih6E6iR47HtyGDLLAQ2TGbQIYWSN3M85NlRbqDzScS4/WIyQCY
uAzKXNkO8dhZCBGGtQ7AzUvmFdpOnUGIlMh3JooNx6L4eEfBtSEKQYKBb6GutnQ+NrTz4ocLaGjj
jPNBe7ZkGHVCfsm/MDcpVUL6UCFpiUkbZDFGosngIXnH7jFQUzXw9gbs11zXbTbzOmmuBuht3X6R
IsEb8QpY6Sr3WT9WjNdoKhFm50gUgoGqBDSQip49VQCmYqJMgEC1olLjUSqRa6EXgCCA5qHlM9fT
lQbUK3ejnV4q86Qc6DZo4BgMzgvzWubswYLfDPCxyQxD5QkXdC+jTmYj69xMREA69NEVHyCHO/jC
crgENZ0xnYhiMXZDZpqRnOEgdcjRrltQ7CwIxj71Mvqr+k9PvmysxIJOUanMg1lWioqV/b0SP8sW
5Ky2heF1g1xf0QkDBKJETL+lgEkxI3Kl4xJjop1XlIYWOrB+qOYeuL36q062FgC0nnlXxW5O5tbO
+Fk1QCSabK26Vp7YYY2yIpxixsLVlPGm1CUq2s9WefseLNGEj/nc2aSY0kpWc7XHFjISDtCp27j8
qE1cYawRuvrduc+2Pzj+PXaOufbI1H0VfCjFC2iFXd6leM/Dr9FeKj1VikHDwpgfaUKuUg9WYAbo
P2pagp6/z/pFU+lcGUgoenfjtC7rqR+9AwPc/TaI1sQEVcxE5PARc8/kFg8QfspzypeSRKe+YKOv
fqU2s4dYuecheFeYI1gtZiEkBTfFbJARSoBsI4Mi3svfgmrBMtMw9wpEqcECdjxwi97THFFfwHf3
HruTZX4mqKHj0Z0L84ejB+hK3gZElT9fvTWNAtmCmZvPMBZiUo3LMQi+goqpPZFQRBukf12DeNJE
7aC8KowGOeAQ5VeJ/mymUvlnigw0pJm7yckblwJXAOmQZyk6KiVMr1eAqlqY8NRLEIJdx7ynlNks
UgGzJZP1iCO0+Gr1u9nf+CQ6vCCsjEHLRRKBXME0NTa9fPbyW0KQLvCjcEsErGKSI8QbyNabxKNs
PTAekv1lwmY2OinRsYWoNWnUD1mh/ZcWPgvBmO8I+IVFH6fhUCuqpYGebdCmSeBObTYBNVWoX8CP
lgkRkXI4YhhIZT4LHJU12wLD/uAfIfTD+mR+JZwyfUbVYi81Hvp/UuwYrR8mc40bu7H9heaZ25R+
17Dymc8ozoVkG8UVeyWIkf2n2wo0YDyp2QOrDBVoChEME4rIQps/vYEkAjdb9VmxisqZyA+hEbHY
uCOrODKqkiLCVA46MWy0GcmKvDeo0SCWJ1ZC/9DtybkZkFB2i2yDz3FMFrCZRcWu3vmVUjYvhpMZ
7rzgIoHXQ9PebGXci7h69GydOXD77nH5M4J7lcB+NowpDOUmHvIk/yyxpXj8yJnT86dEsi4EEfbh
RMgGTJ1iutwwGVch6iB0FSrdUyyD0g9QqOt3LSxmWnvS3WyhKRdJv0ukS2rqW3FvZvJWvBer8tFM
/x09lY8T3KRsRwqVo3uq+6/ceKXlobE8+EcGQRu0h78aJ0h2DlKi3v5U/6CTSCpeyzT5la27ar2r
fqu6xxz4jLVNEcIoGtPF37jMF4P6iKKdFK4LPt/Km2uBvTA1NBHKX8vw233COgMKW7pbPsvA3jFN
YG3HMqbeys6OKB5895W9LbFbJtdCXLPBl07fN2g3JX8lCSLbP37PzrDL9CtvyDB+ZFyz6fDdIeRL
ik9Av3F0RWE4wsWUD7pdEdBNWrK6tvp7RR2QkH5YafreZpHCzL9WOBFfMtdPiLO9dE5yw4xq7xYX
s/lOi1XR2xh86VsCTHyExqcj1z6bqSK/q77FG3NPs+cwgIPqrkZ9ERWCIqPFXWTYN5VTGiUz09+p
yqU1rjUzlBhu8aU1STfb2AvVO4TtRaV4H7ZhQS93ICGdX1vY6w60xXjymY+46lWzX2WuTA3u1Dg6
Ymhjn+jI7AKPJadXeR387yT5UpIVO81GvyTou2nWjfGo1msceJq6lUkLUcKtKw+YapdF8wxkxI67
ODrZ2cZyLz6DN6h2nbstWVW2h7xY6BXwhU1jXLQGkaV8H81bh35BSQ9Q0EtaRltheFMdMww7fPCu
8qzTTZXvY+UVjAe5v+ocBE1w55FROAbwPxfOr+oYO2VEzMaNKX47Gr1olb5b1rpWdGNoAoY98P6k
9sFYXhn2QcjidJKDRaAk87SdybIO8yJLFA/DIbPLLrvlyo14IQSwRzPEgoTvcDxJYCHF0uJm2uua
YZC+i/H6hovcYV1h7NhtD81Hwka+w/FDZyv0rtSN0dI1jvxFGZ1k52YyirUNRpQpJzrShPhklHfL
PPglzKGzX2wTHxX/uh+RRK6A69n+yUe+SGSEox1Dw565MlX4kkuOtbiF6reHlt91ZzN+A3aI+Uaz
Bl0eWS59Tq3F6dleCcLO098YvmbxE3H9JXvfC+YNigXbt2aK+3D1VVuiQVkUWJacL6l8D97XGD5N
G2+qtHOSE93BbEkF4sM2LjlLM+0n566x8WD1qGmqDC1PF84DtluZ92X05ENT6pGGg7Yziw+DT049
HWjE+sFXviL/kbVP07znAwuYeZnOMQO5w7Zud2r8qbOdT4+efzH4d5CyzUBBbfZ6e5O5V8JvDsfK
mKkenoRpwFoKjF59zPU9A5aKSTEGQmSmCBK+EhSUtntxWKBV7iVUqJ/gbqhX1f2R+QKyO09EkVz0
hi/0L2dWhoiRr15DpAvmttnoCMs9ntqT3W8990uvNrnCfCz7HLzvWl4aHePvfN/1h5C4mHYdhkd4
xjTwdrciow5zNQd89CvepuZUNXtP3anlBz22DNEzDJ8S/E3KKF37bptHKC8LVJOsNZxtnLEhXgfq
g2c1zr+rco0sr7fJHE0mGRIkgiVwkpBqzPDkEWC2UcDaKecC52TCWdzChgRnC6l9asJ5TqCHMQqd
URbmtjcNbZtZ1a94wcTwIK+ZFe5DY5sqS462Rn/kZACgXzSSv5I1fkDGJB3gFCUKaB1+slzZEIbs
SWvZZNqFIpXTxO42VfvCB1GPzLg2rrJjeOjgqg69D5UZNxXwpOqwCvPn2OuzJkymdNRkqq7thsBR
7VcXgQrUNB3avgh+rWwLlT0nqmWd7fRiMFjIN354E20aP2xbvulSPXjuNmNYURi1KEatkrwMF/XV
Lo1/NRxJLePfAGOhEdy64YP2LqP8CU9hciaoLXUXRSFMD4nHVntnR1c9/m0U1vvyq9e/c+O7yP4K
BP3pVOlIFdz43Y8Z9VMMrqI/bKQfkXmY0Ie15VVXn3DBKqoQiWG+f8Gwyhj9U5MRbuIlJUsqXrv2
JqnXbgXKbKkQ6GMBr1r2I9nwlzq62jbD7g/fOcSPktwFqIoyjDskdlTy6V/sXBuUvvk3tyi/+c67
ZHBwANUIxiwk41POVCRgmbjjxzXNBVADQihN3jgKuwkvjV88eQdi7ShhzMoeA3O9eKUaqyElHPUW
eDsLJjQ1Srkp+YuCLN35XccaW+3/4+i8tlw1tij6RYxBkXk9yqHVQR3U/cLoCEUOBRR8vSd+OPa1
fe3WkQTU3mutuXgcc/5owY1jwqUbHTIZn05DIgGFBj3qHwoe9A2LliC543+k/nPKgoj7xOTjXDm4
9EviTlM1sA/jYE+kKLgx5nGNjNLxQOCSmbDCS/+2d+pp40wpfpDwYyjmt9CzXmuzZcmEWGnNn0E0
LKzDx4CHgIXDuS/Ky8Sv/KJeM7Zu0nfuBpvY6BiADUqPnW1zyVaYOb6j1uUEMR3cDEZcqItDETQn
T3M2qKtzhIu+CFCJA2B6BqZvrAAaVGWVtw+eHz2c6744966/pLE2iVm6+He8h9R3cM7Rb8UvwbyX
QgpQ0rL2eba3i+6kR/s8GhkZun9zEG3nqd4aLClDPwVhiIsygRCS3HTEiOITBsRbQKJ157pqVwyU
ULQ19dWuWNfDEwSy/ewnFxHFj13QPyoNgSOcGLnPqrjGQKWHTxXOl4HDkUoACWTmpudo2tf62MgP
E8dAMXGuhe/UW7tS5ncFlexNiTfFxThMqZs33Efc6wXDujlcCQjU/v0U633Bak8lQESwWk2IOjYM
oFR9mtXjYt+VpGAyWuPKzPrXICIa1nPWTnDAprcsLUnuzOceD4fQhCbVOZxfZB6v55JqpIpGHvq8
MmdambXClTwduuxrIBXGyiajU4Ko356PclvlBFWiJRpXfcfAkBlHa+Ir2Z/LMoROUKhWFva6eJfx
g4qKkloG3QmIOkHitWNh7AJcbwzTNqS/zKPyy2U0dDmM1RgdfYvUMraKjr6ZoQHK72/oZuZ+xAfN
Ltbi3Bhp0BNRM6PhUkCkxuFqGsT/+pz7TueNT4TchuLJaOddJWkq6+OzLaZj0PVX8olzpc/YM89m
PnFBifuyVI8MwDuHljqSNaRGIUVoeurhJ1Tpk0m3XxMYb/k0Xg31qwO5H333BbyuG0xPVpyfhjre
O/RoKYK9KrfPjdM+G036a+TUXXmLvbcbz+GLr+vPZqSm1xu/0q681oLvDudSYv5j0D+Mhr6MQlxK
b74kGRZj7pIqoWYPJSz0lpiwPX138J16mo0WD765wfhQ0oKUN/ln19bcRJAtNJUMHGiCawgZTDOi
Y5kbwicBTaxxEclhLfulvKkG6egO0NknG4KNMIoPml4J969HmT1PifmX2zbgr2y4dOGfFuN1CJzH
ynEh0Q5rz5n3I83fpTuuQ1PfkzDDFWFCG7MdjHgcLwZedDG4aAq4oCssoK7M1hHf6dEzwM/67zge
SPIUn3Z0Bi6DuuUuFhgHMmYXUt0k4JUYb5ZsrpTawIS2z0XcXPuQ8FnhWLdqyoaTdQ91n6dpU93i
cW6JUX9rY/rRI8UoGBQPDdi5M4/MkK18yPow7/t/bbMcNzDp5BXlbE0WyHMUzS++LOhumOQjBYgY
mwznX0Wrb6JIxI3cQcuGgl0bvVUQy6GSZgeH5uq0+5TTy2qukWoctz3W6c2mpCrEWA94gL4WuQ+s
ZO/M0dEO2kM7Qe6FtoLlU9XpyWKk7XNcX/hPigC5PSiOc+LSbjRC63P2HnSK0LwbaJuKbNJ3MEhq
5BHcVbxDu6CTh2pM13NN0l61j+ZEcDxNAJ/EK5IlB98ez14MK9801lHivUugXHlUrOTIdUb3rTl2
u9brqcwkIdwNTGHpWTKwTbI6gtV5EhS48+XfzD6RZEdgQ31unH4/9USfevMo0jc98OUWrXiae/1u
Jh09H4zaaXJvCvHdYNItT0EU4SwEItzoTZP3h8UKwFq+501j70j3GgB5nX16MeK6g96Rtg9x3R4H
OX/PNCRwjT+EjnfQPc/KBcHm8YR26nU5DMSVyMbjhhHFfNcZfN7ufHYS8+TG1qn3oXtI6PocEHzU
fSf9GKFd5TCWCmwqycQZ24P0M577Or00qTyOICe1wHILGoHoYFRPd5plY+KqvT31WyOG1uRWuxRC
QKHCC1MN+axDbDSX5S8HQKlDndIiPCJxyIvbR/cKTb7V8yYPDJZ8+tClHR4hdZyRAAO2ng0ofCrj
t0CVqCIV3kqB2s9j8WC1gHXuk+qYJ9vIvlCfzB8T5wD/YegfrIoxmj2LutAF2oI9kvK71vjzwJ1P
4U9nv7XLGFl8VsbOj261+eK7j2RrRPKspWAJDNAiOrfsv9vmS7KOirOBJTuLLe9dtd46Z3kwPSTc
xxJYk40wVj6kjjARcFYRMCFlEQM2BQmK8IH8bB8eR27ssfzo7YcFXu9G7FDMo0PKayhfl81mHD6F
zAs2aA3dPQxqeUEOm9GG5tWuBX/mf8bcbBW7cxR2Buykp+cQloktHxXpMU5FasLffkd7Fpl8zkHn
hOKJGHC204Agzrad8cEPoXsheQ3K55oHT03e1qdmV61CHpJOF2ImPxfTo99senM/M85y8lU0bDvt
ayb2fBxdfjSiexF/ts6fZWMvf/adz8a5ejazK/ReE+eufbXkD9/3IoZ4/VGAtYz9N5hu5I7mDs/Y
eSsXktxdBZSwSeQaRH+v2Zaxm/e22MYJwZhIxFl20bi83AT6OIuCkgCD4dPG0tf0/nGBh8Y/r4dL
SB5FQeFQPrR1otkjrbpzfks9Nkh//EZYAYUG69ij9TKAjrR4jAV3Rv5csTsOBgIhklzcCLK5W/LR
t46yUYsDEg/rZtm1sRV25y8bEGbNRo3KHocaHyP48DPMaOhFRYzFKWpXX2miuS1n66TyNjlFPC3y
nGfkdFSHm+hB2whyWbiXU08YD084by6+UhoXuIrQc7Qqd26Ub1O1JGfbrcf+OhiYF6YD1g8a0RCI
6ebISPDa0Q3UMq0PIGFLIMXxEWyyZsMepTZeJLWKPQo0iL2HT2PwmxQ8FE3UMMg7DqtkN9aITi+8
/elWYm7rqc+q9iJ/NKyXKC3QKD6L9Ne0bqJnoHiI9IFu3XCbcqsIvEsafNQucKD425keguKe3AkS
Igf5uYZKLL8WtJtFpK2/0/1DiQYzIV/9P28zyQXFeyz/jeK1BPY3My0NcBDy5rWMSX3fOEYVwU9s
vnkWPJGXjFu1uPYDKowi0+8VjEhYzcdXzz/7fAxJ1J084ydX1Am/JtnjzNhMUcZsv3B1BMEpMR7l
/BzDpmaBklufGaJDPN/iivgrnGpUfe40q9RzVzxQ2ZmjPBs3yqAwo1+TgnSTASXkphFlA4x9XI7h
Z1+Z2zkTZLieW3wybf6raWcZBDdd+ecWLsIf0vdkEORcGQ5FVexI6/wZH7zC8eJ6H2nOS5tjIJr0
WbGU7X8zH8I91g7kTOIumOnXUuVrNLxt5YVPk8p3y1epT5rNwiBTYhNz1lhWb11Q790YD6OG8CUG
+mAhoWa4TzHGWpvZSjZslQjLJMR4iP9Z5SasrUNo0DqIn1d7PFJFv57c6JiwbYpG56SzeuOhp9YG
QDN6UL2QlaQzblMewSNEXCfVNIHw97olhn8UjXk3xuOjRo3LXS4Wws8FDZ46yQ7MzLQX0eU0BEjW
1zjlfjk7F+nUe4F9w4hwzXPE8EWyDcxiy6umc7zcVi1n5bHZlam3mYMc44t4ryWsk0ZTHA75LthN
o3uJW7JaVYICshggkGTilxiqRZBh1GPtO+L+4HiwruN0o5qrm2S0MtJql+C5kdtkRuUjrhy5OOww
+OYM0KZpQBvMtha/hVRzhdvRqSnvZVCeiUCDHGmMrTeHr/yrI3RPSkXJnHqr2cQVYMEFsSBiNRns
a2quIIW4DlQ4QAgFQKbZwg+suQFjj8wRjKoRqY0ITp1v4BatOrhg7rJ6Vs264ojD2SxRZ00DTFqO
FyXnTYHLo0wh38Wo/4NYj2rajGN0NNgA4c0VwKVafp4e/b0E4enm/S6YfKCeSOy2ed+zS5ujYhOu
WvpLnMjZGMG0mUL61ZmyPSCVDDgbtx7300jsBUeGCuV2AB1pYnWVvoV5aSaFc+d5ONfRvitQb7EK
dg2bIFYWU/CSivRYNMGeuaQ3q7XfU/1m+LeuC9cmi0nO6fyiqIKvSbrXc3dMAvo/V7Nx9hjoPI5V
GeLjxA4kBPxjcpaMKU7/HdkEOThOxiWi/Gdkb2bN1inT65FcbOajDxFUDCVxuOGrgUlT30OmDdDg
bG9VLRJ11mMsRt+loi3Jbn5DQfGHRNyfSIr6/b3Tv3moRFV06LynzP12jI+BmT8zOc2Ixza7pmR3
CeefXJFt7cckvourDJVwHnhN3aV2jWeZtgf2M9Umo4m67OTdMhrW9bwOyetoSlKqJxugzLDN0/sB
pEIu3y393IovP7+zh1+33Gv5Zhrb1H4OaPAsd5n50LbfRXBY1u5TNR5MJjnbOKfjGoR5JF4jiMHN
o9tnm4JmFdF8Z2hmUmG4Cz57cV5CRzG4dBygZvBVjjjCn0IUDReXYeQslpN4pfpqE/qUrr8ntrsa
WeVlaHOj+20u2UwCTFun6I/SIDcnOVC+huZLZ4gVfwJ4DyvC3TkhniViCe5jU5JBLE6eoHsBdxxj
oAd9kiOJJ0gImh3lRTSFt1QYo4ItP6YoCE/4E/JkyICxbLz3UuI/twd61q92+DClMPY5XCpg3yQQ
USCwYple8dOjjQu7OyhuoUbmIs3LbY4aOZA1Mi6dwOM3qmPc0sKSwjaIYxa4cPdhRVaQMVpLrVvy
e45GDvNeSp6HXdijv3c7Uc47HdqbUZt4U/W2rrurYX9E3KZ9Fq9gymU4ruwwxf3V7cLG3g5etLYj
uRXKWQ9ZsB3qBk/2hz0xlsDFCcNLJ18iK/k3hw955WPV96F86m1L9sAMIm6qNrmH/Fv1BN4yXj5S
nu44B4JWd0bKfKilzu+rzHlgNWxOOW/4ctQg7kHH3hhSnIKLuMFGipILbhJWPd0kDNYlPpcimXZF
xNI+fi+xO6XYKmLnzcIrjMuqof1sbqr9pELwKO5GZ/CZcFvImX7HSVPYjvmesGvd0G1GowY9vYWF
aasksI5yVSHDh9weB5PNtMKF8qc5gY60Hi33kxRutUb7Jf+2yOztMPEUflUoRGWAzOLOm26KVrru
qP0jSMmLU4Qtejomc1RniaPFOlk5lzLHa2OVWPwNHnWMortMvtYp7jeCHBzvlHEaBnBCPzUKWWUR
vCn+LMXRW7zPfU95UrzGabYsVOvt0Pr/HCbwWVNdZ8h97c8bnln0Ap0V3G6PptE67s/tGJyCjoiF
1e8kxRlTATrUqQXiBjpMfh6yhCaofuAhMN+DnHvHClKwdXYn61iJ8s7yu3vJC2ciblNmPd/tHnLH
+ZyK5q4GCjaLe0fAhvG5NP5ZDbmI5UHv5sZ27nnMdKxKWn3Jx35X9/Qq5eISh8m1GcTrkjyyJSZH
K5WnIOeiMGtiIVTUW5flChCptR8m84f+7ruoisGZBfvWnLjQFIwvD8yavHgC6l3VHMfZe5iduyhM
vuasukYspgqje2Nfx+a5gsSvQEpE/Q/IxkR117xycFAAnOOnGmL6XhaDveovWQhfKV14Ae0lpr46
fwl7IFshvuX8pQjTjU8sKkv1a191YE44rYy3HGhLZziHfEIjxxGFrYpwYTZtq7i7t5Iak3renbiA
zoPw8Jk43NOwJLviXWDEWGIGRvtu+mhX7gjpdj6JOjuwSMWBhWk9bB+kx6zp8gSb2vauZRCVKV12
Xn4bnBZzRmz/dEGzdeP4zYnd10iMTxFaXGg+UwDwlPMmTQaorZB92j+5szzuKwHDIwWv3yOeBuWw
Jcu9kzuRA0uzndnyqqv24orle8CxsxTPVYgZRkwvoUGdi7YYm2qZv/lzugscTsae8zfG1cHMm60Y
5bYdoydd+a/82GvmxBcbR1TcYBYc8W4aOay6gsO+5433YUhMr+coj+L12MqOuw6u35jAYVtDXsTK
ndjfSUdzWEtvkG+c6zzYBvUjDP91QB9ExsWWonN2TXf2oWIxqS+qWf0U4x6fUNHsviFL/GTP+mFO
iYoR5zNaXOQL3jShTB4DEcv4NAd2gkQ58IQTlryrhvmGFY7z+XTHNx9v4s0k7pyz3kS23Ey0yPcu
w9zsXzMMFKaVgnPN7shRbwOAil55LeJiR7LciKebwqSQJs4WjytCL73yUfs8s8bvY6ovLes8ZeGd
q9jE9WyJq1M0Uxg+wjCFruiBFfU0xh+b22Jjf80Mc4JwVjSaf62Zb8To7tPBPk2Z/ZLH5tbt3UNd
o3rS0QroH+fBtpDxs1Dqgg/iL66ctZ2og4Ib74/bga/bQIU6jPZcJYcGp0iCNyulXSyz8u3sqq9E
BdvRf8Litx6a/NJytpHVeQpLBCIED7ayMMsPPlGuyY1ZhxYP1UA3QRO9TLo01hxI7kfvLEJBZbwE
/CMY2themV7PkZkuaXzRti4uQdo96mpPjSwcSR0Zl6IEEmpjSPkKAr23uX7ngqQh8A2JahxQjZvx
sC9nLC6zODcjsbjexMjrnshhv7m9/6f/fIpNrYB9lHOHMiqgX7DhWznBfTt6T9MS31Tu77Jds7Lo
ZKEvNEnz0Mz+2YzMS2VORDGnndKAuDyasavhYTEPNExVozHDhC4fghK6XgmSygmMre11e1F3D/EI
lIFwtghztWUY+dcBDBBxBKTQh8pobxVoAjENJ3DCvT+vByd4q1qioBH6TZV1K3YSON/mTXApS2zX
AefVmHACuZXMwRel6muIU00WuA3wFto3d2i3ms4DnlbIfam3yoL+OKBBw7AXUwa2JqT0nBRHFqKI
99FT3zBFpP24borprJGEaHz/bBQ9cd0pKIu9G3ZnWw+H3IbOzM5ycNNzm2DN7ClzD+4aTUbvLBL8
SSX61ehSkFMflAHVl4eOIXH9eOzxlbWiT70g11fxEKTzoEYuUL26RK85hsV0+u7rYltP4QqUnK3V
vpirbYZ3apIOVVcBbAEbzIS1Glpva5rDtga/Xrl88AVaV9TtTAfzS6XXBQT+Qu8YJg8drbuKHb9H
zXfHRE4O89xQTGUylTUEFqrs3Qed2BEAAmMafDQBFPebkVZMUngjBI7kOFnzEW9l7rH9K9bREpzE
8dd0CtzCu6abIVpTPR+S11NQaicw48upu2axSXPUyCDqslVwF+ICqTrJnsReLGuYsJtP1eLKwr4l
GWpt2llLSWKjhu04swZDmZcEbAXDUUF/9ZyQoB7S7Ztvw9UxeWCrEOZNQ3QQ+yomSc4MVKZ8D+25
ROgOko8p/erm27CsiAowhh5BH3h+/DY/S6NfVxxyeXSR0qvQG6ttYBPr9E4mMpRsA/YzLNxNF3f2
syWTvSEeLY+mvlYqaNocEBNb0LLTW/Q+F0vZIBUNVT+TQwiZwIQD66s26uFQdiT6QokNyO2BWHuw
9nV189sgWTs25/XkrZi9LztV7zlImLUw5dqfCfwqq+Hnp/GHbaUcvUpxL1s6fvwgw1EawD8ZDV4t
4CMrw8zROdaj1wA5KwKWNRWguYbfQpW5HAN9DNmlmUGiKeqLaNRDBwkybiSm3b70t0qdjYhHmOXo
YOUXuDwNClWHeVFVcr5kiQMvZZZBvS2pH7FzYe0luJOwqbmrCUzfQYYPM3XKFL2YY6d2RbL3ePjQ
hsphEsJvFGfULWKt0t7os9rO1p0fdeeKcKHlOzR3EmU2fOerGX1QrZoixyh/Fj6dFUbWfwPtWw+5
t82EtQkswsosmFYBA0IpsQ14P96wwEGkPHMlLRRkD6BtHe2tBB4X51+izXTSByFmWPmh/PI+q43n
zHEB7cTM/NU5GdU5dZt9Ptacoj2MBN08nQPyW0k+HHhjxTYtOPM4+iFQ/jUtIwgdVjSAokuvYZI8
+qLYZAVZ/dmzGdWViVyCOYDMP6BJjICjgZ1BBJTF6QU9SvGA9OCHxNI/xGSaLUFio1HBXZGBw1Kg
7E0KN0aLtbXlJrgClz+UZYpk6gMoiDXPEBNTr5sGx7ZHVk3qq6XdP9t7pJEDOKPhUv0TP8wm3PHU
exuosbU86P688vSqrAIek/7UBZUJKMnVrnQgo9kJX5K4ebbTmhiKq3dOzsVld+PJ8Ad7F5YnqdLi
VPTRLvBZIxc+M1acm+NeF/G5qUGvSBlhG18HPDdXOobzmZpA8cucQrA5z7diSgB9SBvwezRsVEtO
MWBTvbInp9+1XEXN0njktl9x72ebOJkXD3qxz9yFXgP9UVvzvJ5mMpre4nKil0v0ctyq0tCboNY/
Y1N8K4tKDk90jOhs8S3W9Gb60tL6fcjngEKu3P6NwFI2HmJ1H6HZ2l1xNBtMYj77wyZo7kTWIKr3
0HBlBqAr8xW0MJIUAYLAyn7lCP0Tq4oESzZjbxCf5YhFe6zXacnurY3d766ux00LEtJ0eZt6+Foj
pBIx07lYUE/RFbkF9ybDOxqiv3vpO+nk59nvLYLqBfMTRWjmjMw9iejdxQhQzfF3W+BozWya6lLM
22FR3Ooh9fa2jM5lhZDmAc9qJsCLre/tIySW9VAy0NmOczUhzKH17QTdorUPWJ812ryvlfmLc2PO
n5sZ49AUg1/UcrY5D8+XYGSn0w0j6VrBWYhKoUJ+ujmM1jF6HiyYuQnypqgwWQ4i3uiEUg+D695R
3ldqDae0pYmgnF2qFAlOWM3fGEV/k2AfoDkXyBrzXJMxluIcKGMJK9m/dIxaa9/Ejh+aHxHbHq2x
9KSWtXamxU1tEVyWdnhsbHDnwvDfQ7h5A0SazrlmAcOE7Ua/3GsKHlgsKronl6yJGKYfYTcGaBPq
BaFmWT6oCB5geWTOKCI5Z5LwZey4Mkr9kXrEjNOZXljh+HdV/ZyxnvLSQWD55uNwfNZ/xq7iVPwv
8L2VXcWA+E2qhY2WkjVhlNE5JqZmQ5QLFhbbXBVIPvl4G8Jm4wKzigqDgQ3vdB9bnGwqRfZ2qPFU
dA2nhacwq06+A+i6o4Y7zSQomwH3bFT5eJHGrS4dBM0pBTwx22cdQLew6uTedd6lDQ4gikCORouv
O6A2AkJCCopaOLwbDQQM39dPyq7PtmOZ62amzBR1q/Oh2FhIwAFDf543b8i090VQAQWOjIMFUjvs
nVPFO86dk51Tl0fXgS8PzE+orIZNgsPtmvXsr3XECd4z0M9KeWcZzkylymPz/zvROOnGau1j1rM3
6lrK0nqFycM1HhpsdTnHLvanZBb6gniXZrbxA7fHD/rUsGPIMc8QYespenHJHo4N2fflJJQp9zXs
MHeGw0HENblT7O9tzNZLtOopF4R9OovDStHOMJnA9WC6Ek717iQxKpqOCdVlkjGqhfpF6dA0q4Mt
O3tdGtzZG1J17hTRiM3qxSix3ozBR9phUtRmiVTvOg0ekLthphDECkLW8gbEOSzI8UAK0YTWvbyP
lNCvPVxgndc+dfh94CyhLDlhdSujFhXMZkGXPLS++Ys4cA3aloLFcEu1L+b9cCzwg5Ki8zzu7r7A
ORj58V6i5FQdPWRZQbWDbPsj1yVhxYRAWrcQdbQFBQMu4JSWuJuHMFjjAHjJTXUWygVbRCUI9+qj
g/mXYe1WcpmijmWrRNL1UXdmuzFNaoaV/HEHWgsmq2HmA8eL+tasWvbFjeHuueJQyjRf9UiDIR/Q
/fM0RnYg0GRVxqbKfP65I/Dw4XtrJuqMwvYbWy2b1Q6OYwYpN6my18FiS2t4ZAxd5ic/jrD0shsa
uHzY0Tw5eZmvB8KvHMCr1TgSLArTPkaNEFcwopUvzZXbhjkFxewVS7ppcSzipE5Z1DdWTb2lCAFI
zMOGjOEUFeZa9T9uGXEIdIaby12q6eDY9Og8butcS0z+g10CKp8GbzOpChZC8BhrfykYn6ENDKjV
OZaNpDNvqc3JyBFjhhEaZ16Po5Zz97yxSnUjOJc5KdQHL360687hRoZ9KUv8k9ej/kZIY/2ctSu+
pISyh0tqstK2XJfctuWC2cqP1DAQNkTQGozuTlvuTzSjPwzurzF1JnqrZvufsyZzPHdf54dihCCv
uu/awKAyhwtjn0mlN2+YX2d0QDfMd4YXvHFggBon+SY6BWW5hnwR2RSy3MPONNXhRbaPudksHSCA
oZKe3NA46Oca9oCToXSTIqd2yErn1dOsspzMZ0SM0MFG68rkxQ3seO/Z7CzlEHq7tMsRtQYyEGHj
HCIeqWcDalxepO926T5MrUnddfOTdDwyjcziv6G+ZFW7fNNmqCPypS7FdG7Lh7iK+DRM9jS9hq3m
BxClGFmHuCJcZcVUZBKTMCWCyFxK9oGgMHUVU+sLV0BMDbcDajODmQVb1p1Gy3npogIQj0O2V5Zm
uZwV+d6gwKd9V5Nf1GTSp+rDT5cSxgKdwSJDAXGXdboZP9lW/YbuMnkc54wUDs/QuiwUo8c8sCNS
A+LZith3Npm+JENArUxkO5thzO6yVrG2CuS9lWmyWJy7YonukLcd8Iy+pwiG/XRtftBFIVeVZ9Vc
l5pU1dj+EF7EHTsTNTIje5P5iTpGufdYK/VZDRmbNtx7uw5bw9B7TGXae/B9LMRjVRGLYgwJ80Ds
op4TnMm2ream7lR0+Ko0XnYbBuWrKlgeo4DvdChf3T758W01bc32PGdEhHoOyv88BGYmHEBTyuWK
ZBlQ9AyTrboz5vpeGz7pVjsL1lZKIVsEXaRjQkyjgh3RSKjJ7tgwZCEe3Ono2YrGHhGybwnM+8zk
AG/H8FZLBug2xx1JODCSJdJe3O9pw1lntgHJRTD39ha1ymO6qrFpr4S2v7TdI5MSNAhnxkwjtTd1
NxzBtX9aSUjQukWCysqQ/TAPFKJDjs34qRYrXEv3gBPXJvBA7zly8HfLJPgXdAGRwHou1paxKf3p
NiRfRlO8l0bzrlKWBVFIkqWS3S1IYsJtio8/7pwX4T6nJXRvaK/UBfrcj0a1EZn1N3N05TLmiZAa
7Sqh7VRpGIaZskOsNMUul9W+6DpIh6QMiH5WBhk4MxTbiS5pIo//ugT6RnRXjy3cVticyz8fK46J
2Awp7TiPSzGectiUZxjz1qCloxCab1cbh3RxWiSLNzmJSOu4y/l6ZqtcLwH3vus+qFz/9vEwmXNw
EkO+Hnu3xa/GYYT1yrofqLAMKk7I0yiuOkYgp8Wd3cG34wYCuBavrgi/vEJTSzhRSplILEAsJOFi
UG0rlyMve0REJnoHfHHfBfYHTsqvem6untlvU/ZLq3x8NOxhcUd2oAGrt1KDMEjQtbp4xjaQL3Og
JiBtC/q6FcwUqXY94AbcJd0IbrJISZJ44zaMYXlM0qA2vEeA9UEt9daZJrcRRGWTMvolAyO0lSAX
d6mCtiawmjgHK619kihlsSkN3l4/JdecBc5eGDxFxtHStM/G+6APMFybNjmpINjONck4TF83XZRf
ScW+aW4RSbBMvgVVR+TM2Rk6pewzCJE82DnKMtr///9TMt5Q8/xUFeazHVvPKBjfBNRPvcvJ2rIZ
C4vy/ylpnyQlbzNa5LD0u1swKs30L+69+665piwKANTwJZvm4dYY829p44oxiShG2YsemX2cVr1U
NonukmNZN6MFZY9W49AOmH9UNDsGTbUOZ5gAJRuCvnDxlITuTkGULfiv//OWn2wb0KFMniYTagjl
GDPLooW0kmXrWhjMt9a4CwxqBmybCF4a4jkwTe5W/Fvsq766xPkucLNKmdySIoRce3VHcpyOl3vr
0MV2V0nSkzU2Qx5ciL+IndwK2j6I103SfXjEy8qE/HBjY8tMvOF7rI2XLkyTXfXWR6mme+1MFuDT
S2ZGzA5IS4NskFSsoOJkhKkYZr+0eFiLa8aSzD7s0F+ZWfcZBkgsTpnD8W/V90Q7AWicnGGINwBe
wQL5DgXxZkVz75k44e+gkkfpmEeV9YS7OcBULrQCq+8cksiYhjIdxpvC49GSbJRH66VPGKGOwn0T
MrjUY1BsXJcHt798pZT7TG733orGbl0MfGZhoF7sAQPZ7H+bhmuhbkEc517lTh8qJkvqEtdbxYof
ydMnBwVVXOyM4XLqRXFqRnUrwpcido5ZWa5yfGqTl/K00zlrQELhFRpoXlbTZm6YxHNd//WtfxPx
vo3sB17RKYsJKGoPYxuEYvbXcltNmqNHz4pmzMSvTRtppND35rA6ynBatpDg0IzB39s+5qhshJo+
cxjs7Viv/YhDsj1w2E7iCD1Krxu4po7v3drRgaZqO9WaJ5JG3rfQMXl0oetxz+2GaWXzktgPx/GG
Kvpn12SJidb5EkPzoQplQudYnHxuflMBy5FWVyP6dBuuikHyjVeTsW6Y2edaRNgXxh/L4F7XxgxD
ep72Xg3ysfX5tvU1k7/jIXH2ycnNOXtoGTT/YjOv+d0vJzCxrRPj1Qw5B5ZJzSgj7L1yx4XSgasj
op4GaSZdsVkmuSyqv7nFzFEUgmHe7Z69DDsRhoF9pe27kJs6iUnemSbinfPsnKhfsZmpbwEhOkLo
rAMW5zkYn4KNaNPIYFfDwNQ1yanc3WpoDnZiPpQORvH/mDuz5biRLNv+SpqeL7IxOYa2rnpgDAjO
M0XmC4wiKTjmefz6u5CVN0tCMyK69XTNyqxSEhkIDH7g7mfvtQtfgZc0EFbZNnBSCliyhUrvpRHj
ZqhIi2UuqIXZxpaFj7Dwj6R+nATT/jg2cMzpQA8MLKu4QRlrgh5qlgLVr6FoZFWOYIExXZj5mTYQ
8twEaI+U2j5lab0OUh7HxGQvpI/gFcmAHaO+oVvEVhyeiBn5FjgIGLOxf3J02z4rWOzbEfvTbJFH
E0pXCyt93WbRZd0pdw11zIuH8tUoabdpNp8rrDY/H2jn15HB/VJzZqzaeB/YeX7qDvZ52eazwPo6
y1X7LKSBuRK5dj5KalUhg2rH/HCnVGRCBxmbvKqvsFQgBSoJoNOK0bS3U035MpLhxVXRtlp2KU/c
3HHYwMeGhvB3IyKGR6hDO85b2B09TyYtL/Ua3kG0HjIMZ5VLhEXev08FU73GL29aBVNTTFszd8h6
zImbyWL0eGHb1GdmK26dscvvM8RoNPFbWlhXrHUg66vgkH2Jy6PxqPjjRs0IFZuKF/a2mGYZDns2
TNHHCZunmuBn5IVPdGF1guKGO1rcsw3lsJ51XoSvXYmR35JCY6Fc2asckcIK+8yOLUkcrdtOEpox
qGWLrITNoqkY0HEJUi1jFuiDlDtdWAD6NPWlloaCsqA9m/zqI5u1C9GpHbHSzBJQv3Y4gzp7ZknG
iZ/rzGZGHypB0W18RqURn8YWf3Z0WOIwOaoNen7qF1miZWx+1VBqtgrDTA3FSL+2/c5+zoSGC+wj
pTZDFO2mFw3Zuk6vbdMi3zWp8T7lE7GAKRXeVTZBbN+pKSku5jCjGqX61jeAkvLeuOw15L5a9uEH
Rb8aBvjIBqZDHdCj0EIaPyNiWMmKuNTyhKzbwiuEgzQ2rml6ZuF5AgYEjDKOmsK2H4TISy82hzWc
kmBXM0NGMOJ+jxlpmyl4MaIq2wVdPH9llskstW6LwKA12puRlzcG+eAEPCDtUvR1LVNyag0l3RkW
YreyGZJVAYDNYduYZF+myqPzhrEq6zSoOU7yxlMFImzqqP3ZtBoDE/i8wAQXsNrT+h7FfZ0y6GuK
S1Wj4GdkEwXU4fcYWDArYkBpy2IFhjUaNz8F3RGzm3LiVMxhjGwkEEDGNbbvYuvHzR9qy9oo7OTT
JLtqFxLLJdg7qW02aUO/uEzx0ckSmWwwISsYx7Ff9SWJObHykAzs3jh1aex499AP1LJNQHR4lUbT
ZWhquOaD6QzeywY3BbmomfsWOU9DCYHaUtFuFEF8E4TdQzo6UKxynfYLat7Mpi5N2SzPTNLXQqsu
u5COjJby2JR6BA4lu5UJmnbdna300nhsrMgbjPGpzay3VGO95McoMs2Bnj0sppawmj7iwaQHkk5g
6wTNXIlkAPXTd9WHlJ4aJLDYSDpcd5itdm24jmjUeYH7QslsVhpLL6w0bE61WbxynepFDLy/DUGp
rzXrWTaqdl7a6PH0GsV8qL/yrtoOJgBPYcIQiGWBlgrJXKLIlzJg5hV3W8Op83XurnuBfNJiGZtX
TLQJx3V4k7k98TcS+lYAXFGp6BdIB3j7/G7BEbM1aeOThHoeJu24m1iFrfjpU5EhwkypJ7A9xHdk
iEkHiKXPUIIPDfrl8bG0/NaLGKsnTluexsJnL9Bl9Ytb8iazrUctsZqNmGJ6jtLcyABuTKsQvmoj
XG+CKdq48DkG6YN/tEy6e0F7FyeoULFgDPkIFdN+Hwy2YGs331YC08YY+A+DFCQtJbxozFZ+FHot
2K9UzvrAJ4Y+wiBDrKGsfN7WI5sf8UD0ps7MGlo9S7mqZdvRvdNTlqV+k3D1JUqfzhpLrxwufNfu
eaOrIPBNhyC21Nm05dzFqxLfGyc2zsYMT4UTp+XOVzddPl6OLp6+PDNPLb3tTwGdXHfqUzNlpKB3
GUL8nBcIZiy2AOx8CypIFIyoiqDOmnAqkAdvAwDbMim/02CMNkag7ESvwwB22VtlPWTuWDvgzGaz
OAzFrV1DXigwAeCvR085XkuztM5QUXan01h9RKg+YJkmynrsWdtJ7ZEd2AqFZUNFYC7cNYIsQ3Xt
jyGJF5bcFH2Dfp0cYkOxfX4muZnyptuGKLttwE2Ny/VEPEakRZ9tDKl9TWWRbeg6KrblEuRX3w1E
rNUQZkjFIBnbRoU6Jc1HyKznTLO7W4WUjnWVuM+x738L6iq6MBqyIgJb+qehUkBAQSiXmASi4adD
xZdT4aXO3qelBdspydka6lig18kb2gXwpLoOvsEcyp3luO9xb51GDEfqUn3dk1XTqgk4TwUdPS0O
e92656nJMXRHnEsHqokYQ4MOow30SFHBv02VspFp/OCMOrD6ESR1Lt+qDllfFndgxxjtiSpcIOLD
qVWdS7MPboYJd/bEbBYhXsJ7ipygIKbfHOCESfPs2uzVdD1INi59/ABn1dDgH+QNprOThZVvBJqA
eq2HkeDZHVDvpjB3ttOla4GCKzHhP+i6D3QoY5OavQnLhtJqFRWmUhqiOKLiF0tjEmG2er+27HrY
Gmn+XL2Fk+sFBh6WGpdu1xWbdLyb3DDcOAjL1zpX04lhKgQheXFBFq6nAvkSL+RXxv0rwWExs+rh
YzRN8psU/EET/WVXU4oLqTBJVSBCxDSAYn26yip73bxViTC2wqofzCi7mPB3Ti2tdexM9AdJFjO/
adhEN04dQ+VWhrtxunRq1ot5OQG/SxAzDeitNQCMeaAZ9y6relMS6iAicRG3LDBDs79sFIi4xizJ
HgUyapaVDRnPzBVbJG1sYdr6auaGKPp7Ou9sY9QDs5N8i3CDI3YAR8eLf1YeoxSVaDPdhl2YLEJ+
VVuGtWOlIV3cXW5dTmdU+V1k01Jlf5QdMZHd1rpxWU4G088eJca8hklQYGKRYymfl/q0lrBUTW24
wXv1Ygo7pwZKvOWigHxXoRnsYbu7XJi87k5TXxsZ0zdJi+R9UjDQNL4JN9VHpt4AM51lYmpU+cAC
h20ZWw0CUnmGxhWcs5+zoa45uAb6Ctw7Cm43IKzHRPLe+ly3VIsznPIVzNBIA70ISTAWlAcUc4TR
hHm9jSrKRz/V7Ew4KeXCp/+Jz25rVOinypIdz0YyEYVNi/CTZXQx9OQHohKztSrwxqJ5jEsITdg9
u3Va8V99rT9W9E1kXWebzs6uFIBx6yralEjU1siqQ8QWvI5CN60vVLklfzi46KBLU7kqFI0tlLSK
rR0l9IqA6uNaab+LZHNtdjZlKrNQTlrOgx+kiNgbtkbaEmzLWA0XsW5PO0uluYsTWTn58tt//PO/
/uNt+M/gI7/JExqNWf3P/+LPb5gJqzBAdvjzH//5kKf878/f+ftnFj9yGb5VeZ1/bw7+lPeRX72m
H/Xyh+Zv8/cnc/S/vt36tXn96Q8b3iTNeNt+gK/6qNuk+fNbcB7zT/5P//G3jz8/5WEsPv7x5W1e
XcyfFoR59uWvfzp9/8cXTdX/vFD/uk7z5//1j/MJ/OOL9zq9/nbfVGHx337p47Vu/vHFMH8Xlq3b
vJP4f8PRnS+/9R9//QvKA9tRhYbMztF08eU3XnmN5Je034VrCMe1WbbRKjTNL7/VefvXP+m6hv/V
0i1bdVzH/PL/Tv6nm/jvm/pb1iJzC7Om5mw0+8tvxb9u9nx2tm65mm05mgEOyTJMw+ZIxdvrXZgF
84//n0YaFt5G7FdGpUMBRQK7ZRzgDWvM6tJy+3BDFFa/ix36c4Lul5c0hnavo7zG0bapW/ocmmTW
N7Tu8HWIUv9GmRR4JNlXE5Kdo2ubGlLyTHZSkd+UfQQ0d9hFrN4SC5RYDgVIEmaeoGbVMK4MbYir
FmI5An92MJO5/xLddONwqXT4iIrspqnKbVqPT7HiB2v2yy9Uy7oosazRXjLWaeLSWktDXu7WTebT
sqdRcgFMLwOjg9YpqkpMV5gjnaJ5aROIFF2D4KJAPBIUeEy7MX/uVTxktYaCv3CxVcQ5vRk2w6rL
whZs++NQYeiu4nF87JRpq7g7m8WtJ1VKrlva8PASq6UFYQ5UU+C72iW6BLFq67a4aANaN/SreJdv
bbnNhtM02uRYLudtjYD4X3I4sgifrj5rNGe19VUauAg5LTbOnBe+JsIy/VQT/mNMAVxno+UThZI6
cLXpULzgZo0urSwZ2OFren09qjG25pwloculwJD7GOeVhFBjEg3kNw0S28Gabgs/YGMZkXu4/d9X
jf9ZSfi8tvz/WBAshhCVc09BuHxNXsc6fP2pHMy/8q9yAC7zd4a0Ydoqu/WMXsbbv8qB6/5umSpj
2rZ5w9qaQ6H4qxzYvxu2JjRVZS5uuJqmGX+XA/V3Rwhdc10LQY/OLwv9f1MPKDk/VANFR1+BMIHi
8nMVSLMUI7ZBxgyOi9sJT42ppU+uK05/uBR/lZ8fy83PxebfHz8f9ociUxcOs35m2jjh2OehrVYZ
eLXdB1UlgttPzw4fZS5Z/y5p/z7KopTlqsSnH3aNN5GyZJFbJxP35vBHcw8+/WhuwI8nwMDJQP61
jVfrD35LTYs/kvbGKoZzFDQqmx6HD7PvNvDq+fEwtgl0Ulpl4zGNZS+hJHp8gp1ebQ5//Hw3P7tA
2s8f78rSiKTBx/s0j52Itr966fbNiZHzOP/9yH9yn/d9f3VxAAsfhpnmjeci0FZ0NuuxhyVquz78
8Xu+v+3+/PGsk33baWZfUBfhUZzVTDzLwTZ0ga/bdqzsDh9H3/Mk2fNj8MPz2k22qRduReTrSp5G
OsEU6+w9e4k34QZ34Ro11aq98N/o/eLDVZl9btM17cETe20duVV7rqQ9j6QfvkFa+KZOJ6/2Sml+
jZSafQwiZ9zBO3yG+67kYrxLNwQHXZS1J8yGoMsINrvVTiQ1a89t3B4ZNPsOMp/bD+cg+zYZ87xB
Gu12qwClmE+PJtBJSI9/8TQWI74OaAZ3XYumXqpohaVXW6j+M5U42ODYjZif3U8Gjb0Y+uxz0InJ
uVRFMwsgKqI4d2KK6J0Yg00acqnp32M02ddaXUY71kuIZ2YhsaX101k9drgYMy0Qz62DHCbQME31
U4w6oEjVs6hOA6jh4HNex350790Gz7MyWNGjWiNSc+mvJCJmx0VDbjUB+lgHwhBbvHyJFwZKeBbW
DhrITkn007buSm+aUpT6YmhOWSiG60FBEz2pmbgNWUBeBwYLp6AfhvcwEQAde6du6ewUuv2gCCW/
MPyaTgG0CdRD0qqfmtKfbsrUzJ5+6amzFuO3rGmFs+VLQhnS6NhxVk1PUCJwl/r88AH2jFtrMW5b
cFGxrSe11+LUxZkCtIfc26vDHz5/y08ehPmd/uPjTPfZx2Ux8zEM6534iQ8kY5d5FX7Eiv3a1fWj
r9WYB4vHw4fbN3oW7wLizMeKxM3aa9DTsv0wNB+GeZswif61z1+8DPA/Z5I1KrgV/5siUi/zr6TK
ihn30uED7LkZ9uJlUKdaWhk+g7NwnTsrzC7bKDo2KPfcikX5qq3JcZGT1t7Uwm+Y/bIa8HJ1ffiL
77ny1rJuTZmTwQCoYa4HG9tmb9cEZgwvo1bSIyew59pY89//UBoHNvumtosojaVfnucB/lZlNJIj
w0Cb7+Fnj+qiZukKKgX2s3lUp8nC8EJ+LbNOELY2LLW+JVuhc1UUQVUZIkCpDM8Ma/vOdEvryBt0
vlSffYHFwxuPcCsjn4WNTMWlpPeP8pXmq/tr8wxr8eyGbR8Lmqi1lxJhWk/510r6b6pULw8/APvu
zuLJRXGamXYy1l5g5ZsOlROu/SODYi4Wn1wYsSiBjq1N9BCAHJkRfiAbhRzLVkK0a+LR2V//pe8v
FmUwrYdKEzF1duiA9FsXVXTkwuwZGWJRAtFyxqyZ+WAr06GKvaTD4AWRgs7syHOz7/IsBjZgezMd
oeF5Cja6TDRoiIM7dpX/aJMMjpJ9ZIDsucFiMcItVZuEZO/BK1NgBkNQPci8z49c/T3PvliMbS1Q
eFvbce3FtXWJn+B+mC0JOaFeh+/uvpuwGNxJQGPOHLlGZUAckd6e+xXEzS4dr3s4CoePse8cFuM3
QWvfSpcXqZ9/K2OSCYYXVg5HLtC+E1iOXgObRo5839Nc8uYC3QtldjMyT3Lj+uLw9993gxcjuOgy
9n5ahhkTGkvtCE0bj1z9PVfGXAzg0Yn0kkwR5jAhWd3aOfcaWXF05NLs+d7mYuSaJjYZx+LSVGPC
Eg1KkVVb74eviT7fvE9qj7kYvUHcIqXQ+OpNHyNeVMUIzCBHCdFIUa2UQZe3Rp0k3/yEBNO4Imm6
iYp+rdAiBRY3dfeOpqmvo9MF500Eba8BHXs2BVaAr9bBXuxr3flkwq2tRTQhWcKaevib73lgzEVV
GEMZN5ag3NeZtmFWAco0e+1GtvP0pvm10mbO9/uHN3Jb9RUS4qkBL/pVsV4ljtdedVFSOUcenH0n
sSgLsY6JynZ6WOMztBahOZjTmLamE41HLtO+R3NRGDIAg2ZkcAo+nJHnrMm1s8bK3LuhzILvh+/E
vudzURcQ1Kuan3KIRnYTqFmzdF/xY6brwx+/7xotKkPmIujR4rjxevu8QyhatvWKNiyNqXh7+Aj7
TmBRGGBwVloyRI1n6/V9WpAHiMvy8Efv+fLGojJU0ZjHcmKTy4KoUqY43DMUbAwOmL6Hj7DnBhvL
6tBqGJCDgEcIP8oo4Zgg3NBkeOTq73n5Gov64GR51ncZQt+y+qb1qH+bF8zwtPaee/vh185gvnY/
jLI6MdO6Kwr20ei0WzCK0ygHk1HeH/74+UJ8UuGMxSCelLAz6gYaRxz341cfsMjOr2L3SS2zCOMd
Yt9GBTcduMTFHz7ivps+P2c/nBCeuxAZpc9MO5DfrABrsOVjAo4DzF4lCPHDR9l3ZxYjW2ulgYfX
qr2sQiyHjl1Yr1ZBgogA5DccOZU9Q8NYjG3fDZxp1F3mFTqxM1WT/eFW8AIOn8G+67QY2QUU4bRs
uE5h/tSZT13t74b2jymojgyNfZ+/GNdDbhimSPh8RU6ICszM08GG+El4Snf01yan+mKAo4XMTT+b
70LzrPN6HiMbBtdNPX3PwMsfvk57bsLcLfzxebKSwG8KlWOwCV/M8qhvkniTw5+9p3zoi/FtTD1C
yPn7R/m1tFziSAjIVp8Pf/ieR1RfjGyZ9VYKXpORbaunRR2teu3JCft1KCzQQo+/dpDF+E6whFq9
ywa2sHFvIip00ulbNSAAGbvstZ/QJh4+0L5LtRjW0oihNSV6DQHPX2MxxGKUEFhsH/n4fXd5MZ7t
JoPMptJuiXJxgVPnNAeN/mvffDGK2Q6VY96wE9VgDtDGFFNlBY/ZXB/++H1bC/piICsd6GtDVVkb
x0303HXYzaIE1UuilPq9GdAkriaiSOQQuWDOaWVCz8XToPrlkREyj7ZPary+GOlgHdwizLg1BgjV
V+KT4wAYi4e+XSE2uD9ylD13SFuM9VGGhVJFzERMO3fO9JY05danoXr4Ku55vLTFKBe91SJP5P4P
fXaeRtb3OFPuS7u9O/zx+778YqC7+uBbzTixux/oVz2L9nVZjNaR775noGuLgR6CSBxdi80RJ8It
ZTzz3jjB9HPiItNxCMA6fAp76rm2GOlaj9J/RIblNVXsbzBlQnlNbXPXYEd9L4NOOXI2cwv1s8dJ
m6/hDy/wqU/0MZrC0pOiPM1NckmUceeOKuFAoAIHsXFnsBSklHR2+pHlNrXVs1s+Hj5NY9+tWlSC
2OyTiWyC0lObuJx2uR5HBo4inNNu7gbdiTRhm5+0aQAzwyzggmb6lG5KUXTnjqk6z4kj4pdYVZzv
/giXAk6aftPKVL1OyxEwlKo2ZzzKLCXThOliHDTEPnV/dKZRnkawAL+PUaVEkKB1koenangCfgd3
1+rUbYcr6CnQkQ44vTs9ofaQHk5Wvzxyh+dn/ZNxrC0KVVaJcJJygD+aS75BXj2OmBT9fNgR8HAz
9cMlMYG/trj7s5j9cJMLkSrlGAWVF4aNtdEt5TtqnNvE1r43dfDH4Vu5b1ws6pKvN9NYNrLyoCj3
ZDNRjcxZ9gJ0Yoc3i/YgVJUj126h3vm71a0uypPLc2M6oZp5SgD3QT/xHXFm4ycKVPNMsrbXcT+O
3LoUOvMwW0cgy/cDGxZBhDxYwHfFpo0o9fCp7yln6qKcIfz3syIEdBs4KO0Co4nx8484EPXk6Htn
z+VVFzWtjWyJ31TLPPIT0a8MiQbWRi+AFljGTT1AeRtaxO91pZjrKAI5Kxx12nVFYm8qFaaO0WfC
i5ME/o3p6F91nf9ye8v2Dl+CfXVEXZRFaVaFkUYlfbkpsrw67ux3f+irJ8vyh7WfyWiXq0MB5z6E
iMRPktIzGJFn5cB7dYZ6dmLgADxyQ/ZUT3VRPScTX6Swqt5TCJbx83JjkGdqsqCO9dcj5zsP00+G
r7qomyGmzLiYqsRTEWlZGJjCgTSbMvDfIuaY14pbw3guNVV7B51nsJ7UCAN1jdHIdqoKSEbr6urI
wmXfo7GooVKtlDrrMFvLNL/GMwuaMyO8TF5YqfaQUfIOn/K+wywKlg9F0LKKSWfnzzbYu1TSywgV
9HUPmWjFmWJQdrVG3/za0RbzrFQncQQ8q+5FhTFctmA2rrqhLy5SKFYXdmaDU1d6ezjS29zzGlIX
xUu4Y45uw9G9gandTrXTFycsnCPV98936X9/Vgx3Ua2qpPELRY0Mr8vd2Sna1Ls2UDBbRSUGOZx6
YNXZfLgvgaNhLtGzM6m0gPdgTxAOQUaTjqtzRvMAlD98dT9/+UBH+Pmt30zNkI11a3gZX8ANLlRd
+e6jmrYw3GhR8kxT7tcOtChbRo0cF/6IQScuurLye2PCp2TKtdXVZFe6QJcAARw+1OfPp+EuKpDQ
RuzITWB4fZxtQ1ts0hzzL+sWx22uhvyXBpvhLkpLnfogMCSJF74EiJOZAw7KiQz7oYEwIdtvvdb4
R4bA5w+l4S5KjKFPAim7qSPPLKDRuaQzNI6+PXy19n34omg0IEt76Lu6ZxC0cZdguDl30Sf84lVa
1ArpaHWjpLQ27NAdMEEWxg3IjerUKn33thtK+xENePb18Knsu/GLUsGGU4kVF3IxGuOiZ7+ucNH/
jwacEWF1OzMTFbyklnCow8fbI48y3EW1SEZNU9ysgHAeNC+BXty1oM8s44E9nlMygLwKnLtBlIIN
fjjLiUknj34KYQvZwXcGw8oA8jCjMKbS2ISqyrCzmY0CxEiBkvSJh33xSOkx5q/0SelxFqUncUyZ
RqroPETWBHFFVVFacBxIhW4bP9h1hpKfIyVYzzTtzJ683gUGILMSGVGpdAR7Nu9NiESa6D7MegYM
83XjpxGu4YppFtOpEthlWO98pj5rW+DdTtky2BBlmHqNr4Ohc4vyqVEG/74H83ZNth0YKj3mFh25
G9q+U1zUMtwy6UQ8A29ilcAqH3snU1xsuMYJyCE8ZKJ2nUvRmv296uRZt5Esed4g7+B4Ofw87Hn+
nPnvf5hdY80LEgubp9dpQl1HfY2lWHUxZSiJ/z5l7fioupOrHSndn89t6Ib9fDTf7NFY2UPmyWYA
nK5Dc0seFWmfmk12ffiE9l7SRZGLzDAcDNyI7DF1Xt/VmPUKIMcwG+q0Xqu6r5Mq2uUnUNMIz2jf
Dx92z0sJZf9P17FUdNOqGrX1UiPz124e5qfKhLtH7VRScwZJ3qIaJHcq1qcj13L+5M9Gx6IIQlVS
s9iXQL8D8WrYo00eS39ss26+WJ99+KIGKkptFJiMGq8IBf7T0sb8k5SqeoXFqrw7fMn2PQyL0pf0
eTZgBPizH1VdNqybL0ORBzhMCZi7FOkQV0cu1b4jLWoemU501SRrnJblg2eM9bg1Cfx5EexI3IGK
0I4Mpj1XbalxzRQR4qfq2L/GRehBFHbXo2kBpY7Y+j980fbs4Rn24vGuwf8GdYtQGs5vrq/gxCU0
y+F9hcN5kUINdcY02jIl27GePXOKr3IqxZFyteeRWyqfWBKLEsoCON9EFqQT6WIF96vaHTk18eeC
65PHbqndtZW+SX3005C/ovIjAAxynWrB7FoPtXFbRBYBWYWQZPgW9gYRCGj4KBu2Ta7YV0YW0wl3
gDamJ+7IU6tbG0XTgPBk24G4IL9/i6dkW2SzqboAv1an3zIf1wpQLKsvNi24/FqS5FqPF7GfehjX
t/hfV2JswKGHp6MCvdnJiBAKRLzq2N/R3Bs77DdGIWbm9QcWHTTFhY+9tVg1GPAqGA/aiEu+gIgz
TGeFhj9GZpe8b06U9jkaUNZaoPoizT2Jcv008CHiR+JF5iyN8Z6chPWjReTvVNjvaateZDPBBJ7F
iToA5kXrp5jYDQm6MEf1I7IeFYJCcc+f2aMGBwMc/azSnDcqE1ANAP6msTlRaxzf8H+IV8/PoSc8
OH2/TSf9GmX/1jfPEv9bitvSFf2LWRdvQ04cR3CiZtVaS2765Lvpv4cwjLgTcHdYGLcaoDoCB3Wj
X5vYVAJWyDru3iqoLgK7/cigapVKgdPSPRP+zsLhqwPN0Ylzch/qmY1Eskwa38awkzt/paXXSRM9
xLnp1TDUff3B8KcTsipOciBRo/YSIukrohrZqUWma3Yq3HZcCzhWDTxD1ucnSu6sRH8VDN1zld5X
7Xvas8wN4IpO4NwzOVxPrnOF+h/4VkJmZtWy296f9hFxFMZFAGp8RsU+p4VCnnLYPEr3GUSpZ8XT
Wp9IR4pvDPmR9n+kETH1ybUMmxQ+nAI6GneP6e54V182Fk0NcrO1Aag1AIh+SmEPN9Oqb2+rhMxE
/4Mdp1XjiwtdYzcWwuY6jbhwAW73Szh9ghQ+CH00iCEEqbZBgM+D2d5lanTrU4lZqnO8ApyUuSP9
fJfaw42lN7dTOFxXbn5ROj54zQIGeMv+kdJEW8Aw664uTxX3G27I1WB2F2Yvb1zne0PUKc5sT+rK
2rE0Hkagrq6JAVhDOs8+SxjilCaAE4Rbyfp5psrq8FZa9jMtdzybhP+CEpn9g5pfqOdQqI+KeVjn
TNQitX3QENhAhVjjP2WWJoITUwEH4myZj20mIjT64g7jFe4rdZdXAkqlzgZQIaJzjbDxCROn5ktP
uvV0YpgEmrtbMc2woofGJq3JENkFHF6SzfIPtpVOlPGP1nau1eI2j28aBxdtMl6TZbFu+wnoW3E+
zGgbtF1+4p+08pTMR/7aPumDjDr60gwmZNhpGxvtLmkgjMDp0QCAlOnXyqiuh2l60cgVD5HdIw8b
b6ySzOR4NRB4VzU8J8mrr2TnPE+ET7lnth6dRRBolc7ZwnWF6q1tKm71zDFNjeBMWOKbBg9Elmz0
VFe2+JYQCqEIhOPdNwl9gqitbRhrlKKUQZY+2LK/1VssDQpdgViuAc7y4eZG2OJtygTpmE51orKr
kUCDzPSTxnjEHQaPCj6h+GaF74P+ggkdkA+UzYJfLn2xgqdMVBcJ4mLwbwVUqdUwllvfgklX5tvO
fem6jjCW6GsXXFYTOvOB83VOOuhlZucCtHetnSReWNVJ41LLncifSXY/h33mifQlIfVJ06oPAN87
awzPeryMuGO0VeP4Z834XJatl0ivafLzYLiGAPRQlZcZDliluFR6/48OrIQqeQEI/Syz3VWRZ5eq
rq70FLasSXUao5XP0iMjbzpJg1VsjWupV1uDZVTY1NcKWWBTceU6rGDMlyGFNE+ehm9+FBAFoBdt
lfx9SG5q7O6anT0F8bMZaNAJ4WY6gtX4uPZBDkqehzEszq2mPZMquTY47XtQ9ININqP8cLBWW85r
HmVPRC1dDjbo16C/GEtuSWk3Z4XEJNkSNw2RMYdYbFTqmjrhldSNzEiu/bJ61TJStSRPd0tuVm/h
mUyoGbpzDv/m1GeXxYjtaZXoOkA8Ruhg7QLg/tL1gbU/pKDj1dBayWDaFiXheoKFmN18mDB28ACs
8Fl4KAJXVsVkNHQ3Uz2cRMZXtQ9OJcTVVs9vOmD0+BE2TnKO+2DjkOuJjDNtuTklXJTS0L2kfNXb
VygpWznG8BqBejlzMGS0LdSQancZwMqUcfgWS1Zr6oNeCBXrqBrhWMINW30NSbJsT3A59+dgvU1M
DCJi562KGv/cRrVFdkSe+1eFmepXReao62LC2HmidkKwEiY3Se079V6vB2D6elbcxWoebJOKM0BB
CWOznYb6nJ3b9mJQamHApPD7u1QG0SUBndpprMRYszQ3rM5illP5Gru3PAs1C/zRaAfk9phjGJxP
lYDAF9YdwW6VpuGOdey1S7L3jtasPaxoyprfozCCzAkUnJHJhpfA5R72hP9YmnVK/vBT0NgzKGmq
rwt/wP4jEjt/kEP22obKLirVC4tg6ipQkvPKGCHKEn1R3owz+5iWlup1TGA2AUL5jYkJGZgCr+Vi
eBxdOb/2iLAoguq0TIxvHRvR55bBfch1KlMe4tKZED7X0XfVta7Myl9B2yJSuibgmxjvhFyUTsnz
xyhQLzqRbipazigJrQt6LEQNkuILU5Y1cx33zaVqTuRc9+lVNfTX+lgWm0GY6lU0RffDrJDBdHKh
Q3iLdZj1ud1VK+Ddzok26Q3GLvTdkaG+IDfc5EnZrtWkuY1dJ4WGYZlkhqaPYnSsdRz1/XnsWJeJ
C3st0yhwids99lJ+DStXJcw2U1Zl0ILox9tMX5fRFcZ3pNR+1XTtNEya+9YxL4RLiE9uw66Pp+fQ
yTfE7dnkVFnwYCL6f+WAETfQS9ouvTzRoqpd8e34wCK66/WaxNtml2vmjZ1nV+UcP2kosHHVr12Z
hauRubSGmmOlOeO5O41fM41GCfTL58bu3FMp1XvbKU8xZsHI4JkpnXpbagLc+Rwd2ZCZJM4z4LBO
UmUgdOHSaeX4RwhsaI2n70w25py34Z/VWazulEAnN6B99CfywRIh3nH9+EBJmv9L2Jksx60k2/aL
YIa+mWbfMsmkSEqcwCiJJxDoEYhA9/V3Zb3Js7Jbt6bHqCMqE4hw3759r4RzqtUE9w0N3jRyBwIK
UpXvIoI8/zRyXtax1PKQ1UME5zkRWbHNvbTgetRxDgMiYQd7BVLwEVWXe1m2DYwB/sE4263vpi+j
am3FPr1K7+Adsxqv3dnh6BIUnfXzj8QT9Ue5JKo9O+kwh3szT1XKn/bz78hrCIMvk6belXB9Xux4
9s5+3FKcea1SML3FQhyTcTrvdwR6GHd7k3drKL2P9OJlCD02ry3CbIrKJtK5pEtO8jy6hqOnr7Gz
UFD2sXvXGuvL4AYJQaZDs+Z9KbxdlMZjexjVMn457kMIHvKZ6NlKjeEGbiFAwqJY3vA5hCBFxjFR
63whVKRXPWdLbPe23CWZXZwcn4XH0ZP6XBBUwjBMOgW58EIodWYdrmy3XWEp5F8+teGPT4ZfRpaj
j31h9uJiBwLd2WpPL5egK21u0UCTqVzBo+QDEUj+wTA9aGSID/xsCPymGB/8gym75qYkjT4z5j5a
PZ9jNIZtePLrqKKiSZBRVq4TFpCzA2JpV4nfeWy3h0TrJVbP9V50aXP0q6RtTsZzC30cSD0nox9w
QMpRnbXNTgq2+vcRhHC9zVL7Oyrt5rXl+Ak2yaxzuWuJbWKA7lmlWC2CaM1NTSMrD4SpE/xf56R7
086yFSqpYCg0Kq9jMx+gveJ+glAyi4V1fObvDilCNKSrKOusd1G37lOftd3LoH3nS5sOU9FsYS7u
Hbu6B4G3dKeqIk1kFfo+H3mZ+fo5TB198Hme9wm91TkQkaRmSUiTHCKfmBXHIQAnY2J7YLE/f4vb
NL41RC5vRTVPd6hOy7RqfX96wcVpCNqp0ubWAAm9EdPr7HVoAzlPTH+ItUP5E8zek99H3ZWNTeix
0zS8SgXwZfQX+2UENrGsbW7yXUUG0n4Wszoxz4TZHLqYaG3At7s4VuH3SNTcvSad54l0jur3ZJFU
0jBZ49/kApl1H+WkB2Mr2ydtFu9DP2CpsnY1yVJMSCDRiYBTX85PaeCr85J5ehfGqt0pOyJ5dyYf
C3ayzs4JtT9RBs1CPmzRXsacRM6y3qoiP8Z5LHKIFw4xa10xnJqsq19NMZCwD24BGEdYnnspxh8i
69OdepSpgV3QLlujXf9DfVNuTNX/nuGpgCLTz1PcZJT1mMACy5jzHHonVUsOCv0Cppqc9YxIytJL
540zR8x4WvmPM7fXIliyzzwYv5Yopae0GZQQW3V3XcLwycn9hQmMQMlsEbsx1G92kTWQUMr+qeMJ
3ukhSfmKyM9rF9/e2vwcJ7T6yC0rXzt1/W6x7X7oUwOM1gqpT2zn2BB7szfKjLBLFrmJOwDOBOdc
idiZzmlKVFoX2+JK+Hm2zom+YadVfneA4+FIZB+uIgInHfPmGshkwF8KHKNLq+pWSEdeYvhWGMja
ZTskbvLgEc+bypohyQpjbRxFJa7b+XVMAvU3iar4zYpRh6fZj594CecN6brxugBHA4kmMq8TETLH
pKZPbMg5Wy8iinfEaIRbInrSe4ob6+w/UlmJ1G2IXqwf5L3woyF3B9d2na7zsu1+pcIlqTVwlx1R
6WAmyPDeQ7I+AGhRBHHH/iam0jY+XagbWPEjQ5DIm5Styqi16h9DlqVXnc+Az4VFrvlAEFpSBcNJ
woWHVcHOlK4gek9uKU9u24932Vj4WAR5UCtVkUzci+ARJbx8zy2sU1Z8PjQcJiblef/aMOQ8Vm61
7JemHDeB15OROLDKGgayulo67AC72ANbviRvjrH6UbWCryXP7nkll40uKrlttZyY90vz6WeD/llO
dsTGUnfLH+eHaUaC68LwEYgWDeuqbH8uVgk3MmBvHeyWuKZki+5LIqzx2vAh04Z5T97Y5ldb2Q4s
RQ9iCy3SjRzU7KKLybt4gox8Jv7xKuCnV0tAWpQNbA84o1NZm3wC4D6GkD1cvyKej+SupE641fG7
kx5E6nTQ0fbXovqnJKXYeOYFAFq46+v4hz2QWkpN/8Iicog9JoPH7Dyik4nHfp2Y769sq0Y7cYb6
1Wf3iPCSCEaxKV+04vasXK/aB0Nk7fu+uReRBeOgQgPp8uRvVS71dm6rk9ImPo6ZnUIgGr5GuYB4
8lPeWIbBRESp36RZLrfF8Q9JmjJjrNzm3SnSbtv3i8NI33YO4yC+ZWhqAB2Zus3ase9D3tRrmWOI
z534KDHIbCt29ba2igTOwCzf2k3wrsPSXDMf4lqtHVZQp47YL6dtKfPHd1UJVI0pp8IMXVqOAR5h
BpJGJpBzktAcSMzlzk2t5KkUSpCVvBz9sLXOgETLTeuyGZo23yLm44+rARSJzhVjnq47sOPn7vzG
ifcQfuKzesREydiZNs0C6cIR+kb5deRtuZAcg3RgccwpN/4re0s988s/N5G+1k5fFYcBpAY877CM
t1FfV7c5N26xbYvpgZ9Op5eBvZs1DVf74gXL+JcewuW5aHoiYxxhhi/yUonJHTPZHyPkhW03t+my
ncIYy3oVVS92E5HTW8/Wd9+BUpFe6d8XWcH+mgQypMnaLe0nMVBDPR4TRdShVwGzrNn3gVHE2noK
1/55wnh4FrwOr529zG90hg/c+mAwCdXac/6GbSR2VAIE35SyeM6a7yLwukM10C0W4JH300wyHIG7
PiB19+fkFiVR4zYtc0LNdCZDG2pd0NnJ+8SV8MOidnvz+1rtcpI61yysJyvZkTw+u1O5c3OSireM
Avp/dDHD8qjTbNrME9ws4m7H6gy7h6YqqV3+/3aV579IYiRqoW9JEOZI4BLJPBuQQ2Z9Kr+ojqzk
O8g/qXPP2qp6030X3XVPsqAzueFR9RZnam255yyDw+wlZH8j9hGQszaRpd4pusiZjVWcPuCt0/xJ
huvcEL4MiAL9NkS1cQh11dlE5V8XOWNE2dPGEUZHUJI/DyMOn8EEHBoBgHcABGt78u0rsS7hiyP4
6rZJPSd7UiU0WG5wJpnDZ/5owszeXWZxaqPJ3UZ1zlNIoFR+bi0neoPbznxU2vKRbZzq7qdnN/7f
cCG4F6QY+1wUNaheViGKbdol9sViSvFW+ey9EW+WfuVuH9Y7A4Kt2duVRMrrIBVwYrdx9e5I2bXr
Nm4pnXmNs2LNbpsBY1Gzq7RlXYyN1KVNpg4qN5XLtSFz8DxkyxixmlaKEQI7CiImU3wZ7UBGclHB
U9uO8RJVV+KYnWnv2ny6sFyi9GnoohKO+SD/hjntBZiBBkjZ4Is/chj0JsyL5ldRs3W4aQP2+FeW
lQ5Xe5TDievFof1tLFAvnld0a8lWx2Zw2VFAFJhDB+5mQhpdD0KY17qXXnRjhVe8zwtgNI0E+0dn
pfMmFj/4Ow1etLHsJntKhWh2IuvGZz7N7sE84norE49uoqjyzTDNZPmSJfPY5lngAVmRt8nikkXm
Mgyf9EQWDDyK8l0xnNjqIawvruV4H5Wu05+wvr3vIaqyepMXHgnX3hIvZlX1MryEVoMkmwZx/Md1
umjf21HxXC8ecHK272H6phdGEstv4MP2GVyiuSyg1DZkqZLwKyVneZdMyUFokh9racpfQRLH/AZi
BOEhRhQMRGJLqGed+zZMvEhbZETzzO7HLqfgHCbxW0YV4DMYOzuCctzLlHTj1h7I3NLV8A9h3D4X
Bok3q2F87MNVAWoaB/E9JhaZBMDlaHV1ttFB1a2TaVJIfPlHk848M+nHI0STPO/wMDT8iSyMDEQH
uIi03lvLuAMRh6W94rvc5K2ALfxwCsR2xF8wxJewM8+1Kc5WGwK7bsj+BtmyG2cp680wcrc0NCEb
siSTrU5jgFeLHVP6dW/gB/axsQ5OmaDWDdELDKE7I1wHu1bpb42/dNt5ShBFKbcy2X3qMS9eHqvG
jTtdaBm2uiFyMh3bv/4w/3J957WZ+aXcjvoZTmkQF5d09C+2NewVmZrraA5Pdk7/W8jvyMkP8aBQ
gFCI8QUMCx3UKFpiA+rKnIcqf0bwPrhRXgIrJREzSwtKVzgnyN28dnPaMZmoB/9aWp/dcB4a673K
QHF5OdO5QjyWM+U+SVv4KOkW8MVFGuTFyQmTs7ark9clewYEe8MaZjjMYOVUvHen+A2VcOeVkq6z
4hr2blZJ7PJUU5wzYCFTTC/7ec5wSMKi7Y0+C8tlUIGEOvwMgnDpdv9lLPf/8uT+t7Hcv5kE4km7
nYnC7JCIrsg3kQcRXrDWBEhcpW9BXBVPjg00/JHuZ+5dBmQQkpxUf5q8WV5V11uHJKIGfEQKeRCX
097bF109gZNpM/cB2wnUpRwzIqBNAU1151DRXUvMK/6Orcu+3sy5RaQzPX5/Jh2BDFKeRfNPmjdz
uPZrr0UHZ6D7HPS1/d1GyjlCaMraNUIXHVHW+wzW2mWYPpupcV/dpi7eycwKY5ZdJvKVg34Zj35t
YFqFTF5ouYN7Wvn2C2cmL7DVxeu8LbJ/JJjGrXYm6CzUQNbNDMZRUGDSTm9M73Wfk6urgrLIJsBe
5oBqiUW2CWLWEADqhXi33omHt7ZV6dWKcu9HHwfLZTaE67aFDfa6i31UX4ByoHIQhYdzG4GJr1yV
XfklzDPslThhOc12j6SE86MNdpufXdh6j5ermv6ZA6a+q6no2oiMvnk45CU5IVSmaXp1YHV9L/PA
3padaXMNUeluk9N4H33ki4PoaNQpRx5EWGWl8o9V5c65xgfzM1Gi/YjmunnxtAfUMGz7aG3UFFwC
f7ZWk+qdTxcy1ZYUP3+fViJ+8ovOU7wDXn9JvYixFaa9fwixQi8uYyAyjfguMBYynWqH6DmbtX7T
AdHU9uy/U6OKI+R69QgQLaApu+wlg7Gb764evUtUNdwonYjGowOLfDsJz/9sGLQDnlRt+mOcQ4gF
bg2fKimr+DnpZNlxFGnFB4y/7qT6EVlcJCBm3Rpq/EpMRX8t57k5xl3h3dLAo4Es5mwC1ebkAbkq
jgUcc6CrAaregjNOYUek7gxTFzpORQg7ZLwgTDWWgiz/0IlHmChQRVQ9n5r10Z4n/XtqXP2VzX2a
nyrZElrfxIaRbGRpUAF0/FG9m1ubIygP2VwadRJnh1z4wcXzFLsyxtjpWziidOxSR6aAiMvipfJy
LvowmDOIerPuzQYcKepqWhMYz2ASgCXia6VO2nFAZAD01NfILDHBBi5h3sFMv7jheYrfwfgs/NJ9
y9Mty7k9CNm3/VrkU3qWfSp/RUUYHJduBJBDDUjcaUHdtFJTklyE1EDu0LkfFl5x7phqnbMuKEDF
1B4EOl9r2E8VkL2DydKRSMZalE9RaPxjnpr2KxgW5gAVD8RO1hIajpi8+a9LJ/DOvkpLkEv4cGhN
apPpxv2LdGGTfTR5BdiwrvLeGIb3XxXWMIj2lmhfCH/J/wSOl5557CTcPh0tx0L70XWY2e5VC0wQ
1VOWuwWJ8uwG+V+tBJgHkXZZ9ooS7hCgMIJgLfr4Vpmp/KEdubz7EvE5WmT/cyIe++civP7dXWpN
rCt3LTX7xBWGZJfDIywVzTo9iRtsBgaqB2uRgFgNOhfwg7LOfle26XYzGfI7XQln3JSFYwN/VO7y
4Y6Z+TbJ4rabYCg66EBGjf9YeZwdaRUW7mTZ/GyQcUD3zNwh1eIPv5uomz8CXpEPCczhRqK1uVqZ
n3wQ6DZ9x+j1OzUYO1xTsDpPgDsjhq/zYu9H04pv6Iqa/CqmAZ89ibnYNXXhbyNisN/qqOwPStrV
c2J0eSa3O/5YBlndxiYMXmU55N0mYiD8Gg8JLJYEfMon7A2zexTcR93W9iPljWluPOXR40mHUc9P
pQQOiyCR58YuHCgchUMKkOuKB6zXnqdzUiXzmvkeCcgzAUEMaucFrhxwjbeAEFFs24JjtFDlWz7J
SG3cWcv3NF4Yw7RpWh9Ga17O9uhl3dp1kyVYt91D3SwzxSDAtkxvrYj1Jmg682OMCGMHrAjYi93D
tnH8IV8NXdV89KkYxKEknopssLIL31QyuYcli5rvOEhIgeezQhHRI1JKNDf9c1hUxYeblcsfWG9o
T5BJsYWU2firb5LkD+CdGbSuk05vgHbFtZ/7BnBD4N5daeprUiLyor8b1W2HOFdPkKPlxR1DOh7E
8zHaOPFYjRsVJAOjuAkRMfVafn0+J1NvWE7kW9V8lXBFiyq8uuGw7GCXpifWvurfkWEa4Ni1rc6x
FjPOXM2NDFZoFvsaUk62qhzFQD4lBDWuLf1ahaqp+fV7xJowmZY10DDvufAZDHFHABdBpKbN7tmR
KRpJjV8Oc0uSRFC9YP62vwjd8g99UTaAuYqYUbwClBp3bLqIynmuSXFe95ZdHYuKOPuQbc1L6OT2
cWlQG2BzlTv4jt158i33ltdD8aQGxIpMt22x4l6uoCGM1s+yw8/qjHMst9Tkw95xWYBa46f1oW3l
Y3FBYyQPvo1dlHDTVBsdxvVWhj0Po+8+WDK+2qRhEJ7KxOVWCav2LQkneG49tooMcCnWcmNc0dzS
zOcRD1UKqaezh/Ctpf9JN/hhOBFDxbiLGN+ZhRBSyT9d+ehIg4zM69WCdNExIWEgNyVpfmulFcKt
Z1bXguIkHNppvZ913NZPTWrhsKFawdiCMwK2HlIJWqVtZffK+PaNL0t+eVpgughL3T95gy3BsLl1
cuxyRlJV8ODHNWXcP8XNwEKTSYknXZepCu9Sw12yF2d56ZEWjr7XSgok94FwGmw/fRPxXP8Ysexj
kAW9hwcrr99UC7DCmS3F69b296Eb5XNuxeNpDktmsY7o55txLOtdzVWytkRvnafKnrdDm0ZffcLx
D7OKHY+ON3Bnlykz4JjPzy0JjE8DEkpU6vMPmAlzB3oBslYxFYKRZwOto3KLkgjqkReMOzN3ktjD
Mvkwxei/qibuXxO3Bn/q2u7PuoUPbPduuw+nvtjGBVP12ASf4+yigmaIQRsWnH1UVOKm7iFAzycx
+926N8I5iNAuPMglLiVKV/qm2eQMYVf8/cltCRzrWYWAxffoPsGEqWd6MCJDvhn0Ku3eeHaqipR9
zyyXJiqGNxnm2vyYB1TprQ83N0I7g+PYRML7TEkI/mHhY3NXma0F3GzeJHjxgU2GfcCUdQQ1NDkR
DYiZjhI+Jn1bMlWsG49afTWRb7Wv0RTJfWZU9adiiom20qSyWXObsrtWYXN6rB86HOPDPFivRtia
ab1Af3gDTjDFh8G3E6DYMwvqCAlm2wfabGMn9V+bLFObKhsMEnwy2tcCWOsODjgjVEZ/hP8tS09l
NM2YrZJqzj4GyuVd6g4W9hCL3g3j5npmHrHt427a6gi8ql2KylvJEJCIiQSWHn6rg6yY1TEYC475
pGEhYDP+yiX8iqyuq3szy/FNcQLvo753r57XRUArbL/4WUKUujHh7N5T1S4fpMZmx0k4xSmIlDyW
DbQ6L6+dh93OAYfC3XICrDB8dZ1Xvog8eu/wLn1wRFZH1E3rX7wD/CVN/WmmBgxAN847ru30R6eF
fbK1bM4jcOGDvWC/iiQwGqqkODmkZnCPvnLFG46E5M3houO8mD0+UFXClDRjuZ4DtEOkenEUfEDb
2XSICiRz8/T4eBZehC/xfYF+W+5BzFGLWSuD2ZhwjH/PhhMhn0TzPZoct800m6DZesZB3Q0DAHh2
WWyLzmWaG1UKe1yTOpwWWaz0c431gWZDyWDbaJA7s9Jx/JgGdCdl19nBsm2mDCkX4oZuSMrTAoHi
NPuZeeq6pTngTcSKRUdRe6CRseAvQzn9gI2b35iapvDMR1aHC+HE92YaeQmCod2Q+bW8LVlQ/LSy
yf5Rtk6yZwas63VAYvJdSxZaU9t4l8ZS3clYzsD4M4QbBfD1FFsoqJzWKVY0roZjMir9wsyAHN1y
yf+KXnHHZSDqgEwxjLE8DLYpuwrTND/43jmqleMHFqn+6bQth5T7ktNBX9pKJ7hS5qR9CqZ/kXr8
hegkowiq0SwqZTpub4r5j02adh+eSXEGoJA0rXXtLSe7h9rzz97IWLdkRAf7LHNvKFzlJuEMBUUz
HGOSh15lIAH+RRmD1hVBDeOzWAZ7n9cGK4VPp3OsAIx9Z6PvYOec879W1RYf3NitIAQkIY+J6fPB
HWlBRlfEpxgyx7s20XgYEzc759WY3ydj2KSq2TLGnY89o1jbKL8RUqYVMSN32g2DnfrXKK34YJU1
FAONJWC19OHUotBBSn2gyCyH+a6bfHqTFV5FtLREQU39oU4nKBz52DX2Kuztea+GVP6YlNftTKC8
dxVa5Z72f972WBcPSEjd10zgG7Vs1rLQzwPKEFlXCuad6KIbl+twYV6e/O6E5cHWEot1Ysw+KSSz
PPubRdmAQafwxSkqp+KSk9p7jEmQ/5NE0vqdiHyGI8ep6NsLoynqq5pQUPSh69gWLp4QRXS717o7
EofS19jNmreOwo6bBdcaxrKWzRUL44nXg+3m/pIHn6flk5Pe+TtZrfc3z+mxl6EAGeQ7IiKCuEl3
PovYP5js1zfgFHOOK4+x65olf+jo2oq2D+7zkb9VXV0Y1Ccehhj/XAxEMsZFHLvMKHmm9HEiboJZ
DHa5WMQdNl+kYBZ6y2R66xyreO4QnDayCLsrU3LyQpi3EQSfOycAwuIciZB3sfeTz8iddLspw0om
q7DLsGQawGNgunsHznPDRS9ooB3sbtIbn9ToZuBQ3La5DMUyj9tKVLxDyoGIWU8ZnKIguWfFondt
WInntK+Xc0ndeIUfOV46Mv6Po5/In3Ip53VTQGxbPOBYASmKe5Vl8NKsIN3CQarXOAtmBpftsnfn
Uew9dGTk3XHm0azJwD6qgqnqWjuiwNBpQ3vax1EC7W60xnxvF6F1HDqBjzYc6UFZjT+JPG83uSOn
e5VgDMsmPE4iRXP36jE+hIWcrnM0ArAhlFfu625IzqbPMuT8MOIPTio7E/f1IGWmEI2aNHi2DPxK
FCdcNzR55VNdFPaL0Klz6ixPHesC7BUTYvcWBLn6GzAAra7+ELu3ZA41YQWeCt8LU+lfvuO4v0eV
97tRJmD5qGc4vZ2x1fBRGZLuCBxd5FpxpP6p5t4WuFK7/FzMU7DvlIQf5XNrTl7v/irDR36SYEcg
eo5Liy8uaN35e5j74ckxsj6i1/MGlUmQhCsyuOO7XVCz9vWU1AfScZaNzKvhTveBDyQoxLQt/GTZ
0VOOuKuX6KT8xtqm1ZycgASMv9rFEi9UO3q35Im10WPpXxetsp8RhoJsrZxEbSU0Ju7YLH6bgpQk
gb6W36rQgOZ8L/Cf/KQqzdoMyj+zDtl8+B74J08z9BOQxrC0sY6wavLAZRy0tM/OGNaQvZRyn2pn
5NKMXOsyZFG3D+HXHjVV14hMk+gbm4jLjUUJZ0MQ9PQmWdJK1nNcJRcGVSAQLMcH3NzEmCxgnbKD
1hS3xlqE2UrWxhMAjnHCAGTCPMNYq8EzP9l6gLbH2Ho9RkuNY85rPjgD7duIgnaEpRg/B1QQv3J4
92uFpfglTgZn6+dp9MCEWOPG6WJvTWkQviVNjsgqqrA4N10xqg15Pj46c1CjMioPt0Jrb4tlCV64
YYJ7n//LDlKK+cNnkmA2C+3cGoNinmNOFs7OFMjZo1d5h8Ka6nOp7OpFGulh2cInluPjOpdTDXKS
Q/IxROEQWUrnjo2kvDOVkn9FXflnWJfLnwJXN6btaQle0cFTrNPDvE3rEW5zNy9/qCYfc4Jk3DKD
8Lc+cutG2la6icIm3lRDT/wOz/BpyBihMrl11yPD9W3dYZu1Ve9CSdXe8lSw6/BucQ5m69k0+V56
07CzlDI3VgWnZxKVlq0CXjSuYug4x7JADw6zId5aNiMyfhVoIEU06k1SVOWTskLBIR8X94ls4Xwl
Qj9/1/GEXp5p5Hom5HpjpeFMTRbLH7KqxqeSLCW0qQH7aO3TPzNCRgqqxbLNpqKKD3mDOMcWQln8
gBxk/rhsDF1SLKPZxh55YmGYFSlVZzWC6m49pMKx8M2tg4UImJt7g/c3kjvtoOIDNco4XMAOnqM8
MfHZ8tzI37SN7zAT9znMBgVFzDNMcHXghG9ZITCEhoMxK4Wdhq1BPe68tLYOla3HQz9aeNgMet4l
R/a01mOTTO9jYTMiKyH4AcmNgic03vSVksi5l64utwSgUQMlhmdSSCHIdS56LJFtKItPhMaM51Xl
jNvGME/2tss9vWHoXzpIP2O3bgM17xH/ButMeHMSbesyjH7DBc2eMIqJo2uU98Kmy5zctGXZG2dg
+fGHN4RWssscaeNI81xPXxjAwM9aOZ4biteBRZYvKZcJViMaOMqfz3KWmexYI+715Ydjhf60Yure
iDfihcJ2MxRWgJpbpMMVHzUKoQ/ku3Z4NRkqEsovybzQCYktE3OAczuUjy49CFiicTFRWApyMUsJ
YbC1hZ0Ol9BO5+ogFJcnLUziRqk4+inuEUBkvKgbO7DQhsZU8joWXZyzJuCIaxdgPrrDXmve0g5d
YxOpLGGeN2NXgjiZozEmJuv+Vnlv7E2dqVnxASErnLqJic7Km63ZbLFaePy4GjO2QjJoT+siq0hY
95JllCsXYs4bup8c111ERb4P7akeT8xIMI6IcayszwbqzkG5ePm5ioe/GOP96FedM7Am1qO18OVX
Msj3XqgyckecoV2OwzA6r5JKzAYSpgsAh25TLmgaivtYZcbfyEW5t0X0UAeRXGWNEja49ykowi83
oDJgyDfLmx86fPHLnBAVX9csqsh8p3oe2p4J3Dv2jWLjIXJuotHMJzdN6W0YVO1iYr+9NYYTNPPJ
7wN0gDxn38gvXajrvpVuI2oxFgLCkgYRNztj/qUodr1axJ2Jdc5eDQ/aCbuc2MOnCV5VO5c74wQL
yJ920k9dlPXhATFF4FPHWLut/KH71Uez/kZo7XduD0JMCqTFQTDxWWurkIhEboEv083nVSgwurZW
sGyUEQ96Y4hk9lTKafqn8x+zVSNGm5e0lk9LQxUk7QVCbe+KDJCrCzWD3L/9kC/+J1BmNpgYUH7W
WVHM2JkT95qnrfnUvS5uHq/nPYvzHuEv7r6XAp9EY+Syw9Eid3B0rV8cgi1M5Hgat1jTi1Om4pF2
jLHMp5+T3bGMuv12F8HcwJEM0LE/sLJOqRTm7sXvrPmbDT8/AOA0tW/4MLPd0E2sQ2BYvisfATcS
dXxCvRn+cBuM6KOe4lzhSypOgxV2X0NSZOci1Phsxips3JWfOePPpIz8jJuQ6LC86Q2eCzUj4xmW
o79besDFfRCXMLk/WPchiD4U+zOyQnLCI2OqXV0p+1XXhsMqhRu9CVLZC8SKDIPAkrZbTDwR2nC4
3Pty7C4zET1/gjQS/JIV4NxxsHS86qTbn2o9eSwMqRYpJmV4VlvmnNGB/uNSdm2ReB9X4YwkrkUc
mzXE5uaPNSj3KwRZeGqtpv4CuFP8IQ+hP3TDNBzsNA2tjSkfW0j/94TzP61t/ttWctuIxmra2ewn
X1mHCM/Swfj/shvixP+//4r/sDkZPf77/7dmncL4hMGpqr0tJ/sYLNrf2mDs/suI9j/9A/5tFTg2
hhWC0S/3eW8ZXg2PQVc/4bJIFu+/rLY+wGb/20Zw9G8bwVSs9OFF6h0t7CQH4p4i9APLqu7RbEaA
mjO7LjWlzwceBv8gbN+7B21XHBcROy9YBJuTF2l1sXIvPvLMQBiGJjtRm3u53KNqNr/c2S1e0iWP
wo0Xmvl/qDuz3biRbks/EQ8YwSl4m8x51CzbN4TLA+d55tP3l3LjHDv/soRu9E2jgIRUVbZSZGRw
x95rfYtWLph1jUF2sjAHdO27wUFk9P79MK4m438bad+YjwkBcy3TZP6k3MynuSsNB0TAkCgUhdkc
fNcGPAaYpPw2W3LCibeGW46rLMO6AB9Kr5dz3VOvjmFX/qDvrV7mzGbldwSVKboR8AkQcMn0hDdJ
fh40pc6JH6WPTstWRMZUugkjI7c9NsTsq5qZKC0ZNYeXfOySf0gHy+67Hk8Dsh7ng4Clv92/Gw/0
aOVtNSj0dYYxa3eIqcXnym38TwAtqv+dN/grNevu1+X7PSrqLz7r24wQXytHkjOHmZtujN94dOb/
RLWGNWKyEC4XgJ8+WI1/+0E32AQQFtyf3Gx3hu/0K7r52tKammwdOsZ4KY00+L9Dgdg3wgcjyIp+
1GB/5FJPNxXC/gfdSIsH0+C5YvZ2cA2Dqx/fX5PXv/RflqR9sw0RJDOoypq6XYFYCHj1lf8/dQQN
uBTtOQWIjXr1/R/1l8VgX//9b9tRkEmdSipudmFNpBzh9H13z1RYf1FmlD6//zPecIv/9vvc7ErV
5GaxyYh7V7mcnFTKA7bvtM+T0t21mEx8GVWKZJFj+cEYTYH82g9XRUFJZ4I/21nCTO97mwZgb4yc
IjgNLMJIkFTq2/F2ioH/fPBG/7IX2Ddb24DChCZTbO1IU8V7aqq5/SbNPNO9WsvVc+bH09JVBQdk
u7k2yaxG0WAt3D0Da4bvH7yLK9Xk3y7XzY6Ux44RxcD9dqrQ0n7TYL3LvVpG476MOyPDtD5o95pu
GS9JdhXTWXWgPyM2158prdU/A5rHLfIFaDuqNYkkrEvZIe3Xm2llmnr72msB8m4gFNPT++/4b4vo
ZkeJiR4veyvkiZC3klM6YsFHk0oApVrjf3RV/sLVsG4YMLSZQzXVYcEYubH3CeF8V4t7vpcZkctZ
kiefXOTUMxLX0n3F7uhf0p6ZhhbkM6GttvEELxpxeBBbSIfGAqnY7Fs05s0sqraxjfzjg1X0l6tx
m9sRlwUcM5tPrw3gZA+v99RGNXvThGPw/ev9l03PutmMQj0tAKX1fJ4Gzo9xLJ0Typf2S2leKVsy
+Yjy8Lff5GYfQq9CyTim3Q7HAPnaYz6/+sZMPjdFZPxBPfS33+X6s3/bgNBbol6IuVq9G2wdZK9L
JQwMnH1D/7L/KIjtb4vnpuoaZCLdomvYUYUmJ3zfeBfbsk7uwwmdZVoYV5MgIoMsxNv4wYr9y8fY
utn1IN4bBJZ23S4Wo/bk0JDjqAdLgiivDFt4LOQXS/S0UEUyiLPSOtrM76+Pv/228s9r6mYZFscg
7HZgNOhGG2bMkN9paZHUU8K+CS7JfMIsxdQtidFfr97/seL69//LxmXdbFwuUk6Dlj+iSZBQE8nT
hy6bGG4zL6dhUDdmurXrqD74fUwXbUDNZ+EW3KR5Ti3UV+1H2N+/kX+smw0pTZAuNahBdyrqjYPd
xA7dQEeIeGFHRJqHU54tE6bPXi5Rr1LtZUjAUTHoH5Ulf4PlmTe7FadG2rl51O9w0chX5TMrWTKJ
QYsutBpjOgDvg1ub5ncVQF6iP56NL7SQRLqK3QIZRjxwvhFgtjCqNlTwH6yMv1QW/5FMYui62wOC
3aU8Ol/9ZkiWM44VLyp6fWn6UY1FkaT699fDXz4At0klehGFhGWLeRcnmnkoXWl4Ar313oqCa0ge
QqzWJ6g4r4hWCNFpfbA7viUd/MsyvA0aibsGtXVv89cPjKfLpmlPFPnZo4xCwwucyuq9Al3dKit7
Z2tEHUyGclZfLPwLR0Rv+caPhb/koZrvdXo9Dyl2qJWOKv5zMOSC1I8x3Wct9JWZPqSzQrmSvoxR
OL5MdA1erpUvh1jHKi65Vsx34+wUK2yU/gZRW3Ka2iBHDl37PuR2e0DNgOvaxvO9N4bOOsWp767f
v/xvHOp/uw43W2uh4e80+37eVb2ff/MDpjGZLiW5rdps6QsTRtAXC5nrqhQZ2q+okz9MI4mw2jLG
lK2DPLQ1LLVx0TvSe4GtMOYAczy31PXPnWjbD45gf3kEXMN0f38E+JnE28Pzd6cX4j4e1TMAiXVp
mMsWudAHC/8vjzLzZjNuer8ZmVJiLRlTZzu3jTijV8p2zrU59f71/tuPuNl1g9kJ7VI1YouUsF0r
R6/WuCxwKXVt/8GV+tuPuNlg2azBCxU1fJSkGzduE/UrYKzuug4IoH77Lf5fJ8Vv/v/JgL/iQf87
/vY/I+DrHz++/fg97/n6//+Ke5bXUGdHua7NFIqk5utO9ivumRxoA0WRoUtLCUfxCPnvuGdT/BeB
8NC7hSnRYv+R/m7+l+NalqMbjkHSJ/zG/5O0Z3m96//z+XakULwpx5aG6Rq6oL/85+eHOZzIzMDW
FgzlwTrYM3u6UT+Yg1r6Lt06Om8JXu+CZw9EsI3qTeE1iLtqC9C76+cYN8e0BVQTYpWzx2WtTaGX
5mO5ZaC/1BF8z5PzAaL2pkb49aa5mDZubdu6Xog/33Seoq4UE6KHzDDKVZsNFyPHGxpMCKWDH02t
GcjhIHcYCgWFcodFMdrFFlnK9re7fPfrMv3eobjBp/16I0opV1cW10+SvP3H7mMQmO7mFrt5nGAZ
TuA+MT/R6/Xc6lAXTTyMlf2TfOXJ0wjGwK2JMcZy55/vv40/975f78JlUGNJ0zRRFd/cQx8tdEN+
JJSHkgK0hq+BF/JUW7PLASX4iPEo3tqMv68ZKVF18Y+wUExLzop//tY9wnoYk9ivG2F05xIWQO+b
X+m3XmqtTVYCY4mXkwr2FOtJgeN3+kfiSz7O5PIcJsF1t/V9NgyvobPsGKIc/FCekLSgiU4hqNkC
57lMJ32bMGXCotp8L3ys+I0QO6FZcmtjxVqxrBCNRw893nl0Am17GEv3Re9GbZ9XsDuTOAFbFsfR
o16BOMBnc4hK0gq05hyk/nroq27dQZlZi0Y5MNFOddFnh6LOvPKR1t30NLQO2lVDoT8LcWOlLkKa
geBnkd0h0lkYyDC8PEJ44Ef4qEKbIWNNyO+q8fufXVWMe9k8xKy9u2pAIxRKDMVxjBUpHzbTODL6
iASiVSd8bGMNxT5PVU/gCdprWeKVnPtiU1qneup3PkO93WCNW03rUkbS2bBNUxxqmCM3NmLmc2ZO
5SIBNrJJdePcDuOwtkR0GvREXwHL0Mbw0Fz1ojmaAGHlV22H7ixHO3hK+uIpNTeEhoXoIasvTIQy
pq3Wqy9HWiVN+qXsRwSpAwFv8Mkx0ASA2NygY0wfaP16rhSngI7+rC4r82Q606E13HzvkIK0dJo4
v8D5u9NUFm3awmz2btltRzVNB2xntBCdll6I5lPL+mefioN+TqvvoXcNOAws4rNcPFEwduS+eRV0
1l/KTjF9kBOOdXd6bB308WHRM7B2a7VSbf1UDJZ+HvtSHgpsns71pBkYYiCH0YUK1yEuMnSN8GbH
CjdmHGSeZFy/7vNScdYPPmWyn/j51k/fzfq9cjF/OWhft0PHKNxXYtn7bn3fXl9MBMOm6F4moaq9
bsjSExoyJt3py5U2Fe4HpcdbstDtZ065UhgkIkowDTc7TZE7ErcHAAAzQmqQxrtOtv0BfzbsxH7j
WDbyMhVU69r5EpUFcL8MBFKfynucFKBRsuGJGm0X92505z+VkVQkQyycgBdKgv5QM41fVU96g/XD
UHDbNXfWt8FcnhSTyQNl7vtb1g0k35FSCl23HcO2bWiZQt2csnQcOuHQ4GvrK4huZpi7J40hQB7R
/IYR1za9s5SRtdOGfpGr/ogUo9hoGM/BYSQfNLNvMhQcadq2MAlH0BXOIlupmw3USoxoGDREShAu
8oOlEHwhtHlRdmDCXw3nZSjAG8uqdI8Fe7kPseaR/oJ8VteJLguh9ghAqE62q8RJ0Xt//2LdRIP8
en+2kgoDjaEc4zaXiyzf3Dau5txqQkqrnOJ+1psO/cLVOjp2zSVs4VHWkfoe2hhA37atoamHbZf2
7XosrX5ld0G4wv3uXwqkwiFj3fPbC7ENiL8mvdi+fdsWL1GbbAyJcIqNKXgI1Oc6MzDFjs6wacfO
3UW0PjaZOUdnB6DCnLnqHGECff9XfsuQ+X29c0uMt+LEQLLoqNukLRvTsW4YTuRBuNpLTt8XG3Pz
icG/Ed9N/hzCWy7Ytxv/jDhul7tTczCu/9so5q995oJebL08HdP799/Y27W+fWOm7rBiEHkr/TZg
HN4HxqiRA2eXQFkEceue4xoCpDE39IKkXGGWGY8xoS47d+KuMG28a/PPeoZAyvPN8hjO03zsBrbq
wLfzlS8j06ttZZ4CpjynN9WSgzxhnUtzkeWEOXnz+CVGrLOypwQhN5yOh7FxYs5gNEEge47sOnWB
G/mjbNybw9/bugOeI3jaU2m6pnuz6VT0GJrRqSLPkQyZ8sjcoFIvcBI62gW6F3kbNVLACmJKUMDq
CzXmM/6nJDOWXVQ2RziOxnkYWxCYWQdwB4v6uhGR+oDRLK/1xp+3BGgKrlRTuXib3DdI+W9tQD2p
GUL0mBu6zDhZflJzAE2d8zigaTabGeBD3I0kACbAZmEaxlOceFpV/SxMad6b+VQt58bAxmvlz1Fg
7EPDL/9xMTTQrWy/WP5LK+U/YSWsg1maH5z3bgah10vs2g4vwmLvQc95c36NfYxvpYZDLtNdsVbI
YFZlzZTI16/VEa6lpWjcDlolgr0YM8cOFAzhLgYujbCw136O4b8bs36Z+6hBAtdJV7lZIAq7fgWj
7EqoFelWlkwR8cpSqff4NaZx8hrQSe9/NsR/7Or8Ig6LharQoSZmh/+zMjSB54oycLkTYTSdlAEu
zw8BkCt6s97oqnxXY0y+dwpUUkFfbGJdpbteJdE5m5CtuolzbyDUOgM/Q1ZroA2brCSE8pHph6xs
FrJ2vyKBewjJHj13eTM/2SmxYsoe3CV/8wVNsHFAFm4ckiQG0tLggHz71vbLHwm75MHOKnsValG3
mcPip6OM6q7Wz7Ve5JeqZAJgjMHRn2R2F9NmWdqBJPwovkYtod70QxiXmmZ/ttBgdfm4taoGAqlm
x5eg6TdwVZttJJNjA6B81ZpYPjscCxe3sAxs4CiDN4bmoOEcRHqJEvAjKbv1SsKzWFRtonZ4aY45
/ljI+Hm1BaLXwwRASTgGgbbSr1A4XN7i0VnqXT89iuvXVZ/DDPALBOpzeg/OYIIRmCf7LPFJna4o
VItpstaS2gT8o3mtq/vXPByALOb9ISmKduXWkbErNBO5SPEdfe5wxjw4HQmPd70sylukDOg7SW6n
MuCQewh7spnGprhK+caTUwh4OcY8flXxlRVguQfoNJoHA5+9Sgs7L2WvejYbrEHvr7a3ScUfH3tH
cOrhDAKpU+jqFpYeRxU8QMR8nilreqX5KpOj8YowJsAEmQfVpsNUsJncKt2SuzSxMffpJ0GnHmdb
pp/ACPhb5IZozy3oJqjts69JGbzS5bS+BbV1wEM3/tTUuNTjEr9egHuhnA4NyM9DBkGD2WqMkjbU
u21TRM/W0InPuXSR6wFVP19lw/dWUt452Xkak3mv230rvbcvw6qd9yZdVICT+ghDIZ4veYNvyNXn
YNO4abnJM47kbGnjWXLavTQV4Npp9hHcW6okbRr32Gx3+5lFv1eDb+yLcqYWoX5LVu9f5rfu1u+X
+VqqCd0Rlm4p/rnFdadNkUZiZLpPzM+EwB2d3diqbDd1QXmZsA15ZiJMAI684IEkYYgJ86rVrM5c
QNdIsF8Ncm2LrNwjTw1PZSzBDTB9Ww/qGMad+FYafeoFXeTeBYxRAB14YBacVdEXxXGOAaVGyIYH
ZhynqzLwsR4q7dhmcHFqgAbPDYidtSb0nw7a6EVnDP6rDDJzpeUh/CY8nK952XzO5qK+w6EZLd6/
POIt1Pfm+kjhuByTTQygxm0lS7E/KmLM6AGIuVmT17PzcboeNdzFi0Cgb2l9M1g7ZaE/44H5Fo0q
+eHG1rJQxcChuRUeyl8Hems17fhcLVKSPDZllado78D7iFjJp2hyXjXSXc54lseHUuUZItH5MZh1
L8dPTbAt3k2dSAQ8l/xEBbBqkwoxPSr/Dg1MO/0omRRc4BY6V3T0cDZgxL59l/jtVwsD1qluwTZf
1YmH6npV7cgXAJCMC7lV/dHqBCR0owWlBoFnOShfESsZ2o/pgHOvwWUhBwgwOfCcr0ZY3uemMf+4
opig+CxmUH/345BdYNXYW53Aw00pnekYFUO0i/UA3WOtzG1ldyXnEBgHM5ZmtLeMNhh+ladMF7xA
b1pxbtXXem/+LOJuoSsNXBz3hKibpJGeOxBVG3UzcEE3Vfc+O+DCHdzyH6FtsVG1d2Va+LAPnNhj
D9i5eVOf7BKmjUbzQAMmDDXJrE6Sk+MSzxNgYGaw20rT122VLYoS41gm/W6N1dF4FmMI/xYq97rJ
pHxuO/NegyD96M64mA29g1bO0bXqLBZ5JZ4etbhAkJ9p1kOBp+GB+M8CNDCWCqvtmkXexA8ag95H
f5gx1SmsiMUw1fc2T9Bz6qerKIR4rcsSx4ip1L00OeAagXgOowPS+ObgGG1zkNevoqFxdu8vcXUt
8/5c4aawaVHawpU6J6XrqPC3+gplZDNVWgbk1LKewircNlWeHcPELbcFMtVlEJp3Y5LrC1HCrCfL
iTvlNu5pduWPQTfLVdHl/ZoR4jHGM3+ww5JOQhbRHrStkqzBLqmxHASPs9/Pr4bqHopu0u8tupL3
WdTcyXjMgB7ZxIYNwIcHn2T5qE3XTjJ0V+6ctiRI0F5N2Tg9vL1kCElVnTUXBwPo2JTt9Uinjik+
qW2fqcCj88KGNn83MFcs+ijNH/qQELY8aylQp89NJ8mpaPtwQ50droegmL40Re85SVS+TLE+QxsH
1x5LtatGDQpxLYeDG6sXJ+bkbadus8uVyE6JbWZrc8hYjCqzYOrByUynwVrF45DugsA3oXx13Zde
yZWuZ8aLb+TGjkdd/evfWx31RINKHP9ACd217z54hP7HKUuyXFBjI7Y2TEf8R4Gf9F1GaU9wgGwM
fClF92p3UM0BWSzSOYNQRNzFQxY4V7BSIO/qKyurGHxz59QLs66tjZkDF5TwjheM6OTj+wuP5vh1
af2x9AxTl67uOJZu/8vmaozA9XyHzXWQ0artTXWE35Xu4duuUdXMNLRmMYBbZUIWYzmIGjN4xWsc
sf3Oz5XTbIO8MPZvL3U4GsC/5wIzwHRJ/Nk/gCj3D7FKALQVD1aD0nYEQQYVjR04covsOFO/nWz8
foo24wLHebd2kSM+y8QeN1nm0H66TF1WHiJMkQvSnqqXySHtAZA8XjYDH0HrJpvSjay1mc+xJ+vc
eK5iMhpaJtkSSN6iHXi4oUNZxgBmmDry3dtLbQUZGG+6Wz67Ka5bJbZxmepPfkj/0kxMf1lQL68r
kku9qBqzY4x7+Nj5DhQZmWUPV+JSIMduL1CXLa2cXa2z81ctAXw0jdB8h7Lcd2ACj6HeDOvR6o17
SWfRM13dfc1H9S1yovF7ZIeenWrGa3jlYJbgFcCHU2fZc5vTc2toQMnmHgAWdLOhmrxh0FNYD/9o
vbV1cupgp5wfqpi1nriuv7M73z7Y9Fr2lG/fOS0kGw3H6daM/HyZ4iUhmoI/0DWZ2IiIHiMuesyb
VWAu9Up48UQ95setdcGbt8EKrOP8CMXh7Su9eNXxMh/K0o7WharMjSnBL3eyU1usIeUiN5AUtXUg
vd6qC882uvDRt7tTQWeZSBqPDSDeZdTyO1c1PaRpQ3oakvdTNYSZlzgt0IAx+9lDNBTlCKXN9eVe
K+Tsja2THPTJmNfXNNetAx3uxDgYzNPgOKc0E+FB5O3BrPTxwsMTs+4Yf20KrVmw7PvXpDS/aX53
X2jlS+hmxarL6nrntz5Yw1iJQ1un8vD2VWmiVZ8xh7xqZ9cfgwu3YOCgp7gNbfMakld7nKjoCB2t
5IPpOOuxGN3LVESXZuL8E6ekyRRJeYBgSL7C5I7tycgKciLz+seM0OM0NN2VIF2mqwANG3T14BuV
JQG1xvcoqL4EB5gB/WbqRkhK7miei4oItUjjCEo0YurxNNbVeEeVQ+ubtFFjFTDOeuQAkuPu5wyR
T/dGMxUAnNGZ681c35V4y46h08zLt/8g7Tsil9djaBv3AnPZEq1wguEDM2aQBe223pHI4JK4ktcX
wkrcdeqjE3f7RHgQbaJ9SojNEiPBtK7gpeP5mHuv0nzxSAQEmaigW1fCAORXqSu1JCuyNTpQnwuQ
KkxLdS42KejidV8TwWRaA4jYegouGp3vdurnH3OQepU++E9+D5xtlmng2Z1Wr2yyRfgIqOHSGmdm
beL89k3a08ehd1JiUxDOuY8S/JFhfJyTPL8bKJLPyYhjm5Ot4zUm6BnF4WSrX48auuZM+661F40O
9BPCaQM1bOz3fR2CV245XGvSLrwBCv22DJue0hkezijdYOn7rEwTETQ1S3ufB0ayDXF5smV3W72s
HK9mCsOxOq/WZUGrY7BF+nPa0v5VwNldc1dm0yf8Uc6JlvFi0IMN3NVmUyZ19XnNrwsMI5fPfZsZ
h/G/X9KBURuePvKxdE64TMYesNC3F9MgEkH12Veb/YVIsA7SQtOHyzo2qkOj+Mi5SjuxSopHU5QF
YxX41usK+9qq8qXL8KV1j0nhfAFBCweHE+26TdpiR8LhZQak6ZEGnZ+u/lZPGsl8siVYCMemsJwV
xPQy5ClPyJCmO92edhZMIQNQduL8fLsHJWLjpcs9Xpbw7e47P9smHFtGR33CMjh5QV0Fq3GQP1WR
cPwLAoBt8qVnqLsfry9tGrkLMhlIJxgCgO/5hGFzJGxCGxzznCbZ9wkHFbgS2Mp8TuE9chd2ZtkR
nhc7I0A98DtGTksB9fvSEVm1w+7RfHJ5JEeTeohrKvoxLo1XlRePxDSxL5jGqxFzmw291dCbLoOg
nyGaD/pLXjlnW7nTpbGciIqb5mOjWU+BEZyDcvKJbxEVaTTzHiwUjYZGl+v52j0U1xcrGRF4lK8Y
puQr/NsTx56Vpon5kKVmuUFUS6hJb34zizb/qhfdxeGJfBne5iEx+QkaXHXRgj+O0riC9FeAJMzj
4WjAASFsKbnnWYApStheI/1x47hQcVm3TyhqsF2Vot05kc2gDce1KET9SIgGAauJf28b6IsnRorr
KxT2wGODDJa0sdaz22abcAh3k2W5d5MdnhKhwuVczfMxmzUdC1Iwbeoy/ZE34RGP2LwKQibDflq1
h24AsaNVxDTYYxofg2mKdu3YfrJxRxqIvz5FWbIUblesLXAHXl5ZIS2WEpdeWAJr4dp5UxP7267m
TG7IINhmViFO7dTZa6ODXhgx3FRZJZfgoAkLgIB0ihK1p+oadgS4skGVPsYnFX31sWrupbLzhzxu
QQrHzlnqKIfo+Pkrce3it1bFY6l8IUqt/BJp1f1YEzVA35ukplZTXl+M2NTxxbj0PdkdXHtTiMi4
T3FJp83ERLwGYURQGiP9qnpkkJA+25Z2iMfXMHDU18Ron2VUlZwPCWCy+bykFnEPU1c3J0OwUycF
IJuoVWu3rgmeyGYcuIBQzqZP75piEEbION3NGEVXFnTxPM3VuqrSfN9mANLbIrya/MPuri0cd68Z
Je5EHhxdbdYvRvk1UrHx2PRdvAaNad/rEckrV25k1xL7JDDTH6N6VucQWJI38rn8p+5LwP8NW+Uw
D/QTciZaeRw+g32/I00hgHs9xOt0ikj1HOmR02sD6zBW5lH57VMUTWwpnEH6BbZY0OMNyUzQWPYG
O/e30rximEjQQao97HUMXugAJ8y3TXUMqji4w8esXRrznjUoPzHJwl3vUE/4Lp4IPH8Xs3xwjHxf
0p3dQHhfOH2Xr8ouI/wJWGVBCMkXDoc70UY9wCnfXgfdXO7dMfieMuc5GGSTbOuOExeQ3vhSxK6F
f652TijdxkdHDadK2ZwZSEtYcnKJD3pt+V4dFSnGL5LibNXCzpu4Q0yU4u0IyOWU5d8HIHVFi7Z6
YXb4NHUx2xjKWo1HnRPt+7kYsXQCQ4vNxl1YTTpxEuCcSoT51fduj6/252p2yldFy+U8JzbxLt1+
EBpR9ST9ITYfYQPTI/xhl6I4p4XLcqgfArcTh/95cZrI32L0uYAhY38XjBlLvXsOQuCphHJqXpEN
UFFEDiJ59Cmd8vSYqOpLhlvZi0KtPxtt/9mmzb+vTC1lYaXZZmBodvf2ojS4gFGqOI8l8lKNX+pJ
k+cwj1243+G3UYp57QyJT+0oyLazzL3BuvLKsjtrAnFdxsf4PtEdtYv87h9gc83WakgGNsl59LPk
uzBzUro0wl+Koq4JLZadB9gQvy0I7Se9risyrnWgFSX4vHTs7E1WqeyoosA8AQIZYRK487m14LEW
iGlOSOM6Dz+i51rXpFQSVPCcx/do7ZZx/UOJEHoQbQcgMwzV75A/APHFa7vh8WscYmBLSHLyL6Hg
GK7R+rr2N6olbRh/G0wKUbSZwDUYkjuwS7wfmeAFnNv2oReArq8XcxhCG+SNdidaFVx4nuF8HeBP
uFb2LcSKFJPTthpBAfB26/ruims8hLV9Ilt2cdXEfVKjaFdjK/p9gst3HcvAGhaagf3PmWltRGgz
7sYilqgDyD2Jv8/zFK1zt6k8vQNsmLRZsddpXn7uDnUQz2eYEDkTr6KnD8VlcH4iqnYv8AkKLynm
8Wg5ajwa2BCFPRVb22jth4Le1lb231tzts4CA08cADuNpdticZQ8SxDXfY0JU3MbJnCm/TkqhI6L
dBDLJhXhogjs+u7t5apM8UXWHs2mcA8AfI9v41ViIMiI2mnQkdac0h67qpxfQOBOqaxWQ0UpU4Gu
2AvNEPvm+hXxG5gkamdczRNM1jit7koEfr9eQrAOcRvCFscMjkQq7la1sLX13GctzJm7crSTENRV
tzNG+2vUOLgThpc5yA2y0ix4xThVV0wWiNExDX8fJHWyra7hF52N7iAiruK7YV6MqAogH/XTUuZV
dx/FJHkVTcWgqJ/dlSPoNMQtuTkVsEHOJnm6bio9W4+NeGSw2T3MukmEYEowgamitdOG4clFkO5J
ng5VDO2+quJ2BVS3f6EQ/6LhzWmX9Zzbr9ArSGAY9WTz9u1gaTGbqW+d275SB1iqT4FT80QIROF1
lex4y/VwLNL0K7wcr7Gz+rlMeobxHPEWU9kSoKilfAxkkjf7CKBwLIfm4hLEcpkuY5+oQ5Q6zmEi
2cmJO7UB8/0tS6OfTehzTklwtvauA1yXwn9ZwWkboQ3Q/a+BY9Q69aFZmHs+1ZJCRjcu5KKAqi85
r3J+c5cJut8HwLrUFGVuPQmpfWUmDOFV5R7oJAZ1OD1XMuER8FZCqTb8LsM4Z2qC4xcwWH6d3bmP
Fa2rYS7rl8qPxztu7MXBi/2SIco5VSMHwrf/iPLFhei6DEZLfzUniNTkob9mcbDVkljtY19X+yZx
s9XAIGEBYbo/WxNIdCAm3/om0c9DSu5YHGd0LFx5hKQlLsiLwj1+/3aJHXj6ZAgOQXM0WPu2dHK6
1vO0yZJ0z4+sj2U89091jgbZql1jY/ppc0nDucHj0mWeT2v6EBlTsIoyPfnUNtPCNcOHNqbdTfMb
sC84se/ElcWrpLDAX3XxkzmQ5dEzywI/ojQvziznrocfegcpK96Dm/+Ofbln1pHX1cUEv9Gr3vF6
wPDIa3Oas9XPOPYPIU7nteO21r3fR+Wi0GMOaGFigJ/gpWn9fuuocDcQS3g/V/khv/4ZFI977vAn
/F7NdoaBs7B6Het3B4BwoKvIJLiv0CkC5mUwXBB4R8LQtZilzVIuyjpOjrLz2e01+hapli1nxvo7
2HWR5wIeesQl0T/WpJWlSbfLEeW8yBrXe10HiNUtCZivc7KnChMDZOLmtQSrBh+HIC4OAf1QWz/i
K16ui37QTe4XFRHKj6hNpnUOyV0LCC9x9fZQFZnYTkl2P5b+D0KKtEtvWtnDBJMtysa1SErOvh0a
S9ts79nycW6ZrNf79pplB1OGba+HSDn59CghvA0HBWDHC3pyruxgjBeSsKNPeSAoCtQXhgrhZYzT
eEPCMoECUd54fefU+0GbxzWRKNG9Dk5kwL4O5Dyj/q6r+QgQjqLGZmpdWy1VGYTASxNq0KnbDPas
Nj2LGZx4j2aKxEkj4gnSWebBtXogtdo1QW92XXI/AC+m1xo7JJ5Ak/4J52d5tK4vY1LmlIKp+QyZ
cfqk+ODR4JjzO2xF1aKoJClYcfzdKv8XSee13DiyBcEvQgS8eQXoRSfKjl4QkmYE79HoBr5+k9qI
e7Xi7KwMSTSOqaokZYMvEQYo8+GmETVYZvXR0Jf40M2gAju9+dGNviG6hLti32xsMXan0VnWDPim
qB1SY+vFjvPgToAp2mz+WzGO2saNLh9jjVzIpmwJrOgFaYmGOLueJs4MJkjtxTd9UkFO85qM6nkO
mps22c/9LO0ry3/xPBRgpCpteesk/WHTwzIdrezIXT0/5iOBKWEteEerM8Q4dt0pd2TqsQ+pTd4R
nGK1znx082NpPAUwvkQgT6i5fwOE0kvaeulFJBlMEb06dUG1E8gMX23ZP/QMmH/IGFmbqU8Gjma+
KPWXSeeXpyl3axCEQwKQWTVn5GXNmZk9z1VAu8VgjKgsrlfd7Le51xUAHAwTBKo2rtiZJoeO4O73
FkjGNAbxczqfp0Q1KGHKCTvZ5yC76juebQIL9CW76sYjbmTnCZE0nhTd3XfEOFrxROTTXdbXIxoO
TcG2RVa1dxlQMVxGc8oPPu3x/Q3dc/m/j061bIZ4oE0iqAFgFPvErvjUjXyAk+KKTRXrBdfDB9lZ
zotKik1612xowBtSnti1cx9iIp99bkvpXXPE0NjCeU48psAPaEIncs38cV0ouaxJYXPXZV46+3Y2
mbMmPhPJjttb01x/HzWy/B7qYSCSn03l7Cz+W8pfDV3iuqgvbdgOBfHsGvlDp0Dz1BtfqsBu6etL
T2BePGzSjOmT3TM2AHuXrZgrGFueXedJ1Wb90OOKDIUQd9m1rUeppi37GLvFcUCwFS2GUiEEXmcm
uJGkFg2mke2c7Kp8T8Gz7YJlIN8968DMzD0DlQ5o0MmspulEQEFzyMS8y3B7UowuY9QMc7+WbHTD
qmisdUkKF0GIxaYNapdRCU/hOPuf5NAUz5qsx7fYsx/HJmeK+3uh3D9kI5yEIJHugRomKhQYVZNg
WAiVTfVi+qA+Ujv9DthI7mqTXEAl/e/K6AgOToX/7ne44X1NKw7eYA2h72ZnNAx4LKDrhbldO2Fc
FJz+ykYyDPWOUV+anIRWqjcLqDN33HWffMQkcJwHxMohamFSpviGKBLk2WHFgchqxR6BBIuEyNBD
FWTlybflpvRm6kXIOu305uFJeWCZND78fparOseBtjY4zXkDgRtFZIPwoda0R4JNi1NH7qdmeVS4
qtcuLYK6FQ1+d1JZ3R8Zb8COMqzXseqffT0jJ1Rl7oklNLzYJKvWLqPWbWVSwZo6r75hpO6zxdqF
1epy1Z3ZefZKmOy1pGNDn//EC/iK309/nWJqQ9J8MKQ6f+ueYLSsT63zUgaHuQhiFLp+82opFjKE
eYj7DZZE766IHzBpRSL2/1LSac8OEu0NQJz6AG2U08urmViYVkUmSZ3yjiACzFHiUpi+9gyaeda4
BnVJsV9V/qZ3Ld5i0hne9OV9DGiQx6k84a6OHzs9Ga8ZsNraK7THIEm+TCAGBzed40st7NfKllT7
OfOwsJ2RCgx5cNJrI6FMQDNC2hDUrjlNn4OczW7Cr5PiONvPi+CP5PSmmeJ1ynL9mDKeec6KYp0o
aJEtJ/B779XBOcaG91yWQO0C0d2pXTw0MhgLfV8V28yrHwEFQGQBQoHvJZ2J+02j7D6X/f2A8Xfn
ZnC0eGEIlyILgFTVJEvXZGqBd1jsmYK1/yiZmG3tpkxeEnJNQoEB1EfOs3VIF6FTuc+cg8ELhQ9r
xU2a6SpR6h1ZwFEgo2PZGblsNjHZn0PuzDfi9nZIikkFW6rizzJN7OBAb8eTXRyKbJLbNCeKrOxs
/5rougOWj4FUbgfJiZ9jO9CUhsPSVDfpEWRWaOTgliNDKBY7aL3a7mGkRombZGWWeYM0ifJDFgxe
WMDO14GZaGga8zPwGPOJ6mbtUIoSAgJIoZ/brVew1cdkn9+60h+PAwe/RTCD6+XaucpEcVSO+V4N
3ngsJALMWX78Pgg6+bYQsrJMlvHw+0GzAVy3nd5hua5OAF/LP3ZKRn9RX0UZA7ppxKOhGIKqed3m
vv8CQ4PAbpmSNk6qERwo25x2eQC3j1sGG1yNlJlyHrJdTA3T1G71mkiL0LVWJKGkRjhJV3snOvqS
NRapZ4TEzWr4cKzUWhEz94OayTjSKdlRsCTxq+X/+JhNh1AjO3IPHYdpXQmoj/QA94YWHFimZaqD
q9B5gx/EFWd7JDer3nmiF3JXwzTLTdC84O8n22HR+6eld3zKL/gZZL93T3ph60hhGjzkst7UUk4g
kCmuM5NWBpEZn/HnSeJn2/guRRhcUoKlygtyDZEo+A1DVde7FW4+XOYEaKXq+PtNQ4KdyP2YrLU2
2Y2gwA+KEJeHFH0gg5RAD0eeeAoZJAteP7KUbIZDujCIBkSCf9dv3gjUDtaZxRtFZJlxHEdbP/a6
5+zqFkEz6YQj9QRlcH+AllZehqosz1b3QfJRdXSF99HZbvrk3AsGRKyUrMIkQlcWpE20zBA7P3EP
vx+ckbRTWI/96ve/mNCsDQ2prcpcIeDxdqTXJschqYIVN573zpg75MYlLR4xhgeR3Kvt4o2ZIoH/
JYIfWkUAA3PanEXjmXAw/h9jl4Gx09zSIpNx1B5NHXKS7HJQcuzayIpxiCO0Xfhitdc+ZgWhA7Gx
fGl1QR+ESvMC1C07JstirjoW9SFNumI0Z+s3vAYNY5UATqj4x9R+PuSyRZpbtPPWqeu9EP0KSXt+
MiByPKTafLXg5K6BLbg7rfLFH6GfcMxmVDhWsgJIW+70mvIoR8JzZeu/HDskaRbBrzAc8VMNsSGu
qV/tfjfQk8ryg+ExMe+8J6siEravZrbT9MVHLTE4xkzcM3bTcAKOhh4WM2VQn9mE5pnPFRCpT0So
D/Hg875uxYrqrPtTCURUNVdlzxvjQNZ7Ve4oasdoAQx3cL05WOuyJtbalwlz/p46V1NHlwHkhjTw
6tBO7cBuoYNbbpBGKeoF/DCz9AtKRnBPBaONQdyz2WW20fQx3k2F8+L9LpKDjnHy3PkHnqN/YwOU
Whn2JdHbnXCcdzsfEBQ3+Hu4Ejg29RlQX1xP3MSb5uySB6fnDRyl2Xv6vXX49N4gqx0i7QtxsGqT
cV83s7iN64AE4jhdVYxgz7NtPAN0E/vfR3FvvuUc9cdE2kziOojd/382u88G+keY9hg54IkUW+iK
8Y08ru2UBjmHfZv+FYXNdxvVga1MvWJjU185s0U0zey9raFGeciOKq2P0vAqpGq8ViKLp73ni6Ng
b/6KsjY9BgXwMs1j9Qh8gm2+h/fCHtn0BTnXRFEM68EqjLVkgs8oqv3qxXzP57Sba2ccfsebpH41
x3TEH93C0IsD65VoC2c3mGiAOp7XpT56MnDPMDX0S019DCDGcx9KJztAEepXYqz1h7LMHCgcevla
Op0eLnkW/zFlho0kg+aklmGLOkLfKn7NTeAuSBVtUYf5ZNxqaZvXkvDBl7y9URM567ZNEWKQxURS
4zxuB0nk2+/DJkHYNOK/2BrzYjxxPP0okijXgYG7Qvi2tvZFPv2JebXmuFy+usVdIiqv+mwNWMzt
eAAkbhraXhQJLaUgPzPm7rDKyEI7D8l46cXEMDPv2KC549XzZrU1x6xdFY2ZrHtlQkJJYuv4+8Ex
a/BJetJv0X5/FkrEO9VaNK50TNtJGfmbkww4pzIGgb8PO1XsAnhtuTY9jVlRffu68QabS0ZFAv4D
YCBh7t0yfhAnRKHVF/sp96urF6s/LN/jQ9XBm/eRKbjLMD+OhT0/2gxiW5fCPQiGsyqRYpSlV21L
JEsrDkl4Lt5SHIP7h6yq9HXcayNajyU+je3JzVnzyoSUkMDj0e+HFi5N00NDHkavuwaMZ0qdxLsm
neQ5Lr21bWDggKcMwX52uvXYGeZtLkn2ij16xaYOiFyudeNDT8hAXgJxgYL87daVwlaOG8wg0dkE
6UqusXeM9bG7/D4SbY2YQsvtSNr+TCKcG3qjKViJ2xZCPHRuG4KyoRDfP5TJ+N4nMj0QGYngzZyX
beKhEB4dZKuRX4kpErCst41rZje7EvkNTfuDtAiVk9D86ol5LTP0y5SxeSObOt5YbDEPUqdFaHRd
9nQ7RJYBUq0D2DQLy1FMEnROyBj8JzZ71g5WtuB91e4gHFhHCOPTk0WuH/Qn998yTsZuyjSN7XLJ
yVUYDSvhsXzVSsKSEbeIL7ZM+2Ycw7lWJdtEarBirtPT72e/HxqCQ090Ki8ThtFN7UwbHVggXw+6
R6HffC1h5kEALmLrFFpKUTxZEFZvvkEYcBzft3d3sXmNcCQncZSrnEe/f17GHky1YvKjDH3TLaXH
3KFs90hprE+JmbPC12r9pggVX2nCaZ9Lj0DJOLcFaEszYKzoyVvMs5JVxL4kqZS3icvPXYpT3dUa
fICJO8zEHmtq/3lehehZUyuKOv/IfA6Rnp7Yj4WLZHpBCr9dRpbfQp7TZJTbyerGcAE/cWkypH3D
sEwYAv2j5CUEHeJmDOiWhP3trB1rdJebFtpnlMRt24UVS4sNS7G/cYfFSouBFZVG2T0w0menMmoN
o7lcbQRxkSH6EnG07x+GxNTxaCGfjHt7U01Ntncbf+Q5YLZl9BV0c9wDPScDqaJM5pyND17rXBrx
MzqE9mKRi4mAjSmKTNU7qfZkg9/fWezn91XKDzynXGaYrkokMvdPadfgxeseEIN8sHh7t9m7y5t1
N6O0P1WeZm7JooHgcv8qDMvF1nki5tHO7pGNDJMAoipr9/t4CdiIS5tNu9Q1zj27nV+L0X7G3OIc
kmlmpTWPxckxGa8OE2Jo1PXHqna3aes7oTFMLPXuQmwjdAl1lE5AoOESFSIh4aqew9aZbgF3RMTA
kTZuWUIwQij2YBVvhaouCW5UDFObDjE6kOSQyONtNxsA36AALN65wOoJ9W499W+DYpBwZC1/Vbr2
VaGuyCud1m5yjsbwXrCQmUGUpGrcI+EA33BwJ5/EZZgxGQyJtpnXlTe9o82BLLueyvRiTIix5g+b
AS+QjX1paxH8Pt9fS/c9G2j2EXGTQE8A66EVwXlcxA6rBK/7+I9fcZXZ9tmPH5Jln47vjfFhjeaV
FSAHTro2mF/itiIe7g8mFNzfzEwCJi0pTCEJJ0seBKafQn3Fp6UHcbxsDIPThpxQSsFTyVC4j18d
1LRsImeeidRYd8kT1AhqtIX2oyN8BWkVnbeMJub/0+I9Dd3XAHIS9ypjAZ+gPrEdpm/ijQ7ePjOq
LTGt1OAQsxc0fEoP9SBdaWZw9f9KB5rzwpTsZcledOMP1s7dABnz7tGIIZ1qW2RyUSYf6dkJVDv4
9nf9Wc2EVrUnUdWrQlYYLA7++FFY4zEAfjDw8t+TMft8+Nb7o44WwL3Nplh59rjKBMFn7dNikh2j
0asiUrVYV49Oe0ogAdfash2lRsUKlZiqQWEs8GCjBUUeKTRiC+lW6chmu2QELFC96W2znjuSMIxu
w40DrKAdjUXx4GRmVBih1/abMiW3PX6LDZNNEOrNgSb+Ic059/jVLTJbl5Sw52DZonqM+qpiUcdY
Mwb3kTuMZtvnjADapqqhQ+Txnk2ubwynhTkztgdyn/Mmj/KUyaeL1k6VpD1jWHU/2FQfLeyk1mRC
UJ1Y1RAk3S02bUi8CjTGc7kbufQpsCedY51Z//DcJSGpBYba1FylMAagieGhmfwXUzX7uS2ulWau
/TwjBIErTHLLL/4VXCxIoc5M3jZmZtKWga50sApZezF/gTTZGkFyWerkZHTDp9TBombJywwPoUpO
yTJuS+y7PSe+U+yqMjeijr4ymYZ9IVCcZ8km4Rlt5vyPyz1NLf9QiT3rfvoAP+rWC7VC3/NZT9xY
GvVcBol55tVYL5jUZMgahV/IM7HiiDNanVWm7KtPFCTa2GLtqI3LNSsK7cz9gUh4buwEzezbXls3
+IRsZAHSylddXWyQskj84uWjP8WH1MO6TpwzHTgjXRzUc3poyRoK4myd+zRogGHmuHlSbrvPJEnM
6HXyuCCXs4HvceqI/+7Qtrl4WN0yPwwqj6aJuIaA/DvUhZXixEIkfsAdsdVZQDDxXF4TdumsV6AK
w16mAv8hHZqQ88D6qFuN10Odsow4cG05DCkcB53RtLM82qjJPVfyrueIrO+2Hd3etVW6b7jB2HLH
Vu+Az2Rj9DUCrPmVpTHJCaOzI4BllWsH/qe5n20Jp0SCCDCvgFJqUL9xhRErjoaEtCcn/WmGGNmV
c1WVh4Su5CkTnNTOCY1hHyJ0xCC8S7RyjbsKE4di3jQOm8TxDqVVPbcLkg8Y3opLC71wWGoY8wgq
DRO+KvXYG8HFuHwQkw8UGyZpQQtvrhKOZceAcyBcYtHLJzK736ck2WassnStZY0yPViz97fUtZWv
/ijns+nrL7mU+6DisjQXzpbJ/QGIsJmAfwlNe+AShFDPDKz9x7AIVZqxDbqWTIO3edHsMEinjeib
78L6KCaiqiebdVB7IalUo9AKcHuqjW0mH0w3osRyOZmccSLdethAc2tWI8io0GdeR8groat+Vm+M
gNH3FKw8s1+3df8VMKTdTUt/lEglPOiueGiZ8rJ8GdDgdHAhfXNYp2l9shrUORp07bjf1U69loO5
sszqS3ICof3eDgDgJ2iF3FY2KVMczuLC6N6J4d5yqazsNj9qXr8LWFMDL7omTXc07lSqerpWSO24
/I+Z4VwtgvN7aAmagrFSK2Za3rny9H+l7W2L/CmZqJ3jlHENDqwYNGccPBTTvBOW+VoU/db1EESr
CypEv/N/pB5sPcX6dPBJsXa2xlT1ESEgoSC6LC4UEFbHuJKdhRCmBVdW//T8xMj9w9pJnpJK/rTK
Bs4OdtwW+RdRLs0Kow5jxdo8WElwWwyEq2lWsa9dxVbHReyFix3ve0aAeE9XjWUh8rt7+EiZ9uDW
4Remy6YQzpPQ76fD/C8BOcWNsXvM4/LVzTLKKc4vI9saFqCdFr9sxgCgKgIy8pFIu5zTGtotr9kT
2P9tp9Zx6YYoTc9V4kZ+KlFel88BhGVHFPAxOkye2rEx4WXlPUPVIt40PeeTVbgHDt9HgB4YZZDM
Q0tnsvWPXvAwG/qm1fzXSe8/0QoWDXuLeAOO8KcwhmPb9msHTLkzu48gfFfOonalpTa67azntD0P
vsYUw9cPwdgBNvzrEJ9mxz+zhTFqKrdZFZyKbNxmo7ORXndx0+CpzZtNg15yxFen4mql+TejNXcx
6t6wnCqUCz2JCmbYdd6LDi43as4gh7aotOE45ly++dHEQCLJ6yXu5qa0BGmfWouAiyYQ1cRCYH6S
i/FH2iDKGmlfugzHMQQpKol4nVc1xClBD9Saakdyeb01hodEtC60Zwraik3bykjOKRPKQVv4cavI
DeZVDLCuKVhv5OSNFhkyHKS37RfRZXsmaWsHrwEWK9NZNq0zmnBouo0jCY524ntTV0Rk6JyS3IvM
8sulexdFvGrb4NCaL4BgyGVOGZLX667y3sic29ZcQT13lFa81ialTaLvey3bJF26CRx9Mww9PoaS
tfR0cevkplDQCK8BVOE9IhhGJJ2h5B02TiejnrmwCeJEK+qP0QmQP2v5T2/H3GiDnWzxShUnnVi9
pmCilULimW5Q3m6DJx6SAu1Pwg2P4CEkVilhEdOYnXSRPNk2uhbu52IYbWw4/r8ypwwxmJKFVVAw
xUSzYef6j/JaQOBOthZ9O+9BJ7arpZefcuJVXth/sV8Dz9AIXBa3zK8PszAZZtURpExEEGNbbsek
JffBWeksFxAQWhShKStpvBchy8X0hNn3oVq6cxV3f8kTZLSgmkuhZY+tahxibqzXBDWCqAml7kzk
VjNj39ogxnoYk4jQgYMt+QRlz9/Gbp4qVNuhZKOXKG3vp+ArrK6lHRlCRlL8IHNJL5Gx9ra94R53
8+P2/tkT+g/aq4ZsDYNkJ1VyehFdoZsPxoiIodHfRZC8xH39riv/qWxC2AoIt3i/KI0DaiSraKVm
ZFqNc8lLMhCXJlcE1tRHH9li1LRdhjqeOf0IpaAv/qIlT6LXgfHXXfP113ALL1LZIaASWmUGTh0I
lah3Zua/vZVFOuBwVN40nilp9ly1zlyOERHMLPQGrDult60xGrHlJzRvnrU1Emk7NEg1DDHLrF30
pmZjSTxbDV+n50/7/gunMu+ptCDfHmuuXtFQlom7doJgn7jjT4u6gRkJBdA9wOHAKk6ZctMasYMm
eaLQlf27W754k4ZKakbVXXE/kilBEp7UrUiDPeHM/luQFBqCwX4Ojf44t0a+yixriEaqLyQcBUdP
zB5OZ5+Vz2qNhzMP151uboN7FjBzVZfAQsWtMlYr2Luv91WytegAbLLlj2IKvkUc/17yzdr7z2Am
y9WRdMqOzP9laXK3Ykximx1ZqGvhUOcfNeMXIH975VHpzovzqc/93tL7y+8iLkNk1y6OgRiZHX72
MVh2vULKTAchjde5n09VD10sczMqDTeHOA4WdMq4JGvHihZt/GrQ5sf2X1cB+8xeiji5/P4XbIzL
UGkPdlIdGrf6hJdw6+b5CPGGzpBRXQYFkkXNXepgoNnJev9di/vNwPaMAGGOQN35aUXxh2OOoBK1
R7hBiRU7DzhePGayUNYt+a7MZGZmazx7mH341zMAOsN+EcpDQmaWVpgaNqWb5u6aRkUxRVJkM7SL
oMF+12byfJ/Xha5h2JuMZa0Y+7+ddKD8IACHNqOz+LMw98+PZv2sKyIUdKKih8b/1mN63TK4mpr+
VnoKszG2i0hjwDaN1cEDkEjNlVShwVoUtAAujGkERO5dZtJH8DTeuqklrilwwPcJwY71lAuskFnP
hd0yL+mY8455tbeJBVDu/KbV8GVKZSo2rSkpFs29EgGcYJA0SrpaWOk1hKd4oAlXP4371ZpGG0rH
EaveGv969sZl9tay/hiK/KXM2O+y1PkoEDujFEDUq1saIjJgkbFnfc0EVOfWeM4JnQ8DrUoO5cVz
WWqKMudKy9t1kRyyBgEIApEgLO0FjwXiLB12amPVjyyfujADmJ3AHVRkKkeTYrHoaEAo0MxPBYVy
zAFQMcePNLhJawIqP/Pmn162MuQOjMEVVzCkciooOI3rbj40ldM9zCwsfEuTkWYMKtKSZjUbBkZk
8eqxP1hJLrGJc6AgnX3D1IVG3OG2XoMqyM3urQ0o3qx4JNkobrZxOX9ChCHYmojQbPqmDlHR8tWz
C6brIY+A0KEvXf+npxPbcn2xNrHmVKHe+TtZpjM/GNabzqZV75pPv3ZfR7zLBJtNO2umskD2SQbL
Yl2IJeeN8Oz1w7p8zBzsdx3sMdtIKw7G5yZP/0yZeA3sx2ngjulW70WRoA+ZJizAZHuGaV0RfzYg
SBopsTP96mkOM5Gh21ZL/taNxkHLmLMzV8YzznoeZtxx7EyPOaJ1ae//n6wiMiF7hjXOeJHeA7rr
T8elf8+tdFgHOWcy2TEhky0kl2lzFbFz909dDAa6RU5H09rFI67lNJVn6XurDkDzohC4IgLQHPWh
8FbKQJzG1Ie92O0dH1WBZ1+dMVkbgC4yrX4L9A6S7B2nrnB8kNaUy09zxAszNXfP9ikVd3OJ63DZ
AvNeDD+4TxbCrsJs63TiI6uyU22yDOmnD05JuHOiuJHSjs7RRqQEhJ0Mrj9p4JEnis4tIiWV964J
kDf1d25nX4t65gLX7Pees2+cv6Wv/XHEvJcTcC3tpMBLjbn7lFbaV4GmTHNeJpMBhGV8x5gEpDtt
vJh1PAibSikmnl3PZrbH30ANYYEWM/Tn3F+OZrzc8FMdU4yJIbAwtCs5L3W7jLshsFatjqJYy2lU
69beSU/xiMt94KauaLslIWwSD9Gd6cTd+M5JzOwbrpavonRuBRCOCDu+DGVf7uvSNmFucdvusm83
YzOfLEKuWjW+us1w0WEhoJZp3o1meZvS01i5t4oqEd8FaDr2SZXiOphvXU3u+5Alf22jxr6bGtjI
pLslLRHLkqE9GSULZNLzGJkO77Q9qMosy6HgSFZgofaAOgQKqpi1Un/WK+MlG8T7/Z9UuK9aJ5gp
MT1z3Cc3aDZCGK/Ytdaxk34pa/qo6xxZnVVsPA0NiZTaCpZ7ODXyCBDuR+O+31cNR14sVqqmxfj9
HZIKq2YzPiaIKUtCX2x1klASwvj+PNMkPSW9trfH6eJL/TRa+X5OFJ1H9QUAONSVdY1NtK/juO5T
KpXCkAljTp90dzywVse9kyFZk8lnrWq+LV5ZvPVOHIMIKjCUc9N6srPxYlkFKX/39zTg0pKGSxxG
vWY/0NiRY9LgWDpB+Y/ZqMUR8TT/WEAcgh6+HtIbWN43N+u+qTcYIy0/94t8oPAq9Xerp0CaJ1zT
dUZ3VX7JKTlJ3/ieckghzQiMuhD0iQgFumGraLkonMAC+fY9dHe8tLzfsq7+MgQlV1w+EqK3ESPD
LANkcBwwyWgemh74oiEiDFDobPL0uQPjow329/1n1Gvzb5DFn3WcQ1Bpvz3Twv5EM6LMXiOoycAq
s4BQtcTKgEspKlCkU5sifqV25SAu/vrEFjtkQvBy2bF6H2z3wAt6xnW7t6akjjIRU1pJtZksfcUl
vkXRfVhgFzfJfSxnD0bY1tZmYc5l6wUvfFrSECf2x2CPkdVil5lMQV6wF5yc+1vaCwoqdROFeHFS
vs+aeYKoN9bbWsOEYElCiUfHoXdzLqDbfgzcZLhqzXdAbnT0trntPeBBWsvqxLYUaTHmO+oFBoG1
eLe88kc5mB4M/MHR2E8rTN7zBjmViqj1HiAM41oIjqarjiZMpxAX9KOVMjuedOmiZ+D1Kc04I6sF
FiEz9gl3TSvQvmk1CSddzDPf+voRWCWxKeoeltL6x5gE/lWhM15rJTaHkVK2QeLj6UEYdLwKtSRH
tBfoEIGpMxybtdU80XIoGX/1QKPXzAIyg/CwprZVpKBOrpeAzYfdLYKBKTo3mx47MpJ+wIruJXsA
Or0M1gEo5o3VPNTOQESHeUqG4uqk/aeZTHFUouJbJR+4yO0wtol71xwEBBLdg7Twa1Y6cSuUKL5X
fiWV9tgIjqKaKTOSNrLWbMbWFy+D8jQOxNID3GIu55IEm50rP79KQaxl7nSMuuznovT1rcikv4GY
cY/WoL2a1fQiPNsMJYFCa48V84N1d0E4mrtvmio+iEr3t0k1ndOldbZpx83EM8ge6Ox40zLvi4Jq
j7WBBqnUGfqzDkR+OGZbByGxrovmYeg+5uLuTJioD4KW76RV2l4N2UOiRE5ll0hGJx9Lo39NgT1x
J+HvGPOOuBRz3Y0UdXbqPQK31iN9MeuIgKmH1laENsy4ntSEupxhpzLdLKrc5F/OgjX0GxzXCXM9
PVBnJ2CZbbHlCPi7hTt8xorGrUNoS4lVxd4/w39nxc8P90o+jBbp+pRFWmVvK6se8FZCe/bs6sMd
4ld0uFh4k2Wb0aBv51LeRwk+Kre2R72XXqwA/YEY6axaH80E27v2xuTKXIth/jfWpKmm7J51pr08
rWU0tb4MS6M7Oh1YMERGP2jdDl1d74ipssISzwaEVO67g1rPSqKgJygkNNvsR6/waXT1izU7B6pt
enG7a9bxcobArG1HbT4MjY5wq5hfk3vykgI4Jih86pSmSxvaG7pSZG24zDreiEQMSZKWMN5N5A8G
+T1ggboab6O7Lcxin5g0XpoT8HTTitZ4clLSXFJWqYjDKanqWl8LUA24CeJdYJuo8Ms3iWAf74jx
5rI/tsk3CJJMW1kzQTMN2QGsB1G52IouxRYyNGOaokGuHLwAoMn2dRsfmQqdiJg/touXRFd3ygbu
U8XnGEO809MH10o3lc4+3xoe4f2uY8s/dnfrD98c0AZTBOZuDsxuXNYjXBWHoZLejxuXO6IFWhKl
4oGIPG26pNMAkbOorg0KNNYkByW9Hi0Ytp60MADbuu/Y6r/8bPyhPPxDRt0XfoLIwaSYZawtMtZj
0wwOodb/evxuUIXLgxCI/eqlxVzPqE038RhVqBY9QaqNg+lTIv8gGeAKNIjSbInugrPV77/NDOOb
oVoXYrxMRjZgfcKCver5JYbEXbkEjy66PLhJhhsLQeZyvznVXsKxZLygHf3SGzNfJcSLuX3+6Sd6
zgDuT1n2O6Orj7G2rHWtf0ZQtrWpE+FHnzrLWi3F8pYX4s3uu1VG94iXld6cdhsds3rqS+y9tSJb
zcgPFUNELgP54UHli3ENmDZDJSGx3TapHfps6aOpSnEY4TMKaRv+I+w8duxGui39Lj0nwCCDJgY9
Od679DkhUqoSvfd8+v6Y1d33/qqLKoA4yJQEKXUOGbFj77W+RUxIW9lPaRbaC8shEnnSF3WJOznn
URF19WRMPT6qCTiRa2V0TfpbXW+hcE/88WSfd/FTnKUv0kCcqM1vYG+iaGf/hVGQsfSGX8lEUESN
phOnZXSfsuTeNMarJ6eda5W3SRTaojVORaxzAxNzSMgfPgim93bPXyn05nW0fxpdqxZV4zzXRYAg
J2HeIpUGpcI8ejxzHuRlj54qkSSnLguvRT6wrfrjuQFVVidPYI0D/mvJo+7bQ9l4R5pFKBdeyfij
PMBrY4XOq9V/FlN4Ne38qMnyuciyk+Fj4S7ajdZPvBk99CbH6b6k2X7C9uHsF9GKqTS1HknXW2hu
OAe3NrdaHxiUU9TC9XDmaZpWujeqCJ7xJsDHm6yCrrxO0miIz9FfK3S0yhIrLG4NpBGq49CjiB3O
E7XvQvuUcCUZ/DVkWuaLJBiQ9vNk2wXZx+7gfUQuNGdxN/uELXdSGXVrOi7cj0zSi49CKFh+x9MW
jvTBubnnEVsZLiz0scz26M7V3iMisGWRDacSVsahVM4dq84vURbnxh1/gqPB5+08RzXjOcY5qGNb
c+cE6KzlGIWYVJwvCFsvUTfHGsyfpiVMuApl/ArNlpkKC8DCZYWjyd3j4nGKZ9zZn23rN/siRInj
gTCGujutI28NNt5dY/D0FjCCdnURnS1K8A0p99t8DI6GSUdpajgjpahUy1PC4x+BqFpACB5W4Cjo
gWxc37sMmnbonZjesyPeqxwPtMFoMviM6/pKGRwvEJRxM4fuwegZ4bFzszXaW8NKX+wIXWAf3YDK
AKMrbm9ZpgnOrgXeuAKWXebM+d84FFXTvce6rNYGUa6LqCrJIh2nTxTPz2mW1gzyjZ+pywgRXjyf
uuCN6XOKCtfedgWwpl6SyuVVr4Bg0LXh2jtmWEJQ72p7nrstGRY8A37ULDq2Lkxg9IenYWGb9k9s
qmtJ20sQXq2wHOUm8TvT+FW6NGntLFp0s4W2MYubGU6rMrbRJATGSyRDypbYf6dZ9cUDu9UGWa7x
+nY0rfa56ZR7Kbq31ia8cwgqnAF2uUJlc/R7F9xtg0i/6RiyiChHME07Ecv6YoxNfNyZ8TF57lsp
T3bARFq0CV2PUnty2wSjXUT5UBzqcby5JMYulIJb3AV3DHtzB9l7nqqNmsQvq+hxXJC+vUinYltp
1dFp3TcjAyXJLdTndJ8qnWcDpcuBxKZz4rgLAtxMeM/oTNKSJUKzOta4kKGvmZy1JNyQzrmeICVx
dq3vzojt2mIbclYjgveFbjrb3n1J/BjAuIusoin0LwNBUxgXVBZ+/6tsnZU7Y5R8vX9xjfbc9/XS
6fhXLEUyqHBIyDXsE6sqba/K7Ba2i8elEuU7zhPqfqO7d6m9hDydrwvPfxva5KGM8IgY6zhFVF1B
Gy+EkeF3hcq1dLhnkIzSZPTPY0GyUhXRQiHQ42fXmdig8QAw2rZ9tJjAAIxmfHIm2yGn+lIVwb13
U1yB9WuJ12uJaYr7miCgCTEEPt/mE3bNpzauS+TPC7xUdl/xDlQsjI2j4/tz0Hu/RiJZKVudqMJP
fhST7BHkyyrBz0IoLU5POuX4i7wDeQLs2B51xfdfI5I3kpCecSVQs9v5efKNXy0zC6KB0k96G4CY
+stYmS3lPR6bsC9fPdc8osqzM1y6xiB4F1LxcHyB6JWGRx8f4cPBjKOZTcXZnAIagotQ+vATw4Nj
jUd85OGyizEVJEJDnhdB9fHfgrx2F1166JMev1P5xkDwOlbaDzRvnEpQJam3Dmd6oNQDmdVXXzs/
C/REk5J/+B+hwWFaG+m7lTruU9OAmDds7S5+F2hPwTFyHzgGGQtD/SNkg0cwHh7tpHfX6MS9Jbwm
Y5dqeUQlhWzFX0XRW1xyZ4aGevbtgpKq2Vo1+2thMHoSsv2jy9zX0jYpeEKDZN3a3iQdetAYe0Zb
1z8UY3qNXOJalsRWDn8yEDnrAGIA+ew0UTDiMAuG0+XOMoZHFFcZOw2HADk6R72kgGwBluJlGx4M
1DROYbjE0OyUCFwSK06Wdv6RUf0PqmRvHXGDa1vymhGe2DXvQ1SyyWjESQ2cmAP6SLJxz3WibzHb
kj2tZLLORRseKobZPSeqne4XTyQPmtTlSYokCD4VjFum3WO0MjqjXpQ67UEEhit+9gchVSgFq+Jh
JvnF8z3GyIB2og4arJdopOuS3CnirFp6P5SDMotgKbzVM4ENS+G5iBVwCt+ahS32JY9ZVbiLC4qw
DI8puXabKT9Zqvgcih5LoU61PgkwzY7GvBbC7VIxGU7ryliPMYtq3Ph/2C36bICwxUKlt7a0OW/6
aAvx3jOWtlxMcTVlfBI/dM0FuFGas1VeWwwP7jEWC4MTDM8dgcoQkruOLTaP2ZgMSTmbN2bOeMj5
UTryHNrWpSr5b/rEDG+NTv+JcXpeZToyvXwIJCQRZEO4ajo6ioDNKBCFPOhh+GqBfWSqbPDfTLjf
NPTYC8+0CRBSu1Tv/2Tlh6jh34VQoIZSZhYcF/0piQ++xkzbp+OFiyaaOHz1Ew8/ACI0wK04M5XZ
sUjkGD8Wps/0Gp1NQSnsldchq8mT9J10MTMHN3pt1+eGYIVFi5RqI6J2m4euvxqaNl6lAwQzv7z0
sMYbAiVXaMLr0FJrYeUNzECXYGngcQmWwX1tLgkaRAYigudQyXgdZaSFW7zrnqajwolLlNauULTK
B8KjjKle5zTRVAZ7gWJLg+Dh0E+k64Xqp3pOOPEf2Vw2gZU8acRDbAUcZTQirXavCVnehiKk24RV
SxbPJg2tY1jqmL4zI1nHZY0LLrJhwzvcC6GTV5z65I+467u1a8qCw2AcrGXAaFr3ohODv9zt7xTw
am361h9VNmXrrPPxhwTiYQRy3DU1jwHGFCIf2hY5vCxQ2CUT5xvXhyhXXTNRMB3u6S54FHeM5g6F
m2oXNvdiOaoRZtp8tvPGq8wYL0cMdQ7UA8XaashegMo/OGn43EkaGMjgrRUgG7HyG99ZpKJjtCpA
lRnantJqMUDhWTh1k70hVWxprUKJ6gKJ8K8J0L6M07oPPgak5odYzNl6erOMnMJfe2qajuiv6WLE
CScOZX4FZi6Wlhw/wiRPF/SdhnWgj1hbxvxIcnQjqmCbJS23sG95MLfNCC5WkLzgkGPCYcb+FkV8
expcEBVIE71o3RQwlAB6cI5oMPYwoK1udmpNi0IY5pbMzWyv1RBfS4aFL245bTrHuGhkYf9iZdrA
1ZFf0VBBys3K/uxl8c+wgqpuBPxpw8hpaBsDsx7lm399i9wnxRcEYRA41TmFvv5Iypv0q/HdL913
ZX7Uw68SCOnpL6JpXL7j19fw+T5LoaMVZzc+dWWQ7uG+0lKOc3ddOE14lLRbkRyERIV4eflqOOnd
DzqxrPi7lqIotev3Czr6ZB/E0Mew3y6Qh9svjI6KNXys6sz4myZdaXEr5NMhg9d76iZp3Qx8yMCm
4nc9mj61erJPTpQgJ0zEsMTxa56+X0h3jpDK5pvMk09jnSwd6CvozMrprZ44J/aZkz1rtBvs0m2/
1A2hdvWzngtGy2uw/brTCBgqBtPVe3/2jrh6+Cbuba/2oHXHS+WBvcrqdwoyBPpzzoNWOd7u+9vY
NMot6F7WQxKq97pgkzFM0muo1BtnQ6pruRvtRNAetc76GJf73C6Gc+cl0TJr2gLAdw+eTao9qiF0
q9hbPpr4qGA6OvOxgFl1tLCk7p5yF/ynw3ZAy5AqvBdmtotg6iys0uyOaI8tVrfsoy5B1wAkaS9i
knclLe3sZ5jg8mGIz6LuZxijL5g5uGTW5x54BNN7DzwoKHGc6Ksi6opVGnJGrgPXfy684amc6uxr
ziFYdi6mJKPKp4tOVMeBrmnH/Ctwj7glELxGklIRY8cXWPObjNLynhTTs7BtqAUtuzUeBsHGVQ3R
2oLMuckNZDeDFiC1G2CH5AZtiNZMqPciZ4OoKr9GKuq2inTvDbqLhFIvVVco3urKyAT7ao6ySTWO
2oIQe5DCWqOXc1FkFkO5iisTnRny9TXOgZyB+BATf+TLn62WpxfT8JJL//+/8tNa7Sk6/vp10ySs
gXQ6NjYS3o5JiqXb1JP6raenGYsm+kMxHe6aJbIC9xiDhFmzrM9wmardTTbyEjC4ySNH/LDuy4bg
Em8KgW8EcqvsdjvaFc1CsDRjFAx7jj48jTQG2PkRsc280R6YzosI2NYGxuTEiJL5iKA0ZHrN6TNc
VnXa3DCtFHueeh0xzHPpNflN1gUNp5kT7EfPg+84/EshcGPSubNC5Xe9AjYqrQGtaV7wZ2p0ESBp
1xqnqHPa0KVVA71WaXrMs3vvkMw2qSG8RHHN74PovwxtmCy9YRg3Ts2Zsgch42vRIWKjOVrqqwwG
AN2NFT57dAlJV6dhg2ds5bVw9PG8WyJnTbcHb6OgLdEvEtkVAvg6qPR2M+iJc8YDHC5NMeFzi1PY
rjAgCGOYv4xt+8/AT444EMedY6b9qztApSpGOYI8nvpXy9I+QMPCuBu7cA+lrFq5nAdexnycCXPN
m+qFti4RNW/d2EvfEFDasUTOqA9yaVqVtSgj2CyxVDhMDLUrlHm3ZruLkeTZ1u84fdSqG5cVwwgs
CSOMjN4nYLMbj10N4jAa4TdGnTaeHI8pjvBIdzZN/2CUjNf7pNk3Zhltvj+eePiZmkNwM8L0Vude
fTESjewn39afTBaNlVbF+S2Aye8gSQOBVuL7gOc0UpTumNz702mURbbtNQOp+PCqMD49ZS1jFB9v
8m6QdFIcLR5WNPAxDfbelczPjmgITaG/c0E39Em9bn0L3VWrpXej6o8DimeOIxkzQc85S7ajIXzx
4cc9RrRKYJWNL+oi7UWE/HyOqPaRrmvbQSYuHw/HGW/8LIsVmEzBhPz/GUB1m9vMct1jHczezMJ4
0h3kLFNd7wA84R1tbXs70KTfmwrlIdoxMXo9vl/0RgqI9G70pxeF53yr24SZ0DfoNlVM/V1gy0hc
Uy0tQrkmWYdnW2bvXhebT9ZIzGOk4XQlPzM9lW6RnYZhMxXkeXQAeJur8cKxsE5Ok20OW1/r1CFz
pcKFnjWQGPrhZnkFngrbhtXHERlR5KryataW+RhbIci695g3kH+MGROqbGX4JQJSpEDBwL5GHMna
0mk1eEypkdSM+SUujSf09fH22/RUZKh1pKJnNft9u8aprwEoLpJiaKZhFgnMsdp2pIZhtBWzq5RR
ZjM5KPElt0CekHil/GJr4WdmqmrfZrLnxhYdb25DD2BODwG3FURsPcXBsCfrBFfF4XBdMoue3Uh2
G1+zPHJ2w0hHfGopP2VS7aHwVUBIKxoYKJH1nWPP3bQUtVBXdhYz7Thf9zNjweAwtrQdoQ7f36Ji
2lfwJu+WVQwnJy27c6bnwYkG5BKRp+frzdvYWePZL8r5XfP0E/acZFMaOeoHgkBWRoMERssY3sgx
6HEU8wnj9O22SdB2R1wSa6A+wWueQ5BJfZg5bWj6r8ag/eJG5AedZRK+n/QnsFz6ZqS3d/eQPII3
GsVrnbf7ctS33oCCu0qc+GkIr72eg/xOHOSZdDHLU2p32RYSKKeGGgwciH0InmARH8JL/DOz66fa
57Yy4mE80VPpSbxFZQYajz7GzJviwLNxLZOVqAfzOknT36g2iZcNSl5wzW36qrcWMui+2ZiVRVtJ
kBCENVzbMLG+erOpi1aduWFc+uubsdSW9a6iEaVbQfzmEnmlDdNItsaqFZqPL2QINixup7CYsdPl
wM/HKSlvvRcw884DXrFF6spTr7OFpUZhPIgQvxbA6Nii6Ga3OVQyV210ItlWnY7tsqy5J6IccF7V
fBmVk181s9lNAW9XN/3wdZCCtosvvxtNex+2/raaH/JgdEMabLWzkxCDb6m7B/h6HJlTXUq4uRxF
NXkAJ/ZICuohredoaXW0w5O46Z8zZYJOCr+mWq/fEFSi82wBsKUOTp/cRikWDscc2zGCl6TZdg0t
BTls+H+Z5282DT5ij20XJX7mSHx3IgzO31+Fkg+PNocdFeFLI8PsqNMMWSEpST+p/99oKJ1GJn3N
KOHwWSWCt45OLUutH0M2WLjaFB8GKB5PbVY73OkJTVn01k0GvZXGzaVMqortYVSwbiA/+4NsLm3h
GpdBgvT21GxUI6fgKWBRn9qKCYQFjqqhSbuwyVt72PWIYyVrQQjVaQtTXGCEiLz0iwyLU+p99XS6
c9VAL3H8jIjDWR1DlHnBbDjSLP4BTrnu/IL0N4ES0dkYQPgWrAhZc9NEKhM2qIOT5F9/rafzotr4
+bDPWJEXZQjvzcIduW4d137CvQElwgxfU0uzGE6YO8kQb2WP0j+MKoqAH7qX1ozzE+EwiE0QotCl
LQHrzFIWlf/pxcramlPnrtyuBqIqyNgjAOw5o1sP6d+k9IVqgDy4j0/fL0J6mLdHl0GynXWnwhtp
lTH0/JgKZlZVK8yLKJBH4ar5GFtL/xiR0S0dNLxJVcD1jb43xMja9gj7bkngELzo9vU7eMHXcIyi
L+kGW5tQslnx9HDhGRAriCwc6uvT93fT7I4cwvz5+zsY1EDj65eiqvpFVdUlR+ksZU5ZMG0MsvK5
jTIWYwe/WEBP5u40NkPCGTGlqblm8hNxTiVRQFRQMWq61EWbVRw72RkvFd1lSef0pAhiO/dRrJ/L
xHaXqCmaFW2lmGF+Ej9bgX5rQ1f+SfrhioMs5s+7srXxK2ppr9LW2SC6wY9bDh5z2ariTZhfMiQR
xwHhPpaqCnm4UR2/vwJ3SZEQDsBr+XXiQHLzw4Zq9wvlniaNX5h3fjIA9W5sW97BC1zvnInmDYCe
PpOivPPQBw2D3dxag0WLrsAMnP3U18/j/J2LEGChJAFH+oxa0uPpD9qA+atljLNTIrB3kRPGb0kB
ygjQSXmRTfAC5JLDpwaxfdCk8+6O8QtlNXYuZCmh1LX7KHSGBhGaxVRJfgzmAR6EtVSrvaMbJO0j
6Lsf1ixqDmVloWWM9eP3Szx/pclZIoR0em2qBubyxKjCMWprZ2W6+VIlWrgaJ93affP2taiIVikC
910SkVk5DuXeg7jJ5FDxAKWptcMnIk7fBwjRMF+Ki5J0IzVVNtu0kyyaUY9OZmcNjxF8iN7gaKxT
sFR62NzjpIl3kRtFW90TSA6H/CuzEImOEDvubmi99QwDF2Kw5McwJqu4CaGeeLk4lIbZrQh8tD4G
kSFI69u7GIV16bgPGGm43dxwazeYOfyrqkf/HNndUmcWeP1+SV3O/3akaHl22p+xo8hMzUR7h1pX
rhpXXLkDTxSq40UvY7p7JMj8IFWKv4E+XRxDf/wuTbPGAf5A5IpG0pil6cYBHUk60//p9Kfjh9NW
/5Im8vfYJtN0bF2Q6GBZvDpzmtt/SxOx+6xL2riiZvVEsxuLtLup+TZoh+bR6Unz0Fqv3Wqhu/cT
4xM++86pk47cuyw+Mk6/J/NBL/QDwUCMj+2/vs31vOMAX/yRFQenVPKr6Eu1suzRPsoqVtfUZfYJ
t9jaDxnT/UYVMUYQPz5/f6W3iuI7tHhEzbI7aFPE8SKLToqz34MC82fFproN81atIFwAMRTts4e+
HvhV5t48B6ZYAGVxmWovMXrKlNVby+reW7oEOjSh+dKhQVsbTPMEK8Q5iwpzlQyR+y/p3r9nAUtT
msIRkmpTQv3Qf0v57qvJCyILmAG0QXdnyfaglPhFQ0DD9oGj8Z8TOoz5w8qT0c+z/R//+38RX2dK
x9TJYaY+JjhT/y2+rsU6zAGCjNgMP8lP+PULy42bn3mJhSmEfP8YexVsA9l8Fg0CZMuEeTl266ok
aIuphO/eJsa6h6IU5j6Uyc8iTtAo+InaRxYJO4YqrXsxDfFcafxL6qf9e/Q1uZKOazk2FBjDdHT7
t7C6Pkp7h9FAt1SNOPW8OQdOzgE5tTeKYsA7iTI53fN5mdqG9w7MZFG8jXnenkdmeFPEJpcORH+m
kAtwFFTaRtqWWHMq9xC53MZEtz48uyxXBYFG6zIJcMHJLt5LkHx+MIRbJyh/6TWzEAuR8LJvNGOZ
ehod1Jq9J7flRCOBuNaorI8aeZhk/9YKRZZ5kobjvdpmtU6IAAxTer8mDZo1VeRG9V5PwxWfZVvO
dXIBxbnA8soZQbc2aa17jE2isxSEwgWBfg6Nsdj0EZzXKsevqauEsISyw5gvsM7/892CMvtvtwst
ZCbiriVNXRe/p43HAtSRMDF6mOSPmrzQevIVrZI23Ay49HCmUqK2sPCuBpC4nd6M1CdYk9LMrVEC
Zis6T+XDIU1r6xUls8aE0WBXciatSxa+Yhi7WwPaHDUIgks/md4qJ5oWGTECqzZjwAI21z5Q2jZn
Om3usy8iOsyoSW2Aw5in82vbNNneqqpwi7JQvdR18QSuqv2ZoJ80aI7Fl3qKxDsq6BDDZZn8MBDR
GaBVOmvuIni1dh5H2gxuYBxr8t0IZCY9WOE0Wwu4wzcsgFej8c0FbReO1bWnPyJhieuA5qKoVoFb
wxrM9SPgZUiuhq8d3KnQDp05+lBxaCf2vcvoS3PVwdZafZ/2YY+bIJ0HZOR1rcPanFYQH6oH3rtq
NWGQMD1dgDJPm0vSGKhgQoGqAVNrkt8MvT4Fbli8iNYTj6ayl7T73H1nohfCdHFlZhe+mKVW7g0j
SOjgHejnDFsyc6h/ArPfQQqR695nPKE0vWDfxwTos2Y8kQ6IlEIPJNkDfIU8qb2yE7sLDhE7zXWz
Izi15vjPd5j8PapK2qYphbBZ+Ijpk7/HxhamKVoE5xCkU/0ZNrH4PvCta7heHDBw7LZ9tTMB4WIM
JA06Bmm7aDiiraO29Jat6TuXXLPOIcy6cEzf/QkhuDt9gdIY56yg0El3A/b109hoK5g5zCEIhska
3bsOJJOkumxPWvhmCk/dcNibbal4w/TZKg9JK5Ch8VlHACucA1Scd82C5t25iuYLpHjGx0T0/vP7
Yf3tgbMdh8GpbrKyGqA2ftsOKC/GVIagIEhSDBl+BP0xJDVm0Y1+u67Bye8psaKz69l7z+2D+9BJ
ZJyV82D311ffGNJiTsXAzRXCF4O5RaRGtHR7kn3CmQ2ZKc6xeYP0dQkSKFzbeh6fJwuZX4OWzVkb
cRXt+0H8kIFRY4v1azC7S5TiZIIRJDakbJNYpg9FPZX7klEi0win3o6jB5Ov0g1Cb3FZqYDQYlsP
wDm73V1ZywJy/rvZ7Wil6G9aPRZ8Imh8aPy3/5LQKufw5//Y4mzih+EduNIyiGA2HX7/v9UrVlfj
anKzbGlHobkMHOh7ukhhqwR1cAszbqye/RiwV49HS4vbJxpDEVlhXfaY2slYjH4x7pTWhffeQNoi
mCDtbBUjr6oix13aMPo2I9k8G5n3+dEwYo6TXRe9uFUVbXRXTceuw7iiSpELPK4i2OQ+B5RMH8J3
xH5q3XuZAU9GuSvhIQL+XoKqUuY7Oupf39/1kaEIwSApNXVmLmOlix0QQDQ+qeXdfZyb/7LS/70u
sEHWKGavbK6omKzfirxBy8uwEhWJx1qyVZaVP4koCK9yQs1bB/SFIrPayWHUj0FafhSWee64Qd+1
djh5U/vetuOpsgd5janjVlZXkjBhSM5ngH+oskbiPshnqvs/MUC5n//8zJh/X0OYqrB+SGWbQFeM
32qaSNHH58yHQh+wLDOnlzZvUB4YHL6/v83yYmeFfnsrVQ+XX3OttQYeZm8Xqb222Wp2WYcdOYEj
94kMV1b6sS5zzC3JPnF6++JbcX/1pyMrIsp7TpisVfmtD0cfrUS1JtsQ+QWy+z3x691bpDu0sMx/
+YDE3wo3Gxup4VL9WI50pftb5Hnn2XZWxCb9i0JO2yBO+r0d2u+jlX9wY//1bDtyfIR5N6wkZrij
b3vDgSw2JteCm/Kf33RrflP/8ylzhS2pw/hRbJK1f/t5bGDn6OpGdNgtXCe6d+4GeNhjLHvgKUES
XEbSdS4ZqT5/vVh+1YPGQGcyYB1kek38RYDs3rkaplm9cXt1h5LGIb43vg1NC0HapIAJHBtfAmgj
ymljR5nzPIEQKTBQP+kJJNTB08qLrYmPymusRwN0dFGqKrmqu8W46s3U6nxjG4ZA5TA1q7rhcWfw
RaKHn6J3UM9w6vpLmGfjNtHeyqTL9z4ksGVs1jb1RNEui8xtwE5o9j0mecUPGwLMOJL9y6JlzbXr
f76dpjR017FsncANV//t7dSLmKEKJxeWDeDPvlTjQes7vKnS0Za9378rgTzRC9qeNRmsqYmG/IJF
4mjD7D85bLG7UrQ989LuLUj8EW21Li9YN6KVTnAh+FnjzwbfGARigEjDygrY3i3W4efOPuim/YqR
TwOVwokj1MVLtGKEJTbgHzUQ3zdvAqcXJcU90inyNIFLuQyc5AtzOjTBmFidMnYefviBQZqNSakQ
FIOILrEMDoMus1+RaN2VhtTh8s+34XfN//v7ZpoGNaquHN6239YtGpSR8Lw4x3qIFou6tObu8/PP
sp6TD+fWj9Wn3j4R+tGgvj/TYDvkXz3BHjGqyYjlHFoV8yc3e6FQ+zOPPiKaF0ZgvSKjM5Z9t8la
Ap7HRrgLZmWwEBxPLQt2oJVLStzB7nFQ1vo48YaxNI+w5aVqP6yqxn+Tk9c3dmRYCn5AGiifoT1H
EGEYTkJaSFVDeQvqbj2KDnxLB5DQo2OMKsNMtypUxtYTxG3njf0jj8z2JIxkZUq73+m6nb3Sarpp
sShunilgamYnnZv90XbhpaBlu/zn9/l/SJbHQ2YbBDijqAVs9dumGiNw12Xvk92sh91p6JxwX8Vw
MpqY/OgyxDYtgxTNEkhpAOzH3B/7U9s4X0kekeEROtVdJOSKe3mMzgSbHIkNvb3DNfKv+b6/J1By
kjYJxpwbFcDBOVT/5/bPbJgxN4gA3GHBAPQsYBwRLFMViWfPKb56ZuKntoycNT1tcw2FYV8RP3ZV
k/5kZ3a7zvsuoY0ffQIcYIrfpiiESs/8l2O/+luhxwCGXcu2OVdxov09DDvAPxK1To9dv81fzJTs
SM3p6rVFSUgFkvWn71yuPO/ekZ10y8EeptP3S5AHzLSCe2fcBuNWV/NrW906/6aLK5eC9Ceu/aWU
hxoOCKl24uIztb7VNqI7macBki4LI0o5668OamsHX1qgIYBHRYyEp6p+MaE9eqliDhLE9o7unLzx
p7+6sqX3lBX9Kiofwfdli4cZPMlmvozvy7Ge4vSZqxufw/TZ1/7vNVUvnvdcy5eheinlS5a8cuXy
JR1fuaLktdJoDmPleMu0Vy4kiQutSmfEgYcJTCGVu6sg38ICVJ9pyvGQyeC7LRO8HHnfPLf/XhPp
f+vNOIZu0XGg3UBStPr9pkdnTllEMuRS2JwwD8QqMIzEktenx0EdEHV48shrg7c/PHlM5wD11ada
O4E3tI7wWqviXE/zNaiznV3c70u6Fy+7dBlntavrMom5ck1M2tW1UNcyv1Xq2k234fuaphuR0FxF
efc8PgYMTfeGr8Xd53ldJ7wnz0R7zraY9LluUrk3Yv+kMZzCum6Xe/KFgqufxzQRLbHNjb1GtXrQ
Z7fQQesODrEdHmazw19XAN1JHbzkyOUmx5hWGJQdebRL0hlOvncq9PkyoftkZ5Gd8RKMWAGYSCcX
LtzIRnJp7Uu97c2jiq+lfRm7qxNfC/vad9cMYq99jZMbV5jcov6WO/MVMJxybrFza9I7lz3cq/Qu
h/kCENoYa2O4J+quD3c7f0Tq3jBOPSp4R3FrcgCZz/BkwkMXdeGWxFrUwZWziI13yEFEEhvfDa2f
JbJVTyxiCfD5YWUP8/sS2YPLc7B+PFznzl3Glsk0Xjp3LNZJP186CvnvK7Nuf12JdVMhmK6b8/1K
NpAZ3jRg4iZIxSsj4zS8xs0lDq9hc+Hym4sZXlrio9ozr0V7ruP5YqLBSmT3J/l9JZg61JH6kyuu
jmF1JDBaC+BLHvrskPQHAlnj6F/6atbfDkyOIcy5++g6MBnU7w3elBw9pwok52IjyJ+CPHbXWO76
9UAX/Gkc2+ri1Yr/TmI9wUWH4zhvnlXftpB7JMkaBEyLDJDq9y99v0BQM8/SPIajpYjRcOi3IRsE
AdpN94Co1ovWtptS0OUKRsxlCdLbv1KbgznKTsTuW1TFzo4nk+ipeZIz/7qTwvIYiUDaYeoI//rz
eowK1a4PPiXMhohd5MVO0V2/XzLmnNewk/62MWp7MebvkyzkpTLL5MYEjSFC/NOWZfLWDjWmrfT+
z1vm349UjsHyYaAXpB1k6ur/cHZey3FbWRd+IlQhh1t2I3QAgxhE+gZlyzZyznj6/zuQZsYiXWLV
X7OMISmX1WyggXP2Xvtb75YmSQ80nWpZfTA24ynLM+eiSRsBJvTv0znil17x1W5dSwOpIvBs6v1E
8OdXMIZLuTyqpvFsG0b+QL8wNcD0aPno6g0J5ZLGYAQJNNEdDziw77X761euiIf5T4sqXjnVNMXm
pqdo5vvFqM1Wox7LBZv0CBhz2LqNmFX1uaD+7+o6dfC8bMx7IFdMnzvxi0E5Dx8jC3+LRKyL1EwQ
00UugaXSCBvAu7UCxfLrF6l+fIBSHzEssk0NyrT2+0pJZm2rFjW4xYeVGezapENgxCSojTLGY4y9
1u2KT5rKB2UUucrwftbrIRfD+Zg7JVCvr0Zbdv6sjDp23QlgzUwks0N5j4C/N5y/d0O9fVac+LiO
4q3lya+z2Get/2Ebt2HYAIHLZEkyRs0zeALgf3OX+c0Uza7eayycdZ4XkQl0lTbWrTpBuMh6tbzp
7fU3OR0ZR4tAMta6WboZZr7AMezf03VRP9mRKB93nDQKFHYlFmVd3uL3pblF3iC5qiMfPNOSjrQp
TtNsyITfnDBLIRB+KWAiFqhi7yEEUSEuhZbI3yLGYP1a8xMCEWafpoJEXyH1ScAeZCFz8LrKW1tP
g/R4NDVP1zycZ9/VF1hsYJzix/OhDlum36aBwTa+CUBvVpiZoWYvQZqAIxJKmh+ayFsguYXWqnEy
kzP7j0rPHG/eJIYmVKIgbyrlhBrlxIRXPpzS4RQ7QQKSkl/HCXJsDkPQKME6BFIRwPpGa+QXml9p
fswvUgtFiY8FEvWyZwykrXm4PlNAqB4y+EX4tQhoj35o7H20bULMEhXUH2bniZmrxP70Evvw4WX9
a/PRwEKuGbJuOj+vf6MS+E009PUh3YA0y9RdCMJWKXz2Nexx2AqHpoQM8+tPo/KxHKDr4mZHB4t/
FPXd/rWpBr1bIXDyd7V+tNUJnW7sFLBVR504XiqPuqdORQPdFbR8ta3qSV+MN/jYBMj0koobAgzU
Jy/q46Zah5LNwo1XpMuW/q5hNGV116krqM7MHE6j1Y5hTgzfKcZu4q4ElQaJMi6npsgGBmr107yO
z5+8go9VGwrcDp8fQ9VsW5HfvYJhkEndwPF0KDILJDVZWoByIhih/FU6Q1p+rRuYqfLphCWDQnyy
fKWDHUwmAbLklWufbOM+PupNwuBtTbZFmVnhef/zxWGPzNioRUpCazKGiTm1fpWPGeSXwnorOqL2
GK45yVVahhirnsZRVr4SLEMeWqYbYS5t1tlM1q9mORUnuqIK5oY88Uxyak3s9zzf7ASHsEOmkNEr
ozsoaXS/TC+KkbD8IoxBO3GvgZ6PtdqIvgxGJf1tt+HQ68lLamqvm7oAxBSZuLR0JXc1suK6zONr
I0xT+8GxAMmWpqFSkTWtL53dO262JfcFXoRbjWDu72XWTWOIUurH+bKb+PaDlA5/6XYZBbPWx9df
n2f1X0qQPOxl6gSWQTvXfneey0RvurTB6z9bzLazraVF0K3DyxZhnSuJ+IvXWn3A86U8FFlJL7LO
jxa/1U2XR4/s22lb1zXBYnZu0GYHu6mv22kkHIO0FQ4GPSJ8JTqGcodEyF+/eO3DNse02ClbJqVX
Mcorv7tjwF/Ii7Yri0On2n9tm2GFcwQ3nMaRAuVQl+CCO43XAUJ7cGpVP0gYKb8qJu6iaDRSv24S
nK1dcxe1Yq5oSuxHyVgxphpvxJoWYU6L8NBLKWhV8e2c1taZKI/xi6kw5rPJpXUtbaNjn8lUUNyr
jeWSQeTS4kp05XeL7Ld5la86M5U1Q2v6Jx1x5V9OHU0mnnR8LFSKB+/uXFIqqSmFMKaRsRGR/cGM
7jguT4Nj6VeIE3/2GvgpCgq8/2SZ04JVwiptV7AdYHb+H2dC4Sxws9BlbonvL6Nczx1FH6DpdmHJ
7OpNXTjryxxjSKcmP5O6BHNGqotzbyvF3RTb1oUgjRc5cjC9ZKl6zVvbeHBGheWiFf+5kBd9MqtO
JaUq2VxVKaB7t+N1DwCXtzg71Kr5RqjItZzosCXWlL4Wo0zouAbWMW+N5VqW5hupHlY4Nh0hIAxu
eXLiADwuejx7v/71rY+lG6o2JkuOvdLEffPnu9PKlZEQU1UdohGW/dbQTbDiV8gOxZUKCbRN07H9
yADey4tfDmpTv0KGHUJ5q7G99wXF/YSIt2HJ0ldn6hlRMIowER38YnUYayY9yJAgp+Rk0zOdngZc
d8tFH6INTHs6Ps818yt9Q+qyeuhaalpRR6ZYpKkM7MWk/ZaK81AxHH00rMa67aW4Oes8UCHZjvKj
Xmr9DXkSixfPRnxsB3b7sT7QdoVeJhMIKPWx9gJy4S3N+6dJiwixBJ1x09Z9z7iW0j2kVtMENgNA
89gLIEf/pMm5dcqBLXvqmBvnFYibVSfaW6NFpm/mI3GSa1lSJkzwR2JWdLMk709GKZI53IoWncsb
mEAeJCwiMmbzxUntCSCdsj0qUqMfwYuZn6wb/+1WKO4nrAEUDR+QLlYK/2i/jSudRwpexH90BjbX
yHyopu5PuYIxUjED4OfGfbmpjd9nS36cMXCX+qI+AHfWnm08g2PVnaHoRF8W4rwIjXHuC7JTL7XN
BNHcquA6+Q4PxPbJCkYTr+unTQ+3QPrPNtAeTbU+PBoh/5cNUzDlQSOLpWM0Wlvaw7j2sZvLDaR4
TkVQwdI/KbVxShKW5X2PwawnH+MgS6ZzEd9a4jzmU/QXzVnc5cNKyHCnNkENf+SQrSMzFioRcZM8
WH6kga7AXQWQhat9gK9zUWI7v8eWOt8Qfrswsaz+pqXFhnGqN86dzjD9rz9x5sdbP/4OSzRx6P1Z
gAp+PlmLYXbNgqOZkRVo+NChBHVbOvMgle51CEuunFj6Iat08kI6hnfppvaXPUarB2LtRyu4iNHS
gRTIVAHWjBSSffxqG9J7bbsvJJIOJGVKaYGaPyKb08Isr6UxXYhr7L+nODPRwkdOIgS35q5y+d9h
1aqZhOqHkW7FjVaW89uQsadrrZS20Jzaz0O2uTS+5zcrBSBI/ClbIUZJmXUvvrQzCQhEQ8Fcwc+a
QYu9EHfRHgocsr6kObAap9ihVG2HCyNlWW4NrtyNmpurNjSQJqm8RErUkBAKGnp8ivsUw8vaPm6Q
0UljhzP02TX4cbnIxIKl0sA2NZaMHzbeUhVhM6STaYt5/1XLGJ4e1Yna0TK5k7WqD9higeS4o8l2
A0pZM84tG27yhyROFxRBZQuilUHIjaHgwzCT6mkpLkA2KNFEn4PDcOQrf295TLqm9+qVQrIFwMro
tuyuV+liMnQTP5JBBOCYgZ2+tsAZbQC7IXh/smhSxJP150+crbFe4n+2QQ38/Z0iH8jpLRm5YxjG
KR5Mu/8jK23rrRXWxiR3rHPZpAJEkJ+4zIAud/J47hiyO1vazdKPjP9oY0Jw22i5n3wsPq4JMA84
vDgaygC9jXcPIsPSQOwRiXho54yqDEPI/SAtXwx5Wy/SBP4VKO2X/Uex1QC8Tk2i94oeQ0Mah1Jj
Kg+AfLQ7OVbvFkg9JICl94qt/93g+gXLX1Crwltyo2C7uunoO5/bxgKSnkVhmw/KjbZJlIBlpQ4X
GDKHZCu331mdnwlTLV7UWZKDgazZm8gufydHfnnQxMHKzd8AUSekP80vuZx8Y1yiujMIqiGNl+5V
ER0JlySwr+mx+Vf2c0fA0Jlons5NTKUOqnnqGHew47BOB8pTvewXTS1WEuP4Gyad9BYA5qnJTNzV
8Z2kxJ8sflhwfbgeHMW0DJ13Ar/ph7ITH8KZ9jpMuX7tpoDhXJ7LXbJKYQfqME7V0M6d6loyo2aT
j+Xqm7SerKUm8UNPZ+NGZn2p6vfjNJM10LZasGxH5pcBplaT6SmkzP6ptcrv9IkX7ubMLW5NzPiA
3ak+NtXmcc6PzgYBb5FH7bkyGcZNRkf+U5t7xpRp1DijzNLJxH+rsJU8mGLGrWwHxbcHvXQLlcG1
ZmoVv29LqCjL0nzpeftOlcPgbQziimioQNkinEz5RnpwpQMvHAg+ueIIE5Fm80PPBAajeRZDhXLU
H7XR+dY6mEiyptMf5gi7Uqtd5RjC7M04iU9ECuwuT+B1bam8sirBkRtNdRTWxOAx0/GHWeYmaQyG
8cVheh5T00YMxRrUxihD4rbriE4zKLUR62NY5IwawrS1bmbxLTPXjl/TSmYewRDznOohtTMdwoMM
ahLsIQPwXer2IIjvqSfMXkkC4jkH715i5AamzcFMZKj0MlYppR9oo0FfebHH6nUdIiWEJZHSX+1H
v+QufjB7K7sjipzxgVrlP9apZ4OYF25eQ0aORlaICVqclzDkQAxv+TEtlOo8bhSAh15uvalZDX9h
Os/XSyW9Vas24GJzrpo4pOnqXBedS0ErqvWcdsb0VEmBKTPytkBvfmKr/Yc1svrXx2AccbfM/z30
svL669sL3b33VzqlNXw2iq4aokiz70n+sUZiwBhDfKmAJiajQPbjDLw/jK1AawPMRn16GiAsMySZ
nuxVKFpPjXXC5G9nZ6zoS3/e+nMVnXvlDLCO+PRpvvQVTSm8osciu24zgepX1ECAz66TerV7oTYO
N/WKmjYcY6GO7feuqQ1nWWjdpQkIX2hFobofnQikdFg2twwlSw5Zm17b3GZSiPrmNlXYHtzOzW0j
hajbNUghmujMmICX3Z5/Z9eshGgl7iAJ2UvpSWgmodaJY6Ffo/3IBw05CnN3XWM+EK3bvK1WJh9a
p68fSsDohHOt2SMRKOoNoAL1fjOar43GnPOl0nggXsf46jRXiy+2q9FcE+dK7rlkX51dahkSvI2W
OVzLcJqFhpl2jFBvhkt+2/Jz4MmEAJvhkN9mM1gP0pbCKr9NzTA2GTsTemBLaxuhuUvKbkUeyHxQ
plA1wm0Kl12rEWoWluVwLH5osa6oLUI4lYN11aFVLlfyXlFSX9foguboUihCUXexwQ2lBPZcTOOs
0ROiFbSrrM8bUETpRDYm3DZjPAGETr/ic0JdxLhIsI0BuZTLGDQQVEgq0nxdA1n+ybpfU0SZ4KfH
ORe1gxNDpyZvsfJ/t5ZsFXPSJTjv0FYJOzqsjAQRWQV9Iz4ySIG09hizT1GO6cyN+QjdL7ZISQBT
4RLcPMNv6t21dOmCI0V3l97VdCFjl0VagO7mklvuqknAYV54F3DpkUtMci3AVRJjkC4AetQZ7mC4
quROhtDCtwOYP9pbLqHh0CVU+Ev0NCo3wQnJdDeBMgQHaUeU7Vr643dN6RExLO3oB9U5tDKuD1hL
B4URzV0x4LRYqJwYNz3a+XGQhbpdjQR8/xjlbkXUS46jQGhr3Zk2G80cQI+zCzaWVidabRf2S8MP
gffYbr9LSSGwshh2xVrOdhF9OpTuim0XKzvSdhHKhQFTDHa6YEIIIEBq5hKRKWfumrkOgS7Oscaq
tx5L/ciwk7bijjoW9TEFj58ds+iQRMTdEMF6iAQ89QAPrlhx4R5wM0eBDauRvADOa3zciqPeHqFx
sQvNQKopR+YEYbkQ5JhZRz12AaCibdfMOe7d6iWnmtDTTXJJi+HBo62usboFZ3DlLXJjA2StEFZy
4SbnlHG6DaF2V7W5vQEdzB0Ntyd+dWDOjmgOF9iJsmsloAcjVeoO9jFNXabfYk1IAeJPTl5/ZP5x
qI5TdSTOmwUuMBdbx9x56GRxFL7FVRwrizUdwUFHh+VBToLHMZuEevnYwi43hGqJP+KyPFq5i1ZO
6CyOM1LdbsZqIo4L51HllQBS4FUJdbtocqacdFqdtsssI8r4N5lYJdMs9UyFKEjXsVxlci2mqSdX
VkiYwTTkzo3QuGvLXNs5Qm5gW1/px0I/6uuRALGBDGtylupjwnnl7EaUXg/KiR4Z3q1RPjjTJ+u4
3Yn47j6gExdDPRErm7glcJ/4x8OtWZuihFKD0S9SMU3pcvKIBTt5jDrNnea5DEAJJnj2bNmlmMpT
rle0V8l6iFlSRpHhLYW2PVi2Vvu2XJxm3Id+PkHmcRjYpdyS3P3vUFDlOljWq2O95uNrOfKfed3i
13Z8VeJXbReobSgjO2jkq1R8NfWXcfuqdS+2LhTpLxZfR88oWZ+JqE4esvW5L56L9RlWjKU/ob7H
XvKUxE9ZzEjiI5Vxo3q0dtkWg29C2fxF0x/6/IuhP9QaEFp4Qk1dEm2UmvZjvkoQKevor8xMq2fi
BYIOC+Q9y222eeOQHQpsY19+vcz4WOy32ERis3WEI4oO6btqojz18Csi0RetrDtSC/vLflgLsK51
wbalJt94WFb1RW5MgisGQ7m0bfbWOdygYalqx5kHraxAcOiBIwNwzbPXlfmqow0I/EQM7Y0MNKxT
NcUzIlBiWS0g/XUpP4zFxhPdyS+lscgP+496vr2xQDsQnpI4WE5s8KESu1PLTu3HdSGsbwDrV0TZ
C0FmxgU29z8PqXKsRGba1io3kzqznCFIhuJfTFihZD/ZI/EkxdRxD2E4+Qi9JTD6pnzuMMh/coHv
TZJ3FzhOOPaFCs5DDLnv3tfFVKNc7jYu8JYx6N3nShbweiJXAy3OiTzwzaEtKkS79Lti4DrkG++i
Y4pol0aFONIuRbp9HG/pmUrTj4YpFY3U8miYIh387N4wpWea5aJtSrs0WX60S6fIo1067PreLqVj
WlPfTINxCbRG9EpRYQQZak7x3jGN4tP3XintUoZRl7RayQEcGYq0kut+qCWM25HbjpQKyFu/G0Wu
16+vUutDCYryk+KIggdlb4fS78+3i5wEqwECQwN6mkmfgsY7OeN9cl3t+4nqBhPlzfqadhuGc2vy
Y5inAJLs7bIfxq7ALJMR8tgyBh10djrThmDP3Beq/vugKocGtsZR3+rRhxuVY41Tsjs+D38mhZg+
/e+P9p93XRcR49cX7v4H5AH8vagrzM4s9XqnAm03gtG0yYW6VJw2GnYrww6vDtyjQ5ktL06cfat7
I3O3bI0ex1kFVJlueFKM2T7HDFMd1sW8n1SRbJnJ1bNaSfplnETsTVdVzzJlrdD+Zva0RerWyX8j
Guj3aFzLb8sQXSfcGs9dVOHIYbClqdifSs5mBU6q4pQe1GelV9sHp6+6vw25JVNcX5YwN0CCUSzo
3WYom6dfnzo2K++XfDbGFopVtsrAihgg+Pnc1Vq8SvHq0E5sQ10OtTY0ZSGrDQW9qA0jWWwR6GbE
SsguId/VTJROvZI+SgcjN2y6sGVDUJyb00woQhdOXbiyN0jCpRObBIn5uSRM9Os4XjN6MmzCx+vK
14VQQYtwvVTgQtYL7ZC1+SG5oZoK6vmMsulc7FrLM+mUSFdOJh9SusI8YXapSqBA1PX4/74UGsvA
Iast8jGNDcR2NX5jAUj0K8tX00BOg6IN7AUyUrAZQnNyWhqeqyd1Ocm7nPZsGSeLY3s2WhhqbFfP
/XbOC4CVQtkoxKevYJF8lYbLFF+H+Go2Ql1MdC4I62u1y7avFIJN+6rvWsqQwN6JPUoZDmXYlSGM
saYM6zkknSSf3RRqwBymc1iUTCKHSRnGQMim0J5CqQgdI7QxGAeblerXvjA0YP0zQS5XJcGcdu3G
a6yL4wCxmK8LIcXiNV816zKvF4N3er1gRB2jm6m5LLs07Yzk+GJo53Q6A7rMp3McndJdmnKah9MK
Z6cQx9mhHBFgW4+4C+IbYZMSUbryF83f8FrQH5h9DdB075N2Su5oSaOgpc5BW0oo/VZNYFIDNDen
ISHE5DSSyLecuvRsGrB7z2Z71tvztJ2H7VySabudKSIkuySm1zUG8i+FdmGnmGkXWsJsE9v4qjVC
9XYtt+vGDtK+GrvSjTZoqNhXNPK2r778R8+7zlvOpFW5V3OgTNverz9j+7TSTw8bPmIWrDXHpD3u
OO+bs4zElQN90+bQlkkOdsJSH6sSADapYtaFcf/sNjMqEpDypAnaYoHGpS7tzSiAwHQl9DtGsTVg
Yg3QC22te1g79LXkpbgjaVM7MvEQe6OSGFxxdeH1huncrQnslKGOO5x9SufGDixUAxjAxZIWdgXw
0EIH02KTRxQFtpjEbIkBG3mq66NZSsnLZjk0S4es/sTrz2Ph4+2GgVwaSwBkadDY4s//sbJctLxr
s4GIM3k6ftdqHlEVu+QoNK9E6DmdGy2u1Lk9ta3VHSMhK/ecXcnqzcw/rJ6te5Hu8byzJM/ZFVGk
AyNV+QV5I0RVjD5NH0TUcjdCUvDVXRTFltEvcE0rfuX4NgiBXZ3jG6Mfq/7k+Iy05apfqr4J6l/s
Pu2KIrJPxRERJZ4kfkraTkJuOs9bvzW9bfOgqyqblw5CW+kpu1rCiE03lt3CdJPRTWW3rn8oYpFj
06gVKkFZ9UKGLASf1ZCgEbjKfsScj0AAotpx8bMzgzZl3oBmz4RU2HhN5j1Rw4NUpDmerZL66a05
w3v+nPtj7i8Qj3YNnY86bHOr0Lj6/X5sV18x/AwutOGXq78Yfk52LuP3/1G8+gbGoMXXWiGl9dfM
31qf+jrCgjLZHhpswDzeqngzS8rRq2tPGz1w/Yg5OkJzUaa4pD0njRuNLunIKPsKTXBwMJEJdXAr
hyPwVUqofXtUpiNrR7SZQkwpoKgjw9GVQEQSeq0LTZG77Bo6mtsetfAF7rPuMTku6YA7hbANkt6K
kspPYz/jYtlFRE1V+VQyx13k1GK1nllxKP46+o4CQ8uXFJjZfqL6+ujDmLN3rSpPfqLgfOTskuC5
8ldwheyqTKxrxK9DTfKk3rvNYm+GS1d62eBVsdfQiDfd1HRzrpJRKN2F59Gyjxwl1pTUMVYhBtvR
Mh11WagARWseO1wZu2DBpJ2baq40u0wlFw6ZJR7qM1ZgQu3sSSp8NM9RPdXxLNWTHW/hInG8ieuE
S6LzR64NrhZ4PNwefAZrIFVwp6w7Xzf8bv2hZvURI1ez4RdcPlw4q1CyS1p8xqucxYfbiOTWXzJ/
JROWayRjbNIfbYa1Pe60Nh5iG4gnnlqvqmmRMyEvJCcEjLhIGl32DHHjOqMLGwxLPGIk39CEJDI6
erLTP3ExaB/qYAzG4fkFBs+dkQGPd9uDbC2huqwYlvHqnC2q/tcmiWHyygsDVqQwDG1+3X+cssb7
/hU2zIV4urL5sqn1eLB740Y15vil7dsonFRYYwUEwlfdyld3MEXQoSGRkSZZ7JDsqjstnOpVg6Xf
FeuXrNPJAouT252AYiRjfK7jY0Vz9EzkruWO/WDfGKb0ZufqeD86WfWoFcKnt32yPvyXjg7Bf7SX
VYehRUxn73dKJK3HRQZT/2CqRNHmlsIjVotm3zTM51R8t/9IxYRA2xfl+jlJGJ891/rZLoVAHabq
aRIYyZM1nMxCyHKCagxi5gDHIGdW1xCyoFQmJ6vBc3Ai2cjTWImlkImF7O1sbufNPuvbeS4uaCwu
03iRNSEnvrbt1YqvJAyj0bmW7bV3hIoqTJcwq8KexObGi5cwmkPJFMqL23RXXNx2022U39p5lwDC
tSRmEBcV2xQGiSNzo1JzieJLnAgV+nmczvN0tsqzU54T9TQyfoFxJCVb8mQPJ4Pf0GHETqimGdEK
QUC2DSGTXy85SYtQbZ6U9FyaJ9Ka8FgjWJgAWid+Qfs8jxfiJ8bxsmlCDWMSLcy3q75d5fac0T27
lhWdtStKlhClVSgJpuEnGzxQJh8f2zYjxTpPbDxy8vvCsLISDNoUkIrLUqKUNkk5i5RSv0si4sWm
utEel16q8fFPxStLoBdY12RyphuxYDOUTsYOtRgIbqE2va9VbIPrEcPEjIfSJY/buhtj9VwZVv/E
OM/w1JN4MWr9cGtuFXesFDMurvmgtrb6q90WXjbqfw1d+lKbTvzEjHbHvCKOKyUaXLNP/6rLafqj
oui2mvBCFs2pg75OSc+OW4XIN9w1Oje1YVbb+4YJ6MM2dRJLV6JFUkmEhBp698TH1GTdPb/U1vDM
0Fl/HFVIrLCySDhIWhO3BFmOm1E1h7Qi/9OO6ttEe0kScoXGbSQEpIgfVHu2fBhJxIVVmnEPEY2c
TyX9CnXcCnsultjpGGZoJDq3hJKsW1LR6Jnlly5Rz6RGm7CkSrqkKwFyINLN31QpMk7xqt2t8qRc
xkRe7vdD1gK1ajaWTbYeMQSXM/c9dtUlWVf5sW+Vr7w/83mdSoJJUoO+Qq9cdd18hHlP0kHT4+cx
baJeuXVRE+pEPXgsz9oM4ike0+6x+3tacWXZ9OXu94O0xtFZO2Rzux1GklYu8qDrXxvzwgpYf62H
qDmvxkKUmRynv621/FVuyuJ2SJY7RvNBBVmz7KrUjyAGMzAnTx3cJguoasToeZS3cLiTiEgtnpIq
fBB1rityfeH+W5Ek3TR6bb5iG/4Lblv1bakJPMr0GCujETo2HaZfL9+VD9c+fn/BI1BkRtNN2Xr3
MAC0EG99p5WHTN67MeSt2AZBspzAJqwIKDpgC5tPxnCpei4Ok4WU0eoMUJbWeq1sKeignsAoGlsv
n5mD+/XL07T3H01eniO8hqosDOP7kMU/VtRJqefd0hEzlKxiUKllINbpsfNaudEByNK74sa2WI52
yqAeE4Uce/YToEQnIpE2VUxB4RIVfAPlODQT+K1Ep+virFZI71NMy9uQjMeJKzApFdkt54VZqFLT
GMSg3K9yPgCh2y+067GlKZHyaOr0XaYVkoIqpQ6JvEblWYmmf+K0+Qi2ISaPqwmPMjUnnVyYn7cS
PGrXWrFJm8azBJy5zuwbyM2YbOSbMtW+ZSNsaOiI9Owm14j4be0Civ+v331T/CU/7e14EYwGMUeI
c9hhaPXnF1FIUm8XSim4vqxaVLKzCcoMBoP6z1Y38ZmIIexHiS08IjTuINN5THpnz90Qf0uUpfsT
4C0Fhbm79jLxN3MFMg1Y30IpV/+jJvr5gQJmeyea5DdcnvJlYYFwWLtyftwsl4FjGj4yrYRGx+KQ
9OsVqGJz68Rjfm5KEJuraI0PzUi0LWFteQGAJWnBxxAbd7LtQb7XCs15ktomu9GYwwbWmEVPlsVs
f89987T/qS4PGXuwm2yonC+JRS9phE8ZMGGUBYDR6YktmnW3JdI1lpv2xYLao5SJLIKuabikyhes
ybSlqQyvMgUAzKPOF7M1Vzz9bfzJCYE78/GMGOAAQNNiH7f095YkQrFGbtV5QwIDBtQtdkJbb51w
/6rRxweKSTP5HaWoJ6kUd/di0jKcEJUk6kmTEyxOwLUziEqSxBDJgOHcp5K0akIUk4huIjaW4V+o
Ps083io4N8G/Kg9UVFjjx2/fqykcKaVQUKGagiilUFNZqC+zIopOVFOQofyvmiIs+f8pqPy3mhL9
o6Bi9j+qKbUlCiqUUr4XVMDuGYzS/CioUE35XlDhYfG9mmL/WzWFgkqORlFQSQl5Hy9zfKWagiil
fBcd939WUyil5JsQHXcEJTkjlOOTU7hP1b37TNkA65hf48YmEBU/f6aqPqNeTBjWIdH65c6BQX3b
KucErzWEKsBOGba5B1xRMLRq++9+0rx8JHUxidL8Cv6uPmdmkUAOGNLHLPpTTyjw4J0p8SnwlVQU
6yVWLcbhovxs1ukbj1j90Wwy+mvWIH/ZVjYWLdHQQctc3kNzBaJW3ZiD+nWGY3tf11Z7v/ZOGyQp
7h+rmNv7ONYf5JUnv+5sTE/Yo0l3r/+WZc12N6SSfD/B9L+xnEZ/g6dVHJuqwCFcMpW8pdtiH2uA
TjcDv6wnMZW55npgVcOzKmlWCA7SCjNrsFjV6aZXdg44WYYOiP0wfs9MWHcqE+9HrdGqmx0OpEAX
vLHnaHiYSNyJis25z8qOKQVhTKohf0HAq+jQ8dfc9JNaBfpDIY9pCQEOZ0Eftf3BHHKa+jnFiNIC
+9qnqubBYqP1M4EQzLWpvldK6WXYzPJbajffMgkYuqRGvCWfDGD+y8KT1gKdSFhxVIww2ohP+z+e
bjL3eGlgzu4wKyoL50HnPmWp9R3Yo7F2N+YYnWNLBalwGXDrOrfZVS4karNNFOrANYRpy8CGt83e
gstJE5rYBVMnyfFg+5bjkeuo55hhfa3z7VWoMP1s15wE4y7JYG4sQPhkrTqY58CoA21XPwf471rY
XHVQz8FSB1Md5LM4pnMw1EE8B3ocNHj06kCNg6Kmk+ODF5t3JYavLr7SrJCMYfqRlgENpi/uDF5e
52tgrTvfWX2180vTN1Y/N/1015QEw64uCexaqEmCaQ7gPA0zp4NBALUOujlo5mCthbiuC4JIaqGM
f4VfIg6kKdDiwJkCJQ6APy74zOJgisUXseGjSBfacN2xl198FqHRsWbyKPOLzCf0BOW21yhCK3F2
lTeP3px4Y8KE3WfWTrHg+vn+wNqU1rRsOpaiOu95i0VhFdXUquD6BxzPcpkTJZOVw6PCEG4Fmzxg
oW8/mlbGkn/Y0kfmOMkTmtMyMHBxnrMWY1muEmDW8fj8DU7spTfBmiQD2ZertSl3SfzmkCwHHHi9
bdZpuPLpisNko1va1E7yKs8zJyghmhjv4HCIFGCnk8yUHuxj887G5Xxu+4HbkjPlz7FdfBP/TNzI
yJnWrTt8vYT+VfiCRtkBGD7pZ9VoCFDnc92Ucv9/jJ3XctxKlkV/peO+owdAAkhgYrofUL6K3onk
C0KiJHiPhPv6WSjdnhZ5O6RRVFTQqwomzTl7r33Snc/GEnuQdS5hSSF9qjmaCA+bQvES2tpXGE7d
F+zeN0OuvUWJPd+VKb9rqSq9Ab+tXf96kfMffLp43ygALH4A3bTPS9CfbkJJSFbmKp3DmTr9XtlT
dOxqh9CHKr63YZDrFGXrxps/lWFcoWXDjNeQ8I4KO05JsfPUuhaO2FtQvZ7KqIXEbsNJ7O0AoUnU
X9qpRsZoJ4LfjR7L4uv9hULFHbechQuW+vvZHvvT6444mRUcpRhZiASwOoXWasyxbGuiro/AYiG9
jMkhiZ3+DlOhtzPKR4Zj65YsYO03le+/eipQSHvopE1wYXSdP2IYjXScrXRINT+tIC5lUVVeOlX8
BtTA3dqZKLaxhFUeex2lgow8a2IgcmqvEJcoUA5hOb0mIkZVqlJit+Tsw+02IWO2ziFx7Bhl0Oy9
dJl16zZe9RtQFGqDvxxIOKOMwrolDWH+ZUbuwiJri1GEq2EO9HoVQllGo6lNa1evDawxCgRzufAc
BstE2MaTEsiiIiesf3yjtCNQAjkWQAJmt0YvnePcixqoYumtkyIv4HeH2G4XYJ1Yntq6aa9VPH8l
zcre1q3sTngt1On8kTKG53Jou53TkfxXOskn1KjTQZUpcnoKBRoE31Nd9sGps3pMm0FCkbyoG1Za
mQfgG1Wif/6w0PP2qMst6uTcvS9Lbyx3YaXpG5aQNkl4lX1BbH3Bfi/FIdwC+j9/bZqSak2dJFrP
C4x+LB0MDWxFNm7UGFeJG4Dnnhwy7yIR3dQEL6zCpiePCSHzzflryiy9axpxWvuvLyRI2uAoSGKR
3I40caRYgctIa/A+qf8KCR+cJ6dKfRQXZHvNI5VQWd3quRuuCFuGQlG2zGyqvWoSvBWRMOob0isI
QB0DtcpokXSdofZWUHYPhiATti9d+Fn2t7hA6pfNYXZq4nTcD54ufUwzYl1MNCY82+ihQFOxFmIB
sXe7UHQlCUCkiMiMnGsGseMIccQOZ+s+DwRysYRdRuagl081Al8XdjCZp+SlKtOkp+HROnfa5NkZ
BrkeTaSyCjQB8GimyVTqD63bhDeF0Mwny/ts2U7+mJNKEMaB2KdWGx0HAFjH80cshP78qMprj9G3
r3/YT2Q+t6u6q9xDVc0DuUJAADuz609jK9VJYdY95URTkBA2e3SLMr8F7vCaYdvY9l43HeaU5j8c
0E8w6S7zKMHGFPSCjVwbUHy1pvRIVpQOcx8Gfl2NzRfdY9/ZTu7VFCdgRvKiu3JZkJw/q6d8Xrs1
kCkn0zr2SNgDfd3uDHIXrd6PGjTTWg57J5wepA4OAmzfTedhHnKcmVg4py39lu6iX6KO6kU5HIG1
DkcEWX9+ZKpxOBYeFzHSKiZc3u1t31XzrauMN81qrSPeoen2x9ezFmto6V2cPzt/fUIO6cYdYVaU
VmWAHKvzsukmxnlyNEzm8cnBc8DMdutJSfCF4bDDEXVwTMOewN5Zn8mxyeC0+/Hy1fj8VWIniWAA
O3M20UmycXaUgcgPJ7Dq8sdT28/bQluAZqXdQpeho4wswoYIqi32cmSxOkMb29KxLv2qlyN9K+e6
7vP20tPD/FgO+p6yFu/H/DQHFgfOMbslLEIe6/pw/kTp38ngsg/6pCxjH1qLOmUw5l2STS/1FOWP
Gh0YJnL3uQF8V1fxcMg1SgYInpKw9k74j0gtPH9pxjZ7cX5S8Ws9uHD6a6uP1ucsiWGJGGnZghVL
nuNAXJmnqj+f3OVT1yPnrE6tYafGuT51dflVLdxtrsxi0xJNvHEWI8zQuISS5fX1OfuBZTXNyLi2
4GOI5BBqZBc4IfDdzqkMgCJEa7iRCA8d9R2fbUB1o4fEy2WUsllJf5MgZO9qUXHhJFF7kZIMecTf
e48UuwXzJcFdFgC8klYDyy7YnecR3U6P/3A/m6RvWpPXXXpFEqMbNZbrXBeTD18mZN9gIKIVISTJ
Ws2nlLjJ40wGrC3sCYhSgl57+ej8FJoDq9pJzAg55SdXi4s9cdJoF7TGvrQKUxyLsn90jY4iuy1B
aaIxWmHpmU/yHEPszqWfl475VOX5p9rx6lXUmSnq3gCFUGXBxBqjkyjb5qh3fbmychDOEOWIou4C
JJmdS9WWjCDWLqWOfT/WC8weooYvU9cb1WVqHSncU5Ud4p8APdcRi0IeLL5zxHRyXY7TUeREdgaE
sV31VV9eaVYaXkn2+8aqi1dq1qpN1A90Xr0WXtaAfARQQLsStSH3EUhhv7cMj+htqvTnJ0Xao0+1
jJgTe16NbtgsM0XU7cs8f7OWeyGxPRC5ZVXsyYVvr0M7j1YWKwt04hHltTD5IkfrG5YJ66W3HNrm
4RQ91fEhqDgbkysR0yTZ/ONJy4NGW9m5u5LcA4cwrBLCxSuiAsoUOt5cNvQW/GC2aYGYlLfXFvX5
fbKy/SQdP3txFBFU3EY3IfpuL9bsY2UPwR31sAujBa5uaL29naN5vBqXOJJpmse1q7zxyp31QyBr
0jbccVhpqVVsQQPU60nSrkuGQFymSX4wcjWhve2/eRqbMatKgKgvBS5qd3eGCHFXJFZA7wvfD0GG
mzHBSpMq4jANK4zvSf5AMj+NaJqjNrin6vlFTxP5xQ4L0PEhAfa9R7rrkm1lub17YcJ/XtcjoZtj
pL9WnVd+bRvrooSw+ZwFPR1GB1MiUpqVSYGNE0z8EQ0P/Df/91SRRHpKKlr0uD6djR2Kt9mxqntr
tMTBEGQxlkRL7WBWuicVa5KL2rwbDZheZSzBhGGi2bPeDP20pSP0m3X6X5dpHsVabivhgKdhpfZ+
s1wac+cyNuSsvuEzBDJ7hWAdY7Wid4hO2RaNeTOK+pPqi4rTP7dXHFlvF4nC3FRZRm7z6Bn+dtM4
CSgvGNWHyInkTgcAeJN706Nh4Tq0QyPXfQw70ZXK6uiqymr5mwrQf0DskKet02ySJhv/v9TwCFV0
3E4RMhhRSL+KGnPPtaGvdZCablxiQFAnQb9gxe8SBO4RlQvQoSCdHOayMV3WSfJKxrda1b13X7bm
qw7+9TcL+v8gnENQuCCedWyeJqXf9we7k73m5HYLJyPE1Bl3bLKDGbSWC0TyudCNt3nGf1dpiU2R
SNPvEzQlGbb1DTQTDQuJt4vdKMRYeMvDyFEck6PXg4M5/fupWz4FE8WSH/bXTgTxfVYa8tVIsdCW
GkFokM69W8bSb0PlXob2o5c9BdOTzJ6S8FN0ftTdJ+HAelge7UD62i4vn9OStMcXUliF8dyPL935
0YwvNLkzeqdDW17JvmzuW9u7+fVFCpbh42aCHoW3AB4tG+MyqIT3B26oSVyyJ0rmva5dN07Ubwlh
dHa9bQwvLmhnYtXww6e9AcZ3zEDUyQx2fn9UyU1TuVeN3pBCZ1jlBuc77sHO0El3B7oRxdEX4bbh
TZXgdAsRUF63ShIEUuDJb3S8zrYtLxxTjC/2IBwfF69f1RyPSOKDIH+kuwul9urVqKhMhaAtMfOO
fB77W0CHYzU74IM1OKyp0V5ZTkf3WlTITcpG7O2AbOkmD+7nLhGflDntc63Q3wz3i6tLbOXuPBGT
xlNX1tNFnjmSeD4zJw0V5PuUxo9o5aNHL7wlAj1DeEUUnJkmpMI1xbWnEPoXZPSsekcB6rOd4VKP
x/yCJfrKMvNvpMOMD20e1zs7pWPOZFPuLVcLbwzacz5uaIpKFk0r6NMnoar5rbTK177DGc6t1CH+
iEiNVm27a5a+0Doi31VpaLFXSVaQEADBQlXTqxMPJcacUN+POBYQiZ+lCecnxzATPx3Q//7uUvl4
pQCyw18HvoqxgACTD1wP/riqBq9RKzpURHwG2pPVD9+jGbM6uYjqku1USUrDLvWcYVUpdnW/fgF/
5b8xDCEB4SVwsbrGR7VaSFRJawC6W4k4wHcT2sdO1hR9uzYARYidprDn/ZxUqFVqGpquHNaxQjo3
l5A3BzNc9+SxsUF1N656yTtq1BlbVQv1zRC+4V/P8a9P1R2p07+ZCv6i6uVFMyRJijaUaxhD399j
EWrj3oB9tkK7Qp3Lma8BApECDn4X5Z34ylZnutQUTbFfH7Fzbf59ycWjzgG6ykHqCGXuw388x6kI
JC3TFUUQ7EVaduXYBWuJAHgopbnH0UoitA0q3TssavqTaZL1TovKs8f2mu7mZqIazLVFqZZ2NrmV
OEnWaUY8dkxEKNTeKF9Xxl2Iwihzkco11HTyvCTjNB4tFkLJV7BEwPHF4EMOjjf0pb+6XkAWQ7+4
iOoEE5VpAiMdnCcvcy6i1Ih8GHrWupYRNqFqWoWVx0mdhqWGjMgPVkqycx3cslNr7oZimDZGhX54
RhwWFc+Rx+iE+JI2ZbdHZo0CoX40gvEtqyZ9TyFeHK2A4KJhKjyqsFDqsfze/+ao/6UH7FIeh/7g
LDRak1rX+9NtFBnZR6ksVtVoWA/D4ziL77Fn5/eJINJVFnF6WcXajSrf2IynF+cn06C4WFSBsXcG
t7+pu+/pWCRXY2tfjqNBtiim9AB/TTOhZ/EGcy2XLFHQP3hvQdHKMkaAJjpiRGfiTMBeB5OZ34Sm
8ULEsP5Ac58iC6yDL5O6iVwWV0ZGXuhM8tJ9kpN2yOyKKzbrvtsJJ7vtK2NTTZF5lbdEUwr9B1Nf
1C5lhoE9Ty7j+KEMs11ZTvdtnl50Wl8ivonHJ6fvN+U4yMd8SF80W7uJ27B/OJuC++A7OfDtbyrQ
zPMfRyZXZ+anvcgEDMLyY9u3ckMr1IgJX6GuJRNGiuXhnR8xOTUw5JrlkTfbydr22la3tqOG6G83
a1vBcNuRF748JOWUdJ+jP8XKupndXZru4Sjl6R6YAA8TOGCDxHtvzfuo3bOjEHLvzmA1905ykHLP
eOzJfZAcNLnnEbn7OD0kpLgQtrjOXPZa+8LdV+6+1bFW7JW+Z9fMhclDtlCo916L5nivtXvp7VS2
97yddn6Y5i4Kdn2/PNpyp86PPtrx8Oat6WwBYfJA2wJPaAq3He5LBppNX0/mKhl179bIuscoTPOL
ua3WZb+rz4+i3PEgS6bmbznb9vzsQJRGI5mq0Y9iO171rtV+nfbkCf9QMv3X2/jf4bfy5sdI1P7z
f/j8raymJg6j7sOn/9x9K68+59/a/1l+6/9+6v3v/POhpBuW//JHLuO3pmzL793Hn3r3d/nf/3x1
68/d53efbIou7qZb9Q3SxLdWZd35NfA+lp/8/37zb9/Of+Vhqr794483Ejy65a+F8O7/+PNbS2rU
0jf7r5///J/fWw7EP/5YqS+fP/70t89t948/NGn9HXUD5QKGXW6C4dv5q671d88mm4Mhx4OBzXru
j78VZdNF//jDFH83Ebsjh+D2sF0UlH/8rS3V8i3D+7trOvTzlrlcB/Yu//jXS3p35v59Jv9GbudN
GRddyx9edjP/nmpsrIkwnQFwSjQATHLu8v2fqvvNiHyMRXO8s2QV7zSbPKMsIBA2jUekCky2fYtk
WWuwhdaqQrtVmM466UJc6UltADquxqcxogbd5c7whtpvhaIBmmRk7W3QE/XJszB4SJfOy08H9893
8vMr/5B2sbxy/i1eKZx9zM/6h1cexUXSIq4Kd4yDK8/h9h8mr1/n1ODA7brrqY17lMd6v6O1RdYS
MRBkfV814VxApwuO7HjLw+hVw8rN5QsxayJiJeoqsrwqne+kYbGxyvpG95L5yaL62DjpM9BAbNJt
gJF3+b7JwhuX8kADp3ZXw0ByzK/f5ZkX+f784F0UjmNxegi++Nh9qcl0BrmFfZLKUUlArIkVRpBF
iO6LpEgtUitVqU2TZHLn6CGD5ZzWq8Ft37KJoklgFPOqoVB2kKK6kzG2wLnw8JgvL16vx/WZle9u
quUWC5twP9X4biuuhF+/jQ9WwfPJcrm+aDZ6SxTNcj3/fJmNkGHyedLQtqNY2JC76zHZoZ7RQzJE
Q/Lt9padYSiHVIbZuJ8uZ3VTNqRsCqGBJOqKZlu0abXpSwsydCgezRwiR4medxyD6QFeIInGrkdo
aA4x0naJswXlrF/A6gOAb/afqnqqrxMNvUwJ/setJ+0qsQhSDsnlWYU2aI62KQFymB24XH8iXC10
o+nomcNNF7sAxXB+4JAYqDkkXcxKpGtftaFcgmpdYoiK+VEgh1Syq15EdJymhv+smQ+A24t1zvTb
xtq8ilU8PZMMkFVEqnUjpPQ4eokqFT2wv17ZDmh75cemVaKwd74pK/tsdEZ0lZWs3NxySV5vGnGV
a8m95bbdgei6am115IPHunVlVs7vVHtnXfLPVx9JOC5wXko04N+piny4x2hqhPOQMnlxm9inUA8R
DwRYEybsyVHE/qVbJG6mtuvih85pbdpCdNSHKtyQUmNuVUknZLnU7JRkFhH0BzLHILQnm4YW8G9u
FeOD5MXmKiOVAQEL0BxGNfsjexXRSpiTE57/GMtmRocdDOTpJKoEiV1F3H1V18hETbV4L4YvKtfG
mwl7aEoTOrXt8SiTAfH4AKYiMfKnCSTyJoISt9Fdo0TXqtp9ob2S3EoOrIixNBtTd3G+MRHJvsxa
D9Mgh2FQBsGKuEMakDRCTolsl/AAgRA+SGbQE7I8mNP4lKYzdzRRy04LA4/dqH7ixsExkIFATiGv
+WbjBaAee9iSqqvXPXERtA7tEy1ZdVQCbE6txztuh1OMYep+AHU10R8XrOePdglVIfda5beO8RJX
DIYUeoBwT5Ei3lZ7EqW010Nldxct4AJQLOYK7GBLdF+LQGdJiQsp0B+jrPaRzKFTksNjwrLifPs5
jXV0EpMYLaOxTy2BDKs+r3EmZHG7mVnabjOTq55dfr6RKn6elvzA84zhYNMvqia9yI3oKS+GEtm2
bZ7A3olV1XTxzh0T79hqKZmj5zvN9OIlTlui0asBtNkRWc253dwt8pxLe4xm/AVRuFr0+8RoJWKT
BNa0H2bZ+04VcFvpRbFxY4McrCK2L+o+O3YMIFMkxhuyCcOqclH5YHXq8umr7kjfrqW8bcT4JkVz
FQo3Yr3OkTfYixwblT3HxLNKWpS56lofCpbpC00DyQLLErtGaaxLjGPoja0XN+7vZKtMgBHEjiVp
5m6noS3WmstS8TzLKHf6YVrV7Gc2EMAorOQizCmv2x55ss6EmN6ajnXA9vl8qJM6w3ppFfGByNHH
88BVWn170rrgGi25QkZQxc/O7N3RZJUbq2lwBCWJs3WcId5lqEq3XtvveS/9hdOxQ8nLsrlprOyL
15QOqYYzcNFaS7fUh5+zArqkKmSNZ7js1vpYyDUtklVqzVdiMgJfdBrX3zI25IJAOkn2nF8NBAcE
dUdRT3Zx9ptyxgcf4PkmZ5ViQVSQkMOR676fSabIJZxH4YAR0zTsNfhhO32kjZEbNP6mYLr1jLWc
UF2iZViQ8+nKVgh5hYrtrctFuTpP3EUGgMwAZ+VLw+EujDBoxhLdLsBgPD/IfZOeKyHKeMO2gtNq
TM4G2JRiYQDcr1BReUnG8n03WetGBSgKGT7ZYkwPgX5zvqpHs/zdLHoO8Pp5OGaAswCCuWzhYYMy
LL9/72iCZRFCztpJjYAE8k/Y3hv44ANfZ544sl9PjtES2iSBA5NSu+snY+XKtLsZxhaAFQqxW7rQ
HvzSoaOOMbJhJ2D22Obz7KvQsPwxqKuXGVFEM+rQCSfb/k1N5SwofvceDIg4puOZpqUj2T6bJH5a
cIqc5kyXL5oneujMairaUOkzrTbe5Vr1muX1TW7K+WDF+BsbmiDXJfShursuaTXeLWGtVg8wSjUW
CU1RQ5EzUo9YyqHFGRMFrGUIEZVj7MXYH1ILBnqU6JTy5HNjIHus7PQ74Moe2oR6bpJcR26RfFFA
5vy5lVe1BKDGVOvChzqNTYcpxkv17Xn9qiX6a6jGdQweGHx6O8EadCHd0Ak/NDokXElbiC6j07Mc
hA2HXdJpJ+RblIhWyIsvE1cFd1b/FJFQ+Ov1lf2+HMxdwYxHNfgcoYuy5LzM/+moTqwhQpmOWClZ
7a3rJDYAjoyab7J+3CUKt1ROTFKrGdONMrRdTfjPg4ftLylpb47bJsybU2NY4F/QMW7NetQvrQnq
4qywCOMusAzfamVm+axs7lTjrUeMX092pa4HrIVYmZDz5tZbT4zYfZ1BnoRzeqLhaezsclwcfyw6
w0wHlg+Rh8mKYX6O7oWHQRvARARyF3GmMRfrVo0bIXp8gjFdyj4L77qhTrZjZybrJpJgY4T+/dcH
74PYeTl4NosJ6nueCfOUaKcPt9UwVmoM0WciqGVGG8dXLSUGKGldmDfQBFadYR7PK53UvK8FJM82
Lg+pd+uNIbT0Epy3lTQbvazH34iGztCH93cLoxwRl7rE8Is/4UPxVpqofOaeQXvQ3JgyuX2RRZrw
u15803J1kcshRqIta/AU7sh2RNU+Oy2H/s5Nbd2QpS4vqzIhq9Buln7lY8ksBZnjoQthJBhB+BqZ
6An0Ob7S5sHe2FZbbRVA67LULdpAurutTUXs8YBspbb0qzEaLSbsxDoEgKzX/SKdDVjR//qMfDAE
LGeEd6azBfZItiAI4sO601Ci6mRRGNu+ru6rLut2M40qTzMF205MpjSUDwla4xxfVykK65gFYlPN
ofFIQmOTqG3VBd7OFbXcalmFrTQ1KKMBAa3j6iKQ4rMRJ8ONXumKhSCJw9HcXQ/OahbAunqrcS7H
RW0K1GVD/GV/ckPnyS1YypxHF8/LMfjk4tAXaffgTSX1l/Ck6zlNScIdQcu7t0XeH4tWm1YDPFa/
d8kWsgJcIikZaqqyejRqEyAtiP27sGPZ1lZa7CfaUN+G04Wwx84na57eIFsA0Rs5HFQd6ELSfdaH
uTjZ6FjGqUYlYXd7OVUVpMjC+A2W1F4O8rtrj9ID94RnkxjAOH2mVP80pqRjrYmBLeNW78x4S6Xg
OgHRXwTiEIQDHPQK46H0Er/IK4HyLK9OIe5Tgrzxdnn9RYFrNtzYGU7kOdfc3WCONvi28hrS/oNV
BCh3emIo0oplBzFxWk5vRToro7UevDqosGrJ8NJqAhYsNkaBadZaMhENtmx1otamNaAPL8f7qNeC
k3TcVVizgizpdGZ4nHS/dp4Nfk5OERI4MpLTqYguTTX0flhAjdHoSazmDNBZ2evxaTQzaoi2OPzm
Qn5fU+ZC5hgis3XovqAt4LJ+P7QYJLwSHmSO24GWxm626gKaZXogpuc+mQUcL31ejCjOU5B05kqW
JXWLIKLP3a+DTjsVeRys0zr1dmZdm6vR7KrttEgB8MC4fqu390Cm50OusBiPaWWsVC5rysBtQS4t
YtYaAvUG2yGBtgGtMCu2501aqQoJh+Zg5Qvg5RKZvJ7jMGDlWG6yPAnuKhXswZkQuDNrPtY98lnN
dOO65XVSqLehykiu84bLOWQaXAiOdLN5yRbWUMyF9Ubzikf2jJzfQb2oMI1Ycv3rpZ3XikJfAtgo
NTHjU/BM+Z2gnl9+fehRpy5FhfcXMKtklzx5sbRSvDP0+acLeDDnbkL23m5tIyN5oKwsP54CWpXG
4n9PoXa6YOQt1QZXbsS0OYa8Fw9lPjC7wrvwREd7dZD6ofS8ERmghW6DVsvSPI3YiKnokCg2PpU1
jTejVKGf2bl+qBEfXlgJflYnumqt6i4bkteW1vZtWFGonek6MmYS061Gx6IkgOeoDWYqAZO3Tgcc
7+h9OUETElHgqbo/c5Wzn55LYwO0nnVNWHzxFnwxohOkBNrJqpF2hWOOsHUWhYJmJy/Or6nWybFt
itHxKbDMx4Wjy6ahu2sBOya4zLaZAMWjVzDZJ6cZDlFNOkVJRvyuEeabV8/y5sd7q+Ngw/TkbkbL
AWfXZA0+/0Bbe5MwL2RJeCQbnJuA9WM+02fV25bEXJSdftHM4wlJF1DP5Yg2rXVdhkN6EVfIyqfm
JCxQFUnE/q/QUNXXhCWigtaX27Ko5+rl/FEpFXi7Za9u6cX6fHiHUG+QOeKr0CPccV1GIain5wrq
tn45v0cgmZth1LE8oLbdmwFSLLnsgIY5bK4DPZC78x/qp/JhoN99hQ5BHPRArdmaTjj30mbDDJRe
hD2eEJbctMcpEm3dipzfKej3OlWTkxmNr3oFy32cwb0us6KVzfOpScMbbUKDrHXAaSPdzlZhAHj1
fDBDIZIjbRibqr9tPFRdlR9xzEARaNMek2Hakv6OKT+J7RUrTrGuIoTxYU6MJ4GeVGGXy6sMiJEz
+y8pW9uhcI27LrZupxriX8+d7NsknlZz/d1Dz2qbV2Y7uBejW363oqg/Eb4iwZxnVDXYqrGUsJh6
YF7FO8ck6qlyd5re3MqiRYPqOhdzP2bYgHSaI3ZhguYryLbBXf3j1cfGMbTm5gKnD+W45TbpbA8d
cMuCkPjTz2Jhzaqq1tZGHB/PZ6Zgj9ZSr4QGJHKcvGqhJkYRhQmqJueCxqx3K/abve95yXgYhESB
Kjr71BXjVehpxBNVnziNV7zx9DpnbtASOd4UJoUaOlnERkYMLWo5oS0W/zUuhYJBP824A4i0hLV9
rzp0UMx549ojc30jqjwAnjAkJ0J8k5MukWkZsTn5qs7k96zQUBGk86WlcYZbeyYzoXKQvAqW8jrJ
EhM31cqzerV2e93eRK5zX2vkmTlMeOfThSG+pWYhX8Y0Me+qcSGSoEjWO9e40kt1rUMyJUojuJ9S
aEpc9+erUbHP2M5jGW2cOtJIB+ryY66PzHKTuU+MGEaUB6l4+flKh2ptJC2kNdLcz9pvLtwrQ1Hu
MupsXtVNYDNDTM96FLWn84Vo6FV3STWGIX45b2KeuNAHq7kQabubMqQyfuGizczT3oGXwo8Uvbzu
lGPcpu0XKFd9hGM9y5EsepPFPa3SbzWQrznR+3sjkxpSPCwjzjztI4wLD/S7j/nABpzoHWvTWikb
v059De0sQ+ZnceUojViDIvhkB/Sn4ayVbNhFtYP3Q2AZW4vdWSlUjyXdTDmNuxAcmafSFNgJsk8U
ry+k085AxArsN14g6QK6/XFySignmlOdnI4KS+XCp1YOFedxH6DJ3HEZhscqY8GPQVbfeoUs2L1I
nMqtW/lO6zzVi+kEEVV5G6be59IMHsNhKE9ydgMU75l108xfM9fq1gTjVkevrvUtwXyvmd7Pl3YF
MHtOfM0NptfBcoe1QMpZ9T02oYw5WGmwSDrRAb4OMQqVyuT6tVjR9T3iHEdUz4bSo9teYCqevTph
GzZmJEnX33phlwit43FNWSI4EYZ2KxUl4IxY81MeL7SmxlmPliIzZp6vz0tXXWrioOXu41gL1lCT
lqC002vfE615a0wEwwlu7bD3MOCFRBLehqN9Vzo3gZfkV6XZ53hBiRH2G0dPT25U3WemZjzIxoGi
bcXi9lw+wFWq+Zmj3TXumG3JXnE3Z32vSHTPb5usyFew3kjjnpzU72IvAZBJ1QG0tXFvxNejO0YX
UUzIAjVQuqhp/EoKw+cfL0q3QoKOCjrcIpiPZujUm8gmz5rtwq5xS7mfyEf18X9QPIWLvToPAFE+
6D3aGpK2+wfdRTzrALFhp8wCxI6u09jTDvkAF1SGZnHUaSCcfw0XO6EOgdfcxuEe/LOrIWrvykTb
9rMDFdNLPxl0jjmxLJCEdh1T+9uPWoqqUXchUZkd4C4t3DhdH1xZM6BdZQ5iK1i48wqlsTdr1K94
OSDeVqO4zOrNjzd5HgRtMX5P0KT5faFrd8Wgp4jEH6tEtKe5ngGxUtqRRtPtZMk+HympOBTaVO76
UtcvZNYxW0IduaT3RVw9ylKd/EhsJPHu/KdiJ/oyDi0cH436bt3J9aQGnDNm6xIlztkwDfgwTqPo
nyNljotwRcnaBz9I7XCuvrY55ewR2uMWEjWv24zk2mGTvyJr0t60Kh8g4/bqgD2gRFW1C+ee5Uk5
DXivLfQd5ZDBe2LU9nKIMFgOMFQOwILJr1qXg9WDgmQym2votclSuE9ykR40XTyyLu2uZFW8Ojoq
eUGtpa4aTKwN7XVvTFHlJio6tSkbrkB3Kj8T+7wt7acpye/Pb6wy+ucz7qGRalqpgWVVnraPSnNh
LImq9h0aG77CAL6OgBMQMsGRReXq+po5Z37ZgiUqTd6pkapP8cBioa7lVyTYT7mVv+ioXdbnX8lK
s11ZY9Ichl4WvsLfeTemq667z3XTeBhQViBpLFIolgYrc31mQTDulMAJ7jLrJQ44awNR7dZaxkbk
ndOVR2SoL+f4OZpqaoDT+J2Yn2jHoIfsvNbQGC9Ltpa1W55Y466UA/J6Nhdryp7Owcy8Z4tqzlQN
0TEsCjQU1cxkFPVf2qJ4K1Ppj1avPSU9UCVaFxblrE+emxJ2oqvOn20LdHyMskdHiTB3RvmJggc8
4/GZUVF9CofW9KcgH64b9Jnc58rZOUnv7vMwOWSWnGDtfVa1VP5Y9+ouJqDWlFW16cyIQTm089Xk
QrsRDkK63gaAPPT7/yXuPJbsxrIs+0VIAy70pAd4WrumOycwkk5Ca3EBfH0tgGxr0jMqaWU16EGG
RVgk4yng4oi9115894aBMKlOmtclIg7bSHsmAyJcpRHHr6ggjwVMs1ZWnTKmJoeHioZRdFJMGIFN
mp5BseNLnE0vZtS8JiIOzs5gQ9SiZbF0GhFujNEznCL7UsTDLWcoyrIId7YWpDSY7Q0aBswQAUaw
8BNPtNZwV/gvhcUNUBh4dKqCm6otQ64Nd8gPTE4c/DPURaH7bvn4pKOQpebA2HMfTPY2ivvem6Yw
elAVLCxpdRTQ0eIKO7Acduyz40sZkkVAocPDSOoPbufmj1Sl1NWhuLhFkj+0tXnrlQ7cQam+/Tzq
oxEEkDbEq9BhReg2NcEtJPBKEX2vDdVZixACepoMBiE7WrjTwSxVKmnJ3ew/Jltn04FTOjMCPmZs
GA4CTCYpfKF9DqQBsjPrDoWBFnz5pyBIfh4STeoFWlx9IRPKhD9jWCi0c8DaCXf20R8AbfsEe67A
eWIaKCexLxRpskaQK4bjzsb1J7G2uIpWuWoyIKgr8lW1FZKk8VPut5OXB/ZbUGUu9Anz3dE/E/tR
XNSUJsgek4F2OQ6uzAxmSij37OCaxWHiDGfwkHeEWwF4TQu3IMXYwEZXIclJOSHXeQwacUy6nAFB
ijZuuknupdMs6ZdFJk6a3d0Y5Zl4kBmnVWkdAFo1CbGS0tlLs/m6nJJjnNz49+VRHbjuE/tVcm5d
KvrsVapUksOa2XAa2BbAF9NF0agfsSs0hyrlEaxnuUIqkp+sHbsQaxLaQwiLwXaaZ0HL/6NnRHDo
59/EUSPjwGywfEtpUFGVFuVp0mIvq7Nsi49c2ccqm1g7bLudKSI4wqFM9nEmEgLqRnA8oUieMYDx
e8f1D/b7zFVztBselAxjhy/8S6UX5VqbRyPLtWQ7qbKaTL1g3liVaAh4Spvc4ZHVntLK1bYRV7Bv
OS7y22ZaxxOulDKPP01O9SkYRpszMlN4jPNPJr+NMo7NxccWtRl4Da90ynTlsr8qNbV+1JnXFDIc
TkObvqTt7L8tJwOlYAjHKzOPrhK/NE6D0iKG2I3ME45D3HH+mCRGlH6tsxYLdejzSPQOSRmrnuyd
8Awj6IVhKoiJ0D84rrxJF9W3EpdcJOVbVg3hozqkuEKtkqWhEUKaK4CXOwYijvB9KZXSjHDw4Qsf
2N8ioH2p4yG6Bk0OlK2It0mRQvXBQYBXnRAE0fE0n/Qbc7lgMOzXIWWIrhsPikhe2vmX1KPpJbV9
nWzG5jOzfDYSFD/L0W7IiWgbE2sv99DZZZ1BwJKrHyrtBJLGxCSo75d6pI1QAKiO+x2zhrot5+vI
l3l4jVHuUMpaFzNvxNOYOdoTmlsOgM7JbjpjpT52MvwnDsfOXLzFBOsiBs7lreiH71ObmYcalDMS
h/irDPLn5fFF+QyJTLHuK0cliTsdsQhMt+V9KLE4B2M9bPVY0jq2lqseVBDLk38uRiiwTcU4ZK4h
nLF6niz62JYu9Ngb5acBg8SKT68f6qSFHkl1v/SRyyC9LK1ZPCGTjTVq+ibwJeXnPNVIh+GXPkmq
NmX6ZFLcBP1XsywOpqGslAEHJaZRcfrZN1UlZNWketdtYnclJ996SJruGAMv6NjW7CBRoXd1+IKd
aToqVjRd2oksBbXR1nqTyTXdQHFNo2S7dG+KUAV4R2mdTRmRJzNVIAUrQPSLQ3aCDSjiSkCznQD2
iPSTbEBaKH4qnuKUHHRyK58dPErqPAGx1LvRCfUjbp3gpMyhMmmd3nwbwlX9bapL/1PeG/tsZMhq
UMckhsUZquculzXgQFHSJQneciWyL0lO54Ya4C0Y8q9kbfbxeGf4M0dF2NDKk0l7Eq3yYwTlslIR
eXghSiJPsybjiqjqLvIDf9dgejplilasLOlCFRMGMy4/GmOe5NPDUkWydd6NjFjHjmeiqEoifWbT
cDGpBrd9+0NqsBk6JUY006qQ2AqSg7IhiTwcRjTQfutFlHF3g44ZaxaLRLXh7EYgLYWfX5Wg6x/L
hBGm00IudXqT0yVpTa8fz3SczBSUHDNhYz0N85fqOMlnjAjTjXnyYbRDaAs6UoOqI3Ew6COFHIYC
vNXUvGYgtFBGcnzyuhTnzYOt30y7zmh1GA5Mw4iyIzMJKlDDu8QBw2VqwJTHhAyT5h1TmP2Y2ijk
eXwcB1MmN/YJVLPAqFZRDYXJTlCR1XGuc0OW7q4s5zm4W+ZPymC9K8gRTBE0x2p80lMWDTU1yDYr
VjA0g4SB+pBhR+/6UeesH/R912qZl3bWNiIQcF2KWVBkhu9I0uNbCfrnV1ugCjfETuAWO6KvAkDn
ePTYoXjAp9FPYN7z3KBNbxoMJK+knW1m93eVF+9K0DZnVa23qZSMJB2VdWBoFduxmF472Ywrow2C
VYk/e2OVBgIwlcNtqQcKbthNUfVMH/DpbCsM0EyH2owObmBglI+T+TDUJEnwDDBrkiMygWmNVrWX
JRmiZswYz4i3uYoIwerEQba0aPqsNCSNk7p0AnKZYBZcxSGS6GVvjv8wuHOq4mqJbVi7+S0XbQod
NBx4alktwnO0GIrA1pSO0xcpSQ2y+3u7AeuR1DzafL9XUfzFztrynS/6QN0ccQDeVx01c1SW39rA
77c839vnoe/ufKuimImfcr3ULrnbfylCsXI6AQw5y64Ve8G7pR0T4CoATZpvOSlwu0zVr7HVvYQI
eogz1MGg5jyfTJ6w3vL00GeBSOqU99LUncNg1yycFf0uD1pjJxotI4km9Vxw9fSBxzCRNWnbbz25
X2tOh8chtL/nE6EVHUEC24msCB4VDLGwUajYJweiZVoA1HyNabteBqoGzpvZXFoccjEmD7ImANiy
T4Zbtc+LAkux0npVWnnuFSQB0hzr8OlatJyp5tozB4jgVNemvUj85rk0BIWc1WHNmOU9yysmrs4s
aNbrUNME+7iLTmG9rbCXnPA3Yh6q7nKjHFYKClI/1Wm/WCmkdnYoq/wokrw5luH0XONNxi8Ht3Jy
8a1LPB26KDd6VwiPVUZ5/3Pf+imwSMYsm746TSXtESnNTHKr4MEp0u6hGxyP/GRkTFjT1lMyfMYy
cLMT4K+MVMwtBS/jlG7e6LTFPSlaGjsYz0yq+yhDZoAZR+Y6kcgawZZlWGi7thmeAjXM74pYw4sc
E28b5eFPLYHtluR3Tw4e81KBgGCKQ6Fm4XrIxX2TMyu3Kt3c/pQq4WIPt4pONHMZc6QTjEdgoBLS
dtPjsKeo19DxDZhX44vOMfaCMuqTpvPeLF5fC8RLVch7zob7ehzR7sTmsFIXvVfamhcajhh+og/G
WbT3MiDM1jfCna1LDhVakLoKYpwamrlK2VsD5uA2yLKB4bgZnyMjumcs322IBwf6mn33W02BjEMd
mUbwi2yR4clVAkq9Wgv3S7KIy9vfOCk6nlh17LNJfTxMMxB5iEC8UFZCYI7N3SSsm+XHjOgyh5Ld
TnUvdMcH/tPayZCzLGK+pEgMiMA+cyM2KqmwbsmdEozZ81Rm5hXT18bNNHnH/fqFESwSlBpWqDnR
FIZOeMpVQYw7g5a1nFicoA+4a2sSL7RAORWMrPeiNFjV1JVFdUYsn9q68d5oKXNMYVSb1tXjrZET
WtlDCtnWkXPvzGN9Z1Ylm7KNvaWxWP5iY06+YEl8VPpceHbjoNayCdOJs+DcOb5x+q5GpXsIFUYf
9qCRTGX3hHb20GuOocnfoSxiis3J27y2UdVhzmjAA+cQtERz07pnUyuza1Zl+zTaAnpZx1oRPmAw
XS0zMjKI+vkjEtaWrwRSuKMsjIeaBmyjp4nu1aasmQ+K5NZn3XvZhrTTup7eiIkkFliBI5qkUbYt
BGfqgKjXiyrNPJlG+czupNzpGe2YHtDdO5wsa56L7BkTHZcuX8xl9AeAjFIlvw/A595GCi6skW44
ROwW7AcL7JPtq9uRPRczc0Ixog6vsaVpxSZTzLleTRF3UB1ofp9sTLcNH+o1qrSvSVxMe2RbnqXB
7OiywFrN474D6bCMjMrwkOgQycGAoTksBIBKge+iTs01GoDOk6yDN7n7yOcJSD6ymyctHtOzO4Pg
J3qqJ1P4xrHN1e8MHLaK1UevswsPllkJwUy0IYt2SCQ8+GMwkpSDUUYaVmShMzRpalAK834mKZ61
sjXXLN+/aVWvHpJC9ivHN/VtWkVyo8yZfsPsus/eI0aD3mCl3ALSktQ7HdGhMTxvX8P9riBpYTyh
aFw/lK9VH0e75anQNGqBmNJ5D1usNaUD9TVpYTMjR9+w/klh2/N7sKXYLc+cxEjbQ6DX7CbkU2hb
CcBeYrkmS/y8WKw4RGdoOqRtzr9yZiYnsF42yFHjvUikv+uq+djDhhqVdnRTIhorW6Pxn3VggWYH
JFMV7L5Jdz0lfmnjR56iTZ078pLFoAsQqiYbBsLsAfSNGdmQMtT8figpvugRblnUEHIRQ3XVen+/
3NsM9Pt1FXTB1mzzzjNyF4mAbT0blXpUglQel3NGLYpb0irFMR+M9rI81BrDrjeiLh6sgpVnlQU6
Ajw6U/7m2ETOgYa3uQ8aBeO52x3dIoR85GBntPr8R92LiRzb6MZi4a2sEWcEncKKnBBhnka2vc2j
mtwPq7Xo42cmgJ5V/F98rJ5Zu1eGmGeiOpqnWumv9cy7CWL7XaL3gLiA6i/LzJLd4ZRf2Zggqyqj
5g6uBtBxBOdcNla81Qd+OyCVaISt0NkOjfraGGOL5xtoDJwfsPRj8qOsnHAX4tPy9BHmfFfFl+XS
AF+HxY0sFdvnAy4i2bpyToo/kXA491G9xfxEVvY6INH8JCP7XRMZOwaTNK5lugr3ptuiCyLqtDRP
oaHdMYyfztTF63He6GBAgf3PKVyZlJBp26Q7zRgCb3mtrmqNc26xIA0jLbiYkpPZ9suBZ5rzrSld
/0i9oPQc8vOWpTL9J2US8shAK+SC6VKodmA1i7LEv6aDHM9DCyH1MJsJ689oFYYtx5R9GsXgMW1n
VNNSpLDbWguc/UyVTQHWs61ufjczG9hw9ppbncoGVqyBRz6QbcVab6ooKLj4pY0sMA2qb11g4fni
v7jqKvVFNbjHNL19AV880xfOGqL5U1Ci7XUEiUwGCoctA69+m0S9zmZ4LA6LhNCqjeKtI+0yNBpy
bYzqVqWVdSa6qzBXsIwY3FuPg1lrjwpX82rUmsem1MfHyuJqIk7A5kxx+777ZFnhe4oYA6gQ9aVh
QqwdOJU4nAFBmi9LEbZcskKfQNjSXJfWPszy4tSHcU4CGiJNi2faclAExDhtcxGdpFa85gHfTF4m
6yBJkw0TrObgTvZTiSZ9gzflU0XpeTURtKyL2P9hs2DZcKJpRN0Fn6Qg3mqIvyC00rZ2Q9xdj/RY
LSyAyMVkrsuuYytgAbSfOMjRS21ykUZebYQFxI6c83VW7okuewwMwW7JzMeHEo3gqq9cd36uoAtU
IrnqGiE9JYy/hFCRt4ztcwRKoQDmb+B5lOY3tw7LWz9MXgM77LBonxdQcmUjL89ieVyuRU7O/phN
DOHnXb0bBees5HyNXOd7hEFxXRcoHJFWxYXb3kIzIJkktLgUX4vJVq/m53qE3aFB5MBnQEOqk8wh
4aPuF9mJDJpghaIGjN1kmqfOcNRrZCgFYfXOoU+JqF3ukSKKDnal9GuNudB6+d0Kc9Z25OWJjSwg
lazE4eebX1nOjJLAv8YQn51wKr1YZ+BiuNldOyFw9dFUcLNFw0qUiXMNyEsozPgp9HX9Es9/aWA7
lzJtznGoBtfaPiFrew1YYT5EuNTPfdqZK2gMTfJYR+JxUUBAfcHKg/ItKAN2sSoTTiuRgA2IyVPH
9rJoHPzWGi+1+WnpB6TzlIbZbCuhQ1h6BoYEs1gqe1KchtBFd+XX59Ay45Mv+fup02BizRaXjiH/
tVDlk6h647kOqmda82rjtEG47wYsKRZmHo/M9uLg+Al/gMc/QR4Vj0FjyMqNE6jPFCPV3jcC/9zO
2ukqGz/V8YgvlWFN5Cb6sQMe6JaR9pRgz5rCJll3XddvwYeQgaqaci3cwSRlmadJYll3CSjmq9OR
qm4Z6TalAbg22g/NbvJLJXKSvq1S2TouA4dKaOcmJgG5TcqHXHXAwFvBfdjqZ8F5+tyXXbXSEDNc
6gig8aCgdfWDGrxa/VzFsjlMLDfGecuRxCynqMuG7MeAouluedCZxMTwaE4eRBTcJwAHLmKQLzj2
ylWgT+3Z+TbGwr53it4zm60/SH3T6ba29qfHXK3TbSBMyq9Z01UR9hpOskfYaO1dK9y2fY+sJehN
QPXqVhmV6hk3trOPmbVJH/DAvIpncMPVBnC21V2Uqmq+iagz3436G3FyLDecEvw5oZQmcWg5bvE1
7m0D1pSDZ2SaXMYCvNMK9VM2ZezZ0JHcATqSh1yfpU3SNQ6QclKPLujVaBTRraCH6WuRdnCA5lVV
OQDbV8R40dLosVwkKVMTgR/TPBaA5IVPanFnKEaH1Jy+OOqaSxc6XxLYbqxvize8PNOKW87fW5pz
ybqpIfsF479uUHi4/UiLnSDLstnFrVgiNZsm0ObHt/6dOHKsvw3Moqk9Yq+aQLT4xjcmPlrySDNR
8MdtJtzN2INlDpqD1RWYbmTPMIr2/5IMwSFW5nSYJLNX2oyHlahCvYEygsKCZ3hFcPkqrxB9LCQ9
h+fzZqQ2XieBFa5slay7yJnvjyjSzrjyrSa/Qx+U5Xuz1itg5ab5qYuG0jN7Uz2nKnJaxdKST0bP
t18h9Hsfeyt8YLqUsgZaM1EnP4hDbz3mBLx2bU7BJehlcSwG28QkenDBJglzgs6u0sDGJS1tbtBg
VqDmTb9/UNxOrg3ZaW+imt4rV3LMI3/RTAX9WNNpnsYKZOsXTvOOfWdYh2QbAeVU8M+mxFoNgN4M
Xt3z3QLhpbBImpj/fD2yyAjz2L0NcCICkD+mmn7rVEQcZR9ob2bVlF6TPmYIk84g7E4YCdzt1I3d
IRhCiNW0PoFcNHYCtSXEXL03cB/Mk9BA6dn+stTqX5CaWPcq1vtdN06+t7y5EI6JtMbwsFwHYULT
nldOeijdBJG6Y0Ky0MlGUxtxaY1OuzWWFxbhyVeH7lH65GTMWmkA3grmvhmvn7CakqO+iWT+qEks
HHhrv/NJFOAyWEhaI0Sy4OaHPmzHM9mU3UYUyAewja20jANvmedODQ2gq38Tsh5WPIyrt6qTP3r6
rjs9pn4mQEwQT8gYhZoVpWWnWXuBQHhl5HHh+cAUtzivjItfGXs0dV8zpQABEo4B2WbgkZukStcB
M5rVwMDikfiAaJsopALngLjUXktOSGhfJfiJZ0n639Qbm9Em0tJiajiykX/oE/1exCVXHpaDY4Rd
ZF+EmYWPbHRJQTAUjiztRvS3ddPmQzAKUkDi7BoCFmp5d2en564e7Etd9w0A5rhZcSnU63qqg4Mb
oUkpa+Jjw5IARvnkM4C8tn02ECvPAqUuCqgpk7y3IxaXI2vZbJBnIuATr9cJHKy0cW2FEQg1ZkY/
tXgVA5WDxnysTFFIres4HAlIYRAR6356ZVG1sBDmuYw7mvH/lTiy6tks7AX/edkdSFoJcBz4/Hqk
BT8v8tAZ2I2VQN8gsn7TJptMoFJXX/ASgzkOYfXBAnxeXquuA0xlMzdTHQa6xC4j84yKiOJ2UcZF
uaVs7bk85z5oPIZ90yazCpJN+/Q2Ssn0ZqTH9+TE9WvwxK8UhDBRb6c35d10FCaMtfXA8vQLXI35
lcaCIczEHra3k0ci6Xda2h2iPHHPipy3HaZVA/1ImICaUXRV/ay7031gXUTE73Rkm09KRjSfy0w0
r50zwwlk+POgGx4IR2oQKyed1cCLDa66sEeO7kZyhPqCIsEQ+MqGvdI53b5WrGdbS37KC/BuIHKY
BTEW2MAFl21WtIJZb6NDdphTBmbbXIOSK7LROZOD3qeRmBWPYEfdT/jpMpk9wZK/K+xa9wKqgs1Q
40Vqm1FFkKeJzVLSLfWJxoOdbF4k11VHBM8I42mnzn9hHPxeDf50ixLtUS0w/SoDrmBSC9i1mvpF
79yNjiidXEHsAKxw3Zvt+Nyms5ISzsFDmGzCwcy+aW38XHYjmju/PTQhhLmg1rmTffe7a3T6o1/I
E8xx/ylz5wkoB7iQsQdrZryLscxA7euM68DgIGKaA0+Nb7c+VfP6YhqsZu84b3HefHOSAYJGCf14
9jMiT2g9uEgVn2OCiBrOPXmMKAzG66kotWmVjISilf1biauWcG3RHixzirywSsNj3sfflp1NrxXD
Ve/8gPJAz8lccZAU6PdKYdwrYHxOBsI5L59l451TviscD2fwYiMVb/R5MkvtXoOm5vTfp0gNv7ph
c4znaqltaYImdyjfWhPk/dwUBj7Er9GPUxYswSqTTJ7G2D3khXxnMT0eJPw/T5qqckw7P/ZKjZlJ
0nOsGTWTsWVAQRyJdbak9QO1Fscrm2IEP9E0m5Aidjwkkkkca8h+UWEigMo3Re5zNIT7IaG8X1SI
i3SzMzICgdhTIcUj30NBJ+aXZnG/aDhnf0DRVquEm/4MyJV4NE27QMVt7gWGr4XGbjkIhfoRL23S
heWOAW28lrPiYrDQ8QQJua3LY4yf6B7WdqEnNKShk95P8pjNMuI6pOjqyUvmCBUYUUHV7hYZJSbd
xNNDROSdAH2KDLelQpsls0FdJF6G9PjEpKJAlGXPyeFciNE8LQWpwOs4LenebsbSJM6iVSSs/D4I
LprqluuGMBAqCtYW2CUze9b+jkqyn7mGa4ROzk8dueOidXC/cx7SHBc1Q6l5+9iVKH4QXjWHQESX
GiTgFuWh8Vk3aFrSca/EAfBPJ3xHRYxDvdedu7E3Ki9pY0CKqRJdjLLOvVQLm0e7Mr4HrfrVcJz4
KkJVPLNQ/+qqY3x1gjfhtPb92GndZmqdW26gzBWtVB7t8Nty+xlEPuHshRP6VbXr4qqrKsu7uXbA
FaVuwnx4bs0k3zNU1L1UVPFdaVePomrdFarwH+YwJDgzmkepWJQh4YOaZzQHs6C+ifHqI+PSr31+
Xu5MgQhy3gU7R0dLT8vho3AlWm1uXKsozn7+ORsdlzHZzja3guF+2ZKnlOLYKmxsZOiIvZ5l6Lq3
O/QVyxudrBsrCMTyylutNaRBIHbYxpqoj67aMRhUOjTs8w+LYL8/+/PKMm7ocWLXy/1Q+Qyu9MXf
NIOQD7USTddFCL5UHUaqm+g0OCX9LqLCJoxWGPuub+F1+qQNFjUWbINh9bEaiHtZPvcoFXTEKmlu
GEu8oMUAmQ/d2p23+t0o3pTY3ypFdxCFTYiY5dt3pGIyNhiVt9zsAFJaATcAkyTI2GRtl0bcb4zE
0E6FdMqVgOK5qVl6rXCAcZjOZMNpiF8Lh/Qu1oeal6j9cBa4tgGWnZbH6uAqX1XAlKT3kY7VGSMq
j/lB1RCBACiVMWdbNcYpN/uHhEL3unwMTXbTTqOVQ2/NJjwouvih6h3V89HRb3LLk1nebZPQ1s9y
UtMdVKZwEzu9vfXBjq6DvLHuerSTczmQTSoyoUmugRrjEsrkqRAixaYMfCdROuOuwKwSjcp71CTZ
q/TX0QgZPTLa8pFoOVLtB6VH2weni6B25ZrEbgeIDgd1q9koTLRnkYzFLaJlVe0xuBXz5Wd9dVg6
3SUGkQNajS5DTo8Ip1C9qrgmgXddNDf+Mf9PgkX3UciYDzy463tXQrQwpBlzB5gRhoi2Ap/CEITc
0stgPQaNiO+mhJG0VZ05ycgydTK4QJOzYeCcHHO2s4oS6s91f4hzwgErmT6jpmZn52Ca8GNfuzRF
RlBNWZsYSSafFGsiNkPjgi6eTDCTZrBMZE4G1XRO4zY95z+nHtiAplegzh4qmvvJd5SnrAr5V/rE
fBhAiqP+MIXeHTKBIG/WZgYgxXI0pHAN+gu3B1hRORI/7qZUqEjDSbfpsifo5WdZomm1ED8eoNmr
1zoqXprOx0CtJU+uO8aExMXWKkzoZdgmlFdD6R6kjvnHZRO3Q4tiQSjW2KhY8X2CS+GpDJ+plv0T
mVTRL6cGQRNLZ4BwjxAtBeIE2IQGmPZ8LWohRkgzDsINrNMI9JnCjLwu7FWcJNcmUxXoxWgplw6o
w1ZAiCQ+9lzjwRRAHjjURUYnym5CsQYSbXtCDAo51vc56JSfryAR/u+KGAmF6iqmRzy34y3Hpd3y
LF6ueVn3+TbgyFqxoAl2bkzmBNKETZLKz3EtywctgwgCJuW8lEaO7ziXlGg3kLPoGSOJiUuqsXmZ
Iwp3kZvJXdTjbqHbeRauZm1pTUD8h5mzcxkVmKvGml00SaTfJd1oeRAbye4arDUqtm5Pgduu+7T6
NIJ4O7ssuZYCbDnI9DfQj7rnZmN0tGsqm7mBJ/Qt3ucofZD9qNd8FqIDOFHWKuKOs+q/xRb5FClM
9Y3aELi+NHE4S1TPYuJxHznFKzxKXqRpT1V4diYFsUu8SRvLOpiqf9Yys32kfrgwVPEWbLOqMHiJ
EKCx5HNVFnTwrIL6og8EjjKPSlEQM04OBuWWKJqyYZSSQGE5tpn2ZSlVs5aQGiXrdznouU2nXuOe
oZHeEtcxaqKY14SvWWpjYQlJlUBix42Yj/qdWbzkPI7XjgjZe5j5kzHYLTrf0j6ITHc8jCDNQYnj
d803uq9lU68UB9OUZjoPKJQYXtplsMKZ8N2QWXon2S5FlbqmPGl2VmmlvtfgDCMED1m9bPKtiYJj
N3XTJdTd6dqLClgyjlmJYQ2aO+jkusHnMARPSSuSe0s5sli7tlGSfVMQlHiGP4WntoVwXWfUojnb
Cj+OgttQKSRl+saPUZbWWW196Q1D8WaA+4sqRgMqIijbTodjHbfFmjn+m4RGiU90PIeEw/0E/PyC
bv3CMX1ggH34x//zv6F9/QER++/YYvO7+fYbkOzXu/v/iQSDyvSbLXF+J38wwS5f0veo/978zgVb
/shPMJit/4uR4L+jwWzxLwAJoL1cdeZ2Gjoowl9kMPtfmmphoXKAedK7mrMr9xcZTFH/ZasajAhc
w6ZhapYFE+t/wAbTPkTEGLy+wcvPrAbI+PZH/2QTTkhRMwiFujPtUFLkTYci5TGGjdyTOcwuU03K
vYnW8bfv6B/QXh8M+fbywvg5NUflU1r28sZ+M27miT1Ued+q6854JRJug7f6DO7WS1xO3yhm26Dw
hEJXCGImBGxBvQu7mEZ8AGbZBqBMj395R//0Vegq7kb4qXzFH73QuaoC3Gq4zfl1vGlmlrpUhgj5
qOMIilLYcnMeD+Ex+wvp9wOC6dd3YQhD02yob0zC/nQQM3ZpSmPiuxAIVRJxxOG7H1oFaEbxBZ/k
s6/8cDTzogUGhJ6e9Q1gHivdd2V7KkXwahvjZUxJlynX7bDWHPcv5Ik/PbY/3x6IVFVHoW3plvPh
7YFf7fMw6FSEzMxQH3V1gCEjLiqOPxzX545n/OT+DSn7j1cm0UUGAUZc5Ko5v6vfLpAysaWNAZdT
1xlWdRZuGJpvivEuZROE1Ar7+bYhZ8of/sJj+NsLWx9RERDWo17t1XXZ00aLEkVD2t5S+5X4GFb+
3Qoe3hVv6NMAyOk/X4PzN/n/3Mx80/Be+JI1QMAcCjjK//zMIi7SXg2ViYFCzNoU0khBatLUrppC
+csN+LeX+kBCtdqKWrPlpWqkmMQRbSiQ1xDw6Yr+hvGbARYfPxX3DL4Mx7HmG//PT9WX6jSohEes
h6jwkj7ZIy6EiJr+BWag/QlI+fnt/fY6zocfDnSq7kbEE6wnYOeIKleUEnvws6cpQnTCbjpPkZIH
NVEEuEEM9/E//3j/dpvw42kovg1Y3abFTuPPj2kaSOPsOuc20XYOpRu6BdxQyM6xoObkN3KIokg2
9v/5VbU/EQ6/PvVvL/vh2w2RJrlaXHB4EIgyeAwL11DQadHR1nitihStpFnRjFUZ2avubzfL/KH+
7bfVVV2DqDuzGj9851asY/fQ+W19+zUIE2a7+r4dh6sUyiagoiNIxFfyL072Of4eWO1+bCaYHQ2x
1izQbXiqGvut4G9H+T/+FIa9oEUgMvwb7UVHxhEhyl83zde+LsgwCom9M/ZN1SReMtGKHzSM4B6K
ktU0JXtCAo4duX1TWrC/ze56BzoceBoN5tXzX36vf3xvPMFBchoW4McPv5fLKiDoQ5648y+lv2XF
p1xmsNnGnWAXHFEOmiXydYOKtGee264mIjPHAscjX1mkgOexg830Xgvxl8NH/NOVJBx2ASbFhet+
fCR3SjqAV+cxNKIkH/x+bpV3/fQSlGDjWK5iiTsjdX3ion4oxvESeKHIvZwVOXtN7OsmU+X8zCH3
LE5j29+mKT1n/9NnETcZHFBNM+EV8rz/cL05lc+MccJZWmMfsxtSFp1+27oMPNiWzt+SnYiLbvzt
gpqTND9e5oS7uxo+qqUA+/PeZnM+BqQGq+ugdg/NwOMAhj3eoU3XxKu6gNRFrlFA5lJnNwetogeQ
vA3XJ13gL2/lny4fi5h5hmwWaFl3fqe/PRYtafpm0ffowv16P7AviJzgwfLbU+Ro36LoS+J7Cq/7
l4t2/lo/fn4i4uaMUR5NNkXnH6+KFjohtq6d1hpyVwx1AP2fXE7VjCcjpJi1wq6UhJNt2LR/ydT7
x/PNBgNnUX8A0bU/fOA+7RVkpu5/kXZey3Ery5p+IkTAm1s02rJpRUoibxCSKMF7j6c/H7gn5oho
TCO2ZoUuVgQvqlEmKyvzNyPVZf97O9Xphucx9LeUUre5YR1bntQ6LeAihXFPUBnclXOx/AskA4Dx
ZF8hzxPDQoc8YPgu3lRpi8xtvckS5HLl4EnVx2ND0aa/KaX24/uj+8ESvq9M/tLmM2TCmSgZJMrS
bAbiwI+xKGb8cUgOeD99RZ0Dq0z0gbJ8ayT9nWX2927agVduNm2GNq5AEzot11ZiaRMYGiqTxAZi
13zr4QrbSmEaisCnvT1AsZNGSDUoAlBGexIy91zFIDb9hNKHtzYHn0V2/nPLEXwkzjzFecxOPm/A
3BA7PA645QSkSDAKo8a4UdTWkdUGWyXAd2551GgBysAse1Q7dMyFemFlJyydPUxW4fJRwDGV+VY0
6QEha8NChJ2/pZG3zU1asF7sKPoA2q65MQFapb1zff2npG9+9ngKwpjiuEMC1D5/uphqfWcJZGpF
6m6nnFQW8R1P4sP0FoGdtZIYziXbP5JQk6POs1DiNfLh5/JXhPFDyZchnpGEYnISVADFkgOuglNf
RxPM59bf0Z3ep9KhS/MN99tZ9qxnTJ8elHztpyxldCba2GjeaQS9+es0VfxKyyxpROJA3xjgOoPk
ocrlW8xLnpIcH4Suv2uiZ3ieZ7pcx+vz/iG1eDHxbHggjdyHFzKU0kRdiTN9BPtr4vYBKF1Xj2by
a8ySx0Luf3koYrjl4FMAPoum8GMI258U9ld+xcKp4+jjEEFDiNeQOZ2Mv5YjNEOc0DS1d4TCoT7n
TJ0Lq0icCPxdRYncINUUUcrAotFeGXrhjfBp6Fnggb+He2FC+loL7XZKaUOESnwdzUNkthPlVh61
U4vhayAFp7L/mdfNM/yvfR4ot2VofVGl1arBwglkKmTsNQkESGTO7qHIlFNP7KL/80ACOl9Z0aEs
1duUZXIl80uV6Le65Z0QxNy0ARAvFEIqVdi5A9o6WrNXx/Axlfht7QQHX03GlxbLxEyEs8PPRBNs
tlhC2I40+kanKjq6oEAN6thhI+G+7P/R6XW0D4EMSqdZvSQWR0Z0U1cUyk3clZ9H9gbF89IyZbOW
/pM+cfNqd4c2Ga03/WQg7+hSAP3Tl9Wv65tkKWtUuRFYFtXA4UmdfbLsB3qgxipKmQmvOznY0Gfd
dTmMFQ1iPoA3KGKPGve3VoSbChS+197DtNx6angIxOkRD2q6uxPk+ufYCk8KddTBDnkWXP+dS7c4
UndcHiKeshb/93mCBKvjxdvAL0lKWylRsEutyBYL6c0So9doNEDEGgyOxCwV3Y1qoL/er+3fhe2r
YQ8rY+xkytNV+vk34O8wRrFKGlVjvqeJCU3y4LFN3YMLtd8ccLlx5VNqBis54/K3c2b4bDS5L25u
CY4HIFuSxiJAe8zXd+KPCqxgbMkUknBNVIY9ZcrNWAjo/LibPl3N4hbub0pqU/pokbxf3N9KVXWu
5ucc0hKQNv4ZXRI9WoVwjrv4MOAhqKIOpamoziiId1tnCEhPMEdXQvrcp2i623h6kTlPTumXyrRy
NkoIbGhcKGj5q0jt6JK2DaWysVsfJhbOUy8GLVwkd2hEeD8qnHxjw7ClHIFIKXzDT3QvwbAKggLN
rlMsWu9CWou2LAvZZgCANRQrKcfSbTyVe7Hvxr6BfTOLwRrF2TQCj+loivcF1N+50tDwrDFXyjv9
XY9wJxpfwij17B6ZNBSs974HDAW0RajcQZXbrByjhTtBkzAtYhZNiUfI7PeEWhR0ksVWktJ205WD
berJPXZtMvwoGoS1gFQEip1SqtwmFmIqZp9iMQcuLOb1Gqu3dYqef1D9yw5nd6kccAkVRnH62X/d
kl1Y8GT0PFIz7G9tWR1FmsPRYTSR4xbIWApOfc2PHL38MYX6auIm44nJn5XZmXKxWcpAuQGTDWrp
VO7nNaAIKPVQDGxzH/YX+OuzqeQPRmo96xAGYvQg1cRGQ/6utfIfYWQCMhjPQKSPcet977W1mLdQ
nNFkCvu8HTBluJD2B1voytbEWccV4gHe1DYZJ14SjAwPu3TCDVafK9fB0pAKb+SpmE21eH4B1ujp
dpE8wuLDxrcyRGeq2iadwCHbqwMdUALcypwvJIkgxXXmHQ8yYsz097+WvsytXGkQpXAEyfju++IW
YOXBq/09ilH38SQFWAhQocA3dcx+ZXprR3Ta8vNFB0Jpabh3UGv6MMb46wcUpjlKdckPqFIzt6PI
+9YXyFVMr+VIOBtadFD14DEDfjqoQECzBllIH76+9Ni/Xp+LpfuFthDQESpctDFmhzPLJLkdeuzG
MbOCr+4UYnsDW/NxNO+s4dCjEUNRaXd9zKWyKyKoMADRK58KM9OW+OvzZUT0BHQvBicg/7JGGJC1
ehQ2qQ3V5I8JPkIjD0J41I7d/j8tSXqAy9Y2l10k4jkaXR/PMcQ/L57mFsZB+ohMN+4gjvcHd4Qv
iAoC5eluWkM7QOY+GHRK6JiQiQEcgIPk1+ohEwY4leZNLjz8w2TomoZ/PeUi3oizG96z9DLtLHCw
bhsiM+Y/jVBCVdnb93F5P3nUpvgR5EMChzs6SCCJro9/uQF4JtJJmpqGOrags2QsDDsRShDzkRWw
0tgHY3zSPPeL2/mvPyLRhdp2uD7iQm7BkKYoE3cteI3zL45hw2UQIQanzqofMn1Mu/KOVqrflIPC
Q+2k5d5ONgVwXsoNVeFzIK/mvtNXfT6AvAg4fVySgJsQGfy8A01KQI0bxwOFCeUwRV6l/9YlQCO4
pmKYASbz3qsR9rvRRtW+hl3srEzCZXozvUkQZTdpoXIJzQ7eCIMTJQDqEFTj9lOya3T18T91XRzK
eDmpaLSNpzR/L2DaJTr8aX+wr/+IyzoBEuIKhTL8pAhE8xpdKhrjKFpZ77RJcohQNMq86DGwarvK
h21FGL4+3DSp80knKeSWo8xOOj1txb+OfRN1UkWq3fMgpTLWx06BtlnR6bZEeeL/ayh1dqhaMfP8
MmcoOWQBkXEJ84c6DTZwh9aC2dJCWipVD4Nki+fMbKhMURGglBlKcpH3MctHczB2bQkUH5UL6g/A
KDdilduCRy80lNGkzTSAPzoyJ+7b9a9eOssIc2MoJrG3qfx8nmCqCQl5oUHzKMjOqVUdy9F89k35
1n/K2zfD87ZitFrjWzhKJE8iVV4ec9Q8ZwGkyiqjH+McjnjQAYJlIwEmVCrhXKjtdmzcHbDfQyt8
y9m+IsJK6eC+XP/sywyCUDL5lRHaiaPibF9lvNIl9IqQvNzqfYYDvXrrR987+VvN9WViunR9uIUq
D+NR1MRtDVAuV8nnaYYSWgZpgcTmpEiaGv7JyNwvakil7TfqMQdBVXYwMHaRZT6XiO7bSvokF2vd
7oW15leYqs4H00qbt16MqtUVgFgdEEJhKyreU9x2N2ocOhKOmBVKl9oQvNJb+4/L3//z/lwIGQRM
wGV0okie5vlCCja/V8KiczTKIbD97SLXsLiHrl6lgG69lQi19JXURbgjmHHdmJcK2sxyhwrJH2cw
Y4RUNQTN/G2ja06EjGea3GT0bKUiWruhLhNEBGMMcB0aTSNKibMzPaY5JQokOIHKCdumf9aR0BvD
aE+ylhr2pGHtiU8pnFG5+ocgKfPuRbGLsoOlz+tVlpEgUZGpnaMHZNtyfMbQyG4aXOr9aKX9vTS5
GmF4wg7wPpv3FVO5stQBBxCHEv0mUxBB5uSIYnCsUEkMM0SqO/3Q+P1KxrF4fjRZxDcDHwGehbOr
D/ke5C0seH2W+tvFUAda7q4o0Gz1s7eAZkBm/FCC1okNb+8nGFhJ4Fkk8/n6KV4KGiAmpphFY+Ii
CRmLKvDUTO4cL4Z/n4FPh0oSmDVuau1mtIRtra8VVRbnWwXSMJ3Y6cx+jhtyqBZ9ijkHEi0DrP0W
rYBqEzWPoeo5mkFzErB33KzchAvJtgwfC7wYFXrslueXfKf7SkcjvnMkPJEh7cBRkCqU4RonEvbR
VJuPoKdOVL2WDAAVw+N/P9E6GSY5H1sMg6LPX920GJ1FMhP9IZC+ybmWMF3YpbXn6DdQYFfO7lKA
oq5okVmBrbiIi6OiVXVpQnzUCn9b4ISIuPatIb74gHenhsv1j7uE/lBR1jXmVufqo+k/SyR1zTfF
RhM5riCEzcI4FL/xEfhBDbcZ+h22zDA5HztdXrnpL3avNZ1Xjeq+ZSHTdjGpQUbbCo8Kp8QLGj8H
VLA63or1je5NEKAOC4m1hHWKeZ+yt48hETuUmVtY8LMv1ToPtcpiEB1gEbktJ+VeyPobK4vvEnoM
OaLwCM2WDkytBMjdGlTmwxNjPjzRcPK1nxr68zQD5znR17FdgAaDlaUcvhZ3llWXdsFlvMn15A8e
dz8t03wwcfpNhG+uGL2rBWrIClZsMAVvgrj/JrfuygX18Vi5+F2kHriYo4kFZunz9q4EmPbEETA8
svXux8IXodkPTX3QfFfcqEKJtZhcDwjd57ptmZhIhJtUDu9TzEnsb368t1C4bOOz2fmPsiX+MqD2
bQqpvg0N5YA75CT8khKPILlUEcIRWAX6rnHCgnHLfbnWv7k4PKyxhX/P1DziYW7NIlTjhWoX14AW
qhD1hgjUSDI6adXtejF2tLxbi03L4xlT9W1Kp+bPsFot9QEJOhHvWFRSy24XjEitfZm65VOTNJWq
o9L2d2n8HAfhtjetbQd0oJxk3oBG67r5NdallQznsn46TQIoU7Ib2pno531eUS8YKqPpmYRIfC5s
X8SUNEzO/PqbIIKt1O1rr9mpmXLSXeU27RBLwIAbjOVa3fTiYTH9DoUGPo9zII3zwC202lDXLs1z
hBDOUifbeZXcum71k2CKNcrgjHp7Y2nBa9WYL20F0iYWnSJZCd8zr1mKEtPPQMYDg1bcK/T5uVcQ
7+kkbcJyIlpiZrgGZOFZG3a56KW2LHkvTec9BVaJf2K+TXLhMde5tynEu0O7rXv6NDxAmhyyjmE9
tbz6e1F/6rzh9kc4ui+lRhulNVcym5kn3sePnrAP3LFM3yX6RENpAu8k5o46wo3HHrK1QHtBjf5b
WVWUWqN04xkKDT+atBudzngQwjrX1Orok9PXArCA3jzjAPGm8ccya37GTR84sWBsyxE9LzcWHhB4
mVQmVwLKZXUEqIApUZngUADtnBcGPCXPTTWmIagi4ZQU5qshbQUpv9VQKlLq6BWn2mPeZRsLx5gg
EJ9LdRW7M8WszzHNEIHvTtAByhM8MD6fgAFrIQ0Dl6k+J7zINRc2fG63KdHD735WeAw10bmDr5IG
N7Q+otpfK9Be3jXkZZQJCKcSVeh5hqi3sqAkCh3CYFC/mKDtxvSsud1d1H0zxXhbZeSqvaOG+vv1
6/zyWmVcDj8JmjRt9tkdhyJRpYotH+7L6m1V04n0hXOk/6wRp5uq3woCY9dHvEwguDQmUBYlWPwu
LtpcdRcVLVocNPh8+Vct92ezEB9VN33wB3SrxE02drCc1cOgS/7KVruMvobMmPpU8ZepX8zycLXX
0jaIh94peL+5iHzVEzsvxM+oRZ8VWNrKpy5tq+kz2d3cMZh0f95WrpcjnWXQcZE9973mqlTFapMV
EdJNOiAxcNLoDh1DP3pUOi7tun7n7f1j5Ucsbq0JrGIYBjtrvreLMGo6M7EGJ4eKA1Fyi33seait
J+0WkeVtFdXH7EbLo6fr4047Z36kuFPB4mBiZwGe/fztA1wlTXEhAzclQZsuZi0b28T4AfJgd32k
xR0F9AW8I08rxpsl3APqYNg1TrKILthVA7NJG7nKnykuS/oAsNUOJkfizH9l9V+vj72wo0SEnWFN
cmmQoc6G9lxkW+uRc4t/izMotOxrshjpjwgETir0w/XRpov4Yk4tkgdATlzU8yghaLIlqBY3igqY
amI/FFTIk6q5sXr3PHUOySRvm7Xqz1KMIDzSQmALXz4clTRE73IkRoRuRqtX+pUK8g8TfRpd+5q7
EqSqXdhV3/0+Pui94Hi9u6070G99Sz73KEvVPRwWtEegs1+fjqXJt3jM09lCl1iaFy0iyIuNGnXA
FehndF1933WI+xd3Gul606xVwZYmHxAHd6tOrYKk/POG9ltlgN9P287IuiNAI14Ft7kLexkrJrBR
MIb9YwHM5vo3LtyOPOl48dCvADFPB+HzsD27WcQige6wGp7GoD4KGaqrQx/agTZxTcxvfege1KCm
MjUWD2KNBRG4y5VfsRBEAMyQnZETTSdt9vEJLcHCrUU6GKX/RUu836X3Jg3+YzKEO0PZiam/jUK9
tWtd/rUy9MK8U3TEQdCgcYDJ1SyIDiF1oSpEPFANok3XesgM9vse0hU+tZ6FAIne/4xi99sErXeT
+A1lvd+9WDt6bbFG49mvwqPXadhQPUxsoJVfd1E4mzAH1JJAS2Ceytv08/LAwEYW1WIPgjc7YDLd
tdHvlgvVHgCI9EZ+SgLsZ3WEEtCMA0wDD/v6L1g4BIBFFN7k9PaAQM5ucLGUK6ydGjqriXiXGOY7
0q6DMO641rfRKKxshIWoTqJAXQWUqQhAf7Ybi9btVYUI63iq/qJp9REvjTshlN7kUFqrmk0LO4t2
dKuoHU3hFaLCbCwfPHVXSYxVSw+54p8nXCdCDyd0Q6D3A6YeTUeJjY1fvoDyNKO1pGxp4012isR1
uIZg1T4vbZgH8Ms9nrIVOkU+VfW+VPdjzC4bCieq+rsaqxzaGtfXc2FUGQQ9lUKKV+BZZyetN83A
FHL4Y31S3WuS02lfFGTOLa/DnfPVbaJNP1r/kJN9UOtoovDvYhMhmgiMEZVvxw+920Zyz54vPAtt
d1smpxp9WulJj4FWpkil/MPXwhag0k38Rr3h8xzjvtC2pU8vSemHzdh87/PTmEpYUKoHTCtsH9LE
v6WgVLth48DjIN2fJwzwmZVRwGyMUqiNx83RrfznFn9fpKmPmFi735pR2MBlOF7/2IWLVKaOBMiM
Dc0lMjuqHTZVSp5mhPLJoFxRTgrF9Hw0v0hjY1tRZAuqtjK/S7mRrAK4QD9cY4qtWetG0pMkKPt2
wP4vPLmit2e85yBVUBOClVFD3AvVnRK8R4r/+A9f+9fIs6/tFREjc53IGPIARZ/TpEOHxw3iYPse
MaTMXQOZLERCqr3sIjiidHjn8aL3EKDQO1rcWttRRWlOWoYhD2YDoc5Noazk1QuREAKiCYgAUAWQ
ydk5DYZSCkRjQrRoKKT2IPbAdPboXFXN/vpEfmzHWSCkDGjCDDRNFnLeEwp6H8tJ2EROjWG46A/j
Bq4bAkRhuO/LoHPEcji5kjzR5/qzZvQbhExPhYa7u1/ir9fkf/p8tLEJQVtjyLH6Hf/rJhlJKYhB
0G68rXhfzUJ1i8BFqg1MRigrJxLiPejzvUu5BG7wDq7oPzyX5QlJRFsOFLExD5JtOAZxPMGJvNDb
BVpyHsX0LezSN6k8o/xQBf6uGr+OPY+q62uxdITpNnMZ8JSSAcp+jleymRQGqsuknIb2UYbuCRvB
CJgBQYgAYfwKntX1IZcuBI35BYqpUh6xZhutHU21cy2Yp0rb2TLWmFK+N1L6sMNb3+cUTMZDAlnz
+qBL36lDO4eqKVHqndcFPIyksFInVCleZktmfIjU/D7G0ySVXXwh+juDBb4+5GKomoBKVIF09bKE
VRZ16RYa57ee7MrwxTSoswgNxZgeh0GUXkKodkbJRjZXhl6aYsBZ4H6ps/PQma3qmGLRrSILRpiK
9noNTlWb2mOTmyNCUeH3sUByUlvpaCwFEHoo8OWQFaDYOI+P2DoYYcCgbR6cpsIv6Q5+bciL/vct
VrYPTweopx+kxXndo8ecp4kVhuoQDkZE+i5Fzdyj1iJX7krUX5xKBuLFD0USxOHnAxKXHfotAwdk
ggqI8EbzpruZnoYDmllMPqvnfR+Utbx06Zkk8wr8v+PKn8f18gQtOIFXghKe0T8X0LMfRPwxwvtB
5dgkQEvTmwG6b3I/8Q+vb93F06JQPRdJWC/ZZ3WoiCH6P4NTtAkCtt22qq0zYv9nv3mSRxoLdFqv
j7h8WAB/TEyzBVgCamPu2DbcrpiBweSWAhxCPTQpyvu4wwXKUFCqbLeVm74pyPb9y+CAQSBw8w4g
Kn2e7DFCENRoS6qGHRzqcJf5Oh5j4z464gO7abAeDW8hmq68tS5pFNM2plsDcBie00WhWBHitvFT
EGS5IiPnxmt0GI1xMoZylOJWcAU66418qyXyL41uhec3xz5OnKlzMTRpaVeDu2+7+LbrfcfsKjw/
IjxkckOtbAUbcLVZY+Iu7Qt4SRRW2RZwXmbz5BcFRlgQjxzDGPe5J+6x8sDYAkGjMn3QDAcX9ZXL
YnFEuoYTrtqY2uCfV8YDzW5ZjdwjV+TtpNHdprDpazIBrX1TGTwN1mgLS1kXFXOLhaHZzoXxecQK
C0XX1ytiJ8xLtRTvpCpxjMF4Rkb/MAlMXt97ix+IIIsI6gsU4bxHZKrK2HVqRy080E5N3RytMkUi
vLjX9loabT29WMnzFr+PE8ZYtMbg73z+vrLGoQdR6d4prdvStTZy0mwmcYZ0vI/RHL3+dUvRk4QS
fZNJ9eYCok/hHE3mkA3j+/AXpRqZrBpl5R9VhWRpfi8mxk6T1i7epUGnzTk1umkgzW8H163j0GtK
VlCDli57T34ZOGIk2giUIlWJjXkpPwrQkP77bzUp37GKtD0IYp8nVsNfrap8hkV+C62m6FEA8uJ3
w35iyWNT/gaxRE/clVC9eFEAZSOU0GuhyTe7dscBebBIYtigkTd5tQ29n/H4RZJhDMJSh7xI16ON
DZwdy03d/0NahUQZmRzFE973s29OizQKU5GLOP/VIR/eqR6hwKJoDHYSY2aMQFYy5aW1tQCF0Kqn
tXvRb0aZVJVrFdHuCXRbYrSSh8i2SreFqJwS4aWPcLvV/ik9pzYk8ipiX+nz7BH4BjxoD1imNNTH
cPILBmU8CQqLiLGPYnMM4/hNMn8nSMZd31SXUKspU/5r6Ok4/wW5jRLcptCX7RkGRuGAz0LiDMPe
J9LGRsRq61sVnRzyIMU7RthSY/e4kgJdApCm30CyDmoQ9s+FYJSptbLo+QqfL44Mo5w0Nzny3Dbe
oolhQWZbvtSj9yCssq8X0wIq4hP9aJKqmieVg1rW0MRAhmbGXZQ1qJv0X8tG/FaUxRFAxikFEmxh
imUTPr+tTP0U6efPVLzRdLqJyhIyCG3fqBo9oB+D+yUdUIOHXTSlfp7ovkj5N/q596G/cZX3fgw2
HM/3IajgI5Qre2DhiiBST9irjxraPDsZKl+L3BoPJ1mjLVDRKUnSc4oUbGHFm4AefV6sYbAWcnmG
pJ8/NbugTk4/6a9dJ1pyUYBdIcEm3+gj92w1qV3foY58WJnk6bqZTTLVSCgkUwsIW8PZSLGHbGNS
UqkTDaiibszjf7TxJrBHJE88Id/LPVYciBvEmCevjK0sjg1OZGoEUbSbXfX4w0POyiW+UnXxaNJO
QM/svj51ufgbPdpna3hHhviIOccTaKnHus13rvnz+o9YnGmKIBMqatI4mZ1vSw+lkSoX4GvJ/46g
jhXfZm2Ekqby5/pAi7toapqiq6FyN87uiRr/WEwsiWG4W7e2QEFWbFEbl4YIeeOQEovR2ooOgPD6
sPN0g0xj6kxDGZDpeVzI8rRiKnut3DVOJqHO4PLo/V4hOZfcY3O8MtT8C6eh0B4gWlIuoqAxKw0i
yeJC87Rq7nprY/TvSkKztMPjsjlgV8LTafyHAekIk7nTM4GCPZvSrFPkaowYsI/eTKQb9VfPR+j/
MOU44dfr83gRCaevo2vJZ/HuZRVnD1FEJlWSf7NGvOv7W+k+Ws17Up8igLdU0BsnbV6vDzi/aT/G
oxU0ce6pmiizjenD71K12KgdtXgP+qfGC2j2gJs5uGlh1/6fyl3JhBd2CixCbUKlIy1FPPgcc0Kt
reNE91qMvKtNkGJojJn50Lh7ZUQe++n6113cq3zexJebICqgCC4qbsWACify7tgB0duCFr5P9cAO
m/Kgo/GBkKzbV7g3a9tRM2+SoLnrb1v14V9+A8GHJwxIp4uiVJ2IGKt6YYst5VNXn9veBS4t7o3A
3WsypFEL84LcwAAouiltYL9ytPLqnjbo38F3mgT0bSxirwKPcr6BVYGqVBmGaJViIFrEP+v8q188
jd1apF1aWpI20geQI0CSZns3VUtFQsWpwfzP3HhVciyVF0mPdthk7bLqy8q0Luzcqb82AbRJEC9e
qS6oJswClMYpSmivFaQ4WJdub4/Vo148JKPCQ+AVcNSm9F419Q1pqW0HClA2f8msQHforFdVXmtr
XiRRH3NtAkpC2oQ22PwWjzotbSIe/E6vvUtZ9zRYxi7x3k0k612rt/OmQrOuhKz5dZCClZtuITKy
vv879mz+wepVuTQQhONUOOhivTfayonlF6nOd31Zvnlx8d+HRkYEuwGvSkV+crp6/0ogXGPMi8Yt
G4cquj3ppWDcbAfAmq32rFX01VfhzcvfCIxbpKsw5S6fR1RK1WwtmhWO6ncYVb6OzQudhT3WoHYS
Wpzn39e32eIuM/93vOn3/PWFQxiWlV42jTPGRIpW2VBQsC1wIaIUbrN3P2qwB/1xfcylSwBkDkVW
3iASRftZjKytJh7LbCDcy7wplZ9JrhxFN9po5S9BUXadvsWACZca+bAy8HR3ziMFoWKC6lCWBE36
+WvTsjWNVE4bHlz3VultOmyUKunNV7ZxdkzwXk9bKI7+Rm6/T6pseyW6G5Tjyo9YmnI+f+IgcIYu
mL9dpIRilieNg4h5KUsIFQU0ZDJb/xrJLi8E1RHzJ13f+qQysYt1E031pJdsDIxt/WA2WNNilpYM
KzthKYoCJaGQx2+jfzabm5gyrYfUN5Yg0nOchPAVmg0Z78ZL1lQ1F4MIusFoDUyKHqAcPy+D5Ate
2sZuTeH7V4AHfG8X8n0YdTYdySy0tax2EvGp756vz/xHgL5Yfq5JSnAqjVdptu8sSCVB73FR+O2m
ySj7cZ6cWDvIWIvpp+a1+aUNNjrfgvg2tHdZgFembT1bWD2KJx/z65V49gECufg9VP8p0U35yTyZ
LYNI01M1aIC5Y7GCD5b3QNHSFoTnzv1ayedBl+1YeR3DQ1u/jN2bJ+ya4rub3VK3bMTHvHn82mYJ
yto7PdmLeY1M/Z06VCtB8KLROcV8Qv2kUUGJhlzj83IJiIcCOvAaZIRveihCoo1pGSZ5/jlOxUNg
PMjo6lXWT90ady1uNrF5M0maY+SXClsr34FRu76QH0+ai4mbxI5BmZnkyrMNVGfcErGbc+MX3qYC
Aqz3xbkngvHYrWz004+ieOdJL2UXUD5LbITYT3Ec45RtrazhYgbGFib34FlgAVv4PDmVL+v4i6hM
DppjPTaXotedgvQp8hM7zSqbDpajCdgfc3s0EgI+p9xbObkXeQkNDuquXE9geJF6nMVw2tDJ2CVD
7VDgsktoLykYjUSNNnBkmpVc6/J7p8HosNLgJVhACfj8vYNXV14Rj7WT+uh6UY38ZlW/C/dkDSi4
bHHZq4B50jGDciyKK5P9cft9WvfZ4LP7WKbn7tUGg5vSqQkenw2gW/qmL53O/zJif+RvCq3dlJPZ
9A5yQiDe4uGex7YSP4rmZpy8oyjBv9awSgzPNmTeHO5GoLOY/pQjJD7McEtv5QA0ZSf7D/l4X9TP
kfWIIYCNCysYYbRismdRQYNEzDb0tjapH28U3Eml4VFKtp6xjc1XtcEkmOxTq1unw26KF7jtm6B8
/V0pnrz2PcB4R4uMLcbE0Wg34SmjG5DcV1G0MmEXVw3zRYydILgacWZelgilOBGCtK4dHKdMyktx
hqkekD0sxpBYwS3wDZG07crhnHbAbJG4XzkJ1AMmoc/ZDokFoQlDoascS/Js+LH2BAE0oOTmRuyo
jZ1FbyGS6IP36msrb5GF70VJgC+epAR08rbPmzNNImuw8BGcKDOS4tmV/qxafwRFtY1N7x+baA2E
OwWai2/9a8DZhhTTkrcspuJORiYRiNyYtYZtY4u2bLjxBFsIOBZ0OqHqrCztZQyktCVaZImoBpFF
iLMYaMVeyj3Kt+YIlRjeTZIhYIBQmWYmsLzQLZH/xEy+piPj1mF4i8Jm2XfbYi2fWZzzv37HLCsv
ke2wMoXf4Y4pjr04mQOIyLt2O4iaXUGPiAYkX1dC3oXw/AcTG8mcKehxec5j3lApIs7Ck4lI8VpX
X0rrUEfPbryBpyGYe7P53Qb4RfY2XrGOtq9c/A1R19lhLdEhj5/+EFc5a5e3OQtCnQHCCjV90uRZ
diFb+Wh1MT+J+1gqD4ZxsIYbvdyZ0vf8AIOOzmaEG0DqwElC4kMx7yCcZYFtfsuUs7Y3sOPNNsW7
1m0s90mJj9eP5cfLbL5V//p5H0n5X5l+VqoKQHsqIfitFuNWw4IwscsHXP/K+3LYmLyhCjyOOJfn
5CwCe6tUTuzNmB3G9HjGbzxS7L51anyzJGfMNgdMcq3uUTJW4scHuPDihxKrYN4o0LPF2XWWhGGM
uTjzKA3q1mTWfMrzVhx8HaPkPfQ6hLv65GiJ/nbEs7Y0y23fycfYarJN15XfI6+wUymwG/dPCVV+
zL9FUbXFy3xTaZi16H9Qr/seGYcYNph+mwfFRmmh9Ju4nGfYRSBE7mKP46bJppGtXeqmBxAuR0N7
JAfYCPJbjakr5b8y/lHlL1Gh4q4q7gq67FR8A+ThakH6QS3YFtNnmZ9Yfw0jpxj0G795CVO4ghBL
SOO0WzXZdx74dOHsC8W2ET3sUx888U+jPARsZKt1IjqM2F3jBX/KeJhkxvjiZ9EuVsqjEscbLIIS
LqTr20SfkrmL2afwOOEvIV3No7dmuR5OLTJXxvQrd9UP76Z4RK0kz52B2/EmbA6jv28Vx5MPkr5P
FacZtl2/gTveeRuE4wv5JFUbq3k4avJJDCPbl2qMut/Z4FtNg1m5Q/CW06c8SreYE+6Gmti0tbie
/0DdPQvCHYXdEOMETI0bh/qHrO3z8AZFLNfc6cImfpLuip314KM3rjdfh8xpw/3KJExb7HIS8LcC
Uw93b35W1ELoPKVQa2dosm36vUkfTJywfnr3wmvFKWko8us/XIotPZvqMTFvpPIoqVs1PhQ4FDd3
Rn3U9K9+9j22dkVQ27m7AW2p9tjXBtsPp5/t4MkbRC/3bX0nqUfLv5f1LRp/DvnMqO4E1LZk6auv
7YwKxR0cIr8AmtPujfC9627SBoj9JnlJ8lfZ6jaRVOwK7w55bUysCIF4/OA0cq+44BAxVfNQemne
obmdAy9bycSXJmoCz9I7hCB38YIZRDlzTbkjG9QSEFIY8dHvQKfes9PqTeAFeX1hloajakyujVwa
j6bZSyRKFCkUjJRqrt9vudyzBpd6ObUj448S0vyP5JUBtYWNoJk0NSycEVRK//z9r6BptZEvdGJc
O/kIrz1/szpvWydr75m1UWYRrwc7W2Qjo8g+0Ue1zmP/NkhrTJkLybHpziQzguNHF++y8JAATPHy
2Kez0LzkcQhzk/hEGO2p1kpRf5OMz5Z338Jjn1qU0uBtW2izee1t1ZKHHGqR11fzounPD6LESYYI
c4rG6BzwbQ1eF4KhrRxe4QSXTjZPgk9VyPwZh9/9VnZ4VHpQmTCh3rj148roC7kbo6OC8SH/Sqz7
vLYuSbPuhwo1h66wp9ytRhF/GDNbdv+4IKhif3QmbdGs/HJ95IWMifoPUHOYlnTs5puq6aykDUNq
l2YwKf97NmbmTqSkG10pNtm75WhNuzbVSx87kWlphAI/upjqaGgS8qiwciqcdyX/BdkP2/JYZXJV
bCGdqdzFEbDdtl4JEUurPMFVYeMARJ6ggJ/nGe+1UUwShjajb7n2HuMKV71M82yEz2J9bwI+SIXY
mSR0hGhNLmLhbUxFi5Y//1Hym6No9EHTe2rWpeNbLg4u6H3+D2fnsSQ3kqThJ4IZtLhmImVpQbJZ
FxjZ7IbWGk+/X+T07jCRsMLO8EAjLQ8BBCI8PNx/QZWp7AXwyrDKtVddmGVwJByekOygHs6VVYqx
kWwMHKsL4Nqq0qNaggxC1DR78ixpX6MzRga2FV4Yny+p25IqvENektQTBDQNxFkWnsQW1o6OVbla
3m3N7qOrDQwlEm7j4K0/9ELCSPjDR15mZVz1NkBejSt+/y1A5nqltrJicwN3ErevfjU6EgEHx/ho
FRaT8P9h3kOkJMB4+smaputC4IT7RtYNVJcj6KYOBHejx9+joi1rnpoRdkr/3RvCtZcUK3SWDhA0
ce9QdGEwMqfDZHGYEUUaIoX+dWxfDSqiaOxCg8ncTgehFFGAazdYJj+Zg7HJfH/fDDaOk68rk63d
PIdC64myF9QyHCX0+UeWwC8po1nAVNGoaYVbHWMeo/qWk63b9YsounUgPx0d/iH3MENye2tlLm5j
F4+A8AqobIhtzMf19za8PLcSWy+QPxk2GvhdoZRaok3QheR9kgHMNDxPyQr76nYXX486a1HHplLF
YcmLYydxrCchyeuGqGGC8bwvi+x5ZZ5vt7EgPUFEF1qUtH5m86zYcZoGsVe6XhhsrZBrUqVsu1rd
CM2BCJ3wWuDP4UGRXq0MvfCJBYNPoHgFv86eXSKNdqiJVnTQJudsGjTgDUpUqduq6X2GOK9VdZhE
tDudJYgf7d6BfmICIP38KW7TLFLefz/EfFvFRVgEkRFUriz7bglRvguNI073G3UKIOhLcEfWlvbt
TobASIseLCUqa2Rb1+uq7Mom0xQYfKWS72I/dXsTNRatOQlZOVXP8A+lqoC1KWnaJlclt+2z5yZJ
jgHkKS1amYCFuzyPw+zz+fkHN6HrxyHv6eMqALPTGQH9CHyYusj9mWApnKUEshpZTK7HPtqsRrc3
0cwS52jHUW5aza5EpTtNn3C+3LZmxm0VYw9T26rGUw7qHnZwkGUudaLPP9rFYu06SvGoGhVZ8H1E
qXlXJe1tewTZV2KlF8FCMjfIxbgThYecL+jYQrrd31Qmsgd2u/MnsEjys8U9Izxl7Q99emw5Muzm
fej0bdmeIz/exuhbiOpNFQRn5IV2vlqeJHtNQfC2HaTx4DTjBICAe8T8jC7bulI7Ky7J3z88snlz
0Dc9oiht+CH8kUxhWR/BMRZFy/+8gAdoC5oHfQSKaTfECKUZWlPSStYdcUwkgcKYIp4MRIgPwjUx
QkQSIsrerFdC2kIh/Xrk2RKzuqmlw1mVaItYrCiyQCRChYSWGN3SzxiPNQ5ZKP8L626vhjBvfn2+
ZBZmnu4J+46OKCcb+LHrZd6aWiU1VVe4Wo9Ll7gORKxwp9/nbXyUKSbq1NKbeDzEurcz3ldGvw2z
jC7k4ITundC1vx69i/MstyKVqC6ZEMOOxrM0YddNFh7FD613tKnD1MUawPk2uF2Pql+PmtRTFJqj
UtBD4Cu3D/VfbBHFqE9JHruttUInWsh+r4ebTXEfqoMGMaJwJzXYgCDZjMFexg56xE+i0/G2Kw6Z
jwNXzGdGhggoz8osi8PqOizwAJe0BayxCVjo+n3LKJsktkDh+txd6+hd9fdyjIthgo2Atg8QyLCF
6iDsYpmq8crgYjI/G3x2x2rCMfIQlWGB0W1RABiEB2G/4nj0tlOJKgnRXHxmX9LOSQ2fO1XPdoXW
V7kWHhcyZOYBhBSiTKBqSJev58HywzjsmrFwgyneqti0Tl/yqUMQIDv2uDv6zXuQ1oTCNdTQTV9d
0BKFEoBuw8Wgqnk9rgh80EKz3J388lBNf02BgySEszG18fT5bC+sbK524jqtAd4nX70eKbDyvGmF
n3Jl4WQeVtux1JFLoutVHChsnuPp5+cDLsUPcdsRKrRCa0WbrS2zsPyySIYcxtEApzd1U1M+DN3j
gFCQOcIJHKiD0UgP9nlnf/l88IW3RXhC0G+F0gOn3vXbppWnpIAWIBl5/hG9yofAgzm0DZxp0+ch
fjF/fT7ewlIWMtnAR4D3oUY2H09XE19L7cyVyX7l0XAb/Dg/H+LyhWbbBQQdMHXQ6QDq5v26niMh
srMqdyUd0UZ0a5rIeAgy48Eq8v2YfGs0ZI2VHqFq+0sz9hsztd/CAXWdPP/p6N2vMvZxh5FM3fVi
fA0d662zH30blxij2aTttMfL/N3ru5+tkcbbuoyO0JGrja37GSRLex9Gkr8NVfWlC/78/NUW2lWQ
DgSdxTKo290I9gZSlLVWn2ZuGJjo6nc7rFKKgjI+pzp1U5E/1VhGwqWm7p5Af3gG/Lbp1R8rz7Gw
HXFtFtc50QwBNnm9bJDz6pwUzy9XKpA2aNJj4PlvVRmezb67q5Knse82ttJupSG9b30D19VuJ8xT
ahPLYu45llqvfPXFqQGTYhMfcEuhtHn9SBEcPTBzRe6O6CsI79VkIOMfsSHoyQYwy4qRfZcnumnY
q4tYFVCVSkf14MvxWsBeOJNp3P77WWZXH08P1EAp8twVl9xiIHFEoKmuSMqC5F6YNfpE5xDeiO2v
woKWdhgXLpNIInQf9dmnIX2GQZKE+YVpPKb+Xs/6fd/V5P1H0bnOdWmnf899g2wbtXyOimwo9pPs
r30QsZXn25DGopBeE4a4xixk54Nl69M4ZiC0mm1q3NFqpYQPwnwwaDGRNSCpM5n4tKQycupk98Nx
ZZUuPQExVcciQmA65kx6f0qUaajzzO3lJ4uagtDMFerIo5FtJMooXtztjcGHPOMf1KMhrdX1l3YJ
BCUEoMHUAmoUn+q3so6SQkTRYoOoENDE1sZN2RrHiDtLExXu5+96OxQlHOArOnoYOn7Zs7jaV1LR
yF6ZuZ4qnyw7ODh5v9dqn1Ns5bve1i6wrqVyotHTwSt2Xm6eCjmymkjHq0qXN8loP0IveHCsX4l3
V6fZRtai575L/3PADKMKISDoPzBR5kpAHNcoZTVKCiZ2cB19OExBeUcTKZVwSw/PTlZh194doizd
eU34oEnGKWz7lVdfqP3zFUGl4zZDZQFm6PUHzWPfyjpcONErVNw2+xXVxonrkKvRjMzg+sAsKKTx
1VaSkzbFO3SnJUU+tPa0sZPpmIfpt8+/+kI6hsoLKxtKFg0k8APXD5QhqSBhXJ+6Tt2eSTLcMsrR
LtMvFem60ll1GRXpfjON8uHzsZdWnHAI4Mahm5wAsxiHRkhuFZMKTIIDp1fIUpxnS2gJ+OHz5yPd
3slJGISKusLdFrjU/Gqb1VUbS2MRYYBa3Y/B8DJ60l3VZzF99MTeTcX0bKulvS8r+YfuO08auEvN
2MRJvG/z4ehoxasWkHNkKCjuytF6CawyRPkUz145Vw9VnX+tzh1opshN+o0Gh+7zF7hOskQdWcM7
Fqw7YpRi08y+Up6N41g2UuiGANDfQumtBUWnIGdM1NzakbUSCwztKvLejjdL0jGUM4rB9kK3T2ua
wNMXIXnb+0W1GcjrVPTdJnW6kycUjxyPckuWd69mAbTDA9aBZrvry/4rRvQvWqkV26E+RP6XHhWu
AcTnZHs7YUPZBiROyPfnqLfhyGtNHVx1XNIK42yhf5lOKoe8/eYP30ar+mYOwffosUGGt5VgiPvJ
915vkJpuFBfHiZgqb/fewbzaKCGsozqrfrQUy9rK3AKtQmasvOtqnrZr16g0+s23EbYHQvkOESyF
PSSW+W8xegKIB3oC5TInc/ZFGewtRGcoiQEh3mbWExO1G6YO7EF1VwTKfaDpj+8NkaXti6detkBJ
WO0XQx43Tpq+DH4H/gD+WEQxIsCHTDHfCn98iiCJhtVG31vAK1pFUPLT7Tj8jV2ckUp3gZQ9BE11
p3jZg4Z/NU5ydw2FQ6VEu7mwDmV+6qx8T5/t2I/KflSPgzauxLbr7cyagbsE7+0SSYilc+6ZPkR6
60isGX/iuuPDixhfUvmX3f76fC/MhA7+NRCnseAS4lVJsep6wjW70ztsItnMNWXQs64gctaDdsxq
RIjDV2e8H1X7qcGvprKdN1OKPxza/x+D/SjhIpAm2z7UzqVna5tcAz7YKySX8cvnDzlLJv/3IWn1
wRxRboXnyrjRzWmIIzegciJHzTezLt/SZAqgBI4bHQvg3Ew2evuIFl7LRTuL955cPHpSuVJam6Gt
/3kSdLW48kKhuOn7VbmaUtbKIszFvE3b9g9pVr1NUvWtjPqHHtqx2lrnwXfOkl08d335aijqk6Yi
86K9BR032F7dy16GeEXxEOnqvYqcnKJQjV+ZseuU95/nFIpYaNpxwZtrF5gGasqxnkeUOh9C/azY
P6vqXFqn1virJS3wAuDi75+POROzvh1TxMHf9q5W+NLQijHlLNqUYfGY5cbB+TPJ870sdQ9UCMzi
XKjZXUJID5NSKC8/BtPrpDwMIylfEiAiouxx7Tso4QMEeaxi/zZiFfLN8EzB9PPHtRamCIAhdyY0
8OB4XX7//XFrHFpzj09ZlsOzpJf7WsEctXjr9eKvVDbuCkd/1DP/ZFG/G0dtI4qotFcOWm+f0lZ7
aJuPZPqa9xVoH+tRG5VvY7ltR3WroAfW6Q2YdvUO3Me2qhrgLy3o3NgF8C7nxndVa5/lGNEBP91q
g0N51D/Y/nhU0fjTw2Qzdcyg5Ob296rf1hJtZUXaGa1+LuLibIzYDPN/Lgs7Jf0q2dJuCpSd2keu
hWRlVQCob10FwkGh0Ueo4xe5ql7LtnwR/Z2pt76rU/fs40Hmj8lbHgFb0voPp1up3MyKwZf1gDU9
oi04HoI2mV/8bT3GjtlkPZT9tImCe0faTlz4+nanlfchYIR8eo4QWPTe5RwY65rG+01mjMq3UO/g
b2RNb0QfkkpRbW9UO1cK5YMQ7/JMZN2TbqdbMZj66DDSOpBREPl8Xd0WRy/j0mejKkdGftOykI3W
1iMZM/Qm3PnCDpqGm1+GG71kAZk1Fax36VDXBTLQzTag7bLyAPpVvoEIDA9AWRCkB84kt/lZJffY
fnYAAM0Ut6L8MfcH6BchDXsQVNG7ecrKmHyHHgAl01GhzZq8mCQJnz/G9Un+z1PwBBSx+Pg3SnJV
KKuSHeIJX5r9TuKal6CAUMn1qa77k1Ia+xJhsc+HvM2/xZtT0CJ3oOcCiPg6AvVaVDt5ZXduFIdn
cb0cAS7H/h26pdtEPtrRF74Le2mt/L601KgEodJG/QVkwOy6Rx6MKK7KjA/4tGv0E6cGQSRN2Vie
92j3KEJr9QkpoJUQdp0k/DPFVNRY5FwmkCCYva5X+pmFIYmrVsbZCLC3zuqnpv4ZtOqaDNPN3Z2Z
pTcvqLDcZ28UxNQozLUyGXt34IrhKDCA2+KAq/i7jaNqrv7Ke/kujds7sBNPWl/fx+WqNOF1vP7X
2158rRXWtgBYXb+t1MRVpY1972a//Lg/ioErFVERRX5X2ze1MOtNrj9owdeVRXWdvv8zLgp8xHYN
BKkxS0lZpnqYVZje+CCdI/DFfVIiDJvcyw0sJucAKWsrq83WQK/ZFK3sRN0if7Oyq5eWGMJH//cU
1vXbx6rdBZFa9xfP6ItZF/DcPO5POQHWRwK8zqW9cIZYefvFWUd9i0I4TJubhDzG0rjQhqp3RfSM
8VlRWzzJBgqcZrPP0/gOCddNIA0HOclWFt3CK2sCTgYJCX/5G+kvuZDqPjbwJDGAZVTNOfPCLQhk
7eiY7wYnGbocK3UNMYlXNTLUjVEixKaAQ4vC7uxmOFk1qAwj6EHu0Vme9Ad4uenI8Wo5OyATK+Fq
cTQFfTFSWlBs8xwNMJEmeQX3m6oxNkMP9kanMZzdl/LXwlnzZl2cTProAvCD+cJcQ7QN1SLwfUJj
q7YnodBTAoEcLHp2eMIPEFkUr/zD5r79+foRJZibGYW2grAjGlM3NHYlB4dqlFwVhAFNrBinOlf4
cGsY2qXID+6SywGgS4MiyKwUFEkKFCrZ7Fw99vcX1zG6cqUVnuMI3SUDJwKj2VaSxCtLK59xcWap
aupoVAOPm8clb4ymvIiBtovg77UfMapxSZ7eY8mY8rKxjU1WKO0/n9eF05UCI6c89UxELuZlP8nx
pQ5vi94VUCVsd89N+G6Z7QnbPmEN4/xXWQUEOT4ig9J61WYXxdSEHeZVMbdxrdsJ9IjfaMcyzJ+j
4b7RD9zGDyrKoSEnvRW3JFgl0tnHrLRWZKYW3/y355gdA4MdhDFSd/8yBcuyP7Tha6D4+6j5OlBZ
ptX/+UTPsthL+Ef7Qpx5NMhuZe6irEKHxmSXGtFwJ2TuOnSxhVNRvKUF/ZxLwbYJ0kOkY5sS589e
lXyJzTXI9lJSSREAWWXqIgJZIML0b5eVruh9ozVIKpsoPGQG1R0bYHxm7tRccicK6F4k7UJgr0D4
Snz2Wn9lHpZWOeVFG7E/IE2oHV0/ACkt+FBqBVwxBAmsp7mOtlS9lZVvIYjIhN53Zq9Fj6VBhVMU
lzPRPpy3+e3C18tsajtXUyhqoncUIIhjH7iMdUqKN85D3E8rOdUtMZgzAB43RD9xwyeTvH7RSS1r
Oeo4dVDffR5zpIaqYxmpAIp7gMTvQ/VGS3CbFDsrsU6iwyebw6HA5CWw7I1fPYhOPx58K6v+tist
HouyGNk0Li9Uaq4fy05TbD9CAwmWFt8s+wS5vI3u9K7bFAXOrNxo5A+BNqaWs5J5LG2430ae2/3K
OYxLMyS5FRw44eFc+n954c9A/fBF6b1avb8spBx8ACEzw50RfaLZUgsgOsVhDy3LDPWj1t+Ji3fb
c31CoqIJXr3xW0rdtE3X3EGXzmPUdOhdgKoWZnjXU6wnfthXaYfmS4tBUdlTQ0Izj5Sq8ppXJfZW
QvjicJTqNU5HwvjNudFGg9oP0GlDtrImwcTV6aWoL0aWIDmyJve4OBqOtgb2JaTy81tp7Fep2ua8
XBoFB6mBkAOTacIZXQBlBmUN+7i0c8Vaha4q/pp/Q2ssc3WkLe1mHRAvCtNCqnNsvtOd20jYgvmG
tyuKNXnJxV0iwMyEKYIkceP6E0ag7iSjV6AoG3tfe/eCrRz8cgKDa66041Qakvwg64ehdlZ6CosJ
iEGOipcckkVwUa5Hbj2n0hWAkzQ3kZVU9GPk1SdRbZgi7177GOrK1RtAiPaaR/bC9iQtpwlHhQU8
zhyKQ34DB7KWWrhrNNUNelx1cK7lEv1ugTvTzz24lc/PxIW1xDcVPVQWFMgjcWP67TCyyyakwYOL
rKFQ8cIYT62iXdDcx5JJG3Lt7FtYSkCbOHlhX+PJMg/Ima8PdZMZUGgkNGYDEJsivYjMrVJ0d9oB
LVhq+MnKKy4OasL/Emr4nLyzV7TaOB0dzAzcBwvwqxpSLEkm0GaSW9Evj6Ry/+vzOV1aQHCeL1Kd
NI6pJFxPagV2ciCz6ZDMP3XmT8EvDzhKtADYgvYeye8gTQ6YGfw3w+JlAMoeX6ubYOv5eqcNPjtG
7ohAiDwLzW6vT+6H6JuU3KHFuhHKupb5H0tXUqbS6b5dKB7cS+ZtRCeyG6mxiUiKChi7ylF5cNW+
o76KDHt0bzvolHxvuvLQxGvmVktxQmB28CjmlEdlbJZEjmpmT5nM581LyAYks11scC355kjpjtYn
naJBcF0jTDLUZC13X9o+AhFFxxqM6g3zQmq0Qa10QJFpFe8ULTtzwt6F4Y9OBYEfT2uY3IXjVGA+
BPFTAC/mxxpIRLgcNE6QwkvcwndAueAQhOGfMqFP8wtAlhKOh6lfte8VK3Z29xOC1JY4cUBu67OQ
aIzoq2BhS5sInIvgZYkqd4xDA8rdG8PCB5CGJ6gfEaSsdnX4xfcG6cLlGgYR0fF6Q1GzGEypqljZ
moEehrkNewwNSOCN4BsS6rBdoCFE/g4v0JUywtKdATTYv4eeZTBqRoO1wHHFzUCmB5T/Hft73+Yb
A5rH1JTnQT6ZmEjY+b4lw9HaOx1LypWNLbKVm9k3gJ9owNOElsr1649OW5a6nrLKVB0EP0gjKTt0
4V5Pmic9DJGtd4P0LATUzcg8m6X9pc29k52v6RAvRVIYetyPBQ6GSuX1cyjYDXaFniNwFnUvudXt
be6Nw3i0nWnrYEgels3Wk9YAOIvhVOCwhV4HVbv5BXnQtDjJnKaFVgNj+yJjkQx/53Xm6g5iCWx7
OWhOU7wWxkXkmE07S53iv8Cl0HebrTpYDDHgdLTHIsBFAtpY4Y9amm8+4pNhuGlY8z9otNPGT46p
vFYRXnrtq+FnK09rcuQyTKTWxtg4ywXeP9iWgbjv5Grv9E+iO+q39QY2x9pBsrDeGBl5N2xsuaHc
8mscq+hrCmYhutpFhpcpB+UEFLncWSYesIC7ekna48mwC4v3/i2VXqRpzfRYLKb57IteD8VwhD9Z
9deLLQm7cKoiDyW/6Idt/x2AKoOluV2PLmIebwZS6RtSLCQlmS8vO+xRMqXd6Up8ZpsSoeeF5zr3
XdWCK8+mMthmKzt6aWkpmPMBZKQSANzz+uWkrJLJSNCkdIpgZwCgMwdeTdWP3Wi/938MWwuefgbN
JIqO5G9vK8MvxFPwPtCYxJ0FbNNsI9txPJpJwkaOpX6XVU/+6LzmeY2Bb1kgSQInqOIf4Oq2vbk6
+EIUQb+dbAHUEdfy+X2iSqCSxx2Dl13wRwB1pJWi70OYvVil8yoIJk2c7brJ28hS9uw5zV2aOvcK
tGB/UihXG9sxb+4CR6+2Wvuac+lamZzbM50aHCg8CNDiRnezHkpf77vKq12Tz2DrW4Bp27gODp7t
v7YBXVfdeOua7MPz8HIz7bd4zPjtzyKZHhtf+irCLy2WlUvJ7SIlbSZ3Fi0iRMXmR4CMk3E6IITr
Vvn3liDQB/2+Hd799EO14nOUrgJtFwfEGgWgtyhKzh3A+pE16ijDRaooVL6D1IZ+JYw7jOylU7dZ
n4rkw502WEltkDgGAib0jpHGCI8tYB2d83Hlw9yGJXF1+PcjzVatglpz6PUINxW1jgmtudHVlrsv
tL8SZpjV7dK6PHH1fwUMsDH/iJClEJrdiZkeV57kdv+gVgWxF5ExihqoIF9vXz+elAKEVeUaBRzI
FHW5ot1GsO/sut/lYbcv8uJUe+GOILpfGfs2FRNjQ0TkVkwqNC/eNtlkSk2jVqiMPhnyc9vdY7iN
IFgVKuQG40YO7rPwL8lZc0G+3bYGgF9OYFwQBO53Nvv+CBcGXbXKdZxoI3h5VU51rOL9uyfBnhYS
UkX/svK2t8uQUWnXcRzRdgAEM5vpJjeVWk8rtAjMzURrTqhbFLge9do+1o6GN20sPbysgv/11BLU
PM2pt3ZHOC/x2fKDndasHU8LZVzKA8KlGWI3pNA55kSXJeiino+WLMlnmVJMBrfXyHCbO/8sLj6C
ay3GtfL4eOnSWN9XJud2Q3CBQVD4QuW/7cvD5jdGNXQwlcW1IGywETujwarmH+JRUlzdOyW+aG0B
jbnkScK5QMrite0gbtDXJygURZDLIjCRnM8FI5y4avq61JAVQCUoqt/RHoKSQIMVCWtvO2T+RjAF
36J4pzvfWT2fT8NtvGZ0IiI3bQBAt+ZqcovUYgzFPzDxTaCwWf9Qh+rRAp8bApX4fLAZfk30EBjN
hErEyUX3+nId/a1gkgD1KcYwrFn61cVuTKD+he0YmJ+D+PyOcpYe0G4tomobC+aIldwriboWDMV2
m8053psCpEBRjh7nrMZgG6Oe5yP2mh9BPD1L2MgKGm1lodQHwK8emieBIhD8a5HCWFGHmp+06xKa
Wa3798qkiFzs5mFE/UhoOwDInWXKNuo6MapUJXJIJagkPsEjzNVNmny1/b+sAv5PWW4SbovFyUeI
oGo36iYq1iLjbVJlMBf/fopZrOg7ifN35P5Rt/djEmNA89GNr6zMtyo6y9lLZeNkIhmQlyI3hbbx
+SQsxEcB9QTAodFdouR9HanGzFOmTrEQP2iqrSj56MF4aaOlobFVG77N0O099ct/MSrCP4ap4P0D
k+961HT0oyxvDFiD4SEZup34+BlU9IucHv6dEtScylzp5i9ciim3UNhiQNHHmtd77KKTwCcQ+2zr
j/Lo/wxjaFNnB1AkPKFtk/8aC5QjX2N0RFrFWpnopS0IGoxSBOcRRrvz6wnnjwEfs+D0haaF1d44
vCMwLhIBcR8ca7p3RepiBdTTiB/NcCtT77O4tH0+9YuzwFoH20sUvj0BenicoRYl1QVII5p4TbfN
OIULlMVJcg8CJCYOSNHIs8vULQrKjdVaoXyGY71EJARzRCNJ50QiObheApGTZKYzIMmQK7ASHGCZ
zRafnuy5iJ4szKNN72j1f+axtDH4Fln5Fb056FmPzQdqZb1mge98hyQJ8GXtS4kNNwsLpNJCogJT
G4LUrG4x6Gki2TgEQ9KCHDZ9qIfJBtyYf5C2VsoakfUCpJ4PR4JIOKRSQp44i0K00KW+UPLS7bvy
KXYm2hMy0nxJZf1UR/1PAVj01X+d0SJHSDmJajXjujHspNi6T/ORpMqjagLyeWWpLCSM4j7BlRpZ
MIAws0fL7KaQ00Et3UqbDn3fbsUeFYVvoW0kdBn05tD13aZHj2Fl6IXYLJqgYMJRAZZZrNfLQ2lL
axrUqaSyj87de5TjT1lwElClHdF1EhfPQYfciHumQ0VDLNYIfTY2+CkrXlceZmEeRJlW5AmAHW5I
sYMzgrQEOwyVcNj1ydtUD5tEgVOtj4+CzSiBPgrL7N401vxQZ+j4yzYRHQfcUahU0+GezQN67jXC
3cRnFZlXFOwRED8n2aYOfNxSqA2P0VYGp1vSrhPgHQwWtlYOrmZ41cx4Z5JkWgPNy5+Sb7ppAhez
7DdUj9aCysK5TkQRtn+klA4KH9efi/S2VvGBLFwHLzd6XBut7jeBDyLAfm5aaTfqaNrAp5PDx86s
TqCZz9yKdgZKOxEdo1HX1iqgC1nm1ROJg++3jMcMhy5NR1sQ06FbUvuR8q2dnDPnw+T20xi0rQl4
Yq7Y1qP5UZN8Kvl/s46RuQMvCJ6La/d8HVdylGpeyOneVH9MxYvUuHH3oaKiXBNJhq7ZipUsvpqA
4pZSchTgmTqgjKGsJRpL34iqFLxu1jFQpdlSknsvjSM5QMlEjzl1nS8VSW+UZI95+5Spzkkewm/i
ScYOvaHwQ+BobA8CHyL6wlLUX62PixA/i3wQITmLCbRkp3OR79EI+2DKUShRg62OwnlqY9KWqB59
kEOle68FBqO5+XdnOuGm8LfJyi1tIc5TIud2RujlGjKvZrWk3wrKssWFAipEI3yU2kqczCK93Omx
5garNoBLhy8HixCzZTEgzSLuJL+tyhr5J2nStMINdQKX9cPy661AbfXoVhSwm+wiwUL8vg9yBG7L
E7MJeH9NPGPhxbEuEyGFrXobW7t0qno1cnK3EDLf0SFoQchvRtRgHOB3CEBWGMjRFNjGJmmZ3u4E
gFhYmHtRRqvmFy4LJ8Vr1k6bhR3LYwlDNciD2DjMYkhNbxPOts+OzZpTY32h2ngue9OVFE5Dh+oe
VYqmCNEv/dLp6sXVT0hirgfdpa8kcDcsSoEgcOaWflXtN4MUV4h7jOFWa5qtZKWH+jBW8THXm13R
vhZAbbKx38WOeg7ptTtrF6WFvcEj0J5ksUCLmqtOqFM+kOwnhaur3abK0qPI1CYPcC8uFSUWimYI
bduR9mHVPmYg3Qp8uj4/9hbiBWVOTEbJ00U/Qfz+21p1csqdRRYiywB12EPEJ0BOZ5DqrTquYdyW
VuTvQ80SDdT1LM9KGMppv1W+/yAAN2XQboUwqJAKqKdv/+m7mTI9QQHvAVJITez63WJIUnjsKLkr
ymDC5VRVpH2uJcfV3XY7i2IkEf9FDxSgzfVIYafLaWcZ6OmmfMT2Q/T/MDPeStHaBlocibq46HEh
wTlHDKhSEcdIleRuRhAJVPU8TuD+qc7r/VrxYqHLw1uJChL9LZTc5oJ1iV7oSZ2hEtwjrUo+Vg/Q
h4zkXABH8zg0REOXXj7qytLm8y+3OvRsWZpDOIxy2+duXVcXg9opp/hegY+TfxhoXNVasskVZ+sT
MlaGFsvw+sDirYUVBFobiKNceLa/7YiyMCKlK5GUYAvWeyEVkkL4TAfgzHdW5OBy8Ng3h7jqHg30
JgSuyQ7TY4q2WZQHu5Xja6GURz9TwLY5w4ComyKF/u1pZAl8Uy8jgQNYoxnKbd+k91J4aHvtKG6U
F3VKY3SFPOVQZptstR0kijXz6aCYLJBq0AnYTtcPgI5ZY3utxyYa3hyK1+XIjuUEieJ3KGRAYWkO
IYhaEK36dlVSe2lweJAcpWIZzkE5RqDj9uPYyPLE7GCk7GruqVQTNzIbbOW7i1N5/qKg1kmcBFie
dv7sRePA6VXQmK4nwAKseqk+Cz5Trd6NVGVEIun5VCwUopW9VbgRDdGKAd7N5obxTjsXEAXVKq6n
szAycgRAqgKKE3f+LmCSReGAFr7CBeDzt725eYmRhKYS9y4Q7fMSnZnASdYiM3NrAxpkkz7rfnPC
UmolQb8pPDEMWoAmqBDhfDK/2MgDzbohZZhhoFcZZKfQtLeJFrx0snMvQDFlpuBvv4Z5vDRgr76l
GJc6kBBWEk4Ps/DR134RlLWVuamknxEHL/ARxMQhNKEzknpLlN1VWdqVKDkrqn/ug/aODH4XqO1d
Pa51y2/OPfEwmEJbovrIUT8rh0oBNDITVXI3858dWGIZwdrPfuQYzaQv/48Ua+nb/j7e7NjrUi4q
vuPx8vWrMIgS7iWcJm7pjQc55q3ZqlbdwF1HnYd7rWiMBVgexjstX1lmt0kW7075G3QE/AFWwezM
L7U8j5uBOG5E+kYrMIXOGF1rohdFyBi3DapAY3JEwJvkplOexy64S2Qhox05K4F9aXMJ/SQKsax7
Vsb1/q6iKqMcxckZcWOts3DH4GT/xrbL9ZXXXhlqDqMH+zLqbdXlLG1pJ0T5WhpQotYdreYDt+ok
YoZBa/NK1Ldv2vVlZrdDVKN7paKsX6XSrmVhNcKmY8TvW8/ewrh8JbC4Uqp9xc3T3np/xOP4Rwq6
fwqkrWUGK2ntzQEqnsjhDKW+RvF3rowYKJ5jTBlHloymrYAmtW30fWytXxNca8tfq54srzG6HqLS
SYnbmJ1QbVBnUdtFHBKqsAsNd0XTnPLC32PZvSs5OPqcKjdrz3HeshZldrPfqGvw0duDmrc2ZUBQ
3LaAgs1DXQgBx/RM0gZJ+hBMK6/a18O0EVHcLqHsyeCPoMT7xr0xIAyhvH0e0G8zJpUZULnwk8SD
X5jX+Os4zA2rR5xrVNpToTSnoba8zSQ84WCH6t5TSxOs8jCfCKavn499W+YFV6nyh+kH53jD3lNp
o0h5h9ZuXf0p1NEvmT1oCUTq96rU7SPBFZLbfQJJSTCkKMYAvd8JKmPWtaDB6AaxEal+HbvyI/XN
Td7/9fkz3mIxL8+IhD/wabEwxcX0t0QqpkA9ZDJibaLE6U3hTnZgGoInkbjwjJK+RRh5L3i7uoF6
a7sWEpbWB0IzKrV44K9if1yPn0x5adcNczSEX4SzkyhyCtnSaGr3MewG9SKUBajbCw6y/SJV6f7z
GVg4FuiLwKlFARstJV27foAmiMe4MCweAKl8epIvuuxtNDVZa8CI42V29l6NM5todQx9uRHjUGMQ
1g+aINWg/BX1qH2hMlg7kYCo4UqzvZQblLXzdvFTi9IHLVAEFomL12+qgXgIggKxqpj2XrnLk12r
7YUcbmOTzlFMDtJfvTkhAbgmqr4Q+Ol0QZGGSCqExsXvvy2ysjH0zigZuQyUvdwHxyRG7JA8JKvW
nHsXsgr668jyGzINlhvYq64aWBxqBnE9lJ9Eyd6ncsINje3OcU85I8xWkrnbJgZbCKlfW0DfUMlU
Z1928qbRCkpkgNQy33b4Pwo5UKvTzqnF5wX6qlJaFX1mXZk4ZT0KJ+FZQMpBPQsoZIgSbrMm37+Q
Yl491Cz6T3qQJ8bIcvOoItUDKsTj+6WGkXLwcOSajr931sxtl6Lt1aizD63FRWpMYipyGZ8wbMNE
TW/6pmCP5OGDSeEe5VYkof9jlLX4BGSSMie9UCSb5XZxFiutPyA5UMofmWJcJA8FXUDvjaNFY8LT
v3Z2AOdlDVOyGOPhuwj3V6E9oM3m2az01vQlRp7ooQvNZRzck5BQSi4t3OoCgniDkpQ1BrtG5jJR
KSjenUwoVZdrEzzgLtCPBtCHOuy2OfKAonHxeYxTRRCbB5/fn3L2XVS9iWJdk/CzsX7Q1cvlozqo
VAm6jYEItE0TyTNUtzmpIzawsUzP8+v/cHZezW1k57r+K665b+/O4dS2LxqNQIBZIinppkuJnXNa
3b/+PEv22SMCOMQel8csqUBhdVjhC29YRYg3y9kqbSYArwrltSoOcs5KnvKSXoiOzgVsbE5SqoQa
MT3io92pnqE9DlaC4VuLsBYPcwEt6yIAZS/KWqbTCUgVtMICCRSK0eWSCKZZsLIMVh4NojJRLuSd
/5/HRp0e5SMu7jhfKswijis3KwP3CXPDrWnTtgB6iRGjRFLJC5RLWzXGDa62KA5iHQ2wSeW4tuOt
FCKWHL2osVetddtY2efepVg5qeFa7/9yFI/bK9kNQC+Ktic0A7U2GiezDbwy22vKy4FpVhvT+GF6
l6g5p/srAzkm3S4dI6sTPdlGKYWwvCUJnFzFrWAIVIT94jTfzS1Ng2U1hZc0Fs/MDKpsGu0jSi3c
3TH50kptd6BTkgTAAm8SYHuJbgcjnldRM2PJ54TPaW3eusnwIWvLB49ySF9OaI3HK+XjXGrrdrlE
5zuz5cvCHyLFFEVQmTm279DLLhZxVnBJDs28WV1ndbydl/oZQa+HXEgv8WyXx+U11cBZw+VBa7+G
cfQBebXvke6HMyU691KsfebVUE6Qquc0MaEZHm2CDZI71WTgT2vgVReH2LypxUoTj33To726NpVL
A559M1RcZRLL6wF7/vZcH0ZHDOmYJgGbC4y/xS9cNZZ1v3Qt7BQ0URpS4sDbDZxT71hrU5ZHbWv8
AYKcwkdkbLToxpnGS7HWaUznUJGzCLrp+Emh8qPrIpVQdEuJkc2o92pnvqSa+n1sXvqoXFdp/zFp
mo1aVPuOxGOefoLH/exJ95Fp/F7Nf31jg2akyngLSRx5PW8vBiRQZyCwGqO3y8yM29tC6bZMaOST
V+YS1yuzdjkXcWq1tZcnNCuvFj1VUeal24BQ45bE8RIw9MzGxjUhEk4BxqKG+MsL87eAbKDDMiFj
GcM/Ha9ytffn1ltHjf7SZgi59FnE2i5aQKO97sfztTkun0wPu+FKK9d4sF1NbXjXmVed4T7bpNOt
CphaMcirYT9Q88x00M6XAPhnpjd4DFJ6nVwW0OLRcxxHVahj5HLNtXE9eDM50fI0a+F+0gGkJ8Z3
xCz3WmG8emb8kDf5zniIE+3QtyXN+PlH37X5qppR12tDa/v++XqmsAb7EwUKyoa0HyinvH3HydD3
RYY4QjCG2nWV6DePjarfZpF4gqTyYnhQn1CDSrBx0oW5xS7gc2FeTWrzc3T+OrOP+p6UJPIkX8AA
3fb2WjBBzxOlEwK1Le8p6eJHVNCeLVNKP905rXGtpthR6MbeUsNHCbW68Cjk178NNRhe0o3I+yGB
HPPOdCv31LJORWCgxIooEZJI6WrU4+ua5mGWvDoo5yQYv6haupml17aXXbdu/22w4kusfZk7nlwK
VUTHIu8gATnaECmuwiDpI/FLNSGE7TS6/VVnx4/pUt6rJiUAL751Yypv5aw8X3gO8stPBvfoEUmM
KwHEUV4ZAaVS6VCIX/JQzkThAcRpp6MQng0bIrG4MTkzPyYWhpfGhZdwZqmA+sZbHTEEzqnjKaA2
SWorhTPCByari/LrpcKMoxzXWYqzpvTwAnN44X5PGiJMOwBCUiWJmq55XEekyl2rVaKgUUXRQOqi
ZOW8TQTyWBFazx48VmcjqxnMyl2hXLjhM2UERgegJINcxNiPc9vBxCZgsNQJdo7BCRTWLSwHBwOd
odiZA9KA+WAHZoKrlaY2X9VCikWU9P/nCzvBadol6xgaZVRpEYciztvFN3apUKzCngI3rO6BujxM
0hwxLNeR2+51qm/APAH8W+2FU+YUK8Xjp3FBO0FCXEhx3w5MBcdoVcWdfgGdpC6tnlXrurjJqOpG
hoF/fPraxckHfSAqtb3HflmggdK8ifufZa2vlAj7105PWArjVqnS5yYfv1mGuJWiWu9PlXOz05NK
cRR8pFzQ0UauKc2wuIo3BVpLTsTuMCXpfkRQIreZpMnKSi9JmJ6WXnk4v414FKeQOhotsAtktEwA
vlTeMEVYRfZ3F1C4DMf/8v1xdgLkoJwmhe+PRrN7WxHouIOlweyo0k282L3HEfP6cdii6nxtshe/
P+K56f8LWU5Hm2QFSM/bt9+nxTJp/SKCqPtmIIY0ZhpHewK9c9wXX7SIsCvX77B8OIxm9Ujf7PX9
C5C3dLTZAeOmNYxqC8rbqnwBv8UTrgKfWy81zpwq2RObHSIL8I5T73Kket8f6szsIUkEOQXjC0zx
cae/aMpuyWedTb1C2Rr8XIVbMI5LQdY29+3Esr+EGj6T40Ogxd+U2I0qIbHu27tTdbHEo+DpejCW
clpCTnNVZm65GiM0HStjr0XWrsLMN8t6QgzlWSDNhgf04DPDfUG1d6nx2k3wZwmywQ8L01q3VdT7
kfvzrz8cBHsIRGRJ9aTBF5fzUKPsMgXOIDABNnfaaNw0lB6iLts71NoLT7sUTJ5ZXJz3cBqQcnX0
kwZxJM0vFJudpzaXLSnzddOjlCoyPwvzTWyal051uT0czzU0RqR6AZEryMK3byNWe9Gr5UiAYTyX
qbMp9f5q0vuNgTJUNY+3yZU1PdnFqirVVb4gHK2o/pyQeMNAv7DrnimpYvwDsZrKuRT9PDZV6GtX
LbHSEME8p/tCqW5z47mL8gfhXuldCDpVXzems/WU/lsG1+z9l31u0SENiP7/r2LncdFrHFsrqhwi
jEpL91KWY1EwIG+vzO4SUeKXluXxM8dDBqAgWlwE30dNwlqMSdX1xJROVt57jTi0tokkdfskix0K
roG6lz6mWrIzRHylV+MNFr93FiesmW2qvProdOFtBwGtT3/Uan4B03duAv52ccdmJ0A7cb8LJxF0
E1bY7rAJkwRUrQJivgicMr0wAc/NP2kuRn0ZUt8JrxMnE+pUDVozhYJ7BnjR0DFXkM4vFJ/OvV3K
HWAuEJGFMnS0padtXjedQDKQqtvsmPRisK+jL93Tnv3r8+j3kY5eLvINcZH2RIuSKypZYJ49rHUr
WenWhUd3bu/+baTjBnAWkRNMNSONFXx0FMUmDVFeYwTMQWUNTv6Mcuv7N3emDQqQXBaqZPoN7+5o
8zaLms5khnabxK/ICl6FU5elDZtU97YNHAL3Vcy/9CXLGRANZ3NzSebl7IyhPiKleClvHusiYdim
aV6KHJPcgSMg6QK/TYUmwPu3em4dQBb4n2GOZswwVGVfGIjEybrzEP8csmfwUNRQN8nFZtKZOFdq
i0AtRZ0UQPVRnNsWUTz2Dno5sschwfgOTaO8wcfTuOlRhZcKU95/oIcKUoSgEe0aDT7tCXfKG9AY
ECOqNUkxHkybtqAE+M/DwUjKL0rSB15UrpTR3Ouj+/H9p3uu5gd0nP0PoAT/O44CoMCHbZjY3LIU
lYBLQJNSUlzHvK394QmdpMe0fm2z/KHzppfCMQdoOpgriZ+KMh+oSD3HZvYp1t0Luc+ZV0GYSXVJ
QuE8wrC35yE6105TChLunAZb6c0PrnKdI7vQpNbHbHpx0hB76kvu36dTWoKnCanxBcNy5Zi4k4UD
VZgUESrdGzem86yz18/lX+8b0leDrUZeCGMNHZO3t2alqggV0xyAOz4O06PXIzuovmTmhQ7e6cJh
GJCwzCeZvx6X+WfFAO2ra0MAIsHvlNavq++0Ymtx02C4emEanRYlZBmQPceWaSqgtrf3VLlaPblL
g0r2nN6qOTYk0XAtvBBRwx+DQ+Gs8vw+edYBbrw/8umBwsBU7hEHoFSLYtnbgUvDaUQ4Igg01KFv
K8CssAw0801+sbx4JixC/k0uUiltJRE4b4cyc0CDCvpSgc7kU2k+iloFtP2aT9TrMUlDlIZScYK6
kxOEcF7fv9HTU0aOLjMRud+edJv1Lu9wnpOj16lv58+l9hR7LwBg+vw2NS71PE+WH6EASTcHNWVU
yKxHRaYOlX8kC2g4J3F3RWL7UjrzK9o3wdCNit87brKeluoSAvS003o07FG+r1HkVDPZzC8y2riR
We8LPbud3DbzkYEIRq+7RkDxMLmIciti8/4TPt0Lf43OfJLBp9QXevuCU0tPdaul8Vb3V01fXxVz
9a1MxEYJy+8YbewsXKfSm0yPP2tQa3HaPrRVe73YeDn4ef1lqIrH96/o5J3LC6I9RKmNiicaLUcX
lHetNie0YWPR7rX54A3UeXNoLXjFj2qF15p1YTmdfe+/jSg//y3lrabOspuaFrfe3ALz+ag4+bPS
fp9CZnye3kTth7ZxXt6/y/Nv/c9Bj9Eyw6zlRbVwm50dJOQ1STFv5ywKKhw8FKdejUmy6dP4xvWi
C7d7/pUz0VFOY12Rcby93zHLLCccY/qzudjaVbGeuv66KZa1lbgQtux9VpSbXG9XXV2hLuH6jjMH
Rv3sDdUPZMhusRH9YFSXkLS/wBVvMhNePLVmGYrQ19SPnbdcS2ShErJZCku5jpIx9jOovKF9H9Ve
varLrtwuCf2wCpgyuPSk8a6a8LqNYsQ+o2Bpo5ckstGpCqseP9nqqVsGG1pefkXb5seSKqtZ7+6S
4RJgQS6Q08uWcT1iLRJO//Zpug32MEoZVYEX9oFwn+rBR1o3Qp/TKcaVPX2rRX/raDTfDxkqBSkw
gTz2vl2YTic1218P78+rOAod4qyviCmA4NrwTHhf/qfuIUTrsctmvwQk5CTLGmnlWzVKL+0gJ6eR
HBrrYAIqeiYA894+gMwRbt5UYLobTDLabR5Zr4M6R74TVXfRkF9NhreZVHetRh0uwuIlVL1NjEVM
96Sxhfflhf3j7MqSyBEUhCQ286RXoJVd0iVAktoctRoGyzNYeXoRb5uI3curP+atdz8NbuwbVnwh
1zsJQHgYRFK4tZCksKMe7V6zmXh2POCNGCFf2rqq4pt1t1+sfuNl3a3hVvGFKOTcdslrR9WYugX7
5dFi1tXJMVrXKINRGHcwLjeVPXwILesG8vdOmedHXJau3p9s5+/xzyGPWmSw1QxnhqsAUIa1l8ab
AdsvHDTWlKQ2lK8vPNLTkqh8pvQEpCq8BjHo6IhC8VDUnaeVmOpaV6Az/QUkljpqhxiHS79ECSjr
Kh+az2uLVk0256kfx1N74UH/0mc+WuiyGSdJzMz0E7nJHs+MQoeCEliAF3Jj2DpKejNWHX50drLL
DYj2Q4FRYv489MkurePPszG8IGeCEAAsi1jRvjcqzJ6EwC1szSbImrxD7Ht5dvJm4xi9C0A8+ZRa
n4RubZx62Izz9KnENMIXhTtRfpqva8cstk4Xf8zz1Fh1XRkFjWiv09Tc5sW0Mup8hyrSPfA04b//
0k/bEgbxu0SWcutABI6TkxBa9zSJXHr0xl9uksV5dtNia3ceWFbVHbBoaXTfnT+nY3/QommXDfp6
1KOrLs4Xn+fardLHui+o5hFVhQje7oop2qli2r5/oSf5DHEx1Rz2I8Acp5nGCDStSRpQTYb+bCKU
GQ+9r1Td+v1RTncZOQwqUFToJbfw1+e/BQ0d6sjoiNdZMDvdPut7OGJdIGY88PLxsZS6xfog4YM3
naZ9uDD2yY4raVtYTcuWMDvNca2yjXu1KeY0C2IDpZN0PqR6the58ykptTvLKm5cEi1cLA/Irq8U
Ow80I7tpxHiHu+gudkKEQeKLtjIn5yAXpdLMx1mFKzrRyQyTpdaVTEuD2Zi3ndrRlckel9i4y8u2
8Q21+1R+U7QGt63sNZqbb7YRfZ2hKi7JJXLMyZYor4TKAqcxHQx0Nd4eSEk+9KaLMVXgTB5+GcNV
b+h34Ap9dWhWzZLtuzD8q3mnHNIFSuVQrgeSe3T86mEYj2OJ0WYoogBf1LBqN8XYbzI33dnepSl+
7gbR2uCIMYEFYEPy9gZTHdHdZFQxpdO+FLbkxfW+vjx7/d34dep//iezDVAknQHYDkRnb0fTxyJq
0cLOEB7N90l3OyNSoY7ASgZ3nYbWTl+wywib69n0fA9Dg9yD4DyL+1zFV9CZ65UnLnlXnKalcgVQ
P+JZk6xx3r69Jqcr8hjGEVJCKrYkdnut6GLrGv3HOLbvl3jaOqEKGV8DgL0caCVcUug73WTw76B1
RVZMH4nz9+34Za1ZpIpYtwpYkdVSr5Xw3prUC5vM6TqH2gXjAasoRLsBxr4dRcyeVesoVQZq/TzU
j7VLFrrcwGzaXHjFJ5UMAHBIZrMLQ4dFUu0oalFbxYxpLydw1pGPprpfKM/tFPounJLWD/u1c9+H
8YVRT2cxg0qUm8WZLimJb++u0sbUqlQnQdx3hhXfSTiDryrFjhbPoTAdH8fR9+9TPq83J7i8TUom
VExQ6T5hSMylkahVhEcnyJUrKXap6PWDHi6bwk5uijG8cGSeOSMoBxN3/AvMecKY6WhKV1YepgGo
GFISIMM27l6Tet9MznpmCfVes/ZMrGEr3Xp+/15PoyZuFlCMRDOzJXFiv328CzCCIWttTK26kAYH
WhCheqdmKHk2y3Xs6ne63QEsXQ6JnvlLg6qyPmQX6tgnmbW8BsqL2Ncxt06qR2oyllGpcg3x3Pgt
O+/sDh/c3L51EncNbetb5omHrL0QMJ4b1QV5jDAgndOT0nLe8oHashlTJAxqFHobob/A6v3Qx25Q
x+p9USzPY/j6/gM/O6qk3kgZvlO1hWrQjZg9Qzqavlphu05K8azp4iEtXIRbxCO6Nrexc2GHOLeG
KBezNRCISH2jty85to3GckMe8NC6Gy33AjEuzy6JaKHwYs3hyUm/vX+bp10YIg8JR4IjYetSCuBo
SC8j7G6MNIAdss8G7waAXioDCoE465XRjx9ntdtO3q6PstdR5TDU4umhbP+DMwBgrMbNIwSJTcVx
5QpMQhH3qc4ZID0hVfHQLvYPu8puFGN6iEcVTRrzlsn+JLT0q/AusS3PnEGML60NKNQjv3BchdXd
jgN6IsxYsnplWQv697sydDej34Thtq6RDgAnZkPzhONyaWs5jbYQWzSk8APSnGikH+VEBTpsba0R
5WaEn1MmHurs2oPNn9j5jRYZd1ribgo9DvrBWbMub9QQserW2ShxEvwHEwKcIPBTVBRkhf/thLDw
enXiaibwU+cdzeOyjneUnW51UGMtfo3ZoK7keo/L5jqqvOcFWmxNtvj+ZZxCO5iX2NsRC9BfgJx5
9ES6GBhwFEvg5tKujXy+h+8c1DS3pehKlsy7rlg+ZKH92cA7xO/GZtPah9pdGU0UmBV8CfW7latf
TL0Ecm0Zq4yvGJblwt509jLB1dHzIpOU4fLbp6Urcd4KeCFBl0x7pQ5fQXqtzK74NBZ2u7am+csA
+loX9r51i00fClyx7HUBuDjqh538v5GhGJY3uo1utXld15DOKqhel+zYDLmQj05LnXgW4TLJDuCc
fnulc5MUtAtxOLYb765JrIekmO473b4dI3Ebd7qfTXrk53EcWKWmog1hoaTm9Klfee13t1N9s60O
5C9IS9Td3ajUt1NSP6ZFeVN6HdTRaD0L5uWd14ePilb9NIfQwSC4OGg2AmGuPfhFbH60iQ7WypDd
ljrdXKeCwZF4l1jcZ7ZR9k6grpJmfKpnpFEBRlIY9HteI+U5FasmwsIcGmXbbkKB2rx2qbNxJhQB
8kS3jwYk2pHHHJkIkHpZutQOhurnXGUPNnto06aPJLT30+JcqNicwvvl4pDOgTSqKNYdb9q5OWUZ
nEy4HpHxMObdV8cTGDMOu8rAIZkFtUoHc9tDS49gTVdz+VH0ekONVctx54YuyhpqoWe8v2bPHJnU
97kaj74j4Iij0yupwip1HRgomaYwf75kRb1XinYtbZerscWbrd606fb9QQ25wo7nNRVLKXyCkDMK
iW/n9VT2XUzhMAnG+VZ1pnsXZpSXhu0qnDX1YORfqGA+4c3T3fRNaPii9Z5mB2RDa6nxevA84UcK
gKCsDhzvo1iGeB0PShigj8bvqPBBKydb/MSYemnqtS9diVgATJ+FRrH3ljT1vX754RTzZi71XdW8
vH9/5+YyqtiexI3R4laPtuMmyVoNkBszi3uLORoCK1tezKJ4zobqoEwdh+Vkb94f9FyoCyDjz1GP
UlJ0uBqjqxDDpv8LS/IeBPFewcZR1KtJGtBA0XfqC3vpuTPw9zGPttJUWVLYXrBkkFK8STKFUkJ0
IYA9tweySsm1CWOJeI4OFYDBXeNGUuObNnyka1+qvpByco9h3/7rAPuv7+L/RD+r+3/NwO6f/83f
v1f13KJ83R/99Z83yfe26qrX/r/lP/ufX3v7j/65/Vndfi1+du/+0seq4L/jX3nztYz+76sLvvZf
3/xlXfZJPz8MP9v58Wc35P2vS+A+5G/+bz/8289f3/Jxrn/+44/v1VD28tuipCr/+PdHVz/+8Qet
nt/mmvz+f38o7/Eff3ysourk139+7fp//KH9nda7NEQFJk5RUgaA00/5gaL+nf44TVzUuSWtSwL6
/vhbWbV9zL/S/q5ROGM3lO8UZD0fddUgP7L/TromCYvIG8A4kizB/3ffb97fn+/zb+VQ3FcJWwZf
TDHu7VaD16JB/wFCvm1BKD5pjXRtptVG8Tqv7DKJH0fpurfExWpSIEZ6WaXgpLpUAYr9btAi9HTl
LTj8yAZ1MGhN+xjDyvPHOBt3jhJlGwjl00pTbPOu7Jv8ts9G35hG487obRT/IDduOy0z7qrFeIln
x0LLM24DKiUVAnCjeqWpQ+KPmrMFzdnsi7zNCRytvYloyUpP62bjacumNevEbyEDFo0OtRnRyWLM
e1/EXhcMRrfGhi7b6HOfrcrKuhpn3OirzlqPTfqomHWzEkn6MWEnXBXh/dAW1naYMhUqfPrFdn+J
SXk1O6qKcDzqAKIOvd0Yxldu7bwWz6kLuza5EcPMRtobFkIfmQGvOtkSfj7rusivij5HxlZfNQLd
2EYtETksUhhXZerj+lAXybgrRjdfjQoiwDubeHDlprO1XqLpsVnujMoY/CwGXdTZyQ/FbQ5fLCX7
lhqVjcOq1RLNOJ8MrwBrIMp1WUF8g+i57ybnObnV1PAQazGa3qX3VU3dm2ow/SryrlAivJ/mZjfE
r3Hq4baYbISnfhg0G6ry/GkuS5xN+oOrRnSc5no/lykW23EYZPGAgAXMK0uZODGK7KGsd6i4PC1K
8ZTM6j1YyaDpSzqxxF6rOTOmlZqE3z3UY73lkz0vd7HwdgMdSOzGREfYW+1ifZ3OglnU534ibYgE
fFcjmx7TrNXR4K3vQm+51wEPo5/E6a5nalA79bNowqticHGXisgfXT2PfF0vn4bEwRvEWLtJ+poL
M9kURnUlRPmVIoJQIowIXKTWPWtbWdXgu8P3uK793AlfNLd48pR0uQJV8iOe1ZuxcAn7KjX1a937
XDg9zb8kvooL5TvCq7A/3dpP0uYuQX9rTkPhwwtcuUV+b2bavVcZWND01o+ZRq5TKDV2GDmibeUr
Kk+UqJbWWLVN8tr2yqao7Kd0sp4HMzaDKfe13u9n+6sqmoZysLu15uQxEyPwsqKbkKdQDzqe7L6u
zB+8UdlOy/iowjXy0anFnfPezJGV7kxEByL0fFc6Ze3KAZX8gkUND3Gu9l6L3KM+NZ2vx8nBtbHn
oCbyjHoYci3t8DEXvPko6R/UCFHu1p4HXxF4CbnpRmvn+yShOrS4xXVulb2v1aiVl/N9l4TU9wkL
Iz111iR71w0UzQfbgG7YQz+zamGvO5vzaKIOWpbwA+ravQ5b7YOR2M+pDTmoL7qt1bDIMg0wrbV0
7Rp7DmPvdAqCj/JPf/61CkW71Wb7oFZjuZ/lD00r/v0ny7pWDG3Z9yqQEDvSrmAF6SK0c9/s4nGv
yx91FZm0WJfd0CzWHmfDHoyx6aLQUgMYkT+ayMs3boFZdljfNkCs1eZz3bjNJnaXp6zQ7lPeCApv
A+6AOtYNje+J6GAOyrTqQmHtsCveWknjohGMUBzOoiguxQ7ezcuUHCqhk7TVXebrE1TuLDGtA5M7
h1mumduhIIxv9SHdh9quFV566ASm67/+NAk1/fef2nIzIGDmN2WlBovWfZqyqAsoalwXRjGXSETT
QnfgI1cp0KvSIDgWuN4lEDsPqUenpXOraEUVkhWb67s4qav9rx9C2N+mEUMKRGzafdTDxvQKF9G1
lPcmtEXah7SIpsZREOWqsVPydAmUqmRKuUm9T5wszWlj2dXedGpwBpqnynw+Qdi0Q6aCEl5W2tc0
4+a9UZmgN4p41eSOs1KpLioIZK2buha+pqeUWPVojSwmquBRcstUWzd6RHVfCGXTKhP9xal8SQb3
c00nb1Tc0Ae8t+6HSNnU+ceOSXTtqvM3JYxRPh7alykrxT7uw4kzJdD10buapybd608YNVgI8i/V
ap61LZ2aDqcuE4d03IjXntoO+16pP2hpRZRvq9Mmcb0HS7S48eb2XTq6zZanHK8weytXOobcWjRa
67BFGBFpkmk/pMa1Uc391lLp71eO89JoWPEg29TtzW7wpSaJ062zpDZX4wKQViU3bZPmCnas7ptE
pJGsv7aIXKza3v7GC1OwVgfe5sw0K/FuXOvCa9et7jzMSkSDTXwwS334mNp3jW3duGjNbIpUMQKr
zeNtiZt1PX2NBdK7AgenZ7dQYYjoPN7W5GUsorseBte3I3fe6JMx7SqcoFad1ZrrppqLjWn1Oij0
iCOB7rI/1s23SVQvi9p5lJbooTUT+By1tJZ1WIQbYaEaizDZt35u2DpIkYMJI+2gBkQqtTPnW8sr
73LR38xK7CGEln+c9HlZOSbeGYu4N8xEBCXFO3DM0QZOzLSzS9H5iqIs60ixgB5plbfy0AEJ7K75
stTszzaEdX9QInL0UKztbtyq0L/Bv8Q0oHBeivuNQ3PPX8rM+JAont960jounspNWzvKo6lmazE0
2kZxIPBBvIFuAbzf1WlmLsMw7uEeImejqWtI5olv2Iu4KcrZlScZnt209faW53CUVPm2wJWMCMaG
vBOPUWBEuemPJQDmukBxF0wdlHCtu0/AcG2n3uq3ie7dONH0o/ecmfOsTzd5lX6iq1IfoGbUhwHJ
NNRqq+u+D69GXXIjJopBRhHrKJSH7e0Q/0jNyg2KYck5Byz25sVsDl2H6rKuKB+WZagfNDefH9Uu
uxnRxP6kppOz0wzUDnkl4U2nJgXM8fipF3yzcOdiP3Xu8JKkjq+ls7lpxr7d6a6Wr7tKnknjQp3F
dg6Ikh/s0c7QcpvqdRunO1Lym7LQHT+DFbmxUs/1RRLdGeVcEFN4W4yKUulja0Iha41bO6m7FTZS
4ptKJ2dpUPhUrKHbjKHTbVwPQ4cB8KzfxJl578yyfR89xn3xalLE/4DtSgEPfCofa7oKPukNhm01
iLG+8dLbMitVfzQmqsH9pp4BjGUZ+sKKEqL3n6DUbjpVtcLB8rqekv46MZynomiHrafn2bU5109V
Hdq+Zj1o+UL1KHVdggE1WzVGiIOzOWHD7nTIKg0zLgqYja5RfDQ4Wyi5wvg1g+7Rg6O3B7vdtkp/
sGsizsKb+s2sJp+NOFx2IkdxJK6HcmvEirlTlOpL2UDtjFK+MrbqOqjKdbq07QuQu8/U07vHSppJ
WE521TTpslb7XF8PZfM1GxztBpmt1VDW6qYb89ciQwaC1olySAu93CSdH2Pj3mtgrjSBAGBZ9FeJ
aXzXwo2lK/1DoxhXiL+iK2+UBx2rL0p3jrmuk0ZZWT2AjnrWx1WvwqUc9yaHGmLeA2Zojeex5XVB
qCECZy/mHIT5uOxU68EclTXwxX7lxgO2OMrQ7Q09qVCfGTkRHZwWeAYOWni8GT1vAbCYpmDl6ATM
qDdFIVW2qtlEbtTcjaMu5ENW96kQDl6Xlc3qT4EC6tflvKhba7A+eZXp3LpWf0AjoL9NRf3opvom
J4atPWO6sTKnWKtF1iOb7xDt9ZG+w3b9eW6s+ygHzrkkn+PRXZdQrVZDTECIQ2ztavemkT0vObLY
zorws7xaKqO8jea4ujWaedl7qdx3eiMYSwOKazut8jl0A3W0tRUIqHGXGvW3uorV218/FDtFQKVu
rhZPrJRVpon0xlMiTqSwuvZa67ujjtmuz5v4ttWxyJmMxoRrKxCGmSvVj9QusJoq2jlt8ajPkuCq
i8+pMtxlHdsdKltsgKV9q4+8S9ecxk2fdZ6v5bmyVidNu53tpjyMGgJxbvGtrdIKgUTxHQapP6M6
sg41/EyzWWGRone8rYVKGy4iLHSK3vDVdpqvNXpXrkAQx5qmYj9nxSZN6h+x4SJ5qdifRIRJnirY
GIrBwBo1fShUDT3A7hV9xpUGRm7TDEbiZ13+WLXjBFgbcfQaebCxGaa9G2XPptqkK8XrZxRZol03
TM7G7QSq/gnecm6yX9Dr9mOb+y3VOQ9USlmAbpCUK/l3KoysoClq35tanGfljzpZWBm/YMPTdVk6
q9YF8SRm57lwCzB3wEvdD+pSxZtuUZ/jiOJjl7oyeIkLP5nrHCc1Ma1E7Ark1OhDNx4BQJKw5dnu
wXDCTd5/H0O1vEV/5LEr9HHXgy7yqrsyV4xNHtWP+oj+fTe5GluSpa8oIZdFvkvzpNxUhJ+IRGZB
RPXTcYafWTO9mLXxia6Jt6Ka8FQK7ZOWTvs2n1ZxqBNpROG0cq1JJ9GJu1WG/Kbvlv+XvfNYkhy5
1vQToQfCobZAIHSkitQbWGZWFaQDDi2e/n5B8s5Y2702Y7TZzGIWbGOzWdVZEYD7Ob+cr+3Ayt5r
mEbb6pqsW4+lk4TgF91eW6Kf2iGUhSsOVekczNVi6Mo1d0Ot33u8UDgic/P3Sg4Rjsb5mzmGTm7U
XxqXcZT6SRMoO34u0/lgtLm2i312ZpkoLjfpkc1SuyBRFhtDbkfzOCPNZVfK2uzTm/NbECaR9vao
7ouF33IxJrVpV51Vy5uccJphfmN9a9Xdy2Crb8scs0N+ob9iDfzhtlIXWh9N7TrvlomPMavcdz31
UUMTvVD3l7WyI0feXszJ21emeMeksu+X/MedMi2sByOl8+jZ6lWoG+SdkkaY7pe8+V7d+FpO/Cli
78PR5L1taAiXFAhz2XW7EvvE3Fn3qEx2fpxGrfZnlOkYEn/BTSC1rza1fvWta9Grbb54csWnx/WQ
pl+53e5lQ/AaBaLj5JqBW5qhdJdsQ2D5mQmTAV0UG0y88uy46ducr2eZeG5o3TJiCrneE/fWBYmf
vrUqqRnSGLPWVe2FND6tSe2NSeuD3LN3XqExYTT7dWnfZeJup9GtI6Tqn6sUD9baPmZJG5mtyQ8t
AzHoY5il2lm+uddswi6qcG/1RT2DRnjMljYj0pK196mQM6Gdtz/yuHWltPbGwHOqpngT1/qTXU8J
1keWSFe9xDwwm8lm0KqTHwxZZlDW/q4qy8cEtguoWZlHFPprmhrRohi9Fkl5LrMo2QmZtspwdso4
7FFI6wwlYXK7nGKkHtqana3Sc6PZT9pwWru3GG3Nob0zBVdtsq5umMoyyId7mPb7vk5HtumEeu85
8zYriMpGW9xt3HX1FpHXr9Fp2Xg45OOZWEKBOHiLqfNpSppduorNkk5PsrVOadp8twumDp0O65wU
hO0kDGgvOW9HR796AyUelP7axkzGwt6XdmTFtRa4IzZDxsl4Q4ilhmyhi2pRcLM6iTrWlIJovpBR
hbcsYBC5aEa21SlTjS2nDbycugF6WTf0afNE6iokpcAouLW89BtBa3YeQHjGeq0OFXjBfnSTB716
1FJxlw/GtLFk6QYsAFrUiqSDHnrJY8cKDJI2ld3i0mrJYFiJXoWDP4u0PHDkbpM1vmqVftWV89BP
y6+CbhSnSppD3GkHUDkqNMz0TRvWd9NoaK+qWP3ilLNgfma0MiI9RcRc9+lrMvBmVt5yrWNra2W/
LKl/IrqmOKKe+MK99r7nsZ7RXcu6+y3sMUGJ6LwvxYeQFoBh9dGb8YuGnSySWUN0lX3VM07ybBof
MuX+kO3P4KxO+aTmzdS6RZSY57hk2J6l/i1W0UY+GrAECSeVn0WyrYpy2+lp+lANvH+V+SI5WXbW
sB7XIj3eXg1iO5ag6ONnR6p9ksSv3to+WA3RoIXvw0+YXHZJHH+X8fhoDpO3y5gz3NXeT6bxAIy8
GbXhs06sabPa1gPlN59FWXy6FgzK6C9HJ3tZOQ/WBktcWqQP80z3VtmK68QAAcrCwi+TnVytGPrB
qQmWTx5WUyO0LxHfqa2/j4n9Y2dAWM2qb/OhSSK6ffD4TMUx8exrUy1X0dX7zADG6WvrW5bDQ+l7
l6GnH3fJ1l+WAFHNe3+bp0b+UrcG4KKbFDfnrR/GBd4sd3mm3vhltSESB6nSwBh4TczhOGW6GVha
fyTAJN7mrbcvgU1DfyToa+w5r9fUrRgF1H5qyVCNQXYjY0w36TB24UTrt/TeertmRIkxL7ocNb1i
TEBT5DC5BjapBp3aNNa9qAlY0EwgFE/mp9oN+hZIbF68nTRbLbjFdg6DcV0dwdWUvaiFrAOKu7Ig
S+Nf8aR4yaoB7jwjLdCdl9Au1Tlnu9rVer9J4+IdjjAs5yGmhFxZO6aLXe3axXZehnvwhfVMos6m
IqU7TOe+COLCAtIdkheHC7OiUZLNU/0Z/HVT9ryfM2Zp1iXSXwyex3iZv1w3nTgO8odlqa0gSe6w
vt1kd8fb2E7wmDvgp3a6yB1SxD4icfet0LcCnCNbq/acMdmFwzgPOzn6d23HK8ynr5mFPAx6cnUw
3LT6CXOiIrrVekVXGcZlJu5G06rC1mhWYh7Ek2pe1ciSZQyUqBQHFsV1F3eX1kSSbaXJFz75eVst
1o5k8jhcDPLKssnh58/mczU08KeT6DcNkSg88Jq3iav2q/eX5KF21EcxpcdxsX7dhumoWjFJyEuS
Lqzf7bgDU81vGpoFkc12yqxw8TEnmUCsfIYx/e/Zlffzyv5M0xERFeOSRJY2RHY3GzttALctyqsV
S0Ta3fTkaGW2y6f8QMzDOWkMFpvBr08EJvM1MZ2tHhVduamfMVC8dZX9ajQESir9MVudBxbKE7pq
7HDESrpN3Aa5WL75fIsQuTkRcT2w/eSeuRwaQHYHTpko7pI9f9JQe6XGs5WKNjDcqQuM2KEpyNfv
/RzZPM2pY3cCKPSKENLi26/key6bd+HxdlqNr2+sdphC5XlhXvKomFVlHgjti7y5NfdZXZO0qfX7
xsSqjOunCBcpv+ba/WhUcXCF1vJ2rMbrqNZgdIYKTCz7lLM7hRoHOYp9YwkmBVzulOmXV/d+6NBn
P/JIk7h6X9VJEtrFa5UMtE9U9tnLLMKvH53Yf0w89dE38wG7fUbuzno1vdt18tQi7Y/o2r5z0q45
FuJWGzaNG6Exe8+YNNMk/9I8d7gfqAgcqm4C6sPGSQTaIdFaLn9aZgDRkz6CZ+S6zV/tKU92fUcc
A6/ZmeWI54LdeNEhXOc+moWWhK2l3hd4qHPvT6dEm0PDjl8B+g9UVD0rMtUCK+tvMTkIcFwtbYK6
mN9v9/U6zA9FaYzBMIG/rj3RBHLEdSAEuWtlc3C8NIyzRe5Wx2oD67EnAqfhIY+0tqKwQwcBKrsm
sCHkNuOY0XFH/gT15smJ9E8ZVPM/kghksVXjeGoTYYdpnoZJ4vWAuNqezd+VGf+KjjfbADkKkCoc
hDPFO+Glblj72VurD89ThW5HG99WO+GmS83HvNh5/S0k0qH6YO2MB8NCbVVO3bhX5vRHZuVuHMsF
nIWNckosY9eIZK+MjhpzZ/xVtfWL8BumdNk89aZ3nJC0nXPpbIyFIpjM4LSUVrqZE6O88LLmne9f
JlRfd4l1Gz6yjIsoBiuUGlcwJupwmNov14xNspoQd2rDuyYNaGmh55HXzAOOYBV2moYrLCNC0Wq+
tcqU9BOgIc7GZy8uEExb1k+RjQUkzniqLA8wx6iDteBw1D3OB3LRg3IpvI3jrWxWeY28rX9eq/XL
cvnOsK1eblF/Lt2GwGcAFXY8cBZqxbGY/fpYTIm9G2MSP52md47cd1tfsA2Z8YDHDs2as0A9TLMT
TFL4m5YSqaiTtIXEX3QHRhi7aPyuu3ZHw7GzcVdcenMhue8rh57bybtbY476Mh1ebI0kwWQNK7e5
/a83S2PFy+HkHMiOqSKEGcdRcZJxiXzmyWoRtzqowPidFPu1Upg2kvpxapNT3jcWVY3mK0D6l0pR
Yoxr8dTYPKpOgsGKwXcJe7c+t+OwEcNIyeXCOzTQunwDQFYTCGMo6p9xkfqlPrlM+lE5LyQMNN0Z
3JkonZpFe239PGIDzkOzGP5Ip6+3HBhfU9GZe8uFDdPUrWrCKZYNaiz7OFgjl78AgS9S+1gr4nEK
0WxHe+El7QT26CLrD2uCAa1NUDd7IN+uPa4H6bJsTm0hKRGfY46f+NjUK1xurc1nx9+SbCWD2XJx
/KTSCFJ3THf+yNcOeHZt+yI+G9P8NBa8yrQ9fFtKI57QxfzdeaGbVzxqOa/mHFc6RP5qBX5MNODq
Fv5WDcVXUqgS2LL+tBCCUIqk7xYrX8PZJcgPjTe9aX6/k0jSA2dM9mbPvVUZXVgtDbtUZzKUgaSi
S4z3qzudzc76bS3GJxgZG6TN9cgPz4ZMIca2bNiorDJh6bfnd7diL9DV5+LrD9BKm/mmIJuzyj/V
nn4uSVUe471Q5Tdtbpe5cbmwZbNTZvGy1uwtqZp29Sqe2Nme5m69xj6WvqZ7WmNOwJpMarkziK+t
CwgzcpOmjZ5271ZbPOGy7barcMagWvTndB5OQnZgCr1HEP4Np4JZCZaCwzN50AZpU53VHQWXSJRZ
c7cxudwSi7EnT5ZIms6bP9cveQXVJDkUgXCIiq5ITMja+Cp56d3K2ZBVHgetxV9cV1lhZu+hxh4x
T8EfcQgwbtVbtXIBalm+c0Rpb2SV/pG0XKVlEa1/0hfd5Uzv0wU6XAM+R+CAnJhTT8ffNjp9scO8
7gYTG6dFngz9ncxsFY2DinjPoB9BLv1YyZ0grE8U1MDUC37tdWKiVDovk5ufuJcPaq1PTG4H3M3i
QVTOMUsHuUu0JgXiL7/qrEjocS++XfD9cOIrD/th9kNNtSqS6w1mbmzgpP63m4mZHwmMYG7ZM1dg
qQJmCF+cBTkqNV5PAj1VP1QPHuxCsJlRAX6DbF2Kbvo957G+d8RQnSSp2xHarCZwOwDduPb4Mjtn
OVlm7zyCum3Gtl8jq7JF2M4Cca3VVJG5LocB2fEskHt2C8pBq9gWY/FD0PBzq3evzOW4cYqex6lh
qlMdE6kPYBKMXZ9GlcsOPnaM3NKXLG/4kbCOyQuo7LLPuuXQ+Nkvd7oVuttFUNn+b0qklkgs3WNZ
WQdrcdRVUsL4T3HTvyUH+u81PH9TBv3fKYb+H5QD4T/538mBzr87tt2/KYL+8Sv+qQgy/b+Q2qBV
RbiKIN61/1MRZLp/4ckl3Ma4WZXJfEI19y89kGZ6f5FvSqmB/o/YSf7L/xQEaZb+101hhJDOwf6o
Uynx7wiCiNP5myAIq9bNJ4Z0nsogRMpYl/6uPcxaoBMbNIywdqiORCpzM69aFmAt1wJPz9qA7iJy
aWJKxZ1+fkjs/APHuHNQNvORS8WooUPeuF+rkTGvSmJ6EOBezea2EQhyOYs02bfZAG3R6Xer3xyI
3qujKo6NqG587pVp4CbrxZlBKjuMTn7f1b6ztVQGdIQ2ijfhQCS7EY369KYXHt6FJJ2jZXEuZk2t
hpEhLM9at9omhN3flHdToBuQ1uPQPSwmUozah0GIezD31CuJ7ynGgztWO7OdKeL+ICnXC5M8I1Sv
8o869wcVxCWHpOU/+ZVx7au43GfV6GxJ4jXDonkxUi8J1W06zXsKNrB1VVJnVpyM7eSY89bM99PS
PzXpbe70DlZR3UrQey0gGbfDOZWxdFZCBIiSiKmVo4Nn7HNRvfOQea0VcA8rhi7N3GrIXbaeJo/S
K8ZzRom8DwR0BBH9XrWa3kzjsewoPR9uxktnfXKqWh7yfCemoXhsTe2DO90mm8p78JT5YveDPLe1
9ggTD3tJ/2c765Ck6Z3fGG8E8ZdSoVNCAwwGagx7IsffJpdIBj77hp8yaFxKCZMiVTsEH7XsIzJR
5aHVib+z/ZF/c9a+aLC64ZSa7A/IA0Sr6r3VswWW0qdolsTUral+VDfGVChz5/YMjVcvz52NOerx
ptaK/YRdPOwmLhiL2UvP4bRSVQX+6ETazODUMMVuHD3ZkMACpmfHWOsqqz1JtDkxIbHHaSzvZkRe
AZQYeM2mTQEollh8mYmpbeYii8NmzL/9Uo9meyle7cAx6vSCykzTBMoJxpfnzoJvUm67z+V8yhfv
nBCCSYM6TUI6rOHYovGqE3J21ri/TC6RBs4Ak1G4Sjyk/o6sCAKALYBEKUovVCYcoDVEemdrW9FU
CA4WNt3R6X6n/dLhz2HNHGxnXwPUBWnWvVnrXeKvWPSBu8IOwkIUWnVsRudPUfox7T3LVu/0P4vr
cwGBtxRqqkOg/QhPVxm0BjKoskx4EOCzbSP5wYBShDaMXVRUmr/JneFO05cBSha2zxsTc1fLh+xG
0y2kBok0MXZscqFBU3loGFkeJYuT8mfUjgPg/6bTmHndvoQaLOwP17Gf5TABWCHxWDL280SprdLm
PlQLlaYWvsxLB2WA927dFr08xC7RfUX+0WXNciLqfu/QP7BZs/6+7sYDMHc0t9Mv28Si7a3qBUdV
Hq3mRH2yACoiD70KhDd/tPw+SBMWCbS1ekEj008G+qdVWLyZ62te1jIcvJGsfhPcT3bgfPbqHfJZ
fDKbpEdtGY72cGySt9Uok6jN8JGa1uTsIKqutbU8J6ojXMa/c3JqrSfApq1nv8tMGPtSKxDMOc7G
W+w2tIR4QQA5ntaxT5j8xx8zGTEqNgeSmvkzuLbatdgjxtSCgE7JdFTrTIOIrGC2hHpjn0qtHqCo
9Y+t8PagHlAdS/3RO2LatY15dfQL8MLrYl9NKI8tL67Vx9Zuliv+7p5F3QNssosbJVOrKJk5ffsk
O/f0OJpt/1Z60wXgW0V+hqaw9aZyp+vmOWnHZp97IFAiSQ+tWaQhRP67MaFXsJ3sU2AkPVAz9Yuc
tq2OZZ1y1VOfaD+0T52dsT7pqzgxiB9dDa6Qa+s3ofz6uPdbcacWETbFTNVhpqV8jTYnkWK31Nfk
c1Ci3y23RGDlumed52ieMzpCYgvdhzc/ooJ7m9ijN2TB7G/pWWHeFMVhhj3zEu/bF1rJcmLMZz8f
HvXMtoIYGBw5GUqXsV83aR2jpcP5tJj0VFhUV/g2NUi95T/0OA8e4nba5E0SbzqSsjdZsuzbBCur
p/L2dtc8DF0xhRUajijntgoaYW4NG42mlrs7d0YayFn6irxJbTvCQcss2/1DaV7Vy29z8B6Xrr+P
K+8RJ4N8F8288gr76T6hIWZwC8JCk0EdXL61ucvuauF0oVMj0nIbTYvkRZ+sX60/ATxoaQc0az1p
3k2E1jn1dlqKS7v2w67tXbkr60MyLLyDbfNxI0PHhubkCeIJ6vm+t4vvmIeicCv5PXfh6hm7rMXx
Pi1xmEPqcVn3E9meP2ywbdQttATzBX2UMOabrkG3ZHb+l+bjoanSmYU7Pqm68veIjxDEae8yXNk6
76TLO2Qr4vk9sl5YH+oRAqZxOmPLnH0ZXqwOZEJrmnannCK5yxw82JMiFiQrf5ApFQjZnSOuuntt
xhLqZTbtLOuMDyQFTdMoy87B0wNpzNeewK86N0m81RTetg4aqLcVBUxXsdTvruzQFgs/vvImkg1a
O9EwDO+giNea22nvZ880mYjIS5j5y5VjqaNRZwLhw0xzxJidiPzNcJYDh2cRwDcTl2aJaVt+I2Bk
PIrdBhbd3CXeQZs982zbQ0Sezo2MLl04MchjvXxKV0gj4vrNWy+SOvSe/bvuSMsu6EMO1coFKvJM
BrWXWNyOB3d22R7Qi24mRSyQkFQylg5Nwy5DQtInOyPBp9Hl9anu0nPTDXuPxItQ0A67GT0cShxK
ATFF1dYk9g2WeiGmibQLPXK8BfwjLtl+6tdq8E6CTz6o7WLYoB/57Pvl+fYq9bS+MYb9qn1qIXyt
Jt8W/ALZZ+jy+7OPAlo0Q/elChS3g+l+pfqH8uuDn44ispb8w8XqtROkddlee7BioqNck1CyKpzL
/Je2OtmurnIR0v21bRJnDHM/dJGiHBR8tu4jkNKg6U9kdUZWZ0UdYwjx7waokvGHPPYNp+LNtmX8
Msj/HVaqM12GOcdr/a1V9Wexlmj52gyBasxpIrBCZOLeNiHGx8xCtLKWX7qu9pqFJMZt3Tt8zzgl
OmR3eQ9MNjRXu/M/7Lx57JC27s0OTHKduKswsZ5t0Rb3g/1jUnUYusXEKe3Ksz97A9dPi0sJL5xW
TqBH0v9MRg8Fg8N3qz9ZaIkDXUE6y+oubbWM8NHlDymPQJJjbZyzyXiJ4QDwElE8q9R9Hffi5A79
a0dzWwPrWuYx5870nLbTCD2Xf+XAOJFnO5zwXjdslK4/iF48UQt8sURJGK6zuBunFa9J5oUp7clj
Lg6EkDYZmJk03KBs/1jzeEq12A+B8+7KpnhZcjWBhWtAABrBHLF0t/U2JVYObD57zJEpGi4USQdX
GAx+cdDb9kjRhGQkA59aBu3gZxZAbnxOfDI6/bD383Oc9M9qQc3dU5Aydoo6QmXvdT6WarRjrHeP
KG7eM+/It2iA0zaXOfMfuO3eY1LVyIVigqlTM0TA0gdiNb+apfgRTX/p2wE+ElvnnJKxgGlC3yyT
fuljte/1bDvod/nUXXw/EdtlNn+b5RxaA+MXl8F57eJzLsTJRPceQGy+aVX9iBPi07Zjc6dJz4ei
bh8wDRPeX/9x5rc2pm1t9Yt+29TzroDzCrq2jYpigO7S+TsXYJhbiJMZTJa4Xtqu4J0q71Uv5h+8
O93RiPEbI50Bu+ac1w3ac3QYOdG0v/xEeqfJd07Sg/Wec4WWezt55VfaQ1OYtvpZx+VXWX8jsUSD
WVrFHdDiDtGhHgxESeyHsf903YrIoxEZyigaxA4dMEwjf8fdcSBMPO7d735cjtk0fy5dm22tovuY
vVOs9H0v7S+zs9EEZDnv9WCBvjpERhoTQjUBFExqL25I/wl5eBbRM9lu6tSOSm16rLsF0qJefuVJ
xslkIYye402GEoSvVvtoc/3OVQ+e3iwhSxWOglTsUg9KrqJWvNMJ443NHAqelWZTzYxR5oCqWijm
ptr6SPSGD1zA0HiVi9qtaiNPHy6mvj60NNviqQDWryt1tXvphsy/z2NDFptANrIV/fIwzqUd1WZ1
cmtj73RHlUw7be1YafJ0BbdCeZYwGC95CpK+Xq1OvyaDRHI31G1IIxPMfM6AUV6IEYDrNpP7eJ6e
MzP+mGz/2HsA2VbsvS0m6iCCUGq+W/0brT8XWx6VQ7yG0gSQBnOkbrLnaLS4fMLy1auSn7geGIQ8
7uqx9A+1m3+6aFpXa/yj68WujbU2+uh8rtM5d3hy9QuvM5q53H5J8Eqjw70BQuO4BVi7G3zqHlTd
//gy+8yNDrnUPfS1hRQInQqi6TuQ/auINRXkLkaPJ2NM3klSTA421bBbkxq9hZVuYFnG9/md56V4
IGjd2JEOse1Xl6+rAJNKkhkFnc3pofm/K8pdw95wq0iQvdisdYSG7r6WPv3dPlIPiN0LeuCV4TPK
BERZWpTrxZvlBACscw4M2tnhhN8tLsAjXDx9cA5la/gmprBZtOK5Gtaz21YDXFFzll3zvcRufRGG
XJ5raKeOrJtIzxOffH79sMqxeoAGRJzSnRyEydzX4wL/AipBPNJrlcJr6ONvxUPHA4vOhgP2TAjC
fFhEuhyw+UAtLviYOy4y9k7in7DstF2c3auw0YfxwW5jejvBJXbjxdbKe5UsJ03zxMFBRbpBJuME
eUsfFX6Iy8IR0sv+ayo7Cazu0cQ3v2iFdlw1Oz8i/1iW5lA31XM3m/tOS761vGjQDPqHhOkEAw56
22R4sur81+Svy24aK8i6GVjCdAeIg3JX8PNvXDsBy+yLs47TkOIF3wgapvPAwScEEOjmD5XlYEAc
7Z1s2ii33Lek9PRgk/pwjtNXZiW/0pkhxdZxUVmV2MXKeWxSc4gcUHkxoJLCY1jRHOi8ldVkhQrs
aovKBR+UqCj8GFbavxIuoiUrW3CQNONhNZ48a48w/JeOQ3U36b23zd325gjbx4lz6gHayQzDhQqj
dCzT5jroOLag12Le/y4YsvJ3UXhltFiuhsj5YtQnL60QEnkvlXkLeGwEYCxCnwpGpljsn94QikdT
+2koyEWohooEb9VZAqOzQfuHee3vDWHcqnjd6FY33efqebqJLixSIjAU+GGatdsKSw0vsvBPuQIw
Z2auhk0iu/yMmdPclPXyBlf4yYT1Az7vHNlYNwtC6LCrIR4IGQonFHOh2dfXFnNXFE95INt53s0I
aQNXX9zztNT1wQJ4ksiVtqz1P6258vsv04s+TKDgSxV1Pn7di55wYFqJ/dS2eM3rRNtkFgR9M08n
3VTdWdb+EVhrpyrnsPbKolb2bnQ7AyWBw7iY80KTNNWiMu5ImBrYFNpuZ03ITYxksTcaRdxat7SH
WO1iHWRotFBjOUNjorhVLRyp/FLYzScDrogsoV+mTE4IsfEFpQDUtZX8q6H3/0PK/yeHqQ2i+z/+
E7j9Lw7T65esv/5mMb39//8JKGtkO/1F4zZ7J6cdAUm3Arp/mUxJ/MSAKlB8Cvef//B/YcqG9ZdA
hQ7hbZBSBeZMeMK/TKaaIf4iap1yFXHL7SDu9N8ClW3xd8M3ERK2MPG5EuBrED6D1/XvmLKLR2zU
9dV4ntIUbLCzNmqyL6YP7bs644fhg9pQjC60e5VTwRzL8lHUNW5w947X9oLeivK9n2Zcr1SCTkhu
rZ9Og+NTnwUiyaZEF7Z2Owfx0uAUL53ilxXtbz6xM4GBrH7JtnSaO5w205hg/REd8AB/sSgN83Uq
nDAD7lMUNISahxlgkz4V+7os9zr2GOw7KKarkF9xzGg044p3p4G1lZMPgnTVtfvUFJfFHU8afjyx
wRZ6B6L60HjOob7lJZuatWOyjYYRkR02UD4oZP3ArdTD3VIcDAPc3O+Cye6aMFmy71IV97N6V7UR
OsRkroV17F1qbjJAXFom5kaL1sG8FgvNCeZ7bfCTkPoeTJy+aK1+qs5bkFaaKBeKx8Tmn2iu9wyy
dyVC4KmeWcT5VJCKHuJ6PqBAhv4U69ETam8vwNdp/UqDzA8y8W917aUEMDWuUjjPlS33q6G/ORlM
q+cQ3JeZpG59yME4TSP/Hulof6oFVdnsa+9exQdXi4sGb7Do1UVr9B+9LB5LItUHUvP7Sv8xCzaW
/EhWz2PqGsc8b141z7z0IiaT7mw21ZO+V7LE8KcfJxKqTEvbN5V/iR9ox7sbZ3ObLvJVTea2MuK9
38i92/FVtdmHQcu4422KeqAWpnniGcCZi9Wul1XJJ12SXO0DwCuvDZZKC8wYK0oOWYc4rTtXZEqM
WOXazAiX1Li4GeHTdrLRm/RUyfh+Wc0fsKdTgkKI52vNHxc5PSftPpX+vd7MwG/+l+Msf6zKe169
9a0azeM0o/njjv9mlm8sLRyHNXSIOG6q/rcOZFuVokIWnbGYjRtdgEz3UBt9ESkULJpvvJsy1oMa
vvL2H6VavpjG+6OZK9f2RKl7bh+IN3jke+hV+060Mg8vDrY1ESVJ9pDn5L2cMHo93h4FfTrNHqIX
mhk7rn5ohh7lCyLKLeHEQE+ZTtJJnj8PTfa21PEpJ3Y8LBww/LTototdvKvC/ePF6UeDt4NaANr/
5p1F6CP4zPJTxvVr0rZcXHzZdn91hnSb+eKP3uuMffuyVj83vUCzVq8p8JBoRzDVO0kZV4xMo5Xi
g1EfkMenzg19Sl4TIUOdN92eP6pH3ja6Ubq0O/j8qMQ8HTu3EorvRLeOGJYjR4ujSU0/yWKdOFx+
Ox7a9Mo1cFSKCdoC9K5laEHXsKnRq64ye2xE96Q3xmmYGG558PAgtsfWEnelyvczCLDXsUtVO69L
t6ZBepSWPU7ejdKQmKB7WOtyH6/vRW1vC2kf7KTcI8s4a8X6Uw2w3aB+J6nA+kY1fYK8njLLuu+M
+XOms4vklwwevTnr1ME3mvooyxrxowzZpt9kRueTiJ/h2hHhsHcGJgOv3uFJq1PsAD6giJV+TCkk
nTXuS95BffH+sI19ixZhgSrfW5fxwe0r+uDcD5niTK1vwOV/MHdey41rW5b9InTAbZhX0XuRlH9B
SMoUvAf2BvD1Nci8XafOrerT0W/9kIwEKQORwDZrzTmmw+BZIJLF18VIHIzBSZu4DaT0TmzfzjHV
HESgr72p1gaqdd2NVt4wfMRd9D7xViW6tsaoiNw7wymfynDnKnM/YDMad3npbkSsf/QqWBNA8Lvp
+TUUj5aYjlB79A9UhbbjQ+JX2Plk+NgY6XpU7kbayTk0UwqP9UtnaD/obBcZwKwxsWvMpdZ3LurL
LdKyyJtl6uRsmTkprX/WG7Hxq46sU2sne31P30Siu1IUF8c4WurCWLqSKsjYBmzUbOcY58Y+aaPV
ECPNK/krhqJ8KbsAf9GmJlSAkigZnhZh1g95TJElMBdZNcya0NoHmrUdJG+vF5xyy2Mrkj9F2q+q
5efnZnZ2n1qHWysxgqd06ABtt8cUR2yUe5tI8zaEuFGi1ee9Z+xu30pUYp/fbH3H291SB8NzjwrJ
8MYPOJbLckreYeIdzSZY64nYYnY7xeZz5fUfk89NDcdj4YBPUco5kEtzLGSydie6LIbAvGufJyN/
8c3momoGyNHGCe6dQP4cvN6gskMNo5x0mgTm1SJJuHVRl7XwDQfmgRAPZOUf8m4X+/qyCoKrxxCh
xRSHzOlaa2zXHG7SxCu3et8dKnzHnfdkj+Y2oJVDRsvxrWI8aVOSweLpY4ys/dRrpwEuCdkm5yTT
TqTUwTs1z+oHInpZ5T/uLfnb1Z7Czt0kXr/Sa3eT5c1KG7k+EMQWONAYysuwBeBq7QKrvkij3fO7
BbN9qzertuWzVCNFaSLIZ/e/2CxesPN0bXaiMns0e2tfj9ahb+19oUiMH72TTx5HQpDTf1mk/Qu3
8Te8xt/ZLP9a93jC9In50G+JiX9f9+BBqZKuyIynVk+2euM+h7W7LhBrWg61DNJ/YOLteW+2+4Fl
TUGcmdNijamctccHMNBA/OcTui0Fq7/AQn9OiPgfWB/s0dhz/tsJwR9zeIcj40nK9oQ7eIuRfSEJ
CJW980vzrUMRhTNnRGtOlKvnftbfw01UnGSPOL6w1jNK4RlJh+ZUcNsow3suS7mwZEBn8BKa9jpK
y8d/PmdQef/tpD0DkAKtfYuYWRA3f38Xg1oNphM5w1PoZae6yl5N6oBNtqfS+t4FiP0HDLEiCtOZ
65gryXlZxqUfp99tzThgFqeA70tLe0VnjiZYtqiLftOWFgJ0WgeBsbKCdCXMYYHgYe5UZOcV9P5a
1p1WdO7DcRmzSQ/brTD8Rd29MqYCt0XNDQ7LEquJzkEEF62CLpiCUsJGS3nB+B1k5srIkPD5JhRy
OsMmOp2ATzU9ZdAXpCvWMaecRKxZMNInIJ68joHjOFGvrZx+eYPCxSF+9V7M0GuxZeM7tGRb1dEW
4Nqs7KhCVv2CrNO9oT1HNC/Knp2vFp59HZQCqwYCPE9Ruplq3F0my5gswnxFfUU3DyLR9qgdF9K1
toT4PXk3haCFvR8utDG0G326BbmSYMosZOflY0j0TlJNj3X9O2IJEfrdzpweZfHbUQJ1QgBigDXQ
QmN7moX6HqT7I/XTDYiWc66Sc1vXG7a2rvSvjRx2un5rtej1oksFb7/5qEX6LCEneOjUF6nQLqNx
+yniT3sI9sTHzCaaY6SGrk22Bx7pczfNBhuf19p5FO2X4XW/kpjqq1LyWGc5W99Fjc3VyaxF0oYz
w6LAb8tmz3nuzJqaUJudNbykIKHZBefvdZDOk9Q6CGIkpGNup4L6gAq3Gf4iQ5MPgd6dWMWX/ZNR
bDFYPLmRhtBxXFkU2QsfwI17+9y5oX3qIIx427QI3+xJ5A++/oS24iqj8HWQ4Vb53qXOBOaJdsMF
jKVqOHaxfSAz8Gl4pQlNlEjlPhmptjcs98kdx2+kneuipaRQVA9hCSxBp+YXBfa6rS6paVMXAepw
m2vKCoG6hTg/eCYp/THt3mLcFtmIs93vv/zpC97Wc+dzFTe8jTGwND9md8/K3hNEuXQPtTleM6eb
uZ7+PTYnZLHPZr/Juoo3xtiarKqMjPXuBm3wElH5MSV0Pgq8JwMDqJT5o2loSzfJH6Mmf0zsaulH
PhVhwd7qeUKPWIvkEGE7kXj3Gn8/GZT/3GF+W0BmGrI6fmUZpmc1IcTVvaOpI7iJ5cIJyVxkr6TZ
oH9LoZ2D3to6Oc0y+2PKJLLmbN1F6tjIfI5QapYmFtXRlB+qW4cKQiEl8nESBzz9rZNtXaonrT+u
xDStmAfWt6y7dhCzMMKjnDF5dGqF1PoFvfOSi2jhPDGTaWgPm5hevVo5oIzGAu6Lh8wfnElhVZ9t
2s65RLF8ZrMEYbBt7Tw1btEb7OMUHuJv2Eczx7jqPh4vb5OiZEHoPPi0BwtWTNn69s8gld2w8M2E
c5qDsEpZUo7lsJ6UtnV9SdILUp2edh0GYMp5s0lD5DJioxRzdD5Er30oSfimIZe3P8WQ6piM8Q6U
0DqwxmPYaOfbANBn2TwK3We7RLbRG0fnhnmZ+HW3vyW0/Kcusg6xgbAnOImqPRh6vqe29uv2M2X1
o/fhCszaE84vmmlUxEVOP6bbjS71/qKlhJjZ2RoNZ4lnricrtd+6SbYUdX3KWLxzrx/oWX2OrrdP
9KfQKE+Rfkr1eueaxby0c4q6VWKysFBfCo9nGRDY3SZfGLICBBbap4N0BmTc+hZ0Kshdd1X5Ka1d
4RVfNPwu0p81Tfo79+x1z/4ybYdjO8UX/N0Ht2TPmYxbCBMoiezt5DcnZkqcXmiPGe1SPfyRY8Mi
62oAI2nNbO2x/ooKewsdYZmU0WKKSUcR7PasfnnbE3pVNvftdH2/gsOcsKvhmPNRGBidZ/n0o0jC
TmLkni22T3Zo6UmgMhlvxVxhr2ULhX70nhq6/JJ8wpD7ONajbeHe8gqbUzokxYN1mib/hUC3vWYP
y9YvP0FzHgoz3SdGj0bWPkQu4o9Q86/JFFItbjfkvcx8ojmJglgRm7V0GmOmJ+SB995z7flXIbj3
in4psZ022ZuTONsxJ0wv1J7gbj+VQb5AVRCF2tUM45Wt+a/C6ncJA1o0rlxprdUw0C0ML/2Qryx7
WAdxsb8tXRtAgx7aDAhci94gFZpmvaXsgxGv8ljtAgdAUVMljx59m8FDumVgNsF6mQLvSt+I3DlU
VQgjvd0kcjrGjI5aYnzTsXsuDLGeLOPbbrQ9Ze4MChba2IQEXs9tUGF0J4o929Fo0Ml+ZSFqJzPJ
97bP3CqDjRs5W79m3TJONAhLrs7xECurWeGcfqgi7SwscKG9/8Svv4ReuwsGPnsmRNLr1xW1iTwK
l7HJaaVsNvhByYjvM8nX9WsXBLvU0ujPS+Ttw0px3Y2/8jhcyVjunIAVla0tnAlFPpdkXOVz2wkA
voSHJmePaspF2V79dERtjezbstcCJ7Z32/l1ABe0+NkPaWP3jjwUgb/DIB90E8o2/cOPgx2auN1k
arM2D/belL60kPwdtWhwBVdZyggEzzRAaJ0k56DC72ofgCz9RLb2Y9jeJ2LvN7vqtp3/g4tpjUx8
6IsA4kn2mmXWaqysheapXTK4nxhRvdS+miU+4Ym9G5IDrOvWR9jmJyiCC1/EqzCpQRuvz53fwzzq
qjdwcYAmMLtU2a7Iwtk45aA/8On3FY7/LotuCvOdDC128fUvv4iWtjQ2PZoqwVzhxi+9mb525khL
LZshB1s3LT/Yy1j8WKsoZ1a/2QYTN0emgziidbQnfTxFCAbSzn1wU3dhGtXOr7SfVBOfkfUqUu/L
BYaMO3mJVo2lpEc5xN2pkj8nKdtfoU2f//+yev0f167ww0iHQeju3nYI/yWDw8TqH7qYIZ6sLiQu
N9mWbL30UZ5wSaz/+Vfdif5/W9w7wqH3g2iXnbsh7H8DXFYtMqM2d1knM2whXX8wi+4sFT0NwtLs
YAQNkGxZC+6Uqnehjv6oblcGBbKwX+ujvfH65lS56vLPp3XPjv1vp4WF8oYaZAH/75ug3igkZjgx
PJnZdWCeiQc6vuIVMlbXndkfc418pPXSXDXNGxAfXm0hIYV9t+nKlR3va3XWYpZjLM7DdsL4i2wO
xRJAsxnmKctCl/V9P+X/py7E6v9AsPz/UI9uGv+oR7+W+WcW/719cPuOP+0DQfMAxbnJ1sgGTe3e
0pj/dA9s/X/h4XNM2Nvu/SWU4H8BKn0GVMt3QWOiFHf4cf/ZO0COznO6DkmeoFCdSIj/3df415b5
D1L0fyZUoje/3SJ/XT+eQfQ6UQiCmrQHp58Q7r/fQlbAC72N9zBzXLJsBLviLG+rDxm6N+Wi5lFF
6NqTAO+FqpgXOGtMJexIjh3N07OPCvXPCwJCyCylkrNvbMe7uLJ57tGkfJBpdNPFaCjLA9qzrmKe
DMTSjHPt3TFqMNypKtaIEYP3Jp9ltqHeRaiZa7watHhvTxObtrEc+hMGFirULN2GM0Z8oVT83Ooa
5rEi+EZae6I2GL3GQ5kuZVOJWUY/A0xGGjyXWbGUarTfi9aA8UJqT1HXrDjyPr3o/TDs06Z8b5xu
YaRj8VHEmQHTOsK0OQboGzo3YqM5ahArmhZRxeicUgPcUWL59VJoVvtSaME1NYjEFnXyhKXQW2Q3
Oc6kUD1NLYbf1s/crSxSpIt9FK2ceMrfpaIz2mfmrX2eHqyCjVueWN+JgZia7l93DYe4WTfY1teJ
nQdXQ+Lpt73UREKIACIoq1etifMlag/ge0HSPkorpzscroLecb+85rsZa/Ub3xCTXmxFz64sEyBr
hYH2aYoOto/9SZoRvvxier1/bRj0gCMD9Ym8TM3iVlePaWI4ay20urW0qH83Y380MmGiLh7DrcVq
eSNV7XBeXbbIQV2s+iQY8VEbiKTiMNiipnzxAMPufLqs87QIzDNkrn4x2bl9goNE0mQV+we0KTZ6
myzfm+QTbgLnZvBv5ET8L4f3F8bMtleTDsSrsxPs1gRinurCxRMpKuusWLHNy0QTV6AE+NlUE72U
FntdNXjNm1CwJvJi4ehCvTaxrs/K2m0vTiUcaBFNcJCVZqynnIiKWKNS1Na2tjQFnoaukmpe8VY9
89kC7Uts8yNr3bOqSu8n0F65xamCOtJapobjfvej+6NGJ3yTSSnBrI3OZQRxveB3l1aUHZXrWKup
T0x4hQgVJsRxG63wnH3lKQ+1eu2fXA0Pt/JlA30gkDOzTLJXtssNIrmx/pR+cyFv1vmtNOoJGtF2
LBb2mRlnzP12uDWBAHy7Q/gLrlj63pMN99D1cf5MrG8x95tyPBtoeFgY5TW6/VBbWbm2aB0u53Lo
+mUsxu5c+3RQknYyX/DSlg+1SK0vv5k2rbiJn3137ZYC4YKTdo9ZEPofqEmQiule/JxmtT4vB7x0
MRuRVa1aczcRArXF7JysG4ueYyfsYjEaeXTUh/RZJHjXIMjW310eb7PUDF4j4BNLVkP1VkS3Ky7F
9y/rmq/Q7SVW2/Dda1pjIZDL86dpDl2GyttC2s1ZoNGJ7DF+LAolykuUMQpYFKdenKpuHtJMWJ+l
ZR2NysYVUHRvbXqLzO1UskAIJi6iZhMaCP8rS2r3VYWOO6uVlZ1NDRGTUQb6jlJRtUvboFz5dWk9
BviT8aar+lXrup8utKLfoJgepsSFNzYViN9Hy//MbYrAZV7rFB4m7hJx68dMqbu2vJrURJsFm90W
/qNz8+s1ona/2+rWVvTVp3Ktep6IejzQRbD33Ck2ADCj/gBuPM8n1/kWOc5Lxxqc8yhuCuUgKlfS
rKJnErA+9Frpe3oHsAfIQ6EJEYXnFuDSQcMFyi1gjh9Tc1Np+W14RtHgHvKa9eC/vWAUwv3zHYme
Tn++w6yQyytRbMuEM5dV8xUbWvJuuGG/CMPUW1vQHt6dckR8G4fscSJGAL21Zz2a7HetUVSQx2CE
0GJXT1Y1be7Pp2WLWKL0bHLO+WkDAQF++FkkfnHUvda+FlXozVntjEtDD+1rh3p6b4fW+/1FAjns
a1WOe0/GPrRevqD2kBEbHReKVnX4NyL/rbN0hHSDJ1gkRuVldDv+8TzIJn1p2LJGL8UhqXt7Akz6
qwhwSA7Cf/H1Wy4Sc9iriFBFI4OHhxk07NtSpsCqN8tTTBP5uSqJgLE92p4QRqER3b6jcr2aYFKE
JPdDZflrMejymjSD+WgP1ev96V5VAWYf21jcD/PkxvihnHno3dp+pW98+21d6pN4VXChZkVuEFSg
2R/w8l/brtMuPqTHnV1T17w/n2fVY4oJ/Mntca4EjbvArU5/t8Tr4uhF/igsdHS2remXxjWCmRno
1fMQ9aAEzGSZ+mGKQvCkM1z90nMnxLEfkS2YF2ITDS3Uk6GsnhHpffSD1b7X4XhhDzt0L33ptJeM
2mNiN/0Lmnb7OPrtuRzFTmBxw1E1GI+uHZNmr3xEnLpGOaMfwheqIMPcCzPj5OeAeGPGBr7YU3vb
oC5cg9e7jIQszlKrjN+TJH7BNUq/JB6mp05/hOmU/K7gN5ISIdPnwivVQtegAKnQs7bliCGWxZB2
9kxaF0IG+Web22x8hfyJ82pjDnH0qQkTTFvt4MwIhb6hF6XN+grHTRJi3U8DKV5wUxgPSSXcN+GW
7NSkHn5Sqn7rnLb6RnpJNMbYLsvCE7sY0SVCheFDSjkxiTDNh1YVHUShjPnk+O0HsnGqi7r2HSk+
UUvdUHqTtu1uU0DrNv4uyDsEdM2gbdjiwt9orWIdsnk/KIr5y9oe7NNoqXpRqiK/lCPNvSwJ3Scs
MvS8ZWe8ZveZg4/3o82YB+3KIxB9YqeEB+KhlPBgLC1iBOgAoYa4siYmVNNUBVoJO70AZlrDCPB+
Y7ffanXX/q4bsWuk7/4y++lg9lH7a8jUqaC+9T0SQ1OUANow2l8nP/e/Akd77n23+3I0+TbKPPiU
Sfw5GqP8lML4zsM8/EyS6ceglPRR+NyZRDXFH0VCEcKr1LSrxhi+8aDJeTzU3d73xHgKGvi7aToN
X5BBNsJpQNCKIlkZJis2pzewD1rFyRRRtZBpfTNH6mDy/K58JTiFlKuJ04hj/YhIDL2MbwPlCb0U
P1pjzYzbzFq15tXNe/EB41c9jDiTX+yi9mehWxHQMcb2InS67lg7SbTuLGPmBqyCyOFpt2OWBut0
KIJ9lN1Ut4g5T3qnJQs8d9plnLjambsogyTTVm+xY1pJ2/8emnMeqvhXn/YwY6q2uTDiVrM+rXE0
Kup8fBLyNZgKxZWfaFtwX/JV9/JtwKV4aRCSXhq7RmbJVzVpn+5o3nWz+2GvawOMF5Zl90OuD2rm
9VAf74cgjGGmRK+y6LUjvWq0iI23abVKXpWDv5ILKFwVjmzehqh5d8VoPoaFGC+WCfTz9jR9o3xd
VbG+sFmXvPlGRNRDlo60LOHT16yr6qamOzNm+ntKFmjIKP8LysmbwbL8RXeoTVPtxuT0n1/KYqdG
XRDqm6jCgDMN0a9OQ4Qs21hjkHLqdQl4dF2LPrs2LYyg+5d4tbfUR2t6pyPOSBfqCFvrZDgMIyEc
We4GH1YkYJvx08IhmrCcyuiCXTNYh6TtrGTepk8qq3aM/AukEf5LEvvJppYWTpHE8F+MsesXvpv2
zLTMj0GSFR96dGD+zt6nfBzXwFzS5f1pyk3M8P74EoZNug0KCjh/np9YOKMZfzKC2gU1C/X2/rwz
BJ/WYLhn+kHmQWvLdDYh3PhwwwTlSeCap6nMTfojFL7bwVqOleZcQse01kk9NvOCAeuFn8ba0YQi
itesgpOBKS037H5lOglgdzZe8JOrduOjRm11Nz/ErBUWcUfNEwZG8xRLj3UvCHIaQ1n7VBdJeHb8
dGkFxrgN8rR58Ke4fhx1j0VbAxP4dhSUZrlLpbMntqfY+9LUN02prwia6Y+N6vtj69k9cFBvplrE
F/fnESRgz5PtYwWhbWkr8EoWH/3l/lDCI5YQ6WhuTETPNGri7TOTVVCz0i2GJqVDriVXK69gW9bB
4/2ISk2zdGr7pp42o2WYYfLFpjesMf5mC6OO/NdeZhlGYkvbBcyDr4hLH3TK1nSt1VXT43E9UQqc
iV7z3s3aNx+MyhiOQZMPZ+inX8hLvXc8qc3cEmXAktSQ635glRuX6VxXWfKeh7CHIqr4LCKRE+AJ
fctiQK8kumePaOZpKd2+LFE94wCC31VYdmu77rWLNsDmk1rg/PJqwKdd9d3zgdEFTvXHpuvLDdoL
vKL0PdiO9vY60OXufj5u0ouFyjJ33SLueYcRfH9a9na79uo4w62TeO+Zb64JDy2e6xahXNuAqXQN
EiXUbYdm6DHkBxMAFpje8cVM3WlJ1StbJqIqV1PmmfyFo9jK1I0h8WP0nukCempiS8izjnUsh6j8
6OjO5XHsX31iZXegM4JZSod85oO5goPohf46GKAF+XatDp6d4XzzGrnQsLicOP1i14j+CH/dObmd
Z+3LjiAXm20INCZnN9SGvyOmgqm/kOXVSRgeuyBvECbwjtSO/1UVOTRaTSAlKRz72vtevHD8qDkB
dZ1WKnGwWmqAQ0DUvQt7gabffnPC4EYoRyLYOh0SXj2zj05nrIPWbKD09xeCOLyfUgQXh/XLRlVW
ulCAoI6xQS3WjmsueI4835ObzsGZ7Ccm+zubvboVNuObVmubkr701Yg/GVKjA15GB+JKKN6libMp
DhW+Q7vGuyCUS8OL5Xif+GpJWdc7Sau74tWo5jno/OV9kDUH42MwKvVostKvzAlCDdWhHz92G2DC
6afUJm8buq1a91xigFXDjYXz5RvqJaGLWr9nbJabaIwyUDrqOdLwEBahUUHzlOj/9UVkjsnWDlTE
US8RHKVyO1XCYOgvs2Vp2+MbfkUIRsYqjT2TtrH2cf9Px2TuFeAFKzad1H5ioIjB+KWZWF3qOlTH
YmCj7hbuVxkxBdks6rcAuIddaGTNikj55LEsNDWvIZKNOiE+aBCmE/YMhz6xI+dg9syh8LZ6pJKd
Dv0nKSz/kKR+9khPDuLBrSA1hiGkNn7RYaj0hc4qDDuEzrQfmtWmJEsCZ4K3xO/RLp1Uja+GF1gP
VQIf9H6oyPgoynh8bl16clVQftyf7msxrT32x/PU6V7sDGqv4Tnk/oQ9jWtnvGlYSZd0BS1n2iGZ
NmM1Ts8luTnSbLkfIin3Gcv0/f3wr4f6/mo+fE1hHq80t6GuL8dNAAH/nI6Ou2fTfzCcXj97t6dC
yvfbIMHfFXsiOdZWznVisk9DD0W796MqG3t/P7BUK5faGGD89wvnjCeRSv/5/v9wTOu1zFjswZaO
ziaguDNJzdnMaWom2QZxYOsSsWZJ4a4qQTsh19oz/eb2KtPC2vs6H6hiP/BRKdbqVavyVULH4QFV
iXgUKkoZLwPU7rV4NG9PlarJHtoM5UeaYwXxcw/hYgd5Gib6tP/zHHP23FLgDvsm7Q46F/+u6vSH
pu/cHVUal9Zv7Z6xgmbcuk2/0Fr2FbPRNMNdMwavgY3wy4QitIaMJ+au11sv0Otq1BJudhxzT0Lp
gnEGjWuJ7g1onhdfozI7wGqxsU+gUrS09pJjgptZk1+t7od+rFXMv3BspT8BTEha9RavXBjurtKL
bS/9D1+N8cEuqg+9eS/ira4mpCgByiJwOYSqWoTp+F70XE4ugQ0aOa8wdec65uKtr9ctNUEDFKyt
vWUZrFm3NZ1fvcLe75sz4UXxMUWbfZJxUJw03YHyMKnPqtEOHt74IRyhVFiAhIOwVHsiMYbFYPVr
WEhYdYeeVI5JMw5yqJ/RqewLzxuxQ1jOIUxvtf4o2YR5UoFmbBLCqUW4l712aKogJzOHo78ekFMW
izDjtOhsFTtArjw04Mo9s4GdZTBdmqLxT93UqqMPX7yxTP8UD9ET2x7nMNquv2o08tANrrRnVU36
lo2C9yCEpy9LQngfhFGx2ro9qCms8FtY40PcIfqR5FJdnEk2LMX7YJUXfXdJ6/ojztGDlNVIqql2
S45xCHFcqCRpZxGFrrlO92U1IMZ/QoUdrSkALGwTLuj9NKvb2YmCtt99VgJoTECGUTnzxK2dd71D
O2LH5aUWbnQUZejh4eL5kKXbrDeYArJBOxtT1hyDtgiALJjml2Htgaay14u0n0wgXqebbG/LAOW1
3yGHbRPDW49BdMThk5PIVHdPZA2omZ8ZaiaalslROdHSASd20nlncsAFB2OoU1pJkTsnJCfBezIa
c9z6eIJiBrUc5O+2cOjEZrcH1C/pQyRwc4tETcuMAsSybvzptWTGwxU2tAfr1r/xuO+WU99OB2yo
/cJjozm7H94fkgBF1+iW6dq4fbHe1dNW9fH06gUlcR5Otw7BauEMtDntoRs3rZ53zxIs3Xy08249
uKKFQhKFeM60TZvBXtEiGGwPoehcmuqxM1esD5ZT6CI4byNSoOwBMbVWrAvDeqfnEBzvDxO9MQJN
zK+WBfQtfKp4HgbdWmquZGfKu7arB1L3DB3TLpkI391A0bOW0Y/lcovldXqNzMZ6EJH3biEFPw7D
lL/0ebqjiFKf70e1hIlcyfBpUo5zSMr+ZHny0JQltcDS/j0qfn6cdmLVylw/jq6GrYcSqFPjNp0C
9NGeEfoOgT7YryMdCSxbmxHaiNF+a/mi7FFBqtvNKbwelYIArw4Fs3VXUO5ZZ8AK/5Slr2F1dLpX
8xvVZ/paA6c99lnwEwZTvStN/6cWtbHVU0x4JAtNxhZB0oBm/LH37fIR/VQVGwgzh/ylQVHK5d3a
u7hfRbWn8XEbbDEKY8TwXMwcV+uPTtMlq5axcNnk2U/jqPErKaZvv3bUtQn8b3/A3o2fW76YAxZ5
3Uuj/f1Q2uZLQrdjYZfcLRtL5uK1SM0HVlnq4Lg61Ew+yQPZLoir4vBXGZj8odIGOuiY479e8LGa
7AjHWNyfMqM6n0FQFDgqNY3tTgOKMnfzpRwn7YzJyscnWusPeq874M4cMsL0qsUs0TXPRSiHRycr
d5j0m2dyiUM0HjocxQrREp97uraDrD3dH0AWtKcGpv6fF4I4r5flUEFHgVTAEikzHjRQrY+h6gGi
w4mfl2Ef76MpjfdER9irJMdq6wZt8jrF6kdUDv1/yrlhk5d7vRaoIWFx/Hm4P1cVj8ZYQX0rKSfc
dt7enUL3njuptQpbNS6mLK5N0Ck/U9VTekLdAwEBxOVodIRRuFFyCjUxEdXmqhcrxWiTGaz7IeKR
I0RnSpvBZu0Z79N+DyzpRovCk9Hl6XPSGhpGxdzZ2wJA2RTSatKV9tN0jbHrit82bAR6KR5xRBX7
x9irgiUSJX9nupa/a8jNIbZGvt6fylSzqqlozcbSyBe95YLCHSVdr9Dr6ITpIauLGJeq5xK3MI29
3Jh+aD3fDwfvKZSxCV2yiK+10b8pU48/aa9VMxO5/MGUCFNUAOEu0XfBNFyboQxWDeFJ+/sDlvoc
oOmQvoKKyHa2orCmzMTfwjHyLlJ49d4Y9bepckjtMtwBfh+3yMKJW6AxYftRBvirpQ5Ly1HrrMsE
QNyPOjL6i5cK+zoN4sRWeG1Zlf8pqEOkvRe8aIHmrly/GVd+53qga+EnsnOcjvcHJzK8/dS4D62C
pjgVwbirR/pebtQ7aGyQUk0Sl1MO8XUnib54CuLanbsBaXWKwWw3mkwwUX2sEhQahq6LtcRtEVb+
cy6S/qp57GAsvXxBea4eaW+cEouqNebudxxc3sHKwS3JqStePDATO8tK3QcaucWLI6hHOybbatvs
kkWOKmCeqSChYaD30w6/La54QjhwribLBqb4zIS9jvexX7vMRef7EZf9pXEI+wk6y503ZsbI6ar/
IO88tltXtiz7RXgDLmC6JEEvUZSXOhgyR/AuELBfXxO6L/PeeiOrke3q8JA8lCOBwI6915proJoY
uwbhEDpTE5nNvu8JQXJGv7yhvQMb3Eu7LWqt2GmiU+bV8rklHthvu/rF6V9q0Tc3uZHKm8ISzU1D
ysVNS1wc93+flamxA3yaIsGyo5uijTyoEaQW+QxH2Zpn68HL+EszGa2T1Bz3lnCMve/6Kpj10H6t
fYS2rbBpkyo7Y3AZ0ibO4HXPvEPbGj1v76n5Iw7HOLB9Xa11oHyrOpyjm0Yrz52vTfsqUlsaI8mp
IMq1nrLy0Ja2hGlToeKcbCwdoDmN2YseK0kgbDGcZCGTS+QYySUU3EgLdYylOSc76jZKi+lPC1e/
9CqEBuHZq6h3O2hqBv56JizO2m3Ba2WFU8GNbKHX6n6xnfxkPJZtjJI2/+t25grUtPO4cj08AI2s
hy3Uou4ht2pUvVmlf3HigT3w8x+tmViYJzdwE1p1QFXcVcznfhSk6z72rmZsmmrodqVLpl+kLrRl
nUuY5RSJuruTRfEqYggc5cxkAlR6caYxXT3WMVLufP6syQnDZTWuhnBmXGPg2VB6uPX8tr8Hb7KU
3troxKe8oTRsWvj/cY6//2DUc3lqpQfBUY2fBbPIPX3CxYEkkvaI3PNOOU1x6f/7xtil7FfPtm7O
Zxmpf97Uy8M2nM6N0s2dLQbvOBJ0e5xtwP86pY1H6tlejlI80DIwgf73VBu1Zj+k5DLu8TygYbam
j9Yy5B+B3UgloCJQxHnbth7kl7UYxgvq5OckRK5E/wz0mGndZJ0Z4p4Dgh2NZn8oHD+59WPEH7nG
ZU/F2cdYLxnNhj4FLS3zw5SrR1YA692kFbCGTdoghzeHe8So750KzXdPcC6mmZFgynfn6yT1Hwo8
um1D+wSk/Ttz++ndTfDsFHGr3iLmAYARsCbSFzRB71j5C2tbtI41+M8o8SWGNm9xZEHIq6Piw+7T
8Ntw4l3XVu27lgvgPpEybk1LJ9xP18ftzCbkcUj4832RJp+NhTfCj4DXTPJlEiFpFr7pYPKrqne6
xiqfqg8Ru16gt3HMxDp5cOy4eICFmu6bmawy3zTyhz6dmcrVSdDPwDFzUE+r0XXBxSvvxZeacRKV
BYplTnSgV267/m0PZgT50b/ESh6gG/BQsyfTHduh7iTcZDpLEKM3CMloiFcMM9qSwtOQ8bp2Rf+c
0lsjbDAPAfYazm7SzMAoMGpN5Wjfd3ZoHCrdlVuErd2r6bOvi9v6hE0clFtli7PuZOLcoFiE+eZO
T04ybORkaq/TnI77mpZlwDhJe21nCZG0FXcAoTQSPZz336ep9q3A4XPe2yqL3vgzgrRJdKQtiTjn
SwyJWr5ZguZ5PfbMfKTqw2cbsMnvlzN3KQ4xkP3g92fSAWH42OjuxcetcA2x7OnFvs2Jofco/HZo
yZJNObSo9jyfOGMkMi3ymZn5LPQcq72Z2Xwd/Sz/oVXAcmHqxVsx6suG+AMMdHexM+Ip2Iao0yCB
n6WJ7QVhLQ61t0AZrTVw3wkjj4sVVqEmMQRtqJHW8iEhf2oX2WVKOJYSGw7uaCf9JTyoTo7JFHtH
QvlgDQpAGGZkaw9x+zUsMnk65d4GwHb+pllA66xsANVPh2xVGqTjMNYuDkuLJxnDeYfY0lu65dW3
2ZdcQGcNCllJdOaowmsZW1DMCqxVYetsRue2lEC2hG3lHODRfmxLawd6Fn5DeBln80xmDfmDOWyq
UNbqEikIeo2dvGN0AsmhN7swMc37rqvrPX5JjamA3W2R9M6b2Zol5oSU4VxlIoiDQuUx0bn/vUkH
9O1cisODdIm3n3qrvlWKg59E2OZkNAARUoPDLZ2tb7bJzD7LZj+EoMZJ/vuGAK29aDHpXTTWUUa7
Y7bVDsR6Rrd52g27NgTPPnwm6VwcB1YvLaFx0HpXNn2ExAJj5A0aUxh+RrFDL/ISuoa470joug9n
rWUmN6f7lA/0fh4N2LsGMBcK2jP2nJ/fp73l9Sb+gjx7MAaCM+Kx3wk6RgHFFQ7GofxjKfKq6Jzt
08h4GgwRZAVIOkhe38LsrlGDdTOtfSImB3vZ5vcmgAeS6JBVpXhciunUuvBL0VYZz7MpUjaI/KrO
3N5UBTxHvYw/SsHvNnpEJwLF82GXm2JVcI0NrKS0b8Ry83uP1akNxrzN2RYU3npsoaFGs65u42zS
lxRAUNyQHVPX13djp/0USF4Ap6YfOENRahnmNsFyuRmMON609UIkqXjvkB3v7KjG7+fjwIy6EPhV
OW5sDpANfbDb2USoGYN2byzb2OQSD2TdjdlD2N8NKkyRo4N00QvzLqZ3/AI127GxcCWyni+OV39H
nQ2cxoyOxdQPB7Y9gGw87YFrxjnqZ3fHkNDcU5fQ0qk660HcoRpd19BPSNukR9bWVn+k0J9WvZn0
OzuTH7PAemKn7bbD5DlMTNBEOd+FwL+pH13vgTQTIlcKn22hHz9RpjZrWSbVc9vhBQ+xT9628QgB
m4Chzl1ngxs/hp6Gu92a47PXAbOLardct+wxn2VtiFU3WcmrHMGKCpy0B1ugjmNLwSWwmVeaqZxz
XIC213qkUSQorLS7MnbYzZbZ0tDFCBth2aRjIl8Z/3yUBK/V7JJuEyR1qzbpqrvGqNAU3wyhe4s2
bTpqqnZjLNj6xkABy07CO0RZ3l+T5SZHnuaCUdxNHmWorBxUzaqSN6U1viReG+6ava955XF0jUdd
y7xrAaB6M0TGtO09H0+KHd5oBFndhcwwdqFjMh0CeWDMg3e16YFda2fKAo6Pd2YkzSqC/3Ydoji9
sgNjHzFgKSoGPo95wJMVssd1O9ve8gr9bHfOZaLZv3H8tKYOtp4yy2pPbV+X114jaw0CRL/5fagD
m7xraD0rilHRTmqzyBFYXNRs43KvAKiZD5Pd6NvGCWvCwTRcCDoOuD2zJYGBDOq9abveTQjqS8+X
VKcaIf9sJZLdSpdd+7QZdyQ8ZFD6iYGclD4QQYLZuhkyZlNkfo6mZt7O9vjdhH1+ZHQ0a3+lfgkh
r45lOGujwWETLskQdMnb61g1yWroWeAHcwIhCrsTqb3eXt1uYBTsgzNZsrCKqRv2Ee6RVSxFzS8y
axs6dHlQM80ox6G+6ISpXmtBPgBTBGfz+/D3tV3qItQ6pC75XHUxNFfN8h10X/O6ykEuxsbim7cw
AVdk5621TmIZZIQUsX28LWsvvLUJLEWnmF+dpmOG2DsXpkvjTTIPN2ldIGUpKtZD+TXWqXPIIXLc
uhKfHDiqa+xxgw/Chp6AyF/C1v99S0D3YsCzmw8dAD2SSHa8oZEh0Y+IrGC4gm6LT682gDWIOH1u
vW7CE4NLm2bKtEJZrjGb44a03/KsRnk7wH7HDdHsAWn9IaMt3pCkTFSVDxORda5aCx3yXHjrWbmx
HWObqGsy769xUSSXeIbR55Ey5Qvt0MfhH60iC9Cp0lOdZerc1Vgu7D5csQPxt4QYiGs56g3fKiGg
9g+Uqf7O8XxknCFvvgWQDe7RsghNPnyKJrkmLpODVuu8w0ysFFq6z16agjLhBuMnyTkpWyybygY9
xfiqh8tZ6hIjT2b01YVtugYvWe7sXjdRJR78wprPFWYZPSVSO5+m4Tio0gxaEX45mY0srzk6Ic38
ZDSda5Z6TJxNgD99lrjX3+caM9SAfLY72UONdWX72emNefw9V2chzIDSzd78PjSXU5cEADqSDmWx
7+xKPp/eT+76gR0KlGwfcxkrQdFzEvTsK+/FMBbbSDjbqKmZrD7kyCG1yq/e8xCHlas5H97oY9Hr
hi+zmG77KC3+YCDYq6QKfyzD3IRzh0MtJHjWJVgYU+OrF9Yw6IV5lbW+5CUY45ou/oR4MCvoEyIW
KQx5Nv0w+S6T9MGfRPfJYvjRl8J5NwbMN90kqjeuZ/1qFNJ+yQDIYXf36mcr1JoFke09phpwtcFS
w0My0jRPOYbuEzp6JMnP/l1VO3owT4N5GftMbtEKDLA5Fr1LEaubKC09XDN6w5AFTYCJKfqkxcgn
2JI1R79tJ2Z9oj2EPsbQUJ+HvUwb4smgVeyUKYwbmwjNrSMy51YgRt4iWdcuEL97Dn6vvDoD+kq7
9Id75eUVF9HMfZCCGCKcYeWTX1blukxaAwUxUmvT1rNXLeUKhv7QeIOnji6uUeVHP6AMJMX2M4zK
qy6b8Rv6xlHXvfIHlNLWURHGzISwP85pps2JtydLm/c9xkum+GRXRTitDFOvYoBreoD5tv/xqvxo
QZz47qv6Dpt+8pVl2ks5Gx0uNopUqXT3jQgLya8QI03R6A67duY+00vP6WXr6om/izpNZ7dvcw3c
uHVv3ks6qhsVe+3Vmq02UNOY34mOlJQ+TLRbMx3xZiJDuQHqMe00uXShba3daywmp1Ka1SFuSpOh
UIFcqsuJlpmq/DTyc/czdNBz0oQEzBdthf0ZPdqkCXnbxNjF0AOMlyVXIojLxr7LcPEEBPJG9zl/
7GYYZPNAxjrIR9MwHy2LfE9z1JLnoulCzDnx9GLZuD9Yb+O3blFPuSg/3+tm/tTzsPisVPrYWEi0
6ja/aW3AuQPzWLCwtJfdkMQq1yHxq5le/nrfATJQJ6AXRSjF8UBVDxyYnHNCUPSuYJLoqT9WZN3E
doJe3XQfE6dJPgfOq9TO+veJtEG+2eDj0aXpVUG1fLGhga8y18c8W5vd2qgJuCP7Nlzk9MWD2WeL
UzX1r6Y+ZEERdvpdWzgiwP2rLl1JQ6SDOgsCwap2razzG72pk32Vhsm5ydkqialLTi0XnwOj+vQo
EFcfaXkXhymJxAkcLrohgGBn2aTDrmEedCO12aLispKLz3IMDFKv7lA8N0FRO8OVmb65ITVD3PtD
mxEwn+XED5E8SRsSgkTISICGgfZsL3bKxrP6V9MD/teIPnqfOKwjz5g/0ih/SVgEvhxtBrXt+t92
Yx4gO+o/Oh73ENMH2jMi3iPsFCnzZXCty2EPpxL/2iKGM7jau8pFpcaVEbJY8sO24tQ5Q/stlX/1
sf58Vnb45qK9/pAaiXcAdYY3iGcKpGMb0e1BM9HLbngufJSNCmTCE+m+NpOemuIUrceGxae9Jw3D
38QwEa5cdsbAHpAiEJTA1SfPjn2sxac+VfGpI6zwr3tCEfJpKtda//3c7z2n9YoK9+B/vbpdvuQf
//P3yysNJuL671f+x49padJs4fte//qOf3/d7+t+H5INGqKT7lMK+yw+EdgXnTBa/PvG/e97BXEj
zloqBJM1F+XRqm7zjvZTPcUni9nyJdfBXESDvf19hL4Y52oCzOiUe/PZjOLuMiPJvc0ndjS+e8k7
eAfsHydOuMm9EGeAnLkeY23p5ES73yc94iQTwV641BdTXfgdU8VqqybVciLsamJOvGZVSr3gsloB
afUyi8symXeWrPeOFYGwyDX3aufRF/7NIjCVQHPCBi0u6yfdLZ0zDB4wdMtDRITObVeJx9+erp+n
7ZkjO7wtPPlSx573lNludNuOw7fsXdJ/jbk9KTAtBwXvdGPKRr54NdYRHR22MojGA42ovza9u8F4
JgEs6M6+HTivnBK4cjuBV7FkYx25dARmLKafgugwRuithUKuJmJxlTbDHJiYih0F+pOxw4Qu0Hgd
kWO3UJmUl+7cZpR4OPX5trkrUBJDNqJr0i6vr2TPtAbokQZ/QlE97g02Q2wc1alv0+8I0YLdIc+N
4RPiA8B5opGSuPYanyp4NLMgFDF8hrJIEFzlt5pl+7f2suybU1TuK8liQ61JpkHUqHXvJlqQmKQW
VL3B2LnOxLpysgPxU1w2ZYNVxA7GriABuJ/SwBxljQJTr49NDykjHlsE+uVtosXathOf8Axuydh6
iPJYZw30wxXIwLWOoxKKJonbhnEV9A/uE/ezpI4J6pYn6fcZ91GDlgi/58vslOWaSfsL+iu1Lh2S
PwAevtJxooM2lM2mHQnuAg9IyC0kGrcu5z3sqIVoAnowr6t11IOej5P2PBnuqxO2YqcmthymR2+J
2YksSW7q/cENGlTRxLPlIL9TUrHKrij32WKJneLi1M9NcTK8FyIdaygWCAFsU9AXmBogmLay2Iv3
M5road6nImNcTAu/EypBf8K0OIfT4XIFLTuAbPYg0L5lDXlQzfBej1lQ9k3/apDjmmVPbuIMf/IZ
aEXcDu/Z3Cq4jaZcx7h21qkGcDam37uiOR3M4/Bg1Q96a/gXPCTzdhBkJhRgyRzdjkBIED7ltAcn
6t7LeaCD3lqPef0TJva7q+Z5bbmzs4NQckR7GmQkvdZdV73YVk/mil7ZW6OZ7pHQGA8eVNUlVpLy
P3tTUnqBRvUhdYg6eJRJd3ajgvPRJ0hXiOqzy9ytVfi7QszFPSdIe9TsxaHxqM+h9TKW2WZAF4o/
Vn7aDjQODzbsbR2j6LF0hsgogOSnGfmgtpr2NR9cJB6q3AEj7vZDgoYxVAxL1Oy9R40xYNHS5o0q
rIJkE12/d2zrWDv+wU+F+qj0peRBSXwHEMo+eyVFQxdO7oFmixGMunbUa1t7siR8qQSi5nZokcdC
nB4peuiszAxOuvZSoJA6JHhsnqIkuv39v8TAb1DKpr6pCIS66xQNxkY+VpCq3qqcPVbj9uJK5pZ2
IlG82ZhToz4gSe0yS3/W7ZKCS+RfCNjm99yCRNxlBRMWEqFnrTvENsO0Okvsp8n5ilDxsw8T25RP
Bn8T1YdJs+aHo/8UG0b45aH9b6NcUeABrnLhuDfLBVfF9TPYUKAeFCctkG1ag0reuX5ymR2qE3/O
nkapZ58RkH6/9cR7NFLmC9KPCdHyxm0xGMURNQ0ZMMu9QaB697zEpUW/PP775j9e8x9f948v+f0W
f/+3IbNoh+DzRrlNxOY5IjknqatjstwMNnEuS3Pl349/71ldVB1/74HOmUwVYCEnn6WIqwKqegNx
wYpOzlQqypp8OvaaNx4zy9U30KWAjFZCgiFqpL5WvXI2kkTudX8vc4vQ05As80nUDaEzNKWmBzuf
qakdmGYrQInc9m3eHIEsfWWCHzxOVUzaCRepI+Fecl7/3i01ozr+3vvP/+mE+B9e/49n/7prTtpD
bRrNNnT78TjTwCB91z00On9S3dmss05fH3/vdUnM7/M/PPf3Syh7A7Z/zb5e3ptWxtNxnoj47nLE
E3rPtYLCaGpZuwgxPAJ0kPRhl8e6r8tjpKfyqOUZr0qnijooGj6Z9DXHAVk6JLff9+b3idIw2V5Z
xNxG4cEoI0U/0GqPXiriDTiIglM6O9hDKoN46HCt8M1/f9g8+fIYzyDw3FCJm9/Do26T8q9jraJm
O5JX3bEun/gENmWfWdsWnaxvc564Iv3rXfp9q4zlrVLXgUYeF6Rq7fpGdBirIM7G4hgRJgILWZtQ
Xrk51oVpWoe+oY5e61JyNOGKjBuf7FFtCNw2u45tiJEhp4JULdM2s2fu5iCD2pdWxC6oyYlEMIcg
cZmBJanuHyuXFMCRTmmsNwtdr8Spw83vPTWWbBqjaY8+ozvG0QBlW7MBJf7e/X1SRVO4b6qrW81L
pnb6jXUTU2nXf3ZCS8ACNS5FRJft/Koo9mbjosn36v1o+wRdpu7brBtPjZAosKohOUOzzgNCfNu3
3nK3AuXcV1/Sx5eoO++NRTgwOvtI95zAiDP3Ki0aX5KEiFBYDASJlnWEV7JG+GiLh25CQJpOZFnk
h3ksgFNOmn6u6JuvfY08Pw5ba9M1RXiTsadYT7oVfXUIDBShR8IYnTWdx1WmOSAJimQ8Uzihtc/H
bF+DlOZAjOmdtOSu2+3GE4V8a7zeA3ttNjc+doGLoSCMzPgNoqEZ3/I62ngScOHk9f4F6+BOJuUM
tj8hUTcl9lgbnrMUR8oI1TOf5I1CiE9YX9p8SXGr+4z9/MLvqHdMTCmIeQK9gORjLUfs72HLnN/b
/O8d/v9fRtcJTPz/b87wTZV/V/3/hQowlq/4CxVA0pzhALHQDUSQ3pIQ91+oANP5l2N47LYcF7iv
IZy/UQG29y+kDPSzBa0aG6Yw9v1/owJs8S9s9qbjW7Zn0L+wjP8NKcDgd1lIcH+jAlxdIHDGIGci
SrQhDywxef+kbczDGNU4LYhVGAbkHylgFlP1+rqkSt/ogtj40kqbbYtXLxB+x5JqOe5mrOMMnNXQ
biyFxrXoYmPjyob54Ihn2iyIejKTWR2dCYDUAijnLyq2y5zA1+mwxwMocwKtb5w4Cteu126aUdCp
m3DWj6Z7J2HWKkbIO72Um2VudUOvx3WdI1rZjeNVZCnbdNdwSZueV3LCEbjS9uNBCwlm1oW7hbvF
pDPSScFwvRftYY7RYYjMxThs60XQ9HmzHot0Yy1NpTzO4zWf08FX2ghWqmG7lGL+xtsT0hOxRQnp
JxyOoVF+M78iLnas9yX5BpnrZPzmwxstmX2E59+Z1aPDFt4x1HPSc2kx4nnpZxhbPbyt5+mV9xP8
vyZdgooSEkdbB+XWg0bExGrM/SjQCK5C4b7t2R0CeYxiRlkMmTJjmlaMSZa8G/uOkPALtlhrY9Hw
B4/bBWVFpnhavrZx9ealyKULrSfAxKDCmts86PT+FTOvwl3PlCnK5yMNe3Bo+hyIkYwJgxyaatGh
un+YLEczOgE76stVxxbNk89FSiUVMzadfaAipTmAD+r1x65GeVcvVVQP/dxdSLtjKb8NoJejVv5Y
lixXVTV9Np76mNrpG6sCcKv4QPKGgXIfhhbWI1bsFqhSTFgpO7FjVbI5EDOoNTztFETkGPtZA0tu
lMy2HX+VEk696QiC9QCeWcT49FxdEcYW2HaKU9wIa6vLHry9kVTMQ6N51yaHWSeBpyqdmxzQNm7f
lrVa74tdZo6HjpEvNgpVrcH4sd3KihRBEVpByQ4raNOFkMdmbKU7prmfEJfjC5gj4jkArvjeXqnC
3AxVDaTMc++chmg1NWdcsOb5mLveljQ8CSiRESdaQOI55nKbaGRfTPNnKQjzUIvfPS1HaxNrnEi2
WU8EQJHIRKMWeYHoki3WehQn5OgVOe1NeY5QOtVFOR8yB5FMl6oXLHBfKQrBS1FALSgAAKKZMzFX
IG++J+fo3cZjMI/pR4b7rKL3yvHhtwzpJ8bAZukycXXQBXTytVDF62zAF9UNiyRALFZiLF7oW73M
UkLQnRrMafC2imsT9frRjmEl6Zmc7+up2hP/RY7jMJWHotfZA/XmtdIpRMLinqk1ZiT4riQKBbNJ
hk9OtvM2C3X6wTD+CCkDE173tPKqH5MtnhAqI8zOIffeIT87c4azS2LNdnC8owXPZJsk4qhxfT/o
HXqG2T1oTLZvPVVv41E8xqksgjzcxRXgw27G60Z3jczjkiXKc3PIGjkhIb83tLymlTvhZQhtsAqd
6+/NsnpSZYzlee2HekV70PrpivrJiJI/2B+wSfSiQQqCcDf1vcAbCPHN9CWXR/q8t2H+riqwhZJo
C7MVbpD5+85wra2bZSisGNZxzK/Y/GYre8TJ6AAsq50H30PEPXVAuNOygH+FLLEoadTHhfPejnCu
PeNSYZzXBGmH+ggLkPZinOsfHZEis2bXQfOdtkStobMMoaUj8MbSfpsgNmpr8Rx28tN1pmd6bBgu
uuzoeio6grE52OAfQlYPSxmfJrvpSqc/Y8bjsY7zC920bR1hXK2E620MLdwXXJog+RU6X5TBYSd3
GfiVTugW+pC45U+bSbZD9EadRf95xIa6obV29P3uMrTiAxvE2oZ7gW9yVSfxSYx9u1ICHjAmYYtS
TFXqZ7DmihUsO0i5MQbhrMrE7jaxNZ/yWt2YUXRlsvDMBQmINbPePOdcMvj9O4uMayv9mlPKIwKY
FUHOPhFMtv4DoZrhj+rPpo3uDlZ4rntbK9FO0aTwJHT+m2eNExlVyl6ltE8DtONgCSEtm4tMijZY
EyxypLUdhZINHRiT0saNjtHmtXV4N2Z2rFbBJLCsmMKPyZfyVfyoVU8+8dKHMJJ8qZeCMoWOyY6c
tauXpFMAQw1x+9ILLH5I8HsMLUDuY3TvMczBE/fJ/LPdyN48FxFrpkJ9DVEi2dh1Y+9bOJdT0V01
M0ofGU2ci6HI17XdFpvBDWf2XOqlorVKZKUpkMq5z3VPmGKrJmJKKNSNikUaUTnwHyjLTVXddX8i
jLqbgnZFoHX4oAX6w7WTmDgKTPWmIXBY90322MyCBEPZbCpkaqMz4XpJ+5WTJExZm/GxrtFnF4Nc
FblbI660XidDXLvWTDekBVxVJ58Yv7OfoloI1aVhc6MtlCvPRg/as0oAmdMPyuL/7YFTENomAxz/
JTf2QDnuBv5gzs3+TMLmF/K7PVNgwIageDaaqLadLz+jLj7RPnZN3CS29eFELayQQn9pG/utVjiU
ev+e9L4+KHzEqN8p6opD0gsIO/bOSplhkAY5rFM7rMnJ5bob3wllJpfCf2DpLy4juncb4Hs5VO2m
IDV209QoFWsL1laZLwoe+sKuGT9Mo1Wu4ti9xuZ8EVb44petux/rx0ka2FKXn8QcdEkrH9gXKRps
Fh6Jle66qM89K1z3GiGQi6oTPgLmYaj5RTqIY6MSKLt3VtfGBwdHRhZZfRDPE5uU+U7r61s8nQ/J
fCsg8q8GtMRUNNO4ig2ouSZrL5TBxZNqrnEdpUFthyC92+rQTt3ei+VVqeUKG8UvyAk+lc8g0GDA
gMtykyipHWwuPUXs74fIGhgdgRZ0zPkaoSAIoCgZQQrPY0U2mM9V3VzZDMSIazXWIOswDuP8Nj3j
UZPGo932BQ5biLBevR2V/knS5becm3Pm9XemU31bMmHbW+ob5rOw3SW89fq+Ep61KdXcrWd9lzWl
2GS4WpCf1FgImbWGCA3VvDdzGsZm35l7QSJOilZszVvb7ksy58joDRocZOxedZCLBl1BJrmK04ZV
GLoGF/RiY5JhM7tPWsQkoPfiH0g783Z24L8ZTvRWh0t/Mf0zuxSXnqehI6UrEE0gKCu6vBuEml4w
2MS+JHnV3HkwiFahB93dTpNtFeH69trA0qV5GPBPOGiDTigjkXwP6eNFtKNaj4Z9TgoZrobowkVP
ckkDKOFGk73rSrpK+KO+s5wGe6JPyVEwEVopXCkx2VUE3hFAZVYN+vQBS5vPb1dXT5ZBViOXAWor
s95pjFk3U6p9V+UI5t196iYyhyDTW0Xz6avnyPSKtZWiSLJaN90UNjtkaISpXT1BYiXkcHB/nFK/
n6c43jLlps/gEu9aRusZqvU6LDlKauTMq/LSPXVJ/Yi3/63NXsacgkeM9QPOgkvYmG/Ahcp1mg9/
5vIYO7AI8w6AYkpGu8AXsK9yX1HocoI0abak9EyvdWbJQ1p9jaOdn6Th5xud43c9je2ZsOVVWVPE
tB0dmGo6ISEitNciFpDY663dCx3NdoljBCeiKQmw0rFfjAbjtTp86UyTf5OBBWJuHnONfqxeDv3O
XzM24poE/YZZC43MrDM2/jg4K7/sdmnkHDtap0Qwa2tr6j4WmVBTP+IL5crgdeXeodndgyFaCYbz
qOKLGRmbOHlzsh2zLt15/A1rXU/StcSViF5ZrZxoSAJmwV+GaRWnyXKBEGUV9IIxfrURJkydTQQr
i8LUga2B7sKHSGbneoqaVwLbmMG76RO6y7OIaE2MOgpC+26QKEDGFptA1A4vKbs01lvbCbKhQR8t
XyKmnKwh2cX1rYNIsdvBg3jW1JNBUAoh35irgDWjQWL7lKbpVnMQflVddE9/qAhWiUZ5mSQ9cUio
BEOF59mcvhKb9kbj6NuB6WcQWrzfMB0wSxQMFUrfPegtnMxhmB5JkJzRmw1ncDrZRZNO0Fh9eSfq
+FlpHa1EYRzsuvS2LqMmKmdyTzX09HHJl3nxaK9AJ2L7B9/o9NlP59/Z/vQ5cbyTHPkITbJata4T
b6K8etbN0Fu7WqptGiYcAYXwWrYpNIi8fkxrk6AbXOLwueRT3HZInhv8i759saypXKtyPEeR9VC2
XByyGZsV+YOHcdI4VbsbLerwNwztAVoEYXddXG4ZAib0i5YpWIsFxP/o9dc0m0BIS4sYyGLh5tR4
wBWUTk2w0zMRSfdNfDc43bTy8uVwKKjZh2ERulsnkSrIZq3Ogk79W51/X2HI4Y/ui6Aedui27mdv
eg4j4oJ983Vavg3yhJJHxFhb1rxx6UJvvIac6o6pHRCuILQXrkHqJggokB6K6U/n83H6tfg/HJ3X
jqRYFkW/CAlvXoGA8C4j0r2gNJV47/n6XrQ00kz3dFVXRMK9x+y9dr4iou28KiELhKHutFF6UOay
9/NQOoUybibuVgUaEirfIksvloAC2IQmgjlZ1xxR5xRUtEuJNBU1OI17V1g/gynd60ZB98cP1F45
SZHQ7MgzQjqXdsDHDHbV7aKRfQILOuswsHTl8Jw1sg1Vk6mYgWJqLvr/82Ptkanw1HV7Rv69vTSE
KMyqK6+rfCta9skwaHYSZLOjgKcBK+IslpA5eVlKNk5hwanSlYCokt04qU/y/d5nq1CZdgj7CAA+
VyUfRQrro578QZD6Z2r1y9whzZpyZC5p9Oh04zZpI5Ec/Q652tbKgt9JfhgzSRZN8UUK3DG1ZIsz
l0l/imnWTsw9Js2KNNxOpuzkhE6E5IIMCvVUg2ApfUOF4jQsnL1ainHHGnO4q7vkHwMJDpfyFfOK
ye6NbkdKiB8QNVdrPmhGyY8eszuz6q9UFRpX0315QawekDfrtVnuB3n4nEzp3xwx18SFXzpL2W1E
q/xJDdntpZOJANVtVTLwTHgwOmR6p03yhyCimc2wAQcLSbdiKjyqbnnqOmlFUfUh5ZCJYzFgIiqO
OzY2folFLU9rAIFNRvgMFYOJaDzvu2udFMjMkv4XuRxRR5TJEU+ApSt2C+kCsAQ/jLFMse3gfG80
UWLHSbY9w9Nd3SIt7VLOuinKTVbRKv9okO2n4FFzkJPrm0a70MTgkgY/qqnUUHRBpUUp+SZG6CWP
fCxzj8uR/fCajp00711IISmZMvephJhR/SiNsKaL8TsWKwxWtDVfi80voTQx9mJWhoYmOjBeXpWu
w2Q1UY4bEwtvARIK0ktSLKODkMsGm0kihwT4TajgEkOMjghVX2BLsvytsmijHGjYEZjMyV+wRC/A
BTdxOiouoiikB+mWFEtUlOREGPSKAAdh5Ye2EPQXYSb0EgAFNqhIeAtGhPBiuy8065T3hLtq84lR
2NFaocMQMDjExO4RDRIu+PgUNRH4cqu+qA0zjCSTNnFP/JJpXhqBqGOiLJn0tAZJVEVOfLQEwA+r
rGwAhkZAqLTh7A9Ca3phPHtTe4iiSl+ZQmQDVfW/nj1zIVFnlBIJYqkoIYRczVWPDhizO1oyhX2F
4nbcqykxwTAHiGRqX5jUaJ6U8T2O+N8pEaM1prSXCaWff8K02M/quddIhV6a7Jrm6jtoDdITxkYl
rCBy8kn7jVpCf6yscsIpeQHEBzUCEQMUKHJYECEioUSIjl/cA8M6bUqxykEdIlInTqlLFNEHiMHs
hCYeuV/ksE+BGl9ZmyFTA9/M2EiaYUnVZGgIgtGd4Alb7ARaN2ppede1+imfi79pmOuN3MwnpZn+
oozk1aGejtg6JGdqrL9C+gmq8stSxK9KX36kKhEcIrYeIzli4dJ0G0NEtV2KvDE9wn5rDo8Vtjg3
0pWNUWo/RY3QQwBrMYulq6c9Jirx2uWCm1Agsl/Ff55bGt9htI9SoHttoP/EODNZCJJTuhRgLMpR
dkEkIStfNfjhvR/Vh2bk7+hVV/Eh/orgECbBoauN10iLx00Nx8MB3ucHAWGZRDrT02nGDYcpHoOB
x7Jrbmo4bVdZw4xlhb0SEuVGlhaHJu0vl4URWmq0S5EQOsjWFjLgwpuosdrWSwG1HZGwqfSrxNND
ypiZQih4Bwt2wXAEIRI/gs5Nb+s9spM8Hf5S4tGx3j1HsX9pCtz2M5NNjyneO4OnwiZYd9gZOVKo
darAkoT8B9m4FKXy6Ed47iIWy2SqJyeYeBTp3/lIWfEeq4jLGUjDaK0Dz+gpgUX2SYSyyTxCnXAZ
JMqsnvM3n2YLVyGW+DSO/FYYSNhC42iUIJ7KhvXv0sAwUaXuuMyKjHiGiWAul1/qpMebSaVlaa1R
4cphbJji9rGYy2IrB9qlFOUW5cy9rwLKK15WOyNJIuZrtWKocNpaEU8NRzI+4nuN9BBPySHtkpPJ
8gDHonwTI5Q1YZIWG40hjjO35QGUF6InyJ0gfKedKDM9Y5DurJw4dwGssUsW7UJE2AE4poQfgXbT
pBOz8MOv9Xhw0NLgovfCR14xJcJTFvuZtNzHdrG7qRdvDR8ep77IytAI3+tANDcJU8jNTslzRK71
soOwyZJOiXBNTiU9kaq4S0/mQa+DnpAmDtOgQAe8kHi4Y/iGxl/gH2Ey7FuQB7xUGD90PU8veqQf
zYQMBLVBPl4BJgQrPFNTTzFTkUn1hZY7ISeFFfYhnUAvMj0G+lsTjMUho+HIpnOqINhLA0s1kdBk
3tNwyHqktZfcSHCWWSNcq046NpjzdkISXWWrG/cxL1DNuhB1dbdLcrXYmaaaMFYsZPbxb21Hc5DX
9bkEaFkCu+WY42KBsHDppehRzRluAq05RHl2FzI/JyjblgZ88m24/MlphI5cWzMgqjq32xytVWhl
pt+0sVcL87iDnLSJq6j2pUkmKbVfrweJpDEFlM9sjZS/5Xuje7WYPKwCgcbQI2fGi0/nk0L7HZaG
aVYGboMLYoZizqjC8NW+/eHsZXnM7hA0EAD8prrHUoktWz6AQXjnOCpchCivR7IRZC5TLd6qEsVU
FOWseVD5eoTORjsAZwI+SW5HUf0ZVLHY9Y36J6G03up9fVgA0mwmAeV824cqWtFpPoJdOwxB8TJE
CT2eaU4O+ceYOYM53rHA2iOBXll57casA4ciqmanWqMrpPjGPDFH1k4JRXlTQeSwUsgucsNzXhTT
ti3jArMupaYgDF99ZLI4CD/qmRFOJXKCq+QMt7raI8cz/F4vL3plhYc1qmysyD8ApEYasKrkTqjr
16YMjgYMNioY9EAZSXiTjDbTmrDWSaHLlcmskHF4GncxW/JdJRvTQU8Wu8fi6tWL9Q8M5wIZVUh8
1LStFzC3Baohew3J4W4Zb3NhQms4a2sRovbOGFu0EqS/aOZ8HhU4b8ts7oqKwU9rTP4yqdeq55BW
gCgrYFU8usaNjNbBsSRkW2ZHHSrmiuFYkQeFBnwxkFJHxnHJVo6rT+ndoK+vyQJbgAieVuGk17oV
R6bnPjFpJOXiV3IXImMccqihK2IMs6V+UrZiaHqBWCu0TVnm4fQs5Is0y38aIvRNaRQ0BROcurgo
Tjz/LG+K/p8oNdMmw6voURsQwIICsGedFXtySA/QSQHLKZn8Xb6NU4pMUYstHYs3Lhg5zyhsssGx
mDj3odnY0/rzHpEV0em2rzOUU2ox8SqW2P+7ZPHYpFIprtWjRQ9exe8KOSfupFf/ukX5mXi+g7Rm
RRJ85bL6BLJ0R/MXSPhhypxLncFzapOCvV8k7b3uZG+uGKEZNJOmNL8jyXptAX8iXgQvppRRSjRO
9RJFjeSajHicLP+aop+yeQF8pxGrIX4vJLUMlzS9II9gCsAcxvywZFLSY1sMrqH80NM9RO90OI75
GZB/CTtQ3Ar6PajP6XYZ9qP+Ukj3jI6VsGXtRZHuBhyvNZ8zvI2yz6/lLRjYKmEMNM2XOUeJ2b9F
5VPia67YVGTcOniUqpj4sVijky3camL3VTMp/bbqe6mfln6jlLcCkxTbBQYiH2YkgwlrbRiOo34K
AhSOAMKU4LkEuzEixAhl5Byci/jeMgQdX+aCSJNPDBd2Pv8UqmRPy7syPgr1BURRrz6D5S9QXzXj
PUZPlkZba/nUR5Z5+l0wDuly6KGLYWe2jnp3CKwemWTnEz89IZYJDktMmwJe/L1R7+ByQAN1VOQW
SZGbGX52gtunoxd7i8bas5R/FdgMRNZGeuyY91RXUSe06gcSgyH9KxgelXW60fPz3P713bMUb4t6
D6u/RH3F0sEBEtmLdO6Kzyj87lC1ihQQwkxs+UIcIuunWee/eaTDDy3/FoOHLH9jMycR94nEUwlK
D6OanNQuH3qIcdey1ZJSEPAaXLjKjnOknCaPGYHmU8EYnmyZmS2BRQYKDa4gorgbZy6AT6m1cLY/
kenxSXjLKMcn/bcQQN3vtJIURHhldPz9Ic23CT7D7g4+dbagNvKAn0z5GfO4EdFHlgXoMsAdHl/m
oLx14F04tdNipBfemYmH2X6KIdvtCvXMr0y1vWFcFvMyMCFiEDA47ehaS7PF/bdFd0r2cOEIDFbG
8bOnE5UkqAcJJtCY/qJmmS18apzuIsN/ALarodVRGV/T+2Er1g+dSQCoGbgSA6Ql4ypg5mTQe8jJ
NsOWQwVsd/oXagkqUh7p+mMaLDuWS1uilELotOmEarMO2y2BlDM2ziy/bew5Ts3Lx0tgzujklpAZ
sp8s1wj0NcP/dXnmLdJ7J7/DUNcvIiFy6TVrPonx8CfjWJc7NPF1vOmo0GZCz/pLkhyG+FzPu1F6
ZOE913hJsWQJP9YgYSOyAcRE002bHvyctZql9stWa3I7kd/FpnRLphIRfA9ZvocWGsrWaQL+D5Id
L4SwY6gf0Uot+TeviJQc8vpFqj7N5GUS/6D4SPJvyjrPSD6bmSkbw4ZM+RPZTHa5Myu3efyaUJCJ
eHElLvSYIWzOXSwRdoPZwNrX87eJsTdim5NioEbIDE7mcx6vJgP1kLlN5HLwyfMfWm2MiJGr0q/I
d+43exR/CnbYJWlhnGauVUwOsQI+yhX6n47UU6aB0tNwc/MRy19j3W34GtkTYyy4iRDQDUK52MAn
rwoUnAJbSYf6OB7/oSfZxNOvic8tmYK9WsVOMGteiByXp7zih7S+ly1nTsdf1xZIBIl9aXAEIG/L
gOjV4TfITkbzNOo/zXw3xbeyPWX1azVfKumBOjuc3tTgq+G7iP7PT36rRgD8zO36gN/YjUNKqVK0
9eLG486wDu7XN9b7prHBWFBlwV18GuycjGQdgYq2LBpbmX69sCKXsCe7gV4z0tfq2JWngaf4a+y+
2MGT2EfFQPUJY7yyK6bdVaSy68GpU/yYOauCxheRGTsN9I5awVnKuw98q+Cd56knIjVlE0mxZRvm
ujH8iru/jJ1IhqtPrvHy4V1LHE0m3pqzx9R6lkGFPU+WD42BYcEdQgw0fDr70VH4sxYc7nMystuk
zE1w2kUmsnq+38DC5f0P3aTNerlUNsMZ4C7EEaaQQBWtkuUGV3PYkczUKpuSt0mlShJ0UmImmluS
jSgvePBrJDqQizHJN3SN0YwOEohjDXMp4+ur0dhTC+nFdo4QKWCznILJ47FDJSJs+rZy0yTfxeni
dMbg6v3Cd1drrWNp0UYUn7M8780R5SSlU8m+X4VHNgho8fTK65S3tOycSOU9Z9rAsmijqxAzuFWD
EhEmAT2DyUQXfTjzCTcl7oMoWHUoNuZAYG+40YR6k/AbNvQ8gsgFIRjVLe9kbse4x80/OmahsNpO
/TgaUTp9hBovsYEjJMXixBAiS1+1kdb5LrSfqZlTl3AVSVg3NaQvL8QI2Hog2OsfTm55eqfjHNJ/
swPM+18rPhgGtsrLqH0qvMfl8DuzQaBTcwSkJgsV06x23rx8zCogzMWrlZ2wRFumeS4Pf5hKpFJD
KF5IvrM+iIq3S5qegYtW5ACtQKJPIfOm9luOHJ3ABZFBa05ouhUic5IaW1KovTges4TItazln9Hd
uMJtpjOrIVyaLGYHpKgzMAVswPfpxrnlGyFib/33mNm7goiDN2X9ejvQ5RZg9a430PswmqUwLgeu
E7hWgnwKp6vavKRUrwmllPXb9B8mPhaTcPiS1bgMpBIvlj2lPFoIxC0eKY114KD8VhVyZeMRiN+i
+tXmx4jU30kPeSSCP0CgtsLRHDBG7rkdGM9RhqauwgMe08VkC07SQnbYRbOPzyHlMQdXQs4r1SuD
nkgS4ArxchO4KliRMNTJnIUtvhooazlL0rTyMoZkMmbrtu9dHhFjc+PQjDAkftXivdgKkA0YEiGL
yIbKGcmb0ImRKbBpqKG1D5PKL3Et97oGyy3hk+TmMylT7qD1nQPnZeDSqBiAyajfNAAYAi+w1O9L
BBA45jndFTutdAdd77Yc4pNgFEf8Y2eMqXsyKbfBwHZVem9lwKKIJJi6yWrlW1N8CCTxkcYEm488
RfPkoyXgs44kP06OsAqqEYxq1T0cI5ZKi2OQaRdX/pTjZdRgY6spYDfdD+FkCrJ6MnPrZgIFKJrx
F6nsQaiQm3Jjk/XjLejpRJwKXf5Cp3424/FiovEqTXz57CfDafGNIb2Dtz3JJN2WYXytA0CNA8vh
QdxBPr3rluQbkD07uT0T1COdwHI7uZp4XTtj10vcnvWfthhOHCCyEouN2hL/XcxHCd76NK0jtQSh
HemkOTqDuHyCcL93Ion0uIecJZee4JLea9lgW5qfihbbFywrozY2itr5ZsS811TeakkkFto6E4r2
gi7yrOKWLLPPOMu/wcJaRnuuq11rGbYUCQcpIfY0YvBOYZqJ+eiG+fIqq9Y1KyD+pGxFaAJOqiBd
BdaimdRuMYQ19WcjJOD+zHMxho8MxkDV3Gvd+NeaXPnhyBQsOYXBvJMkJCK1Xn9lFlNkjo+MMSAq
NR3J4nq2j+ZHnRd0b18SI98ceaWk8HPe1Wm5LetvgBwMHlUnS85TsBL//zXJISCFb3FzCzrXZrEY
WJr7IkM1cZutXRv58fIS92xH/Ky7J/KD9FnscfC3Y/WHXFO7Jgq1aI+D9t7wuuSEMkUhowPtsOCl
Z+xjVp/QqlgXfIbquY1fi4U7jKVwJjC0ZaAGz86OmKpMFAv8RSMD1jhJe1sC4f/BfMbNgegF0Z38
28pG0MbCPQ9GzFuW/aRama7isC9EgGk3dqtAkfw8v8Qe+wYIB4wlor9qulUjt5QLullUsMd98lZz
EJ8U23IN0ZNPCZe2hINxUc44yvUNkylQfWdeJZAHja2OLMoRlKL53BREoZWyyka2s010SxjFbSV8
tvJWNR4wStwcglOvPOVmD35US3ED+BC4kMbxn1g56hhptemzksSd6NGOlH9KSgQR2s5NaW6RHSwJ
puFX7kq7qDHMXcz61NijGzVO5RDYifnAFrnbT5wupuVzpjlK5TUo66SfjNEJYtjBrzN4WTul2CSb
EnLLLglRqrmxu6TfXF6uEEHj3+GWpXU4KUg7peGlsvY6G2sZzQcEJrhPTuIwrjE2Q+cKvzIzb8st
2oq74FsZbrlF+InxmXJcEMnDyKDnqRDN7TQ9iWnQg50lXaINKkX9SsVv6o9m2ufRxyS/qMNrvdAH
PnLhI9Zf6Y+aZdOJ29l6VpTzhXRqJpcPSDuzZbNvT+WdP7lH0kienmQkqcl+8non1g8mmWPqvapI
RFYXr50vmFpc0YBE6s0TgYP+IB7G4ZVfliq7WbsU5tUUXa31CI2AgCC6iEF5EajT832yIeJV9jKf
B6fYxRE5sQcFy4tS/OTLP1Kk6tHLnOeMCOsfCVmtdI/iP4r10fLJrU677QyXh1rqGaq/4+yV1pM6
3K7rD10667qPu5nDWDRvhivw3P9WLpHvxjnZdZ5QEP17CvmzOAzdshd+T6ezgML/g3lpS+UHEZbd
5AEQQRhmsgVm0syV3Vc/o/o+d/8awTc6jJlnbdoLyWGpPbI6HB7znqCYHlfPrXBgDIJE78dN135W
GtXVDshH12OKCGyju8dBBsmzsk0SaNSTXG9T64vvH38aSujbJO3WH4WfQig5pcmDXNIsXbdDB2LN
fKHwNJu6lL18QKSuWr4NnuaaxXWhYDVsziPMM5AQ5fXTlYHd6P+KgSjta0ixCH5fwkE3DLeWLlfG
bbIgSSJjk+Bf/M5DfdRIFxC37HHwNb52wSanTtRTVHvctT5GPvhZNYujiPlITCZG668oHZTLtnFL
G+bg4kXKttAMMMb6OrbUjP85yYVdrVzn5jVoT1P0Rvr1+qTBLtmYceQyTaByZ8Hl8HcpSqr6U24O
sbJbCc2a/YuqnMbkvVCvy/oTO43qpcK2Usw3a7y0IaCg3jaEDX7Xr7A50RLRN5X8325b7+AQRd25
R2G5ksAPs3XvYHp0tLsNosap3Objbhb+DLQYjcC0Pf4dhX+xn/qZ8TFTYfbKtSt/1g/4cRXl16ZG
Z4vEcmrvVXEl9hvgD8sYzTctlpYA+B9tfSVGz3pHjQ0hI6qJ83iNXA5cVx5O9It84vPAqZv2t9ZV
3UX6KIOT3LwjuUHvZ3fo9qlcOIrOEbTU3ieuD68QSL3XsAWay2rYbRzRBXha3edmx5zNy2iL62AX
CWe+hWj++n8/zU5P9uvgy5SPCtv4JHsJlb8AZs+9b3wUodk7IRV4VcfuEFue2E52sIlJDqWQjq+B
to/XpQw9NVWyXayi7PkexA9puEWcL8RfUGnPfKnsOukF9nG9WTQXajmKowPzaYVeEEVpicW5/5Zz
p+73VniDjznbXwSjI22gOcELdchZvM35+5D6BMe6CnJzr2VB5Zb5JqWzTNu/dlO5TVQ5KooNQWPt
ik91AbSDbHc+CtpZ13Y6bLl+X9NFjipGpqMY3SFk8V2CFPMrER0sy8ODAQc0OJYaiFcGXNup8Cfr
TPpKtAJ/scxvgN+Uh6T00fxLw4Wsa+ZAbympuxOxxdPJ4osvhYPYHgT65iT5IfG5EJgKkQ2FcpwG
xcHSTC/+xumc3pRgS+rTKkflA8C/8invHJh1vBMWAfbIURdT3RTgdnIpo80wYSHxY35SoIfxBqoP
HiFWJs852sSW/0XEX0PV5lu7ytchaXGe6/7vk59dFe4G5M/V3QJ1I2xIQZc5zcMRSbU/VNe2cQ1p
H4b++cqnDh0u9M4TM69AhQmrJN9XFe/dqmLw48bHZ+uWKJaF7RBu29SJl9da21nNOWekbNnUOXZ0
Y8BX0/bi4ftkQcO2uHKxqhePsdzz4nasgrR9n56m2FdkZ/hBSGVjgfDWfBP723RVlq4wueHuRWBP
L1NPtCFj9J1gvaaWl2VX4NtT6AS51x6B+9sisSI4SX3CL2yJ3ipZi4n+KhlHi4MYBRbfRFnuQERA
8wZTZadlbSvaW5dd++GsUPAYb7pChUQ0TQfp46PrKGeZtftrnuD/05CWKtEcXnuNISwd1VL2dre2
skJBn+bHKajqDcdi9jCoqLahp+DmaOmeIW85KstSRFQehmkuX06D9KB3L1m5oWGniUHOfc6mm0FU
F9IuBFW0Et8BX3mrEGHwJUWQiZjC9dpejB/mfOeAH7FK8pIru8Z8RcE4cWKAOoqvvJmo63NlpGd/
le9aBFHGIag92PB65LWzlhq98SEsh3JT5jiOjxicK/5oM1yJ5jBxUQQcWMSEEvPB62uyt0Xwifmt
sGPtskwPI8J+uYsIPHyljtk01oZH2i7IgY92MDdT0VO7FxbTTAEVJ5+pZ5heiAjq9D0C87raF9EW
OsGMSSE/C7wwGi8Ii3iF0lcQD5H8klPvyMV2VLb4SCh6LdnnYUxzD73JUB7M6Txae2ztDAF8RAE8
nDHfLJwoZJ21G06/xrS3jGNYgFAM3FENPXYqThfwl/qq08MkhLkTM7mzcFDVKu1sdirfkKBbOrGS
fspKVNkq/CYB9khfnH5WLprMfkcMDvngwSkFFZCQZ94dVvbJwHYGFUZLi1VvCOY1/ynBzyS/dTKN
d2zu0QKyjrrn06XzNNTYBC+IKKvk/IB8pOEzZB85mQ16ua9Zcm2ijRD+cpXrYM5Hr6g9Nd60sasX
iRMNX+b4JlKuKuugjM2Jqt55ZZwx9M1mt8RsV9KtIZ6mv4nTPPpqpxdhORnJ2+z2rpa/rEXcQmz1
zYxYwXipyzyP+IO9nAM9n+1ovOjFO8elpu7XF14PPsSe8Yf+ub5QfYf/wNGQ2Sbw8NebV9d5WQKG
XcObFR0zYSfOd1X7HNK1hqzF8yxeQe1o4Uk34WhtlXlLTMHisF8OTrQJdluxzO+QMLyFzsC1Z+eh
z8TT5DYrlksCQTSST4gNKdOzjezOjU816JIGA/peVnaJ8lbSMmoscXpcmfRWBuN3moQEkqlovo0z
oQwvEz/saTiZE6S9q5IcenXLhKpHf5J7HW9WR4BYV7PEQtnGZ7NooIO/GfQdT1gcYGzdabdGuKbi
ucq26xeoBh5GixAP6DB8WMNN2/E2ysWe1CQCbbMdeWHr6FToP9Llp1fZBk8fLJgcvT/T9qjysxLu
yBXwKPFUuiAv+Gzydr0cFOU+qXddO6T6uyo/ZOq0oYBt8A6SAXj/0nNggo1JLi2hDs2ZGlehRZHd
iM387PTzNQjvkfVi4aabHWjLdETXgS5eOtIMtsF+Qp1oRG9whnuXCS6Ddiy12Of9oTuC0mAG7ZQK
bgpgipa3HkBzfBmz/ytkufd4QMMMtT/fQP+XUO9t2aXK7LI1qopXnM1ddhD1zSKcKweDtPAIvWjD
8aJTk/bQXIlQmXezw5YVPYWwN60zmZ0NWDrlV2UHkLEnmCVGfAifZetFLc9yOdvJeAiq7wre0kJF
/YbEuYCukG20grEeqbPfjcij+zol+/oHhD+unZ1o0OAdWo1SCVeCqPxjlDiKE+UeAHMkClb5L9f+
QXewgCBVDs0aTiCuciv8Z0S/urolw4v+FSiFJN9iEnzS43Pdkp7CbtsoNw1HTZpdZuqhHpD/AIP4
FyWA+K1yQyySZxVsZBhmcEmoLZ2E2+MLVzQqySOrxDZDZnHRW3+iJF2yNzU8yMJ323J1cWSWd8qH
2qqYoyBwKI9y86KI71xRhU45Om3V1s/0t4TlsCDc11sGzUCb74ifN1kePIHg2hWacJFRtjCd8USP
9ffqvUuYDE4sdSr1rk7KTs3+1dY1HX+a/K6blAmnwPJi3We4zFH+RXpCAtDMGWl83MFh04sRKQMW
76sKf0gy01oX3KiDn4lDQyazKjph8NqUKNeilyncyZov6NeAEk5mOmvyIIlMUfF2sZF4VgaWBU9P
0LwdmFZ1PUk5b7qFTh09ry4iCnCYo6kDo5OPxUVMosAd1244zgEePoLsO62fffdpdh4c7yQ8KMrf
WPyhVRpYLlLHasrv2rDl2Z5Aa7cI/Kw9jTnpSedmfknbb61+b/vXUXryA1HC/ZL6UXOUlH2srZqS
CHjIid2BKl5jtAn1a9FjWpqfcXejBYKxCGcCvln+Sh7lUh1HYx/IX4odY+pBNXpsXIo05aff8Bwn
T9mZuC04M5SbHEVOLQk2S2NnhOk1tv/gkeL1ZOH/N4JyEQ+9TnU6Q1uHj1iPv9DDN0pf2un4S3eF
35xvxP4V9NfJQ+Uuv05MQcKt7lvWTo6hELEXDV8wmjoh7YkD44BfMFnuxOxHvQy8sdwnrMWgZDOJ
Xf8Y/DikaJMtTOuM76X8CIXrCPtGOtYzZxZlPnZce2BmLC1+jkMG9qBtZNdI8QCcpMq3boKEc0me
y79TKJzt2zIxoQI/FJX3FA3P2qwpMidr1Dtlp/q5/SeN+5RzJeAVO/fDq8nTUeowUsZXM0DtUTwF
1hbZkaYAGRzX8o0gb9p8imQX5stmfZJqtoF1/MjVk7VNqpPBcJEyGMGFjsiUpQwU6ag+UcGUwSGd
fnkvi+lBCDNKgr1mXGfFFf7MxUs/yHaaq22r7Vbc+DqF6GFQnzvTXf5yc8smolFOvAmSvG/EnRlc
OAM4FWYMGoDy1u6rIttQqX/k8QACto/uZnUa9W1T+RlXoqG+N4xaNTQ8tHIC4KBCezfZZI3lJZgO
/GZD6IX6dqaXqylBw7+euTQxfxvdQlZmnBjY1N5CSgFNf3XuGUlKuyq8IXhGJisxPP2o2quu4ASy
DSeETHAj2AQNtzAz22fltWma4/+/OYav6TXMH8l8ivKfejyvRbIWxmiqR3SZqTOVT230U1bAUXG3
uGAgkTtrlc+WvKdYN/xx3pJPvGk4ZGymHgaUf97SaMVq8DUJezUnGJz0Narcbdd8yjFyljdV3tSD
31rPL3LUCE8gxWxD8gYkZcreKtyO6TvxE3gB8bBk3+NW1y5sMYF/oUtW0l360DNv/c5ZWMTmHTOL
Q6QLRXttz9sifNGHfx1/Vu4N2Et0CfZvpHOJVnjf3yz+doj3TB+fYrrrWcvMtv4JetfskMy8y+I3
Jfug2mW/5Q6t0h2bOTzbu/VpFuRDsx9ehU9Ocy3bdtJFaSkyFR/1NEey34G3U47rWNOQES96IDSX
7AWYIrWCNG/l+DCXx6K/oltidfscHFrF5rvXfkyFQQm7knWBgXpxEjadclv/xSL7g2T54CcjlC+G
dWRfPAf2pNwm8YLGnG+Ekct6ynYeimVkV58Ggp6u++QanIxDbu2IDYzY/3xlWLF2JToDSlV3YF3n
JrMTc7Hk4l1VL0n1ZKBcGihLpytmw1i4zDPzOH/Oj5WPnCogqPu2jpDq9J1hna6cKutUSh9S8RGc
SiYHzS2LDBBMuFCXz4R9rNQ8zPRNsAgH9OX51AwHEScHFfKIxieenFwL11cli4DB/s4qfM7yVWFU
krXfNVZOi2mt1RwB4Dk6N9YntxRKxTd+7Hp4WHs84ti3sTfXb2vnPDFvozaImDWiJcNMKO/QlXGs
7hsuvXz6bJNtzihByIih+wL8bFcYc3r6YGMPSZU3bjtMN65rfrP15iSWcjMYT5od/L+q3Q90PkTu
Eqi8Ho8akZHlrTKXTRp6hvVMyb0LroDuU3mrY7MevDn2KiSS6b85ze2hP65TF+0/ls5rt3EsW8NP
RIA53IpUzpItW74hHErMOfPp59uNAeZgDho9VbZE7r3WH8NdJ8gA/5hFT5JVIc0IdLKl75p/nFRP
O/tCnAwduS+qcxb+mCisxviYA9BYwVuDwl23fiV5W0hnE2ovhEdhUpGbo6zeIu+bOCJQYzbD6qPx
950risbOPYVh3AnmvM3AhubOgBn9mbV/vvEZ+R9mRx3PtlI3bfrTBkxHu7H8mbsvSUL8y0Ue/odl
jwxr8pfh30MM5wIdSJQPscpr+j2o6Di6AzW7ebxnP6RICpnqNxKwhZ00DJTMFaTs0wDrZYTVjeMd
XL7I9h0YBBnvQbEgwx7/ByspRz950/kWH6qbcVKnRLxYOKt7Jl0f3MOip1tVX4JT6EbGQeddnj5M
mWSx+FAjtuGYq36GkJ6c8n3rdJe23Kkhapv0TeJ1RbTrYn/spHVbo878Rw4TK4y6MHLeG1IlfH92
44DHkz9eCkj2AVdaqenKrMhpW8yPHg1+tcIcxcohnrdJ/1LLe9acqIIggpIaPDDO5C7LTwM/n29c
edBGRD9qwA+c39rkktzj+WqNXOHgnBvimHDveKHYeZAwoHELQPP560sVNgSYBNk65974i5oZWhV4
E+FiGa915b0TQJGMZrr/QNnFWHC2wlsk4yTc4oFYpvk19H5SH4OIBDGLBYAjPl3W8slC8TSO6VLX
Aty8jmvoKulcRFK5OBjG8AIwxJZr0trJvl2bjOMDhkKCOaajonHW8HtR/lg8xZtYyMTTAOGxazZA
psn0QSMAKeUn3d+KlVssCVwTPIjc+QA5DddJtMFstPDJlq0INF7FPtlm/AIqqKgJ3TwIUfj0Hjub
frojVV5o5ZkiEwKKOnnLXpBl6zxeKtaytA+ZGAnQJpTdmcLHRaH+aMkvsL2l7qv8mBmbEKOjTLy3
uBt6dQaEo6/pNoI32Mt8zXaYK6vUPMhfzbJz1eaGdHfpMNSWOHIyXnQmNMvcmNO2NN/7Gv6Ijz/J
rlr70ExMkqu0PNnqS3wSlvamDXRcfdbErTaLdOCKpg5DPnFSScoW3kf9IFQNcPLxGiNsXtfJLxYS
lZuKxeIR/AXapsbzmqSfc37gc4thjjoVBmAxILA8WMNnpa/CacVkYToM1mtlONkEz/JWqanI/mco
ho+bklONybddjdJu2k0Saoaydm3M6AlGIT268vUqaPga1ge4+BnxZS5/Bs7Vr++QDDTg7MN+05Na
cLSPtNQ33aG1/rLoc3yrqgtGfHvakBIM6VSiTKD1QN+P77kLECYDwCLEadZMSjR4OPBBc/2Vtfdx
evMZ4eIRzQHDa87uTB48Ga8L8b0jLhTYXmHJqD1/LAtrZnu1jIds7/XoVbg/+cDiOwEvjLiUjxVt
4cKvdwxZ5GmrcRUW6ZR1xwrOvrm29/1U8Pw86vlb0p6d+UKV7/c71f/RSlwhC9A/40Odb2b/EHyO
738CD2smzBuSlGVxj/pdPHpt9VfiMULizg1a64gE7GPrIK3nqNIFmffeUSbM3ewTkhutOgZ4f+/H
VxR3gvOhR9rwd9PSXKN3k4lU0d/G7L2KXhrUMNp/hydEgb+ZYUGSmtec5bsORY+GcUNi5tYK/bRL
3ElTylC6TFc6d95bQWiFpc1LE9hMnmtGq6+8fIrD1Wy/SfxcDFfyq9DXIzbAPNw1pNpyZDj5zTZA
omVSONHNdgxLSKATiWPBlSi7+mtX3BHJy8LCOreOR4MGyNzGHs+h+ldZC7WD9jk6PcTB9xwyTXF0
TVnh9Tkvqv+k/mxhlBJKw9R1ACy1Caf3e+BfGRlmGx4DxxR23HarwEzTqCCVrzp8cwaCh7lTtwDL
4In3cVV7lFvshOOlxySa8XJ0JLUEu6TdJ6jpEvvImSjja58GA8LgV0XeU5gcXVQnWA3A23ok7xNK
UvNaBJ5YrmE+cxz3fB0a/dEcPUKvAuqO6IL/QIpZ1K2pwKayhthkvpGP4cNm9YZXj9uUtI+cwKAd
YZ86a6fuf0nVTz1zTR4Gb1jF3UFm9+X+jlZcKMZ/uwz4l0F4TB6fkv4iBNp+SxJjua3MB3mt4Lah
q48fqf8x0RDlvBzpU0o/82ppUK5obEZ5lcxrRma6qXcN4qVpa6y7lYT8HDEG9g1egY9vDl3jHypA
OPN0oWP26oSNasL91XNVIEnS6w9dbj3Ue8b0KfZCnIlOfRZ7Z1X/NK+EE8QA0prRCtXFWavZIXlY
9lJxU6p9Wv8z/BNYVEEqUH7WxdUt7lp74HJrvMq6Qb8p1c1GxLvExAr8AFBl2cS3Br9qFblK0K+U
sUKWjsdT2PkQLbUakr/+15e/bWcfagomt5+cDoFyyw4TcdbiAPaE/AfULyZz1nmn7BF+kEYiEg3U
HSEnFPx56kcWrXTtXHZHP+BPRJrqFx8EqOICLogBYByXucVCJkDSs2PCFbPpoJs7Td3bNZA6bSyY
RQ45TneQRC27m9G7NrDamb8wVMRG/HtHj2p9Ov13ZPwNFbI/469jxiINxp187i+Ye8OV2JHX08bG
8i+t9RS6dQlCyXBFbFCPhN2QF8dHSwdbCcZGubDr9x2K5Dt2ptY6TFSvMfBj1UN/1s0nM7zxndoz
lByjUezkXtMe00lbVM+cE2uMycXs+1U1/RNdbzT7LaruUrP1d0jvFBsiNv2us7OfXQAze4a8kDQK
0cQwjOjX8t6t54vgwuK3Vnpp1TfN0pTmAG7iHKMDVkoYN6Z0GYOyxooIHgzdnIcvqHhVjdENFEDS
fSOfijfmoARRiXxveoiVcjNITyWEQWZ/yEnwEBdVXHAwPs3C60qMAzlphP20jDmp04oJJKVQCWUv
ucnBBlydLK5Q2TBPiW+j1K592HC2B6wf7E5CC2ujqYRwjtsDf9A68te57Q3pV8pBsqBT2NaI8XIn
Y9O8jay0+gqA2zH2LcN3dLHw683G0WHgq/CKm8NOmhcMZ65V7QFXTH4WXDEu+lMGO11kmbBh+NNJ
KS7ieU/J6ciqt4ovvxjIueElKCmIQBTQnYO7uJeF3gTuSp224svv/I+GFLSoYJMNBxAKQhBAdpy9
KrOyh3yNtAPUTDtc1abzlOeDVt4q6a0gbqbb+fmTQ4FaOjV6zHAbDZNXXHiyA4RZhvRsWPw3I65f
YKd9ko3AsocAFDBTuF5w0GrlBTueR+2imLrCznA7fmb6AQCEclF8+p8Ie6iFNYlfvCDoZoCkR3eJ
28/Iqd4MzKUcOcDj0qbUZxolm7XeZBCygtRD0AoHRAcAX3MxJ57aEqTMVSC2LLNz3PyAMQlgrKRU
zwdDdZiZxqUjexzwwN+wIHBm0JCSgjL6pq6sNS10pfEmx+gevqt6TSMvhwTnulCvANbbSeu2Ielw
4rEBUZSs7ZeNG0gt/kzlWs1HIpt0msbiPvWEKDVV+Y5QQVd256ZrYLs+XiMN0wmuIeETGzWRi7ie
skutk05Klb3M7Wf+sjqgVrJ4cXv73iavgGsB6sC4BOml1cFc0ajiZQqtrwqLvoYhxZl+hCxqoMoa
3eqyWxXSzmfk5ZksAwLGN9F0H537hCwx7KHS2AcuCUcAdlWEea/ZdTgR9pPyqOvarevf4qlV70aJ
NAQkzRwZ8pEHGnO6pWPey4HFZJtMiIS3PCa9/1KHsEP+vgcz60GIczKGU6kDK7uk/pcB7DjQPGOB
mlq7lL4mOuL5ljEW5//8VMY+tVH8uzhMxQ/qUZ5SQ+jIrqzMsHQOkCHKKNRVJEaLs5Q3Wy9INfpW
QeSl4vyDCXoGPVTdnPQmr3Ht+DIlD105T7DMwk4S2q+WbAQpvHDhUFu1CbQvha4hp/5q/JUmoq7u
JP8vIgJwZJoyhJ8Aut9GIwGy5RpI4gUAVkf1gm6EVZmuGdKXk3EMYfZr9YOXeFM5p878rBFnTCnj
XIB6nFdksvkh44k3jv56HvmhfUkmM/xPmH9DQDT6hulB8qGUOFxSeduM+4YfQnE7ZuLvSkB21l4L
WLpqStIHtpAGOfanbl6r4Zc3WU49bNWq5Kb/UWvvnXU1/HwtE81SYqyrabSs5xQYmGI6rGu9hLEL
rs7K4B2OjUWcC2oVNLoEBXjhsqeVyVrWHkBnux6cjzpmSWiMhcNt12wsg08y+WKIjObNHF4K4xhk
kFE8HRoTjTN3nlU2vwGCbJtvkGRvIgr//GWwivKt/20ILeW+BVvm44yR+SF7kS0JvOQpoS+2An5D
39tgT3A7KaNVjpEPP4pWwGwTt5rCEAxL1iAaAAApkSZ+cgYupPlBFIsKYH4hm272xlVPIhIvOZT+
TAMjmNs+mdjvWZEVOXZjpsOR0VDqjnb3aPlVZ9nkNEoVhRXaWRqTtFQAAJtKch3e4rg85DNak181
XKInl+pTjCNE4uZMx5uB2aEs6sXvv7q5QMzyZz1THCB98ZicY4IzjepohFc26g2TsFpOazVecR0t
dMWVMJXgUHdeGlFDRF0yrAdTvqIrrZDfBTqk1BOTVb1yCnXZ6dwE/HRy6CpcCjEWpeJg9YCA1yGX
oTVXkwoSTTjkv9x6Zv2yWQVrLb+IoyAMj+Q51i5SG4dC5J1KiEV4VSNPDk8CYsNjIfQxKCM3CiVZ
HgXJtIfAqfKPJq+nm9b6bICAzZjgmpQIa36h/OHkKBL48kUN6i1EiSxcH/lRta9msS3Sm1rnbqfc
EsuCuEZ/gmh+0Mo9gZ4ui1B41tc1mvON2h74ldhUlp16zDgCG+ZJNX1p6bdPrMZfxZUmvgeGcBcz
21R+KgofZkbwiqcwohdncW60xd2hwokPtkzW1pPnTVwBaXfN5Gurnsp68Cx73oZlsbVmShlnKoxw
CZRqsRq4uxavObGWfk4IQKUzNKEIFKJT/W9ajqsYDSgO0vlfjYrMMrY0XwTaW43gOWk75MhPWftC
dPbfRweuhOLVkcksnbbsbVrxXWFOIcFCApmOfGg8sKXR+pha6pOgELI3y3TzNa9e+d71/yQEQpPG
uNSuivIxLLtlAviGl4TsLOjSc1nKi9G86eAapXMeADKqjzh45R3nPjoSzuhsfOS87ClZmGONSXRG
6q5s6nxZ2e9Fs1Pia9i/NFzx1NWSKUFyj9J67SZm1ehdtExatAahXaiTSfriyFKFOL89VAPalRlP
B2Hzc7HOu0N/LXjvxf0o2aToedA1QOLNkvAPZdG9qmZlyhsSzWyWuc4N4/cq/zPDtyD9nHAqzOBH
/fAWj8T6TFfGB+efIn/J06lGp1C+kw+EWnBjE+76Ink/+uzs6x+WHu0eWFeSejB7nJrpViRXgin1
bvRohnAj9OV9IzrQwBQWfwbTnYkjJX9wAVBsCdzHYbGCjMOWu7e9iqAxXmLWzWTeEahRyF+OffZj
Yv3PGsQ7tmXMLmxnMkKsu+/jjFfXRrxV660G5Y9KHqFqom8tfvUOG6wzfhoqjgQoMPF4Uby208k2
M+2AfxfFhdh4W2bSXEghDTQT9MPRRDhN5FmdweAG/62GhS6funQUmJVjooMS28IFF9uCgkC/WSLF
FHIhSV0FIZkwpIZexQlGxr5seqjaF4mweyDSECU9DFcmnvSaIzCN/+rxKgbiMQNArHughwQX8BMu
1vlXuu+zSTbOsmRimlEynBykD+Y+gF+r9L9qvlj5I8f8WMnBouGl7zkBc6YeLN4ApMzkrk2IKila
RxU3k43ugq9FYl3F6eiv1QwoaY9yslZ3lvNRwix0f3bzhPR3ML7TdrUB/m/K3v22OXOOBFUt2uow
/YDZWjrDb/1RY03QtcWEXM2kj1GuMm+CTBNLpNm8Qn7juYEDkhw3mLdkUGGBQxvD5dqNF2yh6U3r
cHSg7kQbSNrtYuCuDywIYeNZQ9+KQ7CvMJchxjZ33DNBTLnYgzLPlVpd6NMi/YaHofqtyl8124Ta
3eYnKYFv8Tf69bHXjlgDud14V5CCIvxRyy2LYJxt2uZ3xkbZQ96SBaj9OriRzfprKG5BtDGKje0F
S0qhuBFzRLurZEubZM3EzAcgTrMRVGQsGipI3ghAgYpLRtSWHcOQ8lbZ50i/BJSGAI2s5PpbIeAl
bf4jUo1iZ3qS28EULHWvJImoBqfmj12SQwZ+kKDeIjEPs86CUDOkNww5uJPBVUdmkq2BrCordjKW
4OTYNJdE2Q3DgTBg8pLeScY5+tF15FitStdiYbEZ0B1chDNEroLctcMQBomugHcf5mY1Du/Y+Bcp
bH7Y4sWFhlhFiPN118pW6Srj7/3nLMNVGDzFIsQWFOcbbW0sdWnlx4dGWmmE5Nps08SVrEIAPCAj
CFG5g3nk2IItK+xlET4fKvAz+wnbXhs9qvIjSz/BDXNpI5ZdZcnFZ+L3BZWhKoFnDK7JZHYhaa+H
EBX65YHhIq1/3018n/kS7HRgD6Ni7DvTXg6RbtNSPU8BQV0bqfvXQOLFxhe/yZJwKe8ALX63gxvg
ixdadDZtShdekez4D1AMQ9rU4YusG3dQk0V1D/k+qHOXQ3KUX3H/JyOmBwPKtHtlXjoGbz4RL9W2
4y3TlxxqgEarUd4U7Uaur8TGka75NgF+iFnRUY/k87pJc0c0wt1o4rsiN1d+N7QL4F/MDIQml1xe
wpPlEAVR+P2ds4MvdfOX7RVkKhyXKXBZdApeLRTtLI18KRjJ0DSk02fWrXrnQV9hGL5a8y4Nt9w/
TDKj4ZmeslVl7Ev10GXYLxm/yECqgd5NNs4OTkeC39GXpXKIsKZyrw0baVqXycXUz6p8GxpSgy5l
+NKcA+BWUe1E0PFPVa2J7cJYt2GM9eBo1XhrZ5zc5dayb+3c4Co3XD89Tf2NdBGbHhnroJHyB+EJ
rYTFcn6U5pszblC3GcabAchllHtj+J4A7iv1YmU78Yszjw35VUj5SPAt9VOtASrcFI7nMfxToVLp
00spTinJSYCXcHGG26hcOyrp3qT2u1/WywzINKFlJeNI0di0dZ5TqoW4VIiF04/zSOi4RzxMy7Md
LLph7SRHOGoPLyI6pJF0bU9MjAmLGXDLUAJSnMd0g0aKp9yILgKNnwkHYPjTwpPaTdiu6mWETV7f
q+qZInETIImIGBDO9kZ8LCDvPQadmNU3PgdPgo9mwv83t+c0+lOJeeqlF03sCKWFJjoHsLGHP6ou
75HxNQL3owXUR9JmuCh848vpn8rR0ClYWiDUjYOjTForkhbpK8nFW+LOvNVMmx6wHFIGLyyWgrrv
8HQhoYqlV8p0ADbrUlBGu1NRu51OOvOxlCUxu6AoVTkwRCzeagq/C2hWlO1eQEjakLxr9icQSaR8
RM9pWg3SKijeY9LQ49+B+B9H2+BOXGKSI4H0HyqNZlVuCqRixifYFbqwxmE2DY853BjjDrlmTX1E
iMoLMxK+oSOJ4gY35RP/H5kaQ8VEto2dp19+x/NfPP/j/fOcZh8AfVKVA9RL+as3rUpsYIwA+EhF
aHu6EZgnr1D6JRvHHms5WzF8XUJIr2hNcUOmaxpPWDDoowO1yMytmr5VNUcmjcx6eo66bUGJOAEs
jn+atSs/nnK0kMijOYicqwyjrgzOQTC/JQQNSIRZ7VWYCS60UOBA1UOHqTLib8f+GXrGZswzxZJM
3Mwmk2Ax90ekmL3xzFuuavlBWhQt0xstCsXdpajroT4SIoBUcZ+vkc/r22oTr6HZ26Ol1ZdGeedx
gdmPtZ0Q8RvO6aKUl1I+y+kXJBLic4kj20r2A/B9Lb0mmelHwhrJxaKgM67sN/o9yfbEEY3ZeD9o
NsroHoHxr27sBupBCrdOPF1D+IzRaiy+02PK3Oy7LbEO6U0cAVP80fvHxvx06q3hYIb0dGVJgA2Y
OL9bXl+qN1v/A+BIOHo6niLULShKXSPdsSoIB9oaitt58q+vI1ICe3S8RXqsVI0MnG2C34D2KCIT
HHK6pRSsciat18jW1pZFv1ghOs5eenFRXz5HrbNHKjlFVxC8haawJznXJPrXpHtqFYNiDcMSFI8M
gf88cqBXTMcgvkhT6RcIQLStXx+6Ia+xNePs1SlMzbfhOl7PeOhbpG+I0xGZeFAMsQrJrfaroAa0
lG85Q582ojQbVgRCKmBwfKIBu/1N6h8IK7gJ39BGepr25XTcCyrX5KIxfoaILzgDLZZWYsKYkgOE
k9f9yUgDBYwx/Vp8TZ2PXRv2knE24SMH2/fwpCcrZqB1q/9rgQEE5sn1gQO9gRAnTBQWEwV6qG5s
/73uv538LwGXN8BHl+k0cw6gdW63JZtnUG6n4dXp5KOjAiDjJbkSzxUyUTBY9KgZZtTBuHp0QvHl
FiwyqNeDuqXiJLCvifqj2Bczw1dMnL5dgwD7PVMH6LVyCuQPp3519qLbTJthPBCuk8jrYT72Xg97
cZPFV8tM1xNoIOcbGQNyTgcDfnIPYD9U1sZa1V7RH6SaoG50/zwzLKb3CVtGAKxgr+x+mbYfwucS
ZCj8A/CB48hPDTI0SwjhToMHZdRse2ufVvsqvsXBZz/AEVDRS8QYn7UfHNoBcUq4BP/G5rJk8Gf6
iIlh5KQa9rX5ny3E52CCAAO+v+ewzcimuAb4zNGOHJ0t7ar9WxovJT49/5LwrMvHePhgCbQL6sQI
4AAVBHMpJjaNdGuZK9RUiKpBLTTRPcdVKHUPkHXXrDbtssLSuIfn6zEmJ6xDRA23iB2CmhOsULzw
ijC+a/cp7KjxTLgRQnk/ThchcYy548JW8pLsBQ0ftjty70m8AFct8q2KwLkjwYVdN3Kw2JgQCkjR
UdPU1l62Ns24GuNc6JMJVWvnbWOvzeB7QlIRSUeulDT7UKMbADyyeLZL3IoZ884iqu52i4CQjOVG
47vfsGCn4yc1x6V068Jnn55i3o1mPoBwNJth0+hrsR8U9Bwx21VH1UXTnq9z7Z/NKlO03+0AH1nv
U/KImOKbjdmrS7M5Wh2/HIVR0p6zG4qcZzNdO/Lqk9DjhQQozzMJzr4Ig21I6L6yHIbHANw19Mg1
grPIstDMk2MSC0dX1tIiSHPyM89SnykcosEJOJI9UHBRl4uPdvpSm0995awRSgnRCtn8AJ1orIDI
Y2U/Gbu+Rr9oZkuDvx47Lbwy2Oi1ZsueqwDz5SYYdsAflnTCawzIxSNHUkXcECWOnKo91A88WAQd
1i1q4lWinZqOSCwOrvX84C4Sw48JOl0gUpTrEFLgH4MXLuXiI97yv6q98K/MDdfwYVwRkGGpcZD+
tF5mCJPjnzAxEfmfHaf+EnUfaf9LZiDmAQrIWt4zdJUNBUNS+xW37+Os8Ykf/XbHHF9fycseuOwG
2BTGhhLyP1m8Qg01HsfiWl0HoLcjO1iQfQScNwxuSNxJqXin3NstkEb2l9zEt0rXXLMoQMDYieI7
QyM5pzH+RfvRsqcPb2IDHvqLZl0wBIqSl3CtG//adJeCrShsFGKvzrBAQaYRNeJPELjIWnL/ESqc
EPMu5IzDW9R+VdhwtfWIQZ67l18jBJ7MNlO/HFV+ORaugoj6S1hSJbgMBMu94A1cjiNcLOyHfqfe
Q2g8+vS3qhjKwxOP+aAwzfbjYmyogGq/AvQxMgGyf7KxYXeaaja1weucDWPC2LzjnOR45gVAREZ+
nRdJbljCk/M1YqMsu2qd2gf+RLRDCoGUAFn2t90eHV3ImHxv0i5sODIMIp4rZg0BCgbhweEhEKMh
qY5eXXNJED8SAeP2xY0cQRJITll3H7/adM2vr8c3hga12fI+V8VTYrns658qPgh+ykZYQIL+gsEg
C/c8X2K3VrtTYlqARXxc/r/oh24TIcGSJq6P8jrqVFP6oSshCO8u9vDCoiAh0oindZis3wNrLfyU
c/OlkiNEEGnHfG+j92ZoasxXr+WL1CLygF1IuAAYduMEYcpNtTmAiBBuoqcQcH2bUUYn10fmnMNk
Z2fPkam7KWO0DXgB0w+BOuSQxXwSRowZNfC0iki8oYND/JV5HLi4qjvgMU7+NPqgXmcxOAn3GFYF
7poIt5XyrLm9mpw1JLjqBmFOJFUFmMvFyCkoMCSQermLsQWrPbDKLa7eVfVdqg6KvZ/RXGqqx1iV
pV85E/fM058ZN6q2F0X+hG82zY3sMDjLXsrtxCCKyKD8guE3tt1G6TaFswcWo7uVSu+u/9MqoAOD
IiG4sVkBSRFjdlieopIVQNExA9dYY1nLu4fpdU3m2jwzVdItKQFZzOYzs7/L8SuHOFvARTTgx5Nn
5RaaEFhije+E0zM7miZepOEoTnmOPGEWLriGpukAv8UMQ0wSvT7qKh45U3acOY3+D9Om8MyMqu7V
NLf/65BJ8roSeRSVd85oV2ssvGwOcxUFyS7Gv2x+ibcEFWli/zPsgeufy4qH2yb1B710zcQ+4DJ3
k2Ef1nvmhKlFptQD3oFnibDXSeTqLX1PYnYDGE+Vq9jSE53zjnCrCDQ+QERQTskyELHIqDnwf7j8
Y4GQiC+1f/AjMjH6P9zK8DRTu/tu8B6uR0QnwCp+B4Cyic29zAMxcaUhqdBwOWkO5F995U2OLgYi
cGXLvDxgHEQdRby8eSgiOJ+bmHNiEJ03IfTUP0ay85p8Y+s7nf0VFT+iTgL2Yg85i7EGPKoQeTKs
jMG6Ky6EydM+PEe/kYOzj4OmOqFDkbEeIdTOi/Vs76E1h34XYnIT4iKJlp+NWMqYvUAQMCOyGu/z
mITYM9A/LFe+hiroZE/pvGfzWRBIoiEnV93Q+ZRqjBPEMsioHI0RMeQY8lxQFyDz+F9i660jYS76
C5Uf3yY9fRWvGoLqYfs9gWio0akbP6UAlJYZBFnzAC/+5CgVsmSeVKyR4oiTrOXDpGOg5R+J0Lro
EVMRYYK6hcbdNM/6h4w7QNH2GSFSMWlAZXkLeTbjI07uSsLGsm3rvVOZhEl1y2xa27pXxRcz2oMn
kp28GFaWC7zEzwX7eh/ze8xvrYaySyPXYGWeHovg0i31pCaAmfvN8Ggg37BWnfUWE6IDTGCCQJLv
wPhBKk67Us2blL1mg807W5LyQijFQuPoHos1lKeIL4j+8ybPeFcPw7R1Zg3REzEj1w7GjeUCFHvZ
d7tY1C+YnNEXW7rI5qcP8e+cIQUoTHHG3cBxNskuFH2bnUwZTn7ec74FBmI3WZgZYzbv/7gIy7Os
b4derWAA5yaGplz7zUnnZmVpE6mGnlKepBiYQsmWmU5QEVAeFmaUITwa77UjbdKBoqD5ECPijrjg
iHYLF+zJQXhrG6zRNBmo6kEvzqxaxNpxkapoeM8y6qB8SzCBeMR0uH2oyrLngDU6t7aWMTiNH66k
GB8hJMBOX5tLAFfjdzL8VUk6RwwWEhOvlkJMZDdZAL2cv0N9l4H4QoSVN2K+AokZJvnjcZfLc+Cc
E/+9CX+KvqGYbXXSe7wCAFTGJQdlSUrKEPhZupn/G38bzG7q3kCN2tABQJGjVKEAZ7vH3ldpB4Mv
DTdtucZLNK2RbXfjjzhYW2odwuqcS7g+6KzIGRELpGu0uxzw3JqkCpTVX6I9KuzHD3P4qCx024Ru
aPPThzIz8j/NgptWZ++ktsrCmr7EolpaxqpWr468A9+w1vR6BuvW1VelY7vMpca4HceniG1LE3ZE
JOX2ih0A0RMv3GPIHz4ey8xkdVP4a7V0FZKUIDHrqptwWOaEeZuBWzG75e2XalkEi/Er+hy+q0H2
cAWOTEHs9qNJXS4puV27y1lMqPzgD+Xufudxg18ScV7a8DSUT8J5eOt8lky0KEjRuhvI9YIljwPC
IMWLX6VhwmjBVy1eBZuQmvHrP0Q0u8cSZVw/GRHg09G0dtr0RGVa2Vuc/oZ1D7JsMQXAfmInzL6D
6FcTyG7wCJFAdo2DJx/6Oztn3bUrFw19AgUJFuKPxueC5UBv3pIJ9Riz4NQS1hKhXvl09LvF4mRa
b0Ln62RnXX4O5B9Z66oiuZSYYWWl9Udq6CRlDW8Umb8pZ9oU6fDL7wTpomXJtqIneK4+zD8M9Tpp
/U1EQxC79RDIPDSNR4GZK7AkEBSJcY1OUN5DMZMBYKD74H4iGIzasRITqmpBw6DtmuOvUn2RLuLX
h6ZpuNI2c/6dQTgZWs//BhgD6BBJO2U1NzAyhsVO+Ei3Pb2BBd07XypSg8j4NeMvv7pOEypexquO
OVle9w5wCp1s+G8+IvbFaiBpeAHx2XlEh8LeUF+90MNTZfLVlx9T8V3S+hajQ1Tb8qz0j0HwIxtx
OirwO+GAHNZ6AaPQyogaJFo0Pwm+fp+4WD9tl5NKMQFupJ6Tdd8P6PmZtU4flp/SBeq4/FvcKIhh
r0q5r2W3BIuxgo3051dMMPSSUdQte+O6qLe5ZCyq4DePHWZiRFII+rtN4zkAo0dBgznkJLTlpdD/
KSONanSK6f06ZEf3Z1jH6i2x1+pF76+tfi5yafFLXTlzs/AxqWR7Ox+AdoumOPOWW+rVrGmCp/u9
u5vlbpTQfXlts8u674q4tiwr+J4ID0c3SalcIczkS1lIYvdG947hQ3iYdx9w68LDr+NpHhdIAKGS
A/0LZoK4XUeYr3aQrjrffzn+ViiCfelXyTcCAAb8D5P7tNLWARPWGzVegvCJw3/RcEmdfb8eYvyd
JuXpM5sQTe+0ri+aZDNyysYmo/46Uq6qc9HzEysPpdQsLC8iFlB96Dy+ke1zaYN0IXVEMA8VREa1
TUYgh64/izgwJu7orBLsRXtmgs4DXxQymuSrXxA/8gOk51deNa3w85AJdNFMFtf6X659Fi34rtyt
Jqp0Ixx+CNqIiGA4Y+Dge+9wntUiOry8S2wdsrzXVAXH/ow19iG3pPvvpR9QeEJkouYWFL+0U/JX
8RG6Fq40Mj9B1doTLBF/5qPM/hDAITGgdUkiS+ocoGTgYWL2be6s4IKA9tuL4E8DgJMxOjjUgM9v
/8f7QmzXYUw/3pqwQin5MbUtZbZuyaWgPBmV4+20tqYTiKkD+TOvQ3PdpJdcd1zNOJAt181gXIxW
65DtVKE73ukHz0zJslAv2NsAvTMAMaENEsxRn/GZX9DaF5LP3Ij+KtrZAvrlZu6Ghm/vTbIPUnoi
7QLWU5id8V7r+0q5q4hPZ6DCumyXMYIglSckWMakB/HssoJ1vAP/MYTDStRH2V5JcJWEGLXEndlW
YkFyWaKZgaANYiE9l34Jy0UQzwYEG5wh07Nspv3klF4J4E/JCEkgOoe70PGB56gJqSWsHJzHwoDV
wGExAaOm0LgA42u2uDJCaLTfRL+kxHCF94mFnBN1OklQfL5irgRroXbNkyqPcXX5P8bOq7d1Nb3C
f+VgX4cT9hLkzIUlUb1bsuwbwpW9t4/89Xm4zyTBJECQXAxyYG9blsiPb1nrWXm+nebSpFQyXkq8
D7Xkhv8W4wt0XLZCkDQSXkiZPpTyptDX1QQIjJMljAd3AmqLjWuGe3Cn8oPtQwOxWsvfcsyZxY6N
rsi/jRoj55KtSe2Nrpe+xTJeRpo+tnQWd7Q2TuxMwsJMrMXAoDoB8BA1qQIMq8l58po0rMhXVB48
vwWYTDODF5pwznJOCYhcwpJnqk4tRtJOzE7Hd96L/DOkiKy3jblPlwC8sjXxeG5nAeJbTrs4RjEK
w9ep10tpCgbgPRlXKFJBxZ2cOYa0TLX12OxxveMTZr9W7MFn4QEx80U2oZ5BIuwkE6mN25ZADDYJ
fg/ZuAQ4gKCdIih1Zp1waHQvJdQMFqaM0mprDYcKU/6iHrbtFd+oTRuWWCew7U9eu2W6ZGBCsjlr
VhGyLem77utVUMQzcsaY66Aox6OB1SG/cLC06nNoPrLEXqt8gBGLci5OxoXLttjpMmMCY6lzBVio
n1T7HmJVcVg8Xzi74zB90izOk9VtnInuEgSgmD9saNpZrc6J9FqUKqcdcQeyyQHzGOoVc6fQPmo8
3GJYBlX+KdtHuV9KCjLveWw/KorhtuUa03bQ59yS2R3loZsR1rrgvnSd9h4VVyIpIOE1swKi5xix
h4F1syqyfe9I6EeZcgLnKjkawTmvHfk2/lZxTU8U3TmyKho8ZEQcqtNmHGGpNZFT1a2PI3YcGAPn
5xBEql3hxsU6jRNE3lfRSpMtLrCvmBZQgjpTHU3xqDPIcg/22lKEIFv/yTSibRhAMp4K/UdfHNT3
oFiB2wDfzmOAXiQHjefWUsAgbIeR58nrtq/IBD7C8cTKcGBxXnM0OiHbuvo8FEc7vvX2V9R99vK4
IhyAYq1IkHlZF8PnHFDAMh3kdkmXnXoU5sSH6DgCkKz89YDp+Pw8no7SnAsCwkBUaxNVc95EysKz
A5xF59al2vNOKMETjZE1NT2LB7X7TsG7BNlHHr5KQOCqd0akkOMM4osLpgln6+lrsA8Q1QLlxyDD
1blG8jgPxZsB+7zZS86P0e5Vc6PiCfDujnbVpB8u1DG7RDGin7WN6/aoqguMhBr+cHVu9f5aSygC
UCESpjsHOBJmR8169RXucFRE8rCRFpFbRksayemBOnV1vHL0YAvJu44IN+oOTxZ6fWNatzcPWXIn
k4Qqbdjtq0xqlBh471E6Y/YtFMEK/ZGqO9lC6ANSY1uInuOXtRACJZIm2PKukdOFs/xVZSXZBkSD
PtlsTCqADG9yuNP7pQYaMg2/FA0junIxq5aFGS6o4VmwJRqXYlUuEWcUKy5Ec92z1w+j2zQ4GyhG
Q9aeFu21PCKj1aGUNW6BNBiUb5Mw7AgpLs2GyfsNxvMsVA69zBCKIaMjIBxcLZ4EOZdKgneOpyRi
Gspyyi1mPc56WHFGTz2Qlrk4oyewZs2khOq12PBM6MIVQ/p4fKlrYJL7TDsn6bWFJRDucN9IpWtw
ubPOWThLuvKpNQJmTyVRF9eUjplwH4xz73oWo9VbFbTbChclO6A5EArk6gL+Jk1dHd2Au4j8RzAV
segzJqdKozLtS+c2+TkK95+B1k9b19t0WFXksYH9aWzObvYmXvOR1p+deQlm/kqMX0FAhgrug3jh
GO8pKtrq+Tfnbos+sJ0eQJSd9tJLqD22iBgIfmAQ+R3Qq9lkXbaHmqbK1ldx8QjERRlz7rxNycUX
dTvFf4zB3n7ozloeg52pVgtnIBLrpYZxOy2o2SRz0E64RLlGTWkeJAdh7URy403uJ/DTJOBkp0WC
FGUkZE7/PSW9rEqpb1qT6pxPhwi9iAVF4LKtNYjTZJYdU1qA2oMqgPsfL0w3nDpU/DkbsaJaMTEy
VFdnv5O2FZnZOcGKTD7r1Q0uaLvgIyvKk4FBC1q6tWvRn6u8oylNvNw9y2ARQhR+Q7NH7zrraEe9
09S9QEee5M12t5y2LRWhkJXBdcjzv1IKxkT9U4wIv0ap67CTjSVuTHBPjANHl7cKFoFer3UiCvOv
SgebISG84vE1ckloFvdloJOSLq0+mXAzZl6AgPwLk6NbH5OOriGAAz0Jc+i4ucYUS76hPdHlg1id
1RoGYR8TEVyQViDAoA0hLKHpXjUUQ+KsAQz3Cfboxb0C31/gCF5r9xzwWHQ1VOZww0ktzgo9eEGp
EL+NIAPR+FJ3ouGu7iM5O9Q5zKk1znQnWunVQjQnfVpETAWi/Xril2kQFbcdS1z11eEmwzGnrKbF
QcwDDPyjbdwJhGTfvGWfR1+1L23i5uclvNBpcuHpdLU0ddrwnOhblg8yyRbPfvH6+/CRB9SeO58r
yZkID7TPfFLgBRPdVSOGoAAW+7V3qXDku5m8RXXbyuesXQ+W6zWwJVelx4+bwwNgyqQlG8+Kl0Zx
KOhFhCajfnYZv47wsrJdx/sZ4AXEHkLTrczlzwSqIAwvCN/7SbKhTID6wEDL5z07ycES+43cu4B3
J9wL4kwUGkFBTuSLTwXjnauBmNVVihSlXI035jPkJ4k503fOIxq5KDi23Hp1/GH1n2E07zBu1Ywd
nqtgL5uXunjNSvRSywly2LtUay27p7LuQfGBJCuXue3CqyoLROeu5+0ZhvTxmzZ5rUM2zZhvNZlD
7scQl7EHtyGx1PvQWH4oGEPXsbWedtouCNREzGu1omRgeB3sh/rZxqwBS53EU4/LBDBDAkVi43Mh
6vuax+ACTmfwznAoYRFABAeWIWT6HHo669wJcVNsMMmEzXOtHAb9bkGrwNuHOjT2lj43bMcob50X
m1FssvCuD8nK1N9y9cbVqSrYq1ByTh3siFSo5Nlu4UqBUiPGFdhbcCVHdk88TaeWa8QL089IDXka
1I9KwdfltsXZIbU5VK9CeVfRmtTc22E7H81w5tivA4VgTGjSyvM2TbDX9FfFP4N/lb1Noe8TcxMl
ezO8O9YzArYWRsXrqKwRIwfBNWaOr1gnnztA23BZF841YKziMxQ1PtkVDdVeanYGpTM8CdlbY2Yu
RzK0BsXNfKRH+sBIFNWl9LCJThW4E10GXTrMo4qw27lOQ5Qgl9G1u5BO47iW9IeKGCZhciVLTGmT
V5HfC7qtfAs0LW6n+qIL/AXr51l1E8iF5f6LN1RqSZHYZsiRZOD1FVkQdggJLH8O5B/yukE41uam
C1Zeucj1GaTqDVjIBHVfjoLTlE8ekNtmPQm/PPMY9ocRoYmxzPL3QVkM9nOuU4nPeciy4bKbja3s
5CsgTLV+1cJnNb+NoLhYsEjLUF8ksIfRyy74BRS7rQ+k/JU51JgQ4Nd6y5zPOmWSPCDPd7oPL+BO
WIwJAR2vNlgCcy6nbm9iSuB1lh3ePlAOTLii/hJUJ4F3CqVmh5KGNhLYsDnsBKHVFcgRBqtSi5Ee
w1V0Am/gtwIv7cKxHkpCybUPYhxbeCRyGBo21kX/XVd/Il5rjwFPtj4YtRCR4073fGHB8DslKJQY
Ni5sbZ3KN4Iih+YE+Lk29oyxRvNEhiITWLxUsO5/C7eDn6TnZh6Bwb7nw1dCw2emRGXIF+SzaGna
feY1s3ktPQAl4RLJ8osM5yS9t9bXyFUgUcGnk4Sxv6FPCEMqHWVDUHKs3idJnQ1a9cavJIcTxjJL
OXYCLOmBsBTdAsT63OuP09oi1dJZpH5POSGRch+CZ7TUmo88FwrAvlOOVcJYZK83G6mh0p5mdflX
irmFQt+0VhwO00qrDQF23hyYqLzVyvhImyen7gkKYkHD+R0EPAwcRrv2zmu25NDwaentcmrq1edD
kMIIgPbPT4y1HXcOSBQPVuNx4lyBxGqmTUNSPtUMyJLamDU8ViLjwIRHAD1S+tc0Mp6SCYzh//D4
g/MjIrJJ0jvoT38MyWg4mMk5kR/6CORLPEcbiT+u3+Qk2LLErghp31FeBeVpYJbV0OTm5pdDcdX7
h98XDqO/Zqv4DPK55Ym7fE6QogvvO+PP6kHYTwvuRrqzuC/RTNsl0hY6cuasnfoklI5BA/CKa+pW
Yl9mpEm5dHEcVy2l1e8xXztvmXukwPAA4QLb2cZsN9jVe8WapQfZqGNxqnr0/DwJ0V7HyRverzRB
jL0kc8fTpw+r9Hc6DIgQ7/d03vmsknj3VPOoKCuVjg2fNKaTCqYBB8delb+nQTBguCp6aPaBs60G
Igrj13lTsVLW+SOQGL8DaRefiY7REPBbsKoYVztbvXvYvDLlMa0mrensNI6BNTPoq81tSrWG/bne
9Crn3eS4PHCZjPGa7RIHGxARKhrSchnmDKA0ybNBpAhj+I6hDdinAtHJ5shxmFZnG0Xe8obn4k5+
GlKggHf9EaGFp7rf6/37KLZKRVzjggLQlhnEEffAqq/q+dn9T9lDM10y5PFK1IssyDYxBYPYGkC1
d6NAp0D5zGiTQYmDyHBlrQNuue6aJ9+GchXdAu6J883k1cq/y/wYhxdhbod22TQ7lPY9msEaDZi0
F/qzwxiUgLj6Wee2wJMb/SgyA8CcsVN9H7Or92n0cztk076zgxMTky5bJdQ0LUOTkKSg/JMYW9bU
CX0UeyBdR5IIV5rFRgfHCmUj2IF0HRE6mASumqLJ3ESklyjnZmBc5I7ZEtNBKyHBgRyIZEq7ZYjD
62sXn8LodUA6UscMHMbuqTIOjYQo6DlD9gDQL2dBeZ2yXhjzSM2lHLYTrJ2iRxBQtGHrZ1lzu2Ir
fgz9iyffm/Kj1i6h+iWFsNIR2hfbmO7L5VcG0UnCr1d1i7Fb+fqqtLhtY2jxey8D23JLShST2DSZ
WXdrbkiYYWzAQRaDrx3qh6Cgr4CytEvcGdjj/VkzvRCzCzYVGAtbvnRgcjiMBqYzB6+AiLw2yerm
8xFPDZ4Jd0r2bTyxygh2ZETECpIhDOZddeeR8iDvwxDtKDEl1spSnyPpxeH4BzU7yQ3XClO9WnDT
9MuBMI36R48Kt2JfYg4r9hwprsMeONBK9Z5FvmhlMneWcS8B69lb4feIHq4rXDFwGcyKYkb9h5eo
SNacvqbz4bGZjG524hLUYpYbYuvdhmdxCEUADiNyW8RgRG+E4XsJ7Qbjfl/uw3apm3SLO8yoZnoR
dYpLa5LquVngFnTnFnXycGvSz17lQWwZdE0TGopdP9VWRAQ509d8b3VXEwd7XX1I2sIWk04TsUsF
88LsTqaKkiY6lDqXlo3fE2PUTgEOEENcxvuItRr0FDedhxa+Q1Kvr+Fo0j7o5Dp0CCSxgoB1mbaO
6VGSIjIYd4INSYtXOOxuDS9/NPBxzuFWdbcoJgiVUWANom+0lh0E7XLZiQ0wLj9yY+vSOlQ+1BcK
zhJcgB0MsQAxJqYWYw++N7WWGuSHrttJ2nPRfqQGwNBbX2+kIaE7f7AwjHDH8HxKDghhG21voK+x
LsQQsCDpOTshj6chlxo1yZYgF334rIqdzYS54s1a9mKrjftCHAfpU5pSvT8S22V+Twb9KK/06B2t
jiUDNsHGDcP16AzLnPMxw2SgYeB27mV9HbZh9ugZWjCjlpm+c0GZzQ9MSBOwZrXgAYp+g4lRAkl+
eOGXMvkAhBvKtI79j50/sJO2TMCCD8/hQt8kADJ0lF5uYfKT4GhQWEYH8jMtth1Rf7TEWZS3vL9n
3DF1Adlo+JAsKIz475PwMy0WEGstPrNg4zUrSWU0Y33a5sVgrIiOnJYB+QzxsgWN7FwNLmP7bgBu
UZRnEg8aa5uPW0fb6Fk9Qycr1/MZ4iGiZGTE99PIF8C8YR8B13A1ZEguCHppEEkcCkC9PuO6ggbP
1O+9fB2zT+L2piqn11YSD6cJKxhhy2F/XbEW5U9i/Z75z0N8M62P6ZZlFhu9TD5q4h9nJf0KyyJm
7UZ1qYytop4J/hqnMwKPjJW7YfjaIrVKecK3dP9JwFw0fJ2qUFwHNL8wzvwWxcWPR5sN5UI5dP5L
OnwnZjTvQ4YswiZ072hwE+cLAVArSYGAnwoDRLFdXYfhQrJrSoBH/MEnAE+bIIeePY2gscIVhyoE
ZijKTXOZANrmX3FjI9dnXQunobAJ0133xBpTkMb+h4MUj2oUuTuXKw0RH0qlwoexPMaeV950Qt2o
ntlypPxNrcHe2ZgiJd5r7wyZN6057daxcyshbUGRUb+q7F6wprCQ08rP9I0FEEg26/maC7zQX3j1
SbglBZ37tBRHONINxkP/NSUCzIOizBb72fFxvuMSOGu4zYHfTluU6LPuv3kb2/5k2dswvcnOkqEo
1aYdXlL1xFtlS3sGpIEP2GOfOVCt99gxJTcvzyWzXq/fttKRqd7A9MmuFlnnuVJ9AfHb0lvlB45i
grGZAyMWrupp3YLZebpwfGyBnAHaF8cgHbZPTGo4rw2gqeVTqxbbLn0fGUliSfJXYw9eYRcad4Vx
SsuCoQfOgyfO4gkGNe0QxCAFHpK5Sf2cYQgNDFBfjU0Di6EFfxGMVqm59d12XI7Rhl+diNtUffEH
wqCYWCes9EpA+2tVP1WEJXffyrDzpHthHQdnVxc7szuzRACKGg+nUP024oY78FzVl6i+qPK9yE5J
P4+ZU2VIGufcI74gI+JH8e5m+tzzuAuW0rgCMl8VL3nc0Xax1vKB92IiadgBajc7vwz2qWDiH6Vn
lRkkOl79I4D9NOKhZiwPZ/+tG9fxiGhpRfeDbyeXr1F5mDJ5DZLmRuZqVFWomaEsK6iXO3ijq9a6
Geh4eZc5TpN0I4uTqhwI+PGjm+6NS6coXDWOCNM99kjXNSZoEZUCv4PvCSCK9SXTR5VHUbjJjfck
tWZebx/UWtAZbhTg2NraKN80EPaOLq2tlsm8dS7ZfReY5Xj60XmhdSGql5OELW//00kXwF16cByQ
mWDzXZTVteiTudTYLL7bNWNWs/sC3of4Ku7cltl4A/xrGQNckqoGCdOXKL4KDS6E22jbBAfdMGDF
+tERAmT+N6p8ycN6/9YVr23DHJg/nZHskcLdYKuFUi5eOsFDhs+nMh2mmFyMmVtFuwbils2tDWbU
Mmmszz5d6TBjQSHgJOtrWaG5iJnGemeYmlp8wAZQV7vE+tANolLQMSa7sVj35qFkFC2rjxh8COw9
iJ3aIjE+spotFtNFxFAOjFvK+fhVJHfFgqKO102nyh/IvmNtokSMZJHRK5egf+3VlSPohW7xe24j
0mo4dQJgUfWn0VK0SO8jpmMdTYk1AYH6LbnEiJnsCvGOG/KSjYrnfIXw57OGuxphHtpxABUFqj80
lxwy9Xjwy3MOJEkyaImktzR+Q2lGo1IwsUCyxxTGIXmA3RwGO1QJZbSQ2R/JZcLRtelJ9epXjeYO
7abo38tpdtOgxWsvQA41p2PIvOPZ5zG4TqjfWu3dYww2MreZNT0LeNqoIL4PeDK8rZ2uqnZFugoP
RR6qPL+CDIGGhsJD5TJUXoyBQjG+tBBneG6xWvblw2RSzJCKsKvlJlMZsROJ7k6Abp6b0/nqo9mf
dPapsQ5IpqCA0Db0yJfevE+uCHkFKwzODftQ/jJfnE2xKcqXnMJE6hD5iI9JWhPVLmGKTP95NHjo
2nuG+CYC8S6YjL4v0oTJkD4j78dinJWjP9rn3WPEJCUxTW05jjxx1dW7ZV1zmWkG753CRIYDkOTR
EqEcKyX9QFbxhAnw+LWW0yDOQYQ8UZIIBUgetUQu3DpKX9LxhWX1YUxXvlHQir42+pmaCtV0zbN3
HF2d0z6AXsH4J3AICn0fq2NobriYJrG54uPiNnnsknpmS2SOIz+tyBfnotWaCaRRMnL76f23KmR0
i0A/Za7suA4BAGQ63dCsRcNDiA2Nm60fpf7cD19V+e6E3x49SGmSXWBtsgJ7xzXn6+SHdA6AZ5lP
DuHq9BQzCahYNuHWbw6y8s4YbJqJET39pKzz6eueNnd0n5izGJHbi1QpyH7oNQMgHRLDInYibKyi
x68//vXv//6vn+Lf/O/8lCeDn2f13/+d//7Mi4EXHzT/4z///gxIIE9//5v/+p5//hd/34efVV7n
P83/+V3L7/zwnn7X//ObplfzXz+Z3/6PVzd/b97/6T8WWRM2w7n9robLd90mze9Xwd8xfef/94t/
fP/+Kc9D8f3nr8+8zZrpp/lhnv36x5fWX3/+UmTn9xv11/s0/fx/fHH6A/78tWoz/70a/te/+H6v
mz9/qerfbMc0LFmVDZMcdcv69Uf/PX1FMf+mKIo9/Z+hO7as85Usr5rgz1+6/TfDNkzDkVVLdhxz
egF13v7+kvE3S9dMRdZsVbZl2bJ//edf/k+f4H9/on9kLdH04ADqP3+xSTZ//VH89VFPfxuvS3c0
w3Qcmf9PNTTd5uuf75cw8/l+5V/8qI4iPbOYU3cxDpMCtIacGIBhoGgUqBR7SJdJEAFIG6A5NCk2
hDJ3Gf/AU2P0EpI0Dpks3ugp0EvZTIt51xLxUNo2edZe5cZya8/kQ5kpy0j4Ai6Mz9iDvVpSMsEb
zUh90n2PbRaJN3aOUk8fCNuQzYZ9W9MYqG1RDUjBXdHjdF5bFlU69sO+KwjH+ktyn6N0wRIzLzvO
jCYdgid7JLLAH9EA54ay4vkfPFUD7gBt6BoEjmxkYo9GblEaLTVMTdJDb7lSiBAgcPS3sJYoQLQY
nVMf2pS8GOMdzyCYFP4L5qLuGoobkrW57PswGTTnJvuITfF5K7FnzMdykoPQcAUWBZzlhBs9Qe4/
FAqndlw2czkDgxn64VvYW7s4C/qtxkxxqD8ccgU3poexo5H6lagGa5OXabASbf9qjyQwdN6ut0k2
1dFna6oMSMaiLR9i6Fpjv0Lw+J00/bPWD5N5q30n71yZBeZgzHFqSqn4ti3y0AbeDtx076lXcF4a
DnFV+YHLEFlKjppYh7YXq/JSjgIswD7YuFq0KJ8M+XVE1KhFMCVTUKdAsxidFNQVfNpDRqSXbT5V
CiV/KmB9JMFGKQj1KbEcO4OFtNNkNybX7bkgM11zTDFTjMCY5VTZedRYa2Fb67APaXTyqpjFdssD
ElnPmKKl9jU6FxFYZ61li9EP3YtmYrJnBbfzTUOejSx9n3woa3N1SnJ17HxewFQkAqL/yCoNIwh7
H6UKbk2iPhTvtaUJUaTkM9IalpEyEbiFbZPDrZKkwZiFuB+nWapGIVyTanreORQIChOYqJFZqPNU
dKT+FkrOqSni56ik3xkEVUXa5ktLaG8QqzD69JbylMnVQjUROMXop0AnVAB4kmjntJ2GrQWNka4O
W1Gxqm7ES5jZ3TrrnIOogm/bViCkHDuQL67XpTyzNVsgPgw1PlFtLmrjVuhxsqs6vHZI42Mwax+R
qL6CGk2/GQ5Iz3EOpVbJKNnS9OVgkqylv6pypc6VtNoUco6wBAS3lmRUAEYPbqQh7Cs2K3cEioda
KFtkArfAYDeWq1TWtPItVyHUL+QMH7bNCsJGA6sA7sJlgadSRfYVlP7SkGAFl+M2qvHuj5XMAMon
RcAQqZsq7ACEBRYXzyqQHEHDiOcFdQcjV0UdspXFHFVJ2UTWk7JwTOkwi9H+TmLIWA1C0MEp2YI6
FAW+McKnsZTCHXy0TKNjfhhOfPWiwoYZI0dLmHwdZFUyoWsUHF1PDqo5BN1Gduaqpt31LIsZnVJ3
mwao7roCOzRhfkT2KgfRIhtRNDk2xWcSD1wYNfNVxw7uuolluMiyd6K6X3vfZvdnEfQWCOs9LhCB
RsFLMWTsSslJwqqoHz2DzWLQpq4Ts+AIshZxQqjQEwe8y9PlLUZlro5F6dYJGghFHKya2Z82SJgr
ovloVIGLv90K7GTedfSGWR+HT1mZgWPuptOMPV+pyAwwKeO6Hq9CN/RrPazeNAJNaZoHaiCb0peV
OrgTHcdND6Qhjutq3kvmTdIgkLYENXQSUDZPmZI2CyD9/sqWw8eQwX4Zw5zFdYoKQgWG1XJQzCa2
uGnZxbYR3U7ISP5zlHwLhAY08cMu7m5xaLZuKTXGTLE/xhiuWFiDmBV5SU+rLKrMOhly8moFErmM
cbmzma4F3YDjoU54nzrHXBoaN65us4zRw+DW6miIU8ezoCDEyeLcqhFbZ+FwPcT0c2j2mY2JZ7/l
DGj7iGWL1rA1V89lIh1ERBNbhKpDiQQVMy0RwyLJtUMm+mMmvSjJ5OlENgA8zlYfHYlwSmvOEkua
Mto/Pdsi3rVZ95m1khrUtI0hs3UlCYOlof3tsEroVWCaUr0Pm45NDfGrY7uRpuWkZjCJjWX2eVJ3
KBpmPtBfKS9VOtsBj5uNbcux2BRWBrmi7GDPsYYIKbQJPWPRQMQ0UCbu6gFqX65yLmgGFG3HoIFK
OmINu3GR2ehOpJ61vQK/XjT5uhw6c0EOLVQq5kSJMK9DgduGmcRGKcWW5+RDzzyUN+2XYKUyZ1GX
SCMRRAoRhioT3CBqScr0mD1rXDexh01HEQFzciuUJ4qzFyhXO8I33vVMHGqatxko0ek4SeYl6Xbq
QMsh2pk23cIJdPQx5h3jOOCKFendNpsvf3J4OxZrusD6HJQKB5E3AnxFBu97noFa3yfxqnyC7M+K
pEVa7fBMT4RPuVCz5igkY1UW/UrWUa4yagyBNdZ7xeEHDg3aKdkGK2kydeynXcQU9BAlHI6G92Ap
Bvnc34RFDFMYoGlRTlEk2a0LsWyY3FzwpCq8rh4NQ8JoWUpyF+gq3j272/B0wuuZm8AhOWPbFNFT
ylPWMFvg5gr0m9xBIuhn8EXIfXbtoCHHOSSHSvt2rOhUeFAmQSb4VfXQ7QL9GfIatoMsHyTeN7lA
Ulcde+oE7oLEdQJa3gbniQ07tR9hPyX63jT0Evd3VmIYLzC/2m+VCePCTzqmNUnwEWoEEviUTKMQ
2jwMu3UXD4vQw4caoS6uCEuZ90UE7yOrXjkOZn03+T8AB7alyWavYWFfNZfaR12l0ykCeEfv3a29
mi2rrVl3qySVgk5tmQcqu5mBZMOgQt5gMpFp60tHWLIb9ESLpwo8FjUhYqDFq1owwW8M6SQ1Ded/
pWyiNgNm5+gbOfRgCJhcNBmjNUzos6hmWUiJ4WgEsmXktHiinFsGbMGcA9kyYxQQiXctR/bRhaaj
t2z1rdYLjADSOrNxm03vo9HXLw7pIzyJpoSyHkgzi7gR15CuYl1pqp3kjZcBjVyANngWklORM7WG
tDn598DIejZaHBpNJ8UqER2VOsFuWho7yc/ZlWYO89tOuLmBk8lElZtxps8aE2/oRFfzYtTL3kXn
sTyzxg6/T86wxldrJMR0j1Iq7Z1RXVseV+k4PDK5gFswqBLbFd4JfAOCqc3OMnlnUx/DUTQwSLOn
sRO53E/VOpdBxMZ2pc1MbUSFlQYgASesq83uPGeCTqDZKL3pnFQz2/fvdgsRsTRHCo42nTuCec6Y
70THWL6VEGcOX6aPCdqpL44yy1RcDbrhfcdaTafLGeKUhPtIrui8aadGKmUhbXIpJFmvg4AkhKXO
HaW4epB+i+g9S4mjqbWR2ThlTWRGhywAJxxb0BA1QNeUxaOCFsc3GFYHIC0dBHKmr3G7xSwzCzaV
jflBCUbVGtQbv1egVOUK76YtFr3q7IRHRErEFlGP30ctAmykImEeXmTZyOdwmA8cktpTWFX1U5mw
x0uM7Dl/dxLtGyoDGdkhIbVBwxMH6D61O6x+82oVeF+8Rvbw+9urMEYvbacQqawhwpcp7ZoaykIg
5w8NLWGtwRnqCu57P48+HbVYDEnwFhe1NqOQooDGBaqJgSU4q1EtT1+TghWc5CQu/Q4rcPYmxog4
ftR6BGTmQ+5aEGIe84Siw3alWp9xNj0zGeH3Phu2GnEkjOKgQfng2dBlXuUEbzL2nqVscTaWBVOq
xgAoFaTISge53mvC22IMwnCM5x4XhwUqCJuGx0Cs9oxvkaZip3EBreuexyJjS9Ok5k8MxO4JR4OU
f9q+/GXQUy6CqOjd1MO/5vNtg9culNAAfxEmBzvOIJL32SqXUVT1aZAsFBNZfcEilabD0qWWmRXc
3iJFeV0CxVt01LLqEJTzZkwSF9Mgz0hVwbtVR8xxGnyv80EhUceU2FkpVrDLHQvU2Ajbwha8Ta2O
fAbD8TYQW8/qgAvX/dY3BjB6miGwlxds4J+j3DAWkeLB9ag7LJSZBSLGHmGH51TXJfViwV4zkhXM
TfaLRuVrhP6pl4xFWgwd8oGzIoyfNK2uksQITXU2g4maoFS4R41UgnMZJceaT+FJnf6nTxjXxV1P
LAo0JAkWtJl6e0+OWbIwrUvb0lp7kZTMczb4ejmCZEAClGaxMSuFx1WDhhxZaR8aeHtt9rOxSoaM
RnMZhBC48uTaJZwFWo6G32osZuDiFJTpLe4dxVXGfm3jr+Fd34nRQc3nN9BcYpKT0o7MhWKnpoTK
6AZRNNJzbWUEjIZvKr9nAjB6RBMoQSq5aeGt0pi1UN1ybxhhuDM6BEYGKQmwvCwz/aqpJTBNj1fC
MRdRbUGL5xQ0+08aX87pOH8ebZIgzNj7qHrrQ9gCBlhs3XpOxLjJG9q2ZN6bdN3CYR7Qen68StRA
mmGDNMp61xtKsHLsSWkKDG9txSbnpZzXs2BsCbT2QcoEjroaDQbaY1i6Dn/fU2GYnRupPpwBSN5a
1WkLdVBttLJMbQNtZxet5ep1Li9qEc5Ewe7Zrw5VRTppFJrGoi/R9A0ocVgsY5m02QUZsjpnenNW
YocHQV2NGAeXWceDRwoKhD7ZyGWVKUddjaCRRv5bq5Z4OfppmN9Dl6jRuFhDh0jT+fBRU/WYq0pw
qLlXPvSWCqc2+7NSATG3KmfupEO3RiVJcd+PwK1kdEmjkLe+wnykG6FUN7GBzC/jisii7qyOerIY
g0uIBkjG8BTyrB5VE/HFgwt+L4f+XdcEm6r2WA/dKukIikOIT65plePp5vYILqqH+y+nJc9SPu8G
1qfOcjifcf5dtOH4H+ydx27lSLtlnygugi4YnErHy3spJ4QylUkbJIOefPpevMAP3B400D3vURWy
KmV4SMZn9l47gr7tlejv2EnPezl4e1VGiGCC093ZL9hvVUpCX43PnSMerUD4MIxPk7OLO/XiYvS1
qb5LguGfGlhVJ6g78OdEPopX5WTndUoPbX3RkoGOqptzo4txp1R31ybRq8knUJhQmHHxE1XCPmKu
f8cuGct1AcXFY0gg6IWKHEmUFtFvO2jv6MTn3J0fGD0/MubmqdxL115LcmHs2t9Es/urt4b45YjJ
ojfflAkL3lz9i6htfdzWdh5uZm1QxhYXsc28J5hOHIceNeEa9Y/tgo4ufm5C8WkH72Eou79Ugaw5
qpsk1I8qZvbUFuZdrcldBmrHG8+uR6LUyHZLiifb3Hicg+GWzNrlSBYalOOJXB+CcAIIDRvY3yKX
Vwq7pr0pcrDeHPzwv2HwYjCRA0s/82ylvcGhQULyjGKmDj8cP32qYZa01L9rPoE3p8P0a0bkixZg
/OiRDSiadQLYmNyUFAnE3MIrCjfIZlxrfEQD2Bmf8sgVbFW28691lXeVCgbxJjHiqpXxofYrTKaZ
QRDh8FLv8CkP/BsldQ5Oe8pP9Vw8A3LQTbtbQnIJpmdvxcMQ0oCHdX+JVPiWJzjK476mMeDYuqrR
o2Cq5jZqjfgtM/EzuZyniuDy655X3qp+BpLGknq+TdnhiNFDxD6Y26liJSAT8B1u8tX4QEZj99fM
xa9hShCDMnAKL4e0DMFu9n/DUZNPVoFo9w8539Wm8e8xwmIvGeCELlGsgh85sGhSMbsGz5XDuk+7
8Qul2k3T95rL4ryr4kYuHkAdR9+pTnCtqKB2sYqPpon2o8ieSpbYZmnvnUqcadwOsdK422r/S25x
T0N0LmHnK/MGNG5vymKLY/f2HoDsJV0fHQ3BxYf+0aTk/nUfSZDQFUkoh7qh9xnzk/C9u0L8XctP
nT4XHrldbvgRRnpChDnuxIrcV7qIWMYs4xUk9YvbMJkcCViLghhCGXGMgKpnldwu6tGMzW2SUvJn
qixAqR/n1fD21eZ9jSGPejUZKy1NYQ5szcT6OnWIqfLosuTSHDWYwCSqntxCvGP6DMajXZpHbVBk
dLXnnnoGSpkv/0UDqTitDT7aMgr3xjLRZQZPj8IgqI2Zwuj5c6AbdjQqoxbM/ZVspwotcEeAYUQb
FVTNaXCQ7CUr9Sd94qHIEeUUvNg6B62Mpr6uLVZL7jWlg91oB1LU6jU4r7NDJOQAkaXFOrBuR4Fn
70XjcIHp56438oolkYSSYFd3LItBU9YO46KuXsZfRfxNDFRy7UbhU+fhudeWReJIf9KVVGOMdUq4
ICHzyMir927pAn4fvwsoKVdxhKZHA9zzyuGQ+dAK8pZFNkWNufag+3Qmuq/Qii5xAAMOkJUBxtp3
/Z9W8ZglK9lrPtVkU2MijyAh7znHyE9tYRPHgvUsUabpIZ4h3sRD8lutHWP1rGZIxMfvRpIfra5J
KauaH6dof+WMbk+cHPuhJcwj4hX/WArU6VmVf+de96gUPUCBmMgGdKGSGbeJ0GnYPPxIoD/fSU46
G9ANZUnw0NVtdUOv5zcuvXxwXaQwI1FVcqCzwRqa6S7QNTLsgh8lMRvftsVXzcdxD9z7PigNBOey
YbKcxrsgwVAw9dghqgCG2ug4y4Njg+jUyfknYyaXrDZHfcZJ3Ab9b29ihjpmkKKcrvlTdoNHWoa3
y1d7QdbXPTYjD+9Qyl9um/2uzYgff2YI7ObRj7HBAZvCJIlSQgfmkSxFU6eZE01l3N4LvIeUyuil
XeraDtzVIp1XghFYKgLErCtd7KSCuVwWqGKdDGFmxgOyGhqMMucMCTq26qXiogbtAOIr4wVW4TLu
a89iY/CiKxuDjEX4EBP4SoUGpHVroYtVoRBikBfH0wrFcwmvs6bFA1fGMLoisIcVbW3BgOJoDUrL
psBCJrMWwiBDk6lg+j/LheGj65X7aAa8HGuKXG98q2HnPQlu8Ga1N5h87kUYN9vvPkMFk+Kawep1
pRgMCaYyx8njjLDNeBQ9RALbV4p2x2AOA2hVJuo7IVl3jDbxe9N8uyHzRMn3WhcP0Wvm/x0UPodm
xYddZ4Cf5hp4dO+u+6DJXusVsWI9bEknIxg615VQgxk1dCrdeR135FAOe79I/tg8lXtPIc2wNLJd
HCJpyPHo6Bm3DTgqNwEnVA0SroJPJspYoErXjD5UzqvU+smDxj0km9w98Hhxcy7MyIK205iM0CfQ
Ngc0I8tPVG0MqFGdSzd2aMTpCouwQE8h7lMWAAw8WJSLAvlflWcljqAtoOLHUequsOnDRBzPYWK5
qzh9b9ehuXTNBGGm7CHgoZMP67W97/yRJ4oR335Q+tZ66a3OJdICCr+uLe5NIPGFYePTyCymjoea
0c+RC+Q6K2iHk6mLGEUacAzRcwFmkcSH3paPHsmYNWBroHosKHjD08mKeDem8papCnFO4BnsQBBg
vltkgnmqCKNT4zzFDzIj8putGeQWPkDWUc2rMhrKaAP7kgLytg6KP8mg9WmKjhWWZwCxSJ862FMS
fyZIhTrDCh2bjGAZghXWsL4E2YqYzuLSH9Ww60sHv5uSxakQBEw4q3p2cwdKJKU2KAUFqSjMnvqI
0CtuGIAb4Np0+iuLq/taTAvR3DeFrvQ9BqyrNuLR7xd2KQwWQA0u8EiikQmQW98LFSCpr0eiwrdS
VescfOEWectW8zqEktk6rT0OwyZXzmiP2wSfTDCwORrVLu7LFydL2YQty2VmVtowVd0g4U6Pn8kD
yVBnTnGnOb0KWWwiZ3b8E210Zpl6hwz/r1fK6ICw+m129tilxW3nl7D0s4NGGuDExVFWLbLzdknp
9Ox8zMWKE2nkOR1S8RR4PKtjhcxBKQEFGTpiMLJMTYvgGyjJeDHImPiFvhOPKTzTovlkZHsaXQlo
SC5s+WZ+JM98RtA5hLdg1lo/ZKSLa5O0CFFcPJbCY1HATXxl5/LBNL3LEeXa3ex+r3RyW2vwt+gV
gYECmXnGvkKqlo6HEMnSH+FqTPVwvVompPNa/Oh0fmuy7U1OEQibIcI1Ph7mNmiu56g9tTmleNA3
X7xRiN5QSbRXGVoWB8VqiA5zXxXWgQSC88sPh7txgLoMvWgus10yX/pmtld+4X8WrYc1enUiBLFb
isEiSRJCWVqzfci6FAxORpQlHVhr8r/WrQimIBfOFoKHPKTJ81l+4KyOSOUS97lpcXjAfjlOOoX3
1jAAHD2N22nD4/vPi+pJvGgJgDWDe4jTrTnLQ83SUP8qHLJwpphbqV5SBLGwBVIZNwdWksx827tB
WGg6PiaFjI79ylTpTUaSbcMogXwh1C8J6qvUYf2djIjWXYdLOel9w6wrGcmaUJwGacfc16OJHHrZ
XfK2/4PaJDsYhpwMbrq3LJbMZBwi+FYfL/gwzuAzKbTYGLOnHJU1NwkbCtOV+6XqHfRi6Ju8lFaA
e5agK597AdUSRfaLDtonz3GZdNivaCr791YMr5pwnW6IzSHbhMZphhfBq7ZtNU/vKUaPyF2H5tJU
6HHxhFUxb4OhYSUhy+44KiqvyCChihQIAnbS7A4kvWpRxvrgjulLK8RF1Y66k43/t8lSLHyhF8L9
BkCbVRDNO3WyrgbFy2RWB2O1h8aBGryFOL7g7F+S8KujgJ10/TqW8UPg0BVBz3FzlpT+8hb5A0E8
xXOYRpR1B+NOuHgQfMkxjlhF8eIXtcDWRMgMxJGoUc9J+Jv4BEgCAR2yyLLngoLTWMYnrFJ4X2CP
iPZZS6WXCtR/S0jCcO1yOIfDnxoUgsjqt0Lrd1ExKGcD/Nb0aAbXghCC/nk09Z2p80MUpSfbEVng
YjDKzJ9Gjf/qrv1ZHPvFePqqV+uLy9T+KhHMtHy1QkNh5DomTnmXeIwGm8Df9U0dX+fTkOyt69C4
0WVQE5Cia3mbO6zQ0tJnbthmEntm/p7H1VMhEwLQm1OqISa3Czk53aSuOgcaoMXQZ2YcQUv0N+Rz
dYlH2/iGqY8OfzEWsI+9Z6z6MriLPBlFDT7PwuV0hgdcWyIYx15NLFowA1nT0Dgq7FXhcCs0WA/0
gRXxJ8VUI0lSeEY8BAUu0ME96dTzVZel2Wtn3ePI2uXimRHgeMjy3DCZenAqlr21QA6czUt/0yHC
UjLt7+OOSlMtrT75zci8KyzwJKT9J0g2dRuW/qusC3MyHH2bcl8c+iWLIPYSU6LpfdDL3KvJXpu+
ny4VW8ljP+CTXf3gnhcE+mj4J0NCzHAQxSgfo20DpzECG7N257xoSG6S2OQ9SvHQI1IPhtt6DNJ+
2wZKdRfKt/FKG2c5KgIKw2UjN4XEDzDPfWZLtB4kIv8gXv2TYpdBUdqhMaW4WNP2OA/jTZk1UCZD
+VwQb4N2cnpGxAgPMmgBmmZ44XIlsRiW6jAMxy5mEcj4nj3VxLhlicYe8QpNOb3DzO2UDZ64alrx
nYcIuycv/XIpjsIhwr3h8fT07AlTaku9YUlE63u7caZC9QyOBlZLOMipf4nBjfy963cfbSyIVfQZ
72VFgqCkLQvi6obPqKAI3HZTTp9Vj0t9YIJUvQwyO9vO42SWMTFkjqxuohR4jJkzc8VDwRqck+Q6
HILoqOIe/N7VCHNaZW7ymiT9R+S40E0mH2qyRn+drQnDIhgjE+pKxQJBV8XBpGBPvLIOTqrMbicL
a1lXwPNci0A9Nc1xhNn1Xid/hZrXy5ChsbSrPToTOZN8aWQEzQRAqlsZwUZbHo7vQuzwXfrZkmxR
vt6V1IPFBlue59bsW07ss04IbYuHcBeI8DrVPSw1QfTGHNtTHFGytoP33JTNoezC/nbyYbk0IXmm
GQIuxumoilQYElBVsNlrZ0v6C3lWtlvWe2+Ap43f3b3pV07TfHDMOVHO0SOyhj4uudXJ9JNP7NME
vK20Pg6FG24SIcyfDjLdumU4WxusGXPdvMqOaVTA+O1SxoQoKRx/61IyOSOOT0ypQCST5gTsnAvP
E+emeg/i+W2KozdvgN8S8VJ3Ei96ThoEtIEbQ6gj7XiJiR8KFLiGgdqhzDsakzBPdwlV8qlQ2T1j
7PE4p1V17az0znnCLqlpwcUGa4xDhmLCuPmN65jkzsgwwClSytt8DNfbZASK6ntSsHkkHWesOf0z
f75tEuXvVbwRkjs25mGFrVNORu9LOZESwfwxz3tC58bHeStnna4jxNNb3shbmQ6x7V9c769qQRzn
Q4rZoEvyUxcTElGFy670xXshwP4NLXPFOV6+ClPGJLs7wyGfkneVUCWLlTie0tKTwZOamNeeIu62
k/MhQv3eJSo/Me0VPP5MqAc3O49JqRFCEZZbM/VZ2D2LXLuHlsefwl8dm5SIt9KOyIym4DHAepAF
kTiWSeEzRNnF8QhzzcXuqMwDL4ic/40fXMRBiEqY8bQNKGDHuAJM3k+spOCs2grm0VDeSxUDAO7D
/SrVuR844VhRU1nohYGyQKwn68fQytt4qr5nBz/6os4zW4YFWMKiww6D6q1HRYj4qvsGOoPeIPW+
E4eT2YJscOAMzBA4YN1BcBT5Rxh8qChkShXczkkxXzygY8lozSFPqECjTXbiBh0x72H62wWsO5Ho
c5RmePPpKBvm4B6Zjxqk1N5BuGyc7km2eo8nb8maCRlNCYYN1oODq2qZXIupeswvCYdzWjUbYbat
DlQIb12Oo3TLD1aDh0h+IMWtZIsva4FfoQxO40CGbfiZ82awWcIxwiXkrtnVq0x3aZ6ac0QHtf63
BTSDmJGPLctpvbBBTj8jw+Hl+mwlgh57ZJGHjLF6dUwXcqGRuF2nGfYVVS/7qWXO5eORLDIQI8L5
oupvyJfz/smyAoMUFg/pzICnWrbcUWGXfcDchVFc5eT4UlWBCdw9otgBgIbhELUyY721QRo2JtH1
LAXjr4AR3hbaOOQL69MiHy5JAdlzIS2qIMlqmU60XhQx+QPCm2TX1vLBk0hwHC+ADG6YU/eYCuPu
kTURxWITYADN+6MgMbkKIgi/s/hdssBA+sMPMCy3ix9vHlptST+o/vVegOkG/n/uI4RDOLHrlgRy
PVaJoS+OrrQV+BzUKz6vh1R9OEHZvadE4Omi5qGQs0854V5UGxxDH9uxAPi0S/V915bZXcmmdzfK
9W7GhU/p2scnm+1FBKRGF2fPL2HBDhForDoUx9YPP6KQuyDwnDtV5eIqSNOAbLr0UmQsjFWFar9v
GnPk9fMok1pfrdR+q0aAUlJOGOW6OHydalczRqU87bAYDW12GEDeGKaj13qsQATVF/5WUdOdO15B
Z76Ip5SKAkfIfNFR9G62unXIobeFBWkEEVXTULCbQ8UH5Sv90D2LfNnC45lElyGHGDGAzgencx5E
Go7nCeUgYAkgD8xLKDwaWLU5TQfB8gWp20X+rcscuUJOo+vVXsyOLX83UZGdwn7mNuMVII0vD6lW
93GE1sExjFtcv+VEV8krdXGDaZ1M6Kbf/Cc9hAeV3lg3/ZENxFrCgo+Z+16G8Z2ToptnsUXMSGuf
l1E+AEJIyFhvLx5jKdwNotuH8hIPCveVjEaoj5qqirUbUTLmpy9Y5NLhf9dx8dlmXrCnWITuqimV
si50dj5hZqOI3D2mGJfRjHeMWrfer1twRITI/FjG0J4m+mr0GvcNk0IEDcxym4j1mmFCUMnkSZkw
P1YtKRVZn705Nk4+Ml09S5dNMaCcYZwIqOy9+hipoWHAyMdOJ74PZl5NOq3imxV8NOVPOlPdTF/F
xtBMSwm+eWhLOiSsxwsV4fVY85TVhSiOaTTuTUQavanX29jlveKhgqOnvKFU6bFeuoDyoIoGZTPe
YN0xDZK0Zlnueh/LTcTGIlhiSVXOgNtJFHTXCE8ucX00B5KovZ0b86w1DmvqOk5JoKoVC5si5jFe
OSkmXHUmxH9ceSs+cK9klTGbewpp2DO9ZESefzqb0LhDMqWC4bSSWiLQaoOESh4i08B5UhSNTYyq
rsjnYOf49XclYtw4R7YLDkHHptWsmpA+T0o8+yFAkTDwXooVxZg/g0psilGdhKlv8Luy/eNNGzfq
RmUp+A/b7OZ4+lWuWXY9FIhM5/Sa2TyYNmmf/OReJqw2KkhUo6K0LScXtRoOTr/d4ExhlB8EoYBN
/F6lxt6GMM923lg+FEON2c9hucbEJCv8x6bXv2ucLGzfEQa4gd6pFg3uUiCHyo04spovjrigUJdZ
sKLGA/xSv7bM2FExkZWccS9BJCZcCvLY67AAilkcsIbKg8ijnPZYR86jP8zsHEjOufHNkD8nqnlq
PNTDSQarQeT91Ujm2n0te5ftAmOJLKl+BSGFRBYR6RaFzA7E5gm5G3soj83yGTjDd8ew/2rW6YUR
2ndnF/9St9kr/zyb2s5fVfovssgYyjL88moNZqbT3KoAIShxh9cV1SOYXehbRKLIuaFid49rpdAn
c+FRZ0LsasR1YhkFF/B3GHhx9/EJjQjucD8BGlHpQc/rdZpWp3bdBE246VwP2ISh4HFL3OaY2oIV
uzAd9xJIJC31LnTmn1513K0Tnain/1G+fsW6REDHvDvw6P7SlX2YvqRdBFFIPJdoV3gRxETU5BMq
noldVAsAKCpZI5n4pap4f+cClNPo/YjRHHyMikrmPFlbW+80/rk1du/NEerhMYYbEqMjG9voVMPv
kzVC6dr38JXhGk79lEAWJD4Yrt9EuSJXw/KCNoKkvtK0CpSYIAZs23OE/cMa7sPUz1/ZwUeIqsF1
6BWqAHp6Pvkep+qSAXFYqDJMvyWiplybTkMKgsqAzLkqb+JCkTTBUDpJTHmIwWX5VR8htRVvqrSH
QQlehPh6YdwqhMO0EZOpruvIBRsw8ybkEjktMhnPbTrsEUgGteUVngT2tobDoSW+aCwenwJXmPYp
qAng+xEG+Hw4LfiTQjhS36IJfkJJHWYqdjobis+bEia/sFuMGn/VbfDQh2iQCTF57vzt8430Id8U
IgsSgbas8j3jzb4uySg0b/0Iah2UX9Qn6BW4sldBjrK2W4Y/SUtyShGN69H6f8u54Cqj3eYPMJdx
wvgrw7/ITlSYGPWMoQ0qamIIeT0FQ/MvU/F9rJrl5IJG3XXF8OhntXfWQ4j0IGnet4lPh0fRpMV1
YdfTlKJ7JRvypVsFOVckCcV8xSnyYA66BfELLD6iqiOKz+GULCpkBhEYAh+QQYCd5lzQR/CrUuTo
Wb/GOW58QGoJXf1Uo8h3mox60gtPG/NE+mfuXOJtNr9ko9rvpWbns8792XPQ67NuHE/GSX6JCTcE
GgAWXd7vuJh/jWgE8hqCXVB4N7ltf+IagPLApWP949zkpfOG2CA86qZ8SwVW30DMFzQA2aHz2H5v
lit01cvFD9aP3imSw+jIU9vK4F7PC3wHQXOXZM86GN4jdFm7QkTMCsYMZkk3HNsJpWK7iOJQFGxR
C5Gp6wE6XM9uzhPKQ8XIiLqYBToInnabqidIzfIYFpElAtOGwM9d9PX+RvdLzbyreaDrDlEhGlN5
ShZWehHsHtnlXyGW1oZZzZVv1G+/d2g9muyvr8EBe1lw7AzFl54sPcT6mjk6JeYJjyCV/90YniZH
vJqaVXUsn8XUpntvyOFTUMA0CaaajrZ1ZsjGivCm7Rp4STUzoVEeE8Ire1SgCwhCAlGQbvcQpQx+
3Op17vWfxlXRRXGz1Px5YJLgxLpxa7flTd8xVHa9XxN+JiAx0YeQa37AD8RhtsFWMnHPJ4Ak3VuP
VOeWJcnyHfrjo4ESHjEqQsODHjQIoHYF6jYRGyTZhN/uMl58Ebq4fEk9sIJgv2ySvxu/popc8Mum
C0hSEeF1jX+5aQAONlo/siVjVEdGee0kCyj/lGClu5VJ2BTz4GovpdubSHdpcomrMoS+xxoIHrd9
rIPw+f+b8P5vTHgaXxpmxf+DBw83YZtk3//Tg7f9hb//bcHz1X+Fngp0GLi+7/hSuf+x4Pnyv3DQ
YcJz3UBGoQowx/3HgudtFrzI0b6rAsdTIX/pPxY8579kEDh+hPnOw5LlO/8vFrwo8P53B54XOC4n
FmpjnCMycj2+0/904BEqoKpk6BnPsTzEmI8oBpOSollsjQb5t8Adhf2aEEQ4ObRsYdzBwqShZJlH
G8Xc5SCtDXYIHVnGz0Y9o2dxiB9Vw22u5vEsfQMLL4iTnaug4uCdGPDSsLKVC8oUd4ogNtvKPTqp
RxlApUSYc4vasJMLlP9wa5Bjsg234RN73aI+axOvpJ8RTIUJAnIadfMRlxA08qSZj4J+6pmx2/IP
Lx4oDY8QID/M6/3k4AOH8Z7d9AupEb5YCXtuQux7BQM14U/Rjx1qVOWexq5vFY+x7EO5mQ05LQxH
YbRUH9IL0d30aODyoU5JaTAY5hqjYvIva1S/ucMxJMCTNnnoMMLPkJS6affi5eCYKmpzbIYshRBS
/KYITQ8sDJe9k2ogNLigrspRjrvOdtEeCZDiYqVAx8ONhxiRW55GQ/ToxcO4c4eRUWaYo4jryFKY
VMwbchTsbhSExcDSYXdN3QHBdwGdUgBd19W2rNJxdxAhaR31iMSqWbkQWeL/MW2eHxhBNI8OniJU
YbgoMrE0uxDnyZXr+PMupDD1RMHhssK36Kj1u4RVyNpzpCV94v5efHz6JujsfvUpyys+WVY3PvMU
CtOTLScoIFmxoaa277CuzcgLVNO1pSlfS7bsriQL9dJKhgflYE7OiLlc+iGzuj7xvtq6CcAtIn/w
Mwt8Mm6jOz35mH1oXbEPNmAsTKeWjUXXTixAw+B9CGofhHaMJjAQ43xTF6tzGw6O/gzCaDoVzKEu
sA/8L7LckrvB5dzomqD+AnNB9dKxcyQfJM2zo1P15BMW0bZIn+PPYWkRACyMd8Clq9DZj1GJDY6H
jZqpKwEQgORq3YEkY2VJIVickZEsZA3/MsVoycKsnC7eBKqlxioIQ62IQGXMghSuYYDY3KSEyhqb
3kn6sbONx+ZxsVVOyrtJ/q3eWLBB7dGPFHVRvspYVq+uQUKQ51P9ZWOd3OaLN92IKoQgES8G8yi1
wL2s1/kBvy4CBhGQSNBEOHW61WEqL70cq1MJAq2o3OAceHa5034/3VqtvItCbf2CdbCDP+9Ul0lM
2cvowQ90VmR/fLG0XnZRXNV3kbHqoehRgxMZnLa3lRwnJBmTN/31qKrupspHrShKi2iGGDsMv/QV
jIuGzzAGcSZUWn7EdBTiqkoxEcxIvc+1w3RjjS2gDcQZ2T/dAQEQ0yoemZTrY65w7NqxTY9hUg5/
G5Mi8mMZ/cShTYXSAQgqT2Lu3MsQstjDjpeLuyYakj8Ovow3PU6gdMeOgmJ0DcoBdFgLIwKucnW9
olqgbg2C4RcT9+SJUgg+VRgAQ6yysLqNcjM/u7Om2DFuuxJMXhTpI+YI9Qh7tWLEqrynsCT7uavy
8ClnMPhXBj2GkiXt+Y6QBKbP3EQRjAZ/+SxVrQi4yrVjL34yUa/7qv+DD5hsuLRwfhXJzM2EO6tj
sFdg7qFPJVNv9gYGiu1aodVjztiy8ZDIFhI/G78br2T5F666/cYQp9c9MvXmkho5g6GYml+uYXGo
S5/MF8yj5CZm6OXrpmOAGeXOc1K240+Z6wB5aRQfptGb8mvLg1LA6a+NPJdpDNie8n3cOSrVZLxR
eO2zqBPXtLfpsV1kfacKrIfVOM73EU/ODceFPVvhNXfjuLA0D3uXHVHMFX0wSQraxN/E+Roh0Fu2
BOnT4Kzr00Lpv62/md9Xa1OdUZUuGn1sbXk0GrgJCuNBd5305dlh+XmuTDJGG7uX3UtYC/XCt/Ix
0VaKkaAhGe99bkPnewiIoKtHKU5R46OMmrO0PZmxlAc1Eq+M3IkAutBOjHvLqr6kvhPcLUZ3+3It
JY5qcNbomnwGUmJg+SUkovC0Yk62b7sqYdvHhrDrfV55mTd2AIJ11FfX/WydO1tD47FqcW57r5XP
mE0JFGva7KGeq/ht5uRC8mWD9LPzIfqtIzFxDX3pua3X5cNlT32TY68+Wimcx5SDgzm+rubfIq/H
F4YUK6CPcsAJ2lmSpaZeEsFWCj+/rLz1f/EMtV/8l/KnawDKdMkSPdrEBcKEP49bPhP1Jdej82in
CqtPWMfTzsMayRa+j4gEWnyVgSBMkIVP2Gc/8iBnVCqa9HZwBgKv5zp7cQx7ljjy/D+9SMIPhnwt
LN28jm6jQud3GaaYT9t7LLRZ9n85ttWfJl/xfmU2BC5kPXtITdo920SXf3s3IEEECM6pYgAK5roZ
Blqlvqsu2qU0H9gnXJdDCdvD0ytk04g5YN7310OQx7A2E0dDhsuR0LFo3UZP2CUqvwuepVq8d/RI
G7BPcSn8wNqD1HEMRkthzmg6Rp/XYzsahUggQZDhFoGPDBlorOzX/L6M2o3+5TjJg5yD/B236viT
cpi6iGzqjaY7uTMzrkH86ws9PvatRoKdGxZBE37Eu0lnBbeApH7KffoDTpwFKSWRLfSjGGIlYz+m
pj6IrEPTqYjQ1DXB4o3sVV136AhIZYoqc4vbwLv1+3YFz4EPoaeN5YA/svMzmOqTGnl7ETYw8SrX
kk7G7YnKw1ui32w92AvYQDUPg63TS93HI4aGsnT8k5O7JKHYHvcmPpBooNnB/jrBjI41qgYrhuxB
VTMeQUy46kdz5//i+eUw7RJcJ1FXFOZm5Vp1ezOsXCdnqZd7EdTTx5SnCSd/KpmcxK0KNkdhLTE3
tLC8Kj2FbPx0X9T3buj41GADsjX2IwkZJ3jxetA3ZQm6bJUlneQGAnhZm9+kx/CM3K0VyDkM5W6Q
fK8ksLIUpHMLWdJkhf0zzP4hIFk6xqXPPgFSfX2/iT2n7qVt3nP9NiYv4chwlVoRO13FTdXMlyX8
26XPDiCsgeUJcQY7l/knudRjru4hxHfNSx0pVnntn9QdricP9WU/wQgm4rlDAFefJvmyjAyl2Tz6
gv4sns6LLT+8wb6ZYLgJe+cS5M2rbYK3sC2PC9ThOFn33frH6mNBOp0zId+TovpVy+6z9e0uGPrX
tpha/EZLdBbGn79YVVHa4hVyriQzMpkxXlBNk+Gq8LL4tneHF0bBp7y1eyUYEjk5Vb7vTH/deQIr
Wy3hGxEW9m+PLWNj4hKoOH9z87CNSsMHbDIgFZquuPRMnG9jm63HCUMcymEvxQBDEYk8CWnqLnML
ZhZNSQhHXv7O0BUf8BU5iCPIB1gNkmoWo780i9Pd/2LvvJbrRrYt+yv3B1CBBDJhXsltucm9aSVS
LwhZeI+E+/oeoM49VyTVZJyO6IeO6BdVVRQp+DRrzTkm9ZQfdj5cV0yA59qlizd01aZV42fP1tfd
wlSi0ezfajAO+EC7fD53G7LU2QXTzQsVQdtueNOZoVh1A/pQcq8RuJVk3mf9TEp0BUW7datPYU0J
eKhgFLuGIjQk1iCWJ8nWujP625CwlOveobybmkw1rpex8Gy53xXd0aqoqS0UeGK0nL517IxQsYJd
7wbM/wFVDmy3Uf0QZM7VWMqbkrbchW8Xt5UcYDeW/rgqBqzieugfWal+6WZfrNIy3BrJfOx9AwuU
zabGpF0fz/Cy6jJW6K6Z7dNYfqO0+dPM7OgzyjVv0/jM6HEM/E8bjkkAFuCDYnQZ6W39eQ75qlVp
ENRB64m6VoKsYkSA2cgB9bGNnoPyoaCsmGarxhfJSufVo4YdAnTXLu9dDx2G3aHECtFRsLNxv82L
IjetxmbnBgmpOj61XLJ0ra2Jevc89s2vI20kyCNotWjZkaeYERmTorbe1/lCDDSJke/rTj2i1lAn
TFouvah0bH95hnZvVDRFB8Pr7SsHTcBnCnsz0g2WW5dUp/xb4N3pN7NAbBPOA9VumVcHlSHZYzEX
OueG0+SXSUiNLDUkjssmovOhCzpK25ZKMDJqg1qLabCOZI8OH302xQnwRnooNS1fXqbAeRhKQJxu
kztQzuPlrlnED+g+YJb3RRCgv4j9BdyT3FYWVzrYQUqlnZx6BKbBVdU4HXJuKnAejZrPWBGBkJkg
FHFswNocMtJvefsT1pui5betqcpZ87j6FGFo/dyX7XxnKGD+xZgTFmHLWT5Q5/Vhs1OMyhk8qFk7
id+eV3zfm7Avy/boZ/bw2MwWAFq/MCzBkqZISA73QucJK1+3VnoZoWwvVgcdLV6PmrY56lVETFTR
UYvG+0Cg4mTz26JVp/aGbWfOi/XYWQBKlWt88dB//ygCk/CpNGen0zjmvPeqjhW965bF3Wz4ub0y
3YFtcSXUBfLtale49IUnXQVbMbUOKcG6pqw5+SUKy77t1NXozXzlIUWC9CyXoiYxXhMdDWOKxCKt
dyi8adhP2JzhmAbQVmkHe4iLzibXFPiFbQM5pbZ3rTF+rQuDnKMyRJvq+TGUPjFvAzGPZH1080/T
ihAdy9kiOaNtTBjQ5mL7iULy21izQ5bvEP2wUVyreGQOmQbwesLy0pOVp/ZTgr8BM74Z/Qocv2An
NPB+NF5xFNpMrulmzBf8Fjlgij75MOjpu+ic5rKaZlywEZMszP48O5RxOZ46JYw1OqDxLqY8R9I4
0jOJPPZinhSOVGAg9kM9q/HLnHrOidXHjOFgUgecWgSztBkJ5AlA3CEfZgCgKGRPXRUkWBDc9oRh
Aa9v3UrWj3WftQ9xOTn3GO4xK6aE+3H3Ue/8qvy2OlVe2z4E+Wj3hEvZYYLMsnY3kWzNvVPX9AHq
JUWJPWlEYNrUia8znWkCVzLAGw7VxV01Nwi+EjcE3xjSSeGtdSePpZbW0b1sgjGnixbD31YZ0v5z
EAHjDZEhgNIssD7uwAmex6VMVsAjHqrcO414Js+pYbM0L8t9hwiBnQA+rRBgy8qxjJH0LrpRo2M6
7JcsSGjgqfggsE0d+eH2kyHD/E6QZYG/zY6orwhvPNHGKGCgIAJatltPLCloayV6HD7/XymI/j/E
G5MUAP/3pc67Jv6vy69F+qLYufzK72KnJ/7xXM+nyKn+u8rp+v840oEwZsEUkxLtxL+rnP4/VDBd
F2ePiyrSsiwYZP+qcqp/fKqiZArZnqAOiinxP6lyWq+KnNJTNiQCIGMmigDpOa8wY/TvlKK8Mq79
0jy0A1s8JMNy3yq0M7qnRoeUXZ/BQLz3AlT//RhiWxzkeUGXek3jZJPWqb8d2/RX6Wt1kNWJdfLT
8t+6bEjNjKzmgtH6zDKq6z9u77+YaX8y0iT34E9C2nLqwrZcx/EdRBvUkF/VZx1jorIgkYv6PYGo
odinvT6FGkSzXdOXZp8LrVzB3Z1bSR9Je6tahGxomnmd6qqm45ixRAz9reWTFIVUQe/Mis1ixSp2
GwQ/q6gfr2MjLrbD7G2fr9/S9QQ7Aphnkdc41EJvhfWDbG0JYMsmqmTTO5QzY7xWGydzuaV3wcxU
l6vOWg15BbaMaMk8D++sLn1qNDsdsdxvUDRAjoZr0dIM8hMsAu/fLOsVTu73zXJ4AYUteAsd3rU/
i9ltSzs2sdDWthq1e5+61F2DZD80TNCOOR58UjcM7E3bLoQuWvnxkdmY3eFyKkNZoq95vqWR+xA6
E8ZcwOydgbJETfyA6IxfpUdsFyjQYdbfu9RhaZcLtXJHYgI+uBQge2+eO/yzBdAnUP2o5b34g4yH
1TAnrM8e1kkyq8PsXrhY0W57k2RozJI8KGbyhfm1iBmSnRm0mIuqvL9psggwZq6uASQ7RgHGK4sB
u9dIvWRNQXWu2psxXRVsPxFuTrh+etSPQOzNqJ1XwmAZM1J+7l23P0Q6iD64LvGXR2RbSnh0MDx8
B8tA8ed1WWkLe6cJhrVT4cbOFy5vd/b81sHEWLFAWljh1qWoJ/IVQ95yhHvlloXurpHmtNbL4+j6
pN9Sndi8f88FI8zru+44lktThSGLAQvwy8uzI8BxbB2LbgH7IGejiHloqfzugaNh/WBJOYTZJwBi
O8+pBCrfBCQ2KetelkP8szPxrehFisQsvpJRQ+JDkfnbpoldHM2w86WPx6FpT22iDuNUeidHO3Qo
YvWpaTu8RhUwXTONbvMElr0zhBd5cF2FYX/UFXnOcmhvMgqPygpPNkLhVV1lpO65rMYBp/iLXCu8
cIfPVQ52zkGLTVFf7lUZACVRi5dBTMYuHJ53NnF8BOimz4om/5njhaBN0s/ALfrH1qnJlpnO8tol
OKIk8EPk3/oYLWvGWvhiFr8a7dr70J0O8Aum80iNLU5pyiqUJ5Ak2RIBKUqcTaULGypSfpZ0hIHm
nYXSyyvZfWT08Z1YdKvamCnBWOG3kOQBdB3+tiTncmhC8DmNzFedoF42jxix67q6pqz0NXOt6zYz
4p1R5T8TjcQVdU++6ZubhALYyiuK/IpaRH7u+ADJ8C0d+jCqMRGAXNLC2oVGfhfVM4kCtGdRDygG
BGvDBISWyWeXrCv/ZPv97wcgq+bOMttqPbS36L2YFbLhNHica6L0uHLkiB6kZ2jkVQI3iOCWwlC1
dyoCOu3l53FwXsZOd1t6xH12kyFJpvNPBbCUSHvkJHdeuakbFwlV1UJYkIZJ7cCvNxgjWenYI/aw
arhdACKTK+VlAnfmQjoZoF32ROdV/ziopj/mnRCr5/cnrI9DiKXZj29onVypwQsOI9m9TGiMefhh
yDzATp1gsArExaQQjY0+oplA3s9xrhHR9PHGwVXUW+P1gEtnK9HZn+UVA0Q3jPk2svVTFudfnUKV
UMvIfHq+L0Z99fzTZmwetSOTI6tDCj2x2LnVMJ7L0Ahu0qqhVe64lyysIbwt58Tum/unKSvNXbVr
2Q+smsYxVvFkzAfDoEyST8AFjdlYN67706rymTbfhA1dsW0uA/Nba4udyury0vSa5sKVQ/YpQT2P
1HnsD4b/PWjK4SKt4UrgA0F8Pg/DpTOO+HdCBKpm2DR3rTJ/SSJ6jXjaT9r190G+SE073YCo9kCF
aaQqTlYcc0Gc6xBMYJmNdlV187gASj3SFfpmQ2X7LDYdJOwVNJKpyTAbVl2LHTAvqZmnyTbtKWik
UuKey0yDvQQbMorG4XYqncsFKHQNG+VLlYsZmgEuJxAGX2Uu1WEo0/spJKaxCeWeYpsmxjLVF6XV
KfJJ9CERdX4ZFxQ3k6IeIAJpopapH54Xqv88Jsg3PO42ACCvOM3jD9lNqw6f4T5G23BuJdP35/eV
v+4eg1NHsYcnE0/L+LO8x+0yLpUmsSVdR5mj5N1g3mSM4KsQJexob6w2et1H+CyhNmEwc/kFNuro
cpr2Pk446XDwvidDsPyzPLmJTx2qSUh2KwTjvjlBu/HWsy3PmdCDfd/lN6KifguG8x58gADw5xMU
1OhLlIyHuWrulT9gsesLjRXAzNfPZzyHGltjieon1f2FHtoOukj5SWq/PgGeOYkoBI+VK+rW3fhg
Oioiuv06402ig+B/58zQWKlSrDCWLeagQu5da6BA2BFGyIJnIxqfgB0z6Q8D8Kycx3wVwRfsCqPa
8gf7Edp/U6JO0qOd1OcNZmNTPAzJkqk3WF9Ah2xS7LcHARKKCmz6pckWJUc2YAAcgLwPy8SeDNOW
th95Bst9z2ry3ZAB8rpRo0zMcSKTtF0Czll2hUasEPc6V8+PAAd9uaHad+x0TYKCH/vbXrSIfqE1
Fz2ueKrZqY0wWif+5zQoBcmKMCBdP6A4aZG/MVJ8lo5+nAKWaaJtbozKxhe85M4apn3zfJMR7n8P
agJcZpu1YDayzJvmyL1kFoX8yLbgDGojS1AkyF1Wu9fW4gbLqdN6QUnSBsXqkKX+WTiW3bGEE3A2
64jesZLV1YRFjw+LiLUqSVEVCWq/hd1YOwmrhlwhAt2qYZXPOtwE7Vzs5tL0VsJehPHZeAzH4luX
gWPQVl58DeIfSlApngqR72JaAFR2SqxpKT0dNE3pbRSmJ9HJ+LG0s71e6s5JGxobNen5aFGkPktw
zFttNt3NYc/Ktk43kenusfhMt7k59ZfsvwFY5tY5z0zfZp1bXai6v02NaNexgD+JhCpbYAF5zHyw
6iH7eqIy6h+ezWtMY3HCgUzBtCdhfvnI8OwPZzGNpE/0zK/cJEW0mDb3WdctAxACTD2zqBcD/zl7
kb60IdBGKnae0pgGMfIDYHzNjxKhIap6Y2tYDgmfUQ4LcR7uh46Nr2/UX6mhx594jvYaGfR96BXx
VgXTcGobkp3HZvaOvULTmzlfrMlIvhcxkB60TOfDMLfHoq0YfRQRtbrhfrljZW/sTj7FSK++J3l+
leBPxWyW38MHI++qCYqtR860Banh0NSkdXWm43+CYwZng0C5NEw/OarBR1vmV1VoiINVxOHOwvGl
RdVtcfuQAsAMsWoZ4NiqSBobFdaLRldU93jLcjoO+NixLeQquAn7RTbYNhSN0wzEFbIUPvemPETM
v12XG7tgVlvIofGR0na/D/EaQA8EO4g63pifQl+LQwBFktGVixwLLMQ+9XAMMwBpab9dAwu4oCmZ
NSkAmOVbhZT0tUvSfO34nb1b1LnhYKzKtJj3Y6zpM8yTcW4odMLhYuLwpm5fegh8eZY3TFybMqV4
HQ5oaBrpHrouZjsKEmvCuXTmRAzlzMLqUMXGtZD4upD6A8BltM2sqlqlUfWpmRXrF6XhFVEi6tiL
QEokH8Rzv9T05vFJRsfBCIpVWAWfO6q/e4Ou57mREA22LLaKXN2WTVnsa00SVjjW1a3up72MmKc6
UjaaId8r7iZ7ymVNvhTzU1vfDar9ZvjlZeWr5DYArezYjbrLtinZY27pzjf+YljJjZqoHBi2NDyH
zcDYTly7EOu6zn6VUx0fl9E8rNRG8/HelZE6eToj5NUkB+d5fFMTAvqRyv2VHtMnpyBuIEOiu/E7
Udx4BCYsgFxEl5XDExXAVRyO2pMHN6nSe1BJiXBYIVQtAtLIaVj2J91SG+zICgTnTNi5aE5Oj2Kl
dOkm1AOCz7kD14WEEVRhId11GYGYtMU2p0ixL9DaHpxyXADZwy5btMT1CKEyS1SzMkiExRCFb7S+
Dm3i5cZFhWeQk9v211k5q/PADT5pcyiQRkhiERzMo1QMnIyiauqikpxk0a/11P5g+VFv3ZmxZRb1
53kqxX1adj8H079d8KwX9C6ytXLDeFv5JiOveKJJZ+9RSbE8sUx3zScUrE1P7f1WhAQt97w2Vir2
XawNLI/kHMjwE+JAhhCpH02JGboyPeOaWefSThVp9soIL8aIOI62rIqtyhHvWCibTInZbFhmFsrG
EyGPwbiJRmnC0A5jisbzlW+Y2QOsaLAR6whA0tVowRkgzs/ZSXS41CeUs7IKfjkL0Da6Dlyhc9e2
qXJW5lVbeXTasLYlkne3MSQrzAg9fC/2dYagLF2uk3IEfDPAqgP5Ford7PNHEMZOuGtoVqN+4MXO
DEFYT0zDy290eKJ2u5dB2tyBr9sVM2FiYYWU27TTcZXT0FmLDl229Iybou1AlmAK6PPdUmS/s7vg
akrN/LqzrrDRQqNZ9j6SBqTpD8mFkgi/20UfM6lxDeXiW4y87DiidIL06e7huuNzqAi4LuWm6Txv
a8T3XdPmW2+ZlPtUPUjP9HYBZ3ZhkaHk2Nk2ow27x8p/m3fuZ5NqLf2S5BhEoFey+CfrBQWBor+P
s8C8yeeYHkD0y7Whqok6AahlyJkwE/4KFeAO8TG5AgeLFqWtsndupuKzxAm+G/3sUoBuT41NL3rw
ib4aBYX0EVuAtr19VqRPszQJOQQvgo812HYjpOJ0SOLfVR/XYwtZeoBRLdS+vfKbbVrmrEiswrvi
29pq56IMnYJUsMQ+zJSQ0dBm50r41be+pIdneqh0FuDlEMU3ocwIIsXSvumlj4IgJf0nNr836M6e
+hj+a1MQW+JDB9r4ShlrhpIlCBHcVjpHFJtMFj1DiZMBA0dznufIWpY6TpxItGhee+VnhG1FVXTq
AUA5UcdKRVg29qtsvnwuirQhWx4xOlAfZu9S8BIz5dSM2uV5MHvFrhi9pxrCz6od1acgpqHT1NLc
ASYdUMGrEQKhb511VGQA6zhIhQsIHJ1/g/7tVuWFe4LN0yA7Xxm919ELE9V5UE8t/I0uPmrJdzDK
MLuUPbaEWthI0dNYII8qAl63zr6xprrZyYZc4iqYVsIL+uvJStaymOXKS4G2ejGIFGd5KCi3Vl6m
8eCTGnfRsq1kopRI1ALCq7JuTtdijq29HFnVD0s0jUWNYlAu8Awvqy6sOnriL9uUlJc2FkJpPIos
oVSdXk8G61QQyHLvRISiyaSj997usL9lK1Q2glhYVrNlgkJiCMt2h325egqWn886sS+6Sq/TOaSd
W1hIE5ihldfdNU0Du0sjxV6WQrShKkQV4W1QS9jNJq7H0dHmWamSh+eFrps+Wdh3L34vSEs8tAPZ
wEFRrdMyUAfAtzAtZ1/R9xtYn1HPORMOIzrrevqSOvk1GsHhebdaOeKzQ3nyxDjyKU8FDpFl7Vvk
GAB58XB7TfT/2Mjy0BJT3dExQ0yWpiiorOmr6foYcGiZZTE9o7hTl5WpK9zj5FmjTtlT/cFcJ8n3
4frFrhuTSxH66cVsyW9V7yOqN8FbgNw/cDkId8LGPfRR/7P2f6/fMUhlMy5JiHxDhMoTt9N3knOL
ba3vjAlqqZHTXxJUtSFiLuOos8z9uWcUd0bbOIe2rvQxqxNzm3e0grPmMzHh460roY2lYPlX4N/R
w7QGSC2Htb9NMgiRL2yQMkSmREoTheDrYTqis8V9TSHsjCeZXNulyFHq0h2yCt0iSXfZotC6uwqX
P9ocnGPLwAF0RiWHoZUTs3kHFQ20H0srOlieOYYArCz0YdBXzMsojFBkMuunjr3oN6vmmo4NRv6u
xLda4gtK6+DoWWZwjJJyXg3sIM8RMmYb6jsdVkALGkzg3Ocj9PwzqyKeDPfCfiwNjY5/Rv1kedt4
2TY9PyDoKDlmbJVdKRCAa/R21307/xx0FlyztCDO0goxLtS5z1jR7wSKkcsB07cBbcwVDNqTNcNv
q/N48/ztQrJK1obbnj8POOOIIel8n47eKRiZzAPvJ7XEXzaM01VLvR1hXYS2CGenJ73g96XJ4ToI
Vf4rs+1dhebw2sxCajB+7NBOvhGyz4j29lt8I2EAYsWkultkjn+tqfaeh5HMLpPxvA67fqVwFMOU
i5GhxGrnVcLdwjXIYEP4SCXLKrxhf7mqiysP8/CRjrh9Qw0+2rJAOabAP86mFjfKOFBgDQ3rml7K
iGeGCb+Y8AAWpntBBcdgKJiK/fPNlC3GjXDKfpbQHTPtig37osGrxb1ExEGZzDBWmWXvWHIGm0Sm
E946pNa0lqunzDkOo1lcwbu6BZ0P23YCpiLIzDjrVSdI6uRzGtGmrG2vHi9tg0i8Zd8LJuEiWvIL
sqW6WWn/ss77gcQ2vHiRoMiC6vBXWxHTKo3qRlWKbmbBfQkXa0qZjw5b/O4nKu0Q3LKRnBWYaS4m
SVMS6CuFKXobLQWIVUq8x7khinMu5cgQT8sAcuLWa3cSV+YmQTmLFHaC7b1Vvbk4mAyIBKPF+Eu+
PLkM9E9T5CVouSUSvYXuVtnhqgqB3CN4WERNT8/7dDYt11aT/DAHCsaJDyvANvHkmrr1VvZSRI5i
aomN27HxCdzmRJWF/Kw+X8fL3JEG7pNZeNHKTJgYMPoHxIHazXZ2+5AlJFQXnzrBc5n8/ycxfZDE
ZL3bGb2Pfv7X2dfoa/61/dMIsvzS794oxp5/CFWyBTIF3LFC/Y8TxPDMf6QnTfqktmPaiv/37yap
5f6DEwlrBk1QBxfJv1uklvmPL4TJz9s2DZXF2fHfDpV/9RV/x2f9PYtJvOwzMlFYFp5LDKWUayyX
j/tl50MCDkJBMJdby+6/YA1XF1HRQ80GoXBM83a+CKntU62Bq69ZqdchAHfHK429nHuPyg+f/rSE
uXVmvFaWG20aBI8f9PdeNY9+n6QUtqukq2iJeebLk+ws12woXJdbQGDdeeaZ7iarMZ9E5AYdgfoe
upqEINQt6drrKJoU1EI2oLrWVbGY5MPKhq1e3rJuJmUuFNb+gwaS/aJ99Hx+yvNcl+dEL5Pglpfn
BxZ74ois3IyK8D5uEcraJF9DgrSh2cGUbaIMfKKDJ9v0JsqqSahW1IzmI2qtmjaTvnz/jP7yVB0L
F4VyPDrIYrEl/dltK7pST3HNuiHCF0/C8PQtz8zrwCQK2kN9EgXS/6DB97K/93wLHDrWTGDsPm3L
e/UeUaum91sG+RahlQu7Dt10cEZCEsojLJvvX91fj6U8vhcfG5P5uq2PdqWqm8LJtxomByv8Fl5B
eAocEjzQdbkfXNny6f7Rkl0uja2+w2Upy/NQLLy6mYNVz+wVC7ZvHtNUawfGVTGbD2aVm9uk7wkq
7KOVn+ilXkgfBXNpyPKOluuEfqdi+0a2DFldY+vqwzzPGdIpwnFShOMgtCzWp4ncNRjAj15gTFfv
3yqxtL7/J2ntXyfv257tIyS2hPmqNU5JYtTKCfMtsSfXbWeMt2W2ZCOSVoOKbCQzgjKsEZFuGj+o
rsxX9LTz9fsnsdygF+dgm5isBG4zodhzmK9uIDe1ZIUKxHyO8BaZIU7oKb9mIbUrKRqPPWCDDiHc
B8/tzVuyHBUAmxA+B3/zUUpZYbsyynzrF1W50nFtrzrZXoxZiV0Z0v8HF/mXw9mW5QnLciwP1cmr
D6BA7J8IL8wI4xpIvyofdF+5OFe2NU2D9++nePNGEqknXMdkqCEXgQni5edtK0JZ0qxN2W5PwTpG
HYov+DAn9bVhQMAT4QgcsvuJKJc+YfulIXKCWJHOXn1wHss1vXqwTBmLyse2BZPSqwdrxx1JVjJL
tzh1NxQi1lYDkTH/OsQ24J7o0+RUuwyaSzrFT5Baf9ATuTZmebKC+PH9U3l795lcsVryjpnkHcpX
M0ShrYYmPXcfTDQBt80AP9Gw82uKKKxfs/Dn+4d7qdLgq7ItWunPWYg2D9teJoQ/VBpDoVkfumOy
rdUhCoghzNeDfYhlcxhjOj6Jf0+d94NR7+1XxDFxanou+hCm/1cPXQ4Nut25S0Avp6cmphAOh8/N
nO+pDp/i1Plm5/a3//wyXWGbJhfJa/1ahKSnsXCalso4ovxP42GO/F91msMGyG6FSccxajSWPuOD
Z/lm8uLmuny8i0pMUAh79SXNkUWvKCm40AhmcHRGBwOZOWm/qdV+8euH//gaMaLzEFlKOY79+s2h
4aUSmBvx1jerdWNkvLxhCoaXqmOPA3aKf8bYooixBffz/pGfn9jLz8fyXEcyXHCtjFKvXloxJ1Ey
UdXdunIazm0bMWRxkFbjXMKx6TDgXDnlZBxG8S3BCoNaVfg3HgFrQPNWtMzrY5sefBBkG2Sv1iOw
GRLUr0N98DqoEmPdHt0JlVMObGBrFc6PQLb+WTyE1inJnEtDBcFFgX9wwy3Y+vXkfOkm56jLYCfS
3LucPSgl71/wm68GMLyFlsHlNfaRXS///4+vRvUQmwHmN9sQXD8sG+x+w5CdSGIwtmNVXDY446PF
JMjf8cGh37xTLw/9egVZUXjIIyOot4Q7Wjbk08Q4r03+5dpl1/X+Zb4ZizgWkAdGRs+S2JxejYpx
O7SVM3n11hm8C1SE53gW+Gj7izj4YAC238zuHMpR0sZMDiFJvD4U8oWpcQkr4/majyBfHiUs52UR
dJ5Lcg8D90Kn1R2mSZwMbnvnGWN6Hg8LtQKBLdLvbxTlEPo9Mj2flXXb4E9J+7M2o7qK9u1HDRjq
jIF1J6jjyzI5RGLwz1PVfwW7J86wwRp06iLmUzXfvH8T3675l0tb1lsu0Ry8N6/uYgKGHrJmSWIe
vTFObuASRvrbuXs7djVVfaJi0ggVVl8Fp2aE0DwYELb6eTMl4qsdEAAhMS2vQxx7H7xMb6Y9Ts1D
tYI+U9psSV6NxFMbzQb87ooI+5Ts7STfGJIwx/dvwN/eomVb6Hgmcjnkqy8/Fu2pCcGOXW2LoPrh
BpToSR8lIikRazlWT+8fTLzZwbiE8YpFdCrpCIjXssO+UVNrxhVH81p4gVAIqfgeHGKE1n0A57Hw
3PAAYXCx1I7f8iG8VLGSrG4JPIk/WrT+ZZygW4h2V7FWZMX46tKVXQ2TIHZt27oKQxUmvjOnm7JV
K2baed2XwuolyXr+Xvj67v0b8XxbX4zJ3AjSBoVge80oZb4ak3NVCdNw4KOby8zTL+I/wuVWQeY2
qy7yNiQdXnWeMtd1YDyBcdBnCYmhKpZPoQ1FCM1atFIBCSNYppfsOv2p7OgWpRZZoYVdXaQh0Jxh
8vd2RcJFN37w2VjL+b04f2ZqtNMWez8GnzdLQ4yTRUXoWLEd/bFauznR8QvkVu8o4xKo2mmXRHLv
wQkadUEK+0HZsHElvG8BQhBYSnwrB9mu5hL9gGXmJj4GMjddK4cTBIL1/bv9ZlReTpZXm72qL1GF
vvqQ7AA5f0z3casmfzFoyiP0ftwO2V7W9mUQkQ7//gGf3+NXt4eVzCIy5xH7b1as7qyJEmRM3M4T
dBviem+GwYbzC0QNFNCDCqkNYq5vNqK3tnXlkeHkpWeyIiDSbmOLpKzqcywIcUbEddbSblGwxWOn
/sq+fgfJDhs5YWaEr+0dIzvxotCccha05D0l5WPBbKtEsbMGAfaJH54cdLADLXZEvvtUCLr/wUhA
njXirofp3i7kIGxiIzrBG77G8z6tMGFq47MHbMyOgl9A2Q8DNRnRpzttmA/zbA5nus6nNcHNV5U2
7Y2hC7QXWJvev5dvJx/WLZSOGC+oNLgIx16OUIjrEVwpWiayEtvSsi79hqicKmGyYci4zDLiDPw0
JRUBgthZKciacyemqsHu1mkyP2L/j9d+4j9E/gRGfTEy987J1cZSQ7YoYINZKtFl6RxIuP6EF2rd
9D0keD0+xpXpIvRO73NSu85odJib96/u7cZ5eTfd59WvokT3/KH9sVjxTRuT/9TRjQses6GC0g+Z
ak4xkZPygYrUWFHZMWnxy13iEVXqE3fx/in87evwraWAg6Jd8YG8vL8qsmj/Cs7AKEPkOw2fbjgY
14kZfS9o6TImx94HC4q38wBXjeOAP2yfDPjXVz2aLQpu8nK2Uc2woVPcWciCDpbDQxKPcxntqy4n
l6SF/QlEg0EmPSce+FNJetv7V/92k8uukr0l4z+1NULpX60WXWoJOtJTQWQuHl3DdLeRhRqJdoIX
/CJkau+U3dciKTZdJHYyO8kuuP7gFN5MRMspMC86+EcEW6/lCf3xDpRxppkvhwKqIJzBuscrS0t7
CiV9MN2A2O7uaE8eBhsQNazFcOV/CdT0iAXLPatdZM5jCMrN93/5Ecslu0jYR5Cc/f5Z/uU1WQo7
kv2LcCzqYS9PsseqSHt3LLZWgKKb9/Ahi6jwRMo+Lo/IICvs/QO+WZlwV/484Kv3Mu5n0sJMDuhW
N3XUYY6zdzlCYznN2/+TI9meUnCPTErlLy8tk0k9qogj6S3EWTB0U3VH6sOv7IM94F/fNQrhTEFS
0D31Xr1rCDAatzH41NQ0/MDedoDFl61v67jz1xL8vWEY16aFf7bxvK8z0L2xdD46h+ViXk1NNhVk
9qA8Qxa9r54jc1biorelUgf+eh2pfU1a5bL1hdw3g0f0goUQhCeiCNeiYuGp+58Q7RL8jXZIgIQh
Phh//nZCbL8tJJwOfqzXm4tIK1UBYSF70Mox5k3tVyB74Qdv77KMf3HVNDj4tpaOho3TCcPXi0/M
nah5msCnNtpu5GoSJZ50CD/IEyvMzvArdVndIXHNP3i13m6+ObCkQA7gk6WSZ6qXB16gPkEJTWcj
EUZspJ6/BlXnbQs9VWe5gOBK8lQLtgKtvT2HdxUd+hMba9jn/lXgjPUO7A/7Zm3ckeQb7twoJe6J
nDKXQfNMTvBqUy0SeJbBnUFu3XHu3PASNz1OfxzBk72ZNZZj7UBI9Vx005l+nBdLRqbCdWIPwxp4
RkNfGjzm+x/Vm/GCC+cL5rJ9yRbm9Uc16kDbrLf8TQYrAnnDY2za07rzuktlJD/nDgL4+wd88x4t
QDNMgIudj63M6xZT59c6DrX0NlEEBh/Uc7GKvebx/YMsj+vVe8Tfzi6YS5O2+XrPEDYijodlfcWy
B/9GdA/8FGRwqlfvH+cvF+O7bLXJgEdO/GaCbL2qTgWqYzD6iDDYoqGxqvQHF/M8t728Gstk67NM
f67k63v1VQRLlgFkBNpcorM3VKxJHO3d44QfEcggs42f1sXaNUmLUm0oDn4Kt1jhNQJoyYqVcYpS
KUWBPj/PbZS0eQwKNQ3z74QlIVEiMPCTDx31DAS0BFaT5Duzi3ZAtf2LnAjmUIkNrqvy1KT+8NGH
59pvHtX/ouy8lhtXki36RYiAL+CVIEEjUYbyekFIR93wruDx9Xeh56VFdUhxJ2LMmTPTIEigKitz
77XZSTUVqQ8AumXF+/zmJW1RBxWWRz9JOoJj6ugOEVC0lnHQXcn0xc0bSFS2+TI1/UFRnOg6qfK3
IJt2k+hvgSQTrESn18+FPPLKZrtw0aV0I2cuMO0kQjiaNzcEHk8lIcVOob7FIwFfMQEHVWHuxpRU
MNXOSdPN4CK1IyZlrVKNk3QDwvz67G5sgIklJfW5FfLC2iI9JYmV+iyR0mtwfHs4lZ2NA/1oLTLX
YKaXZYvJsUJIkIawGpEMxkX/q+8q6xAnEw77KIi2sNfLl54zxVoPQ8IG9GHepvhaNDFt48IlmFkm
j0BVCSierY8uASKLKAQ1hA0+tSr30gxLNHCM+WsEUKO90KTM6RDHLEMQfp5B+u9M3T0NiYHOgOCv
0FbCXRXWHdLR2fSESRkp0opYUhL4CPGs8HVowSFumv/wkGXoPu8HEKQKzDmy8kaemHnmi5NS3OUY
rmj3YlBSFeWkd/0l8W608Np2a0rX8k23fnecOtpq3YSCB/s4IYlRT0ZA/DrmzfM8pwI9YB5tXNnA
rANUj3aiCDFdZAnwN6FcWLjziOBAzTjpKHtpRL72o/oRKoNy4UTMiAwWhH1sPiVSymNiFs+dhZF/
dktlZyYScrYTHruUZJRQzaJdHAsXPU0NptlcuhXAT0UdQUMT0UstwdgqIfaKMSBDL5FzQooHSZxl
RLRuK984GpARakEwoE16jywfeXLR2eRS2bjUXNUhmK24gnpxAYYjuBMojjgf9RdhkPitU6DVLDGo
lYkWvqHwihwU/YyAb8GYvCMtJzymGvujpQ8dSWrI/rLelHsIwYpXNH2wLQh99uYQu0aa9+UDB/eb
oOuIU4EzQC69pa6x0jteYIJGU1p9A5XBuAEeBUeKLLP7YU7fQL54hjvlpxnzBbe6xRgvDmapjAhh
4ocOHM6aydKG0We/46MTHRcH5ZaAmWQTYFHb4hFBBBlWN7Wa9weM+W0vwmtRlaOnjSY5yiIgWgO4
HQ/7nSyBMOFo9SnJy6vcXnqIT3M2Rk99nkkSbcu9u8j+kURi4hBNvjGN5Lqyh/wpJKahDPWUPNG4
2ZBMH90aHco/zX3SCNfbBSY5WqhbyZeG/3zRwxWEQfLoWl7hdEB8h/GxJ3q0Q6S+dqXkaSXnImu0
xp9ta6ulQI9bqU+eMhfEaRkvmtS1P5FbuwEp0UYFxMIBUzg+5rVXTvjqoVMjf1TR8RWFwHSnIgbt
TTGvqsQg7EnJUKu6BCLguAHFiNByZQO88HgLjG0+xMcotHkLsN9wR6q+scegWiM/J5JzTvL7KoX7
4shpp8xQgJbQmaEJssuqtDnO57q1GyoHT1cIXgxBxkw5gpZQo8JGkDTUfk97fN0nFtGOJJs0agHJ
2lXiSyvbjXk83TQFQlgSHQkoDIc9ktLs0i0BMhK3iX8RnDx/qmZi/1Z/2SMmH9j0HKdcViModuau
zab7YOhuy6xHpGpCwnedwHcNcBphRur4SG4Kyc4k+em1+oDhm7xs1q2pJYS1nNpng7yTPaUAQPiB
8IsStn6o4wm0MhcrRX1M9Ns57ssXdB4YaWTmqSnaftacaYctjBRACxbcRJDylYFaeHn8TOQoAqNy
RdA1IsNR5C2J7BHRJ/iYZcGCHNCz1PIJK45zrbRJdCzb2rhSzfqyNvduYbaXwYR4vhXAfclj88zS
KAA9+rbavBq9uvj8QLljTs7vRPR7zLDAN8JEamprTFXbFGncWL456rDTpcAw6gjmXgVPdZj8NIrS
/tG8oyBDJKRS/i9nuc87YyjiuTDBE25TbESeGUVbFVqgEupXE4dOfE4Xbk8yJgJVRU4f3xc2xr8u
ziiBlisFDvX+2cX7KdDTokIz0vZPQTik28Qls9Ny3Rs3Lz9yEMyhM350mk0sxtIWCNTnKr529KbD
C7JSI5JmmSKMrfukYn9adcjQYMfeDqmynkPlIXRJYi+7ypPa/GyH87MeuQd8tBOAkehJGbLu4vsb
+lIRLkUu5RPFPckZX+rctoy0uqpdvsxKUXbWwnkvsX66lTL9UFH/8/hIRbIwJnTNBDfx+XebYXWb
SSBy3Hd0TfL0SNB0vsLKzV8ga9zphDkMpvvQNQjmrWF+BjO3BnVT/PBBvnavHfoAqFMXpRmxVufK
GKlOvKJ2lG9rhYiRVm3oT5COYKWkvsfmfxDoJtIJ2wuUUli9TbSfgXOInfnDssmtYbt/ngjLWjll
P3tgSkmoAJjnOeSn9MySXL3tDoLML81C+UI4z/c/2D+6Laa2qNE47zP1OD8nsKqZcgISui3xLTOv
0lMYMOneNqZHUrPcCbyP3h8TLRE/HFD+9d4hTdEoRRnnmO75SZdA0ClrFTuj08YMrIR5VwniFeF+
vddxcKO2gnyop3I+zUUqfjhla19OwMtvBj+YWhiJG/f9+eEhjSmK4f3kW4ZIV2Oh+IqmX//xSTGF
a9z5Y+yfbZM+fuccchHdcWDW16M7p+iDI2NnG3XgzcoKA/utMQMy/P5H+fd389fHO+v2BJHRO3XO
I9VaJ1vOpNLSAwDU26zr4bbSXVzqOH6OSflTf/lfvUjarnRkkHlZi0jy8xcjQ6ujBy4yej/tneEG
N/CgATWVVnSYihylEg5RB6IfothgyDRfC1VfzpD3EpJqvv8WjK+LiWbYrCbLdIiT2fmkYogDTU2H
Kts2oFCGQPetiC0yGPu3fmqIVJrX3TCOAEPgoIH8tw60+30dT5ZSljdFh/3/zanFfxo0vCQ6RXK4
V8T4QSuH4cKQbNg/Y5MmuUaS7KoalU1Yi9CD7ACapG/eFLO+GzUZeNhkblUECkiao4eh//39XS7g
nc+HaIe7ZOTKz02aHKiOz9/4PHW9sCHybruED5YJl/oy4tXL5P2Y6jeBxB7XNJmPG+2F+MFXfgXI
yJpD4CIdz0IXD0JnmyXLkQQeTAVLdhfJP3SnJC8zQrpik/J/Nq/aRq/WSbKplWBclc7ww/lZ+3JK
50a4C4cfiv/AtPbzjdhcHQaqjZkUlyqlSS692eUjhKl+j39jVVXVAdjldaeBi2pRhyKDn8fxPnFM
tjLdTX54fmA/fP1qGWZjuKG9Z9viD8Lmr1aygy/LXWynWwqS5anflzEhO6ZcN9jI15UmLoLa0r2e
9+hA7m4Bq2iYJAiuARBEQXwOfGpcemGK6L3siABOnohMACiXmcN2ibUE5IJpK3IC80K0zkmT5Gvg
eM92QUw3hJS8pNXfSOjQL6bkQK/NOtjEGg1VrN4o8bpO3G6fB8jdi2AgJUi8ZK1rrS1D3keJ2V12
jvqat2rqGxE8Y/x1Pq3ZxjN7ESD+cv/rA9IklBj7XtqqwTXlveINoz5tqrbBzYeqct+bG5OSkiky
WcM4K5rN5LmQNNaYghwmO7l6xafBqPg8G1cR1KJtAKQUkOpvrQw/hqAg4phm3gGatevPlvPGooSS
MD9prdC2bki0YRlBfU+ypibxDWg9mZhg3iNFXgFx27YBRlQ23WS9pGpSsLTtY9PnNxDKK4IuOtBo
qRX4iOneWY9JhAZXsx8ceIvQka1b4bbW7VwCU0x9NoZtTcLh25JX2hw7tbvXi6g4EA2E5RnowYxg
+Wo0Rrp4KjnSA/S7/gW8sVyLoe19qthgG8TtE7EpN4lgKU+tMdzC0IOiGRGaLPpfQaA89ZlhbwuD
fXi2p0si71wy4mysbNOVMBWiWSAsmjpndN0ZTqJF3mMn4V7VpbzKO8dHLGAcB5fc6RrUVQ07hvd1
2LW2fhFB7901farxlM3RKtQm5GtC/M7VTvOFyOjTOVm0Bja+T6LZWLnxQLSWrO9tRa0JGca/PPUv
A2k8JMnG5ia1ECLm/TGO8mpTxLM3Qn7yTK26gnMI6g+iTG7VIxYeQfrujq4vCalmcReHMeoyot82
hY3pT63oZtevwILTbQm+f5+ox6g65OVbI8AiL94PtXbkpbBeZoUHotGiXc0SkihaCyHRggsa6rav
AB3bJT67PV6eGpaL4yCtkk5+U7bdLu71ekNm5HWnogfqBoWN3uS56x/njCm9CmcmheST2pPP0Y7T
Z6csTjlUWoDbx1BRNkKP8HS2u0o3P1oXfMY83wXOuEvr9pddmuApE+MpjLR3LdJ0SD8hni/8N4a+
gp5VuPJR9Jp2GAiq2vCi54RTEzjHd7nudeiIYwcyJhX5PUoqvKoRSyWm1WeSZ/KDi9TQS0CEcLoH
od4W+niI23GdQLBkBpA26DNycWhnmGEyczbjYz03gw+kDQs/snRXt18dMcBc7MbLkmeHEJEx9g2C
uoqI3bUMktepBwZVcQK4hLK95UfrMWreC1uL9l3MWWkQuFVSIH6HuMhe8Rau1R4IWuHW6hpqvru2
6W/tkxoyWGmH4hCTQtB1840C9Wm2AmXV13hiA7CyHlZQTGht9VaQGecDyTY2oLBx8LUn2hHWRRMr
hBbGBL5wMtfWxEm8kqCNSC6N4+shjS7QgoKKXKlJbW8MRGwcbUd5gCvyPLZgtFXstebYb+OoYwGQ
mtyN8E5Am8QR+1bRwgEDdaXYndc5Qr8esQrrg5qfGrJ3MuKDgdlPl3ZvmVc9k2dyGSAkCYcAUcC4
BBezusrcCIlRguTToSze16bLM5IOd1HZmjA0CPsJAYZULbm0aRObWxUF+NXQaQKfHTnQXa4Lf0i7
C0VVHshJiLdpSBSeBF874nPYQXfYMIvrVyKGnlqR3RvSljj28pfiZOspfCuJnF6FOrDmYI41D4/q
s4a0ZBU2IUwkxd335H8SfN5vqvq/AJ9UZwI+C2c4UfgybQDlTpPaq7ZC5TG7lCChq0eb5N2Bf7E2
ejFsGpx4fibzk1nhTWIHcTjPoai2lUeXcjOI599SkBCOts/aRjGgl8pqjZehQtFNRdVdxbYJ7kq1
lHXuxtUFLXR702lG/UQOw3XmjPlHWaq3S+RwXHVLd0Pxi5pFDWitX6sgPVJsF15Bp1rReTllGySb
EXixU6K3SMySyLhcWws7ZiKvzHx3SoD9MH/ubaZJZa+wPAiBbGNOSfVJLsDzNq9ONp+asvFHVJYn
RVLVm3V8PxpNfWRWJH2X+fe6lCxWjSSHFtxQ6uGeUNYmRno/I/XXTuZgP2I7ewTtQB6RQ5JDR1QW
tFl6U3FJt6EkrJUEr2STj6xTmhHcN0N+YbV9sc2cSdKP6r2IfGBSxSfxw5ziSynnLrI5dLu0TQWi
4bMKKFNnchB6IiETnSCUoa9xyk5PvN79OuTL1Lun72vHr+cELogIhEktXgmLJsbnkksrItVKnXz0
B37plQPIRo+nl6CcDZ/ZWOwZU8zC2YNwX35p3TBP33+AL6dHro/7xCTSxnEd2DOfr1+7MiVKosX3
Y1bd3uzVgBUNFUyA9a+JT3pEszYue8IdtekH0dWXE9xyabEoPfm20XydHZFqtZZpWXbERSY50bGR
p3UYpLj9J7Z+dY+UcEPixQ817pcSl4syP0HFtFyXUcrn+w1D0BS0jUes8XSnafeT/GjX2g+P0ddK
+s9lLP7BzB+U53Iw+qtuRY0cdqrJcySY460puOt9J92aprpasBFp7j4MaQRXjDAht9pHGclViKNf
HXP9mpgLv3Xtn/ot/7h1cEm434BEuDbWjs+fqdG7pjGbaPRHS0ALGZPYo6n88f3z9NX2g/6FVQld
JIwcyvazL1hh0lTHVjaCxBouTRn8Z2uITUwdxvhYa82dXl/lc3GnhYG1DdLkerbbcKvh5wWkAow6
qIbQn9DP0hBGIhNER232CKwY75HeaV7HXIaHM3j7/lP/47WnL2kh5dRopbC/ff5qTMz3QyvBf0me
8pHp2SpGxM9BoP7QS5tcUFjxP3QI/vHiIUHGhWJxQkYRe/b0Rz0hck4yDr4yMzZz4lczj1G9dfZd
DF2yeHYSRKJFmf80x9bF+c0yQ6QtsMzuLaod/XzJsakCVGOg8hsFkSgN2X2Voq6NHMCeXOrZmTFZ
B+hzBait9ZBGvtXQYPa17T5nlB+gxEc0vFY0HIkkiP3JaNhKgWdeVHP22Mzkojio6R6mrMyQ6VEm
51RObKhmvG8SF9BNE15wigxunDmFz1XAxdPUZx4OL4RhyPqHTLQ1ABoEeXqBUkagYtLGjVkDvIqo
1NeVowNYDMbyhfACjMPpXim06boadP00PVQMMNdNSKuQg5kkdDhlHZHJ5NNgxx9gzhZBDJHlB4GA
vgLNxXc6Vd4QJ4naDmIFhmOT83fg6PdB/m6Qy7AjudDx05a4zdIcSpKCgKw1jf5RdOpTPRm7TCQ4
dMJK7Gx8kitpG6cW78GlKnVxaRouiepW5mvSQNGErbEtk/CqQstH0z/aFWkUb6FFDYfKZJMMivkq
RGFLLvgcUOx/VJo5g381IeB3Q+mpiTbvxoEOgtbdxBP7cCF0axMva2cJ5k5h1FQ0ZbBy7fTBhBKy
Au+OV9rqb1O3r/aqmu/cVAJC72LPqpwbF1A3+Ml0o6Yt6b9Re0te2amrC+1KtYbbPxyF0J03jqzU
q2wYe7Lp0baTYszkL+OQY9eMJiK4QHrZvuhOXqzdSrX8rLEfW7UjsgLCrHQucpiCGvkMyDLHdZ2T
MCQiSuEjGd2kCWgg75ohBS7GsiSsgQ5O1J+0mJRW+NoFKcj8s8krLyXY3UesyhFutjNfL/QI0Vg3
7iDd+DEBC7sAQizvr9jDF8ZJKI1tTDgbf6hSwuS3PYPD/pWaLkFiiuHZoiv3LFhelgDAd6qk9xoE
x5YzIRvVQQ7l1aQ8gH3dUw6kB0g1ADOJGFPCo2gjIpJ1osb06LJJqbSjyQ3I3x5+J1agXxAAG984
du6So0MUQpqbyFceyPlhSNrMhETPHBhDGT1GbTbfKvqxT23MtxSuGyWulSf9rs6r4SIgSUpN003Y
KPNNpAX9erC1eoPaAW23LJ+TrAbtOaAxN4dpD0vCH0g429tgvpfaYYzJUZ1mLyxL85KSqt4SOLHS
TeKPXG38b3Ra/QAoOT4aIKUCG1YMQhgqxL7QVnVuQ5zHQ7XRY5Onm5DfTYDtUI2CF8bae5B3dINc
wjUJGdA2jiCjjeNx40krs/x0AAZXzhFnkbxB71mHJ95hmiXUE96YpUeX1PkiNqILWhU3bmeXN3Hq
dWVdrDv62LtWqmuXdIJt34404GOXbPkkYaOYcRal4TTfkjQbbFrsXWvaQZJ4A9vlM5mXUdTCA61X
ZmJF+3gR/wcoQshwcs2t/Kmk+KKJwh6qCmexaLomxcV5KKDM5n50B1HDtel2DIzzDXXqKsSLddcl
RGJbErOQE/0XTDlAuzjZRIMxHpF4bFVlE8eNcge+C9+4ZrcraJilD3OXM0n6bg8NQnqoDEciQ+Rq
wciv5rmfDyBcKt9AVcU20j7W9At1hHgM7zuJAKoFnxM/h053ZSZEIqPjeAN58fr9lnlevS03jfUL
VTgKNPqGZ1tmbKT5hM+g9ov7qWOzINWUNweNHkJwWmDxQPRcPMP7+v6yoKnZi/8W+XBhDKoW/0bP
dcEDfN6r0xyJUmZUNV0GoK5yQWjR0WO5mZ41hzl9Fihbd7SLbU+DqG70/3EFkUT3OL5m5+QGwV3I
zrWClUNcSVNQC+bxCfta4Ol2W++McEnfLUD+DbXq+G3V+Ib96gYiOZRd3JB3Ml2anQGdL4mkh2fS
3BTFEoVthS5BbDDgDE1CThq0Gq6ZyHwKTHiNLRkdlfEA7A/xTln9AqLyKzWQf8em+jhk/UH09ptj
ZP1VabvjpTWAwZWsHx1pNlmHiDIU4eQrihBeM7onUhSNo+jzUxeo4w4/77bRwowttBw83pn0AIFr
q8paMlRW2HmDgLA2E0G+Uw0bZSRruQrc90SdkG50JdlDNrxB1Ww916VXXxh6uIn1/AY44VNvl6fJ
whNR1aSvU7RvJD/AyYRuSgqcbq4SgyKC5/IycAivTqIDeELyg9pm31lK58NxKdemPJSc5gXuXneW
9VpnupxEJt0/0x9n8uIng6UXvCUgxbEathEUvI02dU80E2wvcOmySHO4NvKp27tyryoExoNXmJ3f
oL9dgl9cbqucjkZfQezm9mTWyaNVDBbsmwgoeXVcjpd7KFRy3SvmA4NWsKMtNefQ3M1B4ey/f1LP
Zx+WQ/WLMRINtLaU20s5/tcRoIjQSNOBBuJjVwGJDwju1bp/d8gX+aGUPH8V/1wJS7+u07JnznJ2
JWDRskzxTPhhVv9mcqlwamRJtgtMDy8qWp9O+WFI/OV8s1xyKR9NTm5Y1P/Y0P66uVQEfZ3wSMC1
zLJ1Fg4n4kzalWiqRRcBfod2Bxa7zjNHkW5cojZNYD4bZapHv3fUfaH/dPD46nwjE4EBgbCQniM6
P7eXuY5MjDocs601WkCJO8LIRt2oryeFdPXRGObLNLavdDaWtSHIXRoMCGVLEl8pAU26QlnDyqUe
lZX0VKnZPy1cy6/w97qFJJizoAnUZPGs2udCgVhNLKeuEAjEOIJIczroPQLlVDQnhU73rME4HTqG
7O4wPCvW+GzrMwzJ4BfRYJdta0Q/zla+fh6WUaTDyEYWTeuZnrCobbyyxL2hm7LfRDsoR4i93boI
lH4X1tW+ov3lz2Vhw33SbnqzeYpEvhN12l7JxFq1sbvQc4iz75LxEXzauNOdBCRqDZlUbVQvdNoU
OhmFqmkRrtcumeupCI9mB2XTwR0tChpuZm5tk9F8t/LW8dwJl5fmDut2yO9qPT0MOlxVa0At5BZO
Ac12ow83S4WC6m5RGk+HNnI/Er2Wj3Na/zS+/PKU85OhCaBd4EAOQFp6dmLW4x7Gk1YmW32M8A4P
wiFovfolF6JvYXQGxhYAJUnDGCnS9hwb9kYQZmujgFMS23TQIuadP7zs1vnbzhgV6zx9VYcR3TJ8
/7yuMNMeRDNpnBkcUJIZ4UU5EsBDrBK60Gu2toViGm7cODg4oQn7safcpB4qvTiYymMWVeVxgpzY
5MHvkWxu2dlAmXNo1ikxRv7QWK8JCq5dNHS+lbW2p5mRseUHce/tFmhuT0ixA3zzqrfphJqyexRK
6NkWhzAC6ahRLPeGsCI0X+P4K0k4fwTuiCx8nB87u9cvZV81dP6bBPlf9bu1rjoUb6+T1ZR+Wdc3
lPfuqhMOlZDeLR1gsmnVRb2FPAsqMcHHqpOc9Ja/AB21JV8u++nFOH8vkAIuixtOa6a5X7glNX9n
MCxExF3vsogC/VoZRLL88DN+WQ24CoU8x292CPq5Z+UT9Zxi9VYu0NGHzzJPGCbZ4f/bOb5cxDBR
C+usPF+sCMyHGK8lJbeiElGfuKgh1MgBtaJdh/Cw4JWF0Wokk1EZHr/f/M57DDyhdL6WMbK1KGvO
9wdnxFkdZIrtE/h+maU10YyDafolmONtq6qbasYx+P0ll+f+0/q6XJJlDACftdixzr5RxobR1LXC
9gcEj4M5cSRqOEoOsFkDKTffX+wfKguwPXRPFlM+GiZwUp9299RKKxq6yJOHDniZ7nTuLtO7UzDY
895FZrAbivl3FTk37Wxmfhch0pXTqGylq54CAqG333+efygtUCBCujBsmyfqSzlOUVOpsjMiAn7j
8sRJn9TiUOa4QzPJWBexe5MZ6oU9mDtzqtqrvi4YI8vmtqsydTf0RBBXcTUhlRjifSV7816YcbrJ
k8t6icc2mxRCmkJG1ey4cle4iXPHGJUpkttd8Ps6Kzm4+X0gmvg2JzZwtCZ5qS8zR9oz7y4I5UsZ
UekZAwqU72/9a8fR4dYRAS1pRRgrvzxrdpAgv7Ciba6X77WlDIuQOl8Bh+RYRBhW2pCzUydgbvW8
ubBNaNB9yHm7U6xjO4tLpiZMRRz0oOS4rtJERSagU5g6oXaK1Ki46QPtNpNOcv/9B/+H/m1BkVmO
iXBE5SVdVvq/iigacVbeaB2gl5phZUF2L+Z9Ty7qCs4B/tj1aOar8TmR4tC4yJhy54Fx9MP3H+O8
TmU/oSXMI4xykkzScypOm1q6IoY83QZoZ7SGLljjpntndn64zp/O76cXlAvReUcKtNSozrkwyYQP
rwcNBQeXvAotjjWAn55JoXtQrAEXT0aPRiPNQWcwVDkl9EgXPAAH0BVyZZJv+tS3kTkIfEVMz5mW
1BSThSY2qujvFUaTGPSRBXXYzk1OdmWihisNmKNZxpuOoRKwdMxellae6j/TMXAMBt8w0r8EWnC/
q7WIMEOSff//3y8duAV5APeANfHzr0xybjfzCyYI1YCVa6P7gErpMC26pO8v9A/vLV8w7z8rwAK6
OeepscjQwyzmBGTz1N5B+N0Rc4mq9JrgBsEhb8UxyyefgbNZjRJhDEv5wxr8panNT8y0Q1UXrxQH
krNpltJbXazpwHbcUr5Zc027I32vQGhVc4CcHpWWk7hLEsdPXe2vQL7lyjxThBSxazPiOPuW66Ah
r5vskJ72T1ginqoFclvLVtxNutDYk/RSMkbfkNC41QzqbJ1PlOR37hC8Ro37pinYYsM43Nrix31Y
+8c7Ru1vo4PDAwqg47xnESlpY6pokBtV3mURex+IbeBa4l5z4ttSn7YLZ4RmNrnMNUwBtScuiazo
EYr45OCiRYf9w2P5pQBxQDVwXIIYhFsKnM7nLwy9RhepVR9v23Z46xTtMmf9+f6B/FIEnF3i7Dep
6mIOYPPHSKK3jtBQZzYfobV4UenE/DRP+bL9n11sud+/FlMEMhMZ892iBKhuOdLccLrCB0B2lKb8
+v6+/nUpIWyGpvyLQePv86VGVBmRBXN2W9vzEeTSgWLgUZty+qL13feX+vNnnS2a7Gns6pSjjAmt
5Tv+67amBidpoC23NRIhaSUoV+PfjdWYPv3c9CZE2oCPqoZirpUEWaOLM/pL9v22Ic2EDX7X59CU
q9b93RvvkIN7uK9AI1BSJ6s6xbJD72zVkgpAslJvon7uqhe2pWKlmDypcISd3F1TV6i+PbSdF5v1
MTaSK3PKOMNWNHOIsODxnEeJqmbuWbOxaAWO2LiRVq2MhA45jKR+88PXct4EZNNiQUXlqrOq2vRX
Pn8tMpNQKFpEUG6ubhICXRO8HpEQO4VNchUIVrZGieA3GC65YRmE2AbCvWGXa77HlOTB7q3rOTAC
Zb/AJHAy8pG1OV/EMjLejiJGj5rriFUarOBj6NtJ6yeaqK/pJaFzcua1bqjPiWjfEpncAZ0P0Wgh
OzV0GDvLbj6V2R3AX2/xXouelSihxecHPybf/WvRpxeK+XkhHvConL3HC0QzKsOch7FD6lK2PbVd
JV8KM5PrSFbRuuthmndmeZ1M5JiWJuzjyOl/ZJL8awVeIFUYJokUpDl3riQoLTSMWNW2IAM3vYGD
QM8TzS/mxUWSvFozHew8iKIN3Mf3SU2GC5JtMR+N2rHmKe4nzTpFw01udMFB2OC0BJiPpHLve+jk
F4joQT6a4bAjG3er0qe91lT8AfwPFuLZNMGuR5+lROaFmiBNhTEumrbb5vXVmEAXbft5U2GZRxCK
5aIkgGWi7+NFwVIbNtKH79zuWyXdWjNp5LnpXnZ037cTbD75zIljImOdGyAcYlov2e3rShkujNRJ
N43Iwwutoy2JCnbE7oihaeLkE9ZBtKHufy46bAzVchYJU5jUMY3YtiigWqscctE69tyx14JWXOOt
ek3z+T008gN9zNwbkjqgqRY6jDaidzNACdlqUO/jAQVDMLxpZoI1Z1Dr1ZTjPZg7FbVfLl4bwzQ9
ZcAz+dppyA6o/UidqONLHPC9L9tsn8XdXThiWigTUgP1kqlOKb3JnTVK5cXBJAUhdRa4+PE/1ehx
ihaT6lvqHFOfdZtAdh+6G946eXQrwvG5TcUv+4UD9Us6Ez00CSi4g7gA6tJqGfRx3bwUaVYRTZCO
GLOMypeZ/QJeHOQ6zhaUiPTgdIWY72C0G+Je8MI5IYvKlOsHhmC0DqtmW9UK1eOUh14Yp6nnIDie
SxSjsme5Cv9rbRXx+MExx8zTmdGaPCqrmKGnV3TluzsZT39abrE5fjCZwEMGMUeqyZ53BnmNRSjp
EH4ocbMfGucELRdyRrsbGfKxvikfcGZihke5u/mVjmQdN3yfK22pZ9NEHiYgl6s2be7iIInXWtoe
IbLNq6wkgjg0kyf8Mz7EsYDIICH8Eu0t/Vmrx/2TAduaeh5QKpXIksR6oG9eGUtjEjhMgCcXjli6
qZxA7NvJ3M7UUx7PlY4uDOkYwc4XQ5YRHRHA37PEVZ2OFSMRvVkN5hATM6A+tikBQxH560FSz2vL
5r8GjnCAV0YGWY0WMK/dozUxjbPh8ZCMciFMgcpLNEukkIP+cBx/C3ybG9fiMc5DcaxnJN8tcIXK
Se6mtr4jmPItpTW7H+38ZJnKeOhqIf2kUi7H7BaqZ/ShaGDhMfxAPbeT01CWF3Iym4umKXl0ERei
OkirY8d82CMhZenClsZ2NIfaa3IVLrhJQWurV3mTG5uxdKftRHN5Gwdp7tfzM8kF77lEdtrcUoW/
1ymKSWZgHp3fcR3wY9JB3w1J88E3HjMg494DQ4qtVnYP0AVw98DdXc29rLeTJWvPZtXCLlw9VDxb
9CkBJ6tWDxtdGd5kVze+pWBUQonoruiC+IUVaF4+HDidi31FeEBAbIWr3RNqBIAHQbARk1WF2d5j
hIscz1gwPaF+t+Tv7iAX0OJUpFhxfjg4bcR6MG3rqFzitdCg2OqtionlGNtENONK3PVkiBlVe7Rl
vCFFqfdbEl1WnSK7te0q1op+kPa/k00hMEFgSmasjMk77NmeSZ/29I5T1OiAXa6cF8TewINUGhUt
mVIJIgai6TTm9a5+5fT2hZrF+mrOZn2FGwOnZMnwRdfKXR9anp5+WLV9ozjtoW2eM8c9UKv2G6Qd
OqhAeg/k/eRukHqBVVM/kEWw0hBSyOT/CDuT5biRbIl+EcyAwLxNIOckmRxEUdrAqKEwB2YEAl//
Tqo3r8QyaVPdVtZNSplADH7dj2MTt+yVybE7X/Pu2Ujp1HRJZrp16W7XvBdbvBbFG16GLvbDTR2a
XylqZPzG6hFDFYrzovhBixjJj6zaVqiKhFS3I54qPtPHtNCEWqmhSoNhPYjwi2/TN0Z3xrmTnH+S
AQj9DQYqtEVaoJgeFhi/tq3eOoL2GAr4KkzZHKyc3qQmGA9dyc+yCuM81SaDc/wiQ0n332RAMWs6
HOna3y8Lw7a6RBEPMMxRWh7nlstGc3ZI8Mb+zd5rm+Vra1FJNSbbSfc1OZXyaCvT28yKzKKY5LCn
rHAiuvlS9NlTyFQLp0sWJZkxbcbpJtOYJHXH6VhAyzh27pGq9FklP8LcvpOUH1XUkGAqRj9wlvAa
yCzyp1tcxqtIqvWU+VJisKvpidgqhzpPTq0GPn3ghy250gkQeQN5cXbOCRHtKGQd2PhFddSjAVhs
WTkFBiccNm0EwIsLIKkP1UfjmNzPYiCbUhHP6AonIDzi4glg8kLv0DM90ugxPhWRcyp7zpnkGTlA
CwZH+tTVTXGfWf4cVXNOxVWypRyUrMU6PdpZQ0tCzRyhrcXnKZ2+rBa++Fqz068tG1Q+rbu5a+7X
cjBjPrbI8Merb4WHQSRTdFuSIDeU2LN/wBj5mqbpo0f48TRU37BJfKXTzIodw70fanGh/YM/f0CH
ilUEUbDed7ra+h0lHMPExp/7y8pt0v9ki8FnM3Smc0/J4TLdagLN9rnHHhQFPTWTCRsBDzPOjoa3
yqVMbgIh7JnTo+eJyyJLuTOt/FQOHgU5t9x+SikLNNV4yvBYm6mBGZbb2TbNhRctDA8ZHUMgMKaA
mm3DDq+m4XxulA+XHbdFO9CgVRs+UX3rYfVLua08zcNXdBdvItqeeyWwWYhqUUVXbDSY7VvSkIzw
6/CqrW6nSS9taCjFzE58KjWuhrq1CHc5WLGcw0frOZ+GgMilD8swNlbc3M4pKbLp4Nv9NijHq1rh
HtSe3xMohuvnj5weNPoNqg3IifVInoWzOBOToKDqCrj3gE1fAjvL8js3N7/aofSizBDlBnsJ4hPp
y9ROD8rj2LoU1P41K0JOAj4g6mxS0UlzN9degZaMVAULYd3Qx8mQHf0xogpObllILLomM7EHIdfn
9cYsfVxGKXERc2po1VA/nYymwbA3/ykajnKwj3HuCIe9bP0x1NRdUdyy4zUko2OmF9+4n/zqeVzQ
BfyAfLWJsXzsaBqZnBGngMpoYpZpF5umeOgH9gmDQ2Bk2epqes1APJv3OZGk/QSHXoPVdTsW7jkh
9cJSiCMbXOh8V68UiIBcpp+xb+Icg0dkY4Ize0xRc43DhSlKbKdIXlNmYBbHAOK667wL9JTFdvDm
ZylN1gyq9k2QXOvaz3dBn+sIeAPHAXcFZ1A5pIidifWG6x1IvJPRmbuBBMkOhXCfwQ2mTaT5ErS3
sEygOPumrKue2iYe/Ry9d3WwtKcTEI+OOxORA6eO8BE5u6rNacYekgP0zfy5sIcna/VpEczLHwTU
OXkGjPZXkSGuJLfhcOWk59GN/GWZaO0QRkRJES6ADD/iMM7mFhIkAbmi3YzGlk1p7SD5hZyzsaU7
ZbwExrwns8vZjmdoU1RCH9JKUqpiccMqhRWV0rjLl0Eepny1/iJxiZtq8e8buXNz0cLl8RC4mBT9
++rJT5S4AM1kJ8riR2LpnShu14aJnppphDGFahtriExbPpQjV3Ox61S38umPbIS37aQtuwgWQsHF
WMwHjV0R9YfCN7wlT5lE7qy+wgQaY4OH7S/35v+4pHFjJt6HAEti/YOckPdemVWIBjsO8e9j13y9
MX8aJyw3LUC3I4rN26K+y9LzY+wYC4cM5dBe0aPohxU1zvm4DSqYprBUz2UW/s1+/0GUQh+jEQIX
AzAQ9LzflJVEL7wKt3N22NkPqkfTXWxj+Ms3aH9QKUOToRS7EzNdFJzf/RK3xMfkt7guoaTpDc7J
9nnkxWM8075A+HtPLRJGYqLZCdpCeDKopoSrShNZo4tDWHcTQZbRfiCOSBcowFNKLZ2vwazcA8PC
isvdrZYrm0zO3pV89IMehH64HNOs9WOOMxkrQkWXDommzTQq+DfKsln4gmp8DufwAj41f3XVDWdT
3UOa5ulOzHcRVtO9nzV/cXJ8mCbzWTAbBBno8Hl80LJWvxKyDAZkwDbMNmWZ4+ZBg/cwg/JfWrkZ
07fBojLrzwLOf/xarAeYkBlaMQL93SU+LK0/B1Jn+7VqaFxrJwxEoxfslWizfTbDoOkaitvzv85d
P76+NDo4FMSAxrsRzMRvUuziF+syJiB3WE+o9OiZFMmxojNp1oyEnOKsk87fthmjhDr4ngzFK9eF
KaKvnk69icaqPshBWSTUC4P1gGJCRVE4BB7i+mNtE7kyfWo8emzTvMB/1dc/6F78qZkXs/gI18SD
89sLIoIOWJNJ3tLGdYGPOT1jAjAOAdaMbWUSL25DdqRZZ1tdeieH8s6NydY7ty/Y8Mujb6qZHt6y
wEgZeAebBZcU5k9HJslx6Mz5NNR0mk19dVSifCR9yRVG0FBnJ5+YbJqc1XlhFms5yZECPxpUsf0o
ruyZEd38wFBcim0pu6/Ggq2KYvv3wUv47Wvix1ltvE/wZi6dweWF1hO5sb3VB8/e49Re8BDg+6sO
MDbmg9fCB+PaNh3n4m1M++pcloMf5/NSROmcXWzRGHegVR5m+ocnmEa0NgbGfnXDZTPUikY9gSvY
YzPccJz6nnMBj5ra/5G37j2Oihm/s2VuWuHV29Wcjm1y8xBP3XdPdQw4y/mtgfazx8+wr7T4XK8h
UXlKUU+rjw7r5cveyo3uUFT3Zf5SmDB306LjOt8v8Z/fEu+Dgn6bZwBFDwJAf1Sp/Kb+LkyjLB1k
3s5d7DbSWg9R6rVfwwJFlVXipWKDO1kBlr8sIawqh6XgDGDoJ0ZwW43csE8qCsqktko6O7dj7pxM
o/lCSzj8nflFmhwJfZf4sFswm7JBH9GEVm16c4kBy4Rne1lQ7yyuj8ti25eZvZkqyPq8dta8mS01
xnNHRrmaAn0SVqr3hkq4yJZcmHyZprHDZzXcJLlGsJLZsOpLysLtbjl6XSoi2tg33mpA9FHoCk5O
wolTrr8NgvxTr9yvI+nQrT2NA9flxCWihiWQgd9E9+fyvlDddyEglsIffOkUTW9d4t9y9eN0VipJ
dn/+Ln6R0/+17xPyvI20AJfzXXygzKix5eLo8F10hi5I86z6bnDnPPbHymJwOY7nTCfP9Bn6rGKd
PlkAq6Sl3HPQS/e8TuErgaATnoSDrjBqQuphjJlga1+9xT/nmdiJ2RiOA7bXAxokvchjdgnt0Yvn
VXSRLgrvnib1v9kUP26GVFTg0vDIoGAp+n3AMDKlM9e283bZ6EjAjes3pBek8ABra9aWG3MOgQ+b
2LhUqs2/bAMfn29SWC50Q7zEtyHHbxNwGzsC9eBkOXUFB7JS+6k0jyrvnNha2suNXPaXN+o/fyEs
gRC3gG9ivfn34S3pkEN0xS+cKl/uDJm398g84Hqo2PUC1zr9jZH6n7/QBy5Gtw2Alt+7XkrJIGNU
uInw/h0DG9m3nh29samT6ObOYdaHqvLnJ5Wf8PsRFSsMjt+br+/Wr/U7mIVCQzHWie3tKk9kKN5k
DW65Dt2VwWEoZu+eYKi6uZtWf33gfj3vLR6xbdCmn01GoCQVgu+8bOTTPR0SIa3Wc8UxYpOZhJIB
WMD69Iqyu7hr+81qMXcqU7SXcrRdNEspCce3n0fh3FVcGK6lMJtTQv1Z0lo4iGns7IAzgAycw/uA
S1ndp3N8mG8tZArzVWwKMk+GHHHVkCuNlCV/sPiWu8Qx5jjw8zyqEAoi7tn9pjIXrlbEKuySo4rg
7dyI0XmUEzTAJuCi5VGBLIzueeYDB6Q3mTGoqAn5ZTrmXm3hqweM1U4NKDBfXe3bP5oEP4xsBRNY
fIt+Q8qCfQNFzjv2QvEHzw3oEIbEDl2lD5py9j228k9+Ufcvftu/M52HZCpoHfWGQezdjlOO6fxI
E9t6JvXL2G0OjUNxkIN4GCyqwYU77atsqBDgQ/dOzyEpQI2wxof3sCwth42SssVb4O7864w0F85M
bNjyd79OaWq1aZBuph45D+uKv87NbmTWVKaFh+u6vgSLNUaFz3mBjuqLtjlTSaAs0dgymW1J/ySq
MXdB9igmhE6DpvpoRVyMhl5dhT3FXdmemZzo+NeJicrvL4ZgLt0OKtmiezGSoE4ex+jFXPyrMWgH
LJhZnPIUbyhCAouJro0t8xW65kjqb+fKfDHd9E3Ddt0yanyALvG9sf/xCZZdrLLzorXGugP1Oe1s
BokO4nSe+nS4CLkrqINDFugyIGjWiysZvOEnsw/hUOzXgh84yhLpAufv3pXePlu98kDg7eL1ibkz
BqYwGUNvysepwAucu2XtPRpR5XWaHH3XVTweA/NOZKDtQCsn4TKmLVMZWjs128Yuyyu1sxOH2LbL
CWWG/c+97i3BdX9EgHjpi8Y6JjXfTyf2Vel1uBTt9KynT5M/kIYr2zmmSdW89EnwqsHjn0lwJbHI
EYP7Dj2j7pbsWWpl70Uuv5lZebWGJXkpX9AEaE/2EuXu1w4ROeDoJrqBxBLu83NnoA4GmXzMwVpH
lZSUcAcRNmMjr2jpXdclyjNXxT4VqLFJsmFuOKQ2VV3fuaq/5CG4AmII3gnvqKKDwT65mf2Tf5Pc
GZZisaD9Fkws7RbUH4P7QOYi2xi3MxeDum2mu9Fe48qeP+UL2vYsg5/TJPwnKCl7YzLPS7eoQyZf
LBJZ5xpd/NeLFIyAcWggtCBXhuOusVeDClabEx0pzyjp/ZfJXb3D2Bhkvj1NRDFvFhL6qM8V96zY
c0FLUpEaF/XMZKLKziW/6N5xukPG/JEfg1KhhdFsl1uavKnNx4bTRuy79H/n9XDC12e+Gp7/1V+p
dGvwv8b2knobuweGEdaZ9Snz9u1N/JK68egKY39oagffSM6vpw7b2I7daG+7Mb225uxtYX89VRqE
YGCQYOUTe8vzhYNYnbU7pitxILIiXivjUnK53nfl1q/pDcqo+t1K1zrmAxfeJE+tfbqWBzH5xqa3
wHEY9K2a1RNgza0uEnmW85hvspAgSaXWcatzwCG2c0wKy4nT2mx2VhXyfuQLAb+lBtRQALVNSf2X
1kS83/FOGlkQc3Jubu2Sjuvece6a20SSngHO+ThmCL3uW3IjWzGvb8TPuwhpgIvOzOV3Sr0nV96C
oDVBmVqzZouOGmi0Thpx52JBsFKaaB7cKTolqZqdhe/GiizfW07o2gLfwnyhBvG+Cko2wjImMfwC
Hy6g2Ht4hoCAKEpnoAwot0dVqlFgj32Xy/3t/aI1BB/RWAAUdBaeoNw1jvZiOQ+UT+0BmgB5Kper
Jm4xeN18Jraz8PeJ2n5yrl3XZI+6Ke/d8s0qhDiuS71vKGzeLEMIqLGZSQ7QAcWodtqZO0vj5mb8
inrT6h9JS6oLy2QRVwtY12eJtfaVYUu3DQNGmDVKZZY8N05vvLveZiDwwFhqBlXU9oA73fzVtPC9
JBStpcrZ1f7gb3FR0YltUnKLU4d/bfP9u+kzjEnQm1U3xObU/Vi5i207ptvboisuM6E6Il0VlRGG
fmdnMl+rREdV2Zq34mUdKe34zE8WecO/UvKwVtmm6nt+R95dbIs7a8b3tAtW65NXDV8o6d70PQXp
axc70qC7qxv37ojbugQudBnW7DK37iOe9IAcHou7DuSWs6jJWpV+q4Upd2JRaRx4XR1l09fGsbtD
D0Jns5qgNtbxLahnykn4G5VWB7uTp/LXzVnXbERtUAYbPRco/IBhLGf8Ibpbe3DNI+35C+1i6a4s
wx3R0nTHPKfbJAapLoPpZoFT887xZXhWRUCjL2t/oPkANV1y26LlRj4k6JtrZT0Zija9pJRVHCSm
GyeNrLbgIrvqxWMj3+mMA1IFHYGL0hagmHtojWCNisp8dsrq2VkpqMutguYSkqibHAGB/Z0Ft6nR
BNZ/qp+KHPR953tv2iu/aYaY39lWXkPS259otdrgxSBLVoSfi7yx9t7K+Sase0y12qofe55jrHwm
D3jLtkFeI/YmopVSJz2D9O/NjQrSyOENXTh5ZCgz3YPdoqwk2KUYVh515p2gvjvx3FT9tsLTdbP5
9YCAe8x29bwPwtWNa0imzN0ZOIdZPV0B/xLFMqacRc2YL1nXX8hT1jEw/7gC4rf3ZgKrwTwgr67T
+ICnIDwXC1N7wx2ONEpP8dh29F698Uy7x6FfNJ5Z71k5oKyyxtZX1T+G4zerWpOT5fv3U5Y+FHXr
vT8uSmdfZX7tWxC8hM7cs6mLH7MbvnUozI2lZmbybWQt06GH8XZhGH7EQwCrQOLH4H0oac5N1Aa2
7EqGxzP2xHqunqncy5i2n4Pg1OMDjXlmR+wmkjrwmc+baLF9HrrpMnArjphHNTuQS09FgjWq8a4y
mS/Co3gllW7xFXTe1DvbQFGPUsOu2pRdVwAas+Au6SYeAe3iADuxjomD2yFLu7eupX4ur7avzpnt
LPBORoi7SxmHD8OC7SZnMHrWeckkjWufkWXkaKlJiG3aWSS246cCobEJvIVJGAdO2bUH1lCxwfsU
T+plmuz0eSJU+Gs9Z0Avdy19qgTf9mE78bpznAom/wl96MXntet7StZLmts2YrEj3yYRCTZ6z/Rg
3koz2GBa8mOIRzn45wqjRaI3qOa6zu8Mu/hi1xxGeZypSgTAKzBTX0yQxbC5Y79j5xtXxV7iBcwF
WC8sVQkA1DCZhqC8VDxeQAUIoi+e9Vqqfjl7rmTRDm+8Kel726qQb0yHGdukIUoNdUVxsdj0KyXJ
YcmH9n4Qc38oh+abU1cvbPfPq5Qq7ks2ob5k+WLc+0kP7SFFrgEqKFlGS/uZ/9TRPDgb6U3Wpsod
uDaCUuOiUwQibfs06M+3I3chOeU1KnlJ1mkgHc0wdsycn00bvjqq3SuLjpYMP/m1npjelYwrWpEU
55TXtYrarpJ7q67PZO7ucJp+kz7P2mh3xMcRk2PHJlRfrnUOQH2Y41+LZmbz0TjNl1plP5fV9clH
znpXWmEU2grbiXA5ltkvYTXQCs+jWim0FMUZlTPHGR37SCnTfESmr4Jha9XD0W9D8GkT2mm6fnYL
/GpM7GFITOmb1TyrIaV4pWL8YtuUb9mga3ZrChDdKCwsIxLbMU0cnLbwB/ajNcJeYgBeZfe6hZap
Kw0q+kYjcdzGP62Z91JObkfrvddeUqVvQKUvnhyyew9r32mebK5BDUdbd+j+ST3vqpPJ3Y7cvTdL
W3ocy3/e7AR7PZDor6bU5EYyzkcYO8bm1/ecq5HSJ1xM5e1Il9b8v6fpNCTYMWQPobmfR/hVw9VO
INPNnfqLRfWjfQ7ZwUUBITwQOCbBn38LAt5ccIPL3Juqkz+Hlf3m9dAGnGLY0m6PrSJM36CshzHM
oToLJJ6C9i8zGcYCH67rkEdQIzhvBrjjf/eTDrVIG6Kk5o7rNYcaJ6MzdMUxoFxbbalHmw+jAMg+
O3Q3WzeTutJu95bweHXm1hxD6lOrCmU0q23G5uK1FpUdJ3aWHooJeFqffYXUekfRTv7YV/oxa0ll
M7PKdlNx3/VN8GQm1H0n1KEYVmE/UsP20/LTndPR9rXx0nyTw/TqAyX+0UTz06ouXr16eTXlhKFL
2Oopb/PmiI6Y7jnTH82xmp7cwfhe2eFwLObhrU2S8skW0xeZXoq5nz+LBGdPBTh3ixXP3jlmVe46
Idc4JMN8ANIafmLoXcYvadZ5ZAUqtihYJGErzc06lg53fveuD7L5XCoXs0HQHgBshrEq1IAbKl0i
GgVwiS3YhlI3gUKQQIFj9n7Jhs6/F8HNiEwzqd80bG7m0sazUvrcOBvkKONSyWIl2fIC0bo71wzG
yWkkexWWfPRe8Y898Pznhr4XzE5iMXAKGFvvtRqazwTm7gfuyo/lqo9rWDyazjpcJ5kdQztj6Qim
Z5EJvRsV9xlhjPeWm9dH+jBS5gZlsav8JN0NC17Hua3X/dDPTuyyt3M4AIcF9EJ5yEiEDbZy9XcG
svhrXS/3Kkm3fT3LmHLtZauBgPMoZ7ukNd4mrgjRwrwSjoP3AkeEE14/fKGpzj4SbPlCAQ4kvVk7
W9UwhRJSAQUzW6yR+cF2qmTvOtMYuR36azExnOIC6SykvNFa9KMnauPIZH1bfcp5U19c7VuR+Nb0
af55wXLxkBnL9wlyFmoVGsRK1yQejybKXPFZzlN1sYSyd1giurN3s5+5K0e5no3hwKIiz6vl6SOU
uOx/a2ouXK5MqXrUq/cgXd4BL2E5VUyCV2cYuB3gsw0Nw93jhqQAjefJHiHKG8Ms793l0VJ3vZzV
fobJsQtHQx+KtJaRF6CCt42dXqQWF2p9rYcusOiFmIxXq1/aE54eEfkSvvqfhbqP0itzTggKDDZM
//b2/3vtaXxHcinPsJbOe9EvmEDXVsZ+P3LwS/YeLg7HpBVPvv/51/4Hc4zUEdiGX8qr+ACnSh3g
4zAb110RmEmUE9cgGfru2itsPsDEJkl7rejyW62HouF6+Odf/8E9fyvcgt4g2Nqw6/0++gtMTlx5
hd7amAFKfT3+KNHco1E1EiSBfvnzb/tooL/VwKG82oz9WEN/90e35lAMXiWogzEWlkd7DnYtJy8M
Gfe90eAkU/iQevvJIzF+tnTyeQxhCzBdWzaL27bbtTezbanww9DoUGxaCydXM6A6GSbFZelsYvF2
Fub/7N+jzh9st1SnKrD265LNW8+hGQL5hUEhbprdkqfnErIMJr710eHk4rXcZauwhRe6TNifp2O1
9pwKjM5Fv/DeKfFrcWzxXPP55Dzc6sufP5//Ec/+PdfArx3eklkEVDB03Z7S/5cwqBhtp2T6MPcu
iXkOFj+STY6ziSbG+zm2cirKoKeGUW4b7/QC4BujVypSEyWPcPw8HtUpVjpYIqCLv8oLHrr6Z5Lm
Q6RqDMjTlMPP7OvdZPNYt8nTWGKVcbT4QWDnH4qi6S9A9MN3v1oXbrovvTUuL4CR+l2AuzieXPdO
LK7zZQBNH8l25scXEGta3G8S494Gb/PXoSmmz8OdnwMyzEK3OSZ0PMSD4Z/7bn0FnFNcl5tXhyQM
2nttJBdNhUWsHF4+8Hu4W/y2+ywU8CZ4wRXlfWI5LE6gTr3zvkLNBQtaWm+Oy3Srt6bpLp0Hj1O6
hLoxN1e1hOU9iEqklq7LT9QpxBq0HTY81rRptqajO9ZPuk37uC2ddF8pB39Q1fX72WFi5/a0UvgJ
UJthBH+tgu66NqMVWfPw1a3gWdSyfna8ZbrHSJNsOpKC+wDFcPUzhGNxdjv2aFX5dD/mK5UmNWdk
rnoXIbD+WAS/2SQj/LVvVu2oY4jvb2uD4cGWFOeGm+5E5vUnJ3fPOer/HmIy3+VUnrAeuNeitU6G
vTTHmRB+4SfyZONlp/vDZRoQLFefdmFSFiI86ikBJ0YFQzz2tQ08kyaexnaMmHMlKFm+uCIoh6OX
+cG2jCVjlwN6vxGHY/OeFGGwqaSpTpCQrEueSvg5VfY6o8OfM2NMThpoLnfR7plHWb9yvUJfqO3v
EnjrGUIwQrVtnty1vOJJfUjHNjiwQdYb5VrTNhQwvuZKR17T+BHw81h7bvOy2v2Z03szjsXFD6Y3
qA2Y6qU7xo2eGZPbo3tYujGg8xtD+uTeSy/H+OWeS7y4uy43ITMv0CQMqXD9S/euMcrntGpsHFCz
RcFx+qxQft21CTfCyx5Vo2n4qO0fORiiyG/Aw+izprMeyDACpsFcpmZguP/LC/7RMkC7Anwi4l4m
U6/fR17OkGb52KZEJVt9GeaxJSsk5RlHT+bkD7RaADxrCOdV6atZgir1k6T+i8nkfwC9fy8ymC0C
sp+/8tLW71HXwi08cG41sFonMygeFWmch8t+unX0BULi66wdDL19EwEeR8RYGRrwTEl7QT3hMGRJ
jq3dXgFaaNx/kCrcQw3Tm6bn5Y7mGrHgZodUWRJ4wS65lNimB+xjwTLQk4FVoQrcjWfQ77hg3QcL
3XTbxvSXextdHajPBWtoCv0HGS9BBoi6/prm3kORWuZxRsXtS0WoKIC8XnQtZU7OYxO6iKDVU+cS
miZH6tM+FzzQgeUcHcO+m1efeVTa4Tt0XxZfn0C0PLH6I5wrhCQ5/kP2Yj3ZOI7qlAJFHNhPkH2z
wwq/fyN69RMddqe7DP2ClgK9upivpqEns0A6lqKQApha95zM4jFMpbhUTvCZ7ooeD/Skj6TfLxyx
HzIolbslzR7NWxLCZwKZWYaOCX/2WNPdt2BRSCOydiNPzAwYwK0T2RLPyjLMbZaauLwVxvCZlJPZ
ZSfKHetdZvw1uf8fhiziQgQ3YaOQ4vzA2Qh8JJUBA/auLjCG1klCwxSjX6LjYOTc9FCVeDKnjj9n
ORY/DUmJU77GyEw4MLldz5+7FEu55aI3NiSN4NlueqJWkcf6AbHc2LszhsOCdqyw/tTj3F+KJp4c
GqWT+acpSneTJulzgJu9bMVuGgaKyKbc3ZiL8U0NPJK3pdmuPmE1TP9yGhLux/cTZ50w6Z2G6kdp
62+ZWVPOyGy1WCCltSzco41VUibcwsH+CaoqsDQSNPGnpNvaHakPyVISICnuHJjiMeNWWFsOF3oP
/aFb+vEJovLD5AL+6puabS/cB1ZHsIBG6oMVzvNhLnzFqQ99cGyBMC34nTdiWPaNkb2GurlRUU2K
K8V6AzmOvICBe5rU2BxXLFsb14boAcX3UC6wUx3Grokc5b3nNbujbXhmJG+1X81IQ40ul/rIAK3Z
+v36iT1vPjpVw0pXUj3Vv+t+OSR6elsWki2dU118S7T3RUIkqigM/1hMDUllAdzMqGhNC7yhIdhJ
Q9LgNbjp+iLfujACQ2t9nLtwvE0uOZEZtIYBrbF3Qw2X0sdpRszD8F/gBl361sd04ul2V7KjVbj4
HuBwH0xhn3DfKFwcN6Q16vRR+uNj44YDdmZZb0OezQiNF9NNYTDitu2HqsmQH02JlhZwZ5HY9Gua
wZMTNEOIl7SNHAo4yp1V1qeOeA/pB/POvtHgdevuU6Iw3MsdBiVOcaQIF7Uw69/nYf6R2VUFzcq5
M5J+PCRPgRyxW4msxWZ1ycy0vtrETO/nco7UzSHiMgGIrQyXT9/xFw4m5H4rpVzdxsgTao7vqQTJ
WDXdwLHeWuAre9+KEqpekaqLuhm1wrwRsYf5anAwsna3cJuXMbwY3vob1BB7irNnFmqtMo/Ggn+I
FOAb4UzCY9nXLAnAGup5V+RX4svZfehqVt01HLecJMZn6udPsialz3HhPEoGOMtUZndh884X4aAP
LO6hkMsRQw1Pacusg+/RuSh7jXKlmSu1/rRdPfXqhXGS2M5JtDDmEJsdcmE7awrnqHV0frkxyMoC
crPhl1E+e/nRdIzdgtEoNoy2RJ9OrkoAjzTCjjtwUpjgruHP5JN4LSfRHzU9DfDL7KOovLsMKvJe
Js5rk1hMm3D2RmMOOt4P8j2Daoq7AgYynZ9U3CTpxdKkviOGlFCu4e1xqOEBSDznFg+0rk3IxzKs
5JhcPz9W4Hd2g26+MaCsolCFIOckNZN9eNfCDKJp3cNbSMdZXWf/KNO8hsHylrrrZ638o5o0Dev1
+gPfJAdekT734bsW+d1oZfKTa0/PfiHqk1ORJqn7XpwUuQWLkxTXmssiGIoZNkQLFQ1iYlfi0vHn
48ZHvws+BORRLne3tfx3R09luospBtj52SwUVyZ2e+lB8+nsDGZShTrPPOEvLqKPZlK2D4+WGW60
0NZ+99gQFCh7smwLkUtuL9iz9hwgoy40KIu8S5VPqNdcLn/+e/6HNQ/6C43fFtg1T3wADvS2lyR9
2CsIdKM4VCngMw+WXnqmAhCQrFt+MkDiBvCJtkNobkbSKZvM18WmD7GqoXPsHWv9zM+oWO55Z/Va
MBPAiYkpzImHMP1iDkxXjEOWePtxGAHb+eOmrceoXnHc4IhBmn+uvfq9NMLIS+uoWeR7V/km+OTk
imS3Epvjf4nn4ZPLfBYbcn/G9f++rHo3lD4kP1I1eP3IDbQMY6m657Ym0wdRJNcRu99e1mVAJaMD
aUpZwJDFwjmWzJIux5HpASz/FgVjx6NOCefQxN30zPnf3KX5ytJgGyudPt/IEWR/MTj9xzMGfAdy
QYiRCzvcb7pJuQDRxjqodkU9HNawukuWMN9ZsKxnp5Bxv8x/+bI/0H5ucoWJV5wn2zbhQv22R3e0
thVTAOGzKhpNQ3GPbdxxgjg1jWPulFRxtoUVeZw73E4gPI2RSrP1VKQFO6p5+POj5/4fZee1JDl2
Zdlfaat3sKHFWBcfoFy7R3jIjBdYqITWGl8/C0lOT2VUWVY3jSxjWUaGu8OBe889Z++15S/94h/v
RgPsxDNGa+SHUvEPJ/ao1hrAfEPt0/us7SFGyrrIn1YgfRhJvBcKDHN6jZVfqaRow40a4oo3L+Fg
9WgS2teBRc4hF7QRntOgeU9RLXbViFA40q7YxLwwa6INK/xNkVdP7M0MVyWB3jgw1yypP81oee4i
GQGEUR7SDo2toaAbMlRobk36LMblaxoViiM+6XWkolskQEhs42eNVZNMWvRaNYGdeU/yebfL5e5D
NNWPqE3uzSVqHUI09qmEruDX1+xr0+nrJfvS5MiHoKNFC610Ws0tzMRaFqc0vEEP8HcNlfVe+ONR
58dLrWlQGhCqtbD7uZ8CJI6ltShqPwqNd5yPThcYXJ51Vxh0k82TbQTXpOD1A9bREansrz/q+lG+
vj4ej5XqQXmP8PDn128xPFtLHNY+018I4sC3V0bxay4ot2hduF8Yx3RBeK+Dbvv1K6+f7Msro2PA
vcGzSTn74779w31J8GINhrYpfagfgNxbcUcaCdohQnh//ULSX3xGFc+CqFi09kzJXGvqP7wSCagN
+Ma69PO8vtTN/CCXybdSw7Aixjp5rkrn1FXdb3DTCjZjj25FnQdLiTnDOkMbd+sZhGGGh/VQtNqN
wXBoJafOf7MxyX9xRZB8ojcVOfIirPmib61wmnDfoTTVjfZGJhVERcHiWkmzNYsJpLEqNkdYIraE
0oZzOgFPGaMbLQdsTZjgt0kw5x34Sk+ktcRHeWNYsKCpSEfMNwSRK/JtE6KRbJNw2pH8rqrS3xxP
/nSlOY+I/A/CBNu6aZpf7uamyKqws6juiHWXvE7PPsJixbiW+n4K49yFq0RfJcrVmwU42Y2ZRByy
1qizaCNrr3mKuyPMa30rG5F8Yc4pkQbPlHUa/vae+LorrO90jWBDbIO/SfpKACK3rBZZ/gfCv+kE
tVppi7Om+hL6c2e1oKXjzZQ2JPv2T7RbdkgK9A1oCXRzMObpuKItzwtdsgl6mfRg/+s79qsi919v
jkQRwgWIQP/6UFYYH7oAEjfUFnKtYWWDWZiGp1+/yJ+GmT++KE7Sa9oeqt+vXxaC1yQlyB3i7soj
Nqf+Yw4AUEZ5cNOm0WenCZuKFnUIk3dU1y5hPf1N+fen2cL6FiSNFV/XTdgsX2sxKcaiyJrY+zpj
11urB5xvmdh9q4DMWLXNqDqMm7ijgV6Y8MangOPE31yFr9vj+hYYqqg0nCxD+1NDO8n1sGrGpfeN
WblV55ZounINrB3DQ9MyxF+Y0HKcX2I3mxPDZsambbT8yVDmvxt1/AlN9+OtWJJCGD10NfFr1II4
kpQmozzzi5ixGrnfJAyliBipkvLN1AlvsgWRqyXWTJRQUUSx0hyVQmLeG94mqh57UlV+Yg7bFBGR
VmWGaGKF+fcEAm2auvbgUgzAqY2/jfb8q2v4g1uMZF3jaq4L8B8WWA7heVxrCXcSUVK7iAqV9LLB
qyOEIMVSnmqJA/dogfzuo0PCNEBTTkL4t7DTv3hs+CbpimiwbfBffFk/GW0L8C/UzqcrtiWX3hbB
aPz6dvnrlwCcI+k/yru1cvjDJ+0N8ugLkTSMJBveUjWwu1a9/Pol1nf5x32Ru4BbkSGLyBlF1r7K
8UfBqDWpNRtfU/OTGSctqhz5WAT5rplab9CHoxZNf7MXr2/7y2viOsR1gLGP1eDrXpwaRsjWQxXQ
p1ixy/IjgSmmxByhDXR6v/58f3EJ2RtA/mCMtWg2rzfTHy5h1Qgpg3awLclUfBdqWj1G/r+le7LL
41vlJlgrGp2S8OfX0EYhinNqUF8nBpGGWuLnWLxtKvEQkeRsnX79kf78lfFy7CaSKesaoM8vd0Uk
ZS2R8gLBX6n52k6MRhpEN4KCPJA8LGy8BPNJsIl//apEA/3pa5M0TrFE50C3oh26bnJ/uJS1mFj5
QsyFT3IgNuIgmY9jodbuRNKVpGfoHZbxmId0HUYDVMdgmZ6CjoIGCiIEgoSibTIb4mZJSadAW7wv
0e/aQ2+ghK/HK7FSVP5xlh4awrFRpBPAjtzYa5k9bcEV+JMqC/cSHbdiEQ2ywwvLFYNOvDRWtuyG
sPlAvdFceiNwGoxDjP6s8pzAzGPoforp5my0sQ+dnAnUbRlK4ISEByEN9NtlKlG8CsF1whjt0lYd
3VInnCMMgWf1ZYSdsbrDtjj7vdRhy2U+MfWJuRPExpYJ8nbVUAhuAyPq992MjlwT77NQ9kq+QVcY
lQQeURAde/QgVq6KJ7OMpZPVE6CzRJP+tmjCh4JiC94thWFgZpsmAnzbBgaUhVpQ/KHjdWIpekYC
wfF2NC9pLoKRtBpUZq0JQlSMQtTAyOhDxgphOBKiy/uzm1FEI9QBQJAzoXazJVpN6RqJ6qtmamXL
t6sUWEZikw/jPrEEaQM0vwDP6lprxpe52tvLejiDIKCj8DqoqqtTs6b5SlNv+G70iN0hb0FmKage
M2I5/Ar9IFRsevTNYkctgfQrARpF5iDRN++xb5ghipaUCxxD0XYo3TDNtHW3L8YEkzrZwE1So3OX
o8dJJYJlUSxYF+kQbRvZTwuj5OKRkSmb3S1nGb/BeeMHJf1EAQmvjekNXbfOdZvHYblTVmPJitgi
mmDcdqK1o6OQbmcEH6NkFmepqoVLL6ho9XX5me4Wl81E2qwUA+5+ZPpzv4miNHOkRykm4WfqkYoK
KwkC77xnyHl5zszgnIbQ3VotU44CW6FYbPDCkCuTyK6h0l8VO7OEwM0vp+d/M/VBtw0tFRQVPtoT
3ptmq5jDtm61+2XphKuCS4ZOTPqEyFdywIHJrqQVt2WkKX7FebTAMHQjZn6NUt4BKizeGOy7+gh4
BJLT5BVjQJARh0pGgEnt8DSPqOnkehfKaX+DDvcltdA6qVG+I/BDooG44s/DDuMgtqWlB/U4LvLB
iNXPXy8hf173ZXzzHI1wjuIdNb6sxRCZrRqSdO5LJlJcaw7eqvbcA+dp5vLmf/1SNCGo46i16Y18
3WLGIC+UKCDfgoXm2ZiBcQ3KVoXjwU33/OuXkn90WH7ezzg9sa5rJhsARvUvBUll6FXLohT77WoA
isvqIQln9JtaHq5UK7qzUmMXoVFtRX10I60T/bEYaTRAkmgC/U1VCtLVYAvB189QT1UvJQLVbSQW
MFLGeeCurpuDpaYv2ph1exBJo5utzs5UVFG3xqaf1YwDIr1YiN9cG+oxJk5xqAWXFfSlIgHIVFoR
n11QrqZ2EkXz7juiwo95JuUx1TvyeaIb/C2rUhRoW8h7QqDjSlg60J/U3+SUCLwxqhZ3HGnHp2tg
aiGIftGptthob2lVhj5a5puQnC2EwbwlXfyGHfljptBlsZBGPxfbvYA+A8tJcFsZZULnxc50vfO7
KZHtFJkuOvPos0/0C3NHBc5WZR0XRdvWzBfHIfIhXOmwVBCAmGmu+2IN+iiMer8mz9iLKvx6VpQ2
zmoHy/o23XXmyIQ/q7agV6rTGBfarg6NI+Ae0FKc0z1tMCHOcTeiJnuUUxgqop5BG41ykdI7N0hq
zXSGt+O3utJlv6VpfwCMqu/yhgAiFqMnY6ppsKUA/MzQW0XrDxXzT46Y1ccshfK2iILM0RMO0rlr
mKV4TcYw2SLckuy+QpNipWWyZ8ukXUkPBi9dsRUk9b1jMTiqNQq+b1JXC/dGydIiDfJZ0ysU2OJw
KhSdR6hWhHPUz/dmiBY7AAriRoY7y1roIqHtPe2Kvr3dxaXyweylP1S6wQCGMMytQshyFiIuSdrJ
PMrNjKBZMnla5Hu5gkoeNnRlCbivNwyf9xjKQLRESMaHOVGZwpdIL99glXXkHle3HRvyQW7HXSsQ
TFWbQcw2m5JKWV5M0pVcdrWZTJVa9VOZATPN0OY2nv2cUeqYhm6BNmqnFMJVaiLbDNIjTdToOKq4
xdqFYi01aB+whMKG5BzCBdS9Il94NKQ+t+MYt4myWJsSz6Qn9sV93METxBLKDq30tYNmkKdwkNiV
4vo7wSCMszJpi2qq9kO4cm4UFzvK+37TNvJ2kcIaYQXCJ0EAPAK+jI0lwRMuNGx8fDWnely+B730
ZJV1fi4bkbo/DnuMTvCVtOwzzevFi82KLWdUtgVbeSHn2pHnU7A7lDZOW0816CHcy6opWJt+Ft7b
uX7IWkW7MNkiczHEsvjrJepfDYaflijgl0QTce5GXQfSQvm5dgsUkBYIh1O/46BHNDVPci0qSHYX
nYzh+BDh1tpOjdgzkg/PTaq2kFUs8BNiyT9y7dpGGkSvNNqJZZtDuCFtgcVM8KU6gq9mxvbcSMpJ
12wAXC884VzlVvDjxXynW+vUWdtsVUEiycc0jmCvKjsR9XpXKWniCFwyahHEkHJunaZ5qA9GGT8b
nfkdqOh3Pak96hwE7wr2DoK4TqWoYhuSO8w2DeaGZG5hpEePoCONQ1iz1o5VmJ+qfDfgvN9MzJQP
y4RiIh8+NA6qu0VZ7gUTO1VuFoycWwZgofVd7FpHULLyMAVluW2n+DZPDMlW5qXdWsouUoToXPbf
OP4+am3V3o6GgGdWICC7TQyH1Ela3ZOI5lYI/XzqURcDrpqk1DpPE9QrXUGOQ3Lj7KlCi282i4tL
bL1N1nOhNC8JZYJhVctOD+WrRpD5WUxk0hAUHalZnpm3Mu4pUkdFpwRqeAmoBBc536gcDl21N85Z
EKWXYrZmlEec28qkaSkGmLXjFtrMevg6MoMuDWhXTd7hjTTx+vWIB/U26wgQbiDBWVp7xNZlYaSL
TGRTA7wtMV27tMN+LvrlFGKj2hSyuJmNpt7nohlsBLctjXqnkmj9N/pT7U8HN4tjG7squQEGsTR/
umPzqNAWoyHDcalbEHP1AOEHrtU48NGUvHlTu2iya/TCjlolGqWjjmnKkpwgF54Vnq8NMO1MTREH
Fi2sKLyoxEpXGtApQpob9rOO+R89wH6fISCBJdOHbj+VVwDc7TVqi70xIneQ1Mnak9xnnZNVulzE
9/AqniNrCp31ri8z9bIMFn4H3Wydpc9jt1WgpQ7z1DtjqkIMEAo8gARRRYYq2QCPibEpp0vQRjpw
owW/T3XsVKpWI0UsNIYFq8PMQeXHCvCf79P/CT/Lm3896u0//4t/fy+ruYnDqPvyr/+8L3P++1/r
3/nvn/n5b/zzFL83ZVt+7375U5vP8vyaf7Zff+in38yr//vdua/d60//4hVd3M23/WczXz/bPut+
vAs+x/qT/9M//I/PH7/lfq4+f//tnT5It/62MC6L3/79R7uP33/jrPqHpXL9/f/+w/UD/P7bXVYO
r2mMSPlfv+2//8rna9v9/pss/wMFss54nFqSelXmyDt+rn8i6f8wV2Y+3gi0a//yRRRl00W//6Za
/0A5LKkWoSbMHWlKt2X/4w+MfxCM80NOTS9CZhjx2//74D99gf//C/2Poie/Pi669vff6M7+3FU2
RFll4kfRTAuKdZ1Z78+LerWEGOqbamBig9QFjmexC4N6M/2gcUjiPQFIbDCpPO5rcqOMPJPPOQVo
OCAxSBk2KBILeGZi51nKNN/qmXofp4l+HPvhucEd72FJxns9Lea2F4rFrsO2O7eKaUfT3B0KcgMd
/NqQEk29vMj8fnsZJMtbck3cm4uyEbsuvpdSLIkwXGUvU7MI6WVsAllZShuve7nzjXoxd1iwj1nG
O0DbfdAEBI48zaNT1Mi+i1lJ7XES+Pt6r9qdzMwSed2dIZ6x4oubWMWLWA0KyJ7ZNeEz57P12eWT
tjrjkCZL14yyHEQcWIDYTA/zUm0zMXxMg+IWJQICXIzgONEJ2AP71tShyAG3s5dpTQmTpdke+Glv
bZE7HbbyspOZS5sBLu2qRpqn1S7skQih9YRSV5DuNKY5DKG/hUn/kYnz91Ap33uEYJAKToFFpGqZ
4DgtT3KGGgq3VoajprbKB2PIazszzUdyqygijZ1l9O/IPAEeRpKfZZ1GUiyrTpX6gzjfyNh/Oc6j
x06m5yCOr01WoWRY9+ywfp8685qPqFulM95kfnCKGXp2cWAT0UneJPTwafb1yLLxnVxNtb/I6vzA
gN0fq8dOALICl/wymOV9o2N8Do1vCfZRnBZsFOCYOdoMhddntAv0QnhJA6zwQ17dVXG8j6ka7TIG
0LlU6qdWSvoJAsBeGqI78G4W4pIpxqu/5IimBInNDaJXr8+YrPpukzO6o3OTzUCsoLIy86CVPDEB
4Xsda13cyrgPGZqh3I166rOmD3KyyEO3Fvp7bZm7Ryxc3xY6L4ZGjRlKd4gf0FRy3BQRMxhDh5lW
Bv85oxqw6Sx5agGo0VjyQ1pMjONCq3C7YZJcdPMNcuqwBNKsxW5VtQ8ZdFaH+jH2h3B8D2Kr3Yc1
LawsYnEPidIW+uq5TCnAR6QJJhDXESVVKGG+VmJI9jptE8Q2KBebBs1VfJhNix0kqMhxRfvq1NIJ
fMdoSymtxH7Kj2qWcWgTAwXH3rgAfjRfzISRNwIutOci5hSCgX0EZwNSNP0aNJJHcgfe2wkCFpjq
h3wOq00MxMSZzPBSdD3vP9RA3zMd80nIAwEv7vRlDPZFkH3iLLxNlFjYAKD8MMsSzmXSXIp8Fu0Z
/fa8kH6VNEq1UVL1ua0mtG8j3yvdIWTWDTdEpGbDSVkD6tUexQE/QkEereGoHGH10PISURBstau+
gfEGFDvX2yyGuAAJzG+RAGArBzZbYmcwoulhXNKPgbRe7Jlt72jmzJNgjjf8IN9JGryaBrS6lAAv
EA3659z2NP3l1yIy6XXh32WlyS6i3ICrFrAblbKBEKaRN1jcAN7nT03ZYV9CLCHnqPxoK0KF0Ig4
xYYsC+1WSudpGxpJyud46w2xd/skH/d4FV6lsZ08I6LdEsds/LIBQs/g85Cnep0zPfJQ+kfYPetp
I1VK5KYKkqZCzrKNmblVDKQ0G70uSo+KXNzAGxbtQRguyjKh5Fc6c6MbWWfH2BxNq9MPbUoqEozi
E/oPQCVEcFjNqdaBi80souqMIRN8Bm7s4i4B3mngOgBfxeWPUSh2PbcsFXG90XEYjC23UqzmdP3M
KHVBYLqcqjKvKRiY8H2erXTBMjlbsIGT1gHNsiYVtSBjWUISszDPhcSyP87HCIdKOr4wQ9LcGq0d
GQ6jg0nsNpcAS+YBX1GAgtuuFPOaznF0qfHfbivTopRUhB4DICezThT3JUSU/cCLwXEk80uCB5sF
rirG35K6hQRr3S4LqhaMd2Ob4rzS0ndlISq44pmMZfxeRdreQw/nni4bjiR5MdwEyI6vcpIEW+Cs
oq3AtaiNYS+YzVPb4C5UpePUZZSufRG7jLw0e4xHZ8nmM/6Km8wsVpAojABjPaQVZQrQbqtIyIYs
jMbsryFflauYNBFYPzNNxPrbpGhDcZGmDJLnNjnKU3CcFkT4DSnXrl4uzbmqOPOwq7pmJXGOFup9
zX+OI63B0ihrP82TC66FU6KOcN7dPMHxHaSEuEr8djuskI7SGL6YJV073ME2Rxx5Y6BO1cTC2GiT
9IGEX/PEEeWxBATCKcDLuKIRsfCjffAR7W1qMb7ESdADbC8g+Q4puzBuj7wnClsKUxoGKbrZxpze
Ij5/ExiLOwF+YNEY/DgvRA8U2jsOSk9um9mlhnYLUhEdhCbe1OHLxnQ5054vsq1axfegMjzJmmEM
xNBbJUYBdkf7gkmi+llEaLySTtUdnjqnMhqcLNlC8goQu1B/DTtJp7WQc2MB4A06KCNVNWzA3Ih2
kInpJteL0m26ClTZIDhaExLiZgQsJXN41luzPjTjE1Yy9Rb6EUutxTiZ18oGeskZwBWIgFrkSWLY
OQtsPJdcRxRSrMZtPKYbOAZYXS2TxnmQ01hq4HkTG+BYwbi4Qo7TMqU0I/QpLmxg8N/lOTsJrcdG
K0MdhgeudSxCCS2HKQYJoDa9Dq2qDTGfSEjoqnA+DHWApj0mh7jCb4Eti+xbiB5wmaPMJW5yT4oc
Qe+iBLan/YjJpnLwHyP0V2NnyILmDI/oHqkznqAGCyPZdaWj625Wa76UWB/9ZJYuB7eAuyd+6zLx
pRzmHAlU1d7EC2jJQHHTtqdEa6t31OTwbhtU+EU3vtGY5Eg+14kf8eTjP/0Qa83a9hIp9rmmcet2
Aw7sEEf7gj0+yCpxo2ZkmGcT6JKSgPiGAbqQyfl2IZCSLgdpWVBzxlOCt44mDPPtIjxDhUAFjOK5
w1PZFIcIa0yloTtZuE0EKNqnKjGeMmtudouIepwOp8A8QbuflcIVpP6G8EDUhVzUx9nKEy7t7C6y
7g2xnGwrqXsxrOYD9XrhAN6LYXuzRMRx6WpLK23yOHlD6jQxJQY4LheQJQKJhxqGn+FqY9t73cro
pn/EAhjif60Ze2jR+C6ipbPZA+gRaN+XHqAkKZWLrj5MYZvTyKDdE7eLaNd1y5Y2k1ec1jAg2KMU
61UuDfTrllJ6unFbZ13iROw3lgZ6gAT1FrhPo6CXwyV3q+rr+bJ9a3n8XliBmCFEj4F1neFOS8rL
ZD5lsLdVTB38bZrAcvRS9/edeorm9wpuknYps5u3RH1LsleT0VFzs+Sio7BsEEuDewunKYgtCjqU
Rmr9OlDmlMxrEvm9Ch8rI0KI7o3ZRy3vRukimkDyOXL7EvOaIVXt0HQBCvCgH6d+BMDPjZPAP25o
hYVgwRFRLJG5EZTaL8PaUdJrs6ZEicuurJRTljW4kOetMWq7KCX+3XoWgIs00jnRPZHfkY4ln7Zb
IYQ0y1K++ZJ9DMP0ocUtM8yyJ+KT1OTa7+reNZLXbq5tahN3AKQEfNERQ6gl0osybKZgY4RvCbTb
UXoRGNFb7a2lEcABXL8s30zxVFsMXvDUXkfA/WU33fQdWUP1RZxjpyECRg3wQxNVbOQPBcHwag7X
jeOJlfuL+ATw2W5WgwqsUb4pjNOJW4Tpqc+YyqWd4y8WQ6vz2ACEgYmfsjOv2wPo8PzB6E1cMoA8
jOdihYKioSiIiqi+Y9WjXJevsZWinmg8q4iISrMxOmNCw83YtIecFNxSS/ZZK++KbtnFC0UFRV6k
L67Z8cUwNkrAZujCDbYlzkV39VVenO5G/U5oA40UXJHJewXDGkE7IaYxSKP+SNxcFnkBmDFasjiP
adkafgW0LMG7R7cIFGlkMyg0xYfA8iAeUPUp0lHU3caiF+iydR1VwgBewDfF1wx/Qe1kdFVJ+4al
03prW6oi4eFo3hbP8uwR9zQKnhVcQukECG2OKeQKYA5eKm4H4VUiIkg8g10y5T0IBjItMCPoh1Qb
UPbvQBdJYBBy08eMMTDtLB8HhOvhaaD6pFrpIK5WWPGp38TpWkaXkfTtZbRJNaPhno/HmutEjuJQ
uw3p5QUX39EEUrhdfArddIj1wzA95a/cLDTghgetumdpbTI/yvwAOk+6ZWpHgNHAzuDqt0SaZ1Gw
lophx0nWVxSsJse+5aTnFgs8o4uY7Zdwk7RuKG8atunWr+uPkMAS9TMhCZO+dufxlYH2i4QLSFri
qUMiOa7UjzSN88UBsxku3hLRurougD80ZGMjO8exOdav8t6Ep3aX3QyXrLebbyyssWZjFeo6R19w
05GeDraK+fIBCaLGSKVxQjz6HEhkG64sUmxy6Fh5MV6zXEe6hwVD5mq56i0CqbEGfkr+5uRN1smo
t5jeDWOjJ1u9OJBgUVDjaj7g0XIG7bvXgn0CRpc7aZQ2gbQXAYirnF/qZZvX7yNyj2/VpYy3dLpE
JJ83cJvUB012lOKeZ8Rbc8FaTyO4PjhlM4vOEXBNbt2JmcU8YBtibU7lPbdV3b6l0mYcMVZ9VOzY
rB3mbZzdKUHHbOY74erNvL6rhegPGsaE9XDXpd0RK6UT4BHK7mRpw0SBG7G7IQM1K+z+hVZyWnM2
8rn/eESj7pn7jAyfPNlhwJzozrtqfgDKlxf0vFVf4N0Uh3HZGeamz13QUHHtJNNdfsYQh6ZzTu+W
nnH+TQtiTTvAkg6lTTp7Of8tNpjirIv2DjcyxR6zD8H1UOAwxkag63bYebDjNR4mAXit+MDN9Z8s
8N8IKyDpw9TwFTk4VMOTJrkA2UtxZ3ZX4T3NXSv/BgCQ4q/jDq5d5SabzuFjGDnNu0VD0wSYwB3g
Mg+qAw/zchvgxfHYoDNzOwn7mcBrBlf9K885ugRQt1G7V4oL2Mql2Rq9Pcc7vXKYcqOmThcEFrhP
LqRgglTEx1S84ynGmtUknhxdGuk4D25d3DShW1k2x2/SzapnWifxd9aO8hGwc9j4IoWrxEHGC5Nd
Pbq8QYWk5tYVFBfbDwSsNt6F7VEvzl3szhhLNnJmZ61rmfh/WNyn9laDANhBl/RjuvFL7lNkWEBb
IHKe+Wh8twiBBM0DNgNUdpyoS0iiOI7lpqwOOvCvitteeFCsDU01Cteh2ZMQIMId0G5jw48AgWSb
TrnJ+dghvJo9zuAJDtMrXxwgSjQdxCfZo5dewwn1qSv8wCcwPwgoj4C4kmIh46+6o4Vvz8F57lKO
ficj8kSSRRkQtvD2fBPClbxPlT1Drbl5tMwdj7veHWWIoMM23WBSs0o3YlSWHEaGZqzVUXzl/qkT
nZSdGxhGOEnvLOVRlu/JxZjiGb+kuWsfO66l7CrpUZU3IvtBtGmJ5IjdNLeD/sgOwUNKHyIVUdA4
CRlVqdt8E/Vz+gIHJZsfMeSV1H+pM25gmTG9VURXEO/yGgHGhkyogKAzBdgUDT3mw/iRnsoSMDJL
KmuZPXJYC1xtq7QH/i27M6ILhEYYw3TWWvaYmKQOiQmkMwoEMu8xLqSqG6HIKRwaJ4Sv82jM8qGG
n0UnQKVp5DABYl0bX+TvOsUTplbs0cMp7y7RhUFAQ1OLkteRBIdHikqiEl3OCRonW8PPrY+OMXFy
1yDZKj0y52gn4ZFAftk9pcDRIQ+B1BGUrbS4nWnPpwE1R3oUme6R2tEyH7yA3acqaqUdO/fc+pL+
oWke8MS29bm8OZxq0/bZdaPbJLoBYiCWm1zZEMpsq+WGhXfOdh0I2h18AqS9+nnWXCt1lNrLvYQP
bW1AKZbCEwPFKoDovzVg7wj7KDwk6veh3fUKpr7trPkkk7XSLaz/UrqlQqfYdavwPSaVqiLpnOC5
4sIXDea2De7YexBlZ51HI5gzOL2byLUiQNF7UdyKmCbELaFdsXGwgtM4vNYtl34HM0BIju0TOaXl
wp9DYdpZCJGeAvEW5BgPodcvO8aoileW2P8YDy8nDcJSt6EOGCY4NRtUWIQ4CD1iD5bPjZI8zCze
GFY4Jb3zKFbDaBPvg4tXT84CqqvKm55086CSOXrPtZiaXbs4RvJAqkXZkqW2fiCpI1HljRGlwtOl
00aDh7pltYawGSr3ZQprYccEjSVXDjx2bHbvcXiQGEyGJ5VxceMPAt7Wbd/4QAcoaEj7AkzVEEbS
eczxtYCF9ARzgAZK5cvLptN2GlAutEzGqU/BnsKTepBa542Wn7Jw7neyd/Zc0cJZQV3vsPQQpyDR
/wJTfszu6cKwOvHcsNHyhFAhSNK7AsGiGM/hfKrkK1WsnetETh01/h+9iB6vn7ZFVDj1T3q4e2tM
DpvOcInGyUOnbXd0uRn+ZWAQmCCbx0rd1i9ieEe+HQhWvX5QK4TmdxEvnl4W5UEm4Jh2A4sXnVNv
VvamfqAdQ7n2LtWnydjq1pnyitqETDw2aH3c8uDEw6ViH/gMWYnrT1wiwGT7U+WrL5QnYA+lwVH7
I19vsG/QMmvHZDko6JwIfuLwKGM8P+ecymlqVqCM9pGqepwqK1pa4TEzYXqfysxLpDuhcmls1qXH
PaLNTwO1UbefUZHpPg32HvYbfawV9Az3iIkpIAxHCVjq1xKqmS2bBS/HZy+5Kh24bb54Uf4SdUDO
OP04Cmi4yWXnjF8T8IIM+SVbkh4166QA8EL9guLVHxvb6tj49z06LgC92Kke0e1RkFDHyrlntM9U
tvwUbya/skM3TAlBZQIhh1taodanmbV+32g8ZP5GbY9n+VGlB3sc3BRx4bJt3ik6J2n+Xsd9RQUJ
q41nZoTwjWOTtllGT3xpxYuokJmWyz4AUVF1kbFFo69l98WPisRsr/Er1Aal47u7Brv+qmK3Ltzx
MXrml5EI1XncHvqrUblUgkymERjND+Ijjee9WR7o0bEnJsGlPhvvRCfm1yAGSOjAfJt7F7v6Q864
haX2TMnIIaPcVFWybiATgpryIDQMBoyJk+BVYg1ZIEYUwDDDIdsZJIyVaJRySAamWu5SKoWA6ELF
1ozO6yH9A/2UdzhIPK5YpDltb90q9LsI5CFVsc1OODtY7m/kpN2FeQDPmfw4dOW20S67StM9QVAf
qL+An0q7liOwZevIAu3qWRnviHVKF3xuYAW96zT50kf2XMABITblRFhT/DhL+wU3rYZ5fINBRK0c
znGsGICgKfA5hqOCG56T+Jp8C0yXgyBjc97cWKx3ppBzqEH94kQu0CRfi7Kd0k92z7MYcDKRd0rr
mqmrWKw1jO/dFltXcxnqk3W3mOtbMgMvk925uhlDFQ9oy3k+sZPhzhieSvqNINe3hvwdrPNGVuPD
BFuh7h8IOfEfFeXdAjQmiSx657hYtqMgbedGtyPpMFfeqF7M+brEG9CKt0v7rWE8IZ4S7qgIK8NF
oJEy0PSLHLX4bub0oehe1Z2wJ5LJKTizJUZq9xqzDCBqO3SwwHQbhI4gOGuzOQcRzyzarpAgdrFE
5OP10zdsyhRzpWPM0ltvncfRuIcqe2AcCoeCMvLSZEfihbr/y96ZrUdua9H5hcITDiAJXqZUJVWV
pNbQKk03/GTJAklwnsmnzw/ZJ2m3nfYL5MY+x5bVHEBg77XXEOwWCtXUc+7sMbnzAj4fO91+T7/F
9XDWS00c4/owx5h7OfGlv15G6bADmT4MS3almuzGaaFO+sOVP7f3Hg4YQ3bw2aznglAoqBBAG3C5
qAXUefUN7xmH9zPf2+R+HuZoG4Uh6akYT3QlLrpEkO+g1W79ElinxfQau5nF2dju8Bk7ZK3m8z1q
ZDgRTXyfFsXj4oKEEej+HCUvfR6XFDmRdYXUfccc7LoNmC8w7SCPJka4mJUlQXj56B9nHNndgFQE
ZcFEWSeiRYwUc3LxbwoyF5VRmn26tReeQ9l8Cz4i9to6c/tNR2rDhHunEeV91LK4HNvhthqg7GXJ
qV+C8mxxshYz2FclONR1aV9mGJGvbDzVoNhxmte8ZzTDXkgV69aHBvwSmN+UP0Fxib7DsbxTltZw
nRLcO7xoXM8ZO+0A+EiCCIAq0ZoQSbLUzHjS30dfs2n62UkHub8jM5mzxE23wi2+B666VdYndF0M
5s/qxLssa9y2h2ffK/AsnzGJXD30+MA5I5bjQxTeOlXnfBNQSKgTg41KSgsNAHagYs08Wh6mrT3Z
qHURAC7GDuPlYCDeMqb9TEO2+aaiiNJlBSESLSjMoxjp+C4cycDBUwW7b+MHRR5Xgy/23tXvUxHI
LTEBZkg2fCbVR0Kc4F2XOBCay4CBrgQe6fQp96iYekKYe+zLN46v92sT/q6T2iPXBPrmgMxtXiZi
6rC+Gh0L5mW/5mcVLg1ET8pTVoOgNqVUm4QSSYRUsE7UiguTqq4wNW+j+3CKDgwRFnpreEkiDKi6
kqcowb0Dnx7aAb0sdFptQTU+Hgc3e3LCiv3aIp0Qc9oJ5hRjA7fwMiY49oPfCcrvAfs9jFW+rdFL
7fnvRY8lm8jpyHatzsjnMEnRDOY2UQ0EWmbTmYi9V0f7v+PCDnQF7M7Qpn5dU8ERgl8Ys92Kz8sd
9k093nmIJs+GmLDenKGr5Xu7xNRrnvubr/p9kZEnNCzUdxqDT5i44YYISuJsE2IDyyGLjyNYteyK
8zzRj45XnVJcWScpoF0t4byRM3EDsDdp5WIA1oqEvK7qHmF2tmcVBHxM7XgnRXJsgo7z3GI5T/IR
SWrMAIzPrBn8l0kmh9izf7NTqonFoq2srIPu8bUiVI4TdCjPy9xayZTObFipzknd4hyGSggb8MxB
kRm7ILZJhuGrneEv5lsFkmVyBGNsvnwdgw0Xy0eOYzSHqT5mMoSC7oTLVoXFh86d8hz+JzmZXXI+
jjh3tBX+GNiEAqBJi1TDvCeaqJXUizGdjPMcIhjFDRoRnBPuln6+KgbI3V2fl+fTNF/55t7DuX1d
ixhbEnLp3Kqj+eCY02PxGA7+97nwzlXEYV/hgIsBTrodeoxWktD9Fsvlc2jo3iP46nPIVDlAnsH2
NzNW4GHho8mBATmBDQXiPnzItXjtLOSp+Lk32WeQtgcngQllw2zEoYCd3cHhkeg+j2lDdtEt6mFu
KZPb7EaQP86wPDg4jM6RzlWsMXzkbFDp83wabyF83syQls90CNDLwZ3modx7d06aP1plcJNjAo+x
HxBNvHBJYzvvvCiD/FZhX+ssvy1ZejH5OKy5YIAY5AClLBpRyPyJrC/d9kIRgdDdY8l42cJw3S4O
bM7SKp6DFKCAkX68BI94OKMgwbBkptSvNTtJwkB/oyegJr7CTTDmxTbBCGkThhKVx21MJsguSQwO
FKaXwkwxi2V5Itzj1mqK5zjDsaldk5QDkMo6uiaNI6Ye6xBPzyyhoIV4OuXpVUnydrEQadtrYmXh
q+EcVVNYJO0m3qJUZ+Z5HpRMhhI/QXpudm0HSqBdt6d1qS56TJDtWX+3PLyvkhRg1xs0X7sv2VVx
TsgazkA3mG5WwsePciof196vj2opH7uKQAEJTEOm+jmZiTu0kGqHAx7uyI79TQYMNDx0kFtRgbz7
2c5uSLOC/ouRbeJ+tyLrtad4dem6Y0qCIfWOupHdxteYjbT9zeQ5L0k/vPk4lmZ2t/dn6qECqxjP
P8PDNruqbSa13lPrgwC3CcmgjY+HM9ZwF0X5gucvp9Bcvg4aUBLKxnHKultkvHgnNz156vUp0f7H
m7TLV6clxAwL0DIh8yXSEcdsrZ9mTctf1li0jQKDHwq1XAFP2ZpmG9+sC3sZ8UW7ixcv2jpkVlAs
PaR2mV9hR/PMEbLuLK/6rRijk3Ib6zi01yhYoMpXLsB1gSw3sJk2C19Jhu/JwcFDBDt0/GWisbyq
iHzbRcvr4IbVjth1IDi/3Q+4RG59WdwMxDeQzakJmY5+I7bN3zO8rdK52lVT+77EU8/OPdJDZ9+Z
Q95Ni3oPtbK2zE8Q3LoAuxNWBeSOEIHire9FMkoz1DYc9OHgCPXYOto5OGMMGoQZPgYx87c6I4q6
GG/wiMm2OuEkVStnwCL9q8iv3+cpPrQVxCe3Accq1PgtJK/gouTzwcm3PaDTBTVtm1un7G9X1926
Ln+o77nWhYJPDSUCD1OmfaqDNIwp3D6lTypMmrNcMegbwnk/xom/ibEfxi0btgvf10KUgRvbdPLB
a1xadyNuHX1bPym1/g6lwmXAwsACXpXMOzJYCJxsvHY+Wxnz4PNDxFvP1KPB2n5ygEg0hKYxCt+K
GfWRpSZgveW89St7I3vaDYbuV7kdfkzG/bDmToivROC3tVOkcIHjExgSmjiZxMv2mIigXZDzQ6QY
S/W1+9uUEF4TDliTQC7aQWWtN3iw7+RKXDDWJMakJGaEzu5GdEiwq0u0GM1YPmJk4u1dv30QzajO
Z4uQ37TinGzeSQoadxzz0xmcwSfRisskCxiVOBn2RA7pX0URXTUcacRJwygnz3aC9WCHX71ricfy
NlsxRYgTjkQrPg3yslLyM1b5/drMV2ErIZ2gVjfaiK2VdJdOSB67Xgcz6CXkd0zCCwHSnDN48Xz1
mpcfRXBGFEBxUM0pId/xgAvkvHPzGmag9RjiKUbtixlt3XNst74PERip6wWmZnjqdhfZAPSn5n0V
5SUCkBT3mAnKNVZJBaURoan5b2IICgI0yr1KU4ugvG6LhvlN0ve6OEnt5pVv10MhwacqJ0Yo07ki
wgipxnPkNNammtVH7WFHFSjPZoAohl0J2GdZNDVXKC/VdtVUS14f3cZyuA0jhYtv8yyW3NkxGKWz
FPGTrINvTU+8gJ1hJxadZAnc2vb9bz4y74FOJu0e8TJAlLjcyHABI3Wr3Tq7zMzt7BzDMJKXWZFz
/6IFNs52HO69jPFfR5bcPiRFY6nBm7z2NM7dVVuVLzoNbxD7XEFN+misfjdhupSXWEiBxjYCpET5
42M/wACHfbCZVfPsSapJvOX7szx4rv0RPg9D0wb4Fv5ZDQwXEzg0cnRbmTpfjJ2TEsabIyFzKORx
dXx6WYvDWC88AlGwKPFsoAKfTBOqRPdQJy8TQfPZWCOZhOxV68ekvKzc4o5oNAZ8qJFQgdkdRa93
aHxzxFeIyLBpxkNOMw5OIZePVK667FqqdgRF1ro+rO2MHiPqt05N85yl4nUOAoIRXeJ/k/qyrGqG
656D65VeSEDwvg/LeFGsAdr1Aqx/ID19mbtTXYTHBEuRuRcMiwq3Oxe73NMKjLWyYcQTjkCQnwu1
igVR4LColrtY2cGhlsPWtxmutI28bJo8ZtCy7KwKMKie6aCniWYiSvduMHsXnlNuxyzLvo1dxFmV
tLuCID42tOU4WkN7JScThxda8Ra/6X3hQJDpORm2ZEQguQnjC2jAJXOniClNUXeXvhppy3psKK1w
/T0oIIXHIanmpWvtrTZ/W8c6wqS32WkrPtjB6JOeTRJRjLkV3DyeddPG1oVI/PaSANfufG3jq2FM
mpsgyGkrPCLNpZ8Ml5sYoiH92Zxd2nNzwHM4xL2mvBfVevCtrt6JpTmzrancB1Nu+vBrjMtAWNX4
BvGwRviZzvtkIJnIm6zeeNDV57S15+Wkwyus10GAtb4VQ1ZeT6B0MipIh0SOFZUphKxgAlOp/Aui
nq+sJlHHZmDUJoN3CNjqSDT3hHBXXjoOXUjiR9neX2JKgnX9HhVThGCEgjthSz+rvfkM5m23H70m
wuBc9MdqAGhzSSq5T3AW2eDLbx+hpA35SdXDViFQpLXz13wfSAzssGzbK6CMaqrFfSCWaQ/tWG+K
0duW6M2uPbVE5/gBZyZDgUvo2FDQl++xQzXYC7SpbCXGgoStXRWFN7HHhJ9B+EWop+WmNuu7YVtq
cSc7Y79GVjJSKtpxRrNFJtfXH1HOEVr4lHEkzaN3XugryxMr8Cspmpl29HnXlfNF3jmvU+1qQg+b
T8wzcMKjllVklW0yn0gZp9aIbfMqwBCFOZbT5HiomM3KDZwBxMkEigMio8TajXa3ELwxH/WCPLUM
2wN7JZbjQ7RVA1FrpYR7WIdk3uR5qPfBKN/wOx/YrLL4PK3hAk6qQw6d+merE/aczNN4FbojERQl
/YmFHHCammuY2S6gDE6J3qjfZAF8q50C95YBhqmVnFn2tByqKsbQfmUUqduMXJsMFgaxNiJh1wuL
5ICFfX6oTD82Ggru0nsQWZtXAqUySK94hM3eQj3ixs6eRAmSLBJ7pzubyPAums/9uix31iIh8OKZ
uC1nxmhBKsIHH/iAEJcjfhn9WzekF82ExfhgBW+BBxxBTNObBx2haOGMdUE63cg6Ky5xLO55ROXF
6GhxOSKggj8zML8GXsqLhSlyRFEaAvGO/IZ93hXVdlol/yz1HpbZHr+n5byHp0/VmkN54Tv+DBem
51346ZpQMNHv7QJRspf1vwVW9IR8m7mVi3lkLbyHsfHeJ2i0eiLSQiCA82d1ZI8U0KpT3H5Rgoqm
kptGTg9tGfQXELBuBkgCtsrgk/TTc9ss5c4NU7JgRIj2G7cXE30H1whjtFZfjbEm+mRmnCe89TOQ
ZbRLsI8Fb6RwqobqE59AxpRseueqO4jUehIdYbItTMKdmuVu7bneJhSkwuPzQaz3sO/RSx3SGp9k
n/sKqiNO7CtgAYAYYWAovcSxrhnm5RMyuJTSPQlCwiW44Hhdp5tMwE8Kw/YdNVhOWeaBc2QzBX5S
YoOfDaaRscttV4rzUDPTJuHAVp17jCyQZjUhd7NiggIHH5mxdxkKRIAREQH7PmJCks0ot2InYbbT
NXgQr0x5XcLMNqSR458LfYOpdRBV443EMNizx4u1FSytKAbbKGOWo58/dXG+R7yX2QSk5MVUbXFW
ZwY85rerBfMMkd5TAFYBRSbYy0VjTsnJHTAXi3vCvNLgzbfNQyN2kQiY+Mouht8D8s0O3W5qCsIU
44VmJe5uoilebvIL3FfPjV2KCMFNlzy1dgHgIcQVF4cC6jTAfrKe6lgPSKua82bw7qMIxiRRtM2+
seqDkr2PWWrI6oN6pks43V2QHHqgvZDx4CqHhhgfG6TWztddUEhsA2LpQviL4Bl367mvWjgoE36s
9lRiutKsDWPDHBtUbIdL9fvQqeKRw+zCaWa5CcvAcA/tcu/Tp7p55e/zhHlkWNKVZgFrNpzuRmd+
KNNV3UVyvONXwxJ2XMUAr3vi3FcPAyh5HNJkoGSKVHyBXqA8s3OGlfnMbFQmM+6jrINL247zi7pj
k+jt9NAuY/l9Rujcp+WtMYgA6ik2Vjg8Ry0RGwlRJ7sR6x4ICda4cUT3NCXg5RqSI21cLbZr1re7
bAIviFsBw7+GAodwgNrQheRjyTNLKOB0KCSjl7wg04XRRd5ZMrBM7REHuNwTJ7YDsg17Wg3b2zUu
xaSsIpgEzgU5GrgaZ5wScUrh4LcsjDQdtmM43WeJIrwntO/rhka9T+dLq+4uoI1Dbs3njszfepMj
F9p3xA/21bKyeRb3bYhbYrBAXvWX+SksnOWC0YF9skY7uBYJDyzFWf4i8IoFnTM6hLRA7mFBBs4x
2jjkkqlCEiF6gf/9Z2Twn5Krv+iJ/o/Y6/8LwhBuIZL6n/+VXf1ND/a/hq5v3/KfBGH8J7+//aH6
kv/B8Qe7nAAXAAyzEC3+oQeL0IMRE4ynky8xig5Rff0pB7Oi/zg4zpFp4UpiJfDa4T/6UxFmCe8/
IVgvNmY4TONAjoTrv9f2l1f4/5CE/dVgAbMDMnVxdPKEK7FeFEau9qNDS9ikTZAR9PA0OcEVCOHN
5EJtyWaCzdzvniTqb472tkDoYvfTuYBxbn6AXuZQFelNV0XXwi8v+Oz2eLPclabR4xyEfruHw3qt
QG3F5B2FFT12ubzuNM5rfvzSSe9y7de3dYiuS5e5sRj8K6+L9iAUpyyYTj+8kT/v+kfhGx8it/F/
xcx/3qaxr7JBWajMftK9rUkiW3JRU3ga0XUXEoleNgIYms4y53Zi+CRzuqdPoJBJyLiOufZ0vqvi
aE9ozF543GsRX6t1IFUS2NiepmexTttOBPcTSJL0xCVQ2XNH+64b8iSi8sL2yCTtxJHFsQfoAn4c
nu1YHGSOOnMs30m6xX1ObZUjjgqlwmIScQXpHIoTHyMWuTwoHVyZ54j5xUG1cj8JaInVtDU/0qEM
I3nxaEuTWBefKUvSc4srAahLcDohkbBAJZfF+EoQ/WurZI90asc7uW5T0nBW/WA1+kEqaxPa3G8A
gwdj4XWobvVQ3oKQX3qlD7ThH/A2wVSYf4Y3zdhOd/jQnEpYRyseK6QIXo4JIlFrQ0UIu8f+bKvq
FmfA264Ax63saE9jd9thWlaG492YsNCgV2Zr9DEW0b6YqSvr+N88FX+SOvLK0U26fEI2DnIecky+
rx9XtudXS4gayTmJzgfV9Y+cInutp+fKSBfSqzBuf5dp6pxNc3UhGvWku+Uku+AgFX/HsQGN9sGW
I1Ro/0g48HXVBFd2GxyUzWgrTIBZ4MPV0X7FSB8RwLnS/lHn/By15kYF4jgxAJ+S6a4CyJ7a+EUX
/sGkR1aRdzQLxZbFLaZjGzFPd53DwrF5SjmhSIs4yl5cRk57tsIW7AL/Xi78vI6uOdtwmTEroL41
f5gSsHPMacWFaawplOLzbdMbs3LtZYKaMN2JlN+/Jns7kdeyLG+rNXswbxx5zrW5HiVUCU2X14J1
vxoXbNlC/0paeDbYFF1mMVURgPqapfvWQ+7hZelNyAWict2zt12bz8W8VgsO3tTSrQSAwD3CRVc/
lGq6y5YEiBceQ8zSIRjI/Ld6hf3r90+IUY+dDdHPY9kpbrLyD1A/qQcGpCspLK8RHsro6YexrC4y
HRz407lcYb38epPw/upcj2gXB95AegirBTu2+DKz+sGsihToIV2WUJyqmI9zyh/MM9R4XtsxH2PK
8/V4hl189vV384GSqFaVPIIk2Vcpt857+9oJgdPMV9p1vKs2ezC3ai6+zecTAofb0jOPubqwsfYh
qeroxcmNleuHX98PB8Ff9zx8Oh0OCbLhHYG2+CtW/Yf7GT08t+yCEZYu0v0kUfGuOfAju1oojl0T
fVQ5uwv3ZNaW8K0Xobn+XuzMTmPP85sc/MNaIex1/PsSe8wzK0huKuYTHlv+ry82+qtTmHn4HHmO
wHAVwx9BzOBfv1arDnobp2bnNKUr3Ht7sJ/NN5thqL9qbKl1gsK2NTuoRPA3lW13jr8ahl8BcXAB
dFWFI8CmE6SsdRk+mTYpIdAda3WuMljd+eg+NdZMiTwy9s5yjfKvZtZpIxk78yIFL33kAQAibCpa
CYjP9FBduL7pBWXdtAJEIOP9pLkDgc14ltNQUmQN0oPibBHgYr3Yxv2lysOIDWUJXoXW+lxoa913
LZ+vDTGa3RvXpJlfgeMzseJs6raFgQkKXP5fRAkOZvreFfNbJ2dzEC1vItGgdot6JVXkFgPQ9Fvq
JSthTACBVla+mw01q+eTFXD1qbJZh/qhj9JxE7398bvb+JFgn3dAseu8mUhvMnotCpZre2ZzRvv5
9fXKqa6guXLJHrU2hv007GKFZEZbEwPVOvlF1cWPktTiLY3gwwTPhljD7DUreEY+k5KhbDkKyJX+
9cL42zZuFkZo44pN1orJfPnp5B7rIMakwrJPDCR3GHN9dD5bcxwc7NWYHARXZqec4IeZY7eKhjsQ
oRsBacqqq4twrG75DO4Ywe1/fV3uX32RzYL1nAB74MBxMUfxf16wZUHK+Rq3f1yX7Y3PCq4m13gU
o/upfHb+LmX/mk9dFl1/ndmzd0laDGOiWX4dwFZFcQGpLbQ4qPlBz0/+xanxHx4eluLYS2Fm6EQy
jH7y/QuLCNfNNbVP0mPbwmLcVHYiYRqrigdTdwABPErFYogiajABvZH1wPVZAzu8598jRjy3GvEv
9rH/8PB8kn95mXzomOv//PDGWWAFPKzD13XZEPu1zRhcOsG99ggk8nmjVAadgiZlyh89TScR8Gqd
AtAOn6PO5xKr6c6LGJBacQ8CHlyNFEe/fsnez2UjL9i3PYFhsh0C5No/Pb9sjZnO9Wt7Ei4eBzU1
wkQRXFExcvQCTuzxL3w2FWSVR3uzEE1NYI5c2+doIPev4/lVioXrUqRZCnIjRz/FL2GgN2XCETCV
tyXbcdZF1+0Un3k1Bd1g6svy1upZuJN/nwX+vxRHrvf31Rsw9g6pjYRLiyF+LvuR++pM4yEwmcxy
szNuG7/ujlVVvbfW9FEn2roCdl4Ooc9gTg98b3X8YS85kANWYJtJ2fYui1IcH3DQ2up6Si6oPIEV
e/VUxdZjy/YBy05eV5l6aoOGtjxCob3M5bF1CIAbV+vF1A0yhlThJXrGySx465BJVL66Sdr+xVq8
874D7lwdXE4y+5Pz9iQgeVJXUbunoCYVARg77cTgonzuaHD5okr0BPbIYVB5vnemyG4E7J4Zcy44
2HRhDpwA4rtRFtC8slg/tijsLTF2b1KRUVlFpGZPNRgPs2KS3UZ2ajVgD6B7UmfZ4fjZuSOxbJya
71WN2ZTM+XVdvbxV4Is4DbDJt311O65fezycWiDoR1MHkPOM5DlBe9au5uGImkGJBXRHAho0VCox
3km51YCrO7m447cuE7BFy3d7kR86Wd+6kL9b4bWtAzQlnDt2Xd0KC/6TTsbnruBU69bxBA0CGjCr
CghYQtuvefZFBVXH9RCUz5RUNDv8JSxuO7wVSR6KUHMs3AVDbdhNE3++ws+QGKGY7aoIP6qZWZ7M
HHGuakKlNIwtDMs5ACf2s4qsD0arE7ZCKTVkArWSPuytynkRxMPVmylQN1PBGVdF2YNHRQFfpODC
IsNAyyvsuqLytiNrc9Piq81xZyqAht884ZWDSJAAgE7xe8KaF50ZZbAiJwiKA2XyUrHuAi7AA+YD
l+bO247G0lQDX9WjFduf42J/2p0CQ51t+EsumvZO2h74ZnLTrwnAXb66Z2OqXi0/ftQyx/moVq9l
vhC43uKPlhF1vdEjtF1rXoeLSVPhU4joM7wayyMUguTC8uU+jGBF2JI3uk7RR+Ytb23i33MgUFF7
/KHVkMCcMrVHyn7rx8ir1qbGdFFV7yOFMnHVLASuqtyU3eqhz2FDxNTqoluDe7vmQwFDbPYKTfAN
MVmfIxDgTq1sTTIla2ueoCXyzqAkt+W7rlRK38PjJeKAkike7pTHg4Iu2PMm+F8rqRtnnBo2LkTR
9YqmEpDQ8SjTnU8yeYeLsEfyZm5sDQUZvpQwnkC88utN9ieTWHOSBkK6nvRcYkeELX9yv8fb224K
Z6hOcmCJw7FTAjSh8Y+qDK90TUNGfVqp4Eq1rE6sEVjg9BdOtmvpukyLWsIzzChkrVjsfn1x4u9N
QYBBI5W0MWtkszSeUz8U0ZTmHlxltzrZDUe6BdyRzwQPWC9tCDezYwcnrJje2r80baQq5zvpsHzw
4T3gP/gqKN3+KLU5C+iIpRL3MmS1cxZ0AyCJLm9l7R/UjI5xmUGQuXXag8IPbpequTalOCFs911M
nagrDhMEjxnPJAywIRTccsA0I01vIGXe/frWvxrkHzET3guHH8gQZtXkuf6cy4FHd2rj68N7YRlO
BZWNC4Gltd8UcL9y9INBfyrT67QcfrwjGdHfTsneID7a9QjflNdwMDHloTW0AEQceV02vCqZ7Fv+
27VjVdFP/fq6g396ZcBaAVduG/e6n9aTpUav03ZZndh7IB90eFZ4FvOqrzcFURaziI6vQllM8jSB
UhVUrG8ybJHwcnMUwu+iJ7zVXmG+u5Z9JltEQiLSD6ZZ2MtmqJETr3CHC8oTjHwf9Wg27MFsaYj8
cZqUHyJZP8EPmLPW0x0vV+4iUifPPDxCMPLEmI2ehkInKAUKPJAByR7b89nbhbwmhQunSNJc6S/K
+psquM7QZgMqrCLciAyqrmjZncvGejRtMDN/nIxM2T76bf2NiTUbTOB8fp2wefwRpnQcISS0o8Xz
gs3xb+WcMM3ZzyvFc3zHBCW5dhD8VKODxReNVyN4tjNgkJQySQCTdHwLhX+pcEc24Jrt0YVO5bvE
1Zku82hWUCWTG5u9pzKlUMD+Y9dUBBEkM4vvomEJab6NZELR1dMPcoQwfyXEk9zkEQUGMASeztcG
XuCVXYSsPS+mmsgqRg8Ihiiov4opCswqs16sniKx8HdWFu1LPrR/b2MBTf/hUWD7RagO0C1f+U+P
gqhMW8WZk5+wsngjlWjG8Yb3qtKG47RDkmwrCpUq8TDnEf7VV/mlp/VNTSzTsObkcsnG9tbifRJp
v6tHF/+mYQp2VUmpM0UL+UspmFQFVUDPyt1MvUc70fDspoB6USxvlj/edZ2P0YXUDxxaEGc7nGfA
b09Zx5LU6M1n0aFidVlZXUyL0ta3mcXZVdnBlaftz8pSr5kznZw6wnBgwB+64xVfsDPRqIa0KgKH
pTbBL0oZq7yNsMT0u2mQZcc3MQVu9TpNFApyIl++k6RRnHVO0LxIy8IwtYLU1ME3+hSDQ+L7YuCw
lL9M0v5UFCqUjX1/9N2uQxVFbYaPC3WVoujDc4yDN+BupoqDSLXRdKMdSuuGf9TRy9orVZl0J75v
vMcNNhN6mCjrEXtcMDl7OgEkeNR9cXc7FRy2E26LH3i3fO+ociXnpJqK94rYT/QGGHR0cVJuRYKB
hGzC3yQhBmedCD86yoczzQvamEUq8KpkyE9JpW1ennaoMQ0SK4PxRDlU8p9QuEK/wM0F8ELaNNem
QvQiWDai5EsFJNSJ/LB6U1xxwOlkAoWS3Q6L5Yevvf+PGsfl35eKsnSy4heca26/IAVVZTfVyL9S
AcsmFledpoXAhHc8IxHb5iF6ACUduwRYLtKVkv9VhcW7qnLm0Q2Pik9Qm7pK91yxabIwKH/xqvSG
fdNInuioHQqGr60IykJ8azsxwycwxzKogtuWutRyzZY004djiQGkAgo88DjlFH6Idv1sF7MZSl7f
mjNBY5yfINPnrWUuO1tmtPVK8BQyuCl6AZRhMCd3XdnBFF2TGwDvax3j/GFn47MweI0sMI+DhXsN
0/XBWqzHzLy91aK6FQkwTmePEw42eXqUSXBP24C7WDYS31awjjKh+4OnSv25ps3womyuJizMnq54
clVhNuieyl3k1otuKNggtwGGOilwUs89SIs1gCHephp5DyM/mbXUph4w0OjFj6rk4NGwPEGazI3l
FLQrhpgvU52jHuqLBW/p8c4Axl7O2WAqRSxJ5yuP6R4is3XEUcF2thTO9BIBVZqZiZgJzdfuIYlN
49bpvVpplpJHO1J61kung3ursZp9qRMLP4Ks2NeZpagPlH7/WnogmSelWSkdKnV6V8zUU54lPjpw
ZM2DsXyWJKkiPTx7/kULSmhl/LwpL2BCRGctPGuI18DDFAUhBtVU0tXtmq1vWQmyObOjqIbilln8
vGkjXgnZUc32f+CM0bRa9PlJO7yFqmCR2bWRwufAUBqjVxYnE6S21VStNS2+myFd1qylX5cH3j/t
0F+zLtt3Q4bDBon8oaJrm15TSUfQiYzThYGkKye9MZg6/oxHg8tq+yF0xnOzuOycwo6+3wwvVMwQ
iL9XNqVpbT0aqFdW1PeMnA1+YjMHUB1dbSOAMajtOJbskS8fXEVDUzLAhdYMwRoJdhC/mM/Hg1W9
+arjYvkvCNU/9fh+RF4TEBDDkDD4uXTVXoORVpCfviD6hcc8OTnjnpAiLbiXPQOEhW/IjLHw9LmV
zIq07d+b0RVd5Be6TYN+VgU0gbbwLieIA2wBuEyP8xtAEWcqH+bKeVyMzwbA6iK46mvzhG8wLO5/
qzL+sR7F4ZXbCak0A/kTGDOupAHNU8sKAo2YAj4GIiurEXAlQRpn8G0QOB0FByGpJgxmT6UBiLwz
k7EpA+xaIbqxFX8NNCi2VURfWvFSwOfbQFyGDSAMRfqvF5xjruun6ohCmswU7NbAC80E+McFZ7Uh
AcRZX/wBIjFXYCB1NItId4DJ1O5mICgr6mep9rSliEp42AsD0Uq9mtnACDf7X67p73B7gDcpPY1w
Teag99NHsK5EHxDcqU9DKG8b3R14jkcDbH2BWVRjZnGbBW2QS+zauc7pxp74IBamgdTwSz7c9ZF1
WCbvX7JK/qkfDM0kGqauI3zHMdjVDx9oaVNXwNHQX+vWTutb815FmD+YXlBQ84na/uxov+COXk5N
9qCK8U62fLDlVxjvjfmeVpseg6nor5+b/w+9BcUds3eP2i7E9/yv1+bVdhgN5GeftMVJ3tlmSric
jBUPP38wn5FZiAaiNuigaMKrDk/yyqWwWRkTLN53bNnuzEQYCOPCNErK0ze6a089plg+3lMiWzA7
qHZTz+/hM+wIsZ4qPraOoUye7Jce3C0PmITNJ4RbmOXwMx6LxgxrVuZwDB1bhTmUMYZL0v24TNhl
MWYP48eM4SGSgUvzcdrNeeg+/frxGF7Cz0s9dOmSEUi6NAJfj++HV+f5dQZPmsfDrDshU5ZDV2Eg
x2Jn1+SDleub3fiXFQanBquTiQVncsZXjA+hfV8t+kWR4AmAC44VXHURqMfX7I2ZaF8Bf3UXqEHB
BlibCY9+HZ5xMbsVMn2QI2uh5pGGdFPsSR3O/f9dv9PKSf5VbFMKN7idKkLDWrqPuXjXsdozD9tx
FjMZ5wyFrGvW/DTSw/533sdkQSagc7j6oMj5tiBvKUdupza0RmD+NqcQkoA55G+1/AIdMv8GyaQx
2pkisBuBQeHreXNw1TLoNQt0TIaz/83ZuTY3jS1d+A+9qtL98hWSyQUMxCSB4YuLAwfZki3ZkizJ
+vXvs7YSCsupeM7UpIxJQkaR9u7dvXqt1YMYAgHqoHK3vq9beu/B4XvkUNWveUAcPXqvu/L6Y3oB
1g4jj3anE9EVgBQxqZDbyiFXdrP8QeQOZSFxtpip5a1OG0+Xoyucq/vZ5YtraloWJC10eBAlnSS1
s8wd4q6qXPOBrP0uedQdKlctnAn4HXvaBmUAIQ2aZQNS4FC+hdl9saNEear88S8/hyS9cLTjiO0H
HA420L3p8B4tvy6AqbXPuOHagHS+0UZpUwKt3NVJS1ewfzDUig1UDbqzMMP+rrfaZHRoaTEP/D5t
ea4Ta6Lp5ASAswMkETOwBBPnSbRFNGbVAy3FB8zJLuPt6hofcKDPpkfSM+N4gPLCQuhYlUN6S4p3
Z2CJbfYx3QEfpeUdmt2LmkWm7n5Hyd/trb/Tg3fLSKMrfwtERIuets69uvv2gfcWJRWwUbddfhzI
aEXMUGBQk14VsAIEvNYbBYTX19YLLaeQGXU4TbO6Yp9VdhwhMTltrHhfZA8iAqRLTVnIPut00Ub3
OdHicn8DS+cTqRG2OwsS/eVHVfViF0Qe6XJR5/cVke9fXBgdZvggNvwpJmEdXxjmqkEIipIBUgBG
CBJYAClm3GTgLOZX0logndnResooG6FGKFlWVMX57k4II62DT/8AMnghPYB5FTFiQYEzjPT1PxYt
2p14s3Xj1YPqH5OOEi0BWW4MH2XoMDlawcymZU8r6k0HZG2yM+UK8A8EGAkgySOOAJg6GaG0dHHC
ok2vBqNoHWLZeORB1r/KMSOIbWA/0HRJ+ycr2+oZ3hO4OLPopmpli2MARwI2EVwCAwH43G3qyxj/
Ai7s1u4JH0vCCRwCiDKQvcH9dduZREGWFiA+WDzWS4Ik+1XIZmYFN+0GEomVkVV2F4ohAPr7K2vR
3p1ZIxq7M92oFMOMehTxzo/19T+eRXTAyREK5tI0mzsHLJY1YshfAPDxsLquIU7lMSwEoEsdRRgf
tPQ+mq8p/iUoOT4Jl7IyFgzEr/PYZvTiBUKP8EiP4LJFk0UcbVprEVj+8sFnGJTfB7Tzkd80HLa2
Q3igQiGiWP6XLLA+iXGjcqbblz/KgOMUEla3Fw4lvMATSWkIbg+MOF0tIw5NKhysTkz4p7sJpWwm
8os+P/5s17sQCqxWsn6sX4hSBTODlqiIdKojyiUXQOJiu6qNuQVpDYRP56oEGBCEXx5Yvhtu1+Lw
y2+ousWFGnC2pCUFywhiUlrzHaqQoOkrqRMnqWtUfe7e0cH+WPbxtb+nUGwJ5Sx+L+8xKgtNLiWw
IY33d4zBwWCUn7MFEIT91VqwMpQIWS1sG4rX15dN8MJTIS8PfY4dRoQ6U+bQ4NWHA/qx9UPXkdRk
FFb94qdinjgKMVWF3fM5nFjSLSGHs9S0AqAEZj5mievPNsmqkhAbDUveihjGviDZ1T9VststNwV2
byQWhuPQXphMR0UycZNC+RIiyrW9azm704+MrbxTpi5CVcZSxdZhNiz4sxTzhU2k2Krlk7d0LrLC
eqNTQAtE3CQx+hQcVQ8zSICpavuZcNOIWkqpY51tZvS8zgTn4DQIwvHwBUS5DEE+mYc45EW6cBl/
9KBFq/+/nR8eDIuCU0M1SZoTHOkJ2S3szMP23q4ysH2xGZiaAfz3td5x5HO0qQcZ9vGPfV4wct55
KF3wmA35MzC7ii3dX61M7V6Vt/mWtVYCxlDQYl99FSXeB/WVRHqKMebPUWfpmNVx2y2Sx1zO1rlv
yGs0x1hQJkmjjaHDXQd5jZhFewzgrJ2VK//WykkRIQJE/jliqxlKdhyw6OJ7kQNvinTbO8ksvDrc
gXamv4kUeMPLA7t70FPu4ZFbWfxf2EQ3osCk9LB8nNG1jfV1WqtXeQh1paRT5XEKgg2YHjrUUB83
njRiH+Xxdd5yLOdQFMRz0jaOK7rlBO+yxHmuWl+GXn7lO+QcaTxTxQ3NEg4DMVJ0xbTCwkbpMxhI
ngZz7drYAohKQLeiNOguBzeYDzAmqpTrpACPlnSlX9+jrvKOyZ3CVDqKSXldBlUahvCfoZ3RLE6M
+v5ev3SadHddyxNS0ksJaZoQOv9FsFVfzpQTwBhm5fBL1g19Oxr0kIDfVl5C64EWQ0YiRfKW2um3
aG29ef2CDQVjcsGQVxl9QL5oM/x4AhtkyBRrZoJuxqDC0drlJLEQnxRIlAyK1mn4phBstRNiOkpx
rG6kxS9V/TD8lLSj5uHgWmf+/g2QK5weG9KAuCr1BsiBHaBg0kZL5spkNuYz/xGdUQm7fmeRfgGF
mbnAaqlnXbf4u/ThqEFh8WCtRkXy03BwlBeJVCx+pjgr4rG8fj9eeoAhrUiCDq3iCBn98dmceRlz
QaLF+qEktREeLFhAuVEsPHHNwfREH7IhMNdUWHqWPi6Yqp619rqGIzqDXQoZXQQxtZGUZFhtfp+R
gJy53lOKTQIFwIN7w3Htk3IeX+8QEGOZLhTedz0Qz7YDTyw+afdhH/9OrVSFt9zm9yC8dRuLKAUW
iD7xu5pedsU3uyNkjzsWgZnS5Dyo9gKgkQAPwv5nJowAqslVMupjz8iMRXjve0rNYVTGA+iyB6he
JGqa1lQqabnHhN7W/ofFYKegxQyDAfpdBT9CCljUJsDGhkfj9yDYpivhr6HflMP6R3mgYNkm9aVp
u2LfT7fSjqO3y6rD+7Jva1xclAOqnaJnZB2KH1ZmPXpWBEXjQA+rL5a4/IoQsg9ARVZAy1F4+K5K
zYpoO+SHPLqwLJryffdgF/v4yltRVRcp19I6b9ZBM8vaZXaTcbqcq3dOz/6EI4sM3g0IxCcTdVpv
s+h72uf3jq2uzu5GW7FjvhQMJfjjG7Kyrdg962Tmpnjipih+CYCG5kyTJV5CcCU9VjBpE9EKzpG9
Tisyn91CnY+YyHOhU04ecZRhLhJvq/5e4T8fSCuo9lX4GGXDIBIgPGA2wDMkpd59Gnu3OgZVQ2iD
qFp8fYOc4nxcF9dE1hQHke1LZvNnsu2l2WFblpv+XhmlVAKko5d1TcFD/YAx0afFwv1gNjIZZbqh
AFLFbnu39ooofsDMhJtbQLxr48Xj69dmZC9HwdeHcOpEzLhGOE19Mwk21qaLGjjI/r062nVB5pZw
jzrqmwQckmxX1+jXIgWS4AbBXEqMmPMdmePcwHrg5COllwSg3VAKO+Qgyl2Z9aoLHwCwVCTozBM2
d+YXOIk+Yj4w6gmg3GFabiKo5I/jLiu6nRpQzj2U1EvT1FgjLki7r3EYzlXx2ovDd93cfEW0zCgi
BIQVgPvACYr2ttt/zxZw/FkgapgPXvzz9Ws8XZicbcxDTwKOOQwrPW2tP66xbYueKOLuAXapM4jo
uAvc6/CqAeNRgr4TTUDFronilIZ1TnIaNV8LF0wzGUkk54taXwvv6OFzXYH4vVEE+ZgIPrkuxOdl
GBb7e0mB6i08jR3w2F70hYB7YT0O7R43CUqdiI7Qzv6euySrInqktNCMHoc86JB7/3GZ52uYgWhl
CkYwt+Wjj7ll3pJbysOWb8MT7qM/+JeCoVZpepG09V2BtEqUK6XvA0IDfwje66TSYhdpRrDaOl2/
C7Ape/2Z+CfhjHTDoY5h9bs4WUQTgLvNmn7JNKX9vUnERWveon6h69U5/O4ACDQvTLEgiodqRDVb
MEb5GvnDrchARunERpUbx3aJlwDMJpE2Ve/j2YEH6Y6usHpNqFWEH9ZLjKHsPcReeE88cSM/UEFj
YAxgVoEB+Wb9n1UA5wBlkUJRDpMdQO1eFaIqPI/is90AdbBiMmBimK//c6DnzoQ+Do0clMju/Mmq
qEiOURnb9f0ziFev7e+1x5NfA1IssGkdaKwdvqchN0nAvs9AhKK60+VFwEuGpbVKriNSr/NU5dMu
E2gbyxa2FqPlWcCTDe+lwT5cBHk5Pji/J63dkAVS4K81ebH9kDar97jyzMRMyGt/vrKaz0nfXnss
SGGy51Mg5BvTnQQOGwFtkQbB8/PNavtjhw8VnH53VcNh4CjBg4KPPL8u1xe84nPPx/iG13pNt1ef
5A0fjB9xZ/zJ6/hG8CFlsr25rv8u2x9lj8fujL8h+MDEtGPQQnepr5O7f6//jr/zhi/xWof39d90
qcZv/P2q7+VI7Gb6lu75Day8Pz78/Wz8a25d8QbPKChZRtRo43djXfHqb2e81n/zwkec6BUfg/Fj
/Ayf5K+8/vlR4A6KhzLZa3IFjRNrgxl/oUbjDa9Ujk+v36oUI0fMlC+Gb/qznY0ffJqfwTeN/2z4
xlvzou8cf0B/P74Z/zn/TD9qfM0ueG9/i+er4cLW/4Iy//VIcnq8w+l0/FiNMgGE01ZZkUbLje2m
VJIFLc94lKQpWkhHly6X5O/RZ0UL7fnSd6/reIBFQ/vFg3CqE7KnU4Xi6B+A1Dq+jyJ8DNc05tyB
00n/052kRO2m3UaIW0ktkUbl1crgfDrepfPDxem7X0CgRXlQh8Cs1K5CpES/zLvgRsKStuIUCPZf
/8FGPmlicG3sYp+Dh63D2+PTB1bjggoHjY1OGLsk1UAmJtijzi1YPJwyOdwDdPaS89VrACBOxbRC
B0RdqNNaMTLjVD/zPF+6rpDDC1EfgmH29fF1YWBTUY3myNlov+u64pLW7GH5TZioyXMRq/pihqBr
En5e+gh/GQRpHWj60AnTqfUP2usvPcuQvNsUhWFgRq3/EWPabREFfeKv7vOMewTGWR7SLykusci0
brcYequul/xRTSulkOqY7qLmcxjurzNSN+moxPcAnz93ZpzcM4lcOIVdB80xralJhuNt2wpl03b4
rFNTaWRuIT3OgV8XnKK0MbsBUz3X/SA0SrUpWpG3dXtgctPiEUrnR3V5QXzPAJYmszpa/7ouOIo2
jxLN3bRJU61xxCmsdPgs8njeQO/tUG0iDbT3i5+pg83NcsDMfu3jQUvMo0toBDowD8GBpP1OHbRw
yU9f9PLWGr5gc/rettGrISGMy54/QWw9EM00+mlHUBB10xmXC/GsZLoDWJ2BY8ml1CosrYqJ3xRs
aBbUphJ502IO6xlIJQim2546jTGqiY90KebPSd+zirZZGnmHA/0o55eI3ClWKw8lxrqfO3LjWZrW
63m8Hoaf0A28H3G5oMeZxLCJUVI3zed6gJjWea7NWQYFIZfIJIKnryiRF2gyEJJjdl4idrGxtnuX
e4CGaUnhinOny8iDOrqGVohfXrHATo6S8qJdDNY7di/FI4LNFCfBle3eYdqGGGO7x2Cbmc0XDD9d
fsmyuP3guc32gxdR1w6HYDuD5wUtbY8iMI9Q5nkJKtkEanmGQCOO4+3bIQVaj0ocuf6PUsyJ9rvd
4XMMk+4NqoRf6N1zdDHDr9dDxam8KxGoYCdiWMXUdxPoykLGUvaV37O8IEFEVEm75TcS3lkcFj+R
LMTW4buE0XUAW89es2wi4db0D1gcdBcvB8cjJ6HdVue4lQuL8M5pu0yMP94DhqgQkjNxpfaU3l6h
TYrj5NB/NnF2RdxH4O8v4ITlGbQo9UbqNvlpA53nLohZPnzvaCGof6ViXkQB39mDukHdJmlkQjoK
mJTZbmrDFVX6TedDEcGiQ5cXYsF5DmHyTpczTUPbR73lBYy8np4UmV/SN0yr/nNOnean6Re7hTAR
AdhoK6uo8muq1R3cLhBAwYbwlK5WTUV47h8w/vzUNVq9DqU/jeUa90+QHLJXOnEGKKsI9uv+e+6w
ymKv+doNxdVyhW96y5S2YUFzpaAXlyjj8ECcIQYMq2D++mIyLa0/nxNT6CFPOTTO/QCs256U4qh/
DgcMilcsW9oSLCa25ayLRopX3dBZXCU/Y+J3h+hFFa2ejJpSqljiJetflUbewddZu8tbK6JNQxO1
XHd3RrEXpQ0lByqxDjjJB/m2c4iznUR8PGrKYRCvlcG/PcoQ4H0aVWoLP8OdEqIUNvehgC6b0SmB
vi7mkSmaq+QndqSw1LHN9vP7aIcubEkNANtLZcywzO89yJ8RxaAUHbhO3RqCTp5+qyw2Z9WIHevt
v6qxgJfWhcLlMxyoQ0ssC6yS0D+hhpIY5PW7f4K6jnc/BhvUyGpk8cenvtW61TqCw/PZ7qj3oKjU
5eFBd9dmYpmQS1H3RWCrbai/kLMYSsdUieUdhyJCOdwD4CaFbXm7brfviw20cvjWVdbPrdK/O09s
e+l6HZd1EtniCcLQOr7eofUHlzbOuFrUwRVqblpxXfdVPCN/1cPPotfpyHWDflECZYX+Tn2AQNSw
8FFeAufeivGo2nUUsHR3BqA7CzSdZMkRVAfmgTviaRIHkmm2lxEh/Cb057ZDP1P8KFwq6HVSDnMY
KkWA6P4rtWhQgYCJ8GV8PAZ2ZLna/MBZ/FGGHZHDEiFfPfP0pygSV0fuQgefnhzYsGk//ZFbeW5S
+FHdOHPlL7KcUB7fHhaMqGZCY4/9ZFyZ1pzyPvVN7KL/LhRJXdvGs26jdm41IIg2EDtsKsnVX79E
5wSxkDg8dJllThzEL8dEyT+uceDSYNUv7LlBkf6oLiknqTQZFfe7zBzfU1XyZiwzeY29e16pIcfX
8Ztj4mV+Tbk6/pX3fCTRf6zgR7r9wY9dr5DcXPFJ/SgMYXhnu/dipPKJ8cePP/h3GcuPV9ZHucn/
S7Urd8t8UJKOZagyED5wMEAozCc1LOae95MyVDUTleVYf/KGD6pQ/wATIa3MPwfO+/0Nz6Wp+fN3
WcobfW81Gz/zu0Tlr2OVOtanvPJXMYj4eePXfv+D8d+M38f79qCfZXZLzzAOFbSqSM1Hsf5B3fn7
o+rueU/FqY+V7ub56tOflgVaFlGMwJzqk+015YJFFmzkPaphRpzokfFAR/CB18Pm1wJQzzxTXmmV
jQ+M9zwkmQGNMIS+9oxHPH2GM5Ufxhe46D+Xxviteb/RQuCnjc+eN7/xC948QRhP0MWSna1FwHAp
pto/PftuNj7ynANjhB7G166ZsQoEQPx+sP4KqemIPHDjx+fz+5UHwsPldfzM76fEd47vBfnqa42e
Gm+ATMp7LSPzU3nDp5+Xzvgz+Hm/39SLBYYVT/8L3tAaHF8BI+ggesUPHnxmG/yBAZdrA18ASgjE
4CtWpq+DOoyvfJr3vz/Gv8JjOb8qpvUYzXI4Brw64BKwfCZ1/xAsd35mJd1cp5khs6hnSEHjo3WJ
D8D4FnRwBEXPNb+o2KWLshdajwA8UST+RZ2oK6IH5zug4SjHpqirZWOAiWFJO5fGI07INLf0cwWS
Qsi3axhTUMDLBpORDb1zSH7qkxnfAFDyDEZD6yG8KPAZOhNdX7hhODSoVILmCRoxOU4zry47t13s
54wpuA/r7Gbv7X7p+I8DUXa7u8U+/LBYPcY+tet+/cMO4Mxxz+IKhitfVhLfYs7xLy4Luz2abhFk
EXxejk/5aBdWB2fTcVktpSktLRFW6XRwQGLWRW9exll6lmppxStIkWvyQ1geys1RQd6KbXBeMnvS
0RAVA02Jy4nOLQPxnFxXFW8PeE/v52q1icYi7Yj6vIr8KV5Rddo/iFUh8qOYSsqO1Ew32A1ArBLI
8wQlgzMc5dC6LjzjHBqUZNHe5H61qdsmQx7s53UmJ7cAvph6GkLjwPfhKHMQUQnbodT6BwgzuP8r
15VdhbJO4xHGcsxQ7g7QB6oNCfGZZ3oSsOmekurDGQU2pDyfYCUFg68zZ1M2cA7EZKMbjXi0tNOb
cre8l3hUBN58z3BQ5jaLxGuHBfjT+kfs0jhW2hbZJEKATN72HIP3pKI1rV2MXRPap0hcT5r58TbH
3n7dsODg14AI0Kgk1FWoMLHg/xI5+S1TqRhsRIIj0zvuM10OFp53+HjYMzHE2wy3aYzvljoBrvXL
s3ZvrdQ+V3kLwZg8aAAOQ0QjmOAceLwAB3WgmjKu5gZwhx+ojVEXAJx0pVMUuUa7TcOCkTifctw5
yJxwy4h+5gUi8x0bBRaZiBGq7gpKJLEvz5NbTopv7ieTT2LWoxMippiCdoOLEhjrwR3AEyk6komR
ER3xhua0EDImKnxRfaEiTDtZgo8cMwaka3SLRQoEApWc3sir6FjbDNqDdWqUwaqhKlcKtI6Fej4x
Pum26PopisgsXCpiNDTH9znLSEcPyB3mapOJO8f4krEsOkjhyUki2x/DG0NkFNfQouRwCKInUY+i
ovp6//sOSuCBERAhaSagXJOLgrjsl4u+HC/qiRXUrbmXmGSpUq5h5viIomXVKD+dPKNbgkhft00i
/apBz2fhPv0P4OOXHnni46Pg0fAFGYom4Fsbt4sQx6RiLrMEqY61NMVR0jknWY+6vrL9KXvmvec+
Y3qJ4SxVxXLj8WODCHpwFVr4ABXkJRP4RVXtILbiQWAPDH5w/utU/W0XAjzBaEsTcFbZ4dFRlSll
2YK39u37tCgYqQsmTDGeWv6lzgyjitvjkYQ0K8ap/k0J8bs7CBAAZJDX24oDBUFu16KbPUBqy3jM
uHXpNvpMPxLnWm1aMTDFn1C6VtvLaOyJAssZswTwTdMPBWgRYmp+MP9HIehyETIoBCJ2dUPjDNmE
XJk4vdJi+dEsbw/oAO5A1EHppNbWOmphqpXh7na/u614zIICBK8qUksXatlMZkJ6ougt5r+cHTOX
X9BADZRn6p42++YvRi6ZTp2I3GJZMakI4nh1pwOfbTfDoP6XyBo62awSF8U4mPUdCW8HZwABTm7D
7IW/axytgDOGmt0n2tN5YOKlI81Q5lE2wm4IpkeahQirDKNNOeePuWlGr7uvDJOfp2s0E+x/qf4k
x1RhrxYJI22uhdlIgKOopl9aDXWRMMQrP7MZdaROIjE7EPMoV6IDCpHJZtzuyyXyzGKMcKgVhTej
nLyLSSVJk/6qh8N3RWAtRbGBiNgP6hWLcaPIe97h8OV7BopDHxurQ8+eNvfDEMCvjIq5Hi6S1Znf
ozuSlxpSVKWaOW4KWqR5AeykPEURTKQ/LXGtQOWcYsa2Da46e1yVXr9r7gvnF8AxzJXYpQV2SnrM
iW4NrOa5lpn2tyBNrZ7nprs2trg3mPigmuL9ki4Eg2nedBuoiTA18y0dsQ0+rtosajvJWut8RnAK
3DAJAN0kpC+0JLS4J8+3tbb9eC/XKfN/ssXqTmwIoWLKU9I0/YZs2vLrG6UqRlJCNtBlBF7NSUNp
aZXYdwBEnk+PXwi1MZaPDphwRDOCguJ47RVFtQjc7bac1wHp5taBFM2s7hQXhbLF1pJ5oELAxpjI
tXK6Mtji3R4Sr7w3xESXTrnc0a4RMi86UGz7c5nCMQTvveRrEUwHOQP9A0TndOfEeLdGtMxgDMQg
Y8dXT2TCNwOrACX0jEyE9w0tyE9J7DEIFi1Iu1u6v27JBZpAzBlmmugsCKa3PZ7P7E3mfrydZaKH
ZA7LZVDoKU4X5eUhGTb+eFHSSGjrqOIo18ztPkhMgdCxWy+/6ZO1FcxLJjs/3+bYoeER1TW1SX1b
NqhC4e/WeHXoaEkr6G2wh9QRKelzqJukf2wQVgRgStWemTXg3A96HDL3HXxq0QL/PsBow4gi9OtE
iNCky/RQvrStpqzjadtZSJ1z+LB7xDWoETkxbmWfIkGYmFRil6rugANjLHvkSST+TVlwjCDBzGoC
gs6S/3m/Qw9AFZ3wyIFtpwV5Rh2UbJertYmS9R7VYQnJGeNdtVvKNbQ5NpKI5L5nXRKxLnRcijAg
LaZSKuNJu5IvGJ3SNqYKhvC5yM6hjKfFSezGAYkeBSc7/iT/3weDUzm73AChXbr8JpjW3kD9cijy
PBmRsSbxP+p8qE6Wz9BrKifkOm+emcbGYusfVZ0nmDeieEpOqOIS+kO1UJ/oDwS0Wu4i+sb7JXky
FwJ6oA5Je1jD19q8k1NBiaJOG8fH7dH0rZhWbPh+SfKolpvCkVaDEodt9IXBQVeebPQ8eFvnrTNP
Qqeu13NB5yRaCLECOb7eYYND6zYMUlPplZ2q4/C95Kb1KgKuI+vrSKqhzBmvOh/VvkS08QayYkMG
Q3iNcOM1irb12QpKgPufG52Lk66bDBU7Kofu4PHFWTaTZJf4w5Ack57SQMgdfN5ksxy7sOAYht7B
/ZD1lU/zS3szDQnqUklkhEn2jep5K0AXsoLVuICtCIdN+/T8gW7KpOnFYmaOSyhET0EPxxdLL3t9
iIotFxvh4NKt/oqLd+kqYp4ofT/EW9Jk5Uuu30Z1rcAkPdYzV0M9M8mixYlQhidaK3ObZnnN7xSR
bUqhDhsUR0Mk9ws486M4j1N7rqirhEoJix6OWJkSHOn3pLPK1OTgXVKvbxK7z88BBdPzQU8ImB9V
BMyK4IQgU7hD2qyb3eJODUGBBKJm5j2m3dDkYULT26bGMQBnSrDAICB3/fkgtw3jFWc9WgEJw+uR
7KVFDQncYUGT7dn4jx0/irba4FWSN4s7Vd7lUyFrfK96KhRMAETxl/BIEWIblh+WTMzdw4zbUmiT
jtHjnVf59n22Ls8pEbQKpqvkj0szRiF/xIfM27hY6JaLO3Vx4ooeMavBeBY4wTsb7U3uspqFmtEF
znfBPMmGt4VTg7SQnjowMmv0TypoChxKxUqhkMis7kEmWsuwvmq6M3ngSX2tZwzu6MDTDAEJwkmI
aPeyrei8xFyyBJjqrOQemX6F+RU1mRaoPD2kIC4JYzoL4CK8M8QxCr1/QTRKWHAx4mHaTBD+4ykB
CmtG8IhNsbgzyuZgxfQD1hxBATHTXwg53qrArKmvpIhPY5z42TDyI9Bha2T/fE3VRsHMnNdX30nG
Z66NqOqHgcj0J+IYposu8yxiRiR4hOjeesRafSpmO5IAqTV3iXUVLpN3TAuxXSqz5zIU/3dklSLh
4XlAN1tnqraKSfp5/LJlt3JIbxBsZcj9+rWf7hzd15g76gYUREB/xzun6pfr2CHu3hm6tWA146I4
Ls0O33SBAObeQjBQ80tSvPiAB82+z43IWXyhAis5HFfP7J3ThUiWzxoMbRgWwlQmFxd1Tb/KNpsF
SSg0lh6WBAIFAWlOP8ytaoDRBduAbo1M/lUDJ37zwwqiD0YIbMFePMvEO436uiY48zRV0fyhaD++
YW0bMDK2yMf9bEcUSuLOc4bGB8e7iVuGMnF4SpEthbAI7JIbKcQLhmYlAEVzutcVayAfngxaVYJq
j6sHrmRfNGEpw8yJhmK3W8NbUkpo6irimRShVgvtWlREOoSit0XsBKnNjb8Ava0zK2XajWCVh+Tg
5Is++i98OY9/8aFfLovtapHc5QHkecxXVBno91I3wkjbluw+NfQlplWrBODtue43PGcql/NiixPY
X9flBGgw6UEDRkyhrWEbdKh/U+UM3OsYyAp1jbp9AjA1OUD9ewE6ymUkODX09p7s1aTWycxwwuNz
3RsjETwK/LouLLbJEMgLw6nPR1U0zGvq2Fm6rrxGkwxPReCNzqicTkCHgAGt5te0R7PEXJdkkYGR
XBTdTbvqb4y2nDsdB/1N6qBkIJ7EG3oHJXMdpD4UQqBAJyMlg3G2UgGCFcHASR356Cl4cPRhs2GM
hGwyhXX0s9/kNwOzrPV1qfMEPDebbhZvdh9Me4F/L+GNHOi8sr0tdg2VinxeEfskMnY8y3OZcqnM
I0QjBY+AERAwqo6XVhEGi4qCngDac0tgBBshEupCpVGdl9OHB/MXpss1S6CnfNqmG6huobHsq/hT
Zlhi4XKWCuOVmMt0gjAx0lYZqPbObImTZEiPGI4GhgUkgPE0FnjMEGdgdcNBCUlT00qU5THQD5EZ
Qi+YUarudc2G+YopjnTx4nHJsk3dJjG3Xr+mk2aJuZeUyS7/geFMB08Um2RYLYMt95KDr4nS/2bk
YKKkIQSbpykm4dh5Lt/w1ct4IWtCl+XxlEzK3QFW1KVE1dGA7Xt+v1plZsbK61f54qaF+kpj0yON
PInsVYDsDXdvrnIDHkKQlOdG3QDjo+YRtJR29i/DAW9oLtTwWvBvSzs0pA1cN4ClYgmbiWzp9es6
UR/p7gVGZAKo6dpTpKHauosgHuwYuTvDhgoZ45HfpvlqlnvppbaB/E4VcX0mr+lcJ627rV3qUaIJ
zTLZb0NTwICDERSXJVdZptZj0m2uwKwuOm9UwWrPqbWntVA1mACQ09F7wQ/6SZPE6E7JWMwgkAWO
9dyRiGGzb+TnY7Xw5URkO6/zfSkdoCWE+bARD1B2H+9Eq3Tidh/UuGRh6Sq8StWstTpcJAVTPqhm
JTA/7OqfobW8VS9cuGRcZ3/ti8UnaQa81f7tOljdbq3VmST/xIJOzwawz4N2SR8VRtzxtaGZt7Fu
X8d3lv2+CZY3kvVWLpt8oHjlPJIk2dC7KfkQdd2aMpFiRBJ4oRjNaphVdNFNi5CGgL335zp0VUYJ
uR96fDN0oL6+plD8cWGTk4BUGlquzfnpga4eX3jU1W3mxmV0J8vqtEi/dD42x9kBw2FsMmW2oE6M
FAa6fDEnOwuVAWCr6oTnhFILTR0VxcPS3tyWwYb2cErtTkqxQ6mTprem9kLXZjcyjyP2JN6tph2o
ZBerQnZSdq/MIyHzMN4AYFodI9nThuxDFl5+81YQj1/D53wC8gX9yd1B8xRGQ84Gv33CmqFxggXG
B5YuloaaeSTUTZWvn6XflA2ImFbvMPjBDarMAN/AlzRnyZaB83O6UCbthRo3Qtek8o/L5qtM+wkR
V1LAZwylqK3eyLvEa1RNJD2n1CpKjnU2Zbhr6GwySTi2Wn7K/wx4PW0PpGQ9k4ygh2JSDBX3QU0Y
8SFl8Fc75dudA7GbxrU6XdL9qYBR08Z8T34LBn2vVaKuhbEH4dipS2iD6MTZQzOBe2UNsozhuNh2
oiuKH1q5WN5CD1adbFyxtqsVA4xk7zViLqZDxt6WiFYoQsFieCs/rNThMfAAVQAqSOgGKEhEDYUq
oswzS/SF3I5MBYdEJP4kLNNtX2yXVoRSI6KqZ0GC+mu0mpELyTSITlbMiaCRauqX1A0JKjffsGEZ
nyJPK8Wl7CzJ+qQjwZZHpcokpZCAFATT6iTro5552QfCEXffUDooAsod7o0tXUc2ChAPZ5kUvnnx
w9/So/QhrI+ek4AnA20JDo6u2fzIsHSR1UW7cdeXQ8FWf/0enkyw4lpBqbl7bHM0d1P6yXAY/DXz
LyLD/ZZDpnxolMDIeElmMrqH+V7mgBwrDDP6+gypyxVFfVCTpaFDkfeVDD1Eq1BGI4c72FPXKixE
DFGVIHMxjbUyJHCt7LMeGC+d0Sxe0Di8KiMwzkm8jXaNa5dpG7IrWQwcdeu8pYuOCxB9KHtDc6Mj
E6Xczhf7v0ofGCDEnVchRxdtVe01ozhTLGjPEUJeOqU0KiwSBBUBY04CalERN+KyCO+kIIt9pm/g
EKXcS0tCjHqbJEYhP19zZ4PDr3jJre/F88UXEAhTVslFSkF9dsm+eNdwYuecEq/YnbJ2iz1Va7ff
BXciV+hxlwGxfWN/6PLQ5IUyTxTfx9fAL/JvIXzqKGy78sM6WyAyzO/Ps5CCF7Y4zVqH5mPMiLWT
5p7nbtdttKkDU0une0q3hnKpZwstGaChql+iC3Xxhy017JLkX7TiJzxNxbcRYXNQGQU+Ca5+kWcz
HyUr8pLLiVFG2/B0eOH+eCd6waFMvu6Tju+PLvA3/9uMOULKJ7F112Lsw7K2PfGqWT7GHWh94M8V
fius93VK8wwLzlxpPhhJBmQG459BHT0CAUm0NBBiszhcrtLu6rzTz4ltsfY2NhJQj+iNsR8mC64t
O6ZxbLl5qY9VCDdPOK9q35HRw6kOTUJTBZVbxBnpara4FuFd6ge5E+hrtc8NB2CHVIAHOvFTBzU2
4qaBj5S67eg7U7976JTV+hEpZICAY9xUifmSi5mRVR6IEODGeUMSM1BjkqngCkFrX0mgi7fGcabi
rRYHWpfpuEjMM+/ZSAH2axQPdo8mQmAqDxRTfYSQevq+TYZFGWqk9JvhlxJ0CwWFyabk0IOhs4Th
zF3AkgnuyALZ0euh96WaB7aVOoQJEAWNjclll5Rn8W7p3xkGZ0iRLGshG+yXRIlhElIRtUR86Wvk
4qXBH/Kt1VrSua70Wi1Mr8C3b0uJZOpHHtnr13mi/NMyUrljY/6rcaiTtjWkqFW0dy3vDlf+WVmi
GaLG7fY494ttt8UHCn2EoQNoG3WAq+R2RrFLNRRz1IqjQnvkUZNMpZSNHTy+ZdKgdoGCiYAks7dE
LIHSONChlzRIOYNAArUrPeyO3xjEGz6kpgIpy4lokp5PLE4muPAbJ5yGoKJBCGlryq1trWq7rbs2
uqstojIueXR95tIPibIl4MP0PPhtRxsUcW1J1qHFlbhMKInvSCzUJ8nL6KeJ4hAKpHgxliQaaksl
JZ2ruO9WObbH5dJgZolyV8ezk80FbSmjIlNvVjQ7PXYNMStSaHY+yfDrj9pAFpOdBAeVXjX9Ss6q
ac6f7fK44oQKcboa6rexhRLKJPR0Lw2Lggev/MqHkKZYUjIWVXZEXUUcYQqPahsN8xJGpPGoNb59
DHMlq4VXpYUtK37BsrbN2uaUM1SBp1k28aH5Wvp0XnAVEb0Qs637ctDwBkTLSp9jl1+4PmiEX3It
PZ05JwF2xXXyQ4DoFURVSyOpmrcaR5ouAdPl68fXhEkW4bdkmXOMbT5JESO5jhFn41WnCJZhsaE6
udlYH71he1k6zAchHxZH2gpI0pRjW/hyX2Qt5qrtgo7N6/f/pUIeqmjMKazWMc6exyGhyoNyhes6
KQKEVmOriLuuGolSwkjPZYcs/lYD40gZJDwnLdDt8CkDTH1C1ltDtlHRo2gtb3M7j266Iv0msoAW
pRwznzFxpRciXmu4kO6z3HhV4o8EdrhgJE0eNZE2mtx3DVeMlrBlM93r9V/e+MtMFx/N6EggNQ3z
qXvZkKz3+FxZ5CBMJYFx9y7uOqgR/HIbbNfSniqk7llQOvEVXsaSEKdIgijzAGSdBJqB//9PpJTX
6wTtaAY9cNEy3jOZmVEfWO5r3qMMbEz3RbkAw9JkNdmU2/xN8pfSXr9AovzcdxPl2hSl4Nh5tLhx
2uyzyGo+EyrkZ6atqjHU0jfYO1YVi1FPwEyckJddjO2qqkQ50qg3qnVtGEcYMT63TWT/qcRF3Xgd
kEpgBMQrfxV1SXMYVYoyxeutBkwUzII2jpbwHzN6rwKDNcmKbACAmyqNKB3DSzTV+fpCasBhh/sV
REI16OV6Ltm/hojon5GEys36Vl7OIvidZ78aAG/6cNVtBodnOKc3NQ3zBq9ewOXw7+wqv2wP0cet
bXGkASiLEhQ38qDDtODZY0r9G0o7uDoliBrz6wz7UlXEU3kZ7+lAUzuXDYwyKN909ljZtJhVfoyt
9P5Bt0XhU7pKoYMFuriIwKFd/vriNdPAT34/+F2wpzgzaEod71yrStO1vXT5/eT+BCvFTgFGxJmj
2SLDdyENxvoFEaG9FVeOySvyPTAMW+oRM+dbKLGooV12r86p8kj5ntJZ/Km1IltIJVoFhDsLnwyt
CwXbIoU59g+MJV7AgBCXUBGQVNE6n85PGKIyG7xN4BtgUdy6zkfs3OXRe40qNcb6pIVySqhBPNW8
BFyp3xpyCOe4jq3zZJCXILVEhGWagHQpQBeP77WHW0OxworQdC6B9syY7i4EkoXPKbqCZBMxbm8d
JabQHnmnik+ngXYyxFfnV00HrBZguEI6JWpqT0h1JCol4UCMhNeXyAsNVweSIuHNxlqNIQpT5kXj
107mLD0DC8i+/fm4NK5+misPo8sENQGxsYBTddfNTFAAQ5oyj0bHk41mxy0UIjM0EsQ8IwoKx1St
bSh2zA99/epP7FahW4mUin+wRynGKIjjm94Gfm11aeuSBZafmBH6vdxmHImcSUZEWZQpBw6JsvoX
RDER9JUyCP+TJbxRS2GkLz6REloBcTrpzX6GzSa3EuWNMkbrlsTf3IkR0jPueIdBbzb80nghNSSM
Q/+Tl7mZGCeQ0B+HXNbbgWZFjdsaNDbqkkW4f8R58ELaae1LhVSRl7SV5G87IJNCmvo4EEO8IP1Q
MIr19dv2QjP4+LZNH/oCZcQ2xp9BIV0x1oYFliaszwN5Pk2xVbf5a3+oPuhEzrf2O9+pSXlA+n5z
7ACDX78oU1kcByvAKQdWAsQ0G2vMSeXRbpZllOcH906UWRGWdFHSjxlWBwfDs2a+3DDqiertVnKf
HPpGGnJIyZyww3hQHsQqB428gsEu4qUYwLGmIQPSInKAtEJm5DJEG0Fy8vE2gzh0FJe0nDku7Y72
5o6xSeAJyoiFzmtGgvh5wjSVFRtSZ8t6Qs0/qKSTk6N6xueBmhc3akA9Bp/E7NbJ7SnSZUPSmrt3
oiQZ25oK8suefid6fTMLSdmlTxyWQxnAHuc0xS/O9W/yNdQYlrVQBZN2MoNbRYuZiGQKSoq2Yo1b
Jb5oYk7+gyHuU0K0dmqAcQyHEKgeCrzjnQqvuPHjbeyavqQZesPTNfsQ40Hi6ru6YQCGynV+C/nK
mQITNEzhUTiz5k7Iscj0UmGsWQspBc8DYqfgDheKpIcxnjFG+tPTpdrFeZmtKu6zzkzEAhx5sy5k
wahkoI2nUkF9cCN9o2EMBeWrmCXiDBTsHbGKq7MF7wv4LURo2mgifiWc5xNeFpSqHtM23zEN0u0i
+7QrwyvbYkEH6/vIHa6bvvy8Ajd961rWZ+ayv+ty1gH0TYP70I9QaaGOQL7dvVtFq7mMRr0BX4/X
N7JBuCcbGVgH5NvlVEFtP1mpmTskzqLfOiODTJoiSzACrr41DY2OE0IjEwV51cI0rPjnWI9bj+pS
iqlvyFCo73kEDwZrJIUdB25yizVoV4sWR5LZsIEXD9/faKRe/zVeQB/poUv9yAGDQGqqzWx3GfaB
UecYZJT0/tIY7aCB5LtRiIAoMLRdvGfTlhH3UOOkEgyFCU06A404gxzqzHUpkZjeXrimWPhpFNOJ
04IFULouwrV9p3FRtbv5aBcunsECxPA+kq6wQf+933/VAs13KFkwpBFZX7tHdb0SCwF9GbXu69d2
4uTCLpc1KzU6CTXyx8l5DGH/MER2T8IJOeP/OTuz5ratrGv/oUYViBm3pAZbHpXYjpMblj/7M0Zi
JAECv/591qGYtiCV2ElXlyJbsgSCB+fsvabdze3r8rUaVmExkZe9klJf1YMaQ3UewpYF4zH2Llvv
o9bjnsKVqTGC6pI6Aa/rFqoXWxdMpDoFdQJSvqjoVIOi0ugUYEaiN5VtEiU3rvv7oZm/IFe7UG88
tyZcNgeeQ+59wH8f72JMVieSfMopPRNa3Xp1a2exGcoigczIdGbtYOIfpDoCnLyWk0jZjir+uzL+
Ma/s2yH2/nr5vhvsZ7EmXJ/0HZQTxADhCX98XfkuC73dauuyaWWGwJXqQxS7PN6khlyfQWf1X/Kg
6pDXRmaGpLmAq2EP0Zv9aR/ZeYUVdd9tC8KPmm8kUkuEAPDUO+KpqQfI3GGPOwsy1OOqyBLxqq5e
X1eYijhjCWt0GMMtIazKVC/CjcKRquDJGbdWHYEwhGfMFkn/HKtip9T7y7dp4kT5R0LidG5pQoDm
m8lVpI1MOGMw9V+9Mnij6kr0rPQX+q90f5qDphHHL9/sZ4C4FbctRInEaCjSThbVUxW1/exve9dU
+rLQypNaONsffcw+V+Q5jjtN4tuhrqdNTuvyuop2t7JJnLcN4VCa5aPiWqIGaWntFPjN4qGgF4Bz
+E2aKikVJa7VE6Ag1TbcXU07L2TmuQZ34hY9Sx+qXc0oLYWWI22laa8I7l9fhrWfewLY1LFmsvq9
GGPL45Vmpd7oVxEvXm+UEtf6jpEQmAdstmK9HFmvdHYb9wenj0n1Q22i8I0Q07Da3n8lakUXpsvi
AUDwvhSOds3Rtg6j79ybWPwDSzZe/RTQJIatONK2iChKmL4AVQ+HSGNoHe7rSqw6CBIBWWagu+tz
JnL1Ly+Z54o33FXqDNk5KOAWd81tK7rwaE/1A5PVu8UNEBlWZgTuAi6pTKXB15iwMYjIbxjwLxHM
lLfrbcc0tZLZ6BrPCaoGTmQmg+EfcI+01+aiJSUT4KwDR+O6Xr74597yAJWI+GO4WM6cxVteNq7X
5tHK6NTrgGcscxmuqV1D/SHQgWgq2cOkIZNc0QB4xfjZGNnxTxp/JrXlhQt7CgSsArY9Jb57NlkF
qjl/0YMPaZlRrfUPJ3SGLqtF8USZlgTFJ0MTK8+JLlV6DRltRtImlFsdUm/OUg7L/fXyRT3D+3BR
xMEyKIuGk8Pi8UVhZto3UZis4Ld4WyPuFnpEqav1gKgIEngoCUhaDberon2vY8Nsx6zP/oigQrT1
AWvCyJjotJ3vcj+6m5PavsorAr3MyQ3o+fJlP/smIwvgPlKd8z4v6vNhHzTBkaBFU7QpIckY7nEC
ipaTiiwi8ks6wWSFKfgB31YShVgPoxsBn9B015ev69knB2sVWSLUkza72uPbySTabJVbo032FXRp
fPzcFjbD13Owt+QPEw8HgWk0jELv2QB7O7yxrQQqB9hT/Rx6aqWOeF1J3g1aMU6fgiFTNJDXEjJ0
7by/GtLq++XH/olPlXJI1bojLTsA3GpxU8N0mlKv3c/3mlxqkPNqYpr7FhWPxl/IGRa/aqLVx7gb
XtfdyPzpA75aNCEcjyFlplQyRpAD0u56u+8v39zn3nQ09jalGvS6hOuLmxsTtjQGuX0qcUVkE4at
pkzb0kjsic555YDDCpqRrzpxNNxI/iVVXuJOLwsvn8yZ477p4fHoc6gj8QQ9vi4r60unmFMWI+Se
olAloRPlxakPTUVc9YxbBrwby85Nb9vfBJAbbQ3D56EmUYlC1CU75CsrouYAvqPZx9OaXNnk+nkp
HLieMPNKxDUk1noemQYu9HmHolzthaaaM5A4ZtRQ9COvHd4Hf0T9JLL4EsXyjAoDFDpCAIuAXdKC
5fkQxGMzNCwUydr0QmsLr78TXGXe9spmodPKK+RNphYP09vZwa+qR7iRGBAppf5dPxyRREczjFmU
sKHFpRE/NWRRmHFpVFtCWwX/CzeWLtwU9AXXxpl6jhsSWyMtoGFpKO4FDQ//PDqHNRLJ/006XgBg
tJyDM5ONN2eWe7zPiv1V1hP3ZCMGw2560loVn4Jk/OiEFlmmgAjg8CaixvV+MzIglgQYBXbTixLF
Z9ozjLUaGsiVPRXUdP0+gkglcaGvrb8SW0Plz0l9EtEzaEbohnywJsAcEX3iwicK/RVMpRC82dp+
GrbjhxCP6MtPvFFXLBoFpZgDlQb0C+gTHj9ZYb8avaCCrDX0PvEIYlfQGdzUKaDaWUOn8WfqbPWW
ih0SM8zgebyW6eu/403BxCSrKJs5XTdbh+EPlw544zV7fLWacMS7jFJVtoRFWzPs3KxFRTnfiwuS
AEh9hlsg2tTsI+GWqQ2ezuBVepAiZ5xL0Nr3QbbtCR07Eo9JVd3DAFPtmWYyJ4kQeaRCsBPm3DnH
7C6oD0iCgR6YnTzPmvyNIviyteKptxXPrRo0m4db2SGLlwLhs0pb9zid2HvoFw6914y6xM0MDs02
r3pF+KUeJRNcynkm9Y74YnI7v8p7kDjtBoL1TV/bn9rd/o1bcLGqM/JD0PxzkNjhcqE+AcEQHixN
F/TyXeR3W1InudlCOMeEqyWFRaoKM7dJik/KTjvE5830h3qeSQowaglaeqxMl6VXT+aZkFHDSM4Q
Mhp1iuDQx+uXd8jztgf6Pyl45E7UCtBYB3kohdZJEhodicgEshc+PEZUVyxnmUQTJhqcB0XVDTYg
aWK1MIT3is0aApqm/Ih4FLG5TIEDfdnLT+AzZy6vICK0widLHi3gYiFUA1Hu21K5tg+R7dJanxnx
Hgu7cjKNnV5XS+GaeJrtCggN4Cx+QDKLy6ya/xSgdQA2iG5jWggy0WUxXTWNE3euw84QYMVn9l/i
IQGZD18lBBbzL7DbCIGPcBZS6w+IbjyaAHYQSduLCFfjQTkN/Ixi90mArs6ssabFTxzWCqk9BpdS
vrYw6h5tNLuLMralJjQEWIUC0WLDDitClg8mrkYYVt/0qMGIRygOKG84r4cRPKjjrJaac4CPFdKh
TFYr75J1PuxuLp+FzxSjDmU9RT2GEOzKy0ditqfJGVOyL5K4+h6FBJ3Ss220AR2inIye6Z15ihls
K6Bk3PN0ah6RkYoDd/6NmLi0IhBmFXvhpnLDlutdIR2nxycNRMiWmW978cw0hvTFfgqSSZQG2mQe
ouVZDvCXRpAAYA7n/VO8Dx4vjSeYiSET7aL1OB6SPxQCeaZiTCwdig9Bm+ImNWdD+7DmzynoSjSN
7ofWh7R80udJf2NrLgqlmHpX42OD53bDdLNfxco1uZPGUbKkEWRPsiVthCaId0SMpfqt9gHYYXRE
REkYacvJuwOUkkCLfcfklCB2kDtE3QlTvDY750CgKesJjsrDzx6lrB3NWDcWp9YLNuJ2+hbxnOIm
hBQpiMiNQRURrTvOJjnONyFCfCXqaxPTYcmo1p8CqoYZgTqgNp35H9HcmtGVp00PIJKXG1po3hG6
XNbDPncc6iyk3HF80N9lyMTgwm7uZ/KuPKZe6tbr0VN7OVbTWp5Rq8uvSyd/pepRaII2QRROG9fL
P/jZFkkoVCzPcrOhW/+sNwXv5Fdx+z3zKpLdeBU2YHKgtCYl2KPWHXh45+qSOchohpYrkQdJ3nfO
xSf7eBjPqzLeNYf7LvHWTfWninw1x2c4LWdapWVThbMomIuA/ZhXi/HPnrc/RFIKbPQcfEWEEM0W
1QnMtVR/Rl+ChUiyo7FjdprS/dUC2jMrkSqZmsBb9w6Rajq6pNGIOmRd3sG+OUfGWXvp31mIFVIl
UngEKepzWhWcSCe5ozlGhGXKrgAzxQZINXRaAerQVboZDhMSSYIDg3cmJJobtsLe3lXB/Po/VnkA
ZW65DZJFaVSpIO5/fuBg9SFVXWb+ZzI5o7m07X20N529hB/KBxOzbYaiA7PWR7BgnjGx33pIz8Ii
e/JfCympAHMlfLxwXU8LZQezNEGhcEQxw6yF7vyC3szD3s23u+Phfuja1/ui+xKJ0Dzm0LgPjlOI
hDfDqtyt/bojhJArI/1F8RlRdPx2GgsLH8Th7l5ko5/pyNDsEoyEtJQwU87Fx1fXbbMxteLd3iD9
SljVFmfaTvEYmPuiPa2mfBzCt1VE1JDNnsYx4lKRO8KCRSTm7QApfJEDekpSMmGbG6d8TvSgS5DJ
6jwrLYZxj9mVJz1K3yWWjegbFNZpIIMd/nxyS5r1Cv+jAbsqICRkNS5zFPv/rrhRogBSVYyIrLXF
e5pPO9w1Vt8bdFhGMhMWBuCh0H41sUaDyo6qtaamzGP471lzqtZH5Dmd8o8La804qhf7DRdlMwKP
oVdQuwsMc5h6K5iyoDfsuaAj2cNklBSzmzBkxRuCd4WTEDAEi0H4lQkXAUZW/oBXot7Jkj+SdlqL
2TU8k7Zf0Bz5FZWUr6qxw7dGeC0jJEWtSUaWw4XobJFwR7zwwC7NUWStVVzpRystRhpe/TpFf4gh
1ZRxHYZGVMKsFyMKJHHHGARoZ0yWGQe010pUBF0CMheRoicUVqgXxAIu/h08mkx5eEl26LZ4zk/S
ROoRHYpjNr6zvQz4lo1uJxE6Wmjteke7Yu6S+8nkxpOBF/QOaejF70XMDGFws45IqGSFx4qgTcWA
SR8h41YujQw6OBOzCoFj2TwKqABlMBA8AURjBOLCCtVP2gm6Vb7HuG6ifwFtOeiZ0BsEq1B19uL5
DQcmv9htd1qJyhUQjQ+8amwGEmrK3KQjQON/TXOIEwjl2mdpPRS+oYnIl/VWpmV9shBluURqFYew
pY/3lXw+5pl1LHuYgNXPcQRyg6MoXLhxSn9bcXrDOzvh/ehhC+Vm6sWcxYevNQTPCB2kKUCalquq
UwZAo2mH1lDilpAG6ZV0+smuX/dE7kPBTX63zsKZnGs8MjS+OrEEIQmqUdVdbdmqukDYWau6HLAP
pyDykJ/ottyNs4/f9G32MbCdfN0ff0uC/UZSGI2DlPVandJMq+oxpUOdQAUxng8qO/7d28ppgexP
8ZtG2fTroRENQ9Fso+5eqX+SqikRwkj/kVOtxaSIwbQHEsmobuDAPkm1OFuMcZ4d9mVusGHGJBF7
eY8xQY2P31lQKDhBz4EjoRZYtKZW5u2tXbni0sTBFjzb+/q7TEDaHipCE7QKtWVoiLpIgL6EKOXW
9cp2laulQMskqJqb/1mXrqHFAjOVYmzPQNZQ5ooo0KYpaYQZrYiI3+TYJciNXZ5fZjteG+UB+KUq
kZdf5WkMwZOXSe+K+oCxogSJPV7AXdQ6cT/2ncFmDccJepQcMV7gbzFlWUxfgL2ZMIEbXb3SWYy5
TIFe0puyxYk0SvDySHgl9Tfd+eeRHQtFg9oPvaHI/hmTqBoNqj2B3FFxPbBRCIdU7KrR5ZiR1xAT
cCuCee3GWqd99TUPA7B1NDsYxtS3ijXuvClkxtPReL27/QOVIuGgIvDkgiT4m+wzJ1kbP1eXf5Dg
95xaJ6lmU3aY+eM/jK5UiVJSVqhlgftQAqv0K3IeyhjQd8dvBOpAhSd/qXYoZvtbYlFN2ymRsZS3
CjfAZHfSOI8wd7S+IVu5zLMKW1B4qXnQgVzQdxFYesq1NESbbIII1eR81j2XN0zjokW+2miqTWs9
M5E4YUTWteHNYRz0cPer4zcXO65UyX3D9ocCOT/Od3GWXhUdjARYmMzKpm9FiWjiW4mDEap6Crbl
TOSdkBJSFG/S0aRJNslLlqBAP8/Djmf0ZmKzp5M6Us1aESv2mKRwqWSUFSW3TBUi2heZrNwVGbhl
NFbfKXRHOmnet29DejAa+WTPUwFSp2n0ZrioQDKXIZ31w/QYqYRkopVcQNNGoxmAHLxqjrr3Q97f
mQjOIXjdDCPp/k1G9gC/mTwQiQyL1YABhBWKBVIUNaa5D57HQ4rFuKt3a5lFjVV6YFaz4lgV31xk
V5bt3zul+6H0kYvTSPP7dNqJwNGJOW4ZVElBIJvzWIMJ4O3+rAZCJhzR43ISmRYS/kG+Lms73Ev/
EPV4SzRuR0ES80BLbLUUF2LdtUKVxIfg4rYtD7fGo8OC6ffbH2ZbVpIQljJpfgRvnq0aL+8Gz+hv
YWigLOCASJQksvnxZkBQk9+lXtneJ9wq0+9Q06i3SLIdNYdQtZPGRJ2oHnihmzJYaRurmS0laE57
oJBOLSHNQyV/lHQubC7xZrCKdZfaV70Vr2VGTRJ+DW2pkgk9mdofUPMcOdbfXAiHnzJ9lKsnv580
ridrLxsj2EWaT7fp7H3QGlMggDGQ5+xfw24t3kKNxbzlZsvVejmJ6RkInntGLISN2hri7UngauFN
VjWP3LMHg0Oy5UX5uEnsg4MFTZ3rTk4K9hGKNd01k0ODHZJ654s6Uk3MKWyyYaURmQ+IG2QqkM/i
cmKoISkXGz64ILUzvjMfK8GCZef0ipu6GxpjxtZDOh7q7xrERWDrmzHjEWHDAhv+pO5MOjNVUCah
DiBzRhXw8pp7KrQHjAYB8XixjE0Aon685txDuR+Hxu2M+zYCqJTCTNiBwoG04XvhdDtmG0ni2HR5
XKY7pW+aHQ03kVxWgjzUSEr7IQhSfxYbKOWQglcve02eNpRKYvR8nhLJYLG+Pr7sIT1GVjY0Ha0R
4hQlV1DAqYQ33lad4vHqtmn27+Nwj/b/u6RAoy+1lHdtYQaTmEkrUkr6C3dUd+zRO8ylGas9mk3A
/qWmhyTlZufndWvSF0c08smMLfdIk0QmbNRwbIOFQXWRq5mM7IJIRu2Gwbv2+Glnrd73NtV/j9kZ
+sSqmUEp7Yq7s69evsynBZYCFQhKRDjP+/+ETa+2xX7X1FNrWvKiUaBMlq3wsTD2hHsaOYR4ONMr
FQ/ihIW6ig80IhWotzqdON2bv7QFGTiRtshQb8mIdyHS7AoUyfSm8kfZJC5qe6632z87jk6FLysn
QHv7OSXD5MZcLHGfOnB5maohRRKgd1jiIm5U5r6dtu093/R2PJDIq/JB8kmRLifzBTUv2Ig4Dclb
zFk7KjCAyl36Fl2hVJ4VjgsXb8Nla9FTaYOukmxjGAwRsMvsUzcNoqare64SLFKeWykOZW8+q/WN
hrtAEenxeLGzCz2Tht7Q1VS+WiUm/50X0W2jC76WpzSLro/0aHlakGAspRe5uw9TxnSedlnpzc+W
e0kUVSoZpTxKLy0FA98QHBiRFyeUpOOoySml5Bt5eRE7z10Ymmj4V4SkMariRWNq7brEOe6ODZAg
by3mim9iL6KEUDOPYd85eTB9u6uuipJpXIpYDtOWwVhkQ27sfNtsetTpiKgpmtTfexmdG3KjZs29
ANZF3lCnqLNWCRVmtR/KKwRbFRk1K6Y57HDOgvTTWzYIFWf0EDf5auC35LgYo3mXoR/QszF8lWrS
LnkzLUb4MAZ0rYI0bPldVs5ohWI1f0vaHeQFMIPSDucB5KMYwDf7yEJlYQJpIsvdJA2MmlRWIdvI
kOHZDIHdE+KWGAyAHdAj01W5VYbGm1BvcdPYuWl3UZx4E+MoGe2Ju9LnNdEBA93u6IcTkMVX4yop
boomtjc5s2o2XoZcikX4mSGLVyzObM380uZ6DPb1fWJP26sCv2G9A160J6a/Dhyxw4SFoI62bHi7
guO3x8ExYsnEkI9fbEzR1/W2nxDhixUnGrm/vRKa1bWD2WCGD5AO9Z1lbyKEc7wzMB8yE/csgE29
45JHH4/yyM85DmhXraZo2TmH/VUNh9f3vJvRatdyWOFcdhiVRwtAGlahYSwpg107BKQO51tpu1cK
kPJyJZ833Luk5LMxQkU9iwEOmEWaZK1DYFaQnaIQC5fJxiI/x4Mgp0ysB5DETTIcbHSbh69ChQRZ
2nX0I8zoj4cIVIh9fR1O9KPRFK1IVimGV94IrTtOKL0CYqBDnBxUtAfrDQMtUaP5JGyAb7szTnqR
YZWTM+k0553KWwGkFvC7R20zd9yrUAvVW/E7xvIQfJzjOHtTZzFdhNu0V1kWfd3tejztE0VuVUe3
lc+tCzMwtBWcReEfv42RteMWcEXRgXcR8xrfip5iRDjO5PQS12ycQ/DLlI3lZF141cd8y/ua01sz
Wja56UL8BqSwxBElXoqHwJ4ZcVPn6D7TJrq2AF9gFZiBW227lnEuIM2kA1gZ1nNKcfvVPLnj9X8G
y90no71r7pMVv7nYsvQT3p+rIqQLg6iwBvtnvho/Y9tvaYJolvoME/ihuORQfmrmEg6sXZiTO4go
1RaFhbezW5cXfGKFEHEZnh5MMZmr72ZkKAImw7/i8Tf56aj2ZDSkN/DWA5KDy8q3p4mNuihyGSgY
gc8R5j6+KEKEx9qd49pclHGePmCtZ9BTMs0I610fMzqEoyCaPonGV36dnJxCAcxAB80hoCK2D2w7
kTAOQe7FHvsdoRMG4YQNFDtjErfAepRUrfYwrP5LuI7ZNt2I5NcBpJpvIPirg44OPTSXrXKEAOGU
j41WHpcgHZd8HWocQAlzrZTwGP9Q92D+grL85WMhesK+K8UCVCWWqppTdVkdHuPG3Tp9bZhZkAv6
Z+XwQtTU7CfAfxKFFQx2j3ylX3LvkFIXqAL7CRyM8sxIcOHp2B+/KuQvKZhH2EC8NxQRApj5OZHP
E1s0hIUJ7K3L+b0Xz3/ZPrp0TMtCoAQAK/zVlD4UE73ds+3nt+pG85S9z0KCvemIO+hWbMu5xX4l
YbfaAHX+AhvljxQ2oZlbfRz+yGM2F52oUgGfJf5nRFZwdbaF+oEwRTsg/5TqcE1uMmUW7aGxMYAR
1QEpaNo7RF6LHzz3uSHY939cr9wlYC3cwSb/oH7QZo7Sy+/Sc2c38ZQMS/KZ2faUSpvbHQr/bV2d
9EjAeb3PIqswHrPRimjVIF7ZPwAfPxuPf8x/KeBVQkpd6MacOArYefnCniuNlZsZcl0UFU9ipq0x
j9nTm+q+9jlYAnzrxUQjDiEUVeNXOuUP9cBOmfgRh2/j3ooa16lTb6ffi7LIyAp6kEURkpZ54f3e
zz+r07Rzdi5iGITYi6eR7EIvRPMZ5BbUzGk12sJTJcGZEuduStKN/k4P18uv86n8Jwb1RX0hARUm
gifDcgJnnznHw+6edJ3rw5Rxs0E82S8KB3iGhIa5501QnLrAM8SsJkqPmt1Y9xEi2vHW3phx19EW
tKx6J4mwAu8Vg2cXOUPGbfqstvquV/g/1H/P9Frg1tobFQzOfxYbY02tmu2z3b3uHAX2Tw95ZzJw
nGu7U0q0cA6B/KJyEpecB2UIQLRI/dLPcNXQ0WpDGLibbcxVHmGzX77Rz5X3MU0/XbbjsayW5X3I
w7fLJ7c0qk+RxlKHaF8SSVsLLaG7lvNU1umoQ9AjVaoIc+5lZFXsM8B0iqAwEzf+DX2sUY6ILKms
SIoLPPfxjRxmuznEXV/eKw1Qu6Oy7ETQJrP1RRSaraFNESmFeFY2/pEpzjT54kG1hrsMsJVt0ymH
D8k0XNoonnDbXBwxxUTW4CX1XXexnc+7ZoSP9wtz+2ommBlr0Ihe9QRLEEEomQsZsgb4P2+ZdlTY
BjE9x2jI/yM08MK7+8zlISChlWaKItreaHE6h2PQREUw5feUwl/lJZZgxOwYtPAmZytBj4MVpj5S
3yesP8lE/P1X7csGkKT7bKrVne81FxOoRCA8RiPkv+W6+B9Z5ctw7GrruJ0VWykEA7zmg7hILgQ1
9MZ8G7J5MRZMMPVUF6+Ccnt7PnCodvFn7r8avx0PkqlN0Zo5UXl7DKJL77P47MW18hQ7uI5witKt
L8gQt6sbz7IiCwqBs1bemKjGOtETvos1RqtQF2kyFDXWiWA/o+YLjswcQmvOqXkZsHsGQGCAAzQ3
ozsxA0JIPX4yuml0nWJn+x/HMQbl4omo6UJAm1QHmG5OFzfk7h0Shj/OE3m0zTQWQYPJV3uqh40J
9fLwgiMWlivqwhI0LuBfbh0JYxGTa40ABL4Mdd7jq7R4ky13Pnq3drdNrgpnH93WrkM1Hw7UJy3N
k7eib9DmbmjbPeP/asQOzHe5pndH+dlitDNUPcWJ16sPbkFCTWweVLu131/Pr+2ZktEIXISSMjD0
q5nxTqnTU4cBIHE0NJCn7B0mbPjB7KLZa6LgNZ2hPnJma3ZY7aPAVQoA+4cCRM9noLJtBDgbDRXD
ulRcmnIRzEiIXecS7oIzpeqLT2XU3a3G9aEqN4dDQy7d57lOPhkLGlXuwGgNl+ySEFWTmAyRDYqv
yx1dfDvcmB8rvzMz10xG/QScbkLL2Z0Z7+v2JMnBxui6jbyLqX5aceLiNBftDLUbj5EygQBehB71
BXIl2oJoIkNKpJxIJiEjY1FDNe7wFXMTopLYR6ocxaWZOOaYN6iY9DaAQ9eEd230FpnA4IKW3Ai6
fOKvoNPrI+/YFO4AucM7Rfuhqbsr+u5zXW2/mPQhrAxdAS6BQZASs+JXUMUb9yCgvJIYtGcPzK2R
hkXPdViLIZTmwlSW7a4mFQt+ROkFRQx7Dks+1d93aY0UgvzQB71tT8RPdSw+SUOrLAUDqpI3pEmD
hs2+ONt96d3XWqdisfVMAsMwEuTxWgfymNChB9RdMT4VrNF/A6yQ9TYB5kVBjewhQIxCpr6B6yBP
QUCLfoOJhP0RXJ/7ahpuSRA7CJIKBOGyCpig9cc7GpcqbBomh5lwDIow2Ze/EOwIi4oooyq4Zdx4
UWg8OIPGGWAt1pXPTn/mC7bziY+n0eF8ZEI4H//+hPHjfM7H6BtfOf2fPzE7fOWsuy0KL33x71n1
p8/5NvMvTl/kI18/fa6Z465+gXncedpR/oX1V1+D55VJzIR5e6c/RLC+381/9RX+NoWw03ByPrrN
1craMJ/cPn7SR33Dd6aS80k/6m8YTH76WAxMBYCAecdoej5qAo/XmD80Gh3+9/9PM8b//iOfnAbR
nz5hkPhpdHnffToNFefj6f9E+vDJMGnYOJPG+Xj6m5ltWlPGTx/5a+aRd3ua5O5T8jEBqzxPKLf7
T6d/Ia5FE+r1D0/Tyvl5FI58lUi400f+yP8t7MAf+Tt9ep5hz/t6mmPOX/zyFYLK+Ja/55ifPolw
GSWvTh8vnAXG/vrfs4AoQx0GPB0eXTBk4tL+VPmO2w7Wjlu9jX8I2AHvFMClXFJ8EytwRmpdMxUt
mgjDtSda9cgGbivC9kAaiqCgATjVdnd7ZhYDQRqXXdJCHWZ8L+4L8jYT2AKwim9U2UA2HfAbbG9C
Sh9NJVrVGESVJMUp/ctYSeoVACeaNUo2Rg0lmfPTXtE6K5pntDjt+97q77oD2EDv0FsXZXgFSV5t
qgqSX2PG61E/YMrimyLli/XMTL2Y/Vl/XbhgsbjvJihI1f4l+Ky97QczUYDxGkCAzATBGdLXxfeC
U3RT7Nr6ptjHwCBdf3jT+NvD2guClM2vGD8UidDilbqhoODHD8LePLX7E//C6A7kM+3sAghvZvTQ
yMjBArkwENaw8SLSvCzSvPYNT5qTclUeXzd1PTCh10YzjqXtl6GrvrsNmiKiWyfXHl41Y/t12NFZ
jqUmRdVIHkp6KMsDbw1HdmZ7JaQfOFTdC8D39srL+Mkco/z6jG91J0Coosa7iSjeA4bdVDaQsQvu
Qg4pnfQRmtP8hMrW73HyakM0VXtV9Pxr1pW9MYV+sQWGRcVLkzvwLdSKzGNY8eNMFG6yn3+acy7W
2wW1n+xxgx7m8lXe9BHzafMa0yjtbnX8BuxDoPDwZ1Vb/S09w+FPhL1Um1NWXUVdtn+NhQNgOKUY
3YEwJj6oqMRsOkujhtzdZI+/sGc4oRVhH7RTsMganLzowxXAbd++8krUxkWEKr3IC5D+sGzXSJ64
4Rwf6/7gB5s8R1VjxYG79tvVVzOcdx5BpzNeuV1xS/Ijb+4cls2nSw/jowNAz6LkuFj9GBGIx8ak
H/xyALjusaugIou3JmZUvYGGQkrWpUQwJazJZTtiIhhdeDNhijSnxvujeyIER46//2GgwmPRK1fm
003ZMcN4Qy4N8RxX/suVVdWxDJtgKN+LjJDYYCwwJ+2R1jRgYxoLSNesEG1VQFIUGYiQw1PZCGbe
J7X4ZWY3kov30e6l62LIJ1wPgCeM/uK69owiwYlSvo+2dE8UHRJ1Si+jhiU54FMCxRLCprBRI82T
C5x69iTpo1vFYStv0j4s7vNVfS19zYjSSX8nYCYiqd7zkFpCshbFgMepe5+QeWWC+PLxg717K3UK
0nGJlUZpZTSjp0TtQ11nN2SPDYD+DwlQSTfcD8SzKS9SSRrKIJQRSnZEjcAzY/8eXFwyMkj9LypS
1DpV3bVAEel1IpIvJPqUcsXEyqBz1WjAesXc4vZh3EeUEjiovC5Au2rjEnAsBYEWiqQLEgr6SfXq
eBjWFQc3Sh6p9MzDn9QfX17ZCwueWT8+iUQop32fDK2leydPByiiKZwN9GKTzD9K0o3aQ6ZMIXdG
cMuMsQRHqyLPFQkGW2zmdKkQ1Z0xmjsiwGa+rldv7EdIvy6P8lmMxzLXq2VOkkAAmB4aIcQv6529
euzdrNi+Vx8nhEOguHTLfZaxVna3Q2PUfjALKOLB/OoaJJJ4JdPVgPCaCESKF70GpK6flTpoHCDE
B0iUlCAH1T6lUEchlAJEFBil0ToS/++64LooD/ey9RMmfKe0KTm/9R4Zf99F2f0iPeH0moGbaP1X
NNXeUqddefvVULoOrxlLSxLTgaGzZore78eyvEqP9U1oJ6+yrEb+SnsEva0uR/Stkk49B7PQniAm
XOoksV3FbcZuyjLD0CLHkpCUaroUXLcQ9Dy95gWaYuV2F7jZwD3zkDmDAShqMEHhYeJHkFCYBNgY
06SUjygRmCXJuYFCP1HYd0Olj/tGziYMSs1GMyq0Y6kZvDxoaZFe83C1gswUYeSScPZ4t8rBXey6
KVOMS8CjcL1C9rzG3nK7xu8wbjDlMIeoSMXFJB5KECalKAHilHdFKGW0fTvMzW9GqooQUSZFk2iM
P6vHMCj5nzGoFzCyFM4m8vdBsCg9ulQKSXragCTMMpsMVbiaowEzmCaL5BenzS0gzYcXjhAc7x6Z
B0+Eq2HH2LPjsLXeyzo6rlbYQgUykHZwnn2r50PqEEk4xYLAAUCp0yZLh+NZ7p1mxStat/OwRV5O
9nrmgAMQRtsCkm8jsF0sJDf1IebL2nqvozdpuPMeAI5i44kR8mogOTpfsZ0qNbwKW2hZfSw61g56
yjnUtGRwaySz/3zjBNoiy56IHUzYS0Qut5O4O0C3f+iPVI6yCEZUzKS/c/TDm9cRSiGUnFKsSakm
WagS3JT1VGfj1WrYf8mL1cckZVopNeBaRILEQuGER9cbbw/l/OrlS14wNac3W/ASU+PoKtDaPV7l
btftqqwMEBkqEwyzhSw8yRHhGgcSvcgboZw4fL5EiOZksS4mQtEbPj8SD8PXpVW4XCs8dwYBWTPk
VpOxXH+Z4jcXoX+gNNi+l6PWdudvegqVAFrIysd5JEWYNLhmpiVLDGKbWy25MGhMT8qczOtmOogG
9mh8lyxjHbYZUWuXhT7mlFlUN5rFAgUAdAGkvbT0DD6YuZvt3mpWoXZjLCd3znZ8Ow0jXB89t4Ku
QTfYuVKECijgt0TLRe81HUA4k/JMdHIKupm30zd+VrVpbevHtqmL1/u9v3GRCbkNXdP/EMurN3p5
+ZBFMC6AGuRELJ6pinoqPh6PxVuxQh7zzqVTwi/yOimIDUg5OTn0imj6JomgDhUR0kaR73ksV20F
4r+MJy5270xEQIlGRQF/VUl9H+7ZzCUrvrCCjZD+yZWTmulSs+AmWC0Ijtk9DshHx+xtUnol5/BI
7znQRY2BnTE3vfl/ZkRawrzUqzng7qtL9ez6e20DherVGHGhT1ukjbpv4GTMYAkiwr1KPZi4Wtzz
RWIhD0ABNHbqdZEsbeqOnlTyXD0hJ81MzVLti/m239PF9Cmv2cvo0zzCXDd2QS8C8kdLV9J3DlV0
t99CxBa5/QpZTkXbQgUYtWpHoyDDD90J/+MaTIcUlqCbXrX6KdtNPxf1DSkDn5J6/tm5fAXN8888
K9pby5/RweRkPTNVLrkaGnpIA/jNtZhp5YEW69zt8isszShOVnS27tGPXuctqKaS/L3V/LMPuxIq
U6KNjn+2Q/m4CfbMMPag2lJOLLtTw5agAApLe3/VJeV8W4cxqEGAl08jj4YDvxlUFHkJlq3Ew8jT
OKxg8E8zZU7SmaiiNxSCNxILjK/ns/prUSeMDJQXpW3XjQfcXfr59zHYOuvVCqc/tQ4HYDETMVvz
VHX9RWbPEfW0XFaQArg3VgZ3X3ZRUVo0KU6dt6oqTznV4oB4OCLYCx39CmSFNVbnMu74HvwbqiT1
KIgkkKdD6vWEkWu4gbhCBYYbfwozS2QHk7hEQcGDFFRKf9az1zWXorYWklqzyVMi0qoqrwrgZhmv
1PQeBVKRvVU7cpi3N61fjoZHNdl6ONs8xnhLXaKSxJQpmmTcs/Ck5RQFk9M2Hvvoe2zFl07Nx0zv
w9Wh8lPMikvjvri64VDj4dke6XhA8HSjjVlmDnBokf9GKUhIy40X0RVKyYn5C+rahJ9iMT6FnlK5
Enql3kpTIC53GBw8zy0GJmvgJccazIn0+Jicu3J/TBovM8OJipYeol+hZKKA+k1FkRGXuDzSVRrn
62ZAcM4ZPxOrIq259OvDmL5FW7hREpc8Tbwhn/h7teB38jfZBctYZLwm3JqcDs5WRX6Ocao6+dr4
QjiLI5QkNuNFETi9lvCtsJuPCjQVa6HvlUtIMlJj/p94jKLoh6gr23J/80jNGnfyY6r7/d5TncmJ
Y3Ls+bwnEm9UKXBgVxnRPjGeQmohM2pDrAOtjzwjVs5WJT7OGFGhkKT3GfboocXBaHPSHI+eyvC1
7AqKIJAsQny80atgVw9L2Kl8xTMh22M40VPC2kiSu623H+ug3Mz40AeuX5LubsWtdbmjUk9IvWD5
MACMjTP2BR47KSz+M7jb2otyDgIVWEDhOiWVbv3ygbOI7X1Yrwr50+R3BtgtOGvXTXd56jj8miO1
vtoYYBaVToq3TAh/kG/Vdoff7ZD1Oz4YuQi11+wyEUu0iNdGfoTA3jugyCJ/WC6ZfqIA4L8qryCb
P4vdEn9z+bR/fkdgTwCNYTwXIeeP13N3aJxjzHP2oS9o74+IKZLxq6EPYQki0r57VB261oR0d7XF
5yAtM92RUlGtrYRh/1j5cb6/NCCEvYH8LFX2Lnacw7QL4vfGDNe7N94xBa1MqaDFx3qcDSKLVUEr
skpNrexOMmlJtafMCmmnrT1t4d79HfPS2xyl+sur4LnCGWUNgj3Pp1Wi5Ht8B8O9XfTZMcxkMLyp
R5wVCD4kqfdAo03WI9eop0tmRPPu4udS0SynkRxJOsAuJ6QFjwVyD3ePPEUOLhe1uRHQ/QKGWAlp
QO1wABg4SjfDBhKwSom+FhgiNYBXMwR0pMFmpZoxpiRKqEXRtJHiyDuvjEp035rRI9+vBCuCxBI3
/jJqri+gh3GMsUr1aEsbK32GmXaCo+nv1w+QcBbemyNF0wUREalKBC02LLAsJvr3JrZHDA15AeIo
h5iNAWlaOFGVyZ7l4cSTFE7idM2JDFuLyADQJEyFEvAPl0eoPtNkRrhQwHmV44qN9vEb7LIKD8Wu
i9+r85DbTRIpvTgT8ojWVtlD2t/0aJyD8NVruJhrycC7zjElY7a9oIB8duGRpusxb5n5Y+5ycHXe
07gCk3PT2XaUM6dIEM0k0OOrN9nw1yR5CNscGTuhh0O4pemD2NKFZV42vD4DG3g4tXxWHRdHM7k4
xl1/Doc6abbvvQAx/RD9oZE3Gr0lONyYrfndNZ4hM3jAh0MgWsUEVfhY/w7pB2E50jC70eFdFx0v
9AkLblkPhoexCJ+I0oiJJ1oc4bXXEDB5qKz3q67VEMJruVnnKb5aOS7Rh2zTGk4lg2pMIVb7v62a
7VXnpu80w0wO43FLVh9bn99Yt2XifVOaLDXe1csbyzPIHlIyLhLPFiSzv1SlzGM1DGhoeIAJ01E3
3tfTZ4nfULNei15Q3Ylt8k7CKD2k54Ec6s5rwuBlpTQz2biv2q4N9cn3W7b9U5uOpH8Xrvnps8I7
D1YWCYwRHvn4WRmQr6Yo9633doswQYFz0hSe4X3BxrVLOxIFxCBzl5U5Z8YW0PmarYEnuYhRZgzM
BX/wjgrj1gGoQ0bbhRyHkhzOW+kYLqasLKI0zfJwAhRKPmo+jVRdLt9666A+yHMkqoCS2B1tBhpJ
5SwOnb3tuujpsaSB2WbB7W7ef1AYAYn9X4WCSwOWWHsoNhq+3ol+jEToMcbrc1FDLAAb07r82VfR
j27a/n8r6F8JapXqT0yhDNtVBVtYTngSqLGAya0VuyLtQQ9dqerm5TfsmU0EJiLwmSuJaBF7+uJh
yNNy6w7tLn2r8S8qJxVIhdPhQ8QgHZNZh7pGJ6zc3AIn9BYoFdgIKrVLK7mJ0+3CdT1tuoCyA4b2
rbS92cvhQF2VWmOwKnN07fhdTVy4tRYUdYaEzz5ZTb8wyYtMlzKnK7SDNjnCslg2QA4Rbo68vthK
PXeBhIqHJFKwzgn+e7zSqVadplv5uSn+kEmx2iEbJODRFSpjQlW1AHdtv/h/riKfaIPzWAEmiBIV
xbNI4IBXrKvtby/fwGeOf435+e/1LYrTLthlvUvk9JvOL9Z+2IE4gU5LEK/j4b/vLjUUCPTcjK/m
cX+Lk/idwoTIML0xpEiIchD11gi0bggehDSyyqsbMNnBOtulKlKBkHSCKzWujirLq9OeSn/7RZPX
oglVFQC2+oQwJocB8Npq+e6Z0clXaka13E1mWgZ3OhPsXDmYJl2JqLQqpRxTX2z6CvFgR2ombp1q
G4OOryLaPrDmPaQFt1W/4OUb+tyTIm0qY8/geNEJLJ6UCplPOcWQS3G0f9fdyAStJDHJem06ncY/
fEHdSnAqTQ4os6hUUUIm44qEDdXHCkv7N1cVhBTHQhwDMzz2lyqvs7qAWCinMfCoqryzay96SF3q
AToF0QtjFhgR1+k6n7Ibg4DTWiVh9m46+L9fuK6nfTKif85W4pzRG6M2fvx4/B9rZ9rctLZt7T90
VaXOar6mgYSEwGYDG/ji4sLZsiVbsvrm17/PWMa3Ytk35lJv1TmcBHJgWc1ac445mqpfuWt71a4E
frwhD/DBJI8z2hEFWu9ugYm/RrIHhNae6Hk0euKA0oiQfS+/enlRsyRds7Ub9ycXkA3evz1Dcpab
Yjd2brR+XE3JuyBbXi0D97oMyteLQPYh+ZUQHR1WVgjshcJFbhNolID2lGmlBBMZ//hLeAg6BORg
IfcUAYMCb+UeIxmeqmEVCzVafwiXdIFJj2cMZY3+VzidkqFkW5jm/DWqa9s+vvBozLwX95/Wg0IH
AIk1tBfMDrKpzbo2jYd9Y2K8YJeY1DIY0cuvxsRuwRdtWwQP3t4IrsA1NEhIFdhJ9R4fgyAhTTuV
LqHb0o3IGNjuJb/cayFHpjogHUb4rwTCl++X0fAcI294L2L8w+LZyECkjx+itEo9GMGr3aPB/mFW
RGu8Swdaq5DbAYfBx63rineDj0LJptQOUvSyHl2mXKYkpdfeIu+TRB3H1orvygk7jg6uZbYwkCzl
sgWA4zf8HxE7X/McvMNTDY0grPhoBekIxA4gmA0dSUT8Kh37u8Hf0fGAc7sV2QQ4dEQI4npr+TXK
op/eAMpbo/DWPdbbr9m9fNOt1Tq+mnxuuAH4N4Cm3YCdB4dohOGNURIRMhkhohb0KiMOVZrhtHzq
8u2tUBPhhOkE89HOsF7grTYjAxzo7Cp/H62wOu2EiciBMIQwAE9StFuVFSGMiCm61Px62vRO7hAV
BHwi10QLHN8hq07stp7q6EnUcx0wRSGGCfISlRNT9DfP2LuESy4JD6rLG03lVWLIg6Xuhk/yPLWx
NzWKXPs+gkYTkQmp3SBZQksy5nULvmkQ9nPoGCcfECJpqKZJL8/qdyjhHOLnPhmvDuME+D2MoI4/
WR4GWT8mFaNF1G4qZFV9dyPs/oGCloIk9YerTRPdhxgXgu6+NYQy8qYPSWPWhm61pNjVcFuAnuoD
e0OpqNbVxm8KAE+bjBwDpfU+KC28nJkkoymvaO/i1n1t2ArMNA05mMIXjXZ3JbaehjEib4t3rSpa
j3iJCDSCvI4sxrRYtKYRC9Qcx+8KgHOUw+i5NVTX+V5Di44we86WDBjEgRaDQ2CKUaUwh8JMgycP
1BEwJYPcvoeieMI1GVFDmcWMIgCJ1RjZFj9U8ekwnTd+F5wvUUAVRE0rOr2QBZM4IawTrYEmswWB
ZMouEm2HputWmJg8+PotkwVx4IzwEkR3H4MCFKFiGEqM3EeLAQ9wYCBxKyrKmGoLMiwYSDZDMrQh
skB0ATmgoFr+rn/EZONMGFDaAGzapMnFIWftZ5U4d15ToqKD+yDnOf4//xX6pOT5Lo9BDxLRo4rX
2FGAQ70Lf7683c10qfsNWw7NjI2Bkk6E7nkPzkU6cvFo5u36t8od1xQUNWZrNjZdlDWmwKgWH+3K
+w+5Lm9lwlB46+RqjFtjtvfyqmaRqL9WpVNEcksBIccvwpSNA7nr/uqRx+st7/t3Oad4jAfsEvt4
WlE/pGkTsxRMTtukZAE6LyW4NNUHFaEhmDVIYuiC1Iqqe4D4dV3A9v8f6ITQomRMP6q56yAVIXV4
ENVKPsUvf6YzqCdHCsNZV94iVCmzo7Fyqsnpp275dJhxJjnEJrYvqIQPCmTWmFbsDTEf+WyflFsr
xobJ78i3P/YIOMq++P9o2La/3oqepXDSNQ9na0sjGwn2uo2f7BjPBSo6ubUkSCZNBAYAuwwtFH2s
B8GMl2Ru1uANIayTF0UOsL/BtdDcd77VR3aAcozhMPwAbZjPK00/qAvPWgPrcKSqLxasU1bRK3e3
e4i4Z4KbmNoYkpE8LJTmpdm72dfopcetj3H+dJdSNbx8P2dW3PtrRoBsoOw5ggTMnz9bW+diNF2s
Bnr2nooMopp2GfVhxmRPEI8iGFZbSjYH3xM2YO3idZfdyhaqaOvN1di29/VIJBV7lOhHbHpvshFX
vAVPLKd4kmHzxRxBKK5+zwygAoqjHJouwl1ZUqmPlwuNYSeZ058niEH+jsN44O/QlELbknQaEza7
Jg0Z6pU0MhqIGOCLn7l8hc5Qrgjk4yiDdhnSFp5g6f6m39Q9IxFtnzqNhFInLicCEqeDJ6b8oPvF
9G+UDsylKjQtoLPi8sNTUhSmtmMPVo30rFPG4RvWlIup/UfvAB4kDCpRtLmuN2te88ImpDbPwydN
VtQ96PBVfpL2lb6CUsEERZu6JhIqU80RlfafKmBPeaTJDvw3INcz7wCbBX01hDtIkXMoON+iPUqg
jpj5qYqCXkHKIkcYpqq86JX3xmNTg2vq9m7L6X7stnwI6jA2Pciw/4Gs+0r+4S+/BDMVm3kJOOWp
wmJ2NrhHs4vWjV421mOSwlMb2Yy9exE3DjF20soCibwxjzWpVz25q5v4Zld6T3qC5TGnfVlepXhR
vK7A/v8ISvfJzXFZK+wouHSzoiqEqFihTgCSpla3I0QAXDrBZ2ZOkrBEalpVADJwzGq5v/2KGxNc
TaUnqFWT1AuX7ky3yroCD9tiClB23uO9LV1OEYhBRReNC82bIsO6wt6OG4qaLH2SMyVXlh5AtC3k
5Di/4JgCYaR/m8Qia0RAFUkTf446u7/1mQrKVgStRBr+LMDysCCaNhQ2SYL2gDniNeHt0W04dPEj
w1KkWxE1xcuf6ByKibQ9ghYHnyQE5p59ojTa7WJ4GU9RO32vUAJcxVHtX5vhmepzc1Bv6G6iARWY
xKKGZ7mC4SgkmdlxveYpUcXdQ86XJF/wsSbBQjGldHfy7WMVNY8Suen7PUcGs9TIzd9rLBgygnqo
nOi/u+5ruB81aP6mtPMJ6cDLn/hc9XT0iWePv7WxNs3UDDtD/tWIqHfgAypGXJ6UHjs57U+/pBhk
v1AbUYwEbrCbiXghukCIKPvlNfln9ovnazJNxrNzqVo4K5SXRf5ULPMfVMKIbnrC6Wq/cQErqZkK
bwlzMkdrY3f8Xu/6fzdF9iXPrfcJI5zrLCnL15jx4G/jDTZjzV3NnDOo3/g7PXNLfF/slG9ruCI9
0NtVtESuTyEfv4oWg/5W+X4wI18vuicbLcZV3eNpE63ygTqtLz5li1VzDyWku9tEOP1kfvzVYk3v
0m4o/5a3fdjBR0ipfK+TGmiuzhAvdnCeb6q43LyfyAF8TBOGcy9fuXNoG6UmzFrKNBVDs6qTKIpy
gWtq/qRGUuW+qg1NJxVcI7xNJBBVZ2J2SlMhOwJpmROQQHXdIcagv4EhmenVrAw6WthMwFxly7Jc
NuvK9IWKVxPLr0iTf6A50EIxS42IrhPqVYfdl6qC0CBbqJYmkv5PTA/VJRFeK6IKyZDEIKagR0LC
ejFAGdnJptTgq8xAD+id4TSO6tMK5nieDFo0Gon2O7bct1QNmiEVh43QBzEwJmqVQ9zhH9yjgDGa
4/u4C4KNHu8xXZbw2uM2/8SnupWVsYop2YOrGlTQlWQcPvQQNZQS3eqUlq+/NfZ/qZFUS3c5Oejc
AJLhjVLaQg6ZEy8BzyG9cgcN9NFCxDh672QcYWajXHypTAz1lu5xW3p3y9J+JXtNMWVEWZShtToq
yY9DwhB/o5DWZTl6ggCQRWoIXPbnOJoP5lOEBKHXBq5h2vpsjCpOD4N3k02OZ6ehBVN6yTRcjYdp
r39NwnRLBRBcuJ0nh6CS7SgQmXS7TPDmm5VXuPVIKKj/Lo+ym5XbfdYDGzfDnRXlxmxbzhUl7MBt
tcBLDLSLcjDP0vuqsO9Nd87D/vKaTjFM1iQGA+k6/ALH4vgR87b4Ri+iKnsvEEUUG+nOzRiIQs8u
qd2JBFW8hbF83/HYgaWKqmIwJYCPLBm+y+pA00SIQp+UsRbSmFYF5avCY6SN7iBtXgbHTvcwFk+n
BA4uywNyuY4Xny+mtlqWrm/md3o/+hJ/MiRN8pmylaYpwPhA/j8wo2SnZ8wYAvBJyat/Y0R/5hGM
cXyjw1S3BLn6eGXhZvC3brDpH+UMJMMDYwUCQ0mhHwdISdW/8dlA4KIBjrgZZlIJ80vxj79B4T05
L+ntvQVLoi1nwjJnAFplvl4mbTZCXoO4JVMnl021r6DHpWRAOiIeg4AgpZNNid3CrG0H93UZEwpK
hSIzUqtxPmDPdX+Z2G38yI9fXKItcCHh7XAFqWv1z07zfDcEMay87SN8pbeMBBkPxHfy29CLYgBN
ekc8Hm/CePe2l0UdQUGapimstKcjMfMOyirF6ggz61ciViIGVPNopvPY6Pir+qZ1o0+CP8CgYOwS
efkb7cIJwMkIhGA7obY+z+ncpdbjsEi2zS7aT5d/nbCij8gOChCCGbdoagzdFBmjST2WaDghErgq
qYd6XrkteBByRL6xKJHhAjLTy6FOyE9dk+yXt4PTqpY1o0RDW8FMycNP6vgOpL67JN1uy3OLxXm2
pidkXll0YEgTWOoAENYX6H5pyZj8ahwvkdqBiis8IvGBLg2tDTaBsXjjdkhIJJxZR6bAUh3EOEB9
pOz4JHB2WnVvp2jzRlMIFYwpajbtvxo+Cr2Xs8BviEhUsM4fNwDoBT0w7dzJaM8q3dTdBnn9SfwP
e7f8qcfJC1ZvNsH6i9zX9WjtgSqohDRGZoqD6EEop8kPt3swWQVJ4T0b1fn7tVe+ynfbW1W8OfYS
8rhWl2cgVZBo1RCXuyvzJM0+CFo8TSi9EJ7h3LgkDYdyyiN3JKtmTbIsPEIEEZJ6iUTVBc6rlTM8
GgWBoZoxKPUrAIcBhxEKGHXUfcOuPlhfNViTVk1wl/iiHmxlkSQUMSX9W5Yt3q7agU3d+lyF/SfJ
e/5kFBw6JL+h7EATCRZmHtNnGwEbX7tyqN8fpPJUG6s5oeB502GjLlGSuyh/mlpM3frVkLX/Ld5K
hyeEIiAnN/6Qhu6FNvYU1jxe12JWm1pRWOAW4E4Pw9hcp97utcg3empUctpbfNnD7FtfBp8N5Cqd
LBi4chG09yidVoPXSS5QIbSnl9/dU7Ysi0MiHbPXyLJvzj33xs22H/xieFDvLxpdsmZMRDWvVlQj
DO2giQVRGfTNTIjZzZXUIqxTWh5Tov3aLBVJamWYow7QxORugpBZIXeitu3p38zcyovlyOm5iTcu
QiRQWfhjrjcrR8KxS7YcMu5bWaELReut/boxNKC3U7ABnDrjCwhZ8kCXAdww9jCC0oQJiZtlbHFM
Isji1hAdI46DCoIRYGXfI5vguLjMzzptkkkqfP4BZkfY5LlW4xblhM8zZyhH2IEu8Bxcjvr2i8Bl
TVLQ9fNz0VtjZAAV6DLN98xTy5oCiiSOVeEVs8Y9dbsMo+9olA8gJCsgVEzepJuWv5ZoDL1f/ONb
OWFSNEuywl+M/0InuLbjCS/y5ecJp8Y0ar900fLzhYdWhdDx1nW0NoO5PXvTSfTEj5Vj9EEcS8MI
0A2fwIGoRbVGCQ6Fs0UNBxEGRCayifpEu5XaHh+vdFwFAZ4bgj3AUHVmShIs2b+GtBqqW8tLCz9T
ex4tfJ6aEy7WZUEjPzzo8BCCevD9EwDu16S+UCwbtI0b7Yf40NNkiJwkYmNIcIYk5b/BNz/zBqEm
RZzF7MUL3Wg2ReiKoUuWTT485Nv0ZlGOj/AJCR1hovALgkpI5gFPM1unho96ACUJMPZfSBZCCnzq
u0t8s9PKE6yBKTBmgqJazvPB8qzJ2qVb7s8obel7rStEuAMVGq7BR10ws3cq3I4KQUQ4kXyMkTtq
Bm1DlxvaU2Q31OIYCtECaf+clT3IGQj4nnIWt1szeokwfMXfHAZoEfBUIsZQVawzRxLpJsBOAv+c
7XuVmLp8Ipt37DUYgRFTCDRyOS7s7G2l04aNTHEWzMcLYb3pvJXj9A/aGMW3MEQzYc66rQHjX/im
2Ujt3lE2egHmy9VfIkkYYsQi/Tf3LeOT8PL7e+41cHk9mVvF7iKmZDwuGPNm6pyh9K1HQRTJAv4L
oVaGh0wfaBBPqmwdMIZIQZkkGEkQhfpEgZ1WhzvHZeHyaW3HHdWByMIIZzAOGc/3FZi9+L4sHeAS
9IJEMdqFfHiYPJpeAQzFZm/AywbELZVWELdo4z/dyiklwK6vZUodwOlI4+RGVs3/HxY5e+ymXQtL
1t06D6q2BaDAbCF9tQT/5rSLFrQIPlwFuXDZGWfvRqncvBWqdCafAQJejB3DGqtyPqRW9u03DuSX
ryPlyvH9TXts65frjffWcAgDKjEUwXrmfIYYsj6Ui4ieO2EFPAPYo1nXwljMCC9m4IxjiM5pYT9a
t2Eb8CYrVUa8LFH2xBjQGS6xw0QVJebBhef0FHvR87Bg9oCWiCndrHKrSIXJ+s4ZTUUpEpPBNcg7
kj2ciBo2yUJCCjSK01q183gMYkMo1SkqrsvxXKcjQ+06DFU1GInkzHl8bacwtSZ3FS9RwgYftOMo
1U+7jQb+JtjRAl9h5xGN48A/MRU6wwCNPbVlSzImFpNXk3q22g9w5Jv+8vWLBQfPzmnQNM3yoZ5D
VJg9qt1yx2jOD3oChpCIYtyE/Xw2emyM4OIb+DA1JL7IQgTrJ+kSsa8TXRsJb9YsQbZTz7uJGJlc
25WMo9Co4smSoXeCSZWgULsuBn0FXTFomr/KoPNJZRp5EBB2MuzY2o1znTS7/D73sAWrXN7J3KXR
abtdi8lUjDA14S/uLdoR3nqI3PCIkDpc9bGCBDzs1v0JqqufbD/WSuVSOkBfblDm8ehWmHLZCWQL
V4sQQy9xHSyUygQvg+5LsitHDL6h2bBBXxcbMlzxu2H27qJZNUZVCBZvwyYNb8I1Q+eVjAmD9mug
jkm2gQk+WrceOsSQ2IFuhRiC0GwVWYWFYNVb8xf2EDKuvYIWX9q0Ao/Z10ZDrCohitbT62mL372d
o4f0iY1Bb5w412E8Njf/1S3Srl2sOBv8bp9JZm8vDn/OnT8+SgmbqtxBfT+rIb0xrmvXH+wHSe5W
fXlvxTHiMPb6IPvYlMNT1eZv9u5AcBoHGQOgs5+IXcEPIOT9Sj3CFS8yGM+eP0yMoV/KWOHEvDgN
idbJfMd+EDFBNaNqRYkJNMiG2/hWed+MOj5QWdxKEOVbiKuAsuQRpDH7niN+6X05V3PDqkQ0hHLI
AcKfQZMVXPRNjwGYacbqNsCvCGGYyYVBgWw2TlgawqlszJevjJEnu6MhKYB4dFS4KUWYEjvD5BIS
farQYefBMRHqNOnN4OQzeBJlE46gVk9IK6f2NlnejslkAAPl1JuYHUMvwrCyjP4i8+u1SBmCd0Ss
FPm/zlj8ktw2CBm6iqKPXz59zt/dZ+uc7TrVektHGFgJabbcVQlA8cuQ35CQGQ1AfESb0uwm2NYI
NNOYVFifj/eNFAAVKFRIsfvybmhg0vluuHDppiBQUPiY3fJZdUGliPZgt9x3LW6f3C9r90M0ImOB
xevipVE2TBURWkt2J6K6VFcaFhm4ubwUvntKIeN+Pl/P7CQJ68XQMvLgLRAAxOkmRDfBTkI0xR68
ROC77rWeJ9GwioSA+AFp39pFMYzCjrm0qGIKhRO6JbqkXO+3SXhLTtMHDZN6ThV7xcmDwljk9sMU
R4zlPxHO6DMBndPLAAoHc8oR4U/Rygvz/TUWEGw3kGpQBhqshel3koENAaGLCqU1C2uRIkvkH1WW
Ew2YxoMv33sDps3uvUcRAcsCCRYy+vkzCXWsiCcaP3vCILh2qvYh29oBk134xiJW1iUnEUkqGBZX
aww/o9wCuoDSiLsLY4kR8nS2QGxku5yHed2Wd1PEeeYN+DgI6eSkgdSe4RhZhxxl0Qh7ui85QG0b
OkGRs/sreCArscUwBo21J2K5X0Xk7mIP0Xs4J8GM/ztJFl96rIL/LkiU5e/h7EhqfNKXeghsnCeL
kcOxrknTsnQc1niBB/30BNe71eHnUMiBsVtAzqJ7RfXwKXIgs3OcQhTq5OmxaEqiufIfSaitlbjW
j8kaOVBki6+Nkc67qCk3jxGBQe+SdZe+LXbL/N53tsN1HY4xV08hMD7RJinnLIxWxOwFJor9RnEq
HpqWKt89rVeW9WaZBtuEhMrV+taKhYTTa+GoY9/kINFWjMfTsExvxq21fSzx6LjbeQ3WG21MJGTz
BSLzeJ3mG/su3HJx8bzZXb/8WJiMvNljQZtBBhjaTJTqJxhsvCgWWeS375J218HwJyMDKqffEYqM
rM2EHROZmJDfLEqk9jJBW0k9/IXJUnm1CoLv0gBFPeeUkE0zwiBTMMohfshFTL41A3IHDWYwNfmS
bZlztMzlaT4JTbgf8/G9mQpgQaCmwANMEsVW832xCTsFNEk8YZ5RFRm8JyYUDxpmlUJC+I2N8kzX
T8ScMmhVPDJZOC5x0Rd4iW2vbcpuxrBATxBqbmvHw0SN4xkcMuubV/amNhjkwXNem4/gO+m3Fbkx
EQcCjH8pN/ZMa7PgbjHv8ODXu3MZbTUVmW2nY/pot7w1WYvfKW9LwYFcum/tRpqEZVfeJesN7qV9
Fb1ej9byanTWzkOdYM8nIkhtr4pXfkXPKDUBOtHyBpf7+jbteaNrv9o85iRnXfeL+LOx/hQohVW6
872reNurxTitr8L8qhwvgMFnRgLw+uDWM91lC0U+f3zhvZXXdAHz97eyApdrnb/CrRwNhnJRDCmY
Gbfp037t/JptSOihXkigsEgSB/+PaA3XDs9u1U0iAE4q4lWi5El7Lfo+kC3uNvxNk8QueTRc/cY8
7UwLwsSSwQCiXXbeueLJirwiGJfxgAMchz6woAlL3xKiQMdJcMa1NCqGuytjS/hPvkLFl2QWdurp
lb0kj5WK4F0VpCE0rInkHs+nXH95MzhXt9BlLmAJwjZ1MEw8vvr47yVtNHr9Q19DqgEcNIzYX9JF
5d+oo9N5GqFHSbagSKIYA8J1OFKJH9/hL5LSVV9Y15kumKmvek3In2Rnzl7HyV+1Y1PWzoMmbbJS
qMmVFbUcv8B7maT3ZC+pnhI6raFWXdRsl/yhdH+CzHPUoC8v6lwbDCOQO8t5SpbKnK4xgZSXQ8h9
NY8q97WDzrlI3McDYmnMR/HBUnsoRZgWKCeVqCF9ywYOQfiIB/D7aeE+KdlanOQ6YOASXLLAOlc4
s1bcOiFN0YXPGQedmzjTGnkWIggipifWxGTa5KUfwhVU4jOmyHDad6bx3iqKvU1Rt7jp11saR/HF
tj86CrPQkvUY/sX2pSyDs+tkww2kv3egg85udJW33ZAl3figyaM0Mf6GOGZ0Axqgab1yxjHSIGAP
FX02GicDzQ179FwTZz2Qhr+Hv6CVMkZJLxbSWsfs1OTWM5LgyCRFx56t01pxSI7bGARM2xT3XjYG
mlnh70fUGVRtpH8YYOUMjmFBygxW5b0B5yhbpeSZZPUlJdrLj+UpyYkJJP0b+CGvMlW+3qXnNX5W
VnnZ2NSf1M2Y27zlXWYnX1MkAQpQocHk8DP3Y70Mb6RAXtMUr+33xnyZq00AMgtVPyd7RiuVTfWl
uv/sPsPyOFd9LNmQDszWOI7WNnCo+7UJ91nyj9A5ZqVvbCm3jMUCpr11Igaf9kNGTVCKBMHJF2Ua
Fh86/jwPL7a/5zYamFcBrs3IbeiEjxcGbd3ucUFoSFQGno5xZgbe0kbT9xi+DgD9UjGLpYElsCqZ
Pl1+3p/30mxS0V2GCs7UIsHzNc2g6o6K2i6nscW3BmYJTZKPQ5SyQfUeJNb2h5TuGihrPdGW45Ao
Zx13psGlydFozlihIAX7k4ft2fWaPWxdwF5gTVVL84ZL3nb1rfCKH9r/8iK92zjIxYAwlA+aVTg5
SSCuztJeL6+d3H6y11uIQ9Zny0apJW86HB4uLPDMi8r7IEYINMQoCGb4aUgg54qgcDpMhCYibIsu
amwn1gTyQkeMRjpHOkjRVxRVK2GKhOPKAJFNgCY3fzTuwv4TMiKcFWO6NltXtRkTqMdA6HWERwxZ
7SZ7nocsYnP1GXpL+ak1CTdVDSOv6RB9robYRvTuAfddPmrPjJSOFzaDWHKvccYmn5gPAkxp6Gy7
8jKDQiP6al51H5rWkWUh95R6BT6rkQUeMjD9DMaP6t8CLpiHHHglWPzS2XtmA2GVMF8QW0h4P7+t
Vm0v184qGh7EuDJaKEzRJH3U7mYMzMEfpb5Wky1vIu3A0gyIHFIBpMrm5DI0/r+sS36A7G4MMmdX
r4oIGFj1sW14AOKa65wVAcR4zjJ6kLF6Jo8yHL30KvQZ/AQi+xRBkwKZH6rTC6/B6b7G9QphdUGZ
ht83HyPkfYBd1uA62NRQJsPrs3c0xowRsNcygITM3lV3ak0y6JYsRaQU9THibV3mGhqtzvEZCv4J
pZRbIC7kvI/BtbxIJs5W82r2lvVZBacZISi+DaAs4iDHNJikETTpRk078AcF2IR4QvUGJGBlOcVN
btXYR/IaAZzUnPVSYMsMT4VgEm1+pK732PgfDTltDR+IV+tGtZem2zURE9fRmiRdnc0m+J75WuhB
sUSM8dq7HEqtN3v2sRHJQaMN3IhxcjTbMolA3dCGpc5+Igq9Tu4WYjSoptUkRQhw0cktFLCEI6Ug
SVg7ZxTKNAD988HrAtZAfiXBoWhbHojiZSTz1GU3RGLvoyPFH4GYs5OIeHsT1suVRyMMVzphTLDP
L5g4qnlyBL8ljL59wi41WJPrWuTAK6M/MdowkeUY+JikahapskIVmvRuBJGgeq8vOQ2dQbBxNJAu
m3FZSLswP8IrpwiiOrYfjMsuk10fVfnBz12SD7VakiMezBkOW5cWKmzBxHRx702+8oX38PQsZ3FR
FDK1l5z3dBwe9k3fCleQtUnTESjGuZ5Y12bAA/gn0DNyAKmpbaMVCkNEykJLirC5NvpXOLZ88k9o
4y6Bw6dHJSw8cuycWBR5uvnj2gf2Um21XTkZDqXh2OIJ09sYSOJR0DOyNZGcUKhJxf14SInTRcvh
WXZoFpSP/htBSqd4BxZmCLBIUYJQhP3S8brylc2z2VbOg83oWIiQdO/SvhpmLbo0OWWqv1LiE9Gq
b4eh+aS0ee1fAlS1fymaanhHh3rhhp4uDiQmUEYc2BnM39mGnzMRsRabFN5Uz/bBhi9TKIk95DNR
07IXJaN6G9+ahCuHlQjhEO1fhvijOnsvzd2LUtSm/tGRxLZv8xJ7uDmy484mOlYR0UuFKRNk3mD5
E+gspwU0LzBEmjd6YZWJIV2X6eknJk42Si2kzprMKrNgYox/4cqdPm7ga4jaXBpTx4lO8OhoCuql
tx6ZfexTg4vd6hsVD+gOrSlMWnFWVF5ohiPGmYnYBr/fH5Ucmbwml9m1Z45wOhJwNcYDnJO8qMeP
W6pc7HFIEvVNr81krgK7Z11GjqjMAdwED7aNEtbouPSxgjZTd9y+hIX/xr525nqhc8BJEnY+dKR5
rnHOXGGoltvho0wvtS4xAYxrMoac2YLZMOvSZmxM473uk4xDs55eDkpkmE3fwxIo5LIL4mlpQQ+3
YEfXuhQhOrte1lBCU85tQxeX+7FyWw6cV8EJkjL1/LsqL7IdWxmvpshkmit5S+vrb8xgzq1poaJC
OCL5sLOWKWc8PyRWMjxIbuVviIUV4b5nC7PA+TJsF0UZrBuMHhi+JEgTBRFqURWzAGby4nFfBA1O
N38z7UW3gk8UBO75RjaWXp1sUwFG8d2Q1R/DLVwngBdDbAW79Hfw6mnJJXKV+LbwAZS99GNXxXet
nT7Uq/LGZOwt/qCg9oH8YmR10YIw7DmTLF9mybpde4MRMMv/vF4IbNnPoxOsaaXxEX/14F19EAab
p16SLcy1LnNAZ+nn6IFxsApgSzNM1Vx6vq5uYcNTzKCBKyirbxFVZwu58uDOLrsSn9CLnqQcZbAY
hmVN1gmzCrF6FFseBrS/PfJUVp6FXOGy+CGGfLHQNLuFzkEAuL0FhEgJA1pvoJWyCWKTmELcXhXu
myzhHEYCEC0Z0gF+Gq2oHH6QAqhVlLOJEcQuY1wAyKFSgyGNmHIEZFKhHUpGpUpqyG3GG5Q/+3zE
+E6renlXnWWB/rpe0JC5aCCSaDhmbyNe6Y5TVcM7+e4UHbN7jCukkUnw8FZjZPwHDw2nRpJydJOH
ga3IcyiCKHztbPlTgJZPgoLKPGk87A7CDB9crm1xlf8NKnQdRvFjAIBuudTTe2vJyAbtgj4hQ7f0
l72pCOSZC5u/utq5zjtjJuAzi5eNrKRECBHU5UptIehC0J0xD+bPc2zyrJQTVD2kTFy0KctIZ5tW
ZNeVH4SEv3wJT6nQSMfwPHaQLjKBoJU7voT5AuMqu6uKJ/1b6i1RsPy927R/Cx+NCNqQQxm03uus
9h5kmB0tcGZe+Q/j4H9EQv2fy5vsqeUnrULggIeCYyiMdn4oLddgkNG2ePLXUlMGH1arpCQcrriR
uUpfYQaCQiizAFnkeVjYDN7AHtVlqlLL+mfEFu63TFRTmRHswpslYZDSxE72JfeN06MUQzCKI2BS
XNsRgs624WlRLkk5i2seRggtawh4bMOaoCUtV5BXk/HrVxkiHIh2KokOKJ/W2CHv+A2z9pOiDcQK
f0Z6S7VhCEGP73DX2cQhhuhOhPJpuqfQZqEHGiSpAhf5psZBdMzcW8KdjXeHPLdltaWqUo+niEF9
6N0uve2l0uj8+tA2AtjzJs85x1adRnFtBeODHZdXhZv8JcReaxRBVUi4bN+FwBj7omh1ldkV3uF7
movmqoasqAmk0JfL8O38IJPkEsoswXYcZZ5nmsZnELMXT62TMeLG3EsuUsEHu6boRVEv4pLoxnWI
pTwHmWrdotH/7iUuxg6e0AZlBfxmmXSiwzaLQweGXJB2FUnG8c31nBo38GHyjUCcnNUsw7Lk16/k
ovIt0aj7X3ny90mpfEHeqQvHVv9RAOo3Tb9rJodvkQpH39mm+IFhH3XKz8IBJFJ1H4tK8Kn5DX6G
39jHoOqLr9F380e/vuBr+ULoDwhJ5TsyT/kNglH3/y++1Y8gYyCAtG8Uj8pPEkBH8tZXvuF3+dX8
7vSNlZlviTHlC/4FOAn6hZhUkkrrrybFlMhTvjdfTt/4hv/so04VhErUKfmm/MpvUQsptPSb+eXX
N5xcicJO978SYmoSTvnO1o/xH74nwlZf4MvZg6HoR/e/g9nZ9O35b/A1P9iPyka9sFsb26PneAr3
GzYqdTHbI9N6Q3B4/jBuOcDStCs++gU2zUWDB1pUDiuSMiCh9AXMyGy01g9gF7AVB699TYtYknnr
JgpOZr7sYJ/gajqCnyi+5/iJYvHxRrq6aMDUqqLLcIFfxIEU4TVa5AqaXDM9gYxU1/A/eAPqsv8S
uc7ualtl2fWYtqSC05VWZJdWRInWyMlvChuGxaQYByhPkFGXvfdYRFqWRyar+Cx+lJPzkgWbWxNt
angu9kBcDS7CcEJrbyI2oqzvnKHy/uZTQnDr8vxrUlfjfTGONmIJ/rHEEt6d7mwe87a76+vkm71j
vfh89HR2hLD4i5ZQGRCb+2Xr5ffLpHSSa04fKK75tCXfFdbB3xlH0nWyLHdPWAzHf9mwGUy0Xx//
NHFPNXBUzXl1FemrJBttGAVYpfSRw/qZzdgDrzp5C/l1vVWOy1Zufvyo38OSmYjBwZ/y3wzH1usw
nxrIH/BJcT2GxbqQIaBhEq9c/1UWt/4n2y7ix76DSV7jTc/fuAxuMlxbrvsNDNQ8nbobopJcLGJx
pKiTsifxY9XcJrn1Nd/Aoqk6PrxJOgWB+66xoL1jRhzRkt9MDmm0VUPghPhufoiCfZfvbqMdjS+0
7shRvujEHN4PoAFN66qD7bouXrXb/nOz9OMrPIlw3gsxpmN49K8aZklEux6qUT5g5JIP3uZ1t4JR
kQPmKZPzemq79WO4zis+AJGS1apZvbYnglGLnbW65g2dSOnhseg3IgHw5FyjPkAUnHDtEo/fqzw8
ofWXL/P1+gqZikNBy7VMl5CLvJpr6TFjuAkbPDi8voEQUrBIb2BNlqXZwbReYywl58oCfpZV8qZc
eDfn55h5NTlqgQ9Rb59konih1cL46rePsTXdplt2gAABF+X3YWzvA1pCwLkfPuTNk8ARKVPEDNch
JqXFwbDjcjd2MmrW4hiQyooWawM71iH3fN9YdMvS8nZYg3Ggy2WY4McHtB/0PPtUM7bzhERd2+uR
R1rkhQbOU721bvd+m+ydTfPPcr2AR7bGYZ3uhz7j8uj+pByl6SfVF+yVkQK4xImmdJc63bR18JMG
MpS1XpbBzzIuj/gdMgJE7kzH2L6t3cX9qo3f5W37USNwJnOfFQt6WZVgeLbHe24UR3AJYp2zuKvN
rl23gOfRWf7eVk0lsm3BQtLcz5SigEZ9Rsgz/Itktw9gU78dJfQGtLW911xLUSaHkmmF8zv5Dqr8
FNdolG/bvTjXA1V++Yk07kYvLVxP7LObrkBky807lPorAHcNx2XkG+Dwe9CG9CPvgfG+tdmhVAwW
2Kpc+Qvk7rv01rTlvyqaPeAzfldcgpxUBLQo6EZRQ+ku/vl7eKjBO//3z0ARe/wZpmlJTjIPHZIL
eBE5FElDQPCn70LQJNLXMERzTaX9iB+lwYj0+iY8TC5LQlDV4Ech4bLCAvdJZxkf1OSO/Q8jCUKf
0j2E5RsxfEwocxgR7CKYJFPoNXQsNXSq9gziH5AGTRKQCEEiXUP2+DBVCjvVdaH9RZMrqKBrmALQ
aytyT6Qhzc31eUJcQVMyRjTO+IOxq14miAcRLRm1IQOx2bXb7vrRsYLtU5bSFhfJPwKqBMGITCxX
GoGOjIoZU4O9429BdDkFRAsa+stEUYNDXJScC3vlme0oJtIBmzYX2xyqmVmv5FlR3dsRHhK6Chmu
QAqfUFqMevR0595xCJXQOPZDFtEQFCAg+os4WFLSiNe8yJx3q7F4gL6TXmmpf3QNWemC0SuAHynA
85c/XUfBosfyyTgG9gmgLYmtRFcWP+TbG+GhknWyMIHBe0VAGLxikCw42bhXgimDhriM9dQ9XQZv
T8ZV7OOAoy7LwpCd6znr7LB7bUN7qYwGbeoBL7Deb4JJ1Z0kbf5j2fXvOXRfaVJ18FfSHFAcop2z
xjw2+KYAXM1k5QKjcbtCpozs+qJN8pnNXSo/ODC48kUecMPx8wj5Yblz2yZ9PPCI5LeiLi9jLxGx
TSekLH9Mxo5I2r8ygroo+2g2dyDDl/dIM9I73l9gNsECBGIGdIPbdrymcIjtdZP47vtgGm+gYgKs
gZGR21Pg0i7Lj2yiX+pD619zfCtQlV5JmkmhvRIm0cTA9UZSsBe962EIofBsEQ8RFp9kmJskDSn3
YvUmW1Dh1CLLDbBT9HxtVj5xyBLl9A6uZkP2ToYjWQ77m1NEgkwTwA3bVhYF6sfDmgIu5V/XzFZT
UJu3lQiB7MoJxgX0WA3VwLNwB9fosZrQe8n+YUqAg0WoNK4/1cTew3MprCntSkr+pHivyiPftLCw
+RpIQBo1bfaXiT4GlT668FAJydqSPT4jemZxxxe+G9GrummV4jUFig7IExUqlWBdQDzK4bXKOTou
+vswsa9FjEP//iNKyH4pSUiO1Jpwiahus5oNmSkEGQo/usa5b/KV2cL18NQNVe/+BwCNqNKNBGFD
AAVEWxkZ9nCwNXZetclVnv4ldwiftDQFOOlBBECmQd4f4gmSbIKGICCxeRNLJkBMeT1FOhVXvZ/f
5i5iScbY6vVl9M1On2MSh0no8FFpUUnQ/dXbuHQC//ncT1mlS+CkSFDdjYhRjbEu1oxIqLSmawoM
kFuXZlJSYuoYltuK2DFi7BwAGllV/sZEXI///C4ByRiQMCQYbYbid0mGnGFhESa6dl7bjUIImSug
M+iz5Z1EuhHuYJG9uS+akWkgzyLu27IWFBBiuLI8sMiYPkqcm6+Sbx4P+8uvsIEoT9cITMi0lDnz
PIMkzLxky+WwH5MMBLiHwNND/rxTw6rKsR55T21Ab0gWZiK+Ln4IGWfWQIeB24Y/UJfDvtQoR0yR
wgYMUZxhlOBc0C0fNeepi+VPe0stWqXvjGmVXbtfMTv/YaH5u0LzVlwbS+p4Sys1UTi4dfWTQvfT
pNwDXvuowIILR5BrFQmGmAM0GcnpHqN35TYaMhG0DGlENdWK8Bm6KdZK9gOlh8ohk4cuoLuTSFGz
Lm3ZxsQGayTFAcquxG66L153karqnnsOIngruNdEaKlmR03ut/G6DVqOQSKmBSJmSw0mIHDIdmyA
fD8t+jfGoGYLqjhBf6MEM37XzPWTJv24SejWnIYnHil0h+sD54sMyy8PxExdM38gQOPRENNcRuHc
X3Wig6/HFR3nobrAeR0lbMRcAiPdAtHPlajeOnkiu3i/7Jzu2t25b4Bv32lqIMjbR2Us93dtzMYJ
yYVZT5y38TmI7du0sW90TNmDBx12DTEEuFwlM7PUulq/NiBAugQ5zfBfhjkilDLdgVByxlnb+rGy
7l9+D04AaIfBMtlFMoai8MMy8nhHJeiuihsPqYTKgXoFSEnShe+J2qnylLeAPYIbjNU4ZSy7msmt
Rs+o3tPYx2hpF+nY/nw+qXWhuWE4ydQUb73Zs9OVw6aIcZ1+J1cExdjo2Nc4KrOsj/2iACx3cTqx
v0N0ujXKhkzMXZtaVYY9oKzikfVspD/q3eJJhrh1TuB9sra+qvJWF5LFyys56IiMfJh4JhLpkCeu
NF2lnUv8AZ58q1FsH8Ew8TC1YoycJ2DLECZ1h/pF+3X0Fz9+wwfvBEfWZaD55sDj3IP2Pbs9WZE5
zkadDP9OssY8ZSF1hAQtPWUQQDfpZrcCm0ShLxwJj/mvCgX6W2WBTlX80zxKnMz/92cHBSx9AqwO
+zR0tkKOXaQEzj7WOTQYaLdmeEGLa0BuaLUqUlTBaDMyMRuUjJpdySZZLY4pMC6Op/wz+w5WJBCy
YgTNOAPMnx38APwGDf673iVVGu50HbC/ZxJDQJWTMZYCXPfDUaYYCElFJeU0Bmc2M1OFdyUZei4s
0ETUUgKxEWXhn2WYrzUV2S89ohyJpJvVtc6JqVG7JgeECdDGMPJqWlCGE9o8ZEe396pjZMbn10N0
4Z6ceW+QS1Mtm/oIT/fjB2aKfOS/K84bvTey2RZnToESUYbcHV0lD/ibgxzLVDtEfupk8RiYaJh0
+V0+t8fEWDjCZFQpz0FwvKa8r5rGiXNKeOyrdA6IbyZXbSUtqoTPME8z8Ad7oSiJh2dF9UrlsB3K
XO2i1tdQYGdbPrAbHLNAxk40RrN1lf5i+H+snVl329iVhf9QYy1MJIBXUoMl25Jnu/zC5dgRRgIg
AGL69f3ty1K1RXGJTlY/dLripFIgcIdz9tkDxlKZgTpUwos6pYpSsIr+Gs/+94nvX4l6ZtLnpVpI
t58Ib4QSWv6sJoo1gXJKqUOYK698oxuRt57GjiYLDFKJHO//OezBd+Qop3G3iHXirolboZDeIIX9
B7U5a6k2GfTq/BJGlHNagRXTJbRq2jiSmDHLElYBAfLeC5jkC2RRpVQqkz2A0UUgdLtWC6kxrcJF
RB1VlSyRlLVg2Hxm8Z04rQC9AKVw7bThHh+90B72S9lkZAk8elAOSz62CJtUzbpM7JFCgEeUvZPd
MXHllB0yLp6aExhnpwaMofGnH3+QindMDuIMJaIPWgnbA+Hi8RCkGTsOinqXmotOaSTyuM57+Mcm
SVp9JJtDMfUb/0bWU9Ue/RGUcn0XbWr5XJ8nnz3zdjPPBVyKcRLw5TPuXrbfjaBtvDODt4h8BgVf
JLS4x1R6sBiPUDHrehq22E9x20rMUOGiZKM6NfHCVBsyeFODDoPlForgW8seLiRuKEPGx1b3TRW/
canjA/T417/84U1x9HQnubaCvaWmEbJwhHY2fuEgn/AOld5jkK+8ZhX5EpLzzstkp2gaBE3MMNBN
I0ypBEyjik93rtoW3eBK2gWVuFV/HPZiOFtLgjDBdjm6BUHJdYgtttYuyFN1a+ShLNLhuhxC8rP7
95U9oCOmJpYoRqCjRG4iW6jbUUKN+lT1rrriVRUPu/lBV3np2g8NwT4vv58TJyDABfwDQ5sIF8+8
0DZJUTHCyjkBIWEqQqLAgFMn4GOx4jV3ttXcarjpbt2bbTG/17c0Nzi/Wp3aeYT/RJXFc7HyMJ8C
57ePuyArcetD9SdwBc3JW3mA6OQT47qzAS3KJvwmqywLawNznaGOy/zlbe0yZzK2g3DrKuwGu8DX
yMr7IKazTZMhMxZxTo29zR4eiNAIOOciUHIufhaeTQbuF3scf6hYDpMD138gHMrweLXn8EJVU7ib
qttiKC8CmlelfzRgU+fNKZ95pOKsRugbLQANIQ4Qx9qEeeyj1Cs9Yt8iGlRmljn83tiNvzbJ5zrY
rAQ4yjvMRxkj61SjuPWsv8KMOmEJJAZVTp1jhUGo0AUVl8ZKdQDX8SGc7CkqkQ2Ini75h4b8Ab2w
jj/jD8KCF2S1rezrbt5DBLcfgljT0LO6JMOjPt6ygAOUlEikNT55evllmwqI2yOBXXaGhvTKNHCl
yyZcgI3kkJoRE8qiV9bkYxnfeelFGb7JttOVR1KrClLMKT6Tb4Q5T/XeKqeP6pYHwlj9Eop0Vd9r
NYu4YkLe/B0zDC5QGZVycd6bSSVd8Te7cS+HpftDEYbqnHwSpuKETYzGyG7QHahdVQnrRf37/2Jj
/v4WdGv8Nu0IcD6aSr8lOQ3pvlhTan+0MfVTROyKY9oh+CHqC/4xdYTpVmJYKDWKVuL5btSYqz3/
OpwXTMQX8G+O2rKgX0zwpvLtvbFHmWt/patUX4RMRObczI7ClHn6EqAHoxaB3v3c3Ra2h80w55sK
Wl8JoArW3kRtuVr205uq4+pV2GLO1cY21BxRf9bgDg22dhso6Q69gV62cCM1PYL7gj15a2fevNbX
0S/E6kiQrq7jE56mXjG2dU5nAw2vG4ZPWV5+VtNZWOk3a7Z+PErUpW/Ug9o7OBhT+VMk3fPZxaeO
aOVacgnDisG362g/kE+TRLs8KYyGMM7wvcJxfMBNjtsJJQ1HdYyQmhUomEVFKmkUP8Ow+6ahgrj9
WgklIO6Z9/S8boFm/dtzHXWAzZK9iQ1XwdyF2zAD3GM7GiYWp7OpqaTpgSZpIEa8Oqoo+qJhghp0
PZexODsvOD/1XOquFF+4EInt6c7po6gruiDZ3hudBrR+Fc4xWVvSQoi5pmWInxV8UcrViYw+zGXU
TSt54TC05juet+I/+VzU9OI2Mbc2zeFvO7qc3RQvyqYw+lTNL41tYfp/zDXhTdKXGbI1YE2ecSBj
W/hPY4pvfEaBceY7Pm/MXPKjIPIz6BYn7GhHN31ZJ14VHoAWNWZKkWrxjTeMOr4TJkzmuZCYUCGx
MWnixam1agBQatPzp8zziRqjNEZB8IIo2tHnq5H+/V3RSLb72QaonbmoIkGIpGy3kIRiQt0kKjeM
8G5xlSegLrP1l44TMYmboflYeCXean/rQVlwc7z80BRczmeRhueMNR7U5zCkfgojOM5Hm9MLR5Zb
lm3vFWnd9oxk5RAhlW+cVXRR8ACZspZx+VO+FeIsqgiVhfMj7HxgpnJNo4qXUfmhMqGBguEOPPtJ
7fwjTC45GUlyH0yp2VNm4kqgjuUxMU7Xtdr4ueiu58l7pbZZx6aQw2wPJ3PietcE97yU4NTqhhkP
bE17xWF13N6XG48sr/1hdZu4TApJTWh1SgkKklzFmMyow9IQIsNbDsvvw2+T5Ter++xpcKqQlHec
yeTgSx0n75VZlqfLmYmnHaOcdHjvpG5ygr+13fqdvIZ0eorHEtLh5lb4K8ww7osdbiij/Bn4i3hx
N2xKlD8ogQYa8ACbkoHr3wyaaWeNmFZWfzJCVdpLPNA7IELueud6mYzAkchKLLya1KZ5Wfy9sbc7
YyrbE8kr8olJxlZ9IxNtIR1yAFA1c77Aes4AYc3qQyEqciIUUEdrNliUXt7Hi9w0nBWzPHlGq6AU
awvUmIsa0viQwWDqQCJWnrUz+qw8ASxDY6qUgEdbTV3EM+d8ACDVjOEv9ddtkl3xBFdW8weUwROX
8+/PrmX428GQcenYxRgS1tYxTce+VMNNTW80w7QxF1DfKTaNDnblg8ia2fQqTK9FlQ7wBxV54eVD
9FkKtayPSX2B5sNAmPHr8XMVUToGdlW+YaxpkkzVp4gCIOWRUEctf1njPw6GFZEqvETHQzjjqSg5
RD4x0zSsj2X5Tp5JccLAhKRmmTdLLSoHqsCZfgT+8NnKUI1i6GfoFz3/GSoPNUMCkbXgjAb2bHl+
qhxBaaKMCaxIwE2OV08RbpysTBjsskKNlol0YCnmzJWPO6tcfMycoULCy6BHeK82uZEj00NIjqzI
sJe/wDPx+yFYCpE0SR7wmp6ZY1dx0O0RvN/Lv58D59asaJ3IEltJK/IIyOukNdNTrgzwq88af2qp
qK2tKusvU1zKfffsyzu19VwcGvFIwQoRZOLorp133YBgWcODBOtaZW/5M4RPwbDVJDYQ3lyiD7Sg
AmIAhQWebcA++Yi5mcR0wqZkOEiTQ01K+hIadHFdFI6bL6j5tuRT+bJN/49lRnrBPu5z6MV4y88k
UE2ZNUUYVYDq1MUC7dCSorrmw1vJKyxtCe0GAzKr1zzxIU5EOKCioeRIIuOZZnsW7deKOyrYYQOi
yoKAA6ntmY6zLeuuXSYpGXXKM0FnpHm4bCXbQlJEKmOyiPW2Qif4JfceTbLUuz1C/S8vRV9f8fiB
OAccF/zWDpbHh0GTlINXLFIOKU5DGVQLn2Ascinu1q73VlOmPNHprxm9h7VDf832kBE9h/WHYe8+
DA4SJ18h7AP292qM/OX+fd1bV5a7D/hDgArKAyH/UgpCyn3wC/hiLmN6FJi+Nz0Ic9PZZ9hFTOBl
vmK59ivLS17rsZR3kmHw8fJPf07iYZFw+XtoMyKQ1uPi29st/QLRYGFCW4Woq/g25dCeIs4iYAFP
/YNKlDsHqoIK3t/Zoz4mFDLQkjJTl4zdcdKh/ZWLZbMFaH75gZ9Z7rCqkRuwspkGI2ddHnULM2+6
bEvHIh6RixB3hbDfwGrcfvJHmagt16EXr305UrjMrOWywA70C+tr67f3RqHM6KSx8BxoEE8QcXcG
wTx1ruEzCzbM1JHGwTBPfrvxSkyhYydpUvSinAUUMH5D4BQVsN+RGAgPgKWjEgZKjO49Q+yjSE+j
/H4/DCsRGj2jWxMRCraFe64RfOYEqlcIQdiVUtmFKnxUrGf7otlNcVQbSEDLnTylT3rSthi+VRtw
YiFSlFryeFMzIZG8jXuSmfbo8JJbaYUZTz4xKOU+pDFTiSigWyWtB5DQMxhT56+tZHtkQ7CmNYGR
5aDw0jPL4kRTxJyOHDIMFHCzOp4MBUnSRCivszcxGREC5Q2L/1FUmYzx67ndPkjpr8YjZNTGZiMu
HvRPNDkwZGtz7kWf6orYMmKGRL7yko7A7D63u4I8A9eMhapO90XAaScTWDvDJh3PFmjP11ULDbaF
glN5gFm4qmHMCRKtTGI2VDz079VRZsiOG4d1G0Qoz5rxPJByoiUgkRvtGH0l1KJjNU/mjVk37Tac
y3LSVfAX0eeCbAVhaXagtaDvbWhhzAkUc6jBhmEBcV7JK+cPTAlODQXo2eCQe2hOQL+PepVmG1e9
7WRsqQCEgiJSuH6IRU5cxl99qptVNY3vBfJD9bhXg1b4+9sE6dmFwQ4Wn6RTNc2cpgcyvtUg0yx5
xYaAfYUMCHEafW3++zBxc+ypjIdSuIMbM9DWcctXMJ80ITf/RXB0TYSZVFN/O4yFjXsi89JH1o+q
W7mpDAmkGXgqa20rVAjTCgM9rQHxJYc98yyHkhOcW8OJgy0+RyncWGWfizK0j5KPbj3d0njfaIjc
UqiJPCHcG/+uS7sA72bupyGnbPIHMbxicRZ0nURf8iT8ZXwjSEOjfHm7Da+iyrogP4m4H/4RokCK
kw9EsKiz28QbPXM4ipQhLEqkKnGx5YdisBf+i71H4QpWqBGIhKNxNT8ok/aw9UkvmTRjBBEUQNNz
5s016HMPz8HqrC9eNd5YS/fqcVqZQkJyeyolemeNl220dAb+ZkSjXk+FtyxltCdU9Xkjb5I3aqTt
YKsyuffb+Sqt5g+GHT5Byd9T4cj8zd7zKecAOiGPIc8fDS2d0ruui8WVwGcxgM+PRE5dBCAusJag
xUC1OoYaAmcY+yTYoDtSvp/Pr8qEi08sOMj4hhYI9OvTIYQg93l0yKpWO5pjAKihru7SPrQf5Awh
gEucxJfPzVOlD5xYakTQ+wUMjKO7YE7qovfabfZmzxTGHaZPAivV2mvaK4GWtpsUPDJNbLivwHnW
YdR/M8wedpUm8DpmhwW3HAwR0dkrmHbKG6kIaiL9dv+tDbbvBhc6CXQHDRyHqIAzM3yNB1qLefys
dkluamKzi/tusthx+1VlH0Cu/+/wes5kfrv8QnGfOGqLyu3SGssCnGFvjzebMqLmBA3dQPK09h+r
dn+5aP2brMBlUI2pk10NXZ2uHsWemq0w77/8AwBEnJKjYhRrk4AZMzYsVBHHlOAYKq1DT0bFuMXz
HeIot/OBckLnzH41Y3BAGp3IhnICn0H0ev25/JeVUqAxv9JeNPYXDEhvosACzoQCwJ69KmHBvMH+
jKNNY38RaRQ8pn2gEZ5gjYAs5thBkYAdvmiCbYD3sq4k1SiItjPMG4D1OS1fXpSnWlZkA44r/JyW
NTy6N71wKP1hFySHWYooW9A+BRw8Usl0a0p7rRggYymk+5whjwkToE/ISJoWjnbmuZ6zElxfETZU
d+xnfIGPwAyipKNFPGdvug5BeJF+tuFrGsN+rhyMfa9l3BBy6lHxU+kRNiVnZh1qIn5pNmLJfW8T
Z2tr0ZzZyqdKeRBhDB55aS5EqqNbMltu+93QV/ASGrYolbFIGh6cdUPIw/wqrpLvupw0NQ+XZHG3
cCiYsYqYFwJQqLyL581f4pG0y/EHJ+j97HJu/pF/28nzMYJFhHUUXOxn/Smw3bTN25AZKRCM3O/o
92+HnOOkQrnuRT/sPPyoAejAcSS6irFEILotJzwbCeTHuLduyiSxVjommkV600zOlzOf/FRNxKcm
bxQ/Q5niPv3kuIY0XR/APJWZm5+g+YE9yCa6DzGRUx0gv/aw4kUuu7c+SKSYUJBGPhgBDpsKxte7
bZxdnXmuk0uRry3khJHrsXnmXPfdRJT4YQgwDBXCi8QMdEILgezEGUyb45Xx63FRX+kEkBuMeD5+
bP0lHkMP9VwE2D8YnJyoxRekPYnOpxboGYfDwyDT3cDS0ig03tNPgDhJD+ATeSZ5gWpI+S0aaQGQ
uQoZweBoGEHHNl/OM8mfOZXR8yxgSyCkZwbKmPoIyAmqIBvj2k/fiIMruFtTUCNISoMPLfkjMhwV
3G3M7NSPjc5qOTa/jBYJeX82ta8CiobzIh/Tmxyd+KjnIw81En0CaOTTNZa1RZtTJuUmH0uwAv30
xzyq2QwbQBv+2mn/pV7RXshRh5AZ1UKiC4rxlFvbdyKlGgCBM1DDbwWqqDoTJUARIdWGorVevNbp
LmKGTnopZ19elCcYSC5sfRakGgjasaNiwiI1oOtoBO+GZHGrgqEq4N8A7Ql5MjRCmk2xpVTxomT6
lttidnC2U9XKGFR9e7unEYp8pkiIGxwFrBOgKuqUWEjxslvL8lKdpHBVwuXP8PlPXT4oP5WlDl7I
YOQIGS53Th6G2cIzq/dA74IvJEnOuPNXfkQbJOTXEA3FLT9MEHKXgAJEwN+N4hmC+Xkw8tQaZuoX
BtgZwfwB0j1aJztE6PHep28HjFR/VnX0HyR4iL2rOlIPZdRqMmWkHxcmYwaSwFVeRU6uqHwey4Pa
7uVPf+qthR6XtZjFAYNvnQm/oR5WjjeJW9ueOScN/QEzTqWwGE9JPI00otBwWViBANzDcsUklLNI
xccflhInzkn8fG1i5wA8mEse7a3Zc9I53DCYbHOgOkKoVCXFE/Z0rx+doDBW+aXd9Xhfty0tVrG9
atzsi1ogXX/nbVVP7XpEfdwsEQDcEnePp28sc9x0u2kymFxYYSFhvxr25NYssCqE7ulN1cdxHM1f
D83Pdtr80gBVNCFZMAnXMi8RFFkuQCpLxYoy5wE1NGY1N302YQTBWEHYASZJIq39weGlquLo8OJn
yAKJ2oh/Odou2TZeNIBNMDWB8dueDjS17/JiItWDST5Vpk8MsALh8wrqEl4vZoH627f+trkVgCDK
swlagvFq3AOhPpc77xpD/rWH2GwVDGc97k/c6r8/tAkZ/221Ykpr50UM4Ku+N9r0l013K9BTrz5m
sRp2acRZKoZGO/6QK5Xmg142rUD87nu3uZND0n+8iTB1Iz+NGTrDBkSzT5fEnPpxs520JCj7baqh
ABcBx27vF4vxjTVCcAOg4AhXOywBsNqp3NXnT19lxQR9qP7+//BYR62St2kWzVjQkTwWkm1G2Uu7
xBjkVl5XNkViFceXdgdTa+vf7qbs+9TaHwx0BXcyIwDuv2oTeF00SngSU6GBED19XWUHnB3ueF06
D0WyU/EoHqRY1TI2l62QKnExxx4dr4RDGmNzmEmaLf5Bm/C8/uG56BOoxFVvHNdmQTE0mT032zfq
n4ehAH3iPUFIsgNoYDW+07CjNNDSN9RAS9/w8FzIQQrri5RULy+tE2P1p890tLSC0ik8G1+7N3Jq
HWby+aoFJm8+fyH6iE7FIcQRjyamD2nQGX7MsIJnWgSDqFoD0Sxc3DbaO6CfASipaqnkLIoLemH5
Whpw9THP2vh9SKTB1aPyvCxoF5Fcr8RmNEoIKSII4IhHBmJYF+k+aDE47Tnm5EjRO8BEit5UDfMH
iRJaHE/PLYS35FvAGvMZ8B3zDDLX72K3yQsYmlyaLu8hxs7F3g4ErnEIgNuJsCcV5iPtSLL7HK9H
7o3PYI2XopkLPD7YsTInhQUgtPvlL3fi1hdOzwgPehRTs+NUvQb35MEZqt+IhXPxqd4EWCEkWAjU
7ftwY73SOEEidWGDGuLqxLK3cB7MdJnK6VDrn2vVTwxIebqljD3Yf+4zAzdo+kVkDfXfozOpRABU
S0iZGjjKkNtkaMYBAeNo3+hJ5FApYz8zQ8LQTeClDB8G0tKN1PDvK02Yssl+zaw/6Qee3wDgcsTe
UExhEUxt8PTsCHIMUaNaCCjNsmpuzb1kl2KmuQKCAT7NVQUer4GtjDNkrfUomc34HeeHtkv9c4+W
JfoWuiYULpLWH0Efszc6I967xR3gIWGJSRTeNDinvI0LuFQe6cdhnjjrIkhs9BjFdBHukSB3LeG0
1n6HqdUA69rGuihPd7gRLaB7YoMZXMR4gKziiV0aO1kBFE4SZzzX7VUVVC352PV0Ew/IOCqZ5zB9
3V1XPQ47/dZ5sKPEfUs4Z3hT1XEDUxtFuZ/yLyE+E68go7NzalBWeRZ2fYu109AhHOV/rN8CfM+K
5egpjquSP2qisFh5TPpXVqdssJDmr5qWKzvjFec2zkXBNl28yrcg1jGPnCct0cmzzH4QbvadBiUu
XlNzvfCv+mq3u3h5t52oyphHQ92WAZNAlKMau5nYibEdTu9FwRJ/XVZ6Gjfk9uatanr1tAKMhcSp
f9RpIfdwYbiG3sXw9x/DygHQHJgK9O6zrAGNSQeJZYd4z8PJIf/TzAl/vfw7npsdOPwOB3CALRli
H3FUlnkWreI27wCDgNwFBrWVtOvcj+h+bWSH0pLrrtbdqANDZ6968EfWh6E/vfxQzx1hjh7qaHGj
O41DmTvfSXTvB6CMMFAN4iOLZG4JIVG78V9pGd+oNdS7W4LPMn8nJJMXmKYkAG+wsdeoQ97hTWWR
4yr+sS6J7m3R3moyIV3l+UGUYXscbc4Is2+ZUAtfO7ZRtvraTYdNHd11sU0RUV/KhNocHDa2xfTc
EtKYq5TJjoIvYPVeE6cH2sYhl1IAAHx0m919UQLK5LieoEjIdx4D9+lO0xPJewMVL1wvUm4LMlTt
rqHpeTmde6JQiVDVA8KFCyIejiW72Zgvghgc0zCChfiagT8im0NaASwGGjNJ/cieNr9twIwhnMNf
i3p7vxjylbQ2kipoJpMH/oe+If0JxE69hlimYQswx+Div0iPcWjPf3/2owPcwtt90y8rUgW0UcEV
mBthMeYz1mMSKWNE4xtNKt5Qo2bCt0UTFXN6EwTYIyf5AwnWidObh2J8gxkaxd+x6/C8bTZzveX2
E0HERCr5s72i9VzF8JlN4bQ7DCjFCNXbNLymPdoVeOA+2TuEqTorotLug93+phyrGyk7NWQ7//lP
nRHYFchaBrwFeuHRWdcvd1kF5492A8AfA7YrDSS1fEUB1QRBkQNSbOuuRhj12g6Ca9mGQJx7FxTu
Wy/13585IgShH28xvAXh5AnGJuvr6b08Jztv2wcOmcl/0zvUVtqJ/eMfKYW4ecD/5rmQewkmEnBN
3v3HdhyvZSYjKwxmZe/KLviqeOgzz6h+59kziuVM6ohhejx9xmyPhV7dLsHrSkb6KnQkyW0xech9
Lgb2gGT84qbqgFXPq/I4xo6OO5MJGuMUSRDUvQ17mKMJWh1m15YFlY0DwkP7P7igNRHd38uPjiX3
iWePcBNT2YtN7LHDWd/nTdhFy8KgDn5r5HGGXquWM97gyub95e1D8vmSCyF2wZ7giHjxZWPvLjWI
Eh0gR6cg6ysJWX1MxVvi3AU5j/GMCbRjHI5lcq8Rp7EzURYbPP4cAYgxAEC7JVYv02BIMaCU0DvV
iAvg6zFBENVJxMg6H/DdmW+UVVJtqTOMWCECgAPohVlH+qKksoMmUVMTffPq9hsnZQsfCVu/uKGd
QeDog9a1maKu5JxCeSwWQwurLcb5W6i4PNLVpgghk3ZlUw2v7bimbZEZFJp3wFIxccRuySMZMfZc
65zU6mv6LWWMYIEG6trhVmI0TX+H3mmdz+U70abzMPj1f/UsMImHURdDGMNxRyOoYb3UXMKax659
l6T9Q1byyKKNzsy4zqyC58Wv4gBEpsB1SDjn0wVs0ReXfTNv79TayRLBED1mVCoNdxamUrqH5Xcr
0lqMvEeuyxiWfNJrkvizHO2H8yk1J0BEPGbw4wEDoa93jgcHWT77qZMGhbH5kJGQfHilnHnUUOWw
PFWU61MK4BSLUoRFvdwSiZzEjX8A1T0HEelt4MmRcrIk2OrYBsDzukVVbkIOpYl7BiMP7QQtRhHj
tJI1nm0d5pQAniTqGTqKXzKFw2HN3JlAWEoxk+Wisb1QRZv74Vshn6HXfbM8mJZKQdewGy+V80Ad
845nW1+/IgJqxFKMr39UEpb0wG4G5fBgohJT1gIfC4nXk9pKm49hTKgu9DmBdOUbCZs45uyy1ogw
geiRsOnSauE2XGioE+DObag1ANIb37tLiz05vlwinBDVjnko5DE1flXHEAilUQzx24/4bgMWLnHk
PFTEmImPLCRJdgpi52tu7TvYfadItqC0iKBvJNUFY8s9i7FhEVA86TYSC02L0qJTxDhU0kP+JkjM
ml/Gi+kht8cfSKPS1dLfX2tUop4zLYqbIgzvxcJWqaWU22LX3ddJT01Mjd+BJ3EfBmAW2uxSWcri
WQQSndKy+TYISAqWA2qiMUbrBiklyIW2TVvDmaO2NtbM6OkP75UTn2rk8eSR193gha/EtRW1lSP7
Vz9tf3qMQSRKFexhuJ/yeCuRh7bLiyzcsfyAKHFnCrhWAoJYZAwnUxvhWdZC6I3z0Hc4R3B09AQG
Q4Gfz9wkJ7htkO3YqM5yGSqU8bh4iHZlQZ+/uVP9pdNbGpl85q+phSXUHjf27b+Eo4ijoG8neOKx
YPSK3afd1F6JAGLV3HWgXucL9mdW7tj7KWMHnT66Mg4V3Ya/4bzQ3mc3j2tGzDh7PSISymQxLH9Q
S5PPAjIX72F2IZ0Sw1X+J0LmdE+LkCLysb6+wGlDTNksPmifiv9xHpg6gfdg9s1pwyBF8NQxbWje
NQs3HCeBwAB0MBnlPhaPqKhU11IJ+r5xzWQKyKnSFgdljq4PsR/6xHkwZjrcy38wRj1xcwC0LnDQ
g1EeLO2jDs5DokgXt/DuzDicDk6jXSnt7Zkbg4mj9DYh8KXMiFSaSRMn/9GZ/9yqrC+KatDdfuZG
0431tCSjDgSDioj7wN/veIQaMAFL0zqM7qS3jpURCqgp1dAQYCt7KMfAgNlTUljPXvI2omhQwS3+
ImbIKKNVfbC5x3vouefK2hNnL90AAJmPCpcr5OjstfqkHfdhXpoRr+AD2YeKFKzRnWAnHbE2evRc
OnXRQHkSJoFkTMOMS9ObzbS7UtEYQDvwreDNPpHPzAivjUEot0wfImc6j2U/S7JnB0G4JEaLueOC
9KDjB4fUmNWtqJfwH8R3rDL3Qc2MSoZg0fwo7Or74HL+BXx85V5ApZXHhMT6Pup24SPGb4KjX+JX
o5/BxER3iKRzMc5Vlc9JD8FQTjl++1M+GrqPRJPO6X4ZzN0a5bSF4VVMJU1FnafQCaN0+d7qZtLa
UNSnPyXZkblDCwNI6duApni/M2FKoNvT/Kkt0NTcjAPEk0RZoMGy7E5MhjjjFY0p4tp5COSfgsGh
LC6sTbcWd/BQXYSvNlwXZdkYD12Z4UmuJNsUTdwFY0ubGubtq9mqPqh1UwcsI5hwBOFQnhb6lsGv
L+I2XjGFunSSX9q+umXUB4i8ZC02X17eIsYy5WiLqKtidIxLnQfm+fQs7P3O26S9vHPo9to9aifI
S9Bubg9DL5oWzj7lTePKn1tEGKESEfFQKd3qBOTw6QfOg+HJASQpBkn1mICadsak1c+AA6MYHH37
k59ar21EUXB5PqEve1/15Z35TPJ04FoUEmKH23eaYlY534c2U6MaMRt04dub8kOY1h+Nth8e9bfD
4td9xgfDIU0nr07kxtohn7QvVMoKjuGlfm3hdJhIC3X5SOuN6w9lSow41Q7nHyVIvrpzyTdUpojv
rJNW+6dyu/XBYlxwQUVKkS5niDLnOYinPwlyE9Ak7IwYAz/9JF4+AhClDO7NJzEcYuxTTRPJJEuI
oz1bnF6fHkkoZj6KXMv8AJEzAa41ptGMRDwPey9vSU6WDrUPMb8mgJXVZvAcKAz6/y2Ykq66hjT0
br+8EreusOJsVXbx23hHwa2dPHj4FxWYFlCfUlXoqlEBG0IDFIoZ7ylgZZqiyW67KQ0jW7mbsrBk
SHKVb2UNTx0kBtywKX7qsFJzJzKxwRzxZfC384N6IdF4VQtN4Xy/28z3doL0UsKYLJl/NA7FT8ax
WEIBE64ilUoZ4K5CXaFK7OV9coLEoklGtGCoqKHLcWyg1VclZ+IY3h0kX7g14jf+yLZQqyvxlxp+
MWAtQhjmsuDIoXxeFrBdlQTTo7fmRQ0BfsbCVfOiXVfh8rU8YvTvMxd4kgNFNZvoyn/AFTlxUStZ
3lzWTLeO+RhetXXTvrOYbwzRK72xR77T4YDUIUqlrcMOOwptQgM+qdqRTkNLXvod+Bpn3u5zhIzL
Ge4KRxCcAZq9p0s+8PNh2rdRxOz471PI574Qnk7489ASDRHW+JACPDK5IB96Fcfxd828DQY1koDg
QxgTJWimWVu1oypzBgWijjUxzrR/0JaeaP9AepDe4r6OXM1Ikn6rIvu5TRO38nZ3UlAKS682WOvv
8DNxsetkriWmv2oLORsagwJ5v/KdjW6AKWGGR/jBHb4/V1ic+M48G5UAjTP39DGN2WqHgAS2LjSQ
ut1zqs+bX6puhfNrMqv2Uw5HLaJle/wkrzqJFclSpKFipEUnDTr1WbRF2Rc1CUoGzd3kGCMeuNam
ulSVRucxyBMQNEAEcnzeK+xKZvlP10OW7m0v9qjQfS/+rkxqQ32gt8Hh7TZPgg/GuinlMp+0uxLg
GmAz06By8sSYvNDsxhftHPzSGxcTQg5Nj4B5mCw/9J6U3klBS3X2sNDjHV2qCxjkNoRgDo1n+tCy
7FwovVl4FxfTKthlHxb5dKfuR/VnXm1BnVSQ/F33yG0qmD+XdWx8LMxyoUZuJzxAJpoOmDAH63Mo
AJzoHhjame13YinTrjkML7RWcFd7+rq9IvPK3Cl2d9I9FPvsrly2V7opTBEAVXNAer8KOwrSGnvi
BBceUt4OGQ1EsrAPwwgqv0NGdhUzv0NZjo1mtZIPkUpV06tvDzHtnkjReftA0fGfc/QAL4nzhfpB
4x4do8T9DA06S7rgrkVHTSbDZ/lF6nIbYLWqPNTkqE0WwvouJRpBlPdG4FWAddwsgwcu0fPIsLF1
eroclixjAl3piBEpHhMg+zQuhiIIMC8AQRCnyyAo9Jt6NsluzdZjNa1EnNDl3kcjBpyUwXr3j99B
TTMDDGlJq2EivQbMQCYeMW/W2EUAvAqLaGAnaOGJ+tXCWmPAcPmIK6rmOc+5ocl7tuL5iWgb5ewP
KfpYJOZlAAJblSZ+oPmsS3KPIlYGjWZlKxp4e1RAUf7NH4lFGSKIFYf+kHq9HUP/qkyzCbPiLrrN
86l44xGQsvZ7ZHG1jS1d1zV3qGkfrNh+sAPCXwQOE9HlrCoHb+sI94PWze2LYWGFZKsAqXu2Eg0A
OPzNbF9VCThxZqHPL90NIYYk/tgx27D1MMcy1RJZEf7mS1NwtwRbwliyHk2dgipWWQj92EEo0fr8
+QzvmkIJzku97VaVRb7LsKVp1DCijNH7lqCgV/tNA3bUx//OSuzlRHywPQb0AUOyeGL6Hk5KFOr5
8TlqWALjEJQ49oNfR/PrwY+/2hv9NOBEO2epCu9tswyNn638UF5UvuM8DmRx4e8J4x7y7Sdk40QA
DXl+Jaglr4nz8ZVx1M4lBneA1jN1dxVuJGXG+M/EcDL1n9bxhAt4Q4qNcZv07fG9sEwvYhCcbrh4
ux7RQsrfYg9cpG1bBGS1cPJKO6Ja3t+VE+kVHFictn6/8NZ2bWE+vZ8uAvwP+RzDx66t2rth5j+T
yqTpectJV9grMP032YZ4nJKOYEWi0BocuLzJt0WCPR0DkT2C+TAUDZIWRGVoG+VkP8VJhrlxSOWn
dRLu4uym8vlWQG709Twdemo6K79kEsR6wt6at2ckIVhXz0yFgx4cnfgd/LRbUoWqmXXTKFGjjAlR
MsKjjOikOUjdi2QTAYDuA/KpmCBctnzT+6GRhokvSBhcCDdCDIt8w5DO5++/jEf3AeXn28pjnfce
cIJPhwSFmD62/FlhI+NbYXgjpU02ucWrEkeYFXOQZLXf2Os9GrZVWe3H9ejt/m2U1pYkamW2XtrV
Xw35RrOKSgQK+Od1TrAeirqE+KFuK2F1qdaPgQfWdqBvZzW7Cwk7BvLiIAcSvU7nHlzYRYMreL8Y
cKDa+Q+wH7ib0ql4V7npeN80Ui1kPZpSm6atyqqfQUasEc0JFXzudmgo9fePBGZdxFMLRpHWu2vz
SwQ8olciKBTf1wGXros85zDwA5TwceQX12Gq1bm02suwIPIp3+gDZ0tMcBc1mWvKBvArquShyEs8
vLe7a0JB63VQw/HI/Yr5UM6vcGGvXblJzaqcl6oJt7wUf8+JM3QEm1d15V1vN2NxyViB0dK0XbxS
RGPYFPFVzMRrlef8XS2zkCvSCAke2/AB8tSFd9JRRJJeG63aZQBHpRmJNUtRriWySvdYr37KMQeq
s7kIU/75MMM/GBdDGvTBUjalww/MOHT6SgWKzf9yiNv0apfs/70F2bnwlizXfFnumJsVX4c4Z2qV
76HdFcnmjV/xdPaeJXrIiwGNwoqLf2uHpPqNmIl03TcY//zmQAfT0IyrnDRnfszwWfCKNRDISjwh
Pyd2WeI8YpVk6Tqv+cWVC+VGCHjl7pbf/a1dXFp7NKCsMIZY7AZ7QkpsW+zN3KflMs32UG1/aoPb
C9Yrx0l344x1svYYdPFqrPAqw5gos/gb54oTkqwwesqWj9buoJtlFn8Wlxw+JmwsbKz3bdGnZPp4
0brtI3vdD3grKSVsGY3pRZN7Hbldg30Z1PxPljabsrXBbDadTU/Ag5Ytvja+y1fAngZLeltkIHaG
7w4WoZJReIWAlazeBYM4mkwISFFXX7YjbADxcgRRVBBW1zSbXEXMC5ohJ4xrxwluT1a1XvgNmEW5
4In78ceQsar8DcF27Xa3u6b7yC+qSFtNf0a7rqNX/3Ct8JY/ih1UAVoJLaR4FgpPAaIGAQvZPy+Z
gQHpkqvaWX4dak2La0z8Rx2BFgd7PPP3BfzucOvXTIv4F2x8OIDnGnJJg9yu9fkSqVjU8eJqmrEZ
73GCD/x729lOF5tF1V2mZUwaXMIGanTJBQzyS0fa125q19m0C69nh/gxhEzJ9X7ah9BjdzYdLBlG
Reesd31fk9imtQ1nMC+harVdkN7YATuULmd5ESajd2NPLEgRwEgdyNeV+SjpXID75fY9t6NH+hxJ
ct7EP7kremdVd/mdDGO9NojWVkBm98yrtTpeXJl57NVq2wJp1sl1EGjVLmf+rN1kwEPz+MoJ+gyM
sE+vm/0mXBv7lG6wr7iGbfTYHOLE24aXYzwtCSFgn2ebpY/Dfd2/Knfw2toF8QV+FvRvw4AIOw8n
lDUcGFyMo3a8aS0Cxi6qGc1rRfv0mt+0XJV0GJdVMm9feb37KYDpY77rkPRjhJdLUS8YIM3BKo3z
7U0JDH5lLcfNhRdTdgTbcn5nuUqT2yaLV447fHE7x7qoMLNdNSEC5CakPrCKtr7zm7ldB/k+wpjF
2V07kFiIug3rtRXBF8v37CJr4iidWwqTcN9/M/+OJU/JsaxCZg7s6v9htrFNrZG7p93wf7ilxSPr
q83D9sNQVPlVG7TMsF0+llTXceuEN8MiD8k7Ghev/6fMWpzBiiyAnGbna+MFaVC8gWTotUS8GQOc
dbXtYBV2qA8a52GwSf+blW5Y1fNDxfxnDWFoeY6C5zyrMKGtIcwFopSy7Zn6s28jp6g6F2H6wXTd
t/lhUkaI2x37LKBHXpIi2TQSkXoRpPqTQXdD4gTbGoVZwtwGm8csj36ZdyZixcv9lIl4flrwQ1Yh
dNelH6ERORbreiNS1V23xHYCaEAwxiGYQq6u9H0x3ncGTRMvlggwL+UaB7dULFi8cz/g5GosTGQs
SH/+Vh2CxqQyPvRJ2TA8nJHaERn7etyVRicFj+Q6xOFWoygjWVlCR07qn3XuXmcz935o/SWCraEt
013GYfXtMvbmBxmNWnn8XYiTohFlEy3WTxhTwY6QJNRBKPRRfkWyojFNHaNS4NHP8loMuPuNVlhK
DQmgaWdffp+OCTw6eqFEaaMjwj+Xd/rM6ywhwCzdlalBqUVNUCMdwh82hoJIyTRu15hdrvjCfNsc
8quk0n0Jc0QuUIRq+97B1MRsCQ0ldVXqi0ipIORJJIF+hqcVVz+FLSZNeO+m89ovyCyX2R8dsDJX
RE7Ul9GYxmRawGie9957AMSVek6lfcs6Ql5aUjiZMQVeteHAsT2hdMLhRwS6sIx+CYHZI89d2vs3
hkeiEYgJBMjIvDScePJY5BFU7bmqKlJ/qUqwOa74JtaQfx7xwFipxxPPRMEe8ueOQxX1PB3/zZYw
KQ40zFkUDMR4fFhAWdkckm6lux+j9M3sedfidFQeJ36Kkya6+/jvGA7DNcQhUq9HLzcgR3KxsWIS
KyFV0gK8/LnD581kSLiC+ngY7j78iqdwRDYzTMDlHUoCfbxwVU3cjToTFwJZVQqyEadeqFDuUqPK
NFkfRGxRSUmzlITjADs5aLqmf6YQNUEAeKznQsT/ZonoblPmYbvAXJlRU7XnChkS9XMsJAlqlKou
zpA4MCYLjss0t3BpIR6jchguTAB/A8YGBWRfxAst+h+ZpQvyEOobphzekOZk06z/TUnKNO6WwCFG
RU/AcMmfjBCQmCwEMCMtm+ATRv19sl/LV1DjC01aRAQpoRSIbi41Jxm55VobUsF+hqP7v5yda3eb
Wpau/1AzxpK4f/U9duLYiZ2d1BdGKqkgQAJxEQh+fT/vctwdIw8r3eec6tO7qnY2gnWZ873NLjxv
+uLOMtBIK2TrVMeoBrYhR0a8vyQ6Yc4N8vYnO9ToEL0ErIx0yMcJjyn65Sfrg6QIGOu3uBMUL9LE
zrLB4CIESaCjbBNWo4NoUG9abnLPITSA40fyKhcd7F8gcQfIFow5+sOA/sD3oFpn3nzHxNkwDR6T
l/Gctr1qMXhz7oJ7jyqKFdMqlXowOLg7uJU9NbbskuKhqnXyrUWQRAfdPwrS0kmo0BQdepaGUDwz
xHXWmMtV7r5XFJmomOPTPg/Zf2RG1Hm8WmzKAfbTl6/XCfqtGUxZgCBxR6A/ZwAvjMf6oS768yxk
7YpCJZfhtwoq2oG+Sc+ipO/F0MOPQVRCnB5PtvIOSHbIdRIOmAmCppxqbsYgUpuXIVcTuxXwUNnz
Kgw0C005iUBCp9oi8nsKszWQqVb7Dh8cKXlc97TetmUFucPsvmGfSBYimE64PnIROyNHekm7fzSF
73ewmBJspAwUm/oMr5kacRLks7TGqcfYJKmamA0g0Y52Vj7CmMPkSoEg8klxMOIz/897AuwdbTsJ
AUtgv1gVzR8EQe64Q7XCUWg/WpUTxeHi1lDGtiadtnKT8OOpZu8LxnhGC3CadqCv87ECwHJpoJbs
JMen/hySWShp8ciRVQE9gDNxpvTLnTpapwpH0gErGkiWnCF4kn22DZfcNt/i+qCHafz9+WrrUopi
fLGab52Dw2OXe/92x46JrABxy/h+ifj9VBmXwlTt2EaD0gi6XiRpUq0v2jo4wsktrPPxRVnA71DY
WxwiuuX/znZ36edjk+zi9fuimOhtm7NVnd+FdHjDU6oozovrNk9+Kq2maOG1URtoFaYGOEvKdtPy
H6DOhYf+IYmCAvUHaTd1ZHnd+ATPyXAvAbTOsmqTffT2KOOkblGwjUdD3e8kOSUfd8NdEI8Xxt99
LUakCnxjqaUxvluhvL2Rd/rmzT9DvLjVke8uuW3KFf+oDIxKQH9eenfT5P50xpH7HKk8FYIV8qzK
W69b4vvPz6cGmpfAa+WqNTU2Xumy6WJ1nGrSjkQK+gr699s911hIuBQ3ZhpsfhTSjUWjPPYxYbFE
wsgYDvvOj37U7dI4ZIpxmEni+jyGS7F4Op/dksfVBAsFIes0UjWm9ARxbtiUAFyZP6sqVD+lbMy9
6zT3Llaut3eXVZIdfPsYO84iWJCOMD923GBfBqjknm4caSg0XkJfpo+oUVOcIyAQ3gYkyqPkJp9b
OSe6Atso/iAVqfEoHIYFyxlavHXhG3NPgPttGxLKpFgZrR7AYUUkyIWtJZB25VWxCG51nT9rzVVu
C4u3ZFkeUzJcRv5ZtTHv1u7q0h0SRkAB0Ay1+srd/rINauSzAAsqwcR3O+sfCjJRaf787xXOpbg4
u3CQH2hCIwFtX1RNgHte2ezujJYwXRA8bKUIq48h5YdSZNPxKZzdCqZxwbz94g/tOtz0IVN8mcfC
eU+JNjvW1usk66o1SjQFWDER0k5d4oiVvFPZw9YuMsFueLxXxTkskR/QHEjuadS9VntaVcWgVmsM
Y9VAmoPuVqn+bCDZfkzOdFkpZFSyVwkwjvyIw7oAlWIId4tgDf3V3GbvrlzkP4XbflAnbXkGRjRe
FdvNpWpNaU8tVbcdvvLX18JgdWY/m5HSDWpztIAKGpJKydbtyLt+yg0+rOmHNfS+CVAiaAtx4kiF
+v/h8zEDYjiIkd5BvsDAzL5FvhjrtlqO99UCDQU8rw5vBcYph0YHmoZhtIz95OSx3vB2Nd2x9r4o
GqDMu09Om71HC3eEz7ehQi83J/wn9QBvF6ElqOTL5+p9GpjlRB+iyW3qJm0sru7klGAKkfqSXoo0
L0J2ofzEz+OPxM16BnzEDpASXyXNq2oLaXPkxi3GcIDKC2mGlQLEnzdR5aMHZ7wtMl9aAJPDEMso
ONTgTmkj9A3gfejML40Bs+mKS2An3b86kz0LxpKYIlmuyhNpjpThEa24BpigbNsnG9jbgPErhwTn
AoGmw+m2Wd1X3uZq2RaXw251ijEdHyKNtk2QHjnSNSLICmUYO+KZ4Wfb15tzCSGVjyq9sIwD+gfZ
SW+D4EhUyi51tAj3hnlT2C6QkjXYJDhnVaxMKzIoluPntzfFK0W86GpKObT/dF3z6bdTtl2P5Ma4
H2TEi9bJT0VFKdXI4uGSM+jIU0s5pDym/IE2hhdtiFjdfpQ2AMX1+v+ensq0nAD/1EKeYkr62Xqa
yg50dm0ghfD9yPjxrLSxg8OBeySMFDbixckXEIQr6S2s6I4Gb1rEPyUEUcC5ck5yonLefnOvFFSA
Eri7ZDFxEUTO25/VPjAEx5k7zQ/QpfMUP4sVIGByIoMP7NzXED6PezvdonHheNMwUrWYrK+7tKOt
17oaYH5NHbIwIAy4u9UcVtzti+hDv+RclHAtVFVYH9u0h0lhSwwbDKsLGFGCB2guiy6rwF/Xvlt8
iDxG+UmRBWNGkzp9rioPlpMSCW2z6tXBi1encUTlvegeEd7DrwH+ZhSyzMlSeaLjZULz1ROLuai6
iyyLrt2jA2APiXVmviLj1lvHpUBW4ctjZlq6yd4k2R7WGVa5rOAFqoXPlOQ2orOIOQ28WsKFCSxT
2sbUo8RFxyYkrUJbrik2dliDruYBib1dNrR6Y5Weju6CkVVg/xv2v4LFmbgLIZOSaKkpUygYQRSg
+lCD2qh2+leaG8FovXtMpnkoWUcMKD0J8zTiZeAtZpdu2LuwZatqTwoarEMR7x+V2W5SynSb3UZ7
FTG7qgDfQJh23mo4JuvGIkVWeDeyhlYAeLiVBP9oT+Qo1rVv7dRI7glJBd/eF3ZcxMt7II4RlsRo
YVhZBM6//EDNNO28ol50hAeipBcdkprvTAskklmJbu0Wqen2PzZ9XAKqidDUyHDuMCtRfZLF5nzv
8+Ds/iOoGbMsTDO1dEBN7VBzgvyqspA/xGPKgiooKZsUhjUYdPokZgoZSyOUhitpE3d8S89FPGEW
ix9eD9GDVPHcdBKroCCy4BwltarefB9uTwHqyfqPyDWkiKSukqhXrpIceatKk+Ni+kPwmHfFIQKa
gvVWgdGzd8Z+irj7ovdSGBYFyfcSc7QhOtsEOlkKKCkDsmnxr2BlhhOvqgH4AYf0FjRSSiPfqw4u
hRfNT96qJqfrHdAh68KzGumK6l1KmEpuwjTyEMCCV8VKt92tfxhiz+C9MgoeMDHUC2nFC5RgSrvF
coQqdk0S/nyKuwANXqK9swIUFM8os1WFPzcgzXpTXZTIFU7VkT/FN2hQKRp1E17zL8bnrc8aT3r1
5AsEwo++gr6XyDpPIPfeXpSHYIoWo8Yhsja5UOx//kdfjpajcqYuWvxvyANgsjW4YrBVy5YWvDI7
HgTlXsvII/1YONh7dVqC56YtOJGASA1Sf/vpDudE83Q+Dk2gHqS/ZPm9/PwTIU2rwmmM9WNFIRvd
j6+WdGxt3p17ITajAuc030Sti1dCM2fJuR04QHcqHKhYQV4/SSLA/O1AT8IH0C8uTgx1lk0JcghS
AyoaMPxx61DAakboFgUx6/7ZcAa4Tcw4JlQwRxuJkyJ/Wa7otNvB/PsvBJUHsK9+uYcNLdavJ3j2
5S/PV8lAslvU25HpArmiAbOVakZyAGxQCOCaMFbAPka7cjHWnM69zmHsQoTx6fw9Psrdig1fHGJ6
Lj9S8gMmP9DEl8/VjFGw7pOgB6+EYKkiatPKEQHmUY+2uNS8dIEqAOLWuJBrVQDK02ZVhwiLO3Sc
uu40qYKGHj5G/c7ArUcvqCEV+nS6GPaw8oznQBkiitRk6IKGgjvL6zbjadcHm9My6IszaL6A6eVc
u6YWLdAxuD7JCANbMDE8iU7aTpVmiloGi4PkCUhMNJ4tGqvVJcz+x4ocUJRNXIk2N6MasY1tGP6u
ac4Z/0WdARbtjGLOwtasqovKDoZnAfG/8ZM8JplQmiiHoxaAsOU29EIw0g1CGRPxV81yXZ5J2Y2R
z/wmqlOaVHczJWcUNT+HXtUtxXG1lnyCSlbVhCm7r54Hv+1FHMxEcNeXLufuBcJHOHRU07YCb9fS
EXS8asvclVxuArfDGhAxnBBIFU524xlOyLJzvpUtB0ieIlh5e3seuuO1GBjdSLulcaRmtkibNISu
S4DlNZvQLlAusmoNj6RZjAOacASoOiVFPIpQERSickjTD3RkHB/hFhwgsDyTHVpDTcbeCWcwWOOP
TpDsyw1jUHIp/fe7zzi13EvTMDdjD3UFYgE5Kv3HmlVqbRx4kSW5CDOEOY2PykOub8yEORNsFr+i
Qdkxad1Cs9A5GjQQHP0BFLu/PieVsufkQVWULpawRltUGyyOh2hCgSeMtmqX5iKleTg1AX9yu2dF
DV0eE5iMQnRF80/yA3ozZzUiLKJo6xvC4CZYaPpnikn8jhxGCNlilEeFaLBqLUxuC8Dt1fWVgfZi
UDqLcHL5r05rLpaeP3UCj+tj51saiSOTkiVl6B8bbfWxp3qtSskBQUNP+wWPLMS4GEiTTllT4YRA
5chSOTzPcJ15yD1REKmjmp3kTdE5y3VHuGhBg0RD/EEnuXwydtAReXJ2uaT8/9Irp4BzgEEGsl/I
2ZPYHhLnqNj+lftPTgbacxc+JALCeXmeoTijp9sOGROKaaYCABpMW5UBGuX0t5Qk1aPqAaUAFwUV
QE3VJK2Fqh8RqkI1QtxaDRqDt1+aVfq/PGzlHYVWIVYXW5xlgv+4nHuMNs7k8dJsJ6U6EJ7WJFwE
EHAeyKa8FjK0qKtCqHCXRy1XY/hu2KNrQfH4S6NINC7B3muIfO1sRWKbiAY5UxiZMjXEHli1IXOY
rfNaeZ2AtGIXhoDoiIJKaC2hNhbLEwXD5Qbgql9BuamGcXW2tkBGJ3p3LlmGGmqhQtpOQ2Sm219Y
QA/Xk7wb1i/ohy59wMvv5mSh42Qu4b4KG3qePNjuQTlx2HhEUj6Dkgq+0ISvoQJQy8d3hF2eDtul
Jaea8Fi+6+Eno2fEOR5ggccMj2r/5XOVMZbt7c5d3aZLDoxyWmASWlUT2SBR9Wha3WiaRjakEfJR
aLo7qxEB0a5BTDhwgM15q2uuDBu4FnUjkLrQm6hbo7VCqXPmxc7GChAI9kOfxgS3qhvgUtCVMaes
+wqdkb/zav6w1tkgdy333zUsoELsi0LJnGa7pj7vsm12GjbUQbKcDhWf0Cs5TiIHgVUbdF8lDHVl
o+UQyc8IbfFQtJnF97iJonM8cdXRsTXzTwqiQZlnfOJxwbFRjLx8dQ3Ro5zGCYmT8lFCm0ob8hwh
IJOjGjpB9KnwO9FhqeQdMCwcEapEBZP+RSl2cKWQgaYwI04JhpovuepePpi7C8Zhw7ALnLzoSFNS
i07T7Tq+KEY6TjMh9lFy4dRTlVjFd+QhY8Y/5jLiSJMvytFF0SyJHuG3rYvIqVi2q8tiT0Skg/jI
GA5dgHaH9kVCz5JOJcNgd7pz0tuqwkxqWDKtuwfdc5J7s6UXM477Kar5R0dwJ5oiAabvkITWjlTj
lQoCr0xgOXAkjH13RmTboxlX2XnexClNrtogrBSoJdjVPlBKuq0Nean8yW1BaWvz0qoeoS4VzYmT
syiLnCsPc2PlkRALumQc/b0pdqSiZ1kbH4VZu4W3KzwnexdtbRdpdpfR0ny30SQpd+xFlebm0qhl
MAskbXBV3Vnaq9rzUdAWhTece/TmvInsYzpwAbbwL/aNgFUgHl1y8sgjknqIV2v9MdKSazBW4afJ
PQkc5lMxclYlZj+iIC7ri5Z7h36Qn5Bmy4SRYpvdTTpOOSZmngA1Mv0NgpPLaGSv4bFZXZl6D7jQ
gfUtth3GPv44b8f3S3cNespyIlllt2gRKXDPRr3hkZeGV79HVZV2+PUCFYHF9imAw9Z5SCyDf6cN
ZoWJ61hRFt7Abeyu6UxTb0BzN1K6QZwSZiKpq9XYe5t1chEkXvLothQYPeN7zkAWiLvLuv17t9Op
FqE2HTIkuYOhnHRGCCknKQzHGzWfk03x7qTcZPsvsEZo/5xi9ysnehPBHTfySUjGAK4lfxNfdPW2
+uzH3e56cseRR2wy99u0IvHu1Ml5Q5IMVRW65ynJbsc2IMM2XF2HUu03ybY//S9kU1G1bFznxsYs
h9QTpjsGLapK+PNCZCdSZaJ7MrxQ7FCz4i4s0EaO+3pntWTq+VRFiKCQpbVOk3c7kz5I8WaTsrkF
pF+ImGHMkXFtB2QrQ4rW/lxOqHHvfN4P4VOCjeLQIhwwihFDydN7x0i6g7mqenjgOUpSsgFgi2ZE
s8NyycttPt1Rb5l1/k5iKVc6Y6Hjgv/ltVU8sEao2XSsMDmteD2ndgAVOS8aQ6OAVOX1eJCaOgwr
soB1OFYyDQzotRR3wNp9ULKOkiSVHCnIQ5kNYudsko6GyKQIA3csdootpTdK5ESwODLq372udc0O
HGp/QTm99iGZRq2YOHlI5/Pt+n3muHHjERcDrmMlCbvVv+pper/svHuhWmp1PSzUQwYZrJCkmBtq
4KMoGIRa8dwSjITC9uTaqCZpqNNE7vpBc1Esnfcy5Nm4E3jat8uyJ0Jstgz9gLEojC/zCIWbP72z
3MZdjTb7jolUgETKKSBHQQBcSnKLKBpyVT+Q6gJQsUk+rIYHnydXMo5oKQ1BsnoDV8cX684Sm4a7
RJONBFzV6fR54+7/iWqgFk1zgBgRBJ268RdNK5ImTf+e7Qej7KHoOHbZdiC+jCbzECqmAb5+FOBG
1lBQHC9B9Z3u2Mj27BXZbUoiKOjN5EWXJs+Lu9ONE58tIxqRnka8BHZZIH8ATePlkN4yfVZshQyG
Rf70soWfFKv+q6A0TSn1sOMJesUP8xGgLsFcwUVHWAOL3AWjQNrhxWsaWT71iRQngl2t4onV7Pj9
PfOXizOpJNB/PtqMsgqPLZ9WXH7OOhDgo/GCNhF8C4pN5dsWvDvbvEm67/hcfk7FbsjbzUluMCfJ
Kx/+LHfh7SpZ3Q4hImzxTO4eLgJzp2qJaERsAlivuS2lInlabjf1HRPyBQdtxWnjMTCFRkBgHtf/
g3xrTw5Mdm/NgY/QRtS7crDc0eEf74B62H8UdmH+Zk0T0JxJZW8Q73k18UZyqmPF6qhadhk1SZoo
PTupwa7DPZKgWC6rHz1gpbrlkB379lI+GDDCmcRJRNFlgKXhf2cHKqlNSMGjcLwTf50yq8jKhkaJ
AYQ1KVIFHFPDijSN3b6sYQ31EX6QIVqiC2H+1nDHHrQooNwBR57ysDLEDk22BmRcxESieUJ9uOnQ
w26i8cGGS+mkzLY3abj+pC2323n3o2ewIqFaEE6OALHN4ndmaB+t7gTGN0I1qiYAWQTsevSOKbCf
hFy7iarknnQsKZ8oav4u9PAAKOE1E1WOwGiBCRl2Znb0NxhTdsuYEb/SW+xM+GUZRDf2vMDHKDWg
OkzxrJq89xzzLNZznW4+Llwfo1t/zOcqcGZ2iIWEf0tYuuT/zRO74Bhb0uDcp5HJQ4OJ73dCn4Km
dBLJvF9kIXuHFwffaW3SvEydRDoA1FHZGfNkruhZc+Rtmn6t4RMT0LtGYmm2zpHFoM5u9twRkCgK
RpBhMtpm73Lya7eLthqdgg7U4r4RGxG5c9VzKypJPwX6B1ezI11gBtMNGxY0gXLyavCwv3cijjlW
6IOl4lHGntNTWsHnvv2sB9S/zySVkAC5GL6H/zMPSggzZ70a1pvoZtji3mxzMtCKaddTaJfYdAIs
Uc0SW5AbVpCcSCfPmKJVnBECgufLp9eIYL8B3DGjpWsEjJp0145LEG23iJkgQsluNqscl6SfMlKV
7ndY8fenPdtVTpKomcBSfcqjjB4/6rE/NURWnKxaMuLafvyHmdkrWk7niyaQFdlm+4UmjKoybfGd
dE7LmDVkzwV92zXqMJxiE6xVpWsrq/COyMOGegxTWLgtwNtB2JBWDfX6RzusundmlROSDHb7bli2
9VXVhBMqv4X30Gb16tLko/dYgr/gTN7lH92eUjhLut3pLt83AAr5xmA/IbKy6PbdGTnx2W3eTN+j
NWhE5ICDlX2eYrzG33PVLNLgunIW60uP8dGXqZFRxluDoa04gAFDKXN3znTDLNfonbU7Hm/9l/OF
GSj/AM0nFRhVwSKaQUn4Z5izWI/ZB6t2WJF9QHSvpHFapNJVaZE+wxNegrKeBafMhnaNxJyEO5kJ
FH+XNvxrRdYZI98EofzFLJJ5/QU6QdkSoUkBigOrmLW04bbJVs12Xyq29loxwxo/o2ctyGFQFlQL
NMLPfN9k45d9vPqgY16Zq5T+hE3v3x9PIjvQzgoxIRdWQ358pIzziRPl1IeopfzyvWrfKKHmS+Un
AytsJyAvKE6dMBIVi1fWS1HwG95OKAjSJuRfeBZYqy2Q98CLkIgTP2TrkwixP1j1cyugQSHyJXgU
ikpc0vE2cLdLWqYUEgnScc7aZHNE64+awKRJLF5B9mDZM4AHnlzKF2mdBKsqHSsESpbs7O1z5IDx
5tVETGTgFqRYhhPSBfkHEOiQZFcnYcvn4pqWh0Y1p5gg1RHqCjT5pNiy/2Ts5y7BJeycRKCSEtsU
JWk07vqHt5CuooVVhMkSaZuLu5A0wWU15kcnJ1tR759HNRZ/A7bOzW3cJejOjL2dIoDAIE7DWw1U
6szyCtXJo64ESSCjhQ6nDQy+9alM5A4tEOAyK1GarWEY7iWz9fADRXsaTIT9jy2sqGLyRG0rJrbN
nZMh5xbqHva9N51MyyXzXfiE3FyCRhURuU52F/0q4g9G9+wDpEkaaQOaWBtaWEoutxJIeHQbN7aj
PJNSlJpWdd1TzBhqAcwhJqSz131i9hGGle6X7sCKgQ4KUKgSnEQa+7ujCStAZVTu6qIkK+BpZpbp
Ybso32UnQd8nHl0lpuZZq76lUf84oZAVfCpxpie9huhthYroFSK6sBPdLc+MtKtcc8OqcqZh1VCT
UoX28c71IMiQ78jQb1BW5vBI6ThD5tysy2tTLcNbnRZCAYaBFDKGwUR7oowQnEcdaIKtEJe8D5pJ
6KIbby+Cgx36m/Sx6aN8wYYjX4mIrnG+vb1PDpIX5g86Q4XzJNxta+iuG41Nl1TV4ew62cbBZ/0F
FuevqYseiQmQxOoLxgc7JgplqMwvaey15Y3H9eZNoD1qaJRBrdh6HQwFG8Qojwvn7zDy13JtwLYK
W7NO3nxbphegNAyn5ozaAM45rCGnLh40oTpM9sURVuXgygmp3pnQGYUu8ZLhAUGA7mntltsF8+uR
7EatJguR54f6Op1QYZOdYCWQbkbgt/QwsMW0EAYiX64ThTdqGTas6TYErtOysoy+qOOjxdBBr6GH
VZfByEoCVnjol4dYs4mrLGlxd/55P8qURPYO+wM2XhpNolA1USQI+o/jsLxMESDh9fpl2/x8+u7k
9Gd8mLA8qcdPby8fK3R9cV5xKcIDIaTHrki2yawbCqN4Kqes5Jj1hvI68p0UKTgCAgLtcTc77Ze0
3VAm0R2ZXfLT4O8/U6qV55HmFgpLTGl5hwTjp8cuH1r33dSLTxvZHW4EquvtQAyLibN5iOB40x7C
GYL1KiIo5DSKsMpSX2Q31QoYGAL4FylQC9Bc8yvymTBhS5+QjLGzqlosT11nN1w2WdBelwmeYDuo
ps+B/Yo+IMdgAOVzcnDDPVERJ+Oyy6/ECU4F61tYbrqkJM1dsPRmeXS2gk72l28SnxER2sSKYk/l
KV9+67xarALTrbe3/iL9BoNwYfEcbmg1PTZ3aVrgBFzc2MuKvEkd4yKiOGG/2ul10nHnMMTy57/9
mV/ZNaHSZyAZYkOuezh7uCnw+2Q3eiNTXSGtLGQvSbtMEcpVFHtUyBYgmE0FbcWhJn0qlYOdk2SF
UwIQoxVCStJEHEAKBZVNrf9JVoC3n/eAowyXOGh9lJSGeaogh/Nl2a9MOFB6PCh4wps272EmAyoi
7nxhnYB618jzz4UWybkg7ZZlcCSvnMr3G1Nfy/6mjMa3n+xAc0gsH+UjsXwW1CTF5uVn7rdjsNsM
BT0W9gDhGpIkt+vha5SZ78UgGmRK/1EGWJHwQlNiXVQEK6tasbdpAfUkOwgZxydhtcEui4tP85Eo
q1pU8AyPPlfIoiAiuct0oYOd6z9Cr86Ga0AF85xCgpxfColtcKXAn7d/5YEUmF/JrALk8bx9hMDz
AK4pdne7qdtMT4Hw+GZT5o4pbN8W85z1duA59SiQ/qVgBpWPKhcbmVHAZgUq/0VctTrdF5uMU5/n
oVNnmmTg+Sry/6gK2fpNm3YBzSE+VBmmFdxIxfVJ8vxFW3yeNktWsop5aiWgXqjuB+GGu8JcboL8
QkF2YTF9n+jujx/4ViM7f76Qp8NVAMzLDfXy+cLVYo8VsgBhaCmxKe4kBFYO+P+U6TJBsEpVgqty
9Xy0ObpxKVwBhs8hQH5oRRdrlRcTamZ8BorLlTBA/LuFGUALZVjLwSKFnCPbeJBSsQfNFzBlmwb+
0DDl4AsZBH1kdRwcdepXmOK6wJLPOrHX3h9fwWk3RIoAFH8SdCYTbsSYpHRTf2/97sHKmykC7Kx6
9PT6ASQDAMPiT0LefTWE7lnJlOqcz3Q8i8rm7r38BOBOESCPIYKNp5wpdBhT7+7iLjaMjKdzoQS2
mXyI4/RgpLH8KEbSwn3EjdleCucHC6tX5PGxNHq3eGiwOmlpFEsCivrw89sv7yDbDmczEfsRszX0
PwLb+Pzx8pqhXAXZ1jUUixy6NDaqyLVEBuJ82g0pJDJMKjrHEsDY0AcX4Qombo5nmWYqdlwCZe2R
U+ytRvfMGYd7O/o0Hh5Dmp+28G9QZgMXhIQxHKcyDk8HfkK85HwASVuqdpit8mwXMyxzz09Q25oT
C0crLbE4hxcjQsbv4qDs+ex479QOaEyWTgflEpdL8ov2YMDHcTLdYi8/PaIR/GA+cIRhec5qYTcJ
qwxRJZ8eH7WC1ryI8ae/jf6tOz7aSrcMt9/i2vxjFZBY3+S5IlzmP6YrbtSXqO5q8O40GXFDwKXf
jidTW2Bk/qQhI+aZtEKk6EFOetHv6oU77vz7HR11b2yid9VVPwTOWZCPSXuUZt+lByiaU5QVV14b
24xghQu0bvJTSLUsV96ejIlGywezBuYl26T4SCjkVKTJZdLuuRkIIeBqx0f3SfgmMSM/n+MHLXER
hHeR+RozR9dvd6Bp4XlB78DxRSPwdDzxXCwtBfGm+D5wUZ67XXLhNvuPyskXCCoSzfrZPGa2JTRD
IAlR7X2qkGTQs3JDC/SBmZAjRpGMWhFyuuq/rB5CV57181IU28AbiztAhj8RWzhLaPo029cOQOK/
VAJ7At2eHdmhh5cMFVLMIECPMEFGF896+H7vsUWdfX4v11El+clA5yT3v73FRd3rGpdtWe24HJ5y
Ehh4LQNXo4WvKQVDTfRIyznCRAcrei74GxUrISOYnLeqm6xxX7UUR/pfaL1038zXGRQC2Y7YBmAS
3NlOrQvYa0qsG/XSQZ9fjmN1/j/BIoBtCFVvo0V1Ic2QulgVpOr0dBiqMdIghOMBn3bk0cFzIYOQ
Nk6RurN7Mt8tFmPUevubfjuc7L2JEwKsIqEtiKisRl63Ek9kzx2Q8J3o9kQRwZiG+AOg8+nY1u9T
FHQaz10R2mgH5AqoijMhXjeRfpksNrRNIvyUp9EOwI38NaKhU+mko4DlTIjxc0VDXBb2Tz4rwJhw
JQV3CDhTjalPOSC7EVXmMq6c1LmPWrFykYsB0psKOX3t0QH3KBhEYms5a+1ZuOFc5Jgxa55Fw37I
nEnN+Evu9gJiWuV/7nPkEF6sAVRmHXxSWklegVHvmfilCSaeBEvcGUNI/DZz7+RncmXyUO6zxgR5
q+Bmt/7gTOm/VCVIpYdK5qPj44uq4Rf97mveIHj8TVSEKGXe3jmQEYfrDVUsn4A3h93jwBy6r+vG
qbL2gzSPBjJ/GICaFFuNy1o1pO42Pa9+1VMpg3EVzSikwDttNQbkkD3E2YCB1BqpsF4OLm+Lv5c0
nWtrnRc9u4JBYrMZT4IwqI+4c66YO4llYf+o4lQx73KCIeYhMp6HYbcK8LDasGIDxkXbQ0ikDehA
SI6wgImrtBNQPYZJ79INtHn6ISvNycarbyz5p24Nc55snhT1D4ITBmI6UgSc+vufxfbDcvwlR7AM
QkMWuKdomL4JyXc5g2VBk0EQDcy9+FCdBIrQ17FvWnLoqmL1r8LloFapqitdryfCwZT4GFjICsIr
/KwXK0b0E1x0CpCHlUBPgxZwYmKAjkZFmcqL8Rf9wWEFGInak1nMRrXM9m+z73l/zcJA0uBN4QH0
3ZDQE7tKKA+SFexUNAlw4lFY3pmJGA3ZG21caUvhuofW9ukk+ShWS3lkHb5y7HncrJjycNJAPs5O
cDceyBrLTEh2NJoKsP7fF+W1BlLZe40p8R6aZSlB2g6sGM5Hmrp8C6YhFk+AZAPzd+TBXnlvKCVp
XHC10MHM2bGcDs7J9x4P5kjRDGMitYQ49edhRpVnmNSyttSoUnW7aWSMwOKS9wkAPDzauSgQAsdV
f5aSnR3Kvo+8Y0FyNKKqOeZJjEfi9ARL3e6z/C4v3a/yfup4VGaCGBIJcFReSChMKOLpGORn2dTf
ehyB6RIIGFOGDduiV6n79DQegyu3IqCVzapZe8WEixEEeBKQu0egz2XYu5sfb79ke6m9+B3YGFHC
B2jiY77+3EIDTVLhJd0ZK7yuu7I5T6IGwxj1T8zn32KpksNMEiMFX0TM6xzIDidsLrwdWsIBEV2k
Gw5WTeuJFCLWcDFSvEzbz9tF8Z80wafQ5lQ2TAVAE/EgqbH93aF8/uDj3prE1/Cx2Dn4IfBjKFVB
bgVF8ShkWBZZbWFnLZyLvZATTfv2WziEfFhoumDBUZRBMs/MauIm3tVh3RG1Q7u55LSDZ7BmwRBQ
V4Hf2Ivt7N0g+il64UkxT7rA4PNzV1wgfCb+kK/2DKHXF3tMWuxp/e8jj3qwK3C7gTRiy4JbBaia
oVN5vglNNKQd9l5Z1wDplG+ja0CQg76RdgqqmxUWJgGnyHhqClP2KH9NpAdvHApLTIRxCEPkaFbW
lQQvitoSai2hixj7hlwLJ6dfavwjUKorAvHlsoOkB2VD5oa1jI00q7Wc2E03yzIiqZjtoORmfO6t
0b33Q0SAneWEmmjb1B+mqD+3TdNvBk80d+V6H6NkfylVkh2jAQ8qu7qVcyPiE8Sim27YJN/UVEk0
Af36oFrA5gvYwBg+E5/q7Q/kHZynSL58Eh/Qo3BuAXG+/GnlNo7qVVNre3Aa4DzVtykYUONkKcP4
6BZCNpZGHpLDpuPzSTVEPwAXrTtLV7kwb13fBYe/TUiZPI8r2fzKsZt3zu7MOjCltIgRIkl4o2hi
UUw6+5R0ZYtU2l8h5MryiybOD9RyCtK1Q0kS8A/KvYHuSfyWpoKI9T7eAh/Y9LhcBE6Shqh0KabS
zd4IYiwO0U1wK9mb8mbUghV5eJVuVqfIWq6VfKBFQMYr4NiyonSjWQHi1RQ9QcASjulTJwjZkWUS
4jRJP1ySQs0lZaLL57nYCpcVAfc8KzjH77XOonMVoC5jQnJc2RLgqV6oEioffvlfthMHndHsV8/h
t2J0mcVXJrcDPbK16C3jd0QMwenTlDJCpPWX7yHTMOyM10rHSPzsHuMaKeVqKrQBn31QuvrfXqWH
yI+eLgJVwyfhG3+OwGMaKzfOfru8tcUnxCGt7/WwdvGugU2of7BFCVEByoBTSpt1vD3l6rX9vQaO
SIBgFzAvVPzi249oh6fOzwj2EGNdUJ+xm2aFyeQmySIPI8/OR9MLtL2OiH6bDMAEpar/oc69CrZX
Ztm/V2lpAtLpaMTV8ShAS8EBTu9+8H3II7QrUVveOVP5eReXF8oHaCRXkcwuJpF5FTX32hPWg4b+
Sy2GGtAjP+yg8OfdU2gxqwF5HfXNHHrx/BavsklupVLUD1NlGko7SeMp37aFKICJUgJABGVAz92k
W/6FD1XTt+Sz1bSMolBaIX2alg9ussc0KS6Z1cfsBExH9G3a6MrFshHwSkIggvbtH3OIb/Fj6P8x
03FtQunMN7cZxn67Wfq36cS1ydUpXEXYiQIfBw4Vq7Vm/w7k8sgjra7Z4lsTnIPjfAsHFJTrY97g
A02dDh3KGtKu4pAKbe4oc3dkjxeD59grXdFEJoaYS1vaqxbtA6Jvef0rmFebJ0IggzzrpCQxsgj0
hKZV5/LbL+uVOoNJfwvE8MCt8rrNXhYiVKcjy7a7LZiIJxehHf7GNa2m3S5Z8JGipONSR0DXJe+5
oi48zFdCtiVGFDBItXyuaaui+FUZhkdzaQ5Zfbhjjp+lF1Mh8uHmz+pm4Xa17GH1jbBgQqLQKElB
qZGVOiBMgvhb09YKMuJYtgSUs3zVRqL9DKbdVb3c3T6NExkRMOShRuJ+VG7qkbcqYGZ2UEiqyDMK
ZV/Ml6Bbh7tq2+yiW5wiBI7xdBQTouuUXyEztKCQatffDlWDrJ4bAgubv4QYVfQFfnXdj/ryU0I6
JDmkYhZlXbPSP8QVbz+vZbLnzwvgCl8EqBkGNgniD1S77/ZJF+z9wN4MtpEHvVSWg1anzeRhFWio
lECeJ40S8h0X5lsJW78RcOU9eB6Qzp7ymPNroDeQA0oDkyM64QF+QzdhW5OYo7QsgjStUJwuTsWD
ZBdEgZ7q91qPvhrwNmjuivXihgb9QjoAW6xrCSJDEzfxpGcRDMudJj2Kylz12GGw+yoeQH+INvcT
R7t/LFOCT1jPz3X16LuIPtcW7jAM71D1YU0aPhfNEpzDEBgp/ZHqzrwUmkMuLckB/+V4edlVIXli
eiNSnaustcARGM9UIFIIAAUqdOHUj3ouHTZvf7mD7BoOFeTF//vlZnuiJOwnJAg/vLFARFiaK10P
27b9snfX1xJgS/otJN0jAE3WJrupQckqZo9aRoITWe7KVVKR/MJ4APaKzFrpmmQv/BnoJLmhipTX
yuu1o1WPX/6vlKgvfsasNCmb5Y5Y+tC3Myhtr4e4iY1zXfhoQJReGEiIQBTCUHHuEGYsOluAnrBZ
BRcLZxF9cuT96h98sDPIbGG4DpyPOXBnZwvc9LFD7RwSE0tegO03yZHD6IhTnLw0oHClmAh4tKkT
grSk5H0+IIUcDga7CoJJraV0t73cNavuRO4/Fx+DTl5NZTouw3vtKkTP8HTdgITPjYDTsG387UR3
Ymuq38nLjBH4iuQG6wcd9O8kPMVCCUAWK6U+X7vlSSSgRNRjMuPXCilOmRizMAJ5/4AIzpkqYtw9
oLGeSztO3YfnEssgnF4HSenuT1Z1emvNHCuxsXRiCmwecSMOK8wSVoxKm2E6EgmUqDGJXud42dMM
szjUsdvxixy3056pD0+jsIDoxHDrQNUx8P8rZMOA2FAfpxAjsA7aLacey27jR3YeE8NEYP9WA2mS
2zt7koL7akbbMMKzSO8IwibLjBxQAhqey1h53u1gVU79t9f0q6tCqH0oCp4pV7OGfXJrd5knU/Ik
gvid0EygxT9Ky5P6VFMjjcMeY1XYuX5wRloVgicb5GfhmhL1L/iOVxoU4IOQiGtke/xvszIUnfOu
Sigt7Qgo+HWLGwf77BSe5xao6qRmo5EV/10WMdtikoVeVQ7S1/rC0utgHiGnhR2afFTV+uqLg1oC
jaD2Ry89e74mHrdhuojqW7WI9pRSyDuhiWIkbHCP9Iy673Q1iWkbcjqtFeI67Ak6pSQEPl4ZHTj1
dAvwztAuEOnoAwO+7GenKF62zdrxbmUuZ0P82+sWzENGclODAWpoOZSq6nrdbDYXjsA9S50gHdIZ
oJZWRZMshxIVsho/2tnEnFFK+bBGGlxH1sQFLaJuVn282SFuV6KWLEmmoZamcJEsTzuwYVKGvEKi
MoTYaF6brsG6mB7TcnP3F9m4rxVecNuMQ0VhuPDnSztft4tFEeA1oIC0MnHBZgUjlSokCyISRCww
Z+jSGCaYh5wWLVwPdYU+mIyGMhk/ywobOCSRln1ePPSA4X+hxXjt3gPrtCOECbmez17OFxm+4YBx
pToIvTXyWaXdQswrKYsrg+qJVBKhmAUWJntCLyh2FCirFPHn0vD4EW3f1PziA4b1wwgpNxra2SHR
uOsi9pJisuZ2FdtWcI9lTDFsmg8v9Yg4oqd8ebA5si5ofRjRBucT+5R0FyLYcibfTj3zi4Q99ZQi
mAk1uEuItI0Vx4luqHJ1yasxq0L/fWbGu3G5uFVVKN5aSmb7Hrjj9dE0pNTursSz4l1haUKYxJNF
MVk2Wn3iQC1H1cMF8GxvH6IH4n+2HNWSH2q/8bPmcEU/ZnsK2YLBWHgXhzuBFVakvQAqGzcnkYfJ
0KHApT1pe2LTYMGGUXwnkxxAPTEG708kH1IlLAOQCtwIkeVZy7Nqu0Wb8GdEXpK2pdVCUfjoB0pK
ZHO2t2w9F0cgwwpZnqTtqEEQtONmP2zEPOVayVRd1RWaID9pLJky/aTdkCVRslZGQh4dI/8KmoB8
SL0uBiLaSh3zf3QTeZ0hkwlNY2drqvvBDXAnHY9B2JtiODWMt/UgYm2UJ2CBgjvS8enEFJcjX0k5
ID8NA9Y4DoXjEOBrZ3kkbJ26jlt6YYPc/njIMCcZKiaQ+Ub8l6yQkO1XQbNmVLJGw2ogSZPeRcuU
Pg0NV+t9GqCQNW6gxMCMovJm6dbNubMxx4AwoUiznceTSaNIlgoyoxnr38NXpFE3MQgRzXn0rM9J
ExAlJg9QtHHWXj+7ClQ6eA56flDyZyWG3pqKy56G68iq10Vy8GwoXmyUIeGAM5TciSdndOqKRnGA
m1fqHxeKXfeaHg2MIb2K5hziHJO341rij4lse/kUG2YKpzGfHVmMrDt609hYcUcBuGjJWxQJBlhk
vmAyWmxr29SABfVwVp6I00GaapvSxPRijptTWYxVO1n6FOG4/LfHj8T/Ju3MmtvE1jX8hw5VCBCg
Ww8ZnNhJ3Bn7hkp3OkiAQMwSv/487yL2tpCOye5T5VaIrY6XYA3f8A6utrzph4cSJdFKwBgAcY/n
dV4EQQlfGaNNi2WJsYO6f+rJqJiVepgQ0kkbiJukc6psWeYVkhhP93IdQfACDFvNAWjQ0/ib2Fe2
2yGnEXPwumzrAhyo9uOtO4Cy+V20K9uLogCyy0EE4Q+q2NfnH+gpxp1tjAwSVCbOLEQPkweaO9ne
xaCJkIaNw/Si4R2oFSxSpaj6IXl0StpbwCNp6IWpsI9YfIEE+1ZyO2h2UMcfuOvmiOROPD/C5Zkj
HWdKAVoJClE9muwmFUvBrQj77+izXsvcUGGERmrusB8BD6lN9ccQIygPw95+J1iJZoihuihrZCmI
HSZgae9ASuTJGRgWpoRCA2kGyg1LlJBDUr9se/8P9QY9C3k9AKhyso5pfRtsL+zmhNqHGGXehh6B
aBWYYQxJ91XowyT5p2+qi01eveo82IWsFJ2TinY0SZSTq6T7/G06u5/BdsGoANdghAomt2lYbar1
wYk5r+nHyD61xqLUEOTWI2dEYtIq3qU1+b1mnPptCNPKeGbECpERkZjMjOvMboaENETDlVCdgGuP
F03A0dvE2zbicOeETEDxbSG1EF4KW61anQqfSpzVB1TFGGlv7Aw96M74tIPGwU0VtZEg/CEe+78Y
3MKW+YAIKUhWHQ9uWG/weBi88kNTFO9yP30pUxh1LY3jBX7kxNV/DG1JN4TyE8BeE/OClrMXULBB
m5pyNh2c+Zr8uQCD3IxWCBbK7DnThuRwKIg7V87+rY4B9Ik/ye1bMb2XOT8LVyh1KB0dUi8GsSFI
TX1AhwOPZ8FvxFuwB3qQAO51rRpFAfKgp++kOpVCC1XsFX8YyDK13BRQsDiTVkGLlbpGgO6yOv9C
zSgv7XDi1cGipNlb7i+ocr8BKAHOEiHaMC8BktjULhFjMkVW2mVymE4IYJ5/bqdAbTDtgLSR02IG
w9CZHJFVtqFQnCDxq7BZO7HohcUB69WAnZn0vuYEUOilvkzPepULl2Re4p6whyhE0Yd4YDIHShM+
gcF6SS1tJ+E/VgYccay8AK9hRlQhwrDfDG/8rYeZT/6uWzuZaZKafg03pFqidZcs5sS5zlS8V8QB
bHwk6Rw7po7yJEihktDsGyuJTV5XMDZ01QlC4L5LuUwE0gfgiQRT0Bn8IbADUo/v2fw+eSCSV/Ef
kgY1gEC6CId8/alPquvnn8eZzYdx0rvj/AC/C2HqeB1RewPSscW72aCi2Xwe6sSi4susQuxc7cfG
IYFKh9i5RiiP6l3ABmDy4tmz45SIQu1L9jZ4eYIqcabjqpDegRDihZwdRBRA3ZVdFQf4gOTFUmox
ITlABEWgumW9jf1FxTmBma3AnWpZDUCd5rmmZ3Au/GYWB1Zzjniyk3vWFa2N/I7j3RlSMGgW44oG
YE6IJ83ncG0hx01fWjIFB4JU7mVPZVkUOQG18k3wzgp+9ixKcREkHSEFfEHfFBEKs6ugWrKNQ8gE
3rm3Qj+a3gizRBrYMhmSCYnRwzCwHoicZMZEbZgwm24OwN7fqlmYyulxNLWi5QjKkNjbXtBSPZ4z
ndWu7baLkQV4AFyov4jVR+k1n0ovetvDDFPfpEBun/Y6+FB2GenQqIym6ov6elrkBnrP1qeHqRDL
ANdoP20Rzmw3FqV94Un3nwQiFAhBd0viG4pltAUGyW0zVJde9k3dhd6FRo3Si9fKURqEaAKmyEar
NsTvS7wUQMOMYnQcozWuzTGgvDK0aPoQ3KmkK36LMTwQ+KU5fFJDApA6xASqEDjDa3ehlXMT4Hd6
kdALkoGWIcOKFPIbHnyndQYCKAhZNMDhMcKwOL7ZVti1i/0iDe+E+ZeOk7l3v1IyGd0pFden0/6h
yrXSa1UZjIOMYngaQNLcfH7jMBT5ySQIbZAYsMQcZWOTSVAFIOkBbi3NBmfoFISfwvwXBXCnBHTi
CggNv1tZsTp5fdR+MHeQOaA0smZMxveBLrv2bmXHMK9htULFQ0pbEY0dAxEDyaqwVk90oAs/f4/9
0/SAe0x+QL9PVMypHIC1jQEG1wt6GERgBmbDYS1xWUGHDAWUDc63vQtcP3p8yfz7atde7b0DtWzM
inRU6dPqkFZhWFUCnUrVevFhXyNADKpZaGTbga0j9DRcJOScvqpAIiCkke5NRzP5atN9FUFHiv4G
iEKIInd68b1URJIgvqkhUcwFu/XJIJrZDzDnBa7TfZCyjBV1H9oyf03Y+0l0pYEGh7I4xbGq/Qjh
LAUgsaOfnxVGEWU6KyiJkQOTgqP0Mollk0W0iWMK2CbLfCggKHNUnu716z9Fti9o0KmvZejwtDNy
BCo1QxUShN32IiDAEYdNGFc0CdEmxu3GTHuQTw86CnUPUUuMvhTkhfJWzSePDpppNVXwwREBBp6L
dQDAQJ2kpkdPGK2ipwyb0wW53xrkpGRW46r7MPAchb2zOhlqtGhjUk+gXEoD/VrqpGqaq5SgEo3g
lQkt0vnw8ezKgqBEZQNsnurVxyvezcussoIqfKNmeb9DUsXzCeRgmC+jl9t++U4Ec9X01MSyE5iP
YQpCT4eQge3BKxXEUE1eVdul0ylgtXMgtYnCrH1FjY/9GaCemCIeGhPa0IyIPB2O+YLbuVgoBLsW
slv7LK5pc6Dbb/0u7IPKtAi1VQiTEkcox+zRtsImSh0WtYtEYZINjDx0tTAE/++cJLlYw3MzLRZC
XFza0RDO3nTLdibjOXHiQKKE1oBQZVDEqORMDnbcwNjsSDw/auYZDXggd/qz3xG0QxUzjXJFzJvV
D610Kl03mm8qc9JZuJapgUk8K/bjYWRzBEgAdOjeBIBynl9t54I3IjaJ/KF3HEILO54pg73cd0tM
3d9KraF1rU+HCDflnnaVBC8VNasuKyiTl7o2ZbECzYrt34Yt0bS7CydZAiLf3s1DZs4+cx8RB2T3
EFul3H08tA4MN3ESdUzbWv3Qc64x0LlSOrML+5sh3HBuUVamhGisWBr3jaCV6xCWtOvyxKX2JLi/
CkOqRImJIT7MPDbstBEvvijOWognBTRcp2IBycHOKvAzIWtpA/8BuZUmci8lk9ZV6d2w/Z4GRCgp
Gklm0ZGhqQcrwWZbBHcJn3r74GVI8UEtbulQGHOqHlihQg7VvGVfIsyoqhAJ9XOhI2cmg7aFo62X
j0GkAASM+72g0zW540MfB5vNIbzL0voqiXevjHOuXD1w37MdkF5skgqa1tvXu1X8Uvf7sfwmhO4v
Gvx8JcEkvCdDIwkinsf4EHWW46FVVrxeRXC+SDLgrEYMA5ixznSImji3xl8KG7QG/WPBVAu0newU
TQn29t4lmgNhrDKiKDVKd+WWp8jNJEa4DwTwiRKopc/fzlN4lWIbJL8gDICwQwf0eMzsZ0nA/F2h
iptC3OfEQhJVBShjhPLLIlqIQTXhtBeoDaA4p6q6NzsnJweNvomeJ/ycCs9i2QnRnZdzdecTuxeY
jAu0SkEtkbdTFp+OddNuctzP6EXFbKQdOHvdXGUeMpdsNsmHKtr/ow8gZpeQgOoqeDXdRRWpBZem
5KSkVBuc6vwKZVRRU/VEgE2DkYWWRxxDh0RakeQn4hSqX6MakDTLtfsJNixHIq+FdkDjC9OwH4nn
/T1iJCkACwxHNC/eUZ+zy666ryoQDwNofGn1Sqf/f9zWLiLGxxnX4mi0/6gjeOYBaweaTMrF0gaL
tsRbQiIckwfsWlnQ7Aj7NSmVlEjNxvhag+M1mHft+ChzYAwBPJSUEqD4GzWztIj0eUU3UuyWL6yb
zGJFUVZNfVa9wAtC/ql9KjeV50d+irf1yS+pZruA1AB+TjHQSL5kSQ0ZwtRQhOMyKz23v9sxDyt8
sS+QOIiqK6P2x1gLG0w+3VJhWWqw+YKniWirtrbLQ35+eM70xopeiCgZ5Uwq9dzfSUs72LfLukSq
2jSR1GkQ71ETTke+4KnCM2FL+pqI+161zZ5yrOJldXIxV35fo7kAaP3Sw7lNrD3FvOruiuiquEud
sN8oKU4zrZCCHf0RiulsomCBJxlNQInXyexidxeu1StlVaNSmBJyFkQdgv2Zlc4pjnC50XkXbU2c
WkFuRKwXwmq+03yiNCQeKXcUDXow74hcTePBtmP3Jhsx6NN4D0tD9UTbRvJV7Tkby0yx/HRXBaU0
5UKjdoAQO2SfgkaicNc6hljW1wqupP0Y1nwPTR6FxzptDdqJOy29HuFq1c7THdfepb6UhA6qFuAg
vDkV84MKyObzU+cEaGs+qodrrwd7iLKUptaTqtnQR0GytvA0NpqrEWRQXFBEPRGAiD2APWmLdwnh
OMmkwG3FAVQGnovGZxmE9Txl9oSdpTGh1IN+C8VcjoTJ4ZUsaCmGWJAZG3s1wFxn+6pZ2vc6U0X0
FpLaFrMxcQnCqzdCVQtUEeMFLwS+UjRjTR51n/bpADl1ffXAkBAlU7IBAymeRJWEHg+G/ENXzB0S
J8EijW74oRwSqLtBg5vyktztjjrSjh6YmsfeGq5jnS1Be9PNg0Tw0MgXUNg4OSy5wextaYm6ojgE
AxBr1dPm7/AJgYeRURKmjAB+RTrHWphPnrrlHhwXccvKlBIE+wZo1yER5d/LX16r0Auw3A7b7wec
H6kH9dj5dK8LKA3y3qlQcmCTk8E5m4UQBbKXV0tVBaGiXX02bB6yPjVPtJnYrf8FB67XyLD7F0GK
ytHI5wDvGQN6gRz6/Lw+6dUh5k86B17O4z+piR9/QtepesybOvqPq4LW4YpiP/mvhIrUrBMGySb1
MrKAB7r6XgY3xYjTwDLQjq0YQoBiTXPh35SkzYOfTw4WM0wJIwJIol83rTUlyWaPRPO2MiiuAq11
41kTO1TxtAhJwW9UcZJC66OFH3lx6GJ2JEMohWUG+8zKULdhvvY6N8RpilYVOzBoVgRXcrssL1y/
fd9jLEJqQ2mByrDWZN/AQHbj222C2r4VvYaqV18YsUsisp78XeVr9T1E3pqfzueHiN4lExmJDtQU
jx92tbc31c7b8bCRMTBckxX5O6hYiQ2m9PRkpyJKZ5pgsRWBEUquy275qkzW/6i0Y9g6ih6UjVPU
eH4unlTWzUN+MrzJfmbFzjIJy2U5Aq0oBXkHUBHsazEsGJWyNLweVKu6ruZIpnhQe5js0qdX0K1b
J6jeb4xNv/tpTKaxYYAJ2U0VJKBxx7dOwW2UpG5pKgV0dhE197OtyDYf7D2nwI5CkuBfBwLOAVp+
GmELW9sV71tCXwH08yOsuhdRoWNu+1HlQmvJ+2Zu4TTCmQ5z8oSJZcoWCkh5FzaAUrfr9i9O7o+K
nVdZd08C8NGo3eOG0tuAA5QFCD8cIFcujtN8JeAkW5mMaDXJAPI4IsdqwDcKRigyiEJCb2XjttHJ
ywIMrmmoCePBwnxoHwqDYhP/XqQ4NhZyIEuh1gswqt6y8m7bau9bb07qA27CuSdNj1SBLOyaqbRy
nq9t5n5Y3fUHGp/owH5MUwqjdMWunl7U+GTUGESn+hoveOVNfMWL2xCXUL2f7xXfi+/jj3h9vPCo
OfCz7m/eZ2+pRwOzulX4nl/xOvlCDz7ub2vOCXZdaoTf+JNvjN/mwmv1Q77GC7zCuUYQ1Nvdcod4
DYuPXPTrK1iE/N8hQva65PXxIlzpr+MrFyasrW75e8A5sHoZ40+uv5BtcKblGXsUFipXXHMxfqeK
+f7fVgezRN/hr+M1F49f3EiuubW8Pj/3T2zINdM85U2e6k4U9I6XaN76YOfa/fZuOByGFzt/gE6/
pJPT0cb16T31eIq12/o9alPpxTaoaGFHF+pL8C68ZCCXyQgqTRYf7cPeCHNI1FKlHrNMNhT4ASN1
G7Q0kJlIENXGZ2wmuT9BsZsPQSkCgjYdFaSLJh8i3nh+sxiQYOFG21jsXqGB3Vyjtby67Hccd+LN
GlFyG+wbZ4ppPA1gIckRBcNAweJHsc2/1buUGWaxC3mpk2K45FKIRfhLNWYVXbH8fedu8YFSza2T
HVOVIYzIv2gl+d9BAOG2zvdvD87m8vnndHabh/vgE3N4wmVPdwQK6fudv2OB+dZnEQGV6ovSLdKj
jLvUkxN0U4qkIf0NVbj7DL0w3IoRjEc7h4KQUsT5hstJyc3c//8MbrpdubkbZLtoP9zZvc6b8AXG
4+BKGSD94Gts3gUwxENVkTVtP8VtiqTlgyzfEdqBiIqTEJKimDYXJ9ZAM6RDc9lrwAxQVBBuW9zL
QSKrOa4C83Wt08xMa+HJx5imK0G8hABc7cZMl/tbJLjrFtRhXI4uWjggEImzmUPE5IjjQGUwbQsr
rt8GXv5V+g1ilku1yDSIct7lcJoZfqPZhcjFIF0pfch39h/ZPgRmVt8XKwrjvfV5td+9W3Thy6GU
tibS6JcYOHgXHRFQAk3hamZOaVlMj2ck3myItChaMrUmy4b0eUBfgs/r0blGTlXEOJvEwMvl2gQH
Uh6CdazqvSJy0npcgDtaPqZob8bHbHt+VCel5nEy/WdUk6eQN952KA9VbtrxueO8yloKYOj/Sakr
5Mzt1xg40WsrAkIB3VoFg5pPaqBLZ3tkIiErBGBV4lBNsn+3cqKPzw/0/JLEkMd3CHHwKJyGDcUO
cNJyXd6tPeerlTt4YNNmZMqoRW5YaOAttsv8U2lRsCdpRExbRuRFDox/A51HiHyCQqGAZ4Z27slC
3cY6wgHzRWBw/GSDweqXwPjcOwkKiMjuObRmUP1WXqjuPPguaP/0G6nRGHA3dQ+RuOT/akhcwPD+
X2OCF3A8psruQdVvYgJVqtMGtJnZ3wWtMEXKnfQ8gf85bKGmi7dafVbRUTonClxg7OJthc7HzKim
VSLNNmSFKRBB3qMuMBnVYO3sxk8K0uiSNa5sNXXkYaIaoYqnoBhiVa9D5po4GRLFsGt88YhNJe7x
UBecN8w9G1M9GdqU5NJZobdJI7Yj9AN/KAiMlXjUK99g2fkhiS+QMkqeEkxS2kEn81Pv4pID7ozb
CFZComlWwS2kjyzw//N37+xafTrE6Q7SBE3icwoZqQB1AsKSBgV9YYKAF+rkqt4qKfTao1/MfDd5
MfXBMEMsSC7icU+JypcnA2I4qgYKUize98xINeOne93TkU52FWvTBtF2bTl30okpbOzpAJ6WYfB5
m+ZkvMt7lX4MKPUQIXpFdRNSjfEoKaj5U4DYrNNXmbO4EUhEdf/58+e0XKa5uKQ0IpAhbbbF8QpJ
sn3flPayAiTF+LB4F56bKOylGlRGkIvfK7Et1fZChG57rP5ATpECg0jSVhLAT3n+xp3d5XyXzHeB
HhnExcmgKsyEQWfmtTkUBaWx1/b3RV+hnFS+NswkJqBiJFVsFAuaG2d79yAHrtY5voHYBcjldB59
eFrL44YhnWqAeQR+U4WibrWLi+AgHDiRQVolBD22EawULUzoLdXhhDaT45LyYWEuhUrUSS3gviEv
E8zqODFcllUOEAnpWxmeVgjdNXymh+aUcngAML+hGHVuE3ryOZaTTShZ0c/ZNO1h1DenA2ACO7ag
WM1/IkygZDSmiVvp/SrJ6zH1ESdQzbRH/yktIHZKo4/D9q4usKR9VQMDEXAtJRURLYPMmkugz44f
wCHNSnqVWHAcT1y32ZVWDsHyTiZFVI4Aa+7s7yJjj/UlmpUJ27fxyPCJjTp04mg0mcY1jQsLuzEX
KsU8+OJMlZQZ8mRkk9k77NoiqVKXJVXpEFwZ9aa4xbmERrRkZB4aQA+aOCL0iMEUL3D0g5MnBZj5
psr5cdGmoh/pLmn0Tqo2SYL9hZumWuosbcSXTVlUmmCwzQzafyP9PfrSzEyphRYDlQftQ3Xo3bs1
Uxtj1nleydmBBbJoF3ICc+NJUFNhdLHMN7WKt7QbQauILqSTULw94wMA48z4//YhUATv9qGM9BB0
SfFt3kji7GEYsA8D64LID6npeIpZiwPuPWFKKYmSlfAR/WLxs19QGUGHUstEMw12HJgNsIcOtuww
vw3CKpBsKnihAQUV8f9NW3J+9z6bBIE2QMaZdYCq3/QsrBIEnQd0QE18s8APGji00G4SbEqj5T2o
OOl/Xyv+oqFwY6ieoAyR5X8Z6q4CYFKV2CMeNOJV7PLqOosuraB78EgIDNoAWWixW1xvVuH+7Hb/
9FNMzkkXw7GCx0xfXAI0UizI4i+GKlj2Xyk132v7FC1ZXQVhZUBa3OJO3Iy1D1aNGCimLezOnkXn
9pmng5vsk52XFatqvwF5xCQQ7E1pgZFTzyLjvGLToa2psUoXhXrUN7WuVYcwqj2w8xJge8GsHsrZ
RUMbQAR/us+O+fmTjgfW6pG7dvCnaHeLVxvVX5v2nZLypl2zSGlBsor1mNWyVT4extRE6s277tBf
rdr0dhmUV+od/fdnN6cce0zo+w7NmOn9CheVO3Q2EeQu+SfcOPc2Oi0mqKBFJNKXgJsFDJ266l4W
Yf86tbbv1YuTCYsoKcq6Jd38GxL02kgmAdnTsU1TlC52m1WWhHsDLZTEu0rq4QHAw4LWfCmPXsJJ
4oZ0RQu5ADBC/qlqsBgNskkZ9hDW5GHzG7qcZyba0eAmu6CbxYAJltT805KKMM5mf+rM0Db4UGaR
ugiIjE92675Bxvud06itAzuD5nISOndJ172cV8E4N9Mo/1Cxw9UhBDIweaJVb1c9IHvODZangd78
Ut4Rl0JwbMPk/WV0pDKD2sHaoh93P1HAkzly0bmCNd0+UkpqiQxs6jc/ZJyzmwPJ3aqrrqtu8Zft
cOO8EixQNNanNDjtzx5ddTXwlBHb8eamCAbINIjGNiQB0raXd6cLU141Q0FH56OCc2kLow0EX4KN
wMqdHCaHerfwhq6/K3oQbZy+holPIc3I4krPEbxM47v5Rb6ITTVNiMB2u7h1GveDaHamqEkDWwM0
SGZu63zWcvZx4yip+FtB7slpvItL9CHSg4HmCycarxikgzsPi6Bn8xAiWw4B6QYsOwVKbS5CAaix
Y0R4QNvP38D/Y1xgv8TahRs1xYS4lUV3EWKxzjr1xMjtbnRKqPShGkO8Cd97ZYV4FdnTrsUfaXdt
iOFIC+fogAg9JVzzzIZ3bt2SozyOawICSqIFGv9rt78T0hxMDwXJ/q4fCKuy8H14wJRQHQPKL+Kx
q59fIEBNKdcELzxzQbVdaAP/ZlggEqlQU2+j7nI834ZlFe6yaDnqPspoSbgtMUqk8aHEUzokxmT6
F7NNlVCdWRqXul5dGH2WDPHz4zrxUKD4Qbn8P+OahCzWmtg4X7f9WDcntxMqWwtWHFlVsDwoF3FP
uQjVKLE5dbba1O8N2JDOu0QmKFgbKxBKlVRpqPHDMpM36uKjNLcElZ2Pn00wNT09EHRBEoFQlS1n
Gj/v650T1V56l1Z7oBz2wb7Ol8RL6F/GXyoiphfhCnd3b50fLmsgx69Dr95dd4mPFbLtZeiRySli
UxEaVjiqL2E2Fts2+xb3+PV6K2uL2x02SyhvYWfcVpCFgafHfVlepTVs4b5ZZNc1pVM6C2lIauX7
WG0nWNDYPT5OfVq/iLe5+9a8BUc3D09BHCZQpLtXewSH0g8HJHIvh5SQztoE0XcLm9WX6Dtnr2ae
sZbiyZ0CBA2KCwtZkBnHcw9f8XAdl6V9J9R9lCzeO3n2wSNein37p7dBvye2ELhDbP8Qrz5FyxbW
2lilRlHgRgocwkIF6CYanJ+1/yJSd+Ds3IvfON/O9BEFaAFpvJCu4xQCbaWrKExXhUMmPDY+tTPb
GxqEqwgVPHh0ytmAaJoQX64B4MrBx8ArDK/VbV9t/Nsss2nMBpfzmfq58Jg6wyJEG5PTF3z58d2k
T56knZMdTMXBuHMC5DcBvlazESxAQQKJlTrYojJEaGx8gwHAIaBriLSMP+mYTNIzmXnUis1PHvXj
4MAPHw9u2MFCaNryQI2LNJzMQ5wsCu30G7YXBhkEBybd8T2Sy7gCgkVZIMTgWNLdRm+FeD5tKGzK
nXkbfZZItkr9YpeolJIW/v185nT+NKFpDAiXQw5O/vG4LYjYVIbdvUnS1ddSB9LrqPbTZhlNAikx
Ic+kupyUNwrsIIyOJfBrQX1Ebv2NU+7sZBRnA6M8YugpJd/KMPCAGQeyB2Ic9HsM263Nu2bV/7XZ
Zp+arkFnjhgV8wObTs8D9UfUNbvK37Pt3g/96of2xVEH4V8dd4ArFsSq5MTLYBINJlsrbuqtxxG3
5WFbxDHo1TzoRYqIGlfAMKl1iTjS26vPUgkQmpVuxk/pQxrTaupKz09E4/09nYhPxzVZJW62dNMd
XrwmStUqUXOpKKGdU9syqHseclji7UVPTbQ8tSfq3qLlgwHjr8K2VrlSZEFHlaOoemQ0sSxMIJGU
NVzpAu03q/4o42A5rSrPN/olpM0Kg4xOBfXHys0/VyU2X1CnJOkPw++dOo4pFp9GA1qiDwIfJkjA
CddhOFYh6fVvyLKcq/OCPaXoA5kYktpisk6D5SbNEyydR+2OHZEcAFC1p1X8eShKKaoT7ESC6ZKs
VnPLpD74VP8GEEuP5OSROegVcB6oxzyJ6KztOqu7VUooAOIkzEirn8hPCEKuqW74WRm1chqcwpUq
TTTWGAUOu6i9S25Up8Tz0+ns/oBEHS0jkKRIsE/GVoV5mxMGLIzaVzowhSzWI2wpTRUjdAm/UBI+
TK2PZlwU8Xo7+SgGmFJFlUStxZxn6PnnCNoF2Q7Jyxnk9JO0P7dy326b1cLAm4y0OjahCp3kZ53K
B1B7w8NcFTlDHS0NSnLwVcUbfiOxPhMDI80KtXTFPaMaO6ngBCjeBW27a8yTlPKLCI4PbKexiwBD
XW1qVLNV9K6ROUW3/71yhgdd99/Y5bWLT2YYhBFsmjQsBMGm49qAV3Wx6zNHuxoJMtuIcV4qku1H
iSOEGHgKpCY0c5rQ36VPKpdU5VfdhvZ/8G8KSjRJQ4dpT6zhmuP+6RMkxsUcYg9ojjxGBaWio9en
qiLhoaqKAs8ZTPsOPTmB7lMUL1VREuhwVBPFaobo/b+f8mDtQ/rrWG9wMk7i267fl/HgeXD6GNQu
a2/dRQ6KgwfUbm/Xu8UfhgBNZ17+KHqAhk5HTcAIkUHKUMdlHvl6bso/Hde00p80Ud4fEOJES5dd
Xc4PdFaU+Okhiu8ntSB1KXRUswS+ehY8/odaOlDXf5ddEdgQHxPK4FVyEj5srbogAGd7QOAlz7Kb
fXK49mLnp4HJAWeQ7oHqNSpbG+Q28njK/Io9YuVQfoasvB7a8N3MMzyzpZIZczgLE0dRZHI6A6ja
+YVf70cRRU5A+YqHB4rBEIiVuKclcaK2eDpNEsvUvDJoURuhNOFtUVhSaPMvRLfI/HxE00B8BQ6B
tj8JuTh+qO2yJRpyhAACaQPtAMROiszrJv/rUNSsR5JlHbq0vLUet3Z27SfLW6shaXCJLmSxNHPP
zmxe0IxJVwI/8BAtm/ZrULQqgs2WSGBF90pOCNBgpaKiFqh0hVJOfw3K6BenFBqg5/WAgB9QtiIW
VtVcRHPuCGI8pgEKjpoW4HGIGgyLhVVV4JSXnX9poUQAh4xWIrvEPrVvgMuAw0TSGBfxpC9whWaA
9I/b0L+G2ndTwYyRsOxvxKhnJpkYLug2QNGhLji5Ya4HzquvGpCixquPG7UC+Uab4YbH9k5teJnS
9swiuzx8Dxscm+0ebK06nH2LZFmHDxynkSLB3xjemZQkdA1LmO4xz3OSfVpuEXrtQuJ8CqExN9Ko
QpvNnnBCGKkCze94F30TLEoJZ4UioUk5qIpUa/Kk/3qCqWKFjjD1P7QUT3rs2Ejn6yxpTKtVbKb4
F1TaQ0xfiAXRKtVetdfEN7SztTDFaHuQXIXL9lMwxn81Lp8sA4ZVSEB/PMHyxk6c2qptYw2iRqVS
DYPS7xH4XmNhSBlGfHhxUb1q8yku13/J9S9d7W7b9FtHU2mem3amrgsXmQ0MZSZORxQiJsNK8zrZ
lxvLSCmIJmSMFiRRC04Obm9KkaRHfknbmaF6wwN8OL/rZZ9eSpG+2lt3DdKLY+RDQWEtPUTNt7mK
ltkfjoMMD/afHEspk6OiNtlzgzZpnbYIfCwHmG8wcNKQtO1BSMpAP+Epm+e7dPrrfpnYr0xtRzIk
IsFdGFB6zYGBO3O/5TlAdh39nHkAzSLANHI7XNAhg9HhvVVDh1znbl2tP3RAZfPa/lkli+HCtYnu
kOMxEnnakLpQKZdEXCiOucNqeNMldX5jlXiLzsyl07z16CZMD2kXsSI/2mYrU6RQymV6uehias+S
TF7ccnPAigriJwty08f7BXeIN9Y3M9cXArXCT5mtU5wJIgDLQZ/x2RKgYJ3ARRuvQb99lRqtVcXz
hpIiRX4PWRyPYoPaoYoi1FyMEUARBmPs4dH3wR/yX7V8GBSRIHxmNAWJJ45neuKgLkaQkUJKhibK
xiDBWqPfBbXRA5ikcalMJqSANviwoyeFf6das9pBBVxKNnP8jjNcI48i55LeCiht+eRMxpXkXbpY
NZ0Jm9dOeYee/RdU/SnqFO/Xjv8u9+IX9g5eOsIxZoNAJVP+ofIplA2oCiTuhn7KliJJS2+FTeT5
CXcitKBMA220EHYMhyOUqMkYu5L4fJ1Fd2mCH2N9A9Lw2pyPDDPcURiLqTtxVkrMDXGLr1JoTrlV
nlvdxH3+WnjyPsFuQ8xhr3gvjqJbs+6ECplPKM2znOwSkoYBG4lkGQnvZFfjKF0W4T7fcr+QeEEQ
wuiC70Ft8qzhbkJjRa6f2olcDPso+ytd7f+ASocDIa4lBnEHqEZqN5qgio0Mx3VPRxzhtoes012x
OaopVLtAanFQVhIjeER7ubSLFzPPQAf9yWdC/hbRQaInKsnHz2DwhnQZRN0ouGyHwA8keJtayANz
jcKaxBmkrjWawhA5CUeEJNVDmVco9nGDokUjQCGFAHc5lzSvzmxOROqccoQtJDf2JCLAW7KNrDrx
75DdBLuGO7N4Io+vXNjOR7ggXPA6UkNG/gfXoTghhXM7vnJRNJCc1q+K/S1fMDsggojfkdIYQ077
17UuDBFkJH088j5Gxofxng1fsqHD7RhfH+kdTzkfw5/8LTbkjrqiI/Jy+HOkfvznT77ZHaiSXFV8
NnqckEB4HQkf+f4WYgd/ZfvnGiaHrs13uOaC16dfI+fj+UlyhppJKqKwx4ePBZpm0vChJLeOmn28
NEB90Emv+9Z9q/QNz6e/hSaSYKrkPcQ+jhGEllxfzUmgqCjdDt8psr1QYU4nhxQS4hoV5RiIkrQD
NvynMA7NLokUyqsDqtcr4x5C9cpgWA4+7aDw9TzfG0m2MytAcoQG9ozA1iQUzlunWXpZ6RoFVaaP
AQXCNLI/wkjiS/oEj9OLuTV+he7HpxNK1VPmTurQAdoDhNdEGqfWyDfiepxa4XcuH7+YYnrXI7uI
GXcR7y/1DfPFnOOi/gbDiLcyy7hg+nEtSQZmUIP8E4pxmtl88XuZ7VxAb9JfJfmhzuWvKc6vGif6
OL7xlTeMIxsvdN1rgPym8ftaBql+8dMLhjJ+04ztaEWMY3pcFFykJYUjrQEueLUtMH0PlCh+wPTn
lcXBz8aFwivLBt0UGIgiTY1fvO/phVlKDy+sn6K+1fphkTwuoZEbNS4hlorVX/7UwnIQw9Q6GxcQ
bxoXEBesnvGv40W40XvsP/VG865xdY2vbnvLz3llpgx/aiAgxfiDL5Yuo2EZM15993FAXAx/8sK/
9vR1/Cu/hW/qd5lVzTfHX/p48TAW/hyHwO/nh1wzCr6eX/VnmlaA5hw6VkICoXQ4CW1cv6qzxbpO
3xXDUF8aF26dxkVMnWvdfbWXHFE0dqV2omqzF6h4DmAU1QDW0Ce3IYCg6qzC+WDNGeecO4zRyqV+
CwOFntW0y1I5WZuX9ZIursehE7Sv+1X2RjohHkrWCSWlgdKNdHql2yMWuYyxYkRPaFYDlSToAVFi
vA6VsqkeJqSQkCRCWMV9fF/D4pcgRZ8l6BaNAInK5x9FFV91lnkC57lbTi7HLwFgIoHUyS23nNUG
txdvCwpNnCDSNwqdvRd/icv4T6MQi47uQ7FToY9OYSPdQAgkuuCD0ZGFMONMDmzgLZNQQUEuSrvA
dfD3mBzB1QHIuJtmmRlcnMdfwhbVsXgg9iZWtEl+pHlg5E/kT7lg+pNoxgsydXmkUb0yyq7cOVOF
FA5Z+giqxKDrIpiHWOOSWBQiStNHutl5zBED367HZcYri7+RMcENvtQyFgCDBUVzxirnuDAnErUE
pz4RNAQn9Ov4uJPAKOm9Q7/i3yWYH77LHz1FskxwW8nUGiwN7hgpUoyogw9fw13zIl7wPLwIZDXK
D+hBCikehzY7eH5tdIc58Kqtc7MMFj+lRx2s/Xs9L0XYcrXSZI03zbe6rf6Q9UCO1cCozY0mNfWr
+aL/GSQH2RQpFfpy/Oed1Isr1902fYGHMNavSbn4kldf2wM2h6Cw4gQnhBBSixcheqUisozP4h3O
yRITqVvwHOH6E8H4F3sh2jVEZ+L9G0O/3tMXoIiUI+SCwcTwDyLQCGbOydmfGT+gY9DqlP5QzkaE
9Th6dXu/dPZRxfgpxEtTPB5wwMPPWQ/qwYpIkvtSA9CsI116beTZQCfah44Nm/5wDBCP7e2jjF7y
nnNNd9ta4CxnngohCOYh8znatDrIOifqZuS0XGjGUuo9Hn2+xt/JW0fEhsTMdYvBIau9Jp8wOAtW
vJTNxX40HIku+BGjbIuMjqmOoO6a05hkSs3C8gwq+slK18BWJK2E24AC6cZNb2sbEcC1YX0rOIXR
mlH2J4X5sGRCFAk6eDDLU/WtfCI/6gNSNVCRWlROs9vStpXAtQE/OlQ2tPZDmHWx/0uQUY9DDeZ4
y1YVr2neIBIlfL+EdDwyzxREkDhdpleB6Ko0fZXNS7tDCCI9rgoegEuzxfYw05DYb+Afvs8XcqcF
rfGOyEUF3yAIXwYa+KTjY5GmlnZRR1g4o7wT0odO2ePsDPVuSRKoliUtdDTSr8WoUhdWed6jUhl9
MnH/08B9oyqJ2gdW0gLkgcc3W85aKhGdPj8RM9mjae9Drj+eWNYuLJ1qGW0+SMc2pFMsqUUjBsZY
BUVVw19nYbonxYQqK/eTvqeHJfLIL0MXPbA4RQSCRrxQIfp/Hg1AgI2iwPai3/JkbRjaBrDHuaim
l84nehYfBSz0QmD0AtjIGLDDQ8VM24fGNEoPN8WeKjxCsdrKlU5wXnAWwFORI2lGoYkTTtZQohjK
3FM1HK32ec6SqTcc3za05Nn1MS6HsHRSFM8rTr4ucnnIizURdpRtrrsGIZbUJxV2Bg6+AFB7bX02
in/pGsUYDEjcK+l5J9gyUivhdgRD+MN2QZH1MfWLwacPn9TdZRpw2FmboX2ZDOvgKt5IxFq0YLQN
rCJq3uzdwwXGGe5lvEjTF0W4Wl/aGyrZ3h5A+l507SZff+iXLWoO9pBd98H6cFk2dXJx2DUe0lhF
9s0L8fzr/L193RVe+Dq1y+yt8qfAhxlMCy66Cmi8zwQGRun6ufs2CQwC3wfxskoiRP2ofyyQm/Bk
BZdWJjyQ0gV1zIXzz7IHEQdGJ92UzetdFbkXLSJ1/T5/l2MaJLCLaPHaz9SSC8TplOipFbN348So
sqJYSTRULnUoCzZQbYk6iHs0SbUlhQ3s8RVngNtgY7XDyjwZvqvKHOpzo9KQgjcIq5inA76mtw72
i7qo1y8luiP6ex2jJrUQ9YPAz+hjNfvvcYGjAaVEWZVI9atugx92gUyGGMSoSv5YLOv3u2WMwd32
b+ExZcGIQjqESonz9xIm0XdAjgheYGJIpLQkrjHKLSKphaqA8SJA9SDYt3+t1018gbPBvRR9pYZm
u/y+uLHCi9Ddf9cWmexWP4RQqDiI/7vIn91OCwFNPA4n8P9TVMfQwgOtVpvUeEelOagOnpqq4fWa
wKDo5N6XEwfIjAtxb+P7oq6tdmZhFayGT5SicZRnvFWB+PMDnHorjAM0HWWUT0PKEscb3OAl2SLZ
4m4dVtTpvU1Ctp0ymovSq+NryO9fwkUxvAy37M9iorgdffiqYjXVIc8f6fILF2LFZbrHIBQBZ0r1
e6gD8dJ7UW/AQ3XOz7rxl3+kVojxy9K9rKN1fpU23u4yLRD6jBr7OtzxRIpA/woKh3XEUy5wugb7
zcEcenpcHFDu4UDuBJjjYujBVEuLvOKccFnddb//XtTbvxeQri8if4kLhYQxQ0gxeVB0UFtnNWum
qnzmxqEYCDHCgT9G7DS5cXlpNVltbT7onO6zAL+yxn9puvGUbsRuM80stfsA3ssTUz4T/YaMKADH
C35Kbkrmw2oqJ2vIgeA/hpYcy0MD0T3cJlnzxQWl//wj/z9GvoTCINQMjejpyNd2Wy7DAeVzQuWA
elFAYb1Y/6lul92NFHoZCaMqdF+g9KDFqFVsDpIm/FEs0T+k9Su5Y61mJea1Pxa7E5ITEVb++9b0
eMcRsyNMDYwdyPG4kyhyk7op01vVlSQwqSDP24OvIXRRXViJk1gNXRRfNpvDvepgApcrmhGVcFNi
f5CtXz9/P88EnygzPhnXJPgc6jqznTLc3uowFSQjzbF98JkAQnqyPZmQmVqdwG5K1NS40H0bW+YQ
4iSrFM2G9HqO08MESAZVByqNqEVPiuxDtD8s9siffZAgZxGwCy/F7GY8JIB2evjUtwIFCmPD3lJ7
UmOxvqkVJdcpwyjmQSs3TmtiQiVQwk9Laq9bs2dJWfT5WznttZhHTJmEQJkiOgpvE2CeexiyrITz
8FYkcYnzk1l8jZ0NFkvoXMZQgAzNBoJbuDh8fwB22TKatYMK1QC6gf2SrUPS7VaBfCR9hHlJsmm2
dDLOySMP6oW1SYZ+QCAdxwxhKgn5JAevMFF854eT1BbfC/rhCGUakcnhFhxAD1aSwRaYu5pM6hfk
SgRTI01BaCkZiPmUxPRWptOCmIxUgvbfgqDveBnly3WXrvOmv03RrLuxd8hIeyU+OjBx0kNKPFVu
D7RZDvmNhFYQ4NldhHX/1e4xaCg8domY46gotskfnrWwoahu0xe5E28urUoQrSiKr7AHiz+J8DtI
nqj076mBxFf9sqvepsVqR3DMqdAR5tW2cuFs9cLOA5pm27371qRCC6ZXTbJ8nVbon+QKEEJitLhz
wtcmEBb6y2uILsKSqWlv2GbrnbYhRR3p8LOOoAao8QK5IyfvzjpkzeiGu93CJejj37J3yHT15fBz
sIlhJAvSS90QN6E+j/8MBwgFInd7B+LAekdfOvVD5GYox1kRR4qdhD/yLU1JF93DvETar8Bs5nLY
+N6L/UEF+nb/R1VAuo77LLwuck4gz4GWEG5V3PRzvHvL5erS3RPoui28hpmlpPNn8pip0JMVw8VR
Qj9pCeInsW3TPcCveo//Im5TAn4UITmXV/0vZ2fWJLWVbeE/ZEUoJaWG18waoCjAYKChXxQ0tE9q
Ts3Dr7/fOti+rqRuVfeN6DYGylVK6eicvddeA75+4EHS4mheqUJMTKgZgoyTn16ezr8FETu8p9vO
EpFpqUpfKV9r3HgODmeHP8fwAZ+lH12CkXqz/n7Zl9RckJphqjDLum9GbAjjhprezdPzMWj14IoG
62LjujC1cOjv98n3pmm59W1S3po2DV8FCcLOJgZmKTz4BCXqDvRIJMmnmGXhD4mfVoIdldllxZXT
UVfCFvWPQe5jbThyopRgFvNp93ucgA62/D11yIcCiumh2ZwTelwgszimkN2x4E3v/lq5cXmTD1i3
Nh2yFhZJQFJANEPrlzuRFo5Eu03f8mn21Mfj3tteeIU3QKKlZi7abqCMT7JX87lHQVG5BdtvXlwV
GxV9P82fi5EXr9/4Ce4JHz5MO3hd4MUQ0NVe2XVFKjw/z2UT5DtylzZqpDzioxdLaK7MQjpBQrZ7
7lbRFd4+tGEtPp30MJ9MT/mFOX/PkLXmZQqZxLgh7x1mclxHwKJ1magegyYyB7/nm+PGGEKa5WqC
c/Utz3l3OpRo19G4P7/uFqI8C5TXvvyLOAoxxzhX5fsZd8urzZQD3gc8DGCk4sa46meld3ApJt2S
G+U2hXsF/w2CV0yslL9RETpjltxscfzdj7hb3W4tjnWqwXTWtbhuo8rC65QxwdS+2HbBfF0nPCZx
cQq8uw9dxtV6TVNiSuai14RETMgML2W0W/yXW7Lr33dJvuHHu341MGSIsvLn66ffxMuwxB9LGtFZ
4jFt/ZnjGrXLzA8HWom66cvJ1NxhDowz+AD5sdLrzT6OYRCV1/3pJj3P1+jPXVIf2bikDBIIIAMC
nE0xNxvY7kTR6uDrqm1ToUsp+kmCb72PCmTUAaQAxg4ZjH59Pk79sRoSO07sCeSUAuPzom2YMs9Z
KyiBCKysqtQyW9wy501TWiJFhfVR0K8nTA/BNeYdRuY1XU4Z7Q5hdno1Os6NqqCoooeQRU5drujX
RjuadELnS71gAZ08VxY9Vq5B5NjvsYqDfYbk5eH558xtVJj55N3rgBLDcXYwe1HSXRHJDJ+XCy0g
4hwFKcieKfB+2JzqXBbKrDCd592GLqenWiZ0YPAIGVhQrl36CW/BvPp9Ubs/YlvQisWAqqYFFXFy
CC4wmARuSuupOk50UdXrPWMUhdgp9kNRWBJvizUVwJKTYUlQUKNTF4vME9TQ/GAZFTR5wKiHZeh+
sx5A4NbvECW8F3ok5aO/4N5OmSeBaO2ln55+IS7VKfaTAvy5PIYQ9tH+8mjql1PSrj1VHpRJ0Y+K
Bo5pzlZv9piCsLo1FVALJVWra5zjTEh3w5RiJuGr2ePgUIG4EQZmsppQ74jpN0NjJJ3KxGr27D0B
4zIxjuVtHZMjaq0exD6WpcNgAB5toSV9SUDAjwMaBsk9qYLb5nQiKxPpAmwMeV9JaNxEVAY11t6E
Ahwxg3KPguQnhIvyM3gejX90jZJzh4lFxDgBz42Ha9T32+VUeufza+uago+O+KQWNkB2bHMMNfth
xqkNVHobKxjTk6MFcRpe/T/iPZ5+co+99jh1aZwGHCrzlIfXlQegyOEce/dqdcTuU/Kosg701psd
Dwi16X4Jjt3kewR4c/ANP5xABNtoOJU659sxSG+t6W2GISJ0nBxHJ2kLfIezFhjhecKR1TZcVEM4
U/I/Yg/ZXi/3K+DRYkfdBsLOhQtVd0OOV0P4pvUTgAsrzeBclt+sp3VafuvgDOkJ6+X7Dyh4ulOX
F8SoiPKQJ0w4zsWdRGq+dMXehRdBB+E2MJ+Uw8ouJEKNQq1sDBkvvVyGNFaR1Ece3JIgiZeu3XFD
nfX0E2bL+enCEKrKLliDU2ZCFy9ntJ/cdl95w+tgnv37+KRUzQ0EKBgc/zjlHMkaWsTNbriiYE7u
+hP/5m+aPADE2kpKb6E9ZSvffIr8uAFSxQg0qlRGObZmRgVc7Ppjv9EN9Ot4vi5yTNuHxOA8wNFf
lDIvGJyZki/13nUzJYJTcqivAqmqYLx1Xc6aApfUWwWiKgjXNMX+WOSUSXsu112BTJuI8yZhG9Ve
4lZNC3WCwq+cBnoaAkmOdiC3lXiOKo8W258aTwfKgzpHj9zjlvDCRM23PqKC7kdYTz6KuUU1fdSv
d00b+xAmo4Qyj/JhnMfbYgO7CsLyWzCCu8cuZ3nrfGlY2FfNGYUc2hUnoQjlcC8Ii2EfOsVmO9R9
+aYwGbXXsnzNN+hwmXyYd1SQc+S0mC9SxzUbFVpwpplwOw0JV8rzIijdq3hPJ8Nf8G09CgcFTOqw
DZyqsbv6VJ7ja+EOTdUisoOic9tXfOtgo4/BpPh0tO2IKWY+s2FzCwrwnqJrCeWY3uV1d0Q9v7t2
PaaS54WOjwIMTbbKzYE+TSmJP3runlKt6I13YFpN5Xzm2/cho8QgpCOPyjg85lEWcZzJ3DL0AxAx
4Ygn8GQFdTb9lF7Vw768zcc4e0VlwdqI+WxxJlvXRgPiCO13s0PnPefUppvHf98E+Qfry9RyV+Lq
fLqdzoF/2w0UwJLtP/2CXArfObw85XAksOo5rX+22vKXrJlq+iq1+E3qfFKCklCfmEytvmBVxiaC
QqGkRlJ46l3wer/frqwSmKkeLMEPjE3vJKoMJP7uvfi7uo1iQHwF21LhHUFGTauoqSClnA/1aam0
YINo/iPEutuTR5UzcooQEtdoMw1Fb+Yfpk7tGY5ZlMj3uyX64kdMMLSF+e5zRMJLRyh7J5BRkuRA
ByPa6cPDAGFMXQ27QjbiTG0E9e9yj3QXnIvt2FXx9guVB2NXMVtsdU/v+cHELIeAmLQ/syLlGz8N
89WGiPfpp/Vj8vtwn2XsKlImeV5kIlzqWbpx6QavGjfy6vv2KghP7qt4Zcfq9/72vdhtCbU1CAjG
5+cjPfqKCwFtXLNuzTtEjvNH61MQdUzomzJD2pvnb1iwJf1S3mEx4PbH2CNmtBmKmRkvzduc5M5X
VPv1v23tVuRpf9c4dWHZMxYQmM4LFgVncvgCJ2QH8dl15oif6u7OA3MXM0OeZ9frx2Uhp27efyoG
vwUTb2kL52zlYS9cYfPNyZz+mkDC+kAQ7S2rdbmZfCjtyoVxXSZlUUI/toW8PfMy8edhS4fJlBWc
PavhjoBx9AFn4ebhWE7LRTAsLzQDmZ7cGJrFosELt+i5P6tfvAu98d9Bsz/9Q3kL+Z5Xr46Y6U0t
V1FEnNt9w/eZ92uLMI3PZC23FvrkeWZVzj0R9saZm1d9BiyTscu74ZlpXon2qjux03Z8szoMztcJ
1uvQ/ujmzMx2bVq2rXid/Zfzwg7DbsyUyYE65bETkyQy/j4bVpQp6m9yPnFHQayGS4mhRb9wuzP/
qMP4c1+sX4cehKtzXQ4WnxpPgwSPvtLU7NIhO62CXeKJncO4HD4EcKf4emL8W8zgUKf92zld3EOT
+eVtbIL3puqaVwbfnaOzYp+KYajt8ZH6c9IVWecCmXOQ0W4sB0woznCvBz7xyAafV+YGQ4/kxpp8
FzIkmP30k7sJsUho8kwoqwwfdaj6PrYPMJAa/MiFKXNg4s9viei97gOQJO4hy2OK+2taMA9yIKdH
N9LB81hChieUuTyq3yEfn4/RXLW3AQGoRFdSchmwVSensSekBwsNXOmYmvL1LiT/OGrdKwSjjElF
mup5lH1vPwC7T890AtiIDqPW5Bo3tBiTKJ5Y+AU8mTGQn8ZQ4nVU7J3wSi2FXKPdjcuHE9Hexk1F
ondo2tt+NNl1X7J9B07LDdX+4J8YHENDX+/6EcCsibjTMWHXVzTy/tsg4GwZhvV0OPXh99ng0dqH
brkd5phHIzH6nDbrS6CI4gipP7hpuhDKxZqf3jUFx6gpiuQuzobu83ku3G9TN0WAkst420BL/y2Y
NRlOUjxURuZUjQsdz6T9dZ7oc+N2ePT7ZL4Kg347LGXxD0ZQoGor73i+LMUxDqbPW9FOx8lB6uG0
eCue9Z4YPtEPO2k2ugNhDEBs1CbumTONqqO9LQIgC0DtEMKGQEKHN9IdHcNsnHTi2PAthW8WpwFc
Jaw/9ttA3RjW/Oeatxl6KsoqsP0x/a7wjvl07jGBpWSCePfWTPx1X0I0metvRab3I6FGcs98Wyb0
rL+h5bLCdHvVuzIBpp4+xitLaYsEZVUbHadHMklzPrdEXIJZlFnDeB14iZ4LE5aVzt4gl4B4K1ip
YwEXfkzlQjDprYAOP2N7UW53MRJIHOS8132bfCdU5JMp+c2UbyxEscQUYp6jSvZFkqm5ribr8bZt
Uy6wdF+A5IEvbVxqg97HrDXvRe35b92yhQU789BYi5kCCPkchMXcFFsSvzlVzva2q7b1W9MuA8XC
GLX/mr3wNFIGMZg21e7oVUCxbsZHN3ut3XxsfzPDrjXHqC0zALayuOlUijgu8NeumV5ES/Ld98r8
s3wdggyAMOg2rolFvJ3d4aqJuRnuyLInxDE55j7wuYMV3pQykhGEuTkAfJSF652bUOfVLe8Tl4/R
34apX8HIXlB5MbAa5mrwocN05fsoOrU3+yohhTLbe+8Y5fDsTcQw1MzO9gJWUo8xw0LUwykNXjjN
mdpxA4UjESrJfoy/Xcd/34TUUoXBaNWnIm0CFYMNv1uTXoHC5a9zvQNabVJZyhO/0bLFdWVtbqKW
d7GTUb/b0UnxEb5QTGPYM5K367IkoxwkPDixN04LOCA3BwDWyA7fFrMZ5dvi778j3e6P0ywQvOBF
aQjdk1DTYodRytKsDW3mrsTe/WC/kc9mceQlPBleIS+tyCzJa6rrmBLbozuBK4Nnr6c61Y9pSFG8
kyTlaHbBhE7op+mn/LWzkDdJ8hrwTgyOuhnGS0vNIoYactvXU/OR+pkVuZh/1rsmvp5b1jWbiP9y
atgj7fEHsa2hC9erozzTHSaiTKFvw8XbruaFA519lRCLoGaLM0mfgT+mwQem+bQfRe0M+VXQ0WNF
0+S/9P2xebWlSYa8iDvrb+f1JZ83/3wa193Vzt/au8JQt1DFbObYFRww5gz7Md34ZpM/OeQXNZge
LeV6zNJmvO6otW+A7tK3fEDaGlAKXpbC/+bgAQOByPNvy3WYDxUfn2wMDttuZVnT9ncwAMDl3HD5
6ExURFPa84RPptz+lVRh8KvT6xukdUKRwF9sfl/eR9Xcr7zaBIWnvGn5Wd9v5CK3c8C23EWcoV3M
5vhLdw67dqW5vEfFHl1NDjuHyF2/1EPU7nfpab432DmyUEe2qxOgUN6xS1q895cuC+hJsm68D5L0
U1DTyjQZG5GXUZthv+JP7Kwd+ViHaT4N19azP5i333/p9r5XjN02YZnKXtxsfARm9Y2IPe1tvU/S
r5FPEfJLPbZsaH4z3cNsrg/lmqQvcoY0EGlgVM1muG4i7onIjm2c9b+3bgoK7+nUWYsVjRK7UwEd
4MoA7fBl3CC94/OmfmBHQdfsd7/b7qAhCeza1Py5nVdIGeZ2S/iPSIODbk9p5CDeuWpO5Hj7cCr8
NGwO21YVb7uxHl9h88AhH+JXhcwp+/EfTJqbxUnhvQ6weCLUi/PkZJb7OlmmV79MVOJNUJ7n+6Rt
quPUxsmh3JEqcjL7+pnx0yOAC+p2uiM/Fv+LdfawOdiSJndgT0B8gdQgE4yicL9qjYDI3cnVTHpP
Sw3CrafJsDoa5dsICVPeqs/iGhY9vewDCJ0DdkwI/vtJ1163FcMNljSWRlimqimNM0gMtGviW3ao
a5w0/ZRDlBSfQ84YyvgQESrAFBifiFfq3KTIl3YECq8wmmZxf7coI6629s/wYrBDdeRzccvb1DOX
FA1EDHkZMyj10ErBM5gKIbVdTVoneavWAYyxt1CyZiR9HABqJupB4t3CAETCihQlyHpC7UHMkJOJ
UivGo5gDTUYFYkNuUji22BIicv0S2Rw/cFADI4orlG7zeTzdOhX8dGcDhp8SN6Asu2gDu10xpDsv
d9+ZEfoDTzoouWEDVBKJDZEvQYm8ntmKLV0D+M11Fus3JLqnpT6u3Fiu1UnhrEPfUMS6PtifMd2S
ItipAti7CGhqny35THwaH+QaAy0ZDWsVCSETii3IWzuDDHPkEtoPwI+kmWincRNhChjqzdCoU5Mf
PR35f2io5MOiDlsmujIjFI+lYPJ8KtnUwpfRSqEuQWdnku81T1RPaEuR7ye0YX7wHCPiUsegJjvE
SiagdyXJb3fJbI7YKvp1XXf34gz3wfSiyPPv1seCekriCwnDsA662Vb/459BmhKDIa/81dI1YBxZ
9yvseZ5urh9BqT12GV7zUMZAwMIP3/F6fz4N8zQW9wpWt5MU5WhWhEqAgKzwL8cqIB5B00/YqZB4
zVp+K2ENIM4uf+3a5aOFqZ/3BfoZXKXbRyxP4BnELODqhxfmD2tebgsXNofzu3CJPmWJRx2J/XPQ
s0MaY+7cHgEkFnESWejNmrGwIGKiZGRIxg0krEmZL2wHT9+zR5ixDy/tYl90gjJm5yGRU0I/OflL
6BdnIK37iaaT4U7KvgJ5SDkmWvUyGo3FB+ZNkp+KoEwrAoQMI4dj6zk780aABinAw8X+ybpqTWwx
TPetupJVL0FBP+FZ7YPNiSzZzVhtIvc2VfVNMmUlr4qZpLQyDT70NVmc/EYg5K2yIaSu1zTx/zXu
eHhTLhdS4UbN7G7NBy1yEVCVCT2fUYogBjTIXqT41QezLNAKkZHokSTYigbSoY6UiOg/oPmInf9w
a/NhTnkJxs06OH7KrMbU9TT6K2OYXMc3Q6YfwU9ovzFlV0cjrTKezdh54C/eh5zcYd+9zsbudbCD
oCyKo0QSrgJLvOGz5DgK/iRpswYRhZs0UCV0E32lmJ7i39fYp4uk9d9bXLCXBDAWMXbxXReTsUto
f0v2vZmGzHknUrAZIaIjPBWhquF0kCYqNiAqAeZCmjdrwfzdnjWXoYKwRrrXZ2C6S0MCXRlHMlMY
NhIJYy/mXY5TOGuW5CGOJCWVVnhrKfYe/C/exKaamJBkuCjjKV7BiF/zD6oWNLGr8YzVQag45Kff
1Ed2t4ACBnk64iXw3p9MHE5tm4zpuCeumNNcfgSca25HKIg9/Xl7OU81J46J7ybO5yPTpA86oLWD
aAYXccRoaPH0ddm454eLkuticgQF0o92mKk83NzqcIVs2Dv5X5WMCl95+8krQUJVJca5W4VbFr8n
x1M0LpjwH+TNPpNj0f8xVXKHnKHqcLQaAjHBUcoHk/PFOvtAJbCUz236iBfzD5NKpMWxoaqJ4eWr
AG5a+PRnPjQRMhLT1IxbOlx4ZDe7DRTtgHOMcfBSESE7wl1Mt0MUORuLgSgrB/TmFA3oHOgHn75R
jy2qfQSdKNQZEHOCPrxRfh90dQI55d64+IoxqMRk5dpOkrEIFxG3AN8NOq1yjibcgmzcETsQb+fb
nO3zv7fK0kJ/cE0X23/tTOeSa81Q/vEKypTxj20+Jj1BD0jZAyK+a2itXKhmgxtMCV1jVGyjMJDz
SAXw9L26NJD46bouduB8rvMKKKB+P/eg9owjZ2ChA0TRuwAXDhswrslzkt7B7/8olFSU/rSKX7YL
kz8mz0I/7EGaA7QRryuTaVkSirNex8tzD/fnIz7guZKrSz1PM2OFO3+TEeVF4jbDuV9e46FUH/uJ
UbRDMSQ+oQaozB4YoNaYCM9X1nWMub9mTMUCcWrcfhfdWqSf5w+zx24lVxZ6bhTHDHYvbfb8pau3
GTT9tRzaXK9E17SHUw17wZCxBZnuztqhTePn05r91sUBJC6eM89aUsbepf609mPLR2vDhOmJItRk
N+9M89Xza9KSai82lBBCNXsd15ww8334njgr/JE5yoJ3On1FxxD6JgOK3Zi/6OQMQlmnZDptfNqQ
42wHtExEum6zWDONM/42D93LZuveuMMXkd1VeDcRn4vNeV4psOcVQgovnHYnZr8MP1wqZtXkwrok
eRaVSa+eW0bfA34sYP5H1fM6MM/O+gJrwF99zSynRv9QwS2mgNjgOpYnfSsizkXm2Li7stJQ/Lci
hORrEtHD5XBGpoo7+R+Fyjz66BMxrn06TajXF2+Rvw5DvEQzCLya3gRpJ7zLGDhY9qqS7gbY6vc7
CjOa/RlxtJRhM5LIhiesY0RukEUMfGlt5BE9RJiygt2jTUnWr2qMnn7vHylHMdaFcE2AHvsSUpWH
zz7yUkiyUb8Re4MjjJ3hpN/Zy1/HNZRfNXB4sYoQpamyPCvj0/mtGWJYfmgvyErRHLPHtAWY+bO6
WBeVlomolsyoB09dShMlowoZ5ANgHZUIomJbYXcq3XQKya2X0dq1shv0Vm4uHSu+ZFFD78DXyThC
5rDA7i9yblkOc1Wej9LaThjOP7e5aMVfvBGRC/2cEokYIM+/UG3m+9jgOpyurw25jE3IkqSp2eLx
xQDyZGYaMdT6NhgoFcQ9fSz76p9+t91t1Q8sAUPlX59+Uo+tLULmQ3fnYUYJoffiSXURMFy0d9Z3
7ooLCIQpq//i6NdkWS+jVU5i/y6xtKRENrwdCx1JXmU1o9JJXmoqUSQDVPkUYcwoj6wcT9mnr/ex
8olAW5Qxgb8Pd1jiPFxZflkmcNQqmsP9/C5gXCLb4X4HRwu2YuEj/aEh1Soipeeo9l1qEp3Af6rR
7XvcQjR95sJ+LuqDiBUPYLEDCIwunQH88uxPvu/sXm/1+bBvnSsZ7fZrChpcXNvajlpJdZKW+5Z+
ntzylVwZ4l6e3FQH4C/ytLWVzrNRBY8+5x0kQJK8AFUYq1/cNxzdJn8MM6g34XuZjxYV1Cr8nMQv
UImnt1LWU+LAKSLAJYdKM/Y5B0bhueuYs7QJeWMpflAQhU8umdUTwHJ65n4+chJzP//3gi8W5lT6
ztQvRX6vriIqnJdJ712LBCA/sdjnDcfewl4gpJS4RoC3wqvc6EzJxNVRF8YDlkLeM1vbI7RbnjOO
hyTnUXQhwX54I7uwmEw0Mg7VS9xX9BIQCYuI53xiIoZWF5ZgtsCWZnkGIKgS3EI3/yKoqEkRvmyI
YdCjzel0NTdARwnRKPTJkcbDU/WtR2CtDUnOHFIfYwsGjfVHRF0u2Ttw1tO3+tI3giqNdx9XPRpS
WA0/vVO1H07DtCWoyc+NuXEDBvOmLKAb9OzcgQMtqkCjddXDYzvk89k5DkH8z2AviHmA+F8gfiCd
j26hAgOIB3GA5uTTdkoX5qgNOvCohiPBHKbxOGFRBH6WY0ecwQlyN2c1ZDkzFzI5gxFA7dMdm1V/
V7tAKlYAEs2lufFDZkg1tJObGovBg+5O9Gya5CMsNRogxYxQ3RM/eHnS1psZe6pD/7Xq1Wbm/yek
h4IMTFahl1YfuzEZFH/6TEE6vsUyG39V0qk5zOjWboqVz2sQtynTgCP5R+/L18ptVQCa5dzIrKSY
33W77na/bXdqQS1GmySfTDe9s8JTDrGFfRcDAkQrbfVqaB3snCSp051gWnEQzKUjQa+yyGTyVHBK
brEafmHPMgv2UfA/vV4eAQ8f3qULaBbpzsgO7Pmvd0hfuoSxIHIk8WTtq8nJ3gO257x6u+FXYUYS
+MmX1DZCQECRTxMEJ2mCk/T0pdmi8uERq0tD6xVzQJBzfFF07scw34Wxqd9kA2WfFZ8yuidhFjQw
PkkjJM13n6W7gytrZaAKQg09mWjkTCQ7KA8HhZ1sO7FbNkQcZqDV7WDqZajJ9SLDnzbUs4z5BMVb
opta9qLNmc5AD7hDox5AJRa8ux/Wu5ky6crmzPbpnqm1rDkKrCJg9FwFDiBzR0S0ZEAngo6ZzyMA
o8Wt2NxypqLzBOEACg5CkIV1z531SD8J+luiCZASiQLHGGk7OBOvhsmR/sRtVkOG2/2eO9B06oZ6
tiZ2K1+Rh2HfeJQxDMSY90ELt0j+FJb6wYTxW5QxcsYfZTojivGZLUQL87aFmI7DLw4eLPXUbdWb
oIb75Ru4h0EGte/pB+jrHHrqAV7wRP1dUzZdvNXW7CuIqB4lQRedSGfoTJFNlLe1ABNPWBiFMDM3
gCBmM0Dlh8fUxONFI++sCGEzSmEounWxgw5Hiymytghj0seqOdgA22wPBL7w9Kf5P5YjhximBZTC
l57t3ZTFrul5U+KRrBpjChgwcJFIkR6nF92Qusd4B6Eq2M7wNjuG8POE9g1k/qOaOkufyFecAVSx
ahBseERsR6v3JlhpQ7UXxVLh67Mab6ESkh+MlEbzwNi2SNHHNWRd3Ab7obt3fRaEVUUHq8zBNgiq
MTm5V+k6Xld+1R0Zs8O3CjVegtBiyaVY+uQkoHBWAaXgWpQdp4I5ar9yNkCrSSCvGUb2BlJBTnnE
aoT4xBAqvUJ0UL6IINvcqC2eJ3RsZtn823h/RvklDrTQGc0g3Yl1rzga9nvafsKwoB3y+eYEEkhQ
sd+ZAfKrL2Gey+quXVZ813HQOAxwD1vFz5BK5emn90itqc3kr6d3KRt1nGThEoMA+xeQC8y0rS5d
+RYWo2Umpl1fhpcqkOQdisgJ6ssALL5RcVoPEQQo0XNs0UfGjg+v7KIKnvLTvkvL5EcRwlrmVmFu
388Ynain2RN9hC+lHHJYJ29lMAJf+bOiFazlHFu1IPC+5nlJ8dq4QAq78KXXQn9IXXOt1ksFteZi
OuwajyKfXZw57zeyPY69M3zOo/V6dYfjuWxxRKhvJAWJIRcii4SClFKQaShGz64X0vX3LzWmEd1c
HM1mDL9l/Xi/8fcyCokYQ5hT+skKkWTAogpug1KoNiJaP2gIKW34vGfP5t5GDn0rtvPP65t3jyhm
uLlkZchAnff2JwJqfTqF1ebuSTBhu/wRG17ONT4OdA20G+inDMK+YI/N1MjymyMC7dRQdxubNkQC
SHkMgEEjfp87TgFxCgyW/yoT4BoN8rCAkwaJS8Mgx6WW2F5HJcjqDK5pYgSK7pnX2I3hffbB/tV8
gtmMSkeQD/re0dKeGA6wHFExs78HKWx+K3iNVib3bsN/mGPBAGsSY7g4g5ylrLQWcuS8iM21sDiS
6k1S1F/dEQRGFA3jYBhsNN/UwYRvODsSV2+JEDEiaBgG+IY0LCdkDeakSm5oz9dxLQnkHqqUWUQT
CgZe/wGO07wynBWeC2DMlRcQuy3jCwYkVye1nLJOJ4+accaz5dXJc6bDGDjLEfksfB5NzWqPXcy+
VH01fHZrpqSo3/l5O65sKATcUKu1HILgET4HEozQAAjnWExx9jJYJ/cmAgq96sPla13AuoyqHvLr
nkjCdO+th9VUDThDc77O9/v3QMbx9VRjwuKP8GQQH+z4buy4bsOsOIdgeZDViYQKwBvwDRceekDD
RrnMp8BzD9qdHlqUw9enPh440bHxjiOdqySELFyKZfzYKJrzHL13VqpAUcrZeZuPJtaJhAIRwkb4
3Mn6c4PKstbQAUcODO+jC/ShXsouHNIufA0l85V2s8aFX414SY9BaBec+JeI8/ATKj/8qYySXUvs
kDMy8SupLOg3WdBMAzRh1xkljnkfc5BRVP/xJAyBLSi/akE/RI7FMmhxF/9KQT694amamRoDdxcG
N6jeIGnLpSRn7atK+//s4f/7qS/xgmjt0lNUQCMQ4CMUMi7Xjxp4qs8FuHqlGaB8wzUDtJWBLh8g
SW6/kiZLivUfKB21Q/9U5/zturyHbSTHYpI4M+Ic0RvcM8xKjyfCgFZvKmqjV3bcYo8XBrAFTlUw
CQSEQ56+6RfKG3ZCJQgL13Ca+hsjNJgCTGafvoHez324lk0Q8TBirtfV3/8dER/O20zPF5K3Tu8B
YACh9V2dBKSVEJkpIpLSQKmQUVtwzBd5Bpd4e6Oxqkvr2rvhXZ0N75J8+qrLl4ugq5wOuQTaHnjC
iAqQX3NgKU/xRXrGmSR49CNEe1c9O+YDtuv720cgBczxd6e4tLFVgccGrcPOzt1WTkaWt2B0TSsl
c5S1hqzCBCw1ytPlz5Umbq00GeuoUUNWxHlHpy/5y0QGw8K+6eNYxzGnJBKFmdkHJV2txHOS/c2M
MCT3E1BhetBZGDnC5fV3NliZwnb2IAaKOGJtqQiaRjHEzKO/f/qpPl7a/O2WXCy/zXPrDP+Qyia7
K79BPa7kFYyTIYnr4zLOMwtXGRCnCdZtiN2S5aON1ER8O2HIFI3x92cu7NFdCsw8kmg6YGj7cLn5
9dKkc7ZRc2mXUuS8noMmRi4vZADeJJviAP9qTr63zEmvfzwPRlwL+nTBv0JLIs4oFHK8Hc/V9I/o
U3gh4hgpLW5jwPIXAFBdnRJDMnCC5wslFyYdQkxhXHEe7OBCtggBSSaTG7emENaNG68T3b5ixomp
Z2X5sb1Iaw7FbX7mFuoW/bS1JLjwgFSAZFgo8G/LfUIMcT6f4tjm08Q44fXdj9ZcHVJfKn+e1jgE
hWHb01TWumRRmEmPankqwjnoICGXPyt02j/6Mv7t6i7Agzof4mYLizMRshh/iSCeI4JgeEahQp1a
tdXLbNy9WLBXyudPguNrSNS2kzcbiuod50QfqlDyVYkhYA3wvVPAtI1pRAsgNp1AVlgG9PZwbWRq
3eB6Ik6dcQYMG1bqi4BXVedCGB9FJJKWSF2GtU6SVabLtED5fxrlmoLdSu9usUdJBxpQKNUYw6L6
kDOTsdWfrKOwKHq5nbqjrIE2MrittW6fPnOUP74E/3YPL47yaKyis5PMsc13DeqYaQieJvTBxSl6
L5W8nu5frn+MfGXfrZUn0p/ARXH5tPr6vHodrtPLZ1bgY88YYktEXnQY7fHdefgSA2sNBl7HjvOC
vRNpuTguhY8kCFaIRn2SE4ipKaCeoJu3mt78JUL7g3jzPFPl0baJFzb2GB1g93dpkOuXXttwmoEp
M5LUdUkILk6IlLiWCQeDUyN9saXgN9OqMg0KnVdz5L6cT0J1+XpG6qbg9wlCyS16I7bUmCTvvepf
6+6u9c93hugZSzkyGLQ2aDsxZbZjOcqJxlAVAUIocyw/J++GxL9VOruKI+wsbPiAqiZrKki3NZN8
WE9AwQv7snY0hX+pH1V9IoqFQDUmJjx6Hu+0EAUEGIn3uCb9gsU1l9GMUlC9TpnnqZq2crzccLB3
3Qd7lAR797JP7srG2ab9CLKyxyXgrCkdjDPZUOj8lL2AoFQzYQCks26CTua46afBUP4z6hd1dsal
9E/v3h/DEkyJ2ejjmRpc1h8RrEyZy3emuBYEridjc6Robsx6+mc8YYLn0RT95eCFy/RyCj46VTpK
2PRSjLWgo1VQNdUY/9+9iW76iaoV8+I6pXPYtyHcYfT4oClNAIED50vZzuqtqSdKLMsKYg9FMmk6
RiOUYK7VivraaVjLbkjh7zb0uoPAbL5Oz08C9R8qlrj8pvGJDgDN9CI4urKk6F25m3EV0XO2FI9u
t3GErhQwFDuxy9qHDNahOeHY9U7jitFPabHynX+DoU12tNilYqSKgsk7PNEZ4T1NKxoftJcuScJC
YyahLgwkgzO81xpUBqs9kM4T0ywk1lemq5Iv/Yj6BCJXRvQsHRuzZ33ZDGjp4IkkhRzzEMYIMo4p
Kuw3JdFrSgwwsu1dn06717U5gSxJwYST5hEnLGsVnNyAjX6ypFiPeWyQYgoVITA8bilGmrTY6+lm
BfI9+NEJkUjWeihC0vkwTWf3c+505a9TVme3cwTANXV0iF1K//H0bveItxC5zkqTpTyOcS66KAic
fNrNle9G70xSf5NLcD/uX1l9lJyoewfojuGyUBFrOK04F+Z7lqSOEVrcoH8Go0/P44t0HFlUnEGY
6YrTpxyojgPbxzhNi74tToes9456nSTWl8ObuAjPpy5YGtrFO43/IOEvGGoQnnMZ8JVPY5I6jCut
+1yzg9lExxi0qEubxvxD9VhP8tO8o0ggBwIn4epgacMg/6jMPts/g+uk3SjY0k9N3rCpbm8FHolh
Ka9dsRN0uIqnQtH9UQeU2cUvJsoUWW5PcD2mmooTMMqvgQvZpHO2TkFC5ytsEZ8ZHjx2rD74zBfH
Vt5lMTtqGFiexQxf1E0Z6dmwLqYWMcqegPmLPD8Q+r1xK6h6PKcKVCqkEFA0xoTHlz3zs/1NN1Q3
z6y0R5rGPTIDzD8jknmYgD88V/2w8TcEPs3rvoWQxCJQYKr22bFYX457QFqaWnhvV73f285cbnvr
6N9iPpAd5gydJBcvLkVvVe0jE1PG4zp5vWx+CWZoH4weQFSADW5qBqKBfzjtj4LBjuGe/lSPuPOR
Gkq9H/AGkd4WX/QiPvbRYRUbF6ifQlrvDwW1PGI3b/dbPh807G0WiIZMQwUy2i4dFqm232ra32cp
XDYm15aZQ6kX8aGfvsTH2iWcAyFFUk9DkvzJ2zJz2Mw4nu+Fkyjj1FKqbeQd3TnFFJ4O11r3eqs1
4ZO9IcKvW1tOq7+j2Hr+5P3pung3XQiuUUAUH/fvJ9JmvSsmp4mrt7p1f8lhcLWhQ6HU53ZCk1cr
LsMafv0oPqKOJL1TosmoIvgPGM6XTBdGWtR/+0g7CHiT9S//WwuSZ2mc+GuR3RdJ8r1fATNlxIEh
FVMBlYET+GgjEH/GDgiW1XUB/CZbftMBBc3sIR09MrQed8FXqMRWTOKJeQCJJgMCDjS7zhldDezo
bsfy7CDO/JePXB/Bw7CePpQ+ig3+4buGAwLz7tzhJU8gRbD59T01LKSYhrB1Lcm44SyLzp9FbA7w
cwrD9k24a656F6K7/wPZeh7QAoS+aO/shTGxtwQYXDgvNgFn3g1RfN5CGw7uJtzbeA9869Z4mKGI
/WAKAI6ik791wnR+i9Ax9i72iRgbchbH9HbM4YFrpVjryUiQuY4JOPdDXrlVlhHh+zn3XLY10O1A
dmkzgVJXQqqtWNC6zvUZGwR52xz0I03cvGAoHXtApJbi6aaAKlK6oWfyEVuiSXNwOGL4SHUoWlAK
MgLZL3xnWeqYSiIKbhkpuRD/rmJqRny7AEK3BHGf/QHmxOVqpFLXzLPUPFoR/OzxQ+KM0sVu1nat
RQ1CUbdn7DtnjO+LBrOZokM8B643/7tRqbdl3K2gWHAvkEK4N1y4uPZxOGCX0rI8C9ybEUWQjiAj
uTxB85ajObztneXrJGDcGiAYD2HklunnFTnSe3zR884vX1gLA5sBGBjPeWXGMbkrcfkiGWDXH/qa
+XPsg56bE3WY6n+bURiz1d6qd9M6m1YN/mueo1mhYMQrmsUkLZFlxlgbyD+zUU0kbwLj70uIgdQ3
sQcgV+7Xz1VZf85xBACyoYhCtlUP1FbzWRaGLr4BRS4zwZx/m0sE5E0F6h3XFHZF6ZxQTnJ7Dd8q
MvvdcYjq3603M3TIeXe9NN097pY9cpvlX/EQ/4M5EmS7hvFk33yLdzhT5KmQ+miO771s/NUd+q9N
Bxlw6JpDOk/X07a8jyYWYtRR3jcBxNmY2Uo+Y9TTYZ9HjcHk3S3PDfYWp/OnHpHcMXAYjFhZbM8r
wLCxxaTnhL+GtWvxC1ZXM/A0gpyV2EfyzChK5OBjQgwG+m23YJozpQwT1U/49dS+6CvWSOPo69cs
pzdjmfZg/9dBzu1wnRyFLT6FiPpGF/MgcGyFa/SqIY3LBLUpWQfuMjHBSf6HsjNdchPbtvULXSIQ
PX+zT2fndDmrXPWHcKW3kQCBRA9Pf7+xtF3HkhzSrjg+rrS3nUawWGvOMUeDerMJ5DexbFzSDsot
FlCM5P1utYS6Pw0vUcNsMM2Ygnru9N1bpEjrIlbcEiTBLsu1Cyopp4OM/wELyOI2X3rxK/QrBNSL
DDVrV4zYmG5wNxiW88d8hkyAAeBrM6U+WZd6avUqvUkLLAnIduGD+WO4Yt4wf+dWI9/ts4Saq58v
VxvQeNfhNagGfOotF7GI2WRzvxJ1qZTuq6yxBaAKwCqeP1P7ffyIlXZ1Y+UMkOwR8wNCRdKbPLAx
aKz5w1ZFCV6zQVzawCeP4VK7guTN85qCfdhwCURukhlAXm3uZ/6FFxffZKjbcAhde6t5881GDP9Y
Ju3m2SUQ5bJ2ZQY0IEEXnSEUsejMJn8IlWkv5VSPUHRR+fmH/l1lFQyRlcybFzCka2+kyAtE4oKb
nk+w9+Cmq5BV6a5DVB2kcjDsgkdmLEyh0spiUMaQ51m0hwk3tGzoQ9AxgILCRA9N4fTTKdqHBf4s
cVtp2P9iQnYz57tA2qaFOYsiwnAymVsIhk63kAsMrRYin/EbBNveeaWIdwi5dMR2Bj0JAAmWF+DS
hdW+l/2CtzF5ruMQE1bMWKmjRJWtgSVlIaZ7IksJ18MWjG7jvEHhETNRnxIeHXU1hCvGYwcHrbUu
cf53xskIT4x/TT7w8spXVpxEG8VkFcE2aSRn0rRG4hiFdYqJamhFMpOFQRk2qFeB+VJkA6q73Ja5
LJvp+brrqGQ11+w4ts2ESFaVBzSjMvdzC8OPibXL9TAUyRv4zdhmaNlI1SuQqxySlzHHUww0xlsW
H6p++9C0KOGWPAgHAiU7d4+nYgkjSLSb02v7iHtyeI0HSHqZZd52EwfTq3y6pQuR8p7VdmcmYD7G
BAkdHYZj9gBzCMq94BTU5XdSO4jgIDzVuPrQixuHROaF+Wp6k4xaKFS+UnoMprb/CIRgNS/5PvR9
ImZWE4WRvCEZmBi2oAckg5cY3mnDm6YlxhUHApSm2p7X4ncGHIJezcpBUskhN2FlUOVyCxaPAc2J
GGliaPwwADSHkPCwV5GiAAaVkYJ9ZdVu8AplPwDFTLP9tt12hmDb0wKpjVReleQ7FPyAMEpjhwYE
FeE83n0kF9JjQLjBBiNSMKK//Tqyp47oW8JHnk13U4FS4duthY3DCclTize9l1K9BLZzOyUYo9NB
aEAAAUIcPiHgp1fGYZgy+wrfyw3oZURWPppgZPy2327dXY6wZNN2SsHTtAxGfbY/2WdGHsQqXxWU
haBIRZtKYDH42RGAShHeor0yMI4RsCs3KCmw9aXHMO9kweQIfp1mX3pSZszACLzq4t+1W8EsJZtB
IiRHGw6m9eyx0vWEWxhwyQ6u1Bo4P3o1eMzP0Ib5+GDT6LIwEjjqoq26LZtVvJ1flQg85KAZTJgy
Z/Xmd80gD5AHkT0Vjdbk1B2G4yNVSsDKxRdNSSRgAiZoRDmrQ7Z+JzTnZUdWAo3Ns+5LaMMhZA8Q
m9uYuwb2dblaPrnAGNXwKkDnvOTmKARJnwxFN5+NrQkX9oO1VsdjlAzOPL/moXzuSWVvAaC2SC5S
+S1CJbHX9GPQVHBsgAokNz+IY0tWHBNv7U3CYKS5M31rSHdFD4kjG3KI9fvpVWg0IIePAd1oJDI/
Mkj/4GItOv0Z7T9DZNBs8Q5MzlEIM13BTZIkKx0TlNRkuDXgvgptknuuLA9sLOD11uSNCxNcp5r3
ST2iHAncDiuV0qF8zvjTpy/bAKbHlx3gpAkohknxwTzcatctQpWJWENUIsZhMx2+VC0M4QbWpPgx
AyDQznmLdUXVgXEyW1QkQKXxgAgoFtKast+YUzd+Aoe0Q7vC+ClEIpux/IS7juy6o9tBxWIYMPPG
0FZKzWXLswn5kqmvGkwCvRmtZcOx0kKiGxLOPpxus5H+oFZXMzd0OuIPaiJRBxbf1EHlNOLrQD0V
SniJK9xwPZPA4TIyOVNi/XpNwsXFkJTQssVhLoBVx0O6Yk9+/qHmN6lDsArfvV5aQFnwQn/HOvJ2
KCocfTS5A61QljhEpRDRMPzPDVsII/N+gNgs2ALaTIg9sYus8fTzPTJi1DtE0YW/CGa00PsP2muo
6lmzonDeSSljliVqZi+krxakgvBKR6goMpptiC+gDGbD7JQ/qXEaZgcRM1NxF0YGzZHXdBhWmTA1
JtZSoUUNtnWBnhwN7tzOX2fRCSV27NDZgP0OPX2A6AE0IJ/+CW5HYAb9/U4JSzop5WySudhEYDlx
+j4c6Rx0H3ycNxyoH/z3iDiDEXfjr4f8MU2S52pev5gxt5xkE8pkmGciMi+T8gY69A0ONvjxIW4R
dqPBXtMx+oAQGZETLL6DvQWtFskTCxNt9/LAEC+3X00XLg4o2v6lR5Q6J0POd94iIRCMePjiUmfy
0sLr82H37x/EWYLdRYVb77OxxuXgF4YnE5C4SG+tyHpVzSaXaKH1mHvc5CVzu4bu57GaaJu9HuOA
NVvVxMEAwi+yTuTTxNo16IOGVWbmT6s9SOIBgGWU0Ew2qy08aVWnM3HuTUfdEvdv0u1rpxWl0rOK
d8UhzDXxCRKsQUcRtgxR8KOcjqVjStd0SkhbXOY10gfspDeL7yLU4AtphLHTmqiCbWg0I5oPhGij
VeqIR6050+kl8ovKnSVC5h7IKOMPSEL7d5Sjul0Vi5YxNCM+pW96a+Q5HKgaeqrYky5RPjSCzc2J
gxst7zQCrUzvM2lb8MRwRXsQH07OwyXsiR5fF8mklXty+oJ/AZcC6IWKCMSBi8s+EEHNlp/GoxuS
E4dYXG49wLYfOJ4+GQ+PmWMQZSF58BjnsOGKUzkzgWV6J0qvqVQ4/1U//vvrwkYTxYkaPTdeHNB5
M4CHIp11pqDt1VFICMOtIDSbTUG263rXzKtVMK5kQvljhCLarJh0Mt04Xygap5WDV4YdkFtmRNFH
9yuDXg/9fgowDmWHFjLvBZ/EcoH0eT/UnGraBKUaE2NINb90m0YGg0OFYe+kI4mwtHJiWJm8lxpD
ZEpHzcEHqF6wFqiwUOoyZ8XM4braSPQgjyI8OMTk2VWQIMLbz0O0ftfRsGiSq7rbvuhUwPnyRnYj
vlW+tk7yQTTwEjBew6Oa3VkzWytZv9cQks1uSWCYcYw+8whVrRzdqlBNLLCxnB3234Vs2y03bdyB
eMMHoeS/wpdofJWHuW6RySSES/2PYw3CyR9UsCjFhgxilepC9SEhI7PTF3fEaCaQAO2wHwVg8XGE
PGb/4sqwzvOwK8pnY4CtN1W5R3YPxAEDEVieBDRe19TN4Y+Pvwvh9mieB1aWDjGB8zIREH8GRaMN
igu9DTKTXfUfh765Un0iLqIGR0Nu/blqs5t87dzOfORm6T0kc3VXhX+prZFBe7mELauPel7LdvyK
81GBXtiNQtcT0WP/o1pZhY99bAG50t6J3iEnBGmkpWO1pdNhQjRAJECi8GqmIRM1FdPImYVpTibU
P+ebjl9eF2Nin/CpCPrmoTF73fCq4vaxftb60GxRicVBia3fKmHqCRUHMZcNA5AIpxsx572UDqpa
viw28f24du8VrigHjNNL41fXBWNjIYstcofwXNq/X27tjytnjuOHPESnyDWJ8Stqu4GAW6QNtHZq
1JVYo2GhqNTinkSpq6yNbzq5z0+QfnldciGxSd+lm4nc/evqO0ijHm7rz9qqle9pyjABCIwA2EDE
7ILjRBdgPFJ0lvAgJUBWIaW3XqyB8/XhEdlF6bLMKSOdexjLGOn7T6BcbSNmyTDaZC4EAyVuP3lT
/Kp+HioaIln6Q/wDL9jn783rEnSgE+EWKRgMGEwaFKhhmEW2KocRmDxd558xRX0Qr8iTk6lYyeAo
qACkdJrQFU5U6unMtBzsj4EKFRbmCDh3eHBGWHMQ2+rnYdVw3tYfpMXW8aA6wzBM0ZOqXFax2dMC
uCUbI8AmoxS4ldpoRXTGQE7FQp3T/6tf7cmOqcn7xBeQwBzdTEhSMBBUeWTQGyWVD9Ft6PAxYRUc
UkZxmNLCj+Nndwoe6s2TAQ2IpQkZ7cFPvk4WALqBx7/R0J2dWcpaqntbMLUqxyiWEypJnEPTgbYt
gK+tdP08bVxyusfX5Wb54DrzvfaynMD5LPI/YgL9UeIvKrm3FLv1TbX+wMj9RXpEIivPvF7HJRLX
5GDbsaDexNMsOADh5rS2N3j9b8wyFuNMlp7KYxDZHvHrhQISccK+iTRp5MELaxY9xLiLILmOpvFr
0wCWeNXiyV6v7tWZ9/XwKts9PYHTN/H4yF84Pj15HMLm8nj7Drry2aXsH5weYjAJPE3ITEeB3dDh
lB2tek7mhCJbeTYfhHWkJa94J1YRHTC2zTMA+sxBTXMedvFrvPJu1aooTUjlnhof1bjah81rU7I/
g0SKtqjKGzPRj+kUfzL6WmhHURHdc6b8Jke1KsHOIxQvdcV5iQNyjjRRmSnGeAyEQHY2Mx59Grcb
A0OR/tk8LP/8cjMhqwfrDWEfewGmlyRtHA7fmW/7ueuMPNtNgeNniGw6WjP+kMUEw23sw0umQ04X
3Q45AJqQrdykUGmYUUovVGtKpoTTdL31LtJktq8HipYraM7lZVngp8xkELdw/FjHr2Zg5nrcWcxP
UVGD6MjWcPcrzzDfADHxw32SgBVNWMVO0jOPTnoK3WjY3nkVuuSa6WkaDi+eM0aXUczKYv6CYtuC
gJt6bD9kkDEzRd9zuYvkc4CxVb9I4257WOdWBBVFiRITbJySPa+uMXkjUGwpgAP3vahv+cgORrUE
pjENmomEBBIRN47fZtepnCyDfJZAS8WvuWkdZFVLxI8wMQkXm5muGWQnkSn0AgmP3aJbXLvd6oPT
xs8SrOHz3Rblh3WGj1S0xQFEpsr9wNWLXJjFMoBfMRmvtqPzHDaMbXdwkIVCJ6uA50qQkWpcv0d+
jwt7ZwN2MoozWhZmTmhQSyIM+YhompprFw3RRTgwoQy3ZJL1JGzAmWEG1GT0aCWj64a35A6ug31Z
peW7gG+TQ2Z56edNF0unS6owh6mGRvZCQbQb5oD1zGrpVUab8OChMojVhpdpjSLJ2jCDxAA5u+oH
xoxuJ89cXvyw0MlRouycFeUU0opnMKrFp/ie9ZAheovrO70tOEflLdsCbv8ePYrtqYLZP46thgS4
zqnjZ7kx6I0aUIHIwtSgIiAyOooMy5JDQ4Rsdceo4D6lc/rJT8bX2nOv9VSLsfsDQyjYB57RXNkd
EcpsC/2yQP0JEEC9qQFD7+PCPmd/n/4cR1YHFIcL3J3g/4aqEIPD7a1d49Ds996jNPOcA/C3xRgS
F7yC9WDsdAMUuao6ILldRw7bNHJJUdMbDD300RjJQjngIMxz/h/LEbHEjfGni561svHLjzTUpf/B
cZUBLSeyvYQ/oE63nygakp3GVp9b7Y3aHAHF2Zand17CcwzlSEgRoGVEFw+ytTiopdxxrKx6K4IV
HzoaaOHQVmjao8QvPcQfjNu8RucOWh+5XIiHAFwDRiGsgwytKfLNjMUCuQrHCzUBenoCIDSQISLi
Xci9cuJFxVKASz3wjaQvO/0Yj7yl+BykSKAScQEgFrH5xD8VYdm6bqcohfvFdokkgDlFsaw/lj7C
ZT01OahqF1aVUofENoPGGTUIvye9FRITpGk2ZxvtP1O4SFvzJv0SJcmb+JrKI21mOiSLp+8QhbWh
WcVPSZIT+d4YAE8qA8pPzjF8UmjJ2YuXc/QbAu4vRkeAtwt1GLJADkjlYCp0QZZwUj/lhRzOB3h4
VGnqmnSglXjOK5hVIABqrhdr8C9Lf/UYbmCLCBjr0WucvpG/qE+8iPYeLqF6RKzF9t/r0A7dbZ/2
9kexnETfkGNNOjqEvGHWpEEmbZHgG6WCVcP0Xccwo+jLZkWLYvVXij/X09cAwQ3ZyjTEqWuzkHnD
0UafvuJf9LJccYwqm+hCUkiPZhx4bVnZ5GGYkSNLRCEl0yKnXd87iX854KuugkXNQrNhqKWn55EL
x5bOIyQMDkGtvDOhSGzBxSPGIIqdzjcR0B8KmMz6U29khLFXLkI7pqWqEkXallUAI2XiI5gxV7n3
GeH9jXYPvbGG0059fPrDHonvWOc/f1jnoHG37Ha9rIvJAxhCl6n9CBm3qrE0RkABzhwp+UPtbWNR
S8RV/+IGLcx5pvaMqeSUZlh/tEdWlH3YVKNh1HoFACUlOCQG0BaBbgZ8ALo8X1H+6jMQBo4wADMf
3tRDjkXdU+4utyFbLh2mEo3UlWvXGQa6EpacOnTlgmMfc7uDHJhXkw0eKdhrmHnlRkKoJFIykOEY
uCiE4ZVo3GMxEZYLpAa3Mq7X0GuWTPj0g/hFrSd+CMZONgCyH4cH59/ssZLHbNE+Sawg/lBUto9V
ldbYXKKKTfhUOhmgRUtjqr2jycQI4H+DnstBwxiD4z9T9QOWJ+eyH2ZawhdFWYgwh8ljNg2iFSW6
G8gNjurwm4Y+GssNc3lrCv+RCZH1d6R4Lm0h8mESfjqnq5usax5r51xTYJbZfqXr25wc8Eydhc+2
e3BqYuXCuenkW2N5aaiFucIv2CIEFZlYTp6BjAIEfdvF9NXxrKfEWTymK6gzXKQZVnBczv70Va40
yX82Y/Dn6Yd0zJdZcJmxynFoxBQpB3h0GU6MFfq5fVLvkvaidZH1XY2E/chnEFjmIfV4d7LsJaiL
y/Wyx4MbIJ+BhlCF2EqvSdy405hmmFpadjhoVv4gTHNIvEc2peswj29x/kc+BmonEi3+wgTfLsBH
Slju+PfYSfhN4xp1zWoq/4fz/GiSQYuL1a5xqeTFOFyMVmFvizbw5kdpmuXlpWJMUKOXrj9rTB2M
MC0jKpaIiYbYt3ZFf8DJ90Ez4HxD8WtcW3lp7CU73zK5dCfrL7/t/rB7KpfIKT9qaj/I+5BzTEIW
b8krp51er5yitc4bbjgCSQ/WGeGpkNsdDJIBK/XBfzrW56pJtvXsr40+a0jES1yBTVYVk5cNJgay
JlN5olxFDko7X5NnBAcyD9nLJHgy3rL4Pu4cBBgJa2pqTeiNhCQnbO48W2VCKl3t9Oo7Ug8seCpA
VRFrEJAVbej+xfel6xLkEeaP0dAC3s8yFIYcS7yNPAvlLG/nhrTJQIhC2IigOVYMoXnLaBO+gUwI
w7X3Wlrbm5Im4vQVhjotDm8vDSsmAMz2Ypzq9q8QdRAxM106PEU+lGZcK7A/NlXtTEmnqVi5rv8u
1gOUe8ZiPQ8fu80POl9Vwgm4jGZ2Po4gcViaBv0mNv3Gy9GEPYfW/KAKmHfJ8LSYB+iB6MEIcsGe
hGQ74C8gYHG9hWChQf4sdDEo/9yufYk6EViz2ekAlueHzqbtNr9v3OJNjn5yj2bzhDADFzl0H6S+
lLuM3javoAWRONuGqEmBKgNQoQ0VWVa4FkMoH6hg850WV2oNcQVUqRrfDgr+ujnrumBCZ4/uuc/R
EUI1YcZzsCdZbtJm8GPnJ51+An8IC7nxPOSH1CcXjQ/HVjNi8a/8rLsu8i02WTiMEXoKZI+9RsBR
IlTOpCwiM/6iP94wfzSIPX/NSA+YAf8Q/mmaYigdbGFqP8hdwwMJGEl7mgZv5qBxOD3EuRJqauzO
qdr1Vku0EE3tF0GI2RZ2ba3CwvXs71Za3Cya9k7DSYPig7HOJDBLqZ7RBckswRi5n3X1Okr21auF
sBCqJiiazGT3F27oII7bjMztwNoohbCnQItpJS1MWiyVqa0ly9Bc3oRAcQB3819T0hrNUrSgjmea
K2Py1bK7QZlwLwB2wIDIw3defpG7Oml5t/as68DLsFKi7aF3sNXqMK5Ubr2MRuVAk5JOrZKwSRJo
Z5SIEzgr73M+cJu3Rf0+2c63vtbKCh6zAEvrdfCJiccOJj17b3617YSkY3jI+xh7UBXv35tssHL2
xXZ+UstqyiuxV5lcm85c8yebbb9lx2RGKOZMSiBIvig/edWAspTjsIazzitUx9b3OZ/P8Ah+AeTT
dgaejyTCg3N2KOgvLa9YUXvOHyUOVb2ukRN4CNIA4PAB/YesXHXmRiuGmzSaqhlEDTNafhtIAFfb
uTxnMGn+4f03M8AkDskqJCTVNAeTjzJcu8tFPflG7aW3UwtInii6eYIzw8DbXozd+g+Pg+MH/7da
TN+tYv59WW7/46H6MDF6Pu7EfZx90BxeCle5qmkuoqR0JBIv6yK5zwf3STSc03u6r/3j8FPI0EXV
dcg2c7C/ZN1yuSjbyf4o/KKBihTWUDPID4UHgeVKBkqIlfnfebtKL+yCSTfqvZwu3Y7AcBB82AuK
gbTttlfpZFc0+jwYlGWgkVTgeSc7Kyhjdrep/h427QwhMBYXIuNPVGJYAW6Qg+itlq95DUoHa257
lTNjFW2BGma4HZb2CxuKcucS9qG6ce+H1eZ7Gmb9dcWfvMg7AL/ctO5Z8rvr0EPK2Smc8ElTuSif
ZiPyUY0vJnSYgphmat9O38tfLNWQ9YnzY7xwweoOw4WUzLq0xqZ/0iurIB/PpiGOua9Yz6UdmyNT
7hw+pgJR5FBvfDFW8DMwzzO+t7CNa5jTZ65rcfyQ4YFTEWEdDEyBU+fBO94yuc6qnjRCel4qNDBY
1880XQFeyKSSkMSlGhubB5BnKBeG5W3cFNW1u0yCuyHFTN0j+PuqaXgyxLldMtlqLtk4sPv0o+YT
TgkZfoOC27c+upAOsYxegSgmYMvIq8Ves3OQR2/BkbIBBvUiRAnEGf5ZqxAIt4yAY0zgoFamV80a
YQnylO92CRLQ2KyxISIazIu2m2cT4Wg3ICASVRORioUM2ZTX2YDDokE382H+OlRcofFcmlsByz3a
CJA3Wnt4UVUA3gvHitQ1e/oeJZviMfcqzgcaW9Eu3Zg6RMkjYU6/TJ5AMwKVpglRnKbuiinajbfo
XLnDdZb5UBrksWhMpyK3HC4Cu04QKnEAhjXgajoipSKhC156pzdkgromJ24NH4aRi7Hm9K+MGZPl
07hCbJprAP4wZGlnxKER3ACEjG7te7gFQbdCKpJw8JsPc999SfI+u0Cl2VzXVkGWtA0zdQ7mq8zj
W8w4y2S+g2ov5d/F+xTeoCKahwKqXraBU4S/0sXpBWc4bnubCibBcP0oWhYhvAFjAPpTHR5OVhGV
Mfl/pqX+YXHC1EoVuNp0OZykPRmWzvhZrgVy1RBylHfMAUiMQc6Lh46ikCAnLelrNcmS7iBGl2Jq
Mipf2flbRKaqdusj7wI/AFjd7KCwBkRy03+JuPw+Ixg5/QGPuaf7H/CQCwbY3LAS58VO3UxgojAJ
w4dQfwRzSiW7h4uq4e/VdO1pjgdb43CvhXJrSK/yUhBv08Lgs9ryfabOu9IaMHxmirj+7Gl/ZGWE
HNsP2OwDgRDe4tDftAwWwFSbzfRRbE7T3VpIQyDgC/gQk0nsnMl3r916vFFSR4U7mUQc9pBf12B4
+numZUQ5XPly4QjvfaQ5vb/6Iv6pnDPF+ahSwCZREVIy4fvuMi4y5hrlbRB9nZZvanRF9xGFWNJt
KYjTSNRu/1EludotSA3XQrw1m5Mx/nkbxOMNm7sB8SyCQ4z8lfJwf18sC3uTz2O0fRawLS6uCOpi
rCs9oGEpKcVK09QfGS8izyIHejJm4EwtNOKW+9jp5XU8ZYACBNGDM5ltG3rFAao6d9sgXjshpQWy
XAFEyN6f1DNpT+3ZyTFMZGewV1At4u7aaxbkmPKsqKzHZHHtFjVHTkjYAQAZ1BDeQpSajDdVhNgN
9fjANQt8ViuklkitkLImhQP14rDJXDqJf2dQKyLMrfhF2cwuLAHE/6CHOeos0TUswjB0YzcK8EY6
qKXczaJfoHMsTOMutwAtR/G5hbcMNciYzU1AhxpQqxuiy06SPBSy7oum75jL3gU4m7H+7+LGfm2J
7j3Pdjmebrs83UACiBhqCRqy/QXjeoOzJk3SNSytKBzfmrD/IrsWvSqeT2Ujt/YUh9wKqZWMMLyw
+b0J/miK+JtMwYznrzaGXHeTmfilwVw8gzDrrWHdDxx7Kz0kjMnzLVrNYfxadVQ62gHVPjQRXHVQ
FGPfQPciKqc9M3dMq/n74HFWTiU+++WrHqO6NZ1kgqVrHyWdCKCCPNVriSvmEuXqYrFg1QjlTi9k
s1D3DgLuF67gTMrEXeCL/fuVJcwZN+mIlZQLdpvB7qRkRCDpXCzz7avpJnKAadjHecm5Bp3kQ0QN
JEZgtFWxoHev6FC4MvBX4cS5IBl/tOKDGIxXQX5wTUgGvasa2O5UT14M8AlmgE6KmGG6ZUWz5r4K
DMiC+ZZOlmGD0F+ztVArupsOMSdiINexfldX3xOCwV31LjIHyKWHNS57OXVkErCJrlq38VVBLLCh
wViQwS7AZu/mfvoq8NDY0fCnJE80QhyPgh4Dc/Wc9sCxxA55Pi7neD8DNQqIh4CB4UIzMvvKT+eu
a63qkRqj/KR9w2uKz+qVDKUcooV6uIhsL5xb31JY5IY1KUIWqilhwAKPJCU7T8Y6bpW4GvgNpJUx
+/Wdw/57Rl49dH6XPhstvBmS9uCpkJ4UHyeJpB1x2Bu0kB5OgDaDQzCY5nKR+A+xG9wZ+0LF/Kqz
S9FNAuMaVwRV9UTiflpkE6pPRi3EYokdbqX299Ormb2C5bq/nBn/YjbhxS4jL2RZB8u5dpeTvR0z
VCQNA/aE+lGuhg3dM+43VNCBOzHjbO5rNFlNQUw5JDMcQGZUW66m7vD0YYinN/kGxkBHeVa51fu8
ZU6hjcTwSpUV02BXcjU4Lv4GC7qGDb6rDf8QJHEG+ZHGeZpC7VzM6o19F9U4k9tZ2z2YTHsvMEpn
kGmMnxpl3NJWkRWMRV+UiJ9OFCIaLTP3xOfTu4kCSlRNShqbhq1aowCuQpozJZanOZVnGlFwMivl
GNl0X7wGZX0ONDHUyZ/LcB1dbazlR+S8LdcF/GsMVxFHgHInxBbbPptxPsUepVzEcJCZpjewb9fF
AOJR5eml8rfyYP4aYpFSd7j1m9LVbWg0IIO95QFVX17yJgp78FSbp5U2fibMUrBEHTLjAd25am3w
xIKtsI7YT/IQvyC7yHF3ruSRWmEE4TLkohPBBXqwCQy3fFjjKR9xLtAb1xn/yLAGIJroHkq4GII6
0wLjgzxhSiwwHh+Ht52ImYMY9QYib7df/2aVQ3Px/2ociKKRUc+j56mFWEFQkUUpc9ozTKtjHweX
xRhAs2I271KaHSxGF7HHaC1jAuiAIjHvJcmnes/t5ae8sX9TuFqeM0OH36jADo5Sq+BcZwRopDOM
iMVdV6qfCP40MJ9k5SFM3kyowFl+xCsZ/AfUHEqhAbVUk4u/bdNZGKkGquaCgAZ3kbzmMIeMZQ/D
bD0dZKBvArkqjKkUOGhYLSbuIJ3uvLJhR2am0lKAMBa2CwHw/evWD1+DhfWH9K06zeZBb4T70LgU
zIyLtanK/lucwvN64qOIYJjOFF3QbAnZYUB8eF+zaejbwnIVhQlpCcGG0TEa7jnQjHG0Dni0IthF
K/zRlNC26V9r5v5ZRP/OYOH0vgNb9Xjf8V2CsLge5KBc1P6+09e2M5L5tyOHywmF2QxPF9tnfuZH
utAX/Lz70RR3kfuZn/lhr/WzR2Pc/zayjf7FH6wKjH4wH/i/n/klv8/PP3+hP1PjBl7Az9b33/3M
P8EX//xD/CG+/88/R193vwFepe+GsVPuQA0emXBdsRy5IP1sfjBKkDqB//Brfm7Q8lKUpvrhdfql
vlhd8bXh+a8pcSE33fHNIgSSWXZT3PBdmanz13bfnq+X1lX5svs9/vruG/JLvuZnL6EDGz7r+3ZP
ykwWnN4ZQoqQCQ9fSQt+xpMd3aIY4Iu0/r8fTU23els1COmedl9k9mcv/puv+VEWV4v5MvwunZJt
JRf8Tf4cv8vPIdU5X4/6ZQ2Yxa9ppvgF9Cy++OcHG8tFFj73ZU4Ix/vut//5U/V4ye/v/obVP/GF
fpgv3O6/F6SyZvfXhuWVhhT8YvcN+Jmv+Rv/fD/zDfSP8AU/10RJpPr64AsWAL9zbk3/YkkrNgp4
iNCYRXgw7Zp7kNqIUwDiATuAbIFpKIccIoKwMiaslCmoxpnkD7Qq9C1DxlgbOQ0WLOFlP25uNN6p
MU8ouZVsRXDmv52+xl+UUw4ZPVjkwBWiPTlswzIgnb4LrNWjhL5yRzJ8J4fTIcfoFmWpzShdPAlT
ufy3ndfk6UcLqwyM/0ELcLwd0JNJU+dgJiUe0/524HYh3uZTUz63afRUT8G1pDWk2HMP2daZkGka
JKmoSuZqxBWf4ZXkIlXjk5PLnA6inFrq84Sgo2wXIwOQPA4ZccBA8/C5Uu+3i7ih0uDxiLAsZwMP
+d7FjuzLTQOW0dBEFgyDjT6q/+84fJcnB1ygkZpmrMzNTz/RI1c6bpurCEShociSDvvMrHJRrmbu
6hG2hVFRqLEWpV7JM5qZ2Q6Nl9dOF+kKWjH0LlGWzZBhRf02RMi6KOXbZX5fNvPvmu9oY0rlNMUa
lcHH0ANtQG2Tg5f6jCFqL1WryuMD9I3UnQk8uuW7qdgWy0xewzP1b993V908vpwX8BwXrmjVmX0t
ILvByIKHsr9iertxBwZAazwyhbXSdYJXqRcz3AX4+hKmG0aTjjXzdLBjl0HGbgCKrXyjGom5xCoL
mX0tP0hiV5bnoI9jZI0rhezOkI6phO8YO4SfWhg89JJs29egvDwhzZftXFpAPM2BZJaOdxv6LrQs
GJ5Gu8xgLYKDtdPauR/K2v2zCNN7E4CkiSQ1jShJagqEo1gZS+s8wC72zl5fYC4aQtkCkTIqmMNF
X3RjH6eBZaShUQ3gr+BPZd+SNy88Ux4Au0EhsCUhxtL9a0ytRkYDn10UxTn6l5HAH14XhAgAP4QN
zM8ONoo+3fq5E5BdqRLRlP4FfBbYEKrpohLjBq4r7d6N5S+rcOeQR7ec0W+r1s29GGN5JPXIvUSB
AYq5ztEMRzakEHL06DB4d/BetZfDF4mcDcWC9LfGHz+nxXivYlFhXktuyuy692aSozGo3M2lvNG2
ZDANZF75BpaAYr7BGJVULK3egAgYzsabBMCKNwhzuh/tFGpXp7784A3tk9iPs3Ct854Ix/NRMV4Z
cbGdYc+JPcL+q1OjExlX4UjJ4CNUGNgmkP1iBaS0hxvcBQ3aC19OEEXF2zz4qiL41IvsU+SXD5IT
zWgteix0xCX9tzta4JPoyXXBEdAU8nC0jfh4tPHPwkaYqRYJETea1XRQlgztGDTXHkCadoonogjo
/D+YN4dQEVuNp9JVps32liz6+3QNoiGsUyL6ZglGv2YNMPKXE7+de6j4yA/xab3SoX8NTQjoSDvV
e3TqWcoDmBuG+Jqr5C3tVM/Td7z6Enj/Y1YEz2iI709//iPzVDogcbHZLfj8yCcPSuO6djfYdOFx
ZBwMOW80d0sbolWU9kn98VXL1MOWagDFYdu7NnHG/FquAQPWdcrfQTDyu/BOsRnM6uOdodgzwyFq
DoTYn+VGIp9k3w23F4vlNwFwoRK8NLE5/aGO11wQQKYR01o6RLha+2uO31nm/XIzoFgFGgHllcNI
3oP/gtGq8JAto3RfssfJ2/Bb1MOjhkAmmhzTp1dlj6vFVwCgkmHOXN/Rfqfr49BySDCkAIkP2Iyk
/THhrSmjpeuVnaXBmRCYDYRPiGFFyDGEB/Y8TNFN/5dBgiC2J6MT0KBTL8R5HfTxMcd1qewghoxy
j9HT/n3rG1hejvqjYIkrxkQaAsONmFmgkI8GqpFqEIOIE57X4PkoayXNlkzSK9bsIfdM3BS1oQb1
49CuF+nzmft3VMDpOoUjUygFLgTqg+ushwxHk5g+rmnfEGa9ruvm3mmbewVn5kn1OfWjS1EalH6n
9095EOkQ3a1T548CL2KD1RFUHmKXcObaDp+t4wToEqX1pU4Qp3v/2jK8RqYgKIIHO5VHAeTAIL5r
BlIAdO82olswkjX4HCwX4awa5giVkxDQBdp2V+X7+RnBkXDSIV3Wd5BfALxDlTwkkfZKOuOgcx4g
7oMxzcBooVREDIfZnErcDfMZSr5c/YGxFpd5rGwR0QHynkC9dAPGHi0JzrNqeAoSWQ4xST/RNouf
+TiYVG5J6sMAP58BbWCqAdwNeXY/LJjcmZikKCI2YF5IHNRScPOKotagLGoyYXtZAsLksgd6qGyj
EZGOtB2qp+ykJKMtgndsPI54cVFOrrkw/cndCGPBnmovIO8KGOOS2Dtr0C93g5aqZ1J4IQ26HFAM
LbWfIKKDCaz/U225OOVXV5ucaXqKz2BVQVPE7lj8c3KOGrhzCMBWIGHeGoiMtgsxaNgRhIni/wKU
O7q2HONqCKZZ+3w67h5T+zKYH2psnjB6Gf/414sMmq32N9Y+7nRHXMdW99PZdARzoAzEK8qDdKRE
K42w5DtrFpnmAj/kEgKARARWa7XT+SD/Ds5FUx4Zs7HIQldXxBtKuRyJYfpz+bm0E4c3oH0xdDus
KPKQxTZ41fuwgMrYcZSq6fPwjYkIxh568swYKDRoymHMuh+0AdcxAjE4yljAvslGoHTOHRC/vkww
/oWHqorm9OAl7e2J1nQTNVhehVfL+ssPErmwfpVgsiIxhuH4UDCYoQbFQi1oSQ+pjNVdtuEMGSv2
E+uqcpr7rd2e20cO9zhRcOUkRZOKJx9pmvt3Ei71arLGoXvRwawGldQ/UHDeUs4ACTVlQDjACr5Q
xpcsjMTOlxhIm3DNoK8cqZgqXq1w6L782wXoIv4hnI3Acld438FJ4SKrrp2N1b7oBEMrBBd/VxXn
UCIalN+axFUuahvm11J3IGn6Aoh7I8LBrtyUMome7/SFHeVXcttCrgpMFz4WDO0DVJfOZ7WoN35r
hkyCaD3wBsM3LKlrqDOjkDdUtFcREym/P3RFcItCUDNAOmvDa+ZUM6Fmemmy0b1oB+8PKTQUfqBZ
oGHTU8Ybb6fZYpRsWUR9hufkQUcICp8GGJV6hcKMCcihPMgCHN/kfTCB8ADzIakWR0Kp4Oo4dgHM
MJm5XHXMEirkDKLF6+hxWxBCIa92qetO3+UjUz1zXTBTfEEoTHMPGja3LuySPFReYFqNVJF7Q4Dg
FvhkCDTuQCM/IARVsgPe7C8V0nV4ZiJzwkOwuZGY6lvJudt15HXlMP92ORq5rpj/Ozzi3Bzbgskq
pwcRmDQCF+FXlokCxiRyFicBwOk/8Nk+ln14ubTj23by7gI7hcjV33TdcJ9Y7V/ymhGHQrp5PfTz
3i6/eLQMweDLEoeFzwKb0P773W9qp4vb2H5givKifBMZc+9E3sh7KyTBA8eeCcuwZ8B7gjJkI2CY
v8xR+wj76zKy7i3/XNv7y0vzOV9sWBRxFB0+XfCdeZvZzmQcSO0cl0lILj+wMRlICsNRI6TDWdhY
hDfYhYyz5Jcl+wLVp+eBfFcwy8/9uJ4v5gIkU/F4bZC7/XuWucNQJk464QwL12SCWiYymLfsbjd+
AQ8MkKKc3qCE3hmSVJre+xNoR++scUdU7uKGxTnAbbjcuXVHBKkObvK7pECSBqqBjta81x7WZtKP
SAyLC5/Srt0VlYJeJ3emYxtjb3mxzJAfsbeJhYTXo6nMQ1zRxIj+1y8cQ1rZ9EHwoC4PD85VMJiF
5W+C8UHiRMO0gWskeaQE3x4+jeo4tRGoWzDCV5wlxCqWWURIdosCBE5f05FaRE+DFC4MdxD8hPRu
+08jhG7lNJ23eNAJpa1WtlNCRvS2CX42nbO9BhlDfDEsaXUahItgfHC238St0Jagyjf38BGFIKBd
VFjfzooKzyx2sPNtzhHGqguPXC6ZUth3gfX2L9wdukU3hMW8w6XhpTNdv8xJWBQ9CI3Yi5gmaYA1
FtR6U6Gzs2p5p6RjSBGh7UsK0QwqwOmb+qt3jw0V/pLtcX3BkVoviPKJnN3xMUUnK8w8qmm/i/BR
6ikDpMKLF2TH+3etSFjxKX847gr06TnasuDcjn+EK3LP6MxRdeHH79HjHJQj82zHw6Jc9ajJAmiI
YPnAc7ouE1qncgk6jGxUxJMqa/u9aOY/U6VFuNDTRqAPACjNU0xatibDEqrqBZPdXH7RB9a59anH
eLBb7F3y4W6xjJx0Rp6PMA4UwO2/mPhgQ80XMI2jsqAM/C7QbNFmB+gJGphC6IsbbL5SMAvBGSpa
DLeYahTO+vt5XdDxacoxoCLeDW2kFJhh76/Hfhs6q35bN6T+LL7r5TYQ2cSMchXeG/9lrnFw5dTd
3Qw+MAvttVFfckT9jyF22lD2bh6KZAoORhBwThA3HDxvTD62boA9LrYxtNlIjvKRlxs+hJ6xaDDp
mv2fstjcJxtOCYYCZuunvDdu/f/2xeCCfD+MYieivAOO3b9JpV33ZdoENtpLGHmUQpI/ij2pnjrN
YRqwNzdJxCh0x3UVH+nHIMlQWcV7EAXz9IUdV5y6MAI6CSih+IgOdQzuZkw9dw45LVEVCcyh07mu
JvjKGslJydUsQKDY3mDbf/MKgn2D1e16lIR/RRdtp+G32o/WF21JATBCAsG7Q4bwqLWIM9A9zWSa
Vk9fyxV9a7aGSk2Z86eX8m9ohFDDGT39oY4bJD6UosTQjiD3IYVj/25nWZUvwCd3d1vW56mf/iUD
BjnQmQ7JzPIBqpFYeLAVZMUx9NGnyqu+/GChSsIoL7gqz++7YHNz+hqPoEusvxcBuCVbE8NFeDb7
1yjworTc1CE3wP+AdPZuky8x+J7enGzrXq29HOA7gUZRfPGA4pU6JgFahOF1U+JlM+EhH0PSka+f
iAgi+kln7ljbJ3+oHrRmFLIpvl8NZ1LNSklHE8K3ljeMEdkLoT39sY7AS30slCSBCzIIT9Ikiv3U
Qv9/zs60uWmk/fpf6FGVbK1+G2chbAkQZoA3KgaG1mpZ+/Lpn99pD/zBmSJTdxVlnMRxZHX3tZ7r
HK/qy5I4llsvpgTGHCD5Y7dLtsXFFTDaSraMJjXst1JH1AwMFLVqTdpYRLK0PrEi9NUecYHG3X5/
gY8kzbhAgDPMiIKaYQHO6SzYL4d5gVXhwV1mEKepYHKQ7NRUvaCQdVVBkUxVzO5kUpvBUFBJLqRA
cJnbyUez5ccSWo2RAmYoEcRA9sWFDJ9E6G2cI/PibtlUraYhLL9nXDPiUiG3YAK00PyjV950QVpf
18IdqcYsyGfnWaUSyCAO1GZOOKodIwWWvQFYE+AJTjCVKqlTA7PZHUL/ohT97+bQLYBgm+ddEYT7
g0thaexhMF5X373wgil7iaL1AQ9ldteesJDtDAw9cij+/4cGsLzSmeGl2UQZBbwnM4vbM68VHfto
rteYHCajLqfekOyJohPNa50GfzIiUJWG1QozKXFKDqRK0/i083PoLuRSf7/oj2MmBhJiyppBSP8X
p3AWM7HPu+HQBesLRGnegQi9imuMAjrmPuSPU7G+60wGFTf+/uC/pafzXgOMvAbOM6YLgESrRXfo
6NYCaXri2h6VXCHtZHoFsSNGPIFBn7mGtj14kCb1zDnhqxSb0GaDhw3DS8lVJDGGcrXyFbXMleYp
r5dvt2APDJnIX572DP/i1xmbZLYNn8CAmLs5z5LXnoJr4U2nAAS/nmXH101Tvomr5UUNG7lcFrXk
l4o9tI7FAB5KfpTsXsOgT8+uP44vqXj9fE1nRtMruSdO6E7IoVAl/GccUGWv2AVoZFut8CQIXvC9
qkCDUTWP+jBdKjZfaXk+HZPb1O3Xbc9lkRFj0NloMPz9asy9eIj7zp8nEJhUOhSTUza3zhOnA2HV
Tb1doMXC54vktobZSh7ylUUVihFYjCNoKsLhM9/4hnZFoqo2kz8Y0DsqbW/F2BE3FaRfMKTOUO7R
tprCwxd3Kw0aqlf6g26GidrC1/WdIVJDA7aUPcH8hNjQLSo0t/J5FrISUKSWbjnytF/cJX7bwQFx
JbJgTfAiodhfxk70VeBgRUtdOF5hLZ9D8vRH7GCoGuaWbDdwWqrt6xj83jO/53uSWGid5HM9Zu3e
SZ5Spvi3PRAqh4SEl5uNvMmv99rZBGnle9X6QhgTKIWgxKJir9KSuFLRmLzToJ02gcbHVVryh11+
+Z3VUCJQwg4+neY+YkragsakohjDrwAOAAzMr1e2FllfBcF4urJJSqYaDLD6yZoFgAUt9ar7cQMN
I1coFIM5UlbGOAqIYQmkmTjRhNAJ7gS0EIS26t7fW951AOS2ykDAV7bT1zn9B4mutMB9mEz44wnT
9KhiwQeiB+nBe00Jj/v46wdydunYDcdyhnGZuMlRtxQ4Rpt+EsWninid5NNqkCzTAs7IcP6JUWrI
Pi/oCZIsiYoF4sgJ3jEABiMMvL+/wkcMRNxySjxq+4HHRp39zCC0h3p1Vtj1bCtBNTP1IgMnfusE
JJgZ4xlkG5YKU1mSJKstOzzAEdWbNXhkp27p0sfxcJ1tE+By6NhwulSqcJonES4KPc8sBRaVKCMk
SqKAf7Z7KSvN1bRsZzvrIrBIYehdmU1yzZ4q9zqx0Yawza0lbMIQD3Ykdy/jEBJQUWYhScJrINcD
QBHh/fvydet4r7tq/izlDOXSmvVQLq1dLi4rjXg8cdsf51ehCzUoAXYgAZtzSGoUlAFd4MGF+oi5
IlrUbTLcAGJ97TMqpBb1ibcbuLGPuhVpssWiZdTeIH4yHhql8IqKR1R1KsF0hBxoU4o9jHvA9UgI
QxmOotAT163t8Ovd13XDw8O99zhg54nBXKZV0Iz4WuTXAW8Az/dh3jEZPNQ0RSZ0Q2tDRDAQMWmj
SMBG6kfMYz6bXRooVAsP9OlC5swB72hYRMIv6vcE8/EuSLbdxf8w2bH1w20ElS3VQyoYyCD8eg69
DDM9MeP8wMVeSTTeDhyCQuEan39PaQW2UYptLTiyooIsSOLQ8lYzEvH07fwXU4ySBTyfFDOJXfjU
v15X3uzmLnHM9FIzMfJb30MXyZ+obCZfA/xDEulXlvuL6xLGx0NFXF1sTdDlgMB/v8yWFuNsmT1m
yqAk3uy4uPMYfy3cw2ZZ1+VO0zi0VJ5nU0UZHzjAolx2egMM8krwANlfEpXndsYRuiUdvw4IqiUZ
oWxgdtPLIk6AUkKZO4r2jXIgdUnhljuOl+hzNVmj1oyShE6DBuumecuI8F68EDGTlNTmqdtTgIsB
hypoG0Oa0RY5jn6KuDX0Aw2qi7x+HYtXa/spKoDqjdFXVc7VGlbwYg8L3KTCdwhMpEArYmDKC5yP
/88bBrAuzbzc1cxFN5vNVRuyb8s3v7+3/1IwED82QSHcQQT527O6KaPZ0cIPxpdRNF/pvgkWK0aN
EVMluKtVlw0olzZ45CYntN5cqT8ljQOFsZoLVegv7JfKBAW4pH4Yb9O5+T+OlW16aUJobPiEgveq
kRpO6/73n8Ve69k+oThEOTVQH8g7D73zriuZ+95l9xZpI8lHRWV2+lBDNHHKXLwqR5MDNxggCNNg
3VIEOxhetfC0nI8A/0xco8ZAdA6l6cfxc3AACggnj+X0iBuaC9JU0czCuDDWi2X7D61r+Y1HHwWC
tO1OBOYUFM6OYt5u12opd7bhqmWJM/ezqIJPXG+wEqa0EDqAtaIn0XyuBuXAv1PehvFloQfA3Llq
HpZ1UQupwvgBvl7xUPz+xj9uhRBPWKcNVwKky+eTgd4WKcljOiFGCP77RMGXDhdMHhvm4vEWOQJX
oDUhuuRM6UPAUScKBaVDNf0j9TltR6zHUaPcZaeqCWXtVDVaODpQBxBekkjX8xHkotOTb8ta+yOw
UEZdVV4jZCYSh0MAKdK7bYwwJCOD7YS1ZHLgiQ8t3Nb5EgEuiOCAgzOdOvSvS3QYjnNmmuP0UjQU
BVhMZonQsYAFFQC8ANyDO/y5TO2lRheNf6Cu4/1hZWE0xQs/mzGIslIHIhpHXBZMWvklX2mgwG0n
M1FvyV/d5kXtLJ+syQDiKQ7Lp/vU/2b46U8LoEstk3j3zCFFdVYcl4Of3uNGH+wULJj9E7+4IEIU
Qlbmw8inzQJlLTV+5WCC1qkBqLZkVIJ69v6HXBpMlbfxkEvzmTk9d5Q54Ka2HNBc+T5X4B4IrmmT
45iuBP87bR4c08DGAODcNYd7aaZ93/wrp/tparJ/qT8w7QBWM0I7BGzVef3B2TWTO3dFZecTtwdR
TsKRDxWTJDqSKnxZYeQUaIgPyIq/SJQqUIc6BlGCk9RsEdvyafiyLcmcbUsgwhG0acKlPVpLb8yD
TToemvtiwuGBoRQFpu0zcOjsnIP6DO6w7yCsE5epkpfYkH+Omn2CEIAinsg8NR5PvvrgTrgs34d4
guCDaMaWraMNRMNPevrHjR2AiDvYVij0wj8KldHZmUq2Zd1H7nondJTy3w5uq3rK2IzmT2XVkiLE
y1+53ECopYn3qKYKtS8dcJm+qhouw9Z55nqYj55OD7M7GvK3+opUfjSL8HtD8C9JC5gIMKvkiihz
PoqevdiZvBQGvrtpw91MIB0FVKzigLuFK5hsX6V2zcZpSN8lMrY5C0Jd0lsT45sNJjDXlr+SErW6
eQJ6tsyF/gcQ9OMKlbJt6unsOPItS6r6c033EG3yoT+sd2J5E9hIOo9xhXMUS5QYfkTCVOxEUhxX
9xot7hYf/LP/VlGNAlAtv0eg/4QHfzRijr4UBx7ORpaNoYFzALTjAVqfM2/zrG4D74aZTqiHRsfb
24Fb0x+qvQ+xP1w1yfGV3/jeTRGA4tPcLRMypK6ZhKozb7hBh4GuhSEEiEtiOHdbBUhdmhz1VAZx
LS0NGSMSwgmlW04Kxc0FXlHoEYprmmxq24MCTKEgj7fS4U19CmdtuL6Fygj10Y1ktCN+C0ro436a
6MYDPkEWGKUbw2zmhZ9X3XUZZvlFSZ57Ycm5Ff24GVOrcchcLR1X7vqGGg10CCLzJp7o3W95wFvH
NZi9rnfMZVQz6d66LAWTnTEk00h3tzsU2ixxhLdSGfZowF6ALmNqxduYCy9G47ndUWJe+6cZ7B47
vV8X6MxTeEW5VHCPtvexE75mcuSt6dNPUkhsBZusqvWPukrhwWL+mREuTWqISKtIKO0AfSpgY4sb
qFAZMBBA4rv+gYbHhTSWFpCpyPClNhpnZHA0FmLx5sTExTZMYwBqU/XvDysiIC3NevTQqA3Yyoow
yU4N/EeeQPUA01KNjrALzKP6AmXGK+UxEj3bQpVinLN++r0xeOQa8AaSLySPIolCT/LsBo1uBYVO
cJAMFq2D7+1Tcjv1qVTNUg5ac8A1XiBpF8XNcg1FT0cHNh0dL/VKoDh6QlkqOE/z6d+o2gqdD/aK
f2dBZVuBcppnd6Z9y0y4S84jogu2oQqMcuOWwFgsDVjcGiIcla+FuFfMpjWS+xAfu9jlpsMCDxNj
aj6tFWum8csFUCVBsgVeU0FMAo2WEAIBtDpmcgHbToEJ8ZKWzhDFbwkHCSamQrNH8V4cX1ZZmUDD
DwFl8BoFHGqQTUdyLsAx36kfXUTThHQRNkqO/n/ARVGGgvQCrDI0niCjzmO8NhgYK+62y0sVJ3WX
1EW1QAMyXkFbxYYtAmmZdAEgpMeloo3mGcX7p77d06VJix372cnruoCLAL7xfVxmdO4nDaX8dHCm
B3Ubpd/oIpBV51TxoE9mRITMnW5vM4go8kqEhwwUvVDjQZh0E1GvFhWprZHgExXhKeTWC6yCDAgK
Ba0Sc7UD+qpFiBlbxRLL8e14kDRBo04zzfJFitVnBOoxJvt80YzqQKsFwCfxPHyVH0TkVG6rl8hK
vBK1qZWt60FX/4cQ4vEmV4Fzg/AWkRnJk37+k3c7jLkHdVE/PeiWaEResHeLWwmo4NJjfYEuAjSl
mCtTSvWGBK4AouLDtEyquFdJTudRUxjqHZfY+2CTv1cZ7jveTefkf+Bz0qoyoIQyMNEEJNln9dk1
qVKH8fDyzoa7EKzUvrgfCIG0hFP7xZScOSglbHcA24LP+wBcF4PC2VM2S/ZL8g5WZ1yggKi/GOmp
8P0YY6eZJp1F9QikuqvYrmiJmefgiBg7OQnSr5oLEviMztZXMUApuxSKy6RQakN0KcuZF+59AkfM
foyLhwjWG09CRRqJEivB7+3pIxQlsFkK1ZpOicCc0ZU5W87Eo2nspiVwKNI7hBqVZQn+J3tkxeZE
HJkR5hLGahMv0fq2mWIKsuTDqrbAOiWMuWpT2nfh4kPIW93+h2kL2fafTyXXumMGhNA12IZbwKhn
1zqXybGKIvZ8zDSKoldY0BSxqi2p8q8U31S4tg4KSI9apYL0SKmGtu6dRC+fuH+q2Z1fUwQyFsQu
Excwg/56Ta0XlEfsWn0/jNXzZa4R6ebeiQKVWpnqPCqW2vqeUNxMIuke1lN7UY3Jg1ZeZWhd56mg
xZArebiyalFa/g+pqO4hkhxAjYF8kACcrXfOEEs4N464sPBDWDTh+AqXtI9Gj1DwMROgdpoNDyFy
ULVOT9ZW01LUrIDptRWZwe9v5CMkhC6MixK5GMon0Tn62avCbsj6urw3PqkJc6xK9TXHWrsq/xkQ
BGAx5PCkN66QYwrKL0qU283yfHSL18Lpy8s6IXIOwVMarTZJ/3WlMXg06WHmgewCDpFfVzrys6Kg
89tYNriaip3mPOW5VVUW/aIxNFapS1hjQaQvqh59T4IVplVEYO4YjkOZheZvSZyqco24mZmVvXXJ
7lXq0zi1OzFICndYEi77xp8+CqU2BOt1G37wjoGlYp4CKFvZ1RKqW+Ps+Vh77zA0t4KCtwB28R4r
ikVCkpGt0wFVOCgrraMtqUbdKCH0RkImqwnL9L3nP9USsyTiZzcNNk03kjgg+LJzR5qnw9z5azm9
Vyne4trFxKwBFsnpTDEDLDOV2x10zWDK64XRES7QTk9tuPiWEB4oXk3jQPXQ6Ri9ZNTomdqY+t9G
DBH71my/aSDGMjYny+dYqj22eKqxE4Zip3L9Jtl65dpiKVcta6zAgZLZahZdeTmvP4kF44T1R8WO
pbBDfMMmZnQFHS0dBDQx9icFESqT4LG1FerkdGhVPxLdnTlgbLi7zLU+kPzEF4phoGi60JtOOR4R
em3ZfhV8bChNTKOLsnyaOvlwY8kbWS4aiou6ff+hDPqoPB1t0UHdMYsNJFEcCech667x5nKTdvcT
UjmQmthHOCx4zj9LgKJvW8YTmEpOz885TL7Tp+j73iu9THhglsmyjfygGvlBPvKDboQnphj2JzIT
Hvn6OOcX0B8A25oeRC4yIMGK26R/132MP9ezyE94o9OTH1woeiN+3ZKinNhK9A6GlBQN4PCBV8fL
Q/VmCOCe/IcBhfc5XYcejxX0cnrZ6d/pfQnk9Y6T+E949enf6TmP+nuWJ+X0Ar7zD0eKglSqPCTQ
2SXEKKd/fFnPNMhikqZ/KFKgHKm3FCm+s6Z0KT2fPdQovILHH6wpPNHOgA4FOOPPj5CZwOyRXvF/
WzsX4jbhmeUlsZNUP/hSPvGLRFn8e3YIxXFy+oLHE4XJ6Uk7PZx++URh4uq3pKF8YkA5/Qrf+vEr
fIdXnr7PN91P9kFtM57wE29H0wjrY/cRO4hXishlftD78vjJ/fSDZUXfspfFr+pv8HH0HwQr3z/R
P+85MKGrWoI+5+8dkPfIk5PDU3IMPEw8T6Oz3jhw9CLvYDG5F4GJZtf9kimnxfwpZkJ5cNGvCX86
7U4M1dIP0Xyb66KNmQFiE1MhYDMfs6uipNmZO4GP1FlURb3dUOD7p7Noed3p8oxwpOHqYRfx0eJm
BFKo499/sEc0pmQx8IvAEwm7IM3QR22bMju2pulx67T3clVM4d+WILObMHauaWnFfn5N7MukhX6g
sXAV2NTrK6P8RRQcmJFCV5j8OV4A92GdVLqykHSgQ4IGW10uypx+qEEW2O/tjMU0vY/KyyAZYDjG
9NLG1vQwY6d3VTTeit1jpIns1MNeMc8mn+/SvINpCzwjOFM7aAWl9+9vyO68yMINAXMfkQOQxsRU
6n715G1KnJuRK9GgopCIeSPV1i7dPpwef/A1/Wzo2MHYjtMj37fETTZnpzL+Gdvwfw8/zMrPT2Qu
vpsnbMXP/+Bk4Mu4Z6zj5mQzlI3rC2yItQ6QK50sR2c5lU6P2AWxJFnGJPkaDsxCmvXidKgwFJwd
HSr7+MtRsgf9dHZPx+rJwwQz7HlcrHvM9ICAjYTHm/N7DNoK7UCgif+YAP4cN1f3V6Ra/Dv5lPgz
T7l1n7jnfOf0j+f6Fnf59F19wb13P0HqBx26XQX3E/ZEXpHf//HePD/RbfGEXz29gX033vg71daP
VdQVnBzV4Q4aLP2Fk5UH7MpJtzxbLMzPK8dzVoh1PT1qFT9+f6jNFzzAiRDr9MjinVaR9cPa//jH
NzHwfLl+On3PhiHIOPav+Lr7ePq906LzePIYzvN+c9t95Iv1E67wu5vgyQ9nwRN4sHiLcRHfFY+s
P9vh5DR+7AV2xMlq6zs/0WLJIvOzH34Amqz/uj0etZJ1BIFxUoPFLkGufLY98rYL+nwc6ca9MUyN
27CDpeMfq3JaTy2P3SY8OR3N06qynj8vL4t8+gfbGU+0utolEJ9p+cnTdQorlAKuNv92RrXSikL+
iQp4ovXE59fI3fAFtA2/HttiRJlZy8zrbGgC95kjL6/TmmmRec5jHf314zlPWDceWaGfH0+Lxwqd
Vu50nFmt08qt1gPbh+8LdTrbuFHWjdWzr/i/tfx+3n8+7PyUL/9xzjzr+upiKV4Vf/3epgIke6QI
ZdeU+YFYq0pZ86xh29YQATJPPz/425QCGFIUz9uV6e6AAX1QMcmdk4DA701xH25jRNDzBtxbSCYp
9S4hjIHvlTfFFgDBDIekeMPqBg7PLoOU069pU/gTKkXxEb58J4F8pV132WuTQZfljzwUxvlaDD6M
+hW9Cts+KKje7MOy/1ot/d/whMW3bqWJYBidCc2RtZ5ES5AIq7RkEawnw46ULcoJB8sN+M8t4qro
FcKxbxkyJ+m/bYTHhrYBGVVIO6W/VYvWZdpxCWY3ty+pm4NehPUTrl14/xehIrqmv4Wh06CNpXYJ
Ahu+OKJMyB2pc7Svigh2hkLYNT+lXREJC0+J+32RgIhhjuTO5DB/uanjP4tc8W46FdMkmxIuz4rW
HEnMe0BkzU1NBYW0RmhUfyzgGAmIwFJgDGhN7P2iLT/6xQG9Va7Ajbj36i1gvkGEzsf7QgS+0+QD
ufdM8EzqVihdJW+6CtBd5yJOmIDmh5TVJkj+MQS0r7/izpKcqETcABO7rf3FJLFIt6B/m2fr5no2
7kdzhKShZiCYFyUw7oDZnkq0MKgyGYrQUwoX3+5rvrJAq0fd7MgQBGPxF3UP9ULUe0c0Eg/DN8ct
oZg48D2LZNXVCIg2ZewZhBsxaClTN062JpeWlRj6qPwylxitIJ+uAyuBpyufjnwWPw1Qzj3CegJd
7Z/d6oSXbpatN+OGjeekGhn1s/5qRRr2IiqQTGBysUsuvAVN3gtnQ8soGpgPqI8I+tbHBdnf4lB8
iduhApOetpd5WtbXXeuuX6cmjm/NDNfOSjerPrBl4mSCy4ESS+F8nDy1x6gadGotmRAyh12MuEQR
IctHZ4atwkRTB3nWRd8N76Ouj69in4NRdBLVpcEP+PGAB+LmWM1Ui73C//pLQf8gRetAojr1wC7K
q/HDSmZO6RPrF7JiwAugPCMZj/gwcUVtsoVXu8qyqy4+8AEGKHPX8Di/rBnjgBr2eK+haSsUElVQ
0LYLu1fSX7kHOe4hp/Nna6veQZVLhHrexv1YXa2Vs2Nbu874el05Bznvua/btrumc+OhYr1JaNZy
jiamQNj+HE5CUbCF3Yh2KyOjhoKBMBRJiNr4EG2cy3HextTGsQY+DKTmmKsFvJjXNB79DMhiPKe3
5WzM2zVMXajsxqpbrrZxtUlvtmVS7wQVzYIH1FqYC3HzyM+/St/DkE8OxxDFpl16gMF4DCMqomW0
XkfDbk2uyryIG5rjjCWBPemaLZ3SJHvBHSv/5sCHaKbMjKj45VJClp06UbQHJt65V0Pp9OHVdsPb
o0PllRt6l0PzziyheZ8H3e4l40zQatbLDjmENXoLn/nu5Wji4dJDFmOvXlyUsXTrEn91Z/Vf6TlB
IKXu7AiQfhYMqA/IxJO+fFvnHQKp8TD/NTaH7h7JJ8imIEGm6tI0tMiaKLtOhrSqL7Ld2Jm9l3Rc
UbuhKTpNpfu2RXfs64Ge1nW3AMyKlubIhqftyUlcb7qYPx0HGO90+tSZNL8uRjQ8amRRYKA85h/y
qQNbkrnF/kA77qLb0EweAu/BVF1CmYxWohvrYsTG5c8oKsdzf+kN/LkihpuYMejuWT3NHakYhzBO
XO8Wmgkmswd6nx20XSaYOXJoVjynXs7GRm3aDhzFAbJCBdBvSpiHzkDEHPkMX2TUDhpIApatWJ7V
907KtWBCua3/Kuv6AewER25JN/s6KB/iAyYp3DTOXRWEOM7k64TzQEEsz29Nov55M7bwy1cIXjf8
4DAzvLejmQoZ0WFfRqO5OJbVZ7fJ8tdjhxbLmgwf6GVDlE5zcy/GE2DPolHkptFVxxoZrJoJuyMa
C1V21cZ1/qLflfWbsXa/1dxRqFLh6SmWbnwGPIYal1TgikpkOh04O4qkRQGbz7RJewBrhEFTrKE3
d2B0C1ViuGkblgFWUORj0Ol2R+RoTIHPqn3Pu5wYD0RlhJdQ7EcIPsaWxDObDSt03JNddi/QRAFo
dXA/TyYqyV7xgKO7YuQdNoXXgANOGgPPWz9fjfPm9SYe77ZN/sKM0yvUAP0LrVzebNP9MZvh/MFs
va/NsYMzLYI9kUuKN4xxuD7ez12qHlkZ/jwMcTjIrWRwEk0JuG36JgYhYXpEMPyGjwVpnlvxSg4q
A+fQOYMYADR9RNJtoQ0WA2KGAR/NyAkvWJcYJTi5KH8v5VW9YcyszsQ/XWJr3bgt7y3NkJU1nIAM
1BNLA87Og/4I1RWkn7QcHUiUSzOr1bcL4YwGFeC2kJg7IxfkusfD5eCOny33H40eQplKhsywrQST
ZGqfr2pG5494FtuCbwNn3odO9GUM673iDaaU2YD+AY16syOi4rgCshRp0uQwndblfKi4dKcrXaTb
tJCsN/Nxn44bRQa49HyHCPy69bp9gJfBw34wg/IDhS0V28SvYXpIdTP6XXyb95QxmhA5O/5MkRAb
xIZbjgkl/Km3wCpatJA0wmeO/I5ZkG0OGQVUVdkZIVzy1KjGafvD2kAHQ2uhO8By3cYTdVUioann
jZmEJ/4ZoVutQeu6MM5NLHM9T5yk8GiutY+FGe12EgYf2JrxgP2ouR/ACzgUMDPyKpSW9m5SELKt
/ID5loWWt5p5jvAq9fZbnFLbCJO6vQoPBaE8shNSWvZrkzLlzd4h7rHRBYRPCcTLgCZc7uCJwH2n
exLUxbXm1/ADBGoLgUpXtfA95QSBRaw/7UKBFenjBHycYxpduhJPmjLiWnCnwbPMqbmJI3sGSAWX
xi3VZOe0S8wf1VxEz0B9GtgGcdDGI4BA8Qblth4lZRpu3KqeeKN2pKxaHvtbQtVPmOPP/oBvLFpJ
RLkRnNUptsRP+fVj7JRwCiJk7TdA0bZUpuwRGnhp7bKLgFZ5uHhOqpszqYy58N50KXRfkuAuDCpS
ZuiPrzHffPyGDTrRKbiEjxg/2OkMDIsEpfzyyq1gxQ8IFl2Xaju8iQCGoAgrKmqoXB3E+ATgiy3C
H/EFUxtfdT5t1pTNXmwhUIz7NL8Fs9oj9cXN9h0FH7wCfrnseQ03zu2YrN9MZv70Bgx7LeqPJBu+
DK6Bxw+K+IAoMe4Utzo8tDPKUuoIuGOJ3UxxU2aAo+bI5hAYvUOo9tJ2u6SVRWGd3Qg7KcgignC3
lCU1m5wMjaMBlu89yBsMsYMoG9NGRY8vMr4wSDRlrDU4WZVY7tfQ6s09zgghIqLhgF9EVyvgoU80
AjOZxFuJqtRztiIEOmfqGaCq1f0F30aAASG8kjaC8DoM0pDoIJuyh0DjlXG4nVYSD1FQN5s/uzWx
6gAassURqHcXlSyDJElMwsJEEeKiDdT2DjtOhI0TdUVbsqMladGnExlRDghbLFMGueSiov+ScVfi
uWK7VYoW+ZFOhMc0yoHEogd0s+8KySb4yVdTEmJg7+BiUcc/duv7iHH1uuf4xz0npDjgKSEB61IF
A5A/aOqxm0gR1CKfS8LaaGrhZsmVp8O5CppL77bUxPXAmEBSaygPwt143n2NKr23/pAQdFOr4Nkt
dwhrmvyFpFLjniNvDXE9SFkP3DMnbLosnXFmlqp2mZ4l36hF4Dbl2KE6Iba3OiddBz/qiVbrCGME
GKiJKFA0w0W6fKSTu9nH0mITgKNQXmJIceGGVZbEoNVtPXv5q1zieEWjvZBydA1JDLtCrHs0MS0c
HlQ3Tp4XUK96HrvJ37VXbPfFCupMvqouOR7xkWA3q9J1v1R+exu5zbLfxKm5PkhbgtHxr5Zpzz8Q
aJwGcfzS+1gXRCDRkRPtG47KyrD0oYWjzh1BwJ3U/VxuskCZmJpPk2Fge8ocYo6Q7WMk1aCK9CEn
bZqKrfNiOrKKcNPurlO4cfYOmCE+LwIbUAhyENgCcSWl96Ym8aQObiZdHZ01f1nLK8sNgDQOooZ8
RdD11W94ZxXCQS0pooB+Z1cBMZYLCpborTuQXNM+5xSKktZsGdieEoCP7oTviyuz2btHbjf1eDaH
iy1E2hv7PxIxRjtor4+YXiaqLjakeQg9ZcQelSQ/qGJPu8p95jlSf1M/MGKj1i28gk5OdISclUeF
jAgn79iYBkw76hQMhw4o3iFKcbwad1PzzMskJ9KydjbYVQvOHri8xTavB4ib/IaY2p3649Xc7K7X
bNleTy7W2OQ+ZYBiww0/sLtPu6zVFpam49TxeYhWPghb6c9A9VPkATUaWFSsJk7za1ewht1aEtUc
4ttuC0I8Js1x2yB41xHEXyE1y3sUhD0T0hYXXYFPrD0MRwfHK4EMvxAMeBWAGXEiN1WhXtLFeYnQ
9kCkEyUhjg8Xb5J1+5oPv2Ngvqpvj+B+79Y4ZKJ/7po7NyyCZx0gmDzlxtaZ81flUlmDIsIf0ZNP
WEp7b+oYeJT+vPRaYpT3GCWIfajgl8PzeIbxOMbgdhsSelt6QRIZpXDugCyNGdgB8YQVrWGJuTg5
fx2kWtPv9cId6xPi6SAdGgRgifxzgJFEUbrRisE0DMdd4MZmSoAW0ZcQzBKbY1265KObkFnUHQGI
KXU+IoUJhCg4ctQeMDH4cLxzgx1kW5MEuLAvNMWMRBufYYqb+Gp0qCOIIEukMGMPOYcFx/obcESN
NrDdDT7nwWogMu4Ux1UP6ItI1BXQ9YAC+mGJ8TcslNlipMko+XCy+fy+jV2h3fkS51xFERL1TA6n
3UTskACDZvMRmDMh6nTQIzRSLfaIklRvYnaT24EQk52Rjl3mPTTJGU+41MVr3nUjIbsz0Od1MPm7
urnpMgVnqn+Z2h9uipkTZSItX8VfhnwB0swjB78OgftSzCNICzl+U8hN9v35+NrJwvZmV/TqG7Uh
OyLD5Hsc5zpREp5iw+NSxr3a+rfEjjBHVT1ChTimYsUdL1P4MOTdX924AwpVf4Gw50OabfLr9dhz
BBecR77Qk7dajGNNxaYwgu1mw/YVaTwB8IARakvfv7bhgdmynMHqwU2W4K4qsOGyqQCe3wuqxSQ5
tcNQ1BBHXWQPkC/jYKqHU9esgeokmpG3pKiE3hSeKg5Yt6qY6HOf3cz5Wkfc1e7I2K7rHdebuh/q
N2tEuuyPqiYFY3dvQ+cavlnUHMgQLAp6xDxoNt2WO40PWikl8h0N1X5FSTaQKdwHm+KJf8e0sJ4a
h0yiS5gSLmQuS12H7q+UCP2aeKxYMeLELNRvMJE+4GVaIaAoHPLvuOPEHThBfq9jF+mupzy4O60p
r/I7Oo/UwHjCXDwkP9AKRi8jICj2KNQr+mOtQrMAumrXqLbXyjTqDnb16N2afCBwziQGHzMAT1J2
gVBMcZ36YXGhktoo1hIcVxyIFXTafCscZdaaOocPZA0OI0OQbLjVI2nzO7Eh6SpbPr5klJBYIkXK
CSlTPmvssZ4d4MpMYQZ/UBN/4M7cZ9E0YFsgrOmoC/su5sNPeDgk5EgoEyWXznZyrwnNqVNGhCe1
g1ZvnCRf+zYccAHZZ+08iwFnEpsN4Wqte7YOQJ4tsnDT4Xm9sVYFgYiOCtRE/vdsWrn0utKl5dqW
eUx82/j7zlTRM9MQKCofckOCqkk6v8Uu6p7X4GsxvKpu5vGGRsK0ZRYZW2TzlvhAKKujYGtn8aDd
6xJcGLRa95oPBd77jfXu9tZEdAOgEZhXmq/gyTpWHI6HDudYpPrFlkwhYmu0uGu7h0UpWrvOH/UM
HWasumrD9igG/c2FuMBkHaS4RNyKCrvD+hkUtS5be0y38RRnyVZQXsAye87HLiUghRiZd8G1TEHS
EJxnNfewHtObDv3c2CzvAcz710XZ9tBxcGL9BFtmMyKwwcGzZd5wH+dsZtpU91G+1oyyPjLBLjfZ
Bn4WAhSSCviZwZsyUKoT3PlEJL6HXSomEzyYTTcR2/RxVzEfDuP6dbFbamxsFZbwpVBA3GhPJWzr
ddGmcynUjIQxjsuke8PRqchIrKMiT+yZ1dx8a3c5hZIC6ygVZ2ZkYEyWUFzGea8PHDnJlwEboLxM
AoAt5g8wYr43K3a/Jabp6pZalLhxkPU6UnIinSqSgrkE+MEuS7P989g3f1i539ofWYcEx4jwrqCD
WLl6TLZvOojUYDkYuk8mpIjluJQrcs8ZLspmvJ+6lSBjq1yK6WJqoHQuAPiv/OlxNqjXLsmCz2dH
39QLzQPChbb4ZkrSBerCFFqoAMK8x65AvsvnHVnO6YM1+VHP9iNdxkm42MLJrISIoqFVxYV+zx/q
I0zHhcmMlCKUScn27CGaBgw6xSKWQcZWTl0DCpnHrTd598pflLFn+JJiVLJWUoQxqypUGQ/uiIeE
TWO6ctthvXeXNfzbdXZfu0HuTrfG7nHZBHcgsokjCh3GczpGkohnYkTJUGIi8VhlQTcFkdXI22Iz
3es6jCGAdiksTNs+vJfdiQsZxoA/ZzXgBNJURlZsA8IXWG+mzTa5M+gCX8ZbOpYzZdYVh+G738rE
/EW1dF/kBRfWrNmflBPmvwqqVgWaoKYFYR+oaKA+RjdF3l29Ocx/HNP4b8cPWJQBBymSTSpx9IbA
eO9Bmqj8wuvdomSeZq62ZIDeMhC67NrlOUOz3MJgbMFY89F9tCFwWzuGCCIcEbEVeYkthUx8iP2m
opmUl8bFrjAT4WScEX7BZU7hpfUHquX528MXcyxZun5a/qyDPgAPEUZb/kRq+ncGYAwHdv1cxNx+
voURV0mMWI7CjM+GNwOQTSYLrMRLotCKs8mncS56d3yWdj6kUeyTDqO4RYGvYFDrGpi0/1e98cuP
0zRvX08hoQ4T3KyBOFywyPFOjZWMTh1rui+jQwURWpVQ/mNS16iQAHzqsthRyOqUclvVaU2BFIND
K3arFVb8hEtglx0htLclOI1adkO/NSRp7fCtKGI+Z72RAU1hCCiI5gjJBcHsZspNLAeJx5IQSyIy
wFqpC0NUSoUaRwg7aHx12A05w0tH92232YV/mgR9DWtdNqqJHKgG+QJwFwH+AOa0WFBHbEfLLawb
/UBqOV2DmLOKblNKhusfxXrukbrBYsFYkhO96o6kA1HKUaxL9FCQT+W4Zw/xSN/SKg7WFXaDm+dy
ozPmyBe2lnvkwT+w9+O8ouDCnmOuk5sytaQ/tuzoRxhz1wmad/GWlAsO9U1xcRgO31yD5yhWioY+
kYLvFEyNVQiU+T3WzfrHgkOPH1iSF1PRLu+0vkIQKyIh4KBaW0TqqVFcB/rIrqVUwElMj1+migy8
iATeJpirS1X5KBFeqrBRJ/r8VUdPaEMUYGZyV5C/lNApCE0tKjwHdVVHObCIg0PL0Gwqm0P5cOnb
2gB2irzHEGRiEadLs8ncF9VcfRpymPdi2DhITZTLRCQSEzn8nV16F/t/TD/FVhZRqTx4X3yjyqGn
2h2T9/WyhYAMU4ly7RQyjlgTJhFS28ac6BCKWpZDYXUszrCY4MRYcQ0m+6bYMtFTgAFP/rlzsL2E
RRwklUGRsqaswW/40FgdWDbjEWUUzYEGBW91fGVD+LQuvuQi4vWIqUwwdfcKF7eQ014sjAnsyQbf
m8L5A/MwmyNEAtzsqKj4AAWBse//XYT9tG+6vrverCLrqt3jjeWUr3DsnRv7D3bIz/Ii2WTNzTn4
Vk4SRXWI3jD+MU3mF7CFKLeIvTsFIy/jdgTbOFJjqLSfdvT8NazE1qnfdO3Gu7VlhynBWpzsAPG8
nxKS+yVOzq3xHiRJpEsRgDu1ZuKUG9lm9bfd7GGdtyp7LxgPs7J3lNfYoFndpylMJjbdtn5Bh4yQ
6wjRHL1qovu7qeHg1gzlm5ACtcpDcc/t19azxsDK9IhegriuvDmhDQKqAO6RUyWqAomoabIARmHn
BbweBDJtNr2m6T0zDBK2eNehyt9NQ6GyMjejCLfF57reVdQRA/YvfMXUpJg1MQc0jpnpsVUv2KGo
Gg79q03Z1Xt3o8KDMobU1MAG+807PHz45mii/hOTseFf7q4fOnKvPvFuCInzd2IWqgOCOQWZxaii
Zq4jYw7cnFSO01Bohj9h2lBGK3rmMpfswh2wNNbnTC3Zsf//aTqzJbttZYl+ESNAEpxee1S3ZFlq
a/QLQ4MFzhNIguTX31Xoe15OHEt2994kUENWZtZEgLH5NiH5YtTE1JVyhjoKfDeHqsAbA4kUoG+M
2KzgGyW0KbhUnDHk97t2tsARM6+JwpVZZyTPEQSDG09RbHtSfs/gmlJbwXhYSDjZdfyrpjj9Chpo
fufMCF8LXLaQpF8hdyBwi9dDIJKMJwvpOviBZADyx0rP/poTS36df3WEyE8zDeI/qc1qkqhE0vEI
iW9HAs3D9s17WVAuMgfZ9TmuXNyO1DqeAKJTMIqy2d2NIyAPu13ph5W8BPEul10xY8j/UTPogWrz
8YtpwcVFZeKh2ENMSvoF4s+wdggnLokFyAzdWNRwedLYvqgqyeD285bFp4ox3XfbYdaooRreDrj9
/+4mwZ87iR2oJA+saMCSxlz6bx88Clol1kEyWkxP+7GCFNLcqmoreX9xEHaPpgkxUTHjln4wVwhS
DqOensZLruzcMfpWk2X/L0DBOCHN1BvYIIcAM8YGIe1o+Ufjcl6wbs9/0FpYIFF98XKZT9qZZ9EO
k76/FoxwgXDd5v7mFIScF9nIKM4dXG1GoAmbNIaZOi5uzL9edSCiVN7IE4YmzA0idLoXMBtlf2c/
XBnXOAsY+I3TMrI5pv91od+F/En5AzRFyXrwamiYPr06kmUx+nqOpo0A+G17/mCA82/uq1IQdnVw
mV/TBFUdHCtKG8EgVYfs19gQxLGt2ge/Ngv5gF/A2uM90oqDeSl8Gq9CqEiI0vToTApamuuWYJAN
YDZ653p5YNpGMnCpBGzbmGOyjZtY0vFzeB4MfwQtiOhOHIai9MicGzvR64i4s60J1b5MwoPhT8vO
v9vhirK7bMlaqrLXLuqIw41ld/HJ2+KI+JParpSxfnJhS6BibjG/3BAyUXrytqjA8xUL43BnOj91
ENBWxhpa9knZWopxJSboAe/ZJnwVMnkqscNRTFJ5IK+jkUFHNVrSaR5t7tYtJ+VqqRPCLbNCL2lZ
TuYJ4GfadMWz05CJNDvn7saEJC3jZr3zUVpEwNQgwq5aQGNaNJUPecgzEF2RYdM8+Ik8EeTJQHNS
r8hUQy09EzOqqo96pbQWPW7QSF2Aj4obuBwcbloB6C2sRmwCJtbk8zZisJ/H1EmAIn88hqhZ4eRy
md8yrbs3M/uYxTZZ1RFmqdFlX/TJXRYZogdvljoubkLTA8EhNDIHtZ4iDpl5mhJaIUhrCpEsXrs7
+AFV8acxUHQNPQBATJ98H6zr8OyxQBvBoVDB8TmvKETx7AEsWojEwFf6Nl6m6lkl5Q6ebS4o1iZn
AY3G1vIupy2cuV7z9YHH0n33wL4nPKiSApvWmB6+5pj4YQjXbc9ugq2M4G9T64pGOHcUCm4FaoSy
zuSG6PBsTunNTioiuAlvlwyGBCpjCX1SOChUMS1LqJnMfVMbhgNsxiCLdgPp/tTvm7n8B7R8fVbr
ebwzjcqI5+osULCw+9AEsiFtkbOPep6aRUJtzIvvt3C4m1VBFVgBrGsNTmHTNmM06+ons0kLHe7j
R+BTm9G0n1vEJrHEhM+2K4x55vS45lF8J7SjVgbesLdda75DvBjv2XIC8KSy39g+8H9y4kK7AkOp
hdNsquLCgzmNfoElod7A3eZ8pvfKyGJ6Tz/xODlrFdGmHWVUK6hwuzeZI55XrmL0PZz/wGbZH6K4
pMNTfoiEq82KsRJEnY/JPJUMa0hZ8T+zGi7FSqcpC+9yB2UiT3h67croE0kASBns72Go75PC/rOv
mePr6ye/4TtPsRJgBgKLFCzyUwGogL1REW6fVQ3kgIfgxUM9wj5+iBJSLiguFx1lv5oPZDSQMBO0
p1GSQZTco1EuLGiJmYm8fmd3kDEq8eBDHDSfmqPb3i6lzDSX2GUvQxxlRF+wv6epCQ4kmYxzY1/+
s+qIKUwj6SAs2+3Obmf/H4/metQAvrfqWvYQR1em2PzOwlGNRvn1oiPehB8DBBjswNAcf+2Kya0H
hdudTB0kXETWVRDgh/5XM2EGjBuXsaxH2g2D9kx0wXZh2uJ/TJu56GZTRf+F1h6ihyG05sN6/Jsj
oPhhN9mFbhvmPRc+m3omBo3nOr7NQkvF2YX8Gejyexvk9ZOeBHkfsQMGuya64Mh5n13j9pbdZ2/N
eaYCN6z3Sha4aPF1EOBdeAtQp+BbzqlQgjglOYvCb66G3pVY+28bMGV0LGqTofO4UuX5YRWDcWph
EdtLa4agDyQUrp24e6sAcN2hcgTaBWptW6KcMRKKV3Kxj+RRYFjTHI6GeSoQg4Cw0mfRTTGTqxkW
CsEHaoeJIALATZKKhPE3vNfbeouvRwMv43a81Hqzzk0NnNN9qqI4FSsMjkiFshCGKPSRmpKCIeRF
+T/OcPccHBVd0FBPtDT5XvylLg4MGYWdOUUOTZH/cogIzeMpgb5oLNy2PP7Tign5qOcFGaNUEfOQ
fnDgKyxS37oNtA5OBVbVuHJcrsTHi9JFDW3x3qPOUv+g8wOhWko2PqhrL19cF4oZHOCtI/a/p1IB
vqHoGMCgtfl8IsV5Sg+F4Tg8TBBjAU0NybC9BDuTVh4HPWipsrks37bwcYQveKe0pJaJZJ7Xef0W
8gmXlA1FkEvGt3mKoG6AzzkqS7dJ4/5GW4o6kPZPWPERYGAAMHevDqA45DELoBFsOfsMUkVRsRow
EbUlZGs7m98E6vUXpYqQV1G01+PPsYgoqIZKvbRFBBLc6v6D2bYFUtBicKdx8ZMtYEqOXRV/b9d8
f69rAeDpCPJRauNqOutHmGPtH50tq2LVA0xmBhvqpYpC92mYVMReJemCqMHfuGwEu9pgysneJX9y
0PdxhYOaVEADKE4pFF9gQxO1w5pML0Ohl7/aXb7Xko1flBLC/DFXmCVzlwn25PC17v/V4zV/NDFB
zc5MnVPBzQcZ6yccJxPILcMkZKTtAavgRnlTU5Lfv0yefxKC4YmsMsClpmQMS83SWh5bvsbhDyuE
bZvBWmXBxA8t69vak4fSXuKtiyReYfgBOaXUb4admtL0+0dT0Xtc0v6JH6oZAI+bAC+FivOHRhqr
7on/GXAbjAukowMQ+VL1GzPtvn2Iaclu5VGwllRoTpxtJAF0J8IQbzdOk2758jRCcAN6ErtLYJ20
lMAy3BaBlxkZeuAdQpKXkWvE1/c8MYNN/01sZRhG2L9nNF77GS0a3s/jutBUoMXCH0+6TWH/aBzW
H1WUbvDayudQpZikHD+GgYZFhbgk+lFgIdkV9ETBPCDDEgynA9t3vn3FPte9/BseVvhjTHKAzjqr
34Itkv3Byizh2BA+Ob3WNOPPFr47Y3V+ZZcexVMWOjaGNZMsveOaSqPg6T65MMkVsACniMG7Ofmu
nhDGJVEARYJgyywyIWvlfZz844dBWlEUU0A5eRJkAY/cCdPIxvw4zwkU92BMUvK/vI9tA1suJ6qO
GXW1bWhqpCGWPcUuFUaSUMpk8rivvIaG6fXNzn8i8OkNkHD0FyUb40UktfHBecsXciruDoXQyHiL
jDUUm0stueR+aeEU4E3PUGnjszQnd7qJo+6NbE5wKPUBJYSZAZYsUI9MlyjsCTHglbrMo182HJhQ
RMcInNrCRgwA+UZNivMcmowbwFa4jZVEclvEScfST7SjHHUOA9FNOHma4OIpDjD2iJT42Dy6lKaU
pwefXOAGqvTtcdRcE7PyLYdsuZv0Ov+EI8zchK6QeyGcMoZnew19Uupl7KaC9zUB4SPD3hk8mpxi
IUL4E5PXFMf0T9WNy05gLA4nLBF+DGTAB3v123eX8Ns4pgSQonC3S8CNGi3HWYPlxrxeSisYxEwO
sQ6m4j7/tCkllzq5waYTVhDLh3BFhEY2D+pbi50EHSN8WVsJMx8qu11Zm7gLtqnzg9d6UcJ4BEAW
xvoC0TMsMhqZm2zh2g9sGFnw4IIHNN3A6ONjVIJQFFl+Pl6ngpa6db+S/FI3C8u8Xnynd2Z2e6vs
xm8pCdsuOZq/xhUFBbGbD79G7fu8CgLWqkD1VNhcdxpic1jV+Z2niDowZroKjrVvI3QDQCilQB7S
BYyZCANgCbGCi9Klaq791m1RSDFQnpQhA3wXcjjvxzrQO++Y1stovBNaksxeDwIOGRWD3HPyzlc4
XTb/Ma74IV7nSwpk7mX5URrTMW5gMyR9dtfAKDJgVSbAYWucAWzbWLBwIY1iNv6bpXYsMDBYhK/w
CwlICBVgnnWPh2l6+D1A8oKbGuzMaPUlvXtL9IYFncLIlz3r7SKQ52CogcqSWrrClqQ9KGSZA65A
zEI76Xx+GRz8WR7CLTAWDr2mh8QyjvJANNCpL9WZs3HwNhLz2DLWFmojjjcWh5B4/RVSV38Z0Mt/
ajIZDzMDpIijmOkLMSNYGHi7iOUPtSTWtL0Npmt6qZehxk5yAJElAnokb8T1z3exAqyagOY5H5nF
GWmsz+TtDj+Sjov3YEdQQKFd5tBOqAiwg4v3z7aEsUVLom/qM/u6lf1Px7okVRAY2LwCS9qBVYmg
Aj9S7o1wZdzih4t4EKWVQ042X48uA2RtccWFN0QOMQlvxF18cTPyxWdSiNBJESxQLOU8fUgHVHIY
+OqL2C5TwNzxBloFbGJWIOyTIIcBnDxtrMh8uMvguYGfwGcPg/wBA3x+Y8DlG1OQHsR+EXtixGJG
fBHsxOhm1IJrhlzG13GRdItIr4RqReBWIQcUWq59xoQElhrE2zszJvA05uHhCnkqAejqzcC1frg0
yo2Mod/tYClnZwwC75SL4qdSt9X9SM92m7EASOb4zSjf4wITd8X4C6aQumtW/gg/jr88pWcM+Qq+
N4Xl8cGv89ATkYv6EcYjNYmMhpygLUJOanss4Ewkd7hsPtkCqocKeRvJVdU3S2UhYoC9amKK6FXG
jVm39JxCz6TQI/o3Ov7bOiBZDbMJrgnfwYbQNRsStU9UYnkK4CYoiOxG7T/VlyvuIjAHoqQQwRsq
hyvi5cuqQnVw+BUlwhuTA9dC22EpB42PktFkxddwecD0ADSfOOn516JcHJHt5DWDE+my/bo8Om+I
ygZPCVjZBeff0yRHChQZHLwS4ug+oebzM4t2a2+zoCMlkDV4lNn0Fbya5sJwnR2sQUhwyHHidy7r
B9q6qbll8w3pAWWjFtbnJCe2uXjNF5nEf6VWc174lvTwbfmlkalSlkFPtjWPzjnzOSh4Uf7kDYns
5uIrXdQZecdEZgbWZ/UHJdqevvhdKKLENprYJvzztmaeK5reICdImaqnRKhWui/+z8ALzYFAwTZQ
Gl1UgtG8JQ+2ODGMxfrZkzNaA+vFT5nzA2xxtSwIX9q3QcMrpaqd72KZCo/t9ees+ud0su9afGEA
j0ATfdKKi/6XOoYN3sX0NssprBcSCZwx+nxruXxyysBU/7BYYmRxKjwY03/SUYhyrPxC9wBYHAhZ
cZEKFlEDmNEJqaHi+6iAVld+N8sUGEjAt21Tvs/guPSZ4YB5VNBmdDhNxD9ywua75ip+Zx1z52zA
QqkZ99vdTOcrWubTYXBOBeXeXrzzoOPFLieMavBZYiM5XNiJuJxFUfp1B1H/IKs3zMSmcg+J9gzH
cShvhZXCnDUb+LkNZW6bgocyqaLVw6OEoAZ0OqbnH2mlKEuxSpFadxrn/5ZaWwjkAlCuBzjUelBT
Ww5+axoeGJdbZtz0PxdxsaxMfFvuJ38b0x7kEc2ysuK76+BC445OPKDBXpm0v7J34QPbQmKAAnu+
YN56zUhz/NBp9wtDuRxbOkFKBbEFjk/vxqWMUC9Lex1Qb5uFCgSqun1+nU0IFRtFH6lWqJJ+urEI
bEjLywRCisxxAXUsJPLDu2BqCj8B35tcy/cQv7ER2R0Pim9kDtyMhIGGjgzFzgS2aBY5woQTVOt0
iOL72MbQsVk6PDoChdg3tOlEXFJYS6qEmOQnBO0m2ONADqPQ5ndAk4bYKBgAHMI8lqKAeYJQAjH/
hDdEYynG+Hric0rg1hpYpC1pBkDWwKQGqhytKvhgPBLIAdxUCWl6wCyQFQ3MIIoleKtPVoORXXhW
sXxArBYDY79l7Iyil6ELVBu19Cui2nDixA5LgbrdjMUFEiz6Wjz8SG2kxTuvDMynVt3hn4yxXUnc
2A+qCqYF6m4Pgy/eLHPv4WlBHRTbS9qFBjWpb/XahQFxujWUGPMMXBJ930mmYrMEaUsUONx2HU7z
3ZLThUMpCW6WmihIGcFTCvgifLJvg2SICwQTjyYKm4bactn6+fHqadhjacVy+XI5QxreNiu285h/
HCfQlD2PyoemHCYEr5yzesX0CT99RsXUtfshUT5umRxvXX4vzlBwcCk90C085TUZD6hzh4xPaLEN
dyUby/U5HkJqJ5n72CH/7Zl6vtuX8cPV03hc1wZ7qBEOVmNM291S4hzvgEiAtwISSNBbvnDcrU+M
Y+2tT4lxwd/GAyCDnaRRQVp0E9Sg9vsMQAtdEaGCOz5j103dmSVYBksJIQi9mhT8Jzw6oSZENHEQ
tZpvUFyZy8LGMqEwz4LhurVdzKL7SCh4iqkks1yY0iymftFkzHtf0rUNp0BjPvI4DssCFYPijrkM
bW0vbSheU3xRioyM06oZO8DlnhAFM+q1F9CTAF7+5PTLUN3MhSVRHb29XVBre+qcmajcJybWaImZ
oMtIRpJnRyeaEKyvlDx+5dPHFf/VRxzEqM5FxoEfGtUJELSLGTVZ5G73LdoQAC3zr+oYAfUDVdIG
Xs+5Aa9Hx/joS6y8oJ917TS24FBt+ycPBCgXvIzq/A8uzJBjoPXxbTGr6xOHxk1TZWXW/B53Eqmf
qZGHftAViJCQPDcQEeVBADH1j22Ztyz85JpIKyDkD9US3mmXpq+q4LK+lhHzFkHI6TCaygQV4TX6
RlC2Sno1jJn4ftWS92/2KiqgWfKOXQKS4uSktrYdf6oN2F9lSF0Q9fLtisq9b7w/LpxIoAFYXwML
okQaZibBKyd+O2UNOqusGu7AeqEI5ZSQ9pAqF5zANw/8HMwO7HecXHZC0Qiz6UpJ+cFIWJHmFyKC
VCJQBAC7uNiTyDKIlPV5Dne1GmFH1xTHw/HDV+nWzTOTN+lDYIODybpvoswyjB7vTUg/oDrasLHl
YrYF/HCXCYFmAOt0BBA4ELQhMEu+Qq8itcZ8XqVoMFs2xQhCYi9gfVgdXB5QyINi2Hv2CgRklcwZ
hJmbA4K/A3qMbufMnDdL18935Kc/IAH85RbYZ9HjGRRgKGkZvngdUuyrKG64SYB1oQgXnP6ctp3h
PdMEIa/u8uYnPkgl/2QwWnQNTwImBu4DbUxeQLgw4kb9aFcykedpCJ9Vy1Lg9Wz6h+ZMGX9jYU5O
BbeIN678YglmvutisnaiUVnjd69V6Lx/z8vlP5ET4XaP4R9QiFfUKyfNx8UXoSkASBFmp9XD9UH0
WDkD2zfM5aDRG5KskEV8m+WTvlkZjbUqkfkbAUF+9YjXPX6+1PVmEw2NAvX3YzGTa9BFIjq+qgyF
0gqLyjX4Kk/AExWpHYr3MBklHscaFwHgEtXs32y34rlawr/j7hJdxbgt3nn0hjYEXajF5gJXYmhu
yN6VnZhDB1+yJnnxL6Ny0Qf6OihkvO6raP4r8ux9H4bwIkiX79TAx/OFLmNmxKluPll+Om3f7Qlb
Esc4qaohbleIodpx5i2EYC9j42KGh+TZHMWRLBbOexkbYJAHYgG6nWupbuB6lNeg/p6zIYEpKAVp
BmNLt/yHKECB7Jg4mZpv4SWJLYa+z4DfEG1p6QQbakiAb6BrtU+XjTZyEs2uHx4GuvoYtjsK4owI
wpxSVLtQReUnycFDSODvi01p7cZF0jcqXET05CLL3jlf1WiU7F5+5A0U6O45neIRCpQk/5Yc/56v
7brqXxVT8Tg8/TgbjHVnYiuEQA2FOKi4h1ygtpBpWE0VqypwZ7GYNRcbHyYCpArBb0UZTkld0FIJ
flvzFodDyid8Tn3XZi5saxf+TivGHIXgA8Jea2s6rxwzSBFq+oXa4i/gHSKQvX/RJ8+cxWxE/fLo
buMzzEHRQGCgMzNEgup0pw/mxqRJPjIM88p9EwspWhNAd9SYiLu/wDRHxLuQefAmRQ4D57iFiWyX
6UNznj+uSVwFOh6sVyd4bRq9FpWscOdeiYyhICfAm4RwSmVfg6nEgIFTQuuoRKBEnQSVGh8zKCL3
e0mNwLZzgfwkikwcDs+FQ7PhPrGb0r13PfMzqQhfOTI7+IE/8e2K2hJ13htPQJMVGzbpR9jyjAFL
Ao4KAbEhQisatPmWMZxgubTfGEhQdEj44V09QcllIMELFZGTB79hTn0WwjfY0Vo8H1Hff7+6MPpl
DqgpwX42f2kz/qImKckqEs0jdoe5jax50d94Nt4e4ygZ86JhxNJ4ylwjgou9Z9hkA74458q7Xb7W
0pOmfZ3XNMBWjQLtHNEs3S4zjxWdlnoTiMO3bPWKLwmKGuau2fijLKGuwyRd3wQl4S5jSAlzkGIX
OQ59NwOCax+2t96iAbEuIKso+4QcbSx4cSzd8EBnhuZbekuAWTtMTCAmwo0eZCwObEOTowDn0MTt
+Foy67sjidS4oVTnzdoZyIeiWmhT/mKEic38DPkzWv32QdUVrL6YMyAG+6KukRjmGS5I6X4oTduq
T/Mve9V7ejd73DFs5ARH7H1tGesvE+tCsCaNHptCykWLhsJfj6VK/ynobvXBHWpELrX3O9/nDL9Q
qxG/8bamfqO5851EQcHMdAFueUR7g7mEvCeW7gkBWOqOMRGwzU+npfBUS23op6hNg5X7EAP6xHxK
dOLQVpgO09YClOJXwzdE7wWXkxxE/7jcBIqkaiL+3wkW1hJxsC7mJ1JWALIJfdHnLPxYAK8IQSN1
BL4k39p9pIxYwEhwP6M9Oyh61MK+VSvCPbWh7fJMFpOCdriO63IhOa1NnTzWs4vuvCJenExT8e3f
JD73KGFcKIl+pNJTO4n+tS4SdYSKpg92QJqh9v8NNZFI8gxSSVp2py4KuITxKX2VLr7QXIJdl9SB
jkUfuDw4CKK0UkLldmr7SGX3goEDqLZHsIV0A2x9PjHLoBca0O4CZQDwwVv1muoeDhYlI3f95Oxb
S+F2WQJtm+EbU0DiB1iA5j3xdqU6aS8eBUTnmIU4nLy4hNNf0dsgYvjddvi1Au+B7PCpN26MZQGx
YX0d9AS+jaxF9qRH0d3IyZcYy3o7qpsJQHDE2g8iN34CgGoIAyEoHHRIjNc/e9ceeFxENRbPwnzT
78YKjMKsdFQQFGjPUzpdF0kfJRNsAca9ktskkFteKdNMubhkEvhyMjQ4AYHTiSsOxX1zMzE2udmt
TR69BIj0xxcuCYR244QxoqvfU6WQexFF3hsFgK9qaD1Bzzx6qYX8tNWMsxUz4ibbOj5f/6DN8l5O
B50bc0DZBiLCbz8aY7Jc3dDkUEq4z4xSspegxZ2iYeOGJnwEixQS5JCbRupLL92+pGqbmd2EUxPe
HEvzE89lSDQtf/4aLg22RsYxSwYIof6Rc216jlwQJeVtWKfoyi8pyixXYGRZlfTYRGFQ+79EEpfP
VF6yBodVxWLQzHvzfC2PIkjTh6+CehE1pt4p664oebkCyS8J7bSNSMWeaO5OAiP4HN2U0AAU5h/3
Do0mytp6fGItDZ8P6EHT3vDJpvtqVRPArGNPorT9IT9s6XnwOiOsbt3c8YW3Ef9O1J1uQG2XmP53
M0H6cJjH24OT1So5u0jBbCCAAb3ZnVG00rqhmsnRxaLPlRl6IDCDkMUdPZbiIimKAS6STNlQzL9h
1Zu5PaY1eMCuJbuTEkuN4lAky029yxQrLPmBvGmgNBJtRVOytOtT3rWwGryZiGA32nLCbXPJLmXL
M8hXXmJeURTVvLE2knMUGfZgCnZRpLgbFifV7FTV91HbPZf5OpJGeUF+C4ruGcmw95petoTCxbye
J4igDPMDxq/8XKAotxBOEbAr3HQUv9bWMoabeBB5Bjbv57tQbmAeqBgW7ix5DqUxOlsQDtp2JFzb
+BYPZ4sUib9UXQYCzVdH5IgupuNtymrL+CB3IqBf3sHj4MruAHRxxjfMpCy+Yv6DPeLBLxsJrJ3l
Mgg0JKaWKONGTOSZzUKJR1rD/W9n9FGWzQYd3Fwv1xBuqUsN1jtCGcliJiYX0wNaWdiJklvOY76Z
tqV4aecJ7Y6KKMyQweewtkBpdRpC9kN/+04pTAmaIU9uqyplcCXAijVR+lMXPD01E4NNwK3Uq8Rg
GYZa2KmQpuGZtBpuUSwUmnpbf0HOGN861Hg3LQq/3wyiOWqaY6Mj5kvtwLmSwMeDfPFBywSQPDxv
XW91+4v8r/+o9WoSqrQwAeS2gNV9bzgQDAX9KHIXJj+twy8qtY+DycH3k6F+bML899lt5X1bzwm7
CthnKbPBa+NXxsU2vxlgO90tp3BkOimXxoFFoFN9PgscOR/Z/PdcH8lXP1LxZloVHMQx4x4NkRru
swLf0ZF89wwuAN4wk2tdyMPnw73xixcYn1IJJryz1mn4eQA6xAXg1ZoH5t8l/otSmORiJA0kYeqU
DqbP3vqZUc7KMCFZo1AhmG5wzmOF1Iptacu3g0VRn21Ga+E1fJ6rcknoNppJyIRTjLpIHtKrXQUM
aT8hl1IBHRppn+4eSekf70kgqnmGAKNQc6T2FlOKscGIywVSDUlsQIYLXCtPz6Mt40oO1BB3me4P
HxpNqmpyirUmYo/YSsAe+B1tZgDu9w7aOHZWNF1ThbCJTgI2Ad8+kKeir+shd3BG8pPA4xWgTLnA
+1Cn4x/LiScORmjnQLjblX667YTzXI8MqJ2oHTIpKhKYHVhqYBQA+iVJSrAGZ6Vru8S2+3QFzlyI
sxzxFg0rZXtOSIC8yEkz4uNP+6pSIYmIRw+kr19mpr3XEPA/qp2b2Y6wE8ahijm7i9sfPdbsWc1w
r0p6fn4xy97oEC6ux4jiHW0hz4hOxDIApVeQf9Ilk23MzvAP6CgD8gGpfQ6im0L15UC0kC5wTpD0
iy0YVWQ634X7Nv2TA08/tTFPwyvBXw0mbDH99j/VssbO0tih/2wDgrkUpmNWVV+MSZldV11zUCA0
CRotN+A53Y+bJjTbgyoKhMuzPsGjSWSZ6ApPMBdmySBL4rny6kRI/oDfgU2xXDQMYghyYj+mYskd
9G8q7ee/2wA3LjOSfgIlEbbg3223ZWbxM/xOzZotHKCo4kwiWDuiQKHk8L4Wfs2rS08PK5f1GtQC
zE5pQgWV8voj4MCREpFKIwcvDoS8CxhgMRB6Ym7sUMeCpo2t8H1mMoUlFjBrIXCCJUGAmQmmqjDY
DGwI/yaTVh/2IDvwxln4UV69LRYReUA1DVPxx7jBOrez2t/bGI8nbAYpe4D3IW7TN0eCBXvNzcHY
uOOf7CANA6pzQGWBtqmwM9ShBCz6cj/gA7/+sy8SpWKS+3XIh3SwFIeStMPsFGzecpug7vJUFL/z
de7aiXDACN1ZiksPqLmFqJmL56XdYszdD6lALpmB0HGC0kSa5CXWDtdMoB0qbd41iFTvNxXMUG6U
faQOp12jPnu45JkEB9OWi3XHN/E8djQpyBDyWcYMJ9MgiHDAG6LC9lcNPnvxUR+SKyvBhg/qTlhy
mh6QGsB0Ww2FOnYwnqbzya6hfZG940KIoQaOIZvlF8Q6yPAQGCLyBXcG40A8UP5rExAoHOtcz6gI
WwizwFTA+Z8qN6mLb0vOebOgOnwsLrKn25HrxB0GCcnf5WWG99F52U+wNkgN+GHy3oRW4sswKGgQ
sECdzUU8dCXWS1ZkfnWC7qkBIhTbM6VWxGKi2ZLa+DshEklAUpx0qfN1/NRJi8mYlN7DK0uLoJoF
5w9RtnoR76v73eS+2R2MpeVZPpAAQVvonv39qtcsumEuV9NXsQZdmlKvxHK0QVBQ0XTtuyrupz1O
IemAGLtzthYAlqOkC0l7uDdYSDXUE0xR6vK3aF5zKvKP2nK2nHDuZST8OALuvBmhHj3M6Xy9T+uC
Yi8mXbd0uQ80CWSAk7ECMybuIxwwzj6zqIkThvA3b4OE1uxy/3nfJOEYuHKLYH02w1Me00KTpqAb
aQBmhK7kzF3mzdMCxtaFyzeY90SqBIDSydKzrZ/Gf8rk+JRfx4srwHVZjz1iQE+XI90bSe3PuCIL
9hCYmGshyEVqqi7Kac7GD2+OpQ1whXHb+aQrAobJpL8Aw3hoe86gr9/hHcIsCujY8l0CZsUMkxHG
HyF5K3YIxq8kPdYt9Axx9HQSFZYU6RKJgnHyn2DljssOVgaGgLmX5G6fBhmrvsX4tz2Iz3lG8spD
MGZeBDWzxPEyg42eUnER4LmIpeQQRtu3yq7fTMl8n4bhBwoyYFOBRfSODHFLGSfIUlVPsxgNzUKL
xcldawecE2mFgRGqLbirNPNMeTkisDUY0b7xZAGffFHRkdhKnjtjCmpI8ev0pDXbYccR+osnqVbE
WKS+71CA8gdTCMCnQMZoIhjNorwPanQ/WIYKxQQWbmuwI8L2lgWHTKpPSgyszhFVxWaA316cJX05
MAHQ9m9rAHHNATMEE8rf3OH5Ebsrgtb1PyTca9SxU43411YWWh2EcUiqgKRWwWLMyXt6kOcu4IKa
YERAQP3kiyySN7DEKbMl+gQYHMmX8eqxyBY7NtBZlh8IqRYyfwM6BkdCdRNG8OWc4sCLQxBtGPJP
IGaAgLJr/vHN1pjScuyovPQhjYUno3nl4QTkDUFA8xEFas3APV/x58DD3TRUHu7mSD8ewbIwr89j
GkAZIdGGI6X70nY9lalUX5D1cb4pvuHbShle4l7iQqDsA6nOXZNgT/gqxzoldgtupscs+ujEq9/j
6qblVyJz0/d+7ONzIHxzQslio/ej4sX6a5iHPOXcgicxmgWLI3CgVeZe04ni7KfJ9palVV91jQh9
Jy64hpoJdz1a59PSuKRkFZtUzducISbkDpFKptLk9FBGD/A1W6j5aWQmTjrnVwOCo+oRhzcUWtdb
NeH0CPWqefI0VzOBo2R4O3HWuDDd/1AkPHy/0VPR7vU8XmlRxADAT6o9iDAuRCu3EuBgcIL3rNJT
HgAZ1PpgwGyv0hxg/1q8S61jOZrcIRczbfcGfZRzhCLx1PCulLghEDGXk+Z+2aC5hLxpV3HIXnk2
A6Vdm2jkXfJIT54S5iJ4tB68J5UCWzPtZwAFxIW0huJuxFDOVbw/HcmVGiQpn3Jus+4T/hV02aoX
hBQnmJ1aWpckKLzvGFgnTO9FptuekJnQNfLnvQaKpC1lzkAloOMAPZciYFiWDj4KUQufNb6sN+fV
wfCzncS1suHfRoNInvAIuY23CdSfcIQVQfnGQA6/n9zRfVuuYf8CoYWOdTa8azgFBNZXG1IdM0Mb
mCUqDaGqIfTA5QRoEqspRCv544q98X0Mw9WVgjIugFSaw/+Yp5rpQQFMX/BC3Mo74lbSWjopeMXe
Ze6nT8zTCQUp0L9p2SmvB/GZu9r4lzgUqpVK09MSfN8vAiq/itukR/yYVOprkm5IQSoAGGgk5AV4
5vdoLAALK+FHWer2vMHzLjncf6/0hkbKe/lzkADYEnN9ojDnqpPL6ydPVUUn9tyQitZ++MuL/POQ
7AdDJCenqpgOQjgOO5EwndU34gHsfV9N2vH6IKvWzCVMaCEfqo4ZkWgDVQQODLMOKxgEiZ6DR9al
OaEVN4U4OGV18C51x29LSiNkYPwhSJGSoWskI/Zass1g4YI7mb/iePwmXzAlZYwIa3r9phO6+9bJ
wEJQSmbu6CLGHOkkWmGSgNBDeEJ6ZA36K5xnC/IGG4BwyRg4EiaU6juQmyQLVKnqEVt0eJXhRTN/
KObFPXofLhOBrHvrO1AqOKseM2eHiK/7xTDVMF0HHBDjyZ3Bacrs9gC385pHb6cmlY0vC6WQgs5E
2iilsk0v9r1JjeuNDYCxBSxmDMlwmVEgWZssB8Tn/T/xh6acxs+GsP2lXMKfecJUxloOEy9bkhPz
D8BRX0HZhOYADB+EDSyVzAk4S2qAZ0CwPuUBMOmAsyt4T3l9LtkXUjZxLy6JEIWKd0UZsyREhrqS
hSaWLsXZ7ziSRGDpY9ne7R1JnCNF7t4eoQqYem4HbOqAokvi4dnCIOoODCnQRJqN0RBoBpbKVmkw
dGkkZzV+GQsADx49t5sL9oHbjac5EGvrS/pJQ7OX8tobk6Bw+AbPjkZVEcrH3j9jDgHodXk3NEwP
9l5C/gGRRta3UbsDbjK5fmsjpAyYvdgIXRHzNJyJzmd+UnR/dRPyn4DqpHCme7dUCHlhTfKJ11rO
TZbX30ZXAnpcQGKQPsXGcSeIDcDcIDju/5VMIbiI25PrBdR1ASuL0wtg6mSIzPdd3xVptD03Gbvu
sYYT+gRy5jSk2QMBQV5dcnMwYn9HdkSGEzP9whaM6LkzdgZ7TrFcIhFoLgoiFVgutp9ukzYmIXZi
aYsREuJNiVGxVEbQAu+Z7zH22LYC32dCkGLqRrUUMD1nKR/LOpL4bxXNyRdXVGClC0pgD4EwbWDV
V0u5j1EFVvkrxCauI91cSmrJkZfcWVrad33vqoeyUyVYbWl/cC7jj7EK1Ntwb/MnYL/ivYoikV6T
zrzBlh7l883Mpzx4K/4CIJ7Hp5FWEGcFP2Dv8Dj3YngJlmND7cy2MfAHhzhnhmcTMp++hTcewNyw
6X/2iu0LLRykz0zCbF5c5rZKBtDy8tR3RtODEPJHtPumYbR+DES9ao9gOhCXzERfAUsCMdzVoNeL
I8Lp4K0y5b8Tzx89Q9HAt4ZmSki9PP/iGQlc+ujaELVPUaFjFNWYk4711T6jkRH18rqJEiV+8lQj
88ZSZ6VJa5DEUkwyUQo7rKUXQperqBZOjtpDWnSlHFaoxFQLgArQoA2qZBNzQXLLAVVgg6jRBIU3
UEwZMUtAoHWj2OdGt3wx7HmLZ30l3LVjpVY1AQZxcd+MT4uhORpL6X6ENO3ncJ6CjXhTmmrp2lO4
mn3yrs3FQkJ8hvyoqFUgSbbGEpemlvEU1rcwCyiKxBEtF2/8k3piDvCZq/MTrNTqGl8+GVoeMNIW
x+Oj5PjWaukdR0qcHDTE208WxRcbc6hFsyfihD4s1tvNYsgjs3nVC7ghzimv7PCSPgJvH9oBGRkb
B96Vt8f+0Tv1j9k0v9E1ZBEdhvwrFTgsngvqjQcDRsXp9fUYI6hPbJXtHqu1u/6PpfNajhtJougX
IQLevDatSFEUKT8vCI1GhGuYhisAX7/nFvdlYndGIruBMpnX5TUO4ZFdpjxGCel7T2VtyUIlfGFj
2JTOD2H5eZe/+nHSYuRHBmZ1SZHUkF7+3ewg9dIQ4iqH9BpU4ovFB2dDTMyoAioC/miOrPuKTI7w
rj+YTNmMRIqGGVKpokAvEtWpj0RtcB/rY3Sv8uKrc0mIFbCLcMzpSgopfM7sHvK++A0xSR5kKZHG
IPWoaYj5QU3pCp1oDjDNKVJrrRhFu3wF1tgML9yB8pr6VDgweRSZIaOeRA+ANCEqAdURuQ4C8C8l
PgxnzlpJK64vnJg/sVr9d3B5OR73KlglOmjd+WMrQcMG4gRKyq3WS57p4gPGw/5oZYXMqgyJcxW2
oDhj1+F2UmgMZTpdFHJWq/lWzgewBx0WkWbYGb5SYnkfz3EzAnNSuqBgqQm/656c5dK/OWbHbozd
kYTPK4vp27YD+zdFBGYZBqOKx6lYB/LJMYeAnpSmlOOxZT+zRdGBvVOxYcgrtKxOi9A45aaDehoT
057O564pQNkOcH/o6JeEMQdXczHnd26cPum2T6MZSzXxqRkRzohBIC9y0vboJkmAYm90ItJtSutB
i0/cG/qOiYoPCwCkGQZUAGdME50q+3aFPiWaDv2piug9JkSsQDzKVXH8Z3XBPZL4H5NPpxliOBdU
vN/RvF2oIGhW6Ey6kaNLy9tNdbqMCMdwFEX3rtHpMB7gVkSWnD8TSadSXy1VyIbIOAWLQYcDiert
Mpc3frJe/iGSCTKr5/4J1rk6RYP3t4B1JwheWhDZ9jAqRk+jG9U4q5QmoVySJpHfNleSCRlqmuvD
XrYBWy07yxIh4dmnX1hEfruSkKguZzYLnTTRDIVmXkALWS2UxTqaM9LnBsaKwwtBwYhpVS6NlLWN
Vp2WV6os5Z7aYqrppWbhhLRBIXIe0rB4t3WYL7Q9LIr3Sab8FitudGkWwDB/K+S4T8j8562ANviS
Z/Hy8LPxr1FdA9/aFhLD1xu/gsaJwtYiu8hawNzo/U+AUJCJqLBiXIsJVB0GC154CNRiw6qyfP+2
bctv/GU/MRbwag+4ECK40ttxUVhI0x//IT3jQWgJpBNHpsnoD+EQj5sCPosGnkqdsC86UPzDdyMV
PLpecvWmRvEJO5iP7SHt/IUpYKaGM7L73uvXTjSlz0mtqDEuTmy7g3ZDOdKbaQQEqftcLwsFr/U6
vx+8CkC0+VvpQXdixQUm4PH4XEoADVx96lcnAxsSCe8QqTrFqslH5NIH8ZShEa3VMnE35bOIxupH
XVytVqGMOH0rRr0kV9J6qklim2pqVcJl/7GhrGbWZj4LuJYbrmnT/7oLDZV2IBI0TD2klfiUaVNE
rlcBwqyaO3TYgpkL2JGk/fABCgEJQKsSiRBY/IGY2SFUEfTJM8IUVxRkfBRZFLMCoK4Faba4/oQ5
DkPVS1eKxR+5d8OUBDd8MSAib8nMpn4H4ZhYctrH4bWtjLkKkm289bkvBsZ5XDeoRTB7OaKZ2Knm
cv5juet0oSVwau8tufBJ5JeA8PVOlbNyv/gS3yvyArkK/yDUx3WCV0O4Gi0azKqLD8yOn82RSTWc
1SxkNHQ1jnyAsunGOpZ6EKCn0kwYvCJystOOk9AW9k2rp5af/6xndNGjPA4w6W82eoYwifKB8B5s
yRmlO0NFaJIXFGZpzaRQlD84QdMONvVggVuvqouV59qdifWh2/yVdefqfvCzhYGGYojqjDqa8Hu0
LCWPtc/zXwF7fYKJvAFnp2OI6ahKSjLXcHhOA8Y6u8uOZPSuF6ZO3a2MVxiVCkVIKu2p4bGsopUT
SJU7x0n9P82wBB/q7aAm8PlqdtXhGcluk1E0sVjwcKRlxwSFAnPvqbXLiyEwE1/kSiuTFjIaDfyv
RHZAa+IJCD+4yheS+2iFg/TUxuu+nDpFGDJ1XdPJ2hiJwOqpjTesiJQDEgAxyIibargEwbahLCO+
eXVp8pusMQ9ZPsXllTw31/CRM+WhVlri+i+hqYYKonyEIWrDWruHoMiGc4MrdiaoE+Al9G8SSqC7
Q70/TfrT5PX9LTHOLJ8ca0nd4kRxUjJTXaAPmEW2XNhAFheBC6iP0JZTc0Vs5ua0005bRB/m3B2Z
Z6ytgDqyr6BSJ3ayRn8VGZSiKNKmI/IFtReCgx3AGTtEdNrDAvNRhRo0bSk98EAycgGT5e1ymYOA
4z8K3nouHAAOCYxWHEqwzvuPJtm83+UyzNnngF3/q0E09Jlzg1Kv9Dg6V6d8wLaXfE72PfgRY7dp
SaNHoaf0K3t8kZuBoYWDrM9clpMcZHDNb06OFb8m+ebWOUOnNyHScA1NYkIxdy4epNRhMMYup4Sn
0LPgHHE7eDtvnbBkexmBVPHqGwCtfgcTckMGLM1e8DyOXEKBrzRb93gb5eSpz0iWxrZdHpMNGBTM
lX93IYUYteWfJOdxri1KdJuY54JjMx+ZadALBbdVvaYdv8kaGd2MJxqEHITNwgKHJ04xj2iqCuKv
Aj4XqazOPlpttihgS0GAG0cZz9yKZiDiqNZNaU7xvC7ky0/Zw0EkqOPwXN4jPcY5OrXzAYDsE+Tn
DWzsltecrctduJLW4VKcvvRtt39A7XGGr8dYTiXb0oBesuO1Z/zHLTZsJr7E67ewRfaE2v/GDPgV
TEx3Y2ZdZ6FXAGsFKa5jnbA7u5ueikVoOJFirmJLohSNS0YRx8eONoGxWehfAF+nvn8RtDAszO/b
sjW9HkVXNiuQK/l4b05NlXAIyZ4GKF6nxWVRTKRZOTtikeBCu8gcaMNZz+aoN/7q2IBjeR3czbnn
uOzk50XcNV9DEUtcyWmDJJr/MBF0UefpisWRypFzGdqjMclDkaX9QxO26Gj6zuPmyqMBKHpHFkpC
pdp4WI6vLiFLvCZD74bDseroYYP8N3GPU3q1JCGCxiqI5/iqM2H4e+6WGTUthRNGla4fvhJ24iHr
nOr+3xUL9/lmCxfvb7YPzl8cykd9OigObzzWxXOxcsMlxGOOkrFqStu6gCAf57b/F9TDB1xhmsFV
n+RscabGHc5VDNfzqeq4brEqUTGc6qJzcNvUh4t7t45AaQLv8FJk/c7wYz14iMl4GV+Odqs4WcnH
qH3O07GIgW87MJC/Scr3Z6b5Vn0coSU/OHivvq2XsmFgDg90JLbVjC0NxMaHxVeKJHgGEnV0AMSN
/9SRfcy7H27yMlhuyKU9P7qtdrJLa0cEVAtbABF+W2gGgQWKJjcaeHl18pDO3DFI3g+uIB7LZ7Ou
/T8F4+ofj4sGVXXnBc9J3ZGOkpJA+ZckayAfdyZ64rqvw7GHUGA1mgjpxDR1JI52jp8yvcw7+o+X
mr1Nkz1z6sZgOH3HijZ+jTgTGTmdB9R01YT1VU2IXXSiLUvxgDGphZdHt1UD6RLPWqGdx/VMrMjW
Tze7czn/2req+1XAWd5OgRd9AWzicvLc7cKITYMdiDoIQNTei5MDo0YpgjYgBtnpyL65p0cNbwJ5
ilKfeQgNRyJQznihGs7q9KOLCAxtFj2m9TaTqQYO3iP+bjL4i2kYuCnkaAK9qJ+wj8FulFv/D3oh
92exc6pMMYWTXItdBoib1zCK+4KLSY5t6lOYj1VFhV8k10r1iLYx/ExY1fg6kL5IbsUU5u3VwiA9
DhikGtfmiOHWwzZtt9MaU10zeC6v+HPw+Eggg4/MGeu/9a1OlYPbuIl6PlPHcXMEQizzoHnG+Zpw
EE04GhCtkMYEtl1TQ64DbSZ2vvSmtjnetVKI8K9iaXV/ruX5K33o8WoS/i+3F/8T2JpLX1/FDHOP
8NFF/SE8iObdMZ9tGFDiu/sJhx2VRYQ/oUBYXZGdcPh/0Aqg34MMzMqle4pqz3vYXXf9gkip/Npl
3nAaTJlqaGmbLVLHoyZs6TxsYetHnndqa5c4IoqZtBpDlzI6276IefvXNYw7o+mOz28s//0V05b3
u/Ho2qjowT3myeZMJeG9Wc/k8iYzyFC7Y4bZcj4pHsv9Cy0i2pbjmH5PRtk1VASfUo+uCqqWhr7g
fyHunr5G6MKImojT+t+pCue7cd+6U8nLZHgBct4paT8XncpFMnmbRlbOGbRtyognsJO6NNvRZjW9
6zhxEPH0KIuIGCKmTd5qdwhfDbkwTcI4HbqQCwatXCkbTht/Nh5YJF4S8Hyfv2WHYHDbECcTrt7P
jD7k3XGeIrL/TawfaooFYkpD7H5kY73c1qbe7vrBL76n2wqoGPTlS9VV9QMZ8hPHxYC3rs/mC/Kj
kqSIYjI1DvHqfLyseDcfhshH2ZOhcrehQ1noJU/HGM2vU0BZc5SogkybLtzKGfgR+es0zYxR+awk
pL9y1VlPGzHQCxEwm/vvTI7qI0AD2OBAgc6gBkR6FWdfD9f9+V2ph4Lp+p3aCTJ+cESdahELUhfy
Cw4iJDtY0UmKU08Dhprc90NeXcWJe36EG6B4tRMkK8Ch9/z3WYA9YTgb0nvsp7vzcQLG/J0aFBw4
A/L6TyNlGdAN5+w5SykPYlJ+0gGErKk5HG14bM+z+FP0eII9rM05O5Kue6PZy+hVqVlf3IINsiGE
+BjgZEKtCVykBj6MlZrFQgk9/jKWU4EqVgLd7FzGoXsur3zX9Bfqi4100bZkIxFSjzuwDa/tDDd0
LV9Dw++HxC2+AY0RReyWpUOvRtD4c5rgm4HYZkCam9JE5gU95Ujo9XUYwlgggwDVTAkBfU/SWCT0
HamuUGGUTPjzj/41yGs81mQ2c5iy5JpJVO4mMXAp5YgXdyESKBbZbqrt+8KjR4OhoCYHd0fRXron
c6nyH9OqmXwld7MZ0RE0/mX8jvoqhdEVH6kMUgL4KMWd+nKnvFgFpD2kG1XnFPElGud8eU6Lrrmc
1vMSPm15l7EqEYQD7avERsg77dQ92HMMYYdmDfi3SGbu3ItkIWez02auR9bQFPANycbavzQRuyFt
xB36BWwpwdwORVy/cdc1e1w9Ikn52riELRZBHpaMZDxz/87MX+N2uxRf/p9bJMW40ln7tYP4n4iZ
uFWAA8WZYGCTfae5RIba292NPTWEk+MmpuLcuTMJW/mTMYTiuUsQUaOK5XgcGLfVzONHJ8ccgVn+
PowkHjTSzmxiInBdkb8BwIzJQ+5aCjPX2oV0taYHBnADZUFLWkMPko2oaQYW1ixKFYz0v2CHpr2Z
o6P7VDQRCahG1K+Bn7Qmg6ZkA/KeaQE68zsCSIGuE72ggHgE5CnZITBeGhbSKdfHBlILentP3Arh
ArNz+0Ty6xebgu8eKIZmYKVYh2ov7UCRfLC+rdGhR0H6WhFHI4IAUBUVlAzeF2JmOJ+BjyJIwkTJ
kEgMwIJW3Mc2xkeWpDWmBB0FmMpMZAdt2P9nGFjG2LgZBAh9BhJFwPbke7jFH5OFL2dj/uw4DTv8
RIM4CDsiK4TYCGeVHHW9TLdgYuIGXJfiFaMFTBHifIYxixa0IeqM7bVEPicOeCixFkg6L5wrRUjw
fMMbMlTkiQVJExoSE6DxInUT1o8wSRpzIuo1SDYkI46E8/fcJoOSj28qF/SsMRiiIpU0DLFEpUzN
SSHHvxunIr0BSifRwIW7PYSIYQM/JfVe3mcpBp6jAvlcawr4w2LrLpEO6yING80ulhSksYBKUi4A
BRWeug2Su5oLLdi0aRln8wfXdX+5DExll3Nj5WeYk1BKz0T5XHHa/ZvGtCXuyhn3noncl8sjKidA
q7OuPQ4UUEOa8akGo8FCSO0Q6XvQyX/hynWGW9eZUX3nHK1QkQRAS75GuFNFjMvOrtuc9QkLXHjT
BK3sCHx1+Kr4VDo1/MvE17ZpomwwxqHC1W7fkSSx0ScyjEmIKcwTMwScm7Q9e2S1iHCN5SDsFK8i
KXazuRsbciDkziHFpNKf2GBD+VFI8n3AGIAmLgTD1gkPmuGMTXrrIG+DzWJfmvPK9mYwCzAjQFh6
sEMvTu9fx6upOWR5FOmxT8DSLKH3pKbG4xEWVI7MIKo2YKgNogPbA0I1D0F/cQaKdfeKtDOvCTz2
O2GJV/OaEgcQxJzr6C3ue1cIL+Gu3PT0X5Gq/JGJao/uoeGgGhJpaRI6BFyLUMiv2jJuWEhgcHZ/
pp3AWb4O9oT4H1Rs040guHfDGvM4fBAOZFmku3JAI7rAkIsM4JTHXoGWrGGD+JKD1kn7t5Fqe6aa
JjCUxFIENCiP5+2FYz1lQi0rloAwzjPF6XQR4Mex7r+nhEGN0CvDE5Obt3/dHBQhqJ7RlNX4m0z3
cGhyT+IqwSVTFZgQhhsKkKN0smFvRQWWMkQPsutLCIWihfCWlZuNYQA7CSbCJEowCeuKtNqeaVkR
poPDNAfovSkRtjcVgG4KykfaCYdpClYtMpujLOP9YJ51TqttxB2G464ltsdkQOxm0ooAKbTcWKXU
Tbi7+eYGHat0lDK56Ygg4CdZvRclG2vAcJxZ1+tEDuGdEIx0VOQ3bgwgQz5mQujyHTEBv6he3es9
uwQ3FQwdUDr/18RQU6ThvM8fLRO/uurcYfzTaHK7ZYcRWvQf7DRMF1T9JgzxXGJmofmp0Bm1ebvd
VGvS3Y7SsxbkByN9ZgKY03NKvUdFFKTpciIVyLSsEp19r4h++0TgRp80mGhUjFzS4uwYeBd2WAlO
7RdrWXN9Imvek8qZlg36smKdjE3/jfFuF0Q0TIahjEYKCjV4e4m84r5aIwqzhmki77yrdb4qnrlZ
86d0BY2ngM44XAFRsX1TfAuSF1sYBrxdvl4kJYL3m8BFWCn64LCxyiw6vTDgV9kR3CGJpI+EvyLZ
mFmGE1sSjXaDgnuHjbbTIGwqFyZCYHk55xDr8jdAvm7qHujFI1J3vkyAJmnS3zSJ7tsoptgFNR2x
nhcdz6KPQqBgw+ezjJkiFoVeQi9XpCuCOjnzYK7OY0wkMPIP+dYncgSBK3ksmQKYHKSdE5P/pPBK
PCIdIixj4y7UnnRijizxvvLiQifyeLW0TRQ82DxeS1SCCb7YTJO9ISthcbtPKp1PFWjwA8PFPLzm
G3++UqmcYSihswlvqjTI7mLCO8GF1uh7fQjM3tC4ai502EKV2jg5Q/FLhYDlQP56aTpDN+Zklgm9
gC6/baaRZXohERov0o6O7HhTpjztPQX9zmOxo/0oqdlkGkRB3fEQQMoop0ZFZUbfmp+BXSaOM9Xl
MM4Bqj6OOftOrGYOATFni2SSfcWkB3OOduxF8YxpdH2pe5Cs4Bj9T2MJh2tHtIMZIvM2xH/EgF5h
gzDZ4AKD9echu3HMGuB9dx4/9sDvPC7Lz7DF9m+Vv9T2AGIk0QLUc1IEfHTLatt6WVHIxYVLv3HJ
Kq9041kL24adxNobbKCYBvahmUdSJlF8gZ3ATv+CrrIX4bPlWQkG5yAQDe3/d3Hn4M4AdzFQh0di
M+n6SFBqy8omX+NRUYrsmTa6R83ef4Duzq6OwD+qk827sgZEm7OLNwT/iMsRgL3j1YyMK+zBXTm7
NPTKIxDcYnXUI2+Hg+5mzLigDqpJrNLcggjE/qv3KqKPAgvts/rrGKD17KmQmmrkHZWX7dqaqnBw
s0ZjiEYffDe9sG+niB9oowes2nJaOcPGuPNRVDI7zQrIFL7X+Jx58iyaM1M63mOIZ6h05PjswoyO
1pbRxKQjWJPkYZFHA3ErEf98icBn4YVlar6uI3D0O5O1U5BY6zdX13ga+WUnDEDgXSDNwDr0VkkJ
v4HtDshzhlN1eFpXmgVgZ7mvBmUDyDciSulI7bopmJgKqqL9dw65sWDsSG0nrlwn+Loj5nMusnv4
HGQN197XdCeuLefPF6kMckuFwx157pk1WJe0PDUiMoAU2vwzRj8b7IY8GOU8E3rsFBRy/2yUo5Vi
2KhKq5Z0I5njaGdJPkAbP4LijDUHhMbkHglFMCT7t9EPqG0i1vUh2vw9MylX2S6lvw2XhK2nbmS6
xkcOQxBwasuPaD796/YAdKqQxKBb7MM3Nmp37Vx4GJ0PX3V4vFVo7eFToi1sVQh2soTNubUBDhay
HxlhYHH3rlA5dQ5fbfSsHUZuH37CpiJRDM5RkmIpPE2STzdrSLE3SmlxRPxi9PYAB05JT8gdQdoT
FCnGtDBDCgObifglpyTU1dsnAkMjuu/u4ny3GapBwuoJa3IGrWcQHKWgT9i9h5VwYfKTSF0LNJ0X
DZGSIHDiLV759TDgwDb8z/BWcO2yucwG9mNnFr0Hpoqgo4MeP7oMEwhlFEkT1Q9rMz2c1y5/IAaB
DplBYUbRjXVMGeiniMA48i3gSCLiP07EG1OG1VhqmWgTTzUVA7F/6CA6ouSI9kCIQqHMP1ATQAwB
Ei3Rgxl0uxXMaTEz7YTlLeVV7koqieNM9SySBovZn/Div2my3jS1rNyM32rOqF7CmYgpN/EROdip
nGcWEMI6cqMBgznhwkf4fO7OQX+WvU+DIQ26CGoDdQ9afDV4dXja/PJvqkG21vpUbHIWJ/zJWhFu
YQtvDiP4J3X3b5O//lwR4DHOmT3YwbrWpbktDSda0OXt9UGIv51nS9AWVGHNQobQ4Ex0z18t9+6l
I72oAVWnFkbTCYF+F8bo5ouDLRDG/K3xYDbnyHp3dtUv2J7EZzvwuJ6y3Kg2UH2SDMFU6CDj2pkS
CMkgKp/dFtKI7GxeDqk7mu98Li/ZzUa1ieCnII2b6Rw2kgnZNS0BHq+THXSFk+yn+l9AziAGjZBM
HRqcj8jnnwY0E1b30HFxvmvtlTEThuCDaQG45wopxvsAqsOD7jnB0UjwRMJaUbQDe856acOQIv09
Ta5kYxRMh0Bii8yUp8hBuDBxnGdOjCEHJhMWg2DOT1s9oWlmobPOwdNsQUJlxOPS/EkNxg4jlW/K
Zh7B9u8DzV21tR0zhBk6O8iPNpN1QUIxhFPJqQsgXKE1YY3Z2bM4A2kRZP5RIsE0S/7rsk9sPLDN
C1UNF658K7cKHzsNkq0NlXOS6piSoMtZuTQTpcy6QIvIe9jtnADmOUET9QG9sYcUloc3avTdgVo6
ZNJz6oviwxjktuhCjCdSFVTjzs7ueQ9ViwXVLixqLRNMibznVAaVkp6PSWsOedIDdQBhtOCNGGU/
2pK4Iy2D4xNB1gYlwpzikLAzHip6o7dwj/gNMSXnuzwwkGFFws6mU9GjaCaQHtIf57b5G5JHCzjf
o+8LR3GUCVOrYNoHP2IEA9F4Soy2SpuGI/62GHSIM6bhFPnecjMt9Antngqt7X4eHUVzx5gn5wxA
mMPzJDKrSY9Etxk82PEPvc+MySniCHKXcwiRn0RI1Ytq4E+TmkKRJJIaoCCdFa4yIEhY+FzGYWxk
xCsIHDgDzf9lcVCmadn04YEgrUNR4mYLpKRuVzl3+gNMuEcwjqwaZFtJu/YgZhmvpxZBNGR9grZu
gN3x+I2Qz9Mn9zL/y28FnzCoXRX6w57G4URjg/00fLXAQT9aJQ2VvTYzIABijEzjItDZIWtoHDrk
RqJ4pWzb0KDVM3+HfgT7bd0R7ze8iqkpgDfQDHuS2cFTUnzi8wISXYkrYwwKkRCyICui3TZsGMJ/
9eH5eaKNDAOUFabHiLyAtkLgvNlSu5OyTt4N48AjNQMarqmT0kPDWdyS83pjTiwJHTbG04YhsLnh
qmVa7TRYzGXGxvsOUlwoO5YAGYkYC6Sk0AoLpyM1iEnkOBhJNtWBu+rArVW9yVMVFj+mQreMsuEC
j+1qBUjuzDg65xCp1fDz3Ez2yWrlYa1i2MBX0VHRAzTkzYKwlYwZc9J7WwKDrfPbUJYYho1yvPOM
7EMkSR/sgGdkDy234iqygS0NRmmpZSsMqiA2NAQAzwNK2IL5Fa9AgMzOqllAvBzSOrnKmirlL4jJ
M2fqJ3eNXxtMiu5FKjU1mdgGmb0EHmqp7rDSYbIAnfZs5h/WxYDmAmJL1ggbGA3TChBaK8cjIxkF
KTOh04chzYn0xzFFHmD5nh7aATtv/CHMuQR32aRJREDcQxWoyNQe5Aq2HADCzldm+NTlNZnI124O
esyGnBxUTyo0L3TqmiNpDmIx00T2joSvYytBtH+uttWzzaeGJaCm5lhHYytmQA6+QrKcQXuFe4Oo
ESJRahLGOUPQ2dNUcQp4emcNGhnLJUjC5G7QqYi8Y5s6Ye0NcggyyRNL8k7n5l5QaAX8GLNTkfUX
9kSY8q77vnyGZyNvJ0dWOdcfPEy2p8CPvpQCbkgSo31YOWerYR6vWnToV2lKr2J8qGFKHEoC6jHJ
BQjl+SrI2CYe6iLtS7U55CqgP3EuFA0wHSUpSQGrNK26zz2TUbERuZBb5/mr3A02dqJwFLSzazue
q+1fHMbLI07Os4aQUDdR2lIaAmwiOVbqEdSkHFomQmJmNlpfdzbfEvlYQ45PCgqeZMNhSa0C4HMW
jXrBoSUoXeUPFqJfaZ0TlkcUkBd9mBgZJBgKISokC0n/nKg7YJaNJXMvkJhNLRaRrtuGYTg7eyUR
nsugX7oYF4eZOVQD+lotTEPqWwCmY+PH1voYo6VFcmQtLoDqBxtzvWLCC3yKJyfnYIWMI56kDmp5
BMbTjFDs7mASK90qDwWHL/01hmALgUN297dBghfD4SR6AEInj0uN17jRL6Czow93xUuvQOCY3uD6
zlV/t8dRdErOun2lfpxS/ut0RvoOz07kQ3A0X+UMSwjwnWI8TijFf9N5QySDHyptxGtB5IG+WKmB
IdpFp0DeAc2hhZAIW3D3RNYb3Bvb011VXuYF3Ba4HmRkaJC5QtRNSuqzaorQ4zZJA+HD8ooTK/tM
/XFnG384kj9Ti48JHousmPlor89tUHJYkVPszvwIa0c1MLm8ZT7UpLFCU8xqJ8ECpc2ZExCcDyRW
M0ebEvArS5ryaoQowM15udzz1lE6KAbYxmCFMf48C2/hxXszDPa8tykAiGadx7Thktf8vCBeq7sh
NA+2eZ4WAOK+PtDheAyx07GEVIF+MCc9pQm/+Tk51Q6hQUwq5uSWFcldftdV29wDPLzimniycEa4
JFQNLjnppNFMCsVaYvy6e8rLqVaULYaygZsTQRnFWDqhmD1go4j0ZG2eBxAYB1O0YNs+YANwrE+s
bpaw5ZEZDvnL9ZlQZyOT0gWeG60EDFTPcZLGIDt23CsQHn0frDLh+eRhnRUxH+Ej6d3oJlG6G/pQ
RFIzBzdw/DPxqgkSVK7ggjvmrtmo8kj+oBHJqQhUYL5rWc+8gzjYt5sL7kmMk8jr6hx/C1eb97uL
ONwZ+fsVpJkf5NKDHUTjduCjgHccyz1KeKKu2PU+Ww3mjivC5/02Nfns76CqQ5ga1jaQASFD0Y6I
78x7xLEWI53i5euaQXC13DUO2hyrSSs0UA/bMwvFUwvBOFHrIFQwax/xuDjgzAojV4BNqcC23hF8
kuF9fQAT2GChWhFmZLFSG5KxdM14WIBXBfLbBF07eSsMuDDtjNlpnGEXOUvQnFPzK8aQyb/Q0x2H
0YIkJ53oSEzO1LZRB9m0IkjXKCwraO9Hgo+t/ruPJQK/cBeHEHeuT7pOLRw51j+q8NWmQaqUsRlI
CXfB5Kv2EpYbguIwvxkubDp6VN1lRcBpTYFg8bA+o3NGvALDk7CILPDEVRf/VRoUM+X771XiZ3fV
2m/cWBPw6A6jaUi0+OkGbHuiaRC7jxp0joeYuuDA+D3rIDRRdDP0XvJiMsHlsisYOWFCl0Y1xBuM
wASxsTJDk43FH05EBnCZWmexiZk/1zNb16Ig1kHgNsCpdnW5CkUIW2rUd5JtpniyVTOk3Ip+UM/P
JSzjEr0jWEIQkZzphQrXXkWgJX30Gs7NDzwd3D+ati4SEhkPVXHLjb7lHIEpWzE8uEYxqDYfz8yk
uY7WuThF03FcuaWuGLcsWDM76Tu5r/IBQJuMZpg0tLQ/7VINAdBuAFlwzHXwSdMG+t5PXv7seox9
nc47oi3nOP5RyvZvVi3VyECFEcYc/WQ0iQtNEetljD9n0FH1YHlVC9pAMtD8OyzqKUaQGo6Ep6Kp
D304dIsOpQ3VEu4vXMJ0Q0gm9EcV8BIunBX2BkTe053mIMFSodyn0EOZm6CrW4cwuAuYt3JvbyS3
yhGfILWCu2PlzwEwIxVjiG8MGhXZig0doFUO7+kU8u2WmO1n6/CYdObIDZP8PxarRx9hstD/ZYfF
VfIs94QZ7qt3wsKHGbXq0b/meBgJUwKxwHzg4J48VenS3F7aVi0bnDUsoYxbIt242Po6+chGA8xG
HEr/tz363vmXB6t3Wpv/p2Fpbt06he3HCM7wetW0OJyBnC8a/1WcZ3S/BcKru0DWeRMv6dO6wbSt
KQtgBEZDxAjHZyZmNvYhI4otOk0gG7VVJQNYRand7yxzJG9IRxLaQcswWzUqxug7MVGEopN7eNkg
FvdwuB7D83KVOW57m/gxkttxoONLsYVxEr9YFZwdCmWTgonIOH8G4Rx+mDWo/6SDiHzGaE2GgryR
GE74cRGMaH80LDTX5tcQr8YPXxMLxDTSlWWt63MgWhp6Lr7ZvP1iYBQ5DpZXwyxrG3c2AQg82zCH
9yPCobKTSSwFZ8JlDSim6QQMrHXwm4y/Vv6ehKpM6mIybKWAVg0QsPPVzIxX9SjBBol//jAlnHvv
eRQKCADG7j4gfg5PdTM9zuTOvhL6yJnqq9k5+PdWb3/h0Y8EohDbBM5Yk50NNsMNm6EIISsHhCYV
wwayCTlBIjzh6DdNS9lvERgNDLdjPR00NA2rzWKEzBIACFVxbBP/Up+PYzrx9LUwFWwnKUEXpOAF
x2OhpFnbjjW9eOYELYR7II4xcyuPz4JJJNsrfLDO4TM5VGBPH6xUw7Pa2AwtH+Noh0/y7t2lBASA
tB5s36JjwcCb1M9EUYJchSBhKMuvnUMq+pgvVlSFuYo6n5mpuyYUiyjgLKNWs/yg+mJz5qwQxdHX
AmFistIYhU5DfyFI+p2ZuYjV5CC+aSKqt8IdUKfvWGgtdWTLbGenqkpaMqXcASyU5wBMkpCABd0K
iq7JA5Z5tgoQBZcXhW5SYYfIcTC2BKAVhrz+MOMbTw7OLys4WGJvu6uOC0y+wFOJJO/6hbE8hnUg
9XuRQaS5Dd0ZRDJl1A78CFXzZtMvGW5i4wxCf6IXyZP5oWiB0hFroe86KBCRobj3ZTe0lFKcMKOE
CbTcWovMHOQS3Kr4eE6IxllBE7BHQ/yCn6FjJbctnOIfbko4n3AEYo8It0iW4Nlsiszz4LxllKQ3
oIgC/3fDrnxpHJVfJeVU4Vu8jtPKijTQ+/SP+mEPSb5un8rOXRi1SEnTuEf/PR0pzBrGqRUpBUbN
+F8HzRMS5pfkQtyQcWgG9Z+mDPVKk1MeY6ZfOIao84mvoPlvu/Hjiv6PA4+bzEzcsRyEePQj7t0m
Di9fNIUlzTTgb66eKXS/TuMAyZhzIs16uiVnhaLg3ocroS/GJVI9M0LwD5+FQ23mdi5gL9lLGJUw
4HIp9AMRONQdJNB8CTdGeboR5IhN+yocloQdCmw7ORI28dXM5gVs7D87HrlhAi7h74xEUSqbG+nE
UU4HJC2opox27kxBq36Sgv/FBtNNGrYlpctAqNcoL3JCT+/CZFxpLJsJOIxJMCGr5syGJMaBaJ8J
///II3JzqABs5JD7Yf5rS5qRbpdWl46aTU3ytNT+lFkawkOINfgxDkAkWVhTWh02C2UpEa3oRKz7
qSi5JKkMgucUzoq+n7J/IhX0Q801dVtGCPC4uF7IBIUomnD2N25C6N1E7rDikGKwNXcDUQsvPNda
kqkRJ8C55nZ0Lq13isqIYqRjDg7jUH4ZEO2nlIhlXKeIvPouAN3hiymWqyCShsBPu+6paFNyXz9a
eSezDGnFZhEOfMRPSAkn4DBu6LUr/unK6HPmbLsLxbPjm9nzZJWxh8dDimBR07K0Q1tytqCGW21I
wTzQiW2Xnvk2+XdamOdapJa1+ppYriRvfcGTDieH7eG+15x3xLrF9dYxqG80XfKJihfZDVYaEM+8
I3yI39TIbCONivUe28FjROmxT5HKQ8VRHhV9M99I+GmDelLsKOCMXC9pjYEFMVHwoakToD+q1qKm
YCVUA3FSrUQATRQhjgpaII2+RJFLqdni8p0OyTdbku1tkmRgFBcQql3fkCPElP80uNxPbvHDHCGw
AHL5k+UuLMhFOYBU1ONr0Mf+ZP2ALcjCZgPzbSvfb7RilN6hz8nKAFlqzh2LMa5gyY5YOWRg3/As
2QFnQFo7uKE4c2LWwgfDHce6Jrzjma84EyloySPij216JBo2V3g6cLFX8LEXekTpzWki0p/moOix
SaUAIPu9f3EdpPJ5XFGGIEzuW/7ymjjPY5v8nDLSEd2O2oWZt9GOpAPEO+3RNsWkOd22lW4h8NYd
0BCOy3+ZzCX6btlVM6JxSCM+P40oSBZrm1g9xELFoS5AES+uz4nvemUJ5q9JzKEHu6FM4nv88q9u
RnxlWuLODVct7UjhcW69fU8zOAOZCKduyIjTpbbbE+dLTLf8aFx8LhtFUBNRlDmr+0bjgcFIRzDt
hkZRIyTCSV2e9rL0IYw45ZiG+fA+0koXTBdty9XgXP5BV5bfk4xNp3tW9auENE5GxGUaI9Ev2CTZ
BG9TvA9PVKcQSDGPrumxjzmcrFdl2rdEFxEJa2duCjxW32aHBfcV27LBZf0OrjFIyrAelRPckgun
4TbhqiiBkRufIDJuGlZzEfAM7XVccNe3J0vZ0pSBXrTYkQt/P/8iA7Z/XMfKv/OclSEpGeLZKSV4
pB+n5U8fdlw+KwWvUQS59fy4A1URzRoXxB9rcOLYg4Eaua90p4Y90JKdRW4Ini+g5k+9qz6AmGeO
d5A28n0QhGl5aTSIle67Bz+T5lazbe1PsWQj4gbab1Q+dq4OOQnovxhnqvM3XCJyL3gI1M31k3Vi
UUpE10FWOVdTCDcDAw2O9svaUqhwIZ8THS0+h5XZ9GtWFXGz5EoHb5FMaBqhHfpLByopg6hgOB2x
uYKvQXML+2ETp6RSTzuYczohZpBI9336jw16U25YT8LntcL4yCjGd8/f4/uyq1GaIveAY7WhoFQ+
h8NvnQqQ2GJTxAkRzyeGNVLi5suL2SFzLAAFuUUyn2Ans4JqysyJzZF4I5x91qLG/CQ+s0xlNrWt
Rl/rLHy/KmloU5bhvauB+H5jetdPySmIV+NjuZp3klXpazdlwI4rwIoN87XqJ2YbA9Mk6rLd/IkB
l5wC+hZiGQiqByQApEl5SiSrUEVikrq3CvD3D1rqGtUAE5AaFjMQPUFniI4tZcdUkJ92PuRIoXny
2jOOU+QUgKF0YEyg4B8GtzVCMlZxgBNND42eLFHUNsEL5cMyM+0i7C/1TSJGBiD44Yh4maOmTHWt
WigN3xkcRiZH3gXhprZj6XjeNekfD/+fAclGZBZRolCqMeEMdaQQgSD9z0kG71ROSM5RPgFrUpFj
J6G4bSaE9opQbxiTcl03mLOoJEj87K7zpr1c+dy0H9aM59T57Birm8Ipg4FQIQpBhzakH4Uj418i
OJ4NmLJdsV1wk2uhZCb6OVbFRBYH1TsDiJzHTuMu9zsMGP+FJZs5uQikX2/zff5LfNJBRcYbYVIq
ZDEKrTRaKHEngP1+AOawQqmU+QGkH5FCY+s2JWLZSE3E+kw31iQUQs2Q4NvxC2eYAHBgrncNJ5+w
k1IMAqdaSCVtWXMWTcHaQ42HBPK9OzAGUVR4cPOeASL4dt3/WDqT5baxJIp+ESIeiXkriZJs2Zbk
qWRvGC67DAIg5pH4+j432YvuqHa5JRJ4Q+bNO9xNRDPcoT1q3tNr8Csc5lxIw1FayZvUAHp6nbdr
u5jKmn8J8CiD7ddRSlbsj6AWySBsoKbpzKD0Rarw9/oldrpVrFcxly0NAQKMwaGkwRfWG+LbQLaU
/HjHxAb5e/s7mwQLU+vQpeBQnsLgB954sViaBGs1U6lb/4k6wN1tubgxA9fsfOHojT2A5mCvoi/l
XqFh5AwkxMEkZLW4r4X8VtGsvRgS6yM9v4snwac0RliS4tglowIju7uEl6ZdbNUOYhUmRjvKBx4V
4L021CKbowFLHKacAEshPPcEs7hOG87NeCvzgJB30YGiAZXTCslMYu9SdsYLCOu81L+NsmKGpcy1
GPkJprJOe9khMlqIHHosU4QYSRZ2T2V3xDYWtjiYzX0P2oA7H9z4fpve4pB7dT9inhOchreiAfSY
exm4pdnzGCfB7Zxmb2VCH2d0fkyMYF22nGYJ4fGwLlneCMdxHuB9kx2J+rJSdSwFLKpYZiKRmjC9
vg0q9Pu54ha1CThV5OlrmawjMzMO0AtUPM3aW0JjGXy+bu3SfYlrGtMeNe4dStgUqS5nvG9cBay3
Dlj4UROnwWdvBFhi1E4OEnLqK1eUSC+I/nQfs5UayfYrCUBuE9SXS8fHh4WF5k8C4KyjWm+8GU1L
xOrtHTV9gazmdlbu3owLEag9MEE5R3T6K0Vceol/YDWDTnjhONiOY/RAkGiIDSgTmPkUfdiMO1FV
v2sLnh1DJItUIr4u3lY7BMouhnTLN3IRludNXms1st3HWGCthRsWe3DRbUK3HDvcAGCT5beFDNd5
jZQcPUKFZaLXxztuvEt3XnQoXP7dqBMcO819ODfRIUoHBffsCV9LUmqyocL5j4SL+A7yBYxkBTnP
F2Y92cr3M8SgmRxc1LrTHc6PIciPfOESuvmGrA2/xQR10djm39c9YYr+nlGsT799D5Hih3iPWcVu
glPA6TdvySdfTW+QAt8UO9DdPqNJPV127WE89t9iYszv2jSDtL1julOfGaPWIGaAhe7dpUDDB/km
PvQXFpU3jxz3iw+vSbMekHTmGBizvqNaIygGswLGCwByDF1hO6+YoMJrmR7ssdUtnXRNHfkFagOw
WdJl9HEnfKHhw6t8O3UEg172rxYjGYzr/jXBeRsWzPw6A+7djHBYD3D0pgev5bTrN1qU2VGuDAFA
hejlKBdBTHxm0kWgkd7MzQLcPD0UE9/YJt7uTLI51dD677bW+1sA4T3lOcHPEGSwr/LybgPZPAt/
Oor2dh6IcXYDnaLVM0EOVmZCgUVYazS+iVoEpI8bVe8uT0G19O7/JWS/YVbANOOXFl2A5pZBW3Sh
GVedFK8DUCgpNq/JhR8+HLnBHGxPGB6cgc0WEHu2oX7OU1BLjyGlE8nK1fwX2gWGlKkhV6xfv8O2
yit4YeXKqDE7VYgGC54eJHeKvfW4PBNawYWf6hmMrBLTNxgpKItgGxBZdRjmEZwpZJRGguv8iNqM
HpC5rHlFLhn/K+jZrYGr8FmGX/iVhBacmfsw/4KwCIaWTG/hnHBhaXctHYyRRaoN0gHcZ2FK/6Cs
QJTlwv13KprkbknUzy2yi9LmHPZUIkA1DAMyoM64zi/V7Xno6HbiS/KGYQJRocgx3zfHfASbKnco
yIcKp2ckMshIGCozARtEhyjj6jTeXMY5fLzEkX9odh3WwBJsYC5b/QesC8cLAGKRLu30FZmx/xzM
WI4nE+1vQHNEBa1tqgwtsf0acYCSSeqok66EjOs8cLT/lrcFNsptx3qlcGNzOQw6b41OY2wCjI08
QIbmPyjqT8skgnO7ux/y/fqCbDLEZZFXOB/b6MUQ1CHgOIQ/w8oLOVrtmqllHCd0vAkHuojjJf++
m5ftALwPTUowsbrWZSJwIvHYExhHQZVYcMTGSZxJWY5qWZrWqxJ1WTAN6IOovpv9qQepxKlxaDhm
F2R+PBGQKWwdifsSM5lZTglyoYZw5NSeLey5Bplyx2F+FLLcKEuWlBeiGaD5f4Q+GRxcDBhp43sL
010GsOCko/r0GjbkPPLJarwS3yWZ1FGbhaARJoe+IKjD7akkR8FcKZuU28trsQdaEGzH+tuxqiOA
eAJoKRseio2KPBYvYtux4cu23F4iNE7+zRFrh3fGvogLSoZ4wRaw2UDiQonnSvHEQo6shDkIXrAR
fcBeFO49CGBDCUVDxL/A+JJxsFZ/gszvUZ0O0TcMOrLJe8pG0E7M694jsKW6VQyf+US4GBIF8EJJ
AIQxEUppTrOOUm/eUwP6yt3D1RV0xug/vkYv0upNKtAqxvYu/dgribtQJWLQeC9PSxm9mHqu4bU8
KquHkSYM9qzeXrw9TbpXt4jD6KwPvc+VbwOnHtbCYY6QWNWgWrxn7N1KLJv2NBNlxs9fYkBjC4ql
i2SEhQ4yIVcFkQGnFHX+z3ljZsQknB6LqgDm4PbLwBTzhsmUNTzX+TNmeW89VnYNPOQ7n7y2+7ni
e4o37p35mZZUFJ+wkK8zmpSs57oLFGdjEQga2lKbcEYJLU+9y4ObmH8moi2kj/IGdEcKMlk4XU1x
qdfw9fyV4WEGr4mZ80X1/UV8H21HBNJ0Tph5433LxlwiCj1LOFpwzKQZZskxZt9eqjR4OgogNOtS
GNYv1X7HvvaoipfztKc+rsobMqlf63Aqn0w4V1ceiG0G/oEF4bIXZf2EM7k5MSUyyBlGVtdQ4U7a
qbOelvApgWYBnw4yuLK+oL6HTyQg0JRGAB300dhUg2Ji/IhVKx9wIRgKNESeMKBCpiswkxLASr4M
timGWhjRZmVvaSgZFKJzyY5mGzmFYlgjD5uQgrlfimd5eXB4cbwbp7TZ1yT6wu23FcgN/RYzoyWb
juMiARiGhcQvwkiXxY3k4t0MxpAQI8NoTbhYObCXfXDtW+ZD5V3tQ7eB/ZzeFzT+zOrxYNszflkW
9XOaV2Wc5u+vqJmSbOBPfVUqNS0+J2dP6xcr52hbmhApT9Lfpsf2P2Q2P41qPi/La+/xJG0jLyeY
0srprUk3BCiiBfSF/tQwYW4pGfF/YXljkoCCTL23N1e/e8RjPWmpS4dzrklxgcF0RGp2PPPcLJOp
79CFIJ2BmcvKX3pWhaEXSElFEqAvDEK+aAJDGAKWGO6e4iRWmmDLCyrPi4gOXvvoYp52RnN4G6Qs
yz0BRzcTAeOHcscwEdsGHjBDC174kYaI9gknP/i1lPxlQu2Etc4VoYNEY65cFcV0T70rGE0HFhsH
LMNR8Cw+AxP4wH83shEhthMQXkJPHrbwyfPr3z4BzIzh12++BI7+yiPauqQ4EDf7qZzQFOH2+nIO
1uAflJjgNLLtpMtisMzAxxxxXMMwzcQcxsuMQPxyqG64xWMztNegHCfTHUrUiVCXIngakqjFdDVc
b30k/rBawndByzOQjdi1gDpHu/uE/BJms/2/AxEnPGqtk0uUfDIysA78rADYtXMQX9IP7rL2b6Zr
LRzzfdf6H/qcRX5hwVQ33YwDzc28YFTLs8wCqHHNBevPMilASed+/Tk0i/+ctax+uAFM8KTRxty1
eSLJD2BevgOQJGWoyCOxBMoBA33ScoPH5qIG7iT0t6HggjhFcXTm8SYF6MQsjV+vKUxdc0dv++Dp
grvXgVRKTWAw1QBeRm0R0ur6fDoAfEaCLAAsKpj5HOJCdPeWwGJvRHfoN8f44wWWLha37Iy+G84v
nM7H8r5Q6EBQdf1Dfq7iB7ZnkD8m7C9KlbLg2sgXhpLEelP+51QVGsI3mV6AWHNZ8vFCdOzlZirL
/jtF+7NRdIYsyj+hdsq/oLXuqMDU0islMZltlsrMr+V/XQOvjnJJ7mWQ3VECuRFgmCJRkROE5Bpa
jj719Bis/Fv48+QqK9ly6QTHYsT6zCaCOusodpZYJ1WMjYvRb+CR8oR3gOxu4TK/EpElOzmPVXYT
H31cgDtu6oJQkIc4WLBp4G5eJwi02ZTc7+LdCbF1GE+39ZlNTX2fcuidwKI8cFDoW4P35Hr0fOBA
OQCMO/7ad177Pq+6HYI47nbU2hx72NbcD7DXb2qsxTg1ebM1ytobaTPBOO7jpvm8Tbzqno4MnIlK
xoIO65mDoilndzDUj6frHqdiq76AykV4DnC7X5Na9zQMZod42YGgB2PwrYz1nPcsWJuNMOxv7m1c
PZy5/ZuKUdpVVhszNGjC7JkAmz+uBS4qdwKkvPHNQl7Msww2RfRCUDFAXBhvX5ae4RPWRvdKVzD4
ZZh53bjbtZ9qHy0JNG5UZIyjIeWgLBHHxtg2GTHCzMsQVQYUdQk8yJtuzwFWHY8hgxJ6PSmGmTf9
TZIRJG1+W1Y500lO7lLCADCClIGdpldHtuEsQ4GISLvDjuzABzSioKJH6YhCyhA5CDXRxMMb2YWk
oM23EPTb4Y6rIYCQwMyxCD/MUzi8Cz1JO49l+l4TVYQtoJk9jyGTwr2m6qMdYLqwMbp+50cAf00e
8abKef2lKLelrn9BwhpRM7D+LBMqW47f+4CKWfxXM1XituLTRdquF34g8MDlHXl7rZFXY6bWNPpI
RhbFEBYnrnJo896Thzv4O+YnQBU75NGzzIjnEkgi970JBMef7vpN7opI2ULAiyFnEOuF9D927c4N
D7XuVLatMCAQAGFKxTd3PdeC5xN2qist5g3dGlfFr/rmdRuP+bt4jy8W9S9HEY4t8JFq5L9EB3AB
z4F7CTri66BU4Z108sL4riAz5X1woklrpmP+xtn9QjIgvRNsKGSVA+QUi69NRkhAzuF4FIfw7rmJ
S7Rr/BOM2/bdTJzNow+L8G6m8OpJqnqKxbFuq+byAPMmgLzKQGlZgPHs0K4dZ9t+uezhspbZoWDK
9X7zKMOzMVmezexuwMbnFkban/4M3tuuuADVWwfvct2RAzfG2zUfwYBFRQC/ml+nWTVCaZyNF9Ds
gFWLi1aW44H6LVVngy7/GWeA8T1lzIzZ4USt62GskpS8vKGBNw8Pm6fXgaAE2w5no9gF3wZ8xxnw
UdZf1WX+BHjGqT18NmWpL1KsLhxzyMxWajQUfYj9MXDdA6P4ffTf0iKwt7JPg18bnRrj5qoOyHQ8
tbgW9BOZlTdw+agLdvy+beJx+uCq7e0lG/FFqHAnufE6tiJui9+zWtsUE5VDM8IJiQuqKX/PIAAe
tv9+LoGPaNvAVOcKPMBjpvSe3B6Cg44sHkJq1u8ESS8f5yJyv0oKKQNKA89UwZKCFWlyb1aKQ8m8
bAiBQYbW776YYPG44vuH/RODF8aEXBLSaEsbjzswmRb4AIzsHdqwBpvFe3SUCGISD2uDAgeMb2eI
1AcseMkjrwbxV5fpDHUbyM38nhD3b0Bx21zJewdWfSjas5xjmw3DIrgI9TsXEn/eECaOkETyYkqW
rOLYESkCih7L2sFMDi7SbKy0W5ujGu9XwZ1BtH+dE3Wpwhbpmc8/QEtxsDsynXO+GA14D1KR8Q7i
lnlKD4WloER68I9sZDfyN+y2Hir+hsvIqkhS7ksvp+UCBcH8RoBQULPo/dBFt5XfvRCByBM5yv7J
yakP6iyYc00h2aZQC5U03MLgvTnvjuNT0hHE42oOEZpKAA8Prm1KHOB9vYX8gDpieqXMmKCFlYZS
ev44bKfm36TXkguOGUcwlkKB5HEBBdFjEDAnS0aKuWS9rD+DlnGvsYRNvwNKhAEwcT7hZe/f47C6
/IBEzqvN0o9OqKmBXA2mAgcVfjYDJhGOYg/8Eda/PHrUY9Kihy8DY+p3bqswhpLzq1IlLDjCiubr
ZLTi7ZReknziQtsAOFi3DGehQqpFWXYyXQj46aSYSNapnZtzPKbUdmi3CMYqHUDpwL36YByhci+6
M/fPTE81nI5cP1DAMlIjlAu8FHQAFZC1CzsqKNrvmzDJfum79XhFPpzCPSaA4vmQY8M1deqgTckk
x242pigPBtHhdoduXpa4RmXfcTszboToAsDZ5KBsxhWF0vIV2mL3XI8UeHGjHg6qwl3cjeHIPsRA
iY4cfn3LwKfAyrvYs3vKHeePpZkaO8p19Fs+OW5mpjh7zOKTQEtuSIKv5cgVRTPGwwPU+YeQgOXj
NRl8VG87cckOMHoOvUNnynHP+R5c0vQxlgI9JqgDmhdrs2AYcOMXHAnMlvOn5LhjvzJi9H8Eiiaq
jqDslxMlkwgqxgNduJQP8NIT6jjU1lan26+D7gaEP+Jq6ydzegih3zws7Zx8hFDqV2BKLRdUFn3e
Nr5qnoY72khv9xSU1FN0axxrkG1+1Q0RW3EV1Qm4HU0gXkHuJqqxl/bIZpdK5I/o8ZvUB6aogUbz
1wqLodDZ03SjbAotFebMXsKEgiswXEBUlVG8bd2XZJ6AKpnXHxI1uEsUkUEKcskrgRZBsBzqpRGq
s51oNCqQ2ltR4ROwL3k5QAtjjYf0J80kgGVCAu78M/ePwOGgxC4YYOhAZjYgXkiVZHU8BHUG4RW7
iKD5Dabh6aeGu5b8lgP05GyhDS4KE0z+InELYBlMrshSXlQKlD2lEOZe7h4SxXRXd2FORjhs/GyX
YwseVTTNJ7GWRNJT3D3KJ0bB4gAMJ0IGFm4m3IG4+QUeD22IsyVFV7bCkibyhvMZQYYBlqjC3Rvv
gg7dogi2C56WSVS035cWWyaOyc/k6XK8hBwvSy4lZCP+soaxM15vB9eOyYNqFROVDgEMZ/M9uZqp
I9TuHsJ96z/N6YTBfMonZMYJX2OYbj1QrC8xWxLDLYhEDmjHhXwrf3XVDeJPfACVL5yNKMNQcFNM
cvXhIcb3ltI2qXEISy4aQgALUSP4TyU11IcB30wNvxunRoQ0x8OUBf8d05GuSR0J8QmEp1XCVk4J
+HoZvDfzjKXFIqlEL46eQrtqoZAbdg5/hTLjjnIcILjZwZvkh/NTBOMsjU583IShsHKVuAa4KfTh
G9d1w2sNiDEwjjxVOFUoUBvkDDr/jlqpuayv8MmhAs3icYDRw2jlzQCn0S9FYPSmqLVgFDAVqv+O
gNJG/UjS+U+oThHg1Wwfs43CqPQ7ylOm0zVDBSXY8LW4bzYOdPMJSSL6Bs3DLRh5wIbbnflL4oFk
Pi+03/LpkPLJGLkyJDCZgmRpCAK+OsdQZxil7IMTy7pkArYk2G2Qys1CLICqA0adTDL5huYXP8Th
O1cwFTmSVyXWB5R0mF/ykLnyEAWuc4qtjFrxEQtaL/+iz5T47UtZrt8SUe+kZh9SIBGk8JzTnZw4
2EIOcF2TWHOA0zeFjV5guUfVaU8nI2oc1iCuEozFKbtQO2x2xDOodwqFyjwul2UUJ/REnaRgx0Uz
JAMFgj1T0V1a7G7bLkOuyKTFJu52NyVePT3ZfQW/iIZRCneq1WQBfFtoSKQ4xlaJcXrBO93Nx/jm
7CffK25iWY/gcHuNsE3HpbuJ9w2k1PINFiEYlDzDhpijZtlzmtgzkEjnCstH3MHDXslyIK/kf/IL
GPS8H2JOBBPiG2JjOwPZlm4f7iiGaahFPOxCjP7jOJ2hk1H64FkC3NwLDpSeGT4j4uBI7/QCLL/s
OeAsVMu0WjBa959sppLgAYCV3l9f2tIEmcpNH1DZzSE4DYXsM99FaCbrM0sm1LIzMy0znsh21GYp
xUYJnisayKDhsfHaLZvIFSAbxzOGQN3uGDHWknRPear0atuDMOsMk42HIaLsCrz0u+QwTRp8GCZk
fAv2GnIoKOsz+Ys5HiZGmZHpnDvBOM0RcSs12BpDw3+zqR1e6NFpcbncM4Z9h43JCUAWDcgm5mJc
UYeAW7UMQdm4RsbJQmOUjgSUnbgNNyNr10BbiqAIJsZkk8oWrg97WFBftWThjoNcsEBQWTlwC3JI
gEyladZfD4SPDT2hHQp2YmDH/G7RAu0JqLL8b0BUYujnTiaKnDlO1F5z3rFdLAe7q1YXeOWwnHgv
A+ZHzPhFChBlSuCfXPi1eSw22Px7quJrEsFTaXTcIAW6DyLeIRwBCqpO9KSV8ynJVeDtWCVE4YBH
n3S3kOBQ+nBxRZZYjgAe6K1Oh+Po97eRTJ54Rsm1V+ZrDMW5uOmifXnb1ckzhGm2gF6/q7VE9ySJ
AMg6H8ruzCllHrsysw8mlpBxFZSehFr8+H3Gjwer1ax4Z22ZzexpFmgR9PNA6XDrjNhAIpYbjj4k
/MSrM9/Iucog8NY0Ms3l9JykrFNSiH70nYrcEMUL+1dOnnwZ2KMQ35oIPMGl/Az9cXnR0cniq8Ww
6VPGW71oW1bp25QZR8v5E+ZYDJkq7rsCasynmZb5HcEVcInmgm5X6KrxhwqZw296nfRpX5mH0TT2
FIa1SLf9yJeM+Ty8b+qrHcMSnGuY4RbiMaNbhPIILsOUCRYJe7kMaKLNiq/up3/zovouj5EypHyT
8StElQR4PW3/MSqaGbLI+VriXm+kBJhzqtaSBobK8/QYp8u32kMCkjRwGYY5Hg9oLu/wSk9vYhlm
4isbMsJkdkIQOXGh6/ri1953a0JdilFgyL2J6M2IE5p+6VhsRsGmok4NREro8214OvTgJlTEXCBl
JL1cxppD9MLCb6C8NaypDxxlFM3UYE06vZrHj4WVZJsOoBXrT1NQN0LV6CRq+nHv+ybHnzmimrUE
M4wR86ub/LkO/8w9VWHJpc3DZmNfvWDk9YBTHJ2fVJRlBpJC8DSGgHSwySJSkDL2FEe3UaEX++YF
e3kOSw3HQOzJ5oBJVYbSSCC4LUGbYUtw/jqUjy6FomUuHDoJH/A1/HmNHpq5ZaKJnKrjMH6xdR60
s24U2A5Nx2ezrEY469QNlKw4Z+ni1fqzfyp3kGhwgL62//KHSI4TfqZQ3zDtYGkZkRM1OjUfjHlI
nkxzFwYy16Ke+Cv2N891T93E2AaNu8hMAR/qzOb/FderB72MIYUFjfriuSjbdell/sroANMTwFHO
MIz6QIX5cm+oc3Ica5luuBBzvyyuii+DjyJW1V7S7f4OGaqYuNI28CUo3GEeKOuj5cSXPF18cAv/
nBHSy8PNhvgDmpSfpiDQOoeQhFEPAD6FOe5jiJkQzbFQh55J6xnPc2u9GlIviJKjfLcOt6w5DDHF
+GAjPzvG0B1RcWldKaPLNTs8rPegP8m+fplxDg06YpJzaFtZHX9IFMJk6eQ2ILgSxub0ezIdS4Kt
Q3lagJBvDGDKnjVMhh3IU8GFsImkoUvRH3hsxHdemLcDLG/l8MnQt3LEhgjnZ/yFtJvMRszlaokv
oKoXiPgz7lS3F/yRUcjmH0UxSVrYiv2ZbZNFvGuR741zEzjs3c1bgLH31yKg613jLL73SMWCJQyy
KpSOC/V37fj2piHPVoYaQw4vU/EchbwLmWUx59kBOFLr/+MuZNgg/HlFVDncb1iAyEIV8JRpuBwx
kEn7D9dSyJ9em5GOGebqgzWIQUU6hmbjS8930K7IZnETZYmpO3eIaag3wUSIw3Hl7jn40PEyAJNv
K4lGf4OV1LqVRtT4yhdqf7csb+b+iHkxBN9Ub7BAKdPkSjcF9uIkFw891Vx3gbfMuP82zrGK0Ssd
Sn66XbApLNkbDsQXUre+BgOoA5jB+XF3KvY3dQzoOTgKuohmKb+tLqyjTUUYFik93mMlsv17xpPq
EbGjIsOPog6eZ7ny+43UO0TzHR4IFFQBDkae4G2OYXtixF/gbzrywau83e6q05KyVRL/mVhy3NFo
NlBHJ4dqLh7zKCBKcaBa1oT7ejEf4WMHSm3NdRxoZYJx8FAnGV2eJI+PNQ0FVKWnjM/4TAAzc/dT
COrbBLgYS9yhG3//MozLv26DzYbQ/fJOfvwmYU4UaBL0bHdxs7Ma0XeHiMOtlMlOWbVZzRheuRFu
1R0u5W3ChBskhRIBHv7INxK4D1nSME8FSzYjpRYvjT/u2ag+UkPRO8zI28xHNLy3CTiBN82OCyvY
I7BKODaUGMJ3/psNKyIiOv9ZP3xGjJjyRcoFWuaRUezgB5+ZgLIiWrJw8W+4MhcGKC5UP9Vvr4nA
Ulhz9FsXYuTb30nKW8GsCKBMzi+DvIivmqGee35W52eAq7cgC8AB4v+JQhybccj9UpAjcscw769X
QymKGp9P2BUf/VwH91o/wNi83kYWukBaG+uU2xOcB+p7r+mBlnxJYMy9OV+CrdHawbr1Mc89jP7y
4qZJQZkUwcH++MNunhkVTb3qcPTT78HC/DwP3mumbYo814BxJopgKiN+VZnzMRufzRDM7HSlIkF2
Y0ejIkMP5favxYlBw+yzJaMp627WYKkPZmZXHLnKtlpRLK3wLvoGQDJuFyziEZM7koohfv6F9fNc
K1C0jMELKxTPV8+4BuAqhkt4JwJ+3XH8zSlQyjyKpyvbVH9j/2Q7fl7JZNCtlCocvlss5uW8vA4b
qXHQeG/ikePQbtlAGSM2PXSYVB2M96uzq26qvzMPyxgYuDTSfEkp2HBNK9rDzI+pyt6YkgEtxQZk
qi9lJSDbIDRuk5eMMH5DI3UjWl6Gw3/EKDr+DCe0kALUI9rjpj5xrRdAfz0jr7KnjLDWGpMAyKkR
BYv1n2WlLjAjMFoMOnYTGjhRcN38DTQBLE9T9yFl3RoHOPAo1g1SdQz55ZND1NvP7ITwqVE0kljZ
1o7JzcQE6GjC8TeH8PlhRo5W6HtvsUBFSse0I35q577MNU+wJmyNs/j4PPvA3t7GH9FLLPfmdGiL
1fNVc1K8vM+GiK/attuLOwvnWNW6IOUxkuz1ZlpVm/NVcR1C3qpsp2ZlMIcgLSGnyIB6Mzsw5eAS
cCJcSWEzDfEgJS+V2quUBgOCTGphqi3sJsnikCXncIIqFXBlhLrtR7kZqTjx93xA9Ij8LjayNRg8
NXZFjptkh1pC7ttqEeGd4vnYYgGzp7iADO3fIjKiCgzA7uvs/FUygmJK8ier2IcdYg4Z1rhJs58d
GxPDPAJ8mF7hzUhfgoCmTOigs3F/fiCD92HOBniwfUgRLO+vkb991XdgJor6iiGVOBwYESAu5hoj
MBQIB89zEGOmuJbxZ9z/BFOQpWc5JbGAETEMg7T86nAhHXL49p4j6i3JKb378Qjnsw7N9o4SiH25
h+Bxs197Rvt8X/HqmxV0m5YRq1vzfGtW9aCS0Fj/boXQ4DNJ4ZoD4/DGW5hrlKnU5gGEDChAiCJA
gqS7zSAFSMFGYaFWqFmh1mR59TVgSd3LA4RE2P+K4dg+8J/1Q4AtKBdLkr1jdnwlS9cKJmy24qus
szSrtokX+itKdG6ZhWAY8kHCzyCJzOQhNJoADPDmW7lj25jZ4hXCOuIhpVtICiibKSTcgMOIf96O
U3YgP/3BzeB/J27C5iJWmJI6avlbWkyfaQJdyoG4bvHnzVv+BtES3xQUrTenNAdbnMg85Gg40Qfo
gkQkrqPqx9whEzBDC+hF2OBITLjX7TzIo+8ys4kCP7qzHKWSnRA76o74wvPyJxYcvQNQcUi9OzI3
Xyb4ckG3vuL+g0aLjivFekb3GiSNbyboSnxehYwJE8YRd4DrQB37iqoDxvrB4lYDGNSoQAroF5Li
bhexVUgtoZ0WUDEBZyo8GyEmzz7y0GhAtyPcABwFUhyTSREjTdQb1emFWX5Kc3cESrg6al3EaxJG
EtCPag/im749uYhP01xYMxg4PseAZB56Q9oxhmIgdJ4DPy1HUrR6CibCtfiaAkbQVL8hcWcFnaFy
FD0v1a+pOonwxgVSHKQ4ZuiICtX01miFqaF65sy2RmGJj4cCFAf/aP7vLCKIL4SZImll0K4oBaDw
Q0HBRGf0JwsuGd7Yx/EGdcQTCY1ghmrfjG9QYhN3wNCToXLK1Sj3rEZmK+ZRY+5u4FUod0sN//WS
3QigC0AM4TeH3ZOdxCtT55spplKTRijB4ozy7mLOmKS9wCc904uy+XjchIHibMrFh5blxXgjc8F7
K9ShNx635hIzz3MhLT0Xwokajv6tFEm9mZnpECDB28/peRhdXYd5dQFP2ntJFh7fCPxNyBTHbPhZ
9J0shMJgt3kPgBRgNdiLc+iFfGp6XoBGLh5Zym1T+tEDIb3ZiC4ESS9kMUeYMVeWDyuL1A4GlLJh
hHLBLljOzxYtTdYeZXar1nCHURaG7o/4tdNwKcrGSIhUPMTkiQTj+ZxFQYbp1yWrxgPUt/AxFtiJ
qQutvBLlshLB7gKaeSe7vFopl311IkpaEhX4hrjo4U2poXog8rWQIRimKKgmVvJSqSzgsEe6dmgm
7ksoSzz2FiXkdPyTIfwtQ/YfpPY/YjQkULEekpZSgVSl8wd5DYOE8O5FQYPpz7vTjA5oG2EW3r+Q
JhUQX1++wRX4phUu5z3H9AoChJB6KFVKgAoQljCU7QATUUk47LDLUrmp1K9ZCfK0hzEXijqfgAoM
Keik8RIZXcCbhiCbpOxeiQN1FyElfh0mFp8Ji7Pt+KOZ2NLl6j9lKAOkUfprXge0QUyyVLPAzmaW
zEIcWljXaOkJpUTOrz4JZxKZXcpkhDRh5P+Y6sJG1ISCVz9Xmq6atCMYXqnQPzP6LOlkOK+WE3Pp
pAS8hF20OD1cUeeucWHe+ssaTjttvAlkSXzhKzJWza+bjteNKgkaPLJymbksLVSIhc0Ae2RFShLq
N6u3i0ImBKQa7J9c6iudBmhCo8bM8WLcEW+7GhBsgRpyyNOe6DU5XsQlD0tC8CJjSRdkTcok2UrB
4cQN7p3w5+tb7c1O4zCfGQVJxgXg+nC/64aHmH1yvw3CuvHdAN2h8fO5AsWxFiHWABfIFHxIchcQ
J6+/QNreQHhgqcMJACZhHddMy7YAYlMf03f4DIwAmamoQg4kO6iyDu9qJ1/nhRsQAyZIsPUR3MiG
WuDvcBf5bf2ZVgJwr8lR9fgT268YEafBaaH7oBIyMgmPhooAVa3hjj2bTP4ONgMx11OD6q0TCmhv
Rdy5ICe//LWueozm+WbtY65jZbhqgpMlUEZhzR2u8bASjJUFrwYN3Hdm9QzOMn5HTCgTiYt6UDv9
1B00vWFl1Tk9vGHmKWQDwYXZXiOnhIUzhOw0ukL+ZU3A0xodcud18NgAtlVFeY5otzTZ7W/sPMac
4xWPY6I6IPTBk6QZ8TJOunPzu56jD4Wj2iel76sQp2FHP2Z0XoxJUaGUzFlk5LgA8C0pF2TRlsRf
sCUTfhP0SW6wLeYHzARnDc0Y3zdrlQNgCswgiBFLTSJsB4pA2YvGKLiZzZYHMQf6gu9tPnEu5PXN
I/cl1dlfby+TkE4U3RKxJCU55hzg4yl3Rt2z0LVUTuMU3pzd/MmX9NhzZJiXze8sRTjXk4HD2c9Z
Y6bUSyvZmi/wQwabENrKHdiTtg1sirehw6LJmpDhDNNXu3Aouo851lg8Z42NJL1hqtaytrjSjlVY
kkew8mcnBmt4DYzolPiMGGDMR9AX5/gybirST3PEMixizjFmZTT8J6aIrqaDSPz1lwwZO5dR/GYn
pifAZQKa/JQBWZBQ3BnszXRgOOA4Q9vaCMERWzPZs2Y4NllLcsdaIMdw0HM8Z5gp8J6Y2Zz2zEzP
I4eLaGvNRlWlF7mkze9rMHzPD2N1oe5hxVQUEJlHTUFhxz0YaXAhJDAgxlfpNEAAA54dXALo27IY
xEvBNDJ4SyA3uz3ArrAiXuLbMPCEQbu4CphOjryHIAg/+OHxcjeGYXyb4Z9rhq1w7BkhiMWLHR21
8YVmfkl5k/KkyEYAhZ6MCVixbAOzJN8IoNBtYN4+wwpYAkHr2bKAbEQ7lDaR0i22A7qknqZk1Bfu
awEvuGyDEjF0ocuT1pnjHG8IIEqGWfpqhvRjFfi233cV3T/rG2El3wETDSvO7J0IKrHQnuV8+smA
iGI4Z1HaRMuyd1R+G6/WvC9hdINoYOIU7xhcSDfrIpgiHgGlTK45I4YR2uucU8kS8gkh4SzwI2WF
17pYzLqZcQAKZB1F7kxz3VSgr8iHeOUBlp8KdzQejE1k5aLbFPhoz17zZzpjGAY7pl7Xt7Ur6eLO
uPHhx3ZdNdT3YsYAao88FeZvDHgGZjVu79Iv1B2ETF50T6zZP1mgGkOW2A6KAEliVM8DC0CzJBi2
KBKUlb6I9Csj0MaX7X14/NPgBW7PD3dbzAR6iCQyOuA8/OYmwdA+H2YFgFsbbNPjD8FgnRlbrpEv
tFxjQYd40TLQ1mIMKkkDOvj2ysn0Zs6LeQfTroCX939kuYRnZTD90lMdNXI/JFpNFDA0MdbwWR8v
I8ekUMbtkf+DO3OnN9k/xRG+lhWpPhrF20J0B83AYqF4VDHs3oiFgZfbq+mWr2oRjTkYcVKMoN7C
NoojH6oCvo0Sg0LeYuRnx/yatec7rIOTmyLmmtkKVo5FuHJWUAd21PMyeDY1hO57vO21PtmcZcsz
URsQt6zlZGRAxKjDyaSa54EghWxV7kyZrylTmZoDKnYMp5/ykD+r8Ygmpo+OBG4wIDmf187h4cgR
ab5qiaNWq+Fl8TyYAC6rOgM73mPWoWvhEQ0rJwUUt8wbcKcTCwJHWnRo4D2X8LN3QZQXZm54cvBj
AQyC9/DNmOjJelZaiIzSm54BcP8MYyPD8maJIdwIcSBy7Wut88bJSX44sWe8C+DKhQZLfCKK+ID2
hT2zadvCRTrxavhIgsIyWdGSjYSgWzvI6oZCABzS/69bh8Z78/gIQ89tYiexPCnNqmbBBwGa5P4v
ciOeYiJMwTqNHDRElgTwiP4alGLGTMkqyqwKpsXn4gg5RDaGNFm+x95ETirU4L+VjperFVuq8VfS
QDZSKqgNjGnYsUylX+vhS956JC0+spz/ljQ8xIaqXpCcAPoOl1lLD5fkoEUGXKGvwdaZ87Xn5EoU
WLRIrTwsLFY3AhMyy2BSPYBNo43cmMkC8/igOPr5wvc4Vx9w9OIArHUVkW8EBsdJL2kvE2PqwIGH
aBLBGE6HR5N/r7m+CdzLkXrFYl1moiCWmKXkMVtpqXy2HR8IZSMElVBHpRZn5vEv5MksDZ4IAgkt
JwId3Or1aytuUd/ngPOOVHkI8MBcAlpnhREYeQ/7GuB00ZHM6aIZ+acth86AL8Gri47AYwRlMLyQ
K1VNvZt4oHmm8cPPCfbWSP0vbG6jRVDE5kNQUaEg2KdExWgeDRDIJgrLa/Qcml8OVpyMA8Z3cCo1
UDuDSpkXA45h7P8jpmlNQsujYIEhIPxIihNYllqKxVeZmcm3d0hoAa/9QMW/Kk8cOiTPx9R6HLIY
4VK1ifdhV4t0IdnAp7cwJ8A0GhxZ/Ts5xw4rz3GB5IWSQzWQ/L2DgOiLAqPYm82p4lZ8QpNQnyUJ
PSnYBmK+Zz4GwFFxfESBj/Q5Db8FCR3TdUITsDxMUJLkCB2tTUO6AnHgRL9AhfvVgL/EYebWeMxp
bE0Ol+CzCS6uKHgNX6EfoMGIaYJMlVmfRq7ZxoxNWJVaxwAh6/01QYUC5xyV/xZ7n8EMVm/id1oG
kyg2Qyw7tCT7h8ihnxmzEKg+HAodJ3zhozI1YoJTmp7JtixzdcDXAEX1j5JO5S7AXu1hkB2KmcGq
kI2VymDPRn7cfg452iAAILgU4QjrJgl41eJBIrvAFXajGk1W1m6TsvmSSSeWbtmEbrvsacyRHAJf
zwm+0EfN/ASOUgkwH2hYdtRCTNePqhVoooyEYM6HyYnncOKbGFKrybtFMWxnXt1csRLIWvjcDMxk
GyLbMKnkSyoW4oo9iRqh+Q8m9thZjW/zok096d32GYKrsY044i99/4G0r1dkQHx8/JTLlZ5YYQI4
n+OgLm2Tm1j1BIZ+ltTt5HvwUfNt4DxnqWZ19k+A84hjVFAocxXvG9pDkD8OKr4pUdlcFdweV+hp
hIYWjPRXmO7+MYGMVt4gn5uV+g+/JS4zNF53XqOEA8qS+ML1pU+YDcLh6CmBIamasvMnILYvrNOY
n01vsMh/gZox9oFc4Sll8uf3Y9Y/G8a7uTR5fJsX4fek47QwB4W5QCPUk4p3vdrq8EN0XHxEfvEA
Gsub31OwzClhcV46vzD9ZYbAicAuhXnOJXHkBiGlDm0tI6a8fWGCxNuX6xHbO/ZOfzZy3+9iIPir
lYQsM0yYI64lf5eRt4ZB10yGXKWZ3PJGvj0px7+VJ9ozfcc7mhIXSvEdPvDIkP7H03ktt40uXfuK
UAUi81Q5WMmWbdknKI+9BQIgApGBq/+f1fzqP9m1Z+yRSOAN3atXSBNEHxGvsROzp9tRfVAusfMl
CUkwHL2MnfL7qklqzh25qwfvacOG+8YQhQkE5tJS8XwYT7gBufmveK2ul2Z/a92LkbKl7RQJpCxU
qLLOTU7g5uyLUtyX5kS5ZJvG3OJ93FYe/ILz2B+FVWDnVO+ZhyHgYiiGfohTgQoVk9rTLYLbly7f
/pBYzr2jI8tt03/zxqMz1sRMLPFlvKaXNqMwUkgttmIJKEK5wu9Fs69bgmSemYqXuIhc5pe/oUhD
ZjrWr1nIyNJghWSB/KszUr50sxIfmPzelYj7oDyy7LTlCLnlptmgLyfH1r2oDhF9KXrSK+tg7Rnr
dSUNyxNFPPd1wMEuDwA8CN/mkFs6bnjfhovHlTK3Sm4KiyWbZiZK/irkHD4aEaPkl3huUH3S6C5f
zDEH5uV3oESmMUpgqTUS0Gr2hQvIsqkZWWSxYsM2JrJzph/tKMIqAiiq0914a7rKbscu4fz80/sh
DhRrin8CQEphzBsFHFO2lfGRY2qffO2IE4Nf4PnXoLmfxWHJL/02e4VnSxvYMD/IYkW/hAqK1V3R
OEAj/kgJt0EI9UWwzkYc2YmpoAViJM7Kyr77VYLqf8Ls2HD72YUoU8BHMLsADmXwsAEtZV+0kK8K
+FRJxxEpF5JtTz3BTU4D7CFsm3lTd3mZR8/OqEcnSL5H1nRzJgoH2CfMKz9O80NUfFzNEJtuMhT0
XCGwW2DDrN+aCX26+XGUDszsBLyM4Bnr5vhL7t2ZwAsVPcMxiGDw6cO1CkSuXaxmFGhC3FU4CXyZ
oaCVeXyf8F6YgaOg8XUHZzV0SjweAJcd/jt307HesQ3rNs7IScKNLWXlWWeGWQHiz5RJLpJ0hhKW
rWeF1MIqpLRhIzANw1pQrcZ6vHTG/heK+ggudvrLqCRORAPdgeJCDcAM4Krs+X0ATp9lioOJfpuI
p50vOES+CvKQSVrO9bhh48Yei1dJKWaOlq7RT9KxI4FMCZgxt0xNGinWXpQntRc8mK+PQf4OSdFU
CaAfWaIWv4WYW1ZAs5tskgxwcjPGOJAFcb1jsl9Qeqfd7mdOnLQgtY8IufLlSLYgV0mKW8UAUU9U
zcRElEJ5N/UGDbEzZ02phUopb6pP+WtYvrKzjTSs/K6s4jiA2gTdy+SoI7PpAGAE+BfLR3Kor9y+
hXQQXvso7jAF+hX3kgM4VGvB1MARbF+NFenuhOu3xQ5uFOiSyo5ZhtIZpsKUO6r+PbAgVJTzYUJ2
bLMyA1wdHkFwOrwUcPJv65UZ78bh9cZhjKbLQS0AC476Wh05hobcWJLZ0zECJcjsAXU8WNGe4YHL
bIz2Us2xWgWCkyhDKAkkrBenkYMeG2SNQt0Rq3C3p1cWSI2pE8K0lde6td3+dajm8YYxCiGq6ANV
P7vRfAdYwYtzaQVwFOjPgwUEFX9M4uocNNOd0ACIGxOsDDYajfpxFYBfrNQQmz6hTvgIlCxxzhoY
3T9ysu0RQuICSD0hw0xLI4f5gsJqpdiZD8EHQxiKG5n4j2yM851Go2bdS9ZwNZitjWEgxhOFu9a8
zTOtILeeg9OpgYkuSnUY595TEmNFnNNjgR4ig6W5HQnAKCkEIHcZ5CNoSX/b4aqXF5RxEy1WzfoE
rOaS621HlTcdsIX1eU++vpUPZHyP1zN7BKczS4HEaxNEQ2fcDFQRuCOrww18KVmS5zLcb9TEy2l8
RGjCRJFysR9oERYqaUa2/1xmNYD/6VVc7L8c3Z7X7vNA+zb+hwF7eRkFeDURhCcDMQafVIUNxGhN
ty3iTDNXpaGgVwby86HTxxzlBw4/kobA6OX21jBFwAFbmagiW0gq0QpZlYhKMD3AN21YmwakplV0
JZRUFug070LckGFlITSgA8LZcz8UjxZbj1/gHdY4gNYTFWDBJZYBwV2X5GrQ0HX4ZwqYMDN5Oz3M
enllq9NGgjZnL01OHdlEWPSUvpav0xVPJofS+W7zhw2s99ZZJTepOV6LFPTY9EDzCuCrm7jfIwxD
WfaZjcCTpFGRreU3r/3KrMFj3WvR9Q11TQkSz6xPYvOKwWXC2jbLFzWb1kLCrvhbeQsnakCmSiFr
gCFENbsdq+FymvGdMcRLVom25WD1sHwq9jKg899m45TDqgFwTcp5qyNr8mnjTM2fx5l6XL/blFoU
ZL/HakfnUHDkte1QdW0pZAwj7ZnpzMxo+4mR8gucxc+yn+OvaJ15CvDxkvlI/+UHHKo+6s1y27hx
Z20hTV8ysfL2FGEaGgndKBwUuZb7CavkMw4RyuBVnt7FRMxwuqDF51O9WLFgSJ9qaPbV65ju/0Rz
xTJwIWEdGaIYzyFGanvvRBQye5oqUrBBKcHw+h13XBKoHXCP7xz+0evWQbqoGZUAH50gz2o2PUYj
pVjQgeuwZcmEb6nL+RJ9x8/ACpXZB8BLf2TqCy2DtSq6f8uN71Kl2M7t8YBiaMFss+BZI6Tkc9X8
WsLBf7h+cW7kHPTybvB1k9rEhzHixFAQ5BUspM85cVoHDeVepwCpGGc1VLcJ9mLMRRhBE0d4gIut
YQER3b+bStonAbp9LYKVM304J45MHlMds0nrHTcEAg5moiPKm9rDWLTrROHLuTlXwDY3glEPfA3h
oqMRNmGZZDngVvSbclhCJoAAo6LhKUn1uu394//RccqF/9en6J3muLk93y5dS/gWIZlAfsxWMVoG
m4q4pdE/A5m6+Ys1RUjseXwxdYG91VjEN7cThDGDqfDQYWMCl1OyK/DH3ZyVOUGJUTZGI7Ci6Tk8
5xc57q9UODxdn4dtt7x1DR2HlxjyuqblrCQeh8CeTmZSIoh1s9t9UB5SFaw82o54q/9i0X1UFUOv
gFmCoCQo3zf5LMOHhy0T0oplW/iAw9HvWD5r/sgluEEzubIe0aIkjfXkLMwUanKMyQIjitUlUpth
FGwIikB6YstI0VyBBheIGfmK/KWMHiZ9o10WK4sCqg/PK9wxRdVCEJJhnMU55x4LsmX+X1KTe5bF
ONhYoUhlcreFfJ45xD8HP14NJjucAq46NMhWgk8+LpuTH34zDMaAAyhLxYvb0ls2oMjoJi5lQOum
4B8Zxr1A/f0tAeaPnDojFkaS9JZZetFA08SOadyTX83dLHqcOhNR0GKGdMQ/pT/Em5OlshNT4fs9
IIT4kcdih+q1b8u7yWWCgwMPbNkCbVomKsrxPQtZ0b4ymzdWMtglP42ygf52rbfXeuWhGdhpHRS5
CECHLZ2rnYjm5DrNGN9YXZn5mgNw+mke0FENgP1xkB8Z/kLxB1NOyT9yEiqE/TDgVpjtZniciwfn
ZS4Bjee3Qrq7OIkS3PS4sCx61kK5Aoz5NEd/odr4S972+q33I4TujfuJXBnkl8ODEJWAwRpgjqI/
jT/SCUajEmbNrpy+J17stmP/xUHA9GfHwmYkU0DuQwDt54DOkyTnTYoT/czBNXD4abSwr9rky74b
qmtn4Bn7eGJfEqW0Xh+RnT/TJsBjCFF70L/SxLYYytQLnSRIJzasHXzJZKD1MxSd588woJKgJwAN
Ea6XDQki8J5h8BIWx4eC8l8GeIIW1dpGAyTJHITG5b9AcHBqHsc1XK44+vybpnaWb250On2b42VO
kR0xewpQnsAfxNir7yljxAg59wQTvCkGMzFTvLu4nHvIzvLE7k6oBacQ67lNBFVSpvUS9h0l9eS8
beCanzbciCtuJeNRFAXsXyeFzFkcIfnuuXQSPvLdrCJxLvnWFDXEU8FV2vGvGQCiPe46xBzwJQH6
4+mZLpLWS3lUOuTF4uAUcB6ZUbhfAzxqfiIiRdUTHymTtoMcBKzJOQFBC+Azy9YgZi1ZYniCZoUy
FWHMjpcRuD5BtcVJSAMeRpvcaelj77OGVsqGVMFOrFM8wPB1pVaD0fxMFYhsuzo4PHMGSBKH+L8o
zsl7yzDk74qFE3ny8GqgtLtzC47QgCh3+A0f5UphlXWl/57gJPGRBX6HyvVYH7/2OeJPFe0SILgh
dQ2AZIa9JR3etrEcmyqar4Rk4lDxQKAQTdaBZxtHOuh2Qkpn2pLO18GY4r9mRUMWsRvqI423hg+W
HRf37JxmIKJMNQISYiaS5KChg+DALidc1eLl8J61oroH9nt5U1jXA0GX1XtG0AJAIi/CTbg+EVQz
WRlaJvsM1zoVNQh0GejSGmcstivsXx7OJP8p8f7CfwVAdYWrUPjJ6gbAWPWMqef7PV+FCervZjyB
/aysaaoXILUDkIdNd4X5SmzTnOgz4oItgZEKExGuJXfkO4Ao05cnGBoAOEXXLaGKjxDH14cpPk6X
w3GZ7tycW5qsgunZdcLwG5HJuyNKHIhLGMWAKnv6eWpQKOxlHJR4/ksifrKbYMhGpF36Vp6aE9SX
YoHrFWRRzECFywoZyVeS0TSxSDk3RpeeaN0qXEZptGktr3ABA/tWjC3PCFsJcQD0SION+8oNSTnL
Uj5qRj0Gns4l66sTE2k1RTw6hyOgRoGBfh8CFgQpP6wPyJ2MISHJSfHrfndwmWJRcZwj0/ZEE0HO
ANlOILWQY/YZMEjnadIxl2h3LrsjpYY7sdTKntXfz+zCeYHSZGzOLIKgZbc4VX/+KCVgvwoDUIth
WuPa8ZarI394QQkCzbQdZsIG4489KnIQhYDX1+9+z87xnd4DqDVwvzAsZDKsVNc5Ld7Xxb9L41NA
RBBTjpH11+yV+BPh/sSTfTEHPxGuoJgN9yj1aG4r2vkJUBRNJB46sI9RmQpsgy13ojpMKUCq5n4q
uY0I+mHroi661CGT6EyfY+DgJlH416B1OlLcQag6XOwP4S9/qn7CufgTQMkk87JNbvsxxI+LN5aM
8vmMtp62mQevcCQiNmbgH+GVWp6Ika4DKujLLgJdMRpxFjAIXLg4JyBKLS6bg5Da8EakEtv+JLcm
JjNQ7flPnIn6Msloj0Gc6wRiqT4hJn407miO0Kvsn6YE7Fl2JOYjLSOMLt/9bHd5dRmgvTFi6oIY
/OowlRALj+w2V95+/ZLfiUYrkM8ujGQCIPKlmhnBFBGZ/4hFalXrm+wGMFyh8Cq6SHT9dA7UoGi5
3pNCY3d0e8xpuRADzR9i8k8B+tHAYPpipFw9bAufcEFKb3CW5ugcoHoYhTTDO4fLRv6xAbu9yct3
hqp0/CNFrb9LPsmPl8m8DmmGJrINNJ6YWC82mZClJaFnVMDieBoXXH3U2SkALNjmjCAdfCocEuYD
BSh1ENDTiU8rQtXZLBkzqgyXZxwJRNsRPS9FbzUHaHhQRQGM6OizNA8IwN/N6wA3w7+waSiWJxYR
uhGIt+a6JemJESsGOIoX+DlS84smwGSTrPmO9NJmOV6yuWWGgD4UaxngjwAXJeNJyQcXYHDPtC6A
RwufHmsxTmu+Mv0u+Q4M4bg6Jc6zLEdSsqm4f/cnAAYCmslP6wlHSSIvuDlPi2cSUkmO0BCS12Q2
FIS78cQ3BpBJRXqJBd9yDb0nLQ1gthHVIKZH7FIAxGgYcW4EL5uHV4jlK/5PKorj5O5MHoKxrs4e
Lg2oZKS42QpclDOwaxjUIvi01sZMcCjXGry5lyP1dI3dkLWM2oc1zvSXQeT+rXNqoFihlLj/gJvH
uJA4LhvdCSkPlRMRc0yeNdIh5W84kvO7ESjTOJiQalWYeH3AnYaI0PJ7gHTrgavpdfDX8RrHpfIh
a3nHGfkzSx+/tmmOFm/l0sv78dPrMNi2VHo8HjgYMBMDPyr6V2yh36eKR0+h7/2yhWdEKhra6HVe
QD5N3FtPiPe6TF2UaE2FlMUcRnSHGFNNugQNbjZEzMYPc+IkeF5SzHAassYxsiAfhqUfiMrWscYD
kOWGVgdCA9uCEAL4ZQPXJMN+HuLEC+r1+7TmdXk00jEA2tIkivdYlqAMBTaSGlJIKy2VUODD/U08
jG7VOhXKrbIvY108TFTIAL3/iOSNpd3Jyu2IUE7a0z4C7in4YnqghCXBjHJkfJPi+aT74JxcXAmZ
JQDCgQCQMLyW3avaavi/xNcNK3Kkyv3SL5gVBD4m0wHWsW+4QHHGHzRtmrz2ZwKL8q4mArVr6uWq
INDrrg+X71F0nC+4XH+eM+ZGsKZTN26XY1R0bBesBmIlc8jCAWZDBE7D0IeDbHs8hU76jcERR7e8
zjSBRfdIl6cQBcSKoEzh0XsKQv5uMpFU4fZ8gh7r7oeJp/+RpMFX1xfSwggJ4QUTkmmDymhOb+Qk
c3Iw5SgqJK1T7aR/tq7mrLO8bp+9e8I+HKepMeM9w3vA/5iKMcbzqfMmWCfGDMES56OY0XTVNR05
9i7R8JJCFwbUBWRg6HZ4bcYhGS+3Yz3cE6W5xzGmmLk/19I7A17uRAQdu5IJgsxh/GBNyFxhjXQZ
TUYXSv7vQE4AoAMxUWzW/4+V7LvYfyjhiN87ENzQxGTNfQz34I0uxPlViFWyBxjE2gq5yHTws+8Y
jzU/0DAO9wbeG1puymnYPICz8wmFBQqNOu/2F7sSP7ZsAkrHuArNMJwhDJn87T7BUvY2OLCBy1ic
CLr2tzwKAQkPa/hiXpKZKzeuCF8uw96sAUeyCvatuG6x9bJFLkMaOFo6Sz9zoKLDBLUjOaTOeu/X
sM4EwSaoTn67uwAbJKVnJROoStKq3MQhREkHxSd8dkR1UyRLO0GZrqeWZps+hijFsdR2ZOxS1FWS
/hJoljHHxydwRMESrLK/w/K8C/LtZrcmJNofYFZitfUriSG5Biqt5ATKeQ6oKmZdNoaEJpDW9X0C
QaI0E4t40bTGd1aUI6suiRLEPxs5COacRwG8TkbrDN1/golwX/R0qjE2NVdFhwLBaSBw1S7ri0nI
8Wpdx/WsoLBA2iQm5NOqZbOuNY9s1EPHr3GXThfDmlPPKcGw8Sj2eoOfYBgzj6Z6mqixk41kpqzl
OMoiTTwPnPmJi9HB/lQ9Yde8XYvEgVMJYlcJ4/DK9P6aiq8zbg/9cTB7+5tTlzwXM5VIVSzJ42mZ
j0SzxID988NQ7m/jMXMwZ+BxkYxFwcrgmJYDe1e3Ce8bydKc4IuNm5uNesXiy0kN7L5gdY25I6X6
/85RQLLqXsfiY01cjkxl6TkDKvUpopvByGG+z0gxf3BjyM4oTurklkHNuyST+JOADYj8mTQcBNmO
brk8hhF+NJk3ORjKTifnpokUuTc6/fByysaIEc8wc7eVu3amVM9Sb2FVAWlUGNthyjIG3/uwj/4j
goWkrCXMn3fe7F1342n9mxz3FcLcmqI357K+Rz4TpnD1gGq8drnZkY90lW5D5F2sfbXrYKSN3upf
tNOCQgG7IKr/JBsf55obZMfSOX6J+dsf4wl/5esoX074dUb+AQQo3e1Ra1BF3fRZrEes0Gt883gE
yIVyvOrj+YVGeM/pvjqMc7osem3H0f0NoDLg/Y3NP7YocPrxQYmb9IWxEkM5DAjI8aUyhGGHg+F+
AJKyaVKbf8/m/n/ZJGdATKKu+0XFBzoOEaj9PPpig/tuhmDZMz+l0eUUs5RQ1/G/Zntduzu6lbW5
pTcHfQXNMf91RMkz/gMBI376I9NY9EeqoFi2HhseI0kKBE8qSIXK9GC8fZ+NXTq8W7osqmlIXkYs
6OWOrocNHau8geO8e24O5HaYoAw903USTB/NCseT3y3qz5m+ehAPcKEgaU7sOvUfGllZvIs5bjQL
NDs0CDoB5B1irbqigST3SjoN4pwKHCfkpfU8QbMr7Vtkgwm+95yGnL90ON0XCjG6DyxQv0nAw/wG
x32EDRCjWvY8UsjTS8qQ4SZC0nPfpRQE2AqQ/BFD1W1knmlCriRqYPY33E0PZSiv+tDPwU2AEk31
XyLPv+83JPXBKm93j3dh/CpjxcHMOjwEGDvdpe3g3uYjseWMBA8PyNlonqMof05WFZ4DIlUodJRd
6XK8C3ZUCIxoOT2NOdeP1KUWo4RWGxeSiK8e1VX3HFV7hx4II12NpzT4LgueiAYvSB7DRzOZYdzN
fFNqlqTSHxZwPptuv3yj5ohwaeYfE6/CBRERAr2yTC/QXsxSfiHCw9lx3DCbdBNyCVyK9swnaLrX
sAXzP/Ppmf3Ne0uCgvXJ4MYldgb2HNXUHLkkJWJYyL+U8VU84O4BOZyKm0pdHNnyUM5XMJ25Hctj
fd2TaXVwn1x8RuB70Em7NZRXt1ILxuDIbHsqISwpJdIG0YgOQvz3A8dqdmKrNKDVd6D9QNoAOfgJ
ilrJkLKXfWRfCJobbdePbBbZ/Ku0Q4TEkxqpBcVNJ8PaecRhijqtFYLfeLxun9GWopbdDlJji5+i
i0rvrhxwyQ4WMtFmn8rTowDvK5aIrFOIDFIq7Wn1/jKq5iZwVLV1HLxIZGLw4GL64ha6D7388NYw
4nvMggij+Kkv6FH2M397pJlFTYIX1AGUplReEx723+eTxl0b7g8uQzLGYygqRGkHeaO4kaO2Kuci
U64AoCqqQr6M+lSfFBVQsfw5G/gc3PhUbB5eQkGG4nAJA1ZRC0AyD1QbGBDTRw0MdQZFgPinfUmL
qu/UzBIpuB7Nd5aFzJAqgMYcgxBGqj3RkqLRVXRjlaay9AJlK10XlRVrIrsLZvjAmpsYdwkCfXnT
Q3a5NjO9MinjK3eEZk6fbfrMmZLmgVIz/lrmYigqC1Pfzp5kEJKlmjNWNZJr38CDE+8aOeVZbCR7
XBsVQzcE4ZR2JuRhA/8DSrG08INm4Iy5CipPhB10u8r0nb31eW6b+3J12hfT3+DS8Q8OEyctkw4I
OdTxKQ0g/ptclIfFvfJiDA57zghc/SRfrnW6sQjmhElig/n405wutIcTi0OjDqukZHoxs1d4rESk
a06OGVvvUQFmLUJ2n62WILE0r/1sT+0ckF15Sz20+2MuoaR7UutI5qopmOuz+hoOj2uk2sCrwqOZ
6EDwOVLZmqQb2wzKfIVA42eJ35m8MOckhkxJR58gCiJpD1jTPdGeG484PE3exQBvmeHQyH8G4ycn
QFP4rsZLwcw67H0fmNxj7yVHDhIuH2CuQejWEVZukLKykMOTp1kO/FgKZNIod5Xchg50hBxLsDDK
buA8J4P2BnE3x6cokei3KIVnlo4nBs8mkdkKJlkemCsGR+pgWLbA/CJ8QJmGO+x14Ice/RsXLV1e
i08bwV/dRyOncKbGLxKuzIuUbyBcPSK9K2x7kLLAkJiC4qnXoIVRHwebKoNMAjAXYS6SByx5OUxR
QQFAbpRq02m4zzb+UhAieai5pIRrOBmrXaqloAU/NBjTYMlzdrjHzL1mY8H1ZIWwOUQ8mPZz9TS4
bQXDj2dbByoKqvtT5sQ39ZFfMAHx/a0LKoStBsbfupD/OfJBfRl/Oy18FRsazQy56LOBXHFG2t8k
PVtECZ/9Tjxdxc7JECKofO/tOLbTzyI4rG/4UNK2TrIFxuDOebS72FOLiY7VCmrGUGjipYkgz+It
CBj8U82Hu6C7r7m1wUBYFhgOniDMLv+bIj7xJmAyw7MW2xlaGhdfB0PFzQzVDJFN6GBkvS0VEpQO
mDfGMF9vSML4hHv1u4bmhUCQhYq7o0iJvLOYL+KCUN3LZsIIqsbRLXP2rdW6bo47g3FxXWCBa2KD
KW2lkTazqmZWp6OgUbs3Eo4TLgQOiByu4tUpW78lij0RddIcD6T4kYQJvHn/MOc0k7gPALFpphHI
c6SstOE6ruNNga9TyKtLUmaz+x0UJg4AmUCRsvFhUBW0Q/g5DF+NOtQi1cLkEv96nhAMmA+T9Pr8
Og07oNuCCW7cji7f+SxDpXrSv0E5y0ThyOHzf4UbMAkNB08g4jQrW/0jm1mSPIAwclw1Ut9T/g/Q
2EwocUBY8nWawb9K6TSCIcbZ6aQPR9wKdj1EASMn1TpXI6cM6IBaXnEHA1NaLvCeaAjYfcH+rffC
+/LAL9e3hAzApdFw34IEH15XXNvB0cXHmTGYcAQo7UPoOGsDwp+KZy7AOUmRNygfmxX3Ig6CSdZs
/GimL6ULhzTwGBUKKjHLvmRHnVp6oPFZT2ZcNtN401J9nJ1mYYVJX9IEAjcXChHnyKYk3nu4glKK
Ix0Sc23N8ib2RLdGEx+01V9D+pQX5jp0TcVILWggRWECj46UJBFJVVaZaM4Gs4BPn6DwkaZUXLny
zC5LSEVMc1+w4AdykhOTKQlnpHVgMfxorngqO0y14OdhFOOuWkS2CuD5uUfm0si+sh/lxt9IDkwX
TZpn2sGR9IEL2HjABHqIuLxu/+xJBSWPPjkxVqBEgMGgMC5zWvJogemNMXqbQs7ewU84VxsqIQ2z
Sjyzv4qingwL05kFZNGSY8ybnMwQyt8TEl0sS3LsUlnmfUskjclT8f8AWZXMyGhnlG97UAPie5MT
pkAeC9v6YWNL9dJ6El12N+M7ddetUQHoXKCsOGDzgGUUYBrWi58CIfsTkhUogVwd3FsikRgDEosG
alOuM7lSYO52ovzrUEaIPc2RjI8CaCyUV0YXSa5VohFhyU5IoB2ybgSp9r0yiXLCpOaYAynYsYvx
VFtwO+DY7ZFkcVfAmyMsj9oL/RbpDXA06QgIWHE9Vk/sF6eLvCluqBEgwfQRkS9y6m/Z++5JjlrE
f92WrQiKpJWARXIH9A4M4ArvQGjuDJnp0LLDgJQh5DJCpwZjl50cdAjHeko0vRWB0txGargyjrPZ
rQgiRzR1RhMYxVF5UcOnXRg/QfQ5foXtRvkI2oStE8sRaIGZLBpPMnSvrIKyzWbSb6xuaXv2eKhr
UG2GjkbKzOCevmoPn/M7GxrNmYn9pxn0cqQltxaRNAeMg8xVi15zWzhWF+gb7k5POqGwmUM0sPLz
AWCnEdLmM5IRxR6O6BPH9FzkP7LG9zC35ms1LR1F79FWWkU1bOG3Xbar7jFDJFg1Ze1y0nCypZKt
+LKiW2t6MLrlvWZdAFWqtQFiMNNa+I1s1eCqG4ic4ylx5QBJoQu/h634KRMB1aRzBbOdjGzWdgwo
NI2YEaDfyZ+ddiT1IDyMj/swSj+meNc/kv6B8diRAtXt9eCkSITajFk0YKRyPvqQvrzzmOHbyerL
11deqcwFheWCQ7tcGwgqlLiGoz3tkpLKGRv/VY3LPqXWsWAmDW/6keUoglu9PGGiJ90kB928ryou
2ILeqNLEI+InWvlsxI442EX/dS4MNXd36rAtSv5tHcdasQKOg4pSFspWo3apgABNOdRqKh/tBY3/
zEEVVr0R2LIESM4sGY0BYmzf5RS/x1v/nNSsaogz0E9dpcei2fJPuFDhFpVfGyk+yzgggg27rVmz
PLsi6mb5MmE2f9WMtKU1lDijedZYYPkeh8pQJkgxMRTIEhR7HivXOPcxcox5ROITdUXyNa8C6Pqy
wcwm3YoNh44xBl1sIm6TTKKJI3xqKf8EI8CESm7tG2x7DIidQw8UqJutxIbgTGowzb4MB8zsyvGB
tthm0L8SdS4jq/+sVzCIktOhjDWwFVOFYzCRg/JviZoYkaKW2wETGFcY0B7pdSVaABpIs5pKPA7X
HBJl4FIyMx2n0iZog4ODcx36MJTCHWeJsStjWggN9SmZYSUaNmdiaLfPxl9NAVRbOrCuyZkH3NCU
stNgP4TYklW4kzdNWDyZRxKOszSbi4a5smmy2qQkHpc4n5U2yxlQNB1D701OGwqOk907RwcFM565
csIysRK+bLSeIkKf9W4HlraGzVbvIHOnEXV5985C4eD2lOtuiMCbuh3NNAbwdwFtF0cNiSFJikQY
dTS1Bfw/7hCCJzCBYwRcEqYX0bY2GdVQt5/fDdYWo6lMpu9u63FgbIzqg5YfyFel5Ar560E+NDiT
pHQdPZ8Ku6jmRwIX4bmf4v5BgqgelQUrZePDE6r7vVzoHejN6Db6gQ/DPIMxNHoG3qxggBwT44bC
6p7U6ugblFl68tOJEUieuXjnd2140S/8xExmm8kGYSML2xW3Lr/+FmRSUw9UWedZ5wRlp8nX/9w+
X/ENB5ZA7p0w/whkfNlFN4t3xJck3r1tu/4aO/GO4eYSfuOAQUjAIIcqmR6v6GAYYdN1O1ejuAoQ
jsif+AIoRzfFloATQHfeNBR1JRyxhzIlVK8vV+7xmiIDsHu+MpNJhc1BXOB4EGoSDMvvuCGTfMfS
eCr9jGdqfgI4NXE2lJz0p/3YFRde5g0bw9b99tWKbFkmAKizSMZifDSDoTKCzdNnVA3lCYyZaRtv
RbLOPkqIvEyZF/QVQ6MkoNA2YSGOt099oaJjQApBv/DHlnkzJPm3Flz5F9a37fsZFlDotf2XMuCL
4aTeGhG934H7mDDeYK5gOUSvNtUgUoZMLR7y4TS/hk2z3FsKnX8ikbhM2G4w7yNckBgexT6Ug1pC
JDP/7XPl68UNgk2KV17LOQzH2ak1avP9s9J8IDp03vMkX6caOhfzKAQrUNKxG6hDBo91iHbF98gf
qtOJd1IXGYDW+IMchvAbdtZQVtvc/eosxCOxl4s/8xYDbsUw07XdjdM3Sfgp2R+i9u21VCJKvzCj
gjbZE2hJH81Ed3s9J1gdwH1kPDqBO/mBPhEhFkxgpIvn85i8eip19hGmcWVh7XUG2jpFdC5Dkd5P
8BruHUjgkE12zHf2wVdL1AoiRrhmU7gp3n7CghohIUetqXXnA3PO2YtBFWL/ERERbYOvFqYFGPcl
tpSoxT9KeVJAoSzH+hWrKBU6qrWqnutYenSCXKgfZPgchCiMguMC9BSpxKu1uGvu3CyR77JE8M3I
0QC57QmL0ep/fes2P8pKi8/hQpxJSb0xO1dTBptGuF7ENNr7HJAQBGj6AHU5M6GxKE7GXVgJZqJz
9uWVVAUuLeJh+ChJ5nOakFaGodQMVLrozpREQlerQZduzymahEDkxu01kWzp6+bwpNs+0aD2KaDv
2V+rq5YvM437E/A0yFZXvSWwfG7geJGkVlaBJigY4jMAojg+I8Y7hk1zzzUP/ou+kmPa39OEd1Wa
Q6OhXkwGlkbREK5R0MXOFzx3LEDj4WMb+8PbPKzZD6JVCPk5IgOwIsAU3rmbLP/Nx7bAHxc5Fcpz
EBz8Am57j6fibO7hp8GC5Z4Zt+shYd9l8VW8Y17ppPny7ofO9si8QWRUarYCa4NnPyWGyxIH4WLC
4ga/8NkMe5wA1qpt75KpDJEZ5tC7+FjlDwwOy+s6Y4s4feu5t7Uforqihn+gvkUDDG5LJUHfadQT
QqFvbV7cB1o9eH+SmICdAAbx+ACRYI7LWEA3l7flRUz5GiSuS6YOG1jW4CiX/fsMbP9pripRqabm
rVtW/97YfdMR/iUEhfXbtCWatmXFN0r5mTI9CAnXbnsSQBYgFn9/Wv6bGk7yboc9J+dXcF13eHEU
A67jtLqas4QEI/rBdypAumU2oeprJ+W0iCX4mZBbI6mFsFcO8T8TSM6YvLznm+tRArBFoPBxpsBD
7zzaaXPV6XmgtzGCuy8MnZJruYQbo9zmcYhpii/w645PsUKT/HornsRHNi5Ag4aVvZYDm5EK7D/4
x9P+wbzy4i1C51CmP84KGwmS67Vb7zc5qG0BVpbGtMBZbKGq3P87x7fTVLK469c29o4XwzCTkN3T
JjkTAhIzN67zvn0240ez+yFyxeJynYbzsANcemPqRbEtIwLzB68zDpUCPdGDQ3lyFYfEvFtkfM1h
8Obs+HNUsg4LbYi2Szqd6LJmjTKZl52pRx1nvJHtgNalWycioUYOHY2moEIRkX7YgAk9l+kRQNxV
YQyiiAOzxpUVcS9V90bEjonazLy16cHZs0k4sgg/kO9BynxuIHSpzDWEmrqAlRf1yPEdjzyrAgrS
lXOq/2nZTiWXTIxi7naCH21Zmpg1Fy/U8FDwY8EP3HXZSkoUnKd7DI8fQEBhA3Oe/cn2glRkdjN7
yIry2Mfdwx+R28g9KM5xBI2Z1THZZlk5FVbj3dwtX7ZVnwKS2y1eFOSMVbCkgobjuCnQtHTZb+Pd
YL/fvNmwCAsx0O1ixRyWBQuj5ws76XS72zVwRJjFXcO32h6ZUeOnGgoHYvoCdBEC8mzcnuqhyiEf
H7MINIzYByZWMJz6vXLD8bR/gFYBpaeAjeN67BJvi+trDzbmv4YgJOIYCD6aWcyv7rQj2oVkXWb6
AXJqOUyXVRxg20yL0Tfz/hwM5EaxHlBJ9Aew2+eMeNetVNnsVNhKpQf+xeA5yvFsZjLkYiD3mwCT
+uq4y9JrvLULHkUI8LWPGCUNMcXeIW0xRscIaQdBNNnrjiCsgqnn237IoPuHrHPz/5gxGJ+P3Dxm
AHXuKGCi3/gxW9isY2NJDSc8tifsy80QUANejaca5GA2uJQBc7IH3UmOtA/BykVkiFZUhNV9iUUT
9dgJCxBsAT7nFQDHqhEihZmOrdyJ7sgVQ/oURBt9cSq6EoE+RzASD07Jo0/IfXbI2CqYAP5C3cp/
d2IE7+Bn66llxAMhK7EVkj6rGcFzS82aa6Ggq5ycdkQWJQ2QmDuy8WnETnzgzVt+NzsRdzfMhbMA
SH3eUR8RUVHcZ5AtGGugvk1Hp/1W7U/MH2Am4nm1fpfBjzXz0PxuxUC7lKN50/UE/O3VEVAlX5md
pzvBxpxP5haxb76XNJ5Xlso8VynpagsH7Dwub2nnjhdpOkWPFVmF93ka7aH78lVPNR3ViG+ECzjy
fmpRbKctLLFgNx3pyWMu8E5pJYeNfwyOz0HdfZadXjeQG4ZsAun3PBiY24xF9dat/XM6+XcqoSiA
CkqTmUQ3Gd5HZHNzkOMc8pLms/+64sWADQdEJVid1Ov84S2RvRDSjzBR0fUBmMpxU3OCchVQSxCm
TbhQbQpvZZfPPu/bdRrmrnu3fSoB0N5nii68HylVbApJlQE/hKKRI9qbihsLIkZYR/YLUXaXwarj
AINpQgfDH6S6p3d1TInaSX3gi6fPH8IFnUDTXDwKbFPP2A1f2Vk/JSD6W4VRu3Pq6wfOeUKkd9Q6
hQvdU4wPM37xIWXeGDMPnsJboUB7BoTOYwd40C2oY7oVRVsxUVD3DMQfnDLMvrsbT3Q6Fg84k8X3
+7l/PaVLjekt3w8jm+S5WwE3upzapIcCODkcykiJ3rtRwgSEEOhJKiaO7eGl5rTANG6Kv0LaSe/8
fD38tJvAPN7qxc9+2E48pzSvHMVy1+T1rcRcgb3GdLtf/B5SVudguuAfYABwrVJ01QHqCKyKUZZ0
hBdeO7MunVqNMaZiAHcx5Dbj0gizcLapvsJ0s/7uCyCUyww3UPFi57EOdkM3GCjJvoIzYiLy7mLD
XwP1JO8qnWh8xihltXUbr9tjAQMUNz/mjQYO7wW4NQutrPyV+4JkLhDz8vRuIjwGljF+PbwktwC2
cUeyQ+YQ9NKk5EnFnF/eJ/DdqebwL4SVya/BdifBnMk9QZaQCaucy52Zm97C4We6LeMJyk3dROAi
gBt3BMN3phI7dm8/cqVUSfBfvsv/OycMtSFGoAxl6Lb/BT5nsFyVmwTBNWFDbgLl/cDvtPEPvPNs
0KcMqVU7tPrRfpguTgM0nwOnflUDZRTAa4RX/jY4wa1IxpRRBYZnHwS1cLJknCxmjGKBWYb/S64P
J7G8bOOKAplxKrIYnrpzYnElIcqkjBv5wvw6JZqVYzGzgvW7CaX1f0TpJJKW6e7iM9HDswu/ls8g
4UzFjBIzM58HcFapF/zgbWQ/NWiIrRDPZgoQ4CYaHrd+9WMaKjFy/COcxgCZJ3/G34z3ymfuKN7d
TfqMg/Ke3JGGQSx6BQ+Yi12/AnBkq6z+KwxNExtHKOHDhtnBXseBhHTBQt1LfgC4nxS+gcMb6CVQ
wV2FKYLu8wz3jRejB/QuxZLRVnCl+2j6weWHHD/drHwiruA3xU904S7gNctu/dim6cbVFxSpgOfx
aNwPYjBZC+H/Y+k8luPGkij6RYiAN1tWFa0oUhQlUdogZJrw3r+vn5PJ2Uz0tNRkFfBM5s1r7qAz
1PdZNA8XNadGx+NALOOM60oOyinhJ3Wbrtr2L8mZj1qzY0axcZgLqkOiwSn1VnPKq+IfoC0YEU1F
l3MRio0j8Bd4I0D+RUbYyJ3BXzywyNXxqSFom+MW379WNB5l/3eq0UzZO6hMV9NNi+OgyFiUTqvO
U9haAViJzBQ8gGcjTsuaAq/2XWAQ3Jl72/JdgIFKsXKIQxC0bSczzN6xUpLCQhzbsqN8jXqqcBl2
avckZlbKj56SECNsjiR9kSgY3+DLcu0GNXsVGjjIJQAtcE/lodN1nNX7Zq0z6IcI9OPFic7+GP3R
Bv1D4y9hsWoSJNWtItLaHX+orxMGbursptwOwSamnENsZQryoNl7pWwXFTJEOEJxnPPe2L8fZUbX
4g2LT+G18j2FKok0U74Uh5si/0yDfCoaTkktEMWywl9WfrS4cnwkpaQA50QtIkyI36pYpDWDqJgU
LytxUEC9A816kyS9gdPANqBp8VxQ81AVoNjueSUTk8LL1LNRq5l3zaqgEnN5Q9SmzNhLPIB3OIln
4JCs59qSbY4+/N0vEQwccftHuvJVyN0qTq8cQGWT8eZUoIqn93xrzV2HmzCgv/r2ocbrX7eCBOmM
/u1GQCE0nSwj6KycVlyIbW6nDzVmzDG9oo0FvO/LkEcWrY9mE40qyIHYmUmKiowWJzJzuOlhNJlU
hGKSQqh2BYYp503pOOGPmdH7Q976biFSi+N+TO3Gg3yCqkVLccvxul/ryEbTCRozEZij+FhD3rP+
VM1ERy8RgJpr4yccJSV8nOtxKdL/D3jHiOh3ml76bQMN7aqdcFAk0MUmHPlYzb+IaedXk6PGGoOg
+Q+/J2ZWqvo17PDWHcr1xEDDvZ7Xbv68VtCo+KZxeC6WYXv0DC1cXgzV7d5B8me3Hl9NTzIuCFbz
n5XiTWqqyqynEruaB2EcWTNbioZXrk2rsyFhZ8N0BR+3I1ObVdWScXkZMbl+CBB+kS2SrP5y7ze+
E5/XhR14KsPOPKNHzZ1LhJ3Bvec6lXu7B9nw6hh0xFdtLFHGrUViYRQPwfd15ZCwajgdVDfcw1hB
JJjVCJjh2lCl13XiIMUw3IeZhdDanmmrFPenQEMs1a/lo7pvMkSkotsr8clEhUjaFdxBTyYLGRgO
iCBtlbfb9nnMZj84td48fmKWG714O0d+5A3ucF229DReKSCESxs29nuVnMfUDX+siMwfExqiU1IX
/Z1YJ0U11CTysz+Es5GBasPIp/yNUHy5Wcc1f0W6Xnxt5TzFtJpvmYI6tE32y8K3i0IPr3KWGjDN
zOmnJZyV8h94Nsu5ROx7D68cMNHbjwBEDwPNjH+WKvDAoW3dpG6SGlGKmQh56F0kkWkkGbIyAq6X
qFjhgJh9GL945RbeqDElEjoMpSWkq26i6rvjWy2ARLW+1NkC74+GenK5N0SNqmk5m+RyZh63fimx
AqLtj3wOmTGhsDMpLyQu1pdjaY+f67i/bDv2Bx7i/ltKL3BoG8ZIRMYoLPxjNg8rd8fAVi0Mt7BF
7lgZujUz/Xye/6oY3qRU/7oV+WpddhlRpr9EWcgGGDkOyyXaT4Yy+tFq+B1jL3m3SE2E+yp0PDFI
ZwGhcuu5PMt+RsSCc5jEiEqg8LQy6LJYHlcj841n95GaqPrcmpzrY7R4dXgpVdd72iSk7drtDyKu
cFWKoJFALlq++kSXfOoSkdh4NHMlXquYDK6k51pZsT1mM9s/iiTjZOeMNqvUWu0kU+OFXPL4oDEs
epuglDS1/uokXILuhCJ9rShZVET5JRmkeIDJ8XHuDaDtQv4ohv0t25vncS0uu3DEbCjYJxW9CgeG
dKH/C2/Wjl7VIWBqxBAjB+xTsILV/GMzK6yOFi2LWJtEplreJe9DM73N4ROfJO5JIiHfBiH6CClm
SylWvJ22095lUokhrjqxl6J6HROGPRE46hBP2IwX6Q+vhzG5Y8pHQhooCaftOlPylIgYPVck7mSi
veqcXoGjDMV9HCBo1/S3yaewxbYcXTDL0PfhzIhzsl6G40R2i2hiqgaDgFpoGwHKuoCbGuiX/xfy
SHQzUoG2AJwzS1+9d0tH0nlYAj8y+ojXcpoyBJWUCuMOjKYfgzuN8lJweJmsgMzjGRSBa6mNaZty
OkBhWnBNkW+wMOtdKBar1q5vPbcqzrj092fT7N8ETm5tbkD8vOjwhMAHGImt+sK+JDQmxLIDVMnz
mBq0nV0+alE5xvw+7cc4FsonI1nb6+Jn3yJJNYFGTxWmvqukDFophexKE/rhgIydlj8FFxwhEM9H
XNHeIUd31HApezazjoh8gGtTIMqF+MZHaoonK6XJHiibPsXbmJxXkQGOsByfI2k5oNMcd5aI+svG
/5q4GRI3poGojpkEp/WBqnJ9a9HWXfW4JX3YnYmN6zrylEaG3Z8UbFSn+XUJHWBFew5PoRmaT2ta
7t9JtEiuI4uBIUk6tLaDOf5/8I8ZY+ZTSxTxuYVVdCmpjoHbxHnc9HJtUszeNUOH2M4P199lzy20
ujRsZcaYR7OFdGKjbufI6TAUypH96+U+prxwk3OkmqKZ7zjh6fMOCEgl+Im8RcYjddJ993YB0hpw
BJXvDN2S3jjV8Y9v3j0pOq8xiFEhhjz58mZmgWJ3lMRtwHlvtajv5d+vFie0VeAnt4H2nCeBunl3
zEOI5RQrfnIVtjOHzWsk9o7YgXHhp3P9DLVwYPlW1n63U04wwmJAAA0ABE0MLD/sPQM6SRl8rwcQ
tCSgjGZ587rs12hwyyeHBSM5yWOD5sAiHriyaQMpsimV79Xu0rjBizq0kNsAbuoFd0ry479kHKt0
A9hmM+WV5fFjKmb0t1NKDacgwpQv1ECkD12N3eTBXBHdYSzUU3G8ghQhBSkfTGPutTSD5PDQkYai
tuj6YEtXLqmMpadJ7loRx2K9qAOpFXBwhIaGTw2eJbA8gESrM1J/yrKUgXwN2/xCUlt9Ugvk2IPt
rNalamxTyiC6TMAXPJ8mbRUr4KhO/NcJfu8frCAgfHsTyo0DXQdjY2ZWUBnsWLJMCYZ+Jpl7/h2y
Jj5lDKCZcsJQmCJhV0wcjz58mJsooEgn7gQ6B4xTiEc0iPBBKTWgQiGr43mNEEuuozoeCaqrSzgL
Usl7Xum/Y83PxbaC3FlXe96hDJ9ZlJeka0koDDBPaMWRor3LLMP2AUhrWvLOAJgG3LDOMID/Isdn
PAZ9BM0DdzJbnoA3stDjhCVi28BT0CrqBXblYMcweCCw50xzYVL4NqzKCKdNvNoTEHzOMb/bNjjC
/ewcJ78Kmy9ZgMuDHUPO7piVvwHTATfvDLC3coby3Mf+rd1zivBfTjk0L6hegYv5RtAAFqczjvYR
xvKIinEXq/EE0H4y48nc2TnSO53jq3V3t4jZEpEiNxsJLicOVGJyWYNoDYRd1prpRUNtsoOLKDYs
0pbCTKsYz9BbSarDBIviyrhc3cYSxMeT45Z428/qTKuvw+rRe87Bnb2xvoSsqXCstCTZLIPIovlb
ljUUBKv+G+X8AzPKf4gPzppJxUN7iwM6BVFXrwWlXGmInmBadoddrM/EilE2Dg8f+0pSPFamMg8j
AqWzv7EuSg/Wjl/QZngIi6BGoaMULEj9A9p5mJ45TvvP+kXUmGLDCods8p6JAe2YLwnESuHS25n/
ILnXK0IEhSo2j1wOQrQknEhYIHkMDx/jhXtfB4xkUkoUpWsuFpI4im9uCkCellGfyOYqi5vWgnEA
urV+iRa09ejsbRwGgb9E7++vX2IC0ICI6MQUOfdHCshRXpN6VklG09aCLceQ57Yq+2GlwScEVFSl
fAafxN1TW7qwvkSDq0G7Sjov+/BOvVzssrjVjkYOQ9H4o9b4t7KANEXKgD95bbo9wR3GhaXyuBE6
a3s1ATMKD6+cC7gRIHEoWA51JgX4+Bmo8Cv0G2h+Lhq7Hda9RHCUNiJ/Xzpm/0Vd7fTWzAyK/LV+
9WHFs+5oYTOmhCKze+tqkOCM2d01/fc77A24htO8/CRklyo7KuGSOLX9ko9jbV/Nrl3/oKvlwXrV
2jrY/9HZjTunObY2ECvbFGaQgU1Ing//d+yA3stDAA9ghA8OAqq7k71iyc97xwEyc7NvZWgWXH18
ksLOVu7FFjWJ+LiMnrVBdUAdmZyhn3sHqa1WiaOeWNuXET2FYsZItMBGJaZodDnn1oZuwZu5+9La
k4lLE90oeXoqZFiMSb21Co7esPZlpsmGEFBYzb19ZszIzSAhIs04zjn3Gp4AjA5GAWXaqQ6f5cK+
x7IE4oV0NWMDTdLHXeIQgAzvxy/WQrMeGZ/es2qOH+Vqhxj/Js3y0wr8e2jF7y3abWuVy8O1vpcY
WVAJMjDt2+WnXuEiDB44t29jLrRHrii4Cb48XXujVTQg0aCGVJ2QBbanNe6YTQGSjAPsubakHlJj
K8V1PX6Bzr0tYF3EDLKMA2xBVACAGgJABeiX5wavNIMixCJEnNxmNC7kl+IwIzNgMe4hyYrBrEAM
WS2T6k0FdzRHcozoqzAgUZ7Yr9jIeMBC+GlZAn0U/4vxYLNNjpTzpJVRrzfFPToTrsUaFYTX+/cl
BhJWw0yGNgYn/ZJKBRuZR/0i5M5sV3Q66AZw2JxmkNJtYuCJRyUnHQ5PV3Yo1GVHTJmw94MjCXDt
4Nq8sePjseKQaFL4u9Bbvhqsa5miJ4/qH8WFy0HoYkvp7fIrO94lZvFRLQztovurRFj1i9A0IG+i
LUXNARmP2QXxQpzdS7bMCGl85MNJu7/STcQXhk3zhYDR6dR3Tn9JTJLdqPcYNS1vYWJqliGHafuW
YxEa0vlIwv/a0eLnDlLWC3lSrON5nJR3iBQ9R9D/HksBLKc7vEmJFeUjRinPVWFttLpv8VAXAFFo
cWqan2pPiSTBQEwgFPZ+x2XHjiYi0Kb6BAvGqRuwjFN+zaXZzjhgsgnyi9+W+S3D9+Y/c0itLfkW
USAv0O6Xc5WJZczO/O0DampxUiH6hpmchJgtMDEw8cBlzSv3+ktrovTOKzIoFBYaHRgH/KZVvAr8
3eFNcgzOEyBqAPSppvlC6vNI4niP+rF+hm/4T3UpVGD5jegqlP9SEpt8KUmE7XBTvSrX4EVahc2S
BcrFR5wCcOPKI+hKwZyF2RpLwISQmbeFGar6jUkq8JTI6Fl2O/bD5a2fZfSvrhgoHMMtOSPcYwtr
2aJuVTsKAuVQpXC0XtsMSMxeLz9JO46+Wklc+ucozQKOIRlpi/wPZ1ascvffqk0tHQ6mKhbSbMo2
kPxGSYXykviWfPMcEIh2hZkqoDiaU/HOjDEWl/XeTpTQ2cqe07o1aWr/tEQDaAUOpYgK2EnIn5Wt
7Qe8jMwH38qkYm54BBKeXhJICT8HoYKmj4lOH9US5zbeYmwUvXk3xDES3rSVfA4ALTYWfh5wTikm
Ko/obAmlwPSP48OIS0cLlg6ktV/Nk/VCh4V8nRxqUR5/+BINCB5ThE22kEozBBU3lcFD0GuT22iE
Z+gNwlPoo+yb0iFGxAnbltyi2S9OG2AXF4AktzjB9CKvLEO2yXdlr0ay08kAxDp6Pn7oKWjT250R
OpP6J+26KZgLi1qwo+tvxWqKAZl/JamzH5B0zpHme211jYFI+MRMMMJuEX/4ilcdF5ytMsH9mPAU
oft3WsiaFDq9jg028k0QFVFcI8S+gu8Bt1Q+r3yDzPAPfpP/QlT0SpEt8HR3k60Mj9FYAmeLM+W2
Uh7ZYkLOOD/aQvoeuuvLlCMW9Qk+uvJGKSmjReFyIOuFb9fuvBZqUPBJ2PKdG9/q7DBKoRDbNQcc
hCLw+8N931LBhkW7PEKQVMHoR5woQaCYRDEhjhHrn+Vt+WbDjXfEAyP0y6eFi+yzG3b/0B/BzE9n
2HvIrV8nd88+w41pvm6GAqdbEDXBEJW2DFV+iVd3FrBSbJvrLya48RwJuQLUYsPaB2XH8c3rpez1
eLpibISWXcBdPrgh2OWMX+wntazrcsHifWxlBjytMIZjUuKG/jeKmOxat6HkjX+L4ePgFCtDJ4mz
98eNonKYOUTQFSu/ueJAwH2HcbXN01QxppiJi2BcsR5JH7NxBQVFA1RsXfo4BBzYu5fZj8r1xh+6
TQkqw9oXkc65rSLm5VuENZ1sNntEDWSC7dLWMvEv+WvMR18010JirKDF8TlWYfymkF2qga/bVZv3
yd/y/QlmU8AtCCPyW5T6NGsjoduWi5e5kRbNj9i8K3wtgbbMxGq2av6fVXMGqJWm2EJFVjU8KXEZ
JffnDDBPvdjhdu6f2qlL7teZvz51MGdzAYdXegev4ORFVQv/F/tVfAIY8MlLLDURZGZLa5RsNTI8
2sbgPsqhBMlVWE1cIzt0Z9/l1lpZ25i+xuIQL4s8xlt4wxqP+1ByGHha/DZkQL3Ev+Ip9snfu+Wu
ApK/DiMDkM7bHtWsTxyXuEp+0re+m1XKuZ4DeURINErgyJpC/ZwYcUI0okSoDhkXiqYwjvl3Magp
hT+QW4Yt5WRLtkHtL1e9PfwX93y3WDrXKQOrqrY38aGVv8eDYuSjW3P7ggXNc4dxq6gkWQlPgGpv
MbTPO0aByGQ3fp9NlPsZKqjovkeZgHJ6jxMPaGw4462GrU88FG7iMV2X1DxjB0bhAAJItHhmYaih
7iRScXpYr5Te8kbHQ5exOu+RLx15zrEuWQ4yQfZKN7kKWprhKeDkzgpeiigzK2gaNzBV0a+koip0
5ILnFIwtfqVXAHtYjNLvdcHGc/8swZhTBB9CGecaFP0Rda1pk8yUsxGpntDG4nmEZTgCl8SLnPg9
BRSEs/d1GNsrx6R/7JgfE+/UOwyZEbiWWL/Yh5OBD5R2Bz2+nr5UGNTOfOQDw1MnDFwGjOGLEGo6
l21v53n5kEF5uClna/vcN2H7XXXD4vyoU9KMEjGtUWsnLlbL4/DUZcH9ykiUhwccokkXyHHgU4EC
gmBR2OQy5cbUxiL1Aho3zwIS63rrbxxNfklwqhSYF8WG9KT21rdp65lrg0jhHs4yhgbEPfWffeSI
8xy0u3JX4Mc3Ec6BIJZABpztUdPAmGaGaDbmXYTMIJHgd3kZUiJx8h2P5HHcWKxYETD6OKgNMh91
Q9PDDYipADMClW8AtOh0WKqEJlHfRVKaWfLxckOawoyOhoIe5fZ6UIBtlmxTBz8/g4rpWqYjF08c
p2Xfi8RSQ4ZKugyqXypFP+S096Nt/wMBktKUmwhr5mbJrsZhC26g2x3AihWHLeoP84C7D+QXbGV/
W30w2lRE7ApVccvpTPAfxjbiW48rFVYZPXHs4vCG5RWUR9v5l+wJtS1CD/AgvsZE+sKfCFIJ8ose
XzEBFWyxpMPuDhbewdSf0JrtbhqiFPIrN12JEu5smH+LZXJs8fclSoa0eyG3oueWKMxVlFhWXeG+
xS5J2CXxwE0rmVdlw18C1hBn7/Yvv53ebEHD/DH63zmTCQPoH9dscD9bJJNBPEMoVKEP2frok3Td
5Gvx7RzhSvP0lGaw0rplXLbQ8QiQQfVBkg8gw5ph9B6VHJhCU/8I50qpJNH7TachKP6lJn4G/epg
Zaz9Z/IRKezlQWmKM4Pb9Kw1DjUzF7m71D+1+bIDFgc3EJ5PI11iWVMoxlgCEDnMYpPmWRAgAdG0
lrEbbjY5HERi2gUmR9iffEERg4aFeDrMpNLiTk3HpoZzUaSz3kb1zUABTD1lSWSInTiwjvBSeeEL
KU1QC+bAuxklg6jF8+wrrAVuKIeGyp8WCCDgGQQRwbTeuvolcoQqwXm1IUM9G1fa1JpX3LhYBTe7
/8eaKuwLiZsgBJn1bR8grTA2Ipj2lD0tx9M1/GT+pHWWo8dknntlkljK40i6k797nC0BXce2ZD82
9BI2+WhUJwlII/U02C4O8QvnuPhsRaHDHKzEzIV5aQOq2i3Ic3t4SOGSrVeO63yD6P1TdGqxy05F
9MKUWTRlZqfmk+4O20U258IqqAwpnZFUodLgiHgIyIERK27ZEi3RZpRvS8JEkki55mRzIX/ceBrF
IYlFmycggsuvUF2NNlZeIP2vVAcMIlh2C9nuaJTaiH4rzmQZO3w92AzuZ3+XL5CYd3UFrbhaoZ3w
yPCCpT0fibhpI2v7LmaLkPiw1hmE4xiM5hweJOh4Zqt/mohkAcm4Q2EE9wbqp0oYJchV3WgZLfNW
s+xHHPMGcDv9pFcquSdcpGxvC3HOmbaT3d4eCznnLQc+klCHiXNFeXixD3oC+JlvKk0vU4wHbc7P
D6dNBmWS9F0WEwbNzgDaavhyG3geJQTPlJTqlWrcvKZH/o2OBfWLCL+mgF+hYb1iZr+5pBaLr7+C
zbKQfmyIxU56BPlGvAjwnJgkqDmkMWulUgGsZLbHk46X9W306LqwJqFjDngXyvLxEvA8/mxzKexg
L/Hc4cyClsPTrZKUaxtMGzCHaHNo1VeWzfHMaUY4Wwk2Uq1sJQ8zMMDD7RuDB7KEtGnbIalv+IYz
EIWsVfH+aKV+oQDkKgs5zPATi7GbktAmKgfNppU2lLr5vSPfvXLpd4X+gWcx99nMwUDgPUSWlrpm
nJJPYdH9a1vwQfK+qoLCdIOLyrSXU0Ud2K2kSe6PanH+BCPXd0HM0SlOgKjHZXkrRziN6quk3nJU
JpyuEG8Y0r2bnVtKzDxFTrWO/Dr9yupVIdCPHvp6Htsz69AX2DlOaBhlkUgpOgoxZm3E61AqC/2Z
HONmljIj5y/CD/1n2+GLpm52oPkkRMtRUzCzVqsdmii7kZbbSjljpBnWmLigfVvG8LeUZ/40PE2F
9yjWIl0NnAmHiQk+KzHnfeuFr9ddK46rRjDMkZVPNMkXVPUQR49met7XPGAqcFiYnUoVWfJF7Jwz
dAXd5WJl5B+SHCZQoVxBuqs1ukjxME0ahGjK5CPhXLViCnydDynxQr60Rizoco0bv7sqgoXR10LX
7Zd0L8bhLlRA18+4bxwOCcTFkI6oKLX41EcV2VzHCFUCVOXS5EgONe+YpRsgMRo3N/iKSATRhRiW
eNAq24JR98KWnUZglxFLRrGP33J8ZSda42n/IoWNluGbB0VKi2U7Zl20lJtq6dqFQmB2RdUtmQcf
hfVg/27tdHiMKL0YJXvB1yhuYLXMTvfrY7uKYHUUstxKeqTvsLqpzbGlsdpni4TAi14FtrN/I9oM
VMghnnESOYA4WCf59ov8eouBuX9vRHWpOKYMVvWUjLeVBPH0pyYsrzEfNJLYX9Fmid2PseXXivGE
3pt+g32KdrqatLDZK8mCTA7PccBQQpIXKar4YvLtROIr7bifc8wrAU1iaHSUHKfDgsEqy2UkyCRa
WIcTE0VqcHZ0HNFHSFIcEeCAIIvc1Lm4tOBGfV74iOewtPBb7xaaKqGRllQ4o1+HT9WSNudVojnB
S7tvg9MSdtdZbXTr7ewZarntoohpFnHVjQ1LM3PjBOyFvlBNHkCyhLkmK+ag5tisJbmfKE/PWXhE
zDWpYA1HxYquDd+w8KVa+KwCD33YfYuTtNoCdjkvWvsHe9tx8gVIVDSnMjTks2hRJefBlVpBAkFH
Gtec87pKg5e4aZpnv0m6z1PAzWsDEt4Amz1BixTfVzo0ZMfWIEdDzpJVVGEqqGQhx3OcgaDjS0rI
iBzxmCWdtwo0QmRpDsjIzFi0YY5UO07zYuHUQVovoluEVDG81SCgb8C1jC5GOi2wyFeUi5x6wnlQ
+qLM3yQkEqYT9YVX3OqtqVWc4lxMtijcGDR8APg2hjYrNiJk2JF3SesksVzqbKMBBQLtqr1I5XFK
xh49eFwbDID6Pf+SLfYOyjcjo4f3RypZPsOBjtpZpog5mSU32wrbC0PGwJ/pNEuag6aJQNIGzFfp
7a1jPw3LWgfnFPUcRSUq7Rgirh/+8r2ppzAbvHm+SnbXhXJBq/OTw54zecN+6RL3LvYEMZS2S7dT
BEzzFv6H/TN/jl2NsbAlYAkzbCBMDxXcl7qkJp82F5GtE8IYPMBn4Cce+FK6UhpbSCEmE5S//bBy
oX8fZv9MTixYTU+lRh5D/NjN6/S8+XKKDZ40cDUrjeOluyumLA5OOHDxNiO4z1KlYBDFzwW/Dn9t
YeMR5+LgH2/4YVUJxXSUlzjRDPrDFGIIz0KodsgupA7/mVLgIdtlbi2ISQV38r4bq54pVlY/wXgR
zJ3/iJFa+bCutXmYs+WAOcNFSVpm/oXGqqqu3MSKArEWNbT4nu3dIbJhguV38Vd/NcMLPpV4LQb8
Kj49plYZ5W1ci4x65/lWKU9uWtPga7Zz+saLgLkHt1xGWzMh0DwjkKa1zFfvwqigPISVDcaV75AK
DCCeDZZ8RyIUHB5czJYrL4SjudLtCYByU45h990YfPS2KYJN1C8BdPiwvs20IlVk3hrCpqCe64Ob
9aA+ZjHg8kGFxTtm2Fp/WldSOaK+W7EZzb3fQ+yRBdlxGUUZqsh2GcRL0vxenYm3VTM8S6+Ssmr4
kAXIfVjC/MiDNhOygDAafP8bFjoOHAmS54erMm6C73bHArN6O/s2l665X5w+fMxq+oJqBCFhEcsq
JAzLUBJNE2F9nBjYITAMtGnKW48euZBlEOCUO7lUYeiW+c/kzFDbu84S/bnj/zDGTe8AmYgcPOiS
s2PrvtgMKi52yA2Y4b3/c6LqQ9AGOhYHG3aFm0H72/VTck+hRC0A+fWOaTEt5Sj4h3imyS7JToUV
dr/Sgj/BvQ0QIJpRVZkeGgLKYQb0Ieg+LlouRMrdK39nO6ykKWwXqrGGTt9eD9hTlfGP8Spo/ODF
YIL3Ld7nABVtEnxF4qH23QV4ADVBXIfTS9XT8yLiFj5xXf3lAAc8cXvEZfIb7STqH0EtUepMBjoK
jPjz7sbWydo4sjJf7oJqfp/dgCs/wBBGDuJqDLYO40YY0AwKL7btAC7PLEsCoqNzHPI/fhtMv9W5
F4CSrVx65DvtsmFbx0JkBi6sZYT4ieFwFjF5G1i02oxNqXRCgYPnLWfqDTVfCtLBu0OhW9/UFg6B
lIr7E2Tn/jVOxFw0jdC0ljx1P+R/YPDteCYyFOK2yn/4Yn9B3iwa5ljeFg7C1N/tDDU+SJ3pETZ8
+TWuqAltRyE/3Gzw2mpmmK9ZO9lv1cgYSqc9NCXLA2GAxAwK1jINJYEaK3/pett3kgtju3xyE795
bNBCLJD0puMHgxcYG1gjY6BtyMJjlGJb2J24UBbZlKTEuG53YN8AVBWTQvx5cm3/TpI0MmZctf0m
UpTmqu0rGGR1uAZPS1RdJqCrq5Hc6+8T5KYbu5jcx/WgJsHcF8NdbPUR/tHjfMUow7vBWLx7MB3D
P5F/3lsjgFATN8568dvEsPpyy/2raPFEOsVlTY7uFwV7+GfN0iBC2FRU7skUuBCigmvufLjiGKtY
IH8cUaxe4hFFCJM50cvmxdl3Ir2ob9AnM/hMpbHlguJxFRTYwK3JZ9tvikwM9N/9GkuH1Y5PCyLC
a1IbqUgWMaxDC7+snyHKCiViAVUKHHDlttwIOrELpOuAswepHg9lTo5U5OTdn7LxJGonYBTcj144
PSQ8cP+xPYrZvh05uX5RIMM0tIgKIEgqnG4iC7qCQad+awpJfFu7wKdadMWjjeooLtCezuGOvbuE
Lx158G3ZaqRNKjtqUGKWKbd7gK/pdR0hwoRpS42ZUeC1mLFLLW9cIHVt9vD4aK4WEzGdE6SnimU+
JSbdMi7FP57mLYS/a7FInwilfSuHEcATCIg2ifYTCAiGBaIXkJ1bw7yO9pwrwpZBsmAtCq+vEWYB
IOq0+fAnkIkysJ7Q46yEerf9c+Wxxowlc3lsEq68gWVQtoxlTRKRvCq9bsnrO+tUuZLG1ZNONAEY
wIAEJL7J6E4NRW/WykchKpCgj3cAzFZKGeF+VuVnrp/kXzOXW3RaeDn/IZwYnqJ9iWC4CAKu7msy
DTWcZjdZylwLiRAFGe7p4toz4hJKlp7lkohC0yg3r45KugFf8QgDjqvhaK0AGKQwsN9pOA3uTjdR
yGMCOwqfO4smp5h9GNrSF3pogvDPw7RfJxYKe5SpvOLRAwWaRhH4i9cJUWO43whcEqVMIAhyBEEe
KOhkKo1rAowbNp1V022AevafDYaJ9dnYju1i2MddSJfGAHHi52ngGefk3SRWqFiyfipjbHxoEHVI
73I2xQkXml2v3AADvSOXJwcrhxD2nF8i48D7J13jq1ex6j3e1nWdN9X97tjWtb1TkHwokxLpmaWa
/Qi2lpPTNkie+vCl9Rz3y0aDh1CD2ZJM2BhUI6dkXQOMAaKeNHPahxNw0iQoIT/EFf0IIw7AkLp+
hWlOOTvJ+5eg26lM/3nI3lb6i1sIEBhkGyF3BbxVf6DfywxcgngnrRrW7dRsgPULEH1F1tyJ5FCm
mK3EI0BmYvoSY1/GUwV0gjfZzZj2MI3/7uBRzaKVaUhE+R1P1GPQe/pLJBGwJZGZel2PIT+N6uZR
2CxaQn+gNPA+b7rOfVf7GE2gkjxqNXEgFZFyhykK7gHbheEpRCQEN2UKJLV6PGadWZcD1DiWDDzx
iBZiC7jBfU+GYzIOthM2BAL45BNoDVdxz9eHpcWrl7z4OKXIYpJWnBxMiCQOGTJlyxqGLGufJH4Y
g9jvMlUxI423PVODIr23TyUO7WeBFKjVGAUfHW2vy4Bjy5EH2bMMXqBCMn3gqMXvTlsoTaiiZYFW
0nFrRO5cf0r2aL5ELj0f88/6Ba8q3PCF+AIjiIEhqY4n6cywO6GflDA04WwojmVh5s36ZRAj3E4R
WxsPYZ06TlI1czQ6bDQV1yh7dQz52GPEJ+MIheVYgacTe0O1g2c/HTDzCmnchNxVJqCTqyQDydyp
w1ZMuaPaYZtJfoyYVDFzRpnaMTkwtqglyFFUpcKY89o9DLsvrc2B29alR19n5iesIgQKZN9OG3sM
tY9hpo01opBNLKscTqzKbiRQiKDuuN++adSqTPCq4OgfsxB+l0LfeD4B7ohWaEwf1YUphh3HgFos
vuWzf8RUkiO8lXgX+ugbOtyCLtkBuS0LYKFmKfhlSUdKaQAN3JXYMboBcFkYevYo7JsWb/2an2Ud
QiiRQYAewRL4Mu0yyjo4e5Ts27pEnKbNXwPaDn7/d4l6vt0MpC+yP5HAwQrnwkJ6jrkJaaUMrYH+
qVRnnKIbWirhHvgt6taKXlC9bL2aN7Na4XwazNAy3aGIL+FsPGwDEyha+SebwA6QUDDHiraM1tat
fzJnIrWQAh77kP0PfgfQvzpq2Y4JBITS+sVDZ3XTFgiD4f08rUhuXsd6oMRK845pSzH4d14ydV+8
1p5+lxtcdmuEW14eiHuwTbAfuBras8UxykhIhHA4UakbbAzwjQLsJxrfA/yTEaCe0hLTobdbu1By
RX5FGL1JoQbi7YJnuHmfQty9u1BEj0xdn3FTehOHkgmQ+zwZNvwo9hai0ZdFIRS02PDwNahGELwt
y3y83dkwNsF6z5IXqXEmEu7DbYseP2JGCjkT3zA2XoT3zBf0Hg8EpgFCCkcd3IF2Xw4DdDV4Exlu
pm5iYDlJED2z2OLO2+PXcU8XeA2AVxlRFEAosDXE8QsnakwPUgYELWbmgJ5b+mSwL3lRpn2L8cI/
lSW0Iao3bxWDghr+m2+xesQlHOzQtWTVggyLIli4bhv8hAeGrRCgQ6G7QxO6qMGoJqSR9sPpAuxa
jkIQYroTSYiP6h4iINErw6/BPIfLKlvK/Wk9+LyqL5j86J963VHoTNdoJ7yzlD5kWfCFBL6vOszN
1XQMD2jnVI4cu3oPq9CCCnz/FOdMrtT81I8XVLU2HoOT+NnJdFtNJrtBjkDRWZQpn0ajLD2fRWV1
PsVeEzMrmQVRVufLkfYkY/SM3Ac3OIG4iUcJAGRRVeRY881wDZspfu/WmROQWBeNpyt5rLyGd/Vk
QuwDh0yU56PEVUdGzrgKlwWJDIlI6roeO8YleDswUB2FuRNQC1lkrZ0IX8FxROSlbR0f1xBBCgyf
WAvqRWHwvyhRTsIUkqoEMtVGUwj0JBiDDJG60n3/+BrC4doS/hDZLXDMyMNcEw5opjgcWoYT2l+A
RquZtpQhMmcctCHUG6L6whQXFHK6REjScZrh7NEMSZcnGBGVc452ZgrE+yBCUcE+fCtGJCj/JWLc
yrn4RpIaMUgBdiO2POpwGLFINrI6ME6PWrv0RArWcDusOLDohJnClPAI+GOYLs23o1k/QoTERkfV
v0xHj69CBPJ2CI6Kpo9CeIlXTA5wB8DQRhy7uF6Y28YQDkqxBo9sYkMMN+ItIJB3zgmWSS55kWKe
M+TQAfEcxL4nt4evbScDuUSMrMIVYuiAw9UomXMk7MBdL2XtV9yspds9q5URqsHs1rPwZ6b8IdBn
oeoh2xINWvjJbmTpRP/4LbzcUAo94b2vENMVTKZs5iOwZVFwsW08Pm7kutRrKeNHK4scVk7MVG9l
RP1aprHrn8aBOkFnjvCTGdUN3FWG2v8UzTzdNeU0K0tEa0owslZZSjPD3XFdcX2A63P1obggD4+K
FUuYjhctj4iMUGo5b7Gxi0dORn6MQS5+u1p4PrUhSk6YJMvNx78Dd7suR94aLMb8Hj4XLvVjQZ+T
D8nNBJ1Agob4AxoWRuFcaFsqPkKik1I2gFcgXbQOckyDnbzPokX3naFSL/kipLmsBSWu416vDh/Q
5OVenVcb1ycCsWDYp+hxPcSPH/oUwuyYYeWAGyrgjlemaTigpPer6yJMGldqMQ8zIfVkXEPmmlaJ
CQQYjsXNC9UGkN3qKLiloIaV5kHoxCIIHT0Ck4ADGNsvKGgubZaa7Pr1YjNDhWyuZmlMyqiSIH2p
HktSZaO6QeyTiFHkQBLZFPBqiAyRc2x+Gw/ePgYD2KgQQUcGC9YYrGIP+73XDRPoK4MDBadW9K8z
HLmQqRFDlNiOV+P0D8QBSIZmRxXYsHOR7XTiTBtyBsC8BfBMV4zYuamRrLxtjaSwxIV3bWOOIUD0
JIPCSurHrgVKV193emx4/VVPgg1CTqAKDrx2sdxv8QF6uxHUdrVJP+LiC4hB9JFyaFAmKy6NQy8m
JS60BvtosUQJBcSrQqZl8Np/QNEhCYR+QgUsVI3MNa3shYAGQuaYXCGbYssTW1JZEfY+HEkb3FW7
49vikmBuXFga1+m2gpe06KtExoiXiA97G0tqwhX+goSLZby0gTgo4neJfaGoDS0PKWNciXs5ljo9
he4Ii4JxJXSOrAC867H3rni/dgVUKXSD1hVafsIBYtSHl3bF4jK9wCTCsaYPcawR6wXIF780p42Q
HArx3n+zW4EGURx0MbAdnDoIJ2KYII0X0SJwjwPWvPgXQFenDsvY4N7WsrlGB5GTehBbJYx9xDdf
ZLosyk694f5H03ktR5Eta/iFuiLKm1u1vBBC0IDgpoLBlLer/NPvL1Pn3OzYMwNSd9UymX/+5ljm
NwvS3Df9buJWNEa9+7xy2uLCwJLUyUSHqUh5UJnzKCDQiH+uBNeKwbXqKxYpoG05/LGEhJ1Bj6qT
znjGaWhEOwe0uq5/eeETSdUL1RcqSJJqDCcGQzGQsIbHuziiuMm5z63U9e4KSNeckGlBoANu9VHm
UFNg5/XqJTyzBTdjLdNHNMSPBJFevINSF294b4KOy/BOTTq0zpXpmPbVlhPUd9oC6JUCgQjRAXQ4
QVeVtiI/o+y4/vhBnAYslLUHVFAxjdCU1pBJKFnxxoHFxobfH21bmo9ofMToHF4chzJNBBfgwZyW
YAfYFwCSck2CROEWDITIwAvIGH368MXLcZkZ+xFYtwut4ioNBuiCMAA03EnIOXYieqEJYlgLtUzp
TXa/f7XK4GZtOKY4Nrjdc5ojBSr006I8Ba2Vxo4+DEGFz9lT9lDyF3FU1wfBK6Ay9KWAdyja0Pqh
h5vYI/gxjhnMGToChOs4rJB/y5AwbkBIFR8W+uU6Mq0moFy5jmsY4jtKFa46GZ0X2hY4q0zzcY6g
0cpE29zwEYUcTpLsM1IsNqkYk5iegl7UZ1WGCoq4oN9Zz7/OxPve1k29EcJNEHcJa5j2BC/b9Rnw
AcsdUuP9nI3icY/7ofKlgBLGsvvc7s21bqRMUkRhRzL24afe+j6oQNfDF8MuHTBK8oxQC+f41VBH
4AzHqIK0nisEIH+qkBrKdoTJF6IGh4/OeuIcUKmVEjVkQ0vTg5iHxkEN2pADHgnYlDjGSNdG1c7Y
TwaOPuq5Z9wd+TU130+MeEyN6Y8onqOJC1/OkdgR80ZM/P3Ywt00XL7SjJEtI8EzA68q7rBHSVLy
nhAZS0ISCL6k6JBxDIMQ+eq1wWuZywjB1TiD4LY8RaGLJya5puLkce9W8EXUVOu7pkMFVlspZCRW
hhx9JTkCqsUoKHHQ6kZMDTYINhY+QjKOXdgxXbm9rgH2XKTzvXYJqwvdAQC62N3jUI+bG0VQNhEh
i1fRmnrcOQcYh52m4fcK/9h7A6wOvQzg1DiCNbXhB20fRf3bOvSF2mhbNaYSimH7C6zhGEFwVVKe
qxUMkijg2pHSlBk3Nw+W57bQFYRHT87wZbU9/H8KsTCzYuToPaNc360vOrePlXB1QKAwKcC6H4M3
M/nFrUHOI/EP1Ml4bEFGtQ++tcy+yZSD7shaijJ+j2BKgk9lEp1c5fSEupKqjsNYp7YkV7hPRZhW
j4fwK9RoVLMFxMpKOUPU5AzjBow8GRKkZwfDPQAXNluGQOy9lo6XlfRb3Po0ppkuEe6o63BhuNyh
JgTnA/yGEyNInH0wY499DiCTwYwxccUHHJ/ej6QOG5U4FdawBEdjYdPC2aI8QGvLA+3gVTDlAOef
ueztHWwjc0G57NDmykhtzJgnHtbe8v/cYkFyVve8jFzmJz6+ilznhbfcQNLh4LOQ99SyOEI0bzZt
6G0VRLyBPWUmKFMo1YJUHXPMEH2KeBRVDdSBFv6zkNPA4Kjm4GhzDH23y4FIPwQYIEHk2KQ0bLFQ
41yvda9Sa/mA3IYuZENZl5nse8TQOzg7XlxBMTYWxVCULh/9gpFKRbr4rT0yqY09v/y1dl75jISI
cqtlirQaRvqi5vFHObPFP1usUTBp+mVjTAbdI/xsL3xUO+N/IONjCY7j7L1ZIQiaiE6I7hs7OPsY
b+THrBsQMeg7OdyWGDOFPQh/gkf4p7W2nQcSr4Boaa+Ziy9MwvI9wbQG8qZZ6KziKcBkb5uJK+fO
jgEyveGL/TMeHADgjEqDBekSzZ42UHE7ZlCKc+hM0vhUxgsDZeQJw/BCJheAauTBkE3AI9fZhJ9i
d4Nvxe/3Nx/vbG7Em/d/zEY+Y8fSxNVuh/Af0sIJL4nmybnpcbl8VoZLvA5wOXo8sZlwYZaxZ9+F
zwyZ2773vYnRsihsjOsQoST0hPd4c4AVlhhXocYlmxV6h4Pf0Xj0HEVR9h2V8U6hlEFRAKpBXQY6
wrr37ey7EbfezgSohlv2Z1ZSYjALZ58AT37Rv2Mq2XZGNEaWCGJGAje7kRJztYCtxdbL3iFRkFWz
3LL3v6+zOHikoEZmSNHQNqzXINxfvYrjSKiiukOAZzAzdpjRr5xkpDCBpurzrmCXvAuN/BDwStBj
mdrDSpaj3oJCIVRHDEK2h3q0GGzHSDKE1ENh+pPMUBjXE5/fn9C6+iR5SumK9WQwh1+z8viD++6v
hYvkNsz29r+jEYvPmd7tcNA8Rz6mFQkQBLQiYRITS5D1v9W1UwsXGyK2CngyNy+/VFAU7zLuvV8a
nIQXgkRarW9KqoVA+K9qOLkRfQg6wHdUsybMR3nDJgvAcZHcNYUproYOi54VrhFNBnNmpNL5Ha94
vXLn4KesAQzMhK8nX4a8JPtgk5JLTFlbEu69oWKA1MG25pCpSl5uNdHNa7xQTFkrJTpRYExTCdNV
PVSGw88DhyvLoOG1LjYOKkWIq6fLVf1+KoiXfAX/6AlKOkW9DK87phlP/BMvsMeAP2AFGGJQ0Ytw
olohR9rh05qSwuLfj2Itjw8A1RuWizdIOu1zOEziRuHepOGe3g01JHwTSnMptov2ytDr4BNpqVyw
kCHI5ELYBXNRpKi0Fe/n565WhOpeNOHZTiUdYVxmpZS472kiuf+kjoQVPBZ+WlZc1SPJrzHPzJPc
PNbwv4VDkyElM2S8YgFnY+7UcqOR0OsnMhze40rVxrn9jzploIxwoAjm6HJGwhInWiYzwh61wX3v
F3lnfkV7k0HTYrrCb4pgYEF+r+Yn1J3JLa0QI94MSvOxY7carYJoS3GE+zGDWXUmPxyYLaCWNDho
IbmmW4o6KyW9bKGS1WkYhRVPKkTWHoDCjj0ytLzonfPmkfYlgCeijXHsnirX/6yhGCWuLu+iGWA9
qs2MS8pOJGDSJdMAcRRFmUW5I3FLAheL/iqWgZdmlyhOAibWf6TJghfk0dUR2QY6FWLKy99mg438
TnunD9OfEw/4ks80o/KocC0VngllxzoLilnbuF1DSqJ8lxDvWZq3en5TuDtmWo8mFuYABkQ8l8bM
H110XJB8YHNrRnXSHe494ubh0YJPospCKxFhQS6GXyJoUWNkaSQOh24K2SFXPhivVHbqx1HF4/7X
aqLzsiLlRBWf3Zf0Qi+I7WPWGHyUXgT3vCzGoGJZygLxHslE4+Qr0HCpwc2C+5Za+kCBF4IIHb4v
Ur2NcpDAdVo1fDXvfEdWJ7fEvQHcw1h+Gd8YsuAOkk1v6E5BdwWdksIUqUZyLsKbooraO5O5UIrE
pW+FUiM+7xIdEQ3R5xgZwHU14FgBMEoDLZlAcUVaMLechE9N+G1rVO56hMuz72Ni5iekSyNBISOh
391XZrQ/DkaxrbfBjQdFxtuCjk192Ent4UGFUiJ7bEm1logL8jGrhUPb9Lwwrl/UyUJwZ8TwJFRt
tePQ6eZE5aZIZTUxyASfpmETLWYMmRM/+ZdmI9bATybqqhjOVLlDB+qLF8XRlM8mmkMt2fBR48wQ
iCee5vA/4VgyzUb2340fencZnw54AKjkJHOzZpfIVMAkJbMV6o2HbfNJsBlDHJh4un6M4dIIc+Vh
oZLihQfDTUsaPO5c4GfYT7BHcYFi7O7iV+cZCYTn25Yr14e9wOcoQ4q11RYhl8xqul5etgzSOI4l
FJ4nyw8CnM7KC3NJuMwjpbKOEBCaMmgVJy4g7RgMRTYLlG8iv+WZGBAMZqxnshAffLyyNSaaadG/
dmAgKCit6n95SMntwrQGrSC7AuaLeYwdeuLZLclDqneX7gwMahiL52kMfpQTHUJkcwB1qbuDgjnT
2XLxbbN7Ehoqhn6MLeNnRbM17n0UD2knbwgahIp/ZWGcBRrJ7jgMfl5HTrMqOq8PxpIkYwwUGFIQ
AkFNDHGsy6P1AmMt+6q7dC7a8CaFi/dYFNt/YG9f/NDKw2vyBT2stPDiN8dI7XUQwkvYh2Ro82JF
RqvzEVJyGIGSYYrUlH6JFodMIPSoKLCw/oHXwBeYmWkiyGIYV3P6mghye5rC7y/AhzLodHdbOHif
a1P+NccOOTPd/UvYu7iGDRTVX7oZ8Na20CV1Be0Psh1EyHX3F1oTlEPpC41IiPEwZDAX42xs059/
Mg47wvZZXn4AetoOjAK6GBNX6WrUOR1WAexlGknxbDPjBhdPtr/LO+cWeovI1PEJIITSA4LVyoBQ
YhsOYZNTEeMiha/DA0MTTJm2BRUaAAt9A/MEO/Uf3s08PIjzpgGOkJOVaNqYyRL/hACO5efJvg1H
prx++VkD3SVuSaOy9Aw3PruISvXsY/sFm4IyYfM/m5wPytgrWzECiTj0dcwv3ASdd+rmhcCEfZjD
fxRFgkZrAYsZCisZzxn+I/wgTD/o7vkS2zeNrZBJg4cIH5N6WqcjJmGhRY92p+ta6XekUDE2TIQM
h1LZygHQVweWfwsLIANaiWa08TYNDMWalG94i1KOVxnz2ElgBjAeSlX+usqQa5RFITfBOsGbxH2a
xo8B/S3X1fqiKgjq0Iy2isXjpqH/lA8tQC2g5lFwa0hFKqOI1aUTLNlbI0+485iPT3CurpppoXYm
3fRWa+N33sNGiWqG7SvOCWDYcQaHU4tauwo9jlZr57RLoUePe41XWemK9In2GPrxOI8v2MK9dpH/
iMsitt5tOfwhJaz6zRXC5CHm1g/iKvmZ4CoGfr+Is31PweE38PMW0WHBRti+iQ1LGWJlaIHs3YxD
292AYdqUFQAvOnyjj5x+q82HEn+g2ZiHem4/qpzbdDxmfg5cRlEXaOdFYgnc8t7l9Eu5l2O8/ZVE
QeNKL8XTvQXAoaN3eZfKO45kLt4FOND2QjSBIgc1Qsru0ur/VIHP9SgN0E79XYXlgDxKdP42TYTB
mROxEP0MtG7NKdNytPIiiKYsFvC3Gm+gCYa16tVVdSZkViymoCuvUUTRPXPLQ5Cj8s/Ykv5AIlRX
tOuzAHP3Ns5KzC0ob7kQ6dPEzcOQQEYbTKNtu1XDKJwmesVj97oS2haifJQxJfWmmPDGsCDx8/Hh
KR4JO1GJ3DAxnlBm/8lC+N0TBXAMYv8evER1RAVTUOaLLN5eKPorCyKqican7gBBswuGx0Dsk7RR
CST4xaWJgx+M6f92bPw9Mj7h9rkkkTc24XOZPDtiaa4JXYPwtR+cXZmgPAk6H+0ME3CDCnI3oAjf
U0WcZQKbi/gnRL0Vxd4RQTdTnwx8z4b7Y2BxlMjPrjzKCRkJQYVt2DqHzUAWXF3J5v/MvsjgUGq+
kj8bDbQFo4foIy+yP0VgJdf+IMAtHs/4gIU/rZJLZZxJ1kGMvr3s2/GZOPfyrR0A8S0yDN4H+62/
Tc+IVaKzRT4zeI9QtXRudizpixW29psFsfml8+r8Z0MkhJJbyhnAZYnBTgCKX3SIUw44ZuCe7YUo
Ba2USkbBVHXx0IyLKvI/49TA7V8KWi66Nc9d8gvTlz8w9imXAi760eHH5HIwTTyWaJJSUIa1MgpS
IgytjppdLsSTv1i1RXhXWju33L1fO/sIWHx38UBBq4E4RN4IA5Tguy6Q4F/s2aKF2WsuCCn+vkcp
ux8EqkhIacmXAKfow301wC6PpSX9JipdMAgz0D9FI+/Dm4vqdxUV3e3qhTS4+n7YMOSXy3dgFoVk
hb5JfOo0mq314KKQDFNfpUyIIMQtnzOPmwhRKPVwTgQL6X7grRsl6bGS+4J+FPSMgucWdoGNLEEy
SWPqPATtJKdYXIHWyFAEOWV/7WDxf4fQ6mJ8qpwsMqAkeSACP1KdM0QHEgLeYhTWE3BO1NoPgxIw
vzYT66gqnJ2b3CLvWS8R6lb77KamJammKZ7N2LrPh9VUV1Pr/KTCAuJsxNF7AOtlDvvXLCVImA0p
6doH0FHj79HmGyjvC6IketcObggDeCJbFmC4aOTgHGs4aSw1J9/sV2NQYFaRDIiQ/2D4RP3NYcQT
t9lfyAeYERfeZBgks6wyA/4y5ohh1J4ma7kvskxGRgw42dXUiDp3jBfQHg9W852/cKm1ByrlaLYW
lrf1zxQCJYrRJScRhG3IoqBFPm6H7cYwkmyB16wA4onZTdjGXowYOo4J9F5Ctz/XxDBetbufc/qk
z7Tq3HekXt2WMYSxHXRWxNoZgxCWHVLQmeMDSRs5IGqMIcq+dxJ3K45FLc0nbo/DncwPJHlZTl4G
6r/Wit8bCZk+6fF5jFaItEc3TM6dVc/e68LbRevr5WKkVre8Sy/FVIKg3S0b79KxGvJrj2Oremob
3BA/QohZEUDh4preJEBCw8NkNUH+kUlQcBcV8QGMT+HFmp/bsL1dyH3Ozk5QNtnNFLajuYrKhYmN
VxvxVww97FNKYUl3cVj+9smD/1ilzAj9gIDcDBcgCv+SGXZEb9p5UmQHhtv2cEj4WPvquGb8V51n
J9mv0uNI4FauTCjsmW6s+YRR6atYdUPohouzY8EuutEupsrT3CwGOQyGMyLu2k24TKmQELxi/peB
SWONIipVsW5p06knjYkR/wwKonyZygfqL2kw2sjIJrLWF58BNywccaVFUPIcD2xpgWT8hpGCWORV
AE9HhIm/OCdPifVzza2GiEuO4ARFwTn3clR/C+am5SpsC/TNTyNiOiXNqYuc5wIRhWEO19ux4T9z
4vjMopex/a22o9G2fW1jPuMoIX1UPXhqi88mTivP7cBGES2lidDVin9plNMbLR6fH54wX3De8u+j
rFDYmvZHl+cuDsGoMlx8EtSfFIz/RYO5PMKElcTbpfyfBQoAg0T2qHiueyAO7xy9csPFCtuAs1aL
Ik+Uub7ODFEyjzOGFkwBxIHFZ+wowwJ154/JG70uI+AaDzQarXmHMVkO0TdKuD2IrTCfy4nz006j
P1mSEfzNXutcmFpY1/C1xBYgEN9PBkwj9pV8gksZhctH7+AIaSWRTo+QcrS8m5K9fVUOgEHRxPEN
scdHgoLfOe5GVu6av8aBm81UUUhDHvT0K8i64X/U+5jKElsyAq2IHKyt11ell4oJ6oJxZhvF9wBb
4k0LglhPffYyET53i4k3PR927ncEGOAEOPDISs0pFW6Bmm1Fx/oV2IOiTG62cRNCVpL8SUaclcjk
Ys7DzewZ/iJXIswfgiLUJ6w8pgAmV+n+HF0qx/frk/Pg3nL5deMkk6WYHnektMWxBfjEZXVVsk6J
cWQLMp8qXf7UmFM4H2j/YZ3Qq64eUDXcQ02hagdsv3wxcZGoFBmsZosIwsUtDfYbI4pe0ilFqBTl
sjglc3jB6VWT3Luu+y2zUihVsJ5lArULUu5CNVAZpXUMoOfgrYwZZdBbe/0zAkyaWEIAHggWxBss
EdYVNvAPe5+i7LazJUPoOZsdKAydIZZ/ABjCvlXzAuLduXpJpuC6aKu9uAv93HiPQBdUlpQc/Hon
q63nZHIGhGFiZT6QIo0EHpC5oeEDh4hh+gsdFnT2Vp2BIMFON21CyyW0NrpxCtSqJ2QDlAmDfevJ
LlDgYHS6EBoDlrfgAIuugROGA5Rvw9CA4kvef2Sgn40rlokHaxWrJbpk7LLim9WVg/9gnZtBGJoF
swUujNel5FGWM02uZTe/hT1aJoynVa3cZOHf1AE6MHaFZTc10DLRp8XQYBhY41CVwm3IKlhX75SX
RhJZwAMYVTBYteP4j1lpON934eCXt2ERPawRkzM/C80v1dhUhjW5FrywLsx+JvMYnQGcph8d8Znk
MiZBRSnFwAOjdOQJgM8Y25GCCJAV2fKOfD+irmkiYXlGUKHuRCRauvPxp9zt8PtIdOjNgesGxw5+
I4qNEsr0soj8AhoG8wTOP04GKQ3D/OVIAXLgBlGuFtSQzEThyic+TCl+ai40F1F1ATvwXie+aVax
beyWU9iRqgC9652NU8N1W3OQieLaMRilwf9Uv6vWY/GieYAAlvCy/JrSX8wuHIHxc+RJYbQc2GXU
a3GOVlzMjoElj7V8de0VrPAYWFGNAKD0C8IuM580/FDNKJu99m6s/P7Z2ljKpbESXm1VvlnU3/dt
wZFmBaZ9VAe9MoSHB7D0uODv/hjZ8ZLDVBNmgqF0j0Du2YhUtq0k06p+xMCVK6+I5hu+oekAAsek
BRMEKagzpvhQNDheVEDUDi0uXxTIYmmiOvsxS/5oJ2F5LHovheorjnheIpfiwTcXw1E/4zzIsEaq
+ATQgbkmUJrQaFA9lYQ/nalTQMzRf0eu7b2InsVYglF7Pb55gjhEGCZis5fc43S2M1ug/zhSPoeK
1FWh6MxB8zQ5xWM4+5TdXgWGQVs8NuyW0ukBtPT0XMAqsd789a69idj85caZpqxnEpj6j/zO+M6y
eJXqKmBbADNlzWcsfU43DMYgpkEyqabw8zLjXiZDEyULaWdWZnV/MXDZv9C3ADvQwWGHyYVRwr0g
JgfgLupZrzBOjqu+T5zrfH/D9Rtn65rnIwNsrsr9O5rL6arhbVP8rQPGoHzG1hVlBSIHs3IO6Zf2
6U5vW3E/UiNJH7L8jZI20EqztCdu4IBBcIzi58VkjccUnHWoKCsWLzDUCTt4qiqAFRnz+b28BS1u
GePzj5z6FSX5jQsZ8jHtGudJDctU+UE4JObAHoPXbGCqT8l8XO1pMF0NdNRibnesPK8Knd95rZFJ
vp/0C1JjcjaWj5JxTLrah86KoRdAgr42UH5uBOTpPG4HGWj6BsIlSVb31U5nHTMHIBcvuAE2Duly
6a5VNdjtXIVxzZ1UObC7EEvRkHSQElQEm0Xdbz9hg0Deh5ZhpDHP+I/ZOMGVdOvg3jhMqbOA15iN
OPixa7b/CCsGrBV3PgjH9CqIpbDFZSZSMb+s5+glCqsacxO8crodeqnKzsVLTIruzHA1mgkBVjVg
+WYXU/5KI8fPojJfQyqKDprR1TqJo5xL+YLcyGP+hV70Rs0jlcgfzwzkOzJu/mZY4d7EhYzfq/LF
uHQu+ieE+aR70HcQ3vPG5+BMOV6fhSjU9ZzgDmuXjL071ePzsSYOSxS5eEnjqR4OeaMWZuq7sHJj
YO9QoCziDK5KmVNaOPHGOOc3kIhWPEfOTHpnhAt8EpIdKf2En5Hl1SWLiLGbl/KXm03fTbjgnJSb
GOoK2KUij6s9v2I+zvhRrGM632BS2Aowgzj7q3jIGqynrteJGkzxRRiy+ka7aIMdTy7wrQ2WDDnf
w6oddgbTeHQ1Kp61AV4rEaZVTWge7UJK0h3chnxs7x/LAF8CaySzy1rpPGe5scEQYJJsMk1Rd/C4
xEmnyYYX5NN/YHTQALNfAOyXN6556DQNYGFXQKPDVYm4KmQruIQhUyIz0tAeQK0Kz1HEszaQl4wr
JxUEbmyDEqgjGeOtg3/FaLZ8wGEAhX4DGkU6D7ujECE3XMvHVRwxxo55x7FwrOHegrvzSi0h/Z3n
M/OrnOOXPcqjR253Jv8hpEWHFgMZQ2nUa3D4ZzfMZ2YunDLxwI82zQYZB5tCoiABuzpRjAt+ZDYK
Lghc7xSFBcbFNoL2FTHTlNYPbuNZtnV+EIYi/sYww5kSHs4/lMIQb5VigWICB5zGSshvPFgwHj9k
gGkiixpDQ7rinDqictmqnc1gH8wvuFeHA1YoSFhD5WvQcd5pwx0jP2IbiAtEiGFWnVofDidabnnD
gOw5qasjNGmoiJx06swEGQbfLtHpd1l9YcxISSj7E+5KBIDC8QHEN2Zd8K3MxfC7ATJua1AvNaxv
PQy57VQEDxbjPpm1jC0HIOau5RcMCb+iFP60GGaJUScj55z53zKxdLEu+sRp+1V1zGUm3tWJZqFg
nMr766fwL/RmxuBbtn9ZCt+/ruuqf4fPMJC8vE/7HFEttCz4roCQvlJm38c1iWf4dvLJN2YCK6rr
68EEQCKF/4JpH5/tYJ+Jqqhz/fUlHvEbsdHLHcy9mBsTVC8JKR6oL7Jd/l1RmfC2KdfhBxIAAirj
RWA8r24gyMbVdJscCHy7mSu+g0XP2Qn7PQ5psqDyndGe8ALpJjOLGsGOekYjfZNjgqEDGirygmVR
JTvzauTBx33ss8LtZP2Fuxw3GOMb5KFD/3nwGuTiYkgEXQhvoGZ2YpoOyOktCWKIDNA9Drn9WbMT
VSe04MENRFN6t/lUOz9xjoKGimXtI4o7lr2IylTN2i1cdZg6g8um2U/p2rDN5bGWfn897v0OFZuF
7k7hfrVXcYLJKce/Ws1RodGXx9S78WgVT6pDaPixIwaLaiCpniwca1AdGolhEGaYjCfiniPIzsbu
P8Vaau5P0AvQ2IDjlncg19E/gB807C23LH0CE3V8m3isdGFzmzxaNT1BLFJarwKod1unvQF9NneY
1VEz1TL6qIXaNfaf1AEmDvdftg1dy+MGU0mOeu2LjaUmt/KXKTR9+vOYuZI6KvqlKA4l7k6Qjc7j
XOnWTG6u8CqJOfOYWd0G65u3OC6iFOA+ZcHh8g7fk7CuK19cv1RnLzLGuwpnkG8K8RKm9FYaVJVi
jY6AlPTMlBheon2lJ5CCYQIS8ze4LnKuxZveE3xZjWEyAcaP5YzkaSxYLAPtxzmd1v4WCvq3tgJu
HychS0h9GnlQ0Eu876+18FHOMgq34smKaT3UwFjBhpKESByH5UPbNQYLR/McuGFzzxxKkAiWXUxN
cy3QWtnJkb4Jp0X2fWeJbLcioDvmFr9fHZ9aN6YmVYEXJMC31S44IyI0R5VUf6tlIK/hJXBG2/5D
VKl7gn1HXnXftAspocM/Yj4HXWiH8qTsVcVuJDJohCiA2IdeTv2Bko7WZrQ7TlsJdgu9gygAMJ/1
YN4PdAnlm/NsRXWHpg4AwBbrVHsGXM6joWa4Zh5iB50AD/6RcHTunZS+8H0tMD8WlzlhHHUTfkoV
vi8w9P8IuJT1oIKtfJnVwy/RkHd50+0SAqIegSkGLb3fQcIJa/ejYiTIQD9hUQiFTVJzRRPHf/st
YSmaUakTgSwAkZPMySwtLkCqyAp7DiD6Dg7nBIxFoHUxs4kX/CR8R3bfOL/5K8tG7KGPJb/XVAHm
4vVd2rfhneW4f8Hb0PsIvioiDLUfy/tPenmsG9eQbfDAXEPIR9KzWYEcSAXdZtnioNYWUGWOwRnf
QOJgQGx8IHAIpvDSHOmvVyZ9DZ1qchEKmca6kjg2lM0wpyUTpWsZimQDEyyBrSK0D16CH6HLpa4i
abvkjqRtZhJtuOSiRVg4JQXRivMzwx4kvrv4C8biOtXDHTkgVHVMAZUl3XbjS1Ot7gcdl2pzUNQx
0o/Aaf6LJwwb0ArALT+Wt7agxwNC5zaVbfVuTDjwo9bKmzgUxLxcnDwpbXHrn1ZifkZTj2QrGnTt
N8QVecAPA/D9iPCUmAeRLISl/dkT47ZlrJ+ifSshIwkZFYDpzuromXVY5CEqEp0XCVLpPaUVIwZx
d1ZDApnRyomN7RcUn1lcjoWniaoYzwFWIO5B/bOaTMcgzd99E2dcdRxuLapvBucYwByofr6hy6h/
jH2WcKYkBACMjoiiMO4jEHbBnvt5VL4b8tSI/3DdV4F7ZhJ3UWc6EXcI4ASw+VNwNCsARBcTw3Ga
6w9mMimwVQ+8JjBIAtAfUaxnRN9BfKbWQr34I54AX6IacMlv0Xrn4I5iwRAvvNQFs8xF+obY235h
eMdApODu1qStxeIowu6bjIeB3QphOTu3YxqcNeEC2dW/Y4r/iHwgLmiEBAkbR/axNKWnlvC2Gcet
9YI98Q13BlQxOz3j112dT4yZHLvZt+2SHdQ2u/1lHdyLrYa9UXkTHOZTn3k3xM4WDyerKAaLww+v
fs5XCCn8heMBAcopgog718VWXWZW7pmgHsR3OfpeONtT8OF0OG0XR6VnE5mJXzrCDIjKDycOa+y9
p6HAnzblYGqpyVoW/bhRhJyOwCL73Sm2S8kQ56oeoNhKxc6pXV67IROnZS6vgvQgoMgMLIToA+bc
OMyiNuEpMjknJBcydcjf8cUVgDw2GLmWTG/njvU/gKMrl0BKaCQHHIHNTILY3otXU3t3Gk1QUkVv
Ifk2VERJ+MEi3et00Engwekt+A1SU1n1RetA8LV/fFNcKKZ5Xy7dEjyua8AYOoCFMt+ejp04xmQK
lktGaB4S3u0/+4iR3y5gbu/2fzMW6fEhzYrMtKu69q/DPqrQbbIexoQgd6z8VXypBgBHHj686z0S
rvMM/3pijuEW1kwg5YSMJ9gqYmyJx/t0E/gYGyVs7bBEQouoeS4vJ/wwyIDPuuUCcPkL/fBbRinR
5gBFp9ax440vynchy0tYEIrSxlB1T0u8r6UXtDwDm9Uth0fUcjPEPRyWE+a5kzdsxXypYiLgNtyD
8fQ/lVEc4l1Vzjw4PgPxFVe+xRw7W25PDF+G1MDVuqx+9p2x1R1WsMfVycPUI6ytynuNfR5kRitD
US+vCghUJFGnCGsDsvm6CdcCMVSw4RVong5yJ3M+IVXNk4DG6pJV+EoEHJtiYe1HXH7qfnT0ybNn
oaqH5ohkmhub8D4+GecErHt2CRzL15N1BFOYuma6mIoJn58CeOHBBadftETWBpAtQQ5ZLlheCMmi
oEmLLejfqyN+pVhAQ0nhsM8CGNA587g4FSSi4Qupo5rtYk3TxYz7opxKL4NE/655bivzoUqGn1pw
TyYoPpUELNKDxAtG82IaaMEgymxIZ/h2PfsQx+lDGfesWBffniK7nBuwkOni98cISRlomgPERVMo
vhgYurHg4usRLfOdTCUUj+gW+qwCfeZpjJpqaH3+ekycJV05XbGESsFMv9GheORV2YNTlN3VqV2H
wguMYy5VzmWCIafwfXjtdhxa22wuGfU4ZQ/UqZX0QcmsUOFi1kCuGTlvbDhjtycwmTXYV9dcbBa4
KokA7v51A0eDzYEFzwMKhLBa/IOZI1YtqA+oCyehQvYyvk1lmFCHD0D8WB6h9tN1TX/BO6ZcEEnK
Cj9Rnxfv5JfyjEVYK84icQFwpPN3GXJJHkJMZOwHaOQe9wLHqlgkqo8ZATU2JnfOSsdNT6UMXL9E
+3EqsVqLBlwkLvCu4ez0TLSk5Vltqro4l6Z85owT1Z6OUSgA8Wr3C2b6wxreCkvHSGB6THKUDuyk
uNckAPpYYhQ2RHWaKROXXNY42b9uwYCTzrLyEwoQYdWia/iC8idVmI9u8eFEHDpTxGI1BK5wOPmU
MdTzsHV7XA8HdGknK53rgPLCXGjskZwh97Gcf+IARHUG7VOYB6fISfvSD/lD8h5EP8bc+X30Vo2s
yZMXwqIv5nS8+CDnZ07dHzJy9t16fzi1AVbbNRzdSzbIm5OsZRAt2hjWsJiF2DlcE4QfzA8ML0vJ
f0hJ28fKl2sLpxPU5O7ERxQ9uYygW68Ybl1Mp2i14PidDhdMcDGpuazljkxrYprsF9zGtKzML6Qv
qDYsiVz7H8kg1RUxIwEQGRVFN7HzVMMuoIewvMuBK0RAEXGqo/XoqClA69+1uCGiFoSjw2r9B1Hx
74HfHu9VDviRxhqGVXl1Kpc4nt2wny7dLp2jMPCgmb8YPPY4xPjDNWmgVyiYK5AmOptF1gmGu0A2
uMwRk8rpUc78LXW/x+7hjwy4pBu0QwCQaKO8tgMYaOI8cjD4Qrhtvi5o1t9xJwoqIKnBf2LehPEq
kFKVbb/MKJxKTmQ8OzmosrK84FtJRzbwkPVmPNEF1SZZWC5rHN9nG8dTKSriIX9hUvX5BLSHddtc
sw7m9Q0mvBQwjGpOI86VhR0U86suLxLKL5jx0IuI3YsCCL7HlTC6/mTDjZhf4TaRxt7z9MqG84Wf
PGbhYdoZWS/jKcyTFkpCTsto5pRXoyCxflMzKlw24jvOjX4N+zmcXivxK44D9jLf586Am+Phyt8X
C3Tw2/SPuFHZZCpgmZd9X/KZio1Vp+NOiyA0pMDl/v0UhbgM51OQvfrFDDGYrSb+tCo78RNONzGj
0hg0mnNIFlBe1hBe8BbgN0TxJlFiPtJw4NbveAYAxyWliLUKiH1LAzPLQ03IUdaUfnrV2AxGOih9
13LRIVf/sQoEZXqCtmi+WFFvfiGh6zIaQBdKZcrBljFNBEU/Lz3vTUn8WcLVfpCPlFl84yySYmgB
EMEKjBlVtzFVP9DqLgEqVYCmhgz7nkkfIaNgFjKMDom4hfktYnquSK/gnMR85N6awg+a/6syBDVD
QRf/r9yw2gjazxxX+/XJS3yvW4oj/RSn/E4OM2EpU4W1jBbusUhcziem3ThWFV36CdtnrqpZOCzM
7e2D7QgN2Rf4xJahBMAp0aCEfFy5lXWPBZbMQEEYO1ye0QL72PrjKO1h4cfxCqxLd2pDjhTdqsge
j4MvYVoKEmx7fqOHgVXFlKaUekWAEVX8UG4PV02PC6nGU/HzSZJkLHd9IOJ70PykBUnEzenwpnnw
9jH5hPwbv2XAJjyzuKvwHI/vOVeLlE8A6dwcNJKrSPS1/rQsEd3ZROEEVGMUiIOTDJ7XfyR74peP
veY9tjGcSKLuZ9rBxtv42LaYPtmBYM0td7UdMaIqZ5li45RU2l3+KkNBhd9aG08CM7ofDRIUhOz0
RGvy7QT/Yy2y2ms+dgH4FwEx3HwUcNcValC5T20ZsGfO6v5eW2o+RUilC0M4sF2lQ4PGau/wb42L
b63n7Uwog8ds637HjmyiTDSAu+xWJlzjaBo6GLe40zz7/9urjFMxBELPOkO8AGA2PMRpGP3I2/j2
CQILopJeamtoKFmj6bYq4EgRjcQs2+GFEvEEEwrloZD7AYQ49xG9GcvNm+ZjNhQva8GHKiHwSyvM
4cbTRb7vbkeWbc8KPlQeSmTNq+cZ6UadWVsyDAesAMhyGZkm8m8w2CF2kLewslZ1zLzMzfXxQE3x
D4JUdXsMlXN27OSHXaa8nYM07axwwdCEWWJLrKN6DcYrPCl/aR6xLU9vqpqf5uPJrNMLO2C8oylD
TDlok//fRkL8wK5iLNbPNnK76/UQeE+yZnZBCu0BhtrGn1BdNqGg4IIlxPZokz4mY15cc91lI5wc
I54/pqObMPgRnEUm0W3wAbBawA1t4VnsxL5fQfpMr7ah+lZt7Hk1y/Z5lOcIS3ewhTC5ESIinbmI
gjk9JLlYrQM04bIBb9V0B5wmP3K5zWj9Yehq8jxCXrwFBn4WqYuXseOpiHOBJg6MPq+0E5ysClgY
p2Nr8sRgTvRcOZzncc+Q4X18vfJwVPaX2dlPd42/DzsYFmwHpmbi1Eiyy4Ic5HCtBUW7GKsyBIpd
SMt0IWh7B6ng4fQoXk0r4oa70/XTs4ZdyIwj8+rfJ4uLYsNmwfkSr4CemAlyNbGcTwv+VH4Pg+5L
LNESmO0GT5r/aWpi4k+eu0dVn4fHF7HXR5/76YiAuU4j91WCg9TxJcYyDME7ha5U2aNNgWL53Lr+
yP2AioLL0RtLl/5pn7+sEoxmJyxg+DNoyJFGCh93H5gF5CPtDQDI/wg7jya5sWtb/xWFxom48ObF
u29Qvsgssoosss0kgyJFJOxBwgO//n3rlAa31TdaA0WoaYqZwDF7r70MI3w82aCmgVkd+rgIYhCy
8fMycr7Tu/H38UgluQzOGCD3Abz34iXRPH62MT24lz1YGyQltdgAB0vLErvLIm3W8ergZBk41nCp
EEucH8JRE8+Mk9+GpaQRnYpQXwXPBSs7x9pnuBvHeeKhKQO4YfXWyY8DISS+75xMeXQjuhgrqYD8
3V+dz6Id8Y9SqN2iLxy5LNbS4UOdymOXNN3V2M1fBvoUTinRuwPaKhuu8UaMwvmnXagV7eAKI4P8
KgoDWjqu2UPbmQXRUVocU5x+loz6baALZ0vyVl2HtpQ1R+HG0SnbOvsDh5iDEmHmT4xDoL874eNh
d3Y/BqoujymoBHRc6vXu/PGA3HghkDI+H5eGO7BAoOLrx00gG8EQB4npo/pY7+507Q0BLtclPWCL
4hUAUmy2HLTOZI9kTqW8+uxEsM25K49WWS0fQNdDH3NoHScfhmptjlYGL4maTYQjS4rZbS+BAGy5
ROkEM7RSXHKoaqXoOsyXqojHwCdobCK3j5gD7h+kVMRPyp/hFB4PpUm2OsR04DNXOVWpJtXA0EFp
7oOcaSvvbe7w2Rmbz7knZo6zrhgQIUqWQTqbAYTC5VrVHT3MaUiT7gAoyYMrxfcBw14eMlIkIEm5
h53k5oamDxAC68pN7exKUlTJembGLQKSeKOcJPb0JWZnuhrP9VfmOPjYR8iIxWVngJnfYc7ybRCX
cClpvxZRGewxJ9C5XZlAVVMMBCXPXkPVWDTmfH1ZvAtcJdBos+FMlsbcx6hP+E+IpHhF1N+XjTcE
34lZc849HfhkfYKu7DF7dTjBVUT73Po8KEWMxqft6+6HKwUgFYaQDtFYh6VMmKdO105BklC14YRk
0bg+Y/FKUKJWcjVR9snLq2/QfCjqV0a6LiflPXfY+kq0+QjDmVFf0DPb2Hv9ZwQho6TbfpTV1ZLi
UiGbFEvmbgeu8WXkBB325IdIhqiSyUGjjh91kI94apZz8ksrVQK0HtBq7l1hl7mLmZB0Zkmt0qJE
AXnAT6tHA7oUnzXpd3PWF+Riqo86Rgoxa+SJJYplqrle+2wmWurFYzARzrBd6cX3T4fAHS9LeEpO
n9wmfgxwuqBu04rEUSZv6qYePxmblck1BaNI1s28cyOio4qJdqheZTprRemmbECFVli6xbo8sAYW
zArZFzb+geL3DM7K6kCC9Dg1XnKrnldI+Wr6sLla64AJUwzp0MQJI84EwvehRW5bsXEHinBB9iH9
03wGG2WMc3uAaXtiLTrmk7ebBBLD/VAtw9MB7zS3TRuTvFDISmS53lgHzvFk3CvfqV7gQX0vgsx5
B3qKhxk0leC99RFV82jlN0vDwDDvSfnbeYESW9pbGbxzblgfKQKV1ACgIjRaAHvPassX9lG3eual
j6rf6nVOr2fIuXzpcaLbPsdoApupeamQIFRegcxEL2wDpGc3EloPT8FtYKnTaprzko/D5eiK4bMQ
ega8iQxWkhRRhO/dMzT3codqKROrPJ1p+WGwugHi5yMCc/oWN35MGAceCGLgA3TwOIzPPWMtW9ya
srcqHfj79KgWr11q3vyhrGGsTylmTlYDb/yOQ0C8f8iL2H9G1fSbe4EwYxpQs2R1isfdZWOblrQS
DDkprBiTirBEfY83dKrCal2/Xao1u25MxzTN0XqQDMwsG3AQzTzw4NiPc9V3x5Npk2vfL+erjczH
q+6MjO5E1a2n2y891hdrWx35qA95vjGj0gyTrrqKTnKhQ8U1198LU3/23YynSOU9x4HpjsPG3YxZ
KHs8ne8wzgLP14wMQzVONVYMDmDsN+r6iBD2cjNHt9XlgD5UsTXk24NVdjBelLnihiD91nZv2rr3
u9+WL+JiEfFc3OIGc772z4YlzFJD4p1jBTaV2DZhE8m1P0HGCJwLlwoPuwrVCsC2CBOQFxW1PaUM
mALzwHDH5vHgIF3FrL/BScCDPaipDSH3T2z218OMaPi8FXlzhG8fHG29O3jd81tlfxKPMuGJzAH8
alg52DPk1AP6OklOiS4nHIQUPyyZmw2PypRJIN4pyynFroYljU/yawJ3gII/KTq6nao6ipsE2cDc
W2IvR4TXQIKKEVaiDU4z2Czimq7UUnkP3rqHblg4jmmOCA0mQ+nY1Z+WjSMbDbn/YTmzPAY1rRY8
JJ2KkgF+P7IPSvMeRcptaduJDGpcWWvQe/K7J7XnhuAt5Ix8yo6bvyd+421YcuLGRIsFkTrh/EWj
l36gD6H6Zpz5lpENm/aBjo2fAOzsEMp9OntzdcwbCjGzDh+w3gb8FSZN+3mGtr7zmwMbKu8waltS
xfrFat9lggENk7ZD4cAZj5VmeSfi8tbzp/QmahBjBavkbsJP6au2uRwMj4ry6NF14AjZZTkYjnNB
GTLH4aTTuJFVoBBs2zKk5/hTsqXdL+4glLkgObCfKNdsuo0Ni0oKtqYzUVfZK8ZljORKkmly+Fis
NqgN/IFiRae6IFGFDakLpLMwIV7umubVR5LB0B2GpGnyAl7wmfzuQKnEJIVC3qlUvRjE5+xFG3Vv
+VnIDtyVDXTg2vU7bj52JlHEVEj9bTwH3yOSDq48L0lAdSavxQ+2bI5V0UUI3ilPyCoUOQV4ZKlJ
P9jPktbydjBQY18wvTg/aPaFpctHVOfs7aHFd6XX1dSG4WnOWtbVQvkKDAtpAmSAAuhS9x1xDjgq
AzuiTkS1eSFKI64Mhi/IXR5NzX3gzoSy1NLSbpTzYZ22KGVZ9nmpQMEaya8//rgMpDmnERvJzLiu
lClvBanV1zwK4t81X8Y1Jf/KWBNigAxnLddVbIR9F9sUr8eSCTjkO0t4eLMezqIj+fG/a1aFXJSf
nAXvrIUZ7E/zqO/R7xyn8+D7L0sBddTOkN5S0Sd2LdlBH/MFVvwg94WZgdLgQ0TL5y0OSZvVDIoa
kakYczAw4PjS76iUjhpx5Sb2IPww9H21zpuiwHBjJViUbYE5hlDoqkjIXAbwZfafXHRe1jSIV485
5gKCrsQLSHrAKvGLGKaAUa6XsDmmCC6xFdRXx9gBj2T1SCsU7EOA/1DpBSdeVEepO0TKGFqd4V0+
KFSVTfeIa0kMluadA8z12Xohgkdiq0Wb3dnHAxbPNzIVtrZ1NsjK7o/wwmTWZp5Zs40WsD2EsvlQ
FjVvz53XB7cLPy0Mt0CgeC5pgdvGglrtdqmZDwKpofFv+N00JQYUiwqq01EHbQ3gi63bx7fwZ1SO
MFxZfeFSf8+Zwh+rFcbCIbl0PTZ4dcvJh6lKRc4v6OKyMbg4OA6K+W7om+MAZQ5MnG8x0kVWpVyr
5MwJg0GKnxb1KyqzHzrQbJ1Hid/H7lY4nLQ7V1bKYc9lhzHdDLCfoWiwkmywmOEuhWaF6Wa8Xdfu
SF270zS1vPbqUvXXw28XsYBErrP9hy6oqqcyVAwalSRJWykDBqtOs+A0zpDwf08MHlWUI3Z6oq2g
USN5znqcBiJ34zIywNmFXwxd6ME0Gr2OevWyPYyi3xNGP1drvH3vGSKhNsFbBhtPVB/Yb2vbhTGt
FGMRbhRoxt55LDgNqRryifHMEn9CYiZzbwDBDIXfwakYQUYIQY5VDCaRRMV4v0bRd9oQnmgwlvCJ
4uchYaIYIcdzTU9lyWjLRi8zhaRKoQVwV4xXUEvb2iCXw/YCN/BmAeqEhtt9J96RiZM45jkgE7of
AX/SGltjgYUNDGKR9u8JwvvdVdKjlR+mMpC3IbWGWJ47WzZbL91026P3SEl+53wCPMTSaZnakGgK
Hq25wNpyNiACVgJ4Wbj9cz5hTWpDXO3EAjIf7o4+sNxQ458TrlA96fW+KMLL1CiOnSEbMEU49yhh
IF+jZZ6fgo0V5kT2+8zyJsXyFI0EeMopwG3XxZWFdoWR0/mXPDz9xo38tUJ/w3qEqLMjokfVi7kP
nDq8LdrvCLuQMvvkH9rGHNKkea7Wsb1FAPUzKDigyTw5HubT0p7xaPKPCwXAPWTs/ZOZ4iQB0Dr7
3xYX0jRp0KcH2SN/qFDWvy4O930eKMsMjbg7qUZhnE8Su1q/CDYo/ig9JHeaI1joEeqWozfFKS7c
p4G5IjYSuwOUVkX8P+AQaqsLHABmpQSbrPznaSdfL69LpI/+pT0D9ESnaYNAErBt2U9lzCYRGuBM
Sd87QLjHPK+BVmqo1JqiViMyOkxbtneHZPHGAk8MKuFN4xZltIU+YYwNPCIroFqCGg+Pirl3P7pj
PS8xic8AwuhfOOowtD4EwBIuG4lrT74gjK5AJ2Fhzy2VmaZpHH4sKh+wz0rjCvdbH2RPc0OjifgM
PtHKOX+AhBQxvgvQdQu5k521KxdhQ6vNNQqlxBZRVJai/7MdIHSzj0FLiWFhHzpfeaevNg9HJ+m8
mvjZSudE7Me5EeSb3Iqziyk+Jq4pK1tyuRpHQi8OYAKyRHu8gqiPaTsmDmL+1Ej53A6CDhi9Hpy+
jDkME++IXBiulxqAndcbMOywpoW5ry8SoKxz9tbTF0G35nIbXSGTRUa8gdgjK/yXsYX1CDIZ3Srj
m3qMAnf3jqR+gU81LS7VLLvrkDoxaSt8CKKjlebBCeO3XLwXD+3lMqVNm/KXZqYhlePFv7jkelAS
aXiod5SHGkRzbsPKRcbrQjghB279Bj9WVSf1p4gZh7LpgihDHHcklJQCi3kfN0QAI6ECF2B0TWDQ
whhSE57Bx6bApDgR03DBowYRROeJ4Fht7iE4IYFemLscGT3AnOIUOrKWnlsJDJ2EPStzJoX/2fEg
Ik1AsXLd8YlFZnnEWnq7XYriBxjZ98VjgUzZ9Oi36IKFgwyF3GYCMb9yJt8w6jjKFhyVpe2zBmJ2
3GwVT/0AdL66v1xgFlRVckcYVnE1DafymtKpOU71ho4LmdUt9T2dMVGurN8YUw3cJS0Sap/iYc93
lABrxN0+Iu6hs4dWRUnHkAUsL+1ZS8yR7i1BNWEIbWkYh75tKBIbsLalBf+VKqyluStZLcHi7zxn
hxElPCYxR6uSzZUQvXg5+wmo5gCvmhHHr7hbYG8VULHa6Tj/YuNu2VZQgBaAVWESEUtOJZ0O7fOh
dIJ9TPqmOjI5/FWkVKWglzPLvEq1SVPggYVO4OjWDiQ5vA0DiC2GHquFL5bBoeclz8BGpp65OGHF
XecICB5AGSaHYKeI25pGgTEkl8ibkUJZCwzsiSHF9pK/jT/1tU7jcKE0OrCZ+hCmI5XVqmYDGMU6
sh+Q5jZZZhZzNDVKXYWrORuXle3vk3FCUrmcE8w2CcLjvqxGNH1b8RAmIJoEAuEZditiD2fvu9zV
7Uza68EpCzzfsBbVpoWN4DOVN8SP0pNcmpqAyz3lyfK0woWyooow31JmYY4JfDUTF2cDJqBGEHtu
LpyBZ8QjZoMuD3f716HApS6PsTF7CwMeNqpUa4RjNlxuqBphH/gRr02GqnbysU8cXQvMuye3o/UL
ClD2c9+43xMTj6w5L8Crc+/8p9zn4YhNvazm3r4vavtfWdV6tks9oHj1/aehAsWgR2DseaeBK4j0
aR2GrfeecKLnLi/Eb4avi6UGG1WGScRpMWWUO7O1b46b0X8iJkptGFgM7AYhfCAKcl9gjtvJaZfE
w5ThhzW7tp45bsDsa0JwdvShuJJs++sh2ZlMlLXXk+LaXD5WWDvABBdZBKeoO1hI1EPqyy4ZJsMg
ab237jdluzzn+BMSUtV+dy5MdRNm3QBf+bmY0vU8PFUz5wUMtfJXa6BeTon5mkBEwNxV8zS2zdQA
5ZonQKnuCQ2ujx8kR1xYUyL3k+AZ30nvggs+Vkz7gHFSBhMi5x7aDL+yGA7xkwv1kekFIgiMkezI
iAK/jvwFTuWTnazMKQHsIVgYjQWDnmQ8NR+WTNrIJDpSJJJxhDsVd2HTTzTSlw+Q0BmocyRZeVc6
0DQfIGpfai+bR/xZeDkDLZQdSlQ+zfO8kQyAiBu+wnhrhT0y64ALFt6GGT/bYon07KhEPK6uDwYV
dIo+mQjiJ+ulvHB4CMUZCt8vivGDHUhZv+N2BQjmgweGIMilfsFZjmYa5ZLFPw58t+yCAC15cTVL
50S2t3LoswLcnu4Z48pb5yTsNkvpWlH3/GoKfmJfMOnLxyp5QS3D755xc034vNDLaIxpe8fG1GXy
kiKeVx5VlcBaM/aUrGhBjInyT2nBLbZjiF853JsQPN85tD5PbsEk2IhVV24XN0sn/uSILKeiubux
VLw9iC+5720OqZ3oPjkNlAcr3wuTTaAvCW36dPJOL9JOXc+mjW/4en6LSlBHi8lN94EbblraU2/W
V5cUGCVTaZyxcAccWr8fYWGU62vqsYryU0PbYaUeC2cgNZw8CPnIZULDq57pwAXEbZJ2sEtrDE/Q
8No53RwYyKP9tLxyKnEooLDs4kfLQdyLec5mjhJYKzCLZhQRCGw1rkRnRxVTicJ5OqVBeg4XhGOt
vEY/ViZ6v2MG/fe//df/+7/f1/+T/5NGq95Amf7WTs0zTj7j8N9/j92//w2zMf3y44///nuaJmGI
rTEzrTBwM9+PPX7/+7dPRZvzpz1YdsxULjhPPjNDYyhR3YYrMUpz9D4/GWRdDClymoBtuWPifpNP
EYJAHhWkX43jbSZV3uG5XbHk5/P38Xy56QIKNHOPkxe3zYy7JM0ATrzT3dK1mNBFtyZHDKJ1rHOb
X8vP+AWNcEdwRu9HfrqCLJfHZUsfZojLzDDe94T3Sp2srWLaiKOfRheHa8dEt/DVnstC4yi8ZHnO
bisvBI5zZtF95b60cYrjePy4+xqOMWizg+u/foxB9KfHGIdZGsZplGZukrj/9hj3lZFHh/HZlw6H
iAnWCw/MBStnWMXY7AENIpGpxUM6VLc62kVW5Yx7DuVGpzYAAvjtMOJGXkGG9gBsMw6AUGE5SAKH
i7KKzh/Nmj5US4mHHTaxO11TE3GDMUuJ12/luXhINrjclHDKifrr7+f52X/4gsEf10kLIxzMyFue
wyG67eDmOhfcj4Hw2P5Atky9yLtkebgQpAckdZqLiPCSK6FyJRkABb1b4gO+0AdgIkdNCpKIDu/X
Nh5+67bLrRaVHkWewe8buud9Rn9W3ntpwGyrw873vVm8B5dIY9dzvxWn+niqHbh+nGo6Bxgq0SJH
lAMzcPHK1C3MJTLV0MT0BiEea1qvRHxrAy6svmAIl/y6eh/CATQrgTJUdSlubLkzvyCxvQ/PXFIw
a7+pqtIINk/6Y980xz6D2kHpLHKRUH+35/cjwGN1EkKSIRffDdOMVy5tvNQd/RK+F2HL+KzqlhqR
kOV0oGlKAwz2sZAhxsIa7bfyZC9xDi/B7S/NdDThghHMw5LQqsscMmAwJiMWQ5BZQTqs8q70Mdbo
KDO6PuMHodCY05mYcF7KzHJDNo5v6IOWXjLCvaDaa2fnq3ichAo/uDzcHP2w61LSD6ATXvoAEf1+
Xui9wLLxvNX8iZ+8xRcy5zPY3vnxr5dYqhX0h5MoiiA6Rxk3GRsoirQC/3AShU0SXnxstCsisyJK
Yj65Lg8b5ay3doHDxsYC2bhVxoLUCuIui9vWYMF9uex0zCcyjqtXm6SESToEwU9tFr9bDXxuFgdC
y1eV6FpkKkrSiU1pRGJFnWl1lvJ317+knzKEPBtQJbeCEkTPiNs01WA2v0RRd3OOIT+EOK/jHZiC
Kcpv6mN6ob7Df/Vhh7pbuticUKBqdZA2CeGZvhXlyEcLTurnObgccpRZ9xMWoCLmMBwKPqVnjgAv
IKlmvtMxKapWuOMfP0VMWPEtILwAlsX7gQWAJdMDg/6vQxk80ErfmoGSgsAlG2DEufjXr8n700EQ
RR4WK6HL0Cd1Q18Xyv94TY7fxr5XTigv6u0Kh8+vwTp+di9sLnLprZx+Yv9xFVYgD+LLm2wmrQHf
RAx38d/iwnXbe9xgfy+5HHacI/76A0b+n9dR4MeRB4E0gemSxH/8gIEzhHEemPVZZHCtIcLr7pDV
fMRZ4bGCLmyLYkEEWKjdS4qEZhm3IabJLscIduvVABOGg9jKClN1him3G1Lb0/QCi+CpqjisxRJ6
s/0lrsk9c0IXbDgYSEL7gKCuoxwNWsPvTSr52U0l5HJdYN2NGQmwJUrJY8HAU3YTMAun/C4gw95o
VEc6AZwOFKbNIQlDmv3rp+TpKfzbbguiKEgwmEf2zpP641OixcYAZqNhdUv6dj9jbZ/xc6SxQAQg
vojQ8WE6P+QYg2qcQ992/7b0OGPIcdAO+w+fKfnTZ0p9N06zwMV5KorDf7tEeyfvz9hK7q/SEKvD
U31k3OgdLlRQWaXMQ1duGJaZ8FPacU7pzOIs00Mr0ZyXJMtBYnn/158r0L/7x2eVZknMuoc2m2RZ
qMv/fyz5MvPWGIttBEZgwOJHDAmTAQOlxC8eVJchG2B0yhGVFwkxTv79ebGfOeWszWPAGsgl9FkP
QDnPUuio/w96THi87YHyiNMo/6gqKF1T3Kuhb0x4I+3UhB2GeOl/fPdu+qcvlOH0FKRRFPqRB4j4
xy8UeJ47hGbynoc5ftTLFypk+RSg4NTBmDhjhobdfr5Ht1UCqpX05m408nr9MNARF7W5CaCxttH4
/pxsv+vmt175tBfgvgCg0bvU5Rwg6oEBGyJTzln17YRH3+IHco+G+jFtUTpsVPAp3ACOSp22uHW8
Mnu+z9PwOHBtDqw0vGm/qVc7d5+dYcFDO+Dz8T+idkTwBVR4TndsqaBV0gyiSn4VQG71UxJiMF6F
qorzW0PRejmJRwLz5l+XKdr956XUF2YlwelYRv4/AhCNq+zgTXjMMqYPQ8AxnfCadv/erdonPJ7h
BUfIPJj5c/22Lah50Aaw/5cvCTEg7OcEpp8sviBbHZNL9mQv0WU/tkP8BRebj4FLZWz12sjT2usy
AAZWNcu5pF8H1eTyGGK6VAF/HgfCZbn567Xt/S9LIfazxGe8wPKOgn+r6xC2Z7SI64ZMDKAXG7FB
HrKKtuyhNq/0Y8BgJIM96igfBv43ok2hEA1DzAYkEXJm7qMz8BOv6K8/HE4Tfz4Sshjr0CDlNCdb
0g//uFJ3g37JG0/7FyvGSrHnEFBmCU/uTBKHJZFX4b9CEvKGPJIwYQZ8goxaldTVK6Qya7HkbqS8
uiPwaxA6/4iymNIUwl3lwh9Q+I7xGCnA1mIX4sqeEq67xICzhnti2ezsliEmYljNJtrt/LEsoPXo
ilGJoWusWtknugTlCmDnG+WA9xc57C0WrhgZw5gPV4y0VTaTD3p6WZQPtiQM/0BzwNFgnQHb0MUo
NljvwDT57wPZRnJBJ2uDicEgoyUGGQaXoVQuDon8a5eOb8LMDhsAiIEeLb6n4CpSidKVDX4BM7cS
YLcBKLXTnyqlu00bAUCERYAKErfkgdjZXBFrnpOj2by1o0gKEaayEE+AifDthu4VTkrDIRlM04sW
a5PrcmHINjPTqDIYG3ksvkMCZF2tl/GxjBSXphym3DLR6MxzB+J3yGDxjhkP3LgTYNUQAo/k6Fuw
HAe/kU0D4llq0vTXsANpeJPJbZpHdXx6G/qryF2nnOB8YBagmqsXtwBjNyQlJvvmRBhnOSXQce+C
PoWzPpIykJCjZR9kTUtSFphMx4NIsC+1au2Uj88Vw63t9OBHs+/sN6esIkOS/Pl3JdcB7gOSL/kc
bHMAwoFiAf8hCoJdHBrr9Tun/6Lsm5DZqx27UvPA0b/wJdE0vOZoX66rtsfWzdAaZNhGWFFdzzTB
CputaMQOG8MCtHQots845LJQG8HOF4WuLNh5MKTHXoh+pmlC5y6+nHa4G9vpowXMXajZnNkgzhFQ
VG6z6s5sAf76T6ss0UmZniq8ZnAjf5ObSplsJxm4sxFNwzzVij1EJ2Hp/BSJUAm5HWXFYzkZvMxM
dQHvC8q7Ss+m0kjTKoGHS/xo2ePiisAs/2m3H+BQddMTH8TDG0OccqeeLdqw+PZCrRd2TZaLjTnb
BNkMXYorfiYVJEnR7bt8o4yMhqDAbO70Tcdym1Sv/tmrqK9vJIRvV+ZWOnuBrH72l6i66oAefzPV
/pP24YuldecrVpjSuSQtyCO2EhAWDZKMNcx+OlMORUEkOuYU1PuwEG9KTkHGFqLcq1lYeIaWSYXW
h7mygDWpPhmH0HHAEQHj1w0Senr3kwR8iaawM6VUwbqywKClY9koy6WEg9RuPzFZJ9dPdo+WXbFU
A7mUC83p+4GxLcNaTF7SxkeLPWWn6+58/onjbHU9bss3UZl0f1mKBRgzlEpSTd6nZwdzBk36w4KE
K7hpzJMmHHJdl98YVqzG8wur0lKBLN5gZNrv+us3EYxKaKTOzNarSgx0IdVj1OODRe9DCY1rYFwj
HCdEBABhRINOeaHkA6xEaR5hKL+kDSz/dGd/lPDubtCUhigCrDsRDyRMUAuN6EFWWGeeNhHM5+ud
ZCRr6pOfIU+LS2B2+nBsPUR9e2XyDdcaXTqPe0tQ4aVs/XRDvGUILrfEDFh/xEDSfyj20GSsnCLL
H1qXuQInJScNRI/boAjzrzojGdsw+pJBrMu09p0T0ICTwoaHnSRPqGvBKlB08Q2EZHce/iSDy6nD
qeKOlPTy/hS9lsgfZAQu2so32oMcvoiTGIkQ+VeNH44M2UMGzk5IIMNs+PGMk0CnXaDghdBwcCIQ
Df5pFTQBjAowgdp9KIWSKtA6nJiAtwM4WVd0BITSgu4pH1zWhXMPcrtEgtUhT/ZKYd7lX229jrJ4
+aVFFgP3g5NL/rjW9ayUdeSlfsWCjIWKxI2rROFwHEAvshezcauhj4xS7DqToHdVbzzUTBPygqsO
miCBx1JzUDFcUAdL2KJD2Rja6ERm3W8HFDMqq2HmbOWSU6WVYMpvXNYQ8jA4JoYjXbal9rS6QK3r
WejDqCl1RfmD5ze54crLyyeSlnCsPz2gMyw+z6epQx6IWWXJsrEWmRARYR7QO1gnsSwufmmXgnys
HLsFF/ext+BmJ3mSh2NI0jfqWGmroJiZM/BUOEEsGDbBSBAgDfxdpGhMrNPBM19yDltwf8pEHQ65
B1tWw3INkBgVvBiHMcSAa76lb1eeRnId1A6G2T/zmr9aEat4S3TI9N6mnEk1bsNMlZ4eNtTL6EUB
nXBgwyQqHHBoUDGQMosmq5TyZ+DTGDhIRAEocgu3sjsVrAQw/qYVpKK58GCT+owLrlWM5iHGieLL
zcqJ4Ijm/mTibtVHuOnjO1RHn7p1uzk7WKHa2tOa44YBc1yRgBmeM7FzIB3uSlJKvOlXjIbyuyrW
UBU+E15tXGUnXDZabMYe7XY3mwyHZSMhYL46L1/6wDyLrb6c+UXNh/GD4POkc3ndr+VXSbjyDFEq
w9drJdq51enHHmliAguGw68gj5MF/wQGRrxoQKdB9SXyznwBHKS4QqHOXXWmnEiVXp1ztS4Le3lR
XLw9IJaF5YY/MofJAqluCIC9LNm85JPYAM9qhKIWVuxo+8ecIpmgGPqc3R7CvBMcebA3dBfUazeB
0rJsZOW8c3/kDT9XNuu2FmI8t+ygbrCYhoUrY2EM9IXxGFtbEFGvqDxm9gxXhY/MfZneoAaFwDLi
azStX4zHoaq/bcModV8zHHifVgZbaUnQhkUVSLtBKY35GCmU8jRiEGnN2GFoW0cF7VU4ADyCjjuM
KTmbAKGt2/EHU46nx/BE2VGh3wVL5gAL+SH4TIJP+D/ncQofVrfdaRB5OtYXQHY5rtwGmW1Udwv0
RN7Swj1JZXjvLJg5AFnDLoQ4pvBOFv4PVVXtyL+Syi0E4GB8HBw4rGGUX21+gNCIECEYMvV3MVSl
5g4ynqMsVbK1+ec5jC8MJDHU1R0rhXP9nPTJCw7rL8hUyH9BcEZlIu6oTRS12j4dXTJjU4+u/rkf
iHHHPeRmmRBh4V+SyOVAHP4qlDcy+Totr+86caEX2jxy/Ty7rHFSp6wTCUoGCBDSSFnUm8mhwKEU
IJxRpShTdov05h5oEaFDOBXwksmgZ6hXy9mafTNkyY9kYGgSsPSoYn4ySPuWZAxoSx0J0kVW7ekH
qZmUbDOzNMfQehioYYDPJSJKNG9auYioSez7KjbdkCp2Gtr/vSVElQGPkid7tNKVamcGnYrauLMC
4E79dEk3oDzjXCvosndeEjvfUvwH0Gm7myzJxfTqjuVQpL7A5TTAhk3y/rD5QWQHUkx7hoF15SHj
ik0dFL3YEstmd8Hb6sTaNEgXpVPD+6t+ZSb+FfYHhQQSIhEcofNHhKysfDKXdpqETmS9eAPCohYl
LZ2pzIrlfVuf0JqCki06B5IGrLeGGigNlN2MZc2Ts261aUKjxyC9uK6d/XYHgyz1T1maTMD8AR7y
s/UotcxezNwRGvbwBRjkS4OPGXFs1juc8rbHJarofBKYRVqpQQv9C8MMEgtnKrO+oATHNC+7niq4
/fmapSTT0fJ7fEKKQK7nWv0Qsug3w3v8tW+yNP7HQoBuIgKjg3cvtmyTttv5jVVe4YcdnKgzGMWR
MLU39TPsvOfqjJIIPfpXsrR/VpivXGviuOMhfRPgbUFyBl1u0FHrFNn0YUVJjG2hqiib4ZRStwG5
skUoVKATE4CpigSXZVpchqZCJpITDvfMljFnkjp9bpDadfid+X6rHOtXzk98jgoesswMr6Kqq6+y
81o/mIFTOncVLEnnzghr/FgB69/R9nAwVLBCLB5XUzHlNQoOpca4Pa1hWkrurHOtoe+EQ6DmE9cv
4HWyvHt5oHS63DCkgzyIxTpWmt9c1J43TgFhCsoNUquAiT6FPVHLPQ/cOkkBT0QPs8TC8hWyrndp
lD2FOdelKH6y01DgtAKjIHH9TFaaiqDj4tRXDDoMuMGlMeA+J/ENNGTSvvDVQMNha7v9ah2R+vUb
uxrKLbNyHCFhMHAmzSxhemhqMEK4ub6ENLGmKgfHcCseggTEBa7MCQ6OD8MiMyq9CNfHVSmfy3/i
lRRwyHJv5Q6dC35zNxyvxDzJHXZo4Irxt3lW8GzgGOMYl2PMZgNm3ZpF9+azEfCkObv5EyN/wQXH
e8s/DLpnK6gRvW2Qi324cVUaRDqk2NnLVbTIE0dSNVPGiYIrf4me8RDtIPRA1BN4VoAAYnZ9HQWm
xgxPDlE5LPnQGbfHlMd2M+2nO8yGMVbFUiMsuDDYBOvE9aM0xUE0EKAk/OtNrIzQ2TfvEZhyGWYU
SFMzfYH48s06pM3U+yBvPGeXSlKfR6iUTU+GB8WT5NhhXvLRKrt0Z4SR0vIgpMAQpxzwqPgDsNah
k1tJydR+uCDye2PQOhyAVhqYu9tPRpWywS2tQ8zgAycObkj0w0bhaVoSRC2hlgxkDAFOvKuhYkSE
6xY2TNAd6N85u2pVU3LXSBPRXllshA7j9NJTqsFsQrY3SVPIrJH3JGsySJn3LjbxJmfdGMWCwmvn
W8WclFTUDnN3KgePctya9i6hxqccnBie8Esz+xMrWCvOcBW6Tt+Brm5I/4ErBRvSQZWXx2LL5fwQ
KNby64PSxP4WiUGc2haiyvVQUa4j27zr5eSRULvCpKdCFPzlxgA1aZXcAOCeYMutt9gKsAZHFm7Q
0uVBVgJP6qhnTxEJtkNSYkJKZYsl108Txiswy8T94YCiaq0hW+Ju8CKYGGASUHTgOyA6vXPxL7I6
W4GyQ6xlXqpFDFVLdawggdCmzcjsgcDmzOuZkAeSVAZ8nAFOti95IyItKJQt/ICCA/5R9qY5Y9zi
Qt6vUrSobHEDXEfOFbVIct/NDvO47ILjBRuVZ52e9bpjSlx7klUe/gDkAb9xpSCh3srlBfrkN5M6
v+XVyX/hfB4pD/nHrVLaLMreDdgioc8bhoGON4p+MANjsCAWSMqtb02cYMSgPf3pFpT6YDeLx4u1
2V7WcAJrM2rSFV6yw7CyQc9YQUS7oyFnGgu/9LcESwUae5YURqoyDyABFPtb9q0MIjGex9n6RIUr
/zIdbcPUvBumseKu5OUDjeyY6jNBBMLBmr+D5WUmRO/Mprh5XHXmLm9BhoHL3gfccvsv3lj3t91p
yWmuGX+7tAROAPZyPsUMuiudwwOV0oSShLQaqo+OI3YMSD5cOACSmr62ddGgVDGWNHAv2khds+wl
94YSLDT4LLgVAD6CHPYQG5K3h/IsEFwCG+ueIDPW0gZXlFtxv3/L4AhksIOsRU5OMmymO5buD3ox
H0MzmgbAsdUZRzH3Wz5CsrBRv4vHhfJm8iwysaQt4MqY9C6ML1UlDWuMmRVNOMPWd9bcWge3dVOI
5QMbwjEQ5ul2XEN4gNHsZETBWO9TBcS8vcyOZb6EbHmgWHgeldib3OYYkakgzRcKUSBnvqoUpeqi
BtzmUS+eEBfjjIOg8gpqOw4GcQa8zrj1mi0hC2Y4CTwuzNRuFiOSGU3lFTJOfLyhfty8NWUh17G8
Gyy+GDCrbvzhpchPzF5FrsBAY1A16p8/AAcQ48efqPzsaYgBk8XMIc0AgKCkfEkJXrjCMo8jgQHA
Z8vCJccJiYYsQj1wYNfZoq8QE3B/O/Ez3VDrnzli2yL2yQCyO35hgHubgqTectcBd8t2bGjUEXXo
YfIQSbjtYLRBFq5ctTnwz0j9pDb1MXRGkSuTgfFWG1A1oJ1IGKFsLOVT/CmECUyPAABt9U2VDlaA
yRvsRMpPqYLJw4KZFHZo1c+8i95ZgwrOfQyNPD1ADzzSPfN1sPT+gUHaPTQJdtLM38H7iotooOCv
GMkZUTNgEDDfUnqEm4JZLjHloWughEo4bs6Kc8MNB0XGJX5OuTdoXXg0ITaKWjim1paXFix3mu8V
+aWQVzBsGRrKIssITH1hKz3nGFyL6mZz5uUVW3JmDQgiYb2z7eEniwRDGp5MTHB9fVp6AGWNM5YG
iMNZWMkNpNaVxnnBmf6as4GaavfOr7nrn18NFnk0JlnyQCRl81TVkCiK+jVK3AK1ZbNfD4uqNFCY
vQ4vV1480suxLNJzjmbe4uctZ6C+8TKBX6AewAub059W36Ze+HoznNW2tmeoAgFKaA+jbHPiUswR
t1zbkZ81u9fP0u6x5U++wR51MWe6treHBdOXlTcQkGuhzbIElJ5267yZaClc2WdlgFcyT6EZ7Zz2
5ly4v+EvR6Ubs9HCAMjc+te7E6E4+KzcYGxFAlLKh+9UeF2EzMT4+Icpdtq6dQePP5BPm3mxsQ5W
gu5Hpw9N1VyYoSAYRLJ5VZ6r+6FAV7lk+HwiBcSTXQMn5uU5iwi/cEqMhQ8uZ6dcBHx7VYJl6m6g
kmHCkeOxf6vRdrqRgsDqAY9VWvSC0wi54pwRbo6JLy5rfNAYKsIma6CTgQm3LQyw1l9gV35NW62b
GRvjnXvdpl+ZcMS8iEswPVG3hiGGRfnO+oNKSq8CTSHcOM/DM4Gt1t03nTj9UjqXf8AHpX7xCV4p
J/f7SkjOhzyWkEyjUiwRU5z8QPup24chHt6lJ/rm3NWZPXJckAVK1hAgRBohQhp0U8FE4jM7RPRV
umPwKGbj+RIKKEQvGPhUuQOHtONLGNgO7sDEC5umsIIHlHCGa6oLvekq7KloMJPjyWD7JRlZ0EhI
gR+aBStPYf+RRDeomzHCtHx0MhDXOC59TmTqxCUNd5wNYWLnRgc6c3JE4ZwlF5pQl0gJXBMJcHKV
6si9q83Mt8KS//9TdmbNbRvbFv5DRlVjBl41D5blQXIcv6Byk2NMBEACIKZff7/VTHJjOWWdW6WS
6ZkEGt17r70GdOq67HmJqAPbd8C5FTtF6xYVHHHSZVJ+Z0TzZqjGR0tLB+JOcITFC4lPypi5oLU0
Bk9i4hckuMd2H/SUkw+vIj3zFn63oHrjZiu2Iv7vdTRod1aiXdORX4BMk5Ml3foOw0oHZAStJKu4
CHBD6LiOCBq4ypLczBFKtFCoRcOdNCMnZBLom85Zs7GB52OLGmwauw9CAbqej9mRWfm8DvjrJS6N
niUzY1wHWiFcf4aqPOT0zfZFSfVgSHO5FO1l2ftkPEGRAJFq1tts6aK3h3ReL7sFDnMds/rwE8R9
0mcXMJU46aE8lWd6JNPgdw0pKr0iLo734OqP9PxanSimldmazGI4ODThGxwOdoS2zQUqVqBielar
/K+N4P9IyAHtgRhUQKmgsyPf6hbZH9tLcddkh+LzIQsP0i08mnLhUOOMpVrD7M6S7Gv20m6HgLlr
gYDzFcsN4jVP+x4Ju78nxxWXCfJjqbmxwuVowjChk6iELvIOriGbInjWOYCCf47kCZ02GrSzjTm6
TWu3w35GeUh/kW9DhmHT4TMEi06wFUiw87mNnLuGSHB05bXh89YVuy6OSCU0MN6VCcFQre6iZdCd
0jF2MZa+zDzp/UarCq48SI/DMQ3EnC7oRY/xx7mvByKe4WFvCIYv9WkAQb9YsHbfeofPDknFTAaa
9h6yBcW6Zge1xyOndpZnB1ZQejO2dXOxW82DIbZHOKV1Desi/K0hCiunismXjLCTFSOw5HhEsj76
CZ+OYfe7wNpYwe24sYEqlMPceB7/Q/O0SxiUdxX7eMgzgcAK1tazRViDpvHf2vsEYJPQG2r/AOA1
HtdLtzvfrzzEB65ZAguV+wEEaXUvqQAwH3de6w4Y0DBRN2kVFZQWjOnEqYUkut7NWEtBzGP5WKuV
PObZ7DTtAzT8dlzCDIdGKu9ZSXsBXvz4IdfnVx1YC1AGzL8BgipSAvbnGvf2M6Bqzl1yDM+7krvG
SX3EVqV7z7iNaXQ4ehd1w06L6++3k18cU5jhSFrBjr0eUIirBZef/lG1UZEvn6klkCPx+HZpgP8O
G1e9mQlvQT6MtZyaZxbQIN0DviV0vDn7yRzOH0H8cLvhubVWNIkw0+MHNYYaVQwBUG8wAZlglvA0
TMzMkyPzApfDGSOT58nZceDysOYuoT/DUYeGDHaDcf3GcYcHhQcJPuf8NSt/ap7ZxI3SbpImo7xb
aEhPcKKnovEItscFZwwU4TnDxsAmJefBAXujS2sFS9w0O2+NTacV5M2JqiR3IbJQEvPB5UFiTbN1
KjVuTrV/ajcL1I4GEmmm84D1vTt8s4Wa7vI8Mz4G2wwOmpVklNE1qWLyMZgL3q01q9eC4yojhh3J
1z5yXfRoG8C+887vMmiDO2Y1ka/GjwmcrP/FTkJKwKbRyB3GxaEeIqiqH2BtTlQ07/ZzzATJQ2s3
GloxbITlsXwOQt7FUnQJllBrf0EYA7NR8GObzWEUTtSIJSrfEop1ZNsdzMW9xDSQkk/OgyEqO3o4
UIMjO4itmqAVY0EKI9R2/iknHcyZ3WXbKY1Uxu+Tw2LyFYOwzXrsSHAf+/4bSXbsOfYo2pIvfuxv
j1PrVXyyjNuCe3r6FrE6Ria6XOVBFQSizOshH3kULJgrLJkQld/EY83bvkDyCqnVir8TQQ485Jq5
yaKhnmvAqz1Cj0E2XhbzSHxghUD5BGJCWg6LWCHWTVRUg2GmgsIaKL1jZ4Rest/8W4bpXOQAfAFq
y0WAg90jRsOMLQoa2ZMutON/GmYdCq2oKllW/V6ThwMOnmpj31izXbe9twO3xFfXG2jKd+AAzz0Z
2SGUObc2vVSdNtrbajPZD1EaIr8cMkpr0rTZpxs2uljw29TxjhKUksmCRNfZ82YCh9mzi0J5nljq
poKIAX1qkO+RfFss0oxuAjO4kjzYYKYSc8hQJcCnoMNt5mfr4GaTwmZSuRICcu2TR0CHUoep0Sfz
m53G4nb6y0hTZ9eF0snO9/6UcIvi232RePDLk0Ag2ONAqXdl37QMBJxJNY6GNrYCAKvVqI9VEhQT
EN2e7d8GZYCNEtq3M3+k+yB4ZKvkSmoshNz5cciYtokETTUj5qigl5NIrmyeGDo9Dcs4QXYHBFFF
NVTBR/Jf72ePid5EehMlE7RzG6077MkymhE0S3lq/yrSrGE9+d3iHJHcngJgovwxWZffiOfNCHvU
tYet1mtzmI/AchvWLDXlKRsJS8AiHfmRpKB6oqosyR3t+V9tuGK/FyQ+sEvjrtj8J97AJCssgM+3
AeTQx0T8bMP4AN9WtnQ20a/I3Ug5YAEwGhDBwTR8+K5sruCpPomGLWH55nAlVDhwcgMRl0ygDqrO
5+zzNNMrbdC4yFlF+U/D23o02APnPINN9jVM5LCVZDeLc2Gf84bgcWE1IB9hbdrpOeVNBzB9L0sw
lZZADStzUOA+TCxaOnNAGT6CDfjBPRXo0fj30EF+CwrqoSETTtPJdpsbV+/ktS7PgiFmdOCM/G07
C5PtHoJxQt0a5g2EnPp3JxdppDV4ofP0BzwC9NifRbqM2KtrjH3OhlGO0j19b7XCKWug13OQk+D3
tS25mGJs4xAlZ0q4rVXGGFmd5ySDNEFWbeZ1XzdH0sUD2VHcqzx0iwvUETMlBTIXlzfjmu6X5dBu
MLvonCbiAUzFe7eqBaRbn6uBS9umTNgKNo+JJVmvE1x0Sslq4z4MxfhlZHJ91oTownQzBBqZgYvg
T8QeEdGHtwkZJnigMvQWFpKPIFCaLMRUHrglsnxi6jN/02YIB2nSaYezjn/uLJwUVegGOj/XT1WY
rkjQ2g/oEyfGfsDUs1YbhaZYzNbUKijQ8A0z+4iVwdsJDY796dXfb81jGYkAGqP1fuS0YLaYc8Uc
RSq5Xm0ud/FKXNVuSt8yiwYKOvS7AtNlGGwjjDoHuec7QNn6W1AA+CGs5mpTPUqet98v/tV4iAp8
wFlwMmDDeyDRhJJdgJxNyVVpIXZSURoubL+wd1cJ3c/EABewBANsfz2g1dIkTdtEy1tHHJ++ldNH
m7HgeyV+VSnXHvDQfCwOeXVb6ElwDDu4LCMArzSbormrOjxqSQGtzmEXkwUcOuWnnsitT3b208us
D8oNrB1RhcZ+937b0bv5im/Fn2S6sU8zhnTEN8pcJe+69NMxCx1z1jcp0cQklOLry16GwoYwKoZB
OK1MnPuErEPGw6Hq3vW29p0BcLiwBQeQ2E3Sct5aB/aySlaY2vl0XnptRmfLAAFJmgUj6OuxYwbK
0H5kNyZn1VwZHrgPH0xRuvHIdjLPoK0Oqsgzv8q/2iddI8toKaETtVd2mrut6qyP9FlVCjhV7Pas
xQX0zJJm+pJ5l+vyVvZmdS+2jo2LFF5Wlhd6jJ8DUkK4on2PcM5Q0+iUkvmKkoZtRlje4FLrY1Mi
kpM2DhnS17sRMJcyCCMsTcpkGS9Jo6LytkFyjbG4tuEf5Adx1XjW656SsWNfIW+Mh5F4+UdLW6dy
lsRokvWVjAoRIkCc8zj5AG3R3IqP6bRQynHZR6Uk8gR6h69VzXW2SbZkZHJSM3SvckkvU+EqOduk
NrN5Zc9ceG5BTXSekMPxazfw/guecTsZYvDNhZv33sO0p+DS1o11F8seWwjNtewBn0wMPWiHHrBo
Z2Cy4INj//8eZBW8HGEVCHEdj2TUKFzTycrlidXd3WKDkT3GQlxaQMkkpPQRo3yOKCPJu4HFRx/F
NALpcA1ydkbFljBxADh2gWedjBLfypn9eGzvKiklexwSScBUoWtUPfDUfGLwzjRjzzmCi4Imaszk
MCxyL7D8jS4YYiTX+zr6nA3ZR5l++sJBdcO3gvmURdvhFOhGbRGfx3JQezC9ztVOBAFHktNqBZkF
pqLoLjBEhnxaIUDW6DQhDf09IY5Unm1zuK2DtWJMo/PMpsOSLXpDz4mleUqzWVnzZ+S7ldh5W00p
t0F658pgdZ88OJ3eWjf+4a+Re4UBP8BEAbO0Im+P6owPNyw8bWST85fZi23fKa2QNYVEVM5akdvX
ht00ZlM8+WK8UbDjejZwF/Bv8S9ONJOj8HgKjUu7S/MOgNXGL9bsrlfQaYBGTknW0KO44Oq+5Qln
37+dK1tWEoLY6bxFh4BL4kgUC59aDkaaYpAHTr8HnUknOtxVoL8DOyXTni8gCr/hGs6Dxtnpk/Eg
D6KZiMgBs80zyzmJG88/P+bJR07E+gKr+ZGJ6XY4t3WQCdT7gAfZusOa5+L1jsPY+CmhCQEwwz4Q
FquNLbc0GYkxbfAFlhOP8qli4nBj55E5t/vc8pI2dQqzR7xDG2om4/Hg1RmPlDOpusm5A2iQKXkn
4NKNwFE8LcqCenC3Yy2yXCD9Vi57fizQzoYni8w2+FRlBaceYsqSloe7iVAaermKqdPoGrYWPUn2
wICAptjHFwxO1nDO5fo0zHtG5UxHRGOR7agdB22YlFl2ky505aB0pZqHQOLBwgBQwWWfnds6ojY8
bUJZa6z2cLz1/UdtVYBPA35Pqn02tMbAIqLcBj33Bw2Xc0GZE0LSSD8PR/4l2ZINqyrcRcmacqJX
NsDJAt+0iHNBs6WIRF7b0jL6+yC51UVmuic3pk7kDGGPCcACZujMz2L1DzTQ19KxmIY4ghg3UR5K
HgrnoObL50LWFaKX3g6AEiwvcLQ739CA/goJnLm1kLVNg8eqBL+bDxpeGeYUWrQo1WDBMVCxz8Cm
yYIft39UW55RnTJLcwpmbx1EznPfFxwT6i0s+KGElIp8pjZmVbpsiF1IiZlvQfKgcECb5G69qGRe
bV3IzLjfrlW/6dSISxrQmPZXQ6zN4QiWZD04ctO7hLFDEHOcgs48zBNvV3LczkEu4WE6UnN20a/9
xtiNzcwHtZ7JoVgp7A7MjVoyYa79lg2g31iItGzT+RwOKbFy9IVJALIOsE8KgINNXbUK4EDTKi65
nAxg25EK5XK/Bx/D3qoOaSrjP6ojK153ze4ZylUbnOA+llLYp0+nt5gvnZhtFRBgvYM6B9io3DB4
lPT2EwOACY9xzQE1S2WUBUBqavo2jxLcoF8lCBFKQbWiDDX8Zd/lDg4eJuiMG6uLCe8eqEOgDvny
wY7b7SPqz7zjAN/LSpiK2LxJIC6RPCrRT12qRnYOaJTwEmEh4gsTHLhkrfQR7ZShHhsZVToljkR4
asMUUMSLSVj/auSQiADxHzlwgoVDSE5kCo3t91z5HRfaktVwmWCOkvL2KL3M4Ow/xBP26s1Gg8gk
ouQpAd/PkvdDdiQ8Ojwvu/x/bGlROZw9kvwR9AO01EHGFW20R+qi+XOfsFQxWaDj0SMwJSAODipx
/jOInHDprKmfjaLJ8UI3oyYthlom6URHNjwLs4eBWJl/7ekvgp0IpU3DQ0PlB3YMqCR+nPWqt46h
08SUqN2h8G9oUTZGa0DPUPpNQIExyTKqKtMHHK161z0knHPWPQouB85AqM9EpxWwYrMmLKQTNHvO
b0ie/gCf1PYCLZAMNlF5AmDfh9uzhrN7/J42B6UTyBo42wIxQsEV8ntDvQGgsGAi4RzZSndNNz5r
MGUN0rtF+6NLPPMw2FYDvJA97DT5qGJwBK0kuCk8TF2tYiue3kEWoTyh3L83h3Vg+bHQBdwpsWs+
IC2wg0QbQAi/Fm91fErS/R7m6G57NuQeWTzPRl7A+D7xVPTfoztlq+M5qtwj9cq2/JEnWMu3Uwvr
Ktxvz8nIiFkuzUqo0QEmfVeP+O4Ka6Gc6IzjOjxr4KfwlN7lDrzZKtZkVZLeYoWjiMhaBPVDEdxj
TZWnPsaf47OZOCCwufw69DxEb/w1K7d8nxzIdUBHrVmrVSidSNx0zXnHriWSARkp25T2fbLwMYVY
DOGdtTFRzyj2XLDSsrwhFzyMdxvthIEAFbjsRRrtdzMnFIQbvhF+awNqXZYd1Qa2Zmq188Zpb418
4B1vmHbdvmRMX7MpWX03Oka6X0BKFPZvplje3/ARn+dM0zXwu/O5Y9+wVFos2dhjlmZFEZfetMpC
flOx2SVNWHBZwaH5v/jDJ/mVDOds5zoj5573vQc2mlY3TsgMrSdAIi7ZZeKKHhbXmjbCmLXmHzms
zwn+dMCKMghlTpj4aN6bC9tKwZz60g3hW0RllMuGZOU323E/VZMDs3aI2XjYfmF74GvFlvmAThyl
YcY5bYU2ArXeOKPBsykDdLE0I+u/RuAFjL6DGgqIi9jfIiPBrxpLsK2K0qEqn4ddl33wPP+T1zSf
RGKxSLCkAacZOsboOQG+Z+uYfmyOOZgEqqduSz/jFv2HhZW71gl+ERgLJWB3hZP770mzw2rPsqgE
F0POhErVsskMzJdtnSEg1o7/c2TflH2ar674N9OnVrdJzTXQMFEHOQHGtLOy1GG+d2+xqxzFCQgd
dEea24Itl/NBrg+DWEYWtfD0BxKqZc0bAAxSXClBllDFQOiC9FOqpHF4a1agl7PK6L44uIVIWR7v
NDI0dRr2MAzcZhhkbHR4mKI6i6EtqOzde+CZEQgGTmiiV5dp3Zwdlto/izW0TTK2AKVqSsw4l1Ro
/V4lMy4S4xx88nue69rlDMgzyKy2+IYQKs4mgkTxySdFPo4sr5bqgBAqikJyGqygJF/5GWU8x9mR
IzLmMJrgfNVnxEAN76eMQw3LzBJNRfSRYgftWuFh9AiZCnn7dmYHRPMBWuVG9yfrCesXa4u9PnSx
Bh3z9kJ4wnQUirCjMrHZGjV6G7JPmeSjmMHenPknJPFtIgCU6EAEBhldgG3NFOIbJyiDwZdtFNQA
M9mSWocSPGoCfecMp/AKAjBqS2EJRIxFc/ehRp9xaVY/eUekTNEjhc9LnkCWsHXh3iG0UHi7NJeV
4PWgYQuMw9Db5/gWPxP0AyOMiQxWLFpxUcSocRINocrnhy6EgI1wRMdbtWdWw8G6Ry7CI0nbxNjS
iT6aI2eCy19rqUNbCAMiMs+eCte0RD0xxn/kHcBP0EAm1nMbuD0h7DncKLTLX8yBVfhmI90iGZ3j
7tmsC1O+A5OLmU8tVvsGpN5OlPmtla7mcm9L9t42NiknD+7ZcxNeziEVqjWhFQ97Oxx+D4/pr1CZ
QQxLLn/AvIiiXmTYtUS/UE2CwdEHWDpXDX0TupaMrfvSMWW0C+rnZMGQUPY/XctWnNQc0/mS/+KT
GAWBj3a4ZkiKruNZLuceJdy+foaPsN4phSGGyXneNsPb1o9aYFscG4GKLpIxxEdr9dbKIXPkOVFw
iB4JSavf9EuDDgSw/ckaU9UDrLK85aTsU1LX8UMRH1TYLuRTvLraiGTGakldUjs1RRkhJIkL9qYK
ArwKd8Y8JUfKcEsqR6PrPeBZh30obiKKTSQ7jF7Aw0zvydYKYuUFEuUNJc+Z+hnr76er7ztUITZS
tzYlDc0k++KWJSydi+6ANre5owlPeXwg+UEidZmtilKI3TmPv4wMoPcjpXuP+XbrAOutKzGEbLD1
AjnI2gI2oEYrqNGblmzR3doU1TO5MewkMSvPmjwydvqlFnjQ9sfsUV62W4HsIOFBwuuswI06PTg7
6ITVsx2D2gE7lE/mMy2cxICHQCW5mrG+4DifZFOOuVtc+Ojieg5dzmcl3utYS5zpGaTjkYM9XZD1
Re2zBhOW5RtQVDDMsngF+WvYraHZHtc88jCRF569IA1D4EvwzIh77QFh4TNjFvXP/KPsFS0P9oWw
C5JuuoMbhrH7bHws6Es5wh2pC5MGQhjzfv44dOuEIgp7Hw56ucK00Vs9kmpZOed40jIUpYQ16byz
QIiKIgZUlD/WscUXblVDFBky7rxFKUSZs483RDBc1jCb89pdhQbYfdYTNGEQILki8Z2ZFxRRbfAg
RuLPFt2V1Adt6hVZiNXvs6U9BDhhDT0CiQJCrfAWg5tQ7TSvWGcEP5qeSCefemHiun4QxPr9f1hU
cL2L/TEPvSdZBsjJzwIHOZYeh/17afHoMO70I0SkW3FcuTlXMlSca9SaIQ4JaXojLbw+DGANlKns
zuCOhlvbI9NRPAcZJskGpMdclyjgIVJDwgMhGwb1Wr3EvjtsayKsGeIREQInUM85vbbXW1NjbgcH
oqKXkW/Nz30CQnnOfG/QgX1BauCH+mEQxt4LPwvoM9gCEiP9Vp8+D/CtgH9rTTowPcJ54WKXtw9Y
YVzKmo+xOkNIcBPcE1n4KKKgIQ7U6SWjq4QwT2RBXfw/evbZIa8hQ2DibW27OFiWGYIvPRIhWEPF
vgAtIqFLsBwTAVdOh/XPwvEv9zI5BNpJVzVfBBv2TNt8oWlE5aM3giI59cGHeMjf9z2+XcC/joPF
Sha+Yqzk/uDYkyS+0ZNiYpwXo5dro1oWsUrclggg3ILUZswO3iohRUcdn3wykgMM0Cp9SAHzwWlv
cBa7rY+0835wqRsrXRZOiY/rcfiUl1c/v33pD4tXbzAF+fQ8z42T5MXtI5lsRHObpe8STP/PsYDJ
zsbmMJO4Sm1iA9HyMmOFYlLJZm7uJfiy2dI+ul4MsDj7se/hmaaycoywVe3Zqj1lDxUralMURyUO
dCFz7OCwfOh6bBeqlSE3cUEMuaDA1hHLWcHtBP39ZsEQbWUn44SavdiKZHXJjGomBBUQTtDwXhVZ
SqfgV5+6vRoOscM7PLUZ25U+oO/oQYPoDo/Wkpap4ArtC+jQkBJKQUqTo2hLytoVHSgAU7KIidrH
JZQR5kMau7ADw6yQc6gGjKBzcBl0epARAgkLs+GLoBV/QYy3+cCgCq+JjriDovuYxwYwqqI2HFxK
J5Hy4VJ/yxwOyiHkDKn3Aukixhby87QoXN/7SpxwPmdTWH6ZyyG/2sTHBAtmtLegGPJHTbteN6b5
we2DheB6HsRdFFG+eblS/djLEEvWHWcivi3SKWFziTzgYZ6Z4dU4y8kihumrlQzsmF4yR0ZifiPh
vQ8hYAunqx6mzc8XqPtv7wsPkpQ9Bquk6KXnlZ/nhIAzTXorPIzT65md6BYs8Z6hxr0MvaSqnAO8
u8xEXwyvELJ8TFv213OjU6PHJ+rn7yv6wcQpSVND/CJD0ygOg1S//49dH0luWe52/vZWBneSycjL
0u70Km+BNzEmQu3J2ZxhhWYgDJt5hiHGRcR10lSsVGF1cwD8e8JESBPnjC6vuih8nKPkU9D9R2Hg
FmmXz5o9LlDVQJ2WrxlnCQpBkbDUOMlZxxwBZQ9g4NCPzoOo+WC95fA3miumUFP7/nj0PjU+IzBo
IuJAQDC/sZ5zsCqk4lE+hEa6XQty1KsuVTIBTnkWwpbdjrzG84L1Ly9s6w8Q7ygXnY6+Btes16/z
j/c/dVM/Dk0QQjHwubnfX+fJHABplzBnP4R6BQQqP0dVgroCIqwrmXvg/oKFXsrMyfpT8lblyqiD
z1qdcbb8/P7/aN7D+0qg7epNGd7iC2OqdjeSAVJGCRLRk4+TDA7tSY6RlzL+5MOWOwwnObEV5r40
3ke6u2u5F/kDAGrqvfNrrHtec2H7l0vmBSGnjstT4xFe8LIgier44OKi8DCT82QLkozjVQoEICUr
78GT9NqZvK+ykBh4lrMRo9Y0+uSMGJ5J1htieBRym39+0X5080rByaLITbzAA75/6TK2NSnTjx2m
5B22i/KHC1oCQil/pJaWJ6A2mhonsUEgkdxEdVSqapDqXyclfiyXsmWVps0S26W5lTdSkEMrndv3
qn0magdyihENYrGi0sDHZFLunJqv/fwjeT8YlGGaGLsmTPAfxcwpfrEOprHKPWw68gdwMdQU1D8A
BQLIGc5eGcxcZyJ0jIewgv9f5zzk/FtZXgVHqPke0gz13lgkcgJdym/VqVRIv1qJvNxHcXKKTBAk
NNvGxS31hZuTQ6S9KbIFE2U9R1t0O9en/Ur7e+6CF2KnIksaKxnouMLogJVX6PO5eoLR5Zr1ev3o
vfa+Xly/jZoy3/VT887Wj4QiyPeMId+VVauaHI1JnN5Exjs/JMCylj7dgLIEIR6h0cRMApX1gHDE
VE8QNx77EfkxK6iF7dE/JD1nuDTCurJa1VU0P/98BfzwuL28si92qD6bSBvqo9OVld8IVQKkOE6p
lVOBkzFZufuMZeVjqH06wF1S2/E2bgzXwktd2dd9Y6N/vbIh53nMlwtM9v3OiQl4jis1wbd1gOQ3
Ax2dB4Wlb2icDBTinBBocEph6SEMvpkc5uuVgcHDYWryt/VA2REY2EKWTXoinSrHI88gHCcj5K66
hB2fDDCPkApS/sTOAX05NQrw+pOtmSy5Pj9mvxrlfshMTiyHOhKdyg3fWlvg3IGlH5CLRY4g1OOU
3/MX4DknpJo03vhlYCph2515DN/aGQdDRQ45jbt04KrdJheed5FWT5MP5946k1UjY/kSkhJ8ZKo3
BWNvsTd8FLcggaePtRJl6OTXT33MgOVNjAy6QFy/e3dSQFYsRYwsXtkCf+gItFqihFDrIKFhooT4
/q70w5DyprLpSabPwbADQgdCphOUEkyokWh9dof70/St3tMJltRjW4X+p7hpISRvRX1J4sv1f3He
mn9bNhwcrpGTJzvbi+VcNXlU9eWufTevD+ZrXd/wI9/ty3/8COrNV+7ynv98MZB4ZH+FF6evBH7k
TcCVbqiSL/RrNHN4uvKTv7/zgi/KcKC904uBeOv54fQVHB/4GuanoGTMi5MS6TU3c/G7fZQYnpc4
k12/+OKxn4uL0/ckveZLG4F9wfd2d9ENDwBXvOY7Dei0PmhyaL/zU17zZ/h+eu1M+t3TV5/zu3jG
X/DCfLU/08tu93/fMTGAEfGKU+C/bpJEB/Mkexi+wcr5ftFsiXtgirydthgV5/ACP5Tueh3jdogv
P+k2SMU3uDwSU+kgVbecAwhSAnBeAn7yozpmlXzE871HB3su7ysFdcJDv46X5XnMlt93eX6p0NhX
9siXfTCrPmYC4af8ECdUAN9/ANSHPUF87EXWY89hHhJy2lDFScdgFY9DMJHmDXfFx+iVlBsGRIwo
dQbhM6miVO099K/ffCoAy4P7+Vv8AcaxbzEK8Dlk/6VwevEW22w4loxZyD7Pw7s5Lh8FWnQOSJYS
5lE93ejISSa2xaGCopL3IAtYywYAX7LKlNel+pBkwi2bUeQM1o8QjdWJzRu2hn/19TpTVZNsYNQY
T1zrrNfsV23yhum7Znc9TKKY/sbHvQvng/RBpsNToQcfMGBAYsxb+fnn/8GVVp+f8BHaQMZ4HuXj
97cI8DKuszQ9PtUxdyHFhdZAGKB5UXFQM3fR1EgOsPqAkOUfVG0JI7ZWy/gJK5jh5+/JOmD+E1wC
UTNgHnBv4iRm5by4Jz0Loos34pewIHqUmXtiAH6AEAaAETUCAVGr1rQcJ201g/Zit/OXANtPwlke
8Vq972ANySTYEPGnokvFlmyi5fHSJoBJuG4r/aArge0BXdTaCLDsO9p/NtkpSW5+/rl+aB74XBE5
PhwCLsgQ2VTfX2sG6D2ZFoiDgwVMd1/ejA3UvQ3jfUrdOU/u543IHtTzotGQSaAILOnt7LMAOFZR
Jm+GZwGr+p+/tVT/9YtLHtP+09LGiWs4qL5/a3DSgJX3O/PeGqAi4Mkx20SkSXPDPZgQb6luH/bh
vWyb5cK7M8llXBaXIPhfdB5jn8IMKaT8TiLgOWox3Tm1xxoI6wiw8CC54LTFl4MP44I5U13gaCXj
Z+6YvI8B+p/UtwYFIxoZDYtyJHM8eW4ThQNijBkyfHX9IRWBsu0Xxqgl22HM/tc5qiUrJNUocwmo
m6wzwAsaMm2HWsc1+idmC9QeLPC6xzWbfrpeWOTskdTT9yKpnSpzrI5xhkfr8XaNoLNRGXvben3s
r2TCrSgN7ceyjBykq23zI9HU4IuEXWBDrnU30iwuJjuXQXgbY7FHWyMaqj7If7Ht/nCWu24cRCEA
bcgd5an+/mb2xwnKRxQarLW5KNIuMdWbC9opDPgZIb0fiCedIRhYUR6lad227+oyRIkJHw2xCrlT
z6+DOp460JeLDKAcr6AQSmyYvFj//sZzn3DZMSI5OWAzYWQZcIDJkHheIRaA0zIu+VVdPXZ5t0N7
vNOuykT4yqT+/UQXI6f1tiCOHKOBEouKYIyunOy1J4JL9i/vlj0oxdYcEMqzj8w/oJ7quCsLwxzi
3k4tPVBmI2txaC/4XOk/1NMh8FhQAHrDhyh0vwjwJYfd2lYN4R7rrdWD7kbUgFIOJEkjipkGlTQA
y92BcTcltLK4QquLlMmGDW0Gvu9GQJ85Ai4HUs9rdghfVCENDoDScXLmwtzpkNeovEMJxcGKVQeP
jM5T8jtNi0aoim/HkNraj2GzKF4Llh5tqJ6AdGguXYfho4k4tvrnbpg+MAK6jsnRUukpi7DBFcGS
XTKjmqeR4ZSE7Ib6h4FGHhGcumO3pcEi6PZOx2ANayrALlqzwaHhmZ4kWcBIvBv4Bz3OSXz2NbRQ
v6lH8dQV8QGgejDdukly2gL2Pds+LPwje62IU6NXFcQUEJZlDYdimEVa32q9UIJcqs0T61t3qZsB
sCqA6LTi16erzTAgYw+b2xVOL+7l4at7+7+sFrDxkKcuxUPN9fX7/1gtUzruw7lc3PvpMD8VcfPc
Tf5THg+kXMBCGMq3yXa8lwJcF0CSJDjYu7PSTc/283KrGYUO+n75//eprmfdnAPDHIil8OIwjQ/x
WHlm794PCT61qXNfb0xsluWDvIEwr/oF2dqtbu1MPka9R0ZDv6Xu31YlHK4tFhUi3v38xLE+0t9v
Bh74CfBS5EU+oNrL9zXmTM6XPbUghcdfqLOWuT3E8WxhQM1FAuJhRGrDzCOQPjLIdSLYPhokEJLq
jQ5sX37fHDuqEsUX3ThOXi+W/qUw8VzPJ48wolKMXXvA/+Mmb9kcLEcvMdjkY8hkjjBF7BHJhiAj
uaTbv9+tMxSQPHxQzpsfheWZuxk0QyDmTOEw+FAL26FLh7ncdUeDplUMGf63M5Fm5I4uwrFOjdlP
4Huzt1D9xXgXX1reqpYJvNg7S4nVi1fui677y/sSenzCIGIwRBn6/ULu3XHMyYAbP8TH+tF1Jbob
yxudcjo9goCqkMNQsFaC4e2Z5K1ybNdcQDVuXRU3mg/omY3ZpGJlBcEHff1uhP/2TrE646TDTR2/
yRct65QF/kwWs0uNdDIWUoxbMByh3c1Xesz9PWxneRtqrxAAJs4IwXXd5XpYz7ImhbzIXVuwPtmA
s/dz8Lbf/OyiJtjAIh9wRKCPzVAa6pJF53OT5Gyk2Xy+J/8D7KzzTxNeG5MJYvzHLOEAE6avMzyg
gPujZ0uMweGAzNqJ/5iAlQmSd6uHoIDPhnBwOF+9jEm9mW906gY7XNGqHubYz2/tjyCE6+kwo8vn
5tKSvQADWySknUso3zs7lsQ/VtWZaulE2QDYN6upcYbil2Kl+OJt+/Fwvp8b25BZ0LKgbgHachxE
dJwEr7y/H/dQ3p8XxTQkaImD4EXd4gQFpvlohSzoL3/bTjanJmKpRdFHbMu/BfgsGcyLZp/KuOKU
AAKkkOemZvSNwtdlgidCwStvzfuhldWUDMwX7YTvodl/udiStNkNuDoB8F9gs2DuavMELqKfNRgO
kRUjSIQXp6/T6xNOAgLy9wvUqwd06/pLL0ASi5qcfvmvlyf05PR99skJEIQCHjJET2AmyW9/feNH
fVFvAqlYDOUEppy+C0nJKciveaGqOHdugveAJ/P4gI7wbyyF1+AnfPFbw69gJ6eX4CUnWGXon3jN
d3AUXgCi8OsbhY6wFb7zBZjCr5HNd/Y3vsLvvQBX2u5cCQbQZW4EpYCz/PX6T2RlfuIFX/4RY4g/
IRZe//yG2mnIi23OCwDviWPTJvdym2N+Fa0RIpx7ia3mffd7vULNSNnWVXLlR2p48Th8uqBedYw8
DZin6PCsp+xhyvpHd1iuzRJcdAcy2vZ0QeS4qKuT45FqNuQB15CPYH3hL0eak5S6AJKPYeZ91FNn
eyJ4UN2OrhUzG3w1HpOSjpXMEo2zhiW81RaqOCJRHsTBVH9k1VZ28tcxMimRCLDnigRiFmxeQXXq
kQ1afY908jXHpjsg2vUgGO95bIgmrghniyMSMybYjYD/SpdRoIIQdP0Y1zK8hKlREUNBMl7RJ2sb
UUJ0VJaMYboKR2oiMZWUgTrLpmKpaqwPT6/cph/7Us8LQwoFWngGGfYM+MeJW1XR4uL7zcp1IwR/
zCMovO3s1RCUx8xFFzrxFNpBtSB/OxAbtCZfRLaWNCdYaWHJabDkC45kA+tD/gRAzLQOgK7aou1A
mX8g4bDipLvMjzSU9GhEY5urocwY2lPv6ldcsjTTFJN83g31ximUltvLLZaVF4gOPgZcWNNeyNa9
oxfMESwNq07HBFAVVIvxnBpAIL9fg31xUc9E6BQQWYgGi2mJNcqIoRtXCYAFfPukh7uCvEmdr0oC
QnMvgEiubGFLO9LDK+pLiLd+Kvkcn6ZVF4ciksSnWBHiumZquXCEutFi/vk9+hdYg3sEh4SDOCJm
1bzADvriGPr9PK9QrlBO/5nDpybBzsCZxcJH/qKZqJaiGoS80eCZJoHGgjCAa7nnSYfxX+SZ6Eh7
8ZiTrRMQdEZpjk7kRZU5obfpu80zpCAzWsxTiJwKN6t7/10XdAyWqOBSbJOAKAyNr+Y2dmVo6Lil
86d9a36xwICU1kG/+z2buy/ZLjvSReHmW4gHjFlgveBSIKRJY3NltegeaMig0CuY5Kg02mh6pzTu
WA4aP78Dge0uvv+YPr/IXJobkASxeXGyw4ULvXUfVR+b/mN5DONzs8jqtIVlYAoyJRwlTEYMQShl
hgAyMC66+XOAEOlzsx6e2jX8daoYlZgjyku/Fr/a77Zr+TUnuwyvpli2P/kvSXhkMXu4bw7EgVlj
vlrS7wRNDVw0AqnrFXtLO1lSHuhNh0j30YzxVnLd/ZWGlkP00azj9n724PZatUlSZr/5bnnGZpL5
ZwAXsDD3zcXeqe8iv7+lq20/99N9NHjm2j3Ov5SH6OI4fpuO1VUUgDddrluAKPuY35KUzMGR43mi
yriV2982yRNjZN6Fw2b/BcLn7qPTHvvuzBn57V4lXjxX2zX06z4/cwb8qdQ+BLhpBfQSd/PoYg/h
7kp4Z1wGmffL6X6hB7mZ/HTF6vtAxEyHeyQ7PhTmCc2UdMtgxPjHJYu8CQvYsEMB2IT2nj8BETnB
TyIGXg0hNQXWAQtB9nl+RJ/G/OhbTTIC3TyS7nkFDU420WfxilE3lIiuXWdd8YEBgKGgTebHoNrt
39UJribYZwxpBq/KUK4mR9J7hxItBUkwWJC3LcpaBzeiwMEMI4MWmsd4uOKuji/UboJxONbrY5Js
wx3Q/POYztnVFjgeUoyhvZszVOfGwyKz6+VxJ+MD7hSrhQof9wfe1crVDhZ+HQtRQNtFj/s4ugM+
PdCe4HKVt0EFIxsmavchCecC6paPeYoh9IEBMJ8yoP5FfIzoSWEB1r122IbpxsQlZ23Z+AAOMXTk
MCCE4gjglrR4yNpQG2sGKZ+2uYFNayJNB3fF7ryVAiOWGxdjzG9zuOAetobzZzk8ws5jCaEl7Qwa
Jp3lQxINH2cfb08beGTTJmIXAprM8hVnCKjig+mEwXVSYgaSoC7wmA9gwpwSrkOwRlts15BTnoeZ
m2giKDXzgEPTgOcxqdb4meElifylxRck9zHyhNDNnPSA9qQLMAFJeojoQQNT/QDd5aZcgYhN5jf/
qdHuIOtsd2/HY7ldpQi+zoc0xGu3F2N+kNhEujXY5SDJCabadQMzvPNHAzE//czW4Z/vd+gdpqqp
iIaFwxaUJrnFTbk4DzL+2FDlpP9mS/gJn05OdFwfcYFjYfrYTrDnXRqGI2c4Bflvd9V21U/bXaC8
8aGC2tz1SFSYgz9ZVT5GW/iehAWuzD2fDw4IOrY+GfC0k5tbxMqcMyN/OgjauUufZn1x8uIILFp3
LKSuRnLFythf4lzSXB14Ys9xf48vlNGaO3vUQFpVILUQAyGsnltvLYyv9ufZ0Prn5eGIfWQKPy9w
+fQxOly9O2tbVkf8s8gzCHiRBdMRR6s5wfooR6JIw5Mf76Hsk/+0wz+O60HYeS7DmAXtQ45n+GWf
dfunrvlfys5syW0kS9Ovkpb3qIZjx1hXmTUAkkEGyVi13sAkZQj7vuPp53MosysVKpNmzKoiFYpF
IOFwP+c//8LfSZg6Gplkl8gx2PtombNOUgeBmTBNVbtTbWoE5UyaONmCZ08fYDJUBBPS5aG6BWlH
xYIj+GYMYNuxLfO67UddUPRtCaWpfJWbF8gmOeLkWp42LXGZopoklbrb2Qa2zqttoe0NMQmUwd64
Y8BuHAU2RNv7Al6BQmkEgUgrgjfYCmgGOgkyNhiapoLNJWKLV9FlbhIDNLSRlN9Mu7ltcWxgrW8u
MV2D2H2VRtipzodR9mIZ9o04repo5aSrkGR/R4WUBRFp3epyi2uZ29stOByKKxxtw/HSkoG+T2ce
PxmagTM9bwoThRvHQOM3udIaXJ6c6iphFhnX5dR8oYpt57gp+WSv3BnSTdlkzY69VB7MQifUCa/T
aOXXQWG/bxvuOqI1GJzSbZznixx1TEiWdka0Kc1BMRJGeorsO7L09LLRAmRy9UToNg8l3sJGa7Eu
igaqqdzlN/NUA2FH0IGWwJhkP1ScCa8InQew5b4GesQ0WAazlAu/ew2Z2awcr60L+xXmIhOJ1txI
tbbLM0KOA9xQDRn9ZnwJf7v02xZBoHREkRmWgCco8TUoTuE6SDcIyA4rGP5qcBC0Gg/XqnNSjHhY
vVEWNl/M55FlpGbdLauSZI9dz7tM/vV71gU+QgVv669KkB8KLZ15naEzRIQbx274PWy0ooKuC3NU
7yWNlSAp4sDpgGZZdzD9AYWG8SoLbqZa0uh3pq2ZrMet7mKIIoMKu6K+lwnNWxZHTiYoSaqbUeTM
Ycy0VPLfnQr/PKbDk4LLGAOdvyhAxohECjZiC87GJYIDUvkraNCgN3bE66xghfL9K2HnpQRLye/5
+RuwTchel2AMKxm6cM+gW70CCGwNEknaqt2DrLQl+Cy7Dqkzk0HTKvzmrbmgO6kWycCilZSqYynN
7lY6T8wspDfzIapZh2R7y1evOgXqX+PRwZxv0xjLQWALcVgS4WWIiYNekC2ayRiwvYER9AirSw5v
JPddqs4kq2xjjFD1p79Mpv0PoIipC1XVXCpPSTp8ddMVvemMrM+nJwnES3ZZlmMcX3/ZdKAdilT8
uv6Q+A1OsAc55Cy09pJk5Qdm0TcSDMcGcDNYlaC4pADoefVlzvJ7ORWQIwfZD22IDrCjHDjbAsY0
KMfP793Gcv7+3m2EKah8um0z7HmNeRIjBeM3ru9k1yh7f7k2JesU8vxbqy8+Yi4A2zuskAHSFco8
JpouGduZQX+V02fZI0iRipExTR5xbiTWypEcWRr2O5L1AqlNk7oYeV+l3bVD5Lgc2NAnbWNC6Xwm
p1/qYtzhJfjOsBFYoeiS5hSArjuZ57N5riQ43TGhrKidgs0BrpPEZzxnuNVshCQa3dONYK7FE+XI
ap3HyiCg0VGaj4a1FJynlO82KSWSJ7ytKLKTWoGknO5e+mfI7YpO4Z4S+r1ETe1kfiMXkWKGb3/+
xus/tmcWuC2MKEdF50xh//2u0WaDnSl2ml2ZIMtIxjs5Ud2yFyYOp83iXfIyZFxwRtmIICBk7IW9
UyduHSRLnUMQG20WTjiUnYAV28SfoYFcXPpSnERMVFXL5sEmgBbmayaY/vCwyODCzQ9Mcp1H+Fct
WO5oxHc/f4EbZPn9ynJtRp6GpSIDoTF7BWkSXZmGZcFcWmp/s4Lh4EQcNlpqmeAuFxRU2J0h3Rgk
oXkDOWTgTfptwibJJF0EVYYlv1F5EpYmlgBSMLPZoJHIa6wYmtSAPnJ0E0pbuYRnxSTgsGA2wquS
zYw03pCIvGTTlLm529JD2VfTkQE0w8ifv+r/ADTDWeJRMhg4qVgYvmpHcRVq4pl8kDt5qsqb5xDA
KRWL8P3AuYlyn8g96SbzUcICUgcqZ5ITUg2unjpQxrPrHeRyh6pbglK/Xnr/YRjtuox3DR1ONFOE
H3iSip7bZh+BAcDKcQq24IzrE/yXPdtgVcg9W445ZKqdPHskk0f6UTJw9Dc8XyAZJT9aMvNSjKXH
grsoB1C/HkZvo4xXy+jvF/t6o0WqkgwoW8WDVJ7LYbGRd7cdTLC/aMdTAyuDJSYP1sjg8IM9Kw9V
ucQ6ZkjglLeGtO2U6NSmPK9Ybqx31WJ/YQlJd1Zs+46lmh7dKH9wpA3WRliCnLQCrDVTeefM4Q6v
tGCbeOO494tlI4/IH14l2wD7AQewbb3ahpWZ8i0uQ+hifx2hhDtvswnoAXIoU8HbkT5u0g9yGzhJ
EAlyZAqLpDVkbfkr4H/jSnx3TZKtiVbKNQ2IUtrruiZtAK+02pqeJTHG6UBrQYE3c3cztDzXrJ42
bdImRwBJlTRvogHoMVnPyBHkMFWzyl3r2HuZS2VPsmxmQP/zt86R+8h3l0myNEAp12c5iBF/oHEl
Ycnowq7u5OKQT5zkmVY5mdCINLuBEgzKjlGxqlFETu039LJCs+KMVOsjtTKypOMEYmjgUifRajVT
vL7H8I0Fg0klrS6PQoKN9QRfQU7ypV2gpCBkcBgcAzp2tNAhQw+QU3ywUTkdk0ejhK0lryabiOos
EphxLi1j+iyNX/FOpax3IAe7+mMz1AfOVJoVyB+YPEqOgkSrqwLnRPkHyejeqh0I32WR3KVsmTIT
W8785OEhRXYyE1wOKyOcxaTMIEuH99JXDf7v1RbFiqUKpzIOWmBgY3KHXPny7W+kr6wcHK287p/f
HO0HEFveHHhfaFkMbNo3nuffQOy2sBOMBtRvN0f2WGQRA0bODB1GSYDRyH/WISFlZDDmwNOsI+m+
vml1IL/I8wuO/+OmZicYG7OgZxvOSSlFuCkUvVaakP/8mu0fr5mT2eFcNlk3cIKd709mRVPNyVXz
mVaeKyNuw+/0mmBR5MbffIEJEwIQlTnFKszySp2r2ygibFMt6A7xcfmojjU40Thwt6V4DSsWjIY2
89ESRGxLMOiYMwcCP+THvs9CGD+JCU0VGESCWBsvXNqT0ckb+0qn3rGjafHdqMzuN6B8S7ApU/Ot
I00GMiGhLtzWNofuyGKMU2nSDi6c2ZsxVNwWogB/q1bZVoq0Dwalv1cb+rGSLhEnxm0yS6cpg+74
GVJJ02Q94IICdOVwDKigwJvWisaPBh8vUTn3lyKbFBPSNK3UYOuJN9h9HJQPtduER1iwZ4yDM78d
pYMZ8dI/v1k/IvAO4Db8J5WJPYSK18SqtO3FpIq4ujMWzloKCLn1SwIC0MaeM2svn8kJq58Mh1BZ
qkpw6i9yml3w+pUK4gSChXXkxP3F1f0wOmXGZnB9cNEEH5xX1cAaYyVao+e/k8VkONrPiQL9DLv8
LrEfM5M3UlbRlSYBIDW6i5Y/J1mQ0Vo5yWcE1vZktKPVLQr1UtXdx59f4XbW/333dAUEL0HTAYWH
dka8ukLUwWplhHiiVy7eDVvmzJax7Si450S2HELj13ioCKUDowIWILiYtAh2S14GEtnNGSEHt9k8
NBRw3UCzunynNavJrot38jRJJLnFxE2REiemM05fDN+mUE4ns7MXbkuvZH9sEWyYjuLzrQPKfUsB
mfGtyfABJtcK8/SslT6ZEnBDhdkfq04aLstUtG4CNIhKsAe4loB3uTz0wZowKuB7K36g5ZggTw4L
lFQC9XblOsHcFhqEzNZ+3J6CElEzgDDfLPWprQCVzkyYZEX/XporOxpqqwbF7GZynbmEiBQ4LXV4
B5N5B+ljS2Pok49NOn9tLSQ99gxqqYBMdTkzA0lyVioulmChDz+/jz/UnRCwIOqhSkf0hPzFfHUf
Ff79GJ/d4fmvurPjhpDABMGD/F3Zu2XS+dEY6Mdkk4C3u2ONb2RvxVzlEpEvB4kA6hNQgRQQ/ppe
88Oj6mL4TzI3D4RhwcxyX11iaTX53LdW+RytHJM1DYGGm6sMr1KBkaVNAAMzOVbsNC4KMcjW52PA
Sf42uBIIwWa5AL4xVv/f3B+XNpiGXpd7iERzXk3yUCRNCiYr/Z0c7MrqYYqg/CBcxW3rxhXr283Z
XTJqJNfPIClEFsIhwRLD7F4LY97Bj3sTm+t72XjIcePIXJsl94uG/RU304XHotItUpvybsrR3qt3
McXu3tWHUQUEZt5ZkdgGKxkW4EnyEY0BWRvqoUjpfWYJh66RrHX+D077rTGiU87ZUJop2Bbgf32Z
/0/0IrWbS1SV3b/+m8+/YCTfJlHcv/r0X/8zdH37KU8+lb95Q/vyafit+vrbU/+pTzBi/tL9t/xl
//vD//r+U37Xn/9W8Kn/9N0nu7JP+uVheGmXx5duyPvtKrgq+Z3/r1/87WX7Lc9L/fLP379UQ9nL
3xbhOvP7n186/vHP3+UG/V9///V/fu36qeDH9u2n8svL6+9/+dT1//zd/QfVsgs5Btmua3EgUTVM
L/IrivkPOJEOUsmtorAYbv/+W1kxXPvn76b4h+qoqokqCvXqN7uErhrklwzxDx2KBvcZjiAAI3rs
vy7su7vx77vzWzkUOHGVfffP37cq+N/7PNx25Fc0pHCMDETcHJbfFzWwCMM2ZKTr5cW0MLybrV3I
dM9rRy0+T0kfn3Oz1ffVYI9PZAnNU/lRTyclYX5o4nu6rst1XurpXK119KtTUjY3310bTQ+8UVPT
bIgOrvuKQKoWSt2TYYuHclGTBDcMZWCG/X0TL+pDlRc0xovWeOmkpwfGuvbZbUblpsQv3HcXZwhG
tXeCfjCzc5Tq4tu6/m5Z//2NM7XXF4c+hvdfIH4BHrNfP2/JYNlp3DL4WUZTqWC0DMirogqsD95T
pbXGvradoFGdPkiWuLoWOTkZoylmPzezaT/ni/CaXKuu6doUwdrpfTDPw3JbZov5FCfFZ7e17nJj
vjfapD3i5WNf8N25ZxItHl09ZihTLLcxc0NA7Ki7m5hP+a6ZBykgox9rZXTu0jW71kmqv0HbdFpr
G//Yoddohtf2LOaIAVYuPjd4wnX4L931SbPD1jjZhxznQe2a6aObgUuQdtt6daqBPQ3Fsz6s6y8Q
IfkIvL7PWMbASACz5n9b4f23ZoABY1KFajZ4bg34aXS6iW58bK9h6Zi75cPUq/E1ZaDPeQ/QBc3Q
eEJMgZPsm7Eeq+vQfqrzmZmBU4gzfU5oWvqbKkyqwBZNc9SbVA/CrouOc90yiJ9ibCXzyeG2qN0h
NyLfVibrpM9xe8Cf9Tiu2IdbQBeqJ2r3rIspvts+uHju7RNd1T2Fx+YX6+nV/s2jh9QcVr2qmTRE
0P1eAcd6NVhhH+mt9+2fViP1qFfBTH73u9iu7Gs7JV6eG8+aG+lvnFTciqJxjuqUr8ft1RQdOvc+
dFu4p2G8N2Px+Lc97c+t47sV/8NtsljqLHgMQGiqdV0+EX+7TcZM2UaYfeXFcfvHCLXhUQ72dl1C
LuO6iNNSm/chFi/3BCfpMNar6K7Ouq8qpnN3g9Xd5BkOJF7hwrcPW/exxnrpUljuR37WOgzL0sJ7
jj/TiXQXzGH13To2LbllGUNPx1AuVRUF/35qJp2V7JLeusubOX6atb7eW+1wNgzlLg+nsx4n5n3U
7vLVrK7mzKDNCZ/LUW8+rPaC+3EH8QKTekS9tdbvHadJ9hnzZxz8Hm2rfRjHubxrcRHE6dT1LBwV
r3FX/uGCV+TQF06ROUS/0HhhL/L9nmITtaTDqFRtC5WyqavWK2i0AFBwZ9PKPME8OMAVWPegPl3n
WXsgnhezdrF2XrGY2qFyuiDUYnenrNcw0wsMxs6YxakEO1v6eanFR6dwfTMci0ttfmltI7mEcYHB
amXb3jKt+Pq69iUncNYbhKIFYy0+t7DtfHNejMCKta+xXH0rlubzlO9sG6o+WhXFi83skJUT9jbq
0gVl7bZnq9E8PV4XP0zrxuO7zpXeardDPjzHisaEU1X8tYJKlhLnk6qelikfsSG2bmocBCm10zfY
cDHlaU76wHTeindgBzpG8cV1qHcm1NI2TnUvidtHvP8vCXkKgTBs6Cgadlm6txrdYwx4Wrtr7i9r
A7rU5QHZZju8Xj/nacoty5+yOHqnhHMAqSZWcvgNrsAWIRJvuqx9ssXTWsOxQHga+rkQXrwy8jC1
9KGwxk/V8kipfxhW9oouE/NdEX8dp8R4KwyMAgtB42wwu3QFZGYFrFBNXL8eSzwVk5WWuDL7S0uW
wD7O9Yxkga58KMsLBjTpo5ndzY4C8yccHTsoqOVrrxiteidKLoLNWgSKkth+azlkZ5qLthPRVN1r
anSoHeUTnA7cINvlLiMvGApj+ecHOk8iCE37rqqpUu2xWN9rbn2yaeuD2ZDzmjXKAzcyIsyJ0mk3
uAx67CVKDzpuZ2dRwRrG/eIeGqL0OzOTgznU4T3ceMUXdt69E/H6Nc4dKORu6ot8bxaWdu2wdL3b
Prh9aBzmhXcZOpWvizE8j0UYQWQqDWvHLyj8og4j3mZ5Mlbx5NVzZrwY2bsah9TY04oafGyJ/qjD
/EPqDtXHxOwmjzRr421YJLNPCTw94bQUaCWGWYNRdldVzf25FMVz1+JTHdWudrbDk8gN+zlWxw/G
UM9XMWIBV5iOl6/6re3O432v9MNzMmY7zWqMd/Bb9wmJf/sm0ZtDo0TdG8XGqHuZ7AMG3oTQNnF8
v3JIuW5vPrRmT1JR73o9wNW1GUrD703dDSwm/GyfztEdV8cvHHPx86SafcKB4/2w1NpT2y+xH7OG
IC9Fn2abvJGw0R6qRaT3um7KEOWRWOFyEODu7dftsy4FjP72habwwnIyTsz9FOYDKAeRM8sPmnJt
9KiI2TtMg/xJnvEmqZNTbpcPQ5Xca1lRQqodmnNjqKPXlLH7zg2v+Zy5O7XuQ3xj1hNObP1d3+H+
hyk+/jlzuex1GG4sbNpWPxmn1rcN1Tl/+2Bajh/rfpP6w1jZft8M/eXfHzotzOjL4s5zG27O2IWH
SCOMNuxU6wbHkMFPylg7KWMTnjMj1ve4o463tibIgI3Vh1TlBWpRPRy1fAiPtmu8TcSDkvQvNtl6
ewyNH8ppae/sorFuzcxQyJQVZ9EI7RNk3mqOx89J44Se1q8myXM8AIdWV7MzJlkMnNLO2z4rY0g1
tbHM94Nu7pV07JgqJOKMq/QFo872oW/gO+MheEwyFYdTGH37zFyboB0q7Ua46VcMHDV5Kle+05jv
qiR+qhd1hodiLO/rVRW+Fi6mn4cWVQXuZ92haPv+RPBofxLOuNyoRRGUSpcWnrlOjwAZThD1hnqY
h0Ah3vsDOO+LaLvPiTZ1d7FOUSkgQOzBJPNTA9vLD+tCe2D2f6rntn/MEqs5WO3BnbXuMVMYDuJ4
m0f1I7hhs0NL3N+PkdrftwumqFqohTepW7qnBA8Xop5RsRqpOAlpzbkueApyCJ/nNNSO2gQkWZ0I
+ygq3x1GLx+T5L1pwttRrMmfDbsIoQ5G8XtSYJaP+1bvy2cT+9fdqlfKrpefkrtD6b469qO7JC/j
wN0r1vUgijk6OrHxBEi63G4fBsgFBwG78K3eu2tQFkN1nnHN8duh7RD1uxhsuAv2rrNOYTEZY++n
SQwV2Qk/IeitMInvKcgtSHIgZcbOAguC/UzlS97E+KjZS3VqjR4f+bUYmRZHBWqw/N1oWsNjpQzD
o11QbyZwb8jhUPAlNeLmiOOaebtkZeQ1qfSApEdA8DrOhyXmuHaHMr1NFGx1PUX+cft8+xM8w8Fz
MKyaIavf59Cjg+2lhZBFz63xroVX/0mkXb9zHCAPbukUtdrZrA1on0k27wuKlyB0hHajN7QFPB3u
Ic4EvBgxK/saX7/9zGG0L9Kw80JEV2dCCttDZC3mtxZhzSP8hbXF4zneEbagXah02sM6FORRlvaD
Mq/2g5s7pjzp/thepxrVxyGFc2FzkPh216q+m9jtw0p6Eg528UFofblrplp/E1c1TWQ57PQw7+7c
6aQJs9njDDZ5je2U53Hp2fTX8aQ0RXXWgPMOzYKQhqjm8jlsmtUXyZj6eOuFexJWIETFUeUx52ie
SMpd0KA9YsTkBMuuYG/30q5NeLTjZ3JIzxxp42O6rv2hcFxc11PnoZ5D7I9R5h/jpqTTgg10ILT0
2tZq/dA70W1nDcM5Kazdmkb1h2LMTua407XxzVLWzsmYnXbfOyaRWhiAelBQ8ytOpKZXK3W5j/vl
yaWru/A0Ym9XvvS1sN5l+OEF2jzn9y2ZhBhtqt0T3i1JUM4RgPjU7rdvL1otYRYjq49u+jyINTk3
jdY8JZn4yFBzPLt90j4NRbRHE2QGdKHVfnCqB5WSNBim9MVZ1cofjLs0Xee7pre8xKJF5lSpl6L7
sqbaHzpOnDgjTOMuNghca9CiE9R2bce28WyBjQpaj+pMHgSQY3TOo7jZR5P9IUn73qu1KfP6crzH
wda9XWtVeGtVHnK9fSR1cjxRokxXrSOmsx+zM6b5wjOd1IvrRPNwjPa15Ck1/DQ2Phr4sh4nzeHf
JLTPq9c+2Y/OnT4NLqw2OuK5dIO0KJKL6lKakoAzxWn2ZunHSzdWD51QeFggR7NZ6Ps5VCtkJdnb
VERwF2gJvT7JIs/stCcr1d/qrPpb3rtxzffWTGoA1NvbBvD/VJMbn+7tsVYP+Ilf9LSvdo4pCm9e
x88uvyeKxp1bON4QxUhzCqXYzYOy76Egjvgt1qFyWSxlh4Rs9u2hGM+WpAck/bzs1nq5szA1wlhT
CRgTW9gqGPuBPB1p8OJlUxPuZ5gNOpFSbA3ufB0iyOiCKE+IqoEoFco0TbmtdWc+VNWdmqsw+rro
IbeLyTcbs6PeayFHPpH0VLG2vsqMmf2Yn0I1PgtdQNKjuAsWwG93bTgFMjBugjA/qpmaPurFQSEO
16ge6Vztk4bRja9VXMrAMLNZuz2RufVtn9X7Xgudk5XImk09uPFgezGzbVoRTsNWm4P2tknUcZeY
xHvlBkHHY+knc/hklfgM4Eq7j+qqDyx3+GgyDPfNIn8ZluhqWFVynSnM2nko95oRNZ5bBkndEurQ
q+vNnP+xunWg4OKPFfP6HEOKumkqFK3zyB7WzzNM3/w8gLd35Jh4WMdDXI/B4cN0ehZDV+1M9wO+
+OBVSa35Mcqmm1BU79I8nnySTMD5Y8qYrLWh2X5sdYibiRmmnIcfAEDYJbHoJDK42K/58uIu2cxU
QvULVbw1C3vyU9xabmOlvgyq86BNqhJoeljf5GlxgZB2CVvxxu71iEBXMzw0XXqXCtvcJZr1dWAT
2cXaCBW+pVpbxIdS10iS6NL3CPzxCq/MYb/U60l3lFCGguZBaaynxuon2ZuO5yWf7rvsy2S118TN
i7sl+6wQ3XigrpufilL9qL4ZWPc37jTnfrxKYmino0ElILZu1vMlHLVgDhsnGOwuIbreuhvImTs7
S80oL10/I7u96awm3ImmcwIrgVI0i3K31Nj25DktVNb7eW0Sjhg38y7u9Uex0KBlkNOXXJf1Oywd
XtIRQ1KmHHVr+3Zeqtc0cy6dqJ9Nd2z2VqNfzXpoTjmA4TCynPUWFmY9Lru8FCCN5cKEtJ/PhHrg
tN14mjHBD1uWlzTJDlpkzkejN8i5qLGjt90WxL/RvYZiMtWV6gjK9yYpjPtlrtf9OOiwQyv3JSWP
fFgac692RXQon20t1/241z5GlVp7TRNbQZiynTKbX4euw6hLOKd6Wf1sHO0bFZmQp1kR9GtazHyt
n6OMVwuBmCzLzjm7RUZekUjbYDTTjlL/VBTjcCjq9E2phO6TOyaelaq4a6Eu8Berd3Fq+EwSEAE6
EU7lVgzWNC+Zh8f9cJQ9Uao0sMdVm5uf8pCgIQMUVvaTE2feClXVd9mOPF0ghxUc3lYUMohJ1lur
aULPrOebdmT/jwccFW1X+YQJK+x+e4WI0RS3eadHQC7T6oOefk3AFohqM6vbflZ8O3POlZKvnAb6
bRgZ4UNZWw8UVaqmVMgynIeZDk6r8ndrZT+kEH7wI8Pn1bTb8kDKIJl5ekkyoVGiwwSILbq8QVdA
M7WaEK8bBwSrF+d4bPDTnDgaaahYk4snhgHFY9jCcsbfzE+QVV8s4ix2lEF65cIfLoaaYjmfb+J+
/tIg42dDIP3LjrpgrQsj6JyrmUra+Vj+gYHPY7RUpleulNiWHhmBUxXgQly5b6Ihp/wOZr1ZfFZI
5/cub2scar6oqnPVrWwRZZZCWS6OkIWdILTiNoDB6SVEmgck+UzeXDYXkYbqDVlHt9mYGcdl4p6Z
7SJudNVsPPAKBv9RedJ78wOgQOVp60d8IrJDruTDvo+UY67Zhd+YLhZ9YUHQ6zrsyrW4qc0weywr
a1cP7zIrivxiqlDOrCacccpkQsEXf9ZKM3C0kP7WTGiVG6QjoTD9bIoGb4m7xQO0yz1tFpjaQ7/y
i64A+BZJutOY3uUVeylDwNHP7WRXKvAFYPXfiDHJD3FBi077HKBmbP0BZ/tduyTvW9WLx7H+3Icl
z62i7a1RNL4eV+6+pkKf57U4Knp3hG/4YVQwIzVflqRofHPwSVf2LCc/Vq1R+aH1ZK8xLcyUzr4Y
xdHQC7ICLWffYLB8HMx3uZYlvlkVvBqnO6Qq9esQrwROJQh8FjfcW6lx0AAWHu16eYD6QAmbiSwo
LLYExuMmqZzsZVOyiwcULEYz+3EWIoCZwIXNhqOImJIdaTGr3yOl8KOOs9tSyLWVydh1ZXCOGWrH
wh6yQNTWTi1bx7eWML7RQvMoQAEtKwaBZNyQOE14SsfIq804fzMJ6Evd2vpOrtcHNW4ylMLVEKy9
J9SpvrTdQROi209QXXZz4QY0BR1OOq51Ab1vRzbSRNOqvZkB2htqfeqdmJgLMb9bXA74uuS9kzne
ukOLllRJsNR2EjjEF3iThv+VkTKx1Yd+15JEGmSDtuxMytpJ8FQ4tbMXeWuyn1akaSbjGJAnXwG/
FDPEpPGjVozEj+TEoXY9aSYKV2BC1csb48K0OCjIpvUd66lfkONAiBl44Px2Rc+hdesuNuWGxmzD
0DocWJzRb4u+89N3lhl/VhV7CHBbfC4W+6kfmrdxOYRER6EsoUkKzIU7bK62uIkqX1G0iKNBOgYr
yZ6UkRunn2wU3SMnpllWjCbVz/BwwqBpRYSeVZZ1KtOIyMie+jHcU5xCHbNc5YK+N6VXzVT0C47u
1Q4ai6lffTNxRm9OFohPvHG4k9JrzTPQqYOQwRZR0M9l6xVlc3ZS7Y0Sh7aX1yggs8kuLyim/GUo
tUCQ4cUBZCsk6rDHOYbgGVqG226OM9+Kco0XaCt+qHOmFkm0cwh/RVsn1D2atdOojG902FWnOOK5
Mlexm0QHPaCg1UVLTT1LwA4/T5QLtXw2kb+rpSNk7y7yVspqhJrVtZNTeteEDp3o/OsrFiU7c153
hRpdqfSBAw229skOQQ2rxC/Y+KaVk7A3b2pco/d1Pdfguh3/Qm/RysYon5cPjTPdqzXoCoG/E0iM
+UAW3V3sZKfEVAeaHa3ZUW8uoXLItdj26gxPn3C4ZUhgsqVlHRy4uvNMtNuexThlL6zVuALjo3Bp
nl3hrOBpnCUspaZRDkyA2qCxQUno97qTolc0F21as/1E1qnMrcrvUcASROKUt6Jey1vTDmcKczbA
dkKDjnT1Zhp68hLSIRChTSumhfMurRwnwMDT3ecRFmdtmkOwaj403J/LrA/HzIyPITmfh0SJtcuc
rf64FOmp7WpEVs2HfoaJImCaeLUFo1WoBaJHcaKNXN7qrWEGdi1036S9DAc24G6MlHvay+QmM6sY
6mjueKO9s5VIXLUyO1bugkLeWgePkd/9bN1n62x6zMi/RtY8eL0VX00tCgZz+qyY7ZXmIFDrHWXv
FTYOGatj9alTxQBBUr9SaHjzUu3d/hIPxvuuqT/ZWbx4896aQpMoyl0a21/mhb/S8wKS4XKE4HQc
FnZqq3oeGvML1RgZCHQczWHMrZewu4mZDHyoWeAdJm9ONL7tUFx6Js7aTdH0VAq8yGYunxnxCKIt
bc+alsaf1VVwKNsf0iWzvVbQH5vpy1Ckj0ujnUXqW2F5rfEcG5ccWBkfVFtAIKuBJa0v9WR87kbB
rC1KK0+EcIzV8nH5Ys88T0U+vxNkw/qUDM99R9tiLkdtyYVPF7/AGyqClLrMswpeZuaKP2JjBk8U
z0BgrDv28bFodgRbE56mxMUutrhI/HlwH+cQ6pHGLstAbIhNeC2gSUNcRl/N4PuqfDBgR9yPCOpO
YVh13ogjKfE6+XNv93dK8UAuAJXt1LZe76bmHtcz8xg26hNxv29zGz1iPtfXNgs7YoqSldKPtmJQ
WsSQZM4EUdh/yZr+LdGFwL/FKA8/g31lfArLrL2ggbuJxWDhKiIVp/nIDEXo3X5Qcs0fzeo0dXFE
iye+uoklJOCCeNkO7IkMegZqXYuOLW8yhpqGPYB+wxydxmjXu5bpJbPxmVpn3rfxZ8ZJOOU4xp39
pTMl0mL1xjEGlg+WBE4s4xdp4midFFuer+l1oIo9phMzuJLTxZvdkN0+pzTP3Tm8JkX10q/h0Zq7
i6LO+3Qy3/bg51xP3Xq5PiGpy0KHrTps/djs/RkD3msYaxV0Rn18qJvQDOL7Ra2GS47K4dDws/2i
7Xm1xbmsRKAmzccpVIJlcjqcC7XIm438ZVKBE9TsU0h7SnE+v6/pTz2I16AYDJd3YWcUNxNYeeAm
hZ/2yXxpwcL9yKIpr3TclBdtuS26UHkX6tne1jtqsPD/MnVeS3IiW9u+IiLw5hQob9ob6YRQS2q8
SSAh4eq/B038sf+THmmPZqu7qshc67Vafnbc+cOep0vgLaiySD7YZyUQsLDG58XMu71mjCm1VjIP
R5hyksneuMuxlLb+fsTE7Y1f45C/ucou6QJmv0L0+S6GeT6sJrmKhf6gZwvi1qnnkhx4TaqMjLZ5
IeHeQwXCKSHfM8H6mkzLA2h2flizXxjs2AT7sowWzJcWLITXCHaiZM5jeH0+ZOYgrhhJ4tqpd/60
c/Nx/tILM7KAQMKK3Mq46bOXhH63cOiKKeT19l88r/qDB2a3imr9LKrk4parD2J78duzCaxIspF3
VWbxqZAc5mP/MlaOHpsGnWe50B7tNad9SDKG03VHepqcLrQWP7cmBEAw+LieadjlKY2WqZ7PmVIH
2xhZ/wcLiKBt6z1Gk4VBfWYTLOUZ9UgRC4cPFk7+OuKlPwduDepnzPfJ08+ufPNa0hOMcnXwsvgc
nmkAsuAzLE1jPNKAGXJiFXsBpOJLpAJQxrHg+LWT7tfGMyb2p5USQEJOfBIu6bDHuf0hPJWQL4U3
25/NGN3ONwlq7bFetDez8e4VYYEXtBFzSJUfwvbKeui1myXlWRBOlU54kDuF2rD3dl3i75u6CTs4
v9D1WD1qL31NZPJZedk2MSffKbDMbHLPT+Mc4oSsXh0mVd14qifns7VX7qLSVhEKqljDYMAAUDCp
A58lgbNfjB6lzVPSBuauMDiEeHOflxbwmTn2h+sx+/MdB4QENLwQz21pVSGKnk97ALd0b0Zuj6Er
SrAyCxRrbY6+IACK4moHSGLem6P/gfzvdyX699LvUH0Mw2EAOoqUbw40z3SP1A7FivDsOE8KNouJ
6UTN5WWailc3GZ6ZSSPa4cZQ6E6yH+Hr9lO3a7b9ySrdbG+aE1OcBdM3z+auKZqGccSvw6BHpWJa
3hTTRQbnacsWWV/VhM5oO7B3iIlkac0PadeAjhV4582lhUADk2k4dNValCSyFXdsByhRFy9S3mSF
SnUihuwNS6DVMFFdG7WhPSdk1HpTta90ES/BR5Z5Tx7tKccWSAJYgswEk36sWBCJHuLux/llviCA
SM+1BlNpV+lrwDIWO46LZmDpdwFejRi1s0k1aXHKK4tYUNQjPL92NOnD5lUm5Idk8elmAOxpGTBu
OYA0zn6rHrtmOKQqeV69jhdJ1PuiK5F2AFcHRr5+aPt6QBAE5mcMmUeXlv88aN5P1xy/ORo82hZx
709AWmFQG58VuHLkjPgpi+JiePDKysBxYwIl6a+LZxwyDSjAXexy71fyR7VOV6cSycO8hHWxBFeA
0IaraqXGk+vKLsM8SdZz/mV2lXHonPbbncyCC01PdkKlT5IjcajgVwOPiLaRGMUYn9cp85leYURD
xGz+wS1zzk2MZtp6rJz8O7W4hfUcCC4xZlJKOZ1yVjGVje5x7WiaMxUPv6inKrLWTrJ1wKUkhGEk
X1MPX+a1wGiNiySgSlf8PcP8s9CbnZxh+3xHjOdqLS/DUtU7l4/DWUl1blfbPBd2ntBmXhJQ5h48
L2VIWbAFZ+YvqUkeNL16T9zEICwCqqWN3Wk40dtXR8v4GwXcBC6BdSPQ5VvGk+EYTHmeuZg306qu
WdyWzs8KZvo9q8WjGGqKsQ3dPhQAlztkvkEsrQn1iu4eSuJ4DOLaYqf0zHvaGtts/MOxaPucHpOx
LA4LGFeIBPaViR+P3kyYfzu4feTaiIA6AgogmBT/Z41G/G/wgPR4ICDm6rFL7tI6QCeUfbcwS4MZ
ABkQIzv0o/3S2OLieTjHtn8q6r0ZG4ii6vsPDcFt7NjdGI7QR9pUj2dn6d1D0FQvTlY8lWXtMTLB
jsKy7Ga/M3ZGMGr79bICyfu1DynWFmgtCqh0iSynD8qBPah1ozHJy/NQfzBBNRc5T+fa1lXsQqLy
8Bb7ddZOrVh/Oe00h6nO0L6GkDj0kdr1ZznAA5fmnY1eYMGpWB4NN/2ddYTBZZraJS7yg5x7L5a9
ke9hsRN02z6Ctc7mE1kzqNh/WbnjwQDBBwpptSfhfhap4aIbROUxytV5UGl1cG1edCyjeyp1Ac3c
l6wGEHK9rkX0jYxubIajLrnJF+Qgg6+9jklCsgYdjLvFn4mFYJ+Nu6r/21UCKE3IME9hFQMQaf74
pzH67c4gVOcg/UnbdS0iiGILrofvPfWvXZl1N7MLsAb3fVxJA/tF6XCY/JqIOvSVPUfNNLNs9ezy
9EExgxPeHzg8KYT7o9ZolHtwMnFDvqddZ/9TEG5xNcse7CNJK1K65EM1o+MI3D/10Hhnrx9+pcFL
1g40nnKNnqve1W+OXr+vPZ/LnKpX9BnZdKdV9inrQTgGXeqfhVm/a455rDrcocEI44ttlrmLqtl5
DZmW/1DFlAn3Y9CQpNAwZVG6cTY7SqdKp7hK9vRMfqVOyiC3ebnzjF8NSf4H8X8R9EQCum7HYj5d
uH+uVePS91hyVudDHzmL/d1nfnbKqjXdwXpEAr+N5uTTvXGcoxJtRSTV/NjrCVmGbr0iqdeMY9An
l07O/cnGaR6QqYpH5qEZF+3XUgKR0eiIcr920icVHHKf4x6CmNy6Pp/OWZ8mO0upnRy9i+kF51oa
YTuZCCPs4cNtwI7Xdoy0dbwjgtt3dWvtG5lbOM6FDibduOR+gQgbJMXsddz3IFp682Qg0QkNtyGL
yp1HECdt32usHWVlZXiCgtvocZRbWrrGeV2Hw+CJUDZafmr8HwKK8TIu3slyWK86c4srLtqdu2rf
VZE/Gkt2mPlgk7k8HIsVnq2dBc8GSRzAZ1Y4Yh0M0e2LE3x9tGIs50X0UcRRFzb2l65UPzmu/Giq
zKcmENwDJZEQVeuQRCJ88zYM5Z2WCr7VcS+d4jg7GIV6lzHA0oF73YSrvWCmHcYqixZVXovaVHuQ
hCQe3pbCfV2C6msx0iF0pXOzQPKwupAwrYMRR9OGymrlsALuh8rzx1PmLG96u196qDkcGuDifhAm
/m5okBxWhfbVGEUWdZkLE8tKl4mAqWAhOyWDuihzFBGV1/Ggq6cMCxO8sXkwRfErX/2HANgJiIYc
JJJ6rqZsn9stAlCWeWzpAvFJBXLq6l9KFY9Lq1EBwsaHsJh1ULe6MCuWPE50eVtt5lB6uO8kEZHY
LM9eZkNfBWZ9xY57Ryn1bGXpoS1dxi53/ZS80W2m62Hw6W27bL+TQpOhrVnejfCrPEa00cfGtqqO
Q/k+jutdVILiLjApc+7ftBXVfvbOMTEQj2HuRijEczPkJWMSPnalc1jl0o/mHkN8cK4UtC3pJVxj
y200uh+5Zl3zLa0Fwu91nYoGo35/kUsRnKhG+iPsAj2cwaBbg5WHU+3pEQKRAWWY/HDNhU1VcP8W
uZ8RTqSQ5CXoa1JrwhILLJ6X2hxmbnBAWokmVrOfHedaeUkaLmsC+NvJYzvUR73sOJOQbR3Zf6ME
rVmYKYvIGxdpj77UfQhLIgjdaR8dvTr6ffCL4QwvkdsFsCQ1YiOGLhJmuAcIju32te1B62l7zdbd
uG8oYZG2+bdyc+2Y9+gLe6plxaY925BTlN/NzmZ7kojyGnQwXEYNjHQtuac87bF3jYOrkEFma8Dc
yD2GhOBsASMBN2qXwe4/UuLQ+EZw7NTkrJDmBHyCDiZ3lgopEF62dI6bFJZtSZnP6L3N0Fo6Rwxc
foVUsRbabxJayG4yu4Mq8J3qRsImwI0mUNWTGNY+GMCeSd4EkWydbo8/vrzkfv7Om9+AfunZztwS
Phw3NBpFfFJt2JGD9IH1I04STt6irYrQUFV2gBxNYsjwqFAigD7PeUjt+lLPN0ciB3DXv3Vu3DiP
l1ggzuQZ+EnBzcforFHip9Ypk+yWI5EA6SAEU3vNBJi9+HbaxX5HZELtPOa4ruJpgHQSC0Kk0roL
rXiaxrXbB3MO7WiDQlb4xA5APLWufRM85D6CyBrCO9TQpZXGID2CCBtTCzsVEXLn3H29dsKasOO+
5uYYs7EOtSLpD0szMCCihzKTiQfeM6+FMxfx6KZ7NrhXo/Z/rbL6CwVThCMpZihIqhixPTZXxnFc
aSS/pc0f0buvnurgkC0+gJCehyz7FdhIEXKpw+RX/sgxlMpj4Vo73wCWW+vuARh8Whxx6KsabY+V
IHQt1bj7Ky0TE95gH0bXgK3wpR1Jsn9DExQR7gcwIiDmh47lZldsj6stBG8bkJqbYGJL0QLOxAyM
Ht+znQ9vbjr3NFxzegvYdW1OngpSl0/mNpza/ldvqWu2rasBCuqdJ9djq/eEVlffubC8/TCP+3W8
UL13zzok00hc/jSyPcBn/mAwQ6I0k7yHiZkJcgBNE0+qKL7SDSvgOqrCBUVTnPQC5iW4mzl7K7If
eJ9yrXd0cRYg/90HZeG/cXI3e6ffAgJTuZMEvUXNaKNRMNv6aE8fSZ8nO/TaLQEsM3dQ0Bwrq72o
nLG0hkAaPX2Kk1SMYS1Nog/n51b35K4b+yVspfixBNBR3aKp0ArGq4bgn9CsW6ZZDD6T+y4gyaHI
Psvs2xwV7TczV/qUfS3D2kalhyPA8pLfPIjOgUJtAMKq10KivZBiLeW36Dwtzlr3UNvTQ+sTPjWu
F7I96r1y5DNXBgddub1dthG7nfV78TJULT4P9IQCXWHkWruTNm3cs1zf6jGTYSbmLHSy7HOxidfq
+pGpzCDYxn8azeyvzLTLiocFJYr33Xih0/NBkKNEYGy3aBVM1nnF5RBD+xJAtIHIOi3SzVP/Xtt/
ETO99bN+dWcwDtWQV+/56S8oPWJR0dEW8icl9oyqqkJqL8i+dPtgiKe5hNEokhDbbonv1kVTW16A
oHZpQqja2Du/goxRk2aaY7G4eCm1/FZvgPjYFMZ+HmXPu6S+y4lQCjspP/0qdY97b+UbdlQfsCj5
xOyILwKpfgx9qh2IVWK86IJdoZCsta77VUIe7Sd3/VgFOgEFyqXVKGB7VbRMSMYvqcaHBCmi0Xv9
yelQXQEDdaBg2XtCgYSB8inWeD6HBPpFLupdTtBo+CGG3TMS508SBIOwcrxyLxTaPWLAV7At+wwW
n9/zQns2VR47PNBY2mXy8Y8PH7TlxRjVz0rWXmgUHpltGNVg/9951ap4RH8TuQzQ/DsiVRy9TbA1
1EYUqffOCh6CwrhnXuntmwD4riEToqVCFFKQD6BF/B2pkCy0ULxdzLF71lJILuZWk2GmhQ7QOdjW
KTuZZfHelHwiyNye4ty3ZagzmRwGvh+GwyyqFvczqLQyUpx+7aS/Nn37Z+ICj9PUf+pN1nQZzO/b
URsuN98qNzLC4VaE27G88cMkPHVn+Bi4SZ/z22dzBF+TdfODmhAkw5P8s/YsXSspYwfBUXNrRXtZ
V0+jjNdWcWcR8ZutZpi0mLIneS/89NtN+y/QwudZUpCdbtri3lqTUKst7Sg2A+EGDSdlvDiugvAt
dp5CllSOOtdIa385xuvcutzc3vAEoyWjWs7PuX/AC5pefd/dJ+zkSLFZ78gIDJO5efM89WgOTnbw
R6JY+vwySxTXTZnxqOhVXHnrrtQ+6qZ58VvDA3Ve2XsWnv5EXIp1QSNj7WyPn0DUHKtCXBtShhBb
Vriqh/FIsu8l6BmKO8s8mh2OR/zFLI2BCMLAbCKkBI/6grQG+vms89qT+n+mBj7dBw1hM8oA87WE
eBt66wsVGEdrFnD39w38aw1r5MJFJAHnWl7UMVQQ0KlmqlANrRbVubhOqOXGKZcnLZg3iggKpjee
VFlmUUCr+kFnDzGKXB5Sxv9Ipu5z1ihwi4QdonW9R5IUv23bLGJSOraEW/EGAA9muvJYT+6XGAX7
hOqR5QnjFacAU0ZBUVdZPOMjes75FDG/96CI62tiWrupc1IuWNATzGS3GQ45nBLmi7UFahBl+ino
i9zPar3nXfHeljv40eqEn+ewwrpdet88U7NYhS4+BWYVLlfXF5d6LOJFW+uwUEax+dxIZZRrF5te
1V8wlLZgStNDh6x/j2ic4087kysHXa8vrybvi+4pxLxKGFGbNul900O3HsrXXgQ0BGoMMdyDExvU
kiHo59oebEuGRgkdZLJQBo38MghAOsx+2URqQRY/MYVytVc6uuslJX3P9n+KVOZRoTXA3mXrRJqH
HKAw5MkHZzoTunqz0xjAGu5eBJS7FdmXayFv6bbFqjfHx9Fg6fKhJ8NkNZu4HmCtxu7qWeqH6an5
KDFnTem4nBpHfApSXNwqSHerbJib9wx73mLcOnuSe18rcL8VBmXQVRkhFVGYVPqf3SbqR+MbySy1
Q9cZun1byCjzZVwFC5U79XJem3cbg/J+KnihsRo8ur07HUpvGmKr+TPg7sG+VL85/voyzAIBIIGM
ctX7qGOJQ9DonaZlPrJBv462+bKufRqtJYNOO44f4xIcVN4/5AI/B1fCLpmN98yZPiYhoO2ooFJE
Tp6EC780TWlMTuO7Z9bfmb3+ACPPorwc71U7PxDPGnFS1HssRAkRDByyRNuw1KN8dwwjShjaIn1m
kBX9Oenlh+M50w1VRBCtI7iH702RYbfHtl6tHdlrM8qoIY+yISf/jznV95adX+nMqXhEfUaIcLFl
7HLShx3TASOZ+mCSwjDGRdal3KaTjni7wN94aNSCTNL4hnjjmMpLhFr2hzJ6/PlWgUhqfiYggwxb
8mSutUVoRHDXejguV2KS1L+yqnlySzsFZwZlnERJTVm/RBqU4S5pKeLoK+2DvFOxt732izAFVFR+
cct8cRKtZV8DwJSjo6D+VzsLFZcxEFJQR54IGPLt25wgsx97WpqS2o3IZGPScPkAdUyxXmGE08Cq
Kh0eMNzvOTipa4Bk4eAckRIxrq7dsUFIQCoS7BMakwgZzG9r9O+F5CPt2hvKeAFaJL94+w9mpKex
JxiUW9JqDtV2a2P+LCNEoWAQRJBV2owEwirB3Nch2MTHj7A3RBWD3RE5GuwDzTTDyajBXuVvhfFy
32jdl1VPXPLfRIIRCz0YWUSGuo3jM9d2hZdJcH1Gp218rjV2JU3BZMiCgOEugAerFnBf+zc2Fu1W
D+q2sL8f0eu/QdxALHk7wlIQJ1aP2Tzcs9FhCtSjrlZ3zCnVU7nmT0tTUNTQFS+TdleBevbk0rIB
5RdiiOt4aZIDO4N36tr8c0bcclJlv6v78raUKx/TPtP36C08sryL5LDYA2GDm6RHsz5KM2sOjJuH
rhl3GAyvC5xyNbDyds69Qti4c8rsbXLLgHMVTMZ5d3CFHaqK8zrI08inTAPnnHrIkXZyGHVfEwrN
MeVxdNe4TxBWOm5xzFNjim1sikRV0mzo5/VznTlwwSTNEML8s6iso020LUAQcq/FX29qtqZIKvXl
dYfE9acLDRzU+RF4xWf/2c7T/AkkiOfPp2nvmrvyUHlFv08CABtZvKs1H3b+HBam7W8ZzFdLIa6q
/PY0TchsIC13WTbJq18PB22LzvVwsiE09SJ/yPmFUaUvKXryxV1iPclo7UQosmZZfV7at3yVGlSf
G/tNJq4LIkBDZlas9f8M2w9dYpCl4PCzjvoFfU+zc11Sb+h+3+VDwgRKoOtOdfUps5sjf4YlspjI
IfEscJpNXSyUsPeVwWVf+P5NMK1vshj73G20QDfJpzJDMQuZurGlIsw5A8imxShhDVG+4MVBXGEy
uxpWKGXys0H/E9ma+wPTS4BoXAXfnlNb7yP0mlV4sZgX51BJ5AP5SnumzB9rnRaJjgz6kMfwQUkn
VFZdRJM/6vvAS1/qiuI6q2O+aa1fZU4x32Do2t6wbYHkKD/VeEV3hdiZamzjQ4/NYDfTBcVzJ0Wo
sWOU+r5Oi7M25o/VGuTcjsXGV/KG+S4vNHYw4952v/TZ+VNZeMsLIFJS2KoL3xPaSsdsji4IPks+
hhQfIEDptCl00wXlyYGQ2d9i66tTvbVLCQreEMzfOCeeRyY88jgsYDsGbEeTvzovJk8cbr33BmTN
yqCPlZSJSjEgG2Ak4VK/wqPh09+4TLH0X33dIgYN0JZYgunEqqvdmBddZCxfvsnSleONCgWqBNiE
5YfT9f+F0gLgledEdghNHP3ocGm3I86OFhB8NzhBHxGhTDRey3jmVHlyqZk08ZEjAc60uDVGNrAA
BBYxoXVoZmNP4EAaBkOHdNCw9b3Wrvt14GboRoFdaagmaDOXcF2Pv8xipDLRm5p6+4u/zU4L5pK1
ZJlVR3LNcegsM9sif1toWPkNb8sW/RqZpflHow4pGpJzw6HDZ2096NZjC9oHviTzGA3FvO9k9iZ7
9zsrxSMCDF0Rl0sgUH9fMyzvnArajMA0UBcxs0MQyT2RfpkN0BpuVurwOuNNH8wf3cSHR+ePrYW8
Gom8LprZP1SaThK8yyhWjv2n0frWrg/yG5Cyh25KLtzpKBvVq8GsFyHnJ/jIF88mdMMhIXETT4f9
ijvvb2HZ2cnGN8UubB4WE3AdMBX34Tz7D0VpXUj6os1BJD80pGPIiXyzuJfAIJG/GGKnlxmRlgaU
rSqzR0Mjq/yoNVhb+s01uto+yXEuqEpJi/JD43LVlGlwcKaW9zUom6d5wisyTvrXxKIJeJSdUZsQ
CS4TBLy2eJoT32d6Kp9ae7wlahGXLhmHjgtmeZW20GD3wUegas9cseKoJRqeEnRCizFeqiprz0Gj
wSCl5trg0BuDlIWVDMxmLP7WW0K7E6xq2yjLo+UgLyDI/5mtp0cWMDcRrnnCfUpqrlbqsB5czOn3
crR+2tDiJJPzWa5Oftn/RheYnhZHXZ0k0B7hML46V2Gp2X43OVO0OGZwactOvw15kO6JpDwnECvH
EUO7UDOiSadDmtUD42QIbncgICgUy2LZkbvVnOkyGkyUnGl1RBIf7GExlsgoRXu3ti//fjUZenru
qWv53//ea3Z9wIhfHYsbW9bwIlwsPisK/kgifDEQ4TzbCiVRqavDMNlo+UczPYAnD0QBBMmpGvvs
IAKmB1ToWFTJMYhrygceERT6WF/5cziPYFzK4hfZ7OaOkd8gEzJDwEakOy7FnGb4kZlb+epEkEXM
81x/ofrnrEMAV2qN+7rUK3p5a9u/B895NZvgZ5/n2/xjru9WBWGgG2V+t5tufW843ea8Hp/z2XPf
TP/wT8oHvZk/WWRJ/PtPWt/wKRIICNs3iYQh0+Bgdk5z9hxUiEbfWG//32+59u6a8N57aU5PdX+y
yGZ/drYvCDraE2KfL3oRY2uR9j3R/fZiLfNhShUyNSO4SM1N78Tye/fJskhyUMm+QYV5SZrAPpWm
/lqXq+WGWe2f56xBi7961S0YbcLaDedirIlz4YnnhVWcu3nleZf/fVFT6V+mwkfU5eXrDs8EGKVv
jydMefZzQxj83fDcYyBqM2rqfj7mblO9dbjbtwT3ZzXr1RuBKnd6Lq2HwK+yu2tO72LhjXd1aWzZ
yurZIYnlqUk+qDJQz8PiVETxq2G/mIV308wWSy9mjmHynzunphkG+PmPwdPr21V9tomXOdER5ISe
8Kv96nrjjkik5OhsUiYP3chuZDo5FlUpfnQFF6Hf1x8YzM7tFDiHEqNHXGe58SPHLE6/es0phc00
XAIjQF83wF3lw1Nl+b//RZ1staTYfN9yUubbMyEF9Injg46WAMllaTrNUWRGcZSjrV//faFPy/jv
V/9+a0ABhHneHQ3AsKM2BwFSKJTIQT29BUuW3vwAtstB+hBLe3CQ7+nlHmuEjpjGnd9N0edooqU4
ufa4y2QnL7XliNv/vngJH+pGbD9vczLIDUcj8v++pJs8lYzBG2lm2qn5Z5FHGTuwGpFm4NpWFmGk
WlgFsFhW8zhe0SztJNISukrl9uN2FzeFcgz1FiMRJXF5jDSqyq5uPRyxpFNFYFHnQKGZ4e/+/XLK
m6jGT0tpAoERxtyWRFaaXBAOGSJDNzwtFfK7piM4eN7CRTQ3+SJFqDsYNk1R/rwal0L7NDuSE3bB
NCdvXOykZK7L+MTCho6l2MKCkFR1V2e5LElD47kGOKsrU49apylJagY7W+EcDG6bf0yCyMdzjVuZ
poHuirBe/jUt5+bVtvvU6utnS69LBKSjP/ucb8jT/V2tVu1gOndS86t3fjiJJUPNVwcsty7sD6OU
Op7VCruEJtEdC5BTvwl+qTnLLw62cciFBaowMfd0Ny2nCQsBY0PGGlN37eZiOZFPg9xOGfZD1zX+
0ayZxGtsfZHX1Ojvttfh35dUR4IjhdoPts74sZmFJ9O9oag3T/bmAU8TMNo8x55H8OMQVfhV9uX4
47/DosI9sKqSC76o3mFgwAm2sB6BoiDW162rYXvn9XWQ1FXkLm+hhcAfK5G4wF31w9HsjfcSZxLk
l1U/QjTau4ZHkonIFTGRo3jEy+ZWaEW281WmLjq+m2jeENcBehapSXBB65tcDBPX61o0aivJwiJc
ymcE5BkiMyd9RjF3UirlAg/W+tZmmhEFmpdfNFQVs/Ry+n8OnXt3e6N/+u/L3HYPudciH6YEaEjE
4wwG8lj0qw6endOhtq4/3M61jqNDHL7J6AdS5j3Wg4ekV5cziuG1u65zQeaaUKeis6p33qjsnJpa
tscTUB8rYZxny9LfY7senQtlzSvdBElxVS2FBvZi/yD0DoDQpfiFHIjX3k2nt87ri9hdmStH2/ow
8h6vIFcqKakTqX2ifaHe9HVjFvJRk+8eManWPNVoXqr601KWGw9DV52csXjPrZUIiMV86Y05v1d8
iFLyXr7Wyn4sgGtPqQG745dz+UFiYLbTlqHZI5Mj9HOtaDf3KxZRH1svCTsozfmtL3xxXOeRxoCt
VmYZTvPKDoTcnVO7xSMjmwkT1WLGJSmTj62g9meZhx7wVvQHiRL8XiHyvGMi4XuR+h9yl9YdNgSE
LqwIMZR5fe2zDl2SN5jhvwwhCqDTR2A9HKUAXYfVWZzXPldu5PvYtuqlLq9CoyOyzz1GpVpdbAK4
djyOkFrFuFC28455cb41uqNF1YxMtC4148pTSMD1+6i32o1BdHq1NMlS3T1Ni2/uAIyYTdzMwdSz
zOVREesc/fvYG9UqIdfGX442Oi928WeWDL8OwHSH6IJ0H7xyJkJIzgnSeoO6YNFti5vYAh7woZqX
/w6fkvgFucUVARy+AroCJSbzgBpnSwc1UJ23lh6iAFt+ukg+TCugyWRbJZQkzmtltDvz0awS/og0
4GPmU1aX+mOjjX+MCllWl1rGtc9bnYmxd15MUd4ynNcIs4htsLGuesLB7RGo8kxsQPO4Flm101DY
oPTHaOAY47fXWWix+Clvi97UN0lixLGvrefJxHY09A1+IUpsLtlsnXK3+mdDBsibCDNxfZ10mNZh
jG8CTLRuvptzrP8tGpMQC5kZ/3tjE396tvQZH7yo10vi0uyCebJmSvOsHQc2BZ+S2qYpk9o1s5Zm
OxyAQfVhuSqbCaxwEyQTQ/d7MLnkU5aAfyeU5CzcMwF/m0YexFnhE1eyengNRj85kVutRTiOVobi
GQPEMmDEzvIfKQkXL20KgM3w55089pNInywqsLcvWl1slDAndPE8IUp68IeAhYujTwusCqe44cRG
VelnVYGQd0SBqYzgCgNI8N/hv2TkkzoDz4FfIbVIA2lc/n1R5sL+HdQNIEzAmEynNDx9rzmHzJ4/
0XBgDuszzpDAIR0pG9Ey+7TTZFCJu8VV63XevqjRH84jUKdDuyaedcdbzsUG6ZVWcXfB7lyNmSiF
GXrgoh9Cpbv9uSvqz4oouRvukubcoPUJB8vVeUizGqxOTFyyKCgc3H6HahjW+9JuY/ScPhL2Exza
1LD/230GYsveKOpi0V71d8INnNtkuMNTsx57l+nv35GjsuHsyFHsGqN6SJZkPDnWDDCY9equzwV6
Yo6iwzj6/kFD96qHG3oMHAYVk9RlLMv/o+68liNXsiz7Q+PVcDjkSz+E1oIyyRdYCia01vj6Xoic
6Vu32qzG5nHM0mCMSDIzGAE4jp+z99py3LV+cSrRAzwhARfLgu/a+godekUqxBa6+yIJKD7qLmpO
7mD17MWS55SFZ4WhqX+joCk3STUFdKcsWDrdeMLsIraFV5sbDCD2EwHfMKHikj29GbLZtIKVZenh
Vk+sVeN15GV3wVPmUT/UuIvJVlxOZVid6soINmqmX/x55UPYfw7zCoh89zaZOjXmyAYHdEQAaGcu
8QTy4DLC5JZVxbDS5ktGYuTYJfNDlXTBdhRhuURq4h35okSzHq+qMovAXqBqlmbdUvHlsMtqD+1m
Q1Mw1HRkGqRJWQWib5zPMTx/K9r7ZfaeGzQqh8BRhyi1ohP/ItvfsjAump14KztpBsxA6ZuDU26H
WzBh6w8GxxlRzhfe5J8jCF6ulZy6/qOfWvtq5vQvNDqVPka96+Oas/VCriK7sc9EL2eHQNNfq0g/
9GLQ3nsEVZumNZ4x0VZXg061bllgvqhKF7y04WYlabIqy3xW8eIVSVEgy9T/TKcRhpObTDtHK7lS
uWBpCEbD6fFVHZwG68fsBZos4jpwfVk3SVl6s2JUfWV2HBJPIvP5P08jjwPMBHYtGVK28YO5juIq
PbRJFy96ZearURNbLbTUxWoYjLFTULuoc9VN1uVmZHN2pou2rcuoOEUz2hALgne0q3ZH9hwlD2yL
VdZVMRREPz4LNIIsZ3PQkPVCjodzxPRjLUP62B9jZ6+4161TN7PuDl3pbdtgFqisomBeGXqn0WzL
oz5V3Y3EonTvUMsvZOd3t8ehlOrsa+mXlkx3I7WZeVNcunK4Jd7kHbuxhkNlorRxx+IYWs0xj8zs
WEWtezetfvO4GfQTkUh/ztU2N77BNrvqgtNBNnH8Upo2H4avOyu0wMYW/me8J5fVXA0AoNA1j9CJ
KtItit486m0CWWfgqp7wPh3zQjIyd2uKP+h5yCX17CnKJ/FB95OZhWn5WyuboqWXYqYqq2h2UlX+
5XGwlPQvjW+Mhyqu9gxdtVVeVNBdoh7uZ6gGxBp6JO5cedQSsfcEIBrreYvWN7enkoEhnumoJPZT
kP62Fh1hSsp4SQDGofC2uB9CC2qYkm713KGZUpQxJXRsyGMrGflEknt1RdNpjILc2wSjsDY2i/Yi
mM9pPLCAG0BgrC3Kjsqv6sMUDslpmA9Wm3ywKAzccsL4WNh5uXGLCXM3OoyXkaqhNVtGpINTb4q+
dUkAHu8WcbPHVmcHaCC9PtR4Txfh/D+pWYRX2uVnBmjuaKo2eA5xmy9LnajurusA2SCe2iIZQpmr
2fjYaTVtbBBASF9Vcust49L5BIeYgTtuKq9ObiQRXB4gqLgb2k3YaeMxbBFtET9ib5uYmYCV1DDW
quytbMve35tm4aCr6PJl2iT5EZGYv+rcqV8K9k6LoiW0tqBzmuV6ekmJkrpjeyq2MxoG6ZB+9kLz
TounflYTvYwwSr4offuPGG8S8ZYJQDyXOys0JSFH9l56Uh5k7/6ORlWdmqC0cVwwt2K+O+0zD6VZ
WslgJUenvBm1Zm81/JmHygqAXYy+ovMulgR5pdfMM52ViHSAXZXjLB4vvaWhTZsyCVaPhxhsWNGy
gD5vg7QCAVK8MonuWrQWtiZe0xnPMe123V3lvQlNX9o5/mmFFNYSaKc9BezT9tSFZRf0QwlssUux
2UaDqG9dA1FM+Tg9isZ9UwZlRcNubyUnUtZXs6J+qXTyHCjXrJOpvHA/BOmzVeaE+Lnhbcqk/6L6
gBtQHYmtTJAM5nKqjlrQlJsgIJ6qckjT1PTwGypSwBQINC/jIL5HVi3WqWmSKmMH28eCKsBOxpKw
9UTdC9/XjpY9xScRWGek7nM/df4tQ0wnJveUlZAIQ6ZW1S8PulKZ7Ht3MC6QkowTWjA4E7bhnw09
ZLbvMi1GldqU482wYkXy0YdnCqqXql/aurB2SdhepEzpWDX8HxgIGbqwe6GlotRhrI9FGlmgI7UW
kwWpmB1T0Lmrxa5lQcdEXGTbPLuFF7Ngmt9qa5z2ZoDrmH+xY1BOzHJKQvJjo6VnFZkXIaLUyfW3
lZPMmk037XeSueVx0B1uaqzTNJPBNarpc5zAajwwUK3u3gql+cfUM4ODlVCq+8Q06H7yVbbdyjcj
dNJwT+u1mcQdA9vcvepeGJ3dEGr7vPWt9A4wgzHtahdVDsL4fNWzdTk8uG2Wsj/KqWJSiBt7DdS6
OUEcfQswQF6i+WDV1nUwquxQwhNRfr9VdmJeuQB6EENzIxMfX3ooSUpe1aX1q9ZzcAtxHzyPP1rs
HJsk4zuF1k5HabVru+MeU8DhHBsp3kpFjwzmk88cVL55TerfgCSF70tFv/lYEuW30REdbFJI4cuH
FTkbs+BM4uAyyb7b0D0aibZyWcvQuf71kEy97kCEmPuHfBZrnbstGOPi5Em8bUAkYtsUr1JHe2sK
Ma5bIC18oEa9NLTG2eouN986RpaczwVFF5c+KIII12tYvGr+dBBBhCoseZ4VqxcM/uHtcYhHCgIr
LtQRT7J4RRy0SLWbaOzgB8BWRrB+/aXHeBM7EZs7mQ+02Yxt0Pv0j2BcQRHA9rfyMryZlnDLdS46
j8+loOE+jW138L7KPu8OVdk035hQc6063+wa42mReOmz6xQnSwvYh1fZtPFi10D5XVY7U+uqe5Kt
BlvO+5RR+8hJEStrN3xyUob8dt29xHG3yyYBzK5EEkDgcn1ondLnvmOOZ7Zd/sY3wMN5VusdEIVj
xrGhGipRfav8ttt76KuuIZvjZZK40NMGYzrGofebThWacdeFtMaiyWKM/kx2gYN2qM0uYjiYvVaC
ZYEOLETCbIhqWCyEoZ8MAdMjldb3zC6nJzNUFzCrxlWi7JdQcf88SjDIKknaowad4NuUPdFCtT8y
U6OZOiT9hrRC+6OlNwR70nyln4ZN1XgHg9et89FWz2kE1VAwPicAzgcDy8yzDZMPJcZyX2HiWWWs
7xmUn2eBD2r1+CqMGBQ+vupp+eHP7ddGg0w5MkP9/jgYYYVi0EbFND/VDk5ymeeyleUwpCybI8Vi
+tSkk3YLuWO3UQ3QlDs41XI1AhzoNHRi82FyAQzQiyaHS+ZE/qXaxoiZ/8Oxy5HoYMl30AyckBjZ
i8gA0WARUr5Pg0nipGFH0PRE/pqiP+fOcJITgk5Dpxwa2j2b04gEB6oJ0pcmDB/xiwXx6AMGyTs+
Y0ExAKIilElzjkeq7575/C6BlbwxSxTsCkoKVgj7q8Ric+sopQv/F63H8P44MLY1dsH8guxMuTft
92Bj+QyF391NhScxoGN/R7XM7nKuyuJhDheTwyLyo/RnjBaWHnsdX0vMBCv2tT/73CpeOtGuUcvB
CE88F3qYZW3wNt5MlGd20rWImvPVpLlfQ51mJ2X7xfvKaCmmEKw6T1bDm1gMIB3IpShOeVze2V75
P7qOeoxAzE/0CfXWNov0tYyY3KM4kMioQ0SF4Cq0qVkPg8C0UNuOpM9oQICZTM5TwlDxXCP/SDpw
gx3KwTXkVfM0FOjPY7v8FuNuW6rgq0LNfKyoEMy6umca/t9HHdzl9QUaMhsA0boG4q2CcAzJhktz
vmNbRrZrozql9+atu0GLjuXgRqjpbYTGPat0V6RHao4jI6ENjFh3H8zdMjkF+e5x46hDJC4k4U7r
ROSHLunHb4S1kcmVuow7KC5iAam5nrSRez86vclwEZ5jLD9gwdL5/7+0ElBIP7jVi4laErJJetRl
KkCmr63S7xcJ+SaHcczli405aR01tdw8HnZ6BkOtks9guOAhOkzTTaLbfpRFdw1Vl7/1dVFta+Eg
w66a6CVwiDKtpXmpYzNd4D8zLumIuylDU0MwEZK9VZsPZPqO2plZMM6QuS9a5nV9n0Ey7Bt5Tph+
fR90KznAJgJMFtp8i9+IXZfycaaiPenuMAIWpBeaJo35XYvGH9Sn5VODqtmd6ivLXbED4JkiJS7q
a22zwIgpLLapTm+cRhSO5ZkFb9RsyIAh40Ic6Tz3k/MWCXVuJyv9WUPN8g19AxJIe6Jul0+IKZD5
ayivDZeJgg1j4F7lswyydOPvMm+3XUnRqCmmD04VT6fOsDEdzW9rag/HzgEypJDQIYdt9U2hyh/Y
QnAG5v6epcc5BIx5V/5kd88afRuCZtU7Q1wELBKLPEm8+pEWS7qecOPehuLLYQS2hBPSv1MEwKa2
7ZLE6YEPOMzzdtPqeXgGcBSeHaKI+8Vfj1UbPVc0LXaPp/56/vFVHjTMVARYJTf1+g0wGxN3kzZd
/jrYNaBt2/J+RcJvdo/nA6sbGBLIL01vYrEbaUIfB9TLx9Gq9b3XGvIJBmn32n6vdBSCOAhwalbN
eOOdZlrnaMmCVa26ehnIJLdxw28deKSVHxjxXs6Q96qpd5i+dtpAaQERxXzyPO/MzWH8Rii8R50h
gY/l7nMeIeXR1a9c4avwtdZ41SNu8GFf7ywJ+uuxX0WSb+zbwSZ/Kqq53FDN1S4tw0dTotTgfox4
Yp5KJZp77G3lG3zq9mcxym6pR3QTpJUnR6QUnA4WXMiOXt3j0GsDnA0Etrzhr7QF9m7eEiA2H0Sn
FdpqqPXfnJcG6Qg6YVB//gaH9LbuNYzg//3d4L4mcAETZUhXF7fBnn7R8ND3j0ePQwkyesftkOzw
LpcFdii0XJU1HC1Z5StD4brscP4iH6jUgbb5vY494/p46nFI8kBy8YPb+Ze/sL3mVVrltSpAbztN
EJzFpHyIK8m7M5XtodM6Y827S4pwqP/uo7H8wL1E938i06U00/RjXCXz/DI3LLm3q+JGsUpn2NaN
p1p17L4nabyhmOEME1rxGtrZ01Q5m7wtRvKS3HqNVZvBNry+PWy6zYij93nqc+7R3qg2j+o6yo6o
pJd56KtDk5ToHZtELJKx8iROUZZ0elW/DCdgB6Znzc4fkUnAkfsNx2o23lU5dBtVvWuathc+8Kxa
5s8QWeqlKngEcpShN6AmRugTlrFFVBlEDfvLUlO/B+ud1j9bU92OtkmDC5D6EmmyESkE8110ICRw
/sWqgz27jxlpuegIk3lNRaNq00aogg+2FRqWfJN2sNHaqAIUShBvlcJDwwg6VRsR/VBMgncqdADd
MRlHtLIKbEiqVoT73KXcdNDMMdzG0FEAUwTNkh81Vd+8vkHSVAfFMh/RVjdcIHnvzcRAJMGmUIux
dIcFQ2S1RC0Zw1mY7Wl06ZC9N3fLI1oznn8wA/lJiyJeu8L5mc3dT6NFlM+If9nKCm4HG8N1WVOz
BQF75N7/NdD/Nqkzl/iDmdIAKa66rLzguIJpTHvPc6+jEhFATMfZa1a8Dw2QJQxAi0Niqq0DU2Xp
VCWIkuFED7O7ppjX8sgoF2UxNRhTbR0dYRqsJ5OtdYsczZU1QEwML1ZEAcWd7Lvv0bYhladBCjFb
P43xw0P+tsg0WZzHAqmybzTdrsGOnPTYQmlAHobaSO9Tw3IRMs8tDFphswXeNaJ956Wnus1OpV/3
y4Y6nSBtBQUj5B5J/201ksfjEZNBTQ1gN/dvrVDuSSMVo3BagCodu/ywwKlNNUPHUhsWYYuNN7CR
nbf5PpLaNh9I6zCcWmxyUwPrEw4lCz6mLhMa/bJJy09NAyCRdCWgF73w1p5R8B20NoW8hHZcLAMf
DauFSnqwlPEptG7puXW0rKcIeLCs9ylKjl0e4tDs1C1gdvvqBBa+i7Gl14Z0XdmIFs3Gu6EVpvk9
E0UnT8zSK+5obII2Wty7+7LTr/Rgki3DyIUAyb/38jDcd6VYVexpVs4caEakB+VbAgRk9JyPoEqX
jaEaYpwNexcWqyD48vCNP3kQLvu2CPdTCyvAcPiVG+yBh6zBo+BHcpHMsm+8MmaDfQoI7arL7PjU
Q2Ss/IZ2KaajcmzBvfj2ALiV8fO4qPKhQj0RP0E3YHKVdr/A2H0C4RhBKKpmU5TDdSgwyWEQTWaO
pUSZtRrt4cMxAsiIMclnqJwPjhm/Itgz1hDPWIs6Ctfe/GITtdZ185eFJmLlWhMlzbAxplhuVFeT
I5Ux1rLYBC/0tjCwkqUbTXXewSsRTSYA45j0gVsEQciob6KIU+lrLBgdZ8r/wKFKqzH/IjbH2Ni9
3l4VOlLbgJY4Fc0XjnPzrWChzF21nSbvPUoxi1Yjg0oTI+ZhCPUPYWOjyy3z5ocyxTSHAVsExldo
27zTgfh0aZRusqHd2UF3L6AKUxYnG4LiguVB2m58ddkhFZN7kmz7P1XQbKMmsteStRdUFOebUX4R
lvblxUwhyQxpl51PJkYxllvQAt8DO/sxmMkMApnBSFDXlwFqrnM+XwqOpuTahCeL6KWr9sCA3ydu
yx0hE+vWfinoH1xVBIHf10EtQLHf6EFunMLQQzhdDQBUCBbiBsBSpReQbRS8rxKdtjXiiNA68vLq
nMyI3iDJoFvWVvGDBJ9LqKziBlmdnnEE4IiuBqDIKv5Vz2AfizkiXVxZrmRlI8E2940m2kPbW9cx
M06FRAbPjOjm6HDKDXcK941uhbO8e/YrU3IABUVp0J1bsqkWcYT0W+vSJ4KO8Lx7xWdXosMYS0yg
3tSVq0DX11OVGQfoh4ieo2MGenxW81wGO7u5bROuC8s/xqX8LWj9rLO+2MV9Ig7V6HgHi0uPps40
reaQSzo7FWVH3iP8blEjA17/LeZsRCtzj2XjhGjStXfOpPcyhFuIdm7jWHBQjFraXGo9IYkMOupa
VqtcR8Vn5CjShAlPpE1/wVyDVRgus9LHTC11cLtvdQFQNknb57gU7qHxrmWF0xqfSLFEVYoKyWSC
4cYgB4feviYlRJrR79HAse5s1E3U3DvoMflPFTHxtMHZh0pH3yuSDveYDHHxB9VJSzL3QkpRuPYc
whqMp9YnAQKy+nnSudZkNUZnMYjfQ9JcC9xn20IjPmLs5e8iy97pvKCL8uLfRdu9ZhXxcpN+UQFe
diw6hYH8mYpwJp0quDcum+wYknFVfgwNaJpW67+Vo2UfZI03red5jLVwbRMqxkly7QT5eLi7U84g
vtGyXWpzfdjNjgn72u5DeeTSegbowy4jqdlkjRgKIMQhnt9Go+gPEZIwJyKkEvz0ybL7i4X6/4BO
AS64Fx5SdyChwsdp0ogyO7Rh2G7SjHMpxo06jOwzvDK9xL21wcjwa/K1W9MVV+nn+tmp40NZ+Tsr
zOS7M8tDkOkkyKXDT9cNeVGhWEX83XPv+RlNK5Z1NHM6LdwFEfPRZlCedtHH11GOiEuDk2lriBNz
1mBdYVHSDfQi8NOF9oQPD+86bujdEGY/XDg+kWjttdmkS00jvR7Ta7N1dCqPUvTa0ht99GWNuW5x
N5+Ngv17Bg7KqnTkIkhGujz9okXYXboGbatBhgINrKU72/ERWa7gs94ni/iLyY7uHSYwbzhNzY+s
IEQitYxNnWrbIvE/Pa34lZkDaiawCLTe4ULI6JJpRrxjoLCIxVaIlgav8InaxH+xZdJy74T+BqUu
cvIfelR8hkP3sxhMlDVYcjY0a3vEzOO5r0DE2knxG0fe70hld9xQOBGYCeycgYqwa1zG+25YHORQ
FQdqJkbI5xL/y6JwIfyoinwBhIjmxmFW8VIM+ruELoyVO6tWdJcTD/B2FucelufpCXEtDuo428Uh
YNKgc+5RgijazV2QTMAo1rrTIwIzUZCZRrtsimGfdnRnbUk+jEch+FQZzA6kBs9yWMURtnJGV/dQ
gkNoaZ8uTdM/NlVt7HvRba3aXlqVM52qNEZdVbnW1Szo3k7XAJHsr64Xdwzg6544mteGlauaAZS6
9cJpXV9KZPZTAuXX6pxN/7vxZbPWDaAODSqSHKVw07nFvtAxqxhDcIrqnEPpb23ssRN+rbNLcbVo
4o58i8LaVGYKoFEQcOwX8lqknnYF3904wt+5MCQPMos3qKkofcbpLZggjFZG/InlRzwbsm72PmKX
xeBZ7w1ju1XsyScaCBZiNDPZoTQxd2PtgFMgEsfmKtkxqIVuXEAm8dTQX1NcrWnaqAPb5f8V9AyG
jHhGqDTZBqxlvy/xokY+qT6jRhcMxlyIqV3QEDF7hOrExKR+ccHqp16svDh2NjSsQa1Q9+gKOe8g
r0MWRLsstPfspTd54jJcYZS582NSFPLpyYo9NvIGPcdx8+/zyeTfs9LpDzlKtyApudLWTch389//
Uz4Zwisb/B4G7WoiacZpAecEsWGvHRJ1mH6hK7G5IyIa9LN1zVuNuhmFQNY6z/po/vDJY9ZDxdAM
5UkcDpd//+r0/5Ht5ShT4z+QCjukxQj2768OVAx7n7Hh1fncN+JogNbvJ969NTeYC3krazvcmKm2
TmNjfJKqQdkQvpsyOHPbEZu6gKpH9+2EdUCCZmElyXQ6y6nYEf+hvU/4ePAiF/+XUDJDknT5T+F8
vKuuo1mObtuW0jSbNtrfX3dVW6B/khb03mNgAoc2vuD3Rn/mjtYJnVb6xOL0HStptpuosP5oYuDl
wAcTBslBc7z00Jg9fbhq3Iixsg6949aHaujWqJHiF0OPX3x3TDc+umGGVu2GVbxF75hqT1gctacW
Y5eoYdBNmLVJsYCMoJUOkMbkrdPM7tRmEWnSTq3DfjCDldmABMWsBAzSIM4gz8ELeE54QvCdHgkt
HlYlLgoKJbVuvTK/Na2sn3kDDMBdJECIAtBXHRXMwiUdykTLwmMI93CJfs7EOtmHLNkDTJomClkV
obXtarBcMOTwPpWF4/DpmlDZSmzo7LWaY5dBJopDOQ944W7mbrsGwcbaoMfuwccQCHEWpC3/ho7P
SRfbKFf1ebLyYGsEo78MEqPZoKcvD2YhYPDPh8dDMOpvETrGzV9PJUEWbOidvcFqYC7WxLTRuEmQ
RzX/1OPnHz9qBxY5BuTGGN4UXK35UGZYgHW9PU0VwfJZztZUguleOWPGeJMxE2uA/rPsa+eG4H9R
zs3Eyu+dZ7pDhHtIYOc6u5+4a0Yg6RySGu5Ea6LMx8B2ebS+CqnGveyQkvg0MtaDyBJK8JYoklCn
q5DjzX0cLGm9okc2tnilojVunhzSSmnv3Fr8rKMuxYcM6YOkxvzweGjE4XVkHOPU2nCY0vSpbcxy
R6+WPqq4TA25WJPSz52LFBSC2DdJLbgfAwWxXRYRiQZg9od6tO56Rf5w5ZD0AHbCOz0OWZkAqbBr
sKZGIE6pllMTaw3JMdRZ96ov1GsIUNEV0fQ8ZZmOoHDSVz61lAx8+9N39R7fFggU5ZPRow+Mmpqy
X1ohyTUJHW9mnCj8Rz4LdzJuenGOHde5Nnpu3OrxYseG2Jht4x6cAUFBXzWAa5U1sKU21YE0Gijv
RTWebgNn5QmPcoXK2fThB9RVs2EE4rWLyQ6NU8O+TMzDUqxeyeGhw+RmSwdmOg7Czy4EipWMD6sv
oKMEcNppgyejWOplLw+DcvGS6qN4olvCWJRuKKHzKqJRTZxCVsphGc/XSTNfHdna9a1kR5Jf/t4V
WbzwGW+pKi2eDLCCcDImohRmkAATJfdkYoBY9yznJGqVkPHJGAOsq31zJOALo9OxZ8GxviU+boE8
y+1VYM17mDCB1lfbCNmmtF7a9lAddOy2C5IX6rSGLls5GKkj9BWMY8PD6Pi/au4QqFPG0zQZKHlh
1et6SVCGle8bJ6r2ultQmtP92okxrC+hV+MlzVGSeaXLxGR+LmK9Ib8M60lVO2xVKKFRgDplyecq
1NEW7oWguZhXWwQnNBQ/PTMeGGafKRqMk2eYyFeT7IM5vHm0vd6HdlRhCIzrdF0ZWCJH9p7eHGOq
CoPtiZbV65AUru2QZggwhPxCTTF+C2ZcupunBmzBngEOjODaHLAaowZPkVKh83TcgITqWN8xtyz2
KRTJVc9ys6xHAdOz14pbpCZ/h2X2aCdufVVhZVKsFvFrG3CJiOaQG2lyQlwYbbra0S7Cps3hVG5y
UDYqXiPvzwoXOJZURahLHkG2IYXdiaKPdgY4j3FrE2Mg6Wqgd8COjpZD99ofDx8QKaXTIhLvxA0M
MKoOzogoCH6s2b6h9j3ScHN3bjrY21BrfndBl97DZCgvmdTsRaNUe0HBaKzHRoUns4/HXad3H3lH
56PrMQsP9rBKMWaOnlW/19m30ECy6yv2GFWf5NQnEDCT7tKY7TxdEfkWu0Z3dSz34AXyHBKhcvU8
Q+zHzKkIFAkWmqeoHaBmXailmMhN7Dpknwn8b1W3SfN2fkPnUaXCmCYIU6D/b/0qYAudoh5qVOP7
/aGaDwYdtGXb6eYamgl3ULuUO4Zt6csEnXtns+EgG4hSUXmgmRIdxhBozH1IPsZK0C74IbodiJ3s
SK+m3KamNy39EbUSPX6U1ml6NngX3tPeA2jqecOBQa3+J6b2P/6We/wv+d3/8vA/X/KUP3+P6f57
APh/nsOfVV7nv5t/+13br3wO0P7/IQCc3J5/qvfmgPG/JYBfQv+rCr//cwT44yf+ZIBL4x/osLFS
ICI2NM2xCZH/kwGu/2OOldddMKumkgTCUn397whwqf7huLrGBFyZnNjGXFAiAXxEgP9Dt2xNuej6
Ha4vx7H/XyLATfWoPfNHcvscbm5DvbMc13KIEyN32GTG/fcaj6wFhRaQjVmqTpUXtycMevbRLndY
cUn0ItF+29Ib2mVowG9Hkx3rDfthenNemXqRl6HZY8xsKYiGLT19aIg1cx8k5BX6f3SzFQ2XlciJ
jsHD4tWb2lXW+k85GeXZO/w0gGxxGf6Qnn4zkw55kSoxrMop7xd9SAb549B0RJLHzejtmmja0zVA
jY9AY8VQ3sU1o/fbKG2qTfywTQ2hIdZmB9KHuWnJ6ISDg2+CjluYvYzTZxzb9etDS+z70y92LcN5
ciYLnItVGUcdePFJm+MDZSeSA5MmJCNeuqPpKO+ME7R74XQ3v1U+M041XlXs+WcdmnToQVLQK/Zi
YYYzAMO/7mEgMiJ0W8NG0G19GepsXTWxC6MZFQaAmBAbC2cF00cLmGkekHiQiuGGvAdVTJ2e6NHk
bjXdigSZ8+NgqvCuhT2NMtymkXDPhae556YovPPj4cz7r6fmLHUIJNwcL6h363P23we8uuEZvB76
9/qc45FUih7luUvyb6EZCRSgVuLYayCOlBhR/4sTk6mMMhWrYZK7KyQu1XfJFkoLclypegqZfBRf
cDB62jk1Yb1ZK7AgRt1NVGGAqFGx5pVim2JdOmL8Z5Vuu60Kkw9Tn7tPJt0lhzvSzYeHufwj0/fh
1ZyzXHPwZkf55fHVODY4MSPGBNlofGWA6o+51UJsNbQnC6ViMpbtqQmNBSQsZ121Jmg0Imj41Pvv
VV0zsEU70wiUYKhyXwVq3bU2lid4L8GqNAinhZ6lvZl6O6yaOX3PC8rqmWnr2SW2cE9ewr2r+v6A
FZ9OPhrnRTa6s5IuI7vG3E0TGA8s8NFiSMxsMWkDMlev3zZavQxKCU9vQnncz357K+U0mZUYk9tE
a0zU2ZKCfQnezz1GFS2RsaeagTZAiIAZlcsgYOtYOgoEGJZvyZhq8QP0erawNZ/LpQHmGxJ3ovUE
j6AgBbuAJZQ5TLioyBDYxDMIzhyS5y7SaNOb2YZ06RMBDhcz7NfB0L8yw11E4Lw3cazeKnc2WWO/
wPRyHwZoCy7DiBj3Lckb2jOT51Nl5Z9GF1097dOvi31W5uXS6DQ0jPl0arwGChZpw1rK2K5WxUnP
fjGDvXVcI8gpiqUz0X/BOnqeFEImz4TlGxm/PfQVC2tK4n2ZMFzAkVjVgHUKVqAlCGIyc/32G3dc
sFDpXTXVgfnchOjx4s9t6t6BRdUkIDAl55aTwPYTOGZEQadwBF1Adw5e7O+GAmvZ9SAdVD9/j3v0
oX0semsMyd4EaF7FSU2fH/EwJs3tYNegHCxVLCfwszvwGi9a4MY3F3DSdQAZnybupWW3xB1R34+i
+9ZOYHA8YtMqW/zM/J/jOGcjmfTCZKSuSSyMdeFn0/KKtxHgUFCzMxTu2ycSm2KRwZ3bauk705Hy
ULWMw3VZAlaOx3VjFwy0Ap9fVenGjvKDtNzprimuADwp8AaH4bWzfXspkt5YSWAGAn3iIrH4Cn5U
BxTc3nCpkITTJluahMy4dJ93PvSeK53csKLh1+wc9s8MFf3VBHwGuCZpTh4MKGk2qzG3P5BXajvP
xSYXgdsbEYMk2LYCMzlwklzLwfp0ZdC+xjTcFnjteWeLkuBwawSMBG0wCDmrEu9LGuFraKVXQYib
Nyv1g2wzaAz3SWYzFuZYvqoxfEp+1B6UeMMPl1aPdHKa5U5pRBmVaif2ogRaW+DBAbT3K70Yn/Kk
MQ5iCEiN0jmj8f6xfLBpIU0O/0fvkQGjpu+pqtsNwm1wuUTc2f/F0Xktt6psUfSLqIImv0pCWZYc
5PRCOWyTQ0MTv/4MzsPddU/taBm6V5hzTAdcH0qlL+mhR+xFdS1Z2m8UbnxaqYUgT2fuzaV/I/4P
sLs9+2u35E3TU5BFCFfuGqLjm+h9kjiAeI4mFFiW7+ap0JjMZaJlZm2nx9qGCFY7INLxMoOEhjsR
lDmoRS8L40tSZh5FsJHvEiSLkRoPS/gPOD7zak8DEEgcIM2AmKDz3HCbRQLu1uMY8w+FjCXZbOPu
yoTcxZWwtnwfg1gmyUsUOgdCnT1QniCbqmjZK5pEL6V586q1+9TMkaMCzyeasLi7jf2aRUYAo/Gz
ofqffZgW+Dkbv8RC6L42BlNlE9N948dvOIx3HNmsmOH5m279YVtfeXYG9zSgBCPXOatwazqJWuUW
GLZ+DroEGXwEYEzMIbkWRjwBAWivUgvPDupwSMBiaWbnHakj7WPmJ1uD3mQFwd4JvNGsb31CVk7S
Rdgwc+JjzeY9BcwzfA2t+1oWUCwj4a79UMe8m/v/PDiBnWf+Khxn6zbKmRirg1W8aYj1A5nHgFOc
YDInGrjOAK3SZtNFpxetvIW3Cs8b8jmXstu2Z2shg/lktJ/MRZjUy+Qvs5w/r69YLCe/VrXgcAfv
JjqwKnDPNrrBeANSxa6YoJH5bDUhoTgjp2obW0QKdrsltHAVkwTZTDNKFvQHE2BNpQp4ZiESReOh
NbzN6Kt3TQFjVAzKJmHW0NUIpmzCZBdNP5xH+iaEPQ2lFHAHLUVdwGp2+Gv0YXg2CGJGjQF70Uif
9JqMpi6G/9z2WyxK4Snyag7ort9P6AI3FVZfODxqVHjcQ23cMOTl1eXmXZUeAWKRX/6isgeyPjlv
RMIDcOJPFU31XXv7RgpUg+0+V9m7YbWffW7BWZx0yEYttoGxzAGa2QwNRlCmL5cyEvEWGSFXZMKN
YXoDnC4fmXS54LFsI7m3WndiIxyvZYRCQGf6iWClQOTTGCQqmUfeZOLwiAsDyBN/a9Eh7adjohNX
ivQRKPO+AydVivE4AqJzAAoC6EligGV1M76okY9RjIArfKGYxQEMmgrtrLPuGonYC4bG0wJS0HF3
+dj59Ybre+7DcRv3wAhyWd6MxHyPRi3bMaNqt+aAyaNlm76xEIf7mWtuFby1J2dsnpP5UyFU/dUs
XoQyghSPEoBUujY9AOMmTAOzZWh5kNecVt8lcpmWLXRSyKwdxbR4jrkTYn380tBtrv5fyWYSpmeD
5RG5gult54zHmFHYejbZ1y7HK09P8a0BLcLB2/ncp9Vv3ZNfXSyw2mlujqVhf4WtuA0CR3DlHplo
scUEYJfLA8sDfQ3lfh3+OClZDY5m3lPtldXgEUQv2z7cm2Z8yAxCPJGkvg5jebNgf2CMQPQYpuld
ufPFd3Fx6Eb2gYlKkKkTRc/mMEAC96EfksXELsk5DRYmr81ssHzUrVORM1uZo/LNUcW1SpTYOTmw
8qQ9tlzcfWqFx6kvo+08ln9V9cMIWJysllxJUxgT/D9AZcmA2iVr5osoGge1B4+/Q4JhEsef5FGR
FUSSn55GDq5r49qjo92UioqniehWkL0fhnHY4sz6NMZT1QOAIvyE+NzUgVGQkGljU/mC6/Mf7CaE
UBSTLIhsFcyFpcHHTjw8fDzxYysPltTPDQItHjNyRUgkAVaWXWoSeHZtpx6TOAdBg0wpDOm65MyL
MYzu3s30P1sA1BTeY+tyyWaVScxM5G1Tu4IPSMXSwne7FVyjDRPXPQaf4cpS4YtW64DxBctE1OP2
mTdO5m27URDfSTbaRSHMtErrtc6jv2EYXgkedECDlRvijNQacA2kJhf/jzns827kDPZsc98rez2T
iLSpk+TbT7xNbnZ4BjMMgqUqqMcQcq6jLL4zHwLeV/tHpoLPVpYBUO3Unw2+azkdlpcvzjYwymCX
2t9d7l4GFtyr2YOflqJFze+Nwch9eY9z5UteaOOFC7zeZHz8APrn56gT2spu+uS5Hty7YM9zjkle
JoeWYyMElxY1CkYUPUgGwwh81n1YEudDC/NFP++1sf/ULcda1fhCWTW6hHX2feBl+RPB28SSIAvx
CZ6K4HcxQ5XXKhOPWtuQDjB7CFPro03XscncI1SusyAFcqXOfcyCtHZejQHboA3bOHRcvia2BhHq
LILQ53RXdL7YavGSZmDulRQI9QxpPQwSqjDpVOAyiWGhvQw3jo+CxhrcVyrFfTo6SHKx7SKUiDT9
5s/du1CSKXDJRCg2ctxmLmkfTL4XxCnYT2tCX9o5r9RwiP4cxA6I0/6KBmFpCLDNyDnjq+qZu8ve
gyTfdwjPtlqPStOct6S2oiqYtxFP5Wli07Me8ymkdGY1D2u+xFyNH7E003YNKEaH4p7t+MhIcStD
c5NM6tcvqytaER7iGXW/VTY7bSL2Ro5IRzHzB3JCbGQgicuaeDMYTX0aQiRTLtDU4sL3ft5IMve4
gdSGsMiQ08ddQCdwpB05k3mJdDtt0nsKbAHPqgLm8IlJDYWbV5VHzHeDIxFgEL+1GaP52V28z7nq
aRLShEc48n9By376JZqlhRvAAo56G0vbpu6IaSlQd3pLuB5W1gZoslE2x4kPoSEcSxkFUdSE3qe0
Z5qTPYPm1k4JZB6SDtRRGfahUIKwPyN/ndPhqYfzjuDklLJ8Oss5uleh4x9SP3qeYcSDwQpXjsF9
FumwA9Lol4yvDi0ayqXSY0lQdbyNvccxSrVbT6zN0VuTm1GTJmlB/tZGBOY4j19wi9OI24YEXu6w
dLJUtkol9R1AArIZk7sH2Jp25VtJuc26iclO37yTyWNTDtgPBjIHOOgSwkNUvzORKVneu6jf6oew
sEljbPHCmzYj2bCELt3lFUZuTkI/rt6lxsIOCvspZzHjVedYrz/okD6zNEwQOcAxmNLuSdrV7zg7
6QlblL2yU5/FRHiIHM0jMstqd/6bldZT4GfaBXfRweMJVyx0g5BpcB2GVw2lFDFhBJ5FqPidaWCW
Aycf3on72vHFsohugza2iYGIvD4AEdeu/UzfV9lcHrOuPqWTh0nJ/xQQhUBtU1WMeQeVPaZhpA+8
ktl4rHyDKy2JA9+U30JmX1NEbkMCmmCnzlNR2UHVmdvIJv0n7RWlUvYcd/Rvnn7JSXg5kBqyqhWV
YE/tNKGRayzzc4prMo6y6nfIvY+6ZN/BoeDSziguR0eNDx1IdGzverldtE+ybj6JnAlXILL9VWu+
QJsPMtsCAgkJryfGml9bvkfcYfWxajiOYpnCLndEF6iZlt6zwLMM/LJEVfKEGHgbedWE/SxGSpbk
33PMvRcxz+BcMvNgSP0fJ4/nbarcm2qM7kQTR8nBE3TollfSk9MrA61tGXstLzeU88xPs10GQ5Hp
BUqBFrkL94zm7noID8HI7HtVIaPblnVX7SOTyRPQ6iFDfuMgI5C1IFkReOVxYOzOzpTiyMKLtVb5
52QxipO1fSKu+w9M0HML6Az3vcfpOgPVXiTySHvDQJ9NcC+UlHKaF1SHF9NZ4VbXXQJoQZhsvdT+
pxk2VvBhJJCL4Ov/f6jcpg7acAAP34BsmKxz3iYo0oa7o5xqkxJeyaWAEW9E/p4ICJu6DtZyGuXG
tkS0rjFyk5hkgkTy/IPemwAi57ne9ROZtkN07f0sxEfRBCNVw4qxDtojk5/RBMTB0IyY+aXWemyG
azdh3G2dUuxdunEGa3jxLRK38MYNF71IudDaTWNoFuJYlwO+xkFggtPhGjmJavibLOcS1lqznWMy
rjO6x1aXf3LpRGvTf2Xm/1X23XHJn6d+HD74qjh4QupqcC7GytG5K0TMmm4kAw12JWiRYu/ynCI6
T951RiHuyE6GK3DdonofK/uP5R9NRlvuO80DxA5ZYVOY5r7CtX4iZWXTTzEHKgbxjS4LThuijU91
/dGKiKFmDg3NrV19JyVASNPbF4XLy9rHFPMoz451J/75cWNuCThNL45kSaV0/SLZFj1AnEFsFzFd
dKt0D5yhk9N1hBIJiiODNcpkGBUQECBXO6AfmGGOEJZVduawnTKBU5O2XWsOVkvXq6fElEs0PA4h
AhG4t41BxhKX4mOTfw2wPbd5x/hgcphQ6Sn+EicBAOriKjK0lqKTOCW9ObuVeEYLDprTZUSYGAA2
SsB7zHbZvpE/4vT9/6BYasLmXQ8r8l1JKtVMJnMRZ2jAlcxRKAVQWHZEnW0HTjcBKs509LfNgjVr
niJcj0Fkhu8JagpDDOZ6a4pul9aQ01KU3SsjPidI6DiFod4L4AxpBMnIGr5LH0StTSIpEkJJI5sm
sSRVRMYPiqsrJqoGethLxI5qR9YX2V215hOEXYGYaRkJtARLWNH83fJJtk3e7Aqd4PNZGD8hC4ub
VbT1WrVookgx5O9bglQ9dyMmyDncIwW+fTgrJanqpLp+csKThCrszaSYMFl0ECvV4puoBe8Cb07Y
64QIxJzwIiERo1Zq7RLSyrVeKKa4AnuzLB+G6D1yY23VTogt46m/e1iUtYZUYY3s4DBF4Rplcp1C
y1mNWk22mA2Kw4/Li+vZRJsVBchL/IZMHQO4jpuRPJd9ncmNjwbuknbG1zBaRwcpGZIvvKEI7rH6
1p8gTOHh890paTXFrH/2SygUifMPA6aGbVO536VyIiS/znOt6AUTEyj27DVPvZ/Dp2D6W3do6gyz
MDdWvaR9deIwxwUJCiZBUsMSC40Y+mFpHSu9e2vlraYDIXOVkt7ucPk34T9QznriDWhBVkKonG8K
vF/XdTd6il3DckAJ5ugsAE+iz+JuN2uDHWV6l3HIy2KHX8zcvhhKYptGtFGQmNIKouFl52HAMmIa
3onEO04hIWY2uea8U0V+HYwQcctOy/JroyBNj94Ehcvx90liErVex3D1n1lgzQhd6r8k+4sgBG8H
2/soIkIMG5col7wXpIXY+DYGgN16VZM4I+Udj+muBANbAbTc+QXFpZMKahtyOr1c/ZLUukSOeM9I
ZA4sL9GYuT6L4xqLNGa4q4XDHLVEMmw717slSezyr0z+/AreDDN/+vOaeEpe8G3Xfs8Lux4FqElV
zDtkmYD6vI7apWOyGIEQIOw25+PCMqv7L2YO/8YwnRvTcHZIOe4d6Wonlz0VreGQHmWV4pMaWmzC
0yqOEKnUWkXODcG7XWRrO1PLvzMUJMt0l+OqISUHh1Q/DFQEMzDdhBdAyO4fyXPvLm5QhodHiUUb
HWP4PBfNLwvco6icJ594qq1tpp9tWkFgwaVSlzmqejN8ttU48kjVzzMybkIJ3ucBiDpqaHddMnPp
nPTbR9yPdCGcV/0ogAbX14m4irXQmZvw8SC4CoyyuxkjRM1JHz4t23ktp/5br4abBl/faXHXMovR
11juCOgyPjXKKpiiT0xfp0OeXyWQ7nWNyYJEpawDQX4QpsQzrZFpnIhp+d4DIDOnkOgfrqiwj7iI
jAoDz5TvVbNcS60Vb4qSz1NhaETADijfuTATfBptrCR9R4ZpFAOwMvH2uB2mFxDVJMdZ1MIFEZud
zWod0whzNLf4RbRS2G+oJJBGlePdzkhkT9qbm76wmWSHJw+TQaK94t1YyK6rcoswHzjJi6qjy1zm
U+Bm4QlTPOiriHXmVEvmlHW7SyxS4Q1AkQFAlKDhUHa0Tq0RgL+2vfYaRulOVepS3fPBV5jd9GrX
Q0DSqwoquXryO5SiTd08MloZDa1bt02f3spJUB9oZF0zOUDnWVISGvTVW8XqU0rWKn7uGY++Py1W
HvMyJkQCjsYBoEWCEnywd12cP+SDfDBGf3pwjI+iS/ND6cXsA7x/fQ+yTCfCq5HtcMLDAgOve8I0
7q2nJGJWLkjsBs8FhJrnXe8ov6ohSbimadrYFJ2QItF+EF6AqNXYiKQnZzQz3iFDfLHVTlaDy+eI
1aY4V6tQeB0HEyZv5PVrjjTiSvwiYcExTXtNakFExPS+1eHUR5KZP799TAt944esXRIBoaUYb5gF
orOl6qMa/DrAroScrkMUlThJtGkHjAs9OHwIM9WTbMfbOJAWBZF6Im3KW5JpyAAxXRkH7LPXfWLA
GTFijAEM6jo7ZCyDoGiLt+dt0HsuJ63/LioUMEsyHXPsnem072Dj2DoQ+Gq1WCn95lwZCKdzU6nt
mFUvPrPTi5Mjq/VulbDfTS/6jqz0X9vrCRKw/Am616nxOavrLqw3OeoAaRHPXbpqDLQauq/mYeSR
fCXCTP2lMoj4ffDNCztbDwyK9pNy70u2XSkYWLOZv6DdK1aEFgUsT98SySuJznBeYYGD9VCMOz92
fxzC+0ZKrU3F8BmSGfsA9gvQDsauPVfswUBv9eQLJPaHkQK8DF/5abC9pXeS0m9YAyR2gJwIhrrv
HdkTBVFjfIZeXu5QL50sntEjUr2DW6O3hAn7UPRs1TzSJc5C8VhO5c3TjKdpmo9dpLUr1232BAmo
MI/w9NHDC1aXnsJCUhY7ZvJ7dxmYc4KS4+rOaAi99CNnOiPKHvvYUD/ryojJuLCo6fiF0aTuvu1h
XHCKVyIlPubMzVeCSONcjidq0GLrRe9dz7WYIoDXYx5lSY45ZqmbUM2hmmCledAvisp5x030O8Fe
01p/q0LPAVPGiYAqZs2bPAaTZX+NYXwGWHSd5+G7VsN1hL61hshzs1wa66idv0fN/GyMBW02Db9V
UiDGalj+w6ZARRSw1B02SWwdsCdW17pDDI5+AiB00ITYMwdsSRvTZ+jQaz8Mk9ynGKVEgo2ZISi2
wyIvSYNKjl3XsM/wI7WKSvhYqi53CEtJ423kbVqemsGPXmEuLXh//GEusammkjAferx/RePyTtND
Nt70V7Yli0qmqGzKy4slazPQ2ccThcGyXjq71DM/R7ubNnWcw01tjKDTOQnqsRx3xAf7HCE0PvOY
IstNnU0+MMgd/e7sT/kSslVF5y5F2mUZ+oFxIIAa8lTXIX35EVt3G/bJPskgv9t6vIYjnmyKISHd
ZZ62rj87zNCIo+hbvPx6ugMfkK8jGqRM57ofp8k9YGrcI1O7iUn2m5JreEvmJClJ7fDXAhSHJe+W
m1KbOZjJz+T5YQzlOvjnC+TGM1nGGw84KZZjlISoXsdDpbNZdEEEbA0VuguZmP4Rcf9SUlugaxoy
TpqnLHuOmiHZZzKHVwXqy/a4KEVpLIgQuXON/wHa54g2vBgAEMEws5S6aswd1kZsE1fBBMRYRGwZ
spa1meMfj/8SW/+rUMrRGolpQ7/RGumf7flvS/JvMabAQya1r5zhnjaQlmqJYAE14sqxHN5bxwSY
DfIGXSkdAP+H+NKUlBRMVafK0HZwZGVQpAThFK5BDFa66EiZM7jLlg8TLynMO2rpS5VCt8qEsYMF
cZtz0LBzGSGKL81Dx4YuEG39XTGCHG3v3NoWDovOfSTxcSsJ5ehQLnEzi9tkvehD/DnnNCKZSOWe
xJZja5HWaozm3hK0Wp2ZoMXItoTZ/aV5/GFEJxLhN0Pdf/K8DrQ+010yhWXWEO1dHzk7O2Ra5HMC
UjFTap+gHwbg9yvJyFoPGmlQae6tDYIdGKGkl672f23SLnhI/4zeD9eFpcGeofD3NGavHgTUVaSS
H+XT1Fo92XNkAPuJGaQzzxk36VpFGeQ12zk6kXaPR/GIxe9aRNOVlTopNk+T7kCokoL8T/tRkQIw
efUb1Uz67srHyQHTaiJLDbE+Mm42p9lapazE+0ZLAovxGyv2rg0KhiiSoEsD/WzvIoDU2MrzLAH1
o9YgZzgIbfedSOxVYaV7i5tobNBQa/B2PVndyfd6ynwYowkf1ayRjyswQOvTNhbqk7jTk484YW+b
tOyIW3ZD91Mb+K4V7BmW9JD88eCiB7jzpD/mmik2Wg5Jw8+Hu2XED6Lu3upJP8ko5HRnCYsBCxhP
GemrWIn3xgwfRcipPurDtTeThwyvpXTbJ9rKp6QtCfRxKIFh9NwRgKFu6uLp1I8VyaBteWgzBmb+
u4Z4Ou3IOhnTezt3DBq1TVbzrFqJyzlNqdL2PQ+h96DF/TVuMjbaRJOshCYC7mIA4EQY2EZQG3x1
DCslJtnCfnQ8FFKpP1zIpfiLILas4HofpqS8FGO4k3H8vGxsQtGcIo3xqa5VxWK1+AU3i7oXXniO
w16kHeV8OIOkaV8aYOt4L6jXosn4nZbJyvLcxx2uwUwZ39ijHp9wU5kXZ/BfSeZWncdmPQFhTZ4R
utndkAPMEnSRiB9WelG+pURAkUbeBVlrsnJ3VH6yfO1ADt2+q8K7LXJiDpBgm6X13Ubc9mjtP1pm
pxtwgRPe1uk34cvzLB5ok/8ldbQxkb0oRvjreJhJ9ByFvyY8mHcConM4aH/urFNXC3J6605DRPRD
cIqJGXg4OpX/zXzmbPbeu55kP6pnSbjw05U6pSXLr1ZdLJMrCxm9iHtE1RrKZffdEw+pq85hM3pk
P0LJAjfGRERbNAiYDXSu8cEaAI3UBtEoc753PSS6g7qjfW/Krl0jM7/HmnwyQ46AGUlf+0cpqa8g
FBn7maFD0SMCASRI9dHp3Iejdkw0fS9MAiUUgh1qXvzpzexfqqL2L2mseRef9LCIzNzRkvfM936g
v5FhOuR808c1mhdPjuGeoDqnMa6OS+w7SgK0Tt5kXmLlRRcHfbbXGnutF+/MBsSmNfNdlnGB6obX
bIngeksKvBjSOaYStz8EFUWXbd3mCelXYU35Q+3Yxbar+wvBdS99O91ql71rLMgO/f+HKEUCYEfI
hgkJ5bnHkOXrzFOsCgDDSJMKq/xSGMTF1iB2PYI8dFYezqydTdS7HvZ4K8neUiQJK0PF5g4t4a/Q
tOeGbGI3zxu+9voDeb4gZz4OqTsqQuL4V+q69U8Cy9nrkdWsMY9znBssmeQ4Nde2mYZVdnQcbQ83
J+J+hHWCCVW61hVEs0UkGla7RCZQA6kDOcWYE2j0HU5iqG+woj8aXoBngqBkgLIK4E+aEOSSP7l+
eiUSLwEnzsw77wHqcahXhnhDS+KRL9BYgeOdC2DYWzPBEqxwrhPPUr9FerRjODh+JQmaowEynuDv
C/URXc1MXqcuSXlRmSCYKeTCGv36QY+TQFaae/GE/47F9wy07RXUI6kh3UAxO1UHM2/cc0iq5Uab
9eIR0cF3QgvgECs3aPNNJDbBDp1tBlkyvY2LDxzXSRRUTvtdDx5+kMKOV6Z2qvUMmnQLmlNtzMr1
X91SfsvIKxGNPIWOFa4joyPBtTY/Y5W/kMn+MxPWRlsl2IzWX5ij3jqomqomAhdv+zU8l/lMRepe
TS+hydVZ0KXAUKBsZfji0elsTSv/tHzr3IeshyoGH1GBZWZiJO6XZwaxUEQTdbcc7HRYhmkXW/nW
YspcYlVgpWO+NZqnJBtewuWpKtptNwngARU7trQ6FR7bnagJEdPjbY8Jtq8iZuBO8y0t9E11xxMb
kYFhzfyr05rQ9Wez2sm5/deP/rc5y34VtmjgLR9NAgELw6xf6AD2TYc6xNGdD5b2FcuaOGmzjSlT
cBBlUKIgjvaR0n90BuhN7744UCEGY0kmTzIKB3nrs5E4mZrNx9Q8zgNhhCkDlDB+5NS6lZZ6yfTi
4udiWrU5ZpNyon8rwS5zFTFV654YLoAVGHbwXCNOZ3F3a/HXiuQPLCuLc+3u5Mg69AFWmH2eHBAA
eggFw7MIyLRfUgs5sBsR3GMARccUz5Xcoy8yjH4v3V+IAfRuMPJNKEoru7Rv6aSupqEzIGYUQtNh
Zv4pH8pzC6S3V8hgRAL0FlO4EV5SvV3uh/LBNzi/BqIzwxUWzn8prh5cw+hadh7l7Ugp6kg0SjL9
10nnXFm5DEhbfk99Nm8o9TZz6CIl0Lepz6yfJ2ElowjhD0M73XprCvtmoiexZGyhiFW70FAHI1ZP
leVvbKN+7CHdrHQrEUfMt+gxEwfMtznpTVD3xaczeWcy6Nlq5OF5HIsXM0u4iMldVfjqVq1nnvMJ
DJ4HbUgw13JASrWs4ZZ60SXJsG8cCNPLXMgeVrIljjushkNfN0TguMe0I26RuAH4p/yHFh7TvIZS
279NTAZ3yGkGU7tIozafweagk5WP3caIuPWxwIdGtO6F+HCQiqYWiSwlWyzCEwHPTjctf/Fs7WZ7
rMQoNGH3USJmA4Gfs0W9zLdoZeJkW9gyX5Y2PyWDSx3k+Xs7Y67bdtbF8oEs+HqBELKP903tvbBH
/+jLad2lyNosRiW+6e/r2j2Xc3HQpHUz4+oxlvVf1GkX3UofGsLIrHReJn9DwKwvWifx/GlY9raE
xC0j69PnYR6Y6+LlJaxsVZC1zYXe7HOKBL3W3LUbN3/k5G1xQTUxh1MVE41DUWeRYcTaNfD99Ec2
FMOVmTzSSv5SaYJZEXIfGeOeHeBp4YJbm3E2PtO6Z4KjAmNEtZ+M24iGd+Nq2s2ooSLZc7SpWBu0
WXmP/X6FR/Va6dlDptun/INFzJOelA/1lB6GNjwxeH3Tuu7qeYhOTVrPFVT/dDWMz0CxQOtS6ywb
5Ibn1dDw+bGRWaxZSLj0GwOAnUg5vUVP0EBBJ1/O9XEmPHjR9G+NMDF2lRnBbuBqGGV9SMvp1LHw
X4XMISuDrs4f0N5VISsDwuQJ0OGgdhi+FGQJlbnakQ/zZuuEQBh8+2oUjcB5MiAeDrqA8U16w/c8
THB8+5A/xZYX12nsc9g2R4QlpzpF7YuqsmOU11WTTtCguHo2+D9eUSvNLhhzrx3It4KpP7or9nLm
J2CGw+Sbnz2ik36O5m1ZELyKYj8wFCOVuqbA1+b64pVEvA5mPVHzUtoh9rTl+DQ2d3qOF9ZRNxWi
9zb9IUjD/liGLUsCbEgrlR+tMoPvk/c3WYyQg/0Tg0k2/2x3BMp0sCBVBydaGxw+nghaBJYN1Bja
sxF1QNOT9Vx3N7us1HpOyjMS2K82t5GdJJuu18H4VeY3CpIjUTBBHVtPjJftNTz4XT1QimPcJvdk
1o6ibWM22ozo6IM5B6hge3cB7zD7bnvzpOPxpuQPZvb2EJPIb18E4sPjWGXocuU36pYXLQMLRxIi
VE2Sstuk2dgxsocGd/LCpXV9BhKDREGRhZ8uDnFiEBkvyv6a+RpSO85qhMyP4NaP2MhAjEQjzGX7
rhcMdCHJcH/mG5rwg+q+dRwUy5EMafRBCQtQtF+ugnKq3xwZ/8g8Q+6t8a6YwEDNnJuvgLZlsPJD
ck4UCfoJtnPlQ+E0Hxob8T6jYWszOgXVXX13fuN6OJOSTA4fLeWqZ8Ttg37T87+BptKo5nvZToex
M4JoJlqY2x6la2ifkjL5SC0Fz7/srn3BzlX393IygSjOp6T4zv3kIXXUnyy9b4a+e7tRR9ud0ekv
zMdwCWNujHvbPbLMZbYDCiQSy2PFx1kW0IXAT64kuYha7pytaRM5/VdD1slydYWuz2x4em5D7dbj
wSQGPPnTQS+jc0cKDj6hcqd/Zmi+WgCZglr4e+wUuQMkXxvmI6qEjNcL4L6XfLnEBcDOuhTS+256
iALkrLl0rbaePxIPTQPCHmGw1ZFYjP3Ikm7LAcc3LFOS9jH6opBKxuipG3HzdMwcsyqdVoaGMDqo
UFhXMaObvPv04A0RJQechv631Le9yydnds5nqBlvoaPxd72EyUxPoj1rMQPTIRSrARlSoy/gQqA5
AvEbe+om3lLkeEPYnFOqByPUn/tFcNkh+c22TTnkQeyENC197CM47P48H9koCgsoW3w1k5npAYBE
nvS56n9KOFAO48mbqzV/uuUSiCPGDeYMl06NvIommu98qw5T+xWOZI2S+Bc1ROmIeujosvlhUdZp
OSGADe3DZmLrFZA7ROUGECvzuMbJAl8quNbRmrVuaDdLkf8Kr+VP1dqXNvhvkxlGh8zx4n0Rx9Qm
+jTvhFc+dKH5mHLSqEVLWYaGsY4aFqF9S7b50I30PFm2LWcqUK8L78S0aasMuK3VbxVGsyCZyAJd
UEErdAQeI0LvagxTvU3YQRvdYwHCKfFTcUbP/Msq+X32HbGexBsbWbbwFJpe2wetOe7TZLYoFFBu
zaykL41JV5rjZ2cyX3WBNXUFaJnMxMRQ6uuOWRBxSK61odYm43GZogDtQGYGdseg1D7+/0Pptvgc
tMekLv/MfgO9tzrSvBHYyG9yITFzb5Q3nSZ5Vyx5vDUY/MwzYOjoLpDh5Yemq18cygON6HkCkVtI
vna0Sw0dYpt1589mH6e2//9tnXjQs4Z1m78wRBacnCascT+SVTE1TBTreMb4209QVFqPgiu8tFDP
UE9rn9qQvYmCNE8xO0zc8pg2dNamvUzRfPPH4SCL2c+5OgMgrf4zSR8kWqB+Id+t2C/qoTjVDPrA
occ9S3DF1NZFAKGDLsn0wTq02ilLnbfZ1YFrT5BiFv/zpLynimKS1LHqMlaty7cfBNmYzN8FaCsb
XnxFTPraXTgXodSXaHG+PGqwm1lpeOY0YHySJA+QnjpqZXIms759KmFP7Vx0bLitIam1Vc6eBge5
TyPKwMHKT21U2huf3clKUmFZdHaHwR4RkkmSCGcIv/yEGMGFEYTLTrc6uIBYoNGwaHZ6Izl5OG2I
gmAX68yslnvhPBsJIpmRPAG1fAm6xdKvkTjaKid8duPpWgICXula6a1bSUo3Dq3+P/bOpCl2Zc2y
/6Xmeia5u7pBTaKPgIAIepjIOMBR37l6/fpa4r16lWVplmY5zwlGcy8HiAjJv/3tvfbR7nNCdzTV
lm17hG1g7aMIH080t3vy1c6ao1IOHWgp67pvPe0TLgJUg6bbyWTn+w1rFIfYkVGYtzZYesp/qLmf
3L+cHl2WD6ozb7LYre/4Ih4WHx1CZo31kjbFa+7mzyi85K6nwd3rtr6fumlNONu8s2a5793uh2Gb
FI0oHnHJ/zQGsnLToPtQToKWyrN8oJh7wxG05R6bL/SBaA/YIKNBgz2di8vJ6x+gtTVnnav1pJCr
7My8nfQQblDS/Y0YcQQ6gasffRWFG7YxxRPZsENRY+4pE0yeI/XV7I2jfWi631Wcj0+FLZmUSrXu
GOYBclUk0em8cGuwbYNfc15sAPK7bci/6J84FWND4K/HBguiBkDEVZXMeCE9+0odDJZi2AImftGm
rz7MKtxnsV2dzMZpzpbOuOnLpQUVUdvQ+Jr7GmGqkz48RYHAb5h7UDz5Qcn6Qvzxb8hugR+7owsu
c22c9wQVcG4N67AD4oEdkB2RcR+5ebauub2vEq43u7rAzJVUrzVwKk4nlEZZuCd5VEkzlH899n4b
Kxm6k8203ALKXlsOziI2P85wj1eD17CLg98pr26YHrHU469R8pDNy8k/nd9wwD3IWR0ybMWbxCAV
Frce40/abuKEayx3EXqLY3pKpF09lwDUO4ps6OGR62gsDk2MpbwkQDjXtNB2ybBsMPG/e5RRrgo9
3gY5F3IchtE2GWje7gD4eF0rCKo68YkpjYuBy+U6Wf58LJ0wOo7Fzs3hmpvERHcLSGTs+jdUWJza
3IeSsenOGjAbI5DBLQW5FbnnU6s99AqM7xZl9mx0xV0e29QiFqDrx/4lkrC+UgPnylxdo5D8pZwe
jL7qtjWXMW24/OOysTa2cN4Qh5YOwfAiU/eNbmlWTTk30NgCJ2aPBFOTMUbIt6ytNzEYxJNOdoTY
i71ppg9uO99Mectq3lg+QW1f5XFbglnb0haFsBgoEmOlld3CTX1PlrtrP3KPblNbbyy2Azsrcq6p
8suttIZrLDDm+RlNltFIMUir2xdhIgVoWX+EHzync6RzKCBW3N5MnpKrxAVRzANo6NJZQSZjQkQ1
ooTwXGFWvJP4gpGUaXDAqxR3cfKc+bt67oL1gO60LguDn4IuElRvorLxJcpNvVOm1GtSoUSWwxa5
RIUOGxIUNF7nK4om8lU116cpMbxDXfnTfWJR1x25sbcPkQmo09gbzPwmVQDg20EzTYqTix8bZ/rS
UG6ieD9iXVp1s7rBA8f4FBKs7IHdJnl5Iih38fGRMLzBhckNRVx45lfL+SHUSJi1Edlp2bVONvUM
g4tPwTgi1D/SePZc19zzrSm+o9bxQNcNFawGCS+72lcJ7lUiws46KXlCUbKQcpArUJFMDRIfu0Vb
0aFavefKRDBLvIMvJjIBPP60pWGf851hPxTNc23Li9L8M6IADbTE+MiyqZJrq8sdK1mItmnjP8+i
tR/CAceUxytnHjZANvPbcXKfsjhDgo5O+SJQDhDX3YTFFzPTYQoyklQm4Y2yno+Cw9dmwNW3S+PC
eIPAda9w3yYJNqk+rPajKlmp96epOkc5ceAgSNOt8+W5LXuJjmrvmKByFu2qkVN7EVvJvkoPHsPX
mkPxsTLoRgOtdA0bwlM1jT71iB+EQAl7vUbfA38Y7oAZE3/Hug2bbGMok6xJxAhTz3dw7O2N2ytF
H057NgfzhYmnWuSPn8BLH5n0aheuicpYUlnpycVSeSFb+lh2AfZ65zBpCsYM0WWsuPCBxo0+MPRl
q6KzF6s+TmI5hQsNNQhvze5qOW0HJtv5GYdqiT28DcEEISWZ3ruWyEjC6VTIbVR4p97oT0vmdScJ
5xI9wknt5xAZ0+k+5b7EOsFL9sslduvZub5J2uiNtiUeXxTa0Yi/a86+m77G0+SHU3aGKHLLZo9L
LqO2X6Pu1YnmgFkpsDGTux8sFrJFyjo4jGmS8Xvj6HjnQUakcBR6FItEfXJE6+yJmZyslJuuF9E2
CmrFIiVtoLXX/cE1mhqdnoyJgV+DXXNw4ujHoKpj89YLw1OkKbWB4bF1Isv502EmXU1UYD41Yjfz
y+zHAWAHXuRXXcuGtba66YQ+a+uBBk150cmsri7Lik5M7FOl9ZQxS/uWzTbL8hHZ45HXSILmXhnG
91jTC16ZfbwnwP+3QZTbuLXRHSnzsfSIxcvU17wNPoK+9LZNFj+quKtQKaTc6SnDijbyxJf89Hka
iUuZ3qG929ugptYGGn+zrfw+vfqdG27dkp+abmdsylxPmqAkzDhYHKnzLjtLhfHLmPLmZgCICVOy
lMdWakwUNf6d3HWbgzDgj8wsW/Z4ceedNySg8gS18R7QY4aFqjhmzsfkRu8K2wGzQ/tkI2ScW6uu
Vgn5oZdAAtg1yIet65nWhKbujYOYAVOr+Sk0WKtzRMPhwv63ckkn5RSP1Hh/G9F9hOxjJuGp45xV
iwuifPRLTl/Ql8XWQi/ZQIRnTaaJzn+WCqL1rHp4uOKpyz1sye6H72nC3pC4NxVsW3im8BBLSiNB
3dfPC8BtyF1YLmjNMN5q++h2JGIj9zSBZl6Vspe7YgCr6Mt77IL4KJml8GcDYzGVbq+/b3hJrcZY
Eroz6Vkl95JetS5OXMLPkS/lcSxPdVvk1wcymNVVMD5fkvTaxC9BADjYrMcUHru+OFNKimQy7bWP
FxQEtHupqsa/xLR8zqr1HsPY8R6jEHtk6Znt0QT4k+LVPYepTxlMnRwaG9hfYAR7nz3so9O0w2Xu
xq3nq5oWyQFFGn1hHZJV2uL842bG6m2s3P6QFQEpAMnvI50vEJptg4AQmdEpoVjMWWiFgE75lAoD
D0MBwzuA51OcDO2lzNe9lSYbMuzpuxubd01hV2vEsAJScbcapHfrJDE2Hf42ew/Cxko45judLBWv
xxoHfCpvCahPJ5vUawzEcBeVX4kIX3pae1Y99RuYM75qO6Tcqx4BH0QOZeEx8tVUFCGjX8GLbYTO
EY5i4B5HEazCgX6bv/12t6cFlQ20BZwEsdlOGSxt5wwCUnd2XLfbCN0tGeRc3XCM5Tyub2iqZ00O
ZG+7WEsNXsDSbb+kng/UONNQynPAMzkYF12yj0ICLeBMkLdi+q7BX4R3yNwHbFjgN+r8RXujOIpc
wf82zkWBVeVr7qZDhhPjzuzkyQsc1jZBMZPBcfKdgfJz1l1NHRxSA8unYgO27KkIEAUccGwiLQDm
Kr75SOKa8IzeNBVxXcVs40w+iEbpvi2LnLu2Qh0wc8qkYRxuTcieyegXW1I8elUs3YyT1ZFxWfwT
TvcTjg0PNQFJcof4+5TV9bsQBDE3O5M6th4CFGGqepzlnx5Po3ZpG23pAX+JbGAQQzWeyG84UyIA
g/zx5zQ78u9wuuVmEXiDvK+Ivmwaq3PvauH9NCVSktn037poCW8ZDCVm3tPn+ln75wy9e+dyXsJD
a/Ho1hEzGLN4An6vMQ+AuLeDU4p9LsNDbkOyKHumRYL90NpwtZ4i+hgxmbPI9eKkRdpdqOMmTlRO
/1wrJra57I8f8mYsaYwj4wNtM9jlkT4PoWEfHLBgnM/pAeU+vGHHQ1LWfgrywmWWEv26ylEVnKrU
mxjFe1OGyStPbHyA1szFKdeEcmYIvBVpVA/f/Hb5pjt+iafZi7snany6jeFyaotFrLfgzr393Mit
N47TVtnf7TworuNYIF1r/lYOLnAx6z8hVTybVMcYwIzA3WZ5dgDCR9F6GL1PwN2wpAHbJsa7pfOg
w9AUtgeEoycI7/qBSNAOp2q3W4rg7A7IWF/4zlrGJVxnody3SYutP8A6GEONv6J890qMcg4qV5Iq
fWnqsT069teE830raD4Guirrez8Ktm5hiR9hBI9oXBiG0GrO9BAkLP6It7Q1R6GkV4/cfhKqq6r1
wGC5LTG00D4Wn0g1HXWyVJH5LQJndTFLJ7nwZZZoEeutBdvu8CSOoBftVE8a0MnCbYR8sLJMU2AH
Jg+Goj9si3JsONGUL5VFgI6Y55a6vprdw7ATHDzImcBSy83kQK27fcDpRfHSbJ2M5U3mvdoxXOjM
YfnUBmNxE0jzeY4ZxbomYDUpxmOdJ2/JMBLm9Gr24oyykhMsa6+BsjQMBdwbyPvEjVdtzNHQFw5Y
QGVMs96b6TppnnNtQwr2Y7rmHERyaKfhFTzbX82WhIiQhy8GqkFa+l82aQi9CXybtXg3RFsc3mRQ
8Z/HxM2lyz3HE5Tu6mA+zDE9oTEM9twfUOAxQcfXEPAI0E83PlkJhjXWinOg76bAAJLSzA/jPg2N
+8EWFMJ7hU0+mQYmO/mxM353v4brq5cUkFO+F6wwL6H0QO+Xzmsps+nIeoKZDIhjlEd73XVkq8tb
vDmoZK2cV7XlWhvPtxDeG/OhcROuK358lUByVsy04sAGZSQ+5HecpXI4mneCAqdtPA68UCt6IVna
kDUqBaUsnBpXwdR13sY3A072ctnC4oIvLMKyS8vdrNW8rwNML1Cb2B9zC+J203xw28xpfer0swf7
0IXcTUE1xq88McDHT0vtlsEN2jPZ8WoKRGDj9o+xjwycCCP5aodgbdiXxjambw9jEqho/QiH4EB/
gb2JGtM6+8UDAa1yV83zhXvZLTYHeo8UWKAsOuaJSWudgN3J2ROnQJkCGakerNBQyEYBbZqjfnND
KBGuP3AUSqYze/JXM6f6Jobm40LGYjX2ha/UvxFVekSRmtdA4o5WQJR6iPKJvDjroBiaOaZNyi06
f9qUPd3x4HpXTZNNJ+zM9CZmpzGt/kzAQ/cALcFo9QQYzFif9KAuVtb95KPdbKSKOILOzToHcBjQ
DjV1g3f0i+KL2ZeuAlRi4qd38Rh729Az0A96DEksi7AAODI4SG64iRvHW5eo6VamfDH0KOHVLmPS
TGGUlea3TFU3sI+f8wESgNehjOqklCdiV6HEROsE+k8wt3otBS0o0v0e85ljCIW/mWNeveC5DV0q
QVRGr06/MDpNcWXcZJNzzJ2/uovOKkXKjFEPsTHRW5xuInCbKFUkI0gkrdKlshX+Q7nR/kxEPmmf
oKWp1chUb+jf/I9CBA+HtYUDhrw9Bpig5awTcgXEr890Vot7lNdLn8eXml7MK716z2GZz0fFUIZh
E3ev4WBWr4ytaNkk0W4zd7TDsfTGKbDjhFuvu8GkwkGOeFkxhxFqOVcDIYsgUsZFMp2SEghFKh4A
tIgHhIE/syJuHTZiXzosJi1BY0Kk51uCygwlaGlHSQsIKgiulrD17gpc0E+5kD0m9niNAR6hNyCV
bJfh3leE4ZErH6fUPMmkaHdZKe96DppdH3qQObDa006zycz8Ix4G60C9+yCQ06gEoC95+GDsNvG+
Gy8GDHDa5K/uwnji1HSI2/SmHbjPN/iNwI6yRpitcE9m5BSLUpBYVisSxCkmY67Uis067UrhnpXs
nzzknSHqHq1ueqGvxV0ru/WQGfIrdwprA/iDRq/Ufh9yKyC0Xz1PcvjjhH0GGAtkTtEwxWMLVbnX
721mTmvIngyTjnFlEfEzlL32LAyXNvvL3CYaFfd5uU0rjEkYhGkfnPtdYaGa62hKsPFN0BBC+9Ys
7lNDZ0fgZQBjEHb2mVMR98C+0mXARwaTvwXAxAThTWeH0izWvPA8GnGx1VZhvKtT/ZM5NOWZ9lDt
61zBvRPxJUl+5rirtzjzYP83vESYqHijulfLcWgm0OZzV1ruzhfGtBOZvlB18QzfZdpBnL5SjEN0
ssJuP9ZIFaGXbpG84QcECxsJZWwnweVsYdrdoiR+TsbZzbibGV3IiYPwhZzyW0cSkv0tGgqsL6EM
arQ+O1uQQY/E+BDxIqTlN952/MDUFgIenW4CAoyxpjmnaL56C1skJuD0kMroVgYRPSy4uPYgt4g7
lHC/wy+6uj0Ym2obp3N6P3FXWRkoJhRzTXe+LEPWlvedG4tdHOYvZstqgMuqi+0GulaM0zNsSCgZ
i1PYwg+r5mKvalxXsPBYE6cScJWGJETz4GrsC9ZF7dihRSffhBF4wrR7xxbp6yBRqMMOaIA9d0+u
bhquUMRIJSU7zEiI8U4HRzZKbofJtc9tae1duz9bPnYV2fA4ai1vfTPr94Egtl5VX3NPYrwdrQ2a
/jfEsHss0OOKtDSlKbmxGwdayGrS6Er7AYlKxHYPmZXjK2emzGofRNsyJMfVTZb39VoWl6bFhOjK
kTx8AxEnDMRuMJJdkhMAUt3IG7gjS3JFbUxihaPDaEO93kZDAmIDVjyPXbidUPTpEymPhsAwhsX7
0GowaL4VbG0enJpjXOJyc0jc7sY26ox/MH3oI3y3s1ndLyMUB6K1Y8B8oOf5oSC0BD8tfmgKXMnj
+IlBzSD7AjgM5Di9Hx4DmantparMfOzifNer/HRLn8sjDDK4EZ77opiucWBz9gflnJVsI5YTdyFB
5TnDfBxsMt4s3TcLTZgLbr4Z4e4Jb/z7aJfDtUvUdAzC9FAUHqf4ANUbW/q6IJfWtqR1ZoeUp0+z
eRgQKdRm9NFbeLhgHu44yCCbUcG+QkxEFksztYvy8V5RzpGWYb1OlzJcP4rf2hyTe4LI3Qn83UDQ
OFUp+KeQujEJ8OfC080O3PS3dlqQjuumO0ngcTkriKiCt3HuSl0SXssfhxrfKYicbLXGuYkb3GSX
kObhn6zjOQ9nmlcShiY2YntqegdUsfkyU8mUEe3bWl71FtqU8sVDQXgyuLZFdUSkTA5ja96WEwW8
ySTWBgu2rVmaFGnZuPnYCbCdtmnXmypizRxsuAUQMYUg4A1+tOya1L4r3TdbUds38ITcJJbz18x9
n0KOdEv2HeuVi0Bm53gRMg0ldqgoWIThdoQ6UxxkzjU/6rhfUm+6d2nuXBdJ4u94oq3Ic2L8raKe
wBczUpIvnRV0HVtLxITKJG8dMAk0SbHkmPKPBLjtqlfWgy+KdwKYJPEXOGhc9xcT+/aqxYq6MlL+
I2cm4cduFOXAyNcCN9qmqQtIbSNLVI1m3EmOr1N2Evq9MoM1DBSx0ySMqjl7ssDXNZDBepdULMck
a4Pxv7sPXdtYHI/r/qHPEDjBJZDgynm0yhq8eKnAQ9Y2emTKtMgEtGrqeV4ZdUTPe5pckySxN5Ve
HEm4BFmsk98lVnzbWahvnJTnvWWztWC9u61H9WSjQq8tMwtYpWRvdaVelIhIF89ggzKUAhp2ZrsG
VhZULrOe8427e9jHcKG4cBG3rQqY8onETSw8QsfuJHCmjto8sRPiGmpH53rEcsltYqNMECNjEpo3
BAx0bdbHqCyGjVnUz3mlmLWWgoJIPoNE49k5bXxjWjvYMtdZIrF2uRGI8RhfLCyZ2qF1uBw770SR
6F8AqaeyrIBjTDjRHcUTYYnY9+mg16MDbZu/j2OEf5QGdxDN/heTSbAz6+Il497IqqBhJDOKmF0G
dlQM0R3ugfFhjobkhqGON274NnCdBUP+lQmPsSIsOECH+b0kRLlubkYKkdgrsw6xCNKyDvLf56G3
6cDmjdXbu8oejYPus5tyJqFP4y9k8sFBXmpIgvBldlkUDHK55CS2X+LAaaxpOozOcIAk1cW8SKew
3nWh9RgZsNllgffNu3Kzi/fFmJ7ttj7YBu4KMwDdKDQj6ex+11569DN0jYLV/trrhyeqpN7QZrqT
j+EarYHXp7tYKiXC+G93Y5Nle3sGUWfPKe6B1j26o/KPM750k0a0lTuSOw9mNCid+vmW9Rx0q4Dx
fIp6zhbF11igWAHPvya185dE3VcBVVLbjEnWVN/z23crIzIg1fi3mbOw0z2V7MopPER18rdjJcwj
xXPaZ6TCLfbHlyaHbAkwVXsBsLgiwiTQf9XE0/YlNeEBri4wST+2a/uPTbbrgGmOQRAyd2XNznI6
FkylgVFzCp74j5ctZBQdZ999Banmn3DMgV/r00stq3bX9rdVU4IrKCZ8ar146NP5lBJVgrNLGFPl
u+RAQHI6zaSYHTXEp0h85POQIXOU2bb38akVw3gVNK4xibsBkoqTr1VZ8qdsZrUN4ynH4V2BsYgD
dfP7hsOcfVMbEydASVyd+mDsgstXq+niNOFw40YfhTeXwZYmKO9EuKOSh993hdPrQ0jfDFYCfk7b
/Ohsp8GdEVk3v2/sYf7Xe+RP/vWeThC4V6FbmHvTWxaBJCNY1Fit29zMyxtVTc3N74dm1kz++vfj
368EiU25oUkoGeKVdSoppD+1Iyo5iVbe/f0k1ylxElJONBMjUgvbO/2+AWXC+thJcsGqlm3yYune
+ab4mpZ2c6JXuMGG8++bccR2iSmAj2V3pKrWu5VFPuJMpERHULHbaep1//mmUrw3+fuiTPWpxddy
ZlvFdEPUdkPfFaeJf39bnc9vYJrzg718s//3edG9lDrLrmwMtGwfuARMLFpCYLeCEVsZEyVJMh9e
mBBoZIM3lhKYGQnL3PfjUiVop2l0FnV44/qGQc7Q9j7Mcbxt3ZBhQ+DqAIMR/hDTINzZR1xfjaTZ
gMt07/nRwgOSJpiprI5u++6e4FoKkjKujpky53tRkPICuGy/t7q8gecqf5yUlVOTT+/YIyKS23N3
n1rY9UMgsAQTVHRTeGZzjJMovglF86/3fj8XLp/7fQ9D1qUpbWLCODtf4J3QQ8hvopq8pimnNE69
g1sb3Uk+/34o4dSyIRHi2S5Iqvx+9ffDrm2d45BdZ1dG21L16jImSm1tatDv8fCOu6q3p1NoQagQ
jeKvmcfmzuIPe0m4yHdjSNZLFm+dnNJ7S3qM1HZEFtYdKQEw/Vftd3+TIku/W9vc3iBB8DcHc3Ll
agRRxsDAUuIvqyy6LLyBhEvbGU9lbDd7mz7ym9D35A2zx9o3KR3ntF8z4FoP0H+si6Eb6/LP90Ad
aqfWG0oomo0fT+ohiMfpZmyn79+P5plELccWh9SI92LZqrzTQWA8WXXJy4by7pMX1eberm1INySO
zpp7Vxjo9vL7RhL0BuTtNKc5I5KTYDJnXZc/Ubf0Wcgm5j/nIw4G4Vb1trkDubanHqB68qcROJo0
9F2d5vUjLdRnnYr03fAszhC+9TKkhbGOiTa8twu3iPPpq80UfUI58DYTpO13PymfU9w1D3E7izN0
qAwv7ODOwcfQhwcO7IJJyQh23pxCawj7P+xJoP/K0WNUHsy9nITLqxNkG9iCdtOQEH+LDR7uFkd3
OcHTnWZ2G56tQ+of2hQz2xSzwmLuzCZq3JEi8typ942Y3XNEztOrbL9Zm2SWY+7rKSjn3VDSAidh
WGO5SCl0wFca870f+H0IH0ybRrn14RdN/z8M/6ep+vnf/+trwaTp6eGHpXLx/xH5vf+S4X/51J9h
9zn9p//lnxB/w1b/EDZgdKA3wqcUSbn/l+KP0/4fHKtM1yeX57pSSe/fGH/D8v8hGG4khBau9hL8
/785/oZw/+FQB8DCwBa+aQtX/ndA/spdigT+Q1mToyh+kcv34iRqWlL+VmT9xwoswtY9IZxw6wla
MK2KLtYaxKKwiSFEpWmtjI4zYF9AaRlwr5loMY2+DKZ7l7BNB8ytbkpMjPlgXgrTu7MUxCzdnSPT
vPEi3NVOlr1OdgUfSkqC1+1HZ4FeJYdplsNH2+ITh9Fc7X1Lnlj6vvTRglTk+L0tBKACcjxDxNiA
uUKhl4We+kMtx6OS3EITDO0qqH7CWrwkXnA/GOoHxkBYN5izh1dHZedRyrcMalwzV8jcFqJX9SOg
rWLYVo9dz3ptpuCvaO7DcFQrDwwweyrSK0EuuGOVdrbR5T1izQeWRF5uTbTD4pKuA4N9RQ/Xidbf
Dy8CZ1GQBKVVcsBM6I/8pQhf1WhICWXbq9GlvyAGYiIR6kjDcHROgLy1otHUPqFCpPB/wuACXnWN
aoxVQ/Ythib47DZBdjojV2j57z5JNorO36gAObQqT6h8hiMwzPC6ovCiTIY8zdahCB2xJYEOf9he
CbuimfBnCOxLYEjUVOe9m5BCzQIfjsdO3KCKJXGqtzTUn0MbHHVUoz+br2EeokwrChV6agy60vg2
sN82YrzAb+LP54dvcQy2ukzO9Gf9HSvxKTvzPdFco/oYK5XzjJx7dtLoJG3j0SYAWyMRubnzkhrB
mWn1vYib99q4kSMWTHtod80cnQyE6nUbMYDrfmn2c56x17GnYkygqWfjlxNoZtxj3aBzaEv9a+1S
iUha+tb02OsmgztuY0JohGS9+6gvm8Ww+mb6AB6S+d3xLTiTTb8iBoQLkOcxwTpGCSfn5IwpT/T0
v9k1D5mXFrusR8bgmL0G+3s7AZg4zAbJcbs3rkUGPDJgm87TMqYZkFcBWfG6wjXkG92VuOmdMKnU
wYsA2xpLnqrfS5IuJsMX5Ax/ep3D6AaAypeVIkbgP92WAY+w5ZCboRgoG3nJwYBkY7MmH/w5jqRf
3FB/TYlrruAxnCK5CnpwGBguQVkp+cCL6GCN0XPbqhd3Hg710N8BWrnaBJ2CdDrOafCiiuo5jvkO
Pv1HpQdlpZsYZa2QV2luf4PuYLbBHJd0pMyM5qhBGyPFxG8B4tlUA880v0eoQtQzbzAY3moKgTZJ
2D+03tVXFS+QCqsLFg+MAvIhM/v7JB+/67DIscPtaun+jbT9MpXqgEPoGWmbiuRSE1z07ZvUmx4Q
t/4ms0EpRoPDCjyYl8mnWcavlv0yBvPGakj06WJ8nJvoxSYJYDk/VTdff1lBrnb/APuuN/noPKDF
gCiP29WAJoeC1lIewFguxBtg9xfqGHChROl3YhmH0up/ZMEn4OU9D7NzO3r2a8k6xxb1ezyK5znv
ybUYN5bsDkNicTtnFmmfjNz5ksr9aXzKmXu7B4EZnEBhRQS4hr+m8VgE7jcn42Ef2rQ7pG30FJds
aViMIES7hHhpCV7RP7DwuTi9s8EwK7Ec+BF77QAaus6Mre+1N8xG23LR4Sd2y1sMt0Q/g1dzn7ZY
Jpww+dMLWkuJO2IFzWwTtxW1dHnEZWgKscsWQCpsdenG5fH+m7rtwzSTu44shH2FOOE8OiUKeDnb
P5wl/wbNp+eoK2vGO3pZYBaH0XNm2Bs7CJi+DIgf/AtoT+zs3NOMDX4DRgH+qn8Z42bb2j0clIVJ
6Z8rRE/uPTirBMHR6Ysz4LGxvIvEo8uIuJLIGwSo6vueDqZV+5ZFOUi+8azG6qF1+ue2QY3RQf6c
1D2iN4dkFIt68PaFxXOmCn7iYMKsqT9HOqcYI/R58V1q1jQdZ0mUpvC5esdndOe3eQUsWDUY2wih
wUOiQgH67EoN8EVE9YnDkSecBZaktdpHkamDcx3z9m86t1+0+k2rzFIURwcsX0x4E8K9d4r5NWxt
PMG8Eq0aI4xFgGMIKO2QNaV9XOgtLSMQ6PlO4tUAzTTtbAx/y/Z4bfWKbBOLEDv0rhj2yG5XBBXN
+k+aqC+30bfLI1ZzLFx14LhiH8dhGuUbV9XpaiL+sPIQKhs2ChgEP3JiFCsjhnug8gv67XM4OkRc
4m+RHTHsvIbWCOd/Gj6STl/IRJMaumaVQ12i5b0ubTqeQNNJRhYcvakAYW9lJz6xa9yYrfHMOf61
D5v7Eot/l6WfQHG4Q6Us1VDksyBuiXkSBo7N+I0LJWaO/NF17b+9V56ofXmAsXRujHank1SjNmZ4
JKtnxLZrUoHeM1kvwDpaT0ZzGsn0xoRAwWDQq0sav8NhFa4tZ/iao2jBEOlqtbT/WU1wCVmSWLGG
CDCwg5d1fcEijdslgz3t1f7GD8ltWK9chC9oSOT0pmWzruyDG4kvg11P584kDnMgnlFo3ts1qqCm
UZLZsTzZLXu8NMwxMHTtM3I2+uUfTBfQIRGU8buuSqfydg75Z88IuZSgl1kUl2eMcmsoWcQ2iAV4
ZfU8FlQmVmXFiaHO6UtIYN02w1vuDmjDi8WKh1Lp+MsDBgi4jmyc734bhnuvYrAlmRqqtdTnSYLP
quvpYSlQXM8F3dGWiUurRtx15o+u5XoTjjl11znLL/byq64vvwyr2gLxfK/N9iIWWKApMEp6Sbyg
iT+GuMK4WhEyHVdVhlSdFjWYNJwvDf2WSWofpOVyowP5ugQ3cee/NMvxRn/J8j00ymsXcbwBSsX/
DdNrLHLm3Uic4kb9ycruJOrkKEdeYx5h1xXVwQ+CwpA8es+r5uiW0WbOoWME+V4whhKp/IkZtdsG
v7VQ7cylbhY0dDibMPqmHf67sQqAo6KVqxA4IGDrrg3uQjlt+d++DNt9yJzshSAF1c/jeXSDY9g0
7AG/mgEuXZi/9038XA6fnEgJ3FMKvGoHH2el8aFKiOeG7VPKEL4UgF1HY3gyZX2YnekNxuKzP9UX
060fiYiPdf6ZUv5O9tXtmje3oZuPw9PZHqMTwJhkl8U9ztZyUWBuQ4G3PYjC7RB3pFI8QOj0yW5d
n86UpPBuW5gsPfioEL0o7n8W/I1Ox5saqIY5yCPlO3t2cmCK4pTXhX3qcjidaQEM1I3tvUUfZoNd
d/YXiFYiL6K6c9R0aFN9Z/gFyxxBrTzHQdwea5/aK2ISrx4tuCtzhmjojOw04GnQVPGJJ+uj7Yhx
/h+WzmO5caRdok+ECHizpfekRMpuEDIteI8qFPD0/8Hcu1FMd0+rJRGs+kzmybbR7nz3yxSZCLG8
ciAgztgEefwdDd25ACq1jNMvbIqP1qJKJUt+4zTyaSD5FiqF9xQDrBngKQg0oI7jX+ypv5LMdfNd
56xk+JRa/SXs3B0JNiznSE4IU2wBk9Uzlch+DGgX2CKaTxPJ55plxG700K72evMqPFEjRrwDAX4N
pX8rOvPRtpQajs5bbZhejJJSrirVc5hGn2wSOBFqsJlW+jJq5TeNxw/jmI0lWeDdp6I9hXF9DnhP
+z42/bi3n4fUQVAGSM/ocGwLbgbdubGAfmHVfE1sVicALCC7DdZbJPGIxtEvoNyHcmzE/Z+NHoJD
rE8Y9rJVkLVvRa3v4w5df5vJj7SXICDkFtn0Cj3zPZL9rbfM3zypkDM08KQROTViZBTRPobYN9e5
18OeRnZuJ7hVilFgXXURbUTwXkxrg0gW4Hk4qLWXBPWNUeQU5q8BYeK5TtqA3r+rjMYB83aNI8S5
UCNjKnV5iysL1pBk7eJEe4Zq7PChcy7LwiExPKQKDygzIahsxlDgmtPJpgEQdHZMusC2D2M0tXsd
R90K0gSfbYhvZtYquE74/EcuQ5MNEHVbpO9sG5kKS/4louhy0eo9UvimIBIaupDIjXxlqDRdd5fQ
tvl5BPZGN+p/QTJHJ9ijBz2M9beXVH9tGmEmjjxU3vaU4Zh2wFYFxbQpQsPlrdpcItDxqJj4kJM9
YjCiT9z8NkzqY6RTWzSCMTz5Z97KCsXCidD6eU3zioTuvQR6g0sdyaAday/eqH13rq9wgswWJiqV
eGJU3NevA+fr3ivKl2zUGFuXTLuHfg4kbep8o2ROoJStoXUROnIpj0VRjArfN3zUaXCYWFtMgydO
yK+XbZwirXZm9hHAa1KIuGoH23S2FuxJR29fktZMt6bG9n00CSuJqpFbQQ+HRes1bJQjClFerQ7d
0WzmnlYdK28WPr2xjosQyY9J5kEQttC8SP8yFdgK9F5InxcpscREo9twedTQH+KhMTaTyO81xShh
Jk/MMJ6NUv1qyO+XtYsf3yjekwhjMU41ildkW7bdio3s3VvaGqhOIZjJznY5Ba5dwDlDvMtHyprV
oHCkVjEgkteI3sSOaSTvIBZyGJzpd+UIBMaYKRmA8/FnsNsgcLmmK106Lpoeg8l0130Jo/oNAzbZ
UxuzWYcu75S8ZTpUiYHiqgmSJFk5PS5yP4nIerJ1j09UPuHPMtY4gDjidOcpV7TUUyi/64kKGZEC
QNYKSkYnkNhlYQOOIsw+TDZtDCVubj0q2v/RXscYLgASs5fe9FiAwDTkGTeOhNTBUwTa5uwgx17U
nXHPxmT26mydrPkg/gWoff2WOlwdmrtvhc3UBEU4S0fCboaBPDyXcoWt2gJa3d8Eq3tNTPxWmQng
Y1x+ZhHNUF/zF3ztpOW/hgGHLGWHnA8wTCqvd5aW1z6zKy9XIFG/S4sRRe6Xz0ZH9gMPxGiszUg7
KLe7+yNTzyqx9mlxbtCSY1PxKdoq7h9E4MiHJB6UxsD1Ed1zBXYmNL9qjv/Gzm8EOyAqFsyU1yze
HtKsf9MWkX9tmw88IJy1xqvehBGB2vZjyv2A8vG5JyIFLrrrX3VD/8PgS2hKGAFYArm4ahIDFzNb
v9WEMhnNpDw2rtQwmoI7RidmoQ50iX2cKswHlnuqK0DAFj+NxjXOpU2nMyR2ud5LoVMg1/pWBZpc
CuvitejaGF1BoraTp1qO0JUKtPCDXawnHvkNVZ+xyC3fhXISvwh/2k89tnqnSnYyozMrCX9EX9KU
S1MnD8AMgTGgcMbpfxqsiNrfHE6Q/fc24QJg3BiqtLyjwh5EtelzKciL1nU+dB5OZz/QP4Zo+BmR
27ZBic7GAPeWGJj9oxy6LsNcUG+N96ZH+jMKDzwO9RFuJSMW3YTsMkEtIU1izd5ij0IBbkzZ24u4
mH7TLvhxW28VpZhzCKBmHqDyZ9/Eed/50YZ5o8IggluutX9NzEFxfg4q0S8MH5BgUQazX2M5lpSi
aal/kZlH6pVBCdyFzUcIgXM5tig7RgnrprIJlfLErBKsfAgGNKXz90U0zj8NH4GsB6K8NXaX2vAj
yfc8eTaKr3mhhkYNzitC1eMcyiscRWdM6eKQEAESt9o1BOCwV6ZkyWyyxzrpbRyJQSmyYT8Po3gH
b66gKjTfRQFyJBsVLnuZPvc9YxjdsJ9L9JjLnrx3nMFkCvi98QGAEQGWDi0HGTYSgoUAfbNWFsOR
LhrXOkl7WqpfKh2cgU59zA8HRNnIfK+Y5AusrTAMiCOQ6Zs1OHcuNWomSMKQbwA+sPRbSvUa5iAP
Coc61RbizRMaSUFInErmqehe9N8e3iLb3blKdzGudfHwUWbeSRP+R5FA15OBPCfDDNtlu7qYLk1e
ffWgVvHBjl/O8KMH5YsTmp+Z7j8hgjhYFsaibes37x7YG49FCZv6BMZeQ53jxjCIAiv7mcWYe8he
LxkRpgHwRjQo+Z3c1HQoLAS45nc/qB6C2Y+WGR/9VNtr7Dlnh61LjBGDO0bC16cu0sCkZOYGY0+z
Rmz4i9nHleI31EEz+RbzTk3RGKUcZoyQuQJZsHBi6avYoWtu6mqlFVm4z/TuOFr5ZdJASGVW9uVn
zQ7X8acwj1LXHnnWon1yzKeyZNOYakfTtH6i/sUIAzQyPfBvp9tZZXOk/yQkYWFg21wYdmqsW3iO
tddXG/oUtcgTcif8OcAyyx7oujZULOGSlIbbJP9qGw9r3nRnvB/QbPfuaNCw4y8IEeOBhGRqyjm+
RFJDlTHDjmHzgGcdG3tf6TSnQ/QYIoIT9DTxl7UHIjstk+FEmnucSZ7dMCgQW6uDMYp2HdueQWsD
24jCAPHZir1gvhcGzR0sPUz0A8hYFFP009leV8axs7Jbr6N0kLbJ88KpkLUFb96qeMOwAm+ZVxsE
KjVO67ssz7mlOKpf69Q++L5gH0boF9jGmxBNgEOv9Zbpwwsdslf5+TZpR946g0McH+XSY6A2+12e
MeTjOxWCQbpGeWZHD8/qGIfg/1oA0zpazcBcBMAeVnYae+V+sVgHDNpqm56c0HXvclfE4w9BDuhH
iuzqdPlL4rkuVaeCm6p+khypb+j8GKV1BKhPwHcPTnrSRwhgbbgHeC0yXuAezWxW7wfX8A7deMbS
1mxSv/fXo6fzqnKV12nzw0B6DkYDAmMZ2rW6TLteWvmqr5CkGTFFQd5d9boNUY7xO9r4E1fQDc0B
haXl/pkz/DjgkIAeAxsWY/OrFcp8xZl87wUondS1N4M++qsuIwTKhAZ2DBCwIWWYVsibPavdtnb2
O6qIzaPO+0N4qbjovPdqYxI7tw22WZe/hZZlYfY2oF1OeII+ahV2xyINtgpbhk3dhvSP+VoqSGBq
eCGm2LtPynU3oiKC0qcEM4aLssJun1XmEQoPkwBkHkI9iCJ3V6qdrsghYQyE1a4yu6NWxK+m9hfF
wB0diV1J4N9dmAZFe0TAErPhgEh0Ld17WOdDLYVaIKnZ2lA1V3twngvh178oEY8o5NhXZ/ZbIYO1
P7MCRYpmH+oCLxjUJAc+z6aCF4YPVbbLpgreOoHLc0ZMifkkrxGwknKQhNjXKcI2ZqyhMowvdWiK
05TmaguWYu6/DoHP66MAV5UOBLugk9HacayXsVLMNPT+oIUfSBxwZw66vZ1c7T1uc/2QxgUYOdJj
6B+YHd0YwwWIoQLzgFk+tNVxRmz26PXDANnOUDvTyvelXGqv8Hfsy1D1G/wC9gogFHWe9J1tZeMZ
UyJc8x7A/2K511T/GmP3EdcIDAuZY3zLaEEtcS6KIlxLrUeBYF5dNw4vsGCImCDAZ1I4PWAACXdH
QAgzudpsD6XCuMU6/lIAT+MGhVOn0atuuqgmrAEFW5Z260FkUH68wV+FCVhFNXt5ZYpYq6l/gHn8
66ieAlhinBl5fJyE92knTb3scuMaiFkqasp86bGKsa3uecw6CBasFRdu252cvjzo0dSzG+PM7pIM
LbLhhyun3AESpAQ2ajwruNn9MHx4AiUU8Fjqy+AYS7RtY0dhJoP6tW/ipTExe8m8mIkwauY0K5/1
2Nh7TfDZtS2PsjtSU2vGOSZytDWjnR5HhxHA6hP/slVNoN/yykEoqtYErKwJOXw4fIdbMBR/Pl6D
WVcGaWBI0YxV4tr21YddDzRg2i5WARM24T0bgb9q++AtNLO9ORIyOq5bdmobw/exyKfNPyfMKKH7
dOtNMsas7e7h7L3g3efodFqWEiURueShEtHT4keBjr1TtbVx2/Bj6rqzWwNfDgT20rot3lPSE7Ii
H+GhqWtiObuQL46t3gVaxaIcZ4q6Cbu6xLU6MiYowGcuLRV+Sdl/1MFlqnE6MQdhihXlOxZd4Dk1
LV7rsClRfHdnLn4Wnq2YwW34KHL/DFakQntIXS2aWuxEquqDqtWvCbnFL1A5j0H9PhZfQZ28j7ZF
ZnYCK7TPhp3InNegubEN9ldV8N07pHVL7dY5SDXrdkBIFL8keQ2lCFtl56biXHf9iz6IrW4Oj7x7
ZhSbMObq3HXT6C9apf+zW+3Jl83HVATJshDtfuqmT7+2Ac4VnJ86O1lXuhBdEL2MLrtMY7Zd9CMy
S01k9a6R+qsfozwGrLrOBQpIOqIoUHMyDB65SFhfpmfbzHy7T9sDImYOKHl7OlLGZaihG/8Th+1S
2fRXYQQixuPHmzE2cAf9VTUcvT7RO5kGe0JH4uayiM4zNB31WZ/aJ9v21cpuqmsg7W+Gq08CDMBi
asgzTdV0nKxdT37azjX8z2CERt97T4gNxYGz6WCaNd4az/kJoBN7nbezFCPTAWjzOoRkpDnpKQ1c
6NRMmHqyboNSgZjNja0faKdD3pgsUWL0Qo21IOH3KXHRmSv2rLMxoOnrexDJRy6912Ciu2vcL7KJ
OcICJGLW9NFBN2dIznPYMl6gaxEMMGIZmmyOra3mkh0RBMfB071lq7qceFBGKjU5QnY1mygraiLN
rL49NXdjWfo7EMTmOr8AYN9Qf3Pu6yhu+ujiMYZKMzpw9goEhP16kvJwZGxXO/ILit1rKnXmxFV8
1brppwRbYmoAe2Kn0XgPfmkBJM00gBBsaOfCHe8opj5pikgZTq52xNNSy5+wsd81zdpRVvTS+HJN
rsneaB66Yqnpz2tFPFcLDSEP0fA2II10FWKPWTCIYzMWfA10blgQr6MxgPMy3Q+jQTzTmBwfBpVQ
6wD+SLsUeTyRDaRoJABwvXffbbnY0r2AKY0qTBK8JdIrErBkCRJ1NxUz54IBJ2v0T2vg8IvWlgUU
Z4ZP17zqQzdf/MnByaYfFd4RDz5xrEfBl1l7X64RXTunJHOuY+2RJzdLDfj+bbm1K/1vFtTWHDZQ
vlY6XBql+fFKd3NjDV79jnTzyReTOmZR8oGmqgA8AJC1OehJr63HIIdYL8SZuHrMY8EW/dXJ6cgh
kNNnIYdvdE7bUTNPEvl8PSJVg4NsUhI6BUj94UtjKaXSn7zzL/SRmjwWZJ3wZTqsVSpwnlHUzo2H
RTGeL5Gake9gO+YuZAu3ryIqPvHjEekOOAslg4VWuQvYcghhnlBHvY0RiZ5OpJ0zvT2ZZvghC/tt
9PGO9fl4NSeLAVArdi0nwVYk/bXpEBizDlpQ6yoebVmzwkxTY0t4FneTa821LjgRQslUGzyxPDyp
3Ft1oY3NxAVA0/WXiGeFRCxGDVHiHxm4fLdEK8YimxVYBbQZCFtTi5e+frjgT/2+ewRVeQepp3au
8M+eX5M7wcXY++XB0/mWoJ+sgjb7NqUFP2qCagbxB84M/IqWYZjBXFI9GodBNvkXD9Exk/fG4qEh
o1+lOueTI26g//aMTu9lkTerNiq4/tj9tRZSloGqF9ciZAiL0iN51zrNwqNS/gtF+SO1emPFDMum
3ohXfgKKO07Dj5ASzZ3taYjPQ/DeE6Z7Aym1hTxASwBRZkm3dWMQvth+qd1b95+jWFdKQUpafmt8
v1knWJ+30mFu3fMC2krJhWf753GYI6QNzpPIA7CL1YUxB/sHK4BnwFQ6woSVR0SVlLr8MJzwGBJg
3QPg0NkrOlYNZmA+wpiOoADiNG0JbPe14LMOmA3oBH7l+VRgWaY9SAmuc6OfqiSViFwG8x+QQcbg
RsVDE7pP5tiom8Z8f7FRwRAyM8r+oZ7BCuiIba3MRUW0VBmMzGFiddGk/9As/Q7+EKHyrJ9zqWcM
z1vIgLermPMpcVstajPvV7oZ7PlG843TqcPYA7EiMCpcdab3wJz/aMxx59MIMgWBaQvXrjf0bwQg
y8mFdV633P6lG8FzI77b0aoNoa6UX4395UQiXRaGqNeDY2NQGCUz8EmX/B3kC9HwSq95lFNKnlSB
CN8izFcfKrwXunfvEv0p9Nx2Y3VDfsi6SS65PF+AytLGeO/TiKmhIV0L5RKz01q/G5Z39fv2PdbL
t1ym2SlJ7YjVzHRWBcnrAKEmVN3WcZREgyiflwzs+zo0t1bI7s0yHegnQJ+WbVHvfAOYbqsjXo/y
a9mUZ7Tb+sLsUN8is133OoqcgnvbzoQ2i0ce3NHdGpEg0MTcXEdDOqzrBPS16t4wrjKrGwhLdAhc
AEm+cSW2k2AIgH9Z9hpcOgEY1LUw3LxyjeDqSqQDYTqJ/0ZelsNWGTAHRL1FW5B+EfcAyIqsMxlp
/RddCUEByk442sUuYJOYyJbkgGA3DMzL6GXIlEc+y5MoDzXz8GoSKG/SqdoVtQWaYYyDJTnlk+FK
UsWgB2RQxnJWdIOfF3u/t2/R1L1EPe+0tDDIr5gwMmKvZqaV1OuSgZXBn4QeGg8mJqHm37vR1N67
mpx1VraBFzyswfd23qbSmEmysrK3EHD9hscoQ96PzUEctbrbDGlAonq/NWEqZfwt0iGvbg4geCxg
hKQV6JkxzdYpc4A9Enf2COZbqPUtACL1qw/mBTbFFWwbQ/HAeelk+KK3yYcJ0lsU6O7sScfZmcMD
kPe6IYHEEP17YEL54I75Eu7RHic8wu1ZC7R0mTvcHtNfNIco0m8t7fzHbhnAaRg6d43CcVWWxOtq
McEJbbEx+eenSDtxyzMeTsZ3/EtnEU+Y9xsC6iH19Jn2C7Xmu7HFX1XYt6EUrxhqqpWDvW3VG+kz
kU81zuJs3eqgoNtOqqM+TOQtxlzoOWHFQeQN26Zz3jvkC23P7V+U9M+B8zw13MYERVdzWcOCerjZ
Afo0iigs0718OFVx65W9txIswslE+ZMk43cM7QSTkHoaEJ10CZncqqw+NOWToMBcz0OQRZzrDcqC
xvSKen70CBQ0kuoHFtXOn4V0iaURPOoB/rH8a1HPU4HxL5XhrJghTqyMj52HqiIeCdkL1MTGMibf
bfBSRlPEQgXMtfvWcZijuE9WVbORmeMDFXkU/2HgY9w8BFzDDcks/Js4tDAdAdslDq0NqbIKur8F
kq8dXjt5Qlu9Nq3mXiX8u2YU9qvIl/EG/DhEJlLnE939JMCJbb5t6EddB1BIGqqxDWkVNM8kY95x
fqi0wl30GWFhYCQYYazsjW1RMa8E17bPcBmtcU9yfJBCMrnOt6mxYmWe8xRxfjxngdzEtSY2UxV/
ed6ZpDNvieGV12VWmfSOd0APf2lHjG19gy0abyI6pLpdI1e7hy6lXRLZGu2NvcE+46FTqlF/GsiS
cg0YZT6fwblCdZAC9664ByOLXGEJ8xMElmY3L4N34SdDHQYprLV59/ievPuhfO+Qn2JETVlTJTx2
HGUDe7n61KrmVQNCutam8eoa1R+pZ6yK2HX28yKDSXpbWodAGMvc88ZllPdUSNmXnAL4bgbWKmYg
2G/wm238WDPIwu7+KspPuE5PAd7I2EjlGVOt7vELo7Nn2gxrram2AhRa9kvUuX8GGsgVPhE4OK54
bcnV6Cb0+S0zK64YFFQVGtgkpjQyM46OBMIEgk0+q/bV5g+mwfAOdDytkU/3q4wJdxRoYTfMuM/Y
B4sSkUkFOolziscVROyy5kDDT+qvm6ShuQuIz8jGZofRnN2AOZIw6lqHPNd3I6UhIT/+gVM32Ig8
JZrFjiE0dbB+cuq9GGmoq/B+175YC9h6YSyDE1jjZOu4h7IEqIQD+dI3dfRGsb4eJmHdyUbP78jh
N6HW9svIliwipvdU+Oklpy7o4EgyVoygoMaqfXO4Q8cueBWdzeQmsU6y0M9pFMavXag3FysCiWvd
qBcdWqznSNh88KZPmUCqJsEv27nE3bw7dfhEPiXjpiYi8rKB5KMLezwW1hwJGaftnnKYDa8ZMpa3
h/HU21dLB57dI5rIoEJHobCXvgMVsZyC9hyGLJJHB5tPB0R3FXA64AQck4PZAxdlIXdgjsmQlYC8
Fwdk3wWH7H2w9exF9Hn03KQNRr9UrUlTHzcNjrcXHEnlV+21EMIo4V5ks02bLHhonP03HpNLFrzq
wmoepjXpLwpmFJLU8ZnnjG/bvA55u9d7YMHtHPnsGIHa5XE/smFjhM8ESlTHmpi949QkTL2KfMIY
MpJ4TtT20SpsbQXCTrAItvmipxrSXxt02qqZ/x/P9erjf/8l0BpBcvBupH90R7RpAKI8TGfkH/XH
/z5olmuQSjD/mgitahlxey3bzkNhuE8yZGvMLfvjf7/x34fahuKbjtWAV7pi8Z64pji6Q/b/H/IS
V29VRin8AU0cs/lPU9Nz9yHB19OUGletcmDG81lWns/tg38pgdjTwFib/xTptXFNHFu/Ug48e/Yk
D9D7EPjk/HgJuNGv5CbpV7TlThtrl2j+P//7nchyYWlF05ZF8oGIdRz6MveynacnDG4ae7oa2mky
U+cC8me6lp3brwluDZfZ0E/XwbfGa5d4+QmE587mW+YK1dMNG+/oEtDpu6USZwuaI472zOPEC20E
I7M9sEytQ6PxBa3N2r0nddCfw6bGOzXTnCJ3XsEhBkYnbFRPuX+veqM7B1rIdDvutO7834eW9RrL
4vQb0eIJP7TcT6JlXTF/KOa/MKBm2IFk4ukZy4scTBj1UMxBTKerplPxOawcCzKqhhUyZUOYBoTD
aFFKqCEJFUsG093G5KBfKBy/q7pCoiz7kIwkvcD6bs4fGAPRMBpxuja1xl/liu5K60007VGZy7NV
kE3sIpZeK5sjxBxJL9VNSv229MS5nj/EYYyDXmFKLMz8O9UGtRXFV4K4YGHm+oebtuhPnAzHkXvz
bTktC0yzD4J7mCxO4UkyAsTFrBFE0uYmc0VDwU5KcLSC/3r29D56xnK8KdBzX/77FWNd66x8KsBi
V6fSvYnWdW+Nl7o3TMKr8dT1aXeFhB5s+5HdCC4haryoYS+vN+kzO44tO1NnRYwKTqBW2ndaPv1E
ouoXCWJqJwPCvnW7oPAL2Ko4DKZXKXTNn4kaLfX078AFU5BNXnVyImAuFoPLGEWNM0dVtr0HmcEZ
vpnk2jv6mRT8jNyJ2jhz9RqvowXeqbeUuGHtKTFZwWFMxfxS9a8JpfRzYtySGxNmn8uYrUVWDVem
DHRCs1DVl8jrIGFXWFd9og1kX35TSL+gMHWcVrsXCgkPYAoYXnHsrwaHvdSkl+9mUG+zodgRia7e
YC+SHBgr9DLU9YfY07auh72iZln1rayPRA5Ms6Mg+L8PxP3upI3D1Lf4YuWoPXABvromvwCt9y5s
D1C4Dc5ApJgnG/lu16x63VKaK1U2qBuS1PjRR0usVfw2dWx9Qv85REUCBR1aQhfCllcW5b1TXGSk
okMVK+sAUyMmm+VMvi3OAu6ghYzZNxspOeajYM1i0kqnLaX/ruammK3/DqJJXMgVARPwkXLjSXPd
58Jl8mTb6Eas5pIhJOCv+7tKIj/xbI8nsA95gLu1j51hP/g/DPD6WYUrnjIM9lZEk6W5OPDDkL6r
MPt61+tA5poy32p6eHIaut9Y21LYR0sRO3+1bNQBZmN0mYJxaxvZgN0relGxo20av3+3HWVvY8e+
Y+q7shT/YvYYHQMNSWEhdyzaYPMUrbcnsJRp6vx14CLNtrhEp2VGATVNGVzAHm6ozvvEjTjUSZiE
qUX+WycJHx0TPV0NgUbWRUuoKgsDiGcV+ByhjKdhJFhucL6agJlKB5FpRWqGhw4xwoAOLGUEOXBu
a9DC5GEW5gA2KYB/NyrTDRdFSNXROtXWqr9lbfargn1SReZFrRHYq3sASjyTBxFQ567oKQgjr9lb
VSjOji7bJ5XT7bU10w9pf7ABUttYI/8Plky4HosIxwU4IdHKal/4DbZ3B8mmle4wvGcgaQRvAQpJ
xht6DMlz/t4GPdzCJBlO+Bk3wsvhRJdwNkyJmizy21PBBHlxqaEf3kbqp2Uw2v5GtnF9S/tNGYeA
xMtZzKX+hQjAl56PT79D0jGMCBM8gwW+HcmP3JgKnHxQ6SfYaQ1hvguRUVIoYQEwGTdjH/3B138u
+QkhtzDIloicc5aP2npmve7ZJKVu+5R4hbmL0+jZrpqbgykdauC7SD/GNApWueh+YYNFa60G12jQ
jMHNRDCX5ANSNY0QlUoO2xTS9KiH1xioKaZqiJpaVBJKAcWHyzeusgDTtMl8sGJ1ToAyAqBFugfY
lhGRUaKfYilE7g8SsqUpDh54F4rfAAlx+sKcC3OAW3+75rPhVN9CcUo5hXkcXXs3NPVzposvb7CO
pTf9WV7qr+KGDkj32y0blE1bwBpAk5wg4/GIC8bzT0YpYIHsxHYvI4Oo2qXIBmxTD3YRiMQNLgOm
7cx10E94u8j/jJRi6uavmpEtQktLYerwTP4TfmAboipHJiDpxVEg7AodaT2r9FUxb81L6B5ZU3/2
k0ZkD18RvqjdZLnHFtBaOsAUctrxHZjBVk/BgIzRJgzFi+bMQmRU4k7CYs/EqSvtbdGDAWqabxxZ
79Wsce8IzlsYkQ/PNqPQz9x/SE5QomxBAclt7kETzmsZ7+nNL6FXbKsKgF1VaCfpEUTdGP13j2CD
UawfYZNfWyGHFKnmv2lokOzH8KRGtbpVaxVhdinJC/PygUARlsSyVc9JpB9ghVYLu2l/nErdurx8
hE0ybhFzSfwOonorHH9VfFkcxwAwxbeEn4u+a1aWG/1bpsqtFprdCoc22kCfDATB6LKm7zFCk+Q2
R7zXda4tK6NkXaFiRGcKJq7E0CEIV7AS7ZG4SF10d4sxCnmeXmPyteJNZ8CV1FknSDjVsSqQRrQl
nBzFTivreRklaMC6ulkO1q1uWrkFkiqAMOFT2N4b9Lisa6LbMP7r+ia5Vf2jsNK1LpyHTrqkL/1L
l0q18F31Ovq40nC48yVLFJmOx9DYC3mWKgFmuJNLX0XQSTUYWCZQYQqfT7MUPEvlj+UCGU8ma5lk
NUBqklCMVFjH0CdIqe5XwEyOIC3+9Kpzz1FljSu0gvus6Ypt4GTvmMHjNSyiT19DqCB18rRy1NeR
0ULcdOjFWynW7kRFTKIClbulf3NSH7jEh6VKEbhZuRmgnToN6fQCOtBcJTIvUbI0RCGYw8tof2Z1
DIWuql6A8R3xkr/XFlF/bVi+NoW7djv9J7p7RSi3zYgov2glE4Ym33jCt5YosIlKt8wc+bSmrVFB
bMTdNAh1YZs7qy1oSlntcYgUqANaL37hmFwVkOWPo/kSwDFADEkAamMNhM/w7K2jjOmjJHgXazxw
cQ/xBq1sAo8OsbNqHr7HzDbI9U8epHlHfzNM69Fn1a1gUJbmAS3z1OYbBpBR2mzCHOtcE0Gi8YZu
NwjGu37gp2ciuY9ZPL0yrnmy3XoWM5HmiRxxldF8IrCTn4GBhzOA1gvSAwh7/BR7bHHpLVFKYvDr
omOThcO5NqJoSSHaEuluK1oonFvNohLonbB9jUSXO1ymyZFmM+yNLzUaNU8x2vY4pYUPC9deuYMJ
wljNUd5qYsYsnwYN3xuT4OSo2fW7kcCsgf66UD3cSpBse8PHnpSN5py7Y90NzErbii+u6t/inEQi
a7xPDrw3IpvXvEobu4tcZDvMZMy6PIViQybLoqcOf6CXeTMrRppmrah7okMbVcGqKdQ7yEfgSZkH
rnMyXozCKTeuAJWsxfTCkUGCpta6q8knHAMRU71qXMzp9GQrtyfhscDKMXnTPtDHT12fHoz4LNws
sD7wU7JdIXWqzoDta8+64bzPe0Te7kRuMZVwfiBVPvUFfqmmHfda5O4sFEVYWZDx1kijphgQUJmU
2TWu1b7s/QNh41pfs85L85M12BamN5YeuXzX8xijcIukeATgGoTVQxIGsyAEwmdJTXdXIsCJfCK4
RHGuZHW3vTlwphXjrsviT1+PVjDax8W997P0MOMZVrssI79tgPMkp9oF2Rk2uOQU30PLXAlsjZEH
uzINTTK3zXUCcm2nKnQnPTz81ahOoqyIXavzPXkAEHySARm6SUhGm/P1rw3XRw3TYM/VNPUGaY23
QAVZseF1iG2//R9757HkuLJd0V9RaI4bQAIJowhNit6zHKu6J4jqrm4kvLdfrwX20+13byhk5pow
SIKeQCLznL3XJorzC0ADRo6EoR1dt8meiBpZtxAMmto7imxmgBGMqNIyT+xP+BndaqbRiLVsWk5q
OFZwVKJXFzGd3rhej102rRVxbFpFyJ1rnkrmeg+d5r3YI4E6rDCO6L9J0xYIrNyRVhiBOVUY4lS1
ZsgyCAqy5nE+FGS7B+GzHQcXewy/p316YeypaeVM9XLU3XFrdo96jTYlY/5PzAFSmUsRsnQEvVTU
qlo54y+8hLaVoTiJpLuAJ37Fp+KtJipieDJwC/o4PDuDoKVeN9Yo+LVVGVk0BZuJrJahHgCpoFPS
EheQbOZfkqjC19mhGmX5AThVK/eDxuTIj7eEk+EsFyZ5AjqUQribHsskAhBJaD1NLjPRKmfSQnLN
jgwIlHFpLaHq+/uGEHGUePTOBugwdgVdy37EzW9gPXX7zdTU23Go5Zrc9MfGdmuqcEzeh95Gn9cE
B83k4n5NlzGazaAmslfG+66cIKNjOltNg/xJHAHUSxquh5RVqFM/GkmWH4uhquCoImsxpdpG7cbT
AnKJyubm+hXyUEFqkmt4zlttz/g8Psap1kPnrQdrWss3j/ijdizynZ+jW9Q4rb61lNLBqVsRUZmZ
/dag46RbWprn3AYxZ/h5gxjgixgHuq9ZOx2Rd84rcG4Su2az6yl9k5Uav5hl9YCI9J8ec/qLdB3n
VbgviI3JT1I3XUn9EKrhnfgqnCiqfZOaKg6drRMMwTizwC6oINjcQfK4lFsSMnamcrWb09Wffe2j
v5lF3UTbsJqk+G9YW1neJbnJ3id5b5gIHgnUjMQKtJ+mYlJk5viyKYcuPQ4dlBRjvgxNkzDihDDX
iakFHaZvQPwhWft0X+KJElYlqZIgvgpERJBE1oXILGkdNS0Ol5hXGob4mWojZ70axaeUEO1ZtEVI
ysHXjs3eQpK1DESjLZln7AP0hQ/OlJsYlxgojDbVl9m8xsnH9EDYrbvoTCNd6J0uVpRgv8HjeG+9
wiX+mQAE94uhd/kBa8DjyMJzOXf9UcYVu7Gxh3VCNmfbocTymgvHpQE1fWTSSEsRchZC5HjPKgMA
OvRXECA92ANOXXHardqmPMpiNg9NETLb3vhhgQi4NODLG2qJjEX1K2xNzg/2MpfRxYSCSLXd2thF
C+QMSk4g1bRMiqCjxO2xkuJH6I3QBjuXH1SCR6pLPGqLKrpFujgPw+RidRrbpWVM+8bxfrRQvhcT
tClEawE7zaThtm01/RJgCuzLkeU66ugVNb7nPO3PuhZtpNFdo16wZHGoreRbL0wOhWS3y5KQpaYo
vmQRvD0UGPo2HtJDXbNQsX0bdnrX7RJhjgdY2OtaIptrRvczH+nGDu2SOt1M0XVv2piuQxXBfUfo
0AXGm6QfiHil7TfS0S/0G5ZT268UPSoc9pQCgsR5mQDkrKPaRTdqOO8ZQczYRQC9a6lYpdKeZv0m
bAMigYcxdJCLynabRAZIbSdstvpwLBw42gWGKfyIESWCzRQVx0S5IcrC0FyC4v0CTjAGjVM/W02q
Vg7MGRCHxXKy68+iWEfN+E0zSsB7MJXa+MhK9aoGOhCjw0S7tqqF5lNVhJhBecFuxDLAtAe/dGBh
gBVyiwCHybRXzmeF2jyKRFylo+BVs+e7ORb1QcveWH7XiHjx6E7xvkglPA1RrlTUX/opBbmaZs+t
IboVHhGs9Tn1eeJtMEXhlKrUtcgowtEt8Balby3NjNiKyPw26tOTsq19ZtjNNpzKYxoy+3GTGWyH
T2Ht19MBGsmOOqLA3TtC1Kwj+uDV/Fq8IAGAn1Phr61UmxY+7BxDlpi1wxjqAZp/lXgoob3xB5Un
oARRVzDjSQTJO3N0xdwmMcm5CrNNj4SYpTxQanOI3oaGFkreah9UBqIIi4wVnZTDHAp1BGFVXUkw
KhSMLMQFkwbRGmHr0c4RIpbDeBzmrqffeT9DzTyYWbcb8Vxt7ZU5knbSl4mzaoPpU/Nm6hbUfDs/
kME5wP5nlwT40CVtRjofGEh9IoKxb8onmZCRWg5IgMfaQWJrcbQ7DmeJzD6YSRFSknkN54YmyQfa
HudoDTabPnyvH/xWPZDoU5C5TAujK+utb7s/zU4utGKkhkDRnzJsLBbleJQZIi5zCLRViKZ9UiJe
A2XwOWfgxQsVSvQihxXWATyQ2OSTFhWd639R9RjC/tnhI2SyZnE2QDaFmLO+5TrVX5IMXiWTRvwP
dNKUPtuwOKIjV/7k1RUzQGOtDTZMEZe6Ci4tsGJ2sBmaZMZvwEEPGDz7eXUySPEddPnWzvpuyxyJ
6ZS0z7Ilb2P0EQuW1B+sIPlGSMHCTug2trYaURdwypHGeu5sLODQN6vM4CCPer6C4abTQxgSesIv
e6tQuiGVdz/a0qSfJgRLGTy5Ty5JH22ffXiJ9cmU71UlBWQkKOQDbZUHs0K52sPcDuZ8Ir2PV03N
UkI1/gqhFAYBBkKZaM1R5UaF2qqERGL7G8I1GC7LDyNysY45HaB9QyIpnW9m/vhlHDGS+8lsGqCD
GepkzJBIgHjlyHl9nbf0ApPQ8Jf2kD3ZF4s8XHiUdsnQhGlly8SEQO1gqRCRnxM1fRqsAOkATx8q
YMG7Hgugew5W8xUqlKXe40TPRmyJRke3ttKoNEgvJ96Q5T6J3pFJdcR3WKoHEA/G0vbJZZHZ3o70
8uiVzFtrjRIo7usFmlIKrpwrEAphQLdR9/noCBZKx5nokQmkXMDEhcchlxvEwhfhNqXWu4gmR61o
1yMKYmQlV3FJcVJf1IH23KZIhHKB5zrX6PVL1WwdnL1252pMu6RYyqDBdYX9yMpjh/LQj15q3zPL
nSMkc7WZC0uDzenPt9XO6yAzannU0ZtFzmOUAkEY+06LABlPTrxxz+Xcd8ycApGsS6Eqb5j/WCa6
/8j4WitVw3LLNijtPrzesQBuwSWZIGQWECxWxKmVCzC0dM7H9IfK9OfRYbqOB+YGs61ZmHLQHsw0
ZLZb4WmtYR+d4niSiIvwilnaLj1mJiFSbkkLrMTrNTlQjbF0fXgCGxeoXrUhHfWSyGLfWAy0lcvJ
e4wGE7P1RHZujhJQ0zk0RnuAmh3eagvjDwrr2pT8AcDwlu0sMEoCSSaz+Sxa8lZldCNDjGB0J8TM
YFvDJohcFv2D8+TT925Z8GQGZ8ionr4ZHsoa0xl2wqythYcQCSF68hSZcu06BZrkGHdv6eNndvRp
IYRCjUWyeu854IaF1S6yOP+ROFa/1bpvjJLijISZI38BoKFcpDo/iPow0L+2nDxgJtZAiyQCFY0e
SBd1GnRxd5X1tOIRCDxxMnyrBLaS3DV+xKTb7Gx0GD3zRxbs1bqtgpMT0+dnPnaMKBqvgPXBI4ir
02BIEoWznFKN3b4OUTY3oqxgC8v3R28ALZzqDeahfKB4XOS1dyBg0Pbm4b/RWDtG5ScNvVXHzGdp
zEFRUJvJkwdy79MYj5ArAFRi9RvAGgGOwQdkdNB8DX5D5X3Vj2JbJOU76ZsmDYsGAa1Xs8RxvtkW
ROV81w+SqVH803T19gFTi4PcTd8QLJCtrcY2FrOAqy9nFxzTEGHKfYfJkeBb32ARYQ/YtstsOQXm
ejDZhWXW9HPNmI+tl0tdBnhO6E51YY4AeaCaNAXRsxMIxAQaA25Es4fZ2DyRDpFQFVKOGzGTkMFl
iBbHaMOx4blULQPgSw+54f2g8tRTvGbOvR0bhzSE2rsGvX+ln2nhTu+WwBoQgGusuOlP17tguBo6
M31vRvYBOl34iFU5BSafDqHPUQI4roNdhrVArCxrru0FuDQ5n+m2Ex16Gw2SRaRyWhA7FlnFPjal
t7ZNFrKuv5cEl6IiJbEh6OdqQSNukpCaNflOlN5g2RAhQbV6Pn1Zg0GqGBb/TUdm3kPYeP2eIWKb
GiaqvflghfJtM2CEW6ft0lU3pRdKoVuMYK/GQB1NU/W5Cmyw+F20zIX+5BqMAAUZWK7ff3HeVNWR
CkyRAR7Ddw7FWaSQU40oOMgpWaN/798ZfKEXY6T23xtK8hDKsQMgtvspHG8/DPW5bEhBh2JwBpZG
k4owGnRoNAlGfeUYFegnmb8WkDr2YADVog/pXA9oOKbaeJL1dzfxk11hcRpKSABkdwETGETEQusa
Um6I2+hZ+L/pST9CHab/aZBPlc0KWyAySJfFk23Fkl8P6Ilf9KzpPG/h6F2xFEu7cN7bBO+x8pGw
ME0Iun0euJwaWZmbijm6a2Tbvoo/gItOOFEqJjyU7JJWQ4GPKWxh++NnVOpfDCK0FqUrfrpUEx/S
1lGLrM9eWlFSYp73XasQsKdUFm7C3i+ZNmiM76K+1lHe7ETYUGQ3xDaxgi8pg/Ah8OurI9uSI0NB
oMaNtOinhC7ZFPzwbWKUewHQVAtesw7nShcVP1GYmO/CcrAIqBCPBYqoDDeqWeubpKYnbZTDSxgj
PKSMgo8tDRZAYaZTYVFnJNKAnoV/LgLBLta37THLbBIFZce0eriWlaUfSjnhdz80ImwfTaOPLg4m
Th2H4mlsWk4vGrtcZ1XtvhiipVdkD5CP66NyqVriUX43ifTsBvOj9JeAR8yFD4sONxHjPRihihb8
k5eI4JK6Nik9nIegujj7JqNO1xMvsGWawLdZZZ1ZEpIlOKIlGaTwxFhqSb6mkUJM4neBlDN048mR
ZKHZXjUuYxt3lenQogyKLVoa/puS5o+fIFXF62BqpCghqWmsqFt7pgmrxdKjRawIR4c2FF8dnY5K
nJjAUKPwXBSPUs9IfUuGH0k3TmuKbLQPum0/8JdQESSw+aoCMkFFORwNfYBIHl41e/ikaNE9MwAn
q9Y3opU1shNAukwRqA7euTHf+tp0Dr1VfLLiD5aWqHda3kcrfKDOdbDnZJ5aMa/MRHvKcjr8Kc2T
VZNP6ZmhroeJjFSjkPYBr0mNN6ZYs6O/0DnVP6q2eOao5u8In1WOxw+UXIlJEV+COVCsqnRN7DWy
MgjNZGfzGOmaJmVhRxCOLegpFY74tIGfKdvdNWCn9yYZXw+StKWTW5TWIjB7cSDOJlbKPJY91GUn
z/YmwNN6dNeQVugbhyWzZ3cG17TRrgsJgTJI8Byb736PQjka1IdAwEa6+dp0zEfQdBTeK/ely18k
qCMfMNRDU+MLHYNpRUQNUfPdF1Tv3wX5Lg/RLN6xzNkfO6+9B/MtDpiHC3Ztq3/3Qp344Nj9btTp
mrejXgY8naO5IFDFujTRuEltagFeH9AMaDn5co48ZPIc181Ml2Zk9blnmbbqFf3p1qr7H21g7mvO
6vi4IdKOBGwYY08iHNTxB1e19YL8kKzsr6WBI1gz5FNYtoTviLefqJ1uIcLvAlFha5UomS3/lIlm
VZOR0NrWVcUeGPISLxzpfp3Qt6XhbCPbhoFFETvz1OfQOLCj4PuEPt0Z/gqAQJhOfPWVnODN/yNK
syZsxpf/AVEq7PsP9X34t+BHvvxoPv7lx/15548UtOk+rz4//so0nZ/wC1Bqen9YuoVIxbAF5AFb
sgXDYfPv/2pafyBpYczQOU1Yv7ZkOfpGNpl/wCTR2btdSzdNoZt/0kmF94fhzutHR5q2LSjk/l/g
pAbisL/ASR3hUEo36K8QOCI84dozvPSf4KRI0hUdxFn5HhesS6p0ODRF4y1rLy6/ISvA++p/5D4z
hjxtQxJNZf/IahgnzPwAS1XvDSWXF/q62c5IfMp4yrPfqwG2B9y3b5YJUMNy3QmZljdSg8VMc38m
4sytbrTjW9L16cYa627rTdAT89h4/PXSEv+GgdkTHqbvHeoewVDG8MFqqmGcC+vLSO3qISHF+aO2
PY4At3AeK9PIjqNpITLW+vRjBKZaidwA2FZ1u9abI9/mJwAwdNGuf2E5H21cnL7b2Mri97ILfz2P
OSEDMy2AveHZ4Uvu+U/t/Hp2C/aQzmR7ItIE2oOPBhkLus04Fwsi+zoMypYRfvfTwDzBNWHDr6uq
FqdGmxA51yTMe3FKNfvXU+7Pmy90xz+XMm8JIefBvzfeX6BugK5H+HHv9/96/u/H9TAK6TK6kLf+
fLn7tftz79cal5M2eLx8LXOssyZr4G0V1k9uWzqvA3vBJUv6W8GZ5xXpZnN2HfAC8zbD8sgMiPKf
922BlaUn18cicN+ox/50ZKZS/bpZy04d+xBXzH0r+tCO9e7Av2SiUIskasKpNJg09RhMmE/ltxw7
+1ofErQjpg6b1ibLtgDkgQmDrYoTPokZntrb95ut4FeDooehiq1+6n/gV9bP96e6xngIrLx4vG/T
lPUQtzA80p7sg8FDAUDbirw0RIdnRHdUajgXnAnq0dfKUOKsUvJY/UCY5yFyhnUagHUaMOqy1UdW
rQ3degZpn9OybDmVjAT0pm6NnG5UlxxKEGreIbrMy5L1kADkSQEbrVmMZZehr/M1BbnigoaBs040
Vhe/Y641WFlzocYWr9Peay+DN7dMI7+/KNz569T1xwsmYsW7UUkeWjpD6K7MS+5q+H80WO9+hJp/
aCz7kvY6HBkr9i6B6hy6h45/Abtmr/woV1e/iyVqCC28DhNi75Sp3XUwAhIlIyu9KtcxqPL1xZWR
QOdV3PI6iJHwszkAd4CbNb9bB+9EoKmgtHNNSXHjcdl0HVTYrVAWGWSXElnmowTg3ahMDUDQ5xZ2
tRqsgllLo5UrjaSea87H4t1c7erjQ1nR01ePg29kfLcGMW+IH4pfMnlUFaBuP2ryRyUhbo9Cmmet
r5qLY6huV7vJ1/stkYvmcr/WOeRb9iH1yPlRv++fOOy28by4+NuGXktJaOlmr+KfL3J/SAMgYWOT
+PH3DaR3tlQoEQLcn0F58h/vjSJAbTojglzz5333l5LRQDJUY2g4L1KDgsb82eCtVGtUaJRp55u/
L1AOEMyNO/7vG8zAN1YYMIx/2nB/J5LTSIsrKEX/fpX7BhQFakXWTIpj4j/f475B1wIL7bAkyuqv
G4yYhi5R89gb5w2/v4gf5+mShZnCvPGXDaXteoA2aXT+bUPq4iZVI26cv23IrLpFr9QS7jb/Tr9/
QJOFzCJvRLn+/b735zq1pz1wOjT+vgHrDfgPs1Wbvz0jVvjK62xU6CwgOBppuDcNw3llUFlKzRnf
UmPyt62m1JpwdLjTJSYpHVV0DXv1XKScBUPLVae+6pGvyqlYknWGxUDUXypPW6eTY3+nk1g/pMS3
coBbyyrMYcjZsb3VmYRvSD/qX1ILmJDjW99hPF08y/B2xlxlqisn2VSljtYsUuWrE3SP5mjl3yp3
EHxNVV37CGsK2t83FvbimEvvmCJIe7xfVG6bn9tcru63qE1yTEkUwsIpk0scTc2mK0FBonlKLkMY
G0QBTLgXWic93e+7X9wf3LCAIOiwtckUnMrHOrlapV5dqzwg4TlAFkEqmne5b7tfODmqgLQKLyC9
4l8Xozf156TaOoZRYsLOSTqYivFoaOFJozzxKIQbP+qRH15oAxO99J93tZjMHwO101TYXu93q4pt
pZFsGmYXv558f5BJhRppY3O4P+p+F6tp5F1Jle/uL3+/r486HNqFVW1+31dKchOMVgHknt/4/g6N
oGFddmoGh3Pf/bkCC/smMDB5/b6vL9Nmpxn4J36/HkSg8cAp9Jn1EqAkxMfaycbvU2X+m9NW5tJ0
4QnR/Btfa/JO1uW4Dkt/Ts5Lp1enp+wENmdckgE2dnUCaMAzULFg61e9TG6y0aDARHWxSTotvvUJ
hZ1ah7vR5fbXegyyW4yJdlEao7lv55ucP/E+VaF7pBeZ3ujcvqG3CBhNmfh487mRuF0SzKrg6X4r
HZ71qFCv/dR8pVbhHwNk7VaG8j2yOnREeTtdwla/EX4z3iyrtg520VOU8IkTVNAPMFPgn0yC6Q1b
XX9JQVKtTC2NNgMpCjeMQCMVcZVTtYn0W+pTqhJ9GR4VaqkytYyb1ucbTfPMJxm26WvSfSAPEbfS
kNE1GOxnolXTgxUTRKhaXxxA1YFZ8Grz1hWZtgmbKqT0qr36vdQvRRA1q6ir2dejIVwBPrM3ZlNO
CzLA4n2ACv5mTxqKsA5AxP2m0KCzAR57rIvho2due+7BD9Avee1sgFcUBdf3752k03iemvxzTMvq
pe1m1AOJskxOcqqAfM/eKIwN9Dvy66Bk3UDvwLPR4dW4hJgdRrhIi/uFGLriAEBEvxHa+R6UJiNA
UBk3swkXiSGql2aQZAxV0D0rklkLUxM3Ey/eOWyHH/fvjWmh3HtRNy7uG0vw+XajmJsmuVobnW7d
yoRwYAvZwe5+050RRXpsipNTqODRGdIL7Y6NHhf+U29rHbKFcOGZkXOrJmt2iRkstoV96/vU3XhU
CGzQUaDXKvfGP1etM3hU6yb1nZtqOIa6EsOTarVjaJX2c1dNpyiVjxZ+36dgKE+OXjsclYU6ZZTs
Dq2lYgCX9sHLYOPp6aXJpurceEG6N/X+GYIFiLDIOgWOnV4k4WBBc3LtfmfXDiCRzHq2NZK+u9jc
F5x5QqutEMaFWzRuy1lCu2P8lockG+zD/dr9IrcGuXPpCQe6JjdhW8lF5ARrTE7Et0bDplL6d18j
BGXANwgIrfQPYx8EB3cWPSA2522eu6yXR3Lk9b2TxRu6cvDxEMBcofbLhU5jekGeRHtu0DELzf7q
1c5Jt1xiw0IkQ6hZuqdIty9x4b1Tsw5fsiFPdpWKnwsvjhalovueaOpqwU5ietm0SKfDQzVNL6Tp
jahpsnVlZ9kOobWxqISqMZV7ydJsKhMV2fhYkQL50GH9zwRpLEoTX6kJM4g7+rhKMwEUD/1zPnZ0
w6bmrLwe6JWdfmEg3CE1DnXQdOid2sY7ZJ6YYSnWQrOpSJRTtWt9iulucB61fJrb/z8LP2dAaoZN
WZUbU5F6bCWYSn0/X4+vsaKvLwd7FtWX36baXmdkH3lO9kxG0keTNXJd+e7P3jS3uQ0P18MTjTR3
FVjeV+r6n3I8NY716EqrXPml89ELsgtjmuVahnqwlO5HVcZ7MQL2Dsphk5sl3d+qPGAgXCYo/ha+
mVkIgoFp4UfD4IvC40mVhCoXM7yN/ie6/nJpMNU1AnXMJP57q4+yBdV2doDSQ0RV9+giQJMHGD6I
OYd+Oh7sMuzWZUuDd4DjuRG6gt5AeUqT7Ia5Hns7T5g7ulcaDgCvWBwLvIKa7pQHmCpoxxEtena9
jDAWn4g2+ASrEZUZhmPTXuUOZ0mFhDjuxLUQ1N7nCpYAGqiSwTyA694XMa0Qn8VzWmF9lfBDmyj8
JDs1Q9NSvpbTsAxRCc9mSn6gCMUOP9OyzybSXstiA2NuLV7MnMYEEKR64ZbVebqrolalZq9JQcAV
Hm/KnDaXgYIVet0TI+02wRJPoZi+fYCxxXBIC0BX+uF11c5rmWHkde09tFZ4PiMx/0ICrMG8EqeE
SbE5CVtGcf2NQh4dMst56r3mWWKhTq3y2nnx26AiEtFJJ7LaRqNpA0lZFuKg5zkQB7mPE3StncjJ
Gs7IkkIjzYcY1qMxzdG/VbkkMBipDrSg1k7CTXHOq8yDvMDjJoZa9mLQb11AyuCQbAsdx7/lxfru
mYJYexpfnNKC9pYKSnMO0uG0AjMQZHMkR/MmgugrcuuYPM7kYnUt0Bw+4yIbEnsTFBgn+nisMXKY
GkYO0KeKJV4K1sLwg/EJ/+sS5o2+IfwFSX/xQ3U6TPxaTzlqLAL1FKqLeqDwqeCOaqP1KPxqE6Ok
2U0d0mnY28at7Ad08lVwtG3mPnTAk9VQGl9LAQyjceweiQbO+ELnILcQNMApMcyzpBb+EE1GuK4T
yYQTyQ21a/PcTJsmGPvzhLt4V8aEKmc4kVloeAxW0caO/firNDQ8HHwHs2AO6YzYbRYCS8ow5swI
bO+VlQ27IiPrY0aj2dWjR8kqsCY3Job9cUjrL1ozTJR5ihLwW/4g87ra9+5ImUh2DEemOOTOU4Zj
74Ta71ko1zwOdvnTFCI5w2xzHxqCFXftKF8kgjtKqXhJJuL4Et8TG0fN5MN6StDHzmJw2kidVdOV
J2vKFQt3FqPTNjYeto3M1M8IUU8RgFGrXfO1TZr6oU+SbK9bWwZl86SqY29o1qrK6bCnbtYdpsw8
tdY4Uo83H0tHfpmSvdIvutUbH8DBFDhYOtVSt068lp5Z8VGR/GoAl8Wbx0+l0XBfWz47oBrhD3vE
256gl17GZK2luXbzJ1dua0c7GRF1c62j0U66eHPzq5lEHFbD0ra8s5cJm979U5NM+TE3PwekinDB
Y7AqPXujDEp33/XNsem67KSl0yEGPruPQydaSVe8IkS7SiwCL/VcCjOUc+gizVwUemafZAF9uKcN
uqWesrV7uKYW0JglNJTwGCBSifX+HVRatTE9MBFd/VAX6Xctlfo2rNuKwkLVSUSm+qYN6C9yzJeb
Lu0+pr6fniKxOY9FY6+l2eeLws3Xee33K2mSfOmDQdoOPkpGLw6+lppT7JBIkSlKXHQcuop/PL+U
OKY3sojjTZeVLxlGqp1fG8tqGo1dboQ9x2jRnvzA/Kqwt1zccvL2Xj1cUBDrF4fyFyTkQfuG/E89
OdjAl2po6pNXSfcwaJaxCrxJ3AxLvPZOTAjs2NLxFEJuOF5/lC2H8hSW15Ii2YlezsLUfQeYy0zy
DTjZLRQu9I2hYFYyto2bsSmy62Spq9MN9aaoqQVgotM5poVat/xqEaFlNoLBTV9Z2sVtQy5Ag9OM
nrb8s4TKtxUSZjcJVkUKfC10kS2SVzSsw6h/CjJM4UGjrl72o4grdzXEabjC9JKsMaF9rY3hwzcL
m+RafDsoNTHJeca7X0fIAKGllRUEQ81mWEZNszByOK3SSK6IJYa5AMhq1XXZlUr9o/eQyHvaokai
6c9lOmo/HxQecr/Q0BUUEC7ClnR1ULwstrzZVhRAlcER+dJeE3o3D7BPCMSw6GlXEsFJhcInYOGd
10BAPF6LmPkILE7BjwKucvqgmb3uavvVNJpbN9r+DlnsIpuQK46qKQhBFAwO8zVmMP+4RnamRl4S
KK5fGyjMICKbH3O/iCX0S4+MY/V7wz9dFaMFraoU7frXU9yg/PW8+837+w1i0DbIud5/v+d/9Tmi
3DtW9VRTgP3L5/v9WAnFaxWQ+00aC29T2DT//vFJ/3xbgWFYBuQZ3b/An3ezWrNX/9+P+d/0Y6DW
/nf9GGIVmulHlXxkn/+cGnd/1q+mjKH/YXmGZXumS/aJ51h/NmXkHx5eJ+l5iP+JfhPzln80ZSzn
D1eXJrFwBk8SlhB/NmUs+YcL4cNzXUkZ0tNt8X9pygiII39tyuiGbdq6zsdwLFozKIX+2pSh6R2g
ZkU1MuHllQHSZrch0ENOXEvaFgDwt6apxEPj+sY+cTu8ORYC8cmnPt7p59B6CQDfnUsfv3yYMdYb
KA7ha/QnRzxF6BER0qTLShr42iwsJVCRP91ouE0OBg0rfGYV4WPz+K4mtIc02sGZNeK97phbMFfe
9BHCD1aINIEKcq0TTGBLOKNkmzPvAt5t0wRxES8babtlVjWdkImuySClAJdYzgav10aj0bQgJUQu
0kyTK1KgBlAZAu283ZPfrF2L0JfY/JHeuVilSztsDnAdN0AIQa0bMWzGWFtKYhQWedmUS4LtUNuL
dBZBdHs4eC4ywATWh1M/aCUcdqUY/Q5CxM0ijBogLUH6TdjepQ98RGJoD5fDZD0NvvhRzIUb1bZy
NVovrY14y6SnbBe6vhQD6k748j86q/ueAjvAmPZFi49Ifg2g1A6UKOw7nW2Hz72BIKjoemtpoWdy
mh6OmUiDfaHF39qyMLZu178PtgaEzx93LpLLB9LSLk0a8dnwdswOGhYj9W2Iyi8qmNUI/Oh1OQb7
nqhagpoVGtBwj13BQK7jn1nmVismM+C0m2k3SBRE6NHhgzhH6QAOANg2TuFzUCK2GGKPdpNJsFTI
wtCGGogaAUOUNjQrVdE28Nz+tYUMurCK2Q/Uk141mSgV+7h+4sAi3sKdnTLTJRbY8BH+BimmIyZ9
7mpU36wqHeFhWU+lTAZWvj7gXrH2UnMV9gZwNp3QtiAz1ygriKMwaaUbZbhN0p4/PCT6oGleqjoE
NYK+UwYgxoP3UqKjbs0avUDqrl0AA3Tu82e3Hr66KVZIb257WCLeawlri2BEQuynen3VOmA7iXHQ
BbQ1xE9y0w2oAks0Yli1vQNZ0T0ZS+PZ1NW2nNHWBWqfdTwg0ckrqvpmn1mrrn8rWtZrui/VCl7T
zC+AOujV4tkwi+xcFvoZbMma5FVY1Tb+rKBHy2uhQQmTeK7M9OFSZMiVyqp7C2F4L0LHY1FhBeda
vjsWIkNiJBFOeK8AU4dHGTjf0wlIPNTPDS4icOJzFHsj6DAgOJ+j0OO12VrTYUAigcSaWdejgJuD
ZFe/iY4SHwLeZ22E+lhk/UFNTb9IKvvcZ2OzlQ2KYX66YmFjKcvqRddDvcsw5wB6xHTsdo277XfD
1IeQ/g1kXHW4QGI/85Ty7IS8c2ugO5pDN1c0qvMVITwbPyvGxzRjsaigVfoQtJaqeoKU8mDU0JLT
gawTWwI11sFPE7A0R2VPX/z/YO9MtiNVti37L9l+3AEYYNDIjjteF3LVRYehIkRdY1Rf/yZxxnuZ
t5Mjs58dnSOFFCHHwcz23mvNpYtkp1X1ez87tACZAltddS+T9s+Ib5i9dhRnCMTV1ujS0Ie+424a
OonrZuk0W8WNO63jNYenuS3KC6GBKOtRsFIrK9MJ14Ut8DIpcxcYOyGg+FM/Wr4hcBos8iZ6lpyo
ONbMWIdWMOMxbaLYWY06XgMCG+11PWj4+lp1IPHoi2gJHxpqd/Bc5xm+yzW3QZV0xny1OZXSPisP
rU7EWpRvbA2nvU2zQR8/q2Xe4dbYc0zIfTZLVkhY7b6bEKwRuNA0HXG1VUfKZCyqrWWo1zypviJ+
5ABEYVWGdxEdOB57z905dn4367HnR0b3UYbMClh6KCjbDFh0zwJLJ9BXvG1Tg2KuZvVPxbomFWJF
nMBeV3Rd02M+ZsNRc9Eh094KNoT6tltnnMBhmDoCksTeGPmETmZZGwbeNqMDlSaV+JEGAhgE6TjC
sYIEA3GSGHmQbjLPYQbCMZHwl7F8tVRwH6YSS7xsL8bCboDBnkpeTOPBiYxdcBxxXmzpqg9QjXtI
XyiHs1HemsaIdpH3p0r4PoaNcN4lzQhdEtDhNUc3j/oNEyz4Vv34WgT7aOpyv8bu5E+xeyykjMEo
ajfZlC0SP0LXZpC0zgC5VJqwtOEZBBsG9KtI6/qdzfYYZBWa+njlcTNsppYWQtIgBZV4XQRfLu1x
XgOv8zNBGKfskuCYaaeu0NPdtNhAtCyBfKSD5QikBRck4KxewAnG6dv5npOhk26ajU3MwVrLG3un
twsmRAK7D4m4TyW6zKR2vHen/p606Tjh1MtByz0ExfDRaJIgaUE/Km5E95gCYIQ4ANJ0BmfNn/n0
O4/WHBS7YNqRLWushwC3+1jBCEza7s21xwPLYuvrAftvm2kPvTH8LM+7yeay76H0Y/eMAIHHmCr0
EHqW9cRQO9tOYXyRWjoAxiE5iG47FletPODCxqDQwvwLSvFSBtSrOizybYgGENN2Ad1fuESN+N0k
Ln3OgT6rF9wk8wHMKvicaSUQOzIBBwXlZSbVEswY92+igTQE4SCVr2aDxH5MOt7gChVlI9zrBObd
HpcX1uJJsyZVHEgpAl9R2J9zM2yR2c+7aND/pPgsgMkRKuMOfplmmyJYaEyua+70OKQARDkXm8NL
hBDgOJmUuK7Z/LFrCUUVqH8Q279J093bEiEfnyNcLPzlD0rkbb5hSXIxRpEjpkWC77FJraNQLdPB
5CtJrH1TztqS1h5cS5dcv4xOnQEBwg/H4n40EmSR0obB2XU7TL/qaVoy2PRZq7cSf70luV/VeOyq
PLiYnMhcg3CVdAidnfLyvamB72WtWTIY7QPNBurOeH6cwvG953LVLSCNpQxiJz7zL4MwHEzevKC2
1yO20p0ZcSZKoXAkdFtZe/xFX4xGTWbaMXeHZgPCBmoiIVDdEB+j1lQbwFsZ+54jAMIMSPUz4zbb
F5xry8Zen7HbAAmozIubuzdvQrtpeCfRIogdWgiGiSwDlihLbPpJ7tUcuSs84s4W1PwmZmVK8uFU
e/GnoZHHwuuNUNTvocZ+ZW4ACnZmH2bIxwlBftrFDCq/SvNl/7/Goz4eTXc6g4Ia9+5UQUmfAKKg
IbLNeN3DSwE+DQh6iBo/D+F5zMTXookfL8SjnGttP2PRXAUViGOYhPzNPes9rNdo5+YdoD+dJmwY
Vv1qxEU0U6DDy3MqAoI5Wll3My3xNodTFOPxnUzPWWHIp71IJLkju/gBvv5T32tfCrHhAXYGQuE8
gzVa0MJk0gbHELdLmzlc/Po3Ab/yICvN3aL+NP2CqZfVR9k9ZzysumJqt8wluilKLx69KIM+SlxC
dRJi+AHAcKOn+TPJuV1Po/uqgqzY6YXaptUAPbVqD+SxrYIwe2XeULzGWv9oFXTydzApGCNF2lHv
px1+Qo33s/s27HZVy/xYefY7QFxoMgkWT2Fek5jkktbFz5g7sDZIx4NAPhtnR6JZ5WlYJWbR+E4A
TFo6x7IcNoUVPuMigq/o8FPCIZQAkCkmgZgWAlulFXygq2UTNtsRsrO+wTiXETBcxyvUB4mvdUqs
B4uv9RizU2dKT66VK85t9kEPw5buJe8oFJLKtkjpsxwAIZgfVmQ9frZlRPSnoRcnxp4myGiLcCL8
PwALGARYcTmDZBucvTPjSZBIgm3PBfzDyvpQV/ZDW2XqlCuuEJYcEm4aSFRimE8dxtZ77drZ+aGq
7RRaKN0zhqa70R7uI2PysU7K04iPTutzFDRinvZpIr51Doq9LOBpa388me0YNFUsReWn0df1sWmL
u1aHUcFk+FxHxZesHbVLdO/WhIjj5rFGgOX0W8OycQWp6albZv2log+yOFuVmo91rO2L3D1iWgxv
dV2bG04l94anf8wppI+ymtiXhpqdMLkSIvnYZ3g4QGyD+jaovJhLH2eO4G5itAdvZARQqTDcs6PF
0vpZykXFYLMm2nkqhntLYvYdZ0VFYwQa4r0JLButUiXET11o2RUCHKYR82Z0s0SrBsiTSp1sJoaM
ZKUZ7zm3+UpGpb5xe02uc+RqtbFkECtebLZnyiTPod76MsTTPA387kOM+xv/20oNKeIEfV96CC8Q
LjMDMkZ4d9n83HAbhb0OwlzXX2ghZwt9CYfF0tqnaF4JN1/s9iT34DYAO7yG9Vjva7gSjd2YSG1x
P9r910R/ZqtVzI+GgrkfaEdiJ0xOBBC4VR9w24OYj9UgdjjLSJ2FEdvCSVFF8gvgRbjJSfQphBqI
khlyOnDtxRJqbG8SR4DIDinrYln70TS1u4Y8AcVJ7ji9hQmJpGM8MoWS46vSh6Oc782MZa+xfHy2
HqmMWkXdTMRVKImBgFSx2NFzR+aHQMAdxL+wZmp+s5UCVoJ9ADKs05yjSb4QRMbVbweeJOw6zJdI
Ire5L8w5eK+tsD53CoFiz0Kh6kbRPmAV76o7MerRYQwwkJrIJPXoNcaj1FG5b6tlXl2O3VF3F2Dz
Y5hFxs52R9isWXJ0XDQDveZ+jxqGjG6x4s0Fd0KV/WghAXa09AmEbTpYk9zoTebuXcs4sXMTZM4J
Ac7Wum/AqI8tzN8BYNQ65eJUbow5s7NrH2ddsylLlslaC9k8m/S7xZO9LZPDZP9huEHkcHdXEH3F
/J9WCEAhG7OP0FArcgIiGz1LTqqx7sraJoo+1t+aXD0hggTZHuFh9JTzq7ksJV5GDgOagDeNwW9T
lPrWscfjkIU3os/UqDsXB+21r2oyTXpUXQ0ZIBnOhGrAgVQbp0xk7ckr5UeaP7TeH+auUdMu823F
ihdTaZCFg1+xXDLHsvKQucLybZTBtHptl6Ifpar+7PVksrriN2dhN2dyeGnO/lrpJADAsz1HapHU
G4D4cdsi0Ti7lb7FTjpvvQaWtTZug8mBXdV5T1zuGQQCIjTDrVu/l9mFkfNIIHrS0fcV0iem7M6V
4x5P6gOgwcSzu4tZ42UmRmCyjHehuU/KnqeV0RgU/gv0p52IQ4zDbZV335NOooZZkT2xKpLO4Mmu
PjLbusFwiXcAQGrbvJWV5leRtjXb5jQREbdyNKiNsfdLJR2vui6E+x7EhJVO+YYE70eey9+udRh3
xj2EHheBaI6wa9EMrIM4/9PqzvcAzx0X3mvW8A73k7hKyowiREUG+4OzKZs1XsFuO8zBrxFM322e
fNSDIk7becIWFFCBmocULyXnxGoLoG9aNQD2TU2k63CR3M3XtuK1pg67gVLZHZq2PaGiah07LSdh
Lcr22MnOqYXXGZ8QoLxnzyWKR8YapKI8e+kjL9qMQ//jhDNJixb+Iqf9EK0YmGTX5zFXqT+FzMtb
6En0CbVNop1r5QCuHLclLUf+1HgG8vHRWO4t7Apk1ISiJNDC1mYn0e8EOKQLHhrG8zibrO+scKtt
LtTZ0p1bX+rlZSpYE0Jcl1sksX1m3dXEPE7V06hhi0Ytt3G6yTpP1UT2RUujBXe1w5JQ5ARVxpF6
wk2az8cmoyoSOKoJ79pN+MAANzEeC5vkMCDNXjhzq9mtiSrM2xVSwmKbV9ktc5asHWySzYjJCADw
erDxO3TmTIgn1EWnUSCQMfbB0FgIT3VKya1pZ45duo+sbo25AjRT3x5G1B8j8CUHY2CiZy/Kaiiy
GFTbAaP8XBhn+lE7DeevqKS3K+3ePGZef0S+jqnO1ohHCZOTtEHTdoOl4blH0S67j8hqph1uURJD
xeJLFSklsBl8zVFwU9POmiv12BBhBIvTIjwdYBg478zZp5A3sHFyUgow/c7YhDUT4msUhr+knu3j
PDvKNH6IcGHvRgsFtEt5YDXzIWLP96M0ZgXqFwmA3jzUY3Ajjh6oHOT9FRrwX8FuvUu+6ozIP9p+
sDl9PVWBnxoTsrSaQQUjcC6Sd5fP/dnL1DusGUzummTNlcbOKZ6SupuPi9RGFsUlTU5OV6SwP+DU
4Tx4m8cC5fpIYAabqVxPw/DbafIDYspDpLs0+NRjQb/Vp69jxPNrHoCLqVJSe8HM6RKKYtm5D15Q
7wjRGW5LbwjznbB9eKs7I9f7S8qEzx8QBvlaTxreCMN8MskwmnjcKht96JgRPlOM9YaFDm+5R8Cb
yMKnTCPVgxZ8eCwG/TFyXbqWnNBhfuIWi8uEYhPhp5bAiuo06z4eXiNI9sRJZFta4P36naq/XLty
yU3gvjKwI+JEaAXBuIRlZjmNgCm6QvRKzkWNTb9IcP7Q1lrDQeSmdMGTeNF4FwLEWlmdBbgwwsBG
bkG5MRIsaAbEZN8OKh3bNZ6fGcsu8ErT3PRLg9C0hk0zhKi3U5h1RB9AYsmY4dvB1huBCpQSemTQ
PsxV9GR48clkukyPBguhESIySarYD9PiZiBLZuEcqDOTZtcOKUedsAKJU3/nkfM6G8N2nIi/ayNq
9KnM94wSLrKmeW/GFg97b11K6B+NC8KD811WPyjkjEYhQVbUGGHdNnp3aKitzH6GjdpQOS6HHfeO
swp4A2FtI1K9HYNW1VyYsJaH2pczpJEwX0izkYANeE+Fe2Gwlz5JiGBDyXFn6AXbpfwdCRSBG+e+
KSN4BPQg/EwbyeTR81UZuNBh5aaqRt3XQI5WSt/OXgs24xK2jnk3j/k5LBkH230eIjmwrwFNUSTU
5b5L5G8KlEivWdAcl/Rm3dJe57DdBjauK8pULPjNWz67H1YLTHrqV31fN76u9e+18ramlyfbcXDZ
jpnqUx1KEs+cP2Vnq4WeZXOCjIZtHD/LauZ8pq6U7cxSy+hIxzNfV/aQkY/cJcinCQo06nYzsx+D
0YvyLcI2YzsMVbbGB0vHlpWnN9wRCBPCOFIAQmLRoXJkD7ir+1PYuw9pKRt/IBtxNVgBaw3if3wJ
Om9n9WiE5tGoojcD0J2orRG6x1EUp7qE+1QM7kmbxPSmA13us+Snblz5qKMOX6kCtmhD9ygNPcfn
vaX9lZhrO+6GLxpoyso2kj0jyJL63JMbCeCvoRdQJETTDvIlRgikCqgKocuSVswfydhA5JhIUK/B
86eGenGwM7HTjjEbB4+8CB2ikBM6SroGjIticb7rq0WcOOxQVLy0CSnTsWzTB8BQz23RfI2/eiS3
TZWFez1+rjwBJkCizZ+NiqFqjqxgYkE0jKS9bzwn2gI5Bc/mdSdPqdemE/ERSa3amHOyzZ1Be53i
8RSOHcC7sASbj6p7jc4ajF3Dyibsnlw9CL1yJEsF5RX9l4WkD+drfANnw6gr/oROvh+s7M/cEujD
3dHe9djxEAt85KXh0/rKz1VrbOO+QmGU27saQvYluxpUn35at/19kA/lJgsD7ZKFcBFKLkmSBoCI
BJKFhjYWIKO53veZeFkkn0RFXdo5OJDCh9hzxGmbcV8NHri/vDFA3eP+3HReHx9kAv6yA1FXD8Dk
G8jqiLo3WYRv1laZdWgL8LXFp9RH664aYlpAn2NJoLLjGl82GAOeR7iniQeUFg3qOq1ThIXNqFOS
tMhD2m1KhWXRramMZYZkTL/0brTFRHsMKMXXZkJfWNfBfMiMHnNsKGfrmBqBR059UX33mEW0+SQH
BzFF45p++YtVNt9phSZelaWAxkCDpXZBMYAWbKnxK0IMWXNHJyXwdXoUfWEfkNJZW2dgDYqDSjK1
ua+s/k5WxVPD47gCckeJWRYEEd3K+M7SAcZXpsERrDOf02zf9D106nw21jbMBgKzYfhHIsJ2TMKS
Ride6wOYBX1ebwj0tgoeppFTWkxuQatbP/HyBItEkIcgCh+U4uyrvF7yDg5okfNdnYgnMycpLx/n
VxiC6CV/U1E9RHZ9LXKMASkHmrWRyq+BAOel8QdrmLiF1Ccu6QEYCv3+4oqNeKzNs1lmD9WY/+md
dlt0JfMfFbwbpQXqQDL6FLELE3TA2CrAsmBZwjSCJI0p9tnt6J54Yf/SOvamluhb3ilAMIQitIQ+
RVeBQnkqHvra/q6dksM6AUjeePAcWG/w0rsIPHnRWN8i38QCP3cHRYHDAeyBz1hZb9zS01RyYQnq
FDYSV0Nt4r78DCAV+03pXg2ANJ7m87xfVQc7A3tFpSdXUqrVKs+H3wzEG3s7BqPi1jozC6rH8isK
SE9aaFwHArlapjNtSihH1sNKSe0GC9DyIjtXLeJFtg7Xw4a8SKsJFUFDHTJA7m1a2Ey9x0qfjmHa
vfdV7c9Jnxw7EGd/HXCKX3Sn58mBAeJhymV0sdz2XfeaRd7FSxwmj/Bm3MwdsyEq+7jcDhFkbWto
Vha5XfveCzjGtzatkQXiTr/s1DRucWrT0KLljzpIQ4xzJNEZ8EdLqrKjSQLXMGogzLMav61rje7X
YxSWn0sq/bYmpyCBAqM75GXak95uLQsVmqQtt0rNtN3p0F4ODIJOEBgvHFcRiiZC280bL+ZABFlO
QXGEdzaNqMvEvaVzNtY5ix9qT90Gp3+f3XXUgXGzo9ahzTNyAhI8GK2972dGKog0KamgxZWDDDjU
WHhE7IFBfXi1xnkzldpM9LfBpM8WmBh0Ss8mL+EYWsa5TIjPCEOpjpOGN8ptOW3RP9hX5YLHjtjm
W+cBtG3qd0aH7ApVlOkl3ZFsqmc9Co4cpvStrhVgn0e4NgHs97yXSGbDDH/5iF0dctoJ4cPEYsTz
NC3MQA6DSI1UAWhZFxgsucPTivlnEAUAHRLzWY2wAksy9DjAhpBeKSBr4Mbkw6Tn0OyXjJ2Rn2Xo
WhNBAESFhDvqaqqYUmd+TQx3T0D71cOcwfFe2wKDe4z1DOWQQ41fNUa4gcMU+LGtf4EuKzfgrvIV
Y3u556bYi0xjy9OCS6CZ4RFFLth+ss6mHGQj4gI5R9UGe3ewalX9kk3yMYq7pxnzKsap6Ct+xVLC
lFW45CKDwfBDnZo7S78sk+GQrGIyICPz3QZsPbNOBToiDJAx1RFZhPNjaL8pBjO/b6D8udMPPuNX
5gUpM6D5QxFNvpHCUaup2kUKgl0Qgb8kkcVOeyT6Y7cTamx8k1Bj7oaR8J+w/gCih1gjEzhR++Fn
yn/LOv1DAiUkkGg1W9CFu+Cz4nwxp4wandqhwFXJluNmg0WlfSCwgdvASABhF+lL7lSf9pyj7m/z
P44DN0MtFjnMmj5UmJnXw6vRRfkcmD3t64QubFy/0pahyhXhS6Pjb7HlE1EQLCGpsej8xoNsIFch
0o1AJFoSqaMMD3qisaE3oF6yML9bjPIGOP9VYIgv5cpjCknas2Zrk3bWgjOBfOkxKWTq6CoiPqyl
3T9x3dD4bnTEkiuqFqy4NgAaCE372dYZts7pNik1SkuanVBSaVH28CHl7DzZKcwfMSPExOMEfCCM
97SgNlDwmYvUOd5bDUl0kiDCZ1xe23Jlkd8BjaFL6VoFB47N7p6L/tELHlENah7tD8aiFkP4ARRc
naNVEObPwEj/mOTw3cbpV/Pqr3IJRWwUJ98+1I3LgGVoFas/GBk+ANDBjl16rh7aZqSpNWiKpf/y
pYrgnkYRgruU0MOqpVfH4L8KaKqZSq1mBSwmgwWjw3nGF72F7EiST8k3Bw6ZlwBvIWPF36HMdOaw
RUhnOVmRrpad/37g3JWd275JCU7SLVpJ4JAxQrWnpIv+mBHzm7nBoWLjz910sfow7fBgmIk4xx5Q
/Nj440FV3uoBuClbLVYW0G24I430nHZMZfWBPjpzsm4zzIxr5tQ8BB8xh+VzTQLtpgk+Oc2sJrcP
iFSxP3UF4qoOQFpYJdvcyMkkvGKdCS7x6A92+pJ0JuvHpN5rR27nnv5SP70omSsQV8NjYVrJfcsb
TvVz6xJjfhiq8hrkMYyijACsTLgPVl+y55i1ucqA3K7BXny5jq2onEmzwz9BIEs9pH49zD0YRoaY
qpBXu++JIRj4oZQWAFlw8c0M6U738GBXyOLhV7hIHpD/nkwtfUVVlBzHulWbypkZzkuKMW8mpzmx
JH2ixpt9vRExWA6Ok3Z2380oEVNH/AwKTv6Qh2rbDcQZswj32ngpJ7Vits9CV2cQbiVgjJyr1ivK
IWd6NdiKVsGcgqGb1mYsxi25lSzKnv2aypzNxNIfM6EzgeeMdahbGh92vyWhbvIz5knr3HRISjUa
lNtxuP/McJveNfmrNt7DuKQtojfQiSYy7ukjZS2jdIOzi6rRzmKerrX6ojeR2vRGlBG/ON/6IjbW
+ACoqZm5KpAcK4MIjyiK73jIs48mxaLplsG2yvT7WoCpqXAr543WH8qeXgz3KE+0PpAPosLPJG40
nKYPdS4Q6FtxS2O6LzYzNrx1gGsRTGv/Cszu1KU4Cj09BDdqjOlpqqtNONU3ytPfuiTHyYv/+gwi
WlS5RsziHL26bWfiHZ1P+agggScBueuItWSy6wrWNN6/l74m7lshssPRNn7lBCr7JCx+oIFDLT2X
z914zY2puQdFFO/IbNI5BRWfqpt0CsvpcyZ36ZwEgPMqeCXAMataU8fYBG05tjSM12Si0dsgtEr2
wwcjlXSruoKenTdfTPZU3cRNIwFbQjMCmxiAcEkqy9zGnf6iJvfP2HTW0RAYcwZfJh6vTUOTRVYj
k+jcOthNEl3acn63cpt2ALw8JOlatS+LWPP7/omw4YsF3UpDOLIOmonxVMcKkkLqcvjXw7ZkoWuY
lgW0GST9aZjwMPLiD4o0Grz2RxLG0HnIvd9q8Mn0DD1PlNy1HrVn19u/tmlctKxDZdRk51kW1GiQ
D/v4aiVZxRnEdYn2zvza6EBF9Ly/2bRXQYd2axmj/wd5rvXceYyXuhpZjmZ5PwXDTqGGR8a76Jyc
VyK2d1nZ070bQP0JfVtL8ZR4xXkOZ7rnPTf7uAxQ0+ZdQ4i++g8lkzmZsXusQgcVx5hRBlPPcptD
3OP4lwz00rERvwM59+2BoZKjxV+tnjzmbnYzobxDCOO9FHF+lNmSkECFqJiqrxJXUvWQuom9/t7U
s+6YFu96Co/z/6uF/6/Uwob8P6qFq8/43+At5vL9/+iErX8J03At7hTT491BMPxf8BbNcP8Fu2X5
oi3QEpuG8b+EwuJfUkrdlo61/EeX7n8LhU35LwfeioMozjF0YRvO/4tQ2DJdhM9VmU1hWRx+/uf/
sB0UdsIg41sapildfRFG/+/0loraIk6z/hekEoNi9l2QYhBWem6jh8L7VEM4PMY2cSpF8WyythdW
c9/GnU25EHdssON8TW1oGPQ78u8WgtlxUnlxULYxIiGLymuk63d43JOtx+hzG1mPgt7ssdYv/V8Q
KgmJ0FBHebHhSD0brPSsqeJVaQbMJTGmMLdGMgjiTP80U2fVNkPxjsdZ27Y8XGFXC5h5uFosw642
fWLjDWmIqaHRMGJ1xPsQjlb6NC32jtn6Hpt6ugUtiWchNvhcG299l7+krtse2Qm9uzoEBTjQe0Ja
ZMbEiBcPjdDT85QF6TmvmvTs6kdwUuGmxSNymxuXRosEkTAy2mYGGnTi2NFJD+z0HvfpfAlGO2Di
GAY//fL3E5Do3TGm+NaVHA7Y4iip47475fXAUXBpS3WeTA6FHDoaETqk2tLoiafpk51Fz3399+eJ
mfoJokqhDuGvrJL0BCl+3Gud6+51kVcHVXXpVcfFsQHYcUcRNF1xoZp7bwpQk07KO4TxyILPgq5I
oJAoeLxJO/79v2r5lLQqTveipT9aANX0Z419q25JM6tcfCdONWE+Ee501TvHPo0hyXutRsRQrW4p
/p4Yy+PbgNJ8l+Sz2Kmh0B8sdBAdXX0ES5O4hYFnP04xrYkRUPveBsLwmGvDeMlt75YxANy1quKe
soyw2WsMvU5/P3QJlLEpsI7ZcK8XM7C/OLVe3WTodmVLsA9w9UTLqQlc09rFlf02xO+wzM2pyb87
Y3RX//yawlPn2uXYq+mL2gmF2payJKbP4mE08UB3TEv30IwddDcxCS5hngIj12LY5MslJ2bavfvn
1bheTpqj0Ra3rpHjxqkR00BGo/qWQbD3aqXt4dsEp78fCDdbPPvLlUKcUvp1olnHZJyQKtS9ehis
Q+HAeaEsQH1AUnVhacbXaKaHEqrrXTRaDGEs7RhYDkBvnFurkJ7DHXq09k5aHuVSxj3oWvSexjiZ
jtxOiU++K+V7MRg3mobZFFk/xAb2FAYnVB3Js1Mvyqy2Ff7AVgbrO/9G5FMRMctwXEanmSHMzZNG
4Xe9Rc1iW0BMXQZQJLn+ENuGK0wwRm5aRx3/uSIo0zZ94DX3OEdp0zoo0SaRvlNxABTvocRrvftd
5JVLxPTymZUgZGe8CtespMIKnBAinQKxFxvPdHjYIKPasE8tsIhN2OPclyYdZ9AG+uMwDBhX5T+f
MJ2M/V43ECIC0T1zXHNBJDwZpf2kDDp0gKCjG0t19Y4k5mPsyGpz4+wXnzwEyuUzO6Xi15J02P/z
UjFevbSjau/+fvBA0CD3eWR4ox+LpHDug0z9eMmiQqmsAvi6bICBo8OdfXwFYi9I1rmVZO1ucGDA
UGk8WAcziNW/36mhC/BjhOm+mdbltQ8gzGYWhHLZ/XGL3yi0GR6lVnSNao5n09J9aBmmPMQFzy1l
tsCaWIFSQBLkBUz1dBTjXywtdtF/ZRFCWlkjqiodfGMmAazP4Hx+MNISU15NwDx7h35IFvw4OYl5
lTWNN0mStsk55xoDmTtNmQ4ixLOHV9UNV1S6Nyc2SjixI/yKcPglHQufoNnDZiJ7hxP4LBcUprsJ
FSBZM6w2YxGNF72iFfnP1ex6Lz4jlA7Wcmyg7KAwIDGsuMmhuXLVUKHbwYuWwF4l3gRY4WigbtLh
mGRzRA+mcR7LIHsb0xQkczRpjKRd+BkqClBxVMQnhlhZEfxCLqHE7rNhelNzR9xDnHh7OzLbu7ma
Jwyc+qnqwuaYpd2v/ndEYLusd39X74HYib01TntryPObQk/1BFqPujm9yyHx7SYF25s2XPXq9ZiK
DaG3e9NGhlYTavb3A2lssBD014KTu+VcJ5C9DBNQdgMKFzsWkIOVVe1d4s3tXcPwnGrZBszrqJFe
FQUvs2uKKzC510EVhEMCB1sPJNU8ovp6thEXHivS2ugpTRzQl98+7Gj01Azf1wAT6O9mYqgPjCru
C5eQY7cUBG0UTXTp8OsLQgnu/t58LlVMyZIMpPErZSiCoaM60pu11/NgNWdQCy2PdQTuAS2zB677
QUCbddNGsDKyNMIsL/OPJKOHbJXWr+oQXzvfuaSiG80YHEUr6bA3xhKUBwdaoO7Z1kMlnisXRMTg
UtlSXN06YbC+utX0VlrTUxAjDoH3PlyiIR7BLfXE/PHwWgDoji20nDub5itUlfB9rODHGeqKNbq9
G/tMW/LtiZ4NGJ9m5TjeY6BWmNyb8gpxurzas5ZBdJt23dyJF4BTn0Y112+0+k50TplBwd06ppU0
Tuko4JDhg/FDEiMeh0gnNXZi5ixAbv3oJl4ZpDy4cEzCT237SlzEsZ02gxTRq+2WyYkp97hGF++y
zLX92c3wR8rBA2MwFwW4+bx+H1VvnkMiDcu4yj//7X/wItPj7cyGoCuNYmzqfLMJQIlGZY4yiXU+
Wj7QEgAHai6ZwyjcHBLzEPREiixmJJfdaA6fkfPB+OQE3sF5Y2rMUchsxYOZ8J0x5JeDaHow1hJN
AgfXiAPcSE5E2tTvKB0h7SCn0cm3O9RxIp4N4AbMW6bDpFGom/gaHv5+WL6UTDgMtKq590iZ2Fqh
8wZf6FaB+olE3D+pnFKvcR12zMC7YgMFu45H91jo6Cg6rXu0shl+WU4Q9Rw38VFGNV3qqJoJBiR1
AvDig1lYnzxbnnMM0ZYcSrMw9pxPoflFNNws1ZH2zpFii5PYXGNasfwIBOjFi3vrNNjVU0iWk/93
vYsIckI1Ee7+rszGsjx3h7klBpD0pFcNccR6Rl9w75lTvOsQp7gpge6eKZ/jrj1ZWtB8BrTE6MHq
5hmf6nAOzHaDqKTdc2gi4WkW8y3WtY+5j4j70ALnp6mJRhYuNdsw5pfUxmENoQo8vaqqV9dI3nuL
B8IehAHnbarfk5FAGLeyT7BnK5+Myz+17MUrxBtkqnAvNqZTW6/GfzJ1ZsuNMmESfSIiWAoobrWv
lizb7eWGcLdtdij25ennIP8xMzeKdu+WoKj6MvOkhQ8r9/v0WNtzVojwrx6Exk2TMI7VPCewZHK1
IqLFUYvKgs7PbploCoQSPXya+tYgOpvs21g9uEls/5GFoGWO8+kChkxzc3LsbILRDmg8a69CfdfX
bv05DNBUg1nz7WcjEOyOgVjUF4VKEPi7kBp4SNP+VNHaAzprQeNI/Rj5pQ9VYOjWfXG0Ig/eBj9A
hxjPwldywxf2/Wc77XB/nLitma3jYXLWcJqwNORzs6Sq7BNGi/7Ehc8wN6+nxZDl3XmAIHDAeWtt
h4K3sJTDO47m+YkAY/6QB8Xp/qjQSNOdMjKFW9/U2Dm1TXfhsVCu6g5KkhOX5j71POy8xI92ULem
be7BKR68EgweG8wHAgPiwXWQErvezmH6GPZu9GR7buyeb76e4keXJwIdvW1BOzWPDPrV2mMT6uay
wXt7CCfncN80319GBkYLd6yaDWDzddrAcwYTK3gYePrGbnLx4NmkeBp0oI7oDhDAoK9PE0+Dr/kH
A32ub46tPVXC+kPnsbMXflpfrDgullE1m19Thp5TFycncj0HvNnx11Q3P1CIm2eHZ9tChNRZxdng
nKWpsm36vz+aP1g688Lj/ef/73cYw1FUkqY1y2hv4QzRL3KUWDZ9CoNOsS5YLCkjxHeXGDi6LEtv
MffOW2izyxceA7+Fm6OoFipUnJJoW2LLQBGmgbE4qKP6ZEN++t0nlIgsH+wzFolWYrfz4uXvtpLE
ir2K4+pFI0vyeD+FxkP+Y0zkeVYh4Ed0NW9TxlP3zFmmezb1cas7VLeIWCwbNOfT/aPMqQhY97lM
lqz7eItDWJO8NJ0Znqr55f/9XOOoXQR+KZzTMIJL8dBrFVpoWZyn+RwZCefU1cybsSEBkGEihraN
BnZ/kegOa+DXwFlKbJbz8+v3ITY/s8gywciLeYitWABBPtGuG/c+9WS1bp1LKnTO9y9DbrB1iXqt
A14FsiTYn4SQGyLf+0e9JokB/lVMOuEHPvXkuQKuwCYoiZDpGKN6gmM2KeC/uoT4QXDsUyWMQjtP
1us6nKtX/Lx7GulKuNgmxQyciNGIn7V0zG6g4za/G8f5KzcpNhh+3G2hYLFiE24wmwTRiejcibKQ
2epaYHQO1b5CmT3GeLNRy6pd0Q3FY+J3VPdIO1y2plU/JIO9/t15zZMEPAm/P3WfJtAIBeULDN6x
CegHtei6vAVB9tENzQcfXH/Smqh68i0PNoVLH7YY2uppMpzqCclwGcNhWbANKm66rgxkR+bug0f7
qhT8NxoXexfEnGfltqAJDH2VDR0UZdgwCwfA5rZMtewWAnJdjmxBl2jb6p2w13gp64m0RYC62roa
RJEcYXyIyvfMsvaIec5T52U8rO2E5kytSNM12KiAtMfUUTdiGUudzOU/PwUW4SVu85KDIV/RxxV7
3vjWldO2NT3mIhSB7aWf/ykmPTjSBsVlXTchEl2nwnVI1O1NaEBwdFIeFn5bkQNfv++gqe6igUDN
hq55zx2WgGMCQDI8IuhonzRHJ6mkfaM2pVvdxlU5GjWH5rZajS7g9Zik5qEa/Aw/I3JbbU3DJkBh
XFpxz4GvpjXlUPYlxVoW2FJk3sgJ6kcj0bqLFs/tWY5aZaQK1EjVbvfpmPEjngMSagYbVY8OE+q8
IfgbT1IrnmqsqLpJMLBhG72wf9yAdtkweA0FU844flG2/zeQ5tpySH5NNCCVHikOzOOPuqhvTOft
2kyWpsASHkq1knrC07u6QaS3cN2P607hfk0emtmMKfFi4QNeh6o81I2+HauY8RJlKpFVUWqAxSvu
JhYn+aIX9k3CLV9GbMl9v3ouusg8UhJ18l1SN1WPpuGiwBTKqxgAAfXRCVpzhiZ3ahC/y3lnjkQn
1w1G+PcU5jyA8R9OEmJVeE24rIzxr585tODWJgbayHPPU89ptoEx3jbYZKygi85p+c+IsgxNgxIT
MX64Wm+dHB0dCNhcG+J8m9SDZ4beOqc/Lx3tOZI61XStWAL50Xy0BvchckxS4qSRV6rF7sw4ChMu
5oOhv3hqrrUKnHgFOD3fFU35QE6zxAYnxc4s8SVTj42NwKcoIUq4OnyG3CmMe9uom72b99pTLZKP
aEJ/D8fpTyBxrJqEiH1XCw4tJo2dTm1p5uuw6pRx6TT9s7YxVHjK2bRJF+zxgfGUKOL2LANtm5TB
NiFuc/J4oJxKxm2wi9QeDWqp8qqmRFhfwIZt1jiStUICFYMz7/C0I/X6YDnP9WywaLFNUhKfvwxU
1tCn9ehltfdVF5cU6d9tR+eSZ9xEdiWnE74t9BwiN1os9mnOIKXCbRUbKDCxNTymMZmRuBlWHFrB
tKD/0jR4k0YYLig+Gpct1ZqYNVpkOT+D1oii4ZX5Gm+hvUhSXMNRJx/TKC0WEsj0bszsDa0CtyJh
Tpn5VBaV1d6Gz7kyNWIN5WC+ellmPydysjeiSrE5IeehYtBFS92bd6YEilKzQ4AZ5zApy1h7w0xd
IN1K6CFnG2Llj8gnP5wxfuIZZDh5FZ5JNRL9E70kr0Cvbt9uQEapI6biI6WQpJj8tRXQ3GsZRKy9
UnESGYsHN6c1RRnrOPU50yp/y3Y4ekyTQ517+V7XWwxgjB6WIKzGRZ9YNJdggd5WqmOHc3eIGye9
4/MoM4yPkkBDMrW42QsTtzvhyMoke5+A3ltiD+uJXo3FvoNnpUv3xwqYh0WxEW9dAx3YHMI3JZsf
8wWV61pFOp1TI3FEO0MhIVNdzCbmmEGfa/1pUU7XqiqQkLv2MAAfc8iQrmuXUR9I9F1tiGPa4/yj
ezCdXWiWzy6fdYF5cm48DWhRdGXVqLfRRxGG6d6rqaGgdcV4BXy582oYckFh4lRTFz3Qr1gfv3RF
i2WZPYwjeXgr0dJFnme3LoraTauV+WEKUHMzrQ5XDN0YISPNuFbWHVy3fwjQ5BLLt/caOWzLMelX
CUL67Vq2QbL7xyOK1oTevNhD/ST7yDjmMaap0G12ufuB8sYJciqM5S2iAFUHNfSR9TXvb8JWPKxQ
WWudacXouAdEzDcm9qRnZf6uzXw5RTCHVpSNZVDbXopSsKksZuvBoZ5MoGjTm5c2L34S/czvwcpz
k9fRHH9KHZRBGbpkldPmEozUSGYyPucWGUfFYOvcBeajzdGDOYgWFdEaCIT3oFiUacXMwUtq6Z5p
LHXzNGPVnjC3k9XzUG8kjetXXA42blkVbsmuS5Rm+yKTLl72AKq3QpFYkUYBYgDBbzlMF1mbdMCE
9VOlFA4Vj6yW+VBNnBOwbC0Hw31O2uwr7gQhp7iGcshlUNVGtUpxm3PDUrM1DNTipVyabh2xXSyI
p4fmaziNOENltHJz70gXXkyII/uZWkGnFI6XcwNzAT/N1FMP207M1mjRpoyCIHdP/LXo1W669yn1
40/hBEfmgdF6dPNramkP8Qg4YBioXpewRtm4IsKaa23qMKGVUAn6Eu626asPq6Kz1eiyG2hBhrm+
KVlWOJ32klbcohzfxqxbhMKKFpY3RfvBA5SSgfvN0njcTrk4EbW9tLhoDwR8zcrlOdlSq+jWlNg2
swNYq5Iv5vXUz8ZWslGTZMtkOeoa5d0De92/5ACW7NDEovYuybyXirTUWOJPxZJo98Nm8ju1saZ8
xWMdEVZPmXcDh7OwTJxGYnaMRVwKOXtiBeiZl8597ieVrq0Ul2UbveZpXu0NtjkcDQdjrXSSTpFy
mPmzcyaKgoV1tGmQitz8L0vKZzmWW3ZdBdFBrKcaC8qykd33JMrv3uVitwqMKE0MsyNstmZtFh/I
rCdokGvT9ZLLJa0SpvlJukmTsltoQfM4zf6VrKq59OUHKhuMjUh8k66mSTgyspVy7Gsgi2E5Rua7
w0OM2U5t8kexYGuZfIXuZG1L9UKLiv1HV803nq4GUCV8S6pqLgWuVfIT6TecRQ5zPp4cw4PWl7w4
Rlkc1BRxmHFKsvNVLkkfYulwMv9Q4rO3WoVPkBJcqDp2gpWlbpb2RBmg12wo7IwXLmztlWXaX7Jk
SG6Z345t/GvNgQEEo5x1MkYvvmMdmmqaHZIgEfnY3sNCscsNkmxp9tUZ9NpzWQ4XICrNBkANRPQ2
+WBp+pIu3oXWSW51MRDkxgdGkjYPYNhXY2utjKidXuq5V045j5T7ceCBQo+Rs8Ha3s1JhWUYG8Q5
SIG3MpUHW1KyzDODCSZaNn3VxULziu4Whd+xAsAaUE3vwImJqozEoHzvQiYHamDgx7JMZFypjnuD
sEZO0mOqNH2fzxUzTQf4ujMvRgKTTFLfLHF/bJkq4IbJG4c98Nhv+F/5V+HWW6E59RaxC66Lw87O
15OX3oIJFLeHXNn5LiSwSoaOeppwiJcuwfXRscSHcCCHRYH1L6a8jcAjKKS55iUjfF3H/jpDU1wY
+pzMyDDBsfFcEqWIaSXiW1a2TuhA1tpGDYPYJIa+FS3Mg5Dcf9wy9BaYSZssv4yIVcusa6CzeEW7
RudlXmR5p/kEYReUtdS+1PZT+524EEaLsMjJhtgEMnnwOl3fL6OEGls1p7/SvTNLSZymz7EDXyRm
gImJPHvUI8yrdmUtFP1GPamLnVMzlkE9UWdQv4J7r3+fpiZdFwax40Bgn3TL4NONXZYSMvW+Uaen
ziD2YqfQdhRNq2nlMsFTU3NQsSiZynvv2MW7C5/myavKpcd6iGJmbyUmxANV0ORLiozKc8Cnoxsn
S7+4+gGIuk4vLpY9lA/CJcPhpxa3tjcu07bYBHkMSKour9GgNrAHJaMCmrIyLaZkxybRCRvh5hMR
NQM9Wbc5IzaCk8htZbskH/OogYzEpYSzNq6rBK8fqYnRtkkx2Rq/4HoYi3uGEE0/vs17pawm8K31
jeKYWF5zGRRH1xsbYjlGwbcOcYbPclsSafNMhnJKzvxXQ+xdztRVN8pdkPylIhjgcVAzsU2og4ys
B10gYWkDhRl53hE+duJ3fH/JImm4YzkiZlbgLSRnSgIUenUQ5AqGMYsPJpymhTRTWKJzInEy9Xg7
ZXBrRue10q2fFP5pUokrMWyC8378EEYaDD/mEwp6XtMZyI92+RT7bBX1FNBmpV41Nkh0w8ZitSfB
+ROOoFxMwpE7W9Iqbdr1Fzageh1lPiyoCiy3p48ndGSGNsCsjoPVDafeJByizQ/GiRaF+0s+0icS
eMGOCEuxLzTKB+dfG+JE7JOpe4k6z7oSiGs2GFU4g+TovvefK2DQKCf1F6HNhkHTG/sYec6w1MnE
j2bsntH62a9MIedWvlJ6mFCjjAFZI+p6vr9MSfuuF0Ju9cBU20LS1RvggbpljsBWXRKyun/pYmK6
ghFckQa6Tqk0Xx28QOQwOcYWOq7sQBJqSWQIhMGkNqXJI9Rn0of4hNuDLzln06rHnE5jxREx9gOi
OdlxmnqEVkJupItmhadTQ3Kacr/dKyPl+CWmCuJQbPCl3LQxHZ4GLmuCtEBdJpqv1/6saFcF1kP4
o+vfvw4cSLBOgHxS5DV0r7h9Goonl5jbgEfFMruKBGObp1lwTHsZnI2gc7HkDTym/e9sVqDDWU8T
YvogbeAuPA+UE/qfvRmgqb4z7tY49Fj9GYvtGqNb8A5p+5ZkXnckHFJw+rDjG+PNR6eqrJM7pclN
Tg3rlduL5IytcLymVftO27r95E1heTP979me4TQAc1SPE42+QxztxoZnur9xe1W+V+O4twu33Qbh
XfhpJ7Z2Vr0bRjO4sqleh4YipzVq3tEBPNopzmv3l7Cl7xtqbT3PiAIwTAfdcptlMTZvgR5kf3tB
I3Bqihe/wek4SH/2cCxgFIn979g0b+fHVR2s2Ty753h+kVqXHstAUR6s3KMJAmkhE1s8abNXo4/8
Xae11WmcFTAP135qEDWP+6ikOISr8P5XmGmgA0/nDBRwQT4Az2759OSw7Dv2dLZX4TL2bfuoyy6r
2M3InmY6HKbkxkrKgkHyHe8vSTAptWB6BUiDmAyDaUYBK8GI+jRYOCJWRpJHBI0y2C0WAnqRxPku
w2HykDfEfcbSdDhNKla+2VswzihyzWm/rEjrN7B0V01upqfU9a0HY84PRMM2s0cW8dAeOErUY4Qx
VHm4c/kb7y8aY8+V8is2WrQoUKyTe/rJ07KESyY+DuMqzkz7LBoQmRDBrXWgJAlUaVRPcYRX/vdv
bzxOrjZBpyLxjafAx9i90d1JrNh5AH5Tnk+rI/9fOEkkje7TpVQA3Lm/77guq1O9aUeaEUOhjoVe
szeffSETc0fH1QfQTJhIOOjw6Er9TT/m5UXVVNILN59H0wnft6kop7d30Tj2T2VuACPpy4vvQe2J
SWJsGoBLhHa6LFllff+PmlwIfTqoAxXU3lEMzIRbWQK6qdJ/QVupnT3Pc2npYVxMAeGGxHf12PrB
zm9y+1ynMB1+v/U0UsBFOfcfle683e8GWDkRvmXMGIHXGkcrAVRw/5EKAeO3HlhCQMzhmcD1/V8R
nKjh2e/z2WVUzqYjDjXJqeiq2+9q2ej6KRuzhP9s/99LQCluTESeNN/ELyYJW5WgAUvTBsW5rhhU
//4opl+uddP1/TO4Xy73D6LAMwGV3pkDkVTcPZYM5oC/cjk6TKa8Tk4UVkdyc78LG9ueeB4bjXmp
wuzHKZV4kPNLB0icwBjmRaDJj5rt9TuaTNoj6hjTbdN6lT2B0sFqxTmrxbep22TqLT3atXHmIugl
2pn9OnkFi8HSFDk4IWf/UF7R0WRp6VNXS2el4oLkGDPrOsUCWeOc2d4vDqZ5qPtzoejfNq2dS9ow
CGxQdHiP9FXY6M7OUOWwyeNsy0qVf4KoqzlLVmykmPUuxpTib6xtxUFq2u53cMt29NT0aDT3ZZcD
XXL4/QVZUa5AIAwKS9CsUrpGnkYBTMQrxLXmQWOjeHTdpHaY4jzuzSSlBztrTwpY5wK3jQ7zDqaM
5IKEgZs57Nq4fBV2t31nRuEe0lX+0M7yf5TTx1PbIDCaGv64iOQLtosb9ojsn6Lz6HeR6/zyrTew
xzuWPuzru0Hn92FSizI4GKUHIFOYgkdNi1ncxm1WYVH7irG5136zwytfbwjuFXt9xmg2XRiw2Zon
z+M8/B5scnlSOOEjPHBHJwhAaB+YdjT++tjuXigFDJFcSbnq6DjgPUXMuZsIFGXpANBZnlEjvwNr
0F5/b3k55HQikA8IivFDd3J0N6LQq1+VxzOJn9xdTdasaWHKviZhd9L5QOM00V7Nu4XMCfMvCNEb
wCXpzfQC7C18FfRszePOxnqD8PbiB9UmdAD3GDoov7oZzrYDxD7Nc3nEnLjCKQ/o2XEv96clNpbN
/Y+pLB62Oqwwyg6Ypt+fmP38o5IA9zLRTAAVAyhGMVjmh+e4cK+s7e+b3lvs9O5LxP2GMcC/L6RW
tguKlPCVz0+X+8sUjNmqa3lsQC4j51bqajsZofEymNktSFT3L7CLWzAwiTOnHG1MLFujoeKr8WbQ
DEvQRL08Z86QdjuS3VtfEFW/b75GomrrBuLRljfxr6hRNXSsVUYa23uwJdWf3g23UYJYOM/2zSq+
OoCGv6264lOojCfGl7/fchg4/c5sx8/ftcywAYyiX9OKxAO5Sdtm1wqkWAGM0ZcqfS+i7nEa2/4f
x+aNJdrh5e4qIrkhKedGRftH9Gh+4DI04hPpxj1LmbfvCfqhCMPWIFvyx3Y1NioZorNdjVgPO04B
0utqHsMdhegavQFUcbGB92rCBY7sRhzoHI6HUoueI6vfNhyc1wYQPwTrE3b2CTZf9aSZBna1Ueft
irq5lETk4bangISHUqyFG7exqoNmxBy5B45sLP4swHaP0SkoN8Z8eUUDVqLYpYEps/Bch5Z3aASF
NH6CI6YMJm0dWDYuSlvml6QH2VVkPn2ypa5va33PpL34e5eT2t4n+Q8BY4gKzla1D+GWcZrayS5x
nyor/ltrVfmUpCrfDJW16We/lU27ehI51skyuiczjdCI9Q7f/ximy1hodApozVvZpP0uZ3aNMvWW
QXBna9Uku3z+Mg37p5Hpy/n+f0gc5y0ZneSYS+f9LnQLem/OVjeirxeEmYUgGN7mA/Xg/uddqXPY
o686BRB8TpJfqbUCNe8wZIhKlwyr9CsKvyz0hoDGO3Chs9gJLp9bz8UJYRf2fx46OiOIRxXmTsvG
v5zELTxobbO3rJ51shrOsps6XIS6t5kAhfP5tH8dMD07DWrxviotuVYWAXRlBSxRQNmL9X1LEMl0
2IiY7p+mDGuMIapHeXr4XSxDLL59+sxEginavEst8qlGvWd9k30WbnrVkdP5y//aOIx12F3ujkdo
fDPSGNBSzMTq7MUZRj3hD2vNDYOLU4h/BpOPV2YmYl/1UuPZ7x1azbH2kan/6YW8GVMbf2lZ8KJo
8/5D4qjduBKYpG646ckyvZ0OCuK/XZAwm+qqj69+H0dvNjqRMXsCTcMkST2ae7cT8wCsF6BHuftY
TWhBdjO17ntDw0yRPtyFv/tLNL+P/PWHyod2YRTp1Wna6CAanzU/Gl/CKZs+dbw3i1bTxWLE5LBh
+JjfnLZ/riddvRsqfahjNvayZxoPaNl6GdoEzZyiBRlG0ZPwKTQLwiYA3BFNx1jSJUsAQV2r/v1+
1MD83F4JROlXGUwZ4KrQOCVGaZyIiPzr71Y7Lyu2zRjIM3Y492w2pnsuXTaScFYhibRtdxjclnLj
4ZJXnIUtH4GdnfLA1GX2RQYx2UFpXHza1d3R/wkCMHJCk+YViB2OBJJkVdGgjGC98fXMpHoDkoCg
EpvjNTNhj9LpWa5y0ejrSmvxXnbfyOyaXuYP3YzV7Hxbp/hrb5Feu9rBzTE8BrNoO4Ahr4bTTk9D
urE10AtWU68KV3MvdcrSiolm0zOwo/OiYJbB+CWOinpbjwmqDFJmL2wO2ajlWD3TaAUlKlr1vveJ
M5q8iOccMzKnOwdJVFPnPGQs0Lj70etN5lnJOaeY13aGN/Yf+iaR3pkrzaItroHYhUV4gb+O1dAp
dlRswhYOr2kUE/mXGLg4o342gQNSUZjfVDX8lEXrbSlXO9FKsKJum5yUj68I5eAv7VfbrnPdXVzD
BY9C+d6yfd2DDjiaVrfI8YsuMMuqXQ7PLwxcJpIN7IVGtTCeHXweCGeryI+eyjQ8sHu+jK556PAi
6lM0MND7rLNIHLBOb41U1lufItRFw+R5QdnVKWVrhvnvG/SkxCE/OcvSU926XPO9fUvDJNdsGNfG
Gx/cnrO/Le4kSy9aBnjlBGCEJ2Gaw57P6r2cmR6igy8kVb9vO7qmlDZDhKLXjFKckw1D28ub4IL1
WYsrwuAjQqfffmYDo/bOIUdal321r3DbM+qW8zLNFERN30FajUvdzGC65fEO7aVaVSWzaxVGmzHR
jX3qlss4s57GHQt6t8zT2t9rVv2v6uJgF1cpXQox84fOSB6KGW5nzZo+Ica+J0mE25NdATGFzeDS
P4KPiJxjGXFfw5+xuQvG3ly1nW5vBQaTjnnNsWuHz6nUScUSV2I+QKiKq3uh00lUVYZYx5IPOFaM
/VhHmTZia4553xeD3tK5aalrN1UpHw1hCPKB1MPwFoXUGppxSQ2B9+TkolzmUIg5FeFZCqePxsnO
Qw9FwcCKRJnV1mLjO7jlddS3zLGAJsEoQ2gMUryYHirGA2eOcJdlJQEo8dITflhmNf8WnSE4lS0k
Bdk45zfVcQHFSfuBacWf2w45iVQ2BBbqwnM/PPRLQ5Y+OdQIBU1kjxzT14JCq7mCnGw+tDvW+w1N
cLhmgEVjLLT/RCMRHn92KyCzNnX9lQbOCaHCx3meMKpuyv4QpdnVgy06xMFbwthtiU3+B0f0Y5Mj
HAZA0BcIt1ce8aw9OWAlu3w7QgJ9h8FJF3lE8JYc3NrMo/HY1o9QvGGPjTtV5RtAGlt4+LiIfXSj
vn3pJp22LKwYxsR655XJxMSSGHIr7O+eHROBmPRmu3aw7WeqQ5+1r40tXlpy9ctmfmwkGVbbwCl3
uEyXacnZDW7+EkQHZTgToPfIdj5lXK4Y76C2GP2C6sgSzhswWJAMPbDcBB4HDnlpQNpKxSKX45o7
INn5sCj5/FUHhjl2GWLItNoGlBmJ3NhSB6gdxsL+niggo1hJHVl0prBCo59G4ml2ZK0L3AlI5Omz
x2xwTXvMn5YLaV3iFXft1FpxRf8RtH5h3MtcfqPO/SDcLcaxh6RJ5jpKGqDdECN9pdur+1fYsemi
Q2E3ixqfVCIQMMF8una7Y6uxz8f6U9fR+vLJZzNtkWtZFKP1PNXPToCAlZdyw2QaIjMRXoqTnP1A
jQ7dMsvkbx80Zx8Tw9Fw6B/rq1vR6fmBHe4UXZGxn1Tos6cqqQDrClgPk/9Xh7cWGx4sqr7qltga
2kXfMJyspDgBUFCI79mw7h3zTzjC0Z7o9CLNhTbQAowIL+DFPpCmudgziEgVkD0vS8lfliyddQhd
cWyfogmUSWJ6V1EZ36oKko3nRVeu74Skf/EWhrj9sGodpIusAGmieO8HsExR9sO1M8JHZM4Yk56x
W2iBMJUP3K+Q9DJnM5WXIq07Ou9B8aOKTqhMlGMqQupSQ4JCyuInxWmqxoTgp+HsJZV9IoJrVXK8
WcoBamLELI++J22N4PfOt5WtUh8lp/Dyp9HXC0xw9rLuPXcNsn+A91dpRyf/g0XTXZcZt6UZBxun
pA0S0p+7zsNjx99Ttxg4AaWDwLwNKtKWlskgpzbzjfJ15tUCWLVLP9KieYhxzy4cjLFE1X3Cn5a9
g+faLTgpOsuYdRMKrJoPxdTscSO94ESI2QoFNwBqJs9IfVoVLBGOCdSlBG1ZGpO2dBmquwMGCY9x
HSawdqmofshrbZV5GPgQMh/dIP0cOv3T6itj5YuTXQbaSsdyvHc97dDoa6pWm7UmdYapBiKERnaT
LXLRUOBNdyI1UjjjxneUwYWBKXBbdzyFZbRRQ0nFuOxRSX8aGy10oMKA3ypxostw6Q/JgUMm8Bua
iV0VJJe6gEjFer0wxqg8Nh4sqxZmtBk8J3YJwi2SD7q5a3T7p+7Dng6Kfu0VU4YXzASK6BIvnjBA
cayMLXwkeQB3T3WjwmdEC2mF0iELzjtWMixdiW9EwYrVxHWiTopuMlRXeFZcLw2RBl/TFuxVLS4T
GpFMhs8LPKL1xm2Z0hjXMMkbYj5QJeFSwM3J93Xf/RMBVBwh1iIzN5YZfydyxi4zP1+y9j+4vEW5
pJ1t8LLVqGGwzaO8BwwZ7zkGAB1mUr9qbmNoPPt6/9pkpAN17uCVwK+waHp+h5gYW8TPuQUxM6O9
I2nNJ/QeY1VDOURZKxZO32IHmitIRuo1o+GL/sZm6WIOazUMW4yTSBJwSlnWfozn4jU1Ck7Is9cr
AwfJuUZus9Y/NCpxN1oEJAsFz6igD3bZocGXQelCvULV5Gb0GPYE1RStTNP4LOzsT5XjWR8xeVU0
vUt7cPdZixnZa9KlXoS0k4ObsMY93uZwM5ZnZ7B3fM4YSJR/wis8sYc1rlMt0bGibtXX+fTlE9LC
AfpCkJ9FugbAYnczRgoyDs6ihQNwaqPN/u78T+3jN4uT1wCIqfQzm8yw2DmW/aKNjJtIxX10nlrV
WvhuSPvRDS0Naplatm246tK04WaJOp7D/DekS+xRarRueJjspgDLNtunMNY/WdgrpkAvnuURDhj6
m1NwDuSqoYEkIRDYIz0C5smsGzJKMmqPxuAjJ/uPrgteEGgKbLUMdn6K4jO81E4dXKVjXdp6R+1p
+IdYzTK1TAnPBjpMiuoPbR41rC6+WvPUA19g7sovR2Xbr/IuHUnbaWfCcJIVyd6wKEVHPZhOtWlu
Ml0P1mU8fLp0XlUu2MIIrgBFKcnFG99TT1woUqEXztRhYmALBFRQfrDaoYpqfXqoEv0D5aJdFRVM
yaBkGjJG06YASFDn5UtGEFbaXXNKafdaMtkVK/yGDu8mQxmZOY9p550GNGpTF++WruQ2mCb0KyLz
NpZ7FqWwWVcegJ7IdNaqqM++xJ8BFfvTzMIjI2l4gUrK2Qi6tsiz7Ak0XkBsjodk7B57HXUVfzVb
UcYbC39eijKhlesSFV4vryo1+YcSA35c1CFd0DJjDKV5jhLOjqNB9W6hiQeVZ/2pQvHloTSFcbIa
3OJLk3zeeWpDAAsYOie1c8jgu6xxCA4ro3ZJxKviUwAq5G1DSaRZ9Dbo4T/fhzGvJ820i6CwMfrZ
K4GlbrIjPlPitoteg3pfdMWHZ5QtERVonnoJMq2eyNwKUoYi03bSDGB9CYXKP/uiJ+0h50izG0vc
n+broAYubTh21CNHHMksaBMZXTBR5KObervQ705UVr/6SUwleudu2kCwp55nPCh3V2uURxo0POwv
1kUOKt44HXz9CCihB95O8qaRk3IoyCDZtYhDY9NBdKFqlWLVxCtIodpxv/Me61JhduRPFkBU1twA
bTokSBq4mswAglSJ3BmE3P6CAxvo7PCozS89+6SGnaqd7KOvaKLBpDWg7wCrPWIXEZvRg9+JqXFa
YpvBDhj3WwfnAo0hPq4iGD8TogYBsWHVsPKVLclHgeEjakqe0PCzVLtKGc9hGtpzXqPSHsm4bkG/
DNPhf1g7s+a4le1K/xWHnxvXADKRABz2fah5YHGeXxAkJWGeZ/z6/lA83RZ1IiS7o+Pe4FFJFFUD
kLlz77W+1etORUJpy5LI7pCy4ARZ/2G40bzoHKImM8BYMinHCXrhYPJTnAU6g3zWzhhgb9oaYazS
x9fozgDHdT9wpzpjvyRG60EX5rAam/DeGvN7r5ZbWoy7pMZDCYdjyvw9fMXj0FtQafuJ5Fmm/wIl
RNh7Vz6UkKHyXydOzG1BFHPANwDyxOhSolzyntkI4mVSVDQbtOIADm05KK+7JoKPSnioEfawBXI9
b2ldJUQdOWpXPbaccRwgsYyGPG9F9i7iVWTJc+QDqxGdFsa+rcIk0r9HLcN+cxrVQhTe2pwF9MR6
Eryq3dkGPuKRkNL1oF1rnDHhEPr6QTVU1k1d+cgOuNiVQT1rvxkczxaY0tWxbQ+OyFnsI/VcuQat
R8hPPNcF05mFGN1iMwqs8JwcwOZkrIQkeO1T5UcAwZvXrGke7NSe+3t9telE9+wVzbMdqgZERDth
9fOYLr11JpDsCWbbwl6WUMNX0Wiygne4vgt6k5usg+xhz8BoT6ClNqH3DM4Pk8JhkScyPc5r8XFI
A0rM4i6YD+cNRvTS9KdrQwDv6XXiKsaWuGZErJ9fisE8IjhCVpGaJiS+N6/G28np8Zip3lp4GOnX
XZA5u3hS13g93n2hnGXiV1dVD6Io1RO1DtgB4mrYdhV9O8O5Bch0ot0a7K0G6gWZvDh0nTFejl06
nqhpCHnqICjtui4GdgwGbZVnxCbZgbfJwxTATECDMRk6ys/KoUSo0XRVdU23s/5wY7QCJe29RW12
O3T7H91cS1da8ey5hXYM7RyjKvxDVimxNK2sYV7jr7qSnifzzqVR1xCdvNFbN6ZGAVhPp85hlCs4
lZJt+hh68HVccRcR4FpH2YM9OvYihZRgx8CWp3F46Mi3X3SNPq6kldZwxJKlMWNNzCr4LrIwXdMS
6y9RK9wwqiIlNXfpk9rixOCFuKx+4p8gC6T2fACShHxn7vAOotkmURyqfV52H8xFB8fJNqQS6wTX
WPQQjByFT5jufRxLEL0nUoJCIGFERQShvoVJaK9VtovZGdZ5ja5GaHF8CqJVONLaGN3kJuwQgOly
prVU93VTOleuAO3KqZbg4W6Ns/PWYICOqGCTMtCNR9hlDvcZLQFE4+CZjpbnc21yV2D7D1EahEge
Dcl5ubiPB5hQANRbPipJ6gEpK54a/CuiL3tKuAoTbpx8b82p3uZRNO07mEKqkRduEd5VxRCuyEa7
D6B9N/2NFl0yLC8pVMtbN04eovq6wEx5XZCJwqyTJRMM3bOl0VqSNtV1ihODUG0AkH6FKDAhvNhj
bWHrNpieQ26WY/9Eisq0sdKEzwDbExOeCaF6RjRZYPmbYFQ/rOCuCU+6ln6XJohPpGL4KByLvl71
MPmAX7hL2YIjwn0oBjdU2w1JpsBuEwANWJgoQADxG311iPQt2LUaJ6jRojTK3sQEzdQY3fZUmPm2
RuwD0BwQhje1N5xTwlJNaAr4MZlB+edZ2Y8pwcEdhc6F2eXPoC8QoPoaKkG+eaIZ6rZy5zY5rrne
Nx4LDq5g3y2CaiRJfan3Cn6NGzSmd5nRO/fuuj4zD71g9E0qlEUW7hAEaqlK1ku3vfU8b9pWFoAt
IyoJptEQ+QXfya2cKgMjtsZzAupB5DbQ0GWH174Phnzd7pPDWKjrsEgebWGVu9jNXhMCFBaawO8Z
+2G7tlvA7DQR9JmpSXv+PQyIBqwgE+QTY1ePUdyYljhdWe/WOQHjSEbib1PlIwLtce6aLfcDE9Hq
Fh8oechhRGRENj6k+YD/Th9+qFAzTrEju43mQZy3oMFS73CEG6LeXVnxZOyM2H0bmM1RmtBR1Yk1
heSF1dckbTY5eHln33QDUIMEFVDU0oFsh+9aYRyCntOVrtXtyrdfwqH9qMVrzui3C/vVkNLmZxPd
9oX70rgF5oqH3nDGw9DgO0/dq4GNcRECPl/Uj1HbM942dgPDN4P9y57GS0KJ3xIoJs0Eo6tmyOUI
sU0HPHb54F6DpyERl0wKJL8tpLpdMdEdGFNUidCOKhpCiCHfh+zOqE3vGu3h3PBF6lFkYkWyn3Wc
p9MMsYOrwnSOniV/cD2W90FOCpElOHtFYjoxVs3dfhXY1ls1o9KqZdVPAwBEkez6KFknPBtMDXCu
i74hA0IBCa1Leod6xZmSt/aRw5uB1bpalCU6YFkjjIOVhyF8kNeNiVfIFOJAtv20bwd3oSzsfk4B
qKHjB9nbstXvyf+4ZQ0uceoA/XWFrx8ZM/4YEIyaNnKBihG4ZrLWBhO9ur7W1DoSIafnzL9oJVrg
1Js39KnbdqjxS2pZo80L+uow6z0/OMhOu+DwuzWVCVWMnS8vJ7CPod+vCARttiQ6cyDRECBJapjE
BSxmDuvaM+0HvAAeIspV4OG0bvkDj7t2FoNemrjnNv51oLnu3iyU2IwJfPISxns01A4+lgWtpve6
5hTsMM9aVJ7YZWXO3pLaXBSduSkldr8Kvq01krJjYYWwkjrZ6X407myC7Mmk8kbaNXycWpk8Idnc
cnwhniVC1ypd8Jy+Bny4J+VCd2kEuqLZgt4s1tpY3ISZe0oCaok2edBHXnc33ZVRB9J+Q9IK+0I6
PJhjDgPLH7Dyg0bpAzoKneJKRLyLIad9QsU/K5fL15DRB95PW+4tVd6V2j1shmdNeo+gIXCCWKyD
eXyXlKXBkgpYOnUxC+NyhAcAUAu1z430tDfS1GuIMs6lKSBnZhGZCBm5VEucbZjZS4d9vxTbugjf
SFzZQVlFBZ1cB5m3Nsrg0mkyFLre9Grvi965KpKqxy3FzezkPk0tJbc9wRtLzXSiJf3ZbUkhBb+1
e2t9srasvMdSI/J82ZM46cfja4/ImGuU32k4itWa86P5XqWc7QfhPjMHfcElnQpq/2xSr2iE145L
C6Jit91l8aUGRxOHNMeEsPymXKgvVl7cY6Z9ZBpE64KWLRclBHCv33r1KDm3OXxyBXKJsz3UpgmV
wT7enx2jbEMzCq0dApKD7MeaVgFtQIK1dwHwZ6Ox66NfeenhE0mksQeneTAzTqlpCNxiAnf+UjGN
cLG17dgSOJ33ozqWRDo+0j4/scpHN8jiOBmgGEdLomMXhs18piyIwLUOIz4EjVPjnWVFbBdDfCks
YbFp9PqaRFjBhUb/NO8pL/xAxvumKx3Su9BrnB9KBkL0RWLtzo8I6zI1LBO1lp6MXB+OdUo+gW2Z
Pms2l1KF3nvPRJJbD1V5Kgr5mk+iXYWm0Z2YAfvbCDwukd6w8hvWcpUVtJAcz1xZOMLpvNjoLT0Z
zUOmTVa1481Qh+/I6sLrNmqqpZul9sXg6UzsnaXWVOPBAelw9Tk6lsQhedRQx1CwrURTP762ZnNZ
i4yQQte4DUhR3c7rVnkeVoM9VNu4CNHyVCPOxnn87IfdI1gmZN5TcCUCbCqsR8WatQwejD/nLlqb
Gh1fmXTjay4LuRJhxBw+BGhaTikPRfyD3l56f65N86I2gVgFDkcJq9vpYxatVDpJBIG0jVT6QWhr
nBJqGnhudipbBywybxJXd7U/A5KCgxGlEDFne3nmlaR4S9z286+0fLqwh5pmbxq+4FjtD4ycEAzH
05XneOOrh8BrpfoflkqtCwsV6h5kYbovB98+2bbE6VjTqTJLNK2TE7Em5cYch3meBFPP6islGAYZ
gRtelbMBq4s42U6al9+OHTdFhRDtLdGpB2XkjNeTf+jmSTvNcquL2pPhaEz5Zrlpa3Ap2wXi18+f
rXGapJd4ERrma9uBlnb1Th28gHyZIuMF/AR9u/5Epv1L1qYwwrOm/s9/NQl2/htJzZKkyBI+Zhq2
AgL3M0mtzCUMCuF+N1zJCjmSZUa0kdQy69hHUu1h6b9EwLoKMwAUiGRnbSGnAi5Cug3L7CzNPX9J
8cJjPRwuIofxmV2LaF/CkbzhToc9K5FkeTf4Hfq1owhyD1sgiX94IYDnfnkhynFNoSzXULrtgJj7
8kIc1bE55xNauVIBJKj0rZmWt0FDGjHIujUtrHI/y/X13L93ytafMWA/BouyeQyBvlAQcshE8JBZ
lMdeR5EPoYBtTZlXWqgdh8DXFr9/yrb89SkrWwpLd3RXojWw9V8odj12Zj8oyc2xkll6C4Iy3caA
XrdEg3qbGAvQS9WYe2fUBI7y2N9nkxGf8p78LeaWBK73tGu25O4OSCYT7+Db9Dsyy7ir7eiQzpIY
JH+oIR0TGCvq6/OXogjIrfPnLFPPO7D1dZe4BuiKkshNMCc9AdgS1SqcILE6dnwX6JO5dqWKcSCg
RJERsxfdBTXUSP2inr+cf6Ua8SqAXMDekTSdQIedaEW3y7rJhy1x1cZFRuE80Z++ZqKKK8Kx5da3
JvQL0naes7bnV1pwVdpa9TSvQUFd5HdNrR29JESvqSJMRRAz6VTU8jIO+mE3DNSyRYEeDI0td6L5
SFdbOyLYiW47ZTbXOWVQLET1h3vG/ds949iO4GKTgv9IcIdfLzUqxoCulwZThC0+zMt9U0z+3dio
6hQW4xVGi4UZaAT0mVoRLkXFEafQGbKdAXJgIqw74mfpZ8sa38lUbPuZ2tRYoMORyw7788NWFbgD
ixnmoDe3ZZvEey3QMMbQD70tQyNeRrbpbKVTsTVIo193Ln1fGKwLzhPBXV1Nd2q041MVWihbJ86v
s0QzHTArk1xTrkI3sy6UyhjeIQ46L9ejPXQrNRnJUYLAWTCpDI+WlP569Fw6vk6dHhFl7OJEtx8d
eHC7ykm4bNMOX1CQaHR1ExhIME664POxVYqLqGyZCGB7u6tUWJJC6TwNqXtz1qGevyAvvgG/hmpH
evbaSyk1vTFoH3INrbtQ+vDQVMa1B/l2pYYU1YY06cmMHnhgOLPjMsZNceFHk7UKMqt4ZZqzKjLX
+nBmlV7XwiBTHTY00nHZEnCmY5pI3NMUZu+U1PHur98jUvj0+7tb/W1BcmcSJkmK4Pv5j/zl7tYC
xYHIAFKDN9Xd1GisITKSgKBZdHmJIdF3zYRox7d12gwkUJxcEbd3YmQxGrnCxAKJG4jGrsB96yD4
s0NjZWjioWvD5qbVxuBqIkIba+RtGdGU872Q6qvi2BMZN3pNPHAoteRH0Sc/3GI6oczUjlbLUXao
mIgUU6/ti0jU6yJAY32GsUw1Ss7eIGgt7JJ17yfjlYOViDid/O78JW9bkCGon+7NgpoFpLuDilS3
lgJ02bqZ14JBVOimpijd95bxPUzC+oWEehTaefPkA/iDwQCdN4v05BEs5LiE5Cm3v3/jpfnrsuqy
/Lu6JVyXLY33/uvtKcTYWjirkoXtuLhNVFHEYIlIC7LFWk/710iPJ1h6gU4+aq4uvMIDoZHVb5WM
q8tKR9EVIbBDwJUztkFrQY/T9k+1ZV/7cTTcRpFBZlnKuVZWmD1naiCLq32Al/9yFl+fv3gtTfXQ
gJY9mriGVOeaD5CANgzg9aVet8PSgw5JIyMlPXkWm/Wyny7I7UV0ZdOPCfJLX+jp6vfvjaH/+uaA
KbWYLzhETZlSuc68J328geDzqQ6M/1VDpiPankQrZPzBVht9fQeIhnI7KHZn4hTB2CjhrR2tPpsA
V1088NnWJJQvP+uTwiBXk977XSrCHomCVR2ndvAuhN0/WcpnuAICyjieCYFto75zgDKgltYHMzXq
By3Tm8OASQnSmb+Pam9cG3EugEn06SZHykj3OHzG+RRAejLbFS3G9GT2Dv1zmaensPXoc070w93R
DfZ1kMEPzhzSTqhPHjl3uCuIQwSmxf2J4JmGM7Grbpg7oqbhHWUVNS+cktAT9P/UdR352Rb60dWZ
UEZ6BA2KxkS2nYEliguDzmdn6Mu5SCDP2r0KJ4zdcVL2G2N+eP49h7nPTitDEI/YLvwyggVrkaLd
Nu4CKax8h6+75rSazznTpPH4oCK8cjDGY6k0nHZO0B/GiGOh1Sh5X4nqMiyISZGt/YoW5UfmRQVB
95xq8hgp8BlSqmGAZ5pNG1xN1zgp41vya6NbtI/fgDOGx/MjvwCx/YerR8w728/cXS4aFjKLMssE
b2/q+terBxbolLgBMHUcjHJ7xpsSzuQd0WwSblDUDhMluz/mVstYQ+ZN9hZ38sPPg9fOsqobxj3w
2uMGwlk6uSvRoJVk4xi2VaW3x6Hp7MMEfHNXNBgOjEbe9Ao8fl6V/kVQipQJzKymbp2cqdrL+Xds
VvmjlUKjOj8cw6i60nJPf3fjdtXHUQHOvegvwsEwDg5X4laMVj3XLsxhDEzVjlIuiIZm3wZB9lH3
6lYW9iU79nQ8k4Q63WZfi1wojCDud67Xge7VIDHGRKzSGzswhCreQ0mjK6CL9ogTOl+E+nSFz8K7
kJ17/+mD0dAsfl50vYGEzgVKAIQvi8dVT4v7oGdldqcr4z1o7eB9gtoTEuPJwHB8ZlSTrUVtqB0z
vlVS20xeA70318RrZWDWCenFhAhgcagj8C4lhtUEqhljQc25/NyhiU9GU28b5ZWLUnS25fUowpYw
39vN+co/L/993dZHDkwztmW4Zk5RL6eklZvzw27GDiPUuCFW9uKs9BWz3Fdf5TACTyIrXN5BiU0t
dJsr0KwjQRRO/uhaBpM8SJ04iTnXq5qgx/nYWZdqOSbaCPYqWXXRwDtqaugO2OafIpraK3SJ3hZa
JktnG+n1lvnbtJzqfnpJkoG4tl7+gLm1NNjj/lCVG3K+iL9e5NJmb5a6a1OrKuuX8m7yByO1S9LX
aUPEsAZBrkfcUo8DIM+FZ4/+N6A1GJxbm+wHUJHM0mu82mZ5YyrjajCN6KEdrxogfldkBe2yKQBC
wpCW1rOvxDbO0Wk0sBeAQRNTyUAXcaQFnZWJxRSsCZ4wj01ELsakYw+07Q6KzByeOjKsiMzauu4s
u30o8nxRz0S+xHCtU0N41UKgDoqy+4LR7K09GJ93RBMMzfXnaaFytaUf9jimdSEPbSmCO2Ug/SQS
8WD0zcxuDyNyyV7sJghO5y9nDqfVUCVxS+l0zfAy6O4iyNriaaSnvkltriFp+8VT3Kh75WIHCyS8
vg5hxkILyTHtegbOZ5MQz4tEX6FhP5mV8ucvvW/ZlECx+Pw9nywCpPJI7yz4dQemNgmxd8I91UhW
UekQDkQXIliczQRuUqOsqjo4PBYz1xkDTHANoJassy+1cGReBD6MeezNZ3vCGLtTqr0N0hp3lh47
KPpN76oiUpg0jDKAgIEeIjeMZOuAqIRzEM3AU0SndnYXtr0Ofknk255qm1qWgUY9j7xZkKsDxbq8
BVKyQphmPpiEZFxWCgFcXH06P5HOPTvDkBw9DzaaPuovISi5y27We4ajAfU0691256QxZzPFjoWe
mtmeVW5JOJ5IZqV536FwR2N3iSBc2/1+XTchs/90xdumrkxmkkrOSztZR/ovRUHQG+MoYw9lEQ6Q
xLR2dozqIJ9uA/acAlTrrqA3THcTi+zg7A2ZR7vGvxaC6acXPAYopyN4aqORHe2+FfeEsl+6vrP+
3CoN9FZGDZ1hwGIKpgA8XkHN2dLD3asm2/z+xbhf2fC8GO5aZbE/CVdZvFnzi/2pwpmYqtJGqqOF
G2pIRtGekAXPYOxsAzELlkt/hoGFoiQzuGm3si8xtMyHJr0oETXW/YHQ3ASHASdsP3XRJJyhhvh0
w/0E3BaJ4fjU2bATkgDTtVDfcCswfY7K18/vVF2jMeDTCkCK7SYxvAoCCTloDa3o9dltMA7cOS1b
STjLncLQIO4wQRJ2tjXaqB2PlUXCtO5GF3UIgbfwUHGZIQxJn2nnPR0Ve90MsbxwhrtkZJgTZVw5
WmPdYWfpT8YZql0mP3Bt4ufqU6J7hxIHBrc6pcM4HVDR5Jdav+2CBrhtDrvC8Fe16cansUYbwHmz
WWe9Za4DSVu88b6RoMpguOi7neZa+wn093KICvHkgqJboubODn1Kbu5cn0QPPuG0u8FhsnqGpJeJ
/gF2zT1iHgqhnMbXZ6NcZdIxjyrf2p0fFvDT/nBhO19P6jYeKSEMxzEYEAt0UGKuhn+6FqxAwcZX
zbd8ZmOO0+yAN8/vTSFm0jTLy6LQfe06mulQnmOebGzWt3KO/Yu6jiJ5vv21kS7uTF3L7AEZeItR
YyBjhzBk3A0iAKbdt822pB+4iTJKCUwK3jKJqg5NvBwJ3ay767GdRapMpQyKqz3lHngdrxUHgtDk
5yWBeOy/bHhVlvhbkp3nKHVZvMxCPQK1Fmav92tusOlgkum5BOmJasYG6KrbCqGESQI0q+oFYuqM
o75YZcVQb5MhrW+iCZhyPJVwjs+GaVVcKUbL8EtLoNBhD2iHSGVSBG68cVzmniB8aO7VoNUfL0Iz
ve9xvxy0LmfmOf/K75VcqbbNbyeHLSe7MFXtgHfyIb/403EOqXNCWB+J8SOorZayLqIZj8rL9d7C
pLr//T0vCKT4soDxOTs6RakNWJkwGeeXuhTUmp1YefJtMB97YXefJxkO3wUp6FO3C5OgIjGYg0Ub
B4+2GexAPo6vRgdXoYmuPy+JPsRbEjUdteNIW0qSDpR3onwpPdoEaVLhkRnt4gVpJGz5myq1E7J/
uo9JOfGdlnTxoRgssYaRQZqPqb/7PgEwseBkxMmuWHbZSpuEfzp/ceYNFuj4798FDmB/exsc0PiG
QFhswMyzf+mB0vILORrTv+yrFNWcQeUYdSZZ0Qk0ds9/zTJ92qRR8kTKUHmBGUxubBMHLJzoYoda
ModdQOmiC1RhIbPwtzLbguI7CaeuXqyA3SlJJFDSoHguAjbkMQ3H6/MX8hKTgwwmwFzes5HmmAL5
hV5TfzfKf54fTP/nd6n2aizTT31GjFgXgLnCPVkSJ0NBEs71iZLaPcO5/BJUScqEbkK0Rb9wM/n+
ljvKYYQHBzlDTonaB5hWELUoFqEK529jisAED2R18pW7kPMYp+nC53awYowfxUdfZu2VLYiKdbP4
Ihu8524iFiTh8z3JUGu3ScPOjmm0Xpy7U2Hq5gQiim/CnICcKIzbqCnpxUf5DvutfCo9ASlP4Viq
qgrKvddaD10gAf9FUNFxmO5M9UTD4Vs12+AK0RTsIRnO6rCCqYS68NCR4TTf5GQHn/tkXSPk9nzb
y7ExdwSsF3sG/5/fZOEHP/jtbAqLsutm/AuPTLwEwiW4nTtjQDwy9N73gfCjOsGRWlXgNnBF10cx
f+F0Xh9x4Fi9Hh9pvZq7zxOK6eX2Ns3U+BCqdOVF3ebTb+tXcX979nQSdXnlDuLSC+Ps1FW+dyJF
hD5kwpD682fEg32lp1EFE/+pQOv+hF7mhFxQ2yAwLdZQNIJ3iBeFW9NkJsWpcfyMAqy9N+nXPqRB
gLW+dXaFxKvskkR4XeRqBOKWyEOhVLsnZpo5C+eXXJ+SbdYG/lKr7PssH/MbIZJmkzOf3xEQd5eO
uXZjNTZio7I5zTMq6L+xe9CEzuRmEM1lbiNJnAgaXYMilStrhM8K5SdZNVVro/0O8wPBMhSEyvZh
bGLg1SxNPxVZqT+Cp+h3VmcnHypDQn6ejHn6RwtcE0Zi3OwIYtqZwhpP3jR6l34P/1NavthmtZwO
UtcWk9/lHw3LFsaE8VFSH1/WsM12yF22mT9iPipd8ZTAMl+XdclcU0HMGDlVGMPTOHoVhEXqD9Fp
EUhCOlClqH5kJm+HlgEH8QUp61m+QV/67k/RJRjc5qK29GYb49ndEBTW72oranbdqKP7Keu9r+Lh
1IewaRojuRUQ/sBz2beVtHtSG0G0RFY6Hj5px9LRWRic/pR5+q0fhe5ftGPTSpbYSfP7nPzsNu6T
td+702NNZ592NFxDsgyxnWBvHmCGASC80zvZ3JwXwX/7GP7d/55ff57T6n/+B48/8mKsQkybvzz8
532e8v//mP/O//2er3/jn6fwo8rr/Efz/+G7tt/zy7f0e/3rj/ry7/Mc/3oNq7fm7cuD9TnO6ab9
Xo23uBiT5vxcebXzd/53//Bfvv93QqEMl53z337++X/9vfkF/Oe/nt6qOnhLkn/Z18lb9q0mEOr8
U+fQpfNf/cyHQhz7D8OWEhoPn5nhzB3W/nvd8E3K/AeiFps/UEqn6qLgyvKqCfgj4x8cXfgpcwMJ
fgNleZ23859Y/7CZWzuuqxQ5cKZl/k/CodTXks/h+GII0BGGtFxFRXA+6/xU8hkqIDiHdJ/bLtIf
TNt6dps9vQTgS+lOGZG+QDu1h2rEIPlQUHhuR7onK1RzH6lqB4QlxrRCKnV0ZfVR2vkmqLx2E47u
uvbrejsgutlEmlXi9ku6G/NlX9NKOQUe6BtynUYoJtOWxWLZ6tlNzz/p9O0lKMBdXN1DwSHr0WrH
TZgaq4rWeFTl2FlrYjNzeHXcEjG3iXxFAt+gcsLhgrQU4jsOI4lwEoeHlEulSibmtMZ8DHhkNoFu
wmgPK8JoFnQGsK5jNnTdehU3rPLYruGHFf59pfCm1ToRH2P6h46J+DrpOL/l86GRAy66CNAbv0w6
wABNQR2N8a0Q8iF9nMYZB5YdJ9/L9qUsSdmqq2+dtK9SP5+fvLvxBT7/iZHqUvTXaDtA2EQDDsTq
RkXmRerV+SkDJChaoP4dwJ5eRc5eDRNDWRLGVolRPLE/0P7yIEs2470/b5Hp9U/X/l8ryc+z8fPI
+L8aQbwu2uS67irJtWlZQvzyulLfJ9EitOXtAFQGYsJ7oxvvsfThvyAZUDm1srYbW+eDyZtpZJdT
Iy46G4a+BmQwGunzBsYfa7wvJd5fz4nPj5Mt2m957tD+dHnb8Is7yVDvti+u8VyQx7TGBc/pNrDu
Rac/AvG+KGWxdNPxWZbivu8Kcv5cWAXZ1gJnamFJcg3/YBvwoTFFv9dpdgQM9CzIvljAbr8cBywn
BET9/s20vpbon0/cUNJUVKD8z/3lKMZYPpeVU6nbsEBoHeFgim3SS/H3k8wS0njHlp73RAzbg3aR
6hEF2JS+1+WPqJlvwuAN+c23sp35mUSTAdf165YYClU9Fp52lYsBcyOWtYVtvkfZ85iOGMFa5azL
8tUcGm5s8qfJwEbsA+qG6VXLIEIfauBe3oCytnmL7QojjI/CFNg57MoRzF3bXUO9TVYmcaLIA3tC
W4wc+k1vcDJKUcMgPuuB5RMlG678Rtt0o7H1G/MZXuVCVTdaoRMBpD9qtLd//36Krz0b3k9h2qZy
uAyQGAtcw1+PtlVndp4TqQD8iUvSndk9+25Mj0Y14TG1YIcCOTWku0IlNaCXyl+UIjtTDzEZGlH2
0c01wtSN36FNfajOGViQYK7aMJRAUxy6BKuk3+RXZmzti4729qRCBF0JfICUDrqdYHOTj1VO9k8a
kpwjgXFSSHsOgSOkmsaqfRmw66DP/cNqY84Xype7EpcULTGDzo5DGWz+ctajaGJQOQwR4v4IChJZ
G1PnXlZ5f+vYyDCL2kAXH9EeNQuMuYjTrXCVTuYGaeuFJBzTadGWF/UL12C3tKeI0UGvyAsmCCEl
YRykzR8+qb8tjzxhmslSSItnbp37zT/dsvnUZWhpRXjnmlzjfWFexdbNVACZ8+/aKtgaNvFHugud
h2rdHvxjleqnGS1nudNl0feM6FNF9l+/kjYrYFdNJ3zhzcIgdAMeCuqs8rbWy70hxM6Jbzxdv66d
5NKpgH076FjqGFv771/T3+5mi5cC+JhxEO0219Dnu/2n1zQEXmQ1zLTuqjYhTSUYmQ6q9xqpghbR
Z+LsdDWp4CWy2Xa0xLeWIQxj2PFMYl3ggzauFNfNgvVkYob1O/MYcUTHUSBieoNIr92SoJamRzZk
XoQ5nGzLdy/0sHLpy/SAl6Liec5NXJbEKtdaudEczKemgl1ko3yPdkOl1HrgAAWnz+y3lZ5f+1aL
LTMz04UC5Y3ZGbKlKJvqGHfVDuyYtZ8Jw7Hlevz2xucwtTXCbNb0qUVRKfKmRX9j2pjiadKXJsI2
ufK84rN+/VK+/rzpmL9eLUixXJZHXVeMHhgY/LLpjF5fqTo1wEJa1mtnN9duRsO0H5laYkqTeCdF
v+YbUrw9gloevQNe081Q+HA4e1yb2puTDsgpYvsJYvUj4H5CLEbggIxw5tlpcfj9tWD8urLP2jGy
jAzLFfrcRp5f0U/XQhUMnmsTfAhqZLwbsPTjdo8WvhVuY3RxQ0AIxFCWK9XhWhna7BB67U2uNReN
rdEJ01dywsTmI7ev+wgfFj0k9Mbp8v/hWSINs23LsAw63r9csU6LBa0vTeM2ZwSPkDteGAa2vsQr
3ktxp5VedEE51iybsL2w6KHyDFfCHU+jKUAbjO1mUE6zSYGF4TuedfrJG6Os//HqNr+ZRBPalm5T
CqMc+fpm1kmcgc8pzFsi6A9xSUsGgWMCi9u4YLBkLRMJgw8Rw5gBWsXnnEh0xCGgsJCaE+eKwZYA
BjKlHeB3yBB1Dv96SpO3rZim2/KV/L7+D6uBmPean5fkzyftUG0rHFcY474+6Yaxa+iltnFbWYRR
ukJ9mDiMQr/g6isWidGzDTu0qSe87olx70cRmVNMjMe8w+mXbBykAYhOW7C6MayJRd7kt5lp48Rx
CBNDxM1VTy8+RnWpQ3DBEHFSnY1DlzH9nLRnSj9ZNAH2qrKoFpqCPll79Z923K/dNUfnVSKcsKkD
Hdpr1DJfX6ULFDclIEve0tmkR1RiFYqwDIkCo7cTMrdKvTstLJvNGAzBynZvrDSA8RSgQgt9npuq
uq1BhHnryTUFx7al/4sacUY5HIK2mANRj/5YfPNxCaGlAnNAUNIiLmJtUYt4Ac3D4L015GqKmm2N
DnNGzqzSJp6Wpo8LbyrVBeVe/4c7x5w/va+fLmc9KW2hK1Yl6uCvr7se207pVSBu276ks9Fs3KF9
hGQJ2CE1oIMbD1GFhz61An/bNvmeToG59MmaWprecGo1Ppv/Td15LMeOZFv2i/AawgE4Jj0IyaAI
iqC8ExiDAlo75Nf3wq1n1slgNmndsx7UrcqsTDICwt3POXuvjQk53Ro3nSUBPJjWawF2BxoCJU+X
hhf89M+w+6X3b3x/KPnY1KG6aQMU4sn8+rEFXC2DQ4t1B+h4q5vTPly1mgslFEBVgJ+ta+EhNMfO
Ld+LxH5wRrFHjnItfOO3OmIWHJ1eQI699GMl3Wkeo6+fJJJo/iTYtbvYHzBk1dtGXmaOtHEg0N8D
sw5UmVjsnj4LkpHopmkxquXoAdeRICTV3ASFZf7yzv7bXbWZj3i26TqoOf6KHP+xavst/kbfS0yk
koAhugymZrEGIfQ0EUi/aoSnYAG8QIrYpBojX520BHRbNtHqtXyoe/U0TjxqZLmoZV9Xj57Zk7/H
wW2B4o9VHzHMuuxuU7H6ZR3/vj+6tosamYvpUXWe7jaUYV3TOhO31ZJ3eqLZ+NzTzyFoIMKXgHlG
okjY/Le02JHbNxg+XCv+f/gQlDIILFmnhZCnz1bvl4M7mLl5R7LimtCMaTQWIzwdnOAxlPUWxU/c
39qBrS9kvQwwqP58FU4mtvNahF5Yn28fei6TneLrI5XVkzOMtsVg2BvIfSyCW29ONqyZ0spW9mvL
/eyyDkKMv/W0BxCzhMnR9/cS12CHTW58q1rloiMa2+Nsb8b6GdwHsWS6WKx0N1zocYIgEbapw+Bo
M7nN45TFzsaKIBGG/W9nnn95QVxeUwNBGgNoTz85QWQeEROJwaZX9WBYPG+2qaSLYzykxypVCgnt
sDfsbmcRH+lBTcNfXnC+y2toDlNPLlyR1EdTz969KMTXE9e0W+KbphKPuDI3plHj2zav/JYY+5/v
w7ejD0UTt0AKT0dU553OF/WZO5rUHNYCT18aWf0YN+Ol3Q6Xoooe0OPgc8XeDdP35197WvvZf38t
R3BbNy2DlvXXu49utckz39HvQs8/YKl+YGRwV9ZMn1qdgX3U3uEQ+6WM+ZffKXS6fTxrrBskSH79
nX6QmAgxOv2udt3n8Kaq7VvaWBewT4NF2ng7RYTGz9/SMPmRX9ZNB1PCP37lyQquuXZgeL7S77QM
GFiGW32gy5YQZ+Y2e2ZGqyrYZwFkqxILOqAg+I+/fITvJxt6kjqaCGuus222p6/fmgAfH2I7iUhm
n6zz0d+p0IE+NZ37nN+x+k7D1nC2szFvG1WCdL1u2+KiEvg86a60+zhOd6O+q2Y0qJWb28QxP1qE
khLIUForVPc+DyzJb0vTIRocfduuDkN/wTsyQNJRV5N0z41hYA6XFB8drUuybaZflrNvJTXPE/eU
x8mYt3kUy1+/ZRVVvCcwSe5UWpy36dbROdjaFUx5p/YuAVzx3/Fnn7EFOC5aO+c+VdJiqESmVdFf
GpMLct32LwaNIQ/cBaf1sLN4tCDiLSIMc/3Lg3Ha4/37eR0WP8wTBsf0k+c/R7LeQLyf7lgowSAG
92kGKCKFk+Zb8zalBY9uAxDKVQxMgJY0ZHwAbikAjtIjJTklmKq7tE63P38u81+WAyaKOkWx0EmB
0k+uo2+Zhc5qwNOSzkNYYhXIANc2iXjrNZJuvfKxgbYb6sEr/MktvtQ/wWiQOGV0FG67v3jtqioh
+RvVWQfcl1ftRg4dXU9EyCZa91F7gI2bLDV7ePeg7NnCvw8tY/zlyGecLsiOIaSBOhgFnCvoM55c
YFGO7EClNR0iqONhs6tLaNuNuAX4dCjyS1Xk5zIJL3Qj3fS5/uTExQqrtQ5pb1JnP1/Ub13Y+bPQ
4rIR81hCF6eKZSDMbMK9Gg9tla0DPbqQg36JSfRsAF8uIY1xjDIuXSO6IHiTNaA9azBb67q5K5J0
XavfRCUn+kDJkQO7Dm4ptEV0u93TtyXKsXXoGOIPnZu9jsG0BnXHdDAcL83B2qUCqwvphx5VZh50
+0hZa0thip1c+0wf7PNEEwAx4QIs+jQ+RyaOrsOy3rE2LxplXzlFtKU1eps31s6UnA0zKlRz8l7m
tcHWp0vitnBfX/ul8QQe/VhlxpPOiGJo2tchp32b4Z3J/oJxLn++E8581/+5HlPic6J2KQTmV+/7
a9eFhdf2fc6WE+4LYz7uYKPVp9jG6RnYq6B/CZLhupi9xKaZM4McKNtESpsNjyhFUAghK0ZbEfbZ
1itAqGiZ4S29hgAxwb0zkV3ODNQlXY+6afpVV9FSzcgdKjP1WMPulUN2pbWMUfwC7L5dLw3uMdZU
6GT4f/E6ucb5hIEqr+29X1JMegkQEAydcVBeun0FMe/o++O7I9N4NYUd7kgmoX79R5/DAw0/X4+2
0gE+4BTt/TbBtO0IjBiEj0wDCPNejDtR1vdDnB1+vrjzIO704s7dcXseo7B6nGrw6MdqedhO7WF6
zqz2tbDsj5G+iCz6Q1OW3aIq4XETbLfJB2jVJN1dJDH0l2RELY72mbADASUmImA3T5cDpWiW2B9l
SzCTnQdbvcYQnaghxwbLeSnweFAj/PjkgZNXNg+m0v65K40X3Y6xElf+vclxDxp8sUBf7zNj0Z+k
Gq6DHmu/TtskNZ/MVvgkv00PKRjloE3/VEl8oVJjX2awUTm8b4ZqPTXt1tWaXV/zO6qcP9pMHkHW
kGPVWTedci7tBpVURAwhZ+ZFLQLoS+yjq5iXKiyKbYBtGdybueAePjnyvE+Fs5gSnT8ClkY9v9Ii
rk/DL2Ym+TSZwZNf57el70ZLzkndojXcYxnkzgan+0I6/nhWge6F7BOv/bQ1VkRxT+tsSMAsaiue
tHerUGI9phXof0Upkx7aOD2gotpNerurRnEZmub+59svTrc0x6CxQCo8H5FcCE+erLiJmWeC2I+M
fiMUyphXJinJecx5i5zmTjHUo/nwZPikM0sZGSCgxSG2YPtMABcsGkMEdd3JKkApU55HLY++ZZXM
LNG2AkQs+u6R5F3bx4E5VlEPVck5CtZyOFxnLLrOsvcewqzNlsqld5E2PF05wY6GFdZLpZzFkHdH
UVRbp7/gb1E8K6KW2oewQ9YZTAmRfT2Kc8h5vxzA/n7vr2uOa9mMh5nCMXBmO/p6NPGSIh1QSeYH
O5W7yMZWmprLKqye2TOiraPY87P2mpQchBuNdkl1/2iqAM6N0ZKHCU8A2c6F1XtwCavSWY9ExBHA
Bjyj5+v1vb6JDf04zAFxnMGgQYI51HzkOzj7vdp5VYULa9EkNM+lWQhh7d5u0nzjTTlkUvoXUKbf
MjE8DZNaKNgUsuN06IXbxqWIQsALQNkvV1WRREs7ZpAkWLyWzt5tzafY0+TZOAafNnIV2T5A1UNO
3Gdkbg7umZ11+1DzNvb8yjQoxZdmxITXitd5QaTPJIZ35hfEq+L8A8S5yFzWqARTeBL6MBLJcNS0
ajWzXgBDxq8Dp4nJsuCrogsfgxvwWLdaq/9yABLfF7H5bmHDNcUsuzxtkVlu2M921PwwlPKDUlNL
c76neHRz89XL+vda1Wcl8lPCOK6SIblL2+ncjtQyReMKM3ubeOYzWhv+Wn8VcnjvsvYhzdTeJG5O
N5ti1c3KaDtTQD1DgJ1J/QCuQy3Saiut8IJahBg1uvndsDQM79LxmotR6gynbKpA+QQI/qHytL0v
cmdx2zYuYIKUC97XYiv78n3C0xkANEdp3v75+QX/W5GfPMi0ni1Oq0yAMCmevOBEKaO007ryELkJ
bVFi3nT/vDXng/asssbuyRfDC8AiVMiFGDqUvzTMVet56Dj3nQww6wYv5YQ0jaR2juazVKtyrsMO
mKkeNn/aybvRiQ+DXlSBb4T78/NX+NboZ43CUSeYZOnQxjiMfX0XJ/rSWjDa5cEcY0xc/m1Z9E9J
ALRWCy5iN7oCarFwSw9xTxeRLFf5twxtk0XMHoA6eG9H4bmeZcfRhrCNJaLpfzkrnrjZ56PZPBBE
A2nPrUra/V8/oU5ALdV3XBw8LeH01BzhkZFJ1EFgnsNuYVTdxrMwqRQNNlEBLgJMazTADJTzO+T3
jMKtRQO3CkjpynDB55aRSwub9IyFN3CuYcVhTpUMdxNzGSKFPUgw428N9W+9y/l7zO1Wi2M4a99p
xzBGyKlpkKwOtM0vetrcIGYwU4vJJaGsfe99A+xYR0rp1F0PMQ8NTJtgRrvkoGRXdHl+KQj+9cIi
EyDZDqEOOuq52fqPbmGqmaQnyjo/dDaZvLV172UQI5PmGjH5n/wi8c1DWSUvgee+6QnL0mihpo8f
k0QHz6Ou2xJGNay/MldoDGmOp9q2hBHJ0c07w4f1WFfS2zh6uWuD/Jc37+8W8fXNIwwap7BrW8zU
zFPlQdCXfuIWQ3Uo0/KgB+W+1KLb2as2omBf2jBZIdrzkZZl+Yf++ZOTm5+tszB8/6XvYPbZmQNW
mGW8zPqXyKj/BBEpi1THbH0WOac90VqRNB9UjJs608Uzc/OL1CbgFsnhjavARPQeFMKw7j+inpag
4WKTb0VYQ7Ux7sxcERplyOuuqYMLWgqPQeryuZpsJaOG4OtS9OsEjugwKxF7BTA21ZxLJFabVi8P
skl2cMWhH5cHIHVXtcz2ovFvc1NHSZj+cXp6x2F7rTRAZJ5D8UuEiK0Rj6X1hN3IBJuXHtKCTuhU
Qq5Z5LpPZHnoALLpsSVOHZQdnzcojJrbGufV2ZQTMgh0DBNehsacXWqVveNJJHTTc3ZOYQ/LKOq2
nm8T+JW5t1QNt67U0WQUi7wEqqQatWXwjrHOC45Gv8oc46NP0/KXh/bvW/L1xntzsYJHn/Y256u5
v/SPhxbkA74t0B2HynJWw2TdQhmCWOegOO6dcG0HiD3Iu7HWpeo4PSgMK1rskAekruPW6raW39zE
vsR61Tmk6OXtC7mRDQcJ0Mwct15sn9lborJ6VcnqQUlo0Co9y9PqPnEZGtOHtVddUdG20tZa2W1c
5T5rdaktkbLjL/UO/sDBvRATtvtYnuNPYv7P6AvB8x9s0vQq2moEB/iUthXQ8pA5kOdfuZCU6Q9F
uzYNoq0BuwO/ybhOHG3OF+OuZe6V7xS/jYH+Xq3Tq+mZxNB67GKsTCerP4LvDEOa2xwakHROsKkd
Wy1bnyvTWjP/WecEFHeUXEHwEcvmYOv8/7EF6eBOb1hVvUFLlyKLb7DcQ0sl/gQy302gUYD4Dosz
gq4QxyEI9yHJlgbJkGE1WYBIR4ppN1zZDe3oASbcIu+tg93Gv/XULR6Hky+IPpHjtzUPF2h0fn1c
Ao8wWOY0DdQJQjGBwoULkIoborvNlRLuWdFO1lqQxS0ThEBaZZbLiQcnh8icY82cinFblvI2C8Yb
IJGwpsNx5RUcx6uy3MZBsDMm5a4CG2Dszxvz37PD6SdnJGm5+B942k9FYWnSTQNRG/Uht7u7zOG8
nlRLOYGwHdLik4jPDzVHh/GpEy5rNVC38ZGGWJDqAPi/566NkbVsFJWtCdNTivATVvNvh/lvDV3H
5BTP7kxvjAEqm9vXK+zTQs6EDFnz5v7YVEQPeLyvRq/mjKo/5QmrD8zD/fCIPeE1iO8H2/vlUn0/
w/ARbMY20KENqGenFgn68gT9aqNxN3DuXCCtvEVnCUW8oA8r9che5bvJiQfiw+tNg5+mi2wM3UTe
gdcx1pE80mrEDR4aN4mEVx3DSA/a+JdRsz2/S19uKJ8SHQBaVvSsDmKQrxfKyVQLz4SBSBzqWy8c
ABDS4TBqbGMCsCKKlWU4GcWqdoz0HCDm3K3QQGA10eeYJEfe/nMv5aCYGS2HteGtMkoeVgnae+Co
W9jFuSKaDpE7fPDmPCjaq6hhaJJXj01k4j2DLBeD5GLfvBrlWM+UYxo9RQZF1y7Xvh7f5DpH0AaU
9tm+a/VgVxbbqQBA5njaxrBGIGTBmyXjh9BiI7FCnyOAQ4Ey+Lufn/2/ephvlwqhMc4XibLg9Nkn
Gwy1ZMwc0yAtPrCTh0j6z8U03NSxua2gnbouUZZpt+k7bRXW9abtmF8U0ebnz/G9gKd3g8mElw+2
giAd4eSWhZPfh06o3424ZGM1wHuLiVIAhbTkADBqRIFZG1dgZ2BrCIbupm8DuYB0ABPWfNKGuVSM
+3dQ9zT+rRul0ABXOlnmxI2cF7MrK+wjDZAFPQ+FG6Fku4JOSgTCdeMfpSTuViH2inEfW16ydLMS
TKYTE+Rm8YzaxFGBaMfTVLnR2lHa8yS5ybqf/SHY/FMUKwELL/9Vz/J918CTRdFgoZ3g7Kj/XRL+
sQe7pH60pS3KgwcsJ+To50eusVQjBjFvlDfMvfcWOMJl1I8kgyqyRjyW4KUPpB7cZbRMAadsG88l
Yc9GvqWia7ok20EbzrCp7MYGTvCgwdIKhndpdDuZAWXWa+29jzV8X170YtQQrKqUmtjFqVP8pgr5
3p6ev6CFxA/BzjyJPTkZAyEBxTd/QVdAFLGS6bNx5QJKDwS27t4gtVl2tPSDQn/RQ/2T8nJpanLT
CUzhrg4z2lKXfTBOvyx03+tNtO2zI449AXnWtwkxqTkIHEu3IFnIf/VmZ8pgNYT3TI+4Hl+KqpVL
qO6v4Tis9EiFWyvId+6g9nlMjOxARlDQCJxU3iZ3aIYm5B71BZB5JP0Vowg4GKUTb0WFiA6/KmHB
kff6yxs1t3a+vtmSq4fiFD0UjdvTaQr8BxB9KXzcgQC6nN5dBoVS+hqLbuPjTn0Elhghxoe+lwz4
pMCzB+lDCHS3HrVnDharqrPjBflgx6aWd+RX3Um73MqS/iXSr4PWjcCBs+0w1pd+4BKfaUB551Q/
pPH9iLAyzctrIJ1EMhwn/HJAm1jmIP01tw6DSMtpP8cUJj7MJxCgRfQHnMN5NNKyj5zgMVfVlozb
658vivl9+oCYlNMyKupZyfbthYqmwBQxpKWDsky4qulK1nrIRLykOQT/MxcmMqtV19N3UVeA4Pcq
IhYuigpQkKmJAQFxxYL8CWKZ8epmFT59L2E8IfkB1PyvlRvcxuZi8J03VTnBQlflakzjmBEgHmRf
clwbGG1kCWV+OPo3ehbeJ5G2H6x818XiXFTDdUkpMbTVoxjiV5EE90WfXPVK3xQ1MFGv3iuyVYM8
OIdjcTbqHcBI+BSOt588yFAhFTsx3edDqM5K4F+LKdPeqxxnA2QchqjdcUjRFU4xf2iOfTRS7zxm
FBA4szqS4BEuBpNwOz1OlB0IxV2XQB2p2tWA62WyMqytxM8up3FaT1HzPDXVJSxtbmHvvATGhz+4
2zxSN77bbprReC7qDQ/h01hG+0jMC+/ovEjjQeCIWmqhpi+9uHn3u/SMjCpSGxAIIom6LN2gAoCc
wCQ1Nv5Adk5c5itCYwCQivYz0vmF5Kxe2aJ/EIRX1Om0ADU72ccByhesyjsTjK4+6M+CY1vZVRfE
rgaQ5bU7XLxv/nBZu+l1XRHjbBg9kyZAGBi1TIAynJkzA89XRGRZffSH8NWfmk0fjZcUCiFHnTQg
u4CtusUn4IdI8BxQIYFRP8maHAPfV7jcwHkN/KebqmZVuw1RAmFIqJNTGLPJeWPXFI84Bm0wRlBK
p8ggWKF1oV/mD3GSY3gfMbQEykmWbTCiiCutJdXMeT5qKf0Vzz8Xvr2KXLKZOxgvRAL1Z37M+GcM
fAKYoxtd1OrWSp2lbRaEcXYGDs/wLbECZyuskg0iA6lrdt1n1LfHtpCrIrU2dKjOPcY07mtJPl4H
PoMW+V0qYqDk9g2Kyj2SkZcgJj1IBXfCaZe2GD9GuIokfol0qdE7WnpEASSHSNTLqMHCPzbSwug/
kMAXr8aECfLY0OYOU+YUPjhks5sIaqQmL/IjRkJEXYVzH0YtLMxMf4swMLKH9WsEslxDyfMz5jTO
fG9PN5POElFVT7np3YEELVZA82kB2+WOmHcfbXogcX3iqq9nAZYRPBrk8Blp804S5c/LijGfTr6u
tZzKBeXDzMuS9mmb3W55SVQ3dHe6qW1dq33MQl50WtSA3UP/qR1pFQQckxt39ReTVDk4T2Jo/Gb8
2THHpjjGaCoIguT9q1sOrD9/QPltIm3OJfzsMJrlGGy4X49XE4P9Vqub4Y5nDqiIFz2LwrxKDDnw
Enecdy4qU04UXdY7gAwOq76k+sywNMi0u9LC6sIrKXPKjiAevRO3VV6QTuwrKOm9tRWpSxHazyiE
Il+5+CBrrYbBLeLrLMzkJvLQtEU8tflkB4iHx3c2jW7TWhdtFDZLp+cHNaN1tKuaQW/oPkubA4Dn
AnhSdvA6IIrYVNCGkTxb50jUj/g0936IfddTRLiWBVUvGxfiBOtdwN3bqnKWNoXqXQTDVhCRs7an
YOv6DqpQJxSQrzSWDIMma87gFfDduNPtK93NQfGZmrX0oivb5wRI+hqKPUUQiy6bXcAJfVVL4H7p
mB2kH3z6nvVo+P2j1uN5CScHKHpfULp3W3y/Wx7AYhsNaKqEnT7+fEe/awy4o1A6YI8wK0B1ctKr
7cZc6tqouKPjeOfl+lI1znOmxPNoIleOSPwpbO8jHctVHpgvRapfDU1zZhFHSxJVvZly/qlfPtK3
DoDpuQhh5jkcaMdvQs14yhPNc/vurgfTp3CWRLa5yxIcdOP0wubFTQ5SwOg8gabJSEdryKLRs+dy
/GWQ8s0FQJsSmSMgO8plJiqnLgDlOLWeDV13ZwgXCY238jAZqUruWY6uNfcef1OPlaRUq1ZYRy27
z0LikzUyma3buDFuijKdwaYBTCX3ps1Yx4wooUHzKy3p+yGND0qBSmeI08i3jnsh4SymHR+0iYNL
F/pnj7I3jzZGQG0yRuV57/BQGR2tNq9OzqNQv5iMlsZEIOFWAf9JbFKK0kaFi9Gw336+odL8vqy5
HFr4hCg2KEBO6mhGT2ZFa6S/C2tzPc79z2SX0tBZYPeGNGx5WCjB3WhZfzcghhQCFFOoBpJSIu2D
1fwmnAYiG6eA2R8zmEsILBlIco7AHM5mjNwdPxGVgEheTauxFqqfHlMueh3mJFi5w5mpNd46pyxc
ZeKJKJBsKdrkzBNkd8gB82dRj6ukSeO1WVwaHK9D46WMxNZpqJFq6wx24GvOpr3QOnGhiVauRkud
aw0uuJAqZ2mYw1swJPEmassX1vVddp3zgMMCSz4BdVcocpPzLGgqlANg48v4ENklpwiHgLChAAcV
q0/DnlFmEP2X3kR2epmTROUyMg7bi8YEta6X0afppWrl5+NlDg2GL8rpAo+XsTas/Bct6N86+WQn
mr3AxP1KByHEaT2ve2GXtu3IlY1yEtbSudywxo3nW38g4n5Odv6aR+FbSSJVzFFxCQngs9fcGGr4
zhymtxQDEAYJ/cbIM2YR6twkXwhYHsfHbCBFjKgAJDkkMVfjagDb0OGsXaMtwS+e3fVxc+b4Yq8b
/BDwdU/FzHhKfTLp7cq9jJRG5ujCwJq0aJzoM/VqlC7ikh4zdj+DZAyhwo8hxbtFa1hiO7N3qhAw
LGRfMGAG/5f212HTXJmSUZMBb9D2uUvgpi6nBF5gNUxLy8KnY2vWWdMDL89oRSIPPDR+uasN6vOM
+TS47t5ZJcgef35fvr3MFm8x9mwHrSMTPnFSy2baaLn2WGYEgUATzpwP3VWvfVU/yFhBNkiCX6oZ
8W1X5xcin9UldQ5SqtM5F2X14JSukR7QssVoe9ivX0SIh8NqCD+byHNU2r3Q+hbAI8rIYXQ3HBGS
ZWDpf8zOai5DsiWE+VIbXr/0XU0RzQGx1Ixw+HjDobC6N/sBGKGzpIZkiMbrHw/yIs3KG6cJN0Va
XCiLWBpC4gc3RD6YIg3wO5fQMA0zWT+12qqR5UvnkOliFkDQR52ElxkuOk7huWNR/nWF/GX1/34a
my8LbRPmmQiMvvWSAieNZQ6D6mAW01uPFB9WH19JSQMdo2C9IZaYtkS/INaHqSXJsRptSGl8iF7t
235Yu5xi6KYiXsmw1iYa4p+fn5TvfVQ+ooM0kPaC7QGCPHlU3GEyOgBo6cF3i5smFnuE78fkdmyL
J5r9+66sXzGWhk1+rY/A0CD4A6NJHH1fFg1DbOpBfZXI/swsgt/86IwjTpd9i64pJCVm1SwimEW/
HhYR7LNWhYh2wNm8SjKYTB9lUehLCErxm0NKl+p6RZ2fkRVMt4YBLD4jxjo4asb7dAf6QhFNN5F3
+0oPVJGvWx+ToP/T1IgDWG/3YnCugGqcpSjleLFJVyIfajmZcbgieL1+iEGvrA31nFgzb28MYdK7
lOt1ASA5ULdtVT5hA7IZ9xh70463WpHzomFc5aWkQY9HsSifMlRLkL5drMcNOR/klC7qdwKNFLz8
FFrKCu1/vQBIZy9q29irSlxQVTN8dday6V8Sxb+ZWRZpEWCBFjUdRsvCbhdDHaY19FolPEGxOV7o
Pf5Nzategbg9OQRPLdrAX7aGcRxRm7JDIieo4/RxFFkCts0kW84mBk8byFArYacYZZwvGsIJpdte
ivQ67/PVKKZDpvHw4WXVz01nICgbGgwTtunQMOdNw+JpQhFDxViTeDq56zrUKKtceTul6Q1Zr7ct
XFhbf7EZxS1sSRsiC/L9oOh2kPGqiDoo3gNYksIs8k3omw+czbDXJOXe8703ZLPGktebJEqMveCC
YGc5KyfvHzj67nJjOrgMX5eh08YLl9a5bv1GpGec8G+PoYmhAUcciWCnW1k9qKKRBO4cEt87Cqve
5H39EuqIyBON7agb3oo6JzuY7+3Hw5VhyW2kiC9g4toSzDjdlRY6anJgLmdSKmwYek0k2m66gCoj
iwKCnTomi3nwaWrZS5KG3jqpnH0U0JRAU44iyhg3PajVJdkR8M0KQkQjU/7JQWitTTc8gMOIzrLG
2nITJqLyFOkyDvISdAArqdwEFCip7P1NUtpowcyImbG3M7xwJDq0gxaY6cz/TUQq4Vb50RNiKWQJ
k4N/F4MAmYoqJeQ4tCYY46jGg7a86QvrrDDF2pSQw5MQ+FjndbP78i2sPwuvfIGKni0Hkd6RQcby
sdA4PxIcwq2qo/4QsieVpv7B6GikcaCdYcJJV7W6nlK32A45J3RtLHZGyv8YY4CZA6+fmeID4fDb
TfMDlrbFAvlWQAqOuIUCSe9EyxE0evUr2qIN4RqvxDtn9NUDLGp2+dpEO7PtcnxNIw3zlMQWizTB
fP5dZKyHs2j3I2R4zjs1LMWFrnKoQ0ExbqQDtZfCGUc0SYst4gx7U0XhKhBkKQECIkAwOQM/hdzI
GdTq5wX639ZAxlxgWlimKe2tk/Jq8qMhRtIfHGzNNzc9fbREWU+ToeOGF9XrKENWjYm/ansSjgi9
X1IHftgi+AiC8qb0zes0f3bMhh1YnI96sstQ2K7sAazlBHkVmuzsYXvvpX6RpKgUO4PeKKY7wAP6
rVWa+ZnrZPQw5PHnL2bY36o0C/LMLEH62xV2Th1gMRwG3GsC87zRXvPIQSwoun0WI4uzhZoRUjo5
JHm3xmA+rTKzuQsbh0l8M96LYqZMWJKyCHz1woMb5YbS37qklXYabQOyuQ5eE4hzC1nGwo7drVHn
l1VkJucwgY0L8vGI843nODSBW68qpvCirboOG1J3IUTnLkREAw694Q4dnFxAG87WyuorwiV6ovZs
vCPOvYsGDAprDUqGUN+zyEpyomSNRfYw0JPYytZ6rGvvA58Punp6qj5RxOfZH9UllAV66MPjpg2W
Twy1TPE8tEjHB8p0NBxlxus1PpENwCPH+XjlhX+yNjg3nAauvh2dUWySrBo1ajMlpF7n/W0Wfnbd
K6y4buPpSU2ti6fU5cLp9bBI9IZQ4drQVpEl17Ya2mUd5Pba78yj5esrEzKzYnifdu66H3Gi0lol
Lt3XtzZwwFU3xinfXMO15asV+Og3yN7XDGxIqO78R70Yjj6MArgbaEPaSV7VI+AGzysywHV4fyHX
g+v0aFGbibmIQKIszOTeA0+6rMnqJH8ZrWCqPvwUt7BrAPcGCkOq85swg3CDOnXFCeA6yn1vpaPn
36Zda57VBFFb0E98LPKIQHpiLwwjXmve9IedlWy8EXNGzQN4XnU3+rGd0hAWGgbepGs/ikG7aPKB
SFdA1RcRLURRjO5KG6W9zozpvpWI3TTDYF+2XGTSw/DLi/0vh8MZvKTjzZgl+N+8h2j/O/DNIjy0
0q/hQ1bXPgZNLC3aI4hPpnxGU67cvtkhU1jJrl73mrw3ATACrc93liieYDSh8a6TTyryT7Jgf5le
/3VkfCnh/s7WHZYfGnXfmxfs9U1SSZcXNIWZEzF5JFQevT/bhtfhTxtFxQCGBZmIqICFF/km24MP
AlD3CD8kflNwFA+dK9W4z24OlI933MitdtG5V7rMj9Iqb9jMJhi5+kd57ZJyxokEr6Dz7MQcVrTp
KTEiiIblTlm0tlso//RYNcO9L+nSeWZMuBU/zoERHOfJBxFADKoHgjid/jjY03EILNjOyUUuJMdF
y6KLMh1zkeHQiqAZJR+zlhPC9lzGg5Dt0XTwQM7D1wxl1Hqgc5Da2ozjTsW61Yb3whtAXHjngeI5
0pGOrPxBvQ6EPXGc9N/I08JE7rAruYpqX011uPGr8AFh+/XUx+TDeQNRlbSozXGqcbQuapH8opP7
LjrgtpGBZLt4e/D8nK6rdJwgoGrsGDLvLmKRr4lB4Su4/VkHacONrddsqLZ2XJOgIF84xTa0PuIK
tB1MAbS4FCaxzvaY6eh3qsqih6pHNDYqjh6RuOyJcwY/VIlVp+RbMzMSQxKGiw1V5yrtxT61YFkV
foEMtvZWpipuW4uZUVYhs/DH40gTPLL1BwoH7hfR2e6yUCZiX2bgBgGI2AdILNbCtVkpouWKmkp+
jImM/0/p8z++IDpOkHInf/k//39Cvs3Hzv8z8u3idXpNwka95l9gb/O/9B/Ym3T/y6KU0pEVodhi
NECl9x/Ym3D+C9MrpkhBSwlf1owo+m/Ym23/F0KfeeaP8R5Lwzw1/2/am9D/a/77wELg98xsLfF/
g3uby8z/vdRQ9DOzkGDFTiq82jE7TgFhu2HRB6QpqrhyKNzL/P4fF+PmPz/pnziW/8PP/wuc/Yds
AaNKqEK9mzbEYxHGGUrlA8U0TWiP/4u6M1mOG0m77BMhDZMDjm3MA4MURVKktIFRIoUZcIwO+NP3
iayyKqWslOr6uxfdmzSrskyCjAAc33Dvuf+zC/wkF6l0Gg+ktuldYxx95mnJzh5jwd84Jf+61vnX
x/Nz50E+lzfOJT8dNSghnjKbaRh7swpmkoqN/a5JhN/bI3uvv/9r/jrP+ff1fio2p6FAZLIsNodW
59xz9YGp5pAeA1/NvxsQ/udv3Lte+odvhDLOyhfR2LtqHtQ2in1oneCt5m6+a4PfbQJ+9bVf//8f
LrKgOchz0mB39VK+IfUF9RyFI2+ov/+Y/jpn+/fHdK1sf/jxysPg5isYvDwa/deqLZzbVsTWmXIk
37tRl5wimUy/ucN+9Z24f70Y6tfF8/rB7Dr43yt4aM5N7zcvOlLOb8Z4v7rCdQzzw5/TIyeKA5cr
hH2kGFJ4vnJ4afhNt3ehIja/+dR+9aX89Kxr0/oBBXe9c0GRfAubIKGXrKP+d3OjX/z8P129P/wZ
MeD7oSBJfafI0EUO6BLhZUlf/ubX/8Wn9DOQ0ipJR00HWe3cogYarIb0MBVMJEfReLu/v69+dYnr
/fbjX3AVwRWuqXazGCmz+QZ4G45sVPqi/vj3l/jFifLnrOOHS4iZKt4xCCOdsbjzcPINEouadycZ
e2zLsr8Npg//sytd/8gfrtRlZKvF0TRDnRiHM/BgsRsCu33UVpITvmOgHmTX3ZyyRLb9+0v+6g74
6bHPY6tu8DPPjAXRNhJY288nsmzt31VY/Ob/4WX1J4rlh7+I770qqzrXTAQiphRDDm44hPFDztb/
9B7+6WGfUaZ0xAdrok0b9sgASkBSToX1mxvsV9/+T086kjwLGmZZ7WsnXTy18jXP4hdPVTXoucRd
vpduOoIa1BoV0QyqoE1+c4pd3yD/6bP76eEXUctYv0aKIw2pUyvEnFpfEq+bk21TZg21cGmG9jcd
zC+eoz+H3j98UZHQfP3JWOz6MISFGOG3J4E1ooTslEx/Y6f+xc32Z3/3w0UGfQXJsmTZSb+sv1gs
YuhsBSz233xiv3jJOD8dBrIkClPPDnOaMhPdZ3IfFn/luXlSHac6nt5zm4zzxZtb8ZvXwC9ujmut
9+MDa4QXeQDnix3pi5NgH+53IfTdOG0/KHQ9yaGqyBc8kRwlpwcv7yz96e8f2199XT+dFM7k0CiZ
rtwNTHvBhg/UnLumbtnhOEWX/G7n8avL/HQ6FGOQhKxAgLtHGaoJ25reOtg631G52N5vXhK/uil+
qgzmMdQKihlFWZZkyaotOwNBICfy/u8/Kgrs//wg/SzEhQvIi7QCLT+mXkh0KPR05+BnhTWC28P2
so2diker1o0fXiynGkeGGn7CXKyb634Piogc34iF17Q2LVXMfT/1Y7ONO3+QLnNW1xkuQyTT8sj0
R2NijQRbp6TUqTliypsM8caR8D8j5PS7jRXHbfMcwjbzZ7bVVdF+qWeral9r1RQLM4sqXqI35BdB
g2ohKduRUb2MmnbNHqV6i6MYE0/XJ7q5nxOIiYcharLwISisoP9QohqM9gYnknPv+qTmnMSIV3wT
ZMrdimjiDEFIx3LwK4bZJNt2Rs/+RlpLca0ueyXe8afH8UcTeql070dW5fDXiom5/LAZlMNID/ep
K77mQODkg6fmJDrHtLLu21yOSX8Ja9UuFwJhUJRCODALHFS7meaLPdX98FDLltEgWUCZ+5pPvSSE
XpdLna5YHDvsHjWuv46hSYCucqX67tIRvo1pv8snr9yZXIXK3pap8qvVrAggc1Y1YVzF18qPE/tp
IjBZvuZRKuS3JhbO/Abe18a4MDhiLNed9jt9wLyAnHBNwpaVRKxeu6y5ou6nyXkJYbOVTN10U+kt
tIDsnXG62hIH0jHBaePYfbHQv6oTxiV2sQgjvAr8lZNKgpGC3njDRMcRm+5Vtlkv7lvbEcNTJ7HF
3hMmMamLpz3BaRFl3fRomr7sRra1AATgstaqho7RT4nEkSXrhJQ41owko6ZhsxSniflFcpCpS7Lp
XMZhtSv7vOeHzSRfNIAboN+iv8UlPIVfQ0BIzVvkjp2zC6cOM0JtR8p7i9HpWqdAF2WDGk9zKxIL
FTXz2cJJ3bgo7aKSqnmWKcofE3ba/eDDaW0urJRq92my2iB4sGpXJQApsgLx9kZkRS+ydZh0VXwX
VUnYXWpHDQc/7AvWgnXKm1m1dmYeBkilNtuFMs2DahV3zCiI90pi3Loi7vJ4j/BLdsA6mz4iI434
VXTzGsy3Da7Xt9rxnch1FRbrerAMM1EEAr09kA3UDnxwYdKnRJvLcibcSJpG1TeRXzbX3MnU1xoR
vV/q8UuN7Cj8FNvtNJzCbKIKUdCHbNisbadJ7RAKaa3ft9Ezj2SefSh6D+2O4+liLndzFqYVWgRc
F8EKvZYvAVTUy3LrEZ8gH7AVTP174HVR/N1Hw0qsmA7klVdbEuvgZshOXYlyIS6IQf8qkcbkH6MF
d1mwytqlaLZjVxS4KqNeO3Kb4HZnRUU4e4bSSoUtTI4yTU12nFlLBl+zIirjp9Aiv2A32B6jAMIi
lMbAWAgVveglallDdc7YXsakJQ+KRyREzIyCY5hu0XRk6lx02kE4dQ3VI9WtDO2jz7tq2MrMl3WE
bH6x0lOL9tJ5Loh7QFGtMN88BhYhbgzwkf4iCehqXP+4eWq1tuxBp9sGvKu5qQa7Q0W0pF5HTMiS
k7ECj7dp68PQRM4pdRdYa3HW+Os6bibyXOdJM3i75hhuqjaR9d0yjQA74HIRV26nkuRlvItJtOmI
cCI+pWp4j2c6XgKwmHbZIYBo4xRXQTbrJ8n8XbLjxkYyrZ3C42HZ5qQT9ZfM8fP2qEDW8xcuvlvD
KWMVWkZQHOjrvIfBEKL1cSAEKSlWdjj5bboyHYnu2Rr4TXMf+d7gHFWAuT+YZvk17EZZHmww9rCn
e9ZJE0uV2mTv2sM6zNoig0/CPijSEO0dv7eZ8BIiz54g8WFQpEEVEoMblF5FvJyPrvPW1gT0PYnC
rZZzE1itvJmKTDp8w7KbxaYZzBDfsGHE3mr3wAg3drwgtqoq6SYNeOElaD3G3E7akDylq5775bzM
S+kpCtXcGLkG+aX1Y4Q/LpS3eYN6ujyAk5v6dA/RL7dmtnfOGD52iZeZtcKs1b/B9q+8T9pFPL8Z
SDgfuAMQZX+ps9yb0IKIgZ02qAZDAMjSz9F7nXQSx5/vlDmTilAnbf1Ywk92T8Fip69pubiN3uZR
5k27OLGqDmd/5JB/qomMTfYeuCFzrLy+s14WYMz6POdU4KzhlQhfoXnL+RwmtjVcRmCpGqn5vAxr
NnQp97pmb7uNVRjHn2Re1s7Onv3UBYOJuhlq10zkmKU7k+LaWgCm8ntHbrz3HC8n8hsFivxct5I3
IQgSH/dbGTDlORS6VU69clurZamfchjnd43u3Gq7KJgcuzArbR87kRiaS1PZ0wvgvLY4d703ByUy
iBjwRlKnwDjouucJladFRMhGz22iPpZL25rnSXrMhCGvxcVL2XBe3sghmooPix+V4S7n5Jtuc+Pn
3U3ascpdzcscIOHhwkTG1s7SzCdviIYevYQjMGVbOfGBR28BYXgmaqa1MZSG7KDKuAMMPhmc+J+6
CGe1vY7HajZHXlAmvinrwQRP5aBAw3BcO/O3bLIn+SUhWrf5EALZTdcVoV5EdekR2kU3CnLmIKa3
+r0YOR02U0G4xL0sjY7uhNe14b5JzAJ4RFht/T0Liqb72JPtF931xs6tSwYJPz5U9HLIAMbC7dun
Me0amHG1DINPg2PG7jzFdeordp3IKx/laLfqBn9577IcIPk69WDhsfU6SVZH5pvg9ezwKqgIsL9i
EhmUZ7oupxdzDa1D92A0US6rzE/Go9XoxAKQ3yEQ9mfp2rupWMzH3hurZZd0bPoPpVGJAOU0FpJU
DJP0sL4dnMCssL1YvwVjK7lOG3adPgdwU8wVppSa5NEaQbITbO/J+u16jtjLG+dtGuz7Ip3MXRIO
sXcbqbJyUuhmXdCvQbXM+d74Q8EoJuEQ8W9n7I5i486D8PdemlX5fYgVkuVr01ThtrHKIPxq2Y1b
3hcVt++7nojlpOTz8zDcx/Yoo8NSRclF92iunsbJy4No7Tud6s6zUEB3xRXuZFyfXIVk9OpqO2os
q8vGHgmgP02TspYNTlkzf0SOXelPBn9EcvbmKY7ZtcmhbrZp6S3TKc4zN3xROiaCbG54YtiEV1SD
PavNci9wFjjHNCRuAYOpwxu5cBLVPYfzApEmwX0Rg9nBQrHN5TQA+PYsmW7b2Q66h1hxX1/ChWip
RwBkOeCZCgJqs8UCRMfVDm6J8LZsdI6QRAZZeJMWovLPtGBVsiUaFj11HLntR9/wijx45VjpRzvJ
+w4htkLmyT1UNl8mTh/1PGTYs5/6YnSHJ2VNrn5RrZbu2e2HfuGnXb/iYz9llr6rk7aABjLE8nvQ
T4R35cJOsWTxKceMIGdQwKarh+VL27tm3onJNOKcKSe04Bwj0j0QpFyUx85yAzZ4CxU3LJsedPVZ
9Fx6b8ahGbaW6QQvXRv8wPEaGE+MXW756pzblucfCBNDu7KB2UjwQ9kt2fBFkVi8OJvF0df7oRnT
8TEZr2bXUTlug7qK0UyKWsYf3dspotQn+c1X7PQq3lFjtEuXsgrXsu0K+wEfkdXD0sJhP58a0Eni
S9gugblpuWO9N1X6VzeVHc1aOjepQ9E2b0mQK+dy5TVzQcx0wkj2QUPfKu/NrP3qS1VIdzrabebw
LMqqccQZj2ptHZSMekJgLJN5p0rAPHsOeSMP+VZQ4MxfsWzL7BREeV0etNdrfUh4EZptYZSYDrQI
1fKN+mAubz2iBHtiCkVX3CmnCf1dOQ1zRfRkXHTIYWfbvdeUBvF3ok5G/zwypBJ7l7at+6a18atD
hpM9KjhdfcFDptBRvcm+zaOSXHRZot7qi3iu9orBvA3ITbvi3NhjWD+5npEZmDYLEABJW3n6MtpT
R7jExLO7c6815/euwWo0HEAfE1C/ahJptYdaZ4Qe4NngWyPUDf7GLZY4ATJs9MoUUoBTzvQ+2s78
5eL6HeoJbEViPrB14oGOa6P6L0WAFOyAHU+wi0fwOfRkYnhTtrxzoChObj+kT2KU1WYFCZYQFZ1P
WuQW5tw6rsNtDX8fVIcNXvKeNLSF+AVCJyJMVDVH3b5vaxu0Z2fV840DqtKHwGSb+bZxg9xDKCzQ
7Ds8E0RzoAUHO6M8NHVzH0XjpoDJ76+aliCsjYJanu6tYXENbWNo4LbPqIVPGXbSkWYPux4uph67
2D0AKYLIOaewG8Rj53blqlhGOIQVipzgZLnNMH2ZyzrFSOePS/SwpLYZXiOX0+7ILhdX2pizSN4U
sZ3pjSXr7GoUNGby10tdS7IbB7E4RzvD7vc9HWilL24TOD6bIt6y96qEM/hZRiyl16RI1m8Zx2p7
mjMPSHQPsmYMNpw63jCvYfBNVylCXqJ8sRBaaGgOyTh1O39yfdIc/G4C+1T06BS/4d8RM0mXeRrY
/YoXLMgtP7s6zVKW3RTCdsSy/x79Za6OnipYa8XJsljHhNSTEblj2ljQC1KntUH8NJNMX5w8c9Jd
jb+2rtaBqphL3BHmCKmD1my0IZi6GbHlft2D5yxRPKanpOum4Tkjl69AChWFGZ4JWr9rBN8cNeoK
wER/nnyzJ6tGoIz6dpbZxbaYD/rcE15cv5CM7oU3QjeGmllMkyV7evlEyo1wskDe4OyrhqtVFNjN
01RHyoeSiqm7K6HNhYSYVIlt40ynqPW9taS/jYfPjYms+uQ0eZ8+dpmbZncLHBhULJaj9MFuKVFe
ARzF01H5noU9TXDWppBlWMwwYp68SX2w2LpnT5HKlvFMgoNvIdkrxVCkQDdKmw5BTHn/pQpayZuz
hXawi+jirDX3DJv4pssVCqPUmTJ16TK7Z+rfK464CFttdw6FtMTRL+n0Lg3pOvKzA0wvQqoYKN2s
M+MHxaZ2S6u06OUL4e2SULTZxmOi277BP0XeafELMND1M4TV9QJJ4zOoPW5CzAxhTPiyM9QaPRMA
230ck5h8M2IfALWr0PS+RhHZPme3bUvvGlMzNUj0VZIvywFtSyTm/dAsk/8QdZNN+5mWpijuwcAR
ioJ8IE7upmCUauu1rdM9sQEnqHkVlrDjMw7kwYMTw5g+OTgtwsNVg2yjPHtFFk8XUygn/wArzyYg
G4SYs1f4RcVKRTYWyownwr3vgP7ad16XZcXO60kavMRJbdurus3j5jyHdt9uZl7Q0RkIoiuhtzSg
qy4LaN12E0dQUs6zboWfEakC33zeW2E4UeRaqZO2FrFhZLsAf+hyG/lXFBvXfWfOIPF49Dn0TUCP
kLw/AU0hk2e0CEySDJ/IJR4d80RPATNOepbb3iYMEtVX7IklIyI6V8dGW0t1jP0yjpxHkZdx+20e
k0B8TEYdTbsk9nHxZOHcEPgBS57x5UakBHdRM4o67LZBYwcxQ5qRopr50wyyO+xVtHNl3WHAjnFh
leIkSLEPPmcpL9vPrR8uiOTG1HW6F4EfYnrMKV1aJmE8+6bcjKqP3K1bhK7fk6tQjR4RnzFJRR/J
AaiDV4ZhPHnkyceV9UjcHBMy5DlOxgSlNgB7+5OoqkB9TjzKtWTFiVy72X09tnNZnvnll24gpVAs
InxEuBWO9RPHsk4MhLChdHcKnvtEyib+1m3e2aRzZ1leAdoJSYcaQ3koYkj/4IdTSyX6ZCNKsOKH
NO8Tr30djeA0XJXLYrD5GC2D4r4sMkCPsoxG8WoNqVfu4zRKYvqi0JBAY8KrE6KaA9Ck2ibzCGma
Gsrl1l2ko3CN2MRCXwaRCdIs0yFavruAQ7zNEidx8lZWvtM+EWsE5thvR5OdloaZPGZFUSZjv45K
uGIMnWAkpacFp+L4HoRV1X+OfZ1kIPTwbNy7JVG4Z96wqfO1aanuDz7x9eitMULL4aSAO/SnDHMt
5zuJHIDDaChaJ7hreNqsIx4BkT67owKDsw0TQz4pcDYKIV5uSXcQug1Ar7G6AiMblzCQdm0suUsf
dNQkfr3xk6XCaz4mQzHat6JSynOPXjkX3fylJKQYXKfg0yaVHPftvB05XuEV6xGPYLILqlqPZ6uP
izRCmT+WsJG8nK4+Xec9cuV537ZBbh8tBe4XM4I1O3W6DzLfVM6JZNO23gRxMYU3BjGIbI/C9xEw
x3XnC+xfJeoDBo1hG+FaCdp5/ljLiGi9xl/sZEcGeUURi4R4uss4lPXH3g5V3JxMn4zt858z/f9K
kPS/EXn5/5Fmyb2ih3+tWSII6HXA/fWjYunP/+QfiiWPdEosnLjHWGQ4mIahVP5DseTZfxAOz6rC
AybK/XsFof9TsWS54g/+zSvtneQN4aPA+JdkyXKvGqgQKisWZCG80HH+G80Sm4C/7GB4w6JdpuAK
QnBaGER+Ts8KNU2JVRAD22MuWqvEMDMiQzzdhXX+XNHfnuakc3Hdzuremsd7O8DtqYpl2tJX3gah
IBDIo4T0S7uCFloxXcnlXdn56Z4+JjxIq8fgNuQ7NIhfKxgVeAfr9dC2POkQgoVl4Yoz3nm4W5IZ
f9ko4VJpzXDEsEHurfkIf8U99gC3HYe8IVCHXxrrljIQbJmp/JtYwLaJSSJjhjbvg6YWh7SEfOOE
Z2sJ6/OUWqt5nsiCmcZ7EQAk682ysxneapBDsr+bMZRipuU9EEavjOi2yITnub/UJv5kJFecqaV9
j36CmK01RFF3ExNNUTggi0aan5NPLPfKeBAy3Wbr2BpkpkawO/uvczEygfO9Ytt55XL68x/9NC4n
w+R3WzKctl29cSZyl0OChtb20iJyF8MCvi4/x4gPMMA7VyINfosWnEwNNGA/p9F4iuxuPOE4qFa9
qOVG5gCrnFQTTEEq4CorYBLTQyebpoI6PlqOtV6CZbpRRuC4CWb7sXRYjHrOPRPTrQ0+b41gd9va
+NzKbyV2wBsvi/cOpcYBDUJ4IkSXTEKst8i4eduHjlVu4z6v72hDw+1o9Yq5VFwc+965E024KQY3
PSmyvHO1mpju3aqou5EKitZyjdHInda5GYBvYl5uj5hRHmmC2z0jMqIM8MZdd0oEb17/MeviwTOT
SyHlbTgsuxUpr++l8QFi4j52bfAGcF9AO1PMGHrRvbSOjEwpWpzYv5fE0ffhtLP4SC/ewO60sh0+
TNQBeUqXL2g0WHW6cGOufE5sSfcNc0HYu+PXYGjSfVc+kC29cRrf2fasWjYCe2SsdPkZksl2qtlX
KgN2sS/pWiqEbYEaHyRfX9VQ0hjiHTMbBUkNN1+babmEjHaHrHxPo659cSb4i7mST3lUBSdRzP0n
EWcsHjQAEAgQ9vWnwt7H6MSLlsFK9TGKKrUhVAOHvviGs/SC8kneuNGS36q5w7IFyOwIk6LbulG9
H7lzKqf52JbX2z0YrI3w/AKfineL8SNeJ2l06Hy9t0jPeGQlSAuSy73OPxQFXHMP4/dn5Xao1QdS
i0CaazM/UKbBlrCHN8ee2UF1Fzp6RqhE1lUkhTWLjdkPNvVqiQQ0Yk3PIc2yMZZ9n0Qjwloq7zVS
/TPZBcy2pngzeH11bmq0Yc2Sb7Nm6JilAInWnncSJnKAm0z83vZySdoJN0EY6K1FswwOxPdeJ5zS
XjFlb7VPleXXgm6sDw/Ks19sO4wP5pqC7cXtfibH1RrFB6ydl8hqqg8lB4uyQLczLQWnFyy7VjZU
wd69weR6yeqnzmd2BTUpW01e1h3YM70vU+MR7CXckwtXBI6GBrwYzBvovqRxN98c3ArbUFhQXem/
9lXWfM8M/U8WL+EnII+zt57pG/ZZFe7cOQqeVETvH5ovJGLYa0iNj0VTsK7uw/xDks9n3xYbp8WL
64fPzTLvmXYHG6Qn7kM3QLSNdPwCKsI7K4X9KRb1Rw+H3VIK/5n9Ax2ek9BhVfY+dHIA5JZMDmnK
BrobqyO1xNVP7d5FV1uzSMpN0Mv4wJVBgxixGVKRbyZ7fGYms81gdu08npY1WvrhiPj9UbP8DZU/
3ZRRrU/VEp8dCzy4HzOBrxlI7Oiiab05cTQvBuFlhzwvBqY+Eb5zVYK5AzSJ48ffRNIrz73zHI5p
fMr7D1WzRGfGtd5x9JKDLen9khwXA6VMgAPlArwmP4G5fJikLo6BZS5OJC8JL+ENpBvusULsWY93
8Cxi/hg0JmBgJGdbKPKtSbdT0FmHaGrSne3VL5YOm+tpkdMJXkvC1sX8pYCaif6Bx+A7zvubiP77
bnGSdhcXGH1bXPLLQiIF2R1rBW1t4zjwRkyXJYc+31U7ExTOIY+zrymLR8BMtLZQJja9ytp1V52Y
IslDYsMC8ARdkDLZjVwWvZUqEyxNgYS3UOsZEh5pBqY7VvbdJg9zRSrxku6kyyoz0tU5H5ppteQ+
K8cYMJldpBtatOaeEcgLQ8N+E5TSPmhajLoinsCtQwrbXnjbgsP/Qck2XNV41npUTRVemK2fudG6
GG9rUidWU21FB6wzpk0Rs3Q5hnDfb7cJL6gti72U0VQkrW/0p2JHhL2+//MfV2h1VHQ7gSkCBjTT
FDoF6gcc5kk133i5lTDqlfdqMBQRbuKiJgjhNSWwAiAQ2UxQtvN44eFyb1zVHDhBpnsh2WwiGSqP
7Mj3JiZu0LG+K05H5PVsgovGeS2KAAmWuptwUbkh2znC8776Nq9bFXkvhcCGI+LwGjYVLxTEtAtp
GUQb/M0LPnpWCDA/KCR2Q5R0297FOa+LYo0hF6c2VRGa6ADUZpNson4kycDn3R63uKHgAHyAVUgy
Tc9mdcTNdqLz/yf09P92af1/mCZ//XX+FVT//0ZQvEQ19usCfP/6tfmLX+D6r/8zG97/gxIah54U
2EngMlL7/qP4ln8QmALBH1s2DpMrwOxfxbf7x9VNbkekGvnI3fgX/l17e3+QGO9wkEiXdHg4yP9V
PDzApati8N9KQshpfnAN4yM5yKfcZ5bxV7naYvJ80NfKdgnqMwvSjQkwl7redDsfh5nMNDM88orQ
8Ndd3DlpeSeyirSmJoCpqlLoWkXCawaaAR7cdWEt2JvN1DyMaXhUE4yoFHsoswIXr87nke0box2R
7lqvIrZkVNgSYzZoLp66g91/q3T1Eua9xuWGucnSFo/oeGo4ml9Kohiw1s5ix1Z23rU1hGVitMNz
kwtzQI3x5mBi3OZIfU7hEG3GpZsvXtnJjesT9NFQ5cejvmRFFW3LaN5FSoUb0yUIXFttbYaluauw
j+6SVMx302A/tRnryyab67NlIDvTnEN8Gh1vzWwMqlMLR670m+/KGtYc+reLLa1bxuzgQXUeHNnj
3S1RdXQ9zpDZZxDfGtPsNRzrRFQfC79/yL3BwJcuakYlONE13iGUZstBjFHxrFL1qJfsA4olcXAT
/5MnnpG6FCzC3Xk7BN56SUkzSS0Z86sNh2CQ+e2YF3uWAiAc2MXfczqQFcPgH6CMD/ApIeSp9h4H
x8P0agdsnQaP/87VHxdfXz+PbiOrEooxdOo5GrMdvdcaSY98kibg5+YtZGe32Q0MIB4JxwH0ayXJ
DdWL/3GoHnu2pUxsV6XGvRW1/fX9npcXsSSvxZJ+C0HbnH0V30aMctYyZg+RtoS06LF8TmVj33hh
sJaTiPe4a12Ge5vZB+4dpaDVsyzMsdnn0dbpgbZS/mx7UZI/Kwd8LlFLbHnQLd+aqre/DoCd0BKc
0naeOMSBAC5Wi1wnY0jNDo/V7kYPQbjGboAH1GzDLuqOY+G/Jmy2TNuHnyae1p2XpKCcp/wTt2f1
pKuM7SeWbVxuicIFDqxmIXlpt0x1th+jdOMjZFoPNohwG74VH4K7xfg1rJnwWyxMx3ecDs6p0OKu
MdWpDp10T0OxrAanb0GdJvlBuMALMrQ6VUuAMZuhmwin67r1GSU6Y7dtvYYCyMlQeZSbanSmx7LA
nuaQiCHd3DxEwjvnbbPzkdih+/HuYCZRQosvkdpyoGTMeWa5D5tpm6owvatz1IzILextzsaw87KU
sBwC1K2U/dQgaHbKEOhX2iXNY8l4/uDMNxKBAF360t8uePJnyNWPI8mh6zDzgwOTouyRlfoJwJU5
s+tFfNLRu+T2N6tz5AdVx/YH8xFxQHQWzXMQJJexH1mls5SHDT9FiFV1vW/QRlWM0PuyEjhyqYWu
fNeqIMXELG+Nyt6C5Uo28U59IDEtBo51Kk33tEwiPLEivelAWh6dvoacgKYsBTGTxcwVeo+y0Rf3
Da/Oo9WKQy3wteP9NbQrxJNMCXk7SeLiY3fNJ2MP8ZZtF5I6e9qMrsVtRzLOSWoDt38YLoBYrY0G
ojSnJrq0Kd7kIZT9rp+cPye006lrwM0Giel2VvFRU0NeliQ5ZKOPjitlN0h6Fe2Fo55ie6KIt4gO
7VX8btnVd8209UNWhp9tsL2HvLB9ZtSgb+prsG4q+xev8b0zRuSbQKoTVe57SEDNqiV6ZggGvVcu
qAKV6ntHVtV5aQqyXIAujVP5KVKdOTa9GrhPCDnNmseCgXBuuZDVUS+xf++3ChUalHfo8HhFyaES
cGEMqEYH7cdmQceVDP3F5xS8hyD6yjNbbvPEq/k4oMRMACCRvsIqTJpzqChvl4yg12R27nIwJZtG
EAAYxO8sYtcyRK5y3d3tl7l9XmSfIPNq3uoGMudi8aroB9z2adtsUV9mh3AhUM/PxP0S8jYhladS
2wws/1oURc8PhTyfVc82Ys4vZYaqDaYFJXHBHe6BGr+2wpmD9VUFu3lICDshXnpT11G8ucoH+O1v
zFAfXfR/nRlRoeYNBmoWtHMlp1OSDAdUAekdw4xbn53C3uLIpdoWoqL84h8pUDwZZtHWDUmqaK9s
RHmtzbzE9P8s0/783+xvWHQNptt0VkAPlg6fwa7mmfjOzu3eQfx37MDbQxiMviUuG2PH+YJu7m2s
0+VDChFqZUNAZH7lxlfg9inwYcCRtvM4zqDZcTVTCaP2PZpzDm5rlcDR5wVA+8h7M+c2l6+8bfmD
ODHPQU8SYxPlpyJSECwA5R9gBqrNJC0EKdyRnB/hTtYonMClfiNbz6MBwbiTev17irUUXofbo758
MHElPo8JeNreMmvCDgS5eCAG7aT4PpHCs0XHcbCsSZ6w+8xsHBEFMnx5V41ldmPRLBupLb4uFyDI
1KtrnDejPtGB/eob738RdV5LkTPNFn0iRcib21Z7RzdugBsFMCDvpZKqnv4szX8ivpsOYAxtpKqs
zL3Xfo1dDgGoDQ9uD8VAzPq447xtMNBQJ0bQFb5XkqiqwDsghiaMiDiddR0F6cpl65qBdAB+jtzj
1Kswj3n3+tb49Uf3AJd2PBfiEOlKW6FJ0g8xYOqpGsQG1Awxzp2rbeH2/Mqx6y9NL97rvj8h8jd2
jgIZNhat2JQEy0YTb7Ki41XZZykg4kVCPiHtvNomnOpqiVALfBNMFXQ1CCjNXYjCeLLVSFEUNUBu
8jmMhMr2gh5U43CTJcI4FQWkigkH03EBmWqxbe3ckf6FURrttqznceVPlUYf9N2bYdmbKA73coKH
0svKXXPjpPSk+pK6rHRCs10Od5rLFuOTfoG+CWeaP9AJavJ95Y7RTSyZY7qvX1OJLU61LRM23bkE
SwKHZIKt9GLmzyQIcbsFNcl5A1X+2kBfDP2vOXaQxw9IShUYjclAPQb1NaqHYFWZ+YXZC+GOHlxy
lNvkeLnDOdCnV6+d6wPCIALNfLlJpDaR/yzdkzGPT3nvASk22fta32UfkNPRJNuSlR53eWv9nQhc
gA4LmVWCEp/Hco/Skj5J7xu3eF6PavI46JY2kazQYmPmUCG5YuQDdTvyYTwYWV2JR6gnSB31i5s9
e6aodt0w8h8y6j7ry0NQPObQd8FOmPemGQ8gwTgGZvMNrcuzJ53FtNqMqy5Fxa73w7UU9GTYwSYQ
a8UVY0lw97O9pqyPINdr1k/jXmnWj5YTojPqnOOyjl6Ur+JTSrrryiKkrKZ8Wye1fzH8ONuhWN5q
9M0+AL+YmxmxQjTkAduCbV7gfCSbTtTZNpq40l1L7un8cremo77pm0JuecePbldN77ZKkJT7TrFu
B+hTrLbEtqLImDYgXwjL8JDhtJrphwyDz5luVC8966xd2xyVJ/s7r3855aRXPfKA5Up10Vv5gjgu
vdVRO2/1DIpCTxSK2cUHJLzBVoOFu1JGNR0cVlMate5GibK9gW7kLKv2I6KDNVpa68VAQpWnam1r
7DR+GbVPMhhfG1W3L71fbS01pBccfe0RrDE9mbQuArptdXcH9vxtqGbll0RVMRH0QtETCAk1AJRT
0PV0/COBLOTJnCz1Z+6jv+msrbNW2NvliYW1SWJWMV1yidSCfjD7pDY9gYGvQTPK0KVLt3KCKT+l
CYq5wZg3xHy1K6sovkXnqLWeHQJRZtxP3njDMfGFWPvkucwiAvBZa4DcYRs5/kPHTH3t3SxF+TQ3
9QOYWxuxgrHr6Cyv6CK+VG3Mm1Waa/BXdchU2Fs7wGQOXilCWiDDJYfgvlKBAGNkD86eqFdasXJM
0Pc0xQkIavtqaqx3Rm3YF3hEw54xcb9x/VAMDreqJdh/aaoNQz++ulrwbWbWRQjzScy8gYNBLifo
VZxDK6PX5JsOgXln8CbsYMoabwXEowhNIkuhXu8aN72iVm5Wrk+TJVXOA4s7uINC3zhWINGWNwdJ
jX2o4+irlvV7FQDMdp3yXLQ9JxtqcrwrnP8q2mQ9tzzNOVZoyjC5H63tzKY7k7kNP9pNay+0omw7
TVpxxFZHRS8apJnOK3qKR4b6FirU5BZPo79z9LZeu7l+9audj95sNbjt+4CX4RBUXXvXDPHeoRN/
Z0yiNkgbGNf4xbIsKz0kS/kl7pK7C2OSM5Ow1s7ohklcWjululezcbQrtDNwv8UGpw/cTIWAuu2y
B0Ly3P2ssRb6rao2ZRLAxByR3Bot7bZmmDeFg6Ujbs9W7RLnnXTwzSr9AuP1T2ekDA06X19NE40x
SuDZZzFyi+o9AkcDTfOSlMmrXXNYnvmg18T3gXP05bZAqMbNAOjbdyp1LSbvocndPyYi16uw9PkA
+R8YTCvP6D80xPC9vU4fC0s5qz5uP/sRnSiC2+dJDCUN+PrVGDqdQI/Gv/a59ccu0q2WVdY6b7lN
/CQZYT2ND1jA4W3iXgobe/5EKXzq2mwMXRtas8PWgROmv2S1Uodeyktiwvumbwk9kDE+NobNPGXd
UZAYmaX6du7TVwr3cWUgOTn7MYf0LLGzUOYlW0DkQovqAaHhoWemgg9xN+Yp3bPmXQsice+tk2mW
81XndpkGGV+sRvRrTyFEjwZfWdioUM0Hcz+cDJkcZtEG138/YtIITBpU4Jp5SHcylgc1DaGpAgZu
W1WqaDsYJTyTeBnvRFA9sCylu8lXlA2dKLZxCZAFEibglcE8cf5A2BKX9OOwvlRpRMbrrDWXImaT
It1B7KYAlN4QRfpJEozjj2W6IVeTwnqcjTvqsaFy1dGmWzcIqzpm+nAxHaJzy+SptErzbLfyz+yI
Z90jXVJLnXhPGGdwBx5z1qeFeFhg0TAqiTxj/oiHmeap0rtD50TFnkHZVdcog5MEGtFU+HJdzNiT
8jzLjjL3mTPhnXGgOcR19dxnMMnRHXtcHIWfO7ydJQxsx+5prBP7Zvm/dt63TFZ6pmOsC3jOOOc6
XW2jKgK+Z+TxNifAdJU55HWYP25n6Hs985CfGMPx34MholszlXcrvaNyolUelOMqEBSek0lccZvc
caUFNum18eCnD7oLuaqvqReMDkdBPgPKgeQ0n/OEpodRa+XaxBK1Q3bNopuqF5MLeQucXa3y0YxX
9s3pZf2oZSrYjKVLEGLTHssWUrtbL90iYexgyGih3dHWb1ILu5kZWWtlF5/mTGHrdsGjiPtf4lSY
ziZUqMXMc01qBTibo2OjNzL0M+2IM6IjwUv/cYP80+8EtopMFWdcUeXKCF54E9TWQAmE6EJz787s
vPaNMg42lwGfXCybU2W2gO9N1PW6TIsDzPMNIChjj4+AsCxDnnXrLlUr6PfjANPt+hGD7h6B1sos
Y3ftdNxpZaO/IEyjU26w+Gh5v04j+0QWyw/PvdqlvXtAvYKupGwOvdWKBd8/r2HrMBCKmS/AHu2M
R01Acm+F/z2I4L10JmhvIPBq2y1PTquwzwLwpjETV3snbcywEfGDWZzwvpdhqqeU2sK/QLhKwi5I
PjU7eG3m5RiIeWYzaw++rK8UZjsTHlkIsS7Y+EX5IBPjgSgUbayPdat45z3qfIWE5ZiqN56zyc41
P9mlsDdqKr6rYfpSTMFbykFgVG8e4rSd6p49H6ofEGg+iw4Mo+pcsWCMzkESUTw0nX8QU8BO23kP
ucUWQb8y3/Npb3tLy9dZ7lW7cnR3CO+WsE4SqwXHV9ogxsxH51rBeHLkH+ILihSOYC760/KsOjcN
GMAQuFOLaz31+6kzWiZX5Yuf+9nW66zg2M3zMe2mXyuP8t/Y3KHExEHpHkRE1EEnDLGKk8pk+o36
NpXpMbF8BpQd+76ehGnpXppmard5x6QQgZpG4RaWFahO1FcJcOaOSCvUmz489OjWa45zbz1rE6S1
dq70X2+Qv+yqNYxPDg9Vv6y3OXWyq16GRQoXKH2j2RjiBIc79riNkyfcvJ57QUqA5xVPjN4TP5O7
9aVs5nQfle6HHXBxUhfXscHQrPZ2mf6IlFcdxhTPI4lN2Qkt61aU0gktbzIeRDd/9sWTTlCn327A
hKrQtsoY3V+5tkR7r0vtpfKG7haTqB4WKbo4wfAxG0E+pqlznM0B5OEifDO1u2VvpoHAQnPJ9SK/
d1p5Osd5jt/CFf0GzSVJA9k2zjyGNmguaatpNNNSceq8kUmii8GnhobWEfA7EmBEx3KoNsVobrvU
fqhwodOXWNNKiHdVUvzVyNRYcY8PKzVDsrKxJGCZgQ/fAO6Wbsq8KGFqhvCVwBR8g2EdMg94UnWM
6rDjHe3nw0ys9x6plwrp0/56kTA2+nwXTk3oqei3Urr6o98ZJzXKG12AAqOD/ieeJb5KukTG1L9l
qv2JkJKDlYOPZSJSzdeztJG/WMDrs2o/69HGHjomajNM0L6KRtrKjrZxMntr4gE6Fsb4TsMAc6G1
y6FWHjCAJKFvGO9RbJzaXNthw30r7WFc1ShDw6brKGzbYp2xGRJ1AeFLL5+yWd61xHvQK35dxqet
+m4zD+4J+/mqNvB+0IlKkkHtZp0FYgQmiGQB6cwSuYI2jZRzaVsbrczDnrijDVqjz9IcSdhpPuqf
cqBbgw/tzWfDZkhwGdAAbZi3TRu1iMD14H0gK5BDcP/m2jgmQBPcY8fcV4aehb6kEdtM/m/fN+3G
zTMi14OrwCqqJAPxEQrXinP0Q6DMFw2r2GGQX3D5uX46cuIxxLzRyDmWZbzudCEOnuSFk/94zGM5
0zDLFiBo8TDJCjUI56qVpn8lk/0+ljpltP9uSrJE/CD7mEv7G7EdS1bFv2vkOdEI4SrSjaNRPgzR
iHS04/6KnvWuc7eKtpKra3LXieQCunW8+kH0ysWBmzyO7lGnv5dIn9d0RU+mK/Byod4lDnrn1MEx
L7hIRCBfU51aFoTLiTSTbeqqPQf2EFVeRkBa80j2zb6Y1CoBqT2SRV8jVVpVo3dJnfHmpOSVITBc
1ybw3aw6VHhOVqzZv5jgAdoGLtUHHjXA9C1jkc90VNhTspeFosPg69L4/FnETcSAnFYlN/YHgiy1
ijMOCrKmu22US9cqJY+Fqtvz0odoZAdNouyQZGhupuYza6I77XMQvaNa9zvP49QuHLVxNW+pIqMP
p7GQ/3dPWg0UOBFnejADlQ7N1CZ+sYv5J2Z2Qgw12z9NpEM2DDeZ+He8ZrRyLKYN0eTi5eXNMQwC
C7MEkVQ/cLCy7c9+IgeufbSw5621vHqr7e6z5RLYUCzXoF6NI2msf4i9/ZESg8NQzjedKnvjkOnI
UHrtzMWvnRVHmpfdVcWX2G1vxvKLdZtnP3X8mlZ3gJ7Hg01brDiO3+ZU7qc82+PauTAbX+doYlEq
7V2iNrZdh67eHG4p9USef1SBfywNcysrTopctzdLp9BjoD6qiL5FwRNCVyV6mg/CW6IwiVGOlThX
qXytZ3XOCkg15fCaeFLSneLsXx1KVz5hFbrbDlmTJf7vfpa/RvFjSFiKllEe3YJYcawsVzMf/uhN
u60bPrJYSxGE9RWfm9xiF5UrZA6naeQax6DNigOELrbpwKWzfSn9kvlVfW/UcKXBgXus6Bja+PaO
UwFwwnZ6StCBFAk+h6J4a+bBW7lt9eKb7G+tWRwD9NwbzyJCucUGQHm1MqYlS9Up9yQ/vfg4nCgA
8sai4TIUB2am35JQGq6hggspctepMF7RudokZdJIpWOEczQi+E5QfaY6H7aOQqA1tE1qIp+IVQG9
sHO+qp7ORJY/arEZhwPj0zBJ62Nu0esRWn6crOTRl2jWxjwOMao9uQGpLwJpb0Edg+FtQ1FG2sKr
23Q7nvWLa9OnMtsOZkb/NljjU+zhzC7GpSHJjB93bNjwct14/MLWcRoi8RUU3Vlq4qkGRAcGwFOo
v3p0YK691fWWgs0frqyvCqtTbIxnV9obt0EUknl3gN+rqaj+en/SQXuNOuMmzRxDQM6umiCOa5kl
ALM9ccmdErs6Unjoq7bEOOjW41+aSWejWNjSewIBbuXwrZqpDwUj2CotvsgCWLmed4/q4qMd7B9R
GecUci7g7YPXkMpO/EUSWmV/cHGOVxU1IyjZs23LhfcdRhOaxpJwQjlWa5DQz5U5n20UVasSDlCl
y7Belhy787/9wvws6pieX350aio6wu6fCmvcoqVuVnlKKk1cH4a+2RkTCNtZIwaSGJU3RJzfMRNC
v7gJd1pCwDgfTM25bEwyhLn5emd4Gutg7ZXVUSMieqXL4Gz2+c0aCys0O0Z9nZdgwMn9dS/EqzV6
P9h4nohzfsFdvkgskeass0GeOdRpgyDhImH3q3DyRml8rFAKVY586APjtS6mJ8uKnk2jP05IxqCx
vgxmuYe/8DYb9Z4TM4lj0j8uf7lJgx9k38+WtxhWYFtCtD9rXXQ3mmZfmiT+NfEXHZanyI/xP03F
TxPzWTMrT7mwtR5xv79PS0JZLAe/dHD2+3Ln2fsBZ3KYb+Dlso5zBTJM5miYBisPGcpqdjoTqoT7
PYryYAWU29aIhDGgYzQbYH+BGfBaIYX0k2goI9UtV8+Qem+Np9hDOn45XtiWLkGGI4dNMqU2bm1m
nPoOWuI30kfSmqF/rXJHvpLskXlY3oMUHbn1ErveH9HYh3rpYRf5S525HUbU+lBa8FPkTFinPjOv
qz5K5PhcvpybCB7Hbazf4FA/qcFYo8QPe900GbgGjMjsPfsvruCMK3VohxPjuptVlzUNviuG6VD3
+hvp09+d1lebuTIuBnTcHKSSmabryPfDeMZXZb+7GAxX3owpso3MVwxvlB3BZXSJe1uKk6nBuWMH
7TadmwPKAYIwGq3eOJjPQsnZculxuH7FiDFmpcpmto0he1ZRfkY2u9d8iF7LjAJSKzPFt0r0bxTP
wy6tI8x0XLVRs0uUdjdaK2bB5Z1vjXhL93RjNSYC15TFgMnYW/xhKVTD2tDsOTKtm5r7KyIQ0rSK
Xz0Zv+qKCZHyL/70PlXuebDkuGpxBPAm+0cbwW9AQ41z2SFx0ENwrj03WXeleXCJawd2xzfp1Cgm
x3Cox1NlWSeZVVtOoIecxRC7+INM4cxUUcy6hytoyI4gMJ6ykbTnRP546jFv6pPVC3yubSi9YAPA
7kwcN8R/hFVVCaLII1YmNI3krzZ3x6zVHhoWbLRbH7TXWCyS+KWnadmIBpuTYa8VqNhJ0uulM4J6
6yUqp5vPOHaFuxAFwzA+6UGHSSpCJrYUz8Q5RsX7lOmvYDe+PCP9VbJ/qj2mDQZiz7BnPOo1Jmhe
fUlaIv6JkFdKmXpl98Z3MDEt5E4nje3Y9dTh43Q2vGoPuvc2Tem5mn9EdMjRdc4ZxUkZv+RNu4us
+NFnDkhjk868iOgtoZRTPo2ezriOffqVlc63jP03CPeEzFXiPJv1Kq/t/mbTaN05iBgJLrYvhjv8
mKl16nT3InDaE7fB719BNAPDKeSZj+GpKPOMFuz0gfv5zNRuTZ9ilc/uH2Zxz3FxmpX2SWsXGcSk
NlUy3Ea63LVo3qplkbFcolin/KMt9Mcuoe8Vq1dT5Q+McV511jsFIZ1t2SOkLvuQOI04gB+VQFBc
19E7QChOx9F+QpWzoCYu8+x8D1NAxtt0wuxl7doOmV9bvlMlEvRmxcWqaShXNF8LQqMaFU2kbU+D
FpLhWpLUhBh1XMcWCgULZAK91oPPSxKR82nDsUDdvh8l/6OyWA/T+KztUrf720jjPjr5Q+n7n1B6
Pn2V0J4l96NmWczwB+LW7FcRVnUY+sFOpxhxca/oLWrwbsThqJv9llDsS5O6P4Q+/BbYkDUg8BCo
/I4VOn0RenApl/5BdtYVF2bdG5yshEdfyGrmvWs7f2Lni9bYK0M1ctdgKa2r8W8OYRzszYs3pw8g
zKGBSKaCKQpGJTtOQ+QlJul8w6cairIR9FrmvebSTwxG4YSLE5m9LggY0lDK+HfMrgdDsGmBSXLw
wD71guenW9MV8cMmAfm9ANTHUCPnZeWYSX10I3dblnO6o/V/RbVtXaTmUZsXGmdWAqoiGwRJQdQQ
sl2qc1Tzj4M2mTuvYl2sHboNntW0V8WiNDsp+sWCvmFfIRdTtdjVUfJFdPz8APLJ7IEVuDB7VOIf
wVYlIVJ+sSMRmR7aZzlsSprSYAxwJiNwXDVTRhOtPNKn/27GcvGSeZduckh7EtnL3KBdaYNfOmeY
JUqENYY2NSsd6z+t2X+yCUStBI5E6xIHZh48tABJKDFz4HhVdipdjfaPNewgZH1BFEpCpxXPkzve
yK0uQ5yQbGvNwNkPH9Qim2MQqIXMjDeOzB6oC8WqZLDIKlJ5xZtrOLtUIL4ins1FpdQN5Dx2wy2x
3B/cY0hMhnnV6wh3LE0gU5KrOVsu8oIt92xO1amSnJFMjeZGq9Zxmt1A6W9bI9/FQ0TNo+80jQG1
UyNbJSllR1Lu22DKYPVuPHYxPaYcD6Y62719mZzpT4EPgX4DZzN0Jxk+K270CL2PqugoMKa76y4w
IYb79uKz/RMgByaWifRda7zNfnYoOEOJmBLK0Jk7+SmJiz06YaVH59hN2eozNCX/ihqA3G+tLx6r
fHhXNdXcPLLwT71Eo0q816s1W+clRAQA3Dz7jEFpaq1Na+0nlHHUhYdK2N+aKI9OxMaZ1u2T64mb
rhnu2hz1d3OSH9Ugl3x2RnaFekgtIPaAZYIahQuv1gxIi+nNP0aqtoU5OFsxj90aB1szXufcZNpe
l8SEcbvreN+Y5O28AWt/ILXnyhoYDzofKfzXHTGoyFI4aGS4KzLtDwyHV2s54CN3f6RzHBq9tUVH
Emz/rX8gjVaFj8shGm6ElblrChTJeYtEA3tC+Q+0aTV34WjPF8dpf23KUMrj/kSziA9ADU/oWTwl
jpL2RizwZZQdVK54DGuRejiYos9GW84MTn/PpfUh0sI49Bkzn6zmFqN9S4oX9Q52moPynZ+ujR5z
C+Qr3VmfUpGUjmo/RhLlpflr4f4OOyHTNbNFNmfcvaGF6IDm1SuwC+SHZo2vJW+O+H12aaPeMVqy
wRUIWVAc6F1CWIiGayRBfVeuBqvdjZgKt2nLMWyKfU7saOVgLyWCvr/Vdtp6+XcE7FAzoZHsogzF
Sk5gHIgc/vn4NFHZ0k7c1OZA4dAsmSbtR+2oHqsmZYurxj1PcNeyqGNw8U9B5TinIDVYu2xXhKFe
lf1xSPqpYESHUvrf91DTzw7dM1lxpraD/o2K2D6ioCB+ojaT6TBxlnMw4pJqZerEa8eE5CKbXwH8
O7eEqNHpz9WxyAd1NKA4IIY8EmkYUbdFyGSWH1exbh9E+talVBaly4wi6JRxtGC0r9j0EyQcLWcG
3WdJIkwYpQpGkg2ysk/gcR5pcWWgI42FORM4JSJK1wJV1MkQ5sa8MsBBVJkodhPHp3+v6N9DJvJp
I/Lsx2hKfd8b5sZbXvJ/D7W0/v9bJIJ0hkF6kB8+6bSlHP0oON4eloArW+KqhENcH/99ZXWsSlPd
23utuzrCbiCxJO3R9ERz/O/bgp0x6bNmT/1L2PDkPzdJloekFFEn5Atap1YEcrJLNPr46vXZzrEk
fYyeWWQ0TBx6ODIfk7KkeagkiXL9/B0l9JcN2t+QXu6RolhnGjl5/m6U/dbstPaYWQz0/z38962t
69ne8FKObSMdtwkogt6PCl0lTTyfQ+qwVA7x0HxMHCw2/36WOTl1zL8/+Pelus7KY81b/j4K2Zo0
ZB7++zb1HG6faXiStfwEm3waSKHbYY0nU6TlivvfV77LgW7uENNjhKCDafzlGISMa45rJpjLg728
iIWHwoB9Nrm9rOLoo4ntUdFZsAc3svRDu6mbBTb34xDVvfjTH5wZUkhjzvWxWx7ctKmPZnIFvQDL
hHmXiXJ1TrlY/CM4NvrBNogvkDBh6iw+hPQrKvRvBVBuVc/z26BFJD85FSdz9LR1Ym4ST3FCGlg7
UsRjq9hIXmPRPeaJhZOrKL8gEZ47zAUcio7A8s5e7v0YYuyOxgAkZsqnazR52/gnqCm+BrOHXODQ
EItTPn0HOmXZuIwvCBpJW3hEmV7uSs5YN3xN6Kw75HP2AF7PTr50GiSEXDrDuiUAKykw1DUDGhBs
aSLQLTBiSBsOs+ZpWy2mue73dI2qqd2MZtSfkUqotWsTzg2sot0PNBj9Zjr4gnAi5u/9A4PLFeQE
xXBrgzJDezB9u3kHF7DtOOfhn6L5U/tTu6Ntm9/MaTzOjtySmesf4AHoRLmgeNCSeBMFQYK0VzCy
0FwwOho7CdZqbQ9L6z3qy4J2CgFjDoJBeMXEoNfyz2h15bl3qLW8NBVMMeywTmydRvUbGEv7ytY+
IjAex00Jrvcaa19ZNEOLnjhNbszB9C5to2N1C6hcrfvUJSVJMYQLc0CWB/+b+0Ja3VnYRR+WUqs2
HUs1h/Hqi+YgozHFBDepu+aULhlKILcOeRUbZ820D948l5yDQZ81uX+Ocw+ZktLJSLaomJK+LrdY
jPDPABjoLMk8oBnfDb0wOTfODxhAaWdSXrCHePfez+2rlS19BdubAPxRJ82dcwT+gYdI2Pxc652/
optpIDfMv9sYuQhO8Q9uiF07D6/W4hHCf2of2krtHWtMnhBijtiNQnuczRMCIUUK0EEzM//JmjkE
4jclWNhu9p7q2rVkbHiowWmTbM7AJSetKC779E5QIodyIjHWssvia0cWcBxQ/gjdPhO0c5jQQN4Q
rBJgLLTx4OXI7mZ35w/SpRsSpysTouEZxCDPLqcnZbhJAkDb/C563bvlE61JpWWnWjHHiVFS0TCP
AZ82aq3ZXr7rYokhEgD/yWXwuqonaDRwDfGdetXDvJhBNaZxnLvz48go7hlkMiZNCxCVobGqgD+s
r2k6DphldYJNjCg9uQWhoynvd5VltzFP3v5dE/Be/LXBYXZfJupeFcids7kun40yfyWsGZOhCyWU
vlC1srT025jT9j2t6mObl+1DXBbW0W3cIuJFmnqYmXa/jhE2bN1SuFttAljQmOmHNtlfDOywNMJ5
XPUEJfB5FHsWDsTKk0Ww9XKBiRov3PJCE9wBDFg7FNAIN9kQrBMHMHg7iwW4dWPjYdQ0ej46MruG
YX3ddc569Orq4sA8o8Swtk5iIl/I6ldtIFM+Juah7st0h9vKX4+MUs8VyCoUjPFjXsQza0gq9qYT
+aGsg2hBnALeJgEWsW9mvQx9AZt6HuUez4zx/O/JRos+Ixo3ky+wVSx3V2SynbQc1WqYSgfAvOoQ
1H7/13czqmrPry+wCm0aKHiWHUBnUEIhtg2Tdpkq+8UvXRejBN9lZe4crLS/1v2QhoPKiExKacST
YO6fvd4LVi7AsXM/i1sbWCeSrRDgGrbC2dx3hP7wKydrRC/UmnhPK2eGD8ixvU96czPmI92BoTkY
Thc8dOTuIqrgvEB3sj79ezCQTv3vP1H04zfFYmVvnOwgTPznRtmVFN5GezYiWD3CH58xmcQHGQ2b
oPWoOxlxv0K5qLe+dhHKjk8Sv93WnbATQBFChygNHPFtkW+Y/4UWRJ5HU6SfksVttrC6jwvGbPTC
DLIEPXi/f2ySt7lJU0Kv9D7M7ZAESusQRy2ywRlkb+NbZ2uS+hkHzjbxButM5Fe8kq0VXCAnR4dq
sqkll5uxV/QH2VKOc0KsZ9UXxbYrA3ctK/0GzS40B5eVjJU6ziHfEYmz6XoiZdM+2OJp6h8Z0r/2
oD5DDx7oxhfxN+NGdeYTEiFlPOQ8usAHCwjuLu1AN08GsJf/LWJBbF8SJAN/8rtnmnLLYGMkcTYD
FIJb8pB29CFn+ZPUWA5d6HdKpft+1BO6BNZ3ZhKYVZLbfUyLrgHl6RsnezCaddFlrAjGPPMGCw4d
c7L996Mk74Obr6pXKykvURok+zGlTHes2jo4U5DuevKP1zjS6yuMjsNY8Ix5YT9DJx7KzOrvMd5H
dDe8+MoRB8NkSxWNekR8l14tfVgXNUKTTAeVODW/I7p+s5M9GK3YPlhVjH3AMLivc2c7Bx6JlcQp
o8TgOGRLslE88mXI+8TqIesqWwcktAlsvO+6Y61sSKlXA4EZVJ45eBCT9R0YtjgEbRk8mELQ43XQ
ei4yKnxe67R4iGt/+O4DiT3UKtqnpC/LHTzOnwQBIQI804UC3I47sxmpQxLakM1yR4+YD9yBEWKC
9f3WFj1apigm4U3I/jJL62nGJREXuXyzepluLU0HydUPVD52/Kol2KHifLoVagmWq01SJovh7Ld1
sP/3/rtzYFHRcrqZU/cUSG74f1uvn5XQB+3Z29sDasUxcJ70oVUPlVHjbIdRtwoGfpvMHXefWksh
hHj5bg15dowsOD+2pTZJxj6G6PPqF7n33Xva32aHMy5/i4WfhM1Qes+iy+r1rPz8QSBnMiJz3k+a
224ztZyB0QxrBnMgwzDcA9cNfdgZcf/kcGTVI64Qlkdxkmg4V6MjDy7U5jsKGoQyBRb3AQE1Ld/k
aCvunKHwkrUHh+qqU66dWcDJG2/9z3/fdVrnbVM/ri6TNxxHq0k3raE8gqdM75b1es9Ol8jt5Maf
EKjNT8kXU17+74tYKwn2KzSdygWusukObzQOBlAZCNnZIatN1UackERdHP/7SrOLM5e1gDMTT3vN
q81LpEuySv3S2kQA0+knRbj8M+3/qDuP5diRLct+EcoAhzZr60FozYig5gTGKwgtHMoBfH0tMKvs
ZWZ1Z9WkBz2BXZKXZDAg/Pg5e69Nqea6wzlOMkZYEqBS6cbdzjGteEP6bL4bhieBAuEQSAYwMWTI
bZjXr4VTfrpsU+vWNp6cXuJBmzeUqtFrVMG4GKZR5Fw/1Vey1mUW3OvctmiA2/1hjsWMlZu/2B4T
gIlBVwcb620aIvTmzPI0hJl1OVr7oAi1DTlfyMOlDnsJbPxlCriHjRZDQgF1as63JHEYifJvlTIN
I4VLR2jHv0K9f4WHa2+moWq3Ng+0kxa220IqHx7YiElyXkMS7jZu35Y8PpnTGvfadNu4DqriclOg
KroEHn4XAJLxDy2qTkAQixfD6ty1ZMQD5MHd1Fk/fgBe06tWvUfwoLdNNarl5Kcf4M27F2YTd00N
zofDvsbt3NcahO0LPS1vDVD7003xPIGg8x6GrEI2ALrnpxYjTLNcSu1Ee64zWj6onvuLwB/hOGkH
kRGGLEIo50Mp+uth/gLy41zqWACtpKpOAGDCK3xxtPqBZ9xDuNY89cd117XGT1iFrCYDJRyqxrdu
ruMQMdyYDnzglCEftB6NRyRL0UoL0V6PFM3HcP5CDLhgX+ukmLqAiTaTrbOzRf2x6D292PECHyOP
rgA9BgtzWPBgwTk+BBpSEkixLtsawzxS/M/hvDLZjri3HaC+ujCeeuS2UKiyzfe9Qou1pTiLN47W
0XMHJY3zjQoDoN1rDC3jZjfmOwLD6ANMeJn0by0gLGw3HcyqMnurB8vFx2a5O6LPq4dAxGdExh9O
I5xftsmlU2f+exQO75NofsCCVQ/Mp/RdMQ3EE+q6Rh4BUwO6GdXaBuD32APlxKqQa6ySQbjVFKuH
lkhMClIDzmTRnE4L9eQyr6InXXj7LNM/CNdotlIgrx/KLl5BN0a6FCQmbRhoAjWIvJ2I6ld0SeZK
ywN0eKxhyyLGj8Dq+hjC9outZtr+sYSxehwd+9zpY/NVdeUnLUGxovk57jrbIKvOq50zuG9+I3Ji
LrFibQyN+84I4Za6auCkzSCQMHX2huLM2ZnSDv9PIFD/M6f6/0eoKMMnKuP/7lS/gqXpws/sz6io
72/5w62uOf+GoZzgCELqWOh1XMn/aVfXTOPfABaYloeNVFiujif9P1hRFoApyya6DgyBmI3p/0JF
QZjSTdhFfMW2hD9TpP73/8LeH/4ur3+Y0P+IEvzXx39On/vOavmXV912TIOXp3tCEHjrO4b+t/Qb
NAEgd1DS4g5P4n1X/RpmvS796IeGx+k6s/wnL2q0tds1F/ZcFfqEzt53ebpFDPSEIN4n+bXcO14z
bCrHHVd/ei//4/X++fVZfwVZ8foYl3o6Adezn18I42+xJaoKY1zpBgojKHWbsEuYaekQpeSx7Rh1
FAQCbCLf2/V1LmlSlgm6ccNCEBbfqqoVB3ciIw5Yy7PEeF0bKcp62TkwdCjlPVGQI8G+zi72WOOi
49TkDxJuxMUhq1nSrVkFiC72OQkk6z4c241OT3ylF7I7hDL+1CnqLoWZhXSDkxuTNfRts2m1NI3P
0JHWnjCT8EpRZ15qoBqEkd7NWOX/3Vs0vwV/OYUUwJZpcInBDrMoY/6KG5DOSESxKMdlwslGEpx6
x+8DU1vvKFWJvUoRMATGwmBDEWSvuhMyjBE0chwM/Uv8vx6alWQbhsZwjEaieA12iUdsISs/jrVb
NWhveMPHI/Lv4Ia24WHqVPYEuPUSVpq1bXAJMbavgnNUoLvHel0ukCmPJyNuV56Itm5ee6+MV/Jl
55guMaXKfaXZuJi6KD6MJj60EEATi5FZ3UcbCeg/X0TuX6Od5ovIQyZONs+cJilMmxvtz/lBEu1S
HkamWs699mHo9ildCcTBSlHjm8Glh2k4dTZdNMR25aKaIoWurHUwnTDwsjqVHH2zPbe9DYsJKAvW
8WQdpEN4Rnf1MAorPVNdZxhLxAcQfrH9/lQbp+mKmDGSGuxBvwlkdKsMMupmIkfhNswHCMDkziq9
3k0EEVND9+kN4hOk2tD5YhR/tYu+utWTflJTWB0r9ox/HGw6FH/8yyE5pWB8fwzmXkeNjXL2b8Q7
1da7dAZtfW/FoTQibQtNf0NXd5l4Zfphk3m7sTCBL3nHwCbqFTuUONr3Xtzs+/mj70/FrKOnqouT
Q+SikVApxMNibI9tJYsjDVigkyP+ktC6kAJQn4ISi/M/n77veLy/XOCOmFM+qTSF7SNQ/NsFrqV+
k3H7DkvpaQRCQ1+/RJF75W2BZUDfcBvqZbsqdfJXFCQjZncye8obfSMjvSGTeqC1RJftMVPtoWhb
7y6njCTxeLxkhZmcKqRhOHRGLtxL1vfypQJ1xfgKYXYhIo9qZ8q3aLvUubJUsv3nP877a1oS1ybI
Sp+FATkjmDrv7w847KmpY7SJIuBI/bD8SCGdiYZzAHt/H4bcUvqw6AFWPEYqeLfG4qUxjPimOcx+
kHwfcKJEt+9PTb1LirXTmdvvz30fcsdVK6g14SoY9S1Np/iFjDPiATE6rrwgTV60pqRx5cfrFAUn
Qh97uH8f3H7cA0XvL4qN+p1yyTlIMZHwPP8PRFkjPCp4BS0rwJYkY8fxm2seTvrVqQPIH75yVt8f
fh/cOnE3peuFx16OGt1wGHsB78wnIPBrSg3zLKyq3xZms6ozR6w10Arv3pi+Exgvb7rRlVfDrHZD
ALPUcrRkPdR+s+KS8fkl1TpnOvuclRkauRB8J5JlqqB55D7pU36cTNQhNavVRne7u1MI66GOzRD7
szgACCMDOJHhS4XWh9AJ+66s6tc/n2L7/3CKeQQ5gsuX8+s689f/lMeGQsKJdbJIlr0H3hUp+Q27
U/qEi29YTM1bWLj2Owp2rUFzxvPaPfxxMNt2oXvhJRU2hnmL3jRUummjDVgHWNaAJ/Xe6fsgCCM4
mZBTdjnemrj1QrnqM/HRjz5j+sS1TnlfFzBY22NcD83aiE2J69s03qLpoep8ceocJ4OS5dtH3WqD
Xeh2Lwim+7do9H7ktPF+pSgC8Y23oFnPoZ30iLdQRbCtPUQaOzKjRjCNxYg55BRgtJD/eXCls/rn
t9Mw/ktNANbSsaE+WzoRExC1/vp+IkgUY13iLmZXGDnAvpNcufAtVdSzbwrIANHGvt0jIUBeb9v3
bD7QyGyEqd8SlLyXzpO7jp98/NdBKoIJ0HZsZOsES4ei5pm4AdAZjvFK+HbCxFuN+9nwEeugoMg/
6Lc8PA99HrHgj+CzyuTq+eV0J2CCuHYz0NY1Y7OzYVWn0gJ1W6cd4WL4xJeZab36BreI5it2pYnU
TzivoW7TEkWbR/alVd+a+WCLXqEr9yu0ud5aElh1MYwx3HsT/XE/lceus/SFbgT6hneK9qBWgdMe
8hcRkTZlNM41IVLswXE7GhWg/78P0xTYx0yLPhic+dsqaLRzl5ramWStlMnuDpxscB1HK77V47Qd
2Ygzi4e8AHt652tSXN35IJvBWI7gAS9DObXQVQr7IY+Gfp34VXfTmZav/ErLLwz1YAGEDNjbrs4+
WwPcUcRurrLbDCelpY6TW2Qres7lh4qHt64a6vuA+/Uc+bpcToFVfJAa8ZSLEmJSNCa370M5jfAd
pTjkDJUIe3LpS4ymfcY8/9PTy+LnP1915n+5iV3DBS1FA48Riyv0v93E7pSJYuzcDHrLCoFcdc/7
CYhmFehoIyKXVrwojpnPcLglyW8R5V1PUZnu6bBV5HdkzS5vi6/azgedQZPf7tLYfQ0Kn6W9jn6h
RNK2kWbdivEG/clfpYiSN01lQJ4eyV5oGwELGjnt9yGXEUrKGEqEETn9c0V8fK3i6fWf/2Su/rkw
+vPKCzvWofLi6WXbwqeM+uudJv0WE7AFPFSf1/qxfPo+ZGYEZNMRdyUs4xwO3nuT2Xhy2sjBQuPl
eyOm3rQJU3qxlV6ctMBncNgP8QuBAAAjetzu319FQdXvMwvnYMNk84UtM2xSGsVTXG6gJczyzoix
Q7PuAhneez1r75qpz9Nq8ne+PwQgK5ZtFPkskrr9NTA2PA8MJMAFelciNQHgFo21pqbfFgGxAQVW
S6Mf1L6a5EvS108yCUPkivJXgiCHkhA5RXrZk3H2y0tRRWnpuIYT/hHYaQ4LBiorZBHTf2uoaJfd
b7LWvgokDdMc4DMQZwChcPwYTBY0syyX9I2TRT5hDynC8VMqdEG6WW6xYKRLpqnNcnKsLSBqAR8A
cTSZjNSdynvw9k4wffgg6enNxBdDaus2L65J3b8DNtilLvYFzEa+9IIFzbYMuEHaLnEQ8gw3wSX1
ykO1hnuP6OfPqZC3WIHRoK6Iz1pOJ3YWCke0IxZEIT4adoVw36eKsgM47slbrT05jnzsR9faJxZi
K0JVPlriN1e9o161gr2DBsM9mX0pBubDBGM43T00C1Y+PCeW1i2VQ8tfbUU/IeE3FrS4wI5HqCv8
czBWdCwI2B7CfqsbFRLyJkZaB2S3JDcIagcD1byW2qI2gm0tilfEieZKEG23NDOBetyW4y5jsIbW
u0mXSIe8JYB/CQJ/Kw1zY6Saj34EQ/xMJPLBQC36DjmxWRGtUC80zfV+AR7bE1WQbARg+I3R5sE+
vAf+DH3PtAFZR0iihw3uwSgf2PPwdMpXnpt4z6jq13Sp1501W5I6oKRZjSxNi7stTSe1qm0PKEin
azvRmwuyzbZ2r52IhIsOBS0v0ZXVQoECYj+NxM7taZmj9QncErcNblENkwJ/GYoXpmWLQCByk51Y
WEiDtviRHvTK+IL9rh97EcZYctN6qU3Fve70p0QDCtsz8/eqnQPOlsA13sueaMzKPtCzBAYyOFev
QkHH+0nqo0QEBNBhYY/CwIsCn6nui3VjIUlO50ByFkSabDz1oGg12ByTbG2x2cW8APuA0b4WFy9+
i8ms9NUK+2Jpnh1zoGXe6u12QOfxlOvuV1YHR2Vb0cNA2wBdJk9pi9MpHeccEmSEbAMPFzI3aRc/
GiYSBFkje+cR0sRgT0Pf2oHT23SdXFjCOFeDf+1EAqqsE9s2MhCOyWw5EEAAJRhbrGItCl+zkmDq
SN/hWlykT3FkNIuslT5ISfehRS06GN54aF87v+I2rPz3qXa2PqIAunz9qpoXKvMjGbqfkftuaMBE
YkUrOZTGoR9+M3ov3xkDLxQWsoVW9u4tP5AWrD/kY+wtlI6GQkhuZpLk7yL1P510Mna1knSk0YsA
ryotzD5euMo8krIIATHOvT58FSWzejIMxmc7TnZNWIY4fVkIza4ZVsgYxUGv8X8YZvqrSiProKDE
r6dcDkQ3Ou5ajfLml4hCnKbfoaD6gcSr2CZYPc2ZKxoU3XpCPL8bQqyxaNw+THJrgDhnL1PlXPND
cCB0qVzTBN+h4pxgmppija9cLTD5+zsJ7D5Of3vaWmWmJM8MX2dQQJ+1nfvoBcA1ZxUgbstxN61Q
4lmw/IBlgyd7LG95OhH2aRGH1+TBR4fEvcuCCW2mI7CM2S+UHtrZV4Z2Hlx75/Rwbln3Ce/En6MH
1iHw5BtUGdL5wvHCCf8iKgLpYkV0qRTYD0e8c63W3dSgLdpv8XFeb6ux6M+ug8U+FBUnwe9gAMYt
Pq5tJ+0aF9a2d3EeAEDQFrkbvIW60+6TEQRQFczoV50UKx1pYSzb5yZInF0qKskPc1a6Wf3u4rNv
3OPR+UrQ9wPTK8x1WHfTwsBNsDCC/FxX07QBSfraVg1lvlDGqgoU5kwHPY5bc+cCOYgxJrfmplHB
L8PMf3tenL3labBGNYtaPp7ya2Hiti+eNU3ea+EgvUkvddPd4nYjlfkE1QtrRRU/uq11Una/qZJk
YnZNn9hOs99tUyOWG2YwkTOED4GLF6trrN8kIUA5arC8+94jaOJx54nAQ4eUxffChUpg2+22E8NR
togq/QRJeja2qGTMiatyIzKGBp2JqR22ybocKIiGcQl7xXuQ1pNhkWuQ9MjoJz+7JaNu7OMEDk2a
wnoiZTdLETAi9IcLDWE8ivWt0Jg8xL+EN8l9hE0ToHac7y0pTyRJOst8KInTY8i34VaoZP/TL/lH
1mfuthpwilZe/dAG4TrhKn9isX2R+KvgH7jmuY61s60i1GF6cOuFqy5WMVMHk/R3FUX9xkewrDIy
PV3LHldJzAZMHwcs5sLe5Gb50+xCb9EmxbOpxC0wH5MAR4VTNi+2KRO0EO6qspvpDMtuzakOsI0z
5+78YqkkgAgJEMO0wS7YVkd6kA8az2Vgo1EWHxutelOKuWTR+D902e3qJB+JLAU3j7jwJ7yjU0+n
Y1HX3giGp3fXYUwDq4pzol2jYAMchqlEwrgBVr2/UgyVdlAONDEDgcZzx+55KchDRWNBYElnqWhv
D8ZZtwkdHoqnVIdCwzUWOCC+pcJnDwzwoRxwu49x8iOZHIy1mrvzRxDRuaNsJBzwLhs5Hf38k8kJ
pJQEvFmJ5KhNYRN+H4yxY2li8atyNzs5bj2h407ZgXb5SVaPdCGLY4jb61hkFoCvVrcXzuB9uXgE
yAlCm2Z7m1k2DpPU1TcOBCBwmHhPWLSaVYVwobYWnXC6bfAperKf7Z6mDYiXlquxf0uy8c3NzHrj
5W66A5D33LXqI7AIY7VwYPXlvMVttHBN5Bx2RKKVNwgMZhPKIiNNAPUvloXBe2sq2oS5eajdzDnS
JKR++BXTiFiYdjvt+mKOK7AS5vxdpUMknGzIRDdsv8m6J9KS/T0Ln8Na78btum61NaIp/P6VclF/
Tz/o9jkry+KZWY8ug/UULjwmuAIsXBCsGnB61APpq/lGeh6D88bIVsLVt9KxFJ5dAfqZbCWk94ro
c9A3fX2omi5ndo3h0S6jdyDpF0njsY5IWuir/KxnMZqu8COC3JioAGJRhNCLekjxH0ZFHUMcDdB2
1K4u4q2m+4X2aKc1iL8p+NWUPqXtMKxc33wGFobqQYXLrPPWytG+SIAKVxHCTFQeYEcN1A8u/Nk0
lnMH/lQgvYGiTnw07j1BJCrAy/ZnMHiniLoLBVH3NuhevR+nQ0vKNE9XhJkNtDFiufZ21j8jWKz8
jHiyVoLHMWGMy27ktC9oe/CSGJGsJwKcjUpba0FC/6pO1NYIyACwICHgBECQMrXWJq3Y6ruCW7KF
J+R8gXDc84RaWNYxGZL4GM2HMJc71dnufmzEMge+vpF6h12zMqC9VosqMbs1HfCMmUG1iJ7EMKdc
F70Gj6fzF7WpofcqxGx2CcA7BPFSL52YFJyJJIMav4vBtzZBn2xGbyaW4kEg94VNa3udBq7BHnsv
THoXtGVirMESvBIBdVIZVLI4uOY57ldUQuPKblC0aD7WXLg6D6kmXieJ2qurd3ZPBlnBefNUQ1oC
8JhQp1XQJf3BYZVak9K25dawlzI3Op7I8gMSRbRgds5I185DuKjWjCDdJxrhdwbC7Z0WoOQf9ehn
VJn3jLTnBaDXZtbgfrI35YGDvmglcgpaERrOAfDuZjK1hghxtgnZWP8yoxJzLa9ugf3W6dWJCell
IgplmRBxtRKots6TQzVABMYCtjobgAyNba9Ltm94YjRJGY+o0OQ+XlgGaBIVRcYqnYZbAqXpYE5E
fXih2pd6DLMv8pf16FAX2vFRjtNnbigU5mF3JnNs3fiNs/DqqF07DVnArmRvE03TwdErD3Wd9T6O
3Srv/ZOfO7ceDzitGc9hPlLjh+5iDWh43546i1S+vnmGJrHWRtwTaYiJuqoNFpG4WzWp/oGhJjto
dW5Cx5QfDRlQtKiZz+bCbxC5WA/B+O6W6QOePISNUwTpj32BY0yfma6H61qIzYTSCu90fMwSliIB
tV610aUOJQCvaQKRSvbqErzutM7hNMX1r5hooCF3fMj3KHCrwfWWMsGbA2b3Zda/W/ZDapshIJDh
2eKhQuIJEY0F3+W5dNGC2wDGLdWjO8hpG63svY+rmT4VId11UsjqNTtgN/XV3S60fe/Tak+bk2GI
TyIm0NflDqtfvzbaItkRUo0hTU272oh79rJ4wTry2IwBz3EAXEL37FutRe9U4KvKsz7wW5DRadrP
qbB2EGDslSath354xQyOFfst6FzcuODaGDGCZ5+suZ8w4quJxClNNQOzlPPc5dU1tMX0K8MvXyAs
wIotrlHLy8AmBuulxjUCV2zUzzosV95Ubdy7OI754wYk52KK61VTgFjr22DrAFbQ4qlas8y9NJX1
yR0Wrzp4S4tMx3lg63mziqboMwtLSnPEICaJCLPas0rdTdYFBI8FlJoQHgvD0MgmbHG1RG9ple0q
xQ/QEGrwCiH6lIr7wAQSHdrTrySs3kJgQFgKO8IUE4xZKIACxzBWzWQ95t1su9DV3guyp5SZWZRE
xzniAl4xxtXIFh65PNMr6aZPwxM9q3IlWJAPGrT7mHnXctJA3pD5yQnqcXZq+rshbQQFTQA/msfV
1OW/Q0rSOtvYYZBvW9X/xDlX7Es0YyHZsXFatBdx9TrYHHSQCROxLMhF+ONwYCGn0jSmEFC3thrS
+QX6VHoePRvL0L5KkDieB+PfAszpo/2DWkmMahejO+3ZYqEj5TFhYhQVubmM+9rZtT2qG008BhCe
maoBjlBuv+5o9RhAfGMGNijpIdkFjwFBJiOeREBPElnt7IpG7sxENHlIa/WrB0nJDDk9+AO6sbRn
TfHhwlBbt6xmX42nnuUgIdmQJ9r29VdUEDhKSi5GJf29KeOjlqNOhQXd0n1CTQd92Zyz75gW2vjx
BxSDKjpyvdIRmHMIRXxOAmp+Avk+zbH41KqCQUOfL32X+8w3l/3ELJphR7DxsDDjSbg6gwU0y+Yk
AWYFt5JtWhw9q9ybBGas8K538A9hWD+7JhqSOqqGdSpB7sDndKgeILzFVAxjFRNKQvbSAkc6q9aV
OpgZluXaKwmfAv8B2Woisuf/yK/r03utpWvwnBsl8ndQ064LsGAMQDGiJQdfB23HDwcYBs6zrUXa
sRvpUOul6fI1i5falZvKLx7zoCYIE6v7KubnTCXtbwdeqa5Rv9YKYR772vk6gTsUoMTjHoLSiPbg
pMmtT0IaG+wUPnbYHCsGbqCypgHjcdOvFVNmV7M3s5kzLOKD1XUD6SU69BtaBBWjqGUd518DtXTv
vGlOdkzNJZlF8aFN5YPpZW8qLVLqkfDaBjaJVbXxOxP+NZmAgRBv+qg3EaDBWSsZ5NlHo8GxzxWX
Dq06znX6EUUPrcJACraA3ZNUW0A7hFnpL6kVQoEMsZD3mXkaWgJ49JhilGBHsGq4X5YGrlFyvn8w
vQF1VETRSSKm9A37kbCV+Hqver04VF11r+LmrIkiPQ5he85+FDg8g8HnZrP3fUacd+SQ1evU5Nc5
OWmH4RM0sieNfFzgStD12CEQ4hp3xWfsk7vUtbvKAsqAJpXVr2wOFXS5RZ/nD1OKbLjA7G3a7Ga/
P0oHJsgIK88FkC5hNgSd9KxIyvCrQ2GIl4Jw+tU8OhJ5So8ujF+q2gzZuSVPoWs2ywqBCZuTfkSe
XyMZZa0uJS3vdgQvL34PJDwfVDBtVRosR4u8Hs1GYtJDFF9RJJt4eQkO3pWAarM0sxYgFQRa1QHb
Y803lZ+xoi3E65LLbDAUqi38K2DzE9v5NCMmwJXZ2QsB+TqXOApClIZtTW+DmVgPrYnpYEJlMyjx
bDn1aznQLTD8McSPktzD3KaSK/TfTe6zCFghAd2TcOkQFxs16fDGVPdcjMHMunCAm9lbvy/RVsXT
Lgw3bXOrdX081qn015DJSjRjtC565x0oXPmW6uEPOAU9PoLs2rmDy+UOADUPxE2P2q9MAFYak/At
aP11kuVXo5UKMEsqF4JcMKAezqlrml+p8SVdqOpxyEPEFC+ea8wGKjAaWs8jIkF5kRbj2tLZClUy
Xtddm9/aONoOfhzswAZ24UEfRm9v40HRexAa6QDlup/qD7CF0eqk6xY9fNTK3P81lt+Cd77BoxRZ
z0UubXypLuBzRMoXC6Eb0cgOO6GRbNMU79jW98qrxSDE1DhJtvZoxAMlZJydK8XeCyrxuuy0NaBj
Ojqe8xi05QnHKORTz39hIeUpFaUvrkpwSJgVjUCdGjugxe8O8kEbeYoVA90kmgcAzzJAdXo5HHOD
WlBHic/zmBLHUBPMsOYzUbp+VPNmMGntrTMYq5COC1QkjNZddB4mstAny7PWJJ/Zm6LGbjsoE5UA
3QnTZCuvEKgoI71oJKcu0xpMNNzrcOfG8meZNbSIG4mVd4dmkuSyeok93tjXANEamflog7Oacjbd
GSxei1L0I0+06Td5ShDrLX9HI6Ba44Op94lho9rUqp6/bfiMo36f0CjHrbRALRA+ZEJgxG95Tlrp
K3jWJYj58FG3hr0apmQfWzYybl2+Ky0Y9u2jWVvyHK0G+mVAQ4kx95QA6OCPF1TpV98QHb6s8Ldc
OT4nI9VBsLLqurNi6zdDjAX3yanj9mK5yAj1ybxm6/us+zkeUL3+5FnGL2YwP7nigP0OVHl8IP/o
MaYiGTwuIIx0hBC33IDA87VVbXSMW/xyNxU9iu4U+G0fH0XtmXs52O+AgczFxFx0Z0/a1mvqHywH
2MDQEeHl05bkFZ7qsvO3DAu/UG3+rugBrth6fRoGNXIeJzqDcgxYPJ2aFDi1T61E7ADpwSCKuYc9
9A+xd85IQNxkbf/mYjgOy+Q8+Vjvo2k/JWy8kvCM7u6F1jUtDlLiBTkO4KTcz8Fltxz7IcVqNmPC
GH8cfNqX7YilpAegtg0FqzEmbDB4jBhkZCSbNNA2ZaC7D6JtVoKwu0WmrSsGFo+B310rYC6S+PJ7
ZtySUGVXN97XLqWQG+eQI+oQMxvt4rb5nTY2711GK4s3ctt7za1NJm+R+q1g46w951pMVMTM9TY7
rNFw9MBnZmSfDOIKShXnueV+5SlaZo+0vhRrU1fPOb0O5TKjTXQ/MpoZ+N4iHOqKtSx4peDH60e9
0gV2dsbK8dMD+r7tUgA5SDq4TBtw1z5Vp6rR4LWm8aQ8aTwZSbkVVMyQhQbGSx579FCzSrQr+nh1
yWaCHx/eWT7aPdN6rgEr8gkWHLQlasQAs4kMLp4+wVgqJqzjVck2Bgw1ApL2YmJLcmVYnmLDrS+a
p6JtqthhaS9kAH+FCSuQger7xIMbol4dQNmgctu4lv/bBpAopFefEvJ04A0xm8bgc61khmd6ACuK
DWhYh2b/Q1PlsXBGzJWzx1elRn0pcsOGZdq2P5NhkZTShP5Q6NuQ2SjhUUw6aygCtIwKUgY8XZ2V
7Ijtc4uVpCq8A2PIW9ncGRSu+6lU9MAKmFxuUmI94fOF8eDUbbxvQ4fEVjtVDwSt1LuWJE0eWJ9d
3trXJKmTewxQGBp+9OY1Wnz/PiS9l20ii0276fv7yImzC4iS6s7+ANmDFfSHvgyYSMd2Qw+oKDZF
HA1bIC3jTXmVee0ythLGe4+q4RCVQXxLpyq5IZUn/RJq3m7+oiLO9wArgWlMD2m1lwlj08rSrvS6
1NruMPwNMmpXmmqaDXTABgwChxojdIZq6aKndn33S8Li+OPfiMkFlZbq5iHOBQYO92cIS/iZITlE
P5azkwGyb1WbljyhENcc1TF7CIqzwKSgT6J/zLPn0avknT01MDPdBE1AmNr2+0N9smGiW3G+Aab0
q+y48Zc6PguveELqXz/BLfpK/ULHotLUT14B1odGr7/5/mLYSp7a4fQ0msldl5H/ik+ipSEt850/
9eaTrZin9sCUA48SVE/MYduYzoBc3SoeRcgpZC/CUzlsikdXdNrSHLFP5RaXS1otnbdy8MovEZP1
h7AxJ0SxZ7AzEe7nJOEAAAhia9RE1ylMGgbo7qfZW85HzYRrKWuPzAXLuxUWQ46hd34F7KjnRcfi
pvkcsugjTPT+mWAZA22Ae0s8zSDBspXop+DBd3VTbOf+6SmyJXbtWauXSwF4KK8QyIruq67Fk6s5
+t3TjiKmf9GH6r0ac3jwhTxZJp1ySwNCk3hPEekjDEtttEMdt/VQX9yEsXLL0HXJKx63ql3TAaqf
6zaUjyk7JcM4d/GII8MgeLwPLjopsiwHuTqMWEmXhhThsaVuAvURnmKUY1BRn7yEDAa3ZINsNkD7
NPdOOnl5ATLfMDAj0CLVUnHWiJMAPRbDnIZhXSiYe7lN3Kc72VxbYQyglLGUVWprjHrBq025ddDt
Eu6+/VUlVrisklK7p0n9NCpNHMzaS2m6EejcmlV0or1yU9DlVoGO69yLB3FGbmus6gRJHGNyohFl
ViLBIsfATnCn2rXcKqnZtxGs+MM3Y1y2/mPRFeA8KvfYWz4sgCLbeDSRFv4s8hBdeMLjJ9cY2+71
+D1IEYw9CKbEmJ3bB9nx2I/sDAEp9HDd8o65z9yjEOByzViLUGlaBUrl6YPnb7DDY65BhSX70Wmd
baj5+d0Y2xKHNTPM0sHHBQjXrpBIV+1gcSfEF0SibwnlwqWsAXD4Re5tJ/b826aR/87cme3IjaRZ
+l3mngXjaiQwMxfh++6xKELSDaEtjTuN+/L089GzUJWZ3Z2NuZpBAQ55VEoKeZBGs/Of8507lL9m
r+rot6EB8f14AXe6l1Vu7CcsgpvQ/9XwtCL2x8S9kt8JuLAR1pAM4LruSOs755hnUWB09TUN/M1k
BeoIxNUlaO3tAx54wA2Gbud7XKjakHJtht7BBkAKAHQB8Xh3ssjjgWddgBfXOOsIF8xELmoPJL8/
z2OiCVDFcMt6PZ2kIdOVSbAV7X2x8hLg2BbcxwfqN3dKV/aPHNK6JiYHOVN8ZOY0nZkPYoJIxvTV
Lb21aSf+6fFSxvikDfVR93nxLHPlvBSWMoCKf1YYWQisZM4xBqO1t8rmqygltWt58tNZIDJLq8Yz
AafoqQwWYWdGqG1key4s4vJzg9WxT8HnW+IaBEgxlTbCNVGS4u4JfF3SbSO4Ogz4OWzV36yg/Rnc
zHnQoAWAwA4ZOy6I2sieXsdwVWZ4WEgvRxMVo8DbsfAV9Wue/yqgRk/pPN2s1KP6aDB+GhVedSOZ
rvHIoQLU5UHHVnTO3HSlaEO4CHi7urfd96kt3HPlN/41geBmVpO+zFH8yW6Z8A2pMp/TFuaZM8P1
MGwIaMUIXqTIdXAp+oRsbNqhRXc2AgjWXZwR+hkrzPys8CK/9P54qkvDOljLASWl+eBC/6S6SJyJ
wCg2ntVDvLBVeNaFRUlVCJDGjcQADMQTO7pLp+d5dA5QVuVVjQ2dIA2xw4Rc7uhnA/E+vj7axYIm
f3Ka1LlnJYPEoLFntHnIoDqWLFFJZ22aqYqeAH6Nn5RetPXEGc4T8aHTWFtkmzSlN3HjGHt/Cuf3
zIEZFFnxtxWpt+FihtO8jlVlgfSRCaMig5uym9LDUGbF6fGS0Zl9bIHX+s2AATbocP77yXc//NSZ
uSxWuWRcznrubLLKDl/g2QfsOBCazCDd9rkK3hqvCd7K6ovFlO3mzP7LbLLEFwuatx+1g+cZLyNN
tC50D3XlNM/ZsKri52Y/M89XGYXP6GLGxRTDtutM+2jQXc9Iv36fmXLvIpjLFxue9yaPO1SnqsjP
MIf3Efae1TTnb7kyISkhka1DKCEgt5zyFqadvhEw1zcS7nureYsoHz41aYh/VqiPgcrYKzfpc08Y
5Defg2gFmqcompGzpUvJ7L/2OeXgHpiiP54Jga+tr1S3HWl74YkY5u7aY4N11D55d8YtO/40ymw8
Emgd3K1PchD9ZjaCDvpE7kAEIb/IbGF8coQWd55DLetbMb4FI5uUWiaaRJl3lC1qI/cV1V0VPSqx
6MJdnslpUzqgUvgN9MJEDanrtpVvUOR2mBpy7DZu8q7mrfAa72iX3q8smHb5GJUvZtRaWHEpixgA
a3NGMcp1RlRrXUsvZ8iW9Zdw3Hi9/xowbCzopHi1A/QoAFPfsihDBVRFfa5CTC+duDnaVPupFq+5
6anzwAZpVX+uZexutezMt7Cg2oAjBRrsHAdHhp6rltTEU9xLlDuBlr1KQ3B/CukIV0V9llmOVhcm
CXiwtNyi5TNpMHHEBVXCXMRfsuPZrKkDHsnuzbTv7p1c9ftQA3yu4K7esb0x66/b6+OdFVawMALh
75qiSI5lHH5z3L7DfjZ6aBNRtx8iahcxB9LbaJr6pQq0fnH6n3hDi1vAvuGSRRxvmtk9K0vzwphp
NZta4ShR/d3CaHQHY9OefNu9K6d7EbI2r0GYDW9D8mZFwvr0eFPYrzowrFumrDeX/fFFuwVphWQO
vkwSNuQIlyjMqfto3Cp8btwpf/57ByQznr8aIF2bCkMbjcB3LaJahLf+aN2u0qhv+hADUYzxBfdM
I2jq9QB8ElkE061biAOEIWKT0jXRqXxdTCM3UUSQOMj9tR2KbssjBWpgVbioqvOAjIZnJbLf80Rl
iBKmXIGlxFlYagLhYxkiL9b2CUF6MWxs8d1LH7e9TNsL55PyrsfkRmapvzxegBSZ62LETvN4K5Lv
OmZQn4MjOoVqwaw2zb7sfe+EKSc61HEUnwLp2IepSChtaL66PY+rrvKwGgra0LZO0n7OyXK1iZ/f
++Ulari2Z9scV7QxsQ/mIsu2to2yCTIEv7JXfKJG3D1RkItbpuwxtobeOzAxE9QjfC645fuZLcfT
7OFf5dDc40RkP8+f43yxZUBumTYlbucTFj4TwAxF5Vlfth/FSG1cmWbFVYMmQpQrx5WRhuVLh0IM
ToVg7uPKs+O7L1vjUqnxMzWmyTsjGfIbY6aOrf0xYqx5ebz4DpsxkjXU8p3KKMuuZdhWlF5E61Ya
5atugR/+/fXzH0zD0sN17Ujp0TnrepZHIe2fLp+CCnvRL/oIxXmrsI5LhtJ0Tn7v09n40nmtS466
wJ8h+G+W1thjHrC4WYB3NnDMJn5gdB2kI1lh5oCXyNf1E4tKfJ9kXazsCFpf6tThzbCd72WXjRxN
ME5EIQY4bX4OmrKjJo3nV5M3L32WasgoJdJ0xYTcNO17RG7g8Pf/5OWG+JNj2BeWJf3AkaZJdG/J
Tv7xX6y0ZUVJzw/OsGmqQzX55eXGb7HJprYyFjXaZBTeu2BtuaTi/+bzdpbP809/O3HIwOdvJmgR
uM5fP29R+UOrqxZsU0fBF6bXcp0G09ruSwtmKTHwYsRh2Vic7eEEiLMs3LVowvjWsjG4xQLXXSlq
+jEw4+nAaz7GuDSOZQVcTbG5oYxvmbf017yjeaeaCjTNkt+nIu8a1d96EQIK1O3VpCiDLqoGD2s5
3gjZ64/IIbRO/vzDT8XRzJmjEIChWD3HPsrILDkhSMDOU/nr3/88HvmhP30k/EBsn88Ce7dt2uIv
l6BTBM0QxzSmhJPzLTPir6MHii1PgnU1J9FTStUn5B9oYhuGsLR1UkIE2KuFwNU1+7//Xv6zawOB
whIe3ajcFdafrw2WQSMpFRPn0Cp+jk3Nzj4+pH3kMmjr6NsClymduduXlfX7hfH/pmV796u8fst/
Nf/zT63a//vPb///KNk2TfK8/3V2+fDjV/at+Pmn6PLyO/4ZXTbtfzjkHSwhbLKTkv/9K7psOf8g
SElq2A38gFZti/v8n9llz/uHC7/CCmQgl3CbzxXHQtNG/+t/ePyBgmswCDwpHFMQVf2/yC5bf+7Z
dh1HSOEJM3CE6waOZ/+lZxuPD6Rnl5qMSGv/OXL8C5O5dGnUPfbUH2wCt3vROv0JJ02eQo46xCMt
sW19POdRPJ8HuHxP6PbyzDQf+HRavaIdeivkEh5PInO3f/hw77/fdH8MM5t/2U04hHMDj0/AZcLn
EyL5S4aE7jHPg9+fbtLWHo6uBiHJERlWvHg3KxRZ32Iy3QO4DJaSkdj1ENq8Ky0ZeMET19lLgPp/
/y0tP6c/rph8S5Yj8OCTQbTtQMi/RGPHWQfp0DcRUpDp0GhBj4LpH6pFQJ6LBTvefzF6ebBxCMZs
Gj8ZDD2u5uS/d42/GxP/TgzHsa3uC8nDkzbqiTm4RnmPslOTe5xcYO2v+tr+9t9838ta8Ydlje+b
XcqyNyNXj1Rv/mVjFuRGSlteY6wlcdvZq4tbN2F4Eguvyxly3GnZG9MQrD6wPXEfD9mziakJ9Eyx
8wYk+dCnZLDPujcnEPlbZ/3We8HZY4dbDAZVy3XzecL3ffr7b5vc8X/4wC2TLQEfdCB9j8/+rxct
lhCdZ9iIsfhHT9TY2Od/v6jCaTEXweD419cniqDPYnnBKwCh+/G+sudwHXlZvPr3f2iMDTqPR6uB
ZVf2OgtaJmWolyet1fT7rx5fe7xtdQIImdKCp8d/8vg/Ohx8TjzfKmKidw1k7AZb3whB6gbLy+PL
diaGjerL72MvaIwR83PTK/HcDiDfpZM/N0aND8RmP7gPHOoK6ro5YQ0KcFX3wXNAqmkVzGX8taDw
BALpjrG7+XmaVbsOrNG8ounGPHxD7GtB/xk0Lf4ev7V2AxZ/zHU9scP4X++FmTTPzsh8FLF575JL
vzYxhXLFTEFFQ4AMoYCeVKjC8jjWhj436OtPYJLx0i6y2+NrizKp48o7AurqzyG6zPnxKxa7/lyO
YX60er45AdGZqmh0PSp5OOgHJrY3CXBsJHu4Vj3nw9yzrGO6vFjlWMlNrZau7MdX+xpNnqfqR9X0
xZPOCTAgDJTwchff4ePFNYxlMEnn5txEFg4ZB+jVv1563AsnRfNBVTe3tNWKPUP+QX9HvjFEUn8V
1hJzMD63TFP2dsuQ+vFlk9lD6/fVxyRssU/sX0mbUlmNe/+dc4fYqgz34kgf3LtRhdlmxve1m5e3
gVWHgHv7pfLOM+9hbZ/BxmEqtYJqh2MefAnrO37u5KXP6/b18SWKLhIczFV3erw16Rg5DLjJzSbv
n5JpHl947o8vQ8JgyvMrH7f98rU8p+tycNaPdxg/x5ck4h9AKTi1g8tvYBCL5prM6kBz+afaybBG
L1Gwkd60Sz4Ov79rM7s92lP4wWwmosYCUMwpC2Hk62hyccN2CA38xS6AnLvAg3cxxIyN0HGvoYPr
Oe86tOblrSL4f338yjD4wyHsEtNksG5wXltJ/AOnTM0In49fqsHYWeGk9lC/GzyTsTUfU2toObiM
mEBMxZkFVaI/BctLGLLPSWumhJ3E7phHkXHsEyc81m4VHbP4K41/3kn0MUTO2lQ3RONm50zVAmmE
lgm/qCYJBf4UC6h5blocebNuU7oWgccbtLbEqnNfcjcANq2aZ9PHgQLh45gEhn3hh0IsLhjCo3aY
b2uisZfRfB/MWF7t1PGuqu7Fwc/LH63fJrs+oYdnYNr2yS0isUKYg463ECWMfQFC+QS6oGMEbtD6
53QF7QVWUDLo5pcUWmOuHKN8q/zGuuR99uIYgtOjLq8U4lScRtKUqBYu9kL25Dc6wl7OIKdDT5xg
cM1Phgt8u2sm8DZ4a7xltMyY7By6lXuuteifhMUtkNpJcq154mOtB+JQuLRQweuSJyjmtxx575xI
f5OYTnMHE2bshe2VKxVCIQu0Z90qkBxZ6hRXf+7HjYAwRJemP9AoH69AGeBqVfYLpVfmywjComyM
am0KmxFEafaXSDsUAgQvFHWV7+TxCtaAHiipyu8JK+q6GY/pfG9ALOKKjlbJgCNbJsFTOMtgFUYB
TifTo0Mab74Fne6p1Thn6KWPYtovQHT2COj9mfGOxsSTZ4t6Mu4yM/9hxw5c9Ewc7VifbXihyhqa
Wy0rB8JgxMcWekzJJ6ujQjhci5ajfkhEGTSc1BsRl+khmMcfQV6Z92rQX6CvNmh7uaRroO0PURcP
WFt0UtGZJIeTS/96ESUUgE4xalppeCjkFNBNTu68ieVl8dNwqWYrC9PU2gy68COMnKWo0X1jiv0Z
1hzOmkjchiKZ3sWUflQUT21s8M2rKVouj3SGI9mb2xER9KL7vLn48PxopJTjxnCs79UE31z7dbAP
MyIUuBi+M6Pqrp5n37k14rfHS6EsjhPY68LpbGwlmZiLpS1G2guXo5oH7NKN5XxU0zi/Yeo9+iOW
MLMZXrNxpFeUUX40UqrHlrE6hbM73vM4Jgk9GS/GXO/MwpmevWFn+Dlt98s8h5TjPuL5PjxpqLfr
JurVhRN4Cpv1gj3JvKImEgx3Rp8+aS/byACHAc3JpDSWvDUpAHSP6DvusZG5eFZe6BMhJ1MPP8Ka
gm1bpGezCL/URHO3DINM9JudbvL5/kCj9qh7VdsTsicuhVV0Lt3VTMfDDlUSVzv1y0MyErKrnx5Z
b1h7DcM26lC7RkTXZnmZdJSubMyCW8OZbiBkPFbK8TrH1LdVVIhsExu4aUkE+ymV2bQPPThumRNF
b1MMo1rVgAg6+RwEczTh7MXuRztlwiXLvKLO1sbyb4I/gAsXL+BG6Ho6Z2X7I3OtL1GGDWGC34Vb
1pg3Ydg7e0d7FA/adzvzEiCn2j2g/DDxqRsqodzu+2jpmZ2MPZ1I8lY6PrNvrU+l/yp05l2SRn4j
RspUOCHnV3IUpsCW82tedJie8gVGLbt720kDq09KMrTkb7FJK+5MgjZmNb+HIz6psdVyNw9huin6
wXwJ2Ux0bfozjcz4ArthHTvTRCMWO+YT8gdddYY8dWb77OJ6XgXMr1ZJPznncvZ/Qzdo7+EIWB1b
Xjx9jqQkJ+qDE8mSrt6q7ZSxNUdHHHm8MJ06YXHgGI7avM3FqI45S/DsFQRRiONtpqiX67zKKlJW
7Y8gVvk2qj+caL4i8QbMsjxvy3Hr7OkfUPZAzGHoIpfRqpNZ1hglLO4sXctNEKhiI0C5mS4rU24P
hKf90jm33BAQYlmCuMyCqtS4v/BWtw4TIj8zTgi7nyqnoX4pBNZfjSsLIumqMBdqRZxVMFZAPtoy
fs4mMnjRUqHj62wFFCfY+k1zG7AGHoesV1s5Lr5lepm6CIDDZCr6jHy7uQRj+JuqMB6NjexOXWR+
FF4st+7UvUCWgxbgmFcOJwVRDUyCylfhNnIpCyFDG9KPWDEk6QqDfVHhNhtbWsYTxaL2pjIrCDDV
dwweK6PXXyfVuCc7KQmDTg5mw7wkdIUbHGaRLN6CEL0dhMETkVGmfHL+TRl9eqoNJz3pkk62OO2D
NXtMm6c46BtYHzQUSSInDSr4456N/K2JTe7Q9p2A0A8Kz1xugl5RRMrl/eD2GDEQIGZSPzzQBUsv
BENBjxLceGmzYzxdLJvIrmcgw841T5JipXu8xRxr8eAH7B8111958fu2Pc7Ev1YUUvTgmEOsU4Y8
wGVOIbywrWiXl9gB/Z654hxWXbGFfUkRqhU/swv3ryPHalyDhn9TNBHQHf5tjKLv/i6vAvdGO1m3
I/ZTPWm6iY6AcpuNUynaz4Xbn3tzavZ23L1NdTXxgA3PcDHrfdmo6tR4dorcB7/6sVaaHiT+qmSt
9IfZPEk/HPHtZObGN7r88u8XTEV4fsfEWFHQeXAx1m4hW8R0tuphbWFn2bpMQp480OrbFLbWXqV5
TvICV6VhDN+aafDOUeS+2YEV723RlIdRTvfRKIznutlAFhpeiomO4cKyvN1AKr9K5v4tLHuYmCr6
6kN/X2E5Kq8jPQegz1DVR2nb90E6X+PQ31eSnIheiM1DBzDQJlUd4xWeLo8xTJxeXCT8s/DTFuNu
m8H6o18ls/ExVidnkuqtTjFhmyBVAX3/aEqqT8CF4sSfJB01TvOZaUe1ITGJxYH4gnA0/xQOpx40
hdJgMNozzH6lAH49gpx4Lp3u5Ftc+HHbNLvOqL9oDEY71gwzYwpvRkZ+IA/68XgcgaOwL2MFZbQd
K/to2y5VLHGAiYmK2rmhTalueKjEebIe8/kTzeHevXM+mI20n/55jzke7XSNk+B99uZtRbj9mjVB
vmnm4jLVc7PJiuI4t/gE8/yLNbhqF9nON1u5NFB07VHBHLrKQFEgm1Hjns6quRlSfe0mQNUigGXC
VCnkR2+DEo6GwniaRi4Zai+GvVum9dqkCXErRF6+VKb+PFnKPwnSjPBC2H06xblPyWSGWd6tInon
b+50lsMvD8TiVzcJjomlzjC+xJfQp/O8bdJmX7UYdzwGaoC3nOiOJaVYzzpvPhqv/VEaQflD+ul4
UonTnRvGoWdAOBMeT7YuQUphNtZYVV6YIFfYZOdgRODv8bEuewTZVh+GazmwkQguh2F0LL2xP9CT
/lrJeNqlvtujVmg6FQOjbTfxchAEcRedXJ94mt/o4wjOmSSs33DDDEDTbbfay7kJDrElMQIwXGq8
rRf5xjv0AU2jKQtupcOzzwdyx31CmUXZG7sy8hQFrn3Bj8TbtUwsDk7ZvnLmjdFvsjefvE9FTysL
8uJv5+y+sUpatgmYnNiMEVpJsVMySpfwYSDiFgJQTtlUEfbWxl7NLmsyPFGUiCKiN7pGQJr8zn3H
OYRXQ3p3VRceyCBKSvuw48zJNGvbZwVcUKwtq95W1mmK9DdF9uuN0gJG/aohhBaP50b44xogww6f
un3PAu4eq3L1NqHSpu+9+lC0WXnqLKI6ZeWQ61saZntcR/u4PbIsmS+NG7CnBhE4VDBLLB7tz4Mh
SbTSv3oo+wqnVEdgoRlqrsCB6HpJlt7Jm4rOwTo9219/v/SVlXsUNtKPXNhRSqddHd0WE9axUqZ9
IP3n7s30U4MladOV2W9dTcb9cS+2Gd1bEUP2ca6bI4TFl8cKWKYtLtOSonnPmjv8HTPA0LbONyry
3ynQhVxlyOYExwlftS0vcwxlpkqX9bC28MlP/lcMxsdkCO1L2Aj7YhvRsTcKdQ2KAf990x01bpIL
SG1mQ1wWlXIxLkTevW/JrFb6ZzEW/nNISGbwcIVFVFNZioLueqxJAdZK76GwUnVolN3RotiuBjaD
uz0dD5OnR6KjqECiqVL8r+wHDXLv/8YOmpQ2Y4nFrGuX9fSShH6yNqvY3+aOokC39fDIj2l7ymxP
bJM0BS6zCDngDApQP0crzd6yQlFpY3hYQxnq1munHrOLwCR/sQWYIuG/xgRF9p4y09chXJSEfCBP
W/bhqUxFuSZfRMvDDD56tAeuRyuRl7TnL6e+41TIwriohpRx7k5ZRJ6WcHHgGgsvYyre++rVMIdw
22KwOc2OpfhBacrsgjCkzU29Uj2aHXQxXzJLqee8MTFM1s28xWj3bTbbH5bhiu/mDIWYHnHYB/Zz
yexvbyqwZSblg69VBX0Gd8SKoWO+9+0iemvBjaQSVtljQxDKQPMUYFUBYaaGIrvQQ5+xxC4wg4Q8
HgsM/cSqvT0eVg6y2LEKprvVe9an0P45hpnPQX/UX3A1HOOJ2gtBftVP+vZUtxPQJe19TBjmMa/A
LapJBoUuiYOopERNy2DYhIbjbDV1ykOWM9KWYiTrnpJ0mKu3uvGqg7E4q1qbSoZIdP7x/rhbINkR
oQnJj4q03zfaYiQexbApQp+Q6bJUSln+akogilnOgSV1QKBV+ZtLt2tLbAVqMfa4x52p61OljOoS
vqUmGfEiHy+pC55dYPjYZc5oPQ9RsDMNVmK20zH2kdJ+HrWNUY9mmzITt9aNjhYts+TNS0otbY8/
mXw3SSMWGMn+wSlYRPIeZ5vVshEnotUhdfH8h6K2UC1fM0MPx5qlZnK7u4jJKVnJxTNgeFjEtXdB
JK1t1xaEIQhULMEQcZo+tZWIdz2Q4Hla2VY0nZI4C1ZOhFbSpX3I92ZwMpHNTQVesYHAF9P+avFh
BgEsRT+Mzc+pm68flRRdm1x7UWenYlLdWccmkIRAXkpqEONikscWK8cJsMs2M5P6EkciPwl8Z0gW
4ypRpXWX9fvj2d+mBHJjc3iyRLAtKgof6sz4xUa5fu7Dew1jlR0A22ZDwKAE6s+9bTQ1W3U2S1be
iitnU86z6etjc+d50bAyXGWuRsbPDJDWrTe211bWHqRUQm1KNgY5jCRaw9VmZJ8V01agN0Ncxv71
FBuh9zxo0yLGFMZXdxb71Ep/pHUX3HEInMqyG7eVCelOJtxFQhvUpi/SW1pjWMyNE9r613AxDeTC
SFfUxo97yxQ/cpuumhjtK6iZ4EJGePJLClC5+dRWD+P0JgvGEW4BuShKxC6pmqOvB/eU4uZ58ua8
fwt62nnzmNC1Lbg2ebrFbgYZNKN2rSocijqWZEGq+m0HYP2UlhHWM6O/1gJ/SxiTmMt6Ih18u6F7
SN3ubLe5RVtYWUFtjqfb48WN2+lmBx98XoI4XBmuXRNUqrUckB+nZCyjaK+dv9SHqJ6brudCI0B1
mINUbQzliZNt5BbmP4pqiEPuC1+RtozSV6AE6A5VS2FrlFqrppwDn4wmFqXKmDR4BSVWeWRNgLR9
50bKPCPvMVvHsDNKuqvDe7I85btcEW+kZ3eHMrNim2dfGVITwnP6YT8xt9JalAfWdv+gTPYHsVRg
SR6bO9/7JC2yYZiRqdWzGnUXstnGQz1cwKSfcEJVL8HiT62L+KWEUtdgTXl6rFtThJsMZ9C+4mrn
qpbqhBv53UyceIcqh3mWfX7zVGYBjrGANpnG/vj3pknEUbHWFgWZbCPYxE7Dh6jnV7uH8NlRM+PE
wXYMJZRj0+wOyu7Mp9H1ipVphgh1TlAcq7JGyeyg2iDu2GqgjwWrUpp08lTFPwrXvHOudu6EI/Eb
MnNajS2uzpLrsnZ3KsIQ6mfth0HZug+YG4g8/HM4FC4CgiPO+cDhBUsuKeZFAvbkkG/HCYKFY9Xe
OXfcZmeWEywmiBet04iXzKt/myeUMWOuCkSEPXAB0SWfOjakKF8KgZQhuedH8SuV0Ho1BIOxbjzX
PSKrbhg10LsusJyIwvHXg26yUyLqK9SJHKMRWOQ0xvXm2cziic/RlTjk1ZqLZCChF+e0ZVXZTvZu
wZOelrDOuMxOqXezRb4vRG4wB/9ZtLUg6K3aA5SHXSdIIi1NIAXd9mHzgvdUbPlTcA2RjItQScxt
anvQBJ3EPgHMEetE0uwwe9gzRYYIEmdNjTUUEITWHzoKv/N9+nvPq3Eq+qDo/dS8xgLeERPWWzLW
4r3GZnhyBzTGoGjX45AHG8cDYxzSVUHHqfqWZ6F7FEp8ncPCv1TGfIiKN2J9zTkgXC3j0DlT5kEV
XuK0a6pwG87QMHlJF1xnI2djOYZ7SwJ6e7RDKTPiIopT6nKK+2Ov0U2YcCZQbSReZgpABgK5WQmh
FhLty9DfhshJUbic4teLUn7OSdPwn4xumYPRexL79MB0EdhTz3iXs+0daG/dsIxnJzAwEJQMQCcj
B6udl/nfibjetRFvlV0JAp4cu7oQT01fmhQKu/hc0KBpblDzxMTHa060DPXrmiMisVWHRKNO2z2c
K8pjU0DRTNV3saPTtdN2JI1WRr1UKhJXFhppLbPok8qS+WbPIJVg8idHr2zRSPAKPinYfte2K2/2
5GyVWTvPphqSldcAgxH2hvyWXA8kJaPK5zJbkLFWVcQ7e6go5SZPB0mIBtgmGUlsSFNs4mnk6cuC
tO/8csEEYmuGNXDoh/adptb5pZLjWk2Zf26mb53VvY2WTSqwnrrDSJoNGFFc76McklcNAjsmqcb4
J/4MDZqqxxjME9MaipKdke6iFPXLNCafntOU0x8NvmD3d7OUxiayOG2xuXJ3v+qSyHODUrHuWXa3
UY+kOdgEOftlSxjret5ocvgr5S3925zQT8qpXyhi9w8mXXN8zOk3j3jdBjjY0g2DLAk0z7x4yDDr
Opdon0nwknqobM5AK5N2AV5kC+IE2IdDjngi1r+o+p4FIKciY/eUGC2GdDzwtyBFDSfvlm1H6CG7
hAlugk3v2U/MkybOQy3pJxcLN4GvKN3lywAMcyLeWD/LSd22zbWtmCGqBGaflwwJVyzJ+rEKIQDN
ubXrK8FZcsLIPpa/7yhpKDIJhDxN2qxPdRAfhLDmVVqb5rOu6oNRTWuk/YwoWuyeczAkgROfG069
c65GVrSlEWdSH0asxFrTeY5TGPU0Tg8uyIOst4K98Povg8kBLS3C54cXz7GpyI19HyP3e2lQd0GN
IPiwsf9pFVm9J8BZwmLogOH03XgM9KcO6xS41RRqkDfE5MWi+JY0ziu1ob+EnblHyq0PUals7jQl
tyNY+SdHmex0hnaBbQa0RpXsg+huQ0RnE/pUUQV5iL3GPJi2+1OrIT0rTOW2zJMjhY+/xGj/6svo
2dJxdiwL/6XlkLirVTufATquzc4dripYnJxtvevLSZ8Cg2Fhp517PgM+7K8kBt7p1ck5qcQDGV06
Z/hAh+MoUnEwrk7b/IxEAXWuh5QQUUrxssDV3QV4UHumuXLpktjHfriTaLkP1cHsmMEBSGaVdodT
GdfiUFtgh8ijYHrAWCjVmO3wcmB2qWtFdZ9zsAzPA3JWwQKvbYn0L/YWQzB4Xr5tbpZEfD0O3dZ2
rXFNNQ+FctmgN5U9qee6s+kJx2fwhBzWkkbj6Jm05cMseh4ddkIgdpR0IfNVcJbSsn7WqMFPDdI9
lX20tefM0Y9mJkDhCLB3vU8iLSfadjdmGVKTMfd7XUQSSToyV3W9OKXz3ra3+NO/lhJ6juqNZwJA
yORTFF45ldBP7ozECnWWXlqCh7aemlPSIsZ6ldUvOtXaVk67m8Ox3jPORLYQKHx9fyuYJB6NYZJP
Bk91wwkU0z9AfspKLfY3quKQkkqyjsfB6SQIl5beuUg5J7elH8ED5O4JDU4HezeujOILsOb8UsV4
NETO455V6CyGKb5ZVnGTtrZehjT4TbsQd6opZjYMcp81nVFbqq3+RF9DzA6uLFFBQkgTSvaXklag
sYmCM0jdj2B0yPRKlsHEZAUkL3UsSj1ekxqaZgLQUjvlr9aJmYXnEJD8rHEOj70IZbIs5Y+TRzJ6
CPEwnJNPIphuiG7mF68ejBXMS9oSqDiqi2Q48+nLjUSF2lXANxft/8PNTDaesy5JxrvVkWJAOhfc
mo0Iga+NiRCYT3l6nvKeMMUw/B+izmvJTmTttk+UEbjE3C7H8qaMStIN0ZK6MYn38PT/AO0T52IT
pd3qVqkWJJnzm3PMd/4Q0vTdRJFEQx3nzEh1Y4tiOjdgbk2HY/9iidRCIKLrCbAOyYW5qoz8Mofy
wKKprkUK7qoiue+qesH9BAgnxMKDUcBmSMjuh65LjDAcal4B77prlT8iu6j9GU1rRyeB6aetzeFW
dc1bHNx4dTnXMC3f4zgRzsaAB2DiBTtDVRdHCotgr6YJ7SqMcqFw0RUIY3k9M9UJQIYiJMw0GoYE
O00tQDxp3wDa5Z8z+FVqv7gN0JU/prJ/1U5mHmtJcIoye7Bqy64lHeWBviH7ooxJ23qG0o6xNtCT
ZDU4LUzqipf5Pc4Kj1S+c8qkGbyrrPMnRYTY+urqergrKve21Dk0j2hOHmVLe43RU3saFSyViQ2w
GSyufQK4U14DWj0Y6QATNrLq2vV0eIWx9UobSobwWXhbqk77bcihzQd5Z/JBRNdhaSSL9BT4Afth
n+mp9YjVjz6U0yapu184qZPdTOT5nBl28UPFO+B3b1Lra0JDJ1uWJUjwGKu7sA3sDyn+59j5LpHk
nltZ1vLSh+xiHGZyjGqK9ulRU5qVH+3y5+AlN4l3e7xzg1ng1Uq6m2WJaTOULgTmOU8fZgAdL4gY
p0+dO4N1SZJjSmd8QCX5q0QiJ1HxTnoOcQDP74a0YzNveiPA5l5kjzSmGhusj8NE1E32Jeb7Y91U
+iN0EeSCsj41S+cTwuRVFF+2CT+OKpCnNfXzUVNEQ6cB6nn0cwiL6WfT8row9T9GEYtDSHboBhxG
v9FJce6DnrMFYJrbgLa/8SLILmniym9e1etb0huUQdi1nyErfvaCw2YVdiPNm1nClBNLTsfHtLf6
XDsULXSDSUG8nVv8MC1ppkc2ZhRMQRWuyRpfNHu+jbLgfgoG9HmEGtBeQUSZR5Jc5hrVnNNupilj
V9bltMvK6VpXRnfXBmc3Eiu/jR7ZEndOjrMlkjcKN5ttjYfzoEotuUaNzM9NPPzXa2p460zvSN4v
P6nOgIrpeL9dHFbvYTRnuzAiGkE3gJkr70PMjBxC6cxnx+qgi2vT8BuQD4JcFZCyR4InWLUYqYRd
dPuqj5vNOl6iNbS/AFlBddQFSH+YkWFpTyerR8VRWMnhuDTZwUAD3DjUq/MegxBidRCERFgVJ2a0
wwmunrUdnCLn+6F02Vvm+m3/cuOPEl7KWXO6P1OwVGF5Duci1b8x6PMewoJHJpIyY3pjC2gyFGA4
dHPZI95BHS1qE1Byf3FTA3cKjX9yn85Os9GZUt1HTUMPMKtXwacd1LV4OLz/2FGb0Y4i1vpHrnPn
x6l2KrtRPHmNPquAOSWNemqbLJs+Fhe1GToiPYoJ0X1KAb+sDrHh1Y21dzbtTt9VTqFDGiEImegc
6uMeHG7qIjdJEzpg6nGDCHq1fVy44BARng416YAN8CD7vo50mjYXhy5miNtalBYHafXAmYJtqpup
GTTcP5GDn6XhsJ05GS/W3M78v1o4hr3/xqVjZl4uGBnVMRmK23pzzX+dS9RAEtsxr1UNA1uPGEVb
y1u4KuLljSXKH9UcmyfbyIq7OfSfkHvEwZon+wyupSa5wahgpG6ljwsOFgzOl+qB1qBTjNmjvTTe
hr3K7l6HQuHMWDnJHrpn1yHe76Q1ZCUyqFfHstJL0SD+Ok3PkAMrfiUlYgWuLAaG4lYElee7Q0yt
5Dj076ppMMOwS8kTj9ERhUMOMYfdKlvKnP+rNoFN6HW9W+UPMSR0uycl9EMjlffJw+JmFxGKDm9I
oFQDAHIchxUjxWtcWghPNLjug8LlLMBBtqHqfKsMiGJGOtg3TiGnNom1S2Ppv8y03cGL56QYFPkp
I35zjgZ4LG5nnclGJ8Q7YF+PFNsRQYa6bjXjCaqpeShnPIqjRlC1yiP7q3bC91l2BFiRVPw01tir
TtRwePJzyAU8UspuDsRt/9CszJwthFOy6snAfejkVpp2gG8qto6pQXIdzOmeUSSypVmzJUBZPd2G
bCZCRnNsWUxhaA3emZjJlb7u+VbJ4qNESEnDyrogyCzj9IyTTUfxnwpe5az3VwTxS8pichl6T11c
jZRakMv51kwq3ZAphLfqXnK8kocs6Q5DYr700f0acG58RRTpnhfYNON+m0XEjeAvJkZNemnM0MMo
JJkcLJcQ99+MXMtBtkbAkrIufTK6AFqTjpZvcfdfsCrwXRDYtJyGfUvTJSCHqmIvFYXzlle1/KzC
753NQclpJcUjWXEw7dIngXJew6xyxFzCsL846c5kbSobG0v5JcY8YU9AKXFSvWv9qN4GZzzOCKUH
jGnWPnDS8GCwHPk6A3U+hYsVDN6xnZz56FUMeGVrANVe7kWP6uKNJ3PeVMsG2w6Gcmeq2Di37eAP
Qo/+SuZMyLJ95fFz1vnDD9GI4SwX5NQN+6rbs3XvTf3ZFba6BjO776wCiYW5fMfbFjz4yDuhsm/O
8s4IA2kSXu5hGTvpxVpcdYbRd77IK+MwRXyGwjK9u63qb7i8aT9Yjp9m11FDYfEA1Tg//n5L1IXJ
Y0Vg8IEtwC2ia9H0fhI6eKx7XmHXWDX7/IhIA1dt6mNIgGFx0RIcDusWUEp0o6wDSeCBbit0/b5q
sKYe9IRBl34Zc7bBuXC3JSlGiKR8tfVMDPP7egRsLP6udq8GunttugdrRolOWH6NwfgszCh6Ts1i
AGdgyQ5OvreEmj9C5E8jSfHkDYjKo9DelBOY91jfe4tSbMHak6CZN3Zs65yUaLAyRae/Oo6QCRO+
feLS/kXx68QbNq+2YHA0HBlJ5Jsxr5+pRddVLTUjWvVfze20FWXH6LwMjUNaqCO39gSDQWI4SdSz
RMp+9FD6N/QJNoeg+8OeIryvF+Ya7l4KfkDbqgkcf8pdccMuVV3rDkizvcF9QGGQsA+ymbznUOi+
oVfQfxJsRKtNwpY0ZDd5KJ5FqIFFwZ3na4IIc7aMVBPu5wvs0HGBbrDBWrYDtoMvIyGYt5flYvfD
s2ir6DV6wJcCtrQU7mBg4z37E1kZGx+kK6cMnlVh/JENe/XWNcW2QmolJR1U9ywZ+AFZ/T9gXhEm
NFOesRIGIIaprE+ZPfnwY9eofC6DLxGZxo2dr7MZ3ep3gFf3EBpFtJu0Dl2E5X8rtRK/UlXBidB1
5hnSxFuuFu2YY4Pkx39OM0f3TSLO8RzWF3577lMu/nvtCBqXoiDCxWzlig6fpaKVUXaYazTvJHUw
PYwhIkB7SXDsKGR6GgXeZgoi1GZ8BbMVXBCaKJcQhtgq4VhHpoLavYt5GlfNyVCozkLPvUNSmf+N
ovwTojTuXSwX+6jT7Ws6JtaGeqNycby2Z3rs3huqA53NZI5/ulyH5jUEaGdTy9whcx2LEhoLCKjB
gGteLvHi9RJV+aZzxMSAD14Ik0/4laETuH1+x583AKcjPzC73XRokV1PhOjnl5PsZ492m9Cy3K/J
miIGW0Vz+J42DnlbsOR5aN+smsXBWC6daZHpdL3oI6GA99iGAWhiAzaSqfOcrxdBu8PZ1LRHWDrR
IypAjYswH46rcTFGGt1Y1uCdcI7UB7PXkD8WKEBc64hKFYOUtHfxO1NYCvZ/+Qm61rA14hoDdj7h
D7SKl+mikJXReyTZmsdij83WukubXqu2y/tdjNigi3D8RrycI2NrQsiEiraZddPzzalujwJpxC/K
AevEaJ272cngszJsH2sC9pFbfDI9Gym+kUeTIqF9mVb0urUKjK8bHEe7zI6O4B0T9pXz1U1k+9pf
oooljhxqfjyT8atW0x+rRf10S1ucy9MIPzAGJ7LnNf/ZmDg0ckYyeybQtt9bhm9g7MLSJ60XVUYU
/uajLzOR+b1hOftszKfzTJJ9o5cZwRGvYjRfDQuBOkqfSrL5VOBzgdzlyh/Rz4/QY5eFyMuvJAKQ
S7w545Gwh1uvy1cXpu/pHOonoPkGOb+48BMMcxhbomlTtIP+0AYdzhTTnNmRD1tmJjOqdjyJAgRI
XdcYwnoXRK1lhuf4p22ZEIPR8TZp9cEuU/fx8ii/izNq6Vu8DN1cOycykjPPrD7DngYA1VUDNp2a
NLKcrB8Wt+cnkm50mBSdV4EmL1EwqusMxH4/LhXlHfn+36V0nWvP6r5d5jL70un/HeLu51BJb8eY
a+Tsp8YbO4kdUVpEjg74yHLurjwR3CgBHM9pI/8pSRxuosCyf8z5HKFdVrisZPA0vAXvkv7j5Gwp
qX8SpyE2Hkw7p7d09jaUdxfHpuM9HCxIIggD/83CMd8tjEg4CSzAW5+BN7fXQg3BvjDs95YpUdIv
6lLiEr6/pSk16hT1NnDJWJ5Tgvpkev4FvsHTrO25gbwHbcATjyg7m0LZI34fO/S1WiOvjc69Z63c
tLGwP9xZVFToGDC0ozY9k6TpD0g9zsEQtcSKPv1ieDBjqBAsKyOODXAA7tFIsDgu3mSrosaDnYOx
VKKLiKC/TfSzqMG8Jq5LS+Q4xn5HdzKGEOYZvMNHoOqmhlUwmE5NOD9HwxofNvalLZZgx+fsM+7L
SlEJgJGt4r0acdwwMO/+6KrFvUnm/NF6QrziovswM2mAa3NoPKL7zC9Sv+CgDf6W9gvIRTW3KlTm
OSoRWN3gRa7rU81KJ29eZBBmUvttyFBYODN9jOwmLpFhbrIG/L4XBdrdJsm/XS04KT4qmgJz65NJ
obzkoNVjaqDv/I8zjzuASqEaoc/op1qN61NbX+TMzhtGT7z3OLHTF7F6He1muNofvVVk14hD+7Wn
25n++WTeERvQr+bYVwsCszitC79O6d64hN27CEvO6Bb32PVm3yxc4Lz9tMB0Unvn8TPcqPVGbWay
I0xnz6FtwcwNkdw1mkQOWUjWoWDeffl79nJZMlQMcJ4JJlA8JfhMR916eAM2BP6MhMOuZR/jvH8E
9eBeM101vphqqNcqHWBEAigI4R0/15NwDGoSTeWTT6i4ZK1xrC04/xiPtcPU8RbuZxISs1rEWdV5
D9sUx2wK8UQsVYhpguAONh/MmuKsRCj7tl6w7DkHu7TRiYNCHzcmhSsXTGfYbMbhXHE4gt58HPqo
euAviLZN6v2srFgATgo/8mkezmJBFgiXtWBo8aItNAh85O3WsKt/YFurfWK44oNxvHbysqUXpu13
SWotcJN23E+5LE4UCf6S46TerIbiBa/LtZ0zww0uuefO9XLJQ5eKPNAyp6wECFqF4fvf12/2WA3I
JKBrGq8We4bO4EqEXf9ukJDdOyngA71jYx0KiI1NgyF4kJoARc3hXZvDu1lrwTkH0nTBTX6KW/iD
mgjrPe4neW7TXp6nTnVHAwxY6PnW4klrcYitx8qhUNR8YUkPTTc7rl/llaIrY9DgJJcGRpmxQk/J
u/IrYDd/UKqF5L/sa+f+5NVeffXs+NukCdcXI+ojri/qEyRaSl117a1dLtSkGtDwqQAK238pGpkO
5tLb8P8voW1qF8pCY+pp4AeuOkMNMq76++X6a6wS0HrM+DWJMt1ZmBaesU6FhCLMUrpLhW5b7jjF
yWM2ND9tDeKBHv8z2LV1MUpqVZwKXcO0K07+wfBVhhU2oa5kks48uZjV5e+JTfWUjEIbqq/lyGrK
6oOtpsYVbfSOfbbz1jn3MAlRfvtm19cdEVZP0jQ+FZg0hOSsz6rl7JyhHI8unORb6MGAGKpWMSEB
TZmYOFviLv1M9SZ/polOkQIjif9lXtgmBF+T94Efxa7s4Ch7UDr0Ol2S5UISpyESOMh9nhH3zxd9
lgq14jQtZtQYEOUBM94fXSBOeDAdjYDSDI7zP0pwh5uI0eaGrgqh5eU1TtjPrK6KRR7T6PC89J5+
8Kao+2RzscvYjnwn/bRJsvrDmdCjIi3Kn1OcNdAFMLMNO6zi6l5mgfYcmlKH3KHvJLiRbePCs3Wt
MbmboZvc16+EAodkD6Z7crubYzrVKwrUdLPswFdTyKOLUuPwWeOTFfLcweiIty6Yvb3wmM+Qsbw2
QuhkPblIiJZn8uE4G1hmSkuq8+joEqQp3rAAipTgwHTnSC54gCXiU+r5zKDDrWlG9S0fms+QA9+U
jERNe2RwgSEEMKH6BSXwxnTv0IdF8+xIMF9is/tNkRdfGCXD+UB/9LODZbnXvQP3X3Tv0iq6G6Nz
Tcvwre9EfErRLN6HNIwvA3wF4F92xtsMz3uzZGKbFGNfqdnh3lxWUbNlS1dT0tu5OAKjZfdqzXZ2
zoR7Lyl+uakMffevd03LSVLZnhNueU2UvxyGF25WhseSxNw2XpYC04t+1Sb9iXGGW1/1+VuWaB22
+eaN0E90AodVQZIz8RIAGFSFfMVMyU5uwhigTIV3xHc7HgkRe8/UMtrthOGGHo/iBP2NT4/ygys2
b38xs7/HLjRHejJfuiJyvWqsbZBoZ7D2AKtyxfFB1JR0RGC413DT7EbDE3cxj8RGhnXNjFM0b20e
Zech08oNDdfNQRd9tV2PJ3rvslmw8BsgMspbWorwGpncFOw2bk4Y8n4Z2SKw6zquZh6JYLKxq4W7
jJ3si/nufBuy8N+JeAxHbqAyzJ/F/u9LTXoMeBqop1uFtvoelg8LH9DGM8wOpCKIcQ+LWUz19ZNg
8H5cEl+0gJjvTb3puonshG335rU18fGCHcGl+6lIovj60olquVSk9qxtfS0uzED0q1axwpP5OjoO
p/I+ueoT2DGGT9ZBMN4lbzLdpGsroPGmQ4lM96sEon/XvWEiar5EumKdEKblskW15PDRJA1T/wsH
hpLjPMrKGu8qXfcYhIJlDsFuBwi+8EfCjfxrnH8rJGDGQ4unpn8nVoWTOh5vc10SilThIWEqe0kw
JVx6q4TslnveNtNqmGHKNtoLVT474pT6OSSMyFC+amhqzcJL0+jETHASWFU7AW4NMGPgHR2gQJXt
zS3n9hYsl7rE3Qx+lNn5kPTQ5FqJ7ZnWgj1w7p0lC+e8XozlKwWNjhcJU6aNLOJPp7dxFneWR542
3U1Qd49RNP1bIGTCYIiZqnox38TCXiDDSC10Fn2PM+k8HSu192zyPM7WERJoEX5YjQFScVkqWwxv
e3u9VRet2c1SyGc0AkWISrs2WjZ+YWhuUvg9u6DRtQNGaHFrE8pfzNnwafEo95PufMpqyAjFau+I
0uN2opht5s4JANCznRAnKhvBhoFewYyHgc0LHf01Niw3tNrMxzZ29Y016f1Wi819UZVUAdYNcE+D
E9/iG/GC/LNNVLeX4ay90BNhW7XHNX1JNnTeKIbs22FmSMIdwG/vCvEz1QwSdMZMFIBVDVZrRYoI
TN1hjvry2c7RcW6oVY+WTaldbzU2xtussJITBUWfmmzaE9JkdSStPl3GCqcp+c03GdVvYmDGt3pN
87q1T5gfhrfaHI7CnC86IRV8iGIz4hI8/F2LIjocZPsknvC7mcvogigXbjWr9/wgInKexs2PoBQv
g/noN6U5//Dice6cOB8N5uJtXmqnPna0N/QBQOQziZeO7N6AqYlFAs57ygbuFs/kmnl/zKdMJcvm
BlERRf03jL1DJJpTBA/HxwFk0fPoAny3gjeHdU0nbkWdL8lWilF7v4fVRhK6JZ632MlW3a1NzMJ3
ZdExMJPf8zaBVyo71gtC7nuEEQKmeFiP4VDwRpfEEdfd//qpKdXXIIAoM2qTaXqbRuBDEUQgwxYp
wkX/kY6AQUWnnliRicYVY7iTRm4eA5a8LU/d/MOWLHa2Dn24J5a+3jtze9FAZyL5LjXaDAHGOv8P
z255aE1nacZEzJttoJUxTMGiny8oe79jMy2OpZzYYqsmuE+9lW+7AbuJljbxic2kzw+dNvhgbA9h
k7mvDo/3yB5zQILmsF3PG+rfo/cusklL451RC7k67uv6rRgK+kvxeLcjVqvM2Nl63n/Yk4KlyAiQ
1JndYZ/gzGh1tty0ddI+p2UF/usKwmj+myZ0TJoFILJQc9C4I+c/vWtSAKljve2HYThEBHkJuZQ/
GCzkJyruir1lqOiQQ5XzJwK/W7OzprM2qF9CABNm/Lx0lXjDsyO+6locgyzc7JtWWeJq1qT/rLxj
1R08Kl4CWBhNV2AbqzOdegy8UZQBEZFPCaFScxqBpgs2XQIY2uHBrmlaNawc+F8EEtKZeLLFSOAI
bDUb834Qx2YZs9dlIthE5NFZo+5mQ+7RRcL5UDI07kxFvit8uDBMwQrHJebBBbew0hfmkBcEHsR7
OOvdc0HprS/wuqDCQBOZRpC6JP9J22FATAJYrBrp9mqBFILO2MnwWKfnfDDyN4LPch87TXSmS5rU
vztckswdiYzghvfGOLlNT+oTGUGIOLl4dhIfx3i4uGVPeFZV9T6G7rCdGk6PKVaKreHCdWeE5jD5
pkEQWYxdaQugV0vyfrvO4NaLAUqJPOawzEf/rYbSevMmz3yjU/jTEgALJ5tRftu/GdHw0HReCHGu
1PFvqEk2imdJWB9Saq6HOaVHgg7acSeRyq3aEB9ZEDcfE3NpSM+HIbNiRudOcjDZtl2VjuW71ChY
iCd4JE2qfdPcRvqD0xM9QxW/C8dDWyvEu0vpxXlVTzVD5DthjsU21qlWTPcMxYbvArMvBD1IpfUy
MmGRoGJROIgzrWb4StcgDBPW0xt2JJwcbx62WGxH/atPBcEhHB+aHwTaP3n/GggcPXLbzh5DJm1r
0zPY5HVBoRbO2y4brLOsiiTn78msuFRWS0nfnN3WSwHJ7+9XuuRhJdJ/TdtWI1/PZ9ikOq4SfqXL
tj+MGeabxOraC5oU2jCw5nfRqPje1cUPIiK81v4YbY4p1OLfSNgymZFBCs6ejCtG4IMoyB24Ltv2
LpW4WBpHu+K1bd5KAeRWr/9MMDZvOW+nW1JiT+eAsjGaoH2TjLt2owWFhEeYDOWywJikGaeQDcsS
WNRmzXg4jPimGpWgVRRoFL1dfGW8U+eCdBBBRLb7to0TN8POf10viMD/+wqVjCARD5K16Lzr3jhm
hr41lINnmgP5CX/IpyzpZQ6m9M86qZFG+yeD2nlY57P9MqSNDRvbUML8DGHwFQHjOZkDFMdqOUrM
aUM3QaAKv1vaE+uJI6rrpL9Ku/quhNGeaX5pnzHFhnrBU3hc4vsPQ7AoWBFmnAEm7fL3Xp1g68Wt
HZ23FN/b3MKXxPwXZka2TxexSsJrZZKBQKEF0UEbB+fLSyCSWajFZtFal0ESgIAkh6GcNXF0+nsx
DeahAFyy/btsOnw7IEPC5tEMjBhDYDXtxM/ca51n06W/IwY0+1SXGInskn1ACTQEIfieBlSzNORk
2fctk9fMels9mfgR/9+K3Hsz0Uus4dIwQHe3EIGdzL52oeMcS638h2bNXVONwUsz3KvHefuQUEp0
yhzgR15DLavCEkaOjBcm8oJnkY5ieMvIpovfHPdjHnX9BxF3RtjwCail7/zaCn8HTRLtbfw/u7Ax
qveafd0+ZLAL4CHBxQYcno00s6i/f/3G6nxMRzgqIOZnjAZKdrImhMt3qEqYEHTPeZHmV+cQauHh
f+aBZZiv9SeCV59rdNG12KiE7tQd7Da3iKazt5xs2ppLGI7HvJ9Oa94WGMVxGryAECmLbzNFFzsV
r2khKYu47HA54t61U+Y9XUitJ2gPxYAghwyGBYoFJCg4ayVq2cL3nBhzDDiGdlnH3euUdpmuS8Xh
zGFKvVz6aYf3sjzHpAKwuAQvwpb91fTSG849slj4NzcVgPXDXBJXNYfM4e0XH1w9tT9mwMD0tNJq
seZlCC7pxwyP2HJkHtlg1cnioB6iW1n9Wn+Hy+Trgq90o2lIiHU90nTjspzzLZ1MBkvn3itwBtGF
NE6W85hccV8f6gJaE4hFaR6TWWe8PKazT1W3FKY6q9YIfYpQLUAqvQAR4Q6PwBz/d+FmySmUm7AK
An9wtAqsCbTbjcX2ZA+nxbuuaXKlHA1a5/JrXoDbIrY4M5YA1gn2/eizqvqmGZjLUCR8ibOSJJRl
37sFKDMslw7wv1Fnf5EVLRaF5awZ4f139joZqMvqCjG1bwDDqErHxoko8SlK+Y1vyD2y9iDH8h+4
rF85sHFh3yiI38tYdb04y1ecgvem5uZnt00X79YSvx1Yt6okNnzkOgCqy0WLTAwm5vQGuA7Be8mK
w6n7Z6AFw1eCjfMGrORwyBMCdEtkUm/SbTZp7a7GVId1gQl4PwUfLb7G6wRZ9+wQSv/7K1TNQ1Ja
yBggPT5B5RL6L3C3OjT/HXICb9ug0cybNtAtCbPybAjkgsH2/tgUDhwQV/NjYpk/GSibX4Ewqq1q
AGJhbvx3HYlWFK6B6J5OrZ6FeydPcwzajEqV/SLERoAJCcjumAqkAmSSNN0HjWTe3p4nbD+DRVMw
jAxKp7xwb+fJj6gElkcijfEz/doH3UrvI5/etQtOVk08jQYpdycqZhWSNcOnYQr4eLsUxiWBzoCB
Ys0mtsOdyPL3pMNeakTpL2dxXQdawbyVFa6xgoPiXt0wi/mINQY262pQVC23t9bSS6LEwjmzqkWI
Gd7Wf8p/T7+v49JuciGgWQWFbXE/E5XDvMuSsnOY5+370kXfY/h7GyI9O0haYWiun4dXbxYfdBxt
4P2XN2VW0d5tYkwJjWM8CnUd3F9ku4l4OvI7ObSHNuKQVL03/eyW7l3iHibOBvqoTr3igXEjs9pp
4yPFB3yzaQ7YlJqWQt2p7fPqoML4wX57keqBSDgoOGwf7JTqRQEIdieXV5Wr+ZYkcjI6Hf8cYHHs
TUTkpuBY2zP6gDUyb9N6DU5Kqt1cnclmQ6QgVxMCvBPuw8D+niLMbBqXVDXxxcXibicwHPT0IXGH
nMPGfWttJI3Ao+vcMrXuuFpUm3H6Saefd3YHwPitMo2jaHTfarLppAaqOeq8lodEIg530v1Jx/xp
aGXzbco4PATMoI9lUOIAnymQVH14cowSg/8SXcKCFh9KxWeQDQEhVSfLlqhnd50X6lbrjtGuG1UP
d4SxbdrjGfDCYuD5wT7FzA3+mqn/1qRVXxCVukMqGICKovwXTdbbORoPHW2nygf69BP9yNw4DW9N
DCfDfsZXCRxiOyQTx2tQolual4F3gwSqxnk3Ota3xvtCsWsxMzfHeigcLJGjc5mWy/pLU7HvGy1U
YpccF5B2trZ5kugvMAn6q66tbu9gp0uE1FAaQu/dQ2JhFyev3SAfThR7L2W03qvgpOcFHJM8L6WM
aRbmK3NL/Mi0YB3ieelDKzhgN5zy8VsZNdwc7iIZkpGZJuX4KdZ/gkBZetQmxMtphtfkO7mZ+l3P
pl+bTXgQS+htyvmE8mzOjyMcep6pfCFRk/rGmfc1Tgy0KjwHGzqrL07n0bFXd4dpWRvqbHbJmuC9
NDj9brQsIJpTivQaXBMQ1VgKadg5mIu3erXLtXqxyWaVnVe/fOlYGBgx/sSWHTMznvihddp1tY+P
IZvMCAS2mUQ0FC5HSUzFyRYNCc2rtd5I7KY7FQPcYqqVXLWxvhKE2dllOX3XiuRD06R5IV2z1UoM
yFgcsVZA1As85hr6mFDMRdhQNJSSeCVj784s/Slx9H0bePUrCDKWJUJ1cfvG9HVLytR7gxS0jyvC
S9FzjdeXjTYd8D/+CPHgExHggmq7LMrLtjEbNElj4CPsLO1NGOQMTKuGt6VphLAx8PhuwNhQR2kt
cXrxDh+MS44AtV2d26FNSNiZdOP+d0eDVvY96rQlFUP90Zz4bei43w0qFcelKBP8zi0N/mXEwBSI
Ejz28dFHrln0Pk2gwLFzIMO4cJlGaFtORXqIFeDSKXOAuo+aS4Y1YCJEm3bvReNDFMmplow8V6so
P9+3cI5Cv1TDvaWGb1PRt4X7j6iqJ+GjODmFvZy501skgN8XtX62+tDhaJgbL4t5eDmYFYwTmrG6
WJAIYoRykI5pHYOYFZF1Tuy7W5/K5FSG4URcMrI/RvWw54Jcn5E1n5rQ2tPIIBQP6tx8uriEzxK3
4sb2ZP2pl/lPR+OtZ5ayXu3vW9PVwYpNvLJVE10VpXkmRn1s4E29C6FK7y2C5rvRQ7iUcqj2pH51
GtCa/AhuDQwq5iKUF8aFHmS8UNOuLZXbZkP2KltyXlapYclUqcMLPH56dRj5aeox7hpbieOUyj8v
g3hVRibzV7s7cExjxthkx94r5QXwOY640bDxfkTl3agqUrSpSp6TmdMZZJiLB1n47BFQWYl/gj7a
JnqaQZu0tG1KoWultTThVEZByiel2Ikb4TnyMLxGGwwp/MhuvyoMBBjxEhoVcYAiPiYN85bGWdZD
FURbB7l1YhKBxdj+hykTYZMMf3N1LBz9QmQjP3m6QpdwY/o3cWjvxmWtWC98f+GVDStCeEmnOVrl
dWI+ai4xgZxRDAe9fbOsypmbNKTw3BLFkcYRfB+0eOedIK7HsDbMiCG0pU3lZI7QLekhGLyvgkHx
fb1EDaWoY0RIlAf5Yg6x8CGVP9Uk7Vu/mLuNhPNvFXNqNaCbISKgPmoZL7Y0LxZbgT7VT/T4e5HV
1b1ZtF83AizrenJZ4JiuzgOGP0T//g5TW7rFy9Jkd1oq4ADE/DQCVz+4Bu4G01bjNeH8dtW9BPxd
VAB0MhP9YZavMbPYSkOs/YZAtKPC7ztkMGR1MsDhxuhyvCjVwj8K4k/MIR2jkY5KwND8N5zKji1Q
VhB94QIIUSVstNbd3noxhTYe67HnwIxVacETVOtQnG6AjVs1Gbplnr3GIX3M/8fcme3GjbRp+l76
eFjgvgzQA0wuSomSJWuxbOuE8Mp933n1/VD1d1UqSkzOn3PSQMGw5XIEGYz1i/d7XqPKbxR+d//6
o9DyfqjqLD9Q/ecii5vDq7a7BF527UtsdbEDufr76oIu4RYOCqxkjD6DigA+R+j+Nqyjw+vmWZ5B
GoODgFMD12OrqAKRFO1QPVp8e2V4wGi24Vz0vbOSSy8olK+xpv30muJ3Fme3LUYUH+oBIR4i1vFL
Ag6EzEL2LFL/AclfskuwftwbIyoZqRy4bvHTfGvAqcIhIOZatpEPAZv/HbuG6E4ZsErTKu0hkTXt
gSQoZ4cPrkcoZ3DA8hELrIlzyZk5Y4i4w8nmSKlRTtWVCl790EzpsJPl2VwiJIWBDuI8ksLd32vG
uC3+/FPqPMY6OdRaSla2XM1/jAsNaTCj9vUfTJmDedFYfHj9y0Dh5ieVy29RUnogAVHPOmmAarzJ
7RkZNsxkI1zzgjxRMUZtvg2F0nWIHbg4+tdvPRvKmUNE8vWHkTemBzUsvnqxZ7tRTgqBFWSOCxOi
2ZROLB8UMogOZcpWcEQt1Fscm22ZdLSeW7WNqWFghnWYdkmsX+/7+FZCo3rb1FalctpkNyFZFbSh
SJYJ8P73X3uy8sVoQ+USW5iS64QA44Is5CyVywjoXkt4/ZkfmqO8iWd8XmqrOMUh2ttKCtAMMrcG
lLAl5p0yusyb1z+//hIlxZ0W6O1lLBffx1cgXahWhHmrS9Rp+kPLdo5QFGy/117fzyfjdv6lsu0v
ECt8ZHNNcomy/sPricQoHI4l3vSvX/48pSRK8ydH+9+iuS9B2H8M//tHXowVerLm/zzlKf+9BbO/
Asf//l8+hD+qvM5/N+L/9Qbu/j+E5g4rehnm/n8zn9BoAkj7V8b2Z7z6+Z//ofAv/gVzN9U/HFXX
TJQ4qqwo1kzM7n/VzX/+hzRj2VUHUrtDUpxhYRPwF8xdsf8wHMMwHVOR+Q1/9xfMnb9SjBnlzy8Y
tTia/W/B3Gfu9RHQmztV1UaapduoV3VZs23+/se3hzDza97jf4EekfVAL01M2ML9pJQXuSVzLxAf
HPVBZu/8zZe0g1q2qPgZbGT2IsDsHfQFaDnY2UJtQnLUvzhhwgwybaptRYDc0FSurNM7bq+2R237
Dst95qK/fVzc+xxEsexWZVOzBC8DSe5ImVU9HaHXz87+6kNXUbzb3Aag4sd/uhfQVf1f+f9zXRbO
uoas65Y+c/CPmkbKSbH12xnvG85AN9L62fKQmT/nXMpXp99L8GjgM2g4aGiKrGqa6qi2gCcHmN1r
NbTxXT7miFW9beo/xjDHOAhJ0WfC7JuQXKnTdWIjILYlXUvnNsGmExq28H5yYmV2gLp7Nw0/NQPP
zHjTZJ+G4OPpav75yajEVCw6M2juf/QwbpZwRUyxnYx01vWd1Af4GH+wuhty4lbe6PXzv+0ec10G
CfqmrGB0KGD1R5y70hKjgZ3G8ZX6Ysw98xdHyXc9ETMzhLj8qUEGEOtPak/W/HWKZjAz4ExV363q
s03mfK4f6uZ70z9hUKOnOKKX28L+jlvMRiYDs0IXNZHNwveA+TNyHsew0IxIRdsN30rve+kjeP9t
mFD0MJ1vUAuiuWx90utJJAmJ3tS/LUvfNfiSNyqrFAevAHRY13/P0mup+9SRo/KpIe+TJIwcwWzZ
PIGoIYMMhrT0Q/nVRzn5nheWqV5BujwAqbw0arx885WWFP1L6JCGxf2kpdOYzBHW3HmOOn/Zspcx
ahzLlUh9bErvsoZ7U9D7Ub1d6BKENDjHzvDNJ4FZh1ADWHLDveLKY6j/7KM8BhOnrXCO4ssKfVQK
nCLOCGntyGzCIGwbksRfAQBSgJ0hiHuwg/xHkMTXsT1fgyIwrvIvXs2JRdF/6zXo3MgentuOv7Gl
C6UMHlJCNL2TfpwUZW9FgA3Z6oX2dzSmK4/+fgsePTqz+3ELcgfKzbwzAYQlf9FOvV3OnZpFjKu+
mDkyhqp98K0HThRXpMAjoOkvyVE5PfT+Oau8bT317SNoEEZLEgdwfB2KvWPCmqm+yYW+0WGw+2F7
VUjQa+Ccnq71vQFv4GqhGkhk+XBC10k6fZIr4Ac7VO/oa3UAu2n6uZQwUB7BWfOHu9MV/nMN4zVN
ttkAmZlonLkZjvrqCGumNMKS10TgNozPMrhfKe3c07W8+1p/1WLLQlcMeoKKXljRFbtg5//Swx+5
d8eBzYxWXue9ikxIoCzviiOjNHv7OuZommOf8DqR/SnFfLgH8Bi2zs5TvleJd3H6rQRvlNdxzjpK
mIRlB38UobIGfHhCYrq+66sffSRvpvD5dAXE/HlecVI+qsIUGg55UFprMe8Tg173CwQIoA2VJiC5
CmoxuaY14qCgCC5ItQQSNl4gbd5VKL2zFFIWCnkUEDNdII+8feeZFxkK/ULT3URpXY3oVxSNjz2h
Jyw6bsgedTGy3XjJri24XoqKq5YAbJs8ca3xHe+HF+KZIfrvpyT+PWTyVQzUNb3uItIi0PFz1Dqo
PmCmUtnX7OELcASE69E7GOA1fuXeI9qwi0C1kRz5O/+b2eQALsKtkdofdEu+sur8ojXr29RT8GHx
9hww9wFWlIUaX7Zefa/aQLvB8AIZIcj34uu+S0rFBRjWSzmKyBpJt1HUorHAfpxESjmyLwqSlbQR
BXKMzqjPSP0FgJq0bj7aF+EMXS2HyzgNZhaE61EFlM67Rpt2xKt2pXLvECieagv9eQezJz2YWNoG
8nMuu3oxa71+pWikQhKGnd6+lFuO1WO5G2tePeBDkfvSkpw3aORoT8NFOr7grL3NW2IWOTnTExna
CiEa0IwoJm5mgtlkUn4qX6SzqLi4LmRIbD5kY6Xdck2/x+Jgb/f2HRIxovEVDHbzEE7x3nbkq8hA
GSHFlxmh9zzckiWzJ/EpvSttB4UVOcxkAVPdBSD7TWyVuEhA92vJYhyqTxnAI0d9MpoHJXyKO4LG
sNXlfZ/eq6gnh7t6fBxxZUv7Wwc5Z802xNrF1g+5mmPyEwFc5RL32R2JQ14PKw9Fkxx86qyvnnnZ
1be5/tgYXOLXiE+cnzEC5Fhqb4iKH1DngnzGduGlwMoIKe1ejhPXVh5LtjoFnqmgW1F86+bWkO6S
9qIpE3gMH+d6LdPb1kApjTT5gIMPYfH6XlOGK24Fv2ogtQ1SdWyn+gWv7FI125uQK3yZUUDOeSDF
v5vcfIBKAnL2Jewykm3kp3ZX6twtZ+GlSXylanD8IqJthwc4d7Vxk03OVWlwsuRg3YXjRZaZl3Wn
QgqvNh7hVVNVLjTU52WPclMhTzEfLhMawAlIz+IGSze/86nIq44+BjmdVakulOAngGSQlKSFpOTy
J8k+1kdAfhk2tCUG8cP3CKp6n7fYzjfbKLddMzAvuYf4ksRc8is4W+bOftD9vZ1WrlpWbo34pcqb
yy5ATom2hbxiGfAMcWv4SRgmWdP4ZNqIq5zHcvoyob3ISzIpYaNwtZYHDU1suzmw8ikgvxEOnl2S
1AUaVYsuktDN258kcKyt9fMU9o8pjsWH452hWo7oVynjyOUNJdB7hPMP2aTMdhk7eAhb8io33N9c
lizAzVg8lfbD6en1vQ2S+XfN4gap0yJZKeNaJ2VU3+Y1GjYD6pm0S7kIOV3Te6vscU3CfsZScyBL
4GyI6JVwyoJdGZHTbwbnLEhHLyTsWUb83o0yaHSa75s3XDv2ynr0XoPxOUzdMjSdTaVw4CWlxNQL
I2IZt+4KmUQA6D9uWK7svMz3FnEQE5qjsLByVhUWPdIB877EY3cnTyPmuBh2m9JFwjhR9OalNbpt
xL27RfJcW5PuO2W7erA2JRv/sWAmM8hYI/0Zm3AuE1qgBsGmkX50JeBa2CW9s5c8hVgm0DUS9zSA
uzUCDRWJjJqrO/RCF3AGuWL8OnYkTSHPjlpyJlAKRGjt7QTRV0ZcTCc9dcSb4MkP72XwZn04XHdW
x3G+uRh046Jir6pUN1LxueY05cffs0h1dUT/Nieferj1ofnhk4YJ+G6yHaIBCEkRSRadfFEW8Z+7
r38r+PT/E1d6E6BaimL9Dww+qQbjbDn69Bz+arJv6XHw6fVf/Bl9UmTnD50cDYP0deIY8rwV/zP4
RKDhD0XXTZ0Yk+ywZ6b//stIUNX+YO9OXEDVHbahr/vPOn81ErT/wBxDdxxdtSx8Pink34k9vd16
SqpCTMWW9Vfz36PtOnWOkM6RrFVQhIoBi/NRW7G8fDtX/V00YbPjk0ARDdA78LPHgsHiiA6KvLTj
u7DWk5XJcOnZhdlpyBpNLtW6Y/uVgACMuZAtw9X1ZOnxhSk271BwlgYnlzDncs6uuRJqicddkMPn
rExQSy8gzEtwd0LImeQTkKzmEqMDZOQcjnrgatzsvxtfE49hPXDTgYSmziVzQ1Yvuyyc/REI02gf
rbQPK9KozHaYUbhY756u8v230Zx5sj/qSk5TsR9tCnzNMSKu2Wu2kfXldNHvfwtSkd8WrbQKSceK
1boon0fAT71c3qtkbewjc1xbWpcef/750eOPRTh0bEZbl+2CdR8pSFTsRJdXdidLpQsr3QBSigz2
oXW5aeQIoX8sHfX36caZi/h73/P3p55Xv6MHV9W0SOpUa10FdtVPCdklR63KgamaIrpWext8e1RX
H6XWIW3tdJ1vgxp/1fmPECnyDKsmOcNVyb7BjrmF2Kj8ILmFPULxDSTL1VirnM+StUjOQvvZwtcJ
7YY08B57u9iyi/RALD79OIQWa/XpF3q7I/nrhRxhsvITvQnkGfVv1eajB0WkZOSjV224GrZeTtex
9KGE+aooJt+cfHqY5etAUmzEw0j2G++5A3pOYDJItig9i62DmP7b6SoXms0RJrHA6h2zkL3GVTrS
crZl1lcZAHAlWjP1XOh7wgxGzj26MYhuLkhemEINmG+lJbvp9NMvDHsx+MIdcaUyqzTkTKN7krS7
TtVI523HlY8uhAf/+urihYuZoKUYPehfbTkivSJNfte1EDAVqAljdcC/4qNWFd/qBKSMJX2ChXIF
UB0QdXxx+g0XuoQtjN0ibm0jVDOmBcv50DMvX5qRRsap/TGa+t+Vgb6SzevK6y5VJkzQ2E4AsY9l
RORyXewLMjR33ELBt0xvvJ5AfNkiDzGzlRVooevZwojqR9vra5naQjMz9nmP7s2MguDMriGMJZJD
rbiV08bFx7IEP6qYMENH/OT7xl75Nku9Txg7jdNh+hfT+6bCusf/4meZgxApFePx9LdfaiBh7KhJ
OZIqa9WuH3ojCOxM7wnDdUr883T5C1OaKUQTdd+HN0JekJvidaJmF5wXscL7NJbDSn9aqmDuZ0cL
TxOR7xBLQ+W2MsYJpHcD/7nkhHODodPV6XdYaKPXk91RFXnByU0LeQfLme6MHlRKOZ3Xg0xhNBhB
EY+eoTQuqR+IwMqPWPTSm7SVSPXSkwtblslqCEvB5XZnPis39Rs/t1bafaFjmnOVR40SOqjoFDOr
XCyh7tI8fcZ45tAZ+soytfTkwsDFhGEgObWo3CFAiwaOoTy0QRvvz/uiwsAtVNUkSkq7oILb5tx9
tFh+ni56oT9aQofvzaKsEdKxvhYZOIX+M/BN/AZxiNWIkpyuY6FxLKHPg9dGGV2wYhRp/2STHRGN
8I5Pl73wXS1hMejbPqoQpjeu082mTBNp+hL5w/7KhLxUvNDhZQfle1WwVdNHmoSd/9e+xTzWJL56
3vPPFR/1Szi086GJPZoTh/UHxGsSsvsMqwO1mVa6/lLzzz8/qqJVvGRoIh8fqeowe0eQDLE97+GF
Xm+o0cDSqFYu1ghJ/BDDk4DVu/LYSz1T6PSZYmGEA4qQFLv6kIzjlaoXu6kKnnz86c57fmG1Gog7
wOKcKjefLagTWf/aFM2h8LTPp8tfegVhtZIDRFHAmJkVWukujPIbEAaHyFSf2yr5dFYVpvAKHfFB
IL5xBfZIuwsi5aKKFMxbUocgHD6UpytZ6EHiBZhhWkmjmXxnRdNegjG/j/Lq4nTRCwNMvL7LMTIw
Y9tnscpIzMa7pjUfQmllp71UuDDxFJpt1PY8b0rTbehD6UBiQ+xjf/rRF1pF1GrYNfnMfsHX5dHJ
XESKa4/Gj/PKnnvU0Zgd+6GKWrxy3KhhD2gP5ve6CFYG1lKrzD8/KtvWfSssk6h2rVE9NCjkxyG7
nqZuZVKYZ953jtbG3FxHxZtgZAjbJTSLpT14pNb2SPohzD8G1XAwleLD6RZaegth7inwuB4Ki63I
0OYlAsZeTpRtkXdOBM3Vrm5P17L0jYVJSMKloQbpWOF1pECwHj/3ydfTJS/MDXOU9LiZHD8eiwEK
iFsX5rhxitzftGaErq27C6t4ZQAsPb4wAfl1LjcD91yulAXXspE8jl193o5HvDHqJ0ePnJTp2QyU
3/j/4cmctsVKH5oH6Dt9SBcGbg4VNYXtV7qhhKE2liv9LgL4jO/F8BJrzcrau9A6urB3SB0DI+KQ
PeHgg+5zSJzfSIX6fPr7LhUujGDW9bYmJ7ZyxyTfq/alUa2dwJdKFsYvkhwpJkOBlgfpa+C+mBj3
p59ZWSp6/vnR2C0gPrf56JW4OvfbAVshTqQf/SkONzmSlEJKt551EZLgqD0WrcZF67TXYU9A5L48
/QQLo1oXRrXcabJvDn3tkmo37NUK65yXoqUxn73WsD6drmRh6OnCoHaqEjvTiAacqmLTggFrTWUj
+9IGYMTudBVL7yGM7rSWyWd0nNKtuJkju2rbsTfq2jODPKKyE8I7oSPVLl25/NXkZM586vxfp598
oXE04UAgT2YtYwBXYl6R3pR6fKnZ0kEnt8aGqnC6ioVehgD4TS/T2wiLsNyq3KaEzNuS+L4pq2p/
XuHCoCYg0IMb5SQmO0N6hfQZVGkZdofTpS98V00Y1USDAdE4c8OT4Gx6vyLlBcTkme0yV3o0+iS1
G/ogp+mRVO91cD+NNKyMq6Umn39+VHQcWQ1aNwZ2k8FKUfJbaI4rh/alJhGGbAxBtR9gLbjcOGBh
+BV7SIRPH0+399JzC0NV6X1SSUram2y6XadVB7BlK2vMUkcXhqhqab4G2Zg1pvtUlteFXm1xLkFx
0a5UsNQwwuIrt8xYBe7LqJrAvZXKti8/jFZy3uKlCuMU3+Ikbkgod0m73lZ+fDPU7cqxaKHRRYVB
CGI7i0yNBy8z7QGAhIytcTuslL7QLKowQJV47C2UkEyNOjYVkb0fNfmpdvqV7jgX887W4VWQe9TT
LSRFk98S5ASuatnbVpbU7+OgaMVGHyznpzxVWQwwGjbMmR9CGLUVBEEy8VOGlqnsbL3+XmJRtVL2
/DHfexlx2HrlWIIPYfsJhCRrAJ4T//yUlN2T1nsvSli/aFMMQzQ8M1SjCoO5bBXS3uywdPOqcH1M
cJLVdloYb6owlOFGcZGqUzTOIwjAyGGe5GtorBe4jqzcsC11LWFIQ9FxlDZWGNLqhwacuplkGy+V
Lk7PRUulC+OZmFiL4JqzQIPf3rAxrSa9U7mK2qAwl/TzJo052+Z4ou7zCguBpi7dLgQDGDrdPfYQ
j0YMiOT0WywMbkVYfNH/yobkxHyGCd2fg5nCzko1Y3e69IU2UoTBXSlW6WmgcV1TiaHQy/aONU3Z
BGm78hEWepGozQYYOwxWwGgrnQ65XX6Fo80tAEm0i2Wy8hJLTSSMaMKtsdpNbCHKIYXE13s+nveY
lkFOP6eVVPHWn4znUePWnIU+RjDM6omQKj+A8Xg8Xf77L4B8620n8urCg/7blO6IvhI66DerQol8
uuylLzzXeTS/tuk4Az3poBwut01fb0qkimF91pNrr5eOR6XjRmeZU8QkgWnxzgyVuwZnhtMPvtRz
hPkHSnDkj2DMXUzN8Hp1yUm2CRyoirc/XcFSywizD+oNB3cfRlYtyTsCT/u+1nZVlJ9ZvDD9DJJS
qT65m25vkBmNiQz+LqTWhPtyrMNfp1/h/Y6jycLsE4VBZHjJWLjjmPhPRYZdVT3ZxpmlC1OPrXrk
0UZl6Rax+UMy6nsc3s5chWVh4hnxyFFbJWHqN53vRQi9tUrGlS6/1CpzjzrqlPiVSXlPfobbD+av
GDcWuCXFmWXPnemobLlrzVw3+apFmZopVMrQC/eqptTT/TmfVHWE8SpHCST7IudIb5uXKrB0aL7n
LbeiDo48tT5THSZ7dcguW7v4jNvuAajp53OeXJOFvUgoacmo5AxY7hVuwTK6uTmtxMUW5gJkgG9a
PdfKxA8Un0YBV2GMpEeT+Vz5mFp2a4e5hX2oLMwGgRabkldUFZBrJYZer+pyedkrGbiXSc1C+ZCA
QVV3mAFIw8pbvd9Pycx9+1Ym4r6y4aYQT7Ny3+R4tNbawznfgkybt0U30hQW8ZSVruGXPlLe6Raw
8cqOfe7q/9zkksPztuysC4EVVRN7BjnbBOZLlP1OVperpTYRZk0wUUkUWxzC6iz9QmRgr0fe8+k2
eb8TkQX99rmxB0gmSenZKwN/0uwG6FAKqb8qHyc4JafrWHh8UWyT6OmAPtCiDtX/GGb9XZbFKwF0
ZW7fd9pd1NFASK3zLmQXAspsJ6njVUt2QpMnuzIMPknh8NgrhdsVymNveJyLtTVJ1/vv9A9leesX
ON0kzEhhX/7unbzeRTCIt6cbbKkzCR9FijDm6ur5StLCGwGuDYQ4/UrTInt3uoKFr+6IixhuzJCZ
2Ful5fiMzu26qJyNbfbf864569IBrtzbjhVp6pCCqmanMlZRBF8pbK4C0y4/nn6D13P8ex9+frWj
NYdNhI4zvTOvlVDLCn2fdYGNwNLr9yC4o51J8J1sInKzzMG+RZ194URevTGx9NLq4XrCzy4NnZcq
qXF2nm4lcKwWJvLJlP1U8vpG1qav9mhdYlG4zZ0ADHR9GMfpGiTAxek3mNv6vRcQFk34Z4bVY5Xh
RmDDfQXvXczq+q+qVUPMkvZ9tLJ2LtUz9+CjhgpLVZkRlsRYZuaIp+3qTDokGejLCouXODLJtJLM
lY61VJkwe+vYzemdxmpKpJuMtpLsuELaTR1rX9NcQX793DrRyl74/SGo2sJ0XuKU0GqVXLpSGVxX
eKp0jvT19LdZGIC2MJu3IFMz36JowFi7LMUiVpE/NrV/3kIk5vwndtWZhOkL147bZydR7rHUWCl6
YWSLUhipH7W+wS3DJdH4QxVWT2mkf5Ja8t+ctcj3UhXC5DEAheq0dl4yPDnY9IFzFfUyjvTqxyZZ
C4IsfFtREVOrcaw4FUsGDjoHlN+w4MvD6W+7VLQwceRhbcO2JdRrkvEox/ktHt6Pp4te6DaWMKSH
qW5g6WG3N3YGfAUnvMN3fgfdYWUoLz36/POjoQxgEBjVxKPrxA00pd3b/tqF99KjCwNXapoA3wYG
blVWH2f2v4Ohbz78K4Fokeax9OTCWLWLUVMnjWVaa2VcXeSbCfjP6UZf6o7CWM0dXMamLsXj0LNf
OjDzQWDcgnR4ynP9+XQVS40j7L+aQe2jeN4kdfBSoWDiu1QEl8NkrfSbhVcQBZuGkYNNiivCWSxH
F0Y+NC9eDZDCzlL53o5hEZ5+j4WvYAojV/EMkoEqlpygzq76rr0lCW9l277QRKJeM9XKqen8snDz
UruxZ7yzanzSPH0lK3/pyYVB2xlDpzkTi5iJAeeugkO+iX3LuDjdLu8fc7DieTuu9GIwmy5QmdGK
9qnLy33XBPsuLHGOaWdMybiyYi01kjB+2acqWhgZhWu22eNo+3cQvGDbyytqhqXihTEctH0eoPQo
0cTEP0n3v/EHbVuTHrnSfZa6qTCIrVaNbBAAlB+21347PPRd/0x0bm+mzf70l1j6zsJgtiQ8VrM5
dC8Nwb7GrT2FdXe66Hnz/M5+S9R/RaaTjFJFzK+SqnZjdJDzDPUZGvF9RV6JkiuXfhHuGv883Zwq
isJ6r+mbmDx+Nyb2nVXtfZ7izAAetQRmvfJFFrZbhjCgs7o1as9nWo0M4zIxpcuoC18sr935/fTF
kSaTE0+4O91+C71LVIqZoQqlquXrS1l9KMzwwZGTJ0jJK8vywhg0xBEex1nnhGxcasUnodb/Aln9
aiqbD74m3St+d94YMea3O1pCfUU1TaPlnB71DtQqf2g38Zj+6K30vGAY7qtvawgTKfC6vC5cr8Jt
zTdejB5ntdPfYGF4GMIIxxYxSqYALeBU5Z2xkWQzbnaO6g9rAZ+FIW4IQ3y2ZYSUqBdurUubGO1M
1WgPuJoDWa9WVoqlPisM8T4NGpPJiQAq1Ox6Gq+U1Lpugtbf2T10TGxVbspAWYnuLTWYsHIHiWFN
HouTKyfaB70dXMvUtqe/xUJTidox9DealCQ2TRUk4UYLJldN4r1TFR+0XgtW5sOFQSdqyLxBr83G
GgrXqpK9ZUxbBQuCEXL56XdYKn4ejEejIdMjWBU64jEyxS6sNv3JWcfmKnBa2dgsNL8uDGpsJxvJ
xhPdbSGpSml6G0bp5XmPLgxkQvD4RMH3cNVQ+aL5zm816G5GU1u73lp69PnnR03jm9iAQm1mxwEH
YDtlNtixIjBXOs9S6cJAruQJL3U5qtxOGVwudD6qsvTtdMMsFS0MYZwswbSYrAl+zsovObW9rREr
rDz4Uo8RRm/iZFMXc1XvlsGwH2RvHw3eQ2cZn857eGG81gwdDXsqTlD9+EnxcHEIu+ezihY1YZWq
qhki58rlImETqxpCbXt/XtHCMhzZ3BhPOpdmMdcft1ajlRveY02u9f4HVcSwtRqYsjrUuXOVqeWO
oxlu2PpZUWtFjFpDiDHKNqdo+MEXWj1hPgUzbzWJ6/01HYzW2zGEKx6uNUbnXFWD+gUq7v1IqsIG
H5dD7cvPhhT1562LmjCPOVLhIJ3umWdU6UA2x69Gsj6f/rYLHV4Uyw1VarJxYwaOIFzXWbhVE2kf
ayuDdWER0eZaj2aZpCmnLGl8ZjFlfK6z5KMdytfckOImX6/0+6UXECYyRc7joVGZD7h8/RlrwWXf
wB5XzYvT7fN+7wSc+fYNKuQR3igRCHcwoTRD/8G3jZXeqcxT1jtbdk2YytQywqWu5twd1HH83c7B
Vjldr22UCXJjKav1FruKFt15detFnbIDFE0qejlcGC3+PKffb+mGYebDHn8ihZO4Q6Zu6WYdHum9
9M1slQfuUq+jMjrg03SZ5PILgL8Ps7psyvUvp+td6hnC2IFwoeppx2HOV3Gofcp9nGzT+05eC/i8
PzZVUXpn6Xj9Rh3rp59136ZMazB1iB9Mvb6YtOgHTnNrC+lC/xOFeI6vjHFV0P8cExeZELf6wdwO
ylo4b6l4YehbPvlJjkn/MzyA5OneK+yHXilXRv/CVxCFeEFWVwhaEWPhYr01c/ljpMUHry2vTfXM
iK0qTAG2HXilwgxG/F9ud2qraQcuzIpt0vuQ8Ec9XRmoSw0lzAO+gfW0k3GxSjDrpq77PR67sCfb
lZu4hXlAFN2FTpC0WommKQwbXBXSi9HUV7Z6S0UL04And2CaakZgiw32WOODCDDh9ChbahRhcLNP
ytRpoPcAQwfylO4y3MhjY+WwufTgwhhOVcPPoHvyaZ0w38iphCtMqJ/HLVFFlR0867wpMmYIcoJB
gKnXaNZWZt6Fbi/q6wgzJyQtcu8/lY6pv6RWN72okIi6Zz1hrzfKulatfIH35yFFvIA20P34qlpC
WQ4GbuKSX3ESffPM/E4y2i9taT2c/tDvfwpFvIOOvHbKTItqdAn+q3Fh4kV8uuSFLiSqBT1t8KB4
8JEdkHxNb105wMFizVvp/DO9/L1FUBQL4uGG0NhzCBpiwYHZ9ZVhWTep7t2MubqHz3evytou9voP
pQfrOJgeAyO81if/FrvgXRLZ96df8/0GVF8f72in4ulJo04Kd1a4ou1jo70BKbFS9FJvm6s8KpoV
tvXymjdMzXrv4OIbKKqLS98z/ie7855e2KVYDSY0RsVHsq2ZsaaN0JTD89K31dfty9Hz+/js9X2g
524hB9skM6sHgIDmZ2/sD6ef/v0xor5uTY4qIPktVZ3BKjBbyDQMg+sd9gM3npwdDHQBXMftT9cz
n1fe2W8pwnxFaCwcR4X7pdRSs00vK809jtUjHslKC6fU1swKTqwepF+qSvdWJoCFry/K9UKvQl7Y
zXK92fEmiC7ZypNtYH2w2ua824NXNu5R+zVtVvhOS9y973iZRuPLw4s1ViaAhZEhqvbysAq9uuau
MutN7Xcgyy2Cc7yNzyx+brejh1c08hItbofcqLPTT7VOAmSO+vm8gSHPs85R6YNUYJzYcdPdqVNw
zQlT2sVpWK88+0LHFcV1ihb0amVwLhuIfUtFcBUnu970oKKO5NvF512riBo74tBRbyqEjlurKT/V
hRaDYDVxATYcwIynh4byKvF/Z3DI6tuWygzNj7LQyd1q6nAkbovkeUJYscviMtr6XqjvrWSgew0k
xN4gzy32UqAb2EFbEIgRem9weIVR6zn1HqovhtGGlW5jaMDw/vGXKVNH3fcDXpeDDGZX77pfqR7E
s5u5j+2Vp21Cc2qfiQX6+zQZPBkjsmYA5D9CIg68YGfZIGcrR0qup1addiZMpt3oy7C40xAPmjHM
r6QaPZGktMNGVTG7iiosnIakczZTgvFJYwDuxokOy9gE9Ouo5+kGzpazqTh+besOcLod+j98e8Lh
PrSag1WBMbYkDFzsDouXvA3C3TS12dYfiy9V1uJSq6fVLRaJ0T7AhGpL2nqwxVEz2HAVhlWRU6j7
FHum+6zqx2vVsOpdLZX5fjCd9iJ2gueoDopthbMHH1QF1BsVj1lKzqZc69WFrFOVrrbJTvfqYcMk
nP+0bV3bYhLv7/J8zLbg8i0M1LrvcmdPDx5GqTtuisEGgSXda6X+07dtZBLY+t0OhVI/pLUefiky
pzgMfq5+KA25vswSarbkQXLLMIyvyW12DpGtP6lj99srI2vba2pzDRUv2ODtg+edRHpUIXXJtre4
YpCh7n0yNfbblYMPWiTp3iaM5GZGOuOX2AU11l9qtNJN398sKKIcTpH1EEkoAR2pPSSaszXscmNE
KzftS4ULM5Exce+aKJlzlWMNp4Q76BYbp1+R3Lw/iyoiWC6Kht7u6ty8wgwh2QLtj7YK0KqVdlkq
ff750TSnN56UYDKLBWkp1zu7BUc1BUNy1gSkiMSrsO08X3Iq80oKDVyDA89/sGC5XQYF3pun55/3
V0mIuW9fYDAsyUyswrxKpSi4wrsyhdANqSwqw2lrevp5NBEcH97W42CpqHNAN64iz9vYBhZ4nrQt
uzODAaKgOCvrQk+VKXN7UiEzrNwlXOyyMF85hL6mWLw3SQs7mLqfMosb8NjNY6l+lONQdm1NUq/0
LksY09jKpTlyR6W11K9VomrXkW+NX5Wy7b6NgVXsKiaFlS73/n2zIoI4w6Hv9J7JFavXHDfM1J1y
PHwh/wX4eI4hbqyMT1QHK9uohWCZImo6EyfPKgdP16sWe83PoL6xAnlUH+V8U36VXE3fyOdNA6Ky
E6Jo04UVFRW4/VXGXa0FW+6fV5ptYaT+I63IU0KT6IRzJUeBfZ8amfpAFNBYmWUWhpGYVJTlJGr7
JqX37beq+yKn3xqn2BThz9OjdOnhhWlG8eMq6fzCuWrCb3WdbXJ/DSO6MPeKsngv6gvH9OZLgHqP
J2cFi7rDPfz0Yy8ULuoRnayMimDqjKsqM/dq/mJ6B7tYoyEstImoSAwd2+5rpTGvphp+tfn9vzj7
1l47cWXbX4SuDZiHdHQ+APO1nslK0knnC8oTg43BgHn4158xW1tXK+xmIU1pb6kTdRtPu6pcdo0a
I5h+3zTrNSOXnxuIeeUyuAzYQ8haiHegFJcZBHN2DH3DWNYgxNDBw5ByfIawnp9qcHlXVXvfT/0H
U+047dbaXL/86lhaPFtpWjB2MW6PdNVHx8DUgMfhtgW6bver0QsVgMXdTuyST9MRmsb3DD0oXc9e
3h5+a3nWxh6hqYoIDG/a6ViNkB8FRNqg0eUmoACYsv6c/jRWbQQ0ELvwBfScYkHaGvnhzxZ8AvGU
H+NR51AY4bf1BNK1qFnnhhVVJsZuz5PJ0JrWHMnUg0EEoqaH21Zsdbj2S+VB4xJ+Rtz3g/9JFuJC
9YtV3W15SLg6/aYJ6F+mDLso76fWHJoHcVr6n96e/IatrkGKha8rasuFXRYKwuqoMuQA2v29+9XW
6NcniVe22oYOyg8GowsbTofBQtyFIJbueMLW6Nf76avRIVgHysoJpjpz9tCY6jPkmHbWfGvolQsP
0O3jfY0g0TRKf3OWYhzTqa+c/njbsq+cWAyT7mdoOF1K4FyPTJbqOCmIxL09+kbCRNeUkpZHQUm4
g3xPfG24hVfRpPTA2o5Q5InPle6SWqgfUewmQedeTCBSLZydpHZr7VYeHskRIBoXH3dp6SfzGEDH
JxLxzm/bGt39c9NjDdVhCJqxy1RUEU9qf/RBuwzI1++3125r/JU3o4k7RBd3518UpBjwOAtVJZ69
PfRGaF1jFSXUVTVpJLk0U3HAVSKZa1Dc2zDrZHmbXa3hiQu6Gyb0wxHYFVYdKensxjthbmNh1qjE
lopZKlT4LzqvPllNPuh6z2KuVv/f+T1dgxBrBZm5lo/2UpoWsRMqhq6NszpWe3Fo6wPXHXkVKQJv
bIfQRsuFj5CXitHMt9Tma19GOznF1vjXv381vqi70eqa28twLWSXqizwBR1FR6DWq50kd2v9r3//
6htKVLPrVeF8CUzwGKj60MdkZ+gNw1wDEBfeMtRD7XzBk0s6+H6qeZmiiwnCz+3OY/fW7Fdua3NH
+F0+Y/agXU6mJf4YzLeBxuiar07hwS4q8P51mVnLD1yr7sh9vGmLyYmyt113Y4O91eIvPnpXSjZA
T5CH70BskpVz9TLmt5FrQ4P2z71Ft3LMHUgKXAwB69QgD4rvidFt7O0a0BjEE+1xtk8XPDke3Mn/
VsXFyZLwKV/Ul7cXZ2Nv13DGBviQgpQxPgFJm0jOp8bcRmwCVZM/FyZ3W9S+esdcUE/Iwp5fIgZ5
RWN3rHJjW9dIRrz2mr4c+Xih82cln33fTRz27u1V2Rp7FRMaMHzOIc3NxYIxmgCcTs10tLu3u61F
X1lk5S94bwYgBiYzTS8afaunvouG264wa7I72Xj17HFiLlMXhpkbCXHwpj3m4q2pr2KBNEgPymo0
l56JIzTp74uJ7uRtW4u+Or2Dyp/LqCnGC9AXJ3SuXHgYIOj/R657s+Fpa/iVn46eLqCg1YwXXfcy
8esfqDzd1VT/9bbJbCzMGsyop1nLxQSIMqF/GqDTFU57zYkbYWBNbBfFY9TmJaxx9hvgR3mw4A3w
L9F9BIYh2ln8remvnJXNFR06Qs2lZqwF07gs0iqO5uy2xbn+slfnX60rUMeT2VxK5bzYajqWIvh+
29ArVw3BijIzUpnLaKFJ04Z3kZU7W7phMWsgHWvVaHBRMZcBd4eZFcfeoPVR7vGhbQ2/cqUekp7z
5OBc8juNuo6jz6BJ+TajPvT2ymyNv/InKqscPZutucSsBKkglIDHrFPF4e3Rt4xy5U5qkANEVGNz
caDFxj6pmJ5KATRstdfbtDH9NRzOVdKHHtOEGFy6Ywc5lnaGTZYeikgoPY3Bh7d/x4bhr8FwMwSM
SBMbc6ks6Io77yjVHlPf1tArn6qMH3Nb58MlFm2KgtiRdHuv9ltDrxwqt167uI0/XLowUH9BACi4
92ekr7etyXVLXrlrEOgQZ4gzXBZISWQk8kFEMTfLzsG9Nffr378aPeRQla0YZJZNRVMZeUcBob3b
Jr66vnrEjyZvwrJMQ3Dy4v4BZLnHt4feMseVtzZ+fdXXcPoLERA/h+6N7w2H1rAdZ91alJWzWjHm
1Jv4cAm+RuPBa24cduWlEFKs4laC6IGOTsrC6jKb/NPbC/Lv0BT6X2C3sArLAK8qFxF+sTVApP3w
XGmLp3ubQb42gYTKzo/YWPo19s3z55FwibUpBtZm+Vy2FzI69NyOt8biNWSsngPIPcmwv3QV++Tr
7nHg01eQZexdYmPY9r/ckteQMdlKDZ7sZbigG/Ssx3FMRMSymKIO7ogPBO0E6TKJkybebSA4ukaH
uf3kxSBH7C9z7V6EEU+h1x3DZk8taQOETf/hen7lxVCFrsqxqIeLjliqdAcE/segcVOCZxcaf2gJ
SeTcZUyKhBC144T/4J7+bR1XDu7MHlR6eDVcfJNnfREcZ63xFNOdezscOPMuprRJHukHleudb25Z
38rxgyHqokoO/aWIxqT1ypSAc2S5jQSMroFkDCwKbj5gm3IAUCDwfQAb1eFtB92a+Mr3p2UBj1tQ
9cBxuv6ZODKHzn09ZKFQexog15PsX7ZjjRSLHYW6LQh/QJdYeXcT8OvfVB9JjnvwqN2DV+VjkHga
1YKdk+nffxNZl3Bj8IXnkFHTF+b9LmoBjeMWFYfbmlbIumAb9EGflxVGH8OuyYYc4OYhInu1gI2A
uca8kaWZ0DvRYqtt9Bk89CKp4yHVQfVec32KnO5h9slN+DpQoP55xtagwHaiUfYX5dj2aLQJUlJV
t3GBULLKPoQzzHXQwSUgYkCg4BtNh6g0twka0jUADkieZajCqLtIKLQ4TXgBXfiRB51KKm/6WcUI
lZYC5NPmZseqNg7fNShukrQpLZiaL1HQ3Ttt9bCMe5faraFXAcuLvAi0Dg2GXqJMQvbLhUjjTf69
hr/hKRQHFOBcF2/6Qq2f5sA7Wb7HG7Q18VVCQuYIKgMkgi/QOMshyNzzPTHoraFXgWmpm6ushtWX
uimKLy6RHDw1knx/e1n+fXSyBkM0pnFANA0n1rQCVk+ei3kP+b019Mruq44XRVxI8L/X7pD5TTEf
KNjTsrcnvnGkkjUUor02zXkW4MIGeLzZQ2txCNyyn7T5KY/vJHRp9feZlkd/6W+69ZM1i2M51azM
yVwB4kVRZsqVnP6qe1s7O5nbRjGLrEES8Ks87wGvuYT6SzU4F7dw72XbnnsXiJu6/jDp6AwO9i+g
X3pkxiQGVRUvmnc8ZGu/3D+jIC9r241+GZ7HxkAGqMnN2cud+uXt/doafeUhCyhuDPTHgjPzgmQu
46Qqf9828spByFD6GtDG8dwvErricUUzdNmpnbzg33NRsu7vAFioCwtWjOfZH/AyCNICmid+8JAH
MqFBf1fK52GvB2njvF43eTRRTyEIiXWXCuw5TFdHwLLfu6z6+PZKbY2/OufkNPUu4E/jueyWj7Xr
HdspfGmduNixoK3xVx4fO5DcaHusFctNDKp38WRatDqBB+V82w+4fvhVGu1BBs6f5hiGac2YNU7/
4koIV3Ra7lyJrzP97xQNd/U/P1DnfHTkHJrzMLCn0n1Gy9O9T3WaTzsl460lWp1wXd2qflHeeHZk
m9KKZ9fiE3r0dkLI1vxXPky5Xhxg1s05BqyayAuarBIjH9pwZ/obXryGV5qO1qMfLOOZoNon++rS
kGkHLrM19MqNmQTRIm8mOFqk76miB5BTZG+bzcZFiKwxXC3KTi7nejx7tXqnWf9Ji/7Q11dvLhqd
Nr77baY1z9ormk7L20qBZI3win3g63vTjGdu52NE22dN7U443bCjNbZrrAUeEwD7hKHSR7coZMp9
9JuxbqfStRH2wpUrAzcx4mlvHM9BsBznsU3N8nVkuKE6zt0UDAdgtGFYfKdfb2Pv18RzoSJlo7kY
z1Nv0wL536DzmwrWJLx+8lXI6DsCGhiBrVeFOfDGA3WStgfdBXs9Ils7sfJoZ6yguk3kePbLyTks
VX23CBscoHbx823r3frAyqehSDOiH7wez5Y72ex8GdUPj7s7rrG18qtjmURDg6djDG6cCkzyAlgE
enh73v9+3SVrNFfe0UWHAkOT9ieI8BOLJodr44COf8T93jVxI+CtUV2d0VCwAJnQucI7R1I76jFH
Ubkj7FtHyc6ps7FGa9o5jeYr1s0KJlSR1LQ6c/myE6///ZZL1rRzFSPFSPH/c+xx9Kd1Hxp/TEfn
AWyh58JXBzve+BawVg0u/RhP9gNczLP+sSHQTpWs+NwOe6XOrY24Wu8rP1P10oMnl8NKC/epD6ak
1+9N6CE/2kNWb33huj2vvqBVE7t9c92GJcwqJPyC9UkYk6TQe8XgDVcLVr5MjFc11YTtqPH8t8ze
mQ79vZn38JNbw688ufHxnklRVD3PjkATr03G/kdA916vt0ZfuXJH49ERdYUjwT6p0UIivUtmtCS9
7c1bo6+OZ+mOjTs6jjk7QZBaz0sCNifjVO84wkawWMO5iO4WSO4iiraazal2wg9oezou1L7ndXtR
NPrx9s/Y+s7VEV8ZUVxUgaAFfkYcd9/DyHmJJ/voxvoBujIpM+1OnrRhq2ucVyiheNRIfAY8/zR6
H7pjosPHOfr19q/YGv76969+haTcBgTUQmffa5KRPUv2pRzvVLWTim3s9Zpkbih4wIYZlhTVedKX
3ZUPIS36PS/biKdrhjnSBrzrVWTO+VWkI5JLn9bCdw9vr83W5Fc+zCMRgNsRd4QiCBrA6puPoY2f
ez8ud0x1a/orL75e/sOpw/TRxXqarXOakELeNveVCwPU7c5hEOD64eq/O59ng+EzkJ97JIVba7Ny
Ys94A1r9PXNunZAci6h1H6HSp9ErSfdUHTb6/ckahhUPNgJyFY2HujfXXcitbp95G5s8ZXSU+QdZ
0So6t6Kb+CmIXI3ezMbR5MhDUvBjDq6AOauDVgx3whEhB3wunvNkENy/MWXzV8vMJM7BcZI9zkL5
w8z0hfe4A0PL8ftN27hWhhyFw/Iasqxn29Z/W997YAp9lfa2UgVZg2fGxvN56Ir+XGmJh672OxiS
HqeovM2B1gAaa2stIoDCz1UQDeDHLn4Ivzr4E9k7qDYcaM121ZCinC10087zCMlX37ct3nmLvZNk
a/RVbDSjbvpBY/GnwJ2BAVcsMZTdhsQna8IrgxoNVN8w95zxL2SYLl7nnN62mq2JX//+VVAf3dLy
0c+7s3GLzEfyAcL7214u19icGAkypQMsZnTel5WRacxQGHh72hsp7JrkikytZCVII86Mut+k+aBY
f8Grz7EQ4zEqPRQA98D+G9FrzWQ1YkPR7yzNuYp9dR9DAOsXJA6iKVG0v00XAwiIPzchH1kwKjX3
50DpQyHEgqC1K1uxscNrjGc0kqir4r4/0xgyZhNzLgILl729D1uDr+y+rAsGubqpPwtiDlOEIqIt
umhnkzeeA/zrlryyzaDwDK/zDkFd8ZNVObKOQD106HlJqyJ/iCxrwFzlP0lCbuOhJf7KHcCgQWrg
7P65sEBhomya4ZuuxG1doCD8+fMXVVXNBSWqPxfY70tZaf5QLDhzmnycdrxuw179VaJg4gn0vODr
B4ThU8mLJC7akzB7SdrGfnurs5ziiYQMhPXnSIHzdFL9j3xs95rJNtLkNZzMK6GaLVsX7AFVnbLg
r2oCP6nMwIvAm29v2+vG6qyhZMgSHGU1PpHH4V/cDX5Cveev0IeU9m3jX3/aK5Mthpa2ymJ8Os93
rDEn0MLeueY2hBNZM6sFs2gaBvanc0Gxta1xIHJTiO8KXP47PrcRWNfEanXgux2ZvP5cTqJOfFb9
cNF34bv6JKo+DVXcoME9uHE3Vt42eJPtytbvIRiDQvU19o1ORgG3fHszNox1za6WazDzhOCEPEdF
WSJx5tBvM3ovn9safeVovPMaNKdjpZRxIO9ls7rtzrdNfJUqBo1TgbEAE49LecoDBRLDYOfRc8sB
Vg5MmrkMlsH2Z3/6KtCaNowJL28sxazxZmwGsAREBf1ZomO/Vg/gEAnnnYlvLPcaYVYRLtogxNia
BOxJob0F2bm7l6tshJ41uKyKTUQ81/TnLnBEm0jZjKDTaPuHsFqqCy15/ojONX4bmoGssWYuuG+j
th/6c+9Vp6hwHz1vr8F4Y4PXoLKYtXopNXIJK+sm9YfmKY+WdzVoG3ZC3NZGXP/+VYjTXQgRxwH5
hPCH0zCOWaHc25LRf0rUr4Z2qEQbmcTQoGy/k6WX1XO9Q3KxNeuVt+YgMbCjN2LFnZg/5iQoj550
gp2Jb2Qqa4jYFcUNQleikAY5T0Whv0Aa9XNh8I46RvTObYLPvRJf6miIbvSGlRvb2o87qrU6g9mI
uImJjGBJzQKxZ6EbZrSGjTFnURWTrTq7bnWnevdL2E1HXi0f345wG/62BlrVg9vpXOj+vNQHXzsJ
IFD3dKlTfDWJxr2nz38Cz79UVtcYK171ca9prc+FAw4t+XPm3UvRQgG2HdJmiR8Lei99khH/UxF9
FFQdQIKa5dJkYft9qcVD5PhZBSDxsqvVsfXDVwlzI6gpcQOdz3gJaEXieEPlZJWwDOzXflfbtOk5
HT6yKJd7ONDoH9DXvy3DdZNf+VVVa/QGirg9K/Rp+h+h1czvolmy4QG37bz9MIXUrT72hShLLyFu
t8gqUSjbS5owFmBaCeJT3w1JDpZldfG5JNgmL2rCl5rnU3yV4DHlXb/MV7xfL8fqK3qeTXSSEfWi
A8igGFooaD1ED02v1XAUBPTtBzppon+jVgZqOeIPVQNNzDwGM1XBHDy0T+i3SBdSoPZBvaEozjnv
i+i4NIr8KLnTzHg6NV5w9qDbAY6irjaQgkZtpk6aufOKzLZ4zYW4XeM3HyDUPf62M+heknKqLHo5
SG+Wu8nvdfPTI7QYMAy/XiiMV7blPVobZHRfg+l/+WDGqWg+gCh7MWc0WkfqwSxajmkwSlwLuQZj
/LtWtHnxLrdVLw6iQZNOKopYBWntxTk5KtWjqUMK7Y/3yHJbe0J1rcQV8hqWvoJqJ/TS2MvRPDE2
hTcnzHRj9Qkaq+PfJajiyUWx2kIs0bSoZKHX1kCEI2/R892D5zxM54nZKAmGQKljAJoseZ+7EfMz
mWufJVT7YLVppAA9mF1KX6WlOztlVsmmajM8rPM6iSK8haeFzoPwImNL2lPkNZSfOI37IIuxcHnC
kUkth0rmVZ4xE9gmjXhUtmcDoFDeJiPkNou7HiDt6GiWIQcEoPUilQE9242p1svwwNjE3EQPZRsm
RUfL7wQ0soBsVKF9qBpUYrPcrV36wTUSIvH5VDYm8WMlW2BVHaDnSsNC+jmcm5D88px2LFOnUrHN
ZB9W/nFRHY8SBHaQCLLZ2jxtVINGLybC3j0wVgZuqurIg4UG05yn49jZJZ0tL3gyhAx9H52KYTy9
J0SQRUTE48fFhjxMyhlYH3S3sLgDDzvj/qENzGDPLVm0m9a1y6t3ygDFn4DlWo+nUE0TSLdFZ9RH
J9BykAlAVUSeLSWyeaZLzGcwxwGQ2/wKy7iLswGAuOVQVgGENuiMtkPwonJOE9EU5gONlAjSSDdz
mNVLEFRHsG5YkgxdsbBnxifod6UCIg72AHrRyTSJ7NQkL6rwovDogPYjulO1g77jPCYBWApUiX9e
JLpRLv0SCHIkQrWfIcX6IdD0YHMvxtWC+Po+lGPNPw0RFKHp5PPvlgyt+DK0US3bQzXMshGHqR99
+b4Mcql+o0JAgwMoKdzIJGiI84K7efBAIJWosWBcpQJ88C3IOAcyxej8rwx9aAPijycxBYw9RPUg
JGQdBQDWATbSfuqlU4/PBdgui1NZizr/7RZQX9VYDq8ufvZQVtCZxSPQnArej0Cu1RTlQAnw4niX
DwzCk+jXH9mxtt7M/7aiE/oB0TaqUp/BVD80nUAwRpGsWL44cVCUL4GAWx4Wjl6dxzqsYnGqTeeK
IxtGMYl0GDwJ9PTCeh8pPxPg8AMD2+RlZR0u+iQXWddgPKdo965bHk6JF3ZKPuDVtAAnWBQW3sGF
vEqQacvi4LFynOlboCKlL42wmYkC9xsahtoAVvfiggBxgWsrXF38hOdLYr3u2RYgQyz798LpYnuo
oBn5d4mGdZYGKgiGd7PXsJ9TQHq0Oi+WC/C+qKE6F+4C7tuM+VXqAQ/+l/BH0qUBDdxEaUgShnEJ
4tscZ14TRgK6l2XtndB4FcsLMyG0K3AofDdz+ShYqKsLN5R/q9uWlknpCwqXqBz5BfqowibLSMpn
VvU/8UnxnS4e/+G2pFXvGxEFYNayAZQ1QIJDwoNjQQJ6N5SRsSmyVrpkQ1vN4r30BGmflqK0Jh1o
QLskz6UGv3cTBcVjPTPvCEk/lZiYPILcGudmOAd2fPChx9edynbpFU/E4AzTEeo/hX5UTUexWBOO
rtRWoxCJbqj2khhEHSbhos/jVNm2JBBdRUtOooKmz1NdLMBudMYU9V3rL91y74lhbBNiQwNJVPRI
xcfJa4Q6xbV0ltRlJYtT7kQuqCWR5c93pPHo4+KJGaVRUDAE6YS0kEExi7rDQYPzBKdASQJz388F
eFBdf2owCofagO1iw5PCs0udVGHuuZe6EIiFcY5no0z3OAvTAADX6LGsHQ3TsAsWxA8q6ydB0QTd
3601uvwSLrxhCUIbq44t7Wo/i83kNllvJRWp8mLZvcjCEv1giwClNweSgy56HdFN9lARm1/1HvOo
OminaavEk2FRZsYK411KNENAHBZI3meH8JymzHfd5eS4ZZSnvFVOddJgSqVJAxA0+exHwfg3Q9xu
QTHZ6jltJkX9bGEIF+9GXjfNobSqoXcNq3N2sq5sgS2a/CnFxY/SjLtRSJNocBeZzrx16jPQW0ul
ExBhm/qRLJMZ09qMwKeOHXRhwQ06DV96FqniMfbCgD3QNooNyJKxwagsgtDw2xj2zOEZsCij974I
cP9IoB8Qe6d5tuzcG6Qsfw/S6/MEfNs1AYt9HZToG1bqNHe5Pz9BHgX0TZFqjZepiHY6HcFXNL1b
cqgdJMUQY0VZDg6s946aVfXsWRzZMLVamiXldJpkOrbdPJwakDfyuy4EGU4WDErhkK3aZc4Qvcrl
iwRe0kkJBbQrhTXVIMsuRnRxKR3I/AymYwRclKyklwENUbBL3dXdlOjIh7+F5TDlj2wMgI9AxxdQ
+x18SaYR1F2Gb6KdI/uuBltOkMFLeYdW0XpYwLlq2vYeybLjHjq3A3YAXi7/Qk8RqE+YmHpx8eMh
Nw/S95b6ncUZ7PwmQw+IBKtZdVV9kAApaw3J4YQOPipF1nFGeuf3tI+Bc+jRQYfZ2N9GeXgypmXu
ltjjMLLHoO1leaAWKk7PYQ2CuKNoYDF49aJtkZYOOKnBb+VMVVYCD82SMWfjV2AcK5JVlJThUZZj
sLygXd3zM7soMaZ0nNEqrUBkWKZlDK2sowm7UibcTr1zkKEw7H7mJdpJWO7HLBNNrONk4W5D08kY
d84mHWNHkVHVwRVG0XRH4zD/vakXb37UTdEXJ+lXypzadrCwebXkw4Hi0K4h+14SlrQFqkQnUc/S
z3IxLMUXRwxumCzNAN2I0NbkMwP+bTiWIZuaA2j2OV6tQqEVhPamobkPC3Dh+nXF7vHm2nunGPCF
4rJUqvY/uUsxZ6Nnn+cBC9K40JY1uT88TSXQBzhMbf3Tg5gPpIdU2UIxbJzdpr8fQHnuH3OEiCcv
gDB3Yql0ydnxIWl2RH1DmLtyBDMNkkUysAznlvhgezrG927gTnUSu0NMs2GpbHWY3VHTFAkAB4kv
sqf64JVzK59AjCzDUzQwVDur1m/KU7nkcvkqoSwIFkE7OOwZGo/LCLrbeC6gNDhM7kVPoeqgBFc3
wzGCiLf/7LjBBEXeflp+aTV6oFgqbXDGtaFHxJ1piCOuip2mS1zllQ8eKwgmQKh/rEcLjiFIzEY5
MNptHRwEusTzFCfNkB+G1rNlAhWDyD1OPY8QYK0f/nJ5SDn0IIecHHiLKJH0QHHUKQn5QA5sqcAv
VPex/7esO+d7rpEpJksVNk46x2D+vM8FpNOzCZn8AxJPcgIhNWzcGjEcxBCCtT/MBUAC0VBCfYNo
QpOY8nBO/I6DKrc18+zeqdyEH3kPoZjHaOYQNKeR1PFTgQRL0hPHceK85C1uXVAu1OO7wA/5FVZK
vc+lERIQJVGrZyYdf/hhbDgXSST8IMhqRGlyxju+D3okYKWRE0haHtp8hOQ4kG0IDRCIHnAqw2V4
AlSmq1MH5Uzc0molEQpHVJov1lSeTEWMvCiJkAy9VJB2d0GrLMQ3hrT5S8TFFJ9xdelkKmU7+ad8
cafH3ozdu2YSjXNCdO8hehpe7WyU4xSeijAgPJujihenqGnaCTGp0OxJFGTsn2Lmx+GRTmZZ3sdd
J/xvquD9zxk+8nsZHXA3T7BC8JQvczGlevGiNutz0ISc2g4QqwdtwkCcPEw/fmZkYU/+3HoIiqXx
XkiTT98GW87qNPahj0sYx/NBFoE5iWYKD17qKFqjiqMMZtw8mLVg3yKlE9J0iWI7XbTtIpWGZdnS
T6orLX30zAx1qAZHCwfRcsvatKgmWDjOTXXtuQzQsZ01EnR8CZlMoY6+qP0+67o6lsfQU3351BRN
LjLQBwXtIaAVzc8ESk31Yz/Q67EFIi3vvu5cb/noAVK/XAC2WOhHt9C6/8mXftGfSin68AC5g2A6
4dbgBs9IY1T8uysZZgm8PPWWpFpmGzwHrsH9f5Lcth8qItrvFMpc7tdZB4N373Adxn83y9BMSAtx
N02ZrEh8iIuG+3fhRHCyygYCcGnjkAkEyspSME05qqD+Oyd2yDfcHHFDV1qL+FD1iuh7kK8acqqA
hBLHufIDe+WhNPpMDC07iKRBEAD3d0W71EHfYgWKFxv4j1SjX+Vs3bnpn9oZF3XcIFndHhcrJoPH
hiAcIIgYGJFBj044l3ooLOQrBs4/W6v1nLVeDKS3GYCqTN2gp+1ThCjpZrnnh+xlVsRpU5wdwwQd
2FqZd6Gp9AH/AJKZ0Qtqccyjksa/cS9j00GFkumzQyJgZvQ0Uvky4z464YIw5/wyShoygeeTxRmO
Hrj64i8eAmopkr69JmpR2NVuwuXi/Wqhe9pddOO49lIjEKHP3FFxuSShX/cjtJ9VK8akEXqZflUT
BQGTN1ftywBC8G+KWg9vGnzmNumZz3+OvIrqsx8U5JOo/NhNnZHkYGWgC27BjUEcwft8aIFXwKdk
1sxkDA892Mujv9oOlI4X2TJwXpLB49EpFI6LnC0vlP9XBCFYN2lx16+yaiE8LPEIAZxnj7CiZv+r
M3DBvkdW45VgGbXBPXiwKFMZ4c7lAe8ptElmWbNlp4tyo1617gvE/ERV5g3alaA4dg7DWme6pGPa
hy4DlYbbvlONDU5R7O1JWG68JK+J8zva0obUXXueccnKwEOKbuZ5+E9V6f/9wYHT/+//4M8/mnbp
yoIPqz/+78emxv/+5/rf/P9/58//4n9Pv5qnb/Wvfv0v/fHfYNz/fDf7Nnz74w8HNZTD8t786paX
X735P8a+pElWHM32r7TlnmqEAMGiNoDj8xBz3LvB7hAJQggxS+LX93HPrFdtZW/Ri8QQ7tczIhyk
T2f6munx+eWXur/z//rif309PuXVdl///OOXmtvp/mklV+0ff7+0//3PP8hd1vDf//vz/37x/gv8
848T/2lBG/71Uf/v/V8/xumff3jBPwglge96MSpWdNzDd6G/7q/E/wCG4XoofIkbUbyKV7CVm6p/
/kHpP0gYuwTsikcDGtxJllHN95dI/I/ABaETo3O3HzEK/+q/fq7bX3jpX18F/g5/j/8Lwfs3xdtp
xAcDkQCA+m9gFRxiQBC1GscM/zc3CP/TDxv5QtRFOPFExCvAgE1JVlu5L2vnTY2nTBKKL6Gm6YBp
bDpwGp+9jsVXXe7HPoDgsUCSIOTe8oXfD0u07CfDdUZMhFl/jpEoiZoOcrngYox6sWFpngLeXyTV
ceYOBoEoZRMcsN2k6EdwtcI2VwRCL4nsAn3SQfTTpZq+xMhV98dlyLXbfXl402so5JQC6Xo3wdLu
BirXw2exiCiNvOZSoZ8wiEds0MyEPXPUk9dgGch5COdvaijc19qrAXAW6De50GKjJkF2Fq2yMnha
ohvoy5MPQPLkiflHjP3bYcQmSnUoqFFzr81x9MkujNGzJrSxzTva1GkX+1MWaB5tZpA1T2uMXBbp
sD6BRz7ATK08oFnF8uROvX5yAyJTvhp364KZAxllSYapiSVT7anPlUCjCtPf+r30mytrPXlBr7tm
Gy5kzkiIijYoynE/D+G0h1sgzGgp87J3yvc2XtysiiVJe7bUCdJ/Z8ToRk2+DGF4k77GDmGIds2w
BBcnkmPq14P7c5LuhhD1HU6M/tNHfeCy4q5cYM2xHWOxN1P7Q+jitxZuexPesiYTQEluSPFLGZiC
y5A0KRYJcqCq7q+NL9Iy8PsnMbinKXSivGXFrvVNkPEeSTVhXDsbLecAa1a9tb3sgBWV7WGK1jWR
TamzdW501hNmdgR9F4HAi13kO19BoZZX3aEUxI7yefLVtVZ83jjzUCfxUvRPWkZD3ijjILd5+FJA
Ug7oBwxDq4yiBEpsJ2mWim7gb/U3deCECdHgeXW4/AhLLF7l9whg9AlG+jYBySN3dTQjo4aLD7cZ
uo1bEbtRKqTPo+vWl0FHl/Y6BZ79iOx2btfqaoLgBaWmfJGjTNCqYTrHM9wJxsfmcPJLlnWDQ5Na
0OAksB86+cpyNPAubpEefPSnpvOGSUzJsx6bXBUdorlNtK2a2cv8OYoztGmGndWWrwbxIfuqc3ea
ygmmyoLsiCfn3Hc8spsX235gw7EZIsm+l8/inlLqzKq9rfhPkdbNFZLEskrr/tvoyTJhpplvNTYN
t0J2X06rAEu2bElMULm5LuMXZX5gb49FHerp8+hcFtegIHZRdkAnl1AveoaldNwp4hfbeHayTrrP
cy+q52isviNdrDoA2V0uDD64C6nmGjcKucyl/xttMvjzijo2q6OCXSC+R95Lt6CKwmJ4E42zhTH1
x4J14PnejeymxJcnK+e4qPjVpwZomerHAwrsJ0Qq1IcaVsrXth1k7lhiNnz0j6SQbBdRuBIeB8q8
8diii1o6y3XZQFc5XefovQqEBQMSmJvj42wQFv1ZhL0HQocQdkAn/jgUM85ciY3SaBAJPiwFP6KF
lcz0HNDUr7zxKoBwXnk1LEj/xy/mJl4leA5wJj51jfaL3FPldCTAxx/XgqK5KRqbUwi92EtboEkZ
6KXg8BgOgUCivCRBMtSMwAPhtzcnEFWiOP4UbuW/qt5zU3Sj4qBg0HAHmZz+ZSzbGNRT+zZXJUnQ
YAb2WxK04khH+To/hoW/0LMfq2wOYpnzOfo9A3nt4U6Iq5yBnV13C9dH2nnNOZrG5vw4I/fh42x0
prSOphMACYbJltmCJzWyLaajglfDAxBwQnrAPToFvd3yupD8h7L0t5rlAOAxrLdOSItjxXAY7fqC
nfV4JSXRKV+kPFHShZmxDYotOpBTP63NfvHnLp0gJX0rewWMsH5XgYlfUYxqgM1u+HP0l3yg8xsw
6mHH+1icAO/Ge8r6i4+2VplY5+C5FD2ib7uJnlwGrFJDO5WiO/xyGWDcA/etsTNcy/fHyGcKlBlj
ZfK4OZwpsjsE/E2JizkxAy4Fg+KihpdmHcpUwdexJ/BVvcS6Wo8DZTAnzS4gCXzuaGV1m+8HauMP
PfnQIJs2OnsT9vFCBejxqXhmQrrkiEXwnx4HVOND0kzG7nncwlPQukikr5hzk0OLb3WO+91MTPn0
uBZwOmfGTHZDaAnf2GLlAQi1fRlMnRio6p4fIzfg0PevXrf1PblmaAWJRWr1vINEiQlgCE/oQIYn
FnQIvpH4SE+vUT4Vk0ij4k50ak4/EV27GUEoPse4UbN+BveDLW+4s53/59QPfz8BokUan67Ea9Sw
6uQbRXUe1a1K8d5mE4Wo563XFBvR04UmxWzZxRmrYm9n9WxBXf79P/RXFaAREbAW2S5oJRQ1xNmA
s8wKn7T5Ugl2Kw2ohxDYPeIK8e36TQ0IoYVMWhjf/sD+kAzhNmZRfHscVKOKW6VuSHgqro8rXne2
kFWfwPVEp94s83bquh/aBAZFiC6WUw+acbzptY5RLFB24WTyYC30fwFhZZfYw741iTT5SZeoQnMo
LjKLHe57GQp8H/A4bh/DOS7Bxo0xPz2GjWePsQ024LniE5OYZG3dNFkEwGf7GCrcyQc2jzoBuoxd
5OwBjPGdZx+LJbavoTkUKnjl82SuDWxM77EX78q1CZ8eo8HebZth+1rDf/xWB/njaiNr5+hw++zq
+hmsdPCTK9knI6CfpxHcz4GjN2MeUCa+NQvfzLXxf/oN+EMPTNiVeN16wvQ+gwHAP+1Pbljan8vi
rlmNvrInJ0hgNy9PJXihfALDdkMXNi+rEGz26i5FnID71N/Ap38C1qy+QmCapud4UngpEw6yeMfQ
+3evG/3s63h8nZDFs1fYZSO3d11+kOZQuuvyXWl0HyiHKdzNxapPHJNCUjoGzPtgP0nUIYysAQk6
dLH5HAlm4Cgq/XPVk+mti23WrWIDZdF6AGUjT8rXbEwep48DskOg0iUOKodyTQ3kkHwTqsGHqDlY
N3+N1zv3MhmALaJw9VXBQhYCeSi/Wh8yA61UvwkLWX6uOnqagtk+IYjcIPQ/PGFb6nwMC9oQyVj4
WYUwxs86AIzkMeMd18ht3ln1ZwRftePGzq3APfgCBx/L4thZ8nqczAs1qD1WK24UXzbwJ9N8sbnD
bCfWLpU8XrYAnnCPxmPSF/F8exwgVFxu/YJuVCVwid3jGpWBv62dak0d1/9Fy2a9IoRgfsNTfe/U
Rj9Cr+CnMpJogH0fzqSxm5aO8bbxDP1Yu/WXGy7/33/EAs6xPnyyuiu+hSV5hV3Z+eV3xbGf4+ZP
1/qbivtoaGJZnSxg4+oEBUDf6DqxIGWq2AJVIt6QQztdfDFDT05Z0cxpFnYeIqz+QKDfpyqOthNz
yNbpl+BdzeZA/Fn+FN0IlcAYhJfYCn0OpyZMHy/ECwhfvx8+uvIcTDBaVhYouafL/q1GUtqp9tGy
9TFUo0B/aa0+H6NY0wEaifr0GEFaqp/F1GcShOpmAKucVZysE5SI92NYVDh28wM3F8fZKyDDE+Tv
w1/v+V9j0ppDGK94uPE+p5neahvYjUvaNzXZrtmASETLMMunDJEwwRVeh/D6OGuk+I3YUwTK8Sq8
dvcDsQFI9zUm96+vxRy92O+x1+wG3Zfvrp3LQ1D27Yaw0n6PqnaHWAjnbeEU18dCbtC4yH4Xo9hR
XuN36kNvFzDK9+vQtHnH+v6H2YXz0PxwJoRoTwGNd1ACqnchzP7xMnaCTSa8VYKqIuSprR2eDPd/
N1iJ1m9rW92YP61nEge33ine6xncEELrEILVxd0Rj739FG/ewJeXjpanCAAjFGIN34mORy+mC2A4
aibyC2bEM/Q46mN0ChR6RblZ9VDmeI6xOwiJ3aLx3ZSNc4XHkNQtfDhRdVORDwmYrob0Max1y2+P
M3dRz3EBlcFj9DgMg+vsA8G///tS5cJ5BfvVAcK1DgslCd7vHMIe+Qsq6zsVvHMC9YDSdb19vOpi
gU69vmIHbJZvaEOnzrHXdfsAyoWkoYOAh4uO0ERUBKoFrqrntjLjtZdtZlXvJi6wqN0EnTpCA1wX
lYezjGBSkfS0cXuw5VgNRocMBznxe08mkGcJ1aTa/TV2CNrScTL7qV4B1hLaYsaxoJcTIs7oRDVe
8Qu1t8eB3KVjwkGL0bEdimPTFntHR1DpzJ2pz4tg9bltSDpMcXN8XPr39ccZ7PyJLofuEt/ZTMCP
F+qrnqHvnaR7i17CHN6ra3i/cxf0v5MKbqNvGj9S7mI9OcZLuR4fZ1Ns12MN2U8SG8gn/+OFx1se
h4D05K67MRtrImETLuCyQDej96GN9NlvpTk/ziArMH8Nm7mGTHsgf73j8f6hh3AYKk3zUo7obDw6
nOza+9ADgXvEXgrdUP1Colui1Qc4XcV1jHrzgtSFWykggHG9stt1TDUfLqzhCRkHBAwttfxYoGwK
OUpTh1T2Cb2fL4930XFsjj0I3xRxhj5C7D5EjwDLquDeq7fe79eBiSdmB5Ej8ak4Q5vN03BFdc+a
ttpYMbefsGiyBBGhxWkIyPShq52+X56CNTwaGvTpYxjOxZgZXtz76rH2Ezk/yNFeRNahZN2uCCN5
HafvY73Idw6j0fO4Ihz8PiKi8q5hV74+RksUTmdg7U1iShInleVejm0Q9ljNQlLHrOi9/tgnjIve
eLAsfkwW3dQ0L6JLPQ8ImBEqbUHLFUB2i/qKXI+kDlp7C7D/uYXt8zKDdO48v/k5FFC7NeFPbqkC
WyDLs4d172JDNM8uW5T2PSBR8KU0W6caYEfRM7ppVbSpPY0b+X7wi2a8UjranSgg6ngMq24dId1R
dDOVRezvoAcqDi5yp9dgrW8wGwbPDoDyxELGsYe3MnxuS71cVt87PEYdHwiEYTXDrlqIs/Z8ce7o
8oMtwbrFkyjO/75ezc26Gdu1gAEqganIchCmNQpVu3zNTvWio6j7QX2KdlhOv776yGAuPEs3Q+Wy
LViP8lOu3sdg0W6+1bgJeyQxQPTjfIjWQz4dwsqzrmnKz1FPXkpUXRzmGdxuVfE1H2LLzmqEwpVE
HGidr9gZjxJWyvvhcfa4Zgd20F0nD4SFX31lugO+I/K8+AIxFtVkd55165MM16fH7/X4DQPsKXZM
jS+P3/7f1x9nMmrwzcuqOaFvsNkZLjiSOUuBtAE+1WlEqxcPLOABpHGqpbHPdur4RYbm6C+BeX4c
OsWajS6GdQPWx9v6cxknsS2hS2o7Fm66njnJPLrV5XFoPKg5i0o7ucTtfn4cHFoBK6/MnDakHs5N
HMzQAvpITotDl4Fd31iCHXnvx9GVERVfZ3Qg2I4NiL/18Q4Wj03qIUJyAw5gPgdnUdnuLLp4OiPp
Yz6DDoBv/3HqQZzQUpBgj3d2xMNc3k/g/YAuMNFFxz502F+Hx9CVtR5QErQ/9FrR/D/e8njzOJcL
liSsBD4Ypyv3DYflRj0/RkYy6SeP09l0ybD6Fisf3gYIAYSYB2IDoFaYgpOdDkG0rB9V2B3Z7Oln
z9PkOYQeBW2J148CnakPq4bM6jH0ap9lYK2RMSfiz4nO8pUZU+R8cfzsMVSVs5zR+/WTCyZfxf0A
HUayznP97I1050vmQDezlqnsI3fvtqR8dRxT70wZsTRaujvyGsbZghrDJlCE0vNif2L+W0+T/hVA
8vJqqjHcQz3ipl5R1O9L4/W7YagsHvBBvNtROrk7C3cDiUO5b/ng5J43JMGkSDKvtMsHxMaMhXtp
I4E60cSfDKwtmOak6+YGjFf4DX+vPmcWafzY8/bHMkROApVeCMU5yKimqLCBR0Nd7FnDPODAdqFE
ijJEmt7B51LdJFv7hJja29ejLvYCipxkDSFqw6w4WYdmk1tbtBzuhifIdGQiEBd2KPBDOlZBHLeD
fdQ/9zVKQe2GW1p77+gaxRPJOrbzaNEmfUvbTdxUKTdOfFqtg/8x9IDp7NtP1y/+DAcXFvCu+S7d
DFD0mPIyIvDGteORVhK6KEW3XQicwFs6kIco6hJazAOUKSCtxobWR3iu0LtdsO2EUNBchM0b8keb
PcPmAyRccYon+q3zAvlJArReWYt4Pev4Z7vS6i3ovno+yk/Dxx6KAA5VDfTGKTx04wGKGJ2Dgydb
RiRLOynNUQL3q8XHRFH/QnI4bIdSZFrV4bGKLtCpsQsK0T/BtWMVmvtlgyhJcxihPazF/BES/40F
lu8bYKDBPE6XSv3mkVdcqnia0mV0lxwAanPDFyxv5VS6+YpEKuzti4yFOuvGob9y7tbPcLp6qQm9
d03Q3mi6twbpnOUS06g5TIAik8Y7DO0C8SwkcZtxTvHETRdE+pi72/BCJT607/tTp/yXoPPWreTY
X3KIbDbeBM0NBGMvzji9g87ntyGgTh73DNOTD01oIesdkFyxnURxbsUKFNaEp7UbgQLOJNq6vflB
yjp4gpCxTlkH6SkeyUbGH30D8EuL5TREvX+rnfin5vrdhRob4FhhD2KKsNlwTQHMQPwJ/VlzargH
KMpT6VwzxK1JGiWImLoghLHeRFoY3PThTccdOJvii2qPI1nczYqJwrDAoN+KVuzs1IgVFCkCuRzx
0bG7JwtFurnbYIaF+Mt36VGti0m7HnJm1X/zWfhb0q47qKbeFVyYrTYzvJRAgmThQa84wppu+9dB
43bioSsvuqFPcuTy3lemTpthehd1m4Re3edeCCV3OKJ58opqY4/lIammmF4d9QUPULRDQ753oIiJ
7nyWoLeqwH58GJMlZt/kNLm3peRBtqrCZKHqmwv2KrRLKSQPW0lrcCzpHK8EORaNuC7ugYcSriuy
6myw/IgWI3PiQFGZg+RqgZhRiQqmbXfhVG2wjRwzrwmLYxlBYB3ZfBwxFSyivk5tuQCkUWMSd1y9
QeD3s9CVTZAVdATNUIIRKoYUOvbdGK/Taa1aL7E8/FZC1JnC9zigx7HeknkkG1OFINclQ69Y7WQD
hSpBRah7APqegb7sRAudb1v2yRzy6gb9RD61wZGrMdNeLNHqApLamMwJRAT9HqACOJ9S79Cxpk+g
SXgC1+fkLaqwPkZriQ6wRBr5/YEUMPbouv85LigKh3ZcX5Ve34CGi4tAssCrw5G5O6D/oudysRNE
m4tbezf/rkzsZnVqzBPA0y0d5w1aQvEnsqoqpS0INF+AeodIjhZTf46C3r1BTBdcTXxSFrRYMOHO
Aq0JvAFJnaxW59qM35w14HgUZJwbgNg8YjcZKDSa7qCwiQGYhaFzQKH5PJm929U7OU8qH4YV1ZS/
5sSEf8JAvVxdFyUV85GlHIGGWyCYSbwQDxvXKZw6BO1e8tElKGZ1WaJsgnZ0LZ3xIFEU43EfoyRY
aQ5+jG5q2ByqOVyegxpNVibJ5n0k4SmAMySCTMx/MaMw1zX2oYCEn2KvYpn16GEHDJOgSystn3z2
1lRluAFo+DpUwC1AEuaOKkjedLb8NkELGXrAJFAv/qiMgyKV9vZFQqeEfkwin6C622qOkBq6PNFC
k6RGedHVzUfMER3owFme9XBch5wt5xokKJqdDMV17r+5HB0awrWnL8Z/7X0VHIKWuNm0lORD+fVu
FbDsySVhwhNZ1GiyQ8+aN11WztZbQ5LBP2Shw+5cdPSM0QMGYsbZ8YpvKIugYO5/23rC82r5kzcM
zlFPaHOv7LCDAPhJrRIq50au+7sEdO3LAGWwK/c0Ikf8Va+u75otNKtxFjltk2NJKRA7Fud1O3xv
1vuKMY/xwYcke9uN/ZrqfIbR/6rZevUCEPbQbJwkh+6tl8Tbzu68Zr0JRYZ2WU+hGZr9HIdqI17d
Vv68xzYk04KZGa2yL3IKvq0ANOQA98BUIuv2vuaUjQtLSyd3EOk5iUBf85StnZPgznAhKBJ/+jF2
PYX2vrRe8NPFUZiWQzkkEJJ8i4txyAySBNvBcBjhyc+iAJkYKf22WB8aT/vnEk5dDnUyvCIN3blI
gDx5ZMl4UMpjEDX7yp3iTQ///24EGX4Ge6jzxRh7sz51M9OS9tUHszGMzjtIlai0/dXcoxVUUJ64
Q8SftcHixvz5KPo4zMamMnnoYBpvnDLxvPZzMH75Mc3059AUz3H1Na5BlEIu+zJ24aH3aHRrnaDf
eEUHDZNg3rt1PJF65ksLpvbaqb1Xu3hVMmpVgmDUw7asS/5OHWxVnVXpHb8Pi1kQTPfhpseyjhuh
vTYFlzfLXL6xCDHdKs2WV/TjwN+kP1QjOfYVtIctvMcZdYYEPhHxPnSkT7h9j0GeH8fKrd8DoK6g
32r3XMgh2Coo2VPI7LpL6KReE5m8BEwGinYml06UFDPsCk8Hq6ibPi7qRt0f65jv1P09pKjJJejo
3oW2/zhjtnT84KkdhzmvJnDEQpETANbogl0RYq1Uuym0cWnSOMGZl8ZiOQdMh3h+c3icFQxnHET8
xvhQLunRtDsFV5qkyts3ck7jhr9E6CJ46JmMkEMMnseb66do6mASHEDwMvgiXDEGWGmC97ujCzJj
5DWX+8YfoUqsj416AZHoId1RRdtuoe+g3vmxj7om90olExTc7Kqi6c8hEshmhEaeBF53DBHrm4Fp
RVFQ8vKE4DTn6JbzlBuy/rJeFnXRpz/3N09E7Za6xQCy0ZlT18fUWCpvPj4OAZqqHWsEu8GL1o27
uHLSonagvTt5d5+OLqGKt3FTHNoyjg9qxNdLRyOhZ2b2HA0+IvOFuKJKAPZPHX19oOSPswnAKW6y
tc2LDuqQcKRXv2uql65fL/2M1XuA7D8bWTFdFf2JbLb4KiyU4qu4U+9e9AZEzp7K5gr9nwWVjbsv
0rTaDWbvtbP3hCtjxklQb3cssvYEx8YLENkP318QjRaHh2G2BbQCrgUq0/lbCGdVOlShPsRl4SVq
iJ0sMvd0nZnMuQ3qMheUfZVQWYtS15eebY23filgnuBaR5Z6DtwjaCvP88KO22kh38cx2Apoh1M8
VWbXzKdAlvUucP0M0TgFGGr4ViBdT0LZ9y+yEUdm1RM4+WavPzvWZq3pF1Q8tE6mCsQYdySwWKz5
pnuah1gea1Je6oDeoEtrEu6h613JiswxvErd4mctghlR/wgfg4ZthL4PcWFsDieshr9qLuW5j0Be
L9VgUvhLflHtjmkBh4ko2Yu64zZFh8KUwNg2l2uEpkJUHqdmyTTUrzfL4XbxnXhfesM7rJM6lYPq
MgQ4uLkxDi75n9Kdyx1nzhPyhiFkqOoPdAI/U05PquosPES62xChzr2cX6hEq8FVOO+Wj07SViTa
BGGDfCDaHDsmnpcBM0sRA7NWVsNaxkhuQEZjSuXyIhdnx9FWLIPIP0jLqhtuwoT50rXQebrNpl7o
axAM8kKbcLvM6I0JVjSrYA3GisJ2ZduBemPmDUr84FRzhjAKNFvfamwcM9lPRx0E2M94fp1Lzb6M
p4srMRJ6gCVbAtg3fdGvV+3A5OeJZIbDJYGdpc6gJ3yzwpU3EJs3aHjC/ahQnCAUqqqSTgG5ZBI0
QxhH9m5W2YVuNOYwIU6ZKhg6OIV7LfVH7MwvbmPrrKxA9pkSinglZrYLjH3XsHs8YxL5jQ3cCfcv
PYYa9TEjHDKfoP4ZN94xgJD6OZ6f8QPoBOD6ksDohn2V6s7Y+lLg1FRiGrfHCtXEGfqzPJSVem4Q
UZAi4i/YTLY5utFWFYF9W73CbBoafDFkbCajwLYhAPGsgJqnXIbkBoH7L2KRGqUxXWekbuiluC+t
QL53ZSkA2w8c5E2UM6lxwiGVdnvGXpjnvZsFW6xV+r/Gwnf28TSKrICQQXTqUAau+3ynyCCAJCcy
9zFgpPFDEIds2hAzaGSndjuFJTzqS4xS2flQuPF4ELn5OLtHM5Eyg4JY76D1BBJEZ5a7CP86QKUe
IuYOtWFczDIFQzslaGoYJwY5kLZsmwvmZgf0GZQWdRU3SY3+M9kiFHTSGk3bFzfKo3g0rwGzP2Io
a3/N/XQ21Rfa7DjXUEVvfLk4PnjG3m/huvAqtaE+qU8sCmDCWYasgUrwzaj228j5hErdRAAPBAgg
b/i0DGQMYMzhRIg7nBlcuQmN6g8yBf1RVtUJ/VxQ5g1TKitImGFVWvYQLcsMKY38AoQ0htIlHDdT
odQniqijbOrqVTLvez+1d4cYlGxRxy4eXJsHJEi7uRMq+mprdEwuWzu+x713niDd9Zv5yUUywLMH
QHMTlOYtMAJ9MSLytY6dfmrGwE1QZri/PLpu0NKCvoY9zbxlSuEYhSyutZgKIel+wfcExKQSze9l
XbYuROanEXFsacUdkcPONuxFafq0kiXdE+ZfYT5zT2EB8Qtzpy9T85c1RqSUXotuyxfA2ByT997K
AtCzKebEON0nvMEcVriEqD761s8jQBXs+gc0W3NpdXK5OXSGxZuFl+8Ls5uQNvSI/p4IzjQ9oLFJ
I81umLMY8Z+Dxg4JU8+91f0W+zl1QOWHrX/jEHVo74epeu2bFjLx7jK0rszilr8AdmXVjkLAvUf7
VJJGjizTMVy6A9Ri6K09zP6/ToFtchSxIolc0yc9DNzPGmSP2x07oDVD6IOGdH/Xi63PKyT+sV/F
eR9sIaQ3OWXavjp2GbZuAJGZU7Gs6YjdwXgfbwpbXLHEokkWnfUWybgZVPQONDb/OkysHDLlMTcd
/TpO53CLiVttAqcsERTSR6j32uXpDuB9C9vF3DrSzOgdKgD9Sdj0il6DxGiml7LXTqoGhboMpvh0
tcy8T4ptDDJqvpMgiDdj2MY7xfv3bq7VTTvORWFTE4Cu2/vYHA0ERVHUoquBB607tvXNiaxsAVgT
ApUEsnnC9gJwJvTk8A+Ct1pC780i9XJxNqCpug0kfd5TJAKUSqiZnHIT3kO2gzlWe19hQ8HCxTxF
DrXp/1B3HsuRI9uW/SI8A+AONWwAoQVVBJmZExgzswitHfLr3wreO3h9B23Wgx70oMqMRbJIhnA/
Z5+91+G9Yfqew0g2WjngLS/bqkn89RZ973SW8+JlizwnPOUFohfLZA33eXFFyV3T5GGWVdOeVpMH
oJ3zV5Y/5q+cNHaQMwHakVIiMze73japMu8p6QhuSrzEwVDGxNyn0n7+/lddjjfMoDgdLO9Zastr
n2h9MJKSxeS+HrzSPvcWY7g0J7Wb7kfiBZiXKG7oNQOYCmdJxsLHBO9j8i0Dr8JK0qoO9GPcnXpk
AoliTtExXQojDsy8vVuDNr1UY4FNj4Zqh8l9hybUPrlt/oYRkz83w7exR+XHpsAoIUUADY1K04+Z
m/+KKr27ygYX2OP5TISYNpmu75Bdi93oQZwoDaZifZN8atnIsKdST8lSmafU0E2sgNavun5YviQZ
GyNpELXUKfa0CRvO7ywzF9osb90tTRcOE0OZKkauJ7n7JXLvOkZdglaTyLBp3C50abWStFk3iWpP
49IRbo0Nru6+SwLU8YypbPa7cpSzM7RIe9NX43ONalANxqK9rYgEG9yrYpMKV6cYi8EuVJF2jp35
1xiZbheM/yRrFpTN/CO3c3EqqDmDae5/pVgTwjbioM1pc6Xk4e+QMz2jDHn3LtjE7HeTHPe+mkuU
scbI/Wxash3M195vyviXuaZDoMnIImPfvji9qj5UK/70YwlmuJ0u8VKxZEA0r90l0x9vVrOiI2xw
8k2D6DbFL6PQ+ZmFitB6dUKjglIkWflKqYko1A1b7Ecp/0mtMTnFGVl008zvGvE8LXXDua81fzZH
+pF48DYpSREka4uug0Yd3wz3g65b+cYu4XjMAyTfSubDRR84TeEF/GauzcSz1/40qz1fadN8Y36J
YvoXBP2fzMCHvVlOJ8/ME4a37tZeG3VaRd1dtYZDpepZow5jsOKN36LZcER2/bjTKvtmPQbBWTdt
UPTvhVuaW1s07ZUccXs1tKLd1if43pavdzE7FqfZ/pGIgQHAGhvXXDD/cawxJ06O5SYxq+WJs4CB
tWUdPI0M7+yo62yX6srQSV21srv0NIPHODVZIEd4OaiMTNJV7lEsqfKTWg+oTf96LFy8OOVCuhhg
ue12YygL7hNj1n6mwnGC1G3ENbU1j4wY4CafhJ69HYb3meuzn9ch6AeDYOwU4L39nTZMzeZG+t0i
zHPBGXa1DVKvA75+/2Gxp9OI9M80b3gKzU7HQrb+Gjnh/vVRR0Tsojdvrd7IACRySgAqcFjHcFpz
Z5N/LGa6XE17lde1jeTVeXg+54EWQc+TCWSFNvmTi7OaIOsb7RQK99TxHrWm5qhFzovSbMq5cvIA
RbVoAqTDNqNyMK0ubFvVhfww6pJ1fv3cnCsOG7OoSQCOmA4Zg24JjNb4/ZKMu2D4SYDtSy+bcZcI
s/fzDvoZ9jvO5c4YNjhypo0UrAhjcN7IvNvQAsRcW82JLNduzfs76SO1x/2p3t248akX2h/E26wj
2VA3aHtGvmhj6jg0UCgG4CsvmlmIYw89WJZpjmVFEv+iKjkNbUFKqmPcSlEq+9IATMUezURLiyBV
6a9cy9s3wYnoJN2urKzxODrOfKG2qja05e69cSO2W5Fa/pqYppChktx6W48wWqhS+8vp2u4dkIcb
6oVHNh/2amaIZFPIyt3UpfmidKF2lGkDo6D52hva52IN5a/CMNGAsYtJhSWGo+8zEZSQcZUvV9Jc
Teh42XCps2wrOl3uEthOB6vP1isAE3ACpiY/tGjeK8pUyJsZQ6vBOdnuwvCy0cNcAzRTpxueWnnU
3OSvtqCEia47TF4c+2s3NqeEe+JhAJn6IJRVlN1EalahJzmAcRL3Pm/B6qQ5c3abIZxuE1fjr2pM
xF4PSW/Fgh2Wg9Ec19F9zdviGYgDui9z1Czt4kMWKczFswhxoMqXxhmMm5wItdXTUm0sqX5FNBkp
fOKrPS/7uBnkpiR+ytxFqLehOjV6bRwii4mSJX4Z7Ys+NMubpTLjJdGN0EyL+YYRZiHwjoba5NAk
IvvZRN0Rncquit1Lb2z/GUPB7tEdnWB6THksGL7b4jTAq8T8+rBTatFzU6XTS0xOsTHdBau2cyWN
ZoRtXO5afXrmtJFMGf1xsSq/YRdSJtLypPWm9kZxwqsW+1tgxXhySErSIBbxzkHN3cxjBYGGgnzR
CSSuGephkRWvMezNG04GO6nHN1wq+X5opl9L1WM6sZmIyTQ/O3a/NcbhSrS3fmbkcG704uecOi/T
48ETqXRuCuIL0QLXDYm+ODfP0aajKZ0NyxZ/LEZ/fJTgT5am4+vGmzf11m3xNHmzhuQ8F7qH4YYs
ZieXbeRNXVADlgk69qztirzeNlhL34S7eDveA1NkUr9NHKy85t5KeESnHleVz9jvZ5uZIkwM+iME
4OWOLU93xylAANX331+ObNv61ePFVrq0mgXXyZGd0Np2NXMjlNYP5oOYN3S7h4/ohXZnC4LVzt2Z
Ts2EFOI2WbSnMqwvdrTgj6ZnXaMhPi1U5DfVM8ZjyxAyi9Z0N7spm5PsKPDqFX2Zs5fWiYn8RNb6
0Mks9muWgeG/VkGsa/RYo4lUV+0t4DmHNO4vVmGdV3OhR6mdW27Sw9V4RRe5hQ2ATC+XkcXkzXpb
hqy6rk2GN5CPsEIy2xbo39HGi1L99v0vApnIS/l0XTBy957BwNCNw4K04s7ULK5YB6hFPrREZHOZ
H/KaRK1peW+Vt0wXs5rM01LkOw4huCTJsmGL4rx1KITelPYXm3v/atQdwwJHZIdlbHmHv6/d4l29
uSluKA5FyM3zBVUE7k712aPZ30woMBvZzs6WzO56S8lMsx3IoNzP63BxamtvPn6naHyP6dG2qy6P
HTO8CqaJU1HcTXpahJ6a1dua/jGnikfDadV2spr+pXdN/Zpq/UUmTyYOC6ZIqt1CA/oUbVre6OUs
ag8exDYyipsbP+zvuUwCo81xRwJwIpOM1RcEijE0TD2iBNSDvmo4QGfQIiQo9sqrzMtSjH9ju01f
LD09WOS6njVwGcqo43As5gnz8XrF3FjeRkfbG8VKunQartxvP7k7nEsC118I4T3b07rcO/XUdPyR
+HGfJlUNt5wVQDQteAoMdx1u1WxkHMIEtgiahukjP2IVNM88m6Eh6bk0qYV2xhaiyiQmWgttby0P
elcUj89Rte7LiSTvkhpvRBrmm4HTIkjq5iup6jQQeF36tuye0HaPckiYvi85pzbpE9Ppy31TDPyn
onzGmTA82Q7jeZ07hJysK0mL8Mmul/CjYHH37hIdZmuxboZgMbQZE3dwy9K62dJd9kuC64LwuR5y
zHEbG+18xvCYcaPxHVG8vhZT9bvWOkalwOUJhmXazZp7+6nn3sUQus1MV7tpca69JSRIsNjcvv+F
sX+jVY3xElv9EGZ4anaOpCZKa/cSseblXnB5MqDiaYnreWa/nlrvJnPBgHmMosRfd9//aRU9ddXM
2MpQ6w9pTu65t1ObM6s4SMUQHEd4eZd2Mob6xGlqVcQBv/8bNHK0lTr9J7GTN2LQiKOVyV3gOtzs
45Bym7tXjP/6MwCMg9nH+pt0fxKEie/fv6DNMtqcsM7r918o7eKFLU1+0uac1iX4qMwch01HZnvX
qSkNcog1R0rJ+D43hPLcdZ53axGTlo8hLehGHIVuSjp5mqm1rIFWqOunmNC3K6BmTKcqcfWbpCZD
i6cF7JYZrEQSO3tawPa06M0lftgCWaC6Vc2M+pHW3ksmWibiJim2Rppn/Oz2U2uaT+Z8XoZ8udUV
2kvNAhGPnX1vLZUmtJZ12KWR2Dhjl75m49rf+2Q4C1aI86qM1Z083L3IDXF1YqXuSYPZOvH08vL9
pUMJAnxsZ3nCt6LuNsaxIJOOOn5/NrdiGbRFjU3k8b3x4y+NXDY3fP+PWy9qN8hz3vb7swjq9VYs
NPzf3ztOdbODYpdsvv/PWeVASSRtRUCAX7FYWuLh0BSC7/9Vaij32M+Fy2JIfg2XDOJZs5OO1pQv
brkmLo5r/vnXL2U4zZNttP/6W71miJ6LyDz861cq6TpnLwm/PyJ5Od0Y0Ggk/Oegy7B0NP3t+1OK
t3CErvr6/VGCsJMklf38/QPKKHuTs1M8fX8kWvE3GhL9X48X0Yje1wZVnL+/UXb6wyKfWcfvh4Dw
LgaJppoO398aGSWaODojmGn+qjEtsk1J8n73/Vm8Q/GWQEG5/f7slDnaNhokLPDHF7fRCjWlSWE4
Ph56UzWoGZKt13hI3rGXqKfJE/G+a0sIO6KcSAs0xsOukO/mqR/f2VTNsmx3sQ74PyuUA6074hUo
GIJ3QLD6dbi7bDYPCtc9oH6bW4X9+72bKfPtdF2hZvDhTIft46dxT1GE3zPRZ2YEPCOkPuPyrGv9
eDe4Rf2hjRCJHx+K1qM+hZtzbOZls+A5fK0n7VM58ynps+z4r6MMHF84OXW8nx/vdUVZQ8DkVmU9
A6xmvNVNWTw1Gj7GSADXqnHk3aciG7YVrLFNF1faK7nQcBXoHmUt462Ucf0yF/bec7tkY6juNNV0
xgniQZisOWYDhbkwKft6p3e4aSfoMEcXaWtTKehOeWsbd4y+PYMlCO0o7Si13od43ApJwpOG5QNY
ljuaqFZL8W7ZSG1xzPKC7w/5ehlw5T70qeylQgp7yqBeji7KKUSN8t8vhok3j4FZbAfwpL/XXcrd
ohdnpSFitMYsN8a4/KPZPJyYdWlrupmJmhTOSTrjP/rMhYnnOdAhTB3NRDfvBuJBAKctP67FhFCt
yG0P+fRPpVeM6x6WV8soEUmaqjzF00IgwMmSYFWyPXkVIh2SzKfmtmRovbzfTc4AYanXD2WVEYdr
+fqx/eUCCDg5zgowS0rvtGiol0qSs0OQxs0o6y3qi3VvFSwFV86HdNIY9fAC9tNxia7DCSBnyGuy
obJzb5Ul5CYfJUft1GH6dlC1AFA6uTIO5ursS3fAlNkiJ3KpvXulbl2X1frjurO5gwtkQVxYjquM
0kva8/NLUwc/2Mj2DAhEHQCAWYFqm+ieskJltxS0NZ11weB0yRcR/0yTajM7WeGj6+mUs9j1k3pp
Ds1qmsEiMe0NFEtgWuKN83hDUTnOm7GOME0XjFn7ad/PDq5PYwaIZeE2q9izEgDn/HKrQQQAi8Rx
mHuPRWqc+bkm0ndD2kxAI664ZMy+vJGX/TraeBo0byDgLQaaaPO42CTramv64XYxtowuOi/6emv4
WQtejRc4rxM/6s4byrv25vLUz+iiBnAQsJGvDhbZQ4aLAvMYtr00Uacsd1e/GoAjUumOu/mxt4zB
3N3Gt/JieOmuqSDWzfb4VqRdeinsdmJ2OrFYYUmf4ZEu4WqzLrzEUpV41hdJk/wdNEF9IAQSMSiR
+btrt9mGHQCnXCgtbLWieLcbnbVfOQkR8XiPdAvsyIEV87ucsvRCYDT2xYwjxEWhPCSJKt+ZRA++
2X2svKIVAdq9o7TkpbTUvhkqvGNDWV9KS5923QrPZXbnv0RunVR3A81wP6NuZoj4+Ml0uZe2W+zn
7x8MSCAsM6IkCX7UXR/H5XsN8TVb8VtFuCcrx8r8pJqc/WRHPBXMu91rBw7jvS7djHBYes54mWXj
2L63vVyu+HV/29LYsCL+IyHeelElMoOVPYTr1deddXqfZhlUgAAf5pkshIs4vStprls1cK/3GBWP
q9BVMBTLuunUTL1W4e1IHwc4xjd747muzc4PvXrXUk9hecrXfVUk9bvwup/uRBaiR751p/K1XMvp
Lub5D/gq+wKeJyEQvGjXnGEkOJmjHbnjE4y16bbwCmFiYGPFfbeFw4xcRU/j42oo8WRcshYgQaq0
4T0ip8itQnuBoVMg3VjjbZ0y+YyHagcf8v8REuSS/unqvv5S/8kE+d8wIv9fgUP+T9yQ/4WTtUv/
gxwCR+QbHGI4MEBMx/RMWwjAHPb/AIcwkvV0z7aY1Hi41EF5/xscIr3/0g1Htzxh2oYDYwBc8r/B
IdL+L+G4OK2EwdWuO8Bf/m/AIcJ6YMf/BzhEN4Xu8TOEMD3L4076z4UgcapA4IH/iIB1+Treq20z
zv7KUmMETizB84wV1fow8XgraIeHmFW74G1PEWInuWt7Txi33TmtZfv4PsMl7n+JMpE72dA7FW51
dIfMdxxMug1AMyh7DcLPajFAip5i3X5VA1J3bZnvg1XcdGiBKjE77H02rnEFY3+qhi0DaHgK5BE9
kb6MsnyZV86j2DSRPtPhvMTTZ+RiMabZZcv2mP9ytQYO0dRmwcnVDYukiEE02u0oeNgfMSOYB3lX
WZywdy1SHZhNg0z/8MFJjMo6el+uSdw8s2N1UPVTJTlT7cq4ut6DlEGglY3oZBxEt1LtA9BcJEI0
A4xkP5MC9zHUJAZ54i6+A0qlMH+d5AgA84mDrds2nm37Hnt5Eek3iaPaS9/Q2+nLhYjydbbK97Jq
ox3QwR+QZHmw1A9pT+1Gw+9s2VCNcqtIfYISeFE1e5uCQwks/W2OLehVS0egFb0TKspvwx6x6nXT
2WocTl7hIoPqwxBqie6D9apD1SmGFIKtFNaEz59eO/KrCoWHE/DcjEl9wC2N2IUWCDS82hObDDPP
eSyaAGI6ulN8VmW0k0sx+brI8GOqugA4vxCGL40wFes5TTQjLNXfqliawFLal1hj0twzg7w+R2tA
CuGkw3N1dlKS1nBi3XCNqz8kie1gIZQbRtDPyBrQBWBICggXYEDWKDfFfMQeU/kj5oMDrso7S44B
pQBy9aMalEaPpucJwFOuIgw72vG6GxmG7HXX22NtDzoLzulKIlcuuPvx4NRKgsMae8aOmauFVYXL
EvbNDOwCXTXyXgmKvxLScGDA+rnt8veMXNDDCtmWuNvoWEGj2VT9C2HkMXZeXKZBW7FGR9o+ygMw
SL6jwRTENuiFS9GFWVklQS1cGi34PJEJPs0gQrPpCdZuGFH3O1CJ8H6xj+BZk1uNv97vFDBhIbtn
XczTdjLzzJc5tRgDzF8lRPVgHJRx99bsI3H6JRii1Nh4Z7lSOXgM4vxMzC2YgY6dc+A0D0uPCuiQ
XxmIERzblJ3c0GFsGPS8PHEhrnGowRuYCu8nk/4eo7okcFJrr54kELrYK4pqhxLJGyeAkJmFo2jc
sM3Ynuhi2C11bEjzChfdXYxNPLgwYawJBz4BSjQtH8Jdwjunvy02LF1TvQyD6+6MPAuVUTDFT8Uf
nJCwh2xKITvL92urb7ISAA0yhs8UBGjSpDHuw+0HYhxnOVEZMlsRagthlxPWeekzcEDHs12/gfIf
EgOpd2Yu5i0gcPhCJJij5nVeu+TD1nPCu7gHbCYTu05PX+xurHkHxhX9gB6D7OU77Pwa55KUDKb3
ZrC6neZS4yeVSwM4ih2QChPjWI5Dh2PQtkjPk6oDbOhSqLepsDZVlP9gJeonkB88TqL8W2B8CCuV
QFLPcLQMnmaGwjtCk+xxd0ZGkNndMQE8vJ1HHXxe+zq2CIY6WVh6g4h8ykcn2LLEKtpDYyZ/hZ2c
RpAbDBh4ueKE8i0L6K0TZzdTG2BecjQw+xGKmZh9NUrq+kFNofuQgCovT/dA3N8ljRi3wkMad7XW
X/LsM8pUcTShDGNxHtqpYVe8FThZpJ3qcdnyR06IN8ZTNm89MfIq03rGbx0OcE+NzY5r4aPIWQMy
5gISeNQxGJo/h8j1CNI5tBR1/NEm69FgJ1xAXuyVgRhVDY6Yc5QEkdUc86w5VRAEmbprAIa6dNuP
VRvW6Bl+guAflvFgHueow/ekAfngkIbG7NJqZM9WO5WA0RkXkxhlCKMouZLE2jtknDmBjEvkNMLv
pcPozAFZU8Nd7xR4ddTqw2ppQQqav4N/WLS4oTplXMqsEViwx/RilE+d3cIGBZQeLIa961xxdDUp
d3rUuwGRFpDKRf+e2h8WYzxZFKYv9LY6jCrfpYWntsBYzxDq05BYl9pMVRwOwnqtx/ZLb5MuZPxF
F1jo51HiwmFZtb/O2u/aAoUQ0+L0mdoZjQVixup5IXmAgIhP8coqjhgWj6aOx6Pqliet4to0rezJ
bkHjLNM+0tYr1kPrbVJnN8+Go6L+DhfTLH2LHkqpzOI1VHi4FRS/APtcI3jKvlN0y7YVYmdaWh72
hEK2nq8M9UvgtN1gJIkPXk/oAkMWLJ3B3c2R+AKZwj51zfgJS2cKyRczEGpeUmKDiMtj6IksCuKF
XIVw6OtjhUYsmNKs3NxWv7J6bfyRprIN87GDaZ5aqBUaM+0oI9mTJSXdIOBODg5KEUVBnDFnwkCW
ND+nYT7ApN0btebtSp2T4cFhcgbYKMPDpKyyBt9IfdcNWtu04lWQpOlrUlfZkTRXu7WgHQVRulNl
TBeYonzxYjU6d5OWRv9i4u0hSrvBOfgct5kKSD4Y5XCHlKBtgQPubCf5Laye2A67nNnKMLQ+8Y5y
K5lxLXE+HxdpnR3PuVNl5Vr2sTBp8yeegYQ6otFhpSSGQ2VmfQqLgJMbDZ9Orxd+5Z5nF2lultp+
ah0gAi7JK7WJ0vZzTIiWV1r97PTJmbTdx9IxsCPUyrfl7qEZFUPoWfNFXV0F6xw2qTJOFZhmTKIV
V6OKfZBjpBVlxJkkwfuPmJ+DZX6aTYbRpTLMcMzCnHOQqHsR71VRb8fJxjE5uoFKiVKIxdm1CQgm
nglzO7MHgghC2M1GsWHJmsusgDSTNjpbLiWNUskmi+S47/qHa4MLGKfJ3Xs2jXHebhDU9DNzO2jL
U/zeRdh6MWNFDLyWn9Qwmd/H0KGbLP0gFhz28QJVOaqyPet8aigSFcVj9WWO4xtwoGkLq/Su9323
mfQYNWF8BpXwgDfMPDn6hJOmdDcih5jqtY26LNOy+AVbBjeSae555QW2mGrFjeAAQLNY5iVAE58n
OejncgahIwxGhpWZnboHpd9mC0TbJQ207HKi3iicYEmqKtA0dg4UdnqN59LEm1QntL5suhg5Hmgi
tEvbAzKdMCVA8LBgmRscIbHwXiN2D8pBoiFU8Tt2s7vS3/Uyjo+zg/OyAtQ0FSDS5CORopoDk5HY
n4nKFJVtHY0+7qE9N7e6p4JvOhf/AJYbjJAGK3w4g5l77bDG6LCdvHcvnv5qc3yWGX1vYhPAmYks
JTYI+GatxCljFOETm1mvpmxwFqieNGmJH7vflruIJ+epj/qnGE0hmFvUTVzdcV8c+qH7J27cM7Zj
kOG6xHRjf5ZKR0XoozczIaJKPi6sdXBEevTA0VgfuoaOgLbwbJHXDSwAmKFYV4qNylcRay2s4oPN
E3h9GenhOpE1/pxx58WM4rx6fJIrVgRWO1ywCYkUH4K7ctSKviXHZCT9Np/JXw7wQ3wW2OIKl+my
JTVXcbkT9nZOjFK8HTx1stFxbx4LpvwurbeiJhNsUwxzILZ+nmFnMjOOR/RdjTbG4uc4HWtkYfpr
6zo9VbQKqe0wnORTJcySfdEXzS5LmCmQQehRnsLIxocJNB2UhZUFWXMcOiiNEyuFQaB2QQeLNdAV
D1oyg3CiQN7wTsmCaUx+1PrBLt1qq3p2h8mq+8osIm6pmvOD42JMgqn9hbCIIXOskd+6/GzHHH35
oHMuE/DFZRSUFSw6kctqg8Hyhz6Wkx/B0odZ8QTaiXFFtt5iyAe+B2WMwEd2VI9HwUvSI/x055TL
ehezBWbCJgVX+wYXfsEMzO/raN6HzNTvvOU2/I4tzdOefOLXo87uWvVVVFrCWSMxGNaMResEfirm
44G1NL4mzWrLzoxXVqJFe4yVlHI1j4F03812YnAd2Uf0NNaNNyMdG27VlPF/yXKdYPHEc67BeFdw
hDE7PDj1Dqe5wAzklDghyYa45Zl9a/l+TtSZh7NmpFLtoBrzKAn5iXnB3WD2Ju4Gq7yf8LaW8atw
qGdHyNJGP33CX/4CnfIIDazkI2sbuhtmGww9XLywfGi1iqAV1IOpzp2FVo8pTUPOAhHNJbH+guy0
N6RWbJbBOA6CIpx43wESZrTLGt5lXXTXeplv1JQRTYboMWQYLvWR2LjYeOPDtyTa157SJ4wVi6cT
4e5xG+1r2+EKZg+Mr/8Upc1vI5o1HJld+Ylj/TNPCz+39HjMjcnZmpODfWpaDYoem5DzkqjDWDZD
sDT6KyOr6WTR1sYAtMFBNuRVq/Uwx9nfjj06Pu6mEZkWVyK2vR+ulTwh/HOUdpKriEkdszPaIvXS
CcUOdIajeW1fYzydT6BUwsjQtaDhwAjcG6ch07GEqCkiMuVn3j2iG4jtjoWBeJzu4EqrsO9Zb8Qi
WZq3rrMZNNIV44fMT7A65cYc5r9L0tUAN80rtuv8VDZqa45MfHsq/Kd2vBkE3FKDIerEC2oj06z3
pZj/DI6L8dt47jvpW9cVNtdRaOiNRUzEyERpp1+YXoWm311V/xEda5Tw5+Bt4jiLRkDMa7rprO6t
w5/lu6X7p3bweVvFXUPBD7R+eKeMYfsH6X4Q39DGbAfruPAcFhHNzuOCdw9TxsRTW2dAB1oIKDDa
uVJ8Igj6wpz2VtLsM2lofqSX267gSS2Za2rO8jRYmhMaCLhAmIuj0Gv8cejJQR1H2Qmv67pKOqsy
YkWKpHfF33Cczao5xrJqdvOAV95wGAF0whx21G0YI5CTo75FMBAasmn+0xB2cxiapNxk6U2bpNjH
SgBcKdmaw0DLEXO5UUw2ABj2e23uGT01xiWZz85cspnukjkPQ1w1Vhu98c4pazSCqSMUkh7XhyVe
k+qlfaDL1WIzH6ZxjKFgcdDllzbtiO7znKMetQf9bwx3hRDZaTETQKautrcTLQuFwbxIWkjY1eNJ
sVPXYmUIs1Fyt1rgYimk/K7zAONekEwNHr3uJBRuRmIdrIRxPnJWawHpYdCw1MmyjQH8MtbJjA3T
4k1FxYVNmF0njYAu654fQABvoZJakGy6gVp8bG26g8w704scep6BLZm+vcs/UAFq7MsEvdN6Idsq
5K8GpweGyfg4sM0laaXuW11Kyc1955t0eEAFg7yYo7BoNYkJuvuxzmT5mhknizsGhR5jKHC3miX3
gGkvsd1/9Zq6SJ101wiBPooZ4EunvBbLeCGkSLR3vpbT49SXSPgM/umlsuhHnPIUpw/fwzjBcHf0
6oA2fSps73MohsvaL33QslB2KPiVNdp25E7fNLqP8lBHmsNZ5sIXZsNEGjcb8nTIGoxXxxLHMsb2
OPRy5D/LG0+9Ma9+VmewgrH2OVUaYxE097T392GFHpjue7fUQrmm3OOj8wKF59hzXLEZSCu3K4CA
iQIYMiaVMBEn1mqxdaJjRLptvYz0f8KfFnGZa0k3YkAwXpVLOtgrqt95zgqNJCVwlefGW8W8npdT
7WS/vEltE01/qSvX2nsSen8VuT9HYhTbgTuOdMW0oUnsSXV5wdp1xQkkImYsh+fJsz9xrU5i+EUu
dl9Vw53dasAw4vSYYYpzSgJ1a+NLr5xC4uKaP3HF54bdBOCB6Q7F35JGit4kXdUP9CJgW/qy0bP5
yK+3zXQC+KN06Yrn3+4yedwe9sZSFvooryUaLT8ibhJWIydvwm4IW3MummaxUMDKn3i9Eugn/2MP
NibKwdz1WvZj6ZOvxValP2jF3zJKPwa9HeCOWF+adI4a8tucGT9yL6eIXMkW9lr/oE96EeE1l900
XmRt5aAIpDxAv+nJbdTMPob2OiaA2B5Zma1r98muzDvHL7hgyZKlKHn5qxPP0ldrfBQwNtBNGxLf
VMfrXG1ZjsiMxxJtKGfqk8zGK6sM+To48VPl0sk1UKp9sPV9kCU6qCw3oh6X4WPlW9C4+ic76ogJ
8Z4x8ijou4Xyz7w5WgvVquYA6GQRJKqi3nLNk8oxYmqLa/sYtg7Wmp6s0XuBOMxmGG/6kz+bRVX9
wMIT2MmrQI6C+KtHYZuUbwPxDOr7/EAC8V1CzOFNKg8aRtAgdhnbenqLchHjdK/6POE6+4iN7MX2
MDdCD6q3lkU0LEFv5qIrT6MHEsmoa26tojpGlvdrWPmadfhv7s5kV3LlyrK/ktC4qCSNNDYD1cBJ
eu+3byJiQtwmgn1j7Mmvz8WozAKyBgXUtABBgPSenm5cp9OO7bP32l+66t7EGEVnza8GtD1lbF9P
O/l2nOp51NZPayD7ZQNAGcvkPCRvyr7qZsTqVAESM+XAu6uTN937MxcsqWJN/GjGBX0MW3HtKCuM
e549d/JNbLL+MGuhxUN1dZBatYzXnAOvaudSComqgj2K/K0f0bG+K9sT3+KWC69L4xcuXD78QBg1
GTMGdTP2QscyTmZuf3slX0GQGTouHFwXmCEqT5Kbm6ZLH/PzmYZ7NaysDAChtX5eN1+Qdqk7F730
04mD01i+8xgaoqfMJ4PamZ3VDH9UyTQ5CRaSqSNxvC1nfV7VwRh18t8r3e+xK/knwoubpfaSrOYt
dvJL31BW4pbe9xKb4eiOxUFNI6MinlxS98i9iU4Qqm3pO8m6cocv4YeLvAB60LmCRJ53KDqUNnl+
biANdhIXXzmooOvtgt9z9Vjm08+5Vb9sNHrtTREd1qYJHpdWHTsW+mv6QDMIBt84usui7JWwekdO
MQlMfgg08B/xAMfZcT8dtfyMZ9bcZR695vbb2EvGdz0dQ/jXV6BwjzhuVTgKfPmeV90qbd7pyLl+
7/I2Zsjj2zqJz7b5HSVUG8U9u4JS1zblBEZw8poNgLzElFPD1/4cEjH4oMlgEnbb7nrjfY9TjHRh
PDa9/q3Q6+lpMXYGkL06O/Tael1GsnxttJ8juH2WLIIRto+/2nEwG8YxrvESN1DPFfgrxg4peF7Y
+PQ4qqzNq2YVdhmUsjD5dM5ozC8FPyUtVM6+y3BXwxL6Ra8a9wfHoyKRes6pBH1keutlmaIzxylv
BmIdGABS+piMQF/a95EQ9bndgMuGSGm4sh9lnuMo2j5fKTxefsA46mLdSClFIGxnR8j2lpvakyhL
jgpeJ75EPIKxsxXZPbrPsJWHTV37cPHYTMbyS2bLpeSlg9P6IHFQeBU9Qp73POEsUav5APXl2Ahu
/0yi5mAdcqSbOiemUdsKFx7L4vj39v5ZFTZPI2whOLGY4EKK7nKSRnsRnFmG6cEgFZ+2tr5MelsG
o7EFvvu97GQcdjT47MY78B97+v4OJMfq577qlt2YxdQfx3cFGLmCmHofI3jo5Z/CXXIfPeGa9iKC
7KeKa+ryR536owvX+57s+s9o9NwwnnTh553ZHTPOD4Ga8lwJEawoawdzCTWb3zz5K2xZfe6dFu/e
toYpSDIbTnkN0wGCmcb7JT4qhN/duDNQBi4dPTSXkVl9zlYXIXN5yFj/TV6vTqRqX9dId57cynpq
ZUwpqegfFCI5dcubA6XsqkPirHceTGSEdeen0AF6tbVxaGVyq4At7QAd01PaZT+nPrSJ1PFiibH0
E6ItXT4mfXlpndF8jyge2tnjEJGfg6Q06Ed7Sp4jpZO9auW9A5RzrYV1HazhYe4Gdvli84yqPIxK
jxDQTxR/2Ak1jGtWdhh05s/EUn9qQ+jkGOYjycV3t6WgpzF/u9W4p5eVn58goL8OyV2cUeLbrNmJ
XZNxXef+p9NBJJtKMyzi+dfqRtfVwZytac29yMojmgY9VjFbu9ZqffS15egmgF8giZDhQagp5XRo
jGoM8axFm2T6Mlde8kD/DAtNTvQjojYhZSKfCLpPJCJZ1YDi08mdrPkl5tLGAtb2wiEvZdAlrQTf
GsHeeCCSwFlfUOZXeBi0F9fgqN/Wq+Zx0qHOaO2rVRCFYOVhDOVv4ifwQUwa1n1LsuI46Po07UqT
maopfmgnU2HDIecM1ccd0G9HQh2K53Vk2/X5LOiIumg5sxww6TM9mmEPdH/XNOk2G1kUVrlzQNAQ
VhDHW8Bh9DBmacHvrDZ/ZsPVGeJQJkP52JQToCzKU3eY7Fg025Mv3eTmLPYT6RliKn3MwU23Vjio
hpkPbBTr0j/VUH/AvBZHqLd+UtQe8h2FnFv9Hlcq65VSKhtpJnOho6Wmr3B87UxbfJlKG8MUzulB
o27I1x04n4busN5Ls4DKTzf0jIGJresIRRFLH9umD0jWYtndNTYb2nVS48mU+Ye3sTjK9mAY3hzO
iPLDmH6M0k7RYDBQpXX2LpDWdyARcNVHKfn80qG+Vf9aaufQZNRHdK1JjVstr0qmFU++LPcSEg9l
mOnJSnFgS0+BO+FPwlmlBVq0yQk0VLo5Zn/4/keLRT0G/71SUUo7u3uiL/HFkO47cNmr0WJtbgWY
JJS4geLJp17qdyWAtWs7T2fe+ST6RoPmB8f9qGyS97ZV3WoM5Tir+dMTaWeVHP9QPRgVwk27yNNO
lozvysVFTNe6K9dLkCsxEsigSzCiPMHtQC8vRGCIIcUH3x0nEANHymSYj/gLvoGRkmyU1X3Cj1Xz
/KdCtOdqwHhu21cv6caAriIe8F8xpRSH1GRFgNv/C+ScCF2V8mKaYtQCI33Gp9H50kt4zDYHO74L
Th6n26CutBwTcrO8+UD6g3XFu9eLFcAzkpsDyIMlGrK3Mmxo8prgslMh1sL1Lv2IbRI3ZMYkTmmC
ZW0uQjbROlk/dTQM8yq6uYPynvz2HtsElw8FByn3Cz3PSDWVoz866bMGGodkme0dZvmoSY37C8+o
aWCt1cXCwTXq76PrpkEHWXUXsz2wkhSjPiZfNuyd/cgYQheGsXdl/oPKTcRMj/FsMdc9QzX0Vk/8
YJcIcoZgtlmkT4PMBopOdOQlsdKxvugnJMblOsKR5tJKNxWdmuaDB6XeJUPXUvnB9UThe6/IwHGR
eNRRsB/SiWEvN8oFYlbO3Tb5k07rrz7CSUKE7ZeNPfNqOxrDXVx9jMMqw3UmhslKB/d2b3UnSu8C
8Ai7eFVfq+emx8IbAeQ0cseGcpcmjfnD48mAAfaWtFxEU29StFI6XRinFrR1OqQtl5W8M+gBzjDo
qjr76AqOJiVuP836NLhIFV12tt37DugI68AkDpJl2eP3+4bJTzcfeUmMklkTwl3Z8q4zcRvKY3a5
pjjokugqOLtW4NMO8didzmq6oErm4jLFeFYHAr/l7hwtuHLXdWbqIlXkbGa/jIuno+y9W/yE4Kef
CkWob8ib5zbSWG9DifX1gTBaw90zQTPbqY7wWyKoU8sMGK3qu8Tlt/PqrzYm6JAwyTLp1AGfhYHG
Cx9t9fTnzmbKhrBPMr5Gw20L0lOZgB5HI3CgS1megai0QTOzAy967ZUEirlXkx1S0EAEM4NtgD8F
kQP0YP/dlfVuGuDPJBODVaOozaLvE0Qy8Y3AjnR0I7ft2VQWpyhv7AMsmCaQB1aYvFUyygkLM31e
1LAe7Kw7cBkUR45COZah3oJ7wvJ7WeTj0JcTrMicI4eeOV/r6ddmkAMkkdAhJrxBp1QoBg/mEZFq
IYTPhtahzzdHbaq+5hmwrK0tAPushrl3iNswob5DXyrtnOtevqen10b52ZwRFspjQu0k5pbmy/vr
jrRGG20IQ9G4dOjJdE1iWdh1xtLt+233mCeBFWHDRDvh+XQZN2zuczFOhMgy3qc8gg+OH2GfznHh
Az2sAi3/3dskqg1K1djvfcJq5GCu18eaFc9u6qVxm/Pl0aMsYgedbC4ujMAYCFL7CTvhb3DoBPdj
4yz6c7VmoGcKrQ/A+wEiLBXX9SIu793K+cbQM++r6D3VNH5rg3Z2G7qEq6W39mo49W3nnnuBZGyC
aWBB5zU4aGabP1p8vwgK4YC2hEvLVDRDjmYx9jFmJCVx+rJ7dtAbaFj2m21BHjcOTD+KzEizB51a
Pr2NVgtA/kbP4XxfTPN1rbQvCnMFtlsmrwTfGKZmwa1SA2GYq4t+aiyeNC/hd7+O63nJZcVkyzuZ
3t0QfthHuvpZ3U+3iUUZtGiWs3m5fMbR/D46/Rjiez8msEDDOhu3LLQ+AIuYt746czh4vYG3u2Ow
6erH1kpm9Lv6vEorPczF5hkZMeo0GbGoseY1BfiF52g/LuSm2Q7Ffmx278TimeCijC2nCW+wvNX+
olnNs1wRgAFaoHOgL888BcR2+54tppkWGjK8/SMu2XIWTYsHYM2OJFjlGYyHjS2N/veZzik2N0Fb
ALdm41WevJi5qivsYPHS3m+mpgqVQNMGXN51z7Uiq6Jdk5WejSFbwwY/WdzcL24pD5Q1/EGzUhSj
N6jBJoN2nol9tkTfZWsJTvrpNU8alCIcH4q1yNisjC4u2/MsX/hwCIOESfJD2LKlUZ0Tn6C71BFp
ekkMmht+f1FaCf3jzSii3uc63IfuzCOeGSm26Uw7O4dq1RnHYpJ6XeoiEPfuU2e3T6YBhjF3LH/g
bA0t3DUogQ7vqb1KtGObtd7NqxEobbxVSdw8TuRI9r2B0sNNAYWlzh68SFv2Bus+P3XYCppsITWi
AaHSiLWzVy0CnWapsFnCGN9EgFrcBm2Y/uWEZlRT6pZxE7a2d9iX++OaxaFHbHHE6AdiRDyO6dSi
YBBkS5PlAvArMGp1yYf1FrcmKK+hcM4ykZSTLMWTEtIOXLV+kK9dDgnQbj0vrzSxyzs8hlZFOHwq
9Odp8KYre9QTvsoetCNE8N5EjWmz9baSNtuOOtzxvPgWjbk66qew6yHyWSAUasYHHBXbmjIbQ9eI
MJ1wvyLfylOxfYUsA0WNhiAsmUn66ZXOWzR1zU6LXOYWrYYFVjw3TfxnAWjuk0gSYWY0jh9BCOv5
YN1ITL9waX1pWvthKX7JOoUPMK1btjpm/aFj+potGrRE3OAMlL87GsWDuRYAOKLisYsqUlQ8RDnn
PUq+dXPmP7WFiMrIayDLaWxSa7Xs2yy3drOtEDgSL0GnOY9yru+jYiMjuXz4WX0slvJpGcdDTp0o
xRCfswUyc0zTF+odzi7zqs97g+CvPZ6VTN5SStAveXanjxZjLwjfoDDoWspsC9CNTu+FSI3LpI9M
bd0oQ0wOv2Q5B2xwxx0RLAjVJsJyZGOXs3PCawZqV5MCKiXscyow4pN4pO28lM9DOxydmOIKzJms
Y83JC3MDm8swtGd62GyvqYBY2Hg8uUIcEs0JO2F6Pg2+7KeMREDsm/ju2+Y50x/blE+TFTQaURM7
h8TuLkpo2N74IQldTWvAcoDTdwtrqIStLqp9vM9SC7g7w2pmL2TfOf1GCzNdBO+P54DwRTYr3iM6
/92KF1ZnhKQnFwRZ3X+Mk0EVLRp/UplHYY9xONpIe9ZU1UFpxa8VDYC2faZrrTmMU4p/CHoDHjp6
kd3VuGaVyUM7jyE9HGykgS35hSnuBqL61Atg9gQobKviLPEAY/36WnRdC/VyPuiVFZ0bhjfHhuR7
oJb1Gem2ehcGOjIuy86Nu1OXD8+YHffCjUrMTfY7T0AHZ3P99tL5wYmHbwUHcAfyMznNzqXhvXvj
cga1utDx9uOS0ZkPplsG3Q0RkVsiyO6dAYppV5bl+5TahGhXNuWuJXFfsoXu86vbNjtmgjFga0JR
M/s1SnuuncuyxR0Qx4vqGMXZZ7aOPtIo0Dj4YvskA1oIMYRZpgFf73ikYBA+Z4/zvko8nKPcM/wW
RSjoyOOGxXZZGICfkCIh0kvkKqyBE+0dFzD+XBePtEkwvizq5CzNceH7cDRA3YG/ms+9eTc2XL3x
bWxLLecjb2tmsBW/Akte7tKl/mkzKGlVEujAGekiTD8QSKdL0j5RPBbKLrH3/Zq4OxSzY2xYZqjR
sM2YEuPzszPvoAONWhK5c0r3wWnI4NKD5GcGKZtVy8JF3qJifVBFQ1DKNkystNyrsTMMYRMn5w5C
hw9N7LWgxy4cmdE4cEXe7cfNKpE6H03e8ykk43lC9z4A8JdcKsUUdA172t6ur2Kx6MtWXR4OOriz
+Sf18M9FrY0HaWD3ppwC0tE07nvO9Izb2MExrDLEXEsTbRndtjWrU3e+jV1kXRm75+04qzXivs22
jZSet5uMrA0Y/0gVj0g+SNCsHtJLBN3wrsK1dzRHDH2y+Owp0gmkPfegTqLMTxjjfDL3K0uofiWC
wxeL9TG8XuKalX7U2vGx9Jw/218oMjqM8nEAFzfnABVdcU7E9AaFGF5DGgd9lZukSTkwmhwrE99v
Kpo5NNwSqL/5GyvteqhmIAy285EZjAjo1dWJ7SMmOqvoA3tzBbmJd4c+7gM2AzpLVg6Dr/Nut75o
14Npp+MPI2u67X0T1DypUAGNa1eT7OpLaBm56nkKyq5A2TJv1IG1pssioypoHGLxuS5ds6eje0Pa
6W/pPMMZUty/4rk6mUvDTVVSrj4Kvi0pNToFUa79ZFgvROLhTcSxCVdKXFDXaxyhwkRbkHva1FPm
y+6uiUs2LZETceKf8zm7WK79HLd6WK32HanBze+lBnbawynBXHrE+8EfrhTNvqbCjcARKEz4Wrgo
i+/UoIaozU/9bO0taWGvXUnqurTauKSs8q0pg1AFCPmtN68aIZhk/YsdNbwoVHZs8CoCUx9IwUJN
2OZyXhAq8BK9uyzGII6OkudM0tpsMoDukpZseMIuavZEsW/H/hkQH1kl/P97Uy58JiQDatVmh24c
3/FgHWMucGtX8YpYWnRbI2C3aWhf4NjUSYn4rUir9jHiTyfHLtBQkYE26azyXO9DRLoIQJZzCBhl
d+4I+S4V+8kRq8W+F2ArHBiwdvJYyRzoYGLbgQSOUU+VIELFBpndwhfUxDzkLu75FH8q+s3wE+UA
PQFf5T7mEbYzHpeN3nbjfbTCOcZqrdjIfGUOxQzlr74vxEHGFZt87XHgEwywfZKbyqMl4LsubPeY
FtxsHboTPGrwwtgrLY7NCOcIaGoTD1nrnMpobO6GcmyIg2jJITZT3uVOvN+y4VzHiicOsSJs7DFc
4uYEQ+icONGun7MfrTAmTDsuRxmlAQFUdt6tmW5D5ab5KeVSgjNi4SyZ9zVbk3rARNZI8WhYcHCs
8U2w9H4f8Ew53nAzF1ao2yCN9G6/D5s9YG1PtKlcrbFzMG4IcWRfUe7aTp8otGf3MpmccDb1mCr6
1gt6eyi06TJdvEYVS+iULBgWlBVc0MAmOsFlwCHCRGA1VNKWq00wtF5gC2MfnHVsxVwgr1PDJord
nXYGlu0ggMKB0NrSb9SJe53BjzSBdPQwhA2hsbiIpkhCVVfvxSJIt+TTZTLlQ6NVISx6rhrihSYK
/j+72bhzoCDCysMfPdst+NoVzCpkvxFYX/5AzA3+bMF3yd765Wj0jntsl9S5/+qBzR0cEwcXPt+d
xqotMjX4840Sp1lQe5FHJi+qqnvWq+G9lV95kiBfxLO2r4uP3I033UIdmry7pp7XnlMS12UfLzea
CT8NPb9GdZKH3BQ+IYPw+GjDye7m/MCGSCExFaVf52g1KyBtaHI6GQyBKzw3eBWUtvg5AOmBq42P
ugZRKbNfdbKySiNpgHsPw22/LtDZXcq6qaLPbBWYKP77pofDvb4OJoESLUpapOi7qXfLPUmPu60D
eU/0+Hc2DcnBFVyjKfSF2SC8Iui1Fpgmqy8W8H1g1vB0Kvqj9CYNJIIhau4qAlkAelkKawnSObpf
TLM5shqSbffGtCQAXpoRu0TM9RzPJtQrP4JlzilXcFdPwyTGkjkYEEWGLW9kzqzKJhK+dTp+IWLJ
EHQ4xspiywu0H+y/ddz8H8XW6zdV5YmOD+AoKdLuMOSfqxZhJ9GSn3J+pA1UnBC/icVw2HKkXHjC
mnvEU4KA9g8BTyB11c+0BACXk/TcLXzHDl3OUtR4jyciWBGUxzhy96JJLD9NPbqWM/zjcPJQKbtp
vnFxSLi2pql9cyICmR5ks8Oc1mMASWyIZHlSqAwBGNRjjkmcRDpPde4AAkKnDPrVS47cz6q9x2UI
Vb3igWw2SBcDmaHThuNtueQyMtODMueB+40T++idCLBjBzLL0UAw0hu6qyYU5BXrO6mR+dBtEoe3
9lQgL6YMuJ/wVBUCY581bT5ufMCzQ78KV+EaKenTLqyNaZEirMBMxPtB/sqQen+qtOqW5ijnuWVx
V1QAT6s5D7AtIISp9TtqTYo3gQ16mqcfjL64p1mAitMUSuc6neE6rJykZH2WKCyT7mBF2/cDFNbO
nqoG+jqmB03EF5NCTuBoQ72fFkC46adIBvPQDXReuRKYn8xKmF0NcrJpVHdxVLOeyPFJDc61ns36
YmYsccdoYs+kDmPJ5T7xshzZq/VOoIP27DX5Ns1jEcqGmLKGH3EcZH6V4MKIle8oqXbu+9Z5V8Ih
hA5pZU8VLze7jgcny7K3KCYbZc8gLSekkAz3fj/QwFnMZkkDYoKaaTt+39Bq3Q3qYt4bCEz+FvyZ
SrCv7aYpWfWzq+DHy7X8ljykMM8LEq4e1777ZTGKh1gjFxAJDGXwV0SaPlANKbnPeL86rbjzvMTe
8SpgWzK8GXb7AM2oO8cOiYFYb76slFBJFjnPEXS51c6zUJ900/dWrwjnSCOmEXOqWy723EWX3zqn
9zShFCyK48XSS35j2pwj6cflzfm2JGUyPQyHghXMgXG8Jm1+4xhba284RxYmQ8AVW9YCI6+uXz3F
KpZLHMBSQReBnbfnxkvOucFVHZsoZmMvR1YfpnKn5PyT4hGyRApdNalxsfcQQY4FbOG5qjxoot+6
hm2VdmHj7ORj9fQ3mjwoxvmcrpjeGx8GOPJ0KhWKcNmvkqXrC8jItnAeSzPRgii3/UyDPRHxEQuv
ppcblxxZGLb9WB2PfTZpHF0w86K5hp09sg+svJmKh1FnmQ83SumDxgGsYE5q2Z7FKudV19dMiVVy
9KJqn+TlEUmkvxZsZ49iib7izPbxS7FUNWdIRXTHArDHmmviFrfnzd3e4qrXHXBbQI/uameVLMXG
8dbKAkBSwdbGGIlyuUq/CWO+MYC/xm360MCqhNeKWNArZ8uRJMjHQ/0AX+hm9S6uALvKcDE4B1E/
l5m+BIutXewNbhlNzFAztoa59ZIrdzQm1FjJDRXg+INeHzmklP83rPvvhI3j3/XD/8q6dn9Dsl91
s7RpnPT/x3/8ny91yb/+r3Hl/+9CzS5543//r+xw8NF//NvvqieDePdR/v7XPw7JR/XfIs3b3/6f
keZ/Cp2rtec5EJiksG3jH/82/e76f/1DM/8ppLQMJjBPStdhY/i/M82G8U/DIWTsOa5nCf4a/yuu
y33yr39Y/3Qs2+AvEZ8VGLNM6/8l0yzQ8f9bplk6tqkL6fKjGKQBtrg0f/3r4ymt4u5f/zD+R+f2
ozVqH1DY2xdoP2eqUt3r6DIJUyArL1W53HAmp6fYHuYDtZKptmBjxozC1j3i3OKCQWAgYFNunQxC
nNfCbQ6MeZwTkmybU3ga6j+TEfD+e7YD9Z3XcbEvw0nEy0Nq4Lp1k7S7IlCRP9DpunC9m90sy10m
2C450cTKajKJ13S9G4wRzSRGPh6agRMxr6oHx9s8QK66DtmxgExuaNvyOkGiLSyAcQKIb9p9/f3J
wG3Ej5M1x74rWJvYDddhEPEKVxydbzOmRaeqztOqaP5TZcduaBS+N0fg0pJFo0ayYLKO87Oqqu5k
avYnbsGKlX/P9rB2u28Oq3mfGfgFDZUWx9pb040IByRKVfne2f44hBvH0xTj/oyFASxadJLlMnyF
lL8jtbufbPrwQMaOne1sfEAXxx00/rbl0LVZH6KCyscJ75ei9nqD743PfW32Z9Mb6exA0M+pHr9j
hqHJsn0uY4VZQWrTnbmY+bxPxWqc2fkWl3n08gv5xJ/cLjV/ktGdHUkJVTV5yiG8jDsdk0S48qu6
tuRkcEdwrVmr/AdlQI+m6g5jnZT3WoR/o3SQ+TQHYiC3D2sf16FjtEcoufDTON12jNcEe4W+5cDb
N60pUX9UFZ0too73/MZ+Jml71+cuJ9ZorkdsHNihTO/O9hbaACjn2OnNgAduidP7jgAKBviS5nmW
Iz6U+JUCRlHTVeheMEvZJEzE4e+D0mRj88YwWgRb9TCflwe60IvXK8FSzrFFsubvp/XFSHGCAt8L
jbpilqKT9NY0nO5LRwGXzQLzrM3lq2YiGWleWyM/T6CLt38rEp1Ckyw5R2lLLzKGeogw47POouWs
dRqX6Fq7141VO+tOISkFii8TYfVTjCOWXrnqhZ/Bod+E6q1eedQCQOt36yEJ4RywG2yxHLDkhkho
uO96MWHmt7TuO4t2rogD2j/Fo9zs0a2m3XKiuKVhdj9sggbY04NK4AMqp4JM04a8pMphvJm5vkuW
GZm7GW7k7FAuyOYcvftyZu7HOXr4+9UnjZXQoAOdUTPZzXiEMhxDyYe865cT/TDUzdlphRXchymY
7a0MFf7v78PEunFlTe47o4U8dtEd0V0ckyqfdGs3XdMVWxb1pZeoKZNTQqnJ3/805TiZRtNyA8Pm
1GWBdSoar73G1tpea9YD3DwIXGHaH/0ynsk2mjOhbszir5YZc6uy9PMI7TO0YUdz7YaK1Gj7vx9k
QdPBpeE3arGqeZRl++YWDfYJqlle2M2zo27wh2HpOKJaVj5fCjQSCzsImm4VxOuYbosOtrdxO4v7
oQBdYwDU6pw8v9ALknFTGLIbzN0vZ8qXg2bSj4w+Gb9FY5bsyoIlwlhqhCnmrkWykLDoHO53mRWL
10vcJD+kqoubZ6HIutZ6T+GJDJSjZ4cqavKLhQT9XFYmEAn1SAMLfSDS+71tG8Y8WgNe4N9Zt5wc
ogxHJ8pv+EwJgmCepp9FV9wecO9PHeVePJ+Uy3SGFShlVn6V9+rQbQacTu/eCpW+FGP+5dkmrYI2
n/aCVbgfX8yVf7ZJFUXHBYOmSEm1btuvWJDY9oreflSdvVy02s3AG6HZppLVe6RKdlFmUV0gqsKf
7qbf3uzcgAZUnxhh+aQVGKwHRNkzugCVdCxZzoUc2mABu8wNvvSRtmaIc9Z8gKL4W0c5rSDU7WLV
NvgvcJXPDhkrF62TfXT+2aQ5/jat+Eg0qJMZbqeDrOxzpxzroZyHk1rri1bkJze7KF2x854c1vSL
bWBRRKiX+LAbds4HRj5jV7T4tLsSW0ReCph5OuM7sDxpic1iRfy4a1SgSt56C8mnUCVDMOs4qgzs
C2H6Cn/ClchQ1QZESP44ViGDmH5ktdo2nY/cf3g8uSXOFCHW8WMmjy4xar8z8Q7VGf/mUsVRkbPM
2ug54b7vJ3iAt0ff13Ct+syzryL13ouiXNhImYuPtoVTpQvkOuRh13bntR0kBtX4Yc35qcAdSKcM
7d7FH1NuDQHzcGlbcPqNSfMipW57q82f2An96LlnB4i0RC08LSzYRhj1jwom5NAPTxqQblhqzxA/
nixhP3koj3pdRDhzy1fuUwcitQMXRPdGdyPmeyBHyDyufl3SCpxWwmVW0POsIg58vflFOO9crNMP
ixAdKiQ2TB0P7t5SNCHLciWQDEqB2d/6NRT2b21eKE/I2ZGl44FqEpSPBQdsbXS+2dN95ozxsTKQ
mnou+QDqQRQ4SJirma1+VXBxbdk4kQT7ZREgZFNffZhm6+0lqGTMfpjH+mTQoffnKe0xHbwna3bR
tNz9WiRUBU6fGT6aQEzzU0fL4ZXyRGyvPBiGFMkhFehwBev0ULN4Sh0PA4w2E9fkDMVefi6rmc+2
b8pAUM9EfMRaTzmqsuaxD+FD9fYDcb6TodgZthSa3nJUiDpPIELj6TmPVBsOxsLR4rIxdwu1wFkh
zWE56CVzThhkalZ8ZVTEDdH0x52JC+rbLrKqt9IldtN+pDqytjSfItjFIZizyV1vw1h8mQXdwmva
Epwh6LlA+pLDaITdSNLbqa9dA7vAiXVsTNtqa6I5WSU8NWna4DkTb7xFoIG18SVO6kfNKfrd5B7E
b10fyMvEq+mnUf7LgaNKatg9p+Bb7J6Tl1Iyph3wAT7eegqo4hVnivsFyf/VHKqZK6rt3knX3hn6
kJzHCb0L3xuIjW6FYy0NKOt2G85F8qkr34yxDsU2hBAXp9muX1jZNAv7lqHx1RCT93fS/VIK+5wR
yiNgCsWGVFNzXsbyXBCM2wl7E2W0lGkQuFvURTcwdFBHaKqDLPWyZPWr46IblwvbBafjY++YFZhi
OIaAd2WOhne/mC9Fit3JNc0vb+tQadLxJTaY8WrBC81ULKtqGSIEB1ZM6Z2iXq6a7Cx0Sk9jizX8
KPjS0/0pbuPUfuB68ittIkRFxZKvQ3fZJWaOo6Mz6BXtPO+2tA+9GxU33gyBmlB0xTLHh7y08ZZj
rpZ1dGY79ISz0TrRWfG62uO3Mjrpt1Z8HA3SyWUD492JG0IxnIHFtP6RFV4lqVfeTmvNh8GmR8Tr
aenK84M1J+IRd6vfa+P7TMELTueXiSbwaetCnRorOgCbOM0Rq9Kow2agVYSaRu1RN2NIMSRlPYQN
mDpUf2YQEuueabgla03Ql8TinF48frMYvEq+VeRZgqnHhDTq2BJbEIF2WyAj8pV2nsfcIXucy/Jg
81JMU5rNFst6RHHfSDGSQBaPqr5a487s14fJRqjI5x8QvunU5DPYtQ1fZaUwCFLC+GIayUnI6A1t
xJ+b8YKfjvil2fxYLC0mYsNLXVmLHpDliEGoKo9mh6EbbyimTLtL9qb1yLaAK0MNtBk+x63Y24hO
cQP1ic7aKRgXtOcttZnG2cfCqwkEBAvAiWW99R/sncly5Ei6nV9Fpj2uYXZgoU3McwQZnDewJJkJ
xzw6pqfXB1ZLXd2ye2Xaa8POzMquygwC7v9wznfg2QrZVIcmLS4NoPG1/4jLhMW9nO5RT0akqgbK
pPJdBP5DcIV7hDenJ1Zq1va7yUtRkOyo9WQGKjzHU/LNwMInPF3+GmZ6fNvixReKwXI+CMKk6uij
p13h2wU1r52MF8/W6hOzK/B74n3Ksl8tlwhaVgSjQgNSD9Cb5ocBb5RkayvPzX2S+qQQet7SrlW/
tCtfXzkezKMkq94k1wWuss+uReO1siJ1DIrmEBAp4etXM5gvQMGIakKQgvzAegpjZoYZ6wItXMXS
9dk0U8tVvTjNQdU6uy2aqIqRVWN8ajo1LOu5ZT3nGtKeHN3Ru/naA4UgD+goXioreY148kcuVE7a
nqTTudRnPHfk9Zige+A+9JO9S37ntuhG9jDsjZIyv4uZSGmS6zvJfs10fU1AIz62KftAeXU3zOSO
4cuInkM6UKZtL5Syy6lK402ie6TOKAJJ625rOxNck3MxNafEbWCSjNZ32stD6ZbvinjvGyijXzKA
po9qj7Vpz71VKP562hgNp7jHkUuwzYq9Z7AsRmtrFd2wgQf4q8PfeeJcYK9EBjsXBd63ZWrA3LNe
9IEEd4liojcp6zS4OBdKyGXaOy96Cwmi14wjCxBlR/fYbTI4+YcOXgFFmnZRho3yN+yQoCZDfXJA
8TaAbSr08DvceVwMGsovN4TCA1eHUSiik4E3u6guY9lgoGnTWy5Vf1ep/suZ9QRkyq18Y0yBnXI4
BkLnG1X+KVg1sfKnj+czVBQxC7iSCSU4R73Q8R/pNQHZXX+FA0n9mcTbAAnrlsotWMaYTLlE3kod
iWEl9S0whZMv4CG2yBKx8DY7c8C2MJbiO/EyZofaCGnRTZ51137rlHEv6gS6BMSMcfS2KMzQb4mF
n8XHkJQ+2COYHGsLK0lTrty9KPjOQFaFuNlDTCArGtL5UoEFWDWu82pjiItqVEVAnkyd077PNe5N
ke90SUnZt9TcQcfmoNR4d/HYg7WdBTlae+hAmi6mtD3IKt8wvMc0CX1p403+c2T0LEYwLNBGLxOy
ESCmzbcDea7PZPVthDvvXliUdS28scz3znmqboqswBjkE6yXYlc1+h017J3P9dCCXcBPgKmATFF9
4/Jy1qZAxmm9Obr7OZLet+QNvQ1kZaG+ZbWQMSu39YgkQAyLQ++SLuDyhEXxzbJ5ETvHfh67Z6zi
BwsAMMrI7CNIug+dQL4ytECgaOpDslUfTONGvKKzi/lQFKUAq9AHCVitMwdnwSQ5WtkVt7c+trew
Dl/pwXa6Hj6Djp+H5e3HmEhy4KdD6mHNa3v7uUYV1kyNvGVJujHgCG2KhglzGTASx7qP4Ukn+s0X
Z5t4m0SmyHoU+iYywzSex0jzvyLynAxoUQvoCPc8qr7CDASEMoPnos3fncy6Tsk77p630BjDBbn0
vxn9h0TVLSevvoqCK7iUOBCQm3zY0XcZWAhlx7tUWrsuW/liyJm65WN3DsenUENtUiExsgwy7xA2
vMWmfI10B03pnJJMhsc+1dKd6sdvo3RvcWveUfc+aSzw+i6Ddz+ddIIAWF5CzvCoyQgGXVuz5M3w
nzFSIksbPY3QT55hzeJtq33nYuQPvQiBXo7ujgTqHLd5eMrDMD7p/ecA9gO4CzEmTrkkif6zqudS
aTZWSwYLHsyaGFluWuFIoIDh0WMsV8pq5bpheSDAJNhgrlw7DsWHaxigYAfOE7IwMNNnztrYucYw
Lryo2CVu8qpc/W4MGW29bSzoBs2No6OPYpvNlVZ9ovQ7jsn4mI7OCjfUNpeM/mn7N2YFfimKlOSK
rg+23nxrDUvgcCK8zioIEx5gHir4r3BWgaEzFr0mXKggeuU0Mem22VznN3Ms3X2hQSXk1VraqSfW
oR6dtHkOYwwFBk22Sgri3OjStzBTyJZphxoCjwLWGfQG88eUG2B/uEKh1YYR2/YpzR9KppzSQkar
/OgrRGUWCCQbkyifiY5buEXPCKwxH1MSrQe/yOGbK2vXgMpDaLOObJpwauyr1VPR6OhnlyopMCEO
oPetGIHsQ/4aSx5gJjRLxcelwKfH6LOZfjzomX2bXw27kiU+K5ShGnhDSCgYjlcJ0XpmD7jL7sud
jfVOn8pdjekbhRAdlfTlqych7tCzXW0eMiSyIPN5Ck5CyNfW6jL4WOg7a2XhqbVPuRgjAF3msu8F
+bJ4UCt0BlaLJ2P8UIw2mJeNyx6IjqoFTau0vrVMg/eB5aLPJO+q9icI5LrRmi2Z2NfSlhcnrrds
sJnRGBqsrzi9zm7xrEeqZnj3Ka4+C52EEcMAoWS3jK6Gp1IZcuX1EXyLPPuqS32H7exNLyAciSzf
6zk2Kuscm+ksZfRf4K0DIQLmNdTTsK0T3kwieoe1mzJUTc42SX77zik/UUk849uZYztPcPXQK0yc
15PBcDkdEQi5XXltcvS8/hCDXKdYsiGpjB2UYATL2L9QGtCjUu3OpzJqYzo41qhmHWvbTA77ygme
8C5Wi5CkFPxUHm5DkFmmNnzqqYpWeWz+1kbOkknLkSuxtbZoUDEZu3u0Efa+HGpFxQkXsGqLZ58L
03ZQgZb3zsW8qREi4ufDXVcODUiBFsp3eqQwfTRwQ87pTEGP2nw4ZIPx1vjm86jTbNqW88bk+DXX
h98F3oYp9zAUSCbWE89pPGQ7I3memgDqY4qjBDkYEcNh+Yjz2dokbnWV3POBD7VRVo+CZfGl9L5E
FG7zLjimAcatnJIYYVu+GBnnLbXBmG0GXbpBZQ8elQgirmSaLM83XwARyM0kgjtES9MtbmAdXyzd
sMkQIMgh6k9d3o07qp0lkjr7EMxfakynIDYIBS2Ak5IgmdMVdsCOxnQVuSTP6VD60VFGh5a6iFEl
EDYFmcXptK0YCxb9QxYzXpEvNezwQwrBMIw4WG1R9UsyWB4j0j/401j2xknbZZ00f3LdWAde/CAy
lKXGUB7HkLmUr7lvBKrhE7Dr72gWZcfYRIy6uXv43cBZIux1sUbCMzEYdo8AyGkvjBwTrEX7tyAu
BI67xrmbAA30Cci4teMjM3zQDw6gAzdNFcv5Fpkc1BtCqzHxbhmNnRzZLovC+8Ws/I4WGcUP7VPd
fDstHirMdeMKT6xFGGx9y9EFK+EbuzpBf2VNFxEz6wQJ7i4zpP0d/kkWGtab5dX33l6Gidmu4XUx
jRf6xk77fZ6VzzZ+Rq1xbr7AI5+1W3wUv5pi0rYAZcDHANqA00fx2FOU9LDkAspPulwDr5F614aA
BXBtbn0sQLJKL0aTilPVyOSMwWkVqpJoaEZ1a0MZD0heNl3aeGvkThsaXYItizfX8LRFWB9aCLM2
9xqi08yFsS6/BGKsbeuLYsEMhCYTch7xpJgUGNMRZJKtHEEvgS+lWiFEp6d03iGsQ1ol7ANHRl34
xdIqjQ9DcnjYDhPTZLi1aWutgS7x1EKCrQgZWLuqcJjSFh8w042tjMKXCqUjcDKsYWiQnJCRsNPK
/qgBfAnwYCElyo6oObUFHtlgmWnONgzGi9IwRaZmvtRJy0qJwRxQ7KX2hAKQo9hrpr0yGG/HCDpJ
rhPrCXhQZDZo1CUzNIDWPaNbejjQPPVHknpPFS65Ci7sQmuGD5PoBZykgMpSY130R7I4bpMFJ0ua
3dWrOIrLV9dHqNXOAv+qtZb5IOfOgIwsSP9UL2GzGVIyhbqRD9Ao62uXH2KjHg6pubM1h3Qax0Ek
wxinaKytIV1UwApApU0q1KIeEsK0FRFZ+MTMpH+kMDMPuo79sJa/KbRwjXHSeYGPJ2jGL04A2cgf
vQ61qxMkYn0ZMepJy2xZ5vfDuopdkuzI6NjlXbnqCkY5COArODWss+nmwp3hvlu+o7YDvhjBkuOo
mvy36pn6jzQPXMkYtqamH/d5TfGlt8Ufdn34uHSxL+lAFijJI1RkTwDynb3StT3onJPpZNhU4Xye
sjx4Lu283ZRRrA6K9vZQ+Bw+PXISnz8zwJr6pBfZuHUaJtgpZGZPpiTLPERL4bvaOurC36beA+lM
YId1ZVeR6+F0HEf5R2MxbxkTwEKCrR6KeBVwxIivpkeW74eo0yrhvBo8dCtsqufaLiuqRdLjC8hL
+Ti+jOH4yxiWlt4iS7V0pFux+mxm4GiVIvTIuvyJDMZv0D5yYTUFyk9kAoMtJLnNYD7r0Wlv2HVv
thGKhergsZCPuxW8+3uZlq8ZTwm6DYffDmG3Csv2UCeMXaAC4oIeaYtVzb8ZSdNb2uRo8VVaHTzH
Kw9RyKpTdwxYnnXSHywADGyxjnkwTssEHwjIUrJupgY2a+4dTKf3DlbVn5DuPZCTzX8hdc9J3PZI
PtNugR4R3HJoEl54+vnVAehYZ2E569oqPrXw7NDqLHAe9Gs2DlBpJTUeeIFY+a9dUCi2cTUwxxDK
M2Ud4JSnSA5UxRJZegk+pGt7HVJccLPzYtpY8FAWHJj1Sq/Zwbol3ledaWMFd21Rs4VdQR0P1thd
X1RZvSdgM9asr4EszF+cdEtoO7CJGrFEVByrQHttWbJvQgL/nLa55LFsSbfDW2a4+rCOHUoHGQK0
Ts1ngsotdsRo5raVU9+IObFIWTeuhZ9jYU/BhTXhKp9Qycg8qXd+hM+uYP7geYwJe0Tvy8muXiMZ
W2QcRPIQ4gGYFMd/Bh6t+pVVvkWvIH/LQj81gf7aCpcE0ja+K6dBOjigXqEWo5nL5XOXpTnOy+o9
q7N326aBLg2pQ5wAE8Xi1y9YfyFymS3Y9Yom4In1IaNeI370GWeOjBCWU2jFSLoLRKkuO7qC+7Eg
QK3op2FRwOiFsojNPGnR/zM7UqxmtgocwhIc1B+DuBNrsMqrqJ0S20R6iN0E/5eR/LIh7lqKPqU0
FJeArhEPHby2Mc02gvlnDzYbEeoQwzLEW0WWvhNHymImLN+8BDaU26H84iaCXDmcIxHLh2JwASmn
CNhT2DbJyxSCHxQ1Y1GH2txWyVttE4ZaEkXNgYHPlora3eCjGxCIP7E+aQ5j7a7L2nzPSKanaShN
NljI7UaWvqxoSpSicKj8kuK+9/9AQi83MuiYHtd5utQIN0C4NLGc17rbEAMrizqw0LLXx51tlZ/t
qEdbss+eaLLLlW9mJ7c2v+ErICWK2YwoJrDFSD+YtviobG0fuIB4XfPTdMcJzE+/lgGTcivZ9fgZ
V3MUfWSP8tIT+LrIumQ8pPk9UNo979qd4+Hp6ELuttLdQRPDxeqBwUsz4nX4iH+HKqL8IK12G5XN
RneROY4AlFMWnUvpQf2ahnOjo28eEJ1hhvQeO56qSXO+q9xAfj03kblH5iXdJuq5fVgM/jYux43m
KWjRaGizpn+PBAjuvnDPDUOCth8A3qTWpekZYxGb2i5w7iYAFkAms9xE4BDgG0ipBRXQ2YXeRcYz
Dn3Egi8qcdM9C3eayKl2LoDNN0YePLrTnD/VBR37puncUtPaER+G4XYX6VqfUUDKjVf8sjphYsSQ
r2I8lFPv7/RUeAS90Q04wzZrGcuk84igVp+Jgx5yYpm/wPqf7aKOETAqsOXgSB4uyPT6iHflGAlQ
GInm1kCcok3uRSDBIsWQOkXnF1sOQyYjeuorKvJAoJVxBU9QYU5HxaiC6J9dWlfdEb3ODsIU2Ggr
/650XERm3uLs6OSzYNB8yzoqhcJPXZb+FZVi27wSw2KsyoZVuIEbDosrkyJlHEhPX5c+gR5eN9uH
ghCxvaA8ibyZ/2QRpmwl0adhN991pJDeGzQV00BclhsF+6ntzqXu7oRCZY1EEm8HKvBBohayVPJb
ExV9s/ZSZ07woHNOIlojy6NHYRBXLWkHCe9wh1sLQRP7HXjiucfaY2Z0BF/ge5beUDNebLlwbV65
BbFAXEgRNGlYd8+G323imFGzB0xhVbKHAg5me8TpYFuetDfhgdgWzT4BX7CsU9bUkVExmik3Pqf4
smHvPZdFfHNeKg0dqhbraOMrY9h2XbS0pw6qD136svbZo7hBxHttqUtm88zYyEfT2rRYPjARHMth
xwEan4kGyNjsAQdaZ4Yh1m5l3uapuTHWeMNomJiq8O/rGyYg8Ij4jvH91dNuh/PmuzY9GHP1HKUe
WywAmLQGsJgY2j7aDe7bvkX0y2/iOe/kIe3Q+9YcF8KviKTSvwGzt8iGBSIE+mWtog2gTQeqqKHL
MTZOpX8MUh4oQ9870/6K5zFJFds9hpLE2+hG8xbjS+USKY+mKz5E18ZHPQrKha8YbVh6rC9wC+PF
duO9VgTWYSCMfME4lktN+gtM0TtnSm5RRqA6A7NHr5/VlekAD9ojnzrvSbFtsc8VGohwDF5lXv6G
xM+xXOG2hKmxGuF4jfq9t3jjXSbICzcvvqIwrbcACL46XV5JjlmmFUMmO8fVqI2CTrwx8nLT57w8
eXqM5AzuCjO41J6+Bd4l+bNiyY1Konlchj1Wh3yqtetwnc/DoCRiSDh/yctGnItGvuQ0tCGVDR7n
YxzlhDVbnbci7WenV6I913DVaVDPo+6RvwAIfFWDxZ4o2M4DfP5N2xfwSmdLuW4NixaV7lojimAq
wu7UpJpCXoyFwyUUkXyzQxgQ3BfrPlFcocCVytoGzveDqycWXADvMQVEdIwmdSNsuSNzrDkGDtMk
rinw6PljLdSIVEeYq9rJi5ekuBYn10dLxoAuWmtOe7UxAKzRkO5dPlwDvKdutssJ5d6yVDDow7L/
0mMPAK3327X7lgD60SXn/ZshfLzoXNYTeZsjcxfFLTHsrTkb7xCVYtViQNxU1yCT0bpNCAVRJYO5
5APV6bPZphBPElZ5Wqz9doI2vsUkvcVTSUQmvt7V9GdszLWdND124PwYq4g3d94HQ3Wddo5dqcdx
HjE3AIbYBAbVEeMllAMciGNqumuz1j/Y4OSzNZh+xECe5zbVpo9CncYM4mej+5xfjsGH4xenohkK
SHKU/34NuQuv7K5Dl7KKQXw5kYQhwgEORz85i2g60JaXqK3Yumf2iXcjAU5GbR628lqzRZvKWcQY
8eB1o3r1m8R5qFR94O+fbfjescwsh4cxgHBmInxkFieQAPYRyVjYUvmoIiYKfmc9DUmgdhaRz8J2
fnVeqh2botOOPz9y7I7lnG5nn56wgz1SrlJRp5njPbFTfyvqPx1ai4OpsS8Y8PfvHMX6H3dpujZ1
uOReVL45DQRGknyjbZjFWBcNpzwlgw/xtJ8uuhKsblv6lKRgG4R0emJTdCncXiwEAJB9OMMrQnv4
PQRm8ksruN59y3hkMlCjmcdHGk2ufe+a9MYRA3M0GdoDtd46nvjQZFKxVacgH4BdbXQct1ffXTGh
HLZpK9gnkBmAxY0yLyjVq9Pp9VorjBChZSJ3CPYBniSMaoo/AK7g2cXF0Y6tG4INAM8aPF2njKw3
is5xzfWk8Jfp5psU4IeHontyksZBISa+UsnytQQySONT7oORdUjlIp1CLK3IeUnm7Zg9/7luUu/U
Mo6KF21gglDZxW5oxAvpfFyC2HxNixGVtiFuhlAK1XUbM4XQ7N1/eBhiiHaDwO9EAI22sUEiccDB
CArQqVWJ/NTM4taTNdkU7gOWsGQderBwACNdaaXDoxJDeIwxny8SBLhrY8JF4iFERycQZFdpF9k1
aqfsagKsOSB2uifzz35+yZjyAAmOS2cJEFLrMN7AL62XTWkdcjpAXNMFLILkm3U007ZxFmfpigql
Gt2DhPm/sDwdXm9t50uaugN6IhQiJNVQtLi4X3yUTVYO1aw1HwjPU89xSxvX9bByggjzJYW4+9IX
4TUto/JAe6AY3CM97ZkNnF3WyAt/UNnaEZBDEPTSmCFJcorIOOOpbHdVq7FPaRpaAA6XYMbzGXYL
Wg1HWuMgxZ86UWydwLwITsvRHtItEsn4HHvtrzzpiieLQyBqS7GBLZMfCF8HNF0dZXzuC0aP6K7l
ig9/OGK+RQQUSea6GIxCPa4PZKo9aiZ/HOKCX6xqFyjO0co2wQ84uPY9hrWFOdZrvAQz+8kI9yS2
p+chNNJzA8OsQdLN6TetBg1CuRC4cZHx3ltC0YhhWlmSo4lIgMc+bqyl4KjrfBgFOKTfUycEQC73
aKoXSY/8IWEddMjLc1N6ryTTvcYxLWzB8wSPDNtGbJN3sJzEekhIOBAWhn4ULNaG5IFg2ets44Z3
ZsEY5wgXbiDt4s9k8W1DDCtSum8jmamyfXXI/QrZkVcCf9B+JcXeH2hHtKou1rU+kEvqD7/yXn2i
eCxpD+SpNsM33SdaA5l6T37o3Js7Cg5kp87a4NUbCsOUoGdWTw2iwVDiEa6ECNdRCM6MwWaYm2/D
nNtgjZG/ZsPwp0bgMqKDXehejCKnty656FHOIOENuuRsMrSh1wVZ2n1oQeOuqwohrij5e6b0azKY
krWLEYL4AIrQEGI2yhzEPsOU8bCP0bOv4+5g7XmEy7HSMboeSA0+Y8uhEHbsZJPXDfkMGbJlsXLx
DJG/Yx0hMxP2OJi3IOR5EI1dLyBd3EPJ4Yz9dnbTjlGzjcPgrEXFsApG81ZoyTUMCXrC7wb8NECp
Bk9TdeKlVekeSyyY7XoNKo61NAHR6sEvk1cPveaq5uHyHyOH+QJoYoZyqj6GdXeco25/+kqUc/eB
lZ9FbEvcW2c7V5IilPGZhWDFzXfemJNpQMhP2I+ARmvc9VnNWrPFE5zB9ioISDUq+VgVLJZ1dL4M
PVdzQnFhYqNkIrfUOhrnXL1gmHxzgOKJZz/DMR2i5j40bvopumhNab8sKoo1BeZokcdMrjQ8N07O
u6SzteD1YABd/m79gGEVkwHXwUMEJeiFpQRAA5QTsergu6jpBPfqnsb0eipoj6IiMdcDGMFRC1zE
RKnrzIvx4pUkrWYVtw5ytVqz1gnCjzWr/WqhMe+nQHEx5UEywQQX76awf+uqTm0Kh+lQDtucuBd1
9HsNpIWBYHpqt5Xa9onjX1GqcihVBnd4LCemX46HiLYH3gDIBox1e/n5IhyYPoVlvThcqH/9UqYA
dU3t5KHyLMQ5hk999Ekh+vkZaafi/PMj4GH/+JHto7FDjMxMZ2Rg75RAo51Ys8UqS/KlMj1xImXI
uqR2iJK84/l0zemSSYy7oyVZhc8//eeXqGovdmSGBxBAxIeHatxIeGQX22vYFRKyu55zws8/XzrU
7yJlpN26jL6c2hEPgTHFNwDerFCmR41D8YHbzdxNZoAD09hIrh6OpNhC0svADRpiu6IvtM9x2zEB
jF+LfqwfGvJ0HAXYs/P06uDLr2CS+Q3Z8Bp34NqJQu88+UP5LlXyVE1jeyl/PCKaa+07kZNr1DdX
17R3/99r9GMaehpLTENfhcpboJ+/w6jIsQv9/KP99//476aJ2+c/Nxvd+9/fv//P/8NfdiPTJkFR
93XdMBxKFeGL/2U3wlKkYySydR0VIv4h759uI9f/D901/xmb6Dj/YVmObXiCf43gf5z/J4vRvxqM
hK67gmrbml1ORDi67r8ZjOJSR+ScN+3KQaGyikHanoSVqs3oxRje4qDCD1M+wxvyPhox7FGLes+s
xnS23BFr9QSF12S2p1y27anp4vZU4zpuGf3x858vcL6jHWGG3mvlG79zORqPUdSYB41R5dqkOPzL
BPcvHrj/hk0WL1PeYoL6+RP/PQaSv5HNB0z1bQnTM6x/i4HMa28YQDAwOcblY4nWh+UQmfu4KMV2
tBh9suuMaYYRGpACO+IuENeuK8gosIPjP7+UnfcRl5p2rDzw5iUNEUP2dOk1kc6gXzpHIx7lWULG
eYTKiAI5DG/1hPickQjidEJbz0UbTWco+JdaTPUundSjjSl3mwYT/6EAHyx77beEuuicC84jP2dT
6iFNhiJmXUrUn5Ubex++0OaQ99ZhWF4ccNoEBNKiivBpPzEJ18ULHRaiwRw0MuR/jFAglr1eNeuE
A/61jMzzpFnNt+UPrwag6L893v+wHP794zZd3HP/ErvJUEPMVjdSQrDEGfOj+3eLGr1WKnJpZAAx
KOGKFEm7PgDHWk4dqgkQW2zD8mJ4jAbvWM0027QoNNhtJg0nXtInhf9jzWAdDihd66nA16yWA6CZ
fZipV/SEOnjtMLqXfmPv2wlUUGTr8u5p5hPhCM+ll4ijGxF+VQ+1c6cxop4O13HnW8xlJLu62iVW
GCMClQnZLonB6s5Garoz69x69hMzX8nSYP3qechajcG5A3LpyTvAiYbmTAci7G4rr46XuHUiiFyi
BuTJwY1/ah85qdjrPrD/GQl662NSjvS0PaLAQ9TUs/Nuiu94apJ9iJfw4GmxtR+c9KsjGXqf2n54
NhxoxZ7V7UwrhsRjFICJ5y/dNPnXef1RbkZKkI/CCEiSIdmHkWz4qTmZf6965k4KQCOzgJLnRke9
yYAPsWuW2m9Wk+Hmjq1nQgLNlRuXeKQA5M8EZgSKU1dtWzwIgAz5FDLLpICknQAMB52h9G3k26ge
/iD2uUtMvt1iCKryPeKK3sa186xiQaC5P9iXNPa+8bHARcVWeKHE3WSufAvAwq/NmNwGjYyJg9XO
YWVlnnbnCDXwqQyajZfdG67QV9P2i4sZMgpTqhuv+ogxDgGw+54EbC3KgeiauGAwkcm+2Vq2RVlH
1sONmbBLchEtfpox6vBntmIyPaSKpLyi8yBVgQx4LNzyrRi87IPJB0vusmuOYeLaT3XZH6v513P2
lWjTxn5DCGKgtrImmjPSDYEWflQHz+rLF4Rggh0EV/qiClk/APYd31zndXAJULMbF2WBVTWPiWSv
1WNonCuErEKo9o/X2VAMzEsGR2Qbf0wMcpYRBdFjDQCtnQgO7arp1ZHywUj5b7slEqjFAOMhztHw
wQm3TIyDhQ3/gIQvs+rs56nDIFkHWcwOrRFr28fZnljlPvK98FKB0yIZL+h/0c7C8ceYmDHeQbpH
ItaUgKMzO9cEjsRPzYmiO0GsMz8E+f/+DSq31NWBPj0JzNMkXbXbcn5zFTLjOp3W3jjmHzagXw7/
LFqyzOGVTWuZHBN4eYc29u5xnVR71yT6m8vi6jlJf+lBFwULEUbpW0pwyYoRAghcW9sWSR+sCygS
J09v2k2Tsc+3od2X5I+SeoASJwf1vq1yrz8b1nivVTkZK0TPzcEfzewWacDfm85GAIHF4qtw2/Cs
TVZ4dje8na0UMHrmV429AAwtHQPpzwkyB7YU9jjcvFkbaPveVc3vHLIjRtWcmJsiq+nh5t8hWQwO
QIdVjU5IoYkEf7jipAsuWTsEl58fqciDKQqlfGXWxv6/PmX/zQfMNe0IDw2obnjWXD+41AN/P2Td
3MTV01bDqpn76AUnaLmrfPgUNLDjxZae9jKhKM8GtlgtCVN86lrzWApGchpGiwzUfRID1sXDRZxp
V6GDwDi2Qb0Cwaucho84YRYwNLpJRJ+H5ggd7DnABYEcZ+bSzZrAmEUU0wC2EUwyxpMtWEshALdO
ltNaz5NktPvzU9Q35I6IV10x62lNcTbnL4mhwzmAF7s0DKBncB+Lx8KvqidHd8wjlzACXRjFTzV7
4gfJ2/3zs6Dr9CctE2szSasHItH0p64p0PW3tXEk+0p/Ig3dWslpQHWFrXCuRqzX3iQyRU7WdP75
afOasoD5v1x8juHMtdHfKw3MLkwifdPB8m0IiHX/+k2hmVJCkyYowZ8XQCYueOS+Bl9WcVZXENqe
0gncEVMhVLqI/8Yb454cHgv3SjCwQ+O4fQMANX8Xkz8+QRiYp9bmBJngxz1dpuU9jIYi2eAVIm1l
LhwGCHzHVvcJrZsDGRz7okWJfTGcoONYdfBg+/WDMc+7rNI+gCm1dgVrNYQRGnZLO3+u26Ylbchk
dODU7XXqX//6oxBUyaunNPZnnrinFZSYvktwpRh+tSFWu9+DoYeFBxgUUV+67iez+5RRd6t8QpGD
1j6NTlI+mq324ZUcpyJOLkbc5092wBwyTFRy6hySf6cWibYfWs/mrB+tDPPSoPFah3U/vjUsmJrA
d7edj+qDBwJKR8/vdy0lASxMp2EIq03s++2+0PN099fV1Ma6x0mgFXsyLiTxWRM+QBSA67Iq2kck
3S6IR/J80VEt6yiLHhNvNAGFg4+lkb7CKFOkIeJWZ9gpQEew0Oia9HukfDj/dXOJESJ3hhk51pPp
A/4vsLW6lOupLOyNXlfFukC68QDBjXUM+mEwruy0Cidk/C9McbDAmJgYGa+eFnxZOHte6T80SGAe
CtbSs/cs6LFsVsPup0LCkEl4U5Gt+pLvYcxdSodompfast0dDqt674pxydotIqzAju+jN3xJF9F3
407fVmV4+0w1uMI40NtFqoFI/+spMkLr7efoQ9vFUqlxUHDI+xgM/fLnsWnnZwdOGvubnws7T7i5
dLMfIdDqyas00Ztmc6ka0uIvtbgAgwbvpDv+dbz2Av1N6Plro+1mx3s9fqR1DIu8h1WJkZDddB77
1zJiJhC7WHpyw7jkBFxIUFBTvAYrzSrXkr+YKbB/suMaNnfUR7uEs3suzOopnHboR9h1VKV9ceYv
dQV5Fj0NVwsUpwjNGTXe/KL8fHE5iMDvzf+0AN0PAdZlcUm1CHOWwVlgxsYiR928C/XuVYsREeao
z9/yLB6Z5wIViru62oEeBSPbRNToWTtrW8YrSCxkHGYr313ijSRDd5al3aruwTNQAD7+9cUcs6Ui
N4vUmPmqsCp2F4O8mLAjljoEKtcu7D+hY13AopQvBEIvLIFYB+HyVgjF2LX3jj8P8fA/mTqv5bax
aNt+EaqQN/Aq5ixR2S8o2ZaR40bYwNefAajvPeeFRVJut0UirDDnmHQh5/agMbwF7daZ98gxBahc
x9jQUK6jFoWaztbxUbaqWTn2t260xVdd/5WTcC+VIfpt2P7OHE/+CqOYwOy8zTYCq39E50LUtNAI
Kk7cXv62ogGigx3v4zHPccUxLAEeRjEXQocHdug/RKnJ7IKzxApG+4Kcebxid/OheUoOlNmCE7h5
/en5zXxDXj77AZgmgq5u0+QjSMLZLViUxril+H7zk4HtyVi9ZIU1XHLhlhu87Ycy36d+Ra+FhUfg
vfGstZbH8VrVrdgT2Gy9Ngwck7H52+exAUcnmPx1hWvyQapO3vKoHfZDjCDZV9ZaaMq6UymrzShB
ExQA8vZObTIkBJn0mfXiaRLFHaPaPhLl+NanPgjYOP6tad0fKgxukjh4I9cbfmt936zRfv1udK4y
VfFLoS8/pLWP1gpWwq1wHO2Qt63drQr0kmjypEY8TTFU41OJGWkzVu2T4dnV588p5uASf2R+CaE3
y76KOoVwJD+We8ckBfnu0larn1vJwMeeCNwDzDpB8Q5697xcR5ls9etcWBFKTerH+VJp9G+TrtRB
JYH3JGNa+ZKF/7XuOAJVKt3jwFmOrHHzcwHtdBh+WoljVnNDviSNgDYV158jOSVapenPk2/F+6Sy
X5IeEypXNPsNKBPNk9gRimZeh/nC0fUv5Vh+oRQTf0elIyu3s20+EnojWTc8dBwyN2nVwx2r4aOw
S/8DT5yzjejTgRu43scYmrN7b9XkLk6SEqwJAe9iaziivvWlxb+Cu0YQOgiqImFfQAbKG+ObnI7E
Tl5QyiI5ijPGuE6nvWm6jmCRYKcJqR+MAFKEJrf59P1yAAHJhgOW3KaxTZLIbM4gc65h8rr3d+ME
z61pnDsfa3duze9O0tqPtrVzA/UnbcNho7W29V5GVEegg6BMVxoqaQBq95+PcxApaERlDvecAEtw
ry/Uwc9SFdW7lkpWPT4doogm7dIRQwLPAXj/zpvoC8ocxn8lkSvkXAC84I+XyXaF3d3igM6mfaHF
bK+4WzZQYX7prJq90HyijaIeFon7towG/bFxjnUYv/iEm7ae7ZKfN+JkTxvksaVNpRRbxAsqKy5O
6CfzN4sN+cRC7hN+g/kQ170bnLDRgzmie7RC6zaW3QdiRZJ9Yzw/Gz9CQZ/Mc0XbD3zIfe1304hf
Eq4KapEkfgwnzrv/fQa2i0gaV3zTjamLaaMfbhBQnKIo/jfUUfGiuZyeoWOwbyVcyWyt7gIjhqv8
fJCYHtTWFNHA0TRi8txeRSid51Kmj2hKWaagmiN9JQ6uzjiWD6KP6pPTtYwj0CCwf0pqE5GAa6OX
L+fOBQI+HrBE0KblxWYKcyiYhXeCvYUUW6fjLLqOYcBc1pf/v7Y32N9iqkAk/3M3DN9KEroU7UlJ
tM378myauq1qSrABfUXtEk+s+600PKVEVgCHmO9o80WzrsY0fqpQ8R+G2pg4Ku3C346J9IlY8dyN
l0bNK/EJfxUpHECduVJUgXgiv7yK1k2ggk01aO7aduRG850eArfdbGSNODn1evuaTJy8SV5jzJ3Z
PH78ZiHjeiF+r9xFqCbmNRNOxED7xmHa7mFgn23PGj9sFwhB7b6XSHMRjrvErccjLGfowF1srPPC
805R0B31sJ2uBAKDYOREXfRyunPOLIN9EytVoNbzQxk/NU7vnNIwMs5gs6zNz9VOgh3fRLVPXi+e
2HM6VjgblLpj+966oALw62JkqOFjXWkV3GMeaPc87GGoYLEC8ep3X7OvdsDqf89HAz9W7cUPvRlr
b16CFcFFz/foJgYaNpL5VrmViGtfp8McA4R7qW6au+EGj9BmJLmLryVRCNeA1gBlYUs57IWHqLby
l1Zrw33V57/BCqZsJcHIwB0SH2SCmDIxzuPE221jNydX90DfOm7xVsnb0qDiq2C04DpbVTr505Ql
RLnOReOcdcZggblTa/efXpwml5b56hrtCN11Ru/InULsK6cB/JnbRD/06U1SWl5qf1IHvPYn1YXl
ZXmovKuFZalqB/Anfe5y8tTTCsbMtnGcer/UeCIw26trayc+5ZyrH8wYZ05F0MqiOkBdSOHIzC3z
6ITVxl2QTo77uyFHd99a3ngtJz+/TrpkMMQM81KW5Lgurvy+6xErjeOfabCb89Qk5SZLmFT8VH05
NFBCc2rk1cMwPzjoD+bxQl0F58YYLhS9r25AHVhXpfNWV68Dh/GrR+TSvfPRf5NU2jRpeA3dUD4F
A9kwU3iuNW419TzgY/bBzr7XyJuCP/Nsm1F9+TnVq9To7kHmFi+4dSrRoYaVwngZ4upRb7WjVzba
Y5yikaFQMU+2hnK8DCNqY68Z9jRm8ZkEMJCjbG5use6jrLUMuqsMbKKsUbnsPMEGLMJ3fxnZhy33
PM91XiE096flla18dU7D8hhXaHuItR/hWzQz+YS//VK5xscyo8SBbhPLwG9VqugWxoJ0j0GHfrHM
A0ufGF6Hv+RnRujXb/AkkudUzr2F78q7HIBFt+QvrNyIDd5ydEVy33nVeTRlcNVJYX4GbgyZUk3D
QfPb6XloM8riKSdvIuBlhnjsoZvaaGswnsFulOX7UDu77mdYSW2LGiU6JVR26E7np9nyVLkgVAZS
gvadqw4aOmZUzllxiLC5KRZbq+Vrtqmtdn7WgGwy0eeGgl1xlUUAG7W8gO7qi4jIz4SaH6IspMxK
fLWCUIqADddQjr6xFalnzycDZRO8FPCxiOKOpovixQokncA8iOyl/eY6LXYhq3UgHSid1WO29eEJ
A1HHCabXdCgwcdXZ0Gq5lwS/P6SK7zAK/LtXejmrzLQkP4Ko5Bxf5DpqsvEegX5FWVlgD+kdddeR
hjylMdRcupd8lVYzCRPl+LwUvZYyiTejT1BqK1hCO4MV/+2iBk88AAK04d25ru38kRX6Lw8C44k4
JS6RLBmfKZBWEtnG+udzqDL+7qw1DkVBOeTSzb+XKnjV5ZAdqsF/1jWrStckG9SxdC4ZF86dEqg2
68wsr62Tftt9Mj7+FAFWbavHNCeqQrpfMuvHX2ZZcmWQTCkMG0ehVWGN8dHdkipufLbol4lRM6G7
ay4s1Ty3Ll5IsGzjcMCWaU1/FWm/Qz+6yVCrXlg55KcgBJrpMqffZDlc6w69LqEJMe0dGwIgnVG1
jlORv7g9Gw0AA1S0QxNu0RcmG4aTyd0u0a82Xl3zU17WPkHPLua6VsOu8ODEnuDCj45+yBgJkCgN
FXyCRDRhXVlJE4exHSKAdyyOr5aSRliD/W9k3MXfqN9YpwrWzDm1VcA4BlDVplIgU70pmElr9UbU
NhIxkE0hvlUF2GIoN/nShC5/ZH6ZZq39QIQtVpB5KeTOyEyLCvUQhfDPsY8eYkHuAVTJ8stDpOe1
05c25i8A8r5Chq5eRSgmmDi8l3pXvIm0SA8wSuCZC/bGal4ZmyqxL13TAz0vhLFDQPlVGwCxnJn0
tjwjhQCoPUZIElbG5mn5gNtMC7ZJ37IPR3K3CgpfPy8PpfD2QVxPR7+OjsaQZeXKHbCyOjiDXOQH
y66DjIR8P9oVgNxCt15d4k7/aygKW5VrdGGqSceL5SEdejCE9mBZVrwBdsusZuQgW2VSccVoH3U2
ho8KnxeIyzkRLZlhC0Gnrn48lfdcylcl6uRzKV7GSaiPWgLed7D6pQzezzkqGZDUugZiiyk+oOTI
RMeaFl6zL4qMsprkjvNk1vlFaaXYekAfLqKN/ntIAR8GGaqnGKu7RoTgN7dccjSC6fFnWRMo2OjD
MGyGnqw5Bd/zQXhW88aujrwVZz7J/LHFTQl9igkXh9Dy1Bzau9onFmx6KwqS30K0e2J7JXNRBS/Y
T9P1pAfg+SS2CLBX7b6aiKH/GfKHYZgyU33Cgo5yiCeJyciJku4pweNy1B0f60EdAZYWTPBO/vww
/pSBQHtNosqJLAizR5MsqpN0CGpuk847TnxxoIrS5BhIZ0nSc56dZseiAMQBfQ4QaM0Sl/CteA8m
Rz0SI7epMLBdIicdH/Uh+vvTkoSG9UbaJ0eLl1ORmV2PJImVSTsygush7ZkmN4jSMN5EMUzb5coh
zC8S/rQPlzza/fJ2GiBfHYN+CLBROv7JYgAeq6T7to38FBliQAhFMGrjlupgZ0qsas1Z6dzprpbd
2SdAdP3eYxh5yEPD2KVDXN+zhrufo9fhX0O7x563NfCz/p8Bjoo8fZPXgFyjQYgLQlyOFqkn6+Wl
MZbnhE3+g+9o1Nx9Fk2k581AKIPzL86aE/REAMoM/8vKff6ZKg4TCwPiZmFAwi8jEUHewBeikGO9
UJjBHPSIuIrg8ODSkPM7F6qsrZM1yWH9Kp6LV5TCyAgMVK6JphMrxpSRLVwGirN9dgZCvQ0RlezY
pv92eXmfIHRbFptWhG/XBQd/yTErPCzzB+kxDmpodgf5hBQp2nhO2P88a1OwPBbb1HOOcYQ25pUU
J+vuxdHOVIV6a5tCv7aB+0cFDIGZARr7ZZe8PLiT77BRdPK1Ri7XrjCh0y3jAcBxPVN748M3R+1O
cCkxrZfepLkc+6h6r/L6NZm/1oTvIwattl/uuVVrMJWf75pjfa7aJn12e++TCooSVTXdPYIIElam
8VLaxGv9n2dKEbWkk7US4Em5GHqBxj3NLXI5+JSW9zT/GKu5qSy64dGCjnlgyHkrZZndzP6qNV73
1FnQ2n/GmM4oTlPLzS/G903+PBi8IijkJhsFRl4UrXsRgi5amg8Yusa50PQ/wgfjy4Qxf6kLED3g
7c0TDAextQW8Ydu220MTsmZsCrt5ynW3XP1sFr1B2zpjbqMmVNGhDkn5gxKjPQ2hTVR25FY7axqC
J7QOCCOX6UxlpmciuoqNQWm9lnUjb8uDLsaAHCFcJ1ozz/b84tGYN3F2PlzdyAhu+TDJ1yQ2n8AU
guWZpx3zq7FLp/PPoevZzyRwEiwUMWuIqv3AmHyzXMzZDmGzdeOn5S1hGf6R+GDst/Nc28/sO+Hv
2RH1fJKDWuSK5hZc2UkkUGMQH3JHO+mOtWuxJzwuo9bUh2IY2oiHw8B3nsF9cl630SkGMHGtG8yj
P9e9pfYYG6CmymoQ6pLo+GB1rb4NoZEhBD5S8brfNhGvOLTCB76Jm5dZJB5NBtOmeXMhTTfC716k
K9Re34YW9lfXHTT0mXPsaR8an2VVflZeYZ2YuHzIsAjOhd/NonO/+Wpt49ynhXoNMwuEBxt+oifE
KnKJr4kbghIyH+FfFKxNE/dYDaQZUkGV6bvAh+FjNvtlUKunUXmZgv5m0k9u+qEtDp5LvGNgJfIM
YM3d/nz+sZy5Ex6z4wf4MNl/d8+fK2Lha+NuzIKU4C+AumGL6Z7ek9HK/BWIyC423YhOHvSL5z2A
Rfm5WSFO48CteGtqvFvuatjWcUntOOfzfR8wVBhhHKyS1InO4H1J7QPb9ua4boTk3IBHmlvpszF5
zDpi/5rNE34v1k55p9p7qfeU0zg2mo1VOpLaqAyeqnmh6arwK26Vt3PmcSFj6ujGQOfBhbVljaSv
IFpf9w5JK35CGT6atrqRbWYznmZ3Ib1qa+bl9DyFDtvepYv8OfRNtJH75cClcifuYCAB0Mblr1Nm
P5FKRgJLFIK6jfQDK+nxQw+l3HteMW4ixZ1VE1W1FjiZ8Qv1bCd9Xz2CI2+3RYmMlH5P32mJ65yn
nEwVBzMBqW44sgOjP4gYWyu+QbIQtZYSWxvVzqwS6pix/daATv7VlL/JbPUisVifXBQWkF5tVtQ5
y3o74lKMDn/X5Zp6rIfkWw8rcWi6Zs7miADZo6FaoYYez46uqnXlc5PkkvPJYlusUrc1QbD8P9FG
rpptUXn+OanMr2AwuYYVHJK46gZMZ17wxHpya08gXAubPG2egLo33sOwfA7AjV2WB0jE/z1Tn0Z9
jJMkPjallE+jl94jVwIkZlnOcVEG5sHt+kPeuM4hN/r9cvTldfI9iGbaLq/8yv9vHIYiQ0E9sgyK
++Ny6EcA/emFBuPANI1UC9kVa2gEwQmo1R+7LD6cMUQ71A7PwWw68PWSrV+hbVBpnH++9DGKzB8t
S2CRv6KFbrVFJNU+hJoSEJWQmy7fE+nA3ZZhRLAG5RJciPhKdv/7zJ6F2mlqDce6elu69+UhztGR
oYG45QY5CakHayWSxFY5lps9WwNnZhv0r045uZusbux7MrX/CkrBl9zpSVVG0O+0uvq5pgGgHH0f
eEcXa8d6HsdmQ31hmGTcNM2+YC9xV7bCALCyNe/dqVi5uJ4eHrSBt35WDrpnvsY5mLLQJanbafS3
siDdexm44ItJbkNs74mBLpgjJjMCc9a9TH3OFZCgD6J/x19czETjRp+hWeEsc+x/iel13PRy9sg5
+IcugaUUTOGlZ/e8Mg0nXruldhzMsjkmVl6TTgEgcQcAF7lSqMprMznWNgkwJXUGKFu9ZhMJqaLZ
xlkrL2KUgsqhy4+RbbmnLg47/FLmbqlOFpFRlI71GsB9uvHZqK8NtuqXyn9yYSzcax0aSynFM6bA
bu/NByVO2fLiZZO9s43BwIFrZEc3ra2NHILwGXP9qzOfgcy3awjSOLJ1f+NO43BBt50/5oYEBxSQ
Y50E2NVGpyl3agbr2UUO3Fkzmk3tgSDnLeOEopmxYu3Lbx/yJEtV3HtN3qt7IeGRByiLTnES0g8u
w4JyaL/L2MxOoYqrw/JsMur5WYtBJLI+7By2s9bHQsKyBQCdEXrWBQbMZ71ZJ76pH9tmOIc5Up22
hDG+RRYfovz7LEf7u+05N0z3LzQQVqqad+zhuv236fwZi0nMW0WQkyVaEwsKqcZ6win1AOexuoHd
KAQT4B7L/inIwRameij2NKAFQ3SPUFmvTna+8hk9kwx2ya2m3SEr/q6mtrnIGv8UkVIRjeI8EM4C
m8SCWRRXeFW9EkNh7ZYFLnMmxUCYC/wQzUqxeRNpTxCXtWHUVmnnfCwjz45oibPtKhBlVAzLLFpP
TdJQE50l6+BfXWeiSl2USMtEoXXzZo1pBcZGIa0twYzi6CcefEdDZVdNhAM5pun4AZEnoobsm4ew
806NbsfXH2cjl38jcoJjyBIVUh+VTTn8HbwufzH+e+H3cf5izlsYfmKznN8PLU3aMgWEaGFgJ0Wu
wyFwLAa2FMtNZrAmdVpeVgXD4G5Oo1k63ZRfG1JzWAzOX68Nzin97dnxclAAkKqmoZ1ewV5YlGlk
EmZwJz5Ny0TLZU1kO3uxtW0iZZ4EnPAtjuTmQHgkqIaoDy96zSDy57SuewJqobNhj2A5PxzIW8aV
P2u2WK3I448oZKmPIBd/JMG/ap52uFOW3hvg7QSpRfjSugoSaYxnXCcS9dLmvb+KyG20Qz99dQYO
KWHbYgOvAL9CHzr71mCzr1DUP9pxYj/azVDcwlaGZ7MyM7pkmV2WZ/r88ueZ3+jrKIv6bSpDxSIH
hJOd6F8EiU74m5XYSNwQO/w1xKIyTCYx0PjMBf7hpVnM3Rm9C/Hip38cJ/0sEI/xLSI6H9wOP2xg
W8SbQDNpG6Zaixqq7KvLUJfFQ6LNMT006aV6yptRoYasCQWdRuMZGYfapgqVioV1bi4RDMQeaI8m
EpBHkdyWaanpjMTRzeO3WqhjhCAAV5w1/iqk2gd4VN8zd06chGocxbjojRpXmz8AeUuTjALdMp/L
7haOTnJeDg0gqv/+q9N7D+xAUf2mca4oZ1kP4rFtniof4gP/3SbNp/xJgnp4RpmBY5ujtk+oA8qc
lXJqvY1BVnx0cJJ2kCTcdRrX+bkaEaiOtpbcVUftBx6FjOL5ZeWR7YQ6vLnQmQM6K4LuYNugmlNj
DgVmSYJnXUgmHrgdlrPcPy3NptvWlJRZUdydKpqxagC0KUTUpSA2meEdENNYc4lh6Px7DYTjFMPZ
eozZraJHLiShozAZf14yta50kbx2MBBN2TavmQlpsZjLLBWP2s6Yj6hhPraieDTWQTXi222ZNokY
1rTlWHAMwWnBHsaPlAMOItdoXq4bKygB6FKF91EBgV01hYIlHXca1wzgFG42Fo9FTAiBVvHp/Dfm
5pte7nBUx/lK7zL+V+xxYCLp2FmDZjo5hgAhwkf2kGsV+80IzqiRtSUXHQ4VL2rrdUmqz6rUMUeH
UV//CgfQR+U4Vj/Plvd+fjpQZ5aVjb0FwCCB3awPwtQwsGnG2pN06uDJ9by1As0MjkaV3fvgdOx5
MT5eC+h2W9Y/xo0lXbgtOsO4IZjHwCQ0+KHLBtck37ed78V5VTQ0o0LBSiGqTpmQlmXYv8Ssw160
KTuPwX9FQWb+7RxCvqxFKzMkZHYjTnGvjtM+R/pYv3DxJloUEWr7MIncWJeu7e9T+3URJP5Me5sq
4JwrwQzwZWZ7tzEmYoGTf6mKCYnu/BviBBxFPT1ZmPsRyU+xB3EhfV7qBleaWPyA7ykcd5nDOrqw
kY5qmbuPjczY+qh/NiUqnBc77q1dqCWYyBB63auOombUeoGUniFIPfw2LFet446wD720DhW/6ENt
9u3WcP33dhjNlXTdaRWbfKE2Ql+dA4cLdY8SJDDWLUoQ1snEJQKQKnWidDO3eiKeDpd166KXL/dj
kqNACWz22Xn5bE8+8/C4qJkp18/EWaYk6clwRco93CIIdaQET0AQDVjWbvw7wsndDhIkKdwjicr6
4uCsZqQfbLQ42Us/YqxRG3cNNhuZ57i1atI6G1oJbv7RFlcW8+lQ4jK0onEd+bm3UnF7cCp4obpZ
IddW7t6zsMoRY1ZJMDGpxB+PR+GPmcGj6yNnXUGEXplVQyoBTFVEUxPjdaJXZq8APjbQlRAl+Pwv
VgJHIZXdPwOfIpm/rMg8Z5HfYD3S6D6z+UhSI4PYkM6l7cMBkwNMSlfARuvis6PZ8mQg0tqyqmcI
PPU3t4s/uWeum6oYTjBo8JijndkMsfPlTdWXHTGICoUGZT/7G/TTdSpifQMDkaGvdsLJ8pDqIJVt
h0+k0cVhtLRgk7htd9HDb4lbLOoVXao2DKuweKfHzbciJ7a3q9HAdXY/a+OZg8TYGBD96w/Mk3e2
X6ltbqM2tC3925qatx74fjZ67lE55jdbpvyR6b+zXh60lvWRpeBzmpN/mPA0npWe3iwihTdkxv5m
XxhfvdG5NeNW9jRuUw5iRZg5zrSuPzOUHo6drVE8hgNQfYuE8bj5Mlp1rUtqDGeUhNYz+2mt9t9Q
CIsaoB9WymaSBzJOATMb7mqyN+no0zEPJpDohEptcrgexL3zS5WEYaWpu9ET1kmafFchID0ENV9W
w00l1P09okaMuGBG15IkSDK3IFDDzbaBItiG/hi1YGYAamK5SeTL6CK71Et8CeTfOa0yTirVV2MZ
E5vDDPVaRZ+gHjkMAyO7lypbY1QRbOTAeGS699bUgwboAQOqn0NHh+D+N8wncVXGBj2J3A0ytE/b
tNJeIsVXmuGjNPT+jz9sgzHHESCKnS+YlgWZYUChS198FA27A+7k4dC08hkBg3hK6MSGZN1VhblV
DhpNrldwTCs2f10SO+BO2i3/rb5lUAYojSSsukkf23Z64wgZ9zHippVpofrFlxrcOl/jT3ZmyCyY
Uz7tjfYAydTacEcDHaWLZzK+YJ6FsbVvlfYVMEflQp2oDTB4MK/galjSgj5uWsibFa7MjUwg85NY
Wx4Gl+vO0AH06SuORTHsCqhfBwggU9SZJMuLctMH6W7M9S8GgX8GG9czs0Tmhs1LqLPEVbX1SzfS
p0G1CUiQaFiZtR6uy6n2d3Ca7mOh6+sybUid1sAeOLU8lCEkOFF527rJ/uWzLbId1LHPy3Q15ABL
QHe0K86Hf0YccsMT4NN8EzZey+9kVNQbLCLyTVGlrBZHS18Lps+c8vFfr+NYyBxhECmOFjb08lU0
GWJt9j35sBGlm6bMjQxrBNg6GdtRvbE0QARkL0ALD7MUD6G4QIg0SQ9kq+hw9qwbne87zq3qIgh+
VITmshrnV3UMY4Xg2DyYxRm15ZHpR3A1xYiuqEmvYR3ssh6toud6xyIvjlqD0jjJ6NWsZk5Hw0xZ
RuwyOr/rVj3CnkUYu4kG3Na2RH6Gr/KhcQMgdqgGDGSDexBpV/SBBknHnGKuRQCn5cLTQN9hAlXE
D5uaJ82y3Efx4GWzxNx84V5APoID0s0IUjLHY301savi7rk3eoFwKAh+GW0HfRGKP5ZXZBeD3X2P
Wsx5S5Du2iMt5yEZ37OkSzZg5hDydMkO+eAWOj2Dxro4BcNnyXKd0YvCnW1A2hbnOP+tB1I7WJ3M
170rCYkacU/XU/jIpsjekEVpPjQYdRX/Uv4n5Z+0NB49iQCjrTGUeVBr96RR11Q4tSIkQlXHINx3
SXDvTJAn2AhJqok+yq5RV2knu0kY5WNWFe9aRgqBXUWvbWJ9l6TChrQza+V5V48EySNn0rqsmvxW
RroA8uu3e09Tn7qTwVGhHoBdePTLqNggUGsP+QB0zkb/L6vR2euyg/Y2dTvTwevrJBmCKTkenCSM
L2J+sGP5Ounxr9YZ+8+MUWinh7vGkfo91bMzOjFg5lnmnwgUBwIgkxJoKP2CKS33PutprLkzcWRK
4x/P1Ijwy4sI1OPmRNZq0b5nxK9eYgrpteO/iIAk3goBZmHow1P9WrXTsHFq/3Ms5Z+iCZ7MmGYa
d9yKSwZ2iBxNQTh5zkYx9UmGGpGMJPK4xeeOfd6/ZAZ+79IY+LAkoSdGEj2GyPX3xkQYBObE5z7y
gkdptuVu8tg3p02hPTaMnDYWNfFDgETIG7Jgn4pJ27a4F/HejwTe8ikxKKx2YVqgLQm4dXch+TLg
8IjFdCZyywc+dZSMRy/tr4pN8TVNa2ctoDlvYstntcUWHt9WfsrIzyCwZFfaUl/1kiJfZkO5asf0
d0EgxqMoxGVqH7FwzWA6eh+dK+q6berX0knRu0YUs2ZBeKiMEaWKyEPWH5QX/YAXvz42LUainihq
P+gYhQ3Z2bW8et8LaPNdRycyc3ZTEXPY2NiTDVY/8x3hSlb5kdoZKwLU9wc39A7W2KE3y0AkAozU
t01lcrOykBHoaJAfwRfbG7w35spxS+fqJVTqhuFFm14YyYatTbzWdCluLuNDuLsxBpUWKVVACJqt
m4+YZCmGPJp4mMFro8gIAqjJ1c25eaHmBFIciBQkrTG8Npmlb0XiJ9ti6D+6LmvO+K0B41rBaYKR
eky1XR/rgvxy1GchWdm7YrAulgJRFylBTijBMMYM6NQSXGstCKGJfx6KTl1bWRMITqIBnHUakpyc
WncxtDVxw7OilQDelWMSz2Rr00obU1hyFULoEL8jo7n6Nw3HITQ75zUqoTsrpFm7Ib+T+YGIGqDs
jpwxuIYSOzz6maNneCu6/pTFjalfe/jcxPga2toe+uxEtNusdDD6TU5g0ImyZZVahQ23IsCJTgG2
7hjerBIiCzcGFSaqtneLHcs608iykXHzT9DqBZLgumSTDYbzlmPvKBA+9WDFzSRHXZvox6ry4jXN
EhNc6e18kH+rPoFG2mWsZ/ALHoTJVtSyylNUPWt0s8dGJIdqRDbujfsyJM6Vg/DE0N08ZyYbktSN
mge/ztf0Tv0L+5C/Q6QipFWBcfdmdTaapPVkWiFTzYkrkDl+id7P9jFDs2iYgaT9u1fL6qynJMDF
AvYcLHzMY4wUNlna22snvnEDT/dh3X4PQXZDe2SvSouCNZrKDbCmz9Z04yPRL3RYwxSunNZsdpKB
1wPta3jS7DmqMyd8I2volCuXYJFOI9LXNBsGeL46gpGmWjKyfa0XT3TvhDOFmQfvJNy7MiPbS3Hl
6WtaJiXtXVCkHt9ldJvasdoKJ+FQhaThF+6pikzMWLoGuQSf/5bV9i+gHb+7+f5WiErfjdr3kDzK
uBYXAoDUQzyk7TkMCDH2EDdwzRiK8a3KQD+iZyx2yGA4w6eOwq0iGrdHjrVqpEvoKKGyRFAPxaZp
ooPg8HyIezPbwzEvNlXquWtW3OSVZ9gkDbOlt2tx7frOOe9SYrISYDzokIhXrMvkYjvOa1vm7Y1p
flc6q7AW+kFGSq0kNz4kIE11XB4Mq91OU0V0G1hzVkioloKOVk0YyG5szfIhuKlym/fds5OGnNV5
/86yB/acyf3TW6ClWsU5tTy1YCkc/xdnurxcfpCjsCOrdf7j/+d1ubxL511tvGD4/nnJeIPYhdjT
Xxiyay8pwk94d8FTNL/K6+KDczEhypJXSUZ7o+mlffTqKnyFCCu5VYZgEeefVhxqrIHhSmTW2N+z
oEZOZXZbV7JaqwC5c9SAAko8EDch/IyWuMDEi64GUpdLC0+xtNLp4JVpe5xwkMaOdy2sFwwC+ruK
JMa9srTfOpe6MpQvLhbVa2kgXO4j8i+duH2y8VVf+kSg/MbhAF8xu1k5CxMoi82m9ErnmOc0x1W7
HrwmPpBWNDPpCcFDC4M3iuHqR+OeUKsDIS3U/1B2XruxI2uWfpXGXA/PBD0JNM6F0ltJqZS9IeQ2
vbfBp++P1Jmzqwro6hlUgchkZmqnIRkR/7/Wt/oN4HqLs1RNGDzyW1d2KnwwAco3CN6Ktvmskvpk
2hGCiLBoJ5HGU8l04Vg6or0orOZMlBN12ZZH3cnO5H4H9/OmlUK7TbxvJDpyRaOSyp2ZhhsioCN0
IyqfXFeHcE8Z4lyCcTr3ReTRpjA71omhi7HQVZ41xfpwvTvf8LVH+mbqlbKKYuVPrS9ZcUaEamZj
wWK/dW8oiOUblsDi3gtkvMc3QHiHgBtKAFyzG7MC4W9P28iANL7NNMrXI+JkTsv0/NwUWr8vUuUM
51Zu+sI3TgRHu+vacFn6KQT1lfBzkL3Kk6QKsVP10SSyx3XU0/wASVPioPcuTF6e9ntjh4N2mp+m
DPS7UF/2N/O+30+Zb837vA6vVSJbdfX70fkBIUksI5Yt3jbUOfd/+QPzXbVSuV6TjfPz56Y39oeX
NqmhE8SFqvz3a3+/+XlfpoDH09WxWs9/ganTsNVIM2x9UWQ3IJhgVMGVgnNjFNZ+vg+uoTG4APOQ
R6LkHrIOxQz44D9Pn584PzCIMFgVoDkX9K7zCaJFhRZIeGJ7SN4Fpg2aE84vNe4Jhp+klnggAkpt
4yEb8Cm6bvrQSIIdb3RrCl10jiDMWBMVZleefm6mhkFsyxBDeHSbMtlEilxBVH7zmNbRQv2/m67o
M7I2XciIRn1y2tFY9q6dLUBQSkQBJWEOQwOWEkj16FHiNJ1d7mEvqFr1rDX7IkNYj4Ks/CBYB8E0
EgaGj+BRMdvvwlGTcx5Vn4lONKQX5tF9JV0N2Udd3vaapa/F0KmnOIC0WrVZdDS7ON6VuS32vWMh
pdfaYhc3oXvwEbhtDZzFp0jVnXXbR6A4KR3smqkyWTTMDQakn+5UrLQyVcc91y40Kgogb5VfTep0
t9W0GTtS1u2cZfm8z6LzfxtyKN/S4I5ujDh/5speLQMkAZxSbOACDuf5bjAoF8sZ1GVECR6Wj6zP
g5HVZ+Pft/rgs296aFQUfrukDM4hiX1Uc2oRnK2qfUkSZgCBDjkAbRys/z7fYMH3rlMJLNKo5wz4
2pXCt9dg6bGH9K19x2l7TsYCYU+hYu0asCHVjvcQkpXLmsClyMvGdFl0S03t17/31bXxqw86osG1
xkUhE705RpodShemW+xeYrN3L0pQ7PBVe6sQmx2+i1AiOWczKuQm0YFVN1ZO1KCaeiQrDGp+O29w
VRe3ZmtQ3m0eYG/Wr4aG9NH00XcpTZlemf/u5/1om8c1tT+5SZ2keZ3YglAjvUfCWqwDZkMA/BKb
rMzdTxIlnBAWYt9F6TqPmnUrw/SRM3jj20jnSllXEHcd2L0o9kK3zm4c6XqPsZZQtaN6dqOmJZY4
YLRrBSj7ySuuhZ37x942CjKPindVd6MHBx39GIhiqxOvC7S0c2EO28VNZsgoW0M1avAMK0YBjzR8
TTCtrKWnNId5o2Q0cFkZP7pFQh5UNOb3aaA3W6snMCVzG+tOhCN5VBNpoGT5LzP/s9GDLTEH+Utb
SXIrkO7sWy9x7sPKwnw6aP6njRIZQLD6hObH3wyWQrQsFJMHxHXBz99w0vFRRGHyOFDtpxfSx9sS
3u+1sYuX+R/RXedLGKVziAKBxKW3x0NROwoT1OlmrGvBOnVTUmmHdlHbhA+rYUg+QdJl97WS5Pdh
DQbdqfJbw0jGtW2Z9YVk0PqiEjdCvEl4O++iVFgcRNt/zfeUth7pmwCfhQxBIY/O9t6ipniNsX6u
1MhOMBSPHeM3wYqOSSAxo1nO4sc23wrtFcJFiHIpM2+dXFy8wFcfvGp4HxU69lnsm3eWqyvHzs9Z
uoVG/p627dkfWMxXWOaXWIdRnGqZoDoIaNslVckqk/S1ALIwdf3HjUIA+Uuokl1TR6908jpgDhXi
UM0NL1ptlVsIhf02VJp8W6k2c0XwIjeeZ4afeS0OobS/WhkrRxqjIEAUsUwC1dyGZnNoTbt9YFkP
34Al37rsnAslmfIhFDnMfYfoq/luUWrlg2cla1MDfJ3DhCYEynswPLK4XR2RD7V798HzBCvhgama
paofxmgSL4kUahs58p3WqX5WTP2rwXeyVAoBlYev9lwVU6ZBg8FDd93H6VfWW6JDY7t8aYfuKwl9
qpJ+94glhjYyjOJdgrdI5kRKKYgY78C0LMgnpo85dg896bJ35bQ+gdIcEfPN3Xmfnef5XWDljyVn
4B61SH4377JIC9zyszPMT8/4/YIBrpE1pN5hfvm8Hy0+B7TP6NY2dMdu5kf8IiA6kRbL/HqapBYT
O8LIuoltP28E3MO9nDa/7863CkSRzOX/u4fdwsNcqA3r+cnV/OT5z8yvmHfOGyO138euyQ4pClOR
hMExhHDj8RMM0bKLPHOlVLV6N29cmdS7mln6jWXFCnly5UrpSI4bCdu+oT5lgK4f5N6wGXgzZGr3
NqdYrw36LYgIOjWQ2F+rygKaKxSN0xNWpxFHDiA1w134itU+6i4BviaQ00VpwpUfBrDMRKuLeE+D
f2o4w+b7N9Xx9121HrpDjrwLc2xILFX0r03V8bPczPeHxAoOdqGWO/AIb00ekV02pPk1BVz8QMN4
vmNDHL2mBm6MNjTbY/9SDuOwHetcv+DD0m89u0Ks4GiXeeOQ9YrzOBtWo+XiubUNudYjrr2N16OW
durqztZlckokDmeZF837WCQY0/z2kTCTcjc0NvbAaT8BBGOdvcdTkE+FVHsX963xaOfmASURqUhG
trVcEuytKha3nj/lgeK4Ahmnas9+LY8UQqxPN+afdlJdgXSk2xvhhBinkdtfXAPB+vyU6Q+1sOxf
KoeOecVFmuYnlWAZd9VJgYs0+SbqF5lkZ2Yj/rfty1ul6sMX30YsFJh6dAotCFe2MNQV8e7dU+Xo
z/NTIZJum97131waz0t0QcO5tRluGT7kuhQMS23UAC3GvnnO4GAGPifrKnUw90ShHePutss7C3nV
3eBowSGnbiJdynbYenkg1ShHNEgg5mfMz/XbfgsRzN77xhvQVv2I+946IcitcKxNNyEOFSs50AKi
dgA4xwV3keliEfpIs3Pgxi11J3YGudVly/km339z7DbzbROv1JKIJWVBIXRpsT5aRrKrzrWbfFXU
xT4CWiks5rUvMy12DoAaPDw49IsgJOkhygAhCurrWf/eBvVIgGiHe7izoC026YFao3LMCWH62YzT
3Xkfy7ZNr1LS8YGkE+HW2n983s/LNPPRx4m17WVKehIdTULIOh9pToMod974JAUeuXz7x1Hq5jbX
TboLtPryeHzxxzDaDI1OmJqgcnk/P9D3jro00k7B4MbzMpM4NK70G/w6FLMqK16jUbTlOcN1L30n
5+LvFcGmWOVap99a9mPPtZxMeVW5K8JSuUvLYROZynD6vT/NJwYGX5KQkB4rGe1xY9T3mgjSe+cB
jcq4NkxBy0yr9NNYon/U7Vz9QFfDgqRq3mzTor/u9OYe4VV57/QNqbDTM+yk4DwLncdU9gbU8eEu
k4a57HHWPnaWiki6bj6iTkFl0ef9HfnG+oGiI4DH6QG5RgvhPmtJjsiUsI60U52N0Ft3kZVhtVUd
NHc9Us0nRig6RilBZy5QrCVJL+LeqLDNloq1dotQveKWSNdeGYhVPnkJB6OI9wq/LJY1HtVDXKNa
/cba/iFrCtK4O2luepIJ0JLb2QvuNdxegdueG6vSbtWihUpcDuF9wDpmTUmP7kEhyHXqOdxYfjOn
ruNq3dAa3LA0CegwquSXoz19aNH4kCozVE+phbgIA6LJorORx1SaZ13LlF9OMwVuRuWXH6TFjSgb
gk4rBxF9HsarsI36O5tJypo1DgphJVUoCKfNKST1aKspNKzoUOvMYxg7OfL2sYNNo+Z3O49hHlPe
cJqrMkxBGbCi3gF4nsJAdwmWddfIfULorEgE+iIc0aXVgERtSiWBqGosGtCUoiK9gm1NDp7X9pN0
UbxpsXqq6069klRl8Z3SNpv3t9FwwPhIzIoneghOycapLf0OIkZzRR7okI2aZHth9c3VHknvwNvR
rAxWDhQJu2HJQAUjlYnypu2M8dmhYncTEvZ8NjUvgYO3UNxEPGt1YZ5AwdcoGLxxg6kEaLJrbjzN
t9+wGo9UU0V952p0GpMSiICqx8qpTqmnoOhZZCLKPwSA/rT3xqe4a4zN2DTMXI20fWL+cJyfMEQo
bFqEzbdmUocnGluQn5n0fsQ0ttDIpUcKnWScCrtaq2PS7Ij0zLfoDpj9aO2rl1OsVv04P9h8BN0f
75tUlfdxZFvnUrjL37tw/3AcWPnt/IR5f+Sb/R4RDetCXjNv7HpQ4fsHeJwH+jUkgsbIrJQ4PiLp
u+1lEty30wb2hnmbqW+/90S55d9nwlvaSG3O837LDoNDTdzoMgn1liTIontWUbQS7G51RwTo3fOU
2lKXjXGlEW3fJTWnyLS7wYW9052qWM4vityUrAcKDLv5RTRNn9J2rO/6yioe9RrirJU7SzQ4AP4R
uZBiO61WAMXgC9U9QtKiAivEtKpBrvht2kxGK4ysa4bV4U22d+Vgme/I7jmEyejaY5yRl9T0f837
+8AkY3MUwX0Yp+GxROa0rKcXlJWyQA2tv2D9CjcesVtbhQi5Jw6ivelU5rtikx9h1rq+jwMmNSwF
zUcQSSlOrNA/kcNgPMKaJry8y8uTCdrzkcrCL7VK1Z8Hi65adBLos8QYZ7eGRgZ6HG6a6S46rqul
hvWJaR3BJKYJs84lvt6tm62fQz+xRIt/XG4VRbo3rOXfehsAW6E2CFvzgIW7mnwmMD4m/7kdpasB
yk6QRh9prxOa1tLiaigZa1hIp8vuslHlh+E19Q2RdCRtFNDjTaGjA65PYxpkByq+PouzQ+uz8MdO
Qk2vQqxFttOiNZqTrBttq9EPWxieMS4FLmKPY3Q72ma366YALaN0MVEph8Ecg/18r9NLfyn0qF96
6NfPvspGMBAsdFdGqwlqt+/IQrxMGB4tZk6hhS153Kqy6AoVvEyavTLSsp5GU3723GuRBS6nZpQf
nXR4SSUUzAKFfuMZdJTi4cEnpo2Mhg+mwqZGYnuieWdsn8VN6UXaMtH7lWvqkHGUdG3m5ZtjReO6
o9izCBX7WHGJfFZj/94PlAj0L1XyiW3xZlod5hFMY6rjZfssTved5VtLW4uUR8gVh7BPtHetxRJr
9Ya+Mz3/ZLZ+QjMovdghusTaCDZ6EmabpNaudjZcgGgujCZ4tKKByNz0gOzgGMr6qgQKOXLex2iJ
X7g68fGL8eCNhOtGlBnruDi5yL8Si6/eUUFDT91sEyHPodIEbJYw3ymEJwH9NrZ9WyDN6xBopIKf
vCGahlJ/RDu7pzLBxwW/kW7LnDZnH9FaIhzXvqkdPV+gwyQZxCeKySAtI1dQUObKGYiIu5K4O2j8
ZZAbUn/ZsEKo2hhZSI3tW3Ml1AxstKCNg4Njes6NUCjFQAN1lo4CIl4fYmrfzARhD+kbUeE1QRIy
Mlj7zY1EKrXPLXOJJdCi/VoQLp+aS7LMw0XdNgRCgBlYxrL/rtxenlgsf6YenKHG7Cbu9E3B8LcI
A0OsQrO/RgAgH+MxumYXjz7A3lMYMmwBfGFo8gw9itNtKO8908XTYKxTNIj4MOAhkw2ah3FTaVQ7
kyWJk8HWjnSQaLF+zdE83kSckAsvGEnDcwRtPn2MdiUIjpvgvc0tb69KJj2a8IjhKT/7rCVEUQ97
wqIy1C3pY+M5Foo3zgoweavKwF5nZQUaSmJm9K4/smhyFiIPJH952Lmkw+2pnwJluASZjojKNyMa
tKzN1X7M91ofXXQX5wHJzbsh85tl4dNHAsu1ZKxpu4B+ghBHEfTdEcUrjAzEf6hh9oPbXB2NUAEz
0MYNBfCHGFjXxtdbRqy40xZE6f1ispXdZFb3nU4fGaU6oP24WjJzCAZahVbgvtRl9MswFXK3oydc
pzHzTTptRais6XZayO5KZ5UkD7bq0UYT2dURZbANSmxnmpGsCrtAb0GOh1NGz3oZf1DXQWrcRZTH
VnHon+n/sVr99IvyQHToMVNjUkzEQDjGSEppT14s/FcdAjHumAyjJciC0E2fGOsaMgMsktiVficK
bycYsYJA2TRN+C1GOP5j1z+KflRuqDLKFbRcsXZtrdp33nBIWf0vxtgm10iGa6eovUUWN2c6N8tB
CR5c1cd8WuonV/HpMjfilYGdK5h2JyWZO5aBHIOw+VsrLWg1Ri2peKN3NiibG90iy7U9+gV8Dp7A
2SeWTWh8NCxVFknaPIZhtPCHeEB5QLBhTZGNC/1hbAvibX1VW2jS/1Ti4n76kDIJ3y3vBH+UVRDR
OGNfMdnWsm3eyjdVM+QGH+KxaKOCi3YUYxzMMAgS1rsyzFCDAXaM6hS1W3Uz9hZl/hDlX52B+wdB
v/CITKQu7HkQ87la7YXTP1f9+OW1I3PaIl22WPIsgtUcVQBbU6Fm+Bpc/trgJLU5uuNRfefCihJQ
M4Kd4g9km5fqQUuSapk0MAdCDP4n2zj3JrlrWz3nfcjAvTZ5T9Y7xMRKZA/NOSEK7pjTZdecpJoq
F5+lTjEotqDCdVyDWfRN04UdIKitjtoWg9QqgblFnMq7YyMmHhoD3lSWTGm76XuBgOoa6s3ZdLRn
L5f3tV2cxqSlB1SSzzGQf8uo4S9Q9HNSGfG2UHPa/13wZPRcWajtA9IP7Yslyq9BcY99IBBAJc+W
q227phY3ZDWmKlrqwMObUGQxwBcFsj/fY6G/6kAFAQ4CD0tljQzCQOiiE9M3lta3MpYk2YS0j3AK
k+PrHci2HJYYzl4VRBJaE++CWILcao8WNmgiC8KboneWGFd2FA2PCSklI+3ihv6u0bR3kqrgApTL
guoKAb1xcFP4CiY2MK0Bxu3EPw52fgri4d4ymu7COUfckSt2eZB+QbqMNhxA5JWSIxXKhwihBuJa
AnpJPWFXkPlLw9L3NpnmVK5dPOvesB4zOG9FmKzrEi6uCpSgdgmh1mqBgq36QoVBPdRFdynrYhP2
7blPzSe7ZZ2NIpiTtEcEN8keGu+d6TZxZ+RcDfwwFwhai6CSe08bVVgVuH6HDvA1es82HBJKcqSO
ZdG1bQ3kRjlrFUMpP3qtxndqBdeAuAePLK3cjXcDcUUFsB0/viuntlDRf9upcqqU8l0dL35p3JoY
Icyw36ahtlFM/66q3ketJgk0+jaL9FZ0wXuCijfp3GBdx3Co/W9E8C5uDVIvDMN7UiiRIWbe8dZ6
pL0VsOP8UKlce4FD+Buk+WG+FBKAjqIjR64la21+BzQiHUYXqQQ20DuUHK6P0Fn3kvRm1NGvJ30V
rseUdDB0GYQKu0iQzCHDKE6lIxTDiFumXY2kblN3IImiZhQkOtPYCDIK8PR/g60AzWIJSbAQCYYD
eBKhVK9dzNTeVYpfhZEs7W4cFsIR1cIly6ssEV5QV1oVpB511NR2EHOXBXOybW3TTUq4yhuO8lGP
HWo2NzvGqY9WmrJPQlZYRi34APGNiXxH+pUBaenWEllFeDYZoZ6RPgV1Vf+Ke1Iu2rx9+zGWtra8
o1UT4CkmcWuovAU/4ZbvguyKcUh3o4PYRkmhmumTg8xISWe0sPjieGWZ2UEz8h2H/tHkViFepYQe
jiJNMRz70Z9uZZoi9rOXJVX0t1DVNpZl6L/GrNlqCKDemWPdBHVOs1F46GulclCiwXrtNfRCVGAl
v2byrU2+Jb3EypmlHHtK73xkoV7B86Nk7tCOMJX+JAtN7OoaboUWZ3fzpve7haZefqzUfmG2t43l
kXJIVOOyGux6q6JYefIdgE0grd/zjnhAWjS1T6aINO2P4VfkR+mnp7i0kcHyvRWG9yJVR19GOoEi
6UTT6vz08gNI0sICpWEM6jtOu5xPBS9tdhP82IdhN2RHV8meorGXb5Fpnn6YylUnq6OpZt3GGCgW
G9Y4nMBL5uu6yh0OGyW9U6A3n9KJ9ZkSp4rCRb44XKNvEhwJYEj7yCWw3rM2VkUU11BTPVbV1voq
DBZ5bvfklDaTGZBQvzdVdz/qoGOsxM4PmQU3rpOvAd2mqbePka4YSIgPZdzT15JYJByknIqSHVoC
h5CFTDSIogHrIylZN565DttavmZMPp1EHd/9BnhrR2dyWbSjf9/QxsZE0yonQG/v7rSYHaJCf8b2
xOABoAxbaHibFlV8ZCGlrevC/ZyNtUb6NeBdVGrWe4BH5ZGWsHUd2tHiEk5IQt7X5hVBUr22s85k
VERYH9mhwdu1q3tTQ3llinQpHYJiF+DlrDvdBEkD771eM6+Dq0P89KlqhisE6PSxMseX3s/k3VCO
uETqdheSwPuEEwJKpkNhtic8TXhVcdDNXiGMW71tfAuo5QRBSIR7MjNqA40DfrVJ6HygStu1UXaJ
+TDH+UkVetIbfFHkw8KcMVJH2xeiWwu7OFcTTYjphEAYb9UbSboYnV4sPqZt39VBJO5bA274otOR
Hc7c5aFER9QZLt0IQAMjypj1AP1hK6pY4hbBM6jnFUO3QLBHtsBbnWHs/bHNgR66cboAN8/0Prpw
MDeUHaDq9VV/Alv8VItc7DOzhhXtYLyeObNer71hsW3vVLeooMOCnbBOoDjFEfwm3aeo5Z81WWWG
0rjAaTYxMFTEXXlN8DHW6samsWl6l5krVgeh/oCxj8k8Jz6FJToB1ON0rV76URfi+OUdspjJuKgE
06H3Kx+p71S8ZSNXxi9fXGRkPGVt03/Qzn9SOuMFb151Abdggegm8+Dn7MoIlId05IhtUxb9vUb5
Kqq7dkV+OlKr+RiIfQN5pYLkhizH5taj+T+b0VzvO9OL5Prjp+y+qV+gA2DtXk6gtLbk6uZnwS5p
LOXkW5M6MW0JTsVHqZL/dJk3tIGDXava3wmYftEr/YOsLQ2wctFQFgvzM0HBYPlks++kXbyOgWuh
tUxKjKgK0NXZeJvGrnIyfPMdsZx3AzREXVrNLy2XDhIKs0BEIeJV2ytHu7TNY2sTN4+Qu+RX2fYk
N1x/vgi/Tw2cTpn5QOgxyOcyCTdTjJts8I3OyHqU+K920gx3hkFB/geeVSGvhleY0hyRNsDFqAdp
hw3V3xfwjGhsyIdRpTmqszo+RA58D7vTn4mSSLfN6K5EP0iAOpAvvJLWh2a9p4VBH26ipxNqT7kt
HyGIdrDUvKi4lw0pu4rRvmSWNVyQQwQ3TF3kk06KdV1McE4rk2sMBekVSJC+x7p3hj7lXIci7CHw
OvHOQgW18kLfpbAq4B1NVIyZfNvlWGLaFpZrE2LqIa1Z2QYyV48/o4PEkOjlhJHWsd6symaAt11T
3bwhKNY4ivnmYNk9VfSyXM4nKwRLqlxvaqlA+nftReYP/jbz2+igKFsAL+5dQTLJAq9Nus6SzzEu
HRaZkTVs/JZjYASSCSfaei/q1lu4ZqWdawe9Tg9xc1X2vfWktOaly2G1BhxhbRM2F4fLJm7Zs9u5
k7kOHcD8VULOa/HeMwQLNUxoEufVQz9J2xx05kpgOPs2r9WtZFa6aDGZn8vSe/5BB/tpGl/w2EYo
UmFYyiQ2lnxwMsomRD35vdZWUzNIW/1YAFHtISWJvFmn+lbgRMoXnSPjVQ5T98e068AD04cyuFdq
aYGJcCi5tzYG0xRyhIDoSDmMXhpcM00Y9suootyrg4+eeuTCcTosVonc0VT3nzoxIPkm6HMkXRzk
moEbFZM1VSWosVBYroXKZDBIOxTWQcygz/DiU3iBBWxQX+8MDlTSVe3N5N8/o65A4v+Ck+IxctSN
Ax9zbw7EUhX0NbaADOngy7a9wl1UV0oUFWufzmeM7x+8tB8iQKrUnOMiIcvYMPR81foD/m6nBtev
eOZTpzGYQH/ADjAPso5vXPWdw3G0nYnevzfgbMyNiKz3IELZnul6sGDZEq7BB0DrdKjQ3fx9uIGh
/YWjLzTLNByk4aYzJRG5U0bR5/slzHzyfdT/rQ5lbli0CVcNyunjjOBwh6Q9ZqVzQu9OFl72mRYm
cd4aCzX2qC5BwG2pBw9+4meXUR7GySlBV1rbjFxKj05EyqhU+cgUrOrbrpYeIbTJJZu4CkFtjmsq
/VRTfUXd+g0/HX0CbwEZs18i38fJpu80uys2hsU0XDJ4RVFD7IKPREWX9Pz5OYqnnIyBOIK476fm
NgjK7uHvvxdN/Ws4k0qaIDUG3XCm/9S/Rhm5nJGx1GyFuG232EuFUpTEgzLb+gV22ANCgC+GTrwK
g1TwqpQjFg2VAmagEcNGzuKWRD77JnXJOELYo0LTR3cEgwjeQu9V705cbYRxnb/KeaOb1O0qzVJ2
URWFDxJe8bGW8vX3M0Q+5a6qlb/vSZRhWtId487VjvYU9Vx7RvE2eIJYSa24yCFSz67hrcY0Fmcl
I6KmSUZSCMzvmXvlxcSSVV4xrgAYlq+qnT5VqsSeq+vZrVYTzDxM+x3PzpYjGOd9qdR7PZqk2Zc0
TBKKQaI8cxldO53arS0xaLS3sLTZHlW5QoNLP21iY1DwSLbrMG66qVe49M3wUOQd0QRc8tYolYp9
H0+SWrqCi7JO/XdX6VY5GoovZxi/IB9Xj6ZbQL0x2/BgRSI7qxiglgKCzGus+TtQhN5X2rfP5hD0
T34IDSMe7R6rWrL2ElO7K2gJttg09piawrMvfKxPQ3lunRAcvlylhp9/Y+p/a4E1NoblboH2ogGf
2G4BuUKtzwS1qzOWHNJKv/HFmIaZY9UR49a20ebrE1an4wivp+lObtj9QQzP6NAa0aXvHgPYyvGB
sLsWJFYYX3wIL31vHY+Q7fYhI4gaGJeIDwaOrJ/NvM9yAwAEmFXP9NovPxJ+vYpQZ6n8yyTBaFYS
PqU9ImTfsMJT53rpwaY5wSWJoJYuSJhRtX7zNehXcgVvMrTDX/3Aqso1nad2ENayqLWEOn4dsMiO
1A1BDe39COtkQVWEfkaGObcFyN11kjpDN4CHcUfzebBT1Oee/IjdiGiGpE3vFcOHJTQ61tZVQyKb
yR2NW0Whi5KY28EQ3XXU7KcottqPgdOXCkVq3cuwFPuhVdArcrWZJvbVEuABh3NsqsfQo7Y+BoQR
jhChhlxXt+bQhVi/GMMhaZgXPdebhTXmBnzrUqHy4xNx0drUFeukBU5LhQ6Ux5KyRXeLn0rbFvV3
D0/4gEU5OBTTRoEowjcz3RSGzs35cRj7wUF3+19/f00x/npJESY5MmBvhGEhR7P16Vr8h2ttMES4
JxKTXM1qrRXjV6epjLSdhf4QatU6zSPl2WxoxqcuBpygsqLnlrBxrQyeEmSvqpTk3lN9pbxRyEM9
FYZZ+zZL7zh7mtq21H7cTd1kcdLzhgWCn00qacXBgV+jS0SujgjI805B0TTP/nhWFbt4ioWl3Xo6
PkupWU9+sAzgLZzEqN9KPQ8eWi15DYb6Y0y5QBeWPdy4dHYeY9v0T225+ftvaf4W/pjsIiwLw7SO
2E8Vrm2Jv8Tt1HVMv1tV6qWoJnF4KCJicTJgx3Wtn5rKZYIFz2WtBwrYzCiwd1D/7AVRWOaTbxOx
HSqIK0PLSe9Gx/MooSWcv1SF/K1Z2Bi/QhRCjfaoVVVy78cK0cj11BRsgJhrqFGBs9UPuFCztRpz
Fcywhu2Z8ir7tqrHZZcO7v8QmjePJH/+wGj1NEPVdNPgIxt/CXEbfC2yY5cjtXLIUpixdI0mu11j
MbOdub6Wiw//p44QGFR7Qe3xYFivmBFg4UcI3Bf6Y+vaBu0Gu8pwDvbGLfEzKp4nMry0rsVTBtO+
pevoMBQEbsVQYyeHYkB5ZLaJv/WE0TMefTFBUk+CMJrtKBMDN3cznNA/Kcv5Z/4/f8oKrP/5n9z/
zDHEwPpr/nL3n9c85f//nF7z7+f8+RX/3Hzn5/f0u/7bJ53CT/Bb+a/mr8/601/mX//Xu1u+N+9/
urOaIybv2++K1Mmaivr8LvzvfHrm/+uD/wqqvP59huWc0fffZ1jevVfvn9/Jf+xqAie+6j+mX86v
/AmzVFXtHwRGuppLHBWUaI1Dpv+uG2ZsqvoP1TVMx7aFbaq0T//XfzBCNgEP2f9QNWHrjuvoKhGN
UwJmnbfzQ+Y/CKEUOB0NV8VSJJz/n1xL1fjTnFLRVMM2bMd1+bf/eH1TPAI9Y6+r92aFsQfkn2EZ
n8QowqU3A2o83Z2Z2jvELThFqE7LKHgPpH+XMyghTtf/h5Aoi3DQP0RE/X4bf7nMYojXwBDKeh8V
gtQ/2h9BXiAlhNd4cIIWHxXZNl6VIjiUzdExIwe7Jd2CdGy/ykh7SiAneUjsFmqnviNsQQGuODZJ
zdihQ1qtaxyRV1SFNE4D+ZQ0AHWHEciolUcXzfbzi2qAoSWra58Af6jL8UkfQk6kiAkSGuyEpTaW
rX6bJZjY0koxV6PD8iHC+oQVBzWF4xG/mKOj9e9Qp691UlkCkVzLFHJlGrOIwAAG4Bw5VG+K11JR
PzN46q5eHCGR4vfPm12WiAdp/hdz57XetpKt21c5L4D1IRaAW5IgSIrKkmX5Bp+ckHPG059RUHcv
W71knX2u9kUH2wogUKia4Z/jLxmFHfivWc4VfLBNs1r+8e7Ku/7LIaZ1FZC/ehpgUGUKjTdn22t8
+DnW7wKn4TLA/1S4HuFNvcO9YING4wyW97ksbJRzFELMCV4BJITBHl/0akBPRS0bFQUd5uZK8Gdq
jOXBSRFNOSi0pAcqVA4zEpuqPdN5H1BvEJ0A1+j5azoOOLpLfrt4sLVC2zBMe1vX9gcmcLo8df7e
pP9eTG98xhgtU4cUEcppDsabLIsuEmsBp2Cl4D8KdTOY1KWBa9lPgSF6ZDjjsxlniTcsNNEtLJtG
QfJchffJmPmWq3/rpfJ7aYEt2GH22UD0x+JLrVMYvb4MfQgA5c+PSpcL/h+u3ZHuob88qhRk25wo
GBc3DLa7sUb8Pl4TlrDNB3exXaGSmj7ZbvY8CPWTSLuti1QqbcZdZcMSzFJWsVbX2Q4EH743rnZ2
DZze7PJuoncJ5eP05+t8k3L95x6/dTGNigpiMtiIEzPQEJEEyo52j1Mslq3agGwq/IYtwJHQ5SEz
kvulaQda/qF6MAexbcrqXDJTvmFM7fzn63nnkTty5f9y27pKGycJXQMYUdHTSomiv0WD8//7VN5k
3EhmRBKqDZYYc3Wus/rMEDsDb2IBBzHoCALtAlsblVnuhgEz3HgRw0b4D2R6fh/mLdoINUK5zMRA
28I3ybCYt5gwsrP4Wc3Se02HtpTYP/58L2QM8k9L6E0whsyzoMwD/dDSfkywSYFmunmDgWCxsayQ
MWjjg9ui/W7s9/cikIfKL3fdYjfEHq6vT1o5HhkX3Ig65xaF/qA7G4imFyP+iL0pcdPzBxHYuy/I
mwMroAhSTFlRn0Z3uTdn5yLBx2XjojUhohI/V7QF2DTlkfnzbTwnBzgo+0YVd/ijUHduIMf1cQfP
aLAA6ITqZxKoZNM2w1e3hIaVOzN+YDaQkD8/jPc2I0e+6L/cI2HNCi0qZm+7cXgmd9U3ekwLF6j+
Ih/HCwOph7JDd5+5jxH71NYx86dGBz7loOYGIR96mL12BIHjLncliIPmdiQuxin+VrOBjzNj+YQd
6q7SFI/y1eUHF/7OoeG8OTQWhyY0Naz6JAP00CqvUph+LZIU3RAPTRReL+myX9QTDQQ/wNo0K/Vt
PHSn3i42vaVcY1hwgHRBgbR+ZqZ+Uym5R8UeSFh8QIGC1ofydRPjgpjcG2GtfrAojfeW/5vdvyiU
bM4DFyh6Y3gFWdpG6XXnjACW3DRF3gqLVnjhPKHCn/p5M4wT/V3qCZS06Ur1Y+fTwmYSJYPSr9Ri
49gt+NzQ3Li5DlyG7ofEVmLR02Z+xug2FnrBozImn5jRf5xL44ur9WSlaeYzrP0CKCbyQqx1i0h9
iScoRZo9Xzi53e/GYnisuvKDD67JN+Af3nv7zdER1GmH9bbGcHmCQWBB4QUxVS7cHwOU87Lor9Lm
M8/zAlbl3my6C7UQlLGLf2UJvyUJvzpcvxfD2fKB/LLSC6drABLRv0jLDL3CgpcfuzGlLa2NbiqC
DtfEWagylmrXMOeVGua3Sqm7bdzDMbNJpnxhWhvVYVwaVRLvdP99yieKWpbWb7o2CbdmrvXhtmp4
TtEEIwHY563NZN0+RtRq52JnVM1FjlOWqUA2Mwus+YoItonr1C4gOv3sVGPqIzo6ZIGOKkFxCOOG
Esx1ShKnAEYKcxrXRsugL0dWhoBaBT+hjxQImy9WQK+vtoIbawZ/bKDoGwoy6sx+ioz0GXHi2WE0
AKfecx4ahyoKvWmkalBH5vMHr+Q7+6395pSz1ZZB2EFnFJayxAZkkWwF4ao3IM+Eq4hQINK7vdHA
xVL6zkDyAC8DLRBiIjsCgEygsu1S88WNkBXFNG72URBGOMd2p4bzE0dwAuc/X+ubAsp/zgb7zZE5
lF1YD0Y/nFQDkkx+Nw1UHosbKjYXZd5fg2GkBNSc9bxWd6aCyMVK/d5ebhjo2C0WcY1+rI3kaspB
1kfLz2a2viFivwOjdVEW7aEGH1c6KpVlSqKL4Wf4NIsgYL4VIEGe+mn5ZRbiSBN93s6Iy1JhX+hN
exMAgFf020yce6JXfqBFAVZHtovPJTgI78+fXn/vSb05gwPy8BjJIGew4pq+UVfivmbiy+s0aAOa
09jbwIkd6H1SdiIcOC5s4Mri+r1mLS+x0oQHE/DnJs4LGp9qbe+M2sk9TR/QTUPfPrTztHx0se8k
X/abY1yZkaCFnDGnBOWUvi3dOTzGIpkvYQ7Zn8KsHnfg9ujrGnR+TMZxwa6U8HC18A61ao5AHoz8
jRMnPU0qB0PcxWwu3aHAFrnA7q8cjXyvVlLv2P748/0V8vT8p73uTRQwT6i7FcstT62ldrsFQjUj
XqkAkMgw6+BSIkf/2nmN1E3PZjlSBKLnJXrgOyuIe4nv7Dq4tpblBTkOpnAWoTRumJE39Uj5BpWq
UmxS3TZyrEyzjAlWYevqBrsRchqbJhFcW4AeWvzcu+FNVyLc0UPK8wXKyYOhw6Kgi6hvs4h/qDV8
pGI6UUgs0Mk2c3JnBcSBMpCU8PJdhBB5mLNnp4lu4lHzURLllwGqvzoIrxyl8AROg1IGiyUaNfeW
+hes1GaQcb5aTH47iKeOYr2cyg+9weEJIRMcPXt0jP2f7/i7K1o+iV92d62mEExGC3BL6bhVFelF
SwmLgy4PAPd3TEiEYQ3fqcA2sFMYBdOmtvLQKo0eLUHLq0vtKZ2bT7FpfRrRoxkLOoABdMfRbCMc
zAtcJf98rdo7oYv9JnQpx6ow7aTKTmnqPEVD96XD7QFSnvrJZCAB384bxLl0r+2nXI+uoT50QDMb
tkSh4HRR4IVS6/EN004vcI3uPrio3yvKf2+Ib+ISmqgh9CQ82JNai6+1OVFlvKR394FRHHBvHBmZ
oFCqwxSjeGpquzih4Z/VygmNM8x09hSkYIwKaJdhsMQgEoLwg9fpvRsm3oQOOloFXK7hx4QRSGjV
kGOoBgO7RiaYgO31CYMBA8GruO5CMujF7VSkpJbq2RD04T1M2EX2pQo2u9epLajltmIRfnCUaO/s
T+JNYKHB13SqXhtOhQkPAiyRjjBf+oG1bf+ZIVdP8Jb3hbnH2wzxaHT7wRN7ZxmJN8dtrueqpgOQ
PAWx5mOh6DNlQk0sls6Ozi4wVb91MQqw7B3l702QBI+YKvnImuqNgQHvBne7i8XgSIu6iw8u6Z3g
dvW9/+Ut5OFbY61pEE6G4dFI8LSDhzszWzzdBEy8oT+mrmKlxY9csS8KdgojkvxXhg4SE4iE0SmJ
N2vhtzI2e5Kh5EU4ytWfr01/p5Qo/vvMUys6Q/0JXRZyRwzDvgQEyz/B5rgnHlN70EOGlBna2scx
bUZKZR2FtpTUuImpDwwaCrDBGar9TO37RDw53iLHincGo6YW86OLSJ5tG3Rhoc5eUXfXH1z4O4e1
eHP+BZli2W7n9CetHh6tznVgYcKEwutzUzX5s5Z2X8aQ88GczRO+Ny8Y0cMY6LFOt/roCguSSyjt
5cbsbYPxLtY9N0HfFhPFpdgRH72j8l38hyNPvDnyBJTgSAGzjK0riANXTS61ekq3sVp8N2ok8gYO
X607PlbZ8skxy7MGWGwDCoYLy7m62rAeFofjCqWI3RCMMV2oVGid15v4P+oRvFvb/61p8M+dhP+F
5X9d4+17v/x//xIX3f8599/il19L/+t3vZb+ccb8y7F1V3fQFhiOacvX9rX2rwjtL9V2VZoCMMpx
w1B5rP8u/pt/aZqK/6NjYk5Oe4CV8O/iv/EXT07VXN0SlqvZ9AX+3f64eV0rr30b2iH/+vOvGdub
jdWihmk4jq5zDUhdhCav4dezfdQ7YY9Jiyx8tHYqXK80+VwOd8pnd9uQzXcWeF2N4HX5KEn//Sz8
71/89s2DXYwRlPzF7rWZPCWdAITwKFDt/vJE/uETijflovU3ua5ry0/o8jZbb/byBGY3pG9+Uz/j
cGY5dwqjKokRfqqQbHZM8CgGlmatcl+RpBDp3DmiP07I6gccOyurOFPtPiqKUmFROPvplP0MRM5d
0aCwJpu0YpjCdh/iCqb87Ks9VYbW9CzgTRreSUWM2gJ+XJ7216B/fUoUZ31KTi1RZgh8cBiVT7iQ
fC5yPDun2BfDl8Gi2hPLwS7f0cOnqmD0Vk+eGxsaWDX7cJ02kGY2YTtc9TrWOEy3jV1+Hvp8544W
VYr2orSVT6nbX0y6ck5146SX1iFBu6Om+XnE4bHJI4RbkVfA/hFjewY9v2dY+iIxTORl2a1h2ecZ
JEcR99uaaGDDqPCVRUM1tAKsbJZdVyPbHcP7Fkxc1Li7JsSXE65erlubBfrmDw9fsRMRzF5zwJi0
mFMkt7QpcVCWyCFAJmO2CzTzIPB5B3Rw+5lAPMO1plV3mAEcRiyTo3bYJ3jkgSCHlhESKG3MxFOy
dl9JEUKE218VcVY4D2g+tosaQdoePAyXELZ7gyg2Wc6RMzGQCFbO3NtLfiDK80qhX5JaQYgIn0c1
PQDX6D1zGPfTmBJF388iZhIm8uq8vpY0RkgaQDLznTm6D+PinAcn5Ommvj3fM2UCdx3gKpryJRAX
CSWjLn1pQRWnRvSMxrpLq2NrNgw4Egrz6EM7va1xpEsiBWcuA1muco5D6wSxcSNM3y17bhyiKSW5
NTF3lHeqJDEvexMN0QIud2sQ+cc43ZVqf4Ex8y63rW2v98dULW8C0z3rDgatZMRZPJIVQ+IjEvCj
RNyO1eQB9fbGMPJd/WLKmCgxcGoKD9jobqepv8gycVIZXrfy6UrF+91M7EOmhN6CWXkXEO4zTwFm
75b/BYrY4b4+Xw2kR+pyVKp517qQJZmDRLVYJmKr5POV/E4zwFmPdTvXkEqMbDcBPLRK45RjTrbY
vFnz4GUQeaMJoRpuYAYnVsSboXXttVxySd28jK44tHm+Y0qVkmh7ZGD6hJr+ME33sJo9DdanISLw
VwvjlDwekHTViCcYo41RUuxwV4bhah6Yzu8WJok10J5z/DwYxRkXi+u8z7/IL+1wt+t5pHPBLXXP
qJShgEYPA4D0TOXlU+DlEhlD/uGC4zsknQeGJ0+6qnhMeBzght83mJXZ7egF4+wvsC/S/EpU2o3q
MTN5Id88q6YkaLEQspLa1K38VUXCe6S5uCE3W6Q4aMZhqGijZyzYLnIddpQdOvnhdQz0MHYJ551R
jECX0i1GD17CKDU472/rs3Vcb59ghKZXk99EKnPGIQ1UPJ6n8JS15qHGoYW23m0DIF7Rhl1WGYjy
xquSyj2T0Af5mWatPypxe92p3dEAuVv32cFKVT/BOhRswRErqWMKKcZOivPYTH4Bwql0Hkedcb/6
BnyxwA86Gq47rEoyNMFKGZDrhn6JNSdy3Wc7x3I53Ncmo4iaYbA90KgdbxWQSFOQPJOXgdQLbCJq
5akDoonZnCcsuGJsn9RMX1q7QCJqXxaNcYkm8LuthhhhhXdVbj9iTn408/ImVIInDtYNRo7M8CNj
G8E9Y4euXoQMF1h1cjZ6RtsYfuwE09z1M+px5Bn4DTIPnOa8cnjierIm1oQPKpg0iy3fGOXwrktd
Mwiin06U3IZ69DNSz0qnoW8dvjaCCcwiEEeaxifQLNTkqWoW1bPZXsFt3sXYq7aomy2T5V/hyBfU
16jXthnzutJaHFjgoQ7cM6Ts6yocMGXt8MXTT1hJnHHsvog6Qvw2cSFwGvtU+458/kngJZuHypmu
5nkR4gw+7zp2slOl8WmG2r3vkvaoJQy5URwdo/5CixcktCmU2PFrZ7eM9g17CEZ7bsb9YqcHa1TP
NdQTBQQqEBq8sZ0Gll5o0uqhjVQHnlazvdj6JfbeUlIH+GREsjj7clXG13UU34YOH0pJD0w1XvUj
ln7FD9twD2YUPRclxw/aa0GhmKL6PQTbnYH/VVwlt7Ou3Cquc99i4Lc42Z3eJLcJ+1rPlJfVzV8d
QFaNP1TtV3RzV+noPJaNGm2aH5rb34uCpcsz6bMvuJuBmbxyTDSuUXuMXPuBwhCJt3W5TDQhMbUE
9rmBWDpkEGyG7L7SJEK8w745+aKmRP9qQZOvYnpmAe6UttNV1vHsU47UNjsE0+LPdsiCWcCsBZ57
47blS5yZYCXTG8TE5xQ3goYnPauBVw7OI541ng7nEfvjiyb4IRbxnQjgu2vFR8rZeBpTU0m1Z7i9
Rd8clwZISfai4m+BfY0PaoqCKPiX1jjI2KQOzFPZ2HdSrooqMZrzTWc80O+jptLsOgcdWWZt+hCu
r2Ieejx1e6IcF9fahDm1OWVmmSntbBn2Y0y5GBIuPq9foM3tmrbGS6B66RPk6FVktJvUwbhluMow
djGvQ3zaYgKoIR+8OG536Tf5HBg1usYeZRxegpolF7kEy8TU/6O84p8zht+Siv+31OPdr/pfmH3Y
ZKnvJx9ey7D974mH/IbXvEN3/tJV13HIHxz9X8Ki17RD1/5yUDYSB5OUuKt46N9Zh+X+JeDpObaD
mtrRHY1C37+yDsv+y0K7xDdQZ0CmxD/9D7IOKXj6JZG1VRWlthQdaVI0aOJl83vWsURLoqQi1HaV
NGADAuj61dB/Xj3Z2IOW/WS6/twylZTVzg8wzY9mQzlvoSPgtsS+TIhdz4ohtrHtlnirM2AYCXq5
lNI6D6y9njvd3uSEuUGWfoz7eDgWOAoFZqvtGC5glQbl8kF59FUQ+nd6Lj8VY3amyQipYZHvvW2b
jnZXj1NPUyOZ1E9oZZislcK9VRYRVOqwtZR2ODPyezIxHImNxblWtecFeLA/AAXb1cVPUUqHLL60
VlQQZVp8nzU5InXGZLbDaFmeXo3JhknGZe/k+iUgFLhbLmYlU1Ru84p4O2Q2ZpM0mBWhDAz3tt5j
sxLBs3Eywkyz7bwiZPpn/bFWTWmvxmhkX0/6wEg6QMxyyCDa0SW3y6nF/byyvYwp9cliCE30TEpm
OXOlau76ujEoHh9ZPWDt8xBIliRjM+mOuduvMe4ZMKEjNAeq2/pWwoC8Xjf3mcEoJYBtsqO2sO/c
yjWP9WT9wEUJixd9ZkJX/m4VN45iwh6I2821zguGQT3OCaaQX1AteyEa+vh68SMd0mfkKK6Pr8l2
zhRCM8aoN5o+DdskOTsFnZe6yp/0oDsoVourVdXTyQ0pmkTMOhXWgCVKW1U77FiuygWf7zbNfw6J
Z8/Kw4LXzksxCob0W0DyjU43XOs+QeDKtukiGN2Wt21G5zTbCiVkViB6+X6jg1fevfYqS0rzmpKZ
9MKRjbg1Kuk8GO7VRfnCvo1pS2H/WB9D0vPdVVu4Po25zeRAo3FS97bhPd3gQiLZbMDs1l+YBGno
BWnptfPSHLGjuCuK4WtAYrLLMbbfr7cwCZsQFVu7U1wDJGfEpGPWyNNd25E2kNq5wzfs4CC+FPxt
qz+V8Cs2pGjqhYVebOsYyTFclm9GS8rkYhczlUG0nccFoVQNvyAZmbMw5T3s1IZFNeWPca03Ozis
zTGhXLozNePb+vwcPfkq+M9sUTF2e4jvhEbr1zF1BD20gcxac/pkOidyWOvVcTGGx9wmQ1GGEtsY
jGDYJ9xT2qe4TtXfYhE+xIS67hhgaczUPu88P4hiS+ep/Z7OfLnPKqT1aht90icHR5dRdF40wNa2
jY5hECIZLSkfRMKwnlzLdbYH5MIsFqygcOR3RtPYgryh9bW+vnEC03h9MTtxACbR+5DT+TBVbfCy
Kf2GHh1LtuC3w0fbxkZwthPn+7okutI5jlr/r+9P9MXxv5Z5hQ9gXiOb7rgpFWbHOFIx7tXze6KA
fyz7F/jaUE7EzKyevM8tLkgL/qd/f826ehOjpHmdNpzVIS/8+vCdOCjpdarwKo+p/PdKgehaGclt
npHz9R3Q3jjIbmJEEvTXXaBxPSKxJhxYKhgc0Q9dZtohwcX66NcPvv4/8gUkXk3FrHbsXq6bUSDv
wRxzleuvXj/Z+mXNOGMKMgTbUY65TmO04AGmxbdxXWxsAqNTWVt3S5+2MG90cE2N4lGVQaNTIa9c
v3z90Yit0WZkbs/vdR8WizzCRvbNQP6UBEzuhvl3JWweeqPmr+P0XsRzc2TogrtWEcVMwom36x9V
tmZklzo4pWkcfNsEusxVR4p6xSjC4oVh6FU1S9DNevx1W+droCVPM3JdbywfocgF3vpOC8Q2M5Qn
v4+A8sAYKfHey74WGQMUSi882lm0ChpBswLtAWcdDbAi9meAVMcyx2PJDNk0YuBZuWBizB1Cc8/B
tBEGrlhxVfrr0y5VmtRjRijKasysQlym4QUum+1usiFXTEwJpnLLoEB4BqZ/U8utw3CHF5qhdxmJ
ihs8CfzId6Z8m7M+fTSW+SHG9wN3iqp9ovneHPHeClg7s1/GVrFfKKKd8+qcVTA45uo6LdlRkvai
kG+iLt8wR2u183p5WtMeuzD8GQsyd0PX6KkDOjAZ6RHxI9rYgB0B5lHiYm0l73I941o+GgsSuLCu
wa0zTJlihMh2MmgtDFFAHTglqfuhB+6MkwoblzzMg6HDJmmpnwrFcXy7hGVkyzpRxutp5Vq3w5mI
hqv88ErlVwqZxfqQqmxMDgsj9esrOscgpns3cYGZl+xDvE3JEDxM8q9FDXFd0E5mdYUtByv2i2RF
8mhsTdpuRT3dVGpEi9A0Lxu54U8McPmtvtzkLYO9Ti+uColxZj6+8xhq1e8YHbs0zeWmlUdVY4Q4
+ujKYX0z1oNrBMeAUArkNAeb/L3TgnhzlBuRA0Vx08JgwH3JFmwGOm/tPhDa5bL0/PgQc64wy7ea
7ZDd1dNVVSMmYNZtMxesDXbtZf+CdrzZtRFHW5DmXxd9jreWSw6juTB7Ag44wH00XxsGqEWf3+e2
Ex8S0pWdLWrGdBUee5fR1S0FFheV2uo3kXXJ+1vzanQtDXUxHFvBMDSzWrwyCquZR1yJnPGXIreh
NwJqTVyGb6XOd43MSmiGTJ/ydsgvtVuXsbM6v6Myju1xCuastp/Uql5O6+rK6vkaTw5PrZ9mIxgP
c8/AsOIwgGnB/5/mg5FY2LExQ7VptJ/r9qSglYc5ilYLEwGNLWkgSaZX0iDMbEdpPTHAU3AxfskZ
IN0raXfbDPSwK0Z79vIZKA9jWmDgY1CwWxwqmsyXZfI4HaT1mtt+iTROFC2xxuMU44vMe8YxoSZ0
wBmc6OUh2Jo0hmqnTS5a9vwSX+GzZk8XWg78c0orbMOc/E41k7t0Ek/rjYDZNe4h0WIvysaj2BEl
1HKPrPGmqFDxzBk3ODDxnR/B7nnrnSwC3StEE+3zgP3ddVRQhaFq7Wkxf2aGb6/1UK1Va9rJD8VS
b32tQko1Sp6Jm2nbOuO5xExu4UPb9MjkWIN2y2rQCbzk97DFd94ahcs/hUw3kkvOW+zojTUKE7b9
EMsINK0pz0URyuQ1kMgNgPmNZiUbuVEP1ZcUQw1vDRHWl3D9fxHQdfYsJljXDzOOnLD6SKHLXdhq
RXPsetaHk1AoLOum2Cgj4ET4XsOuSvBzKuHRzLRYnYf1FLTBdPqxbTyG7X0sLrEedn1bhoYlOM9t
EddXUYrjadHYCCSc+TE32oF3AvO49des5+co9xpXxtxleVKz5XmwbGObh0zSdWXtt1Mw4xnDP1vp
QMDIwMSm0+/bcb4Cof21duCwBawvsCVeWFNCTs071RgWMGmi2yezdpiiidB+bI4mPiVeHsc/Y+mU
MGVQVblReoLi1Ejiy3Bhb15XBeOPw3bsxc8xdefd+lfrVmIV/VNtNHftwmk+JVjADsl0U5vfwaYZ
r5+hjowXELf7VrC1rbtVkNYdA5qEFJoMzUoCvEhu6tW30MwwbpHHA17pRCKcxD0mzZv1kFg3/UZl
5mhw2YF79sR171IsXgn8BpeNA843lRESdPlnB80TRyH+hVVJAlRTIgLYeJoX5wE3o+BEJyH5QBTw
prFjq2Rbuq0LEy8nTThM6P2eRQ41u6ZoGuc1hloXcj0595gkgp9QzKdoljaLuoqCPw9yz4HBpgqC
gySOjm4Z5jvVpEhvtuxVqvVzqfUn5gfaXQ7xAIva4oDs+7qxneaD6zZ+75LL6xY6xzJJNHg1C2eu
3687KlyzS0e6am1vXlR5gXehtkHYW+zkg98r7oJ6BYRPaFys8XwV9bdpzdvXdlSuKqDKPvMWrj9q
BBoWvl+tolzqNrE+Fk75gUwIFmFP5RshwqgM9a7Hsw8BQOan+mJu01i759Uddq77feC88eeof17D
Yopl3i8liX/ovum/t/nWz2rQyMSLwwIJoZtvlAEuuYrVRDTu1ZklFoFT9JSQnK6QC1KpRtefIkCy
lbxecoTX1NYSzKSHpnKzxjup2oFyqACeFG1lQM6WnmpNc1SII5uB4ZP1yas06YgekSM52S7EQUrk
uFP9+dMY8mp/zfB5ciw6zbJpJQpTyALJr91SURD1Lksc7NIC9IT1E4E7vj16cFhoDGzDMbzRmn7Y
qrgrsAUN8XHdOCrVOfaixZpqzq5jdXzMFcnak6HY+m5nijuCOa/3eP0+A5fdOWo+E+6FNWOT9jZp
O0rWI75dGKxytnJQdAx67mzyZHlTe3U2EZX7Q/Ttg48rX6A3HxcWLANrcsRTggd+/7jQiNJksOrY
G02AMpo97JT82pjlMZH3F2VLMaGJQWEnwVU+Y8YJgVyBqzowSiSPwzWAk1vc+ihyZ9zblIulSZMM
WJi56tmp65k/ysBgqfE8Qt1YGQ1QcReSOCNrm3WDoZAEHnRo73XwX6Oj//zz5/zvjUQzgObYVMos
1RI05H//nA7zswt2o/oulJGsJZLPS/pFU5qnxKD4YrhsCmv2s0aWa2mhcmXiL0OZNV4Jl+iHPlnn
smudT9ier8+lCGqQvIByBncMOaiTpz9f9hu1N++WxoNhNpBanYsmwHnzbo2diq2ungpK+AS0zlx3
u2jgXJ8JJrBnp1unD2TC1Pcn7TS76f2o4LU7zEXpaZny6c9XY6zSut9WC5ejUwWzaLUzmmi+6egz
+mtL7pq5c4X2HWlk5MeLQoJUydA/GJHMg4zssUmc0dTXkdia1QyIqQgF/VRxw2PJTujor5YQ4vzc
YbHVOjPj0ul0DEyzOUYm3zi0l2vGHKTxlzYhci9USIIaxan13CdhdhrmE9eobqgx/q0Xjjg/mdlu
cOybvZ7hizUlWoNUJaAAZQf9LbABjrU1nR9bX7VCPJ3RsqkQp731J6+7lkNRyMkvVCa0ADOTO4cJ
Xh38OJiYlvOSmqSvULr2YgqjbS0zd5lmJAlguTL8yfTKHWvm4jVF7zCdiu2va/hRytNR00k5msA5
tBMojRDwhDMsJPXh07qc8IsFWjJRiXElwGqcpUXsMvpBg8vOWhqFzdn4JgZQsqSw1kb0Ib4LMBcF
zghoCnY0Y4tKuUE3VmNPgcW94T5kiupNBuESpSpZowApuARciTKxV8tILhwxN1MaMK6gjUaTfKxu
209r/riWo4rBvFpkw2DMKUdN0jiRcZofyDvPnWk9M+4UI0KnxIuO/5hFrg6oJcj2iTV0aLXxsAv1
EuBP9BgKfzR5kmvkPpWal/Xm14Ly9jkHUHNu8vimCWnJFM5eF3N6N/LDNk06T1fLTIWyxMC5lxUx
HV93EyS8mg67sbFOUWZGMDAJgwL5mcJqRv4xUhFtIqztyFAGbXkIdQJX+bTIE3Bb50nvxMCRulKU
WubycRykLQowFKOAbTYoTAa0zHSapDFb+MxkDjfWzJGjCZfgDBTwiDGmVg3bRh5dWYfRexkBS9Zz
xi5VQ3xaj0AxxaiEl+T7elKk9kwpTKlfYz4t4Mf9yBuqh3ixjwwvcd63NnzAQK1vQyV+sGPoDEYO
X2tasBO27fkunGf7pFnoNgr0ykagcnRYzXGEA+OjzU14g9JNq+nuZj1cx5JEc6FUuH7YrsWpPp6S
vQ2BCIb34JzN72tsHIP6HtqaBICcVO7pDJED6ORIMCiNJhg7v5bbZdqcqUt9ZKMxgcMx3V8SGzM+
gdGhr3V1uelBqa1bp4i664psAhYjO6wls112lWELI64AUgR/1y0d3S86SMGyepQyl9vVwXDsy/re
BSiyD4xw2IbQyrxFrvnOVK6S1nS268mjYBl4rLBwn5EanEYGFhPL5qlp6Y+8xpI2CEftHCz6fnTS
+aJKah4NNQ4lJ6KwzfBSwO8uZ3ver0mv1qQGxil1sBYKVALTHToCirVsLGGJfWWPfCGiGVvFF1Te
Qi8c657ECgwVgDC+VR7V/zkS1lPjtfgccopGSfek1UwXoZ0hL5sNC5OWCmOINbHC6QzWk1ntK819
JOU+IvDmRErc26q0MG8vsJptK/d5PQb6jB0ixwusQc24t6qejnGX5OAJYhhhTYviZuLuQq3cV9YN
w8epx1DCa6EV9wRwDXaOPVTh4vbDlSmkVFtFiXj5uf7U6SmhRUbGzDDeyWDESSUnynxTKM7qAjkn
6W5Mq/i5VkdVuX57IpOQSWNC7ynyjAFZKofVKHeJuA6Kg5NYPjMIJZZd0+vqGo1Gu2j7m/brENyA
J/oay6jRGeOnKe0O66pdA9r1jQlnNh6FvG4j9Mncj1CKHEtoKEvoIplV/NlgmMLXa+trvwzZq+Lx
3XknjUn7NxGSRpvMcAltHUe4VOh+jxywlXUzdGwYydiqdi5MX8txhS1lTt2V0GnXa5TzfqaeBWcs
ZsNRp0rGHSjAlvqYF1BgzpAQ0ETG/pruQGkyFCMHaZ255QvYpJc+vhRxC5eqQ/HRwlljM5Q7d6OY
qTdH1XmNS5y0C06Lw/7oagSkLSYO+DatL1oR3QN1ZqKBvJmSX7fhpefBkO/jVNMcNSZYg8RpvPWp
2ErrYPJWMUyssdhlxdGWz1lxMl+boNat2WlhkGkj/oI+WHlaCidgxMLa1J/UdNLOa/VsmiyOzmXa
aVp5OWnjfZ63jy52JWseacD782r22tcIak0dJ6pUO2tMtqPjMLtnGlhXRvGlrcMRr7DKNpgh7zLF
10mEdo25mSuq6vKIknfDHJXPYeyMr72f//zThUapGMAIB6wLtjWIbY0xF96RrA/RtcfKcX0cMUyB
ndPATk58VcbwZOXMvlhGd/fnOEn7rxyCJWPL/QH5JqLQt2PemjsbuAGGjPWoNNjWxFzP4nubkVSZ
TK9rJ3OQAarzN6U3XcLk5IJRT5nQsUPGATUi0PTHP18Wodp/RftE+gSTFF9kfiPexm/wweY+pM1G
WykTl0HSUNlluBdoGx0obf6pjxyMNpVIbDX0CIv1LrZvRWtWyLJOYVPk9+P0KOzy0elcLM37qbtr
/i9159Ekt/Gn6e+yd2wACX/YSwHl2zfb8YKga3jv8ennyWzFzuo/E6OZ4x7EkER2sQoFZObvtaI7
6VNN+C0FN3Sm8Us8Ty40Usjm1tPvl3wvayO6N9rQaLr1Bh0Kmbs3uHzti34Z4tG9c6Uzo3VoBiym
w5hEzlNBOFZvLEffoWLOul2BIg8rT1JQrRy0jdI5pXFfHzBqPk3F7PCeo2EHnUjx+aR1gaXF27nn
iLUZhEfGNF4cshk8DzjsW23fQsMAmpMrc1poEy5Ww0AAdOuT4sqO2W2nwZ3vfUsCI/rgE7dNcXIS
RTc1Wf6BryEB11vtt2FPCPiILI7a9NrpeLpqN3PDaAo7sSLu8NrsTGLYbTqRd0HaM7GpGkZpTjR6
2JJ5MRG5nYdaroVMQReOLcdcxw2CaqsTLr7VV8zKR3TrnDafUqu7yKIEopYOOBnv8z6/HZifSNKW
seSs5mmMUJzUK88aP6lg2Vt0YJc+CEOS4IwV8Rxk+qen0ewbe7g5MA8Z4mhOaCaNmziztNAkRAgd
yTkb9CNVDgV0864vhsdKI3GtoV4vQU4DQrlLInSN9IVRVUwvNaFn4dbR5hO3uy3LTmuxXkrt11Ce
27IC+e6L715LFkZDzTWaxnc4l0PiVm/wZT62oBczx57LwLHT0/K5L0WQGQani7dlQHSZUpBuxGLf
NPYxkdGvV/E52sQDLhCzffOQLMu+9Yx01514qzudetE5bFkWK4fckOkWd7AzbgGllrLn2drdrtmt
37zPDKX4Us27iLo/GstCdznI61jEr9NQhrNTnyvWy80rd7MxfbpzA81ApJsViI3waspNOOGerDxC
kpCSI2Kh3iQYwJymn/yNXe1z+9KuQIjUVatlqmYcsuh53d0AkeOt5h31KuTGTweA3Z2faycucYIo
FLmsRyAiL2k4CCtx7IDnlXt/SaHwXf82bssbIx2v4JXQJw6R/yRo8+J1a/200Yxqo/ujQPIb1b/J
+AsK/DQrsXxT7j9sesMGLkDW7fl5sagRyxsLzmw6NyIJe3Ly3a48DMly74jhVPj2awS8p1N2wtv6
WPMRTxuRHrLvIn8oshXpsv262sm7RjPNlBFmhXd1twlxjOuJ1lqEaZiDo13ZN0EeWfvMqA454sQF
78gmBnp76OnytktSzgfD0UlSHAnBQDc22yTiltE7ndJMAREBZ8u6FwnTrp0bXIYpOdWREYwIEn3R
Pq31Ae73xi6WQ1/4iPX0c+k9IFm6n+coaPp3xAGBZddPeW0SmJh/6Kg3sya+YlzbkajuuD4bYXIn
tP6h2Zr7SKs+bNNBt03VO7W9ELjVZXFqeswJ4SuA3ev+diAOL44f0yi6q1Cy0nx7bEnBT0kN9sz7
tMgftzp5W5zoAX/cPtX10PE1AnY4+0pzURQ6Qt/Tt3TIZUwzJEtCIzV+HWsfDw+rOGn5I7l432ET
fvqpXe4sfXgiXvC6+DdawhAinFDUz7VxIHxjb0xvZvLHSF6uFdHfBDvvhQHXVlih/ow/5RF78L2Y
fvDWFzJHGhOw4IX+vagi6Nz9rC1M1IxrxE1hoQ+asYZfIu2TybW5AdMJt2LcebcDOZq+eNbNwK3v
ohXV3i+9edC7BQb6LtZ45If1DFB3aBIocpsM2rV4zCnbzGq5fsbBzKzsM96MNGCMyGLp4hZD94wI
bVeN+X27uLtYJ2ljPg7UNUY+bt5Lb9Q7QtRhfBuOASkHq3zn0XVN4M390l86HmhSB2CCOhJsNmjo
n0NsP2EjvvZWfJBi491ITD7fkOea+3lwT4nMOrAeN/PXoo2nZerQfC6EtYtg5c3NVnPVrOISS0wV
SQbi2RtPq48VJUn+yiR/s7V+SATRruyG0E+7g+d+WF1z8GKYXTFSnSMQDhDu6931ZhpOdk9ZBPUF
wj0WFbSYW+67vgr06CGJbjnDn1p8lzuR32SYCowN+qJ5GK3ybBr6oaeaoN1+To24WarubDIw4g3d
dYSfeF1+WZZja5v7OtGaYHYLD1vAcwk2wC5OTZzslTeFd+4o3GuhJzQDjTUK/TGhuROUkix9ZhZb
O7uV/iTstwzMTQMRn6eznsZhFH3W7dWXKwndBRuZfq73exHYTi+GmIPWQluZQ7ub6Q7H66mznV+j
6ZwJMr/Cve/07tVI0HHy8Yv83phBFJDYONsxWd+GdD9pVFBFWpCm+tldPm2GBzpW9kTABZHhvcn4
DNuO9uSLfSNo4mzExCUNJUpSimcQ6TxZcC0YUJm/EUNGG4a36iXW1+dOR1Tja+DINsZssnBmLARI
R3jGGLkoZSJfWMOmjeyloU9Bv6/z8WDmKDO7NNDLCq6sP5baaTSmj2GLxE64bRHQmn6N9OJeN8Uv
B7hDN5tTt1psztLWwvZixkHpXyNMyJXpZpfRemiS/NfS53iR6wEWt3JfczdKdj5p3zt62az6t6Un
1B9SJWkJPs/ovs1+/eLmWNQWRPUif95SxvkBFZZhZA/itczK0NGetmEJRWTekb9shU3aPVsGBQz6
TMmKb/2uDWLXk2hF8MTNvPX5zaS7FIdkT+N8OxpmkJB1Scr8VF2F1qLxMgLh5sGkyaGacw1uCtIl
+uqNGgbuBObeSrBzHnoGlTWvf5iTcYhW56PznBArucntqp1Enj/G0/20ZQR5UQ5CRTssxUNiWQD7
xaGGPSxN/8HgRz3cffY+Zz3z9TEg81Ebb1MzPzpc+jxqH2IdcR8QEsW0L7k33NSCEwiCuJ/t4P1s
o5HO4ZrUi366TPEKQJV4tKVw0uHUtDHk2vu1iw36QEkJiwr9Y0M4iRKIY9tUjeNjZp0M9qDZz23O
j+kadIJC2F1m/KRGBLgb4TgFoh3ngMREKxKWnaMTjA8v6IwRdUBFdIld/o2aTHdXDaQfzoNHcLE7
VwQw+sklScoVH62RwvXG7UlokfbckZe607ZxuTRtF39znHLEdOs1ofpdp9Dme29YSTVa4z7QBsFA
L9tJ5Y9GNmkwW7WgnZL/mdS1TkAmMuCvP5ytf5y0nsIJpvfQllv+zXFxdjEbFhe/jQXEkmHuORnX
N33ktRTCXLs1rl7Xyi8uPLyMZHNZvurzOJyooFvCOUImHdmDFhCd4xy6ZsBPKv9IZ9CbgYurOqoX
WJiFWSA29zQvW/nqZixovaYbF/W7pkT66xmEXf2uj5h41crAJQKNmk166t78WuzptIAGsKIaUpl8
ZsLQTpnJiSL6WMkw7XFOx5WgcEp/ber0bPbPhVM+ZekmeBy0sJJG6dFdT+BuJJFVO4pLA2tK98Zc
/MpuDKN9TDKUgpnTYLWS9d01KujevtTGcKjIqbUm89lzN3OHBBUoHVTwPUNsADKYvs39b0ZvEjiq
Z/pDW0hRVtJllgKqT5KP3RCea6YxfDta2vbHY6eV/xhdG+QN2M7sIbTXczStDc6EdZ8a66mD5oea
73izxSmZiRspOkHbEAVh3kgZ92rc9w42ink5pLUOnJnEL8R6HUbR76vOI/s2emp7TA5rtl2m+j4a
l/lIny3xsTg0MiTgwzZeVlF+T3QyujYHm5dxk1DQU+hjE3h1QEEaRz3axNwGcU6yJYidjEeflrku
q27dHeqr5DIJ3G+uE3+4CY6BuJO14X1KRDLpp6233a15RsBRd/Hn6tEsHVLzTdpvmMxh7VmjKkCZ
jcZO6O/UYrWt6+TBRiapzxNaUAw7dePcggKj1IAqGGfPwD0wZhc9eXM6j50fTA8BxfJr1AG9zdy/
Wbx7QqfIz20fan/gtsBnMuhmaPUIXzqaB5bG7ZC4L4cWiD7kCD+Ilh43WTO8en8qjgd+mzFznvuk
eMpK71a3ykDL7dcckS0drPsYA9Qs8FPYZrjOdmDg/3b14dlqHxL3d8OLxo31B3SerkXKFlL3xMD7
UlUlxhw7OpS5dlziDs9g0e5dLT0JYQbDgBYtX8uFd7K92glJ5Hr7R3QDF9vNCM7nbDd35H2u7Lem
xQNNCZFGbiGQHxsadU53cwp7Y0c43Gqzea/ZCPdIsB60NUTetKf5aj87I5G0pBrtosnPd0vHYNI/
bWt8Y2ookQh0f3HtOqC3j6BUMnWqjCzh5tUsNFqsJxwzVX2XjiLfYVegAcW/1RzWiBb5yC0k4cPY
PpoOtW32atNtj+j3hiFD4aKOcDZwgCJsG+FcDY0a0a3UPIrTh/RokDik0YVzdgW0raiK9QQ6JZgk
QyRLT4Tf1uvZH9yBpWjG95gQ4lSvt0q2tEmYR3O2tygty2vhaTjuY9Pad5U338YUzq/Y4XfFRLqq
mwv9DiWUEyRbH320yEvOpaHFV70wA5sTVUrcA8tCadrt7TySjdZ5Bb+isqXfTaPeyIRyDxNZxEMS
+jP1LvTHGU17asvuuq4t1VKTezVAoJjZoA9QpdGI0OrmVYyerC1us4MQFUUi9LTuQL9qfO1kG801
iRN2nT34k8XDrg8Pnun/yRPjOprWgpSP8/mUppQ5l2yLaW49zgbnoHEyp5PSq03FZB4JMb+qazqK
Q0aVSUNi8n608LnQ172iirOgrAgS3DXDJvasY4+1R7GlXwdfWkVFZXr9eNLoyAkYG2qkqtqPqvce
qzX6bSBzBdlF8LLF+p8trp45m1AjKC8l3QztnmDpQ+1R04Qyz1xrIQtrXpQKWeGMigBy/VBPNXiw
gcOl5YI6yz/t5c4d5YzaPnIYEIkp/qIA5pqHoXUWc08AFMd80k/CLPc/5snimLL150lKF6bR7ve/
SiVkzckK2epy+kIm9RQcIU5WJJLTFl1Suh1HKviuk08lLb0+Z71G/apTSlLT17bzEGUqKW/foXGC
VBluELf4Et4kzvvUpS3FtNo59ul4b+n/hgzwXhSXrTDLknaj3UohXKjUWSR4oyMkccivkFxQBnhi
rYa+kJ+XIq4/osrpBTWsL02b4jccbfnjZjNzIRFTecrLqb9ckVyK7lHcIF5sMhHkJ69LN/ASCCOF
DapXFpuugeROe/W+MlFp3/R4wR9lc+NJqafnwzkxXqmvBIEC8d+YDmnP8Y6poASGrKHdX4SV+iOJ
gaaXMCwoZKnu0yQrj564ZYFbAlcqVFMIRNQQoeVDDhZZU1HRV7xRPYwCvuwfpxGtkWJKamIc5iTp
Dul8Jsw8PS7Lr6Ht+pDapG9fomAdrTBLWG7YZ0USSEy6MeD8qWPc5VZu7dFfklCO90xd8xibrij7
oyKwXAwKAMw6YF0akCvNQ7jkFxelWAjv0ewyVyfmyVMKKK1byV1GCcQypWU0y8tDLQ0g4dy/K0an
H41XmnauGS7fL44n59GhpTYnTN3p35S6edueHHpObyXErT6igs1F1/j8GZ2MUGSVSgwQL+0zSISj
OMS5RFqTsfqrKxabfkcydrtXui3FoClBaozk1ST850uYpaTuSsqykqy+UoS0mL6+V+p6RcFpaDZR
owIPupCJgWYwpjW+Fnqz/Uo1NX42KSBTl1tJSSN3O8XldnY0i0g7T3eQzvgHBehrI2vggsYodOzE
P0aFWHf9pDH7jeUNCRbLzpDwvOIVBg/q7UuOrW2fTpRWAF4ahrr+SwRbdZnGuIjPoeJ4h8IlaywR
aq3Pc9taZ7lFhY0OFxLTt1pH0Mcyn55BjOaopHB3riT/5ppbiPMXgDgpsofSnANFzym3TyQ5x4p6
nkln/2w84qTUqw62+WKnHSugpDJAoiciUt2z0pYwEwemWa/3vgACkByBYgQWhiVy3D5hYtGujFSc
G8DTgbofkmbvcgOiaJwMIBztOEuTkOGIJkjiNpze+rRvwlZ2hyjU3tFrFoLySH1UtpXHzovzU9qV
ghuGJ6hjxjiq72EZYSS79JtaHBxfHutGcOqOGl2fiqc16X73AzOxlYLpif5eybq7CWZECofIqLpu
GzUtRRtfk3nFJoGQOxDYKdXXQ28D42OEnOtrE6Z2iXLV2f96/O2GM/vikkocA5/6MH9xHmu7xIjn
nd03j13DWiT6WDxt3coqwzL9xVQqli6ni2eXnJSs0l/63+NG0ZIkf2vf/6aP9jcvJT6tp781k/x+
7pJHo+ULGu8VzZ3UK0dz3UOE85pcSlgLBD2Su6xWZJN6Sfu5xYIiaY+vRVMaOGTBsTfU3T4rRs7G
RkrIGEXn2cBiqxZ5q+vaXdG7/VHd8F3Lvr8l9+rVoxTnkD3l007LnHS/TiDIIpt+x7X1MccOBcG5
f6uUp1m2PnUWcSp2X/80zO2uKZsPA9CKsPX3OkEUmAqIFtvIrlFuPptTmZx0C0NwHzehpjfNuYX4
/9KNUq/DwNsf1POtHjCdE9RZcORU95AeM9LL48xUZCNN8NvrGItbtzJhG4T1faRxCsi5hBxo5gYW
WdoKBjTiAcLVnVollZJT6TfVbZ4JzlwRbindMwhhRqaQwFeFo0vZz1C4G9ut2wZpexuVUKyDmXCI
k5uSs9xbZCQob8xUOCjcUbRRg2R7WLebJlBLXl6VFsw+CZFSco/saju1HQXEiZUcIAxy+o3bG6Xo
lYHnRzFYH408yOceZiSpnV8m43N2X9qpA2Lo7F+WNrjcCeP3zqOp23HEweKJ3lmoZECVEZ0klKvs
DLp8A8sXdWjTYWw4ZnzAYwXsWBdAbjm1ZjTGQZ3ID6Ief/UQ6hpekVzcK3paW4/IQU5+XNdfuuZy
sigTiG0d9oLQCikOyVJucWK1+mCRzo7I/EGT+rEbcjpu5HNrGtIuXh5y6Y3SJx/YnceN6/lTCfYU
daiWC7Xkqe9FIO7dm117Ud9/mce/NYPwcXVQU9y1iXm8Eh+VM2tndWocBoQCAhMAzLZ7pz6I4v3k
ZujY4tzoOoqBJP3jODasMk1p+ha9jFKF0gJ9L2Nc3/Y95Y9y7cyiBGV5BYSHrl0t/2pDIszl1MT+
RT0kibBh9pHPc7UxKMrmAr+Cs6mljm2U+zcRue1ee4RReUrr9G3U9IguxozdmiNNntvsXlR1aKn5
RVl+LVKmP+7mVSfMjdDJvVs33PAlh5oYfRl0K29O3ZyKBS4qckR0UBmqGU7qSKlUT3MVv6f2+Km2
GbXqZIP/qKNa/dp9ILgHGKycRES2qS8Zgmf8yrIYmMuSjbAOiQfMuVIznZrpe8UqqnY19Q0WC2p3
ws1/VjGQo9p79cVmkXfuOKU//ftmTLc0ZVnpdMwoYgxcAt+VZtuUVLyTf8eaErgV/spt9IHipUVP
SlLslG4xRiamfOQhfbVlB6u2buUa6fYxvsqOrHwr42flvaXVHmL0OLvkwA+RQ5I3XotjyXPcGmt1
Utcqa6YVpUt0Vg/6BIbGuolICrMGiSaJ5YYafco7scDNKXVItzC3L/EY/eVPq2kSnNfxRUkPlIaj
IEMucDr73iAk4JJLN+Wcjj7NVdhGYlqaqXJ1T/hSQ8/USP8XTyuGTrW0KWuiMpWo3aWg7yQQ90Sn
EFcppQNewxeNluq3mxGgqLslSgUU1gnJKzO+clq17YPanbduBCmmB4zOgWBwWWusUvh4g7j1kAX2
nP+1s3rC0MI0e5LXG1mpHaWvdKefjSkDXSsItKpMixIbGUmpNAaudHokps86JS8wFZjGje7OD1mf
7JW5DcXpt23itJP22VOfJy9WHS7EFx8V628SLcORIDpqaHeJjI7uW6my+7/HBQ9fhBT2Lb2/T6fi
hU8aXWzLOdv28q0n74vjAG/Tifq3lalbjFJdjoasFBr6H/z3ohXHqUMmptW/TMpfHt05ksYEVsnY
Q5dYefEdftk9QU+48EU6cBP8VrogJY5VF8SdohvAGnCm/H2bx/kkJrQtjRw1UEPdUNLK7SflT8qq
oW405e5ViiNfYPkoCePZxUsRfcQbIuSOAADLh9vqxj9KJzMm0jYVoQwkZjI5tqb+4Ligp/RAQBV0
DvlA7m0bca/Wujj2TX2Tr3q6zzIn7OXpUH5kc2gQaBNYoW7KgfaqQ9y632yc0kc3IkFNil4sf3yd
euek9jT5kCjZhzolVfE3a6tZw4xOw9P6Xd0Z6migLoI6aA9yalNP2lrbT17kOMqworYEUD2QaR/9
BIIsYSefTlO/q9+JVlB4yvAgNlrjxA4V7dWi1kmkky4HdgKdsaVbQt13Lq07POsGCT0G6cETx8mu
0snB6sZPjU6ecLWlhCYaj/NcNFh5s/4AEcAjjOhKuk++VjBpzPNG61CPxXbVdHHTjmt1UGqXqYMW
F/JilVysr4P9vHggBwO93tn6oOYAPyfre26raaeeQLWGZ26Z7tvh69jXp+Ot1kc98k+cONjZbxjw
bpysvIukvF5NkJbIXiMbSspxpK1y1CmENzCyzIbz6PnVe50PpBltR7WnQTe+t5F9jEj8oheOmmW5
Ogxj91N9c6Kcn4rFOJkGZQ3qyVKSGqm69+l0Qjxq/lHnKrXsqHNENjh+6FTDXd1DPKwQ5FJIrbRN
29rjoqYSUvmIlDjXxgRWVoyW6gZWKraBpCu/19urmmvVDa82sKqOHzziUiJbf039uQm2V/VD8ybd
kfFC+11hfS0IM3KlaKj2L+2iiV0n75+8YdwFgT3mZnmMJpNcdWoEb9Jef5sj71PtGjgRtF1pwGN4
RJeryV0J/SK9fIj86vtWIaRMh8F/gAaJzZcvIZxOmiwVbbepMzxxy9PfpH120gKoMzyq73HNHfSn
WFGm9cpJRfsa8qPJ5USNJEldO1JDSOx5dKWcaxw1XCoVEJZBdvHEdCqXpsboqPnMERUk6/sWr6wl
WItOo5k8VnLaEgX1KFmRX9VHnTXvm1lkrw49JIHewJ6pv6vOCv0y2o4edNIqtPS8jPqmp0H/7DSf
0RnMWi396n+3fszJlZ5Lpz7ZchkkES0LZVerRknmTG2FGrDspcDzlh6zTReHyAJwHOkk4FYGzLBY
OOVSob4s+S+ZnAUWqUxtSiKA4Lw6K34ul237Wi50gfoUruPLraUWlnElNNfy808AyVvUPNVZd4yL
unDqKLmOGJcjvYH8EFYg2Sr1aWNNAxNHJIo0krU3WswqQHpyo5eWQUJahoLX5vrHbNk2mgmP9TKq
KabSpueJ8QkUt8r2gz1R2j013+Kpaa+RZzx5mz7+5SVjomRuGftdnSoihqOmWsfVTa/eX2Y3McdE
BhSPIpSdl/TvUbMv/RUwvLJGJhzrT7zlH20RGU/pfIwXf/qaomynfqSz5lJ4DtI8GQgxo1JizMPv
kndWz8ZakP3JwcFBOAUtH5lBO4p0T+bZQIutLGb72IYCVYOz0YFpDfTx2YG2xBAbXvOk7KeMCvPV
LgBX1ZflaMhljL5hUueWUz7+MWMmnXzvPrfcW7XfYlhh7Fc+B1yAs1UEBHJ/a630JekFyUj2VS3j
amZ26Zyhnw5pgVo+apdKZzfZrkXGgT73+BQ4sWLYRO2hs8F5tLx5tC2+kKLS4QMa9knH4pwLxrG0
cOzsvFYQLe60qzP2GJNaOhxObvOaVIa9L430mEy8cjwC+ZTwmuo85nrTxaPt4WCj4Vg4l580s0Tg
OvVP2eA+A1NxaZhXi2iM7gcp+Wrz5uSbE+Y2CKqyrXrqHokpZy/uqQIIzQJ5kshxwVTm5pBd5wc0
4dEjYSTj0SDY5EAYqke9jk1HKTkBYzEWh65kEZ6hTE1vatDaAvIJ16Hh2u0fiqaNDhDHP7TFcg+9
AOmv3FPloasu5+xnFEWEd9rth2t3J7sS5YUGXwAQEiFyLa8OY3dF0E8K/sBy52VRCFN6H9fiZdaS
/EgJJ/RsSU1Z1u6SmECtzOTx0hxa7gxrHMN2DbaMeNDMcztibdtgbcf22iIVc6r8Ijow4GKc4KwR
kY9aHgPu4iE0vfjqreSRzTi1n7zYcc/Z1v2Z5zVCAIBtfe7TaxJ7u3ztCa4gZo2ajf2WLpBYhOmf
BXdiEFU4AQYc3QI7ewAglW55czPVMrokbx760qcBRzTePov346wPtxFZ97VNjqLX2I9odEkKlGbx
pRpEMDBghBRkXkSy3HnJkpyMc9uR5rdu2sWpuaunxHzmeYj7zyGtfiUdT8lkLNbVnK2HYWnft0jX
99OMc1f90oDA1H0jE+S1+kC9wAMIE4D1aH5uKxrDvNlCU1uIT3L1Q9kb6OxSDt2jO0JG89X2JQ4q
rkyFdWzGrB0T2bdU26FMmoz91n5wLO+5txsXy9ga7zb48WGa32jYvKlswCHhUg/YC+29cWNCWmwZ
5oevI3G98bvntz/8uG8OJHYibyo4620+JMuY40bOSG/rfUHZEbQUrBuQg4nuZK6TF38l2cRDGQLE
LB7yKtt2ppncN1a0crIk7sDVnMBbKBnJ5DwH/fQjduNHKHHUgCt64qovn5H+/8a1ExY+ntcu766d
l6R7X9dmFNBzQa1u8dou48S8kC27aLhS8wteOPrQzVTSFMMxux0W8hEy5uy9mVn5Kenkz7WpKTmS
Y5ZNw4EfLnEtaOhffbwNy1x8MGzYx23sXjVw1m3Gm9/V7xaUzgGd3gHZHUCXT73IbxcxxU2TmcgH
veXqzr3/Oooffmv+thffPCRx+jOlD/U2xaAgtii5oyV+264R5pIe6TUpLEBbpkt9ocfsTQk4IgMG
lxy6HbUR+V3Mb5sr/GPlJs8jLAA5Cm04uxNX3yDbH3WZj2d+fR2Nzt2TNwfPZ9Znq8lICMDYNnfG
tFtbY7o1cATPaLrzjAqYjGT0wreqG7ex3hcwnGs1SVyohyIhp0k2yGa//EJLCbwbvItrzvfjNrsH
egMaBCGMHHNNRbcgnb4FxtNziOWk/iS7vjhU5XgGG8uuS0urwJSuOepNDCqaXNuYNrFte7LuBa2W
nApq8jJZLjzMIzmVqaZnIue096AYYt/b42u0tPaxd0jUwEu4J8QjuvHAiKzEbc+z27wAxR1NC+mt
YyPyLyNBkL5I4uPozf1tBkav9eZ6cdxyQBMGc6+Ddlw6r9pPE3chixsai/zapzqlrtzLh9KX9Qo2
F6Lx4wZZbom3Rk5Gbmv9g1n3XwJypcnOBGxBmqRbhucSvv53hX/FPTOzyTgh9eZ+4CdkPU7WN8te
CJRQCnqJO2DTC9BTjAeYljlchBgP/7U8G7/lf3AamLrE0ywHosYjAOnv78NPYNCLjTyPTk6cZX4r
MlYEfU7e6xQ9pZw9lBsrLuFoInJZ0c7BIgHQ2DNeYdL2k2C2DVAlhEDSuqb+9LYYZ8Rgr5qH3tlK
fmtamx9WO/9e6qRXFujmjZcod/c9yi4xf1AyQErByhbcxRERSM2TM7K1oL0c49vY4WQ1uDWwq7bs
4C7uFKZjZPF1Ko3mLp5OaUZPdkwyRpp2hKOSVJWuBH+PZLIsBFwjC0vtixGtL6Ohg1dVvhtmrsZP
sMmomU0dJ7IWdGiG6lLnilR6NP35Jzn2zsGw11d6Q168mCw9Lf7yFlAXX+3qKnta6IZh0PN26o2x
7b4O7LQ7mmk/Foz0X7ZjtzrSCiAtKhL91wBhF4vQGXk+XwzC7/NEQDan61M7E7Ig8YVM0kbqiDeu
SyJNSVC8Hnu6nHdWM7dDs9UPhq7/wYl1k+bZoSLCZsYzduR/4H0zsuigTlhZhI8MD9uXb8TxTPvo
EhcMqKGOW00af7OT/qOorEfFFKmTedpMP9eawgI4NpJH/tBxo6ZQBozlTqV4oUDyWbdCBYZpkcvR
z/1KQVGoY5ycYmrZdLwGanqWtEMvWTt1UFcOXF16Qeb62jBMq6lYYYbqb8ucm8yixDTrTkAG9TCn
d8qooAKt1NvunXmfdTaDFvgXZKR1p97f6MY/7dXCrM4BU6Zu9Qyl//D4/oekOR5fl5w7IWx6Lk20
s39/bKLKTdmKJlDL2gXYkU+s6G24H6e5+sjyFxfV6Vfqjz0+rYM0bkv3Dhw+MMJgPYmRRpHEjb6p
W6/ZpqtPCPzhK2oCeMhlud3Z8nGT2Orgz+yf1UtUDnsVYEVu1T+50P8TB4klrSM4OEh5sSz7X1zo
g69Vo2OXIIEy2isv8AAmhvOgsW0d7JljR251WqjiSvrKPs4LbrLBsB7yiJ1SgfraKl56IPPwv16l
THk1/24BthwdRo11inBNvCR/v9puUVdTks9OGEf1i0Xe0CZ5H99TyWHNAe/8cjfAFDJIoMuXUFuW
EVCTyxw5vhmFWlQ1PC2G7XMZ40IoPqVBU6206uiv4EUKDx/nJDNRzYKEKTBJYQ+GjT3Byzm1E873
VS/4P0qh/G/V237755rc/59CKAma/39uAtmw+1dzriz6/T//6+FH9aP8W/q9+oG/0u9dSmw5+ZBD
6SPUN2xZ4vNX+r1n/m+dHCKiO4hTwD9nY537K/2eGErLtS2dO8lyPDzu3EZ/5VDyer58nn2eZSpw
Hc/6n+RQqgCDf79fbbz+BrEh8hdq8kyYlb/frxVx8b3lL9beopydQzmGmsFG2C+s5tL6tNLDGX5a
Wq8zhztt2FP/FbZYYWN6wpiwvXvf9TVyE50/02hm127y9kVmxwffj2bkJdZFs5sPx1zNgPCEggkN
sy1upVH60aPdGk0yyqJ+a7fhdkwIkies0QIHQCqgkcsGEX+2fnpLu+xTzax2VZlyAiP0N9w8gQmU
9ZoRNwlqi7DaKEloGjJdMpUtC0PB6gCuVvM/POGUEPztEVeXzDOEi6bINWV7wL84HhkEbD6db2Kc
qgFA/eZpTdEWV4P9MaJp8Tr7QPDTnZZme+oMnQODXJS0dRBvgJW9hkzbH+bttIgZ4L6ABwev1AO7
OmcVKcqLyUnS2IBSCLndd82lHInzXHvowsTzHloYd3IK/8S68a0GdDutpvFq1OKP8NBLS0zPeajB
ya5jSQiN1zzife93JcqhAFq5Yf4kXD1asuzYOsOv1mHiR8iHTuqwokeGtdpxiPtu2dpIzHYzHARm
ztbT3nuCtrYyqRhG/FMGqxg0k6eHRef88Y3tZ59q2ZFAwlD3bvq8/S6aibgvEtVNz2EMSk09XDPx
RpJBFqbUbXE4yt4GP8r3M+pmv94xyzACaOYl1X7ar1Uw6hIIHVC0dFTLS1vUqCPzIV6+ijUrnKf2
SZ/K9BQVCWrF9pvdZcOBuNQkWNbhj6M/ZE5yV7vnuC/2SWmTEBEnP/6NsvNajhvZsugXIQIJj9fy
jmQVPfmCIEUJHgmfAL5+Ftjz0KJ6xJi4EX3bSKoiTGaec/ZeOxW1T1/i7l+v+/mfl+XfCRJf0i3n
B4J9iM64brk+SNmvD4Rd6zlt7pQHgoPoSosdVKphdPEiVNNlUVlQOdMnJ5ruiK4/+v5lKJSH8BfM
idCwzJWKMr6GdW+1aJ8HmUI496g7hi5aqTaGigrlyi5C1CTJ2YKCfZqxV9/8DPN7/vs6wHYKlYef
xsHV82nz/Ve2DlGIOe9+A0dVQ+YJm6Rc9A7pch6FtTRJSh52cY7wm6nGuEpUeCnVuBmy6lc8WCEK
o4tdttxK4nsZf+BcM23aMkWzlsVPMJFPqmi+qwf+/MYsXJ7LEZBJDcbN2cz5r28861fSfvDa9Tim
yND1Vy2ZfjUuQDM75rXUi3ekZt2iEAUzHUkCF+wMP6rjb67c72bW+ea7nm35ujUv4JBxvmz4fRkF
XcvIBHu27iwNx3vOq/q28fDR/v0Wff5Jv98iPgm+iOfYNurhr7bZouzDwp5on1MhUqgyOENvBP+j
ql8jO76iQTuuJnuSaEer61hafBt0p8vGiPajqVg2sFalXkIsmUKASOPYWX7zDf9cGUlRZ8cwcNEa
cIK+JGkFPEBhWTIHn7n/Y/MSSZNit8QfnSILIsJCX3pNOON0a17Y6VfUFreNmB4Lc/ypxd/FRP1+
FPvnzsw3h9KV6/bHnWk0RCVBj8LBGWNK6HKvB/JtqJznqc3Z6pxgx4bUev6yTOQ/wO7/0xb/uyn+
86N9X8cY75gWto2vb1OsKaLpSNpdpyZSwxjVNf4whupmaNBk89tqPQX2HvjlN3m1X2r1+YM9UnbY
1A2PaBz2899fim6wGqjCfr32DFKVVbXtu+qRVLobV5SbIJI3ZC846tA32Y3pNPff3P955/v9CeXT
sU3rumP5Hmvi75/uOkqB1bLrNWTZm05196XyThXq9tH3zpzjP6J4umV69Cg0EluMU44HkEzLxyoR
V25ZbyZZffOVjN8Doz4viGFYPjNWYNtclC8Apxlk6PK41mvsRbe4SWDImmuTkksf6ldXb18xuO4i
wmOMGHMnnhsNE2xnXDio7+anGJtklxjYpst7M76So7FH1MFv6N7HRt0WVnaTacP7JNH2c8WLyV7S
I/tmqftzifF++xm+vFYtndM+QAe/dm3/YBT+GRfPO3d6983t+73B8r/XCmO+bpisp2wGv98+B6nv
AJy3Xvth/ejJ8dbLpgOdZKvdKVE82pWPzpzMhR5UP5QU3RwXabeA5LaUon+nNXNIQ/27J/o/vxT7
EfWKAyzua5wh/ZI2wUlfry1fCXQ/20kzr0YJfprXqzWG2yTtdllUPDOhP1u9s2yi7n5kytmW9bbC
mzXQEe7L579fq/940g2QUzMpiwYmz/vvlwrdY5Yrva/XU6LftpN87kxx1WA/qeno//2j/uud5pA5
B2Gx+kNe/LLRkVjg65Xd1es4RV0k6ua+tMnzRHeS0nUFb0PBu8uqnt4yiDxEZbRNY49T5zff48/1
1INZTy9M2Hgphf7l8fBrIZwhaRB6+cFZjOA2d+Fw7ztXmjfegtd+by33wFDh4++f+9mg+LKq8LmO
KwDvM+90v6wqFb4HIxgRuYaj/eGWxWuuVciyI/0q76pnTeY341DeQJFaJavJHbEQJq+syvjkjYDq
Agc8LT+GG8OQ/GpieyGaGiQ2Gct//57iv5YaUIZcHWtOMzO/vKadwi9foT5bByGWPqt/D0X5XMo9
WX+z07sWy0g3Pjr6FKEeMltS+kOtayGdagKG2ubHOBiYJFMQxu5ZpN173Nfad99xvkdfr6X1uR3O
HV3d//IspQgDK9Jl6vVIe6KoV6ap347CuBpFy1C9fDQsnptOk691PgJPcCGZRd8sM18Qgv8sM5bl
zaFwjk7o25f7yeqRd2ET8kbr8ketAhxCJe33oCLKvaKt0YPC8Exyk4g6PrZQmYMpv0EEf8j8nDCl
qb8UGWPbUifHpk/EphKwCayGaaYmfnkFBpA+uXAQcpYj5ffCKoMbTWIg0NItPv8tGZ0u2gXdb00Q
ty4mL36nMcl1bwfm6u/PxJ+LF/RZ3bQ5G/JzCvPLK6N7DEQmWxfrUlkPjrAHoodGsH5wnL0RewcM
re/OYPMd/P0Os/OCjOIpsXhnrC9Xt8Gx1bVJJtbQd8BblBjOCFUOTSb5BXAdPClo+yd1IacMu2ze
+BusRqcJhvHCravt339++8+ti3WLL6Q7rg2m7BOO+a9DepIEIh1SS19nUX9yZbCEWnedNhR88VMx
hhiVGio1YzH0yllwa4GUDNfpdW7RejQajk56/DyG/iXH7mb3P9HeWgy7FdL9zH6CgUkPze1OqW4C
g0UB2dTvWWXjNSogwzmRAW97mebRj7yf9l7cPkOnOjO+PxZpSRJ9Awakv21D1gbGLUiDfP8hCm8I
9WJ0VuMbHpTHZKNKH/El0iNtCW1L66sJo33ntqs+ReqWJ4/I0s9/v2xfuIa2DUMQ+TqXixWPl+Tr
pjcleOVkVNF2zRDLk+ewFIP+GHaopBEEbPCUZYuqxJTmILXNncre6Vp2KTuEvb3y/78b0D/fBsqT
q9Oo8r4OXqK8TXodsiV036lZ0ul6IycQ5ZJsoa/EyUEJ5s1TOTuHTVuuUOgNC9LRfv79oswntX8/
2PO3sAiK9HRAAXMZxH//16OUWbHIYz2f1kYwYS4vo3fXypGIgOQ25SMCLLuGdPj3z5zDLr9+qEmj
x3E5zJoUxvML/q8PHUoVebYAsiOy4oHkUB6SuiWmkC5H7j0Grdo6It6NjvuDsLdb7hkv0Q/RojfC
E038IUNKv9Tu3dC8pILW/9+/nvH1ZeeazKWWOdcZls++8/vXsxOvTVrPG9Z5Pt54abCO/RCR2p1b
B9sypaWgdA8bFFm3y1qaq9T3EOq1m0CztvAAlnrX3yTMuhZZ9e5M+Zumt+SNJcg4hQEK0GpOdWnu
//6dv+6SfGUqWJZ91yIqxnG+TBPRw2KWDutx3aQazJEUqssQWntG38+gop68GHrPgD0i8r85Rf9x
juCTPZuxIW8VmAfT/bIYIzZDYKjFBCfa4SzTKeBuGPlz+QHj9DLmrMcDKvydM4m31q/g0A+bvI3f
80I9W2C3MIGSXWYHCGkHi/rau8ZDQjts3P39Av1R539+T/DIfEePc/jnM/mvZw5cXGSjkR3WjGQv
ftPf4HeDz0SmWEcBLc2jFusHcLvM1MgYnxI6roN51ZTdKtOcPXU/wLQyqhYF++w35wfD+uN9EHMT
m/+xsc2V7e8PHB1pgkMGuPRjk/4aRl1cdwSWrlpLfxzGzDqoDllNCI3PEcEb+yF52tA5t1gP4y3L
VLIroYmoopPH2tzie+bFyqHCk8BVXiy6n8k8K0VteBOUaI1Kcv++ubjmn280h8gZqm/axEP98RR0
WWX2YQeipll3zcxsaGwg4n5RbCy3jLeGmf4CQRUsM2SlW28c9VU81VeirsR9kAUb5OjZejKJEGni
ErQXslLO4eooo26F2nRcFX2vdrYfXeIiXTc1kZU9qOCVLm4wlZj73iw/imjwCXDMnqB3uZC5czI8
Uk2sI7IpS4VTMR4E+uRsOFkks/OOYGGq6xgn5wCbMqdvrlcj49n5MiaZhP5d6edRR60hfQVnhSnY
0g19fRubBgwHWgHLwGJAC5wREYyKT1VhJNC1Zl1RiFJlCHY0Vw/ZJGAI1vatbk+kaowtyQcWSKBW
XGVAB6QW/bI1+ThBPlnYWfFh22cJG3wpjJyQpeRdiHWiI60orek+CuTFdfvnHC2DmZji1AoQG1OS
0QvvEAUptWjwGQNQ88/lkMxmOKkxIjBm3JhCv6e81RCpHFSpf+0HGtLw1iI1s4c6nfb+Oh/IXECo
tNRMYlR8VOycaPV3Ux9uByvn92ZsSbY1HDvf0PaEjBxyw7sGbIoQDYP0woAJSxrtDN7CUWOEdFkD
XQxrS4v4eikOIWm11cZoon1YkexqJ0aN09NGVqMDxe0cZvzCGN+6icsfjJY8fj49nxaMrA99FCU1
UrQI2FYv7K3fEHKACqd7/uZxnlfL3zdFHmSKDjobFjz1rxuANlaImjof8H5h3tuh9TDU7rt0y1cb
o8HgWB9NPd26ib6ilAhH7cc3H/+1nHB1zpiWD3reZFn1rS8lz1QlHjQDAmy1rIuX+WBygBvtauei
ZHbPeUKCVx3Z8ohrLV2MbSk2pbBAPcTuN/Hln32cLxfCcXFwMkwjWo3zwe8LUx5PhRc5Wb+2/THe
5uNaDwF29L0BnIeVvQl1b2XPeAcSkC5Opl7nFHVkPHsx8uvTnMdK2zPWTm97flU2P16dqpsb2cab
qmwAAtQwZoE0ESY+EIzgSXA1eE+dlYvDcA2pxUZBq/1snHkU9PkHe0N7bXQvkTUY2893VeVg3Ccz
mokYkdz6w7pLs+6kEKIWNWAKU0Xnoje7a5JtsIpWyy7st7HSh21cY76RHrEvmtPtp0E3Lz7aDqG8
YyWxdpeY0bahy/trIdj65hD/HxuSxcJuWDqzPF93nC+LPocY/LhK9etAkH1poTwtXPtaOpLH387X
ieH9ApGRAtNBvaSMXzpdjLXVOd4Jz5IH3QBXpTXsNTUAIUSk9E2j16Th/+drQJOXkxjf0iea+cvd
j0TQhkFAQwhysLkNGiW2Gl6p+RSGVxcrba05FwJxomuz3vluaBxa31HbfhwV/tl0E7edfgM7aLhx
OUxZ9ZBdDROgr0SkW6OrZn/ElB8hOywooDkicAYUQ0Uacgu+xTdJGIEbiAeJnhPKxHaDx7Xc6LOn
z/Asczfm6Vs8Tf2W5mMMzZRI1/n/BUgcozHrRZOOsEKIXCtb4a8JBWdN8VFFUtO8j9OBKmf0o+66
Ken4qKBFvaYxQkNgusu7glnZvAX3XZLjf+lIHBq9doGSD+fwOSK1tpSyuiJxGyZGlI0wb4tgE6QT
Dw1wRfzk6tpx0E9EZnR2JkstIZ1ojDEtiFYIDjbZfA9RAeFcI+ZpAvAIFJPzkfKzLVqL4LpKrV3o
mltyW72TYU6MdTPFK5+s8zpKKdeG6oooAH1ZDkcDat8y6JH7dqX3GDmcxtIR+3Ewsw3Lsm+Pdmx8
oFzVnQyabO59jCjVN/2Ur6aq4Oc1EpomP6raz+9tIyvu/J6JX4rLYkzENTFeVxh2rRu7K2NcBvKh
nPfcnPrThR0E4MsbFj5b3L6Z1c9ZmGXrEBUZAmSiSKQV5vsxIDE6xcz5+XFJTb1Z+PpHZNfaNmox
e45h/DJFLy3B1BfNsH/gLxshJOJK7sA9LCW3GVZP7K3ZXZodwzFq7hDzlDUXSbJKJrRcyZOIq3ca
dcVD1jsbPWvOkT62IO3Sc78bOAzs8ywbeBJ01IHjVGCe7gi6ljMfYhpP0fhRQi/5ULBXJlJ6vZCX
ypuMH26fWDhUQWR4ljrnxoCkXFOAYiZqXacoQL3Fch9bYXGZQSzkYCJI1LNHcbTNHNuC6czwGDKk
WU/fxvm42SjTfssMNObKTUBepKWLsTsyTqJCV5m0wbFpwjmhedXETnKYsnEdMiNdJgb3kqKJJzCK
jpPtPyqGspONxy3Sa4R1aIeXURz4j6hakQ+fnMy5TSQcjxSeaOJja+APRKPHuGKdt+2wRe0jTAsx
X2rH97nyuiO+pNukci/SHtuXYqr4PP/ac2I+R3rqlmY254tymXSOeY9S27qkMruKwoxH2cyDk4bA
6RgYIPOCKhjugZSv2iolNShygb92+UBIHmurF9rY4mvs+22egTGDro8MTif5pdI4L21T9PrgtIJz
H6fcKKcpGQOIWfk8vojJ9BZ1p027CLXHjVNpBF9OZIyPDCUTMzpV0riF62C98I4byqeZRV7VPjIR
JlG+RfvC6V9yosV3tlFA0mia7cSRJEC2v/JJoYEhStpeal+qcdiIuXLjLkUXzSsXgxtp15CEt5WW
3sUGaoDR70nIk9Mzg3sD6hkOGcu6rwbZ71WQAykjXU9Txh7EByi4nMcMY8IugupsKUHiBT/GypGj
P9dP9d7Gl/P5T6LJnxpSfg5mQ+dFEgcHt2BZuLRXfMX8rw3YH3lBEEuO2VmJbiFZjW+RBOw9AtNc
4aljQiWxCBjT73WDFQpt7meokluyqMbzCbds/Ah4/HDWpHsu8kpunTFDbmdyB8hQIJ3XWVZt2KA3
kLvPo9hI4avAGq08q/II6dBnnlAvdkaxHS2DagRIxy40o9dai2ixtAcXitFV2KCyTgOdhIBpqFdR
FVU3rpk/WEW7w0SprYlDkLs2UtUmBqi36ro3fxyNU6uPHVtxvHKpyU72/Bcrhq0Gb2AXVcI+Ah3G
uSuHWTuY7wSRD1cUoA4aVsO++uCgYevGdBW67XAdOPwlZCQAiUy/IgPXAIYnUO+zYNw5qTBPYz49
1kEenbEBrVWvZ7dh6UlS0VS3+fzHTgcPO1Z5uRncolsVaVi+1CB2Y63Zq8bvrjlPEvk2NPrGYn9D
f4lYs2mPrbpqQw5oCcfK7VRyxGiVBavfH9hW0ggCPn+ICpALdSgGEetoNuZrMv64O/hAym1aEGY7
TUC8+8ahoVZeKjd89GxAKFmdWHssUwptPmodTj64GbzExZ2DdgSIJ7FqRq1fG6X2xj62hRH4a3IA
1ymvXaKvCK6G5Og61EJe7AMGVb3cUJe/BJ5itJx0p8qgrVEOqNKrJNQXnr3VjZowoSSYjgX66Iwh
Ei3OF7st3RXeWYhnD/no1ktESxmoAI75o01auF5aK8mgEurZsKZ3n9LWKgYiz3CDQTf6IPh2/1mg
GH1/yfS5pKn9/iYX2YO0t5/lSZZUD/gdBVp9ehtlS1cy77etwxVs40gsGt25kPC29UxOa9ixrMVQ
hpTBGtKWMWo4qwssehjS6x3WQojXKYbTJjgOraZWFj3VbTNxoOmaEw239AQf9WT41W3rNmKj7AB8
ofio8vAooKstBlvbOXDU7mIbqFYPlGKbKVhcqiUmBOq5gwYnVq156/fpbuypruoysOYVemkHrtj6
McbexE6jFcOdDrCCOumR+mU0DXExubW0KhtVrGOjYnVxjTLwhsCxh++1K2OAimbLxlzmkDz9Wtuo
KoygI1G5AZ4JNpU7QnRvF4GRlVcEQT224fjmEpSwGAfpLgm+os1auPDgSh8Cjwi2ie2TBVTQ7SgD
jJ2jZwUrUKgta/J0ymqkQVru85rq8WlAJK3XMQTeXq9OtVU/ZQEEEYEMLUeeI9CqWDr9HJEHDS2A
adlpzUlLJPUA8ZGbUhobvy6j9RxJnEKeJmnDXSfWk+3lzc1nLelt4hSyA5nsqNqsCSWm9dHh/OYU
7eODgWw2ddgUnLzfcP5ggNW9RX0YHQ2Xo6Q+CBZNTJKN3YxH1w4gsbU469Gmr5o8XWUFaieEZsRc
xnA0Ohhf+ySZTn1GXoTvJreRZzzVuuuA/XWLZVVJb5drUL2VHj6HTSPOpZ0aWxE4OGXEcFRNSmxk
WrvXKniBWm/tDKrybWc+OIVZHO8K+sv3VToC4kAp35ZjzpM71TeWma78vNXWlvHeWPMqAyh3LNm+
Gw0uL/ypS8CYdoOd8qpzNXk3euI+wlG1kqnFz5Pm406O1s/GiPO9kdbwoaaUPEbVAd3ssQp+Vluu
H9M/dgx/OdSEPAkn7nELsRPlVTot9cE6RUnAzKi4ZAWvlf6obK0Ex6XkuuQ4uJC4t7c+oGkG0rtU
i6vT55sIa7xboNBLG3kcexxxau4Um8RraCpJ+AFnaUjU3EnrKYGyToMjOnz2ItyWXyNz1a5q1d0O
4XQnIyvdFCK7qSAAsfIb0KbEsvDL6eSGFYYgD9/2EDnj0asdXt6UzLcu27b9WNJpZShbeuBezNZ/
doIgpw/SJKdOc8y9kQH302snOjF+Y8LZqZtBltRLOQHYZuScjRFXZVpE4wJD2bil9+dfEXPkn6q6
vLG92DwKV/tZ1lDmohy9WR2jEygtzBgjdlXPj5odXA3CbVNSLhE0BOlNqAfmjv0XNG4y1rvCfild
YJBgLuqNinRQAMp/0VRqIBSy8rPnvFaQWBcSitx28sNDl3ZHoyKX1hmikUVPPg66FZ4mbXTJlp7Q
IXoEZbj9eBh5IZGP40PmTEgroNKCne/VL595eLxtVB1luW4My7qR0N3hoq+5djjuy8C78pv4BV5f
soyMwNkmrn0bMeHa/wOCUh3bgEajuKZJvmBFhNo2xYIWvMPGBZT78wmAx7sLxvbR0dp3EfavRQyd
y5x7fURz3pnxbdezRJACMiwh1MOECz3Yz6FtnMyZ9dcQGEg+xcbP30MzdC6jhffHpG4RZTChUE0f
zTiRx7zcRb7u35EKAO1ddTcOmo3N1Bh7MQQPVSLlypS9tfj8Sn4ZamDJjY904goWsaj2rm3uHsu4
sa8isw0AMdA1UZDLMCSVITJL9k6vyLCqEOS36qrtVGvhHl4MKUawU4/x1L1o0sQHX9DO0Iv8KdQY
nzl9kCxFM5GCHsX5Mkv6eiNrd1vGdNw4zqHbsJEIJXea4FpGoTnspF4c3LFXR1wS8Y4Y1MisD2VH
2pkf0Y7TLZxfjss6qUXGemhhao6qfM6WBBDVJ8WEZmUPSi6RsD1muUvQoudfRgXvPonE2o6LGENl
tGXTdq8SWjX4tYsrvH7jWlUVK3UTc0xH939pCmQe2QisDDrEwpcRIFZHv4R6aB88LXgeyyRdAQrC
ekX70J2Sel9JWt/9BhK9fdDK8EegUR8ZtYmzGhYoo1dw+L1fHdFsvQV5mm5bW71ZegVZs27Sjeu5
/PQ2DUkt8bZ0fs2VZ1/3dpucmrjmhRbFvWZMx3uPpJBN6YM8msAT1Hl4ZaF1ajNfbrDFv/Y10OFF
oTdbw5uPzH58R+PnHRMfIDme6bwxXh3zRrdkthe5qBZ5lyV0m9IfDurgw1Dy6BXx8JDJsV0Qd+te
GhXteQaBuAcmTdBhcG+HB7qqxqGA5QqWVCyiwvnFLLE9MKps8P/NgDnyDjQWWtewpivXJsxDa/ER
mm9Nwl1KzPGM7QgDcaxfBz5JFVPNiTPJq6VX/qwY+i2t8LlLRbL34+bWqysSeJzQBfbQnifoLapM
+oOQIHwmOh0Lp62fw9Jq1m1j+uu0eSyMMgJfwozQmi6sDQe2BrxDoQGkTpcRcCtcEJikl8N0Zxa+
AsKEQnOUOhkFI4YOXcBIa1E9eVUzbk2j24kAKXPL8H85RMbe1UA0dE78UebtmxWN0dZgbAIDt72j
cm0WprDbVYb31nD1V2/2G02dfe17PZCvCGgcLIrXDA5E6WCfF3qK0DpHVVBLbQe44tL7tnOIfQ5C
pHFfD/qg9uHwnifNXdOnYpO8xBA4wHkozvwOqKmAMIgenOFRjMRWy0ps3UQD3Cves9bjquT5LqF/
wME5eXGiimaRm5MmK4hnQBOPAYefhm0UNu54pu2qNoVFI9LHhYjKE6topY8LIwMaVlcAfs3J5ThC
xAczM4LfSq3be729lEYITJJ46A1g+ueCREIO4gQlJnr2YHjgc9qZFee8AF969mRXnJONWQIQ98Ou
27pd/daA4VmnFNTQvDp/n/bhQz6oDSD5dMkpc4I2KA5TqWNmJlM+x7u8ZmrerCbdfQ1peC6kUdFn
sWuxStr6xQ1ItjRbXVs4QZod43rYp0nz0koKnLCJd2Y5zLm8OqLIwXAXsJzBs2r12ugz1sCaUPna
K9caxDeByaqWob7sLc7jteksJZaqmAZOb+3Yc6Ha0pDcOKWxYkO8NXvRbufYacKV3ANZ3vfZ9BOt
eHxpjXQ1IGrn/ZQbxKisRQEbtYcwCM0tiRic0lcqaxyMn3aHvlyjWZH4q6Jtr9LYhFpUkKCskTM2
dfU2jqxbyuHXwplONuVf3UbX1aDv9Fkr4FC36HJbivTGrr0r6vybzPBOmRk/GH04cC6kwVYi7jcb
IpAHmngGCS2q6tVjQURyaDC2RULLW0SuoSfj8Mzg9EVrbUlqT/nqZKaxE/5WSMW8h2y7VW+zKgBg
1q32Q7MwGk+shBVnwgV1ziN8piOXMV8aiDFoQCrat/Q3gnEGLMXVWUUtkFCF2KDRkoFJlfMzsMby
WB/h5DUXmVvPWcqz1ATDASSYe8Zaxt1P0QtCG1/LwQk2Q1vB9mk5qDIxW5DKXC9ZsIMl45CTjEx9
abQOEgwISDinVyaqk6d2gALkqPuxmsSurjg1aFVAqFZPPnc+oAWSOMjOKaMdtq7ppOk+VF7a7MQD
GNdaie2/xJZqjBoH7Q42W+NgiA2HgyuCo56TrZYwbBaYc6tonxtdsJRZTQN1OtiBnDGaNXwiP14p
V++gVmsrqy8YlwjtwwqDn5Yo+lU3kb0AVO6jLPC8Jm56N/YjmJUH3Qufs4xKLWuYCopa/oLt8toE
52Fa+X3ln0I31dfm0ILbls4rrZmJ0KX0oQ2sneW39IpzguCbyuRvQHV60Bq3xpjurJpdIWr7/N4I
zR9u4x+F3RiX1qEGAS52HJ1Uf98nA/9edjcpGOcoapKdwzQZD4XaTorTjZuWjwBgmdUF8qrrBNVc
ilZBkgMK1x8HJoDBIJPqEcM3SQV+9USPy7+Jyuzn4OCP91s2I0xzLCEByVjsjN42TDsXPWhC0ivs
whtryDeUibj/aj966NNRretK/SQm2j+6rj5uIgv8yOTQP44ZgjCieUrSsl9ZZUcbXot/Bdiiu3IE
BIjzI3XlLw2X+O0EypZKq8XzutAyI1vR/YT9FNhHmnXRdUICugUD4Iky9QKoZ0Z9j4xTCjg+ldNf
2/hxcNOLUX/vTMLkmogTFMY869irDzrz8hjKpQGRUjTswL2RA6FpB57kTtsBBWsop9bgBUjsbEFS
1TWgBkaUE3kF2tazyvbgCfXyOdHWfHpQfgSsJay01eeJvKTrDoKDRTlIg2ufQvWAHVnf6I56NS0S
Cv3oKTDo3sPDJ0bIJQAm5AVcRLV98eH2N4UG1ZkbIgADr4a829pZ/z5o5T4vWPn6qqHwpRHhRNTI
ErHuwgTQs4xufXczM45AwmdcX5VDUCY3hqWqikiEn9BBM80F/xArcJR0otaI4Li1r14Z1qspNg5u
zSQCBKREqxU+wJhaFBZVqhzZpmoeGLpA6XIiSabu7pIa5zWSfiASsThH0voI6VkbyLnJujQ5R5OB
Mbigcx3mnxU/TZhWsNZH2iOB/YZHAaZPrV4Mf8c7CPgwGxGjFIPHyTnbJml4k+OhAfXG/dct4KUt
xvvIKR8shqMH8okZZXTpPbvFuU5gOvFlGTqYoJXtblijxKOSbEPGeYOz7Wv91FDetnAsvLD9VTQV
V7DOaaXH8pjaPeIZxagHGdamA3+7FvT7GLA7O44cLr0Bor880Czk0AU4dCoUWIJZZjjOjV1ayVls
UFG1r1rd6it4L9wQ2UGEYw4rzAaKenifBjDRbR+CCtaOI+DFapPNIRR6h1HFrM0IHCV9lZj0EX1b
rescYXUi02ZTNGTFsMftmglfXjSzBsDNMMbJESvyBYwQCDAdG4KPh2cC8oZ1kme3uTvMAaZJtmlY
RgRytn3jRg8O4rmtZljZsZP3TV3JK2RUbvs22oZ2Iiz+aKm+PxjWObM3fbIP67Z5qMGltl0cHeBi
kYHg15e+LtBh9hQaUJZRgXN3qG/L/WTWvGMt3b+Cw6rHutYZ2maeD696UxyHTHsVsW7vkHq+ASvM
mRQwWjejOzdO9L0J0aI1Q0JyuloHv8/vhrfQlubJi5HehMr7yFU8UlkG0dZzpf1Gqni6U1NIMJR8
rlJFxuRIY0eLMw5NhPsxGxXAJ+Cb1VP4GOTlTVoEzmbgwCvC8ogj2kP4kNRMpX1z70xnzUXbFsos
IzhJhjs7mh4Gk8kGynzylPp2H6uO/BrpJ6sUO92KHfwjUzUn0zkPhMqU3nm9HIF9RTKX67lpMJIJ
fprEc0dDfZMCbwKo1eFmJ4utge967H/pim0DDeRdLnmX/HKwFqlhGld2g4ymssIPi++d1PLo6ISJ
sINt074ygM7nJvJr/hxLTuFaSPO+9DtGJ4RXcgCAX9dBKq1dMmbj5jWFHBHazjKPFZs09souzO5E
q6plMwwAod1ub/JUQCNb1COqNa2lm1U6yYPhIIrJ8RJxvoTl+dHFg8dhFF3UiTQiUr9aeZ1F1W7U
3A8rl78GHQtYS8Wbg4LpBrByNl3qhSv3HuvwaqxUsTEjeStJyIKvPnfPg/e25nXqU5g+YQOo22GC
tPcveTJPaYjwuDKM2OAMoTOKEmjr9YIiQYPxtFZNkG/TgaM3HYiGM3CBGIl5H53DWAG56or94FAH
4BFgoxXc2AJr3aqE3Lu0sPQtS9dV+wQRI8FHqlim/ps1qeASGemmK3V/32oux9UoupE6BBAjbk16
ybSmfE9qmz4vCJG1QZu3msBTLoHI+vJagLrb8YDps5yEGBc4kWd8WQu3Mb2jowXrso+1I1KVKzsQ
614bn7KKL1AP2GrtBG8XvNtqHYGMWVadFm/7oYVc3UGYksN5QOdYwt84DKgDAN8E3TpP0v9h7rx2
JLeybfsrB/1OgW7TAKf7IbxLG2nrhUhLbzf915/BKp1WVUiZeVsXF7gPDbRUqmAEzebaa805JiJo
xdqoo67e6Hp7xw5f+o24arjbvVTjBsxpx3tlFy/dgJDgIvHqjVs35lJNwUfpqlERREyJyPqlEXfD
zI0pHOCX0MOAG2QqxYIZLTw/5FUUhmSVFUhZ8GTsC6plpyMdLGkp200N2J/WkLc5IQiJsZjjeWWt
CZMj8/iIYLewo6RfBKT7HEtBkMa0WiS6xf7Jc+K50oQb1cbv6qePUtrV0U/FQdHcbVIV/WUYoIPr
nTxH8UoqbjtUA9BLsersQGd26TMcZxREKytcpj5SCGnnK1VLn0BDSnYveBX5yU9u4SS7UDYbEXXm
RVMFSyUDaThzsWuuR4s78rtOI2nA8ozcOlkJVEwadr1Sh+iqVZ8IBCwGYdBF9Bm42v1GF1BHAuLM
6mi8C9w831K6PZlaF1Dya9tiIBKOhjOPjxqeZS0Eb7sCbaNpVT31HleJFtqXw5DeckUJABENO26d
d7QaPxZROF13InRzXSMPDA/1koyfeiEHRSWzIgHLPIVmY3sEkNUG5gWCNFL+RC1gbPXJVrG+wbrr
LwyfwJtelOJc8UOgb6zb7HGG12RI36FYzizYHBd1XzhnwtF4rGK4ag3xOt/3A5CI5vDJg72amU+O
6c+VqJGkNlH4EI7rYHRttUUmbYbp1FEWLf45cNSu3JjW+CDJfxlsnQhkqZ3jDgunJOOreuDm0IJM
mfMWXXsDP04tg3wWVeYhLnLW78i5zejKrauGssuTtP8Mzygod6hkGoswZIW8EHwElKF9Rmx4NDTL
JPZXodGgMhxUOti8lvwJeLxW4S+utApSO2yoC+KfuXuz4rzxiIlSPAtkVfyWlei0pnhdL6yu7aA9
DrXaz5icPyYyBAsFISj24AklFc1jwkjvyyK+r02xHzJHX/R6uApbkPzCGuakcsOI9kttacEiTrth
NobxDb6kknhn670vLGXWNdnOqKJb3yy/lUJSVIX3Kl1AXqD41oE+HEyLnyv9/qjlJpWNP3lbfPOp
hYNklvZZXxrkMiX7sUCfDqwsYFPGuCPS2NsVwVbtLbFiJYcnnxjHwh7FKkjlC+9pZCEQsdBAqutM
VMxOE0pD1SZRzr5OU/Fe2aEzI101jEVwQPx83rQMZhPEIjV7kqVSVBe5TWVIL1tLwg3vXXcRCEmw
U2PODTpmM0Xfdql2XfjxMet4o6qZ/Voz9s5aZJZkX7nwx5ER1IgsRg9GjjWhKBGXz3zicFFQBpuy
apaGTUo2ZdONr5nLurffSyu4Vyv+29aA4mLqRQMKsOcJ5f5WuVadJdeG5xPIJ9OLILW6mSmSZ6eQ
B1fHbBDIvarXzU5OMHYaUEy9kjNcYddho/GoAxNYW9WD0ZD6WhPVwy5eW/QxwmjLTZqVWrhkFFKb
ATzeGsziZuiCyyW2+A7IZHuhIMkB01mZcyv0EZcNaz8J50ZBiEBQRxdSd6+DMLeQ1ABfNLiWadRk
qLLbCiDjxghrol9NlClFEV2Y+J8W393z5HYRRVIa9YJBBzMLxv20vi56cRvUYoRxgCJBGOo+VJgX
JRjxSoOHVFDfmOjAxyHcuNlw0LTFlLTaJOQzWsSUwhaB9on116hQ8wTACLS23BUtVn8lp3Hl0+LW
GOcTBUMxonYpgB+N6ehZN1EI4O/NzIpV3JDMfwpaUsT40nEq4nLpNcl9U1Gnujo9Jo7HBnjhQhFc
woL1ifVDDQWp86Gj8oKUBQEtwGLht0HAcuKp0ID5laNjrRqVwa/Go04Voy0aj2/NpAFOo4EjI54P
xg29JJtWFvOfyOxUVmP3ELJhV4KCPTS9HfIOIaT5tKGDsarphhJ73LUKbZuu3mp6dl1pJuKuzCef
Blbgwg7JCsJwZJ/DSxyWSQZtKLkThsZKBz4ztt7DSrkusWog6RzoH5dEZVXJm2uQhWlc9zV8QtdJ
HhRMuTP2F0gN/PocGpQ5hzBorIZDzLZrpVT5Y0YeViCMI1w5gJrr2G+Wkuiulepiyi32GlP1IlHf
QiK1Yeqw7UHrgM87ba/D0Xqze9I8/GzTasAJLUe+WDpMq2pbsBOnS8WS2gtWjhFRkZmUdI+sCBqE
NTfBP7G1Ru3S3WLMOoqgPM8wn5EqicysHsKzyrIow4ZsN2ZEkIm4ugybHC1P2tElnjo143hpsy2H
hwo7HThxHc2R0BZRfV41xXmEAWthpWyRPLZh2hjjDg02QVqcZR4blpZL5Qy5TW5NcOaIEfIfzcio
1NhaC0wrdsZi5jzkDcqsXMRrQnDY3dDyaAp0RYwx8ososIAGZgR8JnFHzlxyFo1GT/Kl8QTF2N82
EY4HA0E+sRaRxRBMizKVxU2P54UYGAbKjZLABWZHTpJE1r7KAmgt8y1IJuEGRpKJYgBEb9KoGXlR
wbANYtzhSORcpVOwToznsaZ4C9DwRKqxZ+b1gwy+kEu4CufoI+ONAiSDh1iwNW7Co06VB/QQKEBS
4sQyQyJedYp0/IM2LdZhpgXUqhW/oYpYPZmgzqnFviWynbLl+RJOVz2kZfv0vX4oGNfmzO1KFdW2
m2DyAVw/ZXck9tqoLX0jCnY+sWaPW71mBhfaQ/dKjgSjnPgKPRqlhFG+WYpmPNgQq+cCVuwN5r5x
kdjDeFlgCTQk5UnVu9Fc2iWmqrx8zEqb1DOEu6sqrs+J67oU4XiWSbYtHiop+IZMQBVB2a93CiJg
88Wx6m+o75/Z1lfzBPyaOQQwRQZ2w3bDQ8aQs/ai5yQHa2rBKYhUwsF85jZFg66aufCGteRa7fqN
Y8mbOo4oVjVOK/g5B1iSL7m8NlPorisu6tj8lpXRpu5H4jgJFXT6ne/ZJCS44tI2c+Jc2Qmzg5cr
t1GpPgtaY+FTqDsvgcELxkVKpUoN4YJdiDnS3rXnq/V+qMBT6qTx+kW6zsyS1opnsVuA3+s09b0O
/aawiZaOJckC+goxDoPi6Fsbu1fwqu/Kvphb6oPUrJtqmv77prw2XKRR4GRiRJSEMAXoxfHwe3OZ
DweL0XIDyJJuPrqN1LrqZHVWNYDqUp9RcuE9m368tG0SU1NWzoaCrBhYRXivLcyuuo1U9opjqZ6T
jGltegagSPXR4zD63SkyQb2jN7fQ8S5LZXiQbbMiwSriPM4cpXjNTZVtnvUEavauG9yVaOHzg6dh
sFroU3YGvNYuJpiTF1ZQ9Ftk0UHtPfVpvQlbWKLFUStVRPj1t0Bqt6Hv3hWDcpaNTG0H4zBGMt44
rr9JJdYANi7s6OV5WZvNgbMFjNKIFkmiHgpVW2eGRCfY6+8lSOSl0RnEc5kpKQ195+KqoAtYg7TZ
tLXOsMkOvXRnZYS1/Pi/lPrZ7/9M2y+HxZEEM31Io1WPsmSm5xo0HQ3xWbobCNQYEy0lMgoKRGzl
b8aI3YGQvXoBQvVeD0ClmRnB54ExVabdK5Ls8rHtA/QSocLmLNi4SDeu2RmTlGmzT9fS9iKjIch8
THF2DrMWAYLMFAjGW6dKd0oLUqWlsJ9XgFD3hlsu7IIYgdEH4u9rjTuv1PzZgNXh1qxr7tAoc0m7
2ynHK9fj7UvcC3WTiVLRZifjaGLKopXtWkwuoDCIiFToBHDPILlKTZ8BvIEORgsQjWgmW6bv/46/
aAidZauo20M0LjMoVjOcGxOCu+dy1UW9RuU7JW5nF15ilTMy+0pqTyXnQtE1D+0YAWbNu78leTXv
kWLqGMHz3D0num5kQi/2kY5oQquJAtoVVWNc9v770EuanTXZ2tkQF2fJOjdhZ9atBx4ofrFTlKOC
H0D61sHLZT6Xzhgu9Ca4R89MEmIQ9gs/YgODZ3LJtjheeFaKexRB+Xza+Kggqowsp4ZAPwJjqL8p
tZ6bLgzXQCHIzIbb2EnyiY1EuzSKNx2VKSaS0SX8r2usfdgQWJG4wwr9V7kzyfKRN+Qg+4c6bRDW
BK260hFCj7VLp6QakSJXz0FlreHUBnvyPHa45B7JQGQBQ4yGHVJdFApmmAzjD2b5rZGblDwCVzUI
9zdDaN5F5U7ExQKHrheXN8ysb5suV5ZoUjDi9d41DQu2WU3+EsTVe9QPz3YL+apu4rXK0zlP3Wpc
SGeC9qGpbiXmclkH9RVGQAZ5uvnWRhatWLEni5tRgoB2TdjQeTY+WJI8YMcNH4IY30Dfi0UsmM+F
o5jFo17ilQnf2YsT1DOQEAD7XecJdHfC7BjeYjbtkMJi2koeyrDjpnSKdqNkqnOWF7zVEDDsuk6/
LFvX3cigGxbYRsjNZWazqGJ4062pvXIHOjAYJ3MFrfM1GadndLZ2+jgg8XQDhI4eoymF5MmZ3gJv
sAX0SRWkyAJm0ow5IXZt7EYIIPzdwLQHnPOK/SDDqj6y2FclzXJstflA5MNO1bbC6dtlwFxibajM
qd26T9cod+lP+GdpblkLpRLnodD0TRA6b4Oegf+VQbhIaYCbfPlI014oBTpO/ELVbXEh3LMQlv95
C1T2Is1I2KWcFkHOnUdpReI8EwsDHBRVUHJFf0awedMSfTtE5k3BgI6UoOxI/rR/1ZN97HXUqlTl
xLfI6F0vsngrmpBAc2KKd2XAea3vUAQOCyJE03kqkveE7qgYVHj6oK/ELMm5cc28WBbV8OLZxbMu
HWueaQFyAM1Bn4XqNxOoxh2JKjJxG6risucKYC4sWvEkEYyEoRgIcqSzh7NAo08xEGDSwHxGpUtm
Wvhk+Nm3pPCuyU13t4AXFTZmVXSsXFbHvtafNJuCfihNxHLmkMwjO3hDs60v0zG40lQgVw1lbyPl
ph1d0oaGumaQzyAr9KtgBRJ3JTD1oE9pD+w/FjYkJWJ5Ngy/z8oaRn2qsXiPpju36xJiJz+LjNKV
ho5sOUntDeu66KrX3OsS2skUsyEdt4rxR9/uferQeRTj6s8ZLnfCuYtbqJRVpZJGZjWHxkB1nYU0
HGsKz7DnDRsVBImrdbZW+ydG4XSlcwrLQaMZFFkvHWdZM7jYndDWjEBqZgjY0OOmQeU2wpXxg0m/
foNyNl5C2yRWTemvA7HCDclOZ1wUIMEWEXlna1vniogkj2i9Y5vppMV7xtTnYU0WE0p6HEXoYwvw
pushCLrdMGoDOHfm/7RDcPx1ibHobZWmFFrYcdoPhUInpa68RwmBes9YSQwU6pidC794sdUSGYa5
r60uWjba6OJnrs7iEcIxmQNz8L4Ky1x3ltDaXuRjgtHV4Re4/i1zvhnBNtEs54L0frnNs6lhltpv
juQ+m7SWNS90OqoxwSdaed7mOsGpZUSb3K+evCbYYaJLlmbCcWj+Um+CaFiq0l33FE3kAVQrdVTC
ZVIrF0ODeIBA82WZJoh2hLzkd+JYFPs0pgZUodNRjjf0inqTLgQD0GXc+6+qS5SLdNqFpYbvFom2
pIwebEpnjDUjAWqyYyhjuk81/TV65JgT6FeVHS4Ev2ESp1rxW+NYBUl2bjZPuhEJYXk5xIJpdeoT
J9v1F+R3vBQ5eeulm2u8yxGiREI1V1XUynkbOLOJu2wzI537sHuVJCnPnK4MV7R7k30Fk9oQfrfr
RH8Z5RhMTL86NONr4OftTM2Fzzsfcmoj4kMXD6gI0pEdh6epWOvZAmqkgk0TeM+3wRZMUVsj3dIt
uZnbdmBbTqt3XIuSz02DUFL8VO+CiNaaFLIdSuQp+Vs9KkaDTSVmBqU6Hj0et7+urBCadqq6V43E
qeuPhr/LhpwUN5CA34VqIaz9YwnSdIcAImXVCIvMPyPbEU4xk+ehwj/uAaYzQ9mukBc/RnjwV4aH
bnpIXltk5fOYDi0SjwAPZVNf6QIdSYW6pyb8e6arSPu1Vj8nIOBqVATGChMJsJe9hu2RUQ3gQtA6
NY07gM2ovJreBQtOMSmH5NmQPZnAK185SLN/1O0jOrR7unrtguyle8WcuuaWRAlG9qw92RYmjeR3
3bY5tOgt+73mAIujs0jWpMEQD7ELjEa8C4Nuxlsln9xDpQTSOkduQKJWZFx12SQXTuShJQhwwf5l
Ln1FneVSIJXhuY/id6mUG1Exdg48lBRB7780DDftMn1MNX83UrF63atrqxfdTrPSs9iqsJOW7VXv
5ocypNAJFWjsUX+N5WuPW/LOcpT7GDsOaCVftXABtPs4FSvF124qpXpbFCXGoq4cX3PelnO5B7FY
kdpa0v3r5XPPVsmM331nlDMmSP6zotEcEx0SF5RyUrlp3McwKJ9trX4Z/OpF7dWdqQVz0+i5N7Qc
fBvMgDZnvW71tdCxaX1nZaRI48aR3k8bciGtXLmN4YdmjjZDU7ZuE3XfBuTGe178YuoeYtfmDc4F
XHf8FDpDLz/Z+d14o5v1AxBURjrMj3KzWDk6KdTqZP+ljmBLNwTDQohLR7yGNIPstLhVdQLDsSUQ
1GZzYtRncCKsDUX10Ifi2qT1UI/OuAh4Fy4CDQ+QpB147tJUZ7sTWuk6MKJu1qRltLa57ekT9eNc
9O31SGbU97OvtLxYfK40rpRonuWRWGce9l/QPpAwiGeoaBfjeJui/HgdUbNsqCX8ivrcR5W4JuHj
DmbEeRmF1cawEPdZqP7Z+6Is75LoYlQbcy+q7joGGnvey2zX6ugfQnJ320p/Tas2WImuYJZm5BTq
Xa/PSsEQS6BVSsmvMnruVsexrnnx4E/KnGM5ZOkmSGhWBbW80I2G6MOqQK08yvV384YSTdDMXBxl
5lhbDFz0/qqsn8XtCEQ5BclX9/XR9I35JjKdkAYTEWRWeK15NDG/C3B6xX3TSqVdM5j2sGUhvcAr
t+xJr+N9RZNlGnVELT8R1vE616S2yWIX53mGvT1U1WB9q4WBs6knJX/Wh/zHg50sdGR+4JF9c6m4
4bNOv24uIy9iMUmiWU8ExdLM0X/3HoMPRw+vhyJoN1k+0oZUXQKBImXp0rtaFIhNFyUm+e9LTVc4
48biSZo1go1+yLZpT72oU9mF+mondIYSUSXtld0g7zKUTnIvOKtSscnZYz80lC9xm6ycKH3yFJAj
Nak0c7UflaWkrU6oPa/sxgy7rZagb+uqfm5W7sBTHtOXiX1ekAFZ5GVm6su6M24ShnYzpwlztqMg
TwulZ2aFzU23G2NtK9nSxWPI6ixvPYMeXsg0dDklcYw+0pnPLdvmnwkOE0IMeYtlW+oEgfrVKN0p
BkYeVS9JSY/IGcj0ndHlx4TX86yz/W8emQ2hsA+e5hzTNAsWqRW+9amJLbXCxUiH8JZcpXPaJqvp
fx75YrNkvC+UyjqriLOq/ZZdW+hd03LaVgF9cwTvy1aqU58yfG4qEsSQfym4T9jG1ZZvLel/WNNs
yDTDluf/Eg2FmIFOutW6KN9JJtzkRBPK1rB480li/j0S8PPT8h3O9at/XNgmvjc6tgZWK+3ktJio
tL3OmLRsraNsoHiTiO5OEX35WiJ7SAv1fRSdvxCoAdwxPafpTf2bkrPR2sl9YeXcGTmtfvLbAiue
GCFBMU+7bZCEV5Wtf+sUMskDRHf0MGF8Ib0A6AdeC123kdk57XjrPS7MF1OoKHqihP3ZqzNxDzJs
lkous71XAMhtqy/M3RPA5vR3Q1BFieCa/OzvULOfYCOGmpX+iH1h2ZjWuTaSg8U28qkhaHBlomCa
lZLv8Pm5xpH/54NCEwJhPfn1LceaGB0/HdQWo6I70wjFb67TqnhrVUyTQ3nLqk4GPd4DSAszRbbX
ladnNIb1fZJQtPRZqq/6FJMBTQEFCPHM1B2WxjQkD4h8D0EUkApEXVUXeaW/KaUFwD+LziA44Www
K48dZHugWiQRNTEuwsRfJp7drmrb6K/zYFzXI0uwWqIh9ONnPy7WwmVGTHUsV/bwgGfqUU+ZJg5U
djOVIG3uBHbUal2nNHTJDSEblFdeRfBS3Gv9QtTenZcUh95x04Nf3gI1s2elYxzhCWKmclfQrMaZ
aIOGET5BEm7izuL4EGfGVenY+wZO2by6Rx9DZJCLpmnoaXpQggTcEK9kywW4UbBd47aiIq39RdAr
3+gGRHrBgDKnN2KR5pgaezcCGUI7pV1i/rqwO+V8klqBao23ZCMJ5CSWfTj3Rtu9s6ozRgoNvhrp
r2QebdJQYweTZ4+KwJWdNaqzV8z7PpHsr2leuk5vzYOEE28OMF2G+gkBqbytqh/s+Q+Bqn9iLNsC
hivdC1djTIo78eSWcYccCGRX5rwmkNH3mXnm5/E96Sk5E76gnjk6ZrDQbhe6OVzRy4m3VMvEMWLE
G0h8sgxEHV6/iSrUOqnEX0TCxaMdGy9tmC7Hrje3FhPkOdHwyXwY+6VaBPkXHK0/kWeA5ui6qwOS
0pkvOSc/oeVPipAu91JM2xQSkc9Ls9x3BeURBu2jUEroHUH+g7f0H1H7P6Ttc/5f8mKoQj+o//V/
wfafvs2/P0j+679//3YTK/+Xf1hmNYC5q+atGq7fZJPU//rvH7fA9F/+n/7h7/T9m6GAvv+CSr2e
Pg21XvaP3/9o+/rPfyA7nyB4Py1NfyL3H4Mwzuun7L+2MnnKXv/yb//A+DNM/Y3LA4NUt02ULBPv
8wfFf/oTbk3c2zawPQdk078h/qbxG1oKSJD/C/jnL8mczMB//oM/slUd/pADjcngb9v/CcTfMH/F
7NkgL0zT5PN0UxjCUk9TJywdIa+fhePtUJTkvb+Zg76rguyKJN+XSFHvO3t8iQTyb8df8WkMH2ya
Qt5wL5Oc/3g46hE1W64tG0OcaakSskXWD61yFo7BtTe2K78m3C7rEKOGd1jICcX6vnWDsGd50Ua0
OGXbnEa2zJnEucNxqOIrt8vuVBR2Lowvlw3y8M3JxT5zpiAR2sSppQwzdzTIvpb37L8XqGfe2thn
LhjBtxa1e2NE2hHY5zK0lA1bRJIFy0qb1e2jgvMR+MlFUxsHjANbRyM/0oYP77gXHtQr5Pybktiv
hnd51bP1SunI5uzuiwRgQ9XNsJOxrYvzt6ELgKsnq6E+L90qnRVWdUP28MrMCNOljV8CsNJ3XZvU
87LCYKsd8yxk/9zHjwzDl2hor/oQwLYX8OZMu1mbWpe+1h9Nm79aaQzAhDQWKCtxynXKbYpiSg0Y
djkXJv9eEpKH4q++ViReEU2uutS+w3v8HEfmRprFVeNTU/VlucZttTJNnHMFnysrCf7JZGsuq7Ue
NXfKqO/cwXvXu/yaXUA2K3rvmHbtGWIEDxoYnTqMlkvk77h7cnWFousbxidS8HhdxrHk33pU5E1O
/6WN0iuy1gT7nRSYfnmHFyOdYRCfMHccJTdWnVLsar3e8oLjB5n2eWS0G12XcDzC3oXxzWC/U8Y1
lq+LsrRwjqCCCtgj9Om2GZ8n4wLpc1iyDVteYvI89L6Oy6LiCo+yvIv88R7X13JQlQuLnWQSeUg4
FG3TMF5XOvVF5AA8nd5kvqEzvuOKXmt4V1WM7Yq4SeriLOdlRSUrC+cyBNiRabE2lzJ780t+oeus
Ildg23bSN6y72OvM8akyEQPYIT7ifE8pl+CSKBJMqvUa8hSo+2i4dyODsYC5ixVMJo1/ycmdYeJc
J7biMnNR3ptArpN8PPomFg3iRItFgkUWochTpsOlVTLkd2XiLISnLBlzUQgTiaspG61V79ukvIs1
sRV2fpeo9ZU3Nmd0pK+1KTEILfgdLT5X6690lz6yoozHoE3XtZNc+oD9xrAGZzJEHjLIY94C3cJ+
SCPEjHZp0iyYQjEE87yNSs6MCMzplTkJq4hJKxUGOlrLbJs7qNL3ZCRetS5IEUbhNiN8jzurKau3
1ok3MfKwcBWAO9BCLh6jgitESwqylZkDCtlmaKDgQmJnVa9bu1zf1ll3CGqyshB6XhgRu0Ge/Ecl
qtd831kvhnddk2s2vxs1SjZqQfNDRo/kSH3rGgQDEMKbLrnShh78Fw3PWY6yIiurQ9mZL0Vr7GTo
r2pXoKRLv39RP0dW09lbU5BiG5g7O7G3FYSltPAfYFgcTDd4HlRxA3SPKDnzuQ2HW29qThrQAdSY
lMuChOz+qJYKEsF0g7mcQagZPKMW3qFZZJTaf8s7573NlIuuNHaqru9N46ypxxsMHluYMHQ0g3U1
pNj4ECY6ymIgSdmm2f/Ti+ryR4H+X1mTXuZhVst//kP7dRv3+4ovGJeYjI1d2Mi/ltCGqYZ0FPvx
tnEINRX4Cb2yeCClEJl9xsYE+2PXZ4fIxgrmZQevC/C7oCJL20XeWV+gFU8IUT++DaEnWO8nSLN2
yl9K3bKjO1Kpt0Qm5/OecE+wMtDuPWVWxGJTtoSB68kBx1UgvYuoSL/RDNvTMtjllXHFlPmyQ3xa
Z+mPkuv/QfHzYYn0/2FpQyHy093yp7LmMgiTsCjC7E3+XNJ8/1u/lzO69ZvFXheWI8g06+dyRpsK
HcCSdJ4AjhP+9+9yRld/c+F+u5D0gfyT6sYf/W8585tFhBFddpU4F5fy3P1Pyplf62Rlqo1Ni634
CUwOlpZXNCIdD73Vbc2uf3EgDs2h92DwYJsshsQBBa0+/3Ru/uJJ+nUD/MfRTqpxp4uQ3HrucMB0
SduCoXhm48OErHUlenb0gfXFFubkkf3jSCePqjqEgQ85rT/4NNLoJRmOeVS6UD+LVWe8dd2gPc8R
JBIUHGkPuTD0d00zB5Y+6DWM+IAcOSrZ4DPm/vSaP//1vxaOf3wnStOfd+DQAuFAVsFw6DRmYKi1
66VeJfHGsiP5RcfpoxM8HfqnTX5vAqjxIcpvTfrTrWM8mDV7qywSl4iuA2ojhkqf/5jpS//Ry/jj
x0xr5U9HgiKVx8ynWwLgy+iF1oW9UVpNR05bBOcMU7sfq8rHm9Ff+xd/HIgn4OcD2X5aAdAquoMe
B/0D+kaSpmFKzWWKHyHImYGInvDS0EnzVYEO+WnMfaTzkUXctJEM7XmXFOON57pYQXJUgHOnyZM7
XeTYzxAZoQYB2eiuTWIAbz4/NSctlz++8gkZLzdTIzWwEuJjqd1HjzjypSh89abh6xCUFau81RxH
cb/VlYddtobzNzexhbx/fnx9Os5fXZsT3K+nVSSdKHl7SIg1cpzgsjTkS64Om6lYLpISck94ZiKZ
QsQ1szFF4RsE7u0smiyHC+8glXfIiOzm5DBgszSv8A4t9QwlITDzz7/jR8/CCd6w1lz8ND6nyGyu
y343qOeVsvlbH33aXdPb1uuUYTr7GvmTh1bsa/vy84/+tRD494U9pQSjPotVXHVMzdNjkDz44unz
z/3gYTotLNysidOY3huA6wCv64XlJEtViWYNk9S/d4TTtccL2J5lfHPYG+P4KsNw3ssXcFpfPKYf
nZmThcfuU89hvWVBH445TpySAvnvffPpiD8tNGx+ZVEahb03rOEyafUjCQkFIwbzlrr3qzyJjy7A
ySLTY0axmj6gz6bQaya3Htl3vOWReAQI91U66AeLs3ayLAAZVW238TgIe3nRPjQpaoQqxMP8JpiC
fX66PnihayfP/hhpjmLjeN/HmbPykbAh5JpFzZPpNWulHBEpHD8/0EdX/OQJtoyxyVChOnu7sOrV
GENXcLAYf3G/fvDpp6lWtdtIAJl8emcz2WKGJdEwyJfPv/oHi89pUlTUGPo4Vra9F021G8zyzijK
pRlnXxQfH338Se3RdommKaFngycugQ8M2950r5Qi/wLB+tHHnzzKrmt0ejbw8VluBhu9lfHM7Lti
Pqi+df73TtDJ04wJ3EHhiPc7aSGLoxQ0SMsr5Fdk8w+eNvXkkZYy6hKSWwQDuWgSVJHK6jmQpuMS
LI1U3z//ER8d5eSZVlA9ZV0xHQWuK5Pi5sXGfKJnKjHzhb/7/CAfPNPqyTMtR9g2RsxB8jzdZ0oK
z4g9Lz5Y2I3CWGgF2ZmfH+mjJ+LkwdZAm3dOzpHqySlIaCh0KhEv/t6HnzzMbDLqoAL7ubdYa3cE
UhVzATXwi0//vvj8qSCZ9iy/ruFQkToGe3w85140iKxZzVvafkjtb3pt3d512/ALOPVfXnUOdbLF
YPDtd6nvckH0IVsj2EBEITBu0GmO1pXj/J1llsOcPOMo6PUuQ8q1hwGkLfBYPWAlvwg871oG+nHA
eToLnOqLsuMvn3gONv3Wn16BODM9WIvCwsbenUuprFulJ4vELVafX/2PztnJ4+6C3TcYk9h7v37J
LFw+yFDG4EHa3RcH+Mt7lx8w/fuffoDqdkbLGmXvXW9cWw5xGYx6vnguPjo5J485tGAkc2Fp7/tY
LvIsy/GL60sN9uf687Pz0QFOHnEdTWWVA63Zs+W56kLjlvYdjVOZfrGEfHRyTh5sG6PpoOeetUdk
i0+xKkKYCdEXkW4fffmTB3sgt8dvaC/sAR2MgpsGy5DZjl+U2n9ZbNh/SscMFDPqkM1Z+wicq960
Z4FVrfvBA4rTnheePzOHt791EU7neApkxFHJbGs/quLOq8qHvhFPo+Td9/nnf/AIOCfPM6pdvxBM
QfcQZ6wovOgalbwDn35r+cWK8cGVcKYj//QMjE1nZGPLL8gDj5mNkXmLHADToqds/puHmA790yHi
2Mkt5OrW3taqJx20+qOWl+GNpaJq/fw0/eXrjgt+8iATySoxbnCEJLqGOAkUgIGLjvUuMxd6lC8+
P8pHF+PkkW4jhPpW51r7SgIVKIq7sad1bVd4/lvlqwrzo59y8lh3gdvm2CesPUl65gKqRLT2I3KV
mmUBWKlRPOXvFFOcs5Pnu4IyO5jgFg+hMqBgtjwDSJZjrF1ACT/mzh82Sb5vIf7iBeucPOa+UddK
g/v2QGe9xDveTVQ8UMR44bLgMR+97nFQZXnGVKktl64L7gVe6tAQA+eE5Im7/VeRQ3/dfLBd++Rd
Lz1mszDj8kOVGeMSmQuOXhzA6MnK4ofBskCvYyOLRR4+VnpOTkOGxrcw3bO+VczL0gNm4NFbAphv
TpTBwGX4YjflpWp06T7vCuxVFlhSr7Ql0yjfVv6Hs/PabRyJEugXEWAOr1SwJFrOqf1C2N02cyaL
4ev3qHcXcHMsCfDLYHqmQYrFSrx17zmXJYyec1a3I/Px33PfL6Ooo9TfMotiZPNb3huBeBjG5vF0
xz4yB/zNE/tyaXLAGosUSyDno9dzzFHaL0NwboN4ZNTos1FTymDwW1QKXmZiQHwFcbGqqA+J4np1
+tcfa5jZiEH5rDWkfw9eRVXhfVOJZltT8Xhm0GuH8fBNH55/lfVWlVsiMGHm3gKmvEBHtBOX01JZ
hgss6QvhOSvjTt2qW1jv7lu5oDhu1+6L63JH9uUmX1Aneean/E1A++6nzFaDlIoxWQow2fBRS2r1
Ml4DSd8GW9xcLv1icW4XqR5p0rnSVHCwS0V9jzJHq0mcrBvVQssAWTrVYn87sedLFtqgR881RTlr
ITprOwQN1fGj7ix1o+opofLFXov0covpL+HfUmNhpmp/kUFZvlRDjQhAlpVLh/ocTx+1jExaIWVu
bZTRuan0yDZgbonLHQE+2LbryzYEzLMoQS1qrg2C/8VQNYsC8jx3+A99a4WkkGZmcXG6Q34faLUc
fTa19rlJseUQjV5HLtYvFleYBlWkW3tNbcUVibHD2pKtZFvDs7iowoRs1bIOz8zr2vcvDxPKv8ut
FpLEl5QqvWRVrcieXEhuc9HvyZhw6+XrQ0inTdfGe3GR7O1l7jVLVFsuQfiPdBV7+Yp/rpybdK+d
2cIc+coizeXf3zPBZBeTMg1eTqprCsvCfBn936XaUjykLyr1PQ1JDXZ+N9Pd6fb/fjqz7dmMY3Q5
lLdQG7wg2kvKW22u6/DP6UsfVov/jkDbns01ldR1aOpoWxHd5cWbLt1E6LPa3lgl8NS7/MPsf/Rx
Zc+X51G2w7yquJNBYUIIjWHQbilGOLNhOtZHZgvzEJTpBDtvgPZBMs8h4SI500JHGn++zsZTamaj
2tFCvAOX5CJg70hzepDNp1/BzOH3f9FuVvLZLJiw/3UqI08vKYUFV6Rda0PlapW64RhgSRo/OR0g
sVmckzDeIYgmYdsd1QO/fbqo+9+tM14kfHKQSHQ35KAHbAMo3enf9v3D44T+t6tHsRPZoo3SS0g4
YtdCw98O2Bov40wqz3zbHFsErPnwhipD6kaZkrwK3wB+e4yaIUoteWvmRhIvc8egnEzvtfZKisPu
AEaDmChoIEregmlvpaR39JLoPk8/85GuNJ9ls8nOc6j4Ax9b3UuWBVd+Eq5OX/r75rTnbxrXlG3C
wWTroF6owQMVSK5QzoQrj/3s2avqNTmMQbswKxkoy8J3sljOfDgf+9WzFxSNpV1XAyO3N22YhY+Z
9EZ27E9axLEOT/NlpxZSJSzaokwujbxTFhEVHhcTVe2rrujEmUY/tvgfzva/3iNrS0lompNfhkDi
XzEBoPlxQGV+qFaVvvK/OihkmIbCghx94dd4Q5wpvwD/B4Db4NRM16bmwyxS5VA1I4XQk9KuoZiP
hMLnFuZx6oIfNLwAJeMtbAj/JTdrfReWAsZKSNn7mYVwJuP+/4nCnjfW2IxhGaoUd3GMuVNXQN/W
8VK6g2K7Ki6zbbyJ1vHe2lYre3XuvOnYu5+1ncHRg1Mk9Ngm3EMjMZT91D+cfvXf72bseV5NNfR9
4Ot0q6C+UqlB9aurguQaob6Rj8a25ofjYrZ3aUKz82GTMi60eN0O12z7zq05h8Xlm8VzLm+3MtXv
yYgevBd18aq48fLhdZ+4T5a7f4926/fCXUfuXbj8QKPpDgvnwlxXa9n9DF3sRO6n93SbLp5Ot+X3
eRg4aGdfg/LkTGrp0JikAEov5U2/Tx4pzb5OttYu+QUY7l786Ej5oLv9dzhJWahSGX4oMdQD19ee
M+m60B7PPMeRJjVna6HWNwBQ/eEgU4uWPvXYQhDEieuFoQBRk6SNnmAgCd9IVj2zxB3mx/++RGfe
DQPDrvE+MAOl9bXWZktJfIbFjdOfO+P5fl4mm+3f5upsuZEjPUsu7QNgjU8GaomksTwThj929dm+
hyJUZ+rgqV6KmkLlwkpXpQbb4fTb+H5z6Mw7FaCkvmyVnCoEyFVaJoNrzVaNVa9qDTPHi0+pq+Oc
+7j5fqaBn/BvO+nBQCiZ5JLLAzBHTatVLoHM7dQzz3LoQN+85nnH4mTEGiWzJFxSo/26bEHK6Rso
1C7Fpadb69hGxpytwHkfDW1Le11m+mS89ZNRXQizVODLTqRcSmr1klqOf6mMChVitp5yfGFrXquM
/L3aLy7I/sxeT/+W7+dWeT4zTSGIwTyuJw8bGbT6wX6JpdFxdTPaqYnlqU2wSeTuzLr0fdNi//n3
zfWcXzRmmk5edjDpZtDhIK/5LOeYwlyyCc5Mt98PVHneQYo8M/Mpju2dFGovsV1VYFEwJSmVtVHK
8vN0wx2J8MnzfpKMaO3ycbB25pQ8Frr0YDcq6A6l2ZBI7buOb0JUNWwEZN0O1sGbpkgPbVO9nL79
98OZ9MV/mzIySsU2yfLdSaAt3NGctlKV3p6+9vcDTDYP//3LVqvLzVIze8vYdROVWhzV1eLdlMrl
6asfezuHJ/py9SSwKTgPLH0nJyOo4CFZO3IMBDYMKMgupTN3OfYMs+0I9SZdTFGtsat6wJlRH1zF
VnSZy5SrnX6MYzdQ/32MHKunOlpVgRYAzYkJc1zLlzYo659dfrYYpBGVyIat67tGp662HmN4LjYM
oRJ8yw9vMVsR6ghlSORM+s5XOCsQrJpQ/gP57vQDHHnNxmysU36Q645pEFfpyfODYwrtQK0e7APz
jXD4zem7HJlR5gVxpk+WPskjwptGKo2lcJVnRHvC90QZ2ap/nL7JkbFmzLYaujIaso2cZZcDpNCb
nTVFZzrRsSvPRnE1djqAxtbZpcNwsDGtdP1nm2bZmA1ijlyLoha9vwsBNw3kNwYGHuYVlSSuaH9H
zf3ptjkyDIzZaKZeAIZX37dedqjETKhNeZClplUR59W/f3YL7d+R1iq+nttJi8jD0Z8CmxoiFB2w
DuLxzJHssbcwG8r2EKQZwXPS8E0YScpw44/Zw+nffqx/zoZxIWxFju3B3xnTTersLBNmWf6oO68p
PI7TtziyghuzYexIkCgAkfs4Vd/rGixs9663wgXouO6Mp148nb7NkSf5K5/+Mm3rVJOMpRM4u0kD
jNMP8dUBotvCrlOraAXj8mctNne5m3rYTXWsMtg0icpiL9a7BbXYxfRhZWdCCcqRTkvd4T9LkK2C
O0wj2d4ptSMtLElS4QMl2lJDUb2cYusN5mp9SQE+ju/ABFCYEH9BKacufcmPLgDr+5tEr4rlZA7y
8nT7HnmN+mwqkFQ5DCHrZl5UVf0S97RNBn5R/m46g8wlrNPXEOfUAAfh2UTOY690NrBKrchUasEn
z1TSO1wYVFAPqf6YSOZvUzWbM/3zWGPPRlcv9z3eRNveDQNpxfDi2qT8sMS5uPSxh5iNMMUHghdE
wkL5hZ9CV/t13Sg16DFCHJKFvsTxh/XPXtFspGWg1sMJQY8XFf1OLkYUuC3Gm6oMrtQDwXmapL0s
WfrF6dsdebK/sIYvI46T18wHvW7uktJ/pUAPC4kMZsKIKP7so48kks4815E3dCje/boji6iPqYZI
KbxKT9SVn+n6uo2siMYEu3z6WXQu9d+Pqv+U5iYxNfqONRGA0jUvLCWoP+fCwsd+/WzgTAkZCOjW
0ZSFcXcVpD71A1p2gM/VxZku/P3nrawdbv3lTfQUdhqF1DVeqX8EDVxHyFCZT9ljCJQ4SBbU1UO4
ezzdVMee59CEX25mDUMYxFAAdpjGnn0jH1aFavzSRj50f3aD2bC39VhAow1rb6iDRZc+lX6DOOtn
eTuyNhvukNIA0IJd9qjZuRGVskMhvtLl8mUalDPfJ0emyr/n1V9aqDejKAgKwwEfD5UJyPFoki/C
vlhVP4WibDIo06eb6tCHvuu2sxEfUMfctkFSe06Ldxw9C7p3sG9wna0fpd5SDj/bJ0Pm1pLCDmq0
TPmqH2+LGEE1Jl79XP7lkf6kzka3ETidcKSg3inI+6RUWkvVpyzZZ1ro2NUPk9eXd1FKhY0XSyu8
DvUlyVnZ1m41jBg1O84fvYO/TIwvdyB7F6D2ABmqTREwm5gfylu05pTADovTdzhyrib/PQ/4cou+
gmnNhgz25w53NphyAhKucWltskWwyjcqwVH/Wicb4Ap20T677s5EnI813mwkNvUYDfqkVV5rQPUe
UMigWODA8/RjHVk//uYDfXmqgJUqC2UKhMtCuq3qZKcSdcmS+G2AzCUH51ImjkyO6mwBHkMRxuNU
FB73Mq6ysK08qRpfyjAvL2w+nZZa5KTrknw+PC7FubP+IwvK31f55eFaMu57tkaVd8Cfm/Gr75yZ
XI5ceF6s1IvSbidlyL06yj0Lx6UE4PX0Czkyb82LlSA4182UHV53OCwMvV6lENELeGmxJNw8HJbq
cO6U+0gihjwvYLINSF7ZaNq7sVXFpWHGklvb4bBKjFxdhhVkdh0jHRXrkoQ7Cty/XOTVmec80vGU
2YpMSqJhU1Oq7HLqLODhR8aCYHZJUBE3VYEH4aoyIRGebtQjY+jvHv9LR0iGjNOhtJG9mjGEoSUm
5AYh/mcXn63FadxqkjlppRd22SaA2ZHH6k5o5cvpyx8ZOn/jw19+e1cpnUI4ns9/Fcc19nYx9pTf
vxbW4wBcKZmAPeb9mcnmaJeYrcz+kESjTODZw+H1HFjAl0qreRuL6D3RIIHG7YMC9Bpl3EUoy/qZ
b61jr2c2Owjf8hXDdtSdbMrJFkdavvfrAxIWVPiZl/S/VQvfLNN/n/hLO+bA8azByGScboqGD7Vq
b+VRc/zrSYTWr4IUPM5xObLBHaKUwzqUOih9VmgO1NHAfofA0VJvGee5GrllnvM/zaLsAHDlcACT
ZGXa9f1UDWBi1UTy8rjodkbaJp4ZmnwCWzZ0Va1GWORMOD+S8KZ3fGNhgRiBxQRVNa3NVelAvypT
wASxkscrjq8ftGi6Qwrzq5NBAMMtuDHs7o9TG+qy6mqk2rE84UOG0jjYgPYr2XhRkVHD9TLSZUWy
MjSNndk4wjWGDC68PuVL0M77sAofQI48EV6VYOxT1gGUHoNXAorAMP8E9UC2ZkK5qaorJLRR0Ij/
HL+HREylQwuJYe4WCFe0iiThqXlib3RhFReHb8RYV+G8ttPWLxtIML74necTzjkx3lHZfajmpTqp
HwexDrXe3upJNe7tTjRoHElBN6cBBoxeBVu5x15VTzr+7vqm6Kw/HVhoN9GhhMbOZz91kMG77BUn
Gm7ZA0ImVaZ6owCrduu+EOs0Jfu40ZOD6KcbV1TLZwuQVTsF22tnCxO/eKBvqlzz8hLzmDx164kl
ytWbGDL1iCwM1xfmwQS6eNkjmyLE2vJRt8KbNyzy3t5rialBTRs/MsXR91kUe7Ip9tTw4nqZUFBT
LY+7XGREPnDI88yNwhFUik+51R1Xy6wK6AmIMmco7hNAjsT5TPiGnEVWEi8iV8XoFmz1l1pSGlCF
bTK2dULhioCRbnbpS2OUf5Spf860lsaccAbE+Knh/YDgd1uj2sZVdDeMh/wlWXwG5PCBtMWiXMbm
vSzad0dQO5/C24xt+3XU21uOCa7VgTUt9lFHFx2WIruJKS2Bz9tJ0oVeatESQcudFhifRcaZRUZe
TRLe9QJCYo88GyjuvdOLF4HJjxTGYDyoA1FCRNkTUJ/RJXl5OQYdahnzvY7iW13IG6NJsB4bcO/J
86OGJZFe4MXEriMCeRs1QQAZE4KgVo7q2sKFyPH0Yxo09dI58KBDrQFuBFglczQQcZPSguwNrlXJ
uSRvl6Lp0lrJk3JRknkFcL8usYkoj11UexVsGHcQtLdlS/dZM8o7OVKhP+caOfIq6GfkS+VCbtnP
t7G0jvIm3sJuFRec8BYPVtlIrpamhpuBK6N+BfgoaiZnwblgscoryrz4AgE/CgZ6SV0e1lE9iFe6
KQ1u7LTvejb97mskEmqR5quixXcZOb/Got3Idmu5/oHnCnjiz5AaxUo3EE5WyXNojbd57O8C4hdu
lGUQTNGQspDDEkLEEmEFiYvpLpC0S93ufyFPo27L9i+bxqwXqoivC7XZ+1oHDhkflw4WdU0akUwq
Q227XVtZyG+6YU17enky3HCCnlLlh9CpCJsnP+p7oLnIHSkE3EgyTZ01B35v368HuZJxLMrXhtC2
k4IPtDyYOOE7h64dBqprW2Ho+kaMUCW1NOoChut6CMjMHZgUzGEEbgMrNtXsPZSwZmEKRXMxZoAw
zcwnuiKpPKVFRCV3lo2jyGsglCRLRkG1GEnxIiNeV3eDrZM8m0Lcr6biSpqM+IXzIzwpA6uyzquV
A0I/uiKtoFQZK1vHElkITMM1xltq+5cZBzUPZqJswQ7ftGZzj/kD2QyATktv7QME+9kfOB7i2R5H
xb5zVGDBBRD+BbljVI0qfOcbxj7TzFclU++VNP8zSCG8DCjJQaMDz2D2iWTzvcwICjHX0eV6u9sa
sf/CuWu1QLYGyrcUQGcDpAItVQ0bx6T4rqmQpOEdRcFSN1dqWOZLPSzegSrXrtQm92gJqHtBdu42
XfxZ+Zru0tvu47QrMNKIAIGF+qRl9SPmNFD7tvVrEvpLp0Prjev62mp62e3q4TOjpn1Bot4H4nhr
nY180RDxBl4t/MmNe4osIC2TA18716odUqAEk7UZpmSVRxEHH3YO6EHCNml18do3m0utHvEiNIa+
oYaamCUGAj8KL2OleJrAgKKr7FCLjB9JM3xIunifhubekMHbK228a+34fYik8kIJiT/0vr1SpwBP
TKjdSH36JpLstTSDN0q72NbJ/QXG2lUUq3/E1F75cvCMmeJBgd4LRWzwNLlzXHnS2gWcfCCzFmgq
iUPYjqPFpRDW0xAbOGLHaGdEkgJFa8j5LJnI2M6Ll9BmrjAaphn2ylcOy9cKFEh0kcLmgoU/7DgS
QLGkwJPKo053U92kgDswH8xAvy0KPAR4Y8MleybTHSd/3Ccjq5kxxXeSVD5WqhkfwgYdewQwcIz6
XWYhjh+np6gqWS5N9TEZdKI9022vWPdDYCKXLjKUxQngWTWRG4QoARhkQTxLVGjgyd0jpRwYUzlI
ygLRN4n3/nRIBr1TI/nglFOdCwmf1kKz0z9SAnBksPlTFeSWa6Wmsh2sQOxlR0Mr0bFeRcwebsWk
gBXAlrywZ62MULFzZlSw87Dzm+qgvjmYn9zeyfGnyyyYWbiNuAyaASQPhrNuqlBdkcWWbTQxCnLM
zd8sys+akt1YkYQkEROIG0aOq+bDMxKOx7Aj5i6AKC8toUI+BzynTsmN0pe/R7nPwScX+Z7zpXHR
WR214aGmgV6n+t+KevsmS+sWmwKCpdrW5Jukjv1FZhflTkXR69ZtvWf+kuHeR1dq0N9FSfWol2Gy
A7CO+o76qJ3N0FwGWo28gi+vlYKMemGX5pNvHyywaarInkwm4E1tlQUl4/54E/WxClzswIxOu/E2
dfzmLoNB5SZymG+nXO9+J7m0yZuhuQzjQmWnUop1A/LlI7d0J3ZbKQaXryKiKvDG/lZDGetBKOq9
1DTjM8kYlUdAUbkue8m6CUTgPJuK9CSkfrrhrPOgkAe3fiEjJdtq4cjqaZZPnVXgDO3GdT4kzjoe
VPWqSFCNkGQyLtReni6dg4zOx1KyLppOBcdu9Pcdvh62kaaMBYaJwB6G22w0DuaI5mnA3Uu96TBu
KSFzlqMUKRt0e7iwLbtbxbF+cAMU0aJgXzyUrb5XckPZ9ML+INvCWNUdILmoB6nqpOzFqiZYaK3S
rQEZPZoydopEKf21ifZ8pVeyffhR5sKXenMbwiwnIQTtV34A9Pl2a6xz/GgLKarbXRFWzloiYraU
8sBY+gWhVyWY/OVoGcZF3I+sesJk9JYmvnNJipZNqNSbXCqU17JCj2equGJ0qVCBugXpZW72yqPR
HDwb4Wjj6VKMK7gZeLotOVxWqp2+ZamTtBcJcrdnpYK7h5iQlIhSOJ/5QeZT6+bIuFY+Uy1HgZT4
JQW1ZFW1WdAs2rSMcCFm8VKxdB+mc4ZlpsdZ5VvpR9hXSNdyHXWObb7rSY/LMMyqlWmMCGJyWbvW
reQ3kf8IFN+oGdRflXWxHuu6YRoU5qqKsFZmWHfZtEKGg9GebOLITwBIDq9wzvFZ1OMA89NiqdEE
ZY0jAlY9pQYeHE+1d2IqWQ6c+c3AKTS20amHwRharvBHTLk6wEmR1cpCrUZmZdmoV2phxmsqPF8M
J7otM2xDPb1rkaeCrys24uuipU+Eev9mdVK1DKbhpuZbx83a9kavGAFMUNtkqBWYe+192wUhC2qW
rdK06JZRXN0nMh8zQSEhbyj66FIziMKBnb4zI6vYBwOhpEk1fuuxBvK8tYZlbiO+blO2ImDiI1f3
pRc5q3+PDr/YFPqDEguUFHHGF99UddjPUHilgQ2SGIboMhL+RxHaGttti7+fKuO6Gdltd0pTrGSf
e4dJ84tPV2xMTfCZic5Y8yioZo10S/2xtCI0DDeSrINlmDbKbZyMeBkbNq+ZaiWeJexWXrRylB+E
TIXrIz1D0srXkK0OMUqrHslhMpp01wjd2hRHi0myq+saCvjSZhrdDzAAF4ZDJKAotHbVTpWx0W3O
GhRVr2+Yrn2KnnssaUxUjqmjSw+qJ1gOuAa7IU5WVSEDuSTxdM2Z4aUcdMmKYwztoGn9zMGr8ikZ
IoI5OA/zrn5mx1JfmE6QrQtOeq+snJnWNnR0Tm32p8yLdDP5ieYGJkwiX7T3Q9XbBHXkFvaxo79y
8DVcC0Ph43biS8DgAZ87kd5XOl75uBzKpaXgdsozINWmk4UHv8FWGv1skRvDfSyXECi1sOFcf0KV
V+o9XrdWXAQOTPYih+apiEa9CQOWpca2bgyVOdniM1UdkER2GtmecCufKse/7Sf/XovHAyU6frAs
483M+NqzhIIPNZeLu3xSuWk/Rq5Rce4RleLdSQuIffiumakKaJ6pYy3oxOZWOFp4E2uSvCsTs1ok
qBvcvpM+q656PZwGXrQQcZEEy/umrbN1ndefg9ztIzl9zzW8cZWCFinWzOYP9RxiadPibt0l2RVl
ShM5cDHvtW6LxcjufyHJcrtWqXAEjqzrC6kuUdzrlJ/nNfsHuCvKWnRlc51bFSadUX0FJF8BvM6L
FSlb+iKXg0Mnip/kxq5KNwLOSApxaLzhOo82kZrG6waYODFmPlylaZAuGlPr9+S1A4hNcUOVifLE
Uab9XCd9fIgQyjgdWhzxtj2y92sT+A1sQ1NO6ffZMJCOqLKAKaxY61KTm8fcDBQLtQllGLlSp2u/
xPMny5a/LwimvGrItms2Mo6NmKHwceuGw7ved+LRSB0sjSkJYRwcYLbph2J4qWtJXas0473S5Pky
GUSzzuUwegmaOLpM5Nq8q6TI9poaAb3sT8Zd7NfhZWoAsZywnH/WeRcB2Bk4GDYmJ9uhEItgr9lo
4RpI4agx043dOOVFpXb2aiL0fhFmRC9EkJW7LomEl/Yh5kqcndomxLuyUBpD3cVhkzsumBe2bwJQ
fOmykZhI0HLwcZyODB6JQs9LLw8vuNZUQsWiQZks6Ec/DMjJswMbjhu6vOwijuMN/TJVHUy140A9
t/F5+pcfCfjJs+BvJheckDoks9r4jst0eLFja6225wAHh8t8E+qTD7f9EupDn5jydtraa9nSMIt4
vnJf5fKK/MSLnz3ALOZbY2a37MxUdmlPgkutZ9uyTK6gyv/62fVnB36mE/Ip6yhkEfR8BSMP1gaE
ZMzGP7v87EwpUWS1AebYeXlN/FEfg5c2NGD54qM6fYNjb2AWRh5jLfIruWohcw34E6XLRO/uiae9
qlL1dvoWx3r/LGgcT6XfkotA2D029jo79dGX/py+9JGaTFmeHekWte+zmFrOrs7lzcAWF/P3nZEx
ygM61AHOW+jYC+S9YgBdCbTuzCHjt+MCLPvstTc6/OTGaawdQfd4KzkI0lWKKvlE63+UCcEtDudO
X8ZGwkRH3R0GglEv7zqz/9Vn5UYK+zNz0t/zm/+MvQNZ/t/r10McSapAjWQ5It8YWFqXWjZU60DU
+soc9PiqMIbx8HXNTr7R063qZ5guhVLhmSJ/WE+leJeKPNvnWhs9NaCuH06/1WONO5t0ytyh+ggJ
4671xbWwmxeW/8A1J/PMo397osWTz2adBFYvxDsypaa4UomvSfmWec5/NhtsNo2Vo7/AFHt/+mG+
PRXiZrMJSCWfLy3Vyd5RUKWv+zLqd9EEVbzia3GRi/HaCsp1xG7LLYY83Z6+6bdDjpvOpg07bpXe
GaLSG9jLbSMbNbY1yPEP2282Z2TsMTXJiOUduz/MOcX11OuXyVS+Kpq5n8rp4/RDHHtNs3nDqEO/
7dpC3gHWfo5SsQOo70G6WvONtx3F9Hj6NsfaajaFgItAwdJIlDGEQ/Xa2qjbuqKdxjMT7JGnACP8
zzA+BPWLXgs4MlM1ArA6G7R4vJWI09ekm5Pu9uv0YxwZNHOCD3buRMZ7h14vVV4jq7kKRe8p2Md/
NuPNCT5+mxpsbxMKJMTrwcxywRGLueET7lz6xLGGmo36NCLQDFVW2xkCk/yHadiLcnxNMBcW0bka
tmOT3pwpgNA0JSqjjJ4UBRyyWFKWP+POnt4yzUBXhUmsei8YOqNbdeQ9oYyLiTBO5LrVmI4M65qz
SfUjgfe8MqgZeba7hmBbNMn+maLb71tBmSenmSECbzlohFdEZb2QKunNCHN1oVA/FJrLoVCeTneX
73u98he68GV1aQAZJFZQt94QkLrQyll2g0xdO3NO/P2kp2iz+af31TFRpbT1rPhSjT/kQgWpfx9Q
i+hX+UKRX8buR6XqpjLPUJtkNQLbwQam5gD4NiiQRGIwV70uKu0zGRDH2mo2ETnUa/td1AqvI5Sn
PPrs8n72EuZTT12TCWVyYb3q72sRrWS1PnOM/v10oMwT0ca+Fv4Bpes17WWXkF/Vti7FM2d++LGr
z/YmsjaVvQMb2nOkJNl0h2xW1Ri6rY9V4XTTfLsvNVHU/Dttphqf/k2stR5JrE++glVskLdIbC7U
xDmTQnFkqKmzCSfUqlykU956vdMvg/izFZ99eaup8P214MyseWQgzNPdCGpz7Nsk9M6ka9yyFXdO
HG2xQW20RC4WRttYblBXN2le/ChRjJY79OIvI7tLDY5jkZp7NudldXGbS90S3SBFnA921v7wuWYD
fLIQX6STXHhEDJ6A4HiV7+PbkJkLK85gqKHT9PiPKtJzT3VkDM7z0oq2G3NO28ijLX8N8X1rPJ/u
Z8d68mwIFnbSJ0XHEJSSbleb1brws5sYDevpyx/pxv/JP/N1WTEKJkJUlzBf3RrNfTU8p/K4On2D
I+0yz0KjKEiKOjNovcp+GQmrSf7n6QsfWSoRYPzbj9jPEXjPi9ZziHwtQhXSZyI54cYqxLbuZRyP
xVM/tn8sTNF5LRGldpaaHVxHuk/wlHgTyqS6KO9O/5xjzzkbrHZgjyOBbuEJg8Pp/BAOOzPTfJ9J
ZSrznDNgtapvq1LjCb+rtjknHBfwOqZFTHT3Qpk6aa2ME2d3zD5XZNhwqh115+jbR7rf37r+r4O1
lYbQbKbA08L6VxGMm4TdqKs71cPPmm02TqUpClPI5K2XjP7bpETXujGdmT6PdW313/4hDWNk+8Cu
vMSRX4qhvGunbHTr3MlQwndncuqOtc9s6VVVlXNtLWs91b43paveeHfGM18xx3rUbOQrFVXuomHk
lFS4H5CsSvzndKMf+dFzuHYfTtLAaXvr5WqxrMbbcrAW0k8vPlt6I9MkupqGLL3lr6rfFpxz2Geq
x7+nSZjKPJpYywiE24IdfeAHwyKTyB2xI6e9zLWm2eahKRZWFQcL1Hs2WEqrvJa1TltzLF8txy4V
KxkZ2kPlYDs+3ZBHutg8+mjq+Tj6zD7eAPi8J9isR78rg0PyQSxP3+FIJ5gHIK0ROZuGa9HTWnWT
1fVeNoZzPPq/iZ//jbAocw43JkYJFxxrVs/Hwx+QkBzxJh/Nr4h6yqvkl1YsUI1F7z97ktlIb/Sq
skvBk1RkGW7CSiZFLy2tn22B5xxuU8ZkPBFTILf1xraefALNp3/2sbEyG+Bj7jhlXIWdN5EmFZfK
MgGwJ4JzXwfHetBskFvjqCrZ4LeeaRI+Ff5CqbUlqo11JXfr00/wd2P139eMavXfiVBNUhgWHfdA
6LceF/6FvAoX2UrbcEjW76nHW06Ly/6yvGqv0k1+qz4n18H6rID273b1u9vPJoSEpYrpIEy9gJeu
YZWOXDFV1OzGieiEqyEbeQhNsj7UoaISRTQO+Q5kpEhXsdlXL2SqGOZiSuLxWgmT6jIrIktbFabE
qRoxyD5c+qU07gR/JrRQcp5u9w5K0kzy/xgKmRVd3arktWXAYyPTXidma1wMKekIEWcTy8wCzJbF
lbyaEPWyJ7WbXV458lWm+DbHy1J+M1iN9anl4ejVotReRjuM19jL9JtAp77Q0MgEiwOhuSn2+FvK
PapVE9Q65FpqVTa1PkiPedl228pUwjVZNsZSstP02lTy8HMaRBu4gGExpMcGyT5jEj00WsER+SS3
Cfm5Bxu0UodbOx6IB9SN0d8kaO9QZNfWpVoJhayZLFiyELVPU4PMq7fN+E+U65JrqLl47AZQzDFF
Xm7cHDKGtN5ZkC+a3NsN5w1JLv6Hs+9Ychxnun0iRgAE7ZZWEmXKm9kwqrq6QE+Annz6e9R30x//
khTRm1lUTAskCCATmcd0ES14t8uHmSMwGk3mmWNRb+BUZaOtJbq9An0J4fOJx2Eh0+FB1krsq7I2
Tj2m7UDgdOjCW1d90Ea9iVg/E4iywmsc4oPw1pXtnAOCQpUwawuAfUoCN8yiUyMyqQTYEMXepgpw
RXAfBrSs6nrNX2C9zByYBMavSQ8TcEcC2bEBihFIml4/m+cIa57AHKzHg6Ky/EmgYZidAZRFxFr5
GmdCbITo7E9i87mMkkKDjR385QESGJVbmubq+eD6aV2v8k+QWQsIAtkgiu/ZyQrhzBiIYDwApagc
04OI2qDc8rtxf9Z6VKNkF/v20y0PiJ+vhmStCC/rDHCbDGkHaZZPyNM89bKD+BZNP4a5gUGg8nH9
7Pg5/JB1JdocOdZ0i6PDhN2A2r7J7vH6D/98rJJ11blmaRWPbcN2ml0VUQZIZee0SzYDzqmxMrw+
yPmE+ekLrUJOY3WlqvRKFw1eDr1NQAIO0ETrKq/O3OsjXHqNVY6p8wmgpLFmO5lhdxZL/tmmZ8eB
1rxxP7s0wCr8mKJcqmTBJSfDZ00fgfFxlPrh+sNfWETrimmCRzb1pMwitd9PbHEBlAPQGp6oah5m
c3kj/Fx4g7XueQZUSDfVUCNILPOLKM0ZqP082/o/pRVkXTAFrlPWXDnTTGh7TBu5Tcgtrs+FxW+d
//7X3WcUeieHqu2ipZfOrNwD2XN94v9cfn9YmGvhVKQTMKK3MfOMMui5zOWk5R7iEk6x1ODV41ls
bHFGyOnq/kAg2lQye9c1EmrEXfpa9tmGKSb/TElOW8eu5iewE8ZNX4AvQS0wU68/5oUvt9b0oEXB
jKVTJATV9rMC5OHRGr+u//SFqV1rVWeIVFm+GMtOGuWpM7sHS8n96z99YVVrqy3Z16IEXqLgO1Xj
HQRmAAua+ojEzaa2kkAU/S3NnJ9TN7IWHy5bswd9Ykp3AMRvjeQ3EKgBmutg99xqafxcnCPaKjm0
U6wOvVeSndmgIWeQxdgrUDvegf6Bm6xKzfQd6B3jGVcdnD5KniK1uj6J/18G7qcluppGRHaTlv3I
I7lMCGm9XVdzKNBY092R50m/BR1lwFLsS9upQQ4AZDyPqzdYHHZ3sGUdDryiyDglyx7OMvthXXbA
d+oLeYGqNflOWwQtYYvipeZnVJQxQSvJgTOz/aKgcYFw2pP8vrLQIZ8ozY+1qZWgY/D6HdbTUDaP
Ra2FRZtXhz5+UrQP4LMgAl/BENv20um/stRcLpadtmRb2o4+Yw3IByrQg8+dqQBRVHvV8HviMqz5
rrGpy3D7adDERUg6WALDqa4CTwv0YuBr3Tjc/mUz5uX9G5pAHj5CCPC7v1jUq5F3CZnNIc+1Ry5q
IHIzJys/h0xz5uwUZ9t4eFeX3hEmRuimAPkYPB+ycDnfScF5EbWr1ikQ0JmJsk6ztScOTo6aQsXI
YEHWWSd1fCdMiQYVzmRmsm247ZtJ89yyOTTH9NmA3WPZKDszqyLAWp1aM5EJKp69jJ/As+eHIX83
gVbWM8ALi50+m4XTF8uvpWb35jICsDRuCqHvzLS4s6X60GkA3AM878uW+qV4tWntKb3l5OkEdW0k
aQacdLTqgxS4JgKHSuMcoibHWr2XbeVI/LUTumtli19Ph1z74FMJD18wjsRmUiM1ByAs2VWF4i/s
2MyVS6a7vsycxngntnQAUXTSfHaGKYDZTY7szQonaTuWNLcL1ITyXnOL88vnAZwBvDF/rCfTixNY
IinLXppy0wyqnyEl1ujg1kYcCMJhhYkK4ZiGqQGeTpO4TV+BWJAqfjPvGvadQqTWiV+k+BDZXkzc
7cBWzGGwdVLzI3R8D/NnXzj0dYIzAQHN7sg6B0qnB7oR7GWOVB2P7CyqpbiDlrj0i47ZN236KF6e
ahJ2seKmWHG6gjvCzk73JA8TIOKkT9hrtaAz4cYvTXrUYW0eb+QpqUIq9pONO40rnoxqUz6AEdYI
4D5d/DxejwIWvtXkcUKynrhCeeySnSHDbMAKc5dHCFNN1T1oWB6YHLHp1vKIFp0c71HDPzOINOL3
8L2MSbFd7MppX8xX01Y2WPMwmfIy0wq0MOPTC1QHuJYcTQMcirce/030U3KX1hvLflHBH9/pmgdf
IhSN3UJ7nb8VPr2Rdvqv07EyCtiGlXLaMqD2HZNqQV7uKuU+zc8qbB1KpAx289hcgckNh8K1fnxM
lkN8ooZ0lor6XZ75WTGGoOBX762Bptzs0l8J2Hm52CxJEjCjdmVt+tge7bLLJVyltmX9AM6ijeor
YLIg/eJk0HpMk0OsY0Xu+mkr+SOp9osW2KYAT/gpZkf0tNLx0Sw3fX3qrBRr3gUzvi2OnfRq8IdI
WJRvU7GvAcZs0vtlgTOM6mDFZbBKX2BL79o2kL7enIZECZaNZrvJ4Eg1ZMDrzn730NcwOdujiVPs
KhpkJMgkzPimz2EIgV/NvjLhsUddg/DPhnwky6ahfvUx1ej5uI3haB/Nd4zTrfGU1DGxX6yjbX7h
2fIpmMGbUu66HnzXN64cYVpjGfeIQeijDC9g2FTDvun33eQmPMgsmMRvFeMVylkUtmSD9mAQN9YO
C3DLxgJg76ZetmPSAKJ8xxd/EDsCrgIw2iY2vqE7uoU/wCgP1uimUz0x8N+6ygGdB8dqWAPxZaZH
YMMzBnfTbm+B7gHgOFx7sDM8eKCb5Yhv5QPiBB6Ok8yvIvtPGvfx2HhAm+/MHEduW8NWOz8Jom4t
AhBkOThEtG4FigUucnP5W2meavHRmiBAxQ/FhGui+puAhdp/kYk6UwItBcpcG1WAdkhOCgMCyHwV
YxHmSKimLKLJ7xFAtdFqvEF9n9imQrm+VF9Z3Pkj4MakAVsTxKCm7DxrvNMBs7CS5w4Yfrq8F6n0
LHGoAPAs6LNpvXSa5gyV3PfawwiJ1lh7aSrwbLYdCTmKFhk0I/T62NS5C70vVJAEnqwEAvKkNQAp
A4RXLNwpJkw/oMpFNju28llwyGZ8obBA7dQlIL6iRlblwqm7xOUN8fT0qSclqB3WptZBLcGDa8o+
1rH2CDSBUjCNRxBrOs/oH8xhX5LcR2sPBuTQrSUuqh9uonduPZ0AR/Vm7EJb+TCaeJvHoAVXIeuw
TMsAQGJQfTJATR9Qk/CAxk5ty4Mil9/CuQstf7C0/AF0hDPfVpuAX+vgekDZA8sy1+rupmT0xlTD
DT8TrjEXrojDipsBDNR3i4HPvMyNQzQZtvYjqC4RHLBczXyUlg7GHYmKVg07Ptx3huHKCWqoY743
h/FQA1OvlsSzdRAedLj2AijlQL9rA60kBzSgRyOBD4yZwWEsnj2l/TYhNNWj1lNpb2l+zqFmly0g
xjDiqq0VGig3IIXBlKD1Rd4WIrdn4/tCq92a/GeBXwlX+9R6SwoeEn1E+Htgw71uf2ZCcfoZqG19
hFfQczfC723gfkcz/MMch64JQdp7gtDEyT4m5Z7VVcRKfTMZSNKbmH0TWvockO2+fSmqLcoaXmMN
QMYq97EGSvgkTkW1t1GO4TjfgIFv0PZDyoO8AIVtFzbzNY3dhnqx9QKsN2qHswami69ZcwjxNKez
oYuyTOpWy5AnWWBsvvNMg6RJ0zxk3fxIMlDObQ3WAZ2pai6W074wYx/IrzDOz5xw7d5U8ZUb8JGr
sXbyUtzr9FXBFkjAp+yb7z637no1c2klXJ4f2vEepEWwcRpY9oBvXfb/jZR73ZDs7KS5i6f6Lhfa
W2WhTN506V0KgbVO7Xy+gI4wdF95K956sPXAfj9acRE1ZPKXQv2CCP/GAKne0WMc+E1C36C/dcgq
HoKq7VVt/N1PQ+OmVrOzm1hxNGFv9GT+1Rc9Zqu6Y5IeKbjRQ5ZmOEiKyNSsLSk7uLoUVufoXBPw
xxCoeFrLu61pqCdWxjfXwSxdkOAHVoLZpejDB8Iwf+EfJuFEFD3IRNWG1jL3R2hAgUZkYwsLuUin
s6A5mRGg1WEDjboa7zZ5CueD8Zv1YEQQxZ05JZvBQtKT03hyKB3uCgbfMRvkQw2P4qVV6lUgCCGH
hVdYkTVfjTpYO6CBFD+XCAt5U9f4BsYYoJPzreH0znUNbIe23qQgc7p52QJnL8gWw/2eRq664OdD
GT4FpwsOxmeoa2d5pNY1v2xb5oE3/UJo1eLot+5hHNaDXGzDt2nByhV9XYWSlhWCWRJZQhVezYAT
ENT0LTseQmaY7IBV9FJrNfeFLKddTdnvhINW2yRJ+9yAT+DBs7v3lByJIDeK+K0cmOoMZkIgnwFG
D9D2vxjlx2lq0YbIgVXWGwPHzwQ+IroGrWcXeFYrK5EDZ32Oc6mNppJuIZiAu7kJlrqc9b0s+QlS
exvGoJRQlhK8x0ELZsyYZ/Wgq+OW8BVbi5/hYJJy8VBXjLjOcJ0uNXjjUVq5vWwDMBncshrqbUbL
+xl7flDjoIe71phNmwm8+43W22YkWgKxgEw1e3epcezl4FIE3ZLtmJnAjEMjmm+P5+gfi20uU+m2
aFl7aYPrVGwbyMFyNb8fBagIg9Sbu5xUD6yJAw7Gj5vmFlLBdu43tjIke50KrKBk1otNo+cw6l54
u9WW0nzVO1puGqW19s3UnKkF3NqCGsKjbBK4uHQGDOGxJ8zmHi4Abe/36LhGkPvTdsKykxCM8OQd
+Aj+lI8E1oaWgpBbjzmHbHw/GUFXaFrlwJ+ggIQMCCFMqYwDXOY7kJVlidOnSpRPVEHFL0WZQZuC
6/pR7wj4z2PWI3wVg5co+vgxd23lx3oKLhzN9E8h2/SQSpVsZNFO70mjFydEqOXOsss5bEAth3oo
r4/StszHAl3Qhwn8o/JjqEGcxVVjAsm0Fob6ev26e6HSsbYT4WThxARSJMKpCXZZ3ys4wXFPAxnm
RiH1QlVibSbCz5bsKKV0ZzOGk+DFNscNZZjKE6LbXdGa/1ZWXTsxwGmej6lEXXg8I5LLZfEW2UI4
5AZs7tI8rQqqdQFrdbg7AS2Uik3agi2JBH2p9BulmwtVIXNVc2B5VkLCFPGAp+KYKMouNfmNJ79Q
rDFXdVQt05Bj8glgkfmoYdeOmBqRI373L/+2hFa1mkxpJ3tWejRqEWwraG/XNroiN8ByFwpBayVz
Va+x7kdZ76YSzsUFV8S2S3US2lULe7QMV2KNV8wlQ13vYMxd3xBQvzBp1mrSYpCY7bFgadQtxmPR
sm+ttjZJg9ZGTm8s2EtDrKZtQpJbK00ldylyEcSijrr20KhPEHNWnxeTyhuw1UtLa9UDFeNkJGPL
sgjvM/t5sTDcY4Z/XbirFudYyjlPDKyuIYV8qwbVF3qj/n/p3Dj//a8aNGu7dEZbAVtCGZvAgi+6
19uN2NUFh2xDhkpwNiPX/6c1vFay14eiGIrKbmFQL6NZPnAK8TB5A47zB5f1Q0XRWL1KXIIgjtpU
EZW80Da5WbDPqh40BwU9FkCj23ymqm76JpcLc+ehNZWNKOCPcNZ2Np/gGGx/8LRWUQCAhYCA2kdm
Mxc43rFyIUFCbgH52Hnp/fSc56X615QnBmENbyoeWbCBSVC2EvNvMLSSpxi3htqp4CQQJW07BDSL
k6MC+bHU6QC5gjBQq+zg0mSGucQdAC9S/iITbMi9FhSID9MgNcBpHSo+C9SNdzpb0teuGoYPdK3F
e1EhzDlSKdODzvCZa6VWIGJiDs9t1uFmjeaq3GoNTd+uf+yfdx7auf/7mqzQeQWZjAHIz//U8iUF
ez81kbM+XP/5n3tvdN3i0ON07o0Z+jLlkoVDAikH0rS7aZD7BSpOTjVNGmiX+fv10S5BWaxV6Kgz
DRaDCwC/TQ6lVFMC9N4x+5WR4tEQADMOtflOU/bCbXMD+PUhLRO06VC6IeCvX3+Gnw9pujZka3IG
uns7IjjyOgvATJ28jg7snbO0Pnadne4k74BwTnGHAIEgVm7M9IUPufYFg3tIAjUuzHSVVmGDC65K
ySnJzE1upzcC889xn5qrrTtBv3Vhqp5HfZ8AiNbgkhJael8eRhx2N6bv0musth2dsxQmB9MQkbM5
wFhNe4h3vKBoiySzHW6Zbl0a5fyGf23uau7BSJYLYJqt+gjLqhFFPPuAS8oRZ8iNXO/SbK12Fqhp
ulGWGEPruD+3ZcBNFZDtW5TLS6+wispqVSN5UdHVniqLoNRWTNB8Enq/41mTPJa90O+vL+g/FIX/
exJScxWcLdSCRIa7eRSLGO0MvW1L15x77rbqqLuJ2VjeUHWmN4KjD0G1Km1DYHy4n3OZeYkq6Mbm
dRuptr7AvsiOfYQqHQ7LSvwkUTgBGAXCbDlRUVJQS761ksL8PTWFBaCOKKH5w+ztEuvmgRCstxaJ
yKkHZRxdoFmF3ovkKNvYv6+/68/5AV1nWE1HZmm03QgJlkeD/LYT9QZC4NIPr1KDuGsmiD3gh0v5
oPVPNmTA/u2JV3sS4m4p6j7QayTyWPJvZt0ynrqwfI3VRoyFXVRGYoGyKuC4acGSPh68hrbe9ee+
9PPnv/+1AxuFWSln6A1KAw4mqIGimehAa/7GtFzYHcZq88mxaKSWWHlUFstugFYfMpip/datoj/o
ZXLLVubSW7D/fQs1zTn6JOMQCd7cU1QiRZU8ycLwr0/SpXhmrOLZMBuzkQI5EYmRQEBQwwXfH3kl
dujqmSEtGfGafkgCbvXV0aRDdqcO5hLaMcR3oRduHQzInLxcf5hL77o6cLAhCRyh4jbSrRae3MPB
TMULqLn/dDWjxuqUKdO86yFc10V1Dku15mVa7HCiJx3druvPf2ELrr1hJPS6dYMghzbnonX7pgEu
S02Tx+u//kfZ+odTcm0KA4FH1GkGIFBafwma7bBNo3rHIgNQsMopny1PeoYz+O12OM6P0/PwrH0S
+Pf85idlG/svNz7Sedv/9BSr42BUdbhMQGcChogAIimfpYUWZgup0PRThz/H9XfVL+yuP3//a/Na
loRUjwGWgzKN8AnScjTBU0rckbGaYicz1L+HnCZQn+sq1MJqVPxBK/1MVcq3ZTImYTUJ1LwXvUCz
PLY9hZlQUK9iKHGMA7+fFn18ptmCZowxwNy7R71PRSvSGwzJtp3Z4k4wMxQHSN+c1IKyl5jDyAKi
JLT61tsuPrUQQNt09TgcysXOQfuylBTf3BReDFpwQOsUpcUEndHyNSP2aHu8Q6EPzScZsIW1eyA6
xu0Q1yi3FRUzGqciS/mSZSw5QZ0DXeOugqyaUdh+yXnhUlSk7nhK+pMVp/KWyPXPO47Yqy2hgN6h
WwZgd5p9lL1nQBbc+Kfjl6zpvlUxi2k4Y+Jwh3LhI+ZzRYE2zo1LxQWuClmzfJdOhVAYsLk7wHtS
DseSAWXkKu5iZ0lTslmqevnQGMvfkl5VPAjwoBGmyvLWxF3a6ucJ/Wt91ug6ULVD/UvV3nudOnSJ
bxwil7gH+iqwZEVjm4VuYoOxXqLRY5G3ifflca40w1NAN/c7iFV4EiRcv0jk7NVxrHgVhOoBbhmX
54lmaQixp/xGcebShl9FoDKrulnGiBBzZcRwC4RGjt02ygmOzWVgcCjhqAkkE65v/EvzugpHacOQ
aRQYjHVik+nGmx6Xy41Dhf5BTP10dq0CTImiNc21FHgJuLNHiuDxnkFa57GbuP62jHyJKpSct53O
cU9FWf2lapr20yrMNPYAnRMDuBdl0Tm2zntIklrcG+Gjs5fAxPoygewt2oR5aCKIRb2dE29sE7Tz
zIVCNpDE1n7omrl3Jt6KOyOF/lDWSfkrozNyNYUM43aKgQogSHedkSjTHu0zZV/NDQt4XvM7OjXd
/dyX5t0Z2fRfBQlLSN1BSBjG9xRChHpXz+9JbTd3nUh1v5X1+AK2GmBIc1Nbr3VGQCRfJhIuy9hI
R2mTZsNHnnEoMdulr7XqdJQJIM0JVIo+kpj0j22W2FFFZHI3I+f3xhJiSrh1ZFER8+qEioPlVHo6
4LdmaCGpTexyOUytSyqUt0Wfo30P/F1YSshUJnPzUXHR3qfVSCHObokPbZDSjzPWB6Bhp36hdmje
IjrfWaJTosmSHVrPrbbtByZgfGKhHU5oHkzdor1CD5p/2HZlAafUmB6EWTWH1BDgawf03+gYN1CV
I3Wos6T2YCo4BjxF0DCUZnxKIU/s1s1i48zX8D1H1c78UV1mPx7TxkPfU/ezWBSPRMBxBTZp6Igb
ZomBlWzbZ2jLxzUEGpFMps9JTGsfclrqnZ2aUPuNJwvuSkBWFIoQPiPDW2YPdchqVnsT8sIA9KH2
jkxltgNaPjvBB8L2LVh1eTG8oD0rQzvTGrtTN4GjQGXNvuCbWrx1eSy/BBmlL4q5Z5AO7m+lLRcq
KNrqLFNkI02w74bIQArh9KMP4Mnip6f8ljPLpQFWJxrOjRIsbATzhJAIqtphmspNKdQunAdT9zJi
wM5wupHlXSj/0TXkE4r8c6uaVh8xrYdyL0TUgTRqky2TEqph+iAC2k7E76A++tSZfRwuvVZBynNS
faZr5iamyDiKEayPhWpAp/QJNCcVXn1eP+F+DrlUXZ1wgtoyUyl4tqQHVMHM8gn9tkLqurPYPSB9
/zTK2j2tGuyE2207RrCVddDXowKtzPzr+o9fSM60VY0bLJEG0K56hNM6OstYh2N65FPiWfmNNsSF
6E7Xbmk4iWyi4xIPPQA19kW6vPd9t22wexJqbmm/+HE+ekpJd6VS3Rj0Qpxbu6fVSTOzWEFIZ3U+
HUxa5PBpSyEIawJJliP6+kATFx//NoXnqf0rf9ATaaW1liHI9zjyATmNHyEQR4NxVt4pwDj+9WEu
LLY1RplD2H+WILvDY/BcxjF3S6e/xVl54y0uTdkqnhosyRqVCWDiARpD6AgGaG/TCTLqGpRAb9gY
Xjo9VjlqC6nJCRDfIUJBqHdHyLRCTTsNdV27SxmgC5oxfghT+b4+YxcSkLU7GUtUqyG4yERz92ui
99b0cv13L+yZtRlZr3BDjSEzH7XL2ZJUHSDcIyN1mT54P9zo4Vz42mx1NaOc54C7GkM0QSURolQO
BH5dDRDC66+g/jk9fsif2GrVQqJUQjlsRkml1DYMBHC72PdqGegQ6ZTQICwrqA3vK/nOUj8ufgkA
oNJ08iGZ57BFbup4o6VICconKKPCSSVk1lOeFWE5veZp7U+WgGzya/YHyNNumBa2jb4fh8cYwrxG
7p2pQU3xkcgd4OFOE4eCQI8T4qNJF2gDv4uBgqvAvms76cS0QtUPSLjjoG1SRLUBWnrACw6gNuTA
wYnmFXwRF8EacFwD2qWaV8vvjBwFofjp+444bVkGgG8u1W5Sl82Y+6a+iRPzzhqeRv6t18u9SRdX
h9Z/zjcLsKVLOzm5vY877IPxW1gBnKmCbK4AP/uqNSitwmBizHxSFJ49I11DgVE+l+X4UgEAPpre
NL1DeQcWFqmcwXwHeRzplPArKxyL3TQDIK69kAUYn6e8lgDHv8sXuDVgjjnAHsDtsdZRGuCaDMWd
CvAbMxUXgn6jxOhhzaVnDGEJ0wsAzRegUoCa7sljoRbuHHfAkX9J5omZODIOaPnI4UAGmAsAjxWq
1/RJV/D/QLLeVMIU7cFOHuIapncmhOanDzWjASqxjiLuYTLUOMACl5mJrxYkxqbAYTA6TEXDYIJS
d5Qa2zoFehsK2VDHrb3UBAyw8w2zdqg4mCMuE0BT87sZhMMSILwGLMcGCLO+KF2p+UmCQjoQ6/Sz
1Q/ne7bCc8APcmAAda8voRjekoCj+UGzZyGeRDO4pQ4N96Tw6FK5Mk2d3kRt+V0rYY6gIOkd3Ibs
CrmXTeOU4z6e/lNq5iTVg1T9+ox3W4JpxvcpnsckMvVHNQMIuwLpkuDGjPaBAzhjg0a/Mv13xnES
YC016lpArqpshIXT6EBrHlYYhw7OFMVBfGlFWORO8sZ6p7K/hfKbpr9J5o56FMvByxJ24+z/8cQx
4Un8vyEGHt6JIXWt2pNObnqtuCvr7EOvkFyPaCTeOBLOJ/3/OREwyCq1s4SUetI39X50J68IAA33
qkDzzQCEBdfyIArtoMoRDmFzqELF4971cX/unWLc1aU0pk2sqVNb7zsPRinBJ3X6UMLVrHZ/D87r
fn9k7sfz4+gkPpaQozqPX1//pHiIoVcJHMTK0PCrs3qvjmyfVgOg7n1+T9UhuP5uP0Yg/P4qqMaT
iBmZpmyPKqz4UFOK+hZ4ujeynEurYhVN0aOM1W4o870wnmN11wDsm8j8TAG5sSR+DEKmvS6CFtis
FOWKfN8raJgXWg9dnwqQOAs62zeGuPAO60IoVK/NGvL2+X7UZ29IIcM+lX7X3I393fVPcGmAVSAd
LN0wWqvI9y0/9MBKWuCbxCp1O5iM/dsI55H/yv8IUfK6U/EKOslw4KKAhMwJdRTQFeSNWbqwjtas
ugal6NbI+mpvWfU9EC4bBXfM60//Ywca3/g85F9P33aazKiRZihoyK3QzLAskM9A5ZgCH5lBzqkW
qj8yFAuuj/fzfQADrrY7hyJhktMi22sN26NQAXF/1QUu2KN9FuaI3x2K+IoGiy89u/GOl9ax+r/v
2MX9UCHrnyO9mo+lTkD16TZVrYQ3XunHtBavtNrmtIHYQ83x+9bBPAGP6mUSTAEXKYrzKzvOnhpw
15xc5iebW8CBn0uLGHO1+ec+j4s8xZhl4dhvxXu+g8uAdQcI+S/2DXOBjrtwLeKf11/xj0TZD8Fh
fU80Z7PiHDjLqPMWL/eLAJQXf9iiBX4qvGXzq3AI1r7XfeAIdbvfVYiCvZu5sV+4t06jC57Y9vom
WZrZUKvK+TM6egBCk5f6D3cwCHTaLZAiThHeYmhfHGl1aNAU10ZVxUjSzx8M6F6AUejkbuUwl7nU
Rx/NtW6E9vNP/jSxq9Ojompj6SMmVp2UYydMVOfyIO66N8MS/ggToBv77sIe0FbrBeDv2YjtfI6Q
9580KZ6HoXkczuCk6yvkwhG1vmzlVqkyqzenKLcGp1M/WXZLlu3SL5933V8nVMyALVksY4rA24bl
0n+l9nH9kS9M/fqONYAxPWcLHpkKZYsuErJS0e6bXHyhUOsXcrw195cGWn1jmL8UUE4q7EiAjIhW
lMPiaM7hUwd6qhlvrr/NhUC3FtmUwswshcBpiOS7SYnS1gIDIRrrWwf3pc9w/vtfnyE3gcOTbYvf
j/fN8EsVt77vpQdfBYShbSt4/QxTpCE3t4TYjW0daHHq5rdygEvzvzr/4WPDWgKCaAR7Uce2f5WW
cM8EH1QHwC6rb1Qr/+gf/rCV2SoMoNhfEaPBDDUBuDdz4qr3+lZu+BF2Q5F8lp76q9AD7dQGtt99
5gfNARPOqQ7Jb/Z+fQ38keD76RHWu7zPEku02hQl2051UP7dw/fNrbzKA2UkNEGVhLfTlxXIoArL
GyDNP3KFPwy6luUs816xWkOfoBXU+mA6O/oGN0VHcX9jeR9ar/MtpO25ByNA13LJjV7WhfW4No1m
6J5rYBpNEQgNsnsfcMO+Pok/t5ZMey3TuZBE7WyJ98mdzgMXwVWct2JbOrVzevIftqnzWQTVaXLC
/fvH7FF3D1aa83F3jhDnS1KGm0oaKB56Qjee6MIO+aOS9NfWmyVNBSHnrwr+C1wamf42CXSZk1ua
rT9DR/DK56jx1wiQ9IIy6YARlpP5WN0BCnAwXeHPgb5T9+qmulH/uxRY/8hN/TWOgGGnUszqFA2B
coLpb5TeA+2wn3byTgbZLj2Z3i2L3wsB748Ez19DUXXsYXeDr2hz3dWHQAJmrWg3Ft/PMDdM2OpI
aYbKBMUJvw7Ch/uG4oEDqqRrhclXdsc3+uDMRxZNUfoMV6VTux8+tKD06sCIEj/zqT/4qqN4t9bH
pW3/Z2f+9a7qoI3wTEOIHHdiDyu04xjWofmAsR/NcEHaqbswj/WLUN/O4fVdcsGR3F7bWycabya1
xpIBK9ajex5VQe2abuOP2PDpnofCR2XPAXXU5+Ab3EiXLnzVtfYoW7oOtgHnrUAZuM5gRcHzroTv
1423urDV1tKjWQyIwZKfv+sv/gJaj3M+z/4fZ2e2GzeuhOEnEkCREkXdSr3LS+xOHNs3guMkWqmd
2p7+/J0rD4/VAowAg8kAI7bIYrHEqvp+tlF3ySHcv9YelLe2vdf7ajP+BdV78lCbeJN61W27coyb
Fwv6xJv+y4V9WEtEOoqqBFFJZUNCKwoPnTEDZAWNj1RtIFYQ8XZH6QjxU/toF+mZhU8r77408mVO
PoyMfmK7by3M7YX4Vhyro9hHBzREbrITov195rebYTPCetVRHIpttV/TfV7yuDqtlBRqMozLyIM/
79Q284wb5NB2DH+m7eQP/oQ/6bHblFgRaExucUHogc/lIa3q5fgOKP3q0J3Uu/ua3vF3dH5fVgaW
t3YmLH1u/fvvH+ZmhOITULcXuwNM6b77XqFD/Sf/5vwAqGC4gd7Rn/aXuXJl8Xl1mOP+89IfBhON
U2ShgBHaML9wT7fZ4QLfQ6vwIbwJb6CEvYEQyC2YAFiGdGtswq3YotRpp3xUKK0cOgvn6z/7/PAj
OgNyXQiQRlCkXsJuT4e1t7vEdZ8ZuBYm1agqSFtIHAZoxR1xsEaPzg41MLjx6w7VIcMSvxqvaHKO
76BX5IFMGxjf64O9uW7lS6+lRUig8bcmbzB6dmmuTIiPAomVGVs6RXVGah/3EHOuYCTWPvwLoTj0
niP86bfu3/a7CMrzGsltKdLUCZ8Wg9jYPP8zkOIoHsbn8EHe8ZPYl17s136MxvJ75673Zh9JiJcO
Lbo749R+R9S74icXZlGngKo6S0fIqo4Qtso2yHmgUO58fX2Wdhq5mM0Hu0sGGkFDGCECu7efm+/I
k9zm5yYId91T8tt5mpAPWImWl17i4gc/jEQpcU03xEhhmm164AlQQLNmCgvXakQz8h6lKcJpGJ79
2gAuknhIvPyUD+WP8OXS1+yP23o38X0Y0BtIih/YcWX2Fs4vXTtoFK2AYtmMr7QH+TgjJvmbv1g/
6EsNQTyQZlEHD8g0UBuecTRWxvz860r8HyoUCjp8TjGNTZhskqiCgiNuoaJXB+gaGbsrzXgL94ZC
lw5yB8h+ttOEc7HqcVl5R2skb4AzgFDD0ZzxmZPEh7SQBxfMvuuT+bl9CF1MKGGjEK4iiOLKVIIx
Um8Haw2S+HkcI3QYY2TMssw6rFM9vQ3jiYj3OF37HvvcBsT/ARgt2fc8woIgnQYCwj0EtTfAexzZ
5nKGZP6wGzbxXfU3OyKoeHNPxSPFhdYlPIxXgsOFgFS4lyn9sLXCMOW2OZsw/x+Tj6712+QErtUx
vDFcfCP1W2NPbuimQDyaI+vzeH29/oX2/3+yCF0hKC9tXjgpNp3y261xb27soNqNRyjO3o8Hvqlw
ZpqnCe9a3E4Hec8Pze0ac3HB90Nz879vDOXs0G5KjM33yaH/Tm7TMz+iP+UZyJV7JALWpnbJKDXH
goY19DPa2AajcFC/92Dnv67P3kLgKfQC4jytelSPwWzGe3Y/naqj60GbHLEuuYc07/vKKJ/flWMD
/XeeCAd4kV+cbrOZn5O36I6ekkOxMwPjztkatyXwp/Fjc1ecwpVPtc+Z/47Qy4sHCLQDv4sR45tx
x/f2c3Zgh+gkbpIj2dVHyJ/72b274jMWLkOEDshMAGKYkwlOo9yWfxmYLKC0gU7xozo7j+5rcdce
8aGLG2T7YTxBRNPnQbqy6Rb8sA7NjGMA3FiEPZe7aCZG/rxtgZvKvqWoQR1n4l1fwAX70zt9CmFA
l8WB/SVlnPpW1p1bI18JDRecop7mHodiSEU/jsEkGChlMp2PE4HAmKqrYeVgXhpCc0wuPqjqEeq2
AWRQf3DovBRDsrPztVzg0uxowUslDVDFo+4yO+JlbPjGDNOVA3BhefVcNUeRZQG+Cw47iHaTMfHd
8IULpMqNwberH9dXd+Ho+L+EdRu20Dh32DGtwYkazPYdhcgobhlGOAN7TWttaRG0GByJzC4clMAo
JfBIhIPCdpuPamULLjxdz1pn0FVHbOqyYySIN8p+m4T4V7Hy9IUZ0hPWEYG0/ZyEwCeO9kPj8n1K
p11YO3sI72yvL8KCAKSwLybw4fSsUZqMOiuDHYeGWvl2SltsNZt39X3EBqD8TVVE965s7Qs/E0kR
wylLoO3s4kyTUK78igV70/O0XdIIXDcmzrFpaPU851N3BEBTbXK3id7L2ez2sszXYpbPw2Vha6cn
FW3Z1y1EGUebi4MxIA/thtzadHFsgptmZUe8ef0c5o0FikWlvnga6b1JCerQ0fiWWUdOKxTaxU1e
GjuRijTzLTXSaZvzwsS1S9zlR3uMkm/gwZrmzo1U1nk9BVGGUDesNhUEiZD3hyZVBA6OFxlFDpJY
Y+/U1EZP181iwbfoRQARwBYFZE/EcUjdb1DDvid1v/LopS1zGfKDwZVtwtvcjO0jgxIJqFtQJAbJ
xzPSccWzL4VHeoqcK0IS2oAzlM4ov/VB0WpQmD2lBxUhUz1B4PvGKci0qRti7kyV8B1kqBkubc0Z
8j9ttrEEZ7+vT+TSFtbcT4kDrCkM4hxxz/cYT92zKZJd3F1weu4a6HdhsfR8eTTk3RACuHwEwvYe
vP5tSdckvhbunoWeBy9smkyx2YFt2suNG/4CYcqL5ugYo5QyGkBMQm28+deuTH+IDZ+6b2Y6+GDF
EafYz+BuTsgONrfCPdN6L9HRVaunEEi74ghZR8+y71MTzNbie5X/dEIUYzlQ056fr0/9gqHphdlD
zwoRpYZ1LEfSnTOQw3eqS4sNGr3pChNgwW9Zl1X/YMspOnaILWJYWglmW3KeHJDqqsmT0ZPdf0nE
xUHH8X8HMUWWj1LZzrES5s2FT6Y4cIlZDGySWEknLlippe1Jy7BryxCOdRS9g1r5ELIq9dRZEGJg
8wYskZVhlg4bvcciTfiUENvkRzqioxGNdTF/Zz1hnQdtqhFIEY7kQTWYu2ZW3YaxpD5XoK/EnkPR
VL8SVS7YhX692pnhPDl90wRQI5hUhRbJGwbix3WjW/jk+OeTPlgEHlT3pemawJvVD2PUXeDTaOPK
Z6S4DC43jPJ38JxXfOnCzv+/e9OSJAWKCsCxxsfB77Qs4sc8r7OV5VqyCu2gVJ3dgxAxOWCudg8N
2lTZ+Dq55k3evl2frIWV+HdF/2GyJtnbddcL59h3JHDzNLugTUFGtaK/1wdYegPN+8ZAf4WRysVx
zuYHmyOB6vD7JFS7ELosKyu+MIZejEI6i6NJSYpj5qR+ld26yrjpG1SzouD3+lssbRu9CSAWvDSs
akB4NKG3HtjBjLEtzbp9Wn1r8vcueihRFZ2q8r2us5VPgIW10QtWzIajVtYt3KPgifs88rJ95MJS
kUfxdfDn+ostjXGZ0g/rP3JmqHTk4hiZxXAKoxz32DZy7Z4V1VyszN7CHtFrVSAOGaYJRb+fXQFv
LMdnQHdX7Hdp6TW3eRFpHYjA0jud8CN0CebJfV7dJSrbX5+gpd+ufeKFnAwyz9DwIVUb5A35GSXT
3+uPXvrt2ubGpXEX1uiOClpILALbbbnP0CHIQI6q8q3Zki/hNByhF6oAWJgoUqPXB0FZwHuyq6rh
rm7WStoWgvl/hd4fTMgwU7ebRTUFSuTcY0W/m018IxXFAbQBBNmC/A6j8AUNg2s508vl1ycXf3oF
CoS8ijy0WjPoS+XcRH1YfJcsrkCAh7DQo2s6NlKIqquQKUsNw0OGtwIF2c3FNlbcWTGMhZ2jF6TE
Fj5hu7FlgXLIM6uat2ycniUpz18yDr0qxe0BN8iSgQWorPtrQrFOZWbQWuQlTsPN9SGW3kDb+1AN
yaw4dCmk8uq/JgUl1ZzUPSou19LrC3tHLzNB6y9RAsJOwcBZD3GFcfo2UrVWEbRwzuvFJWy0AEvl
vA6KXBgIKYcd8HqOTxLnVGSHrhDf57r8+bWp0rxAPwFpKCitg8h5hoKW11fBNDxdf/bSLGluwLZa
oi58kCBR8p65cl9V9op3XAiO9UKRTEWxEUHe+6aahl9hPj7mUjLUCk8vAwmPpoPP1q+9g3bKh6JV
oYotdszG6ikmAn1Ltnq8/uyFl9BrQCCgXOQmhG0ClUfwJtk+L+NN3dp7d7C3fP51fZQFZ6xXgog8
bmZaNCyo6oe4P1cg8BLnXfVr/TYLq6zXeVyaYnuVFgrP5+EJYjztNmHRWsHCwlb+dxn+wQe7vYkF
FbMZ2FH6zSTOY+uipKvhKx536cdfhv3w+M5gI0dDmgrK2T1GpXvj2sb2+rx/+su50BmDTpS2CeC2
MxIcF6oC95s0P0i25oKWHq9tXKBaGsMarTkQRsP8OWmjnSxAmQ5Js6Ze9enk4A20/dtNooX+TdgA
39WDdofUVxzurk/Op0aJR18OwA/zXs5hU1iQPQ8GSDpB/IYKeyMSBWT22vz8q2D7v7MUQ2g7t3Ps
MLZVS8FdlA9z4qTP0I5ytkmcFb5hygpIhXoqvd6skoOTQgul6Kd8p1L0j4+4GUVx4jTuu7pCEYJi
OQusOS+Rj4gAGUS3TweH4IqAQIHrTUWGdUNNaPNdn5zPS9K40E9ghTZ81wCR4gSnCWkXqNCgG8EG
j/8CPpetV2d8K3HfT9rMg0iqx4ejtFzwF+5pVZ6EIgFiBr/Kj/HFMXYrP+vzokf8rIsf+7BoLe4G
O6OS4WmY7D91ZeygAcJwpQotQy6ALR3TY1OLbdSSjTlZBwKBoi6z9hU+JjIoRFyfnAWj1EmTNRER
7nHBeiqa4gdxLhpNXb7yhgtWqdMkBweE+iIZzdOADmF7zn7XKr/vR/d+nOK1Hp6l369NYti7cmg7
UaGcM+nvmqScIV0Trt3nfHqkcKHDvJVyIMRO8dGeQFXEqhrpGRE7uRJ2BB1S4GMJ2V9fh6W50jyn
CcYVeLZ8Dmxag/AuEo9BBGrMkg2ylGtfp0uDXCbxg8VlqQVubOvO0M1Fp0rSDJDwofe14xzyOc78
62/yaZiPOdM8qaA5AKJRiVuCUpAzMkeF4ZuVhKByAg3VY0PEdIYOVjtDjWOAIidEQJqVoZeMQfOw
ERIPAGeb5NSrMPJF1fyq3XClq3LJFDQXm5UTiejMTbRpc7gO5r7Ebgm2cLhHjBfnY7iyaZbeQfOz
limhGJLmKrCgM5+Y9B1SfiuvsPBoHUxZ4QAq+yklp3JgT3XjtF5MC3Nzfdk/jbK50NuEIzVWhWwJ
KM+twvVz3j2xtHwAAXmjgLBCY/sA2Yp2TZB94bjWm4MZ6SZLThUJLLR/oXmz3k4sehkctRLIfJ6Y
wOtoptREvXJySsXJQmq1lHxfKMOXnL8UdndDQGfjqbtNcbwaRfo2DPPelt1uGH9fn8wFY9PzrXOZ
9WE4TuLk9udS/pQR39gcsTK0e+T4pctVvKJmaTM6vbJwbqxTnYHz0ErLuOWZ06EVuUtWjGLhPfSc
q9kPQwmtYn4auHuscmTvkPoekq3DcJiuBZ0LtqCnXgeuptrIbX5iY76NIvaei/zVNtK1Q2DBa+pp
V9zVWVkikvAETBCwV/BY4FsDZu/JLzUicbQe/9cvk0RQ1yyiEPKB90UlPFBj9iN6kkAu35B2LX+8
NE/aEUNrqNr1TFmnontmHC3nl71J3RXfu7TUF6fz4WzpGkWsNG/5ybEaEhBjQjljGNMXrMN4SBvI
pTngj26v74/Pi5IwY9ohU7sJYF3VVAamA2oIpHm3/dBADce1igPkH0UOKniMliqZQl9ahtyjpJXb
ZrYge9QxlAhe/x0LU6p34Ngzh6xEk+IAaIr9MINrwQv6XndrIOuFs1TPf3cdMgQKR+wJNbV09t3C
FoeBxMUma6xy71Yt2yZ9bqHH32HvqDLp9196Lz0t26dNVoBdXwacOMBWQPIJ2oB9ucZ2WJg2vUlZ
9DHU2bOWBKx3oQR0xO2YlzorhV0LD9dTrHGOQ3ou8HAzfzXnx6J9b9f26dKjL2ffBxt3kL6F0I1j
ni7wAK9FTZXLBFTnUPx/fd4XXI2eB01VTNBhDHE8dIZC3ms4WqpAn5kjn2lir4Xllx35yZecngnt
QtTuKFXAqDIjxv3LcOzmcCUVsfTsy8x9mCFiK5P1MNmT1XU3MgOiUNKVFNeCg9ETn2HEjUESm536
WJWdN2bAg+FiKnucuCz9Pu+R7aZqjSS8tNSag7Fj4QgilHsKGQTLQM3JJEF/7poyxNJCa+EF6qKp
GaNG5ESNsPYhbh/dzJFAA1jfTPusovnKRl6aNC1qLdsyytGiS9Dwi1rz6FX09T4W5xjMns4qd1+z
Wi2QAIu3UBZT7BQnIbmbI7femJADO1i9Me56Cxin6+MsrImevnOa2SliZV2kuLqzE0Y3uE3YQUF4
pQtx6fHa7rYTIFkd6AgGbvzWs7euBtEkWQm9l559WZ8P+4ImldU2lV0GsZX2Ry4TcWMyqB8a9bB2
AC9sPZ3c1YoO507flkGq6Jlf9HLH5Nv1iV+wVj0vNzPV4MLHaIKY1i9ygIyuyN1binryDQWIbGWD
L82RFkFQEYqCRIjpmQ2d8MjFd7ZCuU+6YqVLj9d2NIMWsRuLCOfCmM2vExl6ILVxzvmTqKOfX5so
bVvjkyTru1mZp6qEqDHroVYr+lMVk98lpyt1/EuLoW1pUHNtSaF+HdTN7PfFvKlxxWbXbzxrttff
YmmmtP2MXIw0KvFPJHC+hyBg6s1V963i1UopzsLz9XRPkeRFNtTFdMos9pN2+DBEbcQt6N1P13//
wqeonvBB93crnIQnQYFEDKmn3Wg4oTf2kFuda9wAWun2ovCyMlsL+05vKJ7B/0oSG52Xc2jeJCyH
nhJd2XefV43jilCzpzBqs0rMbh0IYtZ7ADnTU9nmY7qlhUxvVTSmuTdLFxJGeOW88e3Z6oNadOY2
hDqQBAA3NTLw4zLnqbI6aGxMKZ+hmdln+eABsJ0+dF1T9RtU/UdyU6kZMJMun75mqf/uYz84vS6K
BrOiUO2AYJqxTcvkeaQS+IEZkJZ4jbKzYEx61geYpVJ0pTkiBi5+VM3gN5BdD3EheN2WFnabnu6B
sK6gZsXGU2r27S4mSXeoTc620UXzNBNWvBI4Lb2GdkDYCZvJEI4t7mEh7yzInQB7frSblaD43+/9
JOjTEz9zp8KwQtBxGob0OAzOtqhtADbfTJb5+XRTMHmPTlZIqzh+NkPXG6KzI32KR8hE9Y/pUAPn
92qQtVju80YgLvTO3n4swwwyXePJUEWziaq8OQyioN8a4LQP8JlqQ4pQPblziBIaq0sKYB/puDOd
MD+GuOV7kJ3VbVlehZvBARa9MYjcOQ6kqIeO0mOBrP/zdQO4LMAnE6enRutsygQoe+MpHJgVEJnL
O8g5tgejDcGoQgPwFmjMZiUEWRiMaPvdckQahlPaB0LG++zC8YYYjoG34sb3ma4cUkuDaAdIihiz
C2UCcammuDNlW/r4dBbe3IBOws3oJKEvf33uloxaO9HLaGpZE9vjKa9ewrnyhTF5WfQltBBsSDvQ
7WyWMq8JOYVV944KqPuq/+I3pF6sZ0iU6Malg5tS2j6MYZd4fR7tiJIv1yfm865F/HZtDRzWXaJm
Sk4dFG6lMx7lMOzz1MZ9D6RKzVL5cWUGI9CZnpVBc/76sEvOTDvY685UCpKvQCpndpAN0JVrvwmr
3RnGWoPrwmGotzpzwxTlnKkkMI1oN3ciaKixchgunOpEC88piuulObr8lFNr17oucH0/M+uRIUx3
k9iLzcj/0iyRy775cGwVxHaLcQB4mpQF4DVZNKAmUXFw6kF1h5RovPJCC7uDXFbpwzjz7GSVglzB
KclkuXET2W3tqgGE1hBfU2FEgfN/h8gq0sRRi5jApo3HG7GnBIGQtSaRsfQG2v4e5r4KZQpYMOfn
MPrRhrsECZ3rq7D0bG13sxkyytDuUkHqJmRTlxEwQTm7I2HCV9b5c4OiuhKdSefBUCMyFokQaJwY
XhIOtGsSpc+T4W5GGzLO+GpeOYA/d7pUzySCjDm2akTULie5lZnhd+6Mz4/8VJe2V5gr0crSKNp6
swnbexRkDpz0h+l0AHW/s/l1hv5DE685kc8Xhuq6wGFlFiTvDIk7z/I0cYEuxtbMPWV3K1O1tC7a
yhs1ZHlEyeYgCe8qy9313eg5znfXnTYdBNwL9aXDluoSwXZR1olLJUH9dwRoiFPusxSiPE4dzFka
oGjvS9/+VNcLJpPb1BNK6U8j2oq8zAqfOsc6RTY6tq5vlaUJ09x6UWduNrYQymnABa+s6c0q8v45
HC5t5GVbbMwcWojelGdraK/PvTzVE4lmlhgzCWsSZOX8k9nl00TN3fV3WbAuXTd2SLKcWSSGZmzp
olLUKeRtX8fzecLhdfjaEJp/n23IK81OIk55qvpdk+e/+By2u8aCvMjXRtA8u1OkCpqlxhzwBtnJ
WFpP9lx9jyEJsDLAworrHbHCBoA6rLlzKlP7LSXqrijpg6wuIntM3lCn+yUrvuJTPs9BUD2xC3lZ
btWAIp5oSG0vjORd4ha3UaqATu8O0Kl9qNs+8mx0xV2fvaWX0/Z/X6CfhUOC7uQKoKXjY9a8huQQ
2a6Hy1JvIsUXTY3+93Ckk6rLucJdNbI4XopXqKo/9fRFN6mncGUSi7DMGDkl+XxLygtVcLoPjbXa
5gVPrydvXejn4YomJ0FCyQYVrjEWAFI9hk2OJYDqgKOjPOX6eixsST2Ji1xb3EdzjbvqkVkb1xQt
utcA400G3q4s+cLb6CncpqAFVKaGNsiqb5nDfOSitwTwMMjrhLb5xUG0fR+LjpSN3bXBaOFrsxse
rJLe0qg5Aib/omSz5o4/7wHhVE/nhlDvcQmL6Clu029ZGh4MBd0+65wYuW9JCNJW1WHK0a1do9vI
rr7m1vQ+UBPNzc2QhUmATuebtmA/kyEvfDfK16jlS4ukRXuQ1TJAspjGUxLfsjm8L8w99KDAcukh
wrfGsVioM6R6ZhcSxIYE8LsM6Gv3DDDDCaQOtTeDcPC6X/y7deb30TdyA0LO4Zzfxj+SX9et/HOU
MVZNcwfV7EqjszAweaiO92Xl30MY88hL/948xAg+A3nkvdcq7wTWkG/+OfOf5+x8Tvfhin0u+D09
6UqyMrPjshlPZdUHhUvfhggV9hAle+DVsGkzkW1oZ64BG5ZG04KGiqmZcoXUNSBr/jz/scRNDVJz
Hp6zofPHMF6JshesRk/HQptdMseQKiic9zZt/Immm9BOd7jm8HpjbZSFiETvfR3zruozNERCah7y
gJPro49lf90wFtyfnpM10jh124JIBCPThlcmmgaqI+HTSnS4sA56NlYURdRD2kSC6/e7LXKU/UH+
WP3i4sbozUNGo5XTbuEY11tTs8QceZxfXgN+ezfMYhNWoCyMfX4TzTjDewh/oGCj3MbwH187OfSU
bVkjFQW1Cxlwi+1VV2/Tnv4QTvc1j6e3qCIbH6k6ZFVA5urRLdh9N6enUFiP1xd+yaY0h1CAN5xE
xlgFCneSVkF3ELxcWYwlm9KufwzWKksmU4U01xyjxRryDLGRPVIyOSvbbunHa9vbGgyIEVkGNkQ5
7VjeeKCErDx64fKK6nnYfMhYUsStCvJEPbixhRw5qT23E5t8aI6SqeNkjbuMycc+HI7XF2PBfPW+
yqiE9LXb4aqhy1Az0kGajxC0P89s57TmsZGQHwmbaNPZpVwx3kuw/v8Xv1Tvqmwn7vIpg9QSXrbx
cIsC+cjwre+BkFptCfhc5IRTPWlrACZGugKGMJvAeEIpCYpkMYPiL+qm/UYZ5k1XFsPBcSZ2cmqH
HbLBrg/gUERHQqDjXLtNtx9QwIcC9sj4FStCvci1k1trUMrPlezOpKDqZ2+k6eFCTPcaJyRHSA3m
25KjQL9OIZRnx2gln4EG85ox4Y+2Q4qH68u2YOh6qm8oeOXKrCqCqGOXVsWDM/JjnLCVq4Klx2sh
yYhU6OTEpgygCbxp5vDQhPFtZdQr23RhE+mpPSNpjHoMQ+DSoTI5yHbyewKF4utTs2Bfem7PhLAl
urbdLuiL5oH23aYgaQzNp+IR1SArVxxLL6D5GTTkT5hsiP+2E9sPlQMplfHH9Z+/NPWag0FuXvZy
NodgNr5TN/ZmfKjRNU2HhYfrSb2kHY1onkaJWDY9d8S56dPh3KyChhamRa9nmAojb2w3hn5kPYuz
ZSqaI7Arw5VZXwh5mGaVFjUnXlZzDiQ+mCYdsc9RlAYhzc5GEt8Vbf8l3Ca8B/vvF6zI+FQ1Exp2
e/qtzutt26iVoGdhhvS0J0qtBIFjzQNjrtmhYcYEYS17rfpp6emXiftw852NeeEK4EGDNGoP0Kt6
sdt+zW2zf9+lnzlu7dw2mrbOAHZogiZV8twwzu+GMAXGpw6n6XGW/dB7tOnYvq1NlXlNObS7glL3
BXudnjsACqubFKCAU4fPuPvSYsnj4EKsfGNmE3uL0EJRbZQ1g/Abo1zP+veJdRjqmv4o7YwUvjAF
SNtzDVpO0YxncPenbuP2Ud14LuQRWr9qScwvSgPqkKPLL/ZcafePzJbRQ+U6hZ86F6VnFC4QqJhI
FwiRLjbRclJDrQA92TLeGVZR+Qz6xa85rrNeE1fJp76w25/oQC9/h25VPkG+2nhqZpZvmg4q3V4v
3XY3gxe/GcgwbuPIkCdmG/WNGBE2kym175y5sm6ScpDg8lN0+0MQuXfEdurswisa6nYb23aZ5beo
CMWvAXfgb22zDMWpZe4XKFa+AWu8hpRCIUE8SlxU6fWyYT9EGJPHRMXT99yh5gbKJsnBFe4zc/oa
ffhZ/6cw4+q27Cx336CS4pvM5jOaYX4ObOpPDgO3eWzcCWB71BKQiBkbGqkjcVF9r2ZkYUOcln6I
icBfc8OrG8jWNy5ju8xNcih8otNcpuVdTuzn0p4jD8HRw6WHc8vd4ZHETgwcGGl2aDFkt2Zm48LU
hYx7XVTADjXmpgJS0Y97U2zg/KUvaPjKOdBwEEi6aCACZyoykFOnVpbbOUZvmQFd9C1Ck59GAc07
gA1vYz4biOdFvuksdjdbYtoXaRJ6Ujb1JgJdCXJ+6eS1TeP4+H96j0SD2hhmNAByV6Nw2RAQH6nA
fVb2vxc0/sxdgYo+AxSbwU1OyWg5z80Y217a2h0us1GKXPQgT0IYukXjRWYndzQGwI0n4lte9902
LI1wz4WBXvfE/I2LKfmaOnF0cvMk31dyjAa/bkZxnxjmfKYtlmYsuYECF1vezYVVHorE6veERH9S
aZF91KV3Y2jdywrlPKVrPMQdpKETK8p8MlnFnkZ2g+gsyvZRjcsqVG87+7YlvScK2I2gtpv7pjug
7wmS4CiZUiTfWi6Ux4dMPrKW32I5Wr8UU3k7NxXPL4/+WZrGmWdsPEzSaL85GYHmURxZJ6NUVeND
j/s9q2W0m1wivQzJ57eejM+tEVfHKRf0RzLLFNVAyIyANeFuTVajSBKbz/JTZVYIxOrmwYC4tE+a
Tvkd9Oc3bQ9px1q58yG2QAzIXehWKtNqN5PVzcd2HG1IfPGfRZbjKzfpmTf38xMrIxv6LlP0OEkU
wjC3nk+MQ6+RRTLbN26Jdtx6NlHIlf9s+8HY0wJdxXFS5ucULsiXPcc/RNz5qPiGoNGQ/Cnr8NFw
y/ZAK5H4Cpljz0F7DyrEo9I37eppCusXntX8EDYm9MhxqeI3tKWebVfO7TSFxZFlY4S1qcdt01jJ
iXOnJvtulrXvZrbj20hG34y1aT3hkKx3vFT5phgNsIoj3ALaDQofitBxT46coGtimlAJn6JvECZK
a09WcCFZaUEGNTJYecrqPrkVKEbaciasX0MMmvdU94CpmSZqIFnZbHHcF7eKJcMbJPFmfGpl+Sl2
egbUqEXnW3OS6QMETBRFE06OBqwuMhX2PGX7ArdtG3URHzWc4W88phTwNbwzYmTpw407PrWAKULl
K3TE+8Z4n4Sbg/1RZNupAYZxaNIOxErU2mR+OiX22RqavDjYoejvEuDtIig7VtU9yF3peTQpVJal
m5V7iLuHG1bN8VOH8rJtXOYdusHg8uCNun1nYT0ZH40/bW+Ypa/mIUajaUXJdzlTsOIJZYfedoy3
lsdj56uJsu+ysSvuQW7Div0C9ZwHxs282saA0UFztzSKm7LlZGchdsHFngUNSteK+m+s41HqMYc7
kV/StMK9SjiAzTO0btH4Thqx+ziW7itxRvPX9eBvIXZlWlzpxjBQZ6RFIOj3qbohAGb2uBG257XM
8tIAWnSpuJubhsLBVNXf8/RFpnexVXqkNFeC74UAUyeDhHaLgxPMIWw8cjDQebk14XuB7mu+lr9G
p9h/Y5y4uLRXzbOEcPLsU1zgTexPHpXb6wuwcGv0f73Dpe2kuDBUQZjlE+jd8a62IVlvDS+5bb4p
FgmP9WDkXR9tYTX0Npe0IbFIDTmccmUP970zR49Y8mkzmob4EbrJlzCpnOpFav/j7EqW49Sh6BdR
hSSQ0Bbobnfj2Y7tZKPKZOZZjF//TmeV8ExT5a2TAlrDle69Z5C2SpOJnPOtSV9HSj87Zf/rUz9h
CTiLIL9IijqvAk2Hn6DWvgxVcxJok87RJ4s6S7GyaRAEJ5oDd3G7rG+GcUqfwXJRQV/xdKPitZJZ
LCFPSQOk49ymQzCEGtaBuR9F8Psh3yBv5FbW6+WhWtkb/wM/KRwnbSj6YOa/sAnhfpv5IP/7l5++
UshZIp+cMjFQFWQZKgLybrD114yF7w08fRHoLR/+1se2ht5zpjYqEGu5xiKSkA7tmKmOhiAZBjcE
mpCyL5d/ycqTl1inBGlMxQC5DwoYN0v1qo2Xzz14ETq6rHfaJpMIHdno82LYjbi9fu7Ri8wLcDxr
noA3Cob6dgaszWRbKftKjFiimcLZxNljtwOI+N+gpeFZ0309RB5w758L2UssE4UyZ9eHQx70pvXO
0atwLS5+gfL7eHloVhbm0rsilJbS8xAPQd7+UPE77dhzY0GWPpvu/kCkzcLV7edA43TpZkFToLg7
B6sS3jEuh2F3a278jJXdu4SQUgUxhKm2AQPX1zaH2yyk59n3y0O0NseLY58Is3EK1F4BL6Jl5Ypi
mio3VpVlubEA9TOvymZ/+VUrB9zSsCLuSBtTZMvBSNonnUCR3ekf23A+zEigDCJOjh1uEeL+EAP+
XzFA5e3fszo1Bp4Oc9MGVS71jV0b0w2x0Fz3eiSxr0Bhml7XPYxmXKX+1POichPpNHdhreEwZSJn
J55RhBjsNM30ISxAqxvRZqF+1Q/p9xjljrve1PCx701eRl7CZuQOvObxycrbXCDJt7e4WB8HJbK0
w4iN0orSeugDMkNOHr4DZcjvL0/JxxuELH0vMsmGNAopHh2ZAH3108EiYEFTFt8BcYCuZQpqtMTd
vKqbbGPTf7ziyNIPI2YgSDUhANHRWAEJ3bF7apkAnXB4i4X2xmVqbczOW+mvcpTTQ2umJlOPoPh7
pF9bsYHpX3vu+e9/PbcdCRt6fCrElm5FcYqSX5cnYu25i7KfJUKJilzXB+n4vep/tdOWIenag+m/
H1w34ZSMDA+ujJukTL0oKjfm8eOoBFHVf59MQxUKFJvkic/IT6yy3ZWp+DG3n9MAIEuTihicpXAM
Qx2I5jlSM6q5k9eUhX95wFdW4dKcou564OgkVmHW2911QaOdUUCAvaJJ77GZbVzuVsZoaUgRxVVt
ybnpA9lJ9UWmuQimqjWu+pjaG1H14/sjWbpQFFZkDMis+gDFwFOL2e2B3IyG721m+736lIwnJ855
GP9a97qKDNHFCBTZUPuafDXVj8vz8AcK8UGgdhY7Fc8d47JBP2PQbfyMJDe+BgKZHCtVGVcO6iqh
ywg2XOcQ+Id0BX2cSSvf2oSMqNA0YIfYdeIlqdJ3fZM0ftbasAsMVX4wocR0lc4mNATqjO9Jbcxe
lU/lcxRbBuSxh/ioo1Dsq9hpD30jtVfO9uBmEFvddTJ29tpCaSqEhYFbDCk90l7BtrzPipvYivVD
O2BeKxWFnqqtcle0Y3jLRG2faUVom6ImDVZJa+wnWnPXkRBKGOqyvqKmYz7EBRt3ZjGmqEvqLVDX
ylZfKoYVUdykdRzqU5PX2ssg1XNlmHN5vDxRK/weslQLi5kseN8gkpC8E1e9k3eHOK/T3WySc1E4
HGFFxvJhF8PyHcZQTb2vpj72bSuvjoTMqHHSqvBntN9dC/rvBfwcc8OLRgNGsYJbt5DgmDa+dWUk
lnpFpexm01Qjth0dnmM5XZekf748DGuPXsRTKOXmlQVAeZC1ar4y2UBPaaW3wP0fPl38j0NCLYHO
odmRoGHM57hM8M7ZSBM+jBN49CJpaihJYa5gkcAsY/NBdqH0Myf6ZsmBXMHJGDaiDVTJLg/SyruW
aVQ+G1KnHWqgmurIs+IC0KD+kEcNjCQ62IvwZCt6IPz8L3ic2fv/hqUujVUBB0USlBX/RqL0hqUo
y0TUijcOubVfcv77X3HPFFUstXIgYzorv9R3WRrhCpb4oY0mkZl+bm6WiVYJ0Z6QzBPYQcN4o1oU
+ijJjikfD80QPUqTC/dzE7MItjOYBInOmQny6Z1QjR+RFMXt29n+2soteuXKGl4mXYk2yowPsglK
klyXnXMVNd3Gvv4wg8B0L25JkTJzfKdtBh1ura6dGLUfaxsFP/KdJTG6gZEBe9DM+kydAa9b7HVd
xT21Ik0wWvRGmRk6Hu3r5yZicXnqczG3xQyNvprU2keRz5tVGrnlQK+qmNwbDf36uRcttj3jaVQW
M+Tu8j5k/sBosieGjL1qjKpdHSXfnKzYqpZ9PD1imXNhZUmnb7ImYJP1Xuqp3Aky3ks5HnUJB7N2
pK6OS2NjLX94txJimRaVrIaup4DuacK68goKBvNRGKgzSfU5/QW8YrH7xzbC0OXSDFQzmbepEvlR
lpva3B9eQfH0xZ1qRDXUziSCvSyqp75q0brh8YOZR0/Snn5fnv61QVps+MIZRmCdbBJY5hSETveU
5/SXjKbPpEP4CecY8Fd4DNui6qJsIGfWyG6IYNEIE7TPfflir5vJxIzGRkxMaii1oCdHhh9Fv3Wf
XRv7xdamMamTmWHxFOWNYcV+htqTmf+euvfLX/9xEISx778D03cQQxzDBhjnln4ZVXItO3uDvLE2
pYsd3U9T3kWSYko19ehUP+k0OnRxuAFeXRmZZWJU9ZGqRAtUXgzYAMHFLumuBkg9BllemleRiPON
YL72osXZXfLMlrJuIE0f1zA2QB2l9yBJLnwjHdUJdJFNG+LzpP7/liCWKVIMTIAOazDy+qHNj2Ez
9aM3ARjroSla7GwQy/fomk/vbT4Zt8nczV7RNDX6c4OO7hnvrfuJwoXXS5OoOukBauOGZVC3wh3/
ruRy6rxQjmbiajQlpde0cJlyw4nQLbXblZFaEg1JSmWGq7UO0Et0PJG3/R44ttC3swE20G0Tbqys
tfcsgkXTo0LGm9EMcjt8MEEAQwdyDN2MOD9hPbrxkpVDYsk1FCKczHlmELRPjhNgIHNbueg87aN8
RDIEsYps41K19msWAcTSqS0rdIcDsHS+aac+neF5btxO7wkW2eVtvvaORRiRPXWqcOwaHONfGzQj
wLl3yHtYbLHO1gZrEUZYUammlk4dNDP3jDmEPMVbbg1uAeU7xd6bLVG6lZiyTO+TJmwnMWMvpib3
c1sD8qCjO9YWPy6P0x994I+24GJp6awJLccq5kCJYYKqVxsL7uq0jSdftbhMuwlt3uEFmf7gIZDU
Lhpv1b6Qjbq2h6m/onMzunQw+92Yie7kVONvRzbiZhDN6LXMsNySR5YX50SjS8fj72hXpN+7SPe3
hrDHbyHHlIAhWExg53R/sFESYJgWBosuYfPomti/J65UfRQl6XaFqfjD0On8BWCk/LqmEoLNlU5f
LTM/98XR2kq7evCtLIl3fWJQ4cUyyw85yV81LeygxN1hT6uKHkY52qemy8wdNa3KA5hGHgb88D2K
4cqbZpQsilanHgMgxztXlH2r1MVjPbOEuRTKsft87sVN0Um5H4AxONpQij40wK154LeiBwZBsIc4
nZxdU84D4AJRAgvjKrKzyQOwrKiONVQib+ahjR/qKI0LF3qGNrAdY9/8vDy7K4edWJxIac+ZZZS4
zPYFmpalJF9hu7EF/lt5+JKYmoVW3vT9GRBZ39n9C4K3e/mrP07txJKWamcCJlGY1CBstZs79rGS
r6Clugn/ie21v/ySta9f3CDNcIzrqqt1YKUG3HVohUues9XeWtm1S4NWDQn0uht7VEjtnvrApyo3
rGw0LomZ7D73/Yt9m7WQHAJSlAWOCJ81KKkut7earSv+76jx/HtJyjMbMvLtWTieZvm1Ucds14D+
4UNiHBbVtB+vmoToqyqEZk3ZmsN9JHPhN3GVf7M7o35zGjKdpJRsY7JWou3SjwC6ZEkrIAwYxKl1
1YAmNo8tTowi7t0kwQ3UrsfGHeMtF98/Lf6PguLihGrh/dm2jmEGI0dVJKEd8DCkp/w7r3S3gz5o
f+gV0J1ZPU2/sjgydyGUHndm3if7ubShxMjl/HJ5otd+++Ikq6amwK0Sd6TSqE4UxptuZ+gXZzT3
DuO1N5SG6WqxJRe2si2WpcrWEGYEbSTI/sUFIKm1O81bDY+VI3lZpmSoIFvNiB03jMa3Ofw6JY4b
Q4DdoRtn2cq3L+X1e02cqbJwVg6TurXa9llY0r88CWuPPk/OX+lUGbEELshwhYI51NdU0MfsLAh3
+dkrwWIpjcEtHuVDjSA9GeK5SDlxVTK+wi13i3248oKlfndfWlXS4NAKjEKh8AoyaVL+5IJtcXDl
x7d4vlihNjFbnRA+BaUz7NrpOxLmIMu4l7KXLk52KOd7WVpvxL3V2LS4ecWx1j2LehYAeH1ddWiK
k7hUkAut02NcWr+NOrtVVvEb0mT73rF/VGMLLArVs8uyJHKJrJ8uz9vKel6ywps5BEliwIfAPOI3
pPd3KrXe6n74KbS1kcWvzNySDS6zomQNK+1g7kAfHEy3mnI3qrcoDSsH7ZIJnnDLDCOuaZCZ6qG3
5oesMH4Ukh+nujoDz7fSpJUQthT11mMz1JxaXaB7faSaHVk1wKXTeoOg5WM9qNcRuqyXJ2Vloy7p
4H3OjRgVNCuISXUdIbt0u37LIHllwpekb6D/klKH3EKbv/9tlKVvjhBI0oCOTtMGm2XtFeef9Vec
KYTqnMGI7LPt1K4Ma3esu70949q4WZ37mFEoxJL0bdJW6xlY9qACsUBnpduYh0qcB6ryrBLQsOSF
C+rCz21jTtZ+1CI+CMLLRFQGBN3mmHnOxBqvUs4TdYZ9w/Tz5Ylfe8kiLJztPiE1gK2SVNMTydB+
LFl8ZeuYIAHY8qpe2zCL+3RIaqDIZ7BdRkJitIEkqKQtajFAHvjZWL6COLJRHV5Zx0smdzXMueOM
FkV+mdyj4/qj4MYWU3jlVyz526An1E6ZpfA2y+yAqgEpTfKdT9pzGvVUl86XT83IksutBTy1bNgu
nZBjCh+WPAB313LcOU1twGZL5IfL7/lYAkKIJavbpnkFHU00tVrZVofchExrwxvzlYJEAW/mrEAS
2dBjkrHKH7gKXW1OjgcCB3u8/AVrk3UO33/t2hipIlRoULOcqOOHRfeWDACwXX72Suxc0rr5NEys
SoUZwOf0wazllZXEp0I1j4OIDzpz3idzqzm7ctosKd4GnM8aHONzoDPzDia0e6CNjkhnN0Zp5Zpg
LcJACRR+UzDUjZUTo8Zkok1UK2gHRLu0jOC3YZqFryeFioNk/ucGbxEUADwfKbACczB1RN3EWjrX
IQpOb/EYJlBiZGD78KiPCg9ioHyrM/kxwk2IpasctPyhsdk2dQBEUr9rMkHu46ab72lEohcOAN+3
FGKmu0FG+X2GS59nRlV/azpJcQUQ5ByDVCXALQKyA2r0Bg1myS0Xjl7mbUOqxudEWVdqqO1bB0zN
YxPB/cFK8EOBDiyMjRrd2lpYRLqokwPouBNiRG10vt05FFqvin9F2gcUy+XZWXnHktqeMwuimJx2
QRSiQgfD0ttExYmXxvVGRXNlXy557LyMSS+6Jg1yBgGqiNzmGchMn/v4c3D9a8+D4USbqRMGoHi/
DIy9CaNz+ik+gxD/Y6qnA/yDaAIdjxTUQxSww7zz+/zH5U9fG5ZFuOogdNkDzjsEcdj9jmMjSFql
N876tWef//7XsFSoXYWtIdWJ4NNv53aYd4apt+xd10I9Y/8+vuUsyvLWjgNbOOrgdJT6aG2aKO9C
NqCJSYxsHZStL4B2Rdcja/uDgc6FD1fz4fHy4K0cnoz++wW6zu0omqlxqrsfmms3JMYuj3O0FUKX
VN3u8ltWov6S88OGwoaTvZ0GLO1uWZL/EoO0oMRQdsBodOfDS7+a6ElvLOa11y12+zTK2Wpkp06z
/C41GIjOA+V0J7l0SRY+FO1W2Xxlyy+pQHYiSuZUeFFTsbepBd6K83tHG1uZxsotcEkEMnrbEZaF
K3qRGceEd19iGLYMueGbet64ma29YrHxaWUOVuPoNMicCXrgFvTUYzdPwFTMtvKylU20pABRZzQU
EdQKmnpk3qDz8lUlxPl1eW2tPX2x/XPSasXRHzkJqsGf7chbz/Tvy89eOeP/HIl/bf8GpjmjaqEl
APZ3BCKLip5g7BX9PCsKH8zMHB8l2N73IPk5N3M5AMB3+b0fS24LsVSPEEOVzlAYHAPatfGhJY08
QkoPJGi7jcC/1o2H3my7T2unuHZA29oDjGJA4roTbo1z+CBxrd9z22GDCx/I9oqxPN8VAGDDhKoI
t+I6lecw8UFl0VysnirhhSpblQSk44BSFlPrl45iHqJW+DAm9qMzwf8kGosvyqpLr8TVYNdmFJxe
WqmDlGS4NtuzeLRhV8kVgCqv0RQyL2LGy4hGJDJrtG+y1Ly2iom4cBrMQXSG0pFik+2HynqvE5QP
bKs5U0tLbJEsClQ0OT4qUBSlBTh1hi37HkEcBZSD/oc1hFC6T6T9xrRZ+WmtM29IGHdFYmc+vHNL
2M1piN0P1DQjt7Yo3+E/Ca/SVgGhP+f3DFUSE7EZlMXSkRW0K0jhtTO42HSSozdGctpZNSx+QHBI
3Kxs4lMWl+MBFhjvudlB7LR3on3TFmpvszb3QgGhLmpKDs4173MPJiUKEIF+HB4BtLUfR8MA/7Z3
VNG7QzqJzJuMgV3ZORS/XHuW0xe4IeWt17W4WYN2PRstsuAaiKW6N+y7RhkMnG5qt/Gu4cnwDEyh
hPA/s8XXdCpQs+zsWLyVQhMvSlL5Bmvu+hXeAPxbozUkDiTICD47V6a1bI+pkZquBerxvqRM7BVO
Wh942g5sO5O7sqpRaQV6ystzDZgm8GSgGZsOsiO/a8Pha9q1mMUEij86z63RQ0oVv7WxbYIzoXnQ
ZJFCBXzKwIgPSePP4F797MTQHIxWjleWze1DVE/RMQeA8SrJ5mbXS8BkDNsYjyjwg0UdNeKO81Ld
znEFpkFXJ7y9tlsCHQSLTdgNrDf2uTIrNxXT9NDEGQrQTjzuZdSW+95umUdb9srMKPbs3JFeZteh
L0Nc7dk4QxusU801PHdqH3K51DPGvB12ZdyjjE6YYR7suIcjcuxw8Jea3JomH9ZXSbuThIhkX1SJ
TPeEGjL3ukJl12pi83EGJKH2J1LyVzEUEUx28vIRWlTwtIWMxK6qUo65idCDz2LOfrRcFFcy4tmD
PZcl/n1m1RGS4LR3a0zWro1aKNuPRXhSqJM+8W7UDwglzm0355UHvRKIcsD6FOQ/2hfgoWtG2AtI
0taDZJpmviB2FNTYOnuRJJ5CEeAK8oCOy6G78GgrUf0kddf1Pp+E8nJt/+TFnFwLDZNb+It1gCTQ
rr9TqmkOCs4Su0hQuUtpHu0qCDa8ENGnM8IQ6NPgaCf7AWnM81il5KVBx+Wr6KfZclv0+nYRyoV6
B95ZdWQKKmCR4XTozqpsfnFy4Gms2kCfM8siyzdMuBJZE009BOwSrdnuAU7VMDcjLN9TGy5kAzAM
WA8A5IS7AQ7lL41RZFfzHMWniPDKmyIoWyRp+i1EuLQr53YczMYdoCe6M2K0KhzL0CBuD4nbUAAu
yjFqjxQ9X8+uheOhJmT7OIcqDCrUWlMRYwYM4SZTeqMGSx2gOwCvSVV8gY8MzI6UXXtRmaNa2OkD
MQ3uiz7GnTjOXjEow5fUKO0Twd71RzG9RWHJ4Bg4lG48Oq+AchXgCCXmj66szRdJgRnkZY/kqox9
PVZoMid8cEeE1P1QpPnJNmXoAkJNoD8BBew+qesH6G8370464V9FGl6LOeGIlF36dvkAW7sYLa6V
XWTntgwnK8Ct/7uZwy121va9imT3uYv50lqhm0PINuhMnSzAX+77is7+KONhv/H5K9fipf3IyMqE
5k08BmSYGRT8+QgRm4wIP8tG9mYDqeLrOR4PWdzAkMQe5sxz9MSujFmFu5pB88lVL1C8tVzUieGZ
AuWT7D2ZLOoRlU47sOyKwrWdOIIbS+N4PXCa+yzMxgOV3HxsWqaDLmy63ah2PfDlt0M4F4dIZ/pH
qgAbyqe+8M3GyI5NqueroTOg2FXUVfUWxhb52sVp8hA6tn3NU8M6NsmQIqTD9CqCk3LjZkXDD9SB
hfY44nqxg1aFec3bUQqAZHj3kJtGcexJ2APjyk31hg6F3OvEMe7mUlWbPowra2Qp1MTYDEytqCYw
huoJ4bA5zpnjZor5FbV96Ii9sK5Aq0A9jE7+xNjUuKyGQMkcsmcOh1UMa/l6eb5XLsFLyaJ8NKgx
pZM6ZeKqMq9zI/UIuaOab93nzgndB/ekJTv9bFZMnNExTvnUBkbb7vsZgl0mox4OID+J69MIFIag
/YFhr5KIow5y3xrVj8u/b2U5LxnsHUm5qcc6C+ZaBVnXES8zuysBgUibO52LUpW9sS/XRnKRMDfR
7Ixjgmr8qMyvo87vpwJ65YNdujCP2NKAWnvJIm2uDFxnhzAOA0F+M/4L4nZeQu+KLerF2sJcBC9i
9+Y0M2cIcDvod7yDd2VbwskKahtPl+dj7Q2LQp7o86IdxkGeeqw39ZCOT7P9yaW8yH0VaC4C5AR1
CjN6ylLi1cjlkv6hJo+Xv31lLS05F2Eh7VEwVIoKWj6FRvTLKPpHJV7iGPjNjm6VDFbSuv8xLkRc
AyqA11jAnNwQGc9eGZLh+fKPWHv6YgXxAnco6STyZAiCq2l2dMZ4Y3zWGlJLNH8bNhqSRygKjNTY
93V6YKq4Nkxo807zW0gjuPdlL7LEfRzn1+e2nblYUJ3D0BY3Z+Nkznet+WbV9aFPfkOHZ+NA/KMs
+EEA+x+nOkN2EqGcGUCuU92A3NEpt6/ga1nO0XxgHZ98uPWqLzOSgcxnnYkcQEuwew27PzZFP+90
wfO3Ilb5qSxx3U0cZhxKO587tzOr/Ag71+RxbMvqAAPzyNOS00/dRfgSNRZOcw/tn8E5hQgSLJN3
TMVHU6S7y0vp472MJtm/FbSmLmYHCToEATtIRVkOWiW1naPFmTj3n3mDWLJ2Um7U/RQDqwy2PASd
hl1WPvFNjeKVYLrURigs2ZdZnqE2F42wIH6sBJoXcHoZtnxEPx4gseTpSKlNq4u5cSJtc1WQESJv
pP1Z2ePGXv44IPElG6RVcUpF0lqBwahr6l9pDxDj9yJ6S/mWQMUfkuj/lz8ynX8nOWSkoAbLikCK
kd3G7VB90ZBI2+my1Eiv5yE7KTnVV8qi4XNMBmefKaPzGkVx8etKdkw7GCAYfBx2BfQb7uzUyG5C
AmipHw608k3TFKY7OsPwFRk73acV6E0QOYN3jSv0SG4NZzKeraiZrytJmlsnQulBAk4L9T0x71vN
QX8b9bi36ia9pbOanvKhTCHqBaegQyRMc2d1w6ueUvrUd3BRb22zC9CnqN9mpzYkiLyOk7hjVeD6
USIBvKZhPd4pe0h3EF82d+NoyFM7y/HHyCew3iSzyXUFv1bAYtD7Cg3rK9yg+JUE+e7V7kx+kjN8
DUWXiV0ZoeAKkrW5y1t09+QEQuzAIAIxZKUCuLTVfmRO4dVMwuJQk6E6xu1sXEHbK4GauOiqncMK
fm1xpq/QUINgFvbbtQVFpNyNyVn+kTUDxiNn9nywMkftQyulN85ki9a/vAU/Pi+4WMTXUHejaSeN
c8qV3HGrf5DJePzUo5fcn64YRUwFOjozzIg9Vdr0wdQ0vrr89I83H2SH/124dRcV1lwbaeD01Pam
ojXgJmC/p7MyPgXq4fL85r9rpDHTCgyOs0j76MOY20uq3yzZKjGuVEL5kvlDrXDWCRUYnjvk49H9
8DJ9p7AUvIm/jA/GN/rmvA3P+kHfACO3cYJ/HBG5XFwOWD6izV9mEgeGfpwMemMZ07USxWtCoo1W
3tq0LK6YZW21fclN5wQ/GQjI9VDxo6rbdV2+ERTXXrBYsH3aSjLGOPSUejXt3kvmyg/Twb28qla2
w1IyoYS0ZTrUo3NKqpG7pTUMvinrLfuTlacvmUGQH7RVVZXyNBDqhSno3qghX/7wlald6iSUHVwQ
wAxwThOihhPfnBn5DlLJOLI33rBy/eNLEhBUAoYh7AdkriKz/DiO38UAY4hG/AzL8C0rTCj6QtM6
nL52IWBwn/tdi23OQ4TBGQKJJ2fqcAhS47acIUPJorr382FoN66ZK0ftEso+VbJOdaSdE63Knyjp
uTF/ys3I4ySHHYloD5d/zdoCWISU3gx7p4bNAIR6ILyIUuz0FNlGtBFwV7bGEn0N6YJ2skPWBein
jz7qmaGb0+xXYWxxIdcW2SJ+JC2GHuf5GHQ0/Y6ie1BoYDZFDe0GVrxcHqK1H0H/jboCjq9ZP2Eh
W3AltptrI7s1h5+Xn732/YvYwVLdQGXBguAK9JABkp8qDw0BmJXmLERZtMq2rlUry2kJoQ4TM4aX
TmUFCmKuUHN4aJ3ppjzzT6bhOM3Z/vLvWRmrJZAa0ujC0RqbowQ/a3phOTok1tPnnr24GMoG/vUO
GgOn3Mm9app3yWi5df16+ekrG2GJpS7Gqa8KgzqnOs9uOk5/QDhug365Nijnyf/r2C5iXYRmmTun
9o9VCDh4QhXSzye9FWvX3nD++19v6McQ8i6MWAG0yq4oj3ZW1B+02MKwrz3+PGZ/PV5XhEWEYWzi
5JiUb0X2ezY+B/EEdvzfZ1MzHkkaJc7JtEz1CJ/C+VQLxa51C8lPJxmUf3l+V3aaWOxi5AkloFu4
BtDuLDwUo/0F7T7bRe31t4rtjbesjBQ/b7+/RiqiIrJ1h6gdUn2YZfJUltVVOw0bIN+VXbxkB6Va
Q4ma4AqTsXcDSU8PH08KsZmOf2dqix+09pLFYkpFWmfCyYFJhKi5C/3uX4NplV5M7KvEQKuxH9SX
y3OyNlqLdQWv6Lw/61MHvfjVOM9t8S3aqjr9gcx9kEYuqQuED6QpUasJ+jdU8Zuv8hX1bCN3+TWb
XOVWt+bz+O2penBCd94IUOfP/uiViyUmwCce8h6vzHUKfMd7vaVQtjYji1NiSswGKvIo36dEH6Sh
OjcvQsNFEQgGRED9lcrYAqedg+lHv2FR05y4PfMm4zCNaYEhT8FxdIczglyIChZ5RQsdOVh8wY9o
Y8OsjNmSp2CopqwpwU/jcCa9j+qKH8AryN4vL7CVgVvSFJrQaKDsE4XBVLwLJ4T6E5QWWxsWtS/o
DHwu71tyFLJ4UENioAxsQUKYRLVPcJfW1ffLP2FtgBaHR8icroyFlQQ8RNO05Pesjx4uP3ptdBYb
3ZhnnRpn25FYJ4nbFfNhRGhsWlAfmCgfZlhcX37R2m84//2vqGjwnKHHHo7B7Nj9IWns4ohGcPPr
c09fnCBz1MBYqqAYf4pubZz3t7jAJv7lh6+EqKXd3MiMrHWsKg0ieOg1BYiYzU+QHDdyibWBWWxs
VUnFUWmSp47CgqQMnR2FwNnuc5++2MoZjXtnTGUddBWAwaKGt1TrFeFGsFs5T5c0Aww6eDJgg5xy
eTvJ6z6t3Sx+KLIfn/r4JdMgAyrHwvZ1Tr36MZEKSABIzG9pM60M+5JfMPY9i2WCmySU0IGCqaAT
KFLv8oevjctiv9pynOxJmfJk9V8SVAHAY/MyfluiiP+5Fyx37VDZ2iK2OnUZ2SsBTroyIXbRtq9S
pVtamyvHwP+4A9oyIpKf00Ktei9z5hll1SgY0/ob9NGeC6O/p23zevkXrU3HYgMDomNHAwJ1QLi1
z8b8QGb+ucizZA4ks67SQhYAR9DCd86VCKSjW5DRldhgLXZv1TlzUvFWnWQHx42piNwQNu4udD0O
nxuYxQ6GcHzX2JFSJ/CQ3mABEVQj3RiYFTw0X0LoMw4vi3SSzgmQiue+Jd/NiF11o/PTMGFHQmMj
hixudXQK8n6u5Pix+GSddImtT8a+6VPHRh5Xk33oFLdA+R10l32u5sDOp91fh405dmQQDOShVPQA
30E4E32v6j/Ozqw5UlyJwr9IESAEiFegdtvltt1e+oWwp7tBLEKsEvr199Q89dTtckX4ZSbGEVNU
CS2pzJPf4dHXlt+5wN7zHJ7rGRl6pPrQ/F8nXv3LwblQud8/f+kXTuVz1yuVMbjs5B3fB2reMSp/
1S+tTxJpuo0oaHHlZ1xohgXN4b/DFAJt0buDG+0zqoqDR+fqpY1k8dQWPYDjRYGU1lQr+HhwAmWa
CFjaZiVEMC5dknwM/TeJUtkKnXLZlTztxRl5tg0sloywHGHIHfDmKHJxdHsYkEixvI3ohold1qUO
b1fd2K5GVu54l10J4C5s2efCfMRXfeSGp+NgfllUHbOMouD6Qb+m0MI9/L9DTYhSITwx7MF3p3tr
IWXKHMguaXAljruwD/3rWvjnjPdrq70GJi+ozsUu+NYtE9BchlemyoWPP1feDy26V/0Z8a1oXsB4
ifvmuWBf2/rPVfd+VQpnQJcaurpGs5NE5VsDycmV6/Klb362FbSQelE+4Zvb6OhAVFw7EXxo2JUJ
e6o6/+WqdK61D4KygEJMIndeahAciDErXbsDzHpgD4W9jW0cf9H7gfTBfnS64RoT9tKvOv39j9dN
o1ANPQuife/1uP3XaW6frTtfiV8uffrZvpBVuOvnGvWGsfou3GJrceOvomuAvwub27nYnudV1ra8
Ww7Z7JTfBLwNtiBligc2D1HiaxNuwiwwz5/vpBfW9b8Ciz8GKusy47QONhTfvhTgZPt9EHfQhgai
+eIEO1vZHErwXk+nWiV8tJIw7B4i672B6b58ce2dRQBL2digcpF5QzdPCoePxO3VujfXigwXIq9z
XaAquyIyp1qGlN1aBxD0c/LzS4N/rvPrl6KmLWlRTOQ1i4PK4Pzo1m4A99L5KpT2whs+75csXM0m
z8X4j8CzNe275u+5f8NL98rwX/r809//mEEdnYTV6DvaZ/O736DTsGvSYZQJYNFXltuFTeRcLkhI
XlUWSMoDqb4reP/21VtOH6lzXzl37nRcxLUGuAvr+t844I+fUhi6LGNvBXpCdTIbCsZWmz/YDIbJ
n7/wSw84O74pRef84FX2kMO0PRkiu1NUHCam3z///Etzlf73XdAiF2WX45Qu1Lg8VX1Ito7Kuq+V
1v8NSv4YnsqrolLjqr8fF7qtFyhnmrzb2PoasPDCheoc1SyaegCIaCwPUbdtPVD/KrRFZJuctugg
juCBab42oc41gzqERR3kYCVKbtor4xPT4lXANAMVEzKqOONVeDsPcjkQX3Yf1F/GKzeKC1v7uYpw
jLpaoR0b4VsF8DTIbbYZV5Ae7ZAWCMTT55PgwiQ7b4JaWgnwmcRDYJ0Sj24BzprY1sUXb3Tn8i/e
DzDC87lBXytdjdTCHhIGkpZtPv/2F7aTc/1XuwyGETPjzuX0Lxy9FnlRHGhXfgf/70pQcukRp9Xz
xzxGs47D9cBxe6BPbXA3SpDZsb3Ta9XvSy/gbJWj1wsOeaK0B13ArTSYzcfI89eyDFdfG6KzVV5j
bcOkDTs6rnCxmmGTfevr9wmS4M8//9K951y+acNF9yPA/odclu6+oP54V3toV5OjM975vM1v+FRF
KctL/yaqbL6HhXqU0GpabvIpA6QBZ+YqyBW7cvm4QAzzz2vkbALvuFwWCDxqdDricjnuxhI3YlI3
EvI9yW/HehhSZ9Heuo/QpuIIGJubbAZfWuD15qj8XFN7X9hjz6WndXFy1guwS831/A9Inoko+2th
698/GxzY/85MV5c5GDUBPSxANQANC0lDW+Rvn7/Wv09L/1w02FedX3issIe5Im9+MX+gx+ilWcSV
ve3Sx59dJFg9maiDkTuSJXD87CCOKl4b56rw6hQu/v9Nwj9Xjlkf1kQaIJADa3T20VKneQvQa/O9
DpqqXauWUyRAJ799dHTzXnDOV2NhwxjlzOD718bv9MP/2DZY1hdkJAbLOiJVjL4Cs2paGJETQCcf
P3/E33cmdNn/9xEVOuwrpfxwP51EATDDCeFdm9mbILxyNlx4wLl8LesYmOsjD/egsCeV2ixQy7j8
NR++tLXCQvm/P0DqAmiAgqBU5ahxF2jSpBOpIQHy0Hcx8aC4EopcWihnW2AUEMC74FC4b6h/aNzo
CWq/l8/fwb/3rL/NtLMLS9v5/WkiITsNG+stdDhN6tsQRMSe+cuRB05wU01GPmR1EayEaNQadkDj
rTK+jTV33C0PVYVG2gEtgppn/0xMLIl01dzHVYPWW7j2ljez8Z1t2EqXJD1ZMEyUDf21kPzvgRTa
qv/7FrIFneF6xFsw0ZEbLy7Ns+dEMXgm+3n4yOW1PP6FJc/P3oLsB7wFrMIDMqULHKbrBXX8BqjP
qbDp52/j0k85exliCBpJILvao106B6N0Qs0A2JxJvPVOfVL/vAxOc2XyXvo5ZxfJ0tbeXEWDPQQm
2s4G7d7ZlFLXuyJxubD2znU/OWnHeZK1PcDIt44XaAWQFzU5Glm7Qyeab58P2IWnnGshAdekLboF
+b53OpgAP0fDbzUA/2vVleiAskvjdHZKdVmz+C6HCxCNij71PYGiqHUkkMZo9/nVDwF5dKBqA1EZ
rakyQdYH3ejgeu3quVI/ImaRSxU7ayzdNH79wzYRvR1C4m0i5IqDJOPDdBBygAaI1NCtxUT7wgXT
So0wGKwH3AryzmvvgpaYmzZz8g0k6/wtciaa+m5VPVWByNdBNORrAe+dNdoN8xWPZo5O7M7N0EUv
uirulYPv4mdN0ta5ecqQgfyAfufNAjn37Bnm4Z7JM9TC51nb352MxI3phXOXVdGcMA7T0gXG3jcT
Y2qNiJjHAzXVNjd+u6m83H3rW08lwuFFmk2k3CJgUNtw6f9xm4Gvw7GiG4/aYWsc+rOyAKAiK9bG
s22r3STJjylk5tvchmbtgRr1CCLKSzZ3bJWTSv5uZZajtZ60K6+PzNFrBf67WWDQmy1gNQYTBnHI
c8Dei4W8e3WNwjX4rivRtz2ALqCB2yADlzkslrRBswsk9Q5PQDPQj1NNf0DZALwDDYdbhi7uLbqB
m5TISe5wM0YD+jKKJBTOAoZzsCSuan6CuZynxp2Aa5nDEmohW6FN+qTvcCygA7plgD34VO7rLmxR
N5EDEkzRDNlj0tglOhZLiyPCHyYnUUMZweEeVp5IWwBY1WiGRoL6nSHiSj1/YNB1athoJ8iKoooE
Hum2aLvlpcyhw/dmz98F3kRipmi3RqrcI3Eri2ZtHT96YKwhbswLNhwrgvw967vsONfGXet+mlYW
XPs7aGBfR6C6d0Yo+Uyy1l23oFY/dKPWG9UBhBETtzYflWZmiNGX7cWcsWlFqVetMlPbHyXRvz14
ad37fa5TvJrBxBA+e6sAtOKV4GCjZbY3q3nJ7JqBqx133B8KYBRMeJ93U3nnoKb02EkfeH4fdAeM
RAHOJhsA4c2qrEF/qj+/AYrjrQH+03HRDu62LfvX2iC9Pao2uwePH0wL6xX6uBC1pPmp2zsyI2bJ
XA83unTFmuRjkHAnGxLE8vz7LNAzPGdouQc4bEHThrYltCa8qd90zvWu8jXazPuJDknYmWarWsFX
Xjm8o0b2pvQkk7JB94QcoVOH1KOHHRZzN3Ba0jwh2cBWLR2KLlYTi5o0KiP3acT8kWBxmPBBCOQg
E6pprVPXzg8ljuB1kDc9qAZZk6rwUU0u2QCLXsJtvW1qKJLacI0me/UMqNVTo5xRx2OZq2olI5ge
YspCxh7kdZKDwHBftfrF0sAGKS+G/AjuADziCoItkVh0omItZZ5/w6KuSIeBNUXKqnxqki9tyOei
SawUKLo9A2HgGMYDSiej7yS+/1RGz197wOkk+CMuDXhUeUAV8D0A8HGG5pk592PPLKkkv7/2hLPI
d2GlA8ICoi1S/vChsHfZa6aOVZ5fGaILB0p4ivL++AUjupEn29r2YJkcYAQNPkJD4ZeWhSW5Ekdc
CBjPJZTRNJXwlFLBvi/D+9atnjyIJr42OmdREA5DQqSSAWQYTQYD8+U3zESfyhoXc7TKXbkCX/r+
Z3GQXbwCskYmD5X2YiNhdzxciXcvBAzn/YiRgUG1p+pgL1wJzsmL7UXqLt/EeP/58Fx4uecNiTAP
yoWq6u4AQS8HkyUL4ybyxKr0iiuB1aUnnN2aNNyXCqf0/H0YFDtJw90AYP4olisZqQsh6LleFUAh
1/f9YjnMQbeWQpVpKYN3o8WQeFH1bZT1BjyTm6+N1tlihoVu7oTDPB3KMXBwOgt1GOCWlCxZSa/8
nkvDdfr7H6vN9YkY2YgXjrZjuBb8dqJ/kFy/Eh1emKfnbPu5WhAekrY/MK+ey7jA3eemK5rq8fPh
ufAuzhtm/K4bKYPSBq6fL5U1x6BfUgtyD9gBSYeIpxncKxtGiNH4yy3wvG9GjKdQvcVVXAMKPaF0
KIrnARwl7qPu7l15yIXuHP/cgASdOQV6JfEUSP+SuvCTnAyr3qHAyjx7S7cK6/pb3r5m7bXs1YWX
f247ik02rzsHJScyZQdOx/eZNq/g6Vwp9v1bk/m/YUNz89lajHz0jNGgznaL67JtKIugilndeA+O
W9R3aP2jey+bSdKhT3lH2k4nqPHP67buDIA7jtOv4BMxv8AF137PrKFXBvqvPxtf6/SW/5jzBXwl
EWTNuGjR6KTcGA6NXm4cHJSfz0t2uiP+7Xefr1tPTnPPhnCnYOMUh2wGVSfPzA08W+v7Cirub0VT
okwMiK7YSoQwaUCxNOah0+4anTPs6IQaBJSCuFuIst1d1cgIBhe6SmXfmhtfBuZR5o2+G4s2/4Wu
F15h8ermDn0T4K9lKlC3nqJ6TSFGOcmS5j7RPGotumgrvvWzcoKNwshg9EH9cmPkrOJ5UvkRQggP
LfG0mNcuLmi7qGYIjgdIqF8/H5u/j/3/9XxSt3RMVU/efpjaJESAibbhRFVf6tpBv/vZdgburelB
86T7MrSbwHprXCk2gxx3LVhaS/AlnQQec9rw/phBlZNj1xyAQYLIKGYLj2XIY5ipfCUEwsd7//14
jf7s2mURGBliWQ3iEQsnXtSXbN8w/c/GCN7qM0djDfyUcK9Itep3yOIvMIDvcH8ADu3Kj/jrnonH
nI1Rg3skjBwarLLscczLlGW/2vKBQSYnycNXJlN4boVphzmXWVB0B98r73DH31RD+RRw85VgBb/g
LJarQuBVg7LsDiR/mHFzO1H6Z3MlafnXSAsffhbDVWMYIMdHox2MwJwNA0D3ydAe7Skz6+j3ZfHG
Kyvu0ns4S2Qp1w3KnAi6V2DrDfkTPBpAI8DKRwN7ARH456/iX1rQ/+95/0c6WIYFrtXc8p3wKlkn
Ilj8NalzQNBg54sb+qjgmSzN62RgfRa7TTb9FJ4vYrL0C4TcRXsrw4CnYK0hQdHnLSgA5Jpm4O9j
/X+EhA5Axwi8cHef5+24633txNIJ3NV8AlegFf9aqvXSc84mDGsgNglaj+6H4Z+e3tFws1ROkl+r
2fz9TQbnforjwgxr8ozuXT6uLKtjyX7MRqX99A+kCl86HIPzlGFeSTvyscWyNWItQCMRJDigS3h3
ZZ64/x6zf5kp5y3U/dRpGBwtGYCNhL4CN+hCxB+BIWvmfJOjfpKi4Niuyh7pOvCMIwPjcB87uOya
taOH5dC70XJHIjZ3iRhxmFYnPyw9oxgz+1F5j7DPWRO3GlNoKuBMFuThm1+F050/GTAsG+LcFi0H
0IVWFgVZr026iuo99QVb9yMdYsD3jpUHCS+j84K8zmI35ZIVSGdHdVJ2SC4F4YlIUeka5g3dzNxf
TVQt/0w2FKg4DiIeLSyfFzF2R9VwlUrOQw/GLHZyUozv/ASaJr0nkGs+ZQ7v0N7I0P7JMhMcx4ZP
4G6gc2iX6TDcC9Mt72PDqkQV3PmQVDgxpe28zjwT/nKorTbREtRImBiptlE45tso6N01rWmzc2SN
xpqlaBKmBkvjCQ6ldxoOR6ul1P0jH6MJZVLWJXYIWwRg/bCZAmLugtKGH+BD9klnx2ndecGw4hZw
cjgjdEgYzp7zRLDcf5KgKFdVoKvbqFT2jYV1v+NE9nk8SOHcjDTMILn3kIzBOU/bTTv1HXqWwizt
qZymNMzy7K5YRIQBdsuHpfacU9JFBDHyI+UxREXtx9A1wW3o1/2PzlN9AntEvY0iRI2Ih4YPy4v5
H1hDNhta9QWkB6Z+WqJoQeoI5t6jDbpb0wLvV4EknWD8gZ+NtPe9qHuL0HqEmYTf4IuBkpdjNkFa
6aaVosCOTWG2MuSUSy25TQZuFFwNI7UG1xHDwoXz3VvAZtWdyO4yiexH75Jg5Ycwv3ScRr6WAQyG
aU/CZ+iDaWqWSdwZ7vVtCuu6eaPZ2O+nnk0gy3tmMyuPAWsTOptlzOlhlO4CpC8Q1Hyk/Rb4Ox8g
kYCRLG06VrwDYRQlspr4qwKmG36OA9+AaYiTHATaVSfKZxk59NlI/G9cTjhZRHPPslLi48MR15aF
xGgW8W4RjKJ3ejLHuS+XlAsgZ0lf2RnM27y7UW6ff4t6mFLaMfqhGb+PqukDozAC9AzvTcwdb9tQ
j6x115Bnn47m2IYIhwAnzlCuVMV3zMDiBmUzXP9QaW4Q8wkYNqS0GapEDOEUs6DxHxV4Y3cCJMLD
kFf5gQVzsRpBOIvBqIliUFQimFr0FP3eU7GaaIMEIx7xXEK3Dt8wwG3A9ST6h+RTcwNb2Okl6yKk
rfOWI+wQ5Zpn2nsZ1RDdzZ6XITsJp9hBy24V6AmijHyK0JIQIEsatcWNA/+cNLIGcXG1AGtpXR2D
iRjC99wr65gY1Ty7RU4eQ8Jq2BVGGbrBfY8HRz2HLIZzo3kFiL2HvLH37kzvzvtlbAGtxvSCbwaA
wka67ZpNrEgmgDZSPhgYW5q5Ws+lGFb1POVwWspsk1S6FJtW++Nm6fiymhZNj3nRNL89CedWL8r8
fQ5xCbYtHJ3QoMo1rUyxKqFoOdoC4mbWFTmyyVJtAuUuK+5XfQKDM71BSaNeNVEn1o6PDa3KuLOC
c7RKJAn83RL649oaB+oNk5ON1w02DbUmKO10ULiOTv+BILtKLW2Wt2EY2zfNy+nBAdsmDYdS3kRo
R7p3dVXtBVA/q6J2X2bbjfdhNJhNRlgGUq9cnHT0cnFQAmZRzJ2zJKMjT2zv8jiD3Qb8Hfk7HKfG
OFRusS5YL+MQkKwNNeUWkHb4OfvjAaJeezSNF2xCH4D4YupMXLOWg8Y79Bsk0nuU56sF5UL5UhDp
ISkHQGVDcOXhTSZj2BiZnzmzwJCWBYBfIQ1vJvhfwvhV8eW7ZUv9TsLCSRfPAUmz60B0hTnwWgZK
oArSdzscRcOWZV0O9GmXdR06AgP+gOYi/qv1fJ3wpaDvTluRjay1RY2MsHXuWbkLpTfHAsCSDTqI
LZoGuAOdXgsYKizVyi0jqk0LULyxrTAfhVQ/gwsxCEyZV7MT+bJcT2r03yZN2UrN4/y9Qu/Ls5zd
dpcVGIayr7y1j2z5gFx7iz1HjgkwwkFq57ncusIrU6pxlqKhFD5/1rgbo90mLWpZxSUd8lQzYXEc
gk1cVfImc/B3MKWPMNeU23xGjaqb0buDnBg2Kkhy4kLm/6DfdUqhz1KrZQCAtHcicQBFFv/nBKSI
67rOPdYNLDJ9/9QLoprHfFoCrNPmpefFKyVcbNlQNhs5Fv3BxasEGJm4qCnZ+me/NHozOmgaKuvw
Z6chZON1axLlwo00Q07upujxJYsSfR+LAwo1AFzYwlszxbIQ7gNt2T8I5e9z1W0ni75g3yKF5/hI
TBSzmeOeLxQueZHYELSrpH2L2DVQKBkuLZUr2rttzHUP+pUzI3qecKFeprp/KGFNu2Y5CmdIYGjA
bAw6qF0wqZcwn1Kkg+GASp3boMeuILxhEyzKO6AM9wjxiL3rcb9elQ3KMrSqcqBX4drUkvFVN6g7
jAaVlwyVoapFoTjy+FOeNWoVce89mpvnsu03rGMf0uQCPOwAJ6+Xa4QI9hfiaVxOCX8plxG7b4EK
RzDOAdp7hnHVVGG0Njiqd14FcOtY/PRn08R6wEJzBaWrHNa6lae/wRD+kcIseMvqcAce2C13KU6h
Cl2wfYNvhHjmue0dvs3qDqWnCCMURVSiF6aGCoASLJkqr1HXpuJ7jcplR/4laHeoqKJAmVTBYJPC
zm1sOyRjZjv80OPymvXKS0YckqtgjEDQDMQxJ8ErEMFvkAO+GKpeXYBdtpk/o5TZLNgCFyvgHNk5
vwA4L9LAC57AqxrXEbbeO8VM9F4FlKxcWDuuwzm4FwB8pQXrHoIge60K+BWxvMJxRCY8DrvUOmNs
SHrtf0S+gzJuyH8u0yRi26ompsNwjCiaRmQ563gIo59IySPG6Qa0S2PvR0Cn0bAiDQpRlbucWLYo
YFRdGHMQxWNf+veiEb+gwZAxCStUfjvjpr1VdwpQ4tQj5QzxPTcAtYMnJQrR7rAiqmNBlLtxKzEl
kVv8rpfsNy/zIJaRi0Nt1jNuThb+KF74vdByyxVaW5jNXthcPwYMkSMKzN3Ox+mTUBc2gZhy72qq
szQIAUFkkftQuEOdamCIkmhACVdH06/OckDv8wWRbkuCRKiAoKAUTej40Sw1fQWBVzs/K+bolTsN
ZVIKhCykqLot9gvEwiX97YvI7tET9daY3FlXBn3fjJsWKcHsuXHgjQaOullB2/19cfDsCbkDlEtQ
W555M6ILxdHpHGRl6tJ5SuA49iOYKO5wHbqvwzK8BZx42qBFbobRD1wGUARGWk9478bL7oERGePe
mkfmhR+k537MQr9dTQ6CZACJYE0EZ5zY1O69m9Npr3pnAMo8GtH0UAaJjmA0s7SGwKPNfhDbTCtX
u2OsfNUhvBa/a+Dd0CORv7eU+Hg8zWIKfm4SYCeBheBgVmHWtKkNojIuM//N850mITAeQL7FwMl5
wA0CVUF/nbld+6sQUb4i1HdusAcDTIKDY63cMkSRlD6ikNGlYrIineiof8GSBGFCOERzmrX4gByK
6Sct+ptWKWCdm95JWx86eeAfX7iwd2Wdw7aoE9VtN3nksQmL9lGTijyiXXsA6peB7+Hyx5DR4i6s
xya17iLWxUB2NvfpTeZ538qqFWulOVjltbRQIwT1WkcjfvtEtsKiUA/N9kdXQFlQd+MjHBiCFXPL
bxYK1QSWCbd5g3Cn0wPd5eE8JNk8P4Nc7camnH+IeZlgkYGcfd1l0cEJpzLxl/4HmsnvdDuiblsd
bWk9XLtGbP9wZ5dymNIpMs2uggqQF2GAcyDo0y4vcR7ippRUA/nOqXykVYEDZ8L6A8q5XZlJ+nEA
lwL8Y/hAmFPv3NCEJzXBh1LDnWkIIsrMKdCk1Mu1GOEC5ZExTwlvH9HedTCziVIVMZkUsOZOIc5D
iNijp7Xg2YqUzg90+ZG16s1xGaoJNW8YOfkSAIWoc/P1gFAvnl2N7VaaMumZoxJ/bG77ebZrCW+z
yfOKnV9J5A78fFqxofkZWQXwKOL5pK1Kil3Rles5z2C6FmEP0T2kHmDxz4lEhSKdJTD1IcOxT6gD
KKNsVsBUm1XkWbULs+yEfZ1EWsByFxBGNO8NwnslFjM5n338AArQYighlQ06hC8NBz0NsRzuwyx7
N5m8t2OrVhk6UWFbthxLpmE2MIxLwkhNYuj8xD2dYcEsQQ7c5mOJg0n7P4ZGoJAVDEsyooKyUTO+
UDMX4b4AbXvtD02X1M3EN0tYjigqe3VKSPiWF50HU4zmdWxNFE8txXaAu+pUMH9j/A4SFiTE4QaE
C9jQtIDdMzffhNIFnLHjt5NoA+hb6jyOqggV2AKbZiW99SRUncD+ccQ/UE8bIph0sHYA4L8fjrKF
oKwWTbnxM0AGiqpt7pGzmJPMa+vHdgY03UOcF88t6VMK25iVgt4mrd1AbBYVst2MNvZNTTV8F8rM
rCa+gMu49OhpGx4b9GEkkS/fMrvc1yO38TjNiCIQc+xCZ37Vtn2ESi9a6bl37uG21+NAV5gkPYGI
FoT3lRxKsvWlmh+8ApYjaiA4JLk0SZ0h5KsY8h4MiMrN0qouDtSg3zJqHShX4JxEEc1jsTVl7Pjh
iY+rxo3nwohkyZb1CP87MPHzn3LSejWeXq/Mxuq2hJPHM2zrx53C/St2S6FWujR9GtVwLaiW8RCx
QKR+PT5D3YOGSphpfiNalVDfwn5ATc7jYnWZZgrBt1cRhZCXk1iQxWzLAlJssaDxmCscjFLYBqZr
1UdpyrfA86Z4GN3w+9zre8gwx0QZz11htT03kwt8PUUyAn4XDLYdIK4gJZ/t9OK/WK5sCgFTETuh
aNY94fTG1U4YexKiDlRMZJ5oyKTabc19AlehskaRQ4kM7c8QZOVJrriLuyZzH4UZvXvtLfamRiv5
sXT0eBsULQ5Z3GDRxJzREJPOGVtW7I1nnDmdDDHfxRyKVydYmm0pZwnzelfcOX1fxFKtxnIjiPMS
OjBDCCo53Rhee+hWDuoN93BtWSqik9qM1THKqbqRZsjWBG4aBxeti+iEbdp1aapgIzjUZVGh243n
UH8FsXWdzmXY30VROeLeVp/6N5e6REk04GuXoE45BRo7HYKINe9PBxtKQqATiSKEmqml3/ToeGlQ
DhI5AJVDXGVpeSCN9I6wMRrWvROe+rr8bAcPWyfBNfl0FpMRbmljtQ0J3GuiwOIaA9nnoVxU9ULq
KsPaF3IdFCIAe4GhFIw5nyq/LbYwulAbf5ksgPP1vGFRgcRamdcoq3I2JzSvvRQH1JRWwlEPHNQP
GI2OXD6bUArkYYS94W7N4XxWNqtczRVw4kOxRy0xeuDj4u1J3Xa43ubtC84fnUC0BLnKSZL8bmjt
otbFy2MWdXpjFir2szwVcZQegngcGrrtPAHRsg9LF7QGz92tlbX8xmTUppLy4MFFYHcjfFPFsBfy
NQI7H3BbQiFWm8pxP4OvlwLl5/4q56X9VhIkrAJ+SrYYztY+luVKOBF8OiOAA9YQBPK3TGTLBhs5
BHYVklVM8QJRmJX7xRM19FglU9DIzWOWsjYqr+Xt/16rDM6L6KGXh9GccXUIwSXJCrt3wjuCsI2X
5l7qn3m0/M75/CzL588TwBcKgOel9HmClwwJp+4QaMi0ug6Oim5dqpg1dbH5/BEX0vDndXTIDoIo
rzMUHES4lkgDQnaSYmNEFufl8ydc+hFnJbRBAPM0OJ46WPHQhfc6hyvSdKXqdKqP/S09flY38+BV
2fZTpA6ycI4F7TcNra5omi8NzFldceqK0Uw5Ptr0Rw/ShRP2uTfwAmquVL4vjctZAaQaelwzQZg8
tOqOgHDNAqSg5l9fG/SzilnYsZ6ICDPVhZ6vbKtNCF8dl1z59AvFlXPeY+nkro+qaLSrgE186buI
pIsj+OMwc0XiBskE3PbGUF7RRlwYqf/Tf8u2Rg1AdAdNXsrJpKwEsHT550sjdd45Yhcbwa29tnub
1TD2UYmeH3vdX6kQXZig5xrGOarhxtLlHdRn5SPY6bc+tVdqlZdG5TRx/6irtzMybplH1IHBYm4F
nws3VmiwOvYBcplfG5vTo/94RM5EQyMgPA4E+p0SARn+JcXPzz/80tCc/v7nh3OVLYy7Fq7B740O
EF1e4wBcGpmzpRvCmFZPTuGCATP6SQco9+lC9S1r2Ve0ZgFcx//71UNKXCDdFwuXdR37uFgTbWMR
XhNmXPr+Z4tXaF820GHTvQaTfiLPLH+H1vDKO7007Gclbp5L4Jdm6CUiVKrisPePrjTRFR3DhU3z
XLKoB6QtufTM/zi7kua4WS36i1QlNIC0VU92y/OYZKNK4kTzgCQk0K9/p7PyxzOtql65ygtoAfcC
lzMc3eAX5CO3DiwKlx4mh224kpYNY6MrF4fEGQJepvMxgL1XDeEYOnq30PjZnV+U/3ynvthRdMxi
yUVilcBLX4/Ms3cUl7onV3agyCXLBq/2HFyAZYw9abVIcX71F8yNqPfplVDLgzc9cch1X1FC6Sve
TuwX5gE8MFd2/TqqsL8D5SnZwTtuWUmMXzOuKPW1HEAm7H9uAgnC5FTc26QLh63kDBz634AvNRhw
dGz+jipIT3w+Un7vl+a0A7fdi8DzwxXNSHCAd5ON0oBCtR6Hfq//k49wgAkCt3qc83C+dbxi+O6o
Gs+aAfd+C8qW3y2nqGKcH/IAQfPViGvfMDcdCSwcSUEqbrOIVSxuiuWuEtY7xFpeiwU3vqQDNeF8
b6b1c/r/p6yDxyXCWVhMeE+EYRJ8D3+kWfmtS4OVM6Jha9RhnCBdzQ3rFnkEkfxmyoIhWvz8abEh
FUWk/WfoxpW5N32IluTSqQOHom3tYxG4MWQzn7MwhUjhmu68aVa0FDfWAtWysbCP3qz2He7O84yt
kTxzD0aa9nPirmAc/klCfTX9WrKzW1yUYbi+HLE2yw0enxhqSNzFMw5Llm2RWRSP+KOQTwrn311Y
wnE6FJP1slhDvYeWW4LbFAr9C6D222zxMrVhY4tHfG/pDyfE0xsLWnLbjpl33SJQ/1LelFc5nCdu
rTpVt3VvZVXk1tZ4P8Is8xf4PeyVQFn8Z4cXaLkpiyB8nQM2HVonD3+ni+usscUNyVJXIbSFW6We
Lb0jq38MQLEO5I8Khwg2vtvza92Q6nUlwqqAKqnI0cFoyyxKeHlVjGqFE2368VrUytFymSIO4DsA
v3fF9yG/C9iHcH+e/+mm1a3tUkoUU1P61nJ0s8neSnjg4ckIHqR4bWhXbj6GLnRx2DAQYqhlPR3b
UKgNhUgQZFLGEiUV3q9sh6YuTsH1Odk4CwfBsxfHhIU7nqR8l9TswEGXXMlmhijV1WGHiXV+CkO/
4zDm848Auv4HnwbzL7CRxKOQgIn4mRV2m6kbs2/nZ8awqPzTt376JunS2qaCi2O1+HTfN6y5J6S+
yE8DG9qp10+tNyMtwyzz7GNQNGLX4mC+y0LrSKti5fzwtSICetDzZgr5aRieqqNUxR104AZU/KIB
xLsmwRrrvZ0HXA5xllsHfo6OgHVo+NMGLfn86Bm2B13xdag7lHnw/HOclxFP82MEiWLoLbcg3hWY
pcuix9dyqk8U/GRhIHEcIYjUz9DZxl84pK2sOtMS0IITXkC1D4CCc2QEpmsWCjODu6bsZGjb0yiy
BYyI527G0RqABJhjoRjZrYFsTU1rK3ceQQWErbhz7Ev7AIfb33kFDZvz82qIdF3StEQ2mfMJbTcV
8EAKzuv0F1wvV1o3JVttzQIqBy49OL5HmyTjvoR4KvyZnOmeTLO/q2HFdulnOP8NP5mhRN9BngZm
skXUNI/C/VPla6qQpvHXVmUoGbjMwDgdFV5zUJKMxuz5stHXFmQCa4UKOwM5zkD77ayB/vSBW2AW
W9O3+ppuQv9P0HQKvLIfgP+H5x2eo5J0+AGESXpjsZmCkd6nzVPoW8N2qaA/fTqkZE8zBfri/Od9
7Z2E3rV9BEXuqrL8djoG6VDeVqqG9C9VE91DiET8nVzebkenGZ+asnO/JWAXv8Pjiu6kN5UQxGDB
lYAX5j6zQ2+HGgS05DI8uKYMblJgpLof53+lYZHq0qh5AdzRxATO8RRPinjqwE5HoOwAeZ15kwGm
/3q+ny+XEfN17f2wmoGQCaoesqKA89jqRy3W7F1NTWvLf3GqJA8pyC4zLXHqRbV5ZyfjspL7vxwg
/HBt/QesJ0kyWw0Qws8BUFxlDvSEYnhjclZ6+DILoQctDvzKb0q82PMY5XnA731/3IzWfNOqqdye
H/yvA4H5+qmJAhoBed0eL5ETqC6QowTkLsJdWOGlnm5AG8eN53xXhsnQ5fVpHwIo1DD/CHh8GVkp
GORQJFrR3DE1ftqfP50zaqko5N7mIs7Kjv0ek3Spo3C8DBiOUdJOxyg5edD3GBV0oP60048SmwLw
D+fHxTDJ+gGMil5Z3M3osRspXgGzLtxXhQsuNpF0ZZZNXZxG7dPoFKya8IJkgzMLD7vmV9XdOert
/K83Dby2leW2VWNXx+OpTe6b5bZefp9v1xBc+sFKcG5lvMELedcSvInDQru5DWceRk3ade+lAv3+
fEemsdGiGM/cVe5IJuOKpVdiTl9USwYU/+yVlWlqX4vhpePV7AQlDAfYAORVrjhczaws2aDW468s
IcNg6YesQdmWCsJexbNPn8J0fITYwhNd8qMQ/JISKfP1y61VTTVtF7+IRfIOqPwyPJHLfL+AuP3v
6lyG3GvrruFxxkBUS8Lgug7lXek2Kz/dlOO807B9Wv7wgRIDBFfauHf+wj/wKgP8nNfTNm/dCDeu
qM9P6nRs3DT++/lFdfrp/1cEwWidFsOnHtMRnrvCLdrYcpxvCQXieU4dvCuKPNg3dazatYOMaea1
yJ6giTKHbk/iscquvLJ9JBNzNlS4my6x2v35rzHEuKfFOJ+bNFm4I2PQVK8T27oqXSCGz7dt+gB9
i1ZlGSZ93mKLy9+kTK4EMF0QD3+y2susz31deR8ApqLoslMqgZMDGBHNvCnspT00NbRQEr9pt+c/
xRDp/xixnya9JX01VX5Qg6PTR4T9AEwp4vZKPjQ0rivwg3NThiJjTZykMhrbH1k2b/oLtyD9PKpS
r4AHWKjijv4W4BMl3kcAfPD5YTGsHv0c6blC+iyb6ZGU6V0TVu9ZM6yJ4RniTNfXLyqUDy0QleJa
vgKTH8npo8JlpMqfbVCPzv9+08hrsVwngIYMJWniyntzp4dWPRf962VNn4bs04rJuQjTxUPTQXgX
+q9J+nPwf17WtBazFry1fXuATMYAKQ4LSlFtKLeiWSkaGaJWF8HvOyBAVDfyeADreMu7jIKRlKTA
gTXNFqJvK4mHnLLAF3lUF8O3WUbgIBK0cdBWt3VpX5/gJcXMr6FiEgNXqgBBt5IIkNI9dF+uBh72
28ByV7o3zby2dcM6yx7mNASgh6ebEgznBa4dpF6rX3xZ7GO+LpVfkK73qo5hOwByMwIt6cpNs3dV
FkcStrswQ6GcznJ30XrQtfNB/8kFiEAqHiFKmUPFYaB/RbUm12kYKUfbwmePOVzwgWCexM+yyQ5N
4DjAgK8pdRjWm66eX5Iccgq240Ga5SUHH0AGsEQfXoZgrSJjmovTh32KxGD2JRzDyzYWvEhgz7H0
m6718xwHQT5cjai/bkRhuY91mKzJwRvyoqMFPyll5adTQo9ghc0AVXtpJL306fx0mxrXwj/JVEBI
NbQxVeBGJO78fiJynG/bkHR1pfxS5XPZUB92PwxsSn+ZqitaTNaxKVE+lDlgthXkildi0NSZdjxv
8rR3Bgah8ATwmofSG7vrwWn8/eijjgVh8vBqaMr+5bIv0wI+sJiyVQuMUDhWyJqe6j8QN2wLS8v8
LU+a6Zai25UcaogZXU4/tRfPDSvfO6b5t374S6BiBkz7+Q8xxIuupw88sg+D7qqNp/6bW930KtwU
4MHI5M/59k2/XYv3jlZNbg0QGgIjZCPJaxgEUUrXKOum1k9f9SkYEX0UjCjQsJOU3Xi1OvC2GyPp
y4/zv94QHP8kWz6376okAPm2i4GffRYev3PVsHLXMDV9+v+npjsxwMnAR5Fj8dtN1Rx7RN/5H22a
Ui2i5TyHhZVhuWQNZNmUc5M1d7M/H0WyZrVk6uG0CX/67bOaWq+rIe8UMPDrZ+Dio6YXLcq69oYW
ai3VmoZIi+gRzI0erArvWAAFPuJgvl0K+6KCNziPWgSHfhtIvGZ4xwoScFnyPQersfPez0+BYV3q
avlZIMISsprJUWG5K/hqyPmXvXpONmxBumBQsAxVsjhNckxsoPqDk1RkUjzP9XgQJ4qXA+yEC/zz
ZZ+iBTAZXUssMvQgWN4/ZtJ9FVa/c+s1LzLDUtKl8YcQJ6b8VPQgBFTdkm8HBQ7YDP3x8uWyDzjN
0afFCmXXJFF2x2KWVff14oJyXReopwM2f1kHWiTL3Odw1gLR1gdbm9TXvPaj3F8Bexh2NV28JYd1
wBAKsF2c7q2Z7/wRBLP0Kbffu+zCa4su4GIXM5mHpLXjzoUCAXXtP7C5/3Dh0rMyQKY51uJ4SEGQ
zWFAFrv9EaqlFbnj5a9+/nV++E2ta4EMC9CpTmsoGkvvo/WeXRFuluzvYl0EhWSeLjBvL42jElF2
cMnlU9QtebatikDsO3vN8cn9Ol14usz8CGFSYP15HYe+294zz8sO0CMer0tQw7Y+ZD82/lDk14nl
8pewHaFCNFRlGXXjmBzqMmBbHHqrbTDZFQHJY1BXLngpUdv37sesKjxOsTDfVV5mPzcBsd+WrB5/
UWKBPDo7dv86NWH6BOIq+ZYXZRJXYeG9D2FnH4IqIfcWuM/7Ug1Wugmzyn5JCooQlU3A1vL81zPo
hVqKUTNX5UhgX0KHp9y5ojwAzfVJNq/nF4hpdE/dfkoAFdhwDd6qaQzaGbwfPhJoQYzN0/nGv45P
7/+ktPDGbvVO78chAQ+1saIuRKnQqTeCwR3Vu+iO7ulKWp2qUvD2HBrnft1cD61b7Xt3hh97VWe7
8x/yNaIQ61w7NtRCAsLZdTI+kaiup2GSe174cMcrgyw9FGGYvXaMTeoJPMXlqSyyUGwoldLbligs
AiWMdb0lw0nLvKlA1ZsbkNh6yGG0uOcTcU3HLDwEg9v/qIMTKkHB8+M7gEqwUVxKL2lXvuPrzdHT
fS8apvyimVM/xkPGYyOAAobmgSjCOzsn91mt7i1FV3aWr88nXqCN2GTLXIqy8eME5P0mba4D4q00
bVizukw8eKmFrFykzHyC1kgBUlLws4QQ4Pm5NizaQEvI3iisNvE4LuEQIy/n7Fvu59dp0xwcB5T+
mq4ccQ1xrZMF+jRp5tYv7RiP2Az1F7Y8+lkJqlXQQ2ykrNeEXg2DpbMEGtKAnWUlNE7y6qEOsrtp
mUA6y/gKUtEwzzpRAIraZV7JmcbllG8qv4sc9XF+IgwjpJMEAr8uZpegZQVaj4DQjLor2DOHvMf5
9g0TzbTUN/oDZI4cBTJIAxmbGehJBc5zUH1b0tx9qLwe6iYQi1mrUxkGKnT+m2kzWfgCYYdkmP5c
2LGkaycIwwzrml7QUUAxe569uCpumEoje3avYCi7csYypAxdzAvc7LKBR6gXp9m0ZRCXI1BcC4f3
WfpXKLOS5O/52TAMjy7pBQInZfWUenHthtfQWPsBNP7KNmQYIJ2fFkwtPIVSfAIEBa9ADUZ5JZxu
LTC7d+d/u6kDbY9OJET3IItD4iJ4LQPwpps3aKxF5xsnppHR1mkB0abEy0YWpyOEs9ivgPzsoAWt
kudlvHOH33bw0OTvNr+XIO271jud12yv/3n6/X/h2NPVXatGlg5gRCr2pn4LLcZNP9Zv0HbatHb7
wcdyv+RDXFUTlNWG3zJY5i1oki/dlF23DIisoTyUi/sWWGIlZA0DrYNcQF/EPlpPblwkCkCRP6UA
CX9eWYGmfHDq9NNRqMVFhfUKoiR53Uc8h6hC6z47VF3X841MLhPM9dhplj/14vTezKDL4cfDIDY1
LApCyHbZa6xCSN6gnS+mTBcmh9gVYSDS+jEfSbpNlUUfEqjdHGnAIKwYeOpjrqX9PQEBuMJrBgw1
ojn3kwc4x0DDYrLcOydb6EFNqLxIZ3E2Xh8u6Wb0lDx0YB1socYwF0iUznJV5Cmu8DZEgfZ5lkEu
ic7eUVlhdstAEN9WLvjDYqnTnyBHqx0Jm+GQlwuEZucW9FcfGi/7KYRotNVZ/BmCCP4eljgSgqse
O+TTkmxnPDDuwNcd94noxPUkc3U94Dwc9VkvtvDTkHErZ3ZHoFl27RQ1BJshtXbsuayOtPfIFeYT
9MGyE9uqHtW93RfWn6oY34Aam7/LbkwPVpe4G+W3kEQCNu3oKUBt4TnJuxvISspt5k/THoVAdxek
ZNrBPkTcsVHwadMVJbsbSTc8e717ovB6+Pl13exGv8XRpJnuUvtHuNjXUM5Mtvbs+4chrCF4BZ2m
LnJ9moB7nP4VuOPfeQssSaBDMQ9bKRZ3N1I+bDzmJhCvF94zZNrax6ycc3KCLIty4zoz/TmkAZQ+
iil/4WUFvKzb01xFiQ8ZFLfOOns72R3ZgAwkt/NIrc00epDMAgrvIciqgm4Tb4E+k8WgO7iSqgwR
RLVMVdpLvuQTEm0Hb4ei/WZBXA+unT2kkxRsgM/nwxPk9YsFTrUwzbrKbsYU4kdYusmGZM3sRxJM
qh1EKpYDBg2IhCkD7xlOolEyUjWufJ0p+WiROyeeavJkdGKXQPMPaoP8NQRa5Hri0DY5/22GLnQG
XccCFHxyV8AJZ7Svl7YPHwaVubueBMv7ZV1ox9ulZJD9ZPYct8CrbyqRjxDfKXETPnmDrW0cpu/Q
yg7QQ5qgXZg5MSvkbUade7/DCWuUP85/g2FH1Pl03OXUmSHqEs8dgShI+kFyb3u+acMv14l0I1t4
QKg1x14nnqxBboe03s91/nhZ86fI+ZT9iRpDEOXtJbbzGdTObNs5P5z547LGnf82nle5V1bB6OKJ
nVXP8H4rbltcZeOs50u3sgMbjoM6WlPZbR+0Xgt9Sb87hJP/3nU2VH/gcTuW4jfEYX4ASfvrsu/R
VtFiI8kDi+7FYTNtSs/dkPbO79cob4ZFpEM2ORQEKSQQfZiNCUA0aZVHNOErcLVTxvsiSekozQmC
LG0FQ9Y44y+ZfVPM9cHGa4Dr85V1avr12kIagt6GxIoPAcOpupVyeUngHnl+2E2/XcviTiAbCyo8
Hh4wxLVgGSSOFvF8svFwfMgmne/k9Du/GqBT/H0KhI5DMrkLpIJa55iCoR2E79zOrR+z20CsB8ZQ
f2G9tbZoTYN1+v+nzlJZQD/OLUlMsXNEyvVux9Pp5/yXfE3Vg4qi+9/Ww47aWepyO4YUQgS13OEW
+IZqXz/67/wH9SDatgsHFCk35NcY02tvW9/wa2ePE8XVSQyxfWqgTwI0wXMD8cWof83nvR2tecea
JlPLCeByuRzQGyi1T88cmJ6Rsc0AEfJwTezZsB3rpBqbsJmoqibxUF0R0eCREUfGxokmcWdNr3Ut
nsvu6vxIG3Kzr+WDZkKaSfOGxF6WJVCemR56qZ7StF+7XhgGSweAFjwnFbgKTtwW9vMEX9poaiAr
WIA2AJ7gzFdyqOE7dBAowG0TpIgGHgd+s/U96DnazkHVaxaHpua11KBSyO2xssE5RZA7nyfHPA1v
g7x5Oz8LhmDSYaCp07vQwsQgDV7/nNXOE7fnlQk2JAUd70mTMRi6oeQxsdxo/GYH3xb3XiaQE/w4
/9tNE6wlgqC2GfQFT5IZdg6pnwa6Qw9t0kY2mCPne/iHO/kisekoz7RUpYt46GMo2Mt9fuccvQ3k
ALc29P82XgSl+mFr3eImsU+i43O6Te7qd7q7dAVr4Z70xQlenNgxJGf5BvexqwAyo9B9ZhDt71fI
gqYVoB0hi7ARjNohj6ew9KDyiirQnD6cHz9T21qM1xAknVOaKlBwhLPJVPLhZBi6840b1peO/uxS
mUB1xHLjyS43RQpFzJTFljVHzILk6OCtVJANKVHHgdJpbDpILHtg7HtQh58iaYmoyCBEIqFu+lCe
4PdtvfJNhmjXcaG1VXSpQwb/X2cNnA8GwaMsXCM1GiJGh4YqaDbI1ENxkVu8jnCltiOQCh7dXMG5
Vv49Py+GSf/39Pdpfx597lAbHpmxXS07Vcnrog1XytOm4dEiHkrnNXARAuUQ8FgZ+WUB8NvBKPL8
Dze1rm39jos3gSzHTGfFK+9+eR6F5uf3822bRl4L5ZrCmtSv4XO2LHcj3fXe8tJ2zhVJ1syiTKOu
hTGpIM3iB3iaD5zE/RZ0kn9f8mQN9WlqXQvkas5tOtRjExfl8E7ABOTebK+seUPbOuSzEVXbuguO
7mFAbrxxuBF+vpJ/DDOqAzzHNhFTIagXs26C2WO+Vae/+dqx3dS8tjdDvS7MFz7R2BJz1E97HyfD
tHg5v2JMw3JaSZ/CiIGEnguFa3HbZm0EhYhtMAeXhahz+qBPbaMKlXXuQLuYCwXN+RT6f2Ww9hJj
WOo6hjOgVqjKHJpfS9E/FGP9MYgAdhy+PBQNXxMFMA29FqsWNOW9omNtLN2JbPphLDYp3EU3hVBr
NHbTd2ghG3qCzYAgiBii1QpycVUYe/04Pg3wmLsZZzX+umyitcilammptUA7TqTAb5P0OoCHxmVN
a2E7JonXLzjrxmkKRb0Ayu+vE1P1+/nWDQOkgzUtCXPDoQBcBE7Cbxa0w6EfTv8uU1ZsIH69tmcZ
4kCHbeZQVybwBYLTIY6nOzhS9HsmBmflam/Y3f+9lXyKBFUpDv37SsTEQwAw2hTQRSDujhWds807
75CMKdm5oSLbsZdv5wfOVNb/55n0qdcUhaM5HDonTvwyvEvHge6oFC4q35V9PaUc7qbugOqCjQW3
Ye0EOwjbn7K1lW0IHh2zRxsIRzJomMa+k21mqN8iZsp5Jecaako6ZM8jgwMVfjTeZnJXFlArlxWs
SSDqHtibdgDpQq6VHUzfoeXfoCpTq1gC2H1ZkOYHdCBg2caaVxKwqfXTsv80SYPNW3CwcRwIyTy9
L8ATQQJ+SKAL6qcXRtCp689dZHh+SewKoV9OzxTawJFwGuisJtbRS1f5zKYIOv3/Uy91k4o67/0u
9u3mpXfplRLTypHJuJK1PAzP+qHqBtTvMzoFMfI+u0mhgP2tLnD42FooC81QX668R27ZkAmHE274
WpCQObvzoXSa6i8uaP9IMp++LezdJpvm6uRgRlK8pPhvPdRsW1hebFrlfCu4uLAjLUvjMjv3dcjm
uG7+sv77BDFhGFNHKoe0euavdHKa96++RsvXXT1Z05IFM1y8h+ptRoVkL3qYVEU2gJGXvUrobn8A
uvE8CBk0y2uabGHwm17bZCx2jVRrsqKGz7C1BYd83dmBzKY4hDaPWjY0vDqpu5+fccOuo8NEw0wO
3AVJKG6t2t9XA1l21QAjVGusy31YpWtFX0PU6FjRpZNETn04x7kEVtcPafWaWFjKK6de0xhp6ylM
h6XvKj88ZvVrz557e5ev1UUMMWFrq8iBpFfKKts6Sq+AGwp4l7gQW6S5yoPjwu2VeTAgGVwdLTok
tFXCpdbRnZpd3ZXbdqx3ePzde/nRtvxXlrynuTxOXZwzwLThglPk28BfuZZ/PX6uDiRdgoG4kHKZ
Yg7J6oGnW5/G1BP7SxaZq+M0+4EQ7NBcxTlkFzPgS/NqxzyFh3eA/g+AqFYrHf1jg/1/yLuhtsvM
A19g3532QISOM8SgIJi+I9gqUWNgMGNsmezfGOw1/lZtAks42WJTtSb2BASSg8wziH3RLMuOc0hK
wTWjxCOxlXP+l8vm9EJeun9gmYX628zbcRPO5XhfJzmejgeYwtsxvPZ8+K2FooAQO5smGJlNsGI6
P4hfy1AxV0cb5S4vBw8aR3GW5vSVwYoNSlNgL2WboAjx0FEPHh63LbWroN5xCKQXbssSUuoDzPUg
lQ/xdMcbvp3/Mab1cvr/p42CsrTp+mFKjj0NbpIJXitlfcAKalc+9uu05Oq4VdJJNXh2Ehzrenzo
SH2bFfIHFMqenIb8PP8Jpi60vRbghKBzkgXPDuQ74fceDojN8LbMa5nVsJm7OqgNt4UCLiNTcKQQ
BOgGKC6F40nCCDy2WvFD6p+OoUWc4twFrxW1gkkzzYyWCduEYl1A4x+fFfZwZoGRRoGHlj4oXs+P
m6EDHYzmh6oNGmiYxovKtrldXcOKJUYMrYTw1xuFqwPSekV64ne+jG0XlFjawxi2qqeVx3HDnOvq
6G5mzScfFRLzmv+kkpBbnK66vS9l8DuVUHU8P0Smbk7//xQdo+IgR8JiOGYsEAfkgxe3mMRNDXDM
1gklXak1f70zuToCzRmtBH5YeF4quwdb2VFZHEhoR/n0Z61kbupBO3rQwm+ho8igLOI73dFpu+ek
lWQjcprsUnt+aVcp8KYh06KxtPKyHGEDemT2W6f+hiXdjONbhjP8+SkxrVrnv1MyNZaoRYa6fJY+
0QSOKmCW4gJFV4Li64svhLP/23xp49mKNzPOH13xlPlg8s/Ii93yjc38Km9zmEJOZQFVhfHx/PeY
OtROJSIfvEzWc3DEQzqHfmmprsc0yaeotFzrarZ5eYBtkxeJkH70DUSWzndrGEYdMV3Aucd33Aw7
6ZxsJ1TUs3LZWW66cgoyrDcdMK2q3KoUCq9o3t07DjThFfzLS4dv0N8rXGHWPOoNWUbHT3thipJu
YAfHrvN2oco/2NBcVmJxdex0YcNjCFqKwVGmyaFdyF3deit1b9PPPk3Lp8SygC+Q9RCDjslgtZuc
DX/hXvl+2dRqsW5ZkoztPIZHWM6906Z+9pb2noTi+Xzzpu1QB1/mWSfGZIE8AMwjBNw61cmM1Zbb
0fLYtfB7sgm9HFatWZpcAUnWPdYI2pW6lCG76NgxQQtGUmH5R8bhY1jCWrW8yej7YK1R4UwdaPEP
X1tQa6YqOcL8j0ezHF9Y6ePcziHs4K9VaU3RocV8SArRVSchG97DqNSBw5yfSm/Ttgxymnl3UpCs
Vl6bDXGuo8gKlwQB3AgnaDE9N+qGJ/dzcX9+IZiaPlW6Pq3hvmr7iecWyPypEhEkEaosCkG9eWJe
RtcIBYahoqf/f+oE3o9jArVngLPblO0pLMj2SZ4Wz21VL8e6m8urIE/VhYOlbfe5DMCnG04KSdD2
B1Q3UljgVfFx2XhpMQ8P+TDrU7Q+Lc2GQErI9t4mfy3jmmZDi3qVoEhLiY0zxMSqgxNOYsdtbz70
zjTuL/sAbWt3uqzxQ4vxuIYdFbyXy+QRle7hZMnrr8yAIS9SbXfPXBhDz6dHr7Gc7F3FnW7TWVA5
uewDtODOmcAIuTaPuwqGxZIF0ILN2TuHI+BKD4b0oaswJjghCNqFS+z56p3M7DFoGIefuPWQt+Sy
HKhj+oZl8P18wUNyIz14WC+b1Cbbgnsbkq9R4w2cCGzU/w27bITBXZ8yDyAV4V2THv7HWdCnP5q8
zX41UyIerZ7Qo+phDSfLPthB8gZ4KFAEId+MHSJu/QS2NvawvCYcjA5OS9isz1JedjnS31gmq+xh
EOc2see+BMlT0t1LtlIINGQcXVe7agkcrlIcxvmYvkPhilzDwjvcVC3rtrmVisfSWlU0M/WlJZym
7+CGjIN47NoPSsJjrAVkQ8KPLHgHr2RlTRpiSheNtCyVVh5IDTFdrt1RRnDOuuwQqSt2c8ezWJCf
6H1C7NiEHczKt5KtEVINKU3HHLpTSoYyxd4F6+qod16n8hoH/gt/u5ZppjApOMgPIj6Jds0RzB7n
zQCBqNsFKiIrR6VTtHxRxNJhg6DO0sYWFDXlxQmBv0GVFAa7N6xPgaJ05a+8T5II9rnX59ObIfno
0EHi0rBjHbBwnXVcBAy08xe3nLbWGO7Od2CYEB06SGGfSdxT7ZcDmjiiUuU2UQhHwfOtG9apjhik
3GtFuOQ4T+TkOwgrTuQX1trru+GapQtHjijSFKElcd+BB+PGbtmwEYoN9zYIkv2WFa28tUJQLeqB
DzCGrJe1AphhzPR3Wl+UcHILIDs3OjQKgIVlMt3KJFwZNEMG0R9qU9pmirV4xJJgCxSRF8DIcLKd
eR8KL72G3L26I3bXTyvdmb5GS1gQJHWEl+P87aatggnOHN47zjjdFz6RK+nKsIp16GXGKUwi8yA4
ElzBt0M1wauFlouFj2MVUBlZSVYuqaY1cfrIT2fL3LXhNrxAyjBh4l0kPpyHGV+iZq5v0tCHdpwL
J9BAPngUD8/n17hh/HSt+HaCOGMuMrwCwwo+Y/lmCaeoqC+sV+m4TNoNOMJCQvEI+9SowoPyCOpa
TWDavrbeDCnNc/47ZuMAEWsGBEhcVs7ynU5t/gi+hw3H3x5AVmtofjqNdfLzWfga4cqUF7RTW+Yn
okgzEQDiq+5DNlwFYtydnw7TCtAuYkC0D2Tq8f4TZMsLxyvBtp27O5Hl+zQFtW0Cf0U16rl0yt/n
OzTMvw7OnKHpGzCJvbj24XReZ/5+ysm1XTRsZYEZ8oEOyyR8LJK2KZu4KX+kw6uVAKrP+ijF/Tyw
25XAMShFuDoe02YLcWouA1yMO7mdhJSbvFBykyVzvYekQHbwbPi0Fo6VPk5N1uDo4eU3KT+xIoE8
u4KJWvVNpk61gSO02Ez2IgCJ9MLIprS56eE9tavw5nuYIBm9kQrAHyhZiffzc2AaIi2HTf0CeUAf
5fwUWz4UuinKCE34PPEhgsn74XwnhpWloz0rvHn0pFMibj0b7qw2vI+rre9euWWzL2BbrCCtqMjT
+c5Mq+oUOZ8SGVcynRlX9LgAhAt3aUtCZqOjdwDT5NvzXRji3nX/20XNk7qyYfsD4+MjHX+PA3xu
Mwnb4ZceVhdWfmF8aOklAzARfCVIzDP5PLLbCW+l1vfzX2CaES2NjH4xjvBO7WMYfxXPijG6C63S
37d+GKVLIeG9y8ejLCQ7wBmerNwmTL1qGWYY2o4pPEnFA/0GO+MoaLNb373PJniCLWrbdO2uX6OS
GfrSEaOt7wawTkuXuAv7q45IuENah7qxbxpgqDg84GfV76xyrVpi2Kh1FGm10HZ0Fd6M/sfZdSzH
rSvRL2IVAgESW5KTNQqWLFnasBwZwQjGr39nvPLlEzVVqrorX5scIjQa3SewLvfDBDxLU/qD/V2w
Kxt1ZVkvlUKjXCXDOHXTqTRfpuFuSgpPiCuX6LVnL4JAbatWZt3YnxLQBg7ghpb3SojJz2HZ+f3j
Bbdybi3RpNztE/wXwwggrm4zW3ylqfX08aPXfv1iw6tapRqkcjRBpPQiIHxgSOJl5NqJuxIh/4b9
f+IJbdBPbRIL+oEmaY4xS6GUW2Jwaqsv/QIXvQ1L2/Txc9+y2PLcDYdCGy2PLHH2HS9+0Dm/zcrp
4ePH/y0dvXMJ++v2+M/HtFXnOE6GCiIYHeI1J/Bw460lHzI9JL5TRWmQonJ2J2B1CLBcFQbR7NzN
PYl8Z5xHJDai3yiZ0B3sZwXk0i3L60eGkm0vsoB2SXTHG1N973WI/wHn9I1IGu6HLkveSunah1lm
zTYVcjipsiz8lllWoBtmvLTPIj+cCcQF5oQdZZEL3ypLCV2kzN1EbdM+DCrCxTqpqqO0YviyQ+je
d6YGZ3o3xzv8DfWVWzHqBcTIfQMJnBg7xBQbO7ZbL4awS+1VTRfDAZ6Ps6fc8t7mzUOup58Qmh/e
ipCMvyo4OQ3eZKd8A8g5hZdEBdNyu20+mfOyRQikDgAGIZPiWM/S9RrLPheF1pu0Sq8lPSvbYSnS
CWUSMaS0gfRz9jLYwqvcb+10rRa2shn+4nz+WT/KSDSZCsjjUlrc8NH9omf3zWqsTavcN00rcSVz
WxGw5n/hIv+8qGOipu2MZHTkNNwmqt/qPNmVkfiWZWnrSdU/tXl3Tt3hTgzNIc/G+ziEcfHH+2Ql
Wi0Rg31vQ9JTM5hzQD8G4AM/DZsrsXbt0YuTl8PTrXQUDnXu/BwJPN6fP/7Ja9O+WFhxVKoGKdYE
AKfyEjB3KmCe4vyatOzKz17CgaemqBSD2gQQu9Mz5MW/zuKa1ezaoxflVV2MFLJ7lTyasn3CHB6F
iu8/HpS1R1+W8T+raFIMOj0X9++or0Po0ZVwYWLmykyujPhSq3NQuunmGZKpco6O3UT2shde3Nuf
W4NLDGZVu5hFTSFFDNfRO2iCjmB6hXT+8fHQrP36y5D9MzR1Fs55xm2UYtI3B5djkHa8i3rIx09f
G/hFhhwlnZBNbzvHcNL6THUyHzLgVLYfP33tt7P//nbqlNGgCawQw8r8sCoaHlsmrIB3ot587g2L
XdqyEZLWFSwphpZvVKECl6Nt30WQevzcCxbbtWminsLVZIYYnPTaYvbi2MB781ox+v3xZ0vcpeOi
JYCeMztZbm22LZcGDlVTcqXZ+X6yy5a4SplhJ5nKosi4LH9OuW9wZLuSe056ZXWu/f7Fxi01hQuM
QjRLoF83EIjL5Bm9JvL9/vWNLeGUKEPPtLZNidYdK7fRRNttCbnHI7H78dfYWTBmmJzkAMSw8+vj
2X7/MsKWspglnNnYnKQSoW2+42N6S0b9pGtwkIlrb7rK9mhfx77Ipit1w/fPabZEGk5uWDt4l32s
+QOAc35VyE1YvjXT95Jcc0Z+fxcytdjjVUxTOAFL+9iV1Rb8mJsGGG45XYPXrn3CcpOjhlvlEhSx
eiDf25z/mKDcB7Xf3ucJ+H92kVzZimtrbbHXK02HOBYXAlTa3ZVJf3Zn50q+vTbvy11eoihs2hRN
iBRauXD8IG7Q9q/wroDW0yGOzzy99hUre3IJYBziKZ2jtr2gkSevjPnWTd94ZPwyFcHHi3hlvpcY
RpB/nbQJ6+okIw2bxWFvTzWM7ccrQX0l5WNLGKNOkjEtiAIUfK6te5GDU+9BsKrcybiLdtiXxdb0
DdIDbN0d0dDQGFs33Ja9a/0sVdtd6aauDeTlz/85GJUrYlguj1CbIixo9XMX/6Ju6ofhNTfqtRdc
xvffF3DZQL3MNIjNYvSAVDjKTjxZExNQyL2GpFvZPf+n+wr9H5LlYji5ycyijTMY89S2afOsqWpv
xjFudsoUevfx0nh3C0nyfwpdI0Q0Sem2p0y0Pa6FEucZzfYfP/zd8cLDLy/9Z7xgXc7TeuLsWIcv
7vDFQfrfksck+8wexeMXYawv29nFud6eomFCF6cOT3PW3DBSPdJUHauoglCADFED/9Q+wgsXga3n
oTUJpFynWPyuTelN8Wm4Rgh+d4/i2YtYxvupq5JuxkQARt8D0x/TNzNco3O8u6jw9EU4g87FWMoy
bGD5pwOV3QEmeRG3g2H7D9sJr4SZleleIjqmdgzNWEDOP27GHS3nt0mD2ghBvJ9hflX3ZWXBLiEd
ZcmIsXsAZydhHR0Zn211zXhlZQqWkAloBirjJGF9GtnNYD1X4abq3j7eCWu/ehGaCjuGDjq4uqc4
vqfyW2F9+fi5zl/l2P+rC0myBC+AK6XnzGggffOEut5IjHoss3roAe5l9X1nAP6dmSx3+JuEevM4
Wd5kWBd6NWXRSSeGvbqk5t3ZTnsJF29SZe1eq6otPHSPCvhNQazxFxGyHj2Jcgv+CRO3JSUi94go
pmObwDcaGkJNsc/K1JxaAR1eB1xBaKuCW6Vnwx+plcDhYRjgig1zd2tXKcADhZ67g1t35BYC0fZh
0GHklXbRbicJ6ZWU8l1eN+IBorkJ1DfZ+MKJUNsJslO3jUrNUwbDhW9AnkS5X4lK5XtHR4OfSVEG
DeySXpw0G4KW0BoWo/xO2vEXlAdGH1ftL4gcud8nHOUPJ443+ExrO1YKWlDl4Hp1WE7BTJsQNAkQ
NstRF5CM1+22hiugN/X55NUxn3duxsgWLFJ7O1tCe5aw4o0utArgyeHuLafaFlN+jLs8/5K43W9o
4kNOPJpujcWRP04IuKOkF4+tAvWe9NkaRtTukqb2h8ZqdyyP35RkUE9S3beEhu4h0+HoI+fRYFrC
tJnDqsTPa/lIc3ijXOhgIi7Hm4Y5Z1FnjQ/Wf+c5nRttq5Ae+omWQc8bvYkN+eoW5A1y3INXTJ3e
obK4G5gdA1GAD0yI62w02sVeDNf6LWvrp3SMfnVV9kc15Q0T8omktNi5UEvr+uirHqadRjsd4kvI
87g9cp+55iYNhYQUU0MCM176d2m4nU1VHNM8l60Ha675CSpiWBUivCkuUmI0roNS6Y3qQbIAJ/KJ
pXKD+1CgYutgJeqXYMmDLuz+QjpuvSiJrKADa8abhesrAqvgXlQRjuJ4O4TVXkdO6McFP5opBTJG
DfdmcvVuyIvHera7W9Z3nactNfrQZ3tVaZnuXafcCT4fLZLCtTKLIFzr5NO2Q1kyj9Tb4GRnnpVg
pLX5NxzCJ1vJN8hovkY5DODqGfJrJYdZoWPaIugqiCGFLL/VI33J3PCZwK3DCLDAXN5uUhXupN0O
kIBx463Ii9nnuosCHPQycBgc10xSbxNqhYEFnSVPMlyi5JCyQPT8e3ZhjGnxKgYOx5o4+oEuxl2F
8q7Xp83ZmPIGNNAzKqmXboP0NGRaqmI89T3/0ibqNOf899jkP5gbRQde1ZWXS/PFrclNbqd3zM5/
gbPzKhS5wRgeS2VXvhPbAswdPh+6sHtUWc+9MYKpMdxbbkRVfpelc8tnGQVlUv5MB5fuHRu8d9dV
xV7zBo7jefiCQjIQtjNrPMKM42dOUaLYZb8mBTumkCr2eM5dD7ZdSLIrZ88Ssgk7YTZWxH4QLR+b
bNzFUKxtO3mLW81NmIbFT90PZCMrDRA1H342SVFtU9BpvJSQcxpZOO5i4K7YyPEuSiT6Ve6TLqwm
KJL0tcqxkMpEMG8OGx4kpq1hpegEqudvMR2eVFftwnbchql7SoiT+64r1IZ31nDI7TLZqC5LsbJN
iRIGWsiRFpvEHXzcHICGd19a2ypftFVwTzUihMON+ipmNWPnhun3DiBEP58Z2fV9ithaYnVnWZlB
fBfFdA4etY/r8wYiwYAhDrnHcGvDioBQswqj587uIm8u5O++YfegSMMhKdTRpoV8rycieTc5MDSw
Mv1S6fYMknHszSyO/GpwvorY/olrehHoUDGfR46zpaiZ+pOj7GDocxhLDAcRN/1mhh+gb0uxp3P1
ZKyy8SE4oe7huDFthojcpdPwneisCBQsOjyTVTCkmGcroKFzNLa+Qwh8dNIUEguiLT0xoEqCcI+j
Kco3mc46z4Jvh5+l03msxsorWivz+KxKL+/NN8tqnklaf8lkd1+x2fIKVTU+xIpTH9zCCCWL+kl2
tdgRh/8EQe85ci6GXxEk+lnigp1u3gBJCeDwZAdCVNRrGvfR8GbbtF1zSuL2htvdeZyiL1lR3rgK
vSfICk8BgDuvdje+FBAfDIaKH2vhdr4y9HUmLIfeMP4i7mZPU6jeinp4Cx1zsEPUbo3FACRL2GsS
WtVunIa3OaLVJhzSdjOatj9wtOinFragRe1Hc7/hsj02pAUWfCKQ+4PEr1cKeVfCOwWIqNqX8RR7
Vq3ujMbjicgO1dy4PoHlQDBxS+NozjcA4zheEhXDxh3H366qqg1DauzNZAR2zo2OcK18g6P64HVj
8gcHTgEHgwF6YKhdpKon/qhqHXluWonzVHVh0Bo7gl4zm3fQ9QLp3/UFlMMtHLY+2r53lpXJreOK
zItYt53D7I8AsKHpJh0UtbNHxSSBKKTyw6I9CU6eJPBpSDvYEQfDTdE0tqd5+W2a53gLRm/m96FT
bGQjyj2ZrNyHi5u1ASi73sW6SH3LApvVjDjDy6Yw/mxZP0xO+g0UubWvR3RJgE6s4GYzogkVm2rL
BXkoIk4CXTaOB8Xqh7C4cGlJEyAhinbo0XGsa6DjcFAnb1BzxrnVDGPAjXjMjWbeKPWI12WXhZHP
2e04mO4enHf7ZBmMPji72V0KwR4cU+0+TdvbuRljLItkfBr76QyOdOxpFFGDuWN/TBt+saMOMohJ
dSZDeVfPuvS60hwEIFQ4YGGRAK71j4LL8cAgqHDG/6dYC9zxQRWQSIimdmOFSRY0lOJsZuAEq8Fm
D+CLpndpRbMNG0joV7IsX7pG/z3AoqDuj0NZedrOg8JK9E1swWTYTDHDfvhamz9ag/JcQ0m4MDNM
8qp9L9OHrhQecVrqRQ00KoYs2sHaBIc5L9+yDhR/VWNKDQvmrH2AqcdTK3I/i0bfhOZX53Ivycbb
oqqB2B93rDHU012NXroDa+bO3CZZEpg53ogqfYqamwEpak6GHbEK6c9wCKlcvito6dcVhRR1sc9n
uoPyzz0HhBgSiZsKQJ0JIJwQTSvKhpvcNLvUNh7hoQ8l4G+2qW4ADXjLOHooZp5AqUOvlzkgjxPE
XBxXsd9Ia6ecGV5mfXRm0JKALrefW81LMaRbcDP2SFAC+GHeo9gG4Om4QSPzNRnkg3Z/AgThOTS5
zycLPdWKAG6Rnfuou5lRwgYcOfNFJx/KNENvE8cyTIBxj5Nfu46pjSAykOncH/I8CXAzPWeVCiaL
v9EUv8pKWo4s83ccpYUvCqSojJySpAK6Vh0L2gY1x+mVGvLWINfVOJpatkkqZoIOYuwskdso0Xu7
DuvARivYE3UPueXpaGUXLks4P8UQRx5AcbC74mSQXAnOH1LQ5jzhljiR0GUNLQjpZzaO3z4p93b/
IpoX1pMbu48D1KTUxuQ58dBYgyleHub1sRQUtZxawFunzrdVrZzArdlh7CqxkzVxd13b0p1qrZuu
yOI/YeTCzlby/Fj2cHxC4//cpU60FbSbt33Y7yVjCBN9vW/ysA3iubcjL+qHzA+pRTe4WLabosoh
ptBv+xQYVDShv2dqOPRtbXtJ6p5nsMoHWEN53GDkTE+PHeJ9FRHuwSDvFfYkThBq9p3npU+npAlg
eg9BL5vXCDcYMAYfmS2040vV+w0Mxg/CiZKHgUyo/XGd+7ERDg51BOGa282GtSWoL7GxvaoqkVZV
dvTqlkP7VPPJ8aWIgFhsKvO9sIrsjhDm/sC6LA+Vi09ClSw6xJ1GRTkr0hu4rJKbBGSUXaTcFiF1
rrmXxYYnfjtW0YOKkdFCz6PdihQGbV4jq4jvqXDEJo6yBvc0OH8kHi9EFR66sa2+ZxWM7jzWFult
S6di29UsF6B70+Qmy8ls7jMD3aHNQMDHvlLrWbnhLiGBE4Q0q7E0zkFB9X5DC7e9FZTrK+1AeimD
vHPNXQICI/R1Gnsy8amquj2q/14OraFJy8BwZBepc5tqtcunQx79iZi58k2rb72UU/4pYE2myVDL
QJmnQOLIZnnAZQ8JZOhpJz9GBEoHVYtrEG6Zzp1ri2sfu1KtWQo5Au+QNWWWxafRKZQFK76YhvuU
TZRgL1r1C3p0dTBoTZIgS+YmxeaU9msEJaNfUQvbNH8AdbHfJ8QajqWh1iufot5soGU33LrJOP78
uPiwVi9Z1N9gE01IeuFIpy28JugIHMgko9+OZvaVitK7/R4UNxYFNyhdOAnoQe6xj5OvQzQdxpLd
t3WXe53L9iWKBrZ2rzSFVxbwkuUwtWCb2jZKNG3zDMrBcE0wc22UFqU35xIySEnVcZj0prVaOIz+
1tVnukWSLKkM8TiKblCyPhVQMKugxiXvLfjL6Cdhf4o+jFdc5uafPTDPra1GC8aWYZvezKF5cYn1
7eMF9H7jAM9e7K/OkpnV9F19MthSG7D8Mj8O9Ff5iusvBNgDOV3BL65MwhKNP5V9ObUxU0f4UORe
hMMECoznnM9XtsJK6XOphiyEFtOQOeqY1nAo6ZMgquqAOwRX+cePx2olJiwh91xFTgb7RvuoKG6r
Mq/fZt0/lRBvGEK4XU4w2vA/ftO7Y+VAT+i/Ex5B0Z2aitYARMo/VZP9pLE5NnOhPvn8xaYGjBRG
x1nDTjEUZLze6bHlkGZuCsizXtkW7+5lfMKimG7H08jyHLLarhqmrxClSPa55Kz2Ph6htccvtvQF
SoVru+SnOlLlrdvJERG3s6+cOivjv9Q0SOwUuQCT8Eicpn1cTM7WWM4R3JHPkZHZUtWgtLjdmmpi
aF5YKNq4v3RuMs8oqrb4qNQHAvdzHbmlrIHpdcySDvJHzEp9G8XBFIWOXL5offh4Jt7dFQ5bahtk
bYiIJMqLBhF1HqxxaO7B5koO0A4IjYfGZIhaLC6Un3vbZcb+CYV1nrhT0cX8RDR9q0R9Y9BNYWaQ
fl3WP2ohsysLbG0JXBbePy+iAGWyTgh+0kN6VI772xX1L+KoK0Ita49f7PDGLupiyloYg1j8zkhn
42qQ65qcV7uPB2rtBYstXoFphEJRbJ9agvsoar4hr33SXwMY/IWC/182iGlf7O+KNbSAiSxEqH3b
d5+Hs8BkfzXePfykNpnf7NmrQQv6kWx1gNLxa/eCMtwP8gVALCdwDrmfX4lla+tvEQm6xJpHENPE
Kc7fShRtUQ7fxcVPquJtyX98ajCX2geuAJI4TR0ooQ9sD7MrVBfqFAbu6evnnr844GHwDZUy3cMA
qLhjkvtWO3mV/ZmsymFL4YOpr6gF0huEq+EGd3BQvH+SdAo/iZ1YulhFymkUhebIaYhm93mCGTrK
N7iyulOeBw3vis3HY7Qyz8s2edpSJgj8M5CRC9AdElinJeS+ZCj8WOVY+FlpXclUVs6WZc+8Lqi2
oPHNT1MqfjVEHiCtc2VXrj16se07GcEvI4SrpZ1xVNgb1DH6Orp2abk85Z09uWyO540mYQzFjJOA
jPshq8280ZkGO6Xg6R4XBXmIjOz2WarZucwrGjg8bffMrXrY0HX8a0SB1v14ttY+dBEehJuSGVW6
/jSmQzBAvj9WUfC5Ry82PGurPsldiF827nirIYIKc9jPrbFl+3zOAYlXTtoDuiyD2EFJcRp2rmP5
qfvHSX9+/PtXIvOyfe66MoM7AF5Soidjha+N/mMgLfjxw1d2ybKBLsds1oULF6teIGuJnb7cgrGf
7eqJ6rdpJNmO4fp5baO8m3M76Dr+95AEaqpiaZzYp0zBHQ05XnwAhpeh92nN+ygeQx89FFTzWtCH
yhZMJRGmz2FGUQhu+uwhFJeqbX+xdJGq8PBng1en4C2AHz4992ldHCLRkEMTll2gOm02LnfKzWQb
d1uhleEJqeHu50BGC11e1Iek9QzRT3Jo3eJ2aA0/JDV51Q55S6uJbB07vJlpggWTZWQP1uHvOapm
X6v6GY3v2oOqagQSfQheHauGYOzlNYmAlVlZEngKuyYO5BvNiTl9hVxSHwpOc7+zQqBw4ZJuFQ8f
T//KtltKw3fSDFGbQTBfuT+083UQV0Cr75dhHLA8/jvTcdrmUMtx9Ikqh28Zj+jZtI76UpUwi3Bw
b9AbNMDyzOt69KtS0rZoZoXoB0dj10RXFvfK1y31J5iuwqFvsfOLS187nQeUatUnh26J4rBKA1or
tEZOkaw6f+4r4K+trn/8eGL+ci/eic1LCYqhJEM8VDAaJTlYPHbhGiANLbf1uQXzzC4mrQ/OuPoS
SxLdm4vKa2QSKyCyMl/dsbf8NqPll49/zPvISrr81DSkJaF8gDDJTLqg6yK0GaeEbaNayVNkN0XA
k6x5cic4AHsJTEF/fea9bFlLqqQNgfwGFhp5GA5epp2NE/YHYXEc3vlN1aMyA6C78Ji2tx+/cS3W
Lo4h2HXAiiGE7KKKXAv7XqubLg+jjbCS8XOZ/FIroyxDKhp18QUZW3jiEdwTLecXzFWvTNbKol/W
l6wQ9KaWw0Aqj3tcRmfjbKuRiCsB45JhvrMsl6WlIi9i3TQzpH0Hp90NaflijDor1UNoOIaU/NT+
lkP14+PZWDkulrWmwmSpCWXSn/ou3zTluZ9I0DS/FH/53PMXx1HZxAWwSJl9gmkVcA/CZ1XhZUZt
zfxJyV22LDONcQ3TcGN3ECPNjD+I2TyUOtZfMtOzcyoVXNFFOkVnN+fOTmvH3SYyyaAy19bn2srR
Q0/Qrb9yb1hbG5c//+eSCmW5XqKYDFXRid/lWXcz9OWVs33lyFoKQCjuQgEk0fo0uwliUVT1G5tk
sCoGGHYPWV9ghx0XN7yPZ25lny7FIKbGySttSAFYLxS1US0gVoh23Hglr1uLvvYiDhigMzpIyNqn
ydR3jmV9r/PhG1rXPfqjmKsudL1M0m8OVQdACLah0o9qhMXwhQ378Reurf1F1upkDGAejR5rkbVo
YN+CyxgQtY+vzdfKCC6bPxUsNEeHjs4phJ1iW8o9hCGB5vicdRNbNn8g7FyHJnTRgLdjUHl+R/kb
qO5XxmYlCP2/CIQYW2jl41yArEPXQp+lcnw7faMU2Ad4wTnXqIlrg7QIEIVi0Dnnlo1it/HiogbE
oPcacZV4ecmG3ommS62GCed5q3I0yCed9b6iMbSAbFUGJfAJcAFyQXEbMwMIoAX3FliR9fe5dMVN
VAFHIIFY2jQUu/jKqL4fHKDZ9N/gQCGiKcFjak4mmn43dv1HFdn248W8kkAsvxOYNWa6cASbQU3x
vk7iW9kC5OfoO97JvZ7JU9g3x8TAEvLjF659yyLQIYVJoF2t1NG25+zL3ADXmUIXI/jM09lfq9J/
wmicghJX9FA8RCfzRwO/EzARnSt18JU4yheJ8wQOtEMirG03arwueaik9nqmfVcLr4VsycdfsLaw
2X/n2sqKEG4Nhp4AewK2COCKYfBy63N+NowvwmeoVCuAO5anDtiDEfuG8NirzZXc+P3JZXwRGs3Q
s0noyZysqngr+/gmk+21Hb8y/Esli1bBwHIs8MslMFGUgjAAjKO4XPbKR5I2V86XleFfClh0iJck
gY7RiRaJxu3HiO2M7rgPw4ZryPgVsVy21LAwNkyZuk5Xp7ys+19NWdpbU5l5X3XD79mq4WdgAfxW
AzhByN3QwlsDbXJg86584soksUU00aIP5znszQnQ0Dep4h/QQriyRS6PeCdqssXitfsQhEXA2WA4
AutPCv0JYM0MbCxpfOUNfyfivVcsFvBYV2MOCIc4VQF/hEKCr4/tV+eHOlWHdiPuJ9/eZJv8MXlw
X8mjOgO4cpPu84f8rXiTbGNdiTNri3Gx0BUkjqSLYsYJMm4b6uTPwLkhSa2txGdjeHAypT8XD5aq
lllJTQ8AdXdy5oHsYUPpwiE0Y9uprJ37T4WcpRwdG9xS24BjnuaI2ZscMsobpXV2D25As/vcKy7j
+E9crsxoZjkYbKvYviPptJV5jOrlNfnTv72Kd1bF0iWs6FRvaQLCjzXWt0KwfPBBmaMxpC5cftCG
WQ8mkt0f2UD2w4MldnvG9RUQsLBybnKgP3cwDk43bpdNfkRNtoNyBBDhJo3PFwT1tmpifizUFG5p
hX4rUMq4cxtm61czpzq4IGp83tTjHYmLzq87Y06aJsNujqYqsMpuzrwMnAA/Ya4MwlJXG2n64uAK
4K1MmUOWp4airQ2vwXuXxOlzljX8VAxTdJcAunRwE0kDCv+mo3H7+SsgUymgngxkgFDUnmug7eNO
TXaQcVScs9QN97mwO5+QLDuUHLkxU4l4zuoE2HdniDZ5qutip5rWAmxpGgevbLspB9BKOS921xAX
13jdpYfRuI6BQWxXu56JS+XRhDzTkX+yNbcU6dA5hALnUjagwZDfVQ5nQldPt8SQnx8vu5VQt9Tp
QK4G6CKN2xNgI4WPRrOCjRyLDx8/fSUI/L2i/LOoCwpWC5lcenI4ObaZ/CJp/BNekd+GIbrDn1/Z
nn9Pz/cW9yKqNuxirqRndhpxzoEVURn7pcTLf4/cnfd1N/PbcSr6OwG3NT+s658z404Q2S15sJLZ
DtrCsN8Av9XoRpXisYlTyN1wp3+qiCUDe0jGc0MGaNsVGfmtWOdgkSB1b0lKDl0DzKo1ObNfhuih
+obNaAG0k+i3cxRlLx+P5FpUJ4v4APsGQC5qDKWJmjLA64pLXTn+0uXt7NuslLbfGLcOEqsu71Og
/W5aOSS3rsrHs8jsGeB8CPVR1kGaKI5gK524+g3/YgDVJc19Us01sN9tCQSn61IfWHXzltnlsLXm
tNjA9qSPPXuiwu+QsGyIqYcrGdH7+QRd9hvbKYLQs0CwmMUXLQagSZ9nQDY/Hrb3lzeVi2Yj54XF
+DDWpzxnkW857QMwXldW3d89+P+rji6bjRFRUVmrGiUYR7qHNhH6GyVFeufSpD2KdJ6+0ka+TqpJ
TnU99dqjQA3eFnHcnPNMOQ/pOLH9BBMmr4Fu65Vf9f5wsr9F7X+2HJTT0PcyOKpg4nQ3E/VoXawq
4msQufcHlP3N2P55fClQAxQpZSdlYr2Vzlzv0pKoK3etlexoKR4zjKTu+zCkJ1REFEPzow6q8TUe
rzkMrj1/sRxcd2SROysMzgAZPjCZfuP8+la14heBuuRnlhxwOf89yJMqLzSNu/bUt/3PnrVnEbr7
jx+9Ek6XSi+sYFE0m2k4UZy7GxVB3k3USfkUpuPPqQS/0qusvL8Su1cW0tJ3L9VClBWHWVBTqVuI
c9le3YtnKZJr99y1yeD/Hai8hGwG7XFbHBP7rpnc29TJfmtqF2hwyStFw7WPWBwMri1RYilrehmx
5NB1gz16s1TsW8u7a45Qa7OyyLd5EUG89bJ+mJiHk0wb99hOGWwQUvTUWm1PnuxKcqVUuVI+Wtrx
pTRhE2sSnKhzI7cGcnlbSATEQT9MdGOY7p7cCB4AMyfzlXbY+0NIlwox2DIWdKgQn2N3DuLROfQg
udfUubKm3/8gupSIKdwqT0XTodgmp3vbGLpJmz7IkDB4YeL8rGmy661rjPqVWs7Sia8YRNpEGYeo
u2mI14clCCnghmgRnTNK/kfYmSxJiqtL+IlkJmbYMsSQMWRkZeS4wWpEAiEEAgn09NfjLo8ds7Nr
a+uuyowA6R/cP/+K8KzkGX04U7L/lSH1359y7z8ZMgnh4Zapx7xlFgaz62npyi6NosobYGbO8BL8
r3V4EP5/mMx/uZH+Ex8jnYkC5RRgQV7MKrF5zfsIiOxRRn73sP1tyNDtxCnubPM1c+g41Zb0X4ZM
WVXDlDDlYDHhxkei7106DgdZ72D7ityyfiNjsj3CLjg9g9gkFGITJu85cvF6dha2qobUBHlf/XYR
kBUckjXqd4Z29T1gZtlDTc/3PUIwStMMYIi7Pr3H2dDs2nRS5zpCvGQKo3EV+szmiSfSK0wc63FL
KDyL1C4KJXVfe0WLhe8F4224KVd47Xi3bTe1zXqCHymbx4KFoffEwsk+GZiPDibVoPb3o++u4Zaa
ax1IA8ta471jbDQcDSzsPxbPjmkx2gZ4JdcLA5V/Vx9G4SW3ns3LQXWireAQ9z7noFZ7WGURMRZC
6OEGnf2IViCrihr83bVAJi1pKq4BJwVAnOdtgIV9WLMH/ciOpaexQRgypo5oGdLSZv72VgML+cbw
Ue+7euY/OPxUXQ5ntV+qMBhevBBww94mpZDDK96Ev8IPm72k0/uDqHMVkTj504TiDRPJfEXmWiXg
3r1alw5lrWXBa3YcGnZcGOhLwpijXLh6Q7G4VUwtCNYOg6CAO7ouhejcLhnJL9IRUmVuGKslGu4B
wWmPWNwfLksq0Dr8nKhh3gH8+TfS0z+E2bhXgFi6A/5KB4cCpfkCu+A+bf0LWZefUS3SYlHm1Xfp
aVjDN5p1DlbFGK5xmJFB7ZGwEKuL5gH4vmKfpPpl5RsmVtg75SLDgqTrxbeCGaOoJ4DmG7piXx2o
ZN9l+mqSDEBYRfUBRin2sAQgS93oYSlAf/Q/NrlGTwZ1f6GFX0wbNWiqI1n43srzhHfJ3Rs2iDVE
9ry2NPoOEgULvRNzWXeZOI0PMB4SlcnjcwIgOBN9IU0W74WYbMGSYJbwazLTQuA9L7pcCUS/j/ob
5XEkzS7dBvZk19rbSyBxjuPD4Ro+zIQII1wPtHF+WTMgl3Q9CqR8dOOhWVX/ROUwHQOcf9Ua1igS
YaN4R2q52fJ588le68nm0xD4h7rmNUymaoCaZBj1D5zUadn3fXaKpEirYPLFpUu5uaUy+zSPxE7S
wdHqQZGy8QBc1S4o4UO7e2NXEa9DlJr3tq6wK9mu+zcAXHwPRiAekB6EAjKI/22DfCK6/k6Bl0BY
aIwmyMBl9Yhl7YJm16CaGpAU++w7eYdyYkEup9gvwyYPYUDxMyZ1Baf0gSr5hbX7RZug3Fi9F2y8
ym07McBM4zEFF6L5AQfYzzXmrzPNbh3boK2z20GxEGOGbXWVCbZDMGl2RbDIZauHnaIKxuC1WqV+
9ZIEFrnm0y5mz11SgibHsP+QT4rC1bppep5r77Cuwznk4oRgyuMSRMdJSVi5YN6bou6jaVY08n5c
1A1aI8LID9EQWHf9Y1q7H14wPydz/B746W4BNEn03gtl204m7T9ryAsP1gPhwXOYkNcBLtTCo/XF
6ORGXL2rvea2eLBX2oS1+eSxS58GT52Qh6EZdvXawNFa7ye3aTSgtcrBqpwPSYykAlX/aR94cq97
43N67Zy44fmunMX/MvhHZ/idKwxCWxxWeRxBX7BRPNx9vevNeF2E/ydK9In3CSynlu022sXAd0ys
SBJd5y2soRiTbE05d1lJN/tL0fVMwvUyyOkJIC1AL4Aqx2dwh43/op3HAXlPbivu5t71HyTEtFx2
00e8kbc+Ip+eUhdQMfDMBZBmRd+1ktc2wrATgqa/MPa9tqt3V75A3k2I5zaZ00oN0w0Sy48m2nYk
i86wodNKN94XFqVZETzsuiOJEKmTlTzbDinRJ9kAYWHkj7RP9i2EDpgLxwe4po4oya4z5TffqQ/w
zXDPU/sbG2tZmHi8Ej6fGN0+hh6mWKXWm7D6BorPS7f+ZCnujHFMb1Z6O+bDqtqKs5PRteubcwx8
Q8PwW2w97fK0id/6cLxEIn0DFf+SIvkMJvm6AKcPcNgu/Mh8xOCCQ/AngcTSJv5VYrxXDmn0Ssfl
37rG9wYnB+/jrhjS+gvogzNIpXUeh/Z5CNMfGP9AcSRfrYS9s9XRvrXjiXvLMySVb4x4t2xMdy7D
M5zWn5hinF3fPccEKiRG5ScwuX+z2N1iKy+Bk8cRNzC2crIaQ7Wj+MnYAOwKbGfPtW8Oa0PhkeCX
DCFM2Hn5RcZTkFNqHzco/72Y8dmTEiJEI84+kzgmhqV+8kAoukZBMj/FERt3IQvMSQdu3MVNTYtl
Eq/Ypr7PHAS7dXVXDyHLOL3UCbCFEwvFh8m6MR95Npc+XL4RXp9Nd7KSv5SJg5cU1pADJG/+wTap
v9NI0jqsSXKFOVHkdWzgbxftu+eQLjp383bYOtvv2xlb4T7eWtwCiSpMkLiHMxY7g3q7KMdfow01
eSDp37jHk0cfXAlk2kOwl/jPNJhflW4OHhnBhxgRcS/aLdd2ekIE6GXN2hJI9ML284eJ1VMddmHu
VERzrLg51HnRHrwu5JRN+KCJaPesdS/ErK7gdH53VD5lVjxPfXMnQfCxbe19QTe3JXMVIm98lki2
CPqvSA6YLdn+c+vHm0vIGSQXvudGXQaHOKVhZk3ZZphUzl57iZqxapcEfsx42a8hP3auEw+q9cFq
ecii9G8yRiXOdX8X+GGXt6qDXpIy2D3QRyp3hOcNXmmv6ubY7v2W0iLr1mcYQTRCOxlQA/K0eg4f
ZhT8CGVSTYT8RbHXF/U2vqmOf2aNuzeBT54XGiV4vLY5R5j6LUz6QxOM5wycj3mcUPqlbXuGNsRV
EojyJ9RduNjbt85ut8khfEP0R7vyN81TWdDGu8Z4GJrV23FrHi/p+I3N8luCbGfniYMZyZeyqkTN
gjoQPRjILWp58pLxEIx6z5Q9Ac0AjEp8AXECqJpserK+Pfledoe5/MXQHiUHZQAaLD5H/Bv4QbBa
7EDfOA0Uxt92fGrlvIG9p+pvYYn9M6Vafqmp2S2ADwA3bXTpZ+TatdleRvEOOIxTPdqPFdbs3AKb
WrgEL+ckM0R4xskhaRYOZzTtj6kClTrL7GNULgOEGqQ4MbI2uoKmBGyFtABSUOWXra+TnKRZjAIk
feq090rWyDuOMg5zYA78W9Po6eYhELNALDfSMVo88waC9JJruhaCNbSo7Uhy6/zfWIssh1VAJCQC
rC+iRbPCLfa9pmOSw1f65QNQyzMACZZ4EmUrLEKpOJkLf8C7LoA+Kb1pRgUDl3cetg5XqBJXGtYH
+qBksyHOYJIFzy3gk8rhNz82w/DlAjtVKZt+wpD9lxp/xUcGX2Iqicvn2U9zcMxx+AN2oBLkHY/J
+jIxHHWQsn1EQfe+BHhkDF6mrAEAcQnYDaMtu+v7mOHFNslZUYcnS8VfJOvvEqykAt1BBp5xfAsg
fz3VjRd8ot1RCwpFLC0MVtIgMj0BgfMGSJbLRejjNxubr0XpqlPm2ApdjOOAnZVDHhSrlJce4tSd
sz6raIfvuq1ZjlqvckqUsdZAHuldZ/GuYTYC9o2HElKXQRMUhoS5jPt/1nOymoflKTJqH2/be2Td
PvPtRxSDu5iS7Q0orHO2BLtliK8k8y5L5woc/fuMeRdkhb0lfR2VqPdOaTDNEHHgt9nEsMcKtC7t
gkMOG/YHJEpwuLXpx1wznUePAqabxcGLscAOBGIU9AQLN3PP1mlsW/D9FGMjmtyz5oPX2BAG4qdv
R5ysdqsWq7yvAWkF+TDytrS2jXcrxAilF5v4WHcm/LtqRnLHkJikRjIfNkgt94le5+NGmqScNDB/
EKHg7gUeSt5ovc1/VxoyxJfgO9qlPY13YUqbNx7rCMAAsqAzVMt0IOk8nuukn06mA1BnHuSMDixz
+4WClYMS3keCOH5phTOwsGkIIbXd2j3q5ui1TYbhCuXLstfYcQHRRbYDoQ0OWdMOwLU2/cGN87b3
HjZWJDkPcZml2XR3i2iOPSAZr9269a/N3IEzYWtbCrKQMtViAMzfpw96AXutQ6uruJYDcGAugZxQ
RK5gwvrfiWcBgZr9beciiBcp8QygT2b2j1ADTveEAlQFfSO9JAnc1QpRdni/EAChosVcuL9CL4PJ
+gXKEoaEgi64jyjvr6h01G5EFvAXuqv4GbcOWApmNPTiGe6e0sWNIOQvW2409Qu00/owAxp0Rj0r
y2iyS+6EnxaxF4KFRJYsqmbUgUcDB+nrgs8rXJv1aZH4XhtEBL5u4QI8D+T0GMOja53PY1Z3zxyY
+0Mr2+E8p7NEj5TO3s7DQ3RDWdFAKOWlW+H5jB2R4DbfsFcKjgwbPkDGhc/vhOG95+iWTujN0OAp
nVw2ygAla6CiBm0BFKG9MHVQQUPYP7Umqss17Lp9r/xHBrKyT8LGomzWqC6mOsMEQiOyMyZ+vEsV
SQ8OPdIutJt+5zWHLSsbzT0L5c9oWGyeWk5edQ+wGqxi2Q0Mm+2MitqV44AsCG3aAOyaNfwBnC97
i5pA5AQZqnuc23UewM5bNalqrjAc2Wp8pF0lBhyw1O/TH+AhLa/NMPuonwAow9JIwh208l9iCUgB
SoHae73soIvyUiSs462LbxkNfJe3jUVRkkCWnyds8ItlZbxYJGATYCQG1fpQIeBcZRIe7tmSoheI
0g3Y6r1aMUefKN36EO/AgrKAqeEzCnR/YTgntNt8vL71cxbVCHhsfo0heedYRVWZ330Dc2N38dCD
CIfQJqw53wKb7H3jFY6vBb6Vg5WxXzwAQrg0e/lMtB2LEEgcTDBCW2KvMRYIHD3IaP0JElyakzm5
JGQe97FcvOOgpgsVQUXAFcaGakpPDQEMYoYG+2c8cXxMWzoVPfCQV0kSv/Ab50pfI9Ugo2p+BC8U
00DvA89+Oqh1gbqOmgppgDPmIhOYIRYZdJipACoi28/MgF65NfZpSbefgCe81htCgrQdYGjByAWu
wFsmVwBotf4NnSwD1WeNd2ZzQOEIcWV0/eY+ujm0hkWte7wny8yL1oDENkpkhG4p+erNZmHcGAxo
HObq02YueT29QBd2gC/TK7nnd3nY189NyMqZp8cZpyxG23eUd0jNCcoG1UOBmu1NQuuTyzVwiCuu
v3XAd3LoAWMT1Wbsx7SQO126r007dEoqwuCNw0dy0JJ+xs1Q6jF+aNhLhxlsLsP6OY7dnCcBihs3
u/MSB5+B2H52yXYYHT+tY/eCTfaL2NCtK/IoxoFFDSdgFOM1vUX15PKULua+IMrxeUJfAjKNnOZT
A6tBFaRYu2fo0kmTXjCkTHcibuXVS/w/6EIARaq1LWUrurOYQldkAagfNtvoC+6/8QnrPHMcTJw8
KzEsCIBneLXxu+ZE+hnwTrV5iQWPSxz7v4237h98MxaiPIHo262s0APdtaT/ayV9iWm8B86my+Xi
UGvH7WUiwFEont2VZh/UiCtmEU+bmw5rAGbkZpYe/Bvvr6ViH658t6nuxlXqKgqkRSF4c/VC1oNY
pC8yxKNovPFIH87aIOwxbDQtzcU0Z3naAaFWL3WIVmHw9l6j8YV481mjEgHBETe0a9E4e6OId+PU
0YKPqS0xD/KLmKOEAULMc7ssUMPbVvfhBSz6BIFc47tOtixf0+QyJel3w/G+B/U05obI4cVaUF/C
jke5t3gQzSlNyyiz3+Bz8HzA4B2zp6qnLcLP1F3H6qeqm599nP2iKyaHw4RI+kapd9KPv4HSqS+z
9YcijMJDZHoNfEi6g5bqhUjymnnhkoOQBiZMU7gMwcrYF/egI474GpA1NuGEYALacjXyI93Cz0Uk
B2Ebq+A63YI/bbrZox/GMeaCHOAoNYZA0NQdzvZoDBKEgIezzkHAHM4ErdyTWWGQwdsn3yMKA8HU
9DUQdxsGlWKdPyQPTAmvoML8ZSaXYem7K64/eUhqj0J0wrsFYxRDFpxaaWsKFxNwo+xCw6ioOxQy
bcpQYyGI5jlefGSATH747kFlAFcgWnCMqlI2YGfpojuSGKGAdtqvr5HqXFhkTbj9bnuxfPXw1P5D
Tnr7k2aLnIokAxRlhLjtXne1RGwDcm5kIOJnPYoRWDwT3iMIPy+YdomLCVpSIh+rPgQGwb25mWaK
YHK0rEk+j9Td3aYWcLCNzyuPE74VsC+OzW6lHSlRtIdvqx9hiMmj7d9krSjDIFk/u2UUr4GRfV2g
lPSfge5mAGZx0p0HsoxvqDcwc0DyEJ4PRvufNBg8QOL9vvvt+KKKDZP3Y7BOI6Yhwfgcg8x9oIgj
/CvR7hdT1Gd+PkC0efQtmaDpSddvNuCEogrcMonNw6toiT6SKUjnfPRhqC1N3QCsh/VgQg/gVS5t
ySMSbVcN+0ZV0xk1xira6ZXE42FBEfaOscsIdIwe+/0W8fYu/VTTfEjR3/k6NX05TCIucRuGO/yO
tIy9iZxDQKcsUFUZyKIU9Rd+pFnU7wlWCTtPTvGVETXOAG8xUPB6Fa4v69Rt2BX59V/dIY4KOCSG
ETfqoDLygIgNhb/tUZmClBSDN1asUrUnUNswttI92hG+zghtQO3Cm10gYNrwISnZ8p4C0LnwaDxB
aBYdrFfXRaJHD0L6qTsrXFG/BiQenXw2hM8aQWjVGEl5ATvIHQjRBl/tnO4nMS+ILVuwBuqmrexw
1VXjGpgbghLjIkTM9YkmfCw6Fqd7H8LqS2jJ9tN6E9qbrpU9z9ONTDvS8+FlTLEbD21i4gJi/u7F
ZhNu2K1DstWopX8bx74uGY67XIzSH/K4judjtyQTSItSHbdlIq8o9Bys4yg4bS/dG2r89NMEnPzY
RoYqPmubtVzmPi1HRpo9dPb0aXaL3I8iWu94eLNPrSn74VqloPXCT7Dr/LVJEJmYwuzntS0y/JhH
PuFpTD6NC9aSh8pi4aR9iXPUt0tFpojdFHbXf/zRcnyATP2waZCh+VuTgmmO6o5reHuTdr0Kb5II
7LJZ+pkouPIcaBVPXjOCTqTl9Fspyg8D4pr3Sd0D8qYg25GYKOzsgPxmgT72F002GRZiGtJj7U3s
ENnGnBnzwgN4oFtBOUXRiMZ5z4J1Pa8JDP85mHn+m0cX+3PeZvmzRgGDf5ogImpjbV4X/GV708F8
KmdohnIhovQjfAQ56hQYNZ9KmB6Qa/4hOOue4H1z9w4SBy9fJj1DRNTBxFAfNUqyH0OA/RYo8i2X
eejrbCyJUe0CkGgNWRp2/t99sr2lLkAww9AFH7BF/R2xKStnRtKkCHybQeObZphyjWgRgNqw6c5G
ITkBgbhWXdRr4GGtbv5Y0vIvWq/T8+h1830DWVzkzM6//L4Zd+nQtlWkO7HTMwAmNG7TEnCzR8mY
Jd9is1gaavA4eaWlF0TPaczNDCYcGvIvNhHOgPuVGOyuvXnNRq4wVnrMRESHgd2agW+YrxMpYgw7
q7ZlabUqsgD5lknvWPvejEcWHwSmVIj3OYXiURpiM5VjKUXestSDsYBCra7HceqLwMoRj6LI0Ee1
wXOtcGIUpAYZrUJmusOFIZIlANWNr79wDG6XFH3lzmTLr9QDLrGfgqlSdLA5Yci0LqMu0cAtNgFM
s/g3OT7X7gYMYf8JbnF4pWImJ7C3gseL5j+TWqBGAdzuxnpQM3Ljoj5+7I6xhCSk+YEIblPQefIr
vF/3FZfxIar9P6ACwmTUf45Q55TcYOCXKTALJ+Htu3m4rRo7IRMcosScm8Bhks05ikX7ZVay73rU
WHV/wMmsS5cGd7cOBgOG7kpStVxAQ3X7DmMUqMHkCzCefdmZ5BOLtkpzcqL4LXIXLrxkdgFfWgzf
4ar/huGD/14DJQxJkiu3pf63ZIA9pyrZpVIlld9INPkhUKd9TFFsi6xHpx9HOHMBYpVUNpgtiAP+
dI3ANHamE0g+D7FVELmpamN7q1eW4lwwa8k8HyKFCI2qMingdzEiBBNMFBvp580SftddJHMuvSlP
dXLyMM1Fk0cwmFvpHxEbdAYIryh6l32DGJmh8ahxlCJdHqRIgwtkIHWxNR4QtCBmDyaEXZoxFMXj
u0nDJ8fgvWywFSrxbv7CNg5gpgyrjj49GL+V+ZjiZmgU0kKcW3TOkaqJw9+ynA7T7xUXKvQvCKub
cMhgCAYo9jwtCNvuABMEUOAtSwa2p2HTYTQXHvum+5HK+RI2/iUYm1/T3Mnc81AqoueHWRiEztBQ
lsdOTzvRUO+Ab7e5OcuyW9C00dGD3PQQTyM2GhsKpzGQL7phcHSi5ql8Rrp9wjChDb3wxtuk1J6g
RTOtU+n3/jnsMeWqw6bJJcefEMbZb7qC/I00B15CxrxbMjflEDQDFo4rErdrpbdsAEMV8Z400rrs
CTazUS//oE9Ha2/gKWQQ22LtgbH4hpEY+D2m1DRKc5HEfwbmP9czJNjx2mb3BlmhFSDv8COG83sy
QoAooC1oBf+9ZSTetcioPg6ae4Amgwbug890BOWyLRTBdlX2Q/o8O7Eckd325MYEWc9DM/7F/wqQ
owJ2PENvnuMXWiq94jMcw6Xded3EcWS6CDxlL9lpLyKFYltUBLNtK1zwTwh2jg+bo69L2iVVG7XZ
RcNif4Dw9blZ4je5tfOBDmtwlHL9qEdiHtvdpcQqJCrBoFcoADCP5b5nIGOntkQg/VzwTPWVt6q7
3wEfDeoksMt4gisGcmop2SAr7Y+yFIFI0TFPl8Q32Q6xlg0oqDp8wQVWhrzPoCaOyXHwmamwx8TO
Q6Vgkkfy3DqkH+Ii4bm/+DWIuLU+9hMRsO8MyML2oEtoQ5ccYtZ+KzY9bdh07FUwyLdRJewQ942P
dSkiKdRkfbg18KbN2ZoVloE0Hda2WAf5NUKDnZvAbbnLFPaVm12rZVowJlIR2gcuflM+AgTp6ZeU
8aDCmyRfM4fFYKynX/iKSK6T1MPkhn6tgD1hiAUIK7jCv2P4kQE4BXYdDPMffre8bfMAgCa2ZsXG
kqGMFZJjO7b4hagXzNJXUIKbqENgOcNrFgX4PMDWqFbUJm/oi7pTSOrhNxrVc+Tkp7PhowMNFkwD
svSmWmyn565SQUoOdRTO4J4rDH809v3YrbvS9NgN+MCZV2vqvlJF+7MDOejY+M38iyQLLp4EES44
CtsnWodo+amICzzUSKAE4R+1+FAYfwY3OYlsObT62RtqYPYkQLutYxgz4b2qHcPuHhGHez+cLzX1
eBlQQHajHgVvr7wEry79iWpouGykW24czQWSMaB8weDpvSd4wcNYz6c6tX8UZF7XQbbbHhGcUBgv
2dlMzOG/TP6ZtQmfTYMyKfDbAP0mR5e+YVs1TuARryu+aqXBoW5mM5fRDJr2SjECidBn4tx5nBBx
g2ZtoGa/QfRSuUT+6msOupRKvv0smc9z1purwGCUA61StmT5l/gKT0qMB0suE/oBfVSTuTC8aLg6
xrkSOFCwuvLluxywZO5Dj5Vubt5Ayrgs/jbAc9BgNB2Gf22MoIgQP55d5T2Yl10q+pOU0F3RGjc+
hilvPYMkfXMdybso+o2P4lcs8EanKXpvzvvfSrp93XSFF3Z/WxljLDgiRsNNOre9wU5v9f9k3lbx
WdkqMCvbd6G6Rkbg76TLjizRC8xqJ2H7vhBC8V28rn6JPGNyGoYeSxcPL3nobf+2YP7HVnceHWqo
B80ASgEVQOE3ztz7iwX8jE6dZi0SQ4fJhwCvbhDubCOvwp/gPw+RjncbxNs50k7RzjuU5CRzzZ7G
jTfsPNbiXg00FE84P4D/BK0WJVqZdM47o8IcThzUgl2MnfWdDb0782ZIDnoK2T6hFAj2LGyPXsf0
T6AszJk6i8z3SMyvW9cvT+OAKgz1Ux3AajTa5GniS6oKPabiew2W8C9ZpnkGhBx6AeJZ3ObbCJp8
FGMOphWed1yEs0TXPf+RGcJfC5OEzTfejQnJGKKvX1tM9DHnark4zGvkvmdZY91gIr0cM88fRdm3
07LPlL/lWKXOO6hofrcsSk7Wj/pSIVT8koienuNe+39SYFBeMPXSVRq3EABNQf8LG157WLZhraYu
HeEK2byDhynP0W9rBCagKiwxK4PvPRxqfMM6kFBZ1clnQ8b1gB0l+LdmaPbhMM+7ZJsdjP8q+LNO
xj3xqWXPjuhljzEFiJMzD74c7oLfAK+xf8sUYNcyW1WtlviHZU2HAycyfF0Zznaa9JjjSehb8mz0
DTRgCzLhGk83Ra8Tpso0dgTLuXo8SDgEsPSAJqDLVY+cBZYk+Mc64nwnHoM2/E5kl2QckGI4J7e8
XQfewsWQNteJZKysE653wAf7X6NUtYGZJguKbBrhnmmV+4GdsYCPGIclJmxj5O8DMk3LC8Ueqs7X
R7gPdP09LO0bhHLIogy2nHoKIPCRS5Q8YmueAulF36RONl7QiGwXaFu8ApQ29ppxbN86Hf5DIsn8
D0/pBvo7mkPRYDZSjyF9IOgx1RUWIcesxuoOsHKUIobugrRfPuO+RuxAoO1uxsjtnnWN3CVtAAUf
4+0lM2n3uqLKvqRZF36iBw8P7aQRwBIlci9sSs5bb9o95AiIJ2DIPcCFGahQs1JF21Zu0Hw9YxJF
sPqO4vBg7OC/x2OMjaSesGy6QF6QPebna49jB4ON/jHUGTcYkjnHvFPXR5OBmxlrJ6qoXc2+CVAo
waVASuvDDoSUAZYcm9pmYL9q9ZtMoa62dsFBIej4/mDcvMw+849DmC3v4WrXW5dgoJ4YhAUu9YTB
ZofBGlJgVLgHqmpAnW9YFatxxPjtkblml9gcKS52GFOC9s8CUt7JBNQ7d56n732KqIUVz2jVbgMY
tKucSr0YL8/cfNBmUKWN2x6BgBBKEiHXCkKj7RVVImSJKpnmw9RyzJW3BpBoDAeuqsMFk49JAEZ2
37ODg9RpzZsEokXQ8/Fb8d6/xdPqYwrRNLvMa8k5BdwGc0Uyt/c4ipcHHXfapyj4j6uZbcEbCI54
MNprDKfSPthqf88X4O19JOxUZuumKn7EK0+Nmr6hv/VwLWT9NQIdvkJ3InYIbPPzNDAtbh5g9iUk
Q0gLQhQJxMgOC77x/zg7j93IkS0Nv9AQIINkBLlNb+RdlbQhyqjoyaA3Tz9f9qomp1ICtLhAX3Uj
6cKcOL/Ldn48Y+4Eq+JHzEp5jS+42jDVw2NBW2PjcM07aF6nvC8PqdbANteVokbv0vpy5am4X+b9
jAlRHY1vrQirpT8OJB7T011FHnkjNgHLmyJ0+3qVhg7xrMxQyufZMVnWOGf88KoEV3ufpo6eojxc
tpwc4fXhaWaFBmurJ+puPfoRZk3ZqJdFnnBASP14PzPrrooqTB7s1nEoZMr5GCe9B7bcZmii4onE
kNG55XjTwAKo840Te+mrD8PiSIyLXPZ6psE+tDEwt3si4YMXzV2PKDWuWGmjqY7uOTkTHJDnib+S
ijiTKG3HdUKq235MunrJi+e1DkOxpbMGrydNu61ivTr6TkkqYzTqravq8i3PwR6tehquLAd+5EK1
UXwbK47ppu+2e5H64/PUhLbGKTfPr+PA7H4S1+Qu26mylkgKT4kBWM6QC0NXHJIg/eITldX0jtNE
rSEygrJ7f2X3uLc7NXM48O8N/sUQFyQn4xblWLS5KXHDMj11Ru3fcZ7BF2mNbRUk9+RHbBkiK1Zs
TgFVD180Iz9CHmrDXKdgczR7NmWo17knDwr+3xymKzvtD2EKgp1hqZW58A31IevjjU9WYDClV1Vk
VlszMdbUv+HGqyllxsS+weK82ijT6FZZTGWn8vTehzS8phTaG44NxU7Ft4KgIRfsH1jPRt5j2Dep
zu4ictQso39MI30fEE3h6vausjmpuLW+8Y26hZgUO3s3D7MVui5cUxL/JofWf1QsYuuhbrt9BnK8
DIzoha7nNo3j67Ryh2UAK862o2tkldaiNINv/dBuTNurV1iRRjtgRDLm3WvYvOE+cOCbzwCDPhQ4
UFx7J6l7YX0utVM+o6s0rwbbsA512IQbM+0tlhM/5fyYes9ZQ3xRaPX9waqMgaklohdMXqxg5fVT
9VvTuDq6WWK7V1Ghx5FeCSRgYI/Uu1MFMmwIixamwQBnug27ZQt3GdRAe7/8koT4wJ71alQoaBcu
IS4r6HlqayuVIfIOnUPuoOcUQqllTjr8NuFeVqELJombFHthDo8lsoAjM3zeAGGlN+76AE9c+hoO
WTyjvqoTOK42h5erqcoH9tjUpiGbpE+ind60SwJXdOLOwVaXzwFJOo+eK8abaoaFUJe1v48p1w99
LwkbyyM4lLS915ZFod3nLvFBwDv70FPQ2g2V/QRTP6knTy0UknmIrEEIu7fgt9E9dKZNQ6/s1sH7
Ks85Ay5ClptnJ9HeuuI8TfKGNXXbOc7wVYbCA+6K7Hc5xaLfCm1SYspRzDur6ktIlZyJFmALdX+f
BbX122fS3SexVYMny/wq7gTUE9mnP7J4VA95Kbqj7+fZkYQaAoNEGeZEZiStosTzDFJr8rpxVrIO
mX+qmA1UgraC7RKOxwlXSHAZzGLAGRbEBM4HH3use6XIttFG066DOX8RFng2uOid76UPWjWgHZ7f
z0SVupC3C6mJvoHlzBrfzSwCfXkwYvCjxThP4wOdrXQ7xXP2HFRTAU2ppFMG2381BKypWQEK1/ij
d8uehu+9FE55XcQU/41I06NX+bQv+qlbxpg/prSiLLGKyta4KeymfvfYmiH+dMHW0ZneYz+cyEUH
r2bJlIlv6swrNjCMy8XgtcFbi/g1nQO5pXnvx4uhSIZnyJnJbyHmlHypFl3ADOib2l14iAr1p46a
B+4t2cVO8Rb7JZ68ZuZfTQyQ2wpxK6/BhtuyMnjtv+JO4e4nkrvYUcMh9ztOAU1X7ubaqA7enOZ7
U3ociyJi08DXu3WYDtl6TIdxMwVRuCPEY8JtDrftRPrZfvY6YoOC1obTNUfs1rB2hQijJ9aRCjLA
VO2tMrQOfsvNckqu1vFQ6JeuaMz1YE3jISDpZ29M44vqfXeDo2S4LR2sOaBXPtGhh2HvUcFiq5Df
5OmJ6zG7wT3M7/62SsfizySgcOFsJZdDNQ+rWrneloxnYq8jFCYF1edSNjn8nCh0N4mth60dT85y
NklKAaiXjwb+ohD7XVixLgh/wzGj6xJO1aVGLJVO6U2ZWohom6Zaun3n0sx0bNoLM97doLnO7RiS
s1PiwrceEJCczrD+ryquFC3u9J2qldqhFm69H+XUXzmNholAu+URFBCOqD7Zvc1ZvjOcTi6MfggO
vptHdyqbvWUy1mrZ0yd7qSOve1C1Y+5MEl2v9S96wXIjNJPBq2l2yEjYVzWw4oPbkb/Wan10a+Da
oiHhpkkA9A07AscwyUFplcutVio9DiWUrdQi5Zxkicc2GWAD6MF6CE8FuYsLN71IZrg7Wc8wAjel
qB6MuXmNo+leFupe53I7+yMtiiw7pNClCcl6rgwI3LSHbholTTRhdrkbpWmuC8sBMTohsJwyrLVs
/IPdWHduN1h0sII/Q+Vvcl4T9kYMKGWeOpmtvWXwPWRG9MTaDlYEytenxLNEFrV919juNRkM87p1
YADKnPxje6SisZ15V3gG3Ebt7qj48hVQb7QjSfwx7McAKiOLeJAnKObV+KS0/R7mxWNvpMcQQb0p
AUpmAL7TSgd6P7f30nLlqsvGaGfBjV+BPxYn2RAoZzyiW2ayw7US9yH0bAvDVzcjf0fgzbmaZfZq
tjRqY4NmhwLWW0wxEEGYAFYJwbzpHg1AykWQtNGms0mzqqYEJKDwsGn2LHth2eEPrAk6Whj4Hg9J
ERDWcoK/mbZVh23nYHvj2rZJGIZyMyyGvqWH6/b0RKGNfe+Ktl2PsSCWLJhezaKYjlCC82Vfn3C2
Oiq2pJPqZdq4waZ3/ZCOooIeVaBpsWSoTzMZTj6b1/UQGcNONbASKsRXO04C5U4V9l1rKRjIEAt4
md41NgkngmlI6E0UxJs89GCug0su4jj9Jtq2ogFhvxhNjCtG0x0CT3xLYqgulTX9bkT7wzWrZEE1
i9YAVg9JSa3cK12wa4u8v09U/hSU8nvYxA75Nz3MUaH2jghvZmNiCyhEdNOOdbFOx8oFy+czuJHZ
LyRxIOvpVHKF2NEsZAJPsqbYOeioNRYQEf4EmcPIg6S4gto5UygkwaJtINUOaXwTIF5f5C2kLbPH
xhuk3CRWkYZpo2PSUMb6vnDCx3gIbgzDfYuwGZpTNKN9ElwJjU1SxtrNE8L/PMmHXGQOVx5ZOreU
8TfaMZalTL/PafXKmlTRS6qdTRmMzVUsiegs8gFBPaRPkQbjTtgUKxy1x1tG5GvSJetokk9NNEMc
kU927d74M+sGExQSaDod66nY46Gxh6zxKAp1BYOE22notnYpAK4Ym2SVjskrjLQdpEZ7JQa3IGKl
v0maChiASmHj+ya90njYz/Ys4BCMMNzSmnMNLVQCpCi1+YprAGPO2F69ru3xVzUGCeSIMXpjnjbb
BBMP6N+bYcChOoLJ5JvRreG4wwaWS7IQnN6IRHOeGQjPnmSYZeb4aIFLBSoCNm7kg1HOTxCNgzXI
xUp2GAllltcRq1mvBt99qc3iOmhhP2uyFReBlREo2dSMeVW8nzC8ZZWGMw8asi8Gt2SuJYthwLjC
F9EjKX6H0JLbyOpWUhjPooWvL8sNRqB7h97XUs35DxLN1sPsrDkes7ClCHPaUj1HE7T+zGPDDmDn
wNfn/1XebY48DTbNSF2R6TvyTe8IyDtMLUmpHU4c5jgsE8v97o84pfvNDjkWkKmzh/bIOmBO30sr
gGLaa9I855DsOR1c150PNXEutyUA3gE8mbKjgf2rIIEc4cc+A0TShh3vmzp+myWGKD3KHCZ+9sfs
oBv0pk0LsspeQGpvQZ2DpWnTdAyrBulNFh2Y5r9rq9+O1nja0GEms8mh+yHOsnBhN2YwUNeEToF8
V5ydtQ7ZVIW19OA3L5KS2jab7HoJk8CDKzfS3O5y4zpJNHtnysdyvFuY+C29Mfmt7mG1KQrIaxPn
8NtgcIFeUKevycs09pEn6CTkvglFpGs3BWl1qyr3/J8QY6xdHLQQrSqo+WrKD/3AO258pdcI6L9h
6kzvN+jKgz+BUaZ0cPe5pu1iTfa8aWIT1E5X79LKsS7O/Sy4NeaY+R7SumjsDDo0ZVvLlO9c47ap
6aJZydheI6p4GHLyU8mPQ+gnkxf8u8u3GixrL+ysONSB9YYYnQphDsQKJxjmFe7GSJ+piLvSgISk
gRo2Y2VWGxrn3xI73WCRzNFivp41h40KzpFQ07096nebBErHYICZc10t6Os9TYa18WA1bSdspQ70
VsyrYp7cw2xRkRY9/SIhAUZoEtrLIpiInoLmK3SzhXv1WKlyX+XT/clodNEE1HX2iHgtNrqb3LIP
BqeiNUzCd+J2OQiG4VNXOz+FQccvbZETdWqcNiJlNTGN9jWykmAlwMGXUV0JCDlxspQeys7IbX5M
ADuLNKa92gS+vcV2AiR9fKLzni4nxVoBAkQZNwJHa+huG7oLqy6ah2WeZkT7SZAl1BQhfN1QH7BM
3wMpTYgqSNfzZiG3LdjTxkDVEAfWbePGP4kxBdlUM+WaWRu0R2DW+Tqy/kR6OHW30buG/kDgZxLW
63BEJFuNHt2zjuZxCBy5dEwLsmeRGfdDzD90zTYturspG+XdgJxnkUeOuTzJs1c9LPytj7rgqXQ6
+3Dycl+XghO3K4yrEG3XREVjyEGsJtI0V7Jyp4Wqgi01903Zx7hbyfm6tMd7k/YuQSbNdw9TBEPh
1z35J9bU3oePPAbZWobJUZfET5pgVSxiBkwETz6xVj5kvvMQmaV74JsUC3wQ3jvhfp90lazoot+O
lv2S0xPZgLr8KcKZIjZnXsO4j8vykYPVXepZhHzS2S9ZEhfl1G3COqXKoSe+EEmLY+JYvyKI4xto
GFNeai1NizPkbM53SVrShNDxFUeKa5Tq06pxxB6ezh81DNdSl++ApzDxe7azKq4fI78le7GkTraG
eAfLr8V3APflrv9NB/2kBgodeizhgzJA55Uen8NTzl5SbifpXEuXEUvIpmkb17P0XlUD8mzh3yiy
xgCXh4gaGuZVYo73RU65a4ryaupG4v76AuCZfrul/EMcUR4VBrgLAUE0r1uCVk3124q71+L0BUUA
CIUeWUzOfUwS0mIgN81ikpDxajyK0rxtlfUE6eRpxGeRBvUE5bQ9nFiR+NdVx3kWVxMpi3UYH2yd
XhVjYaF5UruOHg/K9mtLnqj92cHCh2pi8a1Pecyn6FGz6umYFTmENNpGDm5VC1HFj0k7/0YV+dQ4
JfKtYrzpAvmrkf4zXkLU+STthNIslyog1zcLaZyok2jmplYiXU2nfStXKlymNkC5KMCcvM49pLMB
h7IdCij3VhK7DxV0iE0/OsPOSJS1IHazeZGp0rc6TNB2QaaC7RbCcJtUxInIzddEIXO2JWhm1UIC
fAHOaK6kTKxbGZjFH6Muu0csWPIEjfLp0qO2sqtsVumdYPf/ZeRz9WANFFvumBu/m77rN6EegPJy
BphTFnJt9AG4aFvQEG7wuO1sxMyEYqKflsjY933ldvsG8vZGxbabg7MrYzP3SXyQhHkXa1rRRYTY
d9HcjOVJX0y9QrM5fphB1k6k7HDTV9peogQcbxpTAc0mDkKt2awJDUzSyeUS0x8iEallHCs/loSK
Hv7HtnEDS/hCRypZ+kkjPb34PnSrfTn1Lx/bp1yyYjh52vzlXUO8dxj3Aq5e4rfHJNp6wEgrCTC0
dIrpS2Z0ln9malKxs5DzOlnHFLK1ZB+bO+wCnj9+gAvWvpZ/ZmcSpq1jePOsj10fu9idufnen10a
0WQt0/Ui7CAiCeBPWjfDDZC9uZVJPhzDHKKkB1YISyefPvHtsEze2r+8Js5sT8DyzLSzg5HQq/iR
VjwNORXvNMCTEO6WXN11XmenbfF3JAzxiSnNJQOP08389QlBLFo9RsZ81GwZA5o9GIvwoTb29DRC
FILev8Iy4eO3fcH4xDvdw1/XMrXpQluT8xHt0RWl3F1ptQcydR8//vl/OylZ3skQ5a+f9yTiCQd3
zqNIxaHobLx/5zFZffzjF4a6d+YWJn1Kvhjg4Gj2ISow02GJoa+PPkL7SG1MnFM/vtCFl3Ru+eqY
ZucZo0nINNJ91WYvCaf9qU8/MbP8z7bqH6PMOz3gX2+JsjfhZEY6HFIq9TaT+UnwdZiqGxAIVDrI
+IvnOUITgmz6RO9ysVjwU1bq0fgkUujCE3qnv/91ByOhzGHrFeYxbCOyPwk/Jd/cV4dIjtYnX+vS
UDj9/a9L5CJMZYu9+jEtYMEDvNToD7/0fc7T9ZqO+maQmBMR8j2UPwyBAvnpaz99thhJU0yhkSAa
p4B4gle+normqYEv8/HPXxrCZ+tLZdudgoaArDWO3tgEbrwoRxhfAMMBZn98jUvf9mw5segK+kYZ
mUe7vhcQeC201uzGX/rx82C9sChC2ZQ+vlDsAWnz1rctO+X3j3/8wkJ4Hqo3D1YpNdKgY1LGh7Ah
IDlNaOMQ3zq6Nn7botl5lfFmdOMnNlAXPoc6W1E4SYx94Zsp1mkWLeNmYyfquz33hKSI5pPF5MI8
OI/Xg9Bf4quIPZM1QNrv1TKrPrHNUpd++mwWs2RoeJRyOPpBPP22WpDWJUYlhNeGLenW4+h4r7PT
+KRqa4miogOdcpbY7UTYGYwQw+yulh5N0sjdBAHS4EkmaAERcV+HJXvrQkG8XBcK+q0/w1VLOm/M
txmkyBvHolcSmsgtqq6YduhnPbjPwrnO4sH7AQkveHWqOnjwolPoNPo/jInopYXG4O+gLRVLbdp0
X1TjQ8FrZ+j1I+wIgNSSs6FntcNL5kTGDmy7vDfSpt7ppA9WBrRukq5K/eD3LcHkrX7SuR+uUfhN
uJeXwQv66XqPgSFEH5/3rRM/uqpQwq0E7Icd2pj0t0pEt5F55h9a6cs/swfDDnCALpNXar1TRA1x
HFHJbTCX5VGno/1jVBn53pC450OGtcu0cHLVaDqlcfHJxnlpJJ6tlpAM3J4z+HicC9ILpqcT6QAz
g+XwWdDwvw3drP/ctf5ajueic9WsjfEYDDYGNvG2HdHttOWPRmKdwcU/Ge6XHuRsAW1MR0DqcjAy
92DvikqDYWm5G+vAXdvt+Ikh5KWrnK2jlmlV+JdSZ2R1lq45gtJ9qA69pmfrGCL5ZCW9dJWzlTTE
ucfstaDuTYZlmIJ7WQuYDhGL6scL3oWlWp4u/NdHwVEFU+SsCg6OedKteUu4k3gNxF9brM8T9yo3
9sIJ+dgh48iuHU7skDrw7frk7i+8nvOYvbGqikjJfjrmUx3TM2UqawRZC1gN35tefVIdX/DSk/b/
fUc4T0DSLuvTQ4zvllmtki7m+Odui6p7cjAoMeD6fPw5Ll3qbOxCDYDH0BXzcW4kYlhfjtu6GS28
xvBDfqMfMd9p1AzWQtOOeP/aNc9GsggzJ69HFiNBa22Rd8W46hvzx8TpsoVOKRP3OW+hvH18tUsD
7mxEo7sm9cG2vUNlwAPFOfDE2oQTZGL/88mkuXCJ8wi+ZKTTOY92cBCtfSVCa2c33sp15y/F4Vrn
4XtWJWF0ns67/2EKEKO85hXkf2Hm9upL78g9KwpyWFqGF7onb0iAJPi/EiDPpzv78c9f2LTdszmf
QY0tK4SwJAcrm05x3V1hnTJ+rbA/T1iL6gE36mpEkgfgNMbsUfh3aDv8ys1L1zm7eVeQ8hCJwdg7
UfoOq+I7XPLik7H5zxfDb58G1F+L4YQ+uZjTMjygGIiWrtcnv0I5yJcvvHZ+/WyDdWhwJlWchYcm
rAUwSuJcz2ZWf3Kk++dSyK+fLVLx0M5xIIS39xRS6UQkTwmnlBUkOrwKq09Wwn/OLC5ytjyZA1Rw
UxcBVK0HS16b+ql1Pxk2l+7/bBXibZgmm6exL8z8p2gLbzeWOGjFgUzfKIPUV6YWT3C2/Hh68pBs
8QR5eeNmT5l1r4bXj7/vhZdzHp8k4TONTTV5e9nHO7/5RnLcUiKj+/jX/92kku55fNLoGDPizZI7
TzPbg3vrG/c1zfIE3zlP3zVl4KD2l+pbWXhYHdVWKo8SY4Mu9fxv2NPJR4cia/vx3Vz4Wv/1Ff6a
KTqz+zka6vigsfZMUjikJqJiCbna+GSeX3ib//XH/rpCrIcEK/UZpCEZVz5cd6t/SHA1/fj+L/z6
uSM2iprebTMzOvgoZvKSOKDfmfosw+mfm7h0zdPf/7p1DwlSjNIyOjhCXhWxSYZ1W73h6fILEucd
u/lNB5r18YNcWLLO/euHAO0NrivxwRx/tPW3wfzs0HjhDdlne1CcitKeoCnvu+zb7N2L4Jqw04/v
+dJPnwbVX+8n6EfsyNGq7oORUN85WOhMLAgZ+WQVvzA2z5OlJKCjiwGp2lsB9qZJvfCtfmHiKKeN
l689wNlKnuVFO8+c9fbJYOBR2b9ltUvMh/jiQnK2lJMxG5UTQkl69BIeGySZsLffted+Mnkvvf+z
VVy1oYIhGBr4ECeIlxLAb6Bm/BQ+fjuX3v/ZSt42ttHnOETtK8DvZcCi/kDggXUowqr7rqCcffIY
l65ztpQLNbhmqDKU3iXWFVkJ3lwH4fcCrK5Kc/21deg8/cnVSVn6bRDsWwUR3rUS6hqqJs9Rb196
XefBT0EY6DbyRbAfXHBnc+5v5sKw4IbA4T7Jvr52lbPpHJZ+KpIOTZ50ZrRn9m2TmS+F12/LqN59
fIkLw0qcvtNf01r5US69kO+hMTBeFuMIVAl4gjNW+P3jK1xY7M4zkO0hzpNuBIUDeV35iQU1+rOG
+6WfPpvSfVsHgzk48aGR8bEZ8k1oxp9UZj7P//967dI9zz0WFo2asOuTQ4ppL7y22jK5QqMes9AO
nnUXT1eZaeUvLTyY+6jx8k9ai5ce6XyaYwzexQmPhPTihsUcG+/+k2Lt0qc+m+KGZ+Mslc5s/+Iu
hheGEx2mt+Xm48986dfPJrZrsacK344PCDiARGv+d8pH+VJQqHSt03f6a5ziEFz3QceWCekPR1hj
l1V3BYa0H9/8aUL942ufZ1rVljKrth7CQ1uDiPeZfXL3Da8gHqJYN3AwrIfok6XpwsCyzua0QRgY
ZiAUYShI8kcLQw93WcAuaNaBnOI7lPmjWNRFVn3zbZW/25mJc/rXnvJsrkdFnfqFqhhb/mMMDbgs
93b3IxY/69L+5EVeWN7PI5rCLM50onR86AJ9FWXF3h+qH3ZEuTbibfvxY1wYaecxTb5v2HoaKAPz
6jdGd0ur+6ms5IvvyD4bZzEh7bLiAQrothXWE0T5zQudDqC3WbI0O+uTZfHSkDub6Gk61nY3QuCQ
Xd9sHQiazyfHnKPOLPsJiRoEM1kU1sPH78z79wA/D2IJTSjfeC0yfYYuWHQYUdnwG5p8+mngZ30a
7LhMq89SKS+MgvNsFrOzPbxbGtZlp/1tzz+jHoZWxsXNz3qIF8bAeSBL6XlVLkcnOziDcwfH52oI
630XV88fv64Lq7B5Ngp014qkglJ/SDFLRErkGARktV/CIaVzniICbRc7ySKID65+tV0cgrIGvpu1
/vje//1qnP8XIsIiPEYRnzpqcCfBtvJkKGBZnxXql37+bP3SiKcCr2adL3pjZ5XzJjfdVTSFd1+7
+7M1yla+QqxMtQCzZoFr88IpX6Pi58c//u9x6ZxHgsTekObKZpmH5fwcoqO9qRGGL+w5xsitLj4j
HPx7iXf8s7KEGPCgkHMVHVwz/hbkGs8NrgxN1ziGtveAr8oqchRyLeezb37pwc7G6whtOHPaLjsU
ZlhkizJqoTpJ+XvyRusqcUXySVX073nhnHNuIs6saZ+I7OC6cbmZkzl4Ix4j//Hx57nQLXH8swpF
Y60isF2LD0HNkM3ekkxAHO+WCYzxwE7f8vZJGMipEJW20E0Rrhxl9tnu+O8l0vHPChgvjWuvEFRe
groohBSS1dYydu7K+a400drh3/TxY1640DmXps6tdrJJdDg0ttBwMJFNEE2Nn2Ndp6uW4BTa6ifU
1WS/+fiK/+YnSeecX6M9wwaRYsXRUeofIryuEQWrXq962w+x5TDdNQYxiQXo7yYn1UIF8U7Nidx/
cgO2ddrX/lFimWf7nSIiE63HbB+4hP/qN+P0YA5D/JCJQc4I7dP8l0L4UcNHdBKcoLPa2wu/7Osl
TUaNRUWBecjOqdvquWyLGo9hK5lXLHXzPSW5izssWjsMKUW6J0RPX3kj1kaL3IldFBShah7jupHG
AqJi/isXKdqUTJ1ibkKJYL/sA+zpxfwzb3V+iwaGI1xjxcXGgdfbLFtCYFDbB9GwAh0eG3xP7JfW
ZmLnxJA9D3bYM6P7aiPcxNxUDfrMoojabdPilKo8AfcswwYSCnK9mWtBAkKFsQkfpVhNrjFgrq+C
+Aqq9nz01YQ7AFrhZllPtb3U3SCwlnT7p1nnOTzhEIvTkx+jF3juIfbs4lcd6fwqrGfz7T+BRwzZ
86ELGvkeODI8Vhxi/uS97nfK68QPL4Z3PWM1sKzxpVsXOh+sparIuLGjAMdyy2+CW8HuhBcSejJ7
kaGKuq69Cj2BVGkEeD74705vCTgoxp+yMkgUbUbQeMczVtAKOaQSurGc9UkIVM0Igzyp5LfAS+xf
HWIBlLwiG+9gVvfvpaO8Q5f50762Kxy/oxF/o5bDwxZcFrt9x40QEYfDajJLKPA4n0D/HzBouQ+U
ly6FgUAjpuN8jzumfnPcsjhliqjv44CeHCf1JF2pqsh3SdCkP30vQgeQEHSJJiiFNr+yUkijaeua
a1NqsWztISepYND5vZAE5egWRYoc0qJZanSO/HHSMfRybBoWUzB3z0Y9dM9lwaio7SnbM0obCI5W
aVfQ+a153dTVdN8WSX5HVGv0O06luTdLH0W0CEr8HFFbWiunjSM8PBnT3+PphBfj9JUujcKSt1YW
jPvWKpuDh9H8jTuU6C+jrmDAqCjmm+cxEJONfAbGMwUxJg44q/9osEJA35H4OEvLhjZaNjXJLVHn
MXVlla68GEf+hQejGzOpDoX10jsZCfsiO1m018N14EduRBQG2Tbrzggwv8S2DBt08p1sSBZI6RZd
k+IWpcvuiYSF8Sdih3mN0rV+rzmQw32ueW0Lv3RDeBGlvWhdm5gsIrgQThVmH0ClJwEn7MrhGM1u
8pT7nroK06y+Q9kp0f7nRY1bbR7pH61WoM952nZ/wLzMeGF5yty4qXQOQPbu2sdW5FGYc7hPsZp5
i8Ohx5nbek2aorht+7zfpXguI9s0nLs6DCLS9QyTxJwRV2m6XnuNnfkmYlqtipamtZPa7q4vRYle
thG3cR6Z+9TAM0HkbbTNiB5a9bKQN2PvbvvBwPguyMlDic2+/u2lxbAaLTd4ROY/0S4QwVpAUd1y
nzBqArZMt8nj61xABZkLJBEOfn9+iwubXR98qvKDhXC3Xzid324DnE6PgVRFhP/j+J9TAHQ7zFj1
msj6x0qH2SILaON7sRpwkM+HFa7yjlrqQJDiUbfawOYXb0kvhp4cx907rtvuLhT6T+VLex1OTT7s
AvSia8MTNo0/mNmDKlyMzvvCu486TyDVMJw/VTCmW4AMcptqUXXLqcEPaehC/e5j/fTiTTYWblGS
H4kYwXTSrZJ1y7lv5WdTeiC1XF8ROGNdFxrnF3SOJjIMn3zG1pHitsAld2NQv+xcKb0H25lMNAc2
2dVJPvPf6Db/jssVmFjQGRs94IBghlRPEI98d0UeEwTpHqmfZ1OtJ6R6kOpDTnGn3VAsMMnIk804
1Doh7Egar2gIzGd/HNNrPMmi7ej1wTeLoYprUycOAxGmN3qa8KOoaMl3+J6tvI6jURua+ChgwXSj
DZLWq0Y5a75w/F17iQn7ye42WN5UVzO+7RjEJKNcth4ebFMn5AqhTXYFsSqGXm6y9piBZd/3RD/s
ZBpVW0NGahNj6LQ3WmSCnQV1bQrt8gfXVBUCHj+9LqLMffMxurt3nVAxbBB7rGurSp4cYibQopBd
s+ySiuQ42A2PZYKNc4QlG5pmM92QrKCWsNT8l7B38oeKZePeQIm3NfjxjZKjcT3hd3mMscJF9xPh
/5cp1X7rozmh1XxqFWGB0fwiZcM4WG7ifeM4hzVHl4TfoOUDZbkmZh7hmFzj7hIc6WmUuwHz6N1I
Y/TZx1TqBr6oPBRGWb0Hto5vkLDHr44uMQLtB8EuGlrbKXWtfTZEEEGIPtxJfH5vuiiZfhRuNW5q
mVa4NSb51jNO8WRVgoUR3psjrl2aTCkM97q3qDL01sPvs1zNYaDek1jVu9jGdgIr7uRmTAukeVpL
0uTG1r+pyxmaoy7DF9OLLGOHMa33MKIdOiIicN86p59fhpy+hRWPdDAi6b+I2HHnVWxGw7BCaJ0c
QpEl3xVMtHXgRsNG2CNx6EVOfEYfi7WJLHPfIYDeBljHRgtjdMyNL9N5NXi4h/e43NY5Pf3a86sD
/ofGr6BmuxvURGbS2MQpSvcu36gwxmYE16xVZJR4FUWaZV/jIT6QZfA4G6WNX8vY0qsMNRyXIvrm
gDYecvN/OTuT5Uh5NYg+ERGAAMG25sEuuz13b4h2D8zzzNPfU73yzzVVEd46HFAISUifMk8m9R4V
TLgaKqPYEOlTUmgQmOewiW1CEj/WKLuqu7GnLW1yKJZpmWW3yNP6ZuNXJqxwgn5WNvM0JkJfHBvc
V9ho21EBTdqyRCjgDhAoRBzPwvFdDd9/Vq27oBqOvOE8AxmuVceMRJ0Urrc13EGwZIYUMIB62XsP
vWeTndA4aDT7EowBLJ9hlzeRCqEi6n7BsETcrvnlUfcAdvalld/Wgac96CpLSFPX3Xvy1B2Eb1ZX
6b8SALlbO8yxiVZIxwa/sO6wnTc0ml3tyCKCXTQYMdOL1+4yXD1YcUET/cY0U90laszY1DvDWSsV
3lUsZs1bYdbnWcGMYEKyfIZkosZUBVVLblhwhA+y9RMABX2ZGZsCZCpemADqiIpLanT58iS9MMkM
MX3KOkMAcbe187ojNanL30BycvbhMnn5IN0ycV8NLDJNs2SCHbuaj2ZQZONvtym8E+CNbinrHGZG
Z4R8WSsbtnIcB8HJgaabr21XS7YsscqEYyHrTGpShs455gYgpCZYFjH+wNoHSBBXkb0j+MbLliAr
9GSVRK3oN27Qmd4mz1lVLcasIVNpBLANTVxGW9G3wckrLIdKoer+TghbgcemKKtEF803qEAqafLQ
3bPxX2aBGM6UNy24FfA/4eiF7dl9rfH6tBEigGJF6imgwxhLnFDZG4QJ+1FTS+dAEbR88sI6Az9r
4kgBJRys6sYo7vnR8tionZOuWCfLF1VXxmydp23wdpZPQKwCerZ2opy0FVmOd3Y85n+MRgWuHGm5
9qduWus0uG12fn6iQDQRskIvQ+OcwFZVpADEPrDgUGJzNQcKi0WrCLz8qbrFL5weJSaslc90uMI5
5B9YC9cJITxY2QBdZncWrDyg61rHuohUCI5HY3/k6C+po5s4iJ4c4RFz5mnanSIqaHjCzk3WzI3x
7Pl4FI8qAjJWgHFjrMjCSO56W8BZKdlJ+IaGHY5c0nDN5tR4rtmRFmlz8NFD7Ipacd6UxMsBqQFc
/AbUUb7F4L7wzkmxLdsYtWyWBg8SqvFRBaz0nYOwMQPfA1e8MIL+O1E+uMWDfhh/szIiL09lN/DD
AOLzvVdCQCGCrzDYESFuVOAsD0kFNsknTOeBQxeAqYkZQuS23IFf5LN2NgKLCEc7gp/iFuFJtDCC
8rLfCRM+n6iyk6Ip9slxomqrNIZLTbAiTzMEw7LyLb1+KColg4DXjq90BmPtMU42xG7Wu7EphgO7
LGISyiKF3V9Wmxy+2Lpiw3bT9KR2Gv0gX7q2Ge5jO1JBjBjtPsaFuSoBlq8UUkdIEer0gyJJPch0
ElMT1fGWJduJpZPpJOhE8bBJRlXkC+mAT/OY5J/LLvYIuxuTB85jnJXeG3jDHa9ZM/H6myIdssUY
ueNLkCf6kc7uHiOrcd7YyXvQNCxnxeqiQK8Qlt9E3FJEJjD4EDqZsVLIBEXTXYx7vxq979JXqscC
xTMwJ/xfu3pkV1zlBEI4Zqm9A9FDM606ei2XdpWVT0iIu6MAcnjHaoi4KeFjTieUvqrJiGUnSvxm
sWyHUrEx0EpWt70fEaxHLli7BVmW3BFYod0oOWjaZTgm2p3dndeLjJ8Xs/eNjVJ01a86Fd47rlV2
Aw3UwZfcDryDqoRmx/162azpFP4NwYnZXdCH6U74CrzqUnO6ZO22lNvOAD12K1pb+NukohcETtsP
K7WHFptC3ON/RfMeenn2QlRBzorNbljMpQTqhqy/Ul9Zl2zLfhPA2T8YSUqKHBwIEvUSNxMv9L/x
pZcm7nXhlD0seibigg134y4JYaqPZUvcpZ36EFAcs2H27fKt0vOPegMJl0CGMTsg2R72RQoMeUEi
vXJTDfmwGsg3IgvBzV+THB6bjvdcABFWYcqm0LxgioXZT+CZGrFwECQDyyXFT1omec019sfaasb7
2Bi1+1iFTtgkodw0pDAuqZ+15KsGZb8sSdJY8z0df7pZE2IXCo2dGtjGnapp9s+K2ZPqXdOcYrga
VCeBAm0caOrWoiSxRV/bCal5K5zURK7qXqix6EPcvIRsr7yLIOqzTQeAfE/Rgi+yTvanffZ1wm5t
nH78YcU2bM1WK9uN6VRjtCQ7xsb5bbVYv3XiaPAry2U32vG+9QqTGLQ8OnTCV7dtFkLdjgzQ635N
JKx1TknD5h4vDRTwG7sFKANhZ/glehKXFn2Wy6NXagAF+8gD3mcXm7LRnK1gEtjgVRreyPlUoNJH
FME9p9Bv4pqOFWgVuV6YRaxzOCz4NBwdFZECgJl9C8ARZFra1cfqmVqNDSWqgsu1FJUrfvr00iWr
2mxZdwZqD0NCVAYET8iQGvk3sRu3Oy0C0QlFtnkQQ9EfREc4czFCClt2Brp2FdKH3Z/Z/0kVbkQn
tZUkvWtLaV0DYKAkFVF4ZcvnKYqMR44KNHozGLXU9cp7PUUlrwZx8BKaCVluURSSZ+o1L47RwMOE
2P+WDdSfINHKddt1w4F00RhWpGkEQO+D4MbLSVNly13AC63NZQe9668jdeKHiTEJNlHj4mrRKnYZ
vedGVAhanMh5PohbA9jAtz5vxQlOKnUqPx6K7yyf2296PwIDims/WZZBG9/mMfDvJNCddcO2fe/w
cTwEderty6CKVoHdGjCLdQM6tpO9N81ZnJYA134qXFPcB1lnPMtQYrTX4P+XVeYt/QR+Y2o04x9S
EltlqRIHcZOQAr1jeaVDmFOiHaO7XyGFbo8BBKlXPwqsx9QXCWukUEiO21C+2fgxjkHd+4BApLU0
gYs9mnAK9lSn7FdrMIuTFXneQWvKADyOzH4oXqe9jqbELQDY8A91OBvCs6EALrT1cdOk57Wvr/pr
0ZhtwZ558F5kCQ82V0h88iM9eSo7I38fydPYy7aPdmPgB+siNMxjM0rtwYxHkm07u9ynxUBoL4FE
y7bJtBthmsapTC0fwFrj3xHBgMEp6Zm0nCI+2V3PuiGLvfgHQ9o9DdS2V4DjMXEXVsl23AGElIhR
Mn7iauN6PgkBDoQbaY/Nps1ZNcZm9sfK4WgrlA1PHnlJWyOSxooQseK7w156gwm6+huZfHcLKFpk
74UBm3a7OYQ4BO5ESMBG0QTNO+jU5ltMys4Rxtaw80mgixfjYFA7MR21hjiUqQ9O2th3IlaCQ6kN
EneEU/oQ2RX5Eoxn1L0crAd8O+cc7sQgj1f9ly7ajwBY/LBxHzO2VX8DP00eCN2J79ly+8suMvIX
CW15R4VSX3aJ1hItEZUbt62rbVKErrYgBMc8GEEZaew/c5ewg6zdE0/H/idox+IWNnC4lYUV7HQz
ouF623lM+yRfQfkB7Vkk7Pri1CX7xKvJ4AlN9XlsjVJjZqTItZSJsElAjNI7Ncu1Y6LCn1BV0RFK
iXTV57VshJY7O6K1ObOJTbar2sA7Hq0y3VtB35KrLC3WPL3X4m9XVMh4EDWSvAA85bPaKQs72bcd
oqzOEur3bIAdZgYFgXmxl/wuyJTJCWeJjGe7sOx1Klr2AFWd3qfD6N1ThFIjkNa5d9CrWkFjbBFl
zSITS3/fNOki1LtxpZqhtur8UL7CGclvtT5UtsiHa/hwoK8XmgcBTdcdf7jBmkU2OVUQorRsW92q
RdBu87bj41soxNLlyLvXjMRxobd29UOQZfXa9SyL+0L3friJ3zwRVOdRiVPy26bRztO7565bTLq3
uKmaR75uPjt9Ge87SjE3ks0xWWRZkWKsJlCXhVmq72ozy/dkDrFz16l6O8JxN6atsfvro/KdpCoW
Pw1BCi5xLkeli5wHV+b+o9XWJA/YwNEf0wFo7UmUebGtHU6wQBK05DlYWgZXXZIjoTCus7pIbmwt
9Q7kP6v3WF39J4XD27tcMZy9KZVggwewXScBBOoxJaUhjtMUShI0tqKyfVRVubbNnU57KCnivsCk
UgmQ1JtXYnB45QpEL+AGLTg1sAAP7HntHbWa6qZKWV9JUlKfQ3McvlGlbhapTgFnhGB+y14u2Op2
O26IBGu2ZeTq7wBMSW1sSoqug53v+6p0V+y4wocQ1AgsD5alaE1Iwoh65SXs9P4+gLC86Xnf/hZ8
sBVvHAM8r42NlSUrEjfr1iSz+hCWWmCtWeDKd8i5Tbw068b6nqhSqvdksaXgTvXUfQFoDe8iM6I3
KjADPNeUfcg25gNo4V+szTeTEIqcgdwigdYiu33T3Mh6AnyATLgmxeidiqP5k9fnPdtq6oP282N5
pztNc3bZGc+hZhgcBuS+eFGNvj3mBaoZMA/qiztCY45ya2HB63gRbQ49ugpb/xh16ngL2VzZgLHQ
99Byk79NrFrHNDLiYKUH4E+rUQCZZxyLnRPBnCIwun/M+tI70JWU17ZRk2cIecQggKoR32wr6nbW
0Ee/idkgtysf7ZE1a0XWMrV3oow80onvQeE3341Mj3ZR0Gl/TXgtS5Mkv82V867PD0qJWPuvjASE
YVIYVHwPDZEjGVFeeWn9ljYhhFFhHZuueAh0Qm/YMd8kuvUmapdOLX4bLuvewhlfL/+MGY2JOj3S
DCxK31BZDnopn6I0vItd+FnNaNzmpngEZn7FXPP5fYypwz4HwmyMNk+bGcnSkb+YI8H/FxzQQECR
zeLy08wdD0/979SS1LpPFcplnWgOPYtn8Mt6fFdmac+pm1Zv4sSO0VE5wF8ykLphmKGXLfx8N/DV
X1gkfO0u/5a5Jz6rIz7I0bAzJ1Hn++hPavwasrCLbWoMzqov+jOiHPRa6Ylhe/lmM6f79kRPkI+x
MmRDGB9UAxCLSz3YGV4pX2zB+l05k55RdUyt8d2Y2fADKX3YSRVsG0uCiaESGmwMrbeuyTVndBH2
5AjYzt3eVTtB0VcvXwlO24e5emsXA8FY0Qt9dQ+x5ZddwDi93G6fD0LDngxCFbi53ZJRd+BMELHg
+LP12ytCiLlXMhlZqL1TGxF2xDJLaBtOn86cUFnfxZmo93UEEOryI8yd3E+N87rXMHNRFT9QfqCS
7P5WNRvITiJvNBtCrpGxmDTDUxL0ILlIjb9825nuMHXUc7TMiE5s75BwdLXwuurbYLcvhUY18/IN
ZsbP1EGvF6IwhaGE5+oqVbi6qHK8YQ2ZlZBakl3UckClgc55/drtzq/xw3AllCUO9Lb1Dl6P3Kpt
KWL/rKsRAli65vztykPNtdr57x/uMlL2KGL9rHOr1EPTd9/UoPoDb+LKnDPTnf/Z+T9cni+wgmyg
YqnTZjeO5bLPJ17+cgPN/fSJgEhqdWCmVJXZ5IsS/qQHsl1aNoRYuP9vX7vHZPjHOdp/YfHdBleJ
eydRT054RTU2MxzlZKRzGp5WTsylHWhL1ficGOaWhddCUuv52o+fDHgjVCLNr2j8RM9/2tRVCQZ3
v5MjpF15AzOPYJ0nzQ9v187U0FNS6R0GoDGe5aHSbPp3VYXFVVbj6vJTzMzA1lmS9OEmsczCoRZo
nAaq5Am3edWSt4rUDe686Eg3ACNz+U5zE5d1HvkfblWaRiWpgCJDJMqEGr2DmIUz6qXGfOl7yS3V
kCc/aQiZ+375jjPDY2qKl1KXwWAz+lq7Hx+bkcUCBelR3V++/MwImZriQx+sXxeUlKrcAzGnnsFe
lVCkyxefe/nnZ/rQWLAVhiKj4HwAe7R0AoH+gxXE+F3xrkly537+ZIDnDeQNIxywt+UeIhibKvJT
A63z8u+fu/pkaAcdaUGgG8F5Ouoi0ayTXb+F7Km+dvXJ6O7OCd1IYfxDnpARnO6KmPq0erx88Zkv
kTUZ2Hoa+l1IGftQhTudWkwDytvUnl1qdYXjby/f5J+R4P/Vb8bU3W5BXNTY4ogD+P30biDYZK9n
JqeGjBEC3gJlX1E7hLg9JKuxjwWK7EF+VwskQAvtLAnRCALZ9fpAJnWmq/vOopIT9ZxZLELHt66s
42eG0NQk74QjSfGjpuyJM0NpY9dteIef8NpiZmb2mTrkx7oRyUhEyB6q+V7zVOVcQUK7j5LHEd85
89yB5drqlMEut/pMrzQnX/3K7y0IhdSAU4P6HThXzojYOIsrL3Wm55jn234YtKDWwlBzLZdUm+bR
9zwI2zhSVgBG3tWACpNbtJuvPchkepCtTf0twwemDY8Fx2ZjvPeVK4NrZuoxJxODrnEO0ya2u5ek
m3tpszGiMVormfOoJEj4vvYAk/mhVtXsnPxFwBCBNejPPGRk+rc2NqIrN/j0XUjt/55ClhXnIYIk
DvFgeW9eRHZTSMi3Aq80vWI//rSluMfkIYYU97+oA/VYWz9tg+pmv+WkH/bkV9ZHXH8yzUnbAVXt
gdpBWkA6g7fUvfeIoLvLr2Du10/mOScxFIfpAwxN3CgLeH7UViPBcX+EyMezgofLt/l0CmHonsf+
h0FxjgdJTJUXYVNhI4np0TWveS7nLj1ZvDQ2cUEpeohjmFSveixfCWn1rvSfT6cKfva5X3342Z1N
KJtbQNfgHDVbV7l931gA2t0+bq7sGOfucH4vH+6QBML2ECxqR0Ifl2lmHQsLn+1wDXczd/npZFSn
TQSSTDtKYdYkdZh/VDLFN1QNnCtNNNf8k0mI8AuNwNLSOCrGSNHOKolZIUD859f6zWQaqjKDqnHb
2IeubR/ZDT65sf+ltQ8vdzJwqfXV5JXDM8IVnyAkksVJb6/1nHPv+78vOxefjFo4aa0ejWgGLQJu
OnkjQwASnNXUt3GbLXT/ii90ZvhOERgZhz2Jp3XOAarM0pXKdtR8cuLkArb+5Tcwc4cpCaMII+wW
quocTLA4hHmTHPgg3MfCv0aw0c5N8klTTWEYrRBc3iKS0eeUpoFUNjTGsicNreJtaK6C2s0OklUQ
h9bmXMn3Fx6Um8tPNzM+pmQEkHciIPtmPHbSIIzsKWsEeuTnyxefGRpi0sEiZunaEpF7IAjmVFj5
um6+5JeXbI7+O20YTds7QSedw8Dxb0YTobn+XlB5JFbMuDKy59pm8mkghLovxwpjSJxVHivf2rw1
RUoBPScU70stNDXkW8IhIwQ/O8c04wpnEtJAEzz75Yv/A6x+0rGmbnzpW+aoRkOIG4hTTBtQ1a1H
evQiJI/hxmygSnBwJkiPhvvED7EAD+D3XfiGO679VsO/pksSCRWE4WFIShLCguQ0OJVxLFPkRrVO
xNeQNM92aQ6rUCfzrVWKdOEHnrJo0a7uTFMdlzHZTyuzMawVyS3RqSBGc5cFrvMjajwIvUGVsKa+
/MTaP7rRZ488+WARC6syXAnqHHNkfQjzm7uuHThmh7Ep06Qlis/RT51Z9qwWh/E1atv6qDSxu0Hx
JJ6z0Ui2HKwU705nkBckuhJEsdQBzxj1DToudxu2bXkD6MCPFqk3WN8ckbmLQk+rQ2YLkqQsq9l2
sk8QsOfGvpUUihZhGTi7LOraJ8xGEZkRivqNzDl9rdWq9cfQR/ek5mGy0dpzNPaImMLJMrEtIg3F
7ji0x1Qvke1UzD4CrBNJ6X6+NGzyclQXebEk54AUEg6jjj0aCTiTjXIOxnS3ou4kwXNVeHC56pbo
lX4fxtZTHWpnUbR0VswA8EA5Il0ZXm/8FH3P4iEKjXyLFct900HCH6Wvms+aG8d3fWwTPdrlw0kT
arnTGsu/GUkKiAncLsQ2I5rssRu18tSF51BlTsIIytP6V9j0xpsSOeXJ8vwYBkimpDvbH6Kl31jk
RqWYMvShME+K02QPMq45M86LenyyDWNkLVmqkMlHPd26hRgfjCEoD3qB1ybRXP0gh/hdKXIOzKF1
5SddKFhbSGJ90TGJ3FppHlO042Rz3bSVz+GkFi+0BIFZrJMfWblKuFI4rbuVmeJUbL06Z1ORh3ZO
iEuW2JGVVa/0kO7xp6/QokQkBJ4DK5TeS3Yi1HLgn2G44uiwxMLjxivFpPsILQboSpYyYtHB2dcN
eZBD4+THukYr7CSZtjTx5Z6U1FVvoIO+BK4CSR0TCVIcScwjQabFgjBx+zDIhsC/MUe9Glfiml91
5rM2BVz4qV8VTqs5B3vEkQJ1LFBJsVZPXnjlyzwz+U/5Fp5CIiHLIvvgjIQW6+U3q3SulLRmJmZ9
suTygzHNdJsPZoCXaRFYBBU4JAqmmD4uzyNzv32y6hIy1Sr0nOMR+Vu9NXNl2BSlEXylZCY1ffJZ
VEdF7UdDiqOfSG+LTJK0jRaRZRuO19YUc2938nkcXC1tDJTFR8tZ576xQD+7U5L8exeG17aWcy9h
8nU0PQ31E5loB84bV8gykA+LFwXL4JW5fOYRpmQLztrw1+h5SNJgvo9r4ykwFUJuLAvbKTGLl1/0
zCp1CrioiD8tcaQMR0lM472ld46O6twVMAbGehWSJvlSuqn5GsQdmLLL95xpuCnpwjIaFlx4M49j
2waQVpM1Hp6ENGPNv3KHuaY7//3DnooJPuWU1YcVrgYorBEb5I9YcJaa46+/9gznZ/twBzTLnjO2
gP09QxRbMwm1NSCLcaeMBIxcvsXcQ0wGedCmWsGgY5ALuVR794AA9afnD6ca/PHq8j1mxvm/E/UP
jzEQFVW3A+TzDgU6eh7t3dHklY3tTOnln+H3w7XxklWaRD7KUR7hycFbIssFklsWDXdwo7/YSJNx
Piq4HAyFvmTR8mt6UHtjmyHWEw8LVaJW7pX3/WmJUkJF+O/7bqU/oiFsgyMavxt45RG+s9VIsLMI
vulJ8Bw6irsgYfUavHKm8aZIu7Z0+gxhLNkEOvS/9FY06aYMbguEM84XUbFTsp1pxn2UpJp90LXs
3bDj28rB/pNATF9EhkDraQ3LMP0SZUhqU7adMUS2L5SIrkbuWjv0G8iN5BM+Xe7IM3PKlGPiI/qS
XqUMx8A5ufHeMx7G+P7ypWfG4RRagjc5Nq3KlpzedhwcPYqcery4xdB2+fpzP30yzr2xzJHOW/Kg
S/ueXTWJcvaKesKVHdbc5Sefcqmlro1gVh5iS/7w7O4lC+TdiAr/ygicu77+35FRN3pp4GwGASwJ
yMy86hQL/TnQzGsAxrkbTIZ4kOaKhVGCIW6Op6GMj6obv2tCv1IA+PxAko45Gdq6jU86K+0BUS0M
ziY4RonqvmWGZWDWJ+fRsXJ3axV6SaxmpK9CrzevvJrPe5Y65b04AdSFKqvYmBm/huo5JwWz1veB
+aUJWJ0CXywgAGOWM4eEoKS6+Cjix9G6G9tzku6fy3338++H6kx2m55U1bB0XZDdIjyQ9YGOovrS
iKb+899+lRCLNGq5kAeSkMJFnAfg9OrktVLzK9izudY/97cP36eU0NISobYE7Il5UfmeqSRjuzdN
dOXQbO76k3GtAZtwQ7VjCs9PI8Sr0TUo+x0lnrPLjT93g8nIFoFfRboRpscyukliaOz6a27j9Ske
v3b9ycgOaydk15baB0m2aSneBxOjk/FuFMnq8g0+Z39Idcp1yXqtDFs9SOk+/Z0X+afAA+iR53dI
P8n2VZ48ZheCK5M9cejDslGK72VTX9mffT6vqFOui05KRUNI9HDs5a+AEy1mgMG/JmmbmVXUKcyl
Uno0RNhWj1UcfVMGbV8036T9Vov4Rg89ckk3nY4h8VoRfqYvTEEuEDltR9S9fRDFt1b9jbeXuFrw
CF/bcapTJWcd4I4yolwexnoskeSTEEqOXLaiRGBcGS8z72Oq4oQqoWHiKLNjEVh3uiV+OllxUxnm
r8ud7R8x9v8rY+o0o2hsMnNwUZocSdjDAquGmBtySnF22mGVlKkTL4pC01Y9JL7T6BtdvVCbXj7K
QVNfHdXm2MdOrbP22zA2eDvxTA9w19dZrYl6K8M+/ekHA2pF2WfKInDT8Na1pbcmIjxc904lvzuk
AdxU1JG2nS2dv7mhl38oh0AlIMcFmoRof9UIrNbE+jg3vhur1AZVeWU0f76iVKdiUexnme16tnaE
z7Bva5JhR5Fsief7UdXsiQEYXJmW5t7jZFoa4oQO3nTD0cvPmZPFstLSZaG/X36Nc1efTEoqqmgn
r6zh2Ln3TXxyjLcgfbt86bkxNFlo5Ab1Z4oqLASy75rmr0qz38fDbRBeAxRq/yihn/XByVqDfA6r
UkNfHpIB7kGopdXKcqphJZJanHp1MLC6N956LDQiyxXLzY72QHRp2DTmThXpuI2kL95CogiJ/sGp
1GqRviA5FFcSynsqaq1GmaOJVmF5Fm8FJjCVGrnuogISfEeUDgyRLnXBO/XW0SjzAD2JgX2pR3Pu
yyC9qSwoK6J03KfRtdu7ZCiKHYSo+qlppPsw6BX5K6FtrmuHqNAkz5xtwB5srUKPXFqt3oEkAYtJ
LOG7K/WaqlQa7ke824uhdGxGgdatay+NjjEpg5uhrJpnJ1PGdaRXKUpWGW18XA5LrDXDC5wWHy87
jAfMOR6WuwadA6uNveXKaK94CVctUxmdQoC7r9CCvPd6tEMHZb/p/KkjLdob+Hy3bcLPr4XET487
1N8EmdFudJn0y84f4xc1HNtN0jQqljYrvWlKDUNYGalPWE29lcRLCsZVrx488uWBN2AHirsyfW0s
56+iEeSsK9TZFRiQrAzx2/rJmO4soUngUJ16NIxULCEbJ3u8HdZrgI/2Z+Gq/ou0W3PVhlCbnEG9
8+MMwU4fR5vYbPRdU4V/Cpvzg9jvkl1qOP0edAQ8HmGn95EeDLsgrYdVWQltrSL+eayHmvetDSQo
Bzgi10bCLH15VMwMuKnQmBRzqyVlNzkqI/PmEtO3shTKCAclHXPt2+Wb/CuKfjIwpsJirTsft2Tn
Yd3X4QaWgb8oJAg3qAfRC1m33l+yMP84pXVeYhJeWtixIKWTDKcskuTx5rWxG3LLObj4wk+mlwPu
N/1gFRDU+xsvfIWpNcZQZyfDvTkE5C7aLqAomyjdqo2dr61Z/x3KfFhSFq1AvWGb9kGNyCfW31od
kkOnLy430sz8NI2cgMViAjhgJ+fmSn728BfttzH0i585ybzoWko/XX7pTtPaeGingUWPqo5BVunH
tDRBQDOSrWdppdlfKcH+fOlGU7l37BUtDp16ODb5qUKLfy5C2T98++Xy5ef67rklP76Priyl1YXl
sSP23I/ce68tXyKv2Fy+/MwLkefbfrh8K9UxqluH4qmnD4tCyws09/1jHhrZui7M7MrbmHuKyUaC
EzrTSBM2WVhEFxZZ0W1AFvI1fv/5Kp+NvMnnuq6tMpdmykJVlJsCn3QfB7+/1j6Tb7UCkZxcyIoY
yLFkHLz7nljhtFo2ZrC6fIe5ZfZU4F35YczVgC+kpaxXORPHxkSAheuH+wQwUBZxj/UHBT5040rz
NxpG6isz4+fbF8ueVg4kHuTUcJ3qaDYJp74E3mUJKELwZxgXwt994GwyhykzSTZ+bGxb6YzwPZTq
K/3CktPyQRVLNJhDGlPzGr2drwTaqlB89b1rCAT9ypzDPc7nBh+6eOrUZJeEVX007RTmn1M9Vnn1
dMYatX1+5Tjo05Up95gUEeLB6ZPR6LJjGP9oBo4cOa4kb3IZ5sqCT9+V1vq0n3OXyVzggmlRbdzM
xzoJ15y07hLTebzcCz8doFx6Mg/kFaQWmH/ZsQvEC0ndwBSbtyCp15cvP/fLz3//8A5wXoiyyJ32
2PlqcOP2lrLrze5r0SByGsYcxVqSpm1JRmUp79UhSzCh458z8eBe/vn/znX+b4aheSbTQMjxO1ng
QQ20ToCy6cfmlA0mtDpwkgd97MobgiaxfMsxIeMb03zH7m8TqimSd6E3CwEX6jWyR/XY0xbbGvjS
HWfPw5Uq3OdziCWniZrViH+GKGB+X7fKqxXHwfWjlW2qm7raZP6Np13pgTPdZPq5aKKAiZvT0ANu
6EUQ68uxrhcey7rL7TwzjKY2oKQ3vK6AgHOoc38dViZCjXTrsNSJhwetjIcrr3PuKcR/e6NKojrL
TK88SOG8mEBIicEBQGFeO5I6zyyf9BY56S2Nh0MWUlxxqAdY4QtASsr9MOTK30AXeNlNDYgPG+zM
3SDBKf9ebruZh5rmbRWm5hm+qqeHqq79+4HdwEGSProvqnG4MsvN3GJa6xrswYPl2aM30L/V4rmW
b4r44vwz2VXCvjB7LODNsQcbqSr9DkbK6mrpZ2b6mVayGlWaIrBz55CU93mZrLzGXl9u9ZlXPS1a
CUz9KMCZeqT/UCQ1KSkROqNxIbw72y5XaaBfGRr/lAWfdKpp+cqoB80Ja6U+Nstqne+jB+/YPmkr
XP8bfwPXeNVtsr1zqJ6MG/tYbllcry4/4sxbnxa14kiHD4aC8ig7B2Beve1EuXYL/0qnmns359t+
+DQ0aVghDOfz3Je3if+iD78u/+y5657//uG6cQmsxg7d+lh3wUsCYcpuvStl17lLT+YPrEZJLjQg
TI2n7bWzwqlFwXj5Z3+6IMfpMpk7ctB9qqlr9TEtvtl8zaz3wt1H4kpjz73LSX2odZO6zyx+uV5u
iLSjeugtXefKDnhuLEzGcDfq8JyMviZle8hXYTVEa9/Uf4++Lm681jN/i6xK1+BpxJXV60xbTff1
umKNWmLz1cuHjRw38GA6fw0V9fKbmGmr6X5eB6sEbwnNnmONq2rYijID3P5y+eJzP32yYGx1ohE1
nQWFB6lrocTZk+Z6T3kVbbrOv6YsmOmn051FEQyZWiWa3GfkmbnlXei/fu3XT970ENdVWZtGcWja
YEmfWsSxsWTKG50rzTPT9lPHaFlBYEoyyMFxuS/G5zGBApdfm9BmmmXqFG1a3TIdRy8OVVPcQfB8
Kq3s4XLDzAyBqTN0iIni0mJ+NwCW4xlO7HZOssxaZwNXdV9E/WNt+FcO3WcWS1NTaOvngYoAuDz4
EgQw8k34rQsBjaQd6UzXAp/nGmsyPYf/4+xKmuPkufUvokpMArb0aNqzndjJhsrwBgQCJAYh+PX3
6az8Kaa51StXeYFawzkazjPkhVXPMyRc2yH/FhTlTTBmV8HPoJR+bvNDihaC0METNmZ57uxjHkG2
KSqybhu0jO0uT8jSIP2Tqt2sKPIOJ8oAcu2kDh+tyH60bXrbq3Hfdu1a3l4aJyNv26OWjQM9GUAl
hyNc4UkMmfQ1B/GlcDDStsdpmeKmHNy0kLkXE/+Stu3PiGbXlK0wD0Y4j1SXUKabgxsoP0n1k82Q
XMteLk/A36X/ybnFpIdahGUAHngA+1K3PtZyDI9ydqBt5ep2KPeTNzqQK59YuBGAdPyyoa24y/J0
vO1R2vpOIBsEv7CGW3FdFKBb+yF5krAGAN65hqY3lGWevAoKz2FpNb98iCZnKBQIoNElzFzg4thp
PIs3GQP2GJq7cRFSkAxbLto7N/CmjTvb9bG0HdBQW8hTH8eOsP88j+FFovGK9yZnxRgPNaQPYqkr
aOX5c3ScUAI5sLT15pgWU/Rql+P0K4g05IehcAUaWmjTG9r45QE+IGCcCMhPf6kyb97W9CyMB479
ywj9y8eMTBB3hTrllmZVuykDyOO7opshJy37b1lenPm6aQjXYu4Ds9124gvU/POt19lwbgAQ5OTZ
1FvJJwuLzKQSuUK1HpGzSObRP8BmoNwMwyxiXYbtytlmITuaHFx7qqTVoM6SNG5XbioG6WTqZ3dz
N32FKvW3Wc23VdGuHNIWIt9k5KZhBWVgn3QJG70uthzrgVdzGVu2vK0CqNqLaqVYuPQ4YHJx1VSS
uRZ9cFNxjetwqij7CYcl5zjSlj6JFtIlQ8CrpPCFfqqqM945BKn8lFXedKMbv4YGFepB+2Js+UGV
LTxa4aywgdDDuPITF5KTSef1qmzmXE1noTEHazaDrrEQeXi8HOJLI22kcXwXt1zhiiSa8KjmpCp8
rKAdB30kIgVUyPuKHCuPrtGGlpozUjoNzlpYKLHAFDsTO0Qmf3VqVycoR87PPQnqp1zpdm3NLrVm
5HUUDnkGgckiCeHdjtfX7yiQ4/m6y581iMsAi4FMcXkYlybJSPL9DFV4ABSqhGZwus/TQd9CEnBt
CSz1w8jxElzxaao9kciMoM7ktuxQp1PzU/Cpf68aqKSrSJCV2FvoismUbZULESEIPCYhF3DYgFHN
BiCfeeXYv5Sozunlw7HB9brSd6E5noSk3HUsu5nd4qbDxfvyPCx9/jyCHz6P17seUCS/SKpoog+6
Gd0/yofWe0CCcAWwt9TE+VbwoYkyz+eaNPCaAvmIHYLesU4gbA0HmjnB5rpenJv+0ASLprFuKeVQ
9XXgDKBHB6YzTRHeh9haVnaMpWk+//9DG1DeB+SeqiqBNl+9g25DuysCa62Ct/R1Ix7GFLJdHcT7
bgLpsA2DSOFOjE6zcuZZuICZpNMBK0j5eHpIgMiK63pP/TYePYAHVhbpwvdNyikOH7xNWwhfEh8i
wbeO6jYTlAmbceWGtPR9IwhQPR0HtAAzOQuqUnE5ze0bRaAdcDaob+Fyko+7yytpIXOY9NJOiMia
bVyX4Amb4FDzmAIs7qn2puz1wU6bNfzXQlC4555+WE1DlQ5F7+Hxd6oDcSiqydtFitl7l8GY4HJX
lpowgqIfpRuMDu8TC8c2jofretxFGcyNp6Z13i+38der85MDr2tERTcqB0hxilt3Fe41A43Slqje
QjZ8lkeIscBs5rHFcZcGX+CC8Tym854NLwMYdZd/wNJ8Gfsj4FCjq0fcqoqm5D+beuofUkhCbn2r
6Ld5JOnXsIEJwUprS+vQ2B8hmTnTOh2B/Zrg+gLFepK7T75Id3Ss95c7FGEBfDagRiIIS5WOKnRl
MkkeU9Q2RtbDfrP7XRbhox/1ODipPzLzvl5ubiHvuMZOaUNUtiIDqgN0yut7V9D8GbDt8Pny1xfG
y2QLVxplmgGpOSHt8CADKPnbTXaqGxvlojxb28MWhsxkDdtkZl1a+nXiF2m2U1Nl71q/teIRCsBQ
Vu3lvYInJFyqAqCmxr6IVnYde6l7xuapyNDbHoicCd769MPchQquQIWCPqqvHA1J1rR64bk93I8S
6PqKqeaOpXn228qHMNh0BGTjQ5Ex/tRbzfgDR3fwhFAMpmubyoLQZmDiQiAn2zGYqjaJbhz13mRw
CvBBoM5A75lhjNg7ACdQomgC94zx3iJtvSVeH+6xAuqn0IJKDYygxpVN4pys/13Z1Cwbp/UMhnWa
2skYDTfMpfdDZr26ZQ//7XQjRnqXT9ZVXCwamFzOCuYmEeRps8SXN1Ke8vatUBxU9e/XrWsj67GW
iAnvaJCpC/TOm1+Vzg/29CWzf17+/kJU/oUjftgd2j6AO+cIMWRdfvcJBP5hxXb5ywubgknllH7W
Ou6omoSxdGeJdqd82D1Uzvby55d+uJG9UCWOvDlPq0TAhuCuUIV1hCTv2vPcQrJ3jGQlCppBHlBm
CW1+Q0R+a0X8SMKDC6n0uny83IOFATJZnIK2cCEbMLU2wqTMgw1kpxi58hHQpG/WYRnQfASruh2L
PWCJMeoFyPIv1/12Ix9Jt2o7WYwkmbP5O4d9WQwR1gPMl9agAUuDc06EH9alBzlmCE8HTlK59FAV
RezP9DC0a6qGC/Nrmo57wPpYUB6Wp1ZtpjtYxzLIcENGX+2uGx8jbNM5cuBHAfVsGlQblvpQiiBQ
JWivW/wmOTOEeCyDXL08zVg6c5Nu8zC/8tPGwaMsLMsqRxytfBuQUZXBVUzN08rtYCFo/8q8fJjV
sJ4hF9nO4gTtAninCPhdrim3Lc2oEbHDrGfAeFwBvfIH4c4bK9uDN0d/eHicujynfwPz320FpJT/
XZM15NnGLkTdEC+GLXz3Sjs7atdroI8Nn1aBcZLBow86ADy3WlbeNbOjbsoxGp8nD75J234KAK3P
KwvWh0A2h3Sof3t2NsUtcJNx3VMS592Yrvzcz48MbmCcV6Eink2R0DqROvvSBflJCvGC1/R77dVP
l0fk8zF3TUAGm6FQKLUzAB7j/awm91CJvIlDu2Fxw+H5MNXpVQVW1yy59SR3LCsAR6qg8gnqCcey
d3H8TldS8efnOjcwFg+E1b3KIjI/cRjD8D5NQrd8HHEPa2T5xIAKq7P2IFP64/K4fZ7cXLMMxwFn
n1vIfoPw6v0YYWU1kpDHpO/Wbg+fH4BcsxTH9YhH4BJWqVCfuslVAfalkz2TqoOtZvmlVuSWt9Z1
Sp6uWZxTgY+6NBmmpKXWfsz5KYJJMRwT95cHa6kvxk7gDi38luQEY1Mun0dVPnil9RXdg/hMCddN
aHsS+Xy5qaV5Of//Q3pyB1QoOtnopOX+VxiOcNT/2DcIt6yVSBdi0qzMsXmiMC+xVOJUY7DJUunA
JFYlKtJfwkzr6yLfrDvBig4+WjUbE9mAE+5/cUEv5CPfOCisXB6ohcA3i0+5gn8Ky/iURK2AmmgS
4JYtRLbTwy/WpsfLjSyAaF2zrtHkAxMFacUpCn8M7EmwR5Bwzhy52CZ4v/BmVBt40thwvqE/ictW
NqmFVWBWOGpJ4U4Gx96TZes4CBJR31erqpNLHzdW8wTpCbuLap04Dag42a2w1KbmzW5lyJY+f/7/
hxUMEoM7+Jlbn3r4TO4lC8tE5qCrVRHcvNrQtf8MFtSoNvNUhCip4OKlAd2dKNlWk+O896Dy3bhu
A1HMQHrvjufB3OvyT1tYMt45vD/8MhQMZ1bMoKQ6qNzXTb9zSfPUuuKVwMUPpkK/Ljfz+QnDNVUZ
58jC3iy5PMlaP82uvKXTtLLbLSQiz5g6Bss7oe1pOEV1L+IUoPg4G/JfVaS2tWAKZm/eXVmz1+s6
YswkST2nDHsQYIWCJxuzd3nXvF3+9EIWMtkiaRaEogYN7KRd98QAHHZgYifLfA9j4ZUn7KUmjMNH
28P+qG/EcPKL6WXk9kPnOPtc8j91aH273IuFpW7WVfMmlVFUZeMp0i3s+dx62sGRlezHklwHSHP9
8yL7sGYtODw5EB1ENLUjnFrbOdta3Av3lzuwoPDsmgq0kY4CDvUOcQYvb8Ffe2w0w0lDw+nWw6UB
uoCVhv5Wu5nokIxdLjdwbQbn2d+AEAohsmwTQJoSJ80NCdyVH7VwEjIVa9O+ox7s8/CbvH4H57YN
1Kfvx7HaR/60q1X/NA1jPNOVh+OFaDX1ax0Ndtbs6vpEuHwAovYl68FIvDy8S+FqPBB4VT6Pyu6q
U4j3J2jlwyjvh+eBoRbd+n3CfLGy1JfaMc6Ok2X3HDxheQLasojzFOJscGaFfxQYJmKOs2JcOQMv
xJRZ+sibyS1yIWDMWsrmTxg04X2fsf7Ba2BHUQ3WmuzvwqSYmpvh4M7QbAjrU1SWAMXC+g/qhGvC
qgtVfdcse/SBAmcUZpMnMDlTKP23FbylSQiz5zG/DyCnF6cRtbYtyDnbqS/gXF1Y+6GU2S6izXS0
UsK3zdxUG6jYRbdlxb17L/e67eVFs5BUzGJJBqC81w3zcPoLFYC45pepgv/t+c52uYGlSTTS+iDg
+lpniHlblv4PC0Sxo88q+gfvBcXWmas1+O/CdmtWS2qALPMILxAnlFy3RIjfkFYr45yr345tDZs2
pK+XO7S0WoxMn5Es4FbVTEkA5sYm7YM95EbXeI1L0+H8bwL2YFoMnbGsObXwJeOPDLam3ax3l3/5
0seNBOHzMlLujI8T3m/d4hnuW3t5FXeOQqb2f385ncRceXBCSkabPAG+izcs8GKv+uFmrUPYcxro
AVnTbe3md1Ty/M2dSMfiKR/D65KNWelgmvaqnbB+PBH8qXMGyFc5PFp4sIxlWv13uSMLi9Q5///D
/mpnruPl0UgTlr/D17L7XjdZLPip66+715tViTZyC6e1SXfSKffh5uZ6PqQbCHHAkg6K/QSVnYNr
RaDocRcFzJ0ErG3ltLgQF2ZdIGyYZgDqgM/vogZB3SOQyT8uD9vSp8///zBsGo+Lss9dAu3g/H7u
p+cMamPXfdqIZqcDjq+o2jmBE2ECyuTR12v17qVfbcSym+awU4JxdeJXKS7ACrhRyMv328s/fCGY
HSOYeVd0totjUWLLsf3SNT6H9fVEocvru8frmjBCmky903UFcMZa1W9yto6N5Rxl7qx8fmFnMMsB
tEYmLRs/PzkDPF+H77y+L8pxI8QazXGpgfMB5sOySQv4FjoT0UnK2i3UBmLUHiCmC09XwC4vD9FC
QP/d9D80kTG/8OwBRysZvWSMwVLUitsOEGpyq3iwkreX+nH+/8dGpMtYk5fyFPGivqc6B+2immHD
neonh6NQc7kv52H597UX9HyjmQBcMyucdeINRG2nGtrCI6sB+bHt74J4qJpP742vVvLtUmtGTHtN
AKcFvxKnwrY38NecAJ5heFeGH7o772c3PNFxJSkuTZIR47VPRphZo/bR2BAtBJVtCsZnPVQPEfwz
rdZbMwj7XLyduqbMY1aWDNcJbLDDAHm/bWZBKb5v63oHjeZp24REwkCqdm9lp/KNAJ78YRB1/bvq
fb7ylLM0qkZWKAtIwivXwikod/ZQN4mb84LM841u7Jtmvp3VsJJ/lloykkPoOGOT51A8BnIHAFUS
ww53tN3HdAKWcubxOFUrMfZXyveThWmWIXCGi2DXimGlT+0tO3Yx3ey7+KbYpt/guyi37tOcBIl1
qHcveXL0i7h80ysAxIUs+48uZKracgTj75QWTCOyoYGnKw1t5tJfE19e2CZMMciZUW67AXS9y4Kh
JvKHWmuchYW8YQpBhjmoQRBTaU66/qYi697tu3gov4+TfLucMZYaMDLGwKqolzkbTlM7BIdqtMZX
ySKxs8shP7JmuEpcAu7QRq6oRsVwAZL2KeNvzvBdB/nBr51YtdfZFLnEyBBTxcvc79soyca0Pkk/
PKA+soW1NaxxNIG/U+ut5PKFsCHGoUAC7T+DZuAmgc8KILlEvhVz+Yem5NXqVGIpAJ0JhJdWTs5L
M2TkA4arel91qQuKEpRYcGIO6Y0zezunLa47QJnCD1CFlGkK9sIJN1/3rkLtYNO0fr2yS3weHI6p
6wCyMxxRcQ8+eaP76gXV08ydlVT5+a7gmHIOhWRu108dOfm1mrd45YH0eViSeJjg69h4vNy1VbDq
y3ue339zmGMidNqRh/bMZZpEzi9QRXbU7V/TqTzm1XuVBpBwig4RT+8qlz16st95hb4KT+OYWg8Q
DUCFJ9DtKWX1PmVDE7NgeEQB5pffByt3/M+zpGOKPhCuG9bqliA+qxsSZtumJ0lkk5UltvR5I/xn
ONZHWAjzCRKFsXDuBQzfFFsrHS593Yh9ATGkwXI6NxFh/jXLBn/DhvqrO2ZrO2W0MPVGyPuW13tF
GAIqBfi6Ct7T4id83GJIf4NN0gJ0aG+hKrW9nJKXVrUR8K0GTw153k2GwO3iPkg3CpJ7dcn/QC7u
YPFVDs5SQ8b+rzSv++7sNAW7hkcGzSXXLsBr1emzVGR3ljZZSWELKcDk3JMMutmjBhtKFu2hsAEw
cLLjVYNlku5lBaYErNDr08y/p5l7U5d3k4QDxPSkW76SwT5P+I5Jt8+HucgceBSg7uBs277adJAA
t5WIuQTRviBxx8OVkVpQ73BMhv2E7Z7UtiInK2dftMvZbSf5f70vdypTRyGhLi/4TTQNR8acw+Ux
/HyHcUwpSQbPitGCmVkCR6JvLfGzIwtz6Ou63R6Sn2uLYKE06piSjTMtmT/J0knSfnqQ7gj3SUXV
Vjuk2PCJ0dcMzvSx0/niZ8Zynccu7nsdJNIksde2uoUlHxqZIocQNfUL1wEmVW6rqiF7d0hfYQ5z
06fNE835eOW6NDIGnngjN/S65sSLttlyprPXMJ3de9l37KYWNnQbSl+vTODSAjUyxqzTaoZzDITB
oCu8bznPt+FE6UZEgIrh4mltCIX3VFWvnksXnsSd0MgdeMnzcD/B1svgogVhw2E3fMl2oCNuKxVn
v0MWi/vmUd/zHajgK5fAhXVqcvyzNPNzDU5DottghkIZpc5XGpQhDHcV9Auy1FsDZi2t1X8I/7wv
uTdhnVjw4ksyZedH5Q78aQpc7yEsVPviaunfiQBP4DFULINXYIjJVyhZ8sdBk3rlgPP5xhaZIVOX
HhPEjkhSwq5qM+XARlQOLIBmB142l4N/qQkjIuyskTSwZzcZUYf+lvcEtxifqpOTl+q/65owYsEq
e3jAQh8j8cb0NxTcb30h4c3Yk/3l738e1FFoLH/oZWakyebulAb+httvAKvEjgWoQP4TSO2Vcfp8
8UXmgmekSSGrjgdM7jlx2N47o4QvPbSQ36/qhLm4VSVbXyhCkr7znotQ/Z5Y8BNo1f3cRU9Qh1hZ
UQvdMBc2AA2DRYgq4L75UBfOYbJhADy0O4jp7q7ryHmWPjx1idahjihAwqzbZj/61i4ATaPpnxpA
0jrrytE6d+9DIzXnQ25DCRaGEk+h/2IJCUo0hxkHvKj6NUDswrr6R+Eq4lLWKV7TbOsHhaBCLl5s
772Bhrfk80rqXmrDOBgTC/LQdY02yuqtkrft8F8wW3HEfkcQeL08IZ+fviITVBkVdWiHs/AS5dGX
xmWH0itXSAtLv96I7KxjnDmc6mSocRLqf4sJACEqtmGnNiiarozRUgeM+HYs0hFIXeYoetFuD/it
t4U92aru/FInjK0MOECw/7uJgA4btHSXNqiAqzSCB2E6jw9dOvE/ft7Vh6DGhl3gYfU4TZV/y8dB
v05WFcERD3xWiptvHEDPfVtbyj+WWmU/RhyqdnNt2TcF6jdPHYPHtOyFdQw5VI7iri4hJDkoGIcE
fg6zhDI8lDO39zaUDrbUo9aud226dbgdPI5t6uyaUBZHEbBd79e/pjzSe5+H2SMIsBrvAhEFqAT/
LQ4wKq/ewVUmh8Lp1Ub23G7iWer05KkxeyNhB91fGdnbYeDzHkjFdBsEZNraM+wqo1TS5xoSw28O
oWBbusBTyXF0N6wv5MEmYbELmB3eCB7ijdmZO4GyhW3tYE7X31lEuHcpkEAr2WRhezJhp07ehiII
gAscvdf5bPdGHqKCXZfTTchphnf4sBlRvrAtOChzSww72A3O8VwQP6E9HX9eFYEm2lSMsuxSWbNT
k7KTNQawwVtTm1waHyMR+t1U9UwAlpsqDzrY3sHu+MYasu3lX74QG/Tc7Ic828DaLKIpSsJp7Zza
1HU3WFR+3FdhE1O8dOyrvF8jfS6EuQk07Vxq5anD2YnZ0UMbkEeymsmXPm0ccohA0TkDV/U0QA8P
okr1plZetrKKFu5sETWyYAiT1YxnEKwT+bhlRdXfNtnkbaIy2gedfTP3/J6y4U9h53JrI2GuhMbn
jxIRNdLiTPoQNKUODi+zFRzUYLfPLvw6n8SQqRMXyDWW0zjbRk3DTaujNT7h0ooz0yWIBNWcAw06
aOe5c4f3sE1PHHCQyytu4fMmTFcXUR2CsugnY5+/9kw9w3Txt6fWGAafX5UiE5+r0jKX5dBjMwwc
9RLmFDwsODU8uC3EPKWbQSwiryEZQ9w14PxfvP+/74aRic0lLSnDNEKPShUO0DrNq61SjbdvPBAg
1QgMcAcy3iEaOT+WQ8Q3/HzpBXNXfic5c58daAFvUgvvcVSnEFG3g/oBXrbBEWWM4qHXoHzjaqLv
/RKZuB8mvbGKdH5oLCpuWpCPN3OQi2Ooq+w5qlpyTIOpeQAJObz1cJECRsIPYwuu9XdRZYNnLXV5
q7Rq97MYxn3IwugL7CGqzdBFasfBNT+wrPXjupp8KC7U/aYbOd20DJ7om0wxD9AoXAiDMOyQNGzv
Bdpp47ZjeLGwaBhsPUn8re+ObO/143AqrCqNJ5ggxMqr+pso84ZNlAMemI6y/gJAePuWjnZwbGqS
bxXMi/bwcdRbJ/LafQ09mu08wGQFSnPTSlQtRbMp4dIF7VyDhOIAp5++9mgHHgOAOA6disd0uq/K
9KvVuDdDlOItRnZfLy/7hURryrIEgUA1DurEUFP1HoEhvx+7ksdDQIetILhEc3utWLVQ4oxMhKiA
WZYu8okmWsttbx28oDnrJG1U2+0ZbKMjuCI4efDIK7Xtu3JFd+a8IX0WBUYKbqcosiacE5KunIZN
OEu18YvosbObF+V0a3ynpVaMVGzNSkCIQpKTbsiOiZ9EvcxTFUdlu5LsF3YSE/2pu3pyqSfIKYcZ
9m0fseLOzS1rZbtd+vlGbmVhV3HSjM1pIvAOYOlNN4W/HV//sCv/+fJCW8ivph4LXkkCuN425CSy
H2E+xVELUXHAHq77+jntfjgvhK2uBmcEya9h4x8KK+AIlrljsHJ5Xfrt5+D58PWuCzoHj4F2IuY2
2BJSFM9hP6ZbCaHglWrxwqZqAuYLu4+6vkEZEbQaum3gQpTHPp5Gki6winHT8C8l3kcJsfH+5JXR
CqZ4qWPn/3/oWOnoHN4BNYGKqHRuqZe28Jzm0zbKHPvKsTsv6A9NgJHdVSE8wpPBye/TcHwIp3yn
dXa4PPEL+cuUHI7g6pG1hVOf7LIu9ZZZId8ORMB4PKz1o30WdsP1ZlyTYloIFBOqCCN3xQXN4FZb
tl80TL59R99AZHHbeyuhuBDoJmAxgpm5FpNnQ6pLAt6UvfocTMjLg7XwvBiZSEWccNq+w4ktgYX5
Mwz7Xp1e7yZqW0fs68WzyxR8hhrR77lSwz5irvPozkGIsxxrr1xyRqZ0xzkYCg0bde0/j/IHb/7T
5a/L3VtaC8bBdCKS1mF4fjy16/BQRbm/jVywc70eFkSU5uzVSmm08ii81JiRMqGXlCMH5Mj4g7cr
pjfKXnQF4zDvdd0beaENE8Wu885NKavspB8zElcAzW+K0n9p7e62qkqxY5L/vDx0C4nAxLELh9hu
ywOwN5pu4/P3NLA2fb0mArvUj/P/P+QAWP7QqPRBUJ9UIZ65PCNkHa/fDCob72SbNds864eXy11Z
OGmbsPQhiwhc21sH5Zs7WT3m1L4pg10P2j3HA45ahQgudcrInRM8lSyquZOo9CEa5y2rH+BeFquq
jAe+8ty4NC1G8sw9DvckDj8eL4QGZd4OxXMgwnpr1cMawm0h37jG+Wikg+1DbMRJbCi9PdDMjXag
EazxA5cGyYh2sIIcVVOHJBqlxUJEEFdNmrTbDxlkdPjT5RlfSspm3HNIyY0ldrHQ75K+rG+CDMZB
rJQ3o+v/vqoNE34dhNCMrrvRTvy2e42Aq7ecaZ+L4LZ37JXsvDATJgDbwbG4oqODcqhtNTdDWNR3
WdFXx+s6YCzXrKSKyUbZiQMrZG3/6ioNOmgZz9MafmBhsf7F4H2I8hn1VCuf7DkpenZAUMfOYMeh
Za2cgBdm2VRfCSWN0l77xWmGMKUo852NE9jsirhaqxcttWAs1mEsIf8vveIUnpUwnRLoRx1X5fD/
UKJFwvvkMmIirxmtLHiMpTAzxTWS2CIOwm4TBn/Sao06ujQJxrY0jJZfaKank8d9vnMc9gSqiRP7
09qj+EJ6NaHXUo0wmWGlj6J98CTS+sYOLI1nguzket6v2mO3KKyvHIoXOmPqsmgryKyA5eJUax+1
HNt6YUCtN5LvL8fE535pFKbs/7sxVXMPMXpB+pN3SA/sqF+apH8Y7+wjkBybYKM288bZT7d0z4/Q
034gx/owHOmO7i63v9S/80L8EDHVFBGhAxSzJfkOdceCfNdq5di99JxgQrIFxRM76VwPVqbZhg+o
6gQhlrLWwb4lcwaJWMCWACbZynq4hS7BCmZlIYn9VaT70KVOQRiJhBLSIozfioy8aYma/HXDZWxV
ZZv3tOKQjmw11CYmPE6RtzJYO6QsTYYR/aXbCQJV3vqktbWt3DyM4TPypQnSlRlZGhljl8JTwKhG
Cu7jrKSzI3CUjv0Ad8rrxsaIe5Adx9Kp4IrD82nXjdMDnDraWEEp6fL3F3KjCaQW1ozKpzXNpx7e
rs4Ar8DwoXPFToIkdLmFv3pRnyRHEzA9aapUaJdhklLxqpibxphx/86WmftfZJHybSZR+wCtsmgz
DZHcDYUFtFgko83IHZ2QGYV96TXDIwnKwI5RZJmPFif0yfNmreLeqt8sF0WEyz93aUCM1AEB48yP
OndOiOi3hfT2lfUf1EKPZZFflx1MDLZUYeZQuyaJmnm2mbSGeLxy38k8X9nAORI+xKpUE9QZqzBI
piGo96XfFUeb1gXWvG5WMvjfdPPZpJ6j4UMbhV1ZrqwYObXv7ru8n1/LZCx2ZRMP7/pH95BE37wq
JlcBVqN/sNh+aWXSZ06SdRXbg9L8mqsujFFe/dPM1q/rJt7IE5lwIVWcQc4LkkZbv8tvUBc8MrzS
zr67crdcSEXESBV2hjM5KFQkcTLg1Gy98xXbF41cmfelpWvkCh8EPyuQHUmYBwNqCWZQ3Pppv599
gH1ym9gr2N7PM15oIrCbPpznCdtrMnmApktVPAOdttKHz4coNCHYHRx77WG2MUQQhwkVRFtItgUb
eyXdfX5vCU3MdaZEZ9UQik9gBxbDUnVjF+9dITb58D101mwXP58HlMn/NzY8MlgU6to0EQ6sAfhv
YMo3xHropt+XV+rSGJ3//yH2JgdgRznMNHHq6RWGuv85MDqOM5muBPfSIBmxPbaotZRe25084t6n
pXXoGvpV9sOxFJCTz5rr1BHhwP6//SjLJovqqLCTtuj3tR/kG5Qgv3SdtTJOS/0wIhpH5rGxsixI
7N7e1O0rBUrMjYBghJJNobqVh6+lVoygbpiaSaMdoOk5+F1BH+2E8F/qNnrJdQqqXF2sMTeW5t2I
77Z1fQ3uvJdkLc1j2+ZvvtMctL6yVBWauGqV5X3j4jZ2sgaIl8UwYynHnaV3zZ6GsY9bzcrEnBfS
v5tHaIKsO4eQudXwG/N40o5bWl4X3SawOtWqt0aY2Z688o/M30f6GPavdWyPa+WgpR9uRHbvUOJV
qgEX3/Jp7AXqWzeUK+vo72Xxs1Exwtqn3QCzSQr4vMOhggbxoulnQP36a8GVf2o0HtvAFp68eTOH
v7OeyF/5XMEGTnS3niuGfVGERGyFCl9E6MjvPhPAklojrHFjf0jpdtCFtQXisDoJLrr95Vy0kOtM
yAvp6cT4COmDtmr2bV1tcvV17Jwbr3q6roFz2H1IdmCWCKlK3Z0Ui+4hdQa6RFnEkPVLZmdNXm0h
sEy7o35uG7+HZN+pFU0yDAPEwemdNXZXPdGEJuiltHOHwY7FhvsCqbb25KtfQ03CBEjubk8Lrz5c
HqqFbpglhgECfXlJOPKpFaII3mH6i4g4ce3n+UrV9fNXAmo+wvptOJd8HFWiU+w4zjuzrQ3+9Nk3
WP/AwD7aXu7KUjtGLMg0gnSNbrpE2R7ZiXB8T4fpuY8gkzVC5NZCtZfN/po36OdhTU2hEDfP6P9x
dh1LlupK8IuIAGSALXAMp70ZuyG6x2CEAAmvr3/Zs5rLa5qIWd6+E3CQKZWysjIHY7v6klFC7vrR
qlBQrtp/Siyhg/HfFTzy3A0Wyx4uXsfCEsZNTnFXzjzWzl470ftHECerg05q6C+LNFWXnLf5SRni
PjmQND7jWDLR4s4ilGQev308Ne+vMrQ0//dzGvgpOXTQPfZfee/l/U23BEc0IPz8+PHvBxR0dv73
8Z0Fs227Y8NFQFnzGcJibWxa17pdVJ+dObr3d+55G5+x3iyzPUpWVFxf6r4cTosmTZxRq4gHr/F2
9v0GM4Kvy3I5x5E9lDA4oxX9kbdpNCloc401mkTQ8pe2Q2ibdg5FL/NQSbc/lGOxJ7O4sSbWwDaD
l9NoZxrCiiV5WGAI0M5Nex6gKQQEfflOIaK9cwRsQFJ8DXArU1N/GNoRGP1ShkPKPGSJ88+3bhXL
J0f4U7DzbKwL1A1/9KT+/PFCeb+yztfiIo4qINxvQ67f7810C1ej/L5vjBdBcXa5Bh1FnWre6t+k
p/o59WiwM6kbkWmNho8qG4auh4R/YQ1t3EgBALOm96puUCMs4JxWiBiiOjuw29YqXcWOMhgrp3Ns
GAbU1hJAY58WsdRTFhNBQPb9eCS3PmkVPqZBiQJ85eECGmaiIUkcoXezD9u0ekyZ/Tqz4NH4wz8B
WnwNlS8SCZRTwsYQCl4vc27dNHCGQyfEXi18I5avVcvLfip9iOLqy2AX5yYw9wal6I/HaWMy1hC5
tYwe1cEIb+exfnC9Ci5UZf3Iin+jKvI1LN5WlV/VAj+9cx4U/xI432T1/PFP34iqa0Cc1AZE7aXH
OuIVu5s9tJm0jiV/QNu3P0Ojx9lJQTaizh/vhr+yNYjwjKTuYA1Ujn5zzJZS/FhqVtlRAK3PAy/9
+co4/bTztq0Jefv7X28jS5bmhbK9pC/tY2+cI9COE8rpO9eJDVoFX4PesOajvuhgm1UqBNJMUHMC
17GPpEFtGP6/xR3uAuwyNNQ/T+M4X3VWoNEC4+ZH5c9e/PHcbY3pKgYstjNR6cK8hi92faKTaQ42
n6dPRTmU15lO6cW2lmkvmL899f9vIfzPWPw1pvAtctAt1LJkDtRtWdZxqd0DREwiIhW6AJskQwuU
1UCepyH3mSZ+6AonXuSe4u3WnK7Si8Bkbg2cEpZAPnWPYPywE3QYROSWubNzpdh6xSrFKPoJ1ypj
VxfJIcnSaCjvAY+F03UA1uLHc7bxijWs7mXQvHDMJOGKl46hw1V5akCjDn1P7pVlt47dNa5O/X70
srH0EqLnnyidMKhETLdCFq9DVb/YszkKMT6PJvhZWnTaOSs23/q2Sv9aH1DOzXB/F/WlqMtX4O63
U8vu3KEM0VMsY6yHb02Qxu7CT16a75y5G9FrjZiPhkGA1KtLrAkG5Y28Cvs0ANTctF44k3nPEGHr
NatwQm27LgpEL+jVL+eCDK+z6j8HRD5R/W8tYEAL/jt6dl5KyHF6zaWbvVsYF/x2nDSPezgOQPZe
eBFqbMtOcNw4CP8PNB+AB0BWpL7MjnSSMVX6Qipa7wSlraevcoZZpQYemFZzmRZhbmcfmp8NydtP
H2+fraevgkCmMmgxLSOky4Lgrl3Q6KLU/ceP3prk1eZv8xymLK0Hs0ILoh7lZBg8CVJA8bx9Sf09
Xdv33wLL5//Oc9GV3Cv0BOMX5aB1zc5ElFlijMc5cMPc2d2N7w8UW8PlA4pok+W7NeikPVeQchHe
A+7NfuxMuF3adqHCRZD5EDTDfMoEmAlo/2/iduYqZiOaV5aZmWgMymGnGrr14avwACI+F6MFQ5cq
5UcCkCC356Sx7mC0tBOB3g+tbI2uj85UTfMCt57A+VWlD0Hz2aE7uen7iTBbi5a4OpXl5HX1pRIq
RXPDkB5GnIdXYpit0+JVpg+VNQeJ8Zvx5ePluPU1bxP7VzgdU4pmb5FWl3wCoug3vgg9xg5wG47/
7QWr7KHWY9MZSoENUA0Pn9H+qYlDoqXaA123vmAdCfoucCXQyEtfjVnsIf2ONJlJyPJgZ01tvWEV
DWy36wenQd7dB/pz5pGXTJYPMk33vmBrE61CQlHMuZu3JVztcl3cC9cXh6Hu3J1F9X76xtagOp9S
4VgENuEUlOywGazPoyeP1KDtvmx4OHf+TtlmY+utUfUcAiU6GLS8uEzeWbPfXWvuI7WZ5EvWz9ZO
/Hz/2s3WGLvhY1kUlScuuW2z6xQwPmSIQaj6YtuDAYPA737DOqeKVGHMEOph8Xeytq3Pe/v7XzuF
j52dTxpugIw8Kueu8BXo7A9G7DVvbqyytWqJ446zDXKYl/D2c249BMMc45Q7frwLN5bYWnjBYp03
TH7Dktp2+kOW8unUTV25s8S2hma1x5EtD/lAkAlWtQ8nhbsUbAjLb2F19fjxz98am9Uetxe3lXPv
eUmhIE7LL0Hzu97DE7f2x2p3j73rY3tn8pIZ5TwRFqRvZ/F80KqsbrgmJISp4fjp4w/Z8OiDo/t/
V5HwaV1rX8ESAnccEroNa1nUeVN28rnS6uh63qijapQtyl1shtpXA8pjEWU4136JfBIHC92355kP
Ld25K2wMwLo8wCEx1mMEgiSFg/tR8bw726osTxD3HiKSkvmYS70n7bL1stV5MzvFUuS9Ki4TtICz
XobwvQ1Zn4UUiZBV7qFkG+t9rT4hYR7DO8tXF5JZGu3c0PDsMncnBG2sxrXmxDAsY+BwMMHzojpl
QxX71p2rxA7ktrGZvLeR+yvOZL3rjZ7OwQj2q58udFtCnsufi+Wdy11rvQ36DPNWwWwEyk0dsCaS
dvTSs/BrJ86nigBLbAN2lzaDcxKeh2od+M7BbCFrY+pc2yWa7y0PhL+wgAQWFI2kM99A7YHvXLS2
Rvbt7399OycMt3vcQRIJu6Te+4XurqiBtfDHm29rUazWHvqgSrSjekGyjOKADpVEkPIfl8QqAkLx
tkSVS/tJZvOk0g46W+YbRZyd8L2RGK5Nvmo/J3XNGj9xve4BygxOhI6Tc6P6L0aZm8WCibSezdeP
h2nrZauAWBmeKSX8IPG7SQVhjdv7tVNODQxsGisGL8NNQ6LEeGmmOt9Z9BulCsZXA8iRTtkEApQQ
I/wZOCKiy4ge2TYuMnGAYRo8gIpDNRYxtexXYvS/ZXZrzzEu0jobZQDUGX3Ld4xX+p7AHiD0y2Yv
Em0FvNVNbG4715oV9RJYZcayrCI5fIOZdViyZyP2mrs2Ysa6Cu5wg+6qucLyq8gczpRdiVo/jO0Q
TW2+c8j/OaL+H5lja9WH1DcM0LkLtJNYzvViobPZc0orMvCECHPl578GdMQefTpD9qMHh1aivfE4
VK2FbNDJnjOUSHC7wGAkbt5lh46m3Z2xiBP1Fs3xn4442tZIANtiAUhPkMcOOiBfy6FOH/vU8d78
hKyE5nl7K3C7PdhB58QVzzRWqm2jeSWTx6WbYPZY1sUhHVLxpe/9N0JdEJw7pWzghSp7nsU4HPqq
8CCBFRRQxzCqDxsbduNvnLKugB6pLIT9BYV/k4f2MIHLUMq8ieiYBY9VR5Zb3lXlaRTSu1mMQhVS
2+6zVcH9Y7FlBslwaUTs5D4PIRpNaUQ7MB90PVnxZJQ6Y/zaqIaO73gsdMtJKOVQ3C/eUKuQ+MsU
j71C/YPJfPreOwEusRI+BsdmDhw3cqrKXC8eBIgKf5xvJz2KYz7bemfzbyUoay4C9FogvmZJL8kb
Bya6IGPxuGfjfAftlDThk3av2qEGM79Y8jtvnKFR2qmpHkLZ+ennQuOuF46+v8dK2YjZay0Km6Hr
v4QwKvSEgPCULYkYxGB2Mp+N42atOFFCfjDI7MJKdMESYXQ8Z8FDUAQ7QW3rt69yvYLSys65m6Jd
yH2UKH4wuzp9HKM3fvlaVYLIgARk8X10SSTwiYk62UBwYNwZl41wshaV6CuIAhhqp8Da7cjVL4Ho
Y+HeuuXzx79+6/mrFMcZJFFwX0wTOlgn1kEFn9431XQYbGdn6Lfe8Pb3vxKJkebG13RJk2bsBQj3
KeSCjLmFv82rMfmPf/uMVbYyYwLyjJVWksIwqZHYLONT232qYfT78Qv+FHreCblraQNew7J2GUya
2CmswqyJkGu3yLPI9dqyg8X4Yscwyyl/DHIyx7qS+WEBdTJRuaUezDixQwHHtJNn0XbnwNwa19Ux
LaRTu7WLT5ZjEaGhP877V1U0oVXujOkGvs/W5leqA0HfHQYLMwd8tKcgKZR5dxMEdZJPvAs7n94s
c23DMi9rQ9eovWvQ24H83liv0p6imSgv6tZKfKm/5q73CvcqBVdQiX6Kuo+t1FrCaZrbOGh3K99b
23gVIWZlMY09kCZp/1oFuOuhF8jsjOTGVP2fMIJps2DpGgwkH6dHThV8OcrCK0JQm9wYqqx70qBb
L3rLI//aa+B4OBMjJE0W/ar5rzR1Q9e5b6a9ivrGIK3tBBs0GVnNjGg0WsaOssYfn1TZ0Dt7mPfg
kfdTXrpWwUiJo6dhwj5zg5HBNsD7ZBP2MrxFi8a9dzzqhCJod+4K748XZatJN2icQwOVkyZ90yNz
UVhshkZ14ZchTcd/g6npevq7gI+pw1maVAKnRClFBJGjSxdULx/Hpve3C117SaL6aunUr7ILcfVj
If0qGl3yYC/63nbLF2RA9xmZXuC+tNeBuDFH62XgQWulnSf4swtRNiGqWM9SjDezKa+cMX+sgQv1
zR4T+f2kna5VM2pr7hWaf63Ema6E+FVoFnFSwGIBSvj9GH88ght3HkpX5wdcfOnwpgN0sWvpn3NI
ZN9C7ci6GmTWxjaDSHAQCBMRy1tiL0/bL1UTwJiQ+frw8S94P0GhaxPKRpWMF+AwXBpJX7OqhxVN
UO+scvL+tqVrBY25IVU7QPv70mjpXgK/+O1arD3WadteJmBuMUoPJ1aivWJx0Xo+DuRlaSx1gMMB
KGlTe2fZXuSQ4BF2rVOkobeKblP+WHT6GqrAh8aFg4BuE8DOFExoAlkjaMoIv/zKzAjVIW8GBEyv
VVn8knyOF6c+LSNhh8DYJvRh8xJ9PIZbS2UFTRbwgWfAV9JE0plf2ESaB2uc1DlraHaeBriBVGok
O2nN1stWZ1S7ZChwTQrrElhQbImhfbDEIi6+5esrusjhKYOP7PnjL9taHas4RRqfGuPiy9oAwLpw
rhYuHz9+9MbaWAtQ0ELkvs28NPFI+b3k6Y+JlLczTNr/7fGrE6mmdeN5GkXAsvtaSQe91t11NXtP
Hz99YxLW7omId3XpZ1mQSKhLnKVfxrzkt7ysnrpAD2HNnU8fv2gj4q3JzsIpTCGo5yepvu7aLCS1
inNky4E9R/BKj3X7bz2q9M8e/usIn7224UuNI8ltlup5ZpYfZ0TLL6kR1s7S3Tj11hxnAHsBXyiD
zCa2iWstpwn6bShHP7BuTzd5a1WR/yYinph5AyYfMp6Mf1dsWCIP2vmRbtAl9m8zstrsqDwxVrc4
g3pd3uZE/xBVf+dIcgN/o5ObTl8E2RPm2hqv1VY3NesZao24PFZTBHHyUESLo6Jm2rOZ2xqt1fau
6Ah3RLtFgiBd/SmfjPmSsQoy06VXBDtJwkYIWZOcIThsTwG84hOTuie7ZMfMCb59PBUb47PmNk+Q
l67QNpEmsz7DizEc2u9EfkGquxPXN4ZnzV+eUOM1zMEN0pufAhu6Yupn4bx+/Ns3IsiasFxMtWYN
FAqTiuTRQNA9P/1g9a9MyJC6O8Fja3zevuuvLY2OvLkUAWKg7z/lzde5H441fyJpdfj4G7am9u3v
fz1/MbwgrdvhdLDr20XmV9AV2QkVW0O/2sdlSvxWOXh0CoMrGJhFFYzTi2LZmdmtX77exHAkQ/ci
dlY9uAkbxkNR7hE4tiZ2tWkrQGaMoBMiye0eqpVDmE0l2JpzSNsGQPpeqXjrNautmw1tIaw+A27l
/s7GIaTVq2Z4UdABJ9+TY92YhTXbmNrmLeXGMEnjRnYNnPTNwxnHz8frZ+vxqzO692E953IKJGHQ
T0AuPjOFq5de5h//9vy3sftrfQ6tA31cw60kGINbZqGlphISBFmd7yyjjQ22phoHvnG4PzQpJuGX
5z26bAnL7M6dd9rxtsbn7e9//f45W5ael0F2SSdRxqMP+slstwBzHEp2EP2NjfB/9GIG7Z7GB/w5
CKaTIiVpVHvVHinAfdtP/w+o0D8I819fgPSxHI2Z4cRQLTasQFPqh7UzLEM4sEyd/dEsEQSky+t0
gdyLDLS8KbyMnR2Zd5+EPbHI4oO6NHY13MPuEyKpEPgPZ56NUcf7Gk5FxWvbp+IIp+z8apl6cfh4
6WzN7CpAtHMa9GMPhleXQqmlP2PR33YMTpAt/bcI9+dG+NfQBNnQ66IFMlxXRcIhkYkaL1rY1L91
sdM/4NpfzxeeKXsy4dxFsRYMYydv4950dujAhGFnkDbW55phnNtNjUYv5iVqWbKIGFgG+S5sS9yG
71W1tl6xChFQNGZF58zIf0HIOM1Z+zb7nJxGe9cyausVqyhReansCsj4Jl7gH7SThu48nB2oeny8
kjZ22Jo4HAQKRmEiAEbf91+LsY97uew5UG89++2T/ppjyOlrz6qCICFNfS8zhvzzH3PPNUu4bzK7
HiyEtqEOiodpEM3nauD8Rrut/egZ29vBCP5wGt4JEWuOMAGYCw5ILi/aFy10d3rf66KxrdlPXige
FVL7R2Wn2anOKuZGZQBNR0gvYsHlTuHfFJZlnUQHeWvakOZMLErPuiX6C9MlDqq21tWVb3kVyqLL
CAlnVX0XFa+u+w6s59vKF84XOuVTKCoLojB97R+D2SGJIuUSExQ5jx7+3aGom+5b23XjE+xScxM2
+YKiV8M1Q1proTmj6Mgd5X33is0G445K2zrxlrKM55zAuL6ZtIyZtua4giHd93aURAJOHJt7bxiC
49hcN0I77kVDVluc0J5bQTsJqtclyEJhv8zuSfDCgs5SA/PUAq7Kn3uExKipx/FqJNgK+Nfp1VDL
+q4VpjgNXVqX4RSgNFvyiT7qAHLqpSut54XMS2QKnSUkM0NMM75cN5YEd572w5Vda3fn8P1zCL43
sasQajjN0jbLs0tLMv7LDyb7Wge+y9HNAYTTpGBKcLYUsaLoDg9sL4gKBm8Jq6hRx5CUwaZBFFUZ
ErMMj0HejcmIbHOniPF++kSCVfrE6spyBkcEFxtKKzP3wk40kct/F1MQwjr5+PHe3wotq1yw8yuZ
pWwuL7R3x4du9L7ZKHYnoiF05w0b59Ta55JbjkRdvakuiy7iNPhqB/I85CUcq/ag941qDFnzyCVN
J7/2y+pSD8BsIkc71cmRXnpfS1PGvkMqP3JFuVwM8YpXNAgNd9ou/J3r4/tDSNbscgqFCKQLTn9l
xDhHcKGtk2bxxjhVA9shrW6thdUBYDKAgoGe7Sv0raD+64Aij+JFX3qfltb8zvz+4V9WA1mzxgVB
uZ8H0GHGGD9zO/1ESy8LM7rXN7U1VKvTwFTaqm1ZkQvE385wdG4iq09vIFf0/G+//+0U+uu0qS0z
THNlYF6XuhlCWvdonDJBPXXPj2prIsjqBWC8F4A3oUbKEC2z154WkYe62yzADbTk4d8+YxWXRsey
FYHS1RX8C6IenQgLQO+5dHfuBO+fySRY7fm80B4zNax0hyrVYeaIE3xoHz/+6Rv5NFkTuZnyG5Xl
TF9l6OTKY9Vo5yCdnvSh04sC+XDB098Nn/1fXQ7GFExU5KWepvyRAVGHl5SYpmPaIQTRAErNU0Pt
Z5SNJxXORtTfPW8Qd1mQVmW0cIuewCtpr9x59H5//PPfD1ZkzQ7XGke7Xdbkwg2Ov5x39FSBQx36
Kvi+BOOemufGPljTwwOCmgbzoThvFFr49YzeF56ATRt//BVbj3/7ur+2QaXa1vIHqDPDEiwM2NnN
69DmO7FoY/WsGeC+4KhLBHl9NXXqBTvrxbLw+I9/+Nbwr/Zv0FfZVClpQ4nfjifdhQGoxWP6BFhl
Z2jeR6vJ2opSZVWVDW/qX+0QfOtr99Q0Qw2TJogMS95HFe2OMMrcE7XdmojVRi6Ggbt5Dgecpvkt
G3FcghMa1HeixNaxt3bgg2GghAkimy7ZTHRIyvEU1OS38WSN0nZ929tA6rI2sENsyqOVWzvCZlsf
tUpMFmiAcGIy1BzB1n+ucgUdJM6KUYZ1UQ07d8+NeVpTo5ENVig8g0QPe8kIPSHR0nSHelxCA2sD
UgBC4nsQkrfBJiNrqnQuGrRlguh34c7SogHb1tb92AXpuYdL3D08QRroVnq5OM4+Ub+ryRrsBE3M
80/TtmMdQjYB9ePZHdpfZFrmr3nd9R20HBoKnYelL74ugz99fwtlMJT3hQDzD0pRpcpkDPMrEMwZ
a0aYstv0HiLC3nFpXPfsKdXC7Fq715np5/saXTD3UN8priordz+1RMzHTpDs3qN+dpxQ9EKWaltf
PWY3L2KEKx/v7TeuRrVk96hmlgd0Xvef80r2LdS2aFmFXSG6WyiTg666ePJUOHo5BHluHSlzBeyg
ivIbrjP8gCbD9Ji249zArIvXp8I1b2U8sdz5lZhPMBipfk0p2OVqdJZ7u+vLSzWA+EhUFQCOS62r
eqH0wbEG4oAcN8pLU2bd0fRqui3tyi1DMPfNEYLG8siXXtxZcLM4TBmV13wZmm9zb7UnW8r8t7t0
7jWp9OcSXL9Tly+JK7qbcREZSPmTHZeWaWPE77fG8iyLnMCRsWn828zrrnna1mFqm6/uzHgMHdWn
ph1gv6Ka4jzZM9RCfTZeHFc0R2BawOG4bY4sa64rCSsTncmzk5tkAcG8YkMiGYSvB2N+wsjsJp/V
p05XxZFwpsEDGmQMonAFxQtw0j3tPklcrENwRu1QC5qfZB7cg6UsUBAOvnIqf9gOq49111KcMy70
3Zbiwao8Ejqw+4nKrP4M6bcizGHwYQuvjGgdLDFqbgUkVBe8Bt7VYQPfq0i2yw9Htifj6l99xr6B
In3vZe0SYtYTOJqi3yUrEtelbswDe4jc0Xrpgb6jkK1MnL5VbVrDSWQc2LFZ9M1RIld3TBoaZ1Zr
37ExBYy7wFWiKdhxgU4m7pj62vYr6LSIRzXU97Vq0xi+SPjfpfsCh6Vr2PY80442j7B3e8ENUoWO
qlQ0shr6pTZUS5eaeL9tXd0RnhUhcWFXUdgaLg1Wa2GMi+CSeRTEwdyK0gUUTj6iLbMZhidlYBPS
LHWCXMk6T9XowSIt+D0vsNCmWfPo1db3hrtz1Lb9NWfZS8Cqx5m0UUf7T7mffRYD+wnnkSqEls61
U3s/ZzsrQ2brIMqLHk+zwR5eBvvEB9+EtZ+WEaPVddrkWeygkH0AIxPNatz5IZYm6ikcUJm0S7gL
qtu8XhJGxaM1ledZVF9wupeRM+hjpoIbWZl7e2m/4X5y01FrDptsvNQEk+xTcU1yMDh8YbuHABJC
MfrXSVzVTMckp7dIrl59xh5n7j63GU065t3jmtxEtU1uwKaBmhVKsiFqlskAF2ndN3durR7d3txw
oKZtCgIPio7nwvg3xJuflSJXfR0c0l7f+OXyyS1h0WajZhJKml0orx+ybj5bOQwLU3qsjPjZwxgy
Yl1zdFuF5ooOCVpv/+5K56ueO4nhECTChR/LdxQ32mv02fagKeixKQ0zCQKi0uUYDa57Z2cBGLql
udZpMBw5iGCxPZCYevwJwqwxsAIdTlhPiGnOAcQPcyht+RNIzLWb2rdYqnW4TBJWW5R+yWQaQxz3
GIhMQSy7PaU6g8+Ce+8v+iv6eiHL4MNbpmtJ7NEMioOuf1ho8xPaHi9ozDsJDeimK7K4YvMRfdv2
2WgeAt2+4vZygGlSEPb9BBHaSh5cIAf3oEylEWRgHuos53ENg77IK5dzy5ofilSvpkcXytQOeQSR
yBdwtz6VpEKfioYW2OLML6WTAoSRmfd2cGdH782v1bdTuDpmy13g5EmLSEHzkkVKGfiPpYAg0ia9
KdrgTIBYJ/Mklxuvrquwcvv7tF3uLBKA/Gfzz62FBSTrYLpXCwsXd7m37OAG/UUY9eVQp/1TT9zv
QlnkqYNJ9ousCeYH6mth55aAqSZ1pcb8xyzmx5S7pxKJUQt3w2TQ6dcBCyQsFnUzI0DiJJl/WzY6
0DL30+Q4OmJueloC+F5OnnXQnF21KX+kcpZHZwQ3xuHNp2IB2UEoY4e9quTRn5xvjrZuhsK5amDg
CYzFOXKYAV27VJiDUyBu95l3aA18FqdB3ykHHGgmsyTrAnReNN2VVFiIALUQfAecfvAN8o31bdDO
9Uj9n8bJ7mdDEwScV6FarDEYh/iD/hwMQDsoTN5pOpxyWn4KYJMOW1j3ROHbFnaACZiY7UiULCEt
rklML+cep3NYQ+nk5EGGJiSLwgQs5Nbt8it4OefoMTAvKZ2elA3yC/hZidbdfdAoN0yL7qs7KTh/
uAHAaMm/goCWIKUAajba19B3hvidPdiA4cR07MvqF+nAmubtBGFaOBWHAOJ+OZqgys6tG7TOn4Rv
rn0rhXTFggTC7up4KP2nkeUP0AV70Ay/LUuhOtjCDf1NuTcqi4pc6aoNIjP3fQwa/V2G1YKaUEbA
Q8hf2UhVaDqc8ItvTREGn4I0bB6m0qnDcai/ugUtn62FyqjJpzvobILJ1B4td0warKvZfTORWxQP
O6fAqm7hdjraoowKt/ZDadIvvcbhCiBVYqXKT26gb7OpuamAZRa6eczb6uCMsEkdQcxsC3Muc+ad
hUTrHbQkX7yCPXsQxpESUhAdLUXUwy4cNnhZGvqtc3Bk+igDfpmwgSNqFw6a95rbnlcq7rRBG5+2
p4g4HbRh2qFBvdMFbzd9s/0JWnPE4oGDyZJ9mS0K2xyYxY+BHaVe87AguWgV/cnH+bHKLTccJ6uP
BFoMMN362aCy42tsvjZvSFiNFFaUOEhy4wG09OVJMYeHjSGf29x5bSi/arvmqR6xfOqcxDPAfFdw
2NMGkClFrV0H8H4tZkaiDAavkxxNmGZwTbBFHlYp/ZV3PZLGgdxkUEsJuW6R6ohBHsa2mdFmxavb
QuEKUwCoPnSMwQNqKG7rVP1wl6AAfd1ToRfI9hcYphOL1QQLKazxtnhKS330Jg43074L66m4ZZ6H
tsrhC8n5V4V25hjtyjdjP31pB/dJcXy+baWPDpV+NNLpE5CwbyUpJkjTV3GDnu548jtMVCkhKeuC
dWSr4MXM3U0NoicqedclB8tG90g2ip5FKaoFRw51zzFMW1ZDArCu1UOdOuKKixqLw5fdKbNUe+d6
Dp+gBYJw2YsMc6SgQR72Jbd+1MSH1WOppE7RzIJxzxcg1lAWpg1Yy2NfgSetS8hGzekbQuQYGLPY
1I66obBNBIUbT0YaKf4Xf/DQ3AyJYuQHQJCa01Ia+VCxUd64lBSPQOKzG6FI85QrWGEJixWP1IGL
alhA6D6NpOXhAkuFHdxXxldfRjdrr21Sdn1IkLBAgYkM9yUNpp9cZEEb5407qChHJnYGgKkTGOxk
GDHHpPzKg+v2FLZ26t0R+PFeZRVksBLjLBN7Ip3V1lGDw/NzkeZBpIyP7qrKWKMT9hprAux3Jxdx
TTmo6j6Udn44nRluU2VmnJ8wXbk3+KVfmOqDHWB94xq/bpNzOugGwXV+BvURnlD/o+7LemPH1ST/
SqHeVS2J2jjousBoycWZaTu92y+ClzRFSqJEUQulXz+huqe7b51G9Z25bwMUCvBxOlOphfy+iPgi
cA0710ex2Vz5zfIvEc/k54kbyetBzMIzVyFx0rac4i4asgH5r/8zEPEXPe7PMzeuzdoJYbXTVb4s
9lUk3HmLPF4kcapB/JM2+i9O0s8Ca6dHw9gY1R56ehIG7Y+XzP6x8f+ZWu4voMqfJ3R7tImww6Mj
4o/Z2Yzq2Aiwem1VP8qaN1ug4P+a4zL5eUwXSweMt9hSHIQsxneF6vcetHGVKb38M/fEv7geP4fC
lzyaaCuNPLQl/zboc1sj792g+yeo0B/v89+ZIBL+BDyBuKqoy/vi0BlW3XPI52pUc26xhf8e2dUo
sDcaQcKbRXD/EtmQ9CO6hG1pWUL06/jWg/bGbsfq1tnZnVYYtFbjI3Wi6FYMvYkwoB4Nt3QsBiem
OSvGWBUeXO2dZq1C5zKMg8gXSGQth1SQUaQTK8tbNrhLFnagC32bECySZHS31YypNc4xT4eJ+PDK
MxOJgTPBKyNYAIWS1j7VQTfUCVWwpY6Cab8MXhqFVorR8vpaWA47LH7Id9FiynTgyxhXmJvdzS4z
m6HuRVYZWFpXpTbwjgmaWzEWHqJeK0z98/EVQd1855G8eclF1WwngolD4KXevjOdTOtJ1jAIJc0V
RWJ7altOFBMGvr03A7spWNVlnoo05o4JNnSTt5uBQj31Pz+zf3HD/zxLwMOIVMUim8MAa42zC7w4
G32LfMpa+1eLYFbiSKX/vkD826f5X+zSYJ5rhlO7/tu/4+fPBnGNHO7eP/34t4emxn//vv7Nf77m
z3/xt+2luX6vL/rnF/3pb/C+Pz43fe/f//RDJnvez+fh0s13Fz1U/R/vjyNcX/l/+8tfLn+8y8Pc
Xn7/9RO4Zr++G+ON/PXHr/Zfv/+K9enf/vHdf/xqPfzff/3f1ce75CDG/v5WP15/edf977+6zm92
EEEcCyW540Z01RFMl/U3Dv0NkCB1KYYF7MBfRfay6fri918997cg8GHiCF2tF3mYnf71F90gD/z3
Xwn9Df8EbQYICvzfA8PwH4f1p8vyX5fpFznUtw3CjzUO5s8rR+g6UeDYNoQXtutgT/iZl5irwUwY
NEHdXRUH1+MXW/ZHPEwnJNWi/AqPhNRok6bExwqMwWAvHkp+yZU+jjwAz6MpZF8oWNjZg69bQk0e
JWETHCl/mkjwIqvKxfSFr5LeLG//cIp/fJd/PHaH/jE6/1/rEo6e2pCaYcTDReiJ7f0ssl5KY2iX
V0Uii/rVY+QItTuLwz720HJOEqXg5KDaWmV2coRPbsdnJ7Uq4GL5BfjcauSB4hE26SksZm/UwM4w
isukPV1y9JP5HILHX9rYZjJPerh9xLhcTgJXx6dIwTqxD3NgTaxPuh49jR2lspGPVIwYlI5kmJLR
/iwseMlqhVTj2QmvZzs4eZR+eE7YJMQr87gt0VhMo+JxX/VvRVDzBDbtbdxZFo+X+66y4glWBOli
RX1Cq/IuMCjTAU9GsFiVWwAkUdKrwCTFfDtEYYsV1ESpFuJLOa6Jwfu5Wet32VJHKqlzIRLbafbC
Bro1txM/Iuz6zW6O9dwVm55JGL2HdoujqorYG4NrkHoyVSVmCHLRnCA6LrKyZX2Wh72bWB8uJtUT
tD8aJ9VKyxFfsxiHKLNYfu9VzXU1d+1dI5vT4nV3ZiZpCxM7ACCAUaCxSJlb2nGIZikVhaqxzyuS
llV3P3m82Fm+c2Q14VejC91rGYGzseFsAR3FqdKORjI6dKVNt0XlqHBdALF0qPbjbi8ZKmUaDDQW
Rm0C97XNmyoB4CQTbTWYJZ272MI+4S93vWLAYmG/i4Y1POQKlR8vMQG6/q51u51nqW0XaLR41rIr
EWqRM3LKpX1BLs5ZDH6Km3PXa/0BTiHA9/e2Wgebnrt2gtHwPB5k9ASw7KvXxsVkGpBO5sBJDQXt
TK2HqBECLdNzXqULhHxujruoySuyc2mdJ3zAJpgHmh8CYCB9+AEgjCHU3C9jv2nKJIjqFwtAsyHu
uVU2Wtplvgq8tYN8x/TNFzridcgTlf/0zim9m4AiypA+1ye/Xu+tzvrwGL2ptH5mw/woVgfmKYqd
hT/PBJh+XjyF1oodmhz3ZG8fgNtfqQa9llhDAZrxGGgIY8MJDYwSNeopaxsx58atnTtikCnCcZSx
5dwOxj+IST25bWTwsVBMW8t8bfrx2PP2LSd6TJBi/d0CPOHuzBPYaT8Uy3NAhyHWLYozUoRVbCOD
y6rf/a44zt64tr2H0akw199XO7edjghxPZZOldL5adT5dzE5+OO2AKKLt4GfwhxOcOzzs6m13uAJ
9Ga1eR+PDQKnZ+CTnEVQrQT6yUT1YWzFuXWuZW+FiTvb935VdOgnbyd2Y00SC17tH+uu+bSY0dkc
Qjs6qlNUegkxtpuMwdQmxumHrAKCMJIJRFOTH/y2PNBJ3qHsxChY3mRDHSSFO55JXUlQN/0LqBz4
JiOnOq5NVQMTOtqhDTScrrGYIxDVcdJJ6A4na0FPWeI+CPooJcH8DdcfCBwJ3ReR+953a09U4g6Z
2ie7oFslxYiOOit8k0Wzc5iUPtuTi1ugkRlDJpIY5Slyqyle+ilGLAyFaRLuTJAIJGkNZDXA1zzp
Xo0wao2ZJgAzaTmDw7mB/8yzNfeHIVTbygfZX/WAE4rB+5bzZmrYI6BEmYhJnAHUbGmLVaWf59tu
6K5GXn9oCLDysUCasfLR+HarUPwkO+tZSfd1KQkOzwMtU4olFSGG5NvCu6p7XmfFFHVYzcJDEQD0
ngssQoEQO98Zn1sSqv1s7fUSAQ2YPZX5qFdlF7xHJXsBO4C6EEyRaqkEJ2GnhYsLC2olGZByhXYp
TIZlfm/hTZrX/saH7fk0yxi96CZAI4izgzseWNHoInNb12haURvClFFv86KAq71d7WzjlQcrzHVm
EYShjST4iiBPWfzO31bULPFYsfkKcMmSVqLcV1q1d9y6E0R4ezS/iQtf8sRY2LPCIXyzJGxYa00y
4ztnQkZgr/KuFw44NGWCOGAO+nXrCoN0n711m/t9xutyTv02gQbravSacwMJuxzyIS1mdM441U1q
j3mTgLLmsQuvgHRyYZbrhojF7b6RIfIuERqCufuApNgjkTpgP1eMPtABMmbAEBm0qctB9fNXOEUo
HDB/iC3TO1qi8q/+gKOa0Nu3nM0x/FCTruAufEWKMZF6Zb4aAb0Y/G0RXUxS/5qPGS7VF5mwnMCI
2cphNi9qtfNNr9Pa8Aa2cCKJVjePXvAl1VF46IapSggBj+go997zx3sR6A0G+qHT73Nx1XdYHosC
CFmZFrZlZUtMpzLctA1DNSLHNzbeCG/j+y4GD0lL4oA3Km7gx4xhnT5GuvocowX5oEwu2QTv4Nil
Oi2WMROievVmPAGFcjUCR1tYX8mvXLVHgK0Pc8692InCuB3dcyn5DXEz41Qa6Oh0sWgg96qEK9eE
P5O2wmSQD1Rlods+YDtF3gWBhg3gzSNmyokcvgvDwcEM/WvbhJ9Isr8G4P8WavbVQn6daGfvjeID
8C/Ikw5P7tJ0rxNuyWTyN6rxrwIElY52eOPZ82kKu+uBwLKkKWXWge3P8NkQzCIDGR6SIAbQZrGg
0Sny077JbABjnmk5Qf69iPeCIDmlanCsjnFfPIHsRm4GjqXAP5V5Q6AsqzZ6wJxtEyHfCSrNnYKp
dtIo3sWLF951qOkyW3o686bo1em7W89e4U5CS+DXDtqw2s/AJ0pk3NvnQYFI6y1EjymOVYVaiHUU
2zCaYzsKmgR5bjuAjpsVWy+c5p4Qg+kYb9iMOR3Ps9DngfinYaHHuvfvirz8Gkn3NSl2znmBdVDB
WNCr76yZvHAvfHQGkcp+uqMY3E2Eze1YMYBS8CggYCGSdn29XybGtlXGhpDGrrvELQzR08YgGQ2U
g4JL4vAQevwbkrqNgulaEtBlSksYsHcvYVnjWSoKOy79IcAO5AObBAPUT/YJ/FqCXGoa14hXT7ux
OADgJbEIWpUG77jLI2T22I/QCn7XsuqTue3S1rc27tQHCNJtvmpGFLyT+ZD4qt0CmZOJi6SwVqnr
Dn4BsZzvVYvadQ51hH01T0UNGJJOHUIWJv6ogQfH/jQnQwMOJvB1m7iPoa5U7Oco7Kto2rLCPFZN
944CJyu9csjsol0SOQHJpm6bmontZGC+uwGApozG/cQWxGWtuLvXTTzOLQWFFnDbxXT1Bvw2S6Af
9VYLqi10TzVQxxbqJu1CGSyypRnmGOcOzKzX3pdO/YJUOpJ0JnBQ0VdJ6QvEudkRWHgjksXFpGNh
dSlQBQJ6xDt0NJSJbyJrA/ai6DEwDP0CnGfKIUwMWH9f0v7G7ubU4sTOEAu/KUKr3GkRxgqZhLC8
tuzE9P69ofmJBqo+Bf0r+NkV8i5BVeoXq4a10AxmskfSOuJsgpgLSybBrV9V+oCTtS+ql1qLb+6R
LwOWizV5mVbLYmGRjnYOgXDHtHC9BMd6jTyc61K6XtIi8LdFHD2Mv0+A6wtkLnJB70nD38SIstd2
P6Q7wD4hUl9eCGDXmeHSC2HDrqrhwDdEOBteNvKcp2U+fa+k15yHDx125KSEV0SKsjcNUHdmgaW3
lvZJatFSJ32+GVuGz7HuYdSjdlNEz7ZBTYUqNnWXQmVBTi+l1zxgpcuURNPh+IhmJCV0Ejl8m3Bq
DwiLwR5Bezse3RaQncmGgjzD/aSP68GLS284EIF2Y6zVRzXY+u9dJNzFr3h4rMPAnNqav7HJOEdH
jxhjpFFSOfUWNk4mK5rqYkl1O/vW92TCZ5hOBRjUgrgcidi0X5f3oYhpBQqv9R/YAqTYVQ7IQoDy
nb+8u5iMRL5M+W5snrXU+/Dcfu+V3E7mvnaSV/HsV7CCbYf+yu9ljwpovEcg3qdjhndgtbhM/T3a
iWvR6/vekyqp5s++DL7gzoULGfE+WznPYHWx7yPVp5NNU0u3e1EOj9QXWwUFEvKBOBhE67vKX72y
HwAuu885JBGuKjZGmbOXxyCPD23vH2pSOVhTgqN0HiKQNeE4XEqJ8WG+vokzRBsWhl9tnvXteCBd
mZU9wtUC7zknpM+GNvoQXkt2ugSNg+So2yV4a+CInywrJ+3LCKVdITDTs9xrLXeOtYAtCD08gB7W
H+SFJH5wkk39DtTPj5WqXqwiPExIflfQH07SGjJ8PmyhHfmKKIHYnbxPAZk3UGyOUdp+jxnbg114
+1FaJRje4VDiJvVEA/JfOOoqhJcNTO8evYpcF1XxweblVHTtbj2YyqjnKKDX7aoEMg+2RoXaEfmC
SDa4DHBIgWYL7GOkHmUZobgN6g4Fkv/FQoATw6roI85NJLovWrAO6GMI3L/Ek16dhiaEIs/Sm145
GbCWxDZM7hDrHV1VzXfDImvXaRfp6uMUK+/Jm1tEOAXyCuDiCyiCrKtxNuvCbCbdn1ADP1vVVGem
ucgcejyRXwuslvtc5SSOakCiY0i2tkZuHMwWD5jd/BpzrKyibOu0ULc9hs9gBPZsWvFpphGqerTY
Pu6DTUf9HPWE2PQWbmpddKdgEvCphZnJEN0VDrHgHJhhpZnjmcAB2CUldCf5jC+GbK04VE8FOQPn
iNK2tnGGsKnEePITibDclEz5lIbdx4hXwREsFm5wZ3rabnLLfx2cZQElB8KL1QY36Do5UdfwBNeY
smz5mC6g3G+cHsRdEFWgD5X9WPLl7HsaDzZstuHlk6M3mO/nId/iHyVCo0ZUnJQFiVfXr0GDfTXi
j5yXb9S6V1rkmVtV935rtzsU3vrkS+Vv+kHAqyz0YVSpZf6EDeIZk8LFgQdrK9mO/GjUnDKGhwdZ
CONrmQuWIlFMHWaBTRBmOYgsEK8RRSZTdR8V7UsDdZCr9TvmM14tjk4vHKMr166xBVUTaEjG78De
q75+pRw2JDB/KBKt4ag9k7hgHBbkQfNegRgQS5OjnKJH5uMxEQbKl8UWl6Aez2jJbxmCBNSChhGj
xy+yCN24wulrKwL+t370u/EAKGaICzoNSe9AHYcc0fuxApu3eNU1zNRhrg5hSmIhaheNUB/TYswK
mz1j4AMmbbnnZ7p4ZJTmIAUbPLkQeeCh3gpbPqrcJEgywYWeIIz2kbTerlJA2FecQJfidWzTdl6i
C3muvWE3t/TJhiPpwP2TwJQKrZ+jdkj7nB86Uh9HJb7A7kAlUplLVHTTXljNbpiCN8Lyq8GSHeJV
qdjAQa5qPHmsHW8HLbA4YjIaBtjoYmIDAdbGc6etiAp/D7erHodmjSdItWLHa+rY1DMUHa7z1nvT
U5EzkIO1eyFYBYEEwYKz81Iaqjym3VdXPuPVT7xE6MxidpG/vIVY46FhKTcL93aLQAkE7z9w6R7g
9mHcVa5aNnpEC9PkyLVwJGsz26DRYp5KELGpE/CdsT0fPH/oMtmgdO6gIHJy6+JV0bIlmACqXRxq
bnXdCtHLuPVbbK2WRh1oPSofzPNSzzYc1/1nhyoP2J++oU39UgQYFJYcs0N1mDkVYED6GfUBcLiV
9rcWPYGPJ6hj2L3pXbWeAsSk+OduWKB3gWMvRv8sdEcqzVnrpV0XnpBPH5NuwgVYFYo+vmxX4diG
fNrPw5zVoWQAXHmQWDbaH7aIIGm3soWlT2f3N/mkb3xeYoIFshos0nFRkQ+WQxvELba3g7MDMTdq
hIaniC/0oAQsnnvgcXTCfRqAAEkWdCvJEgZ3sCqRifLKxJ7y5qAdC+xxjqnigr3Uc4SK23GbZKgw
E9zLGrKm8QX2SziJYA9SeI528P3xFMfUUMvPMuBnDThV4ax4o3XTlf2tqODyH5ZYUMIaXraYPX2q
GLr7bkSJw/LmOCCPHoxTVgbT01jojaPIfhT9DQz2X/TC3nsXS0lFHwLkVkMu96S4eSmHacfxiWlV
i4vtepsWM/qTyw5FxC8U/vxJQ1IJRBCVImPxYMp7o7oTQQsz6GlnNM4pX9y9NfU3pvExjsUAeXnP
g7iZwXylrg03ysiGgseePgPdb2nIz5SksFEC+geMK6PGPVIv5WvMT6vrYcsh6IhbBCwo5Fvt//hs
KzQdyPquxrA8gBdSY2NvnFurxTZjBQRpCxSDk034WHrz2wD9ZTHtvMF+ABTbxIpaErIHeR1K7Em+
QognUQnrOpisw60Sge8UXwV1WLjif8t9Seq07eYHn9vXtDJPGJpC79j2D2J6tbvn2Voe5qW4IFoX
gYOmYQnEXzIy/BhRZ1NS0AKrLCpqgW+UgfRSF8AMcfmhdQxg+OUBblZRPPu9Ewvp4nnIwyKzYHYy
hXBMrcLhMIM5SAxnKhWgQ2Jbm5eq7LfgFlRaGpwr/1tI/8rLlQuXUAuArnULrzU8Np39iBpFbofa
x5B+zVOkfKAkqKqUQxGYQXNSgfQePrsO1p+umyeBLx64NEADcvxetDm6FiDsE4yTNpbxAedBRdUM
3dEaPqYouG8XXG/Pg3nThClEqBTWrIOxA4YzAWPuGRz7aO4mM7z4qZ6qje3h8YI+FMZEAPRLDiP7
APThZAC1za64xsgBO0bhsukGj0FhFt12FjTOLixnIKCy3av1MXPtJzeHYtHrjsuq6AkBliSFhf7L
YqdVLGx7/Tbi4Wmk+uhW5iWCe8OR3XC0vjo4rxmgMaPwhI8Gnbpe4W4WBkMjYV9Hhfc4sGICRN9c
AIhf5Tau3oq45FuIktN1haib4RacBtwtZdJpgqkgfWNT1cYjspuFwEeHxXhyCUFByZGcgHznWLUk
gJQivHf76zzA0xUxerYAIuD5ZUUyyeVOO/Mem/OBqFomxlsXMwkilDAvsRyE1gP7CQRqUqv6MFIC
SZoxCTNhKQ5Fe2jpeMqrx3HA8h5As23P+mbC8Kaqo1M3FGdQN/HQgbhQuKdLCNISDx8n/OtFFmeM
qIgEGiOsdwRXp59vWqCjrjV6KSb6XkYKx8MmRHRc1WxGd3yZwyDJp+amB74xFXoBbEzVpiQoniOO
EfI6CFMO1IhfBk8fC1tvBhT+eKigmekm3CrGQOKGp6ahZO+480sn2YG3IaAkdsBUBcr2YEs9gtkK
Wu2KZXmturzPyqkExi/9NwStr288cNx6MXRuL7Y0gLCnnbLwillcY/an3zJIBVlhPQinOMuu3TiQ
vE90egpaOaaNPdrYYtDi8RzEAwL+AoGhh+DUQkPkKywW+EAm1X09PiDM7WMy045UMm3nETeh/wHL
/w+nst8QIBnFnb5h8qaexEs4vgaWj/F9vfPs8A2cFktaga2KrhBQEBbnoko7pLc7ooxphAooH/Qm
DPCh653EsLxNfXXJOyzgMFYCPiCfBjwR2FOwIDnFeskrlrGSbiYXIa0hu9jhtNMo+BNZFmfd6q1j
2Lmypifi6iNIlD3ElBtriuvcAopoYfnLxfLWa/vH0SFizC6KzEQZQzG2aUM9J9YMRosWMOwvN2Pp
e0mj8StL8legqN9WEDTQNuPeDeooyMbIoPf2oSFnO4cFxZYLXGcugyvM7sZMYusV60qKLtOOa4c8
ejngSBjuF639Fkzo841ff0K6cBolLigmyt5MCbqsemzyrHPVeY7WvXb1wg3mCv27X2wbYX/mlO9s
gXd3mEDqZgPhabW8BDzIpoFUicRWgEVO9uBhb6UDPsIA/KTFpaZelBS+u7GCcUii9aYcQ9uPzczu
I9c9VRQ/jCXhqdWfaOMnVM8Xmi9v9YCTNy4eIGRnvpKcYI/D5yj/bgmWtO8NSFRtBdCXQzM/b5yA
gMghe5Krpx63o05gL/WBfetEgu56vTLjFOLN1Y0U5g7bo09eQz7u1dIdnaY41k2XlHTI2gHPkDXt
wMlmI+7fJgALI2coxZe0dfjFaZcHKvVTE+Wndgg+8hy3GtPBXW+mLptk8NH13ssIwAM37b3gxUnn
3Y21vPZ9k7kEA9Oifw46uLdhsUSG+y7McbV6bnbDMD9NDv/sR+/kD8Dzw4CdeEDKvSUAd6BRwkBI
cbDzYTrKkhk8GXIzIJomaHFSQ1Oh3sH2moztRoXEjUsSPVSkOiKTA+fcHTsMNshs3T49V/Q7IG7n
wtcfZQDNIUwcLsIxT53t3zGvz2rc0V5un0rQ0fY47QFTjPv11ARMHyOFG0ct45ONawQxZg2tCYO+
EtwS8ZsHaNcSx7IfJM9XOMJ+CBtIvKTzBuXrZrTc7cCGrMGsRmxCnLt1FRIlfwUKP2J2G2PARVRB
/RecKh8PKp+XB+NEJ7QOFz6QPe38O5CJENaKc4C1Evw2DpUSMDDdI8Ya75YQEsqiauKomp4oWC6G
FhEivo20gAfYoBTWRWCu3D31HxrfT2keAB5w91q0c9LbtUos302jur+BqfbLulAIH0WfIPODDNhD
rnaOLs4I7I3bfvjmeGedL3U2CO9u/WbVYr8txv/Qlbvt+nIT1PoG3wTtCp456o87Q7BCrW+POTBU
CGx5g4T9aHxQ7DDD8RForTaCYAJnh8LgDkkTm8J/twD7+4bDz0yc0Qw/hL51NUfAf9j0BLArndWH
7o0GR+DdEeZ/9EgsT4mDhs5eTvk4Prkz4GOufJpOzZCupalSuGnbfgv4/Y0Y87Se4UHjjIJewEaV
lGjAS4MnHvU2WPmCHXII2dMySsqlafYYgzqNLFpS22/6DSYqaCa8VHMUnWNNXwrF1HVlrqZ+gIaR
Ryy1kUTczy4UWeDroVUO9MkR2DVgRIbiS2oMMOXqJvwxk/hDcfMnScl/qnj+BaXPiX8ikLz57n+W
+vxJHfT/kR5oVdL8tSAobjT0QL+8y69fdpduubBm5PJP+qD17/8uEIIMCLHH1I8iL4SuPlon5X8I
hPzfQmITj/rYX6FvWbVb/6EQ8n9zQx/Nn+0TF+oXH6qiHwohiIf8IAowr4dBKdteB5n/XxRCjvff
NEKhD2EQ1EEutQM4nf40rhm6c2UgZBJgrizrbNffOYd3JQr4R2cCkJZL9QIeYkH6zABHsQqWBtM0
3Y3Irz7Zub/hDJxUrTU9YNwEav3GrXeshLIXpVW6DPZnXzQiFbBsPdI5iIHLLTsF8BTNFrrdalX0
0JrZNw0eoAX692LGKjqBZI05uJ8rELg3hTYY6YyapzAoPztag8zAFMrYALKa/XvgCR+qHeeEI85u
X1a3XJfjvW6Ys8mLFkNfEjUF1IdP3grD+A3Yrw6zH6k7tbeIr1gOi5AgiyOTH1sBF/8Z/v5G2ON9
AGHCxhdcZGZu0iaKBhjqBOFVN3cUqP6w9zndSPTNB+M4801N+cWUfN5G6NOOncPQhDhAovzG1zc9
8CGwOBK+6kjCpKZ491tyaUr2vLTT+FzUaJexksJ98xs7wAlW/3WKeAIACgtkvjVTCD9Q73VUw6Fj
hiSpETvbGoD2V4jVLuuuRqV/C5vipDTMfqztvW+xfl81UuwsiOvtqPFuy5VkAlGyjUYOOYQLs3KE
Icwbt4KWpMMCJ90qyITmjxCteUiJoshY1/AoinJIwp0zHBxB69p0L+ZI7UJnAdZuZoz40TJFhO9X
w/Mps8MSmyamNaJpnrKwGvPNFO0w9Y4elXGTWi4kQrCyyjHEMp8x2FckXlei0APplHEKate0dQvu
PooARdA6riOtr1wM3rokuABzyJFm8JlPBKAT4mjANw0j+GMusOSTIQ3qudzgMnYb5G54WRWYEX05
3N7CVpWPwrlz1DgdnbbLQgKPk3oMykRN9oNlAgjMWUszjCS1kI0XBrOjzZWo4G/AGrBIpnVvPJCR
SFwYEgM98CbSwYApu7IE0YrZnwbk9IaQSuyIUSueyecd477eF9RkBLrRpMHc/2YcQ2dLBYx0MWch
Adir5QbIWZXo/luaFjy6hTSSZlWLkME4mY5aeRQQbx0bjHRs5Ais1RnK6NZBMiUe7OEqCCxs/bZI
uxCpELCieUcfVqQ5z+dDkVtNqof21iPFdL1BNqq3R2bRjFpOq6yCmfvVoGrop7p6wOCK0geMG5xC
arYtJMB2zjdRw4b3Yq5SKyrd1yAcnQyiOrrkc4KJTLJF889SRQA0Qld0U0OjtthduYfVDwalFEal
+8na9JP7XLSRve+WAvBBy4J4WndrYvzHqFZ2Wmkkk0wF4nYXGCvvI2d5pmx+90b4pVgl5LrNGLxV
LZQ8tYZsLdzPqrwgXaFP66IKroBrp6NSHz7m3w5mupW9vdxiPLAzGARp17G9sB0QqgdqOOaWOGs2
i3dnkleLFZgN4ovbvW9HTwPq5Ba6oidvCEHmEg1pVOUDHtXsdmbGznILOPoEVNRtXBhGhdYZsdyv
HRn3MsyXLwyN3nlU1h+OrC6BkJhZ4+oObJPOVCCf/AJJ8BaTYVzkeu9VMgch76KwkPVbRPinV6E+
WO7b/8PeeSxHzqRZ9olQ5tCObUCEpCaTYgOjSEJr7U/fJ/4qs5nezFjve0PLSv7FDEYA8E/cey7O
umSb2ht7jP0ad+MObRq7IOKydmquhwh1IhPSCV3b6rESdpinbcq9eHkhwjI23WDTRtMvF1rgbB1P
7L/Ddc2QW8dJEnYmMUUDew9MeX8H0/wz2dUWZXbRnJxmPCl7aY7lG4BtSmPU/8yyNnRdE/b66Xed
8AL2QuNS9q7PhFyit8vbNohHxQ7+2sviUdtCJ22pl1Xxh6AqpmF8yv4ixRwV40U05U1TeeNhk/NN
3rLF3rDn7hBcvaRd9tAnNJxenN/JejpM4/a7xdsT2UOBiFV9KMr5wPQMrZ78sVamjUk8Yi5jbqw7
T7mnP7bTrVpo3WJk2akzkb80AXBLe66OPnt04seuXSwEZfi7upp1et/Y0icc6llcYynnVeqXMkE+
N4rMICd1OaT6GiRjhQF/aE6cbb7RtMHUA/SpbRFQicV4vIJ4gwawdU3JLYvbxE3f480brh5EM1QH
R21celDCA0/XP1lbULB1PNpjEZk8M/bk/g2+rJzbfCB5s5rMgzfitFEtTUpnbjwGi+jIDdpiRM1O
mmAeSYjaobT63dYbsKYTLt+OGQIPY/0Vbjn6E+xFLBv0z2GTn5npnOlskcV2IzE3ZvU99F3GYZcQ
Cw0oGTk60zDRpmxKGxbqxHP4yURs81LofdAv+Up/3d3PLcbusnfRry1f6bLGu3XV2+sG+L6lsDhb
lXW/kHMyp5K4uCFTxyRXf1OEZ6sofkw28EFeoiNQZubPFVrMyl5fW82kolVPuU1CTymrX/w4P82a
fRmlMQXSS45tjf4UafKnq7obW8ZNkK1lxqo7vrWwE+zI6a52Xtu/apZ7xI86nsp3meFaG0u2kc5N
1vAWSZ7VcLKH97xhfGnhysUK+E9J3z7MoiO6J+cCnzuhsMf2cGunjF2pxgGRGlzAjrsfbVIuxmJC
TNgMJ80h4wf3cjxweeW6gphMBpY8sNkmY9Ngo+ls34bdv02eynzpTtuxYwEhrPQ+XnGAEeL1NEiD
IsQ4NVpZHXXu1kAX43BZwrzPkZOuzuzHsfaiGHn6nu39ydQW9XiLWP9NediUOWKVejwUW1ZHsxpo
/8R1a4glJRBNfMlzU1Ar8Jqajg1k3/3hnbgjZA1rJ3vdemJso5sljYtsD7R+6c6oEGB4W4OiwTb/
rh7wMcX+3Z/q7bCK5VMX8jB7DuXTOP5CTmeBq9tPPT20iygyhEe67RBy7/SNtW5c35uixW+1XLfb
6R+JHBbzpFBPHZNCq5/QUYwx0jp2oRMm/J3ONb2LsZf5ZD7B/prbebeOxUucMnLV2nTYSxflyND/
ji39+YDscU+N5Q8Ns4rBwEYyFPu5N3zXzFpfIkTca7bAuTx6AWE/vK2Sh9JY2c4R1fQ+m7uot83X
EavKiSHMee6b/GRKdne2YR4pq/ZDucy+lyA/FEPzIWoj3FKRR53e/03zdIkc8XcxE5P55cYImJHi
qWIa065mc15U0rLAV30U1+NHef2vPTV9Y1fTogGTpqreYwqy1WDnEovOd4DiwTdkTIX7z69qkgVB
KDBxqwuK0dYVBxKiv3DWf7lpatx2VfdhKnkwvfVmjpcf0BcJECHB9vBqjV7W557bzm61r862H4ce
lUleO88yXcto0nXFSClDbyXGn3hufvKrxrHReQBi4nmxuqo/beqq4DOjHm//iKzSzhhj5Ucp11fb
zJ/iyyDq+TC4A7MZ47eQQu5Zjuq4+djTxw/SEYFqSxEQVHTr9HG/nylpVlByXZzcpAh7vF7mJ2cu
j8gpM98ybEYUTG6m1TrPdn6fm6zu6KKlk94sanIQN1bo9VwZzmpFa5b/TmOQDIjAtdRvlNMd2KNe
Sp29WKP3DPMr+75vvTuTghs16bavG0AIQk6RpamHunDuNU+LHJzWK0/RLIZH3vZAKLpc/xi2nZWx
EHDHzu/S5CHxypD5OavNkQFCFrSm913OQ1h26msB3NEJ7Sgy55YpovIXnTmpTTBpPJg/EvAalZL3
pVK8zLN9SvqK8ONk9XynSP8Ug3rQyAjE7Jv6sF4zlqpnYYz2LnO9jA3seMcQr2k4W0ACTDOCSAd9
ZiW2Bc6EesGAdlNUyPIo/gAq7s0GwXaCicqnUv/3qF3GnwkvL12GXU5tb6lZx/LON7OMlVP2jGLK
jRYvPuYetoq1jR8aT33MMW1TV3+ibyfnPkP81u/tyu531EJMGoeUD7MSHzwlH7amQ6FCJhntArVR
7NhHMcqPyR2yk4g/6txcz+VoVLt5tjmdeu/L3sw84MFN/Q7jYKOmWTuvwUnb3jCnv+J0xiBrOUoJ
ipoC/uPfUa2XcqmX/VbsF0tDxtvyJKAxeyR6qQ7zWD+5bklrKcRRK50ssI2cfQ+7zJ5wdX7xBsH2
9lmymICuoJ6s+Spr0uagwhavg2Q4bH2eBjry5bbnJy/liDNk4wBNTDTIjRP13fSykFQQyXo4kKtZ
+IxDnTB+7rfxtgWEerYcC0tYfpesnKK5Kx8Zq+8rE49G1t7WbI84KYJmqZ5Mzk2JyiQUPZcBz4nb
ZVP8Sk3NHkpijmYYcBvH7FhFiiBrMnm04Y0r9+wu/hTFcM9c/ctcU0Q/s/vcoOI6J4b30m9sr8dk
6oIubrSw1fjFR1piuIP7Ic6cnbVOK5AnUDTdrWYhAtehB+4GHoe3m8sWQy6v6N3UU8NiXRW9R5DT
7WYlDLPXjdBbRLILPhcyzhPnMJj2vlFUMOawTNwXMtvPVZ0elh5MMekOgPq8hDx0z/tbG4nFXNar
T0AJOXlueqWt+x4Ru1/GaxqiQqZ47VN8B2zCHdU/MAJDqg8/A9gSY3fd3guX+xwKEMQOvBQmk+Kd
sdm/DNHTabwdEZBHi4nOkGOGnUc5RjrPfV4ZqvL4hvjUIsib8aZacTfVUGw2kVWHlrlusNFtSbSF
af9ioTvn95ZsERKXgmXVLrEBBdBAf4CQV/PBDlJ9d/2jPVGPFuzpi/wQm8l77M5AP0gsXIFf+Lrj
/QBBwYSMVCwnaPlQ9xbaLAaD+lpp2HPWHz1LXxfw1P6Uc9bW7jVlEC4Ks3j1ZfYcQBP1sb9Y1gfW
9SpKGdvQQ9f3aGXgk/SpEUqvfdNmFtod7Rb0qbzFciMlgSYrpX/UbzMXevVqwonY2b3BOkn5XtEf
SlEw+0+BXej1b5ywxOXDi+x5o1SrwqrIOnq7GYeCtv02ZeUTOCyQBqMTRQjsmy3KK2nkH25uXs+5
9lOvM0bnzXbA03QUdsLetBpYWCX2Ue8yb9d2uDA1pYcGKv2btBrDfNxtORdm2rgfteX2fmMNzfPi
jGwrDJqSpjKYbJdNBhJWxRxRww9cvTogRoA6mFaIV40hpWiRNTTXP1kox2W9nSf6FY7YCe3y2VNl
uctZD+xIlAUMwfVSAPOYCK+NySd1OXtYNsbgd8wHvaJ77tbmjf7w4HaTiRPMm2j7EhSP5XNdFLQK
61WOE3dvbH8bSggGRKONc0VZ8e2q2h+8BXs1L3jxawSBTjZceBcQwWqXKU85n9aMc9Z9RkdsYbxx
MQ2wEYKejBOfS7KDtGRmxXdX4WSgKaZC7rfTmlcnOWuvJRglH3nMjQvbk/12eWptFogVCtYSZ7tj
lArVivk69Q9zwQ6AJ10akM3JFS65wjY05jy+33jNiPQyY6EQILR3HOOLhPFwVJvDTn3OD1z7UaNt
V0UHyxO1fq3gu27aa31ad/O5T/vDXOu+k0F8ydaiDgY3DSq5KM7IQobdaCR38/ztOMwh6pnrLVFz
5G6uEY2gfndx+uHG68g0Y1mDtHUiAx4J6ptfyyF4KKV42pki3edCe05Ktz3giSkMdVTauL+GH+9A
KQ6ha9unsVUiHHRUalX3ANlCnGPbZawlK99I6oxdbz34xItap5IhvzL1j4Z/0sfcAlIPOYDSFz3y
4qWP2pZFeuIQo7hCQrtW7G1wSVZcWDPuWD9HfItdCrIxJ+reUakdytIkgmPqORxY+jdr/SvVt5iN
NSzKoXhMvDm07O9O65b9mNMEOAIEBDroPnBzFRZz/CxBm9H8Z+9mmsLsKFTktE52zBGrGquD8BVR
PIAYQAqmG8V9TG3M+7DrYmyLA3Kl+MIgyWPUQjbqwqB0xysKloriMTE6yXAvYwtZfk7AmPkg+6PQ
aEOv7tVgSpHHN6X3uelcS0b5B5ixzXRRMYnhVea690oLRvFdHccSYLgxmRyAjKqMVPSBKIYWhVR5
KRDvuUg3dmLW/uhGjj9bt/ZYP2o8dpfFS3863Zlv6+nvtLCcbZ38yRxjsjMsI0q51cMM6mVQNnwc
I4/LOUswd9yVRVEGJasUn2qEGJfIW8BZpOnymXgwlEd6CDOTL9PAb9yzPtmlVvkmFn7jumo/h94I
dVwich7sPUxDG3Ei4iV39qurH9GutZ967uNwKh+VJ61QXdkvmhffVirNIs3lLDXUvSTXNZqd+j1L
3J8MkFmmcGei8bmWY4wsF4Xic64cOgp0B5lH97QMAkFYe942hFLxCEMMsTzKvEn65BsgBAYK3Yvl
1+EM8WiiHHhqZu7sN5ehojVj7XHldWTIP4YBuz3AMIw0rpBAmuvAeCkOzJqDlwMY0kifPGPbfpNc
PcFQbR9jZ75y3fKGVK7yW4Xo3FoZvm0wxGKgQ5M3vE0UdS7TJT/xqqCgoltrLsYGB1kujHeBdoRn
GyI6l2rORJBZmUGvklcYaxTDj3SgisudPnMAH1UDvzGpq3e1V97FHv17LjhwNw+/xIhvMKMAkkT8
BhiOEQPUac6ZOX0O8572oWUWMtHtqW4O9d5+a5L6tY6xRrQUlDJPB1hz5ruhUXxQTlv+PG/vfafd
erK7Q2YWsCvF7yFvaXHw5FyvU2/MsVsi05wFZVg7nIbG+zU12nE56lPoVtNxsTJQgA2Im2tK25aa
SZAv5WVqkzhcDPsb60+5066cqy2h3ZddgVjH/s6KZ4FJC5AeBcPK/r3FOO3HtWaEKXVIkiynf77k
TiP512cjQAWN4i77W14nMJ1R/MT9AIfFetVafnA+U8KtTH8Sl7EnUHPLnzIuGIPn4+qF04zVqGpN
ZPwuQJ/u6oFJFQ2wh29hbKLGKjiQuwUsrkscM8/6oKqNN3czn0aSFhIOvp1Tcv81k+ftUvmKmL7c
Lw7O4cWsqR7cs92Y38UIEs6MW8nDsT13nOc7omOfM3d5ijcGPpVVEWWRnIQFBBybUBV2csIF0P+K
HIH+dAX8z9S2zdhxblFLIBr7Xnt0kLjcgyTHRZfL+qtDHu7Hk12gxrnDx9wFSANxyAzefTrnT5mG
cZpuHyV6cW8WCYm+QDl4RTuAfAPGGi5G36xiQDwolwJvRE9oA58HBOmLecBFDYFwk1HGLgNfEn6O
xGBmPM7xSdYaBsUu63az1ETAaJ6MOeWPPQE1Ybm5VeDMAj9b6x5Gx3swGmh/XODcP7r2x/O4yxVP
M+XyYbU1pg9dZJct6S+tIl/FvQrAKhxipTv8UUggIAP+YOLofXelEhmu3CZpWj5C0ienTp9Uq5+G
pHjKXd63xdZm32r37mz9nZoJfgZ3Ng5OfmI187zebv8RV1n9/ANOIBwHatKNaF98Ftoq0IxY46fj
VGdlNK/6gAWLYc/nUlgGMRvNcZZUrsuhgDURMA7820pcnq3mAKggHtWqs4epyMMq8bI9UP0gKcYV
47CKEouoVCyr73nLb+um4vc6OrAYmO7yh8RmtGn9I+eCe7uL7X3be5+C3CWf0N5HrNRBZxfvA7VT
jUZ5Z5vVxPVLL8fSLLRMHjn1KH9WnE/328LHm8T5d6ywutKy8URf/zbNyuSyHT/jkgWfxbseJ6iS
UTBHzsCbNgCXDhMT4W43Ptvxo6CKwRzJlToyGYHoAyI3m38rMv58L4V77Tn2xUnZ9LQuB6Ftklru
8L1ky54XPT0VuG26SkXk8nHsmbjAN/RmuEzfN8/LfbeTVxlAgkftjrRXpscpT1UKymDOYG21pfyS
pTpYDmPKlnMDASIOGy1jvL0hY7ORv8aDjWY5YRMkiitPU501wQdNrfzolPE9xbjpz155Uf2HqZeW
v7oQnhZAoBlsUX9E3xoguDnrLb5UZf4INspMAWOSAtb4tEh9jK6B23x2iAos9wFewowdbND9Xtl7
GF2YPeJqC6RqnjSRf0L4v5MoxYJx45zU86HY9S6SGN3XrfqlmfiAB7v6rUz+kLZ818hpw6Ha2Qkf
xtTyoW0zhBRt/ouompti4UCF1Hrjjvnn6Nzz0Ro8hfUy1HqMUspMD0wyX1mF3//7/jGrNKD36NyE
nUFX/5QVWkF0lZk/uObLunJGzfGKpVuP8pSreh0oi4biIfd++yT7W2z4mGJMLmaXfQGoPWmT+zQl
5XtTgSCg3nLg8E1HaovpOpBAhpnsAADE3GkrilrqnjHlXfZqRhnJtUnWPiGw3k1cPn6WlTygtPLW
y5GocnJNlFfGbeY4d7jFggIaDcrQFK8os0cTRba/sgndsdZ+F632tpHzE8xYMWjWqe3KJKfQBoW5
COkrDRdt2ZxRcHg7s71e1xLit0i1m0V2F6G898zjab2xa4CLmJ1W17xdSns/lyW0BD6OUI7Qq2aN
w8dLQ7fm8Pfa7dzhXsQe+KQ6rUFxy3Kt5HPXVwFjd8gpic01sK5Xg96tR5YFpARa793CGquXs99c
G7gFwzxAthn5aY6pR68eKxsrH9YTN3Kf43Q8j8OVID+CUMMr9ylWHBLCjdMoJnmeOpE8rhby11Cg
y2dW2cJSDIgmPE0CfXbJ33ANl8r8ommmmS+wDzsb0EnCknbXP2SO/W3EHtvdgSe8vvHm1DjQyuV5
xk/0z+3K1hrOnFtPgTtUTx4rVCfF4ufYD2OKBqtwizQyBzjDdAqRErVGk7ZAN9N2tvJ0BpiswJZF
+2lK7pfValAT9leCKjc9yNO90hG+2Z67BroHcPHqhYzTpjh67zYMHD8z09dOqbChO/P7ZV7D2Csf
2knut+m+qXnKJ3HyUsWYulLnRxQwusfuXhqNoAtivdHw4rNBU2GdJmHW8PtbLi1yoSWfjomPrsnw
njWZ5qtE+8yHNnKFx1U7j2SSxKj6LMyXibT+OAIziY2lL/REixtxwMXagTCbVscX7B2iWm6vK5JX
LTsKYlSR7CJfHHNzny/ZQzx6Z8tdIqN3Ye3h0Oq1/NmdWZ7qbWjU2jeTioOa8zsYz48jRIxAmd0F
4mi1xfeDR41tOHO0Ut0GdnZnzIzkKwsR7OzdZAAq3Tm+U6081z3HYbHeDinupwwOh6wZpWiXHtPj
mTMMY5X1t/Rs/NJiXHz9vZQac9zU9qlR32Ew9X7qQVqhqlPMfsSAxcfYuIux10Ru/SjJTdjbIAL1
3kHn6o58xvTMtdHSMJaZwmEqmb3vYH5VkVfNq7+R0svo6qtnLxVYdv6kkJOjB2UkMSn3Q59DbWzv
dKMHsGmzD9VwyTK0JsjK0M1u75QysvLxfRZ/Fvr7nTa1dwqUbGAp59Ns50MN9Zk3tLxfF8NBf8+4
w3JX7k4qtdyYZKBjHdV1416vvtBiUMhxmXIfUO276gSVrPcniDE7omtQdg0bvjTaHgcegHNlk1gy
f2Jv/dYn2+CXSEoO4EEe0RFcNK25DFXFg3LYEpZAlZ9OnPrXZ64ADMx20nlu0S406UirbK8zQnbE
d33eMTqgdxy6r9WjWMFVMwauF4dVXI7hWLGLL7OaDgNXc6gcMr+MFwGwKPQaQUMuiTIY9agbNpiY
9qE0eeJ1qYlyvtcX1KWwkZPpqM3X9Wa6PuZJe2oVQ7MOIl2diI96SqnGkP0x5Ehwn1BzWo32CYeP
J+uC5JzRAurVZN3Rgx0Hz3rNcyb4ptbT0Cf8NcJGrpWXrAQ0kBllHQn6BwtOLF6TK+LGcttgmajV
jdiMNgfsF714AgMwKqpWBa4JXaSZbjfP5HasJXcAxBerKgjEvlK5qplcmWu5e8XMdshvOcO9c533
dVQxdwGuqg6by8PQhDHqLNrAZNdCLs4JUmCattv1T7ZlOi5VOAbp+J/Y4v/V3v1/WFzXvND/h/bu
b539N3TX9T//t9TO/JeEKeoRVuTpSLqdqwjv31I78S/Xtezrt6RhC/S7Fiq3/2jtdONflk5x7hkM
p2zDsP6P1s75F84HKFQCj6OjSwdt3P9Ea2faV6Le/0208ngVJj+S1CTXdnmd/z2jIq/itG/YYJh2
sp3tfI7DNWNPwY2obq2Y9bTpaIdBFOYt6xrjdiqTXU7+OKsf72i5xjOACXWs9QZMOuxwImdrb0XZ
ar04+JswWSbTue/o57WpulnFYF3QCCmVeDf/fBkWiKQOIVs4Wz1Qxmqv8YfTJpbktorV34JQ0r1S
o3uCTEappuxLYrT2RS7zG4sN2EbX//XP3+NahlokLRHaU1+c+8p+9wxdj0qUGGdr0QqW2e7bIpfb
ReGnHFR+8qgUuN3jwQBX5QyhMNaXVDH4kbkF76nBUMdYwaUz7G8yu08CchVVMLOMOedIEsNmJpKk
z2QDD75sz9PoHSn8kkO65tnZnZnE996wjysjv0lF25xS2MXo5fIbEPsFI/2raWJQVgheCd1zyx4b
DpUWVNBL0QmpB+XCv5H5VAKLhTQ0Fp9UDdnJrNxTCw/mBOt3jLLKY72eLeslN8RJ26zHsTYY8lVT
DYHn0pvtiOWtuLevkI2xTb2T8NzXhgUH9n/wyq4Wx8/dgGXTIaRps/uBt4zlEwqSnewjvaxiVjD5
XzseiVesA4K23D0IRDJoaWgkEwkwaQ4g8gXqdOt9jZ4BwpiqaTebuBm6/LfdksM13zGqHHREG47W
jE8DOxSd0TzczeBveajmIUjEn6JzflkVPmw1x11Rf2e2yMO8M1j4EDhGcZbV4SSTOZBr0fl6lww7
sgV3crW8I5vDo6MKnCJKwtIfq71umNW5m5rlNKMTH65RamkM+Cvd2umkpem7MLZndGas45qhPGZd
dbS6+Cduy3uwYMBJWPKzYuwPzVrcpG2a7W35kJlUE4TJMZvQn9wtYWufOactbc09FfrNVQdtO7DP
jHG/djET/1RadzM0mEkgvEn00F7GMWoAmp0xjZ47e9UOxmxHLBPsm3++aJ73bmxUVn0yimCrGSGN
1E+4c6qkupswhfDT5Xb0vG9rKPSItdCbkS45Tni+gN95HJp5imwqBUDzLIhXe7B39swKE/bYH8fK
4gjPy4/dX9PcqgrS104fGJwvBR+iQFJ6AvqAtXiy0rBtWnYk6QlPxy+0IQlFwWQoaxKgB0+avE17
VwGSIX4p2fxYu4qDtkAhnDc7+6XOc47a1opAPr4AQFyCoRPd0eS3yhNxtgVWstyG6tyvoCs0O71Z
6ysHQIhTDbr5wkweooP5z/IXUJY58saaCvkN5KBlb9vOj4pbNxQ2k7IsYXdR7UFPcjMZ6eT3rfWn
WMs3XjXOvATnW79az9hDQXEUTA0zV+FKK+1AjEZ80fU4ZHFaM9VhNFmrxg6monwAzuuEoEfoZTG/
jzrBwj3D78DClI0RvGJiAko/W6EnMXFKL+qZvF1/ETlWOm2a7qyp1wNXWwpfgvWw3at3vn6ujR6V
IxQk8gp9w34XWX2aErXXJ9HuAfAfxNBnviDglGdOg0YBP//sIpxUDH8wdfNJChaLrHLXey1jCaXH
dbmPDSgJlv5oEiuFGaP5GHOUoxo2V5GDSTSqa8etjdgR4OX7quRR0IJJGkbaYLlR/OS5F8mVgmeA
F7gX6USlWblXQUh9UEN2bIZWhGl93Y2OSYuC1WCmtZEegE43FGUZHwrd+UXA4AWOxb+IhfQNHoy9
l1uacc3COE34JUwLuTBCTyJbNTtqWj2qbTSr4L8gpk2OCLPN8C1wzkFZGBc+ouKw6t3RteKHdKlv
9GwCkCTbt0pqcygYPlSLfj8Dug7qeB8X1xQBcLHo1q4olCr5chwkU5NFhYw4mrXs2qklxJb6BI6N
b9yYKe45vHdPSvd4OeK2TIaY4bWD8I/li8jIYsbqj6x59rhJUmz7BpOJoicXo0JwhrvnrUBZwRaB
hBwb41dWrXiMSysilDoN3A0B30pS7a5joR6xnvXnovhIehZpKfga/Ej8QWcCq8bqi2w5JqLsJBrq
Q99AVzfm1nZ0eCqyFGfCNJXq3HKNZtWCo490kGUUgsvTVsfGNJ/kFkMRQDCw2siLyhHSSLxeUvAG
Vm/wqLyu1Hc5x1HMcD9vUv1pwDDoSgsXyzquBHxh4ee91iI5fcme9MorUruxWkTuTvK4FfwQ3AWY
UjO2oS1GSRak2AMfq4xDijAiAonQwPQw9JwUdA95HWFaJmTMNIfEdJiUYZrL2Lr4KK042doXs9Np
ima5sPJiwwUaq89jK8CW7FwVx8spg459mjW26jhkmcbNgWOuTYDQrOPNvW8XOCxcIej99fqIkuPR
zBNYLrFZ+BO+5YtFLwxDadgvMOKOA+SdbemotsF5Mjnu7nK3+2mgfwKtaAFUfRPCYTK1Y1NQZ/bF
ndDa8K7wqW3rjY1Ua0GWfpObxaVb28cizfHolWt9qEEZBHO7DeHoLM+W1GeGwe4YOjnBI+yi9+XA
hDGtfgQm/3CbgfR6OUMZ25o98nDBUDk2Xsou42qELbYHmXFtjsgQtdYIYxGz+NY8jkJ39/qYcK8k
1Z/ZhXaWV3etsSZkvYnbROOqVx4zcVCixV1eWiGxPnjDvqtmpI0QQKHcUrIfXiqgXkN+SUiEOyii
+vjMvrt5auEHE1w6d9u58hImoNKPPZnBF2CPKdPtsVquxdg3aRJmlAnrO0tah0To9rlvmouruZ9s
8xhT1k59dtrbNpU0JgnSWmPBmIhm0GYVwCCR9QvywzL0FisyRqo3JDrMtYz8gTD0LRrd7mXCp08b
oyIjl25EFMtL6/LJzgXG54GjwYBGxsV4hTtkE1KB/C/O8HvafBhh9tLuK866oC/6vx57j0inQxXe
LG8xDrHoUyU+VZWHPOvEztAJHfDK5LvdJseHkVHuyzkbdzIV5XHY7qh+7Itli3tz8PIHlCOIUhRD
iU3KfQ79AA5p1TBnjonOyZgoMAN/c5XjL9NQIgiCHWMb9TNyTe7WfNlLWQfFFQmhA05xMh7lW6++
PNW/rBXBwtzM70wUishaOj2wtAZmjylv8hpNW2qLP021PFWxSPZVbH01lZ7s7WXdYSfB4MDAjvQE
vPQowo/KLU79KpO9NRUY11s4m3QeIaL1M1f0QevRbPSye+hS/QEJ7qtVMPPT4o924PwnuxZuqh06
naUTntN+FGsfYKLQQipsuVtYvFeNedsb1DOqECckK0/rhGXRaZJ9HE8eCvhFYz6ccUAw5COENn1O
WZp1V8q2JXA6qDZXR6+Bfpb16mIY9UodmlQ+KjRjDwbuOPTTl656amN9ZN2eIKTOkwdYY/w/lnK5
cU3H1yGK4c6k877qQXi4R/xul0ZNGfpsioYhSnJedKNKN3QFZ4853wBHUUcn2V4yHr4PU5Xdw5a4
59lj3MVoeBoC8EKInaAGOpIeNtvDPwBkXMuthxjGPWIYk/QGw9q1+fjcYT5ADodFjyrKeTA7XA+a
5AwZJ8SF17wG6XTX6iKwC/k4TOlN1WEgbFLnaEeDrhkPC34aRPlb1BKeQ939pzZLHesT0454fJAT
2SIGe6p47f1tm75Sdlg7I8Xj2JgwvtvmXCUsjeuue2F8cjaK6qLRNoVm71ps4EhEKIBxyVn2YeFm
WWghu0gBxh76lB2VnPlmKjWOgzUj2XqtbutN7ZGBUlPU9TdpnhIjLmuvGm+KGnzLAp1eU1UG3Oh/
hwWZdQv/oeVg8/qWARMvZo8a/KvSxhJEYwgfajt5LDfZsTAbmQjOskZ0eoIgi8DpAbTgALk14jVn
LuUeUVsp9mLFcSJI6ryu33Kq092StTRxEC2oCl4zqW40Qwdg09Mc1Nr4NrhknqDisSiNHtemcPzC
dZCAzoOLbNluwyo9zi4T0xWN2ZW5c2Gwek/QWYMk9jEbhH6TDgRxVDwNp7ntn7xavYy2tv0kzv3E
UVsYWv6dw2Ngy0uxMDQCswQ7IQN5BXBSQTBezkTGlcTcIn1iDGfAJ0umHsUwCvvNqIcP9jkEydT6
TZaCXJ2FpvY9TevtRnt18VJYQ2v52w7VfKAEcG7T2UWE/8+XEfxVGbPRr8ztfZJmefvPlw0/gG/8
F3tntpww1mXpV6kHaFVoHm6PJiRmDGa4IYwHkBBISGh8+v6Uf3T3f9HRFXXf6UynbUA6OuMe1l6L
tJuPs9sjdzWogf64qkJ3B1lSibTCEiVlMMxCDzixG3XDQBO2VywUYa7WgAXzbOM+fc2eZot60y0s
irefkxQRzftRLDvjVObnNMDDHSYP0j2k788rUIb4xun9r6O2llr79gLG/xpcgXCWyjZN7Fl2f031
+uzCyUvV/Y1wePl6L67pk+CUoTqw+oP5tArrQGS5mIDUclVdn2bFYE7tMzgNFmFww0Z4ZdkQVo30
Qp/lO22SAwbGvM4IsKJrsk3ujQQp2PkOSB5Nc3K/78JYJypmTAmY0DHuasTz38/OHSZkYr7ISVBj
0Q89ZbPoAagdkFuFOqXcipQcOKjVxIDL511vwnarSpFZNhAZkUybwB5FcTOJ4AiGcdkGqEcvNwIe
5pmt953HgimgcnbvigI/z8OZqPBTuM7jlU+qWke2pV9aZjopdLmNDLXcte8RVya/RzWxTyI+6gYZ
dXLwWRXb4OvVFyxt6BnDIvfuqGN+vf0RX/dk/9ojS9sJ5PFedWDb4NwcaF/sd/VdcFxP38N58CXN
AtV7tJ8sH9mgLEcyqgMwaDOZmxXJ9mcdPOyRa8gGutG05H1B8BY348GzEniF7lW824opTrQY/FEy
rQ2yTU+tOpX35b1vvbqGXxe5n7tXSfozsEcEbe90oFhTsIDZPbghmIJvYIdXJ3fwa4yGztXvXveU
Zukde1iCmwNIAQnY4sqRAb5aCmUTcqBGkS9PI1dmKFg8wcCS1GtfbRmizlL6Zt2mUWPKP/2zfwRd
TnFVD/OqQF4TsYT2p1IMa+2cbU/S21A3GyAsLx0B826BLBMGrAQJcl8h4EwEwqH+Djv+xsppZK+6
dmb0bqxFrTiP6FwOmV9lSguD6HVh32FhzuoiKC3IcYZmQ4qnXXfWs8Xbxdc6oyzktj1FoQ+diy/q
Vx7bmKGPnKjEDTICO909XxxyALeonRwAeJR0SA1Wu8/lY1bk74iMGmSXFa7NjYIqWgQg1gEze3My
YtODNbUq6wQ7KJJxOeYuRUiOVsWt8wWvDix7BRuuXZAxbmAPByMqC4AJY8UmTA0K42vcT6nSkm3O
u9i+gcIE1fOXKrfTYHNm55cqGU0LpWy99FKkzUixY7HlZuedcjZn9zTfZkp/NJTzjNqcjfqgDlZq
QWwUcMqnNgnnHuKpeprdm+h65/IKYpwIYsATMhjJzdfOqUQE3kH072zP2vMLCW39NQG7gbDiDYGw
xuk8MuHgrYz7HJUAM5Ic0nc2eLFQomdnD304PjuAjrp8xWkcBkhhjcZCYStZmY95raWQcJUYdkgg
8lI/0p46VAsMFRqIJhAEioE/Cw3AjPTC+k4hdspf4EN7rY7bUrcECId001baFMP04SfI5mhYJ+IK
XcLrLu+YIZL6lfe6TBT/vXuWMsluU1k090mW6GiBDen62duUQpK/g97m+dGfUQF8l8Ch9A9HNwkE
ulk60uOlaBPWOoL1imYbVF7FQJdndZmuu/w1G2fnOX98spp+YQigeGlkvh7ZUkGCyjUrR0ub6diE
pnl/kxsuC9IIZ13pQhXWKG/kr6B3/qA+XKZXmxLcftODYcia6/5lEI55wQTaPLP59Z7/pbdk7IGS
BNXrI7tDEt71K0cyxE3TimkOHuxqGeAoWnC+bddNE/y4l60sMD8Q8iPOpzaQY79+tUKD8e9cQrD8
ln+phXWz2mrJphBCbV7DHSpmSg/7VAtwGhRhyNX8/apioBkhdBST9Pndl8YnR0KoV9Z50mrlpu1Q
H+w6eV+08ArrI0uMXpVLCF7LEYFkLvJyTVCxnbwhJzGU61rurRVBijkwwhE8JL2oBbYqr0yU1TXP
s+BxZbRzQGMejvfhfNPfC6t/oAJQwKpiGg3giVHeEkXQRZ9IewpFMGTkWg7MF8KAeQuVBZyQhMyy
/cBFxVUDZv24PaEOutfzplV3ZxMeKOpbDfjlexCjxJrl972fZJwqzvVYqxXhiBfoPOfvTipfSXN9
1iffmfzSliByQuKxX8NTTiZWeYb3Av9YTeLyli0q8B/kBlmTyrRMMWqcEjSRrDUb53Wm1LXMUYNt
Nh3hXOleYOGMsSGnNSNHl8bCm7/7uZ7IuuR1hXJSC7ZVwDdboAkAlat9owFaoFAFQ5FgBEi9qYE5
e34rG+WtnpLzA1RBf6cE18CF7GJVXphJPaX0cPC1J6jDQrM/6gFTGbUL18iJx4Atm7WWbU6c8n18
2NFLN6B6Gd6bRwpw7d5TFN52trhThsx0mJBi6IPr9TnvtRtIUjBYFXWuIDgxGspinqmw3PQUjYGu
nygNgfcqe2+s/EwwQ+qmKkvixUwbK06Bc9vGR90DcG+lAd6OldXWkMjqnDzN9NHB6dv+Xu9NXJ0f
C0U/1vUdVKfC5965uslhTkbboy7eH1fiVQrKLWAVFJguH5TdQ5sORiJ5hvjnYGE2kB6rOBnDErSJ
QuQmf7l6z3NaClSOPWWwSZHu7m/tG0DvZOiSsQ4UPGAVQ6H7QUAWrnkS9KoiUwvYn54vdfeQO+Cb
MKnfepITlW54Wq82fqfOcdpBO3eoEeYWmMD29WMrO/xiTF3zKy37sJLH7dD8OMsoOGoQmFt1bpDm
V1V8gEB1cKsKGHzIjoYWfNOSoyOVAqCufYSppX3oQ3sZ0R92dklg7aBoXZ6aRje34tQ+aPdP/WW/
RWneNsPZIcGS5XPgYBg/7JDifH+8SPv3FxkNhgL1kZEjlQyMcsVZSXU4PhmOWQUkljpmwvVZs0BU
2b2+IVSAoGhTyecVzJKj7KYEGEzZgXK4tOWuptp1elaJeudp7rewaVlAj96682Mn9qG3R87idnd+
UVF3u0+aUav1xUn3PkN9maJ7/35y4vRI09406aM89yfpUdbMKs2/1V18H+oNoGkVL+oJRw1hWI3Y
tULBp2jMbPMEwvGAKCoE7gD9rEQxhPWewacYQxI10uCoZjjIj6mZgoAbbhgT5XlZvq7wClCba2ds
DX1yXzTUGd2H6qeUnVWTUlTZgaCrrrNUctY9NMqeRWWQeOvqliL9a0NYJJHsPHC6bjXAing3LOgu
BvgEOiqSbT23OA40Ei7qCXYh6DzvN0p0cvZKiUl0X6qUI+OXydDdmc+LDT32QF5DACsH9KnmCZd5
rwH/wc/mfMA/CUDDnA4oCbsDXtcjMQEfG90ueeu+/AIBnsCAP1YqKDF0vFFTSbHWXKO2NJ8+CMN7
QGUwie9HhduFGCTBoxECSI0u3q+J0HCmevqrBHr7tj4yCdbAwaQ6U8+h9kEVoR51duv6Oi07eZKO
IFIDyIhqUd/pnJ9gg2BUJaC1GW4KDM+gK7Xx9Icowmsa+QNl6Z9XCp6lqHoPwu3DU4dShw5T3Suc
Fy6gPigLMwXgFUVY3QN6hafWeGArIJE2K5jmnieoZX08aEmY3bB8AOD0i+vtNLJwUV6ElDhQmzh3
uomCyIWilWEuvQGhmva3OioeJxK+xU2HqhbUsNzf4Zeq9m09BtpvJiylsONULd59qrsEBwGwqW72
phB0KEgYGN3wM5iQAlteXUheTSkyNBUKBQvqjjjku4XqBzTzezU45C4qKC114Bmg0Edl3EcGZ6ep
ENjraglytMe0TToo7q5K5Dzl91o+g2zXvqHFfEem0uXkwliacHTAPIZC6JOotHWeAg9B/1VN/tQ2
kQOF8mwbmAq0ms+vAVSr3+BowseQRnrPSaje9HJzU86HJwqW+/YGDghKlTalAeVVaTGKH6cy0/RJ
9nw+wzYDOQnQbWCNZsfMaYEKFncoeUk/TKkkK5oSVcKV4iS61/QIPupot3qZAoDHJjEgVA05kXeF
XLcpE0euNfIn7UO3RQFPnGikdVubIJdfzx0cDumsvt7huawNbFW9mnVDOtMsDC0g6NS0S+TgZEQ4
4aiiioDi2oDLxQw3JVkvJ12cQU/6T6xvAu4aGE5SDCNwhBIYGS+fUvu/tL5uzL6dUI+ur94S8TWL
8m6vPpPNsZ45hE6Qf4RwXQV1ZXQXI6EWqL6XpMwNiUWMEhC+tB2i5QFkLbkuyZ3TEJ0Y5+OhglRx
nnNYsifkKQvfaIiKIYM65ZifKs2gUoj3Ir5uA2ssmjcizmmvBzfwPU1l13sqSR9xBYge+ubbrqSQ
TDyK7DzHNrj6Q9rCumt26WGo7nPZzrAEB5h0FIkNsdJhRuxhK1YgrcS5ISkOU4jt6e2P0p/LhUqh
uXi1XLlWX920ep8jakzz2ftJJNhQsQ5tiVYq2aFSH2lQOVbvk2T7uakO0qTGO5SHKg2Byq96uGTI
j/KNGk3c6xQ41zVD2OvWXDFEiP2rmW3EVnbLQt2xUOK2i/hm5w1q2z11H+bQzSsYFwCrNbI/2IAN
tayJbZU0HEBVyUXWxbOsGw6glipBTsaYUm2JISuewQvKMEj7HdE/79pHUShQ2TpDFUCSDKb6Nlbf
CINA/82+Q27bJ9MXZW7soSRjOPFPdvEwPLhUHJiwyU6eJaB0xpOSinaA0xDVCJ8gfEbsAiKZvluZ
eok0DJgxKh+zbSfdHP/evZHgguCwyPqF9ryWHh6FwayAR6sC8TsbZPvSGqDMnMc5GJ7G4KOTZYNL
omqYoJLjNl2+r4vXpc+Ynl0DJF8zUMMqKFmhYLxEDOV+5+hqtXZiXG0C51g8UBdXs4JCP4JQPTFh
uRZt+So+rx2gzHvRfqH8qpfZLczGndcqDIu4qwE9HQXKar1ts+6jbyQStcZa6fC7IdKh5tgCBpZC
ZnHLVCl4vc0LnGOQWLbaCyX6fKMPPVMmeVGVnTC/qeqyyzu56tKq/AfQAvbn8v6OCwX0w9OyMLHf
BAOhjqM4SZtpitLGziir3Jm54avyfapXVFxTzwIOEqhFmOf6MuuTdPoyrfXLlNtgGG5FQMXZhwEe
Iy7u/ctXdbwW495Xk1chk5EnfXpLKsNTdr0EFX0NQCWCwPX6PpNSuj+7mAzt/ny+nQkN95dyqMpZ
nm2r+iqR2+j8WrJHBuxmqtTaEUQsplPxCA0wr0GhXimWzKj+flwXtxbuikFSrzAMpZBtJ+RfHI30
pPWXVOroWic3nlUPSsfsY2rfAbJAYvl+gltPbqlPRSoKIBayHOfczGOCq0iunNFEFOcMOSLpLmuT
hn0f2H3mIZcLx1/6YhEQWqD+GZTnLTfKGJew9fGcLldgsfE/38okUyeKIrslvDkUcZGjS1TlNn20
EnEhaNjpX2hqzQc8qtf74n2r7PifbyqCWbAAVV6vVIfiSbTzbZBtuT4fQdPJ6VTvynRqJQWxgn9+
f9STF9I58RsRnZGIQw/f2CMiTXRjqrSANNIR091aHcS68hOAjMaxUbLcxFXvsJ2Tl+11ahaWkGhP
tBrVa5uUlonZDy/v411LHliQiuKpbkX99S4zlFdQZPkxOc9VaX6HcpJ4k5oFvXKHqYj2Qusjd9Dx
NC8jfsndJM+vegjXXxNr47dc1et/fYMbAAsgquSmp4BWGaCtnXV584xl1Ieo2tOJHso9lCWE30Oi
p7i3JsGAWCL7EevMGJ86f6oEXmdnAr4kpDr37umJ+SmVykfWmzNYxLhfSpzRBJMHHHyEFCCerhEb
Lbo6Xb8KZWbWjukj2U7pdXL2uoe8KlAOuRs4IQBaHrMb2Si57FelngQDNOrPN5gDYLsIg9/KdUGw
SABL3LY6mJXBNj8tEwpP5ZbQ+a8RzWSRzO/zGBL/m3gIMDikVExqBEuMcbmw8I07znnntaKu/jK8
ATu2archGzNRpP4DOCpW3bmfDhpRr7Rrnng7yaYo7XDoXuh69+aX/OZ44/yxwaJnsGnn5g5+l4DN
9JeQikbO/1oSIft1JDx6UlmgH0HHnxX1x85J46ASsZLzdKUYONA3jfARGYf+kS9rcjtsCr24PqTv
KoGwHSYEkavO8Uw+gVx18g6uvTxHefTHlkgoGfJ9R7Xo3iHvb0uXtsqwphxK8XKqNa4dKQ8pVqT7
V6blEZSISWAl6Z+G1fu4O2usxh2iJODc4PLxsvqfEM05yq3i8wzrvYd4EofsAx4FZ1hJSrGEtgci
8Vu9yZ7Ui9rkEY2xlDTpQX6qqA7A1nTVyAmja+Jl5/MkaZVl5wwHrF25sr67O+iZkmT+CDQoXcQ5
vbofVpp2Bz6T7R7F5Pa4rzWsJKFV5qeMXiuqQswQVAzgOipjm7IxaHOaKcTGE6tuD2/F/Gwd+cNI
EjJfjve+/eXPYlKycgjBRc8aTI3jzN9P5+sKK65nSPaUQoDM+ETtIn7k0OsYmKy+6uC93KzD40XB
cqLlJvqE98tiKIrp/Q5Wy0RCVs05lPp8qTm45GmPAs71BqMkzyy5WTOyXzySZvJK/GeGh/Y0oBtH
zsorOsRWens0iTNgWl0WpbX2aSW3kDy2RoElWjptPZYCzBO7pd7qQ270v7S7Rn3BKrPBbYDjgTv5
RkbipRPzJAR0OtvUSKvSWQ/P/QqaqtpV7Os2bcAllvltYyQPwy8daWrpWqSR+aHbLdQvGBzF1HiW
lCWmyb2XvQi85G1FrRdL/x9s6P/H0P4XGFpFNhXFcpT/F5J2Wz8v/xFVGTSW1b9r2/6fz/4LVmsY
/6mBjXVsTf7fZJT/gtXyCkFT8n5gZ2GSHrko/xeqVjX/U7VVzXRMRTN1Szd5qcr/0bgdX9J0U5Zl
0+LjpvXfQtUqhg1A999RtZplUFKqqbJuWIjImw5Ku8X31wZFDzRxlf9R6VnzTM9QDUwVDwYjEWwP
gZh7y9OpEhsYCgTWYvjyf8ghe9egddeWp6zI0wVUtrnEe3mHJajR8VW3+mQvIfVkniYQqghwo4Hh
/VHf4/buJ4e9vzXDw8HwWt8Mb5E0yScYrB7wFQ9fJvgknynSbeGVQeZevR/yU2z+b48IQVBPzj4e
sQfgjsteg8/DS2wxNUQiLkguCthoxdVbf64t2h8sa0ENjtDEOnU/dtOay5zu4vOv8+OFUMXnYtGL
A0UTLoqUHleCntPV3flSdWGlFqe3R4WLh+w2l639ec2dTV8KLOFMMperfRpiXdOMqeMdgL+JNPQq
cVof+PHuTQ9zh4fhMnOQX+52ufxVxPeR1opOhJsoil7iYsfGQTuY6+Gb0jfAYVMluroup6lgyxET
4A/iMN9GJ0usP7z1Ye71wl2Ij4c4fAILoaU393BwhLdkZxcHOshbTlG+4qXgTcNPy1V0csSS4YMt
ma/TJaDIZnzvHPgMf5Bd4gD+c3YVK9mXxIVrqO6c4CQPHBwkIYktSVnBxw8XyHz4RHAVG0dw1S54
iOVlfgiWy+lyC6CNr8kyiLYnhuSUi/kSlJB4Rnm4BJEheu57hecAPKckHqhIgaLWhLNVIml6m8lr
2vsth+apPBiwm7vyUiY6uuQggVEH5a7VWLJ8RKynmbynnGxh4lP9zWiBfhM8fnQCSSZqd3qYvmj1
zd1exe9mENuL7EN1AOrGbf0meE2Nrb/wbbHPXG7i0i4/96FElEx/8Ehhlm6FF137Ugcd3+Suia+f
2v28PYOM4QeXc9Qj+QcyrILZzlE2IXgnrmEVyD/QYnjY7cuUgR37xhHb8LvxtXAQb78IhhDlBt58
d/3fq0Cs2INki35efcMD6HaCHqwYqRXCwmKxwgYVTzde7LcvN2rczi0WbYB0yyQJoVGI7JXj37yr
DyRI2DPTk48Uhz0DyHMC6j0F/JgC24irJnPHl3zHdfzt+IdtGIH+DFEpnkDpxPt/cxejwdtSxig2
KdOXSRE+IscFQePh6Cylz3OgrkjBHkkMUXFX7baJKKJKbE03ukLGLzJRuVEhbOEiUife7BXuw91s
3uI39eA8FL9X/+zx1kEwQJaYHxKxiZZhI9g4WOifAPtc73TZLseFAUWtGJtIWyFFEDfvt/L2jYh0
l1syzCldnLjfhA6YivNxys2XTEgWVSi5+1kiTmOXUGTob0z3G2UN8R2u6O/tpnIRaab/X+FyOmda
bzakQ8SczU0S40+6t4H5TBzffuOufmFeHW+++eWXFe2hl2zv+/vuXv0VCSaxgf1DrJ5iT9rMf09B
azAaqQfi1luNvf+vR+/EphHhF5WbLhl8d7b/3ozz5fnPJzd8RDzc/dXdAZ0XK5QVWfc2XwtKaMSM
xIsw/BCJMDcJj3iY7hchwujlQW4qsMjeZD2pJQTD1xBudqltc+mG5QGAs6BPOrHk39bz4bvgugvK
x4Xjvon+imZ6++j2qk9/XmAQYienD1jThyW9B1DUbT1TrO67fD5MsmUyIZ7KrjCuZnaEiq12nHgM
bOXBb8tQP9xzyBYFrY7L9M3ErxXuoXERmGwurFI+LGRip4W8wH/7UoSJu12ZvIGsr9gv6GKbeZTQ
M0fJ+/ub9YHmHvd7avrG3XLswnEMmByu4kJnKKikCwqRB8CpPEp5XcuLU+599Ge/7E6oKgrx8Tf9
cVnlZ7F/0qILVbJiP7izN3eUPFQS2dHgdnI/IO8X3ySQWXW20Nzv4yz85dFW/thSn2SA++lOP1zh
tmKxD8XX1Z2s9vuYfJWviy8uL46AAHlAwD/+zZ8AqHV/Kv9nWgbeafqDwiwn4w9o5uAm/qZYgPwB
z4yth5OIjDWTnyCWuEVqqIef/Wfv6/F5zpYYguWenN2/z2yX4WdMPgpxXOx68bP4fovaq72v+O9v
Ou7KhEnYSX5+WvExWbfeXg5KV+PgfPmeFI2PmtBTPzd2lOPHmkCIyEIsTi+jubti9wyfvnJ1u5Pm
g7FjtttiVwpgyYwOJEoeSnDiZ2AS8rAUlPkcbYi9C3cmFotp7M/Er+9P3P3i7X5xImr/PNNHG2hx
rMWEyujAvy+38X/AptCCSc2hDX1msG+9xQSnzK0mII/Erp7qQnHHRn6uiVXSQ6X3B1+bB0MIC+OP
ncIS0/nf013/TT/X0/k0OJxO6zgWvrueFO7P8i7mP/T9GtCTOBw+zxygf6r4i+PMh+IUC+WKfLGP
wNCO/OK3fMp0TyWQ+QsqsAEMu37GDSu5WJZTJ4RddYlq+hdxurkxIeQG19EQdvCiBFA0qLNX8FgO
RyJEf+o8PXW/7fJ+7A/9kbi8cdIP3ZyKT3gUUv/ns6Y5PzWDhOoIdtMEd51D7E5VgyhO5dr6hchr
3oX2BApHGKDFohA7irLFL94yX+M8J3zngrJyBxeCRuFSDzzOvC+MMObPDyNbeBgGizuDV/h3tuHd
5BMBIP488Z7uvhXTv1rMr947BEIk4v1s5g/iuxGzeO2GGz/+mN3EdOIdXd8PWSEzdxUvJt6UdrM9
/6xxqJi2BKQnTsQkw6Zi2Iijs+4ACHqnxrPYh+n60Rik+lHkPqtmbNuU0Zr8/Jt1vfpXmdd/POvH
Kk+ebyxPTVbk/4ulalkKJrFtYvzqGMX/bqme7Sy71cYV+1GeKxCHbBQQNdIiMz/z294qME3SDew3
AXUNfsZZgkXkPT1tpp5wzlO0yT17PUztCDQXfDKQeHM0jzvvuAUA7xTBOeyYrRgrTHU4xLzjeHAD
bp8rOKTCmjY/5Ca9OtZE61Ou8t0ti4Bz5JOfJ+cAOLZog8Zlr0/8avfIfIAww8xBbpXzWeUckv27
30TJpNguu2A8NQA79iKZjDZB7V9Go2bcYnHspmT8VtpBjfuwmcFD4lETGnUevR+2vuF1AYgbT/7r
vFPuG9NTyTKZX8VhS4QOe2s0tTkM2EY5y34TgUU2H4/45e/yEixPEfWg7Obb7WhCEeZnU8KYW56C
YDoP5vP5MlrOcxGM3+actuw0/sANpwHnJ0P+iGX3xtMsl5flyeSjmDDYiViYlQiFWM6Dl+C1qwii
5WjcoDvqbi/BAdl23nfp/eVpudwetpzHwTZcch9uGmz4xsEYRZvLhWMsFx7nUjWPlqdhsj1tA7Zy
aVoReZ70G2JPs/PXkznp2vTG6J4g8+GfqMRwnwEWYngOoI5fEwX6RPWvkd2CwyziAOPrd79acssN
N4nmc/yFCFs2CraR+BY+9sdMLIMZTx8cvGAZReNhtOH/foQpj+EzvhEb8x9DZalhbL9nn4f54cD0
xzRR5w1GBczAITX59Vo5nSdDhE0YMEm88OZhzah+cWw3isegVJy+n93qw3sAW8AQu8wvJwDsX9CP
mlgtsG2XYHZZV2f34+PvFXSrdh1wekMeHpG0ZTGm7msizaSfM8Ihbja/rZMlvDppbO+JfIY38dWL
3ZETJE5c59OsPIqoJp+1WOOU/ZVsK/5u4cf+ZhHn7OCayDavCJVEF2rB8A82QnwzAw/sGcFn4van
QiMCK4qj/Vke79NhawXqDkjzLJmwKQeViwo3/UwEXGRetAywwtuQHg+yIEriKPFfLLI0WG66CcYk
5sON2YpNlQYd9gQHMhUOGFSh5CPFiSHikvoIxiX4O5rPFFlooRqNf8Xulr6kr7f4tlzLN/xvcEdy
xEjz1uh3s32wiJZM3sNyGVwizEBcE0SGaRk2sns6AYFg9lciONGZG/yz7ej4YgmxCHAipwGn61Jh
OJmT0SWYL7GgFTFnDXzivJ0um3D7crnsfHuZPsQPrlqAqxWxplhoeFHcektv+J9MWp4PqzLciF9c
JJy/uN/d/crd0ojGo5EnVs+8YtEyCxMxGg+Tw2nOocZSGX2uzfhMmyX3DoKAo3A6TkpsajzO5Yar
jobP5uZeWOUX3NxDcDgELPZouxHxxF9FQbC9nJaf3uiYbZfb0yeLfs4K5O+4CXyxTQQY9RfNw3N2
WOCn5Ti/N1g94YKnCui8l8vIhMstyWZv7Er4GP8xn0+6q+E8BFH0Ow8CDzcah5ImvXjsceF3E25z
Y8kEoy9cicsGZ2MThYxRdDnxMfYdlthxwyQhJCw0b8vvlLgyQGwaEX2D+z8OG8fijCdlyxSnJ37/
+O5oeztqHnpwwco+Oj76pe4+4b3ja7i3Lh7ypSXTxiIdL5jwH8QZnsLkuwW/oA8wRYn3zd9R7U/R
whrHHD/IVab5uImD5PK+w7N3825Beijh94ZRFObQNyEH/L98Dufsi622plBQPE7JSUsCwpXJqTJd
TXFhI4cARNnXcBDBDmEsrrwlvbtGCgYaKTeKtsRjh1l+/jF/2pX0xVbBgQTwYYNW40cd1LilIAAL
11jXhyroNuXU2EC3KA7RZXth2MbRG582nF3dM6bbMYyYEdtx610Rafi+xqt9+BTHr3D0M799zv9C
xL7YhPR8xHvCVTgrxIyVsNls9vv99zGczUJ+xqAfPbJN9LsKU298b7TahDhXq9k3P+CnBNgLmA0S
rqXgGt8rJsjoXG1ozrhaWb/hh78YMDRCwcU2WwaYzd1yI7r2l8G0XCbYPly4H/i7Ie7u9jcaHUE+
OVvM+AevDMpEEbo08SiiMIzCaHST/DBhevKHzWbmh+Fxgf0fzmL3a3aMZ1sasJqF4e/Mp1/8/e7j
w5/tj34824jjjB8Xx3h11Fxd0B38RXJDOkVw8GPi+hvugcN287FIicO4X9i7G+bJzF9Mpt6CH/7c
2WKBwTSbbZ4i/vMXuB/HXcbZ8RQ+JqnnrY+8wd3v/cnx6H/F7uzLFqHgx8XOdxe8h/145Ye+4P5S
mKwW+kFa7/czHLbFDJ8nXIiFf/xy96E/W1Ga5PuDf5zF/uIoxMKdKHSH4u4Gfz8LVz7wGCFmC0C2
GWC1FQEO+sfm0l+LRefjovAv344o5WG3d+4Kn3r8zB7PBTCXML+frPIVbhu4BhHWs9H8wc3kmuPH
xnllj0/Gp8/fVCst9p1v8qD+cQwAYCxt8JtWL1xWH+8hPnLFgJeOcRvwqT37M+OPb2LS5hV/n3G/
Y8ivDKvpkQJw8a0bphrOVzhav7OnEHzcn4WjpcoZ8M3UfbgsWda8Hy6+f3kEwiTiuyM6Aq4C7xAh
Qoy12mPC/BJ8IE7AOuL2s138dP8wUKfryXoxPtEX7gfNgOKfrszE6sh8LogJ4Wl+Mbir71/uFo02
2JaQDiv/e6MzdAsDD9R/+4wk0C/xFePE0g11ANLf3a/aYHy0DXWsWI5yBPBJ4Ld+S2xMKYdgx2GR
euMudAv2q9XK8Nml/I94vfN5EHr8yPU1l99YdjHtxY50MENmuKLH3bhJ7X08+Y+PSeyv9kLgKR+Z
+6vVuNsOrLW7/wr3M2ZoEsT+x9ldAy8TdOZsDEzRp7fg23d3zNWQJTianf74Ip6uIqJFioHgx6so
Wm6jDdPGZwT87w1HwFUs6YpNwOLyVxumyVFhstPiY0kXMAR0IrNtR9+G8XG3uHsxc/NjfwxmqmDf
2Y9vRPiaBZXjxfBpBp/+x/XfZ9MNiz3afx3px3Dv7x/u7+/dtdzZN6SLruRf5z6Gj+f6rOHjbhZj
wxyPanDmfmcR73JPwTViomO7B21UOO4AK+oDHKOQoQUFsHhkR6RvmW41Jg0tL8TX8S18/r/4KnAw
4W/43DB8DD4z9izoaVCCLg0nTsOZGoYhZ164u/JQX7GDizYOHhOEGudxehCh4BimR8kgT8YpfHfZ
IrlGGO7jRT+dfPxP6s6juW1sz9tf5dbs0YUcFrMhwZxFUaK1QUmWhZwzPv37APLctt1z3XMXb9VM
dRcNgBQDgHPOPz4/MlrzV22+FWf9Opl83K1CtICKDNJLij7TkEyxTdbSGKDNutOXNP4LH7T20GN0
1IiMUNcBIm9WP1YPJt7gsKCAlTuBn9C9KvNX5jOif/wHdXS2qO2OjKU/O1MPOxvPDRw8+1aeEyaW
+mQuqeN+xB3eCx/eunoNH5OnZJftkh2paFu1kx3jkHE08OqbYAt4gR6RyHb0phlE8hp2z5xwy+sX
/hMY0r3N1wBGxQvGuTI9ufZ6/HrGyuRSETBkBO65z/ndl362defb1y/jeyCYyyE8sDle+xN5AWNm
v7OQnqRb86LyVsXW8Lf1KbnsZ19R3Jy9rgpu1tWKqWaM1tT29WLvbN6yYZbcflzUA+EVNOjHYP/F
Y9L+CG1vdoebMd9Rycs/1p6I9eihLN+wZXCN+EwDxxX79kIGQpndQRzhuc6xjD8MQicZHzn/wjw4
hjWSjXMRtyQ4tg2RyzvlnbNq+TIsCWC2o+9b2CRFzPn7k9XO3SvoMH9ZEQW7BVtxF8y8hUcU8COb
Ry/ZSrAX7D4dz0cmpsq2Bbtf76g26GfNrViVp2DrMf5XIsVn1rK4Ffr4Tb7FeKgrkSDJNi9WlD0W
7gb5+KjjAHfY8sMjzjFGELhwLa9cp6fQDq80VSyyizwL+MQP2jpX42u9hbuUzkRbDmtxzUf6p+JA
b7JNZ821eKHaEMd3jBpex+tecOPvMQGXBJ+Qal/fc6I4LXG38axkXAG8UdxMEphzlBo402tj877+
QFdwdqVaePb+9LG+MSFcMlvjonMumJb4bNJB93qG17IXdgEOXLIS+chgdiUsfuQT+E/ZlOuWhM7H
1bdBRcyqlbyuDv3apeZ6Y9k5c0TA1ngXYR7ZZHXx/MbYa7MGfrEUHswzwc4T9he9+vlFJRDQvpYL
CFqb/KCdmjvJcmVeLa3NlUDAeGL4MHq87HU13wLz4ETQyv5QHKvjGHp5otvlKXsMqKHHH6rH+wYI
Ny7YEwXD/CRyLydM8/f7zuBvtwx4DPhh2RH4Hl00pnRjhvdDeArDXJi9YKefBG5Ebv2PHbfWQdza
4oPxaF/JeKzM+b2dXd7p+ViM8aMxCdYyZN4b++mJT5+V6w+CjRSlbjMbJbEZvQm3YO5KUHvn+IF7
klUmw4yzxzcvuL1TclaczvHNru+79/cP3qznZ32Q3pq978i/cfcentCNXl0+LJtxOb6Y4s0x2jPG
9mDi8CU+vwwXfOHu1MPwhTZDlOWlL+bCsI0T+i57Un/eRnrvwK89lqkdv7nP1j5AK4cJb57ctStt
HR419XOqSuOeM1S+Qm/RHuMnFS13XHvxwXps7k2Kz0mlDL0SVxX/EyMY2LG7oM60cO2YJAwZgmAX
lztrnS4RGFgytEgR1jvfJiy2N+x+F63WJBJth7uDe3Eu2JwsbkzlrNkATXb12lvBmlmVZCLllXus
mSMN9MT6jeB+Rad9il39W3n0/5nI42Ma8/+vOpDjB31NoX2A0asQmPz+wfZr9frTziKp/Kq/1N+K
/uFbWUfVf/GWxlf+T5/8x7fpXf4mRa78Njl+fG1ey/L1e378x/T4+HefiXHB0P4gi63pJJ41gIGK
BFXqMzM+PSUbFsloXVQ0CRjVP1PjkglwSkbe0TBFEw0QEwrU99Q4TyG1A/UPmJM+Aaz+6/d/jy9+
anO639L/Jt4oSWM48TMOuXn/z//QNI28vCRSyqcqpsIXGXFUPybGqQcF9wNqBQrirKzeMn2dZkcr
vSTYj9reK6mTJKmCBhwdwv1iaABKhgwSMbIb3aV54IjqjC6trRDqH/Rg6ppa4MDI8CQXSoBoBXiv
2qNXFjP+UnSSuSBQEmi8CsGFHgZYyYewfDHUbcNiHoId2cL8K5Q1PbfxIfdfKurzqDF0D5QOKhIx
Q2Ul1rBGngwlno3HquMAFtHQSKp1OxNBdtZofd12O0G6tyRbW1o0i5uunkpto9AKGV+aiuwr0x9F
MaY/N4oXCO2uuUXHrtQJ/SA/rSO8dlBYmuRdSzGh+9LGh5JwS/dNSd7K+mhI60a8K9lt0M+5SuDL
LgH0aOdcXusWuEk6ymDY+EuA4wN19Rm88fDt/9dg+5dD8n/heDMJhv9rrNvy2/u34rX69v6Pa8U/
5T/Sj39Mvy75VvqvP46/8X0+xx9lQn9QkkJpCpUk1KGY3P+fw4+ykj9EECKUoKC8CtSdOz9Ji8r7
z/+Y5FhFgM6mrpo6ODKe+j76EF3VZUmDH0fZl6QohvXv4N60n4P9JmAQdB9NCQ1GS5ItNI9+Hn1h
7aXlSCw+lJqCAJ7b5PNWaMu1mqgCdI3wVrj00GWBBplK3Ptd4aysXg33SiofU7V8yfxAuWlduNYl
79CI+bETin5PL9peLjV3Z0QK+kFCfnTTUqHwzqVnWdHLWVpBti9CeTsY3nOKptRlWNNvsEYvfGXq
qXd3DVl8qwqvX8mFeLG61lo1TqrtIOC/VZnbHpsit1bF4NMHVowtRzyxlgYL4oETlsdOdZ+j4bUK
jWwnptKw/OGy/3ezlvHTpGWKMhAJUiPMglyHUTL359MWZHlR1HlenagmDtapk/W252bku5RatBu3
S49BAQJVdbQU/FRd2IkH7YK+nZ1sucoNSVFxLUYhopleRe4hJz5lBhS1//5rjrP+D3Pr9DUNHe1e
TeOLKpL6y9UVBiOGkpIXpyFHt17VynOhxBQC+taqF8Nnw9Dclduh+2D60cf4VJ8b2DlA7eY5Ghme
6CVnyYXSbo2Ad7QKCUcEkjlr1TabC4qPak0OUtRHOJHCbl3YPUsQiHaWpGMXS065Lqli3OUdVXtF
oaerUPfyh9//xnH5+stvtBSqtySNa6Kbv6wflpUWbdQjX1tEUUZ/ZndXk7g7VEP+OkStaTP4iKLK
nUPnkb7ThUq79r7e0Aztrn7/Vf5yU5gmp1zSJO4IWZSt8Zv+sJJZavD9pgjSHBUorcb0jKruHIw0
GktInmjZev/9R2ojjPHP1dMUNYXVGV4jZ1RU+PBfPlMSarWriqQ5d0kIK97RtF2T0sKltZQa1cD6
aBV50tALRBxdKJctdIpnLSjBlsjEAdQ2egrTdPFoFFJxCWrt2VBVl3ptkh6BYZ70slxULdADMe2l
ddzfYeMvKKBr3yjHqBrxTRfjr3SPEc9WrWERKNC8qfZpoF5u5NRchwMV3ENU3YaqHjtqinCvms1X
offaY+VwC/mJcKanfh/QWblVw4AW1k7dGy0dCLSkFHsza7Vd3ww3sRARANOfE+rzbaFR4aMI4p5S
z2GrIeKCQoT6N2Nc+fXG0gyD6Zlzq4/mDzP3z5dToIhZMTzDv2TAHM5W5NerQXeh3xq2EIjaVZEw
GdQm6M9+VdWce+MaNFZ2amJQaoqZHSBiRk/6kKJci6TtdpqxRM1xSEIVF69HB6tp83w3aPo+dopH
sGjdc+86T6I+2GPvfWIq6bFqVIH4c+M996EvAjHQ69l0D/1bZvP/IdXzyYL812v0JnlP/7IcT3/z
fT1WpT8YJ1xRDciqKcn/5K9aLK2iihSDYqgixZ8KF/z7eqz9QUeuApkVmxc7lfn0n+uxIIl/gJtW
RYv3smRuGP3fWZCnz/9hRBvjFDLa5FApTAPkymh4/ziLJE0lZXVVdcvUzZ2VCFZlJZqBeUg7Ify+
hR4qFGBh2AVymKCa3Anbqh0epj3IXhivxUD2Bt4e8zP9hIIa9mePDpizgGTnDhTE0dIEhF8G6TUP
ZM125b5/wBZAAsKRijtuBHj0ToAeTmFSaVKhIbiW3bll/l5b9Qd2sPYsOeFbmYiXMOmbCzIZwlKo
i27XAPDZoWtjLctY6S40xFCNE2T6nSrwJ6r04bLoqVMsZEdEdU8HSFEopbSjAly6VmGDpGzbv4Qq
jQquIEm7odXFq+hVD1oP3sGpTLS6syx6TpQWkdUqcJea2ND2D+/4Mh3LUvnDUjxxZ/Xe0VNF79or
qXd1JYRyMgWajZ2EnrcQAgz5JFS9w7QlqIX/ufXnsc8tF3ZfDnBlDpy0X4L7ozEb5o8qW3dt6NL1
dBgi/X5IAguR55J0X4j1LqSCuHLHrV5Qvm9Nx/qI3nDLr619pJ2toEFkVanjx8KRiG42ububdstY
LJZ03aYLdOnmfeU2Twna8bNWSt2XaUtodeHLD1th92RUX1DPAoswPqDYU56qnKYZ0UiMxXQsMtP9
7xcgyfi5sBnrFHNUN1n0+Eez/lIuUtDlF2MpQedQ6PwSWftiW6wyHWCXaMyRwaSm3tK8vVYl6tGH
dL8UUAWgHb5Tj1EbhkeZUKyStWeXViotQiZMkYIOHygNgJJF5dFQ4CgZ5eAstEC0rgnA1FnUlw6K
laataa76kRLQGBeK3ADUOyjtYQiT5Dw9iCIqWmpePbkKemto2bRf4+zshQ7JQEXuIA/65RwtN2eD
Eq51aioaCYLslCmydZqOuFbnr+M2pXQ6M865OyCE0PZ3V0RRxM8S92SYmUIjUSDSkaYqM9lpg5U3
XoBgfBBGooMqK7ugt6J72qb9rHSa71uZqS0lzN6zRC8XshxVuVVCPzpFGpRExzo5Aa2hCu0oJ1Um
8KNSk1gPN4T3qksFRuhiuulTr3cSoti5NIN8gxZSadCiUelStGI0GgcdPushLcp+ETpSODyVccEK
BbRon/jBPtFYiUKzp49EVUcpGX3vpI13LWpZPRmxRleMsxP17pBjB9+sKrSOQ9M/TXtomm8cg46I
MCnrJ7rKd15teG8dfd7zILOGo9/U0OrArmlhE+5pyQv3goegAq147GtV/mj1ZlTMBFXKUZehdTGR
kVLqrcc+z9W1SLf8Ig+L/ItnlW+1KnkXXRT8s1uxHtLjSYGu77uLqJG8pZbTmZbJQrgrk9hFpkJ1
H1ItyOaVZ7grL8I3QD+VxsuGyy5IHzTMOI+G2D7CEyKaRwcgEg5i+eyEyXJoq/JVLYXWxj8bdobU
ZQ+a2n1TBad4heAI60umLVsZ3K/+EB/Eymr2nZu0KLsiauHI7loc2nYPFMStZ1Gm8ji9pi5XhqaU
X3Lf2Sa9n96MQoVjGXITOypt/jQIgAT8m9FpjkbKn/bhuJoYY0OEphpYMIRXfnFUxMIvKsN02yV9
1dzHUrHsUFj/MqpILgqlI7uWuQpkhOwWiiV0xy4uL2JaRPAewGkWtVDu2lwudzTblbtsoICbec6Y
T0+YidpTyhz0tlibTTBvyvgNfcbinj3GqsoY6bJ8JSIDuEK5XTgkllLbzF/SF3AB6zwqWjTjXOfi
9205Ky1kBJxazhapaj3A4wBU6NTKFgDV963pWDceC8ZjLvTUmRIyJvQ894+pmWu0DobFcx9Xz60W
Oi+Cke83deeEX+HNhnZduO2hq+P+4ERygNiCHn99+OVpEcDZoka8ZVZkGZWJjlmiOuu7R+bRfIGs
XwvzSB0QQMYNzVNl5VX+WaBT/UttaKtusNRXPYDSZeqK9RCLYYN6B62LCCotJDgfD0Lo16heetCc
xt3pgTa9VRn028/rH+qSudeGSr75yHQg3GgHbuNssjhoaJj2LVs13iqjVcNDyKIOlU3NHp3gRYFL
vRN8Tz4rwVealtpvvip9q5Mwfu46nTXW9OJzFgbayi0Y1a1ciusSIbJ5MC63g1R5oJGa7JKAIFto
yAJHtWqcTNX8gGvV39GAcJfcXsgAwf1r06bZ9DICEUmrNBtBLdmSiTPJWkVmHMG3K1GoO7q2/psY
w5/wBt86d7rarOEroFDaWQeXjuuTPz7gMJQnlLcRQuT4tDcdT7NNMjChG02GpeKGrIxS2T26oxnD
GlOdBMEbO2GDtUH39GL6nijYUK3BmFgIGnA6J8ovlZMrz7KaxRvFTGjVG3dNl/KvJk9WBZgAylPh
CS3Emqa0urbAO43fKkAEaFEBSp4HlRED40P8AfSDJlFW0hfx1yRz7awPxcfCcnqoVqaHpIujz1x1
KPbTQ5RZxV7r8MN+P6bVn91MhrQk4V2aChEjSVFZWn82ECva3SWpEbplG0vCOnbMcBvHrIt92e6Q
fPkwBai2Tqy/O4kPKDMRb60rUNLdtv0Wf24yhyTJWneImaJqhYUUlfnHAPzVmYV6cilU3bs6mRNf
TItCTaX2rgrQAhp59aPiE3aFBT8GSlk6sDbkczq6R7JfyGcDRaNzBazKjKU9TdHpIu0T2LKKOtC/
lFjiPqrrHc282H9VLadHdwwwGO+Zqgunz+3IUv7Gj5v0Cn6aAnUTORARS1oVNb7CL0EQoy6t3EU5
G5YcC74qZ88hCPS3sK4/N8YjYltTiZrn3fGfzxd++dwVejcLDLjjs6oeIyBjZGFo05CsnNMZdqCU
qO1F7beqzeOvjRTd5EAsb73XPRUtGpMPUj/KnDdYtHqB0I5Wqn8Tc7DG8MZPv46gIg1lo9OiEOvR
fukrK9LOK+AKBqs4qUMwc4p3tdApXEZi1M0yeWiDOaJML26i0C8wDvbCyr7WzWPW9sWldazikiPs
Nw+VRlkqVYgBqaoHtfTaraP6eK7wwezSkTUWwpQ0JwGdi1lK1Qa5olkrZqrdtUP6jChDaYugtDce
yMJn7OWXtsjQXqGJHcRUrS59XwxgU9HmGyZuBe2Z3emhrxBcgLN0BqkEiBUTE8rqQLx9fOgZ9ocV
6qg7E43SI62hiEtJOXJZnqNBpkEuE8mTeGUYOfmlzohuRVU+OR1KNYJsxKfcH6ABgH1daVjlz3JU
UHSvpuVRl+P0OAXqckU8F0kqbaa96XigIESVVFGNaKiln3XTXeRdoV2x39UrfesvfpLGa2w5ZMEg
lM8h7g8PYa6/il2QHGm7Vm7Qz15RZts5nqvdxTc48OqrVbT1AssFUF5udJiswt8s93+dGnQMcORD
aKxEBVKbSrt/iEBVBv30YIFRvq4MOjHKuj64ZT/qUQ/+V3ehjDNXliSw6rtwOJSlWh8cqMnzHr+Q
NlwZkslhWny8Kn1Xew91nwxdOOJ9o+5EYlIknfcEIVwle5i2EqIYD0LLxDptgZp5/XTvjKJGrVBO
4AEPDRh2JfjmyXFni0w/FyXqt3i5wNy1Nt4USRjcYz3bKUnjPESqIZxTWbnBcfDvSAlZK39U+6lF
2b/7LfnMKDSDxe/nVP3nMBpzKmFwmXVBJVJq4qz8YiYFYDI1Qyr8lSTXAiHnhKB2k2CUiS0ivpIO
lnlaplKpsMUAxN60K6CdYCNR0C3SSsnOWfmI/uU4oOpu8zn01A6MRlGzoDTdsIrzjplVMHa1mTvg
u0XxhrKu3Y9LbIWYQlAgvKRmTnuyUqW1O78vnyIQt0Aiu/5dlKkrKb0SiqHrbuXNNBkVCQrI00PQ
6vdkAOsXB3Vt57WR262p90erbvsjeliZPEtF8SDESbHtU+htog4Rrus0DF25opBs6AHQiXRsz2oF
dWnUNeCjDV/9pLU+pLA997ISv6ay2wIV0PynNMt8fOmsvaiaGi+VoGxIWbnW2ggrf/3762OOs9jP
s5woWaQ7dFlG5UY2xjXxxxtbgPEhSSHDeLKSiaZjaHB/36SM8g8rh/iuafXNSrMrIzU+FbVvjfEA
Fn0oFnIk1otKa9uDp4eEhsetAgLRrGDAAlm+96JaPCKBqtxM9y64CDDFAZXe7pDqc8NFAVms0PId
hnQTD1p6ZMaJ9orcHhrHscvP6b1XFhvPgASvaJVyw7fUsVzKa+fk6PEF3q5mTsUb1PRN0NQdUMM0
R6BToK4gV4evJSU5tPZHIwkYJRPon5/v2wz6KQM2AcOhorg2cUgIQp6+pLI3r7TSf9RDzX/Mjfxr
zTIwx5fUyqXWozSFLVavhMwVFpPJk8FHRPOhlfdNCkpmQA5hY1glfGfZD+AtE/71I0leACxk6gN/
tzVyLLopFiF0ZvEQNNhxoRE/eq5U/s0SbY7D6+fLK2sEEli9CHjJsvTLIiYBeG3p5A9XvlTm+zjp
u72hGxA+x60khmjQa6r956FMToBowtmZh65LbQ3akPPpOgyq+xGZin7SnfcpewEi0123sk/9yGhr
WEHdbAq1edUhpx2cxNUPpCas3jhU48N0dDCTYiW7SKy0lVGesKMsPTypYzhlcuk1/SL4mbYp3aza
9iTX6cgYN+NslAcigGYTqN9HQ6e8po4xMiysdyfEMO2jqH8koKwAx02abW4liAdDQZvXgqC/+K66
qOTAeh+8/t2Qc2OW1GBeJrGijht1VSbRQwxvGU4qD4UaFui4Z2o7z8jhLWCF9WvyBRKC7azszbiy
mwWosumYWJ29TCxfkwwdnLQ1vbtPmmwOfAypxCHPFlJiuSc/rVQmKb/YeQkZ8aGH0/v7gWz89Uor
TLVIW9JcbyFE9stAZhEWZAf/f4XGB6t4XpSnNJBSWA/GazC4nOLxYToeUEnUPaHc+yBUqvJco7a2
6UwEBevRhk+5jWa5RcnAOP58ZFdyXRGeLRe/zRW7cCkZ7ufxITOPvhWGW8MrpGNO+OhohCAr4TBT
vh66xXJ6Yjo2PQtPRj5AxipQj9sYYvZYui4ULDVhRtWi7GjI3egEpFutlZ0H+PDviWR6b/RT0QzZ
tdKlDqTHNukTJOyIzUT991jUFJACDrxGoEZ+DPvGWiXWYC4nA1GTdi1EfruFzb8SR+9QNTRhbiaC
s5x2A1XrN2IPfQsTa1ND8njL6ga1FQGbIy/l7FiEZTUHU9T/zUVTfg7xjasjxSNI1omkEgly/7o6
yi48evC10UoZjhGe+gsyi5SIBUV7DKaoUiR27FtDehbSHEFfRCIPqhB5O2TRAbymoGRLqwP8q5f0
QeZSZxeGThgvFpOzKIAwUC33IKeW385KX05BzDNdEid0y6M/hrjhckH2EbNuXkq6v6/MoJ2pQ0TL
9yArz5VR0TqOAbPtgkx57qtg51tffn/jymABf5qkCHQClzAph5HIXpHL1365dcsmrRuwanTHI3oT
LsI0Q08XQeZL1cTVNvV9bwmqNkDxNVJWbhwjHq0b71MkBN1ICkMGV15Nu3EkHpnQQ6pcWnFh9XJ8
nryf1giyhTumizOxe4vVrAU5wmDOJAOYYukhidKmZDRrp0FSsPL2OmH+T0tW8i9IoceH0MSDGxRh
3kkdZV21FV+LclG6HsnBOG82jQgotWrAA+nlw7QDtEIhkOLL21JpsWUVr9pWqolH7aR0/5kacRCA
OLbvyvVerFDgtsSCvl6P4LeLPNzIwG10ZI8zCC8ld7DgEC1PjJQaNfjBCHx72jUT4/zaor3TRIVd
SzVh+CCV/LkSdPFjyGK5gKKvLsrWih9lbO4d8jC0pJqevEylWKWJQ/OAkZbqqymqd3kI5HVrdv0d
lblVViX9Q0OYXlKGYSNLLVybOnHH+G9gi8R97147POWKqz84gneXcrPYTw+OEZWfW8xJJVhvk8ua
tgHzcBdQbCoYJHBzVTdsBiEt0BXjzyjS4xCic2O5/hhMyZJFpjofTiJxl+YSaLwsjjd9JMRn3c+g
k4/KbXhvMAGMNt+UcnQYhCoFG9cXtS3lAmIBuZ+Bwh2t5MLPGyQv7rUcREQVKrqp8poQCrHnUFqg
U2adVK9GyzYLL9Penw9otxKbk5Q8PaGuvAtqyQJ+JyGMVanqo4b2A9F28yDpjv8woN38IEvCdgq3
lzLuglad0CCjfxsvcj0FvqcQeJIjJGMqLHNqgKDM6E02AWgu2IwPVuhEmPKDdEWQdCVbkfpsETJe
EiU0bNlsgPZMQf7QUIFBZQx6pKi5DZOkAkBOGAf+vorE3hQ7xAETTwJ3x8zXjOZaRWK5Ktti2FBy
hT1GERYaKtdEYA1PHFoaEnUfoIZ5jjNMEq37WmsCcPzpxjJNIo5imVFUmuQvVSzLt0QdPvfysVxl
ei5Sb5KyTwQqIQWSAXog7+QqMe8uK5cdG6JHJD2Wjr7kwKnM+ntiFebacFya+Yv6OHkIPRxR9DEa
ZTHtOiCgP3c7X7ljhWsPgikcZCM1blyWch3lImSjKvHura5RQ3+c0hCOVn8zoia8BW0N0MSUkCvv
VZgSTascE+jetmpGyguIGsZIJS6yqHRXPVrZF11dColAl3sPiRJeaHeeHiqlAI0/eN58KDCM646y
fQlcGENu1GWyxjjM9DBFZGIzLplHZimA4Mpznl1FUnaeQSkd601y0Cshmk2TEwD7qOuaUySVyRmO
k2NjbNAKH0b5Is7AP8fobZ2MpL/1dXB2k754kwiiJzDEvpVJ+ZhD0n12oubcp0J7yIwi3laNDlTE
8CSbkAJO1DjXiXpfnj9joSi1k5FobUmrviA/oeRvJVStyIVrT27+gHZRt6JoJj8g0tMRJMDYQr0n
s0VHbcdgQH7488VCE4QrS/rh9X++QNPTNx3Lqtp0tS3EQMiEzMpPVRwal9Iyn9IxCVFU4KmGxDPW
TT008yo1rK0CQGyKBqqBgEKraQpnV9GaLWlJzG4vF/Zym8MyaKn/EImIH0EmOofIrfr5tH4jzLKW
B7jBYRajKFiVdzfUnG+94c/rooq+ssabs9iJvUVops1qmnz8Lnvv0zJe9+7McIbqG3VStTOE746X
UHSjeOW1D0tvnncO9Y1l8CUuqYQi7qMUyOQWbhqt697bak1WL6GCMX2LoreKxdw7Tue/CqCKN07U
oUshfzWKRtn8uUDlgWQ7Ij540AniSQ7TYFPkZbkOxFw6WxTNzqsa/6VVVM9WwnysgoouWMj9pkxj
1vucHOqeqPfMASCG4g22d1eXJ9TXFm6o77sOQipqmwHDSNXOqUghqKwHyym7O+V5NSMH7FdhBawK
FEMy9Xl6A1WVW23Wx6W8iWX9OZLDxecFNfuWdnoH4HAkNDvAnxgOskAmOfEbfQWQD6yoG5BJrv3+
7kSmNye2Lu9DSdKeIm+EoCrBNRkzEqLi2L5EvnvaSuJBvPRZOBeiWt4WIbRqUgbopYoNMuif+0jJ
o12D4trnu390qdbenSKFiD45sZ5VF3MnIRw/GYBNY+3DSpXw5lWGQRm1W7yldzdq0YfBw71y76Ba
pTVALfqoOH4uV62rQyRpfTxT07BsLwr7e9jm4+KhXnoXDdPlEAv01Q/AYhRBvFYELpedaaU7gTKc
gyBF5QIo3ouZR/7FBWja4ATBRRO7B1TSd76ntzdhMsdav2mYI+n2zi3l2eBa7gMltqCx5upzBay3
0I1iBw6dc5zIqG9mLSoC6HntVbdM9g4FF4t4UK1HN6J0FnXCDJFLv1wMkYhAvRKF224MhOQmDMMM
70tQ4wzsaPyMqnL1hrTEM2U3pOaUtSIJHyF367WHJU3mDk+3spLbUBAizPOeLuosjCkxtwjGQey1
pUr176SkKT1I2kd3EPqT5Xsf0+E+kRBp74yO6CevkqBe12PYvx1wdVVgu16nEdqtzRVCq83dg5+/
6FO53npl5l28IfjQSBeZRshEpWbJCa3H4qTAsAevbdZn0y86sKOhsza9BI7CdEUixbDj0lQXVqCO
iM8CCRBTSgjaZmI9j0Xds8FpOrtKr7JrMDSPalZ3z7robCtZPk0VhEUeY+HgcIjTzK4KRooQu+4V
8zZ2UcDTpVtcG90BsVbqfz1lsFW90hfyOCjVPqGFSGuapdtKi8G1PmIszLNu+ela8PRk46tWfTIj
AgOBPxi2ZTTG1lUG5iJJDQ5FL6dPHWe5oxVcaICdrZSuICdfVs3ZlGDO+kgjrJG6NE5611lQZVVU
CVM5xgYCM4kS/T2Ximqti8jVoEgqrGEOhnNFrHvcwtixp1847QZA1G305wnMaPNiDOaWkqcvo9Hs
LyDrwn9UwdurMPfJOW/bVPkq9r15yQhrHBD1budTzDuG0qzng7hDsauIoYUjp/45fkSHecAxahDn
IxoxtrIvVUTVqVA4w1JxMvFsEGbYZ4DGH3oxEGbo40jrySGbjpUgWJ30YTqQhvAQDR8ZA2HQrYOQ
lCy5o/vCfJScTQHxyKSqoEIkxEZzxNr2leMU26AyEUSfakDCPHuAaPy5JyDY+vkl9Z607WjPUwTY
LGMtF+xwjIQXfgtctUcJsEgBB0hVfRJd5LWMVLeWGhVt+z7l55nIExNM1KNXZuGZTyRyPvidcAIm
Suk4iNJHuRDNhQTaeZ+U3NqDiT2AiunKdX39MG15Yfl9K5CoZC2SGJh26iFUI/RH/lq+VVH8xW0U
YQdQeO2imDIPYte5dhRuzFNzsK7TMbfTEOVLqJqdiw2Uy4aiEahINSBat0W/gwcABVnQ3wOfzGFX
dpmtByR4XXmpKIRJhAKJ9UHNCBkYYnwrLe9UNubwqmsdKmSWgchj0+Us9aOB6cfF/yPsvJYcR5Is
+kUwgwioV2qdslLUS1hJaK3x9XsQ7Jnq6V3beYEBYIlMEoxwv34FIS1dZG6LQGpvYNnrcRDza82u
9dzl+pGfUHtz9Km/yCY18eSOmp3ZGOyuAEsklljp41RNyZlRNyIsoqI/LZx5FY7+jz8Ba6zaghiH
DLy/RikiqykyvreMJtdhZLhXdWjhZ67VC45trwbHz74SK6hv4cYap64DS7UKYhXSoiPjdGmSBPak
OC3PDTV7IjFjJk9pwQZawmyuxJyEqxJHWWrm0Nmrp0w9b/waxTaAxT3E5EtFVdIcBzK1HqaIWYAE
HvxIyU3pqvgbtMnxxdAi3Gy00ngtu27aGvOcXxsWwVOX1iOjxLdUuynKR99CnakMjw1bXqssBCTR
EiwbIFi7GDFEfkoeSeaeQ3/ARNzCn7sC37qKnMBYs/cw7vYZL99rUQt+5U63R2zjrWSGKco3OtWG
t8wlvrPno15BcDK3UZe1W2bW1mPeNO02Ws6C5Z46U/eCeh4ecPjfTFnXrtoF+FLolz/3yVHdU4VN
WA18cqbMD2GElbxWTf2jD9/qREKbtbO1Vv/SwV1IjDb+2ZXp42ALfIix1T4rUL+FSBUndENRjV9y
Y9mgDcJ7BtKc36ir8107ufrJYuz3YI8twcKidn8Q79gZ7jrzJMmCCw5EQEdLip7rgsBCUQri9zD1
5RfceJjSJfPXRC+CHdMkeZAyiqGv6O6OEQwcEp8Ui4vx0BKle4H3M1zkcnBj4tRXcWuIdUig785N
IpykS/lM3+s91Zl/q9yegIl4ZsUhMXztVmOzdYbO+PQT/TkB7HkOhsy5ioEFvewD41PLFyqH29VX
MkLwmk6MfqPVlvZ2VcfaMIpHKwXgWqjEzdCJ05RO3bpMXWc/+CI7eHiIxzSdv4mT2DV1Yf+eOUmX
O8tLiRc469afh0scsWeGDgUCodjGYwVJm0cJJC3Lx6dMe7EGF86P7Lxn0gHPidPEHzBT0iMur/aG
4MvoY+5mxMiuF1x8QWhSS3j3qgYNXc1dXrz6hoGnD47MZ438uIsJd22ra49TGUUXTzOspzoYvsxj
8ELTZezauiquDTXnVZ39OdSdlx/TnqlolB3vpRsUg+zNNt0HUs21X42QzBjD+hujB9zQywfXJX7O
xOYWXm9WXMMkcje6MIxHkrNPhqCH0LURnuBQUn6XMjyUI4iC24faV2ZLa6DR+Gfvt+gskyV5QITi
4FLo7efM7W9aSdMEM+VDK4jvq5b5j+04ztkMZwhVLtkeVdE+q4PVwiKeYV3vJU/gTdPD3Zx6+mVy
oFyrgzfGrJqyQmjcdM/ZbMoHpl0GE/wR0IXEPjJHPew6kiq/DQMVG5WNtiUkwIGB5r2JyK4+m6Uz
0pfOiB7TfolIKpwtct6TpHkzpC2OcdsBQS0wbTUEf7tvxOmvIXVedSdjCHUfq5soy9O4vJZF9QvH
c/JayTPdd6b78Wco7EX6yi786h14awMXK3nPoVwfkblY5F/oOGcBo+w0RUJoU6gHrdX/gjCHotg1
zthjv0W9bz1q+fTXYWQinoXdA4N0cb8dDDZ+nJZJQEbXomxfSBCNTMQ2zWSxhaiS4h+1hASO0zMI
UfgSLyF56kWtzbtNECBTxlsb0CrApnhPvhgf8DJzLt3YuEqHBGcve2QLSq5jhp3VcuWmGkyfcH5T
AgY13tPGJrwm7lbdUWM+dXuh3RsJkaqaMCHUZVOWXPLElfvKmB/H0Ep2hYbZUSNdJNJ2jG9TK/SL
E/W8GRPaOTmb57ro5blcDupMHawgLM5I00L5EiwUySkvkeuK1H+mELP2SYVm/t6bUzGZWxsgcq3p
jfyK9mNvDqH8FfnVLSm8fi9T6jSpoE03rdd0b/MuW6ADyvUHJ/W0w0gK3cGGxnXss254GJw62lTF
RKK3zswXNu2DOvgUNzvhWt16Trq/7tVO2Z7vNe88aT/DsHqbFuiXh3XREdEwq8sW3gnRKxN+46F2
GfGlB77u5kOpdbI90qXyvwbGa+Jn/vcxt+4n/b9OlpdCmz4ktZ2v//efC6NSfhotM2E9voEEET5f
209jU3bvouowOMyT5qKlun9pOonfhZPlH0aX3oaQL5UYo+Shb7FCxQK7OGW66D/S9JAu3zrDT7xD
lu0kVeMmFF3xHmd9uWkbpz22XVm+D0n2WWq+DWamQ6ap3XI/iDczS6z3aCChWvTk2avLmLJuRWoO
pTWEpD4J+rNjIKDngv5mOfjpfsiDZHxCwRQ/FzgchGSSED9NjufC8lGHziyDk2zxTqiW/pTUEO+c
Q+dctZFLucWA+qV3R1z38G2H0HPoPUKPROM9qqF3TorNjgH2I4XXhBW8Xp8lqUe3doYQ13SDeCZQ
Ye849UAHTi55RVLUOVnIiCO8pRP8F57DpLc+/Z608NKAZ9pD/SMENr/4XVUc28QDsdMZcqrirLWM
HUF2w2WqCm0jwuA1Wtq42vV+47Dv7bwhIUhSl+l5nsgOb/vOXXV2ocPMDIO1n8yMmnQ/ewYtLKjs
HkAnfJiJ/3EWtoG834vVGZDnpjTm5sCX7ayeP0E+0pE8EkqT5ek0gvjQToQMVX75jf9iT6Yz2BjS
0MhJXPY255B3CObz0A4OcTLwKdcdpguD51/n1ijeLaYsMHyC17x7KZyS5HEbKG0eU5t8AgKXAw82
DC5IQTlc44m+cpWls0QL5MkzVFvt3IbYXzrIBcKF45aIYK+3YXmJFQ+vaKdNlvvxdk7q4lj4Xr2a
moAP5M91bJOmKDTR7Y35pe2j6lF9RqGhl/t7a9uM5tqT/Slw7OHXctJE9qhOhsCVl8rEidlEm3Gu
s5w9azlTh3n2gQPK4KLuJ0wqmCU0V7WNJdJ2tilKqE2U6O0zkSwpc+pF/6uRcQbxoPslG4xAR7P5
kUGZXkd66T71U6Dthc3GYJUkcQ15g1NHQkD2wLR5Ry7R7xlJ1ddmdH8PZfbXSZRbPIn1I5N/UuAK
5joK/HXyX4Pdyrc+nudLG+TxWt32G4kxRe7+HL002IipE7c2k+De6tQbHwJfJ765ogxNZXKpLR39
U9WyYoea6Dcx4/ltHsKepLaTK8UbSv99KZEWkggmtwr2sydvPuezTqqKQaYiMVs41nRzTSYmYTkL
5cDQguZFXYW6+YV4UlY4EaTj09CbOXw+n5yp3Bgf9dKqjiXo/lZE5JjMAr3eclBnreh5amJjGo6p
Qtk8v//dut3TTIDLxYwzHgdzn1jBJozn7EfkVNFaJFHw6ObjmdQ8IztH0M3WQ9807LZWvusVHqRF
GA/UtjSOJclp5Gr63tX3xXxDqgE2ujBFzaw991lJXRIUp2rZlxgg5psCRBcnr1C7/4DqBcThdiUp
1BahpaJtDWWFiVUQ4wPi+Km+jy3n3KAeRcMf69jiaCTMIerci0QY5z+HmTcO27VliO73M3psydeF
dkue1Zk6GKaID+R+3WpjJLUyyfutElkofYVSVZht9yUv6Tzvbxnyln6FsM3egsHjVQ7365ouA07C
X8p1ZOpBd0xr6yXPE3ub1Yi9uyapX0maeum8dv5G04Vr7WRYN2n6zU1zTIIDe5i1bV+JW4OS29G6
+HkOXI+wQWda9x6jKGZ3w0ZfdkhRxmdPlN55Wq7CZSNtrcA9ZaHzZERBtZlCPy8eKhO/8FZpBRn/
bo24zVaA3H6zKz/uDw6SGUGnz2of+32yrSsdmuwyeFD3Gvg420Lv2GvVPTCGVqvFsR2T/tyZbX9u
loM6U/dG1+RehCl7H2SHym0fulqKk5pZjMukYvbDYaVpZnNQgwveQapFYWKWPvNmUtV0G/U/G17Z
Xtlw9qpGh2WNd/ksp3sF/6duV7W87/oJrPbmbErnaDFVvt43GdOO93gEdGGY/9BL+XNGJ8uKZrzf
l7F2bp3vloEh9Wz5P7rBQfjfRdYr6MO0bZM5PSzkIjLe6WA6B5GOnm8n8tBepeOkB8Of/X2AecKr
Ta6o+qYw8v0mmkmC2af6pauWakrTrXU0QZNd13p8qAHGHsJoEPvYEPnWl/LFZ97zRXZltx99aRyi
FBTY8AlslWaXfKV52E0IFtS/32aBt2rsanwsddA6X8bWViut6HP5E/o0/8whiDzzNvmbwpi6kxlG
zRdrGk9WmFhbp2wI5qN+M3a50YSrKBheyiJA8in0/MNhV/XDbP5KgE6+48t/7KDF7Sa67GfLjZDV
xPbw8BeozZh6RQNyUD9VmGTYcY0tinAILSA+gOOEIm+1wi8xkkw3cVwfUHmjisCqYVMxnTg5FTA5
6dodvtvJWGnf52r41Tdp+DZFxE41JFhdu5mkWZvsvKPqzePRxClv0qc1DBtvG8cR65BI4OoJXa/2
VSXx8HKC5snsmvpcEbi6Qz6Wr1NztN6JRK+2DOtoXKFkvGvpZgRuUyxpRY72+O6uvcB+0zRJOCnF
3Stb67dG89untNM/7KWqb+z0uxb2zQHRv7+GFFedy8z/VizFEBEi+24KxvfBa1b9QtCFMjIe59K1
VrOfOgeLEvdeoTdLmW730842JeFqQxDuERUP+36S6aoeSusLmnNsduzhSf23Vevlt2BYvhiGnuwr
MdSvUefc0Mc+dK4frEMttag53PEDctKebjW9kZ4erUu7Jf1gge1QUiVXdUnyGKnesH/W7BDB1pZ6
BSXf1Neo6svP0CzifRtY5mbIYrnOXC2/OenlryI8TOqrTSbaQyV87yGPimpv5dhiCDEY7spK8anU
Eb76oSTLsapIB3MbQIN8tnYIBO0XttrmyaoBJt3cfvHjODjd/+VR6P2mCPyvJMiTtcxJ07X3E32w
4w8nLU5OUuxMNMdf5i7LnpcrxWGNa5zAizB8lGzd0OwaojiXxUyVs+pe3fXlLl7yihcW/NAW8jGC
WOdNmtzfewQgcfdW9K/OPLk3bEf8B9WESKOpD8mYE0VgSeMhHdq5+yVgN+9FP3nFptD6eps56KId
AxeSOSggPPt/8cv+MM0MUouJp/WMdbsQoUhNtA6ZPaWY9WB659ss8obmo9NpjI07p8mzuodmjvyn
pEMDQ97SI7jLc2b1zrqSOnCCW86ECIpkTXjPuE0S0T0MPnz91ov6+1m9nCXEQ6+dthdvYz3eyOey
vrC0dYepnOJ9jJb87f7+My/45s64lC20bscuIc11GLMo0nc2TtoepGVJWDOTk5y0YE20vHdjvrEa
iUFBFRCLR3UWz9pzmM/Mh5b71iyKgztmZvVdn6DCYntCe28+qyF/LMpzU/X5VtegBinanjYz97fJ
1rvWBowXxyCakJrTX6cUIHvXsUFE0xw/KWHrELKoGqp8+JH3AkVVbdi7mkpvXaXduMkHCcE1ZfPg
73fnIE7ETTJL2vl4RfBbllRv7/fPwEK6t/+DOrBSu5tpaou1r7/G+Fas4jAH8jK0nqqjnHGorpkW
LWBknBTmNkzj/FGdoSfKH0evPcRDTFrFQkhgrDHtrVKka49USGePVM4g6xihasrMovUj4wLV66hA
AoUNtG4ER8E2jihQ5z2mRJRTyzMjhLBPRqz9cBvTIepq1dR2/ZPyHrUrWsy11JJ4G5Tw1i2D4ZDn
9O4BzBIPBBurnPsvCpTCcCWf96aeeRetn11vVcBJXLmVP9F7Fe2rtSTyLctIbeqb+5NByiV0mVpY
NcHxcr43m2R6lTsPvQ9oNGtrHhLim2ModVfeDhpTHGlDwQ0WHq4lvIH8qGVyNRr8MzrLxtXza5Tv
CwqYOBhQY0zxwUgKSeUQHeomIgdgIattGihhRzuq3v1k0NeOhIOtJsGNiPn6R3ji/IFMGtcIoL2i
5Gipmuu0weVPaTj80LtNdWgfoyksbl0b1cdRK7Z+Zn5UgH0IprTpOWjkrdCb/srKG9C7LLwWvlqr
nO7xqgguTmvJLftrTrRWPu1JoCMBcYGhTZtZEWwmA7zYo1eMR+tBnQ1aOh1NXcDx9KvfvejNL8TF
mle6o98MS6PL/f1qqldAp/4QM3N5miCOL1M7++fWa9rf9/dNLz5no3N+CnKqW3ZlYAwgGZ+gty2+
INlBsefoRrLD6ELgVZeI0Hb3EbresYAtDHT10doUuUvAeEPSXbucLZq+YZ5w/zA7ipTG19Z6M/9O
Kh12n5PXl4Hef1105fSVVefdH113k9Rxt0myCLdGobsn3tP2uUiq8aFISUSoWvN2nxg6udjy5GPh
EIQG8/bKuBQ90d1x+T2W9nMurR6vB7pfLSi6T0COBfMEveqYLYKL25V/EmHE3FQiKT7BGdmXeTPa
q4zv5X28NEq0W02FQtsqmos6C8qpwVCKe/NyLwimf72akKl7n7gYswOjbfmd/ITk0D5mVDohNRSF
KA8dUsvbwMhym5aVyz4lsG5tNOcztcZXQczyb9N/bctUe0mZoq9bjeFpZ6bvVhaw/ij1eRiMF0M9
ROhQeqQjDn2D9Kybp09yH0Z6shKLUtouMnEBs1x3vgO5pEoblhTVO5zyOGwu0WTVWL7966zoTf3Y
yWGfl8/Kk2cOHcRyxnOzLDfN2KoL9YrXDyb5gQWW5nme7YXF5R/ZXVggFr0PlW0xJE9OquX7cKoI
5Kj07q3qtWRrG6G1j7uwf4v0ql+Hrs84dXm19RHelMHcXOc8795i0d7GNPQeZVuTb+r55tpm4r+O
NcoFLfVG1HnJbz2I7CWakKcNffCOhHl6vb6ft/qQ+W9l1b3mS2Kizl6+E+nOM1vIeJwMeq9heUcq
XIUu0olb/2BQYj0PJjCt21YP6qoZdFJZA7J2x+z7HyKJRhTXKarD7+kCMpVlAgNFN0sQy+idrK7m
naRvsXEMO7rVsqxPyAsH+FTymxn3DVYJEnadbnnfy2hY1+Mgf4WJvx9NqAsL9S8zEqZdc1ZdLKtP
d1YgfhZYAW2toO4JkweHHBO6L82qrG0Zz8YRfeJP9TfH5a9PZvPtzl+JpgJOXll4xk5LCUgKHMo/
bbaCqzp4bRhepypOsb2RMQ4jkflo2sYOGIqBnJfND84QiptWOV+oFxDdLGybkrCGupc3tV5GWeVs
bNnpaytDXNBlvLdeYosXJbVKoeumM4hYl4jsoRgJFfcHmoSgsjK008l0chkbrlq/gsVJLKg2Jo+O
JKbUM512l9QJys3KgP4jMjdYdQ7LhSnL4f7A3x9sY5vos3GbWORXMR1RcvWSjFyIvEWo4cJdjZCz
fhHdjL835KafMCRWXh4El0GrMEQsq3nTJxkDmmW/aRLtsYra/slvsYfAaqtYtgsyifug3QxBwQRi
ch+yrE5e1f10uZ9pU3/MA8Pdpn40U/n34dE2WvFqQY5vhjH6jrIew3HhnluDtO+lao5kwQy1gE6+
XGW59jKqpvreBBV8cS4EbHTI0fM3D7ng+c8h7du/X6oXpsJKVnYGTzJHMLZpoyT70ZAoFcIknsoZ
VuQddXcG04eAGYP1QRs8TLkfrSPYkeyMBUCoySO9UA3uy/xIJAPh4ye1uKpldnhxMcthKwwJDEaP
sut1+ZcAd6FOHkCa8lVoht4hjSWabNkDK+VRCMXH7K9q8fhzqV6Fp/rXq+aUE9Xeh8x3jRaUIwre
O1lmt7oUMc7sffAeyTg59mXWbNSrfZqXW20439nUWtEZh7bqFNmWUFbXmvhR/ICvbmtf7MJuHoyy
+D1bEGa6WBM7AGwoBEtF/gfmsNksVlZjDgevcuwdIJC/hnaiP3XG0pTDIlFXA1fmApKpK+C8g8/g
woi7i68lxY26Bv/SOiM5K5mss+n36UZtCMIGXw208UXdZ9SWbspCd8+mPZlgWHn1RPf/YImofI+a
cToN4aSv7eUybhjyxy6JTq0D1yk3dXc1FCM/Oz/wbMn2xjeI2UaAcqs3ZLBPfSyVFpgbpm8Df4mV
pKqK+tEThr4aU6GtvFqrnXY7IB5jVaCaSqyEBOaqy1YVxJyBFoINpMxfwrDpj6NLWkZQ1eFLNnWE
xgGm8jWXr1E5yQvrW/hixLZO0mj+LIQfnjwY4id1RrZ07pTTA+RoBs0LkVBLC7GSrIA3w43dh7bE
/CjlF3sVTnXOl6/h2HqfTZHGj6WZebCocEnl+TyXYdauu9itL5aROZiVesV7VI3eLioo2tSUQysQ
cgRZzxTTzI1DHkfN3gstfjvoBsjue+xtl14N6nHPFK1ixC3YWRRU2XlRS44z4J1pl/LsLKi3ulQH
RDwr9y0BG7fta/Lvb4lNEuyunig06Ju/FaWmU7OX4uQXbCxaOxLHqHYmmXjpLffs6pzklc03E+Zi
RnFs+9FVj9qTY4sf2bKVWE0fEdfblBsRjx/Nogum0f9ma2B090f9rxKmBjCUS1+j2LXCrfKDloR4
Y3f2j/9fu/B/KBd8sVjAIZ6zbFqgxSbu7+q5QtPA7cBWmvwl0qJi/2dEHDXLNuTGjwpaF1o77wTc
4bXUa0AYGlo1N1AThH/MEiw/n3d3bXQdetSWQjJeG5rwkNbF77LTi5tim6n7d97ZGF9qhjenEl2d
u5lnvG5GCjmSgcVtSZCws+S1qHm6MjdFJGtFMN+mwtuWLotzl/WolqNgOtnEaK/Uq21bPWojlp22
M1wrcx5PtFl71WF4ueUxds3DGTZiVGubEdYhBofsAY1gbFAinWHCYBxin8W9NiMqXKsYv+RTu3Mb
r9nfpZGQfW+j7Ae5q+QMD19SMlZ24awAJ2FgL7o5N+iH/6K4Efo/xSa+zj1huJZBVqgtlKj9bx+Z
XheJgzFZfdLASPbwDRFHyFicpV/M12ioDKBQkroxh4guQaVDxpt946hUyl4GQldPebHOnFPVGE/V
AhyJPsIptey+q6s+F8lN84bvZJK+wnAsPhv9OPcRazUnSVVPP4rOfW/ioXwMYG2cI6o6hvykx0MQ
j3ZOXC+R796LDdXnNFfjNw1lOIZMgX6qQgvHiBF8WzN3EKC83dgn4zEKamLn+/h5Qv500a1hr1bk
xnBpVZvGPugeyclTRkICzmyrxsNDTpHe2rb2D7lfVmtZWu5ptG0AjlkuhIHiyYiHnDhfjTBFJ9CP
wozzVyOxcVk3rfap15xgW/dlT7UKazlBDnHF8hbhp4MGPGs9/dUo5o0tvkmcaZ8Zw6AOiFHYDJNB
DDaakqCD98NaRzPXhz9Qk5Yv8KV1mJBu/QLl3tzVaE3PpefHB2cWxqW3pXPKDfPFyKr8sZks6zoL
sfZYv65S8Y9FXhAkPzAIU9ta7cY+vg0hnMWZcdAwyktsOvWFqcoClDbaCSdQcx0Zdvao2F0Ys1D2
ouAGUwqjNUSRpWEJiyv1A8uY708fmZ34qxnlzTW10bfRKJm7Tps1/D38HX5K49GETLyNetepadwZ
rnR9x8DFseR5cGRCc8u7gMFGds3NgZQldaYvxMHchK/ux0Vy8FHf7TPhkzbQJtO1zryvft7UV31O
McFy4MFe79dE2p8zE0uZ5ZY6mPc/Ml61shYXNcWso3E/Vv14irPp9zLQItSr0J8crEXVx5IXnb0r
HFyXgmHA+ye0zJdChyI3evb3O9KTRT4tdIOLeDf24aoIAHo6of2SZfwWepXA9SbRsCoPwqPD8OKK
7cmbC8X3p1bCnOpgD69MrMQ7ZyQAE0uQ1HT6X9Jk0/emCnJPgzAAw673GkPTdY58+pBU3tcpiaMz
looR8xbOzChnyCHdw7yQbKxhgm6zcG68wsWTX2EmREj3ezN1Pu3ImQ9hMpXE63S22FODAlznNiSY
XlSkBhZjtmW+hSwuMOyRZrzF3IjF8YCebNio2lNdit7pNz3OWLfIFp+i8sGYO29aDdbkH3U9G7b4
1wXbsSDSLeriq0LM1MHMJX4LeuQz/s6+xEGc/ZjaU1mP6Xd3pi6y4jO9dvhSoqo7jWjJV41aKs1G
/+qmjrWZpW6fdXzdVmWefdqW3jLdAOOe6lZsjB67cNuq4XZFP9TItMHOZefgDqVrVfHYBMl6GjWf
NcbOLu0UUOiWcJ96t/oiHVnv7Hj2Tp0bVwd4TuQSg2tCV8PHR8/K/TiYM3Sr2F9rddCclAIpa7pj
IYP4ZagpuUy/DrujZxZHaLExTNv6VQn3DeehDyHrKhMMdci08LOOPLKIk/6RAgTWcdtC9l/Ogi7A
NUJr3VvotM/CsYYHY3EIkF7/PBR6j8wJOn2Gmm4PFu+fwnS0LkCw3pb/OXxF7DnzeUJuu8NtWjLW
lwY0PC+n9HtUs+IBL2OXX8CaMGby9hzQAjlBUVEld4uY/H45DLG5uffmwTSTybG0fyAGEO7TmWkC
SNs6aFAyDUCOBzGW6cXrhmOOGheSHg9hmWvz5YYlmH7B6A1DEiVEMIN03qjpglNQvBjtVN0Nv1xG
7atOpFD8snzrIDZe/Cx+pYuNgd402t67d+1Ts7yVqQmRZbHA46Ht0sK/JbJiGoGwokS9tx9t3NGa
2bbPXjN8Fd66wXXjZ5l05I2OHczfNBOHmLXnXh9Z7ZB+UpSE62lhaPCxIB1bRi3qAGsQXAbfLvhZ
Azb6Rao/tHGbPDDiQ+yhplYT5Firzx/DZeUsmcudgqD6DPSuPYaa9x3yHZjfclBVf+cbgNCW2exi
ibePHeT+Ps4YvWoiQq+mATXkAUzg/780M/T/7WyAABvjCVSlnsCf6x/Sd5eByDR0YbUPoWBu+4Xl
PVq5cxGZ81Vtf3Et0fXkBoQhiIRoaFpdX8nBnA6KWdNNEx+eNw87EzCq8lIgb90Tw8F28BNWS2tT
L14GGKtAXg/nzRxhp1gU+QwnnLN5uafctPJ2ys5ood3bQM9XLe+d5RX1Q5X601ZVTlb1w27CD2Vq
gL3kVc7wFpJIEnexCCNFjKfH0utAavyXgwtfDXSNbTWu9UIjg2OZJVkWxL6mxNAd9ir5AbNt3UAe
AFYBqp+oZm5I4aDO2cgKMBuJQ+Zk/tVziPKaoTqt4N9Nu9KtvFu+HJCp5Yn5La6qnVs15SWNK/18
R9vGqEOovwDlWYcRIUHvwU5vmFnbRmoQdgB/oDKnzb1tt2hC1/izooGNsbwsGHPh4mxugBYEKnW5
nj304Ss/I35CUTfDQRg3mFobI/Re4maaXgN23k2F4cdNxrV7mrNFQyFwHzDnItooWrIiI0NWz/6L
hwm63P8QKC8ybQ/nYeBk00QNiJPCf5b5sQlYMTDMYG8Ju51kwL+rR5d3sJ/KZ3Wo2/m3BpSyzvHO
W7Wa/lPzJCr5IO/uAo2Y9PqnmaFtEIQn7LsxbrupUr5Hzr1Va73Z9O2uadtvcxWWtyTtjhX00Ivy
R2B4l64Kra0OgKAedotVTq5nO/W7cUDmIVycW7pFt9vBpP7Lnai28rWqlZSGVp2ZxZivhRcJxhDR
pah6VCNDYH2qs3jqrM+wok8Z6/5iL0vCaEzQCevoQ/kzhH4rrlXjHc18qO8LWdaWZP54kDGU8mAe
Q7kDjfhQO2hSNRGUaCZoyy1jwIoxhxy7SxnxX4c8ZFphOI+eS/RXbgb5jUo62kicsLYKrLMAUS+j
FN5KgvOtR7fpX2urzW/SrV7VlTrowL5aNb4EKfbneWbIvcbAcZPTJ7/kA0D8fRBkoTBjkewXmpZ/
jTLpIn/0kveqGPGc7LwTIi65Rb7x4Heu9wHjNtsU01g8TB5edb0JvQM7nu+RV2dXXP10zHM4U0Xc
UBwi0EjKKewTvFB/1WfLe3QhZ7NZN7siQnGNB0dxs+YhukRWsoBEgBcy19G1BjjLqEs0WAeUo1ck
ae73RpNYzBbJf3EVXYIn/mYIgtbeRQpg24a7LI0UY//Q2ht945b8HvnJkUNxKStMTtCgrzyrbR7N
Dp7tqvczwEWs490zutXwShW8VLtdhiklut40qLaTsjTrUtQ2jga9YFJstiwsJ0DNFmFIAe0l892L
s9B7x8Tij4R49o0ZRoUmS9a+bg18oepxWt9FV8tlu1yGgmGartn1Vq88qrd6ip7VWWBk0XMT5c3a
MMLHsgzSvYJXPMhDj/ocbonXnbb3jpLxs1h3UdlcBi8Qt8JBGmgmto/aCMFoOjc/paX5L6lbdqz1
GfP7gU4iwAUMTbcZ3sKiG1ft8nViQEbIUTMN/2VNsf9hIM/nYGEvhnWaiYfkAh/855Li2MzCLGhY
pxhNKUUM5vFmIX4L84RlKpCu4xVXnJmSbyDovMseO77nutm26bFSkzYQTiFJhooqLKhKb6O++1mQ
zys8+73rFPsZTi3FRpGavTH5mqdZiFgRTrswtPSI9AH3KbO2tePEatAaXfGBvk0/BF1f7FzTHr8u
9yVqhxWbFFSHGkLl0sVJN7euXRL+VvOPf19pMvkfws5ruW1s26JfhCqkjfBKMAeRkizJ0gvKctvI
OePr78Cmz3Ef36ruFxZASjZFAjusNeeYtocJsDnWw+yccIigZ13QXvKhr9otA1D/r5P8/wNoOKZq
LvxN1wJBR3LK/36MZhQERTvXoAqzzl8vZe0zk/4qslv7YlB+uWjLgzySz43U4FicsQth56744r2n
w/8gd+4NIti6qOJTyo5zaALreY4zmHx1P+4A/fKXoOA5uePMtoyezLpEyWTuQwCL67l1cAUFBen1
HMUdot9VMKJrbYL/HDnZdArrPtrlGSSKkdZbzwJuYxO0wPameZyFY54KIebLkNsUpcvmOiw1ZHnU
pMFMqkn2SGu025RtJnaK1RRvoDbZZXY+e8QxL9+qFEp/G2YvfWGDlUtrNASt402+EzzkZhnimKdG
DDW+35uGRl/GyV7Uvhefy8FAF2k/+yWS+nK4NnPXP5VzUN7icv6etalyRiFKXRhx3t5KBfb8pWLp
ql+LaYje49Rg66R1UDnZEvlQn55Zk1Ey1jM0nEKs+lg4DDQL7MyNs1Oj2PluqIfGs8bSONWD/SL1
O2IyxEpoaLHlvU21cTUVkf7mz+YBw+T4EupxdQwjHTytgR3w39aMf1xOrm7YBjgWgYXKwCvkLKPn
34pDw2TNmsBedgT+F16T0uq2qVu6fE126y2ysuRSGMpL6yrIfVBRegiOpo+wZBsT1516m5JhBymz
gAmZdbfOKGoP93v43a+/Z3S6PbXVnP2URRixZrc45rX7odXtdMNCPt3QKGloN5aZnXIE7c/2HBdZ
/hb01A5RmWoHDLGXhLHt6OMWxpDjUKyy6r/ioli7Wlkeo7EtHhunYjquAmUPlWfYxeg3R4tNA1Ea
MzOa8Yx0t34aC8V+sEeDnKzFmpnAwF8DXR4OPWkL65Jy925Up9BLs/TNbMt8W83+z1yrBXcA16A6
UjrSnKrxSsex8Eko2V0DNE1TeZnT7kp1/FDOlvriTCI/YmmK7ivd5fkJHVatmN9r1jksSNu/sGw9
NEbrPjs2HyX6UtDgiaEDFWAuXg0ldhRDo4y/+JoS6mGfTo2dJVSVd9b/Gco5dTg4St94QQokva3x
SHZQAy5RCbjk3vIXYVIe7j51R63JZgzbbKuq31u568ZF91fRROP6n68o8f8uKIYmmDZCNZCLMD79
Md0GNSgNO8P5abCsbp9jRevZ4DniJJayKLyDFeURsYE/0a0pCS4yo+W8V5Z6gIHezLi7OO2NHg/O
NWmSba01zslNUpbxfdCsfT//DIuw+JKPjNla4f+gWYj4QB2/27plrvramW7tRGbz3DGMq2X/DN6U
iOFFZkwrDK969qHGSHsskaunUaX8MxrJk2L5yovVN2vZD/XbBA7lACwBW0qV7uT+uZ7gEvSJwoXJ
vTjUhruXo31opw4NZWZ9eZrStr9Wb//8ycpP7m9kM+ZN4nuwdkGvg8oojD8mUDEbpWui7zjet8pJ
LXSvQjP5Fvj9V7dY3GP0sVAZdB/3BWBSzl5QoqRw4slaHBm/jsxSPIZ+9FZKlVeVGsnaUektK+In
cS3pUYR6c+2AB65CUBab5X4qrB6ub4A+5n6EddMLQpXcRrWwkks3umSDiyLaAIxRP8Tor9qlXZGG
BXLJyqmubZ/aJ82svZZRd6VYqFy9uZgxMEIuGIWB9d40zvKBBZF59vUANLThkmkXTzDvh2XVbaVf
Misfl/5V+2SMk3oB6XCRvXl8w2tccinlIfZVGnW+0xjgR6CtVK5mZ4i8erKTR7DLzl7X83DfiLjd
FzjUqObTJ5cPZZ/+FKbTHwCBkj3OxLVPrLi5jq3tUyxSX2ulCM5hqgHspVW1VQOM70WbUEMUrXKy
k/JVpTC2ydzGeM0SZT+IvMJH4ZIOb1NGFTVXjdCAmSogj89dXYdrLOLut3++UuB0/rHmJQdtiYnC
o2wQM+Gqf3B9jUClZo1T8ahNUudlTE9Tl2y0RdlY9zE7epGf7kMqPsfXuBXNvkqytW9llDXK6D1I
mvdxKoLP5SBg/t3UqV6v5T4mbzNQlVkRrrPR0Hb0/tHJLKi1YjDHs+JC8fSz5jTyTV91DQE6PjRl
01eqjZAzEiu1c4MnPG7lvtLUed92i38xNxUv1fJNYBpsInVqgPlINabg/9oJqphvZTeoq952LPbk
NPtCobHjRzowD0iX0d/tZ1e4r4XyI17KRLMjbkUC5MuvzOAZaUt/dxM14o2lxUADZDAONTzTrTZY
eMzVKvqasCvDulyehdVr234Ku4dujD9wPo0Hw6icLbszmo5FZSMD5gKU1507fhOaKSgUzuLLiGM9
AOO1KvRToRoGFhvlKcEoj2Nb/QqRvt2rSJHd6SXWoGvwYxMcXDEom7HunpQYjY1RYuLqVKh/XUO9
8F5Vm51G2cyWP99UJfgWqMr0NRxBRbAofir0Kni1S+dR9gfH4YuKFTL2Z/UWCSt9IJsj9CQUZGLJ
TVFa89yyi64EFfznqm/yuDvFVnN22Dtc7lKoWg3nDb2peaVgT74pk3iXqI7edYq9H7Yl8+Gc70bL
GTxL2lCkLSVbYnnU6hM3izjI+ozSD5vcz5Qt3bLkIQrJ9vh9NMx96k02gQPSmDIthR+bbta/rHKW
iLP/2QIu9wHZWo5laJZNYeaPRQ5RRqDpLXek1kDsn2wgloQerFDh5rsOQdGWmi58hzR6nma3uulF
JV6tYY/lLngV+LaxjlmnvDfEazFky1fjAEReTnU9I+M0m6mMlMmhaNzubVhEhEuUBDqQB4O20bs9
2Ri+Mao94qZvd7M6ISX1UWVXi+baXsoOFINaz/ycKmFdrUy/1Qtc6r9ncuPx37Oxat77IGhvWUzP
EaBDvQkWVouhs/VPtOwnt8VwGnE+MzYZ1hnl7AxLOcxoVegVuPQaM2BFcUaMquPh07MQ6NLu0dGP
fYqsRwM6Tf+yC5e1x9+TFzxOCI2O0E1LZ1Si9/DHssAfcqvrM/TEVHN/yF22fHDyOrzII5CwW5e1
YpRbNsVr4yXwNSiUido/9Sn4hkHJ4r8yDRwtFY+PycYhF7ZWe8n7CBY4DOd1gEOYOYWkZsRcfbsa
xVTDAbKC04Dix10IbUmus0PUw+4uvTET/xWNjv0g5etg+siesGxMpy7V7oE854V8ZYaTFa4ceigD
5RYLwg+RXNpTtTzoeg84EPLKNsAumnlj9NoK0T1CmaQFWFfxHotS7TX50Hr/PMb/vyHeEY7qglE0
Vcs0LVVyUP+2cO8q+miRhdxI9Kb1cLdT1c7OyIzwZnZ6o19NbUp290JvZEQIZMb4q5zaYV2zmVPM
cZ0OCPvv5c2qjJmbpM04I8ftdAeg3VNyBFaFVadV3zWCMPayThboCmY/dB5y5K/hKx4n4jZE77rr
Qe56RKeRvAzxMonnJykBG200iLh8pn3cpuI5p8ubDHa2pZ3ebJLMKt7KEUM/BcXiGC2n2pA+2c3g
3Kyxsp7/+QOkkvn/KhKUhmybLZCjA2FyzAUw+rePcIHJWcaoqQfsttExmpPmaZzjjRUN48rI63Jb
GE14kg/6mDarO47aj3A0DF0+UT+DYCinm5zKhtfWsQ6Mt25XjmiGbWpl9Xsxkt+1WNKsLCrXNvib
M8kUyc2t2ktdpIH11dGuWWiPXKPsAipYtKPPTXE3Nko7I2+cMqzh/+VGNjAnbMgw0LPrqIzsoccs
2QMgpFVy32r+2qJbk00dniTf1vR/jFV4YOafPwwfhYZcHRfkzm1Tv7y1Mzm/g9Sdd3jNtvLcxVK4
9ZumWxlDzjQfVZo4dW1chsSaouWOCnYzCtEMDaBduuuU+OQpRvtgNyvNyOrItdb0Yyt4VuWhHP3x
i4b27zLXauI1s1q+W1nDAhCIyRktbny4X2eOX6QrVeuib6GPbm+RrtEo6TzQI0c8iYJxYRTzThZ1
MnsstkmnguFfSPryOVeikwDkQgfVpltqOMFzaAp/ZfZ1fJCa+DpU24utqI+xdEtVQvufV+sivIjc
0laJUju3whLochTL2TSxVp7wxukJKAtN22RmmB9m9Mc7yojuk0wgKZEkv97/EFByH3iVsj317+4c
MCjvi8Q0N3ONYLxMBloj+BeG1qbcscCA5YN8vkib0++n/Lw5V2Wl1JvUgcGfGxieAnxS3p1J0+Y+
KGOcGztntn/WZYoKS2OrieJwPhIM6bKbGi/3O9lsq128NPRblsSAvV13Ky9dXZmeTXNyDtE4sSSR
KzzKar8udlXDh1EW4slZGBKFndp/CfM6xSmYxJQcdHUaCTQom+LYpgkRP47WPZqD210KGHuedHrJ
F1QtCY9GZY43W1fss1sNeBZi0nWRViO1lq7h3oEhlDUqnQaqaHFnsaVSMkaq5XRMgFRFptjV8Wit
7xdDBgMa8g1kY4q8wSYafbbOphhwstsYH4Iv7JdF/xTS80HaGSTZAizGM84cHv/lBt2+LvdjqUXP
kivaosjy0Os5e3kxowAgiDMqT4Az4EeGbCVpl3bPvW0EK+FP1i5w2mB8aVJ/21tTDlfA9d8MfTpQ
o8q+hyo9+L6+lCnZZ67BiMed2ONJXxkIo17UpJg2ajkFW7TZX2XbuMa9SJmj/JBnKhTVfVwlwiuM
WtnPFdltSSji10mp2MopBdanbD6pXeIeJqhlnlCU5HGKSIFaVlHSheDnfXBR3R+l1u7vb9aoyVzx
e/5v5sX2ffHbJKSsngM68eOLro4qRGQEKvItRKpVMuqr7UFPasWzWUVvRVM2j/IFo2twBS8/DKwL
7G4/pztRTtND5eTTA/Y31LBkvCJad0e8+X1mrWntX0Bu1ccAtJSnYUO6SLaAH/XmWYpu2/q14s5j
7WVZD534URbDRXab5YNsNssjqYUgJgvGa/0Q8/dTSgj69d3PQQgFmxvK5tCJ7sIGHRPL03JWL0VQ
eaZOylqaJTSXyK/ltYGxwEMG4++oRUA3WB5wnbKQSNzWOcX+hul21VuUHTWo9fs8KBIaO7tGj8Vp
cs0PWfqvF4KHNrOcAn5QZHH7ZcYN7Y10g78UOjX3eTkal+fkq0FZ/kxQfl/7Sa+egVF40n7md1X1
rE+VJ/DwKErv3OTo1YF/BxAB1thi+bmqZEE2mGwD4y5i4JVqdfUOXS0ZCBMAo0FNsTmMSbWT9IyS
HF36+clFGqGo7XYXk56kHDrlg4K/e9VWvrKpzC46oIh9+j0WqVNanZrJ/tvwhICBMla3tD5TN2h2
wtZQN7g1yna9uX+M909QfpjTAG/I5rua7xERXFoVkUhzc23Yk57us2tLncerF9BQ7XJjIvR9bKk1
Pasi2cmnbV8r0Xv6yjk1AuWMCoaO3qyOxOeCI5JiCjtVf+gt+RNuOV/iNE4vWhn2mwak27qTnEq6
Vqnp64w+XYX1RK/Ir8WZzOhozA3CDd+gcxvBzpN5ChbAFy9DRnN26Q4ww1FkytD/bwCTpAeiwsJL
ozef0LSYvSOr+FIPgMWGWiENq6rH82SH+sYRyfx41zji/rw1bqQ8DG3QbQXcjgfM2mgucvUqhZ+R
Q95xEKIZG/Fn3opo4YUuRzQbh/uRfA4M2q9Xx84O4F6qxvr3D8ujMcocKHF9v0ZJ442OGn5tEf3u
IzScW9mIR3PmsZm0ty09oeSS4RG51uVGDgFyMDCyMbj28Fn9bq/qlXqRI8y8DDNhZl8Kqw630Jvp
z3Sqc/p9NM4QFeOin3Z2NbYbXSVxeRruv63pjbK9z5VpmCHJsc3g0oSMV3odFYDFDNOjxBHtMZL+
kJiyyB6Dx0L5Cx8Yjj2jxC/XTH2AkQJy32CSzlskyq5VgrUc+36/x4A5FJFjhbm6V/ZR2VqQWmyI
n0iH3utxvC+SKrDsrnWRUN8ObcvVsK2r7/rWTliKtZWrXAg3xS6OcSnIU/kw0vvY9PbUXIS6GmYj
/RrTvDn5jYMhh+IW9FxgAPLPS7QovBA4PR0sxkD5lOaTDCBXy8WMiiyoS2WjNrZ+pcSobEDUoqKM
fu0Ql71iVHfsNptdZoGn7GDBPjPhnKyynL6yDFO25jLDqonx3AKwx0reOa8qt/mxBAz4K3zoLhyi
BtR6chiQD5nLoKyP5fk+MvgIa4BuPKbpQHrBRNV0YrRh5gn3eal8kx9wBPdkayvNsmkQ1Bk+dZOq
RzniQLSwGXhjmakgTKdv8tujLNo+1UQBrQHOlszrXXtR4/q7/DsHPWW3MkfBtoF7vfslbTKi9CL/
JyerL2HlxEd8e0jDwInuzdi2kUUd7+xnpwl3FvCHdTSD1WSSXoXt6BIGYxievIxzP2WGsur3vtY2
Ve7nB7UCa2i2w/SaBvG1Qmu0xyINPHhZY/sAYNWqwY+GXuohV8VXKWbLiubbqKTRsdJBwuC9BIOG
YyMuWu255kxuIqMw1J4LEnMWbfkBHJDGetc2n6e4efIBclykKzmoyoVQTt8/0M0nQ27XIl8R27ve
3moxgWiCwkkcfCmzCusBqkyuJ6U53K/EyrrEqouyeIo+MnfyCuaED9anGVxhbT4pRlNs88RF2LQ8
ON2kYoFbToNUfUO5AqYdiQHj3yJHBnhHqk5JUnOf1Pp7rmXXLDeNn03aQBgcje9hGferngyHR426
+SpvZ29w2sjZza2N2iPPiITshYvxE7t7q8zp2ddq2EhlCMgBapwnliW65Iul7K/I2ALYa6O/Is84
0O32LNUzUo3FkgrVgG8O61/ZXvRoN85QR6tIxdFVQGIt1rSt601fIlDfV0r5ySJPQG1jMJASsQKC
0dohyuDYqKhMy1D7RZJlw0d9y/AvSeYj/jNMcelzEpuWWgtAieCYmcG2goRyikhrXkkYl8R1sXJ8
mORHFbNpW/pHtCIMHw4HrucljQOPzypJg8kb77oAo1MwCtvILDX1LVPyGhu3nazlFSIaQ98X0fyB
H6PzfJ22kvRMLujAjri6LwZXoxe0UeY5Y5buHEPYMPXM5H40RB3gbun/G4nz89DZsxFji3CpjebV
wJBSe1CSL8Ci73TElALCrUO3u+mGwjyZOBSurlI/3l/1+7g7OmGDFcqf5l80b/x44crEmLU1o246
9dAMToTO94tv9ybPfj//+9SZWtRlsxpsWpyPi1t6eZTgk8Ax1FOde7AmCRBsWOUg0frPi6J0/dOI
d/tOSpn6KttGPcM6iufpwam9lCbqg3xoLPRdK4qILWAZvd3dz6kmHHyQiJe2qJ6rViG3fFmXSnwj
IpRnK5iskzJl1i0p9qg9zcNUWFQclgDeMPK3JRlur/J5eHq5h0Tko3KEgs5Rmb7Qy7rUqnhC79Qc
fl/HxnJFQ6tjFUfQUl46CUjMJcuQevMeRmlGYspcs8gd2m/1gN5LRvrOeXALJ3JiNzSJoZ3ffJIX
b+4sxhtqD+w4yoEy2bwNFxNxmerMsMuRrI5aMWmR8tWOatdBLZvQ+gqAYzvqgMpnoxpOWV44zxOL
VCloafzipOJ9evBz/4wymPabonHphYlVfcqkvXpQ9/KunKSHOQsylvlVXa7Hka8cOhfiib+9lPVD
SfmNJ9V6Zros3c7rbbu4KE1Kqt2ilSgnk7JqnfvHiPHvOU3EAUqR82BWOWNdo7nQHrgJ7ySfuULG
GU3jvAmxHcbl0J+t1DbbnegOlutmFzzj9iVTxKNSx+VjxKZ2rPPqJRqQJsg7ABd0uo3HeqCy6xAB
seylfxN1fr/w+7mmsp868qYO4QJR0FwItWStHKHmdxRglv9PLHE+umMPq2mqnoK4bQlV/e+35AQq
JonkKL+z1O+nW8Rm9GzE7ZW+KNixobrKMQPhsL6zzY4Vv0T8TaG96wHJX5kAI9gGQt/X06Sh7aYF
KuuFsqw44edGLii0o3xON4Gpq26Mco1yIy1U95RM4jvF7tqzwVXRWC7gZ+aUdCNNVzfy1LFrWL5q
TsbX8ioOsfhK2Ow1TDSNtSk6lWxgr4lK4Wdv6ISgdrr/KB+QvJBYPt7C5RkqoMElisYHY3Cs2NMU
y0LgX6nbtehVyAf38bz0X2qdiMytu4QB+JYae44Wk3SwCKHSDhWn6ovqfpqUTv9YjPHq1yc0N7f7
fZFlcNTNOfjWump1T70zB/ujbKwv6DwW342f+dUrMQp4q3T1awO97P6bfdi6GwmtcrBFbIQzAxST
kOfllOm82wnsYKc57oJ9YPanEJbXRTqUjFrPz9Y4vUoLE5ktwxa2Wrf628Wvha/1NNfrsBrRyC9b
u0ro4hLl9ZVuMcpsAN33a1le1vJBUcoNjrqvmmb0e/k7VN1n4HDdT1Vxpp0+dQMBeWTedWtkqPGh
9JE0R7FbvVaMCIBxjNWvuQ8eB/FJQJeCwLehyCnvCPaBoMjnSGa0vW6Y9Q37+3IlIPge0vNvqFI0
W/ljepaYI/lsmfX543SUiKXcaDe+kUZnP3Ne5Odlaa1zLJrB9hRqu6/RmH6hEmf9Bd/pHINJfTHV
YD1jmsLpaft7Y46Mt7Yy7noQyZolwQ4uoRxdcpesUqlONZeCgTyqQqX0alwHzeg3D2aRJZ4MPIjc
aO2YHb7ovuYLXMbV3MmcTTRP5v0aC11AYjbrE8wBTbdz7ZY886XLt0z+pcimddegoaPtvygEaHcc
rSB7q3v2EsrwhqYnOwehW9xXB34NdMvPy2M/o/r43yFWDrZhg1A0b9K15ts1iSxTgTgTmHzXnOox
mt+SeiSCunAefKuFch9z+/bp2G/dwWWh38Ny8tmirMJBidj7MwsvV2MgUvQtMq00b3rl6DjjY+3b
4fn+D1BiY00buF+oGZuXsjV+mPQm9gEf0i53ZvGIE1JeSiP1170SVCaOGjKFK0xWyxMm3exVPuwV
wH8/wqDyZNtaPnQCK9B9maLkot3La1SuhIh3zNYjyJxFKajs7gVkNtz5EeVv/C89OBSXfzTh0BSD
09ARp9MDsgz9j2p74IrSiQbTOMxp7H4mT71SfADuwdZPtuO5J8N9awC+WFm0+zPiFAjq7bG5s9S/
BANNG7pkOkCKUm9jClKw56O6ZiDNrWlfuFy2iZ1mBzUoL3pf9Df5FLXAcquJ6r2ZoI8oQ+rc+l7V
aOJM7qeBUEv+q1oxBmcb1I8iio5kLxZeslFuLW3gXDU3gIs6qh4trZ6hqnEgc3XmdktifBUKmHV2
Ca6VJXRt72V6S6ulgWeXKkb4XMy3xC+/9ZWjQUwzoP0NKUppKzzEamAvi+rsVuTmXu26+CeTCgfW
uKcq7Wz45faYK8q4U5b+kSwvhYUJVdmqDnJ/i8lwZTt0Juh0J/jnDAZoI6y3FnjMFQ2/6Ytft1+w
SYafCglMq9bMLW4z7Gt6FkDbs4MlwBaZalrOGrpq0lexz0LyG5DDBvaCoFrCw/K+vE1thjVmUs75
kH0xQhzPJIw9dYo7XfEbh6Sr01GIDYJtF/HikQql+dy2bU9s7/TDmZIP+YYHpbS3SlURNFfYH5Mf
CdLAI5qW7IwN6to7ZNMAXoOQTQXuSgXh9mbIgJqTuLkRFKUWKBE8ERsIkewOgEJTotHeOVbOGFqY
3WbOwC1Kzk1Go8HL5ZWEdst6IjVhRVJUcYFz/tViB/ZQTY27BLHkeOo4tfEp7Croyyv5amr7xoPp
55tEV1KAhVgTekUbPVkDpVHobEHFzF5jDu9WxyzBDjNQN+3g2puiV817KV3bhbH+Q9orCpbKj6qI
doUVvveiNqkqU/CoxzA/idT/HiFPNvJEedCEzb+Witw4ypZ8gWNxeZsoCdX6QPjN8GbHA/kBRVE8
te1Q7/qZTm6B4hJwUNs+OQvBVF/aTileBbzn4FN0+E0rdjoYzaEGfqCq2WYUsM+aOgm2haTCrBVV
8XwKxVd1+drLwUHOlI3xdugh5rtto3r90rFIoDqf/aLfyOWWWdRMV6zR3KSa4WdBV5UaqClJdmiz
qr3VKPlWwW33JQlbcJWdod+cecq9pg9WZSzyj8BJ4m0Xp9qBesF8CwATxLQlKOUbC1+fIHfNANs/
T3N1MK2Cu6yafNDm2g8xCqZwPSKVKC8kLvI5cCu8dYVZvecIjYpB6TVyN5sEktTSDSpr3OrEbAdC
t19c0r4CxsKHJBmSfVfbB1sBzhUMdrNNiB/y5BLnvgymEgTw7Z97kMaSF/33rrhDn4Ymnoaca0H0
mH+4qYkM6Kzc6sUht8W7S6DiYpyNnrs5TKgxzSthUbeRBcaCytTajR1tzz7zqKmB9ZAWlk++sRHP
RMSl+hZa5nxBDvRzQf8AQP+Uq6x+Spzjcoaw5B5Aojjjp6KH5t60mZSQSzjn0sqVVVrl0b81Wd1F
WvHHX+gKBnvD1NVF+v3HX+iQr5ZMBAEe7kN6qVvPDik5uI214d1tgEAjYvcfrFj79V1Rb6Bhp0EW
AtxwHlWtfCx1EobxcZxjAkd3TUv2HeQP4LCIOR/6urJWOO/nR6XSnqOojd7UfKmXgmQsUdPs6JkN
mjdPaXQaGoOVaGYk18ApcYQsL2NLMSADKdoRosr0lY1xNzLI16kSPxKfSQMjbShvjY0FKKN/jyIh
1lKk1AqDukISvXQo2KYEeQe55OF8rqdTLSx0OOlbgW/z6rAbozgAiVl3q26NTrs7ikpXNl1ilBup
dh7T+ikQaNSKARBnPKKUkkfhf48K1v8AQ40nWaCT1fwmxqCRlHHlVZr+IE0Fg103+4kRRjjdXzXa
OMx86qhsoKMCalEo2CR9DSzJ/TnJDZ5bE4mCu6YhoReDSljU40WJ/TP6EXunJqJcyWYEC+L5rLrf
oKH+UBcJWW6nxlZV5qvaKdYmCGHiyiPF1/zrmIPYNRbFVtRnx345CyEJX81uSDwtcrZATMeL/A8p
vAdrKp/QroYRXwiOUT0DE15Fm2ox/UsyYFzrp/uIKLIyPaahkoMoZjmXJPbamHMK+IvzzkmCT5c3
d1OIGVtXVpqTR82thyIr4MLvXPclpr/uhfWi+dRt51NDoEBhxQ4OmH1RLqKb39yni9jMDCT0rCm5
fKPvU/xdJ7VjNVTzT1qr4kAog+31uttcKQXFaL6n9PH+FhOBmOmeW1RBHsbczkpDGWgCQKJWhjhD
Eq6DbiTe3Jso3++VuJiulI8Wb+4vQ6IICcBgCD8l9VY+G+f6t3JskhP4KdiCkblHfG6unHneSb9h
ugQJs+lamUG3k/WY3w+yUFPoCAzQwGlHsiqZWsa+WAoig/Iv45kw/zf8mqHC1V1XsxjLNBNl+Z8y
H0CbgYKWilCwye5dT1jJryqUmubdxsHlvgmmvL81zmx5cdd4csntGkG5ysK+3NHQLrezSrZfvKwJ
7p9kHVqJl4qkXRtZQcXcMrv8JM97bmaY0kv8RUBinm3g7KfmQGlXzKOnmUH0XCEX9Eg7cLysK9/6
JbNSPgjrs0yH6FE0XQP4edBOyMhHVlmJeRh1DMRU4qhW4dFblLWiugDjN85an5oUiMLoWKcBxpxl
bW/YbUFHynVekh5YoRIm4Ur0G2uh6Nmh8d1GCP9iTfoHbuz5KHnOCuG1D2Vk1nuBBcb1XW/iBr84
tsVuPIftCWsR4WzRjt/inJieJfjOJe8ut5Tc3qP3pWXruwJhe1StQmQypGsPzMNYHgBzJ8aumdFt
yB+ZNVhvYJ+6VbU0P+Mp2/ts9TyrjxE5NroBcgiDg2scHAKM3opW/QFkrf/qL/dSaeNpWX5tamv9
bCVxiXp7NHdaYkcbWC7jxRTKcCmz14lN7E1Wzx0VXtMsgFj3ZOTcHUvEyV7aqr8QPMsWDXE8ldCH
PItw4C/KtUEz3+WdwjQpPGuycNVqDUNR3zxWdftSmt14+u/Td61Toiq7Jl1VgWa+hkJYW9Wdxo0Y
iJxahrFgeQCvsnQAliWAKQr/b2VoQzQ7BdUbqeMwYJXYMHbD56+ph/4f6MpnuZRPBCjcvB72uG6s
W4xJeKyT6SE2kwRaAKtdR5niB79qmLPGHthJ1evLbY8Ti65ktB6sjiF1wRQWw2fhWzbA1dg5OjJL
Ar6ntr7fkaHPDS2tFbE7gVrHqxXSLb6gn0XwEQFKrERPewf7/NygAfGLFywqX+Q+xan08prmMUTh
tgcaxu6qLxao7aAUbFTRHmpQ//q1OprEQMUpdh4AlZ9GnS+IEqfYQniMjlmsdTvZ/qq6JsbZW4m9
CzwDUI03Qs97ypJOYd+gGp8Dux5Xn1TibvolwQMYytQp5QFwgfUrXkKo1YX2rvupudt5bshTWaqD
y79nakHzWQT9AdmQublPzllC/qRlzUiFaFo7Nj2g0IR3h+Hr7E/C/XTcrDhIFkBbhNcuhKaMxP0g
V+hyrQ63ZOs0jGrUjwCZQ3uRDW0pDcrJGV6RiFNtqzx56GZBuNeyjo2hipwKFiRpbVFgQ2S4x7oA
gljpQpa7Lrb3GQtKoTgbezn7/WOgG2h76UV/VKzYuPVucEYE7MVDH/4omnwFkW2I0CBhgmy6xJOz
jVvkzqVa6g2WXd+GMmnPOfJandLCTW6zklkhzIU9BMIpkAmgE8w6szZcL/HBDQiNo57LosFsCLnA
PrTW8vh7SZvjS00NFkXMtJFyUtmN74gzV6iunOxuXogPuGazMCi8u20RUjKaEIZfSigB9y9sfj96
QDH+gkYGcZ5mVduiGrPDEPv7GklKtiYr2NiVE5FTDbyOc6Pwrm3c/YA21fAT8vruvgXqIVbu5ftI
6cnSNB+zbW751cOy05JqEYswERsbL1G2aBXXWpPar/ffjWP/22wNA+nkZk353Ibd3lXvSem2lyb1
Eg2G9x1bmC9vLleLyFNi0b7mZvOJ3/oQ5Fn3CvDuP0/LHxgMqiJkUdx/fBir/yPsTHvbVrYs+osI
cCbrK0mNlm15tvOFcJyE81Sc+et7kb6v8/o10A1cGLKUm9gSWVXnnL3XfqpbcbHT4m47Hm9f1BLM
poTs7LZGdXBlZxE5F2M6Jh7V6WmV5YP81aeE3uXQnYAGDo9q9LGVOUpFocv6pHncFUYwdJRDWzsS
xYfuV05VHoZk5UxuE5gxJ5wrlUgHpkWvHzE+7mUlyHqoI22/sRAiGqyHzClOW3FVxa2NUtvpd61x
v2jrLCG1fmhzNzzrSsOGb4tVbYibdegAEZkmwRUYz/ZjNsrdd4tAKbkU2kTbrdFY3yDOOZ8vhp7P
vhYv1m4bKMavU9ooL2lSHJIcuxqpRDGfV4G/CNLFtSnnHpXkBBMyll2wmfaj+NeWptdRz3tkUcwX
WMc3th1Z7b5RSfsyNRTIs0ogc1QaEyGjTKusGmRCZcH+2URWm/Aq37dm7PJDxvJidWZ1g2vkKSJa
sgGpd7ONgHOAEYGaDuZvoVcGjg9iWIZ7B43YCSotUxKnnW6cZnnt1ZL0wHWw40Cn4qQQzce/AAEb
Sf3l+z34Ftbb6GU8gUY+9PAB3kQm7vMs02mBOFV0tGnJ9Bo44u1wbeExZnEiSG1mgdrmytsX0yC7
c3tuU0s4fXKX17K42d5Xp8m5vVZQgYzC+YTaFbnl1DenDYxoz4o84cBMqIUtrCZ68mGm8VGTUv5Z
HxgaZ5fJHY2blGi3g1G5LlcYElV1ASDcDw1deI5T8aFKX3JUmzSVMedpxZomrizHQmTqK9yVg5tE
9q/aqT9nujs333hBhRx02Dx2EShpXD9tj8omeq8K9ZF1fbkx8ZntIF9VP5R49C39uV4agmKlqL18
sg9qXA5Ht7K7s4YQHnDyCt1k+nNxrFjs3TDm7G+47T1GPKQcQ6jdKJpmBTUz+apzrBfGnf3tYHKs
dpa2YMC9IoAH0wV5Q9ZY9v/IpTV7FZj/eyFqqarh4HB0NJ0YSc39Dw9AX3PiLKIGgHN1X1KWvgEQ
953NqbdxiOa2Ug6c1rEXk35xavu6fjNE+BFTZd5XUEpfCzeY3aLgUEtRbgqVCeLqCC3IAQm7vH0d
LNs8/X0+7pT93MtTLG31CXkWRY5uZOdkKMdgRE98aiEn93b91K80MrKPYeWX1niJdWd4zkasi01R
NAc7h1JhR015m9BkxLLghMwIFpcmOZbJiPn9URimFsRmmh+kRZJNhWz1idlXd9VLuUctz9yvk0y8
Vgja0Nir+1a/3/5V4lcyHza1fvr+1kaLqcENmtR+enQWBo6b5FOapxhS2c0o2Ar+Rp1vyefADNpL
0ZB9waRMXGPC+fwKWM7jVE/oPJtzu7XlO9NhzDVWy3EESRDEoQU4ca0loRmjTQIV7pFTjjmwy6yg
JOKEkziRS96kZ8nFsCAZtfIBLUDsKVONvnf7zDLawYlODHISfm1iviEX17Cf2lPROl+bOmN7/b+/
S3PTBT7DLdHakX5PPgjAlzqZf4QScu2ozcl9O5KLaklBI1OgI6BRsLYXyuwwznh2lTjZi7jWPmwy
FPemVNsDYiL1Y4pBcvTR+4rGuB+5LG7siHhOBS/thwixp8atziY44zXKqNR8p26vxpp4Zg05KkLs
mcftzyYcIxJrjh5lap8Id5/PYUFs6mY9RgxwMzV18QLg6LFd8gHlfpF9tOPr5u+pBF26cKKRpSzq
9nRhlslJgEdDclEbzKJoVG9zE21gl1KxK95x8G2eQ5cDl14P/49h0flP240FJdCELaLpjnCpfw1u
yX/T1/d1p2AlZxZIPo8bSKn5VCkzzDxkr+YYhUdbI+i9mVYTAc+XKYnv2/NlFqU7VMdrjJOukR4V
GaethVrgjbmkRvz2TY7aXu3NRB7A7J4tw17eWS3p+Mjii1vM8CqifrxKtuxLfap60piTr7ZSg6LA
nzORmkrHuPnR9JRy5FAasDKnMkgsPIXrDGG7gOjX3xr/47spjMrzt3KmnNGzoCfC/qOUFahpHkXm
Uj0mU4I/jQP4I8gtDZhdD4WBRNFgOy8sC4eLVJ+tb8pe0pfiaGaMx6bWOMYLU8COUyqdFO08rQyQ
7UshJwKzhfowrE8RtzV4LXQIMJks5P93X5IP6D9XS43PDouJrWItMTX1P9p2g+IO/dzZ6aEY0inc
s4ENl2iNvcjq+RDG+fhemjrZPDONnSqXwDoFxNBNqY7W1lvt809mhKikGjLxy6rPfVuHv7mtKY0Z
3N5TCH5NykjhYIXis2ZOsBl5x2R6pPNfMWwTHQxg5pXIve6jdP65fah1ab3FRAA/9xZhtJZrke1h
uqQrD8NaXS2+BWXiGK4AVA3y4EFENLeHlY6qJC2D02K08BTisz3MxYR/Ma7L2yoP7zKX2wAnPBle
mUHIsxPNP9I4uq8Saze3bnk7r+85QB5o13Gin7dv43aCDg1qebd9O6lxB74wsr2oBAj5zdZSYnbo
cWwuoJ9+l+vCPBgx6oWlOuYx9mYWBHXXCCKK9l2spXd1AS5Sp6XrdUqp7G09zL4VGrLPLfbezkG/
5o63LAEnAAfySUnFZ6nmQBP/9aBskp8Kntk9Rjpqkq3ilkk+AdLInjJweYxSGQgtxXhlPW5etGzR
j5hVYCsm3fKO5DzQiiiDhDoz56SC2i19kpxJeBIvekjywHqvjjrMCWGJxzYGMhJakQ2SlaR6kPnt
yzAS0mHoakeE38IUz4i+hq4mW9yS0wOtZmLjZZWc2gIx6/994eLc+c9FB8qCwaRLtXUDu9j/8kW1
3TR3fa9Ep9Ym6UcDCvpchsLd97LJdqx54jlxWsSBmsUcaX0VSsd8GxXh5/YiKCT7oVm9sttr6xdq
Am/BM763NIgb2/NLVRMYbhvwz/gLHVEaHDVbcd5eJDgdz77l6oft1b//+vZqV2viZA7kp/Yue+Ay
9sKPsX485s5xnrTyafsiCeUIBqVw9tu3pNJQr0b1MVc5G29P6b2bMQx1/vm/an1eLpkM3//+HSO+
OS/ROYri9K2enIiEZ4nvwNv+yAS7T0I9u3N6+ynR6T5tih0cF4yYVAIsSoCyGPZr80mzFzvYyvWh
ULQjZDbnZoxL/YhSzcFoyHNVX7g3qjS0ozmkJ7vTQvusGSK/gvixDxAJNX8r3xGWKJBP3ZpDrkrv
v1F19A8qM3SoRBSG5F6cNgl0o4mHAW3aqV87KIKfzbOTlFnU+i26Wn/gvPZujp+WE46fbtoaQYSk
Fr+7nM9V47w2YdTe/FVDINAmFvF+69zrrPWeujIJOGsdG5tFu+Dmf6OqfdmWIdVIOV1X80/8qgAh
aJN7VRgbvsKYA6UkicdIHRlOw02GnFcL5PjreLroWrB99MAvs9B32x6z5OLcK6r1Qx360ndYAB/x
Zos9ZnRybIF97wa6QU6SugeCL5KgDWM7MJ32tbRHRrhqD7OsDP/9EYba//Xcv/05ug99W3XPc1eW
LwmH+2gsO+rwdRW37eSmtdssqDD8vOcRaFMamCPaIkvctZv6O1IBGSGKPn77BkGicilX3LETEaGe
itr5AcP1cJsvI2aZNYdVr7nZqc/eK8ctgg3M2OXuSVFphvjl3Jy+VQ+EgPihYRV+zTz+UhlN82ZE
EKzo/q2e5hScg0QfwBhQZ7tcs/k2VU7lhu+8vySprU+Ziz/D9T+1bt/5W19yjGaFmVnTcT3Qvyg5
G55KTHB+OstfFQHMOq50bKHgucMdPWLr/u8jfO6rPFUdzttQw+qVzCvU2Tg3iADDVc2krIrIqm3y
PVzh2vv7nIMVpi3Uz3Zo8QOojvholt1gIS1YjVWnTcT63bqPnA6iKtRqt2IulMzzzfbo7xcVePNJ
cbvvP/H3edvnBlEuuoz1oGut1t9cstsXdgE1QL4SBS5t9rtO1ME2k97K0XiI1SBC+4MxH6sKu49S
vsHpq++7qvraXJaiT2P0b+oUNDPhs4xDXS5qchethtbzlM7NB1QSSOXmFJ6X1u3eMp2m1vp8XSFM
mBBxbp1HNXwDVtF+tyHz6S2yCIXqo/q6dW5ThWicKqFi+nsbGkO0fD+Xdc5wVCDOI7ugPToiCMVu
2HCeXu9wRnAf3yrGFGK5B0w7O9BdzF8dkTwsWp1/wMJYd3trb0lux2UNfdvi3/oYuaFcJu/7OyYO
13quLF8R7EIbClAJgbv0Eeqi72s+s8zhwI6vPaKsAAs/Jz+zucu9OUyVhxzg0k0RkziiM5b+vpZT
autmaPqbLRCbNncwiGZ+Jv2kvWph+EZXo7+zeC4gROqwjf4Q4EsMbyi8h+1t1NXzWKbl89QSgJIp
AEporRPHXEhUFs9xhV9JSQmzopHDbwL1nNtGPW0MpyomuWa7DbY7gFr8LYN8WFk5xdvm7yWB5M6h
0DtvtELLVPZdVTu3ZYHyvgTHHmRm8s+vMpdkQHTyvDn1FMY3wWJ1IrA0UR7H3IZbkdXWfhNrR2bd
4/9sHGpcEudgW/1ZH8SJ/f1Aif95sL2E/CnQtYaksS9zEPKydWI3NlfWZw4Z2LXuhbKQO96+1F8l
irPX9oLVFSH23kJeA8c2G09WrhhvaUHTFzI4UHw9xFeNBD+ddl1ju3ebKXYm5uE8T3GE0dMBfFB1
e2lEubesHpWtgSSaEIHZJos1k+q6yVNKwSyFsyuL+eowZPYQgWE+ykbBg2xM46knkgBIQ2S7p2mg
aawWfiOtq+Zguv1eHweNgHCtUQiN5f72NAbKp1Smq3HJbC/h0n0ITV/znddXKZeUnVHYZvNTMbXq
e5WzZe4eB5P4nr8gdUxJmM0R0wSTM33Whi7udSrSe+bg+o0Nv//7u/9+XoyWCAh8lj6Sxv32jqko
QPacWeRh+5Y4h9QLw9y6I6LA3om4zA/9stuaHFk0AYzLCSTq155HVlVs52VmB9urhbvQ1tE4bFc4
sLbfbdLL/Dqt/LkpWhgedOZp0BmiAT2ofjvtDq1k+Htc0Dg2mt2+lKXxnqfSOCU0Zrcr0jaX/DR0
cDHrNZjMvjNWuen2uOwqEzYwODjVipkXE74hd5VUKB3r5YxI6pdZ5vHJWEMcbMGeMhEvcZOWXqXO
MEOi9T/p7BMwsPx4k8X15Hpws+iLNhMG6xBxsZUkO31VMJEZ2R3wfpC5NQDsSQcXJ9q/ntpGe8y5
//kf7KRfLggJ7OGx7PR8R7dKwQbayDvUXgvxGQsWZNrW3TyZQT8Sp/A9vSrU+CwrithI0ZfnolI5
dGX1rdyO/DqH5ON2dGh0Q95G4XVgBh58q/Uy3XZO9L5rRiAEE+QV4OicBq/p1vT5nNzH71axDjeD
zcnUeulobtwtMdOdGmfcPcQj8ZThvi4Qr+51V1oXpaRk1Grlh5VlOCOnuT9/l2zfjhtmr29tJU+m
NjYPW8tz/c6YoG/mRmOdpFWlt2D+sHN0lqSTl0e7f6hMQpN7sA9wm1N7N6xKHjee7CezNd/bcUp+
onYavMlWHGTu5XjSlGSXdU0O9kQVb01CpNPqLHaq4qqpQtw5ofyDS6DZa4uUp74q6ufJjUArJMlP
FOYLPRvZXyfkHwGEhvrQ4bLhjYjvijUVfJNIdKWM9vVCy7a22tP218Ow8yInVX82VbzqCJvsOjji
LSbx/JAwWPDHVeaZpYTKloi64ONjXxnbiq0+MTPPrtThlxrlfoucKPLwA57R+befYT+jyF0a/Qlu
MeIKkh48q16Ub1+6tinr1bTOgnHSc+aFjAXixLQ/nZ50+XVGvD2Plis+l3HisDEzPzWz1j0hgbcx
/ONnalhm+nZ63n617csWY5fE4nZA9nITm6HtSSZIlyTXaaKpKSFfbhNyeg5JRJPz1RQjQwRUXpCZ
ulicral5KUk8xP2OTu6cKRiYqizOHod2MgKr09JHt5XYJUmzD8xltx3K4yyt7lFckljAlo3gp4Mv
0UV4sNdDuZlocHIIlb0lFfYpG8012zHpHO8bnukm4lauEmp7VYbPHRPSana6szJp6wSyP20TgXWG
iVUxSw/bbCCea+UmrvUjQsb7LQ8cX8/OzhXlR6tpit8y1mWrTa5L02NqLkXERE/rThEit+9Hi4XU
rJF2dSAW+ud2WZciz++acPKkgmMzSUR2Lx3ULGClCwzP629cU1XcplEXPUm+s5JaucNihfUna8t9
5U41Md7/4xHzYb+wQbGuw58bO1wTBMuWHbmIBJkmta7RowJxCKgtvSXH5p6+/Ot2wak66fY9gvx9
pg/ipYrCoNIhXkXJ+Gd9UJnx9CfKZp6JotPYu3LXWBgHNAON8vb79EZ05+oIE7S4709m33aPpJrV
zB3C9vrNvST7TVBXVBNaZThpnebXtZb+SmacraFIqytgzJzVwJ0ZkuruC0Ku1xaJg4cLwR0eHURc
waBqy4Nd9s9bKgNbawxlHmuLFpn4AgnbBpPrNp5BgNOiJfNdknb/fFlGjDxp091BmyjP2/OMlf55
kYEdWenaJ5D376mKWRvdxWwHlLZRc7f1fYxuogbXjfGxzxLXAwEYnbM1IqVvV8ZJhQttOwh09MWj
lJ9pG//jHOAkuX5BUJL5fdqj+M7aT6hvxgtm8upu1vtPiqSMRohX4V86byLrsofnGTv61yDKEh9U
5QKucJaTjuAlIL1rfrcamouadMi8W1ptjw3afKGa+FaYUxWqp6Y2HnWj/9oSWbYvscTa4OTo7NZF
atSIjvi2A5tSoQPqUGyHeTXeQ/PXb5TY4r6F4OX3UZj7NYLA/QrYOQ6hEV9kTkaf0HEDqkl+t+kd
tl+zqMlCGUsIELaqoGLW++U+VaV6kykkk4Iqev3GtWFguWryqVsRbVava5CPnOGOGfu8V+u03/X6
U0fewt1Y1Nq1R5/1MON1267WommYRKfwqCZTRqDAE0bns/Erynjr5awJaCFeTQLX+6SN+k1jZSNs
7BDeRm7/W4aGwV3yEqqhEny/B2E0nHvOaMG2OGxf6lLj0N6GyGVdIj9WO5GbZ68FuhdcDkizV0yJ
b6ysuoFMYzIqQ5IpauOiF6bjk2yKg6BScRAo4jiVPbsWB1pE8va9mf0UPbNrknj1XSIeyeuuHt2R
1A2OAl1ZPSWauNB7f5icWvelvs5g2+VxwnNjD5UIZIERviI+Ar3VadTWMfRgzztjZE/qp8XTRrJs
hRLUCdawkZCaCbtK3oW9J3tDQIs2A8vIGJiAcQN0K/ZayE+cMYX29Y7b2wz7J2AyMA0N8i7n7n7R
Bflkqcz2atw+pJl+hNhp7XWR6X7Xz0R1DchXJ3ciaSDsL5gEbM8tsr1wlyd11mCKYyGdFvwboYp4
bOwtP+uUN0J2HzKyToNhypydPTLpIHrqV2Wp1r7HndLE4kjhlXqFJCg6Sgx6MDNpsGVH6RTPCM47
9yCK7gKkUt9TYpxH05hOlrRpBZNeiQE391VhPMTZWHhdhU4kZoToT6jWPG7mZ1w/I7cqepAexXn2
o9d/wA8t6zTb6+Xk16ZzgcqaBLTmUy9yUVdpJhQ6ML8KPdofEzRaxFVv6/ulctcjeReJF6v4QYhJ
9eGys29ZHJJa+hgnB6tlgFj/wZJwJ9Qe1bs1P8+OWu9ERSNVdl8NlJLA6Fc57NeqiDUXN+fYPHkY
t0pcffIc68kPV9p3bWt6KVeANhYXy1AKoMYK6UfL+EnbDFUzbee2cMh+trBC57M+sVNF4Epn50o3
4Gvsyrcqca7ohhbPZasytFxHZy6RTDjDSGdVvQqpnFGuKLf1MJ9gvkUcnjUSlAmWxmSC6nNxzmpd
/LZqbvXRQEphmz8J1H1K4pIWbq/tSbZ5VpaC+Ch3/aEMe8/YTYfTS2fZhHVWIgKZWegVDSsw0tqG
N7oJmB5fU0snAei2bdjL0oWp75QiueGgWU4C53w4dx5gCCYzphb6iisx+k0Y0lnS2oS6iRjuYHBd
Cf4uxK6Z3IbtTDVESixKr5dykIbvStxL4AgyaEL43B2qC3Ix4w9LMc0L4iWSZByP3NqCDxXXh6Ul
X+CFjjIrppuwTopdrsUkj7dPrt6SM0FAGSaB5g0U80dRjLlnSPoDMK93ZgJUn660ZIzEVp6o/Q8j
F8AraREMiRUdDTncaxYHga5LHiHslLdum76HiNbV2Z19O2mwVzdrUP1XOGBAWBKi1zEkg2rV3qfE
vGAY/s1JZjhIJ3ow7YFfxKH3hRPjq62b3OtdQ/HCqliCscaL35WEnLhzDWK3O/czzUedOFWmPqTE
OIogfOjSjRyqSET+rTVL7XMGulodKYuJ3d+5gg4fpE2iDRzkJkPaePm4/CJg5FcH+IS3Hcmi2y6n
qNE/FYyh0TR219lWkqAIY3Vf9aB61OyVhfme8PbZdxJaHRhaXNzBPvLKH6Jo21OaIyrJI7lwLedR
0GUl+XAqdjF4wf7IUQs08ltK9yKIOiJFYuuQ1vLecfIHLKYfir2ElIPJK9RsJ6gQ33okrOMPKSDf
DTNuaxLdbrIkPdi9y5GrVbDYKTZd2PIFfmJ2BPFTMUT2XE1Yh0XWr2VNbYIxzUde+quIx5RCdp8A
sxkLk96RedtLCM2hXr6DEUFqrKS+zb0xGKQ+xhlMY71uDliRD3XXZhcjeu9CZ7cw5fJBtWCvHzio
CRpNTk91RdzODZ4cNsOJqA6LQBvXmcCzl8k9Loj3XGvaQCoZpBuu/ux5NLXlxXWJk2t+G/0yHLQE
BXIWt6Q9VdNvF/1egNMxjq1P3lmAWNXrsoQXUH++Y47FTiXC1Le7J4izT3yW/dmOwTrJCAWrPRSf
nabzPmFM6eit5/HDyD/QT9oDAebaQ5jkJwjV867t4o+yVkdvUo0P01qTdsPwvYuc+lATJO0rJDUF
bZYHBubN20aScmqqrD0MfyD190To1SjPdModFH90ERTHjQIlMUZ/ZkB4QPZ+XLB2ZhX6bW1RERwh
P2Lihki5h90uxqfMvJVjig8u1F6NmvjSgpNSQKY5zMxZ2at2ku2buB/IPoE/mZXxDdkx3oh1NDCZ
SoE4utYwWXZzBHkhV1qmdcbE5Sf/YCF4IOXpQQ4DIhmc9gTuBJZt39pt/0C4Hoq1mf5oZb+HljPQ
gv3UlLLc1WNfwQhMmNSY8TqMfQZL867WMTB0GJ0tejJPSKQmaeiAJ2tgDGJN4EAwnvuB0/iMgGho
5uHi8L55Rj9+QCXbzZYacR6zsBOCKjlXYf0Uoh5yZwwY9A4BLhBfLkwkZmP+e9KjRxxk446JBIYg
dUBB1BooO+yFxByjeczGAR+AfXWpV1iA+LQgoyudpgZuV+W3gB9P1K+E27W1HoAkxcNFQLdtLY/F
ol9HFekRM7LXHpXX+Y6W6ldVGlfSIuZbzCQBHNrP0tC4dsx61+Lhx6r8moCz0mcSbSwoCzt7Ieg7
ool4m1ofEYwW2fT5zraolScdXtbQXJA8MR1x/LSklhstlU1wqvcqsRSq1uyxN82A0C3WV24i0abE
U3G/12HWelYTxYFjuR9lmjpBAfefVdF9trPwwVHpXGsVwyCDQhC/fuG30TXrmYNlCJMzSYOMfINw
N1CseetRk/3kyPEJ+XMCc0pbY+v6KcS5kP1xWjwzmDoBLZYtFBYF3GOCUyuu8NU3HwS4Y+5LMu1s
T0Qs1SC9nTwmHC6C5CajmvsUlsouSvMgTwp21lwoHjwJROj6clvUxUfRg9C36DIVrftgdRepfURh
IdHxcEhsEA8m3QhP4JaxKCcel0o+JWnGQP5wTHEZeJGacf4Y340xJZw1S5zbbGqvzdS7gdD7V5pX
Q7BMTH37MgKX3hJRjSUhv4uGyPVmSSwEPXeIbsPMWC5KPMMexY52YEYudJLv9bXdNKLFdUF++aoD
7BqlDoHwCwPLpqz2Y9jFATpO08OZy06g5T87WnJMOaYssDFiRrzBmlI/mwnuZbWzes9ejzhhWBxU
Ex/IbMTGLovRlS3CZZJsvCcobMyCS99YGvUZ0kU72zsH8TsrV3TJdJS8bW38wbGOglpa7HB0JCcm
CsGIjz+nU8lZnL68hbGwrXgLGwPv9WiEDyo42oo9mMunHU+Ep0GyuyJlaU8Dds5a4h6yiS2/n0xy
4NY3vDat9xikTODUnNX0MmE0Nc/kpi+vU9NeIidfw0252wfd/jG40Vmh635JRfKbsgae81LXiH14
50RvPiEZeRbxGhrzc0II7yO5TwNTiKtbdEQjtgTmMc8DNVGyM3d5kLj2COLFIOdtIPJNRgr68bZ/
GziN57oKYBjgsO+4v0v2w7xMUk/qVhlMJqKgpis4HsXAchQMm2NG9kpknojOIBOdeVNG6YWW2E1p
1jdB17PRathfWXbLxlcLjsS58yxNBLzEMw+eRB3LjdmmRkKUGQHAgB+vSd4Ub+jwy9TBqEQYAWR8
61gNt+vdMvDrdQMUP6x9tRK9REX1ns7ZvuJjTcFrxHpIUkjskgU71r4gkvmgdfGVmI83nL4cF1CI
+epgzXj8mzvKB/T25G0nFfXSTGg1AQ8ZadRuyoRKz9tfNDDcm974ZSlV5TlRTJh9Yt5woBr90Szv
ojSA5WQA5uXkYe1rciXHUsPnNhJAobbaYWTkNRo2ctc+W3zB4AfPLUt85KHNumlNu+VJodxFU/zL
hh+xOnoGK1EfwA15nVTqW6XosZfMI4mGfAhM4H/2jpr4xcxVGs6/wFScWm6FXBCxZpHMatj6LXO9
pzJ/ZCtgGMCxUBjwSQeG6eqazVIV+ZOxcq8GjKzSAaA2i/E1p3dRVfvePva19nNjnSg01fcEETm3
i3jW20UPGp2blbkb/Qz12ttaMLUcHLqdlTgvWHgh+tvULs4iDjo5lMiKrYD1i6txvZFVd/w1j8UR
LYc4jh0CbzvRL07P1JJ8TZ/wy9LPH2aUmYBGfrRGfHbShbQpzjw7U0TSG6O7pmrU6yCZk1slMY7Z
vJO2oNKrOvuUUaE/2lW0m4ceLyKF1VKy22Be1zx9Jm2DMvCrC42gJkz0ZqTmm7GBEbHMv70wzsia
8o1IhifRQLMxFcaG8ygL3wY/swbjLRQl3U0fK28z000vM2j7GaocOTvH8CmKylibSc4ZkFGBnSL+
sEdaULbQryLCvYLEp9512hk3e+XB+yNlNgpfhElYcNm9K23v63VdgZJKXsK8UfwBkrxXWtEPu3Yf
ERJgE6rhlAKpqveE5V06lX4ZiXa3NTgODiUcfOPSSYFaMPnsQtb/MXT3WMtu4oy0zzriGlWP2QwV
sDNw3qixMXo1mUJMLGKxkyWJ2FlIGV6UQNPyELmX2oQ7wZGrpMvK50hU1ZBZva+FYJmyyaAsZfES
FtlIede8tzGqrgR6TAANtzsO5QQGLiR3dB6md6f5xULKJluwYLVUZo47YQcGxn0Z7Ri9/9DQtoqZ
5Q5ZfhqBi7Nijs9d313hjhCNtzgfGsPufHB3Xa5es1gpOA/9ksvAXF3gIlFwlHpqwU2RFoRUd/3j
XKYkyNpsn30SVJrT+ImW0FmLX90JwjnhBAyG3T4wiw5/I6mVXjhkQJgX0imyuX3talAGKvVhVsAF
bdSdaeq73qWsZaeitnTEU4MT/0R8I5Gkhfs1ZUiMjCnuHlwY8maofEwRUgbTXKmhXXQqanWn3WbJ
PPj0zSdvwS3BlKd8y6k1vAyzd7/u48UcfqAF56JVLTVQkx5KDjwmGuOeYL1Y2AYDAqLTAxEvTCA7
zOOVbXIAzR5ExU5rZThGSTsg2Jj4IJWTha0MnoGTFGcorqoh6sWJHkx3tkztj1ZY57rvP6c+YmxK
2euXOTAIBXu9Kkssb1HMe6KW8WnlNnlunDqrLAFll/xTzuEXzAmOqpp5RRGanxkbgK4DQ5gNjbMT
4G3JFVPMA9ECwHSW+VxHDqNs0f4B0EuB6Z7isHtDwP8olbjdpSaJu/ycdjzp16RpdE+rrNJPCrhr
OdUH6GPktKSbG02X7tlsf7YM0wZZwatL4x0cZriS+Z8SKEjAMT4iW7L5Erq2c2LiJHp2orUMxsge
7exeeysS+nEWprMArdoFjMPLMjpeargPduRkHA1DjsCF8izz/mVKKscneuBdb1puCau9c5QqvxFF
Y9OnXR7KObkZLI51tZX9qWmy3thO6LnCKjgLqu25DxO0PnE07cQsJMt0XiFhUO50DUyua88/Zn0s
MNGOnqMT4YW8Zz/VqQebQt0pTYSGUUcIP9UPuRKbaCTU5wGWoudypXuWMuWMXxkXRlntwyj4TXzY
Oe9fE5GKwJ2y0O+IMcAvGvrI/cogNSih0a3wfoxIvdvG2Ds1lBs9DTp1PK9/O0b1BlPcmeU+owkF
uz8bJuLnBTuwwti+ZbO1un00DcauabofrvpnSjmYFiNUz352MwbpnFizWILt5WTd9NPvagChTCAF
nLOY5EsjduTJXukFa7c7aA0OkeiNTMK8YNu31Zq4iyUNONT8mKUWB4VlIAQxBQOO2vtF0bOvhKZp
NqSwWTv0wuwWLYFiYUEHEnrOmTLI2RUSm7KYok+wYrqv95LLeVgO0Mi9UIz33CnwukQNwMHSnruE
eqdUDrbWvujEAMKf4iYyFfMlnnFdF6n6WKbLz3hYiEUqSIpKO5ZqfYp8ILA0DIlRUgeFzx8mkoKv
wJtjJd7NCm0wQdXpqPan2YHprZ3m7IyEn5Asy84jbFTd9vQ80salDPkSQ215kyD605IunD5a6UJ8
1ZnZUYA/0N9hih1pB4Lkp6O0wWmEBhGZo90QLB5zQfIn6F4hd9XY8oqRngDTCcFwfhEwHy6U7xHI
NY35tFbdMMpeOI5wY4SjcSFW5b8IO5MlR7Ft2/7L62MGG9hA43UkocLlKrwuOpiHRwR1XfP1d4Dy
ZpyT1+ycjkySh2e6EGzWXmvOMYdjqpUu4ckEG0JeWIHyyVcj7XcyozZFhHtQkJ8ZTdj9DZyPaWO+
O+lEdDwwicLRL6VJa2yosOQJVdB7I7BcDMEjGgDQ5PZFT3tJ59D5klb7VFvlNXG8jeIxpIOvrK6N
HkL2QAkREDvidrn63Qpk9TRrC8w4HGXyIT4HxXLpBNAVnnKUbzMhCg/OplRI1cirbJVYgeJqXfdk
MdMDENvqm4RaGuWThHFSRzu7id57OaZsR8xxpqp+RXVbPRjtzqjIKCJIZI1dYe6aCIyxNjMBmaJP
SGDlqPx8LR26ZgpVYl8WF312Y9k0de/pv289u0K/NoNxldh5mPQJ41rvhSsnZh+PtjgA/zwM3Fp1
4JD0Vb47u+iwpeFlmlwFkhDaqAD9VRa+pGMRkENsrsqKosvMysz1nGHaWGsPwfm6knw70IieNY0g
ynBG+qjDA3N0Kgybqj7I2peu0BlU+H6PxtDElxHHRDfiBY8KWorwpTezPGni3umkYtqxD+7DrHkh
UHenFWV573fCogVJVMpQ/TCVsFgNgChXBEwVa4tbuGYFhptHyWdXK1/q4ECXJvdG9CWJ9mHhIYGq
sHt40c9RMcMj6ez7cob6x8kIGTH5wFS0MycZnH0iAjdacQ5xY6wI9kKr21W0ufq7Lm+TbR5F2VoX
7Fk75vRrjcp0ZWfRRpRNhiXTobbWjIfGSrhjmLjQ0z78TCrvo7QaKLlsHMJcuFb0OsZavwpjiqVx
CraF3fqXDj/+wBFRuHBdeirZ2qHaERhnSxXCKXLXtVqHL07FSW2b7CVToljWtFN2oWFsK78tN5qt
/Eqn9BoUvTiEOmufMOOD7WFcJzkm4LKvjW0x67eJ66LgyuUvzHLFvgp78g3Qsei+Omtqs30QsuaU
Vf07tS2MUvTVHXXTa41yF3ngT8YKgEjL9tOrLh4AwqMWE+zaK3ZMI2ynREmzRQWIB8W2RsJ9VrXp
JG4f41YaAmiM3kgtIeBBocwmHUpuGO6tCTgs9nqJ5rXyXTFKqoeWj9qofDDoz1Wiv9ZOdjBj+zU0
2cnUWpCurYwZf2wiJXK892zSP0oO1qpr7blP/RInWHBV/D1E4Wrmvmq0az8N52yQ3NA6U9sl5S81
DA9ZX+7NtlEePcJ+d5gi3Sn2aLdBgSCP09WTZrijCvjwx8FcY4VKXLshnaDiO8xwAK8KBUY6+vis
ll/8uUeZDzPPiIwnRzlym0DzMGI3LMJDI/zPZmrZfTn2b7WQ+wpNZ9aKn81g70XsA2nQ18Y49HcT
AkwJwWVjR0a0Fdp9AN6Rc02vOUhoKvrkuxIOJ3/LZVClrPNGMm6smHlVHEKCaERG4m/7q90UZtLt
Osv0dnauzQWTvM9Bk7V2/6Ui6do4Y3JsM+/DKzygwD0C9ikzroaGNDQw8mnlWYNb1AykaGz8CKQo
1igb2ekVxja2B7iscceKaGCnJGCcie7VazCFT4VPRCrQbQA5tK4DZB2T6p1M23/jdhwM5e8uS6xN
FtJCKLJpneRkRkd6TpfDmx7LmC5GW7dyO0iqdGGimZJOjGmde1lVdca1kt43vnsFSUhH+4SdrFYP
xaqWQUlsQmyhHmQ60utquTaomyg0g2+7T7uNH/kKq1yNTMsYv+KgaHYNH6svCFtGwGHFxQsdeUEP
bReqfbtD6Gmi9ERwPDDFXoVo1qjF78HOvVhdKtC+MDWrFFyIQjKJ7an8ei/bFscsoaPdIkoEdOw9
pwyjIJtzzrL33ZGMcmhrzuK29XL0qs0P1Sb5lRbRx2zgoNz090Ax/XVes1hOXny10Gvd01pgd9RR
fVuuLouKS87SXa/UcMqH2TaKWvaSE/ARPXhpJEUK0NodJ+18TTqOG4bdAzrUDvcJBmI5Ru8FlWWI
HuKu07TdlOcQ67P4GEfDcUQQo+6qnG253hqovvP4SUbbFFxWRbLKWuE2KCeCmgq/uZflYBymntwf
PPo72v00V4FLQEAot2SyvZqF/wJ0PsIBsTMiGG0pd7xi3HcN7DLZB0wAPIEuShMbA0maIURJSCbW
4wLhAcDKC6k1I7excF/QPSd5RxBaA5jCrLOEkwMGvWdKC4SqRltBL496KiIiaAgm1/h29IZ9R0cf
dqj7ek9gPEOVAZGj6LvyDg7KKhxZ1UVu7w27fB218VfxVgadt+/0iE1WLMBAlE6GVD3LTr5V3U2V
arnNXBKq2b1W08Gd/ARElkA0RbY6cKYSFSrb3mL03NYxUSUkQ7ttrDutGN5TuvAzDoCrz/62mrNZ
hQT62eWXMYhvZCHbHEfCaiiKHRRb6MoCnps9mK60UmKGfbkT0nvW6nHvNaqxxd8IJKc8QT5Kt6QK
Gyut8w6VKj4Vh62/bd+DKZ9oVIHyUUvzJU6rCWhW8z2g0CzCBK7A2DeH2kg3Ucyfzr6RI5OQ9hTI
3yJ0vqOWFc4QlPdxqpxJ89I3GeipsvHZVqA93oZFe5jaM0QtL0YarPrbmWTa+JeBUFooZoO9chrz
TfHH323J0IoAQzJ+ZXdvOJQzZtETpx4hwUyLl8rxiKou1c8yZ1CKHpomqRlPWCi+FFM8yTlmPVKb
gW8SWYtTP1VcSFQOgkpJT2Dytb9Me5tMdvCCN2Xd5LEPimF8M0pUlk3HGakPtCs0+p9dQN6OT/YU
yDPjJUaQElTinRnDV16VgOBCxUXoYJA9Oq2cERMaG5ZTlWQvskaX7fSGi4YaeWr4mWfh92yZoqRp
1shVJ8Qs9P+HIR83QkIewd0epA89Hnv6I3qw1Uh41/PJQIyHPgza5BHeDjuWiCFNZe+QtKdwytUd
FBDIJBVDc1pVzO5ZhgwGdg2E9zKj+eg4SexSbq7CgIvCgFpP3gsfz0kRpOvi2DU0j0XCYtwwtw5p
4dPYrIpZ4b9VlHC6OPq0YtMSHEOC1NJeTNswD37WTIlJXp2X+JCDPNFKnfn4roo4Rw+1AAaQevQF
kx1IwictKdp1SoxOk8+BZYzqlFh+pT2uJbpZUKE4nTSbkwblocXdnIInzja+EN/ARez5Vv2SzzMM
tHUwSQTBT2x3D9j5/B158gzuClr4vfNBuni2TaGoXm2SSzf5fM8BSQ+5RvkSVv5FWNHvzPjSY/qb
ogfNyObiiVzKjZLx5RVey1BcrY4Vg5xVw/hn18rqyXPU8lAqKkC2tNtX/rEtkviARog2p1KZdPDt
nF/zfs45Akpf+6dKPZMf1JK+aM3S2Y7vhwNhyrbejmnz3KgEAIVKy6XlgTaUXx5XpDvGxuMUFeWK
guZgC5Jhgtp+tqYfeWn/YFotgY99eY1BolTfPgLGSLcFqnwgAwzo01WpSohb3SXxAO2D1+b8XEWp
Ldgu6vmaDSb5prYYdwD7dpZQvbNd1NAVKQbjqYHya+Z3NJ4fSvJrUFSorxCnfhXzpLSM4bWzFQE2
g2EalxlcKEVR7iuU7tXYkL1Cm/oghupT6Hp3n1sGlOhzgBnkWFkwOkytlq5s6KuYjW9eI8PT1ypQ
vg/bCx8yRIe/8wiXeiDN8y2jomZBIvuxRUCU9j+s0t4YQa4dgkE/xLRWTz1ZtKeFOuDYXEx6GTEU
saSv0RTmDm8Tcr6JR/td+EOJ1pKd2sypbCOU2dUM28mreNhmJbgJxM7Jo1YDPpqBl8hGyeQd9dJN
LSU7z2Cstk7avSXN+rH10eM5CiXj7eUMOipSNNF9FresAIq6zwsPZk5BtuCfZ7aXfEi1RgtBPsRT
1k3+md7RWaWjPEtPUUz4TlYdtVqMpwTLLq75GcJogZ0GTOp2zXy5YLV9G4cMWzPZWLckFxtzujTt
EPnxbEUh0ntf4lihGhLipCgoGcMl/HUQ+t4YI/WUojpsiy44ZTZuQwZmBLnqWCUX02QsLzTFdPRF
FiOMuGmyXVn0xFQ4A/tOtJHwIbNtpxswYVjlNpZwBs54YlXYtxNobyAEW8Iulh8IifcvxjNwHdIR
HbxXPVuxOZ1jAuPY3Saqe/v/KFgaTmTsKm6vVfplnJD33sjrTN4EQC0U7pyyeMbC8LmcUUnzK9pc
fMD5NyMGNkpkh/vWw+no2UqyhVFRrH1nqi9J/fLX8Q2V7pA1GpdPHv5a2CGY2G6vFhH6okn3uuQ1
LCGKB0wCv7OIPIM6NT+LQHm9/Wd6Agm+Un1yhaZNP+AqgvjnFvXUIrXA7WLX90NbZ0eEhO5IFCvw
QFgaLUxwUVBqSRx2O72tT4lB3IGObiSeQ4djS8OTFvTWfSVS/YIqmj2vYntuGfkIszX/JzgI6yEb
jIgFnbjnvC3Gz/l94HbXmtQBjJoOaZvAf8yub7ZKmnkuU218/xU1cK/HH1mraRfFSOZbMJ58rtyI
+/w07s24i2fte3w/Fd3ANHl+nXoFO80F/t2Z3X1D2+7c1WN1tbwZguyEdxDtAze0i9y9EZyYQO1C
pX8oI5K4BvGpzubeyRi0tRf05rotI7KUBgwgvpOmbtFV0CpnqMtkqCn7VfFWyP6jXjj/6kAIVewE
E7kuyiylRQqqC/5LVm3cZaoW3SsdcvEsNhX3pvCvHGe6TlQSpIIyr9GZ6gndSl4qBLrIsUP1pEcp
NPGEMOrYszEW41hJ2cKAQ7RsDn25beyBPFPIuC5jVLlnrkiGVxTtgjR3a0IA6YpWOUNXRt+bSM5a
kYnSQslNLMWKrt/RPFXJmgsCdxoL89UW1FQpAY96aDgMpoPsSoB750VXEtFsG82VMvf6uRXi6h0P
kW9sFnwzzZqjqjrNUcS9s4uzfL6CB+Wak4kGuwX1J0M5fwM1kCq4yRh1q+q+GpGHDf5c6fg9nOQS
LRZFcOFGFh4KvbOyTe8MoNkyAtvNgMB2FC/1xiwne8XkBThhUfT7OA++FsafJeSwY8OBNmFOLzVx
zPdWkJ7xYP+V4JuO+i8YzOlqpN+0sUPSPNomfFWEjvMKL9NdUSVyqzlT95yrJJeZnmyfnYXL3PRB
tSvRFDLtEvobnq8AT7ZX7cL5JWr6aKUNVryL+2neqM9QZz26iFCNrpOdw4IrkdMFs0deG5NuSyaa
s76tcfrfr1HN8IlVtcWaELvL8qVJkR8kgCkGaVV5fzv0feUMR5EzbpslupFSsEthhH9q44Q7OWHm
9pKGHZMJs/f7+veyolgxImfL4SrDA00SA8Sj7S3N1UbYcmr6rr3r624bkAWAWrA19qYWccSntnn2
utcOZ8bldigIKPjNPJN5j89ajE2AZxGROZXtN/uGdeRC6G99KQw6RXqPZuf2HozLDX+ls8sHZh5p
7VQXNFu6a+UlffSBAqaBwfKN/mHNGj9+6uq7xY6/iUj2zc2GTDbj52IeksH03euifI2dMXN74DcM
mxjKLMJtfTA/RFh15+XyBtP0YQo4RY0j2Ukt+ZXSC6ODYrKOLFeoYmcPQ10kjylF9NUqcyjzr7Wv
a9cl0xs19gZponK4Lfp9H44P9NV7MKErAG65kPgXG1QGlZaexyCQa1qO6feY3MEmmEUkzXhYbE1N
Zsu7Qk5X1nL0f4FiK4dGsivEaTOB8LIQ78DEfOK82y+nmF1gA4TsadB35RRLVLRYt5gRxQZmmWjT
l14VT1Cv62f0DSY2UdN0l/fDc1QUzVeEMcFVEjEe8pFhDRyQ6mDOW3vH8Gd48FgzA9TUhD5RT7bC
mF0XWOLygCROrlod3lacaMDFDLQ2WgTzdl4L2d21j6r9oZu6+USwSXHo/DGhhH3OukH/sulIbLLG
G+5736YjTCG0X/yui5mpQrSL/m1YRYEWbCPQa58KIgkL6aJ7s1fYjaYjb4+qs0JnOTCgnvRJ903W
kHMox0LdIeiSD1lVzmQlM/mRBw6D8K596MNWX0VwHdcFd5H7xvPkK8a/VdS1w9vttmCG3Ma8JIro
tRT1rkoxWwyBSS5EnF1p32bXuuu+jUDiSFveGtlxoKhqxcVB6uLWBqjuDpu6ZmXm0xLX49U6+oEy
s+7qjtnzQL+fUMLmceEkt05038BMOy2vwJ1U9xG9oqx8ngztHipy+GME77duEXmf9aTTTq3X0cif
fxBP0a7QIemTK1YCbTTSfUiO3+v8m8s/WH4zc5CCBU2/6ochfOws5bQYT5XaUA9RyjBziWau0Ohs
OnwXCq67TcOeFq7tzJkULdLLMCS2iugB46yJEL0tNdt+CsSpnT1VOhhZardZ3zhW3Qm/u0lcuiNf
M5h4lZbc56wdj3guq8cime6XBdGqEutAxlm6sWkHwGvlbw8q5IPM0Lwz67vyBKFhbxbFyH4UgqJU
S2jggT6+OwqrmFlV/sk27FVfBtlz2TCfT9q0uq/0JntOxrp1M07cre6o6XPGETiGjAAiw/5cqJZ0
OM2ngny8fIqHh25+RdYjQhp6osbk1Cit2/x99E/qEEKCjuuYv7Uv3QAWx4emqh9ZmSQbQD39Wcmc
u8VZVBrei+gq9XVoTR1+cLv1TO8rKAvEf7PfsJ7XvBz0AMFu1RZlUXEx86TdiCwv3hzD+krp/v0u
wdGZ3W9Tz54Fs+63lH39RtWd/kQ6qjyaaqq7GkLiv5j8t+JtDOTVV9TwXNErneXo07MX2eOqtbzu
R2pWu6kO8JyNCQAfEVTfli22xGowZ4+NN6xuxnZqiomUMpaRbpAEYElFPTFjyZnvQz7QBZHHOiKB
7eIZNueXpVIq9LfpfaF08O8cOhj4RID2OUY8vaeJKdaxYTJAdyLL2MtC+ysfnKZ3HVe3F8uNBSyx
trp9DmGxOVhiBwy/i1wfgOPmTxSBakJZ7hytJxXOH454ZRO8d/e531Pi2dGIDrB1wu0t2ENXeyrS
iPsWs853MYI+m4IiOVVFkdzT+PvwIvk5/G37tuCN7/UsUNEBsOn88wNciXHNnLtoh+8SIzGqkXl1
7gcD3FjjB+5Qg2Hx5hwsPSlRmudTdPZraWwk26q3sgne4jm7s8I7ZQ5o7qEhmPSWS6jkXu4cjCpN
XltH2y0QpuV9aEiHhMARlymP+US2IVM9n/bbH2CgNODMM9OdwvxrZLVcG8ILr3GGcVIjyGOXe4kN
U3NW4E1m6+/0AqAUO8pnx2KS3au5enASo3twGvm71SVVvMRWgIIp648LRrDqFPPOnjxmd+WAcaYw
8CqMS/AIPS06h92c4LKEGDlgojb/GcPi/J+sB8MydalaUtWximMD/3fyU6UVudIWZXq4xfT0plHT
Hg/Di49bf5v9/cym9Xp7r+FCAlNdvQRUBI4feS9qEGQXBjhoGQMzfRj9VNbbPEWX1dvecWIn5RrT
AG1RxlZ1exO1pEbMr0/L2x6uSldeVaaSx5vPsUWM66ok5G3oP7UrtfCz6VXrr8OMB+qWhySeKHjR
a80AoeX9eBz1kwycT5v/85OVa/HW6FQc2HCIj5XU7W2kZekjJu/HPA5fDdPxXuzRSuHN8owpRLbu
QfCfGiSXEHX2fqmnz8tDWKPS9CsLku/8nvBUuTGN1AWZ32Ak0X1SOnlYnolAey2xfZ46tX2L1d48
d0YnXhgqvfUostEtA9ZIgQsV2mTVa1vFQmmYzUPVO+lz0zMEk/Vbjqlkq2k1JuH5wUtC4yxtlU9s
xc9tK96zvAbBZ+FJRquCAztUY0ZH1ZR4+/98etjyH3QpxzB03TYQxOiGJmw5U6T/BQyWpFVDG8Bz
mBMltlsgC7KiIf9VmVTkpVejxk4qyHWGEh8BK8pTrmoagAN7eEc9dnbmfyub+pQO7FUDJhKbMMyC
s2XhivNBGt3pOmO8uZ+hszu7RgwgFm6GJA15NfoVJJD50Pqxme7+snuGXY6bq+/EITIjditxwo9x
zOZ2qV19ZMZdMfsqqvIgWgvzuvK/CbHLM02rDOyR9rA2AD5ectIA8UMg0+iIY7v4NXBYvmo/OJIO
fr+8x/YkPdg62ZiVNVYXJA2/6HqzzdBwQU5aK1yNC/zNKVFI5xFq/bFInBXNNf3Nnn1kqq2//Ptv
ZmVq7DwYA+7EnXxH4zimz6bPwYeEgjrk5JLGx/CUIM/VYrUXZT8cUg2GsZyS+HF5L+gJ08lMurum
7I3/8rVr9j8C1y2SsU0Yv7rKCWBxj/rH917jTArLVhF07rsUqadK1qts2eiuoFc2ZwN2VkbDJHdT
ML8bo6el2YRDetUzsvHilEiyzs9Q1LYhcYClA56qKeN7C7kL08cVyycIynZoxzM1dX+Q9qjshFXn
Dw2S8Zn1qKL7Hlqqbb++NMyFLw37YvQOBaDLUeDLpW5dILVYswn/mVwzsfxTlrfXBVBXedje7bSv
jyYKAndsBYHIXQJzGfDJwao0qLXhnNBppmCvgvyBbAnxnfvxnyd5jSmszolcCSInuoPkQiXYaeZr
VDTD1kKZhnUuN19lGltr38dSO4pQvpbYO1fKyCgIFSEgkUYz72gXNFtw2unL6Nk/Ma+aK1A12EmQ
O+MVtjoKDiwdxgyBpshz7ZllcCO2zsiDZiYdiHkbW+r6F7DdfN+k5S9tiIxtlzqEqASWgiuk5xoU
lbz/8wArImQP1Cj4Nv7tB402XuqYqYQuLKIabdoeFBD9SSiOt+tHSufMRvMiJ7V5K3X7dbmvesG4
1kN6IKRuwJYy+pUuSOaJUN7MY1D1KUnrj0KxSLphePKODWNTzUiBNmOa0NcYLXLWZvLiOnn0+7Qn
RRaLInlxVMtTjTOB4dc0f0z07BBR5pe3zXttiE2aTfJSe+2vhbCexC+a2TU/24ChUtk0H+Qggdmf
N8/Lgzc/ywzELNaoKVugCyAFxyE+aKodPeZVHj8Sboezuoquy1utSUxBadaQx7xC+0oYgL12sv0t
Ey35ncg1oUHG774NPyfqpn0VELK6+HgXRy85Hyvci+OBLdI+I8EXEhV3cIYxNvOooDiYfh24FXj7
zfKBMB1pOwEjdrN8XPQ85X+hq2mG/e8LNxewTodUlSafzTJM/R/39XIwm4a4Y+vYpgSg56TOYE9A
8L0xuZFAAo/2mWzDgEB3bHDXwLQYXM0i7IwNMj4pfCYPjj78ipjY74WvgdiVmAfCUn8G2g+zlijN
eqjXHTjf7R+WQ1hqZJ/E4SehHEQ5zC2r5YcWdsbz/EvBrEWoywBJEuqf4kAyRPpc5oh8JLa2Y6O3
6XPUA4QYg3pyq1T9zjvfOvikcm1iNCWunVlY9WWCv0cfHCQHxBPNs3nripS0oMF8Xd6R1H9XbSzf
BCiouz9vRaH6NqIeW/sZntA0GmVxvl0bUPP1AgYqWPrMifPNHxbx8gwnwdZQrDx2oxHgDfariz8k
+aU6+mh/Ub9Z4sctlrk0g4+0AKQTUCTdHlCa5dtpIGKhhQ+LkIYTf4nrZlfDp6GAfqIfSKSM2kCW
rQskghV7kcYMWkQx8kGEbfweJN6vsaqUr3EIV71Btysbpt9kOOz8+cnIO5jjm3M6WiMTREHXjc13
WiMuSmYfe5wn5UY0E9BnVbaXPwV9gquUnigJJH/X+JAfH0Jd6g9dDuco9az2XAktOGe4ONbLRtQ7
G1P5mGkOHtwZDVMaIcU5RrobDYahu7e3LXjTQvu6Jae1E+N0marO7CGqHiyn5A67ALd9TYAyi6gg
WF6HqevPxLEwZJ73SLKh5v7PRY31j2tDmtKcC17VlAjxha3PSM1/KWqaqqp1RVXz3UCAy74o8+aR
RjsdJDWwGITxsk6EuZeWAhK2FC2IYTo/CFzaS5XnyR0lmLMlh+inXpWBu+AMwiJHuKvtU0fN77I6
ZhyrDPVDPTLmckaKJW7c2Ukqs/istWA6Op1b1kn5bk3SZzQYnAJbN/EbYMsPvFo8+IPlbKL5WR7W
D7LK8X6oav0VDb9wQMnPGxtbTJl8tsZ0tTQoW6PCMto2936S9s/aYNSbQad0wM9nvAXJcFYlXUQl
p+mqj96XmFN0es6kbURXcxfkIbG8WpDd+oYMQjGRZ+quUOs1ump5GwYoijpsl5fEDZTHEeP4prfE
JVQd+6Fu0odw1Kv75cFulRavOdLs5WUbqsp/WebseRXLk9HPs8PP////7PmbFEJYQrMooyhY/rHK
VQzyVA+T+e4Gpc5tf1otnIFYnZS7nC4Frg+7PvnF0O0oE5tTbof/+yzv2b69/Pn5n2fLv/QH81G3
E/HaDcxYFLqXWovnvWgT7wS5uEPQRLpCPZP1Ek9717AybBAKVve1Hx61OdKrMGh7K143nLWoU055
TsywwDOBD0d9JHfM3+rCD+61Isrvh6i1OZUUeuipnm7+JO9ovm3vQPErzQEUwQi/3ULSkUQodGEs
NF0LyKbRvoaMNn1GN/6UcLM4qAjX93bmVVcWMw+PNpAUGuPv4QxniOOoW7dTmexx0QA1XWY0wQSW
fvlxnqaHRAj/okQakAqRy71SMPWfzEJ7YLKYHXtiE9x67kcZ9MIqu18pRja+QE49ZDkThf98vZr/
B3FrGci9BbtTFTQRxsF/v17TNPGkgiFjh9cM0XCVch+ZG7t+2D7W5KveZZ1BkToN1qlRGzxQTUTs
HmG7j9JhlZdQqJ0sUg6EutBpQ7FAgFzvQ28KG/Q/PoJD/JOPeITFU67s+xkgO84P1ZC8WEUenZdX
qX8XdR3TqUq1LoFOeFdQWY/ZKJ8zWZt3md/BVplVQ1AM7zIbCsk/njGfVA9ZOvOq7Qp/5QzWmEEB
K01mOk6B9Ly0HczIC7lsstJdWroSp9YeixEjeSh2Mrt4Zlff/ecjrBv/DP8CbuY4jrBVXUoVFt8/
DnFbVnoKOEi/U3LNcPs+y4Dnv1h1EW1vKD5N/k7MaNws6CwDKg8tw4SIVj37HDVc6GEwbs0ZF1RM
dfSQU1gY46NpPVpaAGGhaZX9VI+a22WE9WixdiIy9LdVl8QtYP1H8CEhE5u6U7tAPLx3xyCUR9sn
WZATb9MCE82z8i6u4tesZtOxtMZsPcaQXjLaphWKww5L3bEjZ22JGSABoaTylc1pKtOrH7fe98CT
iACf5Ykf71okCXhrAOyEJnc1lF+I2ZfBWtxDznJiJBZ0MY312LOPiBAbbMaIqRY89MoNmN2Cbaxz
TL21dmznHaFCPCqSDfuZg0kukErWfRk65srX2u65C8pzo8p6NUpbudR2Uu4IBb8s/JTYENtUydVL
4yOoY45mr0U0ZZcaddmCch50ItVIccKDiUzzReDqXPXd1B7JbybxxwNqq+gtjILWYZnIRZC6kZ0i
VWyE9ZQblbL27yqNAmHQOpYQO80ntLtG8TF5lrr3Y6fZ5ioowuWZHyfOJseMsUp1Bxs/Y6qDVGL7
2pT2WZopNAHTug8HhtuMVlf5qL3kcR5/DgzZ2NcUNNpMNI704ZetmG7590QBgv0ioJjUYUW9i/0W
jHk8VVcvLPE/KHX9JvT6ZzOBd/S1vN73PrttiVGfJ9A1iqdeGM6aF3ZRWvA4cL3+6z9JgEzPfcMA
3es8GV2QW/1UQBSv+Wpv0DRWqWae0ZUD2RxMvJ6twHwrUDk+YQmGVxKO6rnHCXWF6o1+eTQy184d
fTvvIPdDwnW6bDjTkA2AhdEdBRgZX5UXqwQ49pLE8bBepwYS0miuDkWNrZI4EcZ3NptdTAWdm9je
eYlc0SrQODbQRW2eIi/cwznmc/LBa9ee/2sMq2tldfqb6LzioIUQAWTF8CFVVNBFc2xHqUbbhbS/
PHShQttOAdZXzmi7PCSvJmwyCvWiCp46WCJr3AV0HeaXaW6kF4K194uQBOmFW0donZZya0rGO0dT
zEdTTfxHRa3OrYYSF7TWnL2GGMJihLBmmANaylKOOKoVVPI2hJcM2Vp36LKofVzWgawLiCivJrmi
V/ZTi7hDb7TSIvBtud2w0CMqAJe+NR3ChJf+qyf69BIlrHNkPW1HGhO3nHDHy9t9pM/6yzwgRM4b
yz3HvrzHKRG4VmhuiVrQz77E8mCVsto2DAmRkTotfktSQQAjIJVuK4wLaKZTJcUsOOGgDMj0LMWc
vYfn5t4ZbeRvqq90jwihtP3QEmzJFf9zad13gcAY3XbjaTlOwS9Pl9o+YlzF0aCc7ekPAOQiM8Oh
DQ5SYPhMGI7fBSWgLonijChW+TsUlnmoa9b2aBj9TTmCk0+Bsx2hPTGH9B0dsZwUO2Jz+Nq0ieAA
p8Y1k+W/FimGIkN5ml8VwudONXY6vAdaKjOTL2jjZ9wuyis106XHFojkUBO3r1UjxGgVAYc8qXnh
P9ecD6T40qjQUkEvA4Cu8/dDMgxvGKOM+5gwHoJoo+ykdgW7Wd+wiITgDJ06xb/NRbux/lHWwrig
1/6ZDnZzUOcTuqAls8KZiabTtL9tqMB7Cqb4v/SuIdn8o/zD20Db2rRU1TLBERhzc/tfC3m9LGqY
I9OdH2K0aIP+SN7GtF5GV3oVqCTM6e9kJniu1knxkuvAsqGykZqhRMo98lZWS0FD8m5Jlx7yqTh2
CU5FR4u/qjTHnjCm35oeEKtlXG73QUOW00bWUQD+x/BPfx6aNnvVNWUfaBaxHEglKZPnhOylcw9a
KXelPqYulgmPnn7UnvIwDJ6xRRy70So+xqrlm9BIgGBsu0WQOyNsg/poR535OmewLuMxr9JyRjJE
e7MsdzCN2mkna0g5KxptGpm0TF9zhobCFOU6bYe/EvS6FC24jyHsQI5neyHH4y7XcOGrqK0f/zzz
E4dIJRxaZuF4x/8h7LyW40aWLfpFiIBH4bW9p6ckviBk4YGCN19/F6rnHs3RRMx5mA50kyOSbaoq
M/deGwZLcGY26dKyX+4XLp+35W+DkzQuQX5qNl0RlEQQgt2t1F01ue7YfB6n2HyWTLhPc2L6W50q
eU9tjZVkAMyExASThrwlM+8uNSEMRdwyZ47CHRDn/IXumPr3UmF/pRXlH9VPDEo7OfXCflfD63AI
Tz1olZPrZ/HGFUtiSTD5EKADKK++7lzUHgcHZ97PYYFNsqvFOWDtvqkvpEhJC2T3uXEpTSgo6sHS
n7DqkL77FuNs24daY2CvdIIb0TeQ5xYcN/MU8A8GpG2o9ptkSOhdLpBSnB2Euyx3yYK6kWaIMr8x
6f7ivVnbeuEcq7mST2WTkoFIRh10J31jeddREoqpTi39cjVWZkL2pWZvc8w29y8sc/Mg8Xaq2nA1
SGNFSjpHBHzQktlexSjx8DyRSN/0AB16L3UPthyKpyyfeK/WWv/dz1Y9xlsXePBDFSwkd4gIDC6T
Zwv/6VFN//JQq5lKdBqOGCbQgTN9cge9IKeN8bS6aRzsJfOSkxTSij+qHaXyYKq0psE7KnnWCw0Q
yyJ0hPjZnEvP/Q5Mpnm26tQEmDY56ywZ/W3WV8HeViVo2l9iitFVYcD7CGxfntoFBu1hYllZuTbs
u0gfH6dlWkid3cDX2Sr1GuiI8aT7zripU3eVjL37g5A/GB6Wa7/otFo43IPUJuKm3oOf1NZ6O7d7
8j/SGzLd5TTe2kO517oqWsAW1sWRpv1OkAOKruGbLIL0auOlON13cMvGpkYBkK8kdJej2nfpCnXH
+/EiGn6qM1FsW9Djp+zD8aMnsBNIZ0fpPJVmbNEXtd69Fq+8IEbv1QEarl7QaoD8xnwNE/yULd10
wXRHsjTfQ13VIU8d/GoTzHxvmgUKTXCYSR6cW2h4A7zzvjnef03DLAeOj8t22+CVx42a08detrqx
752NZWNgA7/PUKX32HsZ5islayUhXvtOTTbdIo2ck9zdectdFuADXXj/imAnOgegBzZKn1mY0U1D
9LQtST9cc8KWHLaE/FJONPPCNPhZduO0nLx53ERvjXelOs2d7W61YLIw0mX0GTAwy6qdtuoENDV1
uzVbERzjk2JJBjgJNmxd0ZppYbXJmLv/mNvU3PeK/NnHEXvcOJ/Vk0j2x1vc0JtDy9hi1JDNk6Ks
m0CA12ndziv05h/qB6lsP9AJO1hb8imvAEPNXvmgWuxFGr9qFWiyUW926rvVEa3AJ3tv/1GOEz7I
wq5iC43oAcmJeYmxyN8D1Ti2Fs8dxDPR6Nj80NcnhfR3XiYg2DgaRQReA+a/VvegDppJEi8xTrzo
OBlZdqYqYVgQI4DLMnyEhjOAnHINFt2Y2ExII6RO3n8T13Zovo1Bs2cskp9EP5W3zgFO4dZIVwyJ
+rrxuqcgquKLerdOreFfB0hAg568dn4B7W05D5pANvc5yCi14qlfwiusBEmzf6h0P8FYSTNbzKG+
S9HHnTOPEY7ddvquryUyGHq7OLpRF5v1gIqh8YdLY3b2pWCX3crRwNKJnJ8b87UEHP6tpGQuU2Jn
MO+EpzkMg2Mp9FPoLqRaC380NQSieKOPLlkyx+tsES0b4zxux4E1ozHGr/cBaJ3xxvn/btO9xxQk
3SGvqhsOe3kspuQNKn//bQyZoC+zCi/xsGxpzBPgIIeYNNk0hdo/e4q8LYAYjuqhnyH10cGVjBPV
knQJOR51UW3KXNfP4Nh+qTaJG9dUc1JMj+nw07el9s2MBItnjQC5bUl/8wgCqcPl08N8oJD1+d58
LSjSVsJyL2qDu3fmeb1ZdNRUV3g6jb+aTKIE/3ZgxRlTmc/qgKLCd0sEqWeCfLYiTuvXSsCI8Rw+
512AX9EWv2DQ5g8SNVBqeOZC3Qiv3mXwe3HhTDGe/EE/TZRBK1/gLs0c44qoykUSoZXrCDKN1GFz
oCqxoHSvC2P4pFFO7oU7EkYDngLml3MYfLzqtd16mwoolpqGulFZns16kdxUpbtOndJcdzH+uCmo
+C34VK3pP6COIUduYy8fTn1GYD9HTXFq4dbiFzeT/9EdNJw/G72+QZCb47qebTioM/0lgeZv58Mo
M0p2XFuc+gbtvoAhhL8yyb/nbv/CrgycoIB0WUtriZj1abPYZf+CY2UXhfrxoOSWQg7O2Y9pS48t
86fkxaa14eT6M2Mi8zULRuQ9+DNOph0lDxJ2SiDK4SsJcQVmhx/kJsPxmSvr0HWWQqC/ZmBu7gEu
kH71VRp338gbDS96Mbe73gbLds+TJLlx6/kEPCKWVN2uKmW47foNg35SGskCJHSgLqdmGxRmuFN3
ncoo1jXQGvXWuh/Sam1TujDPKzUCcqjfdvDcJ9gNHNK8DiWWK0fYqYJZP2LdFFNkk/mvoTSBKdq2
uF9Fy2OzNU6MOpntjiEZJaMX7lQ3svGnXzHBInCTl2Exp9IW4zHEnRTE5jWMdPoCne/uQseo6DFA
fZ+Bd9x/okkCotKkksRUIVCLyE3sBWrYOvlq6+R8Jg1EzOVqiCv3S4c57jCDo7tMjObuNxYJoIxr
OKWIzB727eR499rcSl+0Hln73jatc5HmTFa7on2yGTJvs6BpaZp4PZZ0wac8Iip0zzZHRvh/NMBO
BcajQb1534dFCBsgSt8src3fiPiCtta5gssBJ0jkg8CNbn0JbXEMgCN4GRDGYmkvkE3/hg1sBhpM
o1yG8kYuqfhCqO2wLhwPipwx15TmgXHCeHFFKbM12h6axExv/qJuIB7ruGnND/XeqKe4u04wPsNa
uOTEecEDFA7wJMtp4987g84/G4OoAGDZ+ILigyHhIhD520eI0Q8JxmOunXwR4bZAwtcwFPi+XFiB
eb9wkjr/ZHfyq7DRAkZGf6N9PB/xCdlr24iyi1PQgl58MRXL4DGJ2nFtOfpF2CYZu0vTcJKyO2As
/nk/AbFmbx29r5/qEPXHtNBd8BivHaerX8ylktPkAvWL65fa41SxRFkh2J3eBzMZv9X/fwFK+R18
DRQCLGcr9cyFS2emSedd5g3NRT2kbtRiXfG4LYvmIvwk/B9rEVPUf9SqqGc88GOWR736DyUNMDiU
rqmXnZN6/CssPmyMS53oKxXacRdEh0DAVn7nyJIj+hzvRkzfF7vyTcLC31SNN0WAZGoc6RirC+0p
8hpxrWM00QTwPFnzEDwVc2ccUBlANF4eUzehXccryPWnmqSc62y41pn5tbOtGKezttXE7I6861r5
oHqr3pS8zss9xvkoN23PpzpaZH+OSSZ2YObA0pECitaKL8laV+R8VegGufxyrxJT6ehP+aRjQyk8
5wkxYXfAe13tCXkGTjkl5zzMq9uM7xRLhJ9+EBvE12D9muZ0Uth6deNGeDyTOLGB4KAdTUNC35gx
/qUkDf1k4xHsZBRHxTofZ7llwJa+zcI/VS1MpWyudKiw5gSpRX5F4FM8ty3OhVJr35RYtGjTFNo3
unRXA9vC4GRVc9VaCVepGW5qdbV81cq9b6KM6s/Lw/dvWL7VJj1hkyRWBffeRLiVd19rj6ibIivK
J9r52t5rhyMTku6x6uu1eob7IMfPR439GFX5Lenz7sdyMUdkg2o6Rqy5L3mde4gtSpirdeWDQFcb
BLG4elbp4fSeuq1b/DJPWs2zA8i4X8d2f03ihtOA7NsDMU1HBH3dOhAME8fUOjszQChs2jXgYVqS
mMODbmMk1hnC6M85cJpNXqa/gGAfvUH7XpiMPbMQDLTjfcwdEA6r6MTKNXwIjNY2k/nXOU4TPqob
zZQcYGrz3WzcY1IZFh5RzNnhBVLA9xAt264YyFXN3WhJZ8avnAYro5/8Ex9djQ0NmZAV75AX7O1m
5F+UPqcUM97XJJ4iObNBbdcL4kcPt33Q7T2bvG3YZx08b/J5iCZkT8rTjQeEsd1JvDW85Nnb0Pov
MYODQwrnMO5JBWsSaGjkcdLop70LtIQcAcuo9i1UdRkiO8jhBWkzPy8dcJCnOqqDurh0oOY2NSfv
BDbKvspA47ACwVWeLpkf0uxvmvCZ2jrwANThsJ1OUy6fgyIPd3hQLg1ZoKsxLM2j4xwNUfsXr7Zg
1S5uRSAep0j046lLi/GE6+rVdU1jhemxpxKE4QulPQo7YCxJMQINBlqes0nDAD7KpvlccfZjbZ0v
kmximdKSrOwfs01Td9Y/bOMRTx9UjnhFgVhccq9ZJdA19lPr/SDKknd60rUHEfhrLIp4c735JfMT
GBCLkKU37GMZTiYQBBybUKe717l0TlNRcTKBtmcU2o/aMB5hsa9Az4kHPeiueFDPXgJajnz0S4Xk
itMGmDCirXj+wmkZT599LYaPWCdUTFa3R4wFjbQWB/ZdjJojmFcxopTR+NyKqrkyMHlxBsRyfv7U
FL90JLQBOX9xb36Zp9QlMwNHJMJ0n4TidcdZ7sAcMX+12qUf1EUXodefhiVaICsshqDL1SLAsmrt
YMjO26kZb5NON/pj32PE9I+pQM4uxawj/dX7l6QYTkNMX8Tq0nZLWmV5oyuX4DTnyOj1La5Cv32K
glI+tUP77hcDgosxPP1WkMykSJ4bss5SPZO3aFnjB7GAgjeaVua3os+LTTvne76yYsdlav+RW2AE
M4BbVLQeWT9GswkyPmetve6JVQl4yUaerhxhfQKnb/lv6l8oYVcReHUCY55Lz7/BjV3ju0g6vDt4
/HOiwgrWCkHyUvwhEf0bFmnh7aXx5D6SP20LKl1Cefugu4dGHEIUcz1AxlzfjeOxx6adhZ/nDtcv
clf/BUpDFn8eOoFXnYoQfJHpXwGviLTZEifZQXgy4xP5lnl9MjBjEyC8NnQNFeM7+VIoIfRPVR19
K1h4HkT6LMp0Oneoxdbo+weO5dqzL4rwHHR08gL9MRFOiEvTzc5GIXZeZ10swGujqDdzOZKuOnKe
Guz8Z4iYa+MHdvRgzB01zIc1tNUj7FrsSUdoYgNU7p45bVSg0rDT/lMdtusZxMNzHwTrSOTOPjT9
/pT2X4QDi6QTwSvBtPmWbg+yT30dNmVFeFP/1uMfvmYdENtKeGc+ffoxjvRqXy/DjWku2SR0gihA
ZB4C00nOnQETYWYZmWSTHUdXO7dFBQwVfrSoyCsOo7q8upP9AD8qeKoKiOTp93LvT1q19Rnye/bU
krydjKuMicyuyx6HqT4S6GAfMyv/mvqf2gD/rLDb72S7QvJZUpZVPwe8xL4V7MMEMSNj81EKNvIA
yxjSUTUi7kqjix54n1WbiX4qrg8Ba8RihHpynb44zKnP8c0u7W0ymMVzXkqMJ3Oj01I0fKShIUni
lp2uS2ewbhAqmAaXnnWzyOXaNTZ5R+ox9dWw08oN8z7iZwYreSVc9qL5HIx8tyB2Q5XgRNBy2G5i
e4X6ZfjU6MDpvcrYqzj7+/8KMbk7GEYFDjR02BlKiecLko/f+CgfFtKvEtfZEqcw08zgYOPSdKX0
EKDinTJ1He+p4+pXWYL0UdO1ttGmnZ8LHPVYaje8ZGhZFwXqhE92Tb0177DCNw8aIX2HIAAQXAwB
4nx3DPG0ZBCdxvgAi6+9quec4SFl4HK3TAFlA3sBUINa92oPMjjXJXwzEyP5vZfx78d2w/hTM4FQ
iNRY9H++KxyLdut/n9tNTsGuzrvs3OINvWsVhWhd+IT9sC5DLzrf53Dq7I5W+9Cw3L/Xrf5F0oPk
uQO1NkwacX8kvWE17l96vX0pZk87OI5bsYEWmBxV8xGcyhencTZd0hfvozSu93LVKn8Y0bM6vODl
YS7W1OXZH3X/XBk4KuIcVmygTcEL7JR0L6VJk7/x6Wak3YnpGDUZEZfTIbS113bkQ4Qa4msE2AUd
yiRerUSfd55GBldOggTrkogwmtGxUvUEb+UJYIv/fZjdeGlOzS+jjkEaUe/8MuQby6mqT5q3zHRz
L71GHWrtuTxGVeXdsrhvHieT1LdFY5JVCSz1XvD89MVTOno6A+HOhU3FYXQILHGzZtIXxr1X2Thq
woSgJwZfaPKKvRn61VW11eus+qoNAKzUzFiyq+x8L5gZwETV2sWgdu3CFq9sL5qnoIJ8OcUUwoUh
om9dfZVEWviZzkEKpg0w+Q+m5tGlXwp4QF7pg9e9eaPV3O5tUSsL22va1MXDCJoxazPnRTCAfM6d
/qhcnVPVQP7JR/s5y8rt3Yr3728/U/9H58XyUJQgSbAREFvC/SOVujYHi1M4Fa2UMoFwOJ3VEdyI
JRGMUuony+28R1a4VyT7iB8kEKslmLW2jIJAgcXeYGWZd+1lsxmW08roIk9KijR7LTlbIH0EvqYP
j+oqZV67njmNrQ38huRAZebGrGGCBRHuZE5S/hUFI4d5vWhevAm3kkjZihpUr8auYzNYkeLoX1Jr
2ul6Uh2YMoHW7meyNufSGjbTPH8KzHbh11hLv8X0YlqyKxpw3c1pC/s2MUy9X0EOQBRZQx0K+scW
vt9k2/qztYyHlnstTeFn1Wde7tm2sxeJsycJ3TqrulZvsUUB7Fsz0D6Lkl7Z74Y1MNpVPs/eLdXw
uyZaZ17ukwIBw2Cv5q6TM3zWCHk6EPFxH3HVZLOMKOBBDphvPE02bZv0YKI2udS2/KF+sd4eeM9y
D4UngBTVWycgM9oTKCP2Pn3iY4ix5tHreyZ/ES5ShqAdZHWTHojuJAf1r6i7KSogWvfx/F5W1bQb
jJycG685D2KkF6jX5iRXUcrhm6iRMj80unFTb2NGO+2ugUYIn4939WyZYnfvDzkta4VldogUUsyz
vGuNdzbtnZpBOIBC69lxzvfRx5jAuKkwmX7KwoLAJT36Bj+YGfo8ZLeE4uIwoGjbzdYgHsc8Web5
SDFhFH5umglLjp17a0r/XnuZfVSqXWvAEUYppLJvq9Z4gdoidoGLo9aXeOa1ZEQahzHhMfRJonRZ
DYhdZVLrHVt2sJ8JUfeSY+sHjmoLttkgH3nbfzaI3z0FQ3j3f2GbbG6Ybt+L3P6cCUT8ZR3DVAsK
cXDQ+W2LoQ+Pyh5dzsUO8tUqylvrUSnJ21zf2JRHz3cYRWYg6F8yLCzaKchVhwsR9wvKrp8+ZOl/
nhx/ep71dLiA2LLXiq+g010m+Np97IyvE9OFh7jJqwNp59VKX+7Sslji2DuctHZhdFu8q3cDnW7q
PySm6f8x1f+HppMGCd0Tci4t4bOEGH9oOnUaFJWl9d4JNBWf3pRWYRu67UZ1SZICbw7ClptVT+Gl
jZnxqYUljcK3OA7yF04eFJ3/eRzdyhsZ0fFRAsAC/u7ZYK6LRRvS5yflGGbAMR7snBFt0GQvtky/
Nlyse9Bou3tzPmUgduFDTfinDzo6m/NnSGlMxacp+UJ23kJCD6pXa2wxpnOvMdO/Hs88CS2aw+yq
jQt0pAb1eOvAyV/uFr6W781gvMW9bz1qxWQ9VmUF9jICuKoeS5cvVBolgwEpReot0oEeI+JK6j1k
sgDe05QCAAkThrPQDBE38mmwsKZC6ESYmdXeN7DsV5v+7w9hjH9czN18f8TgwrOQVk4i1jZDx59a
hG150ey2Pmgh7dt/3x7QWP/ZDHMcBwSQwwpnMpHyl6//ratY1W3UMvCsyOs1RnCpQ3vWcsPMz/oA
5sijJHzyg5ho0bJGRZGs284taI4axpsbdNuh/i6sqv216BWAHG/uzjBgQI9t2LjPgyEodxapFy+T
iuQdL9iwSBEt++lNnFT/BbfiOwxBgsWZk9DKMAEUomq9UKNGhC/5zU3vSnif28asy6dYdwn9vfeS
1XS2hLB/VIN7GyMpIQqEUpB+RtlBOKSLf+8TgkhoQYn7xWxKjgNt8m6FNaRikXoPLWkobplSGEWD
/dw0BNTIxDhMQgcBvfRDq3I3Rhi5MxssgKeZ1SEjlWzLrt6f43YWV5nGw6Zv8O1ImzLOJKXkbI7j
tFGzUEMLromL1+a+hsYEeSrZmVcN9SEsh29wGMqbt9yoxzPygO9LKF1kNRxOjRi+zzI8CoIiPdwN
WxYWRoq4NtwwPOQUUjZbryEWE4f+r2hXBFKc1chV6eT4DD41NhojyGruBY9Vv8WgrT+qq2S5IpDl
M9z56JjozfG3V8T3HNSloDuZSxB+OMTGdsS7F21t0/ll18DW8wFGobboNvw2mzswo0ayvZsvZmlM
dx8zU8Bm78eps45DIPfzEjYGZBNydOrYL1gztd04BSQ/LAckohmcbWfFCCdKN4L9zZBIunAWfUSW
UuuC9ggTET3BEgw5GHpx0LQA/3qUwk0GUCPXYgjKZy/kBdGSaLxUFr/npLu048xgBy2BoRO4u1WW
RR/AqjCQqeNikv/yUK/u70PgulgCXHvD3Q0jQ30vlxARRfcaExt0uZcagXTJ8HFDJICcGl3QIfQ0
qhjYROlHLkGmWXvyzP7w+wWOQ6fe1gEBBtkiklPq51HTK17dBRfMQ4ZLn95figP1ry0i53VV+SST
1VW8J8eigYEVEB08TCTK5OZfVw3RnpR2YLGWTr1kdHQcYeVxLPKQw8noQcOvfFQFT++SOoqX+0sw
lZch8rrHekCFRWDx5/vzoO6O0bAnweyotvbYIQfFAVlyxpUiX6p+ePX6+iVklHuItKmJyLfUv/RM
xw8Ezm8zS4QvCC3lc519KgLxog7vvcSTbIINemmaddUYAYHFQfPY64O/mmOUqnd3I1XID6NkfVSW
Lmpe7eJASCp+qOBKm8zCbSsqwlgqjw+MEfMrRum7GM13+n67VPPat+4l4+16HUNXLKQONEPLXSfv
P4tsGG/CQxrEYFc/yjAp2QlYoBZGQb3cqAohKSNz71dLB0wppn3HpWQcjGariDEp5e4uTpqzp/xP
AQjbsSqw1blGfFEOFHWDTPyYd7DuOSwaD/w56S6rk2DjzLl16Xw72biUqGoBJKOtO90PkAEmcAxs
5DWpKSIaZhfBLZbCqjSfHAT90Pnq6uDxdt8lmANRhcn2osfeAtlytOdhCeYgQrV+1ZIYEN7QDDth
QlhsIetsIteCOr6sv/1yt60cgzkaHnItRd2UZ1t0jvbZn5xoF9SDga1p2cgmGW8io54uSnTkSOcW
aQ2TApO0OnROqb7OrSbfZV03E/VhUmdF8biJqyi6UHabj0bW4UOURvStD/oF9rTSNHAoBSQudaGR
n1bovfVk5FgElPrRNegkVcl4GtBw8BRmiYa5i2OiEg/GxZRdCl2j0dWzyWfoGd9myKyZB7mN4KAk
YdyA73iVqYv/fImEOydrXhkKdK/VYBvbCCgohrYk/FRCG0/4UxAjJNkpqExtD29X3NEbRU+PSfrM
KFAgKcFBPrbuGZRibT+2mrhOHkrLaIpKXOIGPG57TCDAIdGlzs7BfolLoCH6ZAJGJUyqn4UMjRIx
Yh7WVg/EV0f7oUMiuhqMm2wGq/qWiELclJpVJoPzmBHFNBQANnM33yuFbWYirYRrydrGpA1yce48
39sI3RSaO+VX6DIBHzhojKNyM4wQqbFcEA7qzD4zB8OhYl/2FXVj04hS+6mTmfuq7IN1svwFapml
g9U8dKklt6Ie32qTNjiwqwd1w5hOMOICuvr7scRrsqtemFgLtaUREdI77wnHw2bLE6WerTuu6/dX
lKqCesc8hyUZNPDM9gVt8b+uYv0RDp57Us5YeILhtQxo+/GMNQyGX0Jm1DCF8Abfj+ItCQHqLu3H
YpMRaL0zxrx7qPp3f3bGx8DGnKiuLHQiAJUr1DFl8xb1PbRG9uJnrOmpUWIdnp16AA019sgJw5j7
QX0KtL6/qe9Ns2zY1S7Jb2NYbdTh3hXRkzRolDfu3J9/Px6h3vn9eNV6csOnc20xgwSuy0Am0Kp0
p35/e7nrw+bYqVoi0I1x2w5PAZXbHuZd+ZH8VD/KzK1iT8jNuC/zYnk0kwbTsl6zLlns69t0rJnI
oqD/9zOj5f7Z0XI8aBwY9kAMoYHRlRj4b2fGutKlBOTn7Qn7Dm/0kcgNiUPxrgbLfSadTdWnYl13
Oop6a1/qpHt3On25NeJOY4XnHyW9pTXPbZYnWP3NeHxLB107NJ4mmGxoWw5o0+faBoVYDBwCfZKU
mmW2bwML3k8D9Ghahc60IjF0aQOase4cTDsMCbogMMjCUbquUFR4m1BWB1OX3VktXmGz5HeR9UHq
tbR20udEYy3mnxFnG2cDaWw7fSq3/TSWm2xR3SbLjbr6fdMIYGq9TTTA4A6AOUPwZ6aayRbLKPZv
l6w0G9xkqJbrXj4hNU23oaNvg1b0wc6b7LU6tDVdehNpWX4epRduvQF7tu+XrGBlnKDwI3216foc
DiZGNrsIfmqR4Twn0P1OMaDZbUq/dSXnlmDXqUnKQz8GM7wywj2VgEzdpTtHu9hAAoMxrzpUC9Gp
yybkQRhVtsmCdAocmV56H9Ygwnwj2wdZNj8Ebvas9qiscacH6RfPeOSnNUAASpTcB6rqmgzoysz/
EsR482qo5eFod1ejyuGqkZ11RRzgP7JkI/mH/v6RjZCGw6Td//HFfB6mj9//1wDs0oWP+5SN9bss
UP0SdJpgVtdr5GuJeQAH4J3/fkU01TwPkC7vf0PG+RNbGaoyfh0EDjEmHVLESkBCWujYB6PL+N6k
d52LVtBZMAm4P9ptE77MdfLu3+l2evUCt5qKfUi+ogoonykG7cs8kntfF371cH8hSQdgfBFNI9P8
rNmXsRivpds0ew7Yf12VenaMyIuCA9bsIXbQzDVRC1rL1bg81ljDZQJaxsrN27EQsLfnsRrPzUg5
cxfrgOEPI0s+l9XEFeHb93NHo4f+WbM9xk5da+twtJzhENMqt0Pndepn/TkPcKhY41CcmRUTD5Yy
p0Ed4O1zWiL7S5T6w0clKnOL1Xn1mzyUeO6H7Np24VxihaHSb8r5XemrEwtgsC+ch1ya3dOiS723
2f/rXkJr6qlOvYPDlASRQvhG3785x4HQ13exEqe/tfZBTERxyJVXH0M3zbzl/rQksQ55/kKrfsfE
3f4F8H0XLWL1TCQlcbbIJREIWKi7hvlIf7Pd3l+02g51BG+88EpTWI9xtStqAmDVYyUrzpJCYKzy
dn7rHTt5iUh2uETRr44hw00tJ7VDxyxQbwE96jc+7rItE+j5I2CnrkgyfbdSTuHq8dYkG6zTtWGn
iI+6TyJrHZo3dS/sBH1tnwSmgo8GRE2RXIsBBa4ipzkkqF5R56mjQjIF/s7Nx26FDksYO7BY4ynp
xnWHxYwUY7Y5c563c8jY+c6N4h00nqYWgvikZeEp7uLp8zIzj+XQHwZ7gb6aOcR+qYUvOgE8mzkX
yU49caPvvY4K38RxjJxTymFypprqqlE1URkUD2WLa4+Zr75TvDd1Mxoa8dhtvmtcd7o0fcrZY2mn
3jddNNm3VHQPympRFYJiSA/Ftq9NG7tWJ5lUDs1KPS3KdY4l+QFERwPbxQ/Rq1U19mys8one2WRS
Ah5QXnkF24QzR162xGpGkfvWl86H0pC2mcZmMARfuuDLqP7giCf8qHZNJ0OIbpHWfRQMK6H+W7TO
5t4dsNHOb0zaNCIHKOZy8fI7914nbmODcsPZNIk0HqCZqV9J/Q7qBqPC/9hNDXOZ//yXc1qg3bNt
26P/jBn+T11XgCDIbuNa22d5HKwnQ37tmqF7CbPAP7Z4ubcDCsCPeXyZw9LeGW2SHVJ3cncm2Me9
7EPjy4i/xqMueQ/q1j7NztBsXHpHX5LF2TnFGc9/UJ/R+3dXQACkZAKKHtNx9DeMYPnI53N5mMbg
pqHXPmiuFZxJfdbOg9PNMW3zbF8wb1/Vthu9lF6VPU5CuzdHVIck7iGpj6We7getfowHncHNtKjh
5pEUd/bY/V0kbUngGm4aQtuVIxzNQVZf0vBnITLjk5D4dvPCc1da1tzXQMMpmfr3jtioLr0b6k+h
A+cijAM2sKoyHu/juiQhB5kmIIlkbRSd0ka7qnqmsyKypVLNuaGlg2pJNMELgD28Wk6cYRh10ncj
KJ7MDMt3VOJy6Rz4LU3RlA8OKIdj43TJoRxF/DTl+ccdj2BmBPswyv6snGelAStFxEW+VXeZYFZr
GXe8hFn0qWP70dO4fcsy177WV3Cu0Gyxqxfbdmmsq+76UJXd6d7Ruf8xMxrXRVQKlrZz2yNq3Y+8
T/J9pVAIOovtWN2MQTTPdaI1pxkBHYEt6WoKNe9RsRQRKrpHgvkIWYsG9/DvRz/DXmhDf3+zCs+z
dU93hCFMAp/sP6dJiaHXkAgLBoTtnJByj5z3+++KXY7wMfs0xZY7J5kAw5K+TmpXLm1SZMrBe3Hi
GRPsDEnfaI2Cpbk3Hqye+azyilH8iO2YttA25vA9RyKPXtf5VsYGL7AqsdRjfiy+eVL7ZcwLbbuS
lVZDI8o53CXlcMnzfWbDFFc3ajzKWo6z0PCesQd/tkfPuFk9CRD0PmkZl/V41SLn1dK06aAaD1lL
ZJYDB2LbFSLYGRGbZWvmgiYxEMIu1Z/KxeenxyUkRC3/DFAo2oZkLW20hlWxtmK8nSmEf4O4ha1p
G/LZ93aFQhTTZiC4qWXgHrz7miTDOQeEbBIPpTjoSqoyya443M8pnXsAeMRTGQTaN9cbalpntKBc
ICEVp6ptLzL0qb8BJ0TuscirA2YUQIWfCPVqVpms8Sb+5ybCLMJTG29dCb9lNVfaV2s0gLQuoszQ
9bRLNob3HlSs5r/kcxGH5pg6oY260z/DifEfi/5b6AnytJe9GPct9WiLwLvU8ltaNf4uom+3ih1f
Pxdhc6wXEy2f7uakN/hH5XK3BsmwIfwRRVcYxU+NGHBKL9uxMydv9y3sXtTCfXvvy74m1JOmw+/1
WG0Rjd+cw6Z5AVE+o9BgD1HfMC7fTxcLwSRzmyszqL99MRq7c9JHyUV9q9P54n+gTaw/G+vCQ8qn
W6AKbHAJjv4Ht4sEg9S1Rr09+prdr11PkgGPTsnY9ciNYSoV7Y3pxl4tbiNDzyfyB/b0b+e3+WC1
c7QPCdZ+DaOEw/3/EXYey40rWxb9IkTAmym9pwxLKmmCUDkg4b37+l5I6l1V33jRPSgEEoRUEkUA
mefsvXZu2L984rr7OpkeWy5YaNuJuW/1+VlAZfmB8kqw8oOy/s5671uamcYfNfrW+tNV5P5eXjdy
7S337H5aj57OkzDWaXJoeB79GI1L+f+8Bc6/Fcuuq2GnhAiCO9Sjy/kv5UNgRKGJ6HLYF1p/9jqQ
MrmjDYeK5cfyTuwqTAfpdBVunPnVxBqhIqltt5evIiiiYlNVNmsIMD1Io5O9NervctFkG+GOzrL3
1g0AxjrCqFH3o3/5IiC5JdmRyaB4a1nRTkr787oIBHnNRLS9xpNmvIEnXM4DVAX1j3nHKCzeY558
ZBfPWDw3vZbhRN4ZH94PC2FmqMGQwkBJlWyufAOkc2GJ6/ShSWHcqf3e0LTw0cxJPS7bcaaZzjBQ
qIjhFtlxepsqYtK6gCypcB7GnkCfB1+pnpFLBVaXRYs9iSlRTa279EkooTQsN6o9mfc9C+/T/31v
N2YLxv+6tQNCdmBPwKA0+K3+DZpz7FRHJUsQldHPqiAPUYmvmO9qKsJlC5PiWQ2LYAM7xgODrhQH
NSRXSs1wSE8opIhJ3CgmAeSS2iM3SVv/TpHc3qv2OJecba8aFH7Jarz7E/D+HrM0cX+JSdsn1VJt
iREjXZnkH3VAzlM1lJBj+rsipfmfpSC4/+9fGqzGv7iKVDI8U4XM5Xoq/7heeVv+KmYYoHSDnu7Q
mS4tovMoWqmuwPfYV8Whmzdy+LWRx1xh58QFYwiDvqygAcANedAyACZda9h/HzTJmDhgyiV0SO7+
db4cy02ZW9fW6seN/D5fxyfHyHDtYodefr0yVfV//sf7N8taOwLLnC50HWwWUOHivmkIhzkEjYF4
TR7Epccjb97IIUgERJMIiOh1ZLB/J/I6/9ljSomYtSTr7OuYPIW+Kv/719n/+uJ/DeV58tjXtwns
ttnW0LF7xS4PSjl+bgYyBwHYmwIck8gOg0V6+9RVZMjJXbhHULsSpcwO992/TmiUyNyqfrRtKdnz
Xs0nWUiGp3U8/1qT9uoV8T619ZMHOZIMA/c3HwduLp1pregkoCaHSZtcLVHNXSPyViL4IA06zNE1
0W1YI2tlZ2WJm+UWK1J/rqkOx66OWjoDgTipcfcbMfNOZJ4JpNA9pWW7Nm3/WDduuhlzhWQeq6zR
+PZwSusGHdN485my0/ivCakCnTw42akiWqgrgbqqU74ts2kdONRa4zEnOHUSbyNimji3NqSJ8kCf
aHvMWA0oncsi1chgb169OZNYgHRb66W+MiAaDQqBnG7ehZu8ik61NuIZ/IEOR2ywDqzB4f7Imuy9
QtG9iBKQi10JWMA74C14rL0OCGRAxxQ1qdoxIxuC94Ln9Hp2iXkq6ZN+12kL1U9uacY0wD6azKFX
RFpXi2rvvdpWVYLQKs913u19D2cjNUFhvcRN/tvx9INwwFByXcD+ufXkghCSciNrtMGBBvSm6wEC
5tqpwKO8GMg0irSlIpTfZpAuDS+0Vl0afsuSR50SW0g6u9Wf2vQ5NvPqACPxuQ5HHzIJ06TJ+m2X
41OeuNiHgwcTmbyjhrC7Ndy6gbMt7ajAOIBfUtUXnl9dat5WhX5fhDI/Cm1aRnW/7xMD4fys9S+D
RW12T2Y4lYt8wshKKb14awVpflQevAqqoY8gMnLA8fnVe0OlcqWmmAdaOm6VVgL096lvEJRuN1go
TK3eVaXiUHuzLnHlPXBdqnwyHRjMWb8hzlhd1X1HNEuj0WOPLvoHIPILK4KHdsC1FgwAEJPkhwnb
eWXhTE9B1ua2c0hd4BdtiNQZLfRC7cuf08w87uInPxLPbhis6Vc/gr4h0ru8+V7+y2TNa1Yfeuzt
4vioVszl/cZ+cR26NVm5b83eWSYeVORJ116cXF2lYVdvUqN4wbz9o5NprMZAqjgsfPsmZiyCUuJD
7PKN0bWCvh+6P1EjwDGQQVd1OiyjWOxFRz/GEb8hpVl8rB1/eLNB3a7LMXiurOEpygDXlfob4KgH
hRzzrFffTOIKFgbFFyBj+KD9bnyBpVMuCEGJibDIqSDoCOUdZDie+ZZnc3I4wXcjxrDEsA8pGQks
G8QlxNirp81bTiQ2Ner+FPEj4upaYJ79nSnVL3PwWnhrY01Eu0euRsZk1SkCgoH7NCsOBNDlB1hn
O2VQxi3zs/JA2bo4jMWQs+7+Z+x1rCPzrt3Ie5PcyHujvD/Jva8X5P1SDgFTanMPHdzBfEuU98VA
c7klyvugPCg38l6o2Q25n3L81y6kYjKeVGMnbG/EwMNPkR3khrI64d9m4mASJZBtgV0mO2jzI0fu
yXP+PfznlPur81Dupffv0OCLdol+X8kf/+sXyVKcqijluC/Lzf258HUQDiNef/kSOgR+C/m+fJ0q
h43ZkXI/BME6FyrvgTH/7y5So/uzQu59HZNDhx+BQvo/58iX71/9dXqbWT9MupREXbZ6fURBnR96
VvOfu/IhjMEOHB/I5CX8I31nVU1+f1oS1AUYaIk3z+f2D4SJnKYETR3zgbAjF4x7It9OjoMmfg1n
XMCAu39h1sZ+Vm2aj5o6h++mdNl13xxXUgdCOwC+Gv6YOWJXcRemtm/dcoK2S0+lDZyGqDfBnW4M
uP1VDUGuE/d0ZgLDZoLEglaXiPegUMxnv+y1J8RmpkUqhTyShanB3SSJ6adxzC7fVTevLpbwFhTr
USL5SX2VS0GicH2SafJ2nc5AytGhRczqbQ+6FQeaa7k0+EJQPzHrklUXBNMq7pPkYJgUCGS5SIBY
QHYylntZKko7lOb0PZ9ta3QOE8ko+BTAzDZHIZrhW4KE8xvBNyFGj3Lgo/wtDzRopRrrTttN/KM/
mbNcu/vcyGOeltNtnt+uEtaXpkzEAEk9jTWLagK7Nk9B/4pyzgBwlO3KIkj3aWp3z2TX+wevNZAT
FYI4VVdox3mifxkiIzmTr/XHVHRcOlHaPfJ4wCBFdOiadyn+4OnoVEH3Q3GieuVOw0gL3muvxYQC
HaUGjPjYu6VtrV6Ie3mWI1VJxXOPHkCO7hu0A32neI8qOdw3N44+cjxbp8i8qtZo3RLPxVpZU9BE
DW/dmiCl/OsrxYZwLYu85QIRZUzohByS10JObJuR1wjCjPZSigPRaB7pNQBfb1IMadhYkB2YT/K7
2W71piGrP8v/agrtX1UY0v4ew0c8+fxxi7mVJftZuSJaehBkTeWiew+G2vqYd6bEsT6GoX7PKSJ8
TOzQAx3ecPqTUGe0NN+FfS3BvF1QJxgLCUYxTZow8oV6fsFsjV2TK4fGdhBbZL6NGo+6vWxjyK4N
UqXjaKjNQx499IKKnSjC9EGfEJ72U/7awbzcj6oSrcBALNpp6K4EtRoPjjtMVGloyeq4FR/ksU4v
nIOw/Rc5arH5IM/Nb3nZXTRNKI9MN5wnhIMH1ETZkyjrnTYvtmjL64duKE+f+hwOOaAFd33IDGKA
QowEf3gVPNZXHZC1K5ZKMG5OmO/JzAkPUdaeyiSO6O+r2Gd0cwJyMJEPaGfeczp/VM3Scq78bjfP
mxo6VqFmLyaHv5rPpA3IGwtD7iZJyE9iY0txTfs+9DorvPStcbAQA58JmFPWpZaaq7Bt6LNSfXw1
67Ze1L6nbPsmcR/yLAUtHXfVx2QI5qO5GTy2jqWeyknzl/KFQhPHtEXp4JhZtquwdtGPAaQTWdZN
V9rgOEaGSj4KQ+CVfN5T+LB9bd2yxtFu40a+UqdENQPAaJew568aU9JLE9vtrfD0Zklobby3p7S7
eVHro6zDXjYOSC1TPQtWuoUbg7bj58b3PAHvnQf0fNyIp3CZZ/aj1ZETRwcDFtqspoX9T17woCJD
migV2AaQtMHh0rsvMQcXNf6MtW8nUBYUwr0FN8lh48U0igfuzWe5afvkDd6St62hJtwPyeN1lCFy
Cbp0XVUu/itUEM6a+V5FXD2W8M7u3tVJa3ZIoOCcuUqjnUX/KmWgZlPu69ptnzsvJDvDw+DSDd30
VFveTakN+y2xR29VWWPAUjocX1s8Ntw+nbdGrZstn8eIyV3zlHseZt+hKZ51V8GolmfdHjSUebhr
z4JaJDtw6ZQgaPiBYocUhk5o2FJhKs9fe4ba/n3MSnrK1k2t2VurhhZkFNi70oZYAMnz0XL/3Njx
dFUF2v0mBmET+32/yKs2XZh6Quq1KtqrSl9g86+93AQQbaSzHtwr0SfOwKA7NcgqmrNrTBuJFOoC
sEi9sA1mlOB1XL3NbsKPu3XVkAWI1Hnc8yBWd5NrKBdCYqzVyFoj7+dUSi6NG9xOot7iWNnIITpW
8jVjl05bq/HpomiwuJfUPX8c7++rFRGx7Cb2Y1Hb5aWEXnU/HuKFXaaqP55TA1SWH9bMXfk70MDU
lkhOCDsOrRPOL6BmgvZEWGOVMRVAWxZt1KNB1uN6Gtzj2Kjucw5r4xyDJaZ/S4qOHejtktZcR00+
edZHkW7oYYrvGcE6i76gmm93Y/DSsMYp1EF8N7AMH/sQ051KFsiTokwfw0ScpdbavzxfP/fZVH6f
Op0GDNlGU1wzi49q+oWdl/007brfShgO98NZY8xQWPkfeUhuJkQku7t6NqqRivGD+o+hDWs0SR7F
PDDGpj9ZKEblS57g1hh67kihh+jp2NZ/Fi7wyDwnOKOPUUKn5XM/R072vyMTrqPjJ94pivviVfOq
ld4H5c2MG5uVZX7G+5I/Galtlj9cty32AbkUtk2p0oN6gZps+Kmw0pp1BTXrwPxHo/Rz3wb2m+h/
g55BdkS/5DZaAwHxmekcx4kPbmCQIN47JcE+aQxtLyr2ZfoCxc+Oz20flqt7kgnUyBbhP2ujyMqg
V+l5fNVyPHxVd+tHSqAIrgm6JTR658jOlFehtSvK12Hod7UVscYN9V/44OMHl2i2h8p9kHz7e1jc
pCs2wbDULn/HfuzfCIimlYVU/3Hi6DFojR8trlOqaon5qpZCWVZMkg4SVlpN4cHBXB4Dszr0qk/n
fta2DsYkrpG2sNIhWTuWFUM6dcDhupO+qgHmbUNDdDfSaZFfTc1I7Z5X+6o217oImDtBPlgq7kBw
WzWtTB3kjo3CFxfcoN6iwTCQu9g1ItIxvgYZEc9Ibza2KYrXLmmbFZ+3bG/OQ8AnH36rDtc4btVL
aHtvkR4eTCOszpKI6swS8fmQo1UV/i0r2MFaMuytoXikFFAhOH1RQsKa8o5Wuh/ovzZD/2CHqfkw
YT5+MOc9vc/eaHBOh6/jJezIFZB8b0nEfK88+5n1GMa+/YuYvX1g6tObU3aos+hLsJqnZ0YsY7Uc
E9X/MeZ/mslyvs8WJQkwMAauK4Tw1koOyU/e62aY/YU4SHlKLKg8juuRTgskE9Bs1DP07dBQvJCf
67Gn8pPa6EZ4XuevKc/cUa2Sm07wxKYoaRAmaQtucRLGadTSkas5rDYBrqdb5Aja+/QwLZ1kqMwr
sht4IADQeYirbc6dqTQ8QYqh4+Mcmk2lKekrzSRYObmtPmE16Im+UzuUDlnyolQKYd+IOa1pCk7a
YNARmjVSqW6cnAlQh1Nb9BHBi+LvnUmygzYFzM0Q4RDpiTt53pvmY197tOin96/zKHFQfox2/zoh
t3sEL0MGwsjUjrWDIFdX02oVOY1zDueN3EMU6Jxz5R3avXoUHXWqUjU8VuezFIe/Mm9jkXc7Okwf
c/vnLBMICNEM1mU3QLiai+MD2d5kDLTl3op68yo33G8IUDfUvw5pFO6ucKGM+SRn4HkboIHf+im4
s06r052UmyGDbJ5mG22kBPvQU7wliYbVwUHJvhuVSr/YVQYc0i+c55IQpaXwe/ut1IZb6QXqHw/b
gqde0X3Hj13kVQ+5op3l8uWfkRTvkMNAU8OkkKDrpBEMWHgJRnHQt0fauJG9QbCW4nF+Va6K5EoJ
8s/nGfKYPCOrWZ8r1MWBTcd7uWYo1OCkswZ+kGsG3cAMMRRNAG+SFQfRqO5yUhyaEPOKIqmGaFOC
e1yzJK23WV+rHsXPqXkP7BFDUqVqTPA05aUuKntbmGaxlsM0IR7Pnn3RatG4Z6sIcZDjs0WPmb2V
KLnX/BnaU+7DL1E9xAa4Y7x3s3KXuS1clkI8rEmpGfDkNvmTl6aUmRWiL5jgaM9tr7Mgr33xy6vF
zhxFvrF8pgKQhAn5tUfjiStNWccwGM567+j7sfP1XUTF6MKxfN3SMlorIvJwR2TKmcC/axW0037U
Or3berCDVhg2FcB6vNokf9C75vwK43gp3Wy8WL7lIdXPCYFIREm9r/WGSzZ51YZrk0VIU4o9t//N
1JEeRvzD58YwAjK8SRAejk1JLKKaIqbyQhcmUH/69JvOwyxuTpMxrroy0JYg8OwlHmh00Sb45/N9
V0kuJKDQ4hHNqWpKEh8NwcNRbpjs5Od6SvoV4kV1KQhhGkNTucr2P6UtbW1NcbiWAgCjUTG6VUxi
qqkyH7tMQ9cLkjpIDfNx1LFOaB9we1dNHjtH6V2UfoYGEN2m08MnZdb3yUgs1Yye0lnfN1E2vJix
/4IW81G+LmVdA2d789kRHOGyb62brZxrU1FfTGWaLixMEyZmEwJ1lDN4Ms1X9Fo5wXLMQSY7tfqV
pnfaIZGzTb3JrklSr6VYAUMkE9zBtmAIVDReZk0oBjgE6QRxQ/f/BcTZOVd2UizIzRWrQaqk1dJ4
udsFhBLAp0JeIXF9iFxYKEbrBGd0Sb77o6YpyXMbxXvJDRZgvQ44/d+CCWyRRr0iH9/pW/IBVGNi
1+efRf4E5DEt0qRoHuxMM45O3vzWPR9Nqg3PWGqd0mL8HIbVe6wW2aOameNjUB/l18tNWfblsrLm
GBs3RWgjRV1BPhjbxoUtYYU68vBZuwqoWN2Hdf49t4Lm2nNJ8ZCaohImTTJoN7dw+keF4GNUzBo1
eAfc3HyI/CbtVgMpWVDbbKn3AzorclXZVn1NeRDmD+JXOrOQrusnRNrpGmpnerJwbJ/bPM9XxDuV
H2VGamuQRr9cUlgWLWjOXZAKfZPlrMitEXfNPe5z1ova1fhAMsxfoF0pHFe9oFtnbkldtmyu3Gni
X/9rh4JAcj/Sz5ZNNeh2hDIpNJcMsB8yErgDkK6VSHOipBMn+PJ/7PmClZsWf+LRtpuNKq9Xeawx
3PFSVMB1tFy5ao4ZrdsZU2r3GpxLyh5H36of74e6ONtrTAPqzZ35l4CAnNe3HcwY3TyG7hR/N3ky
zRmbDc32Iwt+E+irm286ICDbQYR07yeRHYeoMF5Tekptb+W3LCxBlfmKtQPYQEbnIOxlpiQQ9ieL
PEbdS9t1RN0Z/wqhma5jot0FtJG7ffBm6GNATNZMaPPKdFdYuG1lMK9KM38vh/Co80utszKYkdYo
96q101T2PVb665irGefWiB9NNz9K0twdw9BWpQerR6f1hGaWFvxCNv4rd0QyL4UAKrzsjafpP4Wu
Bu0+bodxL9NjPNuzL44ybL4CzqZM5QEaDtEysnCRxQS6HFsSG56GYvzhKlZ/H8V5k4MVwvkqBSEm
sOCDzEnPbOIB0AR1Byl6woIbHMOheBpndPFnkROtK3/NCA4H4Q9nAhxR6c8bZZbqUxt4yF0XvKjo
dncumTZo5BoQcboqa6Xdi3nFEQfB2wz2ukI0GV66GM9ZZOxInQJwNN9Zwrb8TUpUdpSjbtaeK4rY
KE+d20wflU4ERTKG3dGsougJzna4kC/kddwsjKIzHyIT5LYZNdX6C2DzxbPxJiI9c1blG8PBRN9a
1a4H/PCWwZ8KZ3vzqKhzXx0mr+iq5FIjWeBNoZFg0y0xYcnc976O9UWjQYuxcRY44ZMD7HhTTUVw
8tUmPuLrz7d1EygPaa05y5b8tEOBOGtlOsoyb4mU153IX0dtHO61yhOPYWLusHgg5Bsj58HOJ+Ws
59SXs5nIleYkbqhjtkCpmKxkBc6W8zQ1JXmgszJSI8zyZKrkq4hYOMyN0/zM0kJQPVWUNQazeENs
a3NzOySGmSW634qz4EmMUcMyarTZvnUUpfa5+RqWTtsdeHIoIylmmC3gOpcfWhz9lDtuF/y1U3rJ
LaZapDWtuPpEQ8+mLcRyA1cdaQ/3io/ReiECejydfRere1u30v392rdEFlwo0PWQivJ+DaujuDQz
QCenTk4bCbNEWiFKrVjOskZbWW7/kuhEVEmZa9EH3rpS9Pb+EMjmYYj1ZGMnZ8eifqQZ1WWgcvJ7
bILdmE7+u2sr02KismUhqiOs1s52sY4MXA/y7toqrliJOhEsyAmqDxQjQ8dHCVXuKYE5vLEkzRZy
D8FXhpLYVpf4HMUO16d6HC3ofdIRb7eFTqpvXwIhHsbvcGKroH/yutFeWyBlv4mwKBZxp2sYidX4
XPksH1UvfWq1kslp5wX4AqBX72XuaVgLiwbH9NyqZJGzfk2WoG/pZ+eC6VfkKo+BvpRnxu38gdS1
ayoKY3/HV9wvzxQKXNh20x3XSKyIeRwQmnlT5B7Vec6kNl53SqMEWpEcp43SrBOFpdUQZJ8vF4Fz
swyz2xvzeliqpDHjdlNxxYgN20vxnX0Mxpdmof0rKFH5htNEpRLkr21zcdV+Z3ybyt7bJD2LJont
d0nS2PS4rdYVqqxU8DQCkIjLzZmzaBIf2IhusmD2mP32zfQLdLJ5BcwdEiEDNg8+3/jQ1FyqU+mN
a0tph7V8CkazS1fGGGiWRXlkxma0lrmYmNd8GD4V1mBogqsKFvPgKcY7syh9WathculHFIb/bS9P
9L9fzT9Cs1UWd/rFUPbiENKTZZkCMx1mZL4apuasp4lzkYtCepjfVJC110RUXK0CHrDQ6F1ObaJf
G4GzhkJ4jac80R7yoP3hVjreDhF/cwvgTXIvw/u0LGhxn6euOWPkrx97R/D2peO0lMt+WQCQx3SF
FpT4Wc4a4RIXxFHM4CUj7bj5RLgFJ8+ut1NYTXtTD5IH6gAtonZmJc2kxOvS8SkjKUtkoBaVtcZ6
HpLB+yzg7eTjTmrGKxaCO7cpgIaBW3oszLI7310QoAp94HjiD//jsO1nl6ura8VOLQwNICNptaaw
SZitULS7xMg6EBk5qKJ7GP3+kDZqdpb/e1WNuJONgJjnucaVtLhiChKD5U8lNyFRkdz92n2pNMqp
KV171zmktPNpLr/bd9EptgLQpvFJik+pddQ7K4CMmeC43asworekU9nPpYoZsuthOrljWu3aTiWQ
IIn8E7Pe7gVH7UJtKZ356TcvJ3OR5Ctnj3813Q6haT/ThgDgYtxcEdi/JvJAWQhmPyzNHJcpGbHk
Rk76ghAhi/fRKKEHs0c8LQg2JHOoXIwZxt2BaZqfsx5fe+nwVbuWggNIq2vrfNc882ly4bymzSoB
xfSDgFoA+J721gPL2fg4BTfaCE1e+q/LJrRhAhhPRkanYyjRySm64nwnEOJA4loFhsj46Yoy+IbR
1Nm4ZazsW1vgRXL0Ytm2RAI5/SIoRnNjGBpZxebUL0Itab7LvV6vNnEzZhc51bFi4W4aKkXLcYrT
U2MjGHP4lui3ElRkNq7f3OzDI8aNJ7V1lI0wk/alVO1rYXhEUE1htjEtvMajC2RRmsDteRiWEVo0
BBeKC76c6lv11mKTnnsN1ZBaG2Uic0Me1qz/erhvH1yKRo+Zmt+6pBJPwIUbaX/DLYGCwKaoZKfm
aZiU8NHroojSmWotS6tVXsgGUtYpU8qtHBYZs66uLbujFWQz9SJ8aH0Saenv2b8SFBgx4rAPM7EI
ZPEpf3Zu2RB61xubyHHV29e5eqqtZHK2l5CeolKrPQ5zaA7OqnpDXUlfAQjO6DfS9PHSsNxOSeEu
PMEzDl1at+wap75KQGs4RoAyrOM09z/sUNSn8t4ZmUaxr7LuIieOoamTZKiF4WKqMQNy9yur9ZCS
1Uzhc7aaeiOrxt7xCrxLCkXaNsX/0bvdMRh5ZpbocA7yQVwZVc3HD73FQHaf6ij2e2yVT7niet8A
yxXbpOqdXYJ3j34a7c/BGvxVikWL8FStfaC0sZDzWrmZMLLu2whwixxaCCKpoUNTR3QJ5QoZF3FN
ETWgmEDstzAsThQkhueiRxXUOVD1nCYJ35IMl1vLAu/ghbn93XnwIis5ZARgLdVU758wnS4VW2GJ
4bHQ1eJRfQSURc9Mh7PtwQ061XMHt4tiHa0MPBonj/7I91Zu5FttgQ/0RjW83NcUAFreS0NXmD7o
hzEGAvzXUyuOiMeyQzAo9aTu6H11N4rLIFzVFGnPPBRzd1jo7h85wqC3rAZzuNSpgfJas531/aov
jbI86Gn9Hg3ptBpTNFEIcZ2Hcg719JfEfZoPc5z7fdPY1rfCscXx6xCeqmNsYVE21PhXxX19Fi5n
Uw1fDbDFuhkClksiDFdeagG/1uYroUhcukTG3NeelzoKMtRjW7cA+3mgD8nUn+UisXb9AOKL0p2l
vYfp3uerX+fJU+qk6O+nyBcC28sXsQFMzDWoy7hdO2zk3KWPhvgxQwghR3kB0OdOy6WBNmwj63XI
m4Zuel4upzGq/oiKIJWClndUEACZO5X62iSIuSZtsJ/HgXj7MCvqBzeLJLo4PydCmDs3TNPPx9jQ
qPE6n0ssq8IZz7Vld4fBIVTdwCd3og2oodDRk5Wca6bKWGwoi3PfsFK09eNSzl4Sa8ie9RhiYm0x
uZwR+U3WwE0PHX1dzEUQ6szG8j4P7pHlmmVMtu78AnFH9oFobJj+KQAqR+k/h76mNM8kMi29fw7J
L5BnfH19EGbcXj0wXV4G5okOP64Uo/wW5WnOMnY+ptttu4UlCLHQgjfHnPtbGVflW0kLf903lb5T
Eq9giYZya+hXltW0H5AHYM95uNsCHzdNY/bBLq8c4xkODGIfO7Z/Fl11rM0g/D6Mlbke4BgeFSLH
Otvtt7YOvWQi7nyhj1X6k7gUglk85XsY0AcR2FQ3towW4vHULqSwRkpDAh94btMh/u4HokHt/iB/
srKOklVQx/4h17XmVShMvuef2EMDQocy6naJ4gAsThb3ikJ0QKDVPQeGWj12jfkoo8YR7BFu3Nvz
4icDTEKi9meZoyXjJuFptJN/4mAeis7c5tRk1tbMmmly2tZx6B3kSG6MgImSUSj5Z/mCJNhugWOq
eHWscQV/0lgl+sQDGtDvOTOs3zKixIhDgz60+1vtw/FoGeMPWcr8r0VN+YoVOhe4oEve9LnZzCVu
zBtch0z8GhOc4jz6517A4mZlt1oBLIfbg9r4MXadGOVfD6ZMBMA3PQd9R8lHG1pg3X8XUbZPhz8m
0vIXoxy6g5nH01IOSyUtNq3p6hs5ZMJWLJFu4Od21XqhgGskvDE+STVPaIfMkLRoDqFuqRzGxQ16
All2k14/aXqlnR2CRBsPBRDe0EM1r+SUpNR3ce81S38M/VPg9C/MM6rH2BTjgnhYexdaOEGWYh6b
RkEQtgunMRvHI/6M6iixk3JjzjU74jv/Om7qytmwRIjAC4lGDgZoB7TyRY6kQoOuQvIfAQdJfAVa
DSnskGeI0jVXrUPnpCQVYgNJqF6idPdZKCmadrJr9fBFpGpaaOOxYf5JHOLYc63NvyExbQlzCD/3
5LEmqvfoQwvEkSV1oQElwMTvd7BNCupBneAYwtx1s12PVEClcH/q+B8caKJ/Wse4OoUyvKESxBMa
O/3a1TNi0ExluKDyQtmX6sWbXXTeUvRWddTU3nqpR29hbjy9RVtqxmmCONIW93Q7w1Wzh0C3Vl43
haukZJrIvWK8YCEodCTkBFuJfDrIY3ID2bW6+ORZKyThGhkV8ESzmY3GTPIufhOtxtAYHsIgG5du
EA4HYzR/jmAln5u4SQ50PY11AMz4A6pHxJ90IUgB3/LotLh/GBTb0olerBy3TZ9uAqU0tgULh0sa
1z4QJqR5XR5MBCIy/HpBEBi/4A/xkyDscSlzteQEVG6KFiWyzowsKQLkeKA4c38KztXQFsdCMyDr
krzdG0F76gFxyJHX8BhMohaIwPxBDEp/bwqPdqr8HCqWskdh0KwUwiGWgyB8ZPG1xJR7bptR99Jh
BclhiNC8UVL/UCGu8CdtplxTWL5Xl8klWwkoHJimlJQozVL8oP1Bo8LJXijp4R+KeizpVlZA7J2z
xpuw21UIEXn2aFT7DK8pd2mDOzTBUXzf1GmczMEc+eJeV8GhvKlD0T31NFpW/20vL/0E4dCg7Wim
FunKg0+xbcrsG4WKuc4tQrQzsPtctDzsREZDjqimPtRDQOMXR9p+NJXoKRn611BvkVrMIydDWiIm
qibzaHD0317bjRshSvME20sFtk6Hc3Sc99qpiiejCkxQi4qKnp96y32NXqYO/j6Z8eAVinOoNIz3
88yWfIk9TKsBPlWIex5c6c7RYvcVs9kylxWz+TgJmSTxqWctseDqzu96Z9j1qmhHayXr+aFNRfiz
81Ha5V6+iUCVf1SDYn++z/LdbTrfWGdq1SyDfPgTuLp+7SMr2sPhwCw3P8EN/lz3YRkRropxRd9q
VOGgX/vJVk6S5DAZYrEAL2gsi8jvvpt9RyGrYuKSzclNaGZPgY1btJ5x0iW9l4+uNX5ZjWk8WbVh
HMjkytbyCyxtXsWLbym88qSqkk3vleU+pmb4DZfStYKA/uF4Ld32wosuBW1XuPiTwtOfFrcgZeqS
9YCFU9v4Ne/gLb/vjPOR3hTnTC3MXyM7EBnIE/Dit7DVmqUGkedoSe1BHJ5RijqPk93mt2gEADr3
3Evfhx1skddAEljxqqcpldCCXof8IhEODfNbiBkd223Ln3VvJ2a4b8hZPZfa/xB2HkuOY9uS/SKY
ATiQU2oZZGgxgVUqaK3x9b1wkK/yvmzr2xMWQLIyGEGIs/d2X96QutSB47DShsBs+nuvRGWOVMqJ
95WDWRoJnPrVUJ0UKIywXinvbgG0vzLc6Rz5w3hvVfABWdp13+KqurmR7rwOSkKEWlma+wTVu6lO
9atpqjddF/mj3qnpK854LhF68u5Xof9gOXG27HbRw393NJHzh2HpP31cpivwVGo6vjv6Pqr5V9RO
QX3J2DsODr5V6rvCIz56qNxXrbP013/3ZFtQ5WA+AV/ZYupptr2NpbB0jfFlzO9dmIKkZ9F+le8s
0yhAEg+vYaFrKJ3+wyY96pqZ+S0wwM+sNZz2McJ57tjGQwjz7yUZ0oMEuXAYCmL6Wqy6goBMIC0h
nm2Owie5FYOhXraw0z36oNYO5AjssQo+WnH4XTaeZKdJzYpNpij2A9lRxcF1WTfZRfYFKLB5kIP4
0iq+0L01D5KDOu+Z8zA+Q3+1Uexx2lbAMt6g+VCLIYgZevecGCYs6CxhuS1mdao3p2+Cqnlsg644
9H2XbrTUiqhQPAR+1twlbEZ0SVWpBQcpCs0mLKkIDxSqBb/Tt/Lzdk4P7i56dWbUshdzG5XIC1OB
6IYBXT/rZRlTsGmoIPOAvp58qIdJf8MStEth81fqGK+MJDUg1KXB1ekdf3mISUVYZQ4rXNnkSAYZ
sGFtkar114jshBU5Gt9jwhuxWdHCEC1GQtHqtX7DsIr8PEze47EMXpPOMPYFijKStpnq6xKJwiLS
W+7fhuHTmkjQmdGEjQ5daNBkLENm152hPoATr17oa+9jt46e687g94865UECRGRjvh28M9BvNEdt
QyoS4pWsLtzjsuUh4hoRzQHEmnaiHcd90Pflp+4TGx1l0ytT0exS4DUmV4Lnq1hBeh2kO6Ss8arz
B+JqZn23yFnHLIdWIz8C4XP9c5CoR2/q2i8nizUcxWF3T1sC3RGgeYcm6e9wevPj2MTeDpZY+qD0
rotEp98vnuP/fkZyQf47ccbSVFUl6tvUdHL8VOOv6J4JrhGCqRglKxCSeW2MRhpm3M4lNPMsH8hZ
YPXxZ98w+k1oN/8McfJNYnyIfU4e0iH8FgaWfcNsW3ySyBnTV7S+ZcwTnzL6UhdTMBIwagM4nkyR
ckrtPOXkvTZta54N0i3o6pfPKJVH+gkOFwa+NQTe3qXNfO1GSeYsnCEReneJHkrRqkmgna+W3jZP
9yGNGypB08BOG9O/RBrzqmTWG0vnfKlssnBsN/q8u4x3rbrdoPigf5nqRxQrHKlIIV4JiE2IJzSZ
l3xLYz6jqtX6YwUWWBN69Y8JQXRtRG7yaOJiOpBNTHzNCPhp7vzKhZOhGw4nk+gW9AocmBaBsWGw
xqDGHrA9TPN4+d89+WnmPUuNtSfZRvj3NVmSZQRDZnHElW8w9ZWvaN4tH5HPTE5AWotTM/Hsx55c
AsOD/1X710n3AxwMVUAzWGYpNyTKYdqdMzmNQrc+dCQHslfXBkSliqw7tRTiGz1LUOnOzZGyTTeJ
WXX/8H9+9GCXV4zLSfSae+BZ1iUXXxl+5abnPFrQdIEMxes/7axUhR4zaR0RNbLJptJUtEhfX9Hp
t6+mGZnH3Gpwf+Z1/WhTzP3uDOhua2yspK9P4+xzlIVmiiBytXR8W0/b+pifV0sfwNcY14I9CBly
XaXCzBYR7RSHeE8dZ1yup+ULNBcm2op4N8c6PwcCgENcViw+HAYhCnEhZUq2gGM8RH1BsTVYxifS
F+0+Kl62bcXAmjdNwzc7CeA9EFSw/I8+SeB7R179JkU5olo70CMkMLP4tpzz3IJAJbpNtx86e3zV
bBR1DTDMgeX/BliHSx1kW9250jNYEz56Hs6E+Sty9jleMfDVqxwlG9YC/ps52a/aQiiX4thcjbXf
ByBpXG8PaktZULi69b78YBMhLrJtMhz8tOB+NYMarayITgnSylWVt5u60voT5qp+ZwfZLyXLoKSM
qaOtl39AZ7K0GsdkuMeFQkVaind43sNBD7twC86j2hP0hvCz8zBgciZuzPmQGL02elSichNR5a7U
hCF3bMzliTGdWJ77D5FD6b9qSu8Nn2J5zBIjvgyhv5cf0LG1bl0Zw6wPy8zniQTSo4qfQFcrRjVl
dtf+feD29pKB4oPwk1fHzlFH5nZxtZvcIHzJXC66Cu3Vx2X40nefOaTDR3DaJBZTWO/6gtb/5OUW
EAjFIhZiSN/zljYNMxWX+ln/lBpXJWj8nSl6fWVKkKoWKcEa1xQkxJnj/gfmLtnuhY61Pl33LfBN
FO+EAM7jX/ngmN25KzI6211Vnt0yUHdq42gPGUyZeNXYePEC1/8pRRYJHJCNZqcz5JNMWkXgOzG9
DAOHiupIPqjJRIh1WZ65dVbrwQubvWXguuX5Gpdp172UMHk2gLXSvdy1kdscEM2M68Ys7HXVGtle
LlnKr+VP5AysBUo1vcRJH16s3ETiZubipbQzQF5T7hwWl3ze+tVr9S6FhOlkP7tt72/x4hTvhs9t
LR4/NLrCa3n9r1iOydNBq81pVYWDtZW7BWYI6tqpj6ifZ9vTUJDwEzVtwaWrFa857PfZG7by4h7H
bRXVW4u53V7eZ4AoYA6zq/acOLmzbtJBbJ2sCog+cMQFxoGvEgTXNsV5+cXGUdzqOel+BjgFZHot
e8DCNzTsoc+35T4mfu5Ul/iS9wJd5FquseSDM6+2mlRTT92yPITnL5dm0bOXDOMPg2HByhINk3aI
K/UnDtQENURQXfLInFkE3t62kUqRz4qXJo4tUgLnCb2A7inXgIHNJIAC8mcSc9ibHJJHRJLaA4xe
g/O87d+6xvtVOn14Hf3UYhZCdIT8OxMKvjP1yX7xRz8+F+Q0DnXU7oirbw5+makfiZvR1mYqZFXN
z8WMQU47YXA+F3dpd4LY91wRAZ/4gXGzIrc7221cbJOYtWGXqCCZfHGUJBmlUN/VvKwAYd8Q0NYo
tyldPSV706rylQypep2hh/iIs/q9c2nscOHG9cYNc+0G7G+7NiUJYSIsSLXyco972H4NKab1zEPu
XVfmQ2V1KM/rz57GyiWfU+3jcPwex3PYhm7sZSyBXVA1TwoJQz0fEepgdmdwZZ3Dwv/qZsWPfCi1
SaBZxtBO8PSI3FnL19IDoJdh8UzlKy9VKoYZpsdti3ApCK7CrmLyMmPzWhMLcJQHqjJfy1vFry9D
+tjodXoNcpZG9VztllaYXn1O89VY0SNIEmGufQR90LCQ7RF7ulYSS3vvY44DoVuwB+cJvORkywe3
ib8ZbVafGp2E+MJthkUDLLU/TrEqBmZsSYWgQnYDzcwubnA3oVyzvDDnWFQ9dKbNcth1jLyJqy83
Y9KPH9gCu2OuqcbGSOaVDjCMA1NsGNeClY7bZ9kLDo7woQm1ZylixnEL1dcxxpPL7SDI2uK9svKC
ELDQXhm2X7yrnmMR6ctQJBL2BdCje/dN2pi5j19Abvk9YSluwQXWqzNtkxTUNUgWTagcJEhA6f+Z
QV2KhzZ904yaoJg0ti5x2pLelJTuTv69ragrV3bAFFXeU4F4bnytJVUQWeWjivFp+2dLrYR2WG5V
E73+FSnmL1LkIFtO8sF3qw81SqorBfGhDYLsu6Mh6m6t9h9M+/o5HwGUhVEanmxO4Yco7aaNF5bM
nTIS0gLu0BpGl3uIl+zZaImLt5At/Z5DUiZvSFnu7zJHhM4/uc0jgMhe0+6EVrpHNSuLrTz9vFTs
lYkVmq2Ibo+r03jQWfuskkkX7wNWnz1FVoDthsHnXCOcAj/NTyPmEe7xrXj0gx+uX5UvVvspi0i5
E1Zf5qT+yCmaLxKP2butdbE0Z2/RT74uq71J+8X5Dzlh1iRJRWdJHbNcectpjtjC+bO09t1GKa+B
0L6XWj18L6ebjFLphU6GxEAQ+9KN0rS6OM+ubKc0wsd0PklTm5aWrYkB5jW7bTfYh+VK1RurP7k5
cgFh9ccGShUd9rwl5QnelsMwaEjKi2JV1pNplO/yLza2gntU4BSXTuB6TJt8ed7NHJvPPHyQHz/u
5N+vVIh71a3sNc8D84a74duIFmzl2Xl9b33Mb3UEIEDV/K1Xq9q1Utv4FPbHYWDebqN6f6oQdq9Q
CA/fiTBCK4aBxwqtdDWaYX9jKZivzXR0vixyrggr2va4+F9Iu1DvIo/fqhkS5dFpRElnvHqs4qDt
svqpZp9DiMTywNSf4THIDj63Eh5kqE9FeaI0+lMx6htTH5Kr7N5njAJZ0bbGEiQVYkBce81YsUaD
CUcY8XughtreIBRjPyS+eGuL6jR0+NjUgWpcxnZTN8GEzodqY0q9QGV762psvGM7xN15IDZlxbKr
3gyIrM9A5LjONHozv8K+MSpXP23fXUJmzlxh/JU8tuXh7+tkSYxFb57kVF4XyXAW81vkq4WftHeu
oiykq1c83fW9iVCxFsN7PWTFu9VoycOYI7JMgiC9Yc/82aZ2skdWOO2ksNV2/E8vyFx65y7OrjR7
lmFQ3IP+fpcxqgQWTGEFNtVytpRn9m36dyvv1d/P/dnyg4C7c9b+fl/uxcWVPIkNuuZsbxdQaru4
DiBjU/cURAG8m1qH1zGNQVII2hpl054Uq2bw1tTZx+JNy5TiUaPraBAx+K46HIy08/TjMH7n2fYq
B3lMTN99+OB4CHIWwAm/zJoSlZjHuakeJqxxajxre7krr+pAAlG/Fq8RSWVnJy6q52FMX+QZUXoN
KWOeBX+8KIwz5gGGj3OR7Jttto6JxOKUL30UDPrE0qlBJqCmyePQoWCSW/K5YH5ump+TW5HjkyPn
aSuiAimMyLSAjUvgjNxt9BI5bCzAwPs4Z2bCtsRsM6+EzZIEgA7joT7Tgj95w4CGXk2djTMSWgq/
Esl66XIxSLg6LdfoEc0BwpDuWVrbGbF9VSqQzgAR3rNqkBNIp9dayxdHkdJHVegPlz2rK6JHox8W
MeNEMnwrjNFeT7muPzT0h89d22nbKnfJHi00bd8aE7SaSq3vaVJCCM5GgwN5NE54aeFVeUNy6+wY
abOj1y9AwSCwJ2Rrqnr4KOxeJ5IiEhtCt8NvSvJhJG74aWVkOBDf1bTxuEOXz68YkwlBQox7thL1
TTW6ba8E438kOOpBp2EEIBkFNjeteJVQ6oGtKIwFQnl9cTuOFTMJLucgSmk7XybiR4LQsP4p82Hd
z+IZhLdk+pUq3KDao0yJaowDZdNv5NVePrRmcesTj1YSkUhL3VoUvfO7gMOHRRfYDr8cbnanRAeh
vNwo0iHdEPu5keuKoGu4YthTtWml2iGa9+HVMPVwuEfJZCQ9HPn5pvMOUIpTJsaNZCCSOvmxNq18
H/zOFOXVR9Djr/RNx36NYZUkZetvBFhzEp3GAE2XsTJCs/w0KYwOUxQ6WyVXfXK/Z4SEQGxwrJT6
LiM2IpmzMXlPqmKQx6L9E+lg/2hllKvQ9f2DRD/I5xKjIi1V6NlNoH5fx0bdzJcXC23cLHCckMit
+THxJkoS80xmVffc0F7qgfu9Jf4AHzl8klxaU8uLPULAfmfGDvRtiNEns0s25oA6DMm52PUYOg8q
UqxX0peYpPPtTJIg3wjjIY+UF+ApLG24akMuyuuTNznKjZU5tyeFA7i8sigruGU2OYdQua2xi3yb
DCxejRIlV3106lvhVMpKVCakRd9kLTYp1UpVUU1xZoZP3Lpe7b4oP+l6aNu6oxekMJFd9/OSrw3G
vRa41UthNcqGqDN1A8f3Ra4X+snOb/NeY+r+qa4hr5vjwJdWNf4/Xlg/Rk6v/2rh1XAeWsGqjI2N
oo/eDxdsUJPo7Sd/Qg+Di5Xfe5UDcL4WJIHl0GsXiKY8HbmeBqmpYyK6Y8ZEDZaiSlBCys3RLgMy
byL7lTH6lh5ReGyZDey0jmovrTrlsULKhJpLRGcF98ZFIVNwl4gg3zoIjfYUPpeuCMcv27CMTRLX
YJlAQZ44zpJVpHHLzvGQf+AvZ6EiuvadqUft0TeIe1u9WKhJL3DT6LLM8ovSMK9azgKkYjILDQBh
fh1Y1F8lbTJmd+JSp8OBxJQN0XlH32z0n/97Iwjsi9fH4UZR5mpSS5urm9F7IaMhPCVm+GXxI85y
9u81XvNQZNlROGW31wWrQXCX9anQ+f0QTNQfk5UcWFok31OXlXSgcFEL/GBLJkSLgLJtr36vtmhS
2Qrm5+SWfA7oFYGA6BU3LWHZGw/1/KcFsESCB03zWioevyIGoRaBwFOc5OhZNfJlciKM5e1GE+qD
6kYgvYUz3VPzHYRPt/V1wEhOSSisCePpi0nhzXET21+VJVBrXBErCs9n0dbexkHEcnSJFoUWSdyp
FDIQ+eM80DmlhWBCLuDCThhmcq4qaIrj7E3RGVFwSYCcHHXiyRVpeJEtB75xd0u4nvOCKiVFQRwW
x0yA+8QaNNHI7P+jMqpzpCaWUXRrwcAPjGz93WiABs2ydrM1Phui4d+Cwv7ZmhpT+IycI+lX1DLc
FKVGty5JlneHXfZtQIdL5EITbzlv2qsxW5EUGwr+6LqbOLWnY5ij7JOnUeOM07GytAm5S/cCn2B8
RvIdrRSzTp8ofoE2OaD54Tr5X7r5LsRr7+vxJ/Kt+GCPARkMc8nM0wwjk8+S+LBDTgWCidMLj9aP
xQHHBO4i7OmkBNibqx4VvsC0QKdQST5dpXjoi7i91gVO7V5Vf3Wh1j9iqmQk7NOf5mKDAtyKacrO
W5Pcwka1X3oX8+CEHLsZv8Fs5lc2NOGZGTBZRJ2lHGXjFIkTMldUAic7BidkJgWNSz93d4abTUvp
6TR6gQABWpZctWpj6RyXW3ygOeKwCBXprqH3L1vWG2ScRZTYXNae3bCnGU3HO3dR72px8VMaAuum
8g5DhfZbn0eAXvRVOxVR9l4FNa10nmQOc6AzNgrspFjnYR8cfeIygB2wletWc2jMaYuzUryqAWFn
hvdC0oMzovew6Z5mVRzMOQyyvZNEzcmvYfiU+kg6kVr7u7r3wl2qEvQTWal/75vAOachFpLYK5Jv
oLq8RNG+EdzQccsEg+/WQ35ze2JjlxdUmwPSKM9B3QLDEqN/jUGTIXdr0MnMHYQoY6aXBNMJRECI
iqL98If6AL8m/5VbxV8byHkPkavMGuvUXUkUhVHBvk8dK964qorcJOW2cu0qa29l/lrTs+nazJP9
an7QPFGcqwhLv+Fkawfq5V7WHJMd9Du9I9Vd7soQJN9BYGQiIZJZuVlnIEEZLXugbU6Wi/ymRGTA
rp13qZW1k9bDZJDPRW1FIDl64Vc9C5pzaaCk7ckpGB7VUbUJN/2Sh0dhkqewcjojO9cs1ymAV9Jj
Ra4pQ0k75EsnbPQJuS99qQm+vXzwQlLq6gIdBUU//I5o2IiadEIb1cmyTOk4aE7LqSriRuCLxSdk
kxXzp8tiekO18gytPdoRk1WrR7gsex9VaPTn0GpwnMwObvpo36CA2xdlOyieC7Rf819ijmMU+A19
vzEIXrC35/tp7p7IVxlgh7ckVi62cLqbH9SPjaeRYlNP2SHHi3cfYjKJVFyMH2MWvQV+rjwQxIru
PUs+9Fp1nwkPwhIcwKtPqSO/TC0mHKEo0NoZzt6nqj+V9GEXW5jsCJXMuzdWjNPL8WwCp5y4f8fG
da65U74tgWylFiPYK/KzvBhiJj7pSZx80XbCL0hS1JGy4CaPlEJLza3Qk3E5h6VuDKQPIeymTqw3
ukWWytPBCwiJX3LhCkU86AorNS8ksivUh13Ype1Onr8dqsBVpJv22lHacTM0Db2UashmB2fx1RBq
luq+s1m+LVuKQl280DPmPeWGm/bvaGjDHAnssqAq0LkuzqmKRNitioBsVVSEj9vBQaZdOJmebQfg
r0eWKcHb/Hw31Ws9V+z3Ainx1uwaLmi6srzWMhJesygM9yYXC/6w6c4z4+GK7Y8shLqnFAyNuyV6
45fXQhQM9OjHmDQ1U2XFnuO89c3yqelVr0EfaTfpvMBVQCcxmQWnBfFUUaIgY2ZZket046Us0xis
XdiHxSve0fZSMHMge9p8VyLffVL84VXBrvgN1/vfG2V+xuq2Il3E/oluFQRTxJC6YlkWsf75oQzZ
t7zPxQc54TnjtbF5BjNRbgEJtufMUw5Zin3Kj2u4xIkCHJ/f+gqA9PeWPz8Xzq/+/T5wdwdulq8R
K6+dhznvXoQeatKyD16tjDGJCGr1M8cyGGBx/pHaGpTiIQxXXn02PWTSKxRalyhVup1JUsRhcHWK
vpKa0w6r5sDqwjwEzKXuvcck1Opd4x8i5qk5o/Ynq/CvshoJmyiQN7NW9m59lX0I2XzU++E4jW22
kbvktIKsKco13cnhqRaMhL1yiL6HZrJu5jBVRSk+5h3hJMW1mbEVpcdYtDYL66AjHX+p8zbFFkup
BPoCoYem/6MrNEGCGgl3ED+iBjU/yxxpNdKF6gk8VLFLqGoK/6XU2td2tmNOllDAXmTBTaqLpM5I
Ko5qb7x1bR6ubanspe5ffAm/hfLBd8WzCDlB5rSI08oc9gErveBsCjzm3cx6UQaDfEGIYyC4nfJx
ca51Pojj2SfKVMC9FtDg5J70hbMMvCalcm5zlExkG9evXefEFw0Q3lMOquDup6AeDJ25hB/88hiO
30QcxmupSkaptNGdWvkUAh8385vmLLz8JTFCBqtuqa7sORwt07RXtU2qF7uNymOXjd6Gls5D2XcF
xTu39yrM9LMzj2nlruhq4oNMYy3dcViH8GfMPrmo1ilrstzdjjHJJw15uqs/L8T0JZmVJh/D1PUP
St1bh9rKnY00N5PTNK59+hxnrTsWHggJs6cMsFtHucjhOXG94FqnJzoVxRmnbfqCdow8YEOEO7mb
OG19tk28CJOVXSvWB5hmvekM6Spf+3O2twDctrUy6ikzAUsgqksEHyTddE4QHc2xPVK4WWetUVHD
pcgWpbJcPiR2ZZ3lFl8/IXJZqm4VzyMdd+oE6L6u/p9NldNmZSHnGDoPWnCq4xLjjrYNQk95GYOa
T5d4ZKLn+BPb7kdP5sGb3fpPox1Mn2jOSSiMmvRJA0K9SzotupAy0CEXKbvtMHcrUpFqZ7sAZNHN
u7N4eTWWLYyn+fChk71u4kS5ySMH2TwEbI/5m2LpS15KmHKD1HPBrtnQx7ST/jxgH1n5zJ5YxzTP
Vhh5x7pvnW0ctuJL5E99yN+uEcpn7KZHObCXDxbR5etOz9y93HXN1L9VXXKsZuOJn+VP8HrVp9r1
t1LgAGZFfSpcZSO/TUX10l2VwgzBkwz9KRw/xBBU+7LvmXNZrDiyulavWagxqSZwDn0CZW0GLvdD
8ZleK30oDlrimlsQAF9CCbpf0bjHUMtp3mrpU4hU9lMfmGbBb9OOejcpWydfTKbG3L+KXevW+MNR
Sjrkg6rk/Tot/HDfVOLwe4Y5IXMhKkgcq9qfr6CDe407Vd+CpPSeTIuwN7NtzI8gLL9GiFM/QZqs
mCSMXwM9gq1WtTcuZGJpGpvCAlGuCzDMAy2nTjPRK05gM8DrU3EW+WPGl3IZI7oCUgDw7y4FlHdI
Wn1cVy4xqkGX9WhwB+U19/qrMwQrZQiiF+k5nfcQnEcvTpIdl3tbBk+so1N5zMPKJXwcl24FN5JG
v6WtCnphpC2gaHeI2Dzjkvwp/fVmDJa8AyGkQtXcAjD2t6GUT9jE3+H+StaJGMOdfK984Ms49lVU
PJgVTUWoTnRmVWe416Z2NGg2ImxjL54BWHVtVfB7wX/HcflQzVdx0gXHh6Ds74U22YQNZNEudyxx
4H76fcFcSQ1a1dLgavzW3gzx8qnlzx7tqZkLsYgCp+qvyzXVT4R2dzUN56Xt1lRc/BhfRzTmcm/d
oIkIn30Ujin3N/erM4LbH3UPumPYiQPgRURDM5E0nLtUsMcU3adbRZv+IUapgyGZMJVGBdxgW0RF
VqwMdV9knwz4aGJyu0IkccCgWV5FwfqWry2Cq131sC5JipABEmEACloHprmpKWFX8uSgtUDDUoew
LHeZRurHgtAtDf3rNmJNRueaeAA/5pdJuCffAXLo67ZGC+c69R6nTLQF2FeQ1IC5PFTVkEww7YN2
sP3bKd1PBHtKoRwjvOBEAY3rIDe6uxL1w/bP1lhH/d2Hf7YdMSe4XgFRc+42EkDwgDpJPUdJPtIt
LSdMnaaDanOeSUP3WFlGm9+pzLsHWnIdmrCSYFo7VPNdibd5n9levI1TqJOl2qZfPnADd2aBgPEn
ttrp7KcpJWuncsA/1FP93OG4PjusOtdGNwIRMqFipj6rOh/USOMoH0kvvps5i2EzBbDGRyxmbkjS
uxOHSrTKwt479JnrnzNda47jvKUY3FH8GGGn3JUvyLeMXdMcWUEF537e+vPq3NZc/oHlfe30BgHW
pU/g14+eGAAiRQF1K029tRnyVUQYbL0V9Wp7MPFeEACeMwvOC3clnVAGUUpqOPlP6Nn759+NzYGR
syt9bu3Df9xCeUopnvQqbn6Gfsk6BmuL0WFyGWrsLkGKYEjxSmMHr/BZXpDx4JqPKoS6Oih38qwP
+9w/ai4RhF2X9wcRE3Ygc3qTTn12aVdhU2joffR+/UvCBIz2bibd9ENzDcLLm+Z377UZ8/e4H+tb
PvfTOoYn72ZDSp3JFwKqyBh9+0qaLGxnAV2+T50W7QViaYhd/SqkX3uVYmk6AZQVkGWJc5z2VqsC
I59bdp3oklfdad+ayUq/B5Pzve+tEYt0jY9wbnWnXbVrmYetlxxY+aSaZVut1vor2SfZ3aUfzWmf
hleSas+EiKc//XQ4c4anP2uvOcd8aYtTDY3rprIDY8F4lFX51iltdkdwHb2VgGznzz0UwxuxwylC
Ef/pt5XfV+HleI9McfWNxXTwFBWkAOouN4hmpDMZhGa6Nd3Y/tAaRExznzjhVGOhlp7Jhi6eFfA/
EPGYsWdxglnaR4WVXePQz0DsdYAH5p+sRrSoHeZgihsOb2Jk9RxHT3RZcVepANXnnrGXUCCzNouu
vpPN6bLaUSOA8JHT/WWAJALrOKeCmuv5ogzCk9OzyJAXlhAeJRBgJn3yyg4pKeUM7vWjNXP10KOW
+wj8xubZa139PdBD60r+XbNqZsVYisF3U0Hkd40Y7CxqhufcHH7JVee8xEwbe3hFQ9PtRyY04Cp1
xNfznTdQ2ug81QiMGbdoGzMcsj2Z59VjQMaKvIfJPYv7V6tP+tX2OgUs7QjJwqTTGDvxtzkr7ZeT
EBKCtgzDkrgTb+w8gNDAtQWzdGO6LBudRg0fRM+8ORjM9LuFy6nS629EcDbLG4a0DCneGTz/32+A
lcZAezCOf71J0XYkrzb/73/lf94gP0ctUv/aOMGcLx9dejrFqxJOyudg6IAOtGCWe6vTs9Gi9pyf
jywt2aYCtDBOPuO9jbXl/XbEdKYGmLFnKNysBzyC29HWQOhPyV4ekWE41b9vfDkDlx7ZG6XjXCcO
uUXfHy/kpCq0TRFLXGK7wgc7WtrZCEOW3Z6TXGjMyq9dMbtuBUicDMz5KJhUJmYmMQJWOaS3OEEA
Vs3zjUGvHoLMFiTigSERogM46HvL4o5gpnGfFenv3TRxx33VNP+MoWevCFML0ag4/hq6SfepOu57
2AbDT0Pk69KjVbpKGerEJYupcBy+RKuIcz1b9EeTm2Sp5WQew0+nGkYXmpmp+96p5rUoTRz+rf2u
JpH76jZavUNmSJuEk/EWh0xOY6jq6wFn7KmEpLEuWyd7Ml2z32WDHV8ChIrnwKsJzvQc897G8aXK
CNGRh3NZ8be3py8Ne5LnNhe5JFhqPtvifLZJElTxV5uF0byJdiADJYJyRRVcPzQTRZYcKYlSwDt1
J/+M3jDetvMs0rFXfkki6GRoxbYj1BuiEv9Q7LaU+yERrEjtU7T8SfAmtyj1/d9bVNys/nHNV1Tv
yoSMN0DiO8lCdyKzttGN+ofeIcHFeZu9TUQ/TmPxpfY5bnMU191VBSul5FtszjiVGEZCM7oAuXDu
8qF2nY1cPziiz2+pNp38IWtW9UB3Tt5fMOkq1ETONywpGPDkqxbFgkKUhNVM19KNxXKsTLRR4VUY
7yH46VHhMKFAIkHWSZObMXTOOo7a4h+sSAtOBWt9uAKspb74IjZ24FTWqePncMBnr6Qx8JskZEeu
XcrZXVpi5pRi4cZy1aPcxQEMf7QlcDwdiucmjNPvZGMSxMiCYzPO5PcORMnJM+1quRBaVhGeplb8
3jXtEnnVjMgKVeUfJYrjR9XkAysjaVFJztKZgD8AV0NgIYjNr+FMgJpyxTth4McyO1+585oZaWyG
yw8IXP27w/hucYd75fSZ42JlzvVITK0G8H3M0EqxdirI7VuhYiUvNpvMY0GRdQwntdqpA93a5UN5
iE3igc6ovIirBGGcw/+9m+Q0GJWc1PgiCL8yH8GDEk3B763cvXIX6h51ndVD6nvdzXQj7YCBLjs2
mU6jdu6LGSgIolIJ7rFeKPQKpg93drrK9XZOZtGaMw2xMF4B0dnb/25bMP/2EbkElwlhuxpROI6q
Wn8FmMGOczQuiPVJ6OIcBynBJVagv8otBxHKwwQXh7WLZr40pcmHTRAtCy2wXpKG8h4C6bjR5l2K
6eyMZwbAQt5a5DsHSCKb9Cr/VzvCrZXHWqPfCPb2KkhqfrRXEYX0WSc+yna8Ly6XmedhzA4X+vDJ
vneZDxR9Q33uMPLxteE8ma237mHefaazB50EL/MW9ZV2r7CLr9yg0D6TkLIoVDlulvLEY3b43tMc
llp8xS5oSpZh/SzybPz/JE2Jv0OzXR0zjEFEnlAZV+h/x2v1AV2RoBjzUxGIexSMMK+xi+AHa7Ea
lCK65RPiVxuKDDxWsz78ETeL3KwRIhArIfwu2lZ2+yD5tfLh/zB2HtuRI1m2/ZVeOcdraBh6ddXA
taRyiiAnWMwQ0Frj69+GeVRGBaM7sgeFAuAeTNIdMJjde84+/Yy6IRoVc3FL8mPVm9aCnHFlE+GF
PIAZeciVYeJyCtdXxkmA33jfFgYjXimm6Y5sz34bIK9fSYrij0P5SGPen/9NLJxmf7TDuKZuG66q
a6Zjmvzvl8itwKyH1DMPihj7Pdhr85iQ6iOjFwlPzpdpiUxLKrEnhbaMwAV/PVTDUDn4Y4ExH2Jx
1NRPUtLNAUbS+il91mulPkeS5tGOS6uLPjkmCuSqMT1tIwKxofJXPhhxfiecVL3XjSq9gN/dK/EQ
P2plflB019wZeLdvVFsIgmWC/knF2clY4PWf3d5FhInjmAon5QJdTLBJIu+Yk0dD8EY7YKEJwlWf
1drFmPcGBWMt0luB2MZ+LmbLR6OWhzopstc6o2hYlwiL54RqxPPu3s1w0jakOLfzxlO9l9FTGvwE
GDjIQPHvWAgk1NpJDIC6oGhUvCrdxiF81by22qawygjFIktlxROHhMblUeZ59DPARe5hyzroBr42
8nLy+pX+HqBVWkCZ7yHr7SiG02kKwOLMGwm6i72qWFg9/mY7TdaynSG7T3Ljh/MfHDj3Wpb013/5
g46X9B4/jvRIptmI0zZoeQ6U86vzMFt2Y0KINp6GQznWvTZeAoRocQOnE3P1ZDsYfn9x3Bicfz0m
J0sTySebCHkfSOM0UN8dfWQTXdpY5zRr1IfKzB9ttzBf/UEJaQ9SMMr9Qt064TAs4znHXW4m1cs3
rWXyhP/rHAuZdqlKuUkVU6+TVYjRHbWNOffFzBZCaaUjEZMP46G3zv2g6TeyDlvbnYVHTSx6DZNr
mKKTAqQx211XOQ6OTTkU8RNNhK9yjMkqB4Mg6ay/H6x/HV1MHduYcFSV0EmL6gKm0H9LsRtJoOCs
ah7KLj1Jqye2CmVjamAo5S3S2oWyoXTy/dCPY3IMk2VvNM4xd8Wu15SOVMN/HZalgX+U3JUs1f9n
sDOlkuHcWTSNG+c8Wd23VuC2+Q7/8YwTSv/7H1Ylc9CNjRXQZJPnlCJSzr//CMyPaZM8pRxGFc02
VQgGmv7BZAcCj2BD2ysPMA9extGfo54N01xlNKSQJ8WkZ/qYdCJduafvjschAw4RqdalL9X30Lmn
deFs1HhQlxi/zBtydwdvgzk/Qg74U+cTk7q1nrCubnsbmXIdh2CRVYK5UH1/ta1oV7eB+4aU53HC
ynyWhQngwO4hdoc3eRS0b9ewcgsVgIN/bCsnHqBonZ4m4+8/GNv9GNrr6o5BAClxvQJHMGmkP18c
NiJYNxVJT+KaER4GkF3AS2+g6t/7YxR+BgwjRYCdQffZbmggUeJ19/iaLCR0rXeXo+7zhzYjCyec
uL3Yy0N1vO4Ff52Trw41BPQf76O083nC5np03Hw8DboFFHdeB7U9tZLKyvJzr6gCEIRXL0BIrJkK
KXMO6HA2lLgkNp7DLnennU1azTxRwitlMAjzIPgCI4BK+0yzaVhOE1OiVzvpYenkYcfSWWO4RFrs
LQqFBbpaRtk2nEugchPXOOLo1JMTZ8wiwhkIRzvNve3mvbKmBhrHYbWRL7gO9bXM1cmp1BFy0sHy
d8bc7BIga/ZRleOznQ9RqrxqFSWm+6yESVKK6uThXDnJPTHvVdy/61LC7IN8OOizohXChvS09g2d
AheOzlLSkzUFg8dUQFuh3hKjeWe6uNVJAMN0YXeXMkANp1eYIv1Z59n5dXOfIy+KmMwVS8/oL7YL
3WOqfSSAM41ZxrKnFLqW196YJlAeZKWZbEbTjo/BZOQ3Hl7gleMm7bbLAh1qYu2t2zIpr8ZLc3ZG
BG7y/Rx8AGeBwIyVHgXGM8CUf980AbRjj6QseT6qYEpkA3lGAYbYbYvFcO3PXohEh35Gua449DSH
XkpEg2oKSShMKNLPKPyA9HIFec2zS9dRat8S8jcBqQEebRU4ZWnZqyQoEv2DhSc6Rr14hOxqNmuU
+XM5LblVRUiQeFXWK2XON2+71jvKPZl0jk1zOqKV8K3cXFx9TQhhUXvkyXPD0ha1IYw8yaLVMrdf
C1sjBnLCi6TrubaWr05t4ZwEDDQAHnO9sYv1E5cwUOJlNE3De4AWmlAi0WARrI0Hx6u+EZtFrn2D
mHCovfvS7utPOS28FfMy5yYlUGavKz1R2mP9qU7qZCONMfDQUtb6PFmcOh62bmDU2zrHjGk1bnaj
uGr8AmWtdDrjhVS+YVG7cD/GPDTOCRE6K9OIylcUf9hSW3VDgdVc/SC5yT25UbUBvpZNKGNY4+Ro
+orbMFpJj/Zg1z4MZyfdBHWtHRDKqaskcFjs+81LFQ8eHaSp2ibaSHWUyD/BMvK9bdVpBVVVJSbF
YAVrxCuT8VKDzemAaJNutbFP05MO42UBPGLis9A8DOfgZowke47dQgUWCl/4NM6b3MtWXq1ol7Cv
7ZXKoLCTJgg9ny5jIgTTg9nPddVuoI/zDyKqM0qM7eHHDCvNUspykSvQlZnVPaZ0DeNmPazBqQX7
JNPaxY8XhjIFlYD15ZYQhQW5sfEtcbPVAupa8RqOUbpy2kIc8A30Lxq+AZkC01VgNDzhRvdmnBzU
WYE1WpW9oQJICAJhagtNI9tlXVid9aXrFY1hEMYMTlpRZfUy8Iih09PYeCloCAMJKUkJxTSRDT1R
ySIx3njmIdP37C80eU4zCq7VzZ1u+tVRIk0byS1IOsi6KsX86+q1JtvqKAwHbozTm/E5VybMA0Nr
Hx1D18mvMuxjT61p5yrrzuz0J2JTt4MeW/fSeeGNENJipJq5heiKxlWwpIBW8jGsDGYF1HJt3Hgp
9J+kdUxkwlW31rVEfa0ZqtBmDtgn6nZzTS3KGtdZtyNShgoT4qUJ0uI2KLnACoapxO+bR1oy14kz
Eo0F+c7q2a3t9dX3GvQYxmCg5gszoAgkuvEaggFaWhwNKx/xXenerV9Xgny4/CznQr6rKUdP1Z9r
bMp6JMv2zJRuoWUvUtaAZpIXF0lRNSqEkKHIL/DbKQdYbbS0pN0AQg/0mzZ462rdeDLM5lNvc4vl
ykWpDOWZlISNqvfVxS/EdGF2vW7V2H9xcYCfy9Zl1q627sXuk6WtJuLsFfkACUHn/nKIzCBablrk
WR0cK6mqE3lMgF2pQWEx1FOc+9wIoyKWPrVYUDoOTsbZG0SRtjkN40DeXXxDs6n9EpXpdQd91aZx
PQS+enInZWVhbd+oUZXcZRkiZzqFmKJbr0MgMqOqDTtG3s/ytIu9csscON0pGetyxzWHZTLZHsVB
N8AyOeanpA7IB6SkheJXnwWS+M9NY3yruek2amJNuzLjbYybzSJx9YGo4uQsl61jazdHWyHSTIrW
5Ca3HeeoielE0CEpDtMIeqmoy6W0aQRQLImDUL/m+E0Lh3vMUe4S36a0jfn5MqXjw3yxvebowJdl
5oUPStlMm6IW/slVx+jYjy+6HtJs1QfjpaxSBTaPWZzk4XyzIzaFddkZ1a2pKTnAq6Z6lXsa6oPr
njzX63hzIvWNZ1p3300aSyjbKckX4u9WHfObg4ByUSZ+tcefJNDMz6EXMz0L5RROLqPKD3SqB1BY
OS7dLHUg+yfBhTB5eMy+cG7bnu4Z2rW9V1TBpaCNcjb6ZKEb8PXOJnq524n7bt10vXbXx0277geL
KAChjCsLD/R9p3v6nUUfpxq9g2n5X/yYma6vaj1UesVZ15NjXihARciXZil/GSnGImwT0JveHHrT
dHUIgUUQ1D6vPbVo/Ownqb7sVW9aKVRlaJUih7ya3tJOPQnb0bDWQpNC3tiox6KayG76lyjFh12m
C/0A/cX5UhIyAFj0syjmpgnuQggIQgXuRdEXxN9rNyvuJyIQ6K3U23Eyml3hWyAQ598ZtXXzUPtc
oY6zj7xiWiHYSxHQBuXtMOOnrpWdYUrfAs951mdH+5Ao6XVTYyhiYCLjx75TsZmeBsIpT4nnZGul
pqGiZPVdCZJhKI307CUhAYAJ/gPNZ7pANvgmr2z35Pb9ugtHk1ue4JUZJEPr+NEqu3KnoRQJAK1C
Q8yc6U9vxH5vwba4bsA7xid5ThgDGnQ3Q+haTp89D8SuHGdt16Qv1DBj3uStcden7vp//RlVCEtg
tAg2wd97LZL7nXmqnPxBMbPxKauj9zFO9fd5x6casxy4svcSnVHnK0f3XcieVk06TIHhVzkCRUFv
PbKT6/AipJIwBiu7tm2G4rHqvdeCz+eq42pafGFZ8K0ZxZ+6AgtVrygSEGcAVNkPlI2An7CUh0kq
XP5MXuiR8QLjZMINja24IegXY0LqnuVyWx1wZzD4YDgyjXc5MewGsjp9gSxUCtNi29BWZMA4OzOy
MOOT5XKDbPhT7fUlUdHUqlvCB6SSCRi0Kr8K6t/l0S90OinBtEGzNdJuacej3PuxycpMX5E//e33
Sy9NFx9gTK4uqKQZqiFMC3mX+mHp1aDQpyTodgdEl8gceiy4SzWPtA3NjnTndT1EJTkGUC3GKJEJ
lBNmcmAegJXENKuVMWKoNqvm2dYMXIi9cbxyP5m4nRQCeY5N5rzI71R+ihioM2JS3RfP8kfwD+Ri
+pmCQbFzP8tAjKEqx7tp3tCJXtd6YkNJ7lAeh+FtXivDWumqEKSvnp/tyLYJ1mJdO1EomG/KKAPy
aCqdeuxqYZO7XalrEg/A+0JMev6+9/UqaZ3Xbxck3m9WUA8UZrjDPVSmdVRaz2ESz14HfiAgsX2b
46rX1DOJWd/UWb9ezEcDR1IjHSd+uFQDH8BooOE3YwGCjdBaRSp+KBa87qZqSmRFVLIfOk95iGrH
p1TtB3Mq6HCuM6KYt4OXZwQkYggdmawqFONleUsWukxaXoeqsx9oMpAVYw/OOhoNayP8qlyLRFWX
Vs8CzdD64YR08T5sYGXbWTntp8ChOhTooK/KujuwhCFawDBOBV2aI5aZdya95Urz+R7LutjhvqwO
3Vywde2RuB5HITdcWCliK4rbIvUKFhB0ginBcc/15a0TWxsGiOl2sjuoJ+3whqhYp0isFkc5Sjqv
tFvL7d9dtb8WaC0qKcLV0QgblFOMnwsGPYbSPhZULFAe0IEZkPielMb54gjTIb+3cVdKrJF0P44E
t7hVtZU21QBmZWXV0AjsyV911Pm2PH2KawRB6YbfD+UUbCS0ZnE1p6m+mBaD6VAnnL/8RLW1nal4
y84ZwntW7PpsDKZ13IWYzM8kauTvYE2cReLZ+m2tKALp7+wWz/3xIR0a2PCJH++hDaiPdeA/Sosd
MxZ9YbT5cDt5j0ydorWsG+ROX20zNzx7dlq+KmQwEWVC4bVKofSGhRdeS7OuUqGYljNl3Uqw5CA5
asMhvfNJT9+MHk7iqbeSnRuhKJRGYXhG5SGNm2++r5e35HUsW8tpL5Uo7GWs5ax+58NuDMdTl9pv
1yMv6y5GMD639HtnVHy+NSeSUs20QB0DQGgrg1OjSMt3FfOdpXwVdou3lDyhoqe1rNnNrKkznH1Z
DMk2qHxvV6sxOinD7k6ZgzJTdqxal5hHwIGErsg7rjF2iCvGgzT2Fz0U2MIaiHMJSp0mggKkBT6t
oCzPzG28DUN7orYyP+s0DXGihtqa6iSyQ9pnzD6RG2LLOjisYH9/aZrWx/HUYihlLmU58BVMw/pQ
5zTslMe2Y/QQiSjYZKzkg1GwVNpIQ7PqdPUuHmmUSNoElmlwnNhTTcoujstCUloqc9rcPOFFfJnU
MadKmycX0hm+7xGXhTczQ71q6e0CppS70Zwqv8nIJFn0aLGuGv2m1IOD09agFuf5VoVxfR1OkbKS
8yWWSVjc6/iil6ayU13Pv+/gLC900A5/DhG3rTNq6Ehtc+/XeGSKp99/Tro+36J5Mvoka3/5xx+C
IqCuqUDSVKHTaeHp/vMtHBValjeV4p9GM6VXS2DbqnOQGEAj7/FPMNFj1gBNjG65IrjAMHYQBTC7
D+CDNIfSVL/Ko3hI63s/KZD4F+pR3rumau9ZkmT3lS3sQ4TBatF3QNcTILKZS1yCXqLnM/P3QjmD
tcPg1o7GSUGN9N57MK3NzmkfOywWa24p5RQKjNtaYayLUg9fGzfZGP6Yfp5c8mMQ0FF3UVrn4BtU
qxnslNWoMUZac09Mtshkd2xG163DsDnYOkEIUVPyZm8IlUXV9NouMMrsRhTqXqL56AaSGxAV6tKR
4gq4MKlRBveZ3+6QEwMdtGp9obYCO8Z1/CNigE8zoWnYmk9OXr/LAMpogjGfwTVlYqtsSisqTWxu
enL06K0koeU+oKPt1ppDHSsgX3hmcSkrKbNVSG6BqGHChpzjvOcVpKFv6Seb9+WMNki52ZO0QFdA
XmRvFA+Oisua4YXn0awV32vkxL5e/UBj5Iid9CZdzUBKz8DqBJQRyXQmCIzKYk3fPKnr5pqLzmrM
2PqlTXc6IyZK2sMkNRqM/37AZ4AjYSA8aSTDxRlbfRvpmvdgw2JYNNjOwdLPIjVFz6ItUlyxFZnw
9yWyxLvRMaEn9xRHpsnV78Rw7BHjfxl6AgTlG2LxEGk89xcsKwfmQTn449B9gP+qXDnLsrfkBllM
bIDLtF9TSSxxLBKh0m4jKcWWbezNLI/f3bqOl0Hj1A8VsTrhMBVrJAzmLgms5lKgAVy00rk4s9hm
5B+8gGI5qEp132aBu8XIMu01f1JujKwqV20XEvfGTIYuzqJww/HGm+WhwUzvzUZMiZS11fP/lHcs
RPXgIsSpM6SHnaPWD3HvtfsOA9cGBdyCHgHljUxsZRXHN3zM9vEISkPrngQ8JctIHq3KPMhxWKnR
X2t9FmMTgFGTZptM9ZJDzV3+hLusIGAgQwI3l2QyixovNAwk8oG1+VF57RTVXld2pWMb+akaa1Zt
eQTkuNcUJT9HAlRJkyU2XK95HP/9+GP8Mu9l4qvSb0IYx6RXuB9mEIWw6wkBinscVKJRwDNjT7R9
42CkKgP3rJqX5xwCrlxnXydtfL2b5S3doHrbxarJOD7f5oVl0ZoVrn1wYPAdZeSNrIQMFmk1Qr+e
KRrnU+vV7cGeH1UlPll/Yp5G8VdZjwNWCIFRe1+EarOQ+YkyU3EsasL2FJ+FcmpmO+RcmmX/TW/O
/eWZxTzK0lxhG7YtVRM/D8VgfSz67RTbaCvcj1lHtZKl7z43ATppDnhmmLRPXqqYjJbEVsvzg17Y
qyIam32aZ87SbURHkBZeUFlQkaUVN0jJaqXaUilm8cmpGMcc30NkYQOVEaE13EajE260uStde8CK
5Tk/1cJNLKgxOk79lDHsjHWWXgRRqQ8zebVui+KFVqt9nNQ5RDKLAalMjW3u4jRvjlJzEEw61ItG
OWRVSkrnrFgYxDeJDZAd5irCvY+7luICbRJYsnZ0Y40hbPM4oN7EKbkxm7xYAxWcheD/OiffkoQa
AO+JmtF8Xi3g/ILfOSNC6tFfO8NbHAuC0aImvm3zhEhWbxYW9ZyaZUYeLpw4T7MXtbbGTeP7J7Wy
mHbZUX0rN+Z8UUV6iqpzUPfYZ5M9R2+xYToq0M2vXc3aijUUeaJDrIpF0Rve2ior5axAZfj9jaKL
X3QhXBuqZhmkStK8RGzz89XRhUMXV1h1Tr6XmUuJa6G8/M2ycoE5GYl9hmFynbnVi0MkzCnCsLxA
NGS+mFxIJlishR/m9UXoKgiVea8nYGGZm2TD2F11AW/7/fyPd/zYwyJbsLSgHt+iJIaadspjgGzQ
1Kivtv199deeOZnfz1F1fC8MQpqHWVM+Nb3xfZmgNvnrZE5Eskyddhakq22jec8qHyUR007oiYXe
q540R6nMjxL8+pObvk2jOYLQVVEKYK8dAg9Nm4OxVdaYKoMs46sFGhyNuDLXOs9bWX0bv6TNWOw9
u2OQkaiLHO4IfZw63wKkMs6TM+Xb3BP6OddJhKOpAn3Qe1CYPFF+n+f6sUFYX+VNm56wnXVNrfa1
HeM1GY/5zaiO5D8DE9iarRuu5bN5goKxTahify+aEu0SrKsqvrR6iARvTB1SBcYXpS+G29ISExyx
8pNsWiFJb9c+NX6M6bm2us6f/SklMyClD6Jm4YOcCyQE0niRnxAorhC4CsNMC1znQZ9M7z4fO1DH
CJZtgivX11YVhUWmRvO8wdIpxYJsUjZktRkPua4iZfDsOz6Aau37+fe9nK6NlSDrkxV3O0KQ7KsK
gWm9fhrmEVHn4bQqSiptchMO1nvM+HJMcPGvXbCjW37jcuEZqLSZxxGra+MSrFr+5DqHtdiEoXZq
kKbmK09fRkpKz0aC7DVqJDu3VqKd6eZ0JglnWEuz6MRfvxKAbjY8N7JDMLQkhMq2B7GsOMXVfu8W
ibOIw6HaBzSmDpB9g+vcW+cOQWVXiKUWl6RmWmidaCKqyz7VXuF3qhtHj7BaGG36OHXddM+yAENe
S39Xi6A7loS/F1pxVpWE7730aXOp1ntSa09SsG2zmF8aTYske16whzBpNlIXSmzfePmwl+HIh8qi
nvj877rSANLDF3Co9exdmQAnRibFaqGF2VrMi5OYoKjVJKgieJrFvEipq3E3OfqzYXgPcZNbT06R
sERNE2tXBnyYg4/OZnrNAvyMEjCTYRKiZqfkuwkB6yHKvX039vU5RJrhOs1nOSQWuvOMXLB7+F5v
RnC+I6BElhDcIUuPcVFiYs7yox9mZ81DStVa6ZM+z8Pdivw/wDzy12cKC4R6/s1Llo0bfaT7AlRD
O8lN9Nee3W/y2FZO179qsuweiQgbzLvT1nCKr3bqViDViTAeJx3Cjao0+fm66xfeIbN5BAQw51aB
zCdN8GK4arXq4gaDgqTh5/pZJ9pSuoJ8Hb2THd0rJZ5LKUQNUkIMIStETKII7kwL8fA3A7f2S5GE
ZruOpsYVJpUS8+MKC1R3T6NGDw+4cslNCPOuWHijmgPH1JdoU+vb6yDmiNs2HboFQ0b4pbDWfts6
X7qAJ9hQlvYitaqBkEpY1hY+5p01RLu8MtYgzer7am5KqpqRguxX78qkhqzlP/IBOTd6EuWYMomE
7SKUttd+vlWWKQbOybsLm3Dpz2C9QuDkvS5jFBu7xpgQppIWFdpqQ5011wReN563M+MA77bJ7Q+a
dS76jEYITKB0i5WPnfIsxXm6IBqZTCNYvzJbHiygUM9Xdl1T7qsGFvjG9qh+N3lk45bFNi6Hfstz
GqDw5AJqnfZ8FREbE17RxqvukD5rprKsQV88Oej9zwiIge8A0TgOZgd9fP4s/QrG00DYx0Y+FORG
vF0/en7mtJ7UaMMkI/w05GmyjRul3oHvsZ/AoN7wFHJWbjJsmsDqSBUaiT7AAFSdHNNxF61sfhkw
IajWVsukJYFelg6ruRxLNhFKorbJQCeqzIL8oFh9AJhqSNWwErZMo80uX8V9RcQFFpbqNGui1rSN
D0YrLo3o6Y70cemfS68UdFBmZEYyeIIW/KwIN/UEat78H0GMIdGoTq8xhurhtuT0na5UX9F5acdo
hASkGjwMXQOQiez+JYN6vjIAVNd4K+I0XPeeVZFjMoNgzdgGKmoEVKrastukYwEfAmPKnC0/x0iF
ZRWsk1kQJzfjWHpHu3C/H+IPQUdRkXEQG3Ad6kFraRaCWZO0G3kOdla7bxrnraGrvyee17z1HA2Z
+jg9AhQybxHnW2Ck2Jt0mg6xBf9RHnoeradrbKge9PBf56qt/Oinsmu2ONG314oyN9xdG1n2FnB7
Pm6ILGFQD/1+Jfs7BjLItV2QQDPN7R7II92ichqwU/NDgbTDlHwCQiSAXMZGdjL6UT2hE1BPcII0
MNt0J6OqtJl94J8eBj++U3RDQwaGtF9z4VV9b503czsOWYCq02tSpr8pcGlS/PpT4YaAZZWOiuXo
JBhYH+eDUWaYIzPU5OjXbfmkWqg3cNr4z3IvN0vlek7u+S64VhG8S8FfWwZ4rysC4eUh+oT6mE6m
uaBC9t0Lz4AP8MGnQhBR2Nv+sFW2QxMfUiO86GNr3igzH8Sc91ymD1QiQO4b8NK2iZhyxrgJfSqo
lAWm7mHtzAhfd96g3dREe8NUTRyC0QEWTbnxqRrFZx/skMj9RRaE2usQjsR1WU6A+T4YH7SiJkyb
86qvZDgrQ9Ko6RY8UaTjae+yPBmGC1Pk8r6vgwepa8FqGu3bUEM975G2URTjp9CsjIVRh5TRM0Os
r+PCddJohI9MSnf+RIsrmh8UQ98zt4yUOfYgu6kcLT9ho2ifswrjNY6fStVtnt8Q1ah9ba7cluv1
2Qur2tqx5h7KMrr5IYQdk7zeamUdr1LabEYVcDOrqTdstNg7/Ygd67LOWZWMYQu3xqPnla7xkquk
WI5Z220osCDZ8Y1+gSBqlZUBarZ5/JcClE6MLxYNt+W1DJ2ozpvj4O7MxUDcz5zsIolnIXTldMzC
ixI2d4ZCMg2qDFBBRh38qSJYzI0QJYk1E4Ir+60P3QIuMCJHesxtpLbn6/xgCFlBqGOnLVOja+4m
cII73XPcnZ4V4hZQmLa8NqJ//0g1fnEc2K5jGo4KNsGmuvvxiSqQVOJJ59JvUjF8noBQgebDS62x
ZwY937fdQ7zwjWehifgpCxKDmnjPjKAKScCWA3Cfa9apYPUjxtlukrFX1HSD5N713PxqJs/9/D6a
0mLRKcTfpFndXd2hUUH+a1x3t7//U81fJg8OVgAWGaz5IPFoH/W6gdqZdg7d5oio1dmnzrgR+hyh
ldYqcidG246V8E6WAlJEfkUsjEcrUvuTmg/KTWsJ2CwuYIK4dW+ZWbu3MeaoQ9u3l5LK4/VU6Od3
zAu4GaMuO48mlQ3dr6g5dEqPkpnSdYZrz9NQS1NQsE+wG/tT2UOoBrms0lR07kQpbnrTGz8pfMrM
9LNvo2gQ3mXh4+8/EJlK89Ow51g6PVIL04lFff/jsEfZBUPAaA7HgmwIOkFAXGUZ2HOGPYJe5aVy
xVs99G9yodOIaEcB6WGEKXgfWZV2cAr3m6znGmSP7wfcqbHp+udiDuP6sUmzKGM4bUDs245dQrIx
kHGO9J6qvqYf+5fMT5Das6V+5SzkOWDw05EKoLUfykJ/4rrsjCe5u/OzKl9Ebh6c4OnB4Jit6n47
7sM6NI5yduoV8BpNP5wOveWQ6kZaNQFBFz1Vo5fUGfp1iNf39x+nMD+W/x3k3q5OU9ixKf9/7OB5
XsXD3tCUw7W7bDaqRytZS9dZnJP6PI88WmR8AmCT3/GYTYAmVgbEK5M21giXe1VPotjgSSwutPWU
2yDOSfwai0s0b0AVMKDbLwo601NhxIe8qkySQ+D3E4PZwnabuwYeEQmJRrCyr7SI7hy9WZjzWM37
vWlQX+Is9FGrDQfpf646y1qFr4Wi0Ccs3OFTGNQPxJ9591YdfelK9EU8DixK7oN3ghdqX/eqeQ+T
ZbGzYgh6PUPhtbVcWQrfr+lou8wzJ2jQWbX2NPfZdYcEcRGofxNUxQ1NRtAhno+iHxmbY5CQEEci
f3Gyxl5DAKm26XxYmkjJbI3MD6y+2cLxxIiuHghVlRG66Sf+ZT6S7RG+Ev8GUoW9xksDW26WZmWt
Jo7XwfX3X7RmzPWhn28cW9NVTbB01g3Hsefq478p/9F7iR7kfXDkTfmegXB66EAFq05MUrfR1hsx
G4rpy1UuTpZoyl7M0EN4240vdd98LpBlpwZ5d7IoW/txunYTsjIUwfN+7Kl8y8VVqasBvHx9ji2Z
9UImcU8KFd6VzEKzLe2W8Tl9ZFKVH50ueihU75LMN6DcQLwLzl5Fa+H7WqHR862LTRFkWkQZALUe
PSk2FHjIBp4zQ1iCIOxLxnppjKAlCxe6gQuWuApMfSFv9FboJB1NNc/RKcbbU7yDbUwOVd55KCBM
BDu+vh8TIhnLwdT21zmkmvXhvUS00cm/M7y+32aD9SeQUW8disZbXtW7oWEPZwwtxOkh/G1N4661
YaUOofclUYuAdQn2lYLUontQwFfzSq7Zh+sjCFcQ/ZbMYM2b09iYDMynloFJD2GVv4kVIPZZckjm
1KsApdqSNIGbvMm7RydwoRTpKmT/wvBe8oKH3Qw1rFRiBXwdx6w+TiFd3Cw7eG5Ou+GvxAqP7Jql
a9lHlCzMHYxiq+TGVmt8hK1qAcRwvCE6TXmeUhdWREBlFyu5/6IparT1W/SvXtMGD5FbvOfTsJE6
NlZQ1aqh9jaSc/FMNQfYVm8z75ola4rrcRHNs6msErgh5i6LnxWUsjzzZZpbylPkWX/jHPvV4uFi
unIN18EUrDlMFH6+1vU0FMB2KutYDW7ySBIRkrUC93mklWcgAvrb0PCXaW0ZX3J8qnhvGHBFHWI8
GoTzXTKKtK3bEHD8ipQ0uwPNaBRQ5n60e+pYQYqgJsGqN/ODXCaybIRDhrcVlF/XExqFtzeL/UeF
du5nuZM3jx3e8AeffggJflp0Z+iBxaq60ney1mnY7SdW6tX2qqAf0cL/fiSwfxnyXU03DddmEOD/
7Y9DPnMCLAqVoxxzzd1lRfMp6/FFsGZWg43Wo9i7Hmd1ire8VdFh+qI/2W3z3KRBiwUjBEoohzOa
wkciZIzrYTW/Kg81sdVQZ7wZoQr6jxb0nQoF9TS08/NjFnlbNMvjyKxevD5TtkqEdtTv+3CnEfBn
7hSR2dQ8RL5ytci7Fh+F5Xd35h2UZ1C3tuV7X2HrEuyaZp/SPGmRGDnGDZk6FhYLC74KBP0Ofsy9
0tHVhietvCd6uSbsyfsa8w+DwiNQa9TiTaZcpKpTVIV9KgUMUymqNhouiylIq62b19dv4D8/D//l
f2UqLbvr9T//m+PPeTES1Bc0Hw7/+ZhDNEz/e/43f73n53/xz3P4Gb9e/q357bu2X/Obd0AYH9/0
00/mv/79t1u9N+8/Hawz8jjG+/ZrNT58rdukkb8Ff8f8zv/ri//xVf6Ux7H4+o8/Pudt1sw/jS5C
9sf3l2axgTarNP7z33/+9xfnP+Aff5zCr5+D5iszar67X/7d1/e6+ccf7v+zDZ3eh2Op6EQNxKJ/
/Ef/9fqK6cAqcFkOOCZKBoPLPsur/8/el2zHjSvb/spdZ3xQCyQBkBzcSSaZmeotybbsmnC5K/YN
2JNf/zZ16t1KwULyPo7f8siSDYBARAAI7Ni7jf77X8z+YylsQlWtK4AJMWzzX/8Farm/f0Vxd+bO
sjfiLs3sf/3f8b1Zx3/W9b+gMP+hjEHmgtG8vZggzggUsdKleAr9MCD53sadjg64syM5gDoFiPV2
YmpuOts6MDPeu2Xx2MP4Qfzbdoepshqf4dE65zlwSxzv9y2TeFYYkfBPTKBdfTvK3f3kOvtkyArQ
0dsuApBnI4nigXhaYn9FRf1cNuyYzj3yeiFoLoqTCySBk4fYAVh8G1rQrcoFf3BBsrfQqALxkN5C
ZBdJM4a0pztbHljUQCmUv0DJLIUuX8rB/zlepwBN72Y+3BFZ0BuQstqnkKNCrmkOsYFzdwjmFvBV
O3AW2/BIyxzcf3vnCYoZfzkBOxjG7CIV0HxgRSZxPc4CoHLJvG8DNgBjSL7LjH7kNip4UhOPrUmW
g4cN9w5QTlV7UKB4VjocHSdjD5NskDpOwcYF9p4P7jUy2BC2plBWTI0ByVIrwW2V8GHndjTEIRzy
b4gnqARAihSCJ3ExokI1J6gQGI3/bDP/34/X/NjFLVXvxx++QX+6/fbWhZf/8h8Xtu0/HGw9NjRQ
GOAIdLnd/8eFBf3DsXGjd2zUohiW6eA3f7uwZf9B4d3MdnAJBlLWhXf/7cKm9Qf+vYldhMPxBMWv
/h9c+O0bPJ7zUGaOOLJEj/PTsQHGhVTMhQBgG1lOtwtx2oqR/BXtSuLu7e77TwdKaBAig/ZHgA4M
kn8GOPm6nNnt2TT/HY7Ow4+uaYS387G3eI9NExdUshkOXjsa1sDeJLNYQXvqZkY5S6WBAQBwVwoU
s40PFXNvYkveO+a80vxSdfvP9eSfeVkSIGfXkmlyhBP1IaTVahCVBh9M3nmBnG5jaR8uT4/mA1RC
hWhImjToCPdrKm/GCrpaY/oNpIkrzWtm/xXZffYBISOSocxc+PaMp0RgeqCnwxHPtg1+QQWctY4Q
SgZmwmyCqkVNo12CT7f/5JRCrnSwNPTO/KvV0FbF7akvA+4XgbgBxd8L6EhxOcDntBYe+Y145Wz+
FvDzP+tsLqtz9iHAmgBNU2MVoBcDOhICDubhSz+3RwdhOyQmOO2gYnl50nTfpDizbQLBhDsa81vD
Na7B0YESxSg9dlnvUTPnVwyyudPK/Blv9/5/Pkxx7CaMwNowdtxvcBHtM3nC8xFNzQPeKQF7aPDM
lziHdDwA5LriMjqLU/y9RNFkk1foMRzwlCjx6JYzuRKmlFfLfz5HcfeszgoIOjXcl2Z2bBnENN3q
yAp66MCuCTaFZ0jgnDivr2qo2V1eLt33KCEAsOgxqFEj6IdG8TOBClWcyw+bmjaWpMiZ1YFd1bWM
JTS2EMbiOfOHJri53LQmrBiLoZ81PbMKGTqKCv+JoRbM7jsw1Qb1cIVa/nClC83EGIrzR1ZEEmOK
OYoiUQzd2qcSkl+XR69regnHb0Zfu/NAI1Cy2u1dlfUvVdhuM09D8fS+jyRHogtN49x45eZI3ID/
Pl2JI7qBLz8/G7iYEhlkNBhBL8KOKMg9dNbGfdRQPHkeBk7LJWwkE1CAcNeUDqfL063Z5QzFZY0A
EpQmQQKkGwzLc5yk34U2af6qKpECuZtZayQXmIV3ovlrkDqbHbwl9LRK0E+TTF/zwr0VnPnbPkHx
UlPk3RTQePJl2B0gEnLPEA120AQ42Fm7bS9Vq6DwHFZw6Jugj8Q1jyCNyxYO3r/v32+u3/+LcxJV
PLZAUYUMexRtl8H4ZCTMr/P6y+XJeV3IdyaeKq5KCnDHWdPIAFXH9kZeSJn4gfVoEfmh4J/rBszZ
8gBVTs8GssyR8TZfo4obQ7XXCru4G/1YIiGa8fs+7VeQh5r4RhU3zmfRERwoJz+tQPZXAT0UtMk9
SFp/Xp4yjSNTxZEn4BP7kg4Qp0f+BNIU/RG1I9+2ta14Mq76EXDr4+hT5sx7nszgVMvnlYlZzOW9
pVZ8uQFgtSrbfvKHWZ4mCUxNHHtu2Z2kW3+F9T7iSOBd/g5N2FDzmDkbcY9OsAa1kd93ZXePChUf
cgZPUnYrO6RumRW3xuMOq1yA9vzZnAQoh6CEY+Hi/ZKNmbPJq/HcpITsegITagVWi8FyfmScPYNk
cmWHXNzr97VA6dDbpmuIy04pcpa+KSay60fjkMBaOWOP9pgchpp+vLwQ7xvrb7RJqNyO8eIDFEMA
EjSo6T4Bxb+yxsssvPcJigujwAFyHW6FSj6G68OEEjen3VkOXrNRqN2A4yJPUNKwFmFfN7P3ulPc
Ogv4LOsQqSbTJB+7Ot3ZzdF0H0Xf7aw0urWM+R7JvZ1I6Y7x2xG4sUKEm/ZucAC8Xa0krAPBq3oC
6Vb6pRDZjQHw0bYFUjw+dNwwQ3nSCHQvyTwXuTTQwYR05bT0vh/aruLygVMBDCwwcCEcYGKMeg80
876LluqopP/z8ifobFk5eVuFCfwMdAf9OSV+XJQgTP1CoCCCqoPdCCnHy728H70AS3y7BiFJIW1r
wGMaYzpBah11WeatIeI/CQq486iF8l2WrsQWjdeob/UJsnmSWO3oZ3hlyAGN3AG5cX/5O3RtK54P
FvOoZihm8OfJRNIjcK/mOE1WfFKz3q9Y/LNjVNSbpKAS22rf2w81KopFUO7xgOwLumKvr9mHd/zQ
UdweNtQHUQ0keZ/THUrlPSTETrxo+52Yqm94GXWt7GsP5h3+hcbRDnAKoKLaPfharkvcyPJBgm7O
2i9lMiSAUA0un8u/kQO/7xA0SMSvHRfYCBPcgu0TAU95AoWpbXOvxBBpgerVafPJj4LiI8d2NEfZ
SojQ3D9RKPzWPsektFGXDQKd2CSfbIr6hlunhxIj/2yWqOc4ZIjvCEyXP0QTex0larBiFG3TZAiG
oDhGbS/klb/3gF2BChN8CtFueZJdD706q1KiSGQJh3ZmCn5+8uJSctWCNKaegaAl/evaQctwNyR3
znBN28wXpvTGaPaz7EqCFMPIVmKZznGUMIOX84oYMSY4B7O5b4t5n2VlvhJddI0r0QXHawbobzr5
XW3/BcZW6O22fbGtcVs5RwwtgEehFY+QzEIpigiLbyhRfLxsCZqB20o4iUwZgd4PawMk8UfTto+D
IE+Xm369+L7j6rZyN8DDhJVFDrh9lnWXttcG37HpFhNezLHyyxrDxsrZ2rcA6k7T5xGJ57x9BGXV
5QForNxWQk2EMiaQ5jeTD4zFp6gDI41lFQfDHR45hM8Gx/ZMSDoIY1rxKo2d20p46FGS2HLc5Xxo
nz3RgH6ELuY+Ceord6Zr+Lj3D022EiVqUMxAeAl7ZSSg+J6GdXQ9AL7sXZ4wnTEoYcGmYAxEodvo
txF1kWXDNXQiRbxtV1xeI88zGHYKCp0qkbNPADf9OsSSfpVuHp8uj1232Ip7J2I0cqfho89b6NxN
sYcHy/1QfyEW9x2wKsLyViOabqEVb28to0vGkHOfkfYwQIqaVuMTxdkC1FZr+VXNWqjs0k2dAVs1
Y7YsYHFjq7jr8jVMoa5pxeeJmSDWUzn5Rtw80Xb4nkOS4vIq6JpWXL4C2rY12hI69VF0NHh4qJvW
29a04s0CCjhdSDDq0Fzojavu07AxA/YbRiwczdCu5nLyQVBHfJbO467n5NflgS/T+k4YfMWlnB2q
IMY5ibSsZ1xgAy9ppcfF5+WqsdzYOl77VbJyNNSYpVDcFzSakdmbFvaJIfsJqeN710HNCR6UZylX
QpxufRUfhjwSr5NxRoIhRy1jMp9QbrriwLqmFQee5mSk7hxgC03aD01SvETz2v3rNTf93hIoDpsB
2i2LGYFNEEg3W9/LAHCX2r6fkrumxLlxIQ+7A9RNtAcreR5EsNwB7bk/teVPnMBA7bTykctW8M5A
uLKVW7OVTckAr57jCWxjyR0gkx6F5PllU9PMIVc8244kVIkqMvkQtjixQjw3rDpcblo3hyqzCFhW
BNSSa9OPU/BTcQhNQvJkBBKbBYM/NwAWtssUgucIR3dWJvsch8kJP09AhGdU6TKlbJ73l4ej+1Il
GvQtIQHvEQ0kCFh6FAMCT+pta1rZxqEvh7IxTiefz/0LrivXomUro9Z46CvI+ywUoBbbGVxazX4V
Wt8aWBZJyHcAQ33GUnflnKszMSUKgGVxGu1YYCMk5uOM2spiQCEoRFg/bZseJQSEc8LSlFamz6vx
Bmy1jzNKz7c1rYYA6LWiehTmC5FTqGSTAswEqJLeuK5KEEjKEKLXozn5IHu9A5PgiYTt0+WBa+b8
NwLp1olLmqNpozBRajM+N1H/sc/dlaihMXamuHUcgarE5HC9ESXUYKBO7m2ne9k2dGXH7mkDkp1p
wuNAPP3IKoh+ZPYXu29+Xm5eY/FM8VPXFXED6mIcjYLu0Up5thN4EDCM6CukRvzLfeimZ1mVM6/K
qMEKMyhN35Sm10LjPk/I4XLTyyy8E6/Z0uVZ0wIVHXMl5smnSWZ9j/tgX9QGaCRKXI8Z8q3Omlfp
LEjxWpBUZ6QBQx3o5fLPLBPeZM5Aua3l7nXfoTht0KK4f0am26fIWFSt8zzMTyAT9kx6hZqf4+XJ
0q2D4r42bUYw3GCygAt9SsdiT0r3y7amFd8NRdc7roNksRVlt5lrfMgKudK05uLwWj9wtsQJi6em
iTFqnBJ2fMq+kbzAuawBu8CtMNoTk/Opysuryx+i8YdXXpiz3mqUwDRRmsx+nFSjl2QT6P2gsnSY
DGld8SEpVnxC91WKW2eo7nRAyYpQinpJ6Azl09FioMFMxrq5q0ATsxd8cPejOfxpZCAL3PZ1ireP
kwNYeogbdyGMH07vQBgW3LmmdQQXx7dtXSjOznI+VO1yDVioyGPHPQSi8SHD+KMzgx+Xu9D4ooqJ
G5lrj8LFU7sT9qBQQL5ol+Adv0Cm4nIHS9x+J6pYirM3LWQVSsRbcBwcgMk7QEASggHHoAGqhUG0
NGlWrED3JYrbW5kZiKjAZA1ZcDv1AgSkTuO1MO5tH6J4/JChurBzI5zZs+du+jKCtWsklQelIRia
8UlWK/1oIouluD+OHE1gW+GM6izb+BBGbP4EWuhsW1JFBcqZbCiA08dytCipKqEVkEGmRuKYszL6
xefeWW4VKTdVYChqHby/uyyB2md+nbfJbWuKqwlVrd0UrwQyzWKbS/dnoaWlEJ+RA14dTNoeE8M5
LEdi0DysGK2uecW3i4hTYwaHpD+2YH6WkHuD0OLUHJrAsLbdLlWsXAf24Aw88civl+lzzdqnHjnV
3WVT1ZiQufz8bHZsO0VpPcSmIYmdgz5nIOKQF9XKE5auccWhOxqwsMrwMJBFza8yCkFb3oKYe9vI
FSdmYIUggYvLFI2Woui5+LRcHC+3rXt2UEuKm8SxJhSRAVZkl/c1ONXM9nNeXieZs6P1wywPfO6+
rSbOdDak+PFIILk9CcQjKx3B1ADKfbv8Ooh8DWyp8TQV9mYmZmY7HF/TOJBGD9K/mvwlxIM4CPl+
4jHh8pxptnAVAAcNptIIp3gGb0X6GXy810nq7mvQJUrwYm1b898QcMRFHU4KgzJlPOB50gUrjBEV
G1tXXDkZ7KnpOcIpdyQKrLvH1Fo7aOomZ1n5MzeLKqvGQRap/aSBrIlZfCY1uY9CfpS09y7Pv8aI
DMWTIamBWkCBODfQ6eQktSdKumdQxdzWvOLLA00kOKpgoyat9tLtrkGMuqPWtLLZ6CZI8WaRgREH
UHtkgEgb7Us63fG4bvZlGHotG0+Xv0HXibIvt6k1QEAEJ5i6AygX7KXhkH82UIcCCiP/cheakPca
UM4WOgSNZFYUWAUpku/LW46brnG/aRZYRcMBXurErsToiwYgo7I/jVjozCErR3DNyFU4nJFCbQHE
xnhD6ejX2CIn4HRWIFK6kStbsBD9aCeFgfMvmw8u9OErHuy7xD1smnMV9VYGTdw5U4F3M2IVO2R6
oOmerQxdNyvLJ52tJ6lLIIZjju1dglaij54hGPHp8rA1UVlFvAV5YzBqwETKFkWJtjTuItyBdmzs
Eq+apugUEsO/3JVuARTnLScCRhtUsPs5J0czsfeG058kCTc2rzivrMBQCTlpPG+ACOpe8ri/amJ2
ivt4WAnNGs9VkW9QmEoMBmA4lJnENabtU4VUNZQVHpF7fbk8R7qVVjZh3G2IjGzU5y8rgfr8m6Cs
V+bn/aZRmvTWiMYI7/yytnCxscZ259bdlduylcCpa3u5TJ0ZqJOAwKiVMNAKUI82bm5cwVcm/XVb
/f2EDpaV87bNf1fp1EBCYMmZ2g9xUO17yv1/z+kso8LEk2LQtU/h3IxsB40YlP1yiar3HfTGCUr0
oJJ9I7uwkbvOCUFFEtaky44Sj2D13uFpeF/DPPKVJ5737RtqF+cDNf5dVcixEIYJ7iPygZmgn6In
0vUrrWtOg0JlpQVbkKgB8+z9MPurFt9YlN1AvvY49e5uwiMFXuZxIoRiz6ZILFR42RRVRZVZeY/y
+O+VFI/tnH7cYuNQcXs7TwOE2yZcUyrQFba3Q8+gvbV2xtTZoeI+2ViDVtMYASEpQOUtLeTBxefL
o9asroobI31ciGBE/ptG5LNDrJ84/UFp2R6eL7evGbqjuBCUKClobUAEHdhQDGJgL9mhyG2tYE7X
+hsnMv4dR0PYpi0mRtI8P8xB6FEn3Vb7Awqwtwuag1lpYfSb/TEuwaYODm6+BvjWjPuVnvgssAD/
UsmWIrC4VlX/GEKo14Nj2JnGleiiWVUVsxHakA+3HdTi9Pl035k48HXxwY6dbYtqK1ueZJYE3e+M
KiJCoEqQg/BaAjG3Mvj39yPw1b+ddzMLqBHkcKQR9SdPbtm/OMBXoHj5kGe1u+neL5xl5s5WoLED
sNdUqFCcB9CSghYmNp+zJIeq5mW716yAiq0LJjcuGlNWPsh2/soGcOOFkxh3Lp9C73IPGhtSAXXg
0WxYymtQrMs0A50/2ZfZNrgGKvnfzs40T9DBTjH63mKHosb7aiJX8ha61VXC5NwPRjxCeQUBONtl
0AJOk59j9auqm7UIv0TFd3ZWR4mWOQljQ6YuivPxmm5OpjeSn4A2ps7z8gbvxglSq/zolGQP6Cf2
20MQufEutKiXWO41cuWLisVTjdtRaHdXPL8T0Axr27s4Mj65+F9u2u4zoz703ProdsyrQJ1YlNd4
WpWB8bNF6T+PyZ8U1fFIbEC1AmhQKFl2lR+5HzYtvYrOC8CjVGIKUVUDGVxvwNsHXr4h5nu5dd2W
rAL0ZByKNhcoF4E64dEGQho1Wi4IlsdD4ogT6islaqos0uwv96dxFRWzhzMPyA6QZAddKIRZR+cb
KtCvelb+dbl5jcGpkLwprDjkEFLui1yAKEGG9xwMdPvcKQ/ZyFesWuOMKg6P0VRObV1wP+LAtLbx
DKmStfcb3fwozmjnVlbHDaJtbELGx049kkTLU8rKcuuaVxyyjIPZTiBa5rtR/6HvWkhw9Ddmt5aJ
1s2M4o1GY9sjC1DTHrldA2Ji9xe04dbuXprGVcRaglJWw6kxdtpBTcytTsLiKwdTjdkI5eBSB0aT
WimqwRsr+S7nT6MRNUhB5/vIzh3vsmlqCpohRfA2zrJMtl3eV1AL7dNmN8efIEVyMAcb8aX/1AXj
vVGz7zb+agf7sQu+XO5Ws+Ji+eSzvS+dzRGInQQ0A+AISwv3xOPo41C4K9d63cwt3Z4130szqYYK
UEUzM+8gL7CjceMx3E/IGjBI18NiDmc9QOqopxYEF/2qFc9ZHP8FOnrPwrQht1WtnEKWdX5nF1GR
bWy2QQDdoLwT6VaOogd+BQ46v4uhWoNzvVVUdx2HVuLlFdHZseLiHDW7oQhsdBbS+wYafEm80b2F
4t4DgjnH5REmxmPjpk3tbBfOQXmgrpQ/L49etxyKi2O9QZ0ZYvRg4vpMZnolAnKazexe0jVH13Sh
gtiink8mFyb3bTv42s2mZ5egSa7AETm7j5e/QuMVKpANhXjVOAEG4c9O6lWZeaSTvMmk7V9uXrPE
KpZtmJwkgVKV8Dsb2hF9nT62mbntvUbwZdrOHCJMx6zrS0yPiJo7o657qJKuYep186K4M3j3UbXR
YeAmD72gHOd9aouHmK3ybuhmZvn52eDtOMzZDD0DSMJ0kEAp7nlebjsoqSRRbQcK0xC0+z4ZSsiH
ED+146fL66mbFsVlIwJ95xngez9ICFQxwLmxgyDcbUjrfMViNBGIK57bhhlkfBnmBcyF4M5tIUDB
P5hz45X5k1nnG81ecV6xMCYya+DIlC66WXct2Y99Va5EUc0sqSg1u6NmOvSYJWeq2COwDdnBhMLe
dQ9J6W27mYpUC4bGiTIba1yPGYqxaPYxDK1jL9uPmxYatGVvzNMxSNFDJQQ2JJ07SHRcpzOI62FL
25pXXJeiULfM8174eQdJTJNBFMc50Tld2Yx1R4xX9b4z7yIxquBRIgDvSqsrtyb1zpyC+oia7V/5
ZPw528N9BqdIqeFxQ7iobC+jlb6XGXpnC1WRbGEYddB0w+JPrD3wkWYoLEi+doX4bongHrql4YqV
Lbne9zpS8hEjMewGosFLccTnMn/ARcWA5kbUvozzVyh/G20RrfSk+yTF6yEhD6qqrEbmg0ETfm5w
FKjjtvLbUKb7mjFIXCeowLlsGppN75WW/mzpuNOC5G6xvI4M88chqAtQtMWV34TjN0rDbSBVlD6/
NXDsqiOI7EFDk+fkKbPByUnyTdWLQgW6GSOgOnBQ4Y+u9YDC2n3QVqfLk6PZNVRUWyNpiZN5J3yG
U2ZvQh7CYd62phWPp3gwhRIdFrnLZ2i4GJztq4ysmZBmVS3F4cvRbM1mjsBONkf75b4VjflTGTtH
iGSuzI2uiyUanxvO5EwBJIOF/woZsPtjjxRF3AKLJesyX7FOTWhXIWtge5dlALE6X4ThpxG1iHsH
FRT1BAnsy8ug60Dx6r60R2JWWIZCjNk+TwKC5w6Ink8xcX9s60Jx56gEW0jEwJRVtlXvzRPJ71jb
gEAR8tEbjUnZxavSGFEcj7WAXjs0AZHcfAAlHf9++QN0XqD4btD1bOgMGFPS22BRz29zXk7b5l/F
qAXTGI1Nh7bTMvjB7PlhjKPrfNhWTiFUiFoFiagyDnELNcth3A0UHP/2wPsVF9BMjIpMAxm0TesI
sTOyWAyez7Gaqz0eTsPD5YnXGKfK5SYrJjF8lKm7KGCtoE81gt/ByNnxcvO64SseLJI0xzaDucde
A8kHiBrtIfI7+5db1w1+6fUsPphmCWR2BZuUYFTbFwnrPFnL+gTx4TXuKF0XivNWBXpoDYEYWtLb
yIG4ZkCvczwyX/4C3fwojpvmoT3VfLF7K5IPbpPRT206RM/bWld8FjqKg5ulMM3ZGn6UKblyMmvb
jmgqDpuQDCeiAhyMbd2V+yyGLiSvymS3aeAqGM0eKztkFqaFg9wJm20KtWQxf73cuOaUpYLQ6jLr
27HEklpxBA2vqb3Ga97HSThXMy4+XExP8UCfkqIIVhZZY0MqIo3UhWnHBIkkaKxdlUl+7djdkVid
d/l7NDZkKBtxBq77wcrwPaDniLF5tRCl6/puZfC61pePOvOxYQzrxq2Q1RYCoHE2m4Anh8HGdV46
PWucZXOQFuGSsw1Z6Mk0/MVdss34VWq2ZBTRLEbkEoKpv4HU1VUwFSsXAt2CKl4bEd79x4I6Nz+Q
wH5yIGWcW8G2q6zKyJaNbkgCEyOv+/bOIBUDO5j8JWrozG+zGMV5ZWhVPYe8Jwq+5ys3jsadsfpM
8bozvXOJUSFonEx5Dug87pkWtLam4blkZBd09NhX8hGXjp0rnccA9OKwqcXpYqOfd0YpcAHhe9yw
7oae/oJoIHIc9KqCUDIc8Qi5ceiCgwq7gvT2DsdOe8eztvLahH2Ih2btpqIxdhXfNpoyFA5wK37D
Cr4zU7u9duu23raXq4RvjjuKuIDQi592AWi55NWIz7+8ohqLVOFtkUyRKJvRNE58xwDUmyIuj0ne
r2CddfOiBAHojAOIY2NeeEPvepG92EG1tsPq2lZiAGVVWnQ2noWsKUmhapcEew75Fv/yxGiuEFTZ
vyOQCUVggMajnJNeNU4B5LF7gun/SmJ7jQ9XN/lKOChCnnMUumF2SrvzIs5Sb3TxDgLEdriyvrpJ
UnbykYJ6wxqwABDN/RlCBdCPhyjdaJdKOBhY5JRxi8YjB0TxrXUDMbuVIPz+1ECG+G2Ar+IuDMHD
zfCGAt0TiAs7WbzLaAYSWjOI8N57eZV13Thvu5kgtBqYDboBZy8EjVkJCL6RDHuocEwrhvR+xoS/
xbkZ/y7LpJaJCTNt8/qnIMMDkzbEmViWQRV7+BWa/MO2b1G289BlMdQ4EZxp0BdPU/TDTiDXXQu2
sf1lDs/23Myu8MoB7Rnf6DI/lOJKVPIK9vX18vDft9RX1vXz5hkLSB72yMMOfQp9zWm4l6Xx7XLb
umVWnLkOjQBKMyGinEjv5sj0ZNcfI8vZtO9yFVOXWDyvRoGhu9I88GZmuy6OIHwgnRUcps6GFC+W
JeC1EzSBfEKKbF8L8cCn5sruY6/ta+4ZmbspXkO+9u0aQ+uhbYcSazwX1k0ZkA8ic9eI7TQfoSLt
qMl6gi2dYRcbbgfXvmIGPfQ0fN3rc3eNrE2z1irgbs6ambYUn1DF8iYV+TVUgyHAaK8VNenaXz7v
zA1MI4QILEO6nfRQoE3s59i1H8ep23aF4Sr6ayR1DV4OTFM/TM8gw/aQQvzrshvoVkDxYM5IJUED
hTRxdhQyBi7HuDXs+9KV1/Hw83IfGjdWcV+GwcDSMyCi2oW5YLbnAwG560q41jWu+DEEsYqwtwXz
uQvNvMl0oFwyrtHf6xpXdmMjkqMDeTicnoPokcfBnd2PL5cnRTfxiv8iFwD11Hp54QvZHkDLq4Y7
vRe68SeDRqcijVYwGzrbVNw3TXNgTADqQcLcfHELLzHaQ17PK9u95itU1BUqCqK+rkHyTEsD+cgo
yq9A3D9fBwmYIy0kscDo2aydHHWdKTtzK2VfBS2Wus1G5jWhsPcFhXJcO7lyhxpYseMdL73L66NZ
ehWBRQQtUrrMW57KpyYN74izlqbXfYeyK5OiGWQawOcsZLvnkHoTam12GaAUuWmeunXeUN03KM7t
QibHigckC7qoukMV9f0crUEWdd+wdHkW8sgIwH3qYuGFTF8W/q28qp5l1t/OBcOjGVmxL90XKN5d
sD6rjXo5qw7EA5j/ZsImtG2BFd8WpMTVFbpNfkBBZJW3tdiRqVur7dPNj+LeWRLY0LfGwEd+IjO5
CuUXFtKboP1lbzrGc1t1bEH7OVnul7TMryzQ2e76JJ5XbvXvX3W4CiKjjkVsA1kaH4XwHhTjvLz4
XJP2YQ5WsMaasKRCyRCxobBlW8yvXPEd4ttHA4+unb1GcqdrflmWM/PsjYwNNbilfVRwujsTpRmI
3um+b+KVo6muA8WHM8fqrBC6t/4Q2k940jtYEC2ds/DPy8apm3/Fc7u+F1HZmIirLoFacxX4HeXz
DpV+J6cT2zxAZUSL3L4fBfQLAINC5WbRPhSd2Oa3KlKsNeM6NCcD46cAYs/d9NCM7UrGTBMThOK4
NIpqCwpKDPLHydGNCXgsrdUXPI3fqtAw5nQptOaWuJbK+hEyfP2z6Azn3kRJ89EByf4+qBu5bW8W
iguTPjUAjcYsJbm1j8L8VADTmLtrTxrLvvh79oyrALG6D7vcAJIFJ6KkfKKok74eRRFcZZAf9KZ+
DPYBr4MHs2tWT6oaaAW07d46XuMS0FVCCs8HOLqm0y6zin1RQAviMwt/TgkIRtNvONxAoa5fOQBq
XEUFkQENOkN1usYlsaXPZpTfO0N8C6nVB8T2FUdZMgzvTaTi7DN361FaWKecy1MdNtdWE32bCtN3
Ouhq5rhHUCj+eGkLW7zs/xob54r/9xKS3HTER3XCvgcd8U1Sjiv7hsbCVfIzngUmrTsg2fs27emu
KVCX3MoWdXNRANnipDM8TKf8vu1DlA0cLyAhFwEQg2nPf4FhfPRsyB9tnCUlEswCMPk8AuZ1DBxf
WuF9MGwTY+Eq0KweQ1IwiZf8SvbmtegCujdYvvaMrFtexfFbItJ2qGrmN+AwgFwa4+CGc9so8jfN
ugoxi0Csn9KwYWDwGJydtAfoxdvlisNpBq+Cy2g0zbg6A8BCM8nuSgIWepScbSuuXhQx3+zcpTOB
WqjD1BQ9aBx6vKshyQ8qqMsTowkWKg9aY4gkjhs8UWes/m6B13VHU+eqKNNTUkTbXqK4Ci+jeKTO
3QzH7qkR3gDY1S4y4nrF5jWxSAWQ8TisnYiizqVs3KM7g9MRMs4gtkflELzrQPI6vq5IVH1nLFyr
PtOtuOLEedP0uTQl8xmg+BwoWjau+ZnmHPUqpXx2UKt6gyD5jGdlAQr0OjI+h3Fe7oJpXgnduqEr
5/A0z0IjN/H6CzFgunfq0th3tNiYfPgNJjbSsR9sSDYJO9wLCKSA03blgKyx1N9gYhKZ9DQ1gBKV
rde64S1vco9U8U5CzWrFlnR9KJt1Loc0DQdAffIEN2gWu5Dhyj+nqXlHerpWj6pZYUtx6CkU0oWq
NYyHtg993h27gh/DPFi7aWlWWMWOFVlqTyH0nn04cHHPirDza1SnrQQMXevKRmyYTWfx0UDrZluj
aqO/L2X9dDkY6dpefn5m+3MxJhX46SH6mU/jdRZY1S4w2drpXrPPq+xmkkdWYkH1whf1D7C+HGhw
y1zLww0u2vguzi1lA5YjxFmkBA7eyfpvdseRlRmj5nB5enSGo7gu7s+5nMuM+QYGfJr4ZL/Y8VTf
EjG6n7Z1oezDbkXytMaDmz8EED+wrPLOHszrKK62XVVUuFgloItaBHJxMPsE/VivW63EfoVkvHMo
VbFiQeVA25jg9jb2xW0POjOT5geIkbMdcfuXvLIOQe4e7FTssoJ9S2jxiY2QAYvI0e6To6gdv87p
tuJqrkLLWpxnUqPDCTmw+nEXxBk9WLgde04fDts88Td0Wd+EbVCnzO86N/YTIROAeTbiirnKeZbK
Ma1dB60XeeO5lB1rMJuPZekHrH3cZGwq9ZnZRuWEPyhAn4329dyRhcFT7K6lVDThxFR26bLsUlfA
B1EBRm+iyXpxq7VyS13Tip9DOnV0+ZJ5NYLgw9K07axxJOmaVrzcDd2CthLbQzu6nlMldyGrtt10
VFwZrp4CytwOkkDlfGoyFIkM1RcwZ0z1l7CS3YpdauKsii8rm7yTs2yRRZmmmyK468YrFxXIURf7
w/T5suloJkmFmYVh4wrQvOMCGtniT8678CvNxLRWkaJrXt2iy4ASMiZAFVPrJu9otouLbGXomvOq
iigjdMirNI8Wt+0e3Ck19k2AUumqsnZz41yNQ/YLOqDlEVC6wrs8W7oVUfbsIpfcAm6Fgd19+D+c
fcdy5Lq27BcxAiRogCnJslKp5N2E0RYgaAACdODX39QZ3dfv9tkRe9bRESqpSGCZXLky4482FKQr
VqMHn/M2ym656kaZD03n7v/77/tLovpTCW3sqlkNswCMw8S15TbOndTPM+hE//3z/4Lj/Mk+symF
qWmNTI4Fd/K8jnIhpTUZNKi5habCbljWJMh7uzldNH0f/Dv7v+RPwSiCYi1xdUB3qQLHYqXTD6g7
F0kXPuBh7v77d/vb0fsjsmjfcVdDY2WXpL3NJ5xsOJOyf6chn/zJfiM1VuhhcIWQGKVv2o5NEYbV
P23c/u1P/6N4oJOFoY2o6G6ws8p7iHag2ev/SefzLy/9T+obeBVBDVEuXHlCbyHYfQ15fwpadElL
iuUFOuzAUfknStBfTvCfXDVo4a8VH7++ircnGRv4evmirsLjv3rJf5LV1rWP++DL8XRsoVna6Hh9
xDhY/ANB4S8R5k++WsoTxo1yDGpXAtlp/HoRfb0NCWh9LRzps1QFQ17zIBxLSOOk9+vUMfsPEO5f
DsGfNqXE6bVqGfAtqF4ksJuKA35bhb37d6sSyZ+cs427kWRVm+2o6aLnKUnMdWXN+u+WrBPyx/VD
UyyaoMaLz1JZOMG23JmQ5f/utf+R2iMzRosQuNt4C6r0kp6NkPO//PA/bl+aBrxlHh8ecjXsSdB9
Gzf/TwjOX1w24j+5Zuj5AjsH+HSLXFWNWyG27YrG44F05CFzGGvX4ldQDeehbR9GLPHTGrM3E0BM
xY4kTwAHWFjkNTL4MfXm478/z/87JMR/uo1ifXMwEnSBnZ7s/j+bx3Y8qWog+6XzDiluPoXYWfyH
a/V/n2yIbf+/3alboGZSizbZYZPdgzLPPr82yv77N/nbZ38BEv+r81116NuGcOwY6Qr2dwJ+NnUZ
xib8hyf19Tn/f28U/6kl5RojGxLgSRFhP+equsg0Kp1h17APH//dV/j6av/rKxCHlTg/Iz6va1UX
wTrU0Nrq/wlj/dsX+KOWT0nH9eoQMadAlUyF9+E2P62mGUsbdepfvoU/Lj/kIkQcBeh51PxEaXSI
quYfwCuKUPuXV/DH5RecbUTMwOaDmK1NUbPYtHlA0xBEO0JuGgvBlnEhtgyk6E8etFEoH8X+pNbB
7KNp8Ef4VrFzG/jtpY6z5ig24qBQk233WPSWZS2yaCfSOX3Rxn14stmDc2N93fw63oiFYv+8nueb
kbL02kZcPzQKYpdKsDCPYWt/TZwE3YnHxJ+zhrWXZDbde2w7dQiZFFc9zcgfYx0VI+vWA+Z0+hJU
7XYGW9mU6arcg10b4NK9gpUDhqc327xBnwugvlpuJ/zVUDrCNgtru7XQadO/hW7r7wTcGfLGcXTp
c4a1ulygAJYFExGMTxsi33v9tVVJ066BKyeWkPM4gwwrnCCrb1U96ZsmgfNrlrng2sZ1AJXQcT4u
1QhT95Tbc6Jck9eR/R0ScEkn3/yoeowWF7UG5eoCsgObqTkYFSaFCYYfabBt7xuUuHbGOFtwudkT
TeyW83ALeCkH0xbhsFzH0HSngPfhrQpDv7cjrHKGoKnvw4i7HQdRpowW7Plamil0t8kJRhfXNYJ3
D7bNVKHnReWr0Gee9OHBs3TbE4yePuPFTAc6pDqfW6OKsQer1345/5ItJdcVbAYg6ORGYVW7jLzO
SiC395EKnpI1hhrnLL7LzHy3jdK3a9LMRdTP2yHjvt+lKxNHDCd9OfgqavOlG2FkO6HDrEjSw24z
q47DEM4Y6zaujNysdmzVIk9mb/py2Gy7b5X/HfqN30cdmlPoJG1ANHgEx21qbiEC1Vw7CBrifnbJ
yWZDVJCE4M8HQpWPzoPFyLEQRMM2KKVk9hClkyljrbe8SbDjTY3DyH2Sslw39brFcMT8HOpZX/t+
NaVc6EOY+BF8NsVgoQcX7oK268Fs27TmNhqHm23qKw+gRae51LOAVGYzlcTV7d54beHejOp9b2ZG
d31WN9iqmvXIchnU6IJAu2heUQlt4nZL0pHdNEEvxX3jG7uUVBM8NubrNMqzpRm3s8p6PpeM1X58
abZ2XLGZSGvuyq0jhNyaJKzx/kHAPhAZRaRshrGt8Iwhq180Joto2S5N3+3bcMSAQoh6+MGcGPJ1
ohDxjJahewMEoNZ9i4v9LMJRLfs5bpXdNX7pu/PSbNsnniG79NvEOiiR+UjkMHOMLk62sbqZbUjC
fI7YcO9pW70ZKMVccb0mm8cSriK585CHSMSiXuB8tfEyJlMGv9ooDcPd6Dr7ES5cvcF0sT/2yoa0
mMPJsnwz0wJ5jyWKTk0rYU8+w6jc73kcTuQoKhMhKHGtMN6B1FUCS9AwntluFtUi77GiZbNcWMto
4ddg6bDmKunXtCayB0OjPi6qKHV854FhXWEOstxj3hu6vJvSVcJwO3PmrkZ52RwmvbS2EEk1h3kA
GkUHWXVY0pScDrR5WhVXTdmoRTf7KZ6EubSx4XRfV65Bs7aZNizhz2FfIjVG3T7dknApLW6SO6Ex
EizvVs3cq7Kt3/Zi6RN+F2te6bdkc1m9A0GgdWBxQJhY5Y2F+d95ZaHvT9i1jz51lbDlOU5phGcN
hq2pntsutc1Fysbh69PGLTqHTLv7WQEiWZ6F2obsVtAAbNCWz+wFi65Vdhl4VYsi1gPsSU2bLP2V
NqaO0NnSWdw5gPDwbt4w1bqZxiW9VWxuqgnOVFTPl7Q3zLzBG86NOfRH/NbmCmvjPMjHdOrXN58R
1p+4h3MhbuCwbKsB2yvU4y2ZUj8D6xhYU6ljg5U3cxyRAYJ7Hi46XfJ0y7S4OoJE3+f4t8HIfxx6
qj+HZcYcLs8sbNkRihrvbQmNuDZ8bitJo1LUaGV3wdaFzZdJG0mgsUczivPYiqysKx2/DVk03KUy
aiCGh/HFj8g7So9bJRP7oEQ8kp2rhN2KeAgUMsw6YWduGVtzGTMW8tKHdStKB3nxNncgPwK1DAm5
0ixGVJLZYJbcun6yJatTKst2hCjYgboVQjsgR/Rr3kxh53ZhOI99TiJtoK4+t/iwtat0BgFLh0MH
FuSSnbXZbH2xZqHvi019gjedRC73CBrVsRNGhocvMWNVqkmu9oeqnZmORm1bn881/pzbVM6afFs1
Mbboq0gGGBgDe77HZW3qk8WCwvjQw1TLFXb0TVJiB4ZleZCk07tsUkvuxh6mzAcWR/zVKUIYbvBK
g7xZ1+RJDn6mR7VEGTxDJk9ufAYXyXKl2WIxDu09ygnCZVbEQZT5IsmiUZy2tp3o4zaO3ZqLbqpN
rqdqWk6p2MboSFHJ4dFo6t2lMmuPLeZNaH2Apfskc5GaNsubAFKZN0PLfbgTRnfhIzHjCnqWUC7Z
w49Ri6INVtbe+7g3zc6kjcpOyZohiQ+DX8AnUIMwJwOlv+q54pxMO9LQeHrMDJZzcsRyDukfPQ3t
M9/SlhQrAD8Gybh11h2SwNe4EeDatCBYx6zDHZKYTiWVhNuknEKT5BO8NtrrIhL2VdvNo3mgYbJ+
1wnySwn59SkpyWS3xxhT+AD5lJvmY+Ijxu4EiA8t614ul0qOMi44G9cWeGZEfUHJYmAqNWMrcr/2
nPshl00FvQ/Og99xBf0PKM4kOHS59bgX95B4IhpnLOsCd0cha9w9QGFycseBOP5epySM3hQLIIpS
NAO1yyebKOfwjQC1tLph29Z19Q5eM3a6KGWSbj8rh1EZR8yOjraBBxvEGGW4PPRfxptXmihNi0YI
sUKSzA9q32A3NPMlsklolvILL4Do4bDU4HT4obJDCSPZTBXt4pbkJ9LcUO0zZQNxRhXOu7yC4kII
VpHu1EcSa3tZqh7m3FXadex7yxdrDil2GPQjeE9y21frOETHjaWVzdOeEfvgQ4sdQ7pgJXgH2A5r
iWylZCqSwDiGRXmsQDwuYshCtCsOImdGxlVXWsF6cEfZFA9fVSKqidow/6vD9H+7oV0GYgclFtIk
iVR1fKb1HJqpsKv1I64+QTS5rtj/Tm9504qHtIvapDTYG5zyDSL+HWDYdDHlxCytL4Hi2VQEEX7g
QjJYCBy3ZMReZTyasH5K9RK+2BoV0qGBu1544IYO3V3XQ8s172wsRAFbndDB5mBOFmjauS6DrXjo
p+BA7TrCq5KqyOdMLVVajOBKgXBLGN9ALf1S+7ug1nHzR9ca526x6TBUJxUNVL5nmqUUVLFq7Mop
hi0hJGaCtT0g/JtA5P1mmcG2wgS/UDQVY//LxKNnBZ88IDK9NYHJp3AMydlXkiAPzX7Qn7FArtm3
E7wZ8etdu5SuWlhbDoOIYB6yBcugcsLX2B2jClYmexi/1CSvcHayF88lRhRp0OvqndZIhCcgW17B
Xnrx27dlw45PIWBvkxYzbuV4y9Ispnm2idrt5ykO5jNKBdR1U2PS/lTB4G/YRxUN2mMojbfFglkI
f0aZsYnvMXUKsTkJR5z/vjNygBLYwmTRdkuToaqhs/KHbHJBfZqXOZKXZAmrL5kn1LcPdT0Kf6hQ
bS/HyJrUXCEL19Bb9rXFeEQfIvojzyyBMmvSTc1Pk7WavEUjs/WLwhYsv2z9hClbgf3hbv6MrWnV
casxMYUOfkD9QTcwn/0xKtp2+3rUk36cOyig7WtUw7QIfGrdzbCaXiEcCEdRvWYuZSPkLsFJ33OR
BQn4jvDhvDiC1FiE1DfqMDPI7p+6LO2GG9zmZn3ysplIURHMWHAsegybs2TokiLkzk6lZZCe3de0
UuAoc3R8ex56SJkuxi3kS9pPyZOewoznYq4t2YkM3L1rtdktFnmbNKhUzTKv7n1KmKlylAld/bi5
mfNHnW0T35lVxCF6SbvGhdWxe0mbiE0/t4HVIVhEQ4VCrNfTdKRJzaYSOhLOnYNU+O0+6f3sCqHd
Oj11AuJoNxoSk1MRzv16S5wc7T7N+HAvNt0HOZsJX950VMv0OG6Jgci7kXT8BReXKYTvAFLGhTeA
OovIZexB1snYH1cJgm1ZrTL5GXteRWMRtjYC3AnyVNxcAj7p4BSEk5EFYqqWZRcnogercFTphYK1
xVHe127ZcQTH+X5K8J1PCbbG430CNdj2e7UtiI4lZX3sc9pvIihoFZC6hLJYT9FxNCMzuRv0ur4a
eItPp6ruomSPZUnVHQAC+OQGKW4K36BxBWXSn2bMaE0xv10E6t6QKRDX9RZ03ecWOM73HUyWdOGa
L+2WmAK857toIxC7f5tklMRg0GNXbL2JuG2i4wJWtFPfmmm27YTltznC+jYkyUla2rn3C/rdbWoK
kkImrgDLSOhdVs9RdNsyR2KeoxDqjS8cPpnthJ3nrcthcWYowetoffyOSk0MKNuGppY/O+zSBOXC
jVv3M0y+xLHvI3eaVSPTnHlkjo+Er5Z/cGkj9zjJus8ee52hi+7IiAaLm3AuM6LIIUPR0RauTxJd
oDlnR7yF7GqnoZpBd4u2e951ejmhASPhTQzzp+rCg3F4ZKjhZWGyDg6+ofMU2/YznYdr4GgIUed5
m3ZRBEJvEUMjBW52elie0rCfol3qet6W2o1znkU9zS6ykm1Vxlk39vjvIcouYV8HaS7aqHnDRWub
fGxlf+8TZO9dstoWas1D7269zEDeMWkgv0NqGzcxBt4Ggd8UQ4QCoojzh48C9448j6zXIgBfs8mC
xgcCzULyRUOpa/TK6n1KV9GUaTYEsuBLB6Ywso63d+FEZ3eYYVA15F2/ZFGXT2RJO4hQZ8LSp2GG
WlQeNFaKYlzpl1A8g+6V+mEnG6FzF8j3RdBX4YNilQFrJ4l+15FLRT5FC7CoKBmiexubbN1NKyad
uZnhGgupwqFJ8PX7xIIu2aLlkNYhJcCxFv1UNEBPd5fGNa1RfQJueuig+QgnCpEVNoqDErWvvJUB
ia5Jk845XDLit6AerYLVajygm/RLjLQw1WpX43aLnMBGArhI0iZXGqu0KxLXQ5Ug6MyI2sB4hq49
mcgZcWF7mWKTFBsairb0S9Ac0Uy3Yj+gCblFvncHLqv11+jGb0DN6mM8a7UbMmJ2jIwvfEiuo2ur
vYIk3Lmv4calWhWi5oWPSl6J2uIxpj7LiYTke4lyOLvSftwAj4HV0Z/QnFrokkuauus2RxjRBayB
yL1sqCrMUgF9WId3tAP3a0/Y6esAPott9U/h1j7J1I9otWN5n0pAYU3kOvGx4tSdgQNNrHC2rUsW
1+6R1kn3gllxF+2AfE4Ozh5J8J3YuSsm2dxVBL1312bkEDqzFd2A3eMgH0YRFp776AShF9HmGZCD
x9WHWucEUgClVmH2DcI1S4ltqOQRr8beBbpasZOr6dPUz/In5o0mtz3cz1JQEXO0hOYpnPqawrmM
fcCukeRNN3fgrkUSfrNIyaGcBwSITkEQVU6shCMc+iwu9V1LK3Q16/Qq1s6UvImrorHQXD/r0Y9v
tca+ZVnDBKMqvhrNYtmarFzHGHD+ANyLwwkmnZZdJdqnAPniOHcNzE7g4QCpL41l9HX+TVk1AE2d
z5IlD6vGfKuXBM2Sds9dr29I292QdHsXdIDDbAQXeuXqcwq0aQuiX6uYhgIH82Az8TTy9ZFk8mqr
9RwnaJZUBRX3cNZPamgvqPFe4spfRS8/qhHkCYpaoP5P1Tmh/2iX8Wlak29fPxwozQrf80dUM+0D
4t05S9AEbNHy3ibQL0W+02XqLaTdWntYoOdbaPiBDA6dXjCqknbd116iTM/AhfxNzUh2WlXMoT+T
JB+UdQBzbTKuZVCZQ6PDG4govlIpnmr4POesD14V4Sftkp+amRBMglmXjm++gD22y/s5hJUBBuTr
KG5r2gqMuFBPMr0cmxE3zUzZbe23C9rDB1Q6gFIqWcSSnvhSlWkboHqBzwut6t0Yhj8zX7+iO/xR
rzUMTdyUR0ZegIe+Vyw4byFeL/YSf48ao1RJjwElRVq3n8ARbwDCvpKQ3gQeU6PePUuBWS7yHiT5
6wdAR0iJ6bFqyG8jTQHV/aqwNrgnzssCEPqdIPy4uu0JLcMF4MR7lfLvUz1+UtK9qIS8AP6A2jd7
G2vgt8FIj03yRV5S93o2z9ytc0HTFlP8KrMwdQix+xF3u54Bd1hlXdStPixj8AnJZZpzZcJ9Gkfi
uAZzHtP6Ju4w/VIWRRS8LKGx8aW3mn65mQf7ysZdvinyoiMP/ZUBS1zmpKELjYX39H5j40438R7x
/1m3/Gbq5K7TGJRyFZwA1yKvqGMnq4OZ4IIC3GBC0A2qXDNbgOtF8zXW4X6FUlC/bA7Rw350Ek+k
TYezWuSxcsNTsnXHBAAvEgxP89VrV7jMnbdE7P2kd3M4fjOQLSbZgvABuwnYIZF1SfIZNjdxGz+F
KK8RRS4C9lcG+FY1mTfg/Z8Z1XJHR/Ktjr8yEA2Poh9e0SOl+eCnvcZnEUxoQpZBBnU7dGYqv547
ZCNvekxrgiXOhVmeYWJ3s4I3rTAdUBvMixi8mBaWHVxVq2Mi2yfrmmc43doCtP0+j9r2WwijwSkF
Oz016WENhrssqrEh6qtzLcIH56YPxugbuDXnntUvlGO08mVzFqzZIUa9L5fqVgx1k0vW3TSiK0XW
HfQi9ousf0CkapfScAcg9IbzUWHCUCP0UVMkVX/sqvURThGsAFxWSs3KyKDJS9A+L3X4WZNhyPsu
RQ8AZlWuUXzlUOhRwHkWXRLjXsJeNQjXrSztlrwjCTwmdN4DVe1yAW7aafXbVYjkJ+CbA1T2T3Jl
d9xPv7kKP2xdn9fa3cXres30tuWZRAfT9XsL/wlG5qc56fF/8hgs650S5HbK9M/VyRJCDqVAkgJG
OL81sYAkebfH6PkKe7ynIO0Pddu/mi09K7WVLYcRpc1garoEuZJIxIlNX4kej0HKb6EL8fxlzqvg
moydypsQvneEQlWI9OnvIVTHOgiOUSuOAERvdSCfu2g6c6/KNNJPG033Lca+GNrtVpc9wMz2R8ZH
3DyMvTVG7PlK6H2I3Jh7KfeinVkBE+Xfmm+nwWwPrZyjAnntsZm6u0AMd8TbY/al6T5tDej9wSmy
6GkRzB7TeN0Dk7nUKVP5EpOPJlzu0VW+V7N4irdqh07tWKvuXQ9bmQU1al1khtXEz4BVLiijxlyp
+ZfFeWdLUNTx+rRK89Z7cW6F3k9Zc2pVthPMnCPUmk00nhZGTgOnlylC9JARr4Czdvsoqssk0oet
gdFQsNyDhP2qGgdQntxGoQEtvkerrmGvjCQEQ9YphCOcGR+WoKqBiQAlBe02Liii79dbA2v5BMn0
HTq0y9ABjlTJ9D6S9cEK+m0xjcn9ugDfImcCJ6y1bg8hMPouaUBdaR8hBfCuESBXPp7mwJaxrXD/
+/tsxEHNev+YyfkmabBhQDapEH3ZsV2rG2xElYDCj73InrzIDpmrPodpuQZRN+fODrfBMF+Ebc8k
Dq985XdYaLrbvP32dWJdHxWRneWu39pDMAJkGaIzG+lLr0agLEF4arV6AkXo4hfZ5kkfwbY3JHAz
w8xvCKNTz/tXutKPkQVL3pDkXmqJ9Fu/8ky8ovS/48hK60pLFc13VSSeB7Bee6AqiXE7Ns/HBoXY
1x4XK2sUIrAd6q+JGH/WbPzEG3lCoQOh03EP46afiwZAsXTz1ZDpWNH2Yen4YZvi4wbVMeh+Fl73
t/Bn+bEOrFizGNo3uBhcxzeRF65YJpDg4cn9nCwVKQUj13nMvnVUnKysmh2YdkcsSR1lxT50ilfP
gjjPgDntNAaMaPPwtnr73Ufy4+tnfYet+tnfRFn8G2rS8DvEo4TFwL2PwmOnunud9UeomTw6ICNy
3F4HHVwm8yXzQLoT7AxzaGPS3NvalAkB/2fyz1GmfsHODBqI6W0mAJpFsXnNeHoDRfI05wHc4ARM
I9Y5uCR8fglS/+Ky/jfUle4GFnzEHPMdJIiuVd+Tvj9att411tyIbTinkd0nvXicW/3L0+XRye67
1Otz1kH3Jqnf/nPQu9octio9z2F6N87ZtVlw2MJY3C9plB4gWiyLqNteMZ8G/KDFYQDyVQILR/LD
W8Vm642DhS3O64G75m6IxClJqiofSPSJNYf9Qqo033p+Se1scw0sLuHA6RspStnoNwSAS5BE35c+
uxmD8Hvv2tNXBJtW9ckrnuQAZa5kYq9dD+WBCrPoFM+Nw3zTjeyWbknet7pIJvkoJUps/hXjp6bB
Lxp3MuWlQaZOs/BQw780C6Oc+EbnONavXK4+B5noOPr5BQIxOIUNrOebNgJIiZE/kIF80HCjaAZM
QVRgH+oVfdMCwxx0Z4+QPb3xw5AWXWp2eBgEYZF/Bk4hcrThXYjEMk4kKzHevg/67KyEn3KQvgRK
EPRa0Gq+kSiJxzT90YzJbaCS8dShq8Sa9hlTx52zmuRbHDHweEJ+YXZ7xpz49xT3N1+Pq3fJgdTN
t2CJOHzehhs3Lmy/htW3BWawRbiQbxMwjybvp7h7k4Povk96exFARvAyBhSGGYrY4BuAU/oN5Tgs
xicCDB+dd42xYFPX+1mH7qxZ1R0aA5YmQNdzN+OthTx7bgLpj3QJU1bUs+u/B7WB4f284HmMPMHo
1eh9P8Yy7133KZIkK4LA3KawWfJ4JhWLOPTxOnbwdPv4CkBp538NWYCMYdTH2PkzVYDTR5M+9TJ9
sbDILqIVxQVGABz5lL+P4BTMBhiUwluXtL94tV7iHhEL+aI2mPFnMmx3axOf6FI3X81olysyFFg5
CPY+yZYfG5hvrJgDTn5BQy/d07TvgT5CfTee+yrPPG4fpDED7GoH2RHVPY4DKMc5BpzRDmB4cFVy
nj4XtlQFhg+YJtYtcBeTgloZK3SveTRN/l1kmSrnPmP7MQK2Fia8uxANtHnzOgxz0AB9GXCQOAT4
OXBnNOzJTM0O+7tYnhqmWt/Oa694bnERyxlizS/r6jNa+q5OywTSplve8hqtdsA6xvNlU+KuWbRG
R0PUIe598OZqvexH1Mgn2mYgFADJQgsUZ2LfQNQfCjFs2PENO1rKbzDGaqn6ZJjUPqPehg3SECca
gzKJuQ4Yu3G3QHhnIEtRQ2smKZKVWFAr4njQL4Hy04ZZx8r6vBYjewR3A1r+cIXoS7jxbmf8XQZ8
kc7TYrBreuurgWIWrekC1kaTkqQYYhF9QsFZmbxd0+qzxYm7RU/lbqqOJScHDWmMN9LtVaThfG4d
BkJcKUweovHiiSUPcm5EdFFLLyC3CH8XkZvE2Q+pYtHfqm5wwa4bR3GuMcTeJQIFwzzMCCBxX92F
srZT3s3M7L9shNl771aalhlYLnXZYr+W3cXN3O2UovE96iLaFm3l01OD93yNeWx3iyPRAMksPT02
ntLzNA3pM2RY1GXFSPhSJT3qhIUH52Ro5B4nvykHTtiBwv4mzxRuhIqwfkKbJMWwvMt20SKjM/Bh
WdTcz4VIGT5gbJr9MIBNkn/N3/dAj/0etjzBh56j9GN0pH9I2lCdAdRYv68iq9HurPNVZRM7DCIZ
p9xsQHV9S8XbNgVZlofVxA/jaMyxc/EENAM8oaVbGZBMNZ5G2qmlHAAwQbYjA17ZoamCGtXz1Dpf
dIAL5e02+wSmU2u75x6t60bXNI9x4/N0UqwIGtxTLHk25zpipkjBVzkynZYAFRXgheFI7LRLhuW0
xH2xrgRADgxmUUoNumyaBFORLnpFszAU+KNE3rDwpv4fzs5ruXE0TdO3MlHHi54fHtiY7gMA9KQo
UV4nCLmE9x5Xvw/UvTPd2s6sjYyoYEkpCQTx+9d9nbTVTHuljuaNZs8y3cJ6pMTMvSmSx6zo2KAB
VNdwWuSCXLO5vCJvKXHShppyagewY1mkJJUV/1Sb73Jpfkxa07ugvZk7pO1FSoaHJrNlN7ek2B3R
y0iWOMFKbcrMPnZGFLthNJ67AUJexOMP1ZxPmV5HjqjEhva9kmRRnmo/OsbMoWPin5qC3cQkJS51
ghSvsztzrZTTzsjV5zRWSPMMNm0p1pOhHhVynOFvrgwtf4ukYjdm2tov8nNeo3IKUvNGCsej0da6
Qy55vPW11LUSQAdzljeDGqhOmKb1mhIASGIUCLSuSExOCyUHvUXJJesdm4kmX6F4STy4e3aXlZer
eeGYCUtDHqgPhT9/Lp+6H8SmrIc3QYpX2bEq00892xroQ5TVavPN3HRbqZFXgzJtQlnbk6fNXNlm
UBrI5uYKMiubf6RC3MXM0F4qyAaYqww6RLA8je+DZFXO1HQPCV0GX2Rx3SJQK7KqdRtiSkYD5khe
ipl0AQv0QAH0lol0yoPCUQLp1Pf6lTGNa1NSNmlCYSfZYoo0z2U7sfnR79A2v4jQeJlU6gMWpgBR
AWSs1PVy77Y0bvLKoNkjdZcq6pVkckqYQsCgsYhLlyTao0ona9AzWXp8KnnaG8ky87ViiT0uUcDW
rLn09nyeg/DYoK31Y07MhSYbzqAk1olmvouI46hJ13M6is1TKqTczr1PKb7Wvh74Sz21b+dAvwtU
9cq0xMXP42MVtp4WQSuiVUOBMG7A/K4lnroa5I4kYWVvrAOZRutWhK9KJl2HkU9Fv3G/fKLeJJMr
s58SrTs3lfysKtK6E/Y9Ojug4xDZTdp7RihzEhZu2iWxZ4K2aH69IdneycfxEZQrgGpGS1hqGza5
5+WJKm15bRnJtvSrKy1KPsjyR+A0e3Ld3LTGLJwO1QDh4x9E7Hq1HT1Cb2yKONoKDaFZ3wXrXMT7
JBxdzs/bzr8ZteCxWKQPQhLvpmxdtEHzRF07eVQ+LE0FGdZ5aHI8zSo9OXtXI+lKCfKDrCjXmukL
TkjyuwZFsfwgB1cdbcBWCx5AKreoLKGESjZc5uywOByRX3utP25hwFiczWpyfRQ7mWCNUBu39F+4
xZuM2CZZepDMcNcJpBMjADLV3NS3AQhOzVU3YAYQEt0872+W+8iN+oRqZlVa6ZmT0nUl6HfESyU2
NSQbHQIBrv9tIu+htWJPgdUlo8uNu+4QIEdIbMkNmuZWMi2fbVMzb8acNGBFjHu6O9RIv5bb7sxi
7tY9h3sbYBXojQ26tLGLN+pEc31QTCeLVbe286syyn6oo3KR087V7NEL4/x1KTUoTTnTLhhn2O8q
xX8vWljhsdrnyksrxdda3W0TIbbJ/KqZw4469zxH3JAohWv9SaJMitnKayFbW9/gxGZV5a1tZVvC
zKgPRj3tQE/d5Sks/SMaRm8O1Qx9qPxS5/OmHJagM5/1qsg++i69l6rs3PlLFU652HJk/fz6CGSx
rVUqIhqi47QX7Osh2UST9czkdcCy9GYFHQcHqaOjpXHntHHqWFbygcamPOjyGG/m2NiOWveEWKs7
Ro00fUhKGPR7UJmscso2QuHia2rKqGuydWfI016MfveU5TzRNGKKkW30FJDlUB09lGCdSezQIH+1
Np4PbH7ss+ir7MEaA2NnlVP06SOJ9PSml6+VnmlEmFLLMO/DAV6pWyPfsJmhJ/taU0UOho3cUzaM
kCKZ8vgoAs5JSZCcu7Sd2A9CeSYDDE1cERM0cdx3QjvxZ6ISBA9FYSuqGbVxmiFPT6j95nXeWOqu
qcPcLUfVcuSmgY+HudoMSo7/Igx1VEaxtq849D1PslG78jz3u6nz45VtRc3OisJq4DjUvepw3Vsh
6mjeFpkfXEK/v8vhIr0uSMzO0VUJxG4pNQRn3K/CBiHwlGr7Vi2MXTwnj4Ws+Nho5+IhBFWlbBzr
cew/WnV5Lwqci3mfrBXKSDqTJl+HcZc4VhpXTmUPiQuZr6EmKGSH7G/hQLkHjhlVBie5LN+mvOOR
Wp/ndgjFqm3VamOPs+oqKhrdQFc+K6q7O2oP8MFEru/yWZXofmNybeezAFgl5iroxuzU5tZdrMrH
Tkf9aRFCDyKwHpRadlTu0Bnj4tCo0merzwNYYiZtx0IqWGST/LavmnDd9Wy8kco2xpvB7s+z0vbG
UOv2ue5i20UyuOhB4YbTpvkBkvzii/yqa7MFSuptV0zao2mKF7vsoVmMDgS7LOsNQR6cupTqaYAP
RFBs3dE/zcOYtdFei/TrcRq2cp7xFAaEGMPGMvudLokHyww6J0dQeWg0kGuz6XIXWcmhifXbwMjS
7dSxdS1so2TS6lMPNpIA+4pfFVn1kYrGZOGa202V6/4lMPUn2LvOG5p0ofMkdZclxbwJmYIcw5hf
VbkH50XuMNC/ECVyTI4O2cAalyvYtUcj2I81NQnLTmb1nAF3KrBpdx5F7irpyIfm8BZM2uz0o1rg
+5jEvWakZw7P1KEVwStxuanbwcisamq7Oii/INGT5qYZx3jdBiPatqawsalanLOm9lKaesoCPmWO
aWrHeVJuoc4qh9yel0DBM74kmXLW0deRru6lMHpG4XujZMZb2OYl6nbZ1YmrADvizDlPMxg+ZVOn
vHqLQuW9NrvbPG0lKDaOJAwZw9PskiyzwXoK1eoqiabUbTWbBsiRZ035IB/JdJBcQflpanEALpvQ
bUaVda4F5LKUmpxqlhs0W8nR9NmPh0n/JHMgM5deDzl+1fv9NRvXuxi6F3Fj85RhREesMF+TbH5l
18EzscIJ6knrSV4sSTN7ByWe9nIxn5DY9k6U1HdoNxPArqVAq4CJDvIgxHU7mk+IUPJ9PAFDZJYB
Hpnu0yk6iLxfT2G1w7hxSar5RpdybKdDraHGyo1jY8ufRMbVjt+oNtlLSJ9TAELPXPZLreqDeo7b
OpyU1ahBooW+Tbt1QLPEgdKspRgzFCVmNFvOkGal4gz1PF5AosMn2ZrCUxkkVwOTZKEmgWPZXcvh
tXCZPw+JEl4VUMP4mAwdoXhw0uf20UznXZNCApdZ+q6r8Sa3eZJxwjRiDOJJm6YeubgFv2bOj34w
dl6hmfpacL50ljD4wYpVB+h2p8h4ODRpb2iqBfpXbpUWZdM4HZs63paadVTCZDML9L1zExxTPbjk
svEm99UmtTqy+cyxpnOZTOLSAzP6Kbesjc3uprGzXdNIOF21m7AZxjUlzXp6DaBBXyMurPx025oQ
fEGHcLQJbU8JzGt8P/c80hclYsIvy9nLsvLGr7pVqSP4sWWkEoPKw1oYya7fj5Jhohvq/NWSNhz4
08OcQ3ONCLyYwpTOKSL9Elim4Ayr4tOIciCkfvxEzvNGjc+rGfIxC4OI+Zf9dwO4aSngEHkMbBEY
44dpNPsJw0CcywdSfG+Rcq9J/3QTI9gsYcHtbG+7VH0zfIH6c2A7O6RsSofnYiwe7aK4sjrB/kCk
D0k5v9gtlAWcRuOY5MyUY3utjyndC8dZkQu2waZLuU5QuUtdmdsK3jKfXnsWdmYcFhDtGFMsQCNH
xp5uskqgKT9mDbp3WjqP1mP22SbaVWtStYrLF4Asw0zbjOuoZJvasQOZ7CNbuID63aQ+uQh2veW3
l2AL3Ygpuu27EXHXRAlraHz5Xxr3YC9V4FKa1Et7sNcekTmTTW3X68CIj0E2rKUObc40eCEV7fsu
3spUcRMYalRFvhEaSKR1F0xXfhIzyXObijQelptnqHi+VK+a6Yny26kyQvXSnXv9klLwYVZy4B+C
sXk2s5qvZ4KBU/0h0YYdBeuQFgQfTf3IR7bY/ctJvh6WWlFkQQ1t8xaMqVdn1lWXWPT12uUuRO67
1pIREtV7nzgBTdc4VU83Y8dxP3zhK0Vj7y43MBxwLarJ5uXKoFSyXSQrM45OKli6nCZvkNOgQPJ4
m7AJ61wUl9Y5R19xVzaGoXAsgoOHYnxuO/3S4YeIeTJ1C/4OJSQbvtPL4RaDCvMcRf2gWiJIY+Ut
Sn+ALj0ttZiTAezJxqjdwiM3oCpjq6IdrWEpsxw+dV7X+VrOkyt9nhDlsvmdMx/ndfoyiuxD75Sj
YJXkgkhdVzV9dTF9N/pTJh7m2medq12/DNfDkB2Al51lFGDQuLCSb4wGrisUrVN3dsnskTmt3rrW
PNz0gVgno4SIpAGNL7f0DaFlW8SWXqEjJoZ9TPP43CTxqdeMi+CNgGXGVN7A+x4xi3m2Ka6VXNoG
cb+Jk3Q9mzC4lHCT1ORaU+KLOQ5gkliWWfFZp2avsDrAPOR7a19KSy+WJC/XumtDSx+Riu/0uj7y
INBLL0Wl2VFVuAPMidpMrB6Nl4iN1WHinJ5kYkGcDDGG4MAGnoRg3JgONPhk5JcgHVbDYHuzXF7r
6aazm5elE0lytErAiwMVjLZ+ipYaQKHijF3/ueR9iJxAtllA7bV3NGOMwsUXR5HInkl24WjWN9SR
WzJvy+zLABgAt9hQwoBrTO3NTdQ8CNW67pv6yuhzbA/aURjKYUAbjCy6+Bp6sma92XJ7t/SAdCR2
yRh7PB3lS8kUpJB3v0RWpYp0yRuG3HRpE39jEr2hMTHjzd62JXH1fTW9anF/TvRum06Pqc0GZCCc
nY4WsVuEqMinU8Zwy3rWSdluCaEJt4Q9GhJK/2I+a+wwlLr1Ej49hxg3BV4ci2alVaEzE1kmK9ra
iloU/wVK+2k3ltm2IB6y0vHilW7IaTLzT/lwNSOECRcrG8fApSPhyrskarTjovtBys5JYt4HzbRl
1+GI1ncabI2IdvaFIQ79qJ1NQxpdzWruFvSPgHOaPlb06yT0PanvnGRqtlnHFoHywwQlAUe9tv18
zLhdAH62tP6uIUVPC+dV3izCqenOX47WrZDvvgbckuBZ68mTyZDPtBsxUpI+yNYWkxTV1r6WJgsY
VoI06VGKZ8iJbHTjOImZvLpo/IEoCNAJfVxis2cPXLbL2woob6rWyx/FbYI21j4Uk7pKRuXERyjZ
d9FwXT1tBtppoZaQclzLLUPO/vDtntNBg6p92C2bjSgGCZWBQKjJMREUoU/9mvwcFyfakz+U60rJ
9q2UbJYJXYQvVaDhGfhY2omZ8bS0CbVLXRNo3BgjzsKqR89dpo+lifVi3EbzqwyyvryvaXAiWf5E
owrBqPurJhzXNmvKWK2XGYUnnCM0S7BMF5Q/y7PkGFXtqpwo65Y/hEyzA3l5y7QdZdFV3Ib3fFyz
ETDCJLHWijtG0Tno5DVzRJY1jsBCqbNAoMaDCNWfLNtH35VxbimQwgxuY9m7wDZduzLXM3VylNFa
x7XpIXriRKZ6yIB2fJoOXZi7LJfxHN/rg4nHIGMKICjaMQr1lAKPc5rajqZxu8yvJYGTXVx9VLN8
qE3kVFCR/kUg02YOielYzKGAFZt6wpPZPCS5f05iKgl3o7c8+AIeyM6K1XIDiVZ6dHmlk11mRp3/
zfWTkc8XtYx2MYwq/7o0N4svYk5vGTk1ysRlHpvJKJrCAShGdbDNHPhNBOzANYVLcvapMJWLxiGx
jXsArfw48+RmOnmYvqMAhF5IHfYIabHHS7/mFrq09oAQOTIilp6wX6hsFe1r6rGh9qhoMuNso+N0
y9zfD6U9svcmUTaDNnSwnKgAvjUAUJ6+RunwStmCe6uxfzD3YR6TtMSN5/Yck2vq4viihqXBYNZ8
gpw6A/JJ9i3QQH1T9HFIhEoDZrf0n8R87RT/SRHGXdVi/FgeIMyNl/q92OYQaelywTDkiMsx665e
8lgREd9o6nylpMArM6c4XUtbd64mBtmivltm4OXnlNO8F33+WftD/i5ScW0WIwyP9oKDgXNCfdvL
iTeb/aUYpjMRJdeFprwbvbw3pIZeoVK2Rcq7Q9oN2GrGj6WbwN/+SPT5lXRVnm1ovfW5uOlzDexO
B9s2i1sCIou1POfUrVE5McW2dLP0RojcG6T+xz7Ln5N4fo60mp1BeSamfAWosOYh7gJpWOmZjTBY
fjYq5QqXxrG241uhJyfTaO8kqG8NXgQBmXSXFD3+4TK6kX17OpSUwVvj/9y3ZfUUxOrDkCgvgaZe
9JSNQKTbG6EQ5Zlpcugp2sCUY1c3fl9dZ4N2NRvN0WRrwHmCUORK4U36rxzf2GxXSYZ9yMoadvjp
xLFVyT7yzn9BTHfkuBI7GBhMAsf0RTEKW5ukHIyWcd8WxuioaXkejX4zm825BBigoo9ygzgPAZr9
CfJBfRYAbTJJMrfGmeJgT3qVRdQ4dTGB65TtFWIs1Qm04oWp/U4ht39Fczw15lTBMShPjaLes4G/
NnT9MljFW1BMBM2k+TqbzRUfeSUAZRXDvItD9WwU1rqxolVvsb0dlJdK6MwwzGasoGC5ZfpRo1FG
/NOonqxQHmtogYFI1Z/H9EcvEGpUjW8fiFFZbjDFAmVgxs2jdsYXClWjN9awkjk0jG28ksyqOaZj
/lryMJKmvRS4v9oB5R86zetlBJsGtM3QV25aqY8DO4Yy4VizTETLBAxp5/gZI2fQh8JVNeldLRfX
FbRjUqWvJYKCemhfIn0s3ChrXkY9egPZyVm5dQiIzmsa/T3PEaW0FiajWpM3jeHf4wp5gPlfFxrM
tmBW1cf8qRgqsjAayZGnYl/U9g1TPKalhvlWsi/tHJ/YnD0Ypf8aBBaOF2neW1aPEFm/BVs5jGn6
1KAKytN8q7bmgUwJbp1b8cHNxRTtLfHcwVuFD0lor32R3Bcpei6korFLcAjevXQXiRlX1MwGo1TC
i6wySZGGdUupL4TjLfoDLWZim/tkhRXoqW0VuML4dkrnTyvq10Y8T1sp7Ic1dinEOqgLK2e2yorS
bKzwcchRV2osf9eSls346ky8+8HZEIXYzHii122DX8mXqemr90HkImPOIPi7C8lxyTVABqpoHFgk
DOTD1gbh2eKNjS5mGiEFqz6xNvNxCHJ65I9PlW4EH2ptZvsG+QM09jyvxwopmlGKs0FA8jHxJ4Tj
k4puLNB7RxnyzkktDrl2LCf4nnE1ykUSbURsfI5qu+716q0qrYscjbsq1i9+2OmbGFB3hYg9ixwl
ZvYNDIOYzzE1CP4mI86qLLHO2kBydb2PfmCjtBEH+/npfxlGh/vX16D0bKVwg3LzXs4DWJFRO0El
HecsvMEYvBnTZFdWcIHZlaLVn7+XrPEt2UWv5rYp9Yjwjiiz9rAzHFMUe/iT0IufJGt8LzmUijYz
aHGuTmL3EqIiWDzVns36IJK3X3+Cfx9Apn2vNxRE1BnqY7ShM4JB2YBuV4yrkvG85MIsmTC/fpuf
pKhY3xJasHSqkGcjSd6j7MKPnESW/kmAx88u/S2gxcRFhP11+QQgN3iXA4V0k8b0fu/GdTJD/ik7
pdWawixSYnNTFBeORaanPPm/F1tjfctlKWZBRE+MvVxqm7tGsc4F6sffyhzSrG+pLNkMO1V1mbay
KIC7ScawdYxW/rMsJnnJXfk3qTXWtzyWGZFeHPUMuiSrYYPsWinZYfYmWQnhpFf5CtdJ/ihpmdKj
YlU47w7tPGCNNAbCpok6zjArligUfrOZvkW4VL0WFc1E+gUSAoR5ZYmRE4HDnyQzL4397z7tt2Eu
q8UU+mZCMdiqzlrQL3+6jQZlPCoIFuP1r3vaT0b79/pEbVfFoGgEV2bWbc7pAzAVa4C4U6WHX7/B
T2JuzCWr6Z+68jTFwHbhTMKctnA4z5xfwAGC8k2EH8toT4Edfv1OSwf+N8/L/Dbaq5xDDyU/yZkM
/LdyyJ7l2vqzxMSfJEuZ34Z7l5ukD4dcm0PcUFxmkGMDETQ5E1hNSq+Bcfz1h/hJo5vfRn5EQIke
I79YhVL+ouEG1atyVwf9n5RN+dkzWv79n1pDtcWkUueK6pO4BEl7JG6l734vzkwzv41+kliaMcGy
t/ra2C3PKBz0P6uE97M7/zb2p1mWMR4vLhBTekPa2npykGq/lb+nmd8GMnK9MVN1CoE01P/wSJ2t
H5syN34r5Fgzvw3kfupMuRuXFbWUwyuZFGLCSss/mSV+8ly+FyIKS7UbYM/oMP5wWAoZcDa9+XVf
/Emn/16CqBtn4UcGSfoyBcdDrYa9MzyAhgGjYKVj2Mfi8+t3+sl+wPg2dK22qEpJJj+fBTo7xXVU
QOD3CEs5MzowELgpYeuuf/1mP5nyjO9jWZcNygKE5LaRE0jtFfl5qKSdJuTIXU5yv36TnzXLt3GM
DkPYhij1VaqalWsiwe+oR/V7k8T3ukR9gElpphIumYf2g0REWB7Mp9DWd79379/GcTZGmARNqikW
0eBKUX/WcFr8+tI/md6Mb6O4N8guMC3u3JKjtUAVh3/vIsXN7234jG/juC6L2NCXctgkj44uoULB
LkwLxfv1zf+sTb+NY2uSKWTpU0k7BsZeLUCQXM3G+tcX/8kQ+F6LiOJEBgY/ktDToStKgHFf9/e1
QMLiqGWOPh+rWoJe0pDH4O+f5z/fx/8dfBbXf18bm7/9F9+/FyVq/yBsv337t7si47//Wv7mv3/n
X//ib5vP4uo1+2y+/9K//A3X/cf7eq/t6798s6IuVEup8c96unw2iEy+rs8dLr/5//vD//j8usrd
VH7+9Y/3osvb5WpBVOR//ONHu4+//qEshSb+85+v/48fLh/gr3/cB6/5x+v/8wefr0371z9U/S9C
NQSHEsuWDSHrzA/D5/ITxf6LbqoKuZIozSk5o9K9ckJxw7/+of1FkTWUP5auq5phmEsYZFN0y48k
+S+aRUEnm6uBkqhkLf7fG/uXpvmfpvqPvMO6EeVtw3tC4v3L/saisBEX0lXDAmu3bFX+NlmaM7dA
+bwLR1DCIoa+3s2zfKyL7FMqRLhqtKgkSwuVXdbZ76aK9MNQykfF6vUHY7YOalveInje6nP1rAT6
wZoMKkFZb7NQt2MX+I4sWTtEiOqiwkGfjP5e7ffRXN5XC/6cTtkrov/tpJReKmU3CvE7aYvwQjM7
tl5KhFXYesULkQIhkDsqlB/JTC0ru+4OPXpPUvXSLHoocy3zQrk3XL2VT8NS+AqH3Uff7wiLfSMy
482y0TabMZYfQyh4OtDQI0eNXJBlaLJWXIY6vDFEuGjV4bEwUvLbxUXJbLTimGoLZbzko2aSSrfW
uvataIgBCxSMuw1MY2YHN+iztSc1R6IN6JlRtlwa1XJdwmYVHbxpGEkVCSQoicdRWqf6/VDXT5XV
rkUqfVb8rVOixFCwQuA8S+MrW9VCT53FPhXkgdrE3a1irdzoNRLKBvWT3gaAvAVbRgPBGOwHnmFU
7S9KN78zkVwPPcyLQFWcjWg3Ac5uuqStvbCuqeVtU/+ob5sPRYtzJ6xsTyZZyDWS/k6K37RxyRIj
G2cdTwLLPtGGoYWpS0vPYZluIlN86rn6lGq5xa8VK1KsblPOTAKEVU7qKwwIxAGot1MEY3qsZDtc
4wzYN7aJSKL/HGR1usLUtorsoTrn5nHkg0ygrnhP5hPu7HLJGim28VhCi9jPjAtlY039SYsjBYm5
/UKy/+zqOC7B0q8MIt5WKiu7p2XBOjRZZNIcTVWd4pQjEMPeKLq9O/VTW+6jWFo0Yf6KfIpqTVG7
a0vO0EvJ051pxTxuGxppFncElIT7tpPfCwV5uY+Y2DXN7lSZ7XBMu+BWmSdjr/33i+UXwpPJFAAL
bKOVIODNFZWxUWvlMWvsXU32uRtLpWC0WOJQ2OqE6BnEqujzPQEHC/+moM4VMElVU+9jJf7nl69/
85cfRGMpVirGYoTO844MyWJTEIuCKcHfj37hZgEHcWp0fY6kLEUg3nvgw7VpTMm2mKls6DQ9sZAq
WsH911fKpK8V4mU2aWO0+yyKO1wJfPX1kldF7BLviTB+GsPDNE1IaEIzRTC4WKq1kheCz/ZSkRP0
rFRo5izgaDZDmTvPwyW0ohlu5+u1NGcFhFnc0NllYoDmo6ZObwpurAPe09kv9gI10h5lebGXer8i
3xJuLmhhA0ykPWlEKwgCN60Id+2oI8yXihO2nWhbzlSvbiZppq+rOLGzvvXwU5fYiZrHrzv9ehnN
toI8X27663vNNPFRyoPqDGMwenY2457UXnsiR/BkXTQzD70A6fveWtrIlrN8//VtojWQKYR1QMxr
CiJW81xLKBG0NtTRYiFx6Urmt2Z58YNz3N2kFiwg2pxNZsXmZmzaYt8vL19ffb2gGl8ce2jtEGu9
96aJ6C4ka0MhQn9vBvO079rkR9GGBANWQbvHUdTuv76aDd2rfSjLop7uSAXpvXLZSbdBMOylCQzJ
tJStPQSfftrNK9aeFiyZFwiidi9jU+wplRrKarP/epmWq//Pt4lQMZ4XA+EaosLgLYXNXgifbIOu
0gk/JdsgQcqBtzyevNhSczISePn66qtrj4jW9+rHnBQk1+i4WxTEVBkqbiPxb5AxZ65qaNU2pmHb
dnqNE18jrlS8+LoSrSepa/ZSVEw72bi3yEBZd9rwRKpmu6OQwbHyY+CRLpbJazCv0etZLjlIr1U8
AeHrWS55BWnkzqxTxpMoC5IprBjd/URCwNjbyUEviA6wI1LRlj781SdUKRt3jZbdluGo7jUT8d3X
V4GV5qtWl0l47WrUzUptUQj5SLRjt6kN7ZioDdh09vU65Qkm8dTnH+R8XNeS3GxpuJF76gdrHyiI
mqmhOcB6N5i6spxRHYLJIYw/5HqZH0C59H0ib41OovalRjc0UyoIxRj7RmD1RBHKToqrU48zXJRh
6rUi0F0qMqWnYXkx844gxDAoXbXPr9oWUkwxiVOkPoPsIZpoc42qWcpGDzp1R5Gf+kgvEzuVID8N
wQUJgdaubEXslSPzZ6jOrVsS54O6IF+RZsc2oCDmI0ppPKvJrXWkzIggZj3eGXx5znTjwSok6e/f
JUlkbW2ibgw4xptZVn8EeRrv55ZIBFYMCdV4LbR8Y5r+tKmFX7sF7MWauBbqi8v6VuFE8tqrQ4nW
kZyKgWeEwC6c5x3OKvS3oBoUG6FhGmi3Zx9TnkfxnXmXE3RiISw8oe4KzUHxhhlUpbTkK4nY3GJk
ZWwbavOQQ0u25rhpZPNBnZMQzZ3RUtoaOXg5sxNKgvGa5ErpMKWWCWEq3RTM4G5hSy8BIJorK1OC
FOsMyzvuUiP5AKS/VzlOeeCWlqPJNT2QHGUWIzxzSTGhYBfmOdASUokhy45tr+OTi/ZtQlYQUnmn
McdqFaXk2pH2iNFZ1x3V95RRXp2qtrLQeiGS0yM9OuM53Q6zSkhZoX8IKd0otUq66UCjzaa0lcGq
H9kh1TDFPUQsbidY3tGHHCoJsDLCQ8MStMSssQIpD30GMtx0lCVL7CJaB/1lgKFZVcFA5Fyy1apq
3BYqE5BWkYREMpNHeixq3GbcxrF5NhuzICPqSTQRabUF7rSiqT1YJ7Z9AOaRICIEXDVxCACq0OXL
2BTY3ml9s7Ws8FTrqeKRlPqu+BIivZDu2rHNkfGNt/iax6BP3BotqJP7pnowKR7tdHGPfag+RW2V
3SmSvY1VPKh9Xl0x9Y6erjXWVqTdR9kjEY/QTY4tptM4Hc+KL1Sielsmeh13ozHYxKdR20MS9JG8
Tby+7otdiK/Vjv291VXmvRgI+kXNq6HbKgm0Dgg4slR1RUni6CARNtRbeGOJCUMP53dsu3xszWrR
HbV6mNzEIiUaty12F4kQGjX39TWqtbNfGSrqaTQKGSSW24uBVW4KbHesDXk3lSoU7EwsSxhe7Mb6
JGsucctQ76FZ6/fELz6NcP4wc11dj77UHiScduy/mmCjWsjmo8zcMgOiHlWrHWFuxlavnmubMZZr
ZezlbHGQSUxn0fQo8aYOEpO6hjPiRKMoTrGk3uMQSFYj0XXP6Wjdk2pYXhS4tmCm+kaJWItILUSg
xqwdIwPt2zhr5Xb0sx9kBqJnaEgTEX560urpTOrTQxHWw47bPyaJT4amP/qOwjDUlF0k1b5X5Pkx
CdstJMsD+PqSyZ28Q9PDo1vZGhKYULihtzY9Zs3rtrNkRxkJEuHKeJ97EzOVyJ71Nj1KdvhpEutI
jszY/x/qzmM3dmXN0k/EC7pgkNMk02fK+wkhs0UT9J58+v64zy00bgE1KKAnPRG2OzpSihnxm7W+
hT8yvggkOIMWN1tpGzaGOKPeujlaxj55VJ7atWF16k2LnCIlfnDNPNXJGy+BAOdYXpreHV+aqrMp
6LJXGzOqH9kEbY0FTQhqjvb690OEkfifX/39bZh6w3GU1uX//rklC4pC9PpBhjSIHb32FQlkuEPe
/s5R1j/kYzICUdk3HQQ1M2vvKd2SIxfGG/bcp8Sb5mtYQ4cwcH06Rns3Tc7XiOzlULNoN9X69Ge9
flXrB7MqUTl5BL/GeevKE6EvHOhLVKxTzqzeNyPKOy+KJP467duFGrdxRZP6qvtmuWG9Dqr9M8wt
DEPTemvd8klXE4Icl3oOUcata7vf7NGbg5VKHJ0E4XAK2zfgCEOkr9NF8AZE7aD50obW5WmRumA7
JqPJyc/UsVsjj4+qTJBrcEhvWkd+VVb6ZRjl3siyB0wtr5OT3irHL5fKu5esn7G+YXQYJhQCki5j
5iq86yNP3eDwX3VcqYn8AdW8lSbrwxzzUi/2dPr7QZPDdKp075dbetj1yhkvIn3KSqdGtJRa4ASZ
Q7at+TTZKvGtevgZaxcjXKef+Dw87c+R3hZnz+mgAsrbWM3vqBC0g2suw6apGgRouE594BV4zddO
zIXh7aYozLXoBTcUJiAiuRH1xBIbZRrhq+qBWNGyEpOQDtc8LbqLwTsZ/NPeAVCE4fBzyZr2Rsms
PfZR9lDB0AxKLez8PtffPAKY9wv39xakU8mLFHJP6Hs9Q/epaIGG+NlrhSJ3yxuDosj+gBR810w3
PQk4a/hgJvTLCjcScg+ETYTltbcydRqIxqy+KzWKYNBdfQO58QRpBwxybU2nsrW+0zTe2qoMt5OX
hfydzc+ZWsvHG2PfpKmWUtoqBAjNcmuiF2Xw6vF4ZPoWi3p7Sly0rA0qiaWJkxtVkCo3N/ahhvfA
o/ttluB0CjpM1CIIgcGfPhsjU9SsKgNesMFnUW+dsFF5294Nd4Ypm6BV0QGq/hfyYGdb8zoiB7kA
kqKtWQsJx1VYDLvy3EDh3JRm4aJ8REGaWOJQ8+2da93Yq0zUR6N2G7yVID0QUq3a/EDvSVIfl+yy
VJFDqYLYUZs844zJm7Q3mAJxcg6nEfB6jMis1cOjCjkFqT57TDz+2CrpR16PUVlzr7a5uH5qOu4G
77GelCdeRWQgNXIIQYTfRhiYtmboWD1uL8RBvXbDUOWuQWw3iUMlEDSDczkem1GfeOvZxyry2qPs
YU61puLZIHtgU842hCtsz7pezShhFsbRi3esZfRn1FHyNvZ9b8ldU/FkmdHjWLkAG3RSjkg0RNCO
Kcm0kkNrNbgUOcGj0D6XWjVs0qKQO+ohHHBohSxTfiwidve2DaY1mzGTxnyTFIAzhD9aFQK01fwQ
5dURZYqxcTnZfZXP0VEbxGFykQAwb5MbYKrXrNE4szv9MGd3hW0i5p7w6ZelyfqzoOkmYvyAv7BG
tpJV+My7d/IV/vD9W4FZyfjiJYBUSus04Av2C5ViIdajbw/KFJbgeafZM2bZcOE0MJjH8F7PcNCX
shboiXHyaGJGlI+q1ViSN2mOiG/nirKteCCyqH8Bq8Spn/wpdE9iaaUP0pfwJpPf1VHVSMPzqRYX
YZvWphvwQVk4fUNNvnQhrBGoqiWcni3YEODE1SKDqNEDTcgPI2ETVIfaEYICJTznRQhi0p3cmGcW
63FDiqSttc+6w5daO79JgYZvGNDhOhEnnKoJU0sU9vwx1l6MQf1o/ei8ZFn0XDIbOU6UWpvQcjW/
wSf+bFYTBfh4cTWPlHYug6DBXoepc/Brsx7PpjLKAHLARquq+TeJMN+XpvrUR7YLjCbHZ2fewT3A
FiMcgU6sIgOja71r5rTDoRDOdFrafDwJ7ZVeMw76rEL/D+h5bJJwb4Tqns0COXcRFWG+murNvr+B
S9wH2NkB3ngzg4SxPSp3mM6QHKaDBSLpPHdvy6wABGmIkryBHE19nqdD78wfwkGp4gHJMcY5PlDv
4ZiIIiPoW+ouDvAcVA9V1WB6J0MWQK8iWrVowRZfjrgMzXn6BOu3bBN77PfTeFmiVpz/fohq49+/
EjXJqvWgC+aA5Yioy8VxNVeXIst/iyXuAyx+pd7AzMy6b2iQyTmJtp3Si1Mpsy0mb+P894MsOM0x
XQPCWXVdkt4E2Ia6eo6szm5K8kVUtUENUu6QMJjPBebSRXmnOGU4UiQepwWwqNuZU+6Se4sV2EU5
f03g0Br4C0wEz1bmsUobH5e5OIB7Tc8SJ+Q9XM0XZD3iLUy0dtcmNZDoKRNvDsZSiluxUUOF9qyZ
o1VZobbaEKW35NB7gzXd1lC0bsv1gyjCNxYrZEuQPxBPpKnqw7vNJgHya9KxluUHPjNRR2lO/Wzm
8nOS4QLPDcdFxfG3NToikpKl3HVIZDdq9IxtY8o4CBmC+3jmOF9VZmxnaQ7nweyGc+ugxiii6deT
2XC665yESa8LS6Q3OQBQvLrkZRTt47KYQVGn0XMFQvUGfZ7CAhFnb8Zgt7uMUcoelVQf0BuYxKv1
nxL/8F2TiPExMjFLxUP2pjs9ZTGajrb2Ugij0aGZqSyKmIN0jEW+Uar+lu1a29d4WtLuRzYORIT8
GwSOdkm4rKg5rXsQ0c7GEdiunIfC7YAUmjeVDrV8odrZL+gCux4bo9ZHv3kZEoDyWiq8ioUCFRHu
LLJcTmaRnEnKRvGbw5p0UsIZHXkvJsufyMHYFAgQfDitDcsnBKt5teshRyJC7kGE2Xhhw+S96h3e
xfSuvWo0f/SKTxr96jQOr47JAA805C4MtUMDam2XZD+uluALqPTQn0M9vRppk17rNvkhWwlncE6r
2+Y1u1n3CdrzGmmi8lcyF+/hTutvo3Iui1Nf6nEM+qrEzDQU2S0IlbuEmrhIpPicS/vejf6YsKiu
hkVmAa4tDQw3pKvN0nhAEMbqoYDnoI0O0zqQGLn2OJXJ1W0N3rzprWYU3zYsA4HjxK6QgvaeNl8G
lOEWKbro0cXd7A3dnepx4FoysDHunw1MDAQGBIPD4eytV6ONLaDzdD2Q4RT5ntccUwBoZd6TuGJ9
Y0d/FqUe7RaF71O45X1M4JMuSgKHPCA1ag7fYWQ/gRUe9oZHFdEwYSsr9HxkRR1RjsZ7Lx7XlrnA
DBUX9cm2PNe3E2d5ZqvQJ1b0MgnT2gEbRea9SBpArIBLnPR+h1DGzxrBnURCReNAn81h9R9MO5+C
ypbNEUi7eNU0jXGN694npiYe9NY+tTJ+rIQprlPqYEwTjrMVg12dqr+zzfVXf3/rueZDCM4OWDBj
3xydqhZOtyAeKk49DQsxOTolk627coTyV/KpSlNkQcy6CvdgcUjr5aVB4p2xojimentCQA2lj+3A
4LzqktYMVXHL3OLUDcZh9ViFSfhsQVg0y/yQq7VKz50bpdpyL1P5kuTvlQ43xRuW6CTi7l6CHNlW
srzOqxCTuVjOoJ6EDFsDChWRGjOFuClqbQiw8n85TKm3jC1vU9u9cxmr9ENEj7h01b4xrzCwxwcm
XI852u1kzrt9zuoMJsl4xf0ElGyo0/M4pu7DaPEwOUaZbAlce3U9aszKPUwqao8t7IPAhcWVp0a5
tUdIbiNkKTJX/DKGPUDu2HGyYHfrYikw4VVg1wnduaDSdZ+ckktcuu2W5B0tmBdMK7MdTo8D7MXI
uLH5tgPeK9IfyZzRc4KmvEWqO31nyJbpay6zvZrZp2izvxAReOAdLvxucWBgeoFTs6RtJpJ+iD2J
QkPuIqhOvsgKmKtUu1vlxBNJFbXOEIV/KRJ5toljIE2huVqrlL5SLrIykJJ462Le3k73bOSTdmQq
5Qi+InPK4INmd3A5jStn6guYnXpzr3fc0gBwGy7996yLf6yKKTooWHoFTsMdLtWhtZcLl9awGSJK
niQeXvSweteMxrinuyEmJQEXR2zq1bUhS0aOeckn8erkLDG0El4g9Ir4nMDgxJmH5zriCegZLtCw
35SUu7QHT8LK65vOI3ohjYmPculWK+gHkGb30ww3RtVqvMWYtuXp5/Vp6/vcKM66hyZJXzSx4zPL
u78fmpkiBskioZ6OHnRThb2BbeHZ0Zj7WyeZGm9Vy5WfAa5FBMhzRmbamkpoZ2e7xV2Zgubd9Lb5
aCxmdRe30c4k8oKzlOUIyT0YzrO+32cTHD0bv3L3ocmjlbaffJ2ndDH/AFC/y1vJ7sZmrmbatzjq
90XTZpfG9j7cBZFmYcT5paTU9Me0xRptRdrFW8Z+2y09w73CfCoMWOOLZ3I/kacyysFj5Slot+fw
qXKSe4Qip9qoD149Tn4W1/tqHq3TGuthWXHHNFnt265/CoVm7BfNRiar2+yPvPPUyeScquKd+Nsn
Q/EcaE4zbnmn5nSoY3R1svquHRhQtFjlwxnkax5BYS2J50DtzvArcZl0UZs2+U3lNu0B9cQmr5th
Zw2YY5SmbQu7G/eMOgPRJ+pk8KjO3k3hqCOymU8vpGFKneUQG/m9puOrQfp/wrJ9SphG+RnxDhtK
GcQYTh+e5jTKD7z3D1C/621oLucceIaftRG4oE6lbyCj8OE2w0e/xARCWBU5OVpT3WSDcU5nP6a6
OxlpKf1Sy50tqMP+NoVoSKyoPb8VfWZuPWEVh8SyuxuhJmJgZPqlOPW9OQ4IuQFvouuG35l14pfC
sSB+E+xlahRWanayx7odiLLUQv2FqDyYQ7W4rxEWvr5LLJI/TrUAJtGn/q7RLHHselvbgVoWT64l
f9IybX4AXx/bgkUYPoZ7ZUFz0kO5Hd2jbovksVBxD6kwsUBq4zjVWYEOTU4dveaXxYAnkR/YFw6q
7mJZbKBZnpWvbls9dm0d/tSwkRM7ma50Hf0mHMzPxmVtnpLeel5Gz4TU5c1Mb9mpDTF2h6rKf6Bg
JXzhlYSoEjMqvyPeTB4TV3g7aKbdkwu1ZT3gVDr0T4J4ASa/TnPJCNqBgWWgJiDpbosoq3g1GnG/
uPb802TTnU6wIIRu8BYiniFH8+SBmG+T42xBLBJJ6x6Vrrm3BGuNcPgF4KoC+siMTmDMU/lnToFm
Z274ksiG4CGhn/pLTb7YbnTs54rT0Y8MGEc67ahtaPnBICJsE4YO4l4cxF2+sD6veNt6rGIB5uBr
bfIHK7cvrbmK03rXPWB1yv25goPY2w45dwm8b4ak3FxtfWwmuGe9+8sUMZhq5rYOtte9ZTIMqMN5
wq8Xv9leTG0NUi628Wz3KYQONRxXd/mRZdnExuBnZMzMZDDx63IApIoPJMi64Q8HBICiS85PsBlX
NGGjeAYqAANav6vWT6mq1U2rjV9p6n2Wdn5TGATpsMW9RI15Jx278e3FZDjH2tyIREDMyveQaxEh
hfofxtYPutEfDI/vJgFriYVhfmnLj9axSNqUFNca6yfWI3TghdiAVidRrN8Nn3acFNyjvGDxCG7L
tg5zPr44bn6PC4ebjXpUJvSlM+WRyw8hbOGo2KF2deLkqPUTucGpBZ21sn46Q+JyyB7c3PozSetq
ieGDi2k7wXC8Vx4r5aoxPvhadqVgHTSV7aNN+sSGjDJIl+Sw+PKeJeBj51qYLxROfJKPgIUvvwNF
g5W+NRoonkjge47GfcZ8BQ3uW4v7SxMg77x7ve/Oo2h30DV2VsslFKkP5m8UG+yS9P5UAb7Z1IjN
gE/YTM26+m1xFIvJjMM/+cHGMfPuY0rVmO1LVJh3mcUXoaffLGNOs0FzmuhTG9ghdWlke2dbOcVK
giNAsPkJ06i8iwbLX+SQ7kTqfXEaXxqo2GcdKGHVl+0tMPKN7LNz0wp3x7rXTU2QTvnEvRVaj1qz
GKehwik6R1i+PP29IxI0qFL4wYNaHsYwfcuHxP0z0OsrrvJbfjIM7prVdAmAo1+i5kHLcvvQWPiz
UsPDHZbM1yJbQ9K66FlP6r2LXeaGZ+cS1i4UZkJXbqSi5p/aSJE5hDVLIrHctG760eDi9+BWD5XA
59il5e1SYYFzkvhscv/gTANHjDSEdERJqR8BuxUFcNOxDkMm07eQTLCC9mnqJ3GR7XNBA49xYWPq
ehlUI3mUWTdytRgEZ/fxl2fnNZ8ASK7yxkMKBm8jqnPcuK8AhVi/9fjHILzMS22f8/gOCBEeH42B
UzgPX2NIVBP+R7UziDCxVaq2izd/RghngiXb5gWP7xJ2IKZCnKjMBtjksX202RBvTFGFZ3YLSwAe
kUzgxklvbLBF/3xwMQEyyBzE/p+/aDPQeYiYdR+WsMbz8l//+u9fTwUECTMf+Z4nNR3kWD3PTlXM
m8o2qVOMBqxiwggVqPvvwq5wTcgiiIkNrzt7iMeRCWGuoULs83etAkGaF5LdoRkf037eayYxKF7y
6brMwTqEH9QCGO1JQ2IySCSp51DqRcFismnHHJ1fzMLg2I/bR5PBSZBDVQ083cOjpo4MJJRP7iHQ
AQzaXk92mzrZMYO6SMxYTI3vFPhIIDlAiHwVW2Jsj4JxDKFA4cpFqb/cxmbj6t1XuiKZrfXuEnrM
gJAw/AKyCwozXqCEFT/VKozqzWJXKPJK2kXel4kdMWhv18Qr1/XJS2U82LPemizWum6GUEwvrG3n
dTr0P7fZjXp/5yb92Z7X0BDwHkWXfepgPqGHAUtsmweRFI8j4o09OpKDyZ71hMyz3lUp+XllZHmw
bWGuJyOH7JS60JLyMbtg83OPUz0EeOYQQ0AQoDety11ee1jnWREGWW68TTW9qzLePaP4WSbvmoNK
2MRrKkLBb4HfsgMTKMi27QpQgbNzEwJii80XI02+LQFfeNY5IoskebQUYaRO3ad+nRUPY1elHAMr
ljPdtUto+iSQ2X5eU0kKFrFx/mm587WqqicxsKrFWmIc0PZsFif9ZJHyqy8stVhmmLexlj2YADoK
m5+ZFfKs5XqDDdPDwMvCTJUee8nYy869zH6rqSh2VYwWCWROYIsZtbAON3Xp1DnzIuaLcfG54Gkk
E94DI19iRc4dT53qDoRG5231ATh+k3MMwcPeGK0FgFZMUJy6h9RMnqUFAoIeE692praETVJaknkF
gZCbA57LAh7V/KMXy260OjQopXlm38OEKDYJZijhlJvm++DC2U/6BC6LDvO28srtsiarItM8ged8
X2xoUQ0UGmt50nGLPiiJsdLQkruirHH2iMAacd+n6Es2neSR/SsP/X+tkL0m303Zlr/df5fI/oeq
9v8nHe3qhPifdbSPf5qv5D91tOt/8I+O1rT+petSR/aKoN4wLBNbwT86WsP9F1RMY/0bKQ3EsQis
/0tH6/zL8GBaeK7Nbtc0dGxE/9bR2ua/TMshidJ1PIu/dpz/jY7W8rz/1P9LxLOG7pquYZgMlPha
/rsPoGPtA1sSdb53pUHsfLvH5+DCem3csg7IduL9QxCfmasqQMBlwQEiR6PYEyK1QBjW2FcsU8yJ
XAROPrGmpzCIZjoLKnwm0UjQNgiXNkvJMcus79WdiX4AmMzk1zUAn4N/bZIHR2l0LRfXc/a1OUzH
pDoUWE4ZsACirBtmrlrDLZZmHtO47FDk4YibFwtzizg0t4Efx2p1V5egwxAROS69VhT+ER2IBn3o
8YUw3ZEEF7vGVAZF6LK/dBfkv+sCcroJJ4X00ph/MPQ2ZCuQ5ABj+cHLub/7jpUOGX8BeRJMOgb1
lBX6snUiGxHMWFVBwVxlSkPzyPYUcpvHxbbKLRgpnm0H4VaJEby2d3Sr/YbqMtvAQgCzg5UKRQv1
ropW6dN0WHOGFcJPIIoe9n2jAXPxp6xqpHpSIjWGX7U4TbJ1ixitWZqjI3PYSvbTxEAzo8sardFX
dnTBnk2OhgMMYJy1hJCE+k+jZo1hYH9IkFbtGfk77XhixvTqTS9aYty0UcpyafxR/MNNnalPmEkR
c27nI6sLEsKwA2/WqdlSa3CmbfM3R+64sXHkTV0nNqMd3lDlG2CnPFiZMFnwbH6M2uMo3LX1aFfC
QAxEyAkPTgX1B2lgzoqk3uVW+VXP6yT8EkfUEHZNjRN7jCTsPKVxbdg9dGEUkHpNkUG8uaAuKx67
fuHiakESOUmr/Cm89qOxd7MebhTXx/AbGvoBkPVLP1D28moh5ma91aqgGCh4jLEmH1lbPnU+wxx7
5qYK1TEJh8fZHG+qPKcE5L+LMviWYnknAwMNsGG1m6Ewbsbkt02cCzzSD63TfkYrPnRRtuVRJgax
xGM/NyRPZ5r1clSCoG+FFcGv8gblVxvZ5HJcQ3arTFqgagdOBG9/7Blbydr51MrlZbY9QW0KEYEg
TFgl2o2bjBeniO4L4d5Iw30TY8zP18xvk9wG12s/oo7uAVWATpUhpNFi+GUac5wYeLjVgmBo/Zax
iz80XCulMewp0W+gUjw2hjx25m8X5V+Omm8L5N24ai7V0N5a2qfjgIyJUAJZIn514vF+nri52LCK
9kEa1XcThfuo6A59ilymggwWP9v4/3nxzvB1Hro6OfbDJQ+pevOl5pstGjNodefaJMYTJnM2z2gx
2TOBAsnMt7qJHvhR++a7dKovM0VnmNH7b6wOYoGbvEUtw1n2dARG0hHBVBzCD9dWKGa6FljPWSuS
IcB+z1a5JMewHj/Z/R+7ub9LUuPIAJ5FKKHETvOJA/9b2AN6CJ7YUAKq4kjyhHNXleaR8Adgu5FF
R3ty0OKQTNBf4ly7b0amIlLJs6mrl9Qo/MbRgApm9NZmnM+r1P49r51gipAWonez2Y6qr4ODHZgn
tXtL0uzVW9muSpmEvVVBOdiPScbQv+3hwNHCtpvxvkFmvrHMgch3zzw2a4JyzmPoxwCCG3u+GVAc
k3MXvTgziTsM/L5Ane4ywnM3XayeaifDbVymPwt4ji797tlna7Z99XJ1IwckULpwGX+gE0DzvXHQ
aPUsNei5xcFTaP5RKJ3NTj6hm3xNxjUoaRpvbUrdoDMYDlcOOi4h3Q9rQSMnW/hOhcuu29izi2l3
pBlfExtcgZmcWcUykSIkksLZQgOk7vH2HNGQQDQoIXGw89rAawcPnfMUIBXxtXpGZKJr5wjd6BYY
3YvhZl+ItLAYEQOJipiyppH3k/sVrX+Iufmt9eq30LReZyTJzCuiK64W9IKo4KRW7fv1a3CTaSs1
3rZkpvpkAN2zsD0Tfye2nKgQj6bsgQw83xmQOIjowyAWnON4I0u6cycjw3nKaSRG0tfq9nteGJPk
DCg3w0irJ5ZXWkUIVBrbCIuEBr9N69d5ISZ3aie+02ETJeZzbWsfzfLqadcsm37CyLnaytpqPQKN
xTjKuu8IZnI+EwRPgB/rvdMtb6Ur+4BF7jVH7tmt6NIyeXbV/DnasxHYsX2fcDCbkwYyc13DzKXq
NkiXX2PFrm0C6EVRjOg9WqVoT4Kh56ZMix8Vx9CXSipEWfWXcXQ5melCCNww4S4XlK2WgUyRuEMN
BA66zxEUVeoF/eK9DZ31C8aQ2Qn6ILrWecPsg/3ffd3PjAkd62UQ820XkmxdCIUiTxYIkrSXwQG1
yxaXGWDk3s0VCKouMfcYdjrQb+yek2iFhdraSnHpgjJi0wd/D0BdbEL9wvR4z7t3m5rYUunA8YL1
2SETLUlffY/ekgPCzKdnBPlHMyWPinkNxzchlTl5GohFiGuwe7ZBzQIka7pLC34sOsp3VuQI9Yf6
1DuMVd20fkvaitGzJz9Mo340huyZ7clh8abCL1cVuNucpiKr/D6l8dcZ1QCtR8c10+mH3II2/Nwt
XnJyryL3rBtjs5+sZatFqLtkAgd/0Ht9Y5DBi+JgT5Aspw83p29HEEG8hbEd9XzTakVgb5WYjN08
MNmrxm7bxa6fQ4dg+sXejjZIomDVZfU6scg0Iw/tROZcSC5/KDREAGbynbkE6dWtvpvSxdhFXW5t
PS380lHG+Hxqj0y9ZCuL0j1YCTppiMwbloYW32JtkNagB5ZqHtqopuaY+xnS9XDWV/BV7Bmf5EEi
sSXAp0JZ10XK2MTpemOGT5ggqo3ddK/kL9PplonmlykNY20ReqQXkhPHtHwrBz5K08Nt2pf+su6g
0h72HfQ/TbfeqIcgqpLVvQWieyJ6npqvIQfGXeA3wTeIWV9tuPFIGyhH7sESQovHPb7aHXgH2Fct
A1Ke2Di7UVmWUfddRAUjRBPZsDYFcxZ+2234h2v/OLnGtjc0Rk8wiXaoIW/qJT/xFG9iJzrYNF27
Jo+5c2pGPmYIlN5oGu2cNtnWrLGK6U0VSD0nW5fFEzw1HqnBu6niYd/q81cs+OGj5l//bx15VBXB
hBQEwxEl8cOcVVh5IEOJCGxCtDDVTMNzs+CHqhc2EyprHlmdhNhOmndQdTKLfxVhuNAVX6Yo/45i
gfwN95E3PYn14dKyDKeAiD+kcTcN0tppTPg4xpp7qupjVegMgifxkybetkQy3+axA+qt2KYVOPT1
JiSTLdoYiI0PueUcZ6UjxEKBgNRrlTzmNlkFEKaHwvn2YuMlJlTLq8QzTz7B9wLcmlNV97ULojIX
hI0l2Jdr0GJdln/qBUFixDQxHu9DfyhNitU1uDROhqc6Unc0UDx+dRkFyn2pJ+e7EbFHAd/ALIlo
gG1j2+Yp7t5k/Kx0vuZm7G68tmZHj9o1MJX2RFLNwzLPI9uR2QC6PNjopPPfFN5JJzNYhqKekcIz
ahqaQ0phaPTQejXVfciQ45LLF5nKjCm9MTkBugnHNelOSJwFWnicTX4zGzaWDKQXpo0HhRCw3VDE
ACjbkNjBlmF8XOlw7lKkoWOKtwEVAcwnCKSKILeMVMV9O5VMmELqF+PoND8s/1eFEAUARL2NMxtw
SCtJJB3RXId2QMLWVZkVRGVIGkHHwEEf7XTPZGdhMVndeymhTFqvyHlhq32Yo/e0IqcaTwaabo2D
owXxeWjNGS3BUO9RxDyF1PG73GihJiPeEKrNYQy5Aqkc+2ijzI7kEp8SRHF4y5L1mKVkjmFTTglP
U1StlrPiz2RIziQLyxsTHi3Wvxn41wyXsCbESj7Qg2rbML/oxDXv+tz6KaoSM4+xA952IEE+v7jS
pldUJjtjK6aHFP2vkQhKG42hC3JK36mV/eqAvW4xQjQEam0905wCSqUW1YSljtpWVMNWzPxeI1Ay
4OpPjJ6b3iavzuKFK0oCgizY9B5ZunkFX7w9qXkgaD6b3wkgsP2MZMFhJrOuqBbMaUzX50YKsN8Q
lFIbrWi1FSPgOixDB5RRoU+gGKJgNGKeRndopPpNKcW77ozulgiwR8JWPqoG3decQcScRpBSrfG0
6BgVnZa0+V6jrJNv+mihHzWbeev2CLFMIz6Z7UEm7EbMdClvonjEc/egxrR8LDt0OnguThIOHREI
lQ9D1Do2ax6TyY5XaOWdXhHmI6fup8VCR7auDGq2ikxPdXTgwBMrvMMoOEuerxTs1ZSF9D0xVorS
dS9Swm3kkcYUmE3vcK8Rq854RXNW4oyv6D6MUAP6y9lO8e3uiDfAdxQ1B3CaYKeIWE1zornKUpcn
ND23TV8+hpM8x7IskYDPj7NO+kqXWry5DW3rOD1uC0mEiF3jjMum+rOPemffDdoDY4j0Kmv616Um
akKsYRyQxOvwFx+OPJXz+BK7GYs9FkcbXfJgjkOfwBKNyj2RjiuQjs8b57DzMlAkUmNZ3Uf1Foaj
dqzt8uTwdIEjbErubWJJuQU9YYLHTiLe9xxMjplAQF2XlboQ+iZvn2MW2zFh7xQRBXM4GqX80It5
W+ujtsl5q/lDtwQ1qaMBukjemDaCaTvW7+ZBPTCb31Hjo8czdk2duHsDjQfA6EwjAgcFa9yPVy3F
qpK69PGOlZ2a0KamxNQX2pq+IVvg6hb9Ae21uVGifSpyA5496gXfNcrfubcTH7Eg4YSNtrMTlmm9
GJFoIFsquZaxog4oi5FagmSqEtFgc6VumRMgeR1slU1fn8d1t/VXs1y4JFzUssGHQfNDT8tilSB6
WqP5p1gk7wX07lbHIDobWEu4euP59YTeoHUrUjvz8i2XdJauYc7IVA0GCcNzBgMwqPOMyjOPCAZL
mcjydUmDnglt0Zlda+cLxzD9XWnZJPGOtkaAqPPWTDaLwykgRIIrPW5Qq4SGP1i8MvoSDZBK1yzS
CgekNshDwsgg9WaEsx4WTGCKG3sq7idl/Bl7XLHVPJFBkexUmBEH6LC7yiILWHnf4COy4PQehka+
sTH51WveHkQjz9vKXFNgUB8xTYIDmkIb9Zz3DDlwPotTXr843vDmDGF+brKRSAUBxrOaskM5MBjO
KkBolYYGLIs/KctKYmQ2ymTAoKrwOxUEGWXjM3kYK1zQbFl6xHfIip/+DiUQbSBcYjn5f9g7r+XG
mXTLPhFOwJtbGoCkSIqkRFHSDUIqVcF7JIDE05+Fmn9ius/EuPu56r9LpRJFk/mZvddulq3dItYv
Rf0yCYNo6RK9u3N3C6TsOf7JFRm15np0+JEE3bCF4oWwax2PWnole+q3Mx8dtdpx1KKTsJoWGt1A
4Clys0EApGXI5dWwcvPRZTzg9NDYuzcjkfraIJoGc9GBbdfvOAYsn1QKra7q7KouZkgRzzgavOhL
dY8DqTvr+oHYJuZW8u4aPgypaUQG8vknjGDw27j77ATrGcyc9ireNApDGLXS0HtXCW8yS8GGltv8
PIIGpyt3Lx95LXwIdoRqq/1SZf5NGhzKOVX9YZ26NQ2FNwVFPGca6lCNz3RL8uCmrZBscHzNHY2L
VtuQAPkux7K4ClLOKlGVH+SEBwMRoJuixAkZzuGnR9DVaOs3t8o/jcb8MLJrP5sPinQET1H7M6bt
XcvlojFL7h2mNCJVVww5fydF/+5QE64yI6WFaV5iYT/DE/vT6+r3iHLNWn4yK8BfOmpfvAxsrYxp
pev4K+dsxE9tsTzUqZTU11kaN4EQN6ko5dMy3FVQy2uAxARxLbmYjYldt3txjfShtsAM//49WZTf
ram9q5zvK8d1CfkxONEEWUWpIJAZQNZaV/BK5K65Q7gcIxXJmcbC1Nwaae2wBdsz7iTOBT8ZCzXI
j0Par9EeQLWXMxLETR0D8nQZpoTGZkaQuw4jLlbSkQksragXPfJF6s1QNW9N0gfV3ENT1wxtk/CG
pzbUSJAATipduoXB2jrVowmxbuGd4/Acr5mesftWhd/MzUuaR9845j4hwz6PuO3qTnQ082O3UTnv
FLo9KPt1FaDxXgas8qnofqlLQGo1ROAYrewXWke8+O7LPGovHulG62Gg31XcZEN6ZQNM12o3+pLI
ocJ+cFPU9SgJuu6zybhHWyRtq5hFKMjMBOs5w7USL86qs6KDbsfRRopvjCDZZtLrfms27HbwSLVM
WKKOwJ2Wq3818Ow2YwsfODojHVSZTs4jpHdP8+vl68SHfIchAe5SvNZ9vYM6EGDL8VZiUpkKQ2HE
atoxhEfToTNVsULzD6lbncVd7404LEodMnNd3OPOvGMktNYe41J0Ld07YYrcF1UXrdiHfqCG+XDk
19yP78LaCiAbG7WwqlWSxAyvmUCPsf1aqam6GVxtCTZgIqijazbg7a9MAgwyiApG1fIpj70/eVV8
oQY6RIwryJnhhop5MaQh8HYa303ckhGpcQQP+m7UUHpTVcErIq3eiwiOHQGR6z2LOastr3k5oXNN
VjmqGcZM6nMNCHzvGL2OiU6yifQOs9HRpnksyGnyP3oz8t1wQZamBoR6amWpOKxq1fq5b/uTVghj
I5xj1lsJjOABHRnW1iEzEUYY0PGz5OhyZ/m2iH/Q8b2Jjgc79K6zbrnblhY+3iOjDRlMo5fUEPWK
AVIrvneQ7pw4VdUGChipVT+ZF5LLI58hDLNGBhf1wLag6fsvJbevuRNjSg+N7TjPlKA5lhhZip+U
cKBNDXNkje4FmVWtfpqVfXcqITZF28HVQCPd6xl99lRQc7hQJ9qeCi87qaGB93Rw4epn09kIZbju
Qu21cJdSrwqv6sDLP4fiLCfUljAl0Ao8bDW6TRlzFp3U4DXPOZ8AbVU1JU6rMUsol8iqcKmh6BYC
1ULoYqIflwqGsE6JqIzOKk5XwrnSxl+kx9MMoiPX5MNOUO0lpSg3YaaAZxCFr1jcwZ1jPtfE+iDr
J+YVFvMjr7HXhuYXua4MlTiw1pTBH72WfUWG1LbTrNx7i31IbcAeD13H4LGP1HBxCq2j/KgK9Tp1
aI9sGweK6NwVdXW25+R8Y1zRuKY4zMJCEwVPBBsTNCxHHaCc9GmAdJ/qdNGW1eY3EUne2mqG2q8G
MTLfAd0AVIIQW/y6WMO9XW9bv40ozOndQILrBb0iTn18RNgR0gmOCoQGJtXNxBQkrjbSoZMpobTA
tp4Kf4iaN7VFGY1GeF6HYTOjw/xJmigo9ZK6tGcKoOOSMFxU4h5SZXb63wmbtYalVpwzP5QxzqS2
qNo1AvhiO6jyITO79fMe9rE1LmGfJasUqWxJIQcki9lZLwpI6M1HkohTNo5mEJLNSVWOcpPZzoY5
K7IBu/oJla82uyR+MxD+U5lZftRS4547RB9GLNuLEiIUERD6iiirxDdOncsIzJvDn3l2zo1CUFWc
PfqmySmBJibdHq2V0cIMH+MjXGOd9hLSp64sHkzZbDUi4leWaCbOD+0TUm8gBVPJMkF6J+rsNVW8
S6iM9xGvT9ary46tgAKSmGR02D2Nezr5FgbExCgOnCuT7Nee6WwnXfRbw6ipCJv0V4itVg0/OnYE
ahvfDQuxetEaf6aw/9ZC0sJDt8JgMZNqGnHiqy73TGxbKi4o72ja5MpOcniYlLqUDuZ1bPillOXt
bUE4WXVhT11Cc2XHBG14HaOStEfpikNHt5gRmp49IV1IfK0TV9dgkxVKJCFNU7EUJVq7iA/lRCHe
aTQQbmoR9RMeykSLsE7V2Aam8qArih8Lz9sO7S+vlh/uhJNZqR2TPSjT2BSJi2t62OGscT9UiB10
wok4mv/odaZs1PCTjKZo3enMWmcBWaqlxCHAl0sK1nvUfc31QG9RiNesiX9n84hEr/zwnAK0R0Ti
eL2kJk2usR2KIjxm4irF+FE3RbyTLfFE0zzskigiByfWIJZ7X04xE6FkDk/p6BzTKPnMsLXTtuAy
aOxeCRBws+KEkZE4fAo1h7xL1ImTT6O4rUyyLTv3oBn9URTOS5w/lRzarcqzVY69vqYqbzaIlZk2
FsYKdSwjO/nROqbk2Mw6lpse962uP5nh+JrN8W/PQ/4tE7IIapT4WA5Y4liF+52a7D26UX1wI45I
yfnhc6leirrdKfNMVLmSfoXcan4oij+EBMQrfQbCipeMdFk1StfCaJSglO3ZkfEv0dEKVwM/ZbDw
7trVtDKziBtTlztBrlZAlzxzpT/XKNyw77CJoBNmWqFLxuP6zYOwssJYZ28EBJi4+wXd6LUV3iUf
bIY8VYbRBm5zFgVDdFJUWW4Fu9xtnA+nabbfoobkrpDu3QM7up0jR2CRwJ0bGryzLArbpuvCrciU
fq3bPTNA4rE03f0M9eyBlCoBG9y+pbG6sxEOrF1c/isqjY/M0n6bFXcItRc3Mfebwwg7HwsCtLh+
6chgiMzxs3AKssh7Fx8rXZhY0hmZWQ26yoRdhQsFSIRxp7ntjRb0VJY+uXlHVqqb0dQZdbSNXLzU
aHh+Ctf9FBsVcScFS8QSezYQ8fJEWZkgwzcfPhGqdANTut6sfmtYdvAIMFhuVrlxdRwbh7kytEf6
1FUvpNim4XQTUfxdGTjkWEH4nmP+iktjH7vWyQQBbpCLriuoYcNk2TCuu6x7T1uTz5ID0qJkktXB
WAZ7kVPyq9CTJmHmvppGz3aGGxNV5xnZ7naiTNzWy8xLn2SxXZwWG9es9wkJwDf0fkHc1/OhMmvf
1lQ0+o65KdAhcYjofqObjASzaxWWzhU7qSR2plKxWM7y5thaEdCv5vPShunfFge+T6zztI4IzSbP
iE66U6hbRjvNfdH3P4lX8umxgK7I3D5ZSeOsknxwkUlNRzMBTjAoNkKvIeqDIazOUzifI5UsoSKH
IOSFFvPJv3Y2RFFkoE3jBur+x+g2mzhW4g3GJNIZnPQT27QKxwHJnhJviyllTzPkbPblKKkXudCJ
YDjYfXckxck9cjKuBmvsA1qHPVIIqBi8WJt81Ietiu2ljni57TvhahgsuuRWK7aNC5bo+hdSs+IN
nl0W/NPoRx58DAH7nYH5CYIjaUxurNXbKFcYpxAIvU4Rcm7GlCCZCEubHlrGrpxUIs8rprFCOMpT
NenXLIGP4Yl8YodHViu/1rj1eo94+4mCfsSpT0gepKVRvQwjwVG4jbHl2uJOm09ifXc0LARpVcVp
PtcANjzkejqfMHZYqPVc3dfZbG2EUX7lCt68ot/YoZlsZ0GMZGS85a69z01Ybo5CXGaKzDgZuc7c
gikw0X1QAtK3Uu/sdSRoi3BFYc7LnXEDOu+ztt3xyAWPEnQRiAjUoX3eOKesTz5tHXBKrdZrB40l
mtDmsyxS4jdVCh3LyoIc91Mbz7jR3DGF7GQ9YalCk5PbjwTtW+QYwTTHzh6DJ4uPwh63SNWJHRIa
MwhLBuB6+LdzHHq0M4E3d9QBDMQioE19MwQQaminzO4PWTXcNFUXiIQKtdeKO2gzgmKanla+L/nr
Cw4p9ngRtAnxj96AxTBa8V6X5YZk+/nFcaFwofR5w8zBManWxCWVF869d2RS3JCYYWx7rBmmgePS
rJca2Tw67+aPo6NutBZIjDp+9aXclXNDZiBh7SsiGX5b/JubkFZ7oynLotdR651q5G+FYE/Z2aBY
GkbudqM+m23zllH/boh23CmCpNxuwu6Y8HYsLUhxoOuHVcf4zS/cdte2DhYQWAxbxSKxtum5zgbn
DdJDTx6xcq9UwnoHTdFWI+rkrDtOWQv7xvXyfdgfun4yqEDC9KVwNEKWlOcm9367spB7UoqhM1jt
Owb9X6ENRD8Jc7gOuwFfCzvUII8ZtnbTeAghNcRVd6h12qZJ00qsenZQOBKcDH5WEqJYAjdNs08r
qFiTws2JHwMBZV1eh4ngPKpBEuIr/LfgVD5wdWGuRMe4kZwjfV6fKLt+rDcNpt4hNB2iVNtHb7Pb
sbjr8WZ7Z2lzGCB8pZrC4Abj/wvrPwfFqOyEh/kZtvR33Xs/mVv8SSzYZW0zv1SKARZwepDuzQqc
T5WVV6ykOW42o5r9EH21UpL5d9gl815wbG8Gc2ADaF4q1TafMmO8jBPrT9FbjFrz+ZsgN+SXDFpw
N1+aMeUeypbswJ6VtXRRtlZdyIc2hjbi8kcZ8mM/p+5aqeaMLt4ofoVNTx6gRpSj3bpPLSOIsNS+
iraf14aAKqo+UHIhTw7CCKz01PIULdtKQld3fJ6XZWZ8wElR+7t5zPy5MdgNJ5h30jG75cLYJR0c
NW7Mc6Fy8ehlHwae6g8NEY5OjGrF1bQvSiOW77NkLLGbdNKYPMlu33HijwWECBQPvhUZZaxtnZLY
qzWAMoxdrfeuYePsK52ksZSBZocGZpYbJxt2HUGXmyyCUi/YWh5nYzKYNrevTWUtSn+ShvUphcaI
ynxHvCgC8luE+W4ShB9HUDJPelVtJneBaIjzEJlIeOwXp1J3YwufbCy58HTvJ2+zHdf0bg5nBHpW
gp1RvohSQ3c77NwwfR4Mlr8wDK+k09ybJMTN2NLVJ5k4jYPW7ziYTmp65JYcGOxi4nVVk4F/nbxZ
MSE7WjZt2eWz4z+nkfiRKfo56fE3ai+cNuQp4y5VunHFeIYcIv76MKGIxYuSGjrMvjeVDJM9gWiH
1Mog0lmF9HsaxLTVoOfE2Iv15mrXDpwmPbTp46ZtOoEIHJdRrtIb6yLEdhumGUXW7BwN26BbJ65M
FXTHXhNCNmAS6+eRgvR4LsjkM2krFlVSLEV9amJOZWN6MVlUptEvIEiftSojhqZluDj49mHEIGoQ
IXzEjC5xEt1WH5LmZqXlTgVpYnhl8W0W8w3emfpjVWKPu/6j446+5tSSVM5jefSwEkUTsbtddGGP
UGHk6jhDhEMD2tX1W09suqm6b3rB21cq9uSrJI22kUy/GiW/TiUNu10Lh3a1q/xmspCVY9Pt1fnS
A6zw1OhJNA0JN1xIuWtBfWHibcv4dzJZ+0Rz2vMiLwuNzzADFVPNtFOTGL7cenqUjpZh/hndVcZp
Sg5Mpm6q3rxHtqTZWIgj3cznN6lddc+J/LCGWvG9VODKWyDrHN64huhVwi57TtjQE9qF8VO2DF7m
UGL64yMyaFsQOTqzw3zDLE98aSH9LLte15sCVTSnsoi7J8ck7ntgwQDPSSiHENzG1h5juQbPau7X
VWsMZ3coL7ltw2FxVfk0J0zsFCgRnYP3IDbDnyQ0/gi9eVtOsrTaSalqvmYQTz5G+TcSAAFuApsi
/k6n8rOmjNkEylVUdMYWKcKIv2qVePnJHRlhS7X5cio2QInqyp1LsyD1dg5AI5toncRHh/mCey8t
z/pgBq1lBYwkfpW6uq0ym5WcK3Ce0N/1JMS4DBXWsREC7wHvpA1fiJWWnS5bPIFqB190vS3wJbC+
b3kiclbGM8cVSJBzN2B5UsL22JDJwJ6r3bLV55xICV6zXb8AfrDuyuJM+KUbtHaJY2m8m2q+Q4fI
mzwyqOeo6IBUMEdv7yaXwKotcIn2JLJiH/mQFmlTA1ypCrUd9eZR1MBSqcEwyuz0mgGwV0/kqY4M
PWvUeUdh4bmXHNlx6/iu3ZJDNFDKgZU9usR2h62roO3FImrHjGEzSW51ygDXwuMbK1NymDzPb8pG
B6I545hcFgXJshFY9IERgSaayna9seggWpwkpdLemgzBi2C846pE4jmxcxVRv8sV52SO6h7t1lbt
nBMK/j23i3zqJqqgBslSiFgoyUxftwE2lNKhfJPITdIq/hnEroWJCQSjYOSoqGiBpgxvIy9zEzEZ
SRl3AKzBnGfSR0evUxZISgAUKIJ/RZFwfV3zCyGotu/NXxh9WuSiGasrGaE4YZEzirueFhdPn36W
BxnahW9jtM5r7WFgIJBu9CpRkXLhAiObr1UUv8a9dx8IzrVh1FQqd0MZv+bmH0+KnTnHNzOR90mL
34w8vBed9YJ10DGnR9S45zyZ7jlhw2H/wrhhP83ZJdTcc+q1Z5kZT3OnPTH83SsRWwmHfqK1d7HI
LgSV3yKdBzp2Ghaurza8tXV3dJks4E59ViJvF4fZu2LrIBf1rbRZ+xaQt8Znuv8D9FQupztZHt96
EfdcG+w7FAPkUMTnL2loWeOYaoZwq8rYWSnbTG+Ji4wrXCddrJwos1+NKQowXH43OSGw8S50cn5X
6l0d+SMDoD2dP5a59DqZ4mXmWloOBBaSjbZ2jMGv8+80Dz+5U/7YGZfuaIo3O4meEYiwdCC/UMmr
JzBw6yxakA18Qhp1PmCSPuGwudVZ9VQ247aRe2uxiJCaKFDI4Y6hirPb79F6UiLjXanF2Wyi7VDH
WxCr6NTmYJr6dQya2Uu6o85xHJPJtBqM8uRikqZjy0ztkpviM/XyAx7ER1XPb146Hwec6llD6qOj
fwPXO3UQXKzEeKG0buen2ph2kcp3RtWTRxSqVZm/rUWpqRCh6KZMpqfH6Co3pcJ0flJMDPlQMZXy
1GX9E+m5ufo+JOqlgcCKacn+CLP4gR32K+vPhjneEMx8FfR7WYrquM5u88c8l7/Lqn4WsT+RbZUv
HmueFD6CWzfCANjTb0TltvKiNxkhR0iHW1J7h4JsOcclHwtzabMoZyLf6cMa2W13q7QkSMJ904vT
XDsEvw++5cldpI+EQxtrhFsgjDFJd1eHIqqHXmIIaNDZfIiZZJZFGyTLWvpLrbwzN+FWJVqNkN9V
rcdfAGh4+2g25APB6E17sOK/VGHPJH1+sQx3C8Vl18jhJdX0S9cod8Vm7Mbmg68/XEs+XJowhZdx
moa7Jy+ebM4Eaz60xdHDBxCt2rPQuy1BUT4pgzfdkY8yKy+T/d++7iGWCiFLFcdJbz6sZ2FGV6ht
l1KmtyEd37osOQ9Ztdc98UI3sh51BDiug4Gye0GPd4vL+Z734VWyrujMswK0c0L4W6rirmTqQ023
pi1OhJ9d1BKBPOiZCMZJPiU3GfPg5XBGx3VO2GQZAht5q7wII77FrXdWc/djOUbcwWaZoa2WRz8J
kGXJPRnj23KSwK/ZaCSqORvXfh/rS9Rmb0DTDuC1cZZ2U3/v/sweIhO5jvhoUAfn41lWl04byN/c
ut3FKu80MacxqTYtU6fMnmYkO4wcWn9K5FHFCYzZ/TKJ9NYokmRJRH1p8lZF2iXWxLkR7kfLzMyt
u71m8pliBRlflOd89h3N2LhC3pZjbvmr7LZe2QDdjWG4N0hD8tE64R65NV1xYXFzs9XkZqMYi4bo
rW7fIRaSkczJ2CcPNsgXspPOeZ68EQd1MpsfSAjnOC4vgyMvpaH8/cW6Lr4ZinkH7WkXynl5PN7y
fA7MKanKyvGly8sD+WBvYswvY/WSh/HRSL9iCSMYUEDcJW9GGp2LjjOaH2XxG6QgUKr6PBOKF9rG
w5rEuY+Vl+UFWP59wLwnZQhsI7qhJHpCh3YfjenRJET/ctGFffpuSEAtNlpjbr3PxLY/LFBByztK
G9zT5PySdX6hab71hfmMwfbmorD3ioIqcLjR/NN8oDrizZeoBNIxpwY3czVccVNdfpawz8vXchNU
Y/vVihLtcvImk/lBXs51+aVmM7nQvnV6ExhyvrJyfE2FeEGh+/H30lGdD10fKWFZDMdvSENfEsf5
aJL4ZrVbyxAXKarvsp0Ojh6+wPcKYncg9fDDY/onSXJTleYzngXa5B+DXNLCI1gvjV+Xh1Bk+Q5q
0aCFH8sniufqrAntMQzjay4CeC9nXSPLsrl2xvAytua3k5QXKqkXdgM3a053IlRBNVeXv28bdbgv
797ImvY4ONczE1zXVJ68un9B0/M+z8MtVdQHkpqPyqJ6dYpLk5sfyDWCKbUW7BkXBAmdMrxDkbkU
fECXe3I0i2DxJ2R8Iut0vIb98Cr65GZFvweOZBPMjqlYB1fFXsS3sfj8e72WWfQq1P48tsVJq/BG
JlEwNdm3aWSf7cOd22voh2l4b4s/MhyeKXRfzEm5xmF3TkZ+uiXuLA/Pi7iPxVZXS+TZ5clxhxdV
T98FHznFtI/gTYU33JV2utHuViza4ulvGbI8rL8vo4catMOSZKAsQ1nLz+cLXvj293HaOsDz12hW
f+ImujFAoM77XH4Luy/fOYGvpn3w3OjMEv9liqJXcgXf9Vh9FLwp2slG7S3uvQgxjMxPI5IZD8Zd
dzcd/bnl3GqWBWMmvZcJ7nwR+wjcd27LdzjUWIaNaqT0Vb7sVHcziu/L5aXrS5e1Ndryu6+7XxqA
j4H+yaajYnkUvRmF5UMb3ESGcoNr7XdozSpngZdR33ZBUc0wd2zfUIgPNsXW8qJdWiZBSk3q0LGn
FmGLjvKKsGJfAA1m/XG0tNn3lByrd0FVmV2Xm731SGQjySUW9bpKnICUoDcMmjj+NfM5tIi2r4sT
UFWsFH11Gcv3MdV+BBESiKI4FmtonuW31U5vheH8hlHwXOTPE9GZdhgHqg2sxRxeUwzgeuYeawOa
YaWR4s5kKrpBBVzZpbEJbWfnNPm7kNVubqa9dMdDsthZBfXyKsR/phGt7kKXmhh5iXnnIi5CxxKE
vUmqLN+A1MmBC9CQObmRyCuTEKB7CIMWENuclxcjWkZf9hHuzCmq+qNM960jAvTZzyqLvCn34wuX
RHJmgLrLQ3HE7ENe+bDtGVT36lNC9nsIYaUbf+p0MQoOt9x68KlPnpvEN6mHO7Qprh0dydx56qMB
IfS4bdUmUHW5jxHLqIwlIZWgyHqLouSIpRxwdn9e5H8hCZ1NH74SE8xzWqCWwruYw6n4zQ6V8tLa
jBElDFpPPPmHJlEPE3qLGoVnRcb28jwvFSWyRNWLjujaDxWuGX3wOA7kwRqyc0TN4VrfqdcRPpLc
RCqvmA2QvNaBZ3GmsQgfaiIksouLCBF/GMucGVVnzCOJWCWgk1ibxLHawy/4gkc95UQSw73qhxfw
SKs87Ta11y2CZsJ1jfQa5Rw3/LjsvZBKwYuBj0tJgnqSpyEud7OJQuzZ+UjgcWVu/dQw2pps77fZ
lQeL2QSgpEAyQKswJHnej3NcCtcojVhAuwEcAEwJv1PI9Iu6sneC1DvpFtIcO973E255lpToNBgl
hFibY5/Uva2yPEr+nIzDVZoXqyYlHbWG4jJcRZGte2fasQleaz1vLx5MhE8k0++lK1ENkTmCRleh
13fIq56i0edfXdt+Nui+AcUtkQkjbPdgKCUwnfk0MLwN4ahgkprkupP6VndMH6zcRsuYzISAlVo9
3xAKDOXITeSSKwAWr3wKw+WDq6zrCXy9BT7aBEUPuaQq1GcMYgcYenuD2G1CITaaJXdjnO/7BaAl
fYF6D4XpNiPAmKplw2oIwLTf6vhyiK6mJB3VH5ceHCs9kk2Xu5ib+8dA4opSgPcpUlfP2Lry5pqn
5Rngv5Z6eXkVishk+N9CMpiB94Y3gjnflKwDcaCePMKuq+2keuTMWD5ThYSBaHIbxninGGVA1/9R
xkurFl8JjPog/AZe73aozIMj9Mf0HDrTBWX/R8jAnC6rHlR0Nr6jPll89OdKntpuekVLdnSj4jKg
LqhblRXgI2/yfZp2wfIuyFXlxHmTYhH6NdqMaiyIlLMpYcx1LKlpeZbNqL1YR+RmeX97lJxY7YkI
4HhGgxnJcBtNzr6FHBmNij+GbdDyLozbm5vVbHTS4hRp3Hyj/gx2/ey4ZFI00y9yMlgsy4PGo65w
KxoOK+aCDp2oCKwtGu2qN2Q7HB54bp+bcHxhYXLRCNg0K/Vk1SMiVXONBhfwIM4nHDtLadpEDDhm
H7fxabQsf/kyN/rGSl0otFxr2F8Kh9OUCBaJA0OOJg5CGgX+f1JoQQib3i1Hf+jNrZ3ualM50ZGs
0iPwMtCwTDni82TPATrqbVtPfig9SKCcpoOyxSe1uIRwD2/zLt8ohSQ/VtmCVtwrThjw0TyzSx84
DBbJuS2/F02FRMiILzhYLsIpya5yKC6yM49TZfmTFz+BX1XiKxOBgzSfoVLsqgoJf+eeC9PZpVr9
nKTGs+62gRp6QQpxjw2uEfkAr3DQbXsGVkoHVOV5lnSDVh0QQBLYRCARUn+tufYSwgNgnSPwZIIG
Aj5y96USBS1f6uqTzrNqO6ShAQS2EjyXQ7vBObUZEIYaabvplDYAUbI1CvtosxgfSXCsMljDSraH
2MueMT6mPAUL35mYZRtiM7a9tzrlhaPAS5DIL90cHcsm9ZwXVvqPZM4OwkQp8r28qdzGg0GrI8zY
u1NxknESmMhRUmn/TvP9SO5TNOlbAn122mT4f7tDs3+JaGWy3HhvSLLpkzhQtI8wjPfmWG5rizme
fpS8VUqaRBeHM4nlhaWcOsEGqM0hxpa7Zg8J6gIhcKub1s5QOGHE4PONxW7sMa1x7DghpNZ53DuF
FxSNu1+epv5Pes4V8rt58vSVh9fw71POzwI+twlZyjFb3IiUSkHfLA9SgrnOUy9g4rDivfIp+DMD
ftGEpZIBtR+2OpYoigD+N10Ap+Pku9VHboS+XUH1UKKrbhrPnWr6bjxcEwWcFJ5DJmRrzlY2CKaf
mCZ33F2ZUWLEkiyJaodKZiUWS55QGSXU/nIwD2LYxcmOHpLnpCG6gLNa5UX31KBguldOls9ofiti
NLQgnHg2ZErAQ1X6ox0frZp38JAEimPv+2gkKwGFUiJ8c1Cf8t6BoZ0fAPDca9Zw2VzuHV3sM1pl
TPpc1/pTHJoohr0g1BDbwOXCE+7L0jrnrMbRKh47EkXibv7pW4B+Y8FEJnks7+SsSxaPDcweUkVq
5Wp71FomQlqUK10bH+eBN12pb9ldg35kTRbVT3r3ro+sqoYuKLV6U8TfDn0d5IFcDUmHeSrr0kc/
HTBJ2iwvdOMg3UiKnbTKQ36dqUmy/DWqNZaK5rOqkGUhaKRaNwCbuMCaDrAGYLSqQQhJLQrdDWyA
p6Zpn5F2P5MzAED1QmDrPk2KQxFNL3VG01ODH0i8fWvme/Syx0JJNsQhBBkimxlfZ460QuVlmNCk
QujeSZiWFiW3Ox97We3lvJDuclRbZmP+5HpqBCiMqrRukKqo2KIubVqSDTwAvtQVdPuwDH2g4G4M
WKRmQUwi4Riiqf//+JD/mxg+h2i6/zU9xE/KnBy+f43hW77hnxQ+7T8s19Y811Vtx9ZtUvP+Oz2E
FD64HYaKBM+wkIfC7fiHHuKo/7Gkapo2JCfCfjyVL/1DD7E8mCPg81zbIZzPtbT/J3qI9u/5lY6q
6rYDGRbfNtQB1/2v0aip0DVWjiYCEkiTe5xkF9OC3s6lzEab+Vm/kI9bHAiK2txTdNxI56raxxmA
jF105TY0J+gQim38HzI7tSVB83+kHy+PjF9QNwxQCfBNVOu/hHcmdWSWg+2l2zYcix1guOOYCI9P
eGs9VctJPKoc1JMBUn3ESsuCVGFEmSRMsFik/Mvr+U944b+GFWr/HlX4z4Mx8DAa8FoMS1+SNP8l
btjFuC1QhGQI8eR0MT3Hwn5ulRcwp1uk+eGTWRbTCZXKFMbmHnWQF2DB0df/+4eh/8/PCf+yZVsq
u0HTZO367w8jBrpWpUkb0dBTYqrYy1FBNrhee2Q3aP6sp7Lq3a1DjkjULuv1eBr8MDNmsknAvHKA
AiLR4ucxTS8zwg1XvxNNsAV6WPtsr9OnDDzzU4dR+z85O68luY2s6z4RIhIJl3nb5V17Q/IGIYok
vPd4+m+h9F+om4pm/DMT00NxNBQKBWSePGfvtf+HC/cEuGCqZktq/SHqkSE7mBSTPmxQegDpCbim
MNFgttv4LigsY20Zww+p53iFpEqHqBQZ+7hxHpDbaNi7Oeyzl0aqx7TODiqZ7wycr7tuucNBTafu
MiLbvfv8ms3lAXv3APLWugAkpcW/Tcdenol/fedDz9R1FMs0TIzwaKIQ15kMfbWKWxrMpnbMvW37
WIqamrs36vIww5XiGO6SJROh3Q06S+z+cFELy+f9RUkbpySPIRpZKugPTwCFMlp1XyK4h7pyaGFw
7orlpNaLaD7lUUI2Ts54vQiV91Tl/smJ5GXWaL75ne9BOzr4sYxs29UcxfoOffrn1yeXL/Ld9UmP
r1hYjmXa0uTFeX/TiGxMwnoRpPE0HZkm0I0Mh7vMuLcbYpmuL85I5rtvta+do4tvpsu+6CPWNVh6
yMA0ODYu9tnxkpZBtC9S/5fXC/9SWHRxwOQgs8O0wwy5AQy33Hhp1Wdk71ggwn78Q7Cy9T4w+p/X
3rQ4XrPiSosBx/tP444YCmrGpBtVGkeSRjoMU2pDbfkinHJ+Q2JDv6aB6teYMHfqyg9XWZ8aT1lE
YIpvZgt4GUP48iPX1t9zZqidASLwzsTqSG1TP/qtX79qu60IYyiLe7vbZdiAtj3yU2I43JdhOucU
BWtljNV+6Bk0xbqUB2gRJRa4QJBENoebKG/znVniahkTghA//07t94n33AVXuKZl2zauaCJj7eUu
/etFiIRMJ5V3em1VlVyFPvPfNCk3bj0lj+SMUX4aATL7kjiKPuZcc/0xCPuvUUd6V04E6dWoHS/2
WOa834xnMy+X29SL9Cpv9Jvv98kJy7c8VEh0rJE224BsYZNnWARJwYkgB82cr+ym3GKpoFthN91N
7hr1PowbbIjjrTQaf8fsX68TUcibcDqi+m8uQwGmpLfj9NXmcJ7jXr9EBg3OgUvlNG2h0u+f6yHU
98rEZBsaUfSHF+K/VhGHfUy7tvLY5K/wrn/dvFQ4fE5jsdMYqKon/XfWKo7eAzhZGG8KeSEICSbd
AfksTv4Uxy6Miak5KcMlYuh/2FZdvkmAqnQjbJudbCkI/nU9QdnGFWp/RDDKiB9H6e16kUS7YKaz
JjKboEsl3c00A4mZhKf3pRRf3DmojtrKsv/vPZ6LcYAagUgTklLnw2omvBgabW26uEwbRNh1kawm
GOjbuqanO1sMdSKzwdDYt+lmmJS3b7MECX4aJocCwtMfHnTr98WLLRWBpsWTTiSo+HBvMCmM1lhU
yQZzarTzCfNEYkhPHUIiguN+QNYjJlpO8QZfsLU1s35vDPlzyZQp7evkcbK5pQZGeIDPP/J0jnaA
oPwTemi04Ok47tJykxQNkN42on3KuIgOYvuNVIe/6Li5dEk6wrK0RxNBFd4OuuPfihCWUzLHjx5Z
OCz6Yn6xfXnvxOLp87dcLmvZ+5WbCtVePjd7Ho/qh7fcgnwgWWT48OSZ3LTaH46Y/A8Cx8FTzdUB
lHGS11oNW+LOaZh5gbMfCutpJPfl2Ok6BMLlD9BQOn2rXHtJq2Q86CHUlYGKb9tK13/aDD/u0NI1
bYfyWALlswTX/f5Z7iOrilhJxcbnjV51Qd/SmEjM9aQIFDMQtbth/mMoI3lC/fOiDPnlWpRVdu+s
6P/a6z/cwo/bBdeDdcHh/VJU1Fp8qBgKISZZilZAdUvxpfN3bMjCu2HGKoNo2I6eFOvIAd9MrGd5
45keClqrC58sOmV9Zsanoh+xGXG0reNJHuSy3OISDw+ZxucHbQRgsSgO5cJDtfLvSnU2DSkQloVL
O8ol2JMWOobezz+W97HmWD6WXJZ/YTvCM+0Pu2CGkbwS6Hh5BZvj2LkovsXOLKr0dSR2Kgpo5CdT
mRXwkgzSLVzY0gl9zETLbdB2G78z9F/0FjBRk2hw6qYId5sp8VylrnVv6Pw2zyCIHLMiYTiLully
IFjNJM68BI5FU9Ch+5y505AA4aPZUwS58dhjAkRsBVQrQ5RqIJ+/KxYmtU8ob7PA16c5pD9OxDim
OMkurQpsULEOEN939dmozF9x24vvadUE59zoK9B7Arv87B5jTFHQhPVdBd3xzgudo/ST7Ch7s1sp
FJ83Isi7rRrH9OR45T4oneHUzPZXE8sURnW8Wl6CtcMdf5hpVPDh8q9RWnWbwPdxFUweXBjP57Iy
Ulpw2C9U2rrYStqj6NKc8vj5tyd/O7rw3bHvaJNd6D8WNWzwllcPuB0Se1o7Fc5kywq+z42bn8ol
M8mq6vzxWjT6DmKuzjbTTc04L6S78Za6w5MIJ+ckxljdySbYK/rZ+5msl63TIkZrRvFMsulfn180
h9gPixEXTQFpwRuAoAlD5/2bjcUtRKaY2mvkQevrsjobxd7CqRyFLfQu5dx05VweW2W7YJDcX3Yp
xtsmBtad1Vs/o1JPonH5uNHt55cm/+PSOJmzW3FZgkL8w0se+Hk1daMt11LUCT3SrLgNo/Evpnnd
vtUjHpryLeSR+26MGLMdFRtrkvr6haPWoi0Xd4HRTGT2DdSOaRp+K+LggpFyPtLpGe+/BhmQc9Ir
YWjZOiEFx19AVuWjCOzt559EfVw+BVWJMDnBwIfh4fi43WVFFY+4e0Igya7YBohoyWMqw60rSveA
lf2nm4w3k2ckrza03d2ER8JLT643J2fLVJSDHrAc7I3iDqrmm5xmdeeO8pROWXIWaiaoThrmc5Ol
X+SEwBH5tDwKM5FLJhpEcTCceyseUEMjp0cWr4hUz+aUY4xt7SyTXRA6Fy5JGcz3I0WlQglijYcA
hebeSBfAIg3aBIjlgbcr3hnWz7TpnVPfdc7JGyO2AOTnOHJhF7ZSTDyrHiFBg9/uPKBl2u6h+ZgF
FpgSk0W8CI1Mp3lol3/ObOOJlNyMkznHu9QQwN+Xg38fGJCccR2lDIF+YXM6MWYppOt8sWoquIHk
sZTng4wmWJLcp1062M6ZeCxUbGo8YY6KsKvFfORCa/oIxYwjyMA28fk3a//2zTr0lRybjhPdE0te
14R/FXlk2E/N5GNex+KNGMlCkA4PsSUUtHuciIBPwkkh8kTulo/xyNEjlBdNTuFQJw/E1V9KnYE3
8jtv1RqFt4eraOxCHsp9JAmwnE08AQzkd/NoZJuubdrj0JLtYvc5emJi0p464e0CkgXXUMdRydTe
cJCLcV0ZU0hbXlabQTpf84kqiY1nRRWeAbTIaaWTgmXvwYG9trn7q7I958Ub/nB3rN9WRJ57XA+A
VKB58d8fqk6WwC6wfRFsdE92LvysfJu05p7MoqsktF47g1GcSw0IaGqP1y/NIwVTTMThEWKOoqCY
C6Rw5sbt0VO2EtJMXdjE8YzfOskurTHTgG1Q8qHAXSnLMEfUZpSwXwbwCSUWmYG0FklUhjTLU43s
4vPv31oKn/e1HIcFYbq83iYJYNaHHbsS2EtE0MIZ8V2WGXP22rWZVfm97L8L0JUxFdCtrtDnDrru
Nyl9ZcQb67Qg3c4zmQfnBtlLgLl4TcvJW1+3yqVVdzP4mL/m2HryAGzdz+2EVKsOSawSabO9nm9V
JB+cTNCG77Nn3WfJ3YzYfJ0kcGmcKcl3A65s+vaGAOXRPn/+yX9/8mkucZCgIrTp3Czd0XfHG2P0
qjiqRLKBFsWckplI/6VVDVz0eCIgD8H8GdkslrGun59KE4FycwimFk1KQySuP6bPbj1/ie3If+SR
/jlKSQ4QySCXap55k/XPXg2oTZcfqKqKkeC+UT/lqsieZ7zzQ4ppluFVua9tX91WeYNWOoo5rRao
EnQTbCblQA8IGsYRxQSUlDVQ1ugwXLdFJ50TtFHF589vivn7AR75jMvZ07FpHiq9LBf/Wg5kP0gb
+oKzTqhK7vHQFrxswwEhk32I+vyVKd14waNSsDApuhbB3AkifMSX0OcEnvR6+haT7diVS+44Awwh
wSmbbab+dB787bl1afiaLK7U0ez9HzsNhTBi2xAYsQImH9etld2866jaUtdELZP0OP4iA5qJa3zB
RBSArzPjXSPNlZEY+qgsbNrWVOR/KIHlbwuqSw3O2XA5xruUJB82fSx8RRXVAufTciRX3oBCtkSJ
QKM1LPCd9Hy9q6YxMRAuq1jhMQIUGju+8uApROJgqPHVjBjfyM6M9y3O9jRYMjyxSxjgsJDs6W2T
M6MvCfL4w9f/23rHKZubyctAX86hcfz+63emaWL+sKhmltaZHLqIopQvNgY2eerRdprQnA6pGQ+7
yMsfhRjDrefGD59fxn8UolwGSxINbL5hy/1wGXice0zGLmIAc0BpZ2MEgn+Eey1+MsYngiysnY4r
kwxXVPIxOpjNmEMFLosO+VdnHU3IbetocRFy+/Q5Hlh7+izQz4vCrsUp+bfjZ9Efzpi/t9xp9wv+
RQ0kmUiYHyrRUfGARUnsUsSBtuV0uwR4EvY1uXO5l1nkrfsE36IZd/NLYxriNpyNL6ausssYeTjf
u2Y/x4l3Dg1sD9KpfdDeVB6tW1gr7RnZwQyDYzRA+Wvl9PaHW/7xxWeXYxMwKfxpujv2xxe/zjk4
NylD8nAJwhEqsHk+ufh/7lbNLLUq4+O122FO0Rnw7a0dhu1LVtL/6GqbRjLM6nISw51DfnhRheUZ
0QR726B22qpHVC0Po1+VRLSNqNjsgGJ3OaKmqTgDBTF3dVnBp/7zKOR63/+9xbFGcHCTUnkSyJvn
fPheCsnhcZrAS8ohWF/X9TzsAtIsz83sOCdNK8lrpPvDhkaSZi7oEKvHGWCLalVUhX9sbOer6jzg
Uhbzf1LAXz+/9+bHZsBygUrSaRPcd8eWy3fzr0XXyCVN4Jrsd2PShOVVg38IG7pG5QwnIO2C4Wa0
nOdKddUxBq2Mlwq7JHIo47lqQfn7U/mtmKJvU9PRLrWDSyKZ3n9+jdc3/983cTkBMGUjUnL5j2t9
2C3JA6U54sb0s0DgbEefhlQUky1Js57cAB2h4qb95qNk34hjXuriYWoZe8su4qSAAzsmL26Gv765
3nN2d33sbUT9DGVqojxsoCPkbrBVK3CfzJhiS/krU81wgCQ0Cb/K9F0TkCiUyadWtd8nzOF7ZYAo
TUK7QR58TAokWVS6Vy+NuxJQ1WCwwtmLdSz3+I+jXUqfaUc2y4agT+sPd+jaDn13h5hlSIsGCBYY
17vGOPz7W6xK7WTWrPy1BaBvVWdAlETUVWtOVXsc/v4pa7Eo09bAaqy2dGS+NA1rPwhEtU7Dy5AO
dwPjybWqyQ2xBxzIlRTZwS3D+xYdzbXDy8rIHMts7rIw/0nLwjl9/jVby8r67kO4BFAoxhesvR4V
74c+GdFYlXajWBJLmaZrghVYVaugOl/784Ldk+QbrAhx2xX3DhMGUCNlD8gSppjyOSkUw+jS9zcS
otjNY+nn2GTiCtCwYR1nzEGXIiwOFby9OGDs5Uxhe5SlnW2unwUyF+dKSrK16FnOx6E1d6H27v3O
adZDm0OE87zHzz/xf+01FpEYFmkYS+Nqiez499cWM+WsXeah65kOByDRbj918TnOHb2yVdzh2m7Q
zsfATBBukL07ZDs5G9ZhEuV47rBZIuKBWNBIlMZFBu4DVkMEruSQz/Ks/QZ3BPCwr//LVXN0Zjnj
x2+zArJxOtGWPVc9C0gFbor2SrtIPUcIuUFZz4fYBNRbJ8Nt0wQIk5vyTJPkcVBk5hJTDSSvJVND
B9ZL5R6bEH6kNN18lXeXKlfDBddzu/nDNX9sG7O8SZo02uZOc+j05Ps7ndPUtFuA5Gv+NoSoabWI
qIB2bLI+4+BhyNuqzR4JjS8OlhrgSjoA/XWiz5jUT21ZkT494x0keGQ5POrE2jH3Q5hdm/syQdSZ
jPHl80v+fapH21hpyaLnLaXcx6memaeTQL3vrJ3ruXNoGa3Ng12fWQj2A2cSoQzccm3yJTcWEIge
32bMTrsgzMd9a9/lLqFWiliVrwBO8ZubzXMd++Yl6gGIu8vv2zKEx9xDWaH/vUXxSTif3TjnaCQf
Inb1hh8vSVdl5wH8IwSP1tkiMBppWC6t9VElT4Ehj1gmBVOYyL3Lk8j9Q/vHWb6Z96sCcw7LYl2z
HY9j4odTQRLhBk6AC4I+1ersF3OFy0Y9XauBSq2WWcEhnsaaHd2tXgpvkt2qJBLjwDztr7DR/e76
f1SdVAxsQEhEKT0qqBELmgkvcZk10cZk/2be379aQY3PkeHDWTKKPluTqm4aiTk/ilqMhgT03RA7
k5y5k18Gr8IwatKegGl07/vxIzb/Zk+ClSJQvVZrJtc0WEtgZPOMHD6Z1xF9hmD2/wZG15ykJ5uT
n5o/AZhRfk1wl2XXM7GMVHZOF6HL50/Ufyw3kl4LL4BFPDPV8ocFFuHxZFqcstZtslA7nKC9i8d0
XlGQ+6vO1/VDXDj95jqJRCp5TnTv7F2ZkhLLPs99aPND0CTTLoR7B1ImDy8WNGsZVQjNljfXwxBq
hPMfHoHfahRBm5XzFq1hra/73PuXt+19OgUm/SyXpgwW+C85IKaTwklBFoEzfHmcVKhuSuVayJWJ
z6EDYB2HGN0NPT7jholgsRUqMW8jBN5H2GLFreLj/eHuLmqnD08qhR4r4iJ5wD3nfChTjKxLOCgT
mzuhb7fiGZcIAahJSzKEMSAZjkUyf4uRhzI1nh+DlESApTtx/VAGmdcgduqNxyp1MRwSH8xqJkOm
0dMdEDZ4y/8048yUtAOdFnsnF9ZL3PUkDOf10S3dlCA1CMFYTsq3ko7poXXpZSXTnL5eJUkMk6M8
1newwL/n+QgwxPOQb5eUJEuzB8sskXK4iKpDUFnZ8wiQGCInnaA5TG7NHmdrrVIaYBwf2JiDga6y
r4KdrwFSgoykkdrrDARaSl7IliqMEhco6zygpu0oJrYkqXsbe5wjTkIMZZLcWrSqbXsoydg7qBDH
qoqx4rpIbFpj/FqWUL8naatdiIOXFz0Tuzyvit00zG9VUkGzIUfo3Cr3fi68Q07rEEZdtJNVcrGs
NL01aKBCYVLJoUIVmpgEn6ZDu51KT6/qNjhlsznuTfB9uzKEOB6C378IJ7/A9k2pPEh+qLTDpNTz
vW3H71/bS3lKtGvm9ayUnTgDKrwzlH1b9RynVdC2u4Yxni3LN1mbr/XyTliVe/PPjaubFpHa9R5W
iqiN0J7rc7BwjsPYQlFhejsdlR2K3v5r3RrZrVEneq/zZjjk9fy9wfsBrtOxq5VNkvJdnBhkG5ca
BmzSQ/2ytd5j2fXXUeLR5gk8Z53SwhLJt3ya6x0mKyDdZVrv5YhCfHY7pL4NJgjya7Z54+enYEL7
T7vb2VxbYRYknhuwi9H3rp5fEdHcXZvLoA+qbYSp764zsMaF47ytKSZ56SJCIiIfP3vzfeBxeEOu
opEsR0t+6IhJbuiy586ZxV3EIRTGL87sSJqnsC1gvo3SwVzQQijFkqTQ216A09RHxqpH+GL2rZxT
5wAsAw32kP10h2J8bGMi9aJl4Jz6jzZd7SPu0E3diFUgcFWm2nVvnMHH95306uR2drIyR/lCFg+b
gNUNSFbkPzMQCM1vIsBEVehZn6+/avv212B7hD18vkxcT3zv9zN0UcpiVulqe6lK3i9mcB1TxYkJ
X7sJs8SYbf8E2Kw7TD2UdWJgohvQSW/SCI3T9X+cwNiKZFBfNXx4sg7Tr6bz+E9J0DiV2DuZo49T
Wa97kbaP4DH+BtGSrTNnaPZlyToikqp9vj67wYttk/tX9+BwxsRVm9RDnd+JMdoDIUi22s84/Y19
Ds/UG3GsTWm4XlRU21hkFiZXQh67eLS/z7ihyHB2nlFHYvAixp1xq1rpdhJfc+gOvjPJ1yDDwupR
TAWc4IFVmsarJWFEtba/TTNfntMOOH3pzX/qnP/XfrGooQS9MESjiOLe32J3CKTKRgIN3MEugV5y
X0hL/0UOFi9Q6SKBTsrpG/lTa7uPp3uJzG+YvPKr24qtCBpxmPHs+DcqoMCeUiWwwbaYK69N6s+f
ht8ObktdiqDhegigqnA/HL8DaSwIfEWtkPtyq6M03RUV5pq6o4nn6Jex6vWKj2MAqWzU3lHQKn3R
7687h8HU0QlM5qJzHm+NCUNSiRuMwBP5luSje5I5Uv9kvo9LP96njQS1BCuMVjhhIJ9/kN9GodcP
gjqX47npoMz4UGC3Fm98DYhifR1EJAoccRtHf1mzeL3K/wRJDENv1XcyhZdWeBmzmbB6oflC38Dd
zHFlvIaegYRMM7r4/OJ+ayBwcVwVt9qBFkeP+sM5yzUwT4S9w11e+qKB3+/aInZPZZAk+8kqHpqq
bu7Cwd5OYRftlGk86+W9xEAGZo6cz0PXdD8Wr7oau+h0PWya8PDW3jJWLccKemoTXgDY458JaU/O
cGP7oAbkqyfv0qpl3MfQt1rK0saklRIEOLjqqVhIgRoIUL8mn9d9auhw3kwtrIcO4UBFavrD4PrG
LghC+0LNo+kuoj2yx+gPZ++lv/mhelnukaTSQxjJIJ7j6PuXpkjSJqnFUrFOtotzg/N9N0zRobKC
jMzZji3WqLLiXHkKDMvyIy/cJ1EXit0Au0TSxkceLGd3/atg+a3rr4Yg/m7Nfnyck+o2Hof+qRdN
CXRz7o/MHoQZNw+RW9zanP5PTte1911TvnltNB2vv3WVMhu9+623jG6NKlEgXFgCmemD3PdLqzgk
U2JnT0te4AhnkdRog5Co8bp4Eyt9/XJrg1hZpAX17vqXpAMSctL7REJABleBKx6pI5JNB7ry1BLe
e4yr4YbQLqZvWYONw0tXxRSK82CPwYryMr6NdARtdGZIYyPk2WNtGE/F8I3duvTpC3e3Kg/c55mD
o1lBev5HnWvVZByIvpxOhjlNJ8Vk9/9dqPLVKbCzb4a2m90w0uzQQDBWRuTIQ955O2mSkvjPd4GL
uUCqOA3H0uakV/eEnsXCOUKj2RlgZW5BicZ4/qClhgm5RE5mWPf9uBDFTa99hl+71WmaEBlCshK0
guiFlX3Yl2PdAjkAUebP5cMcGMUFm9yXgKnTc+vocTukobkfzAJKfeEFO+F4P0Lbmr715oz/8vqY
gBcpNpbBmSJshuaQ2Ag+bQ/1tAiqXZOY4hGt8HcDUfomUyvk4dlzS18aPxeORdNpLYwjSfTmOO1T
ZWTOEib9yoh+Y7NjvsquJK25JADPX2BOAWrXlx7c44DTfhpt80JAjngclU8XvG861ItPkS3CJ1At
42PmrT27PREQmh1bYogvFbzZM8NUb2u0tvXmoVGl//rozS17XjI424DA4a3WAaqeyl+Deg4uPo3I
VZxl1Rb5UIgpj5VLmH6+9TwIzgabzMNUWNtwnNDZGnOuONCxCkA/arbjmGA9z9yemaRY166Z3Yk+
yPHWwUdJBx3RCLYRG0X522Je7iPzhuSB5q5102F3XXKW3t8GXapJNjo/qsHYXV+OburlzhRmuInh
VtV1kF1C76VtbXH2emT3dSgX3BGnNcBxD46wxCHHBAVbjVJ2tNxTRIjq1rOGV5WXXwdyjIWeWjDq
OWQA3q8EBI5rCrplFRSosFqiT5FwG6RKE1rQLxae2Dw3HYs3EdfTjW0O41kgnWY9hsTaqNfSb4PV
wNBse21CXv9UdZWrB5pDQQvO4pBI0nc8l4AUz6aY7t0SXyHG4K1popQBlVOMxD/hAzD3tBoCYC1D
ebTG2bsP4fBACQqgxXmFTY3kcZr28fUHYRb/4Bi1BwjypV98GNrcKFBlD6FbuPvJqGI2UjvZWrPE
oG/Coa4xNxOA0wAtJxDkJsduTdTTvA3MUN4ahTVvo+VXg4uyZvCwlKfksN84duFdbKMrcVnywodT
SFuyoSBVCdSdfOT0j9liwzzxb4Lvxks2X66taAYx7qVfDt4lI8N/zhcCFrXla2+JqvuVueAYofBF
h0gKikQYqfNtxnN+WwT1dMxoPmw0oo2NmGkPms5a6zLa224NXTsG4nhdDqjqvrgsvBymsnFjuLlz
1D75JqPX9M8Ei1ATzcyDpyXxK7XvrMn65g1NeSSl56nPLQQB0QKdy3T5dRouUxGntyHV3KXqz5JU
71ujBPqfqtu2xaw/TPXDOAT54Souuh558hjaBvF0MPmWgx8zheDYZI7/MApH8N3mbC/gAvHSDw7B
OLtS9/MPSNsSa9poPxphvJuiMiKiIGtotZQ20htaWKOvqn1JNb11w/6ZJgQV2uyfrj/wwcIia5N6
Z6sInGZJ0mLWZgxo9ZThix/ZUxmI08IM3fG5kBVgPkEVppNvaZiLn0wbftoknJIKrHvOiMu8ptU7
ZYVEaC2rB/FGxQWoLkTYa3dOsNzt5m43WLN1j9elvLm+f6XX4y5eFCz/FJ8z+/2pUmis58Z9GgRn
3iKL9tfFpcmgLngenpzarShbx3xgYWAMWygYLoZhBPtcYiJC1LFMArcDlLkDygHsqgwV8jQ9jFbW
vHXwNYhyiJs6+q6YNK7rBsIM1Nt7x+L0LgINiEy67cYtKsTrWOyP1TDBX9VYp7keQ/fGtpgB7HlG
AB208H8a5ctVCFREot+OVcRM/qqO7O18d5XM120NjHzsTE4UIPbdrCLnCuhWavLPvh7G5tRQ+zmS
K6zeCdicFlPSclv83txedYYI28msMKzn6y1KLftXEtVAx604vQBQ3E7AOE7X5ydySZ411FDflfC/
IvU8Ypnnqa4erWByngh3XGGSvL5n1rAoZ3QXHBgO7sGr+WdSP5L19c9plL+NLOifBcirDvRgImGc
LpV+E+TMcT0TyiYkkb2tQ0KtzJInNArslawxXE/+fF5S8AzMFQARgcd5PZJQyO74gUh6mADptwmx
8MHEipxuo7q70ZQmAHhvaF0i7zzm7mGwyKexD6iQ2+pS1s8oQqEKkpg40pd070LXJFnpx9zDAOuf
w/Hv8PtipOFP5GWot2QkrFExoxxeGgwM53+6D1b+lTUKGfKNoh9UJgo99CioD2q5jgRBrPb4rV8S
9rwq+MHmGN6JyWBKlbrPruwLdL9RuTWkeQ7SiY0IryhI2eB7U8VfEzX/ldDvHsCgLkw/06fUCOTE
KcPEUItHFJSzNLdVAvAKbOp8T1TqbT2KYdPDENpRFJPDlPvlYdC+t8tK9nByO4lI0cI4KkQ+nXc7
Iz9jnz+MLa2zXMdf7Ca9Bf6Z7Oqpzld+P+2cJkB5HsX1zajQadk9ZXSdkP7a+zP9F3xbgNDuqKnv
U7iPqRfAyvIneMW0Aw0/pf9KfQCzIWqmV7B1Z2ihiMzoFHE9sYvwJ8vPEwLepBRY0xKr2SD4GHbt
GIvXUWYvRmO+tmm/9eAxJU5FP9hd4ayAVh9NIyoctkG+dQh9bFC3YxkVW2KUTjGemSkK76nPloQr
VEgIWEdoVqZJFIGNSLV23PswE5uy6c1F3nMBevDLcfvzIMoDv/dLVAjV62xlxvWhlPUDxseXrJHz
eoqie5BCD1oSNOg6SDhK6GaFnn5Uc8DupId+K2um/14I2VRntxYC0LmcztacE/9RieekJSwCW1MJ
+rjN7qzBwkKc6gWe7eDEj7C6abY+g8Mlh5wt/Z6nuPCfi9h7uT4oOPNoSzYYzKMWNzPrlzpqlHmr
ktzCQFXpPgx2ZgEQSBXQboptXfin2fmlneFZj95DHXx3Ov+UmtWWvfSO3Lw7WbVrGlUbwKClAqnh
DwaOmgXZTDsaBTqiCjQWs2zGO752OzbFNksc4pQQYt4MObfFkj8QNtC2DHuTJBT9PYnm7/QjL8XU
PQ5CvnjEGb7qmjaGWZFYtVjDExOMmChANU7QaeHZQuC0iQHwvC8O6Ro3YzEBm6+U+wAm2NhVJgLO
PjbrlVkDse6lCX2jrqM3sGkbPPh61cHniIWFyvNOu3d28Sv3UC/l393EOUbgRJsw/DZWKWcMSXYy
2YNeVxIvoNAw9nu7+jlBshDTA7IYx7DPNXC4eOjR5f5qaaiRr4lh0srz0yyZRudp8uhabPSqHXZj
YzPgYcvruhLIRpveZBLGnhOJ1TxXl464XJLe1Ru6OGdTM2YKdTodUqfF7LacpNLxhMRuhoVf/CAA
c63QlVv9a/DS+AjMQMEfjIzePz1an0zjliBUkwSIDLymD/KlpC7n9byx9Rfy1/VrYE4QjIjOzZgn
n4JKk36XZcNX6dMsH4IJQQpbulH17b0VNs9xmbRfk95DxUIiPSrEJjvmNUMHDChnVN3Juquc+liS
GLvlMLukuTz6mSZdLPNeHYzzGQyarLR3Hb4UH6JMT1pGEtRgM0lh+lKJHDIHSxvRc7Xf3vSjuxk0
KyRe9WFbrTLjaVpCX4mvM00Y8W+oV5q12Uq9QfAfQ/kYQBNm50axMckwf6bwbA++V4q1X0GQHoGq
DtxEdoh8B0T0EDOZPJBWnJAd5cW8P+pIxm2/8hub4NQAMna7H2tgZzWsf/qd2dHg5uWufo1A7+tw
idRw0h/TAPcobdHioY9vYTI4MGsIEAiIk6GZAYcCADJYV8YT2PwoiNof9IK2DvnGA7E6Xj9gTiQw
2msIhH02y69iyL6F8QsO0/QxqvBWYTroBVY9z7sj4/JH7+J3qrr99zgHhRXlf/l+uw38LN5lc20/
ROa0a1JXvGhBhNYIANHUfyWkvqxB8ORZsFqalxxEbxwKAeJnYdT1oDEMK4BXK+KfVceRmxD0wnnO
k8q/dOESAMtpiVlTfxP21U1cP/HAuADvgxsP78TkbkdERIe8Lchgm0fY9CrPN+QSnpfgU45Mdv3Q
+vNedDMPW8BhMXSFt23Vi4nAyCxZboBxhWR+JpJee9tH6uwUPB0ONS0jFhIwdGcN/8fUee02rkRZ
9IsIMIdXBSpZVnD2C9HutplDsRiK/PpZ9AxwB7hXsNx22y2RVXXO2XsvYjbbtVeUAH8nM6fHX5LJ
WhL4lZthXZP3WVi1drNq4m/1OjkR45U9eGJYikDUp7/q4Xs2+JwLKqLq3FXmnenvzXYC8ZU1Guou
oZ8AW4nagIDWcQ1qrHFNTO+adBg9m9eUBevcOPo4SD3SOaqgCLOs0zhDj7AsjEKs43oh/BDTtq1J
Q6etTxA2CWG8NWzrpaaHTmYiZqk4/3LVbnGKZKqFWivvA4DvwCtuuDDp+NOGDQvDkvsAtwPCRTM/
oT5YSyZDnwZD9S2v7GL+I+5q+Xy1/Mu9JD6ndHpzahsZp9NrpYb2oEXxt3QJxdRV3mziLu5DlGjn
2GG5ZgO6t8mS0PKm/wzjj+HfUtb2WH0VGU3qCeaCA+Fn5IwOA8II+HvPOmPm5ylndU38tShfy/5v
TTgjrqWI29NJiiMV9MqSgmFmzhmQ3nblZSc4XQuqeoHlDiLMLb3eJh1ERi9qMxrf/Zb5Sf7q1Q4g
cvoj0bnQyXYpBgZhCsIhWep/wARi5qEnQGIQY+PNqJ/n6Azk9WQtDtNaXkYgXzWpY7CQCmJ5rZuj
EoRETRwODAANALD8Wr6y3pKJtteb1aAmRIKmiNVynBtHgV1FA/SkT5z6RxRHIdGCaCgoZSpL19aD
Uv/cNv/SffJC5k7tlckR0pc5g1cIK57gdiQLRz5mzP/p6dokLDUMNoLYWVHDcl4VK5J1S3WbpmHd
JSx7w0vnPYnsFTZ7Vr5bie1xIjBTwnLG/pppyauYO2jCuNmPczMObwMB64SS7AgWUo/CzcynvMFW
xz2vd5y+2PPzI9qys5+5PeVmw8HZ1803kXRXWwMxDpBnVlia4s9W0tfsguQFGGtMeb/K3dHb1Gl5
cnNEL0lFlrHnldik5nkvJRvEYlHX0/JAMrdZdl6IeGMFMKTAeBhvLBwr+gSY4AiqjSSXEVLCwpTf
uGphg7vWKWUb4vdADQOLGaTSOr6JZaTK4T6RHhqfxAhhJG4KDy1YxbwyMKtma/l6+4ICCXwZoeb/
NPcvSU/mj19bz1SFVMbm29AAXi4R6FF0rtk4R+xiE8jXQ53hEyvpXfAbDN9eGrrlNqowhh6VdXXL
Q6AdPOOps4AgGk968RODQoPxYHB0oRuxTIhPlRayuo5evh2bnaEeMwJEo+sAhNlm5zJnsmp3Gtk1
RTj1L1b9HBPRJl5JpSm0cFLbFAJZvDHYN2J9XxCsrlGBEeIDreGvNeCjB5UZtd8eSacDO49xmfz3
iaZi5fwxISf0oXJ2fr61usPonfr4PT4Re9YzwcNo5e7YBuVrhK/G33AHeu0bjQl7gaWcmhrj2NPI
klusXF7uwNAus5uAPuq2QcDir1saBycbyX4PpjnOnwkon8OeHXIbTz0uqcp/bxx1rtKGoCyvJKy0
iOW2wHHRQ+zyOt6vmoqrgrsRGyyO8pa1BllzhEMNeWBv6qw0X+1u/lfpOdWzgxhkjsuG5PgwCrT6
u+iW168o4X4wDO6SIjhw1sGUONnjRVGp7IRYBwQoYSqE1oCVVvnBVS6sXtIEuaGGVVBp65Lu5Gx+
MZbMwq7pyNFo7TAZnfShJE7iqAbH2VkqsS+zWhLRgXOOhJRC28XGmQbeOcD+txs0foWEBWfdj1F9
h8+ahbYN0Es1/okYFLHWpuZs9cZBNzkmF/HJZWjVYfuu+ojIH2bg9bCdPZPd6V0RsdigziHEiGOm
MfThnCJcJqkxItjJa58btI1R8YYtcsVvvKUvTPQu5Jxy41mHcjhH5LUBXg/7ugcfoK/4dkid7T63
m32dRaGAqsVhBV5jK7MbxgmIm6LV9x2SSsa111rti4ywBvWQIa276ygBZtYEUuYIx+USZ99rCU4Q
1N7zzuR+6RyMpvYL67qf4SZFVYSeG4+peCDMTq1JSNg6VipDvS8o2BvKdwUn8VjZqMbypqcaqEJX
OOsoE1ve+5U+5+c2kIfKmnFTIcQUtB6UvxVWVdMkYP+K9705hBbSuYWw15BVOA7OOSU6cDSf6ija
Jb29myKNVHPK2CzZ9Ozay+vMPIJMMXPjwBnTaU+hBXjol/ckaDZoQwkS1+kFx3iTIqCjBGwgvUtB
heDRqF7KkTy7u2G2KFS4A4JiO1jGtmKZ76KSgr/ame24iSyqBEWaSM/1Cd+1ggiIf22tlvB//6Gr
KSUXGooBBJFZpKpu9Gy3Zto8qJVVJ1SB3WZqxU409pGdahsDyMRERsP6zH9p+ZlOT7WJhDDp10Y1
b8ZepyPxVCKgLSXHSnRujJpgUBqAshyPIELCFv2xIS2dcJC+Z0phYAApQzMBeELAhOZi0TLoNRCV
+Olm7NEUR/jkuEsJ7av0jTO+cnZnJ7J3wGseyv6i+iI+5mnV3srlQVbeWxed0CaasJKrU9LSqAUe
KthPuk3jx3RJ/9DqCKqBlSfVmDOP+zjK5jNZgQZVGuwG3DoEyEZH3clPEsaQVk2rrEGU4pWkMVC0
8y8qMCuTcAaKsaHHrdN4IGaVGVYgx30FwMqFCGzCYy+Df7IKZyZBMxiXKqGFOwZQWEBKev5m5iCW
RN4aFnzYc40k8YeVAr8j7iex15iiATkjJa3KTU0JZ7O9dQBldUJA8knfBq61FZGN9+ySJB+yujtB
uqVyX1ceBBL3efHYZzockgRDqFkgGyapFGrHeEndK9eBd3BjOwlByGydVAPuRtx6ZQHlm5IZAEnZ
nhN+yfOy1Zccn8PeMP9qI5/RuHHWlsrhqGUsa8LTgtXklt2jqHt0Z03B2smzop8NpgyDLx+RUTk7
COOQbzB48uPGbu26AWMBb6UPH7nF8JTUv2ojnd48xG0L+Um05zLHWTDORUwVxvahPOsMJCD+Zjp1
nTxi/YAaE5DZQ9wRqlQMjkRHiBjvLVHYT2mdP3LX7xpinVMSilowdH71OFj6Q9UmR5/eWS/Th5oW
pULayMSHjvOQP0ctxUytArkphUkl5XVLeqTXXKSQL+7IFMaU7UkJe3oE7fbuGbXxPATP5BGBmNCf
2jenry4a0fTtbD96cXeKyE4NktCyyh3CuR3TXBit0UpP/lop1R7GuLn2SaBvtpUOsxYlYTVCfujc
RwRcD3T7WW+e2szdVv2waTmX0aNignOZxL84I73QvGsxKiSy0/XxhqmboztLqoqOVDFbxRUQDTd6
MdQGh1LbwszDWtLQC8fM9EfPd9SsHEcHuQl6tesXdBbkZTQ16UVG0avoUbFbFDPbQMlgJQjGInmq
OAq7efe9TB7socQgVyJINCW5wJwQbil52GWv6YRUxPXFHYzqUnqivmQ2CHXfNgBzL59rahunMADP
taOqA8EJ9hGIZfrYMCOLGZ+eVNe3Okc6SWT93HC4t9urrJnOtsRIsLUVb5gxoBF2QXOXou/3eL84
CvzzhU/SaiONbZDwfZqU7l5k7WfCwOAyMFx4NetroTz3hR9aniTx4rXP3eYOMr0E3qyv00aeMEjY
Z65hQjjmx8qfmw2hQtW1r0lYKEhbjW2zePEheq20nJzsCDJLX8mlcAaaUHZpKE0SE63ZCB1E6e+q
9l/iZJ8m7iFOzI+Blv05smEsDyay2WgsxK42T76TQHg2pXYvSlIIjRhvlB/gAUgCtFeMcd1T5Rc/
o58TC2566vT7EQpQY9fr2tW9GsTzuS17vy3MYtUPQm1Ax1AgYWPuvW3h5GT7KsemfXnp9aw5kxIc
Noz24Fs2My+BSdb22aFbJnbI3fQqpKoTef2nyiqO4KlDobc8ICkk17CHU59ZnNXyonpIoA890IJd
WBlWONVjuzU6I0G97ObrGIfsTfe0a2cVxhtu+f7Qa3uyXct7r7UaUF7CWO15zrkYS6wPfZDiqCZ5
HjErg02Qj25FjzwuSdkh7kjuyP5OGnLZtA5HNXMW6l6Vl2sPRiiGDQ5eFZ2qmXei8VG0ya1oxm6v
q+YK4IGeapIgtgWi9+71hFt2/Ivb55E69QyL+GDF/XxpYA4/zDk8+NpQZ6Ro/XpM3xqjvBGXjPgo
wesuLcpR4SdM7aXurrmfob/2qLwbg9Nj7xJpImiapBm9qszKj2w1NXlpDITs1M/f5kJch241DR9j
130Tl5g/JlkcbEQTT+eiT3TMyFr+4C+tHeXary7bMeGuDsmz3skdpz8p7SFOjXUXIrnOj64p/iEm
j46xBpjPTxUNPwLdRUfqb29adD8sKG/oIciUSkKZFu427aafMYvc7TAVp5pEVE6nC5F8NOgSpRGx
0ctH/z1YqQeNvc760OUkk0aeuNBKHBxSUzkIOQZgIOS+qYVTxgtu3AfZmpog2vSe+jL1HNlhbpck
aAIGRuNI+bDQNDS31d5ik8pd6/ZOG5DlDVDSpUN3gXsB29bAf6HQa+J9J+FYcyEX7ikQJenY+iu9
InPbDmA27CgwHofe3BH/m2xnIDZXbza7x8bj9WdKcJ3arzjxWfgwPe2J+L3XBWZcz/EZqBR6c/z9
yDUyDIsz6cm/ghHhWtmmVA3Zt/ZYrCuiNooR+rKcDP9l1JVcHwiiIv9Z7jAebjFK2A3JEaa7ItVh
3U+fNZGuGbler43mcHgKNlqxRc20kbSMXDb7TJFk1oklEtMIZZH1t1qlBDSbXnJga4zfG2YBtq/a
T9bDKTwbIiagtUgOc9A1Ny9/Z4BBMKr17BlVEFqtcM/0JmeCExGhmt2DOwxYqlwXurUdFNRvfReS
IyseUBnFq0YGM1kXfrNzg+qEFGU44in59sZ4JF47wXoqNFYTXk+/1gIG9Fay8fP81WilfZoqD6ZK
Wt5KhLr8mymuXYbwb3SQEbg3rwEthdNiZUTvuvLhSJvNvSyC8rlsoQXSWw12hdHSB5Xul535zJOK
kmqjng+pF86Dk54UuPAQFV69jecL0rulxfcyGsZnvDfM1KOZqq8JqsXMO4zuYZia+VXUcTiWAShV
41bqSf8YJ51JDBZztqQK2tfUaO4E5pAxq4qN6iRsGwR6a2Ehw1ENRUghR/reqStozHjTUzAa5uNy
7kzj8sh7eM2itPhgad310UAXMiCBMKkTqopp73OSCIcChxO9OL1oHmvh1QS+xpBbAr1dI5zNaAQu
n+SnO4dgsC6ddPZNW/ydhuSxYNhnttaCl+ebfx+kjkJCVgNHIRvZSPcw/K3a8hVcn8uUtViLaIt9
8t2u5WfjafBrs+eSpT+yypXdIy3YgmQOB29BAPrFlih7b9v0WrTCsIXYYRBvU+y/qIIkI2cURcgu
3q0SL6g3JrImTHqrwgSKmSQM7rY0KHWAclq7IckJvBrwgayIv6ci2siYfbyJnkxOgxgTd20PSXxw
LyNTNb6Vsr4zEzLq429NtHsLNwgcaEYgIKfm4tcg3Ox6Zv/kLTsO2RSzRvMP6PVCdZlbNE+WwfSS
5l1iALsnHmPc2A2kVK2nfeR4jPiCc9PPYyiDxkfT+hdV2KVsDf3F4sDRSCwJUd3eUs7jrYNYoNV3
jYYd3G2SYeUpiApK/bXdpZ7S6UILZxtBBz7kxIDYBOvjcCbxOS7XEST6Buyy0xEHzo2wqvP6hjHO
WVM91SuNPm8RoEZovOxBVYjtsjEkky5qgP7VkglXOUiOiiT952QOb+2GJkmGzXBj2HQ46tIAsALF
O5uT42R54TgwMirKxxK3GLxm85kth6FsHzGVTNsH10HcAmKRxUZWMJuAzlkx4z7UXZgsk3njkGLD
6+ztc3+ILs3QfyiqcKuwfsqqtG+BDoJzsPpNC/nU97ZiKrWw1WL7tRUtw2imJuRmDzOzd0qcGsyb
wVsQG+8RlAbl/rWZD7jWex/IPcrLrbTgz07NxrWvXv6cUMsmxVlH/kxzI8Y9D9sQ7YBH15yBuIbb
EjT50WF40Ubpd1fzvuiF9oodszx1OpyZ/BYJ2o/puCgRus++/ErVTOQk9yeEg1N2cVPE4b4RuVcW
gktQ+MVLXA3HbIQPZy5465zJz9HOvHoXCO1hmmFjYF2e6TjOOO+kSRVB+NyhJD1qhU83huxBwoM/
zs5BtBTPtYMeq22a6jBqmfbMwOxKy9obvis5f9DiWdNx5BsTKCzNyqapE/mUXRb3hX4txb1yEUs3
XxBUSU63wjjjvTf5g4ou2asLsl1P/8IoQErnrDL9PjkBNsTfSnCubCQXnzKmiZ/iro/wgMJSx1DZ
3wYGUzkyOIddAGYzer970hT0ZjQOxo2WLuNGVioibEFgZEI7QFDcmvmVuLJNz3XYF3jFaYxwI7nF
m0FR2blb0T4GhkUR9Uf61n6Av13NxEKh0CnsA2RIkICD7pG5rIJzufNsNp0gifM/LdeUH6t7qhIy
3PsSAUgddJvctZI/BEUfBtcPXkj66A9zbnAM6rxNWSfap+H3q85GL5E4OTY3VAyJDVGBHipRMeVA
pD8dnThn0HmN8jd/Nw53Tez8+BgFMOMdLnT3wuRgmF7bwnu2s8jatCXmV+HoPznra2YV9kqMm9aJ
PxD4HUT8Q34jYoZ+LTIaxsYXF6w2/ZuZVNfpaiyZ0NHrHVKCStg0yzYK66ixN2agjDWjs+6ALAB1
YgxdoiuVtp5dIe9a9FxUsrqZNH3PWtcwVc2yMD3hOQSY4EVh2etPnZ6+gEkraJFh1xnmQX7Zs73R
WotpgwIzeYVEGq2IBsggdhhEOhFATMsoVR/D5H8niI+vTSeii5kzwvr9fJrgTBiZXYeieNJGcR6W
QSiZwETg6uNHh2ZmlwkCzX+fcvMfUY3CrxxciyycCXP18mWTi4qklyz4RhM8THk8XctowJTsM5KI
AgJ1tdy65Ym6LXbnIQ0wLxIEdHNGrDu9lg2fjDjkOuuhZ8n2sQ1yhhwNI/1X6uRVy/5Ga95GL9ox
eakVaDzgnwx8wpxcHNQ+rlw5FkEH5IHpJCsRpbL24+fJ5YQWvwfTqz+9eFkEn5wFmP9bENsmlw/a
+pjbzEVHYduQO2P6l/qD450NBsXNALNjZEaTvSE+WOs+werByFmf4gC8glNzMqwRFCLPCh5aJnIa
42KDEmSAjuDgvalGskyDjWpVaCXI98Smpgfn/FvssnbP3Kyj09hMmFFpwDAki2kKaQlcjPpaxz+W
pXDAfS4d+N4fQcpDt2QcDYk6opFE4tHaG+EEfk/utDZKbV0vbRlww0lRhFBcNsBnEsjUYubu0Mii
xzHkfSHU2ogpJoR92Hh80anliNGm7KnvrJKZ8chsfyW1V4e+l89xS+KUinlBwYGu+vYJvxK/OeyR
zqRt/VNzl2Tivav/9DBaY7q/JMIYMkOH6a+ke0GgFE52uZ7ZZaKeV5KxQwM9ODJB27j/uwWWXrAy
uJ1kBEhqRoDa7SzqdtSuXHHZpmeRX+aNbBMbh8EcFelGWuTWjc8oWCrm97ns6cAjSDduGjb4rvug
s8vIuqbZduBGWOeCjrqCL0gj1hYQfJ074amr3n5zXDIjoU9wneZgimJ0JfGT5z7H+bAadToi4olX
EjpxvTKalgjiZr0gwmOfq55VUwf229if6M15C3v8DA1Bedva3yyD0yk/DlzbRn80amvtIkAYBcGV
+t22wiWgdOAfmWcBk1EJ7AFLWP4TdS6pMeDaucoQaG+84F/CP12DMlEs9xODuvGPa39a8d+i3SqS
XNVL3zFm1R794mCh8JS/x4Qfj9qav0e6xNpaSFLbK4r5ldv8ESBw/CI0UBxxGF1pOqFWHKhb/ysj
ykGR2Zc3/1roHEgyVjXyA834Js0BzYwPGuFl0AKsQO4KbyE+NI1Xk+gvwQ8hFUwmCtkJmWDBV+S+
+36z7vgpdmvhu9rOBOq7BVd8CizD/m6Nn1wxwnDKzVBALW5gVND34ZCzy8Aq1eSLUX0PGUNOeHMe
P4FfkthacCAMzBwuHqvioJFsAv8+uSPdTAZ4NQpd8Ng04RmolKivwrzKkn3lJ2XoVMFjpXfyxTTQ
k/TYfUIvjfyPqHllSmshhr8Td4IyWwwUQ+a3OQcHkCDjMy6D8XlO+40S4wEdvHoxZ9PalnQZdgaG
5bdIGZ8Rl+E17e322becbe9kX2QkxVdNRMOxVQwXe7CErW3vhznTDizG0HGC/K7nuc24Vp50ofJ7
Jkr9FgQbRM2CQBMygZj0I9xMqM3oF3igs8g+uiMmTO8IFg9mDEyF6lxsxYL9a2ZTf9T0ZGcQTn3/
fRg4gbkdM4w4l/rZlSlwB1fDY2qo4NloZ7YqNuVvDsCcMd3oqxgxFHLvcQoF1Lw3aPzsHWX618Q3
G966bvySMV8xAOFNx31b18bRqayfuSPN3oOvzbDMwS2Am+msY1bfmMxOWox1LyJV+ACn6F/nZpex
50JlSl/s4lF3z/89NHqEzDgJydkT//vp38/89wX24oUiIEit//sD9nbULjTG6Qhb9nlcHmZV7OOx
mWHC8CyTfcqVs3yoqpS+rpm//35Zjx2Jnv7faGxrBpmxDofMGSdWIv9dAbrdp6M5n3//QMxCP9dp
9SUSSMRE7pRI3zDDoeR9h5Kl71zba0PDSbT3pk+fZWP9TVWcnwyHXlfgRzSdjBFpU+tmH9qCeam9
HKQv85slqK35mFdZyW1m6imLdifFcUqGH36FD0do3lt1GdR32UTf8ZA0ZB6l9r64aNM8X41K/tie
7D66AehOEpM1RlLKh8nuP7bt3e7tr3pqoq2aRhEqX+Plneizm+JWWtF9tJHW0k+Tx0yjSYHFs7nk
Lm1PVzN2lUv7Mo8M+490JblthrYaEjrOcxaQUY2Xf4ckcHw3Ydc4VX2UNeqKbIBe3jTygqrc2wlt
Zo7Tm3c9yMWfTLe3iQ57s1PSOucaDiUzN65VHMF2If+dVmq3T2r5rWQ/3AkytNaSoJ19LOG+ooiY
H5KYjvpKqiHe4+Yzx7tWkger++gAKtNZxcKtj2Nu0jmzgrQ5DrhFdqT17w3NWrd9kzMfFruiAjm3
fGU2e1ssPMleLVypJfWC9A3NenS9LTz2L93eFI51tvtB2xtNZO+6Rvrn3wcsU3Q0TAGgFMnubzvo
90GLUrozMEfolWKlihzJmtvmzj7qSBo3l7YRnq7OX815BeKWMGv0/3SWfr/ZKeiCEBD2MINIhkq0
/F0FQNn14BkNgx++rk5mZJ9Vpu3aSnNpItheiDTMZ9VIFSEpTBvysydgfKIq5mKre5Njr3ay69a4
eQaI6pLy1uuGa41PYiPLztgy26lBuqJZMPx/quW1M4fIWMPHPkzd8FO5DMbbzsPqnd7yzCtCIpK6
bapIaPO1ZbOfq594efb7qbi7B92OnqF1N9NCPbtZ810zSn6QY4nksRRqjzEm3eAdg4OXJtZzW9Qk
uXUZzpXlKfh07dh6jHh/n6Zcl5cpME5N42AcaoiQTuioPvktKCKfPX5siTbENWs6NP/hYZcfkwG9
x6mD5Gj43cmRsr1khMSv9WZ81CpUikDNV51XojxMyZgpJ+8tLmcNY8qqGGheT71EZ6a8EH3mQqPS
vbM1mB2jRZuo8ypLt5M52vcEouiauBU24KBGLOGPw7vMbBpDfT//cWtExlU1siHF35kPDD2aaDjV
hXX2bKzyHKVwQ7VuNxz8wXyUy7PfP8WShzBi6LnygrFC50y+wub/fd/vh7/fzIV9tcVYHX4/9d/D
79+leZYGpIyA9/9+5H/fOhhBuY0lYJv/fvDvn7bmdGniItnVXbzzPfuzzlHmYmlPvO2oSTozDKNI
0QBRwovH4H4Ul0XidZmh8basXcffZ7XXL/oWU9szgzBOmdPc4iRwr3b1kHqzc6sjo9g7DW0BHPMW
zECf0byYYJB2zr0iNfBzCABFCFayVWslnGTrubwNxrjY3r/nIggeExF0yLi4/UmC/EclKY9GQUfJ
mTtJrHNOMFTwKW0oun1/dlWSkAZluYz0UWiw0KPBFcXf1uZQ7+jmzjPnx35JJTY6Gm+NIbUwyPuW
qHG6FqZpb4ylqUGTc4SdYSN8ijtUpLm1tvTor5vliyqgEw9SpOUqmJth22LVO/Ya3RdnEvHGodUT
+r1yVy48bLSUWpgk3gMa3b+kskQ7LCJgxfruxYww1lqDE68DToZW1G8QYZkH3+i6U5q0zd5sxTnK
2/aSLmms+tzOq7olImpqafEr5VyUXTfn2mz3EbKwXQyCDauQRKxuotpp6veOJTr0AoLHvGY3Mzn9
8C10jFaeJQfy86OmHR5wGsDkkyDskVWhKrEVm00q4TyWAWeJ7JrV3M39gDy/qWPiA5245bDjlOcI
hE1dRymixUWRMHbZJpEdJzgPbSsbmIb0J1GsN8SJpT51new4/Lb+X0uhD3Fcmt+MtY8IqYKCcYch
PTTwaXAqZkSjFcD2RNRfk6sJmpLauI1GWe+rAtz5QJFRFQJRavwkUEas2KV+zMp6RuhbhZXiPI9M
bFXh/0hKogY94vEyrOF74QjjKFv+QjMaHpJeLx4dXAmi483C3c/x2ILHbczyIMkdHIrO2PRWRuoZ
NhK2GX16kBU7Y6ZFhFotT10V0QZYPuq8jgP/f8+x6uqb8ckss3mT6LOz1e3hZQyQI3HSkqGc0epo
Q/ZHdOa8ZpVuVzZp2JvMrAJs8nDVi0Y7NxN2yXYc7YsJri8A1ed0uPPU5FY3RYn9aEgGR81tCBJ1
sWhPkZeonXSQAysObeaAbZ+uO+v8cyWhlicjVqssyccz9Mgv1enDrh4YFyq3xRnIIXpFznCBlE+F
hebkV11r/zQM8w+28YMkWjzkTdCdTRyEvQ8mQkR5/1DSuDigTMMqWz3Dh+OFUYy8ZIHtYOxzitq6
v8yBtbNlqRM8qL+LZb/0rOQRk/mKmJDPqGH/Uhq6g3GwgcxTEwPfoUORXgo7edKHoNiPacxstsr2
yhUrgyCbCwnIGqgutu8Cs7JGYW07eFbc8cmOt6Yb1/cmgk7OUUBD5tkDYiUorlWM4CwWqzDXo2ts
k7WUaAAxOh/Ti5ByRsLtTQ+Zy46/YiSyTwepPQZzuh+khdg46l5TTqPwmVEduGxxq5hqmuyWZSdo
T76ihmgLZ186Ax2lERI48mWNcnXsWnn6EAR+rIXGfZw1Vb7NIwLnW4PmLOj2SlPYUVq66F7n/bhR
qZ+Rx9dM3428/2aGXjIpmuNUgyBv0gecNWj2if2vHLPiyPQkTHLwP4Qrn+oeIZdfQI+bCpluzLgW
645qyI96XHAR8d9IrRCR0EtN+4dqcu+RsPxVzgFxqVNrNGXJ2hnw5aiKFAyiuI1wRnncC8PcqYHI
TZRWwbYycvRGVCUxzRndIHMuWPINhXCom+c0xLMBtKaKDwh8zoVHQlNR9hkaZVKsUwkxRAT92zCO
W0OwiifeU0luv4pY1nE+Hro/apj0s5ysOyfe6q1AQ7OqSykef59WxrtX+8MSW25QOlnbAmRJqYLu
lqSTc85dRFqz9TzUo/M6ti6dl7TWdkFlHpmy0Y3DmblJQUOYOCXXMog/EBDhrfandysL6L0ahrcx
B95xPRlD03vxm9lZLUBEQge5oU1FFHlrYyyhl9EhkmtGLmY9CzoqZv2hjEn874iPXGa4tOhT6a79
JGcfAT9eOgA+A+W/ViMFNoNWezvSKigTGIS002Ax+AeHWnBjdoo2IiEsGHpwXibucx57JU2H8WuK
qxenbwCRVH+GrGWcTnN2hYZwXaQttGWbAGY9j7l2kuifVZLMYy/T6MJ/Ii9cbrz50Dv9tEmQdaN/
j+io1NTI1aNK/f6khuAWB4DutT+CJfChahxzPRMttqpIT5sq18AIqy6utNxrZXlbP8Ngldl0QYaR
xovqDHPDwqBAF1ad/mjgQqrplnoEXKyJlT5g3b+MqVHsxjZ5Mtz5K00MxLCB38LFXGWZOe25n/dd
KtUBHdvdaP8REVbAbqBNQeI+3mebGn1cWAoqMUmOwP9YC2Mlp94HEsLogqS0mR6fMraSjsXFaP03
TPL+kR1FHaU2v2hBjAwX03GPpX52ggEv6/RoiBIPpl6hnW5J8B3nnOztT7ucrE1Pr0OvP9wq8E5J
Nj2bLU2DyaZflAqCjOum/7HNar5a4NQKAr2MvB2Pedk1od0yIyCsLdoPfc7Bwpu5dwLrbE6pd9My
FlQtOtWlWLKRIu+aZ8K/NkL9+KmIDuny7PfzM2bgErlEO4gHL8gKpNkszEVHM7LL/u+hWT5ycbcN
eEroFGf1yKKqk8v3G86XJTGayOXh93O/H7kAIw6mUTCIVuVRZrq3nkZjWpeBfNZSo98qs/gTNIV/
syhPSK8pLp2GosKS04E4mX7jD81wyg1oPBR+tNVHY08O0kLaJsGFO1vP3Mc80YuTWSIeZbDCh2VE
tKDD8BOp/OIKSQmWIJ5lwLdKKyIZmeg6iSjPQJvxQJm8yBXL79GN43ulSOIoh74+tR6dMjmSwZ5I
EPR1Z8jz70e+WPbWjkvxfwg7k+W2mS1bv0uNLyISPTCoCfueVGPJ8gRhuUHfJoAE8PT1Abon/lun
IupOGLZMSxQJZObee61veWb7HeNB8s66fyBKB691Qj8H2UC5UbWdvOncNRb3k8nw90/O6+cQEHz2
+G7a4Tx57njOE6j6I7yfgnSmIeslctv56xiOp69nCF81J0Gy5LLDoLJP746+mnSEWHRks/s/Xy79
+pHZnjz929fBn9i09SBcLP97HNwMaqKNPKYz3q1ZtJk077ge5zEn3bHlyw6G5X0AGW6XBbqz1jWI
5VR84rQ8+FqESyMQgg4snymNguVx+XIqCywBdUpPcQqi2z8P+ZQm9O7Yk3LfL8SqhwVChnLZp8dm
Ui/LEwM756OTBblhjX6ZuoZVd37jPais57zWNsuXlofErgESpijEMLdY5Jl7sH/YaCM658mAAngA
DVVp1b4sSH2zkYKgPLW+5UmlXTqH/biAvPfdUWmwHs0pPI/0qb63n7h0h6vpM6wMx9cg0OQbp0+5
07Xg00h7dUYIU66LUB/fPcsdGAP5DlhE/jo5jAtwxrq3AODIm8IuNBYjMmRlXkcPQerXszDLoa1i
xlN1D88gCJBQggkxPWkqeoURy1QjLqAaniW8evQ1ZbvuNcjMxRhk+2QK9W84UDmYc6i2qBBCzlX3
NOF856Pp/pDoSNaDk+M36gH0R064W74+0efZ+z6xJin+sQ+9bLcpA5tXt3wXuK0uXtz8vw8tscqg
IGz0HAlxSMu/6qP411Ng0Web3DQYxlMsUSrzn5dv05TF3WqxOLSoI7vWcml5pN7DDGws2W6pNinn
y0teDHscyUjFgyLaj24+Pqn5IaD/h5I+3fUOqdKB39pPvsI34jryybGZ5wvdJ4a4ePa92V009d2q
bIdym9U+vXLabRs7HSWfpkX2u3yP6y74meTDvVfZvavhykykKTwZmSRe+l06TXkey0CAANORkXqi
eqIRQr/YRrGRDBgNyL9xb8sDRUyz9zQcS1438gHPD//8a4mqWUyJwkb+r//w9acu6jdRwCL2zz+Q
lNTf/GzjkkjzzDIQPU9t9mxrrrp089/odjSPNpO07fnb8qxEsGu3yKJoufTvVopsKeu7FzsYSjo2
mCscnVgcv/NTXApVuklwMG5QJtbHyO92i4BoeaD1JfGFDsNaq1xxZK69Vu4Ohmp7h03+zavL5GrH
nJ7cpO9QWMBImHz7wm+dbwfdaPdOxvnVa2aZP10Ire+BV/dGdnAsJNx1A4E1QTtE9me96V0mP5NP
+jhMCpuhOjHfqpnyVatQNmVxwgjb798mYcwaRpKG3E2k0vZiZNy6iEnda588Bu0PhaXYo9LI1n6q
PrPW/NHQb9hpAGFJFTRgP/mFc/aRnNgJ10A7Uo8SoukXqXdSEitkjXjJG1oMwdARriEpOVmYeScr
5S6rRPGUcDBDhcmBnYHqCe36U6uBlCidgTukGeZhWIcF22KjS406PDdzRoPVcjnkim6GR/28giwQ
n3D1fpgR2BYK+r1HtAlmNvqqVfuHKX96sOJ7mvbYNijRt7XnlpuID3ftCQn6n6bcJfTfQ+WIQ8R5
wplLEvonP8m1CCFYmOEGUJ/BRWNvDTPQn/uIcUVXp79jGfavHiOjxIkazPwY5sTYGhcLb9i5wBJl
RN54KMfP2k2OhMA3p6R/qU2zPDsGFrBWdzk+Z+m6S+TOEzliKente0maX1l5tNb8RJz0JH9xqYm3
fODqQP2mdPttpshSGfe5Wntl+XeIJKP8SWeIUrfvglI39vxZiS1sYKsDsQoVCViJWVgnMF9rck+9
M1h/mhsF2Ag1WNlZD1EYdISfsQHN0wdELCeCcddqqE+utL090c+0IFXU7ouGLlmfP7M41PuwZHfX
9M7+Vlry2IX1JxCacpVVcLkCTr/MkzQOa0b6qzWdicIeG7yjELalyUsKWP5kqBgFGCskwjpMaOOI
o0FO4S5IWCgAwWWr3vV3ECd41oAYNWdBL5lN7JVFOE2ZMTX04sOYIcNqzeA8Ok5/IP+04Rg1fEe7
kTILN8Wu0hX+w3Q80PeqVtDLEEbXY7nhOEjtvSF7GuHyHlKbfS2FBbgCC0hCR2NE77gD3IxYR0j3
TkYNdBRXT7ZCJ1La5QC3Rh9k32SEP6aDkrPFOdc8LJO0wgI7+84GjIVLlpeJ08W6jYppFNq8VUt2
1i5QxWniZC5AxW+reUdLXLpxRUFKZtt1WxSJ9ZrXUh9MlV0o8bJ13wttRw7iboiheknOJnSJUhMm
ViTZkWyjKNClBk9k0tkgG+pvUzfipDImi7cVxezY0vp0r7lTiIcc088mU+W6k+hDCuSq3Gv7dMjI
R8nwnFEJHSJgwVfHccItzTGSEnwWDTelNrNdRhsabjStsonRTX21LzrONSb6QS2BG0IjC/1gm3lr
rWnHm2QinriTxoIANpLy6zCpAKFsJFE70gV/AL4t1o3Rlvsu8qjfR/2lcpgsU14EtB/pofcNIvwU
oO1gmWCBhHa1nXS4+D2lQKxwH6O8fGgEiaDw1fNVp7PyIPWBHcTEGe3G01DKX1btf5TtRHzat1xH
HG/jAFk5MCIs/zWqcP+lqe9dk6J9LwvoMG4U59fQDX+q2PhuybTcGxgnrhOLq06N9Oyq2askUawV
DUEGbZb5Z7ol+TER2aW2JZgvEe7ZGVeSM/AH0OIfuI2+UcLGV2t+KDlrAw721rpNL800QLpMNC2a
arQxRWFogpezM/KoPUJSz7d2eoINw2C/CLFnKL4jzNEDmFForSLM7xbkAdESguyHLqByZW6s0f1t
1+JPkvghs714bfvpu2bX5cNTsD2iiJTQ6X3wUBy1BhwkOvjPfnjAglmdOElS2XvEc7iIrw+ypg0m
S61E3To9mMb+0mEE0RQSl3gE9zAKvCfVFD6iEUBz50heeSfpRwRSO0b55+Be2kivb6Ej8RfDFPLV
R6/XSEwBvIakwPlNkYCsR47dlAn2h3fXGFtk1eGsKENMVYYSp2OAXNY3jV005fohb70f9jQ6p2o8
FHo5UC3O43xaupYNWjiZSUJl/Zp6KTJ5FKESWZgS56lHNNPN+hLi1NY1HBc+T7wKQqPnILleBUyZ
g0jLTe0w8wuZe60aSxLUrCqC7fuB0qU1162PLbiIGoVlmdbzzLyIM47sQcOgkvzhE45+/1SZHISF
th9opt4Cht8Wd/ytwkOlF5ehDozjaCMIKcIo2WjKMs5O/yvKzepaC0kmglTpxmIz22BfMlZe5F4j
WL6nlnSqA2FcEfL4eks0jbXxRPEeOA3S53H86JSkIxPhe+0B8eCQqtDtg3lzuxQlQhb/Rs/U7yyO
3mwQacUkfsy3guqUJlUyzHiCCGZ9u6+kQ2yxF/1tDaNF/9uUOE5wBUcaPL3Uk6t4jP/mYeLtqnD4
QWUgj3PPW+kzD9PpGE9l2lOJNWrftTie+t7v1yFQp43U46fWFj8sDH6Ix6rXDHv4Ralij07lVyyG
n/Ay9lqJ0BdMorFp8LOjsD5mo6v2Ud9XFN10K8gngq9RHmVGT1RHfb4tIt3ey4mMW80oAL8X6Pqq
gd/JR7PK2FH7qWmRedBix36vhPtS2QlellIDnNHr7dESzrTv59l2i7Jpl4decNdNF3uzBOTbjvp4
kO30BpX7oSMN7kOr3Q4qZZ1v25lBSQIb1NstHWjG/TR1N21FrG+fbOKI7BYMTE91K18cpdTxQIUN
sEERaJfpoMJcPm92hD3QqHSLtEGI/ledIf8P6WJTPL2uexlaZzeTMPv0Ldw792Zr3m8vn6xV1QJT
rGulrVPhvQU1GoC40gAVo2lWNFme+wJ2fxl9pKPqbwNuaNpz0xpXiX7mdOft0KNtHLjRNHmaV4EZ
CLbKiGtxfOh50uxclePdxibpDe9+kdSbPNUZP4EOcRn/rBpj+qnCcFwF8n1KkMU5aQrlouR96+0f
Iw6lHREQzdpSBl7/1ADoo8ztFHXPE2M6BmxOtx7lPJBVprmy/fpvgslopTvVn6pkGRAt8uLmp2ky
OUfuLncGmUC09bgME6u9aGXSr0ynQiQXR+7RbHZSNwHEO9GN6eInksRp23ISNNMuugSJdzQGcMJN
7mHl0jgILg9W6GYPPxR/KoPEy6ahYVtVb6U2/IG1oa2tMhl2njT2BqnnrB90xDtDQ1VaxofAZlk2
85hhRtJjZ7DfYiX5ZTiAoS4ud1P4J3ba7jqYGodQwSu0Uz5TJK37DK2ukffaOWOiAvWIALaJxTv7
balgX1Y6x6io+Gn1xk9OIfE2waDOaKxQ575kNtPFH7aa+ntDhUGicLizNEue/S6+wGbXEcdxoupD
RTZgeVMjGUZpY/evtDiZFIfjzrXHYFtAxHgTmY3uWHZ/jaRLN7l1LZq6v2oaanvqBbK6NDx9U3zF
tD5tUFElWBTILUEqstGz3EONYv9K2B7oj8Hw8XjvzJq2jz44h8mooNEkBQyx9hj6oBiRgo4bEZID
ptXIP7US32HR8I6ElOS4bDeBxMTj1/pz40fGliH6QdVhAM8b5oKZaNfAZXsHgsYca869ij/J5psY
yHNIdG0awEA1sUlJygSW+JXr1S/sBXAUScJlYF6+6IFFrF1CSEtaMtfnli+ppdCoUooKJqoekLkC
rI0sdcyeMtCZHfYHCkaGBzn9WIN1p3E41Eo1Et3o+O+V0be7UpsyCF/mMeowViD8AYgbfQYxoYNO
W89x1wqzWju2z8rwva079ns/J1kaZWp3rf0czTjQMLdome/PD4w1fzhGZu9VwpU60ydYvsVLWiIN
jyYWqxRMXKl5Nc+UrLWySXEd0N9Ph9xYNzbsPcwe+GYn24ay4RM87lbe3jbx6nXuc9iH4mUBo33R
vlObya0VFjuSEO29o3T0dyNdbytKfztQuveur45lyMQ3m1XNpbL0E7EEz2Nmjv83R8ulnuxrZe4s
VOWp6ax7MM+gRp34mhdYf8ZehxyB0rvzVbJxkkG7uxk7ZFqZ2VtY/xrAVL+EnoRKFACvA64Il8nk
7I5twFkVuelsYuF7T2FGI6SfeZE6de6+dZH1GUreDYJpsz7aWzPl2CkY0gx2lN+bDJgr0JE7O1hO
W7GIHqSL/YDWdwcjb58UtfksOlsIl24ryo2JeeVOSOWftvF7Nl/5UodZwb0g5cvyLDuahh36IlLs
Mf02vkY5maaAj4eKc5eW3Bfs2+hpt4VS6JjGSWcegWxTa67Lm75wz31DIuCD00X0YKlBWCICs4ho
Vs9Js15nir0fw3EJquCJNVYx6wm3RWaiYHK1c5OmMeQCBj51xUzXqepbK0PnSvN5DgHASTbnZCwg
dVo1a0uDEVHbQbmujapeg1ZDfdIhCJ9PoA7uVJvfbs3KSXk8BwM0pEErWVtnrYrvobKnk6Ty7Cry
cjQzSa5Uq+UxwCqRWF2ir8kSzbb1oImDqlzj6OgBXpNY2l/hp6ZlX6xGYxwFd3pVxsGbXlbTZUKt
tNd9771J2vEU2w7tv9QiRqNqhy9GpfJjf4+9kE4cu+5l+VMQ4f5onCp/Glp3Gxpu/8rTl4soIBMZ
1xynuOWhY6EoymRVQym6G9J7Tgtyo326D6upp5glyyjhAo4kU0m32gQaAtlWI/aUM8uTjtmIQY0j
XjCDYDfTo3xT5RSfOZ3489TqJ1egOp1wnR6nxgf6hG3KYzXFsvNc+6Z4s6bxOOCKbGfsZqzx0kIm
BCNWhNUSfQypcNyJFhVIbqB7bhHuIsCORoi/c3qClnQQHdMZsOWO+m6wsNbXfphjZGVXiQeCJEOB
lDpMfn3xPA3zKwdgCQOIU19HCju2R4GGiBwnbCSWlWzC0NPY3jl2e338gSP7rpkasjXuwev8t6FL
QgTRzHbHZAQwipyxHhr7RY7eqw93+iY5J+LitM8V5iGGzNWm62iVYI4dKBBH1E8a5g4rhxIjSK9+
oOLfcCUg38g1j14q/902k/iziomfrOydHqCUybXE/frEozjyKYTIxxLsE36SFrewCsTnEGYsIQj1
1pOKwElY/t+qxBfMkTw4a2Rtx6POhDSTiDxrHd7jGIX9biIFkI5MmW8AqXkHD7PIGyce2qQD2cmr
ojIL9K3JuNdEMe3jSr12UpwI5eR1myg3ByXCXcLs9kox0BxiUR9b2RF6oYI/oNTWgb9akq2CKISw
r1Lviohq3Bpi4BxMbvbTV8JJ39J79YjzXR6EOYK8JxJjNfiwjTIR3zizcrgew2d2EuitwWSyYfrZ
8ev1a2H2JqznmtEIZ0sEWn4YH2z4r5uoxSSLRoBPUbacy6IkOwwklxByrT/QW2c72ArNtlAjy0ij
oahr2oNTTMGTAtaU40G2J1//ybrBUGAyx/3k2X+61tS+0dQHAjS/X1CZM5rGXMOG8eLHpfuUEtYS
ZeHRIHpkhZmsRt6Nn92PrK0ZZwiNmNnfmOs/5h382IagsQiCvpuagfk80GyOr9Wf2rdwl3MZP5a3
2y17eVhud7zCDB3nVo7NTl4xH9oGBmNnpBEu/f4cLx3q0crzvk3+SzB20UZXniSWCijSV3wyHS/g
/1Jz9197W4CApVzjyn5QXUfEDyI7l4blblPSdnepjZOmYrBFbe3UB41/PiA7BlwCy2rdVaia08ne
+xm+yJWuJb+xPOc7QCybgVJ8Qk7beBm9hE5O+xxV8WsO5Pg4zvlJIHLBdQmx6TE3ocnPH2Lm0hZ6
Y5+XHeAr9XpZpLFhmSflVTvi5Y3bkhTmN/jYBtew12Ztk6BeBwezabWNFst+M2GLvvtS/8NPh7bK
+yBo8gBcCIbQ2Uxjqb8CdqCb3Jj9U1qWp1Dp7w4N0yetQxRS6urnoKLolNNZaN33L0iyNZ+tprjw
r6ol5BxDro8HGHmCQWdnB9zYfTQtIvZEy9FUagwmfUf7BmG92ijHOrDJfKaIq9+nkT421g1iZhBS
gWGdV+/GQMBJ+NW3kklJO4PwJ9ysjNQ5OuN+JnrWtEtOcnVcXtJkGn95mrbqRiNBnvwZgkG7Fx0a
v24I3UsgB9TV3cwJC+QldckTt8wQRSY8KDi30K7QONYePyj5ZpTwQvhvo9jFuEcOZcSwOaSsNjs5
PC1rJ74gpgxJAlrQ1DDyTIxjAS48inlLNuKk3RSxvV2CX4cYIFRU2Luva83ocF3nlvXDmcnMVWdC
u8lbfCgtM9DJHjGIab46DIXxo4tVsoV5QehC3p3w1HHICHFyicm0TpGJ/qMil3RlanSWkjj+zRtt
vgtLpzyr7bMOUaei53PUDLs7CFFgpk8tsPbE9ESYEwsjMJ6KghhFaTTlU38oBAksGmOJrUs5FgOf
WZlTS4/BtAuMiEI7BD2Vcqk0pC2UnZeKxBAYetwXgyX6jTLBg7h9s0bEMNwcrz7Lfp8NRnsn4yBZ
13Hsga7mpJTjl1nerWUppCEqPjPLSDb+vDIEeo4FwbG7E8Flfyw3ybfVzKWgr9Kjb52MX6EJrFVt
FnYxHztXneFHqHmH6NZ6BuSxHv/s8raluMq2rnkgeby6e4LquwvNbZFI/eAuK1VDDE/NxHpXG3hz
vJkp21cuHGQ7JD/A8w+C1EEO6J9jG8ebPNE/lp+qG7a/t/SMJjwduTdEv93VqA3CorlrK11vjgQu
ET4zer/C1no1O697dnpugziImPEiduY0Psg73tQZmtHcjH48GlXh7K3BTj9HicgxLlL8qarSt2GX
VY+xQHAUi86+dX3wocHU/BzgEqNlEGqvczGsVDPkO4D3wGXmm2egZMIYgJc0qcN1VKrsOa3I9BxR
aRW2bJ5kzwRQz51nTx+Bas6d4SbC7OoV4aVD33uDRv6pCb87VgDKaHL34rOrIJuMbkS+HsHrKdnp
dNA4eps9m7bisLgx3NmaQ1b7Y3lrGFGiwJrCazNP4kshukOKkfUcphyFktDSDrmRlNgZOHD5lAJn
zS6vUQ09dZDyXoC/BgLGiyVOZLY1XDEzbDq4jms7MetjroM8bRI49pkbmLcJdy++C2iZmcu3SHMU
LhZBgMfQgJTRFxnuWETmq1p3fwKKdF9am0XBKKJ5XgmC3ZE6Cwu0mFNdRg4GidpChVf5jLNh945+
YQFZQTq2hN4r6Uwrz6vjS5vj1jP0/M0e5fBzWQEYXlXnAcfvtqu5M0ar6jeiRwDdGiz/MhnItsSI
g8fPyW5VHvUcqVm7MtUgHzfN6QRIiTXZQLFHqs7Qo61wEClgUM9wHxdFfonbeIKxMaJkDdWjmk18
Be60je5VfAtfg9qkasKwU/xIUdkM1+Rvy2LqpB9uM3Y3Py7cdZHa+QHcPgZpttWVj3X42bLrq48g
wBxK/Wah/1oX+Hp2vET9QN96NdZqG7mUtcs73kRWibUf7/uSuoUWw9lNheBUOinnSm8Tw55Ac+jR
n9lWTVMdy2b8TdcmXJd63+yn4Td0YLSMPWkDNoifxtP8beCiu2I6X2OUKrDyh5LdIiBrCHXn97ZR
Yj8McY+nkwBJAaMLoQEXlHqeiNN7FpjOdmVvDI+vd6voCetcigGz7rDKAAlAKNRbXAcp4Nizy+IL
S/xA63/gTADtpLKKAwyF8Jx6Fkehee8VLLQbydF9u+zH+Kf4JjgrxaFDzsqtR21pI8tuf0aCJm00
H8eF3WJylRrC0crBYjkQCjpyabaZ/RLXNrqr0ea16+io5zUP4HcjbnEb9NemRlPuwwJYIgkmi9J6
InLsEAAVWYH5YfJCsWAZ5Z0Omb9pfEylGs/YmrqKwEvPlC4RXMLKje5lqw5Wqz2BeU2YfvXwSWLE
L7iGaKsCuK203HpJiOLGdNQQjBPl3XopOPsouXtRJy+hrJHpIcg6LkVqKU3Eq2H8osb7cq0XHq5d
pSq4P8lwp0vqnpcSFSg1UjCHtM85pJY7Td/QJG5IsADMr1yNDXF2ii1JUkxDra3WYk7w8dLcSxVt
2sF9NbmNnq0+tq+YAZ4boXfH3tQv9GqrdYfg7jRBgEO/qMlzZ4dvdVhsK3vE4l101sUz7I/SHbgi
5iOUSVgRxmz9DK2hOUsiPSWOs9CiGwlihMpHRPBO++FUSO9hA1MhkW0Ua+x8fFq9dgG9GF9h+9FI
QPyPXs7G7GLgIY0b3bohhu9RiabakfAWa+zsS5TV9earQ8AQzAWDdkta/S0ec6CIfSZvBfPdaxPM
ofUfXIwlW5qv3aPJwkxhTm9Gj3YdBQeIXadDbFaHLTbSR9hg2PdwJYSZsek9GAsovIKzQqGKmjyb
P9lEo1jmNybX4dGWyttim7EQYqntCLbDbjLtkRkWH4vn+Ot4sOX7srRPbfs25PmRrG39PiD0W+c6
rtJqKo+tbZvPVQdnygk49ky0cE4i1H55pXifYhF92h4j36ID1IO65hVtQN0iv3FgYd9FXX+jsBou
Vt7X+4BwB6h+tInGBIiLLnp1NKS1GiUu7DGH2Pl1wNXK+EPjHn0vam9axal0rvRAQYeO1UctMnWb
ms5Fohwhnze/ueSiX9sxjx4YFd2tkdEb6yY3fNTn/LJsH8qDlPO1+KfOFOzNeTTntTK7Ln+SHS7T
HkfmIYh666E15XsnjPi7REPqDuqeWsg3yTGGXwgwnxet8XOJYC4Hm84f/HpFtb/jGTubA+OstY3P
+AsP9IbKQwdn5zxEWnSm+iHgAZVLrx+HqYmfqQWSN7I3SW0Xb27uHGKwb6bntNPKoLsakgS1HlN9
uCh7RN4whAP6tfZVejqkFlW/YEhhjoDXFJpFqN5owWBxbtQxCQDOLNeJEWJjb4eNU6cFYQoZIPCe
7Oc0DX8tpZQVN59x8bH8JLRL+kthsSSq7iVKJsNniRuSKzrrPc0lfRPrDN5TjYFDEUIGs4p8uNI2
G65LA4HJLhAOLrZVTmbjhVjGv7XOKC402uQ2xtVS9lB4eDoEPneA9cj699IjXdpmqdbv9GHqn78W
5shZGybO4uXi0uCTZij2VY2DH32vGR71ltMDoqb8Feu0xQFXUY2O/mSsOZKE16L7xmxtFaqA2jbT
f0Qt6HN7qH47822YImLak0xgstN20QsMDMKaSZXnhAWEq2fLjurjYOPKy2v7PQsD7W30OFhEfJpo
D1L/7nIUhR9nhL+m5M0ghuf31LKEiDYtnr0xpSwll/KwLI6ChOt3wgvfnHLInqrI0Z4Ajj3JUsnv
Sc2YHQtYuNOxWnyPvQEhmSZicFKKuhER2byHo0u+JoCwxqVAmx9KACcjmo3jUgYKg/yirDDVVYtG
UE5+/ebhBVm2mSmBd21ZXaOt0pIYgq+4D88ShFRWsF6CdutnMfqxMSt3tmQoRAG5XUIvsraxT+Ug
X4xw8T8IHY8Xhru+qs//PFQ5iQWCQdcZJegdVYpBnyJKLySX6fvUKVicR4CzQEQ3XsDgctkYm5FM
Y07jzSE3fWOdM8v7Q3wXwLKxATcuSd0LI9iJHmP1iyitmMFy1OwTn48MH4w6GWKurySq2tKPmejT
46J8ssq1OyWoIuhMu2fYYP7ebNtTH8UaJEoy3grOENtJFIytKswJsajSfWHRgyhLDv/B3FZNlF3S
nuoemecY+97nuzmo6FaGU7UP2lvlXTQdL28I4x/FBJlM69Eh0mRmvTHb56Rpro2apjuwbsC8Gb7x
GJXUiWmm9cq+E2x8E8lx59v0VTgyLKWPM7WHcM7bdMQoDw40ExoiWEXK0BkOUmH5qLK+PXeTF21m
Oyem2gHydEFeArq4z6bUunXv0CblWku/ddnJX+KLsHIC7UlcKEKVhdkG8mzYa9OxKlX1tcNrBVLY
1pE4RQ39z3IxSQcCXNJz/9mib56KPvmVUaJuTJpwLAjmexpEcI14a9lZN4kpou8jsKnIHL+znh0i
u0nWYSrsFzOcXjMwBCfad80LGtLgtFx8uQPWqq7IWDVsA7o6Wj1d8+19kyCzQilMHOtvJ80OMCEw
NA7XuVX4NZHAMwvnsQyjo2wsfRP0nITjdGpvJBQ/eWaZHvWwd9njvfBqeeBvAN36Nti0nsjLtYPJ
AvCGKVd5IvOrFSDpgXxzjVUZHpePodEQfNuDfmGCxlzaMzkdNAraDF27WLeCvVB5sF4i2qqYAxot
hFf4UO4eB0S0dsifZkqCpcVyxUHgC4kiUrvlxJwqLsVT6BTOb+E0t84EldLSgNtw7lxTqRkPjqHu
sSw55CbUueGQaq8VQ/pVMSCugJ16TSvvUZs9LcaYFtjSS4VxGBUPSw7Rdiz630CsZoxmSwxThCMK
GZVCbk00W571T6qkagf+lyIzE8a3IAuSHb8kaSTz9/DEWpnBVga9+Y0a5Hea00VGAj+B26AwF7FG
Z9fvwstSz311FuofJYluz41FVtBsY9dy47w0XU0OwHPz01X27PUp/tLY7FChm/51VOQHLBfZcipa
VkfNCsGbGWi3lq+lbk3HJXOeptp9H+ZOvpWF9dFLsUuCAN5RDLwxjPZ4E033RhsOPEYDJXz5qxF7
RM/kQsxMxI8UHuF7R1GKm3I8Id07Y8AtHg7RMQ+dzX75eZMHkjdOrHoTFEI9HGHHSJMINABsTuh9
RwqPk4zxc1xUD8eIMBXmPp+WnFW5Qm6EE7fbcOzLPeoLtSI04jtSedxMI/v8ckfbtX2tTbLDtOmm
653zOwjyJ8zXHZt+7dFDPFdub74T9/6MBRjWrXJ7ZiTgwJK0RceeFPXRHpPPtC3zow5P5tYGaJzY
PY74TkHbCrofxAtuQrv9K+jIPXu4DVcyNXUSauhELR/h8rPsnsiCgOriErmivyx/shxcdV8dTwc9
N3YZeSciGX2WQfu3LvRX2CrBteRox7rEyGF5ho0EL83gZnghlX9M/huiK5yicTsR0YseHWh5fAu5
cfckAKCYmhc0J0t/TuiwljipifiFWqZk9yER/u6iW5ozPaghjUIelpecMwA6KOckrHjafd2e4czB
b+CvVnmfrpflHUVTRQ56WJ+zJQAVCaZ1ics/jRt5HwIP8a5CKG8QKQNaKN2pxEhOfT685HJ4szhS
LmVMkY3TrddQlje7sKupQcVgXqK+nChj+HNuMC9N3zOwzFdEQZ/KRHP6dUypfLJtDT9Wj0Jwvzht
8T01kLI7MXWjlsAmXI6vmHp9jgRuv2uzF1MjnKKeMV7LHVdQDuOLp00/Nk89A4HzaI2/YkzbD2xM
7iPPpvgoLR3ucTr8rER2BbXCXEEnToNLVafDyYONk/xWdgN1r78yesf4Nnni8bXbW55xMWHJ9BS7
N1lYzZPDlbI2PKI0lqa5laEdV2yUce6dOw45dG5gexDe6tz/97BTU/xbkKdwTMs1DWEbDk1Dof9b
EitqqSnsIFtuLL3+K4faPHGUzqDAcTLodOeiknnkrjFCMZXdAy6O6y2jpe95nb84dkDUMmp5XVji
DLR8Q2YE17oDoXhI0jdtguTLHFw/AyzDFQAK3NZ6AaaXE6lMQavEWnKJA6s8LvWtnRj2/yeq1Pyf
MeumA7fAosPuYqdffv9fP1kfQvmf/6H/n7Esi479H/Vj3Pn7ZZ9E5RpuRlIqLkxdX0jdXqN7GF7J
2z4t1b3PwOyGlmi1FGGBk70EhS/w94gIEBp+LN0Rxmuv8q0H5+27K8KTiJyeobHdXZZDhJd4yS3S
m/BmWUROSfI50sjfLdl9kcQaEvgGoxsY2mdwuaQhMO3U9SzY/u8frjunQ//39Gh+eTSmpmHqFrvc
v+UFF1lB60na/PLz0YZWYv9fjJ3JbuRAlmV/pZB7ZnGmsVCZC58nuUuuyaUNoZGj0ThPX9+Hgezu
zESj0JtACIqQ3J2kmb337j13beBeisi+G6D64eRZBFoYbVTkK0pcGpihhTG1MkJ9qzvFMytP2yww
B2L4n3ceGj1ig3gWpZGhM3ZAiLZ2jOAtMpm9qzHpTqLUSMX58+g76GaTOcR+k8o5WosBAF0HcyeN
4fHP4dhmUIadqIPClJcIEPrxDWrbUQUzr1mNap8XxVsyqwJIfdVXwNKSzUxxPKNJu/zpYCpPg4uQ
BTeioNDPFASFBjrBEERtViuKY32F5cg+6+PwKTv7os+TxKABnEd0b9kfhZ0K9nSa9oNfxktXuPrJ
zBvxEhWITw3r5EAYOUxhhcbGFtMqrOBSmX13+J8v0/8jgdoSts8TbPMKUFhYXMZ/ukdnucRoFJO3
KvJR7DUwe3v8SfuUNPUlYwmsj8IktjyKq4Pb4kEZHfdeQVOq0sJb+DqIh4VKVLIZfRg7kmHhbeCU
9E8J1P/5NfxX+APOKhtDldd//2++/lIFGB9Qmv/25d/v4i/SqdRv89/zf/s//+xf/9Pftz/q/CF/
6v/xHz1BpFDy3//Jv/xYfvs/Xt3qo/n4ly/WeQPN9qH9qcbrT91mzZ+XwPuY/+X/7zf/4+fPT3ka
i5+//eVLtfQG+GlhrPK//ONb+++//cXmyfrPf/7x//je/Bb/9pdl9PH97//656Nu/vYX0/6rTgyD
I4RtEdpkzD+n/5m/Y1h/Zd3laps8liy8Ds9mrqom4j/xLXJVXSGEYdKvEqxptWrnb3l/tW1Dd0Hv
mDj6LJ1v/e9X9S8X7/9ezP/IW3kPEqdhuXN1e86y/qcVwkJFxrrguPxU4Vgo4//11lOTi5PPcA+G
0Rz9IWTCn7QHaWpPfS9eOnsEpO386BAJmTOtqxrsge6J7cy0btqKiNMA415qXghH5UiJNfaWAlHY
RmyF7CLBqVSviEhb+I2H1pvc5aCTM1il+R3HL8hWeQGP01BMRDOGofQtyNe6QyAwQ6PjchlDCOfH
djct99eF632N1XgZaeWtJkEEk5EhI0QDyImXpcZmPFCl6oSD2T1GdnBvNx1ZmRRhrext3MX9rk59
RvoyIXEgQPZYy3UVNohHwfGyRJchOSNu66Mo9xWtCoMjUjzVhAfSRUN3f62p/HZJWODkM7ZNZ3mo
noyOpWQ6GGVy9sNIX1ead5MReX6CGGBGrH2zagFDTOnICY3U4kFO/IUmwFanMb+PtewXEiVrDm4N
RhFO9O0pBnOWgQ4l7Y/Qk74H8NSLtCy+g+KzI7x6UckU2A8qFTlOn3DjcJ88iCz5qo2EHojFx4zJ
52KqwcCSnF6zgFg8Iw3XA/0WJtwY/JD5B7LYCyd7JxvsMVKo8Jhu3ucTPS07/kEftxd+fExBDsdV
RKybMyfMOulTYjLiFXzcQ1IdpIX0AtxLvfCSZtukjOAVIudQ06CLM6fxzGPr05wQLqmqooqucU2U
zdDt/FHbWEb86wRAKjAMwU4ujYdqnMoF3nFv4w0Ikdx0E3rNhe4XCiAt+1RMLNfsGQcBL2poYMZ1
swUmNhLQhSPCJsRoK+HKQ2AZR+b3KKFGAsDCFjKZEPkqHuvbYAwvTT++TH34qtdA85OhfbX6eWYq
8x97jJ+dWMEYaPpjRJgwjxV1JJUEqW7O2UaXrsF6WfQ0PtdZbe2xNHKY5bE7m6hegzR9nuNGIW6E
Z7SG2wDLwaLLhr1nS2fTCw9V1yCqHZo+xgQ0hWrg8cDc9izc5aYkFMXAu9oo4sY8BsCIrDZ1BENV
uMULW+8qVTqpxTX7d+XDAyc/XPkoYEqTqJEoZDo28Wot97mykl+ZYT8gLAAgQVy+cxmY56KfhgV2
GyliAUDcSnoPAH60l9pRLtpnyOJ1pHEh695f2YP7jWfnXJQuHs7JuRqmuIiMpkNhmqe8fnfaiazf
1psx5zAaMdhHBa1EJ9cP8MwsgjDkMy7KT3dAOqEnyIPV2av859aWl5BuDXBvE+WJ+0lOOMFRUAYo
qXjiqovtkcxWy58wc/plFB5Nxh7J2N5r0fAY9pCOUXeS7Etpmcfn2DKZ2hwJD+u2OM7eC8zli6aR
921DuJzoSG1Ql6oLzwpDzcHysOc3KaAOH1wxz2MjCYhMhghhA+50J63xOyZ7f2A6mXXuGza/EoH3
ji48enWYruaAxTHS1hb4fizTUwL8g6N6qNiaWXeXk5lcPcbNC5Nu9p8vckF7FLCCEbvr+Vc3dBUY
3VfOIhvdL5qGCUp1vOmghC0lmcu15U3z1IXrH/omfqloT59xOWjmvtaaB9cLgBQ6xWfjeBvD5l9A
IyDQA0wix2d8EeqAefjZFRSlGVEsXbzSEI9lpfkjdG56RbTO6EY7zySAgvpip6MEXEQ9k4Conn+x
flCN89Mb+j0xY4wBuu5R6uWlSLrn1oTdm448b+h/+djs9kxS+4E4nG1qGoClyeyqqjFFXqqeRgFa
h14Ekpf6M4z1EwZFazn506rpoh/Za08o5vy1Y08QCtUV+fo+mj2lnxNmMz5awhatkOdIoGCrjC+F
Kk0LAHbYc0dTpNlvbY3wGVX+nJU6eU2ozVPbe4tHTm7tuGFcvA+a8qp06wyrmz6Rmw/o7j36mfQy
xpVXXZop/PINSl0FLQzOEfHMpnuPcTLbRIaslnF3dirnzvWP5eAtpiK/M7z4PVHte5n70Wpk4oV+
wiDgOLWR9vp2iZ5aXkt9upWQzxJnOEVN/Ovr6R51TUATHtV3DiwGtNjWSLZVnV54bQE/VrsTrnWC
ps3kkjyWhTM0TF7T+LkfUzk7doli0jbSrB8mJ39OCCdewm977D1wOrqdj+TSwiguiJLRQ06PsaI/
44eHLlQH3WtfEJshYhK7ibDdmcZqdw0pdFiyhhJsi3CiW+f7PUBQ82UaiaTu+2elxzOoJQZEPZ0S
gnQYDWzkYL7k0DdqMz7GwWPCloBUFzo9jIKFZ4tdJX6MCMKPq9mrEpHewtbceKmyg+cN7kL6yK+8
zHkJBwferk4V2KfP4MOIhAjzmkAdCkO9LZ4TNRNdk7fJJpRLuDu6fhenx0pDf/55oG5a+G3+CTzg
JPo8W5qKYZQZv0ZRiG3eWRW6wUsm5KoRPzmDJvL9CKwOURaMCGf3mGB3ZmK5HEuWsecT3G1n5jvI
aG3jjbbOgts2NfcMuNawfW57qL8dyBh6QUB1VT4BVY2z8tatkpCLmZidcbFCDKjxVbfhAkEIplbo
oGAwlkOOSg997c6+/2nGAAz4YzZt31y9tkpxxWafJbMOhssVTGiqBNL0nAUPD/EjIfuslHTDPdD5
GzHZr4bWGyzx/peVg7Jwq7E/BnBwVTUZyyBjQBjY5pOjGSRTF82jJDqnQg6LZ4emM3AgkDDg2MdR
EoYBY7e1iR0yMpv8Nv2ER4A3ylFGQSgq25/QdKJ1or1Dt8nWjpaxTMFvOjpFzoRniLdTEKzdUeq7
Waq16rTxvq+I3Yxx4ne++9UWpc5sbngcn6nMY8QIsI8KC0qDbVAv6/HONMY3lwDkXaPJI9Ovifhu
i2Asi8aKhIMPTuXXAkRY+8gFTafa8S7dLczW56zRrxg5ikVW4nuvAaERa1pvrXCoV4JK1JbR1S0g
Kwd1hBatK0nyKia6VrERLKN5JlgVY7IgvcuAD2BYFPj9NXIac6e3z10BcFEJILJuUWN7rG8OVv35
pEj2o47jYeK/6phfpCudLW4JvPQ5z6jnIQbiFNlD3jEbF9VbG11bpyR6CZh7p1+rlNs2sX24u7E8
aQJB8mQiqwPNuYjmvrIrrx7xnLZ4tIsGOxqeulAVX4TjLjnynRQAIMMJ9vOVU8MHLI7Xik+dixyz
J5d7wgtZWfxqF3o9ytv8wR4nwo/KQ0yKki2tc+nxIJDkx6AVqnsYGQRO2o91L0pOAe9FaP3oqGuM
AQdsv65BCS0KVJ8JfTCuarCxgWkjf1tqhnU0yerpMhNrXf450vDsI6SqvFYdeKTyw/u4zB7ckTHx
iAI17txr2Wjv7Vg5pya+jmbz7UubdxX1zxUdpWVZtZ8TrN/GewrArLAeq6P09Ycmm7Iduqa3vAJL
nATeidbCms7EAZEysvtC7P5cgMYuj00xfoxFtI2dhiZs+qP5xJ9KNEc5ZvoF2CwC17HLRpUNxwsz
6AKVFFzUaS5VHD1Yi1x7dioccQaZx7wvfY1Z+iTr/lerI2MXIhca/PFX62F6ePLVDxDEaF6HO8XI
r4Zxnzjh9+DvOzf/DfqIUALyMH1i07uoPbbtcDGyWYrdbUhDwg1gE4aa2LBHveSeyfpNM8KTHk5n
TtP5LgoxJNvJp2WHaq0E/jbMbluJ0wEIMfl7QTMGK44dqRN5p8JSJjfl9NQ5xv1oYmYvnO5ge1W/
ybqfDrjq3mpgeIDM2CE9WlBmsaY7ZLK4enbBaXPnVPFxDNxN2iTr0k737lAbh073XwG2rRqw7pzl
6scSPbBGy52Hk80g6hHFT373FINkZYkj7i8H8eM5r+VEycWznaCojA5pxYygKc8x0uX03KUThVVM
vkyEmjFRWyuLMXvNWZsRTAOzfrL8/ntOBREkDgxz0Ce7Di9qftLmGhDAsJ9Oz0NonAyApRrS+KoP
fwzx4nZaBr6wOpos95ws8X8GLMMVWfDEsQRJ8h0aIdHv0gNRl2aHpvCvXWV9w+l8QpeOaG9Si2ET
FukLJs/PMcaFMzs2KUE/O9BiJNpOciXC5Jjw9GiI6+hsclDxE/NDi80lN9nNLAPQMHQRJ3ZwWWPy
KbvxLY9YIkLd+AUyFm1njS6g6T2meJcbmBLWqFCrFyBmjOJsy+mpSPMfaxJqZ/j+RseUWg09UYae
sx+6J1MS0FCmMfpx+KEBQ16EFjDBqtPYypPlIa1u6kPLFGE5dNYhpL+A6zCNVqZonhKfRF3bZ0vy
OdngjCTo1h43Nra0IJqddO5bqiV7bWCpgM/alfq8W7e/OufscRi9ldtXF7cxEqx+R0B8r71KinWs
MQ1mMrEwpwlAbfST6uouJLZV9qkHkMVFNkoSbCvJhbC9/vG7idBMpV5VoMe+pjQmgJCzAwZFr1a2
eekqvQSGAKdtgmUX++PVanQGLLCuNPGst+fJ1neeb79nefyTDA7grRrpcC2tbpGFzQ1KHgVJax2d
Ebmag1cpcXH61+Ou8v0XLAuQZ3GYB159qBvr1Uk546CJKIMHPUloQ+jp1WqtDxUy3J04VoshgidP
ftw67efVjECtAZPAMFMMPVl9N3X+9NAbxs8ANwz54MJJenXkBHOsJytcY09mKuoGwHsMloUUWJAb
MfDOclrlEfPzKumfOk5aO6imJ3Ap1pp9J11omX7tKy/DSZM8RgMpLDKaKEIYLY2GA6w9c94QdZzT
yXsysHWzspWb3E0fxYwxx7OCec59sEX+NdUAI4mDUksVDBfiuOQmEs6dzJDJ0Z06aVX5pssj9fWA
nS5YFCJrVqZNmySaymXeUdX5OrSj0hqugwmGjORlpXpyUVCDI2wGUZ+3w3nqrNs4Bqcav8dCmfmj
47K9+QP0EcvEiNqS/RgE74xP4y1HJg6hEyN/WhaZY4yHABbHwjAYMOX9gOm6R2+hEMGS2kDa7r09
UcmV8esIqYogQsHz5v/SZ/nWQOmznUOhz74h8770+KuUX2xKzCwbxu/QVQlZzgedZAmqNZhB4yoZ
iW5gXd2TK2SUP2buMecTVMccDBPcCtO9O5kXz7cQKHnMMgAT4ycuiT5oWWOHHrVSYJmMfclGpG0d
b8rmJDkvn3JBHaC65ls3bULnDasERGohiiJjBb+ZsbK9stuYifGI8WNYtZ77axEfh0r4EAW7inPG
xukcks+QwKmcDorMnowaim3Om3KYopmGfygHzAjQxUGXsZ1ULQVbWG1D3MS7qiJIt9HKA+0GEGPp
OnG7N9sUryQX96Qe1Gs9d0AQ9jT2/HYMtrg6KU0rwq8rLaJ6qWuL1SX0n2I2/jh4w1I07Lq8XCUk
ume9MUM3JPzo4ibHBN6mZc1HjugD1dQKtAtEWgyNmg13gMWAjxhLv+nUbwoJJioUfdO7iIK09Hf0
wm6nl/rNzl+oeSgoQ2+mhVLvVe0hkw2rYfYcDQ3c1IAtmYZIWI6LzECzCmAWnfLk3boE8heum2df
kljbwXjIs/o91fwzuuBnScpVX06vqnrJ0/w1ZvlIKekpzPFwSkv7cVqbhDpA1Qs9B4FjWy052jX0
u3rEvVwlDjidOFhbCcHIGLeOsRxORs7tNQ3iA28OXFCrW9XOcAW6qIOQIMACpCwr4WPSB0/+nDOq
Weq9fikKAodS2CILPL+EFBhgV8JZbJr0K6tu2F8nsuDt3P5Mw/w2NoyeHAf0VjCP0xsPOx8b7Jx/
GxC6TqxJ34P8S7L+KmBBblTfOeAM29e+DvaNlzwA1uoW7lT+okV4JhyBfW3gyoVgrha6fqdb8mTO
KQ92+u3rV49+CUhYcEOkFSQ9WfYs3S56PrOpiBKWmGR9DFwjUo8e09KCs9ZhHOK3fsQZ6eLCIXTv
lFnOq28jwDXhD1aW/0N/6g1LMoeRDCbDZE7Eatj1nZbylCU6A1k0O1SIQXGwOD6NRfIjkpsXA9Do
FZunVfaUMelFYXeSjVJLrL77VGJUiyLzZoYF5Gf/GY3gkvUUs454KSEfRSnpqnH5WJjifRLIs4x3
Cohf36oYncc+bgr3UrUIcLvyov8Gdp0dYjN0Fk4K7VkPf/0I02vu1nPfU4LzSD/JInyvi+E+5d51
e7uGiZBtG1Mbt8kw3mxWa8RR48NYcX4vHZptQfyrDEzgvWdbe4W3tsbAARhcrOIh+DKLYa0FYLVD
NNqEST2Isd0zl4xO2p8IQ+OMPh5LmdBfUNSfFafq0K+65eBLHTDVNdZItUCrcKPUsbdGXR2GCl/x
KB/0sdubvnaOPU62MWHzofk2BgmNB8CIpHgQXoI6n7NXs6ymxl3WwidOzBXHBtoQkcEQVZ3S/DY6
NS6Q+eeXJOON4zWc0pLrU02fvkamKXF8NZJnQKUJ744dgj5lsPDieqf108PYvieh3IGzrjb0yd8l
4vRyfG81WEetHXzUE9Hlse29wK4Axuh21wLPztIb4lczicEK193Js/2GrgBhN9hN0ZSjMlef3L64
GhoOuuwL3dZsyGTBx3zv2/dtcJRh95xb9edggaSg3xITmgWcbtiGZvgR5/ZTnxDfEU7DqsZSj/7g
4oXhl+1BeKgomdwue840HpkQs8LSojkFPuQ0CjLolKW+c5B2y77ILwavtymrA8sDHNyOmJygLn6m
TpiYywv0f9y31HhHXbDMWhwFCHK4t0x0zS4PHUr6tU9ykV0E+w5VDQ0Mzq5KQAkdeVtNdMz8g+th
A3YT2SzrcHwOfoh9AngU29uhY8cLu27dtBmqBo4QWXwUGTLEgtjLovO+9ALTq2XbijJ9RjzVtHZb
Qac9CJdd213rWD2YEGCqBGyJCJsUUD8cq6K770SyyQZEhiOl5BLU2Zxv0l4696fV37kh9EdlJYcB
j9R6LMnpA8G1EB2wkC7gWNWLM1PipfIkK/tkmLsQVlcUOC+g+gAv9fGyKU32UZscQJeGU+RPW0bW
kmiFAZuCeBmJc6VUCO6Eoc6pqwOFphPV+i5dEp9WLJ+ZFcpv9LjkudSHVKCGb+3wDuIHoY7R6/xN
QqoWUYFwsfegvievVmzdQyYwVok3HQFlPXL0/pi76A4IKZC4kcULLp5K96aHwZeVGt3OnIzfP2lO
hBTTi5MnndLRkuY3dmS6AHaNMNsTMz6Z2JaJyje3zm5N968cuiWsiF02URYN2PhWRuLc9YMHXKF3
M7ob/oHhrnUwB2UviZza14FHqM+MGa4ToGCeNq4IsEAw5Dx0nC2WYTZuTd/+GrnMpfdWkrqwwhIh
0eaFFxw7tu4/QrxamWbygXSQiXoSn8EiuVsQkZ+BIVZ2p3V0JfABWi4RYDQ5xihF+j8QMR2r5ruc
nGKlCY5nhf1ZTEJsAid8pTcB2GlIzqUR3EHA74k2Ft/Bdb5KZGTQxgsCEEu6/wXXgMxDHIi6DL4K
t66WDiA8cmh+HQSZOB3HX7tFG47e/W5Kmk3iB4+Z5b5qPgZgJts6OYDLUWbsxko9J32GBde1wJso
5z6eP48KavNKN99Rr7wVlXWLMkrBNMcoa8YT9gpturKj6NkA31ba4G+zbk1zWq1yL6Gs8l6wd2nc
JpQnTSaThWbDJ2pjfNDEA0X6zoRynbZMNWummn0md0FfPA06F0mvNqOrA3MCkLiwRJxvG1munRZW
RaUA4DjqV5PDMcYtKfy2XGd2TVgO+Wgt0bpeaO1Nk1qmcCpOBfC4TUyOKBHdDbhxmi5lfabsH0DE
jtfAtNlNY+/LkUR5kAeeAzG0QKrCX5kb2v2GunJveggQVRray7xEw1fF+6rK6ZDQ6gcrzzAwKM0t
lEXsvepgTeq3HXSgQqNCAqN9hJXl7sCAXmtwCi0Ur9a99YQZQJ6EGF8b4l4yOz1I21wJp8RMUPgP
egZ7YtJ9QqXpOy5cD1XbRD89fAVvR4CYyr4iSnXiEagJWiO19wbBQVpFmSASdgxr0t9MjYbkEFez
01TtQ/1OTeGhLBrONAFLHLQmnfOiXKVwQmYJdD7jZ7HE1em9jaiEIcO74OC39VxwMx2fSatxbm0t
hwKrnqtyAt505UZLVWT3VsyIKQTYKKF+OEXUrsfQYBrm//aEj2ytnulKOrn7xoKh284PPwBQWP3S
f8Q9qy3rSiJ/CrRzg1G+H+UREPhdmABFFxNRpT5wf2DHg+6Gh5AqOio9LnYJoLWnAiCkiaEY1mJd
W2NPifZxQde7r9t6YxGNjuoPvQ+OObfh1msCkiwVMhYnoPpnAcZpgdg36ZyrFeiQE6zwhJ+CfiZH
bRrv3HB09ha1nSdn3LWC4GabdIDGz7Ze5t8CH2MD+W5ogfVykWLm4vxRxGAGwi+Q2FDvc8wxFucV
ZIYy3+tmwlE2SuKNpydnRj3r2MZSNtUPZtv7SOAc8QAVQ24t0p/qquBlS/VbESh71ekyHvq+PvZq
ePALZ9vBuscC1ODyUMj7lfZKj/KWRL2AION9QMu0DsX8R+63NgRCiu0MW7oxyc2YVqi/DdbPTNyn
4K+CkIjGqdbu9JIE0Sw3fMhDZnNUg2r5hfytzzyxqtPmg8NDKFsTFiLhQtAUqJtGul0o02q09oek
jaN+kdk5An6rv9eKfRXUHoJzdh6RDRc9HTmNWub7mKrovu3bEiKLyFh4SIXUaXEnKn0OZErapYaX
MiDS0THXuChor6GxIqnOfK0ayFtwKpuDhZaSkyILa8AktZVTcqdlrrXj2c3x6xuPEAfXPk7YdTcw
qRTJq4Tcw6x7lLcufRtGuepBq+Cjib076im4eKRhF412r3nVTiAg2+ZJR7ZI6D32bs/2RsG19ox+
utgBKygG0jkLTzrnvM2NdSC7ZvnnS5G4xVqMaMYlG97FYdK4j3QEA/NXntU2lz9/y/J83KMrfqNp
T/YHelTKT0opxbGA576++kk9x9Ykl5ZEGjlD0ogMpIBr6YVaxbQMBFliOR8ioiOgzmHAORvH7jay
W6DrgX8ICRzTjfCR+TZ+BzNDtJrSVJRsenA5Vkyhv0rXxHqbeYTomMT5hb03e9RkvUbiC2i/IRZA
d4Z1FoprUTMes0gl2GIZ+BAT+bl5HMTgroO1D3fwLh1tQk7xekN2Gu8SjZm45Vc0ASlGm9JGG6Xb
W0VPmq6M6lZN1rLyI+XfOC0qwMTuP/IskYdBNIiriChNdE/b9vV0tuKQzR07/cLpNjnWZapk8cjd
THicz5QgMKhRjBqFuJhvJwLfv7uiL49FVUdLjrSPgvG0HVvan4+1oqZfujgfuZwPelXApnQs0ImB
1q4aji657Kt92nKebOJ8gUGwWGoumAoRNT30WdN7qNlQ8LKeERYdYpI+Hgpe98XFrj7OXW3mhRdH
QDJvPHbDtiq3kKo4ehF003bmK3am/FoZa8+sjLOjl6fApQCkYmx2cdxGT1D3026qn0unVYy1hwvU
QoT9/q2uxzvB9OIJfdgHyjQI2FGlMfzz0tc2BLhVGDM4t0jfgyBpjzIqSSUnI0CLsletAN/PWoDO
SJD8EGPns6Tr7SuybUC7K5ITsyq8N5x2r9VJcfrzlZaYWMZMnbmSoZUbaFX24c8fmahDYL4ItKM+
GpbZzEubhCY5EtrphlFvsm6RY6/HVq/XGWjsrY21Yh1R7Uvm3UgmOw7+mnViJSTfdDo3RQyjN6xI
Ly7Ic2xlaaw7nFAcdZ3y5PdQOBAUFE2Ngyohp5FTR1D1W8Zq3V2orJea5I61XvYHZJzJdizKJ6y8
v31cWmvTVd9dL+4qehkvpWo/GVZrh0QxMewq/1TSlonCukaOmHwGRRqtcU0RoaIRcBDJ9BjjhSE0
0Xmmyd8vSdosCo6wilySHv/p6LzHeUZOm/lc1QIPvUK5/6esrOUp1SlXM1kvh7HxV24U1TuCwuXS
R4XLZk3uLoeLyZHxsqs4N+HtmlGhNLvJqj+ZdnMVcWwCMMLq3Zj2cy5I9Q70B/xhzNayEUGAqdag
zr/KF63Q38LGezdrgczLKe/58GgvuCanDHvRmVSgavT49HUIkTmKI/Q4ZK8AjlyYftPC8yP9YShy
klLKs5mSWGkGZX+ioY2wU+day+wAKKm6+YRph2I8IGtCQuHF6SUl/FcDp6/YwBPYVi6Br34f71oq
jLqOI3ypEjBI5g/b2ndpuqYIOXiIadg26JMLhOaQ4bwQV1huroqUnKwoKs+if+pd+oGtwQ5MPPay
Zrnd8IzzWJa0hrV0WgLkvthRcw2x2Q5O7i6MI+s0jKUmZmhtP8foVvtQDAdsVEcN8/reZqIcayCE
w0nukfGQHFN26Yr96Dky1S7Ox10EaetCr/pxktZ1yINoY07WYwNIbDUVawIenxVKO8PDmOJ2OJud
9KHGMhpH5luYmnf04pd6OUcxyljukbClZI60FYyU5FV14mHg3Te1ZeztangwmvppCoSGXlt7kxXB
GEh8byRFfOSteuyb/sbQ9zkM9/QStK1o1NUa8LUElo082igPjM7ardek9rIPb7peV9dG1q8twlKW
AOZWlvXKGKSPe23dW0Wwihikk/PANbWtYWNXjgcurWIyNSAebqeh2gGRTdbjEFBVGfqwQjsz3Le6
/5kGbEqa7lSnsEMbMhSofiRBkWsBJ0iW3t63NIagKLnXsiOVt+ACJ+DBD66R/qLX+CIPaz2aDEY6
rAC1E5RP3ahQng3RlV+Uow4kPTyv1W2eZedtNxw7k4eJqEaaS0Z0g7l38yBKhwvvq1UTUMKsOirS
w7b4GoqNAR6tNHJxq3Wr3CYKRKLmOW/4CuihG8rbiVw+YiloT5XLgbRgCrsJOxPEgdbgl4HZu9by
9NuZZi42gnpmaM1ysNuIsz4t4TwoyDyCt2z3+JcCe7BveIGZjwHGufL7OY9HxLKyv5lu1C0tTr34
pMa1W7ukvXNgcx1VbvtWyFWgR3dt2W/Hrj5O/YBTXA2gb8pxCx2bZqFykAq46T12EYajZlg9egay
Q02RZDhBmw2dGsg4y3EkHXRLpr6xc806YiOzFuC0tFXpD7vBaPE8axuo5T7B0xxShRftu6C9WtpU
HUjoOU1VFJ4ASzSLzplvbL3dZ+xDSZLV2KrmzAr7q7Mhv5LltJQtz30LiYIFnsOVyEHElPmqnIjQ
K0v2XhQy9GMJX/Y6Y4NV9KVHLkUfJXVwmk0ndwIA2Bn1JmKEWaXkOlgioekaDc7dnz80zlHQl5Ex
BSw8uzG4j9I+fpBaH18jdAbHIh1vqWPV56LNX03qP6+KXjAPMjjp83NaJjYhWOR3235W3JVN+BTr
yKXw3Ia7tIKRjLbjx5NpflQ6PT7ddvJN7WnvDkfsmrxSwa1xFLRQ+yzU9oiG+6Xl1vYe9j+Yo7cp
nMQm0YEEQXHw5JuWS1CE1BaEsaZUFYWVLRqk/J0b1ofcmA5ZmJ4bp99Hbn1D4xSsNT6Jti3ppYZO
vvZ0ALMzkt0CH7m1ZNGs6U0zdibtvcQRB52ASVNdEqfO7ggEgz1I5UcpRbluqoB9sXgRg/c7S422
ue8emsRtNm3n3o0BUN4OXPM20tpNKCF8Y55OGohQlXgpOM2h7uMUKdTe0a1jXynvUkM1xjLtTj1L
nPYGJG8fdCNhNDQQ/Ult6kxxm+o1WXDJtQ0nJANSvOU2DFm8cS+pQ5yaUxSPPs4A023lsnSomzzf
Rd5A+yYePXtpSKJyJWNFTVCqmrED/JY6ctsDI2MOr383mF8guVD2E/KztUh/WdZt+yQHCnaRUNWj
XmHLwaS/Yt8EGxcld1jPzC1de8pz1KurOk6qFRB1uYBKilF5KCg/84XlZIK7GcJmT12qB7vWzMUp
DRzwW3qwRbmf9DwcbkN+fDTsLaS4IqydpQ3vhnOyhHhB25oHZMmkI0AprYDTiv9F1Hk1tc5EWfQX
qaoVW3p1zhgwJryo4HKvcm7FXz9L/qZmXihMxpa6T5+z99r6l2dPKZNhWjNxzaruA14jT7EbVuid
C53XVu7hQOEXJZ2op8hnOkmWqYMCocrp3HsWGiJE67uB9I91ToQDne1jCemhSQWAT9khsXGynAFJ
Zu37LtuPgZmsOkP+cnapAdTMZQSAXKjnSHdr1k2Ymcxby64/RBb64azvjriifElStE3fUJYgU6aB
QJXAmG6MOFdtSXRuFiKtHRszJioi/YCMRW4CtqJEB1UZDZDVUQeuuwZQ3hTJ6inqzTcLPPxuQrd4
irPvXhsYD6BggkBF+IqWkOWE5DjUpMbayy2ZWPoxKbwanI7eAF8ZMph26AUQWuy5GoKVdB3/Lg39
ZJKWt057NECBcF/zGASnX9j60zjF+pMckAhCilgJdJRAjfSZKdBER58SaZeP3Qabn9ylnvkcFE17
JrnoSaVE/Q6xc2sKHdyoHKdlT0zmQbL1hL5VbpTq7sjHefUKT60nBskXthLifQqLlSIl+IHo22cR
YYfvGJqlNArOusgVVOFsKwhGXlRw41YVruI2owMwCg2TnV+9PRpRUZLd9EGxOFC3twcMiNW24zqn
lpyV8fpQHNLWifc1DB38cOOhSNR0eLxn18n/vhfyDW5PYnWOGsemXWuLGu9tbF3T2u5utS9Y+Mta
W7KBcSkqDTNlRYubuWp0pmnQ3Uvlc+6U41USpnbn3EAKz8IPtP4mfbcDfBce6JavmpihUhPNy2Oj
O2f6/3/yKevfvD57SZrU2nr9dCRC67NIw+JeUHLvgpjeG83N/I7xwNlIuNDr2DODnZfDxm7U0G06
7IRrnGFw+YFPHRDjJJvWMqaNKaf+jl4eFm7SzwQbFon5Q43OguVwgsgGyu/Rj85IMd6lpa9FaP7U
jTVekq6r7kmKPgHaUJm58bmp9fLuXQadyLw5NjrKe7krpA2Xkci4lRZP9ZIpgQqC7B5llcvRHvQs
kZb4xsb0jm7WuVo1ZnUtTe9aTYBGYLjfbjRTn+Pj6A6/zYRagPkt8ZdtVuCfzEseqp2rtPCZNFJ/
J/j3zPp91DEZRJid75iOsr01jMEK8j04+rRwz10BLrcZZ47Z/IunBCwqmlfujfk3pyZwOqabRINU
jMt9K7k70vQpKGzWa0Q898izWfVtvLYMRuhBjvgtx+jq9f0ucwjtyqI6Ogej071W0CXxYm5lQ0qV
RV/wbUxgmnH22hIgZS0TcMkLwR/KtoLkN2K3cccg29tkELzYXCFqUBw8xqcKvfYFv0T5VgWHqbDi
5wo5zCSmmzK5L7waQTvpMx8T9NGciFdmXe0GyQRNiI75pd+ByIq6+B8cS5dzDXnsKZ3We65V5RGd
JpuRgp/i5a25rMb4X+FA80d4D3xep8kH9sbe67T4g4xllNP2pjGJe3DNrIdvUwXrtCWodrLIQJsM
xulEPe9TTm0rrdYZikh6J/SC1+loBp+k4JwdNMVTOm1jgI3btip9/N+1DencU/u2tKpTbiC5g4gm
qBK4+EYuswnF7MJzB3q9k/2HC8q+8IJa965ihXNb78lk/A9oVN97oNS5jBdJX+cowCyxKWyTnIzS
vXUZpHimBqvuGHejf+n8HEViT++qcq1hXytjwS5tv0kcmZtY5/fPLd5JAy2Fd807usAcFh5T2GNf
fQ3VqLPuE57gcspBz9QuPC9pkARWZMaY6befy+EuZmleKuOQczpfX5R5dnT0bK5/sY0QbY9BIun/
6sztFkBk0ks2Qsc3LFEtiZw13vSOSzoWBJ/rsKNt2f0tLVMewXV7B1vm1RLmN6r8bvxb64O1bjW9
XMPXPJV1RAdpbmIYatS2Wh9in5gf+lOf7XsXmXiSJpuiLsanhJm58kZ8mKFnLZ35pggD2hqOEyJ5
mh/qbsdTM+FcjsKU+8ad2ltteO+CQF20lyH1U0uboXL0t9mlsvXcDlg8QoWDXjdAFLKm2AK6Tdcc
xtQ+ihywEYXpY6Kqjz7GmPWYOjsbtd9zXsAeEaaq4UCnqybItZdiIlp9SON2U4659abRxV7Toe43
ZZmlT3XZ3Yq4mdZdfGtbNHjjmGdvgyyCXaNz2Vdpm3IMjeNDKwf2du174n994Y5a63acHywahoSU
Nd1bV/lkwdk8nY+HbROgUuUpWwDzJ0ySKdRB1ZV7HMnwAvppBnfm9SCFB/JBHw9DUxqbjAxdr9No
KzRT+6Yls+nCIx5HhVp9iJlGo60d7T3lg02eHVuDzVhi64ZA9Zz5hmqqzEdoyQKOgUQ9ibK528zZ
l6aCVczcUr3pJRmDtPSinZYH6k1r51l6LAkLnh/Kos42JMMEm8fLnZskd1H6MHydP1vM+YWanhHQ
OF8MM4cdzrEzLB8/2cxi+2DXwls8fnLQqfTE+KhZPL5Yg855tirz9/HIHmT6lPsk4cw/KApz50oc
2OG/P0mk40trNKvHIysrm1sTX4IsBnqKuEl4fn97fArfz6omfe/l8SgDU+aXrX99/EipVy+pLomC
n3+B6xp/6toxz49HgUTm6el6cXp8oxooL2Md//LjYZ6W/RID1ERJxLdOFGirBNsBWyJPQVdl4bpH
ZbF9fNYaubqadiQZeX5y07LwNrVHpM3jR2murW2JTALtOH+WmPB0D2iepXv+yfgt1Jw0FC0fP7mv
BuvYZS5jkcdz4onsHCF3pTHM95I3YJKf4b89frClDaR1he3p8aVuB3kp9k0UQyhA6lYngCiKutcS
V1WZB8Pb1CbjzRxml86T1pnOEwpa4yRZy4CUkx0TFd5zW7KvMzvnXBqOz5Moz2AJgIiipt0146Av
JcEDLCGs+UXoitvM4NdBS4DL7IMdNkXrbZj/U8Qa2U7XCQsjznZeleA1edMw0NQjjcdHqfuWTiOR
jIrhdtPqEeaXrl0LPDgI52GmZjlqLyd9JiVBu5GbGJNGNq3Ya4I3Mi+DN9v9NJtAvEbRsI+rQlzz
3L2QHBbBFwbbhxHPo9MZEo/ghK9jEf1N2eXPYr6vaWyCeusVEQuc8lePj9l4mOZRACmVs8XImLc4
NX3IAZCXMMkF6jI1vU3ltMWWrbamRZ7U40OUwQzG1NDDPYFQ+PgD44gKwbW0z0Qnni+0m3aFBl1/
9nALqRDTzuNNZF2CMNFeH/+hSw6Bgj2BbNghezTWbnJeKUtqmFXW5z9awPjIHu2bZ2FWiRiYn6oc
VqAUIZniIRlU0nLHnZdl9s1EN7rBS6fW4/wdChfTvlM26s6GOndeymjPWSedszuCeyd9k/bQolXJ
ro9PmrLJ5ohSZAxjQrhCmBIibx9UleEqc5jakvXA/lz+M3xaCoE0h9sUAdjqi4ZUehTRsNCuDgyx
ZV6Y2q7gFpaxPtGyIFyADGXIBZ6+clJGdnN8mMB+xRS4e8ZqyTh+3hXcQgtAYxFKOqi8vTV+FjxV
tcXF8iT7aXyzTNO7cmkf6OfLc2P3n8Lp24uRTqdeYoVIu+zG+fbSp7wsrc4AMAjyHSsjmkSomaEz
h/Gl3W/r5cZ5aG1zR/vbIQF10hYFJNO90dIKigMnOEf4cHRTbYxq1jwkVoiChAFFTZjILYg7bxPT
EVhZpKXfomH8HmLuHEaWoL3Dp1hrzoBbxWWwS1A+lYL+wPlmKaI/PkXZ64DpfOXmkIqHHK16M2yF
gH9rBMZG6+5gIjkdy8LeKTJ4ZlLXMk4sUGrzHM3GS7UxPUKpVOMR15p/Z4XL6W9q/2kmLU6ii9Kb
qCn4Au+OdwPnkBnvjYLjBSGxzUur/SLNka916yAztMMRGUVCPcWJPe+NY+GN/dm0vVdyhwm6SNCz
py2OSX3+m0zNbugOcuR2SjdYza/mK4IL6cPmEVX1ih1VEF3JGw0yn4oIxCK64jH+E2XMKhTT6Jn/
iWDORHXnJ1GDl+hVMcit8sZk4maWrVp6rXlymNencjLxZbCctDBL2Grf6Dg72DfkzvRoJAZBoPZY
3fau6FzgaA3FugYUYcw94raBEtx8TOTsbr3Hll/WtzwgRpqrrge717/rkV6c3Up6uxTqEp2cIxrr
t8rtzEsIOMxUeoO7hUF/0Hx0pSZWtouVKRxTecha2keyyMqjFWYEd0eV9qpELnYJRtNllm6iEgUS
vXZvAc3WXLnkX7klFpjMjEDUzl9u57OISIg7wUpTWxPhWgT966ARMkgBDZqspfImEwbDyDBuYjNh
gy69J93W8BRP1m3yNOs2l01oYW/cxuKJwfBBjPEH3JH1kJjE9Lq+czOE4a5Ct0+26MrkjZsyX3uB
/Qzh/5OwvhPQ1+LKsf5C2wYhuh2fhpSWMLLfBSOML6+Csum4sn1tjRNNiOZGmZ+85MRqOLOMwLUM
9AgYeGrXuHjCJiZECn51pV0b8V4w0EJ7qui7OmN3Id62uzzey3M09G5Rv5cGjVYaNyinWTVaplAJ
Xjk8UYK2axNdHm9ibqP12LXXrKzfYymzSzIO2SX8v/cKzrwlx9N9M4DCKloENo+vyOYvazvs1cQu
vCS9WteU0FTJfDg3bYtZaURfPDaEtgos9KF2ZR2gTh5HDGXLoaV/NNARvFTkwtGF9o4JuqtNmQZU
6yTTzGQuFWGVBtXtr5RvsnCa8cmMDi46sTNtKoaqtFq2YRSBSs4I7mmtGcQ9f8JDD/rfl/TzQ422
nz9MCcMyPq4UuzYknCXT8o9USziUpXMu3/+99/gYUuNsa4zBmfzH/vB4k2GKAEPqf4V28EFMRLVx
PV1haEloYhiPt3Ly1eHxUbJ2UL48HndIwZzkm3ov2GiKqsUZ073062fV6m9O1WZfXVko0keCiL5K
Xrx1odiPZZc8mwXWyS4bN5pnjFvPRvikaJ6shhGsVKt6Y4E6jihStFlre0jhA2DJ+enr9G9LlNTO
bwFrSsvX911FT9eKp+KTF2vlkg/6Q2Foo8zHpltQn20UjQZUhdRnBgcjLA918xy65c4JFKK9yD3m
TlzvR0IgB0Cf4Efr3Ug7r3JG/bV05ZFGCTbXWveem4GgCQeq4VWL0+AUK1JLhHT7n+RJ07roq6Lb
l6cOApFY04+MGLorBNp/45SvGVTt9FRdRWA6dz1kPpNPxfDi0VxvJTh8NPacFweQ3lzy07K+YEcz
92WPeJMDCTqoJkz2WRD8kOVZQFM5tYxpb1XHGEu5dbwTDdgjjznsbiIbwmC7/K7gcGWwmwJXWne9
dui6fEyqav/UaaOWaeIWT4RUxWsZW1gG6jLZJWNpnWKosljEUfzpwrcPsg9eQvT2e4BqQBSzzvgx
/bs5MtJ2I+BDtcHEKaX/jemk3GjV8CnK+dUb6yMrtHNDHvVNwAQzDWPQrq5pOidHMXDoWh+fSGU8
mQOArIBn3gxTWks8K08G9qeGQQtmCr39ZDr+TvfV/6sh0hntjjWcyfW6N6zug8tT6/2Yno83rj2t
6j5aLgW0IR0529ikbraptuP8lakDnqUtsxlegJ68yidw3QQCLM24wlvkRsV5qAzr7mjfY2qXH3XS
RceamR1Z9e1iyvFLtjkt4DSpPS5+NSCcsbRXyWqOmLL4DNzYJq5LQTInbI4oSJ0yAhWXS2Jz7/Ja
WrmN/NlgkyN6CNn4e+jl3TauxvY0+TEyJ6Wt0zJMz05Sp/Qfhp/JR1vF6LiCNoEmpx9dVG3IuwvX
emnqgGI1qU13O+VjtCBM6xSlRU8UXY7sGylK2hbxVibThby8H1b3FD+mQYqnQVhjKklkQ1imaCfT
Kp84I9LzrZ/NwIvJ/giDRQ2n/EJRDIDYR3DhkOiQhqVxILgWZanhMYBwBhc1FBO42hgkQs1/UWLa
J85Azunx3hAG//q6DYCVkjiyIBN22dn2LNECwdfLHquqbhMDydTZCqdT0op17NoY+DLd3DSgmTj4
4+ej/wZQJSd2PFymgSyPYUeeh181pKT31ItyjE+PN2RSWuvaIjkyd6NybfdwOt2+MjGCueLNNisE
K0I/6rrz5pJ/tzUC3znlSBROLc0qdCeo3ZrKr1A/w7l3Mc3V6AJ5ok9acHPRqy07hJDL3orDI9Ln
8Ph4T5RptSld/xcFqbV1ZPs55g1D9tLER4yJ6xgZengMdT882r2YhXW4sA3mC0cxv2Fklx1HPfMO
Gic6M8j/+8j/f66KCNYdkI+NJl9kIjc5TKL73/fs4tXBswmgVOvxy/Nm1BHwxQA0MV6b1k7Aql12
qd7897NRv8mdjEnRmn+T79lkehD4bLXGn6zXs0NJz6eSpreXTV+Q2IUeQ0bnOqK7neccJDjIsRZq
XlIcXU0Vx0rhT21iBqcpnPbeGeq9hEB+9OY3QjrdkWBJ4n6bNIMvvyiLyT+Ungmz2Ojzs11WnI+G
MKXJxf4z5ub341E3Vunx8d7/v3l8LHXSC4Gq4VYYS8Ae4lgVZMDZNqvpWKBBC+uE4awyTf72Ea+Q
Y2c3TOBqGbU7D4nr8fFGR/oK+BAqilVMh0nT6PRR7GPYUIu8bgzyDYx+b/eg6bCyAmwxV94EsDuz
G8ykcXx8PHmPVyiOAnVIaARYkOevnRYG64D+6osWl4iU+oGat/ARrdoY2dOxKN8tXTFBbIX87KT3
xyXI6IeX7Yn2mn5Fc4tRAN6mB4wEKFB1zz24Mu5ovLZNYR5H1R6kMdl/89zaRa7T/DMFqhesJYco
N6+MummAI7KlFa5rHxMk1kXQQKiqsKxv2qjolpXW5re4jGEfzloxknxeejOK13T22mvcgT7pajzL
Di6VrWn20bk0wcRwmX8Zed2TaO/o+8qWAV4UlRyZD+m7Uq+M02QiGxUMeg+iLE4G5lwoGVN+ZYqZ
rnVgjy80afNVmaJOjOG1UCcyFEzVn7QHMpki6xlC13oDpVgkjNdpxZGaabHOh9F06CAb/lb1s8bu
2WObe54wJxgWSH2b81dPlDQy8CQmaISFcmhq7TUoUx1KfcFzImZ4voo5OxT2ORZZsQOVkbCElMPB
sEluTHWK+HaWilfKQDTe+WpXC6Id8WthLahThm0aTEZfZ0RJ6tFu4jmPFF29uu72neVvipQBsSxS
a5/HA/0DiCTrzuC/p79or3MLOxZ5QslOl96PP4FbCh3Pf9ZDSLI+078s08/WaIz7wjGfIJzWK7QG
LgDosPnvPVKIx0VT+sdSjc4pxT2OOVCtdDGKS2EMZ1vioAj9CraH/8TZt2GIxgQ5dL33uVliERxK
2Y7Az7R78oIZ21yNEv/eAP0nsgeiJMiqyUgbxDm3KQj6W6aFfSRueensYoljzIlJE6KyuNkW813i
ZH5TUkaTwt1z95ccbRIPuXOl0b3urUs3+R9dkD5H2ZcyK3sTtla7bShlWR7AAMdROJfDFfxQAiEb
0SfLivbrk23J26AK8ZJCh5MzKMkronQjQW1+eyOMx/7LcZ0j52VtMeievjSG8rUcAd+5bNF2MIcZ
ZxiuGvURxJi3Rk11W8XAgavJk99UG6wRIu5plgzbqSdIoSl3jDPNtWVmf1ND/6r1fZwLQWZSJw8l
Zd8YGCuvlMzuq3qbSvQvnt8OmJAs1vlwEu80awkKaJDvGK5+081bn4XHjHbCjsl1s424jAVuezS2
mbTC61DhiYxjbU3Fn5jwuErHG/ZlkhCb1BEe09WOhP2pfbE7Iat40SwZvqDvWJG8B0mk57hk+uZe
+PlLFhH3qhLjaAS6js8DKUw4qU+/0bkcovRJVnpxC/FDMbuWf8rY/tP3pKDMT17RS3RkImPN0i94
5+JFIEW5gQWxNHMGm0FWGcvYwNFkq/EXqRIhnrNzDd3OIokjExFyOp1LlslOVmrbEKduM0FWNnTc
bt2lKbUaB52qAoDV0ZSrc/+3J0M9Q6eqB9XLhM51y3RnR18UT/xgaMzZZLnLM6M8OAQjgMqYGena
bEEfEZl4tQnYS08Pmj9u5BStwlnKEXlq3NHl+tu4v07svbik7mxUA2QLhrnaWK4d7Po8N8GrnLqp
aM8AuOpljhF9/kZuTwAv3M0iwAYgouwnK7Fi9qkJnsKq26cQ/RToMLDVuJb1YMgXUcNT5TdIUEbE
hotqrL2Nn4WkzkdkYScj5PWo4hiPiRz1kINf3VLjaZyUDtB62LQ5xH/4CzkJsygr8RYZaNOiH/TD
3DiAiQWxsMumy96LUn70najWwJMsmrxqyy4RbRS+CASc1VtREoLUhfvUCmr8JBTlpaxczraVe25p
K1WBe5HpxUO3c8EkJs8wv8ZoTHZuhF5YKJp6FhWI03DxqtY3ScDKHboUdk7SMESC10omFjQnJ16G
nc7EonavuQMG3DPNXYwF8PJ4IxYKbHs4TtaxDnqLNOqoW8OFwSZRJulWaHCpfZlAD3fIAG6s+Jjh
HmPCp8vL401CKaIPjTo42bNXcc7BMMmy+9O6XymXHnt2UiwhwDwL1ZFt1CR7fHSeA8Qhq1/KwM3X
dHt+DCr/exkwi69WhWASzvU0ZDYvQe/We3yFPzF2w3VfA6eOo/FdtLa51iPqTkBcVzsCbF2O7/zd
rM2CPwRME5CqWp7AsjH7cKCc24O7KBvnLpuI7rf3URaaPE/ckr1XXgafYXOTYKug/xqj54U+Bnjc
A66Aa6jP41UYIXWXZDNDst/CRSzfkWwOGwOAS5pG48Z2webU1tpvMhfhhPE+hiOtfm0ZaRxZ3TyK
zo4XExb14hNu9fCSsesVKPjxJ736g/hjR7r6KYgAQJjmAjwlBiusIhRQwu2hETWQ06X1ZGoJgVIW
fAMvX9qOtosPzL/7BcPk+qnXaQmnUCbIZUPODY1pYqez/mqhD2MsLLbREPror3k9e6v8dNK05oAs
fnRNe/W08Feo0GTBw3VvRoSQEy5tZNkZH6t2aoVC6YH4J42PtuuJTUIM0QEmPtwJ5HgG6pLNFDmX
KWv/0Vqo8TfFf4PS9rYsThxuwl/+NX2dKmbMGY3Pw+QZv/AW0Q/Z4qUgVXUV8vIu8OvgR8P8oAR0
E+E0nwOYCi7klegibR+Jgpt6zNo3ogg8iDTBU56gR+ZLhCC/wKKrMLo9S/ZIHt0UqB8U47vGq9ie
5xgh2gH5JnNSJJxReB90ERzDyRoXXRP9jEL8aHQ24N1QKZgAa+D3eoxmCLLO4rUifdjLErxTSl8y
IMeoaUanrpDLwPaf44D7huWitjDa1NACyLtDpV4gdgnjygUCS0aeO2rzwBA7eThuYSksndq8whFA
cWYcWUJWWmAiFcC6OcZ6u5F+p6NXZHMsQk5rEc2SUllvvRZcJTmophWT1FR2kvallqCzKl5bLXgD
kM1UPpsYwNkgi6pJY9AIKN2p3kPipOvR+BeWHNcw6S/Tyfs2Z/572iZfFkiCRE/qWwujLxTFCwSe
G0A2fdHr1jfeTBvOMq2pUmMPoSVuVr+hxmwt7H2oHvmw4pDw3HrgS8Zs48v6hJzB2OOP5c8ez6Kh
Y9hHkUtONLnPSrPQDYPm6jlyBCl8MReApUm2+9IhI82a9oyns4XRwOUyHfWtGWwXYIMmtiKbVCCH
qsJjBC7yve5WGPq4bxI06Bu/Ks9MUcJ94mevElHF/LOqfN8asdy8JuCpKFMN6knvK2gx/KW1SJee
dG7SGWl/ubzAdO//oPnBsaBG2lD10bIRwjlltHBCThda4q8cMzmEQUSPLpPtMvf6U2N/J0Z4cFo7
RvEQvKdF/TGQhkCid43Kvm+u3DprBEkEltfRT2NgUwIO3YH1/20CXPTN6O3KsKAPy6ten4s2ppXj
509TaILWp51LPDyOELQwmH+APDY4r5M+OLpDCwNMUhqmib+LUW3ssijK2PQqdlmjx3Y8fLPmWBur
czGAq03TTBScaecvYxMfVEGjKLH1kwGJwRxYD9HY5vkroisHTqB3ZwI4R6Kb1a5yii9dx/k828Wc
sD3HIzq3JnYAO3LKYi2h6HDr66hzcTeO+kyoiHMnb57o6N28xL80JvMtNAQrIyKiuqUBtRjyzlpM
k34HojFbu/snK0XIUmoENtX/qAttBpUHvtJcxFWT43AOVl6gtvbk/uq24o+3yq+aaKd8JEq+0vKn
VpZ0UDR67IhPEeyprNrlstiUZ2jVf7RI5qfQIFeFHkNjcz7AW3YdBLlhIeMyGplHrWggxpT/ggoG
WJdg/m6mt97/VAisEaSwL9musJkNAGyetOtoRzjHnZoyKntv6ASVltZymUv6hsg3eUHBohWryJuW
OFAQ1zVIk4Xmv7pp/yagtS9wQZKKVXs1F4hslq5tEU5U7VtBgJfe6QihvAHIWG+QINtQokTr0Jl+
URq+JfP976fZcyn0bClDEpAbbmwFkl1rjTOviGTZIQWxRifUG+k3qIEP092HOCgFI52mEZwpXJsG
Y8B2GfsEhJYIDBoaH1ZqrUUU4PpqMAnT+GmKdG0hBl0wGSaqKbSIHemnjdDCGn2ss6kC4jPc9MkO
tI+BND3Li784s4SYAF6ictpzbvjH3cOTXOFEzlkpXIdtss2tr8CBmTe68CbrYx1qJGX7/xynehHk
4G5xxsW5d81C96Mnh3tq0YymBHkgRL0Fufo35KSQQNSv8YfBGWg4hxwmI/oZqA8bHwMg3mEa4Ooa
qEsLXh4Lg0UTVf8y2/SrB7ZETKiYV6p1GeFwoulsbSpOCsLMsYQUtb2qGySYodDBAg201zUETdOd
Z/pjTPi9c8BA5GRXw8uQiwE4QeRhv1dYUytkVY3NxK5KtWrdjfYLgs4/3l9by1nkQ0TyMZ73vrEx
NCQblKXGvvSIQGdnCVzzC+urt4WUVa29TMI4NNqFrJ12OVQeugLrpffaZw1wxXJIwEFZHFf84dV3
BCjazEzgWAc/Mb5wF8VAyMrb14qWc9D8eGHC0KSkboiCrlm1qf+K9gkEHA5hzFPLpkl4gXwwhTmr
N5MfsoCdDVeKxMGgmGEnnP9yQInYnLBho8bThlsg/uYBh1DtO8T5zmgJMkap/iUyfwnCtoE3QaBZ
RrNCacBpxL7W1Etk2Cc7KN6ssHthUTLCcGPis6FSS4D13CiMMeyQ1jXcvXg8GJlqKRHHK6vsCTo+
llUW0D4mACCUVzMbD2HGNmHUFbqwhnveJJvafg7qHIBCuApkzijluRUa5t8UNnJDGh9nDTFO9JSY
4/sze57ozUWNx6kcMpiH+btLVie2gvbAYkK16PxBhHMRU/Ok0FH0zPuMIPunUM+u4RvdLA/hP0KO
H6ut/zi9+awCbsm4XAWOIB1m4rpzFIxRGIR4U19y9nucDz+2M30InxsiMDWsoPWq6AeKTqNckDJw
ok/JRg5fxoctTFgWDP7B+qJRAECaNU7hj52DvsmC4l84lD4TdUcc7LBCRKUQVUebXO+2Yfdk2tEe
IMsO6P9r+lWGtEZ9u9fXedhfVaxhJPPAwZR6tpv0/LM1fJK/jdBfTyY/3jQcF24z1StBLO3GJtxy
Wbc48zl3pxTg11QWW0TMmGvcfE+rqQLiAivDAxGVIsXaRe1r5Ocfcd1xGquKYycIjZlKnhteGGGV
MN2yXNu0jIeq0LsHbW1vKV24maAMNaVT7FtvM3jtR0VOy46NNkVvf2znxJVaghGx9Y+u7Xayh5Ra
YnheJ0Z+cNB+rvJCceIjqGbFCjcsjbq/jxEBXI9+QJSIXeArBogJMnwCm9aemVxnwjBYDZwhMRHh
ePjUUYbkGEUOzpAexYmf7VODfMOoxzShPmXdbTM8IrukzxTI7clZWNKodiPpYng7xB8JwXzNUrdJ
ExhUEEYLttP9OLhA7YAMEYpeHnMXUug05L9uNBca6AGXigWe2LTs3htoTkJh1kvZ7cvZpdSQMl82
HigRZnLZECZMAzgp98gqa1CA9IJpMjm3fmihgic95nHIHcgFpvWgcZwZKdrXWhRnaBWtS+VrH75L
wLiuoXfSmE1RhyAACIOd3ggOYeHOccCD2MyUtviISB1G4IbA5Nm6jHB9TlIrDr2XsuqYPiJ+5WER
6WtUj5rSN7WTixVS8o0aq21FStiuNQnFIoKmX5U2cpi4RWnYhjsE70e/NGFPKfaZUCRXE/1uXQA6
QsjNpH/GtoZoJZzKXuE0jM6iJ7w+wGO1QBrzZQw1EEEKItRMZGlpPgOpQGM2wpC/KD58GslQuD1K
dOtZ9ECfMoU6VxrDu2nBbkQpoj3CjtZSekxsovjcFli6Z0q3PXl0+jWlaKWota5RpwaNt5IplE+S
Pu8mdfQguvYVLXpplSuL3QWiBVlskkqMZBr8MYJwkDiHWAPcBoSsbTDiNES2SU2Yp34wXogVOKak
se2y8RoDod4H6CG5PIAQJcV7hrIcKbJNgHVZO4AJ0ePqtKqeK+ZwtdbZJNZW6cYaOuyydvg52ZRa
HjCLNqeJiLeLuwDbPXvVJ9qJrTeVZ92OzJXNrGVVGKac+Rc9tQk3mhsnm87WnQ1CTx0PdJ6vk8EN
djjnqJu0P73vNDtLKESP+rpmljwWlnj3PH9VNuALXfRujPM+3amCeDcbLwXIcW2APBDBa41HELZR
hoCC3sNXw/x3Ht3QpaoBik3WNZt0m3BN+cX97CXkUmj/w9x5LEeuZFv2V9p6jjI4HHAA09CKIaiS
zAmMmUlCa42vfwtxy+rdm9V9y571pCewCKYwhoD78XP2Xht/k+x1ohkXjiGTbYTvg+3Ig0Bnm9/0
Hj9VavApO3znwa6XDuk7bGPI/uPaBgBH+9Vp+xfPpzYFHhU7wl/6Y0YoUupnjAI5NKnGJm+J7RRH
V7dsh6RdwTvajwFDLB2fHO/dWnNGYkbbFENcWD00pj+uLX8CV5gjOKo8TLA2qA3UF0dluJ+ZOQbb
rIh/kap+ssOqZVfRnUVP8wxcVrmZcv1XX/KKyejmXWfrAHweLqwWIiPEkG4vE8wtmTOw9gARhNIE
nq2/JWFmrIuoMheKd9EskWZBL4UHb3mvFu6RUztWZ4NMgrPQiFoP5KqiH3Wyg6znTGvITRjblIfS
3xhW/BT2vr3oITkuQRg936kAY1OsfS0ct2oyNtYAqr1hGLTWEbwv05wQk4j3cQmtcM5Zam+Kd9Bq
X6DPnKuhkSCSBEiywomQGsQHq9y4JufGxhnm0vdT+FhOZSliSL+EH6Ea9VdMkNq5aMFPa9K+Wqea
VrIRpZJGCL6yMWeQV7nFN3zLUCe0ah0VmAMdGkiEGk03j+nEHq7AjfRYzmQj6rOBCRNw/R4GrQdr
IIz0YyqiM5aQ6tUbtHYb9x33BcPjVTpmx0Kj8Mz9H1ro/YRpRgJgPrzG4zcf9QxGRuYU7kgdnqQA
Tvx4QurlBkwy0QUyj3FiQpmjhzGNbgyLraemZYQgJ9fezElrVtMdwnHahH0abYg6/dVAw6qrvH22
XejFiuA9NdfTXSyfQkNHB95dzQklI8omzjETyIQC91Rpab8oCo6Ti1kwo/qB+Rz521YrHx0DYpyh
VT8JvD10kU1qQuaRUWfaiyIwxqWcxnUZlu06t+b8ArzGqYzgioK2b8aQHrJfvrPPPEigsau6b85a
m26cINWAfrJX54DG1qoxBiwJg760AmY6nBK9VavZ302pzJXvEiOVNSwCkw3htJT9jmrvu+u2sKEw
y8Ifsi7IvxrSadyQajU1l5VpI3lGQ2ZV2S/zONHOW3Ic67aIcE96AqIoQs2RJvp0DF0wZJQn+5AG
90qfSnOHgAIsIA0isJo4KCejIzjJCx6TJF11ZF7e2noFsYIbs7YqmBPPSe5Cnfb0el+SG562PS2e
vNqGZa62Mfd0qyx0Df0uC/09CgS1pcXqLR2O+iJ7C/2TUTb13mzTL9QEP5jWPCn+kSsgggN1ZDo7
qteOeemsMRiXRdk8R2RNLAK/vHiW3u3SeU7SY9eQbnmzM19bV3r00nG38zGmT/1wmpyhmA9wu2yY
5XMVwvRQ9g8h+a2bEVmKYyqTmQp7JB2+cmO35hvbwZJek/fe58ELbF+5sWJoO8YIXW8K04MdIIco
NH1Ljt4NYie+OzDRDsjzRNvWvRYAC0U+iT8Yc56G8wWKdHupSByocV0onLK3YaoNGgs1txisKrzh
DQSWHJJ2m650twwPgjuEoHeOchEzrdBDydtg5NItm/MjkZK6j2ikIzepQvHeBvmvQq/WpZDfbDds
WcQILA2p0/MOe0pMomWF+GZuda7dEgqWSc88lAV2iZ6tMBvekhj8EgU/MQOrTst3pix+pew5wGZY
xWd2cHEZIF7t8yTZM7NfW15yqfvw7NGpXkQp7XdNZy/ME/HQT+opQpi4GCbID2kOy8avaX4WLTMu
xSbMUUdfYw6euwI2pw+QxV2DZj+bXIcWYH0JDc3exEUNPfQ6FeV3w6xpbGNCX2QlAblxvw5ZXBZa
hFQiE+ig5C5Hrjc7JaDV0/0SdXYdHONH4UPTEYIZ3QTzw/Yy5FOy2EcptxRwngyuJeSHDhy6ZtD6
t1sADXqGBFC3eC0dOn7X+0zpuCOpUDgZXDoSiWnbW5F6Z1dDuu+kU7qOy/CN3hiNvGja2BVas9D/
ylvQt1rUHXvbSjeWNb0lffiDSE4Q7yUBL3qkM/Ed2TNTViFiqVf6nHGI2IZF0Im3sNnz80ASNAOE
5Io7h6GxvjANmElBQf/TE0xxipkF0NfVR2mkOG26do9oN9jENo3dcrpYcemdlaFzCaR1CIv2JjrW
MVmrXZyH8c4QYg9QF8ytTgs7T3PKYz3/6CPBlLCv+L8hW/G6JY3NNEG1H0aoBaqwexkn9zhqbKjE
2yzL0jY4OTTJcRoVCVClCZYcMPXBYyu+WQXCcN9HQQ/8LJ8YQDIkwcym/ajryloHoLCXeWlcEy37
TOCOnOuqWsfm3M4My++6kTdU1/TvzZc2k+IWWaFxa8MmfYCwfEJIke3jSVOLzI/tF3/0d56gdVjI
JbKeaVc6w7AXJA76DoJXRXpYyMyazWxg/hwNL5pDk9vB42IUsgUik6t1jKLroue2fWjJhnXlKm4D
Zubc9uup169F1n3QxlzGLtsqh+AXoDpEhc9SmbB4a+K4gdXF3m6639WA4oQX/Km7m0Af422nQ/20
Yk9sjBhPvjHamLm6XWXF10FVwRFnvBF/mEOGfrkoaGM08YY17oCZHD6hy8hz8n/VbbmpzPqAuPmH
1YUIBLruiPCGCRBujW2fwfQOLOYYOTKrzEu+ay3DzswvP8ZQvjkE06PeQYHs2kH3JCz7SojlBPIT
LykD7ENYA+KYxQHHoGpomkw3wgTrsUMKxZma/3V4FiVT4DI1iQAzPpgo6cwViFkx1BRtOZ1cKvzQ
XSAGBD02GGcaa1Oiw9WyKmufBNOT22Lq8fQPVpTv4U/XjqEamGzfnkk48ZzCEujGBrWRuRCtHe5q
tjryjqnEXIAq/3sOxvofBYj9n1O//pIl9v+WMfb/YYCYYRKs+H9PEHvJwubz1//CgOD/ytM/Z4nd
/+EfYWLiH1CtLXLEDCbttDxdcuL+CBPTnH8QBiaRjCnbkEoy4/9XmpjS/+GYDp1zYQqlC6DL/0oT
M91/uMKwlSuFrQzlWvJ/kiYm7L9kiVmmZaHPsC1H8LuhmlZz1OTPj39FLeqdDJUqgp54EwbxgUTI
PjT4PuO1wQSIBOiT8XSP7btfBj0qdjRp0TEbDTk/XdAfiiK3XrUoRNaJD+hPb+g/w8/+HHZmWH+N
gpx/PyLVJG+bbQtDSvlb1GWMliXJvBy5dtE1e9V1c9iEfu5tKa8A2AH6SHBx96f3C0fJOWFCeyt7
qvcwrLRrJUCllAXu16KkLWtUmXzBT6ov3IYO0DBTIe6Rh6kbg2SC2U9BfuJzS5+rMSuWQeJm+6az
L741/PR7bJO5qq0D3U19H6QSGnCT6hTdWgxT2uq3LffyD3q/gtlrnW9oZf/IIaZeGJD2naGdDR/0
b2pgFWmgB+59kyllPeH7NVztqtCPLWB8C7W1x3EACY5DZ4G2dtwXYIXyqcd3wCiJUjiIL2UoJ1hH
4ntMQPmPqCAIIUN+R/A8vzdy+9d7MmvqJCtNmN0xVGBl6YfFr6k70EtD4LEqGl2gqKSKyu0+PJEi
lT73I0u31Upd/PO1VQp+itVDqoqS9vvsN7kq9TaGoX+g2ThuKVvcm9v5SMdwV1CbaT80FPoWERGf
phJfutm0L44oaOf1zT6gx4ziEUyu7RYcafB4ULenz6nux8+ocDvop4iCTAyp1ImdysP9pDAI+iiJ
8zLr+RCQFM8yDAEXZAeo8TkBqnwrIcgxAPeTk4FlFcRy5sAOatYdIW+IavXh2qTacCWSkjqiRLws
LUmCdyieCZNNDoQRMXedn8bKTy9zH+lidGTAqqj0LqoCUjE/o4c7ngKdEnf0D9FYoHcac7gf/tBq
2xKWpbD4ZMOCNrWR7ac4Xilnml5we1Zbk8xM+qtHF40fDHi/vtwv2dT1y14LH4baB2tRsJIciiYv
din2zweS5NBYJP34lkyNsdIKRApMElDQC/vZHPr6dk+DjiNthGKPfIKWGMHcSX0ZGVgt8lCz9ppf
fDYgjrtFk2RwuQn3hMnohb9EkZK4pDtv7KIk64EKZRhoPwnDpDFmxpeC86OsTqNe1kRdwBaYC0mN
hldaFuDu0c9lNg/COcEdjXaHGpWPDGXcEV/Cc+tE066ySevc9KW6EQ0x/kTee9OifnrXRoSjXegv
0ppomMpkKQlNq1vXxZjCPB5yjIG2Xm8GQHu3oltzWi1vodnYN5VGyUNhZQ9+qTVXw5tiFHBwlxcd
ImXhG48WZ4fj/dNK/OiXCl+QZngnbOXGS8YPItjYe7etz06BTktm6qFuTP3Uzhc3G0iBwUy9kiLV
jozLp22YkYFOrQOXlA7xR9QB8uiq8hlZ7TFyfJgQmq6/DM1Ao0eLoo88L69+kgY//sNi+O9rIfAT
tgwpSH3EJ/nbWu3FHPVGcKLLRpA/DX4kP/kBwBBN2mAXsESH0cUjPOLF7x61SmqvpVN8K0IQQuLW
TpN7KU3XufimS+cmzZjooTIFDDglP0G7P5HkZr04kLy22DZIz3aCdcks4GEehv/9C6E++n3XUbrr
Cgt/GduYYdu/reoimfWXmGKWVaVP6wh5MjQvLuUM5vjvp/dH5GRky46uurkLXPBhjTWsora1ztUc
wlwL39xU0LSXaURzJwgbfa0I3DgbZVXTkeCQIwbrScpfzPSqx/uTzsHlZHpevbs/VaOqIDBwTGbP
yPclBKVgxSdw9MNq2Hl1IsjQI+aiMgrnMiklTjAyzzYwu1PahETbgSFFTOK8dw7+5rvJMAsab6tB
61gFrGGPQ1w66hDj2l8UBHslWo/PaVjodQCOF6LuCzNP+41kgWkpjXC8SQ1Db08fe12Qn7BJC7eC
q+0vCVmRh24Ub0DlgA5BFtjdo6cbaH+tPx6RxAGwcs2PgU3l0fcy7RbiXNejR1kyqhOS4bDonfrR
7NMfYxmNM/hsnVYc2TocUMf7hWkAEFHPGG5zaMEpZdKH5R4ffC1buCSGf+4He6sZoenukFgRVVJU
xdKa4Spa4hI6HDXjmZZJolaNqrcaQKc/7maHqW1gsALqxHXo2zRgTJ5NRGRbrGsv6YzJ9fXWXd7v
024gsLuyChdq97wG66CJFEJOAw7ZRjN17Ub+8ZzKVNZvSGtgxtv9jrKdtyUKwvFAx616uF/6vvE2
Qwo5pcaKiJg2UKi7PKwOAnzWcUrMnzLvp3QJwrdbZpFqiZD0aaaSko6iLVB8i1JsQs6wT60xCciD
KIZTapGflZKgXbmjjccAaCLN2G5FCyPeuUntsJ9KZwV5qWSYq9WPTBDXHgORCzI29R9uKGn92/2k
5oIQpTrDAUHf669V3MS3srX1NF3Wk2Ud8WkwZ2u1lVW6wZNVJFzcWzU4a5OswHjdsT0eOVzlZ5AE
8WEa6voS+VH60+yU3LAQa6sK/9iqKws4XY2TnYUljhOWLGeYnMeuVK9x547fixzOSTDU+SnR9S2B
CcljrnsbAzTamJg0MYQJ11UIYxPmU3gUnTX+h6RwY14o/jsKl/JQKVtIc15CgFVzkP3rC/eA1xBJ
jmMljhq4U3UmuFZIwgli/HQRcD67zJov+dQedZzTq0wHcCeI4IlTlX8boyw74hj63jnRcC0zTP2t
T7hYypnTDY1iC8XAfggISX+gMfP196ug/fuHhkPaYBU0bdPUDVc4c8zvn0rvcBAGqFIWY6Mcs2se
FATU03arkiZkoPkSgst9APRSsZOR7Z7Fb1C206MzOuohS9FdpsLd9bnj3eTUezecZmo3tkpCO+Fn
9PG3vlWdc69rNr4Fouf+KKezhkingqbB/d5zli85e7bjMTF7aC4AHVftwDA3mQwggD2lqaF11z9K
h8RjYsbtWpcGobY5MWNUqAmnegyUgd3YD9F8GVE7PdhObONonK1TPLv/3GOGt7Ui5vmaBbTadqJo
H5qi/UYPaJXDAjuatWa0y8aHiXMv5dPm7Ji1fRFhZF6nDPZ6Hk6zotXVT/HgKZD6BXN94vBQ6jTv
hkLgw8hsfFapWDV9KsEuwhBtULn8/Scnfktgnk8ljmvZJqc3R9imIX7bv5Abxm0PF3BWzqQMX6PD
ILVxJ0ORzYFzckuuxHSqrEhcZWSpTW9j1yw73X/AiIZJOqAJHKguevELellmHBnroIYhgVXhAQcF
s9SmEWvhIhHqmyTaR43r7KouR+Ebi3bV49d4vD8SESD1yF01reYCPTeMl4AjJaxeX2yw8Sw1xxu/
Z/NGa+jhU41RQawqBLKcIOxKVLf7RddIy8Te5DJ1TsMHAG3urdfGn2mWGG8VZwFdj0jECsW7KGos
ykWh7Umfjd6G8KNiRL4kHqi/dDE9bzdAttXmcNylaMxFkNCPmzgHLJ1qal/7QnD0wWdBSyr50UVO
erUzPeV7j0LPFK+VTfiwoYCwwe9d6XzVH8KWDFBdwxDIQWBppECjo3l02ePKnNWMh9BBB9z5w3xM
chBmIOTr13yboUF1LY54L96wsHs7sn175nBU9g6dw6owzD0TF+PUpKQDuARx3SYcKytSj91lZ2PW
MvV2PBASLpihw0QizZjiI+jWODPLrDVIG2OoBsKEJI6csNZR+ODYkL9d+/mRxiGFM6ufPJRmR7Kk
w/wyj6L6UvakDNH3oQZTWnwN2pT+UebYG9pkxRmEFo9QF8rS3XUpeiqM7/VFJgVnheSiw2Z5bWx3
P6K8fwSFFWEns9nzwtTEQCvFcyQDh9mB3++ICBTPReK5G0OzNCi++VHzbPOKxKtA2o50b4qcPzpF
f0ma//N5nVjz31c1iJHKFOhw8dzO5d1vt4YuBlWDdwmQYPnfQ5ugy5LMnFs9XxyCFPe9PtC0M5hY
ydqNCJAO4xMuhMv9b9x/VHQDMMvIVYDsEuwaMqJ3ODCndzKRXR02hL3b2z/vz0bBlDtL063begWc
pUqeS/OpRcTZjPIqq7f7ali5lEKjmzsH62JVl2LKHljrcGIByDkCyPrno/vTwu7CJUxOVIu6Uz2T
oL2CdsqYTUNQ3HZHux3jVzJxUr7JgpDOeJh2cojHldOQYUC7/lfU29VX5NGa9QgUiWYzOjSqTZ3E
6jUysUV2LYoou6p3hsrk1sqBEybtFXg1Giw5fRBCJK98DyWg/5L6jLJyn5VTwwkGOxXQhWIGYzk3
ny+MaUTscaKlK4q2fD8JdH8Fh/KVP9nlVQs754bpAjiYnT5nndKO/GGMztvvlnxK3r5CvUUzQn6L
Y+jHRvSFyP/qA5P5mcH1zyhm/thZfTyiaR17j1LPJX5rfa0ldbCh4ivePYUyJMhaXIoVjeLZnz5N
QbPWXOVuTatGJOR244+C6U7O3f0WOUzYs45sgLjyn42KBdpsi3CdxpYJXD9g3Ftwk8gWxSKNsHfL
iftrPzYXdBrxumqqEzyX+sLxPuWriGhBVzTVJ/EU6Pan3pk3jq5Luj547+fon9A1jeVA+bJjkl3s
m8KK96Vm0TQqySlrYU5NanK/MRWglO/QXnSd1RxEA5w7Cjy4vIOfPtLygVWaD8WhS1SOrqoGR6zZ
7YtR1NBoEidaNiq4UWwM+77G/NybevyC8J75XYp6vZ2fOt5nYwi4ZIZA+6IGrz80SvzzIvUWBThq
Jz3Osiv6AZ2jMwrZ+9Nx/plnRLTXUxjsSARXHEGri69JgUwvQQKtWeapK3rz5IeQB5ECuJyP4HE0
1dkZw/qPR5kOYUAEcQdaiT+15wsKmWzTtKxSpa4eYs8034jPGggAl/HZH6XYae4YHkG6wPTUU/MW
akqh9gli4gPQxBtRYb1Owr06WofA0TLgdret9+B1kH3j+tWO2hOezeKHssm3I9OJnJo2UieUgOmq
SYf8B8dvWB+evfdBxyNLDqYjxwty0QPELVmBxn2ofuE5WkO49Z99LYgfa9M5Gn1fESTEqWks3PBM
b+yxLcqtqhKyUTyJ6ii3SXWK81PTVfZzVXrRsyoc0MExUR9Qk6LdUNG/uT/14KA9igjAwoQxadcm
/qoAgtM6sXi6X6IqeaUzUzzcn0ELmzYocaxVCIOEnMnkoPvpgCxVlGuzKXpcLlr3x2Ussw61mQHK
sTBtIocxCKSRWT53A0GvnI+yAiXICtZye/rjYWuwWtscDu2gKPZ5qe0jCcSL9eZFryx9X3aVwY3Q
f3HsGlYxHO+j2Tg68uhJPxZDNhIHpFlcvci1VqQNsmNOWA2LWjsj6gYvV+Lzo7PiPNwv3nAeojIh
CTr5wD6NuC0qv2TUXvWs9N89NBFLqccEVQw7zTbIuCt6IigwM5zBP09nQqKxJm9EY+DgKoPs2URg
BvcJsbHHeAMBZrLpyHp9MueuqurVPOk0QTolbnhyA6x1VWLMhw64zHeGicRHywLTcnDjNAnDZbLW
kal3G1nYX+Vkf5hlzRelxa6bNX0FndRnw+aWNALu0FgLXsbxWkqhXQUeTzH5+6aMo3eY/G5Ejyv1
4kvb2+1hmMH/OnbeHLIqUTMkwhkTE8QcRaox6w1FPmBpK1Ej6gWlnR0WKxlgfgj55FzHIx8Yvln9
ynZmr+pWHoD49OtssGxWumoH6v4J8NlPHZpJ1DjAvKQaUYMR91HPcQVanraLWpLEF6/LykZzwNAT
eT46wGnP+PZDTiGJMpFPs0+aCLlQgxUPWSInavvhwxqFQYMhU3s6mXTrJ8/cZlYlcfFOpDsRH5vg
iQcRRR+5yz+TaCaikFQKT6D85hI8v27r4ILB9APHCyCE2D92LZ5+MgO/EvrlPNAehyp5Iegv2cI+
umX8X8A1tWvXhXz9y/xXMwz6QbdQmGWxBJfS2v6mIdSTXHWX/pxLS1WW4dZ9gCQJfShGyEqjEreN
1opVIRiqyUcaz2yRtZctBOfrtaeRl10A3DgDawPB66L+VYC+dJfCGNjLtOl1JVYG2Z6CBE4fNeOC
6o42w3AczO4jLSkSlW19UyNWRDrfN+Z+n9yDTAJ3rXnppbphCkarhmyOwTFCX6CPi97DAMKRYpnS
knLNLFmNvhmvh5gyutBgt0rHOwTNhIy5jB5ysNE4De3XUKOBkRn4b9gQV7XVYaIj6Y+mUnciURQ5
wrKTFsjYrF4LrOpFRQekLpgKmz2qM22wrDUqoEZ5T6D5nH03sT+On6oejjGZJR46um2DHUH4PfFL
ZXUibNlbeRwFmQc668Kb08ddxgsB3LWuka99gxRcN9sbbzxbm2hQSuEx073+SL+cwbNN58MgxdNl
zr2CrAaqZHabDmQamo2cVrIP/FXcRd+bGvW4m08cRDzSLIKLF3oRKMGX3iC2JVFkvLQWWT+5OfHa
cGD0iH4J0AJO6Hvud7f54kxK0DmhqJmD6ieJ1EfTklytS8w2LPeyiA5diLoTiSQH9pCMRQduxE3m
n2EJXZxAIub+yFxxRVosP4i7iGxk4AxShQpC1z6HqHjO/eyDrNBV0cZflSsxnnlXp7VArIbZDn8T
EUuxvaeD9Cb9zlxGhJRZFAasFzTnc9nsGiXPbfAYzUo8s2j5602/GLvuB6cnZMLci63VjltaK+A2
SqbsTeWDgUf0MqO/OHPiUqkQoZ6SWnb7PHtznDFfET9If8sa+6d4iDExtEj3PVyvG08RHUZqW12Q
gJY6G9k1l86Lv7AD9ouOeTLYzHCvRvr8WPoorVqwRCM95TwxdlRAfMvasV8bRsYvV7oEussHxw6S
lanD/q1Iis5ru4cEgH8dU3ISoBFqo7UaiMdubOctMIYIh659KOGcwSPF2NQX3Qb03DYd8xGTmutB
gvRwKsXlHo0R7W5Ph4RVfGd2nREpsxZGyXJvPMWu8WW1ZouDvngr9LnSE6S7J0jeSAehdilILAGm
t4mxKq8Rbr0YKQhrtqpVKOmRJf2hHJPy0IH0WeOzdxYcfVqPrFtmADR9wIN5izi2qa3b/OxzAmS0
FRA8Sr1r61+RBsHVLEhNg1A5ASubda/DYNLOyMdvDviqJXaFjZkX/s4ojWrtxW81CZIkS7Fee+Tk
ZKLf5nZhIWiYMDC7iD46OVvHqnONZ3OpSZhzYTJVxx77YKBrT3g7G479nrcYopEY+XiolgBlO6j0
ysVnX355duluMXiB0B+dX0PZdw+iVPsyCkCGiyefqKIFcqev2I9OWe5tQ5yyelYNcGTJ++q9nW86
r32NwtEMGCwRtoTle0L82/gJAp1JrcCeIFQ0yg8osYTRhX25RA8B1wWlflrTBiwS02MtwscP52hT
G/VrKAL1zcLoN/Sz1n+M/W0yJHOzNL+RK0BGm7P1QQFTh4WfE5kei6EijytKfdI2tP7iBsUXHqRL
VNdoy9oNksR4k7jGK7ioCR9TRh8ip6bQUEjHvceakoIDQO1ILlwbI99yD9RuuN9ROoZj8kBv4Ybg
Exu/eaWGeLab+dDcWy+Yq/ZtQ96Jqv1Dn00DC4r/zcvcDzFBAXHlm/Bxs2n+rnO8b0XNa+xD+0XL
/Z+5ZOMRzOK5JSGFCUv9RF48UwiCX2HZrHEVtnujgblf1gl+Bu+QKesJMx1zG8igy9Y3WGZZBhGw
8ZE+qlw+GULTT4EXneiLeDHdifyevGmioUL+Uze31m62Uf9Vh7jPTUDBrPfWoyL+dAG9Bd8TBAFV
ko+TS2s52OE3naCJ0Y8YQBWkwwdIx+oIQop37GmtiGZLqWZATFjh6OqXZTIy5iPNGMrD94AB8cIb
1qGud9isSBEQwE+X8L0alLili2aK0ZUeflJfWmtmCBeDQriZ+LUb88u2qU7bti6vYweYYHTEkfQ3
vmzW+INAs0Ubt8NOkc4F+qCECVB1chNwFOSPwalsQHaNOxasbUl8Yzk55lKrbXcV5dYm92KSwPJA
7oTJHZCl9pbtmoqLnccYOHwSTqCMV3JK3m0SuRH8ZvCbdAbnUf2eOhQcVotJQkAMADMNuaBvjxHp
6W49SfIDAzZqAhpBF+yKwR0ge2D6oeB/t81OOzDKoZcIjQeL/we50ujxfODbBR4/T2Ftb1NvbYz1
zNWgx4RU+qtr4kc4OiP5tssOzOOaNZpoSeHFVILZuBkSdaYalSff9E8cPVdlVhOYjg53dNxk2fcc
PBRLWpvht+09ti9pGbtS0OgfQkRzBEH98b4ELeusHAjsYBL2NeX+d27ZgBSTyiLtFfk8E/qFSUju
AgEEgHd6QObOC1VJs44VP87GEbgR3L5PaZHcDolEOdXBbSlZfW+SkEHVui1aiIReFhx6WX6jW94u
IsU/DowuW7eTi5ltpI2Ch3Ol50QAVsPC5hi2sLunUCMUh07n0dC7z4pQBsfw0e8xMe68aO2XsEXM
0npzJ8oa7OffJk8jhsGwQ5AT6AerVH+y6CZ2RIAuI4/sXY0w8JBkilVQgi0XeSfXjLiXd46/3xek
PtiagM1Jt51/gnnbWENgpe1cg0SkA0AA7ZRO9iYixsOn10nXFGz9qIp9VqP/G7T8p2cr7J18RwWk
BeSBU4MzV+wmjG6caql7grj5ajVyHnCOb5F7EPjsPMPS9S8swbDX1Pd5Ji5pFK6xAdCbipPmqdHx
hDk0GBf3pzBk8MVjvsa7m4d6cEvR5zwPCsOn06vL3/eSbUQ+f5lgKNfWDcNmfOmYwv23CYZWdW7i
EaTNHW0CW+sKBxuLQVVBQMlhnOd4SVfFj226trQ8WBd1E53iiMQh6MK8OgaWVajCQ5U5/YNmq5VG
3C92KXPDGpg/QWqD+6yhvPDgM6OstupDJXnhhuvLl/vTEsd4RLgurWb35OEAOYZY6oAUuOeA/IRF
7iKpt4zJJ0kd7S16WFtwbyzyopxQyBirRDr+k0X4z6LRC8zJ6CSfiGu75VNFZnaiR3utaBSAZG3l
tGmxJfMe3tOQ1rczMg8dTDbahrEy36t7ezoqijlpOjD3QxNZWzOujB1GnfdStMO5bYv3oLSsU2n2
b3bR5Q/MZ/95sbPxAbOw2v39J2T+/glZFuojOQ+rBWN353eJVFsqrZA123xDmUxKLs7OUXNIwumq
fRtOCK97k/lskTiYHZy9rnOUNZ0a+0gNsyTK5uTwTo/hIlrvypqJMl71rsLY/BZxxopaUMmmNw6Q
ZWAWU1KI0IDTZA1Ak+YAMBd0JpPGJ6uLqy2edbXRSKKLcD/8gDVLs3dsMC0Hwc0w/OnkS0BJbqfe
vUJdrM7B11T44eHv3xI5j6b+OnbT2UeRIFjYLh3eGv78T6OrQVelBEfDWSlpZuJu8J715WYsev00
TR4kh8bQWVLpREWYLUDEy6PO6rlqy0lROmTRSW/LckOszM4ODWff0xI8xlYCnYaG302bWTUK3NBP
1CrbMgCbh+CkPCVzwkmUk30yWNVDGA/d2uuI1XM4Hqxg2eknI0M6YzXe0Xe1FpYYaegkTohFXGiA
HQLlnP7+nUBw9+9vhWRfs2h7mMz+nd/eiq5zLSCLWb5EtKLJ5liS4/dcpkGxRorVbfo8ts5tlb/D
+Z89+zVNfEfCy3bH64D/ZXWXo2UdPNj7U4dh4JHMwQGnuRAsOFmB5S5vOIf7DwYUExjFQiPiMgGo
kGuo7OenjOw3pmm8qpEmYJ+HUPGmAh43CIcGAAQe/yGEDpKjn92UCZvC5D/cL74efKSNzvcNyCxR
Zy1Nt9R89GPNPDNUk0S2ZAtwURvkjTR6xfjZCtXR3Ldx01USl8eEOH9o/eA0jlhC9cYzz462veuP
mkr7JVtv3N2nTARo+puhdzkZdd5nWTB75tBYhHtNSe94v2TaMG06BFp4GcBROlmvNnGQ599iZ214
wVOa+ubX3IgaVS1+/Rdl59UbudVl0V9EgOFehtfKqqCSSqFb/UK0OjDnePnrZ5HyjOeTB26MDROk
ShakKvKGc/ZeuyztRxJbtnEep28ju/lV0SnjPIVzHpabJ8Qmkr5KpQLELu63FaHg2S0TEcEJg3eb
jOOijCgZR7ftwFZ4EU3EcUetSmMKDSCwnPqKGQfJF+k6y/Csgi44U+MnU2IIxWuqkIqkzpg+Zsh8
dyJz8nVJz3aHseBhUYIop+mfO6x/kcqaKx69Q0CA9CEl4nnrtHq/r31RbyJ6eFczCnUiaRlyl0tj
nLYJ3npk1oQhtLU9p6OSamirO8fRgsex/V3gR9h+DM1ZCGjo43d0MqLkS7cvHwoXy6LqpP6mQmqt
wWDGJz0zXBwHw8+EBs0F8Y9//mgh2WjXiOheDozBP/yw7VbYaFumxqy/N5AeIZtzqYzjlCS6E1s8
VKyvVqJedRnXr+QqXLMyDt5kot33sj9rbXmtq7Z4jiQfAWXYAHN180OTcsDWUj3qQWo/dXnzzQid
fCtD4DHtcnMt133jXhmLoY8sU48rR21rzDehUYobyVd4o+rCeXQUbhsqX6doPixn9Pf6dTZR0mk8
TBKu61R3XsKuWnXDVrOb4oscEzJJ60BdZF8Eu3TEdAcaA4cfO9PD0tPQSkJ8Ar/BdpDUX7ARQGUJ
fsUTZozKB/NT6iBbneRaF8zC3chucOnDddzHd2o2cPQBdLhixKGpMdRTX4jweKazuEzJnNupmMjT
C9iLirZNDlFSaHt2zODxzGsGAHtXeIX+8PHJJIChVtB1k1McYKxKy5p1b4vhXTMGa62ZVfkQmpp+
mKLoFcfnTStQEcKsHF7zpsIYxc1lHw20o6eafI9HrEzuNlc+O7P50kab9NgnXbXWcEWu2fBEG6OI
tSMyfePcAOoAlATvTY8Uw61MxovRjgzP2ovx5veTw549pygSr/99ZP3ntGvrs/SZ/joyZ6l7nxqJ
QRBCag3Dcj31xnjTGD1hW7j3E2uoDXKk91haOjkQhUdZio6Yiep0a1hltnUaNGBJ4yMqrERxEz6p
m9Rnf0pa6Sujzu5JkqouaANoLsnmBm+H9B/gLW9St++IRekek0EeFtlRVPn5odXaap1GNlipaLZq
k4K4ckj6Ji+BpfXRnvvoMbnZmG2MdLtIRoCko4TwjeRPb8o/JIC8KQZ6BIN1iOM4n4U+sAla36yp
gzQlO2OjdUgDnA8R3rwj6+ZlwYgbrb8zPBROLAaSdePRVzQw5T6mzXgkuk881fq46qBHPQq7P8pc
t16W13kPD3jIj3SS3b2d9MlZMRs7snkYkgo4fdZin98nGkoOhBkUThun1u67TdKSS9f4VvhQ67p/
KadiW1FwB2mPqCjy7QcZ69mrZbjhJrase7IPyhO+j+xkliGxRjouxn+/eaz/Y1Z2WJtAFGSRYsrP
XWiDmALTmt+n0DH1dzXjDFRHTwxBbXRL9b5ZA5l7HbxRgOU2SubeDpHtkI4PJehXTyMV1DOy4rTk
2SBVtFeDhF1SzTmECAuvfW/8Ht3YPqQMNNuBbLwdE3FAqGIZn1Kts+/xxtLEFjyqgZuFB1xDg5UR
7DGvu8ESuCwR5ozbaYcYpH9KMTgzfdE8pGT2B7mKicXg82rNcS2Tdjx3Da6BT+qwPpdxYjg0uuSs
7yrasTj7rWISTQ0+YA6WkJupq7QvvVv+1F0f9a7lUkQzKPl/iKlcbw+iAvhMYG+9jjwLOsTUmmzZ
XgIruoRD6d8NxL6ee434p3//MMU/1aKegcgLdRvYPf75JPIaCALSyob9+TBO35VoNcJdBpgm+q5F
unIMFUScMQrdTZL4/mNOfvqqDYf8IKIU6WvU+EhysMjQUW13ThuGF9VUz4tSjn2rRO03zBysOZV5
PjOxTu9DL53T6WYJ9Kh6dfXs9CYaRWm6pvk/ODlcFgpqbpCxtARx0njlq6ImGC8yNPzLK7yipPv1
g4I+4WW/zWbKrrgIFW6LLTdtAwW2bWDccma2ybD79/fM+udAgQ7QsLj3DZNx6/Po2YshspUJ3Z2F
c5Aco9CfjhYu+UQLmgNITntD5o7/uJwFniUJYTH9nQF71HcG+WoxBd07bEuxFwy/XWN4y9vRv8/Q
mtyrsjWJpmLMTdtUPqUaWaJNYz/bVh0TEIzeTMswGRpWvSPTLP6JD7ZYlVYodiaWY3aZXf1g2Fl9
KYt8N9BlBBrmW8mfVub/vOvR1Hm6ICbA9GxpfL5rgtIJ5GzzLpi+qNMCiOrpG+A1AIRQoMCYcuIN
xk5aFwriYo6LSwmBYkb2xtg7A+6BDo7spg8dcWnJjF2FQ9LtIS7df1KMLFISTfmv//4ZmmLeO/zH
NssxQJEyegk+Q2l+FnyjIcMgX2sIDzK3Q6QkkvMyKtuvtT+kX3r6Rt1YHbQ2C/fZ6FH/ApCT9+AY
B7/BWeZ79ePgxE8sWleLYiQlLe6BRRiMwUbmuJsjm8Zs1N7KXJDBmEoUtbPGxk+NcQNl3l7rBGc/
KjIGy8TKL3Z8sKosR8YLFIx3ifJP20dEFiUN3CbkwRZli4dRmLt5vFekWcNdrve4XK+gceyLiXbr
Mpo9SX9Z65/J12sujsFQRMz0So7KPvkG0SY1WfWALe9jKxjPUPZsbIgT5Ow8HC95lZ2HiFiiLLeT
xy7wd32jkTozHzx4OVUU40aq3ylQN4+NnYJCreEPugWTD013c7dMkTIU9L9doktSFTFW6+ENFWW6
z6Sp5nbcFOv90zgf5Nw/ySymkmlwpkNoDohl50NuzuTAUVzIf5WIIpkVVGZpoJR8uJMWzBtGj339
sw9sCAxFTvwpaYqPUV8d/EJLLgxooBSGvHjOhgI7X4drxmXmjAeq8VNbnTW/944+6+yPQ5lm2kFT
2ZmGb7FpK1E/lCVUVkdE9Bl9XUcZpMrrpKwUElTp3YX9dBCVSK9RHLy2BOWdWcVKaj9NnsRfVVKY
YKxoXIYJkOKhiDdVEOZv+qjSA6bLYCe9Ln+jQHqL3OlKDyTaQH+EDFy7vxbpXoFhua8JcRXwqw5T
pyhkTnR6ELnJIiYJ2xtLUmFN+xXKU73WS1XcD7vFg9Pmyt6nIJIpVEIcWVZf5APQsyMmMMVLehqm
YjP2VYIfG4YwNlX5hZCVVx03zGqsnIqMB9waLADQXfkJol9PC4ChTNK6D0Rsk1YCMd6bGUcRhB+g
wOza3E1e2feLGvsvSTZV/P46BK64Sc/uyZMHyEjC01da5UAMm5RCtG08F6lLLiB4OXY9HUA3FG5r
KE7qWzFvfgOXvJggiYAL1EF7J2T7nvRNcS0yMPj4lXIq0g2AnPkGAYbig0deUcvKd9FcKNOCaHi0
6M+CFyNIrimTbSsK+GGIIhpLxc8amW4rhFvf+soKnzoEu5cApYrk3QCh5jrWNnKjfCP1vmZHFVTH
sqAnN18hlGOXo484h43UOMlZIDJ5Tb1yw0AcGdNpZoUes5OnvhbUyv999LL/USNydN2aC0QCV4nn
fZ61Y5faQyaGdA3vDzl2Hblfx5Dm7mjIN9eAgDboiBRphN2avC9ucakDPBvbh7qPi1shwL0XWdQc
LJKjbTIJzm6j23vJ3TBrSpIbRi17Y6se8KmnawcVpsV6uSeGpEz2seHTvc2MM+0Z0lLpCMbSi5+I
MvguESmNdClv4Wg1BJmH+4ZUyM0wNAZhSHZDMLf+3MAksWkfm17jvNkuTR2/a+pr1rd4AUV5G00U
71E2UatfxOYNm5IPAAcdS5JkKsLqlqVAO9k/KEwl5+XgpLRwYIzz0RmmdljWIGp+TKIx/6rF3UB7
FQY0pkxjreabdkrGPy0NjH+sjflgXEtnWqTaqDOv/GfxDhJrwsheZjCvfHdL7Uy8JFZwN6rhR48r
GeyZXVMatn44w/ht0MNol0a4pNFFWvTh0A364aYoZQD1i5WriivrIB2cHmbU/kHeL/9RenV0wZKV
qhvGJ+l8nsMhh05ljq6Y4j5rhoGPeCmXBZNRHpdL4XrFfujwRDVRZJyF4/2UDQ5pvS/VaTkAlqVT
kDsv5Euxpy2j6jQllbFn69dcJzBXqqewvgaWHD8MpLmwkUcF5OTaBYK8g6I0+b1cuZoxRwwq2NCh
2VyZAbx7x0qNxyEw7hitSLrCMw6v+yrjQVztouhYddn0moc5IHZU0Toxhn5dz28jz6gGvRf+/XI5
2OIlkrZ+0d22vdM0c/vvz6L5j9Wgo0tDYNhEr86/n1eDOZ2DDBRyuv4wNw2tdqpz5D9TiKcU/986
yVOy2DGH3JFKBb5sGtQ33pg1eEf4w9G2tkIfGypEV2vU5ZssCHDQQeNKpwu3y1Y5lLuO/vRfDzvu
LOFPX5pJvP3//xThkplgsgXWhfn5TzEbdBemJoCILRYTkuXnXmkJr1+GELPMDKq33a97VkircRjL
W+z42GH0Es9S3jwXnQ9bZm6WQNk6NJnQ7pZCWCxPYhmnJnhIlumIWzygUPlrPR+gm86LKiEsSll/
6C+Y8/P2aZWn20LMFXVL9yh6/OfzGNaT50cA04kXit/ESOU47Xv3FNio8nSZOWsvCWhu5/u+H8xN
laCeC7yOfKASytsKuMjdMJ5MuI+veWDVG0cVDlGLdrcxNZRf2pCeiWXJ+byM+E/P57xz/M9ffd5g
s9NwqHyTS/xpZ5l7JjtlA4xt0MuBPlM+bPrJjs7F0P4KQhDSVL9NTIqcBQHauboCjjPYaOa1dvLe
2hqWLh1idMrQvqtpyvaTXyvQxxh3Osl0VxC4IqLubi4TnQM61xfaZXtaJniXZmOSWYHgNVCgboSh
wMgOEywFDSimZ8/aIqt+s7oCLR+Nzw0mipkSrYiedgn8wyH11Aet/Apf1F1DJAUa5havwlijRVbf
RG0ke2k/fDwxAK3HHWh+Vlo90szlLJ3PiOz4w8Rp/nPQ47am6WTMD6rhfK5d0FvBvqQXDHoTlYPN
UvTUfV2e/Bnw1dnivXJ07xzOnum81r5YUhGWCd2+WLk1/GqZcgPpPNi67VLWHK2L6BDYKdUXD8uW
Pq9QLaGzNP/QyzQ+a//Zrgh+HXplNiQ047OtUwVtjW6XNJeSskDpk4kRe9A7dOC2QyvdPZ5dJj2r
vtdMLd0MgWzmrRcOtAkI2wSqBLGSfWDF+4e9oPF5L8hUx/BOZ9v0HOoHn6e8hJvBS9GEIVIkyqVj
9MrRlH+RDtnrva6KYzD6FDJtyPgij/Yfg1gMUUf2OmpPchDLP3zKxuennl/JpSSDXhHfHmiDT9tT
v7JsJ6TQiBWCBaFQHdEXeVtvc5+GmTMNz/rQ/NANh3iYGlCPYV0sPbLWUzr8ybQhTP3zWs0ReHSF
RwNLGLYjzPn1/9XP630/DNRYIbfQsNLp9Xjf8zkMXQHin2V2V0/9sQ6C+6DXm5OqE3EKjNTeeWko
Ht0U07lO2z/FbrzJIt3fRp3XXAgSPzRjx1SZ2c2dKYxvsh3YmigHNFIhm+vyoiUoUHKXJzOssohw
3TZ+b704E6qi5TLVjFfXGWCB+ZTqaQ/SEIFUBN+shFVv2V/+MjLyzEubeoU1O9+rvsKNmhcsu6np
rNwkwHrg0m3R05Bb0+i1beMwzs/fi+JuQLZECnMzQDysNfqtIvPWQeeE72DEZi6ZxcCUetmugJ67
jWU3L+IytS0rEW4qxXL8gwGBndi9qIRkb30+ZF0C6Dyj3yCrR5lpj2acUZlvfd7Xj2c7MN0nG4HK
jKSgUxLjENgWdanoRS2uHjOhREQ1mIiLNDzoTXQhkBTHA00VOVktG2jDeCZk4CYYru6VKoxnREJM
8wqjoK/cDXUpn8ALV4edxW408z2ivgaptprewkdCNId6U40PYGvYOo+1fIrwWbdpLa6ZTmpKUL8Y
BZ0lZIfeOU5iAnv0GuCj1ebPjtQusErDa43fYfchX5hcK9wNqeY8hJ63ce3IgqksCP1Az5M77S/w
oOLONw33AVpKdGSpzT2HLAVSkIJOQDSftsIE2VymANhEG+Tnxi3zs1VPf52F51YLCQwC8bCayM8g
LCEIzr5dTpdxRnVGVoTDp5N3PD7U/gMjv+2WI+uE4uYlwBAGglJXbR4PByccs33ptd8UVd+r6JW2
IQ5UHPG+S6C7YUWzx7oTAXcWiGC2Y/LQQw1iRPMk8sfIXC29HY1IQAIPc/fOUjBVCUxI95oaIEJG
MtjGpkuXT3fNl7qdAqwtVbZnA5CkSfU2xB1RFOl0s6sC0GlFh3xexn48dPOZJtSjqvTisHzJ0Fom
Tmd4hTP2dSoLsSu9HmJCoReXFtr9xWup91OMYwaIcA7JCh6zIqKalSt+6HUUTtR/lWwfqvkwZO7x
gzVCfCpFpiEZLqObtY9wPl+j6kkmKkCkBe6UaMTSpD5uKYjWDlC9zIS2WnonumPGjYWRcVMaSTOF
XSX40IROv4ZDJ9gUZ4N6WK50iU7KrxC9hrAs5koihin/fjlj5rDvCl9/cuc84sL3npO4jMCUAp2b
pP1mUs9/ieon1aCUw57nbHU90856UlmnIbfTE+02/6JZjVibTmG84wgnTLhXw7ooQOqS7tzeGgvE
rxjFdHWbrlv1KYZz/4IvpznRBpxJk4QmYeqGNCnwQd5hcNlXcyPHdG3chJlCrF6gDN2IqqW+GRO8
QNad2RA0LccHafY6HBfmO7z5wdXvvznBpI6RpHaG9BZt1HKN/7hYDar7uRTeM6/UYd8l8lKTZwk3
rZd4Xi1a3ylaSdup4eAL/QEQgTouEBnCXppFJSNJYsMbmLY3JVFE1uljbomXj9coRnwLlhJVNk4b
uzYVUNoZwmtGcjcIJPXz/1ePInsc1UM694Ed9Ji7iHI+vwOXicrDCwugdFODMtwmmd5eUnwCdH2M
576W6VOV/1IyY2CaDUEtnFw/UsDMC7JGGxCtfo5cVPXelZy0/h7UQrXzRwAa8exDq6NRna1S/DLc
DnMIj7zmg/p1qodiUPVj4aTlVXO5c9Xt769qrhleSobi6h2hLfzRnIZ43Bh35NOivkmAy/oiLPcl
PviDVYzemh3Am8cn/5Xy9sph2/Ktq59CnLtPicyiDSij8aarMdoSf9LtfEJstzWYUyazefPYtMXW
zDNtnwuAjSn8wtXUjS5Ntn4A3ep73cdz549oTKxyRKU/P4EFwTxbLAneKsg8kCQt+rkj680zFFfW
rJVLpcEvcrRlbEHEoFhiuBqmkjwbLxhAx2JvSN7IUXXfcggEH27nxfLszL7n5cwTFnk5TQ9tJiBR
Ok49YJw4xFYSBSzF1LamjDVGiXlWJfHIZnAYtfgh4/k+k/abnBMTs7vplru4Jk3OYyZ/LuEVX212
HeCB2OKjFbFjHHg4aX5De1gTN+Q+KM3+7bWQR/ygGM54JbttaplwvOfL5YXGb59dKhuH1MHZsepD
Izm7SGPqUGkXFvz1OsxY4sgF1jIMbrjXqBiSe8hNUIbdS+O7zbo0rOb6Mf/RidEP//uPqhKYbH0O
Z4ocQ+MyMuio1XJqdq9ID8klji0QnjJ4jQrvp9sH1t2Htq2lawHzX3sJutJ4n0/0xEqvvi+LTe6y
tw3s7qWtu+nayhK0qUJAC1ZlqGQ3rSz8AmttsFmZ5cGE0TijPKSXxTtYAxbduo5KPY7r8lr8rsXP
cBiAmka9cYhrHp5+8lCuooXb0uO+9GTyPZPmJVBbx2WyE2AwLzQqza3ekjMEt44+rl4j8J0XXmEX
j5sxbpCYO4gECCH7YkJyhi8q3VMmOvcmCvXim9UGGCvEcZ5ydgh/nyoP7XilO18/9orLtpHUAXkM
fD9npG6a7iCX0azRicecGteDvivrvbJNd9VFY/awlHobzVJXUX6v4sx4xdk03amWGX08NYHWPEgD
kQjqtHibSoEk1CjMgaFbn6HnEKCpouPwTO9nSb4d7hqBicWY10eLzCWhiLbrKZ9uU1uBHtQl4gJA
kXjXyzp8QgAJ/z20vLO9LMVZyBunDN6KXXr+ySSSwi2D4ZjO6o9wGE3GxIrVJBiIDyXL35qW1nnz
3S+qT9yTCFycATpD+XKZ2i2a3kTQIZhSQ4Oh3KR728dolKeGs4lTmR8DI/m14FHYjaoPUAqJGuOJ
TPXXpDeNs+Gg0hQeSql5MdcoK7nZXDXeeFUK479j9xBVms6/KxvMVstlVDvjo2dM/YH0h5UBQfZr
Zei/o5G2zMftgcIbHatMR4lFDj+h4d7TjH7CUOT4pyohG3BioW5EtTzWJdLx3tUuPrlH2z4o1Lc2
1ZhwCbvTwsHdLZKIIm1AG2Vh8nE5iKE+RCZcQWcKyidV9O/eWLtfiBtFWJ5qx+WQzGcq6r90dWhd
UB7GD54fgMq31NeACZS7uDP3sizVVycC/qJHJtZbvgupynthXsK4iC5gl7cfAJWe/sM3dg2oJ3wm
LgSm4s6j67jTgWSAp2xfwgmTBSUn3LY2HNu4Gu4KqpXoDbPktXEyOOgwClq66wf4u9O+LMLo2Ufo
yGBgn2vqzveB4YVUysPHKk3Luxp+aSZi41LarXFJabddlss457MY0uq7SZ35mkddDlStZLVs0cxd
LpcXtObxQ7Cm3P6gBttfW4HKfkzgao3MfJ/G8VcNBmVhJNRF9OqydbrF2Vjds0CzVlgJY2BWs8YW
j361rRqyGiFB1IfSFsWKXEYdlWNj8ZuraVslg4VFGFko0A4ybHas4nDw1XC4cgfGyVSYRx7Uj/0T
qwJQrEIZa19LivtCGGLvOyar/Kbo74KhAIMcBAOhPmW7LwJ9uLCuavehNoKPNcYfE0/ZhWXxtE5a
s/5eeOHV4Il66SOSqmZK/NYikq0C3fUclpAloVBjd1+UgRngji7XuZwXZ8ursm2mA6w2ohSo3m0p
tffzyh6yl/SNV1jWP3Psp/eGX5uvmMo2IqvHpxow7YG4ZHs1C19O7rzDGXDvalqTHJer5esO6fIV
Mii+Bf3Wf5+6OJ2DzfJdrf49sD39aKvW3VDZAZKcOsFpOTjzWRHTM1wvp5EuP//85WdUXvNLGwZE
p3N1aakzlYnmb8aCAONxBgFVCSAiMFknfxL+SWEEaAiWvGZO4j4YKBwXi2s74Z/R2mDrRk79CNS1
Zv83pw6z38+yorrFYYxdpQnf/UKSUdFZWwVwaKfPWp4gK/86LJcsHYd1W5gjZQHfuod3/9hmunYn
bA2efFtqJ2QawVYaFbmI896Zxl7ADrbYApfJLizLivtY2MM6Rv+4zaeKFIO4k1s04qTNCkt9Sxz7
jmdHvcisPFAXBj7PJIwxJitpDvr2TxeAc+O07ReJxiogofkwChcS8kzWknr2kuiVd8IF8ogFLzwv
XC6egj1+Nu59w1D3dRxM93lRq3uRtfh7Ku9h/o+s8wc7scZjEfjaa2c0r4LghKsLbupSB9l3H8wA
RlD7pxDx7zpJwpcksGkhkiN7tPqd5zjjiwOyXBCKlyP2vQ/76Jm3dqv7lfOrbNguzIStyTWvtkz0
nV9S93MkEUAAqBq0xoP3LLt02GZpgrc4T7xny/DSgzLGOTljxHDCjjisSjZMAe6EpMwgmcwWwMEs
vwqoift27nqnTYOaMwnd7VK5nGA0ndSA/QfrGj3xjPiMICfjCwoV5qJRZj9aYNkxeqiXVpM/SEP5
EqYJmyJa/GwkIfHKNKueAqTkNyaEZI+JjCRw142+wZFZ2EvLl+k8wl3yUJ75sn+xkuDrMA7aFROG
ePlgbhnUme4wgok7t4huObq0q6ftaVMAHIqZqVO/eXCgKBxR50OuCWjo4Cbwb3boFa/jEPXMtYI9
VZSHbzwWxK1NTsF43noru8D/Uw9jAv2pJBnQS5rvsJoPRGbrr3pLqcBk+bEOStKspKZfEefimpzP
UBcHu4mO9ZXNNl8rdXbhCaJ2BHOMrOhVvjeaB3EvdX5iYYIO4VUmbo6kPcSFdjGsIrxa8YiT3CHA
y1bNuvc6Fpj0a49Jxw9zM4I3aqcimEVqjHgtYtOaETkNrHBPRXs4dNIggrbGwyvnbk5rbLpexOc2
TdO9KMrv3KsQ9oywp9SQ7uKxPc5ds9ckSyAuj1NPcOoYvhLsRBy8hap8ebVs9fehkPk5wPnkzst1
fz4Eo1HioMEFl3jsjzyS3PYJP5qqQmRsFzKHpm6Y4aInRXl6E9tFdpft0xmxlRMOug8tUhtIA+BN
zlt/q0pFbLMru0NuGObLSLXOYMv3jskAeGSusquuq8sIuGQHFWO6Kwoo00HJoq1wzV2uHKLLJ1Fe
SmcU25Gp8Mn3QiIqJfk/SVjeu/P9kM73gzbfD+GsT0ObvhohmHmuYCc4QxjNxNEeWuQZKmpj9nDN
CPiT/8f2ssPfq7tliZeb5alfyJBNAgqjitG6IX2HCG12ZE60JBicor4XN9PX7DOQ/GfHNWC0Ad/f
wxFlr53mhQkrUBaHamy/141XP0P4Tw+CMW3PLv8Q4iO7dl7GesjIy18hH1nc/aq1pF+ZmR/sCajK
d+McZmhrcfozkxs3g0ITiex7A6Fg43ledp4A7d0Tocwn4yXZl78mbN29AAnRruQ3srmvKvb7UWI/
5YRWPwWe8Qxs37p0gdZfigKmt+uekZiNX7S8zs62jcq08mv9lQ486ubudQF5krI8bOwcF56VGU8q
bG9dI91nJ+7PUeakr+TwMgI0xi2sukc5Q9zSbASwbhGmgFrnuSf5z/V6cozY38KZqVEzFa2GCDo3
01Mg/HyvyVheDDskuzzR29tiIdA171DUw37A/VRRKqLOBSKolZFCX5OXu+XSWmBB/SA274VdjhfP
JNmXCcqGK1IUcJwKl3t18rZoz6rLWJGLxdjKijjFasBnMuy1mtDTKacSJsHg7pb+RZ8kPxwsMDLG
PBAriycTp8pKB+/johz54JVmqfUzc/ue4tmkn0uj7e+mqH4eu/u4hEixCuQ9RdzmLhj16shFuHx1
6u6DpLRfKAgQRFUC0w48EV4AdJavE8OvljJu2GUXoaYPMDaqRn4xyFli0er2m8Ad9yjyJzKHMn3T
mYmxSUXi7XL8wRKfXQ8xd2ahWVmLoCp3CNu1a0ykPX+tMQCWic3oJ6AAMCDJJegoei0HngIduYwg
FbJT/c27h/TgPxgx5PR5SujtMn9sCJzBPK1tIsFMThxTQr6Lw08fquZHrUBANrXdHmgRja+j0d81
8CW/6xG9s95CCsHKEHsIa6XlUPTE5rXw37bLJTKq49jAfOysAUHTomYazeAhS81dR9P2yZD0/x2t
fGt0/Kf+LFEv9Li+p8WQ5lDophouiSIMa7OoriICMI/tQpCVQ59c4AbOGVuhf1d5EtQkAbjHj18L
p7fgES9gJ7oEw4Riqs8lt+XGrUvasguoix1bQmlzfrIzlSXnBjyXPsAxmGjEszQdMKR1yeXjVGhJ
ckkNJJKkK5XouzCaBlFGjuvMxGGo7TalKl1x92hQ1wuJHKmpp5i1tm1n/RuNve6C0u+um+G/y8GL
DW0r+eXXf3+ttT11SctwV+uUUCmu0wTocTNsZDSKjZmpeieZVzcM6C0Lm7g6ZaNZb6iUv5etFZ4X
0nIvmvJI1wHw9KztyY1uQCEWVvvCxaQ+75as2MJbHMXVxrLC/Fx7HluCeac/WjVcURH+pg/is6rw
QZ5Nhv8smhmKlyiQ1MvfO5mk9tF0LDbLZWtMyQHmsE8opl/vrG7oUUx1MIzrsj7iqWZcB0v/WA6x
fyyA6YN9C/p3dtXbKTHtr6XvNLt2boPlIdEKCwpw4EY8/X1ozP4hM/DDTo3+I22F/0uPfwzReGuY
oY5dnWxKBuVTZLCCwZtADotALWMQsLWbRsX8PBbRARlK+NhE3Ydk1AX09NQ2dNpT0C7IBzHAJ5qO
DdrG6U4xdTlg9nnUm1kHlJI2SXw21ZGZX2cnInpYFpmd/CpTJ31oZd1eB0yTzH7Eks5rfccm4/jj
+q/TEntSgkHqErjFpZmUft8VRrdKVOMdo47Inqgj+Xc9kj606diSQfeZIVMVueeIP48oXKnVzVvc
SukQEQYtIWZWfwpr5fFgn2kzN1dUFqDAp178pv0AQyLvwvPYVdE5qf13N6/ZkXaN2taOIVbJAfiy
+avy3CdH06cXZEX7Qu9+LR9fw/KIcB3evbniOt/Xj17JKBturDGGgFBq9snxmvbdwB64IsU1/YKc
3+RGcZLjAJR6E8MBX7oOCVTlBzMzT31jsjmAGLH2eoX81SUdCMELLXeysKAxFEAgqf0CgqYRo/HX
phCqzk2ON1UmAZFe3qyErCxx8rHvPLUe+0s7aB710g/PWR98Mfg7Xlmu09QV6eNypU/rcSyy19TX
O3i6WBDc9AcpaPFPP8WtpxLtS2TF01aMdgsTRlb3NcA/u4meFx/dUIn3yBkVcDyIAAmqo9NUYRlw
jda/z3233wol+xu5PRLo3dS/xjoVzTbP6WakVrqFZ1GdHJI+lnXgMp/V8qVqjeHF0PUfWubNq4YI
m1t/Kd1HQOHqJ65Tok+HynyCfUQlvhryPYGJ+7pFFSzSlj6Y480kbSAJ634aYOrMX1xeDgzSuAtK
HysxtUDO/8dnt5wVeNkdtwM7TKJS+hOBQqaV2nEwmbDZUczH3FPUXOav2kPo7qame01Mv7rkQq8u
amRSsesGW/h8ubygdLMij8+ucLRU0jsWBPQur/79LcRN2Yd61F4GmMcPCu/HnZaDU8mjSsNhxNdc
a+wufIx71FEw6HU0lrEelHunnLrzMGOplrOsfaP708K89mgUFK77X4SdR3PrSppEfxEiABTslt6J
orzZIK57Be+BAvDr5wB8M6+7Z9EbBkkp7pUoslCVX+bJ7tLQWbHTRlp8LF1lQA6gl0iG8W8pIc9j
EyLDl4P2m/kKnIuodDEkUrOd20541nwzu/xzQ2cNnUil+3sRHGWmz1ktwqOVOo+FMM/KdcTaHp0u
+TBD0T0qtg2b1iO2uKwmdtHgsSugQ+lDd+ybqFmnkjdJGMa/07QAI0aSiRYnEpeWTv5itLt6v1yH
us5OLio1IdJ0D0AE060juvAFjeyYk0O9LHmPcGypGxGmAh3CquATp28+2nDwDr15aq2MxhIW9a9B
s27FkE/8Eh+sKSc6AxnLcl55oYI3OagRbX3Qux+ysFvaZQLz6Hb9Udmmu645OZyaBEJz6DOi0Mc2
pYOmrb88mWJ91Z3N5MzGRm0qn7wOh/fM2UoHHGWxIlDoDvGDMvz6B2Y2PguVIR9irr03m05FMCsi
OAraCLaL82ni9LMSDhOMv7VfzvDbTjDniyJC8ljHJyKilOfFPkmqLlDEaRvSPKVQj8YIZMp3QWEu
185FADeVB5dOFL+0XvPPpeOdu5gBGwqqfWa6/DNtqpGJyUwmtiRMBmlVQF0piKmH25j4/rrR45M+
y6b1GJRbcIiMDTuGAgZhqp9awa9YqeIP6vZfHQbcN9bGeFfZoToj/3cPmrWlGmgVmXCb7uDPyUHk
xQ3A7me+jo5tyDw4/FWOFDTVx3vMtdELUh+gikWqrmpWMpY0gwJd0AlMn9LOu00PJ+1Saxw+jNEa
6HWJ3oZBdfv7sLtL++hciFOX1c47dWZAPuDBUjBhnnE82XSGFszAUcfOrGyo6xm5u8Yksjv/b0HB
BXrMELCTOUWxPBfbv7hODpiRsvDa4EtZq7GHDl5QYgVVZlvzz+5kbNuvs9p8JCSP/Xh+GI1B8mDH
7PlEsxtbTA9rxeSfIxuEDxRP61mZGNLnr3puKumYY4/C7N14KXBX+60fffqgJo/xAAeCEYR5igIY
LjZW3cRxkzdfqWxvVVl5ZDjpPFEkMK3yQAbvjrQOmPGMddorb0tNppZshdc/ql6zt6oTH9qskvnz
zXKv9wRVdrGZXBjivWPdmJ4a10lulS0kVe6B/NJyCsDy1L4ECEcPuRGQLCO99OUHlr9WkGDPbe9H
bzqhdyMIjNNicxAx9QkoNuZ44LIm2LrF460PtRvTHu3drMevIUuCtzqg5iqW3cp04FH6Dh8eEMJ/
H/QiH+7nPxvqRXOkK3nYQ457a7xx7hdoNEWr+PBEZsCrqV9m3KuIkEg2FPPwb7nXO9V35zG4WuS6
yTXk1dHPg6NdF5s7k5VVPIUTTY+RfSmT4QgFrd4srSFh75HWNvKn1tCNYzvPntGHSRJO+VvnwIfD
JvCtKto46sCY/gWuHFHOjuKQNztz0GGEWvFAF24NzRkS8K0z6okPAeul1KoCl76cqkuU62evCqCP
2PDMD3Xssy6XdUK7MW/qsjUPTp8Fp4aDeDX7l5evZViWLmXVXMugFh3noWBiRdBxSGFqOXkNeevW
68J9qllQclX+6hkBaeMFmx55YlpjTZ5nZW5rwkfP5FbzekqHDVZE76c2ps9Q+Qh1CvtIQwXM1YaU
eWbKPyIaOZJVPuWH5The9arFjhAnZQwPR1rHpZFkJIjba1l48vMEc3DBbrTWDPOY6Biql9Op601q
f3+r3JPShMwjtAWOO2M6NDsxCblpY9qALWZDjElNPqEdg3PIbrsFmCEBvT7PjwRQ/dv99+rQL+ih
1J+agbC2HdJQsJyTEOGH/ZKDV46kW8PUw82SHhHoepdA1O7GImuxDoK5iYyV6BL6HY7beW4SlK9a
MeYfid80mByijMtDKbbhJLVj0MWvqeJtbTdqJ1tDnJehuieRYWQWTceyTF7ztP4eyTU8GmmMBFLq
xU1jXMjRsaGdGuX+7JQO+KdaPGm5GX42jsbRntPClDJUnIlbiw0rqOlMLNsWPFxY/SxN5FOLk+Ar
86OX1AiLo8+eai+yAFcU4ihFta35pqe04SwfyPZQzgP9ciL/w8+xgVHZfapIPd+/PBEiSikX2+al
q9Fa6TZHEkF3MEHrau+ArYJ9CBrIkvnRaUznNyhCnDpH6QfpviKRjroIUJNQZwVlmtpCzW39dzUA
YKDTw2tN0FJGcyv0izUbeKjhnRdS/M33/gRsCf79PO4oO9xXvBKbCSbtJk50eTDy5D0NI+2K3GOv
tWIKtpoFuYfyTvTfeJ4fAL3qTWxYHmanKzrGu5422a30tJuXq/GEqINZRJXVl0kadLXchEXnbu8x
dz+6jshid9MDnizoH+x9VuFMUhkrm9a5OZ6sfCZEAbNJQB5UnwK5LowHS9tzBaAFzjGPNgLgcUk+
MPutqTTfa0FnwWTUT8v0YcmCMF5NpM9HeR5r9Fk/AAn2xn2CMWMbtVW1qYcB4HGBI0hE4VbJAKoG
A/W7FFNhITqGtXttMf98Bu6Ybsuw/xuJQJgrjq0QUmcpPsICRbbUPLgNJKleiOHurXoCvZHC2ltG
ETroraiQOHQV4qWW2R9Ky+LfYYoTpaeNxi2ZEy5x4wC76a7lPQ8fiagkfOPm3NilvZEVuwi7cdrL
chPq+rfJSIQtucMZL56S9hgJrHdRAPSowOmNU5cFMKMLaLFP6rEzGpu4ZukzOKBUnV5c7bHcMX2j
LC/JrEff129cO52n5aMVNBZXxlw9Ujzq2kTF3C6YT2bzG/KP18Xqt8wJmdqGpoh3eRPAMRzO9/eY
1LV4lQlgWlw9Bc32SBKSFvNDk8JGqliuVy3InvMkSnGIar/ZEnKFf8OZ7EjfQfOkhbhXlodGCWpy
oZyEMjQutPs9BYRPVk2tnHe8AUfEeFTgatwskZKGc8hWYzz4hH5lrpfXpqz5nRJqtHlpmtp/dClp
PN9dianTP3eV7//LQ/4A2n75t1RWpIhE7HVVCpO+6B3aYOvqr+UdWmC9YqqhkMbor4WNJxXQBU88
aMVTVXvM9JVog2MMqD+dvToQB+sLmldHEcEzFwDqeViHmVgLhD7K+46eCdbAH0L/Ruz3F6LMXkl8
La4fuue47H6aTtDs7rs1yfUrTYnjUtZTXOI+lc8MV3daJX63NrS32BL/a1xLEov2QQaaeW0yak5J
G/JTUzoTVQLqYBzBh6cGmIqjmrrdvk9fyxxBFvqPfRwcCgMz+oA/+iHbMnJMXsMmT19AkBOdwP0Q
IvPdrVNx0snz/fKSzYSkTkEoF95c/j3XI/y9QS3QG6pUE0ehqPAy5i6O2iAvJsshRqtPXxS18D81
OZOSejHj/TyqfIUNQngy392azVnu+5RZuWIgwcJ295+bxc6wPMyV9abNDQWGrCAER+UMtPXka0eS
mf5ZWohzq3N2ocll1o2BdS/k8cksVk0DKH9BkPstnpDaY8WASgMfP83N61iDH1Z4EFsUhkPcFdGu
NwkrzUuSH2b2Oo/icBtCHoIYVpeUqQBAx/dZVhv4+rS9OvNQmbXiXCZBsW+INn4l1WsdFMWuKIaU
YUv0YriF9kcAA284aa+M3MJYgdEKLX92YGiBiDUmkDEmAgsmmdZLD2Cr4FMzazQh7SdeaXDZKCFZ
S8I6hyhv872ZWtobzJ6nuLUMvBN5wQE/pFO1aCTBIDe39hwjHiHHYPvuLUIvUEMm4CR9sfed0Hqt
gq+y6fU/hDp/D/zRrxrWYXauTbXOaYR7W+7RhlejZmC4PtpmpVZLxL9zWINqa3xKM6d/cVuWCDtN
brxVNQyRDGnl4HzWpW8e2jneEJrZEyaH8Xj3kVW4LPjEyzOIe5tYoTl+TwkWU33QfNhmnXvtnNxG
BVybhAK5HoT6EU6NtkmK+Cuk0aFcB1716bm1d3HBAdbOCMnWKcmbsh/ZLaKT5U7uQenkox3JB9Ii
kLvDwF7ewCTgt+bc4MKdXoelke7y2aUlQbrIPm63i2dLI2a4W+5J4aY7xfB0Lavpu3e64aHy0mgf
hAn08ThkJNrXL0GJ32xsDNZyLXVPgHDM/ZgKctY5gwpStMZTkcXGU2KC22exE0Fr7htwsOuGq8Ux
8unHWxagaHB/dLVDPJP5/nPmWw/uVPzS6UR4jKGjYPhN+LjkmL4Tyw0ObWe9tNSin9OQ6mbl8Q/q
qV98Qhr7VViMu6HArMPEDZ8jgIJ7BvRwKlz9AEiEct8pupmp3dNGl/5e4qa9Y/3Q48Y+DBxjMQFS
J6GxL4b+n2S/kt47QKhLPoOgw3Iz1MWppHVw1di2ZPqDMNDa049ODyI8d/G4SYaBkFsVWiszAWe3
LL6jB7skj+ubgbTWW735lmpJvGmE5h4ZnmdUGFFqPYBkpx6kKxmFYwDZTMK3D05Xjy8o0LskwVVl
FgWwHzttb1EJglGHFrHFmSLetIjqwiz8BItHmZ0qr8vZngWeQ5R6oXJWzW6izJh/NDdDp+1cJGWh
7cnRvMi0SV4hc/HBnGFz96XP6cy3RRKv0hhwS4CjYpHEKeyjcl7tDb3qjhTUeu9OMm5xiI/fjsRi
iblNO2qdgBKUe0yAdevmSK/emCDWzmyiwleLF4LejpsuzeQjS6P3MouHr6mtY3jm8fRieWmz7Slv
Dvru5Pa2RY5TfNs4UxCh2/DKihleu8BoOcA6xT7XqbDHxt9dNRLnryFF0JICiM+hw/Slc7Hb6P50
5TrxXA0VUgLps6dMeriDXbffd8KOXlIY25wcHkyqu9ajTwmUzLWvxVZ/1wnGstSBc/ZYg7uMevNx
uCIoZjsc4FTndR5xgrih0GwaqvXgt+7NIQW2TkcIC1UGjjTD/f8gtNp6Suvp9/K3KP7vecWoDnhk
xARA0v+4IFc4Y52jWFUfvaEuwgl+WG1uXdPAE1fdhMCnG03FqQwTY+70KHy8OzbsOvG10k3VI+/i
VyG9J5gVRnh0P2OaHtdxBk/QckgoDHADtlZofmihwQgnqp3wAnveG8ZPG6pR3xfq0LdtvC9NE2YE
vrNrhxIUl9m1GqJ2qyzgBON8sRAZUim+bNrOItM8Dr35g6pjUp4VH0+cgfkniIGJZO6HYbcWKXo6
apTd5u/Sn8CPIF+R3MmLZwP78ipJzeHUFznOsTJvLnGQPcVBU9/GBnSc22XNRsOIu9Gq1Nsm/mCf
BAfv9RAFBOcQz/e1a7nb0m/wNzjOh1F59QWxpLkMZpnumM5Tm+j/WZIrYo6vZEMTrXj7BGeQfgE4
zD0ws5SiezHeqli844Etn/QUdJNp+r9sOk4PgcR3uOgg/8givantSl27THaJPjmIfWpUBnokgpHW
5/0jYN95jpHiVHdl+eGDcogRuoDmiDdOre4h8SxOa6OLOa7IpsMiycsY023cvxeS40A07xbToraO
YzCotVc4w66YepbROZIOk6Nbm15BaidKb1rohl9Ud1gqoRROa/6+k+Rb3Ujke6y13WMILxN6Zsfp
D9MbPY4rAwHpKR7bL9+b5S0fy6YMYu9y35Xjdp2pLG6xiipLrGvdVjuHMcZuCIv0pWGX6gt5Leca
WeLk5YW6dnO1PDRA1Rwmptsb90ghSJUTz5uRHENgYoikw7DbE5CuX5njM/zMrOKP0J5HLvbrex7n
vhZZEetcLAL90qdZtilhO7yKoHh1E0YNWEu+XS9kU5eg0tAxbmNGLV+WlwYL3BZD3pG1s3nq0eQA
5aTvTO/E2yRmqHHf8YbTotlH03Z7Fis8z4BoXhv+OltXc7wduW5IuKSDLxH9r5aP72aJTHAkCQ7J
BDg3ERHe4jjvka9y+0VrqX9u+uERtJv94gCBYv6sY5JuqB9oCS/citzCY4M6rDPPP45ZNN7Y1rub
trd9okot7Qxc7/au6zHpdyBf16obn+6jswCC7UYWFIu1KeIXrod6z97D2bHvHrdLyIJihb8fdu3U
vU23hWVlpDjn4on5Qzi3ocWSNi7mY2SFMnwQZNhU80jd7cVzrOy8iB6SYnnASKZaZ4uvF2tTtfai
iM3orPRithKriKDdORagoymzvJMjGuTAq1rST7qp+L0DkIWB6eLGSRmANdIlrGzF38ILgbeN4jcX
3QdAPxvLLcRloYoGFdjFevKuoiZzmOcjeHEjO4xQ83a0IHnPms7xrbRZHTt5zO6naonzyBOOzX9Y
nCwVxk86+RsM9nq/zTML4xPDp/f7vRj70rK8G2adrEpZYJ5Ma+c5YcN/BzEsP0dKMnyDxjVBIMT1
Yij7zGytPrayei0KfavwqlL/6EwbVrvodzn18HirXp1cmj0RPX0WjL74NAvf22Ytg91FpWYHubm/
Pp1nUa84X3mMWGIb4mpyGoxgVxtV8z5hBD0SB23YhtvmOlLUB8VmtXVsGfypK/O51N1XWY7Vq+Wn
v5Ftkh9Eon6rodolylBfmpOduLpZH/EIqJNRIzP5IYzXwCQ3MMrTp16EiNijT0inHfR9Xjj2S+fB
2ppxBkEypI89bkC4tJDc6ZYvduAY/lJzmZUf1tbBb3xaLuLsZg4TRn5O2HfVTJd5x5s9slauHvQf
ktM49sjnOxrW626l8NJV6EzpO8dpXrk8rx+7yqgPZtzSRtDVG42N90vlB/VJ0m26qmYL3/Kc7P+4
Be1/je2+61VqQeyK3yWRMxJ5lfjwTQpsdVOLL0Y310hWSYYNNILyH2Hb29jzUMjRvfFwX1toJYsf
FnaOx/l7T4r5LAtvWM0X619KfQWdZGM3TiS215xQJiDhJd6XzOxRao3EfBlc1PskpYM5aRHhI6p0
QK6QMdBncg0nG4yL82tJKc+jh1fl3JdNuNULZX73sbvqurTYcxrGaT9jcVyHpoUhEP1BLJcJ4mSi
kOJ5zAp9LYI+Ocr6BeK0eAsk1NmEGfWGCJK7r2XMqT4ak4vl8bsauds9WbVihmSVD1Oaa5ugBB2w
Mrx0PN3vBgyLt8h17RqPj1VH9W/caBR9VPm+DVMLOjOz2nnN1M2xIzZydbtSv1aM8vcK5sHl/gIq
F1O/G2O8LPAJ35NBNjXDtSOsbTnfLIwVRdODLg4+SszxPwz4iann27vPcQrHa6Yl2OZ9AD7/zJJa
Jh7UZjLJmSNPWTcAUmWTitmfwV3XPGci5uRUet0qBf10vv9kPubjYLYgLWmbJpxy4P56v/EW8TrV
6bgAFnxQYequJPnqi2Wl8pAwy7zfWw5CpF0adsRl8xR6oXE22VwS9+7AS8zJTj/HohWG4yxblqeF
NhToFLlISd9MbGS4LaoeKdeh12YKA/kB3jJbcWKyfwYY+Xyupm99qT4pniJQn0t3u8h8y7rTB2az
qQb352QTFentzn4WRZquvaTgWmeJaxTr+lp3mCAVgtCCgU2oIYXRrv2pfBaZIGlvzBD3YNQo1PbF
b4qO21Mmk3YTZ020T0XdoB8mzSWFh8o5m0rWyDSCNf+4dm2IBrO35pSPuHDWCif7M9/JAU79GZP2
zDUpX5759y9pqr5/z/LNyF+MfamtKww63uMpd24yTFE0mYpvsXE2LA+xvReFNlzItmDNQoT64i1F
7Je6okffi91HNLGSmYarfdEby2bsH1T0cs8twUfH7tYrHj2NztMYmfHRnj1ROPWbizC8/A03YAgp
sQ8fyEoF5zYvvgPOy+flJo5MGHH4gSA9Wsc+LAlvVYF1JAmDFtmyc6+xLLwlLmUrrcNar4GVe1ge
Jq7+GQxwxLa1w/YNnmj+ZcUB/izsk6OuBcd0to2Q0OxWY0wFkqWUuJQmZo+4ttQ+7SiN8GfHf5P1
72mX+c+1iupNpjfewe27j3gqh1NieDFyia4/02lFEyuiuTlsF2AlCmx64g2Z0G5UgyGy8V8g1G67
FnjSoia7Lq2UHZlx3o/UhzlYlsC/Cd7A5RrKG8N4s7cy9OjgexQ93bJ4lsW6QtzY93X5l09C7nvU
FJFtIKz3mGnnGJJhL4IabjV3Q81J9YXv6q8g5WdRqXrW6zJdh4qQBzHMdF0QH6ui7G2YH2g9Ty/f
IJUd3+/986162Q2PosmHDXGr6oMw8SaeISZ+azrbtB7SY1emNfKd2kgDHZekgKKrgAZp4BZo4A6E
/CzvWaH/3+POKrcvTWaab13yqHV+t3FFK261O8IsCKdfxaizXpSafnOTojlpdJfsYgOTTsBg+DDo
Kl3BDopYgDuoPgaydFc+pHo4zehQuS06NrnU9sUfeuVWKwAn40NUZfFHGIGJFYyCPLOt8MYWp8qX
yUdJrTPVQFQtLN8VVPnPLvDyfanoNLF8yrKN+QKy3LSBfC1555xl0v/9VCnaZ+iIwTn1J06ZoSWf
SGIkl+X7E5fxwD0b1oa8HWnK7V7Anq7x1QAVM+k0zRN1dRy7x6jT99fMYyrJvifZWPNzbAi/VZ0C
/a8HqrmI9jIfR7ZLEH0YceI7VFWt1r1D6ojOkP6laPDwmHbDR2Wod4v1Y7lp525QT5AYjLNk3OXd
j/vEUYU9leVl6/2ms8VCSf5Txfi8eKnUa4UHd6V0MzpoA/4Sf77RlABtaUvkGJJTSc6WoRyNxygT
7tFEk4T7iJdDdb37nUzApigReK/NYUDQ7Y1tRhr7pFcBoZuomz1ybuzi+3OcMwxdVKNW+evlIdE9
uFrZaFI44te7Ik6n85AiCuI+LhhiOM2XVnYTf4Z4wx74qfBidfPjnCl3hBJDWQvQZFai2swJZQIl
WraXjWWG2ziEgWe1pros98LlocOlweyzJ9Rz+9kADmbJdN/6z02lCw4x3PSinM5OdfIY9qwrUXC2
EXOvOYnpp4S8674OpcL6VRhfY38zJ8f7ju2JyYvz1FL98eAy3SdAQ/Bnpeok3C1PamEd7kcNU29S
VgCfMZ1XdTytdD/Nd6ZIBzAfTXHKrJFIcupz2rceorI3Nvj3mepYYq7gmJNiFA9/hM3KxAT2lWie
eyjAe6+j0kmAEHbWtO2J8lcWS2abZc5zATd5F9aVODVBMD44Zk1aMBbTOz08P0xL0/40Fn8jF+HX
buJfJiroWOREi0ncf/gFwAmV+Y9D58wlsfMwW/qwPwb32BLXXRlzwfgAhvBYziiEuLWZtjJJGeuS
0zJj/qsG/g+NNwqupksjuVBxcxpd6uiQisa107fpKWpcfWbtbBOEihdhNflelr6z5rT204gS8ggd
AlubjeI0lVZzuytDpems+mkCFUHnBPE3OFbt/BDiqb9x00LsWwmI2jT76ky6mVevxQNPhFQ/UOWn
75rCgD8eoVUHjpXfKC2MaIiA5WYlff0jyu2jrcj7dUyw9gU1wPtRyeGIN8u56WMTrXvDqX5TIWzX
Oc4yP/UvtKTQADZExZHsnrfX89E+G+3zHJD/UY96sJnwDJwHHTPVaE7HBnzNWU8Yz4HPirqSsIU7
tC+mlI8iF8MXV6mx9vA1z4dmjIX1iSwhWXpP+o+VMPnF53uta/3K+n2eTs5lDgK+m0V4DrvQo5PX
tN+QqGRBYokkWY0mF5jrVMEuzbs+30nDiR4SwxyPJlyOFXHYcW90fbFaRtH4o8RFYaRZmfMfGRLk
Tg2yeByA8EXh80J8Z07G7jvoN5odVYQOevm63OgYZkleviwPXJJwZHgMayerebqY0bTkFr2xk4k5
rqwl0Iz0zUgBF+n2X9O2Jue1jkP1qo7Fl1NH4qMujeKgMdfmSsxDgQi/TmxfP8dVcDGn0sVZi3WW
ayMtGtVRaiOyjPVzuSjTlKlfKn3MV6M2dneDYdfPkULiyitnzsQuUdhxrIJzzhKg+15+ogDxPal8
63Hop+rQuy1QcukG62V6ryWufXZjHCnLS2Y6SXS2mnDjW8PzYlskpV5d6vFxweWT3xEPxVCdl0cc
jKgyXMj4932tK2oLohj1AiNYZQJ9SbFbgutOjykXztlXppnfy1QynL2jqUb4gn5DgpKlsPZd3qHG
zlfllFihk2YvNR0/zaRDyKOwdBdk/rUbLf8y9nF8GD2vOeaGVm0qs2dUjYpUVaX86B2oUZFFoRcY
N++ZcvrtkniKhNx1fVs+NGl006bBPcSaDoo5aNqNtVDmQ8PhIuAUf90fwniZB+4qoKfLv1KJhr21
E9gyw87e37c0hdG/LEI3jWLeOvab/i50T5PDLzJFqOyoOkqAHWcStKf+96kkJ8O5mF8SmRB2cH6J
cXhdNPpz0G/nux767yWYb5ise3uRNu+9HzC5cGOSw74l6SOCV94YinNnnjy2ZsNZI63lGZmNPJaY
tA10hnXqgTcb5mNGlkI+LeCToiahaXuUkz5ST14dxlbr9o1b0BmZ5LeotfJV6Y7WgeDQm+PNg2mt
DV8Dmn5jAyNyTRgtjxjPjl1aWivRQpTAHTBPqLsp2EAyKmumXlnjfdzNYGMUptuwGpyVVJLCd2zx
RourkOQWBiJjKoztvVlbWQ/zEUAr9PJX5GnP0mmDH0bwzkHmAVtP/Ns22x/kg+O31I3knsFStLlf
0vyJut2+YZvVcFD9xYfqFpLSfOffPbWTKtZ95dZv6ajgNOi188ciMemSp5uYb25yroVkuNqxPi83
vXL/vgc27gWJcdoXnBPsB4/a1otf2AjnfuRvCaeQAClV/97xBjksx107KS36KihC5GX5i8yBcbOK
Lib75bnn0REfsSnti2WCHLAmk/qTSQVPSzV1DGchd9mC3l8WXA7I+TPafrnB6BPsCQuqVTYEfz+3
fGF0U0KzGDPWXai+WXnwr7tVfk7yQV6Xw27h4mA1bEK2dJsvs6PBTOynKCVwPCNpqlS9N6Fh4aP2
kRV9R5yXe3pnv45wWOptWIAaSApa3snVGh9mGv5pKVv7w+l1TaJkk9vTQHqRaFJs42jEua+oPpyj
zkFkJ+vl/xQd5WpNCgaI/33b9YxP8jxy8RbQ73mXdroxpLUqzb6LORXLWYB4Td6Y5yobYFuEGaCR
KTuTL4IlvdxlJWPypZ9ofhQPPawYtJjmstjDKi8fORdZwxbAJZVxbuJQNhaOc7ukS7irGbYDRxmL
9iQVPi43jRmeG7L8ZwaMQED3bZvviAGhD3ZC4y+Vgugm8jhm7k7pen91w6490diKrl7113F+Kpz7
fiWr5qadBBzlGpCIVl+qqB8vzXzTd+l8Y9MpAZptO9hjzdWOAUNu2T8sQytWhc7VVkY0nemhZGLS
TFx0ND5USeYUH5GO4Zdj3c3MrP7MCI5Z7yzoREkXrPUab1aCnPECM2cVzasIgTB5wSbxQ4b4cZZH
/zyvGQPUPcNdYdEhDVd683FrFFROlomH35ehg4Zu/muIhxuEc/dXz50w5hkS5TaXsoxOsFtrZtmz
5sqnxRhUU8YDeZWdDN6E7MXI60+9foqQjX8NgErWHir5Vc8noDZ82kVvFeYKi1+5HXyJDWf+q7Xx
6K9immhBuGT2I32sDE3nkaiJS3Ld9AUNTAs2N6ZWB9gPRZiwi3PFibICjxu6YsSxYXwUeIRWpVMS
8iX/RSNvRVWqgb1Adhw4nAk1pmJed1Y+x0DfyDdDJooHQ3nNc2ww2OT9f0S2natZDcb/s62t8Fnr
gqjEZdax4EF80a652z8wRgjeB86+MK+DAct+tFs84t5YP8sUkWUxGDoqP+YULJf+8NnYTrAx7OK3
9LTqlCyhiypB0htz4FUesGHf0LIHR9MuJQOKl8oNf1SG4d0fGTqGDI9oOiIZX0zCaHjA2vW+PFpu
eixy9gSEdHnkZgbVmvlcqBTB1UrT4akcqr8MpOs4pkoHGeRjEW11ip/nIqKHUMMQVrHj/2Y/vC7n
IvVMU9zEcYgdQTNWVYAXfQ2WH8hkjm5pJQGDX6rkLYjvp8i1u50J7cyc9uzKUt7XtnWu3C8lCMNs
4rlhurWVgy4589di5g8sWEz2shxHl24/TZOnHy3L/yBamhKPoy+brad6aL3sE9+6dyJ/le0E89bV
MPRy78zlADQq1LepHepb1+v/DW24oNb/nXTp+v7sWnJ9iLn6f+L6So1WW1Fi10xyRLxytoz1wV6w
V7l2gqRHR0dgybHDjOFFzeSYEMsqewdQjqu8aftD49tfhK3EkbI+Bv1+g6eRYfdu2ZkMWfZfSh8M
4/+1Jix8VMN1dVRpB+rivzP96lZQ8NfAfC1613rzTbChFjGgp+WeKSn3wSx6bataR1xUOsXy0XTW
krK5Ni4n3jpmH9iUorlW880osOwOrWuunxlMMVk0ZPaM4eUADfDKX4N6HY/G03H2DFR6ynHXLE9S
T+nrYynJjdpGVYJ1hfU7v9lDluMg4bmpNXoUF8/bWCNHsShsx7Vqk1d+hPpyX4rDudqmDLfVoII/
rVMR+ySqMzfzenKYnglInzQrbHkP13LDrCQ/lbMyISPAU6aoqS/J4HPPj5bne1fE+9StiUqnBH0Y
a3qnJbXv9uog9IrG3Ki36cYpIubndb1WbOq2XVmF+2FuKSttq2IzVKQbxl/FGiSofwvMMt7cUbGR
fBbMasiqckq26Inb+FmqLs3gPA6S9iCqRSgnnEXGlIH7ys/iG/U29kuDQrdpB+CTy2fRvC6AqEQz
bIxx8NsWTxCfyeSqTh5aNqXmMxzUdujEdhAZrnebkNOpejeCxTnofTxP7JDA3Dz9RLCe2+liiomy
mcAWSUbLNppeQjfVsx4V4XMaj/+tJu4/SaYOHG9mZobOZ5XUn/8fjEsCuTn4t4FpQNo9aj1YJEma
fDVMnKRd87005HCqQXwdksSB8yrtm1n27PIdh8EfEN43l4jBGDfe0TEpCF5SqnptOkwYT5gIdv/D
3fktx40kV/9VOnRlX3QP/gPt2JkIkaIoiqJGEqlZ795MgCSmG2KzQaIbpEiHI/wavvaVL3znN5g3
8ZP4lwVAg0JT5KgL3invF475giK3Gp2oyso8efKkSurmi9nFB/lpEUKevVle/eX+unwZSOP/xcUY
6J6i0J4fXUjMRivb43LECJxyjLqOge/oowGDIrAXBVGc9KQznXhx9zMnh8bB4opWMJ8KKbqms51w
fcnXurk85XTSoac6F8fVcu/27rLuXC3unURmvsxnu6U3p98/ZDhn3XPu3N7MX91SYGIWMpUpFCcY
i+aQjcXV/tJNYlSfxnD1Pr0MpTf88vrz/DhcgSNRfCn3BdMNK7SgX8wXTF4vGedZa5XcB+Htq4AY
7udPoKyVS1pTulfOCeWOVzc00nDCGMkZXN8iUnITHkbx7NXd/HZ9oC4o2jlpsAjc9SulCuV+quYv
fUXyvuIUeff31dFl5VEJFlnDMKioDV0VK0CTIs3nzhIKHn92TZPX22gdn5KX52/zKCrfgtecr1fV
j3fF5e2HC7LfPUa1hK9pdLj/cV1xt9NJmIzvj1HruaAxmp6nArMBFUAbu0fREhJGfhxWN4AWc3/9
Csz+JK7y6x/nNCvCX4jgyAZT+kxBFPwdP0drCh1i+Broab3MaUf/5ysIp5+KMkkXLq1ssxX0kemL
z27xc3ZTjMmbyuVfk7vrjz8HH32hHjATYcet5nxlARRyNEIPnCvpTCE2rBuqL6vrDwT1e7eJdMTf
wb56Qs076at5y5aLGL/IbJCYbef2BNzhYiVVETPH73a6OKnC4i/XNOscrD6jteozC3Y3ufFzLDh7
OWVm4S/Lz59fO7SvH06v3QIlZMjs1XK9+rG4mS1f38w+Jy/j1cXqJLycHaG6c3Dvuld/LkqgK5yN
+368orizIIBk4iZDY27iOI0+XyKX9clZ7rtBPn9XUi9+MaeoSpZYwMoor0kJvXX+Ci2iy1eUZg/p
0bg7VLtofHXLJACaHF/TYbt7celentD0QGFyyZjwpArpc2cwROm5vyyumfCmGvfu4ege3EP1eXG7
dsc/BZ8/HzGMGNd5TwPYFSHJh9sSZnuycO/TS6diz91efCzD3Nm5h1HHHJrqrkT54ho+MuoAB24I
LsF02Z/fE2b+/L4qSUYd131brnIY6rDIP0JUynem5WcaLqX+yn9Wr5kUxX/cIgKQvLk5WZCwvfv8
zrn/OTwsk4BxuPMrxMTkx08/B3dPTLPaUAjnhTPJAsk1RO0if0MGf1rezkDWnYvdT+NyfXTt5Ss0
C5xPexef18H7qlqdryMqqEq/ZkpfPgJZ4wM/uGer3kP5o2/x1nlRUI04mPk8IST5v17eLy72FRH7
frxM4S3E7xD6vtilpWq5r1zkd2ef/2mWFe9qX7j64U/8fFZc3ZXQida9H384KS75vz/J/+bL3+j/
ix+O8rOyWBW/rB/9q/2seJteZqv+H2kr8+nN071I16n2wx7dS+u790h/3H3IVtVi/fhv6+/B15SF
3hVQhE+KjSV+1x+pb/vVhUaZeq6Tu6vs+2dnBedPng9BjeWz5lcH598/82T+wXcbK6lv89gKi5Qv
XZ2ztD8JUZ1Gm8n3Q89HY5wFF8Vy1vw6CCdTKEXTKImR9uaTOmb82rffeJwHLPT43zz26LVd5Mu7
Mh3J6MuH0YRT5Dhx7DnTIPYi/ct7wQRCNIraKFKhOOdEuFXLTDA1NYE3nfiM0oihPARhFAbopHde
f5RMEpdhLbGbeJHLf4llLLOAQ4hptAmCCQlcHNPdH0O5ZOQ237FjgnGYTJANix2fLRJwVMQX22UD
Nq+hDcYeXxIoLyB4iFGngkKhGcELJyCS3DRTj7kKwAn27YOYnWu0D9x4AgMuoY82cSKyYzntnX0w
nYijCAmyAnxBGIpivl3bYGp6ElxvQjbjstFjP3EZN9E7CZE7iaiwRzGlJx8dX7/+QIuuBOMbARPE
LiICgCdhwlFPuPU6m4C8dUKIHUYBJ0GOAcfErk3gygVudg68Cdm5E0dTl5kjIUdBM8HYlVuRFEPG
zbauwjIbOMa+AHdIrTn0ksRJwqkvwU9nG4xjb8KVGUGh9JmSwXAC65xB7E2ZHWRqh3HC5ZgwMjRw
PObFcuJ1p+hyMUwDGUojACiwh3V2CIydYjjx6RlzANF9P8YOeoTkJpMoYiC8TOQEZ7EuSDbdAb4/
4XvD6cMXOsQGMtCpcxKiaOJ4oU/53FHnwD4DGMcFvGD2NQkQeVDCPBz9UvSn8uuAKYO+z73BNCHb
bgSyOsMbwccbJlMHN5gwNC5mgKO2B/xwEhAOEDlOma/thhamSTIN3OhS5BiQCrL9+1cBX54ZrcQJ
EQkiIJxMuLLsNpxGEsgZff2AyA9BPnJEZh43fq7jBTx3Qposw8SJHCnNRNYdAleOrZEJxuQH4Pk+
3tCNHHIB2VMdG7ARMA/pQZj4JAqJ3JR2bQSvyVxrmO4LfvUtYBFpIK4Q2NubBrIPeo4gmYTEAA44
SuyBR9sXDYBlGG8DABP2OdPR2OYBe0G/EINogpypBIfMU20iR8u2QVCfzu23gXgDN/KIjqdTN8Ih
6EFh5E84IwGuMokizwU2se0k8PCG28BzcAbU/dnkjFB1erDZ2HUmpA84QmaWEToRNdpmAi82zRNx
hyAEccDoVWBjqGG6OxQLCJZEyOy6nu9YFxnLaGGjG4GQwCEHlm3ghNRhgn6S6AOacRsy7MYDPLPw
HASmxyCecMCTIIijJGReI75A2wSJQ1zgNdg6caF1e0BVSo02Af6e4gAGoPmLgaL98BCwhPSZ3j9+
7fmxhcdAhs0aWSB0JlHA7iYgQmRcgFNtDwTkx2DrpAYcBDFS7XcsAg0RnzU0wdj1J6SAAIIBp8D3
oVJoNvBiYBS+PRvEgYxGqmTddSCwhtE24CAkDniQI7lwVCdCnfA4mTD+FwAhAkNC5QiY2TYTuLJx
jUxQH3YfR8eNL/mS7g3RuJswcngqqQPVBeucoW8cF04Cck2AR1jhEvP4emhMbYHrgmJiiBdwIXja
lyUaO0NwAqIBKupEBu2d3zkFgT/hbCRhIu4gAjWzzhlylxmegjEZEAc9jKiaOqTBhMGaMyQzmHgU
l2InJEL0otA6GwB1GtoAxIz2Ly4CSLZgJuo9d7ZB7E6AS4ASInwE94Z9hTQvMHWGY59S2pQiWsjX
o57oJfqdSP84RkA2E2QxdLypjcip6TYAGw4BQxC/By9xiQ70DMEjT5bKyjT6jXzBBWRTaGQKl4Tw
i8AMfS4GxI42DgK0A0eGzMPcrbME+66EBsvcHi3xxR0GIVIgMAvk3tM3gdyKmIYhgMTJCi6xLTDi
4Q3dIVV1QchJDqIQ8gBAunYjjIGPqbhPiQ0jgY9tJFp5ptcihUIwUTaBQzrkS5lEt0EcT4TCC6UA
AoYgh7XzscgZGGOnIdAosTGF6SCaenIlaCYQ7gVeku4ADgs8HDkodrlD6agxyhA87rwQev8UUIxj
pVp0OnEBqTQlRFe6I3xYKCqAtssCnmuaJxIZAZCHIMdEwDSD9DbB2MUZJDBPcBjUE4V4ad0uCE19
geTKXImEBnSOEWoJf6+zDfAPE/IHOGaRxMnTqL6FLXIF5t4wnrikiSCjeASuhUB3BeME4gmMQ1A1
yCch7rA2uUUmAMsydAaBMwEG8UKAQUiFbAK+Y3cXgBpRtiSPhHoDGcs+xKS5orYPjcZUikDQ5bZz
uPlDoiDNBJCTyQ44IyQSEjzalyqC6RnuAneSBELAngr7mtPQy5Zp5yMwCAMwA5/YQOHLdl0JuGhD
E0gVgQqCFAocGLj4RW0XjKWyzn3gwLgEOZEg0rYrAYKcoQ3GHuRbEAHOOdWEELxcj5GFfYCBuDHD
WIEm1kHIxiaYwrOXKgKXArhA7OgGGCcBVwYhE/GxpZzLxDQ8HBP/TYkMkOBR/Ov66u/eCRIceY78
O4pq+MXa+9h0LQpj2ihGHnv+hCoKVDsH8EjacnobgYYMSk0CI3MgBDyz7ihQDTM0QiB3Pz5Puo9w
jP3OJJduBJfKKzm1oEoWmiA0PQuutJz49GNQOIRlrTxs5yTILqHIwD4hgAJZgIVi26XguqYRIv4A
TwhyJtBRRFIIqUS7GgU8orZKngTHj/0iFRe7ogP4P4ZHga9I3ZRdDkKMXyA91kwg/QgBlwX0dB+y
DXrw1gEnxvRLyss03zFJAQIqEMmGCcIpERK4SYBAMoi6hduAYpfhNuC8T2Hb8d3Qu+H/E0JR1x9Q
XJ4w/ooCI2x18Yj2BYkS0RhdjQSBBAecc0JgwgDl9rs2iEDQ4F7CxAZCJYawj4BpTDOQbQDRyAng
W8tZ7zWkTOHl4QgT6i0klnW7gl0OkejWcBcIy1ZcIdHRgycB1hWCF7Aw2AacCBuZyMZdOcFUKqjS
p9YQKvRLwXcJEYmRQVGnUo63j3QEP9hwG0A4R30KkS9YyBAu2A6aQ5RrkdoiVUdCJ2g3sXWhAdeV
oQnYBXCNEu5Dbn4FoWkmAGynzDAFOGKbTOtr0zJnYF5mByMDGvLhWYKXbpJuqLByW1BZo+BAPgU/
R9ncqozRdBuMp4RH5Eh4Q5qzPZDzHpocSwgJIZ9eRnrZQNHsCxGNY0SoRSRJ0peu2pb79UXp7ab6
SGkBWj6drXWCatM2cIwTBYc+NHAzdHGAyzfYFkLKR8GB2qN0qrkQ1207CTSRGjpEQgMK6JILQcmF
XtYrMmMAAmQcAS4hSaBc1CfPol0g7aVGIfLYmySIeaAwR4EVvLSvaCKwAWg6rCtouKSNTYu0RSYw
xc8oKwGQ4uq58KRnU8+TAJYADoVsQnzYFJ3suhObXvrtq0oBrg4OSUwHPyoFQrXVogJxlODoxIRs
EO4K+/ACNFYMT4Hw0Qn9KK3SfiGUGg56J1Gklx0KZkx9XQEqFnamSAnIzA+4EUoekA/5+g+iyBFk
5JBs2aWmplJlCwMj0+uAS5/mHMBToiPUKhSRoLMNxgkYqy9FFTrYpPRoX/c+lCnTjYCsTwwXF1wM
GqoK//SzENPgHwOlwEyytJpgfBhIhz3KisBnXIsi1KB7RJ+jQlcvtHwq8YDt9sFGzcY0uBPIFJHs
ITai96Jp0++cBIoNtKxC0ZSiEzIO9pXVmvR9ewtAJJCyGieBVj28ArbQzwFSHoSEIGvkkhDTmqq+
RYFRU/bf3gRQMEWyiXEYMG03+5bHMQkEfZykiYprYiGCHJnmSGMYiFQKiJDByyHeqwpy5yDgKRBm
ltIqNZdIVA+V+7VoF1APNLwRBBKBbcW9F4MPwTPUvWEihQaJC+pKio2MmwG2geDkPu5gKk0qMK/1
uiKcoxC1Rzwh0oh29ugY6z7iDyEXBCBHMNJFrkE3AdmTxNC/aXxZh5h4IuBvGCSj+sjLR/11Shc/
B0K7EoAWAY8psIOiU4AGXLLOGZjr31I1pFpGe77sdoJgfReEIIdEBZIhwFa1sWEvNs4ViX3g26Nx
Rg8GUmdTHTCglQ0CClkSPUpWZgiNEOf2YcGYTJALEa41HepKxqy3B9C3YoOAqiF0IP2KdVpm0Z1o
6ge4EYVWSA0FKEB9Rd0PIPsZKra+9C7bCB4bqzvRp4ZyfgJcIi06oKQ9CioGEqET4kYf8FQoFra5
Qoq9hrcBuBkW+KJzBzqk7QI4Z9wEdPV+EYO0zQQNPXx7T8CVj4unBRr52xg2rvT+dYLjMVABETGY
seLj29jDb9yqBxZAIMBEAWQ9wUf7El/SmoIIMiGjTztnLf1kF3zsmx4DqolAQWCmkLFRfgc203cB
UQDechpKy4Iqu1uXIjX9QtufA5ccEWIpFCKa0EBNevVUCmmU2CgkQkGCfkHJ1TZPYMw2oyUVsXeQ
Mu47NC9lXNaGKyBWUlLoNjZlGFcSpVrKCFt5wxDuIV+6elg45sYkZAYzI3CQdoXG5BZFRcZyh8x/
oP+KAhH9GKppVwcK5DqAYEVDJ5I3YOiQDm07B02Zf3tPAMmIrwh/RlKETXkr5E5AB5yQeqrkkRY2
LUvzgFGOTExAZEiliFoyHj/o9eVMuS8JitD8bMRMrPOFLRvYYBPQeUOvBS05obRl07yt+UIISEr1
FY5VLfJgoQlq8GZ7EyBqQw+GqHvVw0L6bDsfnTfFraGwzj6BdGabK2ATG54E2MW/NV/1aAXETIjc
IHwGaghX38JmVbI2w+9PSw7MGbo6aDtB9bOfIlI/IYlGA5kuDTtvAwBdQxPgCLgIuPGpGkMphEyk
eYJxCKZKhyISd6g3NFqAdqUH5qcgEPo17JGGfq6HRZRXPGj3GIe/kfyp3nQWRUUQXww3wRgGDVCZ
tKXj8VUjgrYLUPaaMFCM5IkKE66w0dWzyQbGmCFz0QiKKB55kEyatuwOUgD5JEDwijSZ/jQhIVl3
HTQ84O1vRJHvoj2POho1ZbCxno4HKtm4CFiIhI71UVC7zqJN0Myw2t4CjH6Q+hHeHkqtBAY6TkBD
N2cDITw71R7NmefkBvShfEX4dozGHXelKrPbOBeFq9rQDUozFiNv2N3SagJq3oOMhY+NaAGKTiJ5
lFBEsu0EUPg0tIEI30bQpvia9Ww8ue86fpChCR5Aigj+NBwz6+5DY9icdnRpMIJNqsbC0W+lmYAJ
SYyIxzkwKaBWy7duGxjfBVJKpzFRqDNkygwU1cEyOMewjogUaNlTQ9OsQ0yJZ01PgsIJ6LTqVor1
kyDuEmFUamx2QiVgvYZG4EWTIXnUTuhGUq2H+lFIwI0BzGSEILQbC+V8GsrX9jEB2rZoNtGIQxkd
OmHfGXBnSJGR9kxCJ0oM9g3KoQhsuAnGFAqpoaLalYCIKq1vfRcg6sRt2Q7ZtI5TopBuI8iQ5lMw
YcrIonhJHiAUjY4rkBqaCBySP7FNRBTethvBWAM6ROCY9osEKiWltJpRrFlAKCdUlqgxMXXYRqVH
4/tARcfIFFCXh3G7wbkeR5JBwrAMlDSslV3axj2JRIcQbgUpASkgSOwr+VBJ5SogQ4R5ZKd8CbC3
oTukoC7CbuTJkAaiGgroHgU/lqY88qRG8dO62AhSmKEJyIQRvGUnkCrh7fotaTFYAYbh+7faZrb5
QxBNQxPAqwYlElo5xTTp1dcjZCkvKAVAKqq1Eeq2F4vgEgY6GNoAQED4RbBGCH6Qeuxdi+jFg5Tg
DhtWtoWzEYz1f32K6rgCoEEox8Iv0vFzqSIJzRbR+C+tSnbB56bdWIyOc7kL6Mirw98eXsBYNSmz
iqYD0TPkdNs8gXHzgYyRBC34TeG534aDDjisIqaL04ijhIxsMwHVL0NHAHBKiRRGKTlQOzO3cyWO
pyLuQkWd+XJ06dOTZV2AjA8ztEE8ASuhPgTBTune9lrySKGZn8dGgW9oI88Q3o+hAUTrEhAAsqEI
viL9S4Cgp0kUVBWqpISurEsT4YubWwBWERVjaJT8n5qTqFkghmIlrWjcE6pP3T6hS+NjAHIIUkKT
kZoKwXhlvSlxjJ4XYgZtMdm+jrzmlWwPGI3BhwHDwAQi1XvR13SjhkhHHnugbc2tE1OLAkN6RgwP
QgC7niyRYhEVCfpQeqyCSAotQj7iTlQsuzols8kEIstpBBnhDNnmUMsppACNESfrmBFZIiEzv5Xg
SV0J6gMtsoHxnBzpTOUdQxvhXoB1K5B8JyoQLfiYrkzqjfUf2GaAdlLF9r4ghGCFrJ903jJKsVYm
6VgAXJW3P6V8gFwBeZJ9dFOe2fAciJgZ0YB8T8IfKa9qmwDCrUyLokMZcoWN+kVNi+T2e4BDIPpc
wKNEyJtT5kmQAlFoYGqW4KY2hsbG2o6QyGiw4R4ALFMTZXuOAPYRX5+aKjGjlcExkjOGx4DubCik
cgyIEPkPSk3aOZARi3x3OnAYJwUn2UbyvWlUQGjIjBWYNeTB9F8oKYKuN3RkiCKldaZF2ZohmCbK
nHaCIegzbTeWniEJBYtJogCr0G45LPYR7WDHGZ4EGRZKq1koVDqlZ6YnCFiIBiRhXlB4bqYO24WY
UQ03NQE5EBkAPdi/NVl0DgJDdGjNlhuTJmWUK7g31AfaFBua+kN8AcKN6FTI4FwZL41NuyaIpOQK
uE7LVtOTZZsJiOsMtwHFNHjl4GGQK2pO4YYNgFAIDOt2LdWhYNdRELTbKEvCBDHSlhTLmB9IhCgl
gu42YGqYYOrSph2ghKrYF5aZwNACiDsibQ7vkMkPbHh6zjQL4C0JHWVQAnoFQrGxrozUTKjYPkBm
KhpIAX5AsgQVHmoWADDCU5Aokkwr4kF9AVnkDI0PgYKOQUqI/CQFEgXT7iHAF0pMQIUBd2DlbBhw
HNNjIKRKoKJYsUdEzFazAY2b6HyJzhWVRmGfWLcJmPFqagI6lCNaj7+QiPSKMpLX3IbcOhRRRAfY
PugUnqChCWhIo4pIfgDlFABVebvOSRAF0ECalHxKVg3zwq7bgAYhQxPQhS18is7YE+0goIYsxGtk
vqSeSldS0xdukTuEE2xoA3ptOOXghSEtuPRqS2NHZxug5wCoTuuqNPSTVEM/VR9okQ1CU2cgU3OF
gc5eoDsPbKg3FoWOLdAk0DQwI5G9sxA6bDT5tw8MUHeEbEoVjbiQ89DXsRLWJeJWnABKKVJ5tW4X
MAnY8CTIcBx5/9SNY/TsenJuomVGmih9/LTv1e7SLn+IKKWhBVB1hlkC1/DhvrwxmwR8VUB0KGeQ
U6VnyzIbiP4aj7T9QSBAppyMTI00nYiEJ/dsxx9KRZHQiJ2AbgF/1+itW+QO28aA7U0gfUkQrOjJ
g4UuIGKfayayfnAYULYREr6FNuDCMtwGBMEiao0vIBKWaWB6nkCqSIBICsWtIYPo7fOHZLiGJpAp
mmicOnzPL8OTOyeBYhM1BgBWvGU9Xtk6Z2CcLkM/hlRBXIQ7QAKChEh3BqTTFFuZM9rYqL6CLHIG
0ktm5A4DiiUeeRKQkYoK+nXlCVARzSoo/HAvSmXVtk0gvCgjCyhGIS2IXPqUSkgEegEyxFzCQtG6
QvyRumpz7izaBDyaoQ1ARRh5Ip0GTRcmWUfXFUA5nMq0XfR92s41u+KCxJR6y5VIBiQBAeN0uRt7
TZqiD4++DYgBkbOPQ7SvjGB6DsbMw5DKcgwmIu8aiFTbBFBzKS5IiyLAEQG0fR3b9NsbngPoZoIL
4+agXKoRmZoJaNxig0hvVqwaNO2DjaiAmJoAAFXuRBmaSKmeyEAzASkCjUpcGE6j3mAfeGh8EOjI
kaqyNGs7VFT6A0HII+nVjggKaVAUGZsaorHoQmic0/YZgojd0pAOeQJpQ1Fw0TeBHBMqitARkYIN
ORFqz1lkgCZMMTAAzg4nSOCHv2NknEjUdC5ExodCMJGsgWQSZ9GMpLLJArHpjQjfDpjIoZqIOIMv
uIhmAqjJVNnoZCcsAjVr+4JtMoHxdCRYlSiYoGYWiqgv4Z9eWBflBkkaiBqZmEZV1Tpf2OJ42x8E
ygQyO5XviMNr5sF1DoIMQSA7gGTD1Bwrh8gat2Iw+IdqmSgS4BFlCIK+CSBY6Rwc6zIkIF/DmICW
JHrOSBDJgqRdt2eCsaRQdCSRIlBzVsGRbReCZ6xdIbLOODl2AIMABEAFfukchDEplIxVlxxRZslZ
OC2umcxg4AuonYu2OR37D0lXEDSEbACmJjqIeITqwrArS2ROh+FJoBmDqIA0+IuEibYLIKETLaH3
xOtXqm/23QjGlSScAYRLmpWJkOHYIvWpmSCUcdPkR0ikNwNGbfMFTYVz+3NAZV1EPimjUUl8gGMi
qscSNBEY1xSTGqn9XaHR7/ijVVv+2J3ni/O95Tpf59nqfZWVdx+yVbVYP/kHX19glMlydwfn3z+T
+scz7S9P7q6yeu36r+TnH86KarmWT57lxfJP8vidX0qdpvOj9rerjT9uvrv6Ws1ndf9pr/tNtQdr
f9P+46s8K9PybH6nfnHXfKm36WX2/bPnyzW/Wudn6bPOl0W8uv1RPvn7Z9qjdnewZvQf1HeYZYX2
r51X0T7Rt/++83DUY/8eX8RilpW59hYInX7bLQ+9g/rMPv56Z8VCW5S0xXTRnWK9uk2X2rJSETJe
N1vmy3YZOXMiE2q8aFVWy/O8XUiWFZ9vuuzuPD1vV5E1JdkxXfNDdlWdLvKzUfHLaD3PRrvFcla0
y6oP4b42/RC16OgfXnzY/cd2MbX0AJttF49SFoX2CkVI2/yRL4uyWLULyeMKCcZ4WRYo08Xo+S8l
7m85as3frqw+h7vK+HPSq2z0U1aeZ+1aamXyJtOVX3zKT4tqrW1uCWtN192b3V2t22XkYaVf03jR
6ypdF7i4xWi/ypeZ5j5EtcH4A8p8XerLSiXfeNn1PC+udM8cD3AQTzjh++nlqb6yVG5Mn3g/PdUP
oUx0N1503vP4Umk0XnRjI7hC9zVddvfX/15no/P/+bd/P7gp8lI7d9S0zD/gMFveafsX0qT5qm/y
034IoAiPpuZ4k62K9Vy7SQDsB3nenhWk3GL6tEfpeTpLV2dp2a4lHohKbPvj1yLSp6Oho/SuWK/1
7SBNEeaPvEhv83Yd9bgyXm6AZXuLDnCOj7hKz870zSBYtvnDVvjfdKm7M3eI6+iouBc/eV3pb07m
OJo+9ducqLtdRr24IVy7WrVnCOl2N33a+t4c7+SrVVq1y6mnng6w3T4Q059rXk0NDTZ96GMilHkT
ZHWfGWmz9sftT/Rxtsxm6aJdSGxB42f7o8G6pMxlOnqTFUtt08F4GWDx4jJd6NsDlHSAdavzVAu+
Vb3D9P2dFHoS4klbgOmix7/+RzE6KS5//c8Rm270rvz1v5Zn+ZVua+mMN/2gk2qZr3q2Flqb8brp
8r7v7GjDN1/442zjFIqYounz7lTlRb5MRy/Tleb7kdQ1XxwoKe/FsYz5MF93D5hhnS+1S5AJcuYL
/3Uj7qYffIBl88vT9PRW38WikW369moferxxvqWqbbr2Tl6OTghfNCcaSrH48ZUfwiL/NgAgDe4M
YtCwRPH0D2CxQKRLvsUGtKrjsMVZlv6/wGoVUNG+F7nrBArtvabmK3cKO4/jgw/BvwrrNlu373Mf
SJC+7Un3qrLQ7weZLriR33/bom+LUmITYKseAC5jbA3XbuKezbV9RE03Tte3PTfGSHsWprtXpgvR
qyL6yFQcH709V38who/QeWKO4nddUOMBuv+0h1G/1II0d9H+pv3Hx47ITrbI73WXPoBH3y1W63T0
obftBrk0F6PjdHGTnhdaYiP01ccd+tP58z4IXkbsqiUJIutouvCrYnkuW7pdSeU0T9egnn7itxi4
TGeV9sSMWWs/aPsM4R1w2KW+rIy2ftwSD+3Ov82dSfH577J8+csMXDLnLGmJzwCx3PP7rDxN80/6
wgMEy8/LS+pc2s4ZANbZSZezRXqerebtHlS58ACGOLpLl5c6GCfEv8c3+tMnc2de9V/aAG51h2Jf
puULov5j+qwUtk6Lc/2dDZGUHZf56E26vNA2w2ZIV/3GKPidYR31db08O0SWh5OejQ7lP8fPP7RG
rT31AG/uYHkO1tILalCuaT9oe0/NyvqrU0MqTPfE6/RKdw1q+ofpqod35ezuvu/OlACI6dJ1rHtY
9EpkdHeYm7iOdR9Ye4CNcZjepxfzTZMMcK7fpHpVmSkL5rY4Ss/SYuOICCXe9A0eCR+gBxxCwBxg
4XRxnt9kevglkuXGT0yseNc/00MUk99mVzrqS9u2+eO+I1Y8yxajg9UCEE43h3S+m5rjXXqxEaqg
uDLAwlDf8qsrwA7toUkJzdc+zpez9Aq30S6lAgvh+5qa42Se5mLodiW18BCxxUn6Kd+0NH3N7Sdt
f5mcpDllknadOsYawBOdAM9KWNh3c94QHunj/Wn2gDmkY9H0Ff6UZ2vyoHYhZY8hXN3BGtrWVXMQ
u6szd9IZ4LkPq2W6moN81kdd+wSaOgcIm4+vynS9uHvIlyBFOERcc5Sfny+y0V66WnefX/TsHjv2
eIgvDeKP4R7H8/yiIER/wERQYenzGSDvP5L7IR0dUjpewNZYXchPH/LzmeZswIpovduAzKpvDotP
cohkY+gQOgeAFl8aNYZ45xmx/EXVvvPvXuRpcUeak4/ew0FMtcLLlH5KOkfbN7e9R3pRXJwXo+/A
8C/I/nIdk0D2jna8Ad7UYVrlZX7RPq4cdLjuDr0dA8Qf79LxIh+fzfN0vFpVD3zGAO/+mAT5gZUH
8CVv0qv1vBeN1KZ58r754/Cg2ku0+OeuUOdlCz5QQ+kcs406Svf5m/9595/2hgFg03mZ6sRgkUk2
vbp2767KCmdYryMbeohzsk+2Mjpel/lVd2VUeNsftz/oB6UeeLhDcAYOVmWaaaU/lA4GedbrdhXl
K0S/0fSNvS7KHsEBzSLzZQ+r2zTXrlCmb5ov+yY7TZc6D5PCj/m6P172tsEQBeb3KXXA9tnUC5Om
RtMXdpxW5/noeZn2yQGiV2W8+B1c4nYZeWRPlAdMV/24zNfZuXrm0d5lTgzXS6lEd8/0Q/5MBDIC
sdWuU0/GgZiu/JeMLKJdRhlFZgOZrrpPD8ly9CrLZ/O15jFpgB3CaULSOW2DpvZp1Saky5ruuQG+
wfPTanRUrbT9QvQiqw+waf7lw97x3oef9l7860hebVYuR8f93ckUcyRVGVSCzJ6IBPD/2q/6tSvh
oav0b1MtqkvrptGBzrI463bG/VHdbgt8su41BvD0z4GuYQu2r1N27pOR39MFkufVijBCW1V0PEzP
MuXsWV7pGfsAB2ynWGFYReZ7lZX32ay46ZUgpOV8gIdPe0HbEMT7nWoxS3u2FtEY08d9kUnlTPPy
Q7jjgzLrw2ZDcKH3VuuidzigWRkbYfc+k8yuXUhOxxBc6Jf5sm+Epz3q06fuZVoW2UN30SYdqPpm
/OElEfxZ1rWE6KqZ7rL9/JQ2tl78NgSqvE8P9XKV3bWPKK9uiOtyPyuJYfVlh7BDmWW6dUWsy9S6
u2UBB1Xbvq5oIpqu+6oCVi81IzC9y3zdAwoYPUxdKSWbPu/BOl3oTys6V6arvs7K3gZzvQEwsdeE
qzT76KGwO8QN9CZd3/R2wxBMgDf5el71QxMlxmxq4eNFcUPZSd/AIvxhuvCbHL++zpbEuz1wZgiy
wZvqcwbpoipn7ZOqhGCImsVRsTjHJtq64QBZAOXZtN9YNcARASNf6w87RHnibUaHeSmeQkvoELVq
7fK1rOTpOxSmwW2q+4ohruZ3koWet4+ntsMQqeE7OMBVr4dIaUSZHpAPtPn04ik1zMZ0XTnRfQYZ
9L7WMNu/NyByvGaZL7VCBYqHAyx91UNw1aQ7Y0vcpCR0pbYnUKAZ4HFvs3P98lADaIyf9zZfQyvs
b2NviCvv44WA5Fpw6W3S46tvjlkbQOwQFsB5oaeNQzDVfiK4EvGFXWR22vcmR5upde2P229oPDIX
VDYr9Q09RFZzDDtUv1TV+ErTHUI5OhP5j6Mexouy0jCOmXYHCEoZXDv96V2Gxw5wWR0Wq+JGs7YI
gkZPawX8cVhX3erx94d17UJQ19t5h6g+7JNkbSTeoqhouvOPss95L3qSQcWmyx7jFNejd9LOmyl0
6kj6yFEqbJdWzmaIVoPGUR6vN0oGwQAX6C6GUGI1m/1EdS/N1y1FgPe7CB+7XP2np7TCdU2DHgea
16Ia+tU3Ua//xx3gL49oeoa7X0EuHYrh3X/aG6Sa/bysTvVw/hHT/s43h4hbTo+L2t87aXlKn2i7
qNre7Q/b36TPl7MqX+iNP0NQAOVp6VRiC9XbS0X1A9xDIq6zk87TS72naIgK4dv0JkV/4QFa1BBM
6t30jqzhIQByiNR3t7f3hlApeVFc0qKt6wcOkaG26z4szDUEO5m7rH9FDpFQvmTZs/mYZrlzLppK
b1rd7PysvjkkfwVdIddOzBDktdcclt5rdIcodjfmILGUVv6+iMsQQm4S5q9Er2OtGWWIevo7IPB1
ASVRD02YH99+1PY+9Xg9OszX65Vy22+zm1zzgoPQXOvo5011pgf7zHEzf/wTgIL8PD1Xj39SnKY9
mZAh0FahRdf22WVvFquH/KI3RAWQd/FTTm2GWBGMSakv1t5hg1I/hMTVDkpJ+WrOR5az/EFnTyO3
+Rv6ePzoJwywhXeAPHv6at4Qjca7NAPTRdOaQAUxQ3Blj1M99vLiAULz+pDtUa4Hy9AZhd4Qlc56
fSIlENtFdqnBJOEwYkds+6OUD9AxLyTsh+jV4WzVzr/7Opmz+HTS9VD0/UhMXss9a1mAFrM/9ftO
DFprNGhLNRnBI6SWDXrsI3/7RxFgypkE2npz6KPtAr8zBdmhMa1XGBsCsdop03tdmWYI9SmhO2tI
6RDNBbvFouireQ7RCrN3RiCpazkMAYzUYZlIsfZ0PYeoAL1MFxeCcj90X8fT1g9sHzrtVzSlazku
zQjmyx7Th0I3k7Y1mGRjvrA0FpKga67bTcIBFs7Kql2lzp2fZBU+Xb/7WFb9h/WGOCE/gcXfA75p
L46Jsu0X+Np++OOugYdEdUwvhe63ae6U7j9pN5b2We1v2n98rHlrPysILTVDD9HA+qFa9bp51bBN
uVLWd197fU9vOAnzdZoRoPz/0a74qq2/DIuQvzhbZGn5w/8CAAD//w==</cx:binary>
              </cx:geoCache>
            </cx:geography>
          </cx:layoutPr>
          <cx:valueColors>
            <cx:minColor>
              <a:srgbClr val="FCDCDF"/>
            </cx:minColor>
            <cx:maxColor>
              <a:srgbClr val="F2676B"/>
            </cx:maxColor>
          </cx:valueColors>
          <cx:valueColorPositions>
            <cx:minPosition>
              <cx:number val="0"/>
            </cx:minPosition>
            <cx:maxPosition>
              <cx:number val="6"/>
            </cx:maxPosition>
          </cx:valueColorPositions>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3.xml.rels><?xml version="1.0" encoding="UTF-8" standalone="yes"?><Relationships xmlns="http://schemas.openxmlformats.org/package/2006/relationships"><Relationship Id="rId8" Type="http://schemas.openxmlformats.org/officeDocument/2006/relationships/chart" Target="../charts/chart5.xml"/><Relationship Id="rId3" Type="http://schemas.microsoft.com/office/2014/relationships/chartEx" Target="../charts/chartEx3.xml"/><Relationship Id="rId7" Type="http://schemas.openxmlformats.org/officeDocument/2006/relationships/chart" Target="../charts/chart4.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 Id="rId9" Type="http://schemas.microsoft.com/office/2014/relationships/chartEx" Target="../charts/chartEx4.xml"/></Relationships>
</file>

<file path=xl/drawings/_rels/drawing4.xml.rels><?xml version="1.0" encoding="UTF-8" standalone="yes"?><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7.xml"/><Relationship Id="rId1" Type="http://schemas.openxmlformats.org/officeDocument/2006/relationships/chart" Target="../charts/chart6.xml"/></Relationships>
</file>

<file path=xl/drawings/drawing3.xml><?xml version="1.0" encoding="utf-8"?>
<xdr:wsDr xmlns:xdr="http://schemas.openxmlformats.org/drawingml/2006/spreadsheetDrawing" xmlns:a="http://schemas.openxmlformats.org/drawingml/2006/main" xmlns:r="http://schemas.openxmlformats.org/officeDocument/2006/relationships">
  <xdr:twoCellAnchor>
    <xdr:from>
      <xdr:col>0</xdr:col>
      <xdr:colOff>0</xdr:colOff>
      <xdr:row>0</xdr:row>
      <xdr:rowOff>0</xdr:rowOff>
    </xdr:from>
    <xdr:to>
      <xdr:col>12</xdr:col>
      <xdr:colOff>177800</xdr:colOff>
      <xdr:row>27</xdr:row>
      <xdr:rowOff>168167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6379B7B-2F9F-5749-9D30-2809F50941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15455900" cy="565456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Excel.Editing this shape or saving this workbook into a different file format will permanently break the chart.</a:t>
              </a:r>
            </a:p>
          </xdr:txBody>
        </xdr:sp>
      </mc:Fallback>
    </mc:AlternateContent>
    <xdr:clientData/>
  </xdr:twoCellAnchor>
  <xdr:twoCellAnchor>
    <xdr:from>
      <xdr:col>18</xdr:col>
      <xdr:colOff>266846</xdr:colOff>
      <xdr:row>47</xdr:row>
      <xdr:rowOff>98972</xdr:rowOff>
    </xdr:from>
    <xdr:to>
      <xdr:col>21</xdr:col>
      <xdr:colOff>982688</xdr:colOff>
      <xdr:row>240</xdr:row>
      <xdr:rowOff>25400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8898E76-C335-324B-B319-7E14373F15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0231246" y="9700172"/>
              <a:ext cx="4170242" cy="32030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Excel.Editing this shape or saving this workbook into a different file format will permanently break the chart.</a:t>
              </a:r>
            </a:p>
          </xdr:txBody>
        </xdr:sp>
      </mc:Fallback>
    </mc:AlternateContent>
    <xdr:clientData/>
  </xdr:twoCellAnchor>
  <xdr:twoCellAnchor>
    <xdr:from>
      <xdr:col>17</xdr:col>
      <xdr:colOff>27298</xdr:colOff>
      <xdr:row>57</xdr:row>
      <xdr:rowOff>190402</xdr:rowOff>
    </xdr:from>
    <xdr:to>
      <xdr:col>20</xdr:col>
      <xdr:colOff>1260526</xdr:colOff>
      <xdr:row>249</xdr:row>
      <xdr:rowOff>134608</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5003E3E-39C9-0948-959D-69B4BEED06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229698" y="12052202"/>
              <a:ext cx="4166928" cy="31954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Excel.Editing this shape or saving this workbook into a different file format will permanently break the chart.</a:t>
              </a:r>
            </a:p>
          </xdr:txBody>
        </xdr:sp>
      </mc:Fallback>
    </mc:AlternateContent>
    <xdr:clientData/>
  </xdr:twoCellAnchor>
  <xdr:twoCellAnchor>
    <xdr:from>
      <xdr:col>19</xdr:col>
      <xdr:colOff>1235363</xdr:colOff>
      <xdr:row>76</xdr:row>
      <xdr:rowOff>42719</xdr:rowOff>
    </xdr:from>
    <xdr:to>
      <xdr:col>22</xdr:col>
      <xdr:colOff>1044863</xdr:colOff>
      <xdr:row>89</xdr:row>
      <xdr:rowOff>159328</xdr:rowOff>
    </xdr:to>
    <xdr:graphicFrame macro="">
      <xdr:nvGraphicFramePr>
        <xdr:cNvPr id="5" name="Chart 4">
          <a:extLst>
            <a:ext uri="{FF2B5EF4-FFF2-40B4-BE49-F238E27FC236}">
              <a16:creationId xmlns:a16="http://schemas.microsoft.com/office/drawing/2014/main" id="{E7645443-1C4E-324A-9021-47252F666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1134730</xdr:colOff>
      <xdr:row>63</xdr:row>
      <xdr:rowOff>114596</xdr:rowOff>
    </xdr:from>
    <xdr:to>
      <xdr:col>23</xdr:col>
      <xdr:colOff>1442484</xdr:colOff>
      <xdr:row>250</xdr:row>
      <xdr:rowOff>153209</xdr:rowOff>
    </xdr:to>
    <mc:AlternateContent xmlns:mc="http://schemas.openxmlformats.org/markup-compatibility/2006" xmlns:a14="http://schemas.microsoft.com/office/drawing/2010/main">
      <mc:Choice Requires="a14">
        <xdr:graphicFrame macro="">
          <xdr:nvGraphicFramePr>
            <xdr:cNvPr id="6" name="Country&#10;Name">
              <a:extLst>
                <a:ext uri="{FF2B5EF4-FFF2-40B4-BE49-F238E27FC236}">
                  <a16:creationId xmlns:a16="http://schemas.microsoft.com/office/drawing/2014/main" id="{14E68AD8-7DD0-DD47-B900-4DCB302CFEAF}"/>
                </a:ext>
              </a:extLst>
            </xdr:cNvPr>
            <xdr:cNvGraphicFramePr/>
          </xdr:nvGraphicFramePr>
          <xdr:xfrm>
            <a:off x="0" y="0"/>
            <a:ext cx="0" cy="0"/>
          </xdr:xfrm>
          <a:graphic>
            <a:graphicData uri="http://schemas.microsoft.com/office/drawing/2010/slicer">
              <sle:slicer xmlns:sle="http://schemas.microsoft.com/office/drawing/2010/slicer" name="Country&#10;Name"/>
            </a:graphicData>
          </a:graphic>
        </xdr:graphicFrame>
      </mc:Choice>
      <mc:Fallback xmlns="">
        <xdr:sp macro="" textlink="">
          <xdr:nvSpPr>
            <xdr:cNvPr id="0" name=""/>
            <xdr:cNvSpPr>
              <a:spLocks noTextEdit="1"/>
            </xdr:cNvSpPr>
          </xdr:nvSpPr>
          <xdr:spPr>
            <a:xfrm>
              <a:off x="26607301" y="13752286"/>
              <a:ext cx="1831754" cy="2693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27</xdr:row>
      <xdr:rowOff>0</xdr:rowOff>
    </xdr:from>
    <xdr:to>
      <xdr:col>5</xdr:col>
      <xdr:colOff>407581</xdr:colOff>
      <xdr:row>45</xdr:row>
      <xdr:rowOff>132907</xdr:rowOff>
    </xdr:to>
    <xdr:graphicFrame macro="">
      <xdr:nvGraphicFramePr>
        <xdr:cNvPr id="7" name="Chart 6">
          <a:extLst>
            <a:ext uri="{FF2B5EF4-FFF2-40B4-BE49-F238E27FC236}">
              <a16:creationId xmlns:a16="http://schemas.microsoft.com/office/drawing/2014/main" id="{8EDD2110-1943-4949-9995-D47A58BD1C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428255</xdr:colOff>
      <xdr:row>27</xdr:row>
      <xdr:rowOff>0</xdr:rowOff>
    </xdr:from>
    <xdr:to>
      <xdr:col>11</xdr:col>
      <xdr:colOff>702930</xdr:colOff>
      <xdr:row>45</xdr:row>
      <xdr:rowOff>162442</xdr:rowOff>
    </xdr:to>
    <xdr:graphicFrame macro="">
      <xdr:nvGraphicFramePr>
        <xdr:cNvPr id="8" name="Chart 7">
          <a:extLst>
            <a:ext uri="{FF2B5EF4-FFF2-40B4-BE49-F238E27FC236}">
              <a16:creationId xmlns:a16="http://schemas.microsoft.com/office/drawing/2014/main" id="{8FAF8D33-7324-7D49-8585-3CBD341AA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753139</xdr:colOff>
      <xdr:row>27</xdr:row>
      <xdr:rowOff>44302</xdr:rowOff>
    </xdr:from>
    <xdr:to>
      <xdr:col>17</xdr:col>
      <xdr:colOff>540488</xdr:colOff>
      <xdr:row>45</xdr:row>
      <xdr:rowOff>177209</xdr:rowOff>
    </xdr:to>
    <xdr:graphicFrame macro="">
      <xdr:nvGraphicFramePr>
        <xdr:cNvPr id="9" name="Chart 8">
          <a:extLst>
            <a:ext uri="{FF2B5EF4-FFF2-40B4-BE49-F238E27FC236}">
              <a16:creationId xmlns:a16="http://schemas.microsoft.com/office/drawing/2014/main" id="{446A003B-F992-8A4B-A8A7-F4FAB70513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190500</xdr:colOff>
      <xdr:row>38</xdr:row>
      <xdr:rowOff>12700</xdr:rowOff>
    </xdr:from>
    <xdr:to>
      <xdr:col>23</xdr:col>
      <xdr:colOff>1079500</xdr:colOff>
      <xdr:row>50</xdr:row>
      <xdr:rowOff>38100</xdr:rowOff>
    </xdr:to>
    <xdr:graphicFrame macro="">
      <xdr:nvGraphicFramePr>
        <xdr:cNvPr id="10" name="Chart 9">
          <a:extLst>
            <a:ext uri="{FF2B5EF4-FFF2-40B4-BE49-F238E27FC236}">
              <a16:creationId xmlns:a16="http://schemas.microsoft.com/office/drawing/2014/main" id="{E5A92F62-0A9E-394F-A0EA-C565AD3E13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0</xdr:colOff>
      <xdr:row>439</xdr:row>
      <xdr:rowOff>0</xdr:rowOff>
    </xdr:from>
    <xdr:to>
      <xdr:col>23</xdr:col>
      <xdr:colOff>471228</xdr:colOff>
      <xdr:row>453</xdr:row>
      <xdr:rowOff>125634</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1D3916DC-3006-0246-9D71-35CA55FC49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3331714" y="18505714"/>
              <a:ext cx="4136085" cy="33550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xdr:from>
      <xdr:col>37</xdr:col>
      <xdr:colOff>636529</xdr:colOff>
      <xdr:row>15</xdr:row>
      <xdr:rowOff>173821</xdr:rowOff>
    </xdr:from>
    <xdr:to>
      <xdr:col>43</xdr:col>
      <xdr:colOff>526361</xdr:colOff>
      <xdr:row>29</xdr:row>
      <xdr:rowOff>132202</xdr:rowOff>
    </xdr:to>
    <xdr:graphicFrame macro="">
      <xdr:nvGraphicFramePr>
        <xdr:cNvPr id="9" name="Chart 8">
          <a:extLst>
            <a:ext uri="{FF2B5EF4-FFF2-40B4-BE49-F238E27FC236}">
              <a16:creationId xmlns:a16="http://schemas.microsoft.com/office/drawing/2014/main" id="{99B7AEB4-48A3-0E47-AE45-D3A463C2EA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235044</xdr:colOff>
      <xdr:row>14</xdr:row>
      <xdr:rowOff>173251</xdr:rowOff>
    </xdr:from>
    <xdr:to>
      <xdr:col>50</xdr:col>
      <xdr:colOff>144059</xdr:colOff>
      <xdr:row>27</xdr:row>
      <xdr:rowOff>205854</xdr:rowOff>
    </xdr:to>
    <xdr:graphicFrame macro="">
      <xdr:nvGraphicFramePr>
        <xdr:cNvPr id="10" name="Chart 9">
          <a:extLst>
            <a:ext uri="{FF2B5EF4-FFF2-40B4-BE49-F238E27FC236}">
              <a16:creationId xmlns:a16="http://schemas.microsoft.com/office/drawing/2014/main" id="{9205DC81-682C-B548-A65F-66F1FADA2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48</xdr:col>
      <xdr:colOff>763778</xdr:colOff>
      <xdr:row>13</xdr:row>
      <xdr:rowOff>195385</xdr:rowOff>
    </xdr:from>
    <xdr:to>
      <xdr:col>51</xdr:col>
      <xdr:colOff>401606</xdr:colOff>
      <xdr:row>22</xdr:row>
      <xdr:rowOff>185793</xdr:rowOff>
    </xdr:to>
    <xdr:pic>
      <xdr:nvPicPr>
        <xdr:cNvPr id="13" name="Picture 12">
          <a:extLst>
            <a:ext uri="{FF2B5EF4-FFF2-40B4-BE49-F238E27FC236}">
              <a16:creationId xmlns:a16="http://schemas.microsoft.com/office/drawing/2014/main" id="{114D9EF6-91E6-BA4D-8BDB-FEC4EAA6326E}"/>
            </a:ext>
          </a:extLst>
        </xdr:cNvPr>
        <xdr:cNvPicPr>
          <a:picLocks noChangeAspect="1"/>
        </xdr:cNvPicPr>
      </xdr:nvPicPr>
      <xdr:blipFill>
        <a:blip xmlns:r="http://schemas.openxmlformats.org/officeDocument/2006/relationships" r:embed="rId3"/>
        <a:stretch>
          <a:fillRect/>
        </a:stretch>
      </xdr:blipFill>
      <xdr:spPr>
        <a:xfrm>
          <a:off x="34982729" y="3348182"/>
          <a:ext cx="1955800" cy="18288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tkin, Benjamin" refreshedDate="44270.009191319441" createdVersion="6" refreshedVersion="6" minRefreshableVersion="3" recordCount="190" xr:uid="{6AC93F7A-06C2-7142-A5AD-2EA49CC2831D}">
  <cacheSource type="worksheet">
    <worksheetSource ref="B50:P240" sheet="Summary"/>
  </cacheSource>
  <cacheFields count="15">
    <cacheField name="Country_x000a_Name" numFmtId="0">
      <sharedItems count="190">
        <s v="Somalia"/>
        <s v="Yemen"/>
        <s v="Papua New Guinea"/>
        <s v="Ethiopia"/>
        <s v="Haiti"/>
        <s v="Congo DR"/>
        <s v="Niger"/>
        <s v="Syria"/>
        <s v="Sudan"/>
        <s v="Myanmar"/>
        <s v="Cambodia"/>
        <s v="Nigeria"/>
        <s v="Central African Republic"/>
        <s v="Lao PDR"/>
        <s v="Chad"/>
        <s v="Afghanistan"/>
        <s v="Zimbabwe"/>
        <s v="Lebanon"/>
        <s v="Mozambique"/>
        <s v="Congo"/>
        <s v="Kenya"/>
        <s v="Solomon Islands"/>
        <s v="Eritrea"/>
        <s v="Vanuatu"/>
        <s v="Madagascar"/>
        <s v="Liberia"/>
        <s v="Korea DPR"/>
        <s v="South Sudan"/>
        <s v="Uganda"/>
        <s v="Cameroon"/>
        <s v="Sri Lanka"/>
        <s v="Djibouti"/>
        <s v="Zambia"/>
        <s v="Honduras"/>
        <s v="Iraq"/>
        <s v="Tajikistan"/>
        <s v="Tanzania"/>
        <s v="Venezuela"/>
        <s v="Nicaragua"/>
        <s v="Malawi"/>
        <s v="Rwanda"/>
        <s v="Benin"/>
        <s v="Nepal"/>
        <s v="Burkina Faso"/>
        <s v="Mali"/>
        <s v="Sierra Leone"/>
        <s v="Belize"/>
        <s v="Uzbekistan"/>
        <s v="Gambia"/>
        <s v="Kiribati"/>
        <s v="Tonga"/>
        <s v="Burundi"/>
        <s v="Mauritania"/>
        <s v="Sao Tome and Principe"/>
        <s v="Equatorial Guinea"/>
        <s v="Namibia"/>
        <s v="Angola"/>
        <s v="Micronesia"/>
        <s v="Bhutan"/>
        <s v="India"/>
        <s v="Jamaica"/>
        <s v="Pakistan"/>
        <s v="Azerbaijan"/>
        <s v="Gabon"/>
        <s v="Senegal"/>
        <s v="Colombia"/>
        <s v="Mexico"/>
        <s v="Panama"/>
        <s v="Ghana"/>
        <s v="Peru"/>
        <s v="South Africa"/>
        <s v="Guinea"/>
        <s v="Togo"/>
        <s v="Bolivia"/>
        <s v="Tuvalu"/>
        <s v="Moldova Republic of"/>
        <s v="Jordan"/>
        <s v="Lesotho"/>
        <s v="Timor-Leste"/>
        <s v="Turkmenistan"/>
        <s v="Guinea-Bissau"/>
        <s v="Comoros"/>
        <s v="Eswatini"/>
        <s v="Guatemala"/>
        <s v="Côte d'Ivoire"/>
        <s v="Bahamas"/>
        <s v="Fiji"/>
        <s v="Mauritius"/>
        <s v="Philippines"/>
        <s v="Guyana"/>
        <s v="Brazil"/>
        <s v="Iran"/>
        <s v="El Salvador"/>
        <s v="Montenegro"/>
        <s v="China"/>
        <s v="Cuba"/>
        <s v="Kyrgyzstan"/>
        <s v="Nauru"/>
        <s v="Ecuador"/>
        <s v="Indonesia"/>
        <s v="Viet Nam"/>
        <s v="Dominica"/>
        <s v="Dominican Republic"/>
        <s v="Tunisia"/>
        <s v="Bangladesh"/>
        <s v="Marshall Islands"/>
        <s v="Trinidad and Tobago"/>
        <s v="Thailand"/>
        <s v="Croatia"/>
        <s v="North Macedonia"/>
        <s v="Suriname"/>
        <s v="Chile"/>
        <s v="Mongolia"/>
        <s v="Bahrain"/>
        <s v="Bosnia and Herzegovina"/>
        <s v="Cyprus"/>
        <s v="Malaysia"/>
        <s v="Saint Lucia"/>
        <s v="Albania"/>
        <s v="Belarus"/>
        <s v="Costa Rica"/>
        <s v="Maldives"/>
        <s v="Palau"/>
        <s v="Kazakhstan"/>
        <s v="Liechtenstein"/>
        <s v="Morocco"/>
        <s v="Algeria"/>
        <s v="Russian Federation"/>
        <s v="Turkey"/>
        <s v="Botswana"/>
        <s v="Egypt"/>
        <s v="Oman"/>
        <s v="Paraguay"/>
        <s v="Korea Republic of"/>
        <s v="Spain"/>
        <s v="United States of America"/>
        <s v="Luxembourg"/>
        <s v="Saudi Arabia"/>
        <s v="Barbados"/>
        <s v="Brunei Darussalam"/>
        <s v="Seychelles"/>
        <s v="Bulgaria"/>
        <s v="Georgia"/>
        <s v="Israel"/>
        <s v="Italy"/>
        <s v="New Zealand"/>
        <s v="Serbia"/>
        <s v="Saint Vincent and the Grenadines"/>
        <s v="Antigua and Barbuda"/>
        <s v="Malta"/>
        <s v="Qatar"/>
        <s v="Romania"/>
        <s v="Armenia"/>
        <s v="Japan"/>
        <s v="Cabo Verde"/>
        <s v="Greece"/>
        <s v="Ukraine"/>
        <s v="Samoa"/>
        <s v="Saint Kitts and Nevis"/>
        <s v="Slovakia"/>
        <s v="Argentina"/>
        <s v="Australia"/>
        <s v="Estonia"/>
        <s v="France"/>
        <s v="Hungary"/>
        <s v="Ireland"/>
        <s v="Latvia"/>
        <s v="Lithuania"/>
        <s v="Poland"/>
        <s v="Czech Republic"/>
        <s v="Iceland"/>
        <s v="Kuwait"/>
        <s v="Uruguay"/>
        <s v="United Arab Emirates"/>
        <s v="Canada"/>
        <s v="Libya"/>
        <s v="Portugal"/>
        <s v="Denmark"/>
        <s v="Finland"/>
        <s v="Slovenia"/>
        <s v="Sweden"/>
        <s v="United Kingdom"/>
        <s v="Grenada"/>
        <s v="Austria"/>
        <s v="Belgium"/>
        <s v="Netherlands"/>
        <s v="Germany"/>
        <s v="Norway"/>
        <s v="Singapore"/>
        <s v="Switzerland"/>
      </sharedItems>
    </cacheField>
    <cacheField name="Country Code" numFmtId="0">
      <sharedItems/>
    </cacheField>
    <cacheField name="Blank2" numFmtId="0">
      <sharedItems containsSemiMixedTypes="0" containsString="0" containsNumber="1" containsInteger="1" minValue="0" maxValue="0"/>
    </cacheField>
    <cacheField name="Overall Alert" numFmtId="1">
      <sharedItems containsSemiMixedTypes="0" containsString="0" containsNumber="1" minValue="1" maxValue="6"/>
    </cacheField>
    <cacheField name="B1" numFmtId="164">
      <sharedItems containsSemiMixedTypes="0" containsString="0" containsNumber="1" minValue="1" maxValue="6"/>
    </cacheField>
    <cacheField name="Blank3" numFmtId="0">
      <sharedItems containsSemiMixedTypes="0" containsString="0" containsNumber="1" containsInteger="1" minValue="0" maxValue="0"/>
    </cacheField>
    <cacheField name="Health" numFmtId="164">
      <sharedItems containsSemiMixedTypes="0" containsString="0" containsNumber="1" minValue="7.5277265270954075E-2" maxValue="10" count="160">
        <n v="10"/>
        <n v="9.2910213067819889"/>
        <n v="8.1284333405292966"/>
        <n v="9.8742088290657488"/>
        <n v="7.735035179672372"/>
        <n v="9.7590007294853081"/>
        <n v="8.7951035328668077"/>
        <n v="9.7467943448089631"/>
        <n v="8.3666002653407556"/>
        <n v="7.1962291712892279"/>
        <n v="8.0622577482985491"/>
        <n v="9.6961530833307599"/>
        <n v="6.2678317052800718"/>
        <n v="8.6602540378443873"/>
        <n v="6.2017367294604258"/>
        <n v="9.633275663033837"/>
        <n v="6.4450338663548994"/>
        <n v="8.8051086569978469"/>
        <n v="9.6362411165942934"/>
        <n v="9.1443451170134225"/>
        <n v="8.8083962362345503"/>
        <n v="7.5671354197964833"/>
        <n v="6.75"/>
        <n v="9.6176920308356717"/>
        <n v="8.4970583144992009"/>
        <n v="9.674709297958259"/>
        <n v="8.5736627124988001"/>
        <n v="7.7827648410721171"/>
        <n v="9.4021274188345263"/>
        <n v="8.4579666587188687"/>
        <n v="9.4868329805051381"/>
        <n v="6.6904338246413104"/>
        <n v="6.8299679017153156"/>
        <n v="8.4515425472851451"/>
        <n v="9.516442642846286"/>
        <n v="6.0749289629395449"/>
        <n v="8.7407093533648617"/>
        <n v="7.2020381730558611"/>
        <n v="9.3859063544890375"/>
        <n v="9.9568298940205615"/>
        <n v="7.9813995302539791"/>
        <n v="8.7705801930702911"/>
        <n v="6.3566742635050648"/>
        <n v="7.1191539484110393"/>
        <n v="7.44"/>
        <n v="7.7071395471990778"/>
        <n v="6.8138514386924536"/>
        <n v="7.6531972777021959"/>
        <n v="5.1145719423863953"/>
        <n v="7.1514234347335996"/>
        <n v="8.8034084308295046"/>
        <n v="6.4086994446165431"/>
        <n v="6.5192024052026483"/>
        <n v="6.1295537008356815"/>
        <n v="6.2391197604001301"/>
        <n v="7.5828754440515498"/>
        <n v="6.9436507482941208"/>
        <n v="7.2234127881280834"/>
        <n v="9.68"/>
        <n v="7.4703574211680133"/>
        <n v="9.0985331928156814"/>
        <n v="9.1547541643412487"/>
        <n v="7.0444828384728444"/>
        <n v="5.505761628769184"/>
        <n v="6.7823299831252681"/>
        <n v="6.1597652302914696"/>
        <n v="7.4420840753525042"/>
        <n v="8.8769364084688593"/>
        <n v="9.4127573006000738"/>
        <n v="8.3785440262613644"/>
        <n v="8.7521425948164264"/>
        <n v="6.1237243569579451"/>
        <n v="4.9498716751043155"/>
        <n v="6.2678317052800727"/>
        <n v="7.2525857457874974"/>
        <n v="6.6030296076876711"/>
        <n v="5.7569833370313823"/>
        <n v="5.5467246052200805"/>
        <n v="9.84"/>
        <n v="4.7559486560566979"/>
        <n v="5.3452248382484751"/>
        <n v="2.9086079144497972"/>
        <n v="9.3605046668994945"/>
        <n v="4.5974541450007509"/>
        <n v="8.3152184062029786"/>
        <n v="4.3643578047198375"/>
        <n v="8.1731266966810203"/>
        <n v="6.7082039324993685"/>
        <n v="5.3826108906366246"/>
        <n v="7.8612976028134183"/>
        <n v="4.1452289534985933"/>
        <n v="5"/>
        <n v="7.8230428862431785"/>
        <n v="6.8135864271321909"/>
        <n v="7.3484692283495345"/>
        <n v="8.3306662398634117"/>
        <n v="7.416198487095663"/>
        <n v="6.8929172120596167"/>
        <n v="4.8697315854455061"/>
        <n v="8.4865306928096356"/>
        <n v="9.6199999999999992"/>
        <n v="6.4697096424138438"/>
        <n v="7.2801098892805181"/>
        <n v="5.2682386488786221"/>
        <n v="5.5865982493821766"/>
        <n v="4.1002621867387941"/>
        <n v="8.6078590889510824"/>
        <n v="4.0954421194598973"/>
        <n v="5.0615262143989241"/>
        <n v="6.4951370116418641"/>
        <n v="5.3908754819174316"/>
        <n v="4.4721359549995796"/>
        <n v="3.5355339059327378"/>
        <n v="7.2387844283415435"/>
        <n v="6.4342831768581652"/>
        <n v="8.7292611371180779"/>
        <n v="6.3969800567262869"/>
        <n v="6.7937500689972401"/>
        <n v="6.9006555934235259"/>
        <n v="6.7379522111692065"/>
        <n v="5.4772255750516612"/>
        <n v="5.6568542494923797"/>
        <n v="5.6917758213056846"/>
        <n v="9.0553851381374173"/>
        <n v="8.0870266476622916"/>
        <n v="7.5894663844041101"/>
        <n v="5.8802176830454158"/>
        <n v="3.0864607562708457"/>
        <n v="2.865894946810482"/>
        <n v="5.0679042611320115"/>
        <n v="3.9339789623472066"/>
        <n v="5.9232423553320865"/>
        <n v="0.50113471242770991"/>
        <n v="8.76"/>
        <n v="6.6483080554378651"/>
        <n v="4.9999999999999885"/>
        <n v="1.336306209562119"/>
        <n v="5.0990195135927845"/>
        <n v="5.9160797830996161"/>
        <n v="5.4037024344425184"/>
        <n v="6"/>
        <n v="5.8186891012617874"/>
        <n v="6.9137544069774419"/>
        <n v="6.4031242374328343"/>
        <n v="6.8264192663504053"/>
        <n v="4.7619047619047397"/>
        <n v="6.0293665951293347"/>
        <n v="1.5811388300841898"/>
        <n v="1.5735915849388826"/>
        <n v="4.1833001326703778"/>
        <n v="2.2360679774997898"/>
        <n v="3.872983346207417"/>
        <n v="7.5277265270954075E-2"/>
        <n v="4.3422114181601064"/>
        <n v="3.9524473431027518"/>
        <n v="3.3969913158558409"/>
        <n v="2.7830918058878313"/>
        <n v="3.2071349029490852"/>
        <n v="2.3196879921559184"/>
        <n v="1.6709613999132371"/>
      </sharedItems>
    </cacheField>
    <cacheField name="Food Security" numFmtId="164">
      <sharedItems containsSemiMixedTypes="0" containsString="0" containsNumber="1" minValue="0" maxValue="10" count="144">
        <n v="10"/>
        <n v="7.8563660835196254"/>
        <n v="5.9503528100939782"/>
        <n v="9.3301435406698605"/>
        <n v="9.2156513424213156"/>
        <n v="6.5803826185639505"/>
        <n v="7.0710678118654755"/>
        <n v="5.8079305622801565"/>
        <n v="9.1387559808612497"/>
        <n v="8.2296650717703397"/>
        <n v="6.9774071492436063"/>
        <n v="8.6363636363636402"/>
        <n v="3.1622776601683795"/>
        <n v="9.0188531930983498"/>
        <n v="5.3244044076920662"/>
        <n v="4.9760190464104159"/>
        <n v="6.5985354326895411"/>
        <n v="4.2947614691103633"/>
        <n v="5.9090909090909101"/>
        <n v="5.4355730650460901"/>
        <n v="5.3980326027971746"/>
        <n v="7.1216362831362217"/>
        <n v="4.5147286872654062"/>
        <n v="6.7331217299010051"/>
        <n v="5.0830424525241451"/>
        <n v="5.2085685752297461"/>
        <n v="9.3573398256363536"/>
        <n v="9.0717501463446073"/>
        <n v="9.8189349347874035"/>
        <n v="2.1598777211534292"/>
        <n v="3.2535885167464098"/>
        <n v="6.1286057641555152"/>
        <n v="5.7655502392344502"/>
        <n v="4.5215311004784704"/>
        <n v="7.0456474738209014"/>
        <n v="4.9398293366874615"/>
        <n v="8.2057416267942607"/>
        <n v="5.4066985645932997"/>
        <n v="5.2770152503241006"/>
        <n v="9.8325358851674594"/>
        <n v="0"/>
        <n v="5.9100109699620518"/>
        <n v="5.9904229787315399"/>
        <n v="4.2105263157894699"/>
        <n v="5.7562115398815958"/>
        <n v="3.5641758209011867"/>
        <n v="6.6028708133971303"/>
        <n v="2.7188866283108717"/>
        <n v="5.0357573089497825"/>
        <n v="3.1127150873973335"/>
        <n v="5.0956937799043098"/>
        <n v="2.5788985446017998"/>
        <n v="4.0363183755382996"/>
        <n v="6.6437004734455964"/>
        <n v="2.9468984587725093"/>
        <n v="2.8436111551887469"/>
        <n v="4.7923383829852311"/>
        <n v="1.5924462840121516"/>
        <n v="6.616638444574412"/>
        <n v="3.0506097907949123"/>
        <n v="3.2775119617224902"/>
        <n v="8.6602870813397104"/>
        <n v="7.9186602870813401"/>
        <n v="5.7040235945746316"/>
        <n v="4.6786699128181768"/>
        <n v="3.58851674641148"/>
        <n v="2.2145668244818646"/>
        <n v="2.3200808433365463"/>
        <n v="4.6478888555339957"/>
        <n v="4.6650717703349303"/>
        <n v="4.3197554423068558"/>
        <n v="3.8513031411676035"/>
        <n v="3.8637067260691205"/>
        <n v="1.8752990192188685"/>
        <n v="3.8201179871054638"/>
        <n v="4.3301435406698596"/>
        <n v="3.9281830417598136"/>
        <n v="3.9645558829813852"/>
        <n v="4.0717253552297752"/>
        <n v="5.5023923444976104"/>
        <n v="3.7121293493384764"/>
        <n v="2.4844010956018634"/>
        <n v="4.9106855464268087"/>
        <n v="2.8947368421052602"/>
        <n v="1.888013056479062"/>
        <n v="1.9131876754097334"/>
        <n v="4.249964818317653"/>
        <n v="6.219663216470467"/>
        <n v="4.135850959342557"/>
        <n v="6.0003987108354062"/>
        <n v="1.2565617248750851"/>
        <n v="1.79712689361946"/>
        <n v="1.4591732600588629"/>
        <n v="3.4238119163116276"/>
        <n v="3.1923952699828089"/>
        <n v="1.756736861887366"/>
        <n v="1.8431302684842628"/>
        <n v="1.7084087002474964"/>
        <n v="2.5178786544748935"/>
        <n v="1.8689095661661053"/>
        <n v="1.7223551251218461"/>
        <n v="2.784097012003858"/>
        <n v="1.5075567228888156"/>
        <n v="4.562170221417281"/>
        <n v="1.3394992994420489"/>
        <n v="2.2993654210918542"/>
        <n v="0.69171446386607383"/>
        <n v="3"/>
        <n v="0.75773523042408353"/>
        <n v="3.4585723193303766"/>
        <n v="1.8181818181818199"/>
        <n v="2.3354968324845702"/>
        <n v="2.5696051862877924"/>
        <n v="3.4758221635921838"/>
        <n v="4.9639851254167606"/>
        <n v="1"/>
        <n v="2.3508117299081333"/>
        <n v="3.4203164463688798"/>
        <n v="4.4736842105263204"/>
        <n v="2.7188866283108735"/>
        <n v="1.6441865107999913"/>
        <n v="1.4754773779434811"/>
        <n v="4.3693144875265135"/>
        <n v="0.59904229787315433"/>
        <n v="2.6248718355588432"/>
        <n v="3.1011650843485867"/>
        <n v="4.01913875598086"/>
        <n v="1.6073991593304595"/>
        <n v="3.9886201760873257"/>
        <n v="0.88516746411483305"/>
        <n v="2.5973855091714055"/>
        <n v="2.1598777211534288"/>
        <n v="0.96592668151728056"/>
        <n v="2.6111648393354661"/>
        <n v="1.9867985355975655"/>
        <n v="1.6586730154701377"/>
        <n v="0.8036995796652292"/>
        <n v="3.9585169520074239"/>
        <n v="2.3200808433365419"/>
        <n v="1.5849169449810403"/>
        <n v="3.42105263157895"/>
        <n v="0.94083338807401651"/>
        <n v="0.80369957966523164"/>
        <n v="2.1598777211534244"/>
      </sharedItems>
    </cacheField>
    <cacheField name="Macro Fiscal" numFmtId="164">
      <sharedItems containsSemiMixedTypes="0" containsString="0" containsNumber="1" minValue="0" maxValue="10" count="157">
        <n v="8.3937205966451671"/>
        <n v="7.4603887600304617"/>
        <n v="8.1742389136959925"/>
        <n v="5.834236630001052"/>
        <n v="7.6870611478580688"/>
        <n v="9.0909090909090899"/>
        <n v="6.7419986246324095"/>
        <n v="8.6602540378443873"/>
        <n v="7.2286889822916587"/>
        <n v="5.2409988667201244"/>
        <n v="7.2375180772733252"/>
        <n v="7.6574384513598055"/>
        <n v="6.527696296024585"/>
        <n v="5.819408445077431"/>
        <n v="7.0710678118654755"/>
        <n v="9.663768920667863"/>
        <n v="6.3960214906683124"/>
        <n v="7.6404947503452041"/>
        <n v="6.0274229317010617"/>
        <n v="0"/>
        <n v="6.0302268915552677"/>
        <n v="4.6661657632501363"/>
        <n v="7.5095731540262909"/>
        <n v="7.4374425857534332"/>
        <n v="6.310284022750773"/>
        <n v="5.8677685950413201"/>
        <n v="5.0482272182006112"/>
        <n v="8.4641374539860799"/>
        <n v="6.6882944945389502"/>
        <n v="6.215815605080615"/>
        <n v="4.7673129462279586"/>
        <n v="6.0426731935308835"/>
        <n v="6.8872534405901709"/>
        <n v="7.4842685000751557"/>
        <n v="8.2148760330578501"/>
        <n v="6.0810948438891907"/>
        <n v="1.8811413323422554"/>
        <n v="6.9478036787121695"/>
        <n v="3.6223905087312112"/>
        <n v="3.8172962373237596"/>
        <n v="6.3001556275722637"/>
        <n v="6.44283654532786"/>
        <n v="3.3709993123162008"/>
        <n v="1.9459256400345599"/>
        <n v="3.4590010413929537"/>
        <n v="8.0176364575315358"/>
        <n v="4.7396532095668356"/>
        <n v="6.6057825907581647"/>
        <n v="5.254599788103083"/>
        <n v="6.0991735537190097"/>
        <n v="5.1239669421487601"/>
        <n v="2.0290897242213708"/>
        <n v="6.9774779898199801"/>
        <n v="4.2197346813949528"/>
        <n v="4.6334458490158958"/>
        <n v="2.1756110051385513"/>
        <n v="5.2417155845172223"/>
        <n v="4.1652892561983501"/>
        <n v="6.799699467438475"/>
        <n v="1.9765720236531312"/>
        <n v="5.1502591241441671"/>
        <n v="3.9886201760873394"/>
        <n v="6.3860290786166676"/>
        <n v="5.4338450176124917"/>
        <n v="5.080124349951415"/>
        <n v="5.830049879099434"/>
        <n v="4.2780870199146772"/>
        <n v="3.6682486399026004"/>
        <n v="10"/>
        <n v="1.8140448803568439"/>
        <n v="5.4109830706752735"/>
        <n v="5.8775381364525865"/>
        <n v="2.0982623127920124"/>
        <n v="3.9607389516130649"/>
        <n v="4.3864760401818437"/>
        <n v="6.4462809917355397"/>
        <n v="1.9196872397404336"/>
        <n v="6.6171464088792815"/>
        <n v="5.4214876033057902"/>
        <n v="5.7443664625089177"/>
        <n v="5.4610842350020734"/>
        <n v="5.1132919994241339"/>
        <n v="2.6326562704456915"/>
        <n v="5.5926054001272671"/>
        <n v="6.0327182062211779"/>
        <n v="5.6732993989938132"/>
        <n v="6.5098318983560093"/>
        <n v="2.702365605310165"/>
        <n v="3.6528551660327326"/>
        <n v="5.6170690812791157"/>
        <n v="4.9372470786108833"/>
        <n v="3.7682687984059542"/>
        <n v="3.0151134457776374"/>
        <n v="2.5931192545020152"/>
        <n v="6.7609165419232893"/>
        <n v="6.9014202743461128"/>
        <n v="4.6208621102152447"/>
        <n v="2.1080861100374522"/>
        <n v="3.988620176087327"/>
        <n v="9.3684894749005458"/>
        <n v="4.3529483432195475"/>
        <n v="6.159658874120356"/>
        <n v="5.2272727272727302"/>
        <n v="2.4269956817160643"/>
        <n v="6.7564700327004994"/>
        <n v="3.5016364104106743"/>
        <n v="5.0604905877523692"/>
        <n v="6.0804770661821106"/>
        <n v="6.1306217396852496"/>
        <n v="2.9256198347107398"/>
        <n v="5.2223296786709374"/>
        <n v="1.8130091709487857"/>
        <n v="1.2304061621337417"/>
        <n v="4.3916114285241044"/>
        <n v="4.543801352257308"/>
        <n v="2.4297520661157002"/>
        <n v="2.5433875905497656"/>
        <n v="3.6620990150586046"/>
        <n v="1.9343080696956956"/>
        <n v="2.657509948894798"/>
        <n v="3.5764695560495694"/>
        <n v="0.36363636363636298"/>
        <n v="3.6415252622922751"/>
        <n v="3.5685831747742309"/>
        <n v="3.5041322314049599"/>
        <n v="3.7241470465924289"/>
        <n v="4.2622519735229307"/>
        <n v="1.27272727272727"/>
        <n v="4.0284487956872486"/>
        <n v="2.8133790053062651"/>
        <n v="5.8724227846249555"/>
        <n v="4.8740716043681482"/>
        <n v="3.7821995993292119"/>
        <n v="1.6377404676012104"/>
        <n v="1.7314000276069359"/>
        <n v="2.6709050965095127"/>
        <n v="2.1764741716097773"/>
        <n v="4.4939227683878151"/>
        <n v="2.5454545454545401"/>
        <n v="3.30578512396694"/>
        <n v="3.0578512396694202"/>
        <n v="2.0420081158026191"/>
        <n v="2.4114677188339564"/>
        <n v="2.7086138578254126"/>
        <n v="4.0451991747794507"/>
        <n v="1.34700602974794"/>
        <n v="4.4205992774113794"/>
        <n v="0.72520366837951067"/>
        <n v="2.2314049586776901"/>
        <n v="0.8667841720414482"/>
        <n v="3.2024126892557976"/>
        <n v="2.4873836425900415"/>
        <n v="3.4235231697864426"/>
        <n v="2.1859465075188895"/>
        <n v="1.2066115702479301"/>
        <n v="1.2972837600230442"/>
        <n v="1.36363636363636"/>
      </sharedItems>
    </cacheField>
    <cacheField name="Socio-Econ Vulnerability" numFmtId="164">
      <sharedItems containsSemiMixedTypes="0" containsString="0" containsNumber="1" minValue="0" maxValue="10"/>
    </cacheField>
    <cacheField name="Natural Hazards" numFmtId="164">
      <sharedItems containsSemiMixedTypes="0" containsString="0" containsNumber="1" minValue="0" maxValue="10"/>
    </cacheField>
    <cacheField name="Conflict Fragility" numFmtId="164">
      <sharedItems containsSemiMixedTypes="0" containsString="0" containsNumber="1" minValue="4" maxValue="191"/>
    </cacheField>
    <cacheField name="Blank4" numFmtId="164">
      <sharedItems containsNonDate="0" containsString="0" containsBlank="1"/>
    </cacheField>
    <cacheField name="Underlying Vulnerability" numFmtId="0">
      <sharedItems containsSemiMixedTypes="0" containsString="0" containsNumber="1" minValue="0" maxValue="0.4"/>
    </cacheField>
    <cacheField name="Upcoming Threats" numFmtId="0">
      <sharedItems containsSemiMixedTypes="0" containsString="0" containsNumber="1" minValue="0.1" maxValue="0.8"/>
    </cacheField>
  </cacheFields>
  <extLst>
    <ext xmlns:x14="http://schemas.microsoft.com/office/spreadsheetml/2009/9/main" uri="{725AE2AE-9491-48be-B2B4-4EB974FC3084}">
      <x14:pivotCacheDefinition pivotCacheId="8704397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0">
  <r>
    <x v="0"/>
    <s v="SOM"/>
    <n v="0"/>
    <n v="6"/>
    <n v="6"/>
    <n v="0"/>
    <x v="0"/>
    <x v="0"/>
    <x v="0"/>
    <n v="10"/>
    <n v="9.9163165204290102"/>
    <n v="39.496835316262995"/>
    <m/>
    <n v="0"/>
    <n v="0.2"/>
  </r>
  <r>
    <x v="1"/>
    <s v="YEM"/>
    <n v="0"/>
    <n v="6"/>
    <n v="6"/>
    <n v="0"/>
    <x v="1"/>
    <x v="0"/>
    <x v="0"/>
    <n v="8.7633939202202544"/>
    <n v="7.416198487095663"/>
    <n v="43.474130238568314"/>
    <m/>
    <n v="0"/>
    <n v="0.3"/>
  </r>
  <r>
    <x v="2"/>
    <s v="PNG"/>
    <n v="0"/>
    <n v="6"/>
    <n v="6"/>
    <n v="0"/>
    <x v="2"/>
    <x v="0"/>
    <x v="1"/>
    <n v="7.9328953503395709"/>
    <n v="9.5"/>
    <n v="140"/>
    <m/>
    <n v="0"/>
    <n v="0.4"/>
  </r>
  <r>
    <x v="3"/>
    <s v="ETH"/>
    <n v="0"/>
    <n v="6"/>
    <n v="6"/>
    <n v="0"/>
    <x v="3"/>
    <x v="0"/>
    <x v="2"/>
    <n v="9.4868329805051381"/>
    <n v="7.5277265270908122"/>
    <n v="20.682829048228403"/>
    <m/>
    <n v="0"/>
    <n v="0.2"/>
  </r>
  <r>
    <x v="4"/>
    <s v="HTI"/>
    <n v="0"/>
    <n v="5.5"/>
    <n v="5.5"/>
    <n v="0"/>
    <x v="4"/>
    <x v="0"/>
    <x v="3"/>
    <n v="10"/>
    <n v="10"/>
    <n v="76"/>
    <m/>
    <n v="0"/>
    <n v="0.2"/>
  </r>
  <r>
    <x v="5"/>
    <s v="COD"/>
    <n v="0"/>
    <n v="5.5"/>
    <n v="5.5"/>
    <n v="0"/>
    <x v="0"/>
    <x v="0"/>
    <x v="4"/>
    <n v="9.5714285714285694"/>
    <n v="5.8333333333333304"/>
    <n v="19.235384061671343"/>
    <m/>
    <n v="0"/>
    <n v="0.2"/>
  </r>
  <r>
    <x v="6"/>
    <s v="NER"/>
    <n v="0"/>
    <n v="5.5"/>
    <n v="5.5"/>
    <n v="0"/>
    <x v="5"/>
    <x v="0"/>
    <x v="5"/>
    <n v="10"/>
    <n v="5.8333333333333304"/>
    <n v="35.496478698597699"/>
    <m/>
    <n v="0"/>
    <n v="0.2"/>
  </r>
  <r>
    <x v="7"/>
    <s v="SYR"/>
    <n v="0"/>
    <n v="5.5"/>
    <n v="5.5"/>
    <n v="0"/>
    <x v="6"/>
    <x v="1"/>
    <x v="6"/>
    <n v="10"/>
    <n v="7.8333333333333304"/>
    <n v="40.743097574926722"/>
    <m/>
    <n v="0"/>
    <n v="0.5"/>
  </r>
  <r>
    <x v="8"/>
    <s v="SDN"/>
    <n v="0"/>
    <n v="5.5"/>
    <n v="5.5"/>
    <n v="0"/>
    <x v="7"/>
    <x v="0"/>
    <x v="7"/>
    <n v="9.1807251503197893"/>
    <n v="5.3333333333333304"/>
    <n v="150"/>
    <m/>
    <n v="0"/>
    <n v="0.2"/>
  </r>
  <r>
    <x v="9"/>
    <s v="MMR"/>
    <n v="0"/>
    <n v="5.5"/>
    <n v="5.5"/>
    <n v="0"/>
    <x v="8"/>
    <x v="2"/>
    <x v="8"/>
    <n v="8.4024263844897789"/>
    <n v="8.3666002653407556"/>
    <n v="34.205262752974136"/>
    <m/>
    <n v="0"/>
    <n v="0.2"/>
  </r>
  <r>
    <x v="10"/>
    <s v="KHM"/>
    <n v="0"/>
    <n v="5.5"/>
    <n v="5.5"/>
    <n v="0"/>
    <x v="9"/>
    <x v="3"/>
    <x v="9"/>
    <n v="8.2857142857142794"/>
    <n v="8.9442719099991592"/>
    <n v="92"/>
    <m/>
    <n v="0"/>
    <n v="0.4"/>
  </r>
  <r>
    <x v="11"/>
    <s v="NGA"/>
    <n v="0"/>
    <n v="5.5"/>
    <n v="5.5"/>
    <n v="0"/>
    <x v="3"/>
    <x v="4"/>
    <x v="10"/>
    <n v="8.8640526042791841"/>
    <n v="5"/>
    <n v="27.832227846793611"/>
    <m/>
    <n v="0"/>
    <n v="0.1"/>
  </r>
  <r>
    <x v="12"/>
    <s v="CAF"/>
    <n v="0"/>
    <n v="5"/>
    <n v="5"/>
    <n v="0"/>
    <x v="0"/>
    <x v="0"/>
    <x v="4"/>
    <n v="10"/>
    <n v="3.5"/>
    <n v="15.946684649838472"/>
    <m/>
    <n v="0"/>
    <n v="0.4"/>
  </r>
  <r>
    <x v="13"/>
    <s v="LAO"/>
    <n v="0"/>
    <n v="5"/>
    <n v="5"/>
    <n v="0"/>
    <x v="10"/>
    <x v="5"/>
    <x v="11"/>
    <n v="7.1576933051666893"/>
    <n v="6.7453687816160208"/>
    <n v="31.144823004794873"/>
    <m/>
    <n v="0"/>
    <n v="0.5"/>
  </r>
  <r>
    <x v="14"/>
    <s v="TCD"/>
    <n v="0"/>
    <n v="5"/>
    <n v="5"/>
    <n v="0"/>
    <x v="0"/>
    <x v="6"/>
    <x v="12"/>
    <n v="10"/>
    <n v="5.3333333333333304"/>
    <n v="40.865633483405098"/>
    <m/>
    <n v="0"/>
    <n v="0.2"/>
  </r>
  <r>
    <x v="15"/>
    <s v="AFG"/>
    <n v="0"/>
    <n v="5"/>
    <n v="5"/>
    <n v="0"/>
    <x v="11"/>
    <x v="0"/>
    <x v="13"/>
    <n v="10"/>
    <n v="8.1547532151500448"/>
    <n v="5.4772255750516612"/>
    <m/>
    <n v="0"/>
    <n v="0.1"/>
  </r>
  <r>
    <x v="16"/>
    <s v="ZWE"/>
    <n v="0"/>
    <n v="5"/>
    <n v="5"/>
    <n v="0"/>
    <x v="12"/>
    <x v="0"/>
    <x v="14"/>
    <n v="8.9442719099991592"/>
    <n v="6.1666666666666696"/>
    <n v="43.81780460041329"/>
    <m/>
    <n v="0"/>
    <n v="0.2"/>
  </r>
  <r>
    <x v="17"/>
    <s v="LBN"/>
    <n v="0"/>
    <n v="5"/>
    <n v="5"/>
    <n v="0"/>
    <x v="13"/>
    <x v="7"/>
    <x v="15"/>
    <n v="5.5714285714285703"/>
    <n v="7"/>
    <n v="98"/>
    <m/>
    <n v="0"/>
    <n v="0.3"/>
  </r>
  <r>
    <x v="18"/>
    <s v="MOZ"/>
    <n v="0"/>
    <n v="5"/>
    <n v="5"/>
    <n v="0"/>
    <x v="14"/>
    <x v="0"/>
    <x v="16"/>
    <n v="9.2495972534637154"/>
    <n v="8"/>
    <n v="34.641016151377549"/>
    <m/>
    <n v="0"/>
    <n v="0.2"/>
  </r>
  <r>
    <x v="19"/>
    <s v="COG"/>
    <n v="0"/>
    <n v="5"/>
    <n v="5"/>
    <n v="0"/>
    <x v="15"/>
    <x v="0"/>
    <x v="17"/>
    <n v="7.5714285714285703"/>
    <n v="4.8333333333333304"/>
    <n v="19.493588689617926"/>
    <m/>
    <n v="0"/>
    <n v="0.4"/>
  </r>
  <r>
    <x v="20"/>
    <s v="KEN"/>
    <n v="0"/>
    <n v="5"/>
    <n v="5"/>
    <n v="0"/>
    <x v="16"/>
    <x v="6"/>
    <x v="18"/>
    <n v="8.8640526042791841"/>
    <n v="8.266397845091495"/>
    <n v="90"/>
    <m/>
    <n v="0"/>
    <n v="0.1"/>
  </r>
  <r>
    <x v="21"/>
    <s v="SLB"/>
    <n v="0"/>
    <n v="5"/>
    <n v="5"/>
    <n v="0"/>
    <x v="17"/>
    <x v="8"/>
    <x v="19"/>
    <n v="7.8113729265468628"/>
    <n v="8.9442719099991592"/>
    <n v="153"/>
    <m/>
    <n v="0"/>
    <n v="0.6"/>
  </r>
  <r>
    <x v="22"/>
    <s v="ERI"/>
    <n v="0"/>
    <n v="5"/>
    <n v="5"/>
    <n v="0"/>
    <x v="18"/>
    <x v="0"/>
    <x v="20"/>
    <n v="9"/>
    <n v="6.7082039324993685"/>
    <n v="54"/>
    <m/>
    <n v="0.1"/>
    <n v="0.4"/>
  </r>
  <r>
    <x v="23"/>
    <s v="VUT"/>
    <n v="0"/>
    <n v="5"/>
    <n v="5"/>
    <n v="0"/>
    <x v="19"/>
    <x v="9"/>
    <x v="19"/>
    <n v="7.8571428571428603"/>
    <n v="8.7559503577091338"/>
    <n v="187"/>
    <m/>
    <n v="0.2"/>
    <n v="0.7"/>
  </r>
  <r>
    <x v="24"/>
    <s v="MDG"/>
    <n v="0"/>
    <n v="5"/>
    <n v="5"/>
    <n v="0"/>
    <x v="20"/>
    <x v="6"/>
    <x v="21"/>
    <n v="8.8908482587130084"/>
    <n v="8.5"/>
    <n v="110"/>
    <m/>
    <n v="0"/>
    <n v="0.2"/>
  </r>
  <r>
    <x v="25"/>
    <s v="LBR"/>
    <n v="0"/>
    <n v="5"/>
    <n v="5"/>
    <n v="0"/>
    <x v="21"/>
    <x v="10"/>
    <x v="22"/>
    <n v="10"/>
    <n v="5"/>
    <n v="99"/>
    <m/>
    <n v="0"/>
    <n v="0.3"/>
  </r>
  <r>
    <x v="26"/>
    <s v="PRK"/>
    <n v="0"/>
    <n v="5"/>
    <n v="5"/>
    <n v="0"/>
    <x v="22"/>
    <x v="11"/>
    <x v="6"/>
    <n v="9"/>
    <n v="7"/>
    <n v="142"/>
    <m/>
    <n v="0.1"/>
    <n v="0.6"/>
  </r>
  <r>
    <x v="27"/>
    <s v="SSD"/>
    <n v="0"/>
    <n v="4.5"/>
    <n v="4.5"/>
    <n v="0"/>
    <x v="0"/>
    <x v="0"/>
    <x v="19"/>
    <n v="10"/>
    <n v="5.9160797830996161"/>
    <n v="39.749213828703581"/>
    <m/>
    <n v="0"/>
    <n v="0.1"/>
  </r>
  <r>
    <x v="28"/>
    <s v="UGA"/>
    <n v="0"/>
    <n v="4.5"/>
    <n v="4.5"/>
    <n v="0"/>
    <x v="0"/>
    <x v="12"/>
    <x v="23"/>
    <n v="9.4868329805051381"/>
    <n v="6.2981478758970626"/>
    <n v="179"/>
    <m/>
    <n v="0"/>
    <n v="0.1"/>
  </r>
  <r>
    <x v="29"/>
    <s v="CMR"/>
    <n v="0"/>
    <n v="4.5"/>
    <n v="4.5"/>
    <n v="0"/>
    <x v="23"/>
    <x v="13"/>
    <x v="24"/>
    <n v="8.4285714285714306"/>
    <n v="4.3333333333333304"/>
    <n v="18.973665961010276"/>
    <m/>
    <n v="0"/>
    <n v="0.4"/>
  </r>
  <r>
    <x v="30"/>
    <s v="LKA"/>
    <n v="0"/>
    <n v="4.5"/>
    <n v="4.5"/>
    <n v="0"/>
    <x v="24"/>
    <x v="14"/>
    <x v="25"/>
    <n v="5.4772255750516639"/>
    <n v="8.3666002653407556"/>
    <n v="103"/>
    <m/>
    <n v="0"/>
    <n v="0.3"/>
  </r>
  <r>
    <x v="31"/>
    <s v="DJI"/>
    <n v="0"/>
    <n v="4.5"/>
    <n v="4.5"/>
    <n v="0"/>
    <x v="25"/>
    <x v="15"/>
    <x v="26"/>
    <n v="8.5799861524246204"/>
    <n v="7.1647284200682249"/>
    <n v="47"/>
    <m/>
    <n v="0"/>
    <n v="0.3"/>
  </r>
  <r>
    <x v="32"/>
    <s v="ZMB"/>
    <n v="0"/>
    <n v="4.5"/>
    <n v="4.5"/>
    <n v="0"/>
    <x v="26"/>
    <x v="16"/>
    <x v="27"/>
    <n v="9.3350338586883073"/>
    <n v="4.1666666666666696"/>
    <n v="191"/>
    <m/>
    <n v="0"/>
    <n v="0.3"/>
  </r>
  <r>
    <x v="33"/>
    <s v="HND"/>
    <n v="0"/>
    <n v="4.5"/>
    <n v="4.5"/>
    <n v="0"/>
    <x v="27"/>
    <x v="17"/>
    <x v="28"/>
    <n v="7.5498344352707489"/>
    <n v="9.1666666666666696"/>
    <n v="27.202941017470884"/>
    <m/>
    <n v="0"/>
    <n v="0.2"/>
  </r>
  <r>
    <x v="34"/>
    <s v="IRQ"/>
    <n v="0"/>
    <n v="4.5"/>
    <n v="4.5"/>
    <n v="0"/>
    <x v="28"/>
    <x v="18"/>
    <x v="29"/>
    <n v="5.5714285714285703"/>
    <n v="7.6666666666666696"/>
    <n v="28.635642126552707"/>
    <m/>
    <n v="0"/>
    <n v="0.4"/>
  </r>
  <r>
    <x v="35"/>
    <s v="TJK"/>
    <n v="0"/>
    <n v="4.5"/>
    <n v="4.5"/>
    <n v="0"/>
    <x v="29"/>
    <x v="19"/>
    <x v="30"/>
    <n v="7.0449012765586305"/>
    <n v="7.4833147735478827"/>
    <n v="170"/>
    <m/>
    <n v="0"/>
    <n v="0.4"/>
  </r>
  <r>
    <x v="36"/>
    <s v="TZA"/>
    <n v="0"/>
    <n v="4.5"/>
    <n v="4.5"/>
    <n v="0"/>
    <x v="30"/>
    <x v="20"/>
    <x v="31"/>
    <n v="8.4285714285714306"/>
    <n v="6.9161646404154746"/>
    <n v="178"/>
    <m/>
    <n v="0"/>
    <n v="0.2"/>
  </r>
  <r>
    <x v="37"/>
    <s v="VEN"/>
    <n v="0"/>
    <n v="4.5"/>
    <n v="4.5"/>
    <n v="0"/>
    <x v="31"/>
    <x v="21"/>
    <x v="14"/>
    <n v="4.71428571428571"/>
    <n v="7.713624310270756"/>
    <n v="185"/>
    <m/>
    <n v="0"/>
    <n v="0.5"/>
  </r>
  <r>
    <x v="38"/>
    <s v="NIC"/>
    <n v="0"/>
    <n v="4.5"/>
    <n v="4.5"/>
    <n v="0"/>
    <x v="10"/>
    <x v="22"/>
    <x v="32"/>
    <n v="7.0710678118654737"/>
    <n v="9.3333333333333304"/>
    <n v="128"/>
    <m/>
    <n v="0"/>
    <n v="0.2"/>
  </r>
  <r>
    <x v="39"/>
    <s v="MWI"/>
    <n v="0"/>
    <n v="4.5"/>
    <n v="4.5"/>
    <n v="0"/>
    <x v="32"/>
    <x v="6"/>
    <x v="31"/>
    <n v="10"/>
    <n v="5.8333333333333304"/>
    <n v="123"/>
    <m/>
    <n v="0"/>
    <n v="0.2"/>
  </r>
  <r>
    <x v="40"/>
    <s v="RWA"/>
    <n v="0"/>
    <n v="4.5"/>
    <n v="4.5"/>
    <n v="0"/>
    <x v="33"/>
    <x v="23"/>
    <x v="33"/>
    <n v="9"/>
    <n v="4.1666666666666696"/>
    <n v="148"/>
    <m/>
    <n v="0"/>
    <n v="0.3"/>
  </r>
  <r>
    <x v="41"/>
    <s v="BEN"/>
    <n v="0"/>
    <n v="4.5"/>
    <n v="4.5"/>
    <n v="0"/>
    <x v="34"/>
    <x v="24"/>
    <x v="34"/>
    <n v="9.28571428571429"/>
    <n v="3.1666666666666701"/>
    <n v="15"/>
    <m/>
    <n v="0"/>
    <n v="0.3"/>
  </r>
  <r>
    <x v="42"/>
    <s v="NPL"/>
    <n v="0"/>
    <n v="4.5"/>
    <n v="4.5"/>
    <n v="0"/>
    <x v="35"/>
    <x v="25"/>
    <x v="35"/>
    <n v="8.2857142857142794"/>
    <n v="8"/>
    <n v="131"/>
    <m/>
    <n v="0"/>
    <n v="0.3"/>
  </r>
  <r>
    <x v="43"/>
    <s v="BFA"/>
    <n v="0"/>
    <n v="4"/>
    <n v="4"/>
    <n v="0"/>
    <x v="0"/>
    <x v="26"/>
    <x v="36"/>
    <n v="8.9238295251926818"/>
    <n v="4.5"/>
    <n v="12.649110640673518"/>
    <m/>
    <n v="0"/>
    <n v="0.2"/>
  </r>
  <r>
    <x v="44"/>
    <s v="MLI"/>
    <n v="0"/>
    <n v="4"/>
    <n v="4"/>
    <n v="0"/>
    <x v="23"/>
    <x v="27"/>
    <x v="37"/>
    <n v="3.9480456175283996"/>
    <n v="5.6666666666666696"/>
    <n v="33.911649915626342"/>
    <m/>
    <n v="0"/>
    <n v="0.2"/>
  </r>
  <r>
    <x v="45"/>
    <s v="SLE"/>
    <n v="0"/>
    <n v="4"/>
    <n v="4"/>
    <n v="0"/>
    <x v="0"/>
    <x v="28"/>
    <x v="38"/>
    <n v="9.8571428571428594"/>
    <n v="4.8333333333333304"/>
    <n v="154"/>
    <m/>
    <n v="0"/>
    <n v="0.4"/>
  </r>
  <r>
    <x v="46"/>
    <s v="BLZ"/>
    <n v="0"/>
    <n v="4"/>
    <n v="4"/>
    <n v="0"/>
    <x v="36"/>
    <x v="29"/>
    <x v="39"/>
    <n v="7.2702917999997023"/>
    <n v="7.5"/>
    <n v="23"/>
    <m/>
    <n v="0"/>
    <n v="0.4"/>
  </r>
  <r>
    <x v="47"/>
    <s v="UZB"/>
    <n v="0"/>
    <n v="4"/>
    <n v="4"/>
    <n v="0"/>
    <x v="37"/>
    <x v="30"/>
    <x v="40"/>
    <n v="6.9693205243716987"/>
    <n v="7"/>
    <n v="183"/>
    <m/>
    <n v="0"/>
    <n v="0.4"/>
  </r>
  <r>
    <x v="48"/>
    <s v="GMB"/>
    <n v="0"/>
    <n v="4"/>
    <n v="4"/>
    <n v="0"/>
    <x v="38"/>
    <x v="31"/>
    <x v="41"/>
    <n v="10"/>
    <n v="3.5"/>
    <n v="25.88435821108957"/>
    <m/>
    <n v="0"/>
    <n v="0.4"/>
  </r>
  <r>
    <x v="49"/>
    <s v="KIR"/>
    <n v="0"/>
    <n v="4"/>
    <n v="4"/>
    <n v="0"/>
    <x v="39"/>
    <x v="32"/>
    <x v="19"/>
    <n v="8.4285714285714306"/>
    <n v="6.8313005106397346"/>
    <n v="93"/>
    <m/>
    <n v="0.2"/>
    <n v="0.8"/>
  </r>
  <r>
    <x v="50"/>
    <s v="TON"/>
    <n v="0"/>
    <n v="4"/>
    <n v="4"/>
    <n v="0"/>
    <x v="40"/>
    <x v="33"/>
    <x v="19"/>
    <n v="7.8571428571428603"/>
    <n v="8.3666002653407556"/>
    <n v="173"/>
    <m/>
    <n v="0.2"/>
    <n v="0.7"/>
  </r>
  <r>
    <x v="51"/>
    <s v="BDI"/>
    <n v="0"/>
    <n v="4"/>
    <n v="4"/>
    <n v="0"/>
    <x v="0"/>
    <x v="34"/>
    <x v="42"/>
    <n v="10"/>
    <n v="4.3333333333333304"/>
    <n v="13"/>
    <m/>
    <n v="0"/>
    <n v="0.3"/>
  </r>
  <r>
    <x v="52"/>
    <s v="MRT"/>
    <n v="0"/>
    <n v="4"/>
    <n v="4"/>
    <n v="0"/>
    <x v="7"/>
    <x v="35"/>
    <x v="43"/>
    <n v="8.71428571428571"/>
    <n v="7.6666666666666696"/>
    <n v="121"/>
    <m/>
    <n v="0"/>
    <n v="0.2"/>
  </r>
  <r>
    <x v="53"/>
    <s v="STP"/>
    <n v="0"/>
    <n v="4"/>
    <n v="4"/>
    <n v="0"/>
    <x v="0"/>
    <x v="36"/>
    <x v="44"/>
    <n v="8.71428571428571"/>
    <n v="0.5"/>
    <n v="159"/>
    <m/>
    <n v="0"/>
    <n v="0.5"/>
  </r>
  <r>
    <x v="54"/>
    <s v="GNQ"/>
    <n v="0"/>
    <n v="4"/>
    <n v="4"/>
    <n v="0"/>
    <x v="41"/>
    <x v="37"/>
    <x v="45"/>
    <n v="6"/>
    <n v="3.1666666666666701"/>
    <n v="69"/>
    <m/>
    <n v="0"/>
    <n v="0.5"/>
  </r>
  <r>
    <x v="55"/>
    <s v="NAM"/>
    <n v="0"/>
    <n v="4"/>
    <n v="4"/>
    <n v="0"/>
    <x v="42"/>
    <x v="38"/>
    <x v="46"/>
    <n v="8"/>
    <n v="7.416198487095663"/>
    <n v="125"/>
    <m/>
    <n v="0"/>
    <n v="0.3"/>
  </r>
  <r>
    <x v="56"/>
    <s v="AGO"/>
    <n v="0"/>
    <n v="4"/>
    <n v="4"/>
    <n v="0"/>
    <x v="43"/>
    <x v="39"/>
    <x v="47"/>
    <n v="8.4285714285714306"/>
    <n v="5.9160797830996161"/>
    <n v="4"/>
    <m/>
    <n v="0"/>
    <n v="0.3"/>
  </r>
  <r>
    <x v="57"/>
    <s v="FSM"/>
    <n v="0"/>
    <n v="4"/>
    <n v="4"/>
    <n v="0"/>
    <x v="44"/>
    <x v="40"/>
    <x v="19"/>
    <n v="8"/>
    <n v="7.3029674334022125"/>
    <n v="61"/>
    <m/>
    <n v="0.2"/>
    <n v="0.8"/>
  </r>
  <r>
    <x v="58"/>
    <s v="BTN"/>
    <n v="0"/>
    <n v="4"/>
    <n v="4"/>
    <n v="0"/>
    <x v="45"/>
    <x v="41"/>
    <x v="48"/>
    <n v="7.4285714285714297"/>
    <n v="4.1666666666666696"/>
    <n v="28"/>
    <m/>
    <n v="0"/>
    <n v="0.4"/>
  </r>
  <r>
    <x v="59"/>
    <s v="IND"/>
    <n v="0"/>
    <n v="4"/>
    <n v="4"/>
    <n v="0"/>
    <x v="46"/>
    <x v="42"/>
    <x v="49"/>
    <n v="6.71428571428571"/>
    <n v="10"/>
    <n v="79"/>
    <m/>
    <n v="0"/>
    <n v="0.2"/>
  </r>
  <r>
    <x v="60"/>
    <s v="JAM"/>
    <n v="0"/>
    <n v="4"/>
    <n v="4"/>
    <n v="0"/>
    <x v="47"/>
    <x v="43"/>
    <x v="50"/>
    <n v="5.5714285714285703"/>
    <n v="7.3333333333333304"/>
    <n v="86"/>
    <m/>
    <n v="0"/>
    <n v="0.4"/>
  </r>
  <r>
    <x v="61"/>
    <s v="PAK"/>
    <n v="0"/>
    <n v="4"/>
    <n v="4"/>
    <n v="0"/>
    <x v="48"/>
    <x v="44"/>
    <x v="51"/>
    <n v="7.7142857142857197"/>
    <n v="10"/>
    <n v="135"/>
    <m/>
    <n v="0"/>
    <n v="0.3"/>
  </r>
  <r>
    <x v="62"/>
    <s v="AZE"/>
    <n v="0"/>
    <n v="3.5"/>
    <n v="3.5"/>
    <n v="0"/>
    <x v="49"/>
    <x v="45"/>
    <x v="52"/>
    <n v="5.0990195135927818"/>
    <n v="6.7453687816160208"/>
    <n v="10.954451150103322"/>
    <m/>
    <n v="0"/>
    <n v="0.3"/>
  </r>
  <r>
    <x v="63"/>
    <s v="GAB"/>
    <n v="0"/>
    <n v="3.5"/>
    <n v="3.5"/>
    <n v="0"/>
    <x v="0"/>
    <x v="46"/>
    <x v="53"/>
    <n v="7.8376381281972565"/>
    <n v="2.5"/>
    <n v="62"/>
    <m/>
    <n v="0"/>
    <n v="0.4"/>
  </r>
  <r>
    <x v="64"/>
    <s v="SEN"/>
    <n v="0"/>
    <n v="3.5"/>
    <n v="3.5"/>
    <n v="0"/>
    <x v="50"/>
    <x v="47"/>
    <x v="54"/>
    <n v="9.4868329805051381"/>
    <n v="5.8333333333333304"/>
    <n v="151"/>
    <m/>
    <n v="0"/>
    <n v="0.3"/>
  </r>
  <r>
    <x v="65"/>
    <s v="COL"/>
    <n v="0"/>
    <n v="3.5"/>
    <n v="3.5"/>
    <n v="0"/>
    <x v="51"/>
    <x v="48"/>
    <x v="55"/>
    <n v="6.082762530298222"/>
    <n v="8.1547532151500448"/>
    <n v="18.999755118349373"/>
    <m/>
    <n v="0"/>
    <n v="0.3"/>
  </r>
  <r>
    <x v="66"/>
    <s v="MEX"/>
    <n v="0"/>
    <n v="3.5"/>
    <n v="3.5"/>
    <n v="0"/>
    <x v="52"/>
    <x v="49"/>
    <x v="56"/>
    <n v="5.8309518948453025"/>
    <n v="8.1547532151500448"/>
    <n v="112"/>
    <m/>
    <n v="0"/>
    <n v="0.2"/>
  </r>
  <r>
    <x v="67"/>
    <s v="PAN"/>
    <n v="0"/>
    <n v="3.5"/>
    <n v="3.5"/>
    <n v="0"/>
    <x v="53"/>
    <x v="50"/>
    <x v="57"/>
    <n v="5.0990195135927818"/>
    <n v="9.3094933625126295"/>
    <n v="136"/>
    <m/>
    <n v="0"/>
    <n v="0.4"/>
  </r>
  <r>
    <x v="68"/>
    <s v="GHA"/>
    <n v="0"/>
    <n v="3.5"/>
    <n v="3.5"/>
    <n v="0"/>
    <x v="54"/>
    <x v="42"/>
    <x v="58"/>
    <n v="8.7013956187663197"/>
    <n v="4.5"/>
    <n v="65"/>
    <m/>
    <n v="0"/>
    <n v="0.3"/>
  </r>
  <r>
    <x v="69"/>
    <s v="PER"/>
    <n v="0"/>
    <n v="3.5"/>
    <n v="3.5"/>
    <n v="0"/>
    <x v="55"/>
    <x v="51"/>
    <x v="59"/>
    <n v="5.8309518948453025"/>
    <n v="10"/>
    <n v="137"/>
    <m/>
    <n v="0"/>
    <n v="0.3"/>
  </r>
  <r>
    <x v="70"/>
    <s v="ZAF"/>
    <n v="0"/>
    <n v="3.5"/>
    <n v="3.5"/>
    <n v="0"/>
    <x v="56"/>
    <x v="52"/>
    <x v="60"/>
    <n v="7.8376381281972565"/>
    <n v="6.5"/>
    <n v="190"/>
    <m/>
    <n v="0"/>
    <n v="0.3"/>
  </r>
  <r>
    <x v="71"/>
    <s v="GIN"/>
    <n v="0"/>
    <n v="3.5"/>
    <n v="3.5"/>
    <n v="0"/>
    <x v="0"/>
    <x v="53"/>
    <x v="61"/>
    <n v="7.8571428571428603"/>
    <n v="4.8333333333333304"/>
    <n v="66"/>
    <m/>
    <n v="0"/>
    <n v="0.3"/>
  </r>
  <r>
    <x v="72"/>
    <s v="TGO"/>
    <n v="0"/>
    <n v="3.5"/>
    <n v="3.5"/>
    <n v="0"/>
    <x v="3"/>
    <x v="54"/>
    <x v="62"/>
    <n v="8.71428571428571"/>
    <n v="3.3333333333333299"/>
    <n v="168"/>
    <m/>
    <n v="0"/>
    <n v="0.4"/>
  </r>
  <r>
    <x v="73"/>
    <s v="BOL"/>
    <n v="0"/>
    <n v="3.5"/>
    <n v="3.5"/>
    <n v="0"/>
    <x v="57"/>
    <x v="55"/>
    <x v="63"/>
    <n v="6.7082039324993694"/>
    <n v="6.1666666666666696"/>
    <n v="24"/>
    <m/>
    <n v="0"/>
    <n v="0.2"/>
  </r>
  <r>
    <x v="74"/>
    <s v="TUV"/>
    <n v="0"/>
    <n v="3.5"/>
    <n v="3.5"/>
    <n v="0"/>
    <x v="58"/>
    <x v="40"/>
    <x v="19"/>
    <n v="7.1428571428571397"/>
    <n v="5.7735026918962546"/>
    <n v="177"/>
    <m/>
    <n v="0.3"/>
    <n v="0.8"/>
  </r>
  <r>
    <x v="75"/>
    <s v="MDA"/>
    <n v="0"/>
    <n v="3.5"/>
    <n v="3.5"/>
    <n v="0"/>
    <x v="59"/>
    <x v="56"/>
    <x v="64"/>
    <n v="4.9999999999999991"/>
    <n v="5.1666666666666696"/>
    <n v="109"/>
    <m/>
    <n v="0"/>
    <n v="0.3"/>
  </r>
  <r>
    <x v="76"/>
    <s v="JOR"/>
    <n v="0"/>
    <n v="3.5"/>
    <n v="3.5"/>
    <n v="0"/>
    <x v="55"/>
    <x v="57"/>
    <x v="65"/>
    <n v="5.1428571428571397"/>
    <n v="5.3333333333333304"/>
    <n v="87"/>
    <m/>
    <n v="0"/>
    <n v="0.3"/>
  </r>
  <r>
    <x v="77"/>
    <s v="LSO"/>
    <n v="0"/>
    <n v="3.5"/>
    <n v="3.5"/>
    <n v="0"/>
    <x v="60"/>
    <x v="58"/>
    <x v="66"/>
    <n v="9.1428571428571406"/>
    <n v="2.5"/>
    <n v="104"/>
    <m/>
    <n v="0"/>
    <n v="0.4"/>
  </r>
  <r>
    <x v="78"/>
    <s v="TLS"/>
    <n v="0"/>
    <n v="3.5"/>
    <n v="3.5"/>
    <n v="0"/>
    <x v="61"/>
    <x v="59"/>
    <x v="67"/>
    <n v="7.1428571428571397"/>
    <n v="6"/>
    <n v="172"/>
    <m/>
    <n v="0"/>
    <n v="0.5"/>
  </r>
  <r>
    <x v="79"/>
    <s v="TKM"/>
    <n v="0"/>
    <n v="3.5"/>
    <n v="3.5"/>
    <n v="0"/>
    <x v="62"/>
    <x v="60"/>
    <x v="68"/>
    <n v="2.1428571428571401"/>
    <n v="5.6124860801609122"/>
    <n v="171"/>
    <m/>
    <n v="0"/>
    <n v="0.6"/>
  </r>
  <r>
    <x v="80"/>
    <s v="GNB"/>
    <n v="0"/>
    <n v="3.5"/>
    <n v="3.5"/>
    <n v="0"/>
    <x v="63"/>
    <x v="61"/>
    <x v="19"/>
    <n v="10"/>
    <n v="2.8333333333333299"/>
    <n v="68"/>
    <m/>
    <n v="0"/>
    <n v="0.4"/>
  </r>
  <r>
    <x v="81"/>
    <s v="COM"/>
    <n v="0"/>
    <n v="3.5"/>
    <n v="3.5"/>
    <n v="0"/>
    <x v="64"/>
    <x v="9"/>
    <x v="19"/>
    <n v="8.71428571428571"/>
    <n v="2.8333333333333299"/>
    <n v="40"/>
    <m/>
    <n v="0"/>
    <n v="0.5"/>
  </r>
  <r>
    <x v="82"/>
    <s v="SWZ"/>
    <n v="0"/>
    <n v="3.5"/>
    <n v="3.5"/>
    <n v="0"/>
    <x v="12"/>
    <x v="62"/>
    <x v="69"/>
    <n v="8"/>
    <n v="2.5"/>
    <n v="164"/>
    <m/>
    <n v="0"/>
    <n v="0.4"/>
  </r>
  <r>
    <x v="83"/>
    <s v="GTM"/>
    <n v="0"/>
    <n v="3.5"/>
    <n v="3.5"/>
    <n v="0"/>
    <x v="65"/>
    <x v="63"/>
    <x v="70"/>
    <n v="4.9789029323189018"/>
    <n v="9.5"/>
    <n v="72"/>
    <m/>
    <n v="0"/>
    <n v="0.2"/>
  </r>
  <r>
    <x v="84"/>
    <s v="CIV"/>
    <n v="0"/>
    <n v="3.5"/>
    <n v="3.5"/>
    <n v="0"/>
    <x v="66"/>
    <x v="64"/>
    <x v="71"/>
    <n v="8.5714285714285694"/>
    <n v="4.6666666666666696"/>
    <n v="35"/>
    <m/>
    <n v="0"/>
    <n v="0.3"/>
  </r>
  <r>
    <x v="85"/>
    <s v="BHS"/>
    <n v="0"/>
    <n v="3"/>
    <n v="3"/>
    <n v="0"/>
    <x v="67"/>
    <x v="65"/>
    <x v="72"/>
    <n v="6.0944940022004364"/>
    <n v="6.324555320336759"/>
    <n v="20"/>
    <m/>
    <n v="0"/>
    <n v="0.5"/>
  </r>
  <r>
    <x v="86"/>
    <s v="FJI"/>
    <n v="0"/>
    <n v="3"/>
    <n v="3"/>
    <n v="0"/>
    <x v="68"/>
    <x v="66"/>
    <x v="19"/>
    <n v="5.8309518948453025"/>
    <n v="6.9522178715380676"/>
    <n v="59"/>
    <m/>
    <n v="0"/>
    <n v="0.3"/>
  </r>
  <r>
    <x v="87"/>
    <s v="MUS"/>
    <n v="0"/>
    <n v="3"/>
    <n v="3"/>
    <n v="0"/>
    <x v="69"/>
    <x v="67"/>
    <x v="73"/>
    <n v="5.6061191058138782"/>
    <n v="5.6124860801609122"/>
    <n v="122"/>
    <m/>
    <n v="0"/>
    <n v="0.3"/>
  </r>
  <r>
    <x v="88"/>
    <s v="PHL"/>
    <n v="0"/>
    <n v="3"/>
    <n v="3"/>
    <n v="0"/>
    <x v="56"/>
    <x v="68"/>
    <x v="74"/>
    <n v="6.9939436334147862"/>
    <n v="10"/>
    <n v="22.84896659721262"/>
    <m/>
    <n v="0"/>
    <n v="0.2"/>
  </r>
  <r>
    <x v="89"/>
    <s v="GUY"/>
    <n v="0"/>
    <n v="3"/>
    <n v="3"/>
    <n v="0"/>
    <x v="70"/>
    <x v="69"/>
    <x v="54"/>
    <n v="6.28571428571429"/>
    <n v="6.8313005106397346"/>
    <n v="73"/>
    <m/>
    <n v="0"/>
    <n v="0.4"/>
  </r>
  <r>
    <x v="90"/>
    <s v="BRA"/>
    <n v="0"/>
    <n v="3"/>
    <n v="3"/>
    <n v="0"/>
    <x v="71"/>
    <x v="70"/>
    <x v="75"/>
    <n v="5.8309518948453025"/>
    <n v="5.9160797830996161"/>
    <n v="25"/>
    <m/>
    <n v="0"/>
    <n v="0.2"/>
  </r>
  <r>
    <x v="91"/>
    <s v="IRN"/>
    <n v="0"/>
    <n v="3"/>
    <n v="3"/>
    <n v="0"/>
    <x v="72"/>
    <x v="71"/>
    <x v="68"/>
    <n v="4.8989794855663575"/>
    <n v="9.6666666666666696"/>
    <n v="81"/>
    <m/>
    <n v="0"/>
    <n v="0.2"/>
  </r>
  <r>
    <x v="92"/>
    <s v="SLV"/>
    <n v="0"/>
    <n v="3"/>
    <n v="3"/>
    <n v="0"/>
    <x v="73"/>
    <x v="72"/>
    <x v="76"/>
    <n v="6.6332495807108014"/>
    <n v="9.1666666666666696"/>
    <n v="37.615644979386488"/>
    <m/>
    <n v="0"/>
    <n v="0.3"/>
  </r>
  <r>
    <x v="93"/>
    <s v="MNE"/>
    <n v="0"/>
    <n v="3"/>
    <n v="3"/>
    <n v="0"/>
    <x v="74"/>
    <x v="73"/>
    <x v="77"/>
    <n v="3.1428571428571401"/>
    <n v="5.5"/>
    <n v="118"/>
    <m/>
    <n v="0"/>
    <n v="0.4"/>
  </r>
  <r>
    <x v="94"/>
    <s v="CHN"/>
    <n v="0"/>
    <n v="3"/>
    <n v="3"/>
    <n v="0"/>
    <x v="75"/>
    <x v="74"/>
    <x v="78"/>
    <n v="3.71428571428571"/>
    <n v="10"/>
    <n v="34"/>
    <m/>
    <n v="0"/>
    <n v="0.2"/>
  </r>
  <r>
    <x v="95"/>
    <s v="CUB"/>
    <n v="0"/>
    <n v="3"/>
    <n v="3"/>
    <n v="0"/>
    <x v="76"/>
    <x v="75"/>
    <x v="79"/>
    <n v="3.1428571428571401"/>
    <n v="8.7559503577091338"/>
    <n v="43"/>
    <m/>
    <n v="0"/>
    <n v="0.5"/>
  </r>
  <r>
    <x v="96"/>
    <s v="KGZ"/>
    <n v="0"/>
    <n v="3"/>
    <n v="3"/>
    <n v="0"/>
    <x v="77"/>
    <x v="70"/>
    <x v="80"/>
    <n v="5.744562646538026"/>
    <n v="6.9161646404154746"/>
    <n v="91"/>
    <m/>
    <n v="0"/>
    <n v="0.2"/>
  </r>
  <r>
    <x v="97"/>
    <s v="NRU"/>
    <n v="0"/>
    <n v="3"/>
    <n v="3"/>
    <n v="0"/>
    <x v="78"/>
    <x v="40"/>
    <x v="19"/>
    <n v="6"/>
    <n v="5.4772255750516612"/>
    <n v="132"/>
    <m/>
    <n v="0.4"/>
    <n v="0.8"/>
  </r>
  <r>
    <x v="98"/>
    <s v="ECU"/>
    <n v="0"/>
    <n v="3"/>
    <n v="3"/>
    <n v="0"/>
    <x v="79"/>
    <x v="76"/>
    <x v="81"/>
    <n v="5.8309518948453025"/>
    <n v="9.8333333333333304"/>
    <n v="52"/>
    <m/>
    <n v="0"/>
    <n v="0.3"/>
  </r>
  <r>
    <x v="99"/>
    <s v="IDN"/>
    <n v="0"/>
    <n v="3"/>
    <n v="3"/>
    <n v="0"/>
    <x v="80"/>
    <x v="77"/>
    <x v="82"/>
    <n v="5.744562646538026"/>
    <n v="10"/>
    <n v="78"/>
    <m/>
    <n v="0"/>
    <n v="0.2"/>
  </r>
  <r>
    <x v="100"/>
    <s v="VNM"/>
    <n v="0"/>
    <n v="3"/>
    <n v="3"/>
    <n v="0"/>
    <x v="81"/>
    <x v="78"/>
    <x v="83"/>
    <n v="5.5832122747392665"/>
    <n v="8.3666002653407556"/>
    <n v="186"/>
    <m/>
    <n v="0"/>
    <n v="0.3"/>
  </r>
  <r>
    <x v="101"/>
    <s v="DMA"/>
    <n v="0"/>
    <n v="3"/>
    <n v="3"/>
    <n v="0"/>
    <x v="82"/>
    <x v="79"/>
    <x v="19"/>
    <n v="4.71428571428571"/>
    <n v="6.5"/>
    <n v="48"/>
    <m/>
    <n v="0.2"/>
    <n v="0.6"/>
  </r>
  <r>
    <x v="102"/>
    <s v="DOM"/>
    <n v="0"/>
    <n v="3"/>
    <n v="3"/>
    <n v="0"/>
    <x v="83"/>
    <x v="80"/>
    <x v="84"/>
    <n v="5.9160797830996161"/>
    <n v="9.5"/>
    <n v="50"/>
    <m/>
    <n v="0"/>
    <n v="0.4"/>
  </r>
  <r>
    <x v="103"/>
    <s v="TUN"/>
    <n v="0"/>
    <n v="3"/>
    <n v="3"/>
    <n v="0"/>
    <x v="84"/>
    <x v="81"/>
    <x v="85"/>
    <n v="3.7827505761992146"/>
    <n v="5.6666666666666696"/>
    <n v="175"/>
    <m/>
    <n v="0"/>
    <n v="0.3"/>
  </r>
  <r>
    <x v="104"/>
    <s v="BGD"/>
    <n v="0"/>
    <n v="3"/>
    <n v="3"/>
    <n v="0"/>
    <x v="85"/>
    <x v="82"/>
    <x v="86"/>
    <n v="6.8571428571428603"/>
    <n v="10"/>
    <n v="17"/>
    <m/>
    <n v="0"/>
    <n v="0.2"/>
  </r>
  <r>
    <x v="105"/>
    <s v="MHL"/>
    <n v="0"/>
    <n v="3"/>
    <n v="3"/>
    <n v="0"/>
    <x v="0"/>
    <x v="40"/>
    <x v="19"/>
    <n v="7.7142857142857197"/>
    <n v="4.3333333333333304"/>
    <n v="113"/>
    <m/>
    <n v="0.3"/>
    <n v="0.7"/>
  </r>
  <r>
    <x v="106"/>
    <s v="TTO"/>
    <n v="0"/>
    <n v="2.5"/>
    <n v="2.5"/>
    <n v="0"/>
    <x v="86"/>
    <x v="83"/>
    <x v="87"/>
    <n v="4.4721359549995814"/>
    <n v="6.0553007081949861"/>
    <n v="174"/>
    <m/>
    <n v="0"/>
    <n v="0.4"/>
  </r>
  <r>
    <x v="107"/>
    <s v="THA"/>
    <n v="0"/>
    <n v="2.5"/>
    <n v="2.5"/>
    <n v="0"/>
    <x v="87"/>
    <x v="84"/>
    <x v="88"/>
    <n v="3.1428571428571401"/>
    <n v="9.3094933625126295"/>
    <n v="169"/>
    <m/>
    <n v="0"/>
    <n v="0.2"/>
  </r>
  <r>
    <x v="108"/>
    <s v="HRV"/>
    <n v="0"/>
    <n v="2.5"/>
    <n v="2.5"/>
    <n v="0"/>
    <x v="88"/>
    <x v="85"/>
    <x v="89"/>
    <n v="4.3094580368566771"/>
    <n v="6.3333333333333304"/>
    <n v="75"/>
    <m/>
    <n v="0"/>
    <n v="0.3"/>
  </r>
  <r>
    <x v="109"/>
    <s v="MKD"/>
    <n v="0"/>
    <n v="2.5"/>
    <n v="2.5"/>
    <n v="0"/>
    <x v="89"/>
    <x v="86"/>
    <x v="90"/>
    <n v="5.8554004376912001"/>
    <n v="4.6666666666666696"/>
    <n v="114"/>
    <m/>
    <n v="0"/>
    <n v="0.3"/>
  </r>
  <r>
    <x v="110"/>
    <s v="SUR"/>
    <n v="0"/>
    <n v="2.5"/>
    <n v="2.5"/>
    <n v="0"/>
    <x v="90"/>
    <x v="87"/>
    <x v="91"/>
    <n v="5.9160797830996161"/>
    <n v="6.9522178715380676"/>
    <n v="160"/>
    <m/>
    <n v="0"/>
    <n v="0.4"/>
  </r>
  <r>
    <x v="111"/>
    <s v="CHL"/>
    <n v="0"/>
    <n v="2.5"/>
    <n v="2.5"/>
    <n v="0"/>
    <x v="91"/>
    <x v="88"/>
    <x v="92"/>
    <n v="4.1231056256176615"/>
    <n v="8.6666666666666696"/>
    <n v="33"/>
    <m/>
    <n v="0"/>
    <n v="0.2"/>
  </r>
  <r>
    <x v="112"/>
    <s v="MNG"/>
    <n v="0"/>
    <n v="2.5"/>
    <n v="2.5"/>
    <n v="0"/>
    <x v="52"/>
    <x v="89"/>
    <x v="93"/>
    <n v="6.082762530298222"/>
    <n v="3.1666666666666701"/>
    <n v="119"/>
    <m/>
    <n v="0"/>
    <n v="0.3"/>
  </r>
  <r>
    <x v="113"/>
    <s v="BHR"/>
    <n v="0"/>
    <n v="2.5"/>
    <n v="2.5"/>
    <n v="0"/>
    <x v="92"/>
    <x v="90"/>
    <x v="94"/>
    <n v="1.8571428571428601"/>
    <n v="0"/>
    <n v="19"/>
    <m/>
    <n v="0"/>
    <n v="0.3"/>
  </r>
  <r>
    <x v="114"/>
    <s v="BIH"/>
    <n v="0"/>
    <n v="2.5"/>
    <n v="2.5"/>
    <n v="0"/>
    <x v="93"/>
    <x v="91"/>
    <x v="95"/>
    <n v="5.1961524227066338"/>
    <n v="5.1666666666666696"/>
    <n v="5.9666671103749369"/>
    <m/>
    <n v="0"/>
    <n v="0.3"/>
  </r>
  <r>
    <x v="115"/>
    <s v="CYP"/>
    <n v="0"/>
    <n v="2.5"/>
    <n v="2.5"/>
    <n v="0"/>
    <x v="94"/>
    <x v="92"/>
    <x v="96"/>
    <n v="2.6457513110645907"/>
    <n v="5.5"/>
    <n v="44"/>
    <m/>
    <n v="0"/>
    <n v="0.5"/>
  </r>
  <r>
    <x v="116"/>
    <s v="MYS"/>
    <n v="0"/>
    <n v="2.5"/>
    <n v="2.5"/>
    <n v="0"/>
    <x v="80"/>
    <x v="93"/>
    <x v="97"/>
    <n v="2.8571428571428599"/>
    <n v="8.0622577482985491"/>
    <n v="124"/>
    <m/>
    <n v="0"/>
    <n v="0.2"/>
  </r>
  <r>
    <x v="117"/>
    <s v="LCA"/>
    <n v="0"/>
    <n v="2.5"/>
    <n v="2.5"/>
    <n v="0"/>
    <x v="95"/>
    <x v="40"/>
    <x v="19"/>
    <n v="6.1927217997240653"/>
    <n v="2.6666666666666701"/>
    <n v="101"/>
    <m/>
    <n v="0.4"/>
    <n v="0.6"/>
  </r>
  <r>
    <x v="118"/>
    <s v="ALB"/>
    <n v="0"/>
    <n v="2.5"/>
    <n v="2.5"/>
    <n v="0"/>
    <x v="96"/>
    <x v="94"/>
    <x v="98"/>
    <n v="4.690415759823428"/>
    <n v="9"/>
    <n v="5"/>
    <m/>
    <n v="0"/>
    <n v="0.3"/>
  </r>
  <r>
    <x v="119"/>
    <s v="BLR"/>
    <n v="0"/>
    <n v="2.5"/>
    <n v="2.5"/>
    <n v="0"/>
    <x v="97"/>
    <x v="95"/>
    <x v="99"/>
    <n v="1.71428571428572"/>
    <n v="2"/>
    <n v="22"/>
    <m/>
    <n v="0"/>
    <n v="0.3"/>
  </r>
  <r>
    <x v="120"/>
    <s v="CRI"/>
    <n v="0"/>
    <n v="2.5"/>
    <n v="2.5"/>
    <n v="0"/>
    <x v="98"/>
    <x v="96"/>
    <x v="100"/>
    <n v="5.7321150422111034"/>
    <n v="8.3333333333333304"/>
    <n v="42"/>
    <m/>
    <n v="0"/>
    <n v="0.2"/>
  </r>
  <r>
    <x v="121"/>
    <s v="MDV"/>
    <n v="0"/>
    <n v="2.5"/>
    <n v="2.5"/>
    <n v="0"/>
    <x v="99"/>
    <x v="97"/>
    <x v="19"/>
    <n v="3.4285714285714302"/>
    <n v="5.0662280511902233"/>
    <n v="111"/>
    <m/>
    <n v="0"/>
    <n v="0.4"/>
  </r>
  <r>
    <x v="122"/>
    <s v="PLW"/>
    <n v="0"/>
    <n v="2.5"/>
    <n v="2.5"/>
    <n v="0"/>
    <x v="100"/>
    <x v="40"/>
    <x v="19"/>
    <n v="4.8571428571428603"/>
    <n v="6.0553007081949861"/>
    <n v="139"/>
    <m/>
    <n v="0.4"/>
    <n v="0.8"/>
  </r>
  <r>
    <x v="123"/>
    <s v="KAZ"/>
    <n v="0"/>
    <n v="2.5"/>
    <n v="2.5"/>
    <n v="0"/>
    <x v="101"/>
    <x v="98"/>
    <x v="101"/>
    <n v="3.3166247903553985"/>
    <n v="5"/>
    <n v="89"/>
    <m/>
    <n v="0"/>
    <n v="0.3"/>
  </r>
  <r>
    <x v="124"/>
    <s v="LIE"/>
    <n v="0"/>
    <n v="2.5"/>
    <n v="2.5"/>
    <n v="0"/>
    <x v="102"/>
    <x v="40"/>
    <x v="102"/>
    <n v="0"/>
    <n v="0.5"/>
    <n v="102"/>
    <m/>
    <n v="0.4"/>
    <n v="0.8"/>
  </r>
  <r>
    <x v="125"/>
    <s v="MAR"/>
    <n v="0"/>
    <n v="2.5"/>
    <n v="2.5"/>
    <n v="0"/>
    <x v="51"/>
    <x v="99"/>
    <x v="103"/>
    <n v="6.7082039324993694"/>
    <n v="6.1666666666666696"/>
    <n v="108"/>
    <m/>
    <n v="0"/>
    <n v="0.2"/>
  </r>
  <r>
    <x v="126"/>
    <s v="DZA"/>
    <n v="0"/>
    <n v="2.5"/>
    <n v="2.5"/>
    <n v="0"/>
    <x v="103"/>
    <x v="100"/>
    <x v="32"/>
    <n v="4.8989794855663575"/>
    <n v="6.1666666666666696"/>
    <n v="51"/>
    <m/>
    <n v="0"/>
    <n v="0.2"/>
  </r>
  <r>
    <x v="127"/>
    <s v="RUS"/>
    <n v="0"/>
    <n v="2.5"/>
    <n v="2.5"/>
    <n v="0"/>
    <x v="104"/>
    <x v="101"/>
    <x v="39"/>
    <n v="4.0000000000000036"/>
    <n v="7.8333333333333304"/>
    <n v="147"/>
    <m/>
    <n v="0"/>
    <n v="0.2"/>
  </r>
  <r>
    <x v="128"/>
    <s v="TUR"/>
    <n v="0"/>
    <n v="2.5"/>
    <n v="2.5"/>
    <n v="0"/>
    <x v="105"/>
    <x v="102"/>
    <x v="104"/>
    <n v="4.5825756949558398"/>
    <n v="8.6666666666666696"/>
    <n v="176"/>
    <m/>
    <n v="0"/>
    <n v="0.2"/>
  </r>
  <r>
    <x v="129"/>
    <s v="BWA"/>
    <n v="0"/>
    <n v="2.5"/>
    <n v="2.5"/>
    <n v="0"/>
    <x v="106"/>
    <x v="103"/>
    <x v="105"/>
    <n v="6.4285714285714297"/>
    <n v="2.8333333333333299"/>
    <n v="29"/>
    <m/>
    <n v="0"/>
    <n v="0.4"/>
  </r>
  <r>
    <x v="130"/>
    <s v="EGY"/>
    <n v="0"/>
    <n v="2.5"/>
    <n v="2.5"/>
    <n v="0"/>
    <x v="107"/>
    <x v="104"/>
    <x v="106"/>
    <n v="6.7470972995184004"/>
    <n v="6.5"/>
    <n v="53"/>
    <m/>
    <n v="0"/>
    <n v="0.3"/>
  </r>
  <r>
    <x v="131"/>
    <s v="OMN"/>
    <n v="0"/>
    <n v="2.5"/>
    <n v="2.5"/>
    <n v="0"/>
    <x v="108"/>
    <x v="49"/>
    <x v="107"/>
    <n v="2.4285714285714302"/>
    <n v="6.6666666666666696"/>
    <n v="134"/>
    <m/>
    <n v="0"/>
    <n v="0.4"/>
  </r>
  <r>
    <x v="132"/>
    <s v="PRY"/>
    <n v="0"/>
    <n v="2.5"/>
    <n v="2.5"/>
    <n v="0"/>
    <x v="109"/>
    <x v="105"/>
    <x v="108"/>
    <n v="5.9999999999999982"/>
    <n v="2.6666666666666701"/>
    <n v="144"/>
    <m/>
    <n v="0"/>
    <n v="0.3"/>
  </r>
  <r>
    <x v="133"/>
    <s v="KOR"/>
    <n v="0"/>
    <n v="2.5"/>
    <n v="2.5"/>
    <n v="0"/>
    <x v="110"/>
    <x v="106"/>
    <x v="109"/>
    <n v="0.57142857142857095"/>
    <n v="8.1666666666666696"/>
    <n v="95"/>
    <m/>
    <n v="0"/>
    <n v="0.4"/>
  </r>
  <r>
    <x v="134"/>
    <s v="ESP"/>
    <n v="0"/>
    <n v="2"/>
    <n v="2"/>
    <n v="0"/>
    <x v="111"/>
    <x v="107"/>
    <x v="110"/>
    <n v="2.2360679774997894"/>
    <n v="5.1666666666666696"/>
    <n v="55"/>
    <m/>
    <n v="0"/>
    <n v="0.3"/>
  </r>
  <r>
    <x v="135"/>
    <s v="USA"/>
    <n v="0"/>
    <n v="2"/>
    <n v="2"/>
    <n v="0"/>
    <x v="112"/>
    <x v="108"/>
    <x v="111"/>
    <n v="2.8284271247461863"/>
    <n v="8.0829037686547593"/>
    <n v="182"/>
    <m/>
    <n v="0"/>
    <n v="0.4"/>
  </r>
  <r>
    <x v="136"/>
    <s v="LUX"/>
    <n v="0"/>
    <n v="2"/>
    <n v="2"/>
    <n v="0"/>
    <x v="113"/>
    <x v="107"/>
    <x v="112"/>
    <n v="2.4494897427831765"/>
    <n v="0"/>
    <n v="106"/>
    <m/>
    <n v="0"/>
    <n v="0.5"/>
  </r>
  <r>
    <x v="137"/>
    <s v="SAU"/>
    <n v="0"/>
    <n v="2"/>
    <n v="2"/>
    <n v="0"/>
    <x v="114"/>
    <x v="109"/>
    <x v="113"/>
    <n v="1.71428571428572"/>
    <n v="5.9160797830996161"/>
    <n v="149"/>
    <m/>
    <n v="0"/>
    <n v="0.3"/>
  </r>
  <r>
    <x v="138"/>
    <s v="BRB"/>
    <n v="0"/>
    <n v="2"/>
    <n v="2"/>
    <n v="0"/>
    <x v="115"/>
    <x v="110"/>
    <x v="114"/>
    <n v="4.7958315233127147"/>
    <n v="4.6666666666666696"/>
    <n v="26"/>
    <m/>
    <n v="0"/>
    <n v="0.5"/>
  </r>
  <r>
    <x v="139"/>
    <s v="BRN"/>
    <n v="0"/>
    <n v="2"/>
    <n v="2"/>
    <n v="0"/>
    <x v="116"/>
    <x v="111"/>
    <x v="115"/>
    <n v="3.6055512754639922"/>
    <n v="5.4772255750516612"/>
    <n v="27"/>
    <m/>
    <n v="0"/>
    <n v="0.5"/>
  </r>
  <r>
    <x v="140"/>
    <s v="SYC"/>
    <n v="0"/>
    <n v="2"/>
    <n v="2"/>
    <n v="0"/>
    <x v="115"/>
    <x v="112"/>
    <x v="116"/>
    <n v="3.71428571428571"/>
    <n v="4.5825756949558398"/>
    <n v="165"/>
    <m/>
    <n v="0"/>
    <n v="0.4"/>
  </r>
  <r>
    <x v="141"/>
    <s v="BGR"/>
    <n v="0"/>
    <n v="2"/>
    <n v="2"/>
    <n v="0"/>
    <x v="117"/>
    <x v="113"/>
    <x v="117"/>
    <n v="5.2098807225172727"/>
    <n v="4.3333333333333304"/>
    <n v="18"/>
    <m/>
    <n v="0"/>
    <n v="0.3"/>
  </r>
  <r>
    <x v="142"/>
    <s v="GEO"/>
    <n v="0"/>
    <n v="2"/>
    <n v="2"/>
    <n v="0"/>
    <x v="118"/>
    <x v="114"/>
    <x v="118"/>
    <n v="3.4285714285714302"/>
    <n v="5.8333333333333304"/>
    <n v="25.298221281347036"/>
    <m/>
    <n v="0"/>
    <n v="0.3"/>
  </r>
  <r>
    <x v="143"/>
    <s v="ISR"/>
    <n v="0"/>
    <n v="2"/>
    <n v="2"/>
    <n v="0"/>
    <x v="119"/>
    <x v="115"/>
    <x v="119"/>
    <n v="2.4494897427831765"/>
    <n v="6"/>
    <n v="84"/>
    <m/>
    <n v="0"/>
    <n v="0.4"/>
  </r>
  <r>
    <x v="144"/>
    <s v="ITA"/>
    <n v="0"/>
    <n v="2"/>
    <n v="2"/>
    <n v="0"/>
    <x v="120"/>
    <x v="107"/>
    <x v="120"/>
    <n v="2.4494897427831765"/>
    <n v="6.8333333333333304"/>
    <n v="85"/>
    <m/>
    <n v="0"/>
    <n v="0.3"/>
  </r>
  <r>
    <x v="145"/>
    <s v="NZL"/>
    <n v="0"/>
    <n v="2"/>
    <n v="2"/>
    <n v="0"/>
    <x v="121"/>
    <x v="116"/>
    <x v="121"/>
    <n v="2.2360679774997894"/>
    <n v="5.8333333333333304"/>
    <n v="133"/>
    <m/>
    <n v="0"/>
    <n v="0.5"/>
  </r>
  <r>
    <x v="146"/>
    <s v="SRB"/>
    <n v="0"/>
    <n v="2"/>
    <n v="2"/>
    <n v="0"/>
    <x v="52"/>
    <x v="117"/>
    <x v="122"/>
    <n v="4.1231056256176615"/>
    <n v="5.8333333333333304"/>
    <n v="157"/>
    <m/>
    <n v="0"/>
    <n v="0.3"/>
  </r>
  <r>
    <x v="147"/>
    <s v="VCT"/>
    <n v="0"/>
    <n v="2"/>
    <n v="2"/>
    <n v="0"/>
    <x v="122"/>
    <x v="118"/>
    <x v="19"/>
    <n v="3.8571428571428599"/>
    <n v="5.163977794943226"/>
    <n v="184"/>
    <m/>
    <n v="0.2"/>
    <n v="0.6"/>
  </r>
  <r>
    <x v="148"/>
    <s v="ATG"/>
    <n v="0"/>
    <n v="2"/>
    <n v="2"/>
    <n v="0"/>
    <x v="123"/>
    <x v="40"/>
    <x v="19"/>
    <n v="2.8571428571428599"/>
    <n v="4.5"/>
    <n v="9"/>
    <m/>
    <n v="0.2"/>
    <n v="0.5"/>
  </r>
  <r>
    <x v="149"/>
    <s v="MLT"/>
    <n v="0"/>
    <n v="2"/>
    <n v="2"/>
    <n v="0"/>
    <x v="124"/>
    <x v="115"/>
    <x v="123"/>
    <n v="1"/>
    <n v="2.5"/>
    <n v="116"/>
    <m/>
    <n v="0"/>
    <n v="0.5"/>
  </r>
  <r>
    <x v="150"/>
    <s v="QAT"/>
    <n v="0"/>
    <n v="2"/>
    <n v="2"/>
    <n v="0"/>
    <x v="125"/>
    <x v="115"/>
    <x v="124"/>
    <n v="1.71428571428572"/>
    <n v="0.83333333333333404"/>
    <n v="145"/>
    <m/>
    <n v="0"/>
    <n v="0.3"/>
  </r>
  <r>
    <x v="151"/>
    <s v="ROU"/>
    <n v="0"/>
    <n v="2"/>
    <n v="2"/>
    <n v="0"/>
    <x v="126"/>
    <x v="119"/>
    <x v="125"/>
    <n v="4.4993001937238111"/>
    <n v="5.1666666666666696"/>
    <n v="146"/>
    <m/>
    <n v="0"/>
    <n v="0.3"/>
  </r>
  <r>
    <x v="152"/>
    <s v="ARM"/>
    <n v="0"/>
    <n v="2"/>
    <n v="2"/>
    <n v="0"/>
    <x v="127"/>
    <x v="120"/>
    <x v="126"/>
    <n v="5.3452248382484902"/>
    <n v="5.8333333333333304"/>
    <n v="8"/>
    <m/>
    <n v="0"/>
    <n v="0.3"/>
  </r>
  <r>
    <x v="153"/>
    <s v="JPN"/>
    <n v="0"/>
    <n v="2"/>
    <n v="2"/>
    <n v="0"/>
    <x v="128"/>
    <x v="121"/>
    <x v="127"/>
    <n v="0.57142857142857095"/>
    <n v="8.3666002653407556"/>
    <n v="88"/>
    <m/>
    <n v="0"/>
    <n v="0.3"/>
  </r>
  <r>
    <x v="154"/>
    <s v="CPV"/>
    <n v="0"/>
    <n v="2"/>
    <n v="2"/>
    <n v="0"/>
    <x v="129"/>
    <x v="122"/>
    <x v="128"/>
    <n v="6.8556546004010421"/>
    <n v="0.83333333333333404"/>
    <n v="41"/>
    <m/>
    <n v="0"/>
    <n v="0.4"/>
  </r>
  <r>
    <x v="155"/>
    <s v="GRC"/>
    <n v="0"/>
    <n v="2"/>
    <n v="2"/>
    <n v="0"/>
    <x v="130"/>
    <x v="123"/>
    <x v="129"/>
    <n v="3.0000000000000049"/>
    <n v="8.1666666666666696"/>
    <n v="70"/>
    <m/>
    <n v="0"/>
    <n v="0.3"/>
  </r>
  <r>
    <x v="156"/>
    <s v="UKR"/>
    <n v="0"/>
    <n v="2"/>
    <n v="2"/>
    <n v="0"/>
    <x v="131"/>
    <x v="124"/>
    <x v="130"/>
    <n v="4.2426406871192839"/>
    <n v="3.6666666666666701"/>
    <n v="180"/>
    <m/>
    <n v="0"/>
    <n v="0.3"/>
  </r>
  <r>
    <x v="157"/>
    <s v="WSM"/>
    <n v="0"/>
    <n v="2"/>
    <n v="2"/>
    <n v="0"/>
    <x v="132"/>
    <x v="125"/>
    <x v="19"/>
    <n v="7.28571428571429"/>
    <n v="4.1666666666666696"/>
    <n v="188"/>
    <m/>
    <n v="0"/>
    <n v="0.6"/>
  </r>
  <r>
    <x v="158"/>
    <s v="KNA"/>
    <n v="0"/>
    <n v="2"/>
    <n v="2"/>
    <n v="0"/>
    <x v="133"/>
    <x v="126"/>
    <x v="19"/>
    <n v="2.5714285714285698"/>
    <n v="3"/>
    <n v="94"/>
    <m/>
    <n v="0.2"/>
    <n v="0.7"/>
  </r>
  <r>
    <x v="159"/>
    <s v="SVK"/>
    <n v="0"/>
    <n v="1.5"/>
    <n v="1.5"/>
    <n v="0"/>
    <x v="134"/>
    <x v="127"/>
    <x v="131"/>
    <n v="3.0000000000000049"/>
    <n v="3"/>
    <n v="161"/>
    <m/>
    <n v="0"/>
    <n v="0.4"/>
  </r>
  <r>
    <x v="160"/>
    <s v="ARG"/>
    <n v="0"/>
    <n v="1.5"/>
    <n v="1.5"/>
    <n v="0"/>
    <x v="135"/>
    <x v="128"/>
    <x v="132"/>
    <n v="4.2426406871192839"/>
    <n v="5"/>
    <n v="7"/>
    <m/>
    <n v="0"/>
    <n v="0.2"/>
  </r>
  <r>
    <x v="161"/>
    <s v="AUS"/>
    <n v="0"/>
    <n v="1.5"/>
    <n v="1.5"/>
    <n v="0"/>
    <x v="136"/>
    <x v="129"/>
    <x v="133"/>
    <n v="2.2360679774997894"/>
    <n v="6.3333333333333304"/>
    <n v="10"/>
    <m/>
    <n v="0"/>
    <n v="0.6"/>
  </r>
  <r>
    <x v="162"/>
    <s v="EST"/>
    <n v="0"/>
    <n v="1.5"/>
    <n v="1.5"/>
    <n v="0"/>
    <x v="137"/>
    <x v="130"/>
    <x v="134"/>
    <n v="2.4494897427831765"/>
    <n v="0"/>
    <n v="56"/>
    <m/>
    <n v="0"/>
    <n v="0.4"/>
  </r>
  <r>
    <x v="163"/>
    <s v="FRA"/>
    <n v="0"/>
    <n v="1.5"/>
    <n v="1.5"/>
    <n v="0"/>
    <x v="91"/>
    <x v="115"/>
    <x v="134"/>
    <n v="2.2360679774997894"/>
    <n v="4"/>
    <n v="60"/>
    <m/>
    <n v="0"/>
    <n v="0.3"/>
  </r>
  <r>
    <x v="164"/>
    <s v="HUN"/>
    <n v="0"/>
    <n v="1.5"/>
    <n v="1.5"/>
    <n v="0"/>
    <x v="138"/>
    <x v="131"/>
    <x v="135"/>
    <n v="3.6055512754639922"/>
    <n v="4.3333333333333304"/>
    <n v="77"/>
    <m/>
    <n v="0"/>
    <n v="0.3"/>
  </r>
  <r>
    <x v="165"/>
    <s v="IRL"/>
    <n v="0"/>
    <n v="1.5"/>
    <n v="1.5"/>
    <n v="0"/>
    <x v="91"/>
    <x v="115"/>
    <x v="136"/>
    <n v="1.9999999999999991"/>
    <n v="2"/>
    <n v="80"/>
    <m/>
    <n v="0"/>
    <n v="0.5"/>
  </r>
  <r>
    <x v="166"/>
    <s v="LVA"/>
    <n v="0"/>
    <n v="1.5"/>
    <n v="1.5"/>
    <n v="0"/>
    <x v="138"/>
    <x v="132"/>
    <x v="137"/>
    <n v="3.4641016151377602"/>
    <n v="1.8333333333333299"/>
    <n v="107"/>
    <m/>
    <n v="0"/>
    <n v="0.5"/>
  </r>
  <r>
    <x v="167"/>
    <s v="LTU"/>
    <n v="0"/>
    <n v="1.5"/>
    <n v="1.5"/>
    <n v="0"/>
    <x v="120"/>
    <x v="133"/>
    <x v="138"/>
    <n v="3.1622776601683809"/>
    <n v="1.1666666666666701"/>
    <n v="105"/>
    <m/>
    <n v="0"/>
    <n v="0.5"/>
  </r>
  <r>
    <x v="168"/>
    <s v="POL"/>
    <n v="0"/>
    <n v="1.5"/>
    <n v="1.5"/>
    <n v="0"/>
    <x v="139"/>
    <x v="134"/>
    <x v="139"/>
    <n v="3.1255030490521443"/>
    <n v="2.1666666666666701"/>
    <n v="141"/>
    <m/>
    <n v="0"/>
    <n v="0.3"/>
  </r>
  <r>
    <x v="169"/>
    <s v="CZE"/>
    <n v="0"/>
    <n v="1.5"/>
    <n v="1.5"/>
    <n v="0"/>
    <x v="140"/>
    <x v="107"/>
    <x v="140"/>
    <n v="0.57142857142857095"/>
    <n v="1.1666666666666701"/>
    <n v="45"/>
    <m/>
    <n v="0"/>
    <n v="0.4"/>
  </r>
  <r>
    <x v="170"/>
    <s v="ISL"/>
    <n v="0"/>
    <n v="1.5"/>
    <n v="1.5"/>
    <n v="0"/>
    <x v="141"/>
    <x v="135"/>
    <x v="141"/>
    <n v="1.4142135623730956"/>
    <n v="2"/>
    <n v="83"/>
    <m/>
    <n v="0"/>
    <n v="0.5"/>
  </r>
  <r>
    <x v="171"/>
    <s v="KWT"/>
    <n v="0"/>
    <n v="1.5"/>
    <n v="1.5"/>
    <n v="0"/>
    <x v="142"/>
    <x v="136"/>
    <x v="142"/>
    <n v="2.4285714285714302"/>
    <n v="1"/>
    <n v="96"/>
    <m/>
    <n v="0"/>
    <n v="0.4"/>
  </r>
  <r>
    <x v="172"/>
    <s v="URY"/>
    <n v="0"/>
    <n v="1.5"/>
    <n v="1.5"/>
    <n v="0"/>
    <x v="143"/>
    <x v="137"/>
    <x v="143"/>
    <n v="4.3588989435406704"/>
    <n v="1.1666666666666701"/>
    <n v="181"/>
    <m/>
    <n v="0"/>
    <n v="0.3"/>
  </r>
  <r>
    <x v="173"/>
    <s v="ARE"/>
    <n v="0"/>
    <n v="1.5"/>
    <n v="1.5"/>
    <n v="0"/>
    <x v="144"/>
    <x v="138"/>
    <x v="144"/>
    <n v="1.1428571428571399"/>
    <n v="5.3333333333333304"/>
    <n v="6"/>
    <m/>
    <n v="0"/>
    <n v="0.4"/>
  </r>
  <r>
    <x v="174"/>
    <s v="CAN"/>
    <n v="0"/>
    <n v="1.5"/>
    <n v="1.5"/>
    <n v="0"/>
    <x v="145"/>
    <x v="139"/>
    <x v="145"/>
    <n v="1.9999999999999991"/>
    <n v="5.6666666666666696"/>
    <n v="31"/>
    <m/>
    <n v="0"/>
    <n v="0.5"/>
  </r>
  <r>
    <x v="175"/>
    <s v="LBY"/>
    <n v="0"/>
    <n v="1.5"/>
    <n v="1.5"/>
    <n v="0"/>
    <x v="146"/>
    <x v="140"/>
    <x v="30"/>
    <n v="3.8571428571428599"/>
    <n v="4.5"/>
    <n v="25.343190782349467"/>
    <m/>
    <n v="0"/>
    <n v="0.4"/>
  </r>
  <r>
    <x v="176"/>
    <s v="PRT"/>
    <n v="0"/>
    <n v="1"/>
    <n v="1"/>
    <n v="0"/>
    <x v="111"/>
    <x v="107"/>
    <x v="146"/>
    <n v="3.1622776601683809"/>
    <n v="4"/>
    <n v="143"/>
    <m/>
    <n v="0"/>
    <n v="0.4"/>
  </r>
  <r>
    <x v="177"/>
    <s v="DNK"/>
    <n v="0"/>
    <n v="1"/>
    <n v="1"/>
    <n v="0"/>
    <x v="147"/>
    <x v="115"/>
    <x v="147"/>
    <n v="1.4142135623730956"/>
    <n v="0.66666666666666796"/>
    <n v="49"/>
    <m/>
    <n v="0"/>
    <n v="0.5"/>
  </r>
  <r>
    <x v="178"/>
    <s v="FIN"/>
    <n v="0"/>
    <n v="1"/>
    <n v="1"/>
    <n v="0"/>
    <x v="148"/>
    <x v="141"/>
    <x v="133"/>
    <n v="1.4142135623730956"/>
    <n v="0"/>
    <n v="58"/>
    <m/>
    <n v="0"/>
    <n v="0.5"/>
  </r>
  <r>
    <x v="179"/>
    <s v="SVN"/>
    <n v="0"/>
    <n v="1"/>
    <n v="1"/>
    <n v="0"/>
    <x v="149"/>
    <x v="142"/>
    <x v="148"/>
    <n v="1.4142135623730956"/>
    <n v="4"/>
    <n v="162"/>
    <m/>
    <n v="0"/>
    <n v="0.4"/>
  </r>
  <r>
    <x v="180"/>
    <s v="SWE"/>
    <n v="0"/>
    <n v="1"/>
    <n v="1"/>
    <n v="0"/>
    <x v="150"/>
    <x v="143"/>
    <x v="149"/>
    <n v="1.4142135623730956"/>
    <n v="0.16666666666666599"/>
    <n v="163"/>
    <m/>
    <n v="0"/>
    <n v="0.4"/>
  </r>
  <r>
    <x v="181"/>
    <s v="GBR"/>
    <n v="0"/>
    <n v="1"/>
    <n v="1"/>
    <n v="0"/>
    <x v="151"/>
    <x v="115"/>
    <x v="150"/>
    <n v="2.2360679774997894"/>
    <n v="2.3333333333333299"/>
    <n v="63"/>
    <m/>
    <n v="0"/>
    <n v="0.5"/>
  </r>
  <r>
    <x v="182"/>
    <s v="GRD"/>
    <n v="0"/>
    <n v="1"/>
    <n v="1"/>
    <n v="0"/>
    <x v="152"/>
    <x v="40"/>
    <x v="19"/>
    <n v="3.1428571428571401"/>
    <n v="3.4156502553198709"/>
    <n v="71"/>
    <m/>
    <n v="0.2"/>
    <n v="0.5"/>
  </r>
  <r>
    <x v="183"/>
    <s v="AUT"/>
    <n v="0"/>
    <n v="1"/>
    <n v="1"/>
    <n v="0"/>
    <x v="153"/>
    <x v="107"/>
    <x v="151"/>
    <n v="1.7320508075688781"/>
    <n v="2.5"/>
    <n v="11"/>
    <m/>
    <n v="0"/>
    <n v="0.4"/>
  </r>
  <r>
    <x v="184"/>
    <s v="BEL"/>
    <n v="0"/>
    <n v="1"/>
    <n v="1"/>
    <n v="0"/>
    <x v="154"/>
    <x v="107"/>
    <x v="152"/>
    <n v="1.7320508075688781"/>
    <n v="1.3333333333333299"/>
    <n v="14"/>
    <m/>
    <n v="0"/>
    <n v="0.4"/>
  </r>
  <r>
    <x v="185"/>
    <s v="NLD"/>
    <n v="0"/>
    <n v="1"/>
    <n v="1"/>
    <n v="0"/>
    <x v="155"/>
    <x v="107"/>
    <x v="153"/>
    <n v="1.4142135623730956"/>
    <n v="1.6666666666666701"/>
    <n v="129"/>
    <m/>
    <n v="0"/>
    <n v="0.4"/>
  </r>
  <r>
    <x v="186"/>
    <s v="DEU"/>
    <n v="0"/>
    <n v="1"/>
    <n v="1"/>
    <n v="0"/>
    <x v="156"/>
    <x v="107"/>
    <x v="154"/>
    <n v="0.57142857142857095"/>
    <n v="2.5"/>
    <n v="46"/>
    <m/>
    <n v="0"/>
    <n v="0.4"/>
  </r>
  <r>
    <x v="187"/>
    <s v="NOR"/>
    <n v="0"/>
    <n v="1"/>
    <n v="1"/>
    <n v="0"/>
    <x v="157"/>
    <x v="107"/>
    <x v="155"/>
    <n v="0.28571428571428598"/>
    <n v="0"/>
    <n v="130"/>
    <m/>
    <n v="0"/>
    <n v="0.5"/>
  </r>
  <r>
    <x v="188"/>
    <s v="SGP"/>
    <n v="0"/>
    <n v="1"/>
    <n v="1"/>
    <n v="0"/>
    <x v="158"/>
    <x v="115"/>
    <x v="156"/>
    <n v="0.28571428571428598"/>
    <n v="0"/>
    <n v="152"/>
    <m/>
    <n v="0"/>
    <n v="0.5"/>
  </r>
  <r>
    <x v="189"/>
    <s v="CHE"/>
    <n v="0"/>
    <n v="1"/>
    <n v="1"/>
    <n v="0"/>
    <x v="159"/>
    <x v="115"/>
    <x v="19"/>
    <n v="0.42857142857142899"/>
    <n v="2.1666666666666701"/>
    <n v="32"/>
    <m/>
    <n v="0"/>
    <n v="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C53025-0EAC-8944-9AA7-0B57D507A585}" name="PivotTable6"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B642:D833" firstHeaderRow="0" firstDataRow="1" firstDataCol="1"/>
  <pivotFields count="15">
    <pivotField axis="axisRow" showAll="0">
      <items count="191">
        <item x="15"/>
        <item x="118"/>
        <item x="126"/>
        <item x="56"/>
        <item x="148"/>
        <item x="160"/>
        <item x="152"/>
        <item x="161"/>
        <item x="183"/>
        <item x="62"/>
        <item x="85"/>
        <item x="113"/>
        <item x="104"/>
        <item x="138"/>
        <item x="119"/>
        <item x="184"/>
        <item x="46"/>
        <item x="41"/>
        <item x="58"/>
        <item x="73"/>
        <item x="114"/>
        <item x="129"/>
        <item x="90"/>
        <item x="139"/>
        <item x="141"/>
        <item x="43"/>
        <item x="51"/>
        <item x="154"/>
        <item x="10"/>
        <item x="29"/>
        <item x="174"/>
        <item x="12"/>
        <item x="14"/>
        <item x="111"/>
        <item x="94"/>
        <item x="65"/>
        <item x="81"/>
        <item x="19"/>
        <item x="5"/>
        <item x="120"/>
        <item x="84"/>
        <item x="108"/>
        <item x="95"/>
        <item x="115"/>
        <item x="169"/>
        <item x="177"/>
        <item x="31"/>
        <item x="101"/>
        <item x="102"/>
        <item x="98"/>
        <item x="130"/>
        <item x="92"/>
        <item x="54"/>
        <item x="22"/>
        <item x="162"/>
        <item x="82"/>
        <item x="3"/>
        <item x="86"/>
        <item x="178"/>
        <item x="163"/>
        <item x="63"/>
        <item x="48"/>
        <item x="142"/>
        <item x="186"/>
        <item x="68"/>
        <item x="155"/>
        <item x="182"/>
        <item x="83"/>
        <item x="71"/>
        <item x="80"/>
        <item x="89"/>
        <item x="4"/>
        <item x="33"/>
        <item x="164"/>
        <item x="170"/>
        <item x="59"/>
        <item x="99"/>
        <item x="91"/>
        <item x="34"/>
        <item x="165"/>
        <item x="143"/>
        <item x="144"/>
        <item x="60"/>
        <item x="153"/>
        <item x="76"/>
        <item x="123"/>
        <item x="20"/>
        <item x="49"/>
        <item x="26"/>
        <item x="133"/>
        <item x="171"/>
        <item x="96"/>
        <item x="13"/>
        <item x="166"/>
        <item x="17"/>
        <item x="77"/>
        <item x="25"/>
        <item x="175"/>
        <item x="124"/>
        <item x="167"/>
        <item x="136"/>
        <item x="24"/>
        <item x="39"/>
        <item x="116"/>
        <item x="121"/>
        <item x="44"/>
        <item x="149"/>
        <item x="105"/>
        <item x="52"/>
        <item x="87"/>
        <item x="66"/>
        <item x="57"/>
        <item x="75"/>
        <item x="112"/>
        <item x="93"/>
        <item x="125"/>
        <item x="18"/>
        <item x="9"/>
        <item x="55"/>
        <item x="97"/>
        <item x="42"/>
        <item x="185"/>
        <item x="145"/>
        <item x="38"/>
        <item x="6"/>
        <item x="11"/>
        <item x="109"/>
        <item x="187"/>
        <item x="131"/>
        <item x="61"/>
        <item x="122"/>
        <item x="67"/>
        <item x="2"/>
        <item x="132"/>
        <item x="69"/>
        <item x="88"/>
        <item x="168"/>
        <item x="176"/>
        <item x="150"/>
        <item x="151"/>
        <item x="127"/>
        <item x="40"/>
        <item x="158"/>
        <item x="117"/>
        <item x="147"/>
        <item x="157"/>
        <item x="53"/>
        <item x="137"/>
        <item x="64"/>
        <item x="146"/>
        <item x="140"/>
        <item x="45"/>
        <item x="188"/>
        <item x="159"/>
        <item x="179"/>
        <item x="21"/>
        <item x="0"/>
        <item x="70"/>
        <item x="27"/>
        <item x="134"/>
        <item x="30"/>
        <item x="8"/>
        <item x="110"/>
        <item x="180"/>
        <item x="189"/>
        <item x="7"/>
        <item x="35"/>
        <item x="36"/>
        <item x="107"/>
        <item x="78"/>
        <item x="72"/>
        <item x="50"/>
        <item x="106"/>
        <item x="103"/>
        <item x="128"/>
        <item x="79"/>
        <item x="74"/>
        <item x="28"/>
        <item x="156"/>
        <item x="173"/>
        <item x="181"/>
        <item x="135"/>
        <item x="172"/>
        <item x="47"/>
        <item x="23"/>
        <item x="37"/>
        <item x="100"/>
        <item x="1"/>
        <item x="32"/>
        <item x="16"/>
        <item t="default"/>
      </items>
    </pivotField>
    <pivotField showAll="0"/>
    <pivotField showAll="0"/>
    <pivotField numFmtId="1" showAll="0"/>
    <pivotField numFmtId="164" showAll="0"/>
    <pivotField showAll="0"/>
    <pivotField dataField="1" numFmtId="164" showAll="0">
      <items count="161">
        <item x="152"/>
        <item x="132"/>
        <item x="136"/>
        <item x="148"/>
        <item x="147"/>
        <item x="159"/>
        <item x="150"/>
        <item x="158"/>
        <item x="156"/>
        <item x="128"/>
        <item x="81"/>
        <item x="127"/>
        <item x="157"/>
        <item x="155"/>
        <item x="112"/>
        <item x="151"/>
        <item x="130"/>
        <item x="154"/>
        <item x="107"/>
        <item x="105"/>
        <item x="90"/>
        <item x="149"/>
        <item x="153"/>
        <item x="85"/>
        <item x="111"/>
        <item x="83"/>
        <item x="79"/>
        <item x="145"/>
        <item x="98"/>
        <item x="72"/>
        <item x="135"/>
        <item x="91"/>
        <item x="108"/>
        <item x="129"/>
        <item x="137"/>
        <item x="48"/>
        <item x="103"/>
        <item x="80"/>
        <item x="88"/>
        <item x="110"/>
        <item x="139"/>
        <item x="120"/>
        <item x="63"/>
        <item x="77"/>
        <item x="104"/>
        <item x="121"/>
        <item x="122"/>
        <item x="76"/>
        <item x="141"/>
        <item x="126"/>
        <item x="138"/>
        <item x="131"/>
        <item x="140"/>
        <item x="146"/>
        <item x="35"/>
        <item x="71"/>
        <item x="53"/>
        <item x="65"/>
        <item x="14"/>
        <item x="54"/>
        <item x="12"/>
        <item x="73"/>
        <item x="42"/>
        <item x="116"/>
        <item x="143"/>
        <item x="51"/>
        <item x="114"/>
        <item x="16"/>
        <item x="101"/>
        <item x="109"/>
        <item x="52"/>
        <item x="75"/>
        <item x="134"/>
        <item x="31"/>
        <item x="87"/>
        <item x="119"/>
        <item x="22"/>
        <item x="64"/>
        <item x="117"/>
        <item x="93"/>
        <item x="46"/>
        <item x="144"/>
        <item x="32"/>
        <item x="97"/>
        <item x="118"/>
        <item x="142"/>
        <item x="56"/>
        <item x="62"/>
        <item x="43"/>
        <item x="49"/>
        <item x="9"/>
        <item x="37"/>
        <item x="57"/>
        <item x="113"/>
        <item x="74"/>
        <item x="102"/>
        <item x="94"/>
        <item x="96"/>
        <item x="44"/>
        <item x="66"/>
        <item x="59"/>
        <item x="21"/>
        <item x="55"/>
        <item x="125"/>
        <item x="47"/>
        <item x="45"/>
        <item x="4"/>
        <item x="27"/>
        <item x="92"/>
        <item x="89"/>
        <item x="40"/>
        <item x="10"/>
        <item x="124"/>
        <item x="2"/>
        <item x="86"/>
        <item x="84"/>
        <item x="95"/>
        <item x="8"/>
        <item x="69"/>
        <item x="33"/>
        <item x="29"/>
        <item x="99"/>
        <item x="24"/>
        <item x="26"/>
        <item x="106"/>
        <item x="13"/>
        <item x="115"/>
        <item x="36"/>
        <item x="70"/>
        <item x="133"/>
        <item x="41"/>
        <item x="6"/>
        <item x="50"/>
        <item x="17"/>
        <item x="20"/>
        <item x="67"/>
        <item x="123"/>
        <item x="60"/>
        <item x="19"/>
        <item x="61"/>
        <item x="1"/>
        <item x="82"/>
        <item x="38"/>
        <item x="28"/>
        <item x="68"/>
        <item x="30"/>
        <item x="34"/>
        <item x="23"/>
        <item x="100"/>
        <item x="15"/>
        <item x="18"/>
        <item x="25"/>
        <item x="58"/>
        <item x="11"/>
        <item x="7"/>
        <item x="5"/>
        <item x="78"/>
        <item x="3"/>
        <item x="39"/>
        <item x="0"/>
        <item t="default"/>
      </items>
    </pivotField>
    <pivotField dataField="1" numFmtId="164" showAll="0">
      <items count="145">
        <item x="40"/>
        <item x="123"/>
        <item x="106"/>
        <item x="108"/>
        <item x="136"/>
        <item x="142"/>
        <item x="129"/>
        <item x="141"/>
        <item x="132"/>
        <item x="115"/>
        <item x="90"/>
        <item x="104"/>
        <item x="92"/>
        <item x="121"/>
        <item x="102"/>
        <item x="139"/>
        <item x="57"/>
        <item x="127"/>
        <item x="120"/>
        <item x="135"/>
        <item x="97"/>
        <item x="100"/>
        <item x="95"/>
        <item x="91"/>
        <item x="110"/>
        <item x="96"/>
        <item x="99"/>
        <item x="73"/>
        <item x="84"/>
        <item x="85"/>
        <item x="134"/>
        <item x="143"/>
        <item x="131"/>
        <item x="29"/>
        <item x="66"/>
        <item x="105"/>
        <item x="138"/>
        <item x="67"/>
        <item x="111"/>
        <item x="116"/>
        <item x="81"/>
        <item x="98"/>
        <item x="112"/>
        <item x="51"/>
        <item x="130"/>
        <item x="133"/>
        <item x="124"/>
        <item x="47"/>
        <item x="119"/>
        <item x="101"/>
        <item x="55"/>
        <item x="83"/>
        <item x="54"/>
        <item x="107"/>
        <item x="59"/>
        <item x="125"/>
        <item x="49"/>
        <item x="12"/>
        <item x="94"/>
        <item x="30"/>
        <item x="60"/>
        <item x="117"/>
        <item x="140"/>
        <item x="93"/>
        <item x="109"/>
        <item x="113"/>
        <item x="45"/>
        <item x="65"/>
        <item x="80"/>
        <item x="74"/>
        <item x="71"/>
        <item x="72"/>
        <item x="76"/>
        <item x="137"/>
        <item x="77"/>
        <item x="128"/>
        <item x="126"/>
        <item x="52"/>
        <item x="78"/>
        <item x="88"/>
        <item x="43"/>
        <item x="86"/>
        <item x="17"/>
        <item x="70"/>
        <item x="75"/>
        <item x="122"/>
        <item x="118"/>
        <item x="22"/>
        <item x="33"/>
        <item x="103"/>
        <item x="68"/>
        <item x="69"/>
        <item x="64"/>
        <item x="56"/>
        <item x="82"/>
        <item x="35"/>
        <item x="114"/>
        <item x="15"/>
        <item x="48"/>
        <item x="24"/>
        <item x="50"/>
        <item x="25"/>
        <item x="38"/>
        <item x="14"/>
        <item x="20"/>
        <item x="37"/>
        <item x="19"/>
        <item x="79"/>
        <item x="63"/>
        <item x="44"/>
        <item x="32"/>
        <item x="7"/>
        <item x="18"/>
        <item x="41"/>
        <item x="2"/>
        <item x="42"/>
        <item x="89"/>
        <item x="31"/>
        <item x="87"/>
        <item x="5"/>
        <item x="16"/>
        <item x="46"/>
        <item x="58"/>
        <item x="53"/>
        <item x="23"/>
        <item x="10"/>
        <item x="34"/>
        <item x="6"/>
        <item x="21"/>
        <item x="1"/>
        <item x="62"/>
        <item x="36"/>
        <item x="9"/>
        <item x="11"/>
        <item x="61"/>
        <item x="13"/>
        <item x="27"/>
        <item x="8"/>
        <item x="4"/>
        <item x="3"/>
        <item x="26"/>
        <item x="28"/>
        <item x="39"/>
        <item x="0"/>
        <item t="default"/>
      </items>
    </pivotField>
    <pivotField numFmtId="164" showAll="0">
      <items count="158">
        <item x="19"/>
        <item x="121"/>
        <item x="147"/>
        <item x="149"/>
        <item x="154"/>
        <item x="112"/>
        <item x="127"/>
        <item x="155"/>
        <item x="145"/>
        <item x="156"/>
        <item x="133"/>
        <item x="134"/>
        <item x="111"/>
        <item x="69"/>
        <item x="36"/>
        <item x="76"/>
        <item x="118"/>
        <item x="43"/>
        <item x="59"/>
        <item x="51"/>
        <item x="141"/>
        <item x="72"/>
        <item x="97"/>
        <item x="55"/>
        <item x="136"/>
        <item x="153"/>
        <item x="148"/>
        <item x="142"/>
        <item x="103"/>
        <item x="115"/>
        <item x="151"/>
        <item x="116"/>
        <item x="138"/>
        <item x="93"/>
        <item x="82"/>
        <item x="119"/>
        <item x="135"/>
        <item x="87"/>
        <item x="143"/>
        <item x="129"/>
        <item x="109"/>
        <item x="92"/>
        <item x="140"/>
        <item x="150"/>
        <item x="139"/>
        <item x="42"/>
        <item x="152"/>
        <item x="44"/>
        <item x="105"/>
        <item x="124"/>
        <item x="123"/>
        <item x="120"/>
        <item x="38"/>
        <item x="122"/>
        <item x="88"/>
        <item x="117"/>
        <item x="67"/>
        <item x="125"/>
        <item x="91"/>
        <item x="132"/>
        <item x="39"/>
        <item x="73"/>
        <item x="98"/>
        <item x="61"/>
        <item x="128"/>
        <item x="144"/>
        <item x="57"/>
        <item x="53"/>
        <item x="126"/>
        <item x="66"/>
        <item x="100"/>
        <item x="74"/>
        <item x="113"/>
        <item x="146"/>
        <item x="137"/>
        <item x="114"/>
        <item x="96"/>
        <item x="54"/>
        <item x="21"/>
        <item x="46"/>
        <item x="30"/>
        <item x="131"/>
        <item x="90"/>
        <item x="26"/>
        <item x="106"/>
        <item x="64"/>
        <item x="81"/>
        <item x="50"/>
        <item x="60"/>
        <item x="110"/>
        <item x="102"/>
        <item x="9"/>
        <item x="56"/>
        <item x="48"/>
        <item x="70"/>
        <item x="78"/>
        <item x="63"/>
        <item x="80"/>
        <item x="83"/>
        <item x="89"/>
        <item x="85"/>
        <item x="79"/>
        <item x="13"/>
        <item x="65"/>
        <item x="3"/>
        <item x="25"/>
        <item x="130"/>
        <item x="71"/>
        <item x="18"/>
        <item x="20"/>
        <item x="84"/>
        <item x="31"/>
        <item x="107"/>
        <item x="35"/>
        <item x="49"/>
        <item x="108"/>
        <item x="101"/>
        <item x="29"/>
        <item x="40"/>
        <item x="24"/>
        <item x="62"/>
        <item x="16"/>
        <item x="41"/>
        <item x="75"/>
        <item x="86"/>
        <item x="12"/>
        <item x="47"/>
        <item x="77"/>
        <item x="28"/>
        <item x="6"/>
        <item x="104"/>
        <item x="94"/>
        <item x="58"/>
        <item x="32"/>
        <item x="95"/>
        <item x="37"/>
        <item x="52"/>
        <item x="14"/>
        <item x="8"/>
        <item x="10"/>
        <item x="23"/>
        <item x="1"/>
        <item x="33"/>
        <item x="22"/>
        <item x="17"/>
        <item x="11"/>
        <item x="4"/>
        <item x="45"/>
        <item x="2"/>
        <item x="34"/>
        <item x="0"/>
        <item x="27"/>
        <item x="7"/>
        <item x="5"/>
        <item x="99"/>
        <item x="15"/>
        <item x="68"/>
        <item t="default"/>
      </items>
    </pivotField>
    <pivotField numFmtId="164" showAll="0"/>
    <pivotField numFmtId="164" showAll="0"/>
    <pivotField numFmtId="164" showAll="0"/>
    <pivotField showAll="0"/>
    <pivotField showAll="0"/>
    <pivotField showAll="0"/>
  </pivotFields>
  <rowFields count="1">
    <field x="0"/>
  </rowFields>
  <rowItems count="1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t="grand">
      <x/>
    </i>
  </rowItems>
  <colFields count="1">
    <field x="-2"/>
  </colFields>
  <colItems count="2">
    <i>
      <x/>
    </i>
    <i i="1">
      <x v="1"/>
    </i>
  </colItems>
  <dataFields count="2">
    <dataField name="Sum of Health" fld="6" baseField="0" baseItem="0"/>
    <dataField name="Sum of Food Security" fld="7" baseField="0" baseItem="0"/>
  </dataFields>
  <chartFormats count="194">
    <chartFormat chart="0" format="190" series="1">
      <pivotArea type="data" outline="0" fieldPosition="0">
        <references count="2">
          <reference field="4294967294" count="1" selected="0">
            <x v="0"/>
          </reference>
          <reference field="0" count="1" selected="0">
            <x v="0"/>
          </reference>
        </references>
      </pivotArea>
    </chartFormat>
    <chartFormat chart="0" format="191" series="1">
      <pivotArea type="data" outline="0" fieldPosition="0">
        <references count="2">
          <reference field="4294967294" count="1" selected="0">
            <x v="0"/>
          </reference>
          <reference field="0" count="1" selected="0">
            <x v="1"/>
          </reference>
        </references>
      </pivotArea>
    </chartFormat>
    <chartFormat chart="0" format="192" series="1">
      <pivotArea type="data" outline="0" fieldPosition="0">
        <references count="2">
          <reference field="4294967294" count="1" selected="0">
            <x v="0"/>
          </reference>
          <reference field="0" count="1" selected="0">
            <x v="2"/>
          </reference>
        </references>
      </pivotArea>
    </chartFormat>
    <chartFormat chart="0" format="193" series="1">
      <pivotArea type="data" outline="0" fieldPosition="0">
        <references count="2">
          <reference field="4294967294" count="1" selected="0">
            <x v="0"/>
          </reference>
          <reference field="0" count="1" selected="0">
            <x v="3"/>
          </reference>
        </references>
      </pivotArea>
    </chartFormat>
    <chartFormat chart="0" format="194" series="1">
      <pivotArea type="data" outline="0" fieldPosition="0">
        <references count="2">
          <reference field="4294967294" count="1" selected="0">
            <x v="0"/>
          </reference>
          <reference field="0" count="1" selected="0">
            <x v="4"/>
          </reference>
        </references>
      </pivotArea>
    </chartFormat>
    <chartFormat chart="0" format="195" series="1">
      <pivotArea type="data" outline="0" fieldPosition="0">
        <references count="2">
          <reference field="4294967294" count="1" selected="0">
            <x v="0"/>
          </reference>
          <reference field="0" count="1" selected="0">
            <x v="5"/>
          </reference>
        </references>
      </pivotArea>
    </chartFormat>
    <chartFormat chart="0" format="196" series="1">
      <pivotArea type="data" outline="0" fieldPosition="0">
        <references count="2">
          <reference field="4294967294" count="1" selected="0">
            <x v="0"/>
          </reference>
          <reference field="0" count="1" selected="0">
            <x v="6"/>
          </reference>
        </references>
      </pivotArea>
    </chartFormat>
    <chartFormat chart="0" format="197" series="1">
      <pivotArea type="data" outline="0" fieldPosition="0">
        <references count="2">
          <reference field="4294967294" count="1" selected="0">
            <x v="0"/>
          </reference>
          <reference field="0" count="1" selected="0">
            <x v="7"/>
          </reference>
        </references>
      </pivotArea>
    </chartFormat>
    <chartFormat chart="0" format="198" series="1">
      <pivotArea type="data" outline="0" fieldPosition="0">
        <references count="2">
          <reference field="4294967294" count="1" selected="0">
            <x v="0"/>
          </reference>
          <reference field="0" count="1" selected="0">
            <x v="8"/>
          </reference>
        </references>
      </pivotArea>
    </chartFormat>
    <chartFormat chart="0" format="199" series="1">
      <pivotArea type="data" outline="0" fieldPosition="0">
        <references count="2">
          <reference field="4294967294" count="1" selected="0">
            <x v="0"/>
          </reference>
          <reference field="0" count="1" selected="0">
            <x v="9"/>
          </reference>
        </references>
      </pivotArea>
    </chartFormat>
    <chartFormat chart="0" format="200" series="1">
      <pivotArea type="data" outline="0" fieldPosition="0">
        <references count="2">
          <reference field="4294967294" count="1" selected="0">
            <x v="0"/>
          </reference>
          <reference field="0" count="1" selected="0">
            <x v="10"/>
          </reference>
        </references>
      </pivotArea>
    </chartFormat>
    <chartFormat chart="0" format="201" series="1">
      <pivotArea type="data" outline="0" fieldPosition="0">
        <references count="2">
          <reference field="4294967294" count="1" selected="0">
            <x v="0"/>
          </reference>
          <reference field="0" count="1" selected="0">
            <x v="11"/>
          </reference>
        </references>
      </pivotArea>
    </chartFormat>
    <chartFormat chart="0" format="202" series="1">
      <pivotArea type="data" outline="0" fieldPosition="0">
        <references count="2">
          <reference field="4294967294" count="1" selected="0">
            <x v="0"/>
          </reference>
          <reference field="0" count="1" selected="0">
            <x v="12"/>
          </reference>
        </references>
      </pivotArea>
    </chartFormat>
    <chartFormat chart="0" format="203" series="1">
      <pivotArea type="data" outline="0" fieldPosition="0">
        <references count="2">
          <reference field="4294967294" count="1" selected="0">
            <x v="0"/>
          </reference>
          <reference field="0" count="1" selected="0">
            <x v="13"/>
          </reference>
        </references>
      </pivotArea>
    </chartFormat>
    <chartFormat chart="0" format="204" series="1">
      <pivotArea type="data" outline="0" fieldPosition="0">
        <references count="2">
          <reference field="4294967294" count="1" selected="0">
            <x v="0"/>
          </reference>
          <reference field="0" count="1" selected="0">
            <x v="14"/>
          </reference>
        </references>
      </pivotArea>
    </chartFormat>
    <chartFormat chart="0" format="205" series="1">
      <pivotArea type="data" outline="0" fieldPosition="0">
        <references count="2">
          <reference field="4294967294" count="1" selected="0">
            <x v="0"/>
          </reference>
          <reference field="0" count="1" selected="0">
            <x v="15"/>
          </reference>
        </references>
      </pivotArea>
    </chartFormat>
    <chartFormat chart="0" format="206" series="1">
      <pivotArea type="data" outline="0" fieldPosition="0">
        <references count="2">
          <reference field="4294967294" count="1" selected="0">
            <x v="0"/>
          </reference>
          <reference field="0" count="1" selected="0">
            <x v="16"/>
          </reference>
        </references>
      </pivotArea>
    </chartFormat>
    <chartFormat chart="0" format="207" series="1">
      <pivotArea type="data" outline="0" fieldPosition="0">
        <references count="2">
          <reference field="4294967294" count="1" selected="0">
            <x v="0"/>
          </reference>
          <reference field="0" count="1" selected="0">
            <x v="17"/>
          </reference>
        </references>
      </pivotArea>
    </chartFormat>
    <chartFormat chart="0" format="208" series="1">
      <pivotArea type="data" outline="0" fieldPosition="0">
        <references count="2">
          <reference field="4294967294" count="1" selected="0">
            <x v="0"/>
          </reference>
          <reference field="0" count="1" selected="0">
            <x v="18"/>
          </reference>
        </references>
      </pivotArea>
    </chartFormat>
    <chartFormat chart="0" format="209" series="1">
      <pivotArea type="data" outline="0" fieldPosition="0">
        <references count="2">
          <reference field="4294967294" count="1" selected="0">
            <x v="0"/>
          </reference>
          <reference field="0" count="1" selected="0">
            <x v="19"/>
          </reference>
        </references>
      </pivotArea>
    </chartFormat>
    <chartFormat chart="0" format="210" series="1">
      <pivotArea type="data" outline="0" fieldPosition="0">
        <references count="2">
          <reference field="4294967294" count="1" selected="0">
            <x v="0"/>
          </reference>
          <reference field="0" count="1" selected="0">
            <x v="20"/>
          </reference>
        </references>
      </pivotArea>
    </chartFormat>
    <chartFormat chart="0" format="211" series="1">
      <pivotArea type="data" outline="0" fieldPosition="0">
        <references count="2">
          <reference field="4294967294" count="1" selected="0">
            <x v="0"/>
          </reference>
          <reference field="0" count="1" selected="0">
            <x v="21"/>
          </reference>
        </references>
      </pivotArea>
    </chartFormat>
    <chartFormat chart="0" format="212" series="1">
      <pivotArea type="data" outline="0" fieldPosition="0">
        <references count="2">
          <reference field="4294967294" count="1" selected="0">
            <x v="0"/>
          </reference>
          <reference field="0" count="1" selected="0">
            <x v="22"/>
          </reference>
        </references>
      </pivotArea>
    </chartFormat>
    <chartFormat chart="0" format="213" series="1">
      <pivotArea type="data" outline="0" fieldPosition="0">
        <references count="2">
          <reference field="4294967294" count="1" selected="0">
            <x v="0"/>
          </reference>
          <reference field="0" count="1" selected="0">
            <x v="23"/>
          </reference>
        </references>
      </pivotArea>
    </chartFormat>
    <chartFormat chart="0" format="214" series="1">
      <pivotArea type="data" outline="0" fieldPosition="0">
        <references count="2">
          <reference field="4294967294" count="1" selected="0">
            <x v="0"/>
          </reference>
          <reference field="0" count="1" selected="0">
            <x v="24"/>
          </reference>
        </references>
      </pivotArea>
    </chartFormat>
    <chartFormat chart="0" format="215" series="1">
      <pivotArea type="data" outline="0" fieldPosition="0">
        <references count="2">
          <reference field="4294967294" count="1" selected="0">
            <x v="0"/>
          </reference>
          <reference field="0" count="1" selected="0">
            <x v="25"/>
          </reference>
        </references>
      </pivotArea>
    </chartFormat>
    <chartFormat chart="0" format="216" series="1">
      <pivotArea type="data" outline="0" fieldPosition="0">
        <references count="2">
          <reference field="4294967294" count="1" selected="0">
            <x v="0"/>
          </reference>
          <reference field="0" count="1" selected="0">
            <x v="26"/>
          </reference>
        </references>
      </pivotArea>
    </chartFormat>
    <chartFormat chart="0" format="217" series="1">
      <pivotArea type="data" outline="0" fieldPosition="0">
        <references count="2">
          <reference field="4294967294" count="1" selected="0">
            <x v="0"/>
          </reference>
          <reference field="0" count="1" selected="0">
            <x v="27"/>
          </reference>
        </references>
      </pivotArea>
    </chartFormat>
    <chartFormat chart="0" format="218" series="1">
      <pivotArea type="data" outline="0" fieldPosition="0">
        <references count="2">
          <reference field="4294967294" count="1" selected="0">
            <x v="0"/>
          </reference>
          <reference field="0" count="1" selected="0">
            <x v="28"/>
          </reference>
        </references>
      </pivotArea>
    </chartFormat>
    <chartFormat chart="0" format="219" series="1">
      <pivotArea type="data" outline="0" fieldPosition="0">
        <references count="2">
          <reference field="4294967294" count="1" selected="0">
            <x v="0"/>
          </reference>
          <reference field="0" count="1" selected="0">
            <x v="29"/>
          </reference>
        </references>
      </pivotArea>
    </chartFormat>
    <chartFormat chart="0" format="220" series="1">
      <pivotArea type="data" outline="0" fieldPosition="0">
        <references count="2">
          <reference field="4294967294" count="1" selected="0">
            <x v="0"/>
          </reference>
          <reference field="0" count="1" selected="0">
            <x v="30"/>
          </reference>
        </references>
      </pivotArea>
    </chartFormat>
    <chartFormat chart="0" format="221" series="1">
      <pivotArea type="data" outline="0" fieldPosition="0">
        <references count="2">
          <reference field="4294967294" count="1" selected="0">
            <x v="0"/>
          </reference>
          <reference field="0" count="1" selected="0">
            <x v="31"/>
          </reference>
        </references>
      </pivotArea>
    </chartFormat>
    <chartFormat chart="0" format="222" series="1">
      <pivotArea type="data" outline="0" fieldPosition="0">
        <references count="2">
          <reference field="4294967294" count="1" selected="0">
            <x v="0"/>
          </reference>
          <reference field="0" count="1" selected="0">
            <x v="32"/>
          </reference>
        </references>
      </pivotArea>
    </chartFormat>
    <chartFormat chart="0" format="223" series="1">
      <pivotArea type="data" outline="0" fieldPosition="0">
        <references count="2">
          <reference field="4294967294" count="1" selected="0">
            <x v="0"/>
          </reference>
          <reference field="0" count="1" selected="0">
            <x v="33"/>
          </reference>
        </references>
      </pivotArea>
    </chartFormat>
    <chartFormat chart="0" format="224" series="1">
      <pivotArea type="data" outline="0" fieldPosition="0">
        <references count="2">
          <reference field="4294967294" count="1" selected="0">
            <x v="0"/>
          </reference>
          <reference field="0" count="1" selected="0">
            <x v="34"/>
          </reference>
        </references>
      </pivotArea>
    </chartFormat>
    <chartFormat chart="0" format="225" series="1">
      <pivotArea type="data" outline="0" fieldPosition="0">
        <references count="2">
          <reference field="4294967294" count="1" selected="0">
            <x v="0"/>
          </reference>
          <reference field="0" count="1" selected="0">
            <x v="35"/>
          </reference>
        </references>
      </pivotArea>
    </chartFormat>
    <chartFormat chart="0" format="226" series="1">
      <pivotArea type="data" outline="0" fieldPosition="0">
        <references count="2">
          <reference field="4294967294" count="1" selected="0">
            <x v="0"/>
          </reference>
          <reference field="0" count="1" selected="0">
            <x v="36"/>
          </reference>
        </references>
      </pivotArea>
    </chartFormat>
    <chartFormat chart="0" format="227" series="1">
      <pivotArea type="data" outline="0" fieldPosition="0">
        <references count="2">
          <reference field="4294967294" count="1" selected="0">
            <x v="0"/>
          </reference>
          <reference field="0" count="1" selected="0">
            <x v="37"/>
          </reference>
        </references>
      </pivotArea>
    </chartFormat>
    <chartFormat chart="0" format="228" series="1">
      <pivotArea type="data" outline="0" fieldPosition="0">
        <references count="2">
          <reference field="4294967294" count="1" selected="0">
            <x v="0"/>
          </reference>
          <reference field="0" count="1" selected="0">
            <x v="38"/>
          </reference>
        </references>
      </pivotArea>
    </chartFormat>
    <chartFormat chart="0" format="229" series="1">
      <pivotArea type="data" outline="0" fieldPosition="0">
        <references count="2">
          <reference field="4294967294" count="1" selected="0">
            <x v="0"/>
          </reference>
          <reference field="0" count="1" selected="0">
            <x v="39"/>
          </reference>
        </references>
      </pivotArea>
    </chartFormat>
    <chartFormat chart="0" format="230" series="1">
      <pivotArea type="data" outline="0" fieldPosition="0">
        <references count="2">
          <reference field="4294967294" count="1" selected="0">
            <x v="0"/>
          </reference>
          <reference field="0" count="1" selected="0">
            <x v="40"/>
          </reference>
        </references>
      </pivotArea>
    </chartFormat>
    <chartFormat chart="0" format="231" series="1">
      <pivotArea type="data" outline="0" fieldPosition="0">
        <references count="2">
          <reference field="4294967294" count="1" selected="0">
            <x v="0"/>
          </reference>
          <reference field="0" count="1" selected="0">
            <x v="41"/>
          </reference>
        </references>
      </pivotArea>
    </chartFormat>
    <chartFormat chart="0" format="232" series="1">
      <pivotArea type="data" outline="0" fieldPosition="0">
        <references count="2">
          <reference field="4294967294" count="1" selected="0">
            <x v="0"/>
          </reference>
          <reference field="0" count="1" selected="0">
            <x v="42"/>
          </reference>
        </references>
      </pivotArea>
    </chartFormat>
    <chartFormat chart="0" format="233" series="1">
      <pivotArea type="data" outline="0" fieldPosition="0">
        <references count="2">
          <reference field="4294967294" count="1" selected="0">
            <x v="0"/>
          </reference>
          <reference field="0" count="1" selected="0">
            <x v="43"/>
          </reference>
        </references>
      </pivotArea>
    </chartFormat>
    <chartFormat chart="0" format="234" series="1">
      <pivotArea type="data" outline="0" fieldPosition="0">
        <references count="2">
          <reference field="4294967294" count="1" selected="0">
            <x v="0"/>
          </reference>
          <reference field="0" count="1" selected="0">
            <x v="44"/>
          </reference>
        </references>
      </pivotArea>
    </chartFormat>
    <chartFormat chart="0" format="235" series="1">
      <pivotArea type="data" outline="0" fieldPosition="0">
        <references count="2">
          <reference field="4294967294" count="1" selected="0">
            <x v="0"/>
          </reference>
          <reference field="0" count="1" selected="0">
            <x v="45"/>
          </reference>
        </references>
      </pivotArea>
    </chartFormat>
    <chartFormat chart="0" format="236" series="1">
      <pivotArea type="data" outline="0" fieldPosition="0">
        <references count="2">
          <reference field="4294967294" count="1" selected="0">
            <x v="0"/>
          </reference>
          <reference field="0" count="1" selected="0">
            <x v="46"/>
          </reference>
        </references>
      </pivotArea>
    </chartFormat>
    <chartFormat chart="0" format="237" series="1">
      <pivotArea type="data" outline="0" fieldPosition="0">
        <references count="2">
          <reference field="4294967294" count="1" selected="0">
            <x v="0"/>
          </reference>
          <reference field="0" count="1" selected="0">
            <x v="47"/>
          </reference>
        </references>
      </pivotArea>
    </chartFormat>
    <chartFormat chart="0" format="238" series="1">
      <pivotArea type="data" outline="0" fieldPosition="0">
        <references count="2">
          <reference field="4294967294" count="1" selected="0">
            <x v="0"/>
          </reference>
          <reference field="0" count="1" selected="0">
            <x v="48"/>
          </reference>
        </references>
      </pivotArea>
    </chartFormat>
    <chartFormat chart="0" format="239" series="1">
      <pivotArea type="data" outline="0" fieldPosition="0">
        <references count="2">
          <reference field="4294967294" count="1" selected="0">
            <x v="0"/>
          </reference>
          <reference field="0" count="1" selected="0">
            <x v="49"/>
          </reference>
        </references>
      </pivotArea>
    </chartFormat>
    <chartFormat chart="0" format="240" series="1">
      <pivotArea type="data" outline="0" fieldPosition="0">
        <references count="2">
          <reference field="4294967294" count="1" selected="0">
            <x v="0"/>
          </reference>
          <reference field="0" count="1" selected="0">
            <x v="50"/>
          </reference>
        </references>
      </pivotArea>
    </chartFormat>
    <chartFormat chart="0" format="241" series="1">
      <pivotArea type="data" outline="0" fieldPosition="0">
        <references count="2">
          <reference field="4294967294" count="1" selected="0">
            <x v="0"/>
          </reference>
          <reference field="0" count="1" selected="0">
            <x v="51"/>
          </reference>
        </references>
      </pivotArea>
    </chartFormat>
    <chartFormat chart="0" format="242" series="1">
      <pivotArea type="data" outline="0" fieldPosition="0">
        <references count="2">
          <reference field="4294967294" count="1" selected="0">
            <x v="0"/>
          </reference>
          <reference field="0" count="1" selected="0">
            <x v="52"/>
          </reference>
        </references>
      </pivotArea>
    </chartFormat>
    <chartFormat chart="0" format="243" series="1">
      <pivotArea type="data" outline="0" fieldPosition="0">
        <references count="2">
          <reference field="4294967294" count="1" selected="0">
            <x v="0"/>
          </reference>
          <reference field="0" count="1" selected="0">
            <x v="53"/>
          </reference>
        </references>
      </pivotArea>
    </chartFormat>
    <chartFormat chart="0" format="244" series="1">
      <pivotArea type="data" outline="0" fieldPosition="0">
        <references count="2">
          <reference field="4294967294" count="1" selected="0">
            <x v="0"/>
          </reference>
          <reference field="0" count="1" selected="0">
            <x v="54"/>
          </reference>
        </references>
      </pivotArea>
    </chartFormat>
    <chartFormat chart="0" format="245" series="1">
      <pivotArea type="data" outline="0" fieldPosition="0">
        <references count="2">
          <reference field="4294967294" count="1" selected="0">
            <x v="0"/>
          </reference>
          <reference field="0" count="1" selected="0">
            <x v="55"/>
          </reference>
        </references>
      </pivotArea>
    </chartFormat>
    <chartFormat chart="0" format="246" series="1">
      <pivotArea type="data" outline="0" fieldPosition="0">
        <references count="2">
          <reference field="4294967294" count="1" selected="0">
            <x v="0"/>
          </reference>
          <reference field="0" count="1" selected="0">
            <x v="56"/>
          </reference>
        </references>
      </pivotArea>
    </chartFormat>
    <chartFormat chart="0" format="247" series="1">
      <pivotArea type="data" outline="0" fieldPosition="0">
        <references count="2">
          <reference field="4294967294" count="1" selected="0">
            <x v="0"/>
          </reference>
          <reference field="0" count="1" selected="0">
            <x v="57"/>
          </reference>
        </references>
      </pivotArea>
    </chartFormat>
    <chartFormat chart="0" format="248" series="1">
      <pivotArea type="data" outline="0" fieldPosition="0">
        <references count="2">
          <reference field="4294967294" count="1" selected="0">
            <x v="0"/>
          </reference>
          <reference field="0" count="1" selected="0">
            <x v="58"/>
          </reference>
        </references>
      </pivotArea>
    </chartFormat>
    <chartFormat chart="0" format="249" series="1">
      <pivotArea type="data" outline="0" fieldPosition="0">
        <references count="2">
          <reference field="4294967294" count="1" selected="0">
            <x v="0"/>
          </reference>
          <reference field="0" count="1" selected="0">
            <x v="59"/>
          </reference>
        </references>
      </pivotArea>
    </chartFormat>
    <chartFormat chart="0" format="250" series="1">
      <pivotArea type="data" outline="0" fieldPosition="0">
        <references count="2">
          <reference field="4294967294" count="1" selected="0">
            <x v="0"/>
          </reference>
          <reference field="0" count="1" selected="0">
            <x v="60"/>
          </reference>
        </references>
      </pivotArea>
    </chartFormat>
    <chartFormat chart="0" format="251" series="1">
      <pivotArea type="data" outline="0" fieldPosition="0">
        <references count="2">
          <reference field="4294967294" count="1" selected="0">
            <x v="0"/>
          </reference>
          <reference field="0" count="1" selected="0">
            <x v="61"/>
          </reference>
        </references>
      </pivotArea>
    </chartFormat>
    <chartFormat chart="0" format="252" series="1">
      <pivotArea type="data" outline="0" fieldPosition="0">
        <references count="2">
          <reference field="4294967294" count="1" selected="0">
            <x v="0"/>
          </reference>
          <reference field="0" count="1" selected="0">
            <x v="62"/>
          </reference>
        </references>
      </pivotArea>
    </chartFormat>
    <chartFormat chart="0" format="253" series="1">
      <pivotArea type="data" outline="0" fieldPosition="0">
        <references count="2">
          <reference field="4294967294" count="1" selected="0">
            <x v="0"/>
          </reference>
          <reference field="0" count="1" selected="0">
            <x v="63"/>
          </reference>
        </references>
      </pivotArea>
    </chartFormat>
    <chartFormat chart="0" format="254" series="1">
      <pivotArea type="data" outline="0" fieldPosition="0">
        <references count="2">
          <reference field="4294967294" count="1" selected="0">
            <x v="0"/>
          </reference>
          <reference field="0" count="1" selected="0">
            <x v="64"/>
          </reference>
        </references>
      </pivotArea>
    </chartFormat>
    <chartFormat chart="0" format="255" series="1">
      <pivotArea type="data" outline="0" fieldPosition="0">
        <references count="2">
          <reference field="4294967294" count="1" selected="0">
            <x v="0"/>
          </reference>
          <reference field="0" count="1" selected="0">
            <x v="65"/>
          </reference>
        </references>
      </pivotArea>
    </chartFormat>
    <chartFormat chart="0" format="256" series="1">
      <pivotArea type="data" outline="0" fieldPosition="0">
        <references count="2">
          <reference field="4294967294" count="1" selected="0">
            <x v="0"/>
          </reference>
          <reference field="0" count="1" selected="0">
            <x v="66"/>
          </reference>
        </references>
      </pivotArea>
    </chartFormat>
    <chartFormat chart="0" format="257" series="1">
      <pivotArea type="data" outline="0" fieldPosition="0">
        <references count="2">
          <reference field="4294967294" count="1" selected="0">
            <x v="0"/>
          </reference>
          <reference field="0" count="1" selected="0">
            <x v="67"/>
          </reference>
        </references>
      </pivotArea>
    </chartFormat>
    <chartFormat chart="0" format="258" series="1">
      <pivotArea type="data" outline="0" fieldPosition="0">
        <references count="2">
          <reference field="4294967294" count="1" selected="0">
            <x v="0"/>
          </reference>
          <reference field="0" count="1" selected="0">
            <x v="68"/>
          </reference>
        </references>
      </pivotArea>
    </chartFormat>
    <chartFormat chart="0" format="259" series="1">
      <pivotArea type="data" outline="0" fieldPosition="0">
        <references count="2">
          <reference field="4294967294" count="1" selected="0">
            <x v="0"/>
          </reference>
          <reference field="0" count="1" selected="0">
            <x v="69"/>
          </reference>
        </references>
      </pivotArea>
    </chartFormat>
    <chartFormat chart="0" format="260" series="1">
      <pivotArea type="data" outline="0" fieldPosition="0">
        <references count="2">
          <reference field="4294967294" count="1" selected="0">
            <x v="0"/>
          </reference>
          <reference field="0" count="1" selected="0">
            <x v="70"/>
          </reference>
        </references>
      </pivotArea>
    </chartFormat>
    <chartFormat chart="0" format="261" series="1">
      <pivotArea type="data" outline="0" fieldPosition="0">
        <references count="2">
          <reference field="4294967294" count="1" selected="0">
            <x v="0"/>
          </reference>
          <reference field="0" count="1" selected="0">
            <x v="71"/>
          </reference>
        </references>
      </pivotArea>
    </chartFormat>
    <chartFormat chart="0" format="262" series="1">
      <pivotArea type="data" outline="0" fieldPosition="0">
        <references count="2">
          <reference field="4294967294" count="1" selected="0">
            <x v="0"/>
          </reference>
          <reference field="0" count="1" selected="0">
            <x v="72"/>
          </reference>
        </references>
      </pivotArea>
    </chartFormat>
    <chartFormat chart="0" format="263" series="1">
      <pivotArea type="data" outline="0" fieldPosition="0">
        <references count="2">
          <reference field="4294967294" count="1" selected="0">
            <x v="0"/>
          </reference>
          <reference field="0" count="1" selected="0">
            <x v="73"/>
          </reference>
        </references>
      </pivotArea>
    </chartFormat>
    <chartFormat chart="0" format="264" series="1">
      <pivotArea type="data" outline="0" fieldPosition="0">
        <references count="2">
          <reference field="4294967294" count="1" selected="0">
            <x v="0"/>
          </reference>
          <reference field="0" count="1" selected="0">
            <x v="74"/>
          </reference>
        </references>
      </pivotArea>
    </chartFormat>
    <chartFormat chart="0" format="265" series="1">
      <pivotArea type="data" outline="0" fieldPosition="0">
        <references count="2">
          <reference field="4294967294" count="1" selected="0">
            <x v="0"/>
          </reference>
          <reference field="0" count="1" selected="0">
            <x v="75"/>
          </reference>
        </references>
      </pivotArea>
    </chartFormat>
    <chartFormat chart="0" format="266" series="1">
      <pivotArea type="data" outline="0" fieldPosition="0">
        <references count="2">
          <reference field="4294967294" count="1" selected="0">
            <x v="0"/>
          </reference>
          <reference field="0" count="1" selected="0">
            <x v="76"/>
          </reference>
        </references>
      </pivotArea>
    </chartFormat>
    <chartFormat chart="0" format="267" series="1">
      <pivotArea type="data" outline="0" fieldPosition="0">
        <references count="2">
          <reference field="4294967294" count="1" selected="0">
            <x v="0"/>
          </reference>
          <reference field="0" count="1" selected="0">
            <x v="77"/>
          </reference>
        </references>
      </pivotArea>
    </chartFormat>
    <chartFormat chart="0" format="268" series="1">
      <pivotArea type="data" outline="0" fieldPosition="0">
        <references count="2">
          <reference field="4294967294" count="1" selected="0">
            <x v="0"/>
          </reference>
          <reference field="0" count="1" selected="0">
            <x v="78"/>
          </reference>
        </references>
      </pivotArea>
    </chartFormat>
    <chartFormat chart="0" format="269" series="1">
      <pivotArea type="data" outline="0" fieldPosition="0">
        <references count="2">
          <reference field="4294967294" count="1" selected="0">
            <x v="0"/>
          </reference>
          <reference field="0" count="1" selected="0">
            <x v="79"/>
          </reference>
        </references>
      </pivotArea>
    </chartFormat>
    <chartFormat chart="0" format="270" series="1">
      <pivotArea type="data" outline="0" fieldPosition="0">
        <references count="2">
          <reference field="4294967294" count="1" selected="0">
            <x v="0"/>
          </reference>
          <reference field="0" count="1" selected="0">
            <x v="80"/>
          </reference>
        </references>
      </pivotArea>
    </chartFormat>
    <chartFormat chart="0" format="271" series="1">
      <pivotArea type="data" outline="0" fieldPosition="0">
        <references count="2">
          <reference field="4294967294" count="1" selected="0">
            <x v="0"/>
          </reference>
          <reference field="0" count="1" selected="0">
            <x v="81"/>
          </reference>
        </references>
      </pivotArea>
    </chartFormat>
    <chartFormat chart="0" format="272" series="1">
      <pivotArea type="data" outline="0" fieldPosition="0">
        <references count="2">
          <reference field="4294967294" count="1" selected="0">
            <x v="0"/>
          </reference>
          <reference field="0" count="1" selected="0">
            <x v="82"/>
          </reference>
        </references>
      </pivotArea>
    </chartFormat>
    <chartFormat chart="0" format="273" series="1">
      <pivotArea type="data" outline="0" fieldPosition="0">
        <references count="2">
          <reference field="4294967294" count="1" selected="0">
            <x v="0"/>
          </reference>
          <reference field="0" count="1" selected="0">
            <x v="83"/>
          </reference>
        </references>
      </pivotArea>
    </chartFormat>
    <chartFormat chart="0" format="274" series="1">
      <pivotArea type="data" outline="0" fieldPosition="0">
        <references count="2">
          <reference field="4294967294" count="1" selected="0">
            <x v="0"/>
          </reference>
          <reference field="0" count="1" selected="0">
            <x v="84"/>
          </reference>
        </references>
      </pivotArea>
    </chartFormat>
    <chartFormat chart="0" format="275" series="1">
      <pivotArea type="data" outline="0" fieldPosition="0">
        <references count="2">
          <reference field="4294967294" count="1" selected="0">
            <x v="0"/>
          </reference>
          <reference field="0" count="1" selected="0">
            <x v="85"/>
          </reference>
        </references>
      </pivotArea>
    </chartFormat>
    <chartFormat chart="0" format="276" series="1">
      <pivotArea type="data" outline="0" fieldPosition="0">
        <references count="2">
          <reference field="4294967294" count="1" selected="0">
            <x v="0"/>
          </reference>
          <reference field="0" count="1" selected="0">
            <x v="86"/>
          </reference>
        </references>
      </pivotArea>
    </chartFormat>
    <chartFormat chart="0" format="277" series="1">
      <pivotArea type="data" outline="0" fieldPosition="0">
        <references count="2">
          <reference field="4294967294" count="1" selected="0">
            <x v="0"/>
          </reference>
          <reference field="0" count="1" selected="0">
            <x v="87"/>
          </reference>
        </references>
      </pivotArea>
    </chartFormat>
    <chartFormat chart="0" format="278" series="1">
      <pivotArea type="data" outline="0" fieldPosition="0">
        <references count="2">
          <reference field="4294967294" count="1" selected="0">
            <x v="0"/>
          </reference>
          <reference field="0" count="1" selected="0">
            <x v="88"/>
          </reference>
        </references>
      </pivotArea>
    </chartFormat>
    <chartFormat chart="0" format="279" series="1">
      <pivotArea type="data" outline="0" fieldPosition="0">
        <references count="2">
          <reference field="4294967294" count="1" selected="0">
            <x v="0"/>
          </reference>
          <reference field="0" count="1" selected="0">
            <x v="89"/>
          </reference>
        </references>
      </pivotArea>
    </chartFormat>
    <chartFormat chart="0" format="280" series="1">
      <pivotArea type="data" outline="0" fieldPosition="0">
        <references count="2">
          <reference field="4294967294" count="1" selected="0">
            <x v="0"/>
          </reference>
          <reference field="0" count="1" selected="0">
            <x v="90"/>
          </reference>
        </references>
      </pivotArea>
    </chartFormat>
    <chartFormat chart="0" format="281" series="1">
      <pivotArea type="data" outline="0" fieldPosition="0">
        <references count="2">
          <reference field="4294967294" count="1" selected="0">
            <x v="0"/>
          </reference>
          <reference field="0" count="1" selected="0">
            <x v="91"/>
          </reference>
        </references>
      </pivotArea>
    </chartFormat>
    <chartFormat chart="0" format="282" series="1">
      <pivotArea type="data" outline="0" fieldPosition="0">
        <references count="2">
          <reference field="4294967294" count="1" selected="0">
            <x v="0"/>
          </reference>
          <reference field="0" count="1" selected="0">
            <x v="92"/>
          </reference>
        </references>
      </pivotArea>
    </chartFormat>
    <chartFormat chart="0" format="283" series="1">
      <pivotArea type="data" outline="0" fieldPosition="0">
        <references count="2">
          <reference field="4294967294" count="1" selected="0">
            <x v="0"/>
          </reference>
          <reference field="0" count="1" selected="0">
            <x v="93"/>
          </reference>
        </references>
      </pivotArea>
    </chartFormat>
    <chartFormat chart="0" format="284" series="1">
      <pivotArea type="data" outline="0" fieldPosition="0">
        <references count="2">
          <reference field="4294967294" count="1" selected="0">
            <x v="0"/>
          </reference>
          <reference field="0" count="1" selected="0">
            <x v="94"/>
          </reference>
        </references>
      </pivotArea>
    </chartFormat>
    <chartFormat chart="0" format="285" series="1">
      <pivotArea type="data" outline="0" fieldPosition="0">
        <references count="2">
          <reference field="4294967294" count="1" selected="0">
            <x v="0"/>
          </reference>
          <reference field="0" count="1" selected="0">
            <x v="95"/>
          </reference>
        </references>
      </pivotArea>
    </chartFormat>
    <chartFormat chart="0" format="286" series="1">
      <pivotArea type="data" outline="0" fieldPosition="0">
        <references count="2">
          <reference field="4294967294" count="1" selected="0">
            <x v="0"/>
          </reference>
          <reference field="0" count="1" selected="0">
            <x v="96"/>
          </reference>
        </references>
      </pivotArea>
    </chartFormat>
    <chartFormat chart="0" format="287" series="1">
      <pivotArea type="data" outline="0" fieldPosition="0">
        <references count="2">
          <reference field="4294967294" count="1" selected="0">
            <x v="0"/>
          </reference>
          <reference field="0" count="1" selected="0">
            <x v="97"/>
          </reference>
        </references>
      </pivotArea>
    </chartFormat>
    <chartFormat chart="0" format="288" series="1">
      <pivotArea type="data" outline="0" fieldPosition="0">
        <references count="2">
          <reference field="4294967294" count="1" selected="0">
            <x v="0"/>
          </reference>
          <reference field="0" count="1" selected="0">
            <x v="98"/>
          </reference>
        </references>
      </pivotArea>
    </chartFormat>
    <chartFormat chart="0" format="289" series="1">
      <pivotArea type="data" outline="0" fieldPosition="0">
        <references count="2">
          <reference field="4294967294" count="1" selected="0">
            <x v="0"/>
          </reference>
          <reference field="0" count="1" selected="0">
            <x v="99"/>
          </reference>
        </references>
      </pivotArea>
    </chartFormat>
    <chartFormat chart="0" format="290" series="1">
      <pivotArea type="data" outline="0" fieldPosition="0">
        <references count="2">
          <reference field="4294967294" count="1" selected="0">
            <x v="0"/>
          </reference>
          <reference field="0" count="1" selected="0">
            <x v="100"/>
          </reference>
        </references>
      </pivotArea>
    </chartFormat>
    <chartFormat chart="0" format="291" series="1">
      <pivotArea type="data" outline="0" fieldPosition="0">
        <references count="2">
          <reference field="4294967294" count="1" selected="0">
            <x v="0"/>
          </reference>
          <reference field="0" count="1" selected="0">
            <x v="101"/>
          </reference>
        </references>
      </pivotArea>
    </chartFormat>
    <chartFormat chart="0" format="292" series="1">
      <pivotArea type="data" outline="0" fieldPosition="0">
        <references count="2">
          <reference field="4294967294" count="1" selected="0">
            <x v="0"/>
          </reference>
          <reference field="0" count="1" selected="0">
            <x v="102"/>
          </reference>
        </references>
      </pivotArea>
    </chartFormat>
    <chartFormat chart="0" format="293" series="1">
      <pivotArea type="data" outline="0" fieldPosition="0">
        <references count="2">
          <reference field="4294967294" count="1" selected="0">
            <x v="0"/>
          </reference>
          <reference field="0" count="1" selected="0">
            <x v="103"/>
          </reference>
        </references>
      </pivotArea>
    </chartFormat>
    <chartFormat chart="0" format="294" series="1">
      <pivotArea type="data" outline="0" fieldPosition="0">
        <references count="2">
          <reference field="4294967294" count="1" selected="0">
            <x v="0"/>
          </reference>
          <reference field="0" count="1" selected="0">
            <x v="104"/>
          </reference>
        </references>
      </pivotArea>
    </chartFormat>
    <chartFormat chart="0" format="295" series="1">
      <pivotArea type="data" outline="0" fieldPosition="0">
        <references count="2">
          <reference field="4294967294" count="1" selected="0">
            <x v="0"/>
          </reference>
          <reference field="0" count="1" selected="0">
            <x v="105"/>
          </reference>
        </references>
      </pivotArea>
    </chartFormat>
    <chartFormat chart="0" format="296" series="1">
      <pivotArea type="data" outline="0" fieldPosition="0">
        <references count="2">
          <reference field="4294967294" count="1" selected="0">
            <x v="0"/>
          </reference>
          <reference field="0" count="1" selected="0">
            <x v="106"/>
          </reference>
        </references>
      </pivotArea>
    </chartFormat>
    <chartFormat chart="0" format="297" series="1">
      <pivotArea type="data" outline="0" fieldPosition="0">
        <references count="2">
          <reference field="4294967294" count="1" selected="0">
            <x v="0"/>
          </reference>
          <reference field="0" count="1" selected="0">
            <x v="107"/>
          </reference>
        </references>
      </pivotArea>
    </chartFormat>
    <chartFormat chart="0" format="298" series="1">
      <pivotArea type="data" outline="0" fieldPosition="0">
        <references count="2">
          <reference field="4294967294" count="1" selected="0">
            <x v="0"/>
          </reference>
          <reference field="0" count="1" selected="0">
            <x v="108"/>
          </reference>
        </references>
      </pivotArea>
    </chartFormat>
    <chartFormat chart="0" format="299" series="1">
      <pivotArea type="data" outline="0" fieldPosition="0">
        <references count="2">
          <reference field="4294967294" count="1" selected="0">
            <x v="0"/>
          </reference>
          <reference field="0" count="1" selected="0">
            <x v="109"/>
          </reference>
        </references>
      </pivotArea>
    </chartFormat>
    <chartFormat chart="0" format="300" series="1">
      <pivotArea type="data" outline="0" fieldPosition="0">
        <references count="2">
          <reference field="4294967294" count="1" selected="0">
            <x v="0"/>
          </reference>
          <reference field="0" count="1" selected="0">
            <x v="110"/>
          </reference>
        </references>
      </pivotArea>
    </chartFormat>
    <chartFormat chart="0" format="301" series="1">
      <pivotArea type="data" outline="0" fieldPosition="0">
        <references count="2">
          <reference field="4294967294" count="1" selected="0">
            <x v="0"/>
          </reference>
          <reference field="0" count="1" selected="0">
            <x v="111"/>
          </reference>
        </references>
      </pivotArea>
    </chartFormat>
    <chartFormat chart="0" format="302" series="1">
      <pivotArea type="data" outline="0" fieldPosition="0">
        <references count="2">
          <reference field="4294967294" count="1" selected="0">
            <x v="0"/>
          </reference>
          <reference field="0" count="1" selected="0">
            <x v="112"/>
          </reference>
        </references>
      </pivotArea>
    </chartFormat>
    <chartFormat chart="0" format="303" series="1">
      <pivotArea type="data" outline="0" fieldPosition="0">
        <references count="2">
          <reference field="4294967294" count="1" selected="0">
            <x v="0"/>
          </reference>
          <reference field="0" count="1" selected="0">
            <x v="113"/>
          </reference>
        </references>
      </pivotArea>
    </chartFormat>
    <chartFormat chart="0" format="304" series="1">
      <pivotArea type="data" outline="0" fieldPosition="0">
        <references count="2">
          <reference field="4294967294" count="1" selected="0">
            <x v="0"/>
          </reference>
          <reference field="0" count="1" selected="0">
            <x v="114"/>
          </reference>
        </references>
      </pivotArea>
    </chartFormat>
    <chartFormat chart="0" format="305" series="1">
      <pivotArea type="data" outline="0" fieldPosition="0">
        <references count="2">
          <reference field="4294967294" count="1" selected="0">
            <x v="0"/>
          </reference>
          <reference field="0" count="1" selected="0">
            <x v="115"/>
          </reference>
        </references>
      </pivotArea>
    </chartFormat>
    <chartFormat chart="0" format="306" series="1">
      <pivotArea type="data" outline="0" fieldPosition="0">
        <references count="2">
          <reference field="4294967294" count="1" selected="0">
            <x v="0"/>
          </reference>
          <reference field="0" count="1" selected="0">
            <x v="116"/>
          </reference>
        </references>
      </pivotArea>
    </chartFormat>
    <chartFormat chart="0" format="307" series="1">
      <pivotArea type="data" outline="0" fieldPosition="0">
        <references count="2">
          <reference field="4294967294" count="1" selected="0">
            <x v="0"/>
          </reference>
          <reference field="0" count="1" selected="0">
            <x v="117"/>
          </reference>
        </references>
      </pivotArea>
    </chartFormat>
    <chartFormat chart="0" format="308" series="1">
      <pivotArea type="data" outline="0" fieldPosition="0">
        <references count="2">
          <reference field="4294967294" count="1" selected="0">
            <x v="0"/>
          </reference>
          <reference field="0" count="1" selected="0">
            <x v="118"/>
          </reference>
        </references>
      </pivotArea>
    </chartFormat>
    <chartFormat chart="0" format="309" series="1">
      <pivotArea type="data" outline="0" fieldPosition="0">
        <references count="2">
          <reference field="4294967294" count="1" selected="0">
            <x v="0"/>
          </reference>
          <reference field="0" count="1" selected="0">
            <x v="119"/>
          </reference>
        </references>
      </pivotArea>
    </chartFormat>
    <chartFormat chart="0" format="310" series="1">
      <pivotArea type="data" outline="0" fieldPosition="0">
        <references count="2">
          <reference field="4294967294" count="1" selected="0">
            <x v="0"/>
          </reference>
          <reference field="0" count="1" selected="0">
            <x v="120"/>
          </reference>
        </references>
      </pivotArea>
    </chartFormat>
    <chartFormat chart="0" format="311" series="1">
      <pivotArea type="data" outline="0" fieldPosition="0">
        <references count="2">
          <reference field="4294967294" count="1" selected="0">
            <x v="0"/>
          </reference>
          <reference field="0" count="1" selected="0">
            <x v="121"/>
          </reference>
        </references>
      </pivotArea>
    </chartFormat>
    <chartFormat chart="0" format="312" series="1">
      <pivotArea type="data" outline="0" fieldPosition="0">
        <references count="2">
          <reference field="4294967294" count="1" selected="0">
            <x v="0"/>
          </reference>
          <reference field="0" count="1" selected="0">
            <x v="122"/>
          </reference>
        </references>
      </pivotArea>
    </chartFormat>
    <chartFormat chart="0" format="313" series="1">
      <pivotArea type="data" outline="0" fieldPosition="0">
        <references count="2">
          <reference field="4294967294" count="1" selected="0">
            <x v="0"/>
          </reference>
          <reference field="0" count="1" selected="0">
            <x v="123"/>
          </reference>
        </references>
      </pivotArea>
    </chartFormat>
    <chartFormat chart="0" format="314" series="1">
      <pivotArea type="data" outline="0" fieldPosition="0">
        <references count="2">
          <reference field="4294967294" count="1" selected="0">
            <x v="0"/>
          </reference>
          <reference field="0" count="1" selected="0">
            <x v="124"/>
          </reference>
        </references>
      </pivotArea>
    </chartFormat>
    <chartFormat chart="0" format="315" series="1">
      <pivotArea type="data" outline="0" fieldPosition="0">
        <references count="2">
          <reference field="4294967294" count="1" selected="0">
            <x v="0"/>
          </reference>
          <reference field="0" count="1" selected="0">
            <x v="125"/>
          </reference>
        </references>
      </pivotArea>
    </chartFormat>
    <chartFormat chart="0" format="316" series="1">
      <pivotArea type="data" outline="0" fieldPosition="0">
        <references count="2">
          <reference field="4294967294" count="1" selected="0">
            <x v="0"/>
          </reference>
          <reference field="0" count="1" selected="0">
            <x v="126"/>
          </reference>
        </references>
      </pivotArea>
    </chartFormat>
    <chartFormat chart="0" format="317" series="1">
      <pivotArea type="data" outline="0" fieldPosition="0">
        <references count="2">
          <reference field="4294967294" count="1" selected="0">
            <x v="0"/>
          </reference>
          <reference field="0" count="1" selected="0">
            <x v="127"/>
          </reference>
        </references>
      </pivotArea>
    </chartFormat>
    <chartFormat chart="0" format="318" series="1">
      <pivotArea type="data" outline="0" fieldPosition="0">
        <references count="2">
          <reference field="4294967294" count="1" selected="0">
            <x v="0"/>
          </reference>
          <reference field="0" count="1" selected="0">
            <x v="128"/>
          </reference>
        </references>
      </pivotArea>
    </chartFormat>
    <chartFormat chart="0" format="319" series="1">
      <pivotArea type="data" outline="0" fieldPosition="0">
        <references count="2">
          <reference field="4294967294" count="1" selected="0">
            <x v="0"/>
          </reference>
          <reference field="0" count="1" selected="0">
            <x v="129"/>
          </reference>
        </references>
      </pivotArea>
    </chartFormat>
    <chartFormat chart="0" format="320" series="1">
      <pivotArea type="data" outline="0" fieldPosition="0">
        <references count="2">
          <reference field="4294967294" count="1" selected="0">
            <x v="0"/>
          </reference>
          <reference field="0" count="1" selected="0">
            <x v="130"/>
          </reference>
        </references>
      </pivotArea>
    </chartFormat>
    <chartFormat chart="0" format="321" series="1">
      <pivotArea type="data" outline="0" fieldPosition="0">
        <references count="2">
          <reference field="4294967294" count="1" selected="0">
            <x v="0"/>
          </reference>
          <reference field="0" count="1" selected="0">
            <x v="131"/>
          </reference>
        </references>
      </pivotArea>
    </chartFormat>
    <chartFormat chart="0" format="322" series="1">
      <pivotArea type="data" outline="0" fieldPosition="0">
        <references count="2">
          <reference field="4294967294" count="1" selected="0">
            <x v="0"/>
          </reference>
          <reference field="0" count="1" selected="0">
            <x v="132"/>
          </reference>
        </references>
      </pivotArea>
    </chartFormat>
    <chartFormat chart="0" format="323" series="1">
      <pivotArea type="data" outline="0" fieldPosition="0">
        <references count="2">
          <reference field="4294967294" count="1" selected="0">
            <x v="0"/>
          </reference>
          <reference field="0" count="1" selected="0">
            <x v="133"/>
          </reference>
        </references>
      </pivotArea>
    </chartFormat>
    <chartFormat chart="0" format="324" series="1">
      <pivotArea type="data" outline="0" fieldPosition="0">
        <references count="2">
          <reference field="4294967294" count="1" selected="0">
            <x v="0"/>
          </reference>
          <reference field="0" count="1" selected="0">
            <x v="134"/>
          </reference>
        </references>
      </pivotArea>
    </chartFormat>
    <chartFormat chart="0" format="325" series="1">
      <pivotArea type="data" outline="0" fieldPosition="0">
        <references count="2">
          <reference field="4294967294" count="1" selected="0">
            <x v="0"/>
          </reference>
          <reference field="0" count="1" selected="0">
            <x v="135"/>
          </reference>
        </references>
      </pivotArea>
    </chartFormat>
    <chartFormat chart="0" format="326" series="1">
      <pivotArea type="data" outline="0" fieldPosition="0">
        <references count="2">
          <reference field="4294967294" count="1" selected="0">
            <x v="0"/>
          </reference>
          <reference field="0" count="1" selected="0">
            <x v="136"/>
          </reference>
        </references>
      </pivotArea>
    </chartFormat>
    <chartFormat chart="0" format="327" series="1">
      <pivotArea type="data" outline="0" fieldPosition="0">
        <references count="2">
          <reference field="4294967294" count="1" selected="0">
            <x v="0"/>
          </reference>
          <reference field="0" count="1" selected="0">
            <x v="137"/>
          </reference>
        </references>
      </pivotArea>
    </chartFormat>
    <chartFormat chart="0" format="328" series="1">
      <pivotArea type="data" outline="0" fieldPosition="0">
        <references count="2">
          <reference field="4294967294" count="1" selected="0">
            <x v="0"/>
          </reference>
          <reference field="0" count="1" selected="0">
            <x v="138"/>
          </reference>
        </references>
      </pivotArea>
    </chartFormat>
    <chartFormat chart="0" format="329" series="1">
      <pivotArea type="data" outline="0" fieldPosition="0">
        <references count="2">
          <reference field="4294967294" count="1" selected="0">
            <x v="0"/>
          </reference>
          <reference field="0" count="1" selected="0">
            <x v="139"/>
          </reference>
        </references>
      </pivotArea>
    </chartFormat>
    <chartFormat chart="0" format="330" series="1">
      <pivotArea type="data" outline="0" fieldPosition="0">
        <references count="2">
          <reference field="4294967294" count="1" selected="0">
            <x v="0"/>
          </reference>
          <reference field="0" count="1" selected="0">
            <x v="140"/>
          </reference>
        </references>
      </pivotArea>
    </chartFormat>
    <chartFormat chart="0" format="331" series="1">
      <pivotArea type="data" outline="0" fieldPosition="0">
        <references count="2">
          <reference field="4294967294" count="1" selected="0">
            <x v="0"/>
          </reference>
          <reference field="0" count="1" selected="0">
            <x v="141"/>
          </reference>
        </references>
      </pivotArea>
    </chartFormat>
    <chartFormat chart="0" format="332" series="1">
      <pivotArea type="data" outline="0" fieldPosition="0">
        <references count="2">
          <reference field="4294967294" count="1" selected="0">
            <x v="0"/>
          </reference>
          <reference field="0" count="1" selected="0">
            <x v="142"/>
          </reference>
        </references>
      </pivotArea>
    </chartFormat>
    <chartFormat chart="0" format="333" series="1">
      <pivotArea type="data" outline="0" fieldPosition="0">
        <references count="2">
          <reference field="4294967294" count="1" selected="0">
            <x v="0"/>
          </reference>
          <reference field="0" count="1" selected="0">
            <x v="143"/>
          </reference>
        </references>
      </pivotArea>
    </chartFormat>
    <chartFormat chart="0" format="334" series="1">
      <pivotArea type="data" outline="0" fieldPosition="0">
        <references count="2">
          <reference field="4294967294" count="1" selected="0">
            <x v="0"/>
          </reference>
          <reference field="0" count="1" selected="0">
            <x v="144"/>
          </reference>
        </references>
      </pivotArea>
    </chartFormat>
    <chartFormat chart="0" format="335" series="1">
      <pivotArea type="data" outline="0" fieldPosition="0">
        <references count="2">
          <reference field="4294967294" count="1" selected="0">
            <x v="0"/>
          </reference>
          <reference field="0" count="1" selected="0">
            <x v="145"/>
          </reference>
        </references>
      </pivotArea>
    </chartFormat>
    <chartFormat chart="0" format="336" series="1">
      <pivotArea type="data" outline="0" fieldPosition="0">
        <references count="2">
          <reference field="4294967294" count="1" selected="0">
            <x v="0"/>
          </reference>
          <reference field="0" count="1" selected="0">
            <x v="146"/>
          </reference>
        </references>
      </pivotArea>
    </chartFormat>
    <chartFormat chart="0" format="337" series="1">
      <pivotArea type="data" outline="0" fieldPosition="0">
        <references count="2">
          <reference field="4294967294" count="1" selected="0">
            <x v="0"/>
          </reference>
          <reference field="0" count="1" selected="0">
            <x v="147"/>
          </reference>
        </references>
      </pivotArea>
    </chartFormat>
    <chartFormat chart="0" format="338" series="1">
      <pivotArea type="data" outline="0" fieldPosition="0">
        <references count="2">
          <reference field="4294967294" count="1" selected="0">
            <x v="0"/>
          </reference>
          <reference field="0" count="1" selected="0">
            <x v="148"/>
          </reference>
        </references>
      </pivotArea>
    </chartFormat>
    <chartFormat chart="0" format="339" series="1">
      <pivotArea type="data" outline="0" fieldPosition="0">
        <references count="2">
          <reference field="4294967294" count="1" selected="0">
            <x v="0"/>
          </reference>
          <reference field="0" count="1" selected="0">
            <x v="149"/>
          </reference>
        </references>
      </pivotArea>
    </chartFormat>
    <chartFormat chart="0" format="340" series="1">
      <pivotArea type="data" outline="0" fieldPosition="0">
        <references count="2">
          <reference field="4294967294" count="1" selected="0">
            <x v="0"/>
          </reference>
          <reference field="0" count="1" selected="0">
            <x v="150"/>
          </reference>
        </references>
      </pivotArea>
    </chartFormat>
    <chartFormat chart="0" format="341" series="1">
      <pivotArea type="data" outline="0" fieldPosition="0">
        <references count="2">
          <reference field="4294967294" count="1" selected="0">
            <x v="0"/>
          </reference>
          <reference field="0" count="1" selected="0">
            <x v="151"/>
          </reference>
        </references>
      </pivotArea>
    </chartFormat>
    <chartFormat chart="0" format="342" series="1">
      <pivotArea type="data" outline="0" fieldPosition="0">
        <references count="2">
          <reference field="4294967294" count="1" selected="0">
            <x v="0"/>
          </reference>
          <reference field="0" count="1" selected="0">
            <x v="152"/>
          </reference>
        </references>
      </pivotArea>
    </chartFormat>
    <chartFormat chart="0" format="343" series="1">
      <pivotArea type="data" outline="0" fieldPosition="0">
        <references count="2">
          <reference field="4294967294" count="1" selected="0">
            <x v="0"/>
          </reference>
          <reference field="0" count="1" selected="0">
            <x v="153"/>
          </reference>
        </references>
      </pivotArea>
    </chartFormat>
    <chartFormat chart="0" format="344" series="1">
      <pivotArea type="data" outline="0" fieldPosition="0">
        <references count="2">
          <reference field="4294967294" count="1" selected="0">
            <x v="0"/>
          </reference>
          <reference field="0" count="1" selected="0">
            <x v="154"/>
          </reference>
        </references>
      </pivotArea>
    </chartFormat>
    <chartFormat chart="0" format="345" series="1">
      <pivotArea type="data" outline="0" fieldPosition="0">
        <references count="2">
          <reference field="4294967294" count="1" selected="0">
            <x v="0"/>
          </reference>
          <reference field="0" count="1" selected="0">
            <x v="155"/>
          </reference>
        </references>
      </pivotArea>
    </chartFormat>
    <chartFormat chart="0" format="346" series="1">
      <pivotArea type="data" outline="0" fieldPosition="0">
        <references count="2">
          <reference field="4294967294" count="1" selected="0">
            <x v="0"/>
          </reference>
          <reference field="0" count="1" selected="0">
            <x v="156"/>
          </reference>
        </references>
      </pivotArea>
    </chartFormat>
    <chartFormat chart="0" format="347" series="1">
      <pivotArea type="data" outline="0" fieldPosition="0">
        <references count="2">
          <reference field="4294967294" count="1" selected="0">
            <x v="0"/>
          </reference>
          <reference field="0" count="1" selected="0">
            <x v="157"/>
          </reference>
        </references>
      </pivotArea>
    </chartFormat>
    <chartFormat chart="0" format="348" series="1">
      <pivotArea type="data" outline="0" fieldPosition="0">
        <references count="2">
          <reference field="4294967294" count="1" selected="0">
            <x v="0"/>
          </reference>
          <reference field="0" count="1" selected="0">
            <x v="158"/>
          </reference>
        </references>
      </pivotArea>
    </chartFormat>
    <chartFormat chart="0" format="349" series="1">
      <pivotArea type="data" outline="0" fieldPosition="0">
        <references count="2">
          <reference field="4294967294" count="1" selected="0">
            <x v="0"/>
          </reference>
          <reference field="0" count="1" selected="0">
            <x v="159"/>
          </reference>
        </references>
      </pivotArea>
    </chartFormat>
    <chartFormat chart="0" format="350" series="1">
      <pivotArea type="data" outline="0" fieldPosition="0">
        <references count="2">
          <reference field="4294967294" count="1" selected="0">
            <x v="0"/>
          </reference>
          <reference field="0" count="1" selected="0">
            <x v="160"/>
          </reference>
        </references>
      </pivotArea>
    </chartFormat>
    <chartFormat chart="0" format="351" series="1">
      <pivotArea type="data" outline="0" fieldPosition="0">
        <references count="2">
          <reference field="4294967294" count="1" selected="0">
            <x v="0"/>
          </reference>
          <reference field="0" count="1" selected="0">
            <x v="161"/>
          </reference>
        </references>
      </pivotArea>
    </chartFormat>
    <chartFormat chart="0" format="352" series="1">
      <pivotArea type="data" outline="0" fieldPosition="0">
        <references count="2">
          <reference field="4294967294" count="1" selected="0">
            <x v="0"/>
          </reference>
          <reference field="0" count="1" selected="0">
            <x v="162"/>
          </reference>
        </references>
      </pivotArea>
    </chartFormat>
    <chartFormat chart="0" format="353" series="1">
      <pivotArea type="data" outline="0" fieldPosition="0">
        <references count="2">
          <reference field="4294967294" count="1" selected="0">
            <x v="0"/>
          </reference>
          <reference field="0" count="1" selected="0">
            <x v="163"/>
          </reference>
        </references>
      </pivotArea>
    </chartFormat>
    <chartFormat chart="0" format="354" series="1">
      <pivotArea type="data" outline="0" fieldPosition="0">
        <references count="2">
          <reference field="4294967294" count="1" selected="0">
            <x v="0"/>
          </reference>
          <reference field="0" count="1" selected="0">
            <x v="164"/>
          </reference>
        </references>
      </pivotArea>
    </chartFormat>
    <chartFormat chart="0" format="355" series="1">
      <pivotArea type="data" outline="0" fieldPosition="0">
        <references count="2">
          <reference field="4294967294" count="1" selected="0">
            <x v="0"/>
          </reference>
          <reference field="0" count="1" selected="0">
            <x v="165"/>
          </reference>
        </references>
      </pivotArea>
    </chartFormat>
    <chartFormat chart="0" format="356" series="1">
      <pivotArea type="data" outline="0" fieldPosition="0">
        <references count="2">
          <reference field="4294967294" count="1" selected="0">
            <x v="0"/>
          </reference>
          <reference field="0" count="1" selected="0">
            <x v="166"/>
          </reference>
        </references>
      </pivotArea>
    </chartFormat>
    <chartFormat chart="0" format="357" series="1">
      <pivotArea type="data" outline="0" fieldPosition="0">
        <references count="2">
          <reference field="4294967294" count="1" selected="0">
            <x v="0"/>
          </reference>
          <reference field="0" count="1" selected="0">
            <x v="167"/>
          </reference>
        </references>
      </pivotArea>
    </chartFormat>
    <chartFormat chart="0" format="358" series="1">
      <pivotArea type="data" outline="0" fieldPosition="0">
        <references count="2">
          <reference field="4294967294" count="1" selected="0">
            <x v="0"/>
          </reference>
          <reference field="0" count="1" selected="0">
            <x v="168"/>
          </reference>
        </references>
      </pivotArea>
    </chartFormat>
    <chartFormat chart="0" format="359" series="1">
      <pivotArea type="data" outline="0" fieldPosition="0">
        <references count="2">
          <reference field="4294967294" count="1" selected="0">
            <x v="0"/>
          </reference>
          <reference field="0" count="1" selected="0">
            <x v="169"/>
          </reference>
        </references>
      </pivotArea>
    </chartFormat>
    <chartFormat chart="0" format="360" series="1">
      <pivotArea type="data" outline="0" fieldPosition="0">
        <references count="2">
          <reference field="4294967294" count="1" selected="0">
            <x v="0"/>
          </reference>
          <reference field="0" count="1" selected="0">
            <x v="170"/>
          </reference>
        </references>
      </pivotArea>
    </chartFormat>
    <chartFormat chart="0" format="361" series="1">
      <pivotArea type="data" outline="0" fieldPosition="0">
        <references count="2">
          <reference field="4294967294" count="1" selected="0">
            <x v="0"/>
          </reference>
          <reference field="0" count="1" selected="0">
            <x v="171"/>
          </reference>
        </references>
      </pivotArea>
    </chartFormat>
    <chartFormat chart="0" format="362" series="1">
      <pivotArea type="data" outline="0" fieldPosition="0">
        <references count="2">
          <reference field="4294967294" count="1" selected="0">
            <x v="0"/>
          </reference>
          <reference field="0" count="1" selected="0">
            <x v="172"/>
          </reference>
        </references>
      </pivotArea>
    </chartFormat>
    <chartFormat chart="0" format="363" series="1">
      <pivotArea type="data" outline="0" fieldPosition="0">
        <references count="2">
          <reference field="4294967294" count="1" selected="0">
            <x v="0"/>
          </reference>
          <reference field="0" count="1" selected="0">
            <x v="173"/>
          </reference>
        </references>
      </pivotArea>
    </chartFormat>
    <chartFormat chart="0" format="364" series="1">
      <pivotArea type="data" outline="0" fieldPosition="0">
        <references count="2">
          <reference field="4294967294" count="1" selected="0">
            <x v="0"/>
          </reference>
          <reference field="0" count="1" selected="0">
            <x v="174"/>
          </reference>
        </references>
      </pivotArea>
    </chartFormat>
    <chartFormat chart="0" format="365" series="1">
      <pivotArea type="data" outline="0" fieldPosition="0">
        <references count="2">
          <reference field="4294967294" count="1" selected="0">
            <x v="0"/>
          </reference>
          <reference field="0" count="1" selected="0">
            <x v="175"/>
          </reference>
        </references>
      </pivotArea>
    </chartFormat>
    <chartFormat chart="0" format="366" series="1">
      <pivotArea type="data" outline="0" fieldPosition="0">
        <references count="2">
          <reference field="4294967294" count="1" selected="0">
            <x v="0"/>
          </reference>
          <reference field="0" count="1" selected="0">
            <x v="176"/>
          </reference>
        </references>
      </pivotArea>
    </chartFormat>
    <chartFormat chart="0" format="367" series="1">
      <pivotArea type="data" outline="0" fieldPosition="0">
        <references count="2">
          <reference field="4294967294" count="1" selected="0">
            <x v="0"/>
          </reference>
          <reference field="0" count="1" selected="0">
            <x v="177"/>
          </reference>
        </references>
      </pivotArea>
    </chartFormat>
    <chartFormat chart="0" format="368" series="1">
      <pivotArea type="data" outline="0" fieldPosition="0">
        <references count="2">
          <reference field="4294967294" count="1" selected="0">
            <x v="0"/>
          </reference>
          <reference field="0" count="1" selected="0">
            <x v="178"/>
          </reference>
        </references>
      </pivotArea>
    </chartFormat>
    <chartFormat chart="0" format="369" series="1">
      <pivotArea type="data" outline="0" fieldPosition="0">
        <references count="2">
          <reference field="4294967294" count="1" selected="0">
            <x v="0"/>
          </reference>
          <reference field="0" count="1" selected="0">
            <x v="179"/>
          </reference>
        </references>
      </pivotArea>
    </chartFormat>
    <chartFormat chart="0" format="370" series="1">
      <pivotArea type="data" outline="0" fieldPosition="0">
        <references count="2">
          <reference field="4294967294" count="1" selected="0">
            <x v="0"/>
          </reference>
          <reference field="0" count="1" selected="0">
            <x v="180"/>
          </reference>
        </references>
      </pivotArea>
    </chartFormat>
    <chartFormat chart="0" format="371" series="1">
      <pivotArea type="data" outline="0" fieldPosition="0">
        <references count="2">
          <reference field="4294967294" count="1" selected="0">
            <x v="0"/>
          </reference>
          <reference field="0" count="1" selected="0">
            <x v="181"/>
          </reference>
        </references>
      </pivotArea>
    </chartFormat>
    <chartFormat chart="0" format="372" series="1">
      <pivotArea type="data" outline="0" fieldPosition="0">
        <references count="2">
          <reference field="4294967294" count="1" selected="0">
            <x v="0"/>
          </reference>
          <reference field="0" count="1" selected="0">
            <x v="182"/>
          </reference>
        </references>
      </pivotArea>
    </chartFormat>
    <chartFormat chart="0" format="373" series="1">
      <pivotArea type="data" outline="0" fieldPosition="0">
        <references count="2">
          <reference field="4294967294" count="1" selected="0">
            <x v="0"/>
          </reference>
          <reference field="0" count="1" selected="0">
            <x v="183"/>
          </reference>
        </references>
      </pivotArea>
    </chartFormat>
    <chartFormat chart="0" format="374" series="1">
      <pivotArea type="data" outline="0" fieldPosition="0">
        <references count="2">
          <reference field="4294967294" count="1" selected="0">
            <x v="0"/>
          </reference>
          <reference field="0" count="1" selected="0">
            <x v="184"/>
          </reference>
        </references>
      </pivotArea>
    </chartFormat>
    <chartFormat chart="0" format="375" series="1">
      <pivotArea type="data" outline="0" fieldPosition="0">
        <references count="2">
          <reference field="4294967294" count="1" selected="0">
            <x v="0"/>
          </reference>
          <reference field="0" count="1" selected="0">
            <x v="185"/>
          </reference>
        </references>
      </pivotArea>
    </chartFormat>
    <chartFormat chart="0" format="376" series="1">
      <pivotArea type="data" outline="0" fieldPosition="0">
        <references count="2">
          <reference field="4294967294" count="1" selected="0">
            <x v="0"/>
          </reference>
          <reference field="0" count="1" selected="0">
            <x v="186"/>
          </reference>
        </references>
      </pivotArea>
    </chartFormat>
    <chartFormat chart="0" format="377" series="1">
      <pivotArea type="data" outline="0" fieldPosition="0">
        <references count="2">
          <reference field="4294967294" count="1" selected="0">
            <x v="0"/>
          </reference>
          <reference field="0" count="1" selected="0">
            <x v="187"/>
          </reference>
        </references>
      </pivotArea>
    </chartFormat>
    <chartFormat chart="0" format="378" series="1">
      <pivotArea type="data" outline="0" fieldPosition="0">
        <references count="2">
          <reference field="4294967294" count="1" selected="0">
            <x v="0"/>
          </reference>
          <reference field="0" count="1" selected="0">
            <x v="188"/>
          </reference>
        </references>
      </pivotArea>
    </chartFormat>
    <chartFormat chart="0" format="379" series="1">
      <pivotArea type="data" outline="0" fieldPosition="0">
        <references count="2">
          <reference field="4294967294" count="1" selected="0">
            <x v="0"/>
          </reference>
          <reference field="0" count="1" selected="0">
            <x v="189"/>
          </reference>
        </references>
      </pivotArea>
    </chartFormat>
    <chartFormat chart="0" format="380" series="1">
      <pivotArea type="data" outline="0" fieldPosition="0">
        <references count="1">
          <reference field="4294967294" count="1" selected="0">
            <x v="0"/>
          </reference>
        </references>
      </pivotArea>
    </chartFormat>
    <chartFormat chart="0" format="38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56975FCE-4BE0-2748-B1C1-597826E48FAF}" sourceName="Country_x000a_Name">
  <pivotTables>
    <pivotTable tabId="13" name="PivotTable6"/>
  </pivotTables>
  <data>
    <tabular pivotCacheId="870439745">
      <items count="190">
        <i x="15" s="1"/>
        <i x="118" s="1"/>
        <i x="126" s="1"/>
        <i x="56" s="1"/>
        <i x="148" s="1"/>
        <i x="160" s="1"/>
        <i x="152" s="1"/>
        <i x="161" s="1"/>
        <i x="183" s="1"/>
        <i x="62" s="1"/>
        <i x="85" s="1"/>
        <i x="113" s="1"/>
        <i x="104" s="1"/>
        <i x="138" s="1"/>
        <i x="119" s="1"/>
        <i x="184" s="1"/>
        <i x="46" s="1"/>
        <i x="41" s="1"/>
        <i x="58" s="1"/>
        <i x="73" s="1"/>
        <i x="114" s="1"/>
        <i x="129" s="1"/>
        <i x="90" s="1"/>
        <i x="139" s="1"/>
        <i x="141" s="1"/>
        <i x="43" s="1"/>
        <i x="51" s="1"/>
        <i x="154" s="1"/>
        <i x="10" s="1"/>
        <i x="29" s="1"/>
        <i x="174" s="1"/>
        <i x="12" s="1"/>
        <i x="14" s="1"/>
        <i x="111" s="1"/>
        <i x="94" s="1"/>
        <i x="65" s="1"/>
        <i x="81" s="1"/>
        <i x="19" s="1"/>
        <i x="5" s="1"/>
        <i x="120" s="1"/>
        <i x="84" s="1"/>
        <i x="108" s="1"/>
        <i x="95" s="1"/>
        <i x="115" s="1"/>
        <i x="169" s="1"/>
        <i x="177" s="1"/>
        <i x="31" s="1"/>
        <i x="101" s="1"/>
        <i x="102" s="1"/>
        <i x="98" s="1"/>
        <i x="130" s="1"/>
        <i x="92" s="1"/>
        <i x="54" s="1"/>
        <i x="22" s="1"/>
        <i x="162" s="1"/>
        <i x="82" s="1"/>
        <i x="3" s="1"/>
        <i x="86" s="1"/>
        <i x="178" s="1"/>
        <i x="163" s="1"/>
        <i x="63" s="1"/>
        <i x="48" s="1"/>
        <i x="142" s="1"/>
        <i x="186" s="1"/>
        <i x="68" s="1"/>
        <i x="155" s="1"/>
        <i x="182" s="1"/>
        <i x="83" s="1"/>
        <i x="71" s="1"/>
        <i x="80" s="1"/>
        <i x="89" s="1"/>
        <i x="4" s="1"/>
        <i x="33" s="1"/>
        <i x="164" s="1"/>
        <i x="170" s="1"/>
        <i x="59" s="1"/>
        <i x="99" s="1"/>
        <i x="91" s="1"/>
        <i x="34" s="1"/>
        <i x="165" s="1"/>
        <i x="143" s="1"/>
        <i x="144" s="1"/>
        <i x="60" s="1"/>
        <i x="153" s="1"/>
        <i x="76" s="1"/>
        <i x="123" s="1"/>
        <i x="20" s="1"/>
        <i x="49" s="1"/>
        <i x="26" s="1"/>
        <i x="133" s="1"/>
        <i x="171" s="1"/>
        <i x="96" s="1"/>
        <i x="13" s="1"/>
        <i x="166" s="1"/>
        <i x="17" s="1"/>
        <i x="77" s="1"/>
        <i x="25" s="1"/>
        <i x="175" s="1"/>
        <i x="124" s="1"/>
        <i x="167" s="1"/>
        <i x="136" s="1"/>
        <i x="24" s="1"/>
        <i x="39" s="1"/>
        <i x="116" s="1"/>
        <i x="121" s="1"/>
        <i x="44" s="1"/>
        <i x="149" s="1"/>
        <i x="105" s="1"/>
        <i x="52" s="1"/>
        <i x="87" s="1"/>
        <i x="66" s="1"/>
        <i x="57" s="1"/>
        <i x="75" s="1"/>
        <i x="112" s="1"/>
        <i x="93" s="1"/>
        <i x="125" s="1"/>
        <i x="18" s="1"/>
        <i x="9" s="1"/>
        <i x="55" s="1"/>
        <i x="97" s="1"/>
        <i x="42" s="1"/>
        <i x="185" s="1"/>
        <i x="145" s="1"/>
        <i x="38" s="1"/>
        <i x="6" s="1"/>
        <i x="11" s="1"/>
        <i x="109" s="1"/>
        <i x="187" s="1"/>
        <i x="131" s="1"/>
        <i x="61" s="1"/>
        <i x="122" s="1"/>
        <i x="67" s="1"/>
        <i x="2" s="1"/>
        <i x="132" s="1"/>
        <i x="69" s="1"/>
        <i x="88" s="1"/>
        <i x="168" s="1"/>
        <i x="176" s="1"/>
        <i x="150" s="1"/>
        <i x="151" s="1"/>
        <i x="127" s="1"/>
        <i x="40" s="1"/>
        <i x="158" s="1"/>
        <i x="117" s="1"/>
        <i x="147" s="1"/>
        <i x="157" s="1"/>
        <i x="53" s="1"/>
        <i x="137" s="1"/>
        <i x="64" s="1"/>
        <i x="146" s="1"/>
        <i x="140" s="1"/>
        <i x="45" s="1"/>
        <i x="188" s="1"/>
        <i x="159" s="1"/>
        <i x="179" s="1"/>
        <i x="21" s="1"/>
        <i x="0" s="1"/>
        <i x="70" s="1"/>
        <i x="27" s="1"/>
        <i x="134" s="1"/>
        <i x="30" s="1"/>
        <i x="8" s="1"/>
        <i x="110" s="1"/>
        <i x="180" s="1"/>
        <i x="189" s="1"/>
        <i x="7" s="1"/>
        <i x="35" s="1"/>
        <i x="36" s="1"/>
        <i x="107" s="1"/>
        <i x="78" s="1"/>
        <i x="72" s="1"/>
        <i x="50" s="1"/>
        <i x="106" s="1"/>
        <i x="103" s="1"/>
        <i x="128" s="1"/>
        <i x="79" s="1"/>
        <i x="74" s="1"/>
        <i x="28" s="1"/>
        <i x="156" s="1"/>
        <i x="173" s="1"/>
        <i x="181" s="1"/>
        <i x="135" s="1"/>
        <i x="172" s="1"/>
        <i x="47" s="1"/>
        <i x="23" s="1"/>
        <i x="37" s="1"/>
        <i x="100" s="1"/>
        <i x="1" s="1"/>
        <i x="32" s="1"/>
        <i x="16" s="1"/>
      </items>
    </tabular>
  </data>
</slicerCacheDefinition>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_x000a_Name" xr10:uid="{52337B17-E93D-A34A-9800-81AA04A83E08}" cache="Slicer_Country_Name" caption="Country_x000a_Name" rowHeight="251883"/>
</slicers>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65B9A6-CA66-AE4E-9C8F-0128CC30977D}" name="Table9" displayName="Table9" ref="A1:K32" totalsRowShown="0" headerRowDxfId="151">
  <autoFilter ref="A1:K32" xr:uid="{5E49EF58-0904-5B40-A839-085E228E2E1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34EA729B-DA16-F241-B9FC-38F5CF9AD85F}" name="Indicator" dataDxfId="150"/>
    <tableColumn id="2" xr3:uid="{F04915EA-FF0B-154F-93B3-3943CEF80230}" name="Dimension" dataDxfId="149"/>
    <tableColumn id="3" xr3:uid="{83A9DDBE-E840-E843-B94C-1D0AF92FC7F5}" name="Timeframe" dataDxfId="148"/>
    <tableColumn id="4" xr3:uid="{C60A52D4-5149-CA45-BD4E-1AF8DCBBC0CE}" name="Column1" dataDxfId="147"/>
    <tableColumn id="5" xr3:uid="{EC604407-9B5B-E840-8631-8675C3F1E7E6}" name="Description"/>
    <tableColumn id="11" xr3:uid="{9919627D-ADBF-3147-A9F7-F2D366221749}" name="Include indicator in …" dataDxfId="146"/>
    <tableColumn id="6" xr3:uid="{03F80123-E736-C349-8A21-A0919BD10BA8}" name="Health"/>
    <tableColumn id="7" xr3:uid="{5A3A29DC-D6E7-8A47-92A8-607BC92D0013}" name="Food Security"/>
    <tableColumn id="8" xr3:uid="{6E94AABE-2D9D-0A4C-8AF1-B3EE0C05E8A0}" name="Macro Fiscal"/>
    <tableColumn id="9" xr3:uid="{194B6988-1D27-2F48-9CB9-FF7B18569427}" name="Socioecon. Vuln."/>
    <tableColumn id="10" xr3:uid="{AC261BB9-478F-EA4C-BC56-EE8458CE26AF}" name="Natual Hazards"/>
  </tableColumns>
  <tableStyleInfo name="TableStyleLight2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89C0B92-7D5C-AD46-8D2B-9A3F2C6D14F9}" name="Table13" displayName="Table13" ref="B245:P435" totalsRowShown="0" headerRowDxfId="121" tableBorderDxfId="120">
  <autoFilter ref="B245:P435" xr:uid="{AF9F9920-083E-4346-A8DE-71577C15336F}">
    <filterColumn colId="3">
      <top10 val="10" filterVal="4.5"/>
    </filterColumn>
  </autoFilter>
  <sortState xmlns:xlrd2="http://schemas.microsoft.com/office/spreadsheetml/2017/richdata2" ref="B246:P435">
    <sortCondition descending="1" ref="E245:E435"/>
  </sortState>
  <tableColumns count="15">
    <tableColumn id="1" xr3:uid="{15C748A3-4D6D-0C4A-97CB-C900FC091C61}" name="Country_x000a_Name" dataDxfId="119">
      <calculatedColumnFormula>CompoundAlert!B6</calculatedColumnFormula>
    </tableColumn>
    <tableColumn id="2" xr3:uid="{0E0E2050-71C9-BB4D-A410-694424BDAC07}" name="Country Code" dataDxfId="118">
      <calculatedColumnFormula>CompoundAlert!C6</calculatedColumnFormula>
    </tableColumn>
    <tableColumn id="3" xr3:uid="{A201F05C-6025-AA44-9E1F-EFE0C63D32B7}" name="Blank2" dataDxfId="117">
      <calculatedColumnFormula>CompoundAlert!D6</calculatedColumnFormula>
    </tableColumn>
    <tableColumn id="4" xr3:uid="{6A87F9AD-7F36-9C44-B91C-EE2A1CF44CC6}" name="Underlying Vulnerability" dataDxfId="116">
      <calculatedColumnFormula>CompoundAlert!G6</calculatedColumnFormula>
    </tableColumn>
    <tableColumn id="5" xr3:uid="{3BD50F5F-B1F3-FF4D-BB11-135CE3AD8798}" name="B2" dataDxfId="115">
      <calculatedColumnFormula>CompoundAlert!H6</calculatedColumnFormula>
    </tableColumn>
    <tableColumn id="6" xr3:uid="{AD438898-0350-274E-B9EF-294CD3F84924}" name="Blank3" dataDxfId="114">
      <calculatedColumnFormula>CompoundAlert!K6</calculatedColumnFormula>
    </tableColumn>
    <tableColumn id="7" xr3:uid="{6270D74A-9136-6940-83FB-BE2AFC343D8E}" name="Health2" dataDxfId="113">
      <calculatedColumnFormula>CompoundAlert!S6</calculatedColumnFormula>
    </tableColumn>
    <tableColumn id="8" xr3:uid="{968C9EAF-7961-7745-8A83-00F55323C7FF}" name="Food Security3" dataDxfId="112">
      <calculatedColumnFormula>CompoundAlert!T6</calculatedColumnFormula>
    </tableColumn>
    <tableColumn id="9" xr3:uid="{7FCF98DB-6FB5-9941-B027-C4FFBFD30DED}" name="Macro Fiscal4" dataDxfId="111">
      <calculatedColumnFormula>CompoundAlert!U6</calculatedColumnFormula>
    </tableColumn>
    <tableColumn id="10" xr3:uid="{1B0260AF-3258-D346-B932-9AF8C00F7556}" name="Socio-Econ Vulnerability5" dataDxfId="110">
      <calculatedColumnFormula>CompoundAlert!V6</calculatedColumnFormula>
    </tableColumn>
    <tableColumn id="11" xr3:uid="{57CFCA9A-8B90-604B-950B-57C96827F467}" name="Natural Hazards6" dataDxfId="109">
      <calculatedColumnFormula>CompoundAlert!W6</calculatedColumnFormula>
    </tableColumn>
    <tableColumn id="12" xr3:uid="{A802981F-2DBF-BF4D-9727-CF24B7B4644F}" name="Conflict and Fragility" dataDxfId="108">
      <calculatedColumnFormula>CompoundAlert!X6</calculatedColumnFormula>
    </tableColumn>
    <tableColumn id="13" xr3:uid="{4F9204A1-B19E-8C42-BCDC-38014D0577DB}" name="Blank7" dataDxfId="107">
      <calculatedColumnFormula>CompoundAlert!AF6</calculatedColumnFormula>
    </tableColumn>
    <tableColumn id="14" xr3:uid="{155D1916-253D-B047-BC69-2CB58CB7613C}" name="Underlying Vulnerability12" dataDxfId="106">
      <calculatedColumnFormula>CompoundAlert!AG6</calculatedColumnFormula>
    </tableColumn>
    <tableColumn id="15" xr3:uid="{021CA6FF-08D0-2A4C-AF40-80BCB9191EDA}" name="Upcoming Threats13" dataDxfId="105">
      <calculatedColumnFormula>CompoundAlert!AH6</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92B26A5-F49F-C449-89D5-DBBF82DC851E}" name="Table14" displayName="Table14" ref="B441:P631" totalsRowShown="0" headerRowDxfId="104" tableBorderDxfId="103">
  <autoFilter ref="B441:P631" xr:uid="{ED2AC098-075D-C74A-A7C6-1DD3F2DD3FD6}">
    <filterColumn colId="3">
      <top10 val="10" filterVal="3"/>
    </filterColumn>
  </autoFilter>
  <sortState xmlns:xlrd2="http://schemas.microsoft.com/office/spreadsheetml/2017/richdata2" ref="B442:P631">
    <sortCondition descending="1" ref="E441:E631"/>
  </sortState>
  <tableColumns count="15">
    <tableColumn id="1" xr3:uid="{8E7D959B-4ACB-AC4B-8AA6-4618A76D2683}" name="Country_x000a_Name" dataDxfId="102">
      <calculatedColumnFormula>CompoundAlert!B6</calculatedColumnFormula>
    </tableColumn>
    <tableColumn id="2" xr3:uid="{E2AC52D0-7C3D-C142-8BF3-90BD1BDB60BF}" name="Country Code" dataDxfId="101">
      <calculatedColumnFormula>CompoundAlert!C6</calculatedColumnFormula>
    </tableColumn>
    <tableColumn id="3" xr3:uid="{359FA8BA-410D-DB43-9D9B-94D4CBC2F71C}" name="Blank2" dataDxfId="100">
      <calculatedColumnFormula>CompoundAlert!D6</calculatedColumnFormula>
    </tableColumn>
    <tableColumn id="4" xr3:uid="{0910E68E-F757-6141-BFD2-3DE04695A107}" name="Upcoming Threats" dataDxfId="99">
      <calculatedColumnFormula>CompoundAlert!I6</calculatedColumnFormula>
    </tableColumn>
    <tableColumn id="5" xr3:uid="{B4A9544A-42E6-BA49-B6EC-288C39886CDF}" name="B3" dataDxfId="98">
      <calculatedColumnFormula>CompoundAlert!J6</calculatedColumnFormula>
    </tableColumn>
    <tableColumn id="6" xr3:uid="{E6E80466-EAEC-1642-8EF3-0B286113CC22}" name="Blank3" dataDxfId="97">
      <calculatedColumnFormula>CompoundAlert!K6</calculatedColumnFormula>
    </tableColumn>
    <tableColumn id="7" xr3:uid="{996367AD-1AE4-724E-87D5-5B5EA24D9D85}" name="Health7" dataDxfId="96">
      <calculatedColumnFormula>CompoundAlert!Z6</calculatedColumnFormula>
    </tableColumn>
    <tableColumn id="8" xr3:uid="{FAF6B431-1854-B842-A987-D787E7FB8294}" name="Food Security8" dataDxfId="95">
      <calculatedColumnFormula>CompoundAlert!AA6</calculatedColumnFormula>
    </tableColumn>
    <tableColumn id="9" xr3:uid="{6898BE5F-4A9D-074B-A45C-D802A33647C5}" name="Socio-Econ Vulnerability9" dataDxfId="94">
      <calculatedColumnFormula>CompoundAlert!AB6</calculatedColumnFormula>
    </tableColumn>
    <tableColumn id="10" xr3:uid="{625C576E-35C9-2140-BF64-83E8CF0B9ABE}" name="Macro Fiscal10" dataDxfId="93">
      <calculatedColumnFormula>CompoundAlert!AC6</calculatedColumnFormula>
    </tableColumn>
    <tableColumn id="11" xr3:uid="{0FC0FF3D-0362-A645-8ED4-FDE1F80C802B}" name="Natural Hazards11" dataDxfId="92">
      <calculatedColumnFormula>CompoundAlert!AD6</calculatedColumnFormula>
    </tableColumn>
    <tableColumn id="12" xr3:uid="{B66D8E14-96EF-4D48-99DB-317AFB4A521C}" name="Institutional Fragility" dataDxfId="91">
      <calculatedColumnFormula>CompoundAlert!AE6</calculatedColumnFormula>
    </tableColumn>
    <tableColumn id="13" xr3:uid="{F06339DC-6A87-9944-B25B-A2261A4CF1FE}" name="Blank7" dataDxfId="90">
      <calculatedColumnFormula>CompoundAlert!AF6</calculatedColumnFormula>
    </tableColumn>
    <tableColumn id="14" xr3:uid="{B4502214-0D9A-744F-A2BC-3CB2D6626257}" name="Underlying Vulnerability12" dataDxfId="89">
      <calculatedColumnFormula>CompoundAlert!AG6</calculatedColumnFormula>
    </tableColumn>
    <tableColumn id="15" xr3:uid="{6B37EEE5-9986-7346-AC07-210866DD2F09}" name="Upcoming Threats13" dataDxfId="88">
      <calculatedColumnFormula>CompoundAlert!AH6</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3" Type="http://schemas.openxmlformats.org/officeDocument/2006/relationships/table" Target="../tables/table3.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0" Type="http://schemas.microsoft.com/office/2007/relationships/slicer" Target="../slicers/slicer3.xml"/><Relationship Id="rId4" Type="http://schemas.openxmlformats.org/officeDocument/2006/relationships/table" Target="../tables/table4.xml"/><Relationship Id="rId5" Type="http://schemas.openxmlformats.org/officeDocument/2006/relationships/table" Target="../tables/table5.xml"/><Relationship Id="rId20001" Type="http://schemas.openxmlformats.org/officeDocument/2006/relationships/pivotTable" Target="../pivotTables/pivotTable1.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B6" sqref="B6:D6"/>
    </sheetView>
    <sheetView workbookViewId="1">
      <selection activeCell="E31" sqref="E31"/>
    </sheetView>
  </sheetViews>
  <sheetFormatPr defaultRowHeight="15.0"/>
  <cols>
    <col min="1" max="1" width="6.140625" hidden="0" customWidth="1"/>
    <col min="2" max="2" width="36.140625" hidden="0" customWidth="1"/>
    <col min="3" max="3" width="2.140625" hidden="0" customWidth="1"/>
    <col min="4" max="4" width="8.28515625" hidden="0" customWidth="1"/>
  </cols>
  <sheetData>
    <row r="1">
      <c r="A1" s="3"/>
      <c r="B1" s="4"/>
      <c r="C1" s="5"/>
      <c r="D1" s="3"/>
      <c r="E1" s="3"/>
      <c r="F1" s="3"/>
    </row>
    <row r="2">
      <c r="A2" s="3"/>
      <c r="B2" s="1" t="s">
        <v>403</v>
      </c>
      <c r="C2" s="1"/>
      <c r="D2" s="1"/>
      <c r="E2" s="3"/>
      <c r="F2" s="3"/>
    </row>
    <row r="3">
      <c r="A3" s="3"/>
      <c r="B3" s="13"/>
      <c r="C3" s="8"/>
      <c r="D3" s="8"/>
      <c r="E3" s="3"/>
      <c r="F3" s="3"/>
    </row>
    <row r="4" ht="17" customHeight="1">
      <c r="A4" s="3"/>
      <c r="B4" s="2" t="s">
        <v>414</v>
      </c>
      <c r="C4" s="8"/>
      <c r="D4" s="8"/>
      <c r="E4" s="3"/>
      <c r="F4" s="3"/>
    </row>
    <row r="5">
      <c r="A5" s="3"/>
      <c r="B5" s="13"/>
      <c r="C5" s="8"/>
      <c r="D5" s="8"/>
      <c r="E5" s="3"/>
      <c r="F5" s="3"/>
    </row>
    <row r="6" ht="17" customHeight="1">
      <c r="A6" s="3"/>
      <c r="B6" s="13" t="s">
        <v>415</v>
      </c>
      <c r="C6" s="8"/>
      <c r="D6" s="8"/>
      <c r="E6" s="3"/>
      <c r="F6" s="3"/>
    </row>
    <row r="7" ht="34" customHeight="1">
      <c r="A7" s="3"/>
      <c r="B7" s="7" t="s">
        <v>423</v>
      </c>
      <c r="C7" s="8"/>
      <c r="D7" s="8"/>
      <c r="E7" s="3"/>
      <c r="F7" s="3"/>
    </row>
    <row r="8">
      <c r="A8" s="3"/>
      <c r="B8" s="7"/>
      <c r="C8" s="8"/>
      <c r="D8" s="8"/>
      <c r="E8" s="15" t="s">
        <v>421</v>
      </c>
      <c r="F8" s="3"/>
    </row>
    <row r="9" ht="17" customHeight="1">
      <c r="A9" s="3"/>
      <c r="B9" s="13" t="s">
        <v>422</v>
      </c>
      <c r="C9" s="6"/>
      <c r="D9" s="6"/>
      <c r="E9" s="3"/>
      <c r="F9" s="3"/>
    </row>
    <row r="10" ht="34" customHeight="1">
      <c r="A10" s="3"/>
      <c r="B10" s="7" t="s">
        <v>424</v>
      </c>
      <c r="C10" s="6"/>
      <c r="D10" s="6"/>
      <c r="E10" s="15" t="s">
        <v>425</v>
      </c>
      <c r="F10" s="3"/>
    </row>
    <row r="11">
      <c r="A11" s="3"/>
      <c r="C11" s="6"/>
      <c r="D11" s="6"/>
      <c r="E11" s="3"/>
      <c r="F11" s="3"/>
    </row>
    <row r="12">
      <c r="A12" s="3"/>
      <c r="B12" s="7"/>
      <c r="C12" s="8"/>
      <c r="D12" s="8"/>
      <c r="E12" s="15" t="s">
        <v>426</v>
      </c>
      <c r="F12" s="3"/>
    </row>
    <row r="13">
      <c r="A13" s="3"/>
      <c r="B13" s="7"/>
      <c r="C13" s="5"/>
      <c r="D13" s="3"/>
      <c r="E13" s="3"/>
      <c r="F13" s="3"/>
    </row>
    <row r="14">
      <c r="A14" s="3"/>
      <c r="B14" s="2" t="s">
        <v>477</v>
      </c>
      <c r="C14" s="2"/>
      <c r="D14" s="2"/>
      <c r="E14" s="3"/>
      <c r="F14" s="3"/>
    </row>
    <row r="15">
      <c r="A15" s="3"/>
      <c r="B15" s="8"/>
      <c r="C15" s="8"/>
      <c r="D15" s="8"/>
      <c r="E15" s="3"/>
      <c r="F15" s="3"/>
    </row>
    <row r="16" ht="17" customHeight="1">
      <c r="A16" s="3"/>
      <c r="B16" s="13" t="s">
        <v>478</v>
      </c>
      <c r="C16" s="8"/>
      <c r="D16" s="8"/>
      <c r="E16" s="3"/>
      <c r="F16" s="3"/>
    </row>
    <row r="17" ht="17" customHeight="1">
      <c r="A17" s="3"/>
      <c r="B17" s="8" t="s">
        <v>481</v>
      </c>
      <c r="C17" s="8"/>
      <c r="D17" s="8"/>
      <c r="E17" s="3"/>
      <c r="F17" s="3"/>
    </row>
    <row r="18" ht="17" customHeight="1">
      <c r="A18" s="3"/>
      <c r="B18" s="14" t="s">
        <v>483</v>
      </c>
      <c r="C18" s="8"/>
      <c r="D18" s="19" t="n">
        <v>1</v>
      </c>
      <c r="E18" s="3" t="s">
        <v>485</v>
      </c>
      <c r="F18" s="3"/>
    </row>
    <row r="19" ht="17" customHeight="1">
      <c r="A19" s="3"/>
      <c r="B19" s="14" t="s">
        <v>429</v>
      </c>
      <c r="C19" s="8"/>
      <c r="D19" s="19" t="n">
        <v>0</v>
      </c>
      <c r="E19" s="3"/>
      <c r="F19" s="3"/>
    </row>
    <row r="20" ht="17" customHeight="1">
      <c r="A20" s="3"/>
      <c r="B20" s="14" t="s">
        <v>428</v>
      </c>
      <c r="C20" s="8"/>
      <c r="D20" s="19" t="n">
        <v>0</v>
      </c>
      <c r="E20" s="3"/>
      <c r="F20" s="3"/>
    </row>
    <row r="21">
      <c r="A21" s="3"/>
      <c r="B21" s="8"/>
      <c r="C21" s="8"/>
      <c r="D21" s="19"/>
      <c r="E21" s="3"/>
      <c r="F21" s="3"/>
      <c r="H21" s="9"/>
    </row>
    <row r="22" ht="17" customHeight="1">
      <c r="A22" s="3"/>
      <c r="B22" s="13" t="s">
        <v>479</v>
      </c>
      <c r="C22" s="8"/>
      <c r="D22" s="19"/>
      <c r="E22" s="3" t="s">
        <v>485</v>
      </c>
      <c r="F22" s="3"/>
      <c r="H22" s="9"/>
    </row>
    <row r="23" ht="17" customHeight="1">
      <c r="A23" s="3"/>
      <c r="B23" s="8" t="s">
        <v>481</v>
      </c>
      <c r="C23" s="8"/>
      <c r="D23" s="19"/>
      <c r="E23" s="3"/>
      <c r="F23" s="3"/>
    </row>
    <row r="24" ht="17" customHeight="1">
      <c r="A24" s="3"/>
      <c r="B24" s="14" t="s">
        <v>482</v>
      </c>
      <c r="C24" s="8"/>
      <c r="D24" s="19" t="n">
        <v>0</v>
      </c>
      <c r="E24" s="3"/>
      <c r="F24" s="3"/>
    </row>
    <row r="25" ht="17" customHeight="1">
      <c r="A25" s="3"/>
      <c r="B25" s="14" t="s">
        <v>429</v>
      </c>
      <c r="C25" s="8"/>
      <c r="D25" s="19" t="n">
        <v>0</v>
      </c>
      <c r="E25" s="3"/>
      <c r="F25" s="3"/>
    </row>
    <row r="26" ht="17" customHeight="1">
      <c r="A26" s="3"/>
      <c r="B26" s="14" t="s">
        <v>484</v>
      </c>
      <c r="C26" s="8"/>
      <c r="D26" s="19" t="n">
        <v>1</v>
      </c>
      <c r="E26" s="3"/>
      <c r="F26" s="3"/>
    </row>
    <row r="27">
      <c r="A27" s="3"/>
      <c r="B27" s="13"/>
      <c r="C27" s="8"/>
      <c r="D27" s="19"/>
      <c r="E27" s="3"/>
      <c r="F27" s="3"/>
    </row>
    <row r="28" ht="17" customHeight="1">
      <c r="A28" s="3"/>
      <c r="B28" s="13" t="s">
        <v>480</v>
      </c>
      <c r="C28" s="8"/>
      <c r="D28" s="19"/>
      <c r="E28" s="3"/>
      <c r="F28" s="3"/>
    </row>
    <row r="29" ht="17" customHeight="1">
      <c r="A29" s="3"/>
      <c r="B29" s="8" t="s">
        <v>481</v>
      </c>
      <c r="C29" s="8"/>
      <c r="D29" s="19"/>
      <c r="E29" s="3"/>
      <c r="F29" s="3"/>
    </row>
    <row r="30" ht="17" customHeight="1">
      <c r="A30" s="3"/>
      <c r="B30" s="14" t="s">
        <v>486</v>
      </c>
      <c r="C30" s="8"/>
      <c r="D30" s="19" t="n">
        <v>1</v>
      </c>
      <c r="E30" s="3" t="s">
        <v>488</v>
      </c>
      <c r="F30" s="3"/>
    </row>
    <row r="31" ht="17" customHeight="1">
      <c r="A31" s="3"/>
      <c r="B31" s="14" t="s">
        <v>487</v>
      </c>
      <c r="C31" s="8"/>
      <c r="D31" s="19" t="n">
        <v>0</v>
      </c>
      <c r="E31" s="3"/>
      <c r="F31" s="3"/>
    </row>
    <row r="32" ht="17" customHeight="1">
      <c r="A32" s="3"/>
      <c r="B32" s="14" t="s">
        <v>429</v>
      </c>
      <c r="C32" s="8"/>
      <c r="D32" s="19" t="n">
        <v>0</v>
      </c>
      <c r="E32" s="3"/>
      <c r="F32" s="3"/>
    </row>
    <row r="33" ht="17" customHeight="1">
      <c r="A33" s="3"/>
      <c r="B33" s="14" t="s">
        <v>428</v>
      </c>
      <c r="C33" s="8"/>
      <c r="D33" s="19" t="n">
        <v>0</v>
      </c>
      <c r="E33" s="3"/>
      <c r="F33" s="3"/>
    </row>
    <row r="34">
      <c r="A34" s="3"/>
      <c r="B34" s="13"/>
      <c r="C34" s="8"/>
      <c r="D34" s="8"/>
      <c r="E34" s="3"/>
      <c r="F34" s="3"/>
    </row>
    <row r="35">
      <c r="A35" s="3"/>
      <c r="B35" s="11" t="s">
        <v>418</v>
      </c>
      <c r="C35" s="8"/>
      <c r="D35" s="8"/>
      <c r="E35" s="3"/>
      <c r="F35" s="3"/>
    </row>
    <row r="36">
      <c r="A36" s="3"/>
      <c r="B36" s="9" t="s">
        <v>420</v>
      </c>
      <c r="C36" s="6"/>
      <c r="D36" s="6"/>
      <c r="E36" s="3"/>
      <c r="F36" s="3"/>
    </row>
    <row r="37" ht="17" customHeight="1">
      <c r="A37" s="3"/>
      <c r="B37" s="14" t="s">
        <v>416</v>
      </c>
      <c r="C37" s="8" t="s">
        <v>419</v>
      </c>
      <c r="D37" s="16" t="n">
        <v>10</v>
      </c>
      <c r="E37" s="3"/>
      <c r="F37" s="3"/>
    </row>
    <row r="38" ht="17" customHeight="1">
      <c r="A38" s="3"/>
      <c r="B38" s="14" t="s">
        <v>417</v>
      </c>
      <c r="C38" s="8" t="s">
        <v>419</v>
      </c>
      <c r="D38" s="16" t="n">
        <v>7</v>
      </c>
      <c r="E38" s="3"/>
      <c r="F38" s="3"/>
    </row>
    <row r="39">
      <c r="A39" s="3"/>
      <c r="B39" s="7"/>
      <c r="C39" s="8"/>
      <c r="D39" s="16"/>
      <c r="E39" s="3"/>
      <c r="F39" s="3"/>
    </row>
    <row r="40">
      <c r="A40" s="3"/>
      <c r="B40" s="9" t="s">
        <v>0</v>
      </c>
      <c r="C40" s="6"/>
      <c r="D40" s="17"/>
      <c r="E40" s="3"/>
      <c r="F40" s="3"/>
    </row>
    <row r="41" ht="17" customHeight="1">
      <c r="A41" s="3"/>
      <c r="B41" s="14" t="s">
        <v>416</v>
      </c>
      <c r="C41" s="8" t="s">
        <v>419</v>
      </c>
      <c r="D41" s="16" t="n">
        <v>7</v>
      </c>
      <c r="E41" s="3"/>
      <c r="F41" s="3"/>
    </row>
    <row r="42" ht="17" customHeight="1">
      <c r="A42" s="3"/>
      <c r="B42" s="14" t="s">
        <v>417</v>
      </c>
      <c r="C42" s="8" t="s">
        <v>419</v>
      </c>
      <c r="D42" s="16" t="n">
        <v>5</v>
      </c>
      <c r="E42" s="3"/>
      <c r="F42" s="3"/>
    </row>
    <row r="43">
      <c r="A43" s="3"/>
      <c r="B43" s="13"/>
      <c r="C43" s="8"/>
      <c r="D43" s="8"/>
      <c r="E43" s="3"/>
      <c r="F43" s="3"/>
    </row>
    <row r="44">
      <c r="A44" s="3"/>
      <c r="B44" s="13"/>
      <c r="C44" s="8"/>
      <c r="D44" s="8"/>
      <c r="E44" s="3"/>
      <c r="F44" s="3"/>
    </row>
    <row r="45">
      <c r="A45" s="3"/>
      <c r="B45" s="8"/>
      <c r="C45" s="8"/>
      <c r="D45" s="8"/>
      <c r="E45" s="3"/>
      <c r="F45" s="3"/>
    </row>
    <row r="46">
      <c r="A46" s="3"/>
      <c r="B46" s="13"/>
      <c r="C46" s="8"/>
      <c r="D46" s="8"/>
      <c r="E46" s="3"/>
      <c r="F46" s="3"/>
    </row>
    <row r="47">
      <c r="A47" s="3"/>
      <c r="B47" s="13"/>
      <c r="C47" s="8"/>
      <c r="D47" s="8"/>
      <c r="E47" s="3"/>
      <c r="F47" s="3"/>
    </row>
    <row r="48">
      <c r="A48" s="3"/>
      <c r="B48" s="8"/>
      <c r="C48" s="8"/>
      <c r="D48" s="8"/>
      <c r="E48" s="3"/>
      <c r="F48" s="3"/>
    </row>
    <row r="49">
      <c r="A49" s="3"/>
      <c r="B49" s="8"/>
      <c r="C49" s="8"/>
      <c r="D49" s="8"/>
      <c r="E49" s="3"/>
      <c r="F49" s="3"/>
    </row>
    <row r="50">
      <c r="B50" s="11" t="s">
        <v>404</v>
      </c>
      <c r="D50" s="9" t="b">
        <v>1</v>
      </c>
    </row>
    <row r="51" ht="85" customHeight="1">
      <c r="B51" s="10" t="s">
        <v>405</v>
      </c>
      <c r="I51" s="9"/>
    </row>
    <row r="53" ht="17" customHeight="1">
      <c r="B53" s="12" t="s">
        <v>413</v>
      </c>
      <c r="C53" s="4"/>
      <c r="D53" s="4"/>
    </row>
    <row r="54" ht="102" customHeight="1">
      <c r="B54" s="10" t="s">
        <v>411</v>
      </c>
      <c r="C54" s="4"/>
      <c r="D54" s="4"/>
    </row>
    <row r="56">
      <c r="B56" s="9" t="s">
        <v>406</v>
      </c>
      <c r="D56" s="9" t="b">
        <v>1</v>
      </c>
    </row>
    <row r="57">
      <c r="B57" s="9" t="s">
        <v>407</v>
      </c>
      <c r="D57" s="9" t="b">
        <v>0</v>
      </c>
    </row>
    <row r="59">
      <c r="B59" s="2" t="s">
        <v>408</v>
      </c>
      <c r="C59" s="2"/>
      <c r="D59" s="2"/>
    </row>
    <row r="61" ht="34" customHeight="1">
      <c r="B61" s="12" t="s">
        <v>409</v>
      </c>
      <c r="C61" s="4"/>
    </row>
    <row r="62" ht="68" customHeight="1">
      <c r="B62" s="10" t="s">
        <v>410</v>
      </c>
    </row>
    <row r="64">
      <c r="B64" s="18" t="s">
        <v>427</v>
      </c>
      <c r="D64" s="9" t="b">
        <v>1</v>
      </c>
    </row>
    <row r="65">
      <c r="B65" s="18" t="s">
        <v>428</v>
      </c>
      <c r="D65" s="9" t="b">
        <v>0</v>
      </c>
    </row>
    <row r="66">
      <c r="B66" s="18" t="s">
        <v>429</v>
      </c>
      <c r="D66" s="9" t="b">
        <v>0</v>
      </c>
    </row>
    <row r="68">
      <c r="B68" s="9"/>
    </row>
    <row r="69">
      <c r="B69" s="9"/>
    </row>
  </sheetData>
  <mergeCells count="3">
    <mergeCell ref="B2:D2"/>
    <mergeCell ref="B14:D14"/>
    <mergeCell ref="B59:D59"/>
  </mergeCells>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92" workbookViewId="0">
      <selection activeCell="D2" sqref="D2"/>
    </sheetView>
    <sheetView workbookViewId="1">
      <selection activeCell="C24" sqref="C24"/>
    </sheetView>
  </sheetViews>
  <sheetFormatPr defaultRowHeight="15.0"/>
  <cols>
    <col min="1" max="1" width="27" hidden="0" customWidth="1"/>
    <col min="2" max="2" width="21.42578125" hidden="0" customWidth="1"/>
    <col min="3" max="3" width="10.85546875" hidden="0" customWidth="1"/>
    <col min="5" max="5" width="29.140625" hidden="0" customWidth="1"/>
    <col min="6" max="6" width="5.28515625" hidden="0" customWidth="1"/>
    <col min="7" max="7" width="5.28515625" hidden="0" customWidth="1"/>
    <col min="8" max="8" width="5.28515625" hidden="0" customWidth="1"/>
    <col min="9" max="9" width="5.28515625" hidden="0" customWidth="1"/>
    <col min="10" max="10" width="5.28515625" hidden="0" customWidth="1"/>
    <col min="11" max="11" width="5.28515625" hidden="0" customWidth="1"/>
    <col min="12" max="12" width="4.140625" hidden="1" customWidth="1"/>
    <col min="13" max="13" width="10.7109375" hidden="1" customWidth="1"/>
    <col min="14" max="14" width="35.85546875" hidden="0" customWidth="1"/>
  </cols>
  <sheetData>
    <row r="1" ht="155" customHeight="1">
      <c r="A1" s="20" t="s">
        <v>501</v>
      </c>
      <c r="B1" s="20" t="s">
        <v>502</v>
      </c>
      <c r="C1" s="20" t="s">
        <v>503</v>
      </c>
      <c r="D1" t="s">
        <v>500</v>
      </c>
      <c r="E1" s="20" t="s">
        <v>505</v>
      </c>
      <c r="F1" s="23" t="s">
        <v>507</v>
      </c>
      <c r="G1" s="21" t="s">
        <v>396</v>
      </c>
      <c r="H1" s="21" t="s">
        <v>397</v>
      </c>
      <c r="I1" s="21" t="s">
        <v>398</v>
      </c>
      <c r="J1" s="21" t="s">
        <v>506</v>
      </c>
      <c r="K1" s="21" t="s">
        <v>476</v>
      </c>
      <c r="L1" s="21" t="s">
        <v>412</v>
      </c>
      <c r="M1" s="22"/>
      <c r="N1" s="20" t="s">
        <v>504</v>
      </c>
    </row>
    <row r="2">
      <c r="A2" s="20"/>
      <c r="B2" s="20" t="s">
        <v>397</v>
      </c>
      <c r="C2" s="20" t="s">
        <v>430</v>
      </c>
      <c r="N2" s="20" t="s">
        <v>431</v>
      </c>
    </row>
    <row r="3">
      <c r="A3" s="20"/>
      <c r="B3" s="20" t="s">
        <v>397</v>
      </c>
      <c r="C3" s="20" t="s">
        <v>444</v>
      </c>
      <c r="N3" s="20" t="s">
        <v>445</v>
      </c>
    </row>
    <row r="4">
      <c r="A4" s="20"/>
      <c r="B4" s="20" t="s">
        <v>397</v>
      </c>
      <c r="C4" s="20" t="s">
        <v>444</v>
      </c>
      <c r="N4" s="20" t="s">
        <v>446</v>
      </c>
    </row>
    <row r="5">
      <c r="A5" s="20"/>
      <c r="B5" s="20" t="s">
        <v>397</v>
      </c>
      <c r="C5" s="20" t="s">
        <v>444</v>
      </c>
      <c r="N5" s="20" t="s">
        <v>447</v>
      </c>
    </row>
    <row r="6">
      <c r="A6" s="20"/>
      <c r="B6" s="20" t="s">
        <v>432</v>
      </c>
      <c r="C6" s="20" t="s">
        <v>430</v>
      </c>
      <c r="N6" s="20" t="s">
        <v>433</v>
      </c>
    </row>
    <row r="7">
      <c r="A7" s="20"/>
      <c r="B7" s="20" t="s">
        <v>432</v>
      </c>
      <c r="C7" s="20" t="s">
        <v>444</v>
      </c>
      <c r="N7" s="20" t="s">
        <v>448</v>
      </c>
    </row>
    <row r="8">
      <c r="A8" s="20"/>
      <c r="B8" s="20" t="s">
        <v>432</v>
      </c>
      <c r="C8" s="20" t="s">
        <v>444</v>
      </c>
      <c r="N8" s="20" t="s">
        <v>449</v>
      </c>
    </row>
    <row r="9">
      <c r="A9" s="20"/>
      <c r="B9" s="20" t="s">
        <v>432</v>
      </c>
      <c r="C9" s="20" t="s">
        <v>444</v>
      </c>
      <c r="N9" s="20" t="s">
        <v>450</v>
      </c>
    </row>
    <row r="10">
      <c r="A10" s="20" t="s">
        <v>435</v>
      </c>
      <c r="B10" s="20" t="s">
        <v>396</v>
      </c>
      <c r="C10" s="20" t="s">
        <v>430</v>
      </c>
      <c r="N10" s="20" t="s">
        <v>434</v>
      </c>
    </row>
    <row r="11">
      <c r="A11" s="20" t="s">
        <v>437</v>
      </c>
      <c r="B11" s="20" t="s">
        <v>396</v>
      </c>
      <c r="C11" s="20" t="s">
        <v>430</v>
      </c>
      <c r="N11" s="20" t="s">
        <v>436</v>
      </c>
    </row>
    <row r="12">
      <c r="A12" s="20" t="s">
        <v>452</v>
      </c>
      <c r="B12" s="20" t="s">
        <v>396</v>
      </c>
      <c r="C12" s="20" t="s">
        <v>444</v>
      </c>
      <c r="N12" s="20" t="s">
        <v>451</v>
      </c>
    </row>
    <row r="13">
      <c r="A13" s="20" t="s">
        <v>454</v>
      </c>
      <c r="B13" s="20" t="s">
        <v>396</v>
      </c>
      <c r="C13" s="20" t="s">
        <v>444</v>
      </c>
      <c r="N13" s="20" t="s">
        <v>453</v>
      </c>
    </row>
    <row r="14">
      <c r="A14" s="20" t="s">
        <v>456</v>
      </c>
      <c r="B14" s="20" t="s">
        <v>396</v>
      </c>
      <c r="C14" s="20" t="s">
        <v>444</v>
      </c>
      <c r="N14" s="20" t="s">
        <v>455</v>
      </c>
    </row>
    <row r="15">
      <c r="A15" s="20" t="s">
        <v>458</v>
      </c>
      <c r="B15" s="20" t="s">
        <v>396</v>
      </c>
      <c r="C15" s="20" t="s">
        <v>444</v>
      </c>
      <c r="N15" s="20" t="s">
        <v>457</v>
      </c>
    </row>
    <row r="16">
      <c r="A16" s="20" t="s">
        <v>460</v>
      </c>
      <c r="B16" s="20" t="s">
        <v>396</v>
      </c>
      <c r="C16" s="20" t="s">
        <v>444</v>
      </c>
      <c r="N16" s="20" t="s">
        <v>459</v>
      </c>
    </row>
    <row r="17">
      <c r="A17" s="20" t="s">
        <v>462</v>
      </c>
      <c r="B17" s="20" t="s">
        <v>396</v>
      </c>
      <c r="C17" s="20" t="s">
        <v>444</v>
      </c>
      <c r="N17" s="20" t="s">
        <v>461</v>
      </c>
    </row>
    <row r="18">
      <c r="A18" s="20" t="s">
        <v>464</v>
      </c>
      <c r="B18" s="20" t="s">
        <v>396</v>
      </c>
      <c r="C18" s="20" t="s">
        <v>444</v>
      </c>
      <c r="N18" s="20" t="s">
        <v>463</v>
      </c>
    </row>
    <row r="19">
      <c r="A19" s="20" t="s">
        <v>466</v>
      </c>
      <c r="B19" s="20" t="s">
        <v>396</v>
      </c>
      <c r="C19" s="20" t="s">
        <v>444</v>
      </c>
      <c r="N19" s="20" t="s">
        <v>465</v>
      </c>
    </row>
    <row r="20">
      <c r="A20" s="20"/>
      <c r="B20" s="20" t="s">
        <v>398</v>
      </c>
      <c r="C20" s="20" t="s">
        <v>430</v>
      </c>
      <c r="N20" s="20" t="s">
        <v>438</v>
      </c>
    </row>
    <row r="21">
      <c r="A21" s="20"/>
      <c r="B21" s="20" t="s">
        <v>398</v>
      </c>
      <c r="C21" s="20" t="s">
        <v>444</v>
      </c>
      <c r="N21" s="20" t="s">
        <v>467</v>
      </c>
    </row>
    <row r="22">
      <c r="A22" s="20"/>
      <c r="B22" s="20" t="s">
        <v>439</v>
      </c>
      <c r="C22" s="20" t="s">
        <v>430</v>
      </c>
      <c r="N22" s="20" t="s">
        <v>440</v>
      </c>
    </row>
    <row r="23">
      <c r="A23" s="20"/>
      <c r="B23" s="20" t="s">
        <v>439</v>
      </c>
      <c r="C23" s="20" t="s">
        <v>430</v>
      </c>
      <c r="N23" s="20" t="s">
        <v>441</v>
      </c>
    </row>
    <row r="24">
      <c r="A24" s="20"/>
      <c r="B24" s="20" t="s">
        <v>439</v>
      </c>
      <c r="C24" s="20" t="s">
        <v>444</v>
      </c>
      <c r="N24" s="20" t="s">
        <v>468</v>
      </c>
    </row>
    <row r="25">
      <c r="A25" s="20"/>
      <c r="B25" s="20" t="s">
        <v>439</v>
      </c>
      <c r="C25" s="20" t="s">
        <v>444</v>
      </c>
      <c r="N25" s="20" t="s">
        <v>469</v>
      </c>
    </row>
    <row r="26">
      <c r="A26" s="20"/>
      <c r="B26" s="20" t="s">
        <v>439</v>
      </c>
      <c r="C26" s="20" t="s">
        <v>444</v>
      </c>
      <c r="N26" s="20" t="s">
        <v>470</v>
      </c>
    </row>
    <row r="27">
      <c r="A27" s="20"/>
      <c r="B27" s="20" t="s">
        <v>439</v>
      </c>
      <c r="C27" s="20" t="s">
        <v>444</v>
      </c>
      <c r="N27" s="20" t="s">
        <v>471</v>
      </c>
    </row>
    <row r="28">
      <c r="A28" s="20"/>
      <c r="B28" s="20" t="s">
        <v>442</v>
      </c>
      <c r="C28" s="20" t="s">
        <v>430</v>
      </c>
      <c r="N28" s="20" t="s">
        <v>443</v>
      </c>
    </row>
    <row r="29">
      <c r="A29" s="20"/>
      <c r="B29" s="20" t="s">
        <v>442</v>
      </c>
      <c r="C29" s="20" t="s">
        <v>444</v>
      </c>
      <c r="N29" s="20" t="s">
        <v>472</v>
      </c>
    </row>
    <row r="30">
      <c r="A30" s="20"/>
      <c r="B30" s="20" t="s">
        <v>442</v>
      </c>
      <c r="C30" s="20" t="s">
        <v>444</v>
      </c>
      <c r="N30" s="20" t="s">
        <v>473</v>
      </c>
    </row>
    <row r="31">
      <c r="A31" s="20"/>
      <c r="B31" s="20" t="s">
        <v>442</v>
      </c>
      <c r="C31" s="20" t="s">
        <v>444</v>
      </c>
      <c r="N31" s="20" t="s">
        <v>474</v>
      </c>
    </row>
    <row r="32">
      <c r="A32" s="20"/>
      <c r="B32" s="20" t="s">
        <v>442</v>
      </c>
      <c r="C32" s="20" t="s">
        <v>444</v>
      </c>
      <c r="N32" s="20" t="s">
        <v>475</v>
      </c>
    </row>
  </sheetData>
  <pageMargins left="0.7" right="0.7" top="0.75" bottom="0.75" header="0.3" footer="0.3"/>
  <pageSetup paperSize="9" orientation="portrait" horizontalDpi="300" verticalDpi="300" r:id="rId2"/>
  <tableParts count="1">
    <tablePart r:id="rId3"/>
  </tableParts>
</worksheet>
</file>

<file path=xl/worksheets/sheet3.xml><?xml version="1.0" encoding="UTF-8" standalone="yes"?><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mc:Ignorable="x14ac" xmlns:x14ac="http://schemas.microsoft.com/office/spreadsheetml/2009/9/ac"> <sheetPr><sheetPr filterMode="1"/></sheetPr> <dimension ref="A1"/> <sheetViews><sheetView topLeftCell="B14" zoomScale="125" zoomScaleNormal="100" workbookViewId="0"><selection activeCell="X446" sqref="X446"/></sheetView><sheetView workbookViewId="1"/></sheetViews> <sheetFormatPr defaultRowHeight="15.0"/> <cols><col min="1" max="1" width="4.42578125" hidden = "0" customWidth="1"/><col min="2" max="2" width="27.5703125" hidden = "0" customWidth="1"/><col min="3" max="3" width="12.42578125" hidden = "0" customWidth="1"/><col min="4" max="4" width="18.5703125" hidden = "0" customWidth="1"/><col min="5" max="5" width="20.5703125" hidden = "0" customWidth="1"/><col min="6" max="6" width="20.5703125" hidden = "0" customWidth="1"/><col min="7" max="7" width="20.5703125" hidden = "0" customWidth="1"/><col min="8" max="8" width="9.42578125" hidden = "0" customWidth="1"/><col min="9" max="9" width="9.42578125" hidden = "0" customWidth="1"/><col min="10" max="10" width="9.42578125" hidden = "0" customWidth="1"/><col min="11" max="11" width="9.42578125" hidden = "0" customWidth="1"/><col min="12" max="12" width="9.42578125" hidden = "0" customWidth="1"/><col min="13" max="13" width="9.42578125" hidden = "0" customWidth="1"/><col min="14" max="14" width="5.28515625" hidden = "0" customWidth="1"/><col min="15" max="15" width="9.42578125" hidden = "0" customWidth="1"/><col min="16" max="16" width="9.42578125" hidden = "0" customWidth="1"/><col min="17" max="17" width="10.5703125" hidden = "0" customWidth="1"/><col min="18" max="18" width="8.5703125" hidden = "0" customWidth="1"/><col min="19" max="19" width="9.140625" hidden = "0" customWidth="1"/><col min="20" max="20" width="15.28515625" hidden = "0" customWidth="1"/><col min="21" max="21" width="14.42578125" hidden = "0" customWidth="1"/><col min="22" max="22" width="24.140625" hidden = "0" customWidth="1"/><col min="23" max="23" width="17.140625" hidden = "0" customWidth="1"/><col min="24" max="24" width="20.140625" hidden = "0" customWidth="1"/><col min="25" max="25" width="8.5703125" hidden = "0" customWidth="1"/><col min="26" max="26" width="27.85546875" hidden = "0" customWidth="1"/><col min="27" max="27" width="12.42578125" hidden = "0" customWidth="1"/><col min="28" max="28" width="18.7109375" hidden = "0" customWidth="1"/><col min="29" max="29" width="17.85546875" hidden = "0" customWidth="1"/><col min="30" max="30" width="27.85546875" hidden = "0" customWidth="1"/><col min="31" max="31" width="20.5703125" hidden = "0" customWidth="1"/><col min="32" max="32" width="20.7109375" hidden = "0" customWidth="1"/><col min="33" max="33" width="12.140625" hidden = "0" customWidth="1"/><col min="34" max="34" width="11.140625" hidden = "0" customWidth="1"/><col min="35" max="35" width="12.140625" hidden = "0" customWidth="1"/><col min="36" max="36" width="12.140625" hidden = "0" customWidth="1"/><col min="37" max="37" width="12.140625" hidden = "0" customWidth="1"/><col min="38" max="38" width="12.140625" hidden = "0" customWidth="1"/><col min="39" max="39" width="12.140625" hidden = "0" customWidth="1"/><col min="40" max="40" width="12.140625" hidden = "0" customWidth="1"/><col min="41" max="41" width="12.140625" hidden = "0" customWidth="1"/><col min="42" max="42" width="12.140625" hidden = "0" customWidth="1"/><col min="43" max="43" width="12.140625" hidden = "0" customWidth="1"/><col min="44" max="44" width="12.140625" hidden = "0" customWidth="1"/><col min="45" max="45" width="12.140625" hidden = "0" customWidth="1"/><col min="46" max="46" width="12.140625" hidden = "0" customWidth="1"/><col min="47" max="47" width="21.140625" hidden = "0" customWidth="1"/><col min="48" max="48" width="12.140625" hidden = "0" customWidth="1"/><col min="49" max="49" width="12.140625" hidden = "0" customWidth="1"/><col min="50" max="50" width="17" hidden = "0" customWidth="1"/><col min="51" max="51" width="12.140625" hidden = "0" customWidth="1"/><col min="52" max="52" width="12" hidden = "0" customWidth="1"/><col min="53" max="53" width="7.42578125" hidden = "0" customWidth="1"/><col min="54" max="54" width="12.140625" hidden = "0" customWidth="1"/><col min="55" max="55" width="12.140625" hidden = "0" customWidth="1"/><col min="56" max="56" width="12.140625" hidden = "0" customWidth="1"/><col min="57" max="57" width="12.140625" hidden = "0" customWidth="1"/><col min="58" max="58" width="21.28515625" hidden = "0" customWidth="1"/><col min="59" max="59" width="5.28515625" hidden = "0" customWidth="1"/><col min="60" max="60" width="5.28515625" hidden = "0" customWidth="1"/><col min="61" max="61" width="12.140625" hidden = "0" customWidth="1"/><col min="62" max="62" width="12.140625" hidden = "0" customWidth="1"/><col min="63" max="63" width="12.140625" hidden = "0" customWidth="1"/><col min="64" max="64" width="12.140625" hidden = "0" customWidth="1"/><col min="65" max="65" width="9.28515625" hidden = "0" customWidth="1"/><col min="66" max="66" width="12.140625" hidden = "0" customWidth="1"/><col min="67" max="67" width="12.140625" hidden = "0" customWidth="1"/><col min="68" max="68" width="12.140625" hidden = "0" customWidth="1"/><col min="69" max="69" width="12.140625" hidden = "0" customWidth="1"/><col min="70" max="70" width="12.140625" hidden = "0" customWidth="1"/><col min="71" max="71" width="13.7109375" hidden = "0" customWidth="1"/><col min="72" max="72" width="11.140625" hidden = "0" customWidth="1"/><col min="73" max="73" width="12.140625" hidden = "0" customWidth="1"/><col min="74" max="74" width="12.140625" hidden = "0" customWidth="1"/><col min="75" max="75" width="17.5703125" hidden = "0" customWidth="1"/><col min="76" max="76" width="12.140625" hidden = "0" customWidth="1"/><col min="77" max="77" width="12.140625" hidden = "0" customWidth="1"/><col min="78" max="78" width="12.140625" hidden = "0" customWidth="1"/><col min="79" max="79" width="15.7109375" hidden = "0" customWidth="1"/><col min="80" max="80" width="12.140625" hidden = "0" customWidth="1"/><col min="81" max="81" width="12.140625" hidden = "0" customWidth="1"/><col min="82" max="82" width="12.140625" hidden = "0" customWidth="1"/><col min="83" max="83" width="12.140625" hidden = "0" customWidth="1"/><col min="84" max="84" width="12.140625" hidden = "0" customWidth="1"/><col min="85" max="85" width="12.140625" hidden = "0" customWidth="1"/><col min="86" max="86" width="6.85546875" hidden = "0" customWidth="1"/><col min="87" max="87" width="6.42578125" hidden = "0" customWidth="1"/><col min="88" max="88" width="12.140625" hidden = "0" customWidth="1"/><col min="89" max="89" width="12.140625" hidden = "0" customWidth="1"/><col min="90" max="90" width="12.140625" hidden = "0" customWidth="1"/><col min="91" max="91" width="11.140625" hidden = "0" customWidth="1"/><col min="92" max="92" width="12.140625" hidden = "0" customWidth="1"/><col min="93" max="93" width="12.140625" hidden = "0" customWidth="1"/><col min="94" max="94" width="11.140625" hidden = "0" customWidth="1"/><col min="95" max="95" width="7" hidden = "0" customWidth="1"/><col min="96" max="96" width="13.140625" hidden = "0" customWidth="1"/><col min="97" max="97" width="12.140625" hidden = "0" customWidth="1"/><col min="98" max="98" width="11.140625" hidden = "0" customWidth="1"/><col min="99" max="99" width="12.140625" hidden = "0" customWidth="1"/><col min="100" max="100" width="12.140625" hidden = "0" customWidth="1"/><col min="101" max="101" width="12.140625" hidden = "0" customWidth="1"/><col min="102" max="102" width="12.140625" hidden = "0" customWidth="1"/><col min="103" max="103" width="12.140625" hidden = "0" customWidth="1"/><col min="104" max="104" width="12.140625" hidden = "0" customWidth="1"/><col min="105" max="105" width="12.140625" hidden = "0" customWidth="1"/><col min="106" max="106" width="6.85546875" hidden = "0" customWidth="1"/><col min="107" max="107" width="12.140625" hidden = "0" customWidth="1"/><col min="108" max="108" width="12.140625" hidden = "0" customWidth="1"/><col min="109" max="109" width="12.140625" hidden = "0" customWidth="1"/><col min="110" max="110" width="12.140625" hidden = "0" customWidth="1"/><col min="111" max="111" width="12.140625" hidden = "0" customWidth="1"/><col min="112" max="112" width="12.140625" hidden = "0" customWidth="1"/><col min="113" max="113" width="12.140625" hidden = "0" customWidth="1"/><col min="114" max="114" width="12.140625" hidden = "0" customWidth="1"/><col min="115" max="115" width="10.140625" hidden = "0" customWidth="1"/><col min="116" max="116" width="15.5703125" hidden = "0" customWidth="1"/><col min="117" max="117" width="12.140625" hidden = "0" customWidth="1"/><col min="118" max="118" width="12.140625" hidden = "0" customWidth="1"/><col min="119" max="119" width="12.140625" hidden = "0" customWidth="1"/><col min="120" max="120" width="12.140625" hidden = "0" customWidth="1"/><col min="121" max="121" width="12.140625" hidden = "0" customWidth="1"/><col min="122" max="122" width="12.140625" hidden = "0" customWidth="1"/><col min="123" max="123" width="11.140625" hidden = "0" customWidth="1"/><col min="124" max="124" width="12.140625" hidden = "0" customWidth="1"/><col min="125" max="125" width="12.140625" hidden = "0" customWidth="1"/><col min="126" max="126" width="12.140625" hidden = "0" customWidth="1"/><col min="127" max="127" width="12.140625" hidden = "0" customWidth="1"/><col min="128" max="128" width="12.140625" hidden = "0" customWidth="1"/><col min="129" max="129" width="12.140625" hidden = "0" customWidth="1"/><col min="130" max="130" width="12.140625" hidden = "0" customWidth="1"/><col min="131" max="131" width="12.140625" hidden = "0" customWidth="1"/><col min="132" max="132" width="12.140625" hidden = "0" customWidth="1"/><col min="133" max="133" width="12.140625" hidden = "0" customWidth="1"/><col min="134" max="134" width="14.5703125" hidden = "0" customWidth="1"/><col min="135" max="135" width="12.140625" hidden = "0" customWidth="1"/><col min="136" max="136" width="12.140625" hidden = "0" customWidth="1"/><col min="137" max="137" width="12.140625" hidden = "0" customWidth="1"/><col min="138" max="138" width="10.140625" hidden = "0" customWidth="1"/><col min="139" max="139" width="17.7109375" hidden = "0" customWidth="1"/><col min="140" max="140" width="12.140625" hidden = "0" customWidth="1"/><col min="141" max="141" width="12.140625" hidden = "0" customWidth="1"/><col min="142" max="142" width="12.140625" hidden = "0" customWidth="1"/><col min="143" max="143" width="12.140625" hidden = "0" customWidth="1"/><col min="144" max="144" width="12.140625" hidden = "0" customWidth="1"/><col min="145" max="145" width="12.140625" hidden = "0" customWidth="1"/><col min="146" max="146" width="6" hidden = "0" customWidth="1"/><col min="147" max="147" width="12.140625" hidden = "0" customWidth="1"/><col min="148" max="148" width="12.140625" hidden = "0" customWidth="1"/><col min="149" max="149" width="12.140625" hidden = "0" customWidth="1"/><col min="150" max="150" width="12.140625" hidden = "0" customWidth="1"/><col min="151" max="151" width="12.140625" hidden = "0" customWidth="1"/><col min="152" max="152" width="12.140625" hidden = "0" customWidth="1"/><col min="153" max="153" width="14.85546875" hidden = "0" customWidth="1"/><col min="154" max="154" width="12.140625" hidden = "0" customWidth="1"/><col min="155" max="155" width="12.140625" hidden = "0" customWidth="1"/><col min="156" max="156" width="12.140625" hidden = "0" customWidth="1"/><col min="157" max="157" width="5.85546875" hidden = "0" customWidth="1"/><col min="158" max="158" width="12.140625" hidden = "0" customWidth="1"/><col min="159" max="159" width="16.7109375" hidden = "0" customWidth="1"/><col min="160" max="160" width="12.140625" hidden = "0" customWidth="1"/><col min="161" max="161" width="12.140625" hidden = "0" customWidth="1"/><col min="162" max="162" width="12.140625" hidden = "0" customWidth="1"/><col min="163" max="163" width="12.140625" hidden = "0" customWidth="1"/><col min="164" max="164" width="12.140625" hidden = "0" customWidth="1"/><col min="165" max="165" width="12.140625" hidden = "0" customWidth="1"/><col min="166" max="166" width="12.140625" hidden = "0" customWidth="1"/><col min="167" max="167" width="17.140625" hidden = "0" customWidth="1"/><col min="168" max="168" width="12.140625" hidden = "0" customWidth="1"/><col min="169" max="169" width="18.28515625" hidden = "0" customWidth="1"/><col min="170" max="170" width="11.140625" hidden = "0" customWidth="1"/><col min="171" max="171" width="28.85546875" hidden = "0" customWidth="1"/><col min="172" max="172" width="12.140625" hidden = "0" customWidth="1"/><col min="173" max="173" width="20.28515625" hidden = "0" customWidth="1"/><col min="174" max="174" width="12.140625" hidden = "0" customWidth="1"/><col min="175" max="175" width="12.140625" hidden = "0" customWidth="1"/><col min="176" max="176" width="12.140625" hidden = "0" customWidth="1"/><col min="177" max="177" width="12.140625" hidden = "0" customWidth="1"/><col min="178" max="178" width="11.5703125" hidden = "0" customWidth="1"/><col min="179" max="179" width="12.140625" hidden = "0" customWidth="1"/><col min="180" max="180" width="12.140625" hidden = "0" customWidth="1"/><col min="181" max="181" width="12.140625" hidden = "0" customWidth="1"/><col min="182" max="182" width="14.7109375" hidden = "0" customWidth="1"/><col min="183" max="183" width="7.7109375" hidden = "0" customWidth="1"/><col min="184" max="184" width="12.140625" hidden = "0" customWidth="1"/><col min="185" max="185" width="11.42578125" hidden = "0" customWidth="1"/><col min="186" max="186" width="12.140625" hidden = "0" customWidth="1"/><col min="187" max="187" width="12.140625" hidden = "0" customWidth="1"/><col min="188" max="188" width="12.140625" hidden = "0" customWidth="1"/><col min="189" max="189" width="12.140625" hidden = "0" customWidth="1"/><col min="190" max="190" width="12.140625" hidden = "0" customWidth="1"/><col min="191" max="191" width="10.5703125" hidden = "0" customWidth="1"/><col min="192" max="192" width="12.140625" hidden = "0" customWidth="1"/><col min="193" max="193" width="12.140625" hidden = "0" customWidth="1"/><col min="194" max="194" width="12.140625" hidden = "0" customWidth="1"/><col min="195" max="195" width="12.140625" hidden = "0" customWidth="1"/><col min="196" max="196" width="12.140625" hidden = "0" customWidth="1"/><col min="197" max="197" width="12.140625" hidden = "0" customWidth="1"/><col min="198" max="198" width="11.140625" hidden = "0" customWidth="1"/><col min="199" max="199" width="17.85546875" hidden = "0" customWidth="1"/><col min="200" max="200" width="12.140625" hidden = "0" customWidth="1"/><col min="201" max="201" width="12.140625" hidden = "0" customWidth="1"/><col min="202" max="202" width="12.28515625" hidden = "0" customWidth="1"/><col min="203" max="203" width="6.5703125" hidden = "0" customWidth="1"/><col min="204" max="204" width="7.28515625" hidden = "0" customWidth="1"/><col min="205" max="205" width="12.140625" hidden = "0" customWidth="1"/><col min="206" max="206" width="18.7109375" hidden = "0" customWidth="1"/><col min="207" max="207" width="14" hidden = "0" customWidth="1"/><col min="208" max="208" width="21.7109375" hidden = "0" customWidth="1"/><col min="209" max="209" width="12.140625" hidden = "0" customWidth="1"/><col min="210" max="210" width="12.140625" hidden = "0" customWidth="1"/><col min="211" max="211" width="12.140625" hidden = "0" customWidth="1"/><col min="212" max="212" width="12.140625" hidden = "0" customWidth="1"/><col min="213" max="213" width="12.140625" hidden = "0" customWidth="1"/><col min="214" max="214" width="12.140625" hidden = "0" customWidth="1"/><col min="215" max="215" width="12.140625" hidden = "0" customWidth="1"/><col min="216" max="216" width="12.140625" hidden = "0" customWidth="1"/><col min="217" max="217" width="12.140625" hidden = "0" customWidth="1"/></cols><sheetData><row r="47" ht="20" customHeight="1"><c r="B47" s="36" t="s"><v>522</v></c></row><row r="49" ht="34" customHeight="1"><c r="A49" s="57" t="s"><v>489</v></c><c r="B49" s="39" t="s"><v>393</v></c><c r="C49" s="40" t="s"><v>394</v></c><c r="D49" s="63" t="s"><v>490</v></c><c r="E49" s="38" t="s"><v>0</v></c><c r="F49" s="38"/><c r="G49" s="58" t="s"><v>491</v></c><c r="H49" s="42" t="s"><v>396</v></c><c r="I49" s="42" t="s"><v>397</v></c><c r="J49" s="42" t="s"><v>398</v></c><c r="K49" s="42" t="s"><v>399</v></c><c r="L49" s="42" t="s"><v>400</v></c><c r="M49" s="43" t="s"><v>401</v></c><c r="N49" s="43"/><c r="O49" s="44" t="s"><v>1</v></c><c r="P49" s="44" t="s"><v>395</v></c><c r="Q49" s="41"/><c r="R49" s="41"/><c r="S49" s="41"/><c r="T49" s="41"/><c r="U49" s="41"/><c r="V49" s="41"/><c r="W49" s="41"/><c r="X49" s="41"/><c r="AJ49" s="41"/><c r="AK49" s="41"/><c r="AL49" s="41"/><c r="AM49" s="41"/><c r="AN49" s="41"/><c r="AO49" s="41"/><c r="AP49" s="41"/><c r="AQ49" s="41"/><c r="AR49" s="41"/><c r="AS49" s="41"/><c r="AT49" s="41"/><c r="AU49" s="41"/><c r="AV49" s="41"/><c r="AW49" s="41"/><c r="AX49" s="41"/></row><row r="50"><c r="A50" s="57" t="s"><v>489</v></c><c r="B50" s="66" t="s"><v>393</v></c><c r="C50" s="67" t="s"><v>394</v></c><c r="D50" s="64" t="s"><v>490</v></c><c r="E50" s="68" t="s"><v>0</v></c><c r="F50" s="68" t="s"><v>496</v></c><c r="G50" s="59" t="s"><v>491</v></c><c r="H50" s="69" t="s"><v>396</v></c><c r="I50" s="69" t="s"><v>397</v></c><c r="J50" s="69" t="s"><v>398</v></c><c r="K50" s="69" t="s"><v>399</v></c><c r="L50" s="69" t="s"><v>400</v></c><c r="M50" s="69" t="s"><v>401</v></c><c r="N50" s="69" t="s"><v>492</v></c><c r="O50" s="59" t="s"><v>1</v></c><c r="P50" s="59" t="s"><v>395</v></c><c r="Q50" s="46"/><c r="R50" s="46"/><c r="S50" s="46"/><c r="T50" s="46"/><c r="U50" s="46"/><c r="V50" s="46"/><c r="W50" s="46"/><c r="X50" s="46"/><c r="AJ50"/><c r="AK50"/><c r="AL50"/><c r="AM50"/><c r="AN50"/><c r="AO50"/><c r="AP50"/><c r="AQ50"/><c r="AR50"/><c r="AS50"/><c r="AT50"/><c r="AU50"/><c r="AV50"/><c r="AW50"/><c r="AX50"/><c r="AY50"/><c r="AZ50"/><c r="BA50"/><c r="BB50"/><c r="BC50"/><c r="BD50"/><c r="BE50"/><c r="BF50"/><c r="BG50"/><c r="BH50"/><c r="BI50"/><c r="BJ50"/><c r="BK50"/><c r="BL50"/><c r="BM50"/><c r="BN50"/><c r="BO50"/><c r="BP50"/><c r="BQ50"/><c r="BR50"/><c r="BS50"/><c r="BT50"/><c r="BU50"/><c r="BV50"/><c r="BW50"/><c r="BX50"/><c r="BY50"/><c r="BZ50"/><c r="CA50"/><c r="CB50"/><c r="CC50"/><c r="CD50"/><c r="CE50"/><c r="CF50"/><c r="CG50"/><c r="CH50"/><c r="CI50"/><c r="CJ50"/><c r="CK50"/><c r="CL50"/><c r="CM50"/><c r="CN50"/><c r="CO50"/><c r="CP50"/><c r="CQ50"/><c r="CR50"/><c r="CS50"/><c r="CT50"/><c r="CU50"/><c r="CV50"/><c r="CW50"/><c r="CX50"/><c r="CY50"/><c r="CZ50"/><c r="DA50"/><c r="DB50"/><c r="DC50"/><c r="DD50"/><c r="DE50"/><c r="DF50"/><c r="DG50"/><c r="DH50"/><c r="DI50"/><c r="DJ50"/><c r="DK50"/><c r="DL50"/><c r="DM50"/><c r="DN50"/><c r="DO50"/><c r="DP50"/><c r="DQ50"/><c r="DR50"/><c r="DS50"/><c r="DT50"/><c r="DU50"/><c r="DV50"/><c r="DW50"/><c r="DX50"/><c r="DY50"/><c r="DZ50"/><c r="EA50"/><c r="EB50"/><c r="EC50"/><c r="ED50"/><c r="EE50"/><c r="EF50"/><c r="EG50"/><c r="EH50"/><c r="EI50"/><c r="EJ50"/><c r="EK50"/><c r="EL50"/><c r="EM50"/><c r="EN50"/><c r="EO50"/><c r="EP50"/><c r="EQ50"/><c r="ER50"/><c r="ES50"/><c r="ET50"/><c r="EU50"/><c r="EV50"/><c r="EW50"/><c r="EX50"/><c r="EY50"/><c r="EZ50"/><c r="FA50"/><c r="FB50"/><c r="FC50"/><c r="FD50"/><c r="FE50"/><c r="FF50"/><c r="FG50"/><c r="FH50"/><c r="FI50"/><c r="FJ50"/><c r="FK50"/><c r="FL50"/><c r="FM50"/><c r="FN50"/><c r="FO50"/><c r="FP50"/><c r="FQ50"/><c r="FR50"/><c r="FS50"/><c r="FT50"/><c r="FU50"/><c r="FV50"/><c r="FW50"/><c r="FX50"/><c r="FY50"/><c r="FZ50"/><c r="GA50"/><c r="GB50"/><c r="GC50"/><c r="GD50"/><c r="GE50"/><c r="GF50"/><c r="GG50"/><c r="GH50"/><c r="GI50"/><c r="GJ50"/><c r="GK50"/><c r="GL50"/><c r="GM50"/><c r="GN50"/><c r="GO50"/><c r="GP50"/><c r="GQ50"/><c r="GR50"/><c r="GS50"/><c r="GT50"/><c r="GU50"/><c r="GV50"/><c r="GW50"/><c r="GX50"/><c r="GY50"/><c r="GZ50"/><c r="HA50"/><c r="HB50"/><c r="HC50"/><c r="HD50"/><c r="HE50"/><c r="HF50"/><c r="HG50"/><c r="HH50"/><c r="HI50"/></row><row r="51"><c r="A51" s="65" t="n"><v>1</v></c><c r="B51" s="47" t="str"><f>CompoundAlert!B7</f><v>Somalia</v></c><c r="C51" s="47" t="str"><f>CompoundAlert!C7</f><v>SOM</v></c><c r="D51" s="60" t="n"><f>CompoundAlert!D7</f><v>0</v></c><c r="E51" s="49" t="n"><f>CompoundAlert!E7</f><v>0</v></c><c r="F51" s="50" t="n"><f>CompoundAlert!F7</f><v>0</v></c><c r="G51" s="60" t="n"><f>CompoundAlert!K7</f><v>0</v></c><c r="H51" s="51" t="n"><f>CompoundAlert!L7</f><v>0</v></c><c r="I51" s="51" t="n"><f>CompoundAlert!M7</f><v>0</v></c><c r="J51" s="51" t="n"><f>CompoundAlert!N7</f><v>0</v></c><c r="K51" s="51" t="n"><f>CompoundAlert!O7</f><v>0</v></c><c r="L51" s="51" t="n"><f>CompoundAlert!P7</f><v>0</v></c><c r="M51" s="51" t="n"><f>CompoundAlert!Q7</f><v>0</v></c><c r="N51" s="51"/><c r="O51" s="52" t="n"><f>CompoundAlert!AG7</f><v>0</v></c><c r="P51" s="52" t="n"><f>CompoundAlert!AH7</f><v>0.2</v></c><c r="Q51" s="48"/><c r="R51" s="48"/><c r="S51" s="48"/><c r="T51" s="48"/><c r="U51" s="48"/><c r="V51" s="48"/><c r="W51" s="48"/><c r="X51" s="48"/><c r="Y51" s="53"/><c r="Z51" s="53"/><c r="AA51" s="53"/><c r="AB51" s="53"/><c r="AC51" s="53"/><c r="AD51" s="53"/><c r="AE51" s="53"/><c r="AF51" s="53"/><c r="AJ51"/><c r="AK51"/><c r="AL51"/><c r="AM51"/><c r="AN51"/><c r="AO51"/><c r="AP51"/><c r="AQ51"/><c r="AR51"/><c r="AS51"/><c r="AT51"/><c r="AU51"/><c r="AV51"/><c r="AW51"/><c r="AX51"/><c r="AY51"/><c r="AZ51"/><c r="BA51"/><c r="BB51"/><c r="BC51"/><c r="BD51"/><c r="BE51"/><c r="BF51"/><c r="BG51"/><c r="BH51"/><c r="BI51"/><c r="BJ51"/><c r="BK51"/><c r="BL51"/><c r="BM51"/><c r="BN51"/><c r="BO51"/><c r="BP51"/><c r="BQ51"/><c r="BR51"/><c r="BS51"/><c r="BT51"/><c r="BU51"/><c r="BV51"/><c r="BW51"/><c r="BX51"/><c r="BY51"/><c r="BZ51"/><c r="CA51"/><c r="CB51"/><c r="CC51"/><c r="CD51"/><c r="CE51"/><c r="CF51"/><c r="CG51"/><c r="CH51"/><c r="CI51"/><c r="CJ51"/><c r="CK51"/><c r="CL51"/><c r="CM51"/><c r="CN51"/><c r="CO51"/><c r="CP51"/><c r="CQ51"/><c r="CR51"/><c r="CS51"/><c r="CT51"/><c r="CU51"/><c r="CV51"/><c r="CW51"/><c r="CX51"/><c r="CY51"/><c r="CZ51"/><c r="DA51"/><c r="DB51"/><c r="DC51"/><c r="DD51"/><c r="DE51"/><c r="DF51"/><c r="DG51"/><c r="DH51"/><c r="DI51"/><c r="DJ51"/><c r="DK51"/><c r="DL51"/><c r="DM51"/><c r="DN51"/><c r="DO51"/><c r="DP51"/><c r="DQ51"/><c r="DR51"/><c r="DS51"/><c r="DT51"/><c r="DU51"/><c r="DV51"/><c r="DW51"/><c r="DX51"/><c r="DY51"/><c r="DZ51"/><c r="EA51"/><c r="EB51"/><c r="EC51"/><c r="ED51"/><c r="EE51"/><c r="EF51"/><c r="EG51"/><c r="EH51"/><c r="EI51"/><c r="EJ51"/><c r="EK51"/><c r="EL51"/><c r="EM51"/><c r="EN51"/><c r="EO51"/><c r="EP51"/><c r="EQ51"/><c r="ER51"/><c r="ES51"/><c r="ET51"/><c r="EU51"/><c r="EV51"/><c r="EW51"/><c r="EX51"/><c r="EY51"/><c r="EZ51"/><c r="FA51"/><c r="FB51"/><c r="FC51"/><c r="FD51"/><c r="FE51"/><c r="FF51"/><c r="FG51"/><c r="FH51"/><c r="FI51"/><c r="FJ51"/><c r="FK51"/><c r="FL51"/><c r="FM51"/><c r="FN51"/><c r="FO51"/><c r="FP51"/><c r="FQ51"/><c r="FR51"/><c r="FS51"/><c r="FT51"/><c r="FU51"/><c r="FV51"/><c r="FW51"/><c r="FX51"/><c r="FY51"/><c r="FZ51"/><c r="GA51"/><c r="GB51"/><c r="GC51"/><c r="GD51"/><c r="GE51"/><c r="GF51"/><c r="GG51"/><c r="GH51"/><c r="GI51"/><c r="GJ51"/><c r="GK51"/><c r="GL51"/><c r="GM51"/><c r="GN51"/><c r="GO51"/><c r="GP51"/><c r="GQ51"/><c r="GR51"/><c r="GS51"/><c r="GT51"/><c r="GU51"/><c r="GV51"/><c r="GW51"/><c r="GX51"/><c r="GY51"/><c r="GZ51"/><c r="HA51"/><c r="HB51"/><c r="HC51"/><c r="HD51"/><c r="HE51"/><c r="HF51"/><c r="HG51"/><c r="HH51"/><c r="HI51"/></row><row r="52"><c r="A52" s="65" t="n"><v>2</v></c><c r="B52" s="47" t="str"><f>CompoundAlert!B6</f><v>Ethiopia</v></c><c r="C52" s="47" t="str"><f>CompoundAlert!C6</f><v>ETH</v></c><c r="D52" s="60" t="n"><f>CompoundAlert!D6</f><v>0</v></c><c r="E52" s="49" t="n"><f>CompoundAlert!E6</f><v>0</v></c><c r="F52" s="50" t="n"><f>CompoundAlert!F6</f><v>0</v></c><c r="G52" s="60" t="n"><f>CompoundAlert!K6</f><v>0</v></c><c r="H52" s="51" t="n"><f>CompoundAlert!L6</f><v>0</v></c><c r="I52" s="51" t="n"><f>CompoundAlert!M6</f><v>0</v></c><c r="J52" s="51" t="n"><f>CompoundAlert!N6</f><v>0</v></c><c r="K52" s="51" t="n"><f>CompoundAlert!O6</f><v>0</v></c><c r="L52" s="51" t="n"><f>CompoundAlert!P6</f><v>0</v></c><c r="M52" s="51" t="n"><f>CompoundAlert!Q6</f><v>0</v></c><c r="N52" s="51"/><c r="O52" s="52" t="n"><f>CompoundAlert!AG6</f><v>0</v></c><c r="P52" s="52" t="n"><f>CompoundAlert!AH6</f><v>0.2</v></c><c r="Q52" s="48"/><c r="R52" s="48"/><c r="S52" s="48"/><c r="T52" s="48"/><c r="U52" s="48"/><c r="V52" s="48"/><c r="W52" s="48"/><c r="X52" s="48"/><c r="Y52" s="53"/><c r="Z52" s="53"/><c r="AA52" s="53"/><c r="AB52" s="53"/><c r="AC52" s="53"/><c r="AD52" s="53"/><c r="AE52" s="53"/><c r="AF52" s="53"/><c r="AJ52"/><c r="AK52"/><c r="AL52"/><c r="AM52"/><c r="AN52"/><c r="AO52"/><c r="AP52"/><c r="AQ52"/><c r="AR52"/><c r="AS52"/><c r="AT52"/><c r="AU52"/><c r="AV52"/><c r="AW52"/><c r="AX52"/><c r="AY52"/><c r="AZ52"/><c r="BA52"/><c r="BB52"/><c r="BC52"/><c r="BD52"/><c r="BE52"/><c r="BF52"/><c r="BG52"/><c r="BH52"/><c r="BI52"/><c r="BJ52"/><c r="BK52"/><c r="BL52"/><c r="BM52"/><c r="BN52"/><c r="BO52"/><c r="BP52"/><c r="BQ52"/><c r="BR52"/><c r="BS52"/><c r="BT52"/><c r="BU52"/><c r="BV52"/><c r="BW52"/><c r="BX52"/><c r="BY52"/><c r="BZ52"/><c r="CA52"/><c r="CB52"/><c r="CC52"/><c r="CD52"/><c r="CE52"/><c r="CF52"/><c r="CG52"/><c r="CH52"/><c r="CI52"/><c r="CJ52"/><c r="CK52"/><c r="CL52"/><c r="CM52"/><c r="CN52"/><c r="CO52"/><c r="CP52"/><c r="CQ52"/><c r="CR52"/><c r="CS52"/><c r="CT52"/><c r="CU52"/><c r="CV52"/><c r="CW52"/><c r="CX52"/><c r="CY52"/><c r="CZ52"/><c r="DA52"/><c r="DB52"/><c r="DC52"/><c r="DD52"/><c r="DE52"/><c r="DF52"/><c r="DG52"/><c r="DH52"/><c r="DI52"/><c r="DJ52"/><c r="DK52"/><c r="DL52"/><c r="DM52"/><c r="DN52"/><c r="DO52"/><c r="DP52"/><c r="DQ52"/><c r="DR52"/><c r="DS52"/><c r="DT52"/><c r="DU52"/><c r="DV52"/><c r="DW52"/><c r="DX52"/><c r="DY52"/><c r="DZ52"/><c r="EA52"/><c r="EB52"/><c r="EC52"/><c r="ED52"/><c r="EE52"/><c r="EF52"/><c r="EG52"/><c r="EH52"/><c r="EI52"/><c r="EJ52"/><c r="EK52"/><c r="EL52"/><c r="EM52"/><c r="EN52"/><c r="EO52"/><c r="EP52"/><c r="EQ52"/><c r="ER52"/><c r="ES52"/><c r="ET52"/><c r="EU52"/><c r="EV52"/><c r="EW52"/><c r="EX52"/><c r="EY52"/><c r="EZ52"/><c r="FA52"/><c r="FB52"/><c r="FC52"/><c r="FD52"/><c r="FE52"/><c r="FF52"/><c r="FG52"/><c r="FH52"/><c r="FI52"/><c r="FJ52"/><c r="FK52"/><c r="FL52"/><c r="FM52"/><c r="FN52"/><c r="FO52"/><c r="FP52"/><c r="FQ52"/><c r="FR52"/><c r="FS52"/><c r="FT52"/><c r="FU52"/><c r="FV52"/><c r="FW52"/><c r="FX52"/><c r="FY52"/><c r="FZ52"/><c r="GA52"/><c r="GB52"/><c r="GC52"/><c r="GD52"/><c r="GE52"/><c r="GF52"/><c r="GG52"/><c r="GH52"/><c r="GI52"/><c r="GJ52"/><c r="GK52"/><c r="GL52"/><c r="GM52"/><c r="GN52"/><c r="GO52"/><c r="GP52"/><c r="GQ52"/><c r="GR52"/><c r="GS52"/><c r="GT52"/><c r="GU52"/><c r="GV52"/><c r="GW52"/><c r="GX52"/><c r="GY52"/><c r="GZ52"/><c r="HA52"/><c r="HB52"/><c r="HC52"/><c r="HD52"/><c r="HE52"/><c r="HF52"/><c r="HG52"/><c r="HH52"/><c r="HI52"/></row><row r="53"><c r="A53" s="65" t="n"><v>3</v></c><c r="B53" s="47" t="str"><f>CompoundAlert!B8</f><v>Yemen</v></c><c r="C53" s="47" t="str"><f>CompoundAlert!C8</f><v>YEM</v></c><c r="D53" s="60" t="n"><f>CompoundAlert!D8</f><v>0</v></c><c r="E53" s="49" t="n"><f>CompoundAlert!E8</f><v>0</v></c><c r="F53" s="50" t="n"><f>CompoundAlert!F8</f><v>0</v></c><c r="G53" s="60" t="n"><f>CompoundAlert!K8</f><v>0</v></c><c r="H53" s="51" t="n"><f>CompoundAlert!L8</f><v>0</v></c><c r="I53" s="51" t="n"><f>CompoundAlert!M8</f><v>0</v></c><c r="J53" s="51" t="n"><f>CompoundAlert!N8</f><v>0</v></c><c r="K53" s="51" t="n"><f>CompoundAlert!O8</f><v>0</v></c><c r="L53" s="51" t="n"><f>CompoundAlert!P8</f><v>0</v></c><c r="M53" s="51" t="n"><f>CompoundAlert!Q8</f><v>0</v></c><c r="N53" s="51"/><c r="O53" s="52" t="n"><f>CompoundAlert!AG8</f><v>0</v></c><c r="P53" s="52" t="n"><f>CompoundAlert!AH8</f><v>0.3</v></c><c r="Q53" s="48"/><c r="R53" s="48"/><c r="S53" s="48"/><c r="T53" s="48"/><c r="U53" s="48"/><c r="V53" s="48"/><c r="W53" s="48"/><c r="X53" s="48"/><c r="Y53" s="53"/><c r="Z53" s="53"/><c r="AA53" s="53"/><c r="AB53" s="53"/><c r="AC53" s="53"/><c r="AD53" s="53"/><c r="AE53" s="53"/><c r="AF53" s="53"/><c r="AJ53" s="48"/><c r="AK53" s="48"/><c r="AL53" s="48"/><c r="AM53" s="48"/><c r="AN53" s="48"/><c r="AO53" s="48"/><c r="AP53" s="48"/><c r="AQ53" s="48"/><c r="AR53" s="48"/><c r="AS53" s="48"/><c r="AT53" s="48"/><c r="AU53" s="48"/><c r="AV53" s="48"/><c r="AW53" s="48"/><c r="AX53" s="48"/></row><row r="54"><c r="A54" s="65" t="n"><v>4</v></c><c r="B54" s="47" t="str"><f>CompoundAlert!B9</f><v>Papua New Guinea</v></c><c r="C54" s="47" t="str"><f>CompoundAlert!C9</f><v>PNG</v></c><c r="D54" s="60" t="n"><f>CompoundAlert!D9</f><v>0</v></c><c r="E54" s="49" t="n"><f>CompoundAlert!E9</f><v>0</v></c><c r="F54" s="50" t="n"><f>CompoundAlert!F9</f><v>0</v></c><c r="G54" s="60" t="n"><f>CompoundAlert!K9</f><v>0</v></c><c r="H54" s="51" t="n"><f>CompoundAlert!L9</f><v>0</v></c><c r="I54" s="51" t="n"><f>CompoundAlert!M9</f><v>0</v></c><c r="J54" s="51" t="n"><f>CompoundAlert!N9</f><v>0</v></c><c r="K54" s="51" t="n"><f>CompoundAlert!O9</f><v>0</v></c><c r="L54" s="51" t="n"><f>CompoundAlert!P9</f><v>0</v></c><c r="M54" s="51" t="n"><f>CompoundAlert!Q9</f><v>0</v></c><c r="N54" s="51"/><c r="O54" s="52" t="n"><f>CompoundAlert!AG9</f><v>0</v></c><c r="P54" s="52" t="n"><f>CompoundAlert!AH9</f><v>0.4</v></c><c r="Q54" s="48"/><c r="R54" s="48"/><c r="S54" s="48"/><c r="T54" s="48"/><c r="U54" s="48"/><c r="V54" s="48"/><c r="W54" s="48"/><c r="X54" s="48"/><c r="Y54" s="53"/><c r="Z54" s="53"/><c r="AA54" s="53"/><c r="AB54" s="53"/><c r="AC54" s="53"/><c r="AD54" s="53"/><c r="AE54" s="53"/><c r="AF54" s="53"/><c r="AJ54" s="48"/><c r="AK54" s="48"/><c r="AL54" s="48"/><c r="AM54" s="48"/><c r="AN54" s="48"/><c r="AO54" s="48"/><c r="AP54" s="48"/><c r="AQ54" s="48"/><c r="AR54" s="48"/><c r="AS54" s="48"/><c r="AT54" s="48"/><c r="AU54" s="48"/><c r="AV54" s="48"/><c r="AW54" s="48"/><c r="AX54" s="48"/></row><row r="55"><c r="A55" s="65" t="n"><v>5</v></c><c r="B55" s="47" t="str"><f>CompoundAlert!B11</f><v>Congo DR</v></c><c r="C55" s="47" t="str"><f>CompoundAlert!C11</f><v>COD</v></c><c r="D55" s="60" t="n"><f>CompoundAlert!D11</f><v>0</v></c><c r="E55" s="49" t="n"><f>CompoundAlert!E11</f><v>0</v></c><c r="F55" s="50" t="n"><f>CompoundAlert!F11</f><v>0</v></c><c r="G55" s="60" t="n"><f>CompoundAlert!K11</f><v>0</v></c><c r="H55" s="51" t="n"><f>CompoundAlert!L11</f><v>0</v></c><c r="I55" s="51" t="n"><f>CompoundAlert!M11</f><v>0</v></c><c r="J55" s="51" t="n"><f>CompoundAlert!N11</f><v>0</v></c><c r="K55" s="51" t="n"><f>CompoundAlert!O11</f><v>0</v></c><c r="L55" s="51" t="n"><f>CompoundAlert!P11</f><v>0</v></c><c r="M55" s="51" t="n"><f>CompoundAlert!Q11</f><v>0</v></c><c r="N55" s="51"/><c r="O55" s="52" t="n"><f>CompoundAlert!AG11</f><v>0</v></c><c r="P55" s="52" t="n"><f>CompoundAlert!AH11</f><v>0.2</v></c><c r="Q55" s="48"/><c r="R55" s="48"/><c r="S55" s="48"/><c r="T55" s="48"/><c r="U55" s="48"/><c r="V55" s="48"/><c r="W55" s="48"/><c r="X55" s="48"/><c r="Y55" s="53"/><c r="Z55" s="53"/><c r="AA55" s="53"/><c r="AB55" s="53"/><c r="AC55" s="53"/><c r="AD55" s="53"/><c r="AE55" s="53"/><c r="AF55" s="53"/><c r="AJ55" s="48"/><c r="AK55" s="48"/><c r="AL55" s="48"/><c r="AM55" s="48"/><c r="AN55" s="48"/><c r="AO55" s="48"/><c r="AP55" s="48"/><c r="AQ55" s="48"/><c r="AR55" s="48"/><c r="AS55" s="48"/><c r="AT55" s="48"/><c r="AU55" s="48"/><c r="AV55" s="48"/><c r="AW55" s="48"/><c r="AX55" s="48"/></row><row r="56"><c r="A56" s="65" t="n"><v>6</v></c><c r="B56" s="47" t="str"><f>CompoundAlert!B13</f><v>Nigeria</v></c><c r="C56" s="47" t="str"><f>CompoundAlert!C13</f><v>NGA</v></c><c r="D56" s="60" t="n"><f>CompoundAlert!D13</f><v>0</v></c><c r="E56" s="49" t="n"><f>CompoundAlert!E13</f><v>0</v></c><c r="F56" s="50" t="n"><f>CompoundAlert!F13</f><v>0</v></c><c r="G56" s="60" t="n"><f>CompoundAlert!K13</f><v>0</v></c><c r="H56" s="51" t="n"><f>CompoundAlert!L13</f><v>0</v></c><c r="I56" s="51" t="n"><f>CompoundAlert!M13</f><v>0</v></c><c r="J56" s="51" t="n"><f>CompoundAlert!N13</f><v>0</v></c><c r="K56" s="51" t="n"><f>CompoundAlert!O13</f><v>0</v></c><c r="L56" s="51" t="n"><f>CompoundAlert!P13</f><v>0</v></c><c r="M56" s="51" t="n"><f>CompoundAlert!Q13</f><v>0</v></c><c r="N56" s="51"/><c r="O56" s="52" t="n"><f>CompoundAlert!AG13</f><v>0</v></c><c r="P56" s="52" t="n"><f>CompoundAlert!AH13</f><v>0.1</v></c><c r="Q56" s="48"/><c r="R56" s="48"/><c r="S56" s="48"/><c r="T56" s="48"/><c r="U56" s="48"/><c r="V56" s="48"/><c r="W56" s="48"/><c r="X56" s="48"/><c r="Y56" s="53"/><c r="Z56" s="53"/><c r="AA56" s="53"/><c r="AB56" s="53"/><c r="AC56" s="53"/><c r="AD56" s="53"/><c r="AE56" s="53"/><c r="AF56" s="53"/><c r="AJ56" s="48"/><c r="AK56" s="48"/><c r="AL56" s="48"/><c r="AM56" s="48"/><c r="AN56" s="48"/><c r="AO56" s="48"/><c r="AP56" s="48"/><c r="AQ56" s="48"/><c r="AR56" s="48"/><c r="AS56" s="48"/><c r="AT56" s="48"/><c r="AU56" s="48"/><c r="AV56" s="48"/><c r="AW56" s="48"/><c r="AX56" s="48"/></row><row r="57"><c r="A57" s="65" t="n"><v>7</v></c><c r="B57" s="47" t="str"><f>CompoundAlert!B14</f><v>Niger</v></c><c r="C57" s="47" t="str"><f>CompoundAlert!C14</f><v>NER</v></c><c r="D57" s="60" t="n"><f>CompoundAlert!D14</f><v>0</v></c><c r="E57" s="49" t="n"><f>CompoundAlert!E14</f><v>0</v></c><c r="F57" s="50" t="n"><f>CompoundAlert!F14</f><v>0</v></c><c r="G57" s="60" t="n"><f>CompoundAlert!K14</f><v>0</v></c><c r="H57" s="51" t="n"><f>CompoundAlert!L14</f><v>0</v></c><c r="I57" s="51" t="n"><f>CompoundAlert!M14</f><v>0</v></c><c r="J57" s="51" t="n"><f>CompoundAlert!N14</f><v>0</v></c><c r="K57" s="51" t="n"><f>CompoundAlert!O14</f><v>0</v></c><c r="L57" s="51" t="n"><f>CompoundAlert!P14</f><v>0</v></c><c r="M57" s="51" t="n"><f>CompoundAlert!Q14</f><v>0</v></c><c r="N57" s="51"/><c r="O57" s="52" t="n"><f>CompoundAlert!AG14</f><v>0</v></c><c r="P57" s="52" t="n"><f>CompoundAlert!AH14</f><v>0.2</v></c><c r="Q57" s="48"/><c r="R57" s="48"/><c r="S57" s="48"/><c r="T57" s="48"/><c r="U57" s="48"/><c r="V57" s="48"/><c r="W57" s="48"/><c r="X57" s="48"/><c r="Y57" s="53"/><c r="Z57" s="53"/><c r="AA57" s="53"/><c r="AB57" s="53"/><c r="AC57" s="53"/><c r="AD57" s="53"/><c r="AE57" s="53"/><c r="AF57" s="53"/><c r="AJ57" s="48"/><c r="AK57" s="48"/><c r="AL57" s="48"/><c r="AM57" s="48"/><c r="AN57" s="48"/><c r="AO57" s="48"/><c r="AP57" s="48"/><c r="AQ57" s="48"/><c r="AR57" s="48"/><c r="AS57" s="48"/><c r="AT57" s="48"/><c r="AU57" s="48"/><c r="AV57" s="48"/><c r="AW57" s="48"/><c r="AX57" s="48"/></row><row r="58"><c r="A58" s="65" t="n"><v>8</v></c><c r="B58" s="47" t="str"><f>CompoundAlert!B10</f><v>Sudan</v></c><c r="C58" s="47" t="str"><f>CompoundAlert!C10</f><v>SDN</v></c><c r="D58" s="60" t="n"><f>CompoundAlert!D10</f><v>0</v></c><c r="E58" s="49" t="n"><f>CompoundAlert!E10</f><v>0</v></c><c r="F58" s="50" t="n"><f>CompoundAlert!F10</f><v>0</v></c><c r="G58" s="60" t="n"><f>CompoundAlert!K10</f><v>0</v></c><c r="H58" s="51" t="n"><f>CompoundAlert!L10</f><v>0</v></c><c r="I58" s="51" t="n"><f>CompoundAlert!M10</f><v>0</v></c><c r="J58" s="51" t="n"><f>CompoundAlert!N10</f><v>0</v></c><c r="K58" s="51" t="n"><f>CompoundAlert!O10</f><v>0</v></c><c r="L58" s="51" t="n"><f>CompoundAlert!P10</f><v>0</v></c><c r="M58" s="51" t="n"><f>CompoundAlert!Q10</f><v>0</v></c><c r="N58" s="51"/><c r="O58" s="52" t="n"><f>CompoundAlert!AG10</f><v>0</v></c><c r="P58" s="52" t="n"><f>CompoundAlert!AH10</f><v>0.2</v></c><c r="Q58" s="48"/><c r="R58" s="48"/><c r="S58" s="48"/><c r="T58" s="48"/><c r="U58" s="48"/><c r="V58" s="48"/><c r="W58" s="48"/><c r="X58" s="48"/><c r="Y58" s="53"/><c r="Z58" s="53"/><c r="AA58" s="53"/><c r="AB58" s="53"/><c r="AC58" s="53"/><c r="AD58" s="53"/><c r="AE58" s="53"/><c r="AF58" s="53"/><c r="AJ58" s="48"/><c r="AK58" s="48"/><c r="AL58" s="48"/><c r="AM58" s="48"/><c r="AN58" s="48"/><c r="AO58" s="48"/><c r="AP58" s="48"/><c r="AQ58" s="48"/><c r="AR58" s="48"/><c r="AS58" s="48"/><c r="AT58" s="48"/><c r="AU58" s="48"/><c r="AV58" s="48"/><c r="AW58" s="48"/><c r="AX58" s="48"/></row><row r="59"><c r="A59" s="65" t="n"><v>9</v></c><c r="B59" s="47" t="str"><f>CompoundAlert!B15</f><v>Syria</v></c><c r="C59" s="47" t="str"><f>CompoundAlert!C15</f><v>SYR</v></c><c r="D59" s="60" t="n"><f>CompoundAlert!D15</f><v>0</v></c><c r="E59" s="49" t="n"><f>CompoundAlert!E15</f><v>0</v></c><c r="F59" s="50" t="n"><f>CompoundAlert!F15</f><v>0</v></c><c r="G59" s="60" t="n"><f>CompoundAlert!K15</f><v>0</v></c><c r="H59" s="51" t="n"><f>CompoundAlert!L15</f><v>0</v></c><c r="I59" s="51" t="n"><f>CompoundAlert!M15</f><v>0</v></c><c r="J59" s="51" t="n"><f>CompoundAlert!N15</f><v>0</v></c><c r="K59" s="51" t="n"><f>CompoundAlert!O15</f><v>0</v></c><c r="L59" s="51" t="n"><f>CompoundAlert!P15</f><v>0</v></c><c r="M59" s="51" t="n"><f>CompoundAlert!Q15</f><v>0</v></c><c r="N59" s="51"/><c r="O59" s="52" t="n"><f>CompoundAlert!AG15</f><v>0</v></c><c r="P59" s="52" t="n"><f>CompoundAlert!AH15</f><v>0.5</v></c><c r="Q59" s="48"/><c r="R59" s="48"/><c r="S59" s="48"/><c r="T59" s="48"/><c r="U59" s="48"/><c r="V59" s="48"/><c r="W59" s="48"/><c r="X59" s="48"/><c r="Y59" s="53"/><c r="Z59" s="53"/><c r="AA59" s="53"/><c r="AB59" s="53"/><c r="AC59" s="53"/><c r="AD59" s="53"/><c r="AE59" s="53"/><c r="AF59" s="53"/><c r="AJ59" s="48"/><c r="AK59" s="48"/><c r="AL59" s="48"/><c r="AM59" s="48"/><c r="AN59" s="48"/><c r="AO59" s="48"/><c r="AP59" s="48"/><c r="AQ59" s="48"/><c r="AR59" s="48"/><c r="AS59" s="48"/><c r="AT59" s="48"/><c r="AU59" s="48"/><c r="AV59" s="48"/><c r="AW59" s="48"/><c r="AX59" s="48"/></row><row r="60"><c r="A60" s="65" t="n"><v>10</v></c><c r="B60" s="47" t="str"><f>CompoundAlert!B12</f><v>Myanmar</v></c><c r="C60" s="47" t="str"><f>CompoundAlert!C12</f><v>MMR</v></c><c r="D60" s="60" t="n"><f>CompoundAlert!D12</f><v>0</v></c><c r="E60" s="49" t="n"><f>CompoundAlert!E12</f><v>0</v></c><c r="F60" s="50" t="n"><f>CompoundAlert!F12</f><v>0</v></c><c r="G60" s="60" t="n"><f>CompoundAlert!K12</f><v>0</v></c><c r="H60" s="51" t="n"><f>CompoundAlert!L12</f><v>0</v></c><c r="I60" s="51" t="n"><f>CompoundAlert!M12</f><v>0</v></c><c r="J60" s="51" t="n"><f>CompoundAlert!N12</f><v>0</v></c><c r="K60" s="51" t="n"><f>CompoundAlert!O12</f><v>0</v></c><c r="L60" s="51" t="n"><f>CompoundAlert!P12</f><v>0</v></c><c r="M60" s="51" t="n"><f>CompoundAlert!Q12</f><v>0</v></c><c r="N60" s="51"/><c r="O60" s="52" t="n"><f>CompoundAlert!AG12</f><v>0</v></c><c r="P60" s="52" t="n"><f>CompoundAlert!AH12</f><v>0.2</v></c><c r="Q60" s="48"/><c r="R60" s="48"/><c r="S60" s="48"/><c r="T60" s="48"/><c r="U60" s="48"/><c r="V60" s="48"/><c r="W60" s="48"/><c r="X60" s="48"/><c r="Y60" s="53"/><c r="Z60" s="53"/><c r="AA60" s="53"/><c r="AB60" s="53"/><c r="AC60" s="53"/><c r="AD60" s="53"/><c r="AE60" s="53"/><c r="AF60" s="53"/><c r="AJ60" s="48"/><c r="AK60" s="48"/><c r="AL60" s="48"/><c r="AM60" s="48"/><c r="AN60" s="48"/><c r="AO60" s="48"/><c r="AP60" s="48"/><c r="AQ60" s="48"/><c r="AR60" s="48"/><c r="AS60" s="48"/><c r="AT60" s="48"/><c r="AU60" s="48"/><c r="AV60" s="48"/><c r="AW60" s="48"/><c r="AX60" s="48"/></row><row r="61"><c r="A61" s="65" t="n"><v>11</v></c><c r="B61" s="47" t="str"><f>CompoundAlert!B17</f><v>Haiti</v></c><c r="C61" s="47" t="str"><f>CompoundAlert!C17</f><v>HTI</v></c><c r="D61" s="60" t="n"><f>CompoundAlert!D17</f><v>0</v></c><c r="E61" s="49" t="n"><f>CompoundAlert!E17</f><v>0</v></c><c r="F61" s="50" t="n"><f>CompoundAlert!F17</f><v>0</v></c><c r="G61" s="60" t="n"><f>CompoundAlert!K17</f><v>0</v></c><c r="H61" s="51" t="n"><f>CompoundAlert!L17</f><v>0</v></c><c r="I61" s="51" t="n"><f>CompoundAlert!M17</f><v>0</v></c><c r="J61" s="51" t="n"><f>CompoundAlert!N17</f><v>0</v></c><c r="K61" s="51" t="n"><f>CompoundAlert!O17</f><v>0</v></c><c r="L61" s="51" t="n"><f>CompoundAlert!P17</f><v>0</v></c><c r="M61" s="51" t="n"><f>CompoundAlert!Q17</f><v>0</v></c><c r="N61" s="51"/><c r="O61" s="52" t="n"><f>CompoundAlert!AG17</f><v>0</v></c><c r="P61" s="52" t="n"><f>CompoundAlert!AH17</f><v>0.2</v></c><c r="Q61" s="48"/><c r="R61" s="48"/><c r="S61" s="48"/><c r="T61" s="48"/><c r="U61" s="48"/><c r="V61" s="48"/><c r="W61" s="48"/><c r="X61" s="48"/><c r="Y61" s="53"/><c r="Z61" s="53"/><c r="AA61" s="53"/><c r="AB61" s="53"/><c r="AC61" s="53"/><c r="AD61" s="53"/><c r="AE61" s="53"/><c r="AF61" s="53"/><c r="AJ61" s="48"/><c r="AK61" s="48"/><c r="AL61" s="48"/><c r="AM61" s="48"/><c r="AN61" s="48"/><c r="AO61" s="48"/><c r="AP61" s="48"/><c r="AQ61" s="48"/><c r="AR61" s="48"/><c r="AS61" s="48"/><c r="AT61" s="48"/><c r="AU61" s="48"/><c r="AV61" s="48"/><c r="AW61" s="48"/><c r="AX61" s="48"/></row><row r="62"><c r="A62" s="65" t="n"><v>12</v></c><c r="B62" s="47" t="str"><f>CompoundAlert!B16</f><v>Cambodia</v></c><c r="C62" s="47" t="str"><f>CompoundAlert!C16</f><v>KHM</v></c><c r="D62" s="60" t="n"><f>CompoundAlert!D16</f><v>0</v></c><c r="E62" s="49" t="n"><f>CompoundAlert!E16</f><v>0</v></c><c r="F62" s="50" t="n"><f>CompoundAlert!F16</f><v>0</v></c><c r="G62" s="60" t="n"><f>CompoundAlert!K16</f><v>0</v></c><c r="H62" s="51" t="n"><f>CompoundAlert!L16</f><v>0</v></c><c r="I62" s="51" t="n"><f>CompoundAlert!M16</f><v>0</v></c><c r="J62" s="51" t="n"><f>CompoundAlert!N16</f><v>0</v></c><c r="K62" s="51" t="n"><f>CompoundAlert!O16</f><v>0</v></c><c r="L62" s="51" t="n"><f>CompoundAlert!P16</f><v>0</v></c><c r="M62" s="51" t="n"><f>CompoundAlert!Q16</f><v>0</v></c><c r="N62" s="51"/><c r="O62" s="52" t="n"><f>CompoundAlert!AG16</f><v>0</v></c><c r="P62" s="52" t="n"><f>CompoundAlert!AH16</f><v>0.4</v></c><c r="Q62" s="48"/><c r="R62" s="48"/><c r="S62" s="48"/><c r="T62" s="48"/><c r="U62" s="48"/><c r="V62" s="48"/><c r="W62" s="48"/><c r="X62" s="48"/><c r="Y62" s="53"/><c r="Z62" s="53"/><c r="AA62" s="53"/><c r="AB62" s="53"/><c r="AC62" s="53"/><c r="AD62" s="53"/><c r="AE62" s="53"/><c r="AF62" s="53"/><c r="AJ62" s="48"/><c r="AK62" s="48"/><c r="AL62" s="48"/><c r="AM62" s="48"/><c r="AN62" s="48"/><c r="AO62" s="48"/><c r="AP62" s="48"/><c r="AQ62" s="48"/><c r="AR62" s="48"/><c r="AS62" s="48"/><c r="AT62" s="48"/><c r="AU62" s="48"/><c r="AV62" s="48"/><c r="AW62" s="48"/><c r="AX62" s="48"/></row><row r="63"><c r="A63" s="65" t="n"><v>13</v></c><c r="B63" s="47" t="str"><f>CompoundAlert!B18</f><v>Central African Republic</v></c><c r="C63" s="47" t="str"><f>CompoundAlert!C18</f><v>CAF</v></c><c r="D63" s="60" t="n"><f>CompoundAlert!D18</f><v>0</v></c><c r="E63" s="49" t="n"><f>CompoundAlert!E18</f><v>0</v></c><c r="F63" s="50" t="n"><f>CompoundAlert!F18</f><v>0</v></c><c r="G63" s="60" t="n"><f>CompoundAlert!K18</f><v>0</v></c><c r="H63" s="51" t="n"><f>CompoundAlert!L18</f><v>0</v></c><c r="I63" s="51" t="n"><f>CompoundAlert!M18</f><v>0</v></c><c r="J63" s="51" t="n"><f>CompoundAlert!N18</f><v>0</v></c><c r="K63" s="51" t="n"><f>CompoundAlert!O18</f><v>0</v></c><c r="L63" s="51" t="n"><f>CompoundAlert!P18</f><v>0</v></c><c r="M63" s="51" t="n"><f>CompoundAlert!Q18</f><v>0</v></c><c r="N63" s="51"/><c r="O63" s="52" t="n"><f>CompoundAlert!AG18</f><v>0</v></c><c r="P63" s="52" t="n"><f>CompoundAlert!AH18</f><v>0.4</v></c><c r="Q63" s="48"/><c r="R63" s="48"/><c r="S63" s="48"/><c r="T63" s="48"/><c r="U63" s="48"/><c r="V63" s="48"/><c r="W63" s="48"/><c r="X63" s="48"/><c r="Y63" s="53"/><c r="Z63" s="53"/><c r="AA63" s="53"/><c r="AB63" s="53"/><c r="AC63" s="53"/><c r="AD63" s="53"/><c r="AE63" s="53"/><c r="AF63" s="53"/><c r="AJ63" s="48"/><c r="AK63" s="48"/><c r="AL63" s="48"/><c r="AM63" s="48"/><c r="AN63" s="48"/><c r="AO63" s="48"/><c r="AP63" s="48"/><c r="AQ63" s="48"/><c r="AR63" s="48"/><c r="AS63" s="48"/><c r="AT63" s="48"/><c r="AU63" s="48"/><c r="AV63" s="48"/><c r="AW63" s="48"/><c r="AX63" s="48"/></row><row r="64"><c r="A64" s="65" t="n"><v>14</v></c><c r="B64" s="47" t="str"><f>CompoundAlert!B20</f><v>Chad</v></c><c r="C64" s="47" t="str"><f>CompoundAlert!C20</f><v>TCD</v></c><c r="D64" s="60" t="n"><f>CompoundAlert!D20</f><v>0</v></c><c r="E64" s="49" t="n"><f>CompoundAlert!E20</f><v>0</v></c><c r="F64" s="50" t="n"><f>CompoundAlert!F20</f><v>0</v></c><c r="G64" s="60" t="n"><f>CompoundAlert!K20</f><v>0</v></c><c r="H64" s="51" t="n"><f>CompoundAlert!L20</f><v>0</v></c><c r="I64" s="51" t="n"><f>CompoundAlert!M20</f><v>0</v></c><c r="J64" s="51" t="n"><f>CompoundAlert!N20</f><v>0</v></c><c r="K64" s="51" t="n"><f>CompoundAlert!O20</f><v>0</v></c><c r="L64" s="51" t="n"><f>CompoundAlert!P20</f><v>0</v></c><c r="M64" s="51" t="n"><f>CompoundAlert!Q20</f><v>0</v></c><c r="N64" s="51"/><c r="O64" s="52" t="n"><f>CompoundAlert!AG20</f><v>0</v></c><c r="P64" s="52" t="n"><f>CompoundAlert!AH20</f><v>0.2</v></c><c r="Q64" s="48"/><c r="R64" s="48"/><c r="S64" s="48"/><c r="T64" s="48"/><c r="U64" s="48"/><c r="V64" s="48"/><c r="W64" s="48"/><c r="X64" s="48"/><c r="Y64" s="53"/><c r="Z64" s="53"/><c r="AA64" s="53"/><c r="AB64" s="53"/><c r="AC64" s="53"/><c r="AD64" s="53"/><c r="AE64" s="53"/><c r="AF64" s="53"/><c r="AJ64" s="48"/><c r="AK64" s="48"/><c r="AL64" s="48"/><c r="AM64" s="48"/><c r="AN64" s="48"/><c r="AO64" s="48"/><c r="AP64" s="48"/><c r="AQ64" s="48"/><c r="AR64" s="48"/><c r="AS64" s="48"/><c r="AT64" s="48"/><c r="AU64" s="48"/><c r="AV64" s="48"/><c r="AW64" s="48"/><c r="AX64" s="48"/></row><row r="65"><c r="A65" s="65" t="n"><v>15</v></c><c r="B65" s="47" t="str"><f>CompoundAlert!B21</f><v>Afghanistan</v></c><c r="C65" s="47" t="str"><f>CompoundAlert!C21</f><v>AFG</v></c><c r="D65" s="60" t="n"><f>CompoundAlert!D21</f><v>0</v></c><c r="E65" s="49" t="n"><f>CompoundAlert!E21</f><v>0</v></c><c r="F65" s="50" t="n"><f>CompoundAlert!F21</f><v>0</v></c><c r="G65" s="60" t="n"><f>CompoundAlert!K21</f><v>0</v></c><c r="H65" s="51" t="n"><f>CompoundAlert!L21</f><v>0</v></c><c r="I65" s="51" t="n"><f>CompoundAlert!M21</f><v>0</v></c><c r="J65" s="51" t="n"><f>CompoundAlert!N21</f><v>0</v></c><c r="K65" s="51" t="n"><f>CompoundAlert!O21</f><v>0</v></c><c r="L65" s="51" t="n"><f>CompoundAlert!P21</f><v>0</v></c><c r="M65" s="51" t="n"><f>CompoundAlert!Q21</f><v>0</v></c><c r="N65" s="51"/><c r="O65" s="52" t="n"><f>CompoundAlert!AG21</f><v>0</v></c><c r="P65" s="52" t="n"><f>CompoundAlert!AH21</f><v>0.1</v></c><c r="Q65" s="48"/><c r="R65" s="48"/><c r="S65" s="48"/><c r="T65" s="48"/><c r="U65" s="48"/><c r="V65" s="48"/><c r="W65" s="48"/><c r="X65" s="48"/><c r="Y65" s="53"/><c r="Z65" s="53"/><c r="AA65" s="53"/><c r="AB65" s="53"/><c r="AC65" s="53"/><c r="AD65" s="53"/><c r="AE65" s="53"/><c r="AF65" s="53"/><c r="AJ65" s="48"/><c r="AK65" s="48"/><c r="AL65" s="48"/><c r="AM65" s="48"/><c r="AN65" s="48"/><c r="AO65" s="48"/><c r="AP65" s="48"/><c r="AQ65" s="48"/><c r="AR65" s="48"/><c r="AS65" s="48"/><c r="AT65" s="48"/><c r="AU65" s="48"/><c r="AV65" s="48"/><c r="AW65" s="48"/><c r="AX65" s="48"/></row><row r="66"><c r="A66" s="65" t="n"><v>16</v></c><c r="B66" s="47" t="str"><f>CompoundAlert!B28</f><v>Eritrea</v></c><c r="C66" s="47" t="str"><f>CompoundAlert!C28</f><v>ERI</v></c><c r="D66" s="60" t="n"><f>CompoundAlert!D28</f><v>0</v></c><c r="E66" s="49" t="n"><f>CompoundAlert!E28</f><v>0</v></c><c r="F66" s="50" t="n"><f>CompoundAlert!F28</f><v>0</v></c><c r="G66" s="60" t="n"><f>CompoundAlert!K28</f><v>0</v></c><c r="H66" s="51" t="n"><f>CompoundAlert!L28</f><v>0</v></c><c r="I66" s="51" t="n"><f>CompoundAlert!M28</f><v>0</v></c><c r="J66" s="51" t="n"><f>CompoundAlert!N28</f><v>0</v></c><c r="K66" s="51" t="n"><f>CompoundAlert!O28</f><v>0</v></c><c r="L66" s="51" t="n"><f>CompoundAlert!P28</f><v>0</v></c><c r="M66" s="51" t="n"><f>CompoundAlert!Q28</f><v>0</v></c><c r="N66" s="51"/><c r="O66" s="52" t="n"><f>CompoundAlert!AG28</f><v>0.1</v></c><c r="P66" s="52" t="n"><f>CompoundAlert!AH28</f><v>0.4</v></c><c r="Q66" s="48"/><c r="R66" s="48"/><c r="S66" s="48"/><c r="T66" s="48"/><c r="U66" s="48"/><c r="V66" s="48"/><c r="W66" s="48"/><c r="X66" s="48"/><c r="Y66" s="53"/><c r="Z66" s="53"/><c r="AA66" s="53"/><c r="AB66" s="53"/><c r="AC66" s="53"/><c r="AD66" s="53"/><c r="AE66" s="53"/><c r="AF66" s="53"/><c r="AJ66" s="48"/><c r="AK66" s="48"/><c r="AL66" s="48"/><c r="AM66" s="48"/><c r="AN66" s="48"/><c r="AO66" s="48"/><c r="AP66" s="48"/><c r="AQ66" s="48"/><c r="AR66" s="48"/><c r="AS66" s="48"/><c r="AT66" s="48"/><c r="AU66" s="48"/><c r="AV66" s="48"/><c r="AW66" s="48"/><c r="AX66" s="48"/></row><row r="67"><c r="A67" s="65" t="n"><v>17</v></c><c r="B67" s="47" t="str"><f>CompoundAlert!B25</f><v>Congo</v></c><c r="C67" s="47" t="str"><f>CompoundAlert!C25</f><v>COG</v></c><c r="D67" s="60" t="n"><f>CompoundAlert!D25</f><v>0</v></c><c r="E67" s="49" t="n"><f>CompoundAlert!E25</f><v>0</v></c><c r="F67" s="50" t="n"><f>CompoundAlert!F25</f><v>0</v></c><c r="G67" s="60" t="n"><f>CompoundAlert!K25</f><v>0</v></c><c r="H67" s="51" t="n"><f>CompoundAlert!L25</f><v>0</v></c><c r="I67" s="51" t="n"><f>CompoundAlert!M25</f><v>0</v></c><c r="J67" s="51" t="n"><f>CompoundAlert!N25</f><v>0</v></c><c r="K67" s="51" t="n"><f>CompoundAlert!O25</f><v>0</v></c><c r="L67" s="51" t="n"><f>CompoundAlert!P25</f><v>0</v></c><c r="M67" s="51" t="n"><f>CompoundAlert!Q25</f><v>0</v></c><c r="N67" s="51"/><c r="O67" s="52" t="n"><f>CompoundAlert!AG25</f><v>0</v></c><c r="P67" s="52" t="n"><f>CompoundAlert!AH25</f><v>0.4</v></c><c r="Q67" s="48"/><c r="R67" s="48"/><c r="S67" s="48"/><c r="T67" s="48"/><c r="U67" s="48"/><c r="V67" s="48"/><c r="W67" s="48"/><c r="X67" s="48"/><c r="Y67" s="53"/><c r="Z67" s="53"/><c r="AA67" s="53"/><c r="AB67" s="53"/><c r="AC67" s="53"/><c r="AD67" s="53"/><c r="AE67" s="53"/><c r="AF67" s="53"/><c r="AJ67" s="48"/><c r="AK67" s="48"/><c r="AL67" s="48"/><c r="AM67" s="48"/><c r="AN67" s="48"/><c r="AO67" s="48"/><c r="AP67" s="48"/><c r="AQ67" s="48"/><c r="AR67" s="48"/><c r="AS67" s="48"/><c r="AT67" s="48"/><c r="AU67" s="48"/><c r="AV67" s="48"/><c r="AW67" s="48"/><c r="AX67" s="48"/></row><row r="68"><c r="A68" s="65" t="n"><v>18</v></c><c r="B68" s="47" t="str"><f>CompoundAlert!B29</f><v>Vanuatu</v></c><c r="C68" s="47" t="str"><f>CompoundAlert!C29</f><v>VUT</v></c><c r="D68" s="60" t="n"><f>CompoundAlert!D29</f><v>0</v></c><c r="E68" s="49" t="n"><f>CompoundAlert!E29</f><v>0</v></c><c r="F68" s="50" t="n"><f>CompoundAlert!F29</f><v>0</v></c><c r="G68" s="60" t="n"><f>CompoundAlert!K29</f><v>0</v></c><c r="H68" s="51" t="n"><f>CompoundAlert!L29</f><v>0</v></c><c r="I68" s="51" t="n"><f>CompoundAlert!M29</f><v>0</v></c><c r="J68" s="51" t="n"><f>CompoundAlert!N29</f><v>0</v></c><c r="K68" s="51" t="n"><f>CompoundAlert!O29</f><v>0</v></c><c r="L68" s="51" t="n"><f>CompoundAlert!P29</f><v>0</v></c><c r="M68" s="51" t="n"><f>CompoundAlert!Q29</f><v>0</v></c><c r="N68" s="51"/><c r="O68" s="52" t="n"><f>CompoundAlert!AG29</f><v>0.2</v></c><c r="P68" s="52" t="n"><f>CompoundAlert!AH29</f><v>0.7</v></c><c r="Q68" s="48"/><c r="R68" s="48"/><c r="S68" s="48"/><c r="T68" s="48"/><c r="U68" s="48"/><c r="V68" s="48"/><c r="W68" s="48"/><c r="X68" s="48"/><c r="Y68" s="53"/><c r="Z68" s="53"/><c r="AA68" s="53"/><c r="AB68" s="53"/><c r="AC68" s="53"/><c r="AD68" s="53"/><c r="AE68" s="53"/><c r="AF68" s="53"/><c r="AJ68" s="48"/><c r="AK68" s="48"/><c r="AL68" s="48"/><c r="AM68" s="48"/><c r="AN68" s="48"/><c r="AO68" s="48"/><c r="AP68" s="48"/><c r="AQ68" s="48"/><c r="AR68" s="48"/><c r="AS68" s="48"/><c r="AT68" s="48"/><c r="AU68" s="48"/><c r="AV68" s="48"/><c r="AW68" s="48"/><c r="AX68" s="48"/></row><row r="69"><c r="A69" s="65" t="n"><v>19</v></c><c r="B69" s="47" t="str"><f>CompoundAlert!B30</f><v>Madagascar</v></c><c r="C69" s="47" t="str"><f>CompoundAlert!C30</f><v>MDG</v></c><c r="D69" s="60" t="n"><f>CompoundAlert!D30</f><v>0</v></c><c r="E69" s="49" t="n"><f>CompoundAlert!E30</f><v>0</v></c><c r="F69" s="50" t="n"><f>CompoundAlert!F30</f><v>0</v></c><c r="G69" s="60" t="n"><f>CompoundAlert!K30</f><v>0</v></c><c r="H69" s="51" t="n"><f>CompoundAlert!L30</f><v>0</v></c><c r="I69" s="51" t="n"><f>CompoundAlert!M30</f><v>0</v></c><c r="J69" s="51" t="n"><f>CompoundAlert!N30</f><v>0</v></c><c r="K69" s="51" t="n"><f>CompoundAlert!O30</f><v>0</v></c><c r="L69" s="51" t="n"><f>CompoundAlert!P30</f><v>0</v></c><c r="M69" s="51" t="n"><f>CompoundAlert!Q30</f><v>0</v></c><c r="N69" s="51"/><c r="O69" s="52" t="n"><f>CompoundAlert!AG30</f><v>0</v></c><c r="P69" s="52" t="n"><f>CompoundAlert!AH30</f><v>0.2</v></c><c r="Q69" s="48"/><c r="R69" s="48"/><c r="S69" s="48"/><c r="T69" s="48"/><c r="U69" s="48"/><c r="V69" s="48"/><c r="W69" s="48"/><c r="X69" s="48"/><c r="Y69" s="53"/><c r="Z69" s="53"/><c r="AA69" s="53"/><c r="AB69" s="53"/><c r="AC69" s="53"/><c r="AD69" s="53"/><c r="AE69" s="53"/><c r="AF69" s="53"/><c r="AJ69" s="48"/><c r="AK69" s="48"/><c r="AL69" s="48"/><c r="AM69" s="48"/><c r="AN69" s="48"/><c r="AO69" s="48"/><c r="AP69" s="48"/><c r="AQ69" s="48"/><c r="AR69" s="48"/><c r="AS69" s="48"/><c r="AT69" s="48"/><c r="AU69" s="48"/><c r="AV69" s="48"/><c r="AW69" s="48"/><c r="AX69" s="48"/></row><row r="70"><c r="A70" s="65" t="n"><v>20</v></c><c r="B70" s="47" t="str"><f>CompoundAlert!B27</f><v>Solomon Islands</v></c><c r="C70" s="47" t="str"><f>CompoundAlert!C27</f><v>SLB</v></c><c r="D70" s="60" t="n"><f>CompoundAlert!D27</f><v>0</v></c><c r="E70" s="49" t="n"><f>CompoundAlert!E27</f><v>0</v></c><c r="F70" s="50" t="n"><f>CompoundAlert!F27</f><v>0</v></c><c r="G70" s="60" t="n"><f>CompoundAlert!K27</f><v>0</v></c><c r="H70" s="51" t="n"><f>CompoundAlert!L27</f><v>0</v></c><c r="I70" s="51" t="n"><f>CompoundAlert!M27</f><v>0</v></c><c r="J70" s="51" t="n"><f>CompoundAlert!N27</f><v>0</v></c><c r="K70" s="51" t="n"><f>CompoundAlert!O27</f><v>0</v></c><c r="L70" s="51" t="n"><f>CompoundAlert!P27</f><v>0</v></c><c r="M70" s="51" t="n"><f>CompoundAlert!Q27</f><v>0</v></c><c r="N70" s="51"/><c r="O70" s="52" t="n"><f>CompoundAlert!AG27</f><v>0</v></c><c r="P70" s="52" t="n"><f>CompoundAlert!AH27</f><v>0.6</v></c><c r="Q70" s="48"/><c r="R70" s="48"/><c r="S70" s="48"/><c r="T70" s="48"/><c r="U70" s="48"/><c r="V70" s="48"/><c r="W70" s="48"/><c r="X70" s="48"/><c r="Y70" s="53"/><c r="Z70" s="53"/><c r="AA70" s="53"/><c r="AB70" s="53"/><c r="AC70" s="53"/><c r="AD70" s="53"/><c r="AE70" s="53"/><c r="AF70" s="53"/><c r="AJ70" s="48"/><c r="AK70" s="48"/><c r="AL70" s="48"/><c r="AM70" s="48"/><c r="AN70" s="48"/><c r="AO70" s="48"/><c r="AP70" s="48"/><c r="AQ70" s="48"/><c r="AR70" s="48"/><c r="AS70" s="48"/><c r="AT70" s="48"/><c r="AU70" s="48"/><c r="AV70" s="48"/><c r="AW70" s="48"/><c r="AX70" s="48"/></row><row r="71"><c r="A71" s="65" t="n"><v>21</v></c><c r="B71" s="47" t="str"><f>CompoundAlert!B23</f><v>Lebanon</v></c><c r="C71" s="47" t="str"><f>CompoundAlert!C23</f><v>LBN</v></c><c r="D71" s="60" t="n"><f>CompoundAlert!D23</f><v>0</v></c><c r="E71" s="49" t="n"><f>CompoundAlert!E23</f><v>0</v></c><c r="F71" s="50" t="n"><f>CompoundAlert!F23</f><v>0</v></c><c r="G71" s="60" t="n"><f>CompoundAlert!K23</f><v>0</v></c><c r="H71" s="51" t="n"><f>CompoundAlert!L23</f><v>0</v></c><c r="I71" s="51" t="n"><f>CompoundAlert!M23</f><v>0</v></c><c r="J71" s="51" t="n"><f>CompoundAlert!N23</f><v>0</v></c><c r="K71" s="51" t="n"><f>CompoundAlert!O23</f><v>0</v></c><c r="L71" s="51" t="n"><f>CompoundAlert!P23</f><v>0</v></c><c r="M71" s="51" t="n"><f>CompoundAlert!Q23</f><v>0</v></c><c r="N71" s="51"/><c r="O71" s="52" t="n"><f>CompoundAlert!AG23</f><v>0</v></c><c r="P71" s="52" t="n"><f>CompoundAlert!AH23</f><v>0.3</v></c><c r="Q71" s="48"/><c r="R71" s="48"/><c r="S71" s="48"/><c r="T71" s="48"/><c r="U71" s="48"/><c r="V71" s="48"/><c r="W71" s="48"/><c r="X71" s="48"/><c r="Y71" s="53"/><c r="Z71" s="53"/><c r="AA71" s="53"/><c r="AB71" s="53"/><c r="AC71" s="53"/><c r="AD71" s="53"/><c r="AE71" s="53"/><c r="AF71" s="53"/><c r="AJ71" s="48"/><c r="AK71" s="48"/><c r="AL71" s="48"/><c r="AM71" s="48"/><c r="AN71" s="48"/><c r="AO71" s="48"/><c r="AP71" s="48"/><c r="AQ71" s="48"/><c r="AR71" s="48"/><c r="AS71" s="48"/><c r="AT71" s="48"/><c r="AU71" s="48"/><c r="AV71" s="48"/><c r="AW71" s="48"/><c r="AX71" s="48"/></row><row r="72"><c r="A72" s="65" t="n"><v>22</v></c><c r="B72" s="47" t="str"><f>CompoundAlert!B19</f><v>Lao PDR</v></c><c r="C72" s="47" t="str"><f>CompoundAlert!C19</f><v>LAO</v></c><c r="D72" s="60" t="n"><f>CompoundAlert!D19</f><v>0</v></c><c r="E72" s="49" t="n"><f>CompoundAlert!E19</f><v>0</v></c><c r="F72" s="50" t="n"><f>CompoundAlert!F19</f><v>0</v></c><c r="G72" s="60" t="n"><f>CompoundAlert!K19</f><v>0</v></c><c r="H72" s="51" t="n"><f>CompoundAlert!L19</f><v>0</v></c><c r="I72" s="51" t="n"><f>CompoundAlert!M19</f><v>0</v></c><c r="J72" s="51" t="n"><f>CompoundAlert!N19</f><v>0</v></c><c r="K72" s="51" t="n"><f>CompoundAlert!O19</f><v>0</v></c><c r="L72" s="51" t="n"><f>CompoundAlert!P19</f><v>0</v></c><c r="M72" s="51" t="n"><f>CompoundAlert!Q19</f><v>0</v></c><c r="N72" s="51"/><c r="O72" s="52" t="n"><f>CompoundAlert!AG19</f><v>0</v></c><c r="P72" s="52" t="n"><f>CompoundAlert!AH19</f><v>0.5</v></c><c r="Q72" s="48"/><c r="R72" s="48"/><c r="S72" s="48"/><c r="T72" s="48"/><c r="U72" s="48"/><c r="V72" s="48"/><c r="W72" s="48"/><c r="X72" s="48"/><c r="Y72" s="53"/><c r="Z72" s="53"/><c r="AA72" s="53"/><c r="AB72" s="53"/><c r="AC72" s="53"/><c r="AD72" s="53"/><c r="AE72" s="53"/><c r="AF72" s="53"/><c r="AJ72" s="48"/><c r="AK72" s="48"/><c r="AL72" s="48"/><c r="AM72" s="48"/><c r="AN72" s="48"/><c r="AO72" s="48"/><c r="AP72" s="48"/><c r="AQ72" s="48"/><c r="AR72" s="48"/><c r="AS72" s="48"/><c r="AT72" s="48"/><c r="AU72" s="48"/><c r="AV72" s="48"/><c r="AW72" s="48"/><c r="AX72" s="48"/></row><row r="73"><c r="A73" s="65" t="n"><v>23</v></c><c r="B73" s="47" t="str"><f>CompoundAlert!B31</f><v>Liberia</v></c><c r="C73" s="47" t="str"><f>CompoundAlert!C31</f><v>LBR</v></c><c r="D73" s="60" t="n"><f>CompoundAlert!D31</f><v>0</v></c><c r="E73" s="49" t="n"><f>CompoundAlert!E31</f><v>0</v></c><c r="F73" s="50" t="n"><f>CompoundAlert!F31</f><v>0</v></c><c r="G73" s="60" t="n"><f>CompoundAlert!K31</f><v>0</v></c><c r="H73" s="51" t="n"><f>CompoundAlert!L31</f><v>0</v></c><c r="I73" s="51" t="n"><f>CompoundAlert!M31</f><v>0</v></c><c r="J73" s="51" t="n"><f>CompoundAlert!N31</f><v>0</v></c><c r="K73" s="51" t="n"><f>CompoundAlert!O31</f><v>0</v></c><c r="L73" s="51" t="n"><f>CompoundAlert!P31</f><v>0</v></c><c r="M73" s="51" t="n"><f>CompoundAlert!Q31</f><v>0</v></c><c r="N73" s="51"/><c r="O73" s="52" t="n"><f>CompoundAlert!AG31</f><v>0</v></c><c r="P73" s="52" t="n"><f>CompoundAlert!AH31</f><v>0.3</v></c><c r="Q73" s="48"/><c r="R73" s="48"/><c r="S73" s="48"/><c r="T73" s="48"/><c r="U73" s="48"/><c r="V73" s="48"/><c r="W73" s="48"/><c r="X73" s="48"/><c r="Y73" s="53"/><c r="Z73" s="53"/><c r="AA73" s="53"/><c r="AB73" s="53"/><c r="AC73" s="53"/><c r="AD73" s="53"/><c r="AE73" s="53"/><c r="AF73" s="53"/><c r="AJ73" s="48"/><c r="AK73" s="48"/><c r="AL73" s="48"/><c r="AM73" s="48"/><c r="AN73" s="48"/><c r="AO73" s="48"/><c r="AP73" s="48"/><c r="AQ73" s="48"/><c r="AR73" s="48"/><c r="AS73" s="48"/><c r="AT73" s="48"/><c r="AU73" s="48"/><c r="AV73" s="48"/><c r="AW73" s="48"/><c r="AX73" s="48"/></row><row r="74"><c r="A74" s="65" t="n"><v>24</v></c><c r="B74" s="47" t="str"><f>CompoundAlert!B32</f><v>Korea DPR</v></c><c r="C74" s="47" t="str"><f>CompoundAlert!C32</f><v>PRK</v></c><c r="D74" s="60" t="n"><f>CompoundAlert!D32</f><v>0</v></c><c r="E74" s="49" t="n"><f>CompoundAlert!E32</f><v>0</v></c><c r="F74" s="50" t="n"><f>CompoundAlert!F32</f><v>0</v></c><c r="G74" s="60" t="n"><f>CompoundAlert!K32</f><v>0</v></c><c r="H74" s="51" t="n"><f>CompoundAlert!L32</f><v>0</v></c><c r="I74" s="51" t="n"><f>CompoundAlert!M32</f><v>0</v></c><c r="J74" s="51" t="n"><f>CompoundAlert!N32</f><v>0</v></c><c r="K74" s="51" t="n"><f>CompoundAlert!O32</f><v>0</v></c><c r="L74" s="51" t="n"><f>CompoundAlert!P32</f><v>0</v></c><c r="M74" s="51" t="n"><f>CompoundAlert!Q32</f><v>0</v></c><c r="N74" s="51"/><c r="O74" s="52" t="n"><f>CompoundAlert!AG32</f><v>0.1</v></c><c r="P74" s="52" t="n"><f>CompoundAlert!AH32</f><v>0.6</v></c><c r="Q74" s="48"/><c r="R74" s="48"/><c r="S74" s="48"/><c r="T74" s="48"/><c r="U74" s="48"/><c r="V74" s="48"/><c r="W74" s="48"/><c r="X74" s="48"/><c r="Y74" s="53"/><c r="Z74" s="53"/><c r="AA74" s="53"/><c r="AB74" s="53"/><c r="AC74" s="53"/><c r="AD74" s="53"/><c r="AE74" s="53"/><c r="AF74" s="53"/><c r="AJ74" s="48"/><c r="AK74" s="48"/><c r="AL74" s="48"/><c r="AM74" s="48"/><c r="AN74" s="48"/><c r="AO74" s="48"/><c r="AP74" s="48"/><c r="AQ74" s="48"/><c r="AR74" s="48"/><c r="AS74" s="48"/><c r="AT74" s="48"/><c r="AU74" s="48"/><c r="AV74" s="48"/><c r="AW74" s="48"/><c r="AX74" s="48"/></row><row r="75"><c r="A75" s="65" t="n"><v>25</v></c><c r="B75" s="47" t="str"><f>CompoundAlert!B26</f><v>Kenya</v></c><c r="C75" s="47" t="str"><f>CompoundAlert!C26</f><v>KEN</v></c><c r="D75" s="60" t="n"><f>CompoundAlert!D26</f><v>0</v></c><c r="E75" s="49" t="n"><f>CompoundAlert!E26</f><v>0</v></c><c r="F75" s="50" t="n"><f>CompoundAlert!F26</f><v>0</v></c><c r="G75" s="60" t="n"><f>CompoundAlert!K26</f><v>0</v></c><c r="H75" s="51" t="n"><f>CompoundAlert!L26</f><v>0</v></c><c r="I75" s="51" t="n"><f>CompoundAlert!M26</f><v>0</v></c><c r="J75" s="51" t="n"><f>CompoundAlert!N26</f><v>0</v></c><c r="K75" s="51" t="n"><f>CompoundAlert!O26</f><v>0</v></c><c r="L75" s="51" t="n"><f>CompoundAlert!P26</f><v>0</v></c><c r="M75" s="51" t="n"><f>CompoundAlert!Q26</f><v>0</v></c><c r="N75" s="51"/><c r="O75" s="52" t="n"><f>CompoundAlert!AG26</f><v>0</v></c><c r="P75" s="52" t="n"><f>CompoundAlert!AH26</f><v>0.1</v></c><c r="Q75" s="48"/><c r="R75" s="48"/><c r="S75" s="48"/><c r="T75" s="48"/><c r="U75" s="48"/><c r="V75" s="48"/><c r="W75" s="48"/><c r="X75" s="48"/><c r="Y75" s="53"/><c r="Z75" s="53"/><c r="AA75" s="53"/><c r="AB75" s="53"/><c r="AC75" s="53"/><c r="AD75" s="53"/><c r="AE75" s="53"/><c r="AF75" s="53"/><c r="AJ75" s="48"/><c r="AK75" s="48"/><c r="AL75" s="48"/><c r="AM75" s="48"/><c r="AN75" s="48"/><c r="AO75" s="48"/><c r="AP75" s="48"/><c r="AQ75" s="48"/><c r="AR75" s="48"/><c r="AS75" s="48"/><c r="AT75" s="48"/><c r="AU75" s="48"/><c r="AV75" s="48"/><c r="AW75" s="48"/><c r="AX75" s="48"/></row><row r="76"><c r="A76" s="65" t="n"><v>26</v></c><c r="B76" s="47" t="str"><f>CompoundAlert!B22</f><v>Zimbabwe</v></c><c r="C76" s="47" t="str"><f>CompoundAlert!C22</f><v>ZWE</v></c><c r="D76" s="60" t="n"><f>CompoundAlert!D22</f><v>0</v></c><c r="E76" s="49" t="n"><f>CompoundAlert!E22</f><v>0</v></c><c r="F76" s="50" t="n"><f>CompoundAlert!F22</f><v>0</v></c><c r="G76" s="60" t="n"><f>CompoundAlert!K22</f><v>0</v></c><c r="H76" s="51" t="n"><f>CompoundAlert!L22</f><v>0</v></c><c r="I76" s="51" t="n"><f>CompoundAlert!M22</f><v>0</v></c><c r="J76" s="51" t="n"><f>CompoundAlert!N22</f><v>0</v></c><c r="K76" s="51" t="n"><f>CompoundAlert!O22</f><v>0</v></c><c r="L76" s="51" t="n"><f>CompoundAlert!P22</f><v>0</v></c><c r="M76" s="51" t="n"><f>CompoundAlert!Q22</f><v>0</v></c><c r="N76" s="51"/><c r="O76" s="52" t="n"><f>CompoundAlert!AG22</f><v>0</v></c><c r="P76" s="52" t="n"><f>CompoundAlert!AH22</f><v>0.2</v></c><c r="Q76" s="48"/><c r="R76" s="48"/><c r="S76" s="48"/><c r="T76" s="48"/><c r="U76" s="48"/><c r="V76" s="48"/><c r="W76" s="48"/><c r="X76" s="48"/><c r="Y76" s="53"/><c r="Z76" s="53"/><c r="AA76" s="53"/><c r="AB76" s="53"/><c r="AC76" s="53"/><c r="AD76" s="53"/><c r="AE76" s="53"/><c r="AF76" s="53"/><c r="AJ76" s="48"/><c r="AK76" s="48"/><c r="AL76" s="48"/><c r="AM76" s="48"/><c r="AN76" s="48"/><c r="AO76" s="48"/><c r="AP76" s="48"/><c r="AQ76" s="48"/><c r="AR76" s="48"/><c r="AS76" s="48"/><c r="AT76" s="48"/><c r="AU76" s="48"/><c r="AV76" s="48"/><c r="AW76" s="48"/><c r="AX76" s="48"/></row><row r="77"><c r="A77" s="65" t="n"><v>27</v></c><c r="B77" s="47" t="str"><f>CompoundAlert!B24</f><v>Mozambique</v></c><c r="C77" s="47" t="str"><f>CompoundAlert!C24</f><v>MOZ</v></c><c r="D77" s="60" t="n"><f>CompoundAlert!D24</f><v>0</v></c><c r="E77" s="49" t="n"><f>CompoundAlert!E24</f><v>0</v></c><c r="F77" s="50" t="n"><f>CompoundAlert!F24</f><v>0</v></c><c r="G77" s="60" t="n"><f>CompoundAlert!K24</f><v>0</v></c><c r="H77" s="51" t="n"><f>CompoundAlert!L24</f><v>0</v></c><c r="I77" s="51" t="n"><f>CompoundAlert!M24</f><v>0</v></c><c r="J77" s="51" t="n"><f>CompoundAlert!N24</f><v>0</v></c><c r="K77" s="51" t="n"><f>CompoundAlert!O24</f><v>0</v></c><c r="L77" s="51" t="n"><f>CompoundAlert!P24</f><v>0</v></c><c r="M77" s="51" t="n"><f>CompoundAlert!Q24</f><v>0</v></c><c r="N77" s="51"/><c r="O77" s="52" t="n"><f>CompoundAlert!AG24</f><v>0</v></c><c r="P77" s="52" t="n"><f>CompoundAlert!AH24</f><v>0.2</v></c><c r="Q77" s="48"/><c r="R77" s="48"/><c r="S77" s="48"/><c r="T77" s="48"/><c r="U77" s="48"/><c r="V77" s="48"/><c r="W77" s="48"/><c r="X77" s="48"/><c r="Y77" s="53"/><c r="Z77" s="53"/><c r="AA77" s="53"/><c r="AB77" s="53"/><c r="AC77" s="53"/><c r="AD77" s="53"/><c r="AE77" s="53"/><c r="AF77" s="53"/><c r="AJ77" s="48"/><c r="AK77" s="48"/><c r="AL77" s="48"/><c r="AM77" s="48"/><c r="AN77" s="48"/><c r="AO77" s="48"/><c r="AP77" s="48"/><c r="AQ77" s="48"/><c r="AR77" s="48"/><c r="AS77" s="48"/><c r="AT77" s="48"/><c r="AU77" s="48"/><c r="AV77" s="48"/><c r="AW77" s="48"/><c r="AX77" s="48"/></row><row r="78"><c r="A78" s="65" t="n"><v>28</v></c><c r="B78" s="47" t="str"><f>CompoundAlert!B33</f><v>South Sudan</v></c><c r="C78" s="47" t="str"><f>CompoundAlert!C33</f><v>SSD</v></c><c r="D78" s="60" t="n"><f>CompoundAlert!D33</f><v>0</v></c><c r="E78" s="49" t="n"><f>CompoundAlert!E33</f><v>0</v></c><c r="F78" s="50" t="n"><f>CompoundAlert!F33</f><v>0</v></c><c r="G78" s="60" t="n"><f>CompoundAlert!K33</f><v>0</v></c><c r="H78" s="51" t="n"><f>CompoundAlert!L33</f><v>0</v></c><c r="I78" s="51" t="n"><f>CompoundAlert!M33</f><v>0</v></c><c r="J78" s="51" t="n"><f>CompoundAlert!N33</f><v>0</v></c><c r="K78" s="51" t="n"><f>CompoundAlert!O33</f><v>0</v></c><c r="L78" s="51" t="n"><f>CompoundAlert!P33</f><v>0</v></c><c r="M78" s="51" t="n"><f>CompoundAlert!Q33</f><v>0</v></c><c r="N78" s="51"/><c r="O78" s="52" t="n"><f>CompoundAlert!AG33</f><v>0</v></c><c r="P78" s="52" t="n"><f>CompoundAlert!AH33</f><v>0.1</v></c><c r="Q78" s="48"/><c r="R78" s="48"/><c r="S78" s="48"/><c r="T78" s="48"/><c r="U78" s="48"/><c r="V78" s="48"/><c r="W78" s="48"/><c r="X78" s="48"/><c r="Y78" s="53"/><c r="Z78" s="53"/><c r="AA78" s="53"/><c r="AB78" s="53"/><c r="AC78" s="53"/><c r="AD78" s="53"/><c r="AE78" s="53"/><c r="AF78" s="53"/><c r="AJ78" s="48"/><c r="AK78" s="48"/><c r="AL78" s="48"/><c r="AM78" s="48"/><c r="AN78" s="48"/><c r="AO78" s="48"/><c r="AP78" s="48"/><c r="AQ78" s="48"/><c r="AR78" s="48"/><c r="AS78" s="48"/><c r="AT78" s="48"/><c r="AU78" s="48"/><c r="AV78" s="48"/><c r="AW78" s="48"/><c r="AX78" s="48"/></row><row r="79"><c r="A79" s="65" t="n"><v>29</v></c><c r="B79" s="47" t="str"><f>CompoundAlert!B34</f><v>Uganda</v></c><c r="C79" s="47" t="str"><f>CompoundAlert!C34</f><v>UGA</v></c><c r="D79" s="60" t="n"><f>CompoundAlert!D34</f><v>0</v></c><c r="E79" s="49" t="n"><f>CompoundAlert!E34</f><v>0</v></c><c r="F79" s="50" t="n"><f>CompoundAlert!F34</f><v>0</v></c><c r="G79" s="60" t="n"><f>CompoundAlert!K34</f><v>0</v></c><c r="H79" s="51" t="n"><f>CompoundAlert!L34</f><v>0</v></c><c r="I79" s="51" t="n"><f>CompoundAlert!M34</f><v>0</v></c><c r="J79" s="51" t="n"><f>CompoundAlert!N34</f><v>0</v></c><c r="K79" s="51" t="n"><f>CompoundAlert!O34</f><v>0</v></c><c r="L79" s="51" t="n"><f>CompoundAlert!P34</f><v>0</v></c><c r="M79" s="51" t="n"><f>CompoundAlert!Q34</f><v>0</v></c><c r="N79" s="51"/><c r="O79" s="52" t="n"><f>CompoundAlert!AG34</f><v>0</v></c><c r="P79" s="52" t="n"><f>CompoundAlert!AH34</f><v>0.1</v></c><c r="Q79" s="48"/><c r="R79" s="48"/><c r="S79" s="48"/><c r="T79" s="48"/><c r="U79" s="48"/><c r="V79" s="48"/><c r="W79" s="48"/><c r="X79" s="48"/><c r="Y79" s="53"/><c r="Z79" s="53"/><c r="AA79" s="53"/><c r="AB79" s="53"/><c r="AC79" s="53"/><c r="AD79" s="53"/><c r="AE79" s="53"/><c r="AF79" s="53"/><c r="AJ79" s="48"/><c r="AK79" s="48"/><c r="AL79" s="48"/><c r="AM79" s="48"/><c r="AN79" s="48"/><c r="AO79" s="48"/><c r="AP79" s="48"/><c r="AQ79" s="48"/><c r="AR79" s="48"/><c r="AS79" s="48"/><c r="AT79" s="48"/><c r="AU79" s="48"/><c r="AV79" s="48"/><c r="AW79" s="48"/><c r="AX79" s="48"/></row><row r="80"><c r="A80" s="65" t="n"><v>30</v></c><c r="B80" s="47" t="str"><f>CompoundAlert!B37</f><v>Djibouti</v></c><c r="C80" s="47" t="str"><f>CompoundAlert!C37</f><v>DJI</v></c><c r="D80" s="60" t="n"><f>CompoundAlert!D37</f><v>0</v></c><c r="E80" s="49" t="n"><f>CompoundAlert!E37</f><v>0</v></c><c r="F80" s="50" t="n"><f>CompoundAlert!F37</f><v>0</v></c><c r="G80" s="60" t="n"><f>CompoundAlert!K37</f><v>0</v></c><c r="H80" s="51" t="n"><f>CompoundAlert!L37</f><v>0</v></c><c r="I80" s="51" t="n"><f>CompoundAlert!M37</f><v>0</v></c><c r="J80" s="51" t="n"><f>CompoundAlert!N37</f><v>0</v></c><c r="K80" s="51" t="n"><f>CompoundAlert!O37</f><v>0</v></c><c r="L80" s="51" t="n"><f>CompoundAlert!P37</f><v>0</v></c><c r="M80" s="51" t="n"><f>CompoundAlert!Q37</f><v>0</v></c><c r="N80" s="51"/><c r="O80" s="52" t="n"><f>CompoundAlert!AG37</f><v>0</v></c><c r="P80" s="52" t="n"><f>CompoundAlert!AH37</f><v>0.3</v></c><c r="Q80" s="48"/><c r="R80" s="48"/><c r="S80" s="48"/><c r="T80" s="48"/><c r="U80" s="48"/><c r="V80" s="48"/><c r="W80" s="48"/><c r="X80" s="48"/><c r="Y80" s="53"/><c r="Z80" s="53"/><c r="AA80" s="53"/><c r="AB80" s="53"/><c r="AC80" s="53"/><c r="AD80" s="53"/><c r="AE80" s="53"/><c r="AF80" s="53"/><c r="AJ80" s="48"/><c r="AK80" s="48"/><c r="AL80" s="48"/><c r="AM80" s="48"/><c r="AN80" s="48"/><c r="AO80" s="48"/><c r="AP80" s="48"/><c r="AQ80" s="48"/><c r="AR80" s="48"/><c r="AS80" s="48"/><c r="AT80" s="48"/><c r="AU80" s="48"/><c r="AV80" s="48"/><c r="AW80" s="48"/><c r="AX80" s="48"/></row><row r="81"><c r="A81" s="65" t="n"><v>31</v></c><c r="B81" s="47" t="str"><f>CompoundAlert!B35</f><v>Cameroon</v></c><c r="C81" s="47" t="str"><f>CompoundAlert!C35</f><v>CMR</v></c><c r="D81" s="60" t="n"><f>CompoundAlert!D35</f><v>0</v></c><c r="E81" s="49" t="n"><f>CompoundAlert!E35</f><v>0</v></c><c r="F81" s="50" t="n"><f>CompoundAlert!F35</f><v>0</v></c><c r="G81" s="60" t="n"><f>CompoundAlert!K35</f><v>0</v></c><c r="H81" s="51" t="n"><f>CompoundAlert!L35</f><v>0</v></c><c r="I81" s="51" t="n"><f>CompoundAlert!M35</f><v>0</v></c><c r="J81" s="51" t="n"><f>CompoundAlert!N35</f><v>0</v></c><c r="K81" s="51" t="n"><f>CompoundAlert!O35</f><v>0</v></c><c r="L81" s="51" t="n"><f>CompoundAlert!P35</f><v>0</v></c><c r="M81" s="51" t="n"><f>CompoundAlert!Q35</f><v>0</v></c><c r="N81" s="51"/><c r="O81" s="52" t="n"><f>CompoundAlert!AG35</f><v>0</v></c><c r="P81" s="52" t="n"><f>CompoundAlert!AH35</f><v>0.4</v></c><c r="Q81" s="48"/><c r="R81" s="48"/><c r="S81" s="48"/><c r="T81" s="48"/><c r="U81" s="48"/><c r="V81" s="48"/><c r="W81" s="48"/><c r="X81" s="48"/><c r="Y81" s="53"/><c r="Z81" s="53"/><c r="AA81" s="53"/><c r="AB81" s="53"/><c r="AC81" s="53"/><c r="AD81" s="53"/><c r="AE81" s="53"/><c r="AF81" s="53"/><c r="AJ81" s="48"/><c r="AK81" s="48"/><c r="AL81" s="48"/><c r="AM81" s="48"/><c r="AN81" s="48"/><c r="AO81" s="48"/><c r="AP81" s="48"/><c r="AQ81" s="48"/><c r="AR81" s="48"/><c r="AS81" s="48"/><c r="AT81" s="48"/><c r="AU81" s="48"/><c r="AV81" s="48"/><c r="AW81" s="48"/><c r="AX81" s="48"/></row><row r="82"><c r="A82" s="65" t="n"><v>32</v></c><c r="B82" s="47" t="str"><f>CompoundAlert!B47</f><v>Benin</v></c><c r="C82" s="47" t="str"><f>CompoundAlert!C47</f><v>BEN</v></c><c r="D82" s="60" t="n"><f>CompoundAlert!D47</f><v>0</v></c><c r="E82" s="49" t="n"><f>CompoundAlert!E47</f><v>0</v></c><c r="F82" s="50" t="n"><f>CompoundAlert!F47</f><v>0</v></c><c r="G82" s="60" t="n"><f>CompoundAlert!K47</f><v>0</v></c><c r="H82" s="51" t="n"><f>CompoundAlert!L47</f><v>0</v></c><c r="I82" s="51" t="n"><f>CompoundAlert!M47</f><v>0</v></c><c r="J82" s="51" t="n"><f>CompoundAlert!N47</f><v>0</v></c><c r="K82" s="51" t="n"><f>CompoundAlert!O47</f><v>0</v></c><c r="L82" s="51" t="n"><f>CompoundAlert!P47</f><v>0</v></c><c r="M82" s="51" t="n"><f>CompoundAlert!Q47</f><v>0</v></c><c r="N82" s="51"/><c r="O82" s="52" t="n"><f>CompoundAlert!AG47</f><v>0</v></c><c r="P82" s="52" t="n"><f>CompoundAlert!AH47</f><v>0.3</v></c><c r="Q82" s="48"/><c r="R82" s="48"/><c r="S82" s="48"/><c r="T82" s="48"/><c r="U82" s="48"/><c r="V82" s="48"/><c r="W82" s="48"/><c r="X82" s="48"/><c r="Y82" s="53"/><c r="Z82" s="53"/><c r="AA82" s="53"/><c r="AB82" s="53"/><c r="AC82" s="53"/><c r="AD82" s="53"/><c r="AE82" s="53"/><c r="AF82" s="53"/><c r="AJ82" s="48"/><c r="AK82" s="48"/><c r="AL82" s="48"/><c r="AM82" s="48"/><c r="AN82" s="48"/><c r="AO82" s="48"/><c r="AP82" s="48"/><c r="AQ82" s="48"/><c r="AR82" s="48"/><c r="AS82" s="48"/><c r="AT82" s="48"/><c r="AU82" s="48"/><c r="AV82" s="48"/><c r="AW82" s="48"/><c r="AX82" s="48"/></row><row r="83"><c r="A83" s="65" t="n"><v>33</v></c><c r="B83" s="47" t="str"><f>CompoundAlert!B42</f><v>Tanzania</v></c><c r="C83" s="47" t="str"><f>CompoundAlert!C42</f><v>TZA</v></c><c r="D83" s="60" t="n"><f>CompoundAlert!D42</f><v>0</v></c><c r="E83" s="49" t="n"><f>CompoundAlert!E42</f><v>0</v></c><c r="F83" s="50" t="n"><f>CompoundAlert!F42</f><v>0</v></c><c r="G83" s="60" t="n"><f>CompoundAlert!K42</f><v>0</v></c><c r="H83" s="51" t="n"><f>CompoundAlert!L42</f><v>0</v></c><c r="I83" s="51" t="n"><f>CompoundAlert!M42</f><v>0</v></c><c r="J83" s="51" t="n"><f>CompoundAlert!N42</f><v>0</v></c><c r="K83" s="51" t="n"><f>CompoundAlert!O42</f><v>0</v></c><c r="L83" s="51" t="n"><f>CompoundAlert!P42</f><v>0</v></c><c r="M83" s="51" t="n"><f>CompoundAlert!Q42</f><v>0</v></c><c r="N83" s="51"/><c r="O83" s="52" t="n"><f>CompoundAlert!AG42</f><v>0</v></c><c r="P83" s="52" t="n"><f>CompoundAlert!AH42</f><v>0.2</v></c><c r="Q83" s="48"/><c r="R83" s="48"/><c r="S83" s="48"/><c r="T83" s="48"/><c r="U83" s="48"/><c r="V83" s="48"/><c r="W83" s="48"/><c r="X83" s="48"/><c r="Y83" s="53"/><c r="Z83" s="53"/><c r="AA83" s="53"/><c r="AB83" s="53"/><c r="AC83" s="53"/><c r="AD83" s="53"/><c r="AE83" s="53"/><c r="AF83" s="53"/><c r="AJ83" s="48"/><c r="AK83" s="48"/><c r="AL83" s="48"/><c r="AM83" s="48"/><c r="AN83" s="48"/><c r="AO83" s="48"/><c r="AP83" s="48"/><c r="AQ83" s="48"/><c r="AR83" s="48"/><c r="AS83" s="48"/><c r="AT83" s="48"/><c r="AU83" s="48"/><c r="AV83" s="48"/><c r="AW83" s="48"/><c r="AX83" s="48"/></row><row r="84"><c r="A84" s="65" t="n"><v>34</v></c><c r="B84" s="47" t="str"><f>CompoundAlert!B40</f><v>Iraq</v></c><c r="C84" s="47" t="str"><f>CompoundAlert!C40</f><v>IRQ</v></c><c r="D84" s="60" t="n"><f>CompoundAlert!D40</f><v>0</v></c><c r="E84" s="49" t="n"><f>CompoundAlert!E40</f><v>0</v></c><c r="F84" s="50" t="n"><f>CompoundAlert!F40</f><v>0</v></c><c r="G84" s="60" t="n"><f>CompoundAlert!K40</f><v>0</v></c><c r="H84" s="51" t="n"><f>CompoundAlert!L40</f><v>0</v></c><c r="I84" s="51" t="n"><f>CompoundAlert!M40</f><v>0</v></c><c r="J84" s="51" t="n"><f>CompoundAlert!N40</f><v>0</v></c><c r="K84" s="51" t="n"><f>CompoundAlert!O40</f><v>0</v></c><c r="L84" s="51" t="n"><f>CompoundAlert!P40</f><v>0</v></c><c r="M84" s="51" t="n"><f>CompoundAlert!Q40</f><v>0</v></c><c r="N84" s="51"/><c r="O84" s="52" t="n"><f>CompoundAlert!AG40</f><v>0</v></c><c r="P84" s="52" t="n"><f>CompoundAlert!AH40</f><v>0.4</v></c><c r="Q84" s="48"/><c r="R84" s="48"/><c r="S84" s="48"/><c r="T84" s="48"/><c r="U84" s="48"/><c r="V84" s="48"/><c r="W84" s="48"/><c r="X84" s="48"/><c r="Y84" s="53"/><c r="Z84" s="53"/><c r="AA84" s="53"/><c r="AB84" s="53"/><c r="AC84" s="53"/><c r="AD84" s="53"/><c r="AE84" s="53"/><c r="AF84" s="53"/><c r="AJ84" s="48"/><c r="AK84" s="48"/><c r="AL84" s="48"/><c r="AM84" s="48"/><c r="AN84" s="48"/><c r="AO84" s="48"/><c r="AP84" s="48"/><c r="AQ84" s="48"/><c r="AR84" s="48"/><c r="AS84" s="48"/><c r="AT84" s="48"/><c r="AU84" s="48"/><c r="AV84" s="48"/><c r="AW84" s="48"/><c r="AX84" s="48"/></row><row r="85"><c r="A85" s="65" t="n"><v>35</v></c><c r="B85" s="47" t="str"><f>CompoundAlert!B38</f><v>Zambia</v></c><c r="C85" s="47" t="str"><f>CompoundAlert!C38</f><v>ZMB</v></c><c r="D85" s="60" t="n"><f>CompoundAlert!D38</f><v>0</v></c><c r="E85" s="49" t="n"><f>CompoundAlert!E38</f><v>0</v></c><c r="F85" s="50" t="n"><f>CompoundAlert!F38</f><v>0</v></c><c r="G85" s="60" t="n"><f>CompoundAlert!K38</f><v>0</v></c><c r="H85" s="51" t="n"><f>CompoundAlert!L38</f><v>0</v></c><c r="I85" s="51" t="n"><f>CompoundAlert!M38</f><v>0</v></c><c r="J85" s="51" t="n"><f>CompoundAlert!N38</f><v>0</v></c><c r="K85" s="51" t="n"><f>CompoundAlert!O38</f><v>0</v></c><c r="L85" s="51" t="n"><f>CompoundAlert!P38</f><v>0</v></c><c r="M85" s="51" t="n"><f>CompoundAlert!Q38</f><v>0</v></c><c r="N85" s="51"/><c r="O85" s="52" t="n"><f>CompoundAlert!AG38</f><v>0</v></c><c r="P85" s="52" t="n"><f>CompoundAlert!AH38</f><v>0.3</v></c><c r="Q85" s="48"/><c r="R85" s="48"/><c r="S85" s="48"/><c r="T85" s="48"/><c r="U85" s="48"/><c r="V85" s="48"/><c r="W85" s="48"/><c r="X85" s="48"/><c r="Y85" s="53"/><c r="Z85" s="53"/><c r="AA85" s="53"/><c r="AB85" s="53"/><c r="AC85" s="53"/><c r="AD85" s="53"/><c r="AE85" s="53"/><c r="AF85" s="53"/><c r="AJ85" s="48"/><c r="AK85" s="48"/><c r="AL85" s="48"/><c r="AM85" s="48"/><c r="AN85" s="48"/><c r="AO85" s="48"/><c r="AP85" s="48"/><c r="AQ85" s="48"/><c r="AR85" s="48"/><c r="AS85" s="48"/><c r="AT85" s="48"/><c r="AU85" s="48"/><c r="AV85" s="48"/><c r="AW85" s="48"/><c r="AX85" s="48"/></row><row r="86"><c r="A86" s="65" t="n"><v>36</v></c><c r="B86" s="47" t="str"><f>CompoundAlert!B36</f><v>Sri Lanka</v></c><c r="C86" s="47" t="str"><f>CompoundAlert!C36</f><v>LKA</v></c><c r="D86" s="60" t="n"><f>CompoundAlert!D36</f><v>0</v></c><c r="E86" s="49" t="n"><f>CompoundAlert!E36</f><v>0</v></c><c r="F86" s="50" t="n"><f>CompoundAlert!F36</f><v>0</v></c><c r="G86" s="60" t="n"><f>CompoundAlert!K36</f><v>0</v></c><c r="H86" s="51" t="n"><f>CompoundAlert!L36</f><v>0</v></c><c r="I86" s="51" t="n"><f>CompoundAlert!M36</f><v>0</v></c><c r="J86" s="51" t="n"><f>CompoundAlert!N36</f><v>0</v></c><c r="K86" s="51" t="n"><f>CompoundAlert!O36</f><v>0</v></c><c r="L86" s="51" t="n"><f>CompoundAlert!P36</f><v>0</v></c><c r="M86" s="51" t="n"><f>CompoundAlert!Q36</f><v>0</v></c><c r="N86" s="51"/><c r="O86" s="52" t="n"><f>CompoundAlert!AG36</f><v>0</v></c><c r="P86" s="52" t="n"><f>CompoundAlert!AH36</f><v>0.3</v></c><c r="Q86" s="48"/><c r="R86" s="48"/><c r="S86" s="48"/><c r="T86" s="48"/><c r="U86" s="48"/><c r="V86" s="48"/><c r="W86" s="48"/><c r="X86" s="48"/><c r="Y86" s="53"/><c r="Z86" s="53"/><c r="AA86" s="53"/><c r="AB86" s="53"/><c r="AC86" s="53"/><c r="AD86" s="53"/><c r="AE86" s="53"/><c r="AF86" s="53"/><c r="AJ86" s="48"/><c r="AK86" s="48"/><c r="AL86" s="48"/><c r="AM86" s="48"/><c r="AN86" s="48"/><c r="AO86" s="48"/><c r="AP86" s="48"/><c r="AQ86" s="48"/><c r="AR86" s="48"/><c r="AS86" s="48"/><c r="AT86" s="48"/><c r="AU86" s="48"/><c r="AV86" s="48"/><c r="AW86" s="48"/><c r="AX86" s="48"/></row><row r="87"><c r="A87" s="65" t="n"><v>37</v></c><c r="B87" s="47" t="str"><f>CompoundAlert!B41</f><v>Tajikistan</v></c><c r="C87" s="47" t="str"><f>CompoundAlert!C41</f><v>TJK</v></c><c r="D87" s="60" t="n"><f>CompoundAlert!D41</f><v>0</v></c><c r="E87" s="49" t="n"><f>CompoundAlert!E41</f><v>0</v></c><c r="F87" s="50" t="n"><f>CompoundAlert!F41</f><v>0</v></c><c r="G87" s="60" t="n"><f>CompoundAlert!K41</f><v>0</v></c><c r="H87" s="51" t="n"><f>CompoundAlert!L41</f><v>0</v></c><c r="I87" s="51" t="n"><f>CompoundAlert!M41</f><v>0</v></c><c r="J87" s="51" t="n"><f>CompoundAlert!N41</f><v>0</v></c><c r="K87" s="51" t="n"><f>CompoundAlert!O41</f><v>0</v></c><c r="L87" s="51" t="n"><f>CompoundAlert!P41</f><v>0</v></c><c r="M87" s="51" t="n"><f>CompoundAlert!Q41</f><v>0</v></c><c r="N87" s="51"/><c r="O87" s="52" t="n"><f>CompoundAlert!AG41</f><v>0</v></c><c r="P87" s="52" t="n"><f>CompoundAlert!AH41</f><v>0.4</v></c><c r="Q87" s="48"/><c r="R87" s="48"/><c r="S87" s="48"/><c r="T87" s="48"/><c r="U87" s="48"/><c r="V87" s="48"/><c r="W87" s="48"/><c r="X87" s="48"/><c r="Y87" s="53"/><c r="Z87" s="53"/><c r="AA87" s="53"/><c r="AB87" s="53"/><c r="AC87" s="53"/><c r="AD87" s="53"/><c r="AE87" s="53"/><c r="AF87" s="53"/><c r="AJ87" s="48"/><c r="AK87" s="48"/><c r="AL87" s="48"/><c r="AM87" s="48"/><c r="AN87" s="48"/><c r="AO87" s="48"/><c r="AP87" s="48"/><c r="AQ87" s="48"/><c r="AR87" s="48"/><c r="AS87" s="48"/><c r="AT87" s="48"/><c r="AU87" s="48"/><c r="AV87" s="48"/><c r="AW87" s="48"/><c r="AX87" s="48"/></row><row r="88"><c r="A88" s="65" t="n"><v>38</v></c><c r="B88" s="47" t="str"><f>CompoundAlert!B46</f><v>Rwanda</v></c><c r="C88" s="47" t="str"><f>CompoundAlert!C46</f><v>RWA</v></c><c r="D88" s="60" t="n"><f>CompoundAlert!D46</f><v>0</v></c><c r="E88" s="49" t="n"><f>CompoundAlert!E46</f><v>0</v></c><c r="F88" s="50" t="n"><f>CompoundAlert!F46</f><v>0</v></c><c r="G88" s="60" t="n"><f>CompoundAlert!K46</f><v>0</v></c><c r="H88" s="51" t="n"><f>CompoundAlert!L46</f><v>0</v></c><c r="I88" s="51" t="n"><f>CompoundAlert!M46</f><v>0</v></c><c r="J88" s="51" t="n"><f>CompoundAlert!N46</f><v>0</v></c><c r="K88" s="51" t="n"><f>CompoundAlert!O46</f><v>0</v></c><c r="L88" s="51" t="n"><f>CompoundAlert!P46</f><v>0</v></c><c r="M88" s="51" t="n"><f>CompoundAlert!Q46</f><v>0</v></c><c r="N88" s="51"/><c r="O88" s="52" t="n"><f>CompoundAlert!AG46</f><v>0</v></c><c r="P88" s="52" t="n"><f>CompoundAlert!AH46</f><v>0.3</v></c><c r="Q88" s="48"/><c r="R88" s="48"/><c r="S88" s="48"/><c r="T88" s="48"/><c r="U88" s="48"/><c r="V88" s="48"/><c r="W88" s="48"/><c r="X88" s="48"/><c r="Y88" s="53"/><c r="Z88" s="53"/><c r="AA88" s="53"/><c r="AB88" s="53"/><c r="AC88" s="53"/><c r="AD88" s="53"/><c r="AE88" s="53"/><c r="AF88" s="53"/><c r="AJ88" s="48"/><c r="AK88" s="48"/><c r="AL88" s="48"/><c r="AM88" s="48"/><c r="AN88" s="48"/><c r="AO88" s="48"/><c r="AP88" s="48"/><c r="AQ88" s="48"/><c r="AR88" s="48"/><c r="AS88" s="48"/><c r="AT88" s="48"/><c r="AU88" s="48"/><c r="AV88" s="48"/><c r="AW88" s="48"/><c r="AX88" s="48"/></row><row r="89"><c r="A89" s="65" t="n"><v>39</v></c><c r="B89" s="47" t="str"><f>CompoundAlert!B44</f><v>Nicaragua</v></c><c r="C89" s="47" t="str"><f>CompoundAlert!C44</f><v>NIC</v></c><c r="D89" s="60" t="n"><f>CompoundAlert!D44</f><v>0</v></c><c r="E89" s="49" t="n"><f>CompoundAlert!E44</f><v>0</v></c><c r="F89" s="50" t="n"><f>CompoundAlert!F44</f><v>0</v></c><c r="G89" s="60" t="n"><f>CompoundAlert!K44</f><v>0</v></c><c r="H89" s="51" t="n"><f>CompoundAlert!L44</f><v>0</v></c><c r="I89" s="51" t="n"><f>CompoundAlert!M44</f><v>0</v></c><c r="J89" s="51" t="n"><f>CompoundAlert!N44</f><v>0</v></c><c r="K89" s="51" t="n"><f>CompoundAlert!O44</f><v>0</v></c><c r="L89" s="51" t="n"><f>CompoundAlert!P44</f><v>0</v></c><c r="M89" s="51" t="n"><f>CompoundAlert!Q44</f><v>0</v></c><c r="N89" s="51"/><c r="O89" s="52" t="n"><f>CompoundAlert!AG44</f><v>0</v></c><c r="P89" s="52" t="n"><f>CompoundAlert!AH44</f><v>0.2</v></c><c r="Q89" s="48"/><c r="R89" s="48"/><c r="S89" s="48"/><c r="T89" s="48"/><c r="U89" s="48"/><c r="V89" s="48"/><c r="W89" s="48"/><c r="X89" s="48"/><c r="Y89" s="53"/><c r="Z89" s="53"/><c r="AA89" s="53"/><c r="AB89" s="53"/><c r="AC89" s="53"/><c r="AD89" s="53"/><c r="AE89" s="53"/><c r="AF89" s="53"/><c r="AJ89" s="48"/><c r="AK89" s="48"/><c r="AL89" s="48"/><c r="AM89" s="48"/><c r="AN89" s="48"/><c r="AO89" s="48"/><c r="AP89" s="48"/><c r="AQ89" s="48"/><c r="AR89" s="48"/><c r="AS89" s="48"/><c r="AT89" s="48"/><c r="AU89" s="48"/><c r="AV89" s="48"/><c r="AW89" s="48"/><c r="AX89" s="48"/></row><row r="90"><c r="A90" s="65" t="n"><v>40</v></c><c r="B90" s="47" t="str"><f>CompoundAlert!B39</f><v>Honduras</v></c><c r="C90" s="47" t="str"><f>CompoundAlert!C39</f><v>HND</v></c><c r="D90" s="60" t="n"><f>CompoundAlert!D39</f><v>0</v></c><c r="E90" s="49" t="n"><f>CompoundAlert!E39</f><v>0</v></c><c r="F90" s="50" t="n"><f>CompoundAlert!F39</f><v>0</v></c><c r="G90" s="60" t="n"><f>CompoundAlert!K39</f><v>0</v></c><c r="H90" s="51" t="n"><f>CompoundAlert!L39</f><v>0</v></c><c r="I90" s="51" t="n"><f>CompoundAlert!M39</f><v>0</v></c><c r="J90" s="51" t="n"><f>CompoundAlert!N39</f><v>0</v></c><c r="K90" s="51" t="n"><f>CompoundAlert!O39</f><v>0</v></c><c r="L90" s="51" t="n"><f>CompoundAlert!P39</f><v>0</v></c><c r="M90" s="51" t="n"><f>CompoundAlert!Q39</f><v>0</v></c><c r="N90" s="51"/><c r="O90" s="52" t="n"><f>CompoundAlert!AG39</f><v>0</v></c><c r="P90" s="52" t="n"><f>CompoundAlert!AH39</f><v>0.2</v></c><c r="Q90" s="48"/><c r="R90" s="48"/><c r="S90" s="48"/><c r="T90" s="48"/><c r="U90" s="48"/><c r="V90" s="48"/><c r="W90" s="48"/><c r="X90" s="48"/><c r="Y90" s="53"/><c r="Z90" s="53"/><c r="AA90" s="53"/><c r="AB90" s="53"/><c r="AC90" s="53"/><c r="AD90" s="53"/><c r="AE90" s="53"/><c r="AF90" s="53"/><c r="AJ90" s="48"/><c r="AK90" s="48"/><c r="AL90" s="48"/><c r="AM90" s="48"/><c r="AN90" s="48"/><c r="AO90" s="48"/><c r="AP90" s="48"/><c r="AQ90" s="48"/><c r="AR90" s="48"/><c r="AS90" s="48"/><c r="AT90" s="48"/><c r="AU90" s="48"/><c r="AV90" s="48"/><c r="AW90" s="48"/><c r="AX90" s="48"/></row><row r="91"><c r="A91" s="65" t="n"><v>41</v></c><c r="B91" s="47" t="str"><f>CompoundAlert!B45</f><v>Malawi</v></c><c r="C91" s="47" t="str"><f>CompoundAlert!C45</f><v>MWI</v></c><c r="D91" s="60" t="n"><f>CompoundAlert!D45</f><v>0</v></c><c r="E91" s="49" t="n"><f>CompoundAlert!E45</f><v>0</v></c><c r="F91" s="50" t="n"><f>CompoundAlert!F45</f><v>0</v></c><c r="G91" s="60" t="n"><f>CompoundAlert!K45</f><v>0</v></c><c r="H91" s="51" t="n"><f>CompoundAlert!L45</f><v>0</v></c><c r="I91" s="51" t="n"><f>CompoundAlert!M45</f><v>0</v></c><c r="J91" s="51" t="n"><f>CompoundAlert!N45</f><v>0</v></c><c r="K91" s="51" t="n"><f>CompoundAlert!O45</f><v>0</v></c><c r="L91" s="51" t="n"><f>CompoundAlert!P45</f><v>0</v></c><c r="M91" s="51" t="n"><f>CompoundAlert!Q45</f><v>0</v></c><c r="N91" s="51"/><c r="O91" s="52" t="n"><f>CompoundAlert!AG45</f><v>0</v></c><c r="P91" s="52" t="n"><f>CompoundAlert!AH45</f><v>0.2</v></c><c r="Q91" s="48"/><c r="R91" s="48"/><c r="S91" s="48"/><c r="T91" s="48"/><c r="U91" s="48"/><c r="V91" s="48"/><c r="W91" s="48"/><c r="X91" s="48"/><c r="Y91" s="53"/><c r="Z91" s="53"/><c r="AA91" s="53"/><c r="AB91" s="53"/><c r="AC91" s="53"/><c r="AD91" s="53"/><c r="AE91" s="53"/><c r="AF91" s="53"/><c r="AJ91" s="48"/><c r="AK91" s="48"/><c r="AL91" s="48"/><c r="AM91" s="48"/><c r="AN91" s="48"/><c r="AO91" s="48"/><c r="AP91" s="48"/><c r="AQ91" s="48"/><c r="AR91" s="48"/><c r="AS91" s="48"/><c r="AT91" s="48"/><c r="AU91" s="48"/><c r="AV91" s="48"/><c r="AW91" s="48"/><c r="AX91" s="48"/></row><row r="92"><c r="A92" s="65" t="n"><v>42</v></c><c r="B92" s="47" t="str"><f>CompoundAlert!B43</f><v>Venezuela</v></c><c r="C92" s="47" t="str"><f>CompoundAlert!C43</f><v>VEN</v></c><c r="D92" s="60" t="n"><f>CompoundAlert!D43</f><v>0</v></c><c r="E92" s="49" t="n"><f>CompoundAlert!E43</f><v>0</v></c><c r="F92" s="50" t="n"><f>CompoundAlert!F43</f><v>0</v></c><c r="G92" s="60" t="n"><f>CompoundAlert!K43</f><v>0</v></c><c r="H92" s="51" t="n"><f>CompoundAlert!L43</f><v>0</v></c><c r="I92" s="51" t="n"><f>CompoundAlert!M43</f><v>0</v></c><c r="J92" s="51" t="n"><f>CompoundAlert!N43</f><v>0</v></c><c r="K92" s="51" t="n"><f>CompoundAlert!O43</f><v>0</v></c><c r="L92" s="51" t="n"><f>CompoundAlert!P43</f><v>0</v></c><c r="M92" s="51" t="n"><f>CompoundAlert!Q43</f><v>0</v></c><c r="N92" s="51"/><c r="O92" s="52" t="n"><f>CompoundAlert!AG43</f><v>0</v></c><c r="P92" s="52" t="n"><f>CompoundAlert!AH43</f><v>0.5</v></c><c r="Q92" s="48"/><c r="R92" s="48"/><c r="S92" s="48"/><c r="T92" s="48"/><c r="U92" s="48"/><c r="V92" s="48"/><c r="W92" s="48"/><c r="X92" s="48"/><c r="Y92" s="53"/><c r="Z92" s="53"/><c r="AA92" s="53"/><c r="AB92" s="53"/><c r="AC92" s="53"/><c r="AD92" s="53"/><c r="AE92" s="53"/><c r="AF92" s="53"/><c r="AJ92" s="48"/><c r="AK92" s="48"/><c r="AL92" s="48"/><c r="AM92" s="48"/><c r="AN92" s="48"/><c r="AO92" s="48"/><c r="AP92" s="48"/><c r="AQ92" s="48"/><c r="AR92" s="48"/><c r="AS92" s="48"/><c r="AT92" s="48"/><c r="AU92" s="48"/><c r="AV92" s="48"/><c r="AW92" s="48"/><c r="AX92" s="48"/></row><row r="93"><c r="A93" s="65" t="n"><v>43</v></c><c r="B93" s="47" t="str"><f>CompoundAlert!B48</f><v>Nepal</v></c><c r="C93" s="47" t="str"><f>CompoundAlert!C48</f><v>NPL</v></c><c r="D93" s="60" t="n"><f>CompoundAlert!D48</f><v>0</v></c><c r="E93" s="49" t="n"><f>CompoundAlert!E48</f><v>0</v></c><c r="F93" s="50" t="n"><f>CompoundAlert!F48</f><v>0</v></c><c r="G93" s="60" t="n"><f>CompoundAlert!K48</f><v>0</v></c><c r="H93" s="51" t="n"><f>CompoundAlert!L48</f><v>0</v></c><c r="I93" s="51" t="n"><f>CompoundAlert!M48</f><v>0</v></c><c r="J93" s="51" t="n"><f>CompoundAlert!N48</f><v>0</v></c><c r="K93" s="51" t="n"><f>CompoundAlert!O48</f><v>0</v></c><c r="L93" s="51" t="n"><f>CompoundAlert!P48</f><v>0</v></c><c r="M93" s="51" t="n"><f>CompoundAlert!Q48</f><v>0</v></c><c r="N93" s="51"/><c r="O93" s="52" t="n"><f>CompoundAlert!AG48</f><v>0</v></c><c r="P93" s="52" t="n"><f>CompoundAlert!AH48</f><v>0.3</v></c><c r="Q93" s="48"/><c r="R93" s="48"/><c r="S93" s="48"/><c r="T93" s="48"/><c r="U93" s="48"/><c r="V93" s="48"/><c r="W93" s="48"/><c r="X93" s="48"/><c r="Y93" s="53"/><c r="Z93" s="53"/><c r="AA93" s="53"/><c r="AB93" s="53"/><c r="AC93" s="53"/><c r="AD93" s="53"/><c r="AE93" s="53"/><c r="AF93" s="53"/><c r="AJ93" s="48"/><c r="AK93" s="48"/><c r="AL93" s="48"/><c r="AM93" s="48"/><c r="AN93" s="48"/><c r="AO93" s="48"/><c r="AP93" s="48"/><c r="AQ93" s="48"/><c r="AR93" s="48"/><c r="AS93" s="48"/><c r="AT93" s="48"/><c r="AU93" s="48"/><c r="AV93" s="48"/><c r="AW93" s="48"/><c r="AX93" s="48"/></row><row r="94"><c r="A94" s="65" t="n"><v>44</v></c><c r="B94" s="47" t="str"><f>CompoundAlert!B49</f><v>Burkina Faso</v></c><c r="C94" s="47" t="str"><f>CompoundAlert!C49</f><v>BFA</v></c><c r="D94" s="60" t="n"><f>CompoundAlert!D49</f><v>0</v></c><c r="E94" s="49" t="n"><f>CompoundAlert!E49</f><v>0</v></c><c r="F94" s="50" t="n"><f>CompoundAlert!F49</f><v>0</v></c><c r="G94" s="60" t="n"><f>CompoundAlert!K49</f><v>0</v></c><c r="H94" s="51" t="n"><f>CompoundAlert!L49</f><v>0</v></c><c r="I94" s="51" t="n"><f>CompoundAlert!M49</f><v>0</v></c><c r="J94" s="51" t="n"><f>CompoundAlert!N49</f><v>0</v></c><c r="K94" s="51" t="n"><f>CompoundAlert!O49</f><v>0</v></c><c r="L94" s="51" t="n"><f>CompoundAlert!P49</f><v>0</v></c><c r="M94" s="51" t="n"><f>CompoundAlert!Q49</f><v>0</v></c><c r="N94" s="51"/><c r="O94" s="52" t="n"><f>CompoundAlert!AG49</f><v>0</v></c><c r="P94" s="52" t="n"><f>CompoundAlert!AH49</f><v>0.2</v></c><c r="Q94" s="48"/><c r="R94" s="48"/><c r="S94" s="48"/><c r="T94" s="48"/><c r="U94" s="48"/><c r="V94" s="48"/><c r="W94" s="48"/><c r="X94" s="48"/><c r="Y94" s="53"/><c r="Z94" s="53"/><c r="AA94" s="53"/><c r="AB94" s="53"/><c r="AC94" s="53"/><c r="AD94" s="53"/><c r="AE94" s="53"/><c r="AF94" s="53"/><c r="AJ94" s="48"/><c r="AK94" s="48"/><c r="AL94" s="48"/><c r="AM94" s="48"/><c r="AN94" s="48"/><c r="AO94" s="48"/><c r="AP94" s="48"/><c r="AQ94" s="48"/><c r="AR94" s="48"/><c r="AS94" s="48"/><c r="AT94" s="48"/><c r="AU94" s="48"/><c r="AV94" s="48"/><c r="AW94" s="48"/><c r="AX94" s="48"/></row><row r="95"><c r="A95" s="65" t="n"><v>45</v></c><c r="B95" s="47" t="str"><f>CompoundAlert!B51</f><v>Sierra Leone</v></c><c r="C95" s="47" t="str"><f>CompoundAlert!C51</f><v>SLE</v></c><c r="D95" s="60" t="n"><f>CompoundAlert!D51</f><v>0</v></c><c r="E95" s="49" t="n"><f>CompoundAlert!E51</f><v>0</v></c><c r="F95" s="50" t="n"><f>CompoundAlert!F51</f><v>0</v></c><c r="G95" s="60" t="n"><f>CompoundAlert!K51</f><v>0</v></c><c r="H95" s="51" t="n"><f>CompoundAlert!L51</f><v>0</v></c><c r="I95" s="51" t="n"><f>CompoundAlert!M51</f><v>0</v></c><c r="J95" s="51" t="n"><f>CompoundAlert!N51</f><v>0</v></c><c r="K95" s="51" t="n"><f>CompoundAlert!O51</f><v>0</v></c><c r="L95" s="51" t="n"><f>CompoundAlert!P51</f><v>0</v></c><c r="M95" s="51" t="n"><f>CompoundAlert!Q51</f><v>0</v></c><c r="N95" s="51"/><c r="O95" s="52" t="n"><f>CompoundAlert!AG51</f><v>0</v></c><c r="P95" s="52" t="n"><f>CompoundAlert!AH51</f><v>0.4</v></c><c r="Q95" s="48"/><c r="R95" s="48"/><c r="S95" s="48"/><c r="T95" s="48"/><c r="U95" s="48"/><c r="V95" s="48"/><c r="W95" s="48"/><c r="X95" s="48"/><c r="Y95" s="53"/><c r="Z95" s="53"/><c r="AA95" s="53"/><c r="AB95" s="53"/><c r="AC95" s="53"/><c r="AD95" s="53"/><c r="AE95" s="53"/><c r="AF95" s="53"/><c r="AJ95" s="48"/><c r="AK95" s="48"/><c r="AL95" s="48"/><c r="AM95" s="48"/><c r="AN95" s="48"/><c r="AO95" s="48"/><c r="AP95" s="48"/><c r="AQ95" s="48"/><c r="AR95" s="48"/><c r="AS95" s="48"/><c r="AT95" s="48"/><c r="AU95" s="48"/><c r="AV95" s="48"/><c r="AW95" s="48"/><c r="AX95" s="48"/></row><row r="96"><c r="A96" s="65" t="n"><v>46</v></c><c r="B96" s="47" t="str"><f>CompoundAlert!B57</f><v>Burundi</v></c><c r="C96" s="47" t="str"><f>CompoundAlert!C57</f><v>BDI</v></c><c r="D96" s="60" t="n"><f>CompoundAlert!D57</f><v>0</v></c><c r="E96" s="49" t="n"><f>CompoundAlert!E57</f><v>0</v></c><c r="F96" s="50" t="n"><f>CompoundAlert!F57</f><v>0</v></c><c r="G96" s="60" t="n"><f>CompoundAlert!K57</f><v>0</v></c><c r="H96" s="51" t="n"><f>CompoundAlert!L57</f><v>0</v></c><c r="I96" s="51" t="n"><f>CompoundAlert!M57</f><v>0</v></c><c r="J96" s="51" t="n"><f>CompoundAlert!N57</f><v>0</v></c><c r="K96" s="51" t="n"><f>CompoundAlert!O57</f><v>0</v></c><c r="L96" s="51" t="n"><f>CompoundAlert!P57</f><v>0</v></c><c r="M96" s="51" t="n"><f>CompoundAlert!Q57</f><v>0</v></c><c r="N96" s="51"/><c r="O96" s="52" t="n"><f>CompoundAlert!AG57</f><v>0</v></c><c r="P96" s="52" t="n"><f>CompoundAlert!AH57</f><v>0.3</v></c><c r="Q96" s="48"/><c r="R96" s="48"/><c r="S96" s="48"/><c r="T96" s="48"/><c r="U96" s="48"/><c r="V96" s="48"/><c r="W96" s="48"/><c r="X96" s="48"/><c r="Y96" s="53"/><c r="Z96" s="53"/><c r="AA96" s="53"/><c r="AB96" s="53"/><c r="AC96" s="53"/><c r="AD96" s="53"/><c r="AE96" s="53"/><c r="AF96" s="53"/><c r="AJ96" s="48"/><c r="AK96" s="48"/><c r="AL96" s="48"/><c r="AM96" s="48"/><c r="AN96" s="48"/><c r="AO96" s="48"/><c r="AP96" s="48"/><c r="AQ96" s="48"/><c r="AR96" s="48"/><c r="AS96" s="48"/><c r="AT96" s="48"/><c r="AU96" s="48"/><c r="AV96" s="48"/><c r="AW96" s="48"/><c r="AX96" s="48"/></row><row r="97"><c r="A97" s="65" t="n"><v>47</v></c><c r="B97" s="47" t="str"><f>CompoundAlert!B59</f><v>Sao Tome and Principe</v></c><c r="C97" s="47" t="str"><f>CompoundAlert!C59</f><v>STP</v></c><c r="D97" s="60" t="n"><f>CompoundAlert!D59</f><v>0</v></c><c r="E97" s="49" t="n"><f>CompoundAlert!E59</f><v>0</v></c><c r="F97" s="50" t="n"><f>CompoundAlert!F59</f><v>0</v></c><c r="G97" s="60" t="n"><f>CompoundAlert!K59</f><v>0</v></c><c r="H97" s="51" t="n"><f>CompoundAlert!L59</f><v>0</v></c><c r="I97" s="51" t="n"><f>CompoundAlert!M59</f><v>0</v></c><c r="J97" s="51" t="n"><f>CompoundAlert!N59</f><v>0</v></c><c r="K97" s="51" t="n"><f>CompoundAlert!O59</f><v>0</v></c><c r="L97" s="51" t="n"><f>CompoundAlert!P59</f><v>0</v></c><c r="M97" s="51" t="n"><f>CompoundAlert!Q59</f><v>0</v></c><c r="N97" s="51"/><c r="O97" s="52" t="n"><f>CompoundAlert!AG59</f><v>0</v></c><c r="P97" s="52" t="n"><f>CompoundAlert!AH59</f><v>0.5</v></c><c r="Q97" s="48"/><c r="R97" s="48"/><c r="S97" s="48"/><c r="T97" s="48"/><c r="U97" s="48"/><c r="V97" s="48"/><c r="W97" s="48"/><c r="X97" s="48"/><c r="Y97" s="53"/><c r="Z97" s="53"/><c r="AA97" s="53"/><c r="AB97" s="53"/><c r="AC97" s="53"/><c r="AD97" s="53"/><c r="AE97" s="53"/><c r="AF97" s="53"/><c r="AJ97" s="48"/><c r="AK97" s="48"/><c r="AL97" s="48"/><c r="AM97" s="48"/><c r="AN97" s="48"/><c r="AO97" s="48"/><c r="AP97" s="48"/><c r="AQ97" s="48"/><c r="AR97" s="48"/><c r="AS97" s="48"/><c r="AT97" s="48"/><c r="AU97" s="48"/><c r="AV97" s="48"/><c r="AW97" s="48"/><c r="AX97" s="48"/></row><row r="98"><c r="A98" s="65" t="n"><v>48</v></c><c r="B98" s="47" t="str"><f>CompoundAlert!B55</f><v>Kiribati</v></c><c r="C98" s="47" t="str"><f>CompoundAlert!C55</f><v>KIR</v></c><c r="D98" s="60" t="n"><f>CompoundAlert!D55</f><v>0</v></c><c r="E98" s="49" t="n"><f>CompoundAlert!E55</f><v>0</v></c><c r="F98" s="50" t="n"><f>CompoundAlert!F55</f><v>0</v></c><c r="G98" s="60" t="n"><f>CompoundAlert!K55</f><v>0</v></c><c r="H98" s="51" t="n"><f>CompoundAlert!L55</f><v>0</v></c><c r="I98" s="51" t="n"><f>CompoundAlert!M55</f><v>0</v></c><c r="J98" s="51" t="n"><f>CompoundAlert!N55</f><v>0</v></c><c r="K98" s="51" t="n"><f>CompoundAlert!O55</f><v>0</v></c><c r="L98" s="51" t="n"><f>CompoundAlert!P55</f><v>0</v></c><c r="M98" s="51" t="n"><f>CompoundAlert!Q55</f><v>0</v></c><c r="N98" s="51"/><c r="O98" s="52" t="n"><f>CompoundAlert!AG55</f><v>0.2</v></c><c r="P98" s="52" t="n"><f>CompoundAlert!AH55</f><v>0.8</v></c><c r="Q98" s="48"/><c r="R98" s="48"/><c r="S98" s="48"/><c r="T98" s="48"/><c r="U98" s="48"/><c r="V98" s="48"/><c r="W98" s="48"/><c r="X98" s="48"/><c r="Y98" s="53"/><c r="Z98" s="53"/><c r="AA98" s="53"/><c r="AB98" s="53"/><c r="AC98" s="53"/><c r="AD98" s="53"/><c r="AE98" s="53"/><c r="AF98" s="53"/><c r="AJ98" s="48"/><c r="AK98" s="48"/><c r="AL98" s="48"/><c r="AM98" s="48"/><c r="AN98" s="48"/><c r="AO98" s="48"/><c r="AP98" s="48"/><c r="AQ98" s="48"/><c r="AR98" s="48"/><c r="AS98" s="48"/><c r="AT98" s="48"/><c r="AU98" s="48"/><c r="AV98" s="48"/><c r="AW98" s="48"/><c r="AX98" s="48"/></row><row r="99"><c r="A99" s="65" t="n"><v>49</v></c><c r="B99" s="47" t="str"><f>CompoundAlert!B58</f><v>Mauritania</v></c><c r="C99" s="47" t="str"><f>CompoundAlert!C58</f><v>MRT</v></c><c r="D99" s="60" t="n"><f>CompoundAlert!D58</f><v>0</v></c><c r="E99" s="49" t="n"><f>CompoundAlert!E58</f><v>0</v></c><c r="F99" s="50" t="n"><f>CompoundAlert!F58</f><v>0</v></c><c r="G99" s="60" t="n"><f>CompoundAlert!K58</f><v>0</v></c><c r="H99" s="51" t="n"><f>CompoundAlert!L58</f><v>0</v></c><c r="I99" s="51" t="n"><f>CompoundAlert!M58</f><v>0</v></c><c r="J99" s="51" t="n"><f>CompoundAlert!N58</f><v>0</v></c><c r="K99" s="51" t="n"><f>CompoundAlert!O58</f><v>0</v></c><c r="L99" s="51" t="n"><f>CompoundAlert!P58</f><v>0</v></c><c r="M99" s="51" t="n"><f>CompoundAlert!Q58</f><v>0</v></c><c r="N99" s="51"/><c r="O99" s="52" t="n"><f>CompoundAlert!AG58</f><v>0</v></c><c r="P99" s="52" t="n"><f>CompoundAlert!AH58</f><v>0.2</v></c><c r="Q99" s="48"/><c r="R99" s="48"/><c r="S99" s="48"/><c r="T99" s="48"/><c r="U99" s="48"/><c r="V99" s="48"/><c r="W99" s="48"/><c r="X99" s="48"/><c r="Y99" s="53"/><c r="Z99" s="53"/><c r="AA99" s="53"/><c r="AB99" s="53"/><c r="AC99" s="53"/><c r="AD99" s="53"/><c r="AE99" s="53"/><c r="AF99" s="53"/><c r="AJ99" s="48"/><c r="AK99" s="48"/><c r="AL99" s="48"/><c r="AM99" s="48"/><c r="AN99" s="48"/><c r="AO99" s="48"/><c r="AP99" s="48"/><c r="AQ99" s="48"/><c r="AR99" s="48"/><c r="AS99" s="48"/><c r="AT99" s="48"/><c r="AU99" s="48"/><c r="AV99" s="48"/><c r="AW99" s="48"/><c r="AX99" s="48"/></row><row r="100"><c r="A100" s="65" t="n"><v>50</v></c><c r="B100" s="47" t="str"><f>CompoundAlert!B50</f><v>Mali</v></c><c r="C100" s="47" t="str"><f>CompoundAlert!C50</f><v>MLI</v></c><c r="D100" s="60" t="n"><f>CompoundAlert!D50</f><v>0</v></c><c r="E100" s="49" t="n"><f>CompoundAlert!E50</f><v>0</v></c><c r="F100" s="50" t="n"><f>CompoundAlert!F50</f><v>0</v></c><c r="G100" s="60" t="n"><f>CompoundAlert!K50</f><v>0</v></c><c r="H100" s="51" t="n"><f>CompoundAlert!L50</f><v>0</v></c><c r="I100" s="51" t="n"><f>CompoundAlert!M50</f><v>0</v></c><c r="J100" s="51" t="n"><f>CompoundAlert!N50</f><v>0</v></c><c r="K100" s="51" t="n"><f>CompoundAlert!O50</f><v>0</v></c><c r="L100" s="51" t="n"><f>CompoundAlert!P50</f><v>0</v></c><c r="M100" s="51" t="n"><f>CompoundAlert!Q50</f><v>0</v></c><c r="N100" s="51"/><c r="O100" s="52" t="n"><f>CompoundAlert!AG50</f><v>0</v></c><c r="P100" s="52" t="n"><f>CompoundAlert!AH50</f><v>0.2</v></c><c r="Q100" s="48"/><c r="R100" s="48"/><c r="S100" s="48"/><c r="T100" s="48"/><c r="U100" s="48"/><c r="V100" s="48"/><c r="W100" s="48"/><c r="X100" s="48"/><c r="Y100" s="53"/><c r="Z100" s="53"/><c r="AA100" s="53"/><c r="AB100" s="53"/><c r="AC100" s="53"/><c r="AD100" s="53"/><c r="AE100" s="53"/><c r="AF100" s="53"/><c r="AJ100" s="48"/><c r="AK100" s="48"/><c r="AL100" s="48"/><c r="AM100" s="48"/><c r="AN100" s="48"/><c r="AO100" s="48"/><c r="AP100" s="48"/><c r="AQ100" s="48"/><c r="AR100" s="48"/><c r="AS100" s="48"/><c r="AT100" s="48"/><c r="AU100" s="48"/><c r="AV100" s="48"/><c r="AW100" s="48"/><c r="AX100" s="48"/></row><row r="101"><c r="A101" s="65" t="n"><v>51</v></c><c r="B101" s="47" t="str"><f>CompoundAlert!B54</f><v>Gambia</v></c><c r="C101" s="47" t="str"><f>CompoundAlert!C54</f><v>GMB</v></c><c r="D101" s="60" t="n"><f>CompoundAlert!D54</f><v>0</v></c><c r="E101" s="49" t="n"><f>CompoundAlert!E54</f><v>0</v></c><c r="F101" s="50" t="n"><f>CompoundAlert!F54</f><v>0</v></c><c r="G101" s="60" t="n"><f>CompoundAlert!K54</f><v>0</v></c><c r="H101" s="51" t="n"><f>CompoundAlert!L54</f><v>0</v></c><c r="I101" s="51" t="n"><f>CompoundAlert!M54</f><v>0</v></c><c r="J101" s="51" t="n"><f>CompoundAlert!N54</f><v>0</v></c><c r="K101" s="51" t="n"><f>CompoundAlert!O54</f><v>0</v></c><c r="L101" s="51" t="n"><f>CompoundAlert!P54</f><v>0</v></c><c r="M101" s="51" t="n"><f>CompoundAlert!Q54</f><v>0</v></c><c r="N101" s="51"/><c r="O101" s="52" t="n"><f>CompoundAlert!AG54</f><v>0</v></c><c r="P101" s="52" t="n"><f>CompoundAlert!AH54</f><v>0.4</v></c><c r="Q101" s="48"/><c r="R101" s="48"/><c r="S101" s="48"/><c r="T101" s="48"/><c r="U101" s="48"/><c r="V101" s="48"/><c r="W101" s="48"/><c r="X101" s="48"/><c r="Y101" s="53"/><c r="Z101" s="53"/><c r="AA101" s="53"/><c r="AB101" s="53"/><c r="AC101" s="53"/><c r="AD101" s="53"/><c r="AE101" s="53"/><c r="AF101" s="53"/><c r="AJ101" s="48"/><c r="AK101" s="48"/><c r="AL101" s="48"/><c r="AM101" s="48"/><c r="AN101" s="48"/><c r="AO101" s="48"/><c r="AP101" s="48"/><c r="AQ101" s="48"/><c r="AR101" s="48"/><c r="AS101" s="48"/><c r="AT101" s="48"/><c r="AU101" s="48"/><c r="AV101" s="48"/><c r="AW101" s="48"/><c r="AX101" s="48"/></row><row r="102"><c r="A102" s="65" t="n"><v>52</v></c><c r="B102" s="47" t="str"><f>CompoundAlert!B60</f><v>Equatorial Guinea</v></c><c r="C102" s="47" t="str"><f>CompoundAlert!C60</f><v>GNQ</v></c><c r="D102" s="60" t="n"><f>CompoundAlert!D60</f><v>0</v></c><c r="E102" s="49" t="n"><f>CompoundAlert!E60</f><v>0</v></c><c r="F102" s="50" t="n"><f>CompoundAlert!F60</f><v>0</v></c><c r="G102" s="60" t="n"><f>CompoundAlert!K60</f><v>0</v></c><c r="H102" s="51" t="n"><f>CompoundAlert!L60</f><v>0</v></c><c r="I102" s="51" t="n"><f>CompoundAlert!M60</f><v>0</v></c><c r="J102" s="51" t="n"><f>CompoundAlert!N60</f><v>0</v></c><c r="K102" s="51" t="n"><f>CompoundAlert!O60</f><v>0</v></c><c r="L102" s="51" t="n"><f>CompoundAlert!P60</f><v>0</v></c><c r="M102" s="51" t="n"><f>CompoundAlert!Q60</f><v>0</v></c><c r="N102" s="51"/><c r="O102" s="52" t="n"><f>CompoundAlert!AG60</f><v>0</v></c><c r="P102" s="52" t="n"><f>CompoundAlert!AH60</f><v>0.5</v></c><c r="Q102" s="48"/><c r="R102" s="48"/><c r="S102" s="48"/><c r="T102" s="48"/><c r="U102" s="48"/><c r="V102" s="48"/><c r="W102" s="48"/><c r="X102" s="48"/><c r="Y102" s="53"/><c r="Z102" s="53"/><c r="AA102" s="53"/><c r="AB102" s="53"/><c r="AC102" s="53"/><c r="AD102" s="53"/><c r="AE102" s="53"/><c r="AF102" s="53"/><c r="AJ102" s="48"/><c r="AK102" s="48"/><c r="AL102" s="48"/><c r="AM102" s="48"/><c r="AN102" s="48"/><c r="AO102" s="48"/><c r="AP102" s="48"/><c r="AQ102" s="48"/><c r="AR102" s="48"/><c r="AS102" s="48"/><c r="AT102" s="48"/><c r="AU102" s="48"/><c r="AV102" s="48"/><c r="AW102" s="48"/><c r="AX102" s="48"/></row><row r="103"><c r="A103" s="65" t="n"><v>53</v></c><c r="B103" s="47" t="str"><f>CompoundAlert!B52</f><v>Belize</v></c><c r="C103" s="47" t="str"><f>CompoundAlert!C52</f><v>BLZ</v></c><c r="D103" s="60" t="n"><f>CompoundAlert!D52</f><v>0</v></c><c r="E103" s="49" t="n"><f>CompoundAlert!E52</f><v>0</v></c><c r="F103" s="50" t="n"><f>CompoundAlert!F52</f><v>0</v></c><c r="G103" s="60" t="n"><f>CompoundAlert!K52</f><v>0</v></c><c r="H103" s="51" t="n"><f>CompoundAlert!L52</f><v>0</v></c><c r="I103" s="51" t="n"><f>CompoundAlert!M52</f><v>0</v></c><c r="J103" s="51" t="n"><f>CompoundAlert!N52</f><v>0</v></c><c r="K103" s="51" t="n"><f>CompoundAlert!O52</f><v>0</v></c><c r="L103" s="51" t="n"><f>CompoundAlert!P52</f><v>0</v></c><c r="M103" s="51" t="n"><f>CompoundAlert!Q52</f><v>0</v></c><c r="N103" s="51"/><c r="O103" s="52" t="n"><f>CompoundAlert!AG52</f><v>0</v></c><c r="P103" s="52" t="n"><f>CompoundAlert!AH52</f><v>0.4</v></c><c r="Q103" s="48"/><c r="R103" s="48"/><c r="S103" s="48"/><c r="T103" s="48"/><c r="U103" s="48"/><c r="V103" s="48"/><c r="W103" s="48"/><c r="X103" s="48"/><c r="Y103" s="53"/><c r="Z103" s="53"/><c r="AA103" s="53"/><c r="AB103" s="53"/><c r="AC103" s="53"/><c r="AD103" s="53"/><c r="AE103" s="53"/><c r="AF103" s="53"/><c r="AJ103" s="48"/><c r="AK103" s="48"/><c r="AL103" s="48"/><c r="AM103" s="48"/><c r="AN103" s="48"/><c r="AO103" s="48"/><c r="AP103" s="48"/><c r="AQ103" s="48"/><c r="AR103" s="48"/><c r="AS103" s="48"/><c r="AT103" s="48"/><c r="AU103" s="48"/><c r="AV103" s="48"/><c r="AW103" s="48"/><c r="AX103" s="48"/></row><row r="104"><c r="A104" s="65" t="n"><v>54</v></c><c r="B104" s="47" t="str"><f>CompoundAlert!B56</f><v>Tonga</v></c><c r="C104" s="47" t="str"><f>CompoundAlert!C56</f><v>TON</v></c><c r="D104" s="60" t="n"><f>CompoundAlert!D56</f><v>0</v></c><c r="E104" s="49" t="n"><f>CompoundAlert!E56</f><v>0</v></c><c r="F104" s="50" t="n"><f>CompoundAlert!F56</f><v>0</v></c><c r="G104" s="60" t="n"><f>CompoundAlert!K56</f><v>0</v></c><c r="H104" s="51" t="n"><f>CompoundAlert!L56</f><v>0</v></c><c r="I104" s="51" t="n"><f>CompoundAlert!M56</f><v>0</v></c><c r="J104" s="51" t="n"><f>CompoundAlert!N56</f><v>0</v></c><c r="K104" s="51" t="n"><f>CompoundAlert!O56</f><v>0</v></c><c r="L104" s="51" t="n"><f>CompoundAlert!P56</f><v>0</v></c><c r="M104" s="51" t="n"><f>CompoundAlert!Q56</f><v>0</v></c><c r="N104" s="51"/><c r="O104" s="52" t="n"><f>CompoundAlert!AG56</f><v>0.2</v></c><c r="P104" s="52" t="n"><f>CompoundAlert!AH56</f><v>0.7</v></c><c r="Q104" s="48"/><c r="R104" s="48"/><c r="S104" s="48"/><c r="T104" s="48"/><c r="U104" s="48"/><c r="V104" s="48"/><c r="W104" s="48"/><c r="X104" s="48"/><c r="Y104" s="53"/><c r="Z104" s="53"/><c r="AA104" s="53"/><c r="AB104" s="53"/><c r="AC104" s="53"/><c r="AD104" s="53"/><c r="AE104" s="53"/><c r="AF104" s="53"/><c r="AJ104" s="48"/><c r="AK104" s="48"/><c r="AL104" s="48"/><c r="AM104" s="48"/><c r="AN104" s="48"/><c r="AO104" s="48"/><c r="AP104" s="48"/><c r="AQ104" s="48"/><c r="AR104" s="48"/><c r="AS104" s="48"/><c r="AT104" s="48"/><c r="AU104" s="48"/><c r="AV104" s="48"/><c r="AW104" s="48"/><c r="AX104" s="48"/></row><row r="105"><c r="A105" s="65" t="n"><v>55</v></c><c r="B105" s="47" t="str"><f>CompoundAlert!B64</f><v>Bhutan</v></c><c r="C105" s="47" t="str"><f>CompoundAlert!C64</f><v>BTN</v></c><c r="D105" s="60" t="n"><f>CompoundAlert!D64</f><v>0</v></c><c r="E105" s="49" t="n"><f>CompoundAlert!E64</f><v>0</v></c><c r="F105" s="50" t="n"><f>CompoundAlert!F64</f><v>0</v></c><c r="G105" s="60" t="n"><f>CompoundAlert!K64</f><v>0</v></c><c r="H105" s="51" t="n"><f>CompoundAlert!L64</f><v>0</v></c><c r="I105" s="51" t="n"><f>CompoundAlert!M64</f><v>0</v></c><c r="J105" s="51" t="n"><f>CompoundAlert!N64</f><v>0</v></c><c r="K105" s="51" t="n"><f>CompoundAlert!O64</f><v>0</v></c><c r="L105" s="51" t="n"><f>CompoundAlert!P64</f><v>0</v></c><c r="M105" s="51" t="n"><f>CompoundAlert!Q64</f><v>0</v></c><c r="N105" s="51"/><c r="O105" s="52" t="n"><f>CompoundAlert!AG64</f><v>0</v></c><c r="P105" s="52" t="n"><f>CompoundAlert!AH64</f><v>0.4</v></c><c r="Q105" s="48"/><c r="R105" s="48"/><c r="S105" s="48"/><c r="T105" s="48"/><c r="U105" s="48"/><c r="V105" s="48"/><c r="W105" s="48"/><c r="X105" s="48"/><c r="Y105" s="53"/><c r="Z105" s="53"/><c r="AA105" s="53"/><c r="AB105" s="53"/><c r="AC105" s="53"/><c r="AD105" s="53"/><c r="AE105" s="53"/><c r="AF105" s="53"/><c r="AJ105" s="48"/><c r="AK105" s="48"/><c r="AL105" s="48"/><c r="AM105" s="48"/><c r="AN105" s="48"/><c r="AO105" s="48"/><c r="AP105" s="48"/><c r="AQ105" s="48"/><c r="AR105" s="48"/><c r="AS105" s="48"/><c r="AT105" s="48"/><c r="AU105" s="48"/><c r="AV105" s="48"/><c r="AW105" s="48"/><c r="AX105" s="48"/></row><row r="106"><c r="A106" s="65" t="n"><v>56</v></c><c r="B106" s="47" t="str"><f>CompoundAlert!B66</f><v>Jamaica</v></c><c r="C106" s="47" t="str"><f>CompoundAlert!C66</f><v>JAM</v></c><c r="D106" s="60" t="n"><f>CompoundAlert!D66</f><v>0</v></c><c r="E106" s="49" t="n"><f>CompoundAlert!E66</f><v>0</v></c><c r="F106" s="50" t="n"><f>CompoundAlert!F66</f><v>0</v></c><c r="G106" s="60" t="n"><f>CompoundAlert!K66</f><v>0</v></c><c r="H106" s="51" t="n"><f>CompoundAlert!L66</f><v>0</v></c><c r="I106" s="51" t="n"><f>CompoundAlert!M66</f><v>0</v></c><c r="J106" s="51" t="n"><f>CompoundAlert!N66</f><v>0</v></c><c r="K106" s="51" t="n"><f>CompoundAlert!O66</f><v>0</v></c><c r="L106" s="51" t="n"><f>CompoundAlert!P66</f><v>0</v></c><c r="M106" s="51" t="n"><f>CompoundAlert!Q66</f><v>0</v></c><c r="N106" s="51"/><c r="O106" s="52" t="n"><f>CompoundAlert!AG66</f><v>0</v></c><c r="P106" s="52" t="n"><f>CompoundAlert!AH66</f><v>0.4</v></c><c r="Q106" s="48"/><c r="R106" s="48"/><c r="S106" s="48"/><c r="T106" s="48"/><c r="U106" s="48"/><c r="V106" s="48"/><c r="W106" s="48"/><c r="X106" s="48"/><c r="Y106" s="53"/><c r="Z106" s="53"/><c r="AA106" s="53"/><c r="AB106" s="53"/><c r="AC106" s="53"/><c r="AD106" s="53"/><c r="AE106" s="53"/><c r="AF106" s="53"/><c r="AJ106" s="48"/><c r="AK106" s="48"/><c r="AL106" s="48"/><c r="AM106" s="48"/><c r="AN106" s="48"/><c r="AO106" s="48"/><c r="AP106" s="48"/><c r="AQ106" s="48"/><c r="AR106" s="48"/><c r="AS106" s="48"/><c r="AT106" s="48"/><c r="AU106" s="48"/><c r="AV106" s="48"/><c r="AW106" s="48"/><c r="AX106" s="48"/></row><row r="107"><c r="A107" s="65" t="n"><v>57</v></c><c r="B107" s="47" t="str"><f>CompoundAlert!B63</f><v>Micronesia</v></c><c r="C107" s="47" t="str"><f>CompoundAlert!C63</f><v>FSM</v></c><c r="D107" s="60" t="n"><f>CompoundAlert!D63</f><v>0</v></c><c r="E107" s="49" t="n"><f>CompoundAlert!E63</f><v>0</v></c><c r="F107" s="50" t="n"><f>CompoundAlert!F63</f><v>0</v></c><c r="G107" s="60" t="n"><f>CompoundAlert!K63</f><v>0</v></c><c r="H107" s="51" t="n"><f>CompoundAlert!L63</f><v>0</v></c><c r="I107" s="51" t="n"><f>CompoundAlert!M63</f><v>0</v></c><c r="J107" s="51" t="n"><f>CompoundAlert!N63</f><v>0</v></c><c r="K107" s="51" t="n"><f>CompoundAlert!O63</f><v>0</v></c><c r="L107" s="51" t="n"><f>CompoundAlert!P63</f><v>0</v></c><c r="M107" s="51" t="n"><f>CompoundAlert!Q63</f><v>0</v></c><c r="N107" s="51"/><c r="O107" s="52" t="n"><f>CompoundAlert!AG63</f><v>0.2</v></c><c r="P107" s="52" t="n"><f>CompoundAlert!AH63</f><v>0.8</v></c><c r="Q107" s="48"/><c r="R107" s="48"/><c r="S107" s="48"/><c r="T107" s="48"/><c r="U107" s="48"/><c r="V107" s="48"/><c r="W107" s="48"/><c r="X107" s="48"/><c r="Y107" s="53"/><c r="Z107" s="53"/><c r="AA107" s="53"/><c r="AB107" s="53"/><c r="AC107" s="53"/><c r="AD107" s="53"/><c r="AE107" s="53"/><c r="AF107" s="53"/><c r="AJ107" s="48"/><c r="AK107" s="48"/><c r="AL107" s="48"/><c r="AM107" s="48"/><c r="AN107" s="48"/><c r="AO107" s="48"/><c r="AP107" s="48"/><c r="AQ107" s="48"/><c r="AR107" s="48"/><c r="AS107" s="48"/><c r="AT107" s="48"/><c r="AU107" s="48"/><c r="AV107" s="48"/><c r="AW107" s="48"/><c r="AX107" s="48"/></row><row r="108"><c r="A108" s="65" t="n"><v>58</v></c><c r="B108" s="47" t="str"><f>CompoundAlert!B53</f><v>Uzbekistan</v></c><c r="C108" s="47" t="str"><f>CompoundAlert!C53</f><v>UZB</v></c><c r="D108" s="60" t="n"><f>CompoundAlert!D53</f><v>0</v></c><c r="E108" s="49" t="n"><f>CompoundAlert!E53</f><v>0</v></c><c r="F108" s="50" t="n"><f>CompoundAlert!F53</f><v>0</v></c><c r="G108" s="60" t="n"><f>CompoundAlert!K53</f><v>0</v></c><c r="H108" s="51" t="n"><f>CompoundAlert!L53</f><v>0</v></c><c r="I108" s="51" t="n"><f>CompoundAlert!M53</f><v>0</v></c><c r="J108" s="51" t="n"><f>CompoundAlert!N53</f><v>0</v></c><c r="K108" s="51" t="n"><f>CompoundAlert!O53</f><v>0</v></c><c r="L108" s="51" t="n"><f>CompoundAlert!P53</f><v>0</v></c><c r="M108" s="51" t="n"><f>CompoundAlert!Q53</f><v>0</v></c><c r="N108" s="51"/><c r="O108" s="52" t="n"><f>CompoundAlert!AG53</f><v>0</v></c><c r="P108" s="52" t="n"><f>CompoundAlert!AH53</f><v>0.4</v></c><c r="Q108" s="48"/><c r="R108" s="48"/><c r="S108" s="48"/><c r="T108" s="48"/><c r="U108" s="48"/><c r="V108" s="48"/><c r="W108" s="48"/><c r="X108" s="48"/><c r="Y108" s="53"/><c r="Z108" s="53"/><c r="AA108" s="53"/><c r="AB108" s="53"/><c r="AC108" s="53"/><c r="AD108" s="53"/><c r="AE108" s="53"/><c r="AF108" s="53"/><c r="AJ108" s="48"/><c r="AK108" s="48"/><c r="AL108" s="48"/><c r="AM108" s="48"/><c r="AN108" s="48"/><c r="AO108" s="48"/><c r="AP108" s="48"/><c r="AQ108" s="48"/><c r="AR108" s="48"/><c r="AS108" s="48"/><c r="AT108" s="48"/><c r="AU108" s="48"/><c r="AV108" s="48"/><c r="AW108" s="48"/><c r="AX108" s="48"/></row><row r="109"><c r="A109" s="65" t="n"><v>59</v></c><c r="B109" s="47" t="str"><f>CompoundAlert!B62</f><v>Angola</v></c><c r="C109" s="47" t="str"><f>CompoundAlert!C62</f><v>AGO</v></c><c r="D109" s="60" t="n"><f>CompoundAlert!D62</f><v>0</v></c><c r="E109" s="49" t="n"><f>CompoundAlert!E62</f><v>0</v></c><c r="F109" s="50" t="n"><f>CompoundAlert!F62</f><v>0</v></c><c r="G109" s="60" t="n"><f>CompoundAlert!K62</f><v>0</v></c><c r="H109" s="51" t="n"><f>CompoundAlert!L62</f><v>0</v></c><c r="I109" s="51" t="n"><f>CompoundAlert!M62</f><v>0</v></c><c r="J109" s="51" t="n"><f>CompoundAlert!N62</f><v>0</v></c><c r="K109" s="51" t="n"><f>CompoundAlert!O62</f><v>0</v></c><c r="L109" s="51" t="n"><f>CompoundAlert!P62</f><v>0</v></c><c r="M109" s="51" t="n"><f>CompoundAlert!Q62</f><v>0</v></c><c r="N109" s="51"/><c r="O109" s="52" t="n"><f>CompoundAlert!AG62</f><v>0</v></c><c r="P109" s="52" t="n"><f>CompoundAlert!AH62</f><v>0.3</v></c><c r="Q109" s="48"/><c r="R109" s="48"/><c r="S109" s="48"/><c r="T109" s="48"/><c r="U109" s="48"/><c r="V109" s="48"/><c r="W109" s="48"/><c r="X109" s="48"/><c r="Y109" s="53"/><c r="Z109" s="53"/><c r="AA109" s="53"/><c r="AB109" s="53"/><c r="AC109" s="53"/><c r="AD109" s="53"/><c r="AE109" s="53"/><c r="AF109" s="53"/><c r="AJ109" s="48"/><c r="AK109" s="48"/><c r="AL109" s="48"/><c r="AM109" s="48"/><c r="AN109" s="48"/><c r="AO109" s="48"/><c r="AP109" s="48"/><c r="AQ109" s="48"/><c r="AR109" s="48"/><c r="AS109" s="48"/><c r="AT109" s="48"/><c r="AU109" s="48"/><c r="AV109" s="48"/><c r="AW109" s="48"/><c r="AX109" s="48"/></row><row r="110"><c r="A110" s="65" t="n"><v>60</v></c><c r="B110" s="47" t="str"><f>CompoundAlert!B65</f><v>India</v></c><c r="C110" s="47" t="str"><f>CompoundAlert!C65</f><v>IND</v></c><c r="D110" s="60" t="n"><f>CompoundAlert!D65</f><v>0</v></c><c r="E110" s="49" t="n"><f>CompoundAlert!E65</f><v>0</v></c><c r="F110" s="50" t="n"><f>CompoundAlert!F65</f><v>0</v></c><c r="G110" s="60" t="n"><f>CompoundAlert!K65</f><v>0</v></c><c r="H110" s="51" t="n"><f>CompoundAlert!L65</f><v>0</v></c><c r="I110" s="51" t="n"><f>CompoundAlert!M65</f><v>0</v></c><c r="J110" s="51" t="n"><f>CompoundAlert!N65</f><v>0</v></c><c r="K110" s="51" t="n"><f>CompoundAlert!O65</f><v>0</v></c><c r="L110" s="51" t="n"><f>CompoundAlert!P65</f><v>0</v></c><c r="M110" s="51" t="n"><f>CompoundAlert!Q65</f><v>0</v></c><c r="N110" s="51"/><c r="O110" s="52" t="n"><f>CompoundAlert!AG65</f><v>0</v></c><c r="P110" s="52" t="n"><f>CompoundAlert!AH65</f><v>0.2</v></c><c r="Q110" s="48"/><c r="R110" s="48"/><c r="S110" s="48"/><c r="T110" s="48"/><c r="U110" s="48"/><c r="V110" s="48"/><c r="W110" s="48"/><c r="X110" s="48"/><c r="Y110" s="53"/><c r="Z110" s="53"/><c r="AA110" s="53"/><c r="AB110" s="53"/><c r="AC110" s="53"/><c r="AD110" s="53"/><c r="AE110" s="53"/><c r="AF110" s="53"/><c r="AJ110" s="48"/><c r="AK110" s="48"/><c r="AL110" s="48"/><c r="AM110" s="48"/><c r="AN110" s="48"/><c r="AO110" s="48"/><c r="AP110" s="48"/><c r="AQ110" s="48"/><c r="AR110" s="48"/><c r="AS110" s="48"/><c r="AT110" s="48"/><c r="AU110" s="48"/><c r="AV110" s="48"/><c r="AW110" s="48"/><c r="AX110" s="48"/></row><row r="111"><c r="A111" s="65" t="n"><v>61</v></c><c r="B111" s="47" t="str"><f>CompoundAlert!B61</f><v>Namibia</v></c><c r="C111" s="47" t="str"><f>CompoundAlert!C61</f><v>NAM</v></c><c r="D111" s="60" t="n"><f>CompoundAlert!D61</f><v>0</v></c><c r="E111" s="49" t="n"><f>CompoundAlert!E61</f><v>0</v></c><c r="F111" s="50" t="n"><f>CompoundAlert!F61</f><v>0</v></c><c r="G111" s="60" t="n"><f>CompoundAlert!K61</f><v>0</v></c><c r="H111" s="51" t="n"><f>CompoundAlert!L61</f><v>0</v></c><c r="I111" s="51" t="n"><f>CompoundAlert!M61</f><v>0</v></c><c r="J111" s="51" t="n"><f>CompoundAlert!N61</f><v>0</v></c><c r="K111" s="51" t="n"><f>CompoundAlert!O61</f><v>0</v></c><c r="L111" s="51" t="n"><f>CompoundAlert!P61</f><v>0</v></c><c r="M111" s="51" t="n"><f>CompoundAlert!Q61</f><v>0</v></c><c r="N111" s="51"/><c r="O111" s="52" t="n"><f>CompoundAlert!AG61</f><v>0</v></c><c r="P111" s="52" t="n"><f>CompoundAlert!AH61</f><v>0.3</v></c><c r="Q111" s="48"/><c r="R111" s="48"/><c r="S111" s="48"/><c r="T111" s="48"/><c r="U111" s="48"/><c r="V111" s="48"/><c r="W111" s="48"/><c r="X111" s="48"/><c r="Y111" s="53"/><c r="Z111" s="53"/><c r="AA111" s="53"/><c r="AB111" s="53"/><c r="AC111" s="53"/><c r="AD111" s="53"/><c r="AE111" s="53"/><c r="AF111" s="53"/><c r="AJ111" s="48"/><c r="AK111" s="48"/><c r="AL111" s="48"/><c r="AM111" s="48"/><c r="AN111" s="48"/><c r="AO111" s="48"/><c r="AP111" s="48"/><c r="AQ111" s="48"/><c r="AR111" s="48"/><c r="AS111" s="48"/><c r="AT111" s="48"/><c r="AU111" s="48"/><c r="AV111" s="48"/><c r="AW111" s="48"/><c r="AX111" s="48"/></row><row r="112"><c r="A112" s="65" t="n"><v>62</v></c><c r="B112" s="47" t="str"><f>CompoundAlert!B67</f><v>Pakistan</v></c><c r="C112" s="47" t="str"><f>CompoundAlert!C67</f><v>PAK</v></c><c r="D112" s="60" t="n"><f>CompoundAlert!D67</f><v>0</v></c><c r="E112" s="49" t="n"><f>CompoundAlert!E67</f><v>0</v></c><c r="F112" s="50" t="n"><f>CompoundAlert!F67</f><v>0</v></c><c r="G112" s="60" t="n"><f>CompoundAlert!K67</f><v>0</v></c><c r="H112" s="51" t="n"><f>CompoundAlert!L67</f><v>0</v></c><c r="I112" s="51" t="n"><f>CompoundAlert!M67</f><v>0</v></c><c r="J112" s="51" t="n"><f>CompoundAlert!N67</f><v>0</v></c><c r="K112" s="51" t="n"><f>CompoundAlert!O67</f><v>0</v></c><c r="L112" s="51" t="n"><f>CompoundAlert!P67</f><v>0</v></c><c r="M112" s="51" t="n"><f>CompoundAlert!Q67</f><v>0</v></c><c r="N112" s="51"/><c r="O112" s="52" t="n"><f>CompoundAlert!AG67</f><v>0</v></c><c r="P112" s="52" t="n"><f>CompoundAlert!AH67</f><v>0.3</v></c><c r="Q112" s="48"/><c r="R112" s="48"/><c r="S112" s="48"/><c r="T112" s="48"/><c r="U112" s="48"/><c r="V112" s="48"/><c r="W112" s="48"/><c r="X112" s="48"/><c r="Y112" s="53"/><c r="Z112" s="53"/><c r="AA112" s="53"/><c r="AB112" s="53"/><c r="AC112" s="53"/><c r="AD112" s="53"/><c r="AE112" s="53"/><c r="AF112" s="53"/><c r="AJ112" s="48"/><c r="AK112" s="48"/><c r="AL112" s="48"/><c r="AM112" s="48"/><c r="AN112" s="48"/><c r="AO112" s="48"/><c r="AP112" s="48"/><c r="AQ112" s="48"/><c r="AR112" s="48"/><c r="AS112" s="48"/><c r="AT112" s="48"/><c r="AU112" s="48"/><c r="AV112" s="48"/><c r="AW112" s="48"/><c r="AX112" s="48"/></row><row r="113"><c r="A113" s="65" t="n"><v>63</v></c><c r="B113" s="47" t="str"><f>CompoundAlert!B69</f><v>Gabon</v></c><c r="C113" s="47" t="str"><f>CompoundAlert!C69</f><v>GAB</v></c><c r="D113" s="60" t="n"><f>CompoundAlert!D69</f><v>0</v></c><c r="E113" s="49" t="n"><f>CompoundAlert!E69</f><v>0</v></c><c r="F113" s="50" t="n"><f>CompoundAlert!F69</f><v>0</v></c><c r="G113" s="60" t="n"><f>CompoundAlert!K69</f><v>0</v></c><c r="H113" s="51" t="n"><f>CompoundAlert!L69</f><v>0</v></c><c r="I113" s="51" t="n"><f>CompoundAlert!M69</f><v>0</v></c><c r="J113" s="51" t="n"><f>CompoundAlert!N69</f><v>0</v></c><c r="K113" s="51" t="n"><f>CompoundAlert!O69</f><v>0</v></c><c r="L113" s="51" t="n"><f>CompoundAlert!P69</f><v>0</v></c><c r="M113" s="51" t="n"><f>CompoundAlert!Q69</f><v>0</v></c><c r="N113" s="51"/><c r="O113" s="52" t="n"><f>CompoundAlert!AG69</f><v>0</v></c><c r="P113" s="52" t="n"><f>CompoundAlert!AH69</f><v>0.4</v></c><c r="Q113" s="48"/><c r="R113" s="48"/><c r="S113" s="48"/><c r="T113" s="48"/><c r="U113" s="48"/><c r="V113" s="48"/><c r="W113" s="48"/><c r="X113" s="48"/><c r="Y113" s="53"/><c r="Z113" s="53"/><c r="AA113" s="53"/><c r="AB113" s="53"/><c r="AC113" s="53"/><c r="AD113" s="53"/><c r="AE113" s="53"/><c r="AF113" s="53"/><c r="AJ113" s="48"/><c r="AK113" s="48"/><c r="AL113" s="48"/><c r="AM113" s="48"/><c r="AN113" s="48"/><c r="AO113" s="48"/><c r="AP113" s="48"/><c r="AQ113" s="48"/><c r="AR113" s="48"/><c r="AS113" s="48"/><c r="AT113" s="48"/><c r="AU113" s="48"/><c r="AV113" s="48"/><c r="AW113" s="48"/><c r="AX113" s="48"/></row><row r="114"><c r="A114" s="65" t="n"><v>64</v></c><c r="B114" s="47" t="str"><f>CompoundAlert!B77</f><v>Guinea</v></c><c r="C114" s="47" t="str"><f>CompoundAlert!C77</f><v>GIN</v></c><c r="D114" s="60" t="n"><f>CompoundAlert!D77</f><v>0</v></c><c r="E114" s="49" t="n"><f>CompoundAlert!E77</f><v>0</v></c><c r="F114" s="50" t="n"><f>CompoundAlert!F77</f><v>0</v></c><c r="G114" s="60" t="n"><f>CompoundAlert!K77</f><v>0</v></c><c r="H114" s="51" t="n"><f>CompoundAlert!L77</f><v>0</v></c><c r="I114" s="51" t="n"><f>CompoundAlert!M77</f><v>0</v></c><c r="J114" s="51" t="n"><f>CompoundAlert!N77</f><v>0</v></c><c r="K114" s="51" t="n"><f>CompoundAlert!O77</f><v>0</v></c><c r="L114" s="51" t="n"><f>CompoundAlert!P77</f><v>0</v></c><c r="M114" s="51" t="n"><f>CompoundAlert!Q77</f><v>0</v></c><c r="N114" s="51"/><c r="O114" s="52" t="n"><f>CompoundAlert!AG77</f><v>0</v></c><c r="P114" s="52" t="n"><f>CompoundAlert!AH77</f><v>0.3</v></c><c r="Q114" s="48"/><c r="R114" s="48"/><c r="S114" s="48"/><c r="T114" s="48"/><c r="U114" s="48"/><c r="V114" s="48"/><c r="W114" s="48"/><c r="X114" s="48"/><c r="Y114" s="53"/><c r="Z114" s="53"/><c r="AA114" s="53"/><c r="AB114" s="53"/><c r="AC114" s="53"/><c r="AD114" s="53"/><c r="AE114" s="53"/><c r="AF114" s="53"/><c r="AJ114" s="48"/><c r="AK114" s="48"/><c r="AL114" s="48"/><c r="AM114" s="48"/><c r="AN114" s="48"/><c r="AO114" s="48"/><c r="AP114" s="48"/><c r="AQ114" s="48"/><c r="AR114" s="48"/><c r="AS114" s="48"/><c r="AT114" s="48"/><c r="AU114" s="48"/><c r="AV114" s="48"/><c r="AW114" s="48"/><c r="AX114" s="48"/></row><row r="115"><c r="A115" s="65" t="n"><v>65</v></c><c r="B115" s="47" t="str"><f>CompoundAlert!B78</f><v>Togo</v></c><c r="C115" s="47" t="str"><f>CompoundAlert!C78</f><v>TGO</v></c><c r="D115" s="60" t="n"><f>CompoundAlert!D78</f><v>0</v></c><c r="E115" s="49" t="n"><f>CompoundAlert!E78</f><v>0</v></c><c r="F115" s="50" t="n"><f>CompoundAlert!F78</f><v>0</v></c><c r="G115" s="60" t="n"><f>CompoundAlert!K78</f><v>0</v></c><c r="H115" s="51" t="n"><f>CompoundAlert!L78</f><v>0</v></c><c r="I115" s="51" t="n"><f>CompoundAlert!M78</f><v>0</v></c><c r="J115" s="51" t="n"><f>CompoundAlert!N78</f><v>0</v></c><c r="K115" s="51" t="n"><f>CompoundAlert!O78</f><v>0</v></c><c r="L115" s="51" t="n"><f>CompoundAlert!P78</f><v>0</v></c><c r="M115" s="51" t="n"><f>CompoundAlert!Q78</f><v>0</v></c><c r="N115" s="51"/><c r="O115" s="52" t="n"><f>CompoundAlert!AG78</f><v>0</v></c><c r="P115" s="52" t="n"><f>CompoundAlert!AH78</f><v>0.4</v></c><c r="Q115" s="48"/><c r="R115" s="48"/><c r="S115" s="48"/><c r="T115" s="48"/><c r="U115" s="48"/><c r="V115" s="48"/><c r="W115" s="48"/><c r="X115" s="48"/><c r="Y115" s="53"/><c r="Z115" s="53"/><c r="AA115" s="53"/><c r="AB115" s="53"/><c r="AC115" s="53"/><c r="AD115" s="53"/><c r="AE115" s="53"/><c r="AF115" s="53"/><c r="AJ115" s="48"/><c r="AK115" s="48"/><c r="AL115" s="48"/><c r="AM115" s="48"/><c r="AN115" s="48"/><c r="AO115" s="48"/><c r="AP115" s="48"/><c r="AQ115" s="48"/><c r="AR115" s="48"/><c r="AS115" s="48"/><c r="AT115" s="48"/><c r="AU115" s="48"/><c r="AV115" s="48"/><c r="AW115" s="48"/><c r="AX115" s="48"/></row><row r="116"><c r="A116" s="65" t="n"><v>66</v></c><c r="B116" s="47" t="str"><f>CompoundAlert!B80</f><v>Tuvalu</v></c><c r="C116" s="47" t="str"><f>CompoundAlert!C80</f><v>TUV</v></c><c r="D116" s="60" t="n"><f>CompoundAlert!D80</f><v>0</v></c><c r="E116" s="49" t="n"><f>CompoundAlert!E80</f><v>0</v></c><c r="F116" s="50" t="n"><f>CompoundAlert!F80</f><v>0</v></c><c r="G116" s="60" t="n"><f>CompoundAlert!K80</f><v>0</v></c><c r="H116" s="51" t="n"><f>CompoundAlert!L80</f><v>0</v></c><c r="I116" s="51" t="n"><f>CompoundAlert!M80</f><v>0</v></c><c r="J116" s="51" t="n"><f>CompoundAlert!N80</f><v>0</v></c><c r="K116" s="51" t="n"><f>CompoundAlert!O80</f><v>0</v></c><c r="L116" s="51" t="n"><f>CompoundAlert!P80</f><v>0</v></c><c r="M116" s="51" t="n"><f>CompoundAlert!Q80</f><v>0</v></c><c r="N116" s="51"/><c r="O116" s="52" t="n"><f>CompoundAlert!AG80</f><v>0.3</v></c><c r="P116" s="52" t="n"><f>CompoundAlert!AH80</f><v>0.8</v></c><c r="Q116" s="48"/><c r="R116" s="48"/><c r="S116" s="48"/><c r="T116" s="48"/><c r="U116" s="48"/><c r="V116" s="48"/><c r="W116" s="48"/><c r="X116" s="48"/><c r="Y116" s="53"/><c r="Z116" s="53"/><c r="AA116" s="53"/><c r="AB116" s="53"/><c r="AC116" s="53"/><c r="AD116" s="53"/><c r="AE116" s="53"/><c r="AF116" s="53"/><c r="AJ116" s="48"/><c r="AK116" s="48"/><c r="AL116" s="48"/><c r="AM116" s="48"/><c r="AN116" s="48"/><c r="AO116" s="48"/><c r="AP116" s="48"/><c r="AQ116" s="48"/><c r="AR116" s="48"/><c r="AS116" s="48"/><c r="AT116" s="48"/><c r="AU116" s="48"/><c r="AV116" s="48"/><c r="AW116" s="48"/><c r="AX116" s="48"/></row><row r="117"><c r="A117" s="65" t="n"><v>67</v></c><c r="B117" s="47" t="str"><f>CompoundAlert!B84</f><v>Timor-Leste</v></c><c r="C117" s="47" t="str"><f>CompoundAlert!C84</f><v>TLS</v></c><c r="D117" s="60" t="n"><f>CompoundAlert!D84</f><v>0</v></c><c r="E117" s="49" t="n"><f>CompoundAlert!E84</f><v>0</v></c><c r="F117" s="50" t="n"><f>CompoundAlert!F84</f><v>0</v></c><c r="G117" s="60" t="n"><f>CompoundAlert!K84</f><v>0</v></c><c r="H117" s="51" t="n"><f>CompoundAlert!L84</f><v>0</v></c><c r="I117" s="51" t="n"><f>CompoundAlert!M84</f><v>0</v></c><c r="J117" s="51" t="n"><f>CompoundAlert!N84</f><v>0</v></c><c r="K117" s="51" t="n"><f>CompoundAlert!O84</f><v>0</v></c><c r="L117" s="51" t="n"><f>CompoundAlert!P84</f><v>0</v></c><c r="M117" s="51" t="n"><f>CompoundAlert!Q84</f><v>0</v></c><c r="N117" s="51"/><c r="O117" s="52" t="n"><f>CompoundAlert!AG84</f><v>0</v></c><c r="P117" s="52" t="n"><f>CompoundAlert!AH84</f><v>0.5</v></c><c r="Q117" s="48"/><c r="R117" s="48"/><c r="S117" s="48"/><c r="T117" s="48"/><c r="U117" s="48"/><c r="V117" s="48"/><c r="W117" s="48"/><c r="X117" s="48"/><c r="Y117" s="53"/><c r="Z117" s="53"/><c r="AA117" s="53"/><c r="AB117" s="53"/><c r="AC117" s="53"/><c r="AD117" s="53"/><c r="AE117" s="53"/><c r="AF117" s="53"/><c r="AJ117" s="48"/><c r="AK117" s="48"/><c r="AL117" s="48"/><c r="AM117" s="48"/><c r="AN117" s="48"/><c r="AO117" s="48"/><c r="AP117" s="48"/><c r="AQ117" s="48"/><c r="AR117" s="48"/><c r="AS117" s="48"/><c r="AT117" s="48"/><c r="AU117" s="48"/><c r="AV117" s="48"/><c r="AW117" s="48"/><c r="AX117" s="48"/></row><row r="118"><c r="A118" s="65" t="n"><v>68</v></c><c r="B118" s="47" t="str"><f>CompoundAlert!B83</f><v>Lesotho</v></c><c r="C118" s="47" t="str"><f>CompoundAlert!C83</f><v>LSO</v></c><c r="D118" s="60" t="n"><f>CompoundAlert!D83</f><v>0</v></c><c r="E118" s="49" t="n"><f>CompoundAlert!E83</f><v>0</v></c><c r="F118" s="50" t="n"><f>CompoundAlert!F83</f><v>0</v></c><c r="G118" s="60" t="n"><f>CompoundAlert!K83</f><v>0</v></c><c r="H118" s="51" t="n"><f>CompoundAlert!L83</f><v>0</v></c><c r="I118" s="51" t="n"><f>CompoundAlert!M83</f><v>0</v></c><c r="J118" s="51" t="n"><f>CompoundAlert!N83</f><v>0</v></c><c r="K118" s="51" t="n"><f>CompoundAlert!O83</f><v>0</v></c><c r="L118" s="51" t="n"><f>CompoundAlert!P83</f><v>0</v></c><c r="M118" s="51" t="n"><f>CompoundAlert!Q83</f><v>0</v></c><c r="N118" s="51"/><c r="O118" s="52" t="n"><f>CompoundAlert!AG83</f><v>0</v></c><c r="P118" s="52" t="n"><f>CompoundAlert!AH83</f><v>0.4</v></c><c r="Q118" s="48"/><c r="R118" s="48"/><c r="S118" s="48"/><c r="T118" s="48"/><c r="U118" s="48"/><c r="V118" s="48"/><c r="W118" s="48"/><c r="X118" s="48"/><c r="Y118" s="53"/><c r="Z118" s="53"/><c r="AA118" s="53"/><c r="AB118" s="53"/><c r="AC118" s="53"/><c r="AD118" s="53"/><c r="AE118" s="53"/><c r="AF118" s="53"/><c r="AJ118" s="48"/><c r="AK118" s="48"/><c r="AL118" s="48"/><c r="AM118" s="48"/><c r="AN118" s="48"/><c r="AO118" s="48"/><c r="AP118" s="48"/><c r="AQ118" s="48"/><c r="AR118" s="48"/><c r="AS118" s="48"/><c r="AT118" s="48"/><c r="AU118" s="48"/><c r="AV118" s="48"/><c r="AW118" s="48"/><c r="AX118" s="48"/></row><row r="119"><c r="A119" s="65" t="n"><v>69</v></c><c r="B119" s="47" t="str"><f>CompoundAlert!B70</f><v>Senegal</v></c><c r="C119" s="47" t="str"><f>CompoundAlert!C70</f><v>SEN</v></c><c r="D119" s="60" t="n"><f>CompoundAlert!D70</f><v>0</v></c><c r="E119" s="49" t="n"><f>CompoundAlert!E70</f><v>0</v></c><c r="F119" s="50" t="n"><f>CompoundAlert!F70</f><v>0</v></c><c r="G119" s="60" t="n"><f>CompoundAlert!K70</f><v>0</v></c><c r="H119" s="51" t="n"><f>CompoundAlert!L70</f><v>0</v></c><c r="I119" s="51" t="n"><f>CompoundAlert!M70</f><v>0</v></c><c r="J119" s="51" t="n"><f>CompoundAlert!N70</f><v>0</v></c><c r="K119" s="51" t="n"><f>CompoundAlert!O70</f><v>0</v></c><c r="L119" s="51" t="n"><f>CompoundAlert!P70</f><v>0</v></c><c r="M119" s="51" t="n"><f>CompoundAlert!Q70</f><v>0</v></c><c r="N119" s="51"/><c r="O119" s="52" t="n"><f>CompoundAlert!AG70</f><v>0</v></c><c r="P119" s="52" t="n"><f>CompoundAlert!AH70</f><v>0.3</v></c><c r="Q119" s="48"/><c r="R119" s="48"/><c r="S119" s="48"/><c r="T119" s="48"/><c r="U119" s="48"/><c r="V119" s="48"/><c r="W119" s="48"/><c r="X119" s="48"/><c r="Y119" s="53"/><c r="Z119" s="53"/><c r="AA119" s="53"/><c r="AB119" s="53"/><c r="AC119" s="53"/><c r="AD119" s="53"/><c r="AE119" s="53"/><c r="AF119" s="53"/><c r="AJ119" s="48"/><c r="AK119" s="48"/><c r="AL119" s="48"/><c r="AM119" s="48"/><c r="AN119" s="48"/><c r="AO119" s="48"/><c r="AP119" s="48"/><c r="AQ119" s="48"/><c r="AR119" s="48"/><c r="AS119" s="48"/><c r="AT119" s="48"/><c r="AU119" s="48"/><c r="AV119" s="48"/><c r="AW119" s="48"/><c r="AX119" s="48"/></row><row r="120"><c r="A120" s="65" t="n"><v>70</v></c><c r="B120" s="47" t="str"><f>CompoundAlert!B75</f><v>Peru</v></c><c r="C120" s="47" t="str"><f>CompoundAlert!C75</f><v>PER</v></c><c r="D120" s="60" t="n"><f>CompoundAlert!D75</f><v>0</v></c><c r="E120" s="49" t="n"><f>CompoundAlert!E75</f><v>0</v></c><c r="F120" s="50" t="n"><f>CompoundAlert!F75</f><v>0</v></c><c r="G120" s="60" t="n"><f>CompoundAlert!K75</f><v>0</v></c><c r="H120" s="51" t="n"><f>CompoundAlert!L75</f><v>0</v></c><c r="I120" s="51" t="n"><f>CompoundAlert!M75</f><v>0</v></c><c r="J120" s="51" t="n"><f>CompoundAlert!N75</f><v>0</v></c><c r="K120" s="51" t="n"><f>CompoundAlert!O75</f><v>0</v></c><c r="L120" s="51" t="n"><f>CompoundAlert!P75</f><v>0</v></c><c r="M120" s="51" t="n"><f>CompoundAlert!Q75</f><v>0</v></c><c r="N120" s="51"/><c r="O120" s="52" t="n"><f>CompoundAlert!AG75</f><v>0</v></c><c r="P120" s="52" t="n"><f>CompoundAlert!AH75</f><v>0.3</v></c><c r="Q120" s="48"/><c r="R120" s="48"/><c r="S120" s="48"/><c r="T120" s="48"/><c r="U120" s="48"/><c r="V120" s="48"/><c r="W120" s="48"/><c r="X120" s="48"/><c r="Y120" s="53"/><c r="Z120" s="53"/><c r="AA120" s="53"/><c r="AB120" s="53"/><c r="AC120" s="53"/><c r="AD120" s="53"/><c r="AE120" s="53"/><c r="AF120" s="53"/><c r="AJ120" s="48"/><c r="AK120" s="48"/><c r="AL120" s="48"/><c r="AM120" s="48"/><c r="AN120" s="48"/><c r="AO120" s="48"/><c r="AP120" s="48"/><c r="AQ120" s="48"/><c r="AR120" s="48"/><c r="AS120" s="48"/><c r="AT120" s="48"/><c r="AU120" s="48"/><c r="AV120" s="48"/><c r="AW120" s="48"/><c r="AX120" s="48"/></row><row r="121"><c r="A121" s="65" t="n"><v>71</v></c><c r="B121" s="47" t="str"><f>CompoundAlert!B82</f><v>Jordan</v></c><c r="C121" s="47" t="str"><f>CompoundAlert!C82</f><v>JOR</v></c><c r="D121" s="60" t="n"><f>CompoundAlert!D82</f><v>0</v></c><c r="E121" s="49" t="n"><f>CompoundAlert!E82</f><v>0</v></c><c r="F121" s="50" t="n"><f>CompoundAlert!F82</f><v>0</v></c><c r="G121" s="60" t="n"><f>CompoundAlert!K82</f><v>0</v></c><c r="H121" s="51" t="n"><f>CompoundAlert!L82</f><v>0</v></c><c r="I121" s="51" t="n"><f>CompoundAlert!M82</f><v>0</v></c><c r="J121" s="51" t="n"><f>CompoundAlert!N82</f><v>0</v></c><c r="K121" s="51" t="n"><f>CompoundAlert!O82</f><v>0</v></c><c r="L121" s="51" t="n"><f>CompoundAlert!P82</f><v>0</v></c><c r="M121" s="51" t="n"><f>CompoundAlert!Q82</f><v>0</v></c><c r="N121" s="51"/><c r="O121" s="52" t="n"><f>CompoundAlert!AG82</f><v>0</v></c><c r="P121" s="52" t="n"><f>CompoundAlert!AH82</f><v>0.3</v></c><c r="Q121" s="48"/><c r="R121" s="48"/><c r="S121" s="48"/><c r="T121" s="48"/><c r="U121" s="48"/><c r="V121" s="48"/><c r="W121" s="48"/><c r="X121" s="48"/><c r="Y121" s="53"/><c r="Z121" s="53"/><c r="AA121" s="53"/><c r="AB121" s="53"/><c r="AC121" s="53"/><c r="AD121" s="53"/><c r="AE121" s="53"/><c r="AF121" s="53"/><c r="AJ121" s="48"/><c r="AK121" s="48"/><c r="AL121" s="48"/><c r="AM121" s="48"/><c r="AN121" s="48"/><c r="AO121" s="48"/><c r="AP121" s="48"/><c r="AQ121" s="48"/><c r="AR121" s="48"/><c r="AS121" s="48"/><c r="AT121" s="48"/><c r="AU121" s="48"/><c r="AV121" s="48"/><c r="AW121" s="48"/><c r="AX121" s="48"/></row><row r="122"><c r="A122" s="65" t="n"><v>72</v></c><c r="B122" s="47" t="str"><f>CompoundAlert!B81</f><v>Moldova Republic of</v></c><c r="C122" s="47" t="str"><f>CompoundAlert!C81</f><v>MDA</v></c><c r="D122" s="60" t="n"><f>CompoundAlert!D81</f><v>0</v></c><c r="E122" s="49" t="n"><f>CompoundAlert!E81</f><v>0</v></c><c r="F122" s="50" t="n"><f>CompoundAlert!F81</f><v>0</v></c><c r="G122" s="60" t="n"><f>CompoundAlert!K81</f><v>0</v></c><c r="H122" s="51" t="n"><f>CompoundAlert!L81</f><v>0</v></c><c r="I122" s="51" t="n"><f>CompoundAlert!M81</f><v>0</v></c><c r="J122" s="51" t="n"><f>CompoundAlert!N81</f><v>0</v></c><c r="K122" s="51" t="n"><f>CompoundAlert!O81</f><v>0</v></c><c r="L122" s="51" t="n"><f>CompoundAlert!P81</f><v>0</v></c><c r="M122" s="51" t="n"><f>CompoundAlert!Q81</f><v>0</v></c><c r="N122" s="51"/><c r="O122" s="52" t="n"><f>CompoundAlert!AG81</f><v>0</v></c><c r="P122" s="52" t="n"><f>CompoundAlert!AH81</f><v>0.3</v></c><c r="Q122" s="48"/><c r="R122" s="48"/><c r="S122" s="48"/><c r="T122" s="48"/><c r="U122" s="48"/><c r="V122" s="48"/><c r="W122" s="48"/><c r="X122" s="48"/><c r="Y122" s="53"/><c r="Z122" s="53"/><c r="AA122" s="53"/><c r="AB122" s="53"/><c r="AC122" s="53"/><c r="AD122" s="53"/><c r="AE122" s="53"/><c r="AF122" s="53"/><c r="AJ122" s="48"/><c r="AK122" s="48"/><c r="AL122" s="48"/><c r="AM122" s="48"/><c r="AN122" s="48"/><c r="AO122" s="48"/><c r="AP122" s="48"/><c r="AQ122" s="48"/><c r="AR122" s="48"/><c r="AS122" s="48"/><c r="AT122" s="48"/><c r="AU122" s="48"/><c r="AV122" s="48"/><c r="AW122" s="48"/><c r="AX122" s="48"/></row><row r="123"><c r="A123" s="65" t="n"><v>73</v></c><c r="B123" s="47" t="str"><f>CompoundAlert!B90</f><v>Côte d'Ivoire</v></c><c r="C123" s="47" t="str"><f>CompoundAlert!C90</f><v>CIV</v></c><c r="D123" s="60" t="n"><f>CompoundAlert!D90</f><v>0</v></c><c r="E123" s="49" t="n"><f>CompoundAlert!E90</f><v>0</v></c><c r="F123" s="50" t="n"><f>CompoundAlert!F90</f><v>0</v></c><c r="G123" s="60" t="n"><f>CompoundAlert!K90</f><v>0</v></c><c r="H123" s="51" t="n"><f>CompoundAlert!L90</f><v>0</v></c><c r="I123" s="51" t="n"><f>CompoundAlert!M90</f><v>0</v></c><c r="J123" s="51" t="n"><f>CompoundAlert!N90</f><v>0</v></c><c r="K123" s="51" t="n"><f>CompoundAlert!O90</f><v>0</v></c><c r="L123" s="51" t="n"><f>CompoundAlert!P90</f><v>0</v></c><c r="M123" s="51" t="n"><f>CompoundAlert!Q90</f><v>0</v></c><c r="N123" s="51"/><c r="O123" s="52" t="n"><f>CompoundAlert!AG90</f><v>0</v></c><c r="P123" s="52" t="n"><f>CompoundAlert!AH90</f><v>0.3</v></c><c r="Q123" s="48"/><c r="R123" s="48"/><c r="S123" s="48"/><c r="T123" s="48"/><c r="U123" s="48"/><c r="V123" s="48"/><c r="W123" s="48"/><c r="X123" s="48"/><c r="Y123" s="53"/><c r="Z123" s="53"/><c r="AA123" s="53"/><c r="AB123" s="53"/><c r="AC123" s="53"/><c r="AD123" s="53"/><c r="AE123" s="53"/><c r="AF123" s="53"/><c r="AJ123" s="48"/><c r="AK123" s="48"/><c r="AL123" s="48"/><c r="AM123" s="48"/><c r="AN123" s="48"/><c r="AO123" s="48"/><c r="AP123" s="48"/><c r="AQ123" s="48"/><c r="AR123" s="48"/><c r="AS123" s="48"/><c r="AT123" s="48"/><c r="AU123" s="48"/><c r="AV123" s="48"/><c r="AW123" s="48"/><c r="AX123" s="48"/></row><row r="124"><c r="A124" s="65" t="n"><v>74</v></c><c r="B124" s="47" t="str"><f>CompoundAlert!B79</f><v>Bolivia</v></c><c r="C124" s="47" t="str"><f>CompoundAlert!C79</f><v>BOL</v></c><c r="D124" s="60" t="n"><f>CompoundAlert!D79</f><v>0</v></c><c r="E124" s="49" t="n"><f>CompoundAlert!E79</f><v>0</v></c><c r="F124" s="50" t="n"><f>CompoundAlert!F79</f><v>0</v></c><c r="G124" s="60" t="n"><f>CompoundAlert!K79</f><v>0</v></c><c r="H124" s="51" t="n"><f>CompoundAlert!L79</f><v>0</v></c><c r="I124" s="51" t="n"><f>CompoundAlert!M79</f><v>0</v></c><c r="J124" s="51" t="n"><f>CompoundAlert!N79</f><v>0</v></c><c r="K124" s="51" t="n"><f>CompoundAlert!O79</f><v>0</v></c><c r="L124" s="51" t="n"><f>CompoundAlert!P79</f><v>0</v></c><c r="M124" s="51" t="n"><f>CompoundAlert!Q79</f><v>0</v></c><c r="N124" s="51"/><c r="O124" s="52" t="n"><f>CompoundAlert!AG79</f><v>0</v></c><c r="P124" s="52" t="n"><f>CompoundAlert!AH79</f><v>0.2</v></c><c r="Q124" s="48"/><c r="R124" s="48"/><c r="S124" s="48"/><c r="T124" s="48"/><c r="U124" s="48"/><c r="V124" s="48"/><c r="W124" s="48"/><c r="X124" s="48"/><c r="Y124" s="53"/><c r="Z124" s="53"/><c r="AA124" s="53"/><c r="AB124" s="53"/><c r="AC124" s="53"/><c r="AD124" s="53"/><c r="AE124" s="53"/><c r="AF124" s="53"/><c r="AJ124" s="48"/><c r="AK124" s="48"/><c r="AL124" s="48"/><c r="AM124" s="48"/><c r="AN124" s="48"/><c r="AO124" s="48"/><c r="AP124" s="48"/><c r="AQ124" s="48"/><c r="AR124" s="48"/><c r="AS124" s="48"/><c r="AT124" s="48"/><c r="AU124" s="48"/><c r="AV124" s="48"/><c r="AW124" s="48"/><c r="AX124" s="48"/></row><row r="125"><c r="A125" s="65" t="n"><v>75</v></c><c r="B125" s="47" t="str"><f>CompoundAlert!B68</f><v>Azerbaijan</v></c><c r="C125" s="47" t="str"><f>CompoundAlert!C68</f><v>AZE</v></c><c r="D125" s="60" t="n"><f>CompoundAlert!D68</f><v>0</v></c><c r="E125" s="49" t="n"><f>CompoundAlert!E68</f><v>0</v></c><c r="F125" s="50" t="n"><f>CompoundAlert!F68</f><v>0</v></c><c r="G125" s="60" t="n"><f>CompoundAlert!K68</f><v>0</v></c><c r="H125" s="51" t="n"><f>CompoundAlert!L68</f><v>0</v></c><c r="I125" s="51" t="n"><f>CompoundAlert!M68</f><v>0</v></c><c r="J125" s="51" t="n"><f>CompoundAlert!N68</f><v>0</v></c><c r="K125" s="51" t="n"><f>CompoundAlert!O68</f><v>0</v></c><c r="L125" s="51" t="n"><f>CompoundAlert!P68</f><v>0</v></c><c r="M125" s="51" t="n"><f>CompoundAlert!Q68</f><v>0</v></c><c r="N125" s="51"/><c r="O125" s="52" t="n"><f>CompoundAlert!AG68</f><v>0</v></c><c r="P125" s="52" t="n"><f>CompoundAlert!AH68</f><v>0.3</v></c><c r="Q125" s="48"/><c r="R125" s="48"/><c r="S125" s="48"/><c r="T125" s="48"/><c r="U125" s="48"/><c r="V125" s="48"/><c r="W125" s="48"/><c r="X125" s="48"/><c r="Y125" s="53"/><c r="Z125" s="53"/><c r="AA125" s="53"/><c r="AB125" s="53"/><c r="AC125" s="53"/><c r="AD125" s="53"/><c r="AE125" s="53"/><c r="AF125" s="53"/><c r="AJ125" s="48"/><c r="AK125" s="48"/><c r="AL125" s="48"/><c r="AM125" s="48"/><c r="AN125" s="48"/><c r="AO125" s="48"/><c r="AP125" s="48"/><c r="AQ125" s="48"/><c r="AR125" s="48"/><c r="AS125" s="48"/><c r="AT125" s="48"/><c r="AU125" s="48"/><c r="AV125" s="48"/><c r="AW125" s="48"/><c r="AX125" s="48"/></row><row r="126"><c r="A126" s="65" t="n"><v>76</v></c><c r="B126" s="47" t="str"><f>CompoundAlert!B85</f><v>Turkmenistan</v></c><c r="C126" s="47" t="str"><f>CompoundAlert!C85</f><v>TKM</v></c><c r="D126" s="60" t="n"><f>CompoundAlert!D85</f><v>0</v></c><c r="E126" s="49" t="n"><f>CompoundAlert!E85</f><v>0</v></c><c r="F126" s="50" t="n"><f>CompoundAlert!F85</f><v>0</v></c><c r="G126" s="60" t="n"><f>CompoundAlert!K85</f><v>0</v></c><c r="H126" s="51" t="n"><f>CompoundAlert!L85</f><v>0</v></c><c r="I126" s="51" t="n"><f>CompoundAlert!M85</f><v>0</v></c><c r="J126" s="51" t="n"><f>CompoundAlert!N85</f><v>0</v></c><c r="K126" s="51" t="n"><f>CompoundAlert!O85</f><v>0</v></c><c r="L126" s="51" t="n"><f>CompoundAlert!P85</f><v>0</v></c><c r="M126" s="51" t="n"><f>CompoundAlert!Q85</f><v>0</v></c><c r="N126" s="51"/><c r="O126" s="52" t="n"><f>CompoundAlert!AG85</f><v>0</v></c><c r="P126" s="52" t="n"><f>CompoundAlert!AH85</f><v>0.6</v></c><c r="Q126" s="48"/><c r="R126" s="48"/><c r="S126" s="48"/><c r="T126" s="48"/><c r="U126" s="48"/><c r="V126" s="48"/><c r="W126" s="48"/><c r="X126" s="48"/><c r="Y126" s="53"/><c r="Z126" s="53"/><c r="AA126" s="53"/><c r="AB126" s="53"/><c r="AC126" s="53"/><c r="AD126" s="53"/><c r="AE126" s="53"/><c r="AF126" s="53"/><c r="AJ126" s="48"/><c r="AK126" s="48"/><c r="AL126" s="48"/><c r="AM126" s="48"/><c r="AN126" s="48"/><c r="AO126" s="48"/><c r="AP126" s="48"/><c r="AQ126" s="48"/><c r="AR126" s="48"/><c r="AS126" s="48"/><c r="AT126" s="48"/><c r="AU126" s="48"/><c r="AV126" s="48"/><c r="AW126" s="48"/><c r="AX126" s="48"/></row><row r="127"><c r="A127" s="65" t="n"><v>77</v></c><c r="B127" s="47" t="str"><f>CompoundAlert!B76</f><v>South Africa</v></c><c r="C127" s="47" t="str"><f>CompoundAlert!C76</f><v>ZAF</v></c><c r="D127" s="60" t="n"><f>CompoundAlert!D76</f><v>0</v></c><c r="E127" s="49" t="n"><f>CompoundAlert!E76</f><v>0</v></c><c r="F127" s="50" t="n"><f>CompoundAlert!F76</f><v>0</v></c><c r="G127" s="60" t="n"><f>CompoundAlert!K76</f><v>0</v></c><c r="H127" s="51" t="n"><f>CompoundAlert!L76</f><v>0</v></c><c r="I127" s="51" t="n"><f>CompoundAlert!M76</f><v>0</v></c><c r="J127" s="51" t="n"><f>CompoundAlert!N76</f><v>0</v></c><c r="K127" s="51" t="n"><f>CompoundAlert!O76</f><v>0</v></c><c r="L127" s="51" t="n"><f>CompoundAlert!P76</f><v>0</v></c><c r="M127" s="51" t="n"><f>CompoundAlert!Q76</f><v>0</v></c><c r="N127" s="51"/><c r="O127" s="52" t="n"><f>CompoundAlert!AG76</f><v>0</v></c><c r="P127" s="52" t="n"><f>CompoundAlert!AH76</f><v>0.3</v></c><c r="Q127" s="48"/><c r="R127" s="48"/><c r="S127" s="48"/><c r="T127" s="48"/><c r="U127" s="48"/><c r="V127" s="48"/><c r="W127" s="48"/><c r="X127" s="48"/><c r="Y127" s="53"/><c r="Z127" s="53"/><c r="AA127" s="53"/><c r="AB127" s="53"/><c r="AC127" s="53"/><c r="AD127" s="53"/><c r="AE127" s="53"/><c r="AF127" s="53"/><c r="AJ127" s="48"/><c r="AK127" s="48"/><c r="AL127" s="48"/><c r="AM127" s="48"/><c r="AN127" s="48"/><c r="AO127" s="48"/><c r="AP127" s="48"/><c r="AQ127" s="48"/><c r="AR127" s="48"/><c r="AS127" s="48"/><c r="AT127" s="48"/><c r="AU127" s="48"/><c r="AV127" s="48"/><c r="AW127" s="48"/><c r="AX127" s="48"/></row><row r="128"><c r="A128" s="65" t="n"><v>78</v></c><c r="B128" s="47" t="str"><f>CompoundAlert!B87</f><v>Comoros</v></c><c r="C128" s="47" t="str"><f>CompoundAlert!C87</f><v>COM</v></c><c r="D128" s="60" t="n"><f>CompoundAlert!D87</f><v>0</v></c><c r="E128" s="49" t="n"><f>CompoundAlert!E87</f><v>0</v></c><c r="F128" s="50" t="n"><f>CompoundAlert!F87</f><v>0</v></c><c r="G128" s="60" t="n"><f>CompoundAlert!K87</f><v>0</v></c><c r="H128" s="51" t="n"><f>CompoundAlert!L87</f><v>0</v></c><c r="I128" s="51" t="n"><f>CompoundAlert!M87</f><v>0</v></c><c r="J128" s="51" t="n"><f>CompoundAlert!N87</f><v>0</v></c><c r="K128" s="51" t="n"><f>CompoundAlert!O87</f><v>0</v></c><c r="L128" s="51" t="n"><f>CompoundAlert!P87</f><v>0</v></c><c r="M128" s="51" t="n"><f>CompoundAlert!Q87</f><v>0</v></c><c r="N128" s="51"/><c r="O128" s="52" t="n"><f>CompoundAlert!AG87</f><v>0</v></c><c r="P128" s="52" t="n"><f>CompoundAlert!AH87</f><v>0.5</v></c><c r="Q128" s="48"/><c r="R128" s="48"/><c r="S128" s="48"/><c r="T128" s="48"/><c r="U128" s="48"/><c r="V128" s="48"/><c r="W128" s="48"/><c r="X128" s="48"/><c r="Y128" s="53"/><c r="Z128" s="53"/><c r="AA128" s="53"/><c r="AB128" s="53"/><c r="AC128" s="53"/><c r="AD128" s="53"/><c r="AE128" s="53"/><c r="AF128" s="53"/><c r="AJ128" s="48"/><c r="AK128" s="48"/><c r="AL128" s="48"/><c r="AM128" s="48"/><c r="AN128" s="48"/><c r="AO128" s="48"/><c r="AP128" s="48"/><c r="AQ128" s="48"/><c r="AR128" s="48"/><c r="AS128" s="48"/><c r="AT128" s="48"/><c r="AU128" s="48"/><c r="AV128" s="48"/><c r="AW128" s="48"/><c r="AX128" s="48"/></row><row r="129"><c r="A129" s="65" t="n"><v>79</v></c><c r="B129" s="47" t="str"><f>CompoundAlert!B72</f><v>Mexico</v></c><c r="C129" s="47" t="str"><f>CompoundAlert!C72</f><v>MEX</v></c><c r="D129" s="60" t="n"><f>CompoundAlert!D72</f><v>0</v></c><c r="E129" s="49" t="n"><f>CompoundAlert!E72</f><v>0</v></c><c r="F129" s="50" t="n"><f>CompoundAlert!F72</f><v>0</v></c><c r="G129" s="60" t="n"><f>CompoundAlert!K72</f><v>0</v></c><c r="H129" s="51" t="n"><f>CompoundAlert!L72</f><v>0</v></c><c r="I129" s="51" t="n"><f>CompoundAlert!M72</f><v>0</v></c><c r="J129" s="51" t="n"><f>CompoundAlert!N72</f><v>0</v></c><c r="K129" s="51" t="n"><f>CompoundAlert!O72</f><v>0</v></c><c r="L129" s="51" t="n"><f>CompoundAlert!P72</f><v>0</v></c><c r="M129" s="51" t="n"><f>CompoundAlert!Q72</f><v>0</v></c><c r="N129" s="51"/><c r="O129" s="52" t="n"><f>CompoundAlert!AG72</f><v>0</v></c><c r="P129" s="52" t="n"><f>CompoundAlert!AH72</f><v>0.2</v></c><c r="Q129" s="48"/><c r="R129" s="48"/><c r="S129" s="48"/><c r="T129" s="48"/><c r="U129" s="48"/><c r="V129" s="48"/><c r="W129" s="48"/><c r="X129" s="48"/><c r="Y129" s="53"/><c r="Z129" s="53"/><c r="AA129" s="53"/><c r="AB129" s="53"/><c r="AC129" s="53"/><c r="AD129" s="53"/><c r="AE129" s="53"/><c r="AF129" s="53"/><c r="AJ129" s="48"/><c r="AK129" s="48"/><c r="AL129" s="48"/><c r="AM129" s="48"/><c r="AN129" s="48"/><c r="AO129" s="48"/><c r="AP129" s="48"/><c r="AQ129" s="48"/><c r="AR129" s="48"/><c r="AS129" s="48"/><c r="AT129" s="48"/><c r="AU129" s="48"/><c r="AV129" s="48"/><c r="AW129" s="48"/><c r="AX129" s="48"/></row><row r="130"><c r="A130" s="65" t="n"><v>80</v></c><c r="B130" s="47" t="str"><f>CompoundAlert!B71</f><v>Colombia</v></c><c r="C130" s="47" t="str"><f>CompoundAlert!C71</f><v>COL</v></c><c r="D130" s="60" t="n"><f>CompoundAlert!D71</f><v>0</v></c><c r="E130" s="49" t="n"><f>CompoundAlert!E71</f><v>0</v></c><c r="F130" s="50" t="n"><f>CompoundAlert!F71</f><v>0</v></c><c r="G130" s="60" t="n"><f>CompoundAlert!K71</f><v>0</v></c><c r="H130" s="51" t="n"><f>CompoundAlert!L71</f><v>0</v></c><c r="I130" s="51" t="n"><f>CompoundAlert!M71</f><v>0</v></c><c r="J130" s="51" t="n"><f>CompoundAlert!N71</f><v>0</v></c><c r="K130" s="51" t="n"><f>CompoundAlert!O71</f><v>0</v></c><c r="L130" s="51" t="n"><f>CompoundAlert!P71</f><v>0</v></c><c r="M130" s="51" t="n"><f>CompoundAlert!Q71</f><v>0</v></c><c r="N130" s="51"/><c r="O130" s="52" t="n"><f>CompoundAlert!AG71</f><v>0</v></c><c r="P130" s="52" t="n"><f>CompoundAlert!AH71</f><v>0.3</v></c><c r="Q130" s="48"/><c r="R130" s="48"/><c r="S130" s="48"/><c r="T130" s="48"/><c r="U130" s="48"/><c r="V130" s="48"/><c r="W130" s="48"/><c r="X130" s="48"/><c r="Y130" s="53"/><c r="Z130" s="53"/><c r="AA130" s="53"/><c r="AB130" s="53"/><c r="AC130" s="53"/><c r="AD130" s="53"/><c r="AE130" s="53"/><c r="AF130" s="53"/><c r="AJ130" s="48"/><c r="AK130" s="48"/><c r="AL130" s="48"/><c r="AM130" s="48"/><c r="AN130" s="48"/><c r="AO130" s="48"/><c r="AP130" s="48"/><c r="AQ130" s="48"/><c r="AR130" s="48"/><c r="AS130" s="48"/><c r="AT130" s="48"/><c r="AU130" s="48"/><c r="AV130" s="48"/><c r="AW130" s="48"/><c r="AX130" s="48"/></row><row r="131"><c r="A131" s="65" t="n"><v>81</v></c><c r="B131" s="47" t="str"><f>CompoundAlert!B88</f><v>Eswatini</v></c><c r="C131" s="47" t="str"><f>CompoundAlert!C88</f><v>SWZ</v></c><c r="D131" s="60" t="n"><f>CompoundAlert!D88</f><v>0</v></c><c r="E131" s="49" t="n"><f>CompoundAlert!E88</f><v>0</v></c><c r="F131" s="50" t="n"><f>CompoundAlert!F88</f><v>0</v></c><c r="G131" s="60" t="n"><f>CompoundAlert!K88</f><v>0</v></c><c r="H131" s="51" t="n"><f>CompoundAlert!L88</f><v>0</v></c><c r="I131" s="51" t="n"><f>CompoundAlert!M88</f><v>0</v></c><c r="J131" s="51" t="n"><f>CompoundAlert!N88</f><v>0</v></c><c r="K131" s="51" t="n"><f>CompoundAlert!O88</f><v>0</v></c><c r="L131" s="51" t="n"><f>CompoundAlert!P88</f><v>0</v></c><c r="M131" s="51" t="n"><f>CompoundAlert!Q88</f><v>0</v></c><c r="N131" s="51"/><c r="O131" s="52" t="n"><f>CompoundAlert!AG88</f><v>0</v></c><c r="P131" s="52" t="n"><f>CompoundAlert!AH88</f><v>0.4</v></c><c r="Q131" s="48"/><c r="R131" s="48"/><c r="S131" s="48"/><c r="T131" s="48"/><c r="U131" s="48"/><c r="V131" s="48"/><c r="W131" s="48"/><c r="X131" s="48"/><c r="Y131" s="53"/><c r="Z131" s="53"/><c r="AA131" s="53"/><c r="AB131" s="53"/><c r="AC131" s="53"/><c r="AD131" s="53"/><c r="AE131" s="53"/><c r="AF131" s="53"/><c r="AJ131" s="48"/><c r="AK131" s="48"/><c r="AL131" s="48"/><c r="AM131" s="48"/><c r="AN131" s="48"/><c r="AO131" s="48"/><c r="AP131" s="48"/><c r="AQ131" s="48"/><c r="AR131" s="48"/><c r="AS131" s="48"/><c r="AT131" s="48"/><c r="AU131" s="48"/><c r="AV131" s="48"/><c r="AW131" s="48"/><c r="AX131" s="48"/></row><row r="132"><c r="A132" s="65" t="n"><v>82</v></c><c r="B132" s="47" t="str"><f>CompoundAlert!B74</f><v>Ghana</v></c><c r="C132" s="47" t="str"><f>CompoundAlert!C74</f><v>GHA</v></c><c r="D132" s="60" t="n"><f>CompoundAlert!D74</f><v>0</v></c><c r="E132" s="49" t="n"><f>CompoundAlert!E74</f><v>0</v></c><c r="F132" s="50" t="n"><f>CompoundAlert!F74</f><v>0</v></c><c r="G132" s="60" t="n"><f>CompoundAlert!K74</f><v>0</v></c><c r="H132" s="51" t="n"><f>CompoundAlert!L74</f><v>0</v></c><c r="I132" s="51" t="n"><f>CompoundAlert!M74</f><v>0</v></c><c r="J132" s="51" t="n"><f>CompoundAlert!N74</f><v>0</v></c><c r="K132" s="51" t="n"><f>CompoundAlert!O74</f><v>0</v></c><c r="L132" s="51" t="n"><f>CompoundAlert!P74</f><v>0</v></c><c r="M132" s="51" t="n"><f>CompoundAlert!Q74</f><v>0</v></c><c r="N132" s="51"/><c r="O132" s="52" t="n"><f>CompoundAlert!AG74</f><v>0</v></c><c r="P132" s="52" t="n"><f>CompoundAlert!AH74</f><v>0.3</v></c><c r="Q132" s="48"/><c r="R132" s="48"/><c r="S132" s="48"/><c r="T132" s="48"/><c r="U132" s="48"/><c r="V132" s="48"/><c r="W132" s="48"/><c r="X132" s="48"/><c r="Y132" s="53"/><c r="Z132" s="53"/><c r="AA132" s="53"/><c r="AB132" s="53"/><c r="AC132" s="53"/><c r="AD132" s="53"/><c r="AE132" s="53"/><c r="AF132" s="53"/><c r="AJ132" s="48"/><c r="AK132" s="48"/><c r="AL132" s="48"/><c r="AM132" s="48"/><c r="AN132" s="48"/><c r="AO132" s="48"/><c r="AP132" s="48"/><c r="AQ132" s="48"/><c r="AR132" s="48"/><c r="AS132" s="48"/><c r="AT132" s="48"/><c r="AU132" s="48"/><c r="AV132" s="48"/><c r="AW132" s="48"/><c r="AX132" s="48"/></row><row r="133"><c r="A133" s="65" t="n"><v>83</v></c><c r="B133" s="47" t="str"><f>CompoundAlert!B89</f><v>Guatemala</v></c><c r="C133" s="47" t="str"><f>CompoundAlert!C89</f><v>GTM</v></c><c r="D133" s="60" t="n"><f>CompoundAlert!D89</f><v>0</v></c><c r="E133" s="49" t="n"><f>CompoundAlert!E89</f><v>0</v></c><c r="F133" s="50" t="n"><f>CompoundAlert!F89</f><v>0</v></c><c r="G133" s="60" t="n"><f>CompoundAlert!K89</f><v>0</v></c><c r="H133" s="51" t="n"><f>CompoundAlert!L89</f><v>0</v></c><c r="I133" s="51" t="n"><f>CompoundAlert!M89</f><v>0</v></c><c r="J133" s="51" t="n"><f>CompoundAlert!N89</f><v>0</v></c><c r="K133" s="51" t="n"><f>CompoundAlert!O89</f><v>0</v></c><c r="L133" s="51" t="n"><f>CompoundAlert!P89</f><v>0</v></c><c r="M133" s="51" t="n"><f>CompoundAlert!Q89</f><v>0</v></c><c r="N133" s="51"/><c r="O133" s="52" t="n"><f>CompoundAlert!AG89</f><v>0</v></c><c r="P133" s="52" t="n"><f>CompoundAlert!AH89</f><v>0.2</v></c><c r="Q133" s="48"/><c r="R133" s="48"/><c r="S133" s="48"/><c r="T133" s="48"/><c r="U133" s="48"/><c r="V133" s="48"/><c r="W133" s="48"/><c r="X133" s="48"/><c r="Y133" s="53"/><c r="Z133" s="53"/><c r="AA133" s="53"/><c r="AB133" s="53"/><c r="AC133" s="53"/><c r="AD133" s="53"/><c r="AE133" s="53"/><c r="AF133" s="53"/><c r="AJ133" s="48"/><c r="AK133" s="48"/><c r="AL133" s="48"/><c r="AM133" s="48"/><c r="AN133" s="48"/><c r="AO133" s="48"/><c r="AP133" s="48"/><c r="AQ133" s="48"/><c r="AR133" s="48"/><c r="AS133" s="48"/><c r="AT133" s="48"/><c r="AU133" s="48"/><c r="AV133" s="48"/><c r="AW133" s="48"/><c r="AX133" s="48"/></row><row r="134"><c r="A134" s="65" t="n"><v>84</v></c><c r="B134" s="47" t="str"><f>CompoundAlert!B73</f><v>Panama</v></c><c r="C134" s="47" t="str"><f>CompoundAlert!C73</f><v>PAN</v></c><c r="D134" s="60" t="n"><f>CompoundAlert!D73</f><v>0</v></c><c r="E134" s="49" t="n"><f>CompoundAlert!E73</f><v>0</v></c><c r="F134" s="50" t="n"><f>CompoundAlert!F73</f><v>0</v></c><c r="G134" s="60" t="n"><f>CompoundAlert!K73</f><v>0</v></c><c r="H134" s="51" t="n"><f>CompoundAlert!L73</f><v>0</v></c><c r="I134" s="51" t="n"><f>CompoundAlert!M73</f><v>0</v></c><c r="J134" s="51" t="n"><f>CompoundAlert!N73</f><v>0</v></c><c r="K134" s="51" t="n"><f>CompoundAlert!O73</f><v>0</v></c><c r="L134" s="51" t="n"><f>CompoundAlert!P73</f><v>0</v></c><c r="M134" s="51" t="n"><f>CompoundAlert!Q73</f><v>0</v></c><c r="N134" s="51"/><c r="O134" s="52" t="n"><f>CompoundAlert!AG73</f><v>0</v></c><c r="P134" s="52" t="n"><f>CompoundAlert!AH73</f><v>0.4</v></c><c r="Q134" s="48"/><c r="R134" s="48"/><c r="S134" s="48"/><c r="T134" s="48"/><c r="U134" s="48"/><c r="V134" s="48"/><c r="W134" s="48"/><c r="X134" s="48"/><c r="Y134" s="53"/><c r="Z134" s="53"/><c r="AA134" s="53"/><c r="AB134" s="53"/><c r="AC134" s="53"/><c r="AD134" s="53"/><c r="AE134" s="53"/><c r="AF134" s="53"/><c r="AJ134" s="48"/><c r="AK134" s="48"/><c r="AL134" s="48"/><c r="AM134" s="48"/><c r="AN134" s="48"/><c r="AO134" s="48"/><c r="AP134" s="48"/><c r="AQ134" s="48"/><c r="AR134" s="48"/><c r="AS134" s="48"/><c r="AT134" s="48"/><c r="AU134" s="48"/><c r="AV134" s="48"/><c r="AW134" s="48"/><c r="AX134" s="48"/></row><row r="135"><c r="A135" s="65" t="n"><v>85</v></c><c r="B135" s="47" t="str"><f>CompoundAlert!B86</f><v>Guinea-Bissau</v></c><c r="C135" s="47" t="str"><f>CompoundAlert!C86</f><v>GNB</v></c><c r="D135" s="60" t="n"><f>CompoundAlert!D86</f><v>0</v></c><c r="E135" s="49" t="n"><f>CompoundAlert!E86</f><v>0</v></c><c r="F135" s="50" t="n"><f>CompoundAlert!F86</f><v>0</v></c><c r="G135" s="60" t="n"><f>CompoundAlert!K86</f><v>0</v></c><c r="H135" s="51" t="n"><f>CompoundAlert!L86</f><v>0</v></c><c r="I135" s="51" t="n"><f>CompoundAlert!M86</f><v>0</v></c><c r="J135" s="51" t="n"><f>CompoundAlert!N86</f><v>0</v></c><c r="K135" s="51" t="n"><f>CompoundAlert!O86</f><v>0</v></c><c r="L135" s="51" t="n"><f>CompoundAlert!P86</f><v>0</v></c><c r="M135" s="51" t="n"><f>CompoundAlert!Q86</f><v>0</v></c><c r="N135" s="51"/><c r="O135" s="52" t="n"><f>CompoundAlert!AG86</f><v>0</v></c><c r="P135" s="52" t="n"><f>CompoundAlert!AH86</f><v>0.4</v></c><c r="Q135" s="48"/><c r="R135" s="48"/><c r="S135" s="48"/><c r="T135" s="48"/><c r="U135" s="48"/><c r="V135" s="48"/><c r="W135" s="48"/><c r="X135" s="48"/><c r="Y135" s="53"/><c r="Z135" s="53"/><c r="AA135" s="53"/><c r="AB135" s="53"/><c r="AC135" s="53"/><c r="AD135" s="53"/><c r="AE135" s="53"/><c r="AF135" s="53"/><c r="AJ135" s="48"/><c r="AK135" s="48"/><c r="AL135" s="48"/><c r="AM135" s="48"/><c r="AN135" s="48"/><c r="AO135" s="48"/><c r="AP135" s="48"/><c r="AQ135" s="48"/><c r="AR135" s="48"/><c r="AS135" s="48"/><c r="AT135" s="48"/><c r="AU135" s="48"/><c r="AV135" s="48"/><c r="AW135" s="48"/><c r="AX135" s="48"/></row><row r="136"><c r="A136" s="65" t="n"><v>86</v></c><c r="B136" s="47" t="str"><f>CompoundAlert!B111</f><v>Marshall Islands</v></c><c r="C136" s="47" t="str"><f>CompoundAlert!C111</f><v>MHL</v></c><c r="D136" s="60" t="n"><f>CompoundAlert!D111</f><v>0</v></c><c r="E136" s="49" t="n"><f>CompoundAlert!E111</f><v>0</v></c><c r="F136" s="50" t="n"><f>CompoundAlert!F111</f><v>0</v></c><c r="G136" s="60" t="n"><f>CompoundAlert!K111</f><v>0</v></c><c r="H136" s="51" t="n"><f>CompoundAlert!L111</f><v>0</v></c><c r="I136" s="51" t="n"><f>CompoundAlert!M111</f><v>0</v></c><c r="J136" s="51" t="n"><f>CompoundAlert!N111</f><v>0</v></c><c r="K136" s="51" t="n"><f>CompoundAlert!O111</f><v>0</v></c><c r="L136" s="51" t="n"><f>CompoundAlert!P111</f><v>0</v></c><c r="M136" s="51" t="n"><f>CompoundAlert!Q111</f><v>0</v></c><c r="N136" s="51"/><c r="O136" s="52" t="n"><f>CompoundAlert!AG111</f><v>0.3</v></c><c r="P136" s="52" t="n"><f>CompoundAlert!AH111</f><v>0.7</v></c><c r="Q136" s="48"/><c r="R136" s="48"/><c r="S136" s="48"/><c r="T136" s="48"/><c r="U136" s="48"/><c r="V136" s="48"/><c r="W136" s="48"/><c r="X136" s="48"/><c r="Y136" s="53"/><c r="Z136" s="53"/><c r="AA136" s="53"/><c r="AB136" s="53"/><c r="AC136" s="53"/><c r="AD136" s="53"/><c r="AE136" s="53"/><c r="AF136" s="53"/><c r="AJ136" s="48"/><c r="AK136" s="48"/><c r="AL136" s="48"/><c r="AM136" s="48"/><c r="AN136" s="48"/><c r="AO136" s="48"/><c r="AP136" s="48"/><c r="AQ136" s="48"/><c r="AR136" s="48"/><c r="AS136" s="48"/><c r="AT136" s="48"/><c r="AU136" s="48"/><c r="AV136" s="48"/><c r="AW136" s="48"/><c r="AX136" s="48"/></row><row r="137"><c r="A137" s="65" t="n"><v>87</v></c><c r="B137" s="47" t="str"><f>CompoundAlert!B103</f><v>Nauru</v></c><c r="C137" s="47" t="str"><f>CompoundAlert!C103</f><v>NRU</v></c><c r="D137" s="60" t="n"><f>CompoundAlert!D103</f><v>0</v></c><c r="E137" s="49" t="n"><f>CompoundAlert!E103</f><v>0</v></c><c r="F137" s="50" t="n"><f>CompoundAlert!F103</f><v>0</v></c><c r="G137" s="60" t="n"><f>CompoundAlert!K103</f><v>0</v></c><c r="H137" s="51" t="n"><f>CompoundAlert!L103</f><v>0</v></c><c r="I137" s="51" t="n"><f>CompoundAlert!M103</f><v>0</v></c><c r="J137" s="51" t="n"><f>CompoundAlert!N103</f><v>0</v></c><c r="K137" s="51" t="n"><f>CompoundAlert!O103</f><v>0</v></c><c r="L137" s="51" t="n"><f>CompoundAlert!P103</f><v>0</v></c><c r="M137" s="51" t="n"><f>CompoundAlert!Q103</f><v>0</v></c><c r="N137" s="51"/><c r="O137" s="52" t="n"><f>CompoundAlert!AG103</f><v>0.4</v></c><c r="P137" s="52" t="n"><f>CompoundAlert!AH103</f><v>0.8</v></c><c r="Q137" s="48"/><c r="R137" s="48"/><c r="S137" s="48"/><c r="T137" s="48"/><c r="U137" s="48"/><c r="V137" s="48"/><c r="W137" s="48"/><c r="X137" s="48"/><c r="Y137" s="53"/><c r="Z137" s="53"/><c r="AA137" s="53"/><c r="AB137" s="53"/><c r="AC137" s="53"/><c r="AD137" s="53"/><c r="AE137" s="53"/><c r="AF137" s="53"/><c r="AJ137" s="48"/><c r="AK137" s="48"/><c r="AL137" s="48"/><c r="AM137" s="48"/><c r="AN137" s="48"/><c r="AO137" s="48"/><c r="AP137" s="48"/><c r="AQ137" s="48"/><c r="AR137" s="48"/><c r="AS137" s="48"/><c r="AT137" s="48"/><c r="AU137" s="48"/><c r="AV137" s="48"/><c r="AW137" s="48"/><c r="AX137" s="48"/></row><row r="138"><c r="A138" s="65" t="n"><v>88</v></c><c r="B138" s="47" t="str"><f>CompoundAlert!B92</f><v>Fiji</v></c><c r="C138" s="47" t="str"><f>CompoundAlert!C92</f><v>FJI</v></c><c r="D138" s="60" t="n"><f>CompoundAlert!D92</f><v>0</v></c><c r="E138" s="49" t="n"><f>CompoundAlert!E92</f><v>0</v></c><c r="F138" s="50" t="n"><f>CompoundAlert!F92</f><v>0</v></c><c r="G138" s="60" t="n"><f>CompoundAlert!K92</f><v>0</v></c><c r="H138" s="51" t="n"><f>CompoundAlert!L92</f><v>0</v></c><c r="I138" s="51" t="n"><f>CompoundAlert!M92</f><v>0</v></c><c r="J138" s="51" t="n"><f>CompoundAlert!N92</f><v>0</v></c><c r="K138" s="51" t="n"><f>CompoundAlert!O92</f><v>0</v></c><c r="L138" s="51" t="n"><f>CompoundAlert!P92</f><v>0</v></c><c r="M138" s="51" t="n"><f>CompoundAlert!Q92</f><v>0</v></c><c r="N138" s="51"/><c r="O138" s="52" t="n"><f>CompoundAlert!AG92</f><v>0</v></c><c r="P138" s="52" t="n"><f>CompoundAlert!AH92</f><v>0.3</v></c><c r="Q138" s="48"/><c r="R138" s="48"/><c r="S138" s="48"/><c r="T138" s="48"/><c r="U138" s="48"/><c r="V138" s="48"/><c r="W138" s="48"/><c r="X138" s="48"/><c r="Y138" s="53"/><c r="Z138" s="53"/><c r="AA138" s="53"/><c r="AB138" s="53"/><c r="AC138" s="53"/><c r="AD138" s="53"/><c r="AE138" s="53"/><c r="AF138" s="53"/><c r="AJ138" s="48"/><c r="AK138" s="48"/><c r="AL138" s="48"/><c r="AM138" s="48"/><c r="AN138" s="48"/><c r="AO138" s="48"/><c r="AP138" s="48"/><c r="AQ138" s="48"/><c r="AR138" s="48"/><c r="AS138" s="48"/><c r="AT138" s="48"/><c r="AU138" s="48"/><c r="AV138" s="48"/><c r="AW138" s="48"/><c r="AX138" s="48"/></row><row r="139"><c r="A139" s="65" t="n"><v>89</v></c><c r="B139" s="47" t="str"><f>CompoundAlert!B107</f><v>Dominica</v></c><c r="C139" s="47" t="str"><f>CompoundAlert!C107</f><v>DMA</v></c><c r="D139" s="60" t="n"><f>CompoundAlert!D107</f><v>0</v></c><c r="E139" s="49" t="n"><f>CompoundAlert!E107</f><v>0</v></c><c r="F139" s="50" t="n"><f>CompoundAlert!F107</f><v>0</v></c><c r="G139" s="60" t="n"><f>CompoundAlert!K107</f><v>0</v></c><c r="H139" s="51" t="n"><f>CompoundAlert!L107</f><v>0</v></c><c r="I139" s="51" t="n"><f>CompoundAlert!M107</f><v>0</v></c><c r="J139" s="51" t="n"><f>CompoundAlert!N107</f><v>0</v></c><c r="K139" s="51" t="n"><f>CompoundAlert!O107</f><v>0</v></c><c r="L139" s="51" t="n"><f>CompoundAlert!P107</f><v>0</v></c><c r="M139" s="51" t="n"><f>CompoundAlert!Q107</f><v>0</v></c><c r="N139" s="51"/><c r="O139" s="52" t="n"><f>CompoundAlert!AG107</f><v>0.2</v></c><c r="P139" s="52" t="n"><f>CompoundAlert!AH107</f><v>0.6</v></c><c r="Q139" s="48"/><c r="R139" s="48"/><c r="S139" s="48"/><c r="T139" s="48"/><c r="U139" s="48"/><c r="V139" s="48"/><c r="W139" s="48"/><c r="X139" s="48"/><c r="Y139" s="53"/><c r="Z139" s="53"/><c r="AA139" s="53"/><c r="AB139" s="53"/><c r="AC139" s="53"/><c r="AD139" s="53"/><c r="AE139" s="53"/><c r="AF139" s="53"/><c r="AJ139" s="48"/><c r="AK139" s="48"/><c r="AL139" s="48"/><c r="AM139" s="48"/><c r="AN139" s="48"/><c r="AO139" s="48"/><c r="AP139" s="48"/><c r="AQ139" s="48"/><c r="AR139" s="48"/><c r="AS139" s="48"/><c r="AT139" s="48"/><c r="AU139" s="48"/><c r="AV139" s="48"/><c r="AW139" s="48"/><c r="AX139" s="48"/></row><row r="140"><c r="A140" s="65" t="n"><v>90</v></c><c r="B140" s="47" t="str"><f>CompoundAlert!B91</f><v>Bahamas</v></c><c r="C140" s="47" t="str"><f>CompoundAlert!C91</f><v>BHS</v></c><c r="D140" s="60" t="n"><f>CompoundAlert!D91</f><v>0</v></c><c r="E140" s="49" t="n"><f>CompoundAlert!E91</f><v>0</v></c><c r="F140" s="50" t="n"><f>CompoundAlert!F91</f><v>0</v></c><c r="G140" s="60" t="n"><f>CompoundAlert!K91</f><v>0</v></c><c r="H140" s="51" t="n"><f>CompoundAlert!L91</f><v>0</v></c><c r="I140" s="51" t="n"><f>CompoundAlert!M91</f><v>0</v></c><c r="J140" s="51" t="n"><f>CompoundAlert!N91</f><v>0</v></c><c r="K140" s="51" t="n"><f>CompoundAlert!O91</f><v>0</v></c><c r="L140" s="51" t="n"><f>CompoundAlert!P91</f><v>0</v></c><c r="M140" s="51" t="n"><f>CompoundAlert!Q91</f><v>0</v></c><c r="N140" s="51"/><c r="O140" s="52" t="n"><f>CompoundAlert!AG91</f><v>0</v></c><c r="P140" s="52" t="n"><f>CompoundAlert!AH91</f><v>0.5</v></c><c r="Q140" s="48"/><c r="R140" s="48"/><c r="S140" s="48"/><c r="T140" s="48"/><c r="U140" s="48"/><c r="V140" s="48"/><c r="W140" s="48"/><c r="X140" s="48"/><c r="Y140" s="53"/><c r="Z140" s="53"/><c r="AA140" s="53"/><c r="AB140" s="53"/><c r="AC140" s="53"/><c r="AD140" s="53"/><c r="AE140" s="53"/><c r="AF140" s="53"/><c r="AJ140" s="48"/><c r="AK140" s="48"/><c r="AL140" s="48"/><c r="AM140" s="48"/><c r="AN140" s="48"/><c r="AO140" s="48"/><c r="AP140" s="48"/><c r="AQ140" s="48"/><c r="AR140" s="48"/><c r="AS140" s="48"/><c r="AT140" s="48"/><c r="AU140" s="48"/><c r="AV140" s="48"/><c r="AW140" s="48"/><c r="AX140" s="48"/></row><row r="141"><c r="A141" s="65" t="n"><v>91</v></c><c r="B141" s="47" t="str"><f>CompoundAlert!B95</f><v>Guyana</v></c><c r="C141" s="47" t="str"><f>CompoundAlert!C95</f><v>GUY</v></c><c r="D141" s="60" t="n"><f>CompoundAlert!D95</f><v>0</v></c><c r="E141" s="49" t="n"><f>CompoundAlert!E95</f><v>0</v></c><c r="F141" s="50" t="n"><f>CompoundAlert!F95</f><v>0</v></c><c r="G141" s="60" t="n"><f>CompoundAlert!K95</f><v>0</v></c><c r="H141" s="51" t="n"><f>CompoundAlert!L95</f><v>0</v></c><c r="I141" s="51" t="n"><f>CompoundAlert!M95</f><v>0</v></c><c r="J141" s="51" t="n"><f>CompoundAlert!N95</f><v>0</v></c><c r="K141" s="51" t="n"><f>CompoundAlert!O95</f><v>0</v></c><c r="L141" s="51" t="n"><f>CompoundAlert!P95</f><v>0</v></c><c r="M141" s="51" t="n"><f>CompoundAlert!Q95</f><v>0</v></c><c r="N141" s="51"/><c r="O141" s="52" t="n"><f>CompoundAlert!AG95</f><v>0</v></c><c r="P141" s="52" t="n"><f>CompoundAlert!AH95</f><v>0.4</v></c><c r="Q141" s="48"/><c r="R141" s="48"/><c r="S141" s="48"/><c r="T141" s="48"/><c r="U141" s="48"/><c r="V141" s="48"/><c r="W141" s="48"/><c r="X141" s="48"/><c r="Y141" s="53"/><c r="Z141" s="53"/><c r="AA141" s="53"/><c r="AB141" s="53"/><c r="AC141" s="53"/><c r="AD141" s="53"/><c r="AE141" s="53"/><c r="AF141" s="53"/><c r="AJ141" s="48"/><c r="AK141" s="48"/><c r="AL141" s="48"/><c r="AM141" s="48"/><c r="AN141" s="48"/><c r="AO141" s="48"/><c r="AP141" s="48"/><c r="AQ141" s="48"/><c r="AR141" s="48"/><c r="AS141" s="48"/><c r="AT141" s="48"/><c r="AU141" s="48"/><c r="AV141" s="48"/><c r="AW141" s="48"/><c r="AX141" s="48"/></row><row r="142"><c r="A142" s="65" t="n"><v>92</v></c><c r="B142" s="47" t="str"><f>CompoundAlert!B93</f><v>Mauritius</v></c><c r="C142" s="47" t="str"><f>CompoundAlert!C93</f><v>MUS</v></c><c r="D142" s="60" t="n"><f>CompoundAlert!D93</f><v>0</v></c><c r="E142" s="49" t="n"><f>CompoundAlert!E93</f><v>0</v></c><c r="F142" s="50" t="n"><f>CompoundAlert!F93</f><v>0</v></c><c r="G142" s="60" t="n"><f>CompoundAlert!K93</f><v>0</v></c><c r="H142" s="51" t="n"><f>CompoundAlert!L93</f><v>0</v></c><c r="I142" s="51" t="n"><f>CompoundAlert!M93</f><v>0</v></c><c r="J142" s="51" t="n"><f>CompoundAlert!N93</f><v>0</v></c><c r="K142" s="51" t="n"><f>CompoundAlert!O93</f><v>0</v></c><c r="L142" s="51" t="n"><f>CompoundAlert!P93</f><v>0</v></c><c r="M142" s="51" t="n"><f>CompoundAlert!Q93</f><v>0</v></c><c r="N142" s="51"/><c r="O142" s="52" t="n"><f>CompoundAlert!AG93</f><v>0</v></c><c r="P142" s="52" t="n"><f>CompoundAlert!AH93</f><v>0.3</v></c><c r="Q142" s="48"/><c r="R142" s="48"/><c r="S142" s="48"/><c r="T142" s="48"/><c r="U142" s="48"/><c r="V142" s="48"/><c r="W142" s="48"/><c r="X142" s="48"/><c r="Y142" s="53"/><c r="Z142" s="53"/><c r="AA142" s="53"/><c r="AB142" s="53"/><c r="AC142" s="53"/><c r="AD142" s="53"/><c r="AE142" s="53"/><c r="AF142" s="53"/><c r="AJ142" s="48"/><c r="AK142" s="48"/><c r="AL142" s="48"/><c r="AM142" s="48"/><c r="AN142" s="48"/><c r="AO142" s="48"/><c r="AP142" s="48"/><c r="AQ142" s="48"/><c r="AR142" s="48"/><c r="AS142" s="48"/><c r="AT142" s="48"/><c r="AU142" s="48"/><c r="AV142" s="48"/><c r="AW142" s="48"/><c r="AX142" s="48"/></row><row r="143"><c r="A143" s="65" t="n"><v>93</v></c><c r="B143" s="47" t="str"><f>CompoundAlert!B109</f><v>Tunisia</v></c><c r="C143" s="47" t="str"><f>CompoundAlert!C109</f><v>TUN</v></c><c r="D143" s="60" t="n"><f>CompoundAlert!D109</f><v>0</v></c><c r="E143" s="49" t="n"><f>CompoundAlert!E109</f><v>0</v></c><c r="F143" s="50" t="n"><f>CompoundAlert!F109</f><v>0</v></c><c r="G143" s="60" t="n"><f>CompoundAlert!K109</f><v>0</v></c><c r="H143" s="51" t="n"><f>CompoundAlert!L109</f><v>0</v></c><c r="I143" s="51" t="n"><f>CompoundAlert!M109</f><v>0</v></c><c r="J143" s="51" t="n"><f>CompoundAlert!N109</f><v>0</v></c><c r="K143" s="51" t="n"><f>CompoundAlert!O109</f><v>0</v></c><c r="L143" s="51" t="n"><f>CompoundAlert!P109</f><v>0</v></c><c r="M143" s="51" t="n"><f>CompoundAlert!Q109</f><v>0</v></c><c r="N143" s="51"/><c r="O143" s="52" t="n"><f>CompoundAlert!AG109</f><v>0</v></c><c r="P143" s="52" t="n"><f>CompoundAlert!AH109</f><v>0.3</v></c><c r="Q143" s="48"/><c r="R143" s="48"/><c r="S143" s="48"/><c r="T143" s="48"/><c r="U143" s="48"/><c r="V143" s="48"/><c r="W143" s="48"/><c r="X143" s="48"/><c r="Y143" s="53"/><c r="Z143" s="53"/><c r="AA143" s="53"/><c r="AB143" s="53"/><c r="AC143" s="53"/><c r="AD143" s="53"/><c r="AE143" s="53"/><c r="AF143" s="53"/><c r="AJ143" s="48"/><c r="AK143" s="48"/><c r="AL143" s="48"/><c r="AM143" s="48"/><c r="AN143" s="48"/><c r="AO143" s="48"/><c r="AP143" s="48"/><c r="AQ143" s="48"/><c r="AR143" s="48"/><c r="AS143" s="48"/><c r="AT143" s="48"/><c r="AU143" s="48"/><c r="AV143" s="48"/><c r="AW143" s="48"/><c r="AX143" s="48"/></row><row r="144"><c r="A144" s="65" t="n"><v>94</v></c><c r="B144" s="47" t="str"><f>CompoundAlert!B99</f><v>Montenegro</v></c><c r="C144" s="47" t="str"><f>CompoundAlert!C99</f><v>MNE</v></c><c r="D144" s="60" t="n"><f>CompoundAlert!D99</f><v>0</v></c><c r="E144" s="49" t="n"><f>CompoundAlert!E99</f><v>0</v></c><c r="F144" s="50" t="n"><f>CompoundAlert!F99</f><v>0</v></c><c r="G144" s="60" t="n"><f>CompoundAlert!K99</f><v>0</v></c><c r="H144" s="51" t="n"><f>CompoundAlert!L99</f><v>0</v></c><c r="I144" s="51" t="n"><f>CompoundAlert!M99</f><v>0</v></c><c r="J144" s="51" t="n"><f>CompoundAlert!N99</f><v>0</v></c><c r="K144" s="51" t="n"><f>CompoundAlert!O99</f><v>0</v></c><c r="L144" s="51" t="n"><f>CompoundAlert!P99</f><v>0</v></c><c r="M144" s="51" t="n"><f>CompoundAlert!Q99</f><v>0</v></c><c r="N144" s="51"/><c r="O144" s="52" t="n"><f>CompoundAlert!AG99</f><v>0</v></c><c r="P144" s="52" t="n"><f>CompoundAlert!AH99</f><v>0.4</v></c><c r="Q144" s="48"/><c r="R144" s="48"/><c r="S144" s="48"/><c r="T144" s="48"/><c r="U144" s="48"/><c r="V144" s="48"/><c r="W144" s="48"/><c r="X144" s="48"/><c r="Y144" s="53"/><c r="Z144" s="53"/><c r="AA144" s="53"/><c r="AB144" s="53"/><c r="AC144" s="53"/><c r="AD144" s="53"/><c r="AE144" s="53"/><c r="AF144" s="53"/><c r="AJ144" s="48"/><c r="AK144" s="48"/><c r="AL144" s="48"/><c r="AM144" s="48"/><c r="AN144" s="48"/><c r="AO144" s="48"/><c r="AP144" s="48"/><c r="AQ144" s="48"/><c r="AR144" s="48"/><c r="AS144" s="48"/><c r="AT144" s="48"/><c r="AU144" s="48"/><c r="AV144" s="48"/><c r="AW144" s="48"/><c r="AX144" s="48"/></row><row r="145"><c r="A145" s="65" t="n"><v>95</v></c><c r="B145" s="47" t="str"><f>CompoundAlert!B94</f><v>Philippines</v></c><c r="C145" s="47" t="str"><f>CompoundAlert!C94</f><v>PHL</v></c><c r="D145" s="60" t="n"><f>CompoundAlert!D94</f><v>0</v></c><c r="E145" s="49" t="n"><f>CompoundAlert!E94</f><v>0</v></c><c r="F145" s="50" t="n"><f>CompoundAlert!F94</f><v>0</v></c><c r="G145" s="60" t="n"><f>CompoundAlert!K94</f><v>0</v></c><c r="H145" s="51" t="n"><f>CompoundAlert!L94</f><v>0</v></c><c r="I145" s="51" t="n"><f>CompoundAlert!M94</f><v>0</v></c><c r="J145" s="51" t="n"><f>CompoundAlert!N94</f><v>0</v></c><c r="K145" s="51" t="n"><f>CompoundAlert!O94</f><v>0</v></c><c r="L145" s="51" t="n"><f>CompoundAlert!P94</f><v>0</v></c><c r="M145" s="51" t="n"><f>CompoundAlert!Q94</f><v>0</v></c><c r="N145" s="51"/><c r="O145" s="52" t="n"><f>CompoundAlert!AG94</f><v>0</v></c><c r="P145" s="52" t="n"><f>CompoundAlert!AH94</f><v>0.2</v></c><c r="Q145" s="48"/><c r="R145" s="48"/><c r="S145" s="48"/><c r="T145" s="48"/><c r="U145" s="48"/><c r="V145" s="48"/><c r="W145" s="48"/><c r="X145" s="48"/><c r="Y145" s="53"/><c r="Z145" s="53"/><c r="AA145" s="53"/><c r="AB145" s="53"/><c r="AC145" s="53"/><c r="AD145" s="53"/><c r="AE145" s="53"/><c r="AF145" s="53"/><c r="AJ145" s="48"/><c r="AK145" s="48"/><c r="AL145" s="48"/><c r="AM145" s="48"/><c r="AN145" s="48"/><c r="AO145" s="48"/><c r="AP145" s="48"/><c r="AQ145" s="48"/><c r="AR145" s="48"/><c r="AS145" s="48"/><c r="AT145" s="48"/><c r="AU145" s="48"/><c r="AV145" s="48"/><c r="AW145" s="48"/><c r="AX145" s="48"/></row><row r="146"><c r="A146" s="65" t="n"><v>96</v></c><c r="B146" s="47" t="str"><f>CompoundAlert!B100</f><v>China</v></c><c r="C146" s="47" t="str"><f>CompoundAlert!C100</f><v>CHN</v></c><c r="D146" s="60" t="n"><f>CompoundAlert!D100</f><v>0</v></c><c r="E146" s="49" t="n"><f>CompoundAlert!E100</f><v>0</v></c><c r="F146" s="50" t="n"><f>CompoundAlert!F100</f><v>0</v></c><c r="G146" s="60" t="n"><f>CompoundAlert!K100</f><v>0</v></c><c r="H146" s="51" t="n"><f>CompoundAlert!L100</f><v>0</v></c><c r="I146" s="51" t="n"><f>CompoundAlert!M100</f><v>0</v></c><c r="J146" s="51" t="n"><f>CompoundAlert!N100</f><v>0</v></c><c r="K146" s="51" t="n"><f>CompoundAlert!O100</f><v>0</v></c><c r="L146" s="51" t="n"><f>CompoundAlert!P100</f><v>0</v></c><c r="M146" s="51" t="n"><f>CompoundAlert!Q100</f><v>0</v></c><c r="N146" s="51"/><c r="O146" s="52" t="n"><f>CompoundAlert!AG100</f><v>0</v></c><c r="P146" s="52" t="n"><f>CompoundAlert!AH100</f><v>0.2</v></c><c r="Q146" s="48"/><c r="R146" s="48"/><c r="S146" s="48"/><c r="T146" s="48"/><c r="U146" s="48"/><c r="V146" s="48"/><c r="W146" s="48"/><c r="X146" s="48"/><c r="Y146" s="53"/><c r="Z146" s="53"/><c r="AA146" s="53"/><c r="AB146" s="53"/><c r="AC146" s="53"/><c r="AD146" s="53"/><c r="AE146" s="53"/><c r="AF146" s="53"/><c r="AJ146" s="48"/><c r="AK146" s="48"/><c r="AL146" s="48"/><c r="AM146" s="48"/><c r="AN146" s="48"/><c r="AO146" s="48"/><c r="AP146" s="48"/><c r="AQ146" s="48"/><c r="AR146" s="48"/><c r="AS146" s="48"/><c r="AT146" s="48"/><c r="AU146" s="48"/><c r="AV146" s="48"/><c r="AW146" s="48"/><c r="AX146" s="48"/></row><row r="147"><c r="A147" s="65" t="n"><v>97</v></c><c r="B147" s="47" t="str"><f>CompoundAlert!B98</f><v>El Salvador</v></c><c r="C147" s="47" t="str"><f>CompoundAlert!C98</f><v>SLV</v></c><c r="D147" s="60" t="n"><f>CompoundAlert!D98</f><v>0</v></c><c r="E147" s="49" t="n"><f>CompoundAlert!E98</f><v>0</v></c><c r="F147" s="50" t="n"><f>CompoundAlert!F98</f><v>0</v></c><c r="G147" s="60" t="n"><f>CompoundAlert!K98</f><v>0</v></c><c r="H147" s="51" t="n"><f>CompoundAlert!L98</f><v>0</v></c><c r="I147" s="51" t="n"><f>CompoundAlert!M98</f><v>0</v></c><c r="J147" s="51" t="n"><f>CompoundAlert!N98</f><v>0</v></c><c r="K147" s="51" t="n"><f>CompoundAlert!O98</f><v>0</v></c><c r="L147" s="51" t="n"><f>CompoundAlert!P98</f><v>0</v></c><c r="M147" s="51" t="n"><f>CompoundAlert!Q98</f><v>0</v></c><c r="N147" s="51"/><c r="O147" s="52" t="n"><f>CompoundAlert!AG98</f><v>0</v></c><c r="P147" s="52" t="n"><f>CompoundAlert!AH98</f><v>0.3</v></c><c r="Q147" s="48"/><c r="R147" s="48"/><c r="S147" s="48"/><c r="T147" s="48"/><c r="U147" s="48"/><c r="V147" s="48"/><c r="W147" s="48"/><c r="X147" s="48"/><c r="Y147" s="53"/><c r="Z147" s="53"/><c r="AA147" s="53"/><c r="AB147" s="53"/><c r="AC147" s="53"/><c r="AD147" s="53"/><c r="AE147" s="53"/><c r="AF147" s="53"/><c r="AJ147" s="48"/><c r="AK147" s="48"/><c r="AL147" s="48"/><c r="AM147" s="48"/><c r="AN147" s="48"/><c r="AO147" s="48"/><c r="AP147" s="48"/><c r="AQ147" s="48"/><c r="AR147" s="48"/><c r="AS147" s="48"/><c r="AT147" s="48"/><c r="AU147" s="48"/><c r="AV147" s="48"/><c r="AW147" s="48"/><c r="AX147" s="48"/></row><row r="148"><c r="A148" s="65" t="n"><v>98</v></c><c r="B148" s="47" t="str"><f>CompoundAlert!B96</f><v>Brazil</v></c><c r="C148" s="47" t="str"><f>CompoundAlert!C96</f><v>BRA</v></c><c r="D148" s="60" t="n"><f>CompoundAlert!D96</f><v>0</v></c><c r="E148" s="49" t="n"><f>CompoundAlert!E96</f><v>0</v></c><c r="F148" s="50" t="n"><f>CompoundAlert!F96</f><v>0</v></c><c r="G148" s="60" t="n"><f>CompoundAlert!K96</f><v>0</v></c><c r="H148" s="51" t="n"><f>CompoundAlert!L96</f><v>0</v></c><c r="I148" s="51" t="n"><f>CompoundAlert!M96</f><v>0</v></c><c r="J148" s="51" t="n"><f>CompoundAlert!N96</f><v>0</v></c><c r="K148" s="51" t="n"><f>CompoundAlert!O96</f><v>0</v></c><c r="L148" s="51" t="n"><f>CompoundAlert!P96</f><v>0</v></c><c r="M148" s="51" t="n"><f>CompoundAlert!Q96</f><v>0</v></c><c r="N148" s="51"/><c r="O148" s="52" t="n"><f>CompoundAlert!AG96</f><v>0</v></c><c r="P148" s="52" t="n"><f>CompoundAlert!AH96</f><v>0.2</v></c><c r="Q148" s="48"/><c r="R148" s="48"/><c r="S148" s="48"/><c r="T148" s="48"/><c r="U148" s="48"/><c r="V148" s="48"/><c r="W148" s="48"/><c r="X148" s="48"/><c r="Y148" s="53"/><c r="Z148" s="53"/><c r="AA148" s="53"/><c r="AB148" s="53"/><c r="AC148" s="53"/><c r="AD148" s="53"/><c r="AE148" s="53"/><c r="AF148" s="53"/><c r="AJ148" s="48"/><c r="AK148" s="48"/><c r="AL148" s="48"/><c r="AM148" s="48"/><c r="AN148" s="48"/><c r="AO148" s="48"/><c r="AP148" s="48"/><c r="AQ148" s="48"/><c r="AR148" s="48"/><c r="AS148" s="48"/><c r="AT148" s="48"/><c r="AU148" s="48"/><c r="AV148" s="48"/><c r="AW148" s="48"/><c r="AX148" s="48"/></row><row r="149"><c r="A149" s="65" t="n"><v>99</v></c><c r="B149" s="47" t="str"><f>CompoundAlert!B101</f><v>Cuba</v></c><c r="C149" s="47" t="str"><f>CompoundAlert!C101</f><v>CUB</v></c><c r="D149" s="60" t="n"><f>CompoundAlert!D101</f><v>0</v></c><c r="E149" s="49" t="n"><f>CompoundAlert!E101</f><v>0</v></c><c r="F149" s="50" t="n"><f>CompoundAlert!F101</f><v>0</v></c><c r="G149" s="60" t="n"><f>CompoundAlert!K101</f><v>0</v></c><c r="H149" s="51" t="n"><f>CompoundAlert!L101</f><v>0</v></c><c r="I149" s="51" t="n"><f>CompoundAlert!M101</f><v>0</v></c><c r="J149" s="51" t="n"><f>CompoundAlert!N101</f><v>0</v></c><c r="K149" s="51" t="n"><f>CompoundAlert!O101</f><v>0</v></c><c r="L149" s="51" t="n"><f>CompoundAlert!P101</f><v>0</v></c><c r="M149" s="51" t="n"><f>CompoundAlert!Q101</f><v>0</v></c><c r="N149" s="51"/><c r="O149" s="52" t="n"><f>CompoundAlert!AG101</f><v>0</v></c><c r="P149" s="52" t="n"><f>CompoundAlert!AH101</f><v>0.5</v></c><c r="Q149" s="48"/><c r="R149" s="48"/><c r="S149" s="48"/><c r="T149" s="48"/><c r="U149" s="48"/><c r="V149" s="48"/><c r="W149" s="48"/><c r="X149" s="48"/><c r="Y149" s="53"/><c r="Z149" s="53"/><c r="AA149" s="53"/><c r="AB149" s="53"/><c r="AC149" s="53"/><c r="AD149" s="53"/><c r="AE149" s="53"/><c r="AF149" s="53"/><c r="AJ149" s="48"/><c r="AK149" s="48"/><c r="AL149" s="48"/><c r="AM149" s="48"/><c r="AN149" s="48"/><c r="AO149" s="48"/><c r="AP149" s="48"/><c r="AQ149" s="48"/><c r="AR149" s="48"/><c r="AS149" s="48"/><c r="AT149" s="48"/><c r="AU149" s="48"/><c r="AV149" s="48"/><c r="AW149" s="48"/><c r="AX149" s="48"/></row><row r="150"><c r="A150" s="65" t="n"><v>100</v></c><c r="B150" s="47" t="str"><f>CompoundAlert!B102</f><v>Kyrgyzstan</v></c><c r="C150" s="47" t="str"><f>CompoundAlert!C102</f><v>KGZ</v></c><c r="D150" s="60" t="n"><f>CompoundAlert!D102</f><v>0</v></c><c r="E150" s="49" t="n"><f>CompoundAlert!E102</f><v>0</v></c><c r="F150" s="50" t="n"><f>CompoundAlert!F102</f><v>0</v></c><c r="G150" s="60" t="n"><f>CompoundAlert!K102</f><v>0</v></c><c r="H150" s="51" t="n"><f>CompoundAlert!L102</f><v>0</v></c><c r="I150" s="51" t="n"><f>CompoundAlert!M102</f><v>0</v></c><c r="J150" s="51" t="n"><f>CompoundAlert!N102</f><v>0</v></c><c r="K150" s="51" t="n"><f>CompoundAlert!O102</f><v>0</v></c><c r="L150" s="51" t="n"><f>CompoundAlert!P102</f><v>0</v></c><c r="M150" s="51" t="n"><f>CompoundAlert!Q102</f><v>0</v></c><c r="N150" s="51"/><c r="O150" s="52" t="n"><f>CompoundAlert!AG102</f><v>0</v></c><c r="P150" s="52" t="n"><f>CompoundAlert!AH102</f><v>0.2</v></c><c r="Q150" s="48"/><c r="R150" s="48"/><c r="S150" s="48"/><c r="T150" s="48"/><c r="U150" s="48"/><c r="V150" s="48"/><c r="W150" s="48"/><c r="X150" s="48"/><c r="Y150" s="53"/><c r="Z150" s="53"/><c r="AA150" s="53"/><c r="AB150" s="53"/><c r="AC150" s="53"/><c r="AD150" s="53"/><c r="AE150" s="53"/><c r="AF150" s="53"/><c r="AJ150" s="48"/><c r="AK150" s="48"/><c r="AL150" s="48"/><c r="AM150" s="48"/><c r="AN150" s="48"/><c r="AO150" s="48"/><c r="AP150" s="48"/><c r="AQ150" s="48"/><c r="AR150" s="48"/><c r="AS150" s="48"/><c r="AT150" s="48"/><c r="AU150" s="48"/><c r="AV150" s="48"/><c r="AW150" s="48"/><c r="AX150" s="48"/></row><row r="151"><c r="A151" s="65" t="n"><v>101</v></c><c r="B151" s="47" t="str"><f>CompoundAlert!B105</f><v>Indonesia</v></c><c r="C151" s="47" t="str"><f>CompoundAlert!C105</f><v>IDN</v></c><c r="D151" s="60" t="n"><f>CompoundAlert!D105</f><v>0</v></c><c r="E151" s="49" t="n"><f>CompoundAlert!E105</f><v>0</v></c><c r="F151" s="50" t="n"><f>CompoundAlert!F105</f><v>0</v></c><c r="G151" s="60" t="n"><f>CompoundAlert!K105</f><v>0</v></c><c r="H151" s="51" t="n"><f>CompoundAlert!L105</f><v>0</v></c><c r="I151" s="51" t="n"><f>CompoundAlert!M105</f><v>0</v></c><c r="J151" s="51" t="n"><f>CompoundAlert!N105</f><v>0</v></c><c r="K151" s="51" t="n"><f>CompoundAlert!O105</f><v>0</v></c><c r="L151" s="51" t="n"><f>CompoundAlert!P105</f><v>0</v></c><c r="M151" s="51" t="n"><f>CompoundAlert!Q105</f><v>0</v></c><c r="N151" s="51"/><c r="O151" s="52" t="n"><f>CompoundAlert!AG105</f><v>0</v></c><c r="P151" s="52" t="n"><f>CompoundAlert!AH105</f><v>0.2</v></c><c r="Q151" s="48"/><c r="R151" s="48"/><c r="S151" s="48"/><c r="T151" s="48"/><c r="U151" s="48"/><c r="V151" s="48"/><c r="W151" s="48"/><c r="X151" s="48"/><c r="Y151" s="53"/><c r="Z151" s="53"/><c r="AA151" s="53"/><c r="AB151" s="53"/><c r="AC151" s="53"/><c r="AD151" s="53"/><c r="AE151" s="53"/><c r="AF151" s="53"/><c r="AJ151" s="48"/><c r="AK151" s="48"/><c r="AL151" s="48"/><c r="AM151" s="48"/><c r="AN151" s="48"/><c r="AO151" s="48"/><c r="AP151" s="48"/><c r="AQ151" s="48"/><c r="AR151" s="48"/><c r="AS151" s="48"/><c r="AT151" s="48"/><c r="AU151" s="48"/><c r="AV151" s="48"/><c r="AW151" s="48"/><c r="AX151" s="48"/></row><row r="152"><c r="A152" s="65" t="n"><v>102</v></c><c r="B152" s="47" t="str"><f>CompoundAlert!B97</f><v>Iran</v></c><c r="C152" s="47" t="str"><f>CompoundAlert!C97</f><v>IRN</v></c><c r="D152" s="60" t="n"><f>CompoundAlert!D97</f><v>0</v></c><c r="E152" s="49" t="n"><f>CompoundAlert!E97</f><v>0</v></c><c r="F152" s="50" t="n"><f>CompoundAlert!F97</f><v>0</v></c><c r="G152" s="60" t="n"><f>CompoundAlert!K97</f><v>0</v></c><c r="H152" s="51" t="n"><f>CompoundAlert!L97</f><v>0</v></c><c r="I152" s="51" t="n"><f>CompoundAlert!M97</f><v>0</v></c><c r="J152" s="51" t="n"><f>CompoundAlert!N97</f><v>0</v></c><c r="K152" s="51" t="n"><f>CompoundAlert!O97</f><v>0</v></c><c r="L152" s="51" t="n"><f>CompoundAlert!P97</f><v>0</v></c><c r="M152" s="51" t="n"><f>CompoundAlert!Q97</f><v>0</v></c><c r="N152" s="51"/><c r="O152" s="52" t="n"><f>CompoundAlert!AG97</f><v>0</v></c><c r="P152" s="52" t="n"><f>CompoundAlert!AH97</f><v>0.2</v></c><c r="Q152" s="48"/><c r="R152" s="48"/><c r="S152" s="48"/><c r="T152" s="48"/><c r="U152" s="48"/><c r="V152" s="48"/><c r="W152" s="48"/><c r="X152" s="48"/><c r="Y152" s="53"/><c r="Z152" s="53"/><c r="AA152" s="53"/><c r="AB152" s="53"/><c r="AC152" s="53"/><c r="AD152" s="53"/><c r="AE152" s="53"/><c r="AF152" s="53"/><c r="AJ152" s="48"/><c r="AK152" s="48"/><c r="AL152" s="48"/><c r="AM152" s="48"/><c r="AN152" s="48"/><c r="AO152" s="48"/><c r="AP152" s="48"/><c r="AQ152" s="48"/><c r="AR152" s="48"/><c r="AS152" s="48"/><c r="AT152" s="48"/><c r="AU152" s="48"/><c r="AV152" s="48"/><c r="AW152" s="48"/><c r="AX152" s="48"/></row><row r="153"><c r="A153" s="65" t="n"><v>103</v></c><c r="B153" s="47" t="str"><f>CompoundAlert!B104</f><v>Ecuador</v></c><c r="C153" s="47" t="str"><f>CompoundAlert!C104</f><v>ECU</v></c><c r="D153" s="60" t="n"><f>CompoundAlert!D104</f><v>0</v></c><c r="E153" s="49" t="n"><f>CompoundAlert!E104</f><v>0</v></c><c r="F153" s="50" t="n"><f>CompoundAlert!F104</f><v>0</v></c><c r="G153" s="60" t="n"><f>CompoundAlert!K104</f><v>0</v></c><c r="H153" s="51" t="n"><f>CompoundAlert!L104</f><v>0</v></c><c r="I153" s="51" t="n"><f>CompoundAlert!M104</f><v>0</v></c><c r="J153" s="51" t="n"><f>CompoundAlert!N104</f><v>0</v></c><c r="K153" s="51" t="n"><f>CompoundAlert!O104</f><v>0</v></c><c r="L153" s="51" t="n"><f>CompoundAlert!P104</f><v>0</v></c><c r="M153" s="51" t="n"><f>CompoundAlert!Q104</f><v>0</v></c><c r="N153" s="51"/><c r="O153" s="52" t="n"><f>CompoundAlert!AG104</f><v>0</v></c><c r="P153" s="52" t="n"><f>CompoundAlert!AH104</f><v>0.3</v></c><c r="Q153" s="48"/><c r="R153" s="48"/><c r="S153" s="48"/><c r="T153" s="48"/><c r="U153" s="48"/><c r="V153" s="48"/><c r="W153" s="48"/><c r="X153" s="48"/><c r="Y153" s="53"/><c r="Z153" s="53"/><c r="AA153" s="53"/><c r="AB153" s="53"/><c r="AC153" s="53"/><c r="AD153" s="53"/><c r="AE153" s="53"/><c r="AF153" s="53"/><c r="AJ153" s="48"/><c r="AK153" s="48"/><c r="AL153" s="48"/><c r="AM153" s="48"/><c r="AN153" s="48"/><c r="AO153" s="48"/><c r="AP153" s="48"/><c r="AQ153" s="48"/><c r="AR153" s="48"/><c r="AS153" s="48"/><c r="AT153" s="48"/><c r="AU153" s="48"/><c r="AV153" s="48"/><c r="AW153" s="48"/><c r="AX153" s="48"/></row><row r="154"><c r="A154" s="65" t="n"><v>104</v></c><c r="B154" s="47" t="str"><f>CompoundAlert!B108</f><v>Dominican Republic</v></c><c r="C154" s="47" t="str"><f>CompoundAlert!C108</f><v>DOM</v></c><c r="D154" s="60" t="n"><f>CompoundAlert!D108</f><v>0</v></c><c r="E154" s="49" t="n"><f>CompoundAlert!E108</f><v>0</v></c><c r="F154" s="50" t="n"><f>CompoundAlert!F108</f><v>0</v></c><c r="G154" s="60" t="n"><f>CompoundAlert!K108</f><v>0</v></c><c r="H154" s="51" t="n"><f>CompoundAlert!L108</f><v>0</v></c><c r="I154" s="51" t="n"><f>CompoundAlert!M108</f><v>0</v></c><c r="J154" s="51" t="n"><f>CompoundAlert!N108</f><v>0</v></c><c r="K154" s="51" t="n"><f>CompoundAlert!O108</f><v>0</v></c><c r="L154" s="51" t="n"><f>CompoundAlert!P108</f><v>0</v></c><c r="M154" s="51" t="n"><f>CompoundAlert!Q108</f><v>0</v></c><c r="N154" s="51"/><c r="O154" s="52" t="n"><f>CompoundAlert!AG108</f><v>0</v></c><c r="P154" s="52" t="n"><f>CompoundAlert!AH108</f><v>0.4</v></c><c r="Q154" s="48"/><c r="R154" s="48"/><c r="S154" s="48"/><c r="T154" s="48"/><c r="U154" s="48"/><c r="V154" s="48"/><c r="W154" s="48"/><c r="X154" s="48"/><c r="Y154" s="53"/><c r="Z154" s="53"/><c r="AA154" s="53"/><c r="AB154" s="53"/><c r="AC154" s="53"/><c r="AD154" s="53"/><c r="AE154" s="53"/><c r="AF154" s="53"/><c r="AJ154" s="48"/><c r="AK154" s="48"/><c r="AL154" s="48"/><c r="AM154" s="48"/><c r="AN154" s="48"/><c r="AO154" s="48"/><c r="AP154" s="48"/><c r="AQ154" s="48"/><c r="AR154" s="48"/><c r="AS154" s="48"/><c r="AT154" s="48"/><c r="AU154" s="48"/><c r="AV154" s="48"/><c r="AW154" s="48"/><c r="AX154" s="48"/></row><row r="155"><c r="A155" s="65" t="n"><v>105</v></c><c r="B155" s="47" t="str"><f>CompoundAlert!B110</f><v>Bangladesh</v></c><c r="C155" s="47" t="str"><f>CompoundAlert!C110</f><v>BGD</v></c><c r="D155" s="60" t="n"><f>CompoundAlert!D110</f><v>0</v></c><c r="E155" s="49" t="n"><f>CompoundAlert!E110</f><v>0</v></c><c r="F155" s="50" t="n"><f>CompoundAlert!F110</f><v>0</v></c><c r="G155" s="60" t="n"><f>CompoundAlert!K110</f><v>0</v></c><c r="H155" s="51" t="n"><f>CompoundAlert!L110</f><v>0</v></c><c r="I155" s="51" t="n"><f>CompoundAlert!M110</f><v>0</v></c><c r="J155" s="51" t="n"><f>CompoundAlert!N110</f><v>0</v></c><c r="K155" s="51" t="n"><f>CompoundAlert!O110</f><v>0</v></c><c r="L155" s="51" t="n"><f>CompoundAlert!P110</f><v>0</v></c><c r="M155" s="51" t="n"><f>CompoundAlert!Q110</f><v>0</v></c><c r="N155" s="51"/><c r="O155" s="52" t="n"><f>CompoundAlert!AG110</f><v>0</v></c><c r="P155" s="52" t="n"><f>CompoundAlert!AH110</f><v>0.2</v></c><c r="Q155" s="48"/><c r="R155" s="48"/><c r="S155" s="48"/><c r="T155" s="48"/><c r="U155" s="48"/><c r="V155" s="48"/><c r="W155" s="48"/><c r="X155" s="48"/><c r="Y155" s="53"/><c r="Z155" s="53"/><c r="AA155" s="53"/><c r="AB155" s="53"/><c r="AC155" s="53"/><c r="AD155" s="53"/><c r="AE155" s="53"/><c r="AF155" s="53"/><c r="AJ155" s="48"/><c r="AK155" s="48"/><c r="AL155" s="48"/><c r="AM155" s="48"/><c r="AN155" s="48"/><c r="AO155" s="48"/><c r="AP155" s="48"/><c r="AQ155" s="48"/><c r="AR155" s="48"/><c r="AS155" s="48"/><c r="AT155" s="48"/><c r="AU155" s="48"/><c r="AV155" s="48"/><c r="AW155" s="48"/><c r="AX155" s="48"/></row><row r="156"><c r="A156" s="65" t="n"><v>106</v></c><c r="B156" s="47" t="str"><f>CompoundAlert!B106</f><v>Viet Nam</v></c><c r="C156" s="47" t="str"><f>CompoundAlert!C106</f><v>VNM</v></c><c r="D156" s="60" t="n"><f>CompoundAlert!D106</f><v>0</v></c><c r="E156" s="49" t="n"><f>CompoundAlert!E106</f><v>0</v></c><c r="F156" s="50" t="n"><f>CompoundAlert!F106</f><v>0</v></c><c r="G156" s="60" t="n"><f>CompoundAlert!K106</f><v>0</v></c><c r="H156" s="51" t="n"><f>CompoundAlert!L106</f><v>0</v></c><c r="I156" s="51" t="n"><f>CompoundAlert!M106</f><v>0</v></c><c r="J156" s="51" t="n"><f>CompoundAlert!N106</f><v>0</v></c><c r="K156" s="51" t="n"><f>CompoundAlert!O106</f><v>0</v></c><c r="L156" s="51" t="n"><f>CompoundAlert!P106</f><v>0</v></c><c r="M156" s="51" t="n"><f>CompoundAlert!Q106</f><v>0</v></c><c r="N156" s="51"/><c r="O156" s="52" t="n"><f>CompoundAlert!AG106</f><v>0</v></c><c r="P156" s="52" t="n"><f>CompoundAlert!AH106</f><v>0.3</v></c><c r="Q156" s="48"/><c r="R156" s="48"/><c r="S156" s="48"/><c r="T156" s="48"/><c r="U156" s="48"/><c r="V156" s="48"/><c r="W156" s="48"/><c r="X156" s="48"/><c r="Y156" s="53"/><c r="Z156" s="53"/><c r="AA156" s="53"/><c r="AB156" s="53"/><c r="AC156" s="53"/><c r="AD156" s="53"/><c r="AE156" s="53"/><c r="AF156" s="53"/><c r="AJ156" s="48"/><c r="AK156" s="48"/><c r="AL156" s="48"/><c r="AM156" s="48"/><c r="AN156" s="48"/><c r="AO156" s="48"/><c r="AP156" s="48"/><c r="AQ156" s="48"/><c r="AR156" s="48"/><c r="AS156" s="48"/><c r="AT156" s="48"/><c r="AU156" s="48"/><c r="AV156" s="48"/><c r="AW156" s="48"/><c r="AX156" s="48"/></row><row r="157"><c r="A157" s="65" t="n"><v>107</v></c><c r="B157" s="47" t="str"><f>CompoundAlert!B128</f><v>Palau</v></c><c r="C157" s="47" t="str"><f>CompoundAlert!C128</f><v>PLW</v></c><c r="D157" s="60" t="n"><f>CompoundAlert!D128</f><v>0</v></c><c r="E157" s="49" t="n"><f>CompoundAlert!E128</f><v>0</v></c><c r="F157" s="50" t="n"><f>CompoundAlert!F128</f><v>0</v></c><c r="G157" s="60" t="n"><f>CompoundAlert!K128</f><v>0</v></c><c r="H157" s="51" t="n"><f>CompoundAlert!L128</f><v>0</v></c><c r="I157" s="51" t="n"><f>CompoundAlert!M128</f><v>0</v></c><c r="J157" s="51" t="n"><f>CompoundAlert!N128</f><v>0</v></c><c r="K157" s="51" t="n"><f>CompoundAlert!O128</f><v>0</v></c><c r="L157" s="51" t="n"><f>CompoundAlert!P128</f><v>0</v></c><c r="M157" s="51" t="n"><f>CompoundAlert!Q128</f><v>0</v></c><c r="N157" s="51"/><c r="O157" s="52" t="n"><f>CompoundAlert!AG128</f><v>0.4</v></c><c r="P157" s="52" t="n"><f>CompoundAlert!AH128</f><v>0.8</v></c><c r="Q157" s="48"/><c r="R157" s="48"/><c r="S157" s="48"/><c r="T157" s="48"/><c r="U157" s="48"/><c r="V157" s="48"/><c r="W157" s="48"/><c r="X157" s="48"/><c r="Y157" s="53"/><c r="Z157" s="53"/><c r="AA157" s="53"/><c r="AB157" s="53"/><c r="AC157" s="53"/><c r="AD157" s="53"/><c r="AE157" s="53"/><c r="AF157" s="53"/><c r="AJ157" s="48"/><c r="AK157" s="48"/><c r="AL157" s="48"/><c r="AM157" s="48"/><c r="AN157" s="48"/><c r="AO157" s="48"/><c r="AP157" s="48"/><c r="AQ157" s="48"/><c r="AR157" s="48"/><c r="AS157" s="48"/><c r="AT157" s="48"/><c r="AU157" s="48"/><c r="AV157" s="48"/><c r="AW157" s="48"/><c r="AX157" s="48"/></row><row r="158"><c r="A158" s="65" t="n"><v>108</v></c><c r="B158" s="47" t="str"><f>CompoundAlert!B135</f><v>Botswana</v></c><c r="C158" s="47" t="str"><f>CompoundAlert!C135</f><v>BWA</v></c><c r="D158" s="60" t="n"><f>CompoundAlert!D135</f><v>0</v></c><c r="E158" s="49" t="n"><f>CompoundAlert!E135</f><v>0</v></c><c r="F158" s="50" t="n"><f>CompoundAlert!F135</f><v>0</v></c><c r="G158" s="60" t="n"><f>CompoundAlert!K135</f><v>0</v></c><c r="H158" s="51" t="n"><f>CompoundAlert!L135</f><v>0</v></c><c r="I158" s="51" t="n"><f>CompoundAlert!M135</f><v>0</v></c><c r="J158" s="51" t="n"><f>CompoundAlert!N135</f><v>0</v></c><c r="K158" s="51" t="n"><f>CompoundAlert!O135</f><v>0</v></c><c r="L158" s="51" t="n"><f>CompoundAlert!P135</f><v>0</v></c><c r="M158" s="51" t="n"><f>CompoundAlert!Q135</f><v>0</v></c><c r="N158" s="51"/><c r="O158" s="52" t="n"><f>CompoundAlert!AG135</f><v>0</v></c><c r="P158" s="52" t="n"><f>CompoundAlert!AH135</f><v>0.4</v></c><c r="Q158" s="48"/><c r="R158" s="48"/><c r="S158" s="48"/><c r="T158" s="48"/><c r="U158" s="48"/><c r="V158" s="48"/><c r="W158" s="48"/><c r="X158" s="48"/><c r="Y158" s="53"/><c r="Z158" s="53"/><c r="AA158" s="53"/><c r="AB158" s="53"/><c r="AC158" s="53"/><c r="AD158" s="53"/><c r="AE158" s="53"/><c r="AF158" s="53"/><c r="AJ158" s="48"/><c r="AK158" s="48"/><c r="AL158" s="48"/><c r="AM158" s="48"/><c r="AN158" s="48"/><c r="AO158" s="48"/><c r="AP158" s="48"/><c r="AQ158" s="48"/><c r="AR158" s="48"/><c r="AS158" s="48"/><c r="AT158" s="48"/><c r="AU158" s="48"/><c r="AV158" s="48"/><c r="AW158" s="48"/><c r="AX158" s="48"/></row><row r="159"><c r="A159" s="65" t="n"><v>109</v></c><c r="B159" s="47" t="str"><f>CompoundAlert!B127</f><v>Maldives</v></c><c r="C159" s="47" t="str"><f>CompoundAlert!C127</f><v>MDV</v></c><c r="D159" s="60" t="n"><f>CompoundAlert!D127</f><v>0</v></c><c r="E159" s="49" t="n"><f>CompoundAlert!E127</f><v>0</v></c><c r="F159" s="50" t="n"><f>CompoundAlert!F127</f><v>0</v></c><c r="G159" s="60" t="n"><f>CompoundAlert!K127</f><v>0</v></c><c r="H159" s="51" t="n"><f>CompoundAlert!L127</f><v>0</v></c><c r="I159" s="51" t="n"><f>CompoundAlert!M127</f><v>0</v></c><c r="J159" s="51" t="n"><f>CompoundAlert!N127</f><v>0</v></c><c r="K159" s="51" t="n"><f>CompoundAlert!O127</f><v>0</v></c><c r="L159" s="51" t="n"><f>CompoundAlert!P127</f><v>0</v></c><c r="M159" s="51" t="n"><f>CompoundAlert!Q127</f><v>0</v></c><c r="N159" s="51"/><c r="O159" s="52" t="n"><f>CompoundAlert!AG127</f><v>0</v></c><c r="P159" s="52" t="n"><f>CompoundAlert!AH127</f><v>0.4</v></c><c r="Q159" s="48"/><c r="R159" s="48"/><c r="S159" s="48"/><c r="T159" s="48"/><c r="U159" s="48"/><c r="V159" s="48"/><c r="W159" s="48"/><c r="X159" s="48"/><c r="Y159" s="53"/><c r="Z159" s="53"/><c r="AA159" s="53"/><c r="AB159" s="53"/><c r="AC159" s="53"/><c r="AD159" s="53"/><c r="AE159" s="53"/><c r="AF159" s="53"/><c r="AJ159" s="48"/><c r="AK159" s="48"/><c r="AL159" s="48"/><c r="AM159" s="48"/><c r="AN159" s="48"/><c r="AO159" s="48"/><c r="AP159" s="48"/><c r="AQ159" s="48"/><c r="AR159" s="48"/><c r="AS159" s="48"/><c r="AT159" s="48"/><c r="AU159" s="48"/><c r="AV159" s="48"/><c r="AW159" s="48"/><c r="AX159" s="48"/></row><row r="160"><c r="A160" s="65" t="n"><v>110</v></c><c r="B160" s="47" t="str"><f>CompoundAlert!B123</f><v>Saint Lucia</v></c><c r="C160" s="47" t="str"><f>CompoundAlert!C123</f><v>LCA</v></c><c r="D160" s="60" t="n"><f>CompoundAlert!D123</f><v>0</v></c><c r="E160" s="49" t="n"><f>CompoundAlert!E123</f><v>0</v></c><c r="F160" s="50" t="n"><f>CompoundAlert!F123</f><v>0</v></c><c r="G160" s="60" t="n"><f>CompoundAlert!K123</f><v>0</v></c><c r="H160" s="51" t="n"><f>CompoundAlert!L123</f><v>0</v></c><c r="I160" s="51" t="n"><f>CompoundAlert!M123</f><v>0</v></c><c r="J160" s="51" t="n"><f>CompoundAlert!N123</f><v>0</v></c><c r="K160" s="51" t="n"><f>CompoundAlert!O123</f><v>0</v></c><c r="L160" s="51" t="n"><f>CompoundAlert!P123</f><v>0</v></c><c r="M160" s="51" t="n"><f>CompoundAlert!Q123</f><v>0</v></c><c r="N160" s="51"/><c r="O160" s="52" t="n"><f>CompoundAlert!AG123</f><v>0.4</v></c><c r="P160" s="52" t="n"><f>CompoundAlert!AH123</f><v>0.6</v></c><c r="Q160" s="48"/><c r="R160" s="48"/><c r="S160" s="48"/><c r="T160" s="48"/><c r="U160" s="48"/><c r="V160" s="48"/><c r="W160" s="48"/><c r="X160" s="48"/><c r="Y160" s="53"/><c r="Z160" s="53"/><c r="AA160" s="53"/><c r="AB160" s="53"/><c r="AC160" s="53"/><c r="AD160" s="53"/><c r="AE160" s="53"/><c r="AF160" s="53"/><c r="AJ160" s="48"/><c r="AK160" s="48"/><c r="AL160" s="48"/><c r="AM160" s="48"/><c r="AN160" s="48"/><c r="AO160" s="48"/><c r="AP160" s="48"/><c r="AQ160" s="48"/><c r="AR160" s="48"/><c r="AS160" s="48"/><c r="AT160" s="48"/><c r="AU160" s="48"/><c r="AV160" s="48"/><c r="AW160" s="48"/><c r="AX160" s="48"/></row><row r="161"><c r="A161" s="65" t="n"><v>111</v></c><c r="B161" s="47" t="str"><f>CompoundAlert!B112</f><v>Trinidad and Tobago</v></c><c r="C161" s="47" t="str"><f>CompoundAlert!C112</f><v>TTO</v></c><c r="D161" s="60" t="n"><f>CompoundAlert!D112</f><v>0</v></c><c r="E161" s="49" t="n"><f>CompoundAlert!E112</f><v>0</v></c><c r="F161" s="50" t="n"><f>CompoundAlert!F112</f><v>0</v></c><c r="G161" s="60" t="n"><f>CompoundAlert!K112</f><v>0</v></c><c r="H161" s="51" t="n"><f>CompoundAlert!L112</f><v>0</v></c><c r="I161" s="51" t="n"><f>CompoundAlert!M112</f><v>0</v></c><c r="J161" s="51" t="n"><f>CompoundAlert!N112</f><v>0</v></c><c r="K161" s="51" t="n"><f>CompoundAlert!O112</f><v>0</v></c><c r="L161" s="51" t="n"><f>CompoundAlert!P112</f><v>0</v></c><c r="M161" s="51" t="n"><f>CompoundAlert!Q112</f><v>0</v></c><c r="N161" s="51"/><c r="O161" s="52" t="n"><f>CompoundAlert!AG112</f><v>0</v></c><c r="P161" s="52" t="n"><f>CompoundAlert!AH112</f><v>0.4</v></c><c r="Q161" s="48"/><c r="R161" s="48"/><c r="S161" s="48"/><c r="T161" s="48"/><c r="U161" s="48"/><c r="V161" s="48"/><c r="W161" s="48"/><c r="X161" s="48"/><c r="Y161" s="53"/><c r="Z161" s="53"/><c r="AA161" s="53"/><c r="AB161" s="53"/><c r="AC161" s="53"/><c r="AD161" s="53"/><c r="AE161" s="53"/><c r="AF161" s="53"/><c r="AJ161" s="48"/><c r="AK161" s="48"/><c r="AL161" s="48"/><c r="AM161" s="48"/><c r="AN161" s="48"/><c r="AO161" s="48"/><c r="AP161" s="48"/><c r="AQ161" s="48"/><c r="AR161" s="48"/><c r="AS161" s="48"/><c r="AT161" s="48"/><c r="AU161" s="48"/><c r="AV161" s="48"/><c r="AW161" s="48"/><c r="AX161" s="48"/></row><row r="162"><c r="A162" s="65" t="n"><v>112</v></c><c r="B162" s="47" t="str"><f>CompoundAlert!B115</f><v>North Macedonia</v></c><c r="C162" s="47" t="str"><f>CompoundAlert!C115</f><v>MKD</v></c><c r="D162" s="60" t="n"><f>CompoundAlert!D115</f><v>0</v></c><c r="E162" s="49" t="n"><f>CompoundAlert!E115</f><v>0</v></c><c r="F162" s="50" t="n"><f>CompoundAlert!F115</f><v>0</v></c><c r="G162" s="60" t="n"><f>CompoundAlert!K115</f><v>0</v></c><c r="H162" s="51" t="n"><f>CompoundAlert!L115</f><v>0</v></c><c r="I162" s="51" t="n"><f>CompoundAlert!M115</f><v>0</v></c><c r="J162" s="51" t="n"><f>CompoundAlert!N115</f><v>0</v></c><c r="K162" s="51" t="n"><f>CompoundAlert!O115</f><v>0</v></c><c r="L162" s="51" t="n"><f>CompoundAlert!P115</f><v>0</v></c><c r="M162" s="51" t="n"><f>CompoundAlert!Q115</f><v>0</v></c><c r="N162" s="51"/><c r="O162" s="52" t="n"><f>CompoundAlert!AG115</f><v>0</v></c><c r="P162" s="52" t="n"><f>CompoundAlert!AH115</f><v>0.3</v></c><c r="Q162" s="48"/><c r="R162" s="48"/><c r="S162" s="48"/><c r="T162" s="48"/><c r="U162" s="48"/><c r="V162" s="48"/><c r="W162" s="48"/><c r="X162" s="48"/><c r="Y162" s="53"/><c r="Z162" s="53"/><c r="AA162" s="53"/><c r="AB162" s="53"/><c r="AC162" s="53"/><c r="AD162" s="53"/><c r="AE162" s="53"/><c r="AF162" s="53"/><c r="AJ162" s="48"/><c r="AK162" s="48"/><c r="AL162" s="48"/><c r="AM162" s="48"/><c r="AN162" s="48"/><c r="AO162" s="48"/><c r="AP162" s="48"/><c r="AQ162" s="48"/><c r="AR162" s="48"/><c r="AS162" s="48"/><c r="AT162" s="48"/><c r="AU162" s="48"/><c r="AV162" s="48"/><c r="AW162" s="48"/><c r="AX162" s="48"/></row><row r="163"><c r="A163" s="65" t="n"><v>113</v></c><c r="B163" s="47" t="str"><f>CompoundAlert!B119</f><v>Bahrain</v></c><c r="C163" s="47" t="str"><f>CompoundAlert!C119</f><v>BHR</v></c><c r="D163" s="60" t="n"><f>CompoundAlert!D119</f><v>0</v></c><c r="E163" s="49" t="n"><f>CompoundAlert!E119</f><v>0</v></c><c r="F163" s="50" t="n"><f>CompoundAlert!F119</f><v>0</v></c><c r="G163" s="60" t="n"><f>CompoundAlert!K119</f><v>0</v></c><c r="H163" s="51" t="n"><f>CompoundAlert!L119</f><v>0</v></c><c r="I163" s="51" t="n"><f>CompoundAlert!M119</f><v>0</v></c><c r="J163" s="51" t="n"><f>CompoundAlert!N119</f><v>0</v></c><c r="K163" s="51" t="n"><f>CompoundAlert!O119</f><v>0</v></c><c r="L163" s="51" t="n"><f>CompoundAlert!P119</f><v>0</v></c><c r="M163" s="51" t="n"><f>CompoundAlert!Q119</f><v>0</v></c><c r="N163" s="51"/><c r="O163" s="52" t="n"><f>CompoundAlert!AG119</f><v>0</v></c><c r="P163" s="52" t="n"><f>CompoundAlert!AH119</f><v>0.3</v></c><c r="Q163" s="48"/><c r="R163" s="48"/><c r="S163" s="48"/><c r="T163" s="48"/><c r="U163" s="48"/><c r="V163" s="48"/><c r="W163" s="48"/><c r="X163" s="48"/><c r="Y163" s="53"/><c r="Z163" s="53"/><c r="AA163" s="53"/><c r="AB163" s="53"/><c r="AC163" s="53"/><c r="AD163" s="53"/><c r="AE163" s="53"/><c r="AF163" s="53"/><c r="AJ163" s="48"/><c r="AK163" s="48"/><c r="AL163" s="48"/><c r="AM163" s="48"/><c r="AN163" s="48"/><c r="AO163" s="48"/><c r="AP163" s="48"/><c r="AQ163" s="48"/><c r="AR163" s="48"/><c r="AS163" s="48"/><c r="AT163" s="48"/><c r="AU163" s="48"/><c r="AV163" s="48"/><c r="AW163" s="48"/><c r="AX163" s="48"/></row><row r="164"><c r="A164" s="65" t="n"><v>114</v></c><c r="B164" s="47" t="str"><f>CompoundAlert!B124</f><v>Albania</v></c><c r="C164" s="47" t="str"><f>CompoundAlert!C124</f><v>ALB</v></c><c r="D164" s="60" t="n"><f>CompoundAlert!D124</f><v>0</v></c><c r="E164" s="49" t="n"><f>CompoundAlert!E124</f><v>0</v></c><c r="F164" s="50" t="n"><f>CompoundAlert!F124</f><v>0</v></c><c r="G164" s="60" t="n"><f>CompoundAlert!K124</f><v>0</v></c><c r="H164" s="51" t="n"><f>CompoundAlert!L124</f><v>0</v></c><c r="I164" s="51" t="n"><f>CompoundAlert!M124</f><v>0</v></c><c r="J164" s="51" t="n"><f>CompoundAlert!N124</f><v>0</v></c><c r="K164" s="51" t="n"><f>CompoundAlert!O124</f><v>0</v></c><c r="L164" s="51" t="n"><f>CompoundAlert!P124</f><v>0</v></c><c r="M164" s="51" t="n"><f>CompoundAlert!Q124</f><v>0</v></c><c r="N164" s="51"/><c r="O164" s="52" t="n"><f>CompoundAlert!AG124</f><v>0</v></c><c r="P164" s="52" t="n"><f>CompoundAlert!AH124</f><v>0.3</v></c><c r="Q164" s="48"/><c r="R164" s="48"/><c r="S164" s="48"/><c r="T164" s="48"/><c r="U164" s="48"/><c r="V164" s="48"/><c r="W164" s="48"/><c r="X164" s="48"/><c r="Y164" s="53"/><c r="Z164" s="53"/><c r="AA164" s="53"/><c r="AB164" s="53"/><c r="AC164" s="53"/><c r="AD164" s="53"/><c r="AE164" s="53"/><c r="AF164" s="53"/><c r="AJ164" s="48"/><c r="AK164" s="48"/><c r="AL164" s="48"/><c r="AM164" s="48"/><c r="AN164" s="48"/><c r="AO164" s="48"/><c r="AP164" s="48"/><c r="AQ164" s="48"/><c r="AR164" s="48"/><c r="AS164" s="48"/><c r="AT164" s="48"/><c r="AU164" s="48"/><c r="AV164" s="48"/><c r="AW164" s="48"/><c r="AX164" s="48"/></row><row r="165"><c r="A165" s="65" t="n"><v>115</v></c><c r="B165" s="47" t="str"><f>CompoundAlert!B121</f><v>Cyprus</v></c><c r="C165" s="47" t="str"><f>CompoundAlert!C121</f><v>CYP</v></c><c r="D165" s="60" t="n"><f>CompoundAlert!D121</f><v>0</v></c><c r="E165" s="49" t="n"><f>CompoundAlert!E121</f><v>0</v></c><c r="F165" s="50" t="n"><f>CompoundAlert!F121</f><v>0</v></c><c r="G165" s="60" t="n"><f>CompoundAlert!K121</f><v>0</v></c><c r="H165" s="51" t="n"><f>CompoundAlert!L121</f><v>0</v></c><c r="I165" s="51" t="n"><f>CompoundAlert!M121</f><v>0</v></c><c r="J165" s="51" t="n"><f>CompoundAlert!N121</f><v>0</v></c><c r="K165" s="51" t="n"><f>CompoundAlert!O121</f><v>0</v></c><c r="L165" s="51" t="n"><f>CompoundAlert!P121</f><v>0</v></c><c r="M165" s="51" t="n"><f>CompoundAlert!Q121</f><v>0</v></c><c r="N165" s="51"/><c r="O165" s="52" t="n"><f>CompoundAlert!AG121</f><v>0</v></c><c r="P165" s="52" t="n"><f>CompoundAlert!AH121</f><v>0.5</v></c><c r="Q165" s="48"/><c r="R165" s="48"/><c r="S165" s="48"/><c r="T165" s="48"/><c r="U165" s="48"/><c r="V165" s="48"/><c r="W165" s="48"/><c r="X165" s="48"/><c r="Y165" s="53"/><c r="Z165" s="53"/><c r="AA165" s="53"/><c r="AB165" s="53"/><c r="AC165" s="53"/><c r="AD165" s="53"/><c r="AE165" s="53"/><c r="AF165" s="53"/><c r="AJ165" s="48"/><c r="AK165" s="48"/><c r="AL165" s="48"/><c r="AM165" s="48"/><c r="AN165" s="48"/><c r="AO165" s="48"/><c r="AP165" s="48"/><c r="AQ165" s="48"/><c r="AR165" s="48"/><c r="AS165" s="48"/><c r="AT165" s="48"/><c r="AU165" s="48"/><c r="AV165" s="48"/><c r="AW165" s="48"/><c r="AX165" s="48"/></row><row r="166"><c r="A166" s="65" t="n"><v>116</v></c><c r="B166" s="47" t="str"><f>CompoundAlert!B130</f><v>Liechtenstein</v></c><c r="C166" s="47" t="str"><f>CompoundAlert!C130</f><v>LIE</v></c><c r="D166" s="60" t="n"><f>CompoundAlert!D130</f><v>0</v></c><c r="E166" s="49" t="n"><f>CompoundAlert!E130</f><v>0</v></c><c r="F166" s="50" t="n"><f>CompoundAlert!F130</f><v>0</v></c><c r="G166" s="60" t="n"><f>CompoundAlert!K130</f><v>0</v></c><c r="H166" s="51" t="n"><f>CompoundAlert!L130</f><v>0</v></c><c r="I166" s="51" t="n"><f>CompoundAlert!M130</f><v>0</v></c><c r="J166" s="51" t="n"><f>CompoundAlert!N130</f><v>0</v></c><c r="K166" s="51" t="n"><f>CompoundAlert!O130</f><v>0</v></c><c r="L166" s="51" t="n"><f>CompoundAlert!P130</f><v>0</v></c><c r="M166" s="51" t="n"><f>CompoundAlert!Q130</f><v>0</v></c><c r="N166" s="51"/><c r="O166" s="52" t="n"><f>CompoundAlert!AG130</f><v>0.4</v></c><c r="P166" s="52" t="n"><f>CompoundAlert!AH130</f><v>0.8</v></c><c r="Q166" s="48"/><c r="R166" s="48"/><c r="S166" s="48"/><c r="T166" s="48"/><c r="U166" s="48"/><c r="V166" s="48"/><c r="W166" s="48"/><c r="X166" s="48"/><c r="Y166" s="53"/><c r="Z166" s="53"/><c r="AA166" s="53"/><c r="AB166" s="53"/><c r="AC166" s="53"/><c r="AD166" s="53"/><c r="AE166" s="53"/><c r="AF166" s="53"/><c r="AJ166" s="48"/><c r="AK166" s="48"/><c r="AL166" s="48"/><c r="AM166" s="48"/><c r="AN166" s="48"/><c r="AO166" s="48"/><c r="AP166" s="48"/><c r="AQ166" s="48"/><c r="AR166" s="48"/><c r="AS166" s="48"/><c r="AT166" s="48"/><c r="AU166" s="48"/><c r="AV166" s="48"/><c r="AW166" s="48"/><c r="AX166" s="48"/></row><row r="167"><c r="A167" s="65" t="n"><v>117</v></c><c r="B167" s="47" t="str"><f>CompoundAlert!B125</f><v>Belarus</v></c><c r="C167" s="47" t="str"><f>CompoundAlert!C125</f><v>BLR</v></c><c r="D167" s="60" t="n"><f>CompoundAlert!D125</f><v>0</v></c><c r="E167" s="49" t="n"><f>CompoundAlert!E125</f><v>0</v></c><c r="F167" s="50" t="n"><f>CompoundAlert!F125</f><v>0</v></c><c r="G167" s="60" t="n"><f>CompoundAlert!K125</f><v>0</v></c><c r="H167" s="51" t="n"><f>CompoundAlert!L125</f><v>0</v></c><c r="I167" s="51" t="n"><f>CompoundAlert!M125</f><v>0</v></c><c r="J167" s="51" t="n"><f>CompoundAlert!N125</f><v>0</v></c><c r="K167" s="51" t="n"><f>CompoundAlert!O125</f><v>0</v></c><c r="L167" s="51" t="n"><f>CompoundAlert!P125</f><v>0</v></c><c r="M167" s="51" t="n"><f>CompoundAlert!Q125</f><v>0</v></c><c r="N167" s="51"/><c r="O167" s="52" t="n"><f>CompoundAlert!AG125</f><v>0</v></c><c r="P167" s="52" t="n"><f>CompoundAlert!AH125</f><v>0.3</v></c><c r="Q167" s="48"/><c r="R167" s="48"/><c r="S167" s="48"/><c r="T167" s="48"/><c r="U167" s="48"/><c r="V167" s="48"/><c r="W167" s="48"/><c r="X167" s="48"/><c r="Y167" s="53"/><c r="Z167" s="53"/><c r="AA167" s="53"/><c r="AB167" s="53"/><c r="AC167" s="53"/><c r="AD167" s="53"/><c r="AE167" s="53"/><c r="AF167" s="53"/><c r="AJ167" s="48"/><c r="AK167" s="48"/><c r="AL167" s="48"/><c r="AM167" s="48"/><c r="AN167" s="48"/><c r="AO167" s="48"/><c r="AP167" s="48"/><c r="AQ167" s="48"/><c r="AR167" s="48"/><c r="AS167" s="48"/><c r="AT167" s="48"/><c r="AU167" s="48"/><c r="AV167" s="48"/><c r="AW167" s="48"/><c r="AX167" s="48"/></row><row r="168"><c r="A168" s="65" t="n"><v>118</v></c><c r="B168" s="47" t="str"><f>CompoundAlert!B120</f><v>Bosnia and Herzegovina</v></c><c r="C168" s="47" t="str"><f>CompoundAlert!C120</f><v>BIH</v></c><c r="D168" s="60" t="n"><f>CompoundAlert!D120</f><v>0</v></c><c r="E168" s="49" t="n"><f>CompoundAlert!E120</f><v>0</v></c><c r="F168" s="50" t="n"><f>CompoundAlert!F120</f><v>0</v></c><c r="G168" s="60" t="n"><f>CompoundAlert!K120</f><v>0</v></c><c r="H168" s="51" t="n"><f>CompoundAlert!L120</f><v>0</v></c><c r="I168" s="51" t="n"><f>CompoundAlert!M120</f><v>0</v></c><c r="J168" s="51" t="n"><f>CompoundAlert!N120</f><v>0</v></c><c r="K168" s="51" t="n"><f>CompoundAlert!O120</f><v>0</v></c><c r="L168" s="51" t="n"><f>CompoundAlert!P120</f><v>0</v></c><c r="M168" s="51" t="n"><f>CompoundAlert!Q120</f><v>0</v></c><c r="N168" s="51"/><c r="O168" s="52" t="n"><f>CompoundAlert!AG120</f><v>0</v></c><c r="P168" s="52" t="n"><f>CompoundAlert!AH120</f><v>0.3</v></c><c r="Q168" s="48"/><c r="R168" s="48"/><c r="S168" s="48"/><c r="T168" s="48"/><c r="U168" s="48"/><c r="V168" s="48"/><c r="W168" s="48"/><c r="X168" s="48"/><c r="Y168" s="53"/><c r="Z168" s="53"/><c r="AA168" s="53"/><c r="AB168" s="53"/><c r="AC168" s="53"/><c r="AD168" s="53"/><c r="AE168" s="53"/><c r="AF168" s="53"/><c r="AJ168" s="48"/><c r="AK168" s="48"/><c r="AL168" s="48"/><c r="AM168" s="48"/><c r="AN168" s="48"/><c r="AO168" s="48"/><c r="AP168" s="48"/><c r="AQ168" s="48"/><c r="AR168" s="48"/><c r="AS168" s="48"/><c r="AT168" s="48"/><c r="AU168" s="48"/><c r="AV168" s="48"/><c r="AW168" s="48"/><c r="AX168" s="48"/></row><row r="169"><c r="A169" s="65" t="n"><v>119</v></c><c r="B169" s="47" t="str"><f>CompoundAlert!B113</f><v>Thailand</v></c><c r="C169" s="47" t="str"><f>CompoundAlert!C113</f><v>THA</v></c><c r="D169" s="60" t="n"><f>CompoundAlert!D113</f><v>0</v></c><c r="E169" s="49" t="n"><f>CompoundAlert!E113</f><v>0</v></c><c r="F169" s="50" t="n"><f>CompoundAlert!F113</f><v>0</v></c><c r="G169" s="60" t="n"><f>CompoundAlert!K113</f><v>0</v></c><c r="H169" s="51" t="n"><f>CompoundAlert!L113</f><v>0</v></c><c r="I169" s="51" t="n"><f>CompoundAlert!M113</f><v>0</v></c><c r="J169" s="51" t="n"><f>CompoundAlert!N113</f><v>0</v></c><c r="K169" s="51" t="n"><f>CompoundAlert!O113</f><v>0</v></c><c r="L169" s="51" t="n"><f>CompoundAlert!P113</f><v>0</v></c><c r="M169" s="51" t="n"><f>CompoundAlert!Q113</f><v>0</v></c><c r="N169" s="51"/><c r="O169" s="52" t="n"><f>CompoundAlert!AG113</f><v>0</v></c><c r="P169" s="52" t="n"><f>CompoundAlert!AH113</f><v>0.2</v></c><c r="Q169" s="48"/><c r="R169" s="48"/><c r="S169" s="48"/><c r="T169" s="48"/><c r="U169" s="48"/><c r="V169" s="48"/><c r="W169" s="48"/><c r="X169" s="48"/><c r="Y169" s="53"/><c r="Z169" s="53"/><c r="AA169" s="53"/><c r="AB169" s="53"/><c r="AC169" s="53"/><c r="AD169" s="53"/><c r="AE169" s="53"/><c r="AF169" s="53"/><c r="AJ169" s="48"/><c r="AK169" s="48"/><c r="AL169" s="48"/><c r="AM169" s="48"/><c r="AN169" s="48"/><c r="AO169" s="48"/><c r="AP169" s="48"/><c r="AQ169" s="48"/><c r="AR169" s="48"/><c r="AS169" s="48"/><c r="AT169" s="48"/><c r="AU169" s="48"/><c r="AV169" s="48"/><c r="AW169" s="48"/><c r="AX169" s="48"/></row><row r="170"><c r="A170" s="65" t="n"><v>120</v></c><c r="B170" s="47" t="str"><f>CompoundAlert!B118</f><v>Mongolia</v></c><c r="C170" s="47" t="str"><f>CompoundAlert!C118</f><v>MNG</v></c><c r="D170" s="60" t="n"><f>CompoundAlert!D118</f><v>0</v></c><c r="E170" s="49" t="n"><f>CompoundAlert!E118</f><v>0</v></c><c r="F170" s="50" t="n"><f>CompoundAlert!F118</f><v>0</v></c><c r="G170" s="60" t="n"><f>CompoundAlert!K118</f><v>0</v></c><c r="H170" s="51" t="n"><f>CompoundAlert!L118</f><v>0</v></c><c r="I170" s="51" t="n"><f>CompoundAlert!M118</f><v>0</v></c><c r="J170" s="51" t="n"><f>CompoundAlert!N118</f><v>0</v></c><c r="K170" s="51" t="n"><f>CompoundAlert!O118</f><v>0</v></c><c r="L170" s="51" t="n"><f>CompoundAlert!P118</f><v>0</v></c><c r="M170" s="51" t="n"><f>CompoundAlert!Q118</f><v>0</v></c><c r="N170" s="51"/><c r="O170" s="52" t="n"><f>CompoundAlert!AG118</f><v>0</v></c><c r="P170" s="52" t="n"><f>CompoundAlert!AH118</f><v>0.3</v></c><c r="Q170" s="48"/><c r="R170" s="48"/><c r="S170" s="48"/><c r="T170" s="48"/><c r="U170" s="48"/><c r="V170" s="48"/><c r="W170" s="48"/><c r="X170" s="48"/><c r="Y170" s="53"/><c r="Z170" s="53"/><c r="AA170" s="53"/><c r="AB170" s="53"/><c r="AC170" s="53"/><c r="AD170" s="53"/><c r="AE170" s="53"/><c r="AF170" s="53"/><c r="AJ170" s="48"/><c r="AK170" s="48"/><c r="AL170" s="48"/><c r="AM170" s="48"/><c r="AN170" s="48"/><c r="AO170" s="48"/><c r="AP170" s="48"/><c r="AQ170" s="48"/><c r="AR170" s="48"/><c r="AS170" s="48"/><c r="AT170" s="48"/><c r="AU170" s="48"/><c r="AV170" s="48"/><c r="AW170" s="48"/><c r="AX170" s="48"/></row><row r="171"><c r="A171" s="65" t="n"><v>121</v></c><c r="B171" s="47" t="str"><f>CompoundAlert!B138</f><v>Paraguay</v></c><c r="C171" s="47" t="str"><f>CompoundAlert!C138</f><v>PRY</v></c><c r="D171" s="60" t="n"><f>CompoundAlert!D138</f><v>0</v></c><c r="E171" s="49" t="n"><f>CompoundAlert!E138</f><v>0</v></c><c r="F171" s="50" t="n"><f>CompoundAlert!F138</f><v>0</v></c><c r="G171" s="60" t="n"><f>CompoundAlert!K138</f><v>0</v></c><c r="H171" s="51" t="n"><f>CompoundAlert!L138</f><v>0</v></c><c r="I171" s="51" t="n"><f>CompoundAlert!M138</f><v>0</v></c><c r="J171" s="51" t="n"><f>CompoundAlert!N138</f><v>0</v></c><c r="K171" s="51" t="n"><f>CompoundAlert!O138</f><v>0</v></c><c r="L171" s="51" t="n"><f>CompoundAlert!P138</f><v>0</v></c><c r="M171" s="51" t="n"><f>CompoundAlert!Q138</f><v>0</v></c><c r="N171" s="51"/><c r="O171" s="52" t="n"><f>CompoundAlert!AG138</f><v>0</v></c><c r="P171" s="52" t="n"><f>CompoundAlert!AH138</f><v>0.3</v></c><c r="Q171" s="48"/><c r="R171" s="48"/><c r="S171" s="48"/><c r="T171" s="48"/><c r="U171" s="48"/><c r="V171" s="48"/><c r="W171" s="48"/><c r="X171" s="48"/><c r="Y171" s="53"/><c r="Z171" s="53"/><c r="AA171" s="53"/><c r="AB171" s="53"/><c r="AC171" s="53"/><c r="AD171" s="53"/><c r="AE171" s="53"/><c r="AF171" s="53"/><c r="AJ171" s="48"/><c r="AK171" s="48"/><c r="AL171" s="48"/><c r="AM171" s="48"/><c r="AN171" s="48"/><c r="AO171" s="48"/><c r="AP171" s="48"/><c r="AQ171" s="48"/><c r="AR171" s="48"/><c r="AS171" s="48"/><c r="AT171" s="48"/><c r="AU171" s="48"/><c r="AV171" s="48"/><c r="AW171" s="48"/><c r="AX171" s="48"/></row><row r="172"><c r="A172" s="65" t="n"><v>122</v></c><c r="B172" s="47" t="str"><f>CompoundAlert!B129</f><v>Kazakhstan</v></c><c r="C172" s="47" t="str"><f>CompoundAlert!C129</f><v>KAZ</v></c><c r="D172" s="60" t="n"><f>CompoundAlert!D129</f><v>0</v></c><c r="E172" s="49" t="n"><f>CompoundAlert!E129</f><v>0</v></c><c r="F172" s="50" t="n"><f>CompoundAlert!F129</f><v>0</v></c><c r="G172" s="60" t="n"><f>CompoundAlert!K129</f><v>0</v></c><c r="H172" s="51" t="n"><f>CompoundAlert!L129</f><v>0</v></c><c r="I172" s="51" t="n"><f>CompoundAlert!M129</f><v>0</v></c><c r="J172" s="51" t="n"><f>CompoundAlert!N129</f><v>0</v></c><c r="K172" s="51" t="n"><f>CompoundAlert!O129</f><v>0</v></c><c r="L172" s="51" t="n"><f>CompoundAlert!P129</f><v>0</v></c><c r="M172" s="51" t="n"><f>CompoundAlert!Q129</f><v>0</v></c><c r="N172" s="51"/><c r="O172" s="52" t="n"><f>CompoundAlert!AG129</f><v>0</v></c><c r="P172" s="52" t="n"><f>CompoundAlert!AH129</f><v>0.3</v></c><c r="Q172" s="48"/><c r="R172" s="48"/><c r="S172" s="48"/><c r="T172" s="48"/><c r="U172" s="48"/><c r="V172" s="48"/><c r="W172" s="48"/><c r="X172" s="48"/><c r="Y172" s="53"/><c r="Z172" s="53"/><c r="AA172" s="53"/><c r="AB172" s="53"/><c r="AC172" s="53"/><c r="AD172" s="53"/><c r="AE172" s="53"/><c r="AF172" s="53"/><c r="AJ172" s="48"/><c r="AK172" s="48"/><c r="AL172" s="48"/><c r="AM172" s="48"/><c r="AN172" s="48"/><c r="AO172" s="48"/><c r="AP172" s="48"/><c r="AQ172" s="48"/><c r="AR172" s="48"/><c r="AS172" s="48"/><c r="AT172" s="48"/><c r="AU172" s="48"/><c r="AV172" s="48"/><c r="AW172" s="48"/><c r="AX172" s="48"/></row><row r="173"><c r="A173" s="65" t="n"><v>123</v></c><c r="B173" s="47" t="str"><f>CompoundAlert!B131</f><v>Morocco</v></c><c r="C173" s="47" t="str"><f>CompoundAlert!C131</f><v>MAR</v></c><c r="D173" s="60" t="n"><f>CompoundAlert!D131</f><v>0</v></c><c r="E173" s="49" t="n"><f>CompoundAlert!E131</f><v>0</v></c><c r="F173" s="50" t="n"><f>CompoundAlert!F131</f><v>0</v></c><c r="G173" s="60" t="n"><f>CompoundAlert!K131</f><v>0</v></c><c r="H173" s="51" t="n"><f>CompoundAlert!L131</f><v>0</v></c><c r="I173" s="51" t="n"><f>CompoundAlert!M131</f><v>0</v></c><c r="J173" s="51" t="n"><f>CompoundAlert!N131</f><v>0</v></c><c r="K173" s="51" t="n"><f>CompoundAlert!O131</f><v>0</v></c><c r="L173" s="51" t="n"><f>CompoundAlert!P131</f><v>0</v></c><c r="M173" s="51" t="n"><f>CompoundAlert!Q131</f><v>0</v></c><c r="N173" s="51"/><c r="O173" s="52" t="n"><f>CompoundAlert!AG131</f><v>0</v></c><c r="P173" s="52" t="n"><f>CompoundAlert!AH131</f><v>0.2</v></c><c r="Q173" s="48"/><c r="R173" s="48"/><c r="S173" s="48"/><c r="T173" s="48"/><c r="U173" s="48"/><c r="V173" s="48"/><c r="W173" s="48"/><c r="X173" s="48"/><c r="Y173" s="53"/><c r="Z173" s="53"/><c r="AA173" s="53"/><c r="AB173" s="53"/><c r="AC173" s="53"/><c r="AD173" s="53"/><c r="AE173" s="53"/><c r="AF173" s="53"/><c r="AJ173" s="48"/><c r="AK173" s="48"/><c r="AL173" s="48"/><c r="AM173" s="48"/><c r="AN173" s="48"/><c r="AO173" s="48"/><c r="AP173" s="48"/><c r="AQ173" s="48"/><c r="AR173" s="48"/><c r="AS173" s="48"/><c r="AT173" s="48"/><c r="AU173" s="48"/><c r="AV173" s="48"/><c r="AW173" s="48"/><c r="AX173" s="48"/></row><row r="174"><c r="A174" s="65" t="n"><v>124</v></c><c r="B174" s="47" t="str"><f>CompoundAlert!B133</f><v>Russian Federation</v></c><c r="C174" s="47" t="str"><f>CompoundAlert!C133</f><v>RUS</v></c><c r="D174" s="60" t="n"><f>CompoundAlert!D133</f><v>0</v></c><c r="E174" s="49" t="n"><f>CompoundAlert!E133</f><v>0</v></c><c r="F174" s="50" t="n"><f>CompoundAlert!F133</f><v>0</v></c><c r="G174" s="60" t="n"><f>CompoundAlert!K133</f><v>0</v></c><c r="H174" s="51" t="n"><f>CompoundAlert!L133</f><v>0</v></c><c r="I174" s="51" t="n"><f>CompoundAlert!M133</f><v>0</v></c><c r="J174" s="51" t="n"><f>CompoundAlert!N133</f><v>0</v></c><c r="K174" s="51" t="n"><f>CompoundAlert!O133</f><v>0</v></c><c r="L174" s="51" t="n"><f>CompoundAlert!P133</f><v>0</v></c><c r="M174" s="51" t="n"><f>CompoundAlert!Q133</f><v>0</v></c><c r="N174" s="51"/><c r="O174" s="52" t="n"><f>CompoundAlert!AG133</f><v>0</v></c><c r="P174" s="52" t="n"><f>CompoundAlert!AH133</f><v>0.2</v></c><c r="Q174" s="48"/><c r="R174" s="48"/><c r="S174" s="48"/><c r="T174" s="48"/><c r="U174" s="48"/><c r="V174" s="48"/><c r="W174" s="48"/><c r="X174" s="48"/><c r="Y174" s="53"/><c r="Z174" s="53"/><c r="AA174" s="53"/><c r="AB174" s="53"/><c r="AC174" s="53"/><c r="AD174" s="53"/><c r="AE174" s="53"/><c r="AF174" s="53"/><c r="AJ174" s="48"/><c r="AK174" s="48"/><c r="AL174" s="48"/><c r="AM174" s="48"/><c r="AN174" s="48"/><c r="AO174" s="48"/><c r="AP174" s="48"/><c r="AQ174" s="48"/><c r="AR174" s="48"/><c r="AS174" s="48"/><c r="AT174" s="48"/><c r="AU174" s="48"/><c r="AV174" s="48"/><c r="AW174" s="48"/><c r="AX174" s="48"/></row><row r="175"><c r="A175" s="65" t="n"><v>125</v></c><c r="B175" s="47" t="str"><f>CompoundAlert!B139</f><v>Korea Republic of</v></c><c r="C175" s="47" t="str"><f>CompoundAlert!C139</f><v>KOR</v></c><c r="D175" s="60" t="n"><f>CompoundAlert!D139</f><v>0</v></c><c r="E175" s="49" t="n"><f>CompoundAlert!E139</f><v>0</v></c><c r="F175" s="50" t="n"><f>CompoundAlert!F139</f><v>0</v></c><c r="G175" s="60" t="n"><f>CompoundAlert!K139</f><v>0</v></c><c r="H175" s="51" t="n"><f>CompoundAlert!L139</f><v>0</v></c><c r="I175" s="51" t="n"><f>CompoundAlert!M139</f><v>0</v></c><c r="J175" s="51" t="n"><f>CompoundAlert!N139</f><v>0</v></c><c r="K175" s="51" t="n"><f>CompoundAlert!O139</f><v>0</v></c><c r="L175" s="51" t="n"><f>CompoundAlert!P139</f><v>0</v></c><c r="M175" s="51" t="n"><f>CompoundAlert!Q139</f><v>0</v></c><c r="N175" s="51"/><c r="O175" s="52" t="n"><f>CompoundAlert!AG139</f><v>0</v></c><c r="P175" s="52" t="n"><f>CompoundAlert!AH139</f><v>0.4</v></c><c r="Q175" s="48"/><c r="R175" s="48"/><c r="S175" s="48"/><c r="T175" s="48"/><c r="U175" s="48"/><c r="V175" s="48"/><c r="W175" s="48"/><c r="X175" s="48"/><c r="Y175" s="53"/><c r="Z175" s="53"/><c r="AA175" s="53"/><c r="AB175" s="53"/><c r="AC175" s="53"/><c r="AD175" s="53"/><c r="AE175" s="53"/><c r="AF175" s="53"/><c r="AJ175" s="48"/><c r="AK175" s="48"/><c r="AL175" s="48"/><c r="AM175" s="48"/><c r="AN175" s="48"/><c r="AO175" s="48"/><c r="AP175" s="48"/><c r="AQ175" s="48"/><c r="AR175" s="48"/><c r="AS175" s="48"/><c r="AT175" s="48"/><c r="AU175" s="48"/><c r="AV175" s="48"/><c r="AW175" s="48"/><c r="AX175" s="48"/></row><row r="176"><c r="A176" s="65" t="n"><v>126</v></c><c r="B176" s="47" t="str"><f>CompoundAlert!B114</f><v>Croatia</v></c><c r="C176" s="47" t="str"><f>CompoundAlert!C114</f><v>HRV</v></c><c r="D176" s="60" t="n"><f>CompoundAlert!D114</f><v>0</v></c><c r="E176" s="49" t="n"><f>CompoundAlert!E114</f><v>0</v></c><c r="F176" s="50" t="n"><f>CompoundAlert!F114</f><v>0</v></c><c r="G176" s="60" t="n"><f>CompoundAlert!K114</f><v>0</v></c><c r="H176" s="51" t="n"><f>CompoundAlert!L114</f><v>0</v></c><c r="I176" s="51" t="n"><f>CompoundAlert!M114</f><v>0</v></c><c r="J176" s="51" t="n"><f>CompoundAlert!N114</f><v>0</v></c><c r="K176" s="51" t="n"><f>CompoundAlert!O114</f><v>0</v></c><c r="L176" s="51" t="n"><f>CompoundAlert!P114</f><v>0</v></c><c r="M176" s="51" t="n"><f>CompoundAlert!Q114</f><v>0</v></c><c r="N176" s="51"/><c r="O176" s="52" t="n"><f>CompoundAlert!AG114</f><v>0</v></c><c r="P176" s="52" t="n"><f>CompoundAlert!AH114</f><v>0.3</v></c><c r="Q176" s="48"/><c r="R176" s="48"/><c r="S176" s="48"/><c r="T176" s="48"/><c r="U176" s="48"/><c r="V176" s="48"/><c r="W176" s="48"/><c r="X176" s="48"/><c r="Y176" s="53"/><c r="Z176" s="53"/><c r="AA176" s="53"/><c r="AB176" s="53"/><c r="AC176" s="53"/><c r="AD176" s="53"/><c r="AE176" s="53"/><c r="AF176" s="53"/><c r="AJ176" s="48"/><c r="AK176" s="48"/><c r="AL176" s="48"/><c r="AM176" s="48"/><c r="AN176" s="48"/><c r="AO176" s="48"/><c r="AP176" s="48"/><c r="AQ176" s="48"/><c r="AR176" s="48"/><c r="AS176" s="48"/><c r="AT176" s="48"/><c r="AU176" s="48"/><c r="AV176" s="48"/><c r="AW176" s="48"/><c r="AX176" s="48"/></row><row r="177"><c r="A177" s="65" t="n"><v>127</v></c><c r="B177" s="47" t="str"><f>CompoundAlert!B122</f><v>Malaysia</v></c><c r="C177" s="47" t="str"><f>CompoundAlert!C122</f><v>MYS</v></c><c r="D177" s="60" t="n"><f>CompoundAlert!D122</f><v>0</v></c><c r="E177" s="49" t="n"><f>CompoundAlert!E122</f><v>0</v></c><c r="F177" s="50" t="n"><f>CompoundAlert!F122</f><v>0</v></c><c r="G177" s="60" t="n"><f>CompoundAlert!K122</f><v>0</v></c><c r="H177" s="51" t="n"><f>CompoundAlert!L122</f><v>0</v></c><c r="I177" s="51" t="n"><f>CompoundAlert!M122</f><v>0</v></c><c r="J177" s="51" t="n"><f>CompoundAlert!N122</f><v>0</v></c><c r="K177" s="51" t="n"><f>CompoundAlert!O122</f><v>0</v></c><c r="L177" s="51" t="n"><f>CompoundAlert!P122</f><v>0</v></c><c r="M177" s="51" t="n"><f>CompoundAlert!Q122</f><v>0</v></c><c r="N177" s="51"/><c r="O177" s="52" t="n"><f>CompoundAlert!AG122</f><v>0</v></c><c r="P177" s="52" t="n"><f>CompoundAlert!AH122</f><v>0.2</v></c><c r="Q177" s="48"/><c r="R177" s="48"/><c r="S177" s="48"/><c r="T177" s="48"/><c r="U177" s="48"/><c r="V177" s="48"/><c r="W177" s="48"/><c r="X177" s="48"/><c r="Y177" s="53"/><c r="Z177" s="53"/><c r="AA177" s="53"/><c r="AB177" s="53"/><c r="AC177" s="53"/><c r="AD177" s="53"/><c r="AE177" s="53"/><c r="AF177" s="53"/><c r="AJ177" s="48"/><c r="AK177" s="48"/><c r="AL177" s="48"/><c r="AM177" s="48"/><c r="AN177" s="48"/><c r="AO177" s="48"/><c r="AP177" s="48"/><c r="AQ177" s="48"/><c r="AR177" s="48"/><c r="AS177" s="48"/><c r="AT177" s="48"/><c r="AU177" s="48"/><c r="AV177" s="48"/><c r="AW177" s="48"/><c r="AX177" s="48"/></row><row r="178"><c r="A178" s="65" t="n"><v>128</v></c><c r="B178" s="47" t="str"><f>CompoundAlert!B132</f><v>Algeria</v></c><c r="C178" s="47" t="str"><f>CompoundAlert!C132</f><v>DZA</v></c><c r="D178" s="60" t="n"><f>CompoundAlert!D132</f><v>0</v></c><c r="E178" s="49" t="n"><f>CompoundAlert!E132</f><v>0</v></c><c r="F178" s="50" t="n"><f>CompoundAlert!F132</f><v>0</v></c><c r="G178" s="60" t="n"><f>CompoundAlert!K132</f><v>0</v></c><c r="H178" s="51" t="n"><f>CompoundAlert!L132</f><v>0</v></c><c r="I178" s="51" t="n"><f>CompoundAlert!M132</f><v>0</v></c><c r="J178" s="51" t="n"><f>CompoundAlert!N132</f><v>0</v></c><c r="K178" s="51" t="n"><f>CompoundAlert!O132</f><v>0</v></c><c r="L178" s="51" t="n"><f>CompoundAlert!P132</f><v>0</v></c><c r="M178" s="51" t="n"><f>CompoundAlert!Q132</f><v>0</v></c><c r="N178" s="51"/><c r="O178" s="52" t="n"><f>CompoundAlert!AG132</f><v>0</v></c><c r="P178" s="52" t="n"><f>CompoundAlert!AH132</f><v>0.2</v></c><c r="Q178" s="48"/><c r="R178" s="48"/><c r="S178" s="48"/><c r="T178" s="48"/><c r="U178" s="48"/><c r="V178" s="48"/><c r="W178" s="48"/><c r="X178" s="48"/><c r="Y178" s="53"/><c r="Z178" s="53"/><c r="AA178" s="53"/><c r="AB178" s="53"/><c r="AC178" s="53"/><c r="AD178" s="53"/><c r="AE178" s="53"/><c r="AF178" s="53"/><c r="AJ178" s="48"/><c r="AK178" s="48"/><c r="AL178" s="48"/><c r="AM178" s="48"/><c r="AN178" s="48"/><c r="AO178" s="48"/><c r="AP178" s="48"/><c r="AQ178" s="48"/><c r="AR178" s="48"/><c r="AS178" s="48"/><c r="AT178" s="48"/><c r="AU178" s="48"/><c r="AV178" s="48"/><c r="AW178" s="48"/><c r="AX178" s="48"/></row><row r="179"><c r="A179" s="65" t="n"><v>129</v></c><c r="B179" s="47" t="str"><f>CompoundAlert!B137</f><v>Oman</v></c><c r="C179" s="47" t="str"><f>CompoundAlert!C137</f><v>OMN</v></c><c r="D179" s="60" t="n"><f>CompoundAlert!D137</f><v>0</v></c><c r="E179" s="49" t="n"><f>CompoundAlert!E137</f><v>0</v></c><c r="F179" s="50" t="n"><f>CompoundAlert!F137</f><v>0</v></c><c r="G179" s="60" t="n"><f>CompoundAlert!K137</f><v>0</v></c><c r="H179" s="51" t="n"><f>CompoundAlert!L137</f><v>0</v></c><c r="I179" s="51" t="n"><f>CompoundAlert!M137</f><v>0</v></c><c r="J179" s="51" t="n"><f>CompoundAlert!N137</f><v>0</v></c><c r="K179" s="51" t="n"><f>CompoundAlert!O137</f><v>0</v></c><c r="L179" s="51" t="n"><f>CompoundAlert!P137</f><v>0</v></c><c r="M179" s="51" t="n"><f>CompoundAlert!Q137</f><v>0</v></c><c r="N179" s="51"/><c r="O179" s="52" t="n"><f>CompoundAlert!AG137</f><v>0</v></c><c r="P179" s="52" t="n"><f>CompoundAlert!AH137</f><v>0.4</v></c><c r="Q179" s="48"/><c r="R179" s="48"/><c r="S179" s="48"/><c r="T179" s="48"/><c r="U179" s="48"/><c r="V179" s="48"/><c r="W179" s="48"/><c r="X179" s="48"/><c r="Y179" s="53"/><c r="Z179" s="53"/><c r="AA179" s="53"/><c r="AB179" s="53"/><c r="AC179" s="53"/><c r="AD179" s="53"/><c r="AE179" s="53"/><c r="AF179" s="53"/><c r="AJ179" s="48"/><c r="AK179" s="48"/><c r="AL179" s="48"/><c r="AM179" s="48"/><c r="AN179" s="48"/><c r="AO179" s="48"/><c r="AP179" s="48"/><c r="AQ179" s="48"/><c r="AR179" s="48"/><c r="AS179" s="48"/><c r="AT179" s="48"/><c r="AU179" s="48"/><c r="AV179" s="48"/><c r="AW179" s="48"/><c r="AX179" s="48"/></row><row r="180"><c r="A180" s="65" t="n"><v>130</v></c><c r="B180" s="47" t="str"><f>CompoundAlert!B117</f><v>Chile</v></c><c r="C180" s="47" t="str"><f>CompoundAlert!C117</f><v>CHL</v></c><c r="D180" s="60" t="n"><f>CompoundAlert!D117</f><v>0</v></c><c r="E180" s="49" t="n"><f>CompoundAlert!E117</f><v>0</v></c><c r="F180" s="50" t="n"><f>CompoundAlert!F117</f><v>0</v></c><c r="G180" s="60" t="n"><f>CompoundAlert!K117</f><v>0</v></c><c r="H180" s="51" t="n"><f>CompoundAlert!L117</f><v>0</v></c><c r="I180" s="51" t="n"><f>CompoundAlert!M117</f><v>0</v></c><c r="J180" s="51" t="n"><f>CompoundAlert!N117</f><v>0</v></c><c r="K180" s="51" t="n"><f>CompoundAlert!O117</f><v>0</v></c><c r="L180" s="51" t="n"><f>CompoundAlert!P117</f><v>0</v></c><c r="M180" s="51" t="n"><f>CompoundAlert!Q117</f><v>0</v></c><c r="N180" s="51"/><c r="O180" s="52" t="n"><f>CompoundAlert!AG117</f><v>0</v></c><c r="P180" s="52" t="n"><f>CompoundAlert!AH117</f><v>0.2</v></c><c r="Q180" s="48"/><c r="R180" s="48"/><c r="S180" s="48"/><c r="T180" s="48"/><c r="U180" s="48"/><c r="V180" s="48"/><c r="W180" s="48"/><c r="X180" s="48"/><c r="Y180" s="53"/><c r="Z180" s="53"/><c r="AA180" s="53"/><c r="AB180" s="53"/><c r="AC180" s="53"/><c r="AD180" s="53"/><c r="AE180" s="53"/><c r="AF180" s="53"/><c r="AJ180" s="48"/><c r="AK180" s="48"/><c r="AL180" s="48"/><c r="AM180" s="48"/><c r="AN180" s="48"/><c r="AO180" s="48"/><c r="AP180" s="48"/><c r="AQ180" s="48"/><c r="AR180" s="48"/><c r="AS180" s="48"/><c r="AT180" s="48"/><c r="AU180" s="48"/><c r="AV180" s="48"/><c r="AW180" s="48"/><c r="AX180" s="48"/></row><row r="181"><c r="A181" s="65" t="n"><v>131</v></c><c r="B181" s="47" t="str"><f>CompoundAlert!B126</f><v>Costa Rica</v></c><c r="C181" s="47" t="str"><f>CompoundAlert!C126</f><v>CRI</v></c><c r="D181" s="60" t="n"><f>CompoundAlert!D126</f><v>0</v></c><c r="E181" s="49" t="n"><f>CompoundAlert!E126</f><v>0</v></c><c r="F181" s="50" t="n"><f>CompoundAlert!F126</f><v>0</v></c><c r="G181" s="60" t="n"><f>CompoundAlert!K126</f><v>0</v></c><c r="H181" s="51" t="n"><f>CompoundAlert!L126</f><v>0</v></c><c r="I181" s="51" t="n"><f>CompoundAlert!M126</f><v>0</v></c><c r="J181" s="51" t="n"><f>CompoundAlert!N126</f><v>0</v></c><c r="K181" s="51" t="n"><f>CompoundAlert!O126</f><v>0</v></c><c r="L181" s="51" t="n"><f>CompoundAlert!P126</f><v>0</v></c><c r="M181" s="51" t="n"><f>CompoundAlert!Q126</f><v>0</v></c><c r="N181" s="51"/><c r="O181" s="52" t="n"><f>CompoundAlert!AG126</f><v>0</v></c><c r="P181" s="52" t="n"><f>CompoundAlert!AH126</f><v>0.2</v></c><c r="Q181" s="48"/><c r="R181" s="48"/><c r="S181" s="48"/><c r="T181" s="48"/><c r="U181" s="48"/><c r="V181" s="48"/><c r="W181" s="48"/><c r="X181" s="48"/><c r="Y181" s="53"/><c r="Z181" s="53"/><c r="AA181" s="53"/><c r="AB181" s="53"/><c r="AC181" s="53"/><c r="AD181" s="53"/><c r="AE181" s="53"/><c r="AF181" s="53"/><c r="AJ181" s="48"/><c r="AK181" s="48"/><c r="AL181" s="48"/><c r="AM181" s="48"/><c r="AN181" s="48"/><c r="AO181" s="48"/><c r="AP181" s="48"/><c r="AQ181" s="48"/><c r="AR181" s="48"/><c r="AS181" s="48"/><c r="AT181" s="48"/><c r="AU181" s="48"/><c r="AV181" s="48"/><c r="AW181" s="48"/><c r="AX181" s="48"/></row><row r="182"><c r="A182" s="65" t="n"><v>132</v></c><c r="B182" s="47" t="str"><f>CompoundAlert!B116</f><v>Suriname</v></c><c r="C182" s="47" t="str"><f>CompoundAlert!C116</f><v>SUR</v></c><c r="D182" s="60" t="n"><f>CompoundAlert!D116</f><v>0</v></c><c r="E182" s="49" t="n"><f>CompoundAlert!E116</f><v>0</v></c><c r="F182" s="50" t="n"><f>CompoundAlert!F116</f><v>0</v></c><c r="G182" s="60" t="n"><f>CompoundAlert!K116</f><v>0</v></c><c r="H182" s="51" t="n"><f>CompoundAlert!L116</f><v>0</v></c><c r="I182" s="51" t="n"><f>CompoundAlert!M116</f><v>0</v></c><c r="J182" s="51" t="n"><f>CompoundAlert!N116</f><v>0</v></c><c r="K182" s="51" t="n"><f>CompoundAlert!O116</f><v>0</v></c><c r="L182" s="51" t="n"><f>CompoundAlert!P116</f><v>0</v></c><c r="M182" s="51" t="n"><f>CompoundAlert!Q116</f><v>0</v></c><c r="N182" s="51"/><c r="O182" s="52" t="n"><f>CompoundAlert!AG116</f><v>0</v></c><c r="P182" s="52" t="n"><f>CompoundAlert!AH116</f><v>0.4</v></c><c r="Q182" s="48"/><c r="R182" s="48"/><c r="S182" s="48"/><c r="T182" s="48"/><c r="U182" s="48"/><c r="V182" s="48"/><c r="W182" s="48"/><c r="X182" s="48"/><c r="Y182" s="53"/><c r="Z182" s="53"/><c r="AA182" s="53"/><c r="AB182" s="53"/><c r="AC182" s="53"/><c r="AD182" s="53"/><c r="AE182" s="53"/><c r="AF182" s="53"/><c r="AJ182" s="48"/><c r="AK182" s="48"/><c r="AL182" s="48"/><c r="AM182" s="48"/><c r="AN182" s="48"/><c r="AO182" s="48"/><c r="AP182" s="48"/><c r="AQ182" s="48"/><c r="AR182" s="48"/><c r="AS182" s="48"/><c r="AT182" s="48"/><c r="AU182" s="48"/><c r="AV182" s="48"/><c r="AW182" s="48"/><c r="AX182" s="48"/></row><row r="183"><c r="A183" s="65" t="n"><v>133</v></c><c r="B183" s="47" t="str"><f>CompoundAlert!B134</f><v>Turkey</v></c><c r="C183" s="47" t="str"><f>CompoundAlert!C134</f><v>TUR</v></c><c r="D183" s="60" t="n"><f>CompoundAlert!D134</f><v>0</v></c><c r="E183" s="49" t="n"><f>CompoundAlert!E134</f><v>0</v></c><c r="F183" s="50" t="n"><f>CompoundAlert!F134</f><v>0</v></c><c r="G183" s="60" t="n"><f>CompoundAlert!K134</f><v>0</v></c><c r="H183" s="51" t="n"><f>CompoundAlert!L134</f><v>0</v></c><c r="I183" s="51" t="n"><f>CompoundAlert!M134</f><v>0</v></c><c r="J183" s="51" t="n"><f>CompoundAlert!N134</f><v>0</v></c><c r="K183" s="51" t="n"><f>CompoundAlert!O134</f><v>0</v></c><c r="L183" s="51" t="n"><f>CompoundAlert!P134</f><v>0</v></c><c r="M183" s="51" t="n"><f>CompoundAlert!Q134</f><v>0</v></c><c r="N183" s="51"/><c r="O183" s="52" t="n"><f>CompoundAlert!AG134</f><v>0</v></c><c r="P183" s="52" t="n"><f>CompoundAlert!AH134</f><v>0.2</v></c><c r="Q183" s="48"/><c r="R183" s="48"/><c r="S183" s="48"/><c r="T183" s="48"/><c r="U183" s="48"/><c r="V183" s="48"/><c r="W183" s="48"/><c r="X183" s="48"/><c r="Y183" s="53"/><c r="Z183" s="53"/><c r="AA183" s="53"/><c r="AB183" s="53"/><c r="AC183" s="53"/><c r="AD183" s="53"/><c r="AE183" s="53"/><c r="AF183" s="53"/><c r="AJ183" s="48"/><c r="AK183" s="48"/><c r="AL183" s="48"/><c r="AM183" s="48"/><c r="AN183" s="48"/><c r="AO183" s="48"/><c r="AP183" s="48"/><c r="AQ183" s="48"/><c r="AR183" s="48"/><c r="AS183" s="48"/><c r="AT183" s="48"/><c r="AU183" s="48"/><c r="AV183" s="48"/><c r="AW183" s="48"/><c r="AX183" s="48"/></row><row r="184"><c r="A184" s="65" t="n"><v>134</v></c><c r="B184" s="47" t="str"><f>CompoundAlert!B136</f><v>Egypt</v></c><c r="C184" s="47" t="str"><f>CompoundAlert!C136</f><v>EGY</v></c><c r="D184" s="60" t="n"><f>CompoundAlert!D136</f><v>0</v></c><c r="E184" s="49" t="n"><f>CompoundAlert!E136</f><v>0</v></c><c r="F184" s="50" t="n"><f>CompoundAlert!F136</f><v>0</v></c><c r="G184" s="60" t="n"><f>CompoundAlert!K136</f><v>0</v></c><c r="H184" s="51" t="n"><f>CompoundAlert!L136</f><v>0</v></c><c r="I184" s="51" t="n"><f>CompoundAlert!M136</f><v>0</v></c><c r="J184" s="51" t="n"><f>CompoundAlert!N136</f><v>0</v></c><c r="K184" s="51" t="n"><f>CompoundAlert!O136</f><v>0</v></c><c r="L184" s="51" t="n"><f>CompoundAlert!P136</f><v>0</v></c><c r="M184" s="51" t="n"><f>CompoundAlert!Q136</f><v>0</v></c><c r="N184" s="51"/><c r="O184" s="52" t="n"><f>CompoundAlert!AG136</f><v>0</v></c><c r="P184" s="52" t="n"><f>CompoundAlert!AH136</f><v>0.3</v></c><c r="Q184" s="48"/><c r="R184" s="48"/><c r="S184" s="48"/><c r="T184" s="48"/><c r="U184" s="48"/><c r="V184" s="48"/><c r="W184" s="48"/><c r="X184" s="48"/><c r="Y184" s="53"/><c r="Z184" s="53"/><c r="AA184" s="53"/><c r="AB184" s="53"/><c r="AC184" s="53"/><c r="AD184" s="53"/><c r="AE184" s="53"/><c r="AF184" s="53"/><c r="AJ184" s="48"/><c r="AK184" s="48"/><c r="AL184" s="48"/><c r="AM184" s="48"/><c r="AN184" s="48"/><c r="AO184" s="48"/><c r="AP184" s="48"/><c r="AQ184" s="48"/><c r="AR184" s="48"/><c r="AS184" s="48"/><c r="AT184" s="48"/><c r="AU184" s="48"/><c r="AV184" s="48"/><c r="AW184" s="48"/><c r="AX184" s="48"/></row><row r="185"><c r="A185" s="65" t="n"><v>135</v></c><c r="B185" s="47" t="str"><f>CompoundAlert!B154</f><v>Antigua and Barbuda</v></c><c r="C185" s="47" t="str"><f>CompoundAlert!C154</f><v>ATG</v></c><c r="D185" s="60" t="n"><f>CompoundAlert!D154</f><v>0</v></c><c r="E185" s="49" t="n"><f>CompoundAlert!E154</f><v>0</v></c><c r="F185" s="50" t="n"><f>CompoundAlert!F154</f><v>0</v></c><c r="G185" s="60" t="n"><f>CompoundAlert!K154</f><v>0</v></c><c r="H185" s="51" t="n"><f>CompoundAlert!L154</f><v>0</v></c><c r="I185" s="51" t="n"><f>CompoundAlert!M154</f><v>0</v></c><c r="J185" s="51" t="n"><f>CompoundAlert!N154</f><v>0</v></c><c r="K185" s="51" t="n"><f>CompoundAlert!O154</f><v>0</v></c><c r="L185" s="51" t="n"><f>CompoundAlert!P154</f><v>0</v></c><c r="M185" s="51" t="n"><f>CompoundAlert!Q154</f><v>0</v></c><c r="N185" s="51"/><c r="O185" s="52" t="n"><f>CompoundAlert!AG154</f><v>0.2</v></c><c r="P185" s="52" t="n"><f>CompoundAlert!AH154</f><v>0.5</v></c><c r="Q185" s="48"/><c r="R185" s="48"/><c r="S185" s="48"/><c r="T185" s="48"/><c r="U185" s="48"/><c r="V185" s="48"/><c r="W185" s="48"/><c r="X185" s="48"/><c r="Y185" s="53"/><c r="Z185" s="53"/><c r="AA185" s="53"/><c r="AB185" s="53"/><c r="AC185" s="53"/><c r="AD185" s="53"/><c r="AE185" s="53"/><c r="AF185" s="53"/><c r="AJ185" s="48"/><c r="AK185" s="48"/><c r="AL185" s="48"/><c r="AM185" s="48"/><c r="AN185" s="48"/><c r="AO185" s="48"/><c r="AP185" s="48"/><c r="AQ185" s="48"/><c r="AR185" s="48"/><c r="AS185" s="48"/><c r="AT185" s="48"/><c r="AU185" s="48"/><c r="AV185" s="48"/><c r="AW185" s="48"/><c r="AX185" s="48"/></row><row r="186"><c r="A186" s="65" t="n"><v>136</v></c><c r="B186" s="47" t="str"><f>CompoundAlert!B164</f><v>Saint Kitts and Nevis</v></c><c r="C186" s="47" t="str"><f>CompoundAlert!C164</f><v>KNA</v></c><c r="D186" s="60" t="n"><f>CompoundAlert!D164</f><v>0</v></c><c r="E186" s="49" t="n"><f>CompoundAlert!E164</f><v>0</v></c><c r="F186" s="50" t="n"><f>CompoundAlert!F164</f><v>0</v></c><c r="G186" s="60" t="n"><f>CompoundAlert!K164</f><v>0</v></c><c r="H186" s="51" t="n"><f>CompoundAlert!L164</f><v>0</v></c><c r="I186" s="51" t="n"><f>CompoundAlert!M164</f><v>0</v></c><c r="J186" s="51" t="n"><f>CompoundAlert!N164</f><v>0</v></c><c r="K186" s="51" t="n"><f>CompoundAlert!O164</f><v>0</v></c><c r="L186" s="51" t="n"><f>CompoundAlert!P164</f><v>0</v></c><c r="M186" s="51" t="n"><f>CompoundAlert!Q164</f><v>0</v></c><c r="N186" s="51"/><c r="O186" s="52" t="n"><f>CompoundAlert!AG164</f><v>0.2</v></c><c r="P186" s="52" t="n"><f>CompoundAlert!AH164</f><v>0.7</v></c><c r="Q186" s="48"/><c r="R186" s="48"/><c r="S186" s="48"/><c r="T186" s="48"/><c r="U186" s="48"/><c r="V186" s="48"/><c r="W186" s="48"/><c r="X186" s="48"/><c r="Y186" s="53"/><c r="Z186" s="53"/><c r="AA186" s="53"/><c r="AB186" s="53"/><c r="AC186" s="53"/><c r="AD186" s="53"/><c r="AE186" s="53"/><c r="AF186" s="53"/><c r="AJ186" s="48"/><c r="AK186" s="48"/><c r="AL186" s="48"/><c r="AM186" s="48"/><c r="AN186" s="48"/><c r="AO186" s="48"/><c r="AP186" s="48"/><c r="AQ186" s="48"/><c r="AR186" s="48"/><c r="AS186" s="48"/><c r="AT186" s="48"/><c r="AU186" s="48"/><c r="AV186" s="48"/><c r="AW186" s="48"/><c r="AX186" s="48"/></row><row r="187"><c r="A187" s="65" t="n"><v>137</v></c><c r="B187" s="47" t="str"><f>CompoundAlert!B144</f><v>Barbados</v></c><c r="C187" s="47" t="str"><f>CompoundAlert!C144</f><v>BRB</v></c><c r="D187" s="60" t="n"><f>CompoundAlert!D144</f><v>0</v></c><c r="E187" s="49" t="n"><f>CompoundAlert!E144</f><v>0</v></c><c r="F187" s="50" t="n"><f>CompoundAlert!F144</f><v>0</v></c><c r="G187" s="60" t="n"><f>CompoundAlert!K144</f><v>0</v></c><c r="H187" s="51" t="n"><f>CompoundAlert!L144</f><v>0</v></c><c r="I187" s="51" t="n"><f>CompoundAlert!M144</f><v>0</v></c><c r="J187" s="51" t="n"><f>CompoundAlert!N144</f><v>0</v></c><c r="K187" s="51" t="n"><f>CompoundAlert!O144</f><v>0</v></c><c r="L187" s="51" t="n"><f>CompoundAlert!P144</f><v>0</v></c><c r="M187" s="51" t="n"><f>CompoundAlert!Q144</f><v>0</v></c><c r="N187" s="51"/><c r="O187" s="52" t="n"><f>CompoundAlert!AG144</f><v>0</v></c><c r="P187" s="52" t="n"><f>CompoundAlert!AH144</f><v>0.5</v></c><c r="Q187" s="48"/><c r="R187" s="48"/><c r="S187" s="48"/><c r="T187" s="48"/><c r="U187" s="48"/><c r="V187" s="48"/><c r="W187" s="48"/><c r="X187" s="48"/><c r="Y187" s="53"/><c r="Z187" s="53"/><c r="AA187" s="53"/><c r="AB187" s="53"/><c r="AC187" s="53"/><c r="AD187" s="53"/><c r="AE187" s="53"/><c r="AF187" s="53"/><c r="AJ187" s="48"/><c r="AK187" s="48"/><c r="AL187" s="48"/><c r="AM187" s="48"/><c r="AN187" s="48"/><c r="AO187" s="48"/><c r="AP187" s="48"/><c r="AQ187" s="48"/><c r="AR187" s="48"/><c r="AS187" s="48"/><c r="AT187" s="48"/><c r="AU187" s="48"/><c r="AV187" s="48"/><c r="AW187" s="48"/><c r="AX187" s="48"/></row><row r="188"><c r="A188" s="65" t="n"><v>138</v></c><c r="B188" s="47" t="str"><f>CompoundAlert!B146</f><v>Seychelles</v></c><c r="C188" s="47" t="str"><f>CompoundAlert!C146</f><v>SYC</v></c><c r="D188" s="60" t="n"><f>CompoundAlert!D146</f><v>0</v></c><c r="E188" s="49" t="n"><f>CompoundAlert!E146</f><v>0</v></c><c r="F188" s="50" t="n"><f>CompoundAlert!F146</f><v>0</v></c><c r="G188" s="60" t="n"><f>CompoundAlert!K146</f><v>0</v></c><c r="H188" s="51" t="n"><f>CompoundAlert!L146</f><v>0</v></c><c r="I188" s="51" t="n"><f>CompoundAlert!M146</f><v>0</v></c><c r="J188" s="51" t="n"><f>CompoundAlert!N146</f><v>0</v></c><c r="K188" s="51" t="n"><f>CompoundAlert!O146</f><v>0</v></c><c r="L188" s="51" t="n"><f>CompoundAlert!P146</f><v>0</v></c><c r="M188" s="51" t="n"><f>CompoundAlert!Q146</f><v>0</v></c><c r="N188" s="51"/><c r="O188" s="52" t="n"><f>CompoundAlert!AG146</f><v>0</v></c><c r="P188" s="52" t="n"><f>CompoundAlert!AH146</f><v>0.4</v></c><c r="Q188" s="48"/><c r="R188" s="48"/><c r="S188" s="48"/><c r="T188" s="48"/><c r="U188" s="48"/><c r="V188" s="48"/><c r="W188" s="48"/><c r="X188" s="48"/><c r="Y188" s="53"/><c r="Z188" s="53"/><c r="AA188" s="53"/><c r="AB188" s="53"/><c r="AC188" s="53"/><c r="AD188" s="53"/><c r="AE188" s="53"/><c r="AF188" s="53"/><c r="AJ188" s="48"/><c r="AK188" s="48"/><c r="AL188" s="48"/><c r="AM188" s="48"/><c r="AN188" s="48"/><c r="AO188" s="48"/><c r="AP188" s="48"/><c r="AQ188" s="48"/><c r="AR188" s="48"/><c r="AS188" s="48"/><c r="AT188" s="48"/><c r="AU188" s="48"/><c r="AV188" s="48"/><c r="AW188" s="48"/><c r="AX188" s="48"/></row><row r="189"><c r="A189" s="65" t="n"><v>139</v></c><c r="B189" s="47" t="str"><f>CompoundAlert!B155</f><v>Malta</v></c><c r="C189" s="47" t="str"><f>CompoundAlert!C155</f><v>MLT</v></c><c r="D189" s="60" t="n"><f>CompoundAlert!D155</f><v>0</v></c><c r="E189" s="49" t="n"><f>CompoundAlert!E155</f><v>0</v></c><c r="F189" s="50" t="n"><f>CompoundAlert!F155</f><v>0</v></c><c r="G189" s="60" t="n"><f>CompoundAlert!K155</f><v>0</v></c><c r="H189" s="51" t="n"><f>CompoundAlert!L155</f><v>0</v></c><c r="I189" s="51" t="n"><f>CompoundAlert!M155</f><v>0</v></c><c r="J189" s="51" t="n"><f>CompoundAlert!N155</f><v>0</v></c><c r="K189" s="51" t="n"><f>CompoundAlert!O155</f><v>0</v></c><c r="L189" s="51" t="n"><f>CompoundAlert!P155</f><v>0</v></c><c r="M189" s="51" t="n"><f>CompoundAlert!Q155</f><v>0</v></c><c r="N189" s="51"/><c r="O189" s="52" t="n"><f>CompoundAlert!AG155</f><v>0</v></c><c r="P189" s="52" t="n"><f>CompoundAlert!AH155</f><v>0.5</v></c><c r="Q189" s="48"/><c r="R189" s="48"/><c r="S189" s="48"/><c r="T189" s="48"/><c r="U189" s="48"/><c r="V189" s="48"/><c r="W189" s="48"/><c r="X189" s="48"/><c r="Y189" s="53"/><c r="Z189" s="53"/><c r="AA189" s="53"/><c r="AB189" s="53"/><c r="AC189" s="53"/><c r="AD189" s="53"/><c r="AE189" s="53"/><c r="AF189" s="53"/><c r="AJ189" s="48"/><c r="AK189" s="48"/><c r="AL189" s="48"/><c r="AM189" s="48"/><c r="AN189" s="48"/><c r="AO189" s="48"/><c r="AP189" s="48"/><c r="AQ189" s="48"/><c r="AR189" s="48"/><c r="AS189" s="48"/><c r="AT189" s="48"/><c r="AU189" s="48"/><c r="AV189" s="48"/><c r="AW189" s="48"/><c r="AX189" s="48"/></row><row r="190"><c r="A190" s="65" t="n"><v>140</v></c><c r="B190" s="47" t="str"><f>CompoundAlert!B156</f><v>Qatar</v></c><c r="C190" s="47" t="str"><f>CompoundAlert!C156</f><v>QAT</v></c><c r="D190" s="60" t="n"><f>CompoundAlert!D156</f><v>0</v></c><c r="E190" s="49" t="n"><f>CompoundAlert!E156</f><v>0</v></c><c r="F190" s="50" t="n"><f>CompoundAlert!F156</f><v>0</v></c><c r="G190" s="60" t="n"><f>CompoundAlert!K156</f><v>0</v></c><c r="H190" s="51" t="n"><f>CompoundAlert!L156</f><v>0</v></c><c r="I190" s="51" t="n"><f>CompoundAlert!M156</f><v>0</v></c><c r="J190" s="51" t="n"><f>CompoundAlert!N156</f><v>0</v></c><c r="K190" s="51" t="n"><f>CompoundAlert!O156</f><v>0</v></c><c r="L190" s="51" t="n"><f>CompoundAlert!P156</f><v>0</v></c><c r="M190" s="51" t="n"><f>CompoundAlert!Q156</f><v>0</v></c><c r="N190" s="51"/><c r="O190" s="52" t="n"><f>CompoundAlert!AG156</f><v>0</v></c><c r="P190" s="52" t="n"><f>CompoundAlert!AH156</f><v>0.3</v></c><c r="Q190" s="48"/><c r="R190" s="48"/><c r="S190" s="48"/><c r="T190" s="48"/><c r="U190" s="48"/><c r="V190" s="48"/><c r="W190" s="48"/><c r="X190" s="48"/><c r="Y190" s="53"/><c r="Z190" s="53"/><c r="AA190" s="53"/><c r="AB190" s="53"/><c r="AC190" s="53"/><c r="AD190" s="53"/><c r="AE190" s="53"/><c r="AF190" s="53"/><c r="AJ190" s="48"/><c r="AK190" s="48"/><c r="AL190" s="48"/><c r="AM190" s="48"/><c r="AN190" s="48"/><c r="AO190" s="48"/><c r="AP190" s="48"/><c r="AQ190" s="48"/><c r="AR190" s="48"/><c r="AS190" s="48"/><c r="AT190" s="48"/><c r="AU190" s="48"/><c r="AV190" s="48"/><c r="AW190" s="48"/><c r="AX190" s="48"/></row><row r="191"><c r="A191" s="65" t="n"><v>141</v></c><c r="B191" s="47" t="str"><f>CompoundAlert!B142</f><v>Luxembourg</v></c><c r="C191" s="47" t="str"><f>CompoundAlert!C142</f><v>LUX</v></c><c r="D191" s="60" t="n"><f>CompoundAlert!D142</f><v>0</v></c><c r="E191" s="49" t="n"><f>CompoundAlert!E142</f><v>0</v></c><c r="F191" s="50" t="n"><f>CompoundAlert!F142</f><v>0</v></c><c r="G191" s="60" t="n"><f>CompoundAlert!K142</f><v>0</v></c><c r="H191" s="51" t="n"><f>CompoundAlert!L142</f><v>0</v></c><c r="I191" s="51" t="n"><f>CompoundAlert!M142</f><v>0</v></c><c r="J191" s="51" t="n"><f>CompoundAlert!N142</f><v>0</v></c><c r="K191" s="51" t="n"><f>CompoundAlert!O142</f><v>0</v></c><c r="L191" s="51" t="n"><f>CompoundAlert!P142</f><v>0</v></c><c r="M191" s="51" t="n"><f>CompoundAlert!Q142</f><v>0</v></c><c r="N191" s="51"/><c r="O191" s="52" t="n"><f>CompoundAlert!AG142</f><v>0</v></c><c r="P191" s="52" t="n"><f>CompoundAlert!AH142</f><v>0.5</v></c><c r="Q191" s="48"/><c r="R191" s="48"/><c r="S191" s="48"/><c r="T191" s="48"/><c r="U191" s="48"/><c r="V191" s="48"/><c r="W191" s="48"/><c r="X191" s="48"/><c r="Y191" s="53"/><c r="Z191" s="53"/><c r="AA191" s="53"/><c r="AB191" s="53"/><c r="AC191" s="53"/><c r="AD191" s="53"/><c r="AE191" s="53"/><c r="AF191" s="53"/><c r="AJ191" s="48"/><c r="AK191" s="48"/><c r="AL191" s="48"/><c r="AM191" s="48"/><c r="AN191" s="48"/><c r="AO191" s="48"/><c r="AP191" s="48"/><c r="AQ191" s="48"/><c r="AR191" s="48"/><c r="AS191" s="48"/><c r="AT191" s="48"/><c r="AU191" s="48"/><c r="AV191" s="48"/><c r="AW191" s="48"/><c r="AX191" s="48"/></row><row r="192"><c r="A192" s="65" t="n"><v>142</v></c><c r="B192" s="47" t="str"><f>CompoundAlert!B148</f><v>Georgia</v></c><c r="C192" s="47" t="str"><f>CompoundAlert!C148</f><v>GEO</v></c><c r="D192" s="60" t="n"><f>CompoundAlert!D148</f><v>0</v></c><c r="E192" s="49" t="n"><f>CompoundAlert!E148</f><v>0</v></c><c r="F192" s="50" t="n"><f>CompoundAlert!F148</f><v>0</v></c><c r="G192" s="60" t="n"><f>CompoundAlert!K148</f><v>0</v></c><c r="H192" s="51" t="n"><f>CompoundAlert!L148</f><v>0</v></c><c r="I192" s="51" t="n"><f>CompoundAlert!M148</f><v>0</v></c><c r="J192" s="51" t="n"><f>CompoundAlert!N148</f><v>0</v></c><c r="K192" s="51" t="n"><f>CompoundAlert!O148</f><v>0</v></c><c r="L192" s="51" t="n"><f>CompoundAlert!P148</f><v>0</v></c><c r="M192" s="51" t="n"><f>CompoundAlert!Q148</f><v>0</v></c><c r="N192" s="51"/><c r="O192" s="52" t="n"><f>CompoundAlert!AG148</f><v>0</v></c><c r="P192" s="52" t="n"><f>CompoundAlert!AH148</f><v>0.3</v></c><c r="Q192" s="48"/><c r="R192" s="48"/><c r="S192" s="48"/><c r="T192" s="48"/><c r="U192" s="48"/><c r="V192" s="48"/><c r="W192" s="48"/><c r="X192" s="48"/><c r="Y192" s="53"/><c r="Z192" s="53"/><c r="AA192" s="53"/><c r="AB192" s="53"/><c r="AC192" s="53"/><c r="AD192" s="53"/><c r="AE192" s="53"/><c r="AF192" s="53"/><c r="AJ192" s="48"/><c r="AK192" s="48"/><c r="AL192" s="48"/><c r="AM192" s="48"/><c r="AN192" s="48"/><c r="AO192" s="48"/><c r="AP192" s="48"/><c r="AQ192" s="48"/><c r="AR192" s="48"/><c r="AS192" s="48"/><c r="AT192" s="48"/><c r="AU192" s="48"/><c r="AV192" s="48"/><c r="AW192" s="48"/><c r="AX192" s="48"/></row><row r="193"><c r="A193" s="65" t="n"><v>143</v></c><c r="B193" s="47" t="str"><f>CompoundAlert!B147</f><v>Bulgaria</v></c><c r="C193" s="47" t="str"><f>CompoundAlert!C147</f><v>BGR</v></c><c r="D193" s="60" t="n"><f>CompoundAlert!D147</f><v>0</v></c><c r="E193" s="49" t="n"><f>CompoundAlert!E147</f><v>0</v></c><c r="F193" s="50" t="n"><f>CompoundAlert!F147</f><v>0</v></c><c r="G193" s="60" t="n"><f>CompoundAlert!K147</f><v>0</v></c><c r="H193" s="51" t="n"><f>CompoundAlert!L147</f><v>0</v></c><c r="I193" s="51" t="n"><f>CompoundAlert!M147</f><v>0</v></c><c r="J193" s="51" t="n"><f>CompoundAlert!N147</f><v>0</v></c><c r="K193" s="51" t="n"><f>CompoundAlert!O147</f><v>0</v></c><c r="L193" s="51" t="n"><f>CompoundAlert!P147</f><v>0</v></c><c r="M193" s="51" t="n"><f>CompoundAlert!Q147</f><v>0</v></c><c r="N193" s="51"/><c r="O193" s="52" t="n"><f>CompoundAlert!AG147</f><v>0</v></c><c r="P193" s="52" t="n"><f>CompoundAlert!AH147</f><v>0.3</v></c><c r="Q193" s="48"/><c r="R193" s="48"/><c r="S193" s="48"/><c r="T193" s="48"/><c r="U193" s="48"/><c r="V193" s="48"/><c r="W193" s="48"/><c r="X193" s="48"/><c r="Y193" s="53"/><c r="Z193" s="53"/><c r="AA193" s="53"/><c r="AB193" s="53"/><c r="AC193" s="53"/><c r="AD193" s="53"/><c r="AE193" s="53"/><c r="AF193" s="53"/><c r="AJ193" s="48"/><c r="AK193" s="48"/><c r="AL193" s="48"/><c r="AM193" s="48"/><c r="AN193" s="48"/><c r="AO193" s="48"/><c r="AP193" s="48"/><c r="AQ193" s="48"/><c r="AR193" s="48"/><c r="AS193" s="48"/><c r="AT193" s="48"/><c r="AU193" s="48"/><c r="AV193" s="48"/><c r="AW193" s="48"/><c r="AX193" s="48"/></row><row r="194"><c r="A194" s="65" t="n"><v>144</v></c><c r="B194" s="47" t="str"><f>CompoundAlert!B149</f><v>Israel</v></c><c r="C194" s="47" t="str"><f>CompoundAlert!C149</f><v>ISR</v></c><c r="D194" s="60" t="n"><f>CompoundAlert!D149</f><v>0</v></c><c r="E194" s="49" t="n"><f>CompoundAlert!E149</f><v>0</v></c><c r="F194" s="50" t="n"><f>CompoundAlert!F149</f><v>0</v></c><c r="G194" s="60" t="n"><f>CompoundAlert!K149</f><v>0</v></c><c r="H194" s="51" t="n"><f>CompoundAlert!L149</f><v>0</v></c><c r="I194" s="51" t="n"><f>CompoundAlert!M149</f><v>0</v></c><c r="J194" s="51" t="n"><f>CompoundAlert!N149</f><v>0</v></c><c r="K194" s="51" t="n"><f>CompoundAlert!O149</f><v>0</v></c><c r="L194" s="51" t="n"><f>CompoundAlert!P149</f><v>0</v></c><c r="M194" s="51" t="n"><f>CompoundAlert!Q149</f><v>0</v></c><c r="N194" s="51"/><c r="O194" s="52" t="n"><f>CompoundAlert!AG149</f><v>0</v></c><c r="P194" s="52" t="n"><f>CompoundAlert!AH149</f><v>0.4</v></c><c r="Q194" s="48"/><c r="R194" s="48"/><c r="S194" s="48"/><c r="T194" s="48"/><c r="U194" s="48"/><c r="V194" s="48"/><c r="W194" s="48"/><c r="X194" s="48"/><c r="Y194" s="53"/><c r="Z194" s="53"/><c r="AA194" s="53"/><c r="AB194" s="53"/><c r="AC194" s="53"/><c r="AD194" s="53"/><c r="AE194" s="53"/><c r="AF194" s="53"/><c r="AJ194" s="48"/><c r="AK194" s="48"/><c r="AL194" s="48"/><c r="AM194" s="48"/><c r="AN194" s="48"/><c r="AO194" s="48"/><c r="AP194" s="48"/><c r="AQ194" s="48"/><c r="AR194" s="48"/><c r="AS194" s="48"/><c r="AT194" s="48"/><c r="AU194" s="48"/><c r="AV194" s="48"/><c r="AW194" s="48"/><c r="AX194" s="48"/></row><row r="195"><c r="A195" s="65" t="n"><v>145</v></c><c r="B195" s="47" t="str"><f>CompoundAlert!B152</f><v>Serbia</v></c><c r="C195" s="47" t="str"><f>CompoundAlert!C152</f><v>SRB</v></c><c r="D195" s="60" t="n"><f>CompoundAlert!D152</f><v>0</v></c><c r="E195" s="49" t="n"><f>CompoundAlert!E152</f><v>0</v></c><c r="F195" s="50" t="n"><f>CompoundAlert!F152</f><v>0</v></c><c r="G195" s="60" t="n"><f>CompoundAlert!K152</f><v>0</v></c><c r="H195" s="51" t="n"><f>CompoundAlert!L152</f><v>0</v></c><c r="I195" s="51" t="n"><f>CompoundAlert!M152</f><v>0</v></c><c r="J195" s="51" t="n"><f>CompoundAlert!N152</f><v>0</v></c><c r="K195" s="51" t="n"><f>CompoundAlert!O152</f><v>0</v></c><c r="L195" s="51" t="n"><f>CompoundAlert!P152</f><v>0</v></c><c r="M195" s="51" t="n"><f>CompoundAlert!Q152</f><v>0</v></c><c r="N195" s="51"/><c r="O195" s="52" t="n"><f>CompoundAlert!AG152</f><v>0</v></c><c r="P195" s="52" t="n"><f>CompoundAlert!AH152</f><v>0.3</v></c><c r="Q195" s="48"/><c r="R195" s="48"/><c r="S195" s="48"/><c r="T195" s="48"/><c r="U195" s="48"/><c r="V195" s="48"/><c r="W195" s="48"/><c r="X195" s="48"/><c r="Y195" s="53"/><c r="Z195" s="53"/><c r="AA195" s="53"/><c r="AB195" s="53"/><c r="AC195" s="53"/><c r="AD195" s="53"/><c r="AE195" s="53"/><c r="AF195" s="53"/><c r="AJ195" s="48"/><c r="AK195" s="48"/><c r="AL195" s="48"/><c r="AM195" s="48"/><c r="AN195" s="48"/><c r="AO195" s="48"/><c r="AP195" s="48"/><c r="AQ195" s="48"/><c r="AR195" s="48"/><c r="AS195" s="48"/><c r="AT195" s="48"/><c r="AU195" s="48"/><c r="AV195" s="48"/><c r="AW195" s="48"/><c r="AX195" s="48"/></row><row r="196"><c r="A196" s="65" t="n"><v>146</v></c><c r="B196" s="47" t="str"><f>CompoundAlert!B143</f><v>Saudi Arabia</v></c><c r="C196" s="47" t="str"><f>CompoundAlert!C143</f><v>SAU</v></c><c r="D196" s="60" t="n"><f>CompoundAlert!D143</f><v>0</v></c><c r="E196" s="49" t="n"><f>CompoundAlert!E143</f><v>0</v></c><c r="F196" s="50" t="n"><f>CompoundAlert!F143</f><v>0</v></c><c r="G196" s="60" t="n"><f>CompoundAlert!K143</f><v>0</v></c><c r="H196" s="51" t="n"><f>CompoundAlert!L143</f><v>0</v></c><c r="I196" s="51" t="n"><f>CompoundAlert!M143</f><v>0</v></c><c r="J196" s="51" t="n"><f>CompoundAlert!N143</f><v>0</v></c><c r="K196" s="51" t="n"><f>CompoundAlert!O143</f><v>0</v></c><c r="L196" s="51" t="n"><f>CompoundAlert!P143</f><v>0</v></c><c r="M196" s="51" t="n"><f>CompoundAlert!Q143</f><v>0</v></c><c r="N196" s="51"/><c r="O196" s="52" t="n"><f>CompoundAlert!AG143</f><v>0</v></c><c r="P196" s="52" t="n"><f>CompoundAlert!AH143</f><v>0.3</v></c><c r="Q196" s="48"/><c r="R196" s="48"/><c r="S196" s="48"/><c r="T196" s="48"/><c r="U196" s="48"/><c r="V196" s="48"/><c r="W196" s="48"/><c r="X196" s="48"/><c r="Y196" s="53"/><c r="Z196" s="53"/><c r="AA196" s="53"/><c r="AB196" s="53"/><c r="AC196" s="53"/><c r="AD196" s="53"/><c r="AE196" s="53"/><c r="AF196" s="53"/><c r="AJ196" s="48"/><c r="AK196" s="48"/><c r="AL196" s="48"/><c r="AM196" s="48"/><c r="AN196" s="48"/><c r="AO196" s="48"/><c r="AP196" s="48"/><c r="AQ196" s="48"/><c r="AR196" s="48"/><c r="AS196" s="48"/><c r="AT196" s="48"/><c r="AU196" s="48"/><c r="AV196" s="48"/><c r="AW196" s="48"/><c r="AX196" s="48"/></row><row r="197"><c r="A197" s="65" t="n"><v>147</v></c><c r="B197" s="47" t="str"><f>CompoundAlert!B145</f><v>Brunei Darussalam</v></c><c r="C197" s="47" t="str"><f>CompoundAlert!C145</f><v>BRN</v></c><c r="D197" s="60" t="n"><f>CompoundAlert!D145</f><v>0</v></c><c r="E197" s="49" t="n"><f>CompoundAlert!E145</f><v>0</v></c><c r="F197" s="50" t="n"><f>CompoundAlert!F145</f><v>0</v></c><c r="G197" s="60" t="n"><f>CompoundAlert!K145</f><v>0</v></c><c r="H197" s="51" t="n"><f>CompoundAlert!L145</f><v>0</v></c><c r="I197" s="51" t="n"><f>CompoundAlert!M145</f><v>0</v></c><c r="J197" s="51" t="n"><f>CompoundAlert!N145</f><v>0</v></c><c r="K197" s="51" t="n"><f>CompoundAlert!O145</f><v>0</v></c><c r="L197" s="51" t="n"><f>CompoundAlert!P145</f><v>0</v></c><c r="M197" s="51" t="n"><f>CompoundAlert!Q145</f><v>0</v></c><c r="N197" s="51"/><c r="O197" s="52" t="n"><f>CompoundAlert!AG145</f><v>0</v></c><c r="P197" s="52" t="n"><f>CompoundAlert!AH145</f><v>0.5</v></c><c r="Q197" s="48"/><c r="R197" s="48"/><c r="S197" s="48"/><c r="T197" s="48"/><c r="U197" s="48"/><c r="V197" s="48"/><c r="W197" s="48"/><c r="X197" s="48"/><c r="Y197" s="53"/><c r="Z197" s="53"/><c r="AA197" s="53"/><c r="AB197" s="53"/><c r="AC197" s="53"/><c r="AD197" s="53"/><c r="AE197" s="53"/><c r="AF197" s="53"/><c r="AJ197" s="48"/><c r="AK197" s="48"/><c r="AL197" s="48"/><c r="AM197" s="48"/><c r="AN197" s="48"/><c r="AO197" s="48"/><c r="AP197" s="48"/><c r="AQ197" s="48"/><c r="AR197" s="48"/><c r="AS197" s="48"/><c r="AT197" s="48"/><c r="AU197" s="48"/><c r="AV197" s="48"/><c r="AW197" s="48"/><c r="AX197" s="48"/></row><row r="198"><c r="A198" s="65" t="n"><v>148</v></c><c r="B198" s="47" t="str"><f>CompoundAlert!B162</f><v>Ukraine</v></c><c r="C198" s="47" t="str"><f>CompoundAlert!C162</f><v>UKR</v></c><c r="D198" s="60" t="n"><f>CompoundAlert!D162</f><v>0</v></c><c r="E198" s="49" t="n"><f>CompoundAlert!E162</f><v>0</v></c><c r="F198" s="50" t="n"><f>CompoundAlert!F162</f><v>0</v></c><c r="G198" s="60" t="n"><f>CompoundAlert!K162</f><v>0</v></c><c r="H198" s="51" t="n"><f>CompoundAlert!L162</f><v>0</v></c><c r="I198" s="51" t="n"><f>CompoundAlert!M162</f><v>0</v></c><c r="J198" s="51" t="n"><f>CompoundAlert!N162</f><v>0</v></c><c r="K198" s="51" t="n"><f>CompoundAlert!O162</f><v>0</v></c><c r="L198" s="51" t="n"><f>CompoundAlert!P162</f><v>0</v></c><c r="M198" s="51" t="n"><f>CompoundAlert!Q162</f><v>0</v></c><c r="N198" s="51"/><c r="O198" s="52" t="n"><f>CompoundAlert!AG162</f><v>0</v></c><c r="P198" s="52" t="n"><f>CompoundAlert!AH162</f><v>0.3</v></c><c r="Q198" s="48"/><c r="R198" s="48"/><c r="S198" s="48"/><c r="T198" s="48"/><c r="U198" s="48"/><c r="V198" s="48"/><c r="W198" s="48"/><c r="X198" s="48"/><c r="Y198" s="53"/><c r="Z198" s="53"/><c r="AA198" s="53"/><c r="AB198" s="53"/><c r="AC198" s="53"/><c r="AD198" s="53"/><c r="AE198" s="53"/><c r="AF198" s="53"/><c r="AJ198" s="48"/><c r="AK198" s="48"/><c r="AL198" s="48"/><c r="AM198" s="48"/><c r="AN198" s="48"/><c r="AO198" s="48"/><c r="AP198" s="48"/><c r="AQ198" s="48"/><c r="AR198" s="48"/><c r="AS198" s="48"/><c r="AT198" s="48"/><c r="AU198" s="48"/><c r="AV198" s="48"/><c r="AW198" s="48"/><c r="AX198" s="48"/></row><row r="199"><c r="A199" s="65" t="n"><v>149</v></c><c r="B199" s="47" t="str"><f>CompoundAlert!B157</f><v>Romania</v></c><c r="C199" s="47" t="str"><f>CompoundAlert!C157</f><v>ROU</v></c><c r="D199" s="60" t="n"><f>CompoundAlert!D157</f><v>0</v></c><c r="E199" s="49" t="n"><f>CompoundAlert!E157</f><v>0</v></c><c r="F199" s="50" t="n"><f>CompoundAlert!F157</f><v>0</v></c><c r="G199" s="60" t="n"><f>CompoundAlert!K157</f><v>0</v></c><c r="H199" s="51" t="n"><f>CompoundAlert!L157</f><v>0</v></c><c r="I199" s="51" t="n"><f>CompoundAlert!M157</f><v>0</v></c><c r="J199" s="51" t="n"><f>CompoundAlert!N157</f><v>0</v></c><c r="K199" s="51" t="n"><f>CompoundAlert!O157</f><v>0</v></c><c r="L199" s="51" t="n"><f>CompoundAlert!P157</f><v>0</v></c><c r="M199" s="51" t="n"><f>CompoundAlert!Q157</f><v>0</v></c><c r="N199" s="51"/><c r="O199" s="52" t="n"><f>CompoundAlert!AG157</f><v>0</v></c><c r="P199" s="52" t="n"><f>CompoundAlert!AH157</f><v>0.3</v></c><c r="Q199" s="48"/><c r="R199" s="48"/><c r="S199" s="48"/><c r="T199" s="48"/><c r="U199" s="48"/><c r="V199" s="48"/><c r="W199" s="48"/><c r="X199" s="48"/><c r="Y199" s="53"/><c r="Z199" s="53"/><c r="AA199" s="53"/><c r="AB199" s="53"/><c r="AC199" s="53"/><c r="AD199" s="53"/><c r="AE199" s="53"/><c r="AF199" s="53"/><c r="AJ199" s="48"/><c r="AK199" s="48"/><c r="AL199" s="48"/><c r="AM199" s="48"/><c r="AN199" s="48"/><c r="AO199" s="48"/><c r="AP199" s="48"/><c r="AQ199" s="48"/><c r="AR199" s="48"/><c r="AS199" s="48"/><c r="AT199" s="48"/><c r="AU199" s="48"/><c r="AV199" s="48"/><c r="AW199" s="48"/><c r="AX199" s="48"/></row><row r="200"><c r="A200" s="65" t="n"><v>150</v></c><c r="B200" s="47" t="str"><f>CompoundAlert!B153</f><v>Saint Vincent and the Grenadines</v></c><c r="C200" s="47" t="str"><f>CompoundAlert!C153</f><v>VCT</v></c><c r="D200" s="60" t="n"><f>CompoundAlert!D153</f><v>0</v></c><c r="E200" s="49" t="n"><f>CompoundAlert!E153</f><v>0</v></c><c r="F200" s="50" t="n"><f>CompoundAlert!F153</f><v>0</v></c><c r="G200" s="60" t="n"><f>CompoundAlert!K153</f><v>0</v></c><c r="H200" s="51" t="n"><f>CompoundAlert!L153</f><v>0</v></c><c r="I200" s="51" t="n"><f>CompoundAlert!M153</f><v>0</v></c><c r="J200" s="51" t="n"><f>CompoundAlert!N153</f><v>0</v></c><c r="K200" s="51" t="n"><f>CompoundAlert!O153</f><v>0</v></c><c r="L200" s="51" t="n"><f>CompoundAlert!P153</f><v>0</v></c><c r="M200" s="51" t="n"><f>CompoundAlert!Q153</f><v>0</v></c><c r="N200" s="51"/><c r="O200" s="52" t="n"><f>CompoundAlert!AG153</f><v>0.2</v></c><c r="P200" s="52" t="n"><f>CompoundAlert!AH153</f><v>0.6</v></c><c r="Q200" s="48"/><c r="R200" s="48"/><c r="S200" s="48"/><c r="T200" s="48"/><c r="U200" s="48"/><c r="V200" s="48"/><c r="W200" s="48"/><c r="X200" s="48"/><c r="Y200" s="53"/><c r="Z200" s="53"/><c r="AA200" s="53"/><c r="AB200" s="53"/><c r="AC200" s="53"/><c r="AD200" s="53"/><c r="AE200" s="53"/><c r="AF200" s="53"/><c r="AJ200" s="48"/><c r="AK200" s="48"/><c r="AL200" s="48"/><c r="AM200" s="48"/><c r="AN200" s="48"/><c r="AO200" s="48"/><c r="AP200" s="48"/><c r="AQ200" s="48"/><c r="AR200" s="48"/><c r="AS200" s="48"/><c r="AT200" s="48"/><c r="AU200" s="48"/><c r="AV200" s="48"/><c r="AW200" s="48"/><c r="AX200" s="48"/></row><row r="201"><c r="A201" s="65" t="n"><v>151</v></c><c r="B201" s="47" t="str"><f>CompoundAlert!B151</f><v>New Zealand</v></c><c r="C201" s="47" t="str"><f>CompoundAlert!C151</f><v>NZL</v></c><c r="D201" s="60" t="n"><f>CompoundAlert!D151</f><v>0</v></c><c r="E201" s="49" t="n"><f>CompoundAlert!E151</f><v>0</v></c><c r="F201" s="50" t="n"><f>CompoundAlert!F151</f><v>0</v></c><c r="G201" s="60" t="n"><f>CompoundAlert!K151</f><v>0</v></c><c r="H201" s="51" t="n"><f>CompoundAlert!L151</f><v>0</v></c><c r="I201" s="51" t="n"><f>CompoundAlert!M151</f><v>0</v></c><c r="J201" s="51" t="n"><f>CompoundAlert!N151</f><v>0</v></c><c r="K201" s="51" t="n"><f>CompoundAlert!O151</f><v>0</v></c><c r="L201" s="51" t="n"><f>CompoundAlert!P151</f><v>0</v></c><c r="M201" s="51" t="n"><f>CompoundAlert!Q151</f><v>0</v></c><c r="N201" s="51"/><c r="O201" s="52" t="n"><f>CompoundAlert!AG151</f><v>0</v></c><c r="P201" s="52" t="n"><f>CompoundAlert!AH151</f><v>0.5</v></c><c r="Q201" s="48"/><c r="R201" s="48"/><c r="S201" s="48"/><c r="T201" s="48"/><c r="U201" s="48"/><c r="V201" s="48"/><c r="W201" s="48"/><c r="X201" s="48"/><c r="Y201" s="53"/><c r="Z201" s="53"/><c r="AA201" s="53"/><c r="AB201" s="53"/><c r="AC201" s="53"/><c r="AD201" s="53"/><c r="AE201" s="53"/><c r="AF201" s="53"/><c r="AJ201" s="48"/><c r="AK201" s="48"/><c r="AL201" s="48"/><c r="AM201" s="48"/><c r="AN201" s="48"/><c r="AO201" s="48"/><c r="AP201" s="48"/><c r="AQ201" s="48"/><c r="AR201" s="48"/><c r="AS201" s="48"/><c r="AT201" s="48"/><c r="AU201" s="48"/><c r="AV201" s="48"/><c r="AW201" s="48"/><c r="AX201" s="48"/></row><row r="202"><c r="A202" s="65" t="n"><v>152</v></c><c r="B202" s="47" t="str"><f>CompoundAlert!B150</f><v>Italy</v></c><c r="C202" s="47" t="str"><f>CompoundAlert!C150</f><v>ITA</v></c><c r="D202" s="60" t="n"><f>CompoundAlert!D150</f><v>0</v></c><c r="E202" s="49" t="n"><f>CompoundAlert!E150</f><v>0</v></c><c r="F202" s="50" t="n"><f>CompoundAlert!F150</f><v>0</v></c><c r="G202" s="60" t="n"><f>CompoundAlert!K150</f><v>0</v></c><c r="H202" s="51" t="n"><f>CompoundAlert!L150</f><v>0</v></c><c r="I202" s="51" t="n"><f>CompoundAlert!M150</f><v>0</v></c><c r="J202" s="51" t="n"><f>CompoundAlert!N150</f><v>0</v></c><c r="K202" s="51" t="n"><f>CompoundAlert!O150</f><v>0</v></c><c r="L202" s="51" t="n"><f>CompoundAlert!P150</f><v>0</v></c><c r="M202" s="51" t="n"><f>CompoundAlert!Q150</f><v>0</v></c><c r="N202" s="51"/><c r="O202" s="52" t="n"><f>CompoundAlert!AG150</f><v>0</v></c><c r="P202" s="52" t="n"><f>CompoundAlert!AH150</f><v>0.3</v></c><c r="Q202" s="48"/><c r="R202" s="48"/><c r="S202" s="48"/><c r="T202" s="48"/><c r="U202" s="48"/><c r="V202" s="48"/><c r="W202" s="48"/><c r="X202" s="48"/><c r="Y202" s="53"/><c r="Z202" s="53"/><c r="AA202" s="53"/><c r="AB202" s="53"/><c r="AC202" s="53"/><c r="AD202" s="53"/><c r="AE202" s="53"/><c r="AF202" s="53"/><c r="AJ202" s="48"/><c r="AK202" s="48"/><c r="AL202" s="48"/><c r="AM202" s="48"/><c r="AN202" s="48"/><c r="AO202" s="48"/><c r="AP202" s="48"/><c r="AQ202" s="48"/><c r="AR202" s="48"/><c r="AS202" s="48"/><c r="AT202" s="48"/><c r="AU202" s="48"/><c r="AV202" s="48"/><c r="AW202" s="48"/><c r="AX202" s="48"/></row><row r="203"><c r="A203" s="65" t="n"><v>153</v></c><c r="B203" s="47" t="str"><f>CompoundAlert!B160</f><v>Cabo Verde</v></c><c r="C203" s="47" t="str"><f>CompoundAlert!C160</f><v>CPV</v></c><c r="D203" s="60" t="n"><f>CompoundAlert!D160</f><v>0</v></c><c r="E203" s="49" t="n"><f>CompoundAlert!E160</f><v>0</v></c><c r="F203" s="50" t="n"><f>CompoundAlert!F160</f><v>0</v></c><c r="G203" s="60" t="n"><f>CompoundAlert!K160</f><v>0</v></c><c r="H203" s="51" t="n"><f>CompoundAlert!L160</f><v>0</v></c><c r="I203" s="51" t="n"><f>CompoundAlert!M160</f><v>0</v></c><c r="J203" s="51" t="n"><f>CompoundAlert!N160</f><v>0</v></c><c r="K203" s="51" t="n"><f>CompoundAlert!O160</f><v>0</v></c><c r="L203" s="51" t="n"><f>CompoundAlert!P160</f><v>0</v></c><c r="M203" s="51" t="n"><f>CompoundAlert!Q160</f><v>0</v></c><c r="N203" s="51"/><c r="O203" s="52" t="n"><f>CompoundAlert!AG160</f><v>0</v></c><c r="P203" s="52" t="n"><f>CompoundAlert!AH160</f><v>0.4</v></c><c r="Q203" s="48"/><c r="R203" s="48"/><c r="S203" s="48"/><c r="T203" s="48"/><c r="U203" s="48"/><c r="V203" s="48"/><c r="W203" s="48"/><c r="X203" s="48"/><c r="Y203" s="53"/><c r="Z203" s="53"/><c r="AA203" s="53"/><c r="AB203" s="53"/><c r="AC203" s="53"/><c r="AD203" s="53"/><c r="AE203" s="53"/><c r="AF203" s="53"/><c r="AJ203" s="48"/><c r="AK203" s="48"/><c r="AL203" s="48"/><c r="AM203" s="48"/><c r="AN203" s="48"/><c r="AO203" s="48"/><c r="AP203" s="48"/><c r="AQ203" s="48"/><c r="AR203" s="48"/><c r="AS203" s="48"/><c r="AT203" s="48"/><c r="AU203" s="48"/><c r="AV203" s="48"/><c r="AW203" s="48"/><c r="AX203" s="48"/></row><row r="204"><c r="A204" s="65" t="n"><v>154</v></c><c r="B204" s="47" t="str"><f>CompoundAlert!B140</f><v>Spain</v></c><c r="C204" s="47" t="str"><f>CompoundAlert!C140</f><v>ESP</v></c><c r="D204" s="60" t="n"><f>CompoundAlert!D140</f><v>0</v></c><c r="E204" s="49" t="n"><f>CompoundAlert!E140</f><v>0</v></c><c r="F204" s="50" t="n"><f>CompoundAlert!F140</f><v>0</v></c><c r="G204" s="60" t="n"><f>CompoundAlert!K140</f><v>0</v></c><c r="H204" s="51" t="n"><f>CompoundAlert!L140</f><v>0</v></c><c r="I204" s="51" t="n"><f>CompoundAlert!M140</f><v>0</v></c><c r="J204" s="51" t="n"><f>CompoundAlert!N140</f><v>0</v></c><c r="K204" s="51" t="n"><f>CompoundAlert!O140</f><v>0</v></c><c r="L204" s="51" t="n"><f>CompoundAlert!P140</f><v>0</v></c><c r="M204" s="51" t="n"><f>CompoundAlert!Q140</f><v>0</v></c><c r="N204" s="51"/><c r="O204" s="52" t="n"><f>CompoundAlert!AG140</f><v>0</v></c><c r="P204" s="52" t="n"><f>CompoundAlert!AH140</f><v>0.3</v></c><c r="Q204" s="48"/><c r="R204" s="48"/><c r="S204" s="48"/><c r="T204" s="48"/><c r="U204" s="48"/><c r="V204" s="48"/><c r="W204" s="48"/><c r="X204" s="48"/><c r="Y204" s="53"/><c r="Z204" s="53"/><c r="AA204" s="53"/><c r="AB204" s="53"/><c r="AC204" s="53"/><c r="AD204" s="53"/><c r="AE204" s="53"/><c r="AF204" s="53"/><c r="AJ204" s="48"/><c r="AK204" s="48"/><c r="AL204" s="48"/><c r="AM204" s="48"/><c r="AN204" s="48"/><c r="AO204" s="48"/><c r="AP204" s="48"/><c r="AQ204" s="48"/><c r="AR204" s="48"/><c r="AS204" s="48"/><c r="AT204" s="48"/><c r="AU204" s="48"/><c r="AV204" s="48"/><c r="AW204" s="48"/><c r="AX204" s="48"/></row><row r="205"><c r="A205" s="65" t="n"><v>155</v></c><c r="B205" s="47" t="str"><f>CompoundAlert!B161</f><v>Greece</v></c><c r="C205" s="47" t="str"><f>CompoundAlert!C161</f><v>GRC</v></c><c r="D205" s="60" t="n"><f>CompoundAlert!D161</f><v>0</v></c><c r="E205" s="49" t="n"><f>CompoundAlert!E161</f><v>0</v></c><c r="F205" s="50" t="n"><f>CompoundAlert!F161</f><v>0</v></c><c r="G205" s="60" t="n"><f>CompoundAlert!K161</f><v>0</v></c><c r="H205" s="51" t="n"><f>CompoundAlert!L161</f><v>0</v></c><c r="I205" s="51" t="n"><f>CompoundAlert!M161</f><v>0</v></c><c r="J205" s="51" t="n"><f>CompoundAlert!N161</f><v>0</v></c><c r="K205" s="51" t="n"><f>CompoundAlert!O161</f><v>0</v></c><c r="L205" s="51" t="n"><f>CompoundAlert!P161</f><v>0</v></c><c r="M205" s="51" t="n"><f>CompoundAlert!Q161</f><v>0</v></c><c r="N205" s="51"/><c r="O205" s="52" t="n"><f>CompoundAlert!AG161</f><v>0</v></c><c r="P205" s="52" t="n"><f>CompoundAlert!AH161</f><v>0.3</v></c><c r="Q205" s="48"/><c r="R205" s="48"/><c r="S205" s="48"/><c r="T205" s="48"/><c r="U205" s="48"/><c r="V205" s="48"/><c r="W205" s="48"/><c r="X205" s="48"/><c r="Y205" s="53"/><c r="Z205" s="53"/><c r="AA205" s="53"/><c r="AB205" s="53"/><c r="AC205" s="53"/><c r="AD205" s="53"/><c r="AE205" s="53"/><c r="AF205" s="53"/><c r="AJ205" s="48"/><c r="AK205" s="48"/><c r="AL205" s="48"/><c r="AM205" s="48"/><c r="AN205" s="48"/><c r="AO205" s="48"/><c r="AP205" s="48"/><c r="AQ205" s="48"/><c r="AR205" s="48"/><c r="AS205" s="48"/><c r="AT205" s="48"/><c r="AU205" s="48"/><c r="AV205" s="48"/><c r="AW205" s="48"/><c r="AX205" s="48"/></row><row r="206"><c r="A206" s="65" t="n"><v>156</v></c><c r="B206" s="47" t="str"><f>CompoundAlert!B141</f><v>United States of America</v></c><c r="C206" s="47" t="str"><f>CompoundAlert!C141</f><v>USA</v></c><c r="D206" s="60" t="n"><f>CompoundAlert!D141</f><v>0</v></c><c r="E206" s="49" t="n"><f>CompoundAlert!E141</f><v>0</v></c><c r="F206" s="50" t="n"><f>CompoundAlert!F141</f><v>0</v></c><c r="G206" s="60" t="n"><f>CompoundAlert!K141</f><v>0</v></c><c r="H206" s="51" t="n"><f>CompoundAlert!L141</f><v>0</v></c><c r="I206" s="51" t="n"><f>CompoundAlert!M141</f><v>0</v></c><c r="J206" s="51" t="n"><f>CompoundAlert!N141</f><v>0</v></c><c r="K206" s="51" t="n"><f>CompoundAlert!O141</f><v>0</v></c><c r="L206" s="51" t="n"><f>CompoundAlert!P141</f><v>0</v></c><c r="M206" s="51" t="n"><f>CompoundAlert!Q141</f><v>0</v></c><c r="N206" s="51"/><c r="O206" s="52" t="n"><f>CompoundAlert!AG141</f><v>0</v></c><c r="P206" s="52" t="n"><f>CompoundAlert!AH141</f><v>0.4</v></c><c r="Q206" s="48"/><c r="R206" s="48"/><c r="S206" s="48"/><c r="T206" s="48"/><c r="U206" s="48"/><c r="V206" s="48"/><c r="W206" s="48"/><c r="X206" s="48"/><c r="Y206" s="53"/><c r="Z206" s="53"/><c r="AA206" s="53"/><c r="AB206" s="53"/><c r="AC206" s="53"/><c r="AD206" s="53"/><c r="AE206" s="53"/><c r="AF206" s="53"/><c r="AJ206" s="48"/><c r="AK206" s="48"/><c r="AL206" s="48"/><c r="AM206" s="48"/><c r="AN206" s="48"/><c r="AO206" s="48"/><c r="AP206" s="48"/><c r="AQ206" s="48"/><c r="AR206" s="48"/><c r="AS206" s="48"/><c r="AT206" s="48"/><c r="AU206" s="48"/><c r="AV206" s="48"/><c r="AW206" s="48"/><c r="AX206" s="48"/></row><row r="207"><c r="A207" s="65" t="n"><v>157</v></c><c r="B207" s="47" t="str"><f>CompoundAlert!B158</f><v>Armenia</v></c><c r="C207" s="47" t="str"><f>CompoundAlert!C158</f><v>ARM</v></c><c r="D207" s="60" t="n"><f>CompoundAlert!D158</f><v>0</v></c><c r="E207" s="49" t="n"><f>CompoundAlert!E158</f><v>0</v></c><c r="F207" s="50" t="n"><f>CompoundAlert!F158</f><v>0</v></c><c r="G207" s="60" t="n"><f>CompoundAlert!K158</f><v>0</v></c><c r="H207" s="51" t="n"><f>CompoundAlert!L158</f><v>0</v></c><c r="I207" s="51" t="n"><f>CompoundAlert!M158</f><v>0</v></c><c r="J207" s="51" t="n"><f>CompoundAlert!N158</f><v>0</v></c><c r="K207" s="51" t="n"><f>CompoundAlert!O158</f><v>0</v></c><c r="L207" s="51" t="n"><f>CompoundAlert!P158</f><v>0</v></c><c r="M207" s="51" t="n"><f>CompoundAlert!Q158</f><v>0</v></c><c r="N207" s="51"/><c r="O207" s="52" t="n"><f>CompoundAlert!AG158</f><v>0</v></c><c r="P207" s="52" t="n"><f>CompoundAlert!AH158</f><v>0.3</v></c><c r="Q207" s="48"/><c r="R207" s="48"/><c r="S207" s="48"/><c r="T207" s="48"/><c r="U207" s="48"/><c r="V207" s="48"/><c r="W207" s="48"/><c r="X207" s="48"/><c r="Y207" s="53"/><c r="Z207" s="53"/><c r="AA207" s="53"/><c r="AB207" s="53"/><c r="AC207" s="53"/><c r="AD207" s="53"/><c r="AE207" s="53"/><c r="AF207" s="53"/><c r="AJ207" s="48"/><c r="AK207" s="48"/><c r="AL207" s="48"/><c r="AM207" s="48"/><c r="AN207" s="48"/><c r="AO207" s="48"/><c r="AP207" s="48"/><c r="AQ207" s="48"/><c r="AR207" s="48"/><c r="AS207" s="48"/><c r="AT207" s="48"/><c r="AU207" s="48"/><c r="AV207" s="48"/><c r="AW207" s="48"/><c r="AX207" s="48"/></row><row r="208"><c r="A208" s="65" t="n"><v>158</v></c><c r="B208" s="47" t="str"><f>CompoundAlert!B159</f><v>Japan</v></c><c r="C208" s="47" t="str"><f>CompoundAlert!C159</f><v>JPN</v></c><c r="D208" s="60" t="n"><f>CompoundAlert!D159</f><v>0</v></c><c r="E208" s="49" t="n"><f>CompoundAlert!E159</f><v>0</v></c><c r="F208" s="50" t="n"><f>CompoundAlert!F159</f><v>0</v></c><c r="G208" s="60" t="n"><f>CompoundAlert!K159</f><v>0</v></c><c r="H208" s="51" t="n"><f>CompoundAlert!L159</f><v>0</v></c><c r="I208" s="51" t="n"><f>CompoundAlert!M159</f><v>0</v></c><c r="J208" s="51" t="n"><f>CompoundAlert!N159</f><v>0</v></c><c r="K208" s="51" t="n"><f>CompoundAlert!O159</f><v>0</v></c><c r="L208" s="51" t="n"><f>CompoundAlert!P159</f><v>0</v></c><c r="M208" s="51" t="n"><f>CompoundAlert!Q159</f><v>0</v></c><c r="N208" s="51"/><c r="O208" s="52" t="n"><f>CompoundAlert!AG159</f><v>0</v></c><c r="P208" s="52" t="n"><f>CompoundAlert!AH159</f><v>0.3</v></c><c r="Q208" s="48"/><c r="R208" s="48"/><c r="S208" s="48"/><c r="T208" s="48"/><c r="U208" s="48"/><c r="V208" s="48"/><c r="W208" s="48"/><c r="X208" s="48"/><c r="Y208" s="53"/><c r="Z208" s="53"/><c r="AA208" s="53"/><c r="AB208" s="53"/><c r="AC208" s="53"/><c r="AD208" s="53"/><c r="AE208" s="53"/><c r="AF208" s="53"/><c r="AJ208" s="48"/><c r="AK208" s="48"/><c r="AL208" s="48"/><c r="AM208" s="48"/><c r="AN208" s="48"/><c r="AO208" s="48"/><c r="AP208" s="48"/><c r="AQ208" s="48"/><c r="AR208" s="48"/><c r="AS208" s="48"/><c r="AT208" s="48"/><c r="AU208" s="48"/><c r="AV208" s="48"/><c r="AW208" s="48"/><c r="AX208" s="48"/></row><row r="209"><c r="A209" s="65" t="n"><v>159</v></c><c r="B209" s="47" t="str"><f>CompoundAlert!B163</f><v>Samoa</v></c><c r="C209" s="47" t="str"><f>CompoundAlert!C163</f><v>WSM</v></c><c r="D209" s="60" t="n"><f>CompoundAlert!D163</f><v>0</v></c><c r="E209" s="49" t="n"><f>CompoundAlert!E163</f><v>0</v></c><c r="F209" s="50" t="n"><f>CompoundAlert!F163</f><v>0</v></c><c r="G209" s="60" t="n"><f>CompoundAlert!K163</f><v>0</v></c><c r="H209" s="51" t="n"><f>CompoundAlert!L163</f><v>0</v></c><c r="I209" s="51" t="n"><f>CompoundAlert!M163</f><v>0</v></c><c r="J209" s="51" t="n"><f>CompoundAlert!N163</f><v>0</v></c><c r="K209" s="51" t="n"><f>CompoundAlert!O163</f><v>0</v></c><c r="L209" s="51" t="n"><f>CompoundAlert!P163</f><v>0</v></c><c r="M209" s="51" t="n"><f>CompoundAlert!Q163</f><v>0</v></c><c r="N209" s="51"/><c r="O209" s="52" t="n"><f>CompoundAlert!AG163</f><v>0</v></c><c r="P209" s="52" t="n"><f>CompoundAlert!AH163</f><v>0.6</v></c><c r="Q209" s="48"/><c r="R209" s="48"/><c r="S209" s="48"/><c r="T209" s="48"/><c r="U209" s="48"/><c r="V209" s="48"/><c r="W209" s="48"/><c r="X209" s="48"/><c r="Y209" s="53"/><c r="Z209" s="53"/><c r="AA209" s="53"/><c r="AB209" s="53"/><c r="AC209" s="53"/><c r="AD209" s="53"/><c r="AE209" s="53"/><c r="AF209" s="53"/><c r="AJ209" s="48"/><c r="AK209" s="48"/><c r="AL209" s="48"/><c r="AM209" s="48"/><c r="AN209" s="48"/><c r="AO209" s="48"/><c r="AP209" s="48"/><c r="AQ209" s="48"/><c r="AR209" s="48"/><c r="AS209" s="48"/><c r="AT209" s="48"/><c r="AU209" s="48"/><c r="AV209" s="48"/><c r="AW209" s="48"/><c r="AX209" s="48"/></row><row r="210"><c r="A210" s="65" t="n"><v>160</v></c><c r="B210" s="47" t="str"><f>CompoundAlert!B177</f><v>Kuwait</v></c><c r="C210" s="47" t="str"><f>CompoundAlert!C177</f><v>KWT</v></c><c r="D210" s="60" t="n"><f>CompoundAlert!D177</f><v>0</v></c><c r="E210" s="49" t="n"><f>CompoundAlert!E177</f><v>0</v></c><c r="F210" s="50" t="n"><f>CompoundAlert!F177</f><v>0</v></c><c r="G210" s="60" t="n"><f>CompoundAlert!K177</f><v>0</v></c><c r="H210" s="51" t="n"><f>CompoundAlert!L177</f><v>0</v></c><c r="I210" s="51" t="n"><f>CompoundAlert!M177</f><v>0</v></c><c r="J210" s="51" t="n"><f>CompoundAlert!N177</f><v>0</v></c><c r="K210" s="51" t="n"><f>CompoundAlert!O177</f><v>0</v></c><c r="L210" s="51" t="n"><f>CompoundAlert!P177</f><v>0</v></c><c r="M210" s="51" t="n"><f>CompoundAlert!Q177</f><v>0</v></c><c r="N210" s="51"/><c r="O210" s="52" t="n"><f>CompoundAlert!AG177</f><v>0</v></c><c r="P210" s="52" t="n"><f>CompoundAlert!AH177</f><v>0.4</v></c><c r="Q210" s="48"/><c r="R210" s="48"/><c r="S210" s="48"/><c r="T210" s="48"/><c r="U210" s="48"/><c r="V210" s="48"/><c r="W210" s="48"/><c r="X210" s="48"/><c r="Y210" s="53"/><c r="Z210" s="53"/><c r="AA210" s="53"/><c r="AB210" s="53"/><c r="AC210" s="53"/><c r="AD210" s="53"/><c r="AE210" s="53"/><c r="AF210" s="53"/><c r="AJ210" s="48"/><c r="AK210" s="48"/><c r="AL210" s="48"/><c r="AM210" s="48"/><c r="AN210" s="48"/><c r="AO210" s="48"/><c r="AP210" s="48"/><c r="AQ210" s="48"/><c r="AR210" s="48"/><c r="AS210" s="48"/><c r="AT210" s="48"/><c r="AU210" s="48"/><c r="AV210" s="48"/><c r="AW210" s="48"/><c r="AX210" s="48"/></row><row r="211"><c r="A211" s="65" t="n"><v>161</v></c><c r="B211" s="47" t="str"><f>CompoundAlert!B179</f><v>United Arab Emirates</v></c><c r="C211" s="47" t="str"><f>CompoundAlert!C179</f><v>ARE</v></c><c r="D211" s="60" t="n"><f>CompoundAlert!D179</f><v>0</v></c><c r="E211" s="49" t="n"><f>CompoundAlert!E179</f><v>0</v></c><c r="F211" s="50" t="n"><f>CompoundAlert!F179</f><v>0</v></c><c r="G211" s="60" t="n"><f>CompoundAlert!K179</f><v>0</v></c><c r="H211" s="51" t="n"><f>CompoundAlert!L179</f><v>0</v></c><c r="I211" s="51" t="n"><f>CompoundAlert!M179</f><v>0</v></c><c r="J211" s="51" t="n"><f>CompoundAlert!N179</f><v>0</v></c><c r="K211" s="51" t="n"><f>CompoundAlert!O179</f><v>0</v></c><c r="L211" s="51" t="n"><f>CompoundAlert!P179</f><v>0</v></c><c r="M211" s="51" t="n"><f>CompoundAlert!Q179</f><v>0</v></c><c r="N211" s="51"/><c r="O211" s="52" t="n"><f>CompoundAlert!AG179</f><v>0</v></c><c r="P211" s="52" t="n"><f>CompoundAlert!AH179</f><v>0.4</v></c><c r="Q211" s="48"/><c r="R211" s="48"/><c r="S211" s="48"/><c r="T211" s="48"/><c r="U211" s="48"/><c r="V211" s="48"/><c r="W211" s="48"/><c r="X211" s="48"/><c r="Y211" s="53"/><c r="Z211" s="53"/><c r="AA211" s="53"/><c r="AB211" s="53"/><c r="AC211" s="53"/><c r="AD211" s="53"/><c r="AE211" s="53"/><c r="AF211" s="53"/><c r="AJ211" s="48"/><c r="AK211" s="48"/><c r="AL211" s="48"/><c r="AM211" s="48"/><c r="AN211" s="48"/><c r="AO211" s="48"/><c r="AP211" s="48"/><c r="AQ211" s="48"/><c r="AR211" s="48"/><c r="AS211" s="48"/><c r="AT211" s="48"/><c r="AU211" s="48"/><c r="AV211" s="48"/><c r="AW211" s="48"/><c r="AX211" s="48"/></row><row r="212"><c r="A212" s="65" t="n"><v>162</v></c><c r="B212" s="47" t="str"><f>CompoundAlert!B165</f><v>Slovakia</v></c><c r="C212" s="47" t="str"><f>CompoundAlert!C165</f><v>SVK</v></c><c r="D212" s="60" t="n"><f>CompoundAlert!D165</f><v>0</v></c><c r="E212" s="49" t="n"><f>CompoundAlert!E165</f><v>0</v></c><c r="F212" s="50" t="n"><f>CompoundAlert!F165</f><v>0</v></c><c r="G212" s="60" t="n"><f>CompoundAlert!K165</f><v>0</v></c><c r="H212" s="51" t="n"><f>CompoundAlert!L165</f><v>0</v></c><c r="I212" s="51" t="n"><f>CompoundAlert!M165</f><v>0</v></c><c r="J212" s="51" t="n"><f>CompoundAlert!N165</f><v>0</v></c><c r="K212" s="51" t="n"><f>CompoundAlert!O165</f><v>0</v></c><c r="L212" s="51" t="n"><f>CompoundAlert!P165</f><v>0</v></c><c r="M212" s="51" t="n"><f>CompoundAlert!Q165</f><v>0</v></c><c r="N212" s="51"/><c r="O212" s="52" t="n"><f>CompoundAlert!AG165</f><v>0</v></c><c r="P212" s="52" t="n"><f>CompoundAlert!AH165</f><v>0.4</v></c><c r="Q212" s="48"/><c r="R212" s="48"/><c r="S212" s="48"/><c r="T212" s="48"/><c r="U212" s="48"/><c r="V212" s="48"/><c r="W212" s="48"/><c r="X212" s="48"/><c r="Y212" s="53"/><c r="Z212" s="53"/><c r="AA212" s="53"/><c r="AB212" s="53"/><c r="AC212" s="53"/><c r="AD212" s="53"/><c r="AE212" s="53"/><c r="AF212" s="53"/><c r="AJ212" s="48"/><c r="AK212" s="48"/><c r="AL212" s="48"/><c r="AM212" s="48"/><c r="AN212" s="48"/><c r="AO212" s="48"/><c r="AP212" s="48"/><c r="AQ212" s="48"/><c r="AR212" s="48"/><c r="AS212" s="48"/><c r="AT212" s="48"/><c r="AU212" s="48"/><c r="AV212" s="48"/><c r="AW212" s="48"/><c r="AX212" s="48"/></row><row r="213"><c r="A213" s="65" t="n"><v>163</v></c><c r="B213" s="47" t="str"><f>CompoundAlert!B178</f><v>Uruguay</v></c><c r="C213" s="47" t="str"><f>CompoundAlert!C178</f><v>URY</v></c><c r="D213" s="60" t="n"><f>CompoundAlert!D178</f><v>0</v></c><c r="E213" s="49" t="n"><f>CompoundAlert!E178</f><v>0</v></c><c r="F213" s="50" t="n"><f>CompoundAlert!F178</f><v>0</v></c><c r="G213" s="60" t="n"><f>CompoundAlert!K178</f><v>0</v></c><c r="H213" s="51" t="n"><f>CompoundAlert!L178</f><v>0</v></c><c r="I213" s="51" t="n"><f>CompoundAlert!M178</f><v>0</v></c><c r="J213" s="51" t="n"><f>CompoundAlert!N178</f><v>0</v></c><c r="K213" s="51" t="n"><f>CompoundAlert!O178</f><v>0</v></c><c r="L213" s="51" t="n"><f>CompoundAlert!P178</f><v>0</v></c><c r="M213" s="51" t="n"><f>CompoundAlert!Q178</f><v>0</v></c><c r="N213" s="51"/><c r="O213" s="52" t="n"><f>CompoundAlert!AG178</f><v>0</v></c><c r="P213" s="52" t="n"><f>CompoundAlert!AH178</f><v>0.3</v></c><c r="Q213" s="48"/><c r="R213" s="48"/><c r="S213" s="48"/><c r="T213" s="48"/><c r="U213" s="48"/><c r="V213" s="48"/><c r="W213" s="48"/><c r="X213" s="48"/><c r="Y213" s="53"/><c r="Z213" s="53"/><c r="AA213" s="53"/><c r="AB213" s="53"/><c r="AC213" s="53"/><c r="AD213" s="53"/><c r="AE213" s="53"/><c r="AF213" s="53"/><c r="AJ213" s="48"/><c r="AK213" s="48"/><c r="AL213" s="48"/><c r="AM213" s="48"/><c r="AN213" s="48"/><c r="AO213" s="48"/><c r="AP213" s="48"/><c r="AQ213" s="48"/><c r="AR213" s="48"/><c r="AS213" s="48"/><c r="AT213" s="48"/><c r="AU213" s="48"/><c r="AV213" s="48"/><c r="AW213" s="48"/><c r="AX213" s="48"/></row><row r="214"><c r="A214" s="65" t="n"><v>164</v></c><c r="B214" s="47" t="str"><f>CompoundAlert!B181</f><v>Libya</v></c><c r="C214" s="47" t="str"><f>CompoundAlert!C181</f><v>LBY</v></c><c r="D214" s="60" t="n"><f>CompoundAlert!D181</f><v>0</v></c><c r="E214" s="49" t="n"><f>CompoundAlert!E181</f><v>0</v></c><c r="F214" s="50" t="n"><f>CompoundAlert!F181</f><v>0</v></c><c r="G214" s="60" t="n"><f>CompoundAlert!K181</f><v>0</v></c><c r="H214" s="51" t="n"><f>CompoundAlert!L181</f><v>0</v></c><c r="I214" s="51" t="n"><f>CompoundAlert!M181</f><v>0</v></c><c r="J214" s="51" t="n"><f>CompoundAlert!N181</f><v>0</v></c><c r="K214" s="51" t="n"><f>CompoundAlert!O181</f><v>0</v></c><c r="L214" s="51" t="n"><f>CompoundAlert!P181</f><v>0</v></c><c r="M214" s="51" t="n"><f>CompoundAlert!Q181</f><v>0</v></c><c r="N214" s="51"/><c r="O214" s="52" t="n"><f>CompoundAlert!AG181</f><v>0</v></c><c r="P214" s="52" t="n"><f>CompoundAlert!AH181</f><v>0.4</v></c><c r="Q214" s="48"/><c r="R214" s="48"/><c r="S214" s="48"/><c r="T214" s="48"/><c r="U214" s="48"/><c r="V214" s="48"/><c r="W214" s="48"/><c r="X214" s="48"/><c r="Y214" s="53"/><c r="Z214" s="53"/><c r="AA214" s="53"/><c r="AB214" s="53"/><c r="AC214" s="53"/><c r="AD214" s="53"/><c r="AE214" s="53"/><c r="AF214" s="53"/><c r="AJ214" s="48"/><c r="AK214" s="48"/><c r="AL214" s="48"/><c r="AM214" s="48"/><c r="AN214" s="48"/><c r="AO214" s="48"/><c r="AP214" s="48"/><c r="AQ214" s="48"/><c r="AR214" s="48"/><c r="AS214" s="48"/><c r="AT214" s="48"/><c r="AU214" s="48"/><c r="AV214" s="48"/><c r="AW214" s="48"/><c r="AX214" s="48"/></row><row r="215"><c r="A215" s="65" t="n"><v>165</v></c><c r="B215" s="47" t="str"><f>CompoundAlert!B175</f><v>Czech Republic</v></c><c r="C215" s="47" t="str"><f>CompoundAlert!C175</f><v>CZE</v></c><c r="D215" s="60" t="n"><f>CompoundAlert!D175</f><v>0</v></c><c r="E215" s="49" t="n"><f>CompoundAlert!E175</f><v>0</v></c><c r="F215" s="50" t="n"><f>CompoundAlert!F175</f><v>0</v></c><c r="G215" s="60" t="n"><f>CompoundAlert!K175</f><v>0</v></c><c r="H215" s="51" t="n"><f>CompoundAlert!L175</f><v>0</v></c><c r="I215" s="51" t="n"><f>CompoundAlert!M175</f><v>0</v></c><c r="J215" s="51" t="n"><f>CompoundAlert!N175</f><v>0</v></c><c r="K215" s="51" t="n"><f>CompoundAlert!O175</f><v>0</v></c><c r="L215" s="51" t="n"><f>CompoundAlert!P175</f><v>0</v></c><c r="M215" s="51" t="n"><f>CompoundAlert!Q175</f><v>0</v></c><c r="N215" s="51"/><c r="O215" s="52" t="n"><f>CompoundAlert!AG175</f><v>0</v></c><c r="P215" s="52" t="n"><f>CompoundAlert!AH175</f><v>0.4</v></c><c r="Q215" s="48"/><c r="R215" s="48"/><c r="S215" s="48"/><c r="T215" s="48"/><c r="U215" s="48"/><c r="V215" s="48"/><c r="W215" s="48"/><c r="X215" s="48"/><c r="Y215" s="53"/><c r="Z215" s="53"/><c r="AA215" s="53"/><c r="AB215" s="53"/><c r="AC215" s="53"/><c r="AD215" s="53"/><c r="AE215" s="53"/><c r="AF215" s="53"/><c r="AJ215" s="48"/><c r="AK215" s="48"/><c r="AL215" s="48"/><c r="AM215" s="48"/><c r="AN215" s="48"/><c r="AO215" s="48"/><c r="AP215" s="48"/><c r="AQ215" s="48"/><c r="AR215" s="48"/><c r="AS215" s="48"/><c r="AT215" s="48"/><c r="AU215" s="48"/><c r="AV215" s="48"/><c r="AW215" s="48"/><c r="AX215" s="48"/></row><row r="216"><c r="A216" s="65" t="n"><v>166</v></c><c r="B216" s="47" t="str"><f>CompoundAlert!B170</f><v>Hungary</v></c><c r="C216" s="47" t="str"><f>CompoundAlert!C170</f><v>HUN</v></c><c r="D216" s="60" t="n"><f>CompoundAlert!D170</f><v>0</v></c><c r="E216" s="49" t="n"><f>CompoundAlert!E170</f><v>0</v></c><c r="F216" s="50" t="n"><f>CompoundAlert!F170</f><v>0</v></c><c r="G216" s="60" t="n"><f>CompoundAlert!K170</f><v>0</v></c><c r="H216" s="51" t="n"><f>CompoundAlert!L170</f><v>0</v></c><c r="I216" s="51" t="n"><f>CompoundAlert!M170</f><v>0</v></c><c r="J216" s="51" t="n"><f>CompoundAlert!N170</f><v>0</v></c><c r="K216" s="51" t="n"><f>CompoundAlert!O170</f><v>0</v></c><c r="L216" s="51" t="n"><f>CompoundAlert!P170</f><v>0</v></c><c r="M216" s="51" t="n"><f>CompoundAlert!Q170</f><v>0</v></c><c r="N216" s="51"/><c r="O216" s="52" t="n"><f>CompoundAlert!AG170</f><v>0</v></c><c r="P216" s="52" t="n"><f>CompoundAlert!AH170</f><v>0.3</v></c><c r="Q216" s="48"/><c r="R216" s="48"/><c r="S216" s="48"/><c r="T216" s="48"/><c r="U216" s="48"/><c r="V216" s="48"/><c r="W216" s="48"/><c r="X216" s="48"/><c r="Y216" s="53"/><c r="Z216" s="53"/><c r="AA216" s="53"/><c r="AB216" s="53"/><c r="AC216" s="53"/><c r="AD216" s="53"/><c r="AE216" s="53"/><c r="AF216" s="53"/><c r="AJ216" s="48"/><c r="AK216" s="48"/><c r="AL216" s="48"/><c r="AM216" s="48"/><c r="AN216" s="48"/><c r="AO216" s="48"/><c r="AP216" s="48"/><c r="AQ216" s="48"/><c r="AR216" s="48"/><c r="AS216" s="48"/><c r="AT216" s="48"/><c r="AU216" s="48"/><c r="AV216" s="48"/><c r="AW216" s="48"/><c r="AX216" s="48"/></row><row r="217"><c r="A217" s="65" t="n"><v>167</v></c><c r="B217" s="47" t="str"><f>CompoundAlert!B172</f><v>Latvia</v></c><c r="C217" s="47" t="str"><f>CompoundAlert!C172</f><v>LVA</v></c><c r="D217" s="60" t="n"><f>CompoundAlert!D172</f><v>0</v></c><c r="E217" s="49" t="n"><f>CompoundAlert!E172</f><v>0</v></c><c r="F217" s="50" t="n"><f>CompoundAlert!F172</f><v>0</v></c><c r="G217" s="60" t="n"><f>CompoundAlert!K172</f><v>0</v></c><c r="H217" s="51" t="n"><f>CompoundAlert!L172</f><v>0</v></c><c r="I217" s="51" t="n"><f>CompoundAlert!M172</f><v>0</v></c><c r="J217" s="51" t="n"><f>CompoundAlert!N172</f><v>0</v></c><c r="K217" s="51" t="n"><f>CompoundAlert!O172</f><v>0</v></c><c r="L217" s="51" t="n"><f>CompoundAlert!P172</f><v>0</v></c><c r="M217" s="51" t="n"><f>CompoundAlert!Q172</f><v>0</v></c><c r="N217" s="51"/><c r="O217" s="52" t="n"><f>CompoundAlert!AG172</f><v>0</v></c><c r="P217" s="52" t="n"><f>CompoundAlert!AH172</f><v>0.5</v></c><c r="Q217" s="48"/><c r="R217" s="48"/><c r="S217" s="48"/><c r="T217" s="48"/><c r="U217" s="48"/><c r="V217" s="48"/><c r="W217" s="48"/><c r="X217" s="48"/><c r="Y217" s="53"/><c r="Z217" s="53"/><c r="AA217" s="53"/><c r="AB217" s="53"/><c r="AC217" s="53"/><c r="AD217" s="53"/><c r="AE217" s="53"/><c r="AF217" s="53"/><c r="AJ217" s="48"/><c r="AK217" s="48"/><c r="AL217" s="48"/><c r="AM217" s="48"/><c r="AN217" s="48"/><c r="AO217" s="48"/><c r="AP217" s="48"/><c r="AQ217" s="48"/><c r="AR217" s="48"/><c r="AS217" s="48"/><c r="AT217" s="48"/><c r="AU217" s="48"/><c r="AV217" s="48"/><c r="AW217" s="48"/><c r="AX217" s="48"/></row><row r="218"><c r="A218" s="65" t="n"><v>168</v></c><c r="B218" s="47" t="str"><f>CompoundAlert!B176</f><v>Iceland</v></c><c r="C218" s="47" t="str"><f>CompoundAlert!C176</f><v>ISL</v></c><c r="D218" s="60" t="n"><f>CompoundAlert!D176</f><v>0</v></c><c r="E218" s="49" t="n"><f>CompoundAlert!E176</f><v>0</v></c><c r="F218" s="50" t="n"><f>CompoundAlert!F176</f><v>0</v></c><c r="G218" s="60" t="n"><f>CompoundAlert!K176</f><v>0</v></c><c r="H218" s="51" t="n"><f>CompoundAlert!L176</f><v>0</v></c><c r="I218" s="51" t="n"><f>CompoundAlert!M176</f><v>0</v></c><c r="J218" s="51" t="n"><f>CompoundAlert!N176</f><v>0</v></c><c r="K218" s="51" t="n"><f>CompoundAlert!O176</f><v>0</v></c><c r="L218" s="51" t="n"><f>CompoundAlert!P176</f><v>0</v></c><c r="M218" s="51" t="n"><f>CompoundAlert!Q176</f><v>0</v></c><c r="N218" s="51"/><c r="O218" s="52" t="n"><f>CompoundAlert!AG176</f><v>0</v></c><c r="P218" s="52" t="n"><f>CompoundAlert!AH176</f><v>0.5</v></c><c r="Q218" s="48"/><c r="R218" s="48"/><c r="S218" s="48"/><c r="T218" s="48"/><c r="U218" s="48"/><c r="V218" s="48"/><c r="W218" s="48"/><c r="X218" s="48"/><c r="Y218" s="53"/><c r="Z218" s="53"/><c r="AA218" s="53"/><c r="AB218" s="53"/><c r="AC218" s="53"/><c r="AD218" s="53"/><c r="AE218" s="53"/><c r="AF218" s="53"/><c r="AJ218" s="48"/><c r="AK218" s="48"/><c r="AL218" s="48"/><c r="AM218" s="48"/><c r="AN218" s="48"/><c r="AO218" s="48"/><c r="AP218" s="48"/><c r="AQ218" s="48"/><c r="AR218" s="48"/><c r="AS218" s="48"/><c r="AT218" s="48"/><c r="AU218" s="48"/><c r="AV218" s="48"/><c r="AW218" s="48"/><c r="AX218" s="48"/></row><row r="219"><c r="A219" s="65" t="n"><v>169</v></c><c r="B219" s="47" t="str"><f>CompoundAlert!B173</f><v>Lithuania</v></c><c r="C219" s="47" t="str"><f>CompoundAlert!C173</f><v>LTU</v></c><c r="D219" s="60" t="n"><f>CompoundAlert!D173</f><v>0</v></c><c r="E219" s="49" t="n"><f>CompoundAlert!E173</f><v>0</v></c><c r="F219" s="50" t="n"><f>CompoundAlert!F173</f><v>0</v></c><c r="G219" s="60" t="n"><f>CompoundAlert!K173</f><v>0</v></c><c r="H219" s="51" t="n"><f>CompoundAlert!L173</f><v>0</v></c><c r="I219" s="51" t="n"><f>CompoundAlert!M173</f><v>0</v></c><c r="J219" s="51" t="n"><f>CompoundAlert!N173</f><v>0</v></c><c r="K219" s="51" t="n"><f>CompoundAlert!O173</f><v>0</v></c><c r="L219" s="51" t="n"><f>CompoundAlert!P173</f><v>0</v></c><c r="M219" s="51" t="n"><f>CompoundAlert!Q173</f><v>0</v></c><c r="N219" s="51"/><c r="O219" s="52" t="n"><f>CompoundAlert!AG173</f><v>0</v></c><c r="P219" s="52" t="n"><f>CompoundAlert!AH173</f><v>0.5</v></c><c r="Q219" s="48"/><c r="R219" s="48"/><c r="S219" s="48"/><c r="T219" s="48"/><c r="U219" s="48"/><c r="V219" s="48"/><c r="W219" s="48"/><c r="X219" s="48"/><c r="Y219" s="53"/><c r="Z219" s="53"/><c r="AA219" s="53"/><c r="AB219" s="53"/><c r="AC219" s="53"/><c r="AD219" s="53"/><c r="AE219" s="53"/><c r="AF219" s="53"/><c r="AJ219" s="48"/><c r="AK219" s="48"/><c r="AL219" s="48"/><c r="AM219" s="48"/><c r="AN219" s="48"/><c r="AO219" s="48"/><c r="AP219" s="48"/><c r="AQ219" s="48"/><c r="AR219" s="48"/><c r="AS219" s="48"/><c r="AT219" s="48"/><c r="AU219" s="48"/><c r="AV219" s="48"/><c r="AW219" s="48"/><c r="AX219" s="48"/></row><row r="220"><c r="A220" s="65" t="n"><v>170</v></c><c r="B220" s="47" t="str"><f>CompoundAlert!B174</f><v>Poland</v></c><c r="C220" s="47" t="str"><f>CompoundAlert!C174</f><v>POL</v></c><c r="D220" s="60" t="n"><f>CompoundAlert!D174</f><v>0</v></c><c r="E220" s="49" t="n"><f>CompoundAlert!E174</f><v>0</v></c><c r="F220" s="50" t="n"><f>CompoundAlert!F174</f><v>0</v></c><c r="G220" s="60" t="n"><f>CompoundAlert!K174</f><v>0</v></c><c r="H220" s="51" t="n"><f>CompoundAlert!L174</f><v>0</v></c><c r="I220" s="51" t="n"><f>CompoundAlert!M174</f><v>0</v></c><c r="J220" s="51" t="n"><f>CompoundAlert!N174</f><v>0</v></c><c r="K220" s="51" t="n"><f>CompoundAlert!O174</f><v>0</v></c><c r="L220" s="51" t="n"><f>CompoundAlert!P174</f><v>0</v></c><c r="M220" s="51" t="n"><f>CompoundAlert!Q174</f><v>0</v></c><c r="N220" s="51"/><c r="O220" s="52" t="n"><f>CompoundAlert!AG174</f><v>0</v></c><c r="P220" s="52" t="n"><f>CompoundAlert!AH174</f><v>0.3</v></c><c r="Q220" s="48"/><c r="R220" s="48"/><c r="S220" s="48"/><c r="T220" s="48"/><c r="U220" s="48"/><c r="V220" s="48"/><c r="W220" s="48"/><c r="X220" s="48"/><c r="Y220" s="53"/><c r="Z220" s="53"/><c r="AA220" s="53"/><c r="AB220" s="53"/><c r="AC220" s="53"/><c r="AD220" s="53"/><c r="AE220" s="53"/><c r="AF220" s="53"/><c r="AJ220" s="48"/><c r="AK220" s="48"/><c r="AL220" s="48"/><c r="AM220" s="48"/><c r="AN220" s="48"/><c r="AO220" s="48"/><c r="AP220" s="48"/><c r="AQ220" s="48"/><c r="AR220" s="48"/><c r="AS220" s="48"/><c r="AT220" s="48"/><c r="AU220" s="48"/><c r="AV220" s="48"/><c r="AW220" s="48"/><c r="AX220" s="48"/></row><row r="221"><c r="A221" s="65" t="n"><v>171</v></c><c r="B221" s="47" t="str"><f>CompoundAlert!B168</f><v>Estonia</v></c><c r="C221" s="47" t="str"><f>CompoundAlert!C168</f><v>EST</v></c><c r="D221" s="60" t="n"><f>CompoundAlert!D168</f><v>0</v></c><c r="E221" s="49" t="n"><f>CompoundAlert!E168</f><v>0</v></c><c r="F221" s="50" t="n"><f>CompoundAlert!F168</f><v>0</v></c><c r="G221" s="60" t="n"><f>CompoundAlert!K168</f><v>0</v></c><c r="H221" s="51" t="n"><f>CompoundAlert!L168</f><v>0</v></c><c r="I221" s="51" t="n"><f>CompoundAlert!M168</f><v>0</v></c><c r="J221" s="51" t="n"><f>CompoundAlert!N168</f><v>0</v></c><c r="K221" s="51" t="n"><f>CompoundAlert!O168</f><v>0</v></c><c r="L221" s="51" t="n"><f>CompoundAlert!P168</f><v>0</v></c><c r="M221" s="51" t="n"><f>CompoundAlert!Q168</f><v>0</v></c><c r="N221" s="51"/><c r="O221" s="52" t="n"><f>CompoundAlert!AG168</f><v>0</v></c><c r="P221" s="52" t="n"><f>CompoundAlert!AH168</f><v>0.4</v></c><c r="Q221" s="48"/><c r="R221" s="48"/><c r="S221" s="48"/><c r="T221" s="48"/><c r="U221" s="48"/><c r="V221" s="48"/><c r="W221" s="48"/><c r="X221" s="48"/><c r="Y221" s="53"/><c r="Z221" s="53"/><c r="AA221" s="53"/><c r="AB221" s="53"/><c r="AC221" s="53"/><c r="AD221" s="53"/><c r="AE221" s="53"/><c r="AF221" s="53"/><c r="AJ221" s="48"/><c r="AK221" s="48"/><c r="AL221" s="48"/><c r="AM221" s="48"/><c r="AN221" s="48"/><c r="AO221" s="48"/><c r="AP221" s="48"/><c r="AQ221" s="48"/><c r="AR221" s="48"/><c r="AS221" s="48"/><c r="AT221" s="48"/><c r="AU221" s="48"/><c r="AV221" s="48"/><c r="AW221" s="48"/><c r="AX221" s="48"/></row><row r="222"><c r="A222" s="65" t="n"><v>172</v></c><c r="B222" s="47" t="str"><f>CompoundAlert!B169</f><v>France</v></c><c r="C222" s="47" t="str"><f>CompoundAlert!C169</f><v>FRA</v></c><c r="D222" s="60" t="n"><f>CompoundAlert!D169</f><v>0</v></c><c r="E222" s="49" t="n"><f>CompoundAlert!E169</f><v>0</v></c><c r="F222" s="50" t="n"><f>CompoundAlert!F169</f><v>0</v></c><c r="G222" s="60" t="n"><f>CompoundAlert!K169</f><v>0</v></c><c r="H222" s="51" t="n"><f>CompoundAlert!L169</f><v>0</v></c><c r="I222" s="51" t="n"><f>CompoundAlert!M169</f><v>0</v></c><c r="J222" s="51" t="n"><f>CompoundAlert!N169</f><v>0</v></c><c r="K222" s="51" t="n"><f>CompoundAlert!O169</f><v>0</v></c><c r="L222" s="51" t="n"><f>CompoundAlert!P169</f><v>0</v></c><c r="M222" s="51" t="n"><f>CompoundAlert!Q169</f><v>0</v></c><c r="N222" s="51"/><c r="O222" s="52" t="n"><f>CompoundAlert!AG169</f><v>0</v></c><c r="P222" s="52" t="n"><f>CompoundAlert!AH169</f><v>0.3</v></c><c r="Q222" s="48"/><c r="R222" s="48"/><c r="S222" s="48"/><c r="T222" s="48"/><c r="U222" s="48"/><c r="V222" s="48"/><c r="W222" s="48"/><c r="X222" s="48"/><c r="Y222" s="53"/><c r="Z222" s="53"/><c r="AA222" s="53"/><c r="AB222" s="53"/><c r="AC222" s="53"/><c r="AD222" s="53"/><c r="AE222" s="53"/><c r="AF222" s="53"/><c r="AJ222" s="48"/><c r="AK222" s="48"/><c r="AL222" s="48"/><c r="AM222" s="48"/><c r="AN222" s="48"/><c r="AO222" s="48"/><c r="AP222" s="48"/><c r="AQ222" s="48"/><c r="AR222" s="48"/><c r="AS222" s="48"/><c r="AT222" s="48"/><c r="AU222" s="48"/><c r="AV222" s="48"/><c r="AW222" s="48"/><c r="AX222" s="48"/></row><row r="223"><c r="A223" s="65" t="n"><v>173</v></c><c r="B223" s="47" t="str"><f>CompoundAlert!B171</f><v>Ireland</v></c><c r="C223" s="47" t="str"><f>CompoundAlert!C171</f><v>IRL</v></c><c r="D223" s="60" t="n"><f>CompoundAlert!D171</f><v>0</v></c><c r="E223" s="49" t="n"><f>CompoundAlert!E171</f><v>0</v></c><c r="F223" s="50" t="n"><f>CompoundAlert!F171</f><v>0</v></c><c r="G223" s="60" t="n"><f>CompoundAlert!K171</f><v>0</v></c><c r="H223" s="51" t="n"><f>CompoundAlert!L171</f><v>0</v></c><c r="I223" s="51" t="n"><f>CompoundAlert!M171</f><v>0</v></c><c r="J223" s="51" t="n"><f>CompoundAlert!N171</f><v>0</v></c><c r="K223" s="51" t="n"><f>CompoundAlert!O171</f><v>0</v></c><c r="L223" s="51" t="n"><f>CompoundAlert!P171</f><v>0</v></c><c r="M223" s="51" t="n"><f>CompoundAlert!Q171</f><v>0</v></c><c r="N223" s="51"/><c r="O223" s="52" t="n"><f>CompoundAlert!AG171</f><v>0</v></c><c r="P223" s="52" t="n"><f>CompoundAlert!AH171</f><v>0.5</v></c><c r="Q223" s="48"/><c r="R223" s="48"/><c r="S223" s="48"/><c r="T223" s="48"/><c r="U223" s="48"/><c r="V223" s="48"/><c r="W223" s="48"/><c r="X223" s="48"/><c r="Y223" s="53"/><c r="Z223" s="53"/><c r="AA223" s="53"/><c r="AB223" s="53"/><c r="AC223" s="53"/><c r="AD223" s="53"/><c r="AE223" s="53"/><c r="AF223" s="53"/><c r="AJ223" s="48"/><c r="AK223" s="48"/><c r="AL223" s="48"/><c r="AM223" s="48"/><c r="AN223" s="48"/><c r="AO223" s="48"/><c r="AP223" s="48"/><c r="AQ223" s="48"/><c r="AR223" s="48"/><c r="AS223" s="48"/><c r="AT223" s="48"/><c r="AU223" s="48"/><c r="AV223" s="48"/><c r="AW223" s="48"/><c r="AX223" s="48"/></row><row r="224"><c r="A224" s="65" t="n"><v>174</v></c><c r="B224" s="47" t="str"><f>CompoundAlert!B166</f><v>Argentina</v></c><c r="C224" s="47" t="str"><f>CompoundAlert!C166</f><v>ARG</v></c><c r="D224" s="60" t="n"><f>CompoundAlert!D166</f><v>0</v></c><c r="E224" s="49" t="n"><f>CompoundAlert!E166</f><v>0</v></c><c r="F224" s="50" t="n"><f>CompoundAlert!F166</f><v>0</v></c><c r="G224" s="60" t="n"><f>CompoundAlert!K166</f><v>0</v></c><c r="H224" s="51" t="n"><f>CompoundAlert!L166</f><v>0</v></c><c r="I224" s="51" t="n"><f>CompoundAlert!M166</f><v>0</v></c><c r="J224" s="51" t="n"><f>CompoundAlert!N166</f><v>0</v></c><c r="K224" s="51" t="n"><f>CompoundAlert!O166</f><v>0</v></c><c r="L224" s="51" t="n"><f>CompoundAlert!P166</f><v>0</v></c><c r="M224" s="51" t="n"><f>CompoundAlert!Q166</f><v>0</v></c><c r="N224" s="51"/><c r="O224" s="52" t="n"><f>CompoundAlert!AG166</f><v>0</v></c><c r="P224" s="52" t="n"><f>CompoundAlert!AH166</f><v>0.2</v></c><c r="Q224" s="48"/><c r="R224" s="48"/><c r="S224" s="48"/><c r="T224" s="48"/><c r="U224" s="48"/><c r="V224" s="48"/><c r="W224" s="48"/><c r="X224" s="48"/><c r="Y224" s="53"/><c r="Z224" s="53"/><c r="AA224" s="53"/><c r="AB224" s="53"/><c r="AC224" s="53"/><c r="AD224" s="53"/><c r="AE224" s="53"/><c r="AF224" s="53"/><c r="AJ224" s="48"/><c r="AK224" s="48"/><c r="AL224" s="48"/><c r="AM224" s="48"/><c r="AN224" s="48"/><c r="AO224" s="48"/><c r="AP224" s="48"/><c r="AQ224" s="48"/><c r="AR224" s="48"/><c r="AS224" s="48"/><c r="AT224" s="48"/><c r="AU224" s="48"/><c r="AV224" s="48"/><c r="AW224" s="48"/><c r="AX224" s="48"/></row><row r="225"><c r="A225" s="65" t="n"><v>175</v></c><c r="B225" s="47" t="str"><f>CompoundAlert!B180</f><v>Canada</v></c><c r="C225" s="47" t="str"><f>CompoundAlert!C180</f><v>CAN</v></c><c r="D225" s="60" t="n"><f>CompoundAlert!D180</f><v>0</v></c><c r="E225" s="49" t="n"><f>CompoundAlert!E180</f><v>0</v></c><c r="F225" s="50" t="n"><f>CompoundAlert!F180</f><v>0</v></c><c r="G225" s="60" t="n"><f>CompoundAlert!K180</f><v>0</v></c><c r="H225" s="51" t="n"><f>CompoundAlert!L180</f><v>0</v></c><c r="I225" s="51" t="n"><f>CompoundAlert!M180</f><v>0</v></c><c r="J225" s="51" t="n"><f>CompoundAlert!N180</f><v>0</v></c><c r="K225" s="51" t="n"><f>CompoundAlert!O180</f><v>0</v></c><c r="L225" s="51" t="n"><f>CompoundAlert!P180</f><v>0</v></c><c r="M225" s="51" t="n"><f>CompoundAlert!Q180</f><v>0</v></c><c r="N225" s="51"/><c r="O225" s="52" t="n"><f>CompoundAlert!AG180</f><v>0</v></c><c r="P225" s="52" t="n"><f>CompoundAlert!AH180</f><v>0.5</v></c><c r="Q225" s="48"/><c r="R225" s="48"/><c r="S225" s="48"/><c r="T225" s="48"/><c r="U225" s="48"/><c r="V225" s="48"/><c r="W225" s="48"/><c r="X225" s="48"/><c r="Y225" s="53"/><c r="Z225" s="53"/><c r="AA225" s="53"/><c r="AB225" s="53"/><c r="AC225" s="53"/><c r="AD225" s="53"/><c r="AE225" s="53"/><c r="AF225" s="53"/><c r="AJ225" s="48"/><c r="AK225" s="48"/><c r="AL225" s="48"/><c r="AM225" s="48"/><c r="AN225" s="48"/><c r="AO225" s="48"/><c r="AP225" s="48"/><c r="AQ225" s="48"/><c r="AR225" s="48"/><c r="AS225" s="48"/><c r="AT225" s="48"/><c r="AU225" s="48"/><c r="AV225" s="48"/><c r="AW225" s="48"/><c r="AX225" s="48"/></row><row r="226"><c r="A226" s="65" t="n"><v>176</v></c><c r="B226" s="47" t="str"><f>CompoundAlert!B167</f><v>Australia</v></c><c r="C226" s="47" t="str"><f>CompoundAlert!C167</f><v>AUS</v></c><c r="D226" s="60" t="n"><f>CompoundAlert!D167</f><v>0</v></c><c r="E226" s="49" t="n"><f>CompoundAlert!E167</f><v>0</v></c><c r="F226" s="50" t="n"><f>CompoundAlert!F167</f><v>0</v></c><c r="G226" s="60" t="n"><f>CompoundAlert!K167</f><v>0</v></c><c r="H226" s="51" t="n"><f>CompoundAlert!L167</f><v>0</v></c><c r="I226" s="51" t="n"><f>CompoundAlert!M167</f><v>0</v></c><c r="J226" s="51" t="n"><f>CompoundAlert!N167</f><v>0</v></c><c r="K226" s="51" t="n"><f>CompoundAlert!O167</f><v>0</v></c><c r="L226" s="51" t="n"><f>CompoundAlert!P167</f><v>0</v></c><c r="M226" s="51" t="n"><f>CompoundAlert!Q167</f><v>0</v></c><c r="N226" s="51"/><c r="O226" s="52" t="n"><f>CompoundAlert!AG167</f><v>0</v></c><c r="P226" s="52" t="n"><f>CompoundAlert!AH167</f><v>0.6</v></c><c r="Q226" s="48"/><c r="R226" s="48"/><c r="S226" s="48"/><c r="T226" s="48"/><c r="U226" s="48"/><c r="V226" s="48"/><c r="W226" s="48"/><c r="X226" s="48"/><c r="Y226" s="53"/><c r="Z226" s="53"/><c r="AA226" s="53"/><c r="AB226" s="53"/><c r="AC226" s="53"/><c r="AD226" s="53"/><c r="AE226" s="53"/><c r="AF226" s="53"/><c r="AJ226" s="48"/><c r="AK226" s="48"/><c r="AL226" s="48"/><c r="AM226" s="48"/><c r="AN226" s="48"/><c r="AO226" s="48"/><c r="AP226" s="48"/><c r="AQ226" s="48"/><c r="AR226" s="48"/><c r="AS226" s="48"/><c r="AT226" s="48"/><c r="AU226" s="48"/><c r="AV226" s="48"/><c r="AW226" s="48"/><c r="AX226" s="48"/></row><row r="227"><c r="A227" s="65" t="n"><v>177</v></c><c r="B227" s="47" t="str"><f>CompoundAlert!B182</f><v>Portugal</v></c><c r="C227" s="47" t="str"><f>CompoundAlert!C182</f><v>PRT</v></c><c r="D227" s="60" t="n"><f>CompoundAlert!D182</f><v>0</v></c><c r="E227" s="49" t="n"><f>CompoundAlert!E182</f><v>0</v></c><c r="F227" s="50" t="n"><f>CompoundAlert!F182</f><v>0</v></c><c r="G227" s="60" t="n"><f>CompoundAlert!K182</f><v>0</v></c><c r="H227" s="51" t="n"><f>CompoundAlert!L182</f><v>0</v></c><c r="I227" s="51" t="n"><f>CompoundAlert!M182</f><v>0</v></c><c r="J227" s="51" t="n"><f>CompoundAlert!N182</f><v>0</v></c><c r="K227" s="51" t="n"><f>CompoundAlert!O182</f><v>0</v></c><c r="L227" s="51" t="n"><f>CompoundAlert!P182</f><v>0</v></c><c r="M227" s="51" t="n"><f>CompoundAlert!Q182</f><v>0</v></c><c r="N227" s="51"/><c r="O227" s="52" t="n"><f>CompoundAlert!AG182</f><v>0</v></c><c r="P227" s="52" t="n"><f>CompoundAlert!AH182</f><v>0.4</v></c><c r="Q227" s="48"/><c r="R227" s="48"/><c r="S227" s="48"/><c r="T227" s="48"/><c r="U227" s="48"/><c r="V227" s="48"/><c r="W227" s="48"/><c r="X227" s="48"/><c r="Y227" s="53"/><c r="Z227" s="53"/><c r="AA227" s="53"/><c r="AB227" s="53"/><c r="AC227" s="53"/><c r="AD227" s="53"/><c r="AE227" s="53"/><c r="AF227" s="53"/><c r="AJ227" s="48"/><c r="AK227" s="48"/><c r="AL227" s="48"/><c r="AM227" s="48"/><c r="AN227" s="48"/><c r="AO227" s="48"/><c r="AP227" s="48"/><c r="AQ227" s="48"/><c r="AR227" s="48"/><c r="AS227" s="48"/><c r="AT227" s="48"/><c r="AU227" s="48"/><c r="AV227" s="48"/><c r="AW227" s="48"/><c r="AX227" s="48"/></row><row r="228"><c r="A228" s="65" t="n"><v>178</v></c><c r="B228" s="47" t="str"><f>CompoundAlert!B189</f><v>Austria</v></c><c r="C228" s="47" t="str"><f>CompoundAlert!C189</f><v>AUT</v></c><c r="D228" s="60" t="n"><f>CompoundAlert!D189</f><v>0</v></c><c r="E228" s="49" t="n"><f>CompoundAlert!E189</f><v>0</v></c><c r="F228" s="50" t="n"><f>CompoundAlert!F189</f><v>0</v></c><c r="G228" s="60" t="n"><f>CompoundAlert!K189</f><v>0</v></c><c r="H228" s="51" t="n"><f>CompoundAlert!L189</f><v>0</v></c><c r="I228" s="51" t="n"><f>CompoundAlert!M189</f><v>0</v></c><c r="J228" s="51" t="n"><f>CompoundAlert!N189</f><v>0</v></c><c r="K228" s="51" t="n"><f>CompoundAlert!O189</f><v>0</v></c><c r="L228" s="51" t="n"><f>CompoundAlert!P189</f><v>0</v></c><c r="M228" s="51" t="n"><f>CompoundAlert!Q189</f><v>0</v></c><c r="N228" s="51"/><c r="O228" s="52" t="n"><f>CompoundAlert!AG189</f><v>0</v></c><c r="P228" s="52" t="n"><f>CompoundAlert!AH189</f><v>0.4</v></c><c r="Q228" s="48"/><c r="R228" s="48"/><c r="S228" s="48"/><c r="T228" s="48"/><c r="U228" s="48"/><c r="V228" s="48"/><c r="W228" s="48"/><c r="X228" s="48"/><c r="Y228" s="53"/><c r="Z228" s="53"/><c r="AA228" s="53"/><c r="AB228" s="53"/><c r="AC228" s="53"/><c r="AD228" s="53"/><c r="AE228" s="53"/><c r="AF228" s="53"/><c r="AJ228" s="48"/><c r="AK228" s="48"/><c r="AL228" s="48"/><c r="AM228" s="48"/><c r="AN228" s="48"/><c r="AO228" s="48"/><c r="AP228" s="48"/><c r="AQ228" s="48"/><c r="AR228" s="48"/><c r="AS228" s="48"/><c r="AT228" s="48"/><c r="AU228" s="48"/><c r="AV228" s="48"/><c r="AW228" s="48"/><c r="AX228" s="48"/></row><row r="229"><c r="A229" s="65" t="n"><v>179</v></c><c r="B229" s="47" t="str"><f>CompoundAlert!B185</f><v>Slovenia</v></c><c r="C229" s="47" t="str"><f>CompoundAlert!C185</f><v>SVN</v></c><c r="D229" s="60" t="n"><f>CompoundAlert!D185</f><v>0</v></c><c r="E229" s="49" t="n"><f>CompoundAlert!E185</f><v>0</v></c><c r="F229" s="50" t="n"><f>CompoundAlert!F185</f><v>0</v></c><c r="G229" s="60" t="n"><f>CompoundAlert!K185</f><v>0</v></c><c r="H229" s="51" t="n"><f>CompoundAlert!L185</f><v>0</v></c><c r="I229" s="51" t="n"><f>CompoundAlert!M185</f><v>0</v></c><c r="J229" s="51" t="n"><f>CompoundAlert!N185</f><v>0</v></c><c r="K229" s="51" t="n"><f>CompoundAlert!O185</f><v>0</v></c><c r="L229" s="51" t="n"><f>CompoundAlert!P185</f><v>0</v></c><c r="M229" s="51" t="n"><f>CompoundAlert!Q185</f><v>0</v></c><c r="N229" s="51"/><c r="O229" s="52" t="n"><f>CompoundAlert!AG185</f><v>0</v></c><c r="P229" s="52" t="n"><f>CompoundAlert!AH185</f><v>0.4</v></c><c r="Q229" s="48"/><c r="R229" s="48"/><c r="S229" s="48"/><c r="T229" s="48"/><c r="U229" s="48"/><c r="V229" s="48"/><c r="W229" s="48"/><c r="X229" s="48"/><c r="Y229" s="53"/><c r="Z229" s="53"/><c r="AA229" s="53"/><c r="AB229" s="53"/><c r="AC229" s="53"/><c r="AD229" s="53"/><c r="AE229" s="53"/><c r="AF229" s="53"/><c r="AJ229" s="48"/><c r="AK229" s="48"/><c r="AL229" s="48"/><c r="AM229" s="48"/><c r="AN229" s="48"/><c r="AO229" s="48"/><c r="AP229" s="48"/><c r="AQ229" s="48"/><c r="AR229" s="48"/><c r="AS229" s="48"/><c r="AT229" s="48"/><c r="AU229" s="48"/><c r="AV229" s="48"/><c r="AW229" s="48"/><c r="AX229" s="48"/></row><row r="230"><c r="A230" s="65" t="n"><v>180</v></c><c r="B230" s="47" t="str"><f>CompoundAlert!B190</f><v>Belgium</v></c><c r="C230" s="47" t="str"><f>CompoundAlert!C190</f><v>BEL</v></c><c r="D230" s="60" t="n"><f>CompoundAlert!D190</f><v>0</v></c><c r="E230" s="49" t="n"><f>CompoundAlert!E190</f><v>0</v></c><c r="F230" s="50" t="n"><f>CompoundAlert!F190</f><v>0</v></c><c r="G230" s="60" t="n"><f>CompoundAlert!K190</f><v>0</v></c><c r="H230" s="51" t="n"><f>CompoundAlert!L190</f><v>0</v></c><c r="I230" s="51" t="n"><f>CompoundAlert!M190</f><v>0</v></c><c r="J230" s="51" t="n"><f>CompoundAlert!N190</f><v>0</v></c><c r="K230" s="51" t="n"><f>CompoundAlert!O190</f><v>0</v></c><c r="L230" s="51" t="n"><f>CompoundAlert!P190</f><v>0</v></c><c r="M230" s="51" t="n"><f>CompoundAlert!Q190</f><v>0</v></c><c r="N230" s="51"/><c r="O230" s="52" t="n"><f>CompoundAlert!AG190</f><v>0</v></c><c r="P230" s="52" t="n"><f>CompoundAlert!AH190</f><v>0.4</v></c><c r="Q230" s="48"/><c r="R230" s="48"/><c r="S230" s="48"/><c r="T230" s="48"/><c r="U230" s="48"/><c r="V230" s="48"/><c r="W230" s="48"/><c r="X230" s="48"/><c r="Y230" s="53"/><c r="Z230" s="53"/><c r="AA230" s="53"/><c r="AB230" s="53"/><c r="AC230" s="53"/><c r="AD230" s="53"/><c r="AE230" s="53"/><c r="AF230" s="53"/><c r="AJ230" s="48"/><c r="AK230" s="48"/><c r="AL230" s="48"/><c r="AM230" s="48"/><c r="AN230" s="48"/><c r="AO230" s="48"/><c r="AP230" s="48"/><c r="AQ230" s="48"/><c r="AR230" s="48"/><c r="AS230" s="48"/><c r="AT230" s="48"/><c r="AU230" s="48"/><c r="AV230" s="48"/><c r="AW230" s="48"/><c r="AX230" s="48"/></row><row r="231"><c r="A231" s="65" t="n"><v>181</v></c><c r="B231" s="47" t="str"><f>CompoundAlert!B187</f><v>United Kingdom</v></c><c r="C231" s="47" t="str"><f>CompoundAlert!C187</f><v>GBR</v></c><c r="D231" s="60" t="n"><f>CompoundAlert!D187</f><v>0</v></c><c r="E231" s="49" t="n"><f>CompoundAlert!E187</f><v>0</v></c><c r="F231" s="50" t="n"><f>CompoundAlert!F187</f><v>0</v></c><c r="G231" s="60" t="n"><f>CompoundAlert!K187</f><v>0</v></c><c r="H231" s="51" t="n"><f>CompoundAlert!L187</f><v>0</v></c><c r="I231" s="51" t="n"><f>CompoundAlert!M187</f><v>0</v></c><c r="J231" s="51" t="n"><f>CompoundAlert!N187</f><v>0</v></c><c r="K231" s="51" t="n"><f>CompoundAlert!O187</f><v>0</v></c><c r="L231" s="51" t="n"><f>CompoundAlert!P187</f><v>0</v></c><c r="M231" s="51" t="n"><f>CompoundAlert!Q187</f><v>0</v></c><c r="N231" s="51"/><c r="O231" s="52" t="n"><f>CompoundAlert!AG187</f><v>0</v></c><c r="P231" s="52" t="n"><f>CompoundAlert!AH187</f><v>0.5</v></c><c r="Q231" s="48"/><c r="R231" s="48"/><c r="S231" s="48"/><c r="T231" s="48"/><c r="U231" s="48"/><c r="V231" s="48"/><c r="W231" s="48"/><c r="X231" s="48"/><c r="Y231" s="53"/><c r="Z231" s="53"/><c r="AA231" s="53"/><c r="AB231" s="53"/><c r="AC231" s="53"/><c r="AD231" s="53"/><c r="AE231" s="53"/><c r="AF231" s="53"/><c r="AJ231" s="48"/><c r="AK231" s="48"/><c r="AL231" s="48"/><c r="AM231" s="48"/><c r="AN231" s="48"/><c r="AO231" s="48"/><c r="AP231" s="48"/><c r="AQ231" s="48"/><c r="AR231" s="48"/><c r="AS231" s="48"/><c r="AT231" s="48"/><c r="AU231" s="48"/><c r="AV231" s="48"/><c r="AW231" s="48"/><c r="AX231" s="48"/></row><row r="232"><c r="A232" s="65" t="n"><v>182</v></c><c r="B232" s="47" t="str"><f>CompoundAlert!B191</f><v>Netherlands</v></c><c r="C232" s="47" t="str"><f>CompoundAlert!C191</f><v>NLD</v></c><c r="D232" s="60" t="n"><f>CompoundAlert!D191</f><v>0</v></c><c r="E232" s="49" t="n"><f>CompoundAlert!E191</f><v>0</v></c><c r="F232" s="50" t="n"><f>CompoundAlert!F191</f><v>0</v></c><c r="G232" s="60" t="n"><f>CompoundAlert!K191</f><v>0</v></c><c r="H232" s="51" t="n"><f>CompoundAlert!L191</f><v>0</v></c><c r="I232" s="51" t="n"><f>CompoundAlert!M191</f><v>0</v></c><c r="J232" s="51" t="n"><f>CompoundAlert!N191</f><v>0</v></c><c r="K232" s="51" t="n"><f>CompoundAlert!O191</f><v>0</v></c><c r="L232" s="51" t="n"><f>CompoundAlert!P191</f><v>0</v></c><c r="M232" s="51" t="n"><f>CompoundAlert!Q191</f><v>0</v></c><c r="N232" s="51"/><c r="O232" s="52" t="n"><f>CompoundAlert!AG191</f><v>0</v></c><c r="P232" s="52" t="n"><f>CompoundAlert!AH191</f><v>0.4</v></c><c r="Q232" s="48"/><c r="R232" s="48"/><c r="S232" s="48"/><c r="T232" s="48"/><c r="U232" s="48"/><c r="V232" s="48"/><c r="W232" s="48"/><c r="X232" s="48"/><c r="Y232" s="53"/><c r="Z232" s="53"/><c r="AA232" s="53"/><c r="AB232" s="53"/><c r="AC232" s="53"/><c r="AD232" s="53"/><c r="AE232" s="53"/><c r="AF232" s="53"/><c r="AJ232" s="48"/><c r="AK232" s="48"/><c r="AL232" s="48"/><c r="AM232" s="48"/><c r="AN232" s="48"/><c r="AO232" s="48"/><c r="AP232" s="48"/><c r="AQ232" s="48"/><c r="AR232" s="48"/><c r="AS232" s="48"/><c r="AT232" s="48"/><c r="AU232" s="48"/><c r="AV232" s="48"/><c r="AW232" s="48"/><c r="AX232" s="48"/></row><row r="233"><c r="A233" s="65" t="n"><v>183</v></c><c r="B233" s="47" t="str"><f>CompoundAlert!B193</f><v>Norway</v></c><c r="C233" s="47" t="str"><f>CompoundAlert!C193</f><v>NOR</v></c><c r="D233" s="60" t="n"><f>CompoundAlert!D193</f><v>0</v></c><c r="E233" s="49" t="n"><f>CompoundAlert!E193</f><v>0</v></c><c r="F233" s="50" t="n"><f>CompoundAlert!F193</f><v>0</v></c><c r="G233" s="60" t="n"><f>CompoundAlert!K193</f><v>0</v></c><c r="H233" s="51" t="n"><f>CompoundAlert!L193</f><v>0</v></c><c r="I233" s="51" t="n"><f>CompoundAlert!M193</f><v>0</v></c><c r="J233" s="51" t="n"><f>CompoundAlert!N193</f><v>0</v></c><c r="K233" s="51" t="n"><f>CompoundAlert!O193</f><v>0</v></c><c r="L233" s="51" t="n"><f>CompoundAlert!P193</f><v>0</v></c><c r="M233" s="51" t="n"><f>CompoundAlert!Q193</f><v>0</v></c><c r="N233" s="51"/><c r="O233" s="52" t="n"><f>CompoundAlert!AG193</f><v>0</v></c><c r="P233" s="52" t="n"><f>CompoundAlert!AH193</f><v>0.5</v></c><c r="Q233" s="48"/><c r="R233" s="48"/><c r="S233" s="48"/><c r="T233" s="48"/><c r="U233" s="48"/><c r="V233" s="48"/><c r="W233" s="48"/><c r="X233" s="48"/><c r="Y233" s="53"/><c r="Z233" s="53"/><c r="AA233" s="53"/><c r="AB233" s="53"/><c r="AC233" s="53"/><c r="AD233" s="53"/><c r="AE233" s="53"/><c r="AF233" s="53"/><c r="AJ233" s="48"/><c r="AK233" s="48"/><c r="AL233" s="48"/><c r="AM233" s="48"/><c r="AN233" s="48"/><c r="AO233" s="48"/><c r="AP233" s="48"/><c r="AQ233" s="48"/><c r="AR233" s="48"/><c r="AS233" s="48"/><c r="AT233" s="48"/><c r="AU233" s="48"/><c r="AV233" s="48"/><c r="AW233" s="48"/><c r="AX233" s="48"/></row><row r="234"><c r="A234" s="65" t="n"><v>184</v></c><c r="B234" s="47" t="str"><f>CompoundAlert!B192</f><v>Germany</v></c><c r="C234" s="47" t="str"><f>CompoundAlert!C192</f><v>DEU</v></c><c r="D234" s="60" t="n"><f>CompoundAlert!D192</f><v>0</v></c><c r="E234" s="49" t="n"><f>CompoundAlert!E192</f><v>0</v></c><c r="F234" s="50" t="n"><f>CompoundAlert!F192</f><v>0</v></c><c r="G234" s="60" t="n"><f>CompoundAlert!K192</f><v>0</v></c><c r="H234" s="51" t="n"><f>CompoundAlert!L192</f><v>0</v></c><c r="I234" s="51" t="n"><f>CompoundAlert!M192</f><v>0</v></c><c r="J234" s="51" t="n"><f>CompoundAlert!N192</f><v>0</v></c><c r="K234" s="51" t="n"><f>CompoundAlert!O192</f><v>0</v></c><c r="L234" s="51" t="n"><f>CompoundAlert!P192</f><v>0</v></c><c r="M234" s="51" t="n"><f>CompoundAlert!Q192</f><v>0</v></c><c r="N234" s="51"/><c r="O234" s="52" t="n"><f>CompoundAlert!AG192</f><v>0</v></c><c r="P234" s="52" t="n"><f>CompoundAlert!AH192</f><v>0.4</v></c><c r="Q234" s="48"/><c r="R234" s="48"/><c r="S234" s="48"/><c r="T234" s="48"/><c r="U234" s="48"/><c r="V234" s="48"/><c r="W234" s="48"/><c r="X234" s="48"/><c r="Y234" s="53"/><c r="Z234" s="53"/><c r="AA234" s="53"/><c r="AB234" s="53"/><c r="AC234" s="53"/><c r="AD234" s="53"/><c r="AE234" s="53"/><c r="AF234" s="53"/><c r="AJ234" s="48"/><c r="AK234" s="48"/><c r="AL234" s="48"/><c r="AM234" s="48"/><c r="AN234" s="48"/><c r="AO234" s="48"/><c r="AP234" s="48"/><c r="AQ234" s="48"/><c r="AR234" s="48"/><c r="AS234" s="48"/><c r="AT234" s="48"/><c r="AU234" s="48"/><c r="AV234" s="48"/><c r="AW234" s="48"/><c r="AX234" s="48"/></row><row r="235"><c r="A235" s="65" t="n"><v>185</v></c><c r="B235" s="47" t="str"><f>CompoundAlert!B194</f><v>Singapore</v></c><c r="C235" s="47" t="str"><f>CompoundAlert!C194</f><v>SGP</v></c><c r="D235" s="60" t="n"><f>CompoundAlert!D194</f><v>0</v></c><c r="E235" s="49" t="n"><f>CompoundAlert!E194</f><v>0</v></c><c r="F235" s="50" t="n"><f>CompoundAlert!F194</f><v>0</v></c><c r="G235" s="60" t="n"><f>CompoundAlert!K194</f><v>0</v></c><c r="H235" s="51" t="n"><f>CompoundAlert!L194</f><v>0</v></c><c r="I235" s="51" t="n"><f>CompoundAlert!M194</f><v>0</v></c><c r="J235" s="51" t="n"><f>CompoundAlert!N194</f><v>0</v></c><c r="K235" s="51" t="n"><f>CompoundAlert!O194</f><v>0</v></c><c r="L235" s="51" t="n"><f>CompoundAlert!P194</f><v>0</v></c><c r="M235" s="51" t="n"><f>CompoundAlert!Q194</f><v>0</v></c><c r="N235" s="51"/><c r="O235" s="52" t="n"><f>CompoundAlert!AG194</f><v>0</v></c><c r="P235" s="52" t="n"><f>CompoundAlert!AH194</f><v>0.5</v></c><c r="Q235" s="48"/><c r="R235" s="48"/><c r="S235" s="48"/><c r="T235" s="48"/><c r="U235" s="48"/><c r="V235" s="48"/><c r="W235" s="48"/><c r="X235" s="48"/><c r="Y235" s="53"/><c r="Z235" s="53"/><c r="AA235" s="53"/><c r="AB235" s="53"/><c r="AC235" s="53"/><c r="AD235" s="53"/><c r="AE235" s="53"/><c r="AF235" s="53"/><c r="AJ235" s="48"/><c r="AK235" s="48"/><c r="AL235" s="48"/><c r="AM235" s="48"/><c r="AN235" s="48"/><c r="AO235" s="48"/><c r="AP235" s="48"/><c r="AQ235" s="48"/><c r="AR235" s="48"/><c r="AS235" s="48"/><c r="AT235" s="48"/><c r="AU235" s="48"/><c r="AV235" s="48"/><c r="AW235" s="48"/><c r="AX235" s="48"/></row><row r="236"><c r="A236" s="65" t="n"><v>186</v></c><c r="B236" s="47" t="str"><f>CompoundAlert!B186</f><v>Sweden</v></c><c r="C236" s="47" t="str"><f>CompoundAlert!C186</f><v>SWE</v></c><c r="D236" s="60" t="n"><f>CompoundAlert!D186</f><v>0</v></c><c r="E236" s="49" t="n"><f>CompoundAlert!E186</f><v>0</v></c><c r="F236" s="50" t="n"><f>CompoundAlert!F186</f><v>0</v></c><c r="G236" s="60" t="n"><f>CompoundAlert!K186</f><v>0</v></c><c r="H236" s="51" t="n"><f>CompoundAlert!L186</f><v>0</v></c><c r="I236" s="51" t="n"><f>CompoundAlert!M186</f><v>0</v></c><c r="J236" s="51" t="n"><f>CompoundAlert!N186</f><v>0</v></c><c r="K236" s="51" t="n"><f>CompoundAlert!O186</f><v>0</v></c><c r="L236" s="51" t="n"><f>CompoundAlert!P186</f><v>0</v></c><c r="M236" s="51" t="n"><f>CompoundAlert!Q186</f><v>0</v></c><c r="N236" s="51"/><c r="O236" s="52" t="n"><f>CompoundAlert!AG186</f><v>0</v></c><c r="P236" s="52" t="n"><f>CompoundAlert!AH186</f><v>0.4</v></c><c r="Q236" s="48"/><c r="R236" s="48"/><c r="S236" s="48"/><c r="T236" s="48"/><c r="U236" s="48"/><c r="V236" s="48"/><c r="W236" s="48"/><c r="X236" s="48"/><c r="Y236" s="53"/><c r="Z236" s="53"/><c r="AA236" s="53"/><c r="AB236" s="53"/><c r="AC236" s="53"/><c r="AD236" s="53"/><c r="AE236" s="53"/><c r="AF236" s="53"/><c r="AJ236" s="48"/><c r="AK236" s="48"/><c r="AL236" s="48"/><c r="AM236" s="48"/><c r="AN236" s="48"/><c r="AO236" s="48"/><c r="AP236" s="48"/><c r="AQ236" s="48"/><c r="AR236" s="48"/><c r="AS236" s="48"/><c r="AT236" s="48"/><c r="AU236" s="48"/><c r="AV236" s="48"/><c r="AW236" s="48"/><c r="AX236" s="48"/></row><row r="237"><c r="A237" s="65" t="n"><v>187</v></c><c r="B237" s="47" t="str"><f>CompoundAlert!B195</f><v>Switzerland</v></c><c r="C237" s="47" t="str"><f>CompoundAlert!C195</f><v>CHE</v></c><c r="D237" s="60" t="n"><f>CompoundAlert!D195</f><v>0</v></c><c r="E237" s="49" t="n"><f>CompoundAlert!E195</f><v>0</v></c><c r="F237" s="50" t="n"><f>CompoundAlert!F195</f><v>0</v></c><c r="G237" s="60" t="n"><f>CompoundAlert!K195</f><v>0</v></c><c r="H237" s="51" t="n"><f>CompoundAlert!L195</f><v>0</v></c><c r="I237" s="51" t="n"><f>CompoundAlert!M195</f><v>0</v></c><c r="J237" s="51" t="n"><f>CompoundAlert!N195</f><v>0</v></c><c r="K237" s="51" t="n"><f>CompoundAlert!O195</f><v>0</v></c><c r="L237" s="51" t="n"><f>CompoundAlert!P195</f><v>0</v></c><c r="M237" s="51" t="n"><f>CompoundAlert!Q195</f><v>0</v></c><c r="N237" s="51"/><c r="O237" s="52" t="n"><f>CompoundAlert!AG195</f><v>0</v></c><c r="P237" s="52" t="n"><f>CompoundAlert!AH195</f><v>0.4</v></c><c r="Q237" s="48"/><c r="R237" s="48"/><c r="S237" s="48"/><c r="T237" s="48"/><c r="U237" s="48"/><c r="V237" s="48"/><c r="W237" s="48"/><c r="X237" s="48"/><c r="Y237" s="53"/><c r="Z237" s="53"/><c r="AA237" s="53"/><c r="AB237" s="53"/><c r="AC237" s="53"/><c r="AD237" s="53"/><c r="AE237" s="53"/><c r="AF237" s="53"/><c r="AJ237" s="48"/><c r="AK237" s="48"/><c r="AL237" s="48"/><c r="AM237" s="48"/><c r="AN237" s="48"/><c r="AO237" s="48"/><c r="AP237" s="48"/><c r="AQ237" s="48"/><c r="AR237" s="48"/><c r="AS237" s="48"/><c r="AT237" s="48"/><c r="AU237" s="48"/><c r="AV237" s="48"/><c r="AW237" s="48"/><c r="AX237" s="48"/></row><row r="238"><c r="A238" s="65" t="n"><v>188</v></c><c r="B238" s="47" t="str"><f>CompoundAlert!B183</f><v>Denmark</v></c><c r="C238" s="47" t="str"><f>CompoundAlert!C183</f><v>DNK</v></c><c r="D238" s="60" t="n"><f>CompoundAlert!D183</f><v>0</v></c><c r="E238" s="49" t="n"><f>CompoundAlert!E183</f><v>0</v></c><c r="F238" s="50" t="n"><f>CompoundAlert!F183</f><v>0</v></c><c r="G238" s="60" t="n"><f>CompoundAlert!K183</f><v>0</v></c><c r="H238" s="51" t="n"><f>CompoundAlert!L183</f><v>0</v></c><c r="I238" s="51" t="n"><f>CompoundAlert!M183</f><v>0</v></c><c r="J238" s="51" t="n"><f>CompoundAlert!N183</f><v>0</v></c><c r="K238" s="51" t="n"><f>CompoundAlert!O183</f><v>0</v></c><c r="L238" s="51" t="n"><f>CompoundAlert!P183</f><v>0</v></c><c r="M238" s="51" t="n"><f>CompoundAlert!Q183</f><v>0</v></c><c r="N238" s="51"/><c r="O238" s="52" t="n"><f>CompoundAlert!AG183</f><v>0</v></c><c r="P238" s="52" t="n"><f>CompoundAlert!AH183</f><v>0.5</v></c><c r="Q238" s="48"/><c r="R238" s="48"/><c r="S238" s="48"/><c r="T238" s="48"/><c r="U238" s="48"/><c r="V238" s="48"/><c r="W238" s="48"/><c r="X238" s="48"/><c r="Y238" s="53"/><c r="Z238" s="53"/><c r="AA238" s="53"/><c r="AB238" s="53"/><c r="AC238" s="53"/><c r="AD238" s="53"/><c r="AE238" s="53"/><c r="AF238" s="53"/><c r="AJ238" s="48"/><c r="AK238" s="48"/><c r="AL238" s="48"/><c r="AM238" s="48"/><c r="AN238" s="48"/><c r="AO238" s="48"/><c r="AP238" s="48"/><c r="AQ238" s="48"/><c r="AR238" s="48"/><c r="AS238" s="48"/><c r="AT238" s="48"/><c r="AU238" s="48"/><c r="AV238" s="48"/><c r="AW238" s="48"/><c r="AX238" s="48"/></row><row r="239"><c r="A239" s="65" t="n"><v>189</v></c><c r="B239" s="47" t="str"><f>CompoundAlert!B184</f><v>Finland</v></c><c r="C239" s="47" t="str"><f>CompoundAlert!C184</f><v>FIN</v></c><c r="D239" s="60" t="n"><f>CompoundAlert!D184</f><v>0</v></c><c r="E239" s="49" t="n"><f>CompoundAlert!E184</f><v>0</v></c><c r="F239" s="50" t="n"><f>CompoundAlert!F184</f><v>0</v></c><c r="G239" s="60" t="n"><f>CompoundAlert!K184</f><v>0</v></c><c r="H239" s="51" t="n"><f>CompoundAlert!L184</f><v>0</v></c><c r="I239" s="51" t="n"><f>CompoundAlert!M184</f><v>0</v></c><c r="J239" s="51" t="n"><f>CompoundAlert!N184</f><v>0</v></c><c r="K239" s="51" t="n"><f>CompoundAlert!O184</f><v>0</v></c><c r="L239" s="51" t="n"><f>CompoundAlert!P184</f><v>0</v></c><c r="M239" s="51" t="n"><f>CompoundAlert!Q184</f><v>0</v></c><c r="N239" s="51"/><c r="O239" s="52" t="n"><f>CompoundAlert!AG184</f><v>0</v></c><c r="P239" s="52" t="n"><f>CompoundAlert!AH184</f><v>0.5</v></c><c r="Q239" s="48"/><c r="R239" s="48"/><c r="S239" s="48"/><c r="T239" s="48"/><c r="U239" s="48"/><c r="V239" s="48"/><c r="W239" s="48"/><c r="X239" s="48"/><c r="Y239" s="53"/><c r="Z239" s="53"/><c r="AA239" s="53"/><c r="AB239" s="53"/><c r="AC239" s="53"/><c r="AD239" s="53"/><c r="AE239" s="53"/><c r="AF239" s="53"/><c r="AJ239" s="48"/><c r="AK239" s="48"/><c r="AL239" s="48"/><c r="AM239" s="48"/><c r="AN239" s="48"/><c r="AO239" s="48"/><c r="AP239" s="48"/><c r="AQ239" s="48"/><c r="AR239" s="48"/><c r="AS239" s="48"/><c r="AT239" s="48"/><c r="AU239" s="48"/><c r="AV239" s="48"/><c r="AW239" s="48"/><c r="AX239" s="48"/></row><row r="240"><c r="A240" s="65" t="n"><v>190</v></c><c r="B240" s="47" t="str"><f>CompoundAlert!B188</f><v>Grenada</v></c><c r="C240" s="47" t="str"><f>CompoundAlert!C188</f><v>GRD</v></c><c r="D240" s="60" t="n"><f>CompoundAlert!D188</f><v>0</v></c><c r="E240" s="49" t="n"><f>CompoundAlert!E188</f><v>0</v></c><c r="F240" s="50" t="n"><f>CompoundAlert!F188</f><v>0</v></c><c r="G240" s="60" t="n"><f>CompoundAlert!K188</f><v>0</v></c><c r="H240" s="51" t="n"><f>CompoundAlert!L188</f><v>0</v></c><c r="I240" s="51" t="n"><f>CompoundAlert!M188</f><v>0</v></c><c r="J240" s="51" t="n"><f>CompoundAlert!N188</f><v>0</v></c><c r="K240" s="51" t="n"><f>CompoundAlert!O188</f><v>0</v></c><c r="L240" s="51" t="n"><f>CompoundAlert!P188</f><v>0</v></c><c r="M240" s="51" t="n"><f>CompoundAlert!Q188</f><v>0</v></c><c r="N240" s="51"/><c r="O240" s="52" t="n"><f>CompoundAlert!AG188</f><v>0.2</v></c><c r="P240" s="52" t="n"><f>CompoundAlert!AH188</f><v>0.5</v></c><c r="Q240" s="48"/><c r="R240" s="48"/><c r="S240" s="48"/><c r="T240" s="48"/><c r="U240" s="48"/><c r="V240" s="48"/><c r="W240" s="48"/><c r="X240" s="48"/><c r="Y240" s="53"/><c r="Z240" s="53"/><c r="AA240" s="53"/><c r="AB240" s="53"/><c r="AC240" s="53"/><c r="AD240" s="53"/><c r="AE240" s="53"/><c r="AF240" s="53"/><c r="AJ240" s="48"/><c r="AK240" s="48"/><c r="AL240" s="48"/><c r="AM240" s="48"/><c r="AN240" s="48"/><c r="AO240" s="48"/><c r="AP240" s="48"/><c r="AQ240" s="48"/><c r="AR240" s="48"/><c r="AS240" s="48"/><c r="AT240" s="48"/><c r="AU240" s="48"/><c r="AV240" s="48"/><c r="AW240" s="48"/><c r="AX240" s="48"/></row><row r="241"><c r="Y241" s="53"/><c r="Z241" s="53"/><c r="AA241" s="53"/><c r="AB241" s="53"/><c r="AC241" s="53"/><c r="AD241" s="53"/><c r="AE241" s="53"/><c r="AF241" s="53"/></row><row r="242"><c r="Y242" s="53"/><c r="Z242" s="53"/><c r="AA242" s="53"/><c r="AB242" s="53"/><c r="AC242" s="53"/><c r="AD242" s="53"/><c r="AE242" s="53"/><c r="AF242" s="53"/></row><row r="243" ht="20" customHeight="1"><c r="B243" s="36" t="s"><v>521</v></c></row><row r="244" ht="44" customHeight="1"><c r="B244" s="39" t="s"><v>393</v></c><c r="C244" s="40" t="s"><v>394</v></c><c r="D244" s="63" t="s"><v>490</v></c><c r="E244" s="37" t="s"><v>1</v></c><c r="F244" s="37"/><c r="G244" s="58" t="s"><v>491</v></c><c r="H244" s="42" t="s"><v>396</v></c><c r="I244" s="42" t="s"><v>397</v></c><c r="J244" s="42" t="s"><v>398</v></c><c r="K244" s="42" t="s"><v>399</v></c><c r="L244" s="42" t="s"><v>400</v></c><c r="M244" s="43" t="s"><v>412</v></c><c r="N244" s="58" t="s"><v>494</v></c><c r="O244" s="44" t="s"><v>1</v></c><c r="P244" s="44" t="s"><v>395</v></c><c r="Q244" s="53"/><c r="R244" s="53"/><c r="S244" s="53"/><c r="T244" s="53"/><c r="U244" s="53"/><c r="V244" s="53"/><c r="W244" s="53"/><c r="X244" s="53"/><c r="Y244" s="53"/><c r="Z244" s="53"/><c r="AA244" s="53"/><c r="AB244" s="53"/><c r="AC244" s="53"/><c r="AD244" s="53"/><c r="AE244" s="53"/><c r="AF244" s="53"/></row><row r="245"><c r="A245" s="57" t="s"><v>489</v></c><c r="B245" s="34" t="s"><v>393</v></c><c r="C245" s="74" t="s"><v>394</v></c><c r="D245" s="24" t="s"><v>490</v></c><c r="E245" s="25" t="s"><v>1</v></c><c r="F245" s="25" t="s"><v>495</v></c><c r="G245" s="26" t="s"><v>491</v></c><c r="H245" s="27" t="s"><v>508</v></c><c r="I245" s="27" t="s"><v>509</v></c><c r="J245" s="27" t="s"><v>510</v></c><c r="K245" s="27" t="s"><v>511</v></c><c r="L245" s="27" t="s"><v>512</v></c><c r="M245" s="27" t="s"><v>412</v></c><c r="N245" s="26" t="s"><v>494</v></c><c r="O245" s="26" t="s"><v>518</v></c><c r="P245" s="26" t="s"><v>519</v></c><c r="Q245" s="71"/><c r="R245" s="53"/><c r="S245" s="53"/><c r="T245" s="53"/><c r="U245" s="53"/><c r="V245" s="53"/><c r="W245" s="53"/><c r="X245" s="53"/><c r="Y245" s="53"/><c r="Z245" s="53"/><c r="AA245" s="53"/><c r="AB245" s="53"/><c r="AC245" s="53"/><c r="AD245" s="53"/><c r="AE245" s="53"/><c r="AF245" s="53"/></row><row r="246"><c r="A246" s="65" t="n"><v>1</v></c><c r="B246" s="35" t="str"><f>CompoundAlert!B7</f><v>Somalia</v></c><c r="C246" s="28" t="str"><f>CompoundAlert!C7</f><v>SOM</v></c><c r="D246" s="29" t="n"><f>CompoundAlert!D7</f><v>0</v></c><c r="E246" s="33" t="n"><f>CompoundAlert!G7</f><v>0</v></c><c r="F246" s="31" t="n"><f>CompoundAlert!H7</f><v>0</v></c><c r="G246" s="29" t="n"><f>CompoundAlert!K7</f><v>0</v></c><c r="H246" s="72" t="n"><f>CompoundAlert!S7</f><v>0</v></c><c r="I246" s="72" t="n"><f>CompoundAlert!T7</f><v>0</v></c><c r="J246" s="72" t="n"><f>CompoundAlert!U7</f><v>0</v></c><c r="K246" s="72" t="n"><f>CompoundAlert!V7</f><v>0</v></c><c r="L246" s="72" t="n"><f>CompoundAlert!W7</f><v>0</v></c><c r="M246" s="72" t="n"><f>CompoundAlert!X7</f><v>0</v></c><c r="N246" s="29" t="n"><f>CompoundAlert!AF7</f><v>0</v></c><c r="O246" s="32" t="n"><f>CompoundAlert!AG7</f><v>0</v></c><c r="P246" s="32" t="n"><f>CompoundAlert!AH7</f><v>0.2</v></c><c r="Q246" s="71"/><c r="R246" s="53"/><c r="S246" s="53"/><c r="T246" s="53"/><c r="U246" s="53"/><c r="V246" s="53"/><c r="W246" s="53"/><c r="X246" s="53"/><c r="Y246" s="53"/><c r="Z246" s="53"/><c r="AA246" s="53"/><c r="AB246" s="53"/><c r="AC246" s="53"/><c r="AD246" s="53"/><c r="AE246" s="53"/><c r="AF246" s="53"/></row><row r="247"><c r="A247" s="65" t="n"><v>2</v></c><c r="B247" s="35" t="str"><f>CompoundAlert!B17</f><v>Haiti</v></c><c r="C247" s="28" t="str"><f>CompoundAlert!C17</f><v>HTI</v></c><c r="D247" s="29" t="n"><f>CompoundAlert!D17</f><v>0</v></c><c r="E247" s="33" t="n"><f>CompoundAlert!G17</f><v>0</v></c><c r="F247" s="31" t="n"><f>CompoundAlert!H17</f><v>0</v></c><c r="G247" s="29" t="n"><f>CompoundAlert!K17</f><v>0</v></c><c r="H247" s="72" t="n"><f>CompoundAlert!S17</f><v>0</v></c><c r="I247" s="72" t="n"><f>CompoundAlert!T17</f><v>0</v></c><c r="J247" s="72" t="n"><f>CompoundAlert!U17</f><v>0</v></c><c r="K247" s="72" t="n"><f>CompoundAlert!V17</f><v>0</v></c><c r="L247" s="72" t="n"><f>CompoundAlert!W17</f><v>0</v></c><c r="M247" s="72" t="n"><f>CompoundAlert!X17</f><v>0</v></c><c r="N247" s="29" t="n"><f>CompoundAlert!AF17</f><v>0</v></c><c r="O247" s="32" t="n"><f>CompoundAlert!AG17</f><v>0</v></c><c r="P247" s="32" t="n"><f>CompoundAlert!AH17</f><v>0.2</v></c><c r="Q247" s="71"/><c r="R247" s="53"/><c r="S247" s="53"/><c r="T247" s="53"/><c r="U247" s="53"/><c r="V247" s="53"/><c r="W247" s="53"/><c r="X247" s="53"/><c r="Y247" s="53"/><c r="Z247" s="53"/><c r="AA247" s="53"/><c r="AB247" s="53"/><c r="AC247" s="53"/><c r="AD247" s="53"/><c r="AE247" s="53"/><c r="AF247" s="53"/></row><row r="248"><c r="A248" s="65" t="n"><v>3</v></c><c r="B248" s="35" t="str"><f>CompoundAlert!B8</f><v>Yemen</v></c><c r="C248" s="28" t="str"><f>CompoundAlert!C8</f><v>YEM</v></c><c r="D248" s="29" t="n"><f>CompoundAlert!D8</f><v>0</v></c><c r="E248" s="33" t="n"><f>CompoundAlert!G8</f><v>0</v></c><c r="F248" s="31" t="n"><f>CompoundAlert!H8</f><v>0</v></c><c r="G248" s="29" t="n"><f>CompoundAlert!K8</f><v>0</v></c><c r="H248" s="72" t="n"><f>CompoundAlert!S8</f><v>0</v></c><c r="I248" s="72" t="n"><f>CompoundAlert!T8</f><v>0</v></c><c r="J248" s="72" t="n"><f>CompoundAlert!U8</f><v>0</v></c><c r="K248" s="72" t="n"><f>CompoundAlert!V8</f><v>0</v></c><c r="L248" s="72" t="n"><f>CompoundAlert!W8</f><v>0</v></c><c r="M248" s="72" t="n"><f>CompoundAlert!X8</f><v>0</v></c><c r="N248" s="29" t="n"><f>CompoundAlert!AF8</f><v>0</v></c><c r="O248" s="32" t="n"><f>CompoundAlert!AG8</f><v>0</v></c><c r="P248" s="32" t="n"><f>CompoundAlert!AH8</f><v>0.3</v></c><c r="Q248" s="71"/><c r="R248" s="53"/><c r="S248" s="53"/><c r="T248" s="53"/><c r="U248" s="53"/><c r="V248" s="53"/><c r="W248" s="53"/><c r="X248" s="53"/><c r="Y248" s="53"/><c r="Z248" s="53"/><c r="AA248" s="53"/><c r="AB248" s="53"/><c r="AC248" s="53"/><c r="AD248" s="53"/><c r="AE248" s="53"/><c r="AF248" s="53"/></row><row r="249"><c r="A249" s="65" t="n"><v>4</v></c><c r="B249" s="35" t="str"><f>CompoundAlert!B18</f><v>Central African Republic</v></c><c r="C249" s="28" t="str"><f>CompoundAlert!C18</f><v>CAF</v></c><c r="D249" s="29" t="n"><f>CompoundAlert!D18</f><v>0</v></c><c r="E249" s="33" t="n"><f>CompoundAlert!G18</f><v>0</v></c><c r="F249" s="31" t="n"><f>CompoundAlert!H18</f><v>0</v></c><c r="G249" s="29" t="n"><f>CompoundAlert!K18</f><v>0</v></c><c r="H249" s="72" t="n"><f>CompoundAlert!S18</f><v>0</v></c><c r="I249" s="72" t="n"><f>CompoundAlert!T18</f><v>0</v></c><c r="J249" s="72" t="n"><f>CompoundAlert!U18</f><v>0</v></c><c r="K249" s="72" t="n"><f>CompoundAlert!V18</f><v>0</v></c><c r="L249" s="72" t="n"><f>CompoundAlert!W18</f><v>0</v></c><c r="M249" s="72" t="n"><f>CompoundAlert!X18</f><v>0</v></c><c r="N249" s="29" t="n"><f>CompoundAlert!AF18</f><v>0</v></c><c r="O249" s="32" t="n"><f>CompoundAlert!AG18</f><v>0</v></c><c r="P249" s="32" t="n"><f>CompoundAlert!AH18</f><v>0.4</v></c><c r="Q249" s="71"/><c r="R249" s="53"/><c r="S249" s="53"/><c r="T249" s="53"/><c r="U249" s="53"/><c r="V249" s="53"/><c r="W249" s="53"/><c r="X249" s="53"/><c r="Y249" s="53"/><c r="Z249" s="53"/><c r="AA249" s="53"/><c r="AB249" s="53"/><c r="AC249" s="53"/><c r="AD249" s="53"/><c r="AE249" s="53"/><c r="AF249" s="53"/></row><row r="250"><c r="A250" s="65" t="n"><v>5</v></c><c r="B250" s="35" t="str"><f>CompoundAlert!B24</f><v>Mozambique</v></c><c r="C250" s="28" t="str"><f>CompoundAlert!C24</f><v>MOZ</v></c><c r="D250" s="29" t="n"><f>CompoundAlert!D24</f><v>0</v></c><c r="E250" s="33" t="n"><f>CompoundAlert!G24</f><v>0</v></c><c r="F250" s="31" t="n"><f>CompoundAlert!H24</f><v>0</v></c><c r="G250" s="29" t="n"><f>CompoundAlert!K24</f><v>0</v></c><c r="H250" s="72" t="n"><f>CompoundAlert!S24</f><v>0</v></c><c r="I250" s="72" t="n"><f>CompoundAlert!T24</f><v>0</v></c><c r="J250" s="72" t="n"><f>CompoundAlert!U24</f><v>0</v></c><c r="K250" s="72" t="n"><f>CompoundAlert!V24</f><v>0</v></c><c r="L250" s="72" t="n"><f>CompoundAlert!W24</f><v>0</v></c><c r="M250" s="72" t="n"><f>CompoundAlert!X24</f><v>0</v></c><c r="N250" s="29" t="n"><f>CompoundAlert!AF24</f><v>0</v></c><c r="O250" s="32" t="n"><f>CompoundAlert!AG24</f><v>0</v></c><c r="P250" s="32" t="n"><f>CompoundAlert!AH24</f><v>0.2</v></c><c r="Q250" s="71"/><c r="R250" s="53"/><c r="S250" s="53"/><c r="T250" s="53"/><c r="U250" s="53"/><c r="V250" s="53"/><c r="W250" s="53"/><c r="X250" s="53"/><c r="Y250" s="53"/><c r="Z250" s="53"/><c r="AA250" s="53"/><c r="AB250" s="53"/><c r="AC250" s="53"/><c r="AD250" s="53"/><c r="AE250" s="53"/><c r="AF250" s="53"/></row><row r="251"><c r="A251" s="65" t="n"><v>6</v></c><c r="B251" s="35" t="str"><f>CompoundAlert!B11</f><v>Congo DR</v></c><c r="C251" s="28" t="str"><f>CompoundAlert!C11</f><v>COD</v></c><c r="D251" s="29" t="n"><f>CompoundAlert!D11</f><v>0</v></c><c r="E251" s="33" t="n"><f>CompoundAlert!G11</f><v>0</v></c><c r="F251" s="31" t="n"><f>CompoundAlert!H11</f><v>0</v></c><c r="G251" s="29" t="n"><f>CompoundAlert!K11</f><v>0</v></c><c r="H251" s="72" t="n"><f>CompoundAlert!S11</f><v>0</v></c><c r="I251" s="72" t="n"><f>CompoundAlert!T11</f><v>0</v></c><c r="J251" s="72" t="n"><f>CompoundAlert!U11</f><v>0</v></c><c r="K251" s="72" t="n"><f>CompoundAlert!V11</f><v>0</v></c><c r="L251" s="72" t="n"><f>CompoundAlert!W11</f><v>0</v></c><c r="M251" s="72" t="n"><f>CompoundAlert!X11</f><v>0</v></c><c r="N251" s="29" t="n"><f>CompoundAlert!AF11</f><v>0</v></c><c r="O251" s="32" t="n"><f>CompoundAlert!AG11</f><v>0</v></c><c r="P251" s="32" t="n"><f>CompoundAlert!AH11</f><v>0.2</v></c><c r="Q251" s="71"/><c r="R251" s="53"/><c r="S251" s="53"/><c r="T251" s="53"/><c r="U251" s="53"/><c r="V251" s="53"/><c r="W251" s="53"/><c r="X251" s="53"/><c r="Y251" s="53"/><c r="Z251" s="53"/><c r="AA251" s="53"/><c r="AB251" s="53"/><c r="AC251" s="53"/><c r="AD251" s="53"/><c r="AE251" s="53"/><c r="AF251" s="53"/></row><row r="252"><c r="A252" s="65" t="n"><v>7</v></c><c r="B252" s="35" t="str"><f>CompoundAlert!B14</f><v>Niger</v></c><c r="C252" s="28" t="str"><f>CompoundAlert!C14</f><v>NER</v></c><c r="D252" s="29" t="n"><f>CompoundAlert!D14</f><v>0</v></c><c r="E252" s="33" t="n"><f>CompoundAlert!G14</f><v>0</v></c><c r="F252" s="31" t="n"><f>CompoundAlert!H14</f><v>0</v></c><c r="G252" s="29" t="n"><f>CompoundAlert!K14</f><v>0</v></c><c r="H252" s="72" t="n"><f>CompoundAlert!S14</f><v>0</v></c><c r="I252" s="72" t="n"><f>CompoundAlert!T14</f><v>0</v></c><c r="J252" s="72" t="n"><f>CompoundAlert!U14</f><v>0</v></c><c r="K252" s="72" t="n"><f>CompoundAlert!V14</f><v>0</v></c><c r="L252" s="72" t="n"><f>CompoundAlert!W14</f><v>0</v></c><c r="M252" s="72" t="n"><f>CompoundAlert!X14</f><v>0</v></c><c r="N252" s="29" t="n"><f>CompoundAlert!AF14</f><v>0</v></c><c r="O252" s="32" t="n"><f>CompoundAlert!AG14</f><v>0</v></c><c r="P252" s="32" t="n"><f>CompoundAlert!AH14</f><v>0.2</v></c><c r="Q252" s="71"/><c r="R252" s="53"/><c r="S252" s="53"/><c r="T252" s="53"/><c r="U252" s="53"/><c r="V252" s="53"/><c r="W252" s="53"/><c r="X252" s="53"/><c r="Y252" s="53"/><c r="Z252" s="53"/><c r="AA252" s="53"/><c r="AB252" s="53"/><c r="AC252" s="53"/><c r="AD252" s="53"/><c r="AE252" s="53"/><c r="AF252" s="53"/></row><row r="253"><c r="A253" s="65" t="n"><v>8</v></c><c r="B253" s="35" t="str"><f>CompoundAlert!B15</f><v>Syria</v></c><c r="C253" s="28" t="str"><f>CompoundAlert!C15</f><v>SYR</v></c><c r="D253" s="29" t="n"><f>CompoundAlert!D15</f><v>0</v></c><c r="E253" s="33" t="n"><f>CompoundAlert!G15</f><v>0</v></c><c r="F253" s="31" t="n"><f>CompoundAlert!H15</f><v>0</v></c><c r="G253" s="29" t="n"><f>CompoundAlert!K15</f><v>0</v></c><c r="H253" s="72" t="n"><f>CompoundAlert!S15</f><v>0</v></c><c r="I253" s="72" t="n"><f>CompoundAlert!T15</f><v>0</v></c><c r="J253" s="72" t="n"><f>CompoundAlert!U15</f><v>0</v></c><c r="K253" s="72" t="n"><f>CompoundAlert!V15</f><v>0</v></c><c r="L253" s="72" t="n"><f>CompoundAlert!W15</f><v>0</v></c><c r="M253" s="72" t="n"><f>CompoundAlert!X15</f><v>0</v></c><c r="N253" s="29" t="n"><f>CompoundAlert!AF15</f><v>0</v></c><c r="O253" s="32" t="n"><f>CompoundAlert!AG15</f><v>0</v></c><c r="P253" s="32" t="n"><f>CompoundAlert!AH15</f><v>0.5</v></c><c r="Q253" s="71"/><c r="R253" s="53"/><c r="S253" s="53"/><c r="T253" s="53"/><c r="U253" s="53"/><c r="V253" s="53"/><c r="W253" s="53"/><c r="X253" s="53"/><c r="Y253" s="53"/><c r="Z253" s="53"/><c r="AA253" s="53"/><c r="AB253" s="53"/><c r="AC253" s="53"/><c r="AD253" s="53"/><c r="AE253" s="53"/><c r="AF253" s="53"/></row><row r="254"><c r="A254" s="65" t="n"><v>9</v></c><c r="B254" s="35" t="str"><f>CompoundAlert!B20</f><v>Chad</v></c><c r="C254" s="28" t="str"><f>CompoundAlert!C20</f><v>TCD</v></c><c r="D254" s="29" t="n"><f>CompoundAlert!D20</f><v>0</v></c><c r="E254" s="33" t="n"><f>CompoundAlert!G20</f><v>0</v></c><c r="F254" s="31" t="n"><f>CompoundAlert!H20</f><v>0</v></c><c r="G254" s="29" t="n"><f>CompoundAlert!K20</f><v>0</v></c><c r="H254" s="72" t="n"><f>CompoundAlert!S20</f><v>0</v></c><c r="I254" s="72" t="n"><f>CompoundAlert!T20</f><v>0</v></c><c r="J254" s="72" t="n"><f>CompoundAlert!U20</f><v>0</v></c><c r="K254" s="72" t="n"><f>CompoundAlert!V20</f><v>0</v></c><c r="L254" s="72" t="n"><f>CompoundAlert!W20</f><v>0</v></c><c r="M254" s="72" t="n"><f>CompoundAlert!X20</f><v>0</v></c><c r="N254" s="29" t="n"><f>CompoundAlert!AF20</f><v>0</v></c><c r="O254" s="32" t="n"><f>CompoundAlert!AG20</f><v>0</v></c><c r="P254" s="32" t="n"><f>CompoundAlert!AH20</f><v>0.2</v></c><c r="Q254" s="71"/><c r="R254" s="53"/><c r="S254" s="53"/><c r="T254" s="53"/><c r="U254" s="53"/><c r="V254" s="53"/><c r="W254" s="53"/><c r="X254" s="53"/><c r="Y254" s="53"/><c r="Z254" s="53"/><c r="AA254" s="53"/><c r="AB254" s="53"/><c r="AC254" s="53"/><c r="AD254" s="53"/><c r="AE254" s="53"/><c r="AF254" s="53"/></row><row r="255"><c r="A255" s="65" t="n"><v>10</v></c><c r="B255" s="35" t="str"><f>CompoundAlert!B30</f><v>Madagascar</v></c><c r="C255" s="28" t="str"><f>CompoundAlert!C30</f><v>MDG</v></c><c r="D255" s="29" t="n"><f>CompoundAlert!D30</f><v>0</v></c><c r="E255" s="33" t="n"><f>CompoundAlert!G30</f><v>0</v></c><c r="F255" s="31" t="n"><f>CompoundAlert!H30</f><v>0</v></c><c r="G255" s="29" t="n"><f>CompoundAlert!K30</f><v>0</v></c><c r="H255" s="72" t="n"><f>CompoundAlert!S30</f><v>0</v></c><c r="I255" s="72" t="n"><f>CompoundAlert!T30</f><v>0</v></c><c r="J255" s="72" t="n"><f>CompoundAlert!U30</f><v>0</v></c><c r="K255" s="72" t="n"><f>CompoundAlert!V30</f><v>0</v></c><c r="L255" s="72" t="n"><f>CompoundAlert!W30</f><v>0</v></c><c r="M255" s="72" t="n"><f>CompoundAlert!X30</f><v>0</v></c><c r="N255" s="29" t="n"><f>CompoundAlert!AF30</f><v>0</v></c><c r="O255" s="32" t="n"><f>CompoundAlert!AG30</f><v>0</v></c><c r="P255" s="32" t="n"><f>CompoundAlert!AH30</f><v>0.2</v></c><c r="Q255" s="71"/><c r="R255" s="53"/><c r="S255" s="53"/><c r="T255" s="53"/><c r="U255" s="53"/><c r="V255" s="53"/><c r="W255" s="53"/><c r="X255" s="53"/><c r="Y255" s="53"/><c r="Z255" s="53"/><c r="AA255" s="53"/><c r="AB255" s="53"/><c r="AC255" s="53"/><c r="AD255" s="53"/><c r="AE255" s="53"/><c r="AF255" s="53"/></row><row r="256"><c r="A256" s="65" t="n"><v>11</v></c><c r="B256" s="35" t="str"><f>CompoundAlert!B57</f><v>Burundi</v></c><c r="C256" s="28" t="str"><f>CompoundAlert!C57</f><v>BDI</v></c><c r="D256" s="29" t="n"><f>CompoundAlert!D57</f><v>0</v></c><c r="E256" s="33" t="n"><f>CompoundAlert!G57</f><v>0</v></c><c r="F256" s="31" t="n"><f>CompoundAlert!H57</f><v>0</v></c><c r="G256" s="29" t="n"><f>CompoundAlert!K57</f><v>0</v></c><c r="H256" s="72" t="n"><f>CompoundAlert!S57</f><v>0</v></c><c r="I256" s="72" t="n"><f>CompoundAlert!T57</f><v>0</v></c><c r="J256" s="72" t="n"><f>CompoundAlert!U57</f><v>0</v></c><c r="K256" s="72" t="n"><f>CompoundAlert!V57</f><v>0</v></c><c r="L256" s="72" t="n"><f>CompoundAlert!W57</f><v>0</v></c><c r="M256" s="72" t="n"><f>CompoundAlert!X57</f><v>0</v></c><c r="N256" s="29" t="n"><f>CompoundAlert!AF57</f><v>0</v></c><c r="O256" s="32" t="n"><f>CompoundAlert!AG57</f><v>0</v></c><c r="P256" s="32" t="n"><f>CompoundAlert!AH57</f><v>0.3</v></c><c r="Q256" s="71"/><c r="R256" s="53"/><c r="S256" s="53"/><c r="T256" s="53"/><c r="U256" s="53"/><c r="V256" s="53"/><c r="W256" s="53"/><c r="X256" s="53"/><c r="Y256" s="53"/><c r="Z256" s="53"/><c r="AA256" s="53"/><c r="AB256" s="53"/><c r="AC256" s="53"/><c r="AD256" s="53"/><c r="AE256" s="53"/><c r="AF256" s="53"/></row><row r="257"><c r="A257" s="65" t="n"><v>12</v></c><c r="B257" s="35" t="str"><f>CompoundAlert!B9</f><v>Papua New Guinea</v></c><c r="C257" s="28" t="str"><f>CompoundAlert!C9</f><v>PNG</v></c><c r="D257" s="29" t="n"><f>CompoundAlert!D9</f><v>0</v></c><c r="E257" s="33" t="n"><f>CompoundAlert!G9</f><v>0</v></c><c r="F257" s="31" t="n"><f>CompoundAlert!H9</f><v>0</v></c><c r="G257" s="29" t="n"><f>CompoundAlert!K9</f><v>0</v></c><c r="H257" s="72" t="n"><f>CompoundAlert!S9</f><v>0</v></c><c r="I257" s="72" t="n"><f>CompoundAlert!T9</f><v>0</v></c><c r="J257" s="72" t="n"><f>CompoundAlert!U9</f><v>0</v></c><c r="K257" s="72" t="n"><f>CompoundAlert!V9</f><v>0</v></c><c r="L257" s="72" t="n"><f>CompoundAlert!W9</f><v>0</v></c><c r="M257" s="72" t="n"><f>CompoundAlert!X9</f><v>0</v></c><c r="N257" s="29" t="n"><f>CompoundAlert!AF9</f><v>0</v></c><c r="O257" s="32" t="n"><f>CompoundAlert!AG9</f><v>0</v></c><c r="P257" s="32" t="n"><f>CompoundAlert!AH9</f><v>0.4</v></c><c r="Q257" s="71"/><c r="R257" s="53"/><c r="S257" s="53"/><c r="T257" s="53"/><c r="U257" s="53"/><c r="V257" s="53"/><c r="W257" s="53"/><c r="X257" s="53"/><c r="Y257" s="53"/><c r="Z257" s="53"/><c r="AA257" s="53"/><c r="AB257" s="53"/><c r="AC257" s="53"/><c r="AD257" s="53"/><c r="AE257" s="53"/><c r="AF257" s="53"/></row><row r="258"><c r="A258" s="65" t="n"><v>13</v></c><c r="B258" s="35" t="str"><f>CompoundAlert!B10</f><v>Sudan</v></c><c r="C258" s="28" t="str"><f>CompoundAlert!C10</f><v>SDN</v></c><c r="D258" s="29" t="n"><f>CompoundAlert!D10</f><v>0</v></c><c r="E258" s="33" t="n"><f>CompoundAlert!G10</f><v>0</v></c><c r="F258" s="31" t="n"><f>CompoundAlert!H10</f><v>0</v></c><c r="G258" s="29" t="n"><f>CompoundAlert!K10</f><v>0</v></c><c r="H258" s="72" t="n"><f>CompoundAlert!S10</f><v>0</v></c><c r="I258" s="72" t="n"><f>CompoundAlert!T10</f><v>0</v></c><c r="J258" s="72" t="n"><f>CompoundAlert!U10</f><v>0</v></c><c r="K258" s="72" t="n"><f>CompoundAlert!V10</f><v>0</v></c><c r="L258" s="72" t="n"><f>CompoundAlert!W10</f><v>0</v></c><c r="M258" s="72" t="n"><f>CompoundAlert!X10</f><v>0</v></c><c r="N258" s="29" t="n"><f>CompoundAlert!AF10</f><v>0</v></c><c r="O258" s="32" t="n"><f>CompoundAlert!AG10</f><v>0</v></c><c r="P258" s="32" t="n"><f>CompoundAlert!AH10</f><v>0.2</v></c><c r="Q258" s="71"/><c r="R258" s="53"/><c r="S258" s="53"/><c r="T258" s="53"/><c r="U258" s="53"/><c r="V258" s="53"/><c r="W258" s="53"/><c r="X258" s="53"/><c r="Y258" s="53"/><c r="Z258" s="53"/><c r="AA258" s="53"/><c r="AB258" s="53"/><c r="AC258" s="53"/><c r="AD258" s="53"/><c r="AE258" s="53"/><c r="AF258" s="53"/></row><row r="259"><c r="A259" s="65" t="n"><v>14</v></c><c r="B259" s="35" t="str"><f>CompoundAlert!B12</f><v>Myanmar</v></c><c r="C259" s="28" t="str"><f>CompoundAlert!C12</f><v>MMR</v></c><c r="D259" s="29" t="n"><f>CompoundAlert!D12</f><v>0</v></c><c r="E259" s="33" t="n"><f>CompoundAlert!G12</f><v>0</v></c><c r="F259" s="31" t="n"><f>CompoundAlert!H12</f><v>0</v></c><c r="G259" s="29" t="n"><f>CompoundAlert!K12</f><v>0</v></c><c r="H259" s="72" t="n"><f>CompoundAlert!S12</f><v>0</v></c><c r="I259" s="72" t="n"><f>CompoundAlert!T12</f><v>0</v></c><c r="J259" s="72" t="n"><f>CompoundAlert!U12</f><v>0</v></c><c r="K259" s="72" t="n"><f>CompoundAlert!V12</f><v>0</v></c><c r="L259" s="72" t="n"><f>CompoundAlert!W12</f><v>0</v></c><c r="M259" s="72" t="n"><f>CompoundAlert!X12</f><v>0</v></c><c r="N259" s="29" t="n"><f>CompoundAlert!AF12</f><v>0</v></c><c r="O259" s="32" t="n"><f>CompoundAlert!AG12</f><v>0</v></c><c r="P259" s="32" t="n"><f>CompoundAlert!AH12</f><v>0.2</v></c><c r="Q259" s="71"/><c r="R259" s="53"/><c r="S259" s="53"/><c r="T259" s="53"/><c r="U259" s="53"/><c r="V259" s="53"/><c r="W259" s="53"/><c r="X259" s="53"/><c r="Y259" s="53"/><c r="Z259" s="53"/><c r="AA259" s="53"/><c r="AB259" s="53"/><c r="AC259" s="53"/><c r="AD259" s="53"/><c r="AE259" s="53"/><c r="AF259" s="53"/></row><row r="260"><c r="A260" s="65" t="n"><v>15</v></c><c r="B260" s="35" t="str"><f>CompoundAlert!B21</f><v>Afghanistan</v></c><c r="C260" s="28" t="str"><f>CompoundAlert!C21</f><v>AFG</v></c><c r="D260" s="29" t="n"><f>CompoundAlert!D21</f><v>0</v></c><c r="E260" s="33" t="n"><f>CompoundAlert!G21</f><v>0</v></c><c r="F260" s="31" t="n"><f>CompoundAlert!H21</f><v>0</v></c><c r="G260" s="29" t="n"><f>CompoundAlert!K21</f><v>0</v></c><c r="H260" s="72" t="n"><f>CompoundAlert!S21</f><v>0</v></c><c r="I260" s="72" t="n"><f>CompoundAlert!T21</f><v>0</v></c><c r="J260" s="72" t="n"><f>CompoundAlert!U21</f><v>0</v></c><c r="K260" s="72" t="n"><f>CompoundAlert!V21</f><v>0</v></c><c r="L260" s="72" t="n"><f>CompoundAlert!W21</f><v>0</v></c><c r="M260" s="72" t="n"><f>CompoundAlert!X21</f><v>0</v></c><c r="N260" s="29" t="n"><f>CompoundAlert!AF21</f><v>0</v></c><c r="O260" s="32" t="n"><f>CompoundAlert!AG21</f><v>0</v></c><c r="P260" s="32" t="n"><f>CompoundAlert!AH21</f><v>0.1</v></c><c r="Q260" s="71"/><c r="R260" s="53"/><c r="S260" s="53"/><c r="T260" s="53"/><c r="U260" s="53"/><c r="V260" s="53"/><c r="W260" s="53"/><c r="X260" s="53"/><c r="Y260" s="53"/><c r="Z260" s="53"/><c r="AA260" s="53"/><c r="AB260" s="53"/><c r="AC260" s="53"/><c r="AD260" s="53"/><c r="AE260" s="53"/><c r="AF260" s="53"/></row><row r="261"><c r="A261" s="65" t="n"><v>16</v></c><c r="B261" s="35" t="str"><f>CompoundAlert!B22</f><v>Zimbabwe</v></c><c r="C261" s="28" t="str"><f>CompoundAlert!C22</f><v>ZWE</v></c><c r="D261" s="29" t="n"><f>CompoundAlert!D22</f><v>0</v></c><c r="E261" s="33" t="n"><f>CompoundAlert!G22</f><v>0</v></c><c r="F261" s="31" t="n"><f>CompoundAlert!H22</f><v>0</v></c><c r="G261" s="29" t="n"><f>CompoundAlert!K22</f><v>0</v></c><c r="H261" s="72" t="n"><f>CompoundAlert!S22</f><v>0</v></c><c r="I261" s="72" t="n"><f>CompoundAlert!T22</f><v>0</v></c><c r="J261" s="72" t="n"><f>CompoundAlert!U22</f><v>0</v></c><c r="K261" s="72" t="n"><f>CompoundAlert!V22</f><v>0</v></c><c r="L261" s="72" t="n"><f>CompoundAlert!W22</f><v>0</v></c><c r="M261" s="72" t="n"><f>CompoundAlert!X22</f><v>0</v></c><c r="N261" s="29" t="n"><f>CompoundAlert!AF22</f><v>0</v></c><c r="O261" s="32" t="n"><f>CompoundAlert!AG22</f><v>0</v></c><c r="P261" s="32" t="n"><f>CompoundAlert!AH22</f><v>0.2</v></c><c r="Q261" s="71"/><c r="R261" s="53"/><c r="S261" s="53"/><c r="T261" s="53"/><c r="U261" s="53"/><c r="V261" s="53"/><c r="W261" s="53"/><c r="X261" s="53"/><c r="Y261" s="53"/><c r="Z261" s="53"/><c r="AA261" s="53"/><c r="AB261" s="53"/><c r="AC261" s="53"/><c r="AD261" s="53"/><c r="AE261" s="53"/><c r="AF261" s="53"/></row><row r="262"><c r="A262" s="65" t="n"><v>17</v></c><c r="B262" s="35" t="str"><f>CompoundAlert!B28</f><v>Eritrea</v></c><c r="C262" s="28" t="str"><f>CompoundAlert!C28</f><v>ERI</v></c><c r="D262" s="29" t="n"><f>CompoundAlert!D28</f><v>0</v></c><c r="E262" s="33" t="n"><f>CompoundAlert!G28</f><v>0</v></c><c r="F262" s="31" t="n"><f>CompoundAlert!H28</f><v>0</v></c><c r="G262" s="29" t="n"><f>CompoundAlert!K28</f><v>0</v></c><c r="H262" s="72" t="n"><f>CompoundAlert!S28</f><v>0</v></c><c r="I262" s="72" t="n"><f>CompoundAlert!T28</f><v>0</v></c><c r="J262" s="72" t="n"><f>CompoundAlert!U28</f><v>0</v></c><c r="K262" s="72" t="n"><f>CompoundAlert!V28</f><v>0</v></c><c r="L262" s="72" t="n"><f>CompoundAlert!W28</f><v>0</v></c><c r="M262" s="72" t="n"><f>CompoundAlert!X28</f><v>0</v></c><c r="N262" s="29" t="n"><f>CompoundAlert!AF28</f><v>0</v></c><c r="O262" s="32" t="n"><f>CompoundAlert!AG28</f><v>0.1</v></c><c r="P262" s="32" t="n"><f>CompoundAlert!AH28</f><v>0.4</v></c><c r="Q262" s="71"/><c r="R262" s="53"/><c r="S262" s="53"/><c r="T262" s="53"/><c r="U262" s="53"/><c r="V262" s="53"/><c r="W262" s="53"/><c r="X262" s="53"/><c r="Y262" s="53"/><c r="Z262" s="53"/><c r="AA262" s="53"/><c r="AB262" s="53"/><c r="AC262" s="53"/><c r="AD262" s="53"/><c r="AE262" s="53"/><c r="AF262" s="53"/></row><row r="263"><c r="A263" s="65" t="n"><v>18</v></c><c r="B263" s="35" t="str"><f>CompoundAlert!B31</f><v>Liberia</v></c><c r="C263" s="28" t="str"><f>CompoundAlert!C31</f><v>LBR</v></c><c r="D263" s="29" t="n"><f>CompoundAlert!D31</f><v>0</v></c><c r="E263" s="33" t="n"><f>CompoundAlert!G31</f><v>0</v></c><c r="F263" s="31" t="n"><f>CompoundAlert!H31</f><v>0</v></c><c r="G263" s="29" t="n"><f>CompoundAlert!K31</f><v>0</v></c><c r="H263" s="72" t="n"><f>CompoundAlert!S31</f><v>0</v></c><c r="I263" s="72" t="n"><f>CompoundAlert!T31</f><v>0</v></c><c r="J263" s="72" t="n"><f>CompoundAlert!U31</f><v>0</v></c><c r="K263" s="72" t="n"><f>CompoundAlert!V31</f><v>0</v></c><c r="L263" s="72" t="n"><f>CompoundAlert!W31</f><v>0</v></c><c r="M263" s="72" t="n"><f>CompoundAlert!X31</f><v>0</v></c><c r="N263" s="29" t="n"><f>CompoundAlert!AF31</f><v>0</v></c><c r="O263" s="32" t="n"><f>CompoundAlert!AG31</f><v>0</v></c><c r="P263" s="32" t="n"><f>CompoundAlert!AH31</f><v>0.3</v></c><c r="Q263" s="71"/><c r="R263" s="53"/><c r="S263" s="53"/><c r="T263" s="53"/><c r="U263" s="53"/><c r="V263" s="53"/><c r="W263" s="53"/><c r="X263" s="53"/><c r="Y263" s="53"/><c r="Z263" s="53"/><c r="AA263" s="53"/><c r="AB263" s="53"/><c r="AC263" s="53"/><c r="AD263" s="53"/><c r="AE263" s="53"/><c r="AF263" s="53"/></row><row r="264"><c r="A264" s="65" t="n"><v>19</v></c><c r="B264" s="35" t="str"><f>CompoundAlert!B33</f><v>South Sudan</v></c><c r="C264" s="28" t="str"><f>CompoundAlert!C33</f><v>SSD</v></c><c r="D264" s="29" t="n"><f>CompoundAlert!D33</f><v>0</v></c><c r="E264" s="33" t="n"><f>CompoundAlert!G33</f><v>0</v></c><c r="F264" s="31" t="n"><f>CompoundAlert!H33</f><v>0</v></c><c r="G264" s="29" t="n"><f>CompoundAlert!K33</f><v>0</v></c><c r="H264" s="72" t="n"><f>CompoundAlert!S33</f><v>0</v></c><c r="I264" s="72" t="n"><f>CompoundAlert!T33</f><v>0</v></c><c r="J264" s="72" t="n"><f>CompoundAlert!U33</f><v>0</v></c><c r="K264" s="72" t="n"><f>CompoundAlert!V33</f><v>0</v></c><c r="L264" s="72" t="n"><f>CompoundAlert!W33</f><v>0</v></c><c r="M264" s="72" t="n"><f>CompoundAlert!X33</f><v>0</v></c><c r="N264" s="29" t="n"><f>CompoundAlert!AF33</f><v>0</v></c><c r="O264" s="32" t="n"><f>CompoundAlert!AG33</f><v>0</v></c><c r="P264" s="32" t="n"><f>CompoundAlert!AH33</f><v>0.1</v></c><c r="Q264" s="71"/><c r="R264" s="53"/><c r="S264" s="53"/><c r="T264" s="53"/><c r="U264" s="53"/><c r="V264" s="53"/><c r="W264" s="53"/><c r="X264" s="53"/><c r="Y264" s="53"/><c r="Z264" s="53"/><c r="AA264" s="53"/><c r="AB264" s="53"/><c r="AC264" s="53"/><c r="AD264" s="53"/><c r="AE264" s="53"/><c r="AF264" s="53"/></row><row r="265"><c r="A265" s="65" t="n"><v>20</v></c><c r="B265" s="35" t="str"><f>CompoundAlert!B34</f><v>Uganda</v></c><c r="C265" s="28" t="str"><f>CompoundAlert!C34</f><v>UGA</v></c><c r="D265" s="29" t="n"><f>CompoundAlert!D34</f><v>0</v></c><c r="E265" s="33" t="n"><f>CompoundAlert!G34</f><v>0</v></c><c r="F265" s="31" t="n"><f>CompoundAlert!H34</f><v>0</v></c><c r="G265" s="29" t="n"><f>CompoundAlert!K34</f><v>0</v></c><c r="H265" s="72" t="n"><f>CompoundAlert!S34</f><v>0</v></c><c r="I265" s="72" t="n"><f>CompoundAlert!T34</f><v>0</v></c><c r="J265" s="72" t="n"><f>CompoundAlert!U34</f><v>0</v></c><c r="K265" s="72" t="n"><f>CompoundAlert!V34</f><v>0</v></c><c r="L265" s="72" t="n"><f>CompoundAlert!W34</f><v>0</v></c><c r="M265" s="72" t="n"><f>CompoundAlert!X34</f><v>0</v></c><c r="N265" s="29" t="n"><f>CompoundAlert!AF34</f><v>0</v></c><c r="O265" s="32" t="n"><f>CompoundAlert!AG34</f><v>0</v></c><c r="P265" s="32" t="n"><f>CompoundAlert!AH34</f><v>0.1</v></c><c r="Q265" s="71"/><c r="R265" s="53"/><c r="S265" s="53"/><c r="T265" s="53"/><c r="U265" s="53"/><c r="V265" s="53"/><c r="W265" s="53"/><c r="X265" s="53"/><c r="Y265" s="53"/><c r="Z265" s="53"/><c r="AA265" s="53"/><c r="AB265" s="53"/><c r="AC265" s="53"/><c r="AD265" s="53"/><c r="AE265" s="53"/><c r="AF265" s="53"/></row><row r="266"><c r="A266" s="65" t="n"><v>21</v></c><c r="B266" s="35" t="str"><f>CompoundAlert!B45</f><v>Malawi</v></c><c r="C266" s="28" t="str"><f>CompoundAlert!C45</f><v>MWI</v></c><c r="D266" s="29" t="n"><f>CompoundAlert!D45</f><v>0</v></c><c r="E266" s="33" t="n"><f>CompoundAlert!G45</f><v>0</v></c><c r="F266" s="31" t="n"><f>CompoundAlert!H45</f><v>0</v></c><c r="G266" s="29" t="n"><f>CompoundAlert!K45</f><v>0</v></c><c r="H266" s="72" t="n"><f>CompoundAlert!S45</f><v>0</v></c><c r="I266" s="72" t="n"><f>CompoundAlert!T45</f><v>0</v></c><c r="J266" s="72" t="n"><f>CompoundAlert!U45</f><v>0</v></c><c r="K266" s="72" t="n"><f>CompoundAlert!V45</f><v>0</v></c><c r="L266" s="72" t="n"><f>CompoundAlert!W45</f><v>0</v></c><c r="M266" s="72" t="n"><f>CompoundAlert!X45</f><v>0</v></c><c r="N266" s="29" t="n"><f>CompoundAlert!AF45</f><v>0</v></c><c r="O266" s="32" t="n"><f>CompoundAlert!AG45</f><v>0</v></c><c r="P266" s="32" t="n"><f>CompoundAlert!AH45</f><v>0.2</v></c><c r="Q266" s="71"/><c r="R266" s="53"/><c r="S266" s="53"/><c r="T266" s="53"/><c r="U266" s="53"/><c r="V266" s="53"/><c r="W266" s="53"/><c r="X266" s="53"/><c r="Y266" s="53"/><c r="Z266" s="53"/><c r="AA266" s="53"/><c r="AB266" s="53"/><c r="AC266" s="53"/><c r="AD266" s="53"/><c r="AE266" s="53"/><c r="AF266" s="53"/></row><row r="267"><c r="A267" s="65" t="n"><v>22</v></c><c r="B267" s="35" t="str"><f>CompoundAlert!B77</f><v>Guinea</v></c><c r="C267" s="28" t="str"><f>CompoundAlert!C77</f><v>GIN</v></c><c r="D267" s="29" t="n"><f>CompoundAlert!D77</f><v>0</v></c><c r="E267" s="33" t="n"><f>CompoundAlert!G77</f><v>0</v></c><c r="F267" s="31" t="n"><f>CompoundAlert!H77</f><v>0</v></c><c r="G267" s="29" t="n"><f>CompoundAlert!K77</f><v>0</v></c><c r="H267" s="72" t="n"><f>CompoundAlert!S77</f><v>0</v></c><c r="I267" s="72" t="n"><f>CompoundAlert!T77</f><v>0</v></c><c r="J267" s="72" t="n"><f>CompoundAlert!U77</f><v>0</v></c><c r="K267" s="72" t="n"><f>CompoundAlert!V77</f><v>0</v></c><c r="L267" s="72" t="n"><f>CompoundAlert!W77</f><v>0</v></c><c r="M267" s="72" t="n"><f>CompoundAlert!X77</f><v>0</v></c><c r="N267" s="29" t="n"><f>CompoundAlert!AF77</f><v>0</v></c><c r="O267" s="32" t="n"><f>CompoundAlert!AG77</f><v>0</v></c><c r="P267" s="32" t="n"><f>CompoundAlert!AH77</f><v>0.3</v></c><c r="Q267" s="71"/><c r="R267" s="53"/><c r="S267" s="53"/><c r="T267" s="53"/><c r="U267" s="53"/><c r="V267" s="53"/><c r="W267" s="53"/><c r="X267" s="53"/><c r="Y267" s="53"/><c r="Z267" s="53"/><c r="AA267" s="53"/><c r="AB267" s="53"/><c r="AC267" s="53"/><c r="AD267" s="53"/><c r="AE267" s="53"/><c r="AF267" s="53"/></row><row r="268"><c r="A268" s="65" t="n"><v>23</v></c><c r="B268" s="35" t="str"><f>CompoundAlert!B6</f><v>Ethiopia</v></c><c r="C268" s="28" t="str"><f>CompoundAlert!C6</f><v>ETH</v></c><c r="D268" s="29" t="n"><f>CompoundAlert!D6</f><v>0</v></c><c r="E268" s="33" t="n"><f>CompoundAlert!G6</f><v>0</v></c><c r="F268" s="31" t="n"><f>CompoundAlert!H6</f><v>0</v></c><c r="G268" s="29" t="n"><f>CompoundAlert!K6</f><v>0</v></c><c r="H268" s="72" t="n"><f>CompoundAlert!S6</f><v>0</v></c><c r="I268" s="72" t="n"><f>CompoundAlert!T6</f><v>0</v></c><c r="J268" s="72" t="n"><f>CompoundAlert!U6</f><v>0</v></c><c r="K268" s="72" t="n"><f>CompoundAlert!V6</f><v>0</v></c><c r="L268" s="72" t="n"><f>CompoundAlert!W6</f><v>0</v></c><c r="M268" s="72" t="n"><f>CompoundAlert!X6</f><v>0</v></c><c r="N268" s="29" t="n"><f>CompoundAlert!AF6</f><v>0</v></c><c r="O268" s="32" t="n"><f>CompoundAlert!AG6</f><v>0</v></c><c r="P268" s="32" t="n"><f>CompoundAlert!AH6</f><v>0.2</v></c><c r="Q268" s="71"/><c r="R268" s="53"/><c r="S268" s="53"/><c r="T268" s="53"/><c r="U268" s="53"/><c r="V268" s="53"/><c r="W268" s="53"/><c r="X268" s="53"/><c r="Y268" s="53"/><c r="Z268" s="53"/><c r="AA268" s="53"/><c r="AB268" s="53"/><c r="AC268" s="53"/><c r="AD268" s="53"/><c r="AE268" s="53"/><c r="AF268" s="53"/></row><row r="269"><c r="A269" s="65" t="n"><v>24</v></c><c r="B269" s="35" t="str"><f>CompoundAlert!B16</f><v>Cambodia</v></c><c r="C269" s="28" t="str"><f>CompoundAlert!C16</f><v>KHM</v></c><c r="D269" s="29" t="n"><f>CompoundAlert!D16</f><v>0</v></c><c r="E269" s="33" t="n"><f>CompoundAlert!G16</f><v>0</v></c><c r="F269" s="31" t="n"><f>CompoundAlert!H16</f><v>0</v></c><c r="G269" s="29" t="n"><f>CompoundAlert!K16</f><v>0</v></c><c r="H269" s="72" t="n"><f>CompoundAlert!S16</f><v>0</v></c><c r="I269" s="72" t="n"><f>CompoundAlert!T16</f><v>0</v></c><c r="J269" s="72" t="n"><f>CompoundAlert!U16</f><v>0</v></c><c r="K269" s="72" t="n"><f>CompoundAlert!V16</f><v>0</v></c><c r="L269" s="72" t="n"><f>CompoundAlert!W16</f><v>0</v></c><c r="M269" s="72" t="n"><f>CompoundAlert!X16</f><v>0</v></c><c r="N269" s="29" t="n"><f>CompoundAlert!AF16</f><v>0</v></c><c r="O269" s="32" t="n"><f>CompoundAlert!AG16</f><v>0</v></c><c r="P269" s="32" t="n"><f>CompoundAlert!AH16</f><v>0.4</v></c><c r="Q269" s="71"/><c r="R269" s="53"/><c r="S269" s="53"/><c r="T269" s="53"/><c r="U269" s="53"/><c r="V269" s="53"/><c r="W269" s="53"/><c r="X269" s="53"/><c r="Y269" s="53"/><c r="Z269" s="53"/><c r="AA269" s="53"/><c r="AB269" s="53"/><c r="AC269" s="53"/><c r="AD269" s="53"/><c r="AE269" s="53"/><c r="AF269" s="53"/></row><row r="270"><c r="A270" s="65" t="n"><v>25</v></c><c r="B270" s="35" t="str"><f>CompoundAlert!B25</f><v>Congo</v></c><c r="C270" s="28" t="str"><f>CompoundAlert!C25</f><v>COG</v></c><c r="D270" s="29" t="n"><f>CompoundAlert!D25</f><v>0</v></c><c r="E270" s="33" t="n"><f>CompoundAlert!G25</f><v>0</v></c><c r="F270" s="31" t="n"><f>CompoundAlert!H25</f><v>0</v></c><c r="G270" s="29" t="n"><f>CompoundAlert!K25</f><v>0</v></c><c r="H270" s="72" t="n"><f>CompoundAlert!S25</f><v>0</v></c><c r="I270" s="72" t="n"><f>CompoundAlert!T25</f><v>0</v></c><c r="J270" s="72" t="n"><f>CompoundAlert!U25</f><v>0</v></c><c r="K270" s="72" t="n"><f>CompoundAlert!V25</f><v>0</v></c><c r="L270" s="72" t="n"><f>CompoundAlert!W25</f><v>0</v></c><c r="M270" s="72" t="n"><f>CompoundAlert!X25</f><v>0</v></c><c r="N270" s="29" t="n"><f>CompoundAlert!AF25</f><v>0</v></c><c r="O270" s="32" t="n"><f>CompoundAlert!AG25</f><v>0</v></c><c r="P270" s="32" t="n"><f>CompoundAlert!AH25</f><v>0.4</v></c><c r="Q270" s="71"/><c r="R270" s="53"/><c r="S270" s="53"/><c r="T270" s="53"/><c r="U270" s="53"/><c r="V270" s="53"/><c r="W270" s="53"/><c r="X270" s="53"/><c r="Y270" s="53"/><c r="Z270" s="53"/><c r="AA270" s="53"/><c r="AB270" s="53"/><c r="AC270" s="53"/><c r="AD270" s="53"/><c r="AE270" s="53"/><c r="AF270" s="53"/></row><row r="271"><c r="A271" s="65" t="n"><v>26</v></c><c r="B271" s="35" t="str"><f>CompoundAlert!B26</f><v>Kenya</v></c><c r="C271" s="28" t="str"><f>CompoundAlert!C26</f><v>KEN</v></c><c r="D271" s="29" t="n"><f>CompoundAlert!D26</f><v>0</v></c><c r="E271" s="33" t="n"><f>CompoundAlert!G26</f><v>0</v></c><c r="F271" s="31" t="n"><f>CompoundAlert!H26</f><v>0</v></c><c r="G271" s="29" t="n"><f>CompoundAlert!K26</f><v>0</v></c><c r="H271" s="72" t="n"><f>CompoundAlert!S26</f><v>0</v></c><c r="I271" s="72" t="n"><f>CompoundAlert!T26</f><v>0</v></c><c r="J271" s="72" t="n"><f>CompoundAlert!U26</f><v>0</v></c><c r="K271" s="72" t="n"><f>CompoundAlert!V26</f><v>0</v></c><c r="L271" s="72" t="n"><f>CompoundAlert!W26</f><v>0</v></c><c r="M271" s="72" t="n"><f>CompoundAlert!X26</f><v>0</v></c><c r="N271" s="29" t="n"><f>CompoundAlert!AF26</f><v>0</v></c><c r="O271" s="32" t="n"><f>CompoundAlert!AG26</f><v>0</v></c><c r="P271" s="32" t="n"><f>CompoundAlert!AH26</f><v>0.1</v></c><c r="Q271" s="71"/><c r="R271" s="53"/><c r="S271" s="53"/><c r="T271" s="53"/><c r="U271" s="53"/><c r="V271" s="53"/><c r="W271" s="53"/><c r="X271" s="53"/><c r="Y271" s="53"/><c r="Z271" s="53"/><c r="AA271" s="53"/><c r="AB271" s="53"/><c r="AC271" s="53"/><c r="AD271" s="53"/><c r="AE271" s="53"/><c r="AF271" s="53"/></row><row r="272"><c r="A272" s="65" t="n"><v>27</v></c><c r="B272" s="35" t="str"><f>CompoundAlert!B32</f><v>Korea DPR</v></c><c r="C272" s="28" t="str"><f>CompoundAlert!C32</f><v>PRK</v></c><c r="D272" s="29" t="n"><f>CompoundAlert!D32</f><v>0</v></c><c r="E272" s="33" t="n"><f>CompoundAlert!G32</f><v>0</v></c><c r="F272" s="31" t="n"><f>CompoundAlert!H32</f><v>0</v></c><c r="G272" s="29" t="n"><f>CompoundAlert!K32</f><v>0</v></c><c r="H272" s="72" t="n"><f>CompoundAlert!S32</f><v>0</v></c><c r="I272" s="72" t="n"><f>CompoundAlert!T32</f><v>0</v></c><c r="J272" s="72" t="n"><f>CompoundAlert!U32</f><v>0</v></c><c r="K272" s="72" t="n"><f>CompoundAlert!V32</f><v>0</v></c><c r="L272" s="72" t="n"><f>CompoundAlert!W32</f><v>0</v></c><c r="M272" s="72" t="n"><f>CompoundAlert!X32</f><v>0</v></c><c r="N272" s="29" t="n"><f>CompoundAlert!AF32</f><v>0</v></c><c r="O272" s="32" t="n"><f>CompoundAlert!AG32</f><v>0.1</v></c><c r="P272" s="32" t="n"><f>CompoundAlert!AH32</f><v>0.6</v></c><c r="Q272" s="71"/><c r="R272" s="53"/><c r="S272" s="53"/><c r="T272" s="53"/><c r="U272" s="53"/><c r="V272" s="53"/><c r="W272" s="53"/><c r="X272" s="53"/><c r="Y272" s="53"/><c r="Z272" s="53"/><c r="AA272" s="53"/><c r="AB272" s="53"/><c r="AC272" s="53"/><c r="AD272" s="53"/><c r="AE272" s="53"/><c r="AF272" s="53"/></row><row r="273"><c r="A273" s="65" t="n"><v>28</v></c><c r="B273" s="35" t="str"><f>CompoundAlert!B37</f><v>Djibouti</v></c><c r="C273" s="28" t="str"><f>CompoundAlert!C37</f><v>DJI</v></c><c r="D273" s="29" t="n"><f>CompoundAlert!D37</f><v>0</v></c><c r="E273" s="33" t="n"><f>CompoundAlert!G37</f><v>0</v></c><c r="F273" s="31" t="n"><f>CompoundAlert!H37</f><v>0</v></c><c r="G273" s="29" t="n"><f>CompoundAlert!K37</f><v>0</v></c><c r="H273" s="72" t="n"><f>CompoundAlert!S37</f><v>0</v></c><c r="I273" s="72" t="n"><f>CompoundAlert!T37</f><v>0</v></c><c r="J273" s="72" t="n"><f>CompoundAlert!U37</f><v>0</v></c><c r="K273" s="72" t="n"><f>CompoundAlert!V37</f><v>0</v></c><c r="L273" s="72" t="n"><f>CompoundAlert!W37</f><v>0</v></c><c r="M273" s="72" t="n"><f>CompoundAlert!X37</f><v>0</v></c><c r="N273" s="29" t="n"><f>CompoundAlert!AF37</f><v>0</v></c><c r="O273" s="32" t="n"><f>CompoundAlert!AG37</f><v>0</v></c><c r="P273" s="32" t="n"><f>CompoundAlert!AH37</f><v>0.3</v></c><c r="Q273" s="71"/><c r="R273" s="53"/><c r="S273" s="53"/><c r="T273" s="53"/><c r="U273" s="53"/><c r="V273" s="53"/><c r="W273" s="53"/><c r="X273" s="53"/><c r="Y273" s="53"/><c r="Z273" s="53"/><c r="AA273" s="53"/><c r="AB273" s="53"/><c r="AC273" s="53"/><c r="AD273" s="53"/><c r="AE273" s="53"/><c r="AF273" s="53"/></row><row r="274"><c r="A274" s="65" t="n"><v>29</v></c><c r="B274" s="35" t="str"><f>CompoundAlert!B38</f><v>Zambia</v></c><c r="C274" s="28" t="str"><f>CompoundAlert!C38</f><v>ZMB</v></c><c r="D274" s="29" t="n"><f>CompoundAlert!D38</f><v>0</v></c><c r="E274" s="33" t="n"><f>CompoundAlert!G38</f><v>0</v></c><c r="F274" s="31" t="n"><f>CompoundAlert!H38</f><v>0</v></c><c r="G274" s="29" t="n"><f>CompoundAlert!K38</f><v>0</v></c><c r="H274" s="72" t="n"><f>CompoundAlert!S38</f><v>0</v></c><c r="I274" s="72" t="n"><f>CompoundAlert!T38</f><v>0</v></c><c r="J274" s="72" t="n"><f>CompoundAlert!U38</f><v>0</v></c><c r="K274" s="72" t="n"><f>CompoundAlert!V38</f><v>0</v></c><c r="L274" s="72" t="n"><f>CompoundAlert!W38</f><v>0</v></c><c r="M274" s="72" t="n"><f>CompoundAlert!X38</f><v>0</v></c><c r="N274" s="29" t="n"><f>CompoundAlert!AF38</f><v>0</v></c><c r="O274" s="32" t="n"><f>CompoundAlert!AG38</f><v>0</v></c><c r="P274" s="32" t="n"><f>CompoundAlert!AH38</f><v>0.3</v></c><c r="Q274" s="71"/><c r="R274" s="53"/><c r="S274" s="53"/><c r="T274" s="53"/><c r="U274" s="53"/><c r="V274" s="53"/><c r="W274" s="53"/><c r="X274" s="53"/><c r="Y274" s="53"/><c r="Z274" s="53"/><c r="AA274" s="53"/><c r="AB274" s="53"/><c r="AC274" s="53"/><c r="AD274" s="53"/><c r="AE274" s="53"/><c r="AF274" s="53"/></row><row r="275"><c r="A275" s="65" t="n"><v>30</v></c><c r="B275" s="35" t="str"><f>CompoundAlert!B48</f><v>Nepal</v></c><c r="C275" s="28" t="str"><f>CompoundAlert!C48</f><v>NPL</v></c><c r="D275" s="29" t="n"><f>CompoundAlert!D48</f><v>0</v></c><c r="E275" s="33" t="n"><f>CompoundAlert!G48</f><v>0</v></c><c r="F275" s="31" t="n"><f>CompoundAlert!H48</f><v>0</v></c><c r="G275" s="29" t="n"><f>CompoundAlert!K48</f><v>0</v></c><c r="H275" s="72" t="n"><f>CompoundAlert!S48</f><v>0</v></c><c r="I275" s="72" t="n"><f>CompoundAlert!T48</f><v>0</v></c><c r="J275" s="72" t="n"><f>CompoundAlert!U48</f><v>0</v></c><c r="K275" s="72" t="n"><f>CompoundAlert!V48</f><v>0</v></c><c r="L275" s="72" t="n"><f>CompoundAlert!W48</f><v>0</v></c><c r="M275" s="72" t="n"><f>CompoundAlert!X48</f><v>0</v></c><c r="N275" s="29" t="n"><f>CompoundAlert!AF48</f><v>0</v></c><c r="O275" s="32" t="n"><f>CompoundAlert!AG48</f><v>0</v></c><c r="P275" s="32" t="n"><f>CompoundAlert!AH48</f><v>0.3</v></c><c r="Q275" s="71"/><c r="R275" s="53"/><c r="S275" s="53"/><c r="T275" s="53"/><c r="U275" s="53"/><c r="V275" s="53"/><c r="W275" s="53"/><c r="X275" s="53"/><c r="Y275" s="53"/><c r="Z275" s="53"/><c r="AA275" s="53"/><c r="AB275" s="53"/><c r="AC275" s="53"/><c r="AD275" s="53"/><c r="AE275" s="53"/><c r="AF275" s="53"/></row><row r="276"><c r="A276" s="65" t="n"><v>31</v></c><c r="B276" s="35" t="str"><f>CompoundAlert!B49</f><v>Burkina Faso</v></c><c r="C276" s="28" t="str"><f>CompoundAlert!C49</f><v>BFA</v></c><c r="D276" s="29" t="n"><f>CompoundAlert!D49</f><v>0</v></c><c r="E276" s="33" t="n"><f>CompoundAlert!G49</f><v>0</v></c><c r="F276" s="31" t="n"><f>CompoundAlert!H49</f><v>0</v></c><c r="G276" s="29" t="n"><f>CompoundAlert!K49</f><v>0</v></c><c r="H276" s="72" t="n"><f>CompoundAlert!S49</f><v>0</v></c><c r="I276" s="72" t="n"><f>CompoundAlert!T49</f><v>0</v></c><c r="J276" s="72" t="n"><f>CompoundAlert!U49</f><v>0</v></c><c r="K276" s="72" t="n"><f>CompoundAlert!V49</f><v>0</v></c><c r="L276" s="72" t="n"><f>CompoundAlert!W49</f><v>0</v></c><c r="M276" s="72" t="n"><f>CompoundAlert!X49</f><v>0</v></c><c r="N276" s="29" t="n"><f>CompoundAlert!AF49</f><v>0</v></c><c r="O276" s="32" t="n"><f>CompoundAlert!AG49</f><v>0</v></c><c r="P276" s="32" t="n"><f>CompoundAlert!AH49</f><v>0.2</v></c><c r="Q276" s="71"/><c r="R276" s="53"/><c r="S276" s="53"/><c r="T276" s="53"/><c r="U276" s="53"/><c r="V276" s="53"/><c r="W276" s="53"/><c r="X276" s="53"/><c r="Y276" s="53"/><c r="Z276" s="53"/><c r="AA276" s="53"/><c r="AB276" s="53"/><c r="AC276" s="53"/><c r="AD276" s="53"/><c r="AE276" s="53"/><c r="AF276" s="53"/></row><row r="277"><c r="A277" s="65" t="n"><v>32</v></c><c r="B277" s="35" t="str"><f>CompoundAlert!B50</f><v>Mali</v></c><c r="C277" s="28" t="str"><f>CompoundAlert!C50</f><v>MLI</v></c><c r="D277" s="29" t="n"><f>CompoundAlert!D50</f><v>0</v></c><c r="E277" s="33" t="n"><f>CompoundAlert!G50</f><v>0</v></c><c r="F277" s="31" t="n"><f>CompoundAlert!H50</f><v>0</v></c><c r="G277" s="29" t="n"><f>CompoundAlert!K50</f><v>0</v></c><c r="H277" s="72" t="n"><f>CompoundAlert!S50</f><v>0</v></c><c r="I277" s="72" t="n"><f>CompoundAlert!T50</f><v>0</v></c><c r="J277" s="72" t="n"><f>CompoundAlert!U50</f><v>0</v></c><c r="K277" s="72" t="n"><f>CompoundAlert!V50</f><v>0</v></c><c r="L277" s="72" t="n"><f>CompoundAlert!W50</f><v>0</v></c><c r="M277" s="72" t="n"><f>CompoundAlert!X50</f><v>0</v></c><c r="N277" s="29" t="n"><f>CompoundAlert!AF50</f><v>0</v></c><c r="O277" s="32" t="n"><f>CompoundAlert!AG50</f><v>0</v></c><c r="P277" s="32" t="n"><f>CompoundAlert!AH50</f><v>0.2</v></c><c r="Q277" s="71"/><c r="R277" s="53"/><c r="S277" s="53"/><c r="T277" s="53"/><c r="U277" s="53"/><c r="V277" s="53"/><c r="W277" s="53"/><c r="X277" s="53"/><c r="Y277" s="53"/><c r="Z277" s="53"/><c r="AA277" s="53"/><c r="AB277" s="53"/><c r="AC277" s="53"/><c r="AD277" s="53"/><c r="AE277" s="53"/><c r="AF277" s="53"/></row><row r="278"><c r="A278" s="65" t="n"><v>33</v></c><c r="B278" s="35" t="str"><f>CompoundAlert!B51</f><v>Sierra Leone</v></c><c r="C278" s="28" t="str"><f>CompoundAlert!C51</f><v>SLE</v></c><c r="D278" s="29" t="n"><f>CompoundAlert!D51</f><v>0</v></c><c r="E278" s="33" t="n"><f>CompoundAlert!G51</f><v>0</v></c><c r="F278" s="31" t="n"><f>CompoundAlert!H51</f><v>0</v></c><c r="G278" s="29" t="n"><f>CompoundAlert!K51</f><v>0</v></c><c r="H278" s="72" t="n"><f>CompoundAlert!S51</f><v>0</v></c><c r="I278" s="72" t="n"><f>CompoundAlert!T51</f><v>0</v></c><c r="J278" s="72" t="n"><f>CompoundAlert!U51</f><v>0</v></c><c r="K278" s="72" t="n"><f>CompoundAlert!V51</f><v>0</v></c><c r="L278" s="72" t="n"><f>CompoundAlert!W51</f><v>0</v></c><c r="M278" s="72" t="n"><f>CompoundAlert!X51</f><v>0</v></c><c r="N278" s="29" t="n"><f>CompoundAlert!AF51</f><v>0</v></c><c r="O278" s="32" t="n"><f>CompoundAlert!AG51</f><v>0</v></c><c r="P278" s="32" t="n"><f>CompoundAlert!AH51</f><v>0.4</v></c><c r="Q278" s="71"/><c r="R278" s="53"/><c r="S278" s="53"/><c r="T278" s="53"/><c r="U278" s="53"/><c r="V278" s="53"/><c r="W278" s="53"/><c r="X278" s="53"/><c r="Y278" s="53"/><c r="Z278" s="53"/><c r="AA278" s="53"/><c r="AB278" s="53"/><c r="AC278" s="53"/><c r="AD278" s="53"/><c r="AE278" s="53"/><c r="AF278" s="53"/></row><row r="279"><c r="A279" s="65" t="n"><v>34</v></c><c r="B279" s="35" t="str"><f>CompoundAlert!B54</f><v>Gambia</v></c><c r="C279" s="28" t="str"><f>CompoundAlert!C54</f><v>GMB</v></c><c r="D279" s="29" t="n"><f>CompoundAlert!D54</f><v>0</v></c><c r="E279" s="33" t="n"><f>CompoundAlert!G54</f><v>0</v></c><c r="F279" s="31" t="n"><f>CompoundAlert!H54</f><v>0</v></c><c r="G279" s="29" t="n"><f>CompoundAlert!K54</f><v>0</v></c><c r="H279" s="72" t="n"><f>CompoundAlert!S54</f><v>0</v></c><c r="I279" s="72" t="n"><f>CompoundAlert!T54</f><v>0</v></c><c r="J279" s="72" t="n"><f>CompoundAlert!U54</f><v>0</v></c><c r="K279" s="72" t="n"><f>CompoundAlert!V54</f><v>0</v></c><c r="L279" s="72" t="n"><f>CompoundAlert!W54</f><v>0</v></c><c r="M279" s="72" t="n"><f>CompoundAlert!X54</f><v>0</v></c><c r="N279" s="29" t="n"><f>CompoundAlert!AF54</f><v>0</v></c><c r="O279" s="32" t="n"><f>CompoundAlert!AG54</f><v>0</v></c><c r="P279" s="32" t="n"><f>CompoundAlert!AH54</f><v>0.4</v></c><c r="Q279" s="71"/><c r="R279" s="53"/><c r="S279" s="53"/><c r="T279" s="53"/><c r="U279" s="53"/><c r="V279" s="53"/><c r="W279" s="53"/><c r="X279" s="53"/><c r="Y279" s="53"/><c r="Z279" s="53"/><c r="AA279" s="53"/><c r="AB279" s="53"/><c r="AC279" s="53"/><c r="AD279" s="53"/><c r="AE279" s="53"/><c r="AF279" s="53"/></row><row r="280"><c r="A280" s="65" t="n"><v>35</v></c><c r="B280" s="35" t="str"><f>CompoundAlert!B58</f><v>Mauritania</v></c><c r="C280" s="28" t="str"><f>CompoundAlert!C58</f><v>MRT</v></c><c r="D280" s="29" t="n"><f>CompoundAlert!D58</f><v>0</v></c><c r="E280" s="33" t="n"><f>CompoundAlert!G58</f><v>0</v></c><c r="F280" s="31" t="n"><f>CompoundAlert!H58</f><v>0</v></c><c r="G280" s="29" t="n"><f>CompoundAlert!K58</f><v>0</v></c><c r="H280" s="72" t="n"><f>CompoundAlert!S58</f><v>0</v></c><c r="I280" s="72" t="n"><f>CompoundAlert!T58</f><v>0</v></c><c r="J280" s="72" t="n"><f>CompoundAlert!U58</f><v>0</v></c><c r="K280" s="72" t="n"><f>CompoundAlert!V58</f><v>0</v></c><c r="L280" s="72" t="n"><f>CompoundAlert!W58</f><v>0</v></c><c r="M280" s="72" t="n"><f>CompoundAlert!X58</f><v>0</v></c><c r="N280" s="29" t="n"><f>CompoundAlert!AF58</f><v>0</v></c><c r="O280" s="32" t="n"><f>CompoundAlert!AG58</f><v>0</v></c><c r="P280" s="32" t="n"><f>CompoundAlert!AH58</f><v>0.2</v></c><c r="Q280" s="71"/><c r="R280" s="53"/><c r="S280" s="53"/><c r="T280" s="53"/><c r="U280" s="53"/><c r="V280" s="53"/><c r="W280" s="53"/><c r="X280" s="53"/><c r="Y280" s="53"/><c r="Z280" s="53"/><c r="AA280" s="53"/><c r="AB280" s="53"/><c r="AC280" s="53"/><c r="AD280" s="53"/><c r="AE280" s="53"/><c r="AF280" s="53"/></row><row r="281"><c r="A281" s="65" t="n"><v>36</v></c><c r="B281" s="35" t="str"><f>CompoundAlert!B59</f><v>Sao Tome and Principe</v></c><c r="C281" s="28" t="str"><f>CompoundAlert!C59</f><v>STP</v></c><c r="D281" s="29" t="n"><f>CompoundAlert!D59</f><v>0</v></c><c r="E281" s="33" t="n"><f>CompoundAlert!G59</f><v>0</v></c><c r="F281" s="31" t="n"><f>CompoundAlert!H59</f><v>0</v></c><c r="G281" s="29" t="n"><f>CompoundAlert!K59</f><v>0</v></c><c r="H281" s="72" t="n"><f>CompoundAlert!S59</f><v>0</v></c><c r="I281" s="72" t="n"><f>CompoundAlert!T59</f><v>0</v></c><c r="J281" s="72" t="n"><f>CompoundAlert!U59</f><v>0</v></c><c r="K281" s="72" t="n"><f>CompoundAlert!V59</f><v>0</v></c><c r="L281" s="72" t="n"><f>CompoundAlert!W59</f><v>0</v></c><c r="M281" s="72" t="n"><f>CompoundAlert!X59</f><v>0</v></c><c r="N281" s="29" t="n"><f>CompoundAlert!AF59</f><v>0</v></c><c r="O281" s="32" t="n"><f>CompoundAlert!AG59</f><v>0</v></c><c r="P281" s="32" t="n"><f>CompoundAlert!AH59</f><v>0.5</v></c><c r="Q281" s="71"/><c r="R281" s="53"/><c r="S281" s="53"/><c r="T281" s="53"/><c r="U281" s="53"/><c r="V281" s="53"/><c r="W281" s="53"/><c r="X281" s="53"/><c r="Y281" s="53"/><c r="Z281" s="53"/><c r="AA281" s="53"/><c r="AB281" s="53"/><c r="AC281" s="53"/><c r="AD281" s="53"/><c r="AE281" s="53"/><c r="AF281" s="53"/></row><row r="282"><c r="A282" s="65" t="n"><v>37</v></c><c r="B282" s="35" t="str"><f>CompoundAlert!B67</f><v>Pakistan</v></c><c r="C282" s="28" t="str"><f>CompoundAlert!C67</f><v>PAK</v></c><c r="D282" s="29" t="n"><f>CompoundAlert!D67</f><v>0</v></c><c r="E282" s="33" t="n"><f>CompoundAlert!G67</f><v>0</v></c><c r="F282" s="31" t="n"><f>CompoundAlert!H67</f><v>0</v></c><c r="G282" s="29" t="n"><f>CompoundAlert!K67</f><v>0</v></c><c r="H282" s="72" t="n"><f>CompoundAlert!S67</f><v>0</v></c><c r="I282" s="72" t="n"><f>CompoundAlert!T67</f><v>0</v></c><c r="J282" s="72" t="n"><f>CompoundAlert!U67</f><v>0</v></c><c r="K282" s="72" t="n"><f>CompoundAlert!V67</f><v>0</v></c><c r="L282" s="72" t="n"><f>CompoundAlert!W67</f><v>0</v></c><c r="M282" s="72" t="n"><f>CompoundAlert!X67</f><v>0</v></c><c r="N282" s="29" t="n"><f>CompoundAlert!AF67</f><v>0</v></c><c r="O282" s="32" t="n"><f>CompoundAlert!AG67</f><v>0</v></c><c r="P282" s="32" t="n"><f>CompoundAlert!AH67</f><v>0.3</v></c><c r="Q282" s="71"/><c r="R282" s="53"/><c r="S282" s="53"/><c r="T282" s="53"/><c r="U282" s="53"/><c r="V282" s="53"/><c r="W282" s="53"/><c r="X282" s="53"/><c r="Y282" s="53"/><c r="Z282" s="53"/><c r="AA282" s="53"/><c r="AB282" s="53"/><c r="AC282" s="53"/><c r="AD282" s="53"/><c r="AE282" s="53"/><c r="AF282" s="53"/></row><row r="283"><c r="A283" s="65" t="n"><v>38</v></c><c r="B283" s="35" t="str"><f>CompoundAlert!B86</f><v>Guinea-Bissau</v></c><c r="C283" s="28" t="str"><f>CompoundAlert!C86</f><v>GNB</v></c><c r="D283" s="29" t="n"><f>CompoundAlert!D86</f><v>0</v></c><c r="E283" s="33" t="n"><f>CompoundAlert!G86</f><v>0</v></c><c r="F283" s="31" t="n"><f>CompoundAlert!H86</f><v>0</v></c><c r="G283" s="29" t="n"><f>CompoundAlert!K86</f><v>0</v></c><c r="H283" s="72" t="n"><f>CompoundAlert!S86</f><v>0</v></c><c r="I283" s="72" t="n"><f>CompoundAlert!T86</f><v>0</v></c><c r="J283" s="72" t="n"><f>CompoundAlert!U86</f><v>0</v></c><c r="K283" s="72" t="n"><f>CompoundAlert!V86</f><v>0</v></c><c r="L283" s="72" t="n"><f>CompoundAlert!W86</f><v>0</v></c><c r="M283" s="72" t="n"><f>CompoundAlert!X86</f><v>0</v></c><c r="N283" s="29" t="n"><f>CompoundAlert!AF86</f><v>0</v></c><c r="O283" s="32" t="n"><f>CompoundAlert!AG86</f><v>0</v></c><c r="P283" s="32" t="n"><f>CompoundAlert!AH86</f><v>0.4</v></c><c r="Q283" s="71"/><c r="R283" s="53"/><c r="S283" s="53"/><c r="T283" s="53"/><c r="U283" s="53"/><c r="V283" s="53"/><c r="W283" s="53"/><c r="X283" s="53"/><c r="Y283" s="53"/><c r="Z283" s="53"/><c r="AA283" s="53"/><c r="AB283" s="53"/><c r="AC283" s="53"/><c r="AD283" s="53"/><c r="AE283" s="53"/><c r="AF283" s="53"/></row><row r="284"><c r="A284" s="65" t="n"><v>39</v></c><c r="B284" s="35" t="str"><f>CompoundAlert!B13</f><v>Nigeria</v></c><c r="C284" s="28" t="str"><f>CompoundAlert!C13</f><v>NGA</v></c><c r="D284" s="29" t="n"><f>CompoundAlert!D13</f><v>0</v></c><c r="E284" s="33" t="n"><f>CompoundAlert!G13</f><v>0</v></c><c r="F284" s="31" t="n"><f>CompoundAlert!H13</f><v>0</v></c><c r="G284" s="29" t="n"><f>CompoundAlert!K13</f><v>0</v></c><c r="H284" s="72" t="n"><f>CompoundAlert!S13</f><v>0</v></c><c r="I284" s="72" t="n"><f>CompoundAlert!T13</f><v>0</v></c><c r="J284" s="72" t="n"><f>CompoundAlert!U13</f><v>0</v></c><c r="K284" s="72" t="n"><f>CompoundAlert!V13</f><v>0</v></c><c r="L284" s="72" t="n"><f>CompoundAlert!W13</f><v>0</v></c><c r="M284" s="72" t="n"><f>CompoundAlert!X13</f><v>0</v></c><c r="N284" s="29" t="n"><f>CompoundAlert!AF13</f><v>0</v></c><c r="O284" s="32" t="n"><f>CompoundAlert!AG13</f><v>0</v></c><c r="P284" s="32" t="n"><f>CompoundAlert!AH13</f><v>0.1</v></c><c r="Q284" s="71"/><c r="R284" s="53"/><c r="S284" s="53"/><c r="T284" s="53"/><c r="U284" s="53"/><c r="V284" s="53"/><c r="W284" s="53"/><c r="X284" s="53"/><c r="Y284" s="53"/><c r="Z284" s="53"/><c r="AA284" s="53"/><c r="AB284" s="53"/><c r="AC284" s="53"/><c r="AD284" s="53"/><c r="AE284" s="53"/><c r="AF284" s="53"/></row><row r="285"><c r="A285" s="65" t="n"><v>40</v></c><c r="B285" s="35" t="str"><f>CompoundAlert!B27</f><v>Solomon Islands</v></c><c r="C285" s="28" t="str"><f>CompoundAlert!C27</f><v>SLB</v></c><c r="D285" s="29" t="n"><f>CompoundAlert!D27</f><v>0</v></c><c r="E285" s="33" t="n"><f>CompoundAlert!G27</f><v>0</v></c><c r="F285" s="31" t="n"><f>CompoundAlert!H27</f><v>0</v></c><c r="G285" s="29" t="n"><f>CompoundAlert!K27</f><v>0</v></c><c r="H285" s="72" t="n"><f>CompoundAlert!S27</f><v>0</v></c><c r="I285" s="72" t="n"><f>CompoundAlert!T27</f><v>0</v></c><c r="J285" s="72" t="n"><f>CompoundAlert!U27</f><v>0</v></c><c r="K285" s="72" t="n"><f>CompoundAlert!V27</f><v>0</v></c><c r="L285" s="72" t="n"><f>CompoundAlert!W27</f><v>0</v></c><c r="M285" s="72" t="n"><f>CompoundAlert!X27</f><v>0</v></c><c r="N285" s="29" t="n"><f>CompoundAlert!AF27</f><v>0</v></c><c r="O285" s="32" t="n"><f>CompoundAlert!AG27</f><v>0</v></c><c r="P285" s="32" t="n"><f>CompoundAlert!AH27</f><v>0.6</v></c><c r="Q285" s="71"/><c r="R285" s="53"/><c r="S285" s="53"/><c r="T285" s="53"/><c r="U285" s="53"/><c r="V285" s="53"/><c r="W285" s="53"/><c r="X285" s="53"/><c r="Y285" s="53"/><c r="Z285" s="53"/><c r="AA285" s="53"/><c r="AB285" s="53"/><c r="AC285" s="53"/><c r="AD285" s="53"/><c r="AE285" s="53"/><c r="AF285" s="53"/></row><row r="286"><c r="A286" s="65" t="n"><v>41</v></c><c r="B286" s="35" t="str"><f>CompoundAlert!B29</f><v>Vanuatu</v></c><c r="C286" s="28" t="str"><f>CompoundAlert!C29</f><v>VUT</v></c><c r="D286" s="29" t="n"><f>CompoundAlert!D29</f><v>0</v></c><c r="E286" s="33" t="n"><f>CompoundAlert!G29</f><v>0</v></c><c r="F286" s="31" t="n"><f>CompoundAlert!H29</f><v>0</v></c><c r="G286" s="29" t="n"><f>CompoundAlert!K29</f><v>0</v></c><c r="H286" s="72" t="n"><f>CompoundAlert!S29</f><v>0</v></c><c r="I286" s="72" t="n"><f>CompoundAlert!T29</f><v>0</v></c><c r="J286" s="72" t="n"><f>CompoundAlert!U29</f><v>0</v></c><c r="K286" s="72" t="n"><f>CompoundAlert!V29</f><v>0</v></c><c r="L286" s="72" t="n"><f>CompoundAlert!W29</f><v>0</v></c><c r="M286" s="72" t="n"><f>CompoundAlert!X29</f><v>0</v></c><c r="N286" s="29" t="n"><f>CompoundAlert!AF29</f><v>0</v></c><c r="O286" s="32" t="n"><f>CompoundAlert!AG29</f><v>0.2</v></c><c r="P286" s="32" t="n"><f>CompoundAlert!AH29</f><v>0.7</v></c><c r="Q286" s="71"/><c r="R286" s="53"/><c r="S286" s="53"/><c r="T286" s="53"/><c r="U286" s="53"/><c r="V286" s="53"/><c r="W286" s="53"/><c r="X286" s="53"/><c r="Y286" s="53"/><c r="Z286" s="53"/><c r="AA286" s="53"/><c r="AB286" s="53"/><c r="AC286" s="53"/><c r="AD286" s="53"/><c r="AE286" s="53"/><c r="AF286" s="53"/></row><row r="287"><c r="A287" s="65" t="n"><v>42</v></c><c r="B287" s="35" t="str"><f>CompoundAlert!B35</f><v>Cameroon</v></c><c r="C287" s="28" t="str"><f>CompoundAlert!C35</f><v>CMR</v></c><c r="D287" s="29" t="n"><f>CompoundAlert!D35</f><v>0</v></c><c r="E287" s="33" t="n"><f>CompoundAlert!G35</f><v>0</v></c><c r="F287" s="31" t="n"><f>CompoundAlert!H35</f><v>0</v></c><c r="G287" s="29" t="n"><f>CompoundAlert!K35</f><v>0</v></c><c r="H287" s="72" t="n"><f>CompoundAlert!S35</f><v>0</v></c><c r="I287" s="72" t="n"><f>CompoundAlert!T35</f><v>0</v></c><c r="J287" s="72" t="n"><f>CompoundAlert!U35</f><v>0</v></c><c r="K287" s="72" t="n"><f>CompoundAlert!V35</f><v>0</v></c><c r="L287" s="72" t="n"><f>CompoundAlert!W35</f><v>0</v></c><c r="M287" s="72" t="n"><f>CompoundAlert!X35</f><v>0</v></c><c r="N287" s="29" t="n"><f>CompoundAlert!AF35</f><v>0</v></c><c r="O287" s="32" t="n"><f>CompoundAlert!AG35</f><v>0</v></c><c r="P287" s="32" t="n"><f>CompoundAlert!AH35</f><v>0.4</v></c><c r="Q287" s="71"/><c r="R287" s="53"/><c r="S287" s="53"/><c r="T287" s="53"/><c r="U287" s="53"/><c r="V287" s="53"/><c r="W287" s="53"/><c r="X287" s="53"/><c r="Y287" s="53"/><c r="Z287" s="53"/><c r="AA287" s="53"/><c r="AB287" s="53"/><c r="AC287" s="53"/><c r="AD287" s="53"/><c r="AE287" s="53"/><c r="AF287" s="53"/></row><row r="288"><c r="A288" s="65" t="n"><v>43</v></c><c r="B288" s="35" t="str"><f>CompoundAlert!B39</f><v>Honduras</v></c><c r="C288" s="28" t="str"><f>CompoundAlert!C39</f><v>HND</v></c><c r="D288" s="29" t="n"><f>CompoundAlert!D39</f><v>0</v></c><c r="E288" s="33" t="n"><f>CompoundAlert!G39</f><v>0</v></c><c r="F288" s="31" t="n"><f>CompoundAlert!H39</f><v>0</v></c><c r="G288" s="29" t="n"><f>CompoundAlert!K39</f><v>0</v></c><c r="H288" s="72" t="n"><f>CompoundAlert!S39</f><v>0</v></c><c r="I288" s="72" t="n"><f>CompoundAlert!T39</f><v>0</v></c><c r="J288" s="72" t="n"><f>CompoundAlert!U39</f><v>0</v></c><c r="K288" s="72" t="n"><f>CompoundAlert!V39</f><v>0</v></c><c r="L288" s="72" t="n"><f>CompoundAlert!W39</f><v>0</v></c><c r="M288" s="72" t="n"><f>CompoundAlert!X39</f><v>0</v></c><c r="N288" s="29" t="n"><f>CompoundAlert!AF39</f><v>0</v></c><c r="O288" s="32" t="n"><f>CompoundAlert!AG39</f><v>0</v></c><c r="P288" s="32" t="n"><f>CompoundAlert!AH39</f><v>0.2</v></c><c r="Q288" s="71"/><c r="R288" s="53"/><c r="S288" s="53"/><c r="T288" s="53"/><c r="U288" s="53"/><c r="V288" s="53"/><c r="W288" s="53"/><c r="X288" s="53"/><c r="Y288" s="53"/><c r="Z288" s="53"/><c r="AA288" s="53"/><c r="AB288" s="53"/><c r="AC288" s="53"/><c r="AD288" s="53"/><c r="AE288" s="53"/><c r="AF288" s="53"/></row><row r="289"><c r="A289" s="65" t="n"><v>44</v></c><c r="B289" s="35" t="str"><f>CompoundAlert!B40</f><v>Iraq</v></c><c r="C289" s="28" t="str"><f>CompoundAlert!C40</f><v>IRQ</v></c><c r="D289" s="29" t="n"><f>CompoundAlert!D40</f><v>0</v></c><c r="E289" s="33" t="n"><f>CompoundAlert!G40</f><v>0</v></c><c r="F289" s="31" t="n"><f>CompoundAlert!H40</f><v>0</v></c><c r="G289" s="29" t="n"><f>CompoundAlert!K40</f><v>0</v></c><c r="H289" s="72" t="n"><f>CompoundAlert!S40</f><v>0</v></c><c r="I289" s="72" t="n"><f>CompoundAlert!T40</f><v>0</v></c><c r="J289" s="72" t="n"><f>CompoundAlert!U40</f><v>0</v></c><c r="K289" s="72" t="n"><f>CompoundAlert!V40</f><v>0</v></c><c r="L289" s="72" t="n"><f>CompoundAlert!W40</f><v>0</v></c><c r="M289" s="72" t="n"><f>CompoundAlert!X40</f><v>0</v></c><c r="N289" s="29" t="n"><f>CompoundAlert!AF40</f><v>0</v></c><c r="O289" s="32" t="n"><f>CompoundAlert!AG40</f><v>0</v></c><c r="P289" s="32" t="n"><f>CompoundAlert!AH40</f><v>0.4</v></c><c r="Q289" s="71"/><c r="R289" s="53"/><c r="S289" s="53"/><c r="T289" s="53"/><c r="U289" s="53"/><c r="V289" s="53"/><c r="W289" s="53"/><c r="X289" s="53"/><c r="Y289" s="53"/><c r="Z289" s="53"/><c r="AA289" s="53"/><c r="AB289" s="53"/><c r="AC289" s="53"/><c r="AD289" s="53"/><c r="AE289" s="53"/><c r="AF289" s="53"/></row><row r="290"><c r="A290" s="65" t="n"><v>45</v></c><c r="B290" s="35" t="str"><f>CompoundAlert!B41</f><v>Tajikistan</v></c><c r="C290" s="28" t="str"><f>CompoundAlert!C41</f><v>TJK</v></c><c r="D290" s="29" t="n"><f>CompoundAlert!D41</f><v>0</v></c><c r="E290" s="33" t="n"><f>CompoundAlert!G41</f><v>0</v></c><c r="F290" s="31" t="n"><f>CompoundAlert!H41</f><v>0</v></c><c r="G290" s="29" t="n"><f>CompoundAlert!K41</f><v>0</v></c><c r="H290" s="72" t="n"><f>CompoundAlert!S41</f><v>0</v></c><c r="I290" s="72" t="n"><f>CompoundAlert!T41</f><v>0</v></c><c r="J290" s="72" t="n"><f>CompoundAlert!U41</f><v>0</v></c><c r="K290" s="72" t="n"><f>CompoundAlert!V41</f><v>0</v></c><c r="L290" s="72" t="n"><f>CompoundAlert!W41</f><v>0</v></c><c r="M290" s="72" t="n"><f>CompoundAlert!X41</f><v>0</v></c><c r="N290" s="29" t="n"><f>CompoundAlert!AF41</f><v>0</v></c><c r="O290" s="32" t="n"><f>CompoundAlert!AG41</f><v>0</v></c><c r="P290" s="32" t="n"><f>CompoundAlert!AH41</f><v>0.4</v></c><c r="Q290" s="71"/><c r="R290" s="53"/><c r="S290" s="53"/><c r="T290" s="53"/><c r="U290" s="53"/><c r="V290" s="53"/><c r="W290" s="53"/><c r="X290" s="53"/><c r="Y290" s="53"/><c r="Z290" s="53"/><c r="AA290" s="53"/><c r="AB290" s="53"/><c r="AC290" s="53"/><c r="AD290" s="53"/><c r="AE290" s="53"/><c r="AF290" s="53"/></row><row r="291"><c r="A291" s="65" t="n"><v>46</v></c><c r="B291" s="35" t="str"><f>CompoundAlert!B42</f><v>Tanzania</v></c><c r="C291" s="28" t="str"><f>CompoundAlert!C42</f><v>TZA</v></c><c r="D291" s="29" t="n"><f>CompoundAlert!D42</f><v>0</v></c><c r="E291" s="33" t="n"><f>CompoundAlert!G42</f><v>0</v></c><c r="F291" s="31" t="n"><f>CompoundAlert!H42</f><v>0</v></c><c r="G291" s="29" t="n"><f>CompoundAlert!K42</f><v>0</v></c><c r="H291" s="72" t="n"><f>CompoundAlert!S42</f><v>0</v></c><c r="I291" s="72" t="n"><f>CompoundAlert!T42</f><v>0</v></c><c r="J291" s="72" t="n"><f>CompoundAlert!U42</f><v>0</v></c><c r="K291" s="72" t="n"><f>CompoundAlert!V42</f><v>0</v></c><c r="L291" s="72" t="n"><f>CompoundAlert!W42</f><v>0</v></c><c r="M291" s="72" t="n"><f>CompoundAlert!X42</f><v>0</v></c><c r="N291" s="29" t="n"><f>CompoundAlert!AF42</f><v>0</v></c><c r="O291" s="32" t="n"><f>CompoundAlert!AG42</f><v>0</v></c><c r="P291" s="32" t="n"><f>CompoundAlert!AH42</f><v>0.2</v></c><c r="Q291" s="71"/><c r="R291" s="53"/><c r="S291" s="53"/><c r="T291" s="53"/><c r="U291" s="53"/><c r="V291" s="53"/><c r="W291" s="53"/><c r="X291" s="53"/><c r="Y291" s="53"/><c r="Z291" s="53"/><c r="AA291" s="53"/><c r="AB291" s="53"/><c r="AC291" s="53"/><c r="AD291" s="53"/><c r="AE291" s="53"/><c r="AF291" s="53"/></row><row r="292"><c r="A292" s="65" t="n"><v>47</v></c><c r="B292" s="35" t="str"><f>CompoundAlert!B43</f><v>Venezuela</v></c><c r="C292" s="28" t="str"><f>CompoundAlert!C43</f><v>VEN</v></c><c r="D292" s="29" t="n"><f>CompoundAlert!D43</f><v>0</v></c><c r="E292" s="33" t="n"><f>CompoundAlert!G43</f><v>0</v></c><c r="F292" s="31" t="n"><f>CompoundAlert!H43</f><v>0</v></c><c r="G292" s="29" t="n"><f>CompoundAlert!K43</f><v>0</v></c><c r="H292" s="72" t="n"><f>CompoundAlert!S43</f><v>0</v></c><c r="I292" s="72" t="n"><f>CompoundAlert!T43</f><v>0</v></c><c r="J292" s="72" t="n"><f>CompoundAlert!U43</f><v>0</v></c><c r="K292" s="72" t="n"><f>CompoundAlert!V43</f><v>0</v></c><c r="L292" s="72" t="n"><f>CompoundAlert!W43</f><v>0</v></c><c r="M292" s="72" t="n"><f>CompoundAlert!X43</f><v>0</v></c><c r="N292" s="29" t="n"><f>CompoundAlert!AF43</f><v>0</v></c><c r="O292" s="32" t="n"><f>CompoundAlert!AG43</f><v>0</v></c><c r="P292" s="32" t="n"><f>CompoundAlert!AH43</f><v>0.5</v></c><c r="Q292" s="71"/><c r="R292" s="53"/><c r="S292" s="53"/><c r="T292" s="53"/><c r="U292" s="53"/><c r="V292" s="53"/><c r="W292" s="53"/><c r="X292" s="53"/><c r="Y292" s="53"/><c r="Z292" s="53"/><c r="AA292" s="53"/><c r="AB292" s="53"/><c r="AC292" s="53"/><c r="AD292" s="53"/><c r="AE292" s="53"/><c r="AF292" s="53"/></row><row r="293"><c r="A293" s="65" t="n"><v>48</v></c><c r="B293" s="35" t="str"><f>CompoundAlert!B47</f><v>Benin</v></c><c r="C293" s="28" t="str"><f>CompoundAlert!C47</f><v>BEN</v></c><c r="D293" s="29" t="n"><f>CompoundAlert!D47</f><v>0</v></c><c r="E293" s="33" t="n"><f>CompoundAlert!G47</f><v>0</v></c><c r="F293" s="31" t="n"><f>CompoundAlert!H47</f><v>0</v></c><c r="G293" s="29" t="n"><f>CompoundAlert!K47</f><v>0</v></c><c r="H293" s="72" t="n"><f>CompoundAlert!S47</f><v>0</v></c><c r="I293" s="72" t="n"><f>CompoundAlert!T47</f><v>0</v></c><c r="J293" s="72" t="n"><f>CompoundAlert!U47</f><v>0</v></c><c r="K293" s="72" t="n"><f>CompoundAlert!V47</f><v>0</v></c><c r="L293" s="72" t="n"><f>CompoundAlert!W47</f><v>0</v></c><c r="M293" s="72" t="n"><f>CompoundAlert!X47</f><v>0</v></c><c r="N293" s="29" t="n"><f>CompoundAlert!AF47</f><v>0</v></c><c r="O293" s="32" t="n"><f>CompoundAlert!AG47</f><v>0</v></c><c r="P293" s="32" t="n"><f>CompoundAlert!AH47</f><v>0.3</v></c><c r="Q293" s="71"/><c r="R293" s="53"/><c r="S293" s="53"/><c r="T293" s="53"/><c r="U293" s="53"/><c r="V293" s="53"/><c r="W293" s="53"/><c r="X293" s="53"/><c r="Y293" s="53"/><c r="Z293" s="53"/><c r="AA293" s="53"/><c r="AB293" s="53"/><c r="AC293" s="53"/><c r="AD293" s="53"/><c r="AE293" s="53"/><c r="AF293" s="53"/></row><row r="294"><c r="A294" s="65" t="n"><v>49</v></c><c r="B294" s="35" t="str"><f>CompoundAlert!B78</f><v>Togo</v></c><c r="C294" s="28" t="str"><f>CompoundAlert!C78</f><v>TGO</v></c><c r="D294" s="29" t="n"><f>CompoundAlert!D78</f><v>0</v></c><c r="E294" s="33" t="n"><f>CompoundAlert!G78</f><v>0</v></c><c r="F294" s="31" t="n"><f>CompoundAlert!H78</f><v>0</v></c><c r="G294" s="29" t="n"><f>CompoundAlert!K78</f><v>0</v></c><c r="H294" s="72" t="n"><f>CompoundAlert!S78</f><v>0</v></c><c r="I294" s="72" t="n"><f>CompoundAlert!T78</f><v>0</v></c><c r="J294" s="72" t="n"><f>CompoundAlert!U78</f><v>0</v></c><c r="K294" s="72" t="n"><f>CompoundAlert!V78</f><v>0</v></c><c r="L294" s="72" t="n"><f>CompoundAlert!W78</f><v>0</v></c><c r="M294" s="72" t="n"><f>CompoundAlert!X78</f><v>0</v></c><c r="N294" s="29" t="n"><f>CompoundAlert!AF78</f><v>0</v></c><c r="O294" s="32" t="n"><f>CompoundAlert!AG78</f><v>0</v></c><c r="P294" s="32" t="n"><f>CompoundAlert!AH78</f><v>0.4</v></c><c r="Q294" s="71"/><c r="R294" s="53"/><c r="S294" s="53"/><c r="T294" s="53"/><c r="U294" s="53"/><c r="V294" s="53"/><c r="W294" s="53"/><c r="X294" s="53"/><c r="Y294" s="53"/><c r="Z294" s="53"/><c r="AA294" s="53"/><c r="AB294" s="53"/><c r="AC294" s="53"/><c r="AD294" s="53"/><c r="AE294" s="53"/><c r="AF294" s="53"/></row><row r="295"><c r="A295" s="65" t="n"><v>50</v></c><c r="B295" s="35" t="str"><f>CompoundAlert!B83</f><v>Lesotho</v></c><c r="C295" s="28" t="str"><f>CompoundAlert!C83</f><v>LSO</v></c><c r="D295" s="29" t="n"><f>CompoundAlert!D83</f><v>0</v></c><c r="E295" s="33" t="n"><f>CompoundAlert!G83</f><v>0</v></c><c r="F295" s="31" t="n"><f>CompoundAlert!H83</f><v>0</v></c><c r="G295" s="29" t="n"><f>CompoundAlert!K83</f><v>0</v></c><c r="H295" s="72" t="n"><f>CompoundAlert!S83</f><v>0</v></c><c r="I295" s="72" t="n"><f>CompoundAlert!T83</f><v>0</v></c><c r="J295" s="72" t="n"><f>CompoundAlert!U83</f><v>0</v></c><c r="K295" s="72" t="n"><f>CompoundAlert!V83</f><v>0</v></c><c r="L295" s="72" t="n"><f>CompoundAlert!W83</f><v>0</v></c><c r="M295" s="72" t="n"><f>CompoundAlert!X83</f><v>0</v></c><c r="N295" s="29" t="n"><f>CompoundAlert!AF83</f><v>0</v></c><c r="O295" s="32" t="n"><f>CompoundAlert!AG83</f><v>0</v></c><c r="P295" s="32" t="n"><f>CompoundAlert!AH83</f><v>0.4</v></c><c r="Q295" s="71"/><c r="R295" s="53"/><c r="S295" s="53"/><c r="T295" s="53"/><c r="U295" s="53"/><c r="V295" s="53"/><c r="W295" s="53"/><c r="X295" s="53"/><c r="Y295" s="53"/><c r="Z295" s="53"/><c r="AA295" s="53"/><c r="AB295" s="53"/><c r="AC295" s="53"/><c r="AD295" s="53"/><c r="AE295" s="53"/><c r="AF295" s="53"/></row><row r="296"><c r="A296" s="65" t="n"><v>51</v></c><c r="B296" s="35" t="str"><f>CompoundAlert!B87</f><v>Comoros</v></c><c r="C296" s="28" t="str"><f>CompoundAlert!C87</f><v>COM</v></c><c r="D296" s="29" t="n"><f>CompoundAlert!D87</f><v>0</v></c><c r="E296" s="33" t="n"><f>CompoundAlert!G87</f><v>0</v></c><c r="F296" s="31" t="n"><f>CompoundAlert!H87</f><v>0</v></c><c r="G296" s="29" t="n"><f>CompoundAlert!K87</f><v>0</v></c><c r="H296" s="72" t="n"><f>CompoundAlert!S87</f><v>0</v></c><c r="I296" s="72" t="n"><f>CompoundAlert!T87</f><v>0</v></c><c r="J296" s="72" t="n"><f>CompoundAlert!U87</f><v>0</v></c><c r="K296" s="72" t="n"><f>CompoundAlert!V87</f><v>0</v></c><c r="L296" s="72" t="n"><f>CompoundAlert!W87</f><v>0</v></c><c r="M296" s="72" t="n"><f>CompoundAlert!X87</f><v>0</v></c><c r="N296" s="29" t="n"><f>CompoundAlert!AF87</f><v>0</v></c><c r="O296" s="32" t="n"><f>CompoundAlert!AG87</f><v>0</v></c><c r="P296" s="32" t="n"><f>CompoundAlert!AH87</f><v>0.5</v></c><c r="Q296" s="71"/><c r="R296" s="53"/><c r="S296" s="53"/><c r="T296" s="53"/><c r="U296" s="53"/><c r="V296" s="53"/><c r="W296" s="53"/><c r="X296" s="53"/><c r="Y296" s="53"/><c r="Z296" s="53"/><c r="AA296" s="53"/><c r="AB296" s="53"/><c r="AC296" s="53"/><c r="AD296" s="53"/><c r="AE296" s="53"/><c r="AF296" s="53"/></row><row r="297"><c r="A297" s="65" t="n"><v>52</v></c><c r="B297" s="35" t="str"><f>CompoundAlert!B88</f><v>Eswatini</v></c><c r="C297" s="28" t="str"><f>CompoundAlert!C88</f><v>SWZ</v></c><c r="D297" s="29" t="n"><f>CompoundAlert!D88</f><v>0</v></c><c r="E297" s="33" t="n"><f>CompoundAlert!G88</f><v>0</v></c><c r="F297" s="31" t="n"><f>CompoundAlert!H88</f><v>0</v></c><c r="G297" s="29" t="n"><f>CompoundAlert!K88</f><v>0</v></c><c r="H297" s="72" t="n"><f>CompoundAlert!S88</f><v>0</v></c><c r="I297" s="72" t="n"><f>CompoundAlert!T88</f><v>0</v></c><c r="J297" s="72" t="n"><f>CompoundAlert!U88</f><v>0</v></c><c r="K297" s="72" t="n"><f>CompoundAlert!V88</f><v>0</v></c><c r="L297" s="72" t="n"><f>CompoundAlert!W88</f><v>0</v></c><c r="M297" s="72" t="n"><f>CompoundAlert!X88</f><v>0</v></c><c r="N297" s="29" t="n"><f>CompoundAlert!AF88</f><v>0</v></c><c r="O297" s="32" t="n"><f>CompoundAlert!AG88</f><v>0</v></c><c r="P297" s="32" t="n"><f>CompoundAlert!AH88</f><v>0.4</v></c><c r="Q297" s="71"/><c r="R297" s="53"/><c r="S297" s="53"/><c r="T297" s="53"/><c r="U297" s="53"/><c r="V297" s="53"/><c r="W297" s="53"/><c r="X297" s="53"/><c r="Y297" s="53"/><c r="Z297" s="53"/><c r="AA297" s="53"/><c r="AB297" s="53"/><c r="AC297" s="53"/><c r="AD297" s="53"/><c r="AE297" s="53"/><c r="AF297" s="53"/></row><row r="298"><c r="A298" s="65" t="n"><v>53</v></c><c r="B298" s="35" t="str"><f>CompoundAlert!B89</f><v>Guatemala</v></c><c r="C298" s="28" t="str"><f>CompoundAlert!C89</f><v>GTM</v></c><c r="D298" s="29" t="n"><f>CompoundAlert!D89</f><v>0</v></c><c r="E298" s="33" t="n"><f>CompoundAlert!G89</f><v>0</v></c><c r="F298" s="31" t="n"><f>CompoundAlert!H89</f><v>0</v></c><c r="G298" s="29" t="n"><f>CompoundAlert!K89</f><v>0</v></c><c r="H298" s="72" t="n"><f>CompoundAlert!S89</f><v>0</v></c><c r="I298" s="72" t="n"><f>CompoundAlert!T89</f><v>0</v></c><c r="J298" s="72" t="n"><f>CompoundAlert!U89</f><v>0</v></c><c r="K298" s="72" t="n"><f>CompoundAlert!V89</f><v>0</v></c><c r="L298" s="72" t="n"><f>CompoundAlert!W89</f><v>0</v></c><c r="M298" s="72" t="n"><f>CompoundAlert!X89</f><v>0</v></c><c r="N298" s="29" t="n"><f>CompoundAlert!AF89</f><v>0</v></c><c r="O298" s="32" t="n"><f>CompoundAlert!AG89</f><v>0</v></c><c r="P298" s="32" t="n"><f>CompoundAlert!AH89</f><v>0.2</v></c><c r="Q298" s="71"/><c r="R298" s="53"/><c r="S298" s="53"/><c r="T298" s="53"/><c r="U298" s="53"/><c r="V298" s="53"/><c r="W298" s="53"/><c r="X298" s="53"/><c r="Y298" s="53"/><c r="Z298" s="53"/><c r="AA298" s="53"/><c r="AB298" s="53"/><c r="AC298" s="53"/><c r="AD298" s="53"/><c r="AE298" s="53"/><c r="AF298" s="53"/></row><row r="299"><c r="A299" s="65" t="n"><v>54</v></c><c r="B299" s="35" t="str"><f>CompoundAlert!B110</f><v>Bangladesh</v></c><c r="C299" s="28" t="str"><f>CompoundAlert!C110</f><v>BGD</v></c><c r="D299" s="29" t="n"><f>CompoundAlert!D110</f><v>0</v></c><c r="E299" s="33" t="n"><f>CompoundAlert!G110</f><v>0</v></c><c r="F299" s="31" t="n"><f>CompoundAlert!H110</f><v>0</v></c><c r="G299" s="29" t="n"><f>CompoundAlert!K110</f><v>0</v></c><c r="H299" s="72" t="n"><f>CompoundAlert!S110</f><v>0</v></c><c r="I299" s="72" t="n"><f>CompoundAlert!T110</f><v>0</v></c><c r="J299" s="72" t="n"><f>CompoundAlert!U110</f><v>0</v></c><c r="K299" s="72" t="n"><f>CompoundAlert!V110</f><v>0</v></c><c r="L299" s="72" t="n"><f>CompoundAlert!W110</f><v>0</v></c><c r="M299" s="72" t="n"><f>CompoundAlert!X110</f><v>0</v></c><c r="N299" s="29" t="n"><f>CompoundAlert!AF110</f><v>0</v></c><c r="O299" s="32" t="n"><f>CompoundAlert!AG110</f><v>0</v></c><c r="P299" s="32" t="n"><f>CompoundAlert!AH110</f><v>0.2</v></c><c r="Q299" s="71"/><c r="R299" s="53"/><c r="S299" s="53"/><c r="T299" s="53"/><c r="U299" s="53"/><c r="V299" s="53"/><c r="W299" s="53"/><c r="X299" s="53"/><c r="Y299" s="53"/><c r="Z299" s="53"/><c r="AA299" s="53"/><c r="AB299" s="53"/><c r="AC299" s="53"/><c r="AD299" s="53"/><c r="AE299" s="53"/><c r="AF299" s="53"/></row><row r="300"><c r="A300" s="65" t="n"><v>55</v></c><c r="B300" s="35" t="str"><f>CompoundAlert!B19</f><v>Lao PDR</v></c><c r="C300" s="28" t="str"><f>CompoundAlert!C19</f><v>LAO</v></c><c r="D300" s="29" t="n"><f>CompoundAlert!D19</f><v>0</v></c><c r="E300" s="33" t="n"><f>CompoundAlert!G19</f><v>0</v></c><c r="F300" s="31" t="n"><f>CompoundAlert!H19</f><v>0</v></c><c r="G300" s="29" t="n"><f>CompoundAlert!K19</f><v>0</v></c><c r="H300" s="72" t="n"><f>CompoundAlert!S19</f><v>0</v></c><c r="I300" s="72" t="n"><f>CompoundAlert!T19</f><v>0</v></c><c r="J300" s="72" t="n"><f>CompoundAlert!U19</f><v>0</v></c><c r="K300" s="72" t="n"><f>CompoundAlert!V19</f><v>0</v></c><c r="L300" s="72" t="n"><f>CompoundAlert!W19</f><v>0</v></c><c r="M300" s="72" t="n"><f>CompoundAlert!X19</f><v>0</v></c><c r="N300" s="29" t="n"><f>CompoundAlert!AF19</f><v>0</v></c><c r="O300" s="32" t="n"><f>CompoundAlert!AG19</f><v>0</v></c><c r="P300" s="32" t="n"><f>CompoundAlert!AH19</f><v>0.5</v></c><c r="Q300" s="71"/><c r="R300" s="53"/><c r="S300" s="53"/><c r="T300" s="53"/><c r="U300" s="53"/><c r="V300" s="53"/><c r="W300" s="53"/><c r="X300" s="53"/><c r="Y300" s="53"/><c r="Z300" s="53"/><c r="AA300" s="53"/><c r="AB300" s="53"/><c r="AC300" s="53"/><c r="AD300" s="53"/><c r="AE300" s="53"/><c r="AF300" s="53"/></row><row r="301"><c r="A301" s="65" t="n"><v>56</v></c><c r="B301" s="35" t="str"><f>CompoundAlert!B23</f><v>Lebanon</v></c><c r="C301" s="28" t="str"><f>CompoundAlert!C23</f><v>LBN</v></c><c r="D301" s="29" t="n"><f>CompoundAlert!D23</f><v>0</v></c><c r="E301" s="33" t="n"><f>CompoundAlert!G23</f><v>0</v></c><c r="F301" s="31" t="n"><f>CompoundAlert!H23</f><v>0</v></c><c r="G301" s="29" t="n"><f>CompoundAlert!K23</f><v>0</v></c><c r="H301" s="72" t="n"><f>CompoundAlert!S23</f><v>0</v></c><c r="I301" s="72" t="n"><f>CompoundAlert!T23</f><v>0</v></c><c r="J301" s="72" t="n"><f>CompoundAlert!U23</f><v>0</v></c><c r="K301" s="72" t="n"><f>CompoundAlert!V23</f><v>0</v></c><c r="L301" s="72" t="n"><f>CompoundAlert!W23</f><v>0</v></c><c r="M301" s="72" t="n"><f>CompoundAlert!X23</f><v>0</v></c><c r="N301" s="29" t="n"><f>CompoundAlert!AF23</f><v>0</v></c><c r="O301" s="32" t="n"><f>CompoundAlert!AG23</f><v>0</v></c><c r="P301" s="32" t="n"><f>CompoundAlert!AH23</f><v>0.3</v></c><c r="Q301" s="71"/><c r="R301" s="53"/><c r="S301" s="53"/><c r="T301" s="53"/><c r="U301" s="53"/><c r="V301" s="53"/><c r="W301" s="53"/><c r="X301" s="53"/><c r="Y301" s="53"/><c r="Z301" s="53"/><c r="AA301" s="53"/><c r="AB301" s="53"/><c r="AC301" s="53"/><c r="AD301" s="53"/><c r="AE301" s="53"/><c r="AF301" s="53"/></row><row r="302"><c r="A302" s="65" t="n"><v>57</v></c><c r="B302" s="35" t="str"><f>CompoundAlert!B44</f><v>Nicaragua</v></c><c r="C302" s="28" t="str"><f>CompoundAlert!C44</f><v>NIC</v></c><c r="D302" s="29" t="n"><f>CompoundAlert!D44</f><v>0</v></c><c r="E302" s="33" t="n"><f>CompoundAlert!G44</f><v>0</v></c><c r="F302" s="31" t="n"><f>CompoundAlert!H44</f><v>0</v></c><c r="G302" s="29" t="n"><f>CompoundAlert!K44</f><v>0</v></c><c r="H302" s="72" t="n"><f>CompoundAlert!S44</f><v>0</v></c><c r="I302" s="72" t="n"><f>CompoundAlert!T44</f><v>0</v></c><c r="J302" s="72" t="n"><f>CompoundAlert!U44</f><v>0</v></c><c r="K302" s="72" t="n"><f>CompoundAlert!V44</f><v>0</v></c><c r="L302" s="72" t="n"><f>CompoundAlert!W44</f><v>0</v></c><c r="M302" s="72" t="n"><f>CompoundAlert!X44</f><v>0</v></c><c r="N302" s="29" t="n"><f>CompoundAlert!AF44</f><v>0</v></c><c r="O302" s="32" t="n"><f>CompoundAlert!AG44</f><v>0</v></c><c r="P302" s="32" t="n"><f>CompoundAlert!AH44</f><v>0.2</v></c><c r="Q302" s="71"/><c r="R302" s="53"/><c r="S302" s="53"/><c r="T302" s="53"/><c r="U302" s="53"/><c r="V302" s="53"/><c r="W302" s="53"/><c r="X302" s="53"/><c r="Y302" s="53"/><c r="Z302" s="53"/><c r="AA302" s="53"/><c r="AB302" s="53"/><c r="AC302" s="53"/><c r="AD302" s="53"/><c r="AE302" s="53"/><c r="AF302" s="53"/></row><row r="303"><c r="A303" s="65" t="n"><v>58</v></c><c r="B303" s="35" t="str"><f>CompoundAlert!B46</f><v>Rwanda</v></c><c r="C303" s="28" t="str"><f>CompoundAlert!C46</f><v>RWA</v></c><c r="D303" s="29" t="n"><f>CompoundAlert!D46</f><v>0</v></c><c r="E303" s="33" t="n"><f>CompoundAlert!G46</f><v>0</v></c><c r="F303" s="31" t="n"><f>CompoundAlert!H46</f><v>0</v></c><c r="G303" s="29" t="n"><f>CompoundAlert!K46</f><v>0</v></c><c r="H303" s="72" t="n"><f>CompoundAlert!S46</f><v>0</v></c><c r="I303" s="72" t="n"><f>CompoundAlert!T46</f><v>0</v></c><c r="J303" s="72" t="n"><f>CompoundAlert!U46</f><v>0</v></c><c r="K303" s="72" t="n"><f>CompoundAlert!V46</f><v>0</v></c><c r="L303" s="72" t="n"><f>CompoundAlert!W46</f><v>0</v></c><c r="M303" s="72" t="n"><f>CompoundAlert!X46</f><v>0</v></c><c r="N303" s="29" t="n"><f>CompoundAlert!AF46</f><v>0</v></c><c r="O303" s="32" t="n"><f>CompoundAlert!AG46</f><v>0</v></c><c r="P303" s="32" t="n"><f>CompoundAlert!AH46</f><v>0.3</v></c><c r="Q303" s="71"/><c r="R303" s="53"/><c r="S303" s="53"/><c r="T303" s="53"/><c r="U303" s="53"/><c r="V303" s="53"/><c r="W303" s="53"/><c r="X303" s="53"/><c r="Y303" s="53"/><c r="Z303" s="53"/><c r="AA303" s="53"/><c r="AB303" s="53"/><c r="AC303" s="53"/><c r="AD303" s="53"/><c r="AE303" s="53"/><c r="AF303" s="53"/></row><row r="304"><c r="A304" s="65" t="n"><v>59</v></c><c r="B304" s="35" t="str"><f>CompoundAlert!B52</f><v>Belize</v></c><c r="C304" s="28" t="str"><f>CompoundAlert!C52</f><v>BLZ</v></c><c r="D304" s="29" t="n"><f>CompoundAlert!D52</f><v>0</v></c><c r="E304" s="33" t="n"><f>CompoundAlert!G52</f><v>0</v></c><c r="F304" s="31" t="n"><f>CompoundAlert!H52</f><v>0</v></c><c r="G304" s="29" t="n"><f>CompoundAlert!K52</f><v>0</v></c><c r="H304" s="72" t="n"><f>CompoundAlert!S52</f><v>0</v></c><c r="I304" s="72" t="n"><f>CompoundAlert!T52</f><v>0</v></c><c r="J304" s="72" t="n"><f>CompoundAlert!U52</f><v>0</v></c><c r="K304" s="72" t="n"><f>CompoundAlert!V52</f><v>0</v></c><c r="L304" s="72" t="n"><f>CompoundAlert!W52</f><v>0</v></c><c r="M304" s="72" t="n"><f>CompoundAlert!X52</f><v>0</v></c><c r="N304" s="29" t="n"><f>CompoundAlert!AF52</f><v>0</v></c><c r="O304" s="32" t="n"><f>CompoundAlert!AG52</f><v>0</v></c><c r="P304" s="32" t="n"><f>CompoundAlert!AH52</f><v>0.4</v></c><c r="Q304" s="71"/><c r="R304" s="53"/><c r="S304" s="53"/><c r="T304" s="53"/><c r="U304" s="53"/><c r="V304" s="53"/><c r="W304" s="53"/><c r="X304" s="53"/><c r="Y304" s="53"/><c r="Z304" s="53"/><c r="AA304" s="53"/><c r="AB304" s="53"/><c r="AC304" s="53"/><c r="AD304" s="53"/><c r="AE304" s="53"/><c r="AF304" s="53"/></row><row r="305"><c r="A305" s="65" t="n"><v>60</v></c><c r="B305" s="35" t="str"><f>CompoundAlert!B53</f><v>Uzbekistan</v></c><c r="C305" s="28" t="str"><f>CompoundAlert!C53</f><v>UZB</v></c><c r="D305" s="29" t="n"><f>CompoundAlert!D53</f><v>0</v></c><c r="E305" s="33" t="n"><f>CompoundAlert!G53</f><v>0</v></c><c r="F305" s="31" t="n"><f>CompoundAlert!H53</f><v>0</v></c><c r="G305" s="29" t="n"><f>CompoundAlert!K53</f><v>0</v></c><c r="H305" s="72" t="n"><f>CompoundAlert!S53</f><v>0</v></c><c r="I305" s="72" t="n"><f>CompoundAlert!T53</f><v>0</v></c><c r="J305" s="72" t="n"><f>CompoundAlert!U53</f><v>0</v></c><c r="K305" s="72" t="n"><f>CompoundAlert!V53</f><v>0</v></c><c r="L305" s="72" t="n"><f>CompoundAlert!W53</f><v>0</v></c><c r="M305" s="72" t="n"><f>CompoundAlert!X53</f><v>0</v></c><c r="N305" s="29" t="n"><f>CompoundAlert!AF53</f><v>0</v></c><c r="O305" s="32" t="n"><f>CompoundAlert!AG53</f><v>0</v></c><c r="P305" s="32" t="n"><f>CompoundAlert!AH53</f><v>0.4</v></c><c r="Q305" s="71"/><c r="R305" s="53"/><c r="S305" s="53"/><c r="T305" s="53"/><c r="U305" s="53"/><c r="V305" s="53"/><c r="W305" s="53"/><c r="X305" s="53"/><c r="Y305" s="53"/><c r="Z305" s="53"/><c r="AA305" s="53"/><c r="AB305" s="53"/><c r="AC305" s="53"/><c r="AD305" s="53"/><c r="AE305" s="53"/><c r="AF305" s="53"/></row><row r="306"><c r="A306" s="65" t="n"><v>61</v></c><c r="B306" s="35" t="str"><f>CompoundAlert!B55</f><v>Kiribati</v></c><c r="C306" s="28" t="str"><f>CompoundAlert!C55</f><v>KIR</v></c><c r="D306" s="29" t="n"><f>CompoundAlert!D55</f><v>0</v></c><c r="E306" s="33" t="n"><f>CompoundAlert!G55</f><v>0</v></c><c r="F306" s="31" t="n"><f>CompoundAlert!H55</f><v>0</v></c><c r="G306" s="29" t="n"><f>CompoundAlert!K55</f><v>0</v></c><c r="H306" s="72" t="n"><f>CompoundAlert!S55</f><v>0</v></c><c r="I306" s="72" t="n"><f>CompoundAlert!T55</f><v>0</v></c><c r="J306" s="72" t="n"><f>CompoundAlert!U55</f><v>0</v></c><c r="K306" s="72" t="n"><f>CompoundAlert!V55</f><v>0</v></c><c r="L306" s="72" t="n"><f>CompoundAlert!W55</f><v>0</v></c><c r="M306" s="72" t="n"><f>CompoundAlert!X55</f><v>0</v></c><c r="N306" s="29" t="n"><f>CompoundAlert!AF55</f><v>0</v></c><c r="O306" s="32" t="n"><f>CompoundAlert!AG55</f><v>0.2</v></c><c r="P306" s="32" t="n"><f>CompoundAlert!AH55</f><v>0.8</v></c><c r="Q306" s="71"/><c r="R306" s="53"/><c r="S306" s="53"/><c r="T306" s="53"/><c r="U306" s="53"/><c r="V306" s="53"/><c r="W306" s="53"/><c r="X306" s="53"/><c r="Y306" s="53"/><c r="Z306" s="53"/><c r="AA306" s="53"/><c r="AB306" s="53"/><c r="AC306" s="53"/><c r="AD306" s="53"/><c r="AE306" s="53"/><c r="AF306" s="53"/></row><row r="307"><c r="A307" s="65" t="n"><v>62</v></c><c r="B307" s="35" t="str"><f>CompoundAlert!B56</f><v>Tonga</v></c><c r="C307" s="28" t="str"><f>CompoundAlert!C56</f><v>TON</v></c><c r="D307" s="29" t="n"><f>CompoundAlert!D56</f><v>0</v></c><c r="E307" s="33" t="n"><f>CompoundAlert!G56</f><v>0</v></c><c r="F307" s="31" t="n"><f>CompoundAlert!H56</f><v>0</v></c><c r="G307" s="29" t="n"><f>CompoundAlert!K56</f><v>0</v></c><c r="H307" s="72" t="n"><f>CompoundAlert!S56</f><v>0</v></c><c r="I307" s="72" t="n"><f>CompoundAlert!T56</f><v>0</v></c><c r="J307" s="72" t="n"><f>CompoundAlert!U56</f><v>0</v></c><c r="K307" s="72" t="n"><f>CompoundAlert!V56</f><v>0</v></c><c r="L307" s="72" t="n"><f>CompoundAlert!W56</f><v>0</v></c><c r="M307" s="72" t="n"><f>CompoundAlert!X56</f><v>0</v></c><c r="N307" s="29" t="n"><f>CompoundAlert!AF56</f><v>0</v></c><c r="O307" s="32" t="n"><f>CompoundAlert!AG56</f><v>0.2</v></c><c r="P307" s="32" t="n"><f>CompoundAlert!AH56</f><v>0.7</v></c><c r="Q307" s="71"/><c r="R307" s="53"/><c r="S307" s="53"/><c r="T307" s="53"/><c r="U307" s="53"/><c r="V307" s="53"/><c r="W307" s="53"/><c r="X307" s="53"/><c r="Y307" s="53"/><c r="Z307" s="53"/><c r="AA307" s="53"/><c r="AB307" s="53"/><c r="AC307" s="53"/><c r="AD307" s="53"/><c r="AE307" s="53"/><c r="AF307" s="53"/></row><row r="308"><c r="A308" s="65" t="n"><v>63</v></c><c r="B308" s="35" t="str"><f>CompoundAlert!B60</f><v>Equatorial Guinea</v></c><c r="C308" s="28" t="str"><f>CompoundAlert!C60</f><v>GNQ</v></c><c r="D308" s="29" t="n"><f>CompoundAlert!D60</f><v>0</v></c><c r="E308" s="33" t="n"><f>CompoundAlert!G60</f><v>0</v></c><c r="F308" s="31" t="n"><f>CompoundAlert!H60</f><v>0</v></c><c r="G308" s="29" t="n"><f>CompoundAlert!K60</f><v>0</v></c><c r="H308" s="72" t="n"><f>CompoundAlert!S60</f><v>0</v></c><c r="I308" s="72" t="n"><f>CompoundAlert!T60</f><v>0</v></c><c r="J308" s="72" t="n"><f>CompoundAlert!U60</f><v>0</v></c><c r="K308" s="72" t="n"><f>CompoundAlert!V60</f><v>0</v></c><c r="L308" s="72" t="n"><f>CompoundAlert!W60</f><v>0</v></c><c r="M308" s="72" t="n"><f>CompoundAlert!X60</f><v>0</v></c><c r="N308" s="29" t="n"><f>CompoundAlert!AF60</f><v>0</v></c><c r="O308" s="32" t="n"><f>CompoundAlert!AG60</f><v>0</v></c><c r="P308" s="32" t="n"><f>CompoundAlert!AH60</f><v>0.5</v></c><c r="Q308" s="71"/><c r="R308" s="53"/><c r="S308" s="53"/><c r="T308" s="53"/><c r="U308" s="53"/><c r="V308" s="53"/><c r="W308" s="53"/><c r="X308" s="53"/><c r="Y308" s="53"/><c r="Z308" s="53"/><c r="AA308" s="53"/><c r="AB308" s="53"/><c r="AC308" s="53"/><c r="AD308" s="53"/><c r="AE308" s="53"/><c r="AF308" s="53"/></row><row r="309"><c r="A309" s="65" t="n"><v>64</v></c><c r="B309" s="35" t="str"><f>CompoundAlert!B61</f><v>Namibia</v></c><c r="C309" s="28" t="str"><f>CompoundAlert!C61</f><v>NAM</v></c><c r="D309" s="29" t="n"><f>CompoundAlert!D61</f><v>0</v></c><c r="E309" s="33" t="n"><f>CompoundAlert!G61</f><v>0</v></c><c r="F309" s="31" t="n"><f>CompoundAlert!H61</f><v>0</v></c><c r="G309" s="29" t="n"><f>CompoundAlert!K61</f><v>0</v></c><c r="H309" s="72" t="n"><f>CompoundAlert!S61</f><v>0</v></c><c r="I309" s="72" t="n"><f>CompoundAlert!T61</f><v>0</v></c><c r="J309" s="72" t="n"><f>CompoundAlert!U61</f><v>0</v></c><c r="K309" s="72" t="n"><f>CompoundAlert!V61</f><v>0</v></c><c r="L309" s="72" t="n"><f>CompoundAlert!W61</f><v>0</v></c><c r="M309" s="72" t="n"><f>CompoundAlert!X61</f><v>0</v></c><c r="N309" s="29" t="n"><f>CompoundAlert!AF61</f><v>0</v></c><c r="O309" s="32" t="n"><f>CompoundAlert!AG61</f><v>0</v></c><c r="P309" s="32" t="n"><f>CompoundAlert!AH61</f><v>0.3</v></c><c r="Q309" s="71"/><c r="R309" s="53"/><c r="S309" s="53"/><c r="T309" s="53"/><c r="U309" s="53"/><c r="V309" s="53"/><c r="W309" s="53"/><c r="X309" s="53"/><c r="Y309" s="53"/><c r="Z309" s="53"/><c r="AA309" s="53"/><c r="AB309" s="53"/><c r="AC309" s="53"/><c r="AD309" s="53"/><c r="AE309" s="53"/><c r="AF309" s="53"/></row><row r="310"><c r="A310" s="65" t="n"><v>65</v></c><c r="B310" s="35" t="str"><f>CompoundAlert!B65</f><v>India</v></c><c r="C310" s="28" t="str"><f>CompoundAlert!C65</f><v>IND</v></c><c r="D310" s="29" t="n"><f>CompoundAlert!D65</f><v>0</v></c><c r="E310" s="33" t="n"><f>CompoundAlert!G65</f><v>0</v></c><c r="F310" s="31" t="n"><f>CompoundAlert!H65</f><v>0</v></c><c r="G310" s="29" t="n"><f>CompoundAlert!K65</f><v>0</v></c><c r="H310" s="72" t="n"><f>CompoundAlert!S65</f><v>0</v></c><c r="I310" s="72" t="n"><f>CompoundAlert!T65</f><v>0</v></c><c r="J310" s="72" t="n"><f>CompoundAlert!U65</f><v>0</v></c><c r="K310" s="72" t="n"><f>CompoundAlert!V65</f><v>0</v></c><c r="L310" s="72" t="n"><f>CompoundAlert!W65</f><v>0</v></c><c r="M310" s="72" t="n"><f>CompoundAlert!X65</f><v>0</v></c><c r="N310" s="29" t="n"><f>CompoundAlert!AF65</f><v>0</v></c><c r="O310" s="32" t="n"><f>CompoundAlert!AG65</f><v>0</v></c><c r="P310" s="32" t="n"><f>CompoundAlert!AH65</f><v>0.2</v></c><c r="Q310" s="71"/><c r="R310" s="53"/><c r="S310" s="53"/><c r="T310" s="53"/><c r="U310" s="53"/><c r="V310" s="53"/><c r="W310" s="53"/><c r="X310" s="53"/><c r="Y310" s="53"/><c r="Z310" s="53"/><c r="AA310" s="53"/><c r="AB310" s="53"/><c r="AC310" s="53"/><c r="AD310" s="53"/><c r="AE310" s="53"/><c r="AF310" s="53"/></row><row r="311"><c r="A311" s="65" t="n"><v>66</v></c><c r="B311" s="35" t="str"><f>CompoundAlert!B69</f><v>Gabon</v></c><c r="C311" s="28" t="str"><f>CompoundAlert!C69</f><v>GAB</v></c><c r="D311" s="29" t="n"><f>CompoundAlert!D69</f><v>0</v></c><c r="E311" s="33" t="n"><f>CompoundAlert!G69</f><v>0</v></c><c r="F311" s="31" t="n"><f>CompoundAlert!H69</f><v>0</v></c><c r="G311" s="29" t="n"><f>CompoundAlert!K69</f><v>0</v></c><c r="H311" s="72" t="n"><f>CompoundAlert!S69</f><v>0</v></c><c r="I311" s="72" t="n"><f>CompoundAlert!T69</f><v>0</v></c><c r="J311" s="72" t="n"><f>CompoundAlert!U69</f><v>0</v></c><c r="K311" s="72" t="n"><f>CompoundAlert!V69</f><v>0</v></c><c r="L311" s="72" t="n"><f>CompoundAlert!W69</f><v>0</v></c><c r="M311" s="72" t="n"><f>CompoundAlert!X69</f><v>0</v></c><c r="N311" s="29" t="n"><f>CompoundAlert!AF69</f><v>0</v></c><c r="O311" s="32" t="n"><f>CompoundAlert!AG69</f><v>0</v></c><c r="P311" s="32" t="n"><f>CompoundAlert!AH69</f><v>0.4</v></c><c r="Q311" s="71"/><c r="R311" s="53"/><c r="S311" s="53"/><c r="T311" s="53"/><c r="U311" s="53"/><c r="V311" s="53"/><c r="W311" s="53"/><c r="X311" s="53"/><c r="Y311" s="53"/><c r="Z311" s="53"/><c r="AA311" s="53"/><c r="AB311" s="53"/><c r="AC311" s="53"/><c r="AD311" s="53"/><c r="AE311" s="53"/><c r="AF311" s="53"/></row><row r="312"><c r="A312" s="65" t="n"><v>67</v></c><c r="B312" s="35" t="str"><f>CompoundAlert!B70</f><v>Senegal</v></c><c r="C312" s="28" t="str"><f>CompoundAlert!C70</f><v>SEN</v></c><c r="D312" s="29" t="n"><f>CompoundAlert!D70</f><v>0</v></c><c r="E312" s="33" t="n"><f>CompoundAlert!G70</f><v>0</v></c><c r="F312" s="31" t="n"><f>CompoundAlert!H70</f><v>0</v></c><c r="G312" s="29" t="n"><f>CompoundAlert!K70</f><v>0</v></c><c r="H312" s="72" t="n"><f>CompoundAlert!S70</f><v>0</v></c><c r="I312" s="72" t="n"><f>CompoundAlert!T70</f><v>0</v></c><c r="J312" s="72" t="n"><f>CompoundAlert!U70</f><v>0</v></c><c r="K312" s="72" t="n"><f>CompoundAlert!V70</f><v>0</v></c><c r="L312" s="72" t="n"><f>CompoundAlert!W70</f><v>0</v></c><c r="M312" s="72" t="n"><f>CompoundAlert!X70</f><v>0</v></c><c r="N312" s="29" t="n"><f>CompoundAlert!AF70</f><v>0</v></c><c r="O312" s="32" t="n"><f>CompoundAlert!AG70</f><v>0</v></c><c r="P312" s="32" t="n"><f>CompoundAlert!AH70</f><v>0.3</v></c><c r="Q312" s="71"/><c r="R312" s="53"/><c r="S312" s="53"/><c r="T312" s="53"/><c r="U312" s="53"/><c r="V312" s="53"/><c r="W312" s="53"/><c r="X312" s="53"/><c r="Y312" s="53"/><c r="Z312" s="53"/><c r="AA312" s="53"/><c r="AB312" s="53"/><c r="AC312" s="53"/><c r="AD312" s="53"/><c r="AE312" s="53"/><c r="AF312" s="53"/></row><row r="313"><c r="A313" s="65" t="n"><v>68</v></c><c r="B313" s="35" t="str"><f>CompoundAlert!B79</f><v>Bolivia</v></c><c r="C313" s="28" t="str"><f>CompoundAlert!C79</f><v>BOL</v></c><c r="D313" s="29" t="n"><f>CompoundAlert!D79</f><v>0</v></c><c r="E313" s="33" t="n"><f>CompoundAlert!G79</f><v>0</v></c><c r="F313" s="31" t="n"><f>CompoundAlert!H79</f><v>0</v></c><c r="G313" s="29" t="n"><f>CompoundAlert!K79</f><v>0</v></c><c r="H313" s="72" t="n"><f>CompoundAlert!S79</f><v>0</v></c><c r="I313" s="72" t="n"><f>CompoundAlert!T79</f><v>0</v></c><c r="J313" s="72" t="n"><f>CompoundAlert!U79</f><v>0</v></c><c r="K313" s="72" t="n"><f>CompoundAlert!V79</f><v>0</v></c><c r="L313" s="72" t="n"><f>CompoundAlert!W79</f><v>0</v></c><c r="M313" s="72" t="n"><f>CompoundAlert!X79</f><v>0</v></c><c r="N313" s="29" t="n"><f>CompoundAlert!AF79</f><v>0</v></c><c r="O313" s="32" t="n"><f>CompoundAlert!AG79</f><v>0</v></c><c r="P313" s="32" t="n"><f>CompoundAlert!AH79</f><v>0.2</v></c><c r="Q313" s="71"/><c r="R313" s="53"/><c r="S313" s="53"/><c r="T313" s="53"/><c r="U313" s="53"/><c r="V313" s="53"/><c r="W313" s="53"/><c r="X313" s="53"/><c r="Y313" s="53"/><c r="Z313" s="53"/><c r="AA313" s="53"/><c r="AB313" s="53"/><c r="AC313" s="53"/><c r="AD313" s="53"/><c r="AE313" s="53"/><c r="AF313" s="53"/></row><row r="314"><c r="A314" s="65" t="n"><v>69</v></c><c r="B314" s="35" t="str"><f>CompoundAlert!B84</f><v>Timor-Leste</v></c><c r="C314" s="28" t="str"><f>CompoundAlert!C84</f><v>TLS</v></c><c r="D314" s="29" t="n"><f>CompoundAlert!D84</f><v>0</v></c><c r="E314" s="33" t="n"><f>CompoundAlert!G84</f><v>0</v></c><c r="F314" s="31" t="n"><f>CompoundAlert!H84</f><v>0</v></c><c r="G314" s="29" t="n"><f>CompoundAlert!K84</f><v>0</v></c><c r="H314" s="72" t="n"><f>CompoundAlert!S84</f><v>0</v></c><c r="I314" s="72" t="n"><f>CompoundAlert!T84</f><v>0</v></c><c r="J314" s="72" t="n"><f>CompoundAlert!U84</f><v>0</v></c><c r="K314" s="72" t="n"><f>CompoundAlert!V84</f><v>0</v></c><c r="L314" s="72" t="n"><f>CompoundAlert!W84</f><v>0</v></c><c r="M314" s="72" t="n"><f>CompoundAlert!X84</f><v>0</v></c><c r="N314" s="29" t="n"><f>CompoundAlert!AF84</f><v>0</v></c><c r="O314" s="32" t="n"><f>CompoundAlert!AG84</f><v>0</v></c><c r="P314" s="32" t="n"><f>CompoundAlert!AH84</f><v>0.5</v></c><c r="Q314" s="71"/><c r="R314" s="53"/><c r="S314" s="53"/><c r="T314" s="53"/><c r="U314" s="53"/><c r="V314" s="53"/><c r="W314" s="53"/><c r="X314" s="53"/><c r="Y314" s="53"/><c r="Z314" s="53"/><c r="AA314" s="53"/><c r="AB314" s="53"/><c r="AC314" s="53"/><c r="AD314" s="53"/><c r="AE314" s="53"/><c r="AF314" s="53"/></row><row r="315"><c r="A315" s="65" t="n"><v>70</v></c><c r="B315" s="35" t="str"><f>CompoundAlert!B85</f><v>Turkmenistan</v></c><c r="C315" s="28" t="str"><f>CompoundAlert!C85</f><v>TKM</v></c><c r="D315" s="29" t="n"><f>CompoundAlert!D85</f><v>0</v></c><c r="E315" s="33" t="n"><f>CompoundAlert!G85</f><v>0</v></c><c r="F315" s="31" t="n"><f>CompoundAlert!H85</f><v>0</v></c><c r="G315" s="29" t="n"><f>CompoundAlert!K85</f><v>0</v></c><c r="H315" s="72" t="n"><f>CompoundAlert!S85</f><v>0</v></c><c r="I315" s="72" t="n"><f>CompoundAlert!T85</f><v>0</v></c><c r="J315" s="72" t="n"><f>CompoundAlert!U85</f><v>0</v></c><c r="K315" s="72" t="n"><f>CompoundAlert!V85</f><v>0</v></c><c r="L315" s="72" t="n"><f>CompoundAlert!W85</f><v>0</v></c><c r="M315" s="72" t="n"><f>CompoundAlert!X85</f><v>0</v></c><c r="N315" s="29" t="n"><f>CompoundAlert!AF85</f><v>0</v></c><c r="O315" s="32" t="n"><f>CompoundAlert!AG85</f><v>0</v></c><c r="P315" s="32" t="n"><f>CompoundAlert!AH85</f><v>0.6</v></c><c r="Q315" s="71"/><c r="R315" s="53"/><c r="S315" s="53"/><c r="T315" s="53"/><c r="U315" s="53"/><c r="V315" s="53"/><c r="W315" s="53"/><c r="X315" s="53"/><c r="Y315" s="53"/><c r="Z315" s="53"/><c r="AA315" s="53"/><c r="AB315" s="53"/><c r="AC315" s="53"/><c r="AD315" s="53"/><c r="AE315" s="53"/><c r="AF315" s="53"/></row><row r="316"><c r="A316" s="65" t="n"><v>71</v></c><c r="B316" s="35" t="str"><f>CompoundAlert!B90</f><v>Côte d'Ivoire</v></c><c r="C316" s="28" t="str"><f>CompoundAlert!C90</f><v>CIV</v></c><c r="D316" s="29" t="n"><f>CompoundAlert!D90</f><v>0</v></c><c r="E316" s="33" t="n"><f>CompoundAlert!G90</f><v>0</v></c><c r="F316" s="31" t="n"><f>CompoundAlert!H90</f><v>0</v></c><c r="G316" s="29" t="n"><f>CompoundAlert!K90</f><v>0</v></c><c r="H316" s="72" t="n"><f>CompoundAlert!S90</f><v>0</v></c><c r="I316" s="72" t="n"><f>CompoundAlert!T90</f><v>0</v></c><c r="J316" s="72" t="n"><f>CompoundAlert!U90</f><v>0</v></c><c r="K316" s="72" t="n"><f>CompoundAlert!V90</f><v>0</v></c><c r="L316" s="72" t="n"><f>CompoundAlert!W90</f><v>0</v></c><c r="M316" s="72" t="n"><f>CompoundAlert!X90</f><v>0</v></c><c r="N316" s="29" t="n"><f>CompoundAlert!AF90</f><v>0</v></c><c r="O316" s="32" t="n"><f>CompoundAlert!AG90</f><v>0</v></c><c r="P316" s="32" t="n"><f>CompoundAlert!AH90</f><v>0.3</v></c><c r="Q316" s="71"/><c r="R316" s="53"/><c r="S316" s="53"/><c r="T316" s="53"/><c r="U316" s="53"/><c r="V316" s="53"/><c r="W316" s="53"/><c r="X316" s="53"/><c r="Y316" s="53"/><c r="Z316" s="53"/><c r="AA316" s="53"/><c r="AB316" s="53"/><c r="AC316" s="53"/><c r="AD316" s="53"/><c r="AE316" s="53"/><c r="AF316" s="53"/></row><row r="317"><c r="A317" s="65" t="n"><v>72</v></c><c r="B317" s="35" t="str"><f>CompoundAlert!B94</f><v>Philippines</v></c><c r="C317" s="28" t="str"><f>CompoundAlert!C94</f><v>PHL</v></c><c r="D317" s="29" t="n"><f>CompoundAlert!D94</f><v>0</v></c><c r="E317" s="33" t="n"><f>CompoundAlert!G94</f><v>0</v></c><c r="F317" s="31" t="n"><f>CompoundAlert!H94</f><v>0</v></c><c r="G317" s="29" t="n"><f>CompoundAlert!K94</f><v>0</v></c><c r="H317" s="72" t="n"><f>CompoundAlert!S94</f><v>0</v></c><c r="I317" s="72" t="n"><f>CompoundAlert!T94</f><v>0</v></c><c r="J317" s="72" t="n"><f>CompoundAlert!U94</f><v>0</v></c><c r="K317" s="72" t="n"><f>CompoundAlert!V94</f><v>0</v></c><c r="L317" s="72" t="n"><f>CompoundAlert!W94</f><v>0</v></c><c r="M317" s="72" t="n"><f>CompoundAlert!X94</f><v>0</v></c><c r="N317" s="29" t="n"><f>CompoundAlert!AF94</f><v>0</v></c><c r="O317" s="32" t="n"><f>CompoundAlert!AG94</f><v>0</v></c><c r="P317" s="32" t="n"><f>CompoundAlert!AH94</f><v>0.2</v></c><c r="Q317" s="71"/><c r="R317" s="53"/><c r="S317" s="53"/><c r="T317" s="53"/><c r="U317" s="53"/><c r="V317" s="53"/><c r="W317" s="53"/><c r="X317" s="53"/><c r="Y317" s="53"/><c r="Z317" s="53"/><c r="AA317" s="53"/><c r="AB317" s="53"/><c r="AC317" s="53"/><c r="AD317" s="53"/><c r="AE317" s="53"/><c r="AF317" s="53"/></row><row r="318"><c r="A318" s="65" t="n"><v>73</v></c><c r="B318" s="35" t="str"><f>CompoundAlert!B97</f><v>Iran</v></c><c r="C318" s="28" t="str"><f>CompoundAlert!C97</f><v>IRN</v></c><c r="D318" s="29" t="n"><f>CompoundAlert!D97</f><v>0</v></c><c r="E318" s="33" t="n"><f>CompoundAlert!G97</f><v>0</v></c><c r="F318" s="31" t="n"><f>CompoundAlert!H97</f><v>0</v></c><c r="G318" s="29" t="n"><f>CompoundAlert!K97</f><v>0</v></c><c r="H318" s="72" t="n"><f>CompoundAlert!S97</f><v>0</v></c><c r="I318" s="72" t="n"><f>CompoundAlert!T97</f><v>0</v></c><c r="J318" s="72" t="n"><f>CompoundAlert!U97</f><v>0</v></c><c r="K318" s="72" t="n"><f>CompoundAlert!V97</f><v>0</v></c><c r="L318" s="72" t="n"><f>CompoundAlert!W97</f><v>0</v></c><c r="M318" s="72" t="n"><f>CompoundAlert!X97</f><v>0</v></c><c r="N318" s="29" t="n"><f>CompoundAlert!AF97</f><v>0</v></c><c r="O318" s="32" t="n"><f>CompoundAlert!AG97</f><v>0</v></c><c r="P318" s="32" t="n"><f>CompoundAlert!AH97</f><v>0.2</v></c><c r="Q318" s="71"/><c r="R318" s="53"/><c r="S318" s="53"/><c r="T318" s="53"/><c r="U318" s="53"/><c r="V318" s="53"/><c r="W318" s="53"/><c r="X318" s="53"/><c r="Y318" s="53"/><c r="Z318" s="53"/><c r="AA318" s="53"/><c r="AB318" s="53"/><c r="AC318" s="53"/><c r="AD318" s="53"/><c r="AE318" s="53"/><c r="AF318" s="53"/></row><row r="319"><c r="A319" s="65" t="n"><v>74</v></c><c r="B319" s="35" t="str"><f>CompoundAlert!B111</f><v>Marshall Islands</v></c><c r="C319" s="28" t="str"><f>CompoundAlert!C111</f><v>MHL</v></c><c r="D319" s="29" t="n"><f>CompoundAlert!D111</f><v>0</v></c><c r="E319" s="33" t="n"><f>CompoundAlert!G111</f><v>0</v></c><c r="F319" s="31" t="n"><f>CompoundAlert!H111</f><v>0</v></c><c r="G319" s="29" t="n"><f>CompoundAlert!K111</f><v>0</v></c><c r="H319" s="72" t="n"><f>CompoundAlert!S111</f><v>0</v></c><c r="I319" s="72" t="n"><f>CompoundAlert!T111</f><v>0</v></c><c r="J319" s="72" t="n"><f>CompoundAlert!U111</f><v>0</v></c><c r="K319" s="72" t="n"><f>CompoundAlert!V111</f><v>0</v></c><c r="L319" s="72" t="n"><f>CompoundAlert!W111</f><v>0</v></c><c r="M319" s="72" t="n"><f>CompoundAlert!X111</f><v>0</v></c><c r="N319" s="29" t="n"><f>CompoundAlert!AF111</f><v>0</v></c><c r="O319" s="32" t="n"><f>CompoundAlert!AG111</f><v>0.3</v></c><c r="P319" s="32" t="n"><f>CompoundAlert!AH111</f><v>0.7</v></c><c r="Q319" s="71"/><c r="R319" s="53"/><c r="S319" s="53"/><c r="T319" s="53"/><c r="U319" s="53"/><c r="V319" s="53"/><c r="W319" s="53"/><c r="X319" s="53"/><c r="Y319" s="53"/><c r="Z319" s="53"/><c r="AA319" s="53"/><c r="AB319" s="53"/><c r="AC319" s="53"/><c r="AD319" s="53"/><c r="AE319" s="53"/><c r="AF319" s="53"/></row><row r="320"><c r="A320" s="65" t="n"><v>75</v></c><c r="B320" s="35" t="str"><f>CompoundAlert!B139</f><v>Korea Republic of</v></c><c r="C320" s="28" t="str"><f>CompoundAlert!C139</f><v>KOR</v></c><c r="D320" s="29" t="n"><f>CompoundAlert!D139</f><v>0</v></c><c r="E320" s="33" t="n"><f>CompoundAlert!G139</f><v>0</v></c><c r="F320" s="31" t="n"><f>CompoundAlert!H139</f><v>0</v></c><c r="G320" s="29" t="n"><f>CompoundAlert!K139</f><v>0</v></c><c r="H320" s="72" t="n"><f>CompoundAlert!S139</f><v>0</v></c><c r="I320" s="72" t="n"><f>CompoundAlert!T139</f><v>0</v></c><c r="J320" s="72" t="n"><f>CompoundAlert!U139</f><v>0</v></c><c r="K320" s="72" t="n"><f>CompoundAlert!V139</f><v>0</v></c><c r="L320" s="72" t="n"><f>CompoundAlert!W139</f><v>0</v></c><c r="M320" s="72" t="n"><f>CompoundAlert!X139</f><v>0</v></c><c r="N320" s="29" t="n"><f>CompoundAlert!AF139</f><v>0</v></c><c r="O320" s="32" t="n"><f>CompoundAlert!AG139</f><v>0</v></c><c r="P320" s="32" t="n"><f>CompoundAlert!AH139</f><v>0.4</v></c><c r="Q320" s="71"/><c r="R320" s="53"/><c r="S320" s="53"/><c r="T320" s="53"/><c r="U320" s="53"/><c r="V320" s="53"/><c r="W320" s="53"/><c r="X320" s="53"/><c r="Y320" s="53"/><c r="Z320" s="53"/><c r="AA320" s="53"/><c r="AB320" s="53"/><c r="AC320" s="53"/><c r="AD320" s="53"/><c r="AE320" s="53"/><c r="AF320" s="53"/></row><row r="321"><c r="A321" s="65" t="n"><v>76</v></c><c r="B321" s="35" t="str"><f>CompoundAlert!B181</f><v>Libya</v></c><c r="C321" s="28" t="str"><f>CompoundAlert!C181</f><v>LBY</v></c><c r="D321" s="29" t="n"><f>CompoundAlert!D181</f><v>0</v></c><c r="E321" s="33" t="n"><f>CompoundAlert!G181</f><v>0</v></c><c r="F321" s="31" t="n"><f>CompoundAlert!H181</f><v>0</v></c><c r="G321" s="29" t="n"><f>CompoundAlert!K181</f><v>0</v></c><c r="H321" s="72" t="n"><f>CompoundAlert!S181</f><v>0</v></c><c r="I321" s="72" t="n"><f>CompoundAlert!T181</f><v>0</v></c><c r="J321" s="72" t="n"><f>CompoundAlert!U181</f><v>0</v></c><c r="K321" s="72" t="n"><f>CompoundAlert!V181</f><v>0</v></c><c r="L321" s="72" t="n"><f>CompoundAlert!W181</f><v>0</v></c><c r="M321" s="72" t="n"><f>CompoundAlert!X181</f><v>0</v></c><c r="N321" s="29" t="n"><f>CompoundAlert!AF181</f><v>0</v></c><c r="O321" s="32" t="n"><f>CompoundAlert!AG181</f><v>0</v></c><c r="P321" s="32" t="n"><f>CompoundAlert!AH181</f><v>0.4</v></c><c r="Q321" s="71"/><c r="R321" s="53"/><c r="S321" s="53"/><c r="T321" s="53"/><c r="U321" s="53"/><c r="V321" s="53"/><c r="W321" s="53"/><c r="X321" s="53"/><c r="Y321" s="53"/><c r="Z321" s="53"/><c r="AA321" s="53"/><c r="AB321" s="53"/><c r="AC321" s="53"/><c r="AD321" s="53"/><c r="AE321" s="53"/><c r="AF321" s="53"/></row><row r="322"><c r="A322" s="65" t="n"><v>77</v></c><c r="B322" s="35" t="str"><f>CompoundAlert!B36</f><v>Sri Lanka</v></c><c r="C322" s="28" t="str"><f>CompoundAlert!C36</f><v>LKA</v></c><c r="D322" s="29" t="n"><f>CompoundAlert!D36</f><v>0</v></c><c r="E322" s="33" t="n"><f>CompoundAlert!G36</f><v>0</v></c><c r="F322" s="31" t="n"><f>CompoundAlert!H36</f><v>0</v></c><c r="G322" s="29" t="n"><f>CompoundAlert!K36</f><v>0</v></c><c r="H322" s="72" t="n"><f>CompoundAlert!S36</f><v>0</v></c><c r="I322" s="72" t="n"><f>CompoundAlert!T36</f><v>0</v></c><c r="J322" s="72" t="n"><f>CompoundAlert!U36</f><v>0</v></c><c r="K322" s="72" t="n"><f>CompoundAlert!V36</f><v>0</v></c><c r="L322" s="72" t="n"><f>CompoundAlert!W36</f><v>0</v></c><c r="M322" s="72" t="n"><f>CompoundAlert!X36</f><v>0</v></c><c r="N322" s="29" t="n"><f>CompoundAlert!AF36</f><v>0</v></c><c r="O322" s="32" t="n"><f>CompoundAlert!AG36</f><v>0</v></c><c r="P322" s="32" t="n"><f>CompoundAlert!AH36</f><v>0.3</v></c><c r="Q322" s="71"/><c r="R322" s="53"/><c r="S322" s="53"/><c r="T322" s="53"/><c r="U322" s="53"/><c r="V322" s="53"/><c r="W322" s="53"/><c r="X322" s="53"/><c r="Y322" s="53"/><c r="Z322" s="53"/><c r="AA322" s="53"/><c r="AB322" s="53"/><c r="AC322" s="53"/><c r="AD322" s="53"/><c r="AE322" s="53"/><c r="AF322" s="53"/></row><row r="323"><c r="A323" s="65" t="n"><v>78</v></c><c r="B323" s="35" t="str"><f>CompoundAlert!B62</f><v>Angola</v></c><c r="C323" s="28" t="str"><f>CompoundAlert!C62</f><v>AGO</v></c><c r="D323" s="29" t="n"><f>CompoundAlert!D62</f><v>0</v></c><c r="E323" s="33" t="n"><f>CompoundAlert!G62</f><v>0</v></c><c r="F323" s="31" t="n"><f>CompoundAlert!H62</f><v>0</v></c><c r="G323" s="29" t="n"><f>CompoundAlert!K62</f><v>0</v></c><c r="H323" s="72" t="n"><f>CompoundAlert!S62</f><v>0</v></c><c r="I323" s="72" t="n"><f>CompoundAlert!T62</f><v>0</v></c><c r="J323" s="72" t="n"><f>CompoundAlert!U62</f><v>0</v></c><c r="K323" s="72" t="n"><f>CompoundAlert!V62</f><v>0</v></c><c r="L323" s="72" t="n"><f>CompoundAlert!W62</f><v>0</v></c><c r="M323" s="72" t="n"><f>CompoundAlert!X62</f><v>0</v></c><c r="N323" s="29" t="n"><f>CompoundAlert!AF62</f><v>0</v></c><c r="O323" s="32" t="n"><f>CompoundAlert!AG62</f><v>0</v></c><c r="P323" s="32" t="n"><f>CompoundAlert!AH62</f><v>0.3</v></c><c r="Q323" s="71"/><c r="R323" s="53"/><c r="S323" s="53"/><c r="T323" s="53"/><c r="U323" s="53"/><c r="V323" s="53"/><c r="W323" s="53"/><c r="X323" s="53"/><c r="Y323" s="53"/><c r="Z323" s="53"/><c r="AA323" s="53"/><c r="AB323" s="53"/><c r="AC323" s="53"/><c r="AD323" s="53"/><c r="AE323" s="53"/><c r="AF323" s="53"/></row><row r="324"><c r="A324" s="65" t="n"><v>79</v></c><c r="B324" s="35" t="str"><f>CompoundAlert!B63</f><v>Micronesia</v></c><c r="C324" s="28" t="str"><f>CompoundAlert!C63</f><v>FSM</v></c><c r="D324" s="29" t="n"><f>CompoundAlert!D63</f><v>0</v></c><c r="E324" s="33" t="n"><f>CompoundAlert!G63</f><v>0</v></c><c r="F324" s="31" t="n"><f>CompoundAlert!H63</f><v>0</v></c><c r="G324" s="29" t="n"><f>CompoundAlert!K63</f><v>0</v></c><c r="H324" s="72" t="n"><f>CompoundAlert!S63</f><v>0</v></c><c r="I324" s="72" t="n"><f>CompoundAlert!T63</f><v>0</v></c><c r="J324" s="72" t="n"><f>CompoundAlert!U63</f><v>0</v></c><c r="K324" s="72" t="n"><f>CompoundAlert!V63</f><v>0</v></c><c r="L324" s="72" t="n"><f>CompoundAlert!W63</f><v>0</v></c><c r="M324" s="72" t="n"><f>CompoundAlert!X63</f><v>0</v></c><c r="N324" s="29" t="n"><f>CompoundAlert!AF63</f><v>0</v></c><c r="O324" s="32" t="n"><f>CompoundAlert!AG63</f><v>0.2</v></c><c r="P324" s="32" t="n"><f>CompoundAlert!AH63</f><v>0.8</v></c><c r="Q324" s="71"/><c r="R324" s="53"/><c r="S324" s="53"/><c r="T324" s="53"/><c r="U324" s="53"/><c r="V324" s="53"/><c r="W324" s="53"/><c r="X324" s="53"/><c r="Y324" s="53"/><c r="Z324" s="53"/><c r="AA324" s="53"/><c r="AB324" s="53"/><c r="AC324" s="53"/><c r="AD324" s="53"/><c r="AE324" s="53"/><c r="AF324" s="53"/></row><row r="325"><c r="A325" s="65" t="n"><v>80</v></c><c r="B325" s="35" t="str"><f>CompoundAlert!B66</f><v>Jamaica</v></c><c r="C325" s="28" t="str"><f>CompoundAlert!C66</f><v>JAM</v></c><c r="D325" s="29" t="n"><f>CompoundAlert!D66</f><v>0</v></c><c r="E325" s="33" t="n"><f>CompoundAlert!G66</f><v>0</v></c><c r="F325" s="31" t="n"><f>CompoundAlert!H66</f><v>0</v></c><c r="G325" s="29" t="n"><f>CompoundAlert!K66</f><v>0</v></c><c r="H325" s="72" t="n"><f>CompoundAlert!S66</f><v>0</v></c><c r="I325" s="72" t="n"><f>CompoundAlert!T66</f><v>0</v></c><c r="J325" s="72" t="n"><f>CompoundAlert!U66</f><v>0</v></c><c r="K325" s="72" t="n"><f>CompoundAlert!V66</f><v>0</v></c><c r="L325" s="72" t="n"><f>CompoundAlert!W66</f><v>0</v></c><c r="M325" s="72" t="n"><f>CompoundAlert!X66</f><v>0</v></c><c r="N325" s="29" t="n"><f>CompoundAlert!AF66</f><v>0</v></c><c r="O325" s="32" t="n"><f>CompoundAlert!AG66</f><v>0</v></c><c r="P325" s="32" t="n"><f>CompoundAlert!AH66</f><v>0.4</v></c><c r="Q325" s="71"/><c r="R325" s="53"/><c r="S325" s="53"/><c r="T325" s="53"/><c r="U325" s="53"/><c r="V325" s="53"/><c r="W325" s="53"/><c r="X325" s="53"/><c r="Y325" s="53"/><c r="Z325" s="53"/><c r="AA325" s="53"/><c r="AB325" s="53"/><c r="AC325" s="53"/><c r="AD325" s="53"/><c r="AE325" s="53"/><c r="AF325" s="53"/></row><row r="326"><c r="A326" s="65" t="n"><v>81</v></c><c r="B326" s="35" t="str"><f>CompoundAlert!B68</f><v>Azerbaijan</v></c><c r="C326" s="28" t="str"><f>CompoundAlert!C68</f><v>AZE</v></c><c r="D326" s="29" t="n"><f>CompoundAlert!D68</f><v>0</v></c><c r="E326" s="33" t="n"><f>CompoundAlert!G68</f><v>0</v></c><c r="F326" s="31" t="n"><f>CompoundAlert!H68</f><v>0</v></c><c r="G326" s="29" t="n"><f>CompoundAlert!K68</f><v>0</v></c><c r="H326" s="72" t="n"><f>CompoundAlert!S68</f><v>0</v></c><c r="I326" s="72" t="n"><f>CompoundAlert!T68</f><v>0</v></c><c r="J326" s="72" t="n"><f>CompoundAlert!U68</f><v>0</v></c><c r="K326" s="72" t="n"><f>CompoundAlert!V68</f><v>0</v></c><c r="L326" s="72" t="n"><f>CompoundAlert!W68</f><v>0</v></c><c r="M326" s="72" t="n"><f>CompoundAlert!X68</f><v>0</v></c><c r="N326" s="29" t="n"><f>CompoundAlert!AF68</f><v>0</v></c><c r="O326" s="32" t="n"><f>CompoundAlert!AG68</f><v>0</v></c><c r="P326" s="32" t="n"><f>CompoundAlert!AH68</f><v>0.3</v></c><c r="Q326" s="71"/><c r="R326" s="53"/><c r="S326" s="53"/><c r="T326" s="53"/><c r="U326" s="53"/><c r="V326" s="53"/><c r="W326" s="53"/><c r="X326" s="53"/><c r="Y326" s="53"/><c r="Z326" s="53"/><c r="AA326" s="53"/><c r="AB326" s="53"/><c r="AC326" s="53"/><c r="AD326" s="53"/><c r="AE326" s="53"/><c r="AF326" s="53"/></row><row r="327"><c r="A327" s="65" t="n"><v>82</v></c><c r="B327" s="35" t="str"><f>CompoundAlert!B74</f><v>Ghana</v></c><c r="C327" s="28" t="str"><f>CompoundAlert!C74</f><v>GHA</v></c><c r="D327" s="29" t="n"><f>CompoundAlert!D74</f><v>0</v></c><c r="E327" s="33" t="n"><f>CompoundAlert!G74</f><v>0</v></c><c r="F327" s="31" t="n"><f>CompoundAlert!H74</f><v>0</v></c><c r="G327" s="29" t="n"><f>CompoundAlert!K74</f><v>0</v></c><c r="H327" s="72" t="n"><f>CompoundAlert!S74</f><v>0</v></c><c r="I327" s="72" t="n"><f>CompoundAlert!T74</f><v>0</v></c><c r="J327" s="72" t="n"><f>CompoundAlert!U74</f><v>0</v></c><c r="K327" s="72" t="n"><f>CompoundAlert!V74</f><v>0</v></c><c r="L327" s="72" t="n"><f>CompoundAlert!W74</f><v>0</v></c><c r="M327" s="72" t="n"><f>CompoundAlert!X74</f><v>0</v></c><c r="N327" s="29" t="n"><f>CompoundAlert!AF74</f><v>0</v></c><c r="O327" s="32" t="n"><f>CompoundAlert!AG74</f><v>0</v></c><c r="P327" s="32" t="n"><f>CompoundAlert!AH74</f><v>0.3</v></c><c r="Q327" s="71"/><c r="R327" s="53"/><c r="S327" s="53"/><c r="T327" s="53"/><c r="U327" s="53"/><c r="V327" s="53"/><c r="W327" s="53"/><c r="X327" s="53"/><c r="Y327" s="53"/><c r="Z327" s="53"/><c r="AA327" s="53"/><c r="AB327" s="53"/><c r="AC327" s="53"/><c r="AD327" s="53"/><c r="AE327" s="53"/><c r="AF327" s="53"/></row><row r="328"><c r="A328" s="65" t="n"><v>83</v></c><c r="B328" s="35" t="str"><f>CompoundAlert!B75</f><v>Peru</v></c><c r="C328" s="28" t="str"><f>CompoundAlert!C75</f><v>PER</v></c><c r="D328" s="29" t="n"><f>CompoundAlert!D75</f><v>0</v></c><c r="E328" s="33" t="n"><f>CompoundAlert!G75</f><v>0</v></c><c r="F328" s="31" t="n"><f>CompoundAlert!H75</f><v>0</v></c><c r="G328" s="29" t="n"><f>CompoundAlert!K75</f><v>0</v></c><c r="H328" s="72" t="n"><f>CompoundAlert!S75</f><v>0</v></c><c r="I328" s="72" t="n"><f>CompoundAlert!T75</f><v>0</v></c><c r="J328" s="72" t="n"><f>CompoundAlert!U75</f><v>0</v></c><c r="K328" s="72" t="n"><f>CompoundAlert!V75</f><v>0</v></c><c r="L328" s="72" t="n"><f>CompoundAlert!W75</f><v>0</v></c><c r="M328" s="72" t="n"><f>CompoundAlert!X75</f><v>0</v></c><c r="N328" s="29" t="n"><f>CompoundAlert!AF75</f><v>0</v></c><c r="O328" s="32" t="n"><f>CompoundAlert!AG75</f><v>0</v></c><c r="P328" s="32" t="n"><f>CompoundAlert!AH75</f><v>0.3</v></c><c r="Q328" s="71"/><c r="R328" s="53"/><c r="S328" s="53"/><c r="T328" s="53"/><c r="U328" s="53"/><c r="V328" s="53"/><c r="W328" s="53"/><c r="X328" s="53"/><c r="Y328" s="53"/><c r="Z328" s="53"/><c r="AA328" s="53"/><c r="AB328" s="53"/><c r="AC328" s="53"/><c r="AD328" s="53"/><c r="AE328" s="53"/><c r="AF328" s="53"/></row><row r="329"><c r="A329" s="65" t="n"><v>84</v></c><c r="B329" s="35" t="str"><f>CompoundAlert!B80</f><v>Tuvalu</v></c><c r="C329" s="28" t="str"><f>CompoundAlert!C80</f><v>TUV</v></c><c r="D329" s="29" t="n"><f>CompoundAlert!D80</f><v>0</v></c><c r="E329" s="33" t="n"><f>CompoundAlert!G80</f><v>0</v></c><c r="F329" s="31" t="n"><f>CompoundAlert!H80</f><v>0</v></c><c r="G329" s="29" t="n"><f>CompoundAlert!K80</f><v>0</v></c><c r="H329" s="72" t="n"><f>CompoundAlert!S80</f><v>0</v></c><c r="I329" s="72" t="n"><f>CompoundAlert!T80</f><v>0</v></c><c r="J329" s="72" t="n"><f>CompoundAlert!U80</f><v>0</v></c><c r="K329" s="72" t="n"><f>CompoundAlert!V80</f><v>0</v></c><c r="L329" s="72" t="n"><f>CompoundAlert!W80</f><v>0</v></c><c r="M329" s="72" t="n"><f>CompoundAlert!X80</f><v>0</v></c><c r="N329" s="29" t="n"><f>CompoundAlert!AF80</f><v>0</v></c><c r="O329" s="32" t="n"><f>CompoundAlert!AG80</f><v>0.3</v></c><c r="P329" s="32" t="n"><f>CompoundAlert!AH80</f><v>0.8</v></c><c r="Q329" s="71"/><c r="R329" s="53"/><c r="S329" s="53"/><c r="T329" s="53"/><c r="U329" s="53"/><c r="V329" s="53"/><c r="W329" s="53"/><c r="X329" s="53"/><c r="Y329" s="53"/><c r="Z329" s="53"/><c r="AA329" s="53"/><c r="AB329" s="53"/><c r="AC329" s="53"/><c r="AD329" s="53"/><c r="AE329" s="53"/><c r="AF329" s="53"/></row><row r="330"><c r="A330" s="65" t="n"><v>85</v></c><c r="B330" s="35" t="str"><f>CompoundAlert!B100</f><v>China</v></c><c r="C330" s="28" t="str"><f>CompoundAlert!C100</f><v>CHN</v></c><c r="D330" s="29" t="n"><f>CompoundAlert!D100</f><v>0</v></c><c r="E330" s="33" t="n"><f>CompoundAlert!G100</f><v>0</v></c><c r="F330" s="31" t="n"><f>CompoundAlert!H100</f><v>0</v></c><c r="G330" s="29" t="n"><f>CompoundAlert!K100</f><v>0</v></c><c r="H330" s="72" t="n"><f>CompoundAlert!S100</f><v>0</v></c><c r="I330" s="72" t="n"><f>CompoundAlert!T100</f><v>0</v></c><c r="J330" s="72" t="n"><f>CompoundAlert!U100</f><v>0</v></c><c r="K330" s="72" t="n"><f>CompoundAlert!V100</f><v>0</v></c><c r="L330" s="72" t="n"><f>CompoundAlert!W100</f><v>0</v></c><c r="M330" s="72" t="n"><f>CompoundAlert!X100</f><v>0</v></c><c r="N330" s="29" t="n"><f>CompoundAlert!AF100</f><v>0</v></c><c r="O330" s="32" t="n"><f>CompoundAlert!AG100</f><v>0</v></c><c r="P330" s="32" t="n"><f>CompoundAlert!AH100</f><v>0.2</v></c><c r="Q330" s="71"/><c r="R330" s="53"/><c r="S330" s="53"/><c r="T330" s="53"/><c r="U330" s="53"/><c r="V330" s="53"/><c r="W330" s="53"/><c r="X330" s="53"/><c r="Y330" s="53"/><c r="Z330" s="53"/><c r="AA330" s="53"/><c r="AB330" s="53"/><c r="AC330" s="53"/><c r="AD330" s="53"/><c r="AE330" s="53"/><c r="AF330" s="53"/></row><row r="331"><c r="A331" s="65" t="n"><v>86</v></c><c r="B331" s="35" t="str"><f>CompoundAlert!B101</f><v>Cuba</v></c><c r="C331" s="28" t="str"><f>CompoundAlert!C101</f><v>CUB</v></c><c r="D331" s="29" t="n"><f>CompoundAlert!D101</f><v>0</v></c><c r="E331" s="33" t="n"><f>CompoundAlert!G101</f><v>0</v></c><c r="F331" s="31" t="n"><f>CompoundAlert!H101</f><v>0</v></c><c r="G331" s="29" t="n"><f>CompoundAlert!K101</f><v>0</v></c><c r="H331" s="72" t="n"><f>CompoundAlert!S101</f><v>0</v></c><c r="I331" s="72" t="n"><f>CompoundAlert!T101</f><v>0</v></c><c r="J331" s="72" t="n"><f>CompoundAlert!U101</f><v>0</v></c><c r="K331" s="72" t="n"><f>CompoundAlert!V101</f><v>0</v></c><c r="L331" s="72" t="n"><f>CompoundAlert!W101</f><v>0</v></c><c r="M331" s="72" t="n"><f>CompoundAlert!X101</f><v>0</v></c><c r="N331" s="29" t="n"><f>CompoundAlert!AF101</f><v>0</v></c><c r="O331" s="32" t="n"><f>CompoundAlert!AG101</f><v>0</v></c><c r="P331" s="32" t="n"><f>CompoundAlert!AH101</f><v>0.5</v></c><c r="Q331" s="71"/><c r="R331" s="53"/><c r="S331" s="53"/><c r="T331" s="53"/><c r="U331" s="53"/><c r="V331" s="53"/><c r="W331" s="53"/><c r="X331" s="53"/><c r="Y331" s="53"/><c r="Z331" s="53"/><c r="AA331" s="53"/><c r="AB331" s="53"/><c r="AC331" s="53"/><c r="AD331" s="53"/><c r="AE331" s="53"/><c r="AF331" s="53"/></row><row r="332"><c r="A332" s="65" t="n"><v>87</v></c><c r="B332" s="35" t="str"><f>CompoundAlert!B104</f><v>Ecuador</v></c><c r="C332" s="28" t="str"><f>CompoundAlert!C104</f><v>ECU</v></c><c r="D332" s="29" t="n"><f>CompoundAlert!D104</f><v>0</v></c><c r="E332" s="33" t="n"><f>CompoundAlert!G104</f><v>0</v></c><c r="F332" s="31" t="n"><f>CompoundAlert!H104</f><v>0</v></c><c r="G332" s="29" t="n"><f>CompoundAlert!K104</f><v>0</v></c><c r="H332" s="72" t="n"><f>CompoundAlert!S104</f><v>0</v></c><c r="I332" s="72" t="n"><f>CompoundAlert!T104</f><v>0</v></c><c r="J332" s="72" t="n"><f>CompoundAlert!U104</f><v>0</v></c><c r="K332" s="72" t="n"><f>CompoundAlert!V104</f><v>0</v></c><c r="L332" s="72" t="n"><f>CompoundAlert!W104</f><v>0</v></c><c r="M332" s="72" t="n"><f>CompoundAlert!X104</f><v>0</v></c><c r="N332" s="29" t="n"><f>CompoundAlert!AF104</f><v>0</v></c><c r="O332" s="32" t="n"><f>CompoundAlert!AG104</f><v>0</v></c><c r="P332" s="32" t="n"><f>CompoundAlert!AH104</f><v>0.3</v></c><c r="Q332" s="71"/><c r="R332" s="53"/><c r="S332" s="53"/><c r="T332" s="53"/><c r="U332" s="53"/><c r="V332" s="53"/><c r="W332" s="53"/><c r="X332" s="53"/><c r="Y332" s="53"/><c r="Z332" s="53"/><c r="AA332" s="53"/><c r="AB332" s="53"/><c r="AC332" s="53"/><c r="AD332" s="53"/><c r="AE332" s="53"/><c r="AF332" s="53"/></row><row r="333"><c r="A333" s="65" t="n"><v>88</v></c><c r="B333" s="35" t="str"><f>CompoundAlert!B105</f><v>Indonesia</v></c><c r="C333" s="28" t="str"><f>CompoundAlert!C105</f><v>IDN</v></c><c r="D333" s="29" t="n"><f>CompoundAlert!D105</f><v>0</v></c><c r="E333" s="33" t="n"><f>CompoundAlert!G105</f><v>0</v></c><c r="F333" s="31" t="n"><f>CompoundAlert!H105</f><v>0</v></c><c r="G333" s="29" t="n"><f>CompoundAlert!K105</f><v>0</v></c><c r="H333" s="72" t="n"><f>CompoundAlert!S105</f><v>0</v></c><c r="I333" s="72" t="n"><f>CompoundAlert!T105</f><v>0</v></c><c r="J333" s="72" t="n"><f>CompoundAlert!U105</f><v>0</v></c><c r="K333" s="72" t="n"><f>CompoundAlert!V105</f><v>0</v></c><c r="L333" s="72" t="n"><f>CompoundAlert!W105</f><v>0</v></c><c r="M333" s="72" t="n"><f>CompoundAlert!X105</f><v>0</v></c><c r="N333" s="29" t="n"><f>CompoundAlert!AF105</f><v>0</v></c><c r="O333" s="32" t="n"><f>CompoundAlert!AG105</f><v>0</v></c><c r="P333" s="32" t="n"><f>CompoundAlert!AH105</f><v>0.2</v></c><c r="Q333" s="71"/><c r="R333" s="53"/><c r="S333" s="53"/><c r="T333" s="53"/><c r="U333" s="53"/><c r="V333" s="53"/><c r="W333" s="53"/><c r="X333" s="53"/><c r="Y333" s="53"/><c r="Z333" s="53"/><c r="AA333" s="53"/><c r="AB333" s="53"/><c r="AC333" s="53"/><c r="AD333" s="53"/><c r="AE333" s="53"/><c r="AF333" s="53"/></row><row r="334"><c r="A334" s="65" t="n"><v>89</v></c><c r="B334" s="35" t="str"><f>CompoundAlert!B106</f><v>Viet Nam</v></c><c r="C334" s="28" t="str"><f>CompoundAlert!C106</f><v>VNM</v></c><c r="D334" s="29" t="n"><f>CompoundAlert!D106</f><v>0</v></c><c r="E334" s="33" t="n"><f>CompoundAlert!G106</f><v>0</v></c><c r="F334" s="31" t="n"><f>CompoundAlert!H106</f><v>0</v></c><c r="G334" s="29" t="n"><f>CompoundAlert!K106</f><v>0</v></c><c r="H334" s="72" t="n"><f>CompoundAlert!S106</f><v>0</v></c><c r="I334" s="72" t="n"><f>CompoundAlert!T106</f><v>0</v></c><c r="J334" s="72" t="n"><f>CompoundAlert!U106</f><v>0</v></c><c r="K334" s="72" t="n"><f>CompoundAlert!V106</f><v>0</v></c><c r="L334" s="72" t="n"><f>CompoundAlert!W106</f><v>0</v></c><c r="M334" s="72" t="n"><f>CompoundAlert!X106</f><v>0</v></c><c r="N334" s="29" t="n"><f>CompoundAlert!AF106</f><v>0</v></c><c r="O334" s="32" t="n"><f>CompoundAlert!AG106</f><v>0</v></c><c r="P334" s="32" t="n"><f>CompoundAlert!AH106</f><v>0.3</v></c><c r="Q334" s="71"/><c r="R334" s="53"/><c r="S334" s="53"/><c r="T334" s="53"/><c r="U334" s="53"/><c r="V334" s="53"/><c r="W334" s="53"/><c r="X334" s="53"/><c r="Y334" s="53"/><c r="Z334" s="53"/><c r="AA334" s="53"/><c r="AB334" s="53"/><c r="AC334" s="53"/><c r="AD334" s="53"/><c r="AE334" s="53"/><c r="AF334" s="53"/></row><row r="335"><c r="A335" s="65" t="n"><v>90</v></c><c r="B335" s="35" t="str"><f>CompoundAlert!B132</f><v>Algeria</v></c><c r="C335" s="28" t="str"><f>CompoundAlert!C132</f><v>DZA</v></c><c r="D335" s="29" t="n"><f>CompoundAlert!D132</f><v>0</v></c><c r="E335" s="33" t="n"><f>CompoundAlert!G132</f><v>0</v></c><c r="F335" s="31" t="n"><f>CompoundAlert!H132</f><v>0</v></c><c r="G335" s="29" t="n"><f>CompoundAlert!K132</f><v>0</v></c><c r="H335" s="72" t="n"><f>CompoundAlert!S132</f><v>0</v></c><c r="I335" s="72" t="n"><f>CompoundAlert!T132</f><v>0</v></c><c r="J335" s="72" t="n"><f>CompoundAlert!U132</f><v>0</v></c><c r="K335" s="72" t="n"><f>CompoundAlert!V132</f><v>0</v></c><c r="L335" s="72" t="n"><f>CompoundAlert!W132</f><v>0</v></c><c r="M335" s="72" t="n"><f>CompoundAlert!X132</f><v>0</v></c><c r="N335" s="29" t="n"><f>CompoundAlert!AF132</f><v>0</v></c><c r="O335" s="32" t="n"><f>CompoundAlert!AG132</f><v>0</v></c><c r="P335" s="32" t="n"><f>CompoundAlert!AH132</f><v>0.2</v></c><c r="Q335" s="71"/><c r="R335" s="53"/><c r="S335" s="53"/><c r="T335" s="53"/><c r="U335" s="53"/><c r="V335" s="53"/><c r="W335" s="53"/><c r="X335" s="53"/><c r="Y335" s="53"/><c r="Z335" s="53"/><c r="AA335" s="53"/><c r="AB335" s="53"/><c r="AC335" s="53"/><c r="AD335" s="53"/><c r="AE335" s="53"/><c r="AF335" s="53"/></row><row r="336"><c r="A336" s="65" t="n"><v>91</v></c><c r="B336" s="35" t="str"><f>CompoundAlert!B133</f><v>Russian Federation</v></c><c r="C336" s="28" t="str"><f>CompoundAlert!C133</f><v>RUS</v></c><c r="D336" s="29" t="n"><f>CompoundAlert!D133</f><v>0</v></c><c r="E336" s="33" t="n"><f>CompoundAlert!G133</f><v>0</v></c><c r="F336" s="31" t="n"><f>CompoundAlert!H133</f><v>0</v></c><c r="G336" s="29" t="n"><f>CompoundAlert!K133</f><v>0</v></c><c r="H336" s="72" t="n"><f>CompoundAlert!S133</f><v>0</v></c><c r="I336" s="72" t="n"><f>CompoundAlert!T133</f><v>0</v></c><c r="J336" s="72" t="n"><f>CompoundAlert!U133</f><v>0</v></c><c r="K336" s="72" t="n"><f>CompoundAlert!V133</f><v>0</v></c><c r="L336" s="72" t="n"><f>CompoundAlert!W133</f><v>0</v></c><c r="M336" s="72" t="n"><f>CompoundAlert!X133</f><v>0</v></c><c r="N336" s="29" t="n"><f>CompoundAlert!AF133</f><v>0</v></c><c r="O336" s="32" t="n"><f>CompoundAlert!AG133</f><v>0</v></c><c r="P336" s="32" t="n"><f>CompoundAlert!AH133</f><v>0.2</v></c><c r="Q336" s="71"/><c r="R336" s="53"/><c r="S336" s="53"/><c r="T336" s="53"/><c r="U336" s="53"/><c r="V336" s="53"/><c r="W336" s="53"/><c r="X336" s="53"/><c r="Y336" s="53"/><c r="Z336" s="53"/><c r="AA336" s="53"/><c r="AB336" s="53"/><c r="AC336" s="53"/><c r="AD336" s="53"/><c r="AE336" s="53"/><c r="AF336" s="53"/></row><row r="337"><c r="A337" s="65" t="n"><v>92</v></c><c r="B337" s="35" t="str"><f>CompoundAlert!B134</f><v>Turkey</v></c><c r="C337" s="28" t="str"><f>CompoundAlert!C134</f><v>TUR</v></c><c r="D337" s="29" t="n"><f>CompoundAlert!D134</f><v>0</v></c><c r="E337" s="33" t="n"><f>CompoundAlert!G134</f><v>0</v></c><c r="F337" s="31" t="n"><f>CompoundAlert!H134</f><v>0</v></c><c r="G337" s="29" t="n"><f>CompoundAlert!K134</f><v>0</v></c><c r="H337" s="72" t="n"><f>CompoundAlert!S134</f><v>0</v></c><c r="I337" s="72" t="n"><f>CompoundAlert!T134</f><v>0</v></c><c r="J337" s="72" t="n"><f>CompoundAlert!U134</f><v>0</v></c><c r="K337" s="72" t="n"><f>CompoundAlert!V134</f><v>0</v></c><c r="L337" s="72" t="n"><f>CompoundAlert!W134</f><v>0</v></c><c r="M337" s="72" t="n"><f>CompoundAlert!X134</f><v>0</v></c><c r="N337" s="29" t="n"><f>CompoundAlert!AF134</f><v>0</v></c><c r="O337" s="32" t="n"><f>CompoundAlert!AG134</f><v>0</v></c><c r="P337" s="32" t="n"><f>CompoundAlert!AH134</f><v>0.2</v></c><c r="Q337" s="71"/><c r="R337" s="53"/><c r="S337" s="53"/><c r="T337" s="53"/><c r="U337" s="53"/><c r="V337" s="53"/><c r="W337" s="53"/><c r="X337" s="53"/><c r="Y337" s="53"/><c r="Z337" s="53"/><c r="AA337" s="53"/><c r="AB337" s="53"/><c r="AC337" s="53"/><c r="AD337" s="53"/><c r="AE337" s="53"/><c r="AF337" s="53"/></row><row r="338"><c r="A338" s="65" t="n"><v>93</v></c><c r="B338" s="35" t="str"><f>CompoundAlert!B159</f><v>Japan</v></c><c r="C338" s="28" t="str"><f>CompoundAlert!C159</f><v>JPN</v></c><c r="D338" s="29" t="n"><f>CompoundAlert!D159</f><v>0</v></c><c r="E338" s="33" t="n"><f>CompoundAlert!G159</f><v>0</v></c><c r="F338" s="31" t="n"><f>CompoundAlert!H159</f><v>0</v></c><c r="G338" s="29" t="n"><f>CompoundAlert!K159</f><v>0</v></c><c r="H338" s="72" t="n"><f>CompoundAlert!S159</f><v>0</v></c><c r="I338" s="72" t="n"><f>CompoundAlert!T159</f><v>0</v></c><c r="J338" s="72" t="n"><f>CompoundAlert!U159</f><v>0</v></c><c r="K338" s="72" t="n"><f>CompoundAlert!V159</f><v>0</v></c><c r="L338" s="72" t="n"><f>CompoundAlert!W159</f><v>0</v></c><c r="M338" s="72" t="n"><f>CompoundAlert!X159</f><v>0</v></c><c r="N338" s="29" t="n"><f>CompoundAlert!AF159</f><v>0</v></c><c r="O338" s="32" t="n"><f>CompoundAlert!AG159</f><v>0</v></c><c r="P338" s="32" t="n"><f>CompoundAlert!AH159</f><v>0.3</v></c><c r="Q338" s="71"/><c r="R338" s="53"/><c r="S338" s="53"/><c r="T338" s="53"/><c r="U338" s="53"/><c r="V338" s="53"/><c r="W338" s="53"/><c r="X338" s="53"/><c r="Y338" s="53"/><c r="Z338" s="53"/><c r="AA338" s="53"/><c r="AB338" s="53"/><c r="AC338" s="53"/><c r="AD338" s="53"/><c r="AE338" s="53"/><c r="AF338" s="53"/></row><row r="339"><c r="A339" s="65" t="n"><v>94</v></c><c r="B339" s="35" t="str"><f>CompoundAlert!B163</f><v>Samoa</v></c><c r="C339" s="28" t="str"><f>CompoundAlert!C163</f><v>WSM</v></c><c r="D339" s="29" t="n"><f>CompoundAlert!D163</f><v>0</v></c><c r="E339" s="33" t="n"><f>CompoundAlert!G163</f><v>0</v></c><c r="F339" s="31" t="n"><f>CompoundAlert!H163</f><v>0</v></c><c r="G339" s="29" t="n"><f>CompoundAlert!K163</f><v>0</v></c><c r="H339" s="72" t="n"><f>CompoundAlert!S163</f><v>0</v></c><c r="I339" s="72" t="n"><f>CompoundAlert!T163</f><v>0</v></c><c r="J339" s="72" t="n"><f>CompoundAlert!U163</f><v>0</v></c><c r="K339" s="72" t="n"><f>CompoundAlert!V163</f><v>0</v></c><c r="L339" s="72" t="n"><f>CompoundAlert!W163</f><v>0</v></c><c r="M339" s="72" t="n"><f>CompoundAlert!X163</f><v>0</v></c><c r="N339" s="29" t="n"><f>CompoundAlert!AF163</f><v>0</v></c><c r="O339" s="32" t="n"><f>CompoundAlert!AG163</f><v>0</v></c><c r="P339" s="32" t="n"><f>CompoundAlert!AH163</f><v>0.6</v></c><c r="Q339" s="71"/><c r="R339" s="53"/><c r="S339" s="53"/><c r="T339" s="53"/><c r="U339" s="53"/><c r="V339" s="53"/><c r="W339" s="53"/><c r="X339" s="53"/><c r="Y339" s="53"/><c r="Z339" s="53"/><c r="AA339" s="53"/><c r="AB339" s="53"/><c r="AC339" s="53"/><c r="AD339" s="53"/><c r="AE339" s="53"/><c r="AF339" s="53"/></row><row r="340"><c r="A340" s="65" t="n"><v>95</v></c><c r="B340" s="35" t="str"><f>CompoundAlert!B64</f><v>Bhutan</v></c><c r="C340" s="28" t="str"><f>CompoundAlert!C64</f><v>BTN</v></c><c r="D340" s="29" t="n"><f>CompoundAlert!D64</f><v>0</v></c><c r="E340" s="33" t="n"><f>CompoundAlert!G64</f><v>0</v></c><c r="F340" s="31" t="n"><f>CompoundAlert!H64</f><v>0</v></c><c r="G340" s="29" t="n"><f>CompoundAlert!K64</f><v>0</v></c><c r="H340" s="72" t="n"><f>CompoundAlert!S64</f><v>0</v></c><c r="I340" s="72" t="n"><f>CompoundAlert!T64</f><v>0</v></c><c r="J340" s="72" t="n"><f>CompoundAlert!U64</f><v>0</v></c><c r="K340" s="72" t="n"><f>CompoundAlert!V64</f><v>0</v></c><c r="L340" s="72" t="n"><f>CompoundAlert!W64</f><v>0</v></c><c r="M340" s="72" t="n"><f>CompoundAlert!X64</f><v>0</v></c><c r="N340" s="29" t="n"><f>CompoundAlert!AF64</f><v>0</v></c><c r="O340" s="32" t="n"><f>CompoundAlert!AG64</f><v>0</v></c><c r="P340" s="32" t="n"><f>CompoundAlert!AH64</f><v>0.4</v></c><c r="Q340" s="71"/><c r="R340" s="53"/><c r="S340" s="53"/><c r="T340" s="53"/><c r="U340" s="53"/><c r="V340" s="53"/><c r="W340" s="53"/><c r="X340" s="53"/><c r="Y340" s="53"/><c r="Z340" s="53"/><c r="AA340" s="53"/><c r="AB340" s="53"/><c r="AC340" s="53"/><c r="AD340" s="53"/><c r="AE340" s="53"/><c r="AF340" s="53"/></row><row r="341"><c r="A341" s="65" t="n"><v>96</v></c><c r="B341" s="35" t="str"><f>CompoundAlert!B71</f><v>Colombia</v></c><c r="C341" s="28" t="str"><f>CompoundAlert!C71</f><v>COL</v></c><c r="D341" s="29" t="n"><f>CompoundAlert!D71</f><v>0</v></c><c r="E341" s="33" t="n"><f>CompoundAlert!G71</f><v>0</v></c><c r="F341" s="31" t="n"><f>CompoundAlert!H71</f><v>0</v></c><c r="G341" s="29" t="n"><f>CompoundAlert!K71</f><v>0</v></c><c r="H341" s="72" t="n"><f>CompoundAlert!S71</f><v>0</v></c><c r="I341" s="72" t="n"><f>CompoundAlert!T71</f><v>0</v></c><c r="J341" s="72" t="n"><f>CompoundAlert!U71</f><v>0</v></c><c r="K341" s="72" t="n"><f>CompoundAlert!V71</f><v>0</v></c><c r="L341" s="72" t="n"><f>CompoundAlert!W71</f><v>0</v></c><c r="M341" s="72" t="n"><f>CompoundAlert!X71</f><v>0</v></c><c r="N341" s="29" t="n"><f>CompoundAlert!AF71</f><v>0</v></c><c r="O341" s="32" t="n"><f>CompoundAlert!AG71</f><v>0</v></c><c r="P341" s="32" t="n"><f>CompoundAlert!AH71</f><v>0.3</v></c><c r="Q341" s="71"/><c r="R341" s="53"/><c r="S341" s="53"/><c r="T341" s="53"/><c r="U341" s="53"/><c r="V341" s="53"/><c r="W341" s="53"/><c r="X341" s="53"/><c r="Y341" s="53"/><c r="Z341" s="53"/><c r="AA341" s="53"/><c r="AB341" s="53"/><c r="AC341" s="53"/><c r="AD341" s="53"/><c r="AE341" s="53"/><c r="AF341" s="53"/></row><row r="342"><c r="A342" s="65" t="n"><v>97</v></c><c r="B342" s="35" t="str"><f>CompoundAlert!B72</f><v>Mexico</v></c><c r="C342" s="28" t="str"><f>CompoundAlert!C72</f><v>MEX</v></c><c r="D342" s="29" t="n"><f>CompoundAlert!D72</f><v>0</v></c><c r="E342" s="33" t="n"><f>CompoundAlert!G72</f><v>0</v></c><c r="F342" s="31" t="n"><f>CompoundAlert!H72</f><v>0</v></c><c r="G342" s="29" t="n"><f>CompoundAlert!K72</f><v>0</v></c><c r="H342" s="72" t="n"><f>CompoundAlert!S72</f><v>0</v></c><c r="I342" s="72" t="n"><f>CompoundAlert!T72</f><v>0</v></c><c r="J342" s="72" t="n"><f>CompoundAlert!U72</f><v>0</v></c><c r="K342" s="72" t="n"><f>CompoundAlert!V72</f><v>0</v></c><c r="L342" s="72" t="n"><f>CompoundAlert!W72</f><v>0</v></c><c r="M342" s="72" t="n"><f>CompoundAlert!X72</f><v>0</v></c><c r="N342" s="29" t="n"><f>CompoundAlert!AF72</f><v>0</v></c><c r="O342" s="32" t="n"><f>CompoundAlert!AG72</f><v>0</v></c><c r="P342" s="32" t="n"><f>CompoundAlert!AH72</f><v>0.2</v></c><c r="Q342" s="71"/><c r="R342" s="53"/><c r="S342" s="53"/><c r="T342" s="53"/><c r="U342" s="53"/><c r="V342" s="53"/><c r="W342" s="53"/><c r="X342" s="53"/><c r="Y342" s="53"/><c r="Z342" s="53"/><c r="AA342" s="53"/><c r="AB342" s="53"/><c r="AC342" s="53"/><c r="AD342" s="53"/><c r="AE342" s="53"/><c r="AF342" s="53"/></row><row r="343"><c r="A343" s="65" t="n"><v>98</v></c><c r="B343" s="35" t="str"><f>CompoundAlert!B73</f><v>Panama</v></c><c r="C343" s="28" t="str"><f>CompoundAlert!C73</f><v>PAN</v></c><c r="D343" s="29" t="n"><f>CompoundAlert!D73</f><v>0</v></c><c r="E343" s="33" t="n"><f>CompoundAlert!G73</f><v>0</v></c><c r="F343" s="31" t="n"><f>CompoundAlert!H73</f><v>0</v></c><c r="G343" s="29" t="n"><f>CompoundAlert!K73</f><v>0</v></c><c r="H343" s="72" t="n"><f>CompoundAlert!S73</f><v>0</v></c><c r="I343" s="72" t="n"><f>CompoundAlert!T73</f><v>0</v></c><c r="J343" s="72" t="n"><f>CompoundAlert!U73</f><v>0</v></c><c r="K343" s="72" t="n"><f>CompoundAlert!V73</f><v>0</v></c><c r="L343" s="72" t="n"><f>CompoundAlert!W73</f><v>0</v></c><c r="M343" s="72" t="n"><f>CompoundAlert!X73</f><v>0</v></c><c r="N343" s="29" t="n"><f>CompoundAlert!AF73</f><v>0</v></c><c r="O343" s="32" t="n"><f>CompoundAlert!AG73</f><v>0</v></c><c r="P343" s="32" t="n"><f>CompoundAlert!AH73</f><v>0.4</v></c><c r="Q343" s="71"/><c r="R343" s="53"/><c r="S343" s="53"/><c r="T343" s="53"/><c r="U343" s="53"/><c r="V343" s="53"/><c r="W343" s="53"/><c r="X343" s="53"/><c r="Y343" s="53"/><c r="Z343" s="53"/><c r="AA343" s="53"/><c r="AB343" s="53"/><c r="AC343" s="53"/><c r="AD343" s="53"/><c r="AE343" s="53"/><c r="AF343" s="53"/></row><row r="344"><c r="A344" s="65" t="n"><v>99</v></c><c r="B344" s="35" t="str"><f>CompoundAlert!B81</f><v>Moldova Republic of</v></c><c r="C344" s="28" t="str"><f>CompoundAlert!C81</f><v>MDA</v></c><c r="D344" s="29" t="n"><f>CompoundAlert!D81</f><v>0</v></c><c r="E344" s="33" t="n"><f>CompoundAlert!G81</f><v>0</v></c><c r="F344" s="31" t="n"><f>CompoundAlert!H81</f><v>0</v></c><c r="G344" s="29" t="n"><f>CompoundAlert!K81</f><v>0</v></c><c r="H344" s="72" t="n"><f>CompoundAlert!S81</f><v>0</v></c><c r="I344" s="72" t="n"><f>CompoundAlert!T81</f><v>0</v></c><c r="J344" s="72" t="n"><f>CompoundAlert!U81</f><v>0</v></c><c r="K344" s="72" t="n"><f>CompoundAlert!V81</f><v>0</v></c><c r="L344" s="72" t="n"><f>CompoundAlert!W81</f><v>0</v></c><c r="M344" s="72" t="n"><f>CompoundAlert!X81</f><v>0</v></c><c r="N344" s="29" t="n"><f>CompoundAlert!AF81</f><v>0</v></c><c r="O344" s="32" t="n"><f>CompoundAlert!AG81</f><v>0</v></c><c r="P344" s="32" t="n"><f>CompoundAlert!AH81</f><v>0.3</v></c><c r="Q344" s="71"/><c r="R344" s="53"/><c r="S344" s="53"/><c r="T344" s="53"/><c r="U344" s="53"/><c r="V344" s="53"/><c r="W344" s="53"/><c r="X344" s="53"/><c r="Y344" s="53"/><c r="Z344" s="53"/><c r="AA344" s="53"/><c r="AB344" s="53"/><c r="AC344" s="53"/><c r="AD344" s="53"/><c r="AE344" s="53"/><c r="AF344" s="53"/></row><row r="345"><c r="A345" s="65" t="n"><v>100</v></c><c r="B345" s="35" t="str"><f>CompoundAlert!B91</f><v>Bahamas</v></c><c r="C345" s="28" t="str"><f>CompoundAlert!C91</f><v>BHS</v></c><c r="D345" s="29" t="n"><f>CompoundAlert!D91</f><v>0</v></c><c r="E345" s="33" t="n"><f>CompoundAlert!G91</f><v>0</v></c><c r="F345" s="31" t="n"><f>CompoundAlert!H91</f><v>0</v></c><c r="G345" s="29" t="n"><f>CompoundAlert!K91</f><v>0</v></c><c r="H345" s="72" t="n"><f>CompoundAlert!S91</f><v>0</v></c><c r="I345" s="72" t="n"><f>CompoundAlert!T91</f><v>0</v></c><c r="J345" s="72" t="n"><f>CompoundAlert!U91</f><v>0</v></c><c r="K345" s="72" t="n"><f>CompoundAlert!V91</f><v>0</v></c><c r="L345" s="72" t="n"><f>CompoundAlert!W91</f><v>0</v></c><c r="M345" s="72" t="n"><f>CompoundAlert!X91</f><v>0</v></c><c r="N345" s="29" t="n"><f>CompoundAlert!AF91</f><v>0</v></c><c r="O345" s="32" t="n"><f>CompoundAlert!AG91</f><v>0</v></c><c r="P345" s="32" t="n"><f>CompoundAlert!AH91</f><v>0.5</v></c><c r="Q345" s="71"/><c r="R345" s="53"/><c r="S345" s="53"/><c r="T345" s="53"/><c r="U345" s="53"/><c r="V345" s="53"/><c r="W345" s="53"/><c r="X345" s="53"/><c r="Y345" s="53"/><c r="Z345" s="53"/><c r="AA345" s="53"/><c r="AB345" s="53"/><c r="AC345" s="53"/><c r="AD345" s="53"/><c r="AE345" s="53"/><c r="AF345" s="53"/></row><row r="346"><c r="A346" s="65" t="n"><v>101</v></c><c r="B346" s="35" t="str"><f>CompoundAlert!B92</f><v>Fiji</v></c><c r="C346" s="28" t="str"><f>CompoundAlert!C92</f><v>FJI</v></c><c r="D346" s="29" t="n"><f>CompoundAlert!D92</f><v>0</v></c><c r="E346" s="33" t="n"><f>CompoundAlert!G92</f><v>0</v></c><c r="F346" s="31" t="n"><f>CompoundAlert!H92</f><v>0</v></c><c r="G346" s="29" t="n"><f>CompoundAlert!K92</f><v>0</v></c><c r="H346" s="72" t="n"><f>CompoundAlert!S92</f><v>0</v></c><c r="I346" s="72" t="n"><f>CompoundAlert!T92</f><v>0</v></c><c r="J346" s="72" t="n"><f>CompoundAlert!U92</f><v>0</v></c><c r="K346" s="72" t="n"><f>CompoundAlert!V92</f><v>0</v></c><c r="L346" s="72" t="n"><f>CompoundAlert!W92</f><v>0</v></c><c r="M346" s="72" t="n"><f>CompoundAlert!X92</f><v>0</v></c><c r="N346" s="29" t="n"><f>CompoundAlert!AF92</f><v>0</v></c><c r="O346" s="32" t="n"><f>CompoundAlert!AG92</f><v>0</v></c><c r="P346" s="32" t="n"><f>CompoundAlert!AH92</f><v>0.3</v></c><c r="Q346" s="71"/><c r="R346" s="53"/><c r="S346" s="53"/><c r="T346" s="53"/><c r="U346" s="53"/><c r="V346" s="53"/><c r="W346" s="53"/><c r="X346" s="53"/><c r="Y346" s="53"/><c r="Z346" s="53"/><c r="AA346" s="53"/><c r="AB346" s="53"/><c r="AC346" s="53"/><c r="AD346" s="53"/><c r="AE346" s="53"/><c r="AF346" s="53"/></row><row r="347"><c r="A347" s="65" t="n"><v>102</v></c><c r="B347" s="35" t="str"><f>CompoundAlert!B93</f><v>Mauritius</v></c><c r="C347" s="28" t="str"><f>CompoundAlert!C93</f><v>MUS</v></c><c r="D347" s="29" t="n"><f>CompoundAlert!D93</f><v>0</v></c><c r="E347" s="33" t="n"><f>CompoundAlert!G93</f><v>0</v></c><c r="F347" s="31" t="n"><f>CompoundAlert!H93</f><v>0</v></c><c r="G347" s="29" t="n"><f>CompoundAlert!K93</f><v>0</v></c><c r="H347" s="72" t="n"><f>CompoundAlert!S93</f><v>0</v></c><c r="I347" s="72" t="n"><f>CompoundAlert!T93</f><v>0</v></c><c r="J347" s="72" t="n"><f>CompoundAlert!U93</f><v>0</v></c><c r="K347" s="72" t="n"><f>CompoundAlert!V93</f><v>0</v></c><c r="L347" s="72" t="n"><f>CompoundAlert!W93</f><v>0</v></c><c r="M347" s="72" t="n"><f>CompoundAlert!X93</f><v>0</v></c><c r="N347" s="29" t="n"><f>CompoundAlert!AF93</f><v>0</v></c><c r="O347" s="32" t="n"><f>CompoundAlert!AG93</f><v>0</v></c><c r="P347" s="32" t="n"><f>CompoundAlert!AH93</f><v>0.3</v></c><c r="Q347" s="71"/><c r="R347" s="53"/><c r="S347" s="53"/><c r="T347" s="53"/><c r="U347" s="53"/><c r="V347" s="53"/><c r="W347" s="53"/><c r="X347" s="53"/><c r="Y347" s="53"/><c r="Z347" s="53"/><c r="AA347" s="53"/><c r="AB347" s="53"/><c r="AC347" s="53"/><c r="AD347" s="53"/><c r="AE347" s="53"/><c r="AF347" s="53"/></row><row r="348"><c r="A348" s="65" t="n"><v>103</v></c><c r="B348" s="35" t="str"><f>CompoundAlert!B95</f><v>Guyana</v></c><c r="C348" s="28" t="str"><f>CompoundAlert!C95</f><v>GUY</v></c><c r="D348" s="29" t="n"><f>CompoundAlert!D95</f><v>0</v></c><c r="E348" s="33" t="n"><f>CompoundAlert!G95</f><v>0</v></c><c r="F348" s="31" t="n"><f>CompoundAlert!H95</f><v>0</v></c><c r="G348" s="29" t="n"><f>CompoundAlert!K95</f><v>0</v></c><c r="H348" s="72" t="n"><f>CompoundAlert!S95</f><v>0</v></c><c r="I348" s="72" t="n"><f>CompoundAlert!T95</f><v>0</v></c><c r="J348" s="72" t="n"><f>CompoundAlert!U95</f><v>0</v></c><c r="K348" s="72" t="n"><f>CompoundAlert!V95</f><v>0</v></c><c r="L348" s="72" t="n"><f>CompoundAlert!W95</f><v>0</v></c><c r="M348" s="72" t="n"><f>CompoundAlert!X95</f><v>0</v></c><c r="N348" s="29" t="n"><f>CompoundAlert!AF95</f><v>0</v></c><c r="O348" s="32" t="n"><f>CompoundAlert!AG95</f><v>0</v></c><c r="P348" s="32" t="n"><f>CompoundAlert!AH95</f><v>0.4</v></c><c r="Q348" s="71"/><c r="R348" s="53"/><c r="S348" s="53"/><c r="T348" s="53"/><c r="U348" s="53"/><c r="V348" s="53"/><c r="W348" s="53"/><c r="X348" s="53"/><c r="Y348" s="53"/><c r="Z348" s="53"/><c r="AA348" s="53"/><c r="AB348" s="53"/><c r="AC348" s="53"/><c r="AD348" s="53"/><c r="AE348" s="53"/><c r="AF348" s="53"/></row><row r="349"><c r="A349" s="65" t="n"><v>104</v></c><c r="B349" s="35" t="str"><f>CompoundAlert!B98</f><v>El Salvador</v></c><c r="C349" s="28" t="str"><f>CompoundAlert!C98</f><v>SLV</v></c><c r="D349" s="29" t="n"><f>CompoundAlert!D98</f><v>0</v></c><c r="E349" s="33" t="n"><f>CompoundAlert!G98</f><v>0</v></c><c r="F349" s="31" t="n"><f>CompoundAlert!H98</f><v>0</v></c><c r="G349" s="29" t="n"><f>CompoundAlert!K98</f><v>0</v></c><c r="H349" s="72" t="n"><f>CompoundAlert!S98</f><v>0</v></c><c r="I349" s="72" t="n"><f>CompoundAlert!T98</f><v>0</v></c><c r="J349" s="72" t="n"><f>CompoundAlert!U98</f><v>0</v></c><c r="K349" s="72" t="n"><f>CompoundAlert!V98</f><v>0</v></c><c r="L349" s="72" t="n"><f>CompoundAlert!W98</f><v>0</v></c><c r="M349" s="72" t="n"><f>CompoundAlert!X98</f><v>0</v></c><c r="N349" s="29" t="n"><f>CompoundAlert!AF98</f><v>0</v></c><c r="O349" s="32" t="n"><f>CompoundAlert!AG98</f><v>0</v></c><c r="P349" s="32" t="n"><f>CompoundAlert!AH98</f><v>0.3</v></c><c r="Q349" s="71"/><c r="R349" s="53"/><c r="S349" s="53"/><c r="T349" s="53"/><c r="U349" s="53"/><c r="V349" s="53"/><c r="W349" s="53"/><c r="X349" s="53"/><c r="Y349" s="53"/><c r="Z349" s="53"/><c r="AA349" s="53"/><c r="AB349" s="53"/><c r="AC349" s="53"/><c r="AD349" s="53"/><c r="AE349" s="53"/><c r="AF349" s="53"/></row><row r="350"><c r="A350" s="65" t="n"><v>105</v></c><c r="B350" s="35" t="str"><f>CompoundAlert!B102</f><v>Kyrgyzstan</v></c><c r="C350" s="28" t="str"><f>CompoundAlert!C102</f><v>KGZ</v></c><c r="D350" s="29" t="n"><f>CompoundAlert!D102</f><v>0</v></c><c r="E350" s="33" t="n"><f>CompoundAlert!G102</f><v>0</v></c><c r="F350" s="31" t="n"><f>CompoundAlert!H102</f><v>0</v></c><c r="G350" s="29" t="n"><f>CompoundAlert!K102</f><v>0</v></c><c r="H350" s="72" t="n"><f>CompoundAlert!S102</f><v>0</v></c><c r="I350" s="72" t="n"><f>CompoundAlert!T102</f><v>0</v></c><c r="J350" s="72" t="n"><f>CompoundAlert!U102</f><v>0</v></c><c r="K350" s="72" t="n"><f>CompoundAlert!V102</f><v>0</v></c><c r="L350" s="72" t="n"><f>CompoundAlert!W102</f><v>0</v></c><c r="M350" s="72" t="n"><f>CompoundAlert!X102</f><v>0</v></c><c r="N350" s="29" t="n"><f>CompoundAlert!AF102</f><v>0</v></c><c r="O350" s="32" t="n"><f>CompoundAlert!AG102</f><v>0</v></c><c r="P350" s="32" t="n"><f>CompoundAlert!AH102</f><v>0.2</v></c><c r="Q350" s="71"/><c r="R350" s="53"/><c r="S350" s="53"/><c r="T350" s="53"/><c r="U350" s="53"/><c r="V350" s="53"/><c r="W350" s="53"/><c r="X350" s="53"/><c r="Y350" s="53"/><c r="Z350" s="53"/><c r="AA350" s="53"/><c r="AB350" s="53"/><c r="AC350" s="53"/><c r="AD350" s="53"/><c r="AE350" s="53"/><c r="AF350" s="53"/></row><row r="351"><c r="A351" s="65" t="n"><v>106</v></c><c r="B351" s="35" t="str"><f>CompoundAlert!B103</f><v>Nauru</v></c><c r="C351" s="28" t="str"><f>CompoundAlert!C103</f><v>NRU</v></c><c r="D351" s="29" t="n"><f>CompoundAlert!D103</f><v>0</v></c><c r="E351" s="33" t="n"><f>CompoundAlert!G103</f><v>0</v></c><c r="F351" s="31" t="n"><f>CompoundAlert!H103</f><v>0</v></c><c r="G351" s="29" t="n"><f>CompoundAlert!K103</f><v>0</v></c><c r="H351" s="72" t="n"><f>CompoundAlert!S103</f><v>0</v></c><c r="I351" s="72" t="n"><f>CompoundAlert!T103</f><v>0</v></c><c r="J351" s="72" t="n"><f>CompoundAlert!U103</f><v>0</v></c><c r="K351" s="72" t="n"><f>CompoundAlert!V103</f><v>0</v></c><c r="L351" s="72" t="n"><f>CompoundAlert!W103</f><v>0</v></c><c r="M351" s="72" t="n"><f>CompoundAlert!X103</f><v>0</v></c><c r="N351" s="29" t="n"><f>CompoundAlert!AF103</f><v>0</v></c><c r="O351" s="32" t="n"><f>CompoundAlert!AG103</f><v>0.4</v></c><c r="P351" s="32" t="n"><f>CompoundAlert!AH103</f><v>0.8</v></c><c r="Q351" s="71"/><c r="R351" s="53"/><c r="S351" s="53"/><c r="T351" s="53"/><c r="U351" s="53"/><c r="V351" s="53"/><c r="W351" s="53"/><c r="X351" s="53"/><c r="Y351" s="53"/><c r="Z351" s="53"/><c r="AA351" s="53"/><c r="AB351" s="53"/><c r="AC351" s="53"/><c r="AD351" s="53"/><c r="AE351" s="53"/><c r="AF351" s="53"/></row><row r="352"><c r="A352" s="65" t="n"><v>107</v></c><c r="B352" s="35" t="str"><f>CompoundAlert!B107</f><v>Dominica</v></c><c r="C352" s="28" t="str"><f>CompoundAlert!C107</f><v>DMA</v></c><c r="D352" s="29" t="n"><f>CompoundAlert!D107</f><v>0</v></c><c r="E352" s="33" t="n"><f>CompoundAlert!G107</f><v>0</v></c><c r="F352" s="31" t="n"><f>CompoundAlert!H107</f><v>0</v></c><c r="G352" s="29" t="n"><f>CompoundAlert!K107</f><v>0</v></c><c r="H352" s="72" t="n"><f>CompoundAlert!S107</f><v>0</v></c><c r="I352" s="72" t="n"><f>CompoundAlert!T107</f><v>0</v></c><c r="J352" s="72" t="n"><f>CompoundAlert!U107</f><v>0</v></c><c r="K352" s="72" t="n"><f>CompoundAlert!V107</f><v>0</v></c><c r="L352" s="72" t="n"><f>CompoundAlert!W107</f><v>0</v></c><c r="M352" s="72" t="n"><f>CompoundAlert!X107</f><v>0</v></c><c r="N352" s="29" t="n"><f>CompoundAlert!AF107</f><v>0</v></c><c r="O352" s="32" t="n"><f>CompoundAlert!AG107</f><v>0.2</v></c><c r="P352" s="32" t="n"><f>CompoundAlert!AH107</f><v>0.6</v></c><c r="Q352" s="71"/><c r="R352" s="53"/><c r="S352" s="53"/><c r="T352" s="53"/><c r="U352" s="53"/><c r="V352" s="53"/><c r="W352" s="53"/><c r="X352" s="53"/><c r="Y352" s="53"/><c r="Z352" s="53"/><c r="AA352" s="53"/><c r="AB352" s="53"/><c r="AC352" s="53"/><c r="AD352" s="53"/><c r="AE352" s="53"/><c r="AF352" s="53"/></row><row r="353"><c r="A353" s="65" t="n"><v>108</v></c><c r="B353" s="35" t="str"><f>CompoundAlert!B108</f><v>Dominican Republic</v></c><c r="C353" s="28" t="str"><f>CompoundAlert!C108</f><v>DOM</v></c><c r="D353" s="29" t="n"><f>CompoundAlert!D108</f><v>0</v></c><c r="E353" s="33" t="n"><f>CompoundAlert!G108</f><v>0</v></c><c r="F353" s="31" t="n"><f>CompoundAlert!H108</f><v>0</v></c><c r="G353" s="29" t="n"><f>CompoundAlert!K108</f><v>0</v></c><c r="H353" s="72" t="n"><f>CompoundAlert!S108</f><v>0</v></c><c r="I353" s="72" t="n"><f>CompoundAlert!T108</f><v>0</v></c><c r="J353" s="72" t="n"><f>CompoundAlert!U108</f><v>0</v></c><c r="K353" s="72" t="n"><f>CompoundAlert!V108</f><v>0</v></c><c r="L353" s="72" t="n"><f>CompoundAlert!W108</f><v>0</v></c><c r="M353" s="72" t="n"><f>CompoundAlert!X108</f><v>0</v></c><c r="N353" s="29" t="n"><f>CompoundAlert!AF108</f><v>0</v></c><c r="O353" s="32" t="n"><f>CompoundAlert!AG108</f><v>0</v></c><c r="P353" s="32" t="n"><f>CompoundAlert!AH108</f><v>0.4</v></c><c r="Q353" s="71"/><c r="R353" s="53"/><c r="S353" s="53"/><c r="T353" s="53"/><c r="U353" s="53"/><c r="V353" s="53"/><c r="W353" s="53"/><c r="X353" s="53"/><c r="Y353" s="53"/><c r="Z353" s="53"/><c r="AA353" s="53"/><c r="AB353" s="53"/><c r="AC353" s="53"/><c r="AD353" s="53"/><c r="AE353" s="53"/><c r="AF353" s="53"/></row><row r="354"><c r="A354" s="65" t="n"><v>109</v></c><c r="B354" s="35" t="str"><f>CompoundAlert!B109</f><v>Tunisia</v></c><c r="C354" s="28" t="str"><f>CompoundAlert!C109</f><v>TUN</v></c><c r="D354" s="29" t="n"><f>CompoundAlert!D109</f><v>0</v></c><c r="E354" s="33" t="n"><f>CompoundAlert!G109</f><v>0</v></c><c r="F354" s="31" t="n"><f>CompoundAlert!H109</f><v>0</v></c><c r="G354" s="29" t="n"><f>CompoundAlert!K109</f><v>0</v></c><c r="H354" s="72" t="n"><f>CompoundAlert!S109</f><v>0</v></c><c r="I354" s="72" t="n"><f>CompoundAlert!T109</f><v>0</v></c><c r="J354" s="72" t="n"><f>CompoundAlert!U109</f><v>0</v></c><c r="K354" s="72" t="n"><f>CompoundAlert!V109</f><v>0</v></c><c r="L354" s="72" t="n"><f>CompoundAlert!W109</f><v>0</v></c><c r="M354" s="72" t="n"><f>CompoundAlert!X109</f><v>0</v></c><c r="N354" s="29" t="n"><f>CompoundAlert!AF109</f><v>0</v></c><c r="O354" s="32" t="n"><f>CompoundAlert!AG109</f><v>0</v></c><c r="P354" s="32" t="n"><f>CompoundAlert!AH109</f><v>0.3</v></c><c r="Q354" s="71"/><c r="R354" s="53"/><c r="S354" s="53"/><c r="T354" s="53"/><c r="U354" s="53"/><c r="V354" s="53"/><c r="W354" s="53"/><c r="X354" s="53"/><c r="Y354" s="53"/><c r="Z354" s="53"/><c r="AA354" s="53"/><c r="AB354" s="53"/><c r="AC354" s="53"/><c r="AD354" s="53"/><c r="AE354" s="53"/><c r="AF354" s="53"/></row><row r="355"><c r="A355" s="65" t="n"><v>110</v></c><c r="B355" s="35" t="str"><f>CompoundAlert!B113</f><v>Thailand</v></c><c r="C355" s="28" t="str"><f>CompoundAlert!C113</f><v>THA</v></c><c r="D355" s="29" t="n"><f>CompoundAlert!D113</f><v>0</v></c><c r="E355" s="33" t="n"><f>CompoundAlert!G113</f><v>0</v></c><c r="F355" s="31" t="n"><f>CompoundAlert!H113</f><v>0</v></c><c r="G355" s="29" t="n"><f>CompoundAlert!K113</f><v>0</v></c><c r="H355" s="72" t="n"><f>CompoundAlert!S113</f><v>0</v></c><c r="I355" s="72" t="n"><f>CompoundAlert!T113</f><v>0</v></c><c r="J355" s="72" t="n"><f>CompoundAlert!U113</f><v>0</v></c><c r="K355" s="72" t="n"><f>CompoundAlert!V113</f><v>0</v></c><c r="L355" s="72" t="n"><f>CompoundAlert!W113</f><v>0</v></c><c r="M355" s="72" t="n"><f>CompoundAlert!X113</f><v>0</v></c><c r="N355" s="29" t="n"><f>CompoundAlert!AF113</f><v>0</v></c><c r="O355" s="32" t="n"><f>CompoundAlert!AG113</f><v>0</v></c><c r="P355" s="32" t="n"><f>CompoundAlert!AH113</f><v>0.2</v></c><c r="Q355" s="71"/><c r="R355" s="53"/><c r="S355" s="53"/><c r="T355" s="53"/><c r="U355" s="53"/><c r="V355" s="53"/><c r="W355" s="53"/><c r="X355" s="53"/><c r="Y355" s="53"/><c r="Z355" s="53"/><c r="AA355" s="53"/><c r="AB355" s="53"/><c r="AC355" s="53"/><c r="AD355" s="53"/><c r="AE355" s="53"/><c r="AF355" s="53"/></row><row r="356"><c r="A356" s="65" t="n"><v>111</v></c><c r="B356" s="35" t="str"><f>CompoundAlert!B117</f><v>Chile</v></c><c r="C356" s="28" t="str"><f>CompoundAlert!C117</f><v>CHL</v></c><c r="D356" s="29" t="n"><f>CompoundAlert!D117</f><v>0</v></c><c r="E356" s="33" t="n"><f>CompoundAlert!G117</f><v>0</v></c><c r="F356" s="31" t="n"><f>CompoundAlert!H117</f><v>0</v></c><c r="G356" s="29" t="n"><f>CompoundAlert!K117</f><v>0</v></c><c r="H356" s="72" t="n"><f>CompoundAlert!S117</f><v>0</v></c><c r="I356" s="72" t="n"><f>CompoundAlert!T117</f><v>0</v></c><c r="J356" s="72" t="n"><f>CompoundAlert!U117</f><v>0</v></c><c r="K356" s="72" t="n"><f>CompoundAlert!V117</f><v>0</v></c><c r="L356" s="72" t="n"><f>CompoundAlert!W117</f><v>0</v></c><c r="M356" s="72" t="n"><f>CompoundAlert!X117</f><v>0</v></c><c r="N356" s="29" t="n"><f>CompoundAlert!AF117</f><v>0</v></c><c r="O356" s="32" t="n"><f>CompoundAlert!AG117</f><v>0</v></c><c r="P356" s="32" t="n"><f>CompoundAlert!AH117</f><v>0.2</v></c><c r="Q356" s="71"/><c r="R356" s="53"/><c r="S356" s="53"/><c r="T356" s="53"/><c r="U356" s="53"/><c r="V356" s="53"/><c r="W356" s="53"/><c r="X356" s="53"/><c r="Y356" s="53"/><c r="Z356" s="53"/><c r="AA356" s="53"/><c r="AB356" s="53"/><c r="AC356" s="53"/><c r="AD356" s="53"/><c r="AE356" s="53"/><c r="AF356" s="53"/></row><row r="357"><c r="A357" s="65" t="n"><v>112</v></c><c r="B357" s="35" t="str"><f>CompoundAlert!B118</f><v>Mongolia</v></c><c r="C357" s="28" t="str"><f>CompoundAlert!C118</f><v>MNG</v></c><c r="D357" s="29" t="n"><f>CompoundAlert!D118</f><v>0</v></c><c r="E357" s="33" t="n"><f>CompoundAlert!G118</f><v>0</v></c><c r="F357" s="31" t="n"><f>CompoundAlert!H118</f><v>0</v></c><c r="G357" s="29" t="n"><f>CompoundAlert!K118</f><v>0</v></c><c r="H357" s="72" t="n"><f>CompoundAlert!S118</f><v>0</v></c><c r="I357" s="72" t="n"><f>CompoundAlert!T118</f><v>0</v></c><c r="J357" s="72" t="n"><f>CompoundAlert!U118</f><v>0</v></c><c r="K357" s="72" t="n"><f>CompoundAlert!V118</f><v>0</v></c><c r="L357" s="72" t="n"><f>CompoundAlert!W118</f><v>0</v></c><c r="M357" s="72" t="n"><f>CompoundAlert!X118</f><v>0</v></c><c r="N357" s="29" t="n"><f>CompoundAlert!AF118</f><v>0</v></c><c r="O357" s="32" t="n"><f>CompoundAlert!AG118</f><v>0</v></c><c r="P357" s="32" t="n"><f>CompoundAlert!AH118</f><v>0.3</v></c><c r="Q357" s="71"/><c r="R357" s="53"/><c r="S357" s="53"/><c r="T357" s="53"/><c r="U357" s="53"/><c r="V357" s="53"/><c r="W357" s="53"/><c r="X357" s="53"/><c r="Y357" s="53"/><c r="Z357" s="53"/><c r="AA357" s="53"/><c r="AB357" s="53"/><c r="AC357" s="53"/><c r="AD357" s="53"/><c r="AE357" s="53"/><c r="AF357" s="53"/></row><row r="358"><c r="A358" s="65" t="n"><v>113</v></c><c r="B358" s="35" t="str"><f>CompoundAlert!B125</f><v>Belarus</v></c><c r="C358" s="28" t="str"><f>CompoundAlert!C125</f><v>BLR</v></c><c r="D358" s="29" t="n"><f>CompoundAlert!D125</f><v>0</v></c><c r="E358" s="33" t="n"><f>CompoundAlert!G125</f><v>0</v></c><c r="F358" s="31" t="n"><f>CompoundAlert!H125</f><v>0</v></c><c r="G358" s="29" t="n"><f>CompoundAlert!K125</f><v>0</v></c><c r="H358" s="72" t="n"><f>CompoundAlert!S125</f><v>0</v></c><c r="I358" s="72" t="n"><f>CompoundAlert!T125</f><v>0</v></c><c r="J358" s="72" t="n"><f>CompoundAlert!U125</f><v>0</v></c><c r="K358" s="72" t="n"><f>CompoundAlert!V125</f><v>0</v></c><c r="L358" s="72" t="n"><f>CompoundAlert!W125</f><v>0</v></c><c r="M358" s="72" t="n"><f>CompoundAlert!X125</f><v>0</v></c><c r="N358" s="29" t="n"><f>CompoundAlert!AF125</f><v>0</v></c><c r="O358" s="32" t="n"><f>CompoundAlert!AG125</f><v>0</v></c><c r="P358" s="32" t="n"><f>CompoundAlert!AH125</f><v>0.3</v></c><c r="Q358" s="71"/><c r="R358" s="53"/><c r="S358" s="53"/><c r="T358" s="53"/><c r="U358" s="53"/><c r="V358" s="53"/><c r="W358" s="53"/><c r="X358" s="53"/><c r="Y358" s="53"/><c r="Z358" s="53"/><c r="AA358" s="53"/><c r="AB358" s="53"/><c r="AC358" s="53"/><c r="AD358" s="53"/><c r="AE358" s="53"/><c r="AF358" s="53"/></row><row r="359"><c r="A359" s="65" t="n"><v>114</v></c><c r="B359" s="35" t="str"><f>CompoundAlert!B126</f><v>Costa Rica</v></c><c r="C359" s="28" t="str"><f>CompoundAlert!C126</f><v>CRI</v></c><c r="D359" s="29" t="n"><f>CompoundAlert!D126</f><v>0</v></c><c r="E359" s="33" t="n"><f>CompoundAlert!G126</f><v>0</v></c><c r="F359" s="31" t="n"><f>CompoundAlert!H126</f><v>0</v></c><c r="G359" s="29" t="n"><f>CompoundAlert!K126</f><v>0</v></c><c r="H359" s="72" t="n"><f>CompoundAlert!S126</f><v>0</v></c><c r="I359" s="72" t="n"><f>CompoundAlert!T126</f><v>0</v></c><c r="J359" s="72" t="n"><f>CompoundAlert!U126</f><v>0</v></c><c r="K359" s="72" t="n"><f>CompoundAlert!V126</f><v>0</v></c><c r="L359" s="72" t="n"><f>CompoundAlert!W126</f><v>0</v></c><c r="M359" s="72" t="n"><f>CompoundAlert!X126</f><v>0</v></c><c r="N359" s="29" t="n"><f>CompoundAlert!AF126</f><v>0</v></c><c r="O359" s="32" t="n"><f>CompoundAlert!AG126</f><v>0</v></c><c r="P359" s="32" t="n"><f>CompoundAlert!AH126</f><v>0.2</v></c><c r="Q359" s="71"/><c r="R359" s="53"/><c r="S359" s="53"/><c r="T359" s="53"/><c r="U359" s="53"/><c r="V359" s="53"/><c r="W359" s="53"/><c r="X359" s="53"/><c r="Y359" s="53"/><c r="Z359" s="53"/><c r="AA359" s="53"/><c r="AB359" s="53"/><c r="AC359" s="53"/><c r="AD359" s="53"/><c r="AE359" s="53"/><c r="AF359" s="53"/></row><row r="360"><c r="A360" s="65" t="n"><v>115</v></c><c r="B360" s="35" t="str"><f>CompoundAlert!B127</f><v>Maldives</v></c><c r="C360" s="28" t="str"><f>CompoundAlert!C127</f><v>MDV</v></c><c r="D360" s="29" t="n"><f>CompoundAlert!D127</f><v>0</v></c><c r="E360" s="33" t="n"><f>CompoundAlert!G127</f><v>0</v></c><c r="F360" s="31" t="n"><f>CompoundAlert!H127</f><v>0</v></c><c r="G360" s="29" t="n"><f>CompoundAlert!K127</f><v>0</v></c><c r="H360" s="72" t="n"><f>CompoundAlert!S127</f><v>0</v></c><c r="I360" s="72" t="n"><f>CompoundAlert!T127</f><v>0</v></c><c r="J360" s="72" t="n"><f>CompoundAlert!U127</f><v>0</v></c><c r="K360" s="72" t="n"><f>CompoundAlert!V127</f><v>0</v></c><c r="L360" s="72" t="n"><f>CompoundAlert!W127</f><v>0</v></c><c r="M360" s="72" t="n"><f>CompoundAlert!X127</f><v>0</v></c><c r="N360" s="29" t="n"><f>CompoundAlert!AF127</f><v>0</v></c><c r="O360" s="32" t="n"><f>CompoundAlert!AG127</f><v>0</v></c><c r="P360" s="32" t="n"><f>CompoundAlert!AH127</f><v>0.4</v></c><c r="Q360" s="71"/><c r="R360" s="53"/><c r="S360" s="53"/><c r="T360" s="53"/><c r="U360" s="53"/><c r="V360" s="53"/><c r="W360" s="53"/><c r="X360" s="53"/><c r="Y360" s="53"/><c r="Z360" s="53"/><c r="AA360" s="53"/><c r="AB360" s="53"/><c r="AC360" s="53"/><c r="AD360" s="53"/><c r="AE360" s="53"/><c r="AF360" s="53"/></row><row r="361"><c r="A361" s="65" t="n"><v>116</v></c><c r="B361" s="35" t="str"><f>CompoundAlert!B128</f><v>Palau</v></c><c r="C361" s="28" t="str"><f>CompoundAlert!C128</f><v>PLW</v></c><c r="D361" s="29" t="n"><f>CompoundAlert!D128</f><v>0</v></c><c r="E361" s="33" t="n"><f>CompoundAlert!G128</f><v>0</v></c><c r="F361" s="31" t="n"><f>CompoundAlert!H128</f><v>0</v></c><c r="G361" s="29" t="n"><f>CompoundAlert!K128</f><v>0</v></c><c r="H361" s="72" t="n"><f>CompoundAlert!S128</f><v>0</v></c><c r="I361" s="72" t="n"><f>CompoundAlert!T128</f><v>0</v></c><c r="J361" s="72" t="n"><f>CompoundAlert!U128</f><v>0</v></c><c r="K361" s="72" t="n"><f>CompoundAlert!V128</f><v>0</v></c><c r="L361" s="72" t="n"><f>CompoundAlert!W128</f><v>0</v></c><c r="M361" s="72" t="n"><f>CompoundAlert!X128</f><v>0</v></c><c r="N361" s="29" t="n"><f>CompoundAlert!AF128</f><v>0</v></c><c r="O361" s="32" t="n"><f>CompoundAlert!AG128</f><v>0.4</v></c><c r="P361" s="32" t="n"><f>CompoundAlert!AH128</f><v>0.8</v></c><c r="Q361" s="71"/><c r="R361" s="53"/><c r="S361" s="53"/><c r="T361" s="53"/><c r="U361" s="53"/><c r="V361" s="53"/><c r="W361" s="53"/><c r="X361" s="53"/><c r="Y361" s="53"/><c r="Z361" s="53"/><c r="AA361" s="53"/><c r="AB361" s="53"/><c r="AC361" s="53"/><c r="AD361" s="53"/><c r="AE361" s="53"/><c r="AF361" s="53"/></row><row r="362"><c r="A362" s="65" t="n"><v>117</v></c><c r="B362" s="35" t="str"><f>CompoundAlert!B135</f><v>Botswana</v></c><c r="C362" s="28" t="str"><f>CompoundAlert!C135</f><v>BWA</v></c><c r="D362" s="29" t="n"><f>CompoundAlert!D135</f><v>0</v></c><c r="E362" s="33" t="n"><f>CompoundAlert!G135</f><v>0</v></c><c r="F362" s="31" t="n"><f>CompoundAlert!H135</f><v>0</v></c><c r="G362" s="29" t="n"><f>CompoundAlert!K135</f><v>0</v></c><c r="H362" s="72" t="n"><f>CompoundAlert!S135</f><v>0</v></c><c r="I362" s="72" t="n"><f>CompoundAlert!T135</f><v>0</v></c><c r="J362" s="72" t="n"><f>CompoundAlert!U135</f><v>0</v></c><c r="K362" s="72" t="n"><f>CompoundAlert!V135</f><v>0</v></c><c r="L362" s="72" t="n"><f>CompoundAlert!W135</f><v>0</v></c><c r="M362" s="72" t="n"><f>CompoundAlert!X135</f><v>0</v></c><c r="N362" s="29" t="n"><f>CompoundAlert!AF135</f><v>0</v></c><c r="O362" s="32" t="n"><f>CompoundAlert!AG135</f><v>0</v></c><c r="P362" s="32" t="n"><f>CompoundAlert!AH135</f><v>0.4</v></c><c r="Q362" s="71"/><c r="R362" s="53"/><c r="S362" s="53"/><c r="T362" s="53"/><c r="U362" s="53"/><c r="V362" s="53"/><c r="W362" s="53"/><c r="X362" s="53"/><c r="Y362" s="53"/><c r="Z362" s="53"/><c r="AA362" s="53"/><c r="AB362" s="53"/><c r="AC362" s="53"/><c r="AD362" s="53"/><c r="AE362" s="53"/><c r="AF362" s="53"/></row><row r="363"><c r="A363" s="65" t="n"><v>118</v></c><c r="B363" s="35" t="str"><f>CompoundAlert!B141</f><v>United States of America</v></c><c r="C363" s="28" t="str"><f>CompoundAlert!C141</f><v>USA</v></c><c r="D363" s="29" t="n"><f>CompoundAlert!D141</f><v>0</v></c><c r="E363" s="33" t="n"><f>CompoundAlert!G141</f><v>0</v></c><c r="F363" s="31" t="n"><f>CompoundAlert!H141</f><v>0</v></c><c r="G363" s="29" t="n"><f>CompoundAlert!K141</f><v>0</v></c><c r="H363" s="72" t="n"><f>CompoundAlert!S141</f><v>0</v></c><c r="I363" s="72" t="n"><f>CompoundAlert!T141</f><v>0</v></c><c r="J363" s="72" t="n"><f>CompoundAlert!U141</f><v>0</v></c><c r="K363" s="72" t="n"><f>CompoundAlert!V141</f><v>0</v></c><c r="L363" s="72" t="n"><f>CompoundAlert!W141</f><v>0</v></c><c r="M363" s="72" t="n"><f>CompoundAlert!X141</f><v>0</v></c><c r="N363" s="29" t="n"><f>CompoundAlert!AF141</f><v>0</v></c><c r="O363" s="32" t="n"><f>CompoundAlert!AG141</f><v>0</v></c><c r="P363" s="32" t="n"><f>CompoundAlert!AH141</f><v>0.4</v></c><c r="Q363" s="71"/><c r="R363" s="53"/><c r="S363" s="53"/><c r="T363" s="53"/><c r="U363" s="53"/><c r="V363" s="53"/><c r="W363" s="53"/><c r="X363" s="53"/><c r="Y363" s="53"/><c r="Z363" s="53"/><c r="AA363" s="53"/><c r="AB363" s="53"/><c r="AC363" s="53"/><c r="AD363" s="53"/><c r="AE363" s="53"/><c r="AF363" s="53"/></row><row r="364"><c r="A364" s="65" t="n"><v>119</v></c><c r="B364" s="35" t="str"><f>CompoundAlert!B144</f><v>Barbados</v></c><c r="C364" s="28" t="str"><f>CompoundAlert!C144</f><v>BRB</v></c><c r="D364" s="29" t="n"><f>CompoundAlert!D144</f><v>0</v></c><c r="E364" s="33" t="n"><f>CompoundAlert!G144</f><v>0</v></c><c r="F364" s="31" t="n"><f>CompoundAlert!H144</f><v>0</v></c><c r="G364" s="29" t="n"><f>CompoundAlert!K144</f><v>0</v></c><c r="H364" s="72" t="n"><f>CompoundAlert!S144</f><v>0</v></c><c r="I364" s="72" t="n"><f>CompoundAlert!T144</f><v>0</v></c><c r="J364" s="72" t="n"><f>CompoundAlert!U144</f><v>0</v></c><c r="K364" s="72" t="n"><f>CompoundAlert!V144</f><v>0</v></c><c r="L364" s="72" t="n"><f>CompoundAlert!W144</f><v>0</v></c><c r="M364" s="72" t="n"><f>CompoundAlert!X144</f><v>0</v></c><c r="N364" s="29" t="n"><f>CompoundAlert!AF144</f><v>0</v></c><c r="O364" s="32" t="n"><f>CompoundAlert!AG144</f><v>0</v></c><c r="P364" s="32" t="n"><f>CompoundAlert!AH144</f><v>0.5</v></c><c r="Q364" s="71"/><c r="R364" s="53"/><c r="S364" s="53"/><c r="T364" s="53"/><c r="U364" s="53"/><c r="V364" s="53"/><c r="W364" s="53"/><c r="X364" s="53"/><c r="Y364" s="53"/><c r="Z364" s="53"/><c r="AA364" s="53"/><c r="AB364" s="53"/><c r="AC364" s="53"/><c r="AD364" s="53"/><c r="AE364" s="53"/><c r="AF364" s="53"/></row><row r="365"><c r="A365" s="65" t="n"><v>120</v></c><c r="B365" s="35" t="str"><f>CompoundAlert!B145</f><v>Brunei Darussalam</v></c><c r="C365" s="28" t="str"><f>CompoundAlert!C145</f><v>BRN</v></c><c r="D365" s="29" t="n"><f>CompoundAlert!D145</f><v>0</v></c><c r="E365" s="33" t="n"><f>CompoundAlert!G145</f><v>0</v></c><c r="F365" s="31" t="n"><f>CompoundAlert!H145</f><v>0</v></c><c r="G365" s="29" t="n"><f>CompoundAlert!K145</f><v>0</v></c><c r="H365" s="72" t="n"><f>CompoundAlert!S145</f><v>0</v></c><c r="I365" s="72" t="n"><f>CompoundAlert!T145</f><v>0</v></c><c r="J365" s="72" t="n"><f>CompoundAlert!U145</f><v>0</v></c><c r="K365" s="72" t="n"><f>CompoundAlert!V145</f><v>0</v></c><c r="L365" s="72" t="n"><f>CompoundAlert!W145</f><v>0</v></c><c r="M365" s="72" t="n"><f>CompoundAlert!X145</f><v>0</v></c><c r="N365" s="29" t="n"><f>CompoundAlert!AF145</f><v>0</v></c><c r="O365" s="32" t="n"><f>CompoundAlert!AG145</f><v>0</v></c><c r="P365" s="32" t="n"><f>CompoundAlert!AH145</f><v>0.5</v></c><c r="Q365" s="71"/><c r="R365" s="53"/><c r="S365" s="53"/><c r="T365" s="53"/><c r="U365" s="53"/><c r="V365" s="53"/><c r="W365" s="53"/><c r="X365" s="53"/><c r="Y365" s="53"/><c r="Z365" s="53"/><c r="AA365" s="53"/><c r="AB365" s="53"/><c r="AC365" s="53"/><c r="AD365" s="53"/><c r="AE365" s="53"/><c r="AF365" s="53"/></row><row r="366"><c r="A366" s="65" t="n"><v>121</v></c><c r="B366" s="35" t="str"><f>CompoundAlert!B146</f><v>Seychelles</v></c><c r="C366" s="28" t="str"><f>CompoundAlert!C146</f><v>SYC</v></c><c r="D366" s="29" t="n"><f>CompoundAlert!D146</f><v>0</v></c><c r="E366" s="33" t="n"><f>CompoundAlert!G146</f><v>0</v></c><c r="F366" s="31" t="n"><f>CompoundAlert!H146</f><v>0</v></c><c r="G366" s="29" t="n"><f>CompoundAlert!K146</f><v>0</v></c><c r="H366" s="72" t="n"><f>CompoundAlert!S146</f><v>0</v></c><c r="I366" s="72" t="n"><f>CompoundAlert!T146</f><v>0</v></c><c r="J366" s="72" t="n"><f>CompoundAlert!U146</f><v>0</v></c><c r="K366" s="72" t="n"><f>CompoundAlert!V146</f><v>0</v></c><c r="L366" s="72" t="n"><f>CompoundAlert!W146</f><v>0</v></c><c r="M366" s="72" t="n"><f>CompoundAlert!X146</f><v>0</v></c><c r="N366" s="29" t="n"><f>CompoundAlert!AF146</f><v>0</v></c><c r="O366" s="32" t="n"><f>CompoundAlert!AG146</f><v>0</v></c><c r="P366" s="32" t="n"><f>CompoundAlert!AH146</f><v>0.4</v></c><c r="Q366" s="71"/><c r="R366" s="53"/><c r="S366" s="53"/><c r="T366" s="53"/><c r="U366" s="53"/><c r="V366" s="53"/><c r="W366" s="53"/><c r="X366" s="53"/><c r="Y366" s="53"/><c r="Z366" s="53"/><c r="AA366" s="53"/><c r="AB366" s="53"/><c r="AC366" s="53"/><c r="AD366" s="53"/><c r="AE366" s="53"/><c r="AF366" s="53"/></row><row r="367"><c r="A367" s="65" t="n"><v>122</v></c><c r="B367" s="35" t="str"><f>CompoundAlert!B153</f><v>Saint Vincent and the Grenadines</v></c><c r="C367" s="28" t="str"><f>CompoundAlert!C153</f><v>VCT</v></c><c r="D367" s="29" t="n"><f>CompoundAlert!D153</f><v>0</v></c><c r="E367" s="33" t="n"><f>CompoundAlert!G153</f><v>0</v></c><c r="F367" s="31" t="n"><f>CompoundAlert!H153</f><v>0</v></c><c r="G367" s="29" t="n"><f>CompoundAlert!K153</f><v>0</v></c><c r="H367" s="72" t="n"><f>CompoundAlert!S153</f><v>0</v></c><c r="I367" s="72" t="n"><f>CompoundAlert!T153</f><v>0</v></c><c r="J367" s="72" t="n"><f>CompoundAlert!U153</f><v>0</v></c><c r="K367" s="72" t="n"><f>CompoundAlert!V153</f><v>0</v></c><c r="L367" s="72" t="n"><f>CompoundAlert!W153</f><v>0</v></c><c r="M367" s="72" t="n"><f>CompoundAlert!X153</f><v>0</v></c><c r="N367" s="29" t="n"><f>CompoundAlert!AF153</f><v>0</v></c><c r="O367" s="32" t="n"><f>CompoundAlert!AG153</f><v>0.2</v></c><c r="P367" s="32" t="n"><f>CompoundAlert!AH153</f><v>0.6</v></c><c r="Q367" s="71"/><c r="R367" s="53"/><c r="S367" s="53"/><c r="T367" s="53"/><c r="U367" s="53"/><c r="V367" s="53"/><c r="W367" s="53"/><c r="X367" s="53"/><c r="Y367" s="53"/><c r="Z367" s="53"/><c r="AA367" s="53"/><c r="AB367" s="53"/><c r="AC367" s="53"/><c r="AD367" s="53"/><c r="AE367" s="53"/><c r="AF367" s="53"/></row><row r="368"><c r="A368" s="65" t="n"><v>123</v></c><c r="B368" s="35" t="str"><f>CompoundAlert!B160</f><v>Cabo Verde</v></c><c r="C368" s="28" t="str"><f>CompoundAlert!C160</f><v>CPV</v></c><c r="D368" s="29" t="n"><f>CompoundAlert!D160</f><v>0</v></c><c r="E368" s="33" t="n"><f>CompoundAlert!G160</f><v>0</v></c><c r="F368" s="31" t="n"><f>CompoundAlert!H160</f><v>0</v></c><c r="G368" s="29" t="n"><f>CompoundAlert!K160</f><v>0</v></c><c r="H368" s="72" t="n"><f>CompoundAlert!S160</f><v>0</v></c><c r="I368" s="72" t="n"><f>CompoundAlert!T160</f><v>0</v></c><c r="J368" s="72" t="n"><f>CompoundAlert!U160</f><v>0</v></c><c r="K368" s="72" t="n"><f>CompoundAlert!V160</f><v>0</v></c><c r="L368" s="72" t="n"><f>CompoundAlert!W160</f><v>0</v></c><c r="M368" s="72" t="n"><f>CompoundAlert!X160</f><v>0</v></c><c r="N368" s="29" t="n"><f>CompoundAlert!AF160</f><v>0</v></c><c r="O368" s="32" t="n"><f>CompoundAlert!AG160</f><v>0</v></c><c r="P368" s="32" t="n"><f>CompoundAlert!AH160</f><v>0.4</v></c><c r="Q368" s="71"/><c r="R368" s="53"/><c r="S368" s="53"/><c r="T368" s="53"/><c r="U368" s="53"/><c r="V368" s="53"/><c r="W368" s="53"/><c r="X368" s="53"/><c r="Y368" s="53"/><c r="Z368" s="53"/><c r="AA368" s="53"/><c r="AB368" s="53"/><c r="AC368" s="53"/><c r="AD368" s="53"/><c r="AE368" s="53"/><c r="AF368" s="53"/></row><row r="369"><c r="A369" s="65" t="n"><v>124</v></c><c r="B369" s="35" t="str"><f>CompoundAlert!B161</f><v>Greece</v></c><c r="C369" s="28" t="str"><f>CompoundAlert!C161</f><v>GRC</v></c><c r="D369" s="29" t="n"><f>CompoundAlert!D161</f><v>0</v></c><c r="E369" s="33" t="n"><f>CompoundAlert!G161</f><v>0</v></c><c r="F369" s="31" t="n"><f>CompoundAlert!H161</f><v>0</v></c><c r="G369" s="29" t="n"><f>CompoundAlert!K161</f><v>0</v></c><c r="H369" s="72" t="n"><f>CompoundAlert!S161</f><v>0</v></c><c r="I369" s="72" t="n"><f>CompoundAlert!T161</f><v>0</v></c><c r="J369" s="72" t="n"><f>CompoundAlert!U161</f><v>0</v></c><c r="K369" s="72" t="n"><f>CompoundAlert!V161</f><v>0</v></c><c r="L369" s="72" t="n"><f>CompoundAlert!W161</f><v>0</v></c><c r="M369" s="72" t="n"><f>CompoundAlert!X161</f><v>0</v></c><c r="N369" s="29" t="n"><f>CompoundAlert!AF161</f><v>0</v></c><c r="O369" s="32" t="n"><f>CompoundAlert!AG161</f><v>0</v></c><c r="P369" s="32" t="n"><f>CompoundAlert!AH161</f><v>0.3</v></c><c r="Q369" s="71"/><c r="R369" s="53"/><c r="S369" s="53"/><c r="T369" s="53"/><c r="U369" s="53"/><c r="V369" s="53"/><c r="W369" s="53"/><c r="X369" s="53"/><c r="Y369" s="53"/><c r="Z369" s="53"/><c r="AA369" s="53"/><c r="AB369" s="53"/><c r="AC369" s="53"/><c r="AD369" s="53"/><c r="AE369" s="53"/><c r="AF369" s="53"/></row><row r="370"><c r="A370" s="65" t="n"><v>125</v></c><c r="B370" s="35" t="str"><f>CompoundAlert!B162</f><v>Ukraine</v></c><c r="C370" s="28" t="str"><f>CompoundAlert!C162</f><v>UKR</v></c><c r="D370" s="29" t="n"><f>CompoundAlert!D162</f><v>0</v></c><c r="E370" s="33" t="n"><f>CompoundAlert!G162</f><v>0</v></c><c r="F370" s="31" t="n"><f>CompoundAlert!H162</f><v>0</v></c><c r="G370" s="29" t="n"><f>CompoundAlert!K162</f><v>0</v></c><c r="H370" s="72" t="n"><f>CompoundAlert!S162</f><v>0</v></c><c r="I370" s="72" t="n"><f>CompoundAlert!T162</f><v>0</v></c><c r="J370" s="72" t="n"><f>CompoundAlert!U162</f><v>0</v></c><c r="K370" s="72" t="n"><f>CompoundAlert!V162</f><v>0</v></c><c r="L370" s="72" t="n"><f>CompoundAlert!W162</f><v>0</v></c><c r="M370" s="72" t="n"><f>CompoundAlert!X162</f><v>0</v></c><c r="N370" s="29" t="n"><f>CompoundAlert!AF162</f><v>0</v></c><c r="O370" s="32" t="n"><f>CompoundAlert!AG162</f><v>0</v></c><c r="P370" s="32" t="n"><f>CompoundAlert!AH162</f><v>0.3</v></c><c r="Q370" s="71"/><c r="R370" s="53"/><c r="S370" s="53"/><c r="T370" s="53"/><c r="U370" s="53"/><c r="V370" s="53"/><c r="W370" s="53"/><c r="X370" s="53"/><c r="Y370" s="53"/><c r="Z370" s="53"/><c r="AA370" s="53"/><c r="AB370" s="53"/><c r="AC370" s="53"/><c r="AD370" s="53"/><c r="AE370" s="53"/><c r="AF370" s="53"/></row><row r="371"><c r="A371" s="65" t="n"><v>126</v></c><c r="B371" s="35" t="str"><f>CompoundAlert!B164</f><v>Saint Kitts and Nevis</v></c><c r="C371" s="28" t="str"><f>CompoundAlert!C164</f><v>KNA</v></c><c r="D371" s="29" t="n"><f>CompoundAlert!D164</f><v>0</v></c><c r="E371" s="33" t="n"><f>CompoundAlert!G164</f><v>0</v></c><c r="F371" s="31" t="n"><f>CompoundAlert!H164</f><v>0</v></c><c r="G371" s="29" t="n"><f>CompoundAlert!K164</f><v>0</v></c><c r="H371" s="72" t="n"><f>CompoundAlert!S164</f><v>0</v></c><c r="I371" s="72" t="n"><f>CompoundAlert!T164</f><v>0</v></c><c r="J371" s="72" t="n"><f>CompoundAlert!U164</f><v>0</v></c><c r="K371" s="72" t="n"><f>CompoundAlert!V164</f><v>0</v></c><c r="L371" s="72" t="n"><f>CompoundAlert!W164</f><v>0</v></c><c r="M371" s="72" t="n"><f>CompoundAlert!X164</f><v>0</v></c><c r="N371" s="29" t="n"><f>CompoundAlert!AF164</f><v>0</v></c><c r="O371" s="32" t="n"><f>CompoundAlert!AG164</f><v>0.2</v></c><c r="P371" s="32" t="n"><f>CompoundAlert!AH164</f><v>0.7</v></c><c r="Q371" s="71"/><c r="R371" s="53"/><c r="S371" s="53"/><c r="T371" s="53"/><c r="U371" s="53"/><c r="V371" s="53"/><c r="W371" s="53"/><c r="X371" s="53"/><c r="Y371" s="53"/><c r="Z371" s="53"/><c r="AA371" s="53"/><c r="AB371" s="53"/><c r="AC371" s="53"/><c r="AD371" s="53"/><c r="AE371" s="53"/><c r="AF371" s="53"/></row><row r="372"><c r="A372" s="65" t="n"><v>127</v></c><c r="B372" s="35" t="str"><f>CompoundAlert!B188</f><v>Grenada</v></c><c r="C372" s="28" t="str"><f>CompoundAlert!C188</f><v>GRD</v></c><c r="D372" s="29" t="n"><f>CompoundAlert!D188</f><v>0</v></c><c r="E372" s="33" t="n"><f>CompoundAlert!G188</f><v>0</v></c><c r="F372" s="31" t="n"><f>CompoundAlert!H188</f><v>0</v></c><c r="G372" s="29" t="n"><f>CompoundAlert!K188</f><v>0</v></c><c r="H372" s="72" t="n"><f>CompoundAlert!S188</f><v>0</v></c><c r="I372" s="72" t="n"><f>CompoundAlert!T188</f><v>0</v></c><c r="J372" s="72" t="n"><f>CompoundAlert!U188</f><v>0</v></c><c r="K372" s="72" t="n"><f>CompoundAlert!V188</f><v>0</v></c><c r="L372" s="72" t="n"><f>CompoundAlert!W188</f><v>0</v></c><c r="M372" s="72" t="n"><f>CompoundAlert!X188</f><v>0</v></c><c r="N372" s="29" t="n"><f>CompoundAlert!AF188</f><v>0</v></c><c r="O372" s="32" t="n"><f>CompoundAlert!AG188</f><v>0.2</v></c><c r="P372" s="32" t="n"><f>CompoundAlert!AH188</f><v>0.5</v></c><c r="Q372" s="71"/><c r="R372" s="53"/><c r="S372" s="53"/><c r="T372" s="53"/><c r="U372" s="53"/><c r="V372" s="53"/><c r="W372" s="53"/><c r="X372" s="53"/><c r="Y372" s="53"/><c r="Z372" s="53"/><c r="AA372" s="53"/><c r="AB372" s="53"/><c r="AC372" s="53"/><c r="AD372" s="53"/><c r="AE372" s="53"/><c r="AF372" s="53"/></row><row r="373"><c r="A373" s="65" t="n"><v>128</v></c><c r="B373" s="35" t="str"><f>CompoundAlert!B76</f><v>South Africa</v></c><c r="C373" s="28" t="str"><f>CompoundAlert!C76</f><v>ZAF</v></c><c r="D373" s="29" t="n"><f>CompoundAlert!D76</f><v>0</v></c><c r="E373" s="33" t="n"><f>CompoundAlert!G76</f><v>0</v></c><c r="F373" s="31" t="n"><f>CompoundAlert!H76</f><v>0</v></c><c r="G373" s="29" t="n"><f>CompoundAlert!K76</f><v>0</v></c><c r="H373" s="72" t="n"><f>CompoundAlert!S76</f><v>0</v></c><c r="I373" s="72" t="n"><f>CompoundAlert!T76</f><v>0</v></c><c r="J373" s="72" t="n"><f>CompoundAlert!U76</f><v>0</v></c><c r="K373" s="72" t="n"><f>CompoundAlert!V76</f><v>0</v></c><c r="L373" s="72" t="n"><f>CompoundAlert!W76</f><v>0</v></c><c r="M373" s="72" t="n"><f>CompoundAlert!X76</f><v>0</v></c><c r="N373" s="29" t="n"><f>CompoundAlert!AF76</f><v>0</v></c><c r="O373" s="32" t="n"><f>CompoundAlert!AG76</f><v>0</v></c><c r="P373" s="32" t="n"><f>CompoundAlert!AH76</f><v>0.3</v></c><c r="Q373" s="71"/><c r="R373" s="53"/><c r="S373" s="53"/><c r="T373" s="53"/><c r="U373" s="53"/><c r="V373" s="53"/><c r="W373" s="53"/><c r="X373" s="53"/><c r="Y373" s="53"/><c r="Z373" s="53"/><c r="AA373" s="53"/><c r="AB373" s="53"/><c r="AC373" s="53"/><c r="AD373" s="53"/><c r="AE373" s="53"/><c r="AF373" s="53"/></row><row r="374"><c r="A374" s="65" t="n"><v>129</v></c><c r="B374" s="35" t="str"><f>CompoundAlert!B82</f><v>Jordan</v></c><c r="C374" s="28" t="str"><f>CompoundAlert!C82</f><v>JOR</v></c><c r="D374" s="29" t="n"><f>CompoundAlert!D82</f><v>0</v></c><c r="E374" s="33" t="n"><f>CompoundAlert!G82</f><v>0</v></c><c r="F374" s="31" t="n"><f>CompoundAlert!H82</f><v>0</v></c><c r="G374" s="29" t="n"><f>CompoundAlert!K82</f><v>0</v></c><c r="H374" s="72" t="n"><f>CompoundAlert!S82</f><v>0</v></c><c r="I374" s="72" t="n"><f>CompoundAlert!T82</f><v>0</v></c><c r="J374" s="72" t="n"><f>CompoundAlert!U82</f><v>0</v></c><c r="K374" s="72" t="n"><f>CompoundAlert!V82</f><v>0</v></c><c r="L374" s="72" t="n"><f>CompoundAlert!W82</f><v>0</v></c><c r="M374" s="72" t="n"><f>CompoundAlert!X82</f><v>0</v></c><c r="N374" s="29" t="n"><f>CompoundAlert!AF82</f><v>0</v></c><c r="O374" s="32" t="n"><f>CompoundAlert!AG82</f><v>0</v></c><c r="P374" s="32" t="n"><f>CompoundAlert!AH82</f><v>0.3</v></c><c r="Q374" s="71"/><c r="R374" s="53"/><c r="S374" s="53"/><c r="T374" s="53"/><c r="U374" s="53"/><c r="V374" s="53"/><c r="W374" s="53"/><c r="X374" s="53"/><c r="Y374" s="53"/><c r="Z374" s="53"/><c r="AA374" s="53"/><c r="AB374" s="53"/><c r="AC374" s="53"/><c r="AD374" s="53"/><c r="AE374" s="53"/><c r="AF374" s="53"/></row><row r="375"><c r="A375" s="65" t="n"><v>130</v></c><c r="B375" s="35" t="str"><f>CompoundAlert!B96</f><v>Brazil</v></c><c r="C375" s="28" t="str"><f>CompoundAlert!C96</f><v>BRA</v></c><c r="D375" s="29" t="n"><f>CompoundAlert!D96</f><v>0</v></c><c r="E375" s="33" t="n"><f>CompoundAlert!G96</f><v>0</v></c><c r="F375" s="31" t="n"><f>CompoundAlert!H96</f><v>0</v></c><c r="G375" s="29" t="n"><f>CompoundAlert!K96</f><v>0</v></c><c r="H375" s="72" t="n"><f>CompoundAlert!S96</f><v>0</v></c><c r="I375" s="72" t="n"><f>CompoundAlert!T96</f><v>0</v></c><c r="J375" s="72" t="n"><f>CompoundAlert!U96</f><v>0</v></c><c r="K375" s="72" t="n"><f>CompoundAlert!V96</f><v>0</v></c><c r="L375" s="72" t="n"><f>CompoundAlert!W96</f><v>0</v></c><c r="M375" s="72" t="n"><f>CompoundAlert!X96</f><v>0</v></c><c r="N375" s="29" t="n"><f>CompoundAlert!AF96</f><v>0</v></c><c r="O375" s="32" t="n"><f>CompoundAlert!AG96</f><v>0</v></c><c r="P375" s="32" t="n"><f>CompoundAlert!AH96</f><v>0.2</v></c><c r="Q375" s="71"/><c r="R375" s="53"/><c r="S375" s="53"/><c r="T375" s="53"/><c r="U375" s="53"/><c r="V375" s="53"/><c r="W375" s="53"/><c r="X375" s="53"/><c r="Y375" s="53"/><c r="Z375" s="53"/><c r="AA375" s="53"/><c r="AB375" s="53"/><c r="AC375" s="53"/><c r="AD375" s="53"/><c r="AE375" s="53"/><c r="AF375" s="53"/></row><row r="376"><c r="A376" s="65" t="n"><v>131</v></c><c r="B376" s="35" t="str"><f>CompoundAlert!B99</f><v>Montenegro</v></c><c r="C376" s="28" t="str"><f>CompoundAlert!C99</f><v>MNE</v></c><c r="D376" s="29" t="n"><f>CompoundAlert!D99</f><v>0</v></c><c r="E376" s="33" t="n"><f>CompoundAlert!G99</f><v>0</v></c><c r="F376" s="31" t="n"><f>CompoundAlert!H99</f><v>0</v></c><c r="G376" s="29" t="n"><f>CompoundAlert!K99</f><v>0</v></c><c r="H376" s="72" t="n"><f>CompoundAlert!S99</f><v>0</v></c><c r="I376" s="72" t="n"><f>CompoundAlert!T99</f><v>0</v></c><c r="J376" s="72" t="n"><f>CompoundAlert!U99</f><v>0</v></c><c r="K376" s="72" t="n"><f>CompoundAlert!V99</f><v>0</v></c><c r="L376" s="72" t="n"><f>CompoundAlert!W99</f><v>0</v></c><c r="M376" s="72" t="n"><f>CompoundAlert!X99</f><v>0</v></c><c r="N376" s="29" t="n"><f>CompoundAlert!AF99</f><v>0</v></c><c r="O376" s="32" t="n"><f>CompoundAlert!AG99</f><v>0</v></c><c r="P376" s="32" t="n"><f>CompoundAlert!AH99</f><v>0.4</v></c><c r="Q376" s="71"/><c r="R376" s="53"/><c r="S376" s="53"/><c r="T376" s="53"/><c r="U376" s="53"/><c r="V376" s="53"/><c r="W376" s="53"/><c r="X376" s="53"/><c r="Y376" s="53"/><c r="Z376" s="53"/><c r="AA376" s="53"/><c r="AB376" s="53"/><c r="AC376" s="53"/><c r="AD376" s="53"/><c r="AE376" s="53"/><c r="AF376" s="53"/></row><row r="377"><c r="A377" s="65" t="n"><v>132</v></c><c r="B377" s="35" t="str"><f>CompoundAlert!B112</f><v>Trinidad and Tobago</v></c><c r="C377" s="28" t="str"><f>CompoundAlert!C112</f><v>TTO</v></c><c r="D377" s="29" t="n"><f>CompoundAlert!D112</f><v>0</v></c><c r="E377" s="33" t="n"><f>CompoundAlert!G112</f><v>0</v></c><c r="F377" s="31" t="n"><f>CompoundAlert!H112</f><v>0</v></c><c r="G377" s="29" t="n"><f>CompoundAlert!K112</f><v>0</v></c><c r="H377" s="72" t="n"><f>CompoundAlert!S112</f><v>0</v></c><c r="I377" s="72" t="n"><f>CompoundAlert!T112</f><v>0</v></c><c r="J377" s="72" t="n"><f>CompoundAlert!U112</f><v>0</v></c><c r="K377" s="72" t="n"><f>CompoundAlert!V112</f><v>0</v></c><c r="L377" s="72" t="n"><f>CompoundAlert!W112</f><v>0</v></c><c r="M377" s="72" t="n"><f>CompoundAlert!X112</f><v>0</v></c><c r="N377" s="29" t="n"><f>CompoundAlert!AF112</f><v>0</v></c><c r="O377" s="32" t="n"><f>CompoundAlert!AG112</f><v>0</v></c><c r="P377" s="32" t="n"><f>CompoundAlert!AH112</f><v>0.4</v></c><c r="Q377" s="71"/><c r="R377" s="53"/><c r="S377" s="53"/><c r="T377" s="53"/><c r="U377" s="53"/><c r="V377" s="53"/><c r="W377" s="53"/><c r="X377" s="53"/><c r="Y377" s="53"/><c r="Z377" s="53"/><c r="AA377" s="53"/><c r="AB377" s="53"/><c r="AC377" s="53"/><c r="AD377" s="53"/><c r="AE377" s="53"/><c r="AF377" s="53"/></row><row r="378"><c r="A378" s="65" t="n"><v>133</v></c><c r="B378" s="35" t="str"><f>CompoundAlert!B114</f><v>Croatia</v></c><c r="C378" s="28" t="str"><f>CompoundAlert!C114</f><v>HRV</v></c><c r="D378" s="29" t="n"><f>CompoundAlert!D114</f><v>0</v></c><c r="E378" s="33" t="n"><f>CompoundAlert!G114</f><v>0</v></c><c r="F378" s="31" t="n"><f>CompoundAlert!H114</f><v>0</v></c><c r="G378" s="29" t="n"><f>CompoundAlert!K114</f><v>0</v></c><c r="H378" s="72" t="n"><f>CompoundAlert!S114</f><v>0</v></c><c r="I378" s="72" t="n"><f>CompoundAlert!T114</f><v>0</v></c><c r="J378" s="72" t="n"><f>CompoundAlert!U114</f><v>0</v></c><c r="K378" s="72" t="n"><f>CompoundAlert!V114</f><v>0</v></c><c r="L378" s="72" t="n"><f>CompoundAlert!W114</f><v>0</v></c><c r="M378" s="72" t="n"><f>CompoundAlert!X114</f><v>0</v></c><c r="N378" s="29" t="n"><f>CompoundAlert!AF114</f><v>0</v></c><c r="O378" s="32" t="n"><f>CompoundAlert!AG114</f><v>0</v></c><c r="P378" s="32" t="n"><f>CompoundAlert!AH114</f><v>0.3</v></c><c r="Q378" s="71"/><c r="R378" s="53"/><c r="S378" s="53"/><c r="T378" s="53"/><c r="U378" s="53"/><c r="V378" s="53"/><c r="W378" s="53"/><c r="X378" s="53"/><c r="Y378" s="53"/><c r="Z378" s="53"/><c r="AA378" s="53"/><c r="AB378" s="53"/><c r="AC378" s="53"/><c r="AD378" s="53"/><c r="AE378" s="53"/><c r="AF378" s="53"/></row><row r="379"><c r="A379" s="65" t="n"><v>134</v></c><c r="B379" s="35" t="str"><f>CompoundAlert!B115</f><v>North Macedonia</v></c><c r="C379" s="28" t="str"><f>CompoundAlert!C115</f><v>MKD</v></c><c r="D379" s="29" t="n"><f>CompoundAlert!D115</f><v>0</v></c><c r="E379" s="33" t="n"><f>CompoundAlert!G115</f><v>0</v></c><c r="F379" s="31" t="n"><f>CompoundAlert!H115</f><v>0</v></c><c r="G379" s="29" t="n"><f>CompoundAlert!K115</f><v>0</v></c><c r="H379" s="72" t="n"><f>CompoundAlert!S115</f><v>0</v></c><c r="I379" s="72" t="n"><f>CompoundAlert!T115</f><v>0</v></c><c r="J379" s="72" t="n"><f>CompoundAlert!U115</f><v>0</v></c><c r="K379" s="72" t="n"><f>CompoundAlert!V115</f><v>0</v></c><c r="L379" s="72" t="n"><f>CompoundAlert!W115</f><v>0</v></c><c r="M379" s="72" t="n"><f>CompoundAlert!X115</f><v>0</v></c><c r="N379" s="29" t="n"><f>CompoundAlert!AF115</f><v>0</v></c><c r="O379" s="32" t="n"><f>CompoundAlert!AG115</f><v>0</v></c><c r="P379" s="32" t="n"><f>CompoundAlert!AH115</f><v>0.3</v></c><c r="Q379" s="71"/><c r="R379" s="53"/><c r="S379" s="53"/><c r="T379" s="53"/><c r="U379" s="53"/><c r="V379" s="53"/><c r="W379" s="53"/><c r="X379" s="53"/><c r="Y379" s="53"/><c r="Z379" s="53"/><c r="AA379" s="53"/><c r="AB379" s="53"/><c r="AC379" s="53"/><c r="AD379" s="53"/><c r="AE379" s="53"/><c r="AF379" s="53"/></row><row r="380"><c r="A380" s="65" t="n"><v>135</v></c><c r="B380" s="35" t="str"><f>CompoundAlert!B116</f><v>Suriname</v></c><c r="C380" s="28" t="str"><f>CompoundAlert!C116</f><v>SUR</v></c><c r="D380" s="29" t="n"><f>CompoundAlert!D116</f><v>0</v></c><c r="E380" s="33" t="n"><f>CompoundAlert!G116</f><v>0</v></c><c r="F380" s="31" t="n"><f>CompoundAlert!H116</f><v>0</v></c><c r="G380" s="29" t="n"><f>CompoundAlert!K116</f><v>0</v></c><c r="H380" s="72" t="n"><f>CompoundAlert!S116</f><v>0</v></c><c r="I380" s="72" t="n"><f>CompoundAlert!T116</f><v>0</v></c><c r="J380" s="72" t="n"><f>CompoundAlert!U116</f><v>0</v></c><c r="K380" s="72" t="n"><f>CompoundAlert!V116</f><v>0</v></c><c r="L380" s="72" t="n"><f>CompoundAlert!W116</f><v>0</v></c><c r="M380" s="72" t="n"><f>CompoundAlert!X116</f><v>0</v></c><c r="N380" s="29" t="n"><f>CompoundAlert!AF116</f><v>0</v></c><c r="O380" s="32" t="n"><f>CompoundAlert!AG116</f><v>0</v></c><c r="P380" s="32" t="n"><f>CompoundAlert!AH116</f><v>0.4</v></c><c r="Q380" s="71"/><c r="R380" s="53"/><c r="S380" s="53"/><c r="T380" s="53"/><c r="U380" s="53"/><c r="V380" s="53"/><c r="W380" s="53"/><c r="X380" s="53"/><c r="Y380" s="53"/><c r="Z380" s="53"/><c r="AA380" s="53"/><c r="AB380" s="53"/><c r="AC380" s="53"/><c r="AD380" s="53"/><c r="AE380" s="53"/><c r="AF380" s="53"/></row><row r="381"><c r="A381" s="65" t="n"><v>136</v></c><c r="B381" s="35" t="str"><f>CompoundAlert!B119</f><v>Bahrain</v></c><c r="C381" s="28" t="str"><f>CompoundAlert!C119</f><v>BHR</v></c><c r="D381" s="29" t="n"><f>CompoundAlert!D119</f><v>0</v></c><c r="E381" s="33" t="n"><f>CompoundAlert!G119</f><v>0</v></c><c r="F381" s="31" t="n"><f>CompoundAlert!H119</f><v>0</v></c><c r="G381" s="29" t="n"><f>CompoundAlert!K119</f><v>0</v></c><c r="H381" s="72" t="n"><f>CompoundAlert!S119</f><v>0</v></c><c r="I381" s="72" t="n"><f>CompoundAlert!T119</f><v>0</v></c><c r="J381" s="72" t="n"><f>CompoundAlert!U119</f><v>0</v></c><c r="K381" s="72" t="n"><f>CompoundAlert!V119</f><v>0</v></c><c r="L381" s="72" t="n"><f>CompoundAlert!W119</f><v>0</v></c><c r="M381" s="72" t="n"><f>CompoundAlert!X119</f><v>0</v></c><c r="N381" s="29" t="n"><f>CompoundAlert!AF119</f><v>0</v></c><c r="O381" s="32" t="n"><f>CompoundAlert!AG119</f><v>0</v></c><c r="P381" s="32" t="n"><f>CompoundAlert!AH119</f><v>0.3</v></c><c r="Q381" s="71"/><c r="R381" s="53"/><c r="S381" s="53"/><c r="T381" s="53"/><c r="U381" s="53"/><c r="V381" s="53"/><c r="W381" s="53"/><c r="X381" s="53"/><c r="Y381" s="53"/><c r="Z381" s="53"/><c r="AA381" s="53"/><c r="AB381" s="53"/><c r="AC381" s="53"/><c r="AD381" s="53"/><c r="AE381" s="53"/><c r="AF381" s="53"/></row><row r="382"><c r="A382" s="65" t="n"><v>137</v></c><c r="B382" s="35" t="str"><f>CompoundAlert!B120</f><v>Bosnia and Herzegovina</v></c><c r="C382" s="28" t="str"><f>CompoundAlert!C120</f><v>BIH</v></c><c r="D382" s="29" t="n"><f>CompoundAlert!D120</f><v>0</v></c><c r="E382" s="33" t="n"><f>CompoundAlert!G120</f><v>0</v></c><c r="F382" s="31" t="n"><f>CompoundAlert!H120</f><v>0</v></c><c r="G382" s="29" t="n"><f>CompoundAlert!K120</f><v>0</v></c><c r="H382" s="72" t="n"><f>CompoundAlert!S120</f><v>0</v></c><c r="I382" s="72" t="n"><f>CompoundAlert!T120</f><v>0</v></c><c r="J382" s="72" t="n"><f>CompoundAlert!U120</f><v>0</v></c><c r="K382" s="72" t="n"><f>CompoundAlert!V120</f><v>0</v></c><c r="L382" s="72" t="n"><f>CompoundAlert!W120</f><v>0</v></c><c r="M382" s="72" t="n"><f>CompoundAlert!X120</f><v>0</v></c><c r="N382" s="29" t="n"><f>CompoundAlert!AF120</f><v>0</v></c><c r="O382" s="32" t="n"><f>CompoundAlert!AG120</f><v>0</v></c><c r="P382" s="32" t="n"><f>CompoundAlert!AH120</f><v>0.3</v></c><c r="Q382" s="71"/><c r="R382" s="53"/><c r="S382" s="53"/><c r="T382" s="53"/><c r="U382" s="53"/><c r="V382" s="53"/><c r="W382" s="53"/><c r="X382" s="53"/><c r="Y382" s="53"/><c r="Z382" s="53"/><c r="AA382" s="53"/><c r="AB382" s="53"/><c r="AC382" s="53"/><c r="AD382" s="53"/><c r="AE382" s="53"/><c r="AF382" s="53"/></row><row r="383"><c r="A383" s="65" t="n"><v>138</v></c><c r="B383" s="35" t="str"><f>CompoundAlert!B121</f><v>Cyprus</v></c><c r="C383" s="28" t="str"><f>CompoundAlert!C121</f><v>CYP</v></c><c r="D383" s="29" t="n"><f>CompoundAlert!D121</f><v>0</v></c><c r="E383" s="33" t="n"><f>CompoundAlert!G121</f><v>0</v></c><c r="F383" s="31" t="n"><f>CompoundAlert!H121</f><v>0</v></c><c r="G383" s="29" t="n"><f>CompoundAlert!K121</f><v>0</v></c><c r="H383" s="72" t="n"><f>CompoundAlert!S121</f><v>0</v></c><c r="I383" s="72" t="n"><f>CompoundAlert!T121</f><v>0</v></c><c r="J383" s="72" t="n"><f>CompoundAlert!U121</f><v>0</v></c><c r="K383" s="72" t="n"><f>CompoundAlert!V121</f><v>0</v></c><c r="L383" s="72" t="n"><f>CompoundAlert!W121</f><v>0</v></c><c r="M383" s="72" t="n"><f>CompoundAlert!X121</f><v>0</v></c><c r="N383" s="29" t="n"><f>CompoundAlert!AF121</f><v>0</v></c><c r="O383" s="32" t="n"><f>CompoundAlert!AG121</f><v>0</v></c><c r="P383" s="32" t="n"><f>CompoundAlert!AH121</f><v>0.5</v></c><c r="Q383" s="71"/><c r="R383" s="53"/><c r="S383" s="53"/><c r="T383" s="53"/><c r="U383" s="53"/><c r="V383" s="53"/><c r="W383" s="53"/><c r="X383" s="53"/><c r="Y383" s="53"/><c r="Z383" s="53"/><c r="AA383" s="53"/><c r="AB383" s="53"/><c r="AC383" s="53"/><c r="AD383" s="53"/><c r="AE383" s="53"/><c r="AF383" s="53"/></row><row r="384"><c r="A384" s="65" t="n"><v>139</v></c><c r="B384" s="35" t="str"><f>CompoundAlert!B122</f><v>Malaysia</v></c><c r="C384" s="28" t="str"><f>CompoundAlert!C122</f><v>MYS</v></c><c r="D384" s="29" t="n"><f>CompoundAlert!D122</f><v>0</v></c><c r="E384" s="33" t="n"><f>CompoundAlert!G122</f><v>0</v></c><c r="F384" s="31" t="n"><f>CompoundAlert!H122</f><v>0</v></c><c r="G384" s="29" t="n"><f>CompoundAlert!K122</f><v>0</v></c><c r="H384" s="72" t="n"><f>CompoundAlert!S122</f><v>0</v></c><c r="I384" s="72" t="n"><f>CompoundAlert!T122</f><v>0</v></c><c r="J384" s="72" t="n"><f>CompoundAlert!U122</f><v>0</v></c><c r="K384" s="72" t="n"><f>CompoundAlert!V122</f><v>0</v></c><c r="L384" s="72" t="n"><f>CompoundAlert!W122</f><v>0</v></c><c r="M384" s="72" t="n"><f>CompoundAlert!X122</f><v>0</v></c><c r="N384" s="29" t="n"><f>CompoundAlert!AF122</f><v>0</v></c><c r="O384" s="32" t="n"><f>CompoundAlert!AG122</f><v>0</v></c><c r="P384" s="32" t="n"><f>CompoundAlert!AH122</f><v>0.2</v></c><c r="Q384" s="71"/><c r="R384" s="53"/><c r="S384" s="53"/><c r="T384" s="53"/><c r="U384" s="53"/><c r="V384" s="53"/><c r="W384" s="53"/><c r="X384" s="53"/><c r="Y384" s="53"/><c r="Z384" s="53"/><c r="AA384" s="53"/><c r="AB384" s="53"/><c r="AC384" s="53"/><c r="AD384" s="53"/><c r="AE384" s="53"/><c r="AF384" s="53"/></row><row r="385"><c r="A385" s="65" t="n"><v>140</v></c><c r="B385" s="35" t="str"><f>CompoundAlert!B123</f><v>Saint Lucia</v></c><c r="C385" s="28" t="str"><f>CompoundAlert!C123</f><v>LCA</v></c><c r="D385" s="29" t="n"><f>CompoundAlert!D123</f><v>0</v></c><c r="E385" s="33" t="n"><f>CompoundAlert!G123</f><v>0</v></c><c r="F385" s="31" t="n"><f>CompoundAlert!H123</f><v>0</v></c><c r="G385" s="29" t="n"><f>CompoundAlert!K123</f><v>0</v></c><c r="H385" s="72" t="n"><f>CompoundAlert!S123</f><v>0</v></c><c r="I385" s="72" t="n"><f>CompoundAlert!T123</f><v>0</v></c><c r="J385" s="72" t="n"><f>CompoundAlert!U123</f><v>0</v></c><c r="K385" s="72" t="n"><f>CompoundAlert!V123</f><v>0</v></c><c r="L385" s="72" t="n"><f>CompoundAlert!W123</f><v>0</v></c><c r="M385" s="72" t="n"><f>CompoundAlert!X123</f><v>0</v></c><c r="N385" s="29" t="n"><f>CompoundAlert!AF123</f><v>0</v></c><c r="O385" s="32" t="n"><f>CompoundAlert!AG123</f><v>0.4</v></c><c r="P385" s="32" t="n"><f>CompoundAlert!AH123</f><v>0.6</v></c><c r="Q385" s="71"/><c r="R385" s="53"/><c r="S385" s="53"/><c r="T385" s="53"/><c r="U385" s="53"/><c r="V385" s="53"/><c r="W385" s="53"/><c r="X385" s="53"/><c r="Y385" s="53"/><c r="Z385" s="53"/><c r="AA385" s="53"/><c r="AB385" s="53"/><c r="AC385" s="53"/><c r="AD385" s="53"/><c r="AE385" s="53"/><c r="AF385" s="53"/></row><row r="386"><c r="A386" s="65" t="n"><v>141</v></c><c r="B386" s="35" t="str"><f>CompoundAlert!B129</f><v>Kazakhstan</v></c><c r="C386" s="28" t="str"><f>CompoundAlert!C129</f><v>KAZ</v></c><c r="D386" s="29" t="n"><f>CompoundAlert!D129</f><v>0</v></c><c r="E386" s="33" t="n"><f>CompoundAlert!G129</f><v>0</v></c><c r="F386" s="31" t="n"><f>CompoundAlert!H129</f><v>0</v></c><c r="G386" s="29" t="n"><f>CompoundAlert!K129</f><v>0</v></c><c r="H386" s="72" t="n"><f>CompoundAlert!S129</f><v>0</v></c><c r="I386" s="72" t="n"><f>CompoundAlert!T129</f><v>0</v></c><c r="J386" s="72" t="n"><f>CompoundAlert!U129</f><v>0</v></c><c r="K386" s="72" t="n"><f>CompoundAlert!V129</f><v>0</v></c><c r="L386" s="72" t="n"><f>CompoundAlert!W129</f><v>0</v></c><c r="M386" s="72" t="n"><f>CompoundAlert!X129</f><v>0</v></c><c r="N386" s="29" t="n"><f>CompoundAlert!AF129</f><v>0</v></c><c r="O386" s="32" t="n"><f>CompoundAlert!AG129</f><v>0</v></c><c r="P386" s="32" t="n"><f>CompoundAlert!AH129</f><v>0.3</v></c><c r="Q386" s="71"/><c r="R386" s="53"/><c r="S386" s="53"/><c r="T386" s="53"/><c r="U386" s="53"/><c r="V386" s="53"/><c r="W386" s="53"/><c r="X386" s="53"/><c r="Y386" s="53"/><c r="Z386" s="53"/><c r="AA386" s="53"/><c r="AB386" s="53"/><c r="AC386" s="53"/><c r="AD386" s="53"/><c r="AE386" s="53"/><c r="AF386" s="53"/></row><row r="387"><c r="A387" s="65" t="n"><v>142</v></c><c r="B387" s="35" t="str"><f>CompoundAlert!B130</f><v>Liechtenstein</v></c><c r="C387" s="28" t="str"><f>CompoundAlert!C130</f><v>LIE</v></c><c r="D387" s="29" t="n"><f>CompoundAlert!D130</f><v>0</v></c><c r="E387" s="33" t="n"><f>CompoundAlert!G130</f><v>0</v></c><c r="F387" s="31" t="n"><f>CompoundAlert!H130</f><v>0</v></c><c r="G387" s="29" t="n"><f>CompoundAlert!K130</f><v>0</v></c><c r="H387" s="72" t="n"><f>CompoundAlert!S130</f><v>0</v></c><c r="I387" s="72" t="n"><f>CompoundAlert!T130</f><v>0</v></c><c r="J387" s="72" t="n"><f>CompoundAlert!U130</f><v>0</v></c><c r="K387" s="72" t="n"><f>CompoundAlert!V130</f><v>0</v></c><c r="L387" s="72" t="n"><f>CompoundAlert!W130</f><v>0</v></c><c r="M387" s="72" t="n"><f>CompoundAlert!X130</f><v>0</v></c><c r="N387" s="29" t="n"><f>CompoundAlert!AF130</f><v>0</v></c><c r="O387" s="32" t="n"><f>CompoundAlert!AG130</f><v>0.4</v></c><c r="P387" s="32" t="n"><f>CompoundAlert!AH130</f><v>0.8</v></c><c r="Q387" s="71"/><c r="R387" s="53"/><c r="S387" s="53"/><c r="T387" s="53"/><c r="U387" s="53"/><c r="V387" s="53"/><c r="W387" s="53"/><c r="X387" s="53"/><c r="Y387" s="53"/><c r="Z387" s="53"/><c r="AA387" s="53"/><c r="AB387" s="53"/><c r="AC387" s="53"/><c r="AD387" s="53"/><c r="AE387" s="53"/><c r="AF387" s="53"/></row><row r="388"><c r="A388" s="65" t="n"><v>143</v></c><c r="B388" s="35" t="str"><f>CompoundAlert!B131</f><v>Morocco</v></c><c r="C388" s="28" t="str"><f>CompoundAlert!C131</f><v>MAR</v></c><c r="D388" s="29" t="n"><f>CompoundAlert!D131</f><v>0</v></c><c r="E388" s="33" t="n"><f>CompoundAlert!G131</f><v>0</v></c><c r="F388" s="31" t="n"><f>CompoundAlert!H131</f><v>0</v></c><c r="G388" s="29" t="n"><f>CompoundAlert!K131</f><v>0</v></c><c r="H388" s="72" t="n"><f>CompoundAlert!S131</f><v>0</v></c><c r="I388" s="72" t="n"><f>CompoundAlert!T131</f><v>0</v></c><c r="J388" s="72" t="n"><f>CompoundAlert!U131</f><v>0</v></c><c r="K388" s="72" t="n"><f>CompoundAlert!V131</f><v>0</v></c><c r="L388" s="72" t="n"><f>CompoundAlert!W131</f><v>0</v></c><c r="M388" s="72" t="n"><f>CompoundAlert!X131</f><v>0</v></c><c r="N388" s="29" t="n"><f>CompoundAlert!AF131</f><v>0</v></c><c r="O388" s="32" t="n"><f>CompoundAlert!AG131</f><v>0</v></c><c r="P388" s="32" t="n"><f>CompoundAlert!AH131</f><v>0.2</v></c><c r="Q388" s="71"/><c r="R388" s="53"/><c r="S388" s="53"/><c r="T388" s="53"/><c r="U388" s="53"/><c r="V388" s="53"/><c r="W388" s="53"/><c r="X388" s="53"/><c r="Y388" s="53"/><c r="Z388" s="53"/><c r="AA388" s="53"/><c r="AB388" s="53"/><c r="AC388" s="53"/><c r="AD388" s="53"/><c r="AE388" s="53"/><c r="AF388" s="53"/></row><row r="389"><c r="A389" s="65" t="n"><v>144</v></c><c r="B389" s="35" t="str"><f>CompoundAlert!B136</f><v>Egypt</v></c><c r="C389" s="28" t="str"><f>CompoundAlert!C136</f><v>EGY</v></c><c r="D389" s="29" t="n"><f>CompoundAlert!D136</f><v>0</v></c><c r="E389" s="33" t="n"><f>CompoundAlert!G136</f><v>0</v></c><c r="F389" s="31" t="n"><f>CompoundAlert!H136</f><v>0</v></c><c r="G389" s="29" t="n"><f>CompoundAlert!K136</f><v>0</v></c><c r="H389" s="72" t="n"><f>CompoundAlert!S136</f><v>0</v></c><c r="I389" s="72" t="n"><f>CompoundAlert!T136</f><v>0</v></c><c r="J389" s="72" t="n"><f>CompoundAlert!U136</f><v>0</v></c><c r="K389" s="72" t="n"><f>CompoundAlert!V136</f><v>0</v></c><c r="L389" s="72" t="n"><f>CompoundAlert!W136</f><v>0</v></c><c r="M389" s="72" t="n"><f>CompoundAlert!X136</f><v>0</v></c><c r="N389" s="29" t="n"><f>CompoundAlert!AF136</f><v>0</v></c><c r="O389" s="32" t="n"><f>CompoundAlert!AG136</f><v>0</v></c><c r="P389" s="32" t="n"><f>CompoundAlert!AH136</f><v>0.3</v></c><c r="Q389" s="71"/><c r="R389" s="53"/><c r="S389" s="53"/><c r="T389" s="53"/><c r="U389" s="53"/><c r="V389" s="53"/><c r="W389" s="53"/><c r="X389" s="53"/><c r="Y389" s="53"/><c r="Z389" s="53"/><c r="AA389" s="53"/><c r="AB389" s="53"/><c r="AC389" s="53"/><c r="AD389" s="53"/><c r="AE389" s="53"/><c r="AF389" s="53"/></row><row r="390"><c r="A390" s="65" t="n"><v>145</v></c><c r="B390" s="35" t="str"><f>CompoundAlert!B137</f><v>Oman</v></c><c r="C390" s="28" t="str"><f>CompoundAlert!C137</f><v>OMN</v></c><c r="D390" s="29" t="n"><f>CompoundAlert!D137</f><v>0</v></c><c r="E390" s="33" t="n"><f>CompoundAlert!G137</f><v>0</v></c><c r="F390" s="31" t="n"><f>CompoundAlert!H137</f><v>0</v></c><c r="G390" s="29" t="n"><f>CompoundAlert!K137</f><v>0</v></c><c r="H390" s="72" t="n"><f>CompoundAlert!S137</f><v>0</v></c><c r="I390" s="72" t="n"><f>CompoundAlert!T137</f><v>0</v></c><c r="J390" s="72" t="n"><f>CompoundAlert!U137</f><v>0</v></c><c r="K390" s="72" t="n"><f>CompoundAlert!V137</f><v>0</v></c><c r="L390" s="72" t="n"><f>CompoundAlert!W137</f><v>0</v></c><c r="M390" s="72" t="n"><f>CompoundAlert!X137</f><v>0</v></c><c r="N390" s="29" t="n"><f>CompoundAlert!AF137</f><v>0</v></c><c r="O390" s="32" t="n"><f>CompoundAlert!AG137</f><v>0</v></c><c r="P390" s="32" t="n"><f>CompoundAlert!AH137</f><v>0.4</v></c><c r="Q390" s="71"/><c r="R390" s="53"/><c r="S390" s="53"/><c r="T390" s="53"/><c r="U390" s="53"/><c r="V390" s="53"/><c r="W390" s="53"/><c r="X390" s="53"/><c r="Y390" s="53"/><c r="Z390" s="53"/><c r="AA390" s="53"/><c r="AB390" s="53"/><c r="AC390" s="53"/><c r="AD390" s="53"/><c r="AE390" s="53"/><c r="AF390" s="53"/></row><row r="391"><c r="A391" s="65" t="n"><v>146</v></c><c r="B391" s="35" t="str"><f>CompoundAlert!B138</f><v>Paraguay</v></c><c r="C391" s="28" t="str"><f>CompoundAlert!C138</f><v>PRY</v></c><c r="D391" s="29" t="n"><f>CompoundAlert!D138</f><v>0</v></c><c r="E391" s="33" t="n"><f>CompoundAlert!G138</f><v>0</v></c><c r="F391" s="31" t="n"><f>CompoundAlert!H138</f><v>0</v></c><c r="G391" s="29" t="n"><f>CompoundAlert!K138</f><v>0</v></c><c r="H391" s="72" t="n"><f>CompoundAlert!S138</f><v>0</v></c><c r="I391" s="72" t="n"><f>CompoundAlert!T138</f><v>0</v></c><c r="J391" s="72" t="n"><f>CompoundAlert!U138</f><v>0</v></c><c r="K391" s="72" t="n"><f>CompoundAlert!V138</f><v>0</v></c><c r="L391" s="72" t="n"><f>CompoundAlert!W138</f><v>0</v></c><c r="M391" s="72" t="n"><f>CompoundAlert!X138</f><v>0</v></c><c r="N391" s="29" t="n"><f>CompoundAlert!AF138</f><v>0</v></c><c r="O391" s="32" t="n"><f>CompoundAlert!AG138</f><v>0</v></c><c r="P391" s="32" t="n"><f>CompoundAlert!AH138</f><v>0.3</v></c><c r="Q391" s="71"/><c r="R391" s="53"/><c r="S391" s="53"/><c r="T391" s="53"/><c r="U391" s="53"/><c r="V391" s="53"/><c r="W391" s="53"/><c r="X391" s="53"/><c r="Y391" s="53"/><c r="Z391" s="53"/><c r="AA391" s="53"/><c r="AB391" s="53"/><c r="AC391" s="53"/><c r="AD391" s="53"/><c r="AE391" s="53"/><c r="AF391" s="53"/></row><row r="392"><c r="A392" s="65" t="n"><v>147</v></c><c r="B392" s="35" t="str"><f>CompoundAlert!B140</f><v>Spain</v></c><c r="C392" s="28" t="str"><f>CompoundAlert!C140</f><v>ESP</v></c><c r="D392" s="29" t="n"><f>CompoundAlert!D140</f><v>0</v></c><c r="E392" s="33" t="n"><f>CompoundAlert!G140</f><v>0</v></c><c r="F392" s="31" t="n"><f>CompoundAlert!H140</f><v>0</v></c><c r="G392" s="29" t="n"><f>CompoundAlert!K140</f><v>0</v></c><c r="H392" s="72" t="n"><f>CompoundAlert!S140</f><v>0</v></c><c r="I392" s="72" t="n"><f>CompoundAlert!T140</f><v>0</v></c><c r="J392" s="72" t="n"><f>CompoundAlert!U140</f><v>0</v></c><c r="K392" s="72" t="n"><f>CompoundAlert!V140</f><v>0</v></c><c r="L392" s="72" t="n"><f>CompoundAlert!W140</f><v>0</v></c><c r="M392" s="72" t="n"><f>CompoundAlert!X140</f><v>0</v></c><c r="N392" s="29" t="n"><f>CompoundAlert!AF140</f><v>0</v></c><c r="O392" s="32" t="n"><f>CompoundAlert!AG140</f><v>0</v></c><c r="P392" s="32" t="n"><f>CompoundAlert!AH140</f><v>0.3</v></c><c r="Q392" s="71"/><c r="R392" s="53"/><c r="S392" s="53"/><c r="T392" s="53"/><c r="U392" s="53"/><c r="V392" s="53"/><c r="W392" s="53"/><c r="X392" s="53"/><c r="Y392" s="53"/><c r="Z392" s="53"/><c r="AA392" s="53"/><c r="AB392" s="53"/><c r="AC392" s="53"/><c r="AD392" s="53"/><c r="AE392" s="53"/><c r="AF392" s="53"/></row><row r="393"><c r="A393" s="65" t="n"><v>148</v></c><c r="B393" s="35" t="str"><f>CompoundAlert!B142</f><v>Luxembourg</v></c><c r="C393" s="28" t="str"><f>CompoundAlert!C142</f><v>LUX</v></c><c r="D393" s="29" t="n"><f>CompoundAlert!D142</f><v>0</v></c><c r="E393" s="33" t="n"><f>CompoundAlert!G142</f><v>0</v></c><c r="F393" s="31" t="n"><f>CompoundAlert!H142</f><v>0</v></c><c r="G393" s="29" t="n"><f>CompoundAlert!K142</f><v>0</v></c><c r="H393" s="72" t="n"><f>CompoundAlert!S142</f><v>0</v></c><c r="I393" s="72" t="n"><f>CompoundAlert!T142</f><v>0</v></c><c r="J393" s="72" t="n"><f>CompoundAlert!U142</f><v>0</v></c><c r="K393" s="72" t="n"><f>CompoundAlert!V142</f><v>0</v></c><c r="L393" s="72" t="n"><f>CompoundAlert!W142</f><v>0</v></c><c r="M393" s="72" t="n"><f>CompoundAlert!X142</f><v>0</v></c><c r="N393" s="29" t="n"><f>CompoundAlert!AF142</f><v>0</v></c><c r="O393" s="32" t="n"><f>CompoundAlert!AG142</f><v>0</v></c><c r="P393" s="32" t="n"><f>CompoundAlert!AH142</f><v>0.5</v></c><c r="Q393" s="71"/><c r="R393" s="53"/><c r="S393" s="53"/><c r="T393" s="53"/><c r="U393" s="53"/><c r="V393" s="53"/><c r="W393" s="53"/><c r="X393" s="53"/><c r="Y393" s="53"/><c r="Z393" s="53"/><c r="AA393" s="53"/><c r="AB393" s="53"/><c r="AC393" s="53"/><c r="AD393" s="53"/><c r="AE393" s="53"/><c r="AF393" s="53"/></row><row r="394"><c r="A394" s="65" t="n"><v>149</v></c><c r="B394" s="35" t="str"><f>CompoundAlert!B143</f><v>Saudi Arabia</v></c><c r="C394" s="28" t="str"><f>CompoundAlert!C143</f><v>SAU</v></c><c r="D394" s="29" t="n"><f>CompoundAlert!D143</f><v>0</v></c><c r="E394" s="33" t="n"><f>CompoundAlert!G143</f><v>0</v></c><c r="F394" s="31" t="n"><f>CompoundAlert!H143</f><v>0</v></c><c r="G394" s="29" t="n"><f>CompoundAlert!K143</f><v>0</v></c><c r="H394" s="72" t="n"><f>CompoundAlert!S143</f><v>0</v></c><c r="I394" s="72" t="n"><f>CompoundAlert!T143</f><v>0</v></c><c r="J394" s="72" t="n"><f>CompoundAlert!U143</f><v>0</v></c><c r="K394" s="72" t="n"><f>CompoundAlert!V143</f><v>0</v></c><c r="L394" s="72" t="n"><f>CompoundAlert!W143</f><v>0</v></c><c r="M394" s="72" t="n"><f>CompoundAlert!X143</f><v>0</v></c><c r="N394" s="29" t="n"><f>CompoundAlert!AF143</f><v>0</v></c><c r="O394" s="32" t="n"><f>CompoundAlert!AG143</f><v>0</v></c><c r="P394" s="32" t="n"><f>CompoundAlert!AH143</f><v>0.3</v></c><c r="Q394" s="71"/><c r="R394" s="53"/><c r="S394" s="53"/><c r="T394" s="53"/><c r="U394" s="53"/><c r="V394" s="53"/><c r="W394" s="53"/><c r="X394" s="53"/><c r="Y394" s="53"/><c r="Z394" s="53"/><c r="AA394" s="53"/><c r="AB394" s="53"/><c r="AC394" s="53"/><c r="AD394" s="53"/><c r="AE394" s="53"/><c r="AF394" s="53"/></row><row r="395"><c r="A395" s="65" t="n"><v>150</v></c><c r="B395" s="35" t="str"><f>CompoundAlert!B147</f><v>Bulgaria</v></c><c r="C395" s="28" t="str"><f>CompoundAlert!C147</f><v>BGR</v></c><c r="D395" s="29" t="n"><f>CompoundAlert!D147</f><v>0</v></c><c r="E395" s="33" t="n"><f>CompoundAlert!G147</f><v>0</v></c><c r="F395" s="31" t="n"><f>CompoundAlert!H147</f><v>0</v></c><c r="G395" s="29" t="n"><f>CompoundAlert!K147</f><v>0</v></c><c r="H395" s="72" t="n"><f>CompoundAlert!S147</f><v>0</v></c><c r="I395" s="72" t="n"><f>CompoundAlert!T147</f><v>0</v></c><c r="J395" s="72" t="n"><f>CompoundAlert!U147</f><v>0</v></c><c r="K395" s="72" t="n"><f>CompoundAlert!V147</f><v>0</v></c><c r="L395" s="72" t="n"><f>CompoundAlert!W147</f><v>0</v></c><c r="M395" s="72" t="n"><f>CompoundAlert!X147</f><v>0</v></c><c r="N395" s="29" t="n"><f>CompoundAlert!AF147</f><v>0</v></c><c r="O395" s="32" t="n"><f>CompoundAlert!AG147</f><v>0</v></c><c r="P395" s="32" t="n"><f>CompoundAlert!AH147</f><v>0.3</v></c><c r="Q395" s="71"/><c r="R395" s="53"/><c r="S395" s="53"/><c r="T395" s="53"/><c r="U395" s="53"/><c r="V395" s="53"/><c r="W395" s="53"/><c r="X395" s="53"/><c r="Y395" s="53"/><c r="Z395" s="53"/><c r="AA395" s="53"/><c r="AB395" s="53"/><c r="AC395" s="53"/><c r="AD395" s="53"/><c r="AE395" s="53"/><c r="AF395" s="53"/></row><row r="396"><c r="A396" s="65" t="n"><v>151</v></c><c r="B396" s="35" t="str"><f>CompoundAlert!B148</f><v>Georgia</v></c><c r="C396" s="28" t="str"><f>CompoundAlert!C148</f><v>GEO</v></c><c r="D396" s="29" t="n"><f>CompoundAlert!D148</f><v>0</v></c><c r="E396" s="33" t="n"><f>CompoundAlert!G148</f><v>0</v></c><c r="F396" s="31" t="n"><f>CompoundAlert!H148</f><v>0</v></c><c r="G396" s="29" t="n"><f>CompoundAlert!K148</f><v>0</v></c><c r="H396" s="72" t="n"><f>CompoundAlert!S148</f><v>0</v></c><c r="I396" s="72" t="n"><f>CompoundAlert!T148</f><v>0</v></c><c r="J396" s="72" t="n"><f>CompoundAlert!U148</f><v>0</v></c><c r="K396" s="72" t="n"><f>CompoundAlert!V148</f><v>0</v></c><c r="L396" s="72" t="n"><f>CompoundAlert!W148</f><v>0</v></c><c r="M396" s="72" t="n"><f>CompoundAlert!X148</f><v>0</v></c><c r="N396" s="29" t="n"><f>CompoundAlert!AF148</f><v>0</v></c><c r="O396" s="32" t="n"><f>CompoundAlert!AG148</f><v>0</v></c><c r="P396" s="32" t="n"><f>CompoundAlert!AH148</f><v>0.3</v></c><c r="Q396" s="71"/><c r="R396" s="53"/><c r="S396" s="53"/><c r="T396" s="53"/><c r="U396" s="53"/><c r="V396" s="53"/><c r="W396" s="53"/><c r="X396" s="53"/><c r="Y396" s="53"/><c r="Z396" s="53"/><c r="AA396" s="53"/><c r="AB396" s="53"/><c r="AC396" s="53"/><c r="AD396" s="53"/><c r="AE396" s="53"/><c r="AF396" s="53"/></row><row r="397"><c r="A397" s="65" t="n"><v>152</v></c><c r="B397" s="35" t="str"><f>CompoundAlert!B149</f><v>Israel</v></c><c r="C397" s="28" t="str"><f>CompoundAlert!C149</f><v>ISR</v></c><c r="D397" s="29" t="n"><f>CompoundAlert!D149</f><v>0</v></c><c r="E397" s="33" t="n"><f>CompoundAlert!G149</f><v>0</v></c><c r="F397" s="31" t="n"><f>CompoundAlert!H149</f><v>0</v></c><c r="G397" s="29" t="n"><f>CompoundAlert!K149</f><v>0</v></c><c r="H397" s="72" t="n"><f>CompoundAlert!S149</f><v>0</v></c><c r="I397" s="72" t="n"><f>CompoundAlert!T149</f><v>0</v></c><c r="J397" s="72" t="n"><f>CompoundAlert!U149</f><v>0</v></c><c r="K397" s="72" t="n"><f>CompoundAlert!V149</f><v>0</v></c><c r="L397" s="72" t="n"><f>CompoundAlert!W149</f><v>0</v></c><c r="M397" s="72" t="n"><f>CompoundAlert!X149</f><v>0</v></c><c r="N397" s="29" t="n"><f>CompoundAlert!AF149</f><v>0</v></c><c r="O397" s="32" t="n"><f>CompoundAlert!AG149</f><v>0</v></c><c r="P397" s="32" t="n"><f>CompoundAlert!AH149</f><v>0.4</v></c><c r="Q397" s="71"/><c r="R397" s="53"/><c r="S397" s="53"/><c r="T397" s="53"/><c r="U397" s="53"/><c r="V397" s="53"/><c r="W397" s="53"/><c r="X397" s="53"/><c r="Y397" s="53"/><c r="Z397" s="53"/><c r="AA397" s="53"/><c r="AB397" s="53"/><c r="AC397" s="53"/><c r="AD397" s="53"/><c r="AE397" s="53"/><c r="AF397" s="53"/></row><row r="398"><c r="A398" s="65" t="n"><v>153</v></c><c r="B398" s="35" t="str"><f>CompoundAlert!B150</f><v>Italy</v></c><c r="C398" s="28" t="str"><f>CompoundAlert!C150</f><v>ITA</v></c><c r="D398" s="29" t="n"><f>CompoundAlert!D150</f><v>0</v></c><c r="E398" s="33" t="n"><f>CompoundAlert!G150</f><v>0</v></c><c r="F398" s="31" t="n"><f>CompoundAlert!H150</f><v>0</v></c><c r="G398" s="29" t="n"><f>CompoundAlert!K150</f><v>0</v></c><c r="H398" s="72" t="n"><f>CompoundAlert!S150</f><v>0</v></c><c r="I398" s="72" t="n"><f>CompoundAlert!T150</f><v>0</v></c><c r="J398" s="72" t="n"><f>CompoundAlert!U150</f><v>0</v></c><c r="K398" s="72" t="n"><f>CompoundAlert!V150</f><v>0</v></c><c r="L398" s="72" t="n"><f>CompoundAlert!W150</f><v>0</v></c><c r="M398" s="72" t="n"><f>CompoundAlert!X150</f><v>0</v></c><c r="N398" s="29" t="n"><f>CompoundAlert!AF150</f><v>0</v></c><c r="O398" s="32" t="n"><f>CompoundAlert!AG150</f><v>0</v></c><c r="P398" s="32" t="n"><f>CompoundAlert!AH150</f><v>0.3</v></c><c r="Q398" s="71"/><c r="R398" s="53"/><c r="S398" s="53"/><c r="T398" s="53"/><c r="U398" s="53"/><c r="V398" s="53"/><c r="W398" s="53"/><c r="X398" s="53"/><c r="Y398" s="53"/><c r="Z398" s="53"/><c r="AA398" s="53"/><c r="AB398" s="53"/><c r="AC398" s="53"/><c r="AD398" s="53"/><c r="AE398" s="53"/><c r="AF398" s="53"/></row><row r="399"><c r="A399" s="65" t="n"><v>154</v></c><c r="B399" s="35" t="str"><f>CompoundAlert!B151</f><v>New Zealand</v></c><c r="C399" s="28" t="str"><f>CompoundAlert!C151</f><v>NZL</v></c><c r="D399" s="29" t="n"><f>CompoundAlert!D151</f><v>0</v></c><c r="E399" s="33" t="n"><f>CompoundAlert!G151</f><v>0</v></c><c r="F399" s="31" t="n"><f>CompoundAlert!H151</f><v>0</v></c><c r="G399" s="29" t="n"><f>CompoundAlert!K151</f><v>0</v></c><c r="H399" s="72" t="n"><f>CompoundAlert!S151</f><v>0</v></c><c r="I399" s="72" t="n"><f>CompoundAlert!T151</f><v>0</v></c><c r="J399" s="72" t="n"><f>CompoundAlert!U151</f><v>0</v></c><c r="K399" s="72" t="n"><f>CompoundAlert!V151</f><v>0</v></c><c r="L399" s="72" t="n"><f>CompoundAlert!W151</f><v>0</v></c><c r="M399" s="72" t="n"><f>CompoundAlert!X151</f><v>0</v></c><c r="N399" s="29" t="n"><f>CompoundAlert!AF151</f><v>0</v></c><c r="O399" s="32" t="n"><f>CompoundAlert!AG151</f><v>0</v></c><c r="P399" s="32" t="n"><f>CompoundAlert!AH151</f><v>0.5</v></c><c r="Q399" s="71"/><c r="R399" s="53"/><c r="S399" s="53"/><c r="T399" s="53"/><c r="U399" s="53"/><c r="V399" s="53"/><c r="W399" s="53"/><c r="X399" s="53"/><c r="Y399" s="53"/><c r="Z399" s="53"/><c r="AA399" s="53"/><c r="AB399" s="53"/><c r="AC399" s="53"/><c r="AD399" s="53"/><c r="AE399" s="53"/><c r="AF399" s="53"/></row><row r="400"><c r="A400" s="65" t="n"><v>155</v></c><c r="B400" s="35" t="str"><f>CompoundAlert!B152</f><v>Serbia</v></c><c r="C400" s="28" t="str"><f>CompoundAlert!C152</f><v>SRB</v></c><c r="D400" s="29" t="n"><f>CompoundAlert!D152</f><v>0</v></c><c r="E400" s="33" t="n"><f>CompoundAlert!G152</f><v>0</v></c><c r="F400" s="31" t="n"><f>CompoundAlert!H152</f><v>0</v></c><c r="G400" s="29" t="n"><f>CompoundAlert!K152</f><v>0</v></c><c r="H400" s="72" t="n"><f>CompoundAlert!S152</f><v>0</v></c><c r="I400" s="72" t="n"><f>CompoundAlert!T152</f><v>0</v></c><c r="J400" s="72" t="n"><f>CompoundAlert!U152</f><v>0</v></c><c r="K400" s="72" t="n"><f>CompoundAlert!V152</f><v>0</v></c><c r="L400" s="72" t="n"><f>CompoundAlert!W152</f><v>0</v></c><c r="M400" s="72" t="n"><f>CompoundAlert!X152</f><v>0</v></c><c r="N400" s="29" t="n"><f>CompoundAlert!AF152</f><v>0</v></c><c r="O400" s="32" t="n"><f>CompoundAlert!AG152</f><v>0</v></c><c r="P400" s="32" t="n"><f>CompoundAlert!AH152</f><v>0.3</v></c><c r="Q400" s="71"/><c r="R400" s="53"/><c r="S400" s="53"/><c r="T400" s="53"/><c r="U400" s="53"/><c r="V400" s="53"/><c r="W400" s="53"/><c r="X400" s="53"/><c r="Y400" s="53"/><c r="Z400" s="53"/><c r="AA400" s="53"/><c r="AB400" s="53"/><c r="AC400" s="53"/><c r="AD400" s="53"/><c r="AE400" s="53"/><c r="AF400" s="53"/></row><row r="401"><c r="A401" s="65" t="n"><v>156</v></c><c r="B401" s="35" t="str"><f>CompoundAlert!B154</f><v>Antigua and Barbuda</v></c><c r="C401" s="28" t="str"><f>CompoundAlert!C154</f><v>ATG</v></c><c r="D401" s="29" t="n"><f>CompoundAlert!D154</f><v>0</v></c><c r="E401" s="33" t="n"><f>CompoundAlert!G154</f><v>0</v></c><c r="F401" s="31" t="n"><f>CompoundAlert!H154</f><v>0</v></c><c r="G401" s="29" t="n"><f>CompoundAlert!K154</f><v>0</v></c><c r="H401" s="72" t="n"><f>CompoundAlert!S154</f><v>0</v></c><c r="I401" s="72" t="n"><f>CompoundAlert!T154</f><v>0</v></c><c r="J401" s="72" t="n"><f>CompoundAlert!U154</f><v>0</v></c><c r="K401" s="72" t="n"><f>CompoundAlert!V154</f><v>0</v></c><c r="L401" s="72" t="n"><f>CompoundAlert!W154</f><v>0</v></c><c r="M401" s="72" t="n"><f>CompoundAlert!X154</f><v>0</v></c><c r="N401" s="29" t="n"><f>CompoundAlert!AF154</f><v>0</v></c><c r="O401" s="32" t="n"><f>CompoundAlert!AG154</f><v>0.2</v></c><c r="P401" s="32" t="n"><f>CompoundAlert!AH154</f><v>0.5</v></c><c r="Q401" s="71"/><c r="R401" s="53"/><c r="S401" s="53"/><c r="T401" s="53"/><c r="U401" s="53"/><c r="V401" s="53"/><c r="W401" s="53"/><c r="X401" s="53"/><c r="Y401" s="53"/><c r="Z401" s="53"/><c r="AA401" s="53"/><c r="AB401" s="53"/><c r="AC401" s="53"/><c r="AD401" s="53"/><c r="AE401" s="53"/><c r="AF401" s="53"/></row><row r="402"><c r="A402" s="65" t="n"><v>157</v></c><c r="B402" s="35" t="str"><f>CompoundAlert!B155</f><v>Malta</v></c><c r="C402" s="28" t="str"><f>CompoundAlert!C155</f><v>MLT</v></c><c r="D402" s="29" t="n"><f>CompoundAlert!D155</f><v>0</v></c><c r="E402" s="33" t="n"><f>CompoundAlert!G155</f><v>0</v></c><c r="F402" s="31" t="n"><f>CompoundAlert!H155</f><v>0</v></c><c r="G402" s="29" t="n"><f>CompoundAlert!K155</f><v>0</v></c><c r="H402" s="72" t="n"><f>CompoundAlert!S155</f><v>0</v></c><c r="I402" s="72" t="n"><f>CompoundAlert!T155</f><v>0</v></c><c r="J402" s="72" t="n"><f>CompoundAlert!U155</f><v>0</v></c><c r="K402" s="72" t="n"><f>CompoundAlert!V155</f><v>0</v></c><c r="L402" s="72" t="n"><f>CompoundAlert!W155</f><v>0</v></c><c r="M402" s="72" t="n"><f>CompoundAlert!X155</f><v>0</v></c><c r="N402" s="29" t="n"><f>CompoundAlert!AF155</f><v>0</v></c><c r="O402" s="32" t="n"><f>CompoundAlert!AG155</f><v>0</v></c><c r="P402" s="32" t="n"><f>CompoundAlert!AH155</f><v>0.5</v></c><c r="Q402" s="71"/><c r="R402" s="53"/><c r="S402" s="53"/><c r="T402" s="53"/><c r="U402" s="53"/><c r="V402" s="53"/><c r="W402" s="53"/><c r="X402" s="53"/><c r="Y402" s="53"/><c r="Z402" s="53"/><c r="AA402" s="53"/><c r="AB402" s="53"/><c r="AC402" s="53"/><c r="AD402" s="53"/><c r="AE402" s="53"/><c r="AF402" s="53"/></row><row r="403"><c r="A403" s="65" t="n"><v>158</v></c><c r="B403" s="35" t="str"><f>CompoundAlert!B156</f><v>Qatar</v></c><c r="C403" s="28" t="str"><f>CompoundAlert!C156</f><v>QAT</v></c><c r="D403" s="29" t="n"><f>CompoundAlert!D156</f><v>0</v></c><c r="E403" s="33" t="n"><f>CompoundAlert!G156</f><v>0</v></c><c r="F403" s="31" t="n"><f>CompoundAlert!H156</f><v>0</v></c><c r="G403" s="29" t="n"><f>CompoundAlert!K156</f><v>0</v></c><c r="H403" s="72" t="n"><f>CompoundAlert!S156</f><v>0</v></c><c r="I403" s="72" t="n"><f>CompoundAlert!T156</f><v>0</v></c><c r="J403" s="72" t="n"><f>CompoundAlert!U156</f><v>0</v></c><c r="K403" s="72" t="n"><f>CompoundAlert!V156</f><v>0</v></c><c r="L403" s="72" t="n"><f>CompoundAlert!W156</f><v>0</v></c><c r="M403" s="72" t="n"><f>CompoundAlert!X156</f><v>0</v></c><c r="N403" s="29" t="n"><f>CompoundAlert!AF156</f><v>0</v></c><c r="O403" s="32" t="n"><f>CompoundAlert!AG156</f><v>0</v></c><c r="P403" s="32" t="n"><f>CompoundAlert!AH156</f><v>0.3</v></c><c r="Q403" s="71"/><c r="R403" s="53"/><c r="S403" s="53"/><c r="T403" s="53"/><c r="U403" s="53"/><c r="V403" s="53"/><c r="W403" s="53"/><c r="X403" s="53"/><c r="Y403" s="53"/><c r="Z403" s="53"/><c r="AA403" s="53"/><c r="AB403" s="53"/><c r="AC403" s="53"/><c r="AD403" s="53"/><c r="AE403" s="53"/><c r="AF403" s="53"/></row><row r="404"><c r="A404" s="65" t="n"><v>159</v></c><c r="B404" s="35" t="str"><f>CompoundAlert!B157</f><v>Romania</v></c><c r="C404" s="28" t="str"><f>CompoundAlert!C157</f><v>ROU</v></c><c r="D404" s="29" t="n"><f>CompoundAlert!D157</f><v>0</v></c><c r="E404" s="33" t="n"><f>CompoundAlert!G157</f><v>0</v></c><c r="F404" s="31" t="n"><f>CompoundAlert!H157</f><v>0</v></c><c r="G404" s="29" t="n"><f>CompoundAlert!K157</f><v>0</v></c><c r="H404" s="72" t="n"><f>CompoundAlert!S157</f><v>0</v></c><c r="I404" s="72" t="n"><f>CompoundAlert!T157</f><v>0</v></c><c r="J404" s="72" t="n"><f>CompoundAlert!U157</f><v>0</v></c><c r="K404" s="72" t="n"><f>CompoundAlert!V157</f><v>0</v></c><c r="L404" s="72" t="n"><f>CompoundAlert!W157</f><v>0</v></c><c r="M404" s="72" t="n"><f>CompoundAlert!X157</f><v>0</v></c><c r="N404" s="29" t="n"><f>CompoundAlert!AF157</f><v>0</v></c><c r="O404" s="32" t="n"><f>CompoundAlert!AG157</f><v>0</v></c><c r="P404" s="32" t="n"><f>CompoundAlert!AH157</f><v>0.3</v></c><c r="Q404" s="71"/><c r="R404" s="53"/><c r="S404" s="53"/><c r="T404" s="53"/><c r="U404" s="53"/><c r="V404" s="53"/><c r="W404" s="53"/><c r="X404" s="53"/><c r="Y404" s="53"/><c r="Z404" s="53"/><c r="AA404" s="53"/><c r="AB404" s="53"/><c r="AC404" s="53"/><c r="AD404" s="53"/><c r="AE404" s="53"/><c r="AF404" s="53"/></row><row r="405"><c r="A405" s="65" t="n"><v>160</v></c><c r="B405" s="35" t="str"><f>CompoundAlert!B165</f><v>Slovakia</v></c><c r="C405" s="28" t="str"><f>CompoundAlert!C165</f><v>SVK</v></c><c r="D405" s="29" t="n"><f>CompoundAlert!D165</f><v>0</v></c><c r="E405" s="33" t="n"><f>CompoundAlert!G165</f><v>0</v></c><c r="F405" s="31" t="n"><f>CompoundAlert!H165</f><v>0</v></c><c r="G405" s="29" t="n"><f>CompoundAlert!K165</f><v>0</v></c><c r="H405" s="72" t="n"><f>CompoundAlert!S165</f><v>0</v></c><c r="I405" s="72" t="n"><f>CompoundAlert!T165</f><v>0</v></c><c r="J405" s="72" t="n"><f>CompoundAlert!U165</f><v>0</v></c><c r="K405" s="72" t="n"><f>CompoundAlert!V165</f><v>0</v></c><c r="L405" s="72" t="n"><f>CompoundAlert!W165</f><v>0</v></c><c r="M405" s="72" t="n"><f>CompoundAlert!X165</f><v>0</v></c><c r="N405" s="29" t="n"><f>CompoundAlert!AF165</f><v>0</v></c><c r="O405" s="32" t="n"><f>CompoundAlert!AG165</f><v>0</v></c><c r="P405" s="32" t="n"><f>CompoundAlert!AH165</f><v>0.4</v></c><c r="Q405" s="71"/><c r="R405" s="53"/><c r="S405" s="53"/><c r="T405" s="53"/><c r="U405" s="53"/><c r="V405" s="53"/><c r="W405" s="53"/><c r="X405" s="53"/><c r="Y405" s="53"/><c r="Z405" s="53"/><c r="AA405" s="53"/><c r="AB405" s="53"/><c r="AC405" s="53"/><c r="AD405" s="53"/><c r="AE405" s="53"/><c r="AF405" s="53"/></row><row r="406"><c r="A406" s="65" t="n"><v>161</v></c><c r="B406" s="35" t="str"><f>CompoundAlert!B166</f><v>Argentina</v></c><c r="C406" s="28" t="str"><f>CompoundAlert!C166</f><v>ARG</v></c><c r="D406" s="29" t="n"><f>CompoundAlert!D166</f><v>0</v></c><c r="E406" s="33" t="n"><f>CompoundAlert!G166</f><v>0</v></c><c r="F406" s="31" t="n"><f>CompoundAlert!H166</f><v>0</v></c><c r="G406" s="29" t="n"><f>CompoundAlert!K166</f><v>0</v></c><c r="H406" s="72" t="n"><f>CompoundAlert!S166</f><v>0</v></c><c r="I406" s="72" t="n"><f>CompoundAlert!T166</f><v>0</v></c><c r="J406" s="72" t="n"><f>CompoundAlert!U166</f><v>0</v></c><c r="K406" s="72" t="n"><f>CompoundAlert!V166</f><v>0</v></c><c r="L406" s="72" t="n"><f>CompoundAlert!W166</f><v>0</v></c><c r="M406" s="72" t="n"><f>CompoundAlert!X166</f><v>0</v></c><c r="N406" s="29" t="n"><f>CompoundAlert!AF166</f><v>0</v></c><c r="O406" s="32" t="n"><f>CompoundAlert!AG166</f><v>0</v></c><c r="P406" s="32" t="n"><f>CompoundAlert!AH166</f><v>0.2</v></c><c r="Q406" s="71"/><c r="R406" s="53"/><c r="S406" s="53"/><c r="T406" s="53"/><c r="U406" s="53"/><c r="V406" s="53"/><c r="W406" s="53"/><c r="X406" s="53"/><c r="Y406" s="53"/><c r="Z406" s="53"/><c r="AA406" s="53"/><c r="AB406" s="53"/><c r="AC406" s="53"/><c r="AD406" s="53"/><c r="AE406" s="53"/><c r="AF406" s="53"/></row><row r="407"><c r="A407" s="65" t="n"><v>162</v></c><c r="B407" s="35" t="str"><f>CompoundAlert!B167</f><v>Australia</v></c><c r="C407" s="28" t="str"><f>CompoundAlert!C167</f><v>AUS</v></c><c r="D407" s="29" t="n"><f>CompoundAlert!D167</f><v>0</v></c><c r="E407" s="33" t="n"><f>CompoundAlert!G167</f><v>0</v></c><c r="F407" s="31" t="n"><f>CompoundAlert!H167</f><v>0</v></c><c r="G407" s="29" t="n"><f>CompoundAlert!K167</f><v>0</v></c><c r="H407" s="72" t="n"><f>CompoundAlert!S167</f><v>0</v></c><c r="I407" s="72" t="n"><f>CompoundAlert!T167</f><v>0</v></c><c r="J407" s="72" t="n"><f>CompoundAlert!U167</f><v>0</v></c><c r="K407" s="72" t="n"><f>CompoundAlert!V167</f><v>0</v></c><c r="L407" s="72" t="n"><f>CompoundAlert!W167</f><v>0</v></c><c r="M407" s="72" t="n"><f>CompoundAlert!X167</f><v>0</v></c><c r="N407" s="29" t="n"><f>CompoundAlert!AF167</f><v>0</v></c><c r="O407" s="32" t="n"><f>CompoundAlert!AG167</f><v>0</v></c><c r="P407" s="32" t="n"><f>CompoundAlert!AH167</f><v>0.6</v></c><c r="Q407" s="71"/><c r="R407" s="53"/><c r="S407" s="53"/><c r="T407" s="53"/><c r="U407" s="53"/><c r="V407" s="53"/><c r="W407" s="53"/><c r="X407" s="53"/><c r="Y407" s="53"/><c r="Z407" s="53"/><c r="AA407" s="53"/><c r="AB407" s="53"/><c r="AC407" s="53"/><c r="AD407" s="53"/><c r="AE407" s="53"/><c r="AF407" s="53"/></row><row r="408"><c r="A408" s="65" t="n"><v>163</v></c><c r="B408" s="35" t="str"><f>CompoundAlert!B168</f><v>Estonia</v></c><c r="C408" s="28" t="str"><f>CompoundAlert!C168</f><v>EST</v></c><c r="D408" s="29" t="n"><f>CompoundAlert!D168</f><v>0</v></c><c r="E408" s="33" t="n"><f>CompoundAlert!G168</f><v>0</v></c><c r="F408" s="31" t="n"><f>CompoundAlert!H168</f><v>0</v></c><c r="G408" s="29" t="n"><f>CompoundAlert!K168</f><v>0</v></c><c r="H408" s="72" t="n"><f>CompoundAlert!S168</f><v>0</v></c><c r="I408" s="72" t="n"><f>CompoundAlert!T168</f><v>0</v></c><c r="J408" s="72" t="n"><f>CompoundAlert!U168</f><v>0</v></c><c r="K408" s="72" t="n"><f>CompoundAlert!V168</f><v>0</v></c><c r="L408" s="72" t="n"><f>CompoundAlert!W168</f><v>0</v></c><c r="M408" s="72" t="n"><f>CompoundAlert!X168</f><v>0</v></c><c r="N408" s="29" t="n"><f>CompoundAlert!AF168</f><v>0</v></c><c r="O408" s="32" t="n"><f>CompoundAlert!AG168</f><v>0</v></c><c r="P408" s="32" t="n"><f>CompoundAlert!AH168</f><v>0.4</v></c><c r="Q408" s="71"/><c r="R408" s="53"/><c r="S408" s="53"/><c r="T408" s="53"/><c r="U408" s="53"/><c r="V408" s="53"/><c r="W408" s="53"/><c r="X408" s="53"/><c r="Y408" s="53"/><c r="Z408" s="53"/><c r="AA408" s="53"/><c r="AB408" s="53"/><c r="AC408" s="53"/><c r="AD408" s="53"/><c r="AE408" s="53"/><c r="AF408" s="53"/></row><row r="409"><c r="A409" s="65" t="n"><v>164</v></c><c r="B409" s="35" t="str"><f>CompoundAlert!B169</f><v>France</v></c><c r="C409" s="28" t="str"><f>CompoundAlert!C169</f><v>FRA</v></c><c r="D409" s="29" t="n"><f>CompoundAlert!D169</f><v>0</v></c><c r="E409" s="33" t="n"><f>CompoundAlert!G169</f><v>0</v></c><c r="F409" s="31" t="n"><f>CompoundAlert!H169</f><v>0</v></c><c r="G409" s="29" t="n"><f>CompoundAlert!K169</f><v>0</v></c><c r="H409" s="72" t="n"><f>CompoundAlert!S169</f><v>0</v></c><c r="I409" s="72" t="n"><f>CompoundAlert!T169</f><v>0</v></c><c r="J409" s="72" t="n"><f>CompoundAlert!U169</f><v>0</v></c><c r="K409" s="72" t="n"><f>CompoundAlert!V169</f><v>0</v></c><c r="L409" s="72" t="n"><f>CompoundAlert!W169</f><v>0</v></c><c r="M409" s="72" t="n"><f>CompoundAlert!X169</f><v>0</v></c><c r="N409" s="29" t="n"><f>CompoundAlert!AF169</f><v>0</v></c><c r="O409" s="32" t="n"><f>CompoundAlert!AG169</f><v>0</v></c><c r="P409" s="32" t="n"><f>CompoundAlert!AH169</f><v>0.3</v></c><c r="Q409" s="71"/><c r="R409" s="53"/><c r="S409" s="53"/><c r="T409" s="53"/><c r="U409" s="53"/><c r="V409" s="53"/><c r="W409" s="53"/><c r="X409" s="53"/><c r="Y409" s="53"/><c r="Z409" s="53"/><c r="AA409" s="53"/><c r="AB409" s="53"/><c r="AC409" s="53"/><c r="AD409" s="53"/><c r="AE409" s="53"/><c r="AF409" s="53"/></row><row r="410"><c r="A410" s="65" t="n"><v>165</v></c><c r="B410" s="35" t="str"><f>CompoundAlert!B170</f><v>Hungary</v></c><c r="C410" s="28" t="str"><f>CompoundAlert!C170</f><v>HUN</v></c><c r="D410" s="29" t="n"><f>CompoundAlert!D170</f><v>0</v></c><c r="E410" s="33" t="n"><f>CompoundAlert!G170</f><v>0</v></c><c r="F410" s="31" t="n"><f>CompoundAlert!H170</f><v>0</v></c><c r="G410" s="29" t="n"><f>CompoundAlert!K170</f><v>0</v></c><c r="H410" s="72" t="n"><f>CompoundAlert!S170</f><v>0</v></c><c r="I410" s="72" t="n"><f>CompoundAlert!T170</f><v>0</v></c><c r="J410" s="72" t="n"><f>CompoundAlert!U170</f><v>0</v></c><c r="K410" s="72" t="n"><f>CompoundAlert!V170</f><v>0</v></c><c r="L410" s="72" t="n"><f>CompoundAlert!W170</f><v>0</v></c><c r="M410" s="72" t="n"><f>CompoundAlert!X170</f><v>0</v></c><c r="N410" s="29" t="n"><f>CompoundAlert!AF170</f><v>0</v></c><c r="O410" s="32" t="n"><f>CompoundAlert!AG170</f><v>0</v></c><c r="P410" s="32" t="n"><f>CompoundAlert!AH170</f><v>0.3</v></c><c r="Q410" s="71"/><c r="R410" s="53"/><c r="S410" s="53"/><c r="T410" s="53"/><c r="U410" s="53"/><c r="V410" s="53"/><c r="W410" s="53"/><c r="X410" s="53"/><c r="Y410" s="53"/><c r="Z410" s="53"/><c r="AA410" s="53"/><c r="AB410" s="53"/><c r="AC410" s="53"/><c r="AD410" s="53"/><c r="AE410" s="53"/><c r="AF410" s="53"/></row><row r="411"><c r="A411" s="65" t="n"><v>166</v></c><c r="B411" s="35" t="str"><f>CompoundAlert!B171</f><v>Ireland</v></c><c r="C411" s="28" t="str"><f>CompoundAlert!C171</f><v>IRL</v></c><c r="D411" s="29" t="n"><f>CompoundAlert!D171</f><v>0</v></c><c r="E411" s="33" t="n"><f>CompoundAlert!G171</f><v>0</v></c><c r="F411" s="31" t="n"><f>CompoundAlert!H171</f><v>0</v></c><c r="G411" s="29" t="n"><f>CompoundAlert!K171</f><v>0</v></c><c r="H411" s="72" t="n"><f>CompoundAlert!S171</f><v>0</v></c><c r="I411" s="72" t="n"><f>CompoundAlert!T171</f><v>0</v></c><c r="J411" s="72" t="n"><f>CompoundAlert!U171</f><v>0</v></c><c r="K411" s="72" t="n"><f>CompoundAlert!V171</f><v>0</v></c><c r="L411" s="72" t="n"><f>CompoundAlert!W171</f><v>0</v></c><c r="M411" s="72" t="n"><f>CompoundAlert!X171</f><v>0</v></c><c r="N411" s="29" t="n"><f>CompoundAlert!AF171</f><v>0</v></c><c r="O411" s="32" t="n"><f>CompoundAlert!AG171</f><v>0</v></c><c r="P411" s="32" t="n"><f>CompoundAlert!AH171</f><v>0.5</v></c><c r="Q411" s="71"/><c r="R411" s="53"/><c r="S411" s="53"/><c r="T411" s="53"/><c r="U411" s="53"/><c r="V411" s="53"/><c r="W411" s="53"/><c r="X411" s="53"/><c r="Y411" s="53"/><c r="Z411" s="53"/><c r="AA411" s="53"/><c r="AB411" s="53"/><c r="AC411" s="53"/><c r="AD411" s="53"/><c r="AE411" s="53"/><c r="AF411" s="53"/></row><row r="412"><c r="A412" s="65" t="n"><v>167</v></c><c r="B412" s="35" t="str"><f>CompoundAlert!B172</f><v>Latvia</v></c><c r="C412" s="28" t="str"><f>CompoundAlert!C172</f><v>LVA</v></c><c r="D412" s="29" t="n"><f>CompoundAlert!D172</f><v>0</v></c><c r="E412" s="33" t="n"><f>CompoundAlert!G172</f><v>0</v></c><c r="F412" s="31" t="n"><f>CompoundAlert!H172</f><v>0</v></c><c r="G412" s="29" t="n"><f>CompoundAlert!K172</f><v>0</v></c><c r="H412" s="72" t="n"><f>CompoundAlert!S172</f><v>0</v></c><c r="I412" s="72" t="n"><f>CompoundAlert!T172</f><v>0</v></c><c r="J412" s="72" t="n"><f>CompoundAlert!U172</f><v>0</v></c><c r="K412" s="72" t="n"><f>CompoundAlert!V172</f><v>0</v></c><c r="L412" s="72" t="n"><f>CompoundAlert!W172</f><v>0</v></c><c r="M412" s="72" t="n"><f>CompoundAlert!X172</f><v>0</v></c><c r="N412" s="29" t="n"><f>CompoundAlert!AF172</f><v>0</v></c><c r="O412" s="32" t="n"><f>CompoundAlert!AG172</f><v>0</v></c><c r="P412" s="32" t="n"><f>CompoundAlert!AH172</f><v>0.5</v></c><c r="Q412" s="71"/><c r="R412" s="53"/><c r="S412" s="53"/><c r="T412" s="53"/><c r="U412" s="53"/><c r="V412" s="53"/><c r="W412" s="53"/><c r="X412" s="53"/><c r="Y412" s="53"/><c r="Z412" s="53"/><c r="AA412" s="53"/><c r="AB412" s="53"/><c r="AC412" s="53"/><c r="AD412" s="53"/><c r="AE412" s="53"/><c r="AF412" s="53"/></row><row r="413"><c r="A413" s="65" t="n"><v>168</v></c><c r="B413" s="35" t="str"><f>CompoundAlert!B173</f><v>Lithuania</v></c><c r="C413" s="28" t="str"><f>CompoundAlert!C173</f><v>LTU</v></c><c r="D413" s="29" t="n"><f>CompoundAlert!D173</f><v>0</v></c><c r="E413" s="33" t="n"><f>CompoundAlert!G173</f><v>0</v></c><c r="F413" s="31" t="n"><f>CompoundAlert!H173</f><v>0</v></c><c r="G413" s="29" t="n"><f>CompoundAlert!K173</f><v>0</v></c><c r="H413" s="72" t="n"><f>CompoundAlert!S173</f><v>0</v></c><c r="I413" s="72" t="n"><f>CompoundAlert!T173</f><v>0</v></c><c r="J413" s="72" t="n"><f>CompoundAlert!U173</f><v>0</v></c><c r="K413" s="72" t="n"><f>CompoundAlert!V173</f><v>0</v></c><c r="L413" s="72" t="n"><f>CompoundAlert!W173</f><v>0</v></c><c r="M413" s="72" t="n"><f>CompoundAlert!X173</f><v>0</v></c><c r="N413" s="29" t="n"><f>CompoundAlert!AF173</f><v>0</v></c><c r="O413" s="32" t="n"><f>CompoundAlert!AG173</f><v>0</v></c><c r="P413" s="32" t="n"><f>CompoundAlert!AH173</f><v>0.5</v></c><c r="Q413" s="71"/><c r="R413" s="53"/><c r="S413" s="53"/><c r="T413" s="53"/><c r="U413" s="53"/><c r="V413" s="53"/><c r="W413" s="53"/><c r="X413" s="53"/><c r="Y413" s="53"/><c r="Z413" s="53"/><c r="AA413" s="53"/><c r="AB413" s="53"/><c r="AC413" s="53"/><c r="AD413" s="53"/><c r="AE413" s="53"/><c r="AF413" s="53"/></row><row r="414"><c r="A414" s="65" t="n"><v>169</v></c><c r="B414" s="35" t="str"><f>CompoundAlert!B174</f><v>Poland</v></c><c r="C414" s="28" t="str"><f>CompoundAlert!C174</f><v>POL</v></c><c r="D414" s="29" t="n"><f>CompoundAlert!D174</f><v>0</v></c><c r="E414" s="33" t="n"><f>CompoundAlert!G174</f><v>0</v></c><c r="F414" s="31" t="n"><f>CompoundAlert!H174</f><v>0</v></c><c r="G414" s="29" t="n"><f>CompoundAlert!K174</f><v>0</v></c><c r="H414" s="72" t="n"><f>CompoundAlert!S174</f><v>0</v></c><c r="I414" s="72" t="n"><f>CompoundAlert!T174</f><v>0</v></c><c r="J414" s="72" t="n"><f>CompoundAlert!U174</f><v>0</v></c><c r="K414" s="72" t="n"><f>CompoundAlert!V174</f><v>0</v></c><c r="L414" s="72" t="n"><f>CompoundAlert!W174</f><v>0</v></c><c r="M414" s="72" t="n"><f>CompoundAlert!X174</f><v>0</v></c><c r="N414" s="29" t="n"><f>CompoundAlert!AF174</f><v>0</v></c><c r="O414" s="32" t="n"><f>CompoundAlert!AG174</f><v>0</v></c><c r="P414" s="32" t="n"><f>CompoundAlert!AH174</f><v>0.3</v></c><c r="Q414" s="71"/><c r="R414" s="53"/><c r="S414" s="53"/><c r="T414" s="53"/><c r="U414" s="53"/><c r="V414" s="53"/><c r="W414" s="53"/><c r="X414" s="53"/><c r="Y414" s="53"/><c r="Z414" s="53"/><c r="AA414" s="53"/><c r="AB414" s="53"/><c r="AC414" s="53"/><c r="AD414" s="53"/><c r="AE414" s="53"/><c r="AF414" s="53"/></row><row r="415"><c r="A415" s="65" t="n"><v>170</v></c><c r="B415" s="35" t="str"><f>CompoundAlert!B175</f><v>Czech Republic</v></c><c r="C415" s="28" t="str"><f>CompoundAlert!C175</f><v>CZE</v></c><c r="D415" s="29" t="n"><f>CompoundAlert!D175</f><v>0</v></c><c r="E415" s="33" t="n"><f>CompoundAlert!G175</f><v>0</v></c><c r="F415" s="31" t="n"><f>CompoundAlert!H175</f><v>0</v></c><c r="G415" s="29" t="n"><f>CompoundAlert!K175</f><v>0</v></c><c r="H415" s="72" t="n"><f>CompoundAlert!S175</f><v>0</v></c><c r="I415" s="72" t="n"><f>CompoundAlert!T175</f><v>0</v></c><c r="J415" s="72" t="n"><f>CompoundAlert!U175</f><v>0</v></c><c r="K415" s="72" t="n"><f>CompoundAlert!V175</f><v>0</v></c><c r="L415" s="72" t="n"><f>CompoundAlert!W175</f><v>0</v></c><c r="M415" s="72" t="n"><f>CompoundAlert!X175</f><v>0</v></c><c r="N415" s="29" t="n"><f>CompoundAlert!AF175</f><v>0</v></c><c r="O415" s="32" t="n"><f>CompoundAlert!AG175</f><v>0</v></c><c r="P415" s="32" t="n"><f>CompoundAlert!AH175</f><v>0.4</v></c><c r="Q415" s="71"/><c r="R415" s="53"/><c r="S415" s="53"/><c r="T415" s="53"/><c r="U415" s="53"/><c r="V415" s="53"/><c r="W415" s="53"/><c r="X415" s="53"/><c r="Y415" s="53"/><c r="Z415" s="53"/><c r="AA415" s="53"/><c r="AB415" s="53"/><c r="AC415" s="53"/><c r="AD415" s="53"/><c r="AE415" s="53"/><c r="AF415" s="53"/></row><row r="416"><c r="A416" s="65" t="n"><v>171</v></c><c r="B416" s="35" t="str"><f>CompoundAlert!B176</f><v>Iceland</v></c><c r="C416" s="28" t="str"><f>CompoundAlert!C176</f><v>ISL</v></c><c r="D416" s="29" t="n"><f>CompoundAlert!D176</f><v>0</v></c><c r="E416" s="33" t="n"><f>CompoundAlert!G176</f><v>0</v></c><c r="F416" s="31" t="n"><f>CompoundAlert!H176</f><v>0</v></c><c r="G416" s="29" t="n"><f>CompoundAlert!K176</f><v>0</v></c><c r="H416" s="72" t="n"><f>CompoundAlert!S176</f><v>0</v></c><c r="I416" s="72" t="n"><f>CompoundAlert!T176</f><v>0</v></c><c r="J416" s="72" t="n"><f>CompoundAlert!U176</f><v>0</v></c><c r="K416" s="72" t="n"><f>CompoundAlert!V176</f><v>0</v></c><c r="L416" s="72" t="n"><f>CompoundAlert!W176</f><v>0</v></c><c r="M416" s="72" t="n"><f>CompoundAlert!X176</f><v>0</v></c><c r="N416" s="29" t="n"><f>CompoundAlert!AF176</f><v>0</v></c><c r="O416" s="32" t="n"><f>CompoundAlert!AG176</f><v>0</v></c><c r="P416" s="32" t="n"><f>CompoundAlert!AH176</f><v>0.5</v></c><c r="Q416" s="71"/><c r="R416" s="53"/><c r="S416" s="53"/><c r="T416" s="53"/><c r="U416" s="53"/><c r="V416" s="53"/><c r="W416" s="53"/><c r="X416" s="53"/><c r="Y416" s="53"/><c r="Z416" s="53"/><c r="AA416" s="53"/><c r="AB416" s="53"/><c r="AC416" s="53"/><c r="AD416" s="53"/><c r="AE416" s="53"/><c r="AF416" s="53"/></row><row r="417"><c r="A417" s="65" t="n"><v>172</v></c><c r="B417" s="35" t="str"><f>CompoundAlert!B177</f><v>Kuwait</v></c><c r="C417" s="28" t="str"><f>CompoundAlert!C177</f><v>KWT</v></c><c r="D417" s="29" t="n"><f>CompoundAlert!D177</f><v>0</v></c><c r="E417" s="33" t="n"><f>CompoundAlert!G177</f><v>0</v></c><c r="F417" s="31" t="n"><f>CompoundAlert!H177</f><v>0</v></c><c r="G417" s="29" t="n"><f>CompoundAlert!K177</f><v>0</v></c><c r="H417" s="72" t="n"><f>CompoundAlert!S177</f><v>0</v></c><c r="I417" s="72" t="n"><f>CompoundAlert!T177</f><v>0</v></c><c r="J417" s="72" t="n"><f>CompoundAlert!U177</f><v>0</v></c><c r="K417" s="72" t="n"><f>CompoundAlert!V177</f><v>0</v></c><c r="L417" s="72" t="n"><f>CompoundAlert!W177</f><v>0</v></c><c r="M417" s="72" t="n"><f>CompoundAlert!X177</f><v>0</v></c><c r="N417" s="29" t="n"><f>CompoundAlert!AF177</f><v>0</v></c><c r="O417" s="32" t="n"><f>CompoundAlert!AG177</f><v>0</v></c><c r="P417" s="32" t="n"><f>CompoundAlert!AH177</f><v>0.4</v></c><c r="Q417" s="71"/><c r="R417" s="53"/><c r="S417" s="53"/><c r="T417" s="53"/><c r="U417" s="53"/><c r="V417" s="53"/><c r="W417" s="53"/><c r="X417" s="53"/><c r="Y417" s="53"/><c r="Z417" s="53"/><c r="AA417" s="53"/><c r="AB417" s="53"/><c r="AC417" s="53"/><c r="AD417" s="53"/><c r="AE417" s="53"/><c r="AF417" s="53"/></row><row r="418"><c r="A418" s="65" t="n"><v>173</v></c><c r="B418" s="35" t="str"><f>CompoundAlert!B178</f><v>Uruguay</v></c><c r="C418" s="28" t="str"><f>CompoundAlert!C178</f><v>URY</v></c><c r="D418" s="29" t="n"><f>CompoundAlert!D178</f><v>0</v></c><c r="E418" s="33" t="n"><f>CompoundAlert!G178</f><v>0</v></c><c r="F418" s="31" t="n"><f>CompoundAlert!H178</f><v>0</v></c><c r="G418" s="29" t="n"><f>CompoundAlert!K178</f><v>0</v></c><c r="H418" s="72" t="n"><f>CompoundAlert!S178</f><v>0</v></c><c r="I418" s="72" t="n"><f>CompoundAlert!T178</f><v>0</v></c><c r="J418" s="72" t="n"><f>CompoundAlert!U178</f><v>0</v></c><c r="K418" s="72" t="n"><f>CompoundAlert!V178</f><v>0</v></c><c r="L418" s="72" t="n"><f>CompoundAlert!W178</f><v>0</v></c><c r="M418" s="72" t="n"><f>CompoundAlert!X178</f><v>0</v></c><c r="N418" s="29" t="n"><f>CompoundAlert!AF178</f><v>0</v></c><c r="O418" s="32" t="n"><f>CompoundAlert!AG178</f><v>0</v></c><c r="P418" s="32" t="n"><f>CompoundAlert!AH178</f><v>0.3</v></c><c r="Q418" s="71"/><c r="R418" s="53"/><c r="S418" s="53"/><c r="T418" s="53"/><c r="U418" s="53"/><c r="V418" s="53"/><c r="W418" s="53"/><c r="X418" s="53"/><c r="Y418" s="53"/><c r="Z418" s="53"/><c r="AA418" s="53"/><c r="AB418" s="53"/><c r="AC418" s="53"/><c r="AD418" s="53"/><c r="AE418" s="53"/><c r="AF418" s="53"/></row><row r="419"><c r="A419" s="65" t="n"><v>174</v></c><c r="B419" s="35" t="str"><f>CompoundAlert!B180</f><v>Canada</v></c><c r="C419" s="28" t="str"><f>CompoundAlert!C180</f><v>CAN</v></c><c r="D419" s="29" t="n"><f>CompoundAlert!D180</f><v>0</v></c><c r="E419" s="33" t="n"><f>CompoundAlert!G180</f><v>0</v></c><c r="F419" s="31" t="n"><f>CompoundAlert!H180</f><v>0</v></c><c r="G419" s="29" t="n"><f>CompoundAlert!K180</f><v>0</v></c><c r="H419" s="72" t="n"><f>CompoundAlert!S180</f><v>0</v></c><c r="I419" s="72" t="n"><f>CompoundAlert!T180</f><v>0</v></c><c r="J419" s="72" t="n"><f>CompoundAlert!U180</f><v>0</v></c><c r="K419" s="72" t="n"><f>CompoundAlert!V180</f><v>0</v></c><c r="L419" s="72" t="n"><f>CompoundAlert!W180</f><v>0</v></c><c r="M419" s="72" t="n"><f>CompoundAlert!X180</f><v>0</v></c><c r="N419" s="29" t="n"><f>CompoundAlert!AF180</f><v>0</v></c><c r="O419" s="32" t="n"><f>CompoundAlert!AG180</f><v>0</v></c><c r="P419" s="32" t="n"><f>CompoundAlert!AH180</f><v>0.5</v></c><c r="Q419" s="71"/><c r="R419" s="53"/><c r="S419" s="53"/><c r="T419" s="53"/><c r="U419" s="53"/><c r="V419" s="53"/><c r="W419" s="53"/><c r="X419" s="53"/><c r="Y419" s="53"/><c r="Z419" s="53"/><c r="AA419" s="53"/><c r="AB419" s="53"/><c r="AC419" s="53"/><c r="AD419" s="53"/><c r="AE419" s="53"/><c r="AF419" s="53"/></row><row r="420"><c r="A420" s="65" t="n"><v>175</v></c><c r="B420" s="35" t="str"><f>CompoundAlert!B182</f><v>Portugal</v></c><c r="C420" s="28" t="str"><f>CompoundAlert!C182</f><v>PRT</v></c><c r="D420" s="29" t="n"><f>CompoundAlert!D182</f><v>0</v></c><c r="E420" s="33" t="n"><f>CompoundAlert!G182</f><v>0</v></c><c r="F420" s="31" t="n"><f>CompoundAlert!H182</f><v>0</v></c><c r="G420" s="29" t="n"><f>CompoundAlert!K182</f><v>0</v></c><c r="H420" s="72" t="n"><f>CompoundAlert!S182</f><v>0</v></c><c r="I420" s="72" t="n"><f>CompoundAlert!T182</f><v>0</v></c><c r="J420" s="72" t="n"><f>CompoundAlert!U182</f><v>0</v></c><c r="K420" s="72" t="n"><f>CompoundAlert!V182</f><v>0</v></c><c r="L420" s="72" t="n"><f>CompoundAlert!W182</f><v>0</v></c><c r="M420" s="72" t="n"><f>CompoundAlert!X182</f><v>0</v></c><c r="N420" s="29" t="n"><f>CompoundAlert!AF182</f><v>0</v></c><c r="O420" s="32" t="n"><f>CompoundAlert!AG182</f><v>0</v></c><c r="P420" s="32" t="n"><f>CompoundAlert!AH182</f><v>0.4</v></c><c r="Q420" s="71"/><c r="R420" s="53"/><c r="S420" s="53"/><c r="T420" s="53"/><c r="U420" s="53"/><c r="V420" s="53"/><c r="W420" s="53"/><c r="X420" s="53"/><c r="Y420" s="53"/><c r="Z420" s="53"/><c r="AA420" s="53"/><c r="AB420" s="53"/><c r="AC420" s="53"/><c r="AD420" s="53"/><c r="AE420" s="53"/><c r="AF420" s="53"/></row><row r="421"><c r="A421" s="65" t="n"><v>176</v></c><c r="B421" s="35" t="str"><f>CompoundAlert!B183</f><v>Denmark</v></c><c r="C421" s="28" t="str"><f>CompoundAlert!C183</f><v>DNK</v></c><c r="D421" s="29" t="n"><f>CompoundAlert!D183</f><v>0</v></c><c r="E421" s="33" t="n"><f>CompoundAlert!G183</f><v>0</v></c><c r="F421" s="31" t="n"><f>CompoundAlert!H183</f><v>0</v></c><c r="G421" s="29" t="n"><f>CompoundAlert!K183</f><v>0</v></c><c r="H421" s="72" t="n"><f>CompoundAlert!S183</f><v>0</v></c><c r="I421" s="72" t="n"><f>CompoundAlert!T183</f><v>0</v></c><c r="J421" s="72" t="n"><f>CompoundAlert!U183</f><v>0</v></c><c r="K421" s="72" t="n"><f>CompoundAlert!V183</f><v>0</v></c><c r="L421" s="72" t="n"><f>CompoundAlert!W183</f><v>0</v></c><c r="M421" s="72" t="n"><f>CompoundAlert!X183</f><v>0</v></c><c r="N421" s="29" t="n"><f>CompoundAlert!AF183</f><v>0</v></c><c r="O421" s="32" t="n"><f>CompoundAlert!AG183</f><v>0</v></c><c r="P421" s="32" t="n"><f>CompoundAlert!AH183</f><v>0.5</v></c><c r="Q421" s="71"/><c r="R421" s="53"/><c r="S421" s="53"/><c r="T421" s="53"/><c r="U421" s="53"/><c r="V421" s="53"/><c r="W421" s="53"/><c r="X421" s="53"/><c r="Y421" s="53"/><c r="Z421" s="53"/><c r="AA421" s="53"/><c r="AB421" s="53"/><c r="AC421" s="53"/><c r="AD421" s="53"/><c r="AE421" s="53"/><c r="AF421" s="53"/></row><row r="422"><c r="A422" s="65" t="n"><v>177</v></c><c r="B422" s="35" t="str"><f>CompoundAlert!B184</f><v>Finland</v></c><c r="C422" s="28" t="str"><f>CompoundAlert!C184</f><v>FIN</v></c><c r="D422" s="29" t="n"><f>CompoundAlert!D184</f><v>0</v></c><c r="E422" s="33" t="n"><f>CompoundAlert!G184</f><v>0</v></c><c r="F422" s="31" t="n"><f>CompoundAlert!H184</f><v>0</v></c><c r="G422" s="29" t="n"><f>CompoundAlert!K184</f><v>0</v></c><c r="H422" s="72" t="n"><f>CompoundAlert!S184</f><v>0</v></c><c r="I422" s="72" t="n"><f>CompoundAlert!T184</f><v>0</v></c><c r="J422" s="72" t="n"><f>CompoundAlert!U184</f><v>0</v></c><c r="K422" s="72" t="n"><f>CompoundAlert!V184</f><v>0</v></c><c r="L422" s="72" t="n"><f>CompoundAlert!W184</f><v>0</v></c><c r="M422" s="72" t="n"><f>CompoundAlert!X184</f><v>0</v></c><c r="N422" s="29" t="n"><f>CompoundAlert!AF184</f><v>0</v></c><c r="O422" s="32" t="n"><f>CompoundAlert!AG184</f><v>0</v></c><c r="P422" s="32" t="n"><f>CompoundAlert!AH184</f><v>0.5</v></c><c r="Q422" s="71"/><c r="R422" s="53"/><c r="S422" s="53"/><c r="T422" s="53"/><c r="U422" s="53"/><c r="V422" s="53"/><c r="W422" s="53"/><c r="X422" s="53"/><c r="Y422" s="53"/><c r="Z422" s="53"/><c r="AA422" s="53"/><c r="AB422" s="53"/><c r="AC422" s="53"/><c r="AD422" s="53"/><c r="AE422" s="53"/><c r="AF422" s="53"/></row><row r="423"><c r="A423" s="65" t="n"><v>178</v></c><c r="B423" s="35" t="str"><f>CompoundAlert!B185</f><v>Slovenia</v></c><c r="C423" s="28" t="str"><f>CompoundAlert!C185</f><v>SVN</v></c><c r="D423" s="29" t="n"><f>CompoundAlert!D185</f><v>0</v></c><c r="E423" s="33" t="n"><f>CompoundAlert!G185</f><v>0</v></c><c r="F423" s="31" t="n"><f>CompoundAlert!H185</f><v>0</v></c><c r="G423" s="29" t="n"><f>CompoundAlert!K185</f><v>0</v></c><c r="H423" s="72" t="n"><f>CompoundAlert!S185</f><v>0</v></c><c r="I423" s="72" t="n"><f>CompoundAlert!T185</f><v>0</v></c><c r="J423" s="72" t="n"><f>CompoundAlert!U185</f><v>0</v></c><c r="K423" s="72" t="n"><f>CompoundAlert!V185</f><v>0</v></c><c r="L423" s="72" t="n"><f>CompoundAlert!W185</f><v>0</v></c><c r="M423" s="72" t="n"><f>CompoundAlert!X185</f><v>0</v></c><c r="N423" s="29" t="n"><f>CompoundAlert!AF185</f><v>0</v></c><c r="O423" s="32" t="n"><f>CompoundAlert!AG185</f><v>0</v></c><c r="P423" s="32" t="n"><f>CompoundAlert!AH185</f><v>0.4</v></c><c r="Q423" s="71"/><c r="R423" s="53"/><c r="S423" s="53"/><c r="T423" s="53"/><c r="U423" s="53"/><c r="V423" s="53"/><c r="W423" s="53"/><c r="X423" s="53"/><c r="Y423" s="53"/><c r="Z423" s="53"/><c r="AA423" s="53"/><c r="AB423" s="53"/><c r="AC423" s="53"/><c r="AD423" s="53"/><c r="AE423" s="53"/><c r="AF423" s="53"/></row><row r="424"><c r="A424" s="65" t="n"><v>179</v></c><c r="B424" s="35" t="str"><f>CompoundAlert!B186</f><v>Sweden</v></c><c r="C424" s="28" t="str"><f>CompoundAlert!C186</f><v>SWE</v></c><c r="D424" s="29" t="n"><f>CompoundAlert!D186</f><v>0</v></c><c r="E424" s="33" t="n"><f>CompoundAlert!G186</f><v>0</v></c><c r="F424" s="31" t="n"><f>CompoundAlert!H186</f><v>0</v></c><c r="G424" s="29" t="n"><f>CompoundAlert!K186</f><v>0</v></c><c r="H424" s="72" t="n"><f>CompoundAlert!S186</f><v>0</v></c><c r="I424" s="72" t="n"><f>CompoundAlert!T186</f><v>0</v></c><c r="J424" s="72" t="n"><f>CompoundAlert!U186</f><v>0</v></c><c r="K424" s="72" t="n"><f>CompoundAlert!V186</f><v>0</v></c><c r="L424" s="72" t="n"><f>CompoundAlert!W186</f><v>0</v></c><c r="M424" s="72" t="n"><f>CompoundAlert!X186</f><v>0</v></c><c r="N424" s="29" t="n"><f>CompoundAlert!AF186</f><v>0</v></c><c r="O424" s="32" t="n"><f>CompoundAlert!AG186</f><v>0</v></c><c r="P424" s="32" t="n"><f>CompoundAlert!AH186</f><v>0.4</v></c><c r="Q424" s="71"/><c r="R424" s="53"/><c r="S424" s="53"/><c r="T424" s="53"/><c r="U424" s="53"/><c r="V424" s="53"/><c r="W424" s="53"/><c r="X424" s="53"/><c r="Y424" s="53"/><c r="Z424" s="53"/><c r="AA424" s="53"/><c r="AB424" s="53"/><c r="AC424" s="53"/><c r="AD424" s="53"/><c r="AE424" s="53"/><c r="AF424" s="53"/></row><row r="425"><c r="A425" s="65" t="n"><v>180</v></c><c r="B425" s="35" t="str"><f>CompoundAlert!B187</f><v>United Kingdom</v></c><c r="C425" s="28" t="str"><f>CompoundAlert!C187</f><v>GBR</v></c><c r="D425" s="29" t="n"><f>CompoundAlert!D187</f><v>0</v></c><c r="E425" s="33" t="n"><f>CompoundAlert!G187</f><v>0</v></c><c r="F425" s="31" t="n"><f>CompoundAlert!H187</f><v>0</v></c><c r="G425" s="29" t="n"><f>CompoundAlert!K187</f><v>0</v></c><c r="H425" s="72" t="n"><f>CompoundAlert!S187</f><v>0</v></c><c r="I425" s="72" t="n"><f>CompoundAlert!T187</f><v>0</v></c><c r="J425" s="72" t="n"><f>CompoundAlert!U187</f><v>0</v></c><c r="K425" s="72" t="n"><f>CompoundAlert!V187</f><v>0</v></c><c r="L425" s="72" t="n"><f>CompoundAlert!W187</f><v>0</v></c><c r="M425" s="72" t="n"><f>CompoundAlert!X187</f><v>0</v></c><c r="N425" s="29" t="n"><f>CompoundAlert!AF187</f><v>0</v></c><c r="O425" s="32" t="n"><f>CompoundAlert!AG187</f><v>0</v></c><c r="P425" s="32" t="n"><f>CompoundAlert!AH187</f><v>0.5</v></c><c r="Q425" s="71"/><c r="R425" s="53"/><c r="S425" s="53"/><c r="T425" s="53"/><c r="U425" s="53"/><c r="V425" s="53"/><c r="W425" s="53"/><c r="X425" s="53"/><c r="Y425" s="53"/><c r="Z425" s="53"/><c r="AA425" s="53"/><c r="AB425" s="53"/><c r="AC425" s="53"/><c r="AD425" s="53"/><c r="AE425" s="53"/><c r="AF425" s="53"/></row><row r="426"><c r="A426" s="65" t="n"><v>181</v></c><c r="B426" s="35" t="str"><f>CompoundAlert!B189</f><v>Austria</v></c><c r="C426" s="28" t="str"><f>CompoundAlert!C189</f><v>AUT</v></c><c r="D426" s="29" t="n"><f>CompoundAlert!D189</f><v>0</v></c><c r="E426" s="33" t="n"><f>CompoundAlert!G189</f><v>0</v></c><c r="F426" s="31" t="n"><f>CompoundAlert!H189</f><v>0</v></c><c r="G426" s="29" t="n"><f>CompoundAlert!K189</f><v>0</v></c><c r="H426" s="72" t="n"><f>CompoundAlert!S189</f><v>0</v></c><c r="I426" s="72" t="n"><f>CompoundAlert!T189</f><v>0</v></c><c r="J426" s="72" t="n"><f>CompoundAlert!U189</f><v>0</v></c><c r="K426" s="72" t="n"><f>CompoundAlert!V189</f><v>0</v></c><c r="L426" s="72" t="n"><f>CompoundAlert!W189</f><v>0</v></c><c r="M426" s="72" t="n"><f>CompoundAlert!X189</f><v>0</v></c><c r="N426" s="29" t="n"><f>CompoundAlert!AF189</f><v>0</v></c><c r="O426" s="32" t="n"><f>CompoundAlert!AG189</f><v>0</v></c><c r="P426" s="32" t="n"><f>CompoundAlert!AH189</f><v>0.4</v></c><c r="Q426" s="71"/><c r="R426" s="53"/><c r="S426" s="53"/><c r="T426" s="53"/><c r="U426" s="53"/><c r="V426" s="53"/><c r="W426" s="53"/><c r="X426" s="53"/><c r="Y426" s="53"/><c r="Z426" s="53"/><c r="AA426" s="53"/><c r="AB426" s="53"/><c r="AC426" s="53"/><c r="AD426" s="53"/><c r="AE426" s="53"/><c r="AF426" s="53"/></row><row r="427"><c r="A427" s="65" t="n"><v>182</v></c><c r="B427" s="35" t="str"><f>CompoundAlert!B190</f><v>Belgium</v></c><c r="C427" s="28" t="str"><f>CompoundAlert!C190</f><v>BEL</v></c><c r="D427" s="29" t="n"><f>CompoundAlert!D190</f><v>0</v></c><c r="E427" s="33" t="n"><f>CompoundAlert!G190</f><v>0</v></c><c r="F427" s="31" t="n"><f>CompoundAlert!H190</f><v>0</v></c><c r="G427" s="29" t="n"><f>CompoundAlert!K190</f><v>0</v></c><c r="H427" s="72" t="n"><f>CompoundAlert!S190</f><v>0</v></c><c r="I427" s="72" t="n"><f>CompoundAlert!T190</f><v>0</v></c><c r="J427" s="72" t="n"><f>CompoundAlert!U190</f><v>0</v></c><c r="K427" s="72" t="n"><f>CompoundAlert!V190</f><v>0</v></c><c r="L427" s="72" t="n"><f>CompoundAlert!W190</f><v>0</v></c><c r="M427" s="72" t="n"><f>CompoundAlert!X190</f><v>0</v></c><c r="N427" s="29" t="n"><f>CompoundAlert!AF190</f><v>0</v></c><c r="O427" s="32" t="n"><f>CompoundAlert!AG190</f><v>0</v></c><c r="P427" s="32" t="n"><f>CompoundAlert!AH190</f><v>0.4</v></c><c r="Q427" s="71"/><c r="R427" s="53"/><c r="S427" s="53"/><c r="T427" s="53"/><c r="U427" s="53"/><c r="V427" s="53"/><c r="W427" s="53"/><c r="X427" s="53"/><c r="Y427" s="53"/><c r="Z427" s="53"/><c r="AA427" s="53"/><c r="AB427" s="53"/><c r="AC427" s="53"/><c r="AD427" s="53"/><c r="AE427" s="53"/><c r="AF427" s="53"/></row><row r="428"><c r="A428" s="65" t="n"><v>183</v></c><c r="B428" s="35" t="str"><f>CompoundAlert!B191</f><v>Netherlands</v></c><c r="C428" s="28" t="str"><f>CompoundAlert!C191</f><v>NLD</v></c><c r="D428" s="29" t="n"><f>CompoundAlert!D191</f><v>0</v></c><c r="E428" s="33" t="n"><f>CompoundAlert!G191</f><v>0</v></c><c r="F428" s="31" t="n"><f>CompoundAlert!H191</f><v>0</v></c><c r="G428" s="29" t="n"><f>CompoundAlert!K191</f><v>0</v></c><c r="H428" s="72" t="n"><f>CompoundAlert!S191</f><v>0</v></c><c r="I428" s="72" t="n"><f>CompoundAlert!T191</f><v>0</v></c><c r="J428" s="72" t="n"><f>CompoundAlert!U191</f><v>0</v></c><c r="K428" s="72" t="n"><f>CompoundAlert!V191</f><v>0</v></c><c r="L428" s="72" t="n"><f>CompoundAlert!W191</f><v>0</v></c><c r="M428" s="72" t="n"><f>CompoundAlert!X191</f><v>0</v></c><c r="N428" s="29" t="n"><f>CompoundAlert!AF191</f><v>0</v></c><c r="O428" s="32" t="n"><f>CompoundAlert!AG191</f><v>0</v></c><c r="P428" s="32" t="n"><f>CompoundAlert!AH191</f><v>0.4</v></c><c r="Q428" s="71"/><c r="R428" s="53"/><c r="S428" s="53"/><c r="T428" s="53"/><c r="U428" s="53"/><c r="V428" s="53"/><c r="W428" s="53"/><c r="X428" s="53"/><c r="Y428" s="53"/><c r="Z428" s="53"/><c r="AA428" s="53"/><c r="AB428" s="53"/><c r="AC428" s="53"/><c r="AD428" s="53"/><c r="AE428" s="53"/><c r="AF428" s="53"/></row><row r="429"><c r="A429" s="65" t="n"><v>184</v></c><c r="B429" s="35" t="str"><f>CompoundAlert!B192</f><v>Germany</v></c><c r="C429" s="28" t="str"><f>CompoundAlert!C192</f><v>DEU</v></c><c r="D429" s="29" t="n"><f>CompoundAlert!D192</f><v>0</v></c><c r="E429" s="33" t="n"><f>CompoundAlert!G192</f><v>0</v></c><c r="F429" s="31" t="n"><f>CompoundAlert!H192</f><v>0</v></c><c r="G429" s="29" t="n"><f>CompoundAlert!K192</f><v>0</v></c><c r="H429" s="72" t="n"><f>CompoundAlert!S192</f><v>0</v></c><c r="I429" s="72" t="n"><f>CompoundAlert!T192</f><v>0</v></c><c r="J429" s="72" t="n"><f>CompoundAlert!U192</f><v>0</v></c><c r="K429" s="72" t="n"><f>CompoundAlert!V192</f><v>0</v></c><c r="L429" s="72" t="n"><f>CompoundAlert!W192</f><v>0</v></c><c r="M429" s="72" t="n"><f>CompoundAlert!X192</f><v>0</v></c><c r="N429" s="29" t="n"><f>CompoundAlert!AF192</f><v>0</v></c><c r="O429" s="32" t="n"><f>CompoundAlert!AG192</f><v>0</v></c><c r="P429" s="32" t="n"><f>CompoundAlert!AH192</f><v>0.4</v></c><c r="Q429" s="71"/><c r="R429" s="53"/><c r="S429" s="53"/><c r="T429" s="53"/><c r="U429" s="53"/><c r="V429" s="53"/><c r="W429" s="53"/><c r="X429" s="53"/><c r="Y429" s="53"/><c r="Z429" s="53"/><c r="AA429" s="53"/><c r="AB429" s="53"/><c r="AC429" s="53"/><c r="AD429" s="53"/><c r="AE429" s="53"/><c r="AF429" s="53"/></row><row r="430"><c r="A430" s="65" t="n"><v>185</v></c><c r="B430" s="35" t="str"><f>CompoundAlert!B193</f><v>Norway</v></c><c r="C430" s="28" t="str"><f>CompoundAlert!C193</f><v>NOR</v></c><c r="D430" s="29" t="n"><f>CompoundAlert!D193</f><v>0</v></c><c r="E430" s="33" t="n"><f>CompoundAlert!G193</f><v>0</v></c><c r="F430" s="31" t="n"><f>CompoundAlert!H193</f><v>0</v></c><c r="G430" s="29" t="n"><f>CompoundAlert!K193</f><v>0</v></c><c r="H430" s="72" t="n"><f>CompoundAlert!S193</f><v>0</v></c><c r="I430" s="72" t="n"><f>CompoundAlert!T193</f><v>0</v></c><c r="J430" s="72" t="n"><f>CompoundAlert!U193</f><v>0</v></c><c r="K430" s="72" t="n"><f>CompoundAlert!V193</f><v>0</v></c><c r="L430" s="72" t="n"><f>CompoundAlert!W193</f><v>0</v></c><c r="M430" s="72" t="n"><f>CompoundAlert!X193</f><v>0</v></c><c r="N430" s="29" t="n"><f>CompoundAlert!AF193</f><v>0</v></c><c r="O430" s="32" t="n"><f>CompoundAlert!AG193</f><v>0</v></c><c r="P430" s="32" t="n"><f>CompoundAlert!AH193</f><v>0.5</v></c><c r="Q430" s="71"/><c r="R430" s="53"/><c r="S430" s="53"/><c r="T430" s="53"/><c r="U430" s="53"/><c r="V430" s="53"/><c r="W430" s="53"/><c r="X430" s="53"/><c r="Y430" s="53"/><c r="Z430" s="53"/><c r="AA430" s="53"/><c r="AB430" s="53"/><c r="AC430" s="53"/><c r="AD430" s="53"/><c r="AE430" s="53"/><c r="AF430" s="53"/></row><row r="431"><c r="A431" s="65" t="n"><v>186</v></c><c r="B431" s="35" t="str"><f>CompoundAlert!B194</f><v>Singapore</v></c><c r="C431" s="28" t="str"><f>CompoundAlert!C194</f><v>SGP</v></c><c r="D431" s="29" t="n"><f>CompoundAlert!D194</f><v>0</v></c><c r="E431" s="33" t="n"><f>CompoundAlert!G194</f><v>0</v></c><c r="F431" s="31" t="n"><f>CompoundAlert!H194</f><v>0</v></c><c r="G431" s="29" t="n"><f>CompoundAlert!K194</f><v>0</v></c><c r="H431" s="72" t="n"><f>CompoundAlert!S194</f><v>0</v></c><c r="I431" s="72" t="n"><f>CompoundAlert!T194</f><v>0</v></c><c r="J431" s="72" t="n"><f>CompoundAlert!U194</f><v>0</v></c><c r="K431" s="72" t="n"><f>CompoundAlert!V194</f><v>0</v></c><c r="L431" s="72" t="n"><f>CompoundAlert!W194</f><v>0</v></c><c r="M431" s="72" t="n"><f>CompoundAlert!X194</f><v>0</v></c><c r="N431" s="29" t="n"><f>CompoundAlert!AF194</f><v>0</v></c><c r="O431" s="32" t="n"><f>CompoundAlert!AG194</f><v>0</v></c><c r="P431" s="32" t="n"><f>CompoundAlert!AH194</f><v>0.5</v></c><c r="Q431" s="71"/><c r="R431" s="53"/><c r="S431" s="53"/><c r="T431" s="53"/><c r="U431" s="53"/><c r="V431" s="53"/><c r="W431" s="53"/><c r="X431" s="53"/><c r="Y431" s="53"/><c r="Z431" s="53"/><c r="AA431" s="53"/><c r="AB431" s="53"/><c r="AC431" s="53"/><c r="AD431" s="53"/><c r="AE431" s="53"/><c r="AF431" s="53"/></row><row r="432"><c r="A432" s="65" t="n"><v>187</v></c><c r="B432" s="35" t="str"><f>CompoundAlert!B195</f><v>Switzerland</v></c><c r="C432" s="28" t="str"><f>CompoundAlert!C195</f><v>CHE</v></c><c r="D432" s="29" t="n"><f>CompoundAlert!D195</f><v>0</v></c><c r="E432" s="33" t="n"><f>CompoundAlert!G195</f><v>0</v></c><c r="F432" s="31" t="n"><f>CompoundAlert!H195</f><v>0</v></c><c r="G432" s="29" t="n"><f>CompoundAlert!K195</f><v>0</v></c><c r="H432" s="72" t="n"><f>CompoundAlert!S195</f><v>0</v></c><c r="I432" s="72" t="n"><f>CompoundAlert!T195</f><v>0</v></c><c r="J432" s="72" t="n"><f>CompoundAlert!U195</f><v>0</v></c><c r="K432" s="72" t="n"><f>CompoundAlert!V195</f><v>0</v></c><c r="L432" s="72" t="n"><f>CompoundAlert!W195</f><v>0</v></c><c r="M432" s="72" t="n"><f>CompoundAlert!X195</f><v>0</v></c><c r="N432" s="29" t="n"><f>CompoundAlert!AF195</f><v>0</v></c><c r="O432" s="32" t="n"><f>CompoundAlert!AG195</f><v>0</v></c><c r="P432" s="32" t="n"><f>CompoundAlert!AH195</f><v>0.4</v></c><c r="Q432" s="71"/><c r="R432" s="53"/><c r="S432" s="53"/><c r="T432" s="53"/><c r="U432" s="53"/><c r="V432" s="53"/><c r="W432" s="53"/><c r="X432" s="53"/><c r="Y432" s="53"/><c r="Z432" s="53"/><c r="AA432" s="53"/><c r="AB432" s="53"/><c r="AC432" s="53"/><c r="AD432" s="53"/><c r="AE432" s="53"/><c r="AF432" s="53"/></row><row r="433"><c r="A433" s="65" t="n"><v>188</v></c><c r="B433" s="35" t="str"><f>CompoundAlert!B124</f><v>Albania</v></c><c r="C433" s="28" t="str"><f>CompoundAlert!C124</f><v>ALB</v></c><c r="D433" s="29" t="n"><f>CompoundAlert!D124</f><v>0</v></c><c r="E433" s="33" t="n"><f>CompoundAlert!G124</f><v>0</v></c><c r="F433" s="31" t="n"><f>CompoundAlert!H124</f><v>0</v></c><c r="G433" s="29" t="n"><f>CompoundAlert!K124</f><v>0</v></c><c r="H433" s="72" t="n"><f>CompoundAlert!S124</f><v>0</v></c><c r="I433" s="72" t="n"><f>CompoundAlert!T124</f><v>0</v></c><c r="J433" s="72" t="n"><f>CompoundAlert!U124</f><v>0</v></c><c r="K433" s="72" t="n"><f>CompoundAlert!V124</f><v>0</v></c><c r="L433" s="72" t="n"><f>CompoundAlert!W124</f><v>0</v></c><c r="M433" s="72" t="n"><f>CompoundAlert!X124</f><v>0</v></c><c r="N433" s="29" t="n"><f>CompoundAlert!AF124</f><v>0</v></c><c r="O433" s="32" t="n"><f>CompoundAlert!AG124</f><v>0</v></c><c r="P433" s="32" t="n"><f>CompoundAlert!AH124</f><v>0.3</v></c><c r="Q433" s="71"/><c r="R433" s="53"/><c r="S433" s="53"/><c r="T433" s="53"/><c r="U433" s="53"/><c r="V433" s="53"/><c r="W433" s="53"/><c r="X433" s="53"/><c r="Y433" s="53"/><c r="Z433" s="53"/><c r="AA433" s="53"/><c r="AB433" s="53"/><c r="AC433" s="53"/><c r="AD433" s="53"/><c r="AE433" s="53"/><c r="AF433" s="53"/></row><row r="434"><c r="A434" s="65" t="n"><v>189</v></c><c r="B434" s="35" t="str"><f>CompoundAlert!B158</f><v>Armenia</v></c><c r="C434" s="28" t="str"><f>CompoundAlert!C158</f><v>ARM</v></c><c r="D434" s="29" t="n"><f>CompoundAlert!D158</f><v>0</v></c><c r="E434" s="33" t="n"><f>CompoundAlert!G158</f><v>0</v></c><c r="F434" s="31" t="n"><f>CompoundAlert!H158</f><v>0</v></c><c r="G434" s="29" t="n"><f>CompoundAlert!K158</f><v>0</v></c><c r="H434" s="72" t="n"><f>CompoundAlert!S158</f><v>0</v></c><c r="I434" s="72" t="n"><f>CompoundAlert!T158</f><v>0</v></c><c r="J434" s="72" t="n"><f>CompoundAlert!U158</f><v>0</v></c><c r="K434" s="72" t="n"><f>CompoundAlert!V158</f><v>0</v></c><c r="L434" s="72" t="n"><f>CompoundAlert!W158</f><v>0</v></c><c r="M434" s="72" t="n"><f>CompoundAlert!X158</f><v>0</v></c><c r="N434" s="29" t="n"><f>CompoundAlert!AF158</f><v>0</v></c><c r="O434" s="32" t="n"><f>CompoundAlert!AG158</f><v>0</v></c><c r="P434" s="32" t="n"><f>CompoundAlert!AH158</f><v>0.3</v></c><c r="Q434" s="71"/><c r="R434" s="53"/><c r="S434" s="53"/><c r="T434" s="53"/><c r="U434" s="53"/><c r="V434" s="53"/><c r="W434" s="53"/><c r="X434" s="53"/><c r="Y434" s="53"/><c r="Z434" s="53"/><c r="AA434" s="53"/><c r="AB434" s="53"/><c r="AC434" s="53"/><c r="AD434" s="53"/><c r="AE434" s="53"/><c r="AF434" s="53"/></row><row r="435"><c r="A435" s="65" t="n"><v>190</v></c><c r="B435" s="35" t="str"><f>CompoundAlert!B179</f><v>United Arab Emirates</v></c><c r="C435" s="28" t="str"><f>CompoundAlert!C179</f><v>ARE</v></c><c r="D435" s="29" t="n"><f>CompoundAlert!D179</f><v>0</v></c><c r="E435" s="33" t="n"><f>CompoundAlert!G179</f><v>0</v></c><c r="F435" s="31" t="n"><f>CompoundAlert!H179</f><v>0</v></c><c r="G435" s="29" t="n"><f>CompoundAlert!K179</f><v>0</v></c><c r="H435" s="72" t="n"><f>CompoundAlert!S179</f><v>0</v></c><c r="I435" s="72" t="n"><f>CompoundAlert!T179</f><v>0</v></c><c r="J435" s="72" t="n"><f>CompoundAlert!U179</f><v>0</v></c><c r="K435" s="72" t="n"><f>CompoundAlert!V179</f><v>0</v></c><c r="L435" s="72" t="n"><f>CompoundAlert!W179</f><v>0</v></c><c r="M435" s="72" t="n"><f>CompoundAlert!X179</f><v>0</v></c><c r="N435" s="29" t="n"><f>CompoundAlert!AF179</f><v>0</v></c><c r="O435" s="32" t="n"><f>CompoundAlert!AG179</f><v>0</v></c><c r="P435" s="32" t="n"><f>CompoundAlert!AH179</f><v>0.4</v></c><c r="Q435" s="71"/><c r="R435" s="53"/><c r="S435" s="53"/><c r="T435" s="53"/><c r="U435" s="53"/><c r="V435" s="53"/><c r="W435" s="53"/><c r="X435" s="53"/><c r="Y435" s="53"/><c r="Z435" s="53"/><c r="AA435" s="53"/><c r="AB435" s="53"/><c r="AC435" s="53"/><c r="AD435" s="53"/><c r="AE435" s="53"/><c r="AF435" s="53"/></row><row r="436"><c r="G436" s="53"/><c r="H436" s="53"/><c r="I436" s="61"/><c r="J436" s="55"/><c r="K436" s="55"/><c r="P436" s="62"/><c r="R436" s="55"/><c r="W436" s="62"/><c r="X436" s="54"/><c r="Y436" s="54"/><c r="AD436" s="61"/><c r="AE436" s="53"/><c r="AF436" s="53"/></row><row r="438" ht="20" customHeight="1"><c r="B438" s="36" t="s"><v>520</v></c></row><row r="440" ht="32" customHeight="1"><c r="B440" s="39" t="s"><v>393</v></c><c r="C440" s="40" t="s"><v>394</v></c><c r="D440" s="63" t="s"><v>490</v></c><c r="E440" s="37" t="s"><v>395</v></c><c r="F440" s="37"/><c r="G440" s="58" t="s"><v>491</v></c><c r="H440" s="44" t="s"><v>396</v></c><c r="I440" s="44" t="s"><v>397</v></c><c r="J440" s="44" t="s"><v>399</v></c><c r="K440" s="44" t="s"><v>398</v></c><c r="L440" s="44" t="s"><v>400</v></c><c r="M440" s="45" t="s"><v>402</v></c><c r="N440" s="58" t="s"><v>494</v></c><c r="O440" s="44" t="s"><v>1</v></c><c r="P440" s="44" t="s"><v>395</v></c><c r="Q440" s="53"/><c r="R440" s="53"/><c r="S440" s="53"/><c r="T440" s="53"/><c r="U440" s="53"/><c r="V440" s="53"/><c r="W440" s="53"/><c r="X440" s="53"/><c r="Y440" s="53"/><c r="Z440" s="53"/><c r="AA440" s="53"/><c r="AB440" s="53"/><c r="AC440" s="53"/><c r="AD440" s="53"/><c r="AE440" s="53"/><c r="AF440" s="53"/></row><row r="441"><c r="B441" s="34" t="s"><v>393</v></c><c r="C441" s="74" t="s"><v>394</v></c><c r="D441" s="24" t="s"><v>490</v></c><c r="E441" s="25" t="s"><v>395</v></c><c r="F441" s="25" t="s"><v>497</v></c><c r="G441" s="26" t="s"><v>491</v></c><c r="H441" s="26" t="s"><v>513</v></c><c r="I441" s="26" t="s"><v>514</v></c><c r="J441" s="26" t="s"><v>515</v></c><c r="K441" s="26" t="s"><v>516</v></c><c r="L441" s="26" t="s"><v>517</v></c><c r="M441" s="26" t="s"><v>402</v></c><c r="N441" s="26" t="s"><v>494</v></c><c r="O441" s="26" t="s"><v>518</v></c><c r="P441" s="26" t="s"><v>519</v></c><c r="Q441" s="71"/><c r="R441" s="53"/><c r="S441" s="53"/><c r="T441" s="53"/><c r="U441" s="53"/><c r="V441" s="53"/><c r="W441" s="53"/><c r="X441" s="53"/><c r="Y441" s="53"/><c r="Z441" s="53"/><c r="AA441" s="53"/><c r="AB441" s="53"/><c r="AC441" s="53"/><c r="AD441" s="53"/><c r="AE441" s="53"/><c r="AF441" s="53"/></row><row r="442"><c r="A442" s="65" t="n"><v>1</v></c><c r="B442" s="35" t="str"><f>CompoundAlert!B6</f><v>Ethiopia</v></c><c r="C442" s="28" t="str"><f>CompoundAlert!C6</f><v>ETH</v></c><c r="D442" s="29" t="n"><f>CompoundAlert!D6</f><v>0</v></c><c r="E442" s="30" t="n"><f>CompoundAlert!I6</f><v>0</v></c><c r="F442" s="31" t="n"><f>CompoundAlert!J6</f><v>0</v></c><c r="G442" s="29" t="n"><f>CompoundAlert!K6</f><v>0</v></c><c r="H442" s="72" t="n"><f>CompoundAlert!Z6</f><v>0</v></c><c r="I442" s="72" t="n"><f>CompoundAlert!AA6</f><v>0</v></c><c r="J442" s="72" t="n"><f>CompoundAlert!AB6</f><v>0</v></c><c r="K442" s="72" t="n"><f>CompoundAlert!AC6</f><v>0</v></c><c r="L442" s="72" t="n"><f>CompoundAlert!AD6</f><v>0</v></c><c r="M442" s="72" t="n"><f>CompoundAlert!AE6</f><v>0</v></c><c r="N442" s="29" t="n"><f>CompoundAlert!AF6</f><v>0</v></c><c r="O442" s="32" t="n"><f>CompoundAlert!AG6</f><v>0</v></c><c r="P442" s="32" t="n"><f>CompoundAlert!AH6</f><v>0.2</v></c><c r="Q442" s="71"/><c r="R442" s="53"/><c r="S442" s="53"/><c r="T442" s="53"/><c r="U442" s="53"/><c r="V442" s="53"/><c r="W442" s="53"/><c r="X442" s="53"/><c r="Y442" s="53"/><c r="Z442" s="53"/><c r="AA442" s="53"/><c r="AB442" s="53"/><c r="AC442" s="53"/><c r="AD442" s="53"/><c r="AE442" s="53"/><c r="AF442" s="53"/></row><row r="443"><c r="A443" s="65" t="n"><v>2</v></c><c r="B443" s="35" t="str"><f>CompoundAlert!B7</f><v>Somalia</v></c><c r="C443" s="28" t="str"><f>CompoundAlert!C7</f><v>SOM</v></c><c r="D443" s="29" t="n"><f>CompoundAlert!D7</f><v>0</v></c><c r="E443" s="30" t="n"><f>CompoundAlert!I7</f><v>0</v></c><c r="F443" s="31" t="n"><f>CompoundAlert!J7</f><v>0</v></c><c r="G443" s="29" t="n"><f>CompoundAlert!K7</f><v>0</v></c><c r="H443" s="72" t="n"><f>CompoundAlert!Z7</f><v>0</v></c><c r="I443" s="72" t="n"><f>CompoundAlert!AA7</f><v>0</v></c><c r="J443" s="72" t="n"><f>CompoundAlert!AB7</f><v>0</v></c><c r="K443" s="72" t="n"><f>CompoundAlert!AC7</f><v>0</v></c><c r="L443" s="72" t="n"><f>CompoundAlert!AD7</f><v>0</v></c><c r="M443" s="72" t="n"><f>CompoundAlert!AE7</f><v>0</v></c><c r="N443" s="29" t="n"><f>CompoundAlert!AF7</f><v>0</v></c><c r="O443" s="32" t="n"><f>CompoundAlert!AG7</f><v>0</v></c><c r="P443" s="32" t="n"><f>CompoundAlert!AH7</f><v>0.2</v></c><c r="Q443" s="71"/><c r="R443" s="53"/><c r="S443" s="53"/><c r="T443" s="53"/><c r="U443" s="53"/><c r="V443" s="53"/><c r="W443" s="53"/><c r="X443" s="53"/><c r="Y443" s="53"/><c r="Z443" s="53"/><c r="AA443" s="53"/><c r="AB443" s="53"/><c r="AC443" s="53"/><c r="AD443" s="53"/><c r="AE443" s="53"/><c r="AF443" s="53"/></row><row r="444"><c r="A444" s="65" t="n"><v>3</v></c><c r="B444" s="35" t="str"><f>CompoundAlert!B8</f><v>Yemen</v></c><c r="C444" s="28" t="str"><f>CompoundAlert!C8</f><v>YEM</v></c><c r="D444" s="29" t="n"><f>CompoundAlert!D8</f><v>0</v></c><c r="E444" s="30" t="n"><f>CompoundAlert!I8</f><v>0</v></c><c r="F444" s="31" t="n"><f>CompoundAlert!J8</f><v>0</v></c><c r="G444" s="29" t="n"><f>CompoundAlert!K8</f><v>0</v></c><c r="H444" s="72" t="n"><f>CompoundAlert!Z8</f><v>0</v></c><c r="I444" s="72" t="n"><f>CompoundAlert!AA8</f><v>0</v></c><c r="J444" s="72" t="n"><f>CompoundAlert!AB8</f><v>0</v></c><c r="K444" s="72" t="n"><f>CompoundAlert!AC8</f><v>0</v></c><c r="L444" s="72" t="n"><f>CompoundAlert!AD8</f><v>0</v></c><c r="M444" s="72" t="n"><f>CompoundAlert!AE8</f><v>0</v></c><c r="N444" s="29" t="n"><f>CompoundAlert!AF8</f><v>0</v></c><c r="O444" s="32" t="n"><f>CompoundAlert!AG8</f><v>0</v></c><c r="P444" s="32" t="n"><f>CompoundAlert!AH8</f><v>0.3</v></c><c r="Q444" s="71"/><c r="R444" s="53"/><c r="S444" s="53"/><c r="T444" s="53"/><c r="U444" s="53"/><c r="V444" s="53"/><c r="W444" s="53"/><c r="X444" s="53"/><c r="Y444" s="53"/><c r="Z444" s="53"/><c r="AA444" s="53"/><c r="AB444" s="53"/><c r="AC444" s="53"/><c r="AD444" s="53"/><c r="AE444" s="53"/><c r="AF444" s="53"/></row><row r="445"><c r="A445" s="65" t="n"><v>4</v></c><c r="B445" s="35" t="str"><f>CompoundAlert!B33</f><v>South Sudan</v></c><c r="C445" s="28" t="str"><f>CompoundAlert!C33</f><v>SSD</v></c><c r="D445" s="29" t="n"><f>CompoundAlert!D33</f><v>0</v></c><c r="E445" s="30" t="n"><f>CompoundAlert!I33</f><v>0</v></c><c r="F445" s="31" t="n"><f>CompoundAlert!J33</f><v>0</v></c><c r="G445" s="29" t="n"><f>CompoundAlert!K33</f><v>0</v></c><c r="H445" s="72" t="n"><f>CompoundAlert!Z33</f><v>0</v></c><c r="I445" s="72" t="n"><f>CompoundAlert!AA33</f><v>0</v></c><c r="J445" s="72" t="n"><f>CompoundAlert!AB33</f><v>0</v></c><c r="K445" s="72" t="n"><f>CompoundAlert!AC33</f><v>0</v></c><c r="L445" s="72" t="n"><f>CompoundAlert!AD33</f><v>0</v></c><c r="M445" s="72" t="n"><f>CompoundAlert!AE33</f><v>0</v></c><c r="N445" s="29" t="n"><f>CompoundAlert!AF33</f><v>0</v></c><c r="O445" s="32" t="n"><f>CompoundAlert!AG33</f><v>0</v></c><c r="P445" s="32" t="n"><f>CompoundAlert!AH33</f><v>0.1</v></c><c r="Q445" s="71"/><c r="R445" s="53"/><c r="S445" s="53"/><c r="T445" s="53"/><c r="U445" s="53"/><c r="V445" s="53"/><c r="W445" s="53"/><c r="X445" s="53"/><c r="Y445" s="53"/><c r="Z445" s="53"/><c r="AA445" s="53"/><c r="AB445" s="53"/><c r="AC445" s="53"/><c r="AD445" s="53"/><c r="AE445" s="53"/><c r="AF445" s="53"/></row><row r="446"><c r="A446" s="65" t="n"><v>5</v></c><c r="B446" s="35" t="str"><f>CompoundAlert!B18</f><v>Central African Republic</v></c><c r="C446" s="28" t="str"><f>CompoundAlert!C18</f><v>CAF</v></c><c r="D446" s="29" t="n"><f>CompoundAlert!D18</f><v>0</v></c><c r="E446" s="30" t="n"><f>CompoundAlert!I18</f><v>0</v></c><c r="F446" s="31" t="n"><f>CompoundAlert!J18</f><v>0</v></c><c r="G446" s="29" t="n"><f>CompoundAlert!K18</f><v>0</v></c><c r="H446" s="72" t="n"><f>CompoundAlert!Z18</f><v>0</v></c><c r="I446" s="72" t="n"><f>CompoundAlert!AA18</f><v>0</v></c><c r="J446" s="72" t="n"><f>CompoundAlert!AB18</f><v>0</v></c><c r="K446" s="72" t="n"><f>CompoundAlert!AC18</f><v>0</v></c><c r="L446" s="72" t="n"><f>CompoundAlert!AD18</f><v>0</v></c><c r="M446" s="72" t="n"><f>CompoundAlert!AE18</f><v>0</v></c><c r="N446" s="29" t="n"><f>CompoundAlert!AF18</f><v>0</v></c><c r="O446" s="32" t="n"><f>CompoundAlert!AG18</f><v>0</v></c><c r="P446" s="32" t="n"><f>CompoundAlert!AH18</f><v>0.4</v></c><c r="Q446" s="71"/><c r="R446" s="53"/><c r="S446" s="53"/><c r="T446" s="53"/><c r="U446" s="53"/><c r="V446" s="53"/><c r="W446" s="53"/><c r="X446" s="53"/><c r="Y446" s="53"/><c r="Z446" s="53"/><c r="AA446" s="53"/><c r="AB446" s="53"/><c r="AC446" s="53"/><c r="AD446" s="53"/><c r="AE446" s="53"/><c r="AF446" s="53"/></row><row r="447"><c r="A447" s="65" t="n"><v>6</v></c><c r="B447" s="35" t="str"><f>CompoundAlert!B10</f><v>Sudan</v></c><c r="C447" s="28" t="str"><f>CompoundAlert!C10</f><v>SDN</v></c><c r="D447" s="29" t="n"><f>CompoundAlert!D10</f><v>0</v></c><c r="E447" s="30" t="n"><f>CompoundAlert!I10</f><v>0</v></c><c r="F447" s="31" t="n"><f>CompoundAlert!J10</f><v>0</v></c><c r="G447" s="29" t="n"><f>CompoundAlert!K10</f><v>0</v></c><c r="H447" s="72" t="n"><f>CompoundAlert!Z10</f><v>0</v></c><c r="I447" s="72" t="n"><f>CompoundAlert!AA10</f><v>0</v></c><c r="J447" s="72" t="n"><f>CompoundAlert!AB10</f><v>0</v></c><c r="K447" s="72" t="n"><f>CompoundAlert!AC10</f><v>0</v></c><c r="L447" s="72" t="n"><f>CompoundAlert!AD10</f><v>0</v></c><c r="M447" s="72" t="n"><f>CompoundAlert!AE10</f><v>0</v></c><c r="N447" s="29" t="n"><f>CompoundAlert!AF10</f><v>0</v></c><c r="O447" s="32" t="n"><f>CompoundAlert!AG10</f><v>0</v></c><c r="P447" s="32" t="n"><f>CompoundAlert!AH10</f><v>0.2</v></c><c r="Q447" s="71"/><c r="R447" s="53"/><c r="S447" s="53"/><c r="T447" s="53"/><c r="U447" s="53"/><c r="V447" s="53"/><c r="W447" s="53"/><c r="X447" s="53"/><c r="Y447" s="53"/><c r="Z447" s="53"/><c r="AA447" s="53"/><c r="AB447" s="53"/><c r="AC447" s="53"/><c r="AD447" s="53"/><c r="AE447" s="53"/><c r="AF447" s="53"/></row><row r="448"><c r="A448" s="65" t="n"><v>7</v></c><c r="B448" s="35" t="str"><f>CompoundAlert!B49</f><v>Burkina Faso</v></c><c r="C448" s="28" t="str"><f>CompoundAlert!C49</f><v>BFA</v></c><c r="D448" s="29" t="n"><f>CompoundAlert!D49</f><v>0</v></c><c r="E448" s="30" t="n"><f>CompoundAlert!I49</f><v>0</v></c><c r="F448" s="31" t="n"><f>CompoundAlert!J49</f><v>0</v></c><c r="G448" s="29" t="n"><f>CompoundAlert!K49</f><v>0</v></c><c r="H448" s="72" t="n"><f>CompoundAlert!Z49</f><v>0</v></c><c r="I448" s="72" t="n"><f>CompoundAlert!AA49</f><v>0</v></c><c r="J448" s="72" t="n"><f>CompoundAlert!AB49</f><v>0</v></c><c r="K448" s="72" t="n"><f>CompoundAlert!AC49</f><v>0</v></c><c r="L448" s="72" t="n"><f>CompoundAlert!AD49</f><v>0</v></c><c r="M448" s="72" t="n"><f>CompoundAlert!AE49</f><v>0</v></c><c r="N448" s="29" t="n"><f>CompoundAlert!AF49</f><v>0</v></c><c r="O448" s="32" t="n"><f>CompoundAlert!AG49</f><v>0</v></c><c r="P448" s="32" t="n"><f>CompoundAlert!AH49</f><v>0.2</v></c><c r="Q448" s="71"/><c r="R448" s="53"/><c r="S448" s="53"/><c r="T448" s="53"/><c r="U448" s="53"/><c r="V448" s="53"/><c r="W448" s="53"/><c r="X448" s="53"/><c r="Y448" s="53"/><c r="Z448" s="53"/><c r="AA448" s="53"/><c r="AB448" s="53"/><c r="AC448" s="53"/><c r="AD448" s="53"/><c r="AE448" s="53"/><c r="AF448" s="53"/></row><row r="449"><c r="A449" s="65" t="n"><v>8</v></c><c r="B449" s="35" t="str"><f>CompoundAlert!B19</f><v>Lao PDR</v></c><c r="C449" s="28" t="str"><f>CompoundAlert!C19</f><v>LAO</v></c><c r="D449" s="29" t="n"><f>CompoundAlert!D19</f><v>0</v></c><c r="E449" s="30" t="n"><f>CompoundAlert!I19</f><v>0</v></c><c r="F449" s="31" t="n"><f>CompoundAlert!J19</f><v>0</v></c><c r="G449" s="29" t="n"><f>CompoundAlert!K19</f><v>0</v></c><c r="H449" s="72" t="n"><f>CompoundAlert!Z19</f><v>0</v></c><c r="I449" s="72" t="n"><f>CompoundAlert!AA19</f><v>0</v></c><c r="J449" s="72" t="n"><f>CompoundAlert!AB19</f><v>0</v></c><c r="K449" s="72" t="n"><f>CompoundAlert!AC19</f><v>0</v></c><c r="L449" s="72" t="n"><f>CompoundAlert!AD19</f><v>0</v></c><c r="M449" s="72" t="n"><f>CompoundAlert!AE19</f><v>0</v></c><c r="N449" s="29" t="n"><f>CompoundAlert!AF19</f><v>0</v></c><c r="O449" s="32" t="n"><f>CompoundAlert!AG19</f><v>0</v></c><c r="P449" s="32" t="n"><f>CompoundAlert!AH19</f><v>0.5</v></c><c r="Q449" s="71"/><c r="R449" s="53"/><c r="S449" s="53"/><c r="T449" s="53"/><c r="U449" s="53"/><c r="V449" s="53"/><c r="W449" s="53"/><c r="X449" s="53"/><c r="Y449" s="53"/><c r="Z449" s="53"/><c r="AA449" s="53"/><c r="AB449" s="53"/><c r="AC449" s="53"/><c r="AD449" s="53"/><c r="AE449" s="53"/><c r="AF449" s="53"/></row><row r="450"><c r="A450" s="65" t="n"><v>9</v></c><c r="B450" s="35" t="str"><f>CompoundAlert!B11</f><v>Congo DR</v></c><c r="C450" s="28" t="str"><f>CompoundAlert!C11</f><v>COD</v></c><c r="D450" s="29" t="n"><f>CompoundAlert!D11</f><v>0</v></c><c r="E450" s="30" t="n"><f>CompoundAlert!I11</f><v>0</v></c><c r="F450" s="31" t="n"><f>CompoundAlert!J11</f><v>0</v></c><c r="G450" s="29" t="n"><f>CompoundAlert!K11</f><v>0</v></c><c r="H450" s="72" t="n"><f>CompoundAlert!Z11</f><v>0</v></c><c r="I450" s="72" t="n"><f>CompoundAlert!AA11</f><v>0</v></c><c r="J450" s="72" t="n"><f>CompoundAlert!AB11</f><v>0</v></c><c r="K450" s="72" t="n"><f>CompoundAlert!AC11</f><v>0</v></c><c r="L450" s="72" t="n"><f>CompoundAlert!AD11</f><v>0</v></c><c r="M450" s="72" t="n"><f>CompoundAlert!AE11</f><v>0</v></c><c r="N450" s="29" t="n"><f>CompoundAlert!AF11</f><v>0</v></c><c r="O450" s="32" t="n"><f>CompoundAlert!AG11</f><v>0</v></c><c r="P450" s="32" t="n"><f>CompoundAlert!AH11</f><v>0.2</v></c><c r="Q450" s="71"/><c r="R450" s="53"/><c r="S450" s="53"/><c r="T450" s="53"/><c r="U450" s="53"/><c r="V450" s="53"/><c r="W450" s="53"/><c r="X450" s="53"/><c r="Y450" s="53"/><c r="Z450" s="53"/><c r="AA450" s="53"/><c r="AB450" s="53"/><c r="AC450" s="53"/><c r="AD450" s="53"/><c r="AE450" s="53"/><c r="AF450" s="53"/></row><row r="451"><c r="A451" s="65" t="n"><v>10</v></c><c r="B451" s="35" t="str"><f>CompoundAlert!B20</f><v>Chad</v></c><c r="C451" s="28" t="str"><f>CompoundAlert!C20</f><v>TCD</v></c><c r="D451" s="29" t="n"><f>CompoundAlert!D20</f><v>0</v></c><c r="E451" s="30" t="n"><f>CompoundAlert!I20</f><v>0</v></c><c r="F451" s="31" t="n"><f>CompoundAlert!J20</f><v>0</v></c><c r="G451" s="29" t="n"><f>CompoundAlert!K20</f><v>0</v></c><c r="H451" s="72" t="n"><f>CompoundAlert!Z20</f><v>0</v></c><c r="I451" s="72" t="n"><f>CompoundAlert!AA20</f><v>0</v></c><c r="J451" s="72" t="n"><f>CompoundAlert!AB20</f><v>0</v></c><c r="K451" s="72" t="n"><f>CompoundAlert!AC20</f><v>0</v></c><c r="L451" s="72" t="n"><f>CompoundAlert!AD20</f><v>0</v></c><c r="M451" s="72" t="n"><f>CompoundAlert!AE20</f><v>0</v></c><c r="N451" s="29" t="n"><f>CompoundAlert!AF20</f><v>0</v></c><c r="O451" s="32" t="n"><f>CompoundAlert!AG20</f><v>0</v></c><c r="P451" s="32" t="n"><f>CompoundAlert!AH20</f><v>0.2</v></c><c r="Q451" s="71"/><c r="R451" s="53"/><c r="S451" s="53"/><c r="T451" s="53"/><c r="U451" s="53"/><c r="V451" s="53"/><c r="W451" s="53"/><c r="X451" s="53"/><c r="Y451" s="53"/><c r="Z451" s="53"/><c r="AA451" s="53"/><c r="AB451" s="53"/><c r="AC451" s="53"/><c r="AD451" s="53"/><c r="AE451" s="53"/><c r="AF451" s="53"/></row><row r="452"><c r="A452" s="65" t="n"><v>11</v></c><c r="B452" s="35" t="str"><f>CompoundAlert!B12</f><v>Myanmar</v></c><c r="C452" s="28" t="str"><f>CompoundAlert!C12</f><v>MMR</v></c><c r="D452" s="29" t="n"><f>CompoundAlert!D12</f><v>0</v></c><c r="E452" s="30" t="n"><f>CompoundAlert!I12</f><v>0</v></c><c r="F452" s="31" t="n"><f>CompoundAlert!J12</f><v>0</v></c><c r="G452" s="29" t="n"><f>CompoundAlert!K12</f><v>0</v></c><c r="H452" s="72" t="n"><f>CompoundAlert!Z12</f><v>0</v></c><c r="I452" s="72" t="n"><f>CompoundAlert!AA12</f><v>0</v></c><c r="J452" s="72" t="n"><f>CompoundAlert!AB12</f><v>0</v></c><c r="K452" s="72" t="n"><f>CompoundAlert!AC12</f><v>0</v></c><c r="L452" s="72" t="n"><f>CompoundAlert!AD12</f><v>0</v></c><c r="M452" s="72" t="n"><f>CompoundAlert!AE12</f><v>0</v></c><c r="N452" s="29" t="n"><f>CompoundAlert!AF12</f><v>0</v></c><c r="O452" s="32" t="n"><f>CompoundAlert!AG12</f><v>0</v></c><c r="P452" s="32" t="n"><f>CompoundAlert!AH12</f><v>0.2</v></c><c r="Q452" s="71"/><c r="R452" s="53"/><c r="S452" s="53"/><c r="T452" s="53"/><c r="U452" s="53"/><c r="V452" s="53"/><c r="W452" s="53"/><c r="X452" s="53"/><c r="Y452" s="53"/><c r="Z452" s="53"/><c r="AA452" s="53"/><c r="AB452" s="53"/><c r="AC452" s="53"/><c r="AD452" s="53"/><c r="AE452" s="53"/><c r="AF452" s="53"/></row><row r="453"><c r="A453" s="65" t="n"><v>12</v></c><c r="B453" s="35" t="str"><f>CompoundAlert!B21</f><v>Afghanistan</v></c><c r="C453" s="28" t="str"><f>CompoundAlert!C21</f><v>AFG</v></c><c r="D453" s="29" t="n"><f>CompoundAlert!D21</f><v>0</v></c><c r="E453" s="30" t="n"><f>CompoundAlert!I21</f><v>0</v></c><c r="F453" s="31" t="n"><f>CompoundAlert!J21</f><v>0</v></c><c r="G453" s="29" t="n"><f>CompoundAlert!K21</f><v>0</v></c><c r="H453" s="72" t="n"><f>CompoundAlert!Z21</f><v>0</v></c><c r="I453" s="72" t="n"><f>CompoundAlert!AA21</f><v>0</v></c><c r="J453" s="72" t="n"><f>CompoundAlert!AB21</f><v>0</v></c><c r="K453" s="72" t="n"><f>CompoundAlert!AC21</f><v>0</v></c><c r="L453" s="72" t="n"><f>CompoundAlert!AD21</f><v>0</v></c><c r="M453" s="72" t="n"><f>CompoundAlert!AE21</f><v>0</v></c><c r="N453" s="29" t="n"><f>CompoundAlert!AF21</f><v>0</v></c><c r="O453" s="32" t="n"><f>CompoundAlert!AG21</f><v>0</v></c><c r="P453" s="32" t="n"><f>CompoundAlert!AH21</f><v>0.1</v></c><c r="Q453" s="71"/><c r="R453" s="53"/><c r="S453" s="53"/><c r="T453" s="53"/><c r="U453" s="53"/><c r="V453" s="53"/><c r="W453" s="53"/><c r="X453" s="53"/><c r="Y453" s="53"/><c r="Z453" s="53"/><c r="AA453" s="53"/><c r="AB453" s="53"/><c r="AC453" s="53"/><c r="AD453" s="53"/><c r="AE453" s="53"/><c r="AF453" s="53"/></row><row r="454"><c r="A454" s="65" t="n"><v>13</v></c><c r="B454" s="35" t="str"><f>CompoundAlert!B22</f><v>Zimbabwe</v></c><c r="C454" s="28" t="str"><f>CompoundAlert!C22</f><v>ZWE</v></c><c r="D454" s="29" t="n"><f>CompoundAlert!D22</f><v>0</v></c><c r="E454" s="30" t="n"><f>CompoundAlert!I22</f><v>0</v></c><c r="F454" s="31" t="n"><f>CompoundAlert!J22</f><v>0</v></c><c r="G454" s="29" t="n"><f>CompoundAlert!K22</f><v>0</v></c><c r="H454" s="72" t="n"><f>CompoundAlert!Z22</f><v>0</v></c><c r="I454" s="72" t="n"><f>CompoundAlert!AA22</f><v>0</v></c><c r="J454" s="72" t="n"><f>CompoundAlert!AB22</f><v>0</v></c><c r="K454" s="72" t="n"><f>CompoundAlert!AC22</f><v>0</v></c><c r="L454" s="72" t="n"><f>CompoundAlert!AD22</f><v>0</v></c><c r="M454" s="72" t="n"><f>CompoundAlert!AE22</f><v>0</v></c><c r="N454" s="29" t="n"><f>CompoundAlert!AF22</f><v>0</v></c><c r="O454" s="32" t="n"><f>CompoundAlert!AG22</f><v>0</v></c><c r="P454" s="32" t="n"><f>CompoundAlert!AH22</f><v>0.2</v></c><c r="Q454" s="71"/><c r="R454" s="53"/><c r="S454" s="53"/><c r="T454" s="53"/><c r="U454" s="53"/><c r="V454" s="53"/><c r="W454" s="53"/><c r="X454" s="53"/><c r="Y454" s="53"/><c r="Z454" s="53"/><c r="AA454" s="53"/><c r="AB454" s="53"/><c r="AC454" s="53"/><c r="AD454" s="53"/><c r="AE454" s="53"/><c r="AF454" s="53"/></row><row r="455"><c r="A455" s="65" t="n"><v>14</v></c><c r="B455" s="35" t="str"><f>CompoundAlert!B34</f><v>Uganda</v></c><c r="C455" s="28" t="str"><f>CompoundAlert!C34</f><v>UGA</v></c><c r="D455" s="29" t="n"><f>CompoundAlert!D34</f><v>0</v></c><c r="E455" s="30" t="n"><f>CompoundAlert!I34</f><v>0</v></c><c r="F455" s="31" t="n"><f>CompoundAlert!J34</f><v>0</v></c><c r="G455" s="29" t="n"><f>CompoundAlert!K34</f><v>0</v></c><c r="H455" s="72" t="n"><f>CompoundAlert!Z34</f><v>0</v></c><c r="I455" s="72" t="n"><f>CompoundAlert!AA34</f><v>0</v></c><c r="J455" s="72" t="n"><f>CompoundAlert!AB34</f><v>0</v></c><c r="K455" s="72" t="n"><f>CompoundAlert!AC34</f><v>0</v></c><c r="L455" s="72" t="n"><f>CompoundAlert!AD34</f><v>0</v></c><c r="M455" s="72" t="n"><f>CompoundAlert!AE34</f><v>0</v></c><c r="N455" s="29" t="n"><f>CompoundAlert!AF34</f><v>0</v></c><c r="O455" s="32" t="n"><f>CompoundAlert!AG34</f><v>0</v></c><c r="P455" s="32" t="n"><f>CompoundAlert!AH34</f><v>0.1</v></c><c r="Q455" s="71"/><c r="R455" s="53"/><c r="S455" s="53"/><c r="T455" s="53"/><c r="U455" s="53"/><c r="V455" s="53"/><c r="W455" s="53"/><c r="X455" s="53"/><c r="Y455" s="53"/><c r="Z455" s="53"/><c r="AA455" s="53"/><c r="AB455" s="53"/><c r="AC455" s="53"/><c r="AD455" s="53"/><c r="AE455" s="53"/><c r="AF455" s="53"/></row><row r="456"><c r="A456" s="65" t="n"><v>15</v></c><c r="B456" s="35" t="str"><f>CompoundAlert!B50</f><v>Mali</v></c><c r="C456" s="28" t="str"><f>CompoundAlert!C50</f><v>MLI</v></c><c r="D456" s="29" t="n"><f>CompoundAlert!D50</f><v>0</v></c><c r="E456" s="30" t="n"><f>CompoundAlert!I50</f><v>0</v></c><c r="F456" s="31" t="n"><f>CompoundAlert!J50</f><v>0</v></c><c r="G456" s="29" t="n"><f>CompoundAlert!K50</f><v>0</v></c><c r="H456" s="72" t="n"><f>CompoundAlert!Z50</f><v>0</v></c><c r="I456" s="72" t="n"><f>CompoundAlert!AA50</f><v>0</v></c><c r="J456" s="72" t="n"><f>CompoundAlert!AB50</f><v>0</v></c><c r="K456" s="72" t="n"><f>CompoundAlert!AC50</f><v>0</v></c><c r="L456" s="72" t="n"><f>CompoundAlert!AD50</f><v>0</v></c><c r="M456" s="72" t="n"><f>CompoundAlert!AE50</f><v>0</v></c><c r="N456" s="29" t="n"><f>CompoundAlert!AF50</f><v>0</v></c><c r="O456" s="32" t="n"><f>CompoundAlert!AG50</f><v>0</v></c><c r="P456" s="32" t="n"><f>CompoundAlert!AH50</f><v>0.2</v></c><c r="Q456" s="71"/><c r="R456" s="53"/><c r="S456" s="53"/><c r="T456" s="53"/><c r="U456" s="53"/><c r="V456" s="53"/><c r="W456" s="53"/><c r="X456" s="53"/><c r="Y456" s="53"/><c r="Z456" s="53"/><c r="AA456" s="53"/><c r="AB456" s="53"/><c r="AC456" s="53"/><c r="AD456" s="53"/><c r="AE456" s="53"/><c r="AF456" s="53"/></row><row r="457"><c r="A457" s="65" t="n"><v>16</v></c><c r="B457" s="35" t="str"><f>CompoundAlert!B13</f><v>Nigeria</v></c><c r="C457" s="28" t="str"><f>CompoundAlert!C13</f><v>NGA</v></c><c r="D457" s="29" t="n"><f>CompoundAlert!D13</f><v>0</v></c><c r="E457" s="30" t="n"><f>CompoundAlert!I13</f><v>0</v></c><c r="F457" s="31" t="n"><f>CompoundAlert!J13</f><v>0</v></c><c r="G457" s="29" t="n"><f>CompoundAlert!K13</f><v>0</v></c><c r="H457" s="72" t="n"><f>CompoundAlert!Z13</f><v>0</v></c><c r="I457" s="72" t="n"><f>CompoundAlert!AA13</f><v>0</v></c><c r="J457" s="72" t="n"><f>CompoundAlert!AB13</f><v>0</v></c><c r="K457" s="72" t="n"><f>CompoundAlert!AC13</f><v>0</v></c><c r="L457" s="72" t="n"><f>CompoundAlert!AD13</f><v>0</v></c><c r="M457" s="72" t="n"><f>CompoundAlert!AE13</f><v>0</v></c><c r="N457" s="29" t="n"><f>CompoundAlert!AF13</f><v>0</v></c><c r="O457" s="32" t="n"><f>CompoundAlert!AG13</f><v>0</v></c><c r="P457" s="32" t="n"><f>CompoundAlert!AH13</f><v>0.1</v></c><c r="Q457" s="71"/><c r="R457" s="53"/><c r="S457" s="53"/><c r="T457" s="53"/><c r="U457" s="53"/><c r="V457" s="53"/><c r="W457" s="53"/><c r="X457" s="53"/><c r="Y457" s="53"/><c r="Z457" s="53"/><c r="AA457" s="53"/><c r="AB457" s="53"/><c r="AC457" s="53"/><c r="AD457" s="53"/><c r="AE457" s="53"/><c r="AF457" s="53"/></row><row r="458"><c r="A458" s="65" t="n"><v>17</v></c><c r="B458" s="35" t="str"><f>CompoundAlert!B35</f><v>Cameroon</v></c><c r="C458" s="28" t="str"><f>CompoundAlert!C35</f><v>CMR</v></c><c r="D458" s="29" t="n"><f>CompoundAlert!D35</f><v>0</v></c><c r="E458" s="30" t="n"><f>CompoundAlert!I35</f><v>0</v></c><c r="F458" s="31" t="n"><f>CompoundAlert!J35</f><v>0</v></c><c r="G458" s="29" t="n"><f>CompoundAlert!K35</f><v>0</v></c><c r="H458" s="72" t="n"><f>CompoundAlert!Z35</f><v>0</v></c><c r="I458" s="72" t="n"><f>CompoundAlert!AA35</f><v>0</v></c><c r="J458" s="72" t="n"><f>CompoundAlert!AB35</f><v>0</v></c><c r="K458" s="72" t="n"><f>CompoundAlert!AC35</f><v>0</v></c><c r="L458" s="72" t="n"><f>CompoundAlert!AD35</f><v>0</v></c><c r="M458" s="72" t="n"><f>CompoundAlert!AE35</f><v>0</v></c><c r="N458" s="29" t="n"><f>CompoundAlert!AF35</f><v>0</v></c><c r="O458" s="32" t="n"><f>CompoundAlert!AG35</f><v>0</v></c><c r="P458" s="32" t="n"><f>CompoundAlert!AH35</f><v>0.4</v></c><c r="Q458" s="71"/><c r="R458" s="53"/><c r="S458" s="53"/><c r="T458" s="53"/><c r="U458" s="53"/><c r="V458" s="53"/><c r="W458" s="53"/><c r="X458" s="53"/><c r="Y458" s="53"/><c r="Z458" s="53"/><c r="AA458" s="53"/><c r="AB458" s="53"/><c r="AC458" s="53"/><c r="AD458" s="53"/><c r="AE458" s="53"/><c r="AF458" s="53"/></row><row r="459"><c r="A459" s="65" t="n"><v>18</v></c><c r="B459" s="35" t="str"><f>CompoundAlert!B23</f><v>Lebanon</v></c><c r="C459" s="28" t="str"><f>CompoundAlert!C23</f><v>LBN</v></c><c r="D459" s="29" t="n"><f>CompoundAlert!D23</f><v>0</v></c><c r="E459" s="30" t="n"><f>CompoundAlert!I23</f><v>0</v></c><c r="F459" s="31" t="n"><f>CompoundAlert!J23</f><v>0</v></c><c r="G459" s="29" t="n"><f>CompoundAlert!K23</f><v>0</v></c><c r="H459" s="72" t="n"><f>CompoundAlert!Z23</f><v>0</v></c><c r="I459" s="72" t="n"><f>CompoundAlert!AA23</f><v>0</v></c><c r="J459" s="72" t="n"><f>CompoundAlert!AB23</f><v>0</v></c><c r="K459" s="72" t="n"><f>CompoundAlert!AC23</f><v>0</v></c><c r="L459" s="72" t="n"><f>CompoundAlert!AD23</f><v>0</v></c><c r="M459" s="72" t="n"><f>CompoundAlert!AE23</f><v>0</v></c><c r="N459" s="29" t="n"><f>CompoundAlert!AF23</f><v>0</v></c><c r="O459" s="32" t="n"><f>CompoundAlert!AG23</f><v>0</v></c><c r="P459" s="32" t="n"><f>CompoundAlert!AH23</f><v>0.3</v></c><c r="Q459" s="71"/><c r="R459" s="53"/><c r="S459" s="53"/><c r="T459" s="53"/><c r="U459" s="53"/><c r="V459" s="53"/><c r="W459" s="53"/><c r="X459" s="53"/><c r="Y459" s="53"/><c r="Z459" s="53"/><c r="AA459" s="53"/><c r="AB459" s="53"/><c r="AC459" s="53"/><c r="AD459" s="53"/><c r="AE459" s="53"/><c r="AF459" s="53"/></row><row r="460"><c r="A460" s="65" t="n"><v>19</v></c><c r="B460" s="35" t="str"><f>CompoundAlert!B91</f><v>Bahamas</v></c><c r="C460" s="28" t="str"><f>CompoundAlert!C91</f><v>BHS</v></c><c r="D460" s="29" t="n"><f>CompoundAlert!D91</f><v>0</v></c><c r="E460" s="30" t="n"><f>CompoundAlert!I91</f><v>0</v></c><c r="F460" s="31" t="n"><f>CompoundAlert!J91</f><v>0</v></c><c r="G460" s="29" t="n"><f>CompoundAlert!K91</f><v>0</v></c><c r="H460" s="72" t="n"><f>CompoundAlert!Z91</f><v>0</v></c><c r="I460" s="72" t="n"><f>CompoundAlert!AA91</f><v>0</v></c><c r="J460" s="72" t="n"><f>CompoundAlert!AB91</f><v>0</v></c><c r="K460" s="72" t="n"><f>CompoundAlert!AC91</f><v>0</v></c><c r="L460" s="72" t="n"><f>CompoundAlert!AD91</f><v>0</v></c><c r="M460" s="72" t="n"><f>CompoundAlert!AE91</f><v>0</v></c><c r="N460" s="29" t="n"><f>CompoundAlert!AF91</f><v>0</v></c><c r="O460" s="32" t="n"><f>CompoundAlert!AG91</f><v>0</v></c><c r="P460" s="32" t="n"><f>CompoundAlert!AH91</f><v>0.5</v></c><c r="Q460" s="71"/><c r="R460" s="53"/><c r="S460" s="53"/><c r="T460" s="53"/><c r="U460" s="53"/><c r="V460" s="53"/><c r="W460" s="53"/><c r="X460" s="53"/><c r="Y460" s="53"/><c r="Z460" s="53"/><c r="AA460" s="53"/><c r="AB460" s="53"/><c r="AC460" s="53"/><c r="AD460" s="53"/><c r="AE460" s="53"/><c r="AF460" s="53"/></row><row r="461"><c r="A461" s="65" t="n"><v>20</v></c><c r="B461" s="35" t="str"><f>CompoundAlert!B14</f><v>Niger</v></c><c r="C461" s="28" t="str"><f>CompoundAlert!C14</f><v>NER</v></c><c r="D461" s="29" t="n"><f>CompoundAlert!D14</f><v>0</v></c><c r="E461" s="30" t="n"><f>CompoundAlert!I14</f><v>0</v></c><c r="F461" s="31" t="n"><f>CompoundAlert!J14</f><v>0</v></c><c r="G461" s="29" t="n"><f>CompoundAlert!K14</f><v>0</v></c><c r="H461" s="72" t="n"><f>CompoundAlert!Z14</f><v>0</v></c><c r="I461" s="72" t="n"><f>CompoundAlert!AA14</f><v>0</v></c><c r="J461" s="72" t="n"><f>CompoundAlert!AB14</f><v>0</v></c><c r="K461" s="72" t="n"><f>CompoundAlert!AC14</f><v>0</v></c><c r="L461" s="72" t="n"><f>CompoundAlert!AD14</f><v>0</v></c><c r="M461" s="72" t="n"><f>CompoundAlert!AE14</f><v>0</v></c><c r="N461" s="29" t="n"><f>CompoundAlert!AF14</f><v>0</v></c><c r="O461" s="32" t="n"><f>CompoundAlert!AG14</f><v>0</v></c><c r="P461" s="32" t="n"><f>CompoundAlert!AH14</f><v>0.2</v></c><c r="Q461" s="71"/><c r="R461" s="53"/><c r="S461" s="53"/><c r="T461" s="53"/><c r="U461" s="53"/><c r="V461" s="53"/><c r="W461" s="53"/><c r="X461" s="53"/><c r="Y461" s="53"/><c r="Z461" s="53"/><c r="AA461" s="53"/><c r="AB461" s="53"/><c r="AC461" s="53"/><c r="AD461" s="53"/><c r="AE461" s="53"/><c r="AF461" s="53"/></row><row r="462"><c r="A462" s="65" t="n"><v>21</v></c><c r="B462" s="35" t="str"><f>CompoundAlert!B15</f><v>Syria</v></c><c r="C462" s="28" t="str"><f>CompoundAlert!C15</f><v>SYR</v></c><c r="D462" s="29" t="n"><f>CompoundAlert!D15</f><v>0</v></c><c r="E462" s="30" t="n"><f>CompoundAlert!I15</f><v>0</v></c><c r="F462" s="31" t="n"><f>CompoundAlert!J15</f><v>0</v></c><c r="G462" s="29" t="n"><f>CompoundAlert!K15</f><v>0</v></c><c r="H462" s="72" t="n"><f>CompoundAlert!Z15</f><v>0</v></c><c r="I462" s="72" t="n"><f>CompoundAlert!AA15</f><v>0</v></c><c r="J462" s="72" t="n"><f>CompoundAlert!AB15</f><v>0</v></c><c r="K462" s="72" t="n"><f>CompoundAlert!AC15</f><v>0</v></c><c r="L462" s="72" t="n"><f>CompoundAlert!AD15</f><v>0</v></c><c r="M462" s="72" t="n"><f>CompoundAlert!AE15</f><v>0</v></c><c r="N462" s="29" t="n"><f>CompoundAlert!AF15</f><v>0</v></c><c r="O462" s="32" t="n"><f>CompoundAlert!AG15</f><v>0</v></c><c r="P462" s="32" t="n"><f>CompoundAlert!AH15</f><v>0.5</v></c><c r="Q462" s="71"/><c r="R462" s="53"/><c r="S462" s="53"/><c r="T462" s="53"/><c r="U462" s="53"/><c r="V462" s="53"/><c r="W462" s="53"/><c r="X462" s="53"/><c r="Y462" s="53"/><c r="Z462" s="53"/><c r="AA462" s="53"/><c r="AB462" s="53"/><c r="AC462" s="53"/><c r="AD462" s="53"/><c r="AE462" s="53"/><c r="AF462" s="53"/></row><row r="463"><c r="A463" s="65" t="n"><v>22</v></c><c r="B463" s="35" t="str"><f>CompoundAlert!B24</f><v>Mozambique</v></c><c r="C463" s="28" t="str"><f>CompoundAlert!C24</f><v>MOZ</v></c><c r="D463" s="29" t="n"><f>CompoundAlert!D24</f><v>0</v></c><c r="E463" s="30" t="n"><f>CompoundAlert!I24</f><v>0</v></c><c r="F463" s="31" t="n"><f>CompoundAlert!J24</f><v>0</v></c><c r="G463" s="29" t="n"><f>CompoundAlert!K24</f><v>0</v></c><c r="H463" s="72" t="n"><f>CompoundAlert!Z24</f><v>0</v></c><c r="I463" s="72" t="n"><f>CompoundAlert!AA24</f><v>0</v></c><c r="J463" s="72" t="n"><f>CompoundAlert!AB24</f><v>0</v></c><c r="K463" s="72" t="n"><f>CompoundAlert!AC24</f><v>0</v></c><c r="L463" s="72" t="n"><f>CompoundAlert!AD24</f><v>0</v></c><c r="M463" s="72" t="n"><f>CompoundAlert!AE24</f><v>0</v></c><c r="N463" s="29" t="n"><f>CompoundAlert!AF24</f><v>0</v></c><c r="O463" s="32" t="n"><f>CompoundAlert!AG24</f><v>0</v></c><c r="P463" s="32" t="n"><f>CompoundAlert!AH24</f><v>0.2</v></c><c r="Q463" s="71"/><c r="R463" s="53"/><c r="S463" s="53"/><c r="T463" s="53"/><c r="U463" s="53"/><c r="V463" s="53"/><c r="W463" s="53"/><c r="X463" s="53"/><c r="Y463" s="53"/><c r="Z463" s="53"/><c r="AA463" s="53"/><c r="AB463" s="53"/><c r="AC463" s="53"/><c r="AD463" s="53"/><c r="AE463" s="53"/><c r="AF463" s="53"/></row><row r="464"><c r="A464" s="65" t="n"><v>23</v></c><c r="B464" s="35" t="str"><f>CompoundAlert!B36</f><v>Sri Lanka</v></c><c r="C464" s="28" t="str"><f>CompoundAlert!C36</f><v>LKA</v></c><c r="D464" s="29" t="n"><f>CompoundAlert!D36</f><v>0</v></c><c r="E464" s="30" t="n"><f>CompoundAlert!I36</f><v>0</v></c><c r="F464" s="31" t="n"><f>CompoundAlert!J36</f><v>0</v></c><c r="G464" s="29" t="n"><f>CompoundAlert!K36</f><v>0</v></c><c r="H464" s="72" t="n"><f>CompoundAlert!Z36</f><v>0</v></c><c r="I464" s="72" t="n"><f>CompoundAlert!AA36</f><v>0</v></c><c r="J464" s="72" t="n"><f>CompoundAlert!AB36</f><v>0</v></c><c r="K464" s="72" t="n"><f>CompoundAlert!AC36</f><v>0</v></c><c r="L464" s="72" t="n"><f>CompoundAlert!AD36</f><v>0</v></c><c r="M464" s="72" t="n"><f>CompoundAlert!AE36</f><v>0</v></c><c r="N464" s="29" t="n"><f>CompoundAlert!AF36</f><v>0</v></c><c r="O464" s="32" t="n"><f>CompoundAlert!AG36</f><v>0</v></c><c r="P464" s="32" t="n"><f>CompoundAlert!AH36</f><v>0.3</v></c><c r="Q464" s="71"/><c r="R464" s="53"/><c r="S464" s="53"/><c r="T464" s="53"/><c r="U464" s="53"/><c r="V464" s="53"/><c r="W464" s="53"/><c r="X464" s="53"/><c r="Y464" s="53"/><c r="Z464" s="53"/><c r="AA464" s="53"/><c r="AB464" s="53"/><c r="AC464" s="53"/><c r="AD464" s="53"/><c r="AE464" s="53"/><c r="AF464" s="53"/></row><row r="465"><c r="A465" s="65" t="n"><v>24</v></c><c r="B465" s="35" t="str"><f>CompoundAlert!B68</f><v>Azerbaijan</v></c><c r="C465" s="28" t="str"><f>CompoundAlert!C68</f><v>AZE</v></c><c r="D465" s="29" t="n"><f>CompoundAlert!D68</f><v>0</v></c><c r="E465" s="30" t="n"><f>CompoundAlert!I68</f><v>0</v></c><c r="F465" s="31" t="n"><f>CompoundAlert!J68</f><v>0</v></c><c r="G465" s="29" t="n"><f>CompoundAlert!K68</f><v>0</v></c><c r="H465" s="72" t="n"><f>CompoundAlert!Z68</f><v>0</v></c><c r="I465" s="72" t="n"><f>CompoundAlert!AA68</f><v>0</v></c><c r="J465" s="72" t="n"><f>CompoundAlert!AB68</f><v>0</v></c><c r="K465" s="72" t="n"><f>CompoundAlert!AC68</f><v>0</v></c><c r="L465" s="72" t="n"><f>CompoundAlert!AD68</f><v>0</v></c><c r="M465" s="72" t="n"><f>CompoundAlert!AE68</f><v>0</v></c><c r="N465" s="29" t="n"><f>CompoundAlert!AF68</f><v>0</v></c><c r="O465" s="32" t="n"><f>CompoundAlert!AG68</f><v>0</v></c><c r="P465" s="32" t="n"><f>CompoundAlert!AH68</f><v>0.3</v></c><c r="Q465" s="71"/><c r="R465" s="53"/><c r="S465" s="53"/><c r="T465" s="53"/><c r="U465" s="53"/><c r="V465" s="53"/><c r="W465" s="53"/><c r="X465" s="53"/><c r="Y465" s="53"/><c r="Z465" s="53"/><c r="AA465" s="53"/><c r="AB465" s="53"/><c r="AC465" s="53"/><c r="AD465" s="53"/><c r="AE465" s="53"/><c r="AF465" s="53"/></row><row r="466"><c r="A466" s="65" t="n"><v>25</v></c><c r="B466" s="35" t="str"><f>CompoundAlert!B92</f><v>Fiji</v></c><c r="C466" s="28" t="str"><f>CompoundAlert!C92</f><v>FJI</v></c><c r="D466" s="29" t="n"><f>CompoundAlert!D92</f><v>0</v></c><c r="E466" s="30" t="n"><f>CompoundAlert!I92</f><v>0</v></c><c r="F466" s="31" t="n"><f>CompoundAlert!J92</f><v>0</v></c><c r="G466" s="29" t="n"><f>CompoundAlert!K92</f><v>0</v></c><c r="H466" s="72" t="n"><f>CompoundAlert!Z92</f><v>0</v></c><c r="I466" s="72" t="n"><f>CompoundAlert!AA92</f><v>0</v></c><c r="J466" s="72" t="n"><f>CompoundAlert!AB92</f><v>0</v></c><c r="K466" s="72" t="n"><f>CompoundAlert!AC92</f><v>0</v></c><c r="L466" s="72" t="n"><f>CompoundAlert!AD92</f><v>0</v></c><c r="M466" s="72" t="n"><f>CompoundAlert!AE92</f><v>0</v></c><c r="N466" s="29" t="n"><f>CompoundAlert!AF92</f><v>0</v></c><c r="O466" s="32" t="n"><f>CompoundAlert!AG92</f><v>0</v></c><c r="P466" s="32" t="n"><f>CompoundAlert!AH92</f><v>0.3</v></c><c r="Q466" s="71"/><c r="R466" s="53"/><c r="S466" s="53"/><c r="T466" s="53"/><c r="U466" s="53"/><c r="V466" s="53"/><c r="W466" s="53"/><c r="X466" s="53"/><c r="Y466" s="53"/><c r="Z466" s="53"/><c r="AA466" s="53"/><c r="AB466" s="53"/><c r="AC466" s="53"/><c r="AD466" s="53"/><c r="AE466" s="53"/><c r="AF466" s="53"/></row><row r="467"><c r="A467" s="65" t="n"><v>26</v></c><c r="B467" s="35" t="str"><f>CompoundAlert!B93</f><v>Mauritius</v></c><c r="C467" s="28" t="str"><f>CompoundAlert!C93</f><v>MUS</v></c><c r="D467" s="29" t="n"><f>CompoundAlert!D93</f><v>0</v></c><c r="E467" s="30" t="n"><f>CompoundAlert!I93</f><v>0</v></c><c r="F467" s="31" t="n"><f>CompoundAlert!J93</f><v>0</v></c><c r="G467" s="29" t="n"><f>CompoundAlert!K93</f><v>0</v></c><c r="H467" s="72" t="n"><f>CompoundAlert!Z93</f><v>0</v></c><c r="I467" s="72" t="n"><f>CompoundAlert!AA93</f><v>0</v></c><c r="J467" s="72" t="n"><f>CompoundAlert!AB93</f><v>0</v></c><c r="K467" s="72" t="n"><f>CompoundAlert!AC93</f><v>0</v></c><c r="L467" s="72" t="n"><f>CompoundAlert!AD93</f><v>0</v></c><c r="M467" s="72" t="n"><f>CompoundAlert!AE93</f><v>0</v></c><c r="N467" s="29" t="n"><f>CompoundAlert!AF93</f><v>0</v></c><c r="O467" s="32" t="n"><f>CompoundAlert!AG93</f><v>0</v></c><c r="P467" s="32" t="n"><f>CompoundAlert!AH93</f><v>0.3</v></c><c r="Q467" s="71"/><c r="R467" s="53"/><c r="S467" s="53"/><c r="T467" s="53"/><c r="U467" s="53"/><c r="V467" s="53"/><c r="W467" s="53"/><c r="X467" s="53"/><c r="Y467" s="53"/><c r="Z467" s="53"/><c r="AA467" s="53"/><c r="AB467" s="53"/><c r="AC467" s="53"/><c r="AD467" s="53"/><c r="AE467" s="53"/><c r="AF467" s="53"/></row><row r="468"><c r="A468" s="65" t="n"><v>27</v></c><c r="B468" s="35" t="str"><f>CompoundAlert!B112</f><v>Trinidad and Tobago</v></c><c r="C468" s="28" t="str"><f>CompoundAlert!C112</f><v>TTO</v></c><c r="D468" s="29" t="n"><f>CompoundAlert!D112</f><v>0</v></c><c r="E468" s="30" t="n"><f>CompoundAlert!I112</f><v>0</v></c><c r="F468" s="31" t="n"><f>CompoundAlert!J112</f><v>0</v></c><c r="G468" s="29" t="n"><f>CompoundAlert!K112</f><v>0</v></c><c r="H468" s="72" t="n"><f>CompoundAlert!Z112</f><v>0</v></c><c r="I468" s="72" t="n"><f>CompoundAlert!AA112</f><v>0</v></c><c r="J468" s="72" t="n"><f>CompoundAlert!AB112</f><v>0</v></c><c r="K468" s="72" t="n"><f>CompoundAlert!AC112</f><v>0</v></c><c r="L468" s="72" t="n"><f>CompoundAlert!AD112</f><v>0</v></c><c r="M468" s="72" t="n"><f>CompoundAlert!AE112</f><v>0</v></c><c r="N468" s="29" t="n"><f>CompoundAlert!AF112</f><v>0</v></c><c r="O468" s="32" t="n"><f>CompoundAlert!AG112</f><v>0</v></c><c r="P468" s="32" t="n"><f>CompoundAlert!AH112</f><v>0.4</v></c><c r="Q468" s="71"/><c r="R468" s="53"/><c r="S468" s="53"/><c r="T468" s="53"/><c r="U468" s="53"/><c r="V468" s="53"/><c r="W468" s="53"/><c r="X468" s="53"/><c r="Y468" s="53"/><c r="Z468" s="53"/><c r="AA468" s="53"/><c r="AB468" s="53"/><c r="AC468" s="53"/><c r="AD468" s="53"/><c r="AE468" s="53"/><c r="AF468" s="53"/></row><row r="469"><c r="A469" s="65" t="n"><v>28</v></c><c r="B469" s="35" t="str"><f>CompoundAlert!B140</f><v>Spain</v></c><c r="C469" s="28" t="str"><f>CompoundAlert!C140</f><v>ESP</v></c><c r="D469" s="29" t="n"><f>CompoundAlert!D140</f><v>0</v></c><c r="E469" s="30" t="n"><f>CompoundAlert!I140</f><v>0</v></c><c r="F469" s="31" t="n"><f>CompoundAlert!J140</f><v>0</v></c><c r="G469" s="29" t="n"><f>CompoundAlert!K140</f><v>0</v></c><c r="H469" s="72" t="n"><f>CompoundAlert!Z140</f><v>0</v></c><c r="I469" s="72" t="n"><f>CompoundAlert!AA140</f><v>0</v></c><c r="J469" s="72" t="n"><f>CompoundAlert!AB140</f><v>0</v></c><c r="K469" s="72" t="n"><f>CompoundAlert!AC140</f><v>0</v></c><c r="L469" s="72" t="n"><f>CompoundAlert!AD140</f><v>0</v></c><c r="M469" s="72" t="n"><f>CompoundAlert!AE140</f><v>0</v></c><c r="N469" s="29" t="n"><f>CompoundAlert!AF140</f><v>0</v></c><c r="O469" s="32" t="n"><f>CompoundAlert!AG140</f><v>0</v></c><c r="P469" s="32" t="n"><f>CompoundAlert!AH140</f><v>0.3</v></c><c r="Q469" s="71"/><c r="R469" s="53"/><c r="S469" s="53"/><c r="T469" s="53"/><c r="U469" s="53"/><c r="V469" s="53"/><c r="W469" s="53"/><c r="X469" s="53"/><c r="Y469" s="53"/><c r="Z469" s="53"/><c r="AA469" s="53"/><c r="AB469" s="53"/><c r="AC469" s="53"/><c r="AD469" s="53"/><c r="AE469" s="53"/><c r="AF469" s="53"/></row><row r="470"><c r="A470" s="65" t="n"><v>29</v></c><c r="B470" s="35" t="str"><f>CompoundAlert!B25</f><v>Congo</v></c><c r="C470" s="28" t="str"><f>CompoundAlert!C25</f><v>COG</v></c><c r="D470" s="29" t="n"><f>CompoundAlert!D25</f><v>0</v></c><c r="E470" s="30" t="n"><f>CompoundAlert!I25</f><v>0</v></c><c r="F470" s="31" t="n"><f>CompoundAlert!J25</f><v>0</v></c><c r="G470" s="29" t="n"><f>CompoundAlert!K25</f><v>0</v></c><c r="H470" s="72" t="n"><f>CompoundAlert!Z25</f><v>0</v></c><c r="I470" s="72" t="n"><f>CompoundAlert!AA25</f><v>0</v></c><c r="J470" s="72" t="n"><f>CompoundAlert!AB25</f><v>0</v></c><c r="K470" s="72" t="n"><f>CompoundAlert!AC25</f><v>0</v></c><c r="L470" s="72" t="n"><f>CompoundAlert!AD25</f><v>0</v></c><c r="M470" s="72" t="n"><f>CompoundAlert!AE25</f><v>0</v></c><c r="N470" s="29" t="n"><f>CompoundAlert!AF25</f><v>0</v></c><c r="O470" s="32" t="n"><f>CompoundAlert!AG25</f><v>0</v></c><c r="P470" s="32" t="n"><f>CompoundAlert!AH25</f><v>0.4</v></c><c r="Q470" s="71"/><c r="R470" s="53"/><c r="S470" s="53"/><c r="T470" s="53"/><c r="U470" s="53"/><c r="V470" s="53"/><c r="W470" s="53"/><c r="X470" s="53"/><c r="Y470" s="53"/><c r="Z470" s="53"/><c r="AA470" s="53"/><c r="AB470" s="53"/><c r="AC470" s="53"/><c r="AD470" s="53"/><c r="AE470" s="53"/><c r="AF470" s="53"/></row><row r="471"><c r="A471" s="65" t="n"><v>30</v></c><c r="B471" s="35" t="str"><f>CompoundAlert!B26</f><v>Kenya</v></c><c r="C471" s="28" t="str"><f>CompoundAlert!C26</f><v>KEN</v></c><c r="D471" s="29" t="n"><f>CompoundAlert!D26</f><v>0</v></c><c r="E471" s="30" t="n"><f>CompoundAlert!I26</f><v>0</v></c><c r="F471" s="31" t="n"><f>CompoundAlert!J26</f><v>0</v></c><c r="G471" s="29" t="n"><f>CompoundAlert!K26</f><v>0</v></c><c r="H471" s="72" t="n"><f>CompoundAlert!Z26</f><v>0</v></c><c r="I471" s="72" t="n"><f>CompoundAlert!AA26</f><v>0</v></c><c r="J471" s="72" t="n"><f>CompoundAlert!AB26</f><v>0</v></c><c r="K471" s="72" t="n"><f>CompoundAlert!AC26</f><v>0</v></c><c r="L471" s="72" t="n"><f>CompoundAlert!AD26</f><v>0</v></c><c r="M471" s="72" t="n"><f>CompoundAlert!AE26</f><v>0</v></c><c r="N471" s="29" t="n"><f>CompoundAlert!AF26</f><v>0</v></c><c r="O471" s="32" t="n"><f>CompoundAlert!AG26</f><v>0</v></c><c r="P471" s="32" t="n"><f>CompoundAlert!AH26</f><v>0.1</v></c><c r="Q471" s="71"/><c r="R471" s="53"/><c r="S471" s="53"/><c r="T471" s="53"/><c r="U471" s="53"/><c r="V471" s="53"/><c r="W471" s="53"/><c r="X471" s="53"/><c r="Y471" s="53"/><c r="Z471" s="53"/><c r="AA471" s="53"/><c r="AB471" s="53"/><c r="AC471" s="53"/><c r="AD471" s="53"/><c r="AE471" s="53"/><c r="AF471" s="53"/></row><row r="472"><c r="A472" s="65" t="n"><v>31</v></c><c r="B472" s="35" t="str"><f>CompoundAlert!B27</f><v>Solomon Islands</v></c><c r="C472" s="28" t="str"><f>CompoundAlert!C27</f><v>SLB</v></c><c r="D472" s="29" t="n"><f>CompoundAlert!D27</f><v>0</v></c><c r="E472" s="30" t="n"><f>CompoundAlert!I27</f><v>0</v></c><c r="F472" s="31" t="n"><f>CompoundAlert!J27</f><v>0</v></c><c r="G472" s="29" t="n"><f>CompoundAlert!K27</f><v>0</v></c><c r="H472" s="72" t="n"><f>CompoundAlert!Z27</f><v>0</v></c><c r="I472" s="72" t="n"><f>CompoundAlert!AA27</f><v>0</v></c><c r="J472" s="72" t="n"><f>CompoundAlert!AB27</f><v>0</v></c><c r="K472" s="72" t="n"><f>CompoundAlert!AC27</f><v>0</v></c><c r="L472" s="72" t="n"><f>CompoundAlert!AD27</f><v>0</v></c><c r="M472" s="72" t="n"><f>CompoundAlert!AE27</f><v>0</v></c><c r="N472" s="29" t="n"><f>CompoundAlert!AF27</f><v>0</v></c><c r="O472" s="32" t="n"><f>CompoundAlert!AG27</f><v>0</v></c><c r="P472" s="32" t="n"><f>CompoundAlert!AH27</f><v>0.6</v></c><c r="Q472" s="71"/><c r="R472" s="53"/><c r="S472" s="53"/><c r="T472" s="53"/><c r="U472" s="53"/><c r="V472" s="53"/><c r="W472" s="53"/><c r="X472" s="53"/><c r="Y472" s="53"/><c r="Z472" s="53"/><c r="AA472" s="53"/><c r="AB472" s="53"/><c r="AC472" s="53"/><c r="AD472" s="53"/><c r="AE472" s="53"/><c r="AF472" s="53"/></row><row r="473"><c r="A473" s="65" t="n"><v>32</v></c><c r="B473" s="35" t="str"><f>CompoundAlert!B37</f><v>Djibouti</v></c><c r="C473" s="28" t="str"><f>CompoundAlert!C37</f><v>DJI</v></c><c r="D473" s="29" t="n"><f>CompoundAlert!D37</f><v>0</v></c><c r="E473" s="30" t="n"><f>CompoundAlert!I37</f><v>0</v></c><c r="F473" s="31" t="n"><f>CompoundAlert!J37</f><v>0</v></c><c r="G473" s="29" t="n"><f>CompoundAlert!K37</f><v>0</v></c><c r="H473" s="72" t="n"><f>CompoundAlert!Z37</f><v>0</v></c><c r="I473" s="72" t="n"><f>CompoundAlert!AA37</f><v>0</v></c><c r="J473" s="72" t="n"><f>CompoundAlert!AB37</f><v>0</v></c><c r="K473" s="72" t="n"><f>CompoundAlert!AC37</f><v>0</v></c><c r="L473" s="72" t="n"><f>CompoundAlert!AD37</f><v>0</v></c><c r="M473" s="72" t="n"><f>CompoundAlert!AE37</f><v>0</v></c><c r="N473" s="29" t="n"><f>CompoundAlert!AF37</f><v>0</v></c><c r="O473" s="32" t="n"><f>CompoundAlert!AG37</f><v>0</v></c><c r="P473" s="32" t="n"><f>CompoundAlert!AH37</f><v>0.3</v></c><c r="Q473" s="71"/><c r="R473" s="53"/><c r="S473" s="53"/><c r="T473" s="53"/><c r="U473" s="53"/><c r="V473" s="53"/><c r="W473" s="53"/><c r="X473" s="53"/><c r="Y473" s="53"/><c r="Z473" s="53"/><c r="AA473" s="53"/><c r="AB473" s="53"/><c r="AC473" s="53"/><c r="AD473" s="53"/><c r="AE473" s="53"/><c r="AF473" s="53"/></row><row r="474"><c r="A474" s="65" t="n"><v>33</v></c><c r="B474" s="35" t="str"><f>CompoundAlert!B38</f><v>Zambia</v></c><c r="C474" s="28" t="str"><f>CompoundAlert!C38</f><v>ZMB</v></c><c r="D474" s="29" t="n"><f>CompoundAlert!D38</f><v>0</v></c><c r="E474" s="30" t="n"><f>CompoundAlert!I38</f><v>0</v></c><c r="F474" s="31" t="n"><f>CompoundAlert!J38</f><v>0</v></c><c r="G474" s="29" t="n"><f>CompoundAlert!K38</f><v>0</v></c><c r="H474" s="72" t="n"><f>CompoundAlert!Z38</f><v>0</v></c><c r="I474" s="72" t="n"><f>CompoundAlert!AA38</f><v>0</v></c><c r="J474" s="72" t="n"><f>CompoundAlert!AB38</f><v>0</v></c><c r="K474" s="72" t="n"><f>CompoundAlert!AC38</f><v>0</v></c><c r="L474" s="72" t="n"><f>CompoundAlert!AD38</f><v>0</v></c><c r="M474" s="72" t="n"><f>CompoundAlert!AE38</f><v>0</v></c><c r="N474" s="29" t="n"><f>CompoundAlert!AF38</f><v>0</v></c><c r="O474" s="32" t="n"><f>CompoundAlert!AG38</f><v>0</v></c><c r="P474" s="32" t="n"><f>CompoundAlert!AH38</f><v>0.3</v></c><c r="Q474" s="71"/><c r="R474" s="53"/><c r="S474" s="53"/><c r="T474" s="53"/><c r="U474" s="53"/><c r="V474" s="53"/><c r="W474" s="53"/><c r="X474" s="53"/><c r="Y474" s="53"/><c r="Z474" s="53"/><c r="AA474" s="53"/><c r="AB474" s="53"/><c r="AC474" s="53"/><c r="AD474" s="53"/><c r="AE474" s="53"/><c r="AF474" s="53"/></row><row r="475"><c r="A475" s="65" t="n"><v>34</v></c><c r="B475" s="35" t="str"><f>CompoundAlert!B39</f><v>Honduras</v></c><c r="C475" s="28" t="str"><f>CompoundAlert!C39</f><v>HND</v></c><c r="D475" s="29" t="n"><f>CompoundAlert!D39</f><v>0</v></c><c r="E475" s="30" t="n"><f>CompoundAlert!I39</f><v>0</v></c><c r="F475" s="31" t="n"><f>CompoundAlert!J39</f><v>0</v></c><c r="G475" s="29" t="n"><f>CompoundAlert!K39</f><v>0</v></c><c r="H475" s="72" t="n"><f>CompoundAlert!Z39</f><v>0</v></c><c r="I475" s="72" t="n"><f>CompoundAlert!AA39</f><v>0</v></c><c r="J475" s="72" t="n"><f>CompoundAlert!AB39</f><v>0</v></c><c r="K475" s="72" t="n"><f>CompoundAlert!AC39</f><v>0</v></c><c r="L475" s="72" t="n"><f>CompoundAlert!AD39</f><v>0</v></c><c r="M475" s="72" t="n"><f>CompoundAlert!AE39</f><v>0</v></c><c r="N475" s="29" t="n"><f>CompoundAlert!AF39</f><v>0</v></c><c r="O475" s="32" t="n"><f>CompoundAlert!AG39</f><v>0</v></c><c r="P475" s="32" t="n"><f>CompoundAlert!AH39</f><v>0.2</v></c><c r="Q475" s="71"/><c r="R475" s="53"/><c r="S475" s="53"/><c r="T475" s="53"/><c r="U475" s="53"/><c r="V475" s="53"/><c r="W475" s="53"/><c r="X475" s="53"/><c r="Y475" s="53"/><c r="Z475" s="53"/><c r="AA475" s="53"/><c r="AB475" s="53"/><c r="AC475" s="53"/><c r="AD475" s="53"/><c r="AE475" s="53"/><c r="AF475" s="53"/></row><row r="476"><c r="A476" s="65" t="n"><v>35</v></c><c r="B476" s="35" t="str"><f>CompoundAlert!B40</f><v>Iraq</v></c><c r="C476" s="28" t="str"><f>CompoundAlert!C40</f><v>IRQ</v></c><c r="D476" s="29" t="n"><f>CompoundAlert!D40</f><v>0</v></c><c r="E476" s="30" t="n"><f>CompoundAlert!I40</f><v>0</v></c><c r="F476" s="31" t="n"><f>CompoundAlert!J40</f><v>0</v></c><c r="G476" s="29" t="n"><f>CompoundAlert!K40</f><v>0</v></c><c r="H476" s="72" t="n"><f>CompoundAlert!Z40</f><v>0</v></c><c r="I476" s="72" t="n"><f>CompoundAlert!AA40</f><v>0</v></c><c r="J476" s="72" t="n"><f>CompoundAlert!AB40</f><v>0</v></c><c r="K476" s="72" t="n"><f>CompoundAlert!AC40</f><v>0</v></c><c r="L476" s="72" t="n"><f>CompoundAlert!AD40</f><v>0</v></c><c r="M476" s="72" t="n"><f>CompoundAlert!AE40</f><v>0</v></c><c r="N476" s="29" t="n"><f>CompoundAlert!AF40</f><v>0</v></c><c r="O476" s="32" t="n"><f>CompoundAlert!AG40</f><v>0</v></c><c r="P476" s="32" t="n"><f>CompoundAlert!AH40</f><v>0.4</v></c><c r="Q476" s="71"/><c r="R476" s="53"/><c r="S476" s="53"/><c r="T476" s="53"/><c r="U476" s="53"/><c r="V476" s="53"/><c r="W476" s="53"/><c r="X476" s="53"/><c r="Y476" s="53"/><c r="Z476" s="53"/><c r="AA476" s="53"/><c r="AB476" s="53"/><c r="AC476" s="53"/><c r="AD476" s="53"/><c r="AE476" s="53"/><c r="AF476" s="53"/></row><row r="477"><c r="A477" s="65" t="n"><v>36</v></c><c r="B477" s="35" t="str"><f>CompoundAlert!B51</f><v>Sierra Leone</v></c><c r="C477" s="28" t="str"><f>CompoundAlert!C51</f><v>SLE</v></c><c r="D477" s="29" t="n"><f>CompoundAlert!D51</f><v>0</v></c><c r="E477" s="30" t="n"><f>CompoundAlert!I51</f><v>0</v></c><c r="F477" s="31" t="n"><f>CompoundAlert!J51</f><v>0</v></c><c r="G477" s="29" t="n"><f>CompoundAlert!K51</f><v>0</v></c><c r="H477" s="72" t="n"><f>CompoundAlert!Z51</f><v>0</v></c><c r="I477" s="72" t="n"><f>CompoundAlert!AA51</f><v>0</v></c><c r="J477" s="72" t="n"><f>CompoundAlert!AB51</f><v>0</v></c><c r="K477" s="72" t="n"><f>CompoundAlert!AC51</f><v>0</v></c><c r="L477" s="72" t="n"><f>CompoundAlert!AD51</f><v>0</v></c><c r="M477" s="72" t="n"><f>CompoundAlert!AE51</f><v>0</v></c><c r="N477" s="29" t="n"><f>CompoundAlert!AF51</f><v>0</v></c><c r="O477" s="32" t="n"><f>CompoundAlert!AG51</f><v>0</v></c><c r="P477" s="32" t="n"><f>CompoundAlert!AH51</f><v>0.4</v></c><c r="Q477" s="71"/><c r="R477" s="53"/><c r="S477" s="53"/><c r="T477" s="53"/><c r="U477" s="53"/><c r="V477" s="53"/><c r="W477" s="53"/><c r="X477" s="53"/><c r="Y477" s="53"/><c r="Z477" s="53"/><c r="AA477" s="53"/><c r="AB477" s="53"/><c r="AC477" s="53"/><c r="AD477" s="53"/><c r="AE477" s="53"/><c r="AF477" s="53"/></row><row r="478"><c r="A478" s="65" t="n"><v>37</v></c><c r="B478" s="35" t="str"><f>CompoundAlert!B52</f><v>Belize</v></c><c r="C478" s="28" t="str"><f>CompoundAlert!C52</f><v>BLZ</v></c><c r="D478" s="29" t="n"><f>CompoundAlert!D52</f><v>0</v></c><c r="E478" s="30" t="n"><f>CompoundAlert!I52</f><v>0</v></c><c r="F478" s="31" t="n"><f>CompoundAlert!J52</f><v>0</v></c><c r="G478" s="29" t="n"><f>CompoundAlert!K52</f><v>0</v></c><c r="H478" s="72" t="n"><f>CompoundAlert!Z52</f><v>0</v></c><c r="I478" s="72" t="n"><f>CompoundAlert!AA52</f><v>0</v></c><c r="J478" s="72" t="n"><f>CompoundAlert!AB52</f><v>0</v></c><c r="K478" s="72" t="n"><f>CompoundAlert!AC52</f><v>0</v></c><c r="L478" s="72" t="n"><f>CompoundAlert!AD52</f><v>0</v></c><c r="M478" s="72" t="n"><f>CompoundAlert!AE52</f><v>0</v></c><c r="N478" s="29" t="n"><f>CompoundAlert!AF52</f><v>0</v></c><c r="O478" s="32" t="n"><f>CompoundAlert!AG52</f><v>0</v></c><c r="P478" s="32" t="n"><f>CompoundAlert!AH52</f><v>0.4</v></c><c r="Q478" s="71"/><c r="R478" s="53"/><c r="S478" s="53"/><c r="T478" s="53"/><c r="U478" s="53"/><c r="V478" s="53"/><c r="W478" s="53"/><c r="X478" s="53"/><c r="Y478" s="53"/><c r="Z478" s="53"/><c r="AA478" s="53"/><c r="AB478" s="53"/><c r="AC478" s="53"/><c r="AD478" s="53"/><c r="AE478" s="53"/><c r="AF478" s="53"/></row><row r="479"><c r="A479" s="65" t="n"><v>38</v></c><c r="B479" s="35" t="str"><f>CompoundAlert!B53</f><v>Uzbekistan</v></c><c r="C479" s="28" t="str"><f>CompoundAlert!C53</f><v>UZB</v></c><c r="D479" s="29" t="n"><f>CompoundAlert!D53</f><v>0</v></c><c r="E479" s="30" t="n"><f>CompoundAlert!I53</f><v>0</v></c><c r="F479" s="31" t="n"><f>CompoundAlert!J53</f><v>0</v></c><c r="G479" s="29" t="n"><f>CompoundAlert!K53</f><v>0</v></c><c r="H479" s="72" t="n"><f>CompoundAlert!Z53</f><v>0</v></c><c r="I479" s="72" t="n"><f>CompoundAlert!AA53</f><v>0</v></c><c r="J479" s="72" t="n"><f>CompoundAlert!AB53</f><v>0</v></c><c r="K479" s="72" t="n"><f>CompoundAlert!AC53</f><v>0</v></c><c r="L479" s="72" t="n"><f>CompoundAlert!AD53</f><v>0</v></c><c r="M479" s="72" t="n"><f>CompoundAlert!AE53</f><v>0</v></c><c r="N479" s="29" t="n"><f>CompoundAlert!AF53</f><v>0</v></c><c r="O479" s="32" t="n"><f>CompoundAlert!AG53</f><v>0</v></c><c r="P479" s="32" t="n"><f>CompoundAlert!AH53</f><v>0.4</v></c><c r="Q479" s="71"/><c r="R479" s="53"/><c r="S479" s="53"/><c r="T479" s="53"/><c r="U479" s="53"/><c r="V479" s="53"/><c r="W479" s="53"/><c r="X479" s="53"/><c r="Y479" s="53"/><c r="Z479" s="53"/><c r="AA479" s="53"/><c r="AB479" s="53"/><c r="AC479" s="53"/><c r="AD479" s="53"/><c r="AE479" s="53"/><c r="AF479" s="53"/></row><row r="480"><c r="A480" s="65" t="n"><v>39</v></c><c r="B480" s="35" t="str"><f>CompoundAlert!B69</f><v>Gabon</v></c><c r="C480" s="28" t="str"><f>CompoundAlert!C69</f><v>GAB</v></c><c r="D480" s="29" t="n"><f>CompoundAlert!D69</f><v>0</v></c><c r="E480" s="30" t="n"><f>CompoundAlert!I69</f><v>0</v></c><c r="F480" s="31" t="n"><f>CompoundAlert!J69</f><v>0</v></c><c r="G480" s="29" t="n"><f>CompoundAlert!K69</f><v>0</v></c><c r="H480" s="72" t="n"><f>CompoundAlert!Z69</f><v>0</v></c><c r="I480" s="72" t="n"><f>CompoundAlert!AA69</f><v>0</v></c><c r="J480" s="72" t="n"><f>CompoundAlert!AB69</f><v>0</v></c><c r="K480" s="72" t="n"><f>CompoundAlert!AC69</f><v>0</v></c><c r="L480" s="72" t="n"><f>CompoundAlert!AD69</f><v>0</v></c><c r="M480" s="72" t="n"><f>CompoundAlert!AE69</f><v>0</v></c><c r="N480" s="29" t="n"><f>CompoundAlert!AF69</f><v>0</v></c><c r="O480" s="32" t="n"><f>CompoundAlert!AG69</f><v>0</v></c><c r="P480" s="32" t="n"><f>CompoundAlert!AH69</f><v>0.4</v></c><c r="Q480" s="71"/><c r="R480" s="53"/><c r="S480" s="53"/><c r="T480" s="53"/><c r="U480" s="53"/><c r="V480" s="53"/><c r="W480" s="53"/><c r="X480" s="53"/><c r="Y480" s="53"/><c r="Z480" s="53"/><c r="AA480" s="53"/><c r="AB480" s="53"/><c r="AC480" s="53"/><c r="AD480" s="53"/><c r="AE480" s="53"/><c r="AF480" s="53"/></row><row r="481"><c r="A481" s="65" t="n"><v>40</v></c><c r="B481" s="35" t="str"><f>CompoundAlert!B70</f><v>Senegal</v></c><c r="C481" s="28" t="str"><f>CompoundAlert!C70</f><v>SEN</v></c><c r="D481" s="29" t="n"><f>CompoundAlert!D70</f><v>0</v></c><c r="E481" s="30" t="n"><f>CompoundAlert!I70</f><v>0</v></c><c r="F481" s="31" t="n"><f>CompoundAlert!J70</f><v>0</v></c><c r="G481" s="29" t="n"><f>CompoundAlert!K70</f><v>0</v></c><c r="H481" s="72" t="n"><f>CompoundAlert!Z70</f><v>0</v></c><c r="I481" s="72" t="n"><f>CompoundAlert!AA70</f><v>0</v></c><c r="J481" s="72" t="n"><f>CompoundAlert!AB70</f><v>0</v></c><c r="K481" s="72" t="n"><f>CompoundAlert!AC70</f><v>0</v></c><c r="L481" s="72" t="n"><f>CompoundAlert!AD70</f><v>0</v></c><c r="M481" s="72" t="n"><f>CompoundAlert!AE70</f><v>0</v></c><c r="N481" s="29" t="n"><f>CompoundAlert!AF70</f><v>0</v></c><c r="O481" s="32" t="n"><f>CompoundAlert!AG70</f><v>0</v></c><c r="P481" s="32" t="n"><f>CompoundAlert!AH70</f><v>0.3</v></c><c r="Q481" s="71"/><c r="R481" s="53"/><c r="S481" s="53"/><c r="T481" s="53"/><c r="U481" s="53"/><c r="V481" s="53"/><c r="W481" s="53"/><c r="X481" s="53"/><c r="Y481" s="53"/><c r="Z481" s="53"/><c r="AA481" s="53"/><c r="AB481" s="53"/><c r="AC481" s="53"/><c r="AD481" s="53"/><c r="AE481" s="53"/><c r="AF481" s="53"/></row><row r="482"><c r="A482" s="65" t="n"><v>41</v></c><c r="B482" s="35" t="str"><f>CompoundAlert!B71</f><v>Colombia</v></c><c r="C482" s="28" t="str"><f>CompoundAlert!C71</f><v>COL</v></c><c r="D482" s="29" t="n"><f>CompoundAlert!D71</f><v>0</v></c><c r="E482" s="30" t="n"><f>CompoundAlert!I71</f><v>0</v></c><c r="F482" s="31" t="n"><f>CompoundAlert!J71</f><v>0</v></c><c r="G482" s="29" t="n"><f>CompoundAlert!K71</f><v>0</v></c><c r="H482" s="72" t="n"><f>CompoundAlert!Z71</f><v>0</v></c><c r="I482" s="72" t="n"><f>CompoundAlert!AA71</f><v>0</v></c><c r="J482" s="72" t="n"><f>CompoundAlert!AB71</f><v>0</v></c><c r="K482" s="72" t="n"><f>CompoundAlert!AC71</f><v>0</v></c><c r="L482" s="72" t="n"><f>CompoundAlert!AD71</f><v>0</v></c><c r="M482" s="72" t="n"><f>CompoundAlert!AE71</f><v>0</v></c><c r="N482" s="29" t="n"><f>CompoundAlert!AF71</f><v>0</v></c><c r="O482" s="32" t="n"><f>CompoundAlert!AG71</f><v>0</v></c><c r="P482" s="32" t="n"><f>CompoundAlert!AH71</f><v>0.3</v></c><c r="Q482" s="71"/><c r="R482" s="53"/><c r="S482" s="53"/><c r="T482" s="53"/><c r="U482" s="53"/><c r="V482" s="53"/><c r="W482" s="53"/><c r="X482" s="53"/><c r="Y482" s="53"/><c r="Z482" s="53"/><c r="AA482" s="53"/><c r="AB482" s="53"/><c r="AC482" s="53"/><c r="AD482" s="53"/><c r="AE482" s="53"/><c r="AF482" s="53"/></row><row r="483"><c r="A483" s="65" t="n"><v>42</v></c><c r="B483" s="35" t="str"><f>CompoundAlert!B72</f><v>Mexico</v></c><c r="C483" s="28" t="str"><f>CompoundAlert!C72</f><v>MEX</v></c><c r="D483" s="29" t="n"><f>CompoundAlert!D72</f><v>0</v></c><c r="E483" s="30" t="n"><f>CompoundAlert!I72</f><v>0</v></c><c r="F483" s="31" t="n"><f>CompoundAlert!J72</f><v>0</v></c><c r="G483" s="29" t="n"><f>CompoundAlert!K72</f><v>0</v></c><c r="H483" s="72" t="n"><f>CompoundAlert!Z72</f><v>0</v></c><c r="I483" s="72" t="n"><f>CompoundAlert!AA72</f><v>0</v></c><c r="J483" s="72" t="n"><f>CompoundAlert!AB72</f><v>0</v></c><c r="K483" s="72" t="n"><f>CompoundAlert!AC72</f><v>0</v></c><c r="L483" s="72" t="n"><f>CompoundAlert!AD72</f><v>0</v></c><c r="M483" s="72" t="n"><f>CompoundAlert!AE72</f><v>0</v></c><c r="N483" s="29" t="n"><f>CompoundAlert!AF72</f><v>0</v></c><c r="O483" s="32" t="n"><f>CompoundAlert!AG72</f><v>0</v></c><c r="P483" s="32" t="n"><f>CompoundAlert!AH72</f><v>0.2</v></c><c r="Q483" s="71"/><c r="R483" s="53"/><c r="S483" s="53"/><c r="T483" s="53"/><c r="U483" s="53"/><c r="V483" s="53"/><c r="W483" s="53"/><c r="X483" s="53"/><c r="Y483" s="53"/><c r="Z483" s="53"/><c r="AA483" s="53"/><c r="AB483" s="53"/><c r="AC483" s="53"/><c r="AD483" s="53"/><c r="AE483" s="53"/><c r="AF483" s="53"/></row><row r="484"><c r="A484" s="65" t="n"><v>43</v></c><c r="B484" s="35" t="str"><f>CompoundAlert!B73</f><v>Panama</v></c><c r="C484" s="28" t="str"><f>CompoundAlert!C73</f><v>PAN</v></c><c r="D484" s="29" t="n"><f>CompoundAlert!D73</f><v>0</v></c><c r="E484" s="30" t="n"><f>CompoundAlert!I73</f><v>0</v></c><c r="F484" s="31" t="n"><f>CompoundAlert!J73</f><v>0</v></c><c r="G484" s="29" t="n"><f>CompoundAlert!K73</f><v>0</v></c><c r="H484" s="72" t="n"><f>CompoundAlert!Z73</f><v>0</v></c><c r="I484" s="72" t="n"><f>CompoundAlert!AA73</f><v>0</v></c><c r="J484" s="72" t="n"><f>CompoundAlert!AB73</f><v>0</v></c><c r="K484" s="72" t="n"><f>CompoundAlert!AC73</f><v>0</v></c><c r="L484" s="72" t="n"><f>CompoundAlert!AD73</f><v>0</v></c><c r="M484" s="72" t="n"><f>CompoundAlert!AE73</f><v>0</v></c><c r="N484" s="29" t="n"><f>CompoundAlert!AF73</f><v>0</v></c><c r="O484" s="32" t="n"><f>CompoundAlert!AG73</f><v>0</v></c><c r="P484" s="32" t="n"><f>CompoundAlert!AH73</f><v>0.4</v></c><c r="Q484" s="71"/><c r="R484" s="53"/><c r="S484" s="53"/><c r="T484" s="53"/><c r="U484" s="53"/><c r="V484" s="53"/><c r="W484" s="53"/><c r="X484" s="53"/><c r="Y484" s="53"/><c r="Z484" s="53"/><c r="AA484" s="53"/><c r="AB484" s="53"/><c r="AC484" s="53"/><c r="AD484" s="53"/><c r="AE484" s="53"/><c r="AF484" s="53"/></row><row r="485"><c r="A485" s="65" t="n"><v>44</v></c><c r="B485" s="35" t="str"><f>CompoundAlert!B94</f><v>Philippines</v></c><c r="C485" s="28" t="str"><f>CompoundAlert!C94</f><v>PHL</v></c><c r="D485" s="29" t="n"><f>CompoundAlert!D94</f><v>0</v></c><c r="E485" s="30" t="n"><f>CompoundAlert!I94</f><v>0</v></c><c r="F485" s="31" t="n"><f>CompoundAlert!J94</f><v>0</v></c><c r="G485" s="29" t="n"><f>CompoundAlert!K94</f><v>0</v></c><c r="H485" s="72" t="n"><f>CompoundAlert!Z94</f><v>0</v></c><c r="I485" s="72" t="n"><f>CompoundAlert!AA94</f><v>0</v></c><c r="J485" s="72" t="n"><f>CompoundAlert!AB94</f><v>0</v></c><c r="K485" s="72" t="n"><f>CompoundAlert!AC94</f><v>0</v></c><c r="L485" s="72" t="n"><f>CompoundAlert!AD94</f><v>0</v></c><c r="M485" s="72" t="n"><f>CompoundAlert!AE94</f><v>0</v></c><c r="N485" s="29" t="n"><f>CompoundAlert!AF94</f><v>0</v></c><c r="O485" s="32" t="n"><f>CompoundAlert!AG94</f><v>0</v></c><c r="P485" s="32" t="n"><f>CompoundAlert!AH94</f><v>0.2</v></c><c r="Q485" s="71"/><c r="R485" s="53"/><c r="S485" s="53"/><c r="T485" s="53"/><c r="U485" s="53"/><c r="V485" s="53"/><c r="W485" s="53"/><c r="X485" s="53"/><c r="Y485" s="53"/><c r="Z485" s="53"/><c r="AA485" s="53"/><c r="AB485" s="53"/><c r="AC485" s="53"/><c r="AD485" s="53"/><c r="AE485" s="53"/><c r="AF485" s="53"/></row><row r="486"><c r="A486" s="65" t="n"><v>45</v></c><c r="B486" s="35" t="str"><f>CompoundAlert!B95</f><v>Guyana</v></c><c r="C486" s="28" t="str"><f>CompoundAlert!C95</f><v>GUY</v></c><c r="D486" s="29" t="n"><f>CompoundAlert!D95</f><v>0</v></c><c r="E486" s="30" t="n"><f>CompoundAlert!I95</f><v>0</v></c><c r="F486" s="31" t="n"><f>CompoundAlert!J95</f><v>0</v></c><c r="G486" s="29" t="n"><f>CompoundAlert!K95</f><v>0</v></c><c r="H486" s="72" t="n"><f>CompoundAlert!Z95</f><v>0</v></c><c r="I486" s="72" t="n"><f>CompoundAlert!AA95</f><v>0</v></c><c r="J486" s="72" t="n"><f>CompoundAlert!AB95</f><v>0</v></c><c r="K486" s="72" t="n"><f>CompoundAlert!AC95</f><v>0</v></c><c r="L486" s="72" t="n"><f>CompoundAlert!AD95</f><v>0</v></c><c r="M486" s="72" t="n"><f>CompoundAlert!AE95</f><v>0</v></c><c r="N486" s="29" t="n"><f>CompoundAlert!AF95</f><v>0</v></c><c r="O486" s="32" t="n"><f>CompoundAlert!AG95</f><v>0</v></c><c r="P486" s="32" t="n"><f>CompoundAlert!AH95</f><v>0.4</v></c><c r="Q486" s="71"/><c r="R486" s="53"/><c r="S486" s="53"/><c r="T486" s="53"/><c r="U486" s="53"/><c r="V486" s="53"/><c r="W486" s="53"/><c r="X486" s="53"/><c r="Y486" s="53"/><c r="Z486" s="53"/><c r="AA486" s="53"/><c r="AB486" s="53"/><c r="AC486" s="53"/><c r="AD486" s="53"/><c r="AE486" s="53"/><c r="AF486" s="53"/></row><row r="487"><c r="A487" s="65" t="n"><v>46</v></c><c r="B487" s="35" t="str"><f>CompoundAlert!B96</f><v>Brazil</v></c><c r="C487" s="28" t="str"><f>CompoundAlert!C96</f><v>BRA</v></c><c r="D487" s="29" t="n"><f>CompoundAlert!D96</f><v>0</v></c><c r="E487" s="30" t="n"><f>CompoundAlert!I96</f><v>0</v></c><c r="F487" s="31" t="n"><f>CompoundAlert!J96</f><v>0</v></c><c r="G487" s="29" t="n"><f>CompoundAlert!K96</f><v>0</v></c><c r="H487" s="72" t="n"><f>CompoundAlert!Z96</f><v>0</v></c><c r="I487" s="72" t="n"><f>CompoundAlert!AA96</f><v>0</v></c><c r="J487" s="72" t="n"><f>CompoundAlert!AB96</f><v>0</v></c><c r="K487" s="72" t="n"><f>CompoundAlert!AC96</f><v>0</v></c><c r="L487" s="72" t="n"><f>CompoundAlert!AD96</f><v>0</v></c><c r="M487" s="72" t="n"><f>CompoundAlert!AE96</f><v>0</v></c><c r="N487" s="29" t="n"><f>CompoundAlert!AF96</f><v>0</v></c><c r="O487" s="32" t="n"><f>CompoundAlert!AG96</f><v>0</v></c><c r="P487" s="32" t="n"><f>CompoundAlert!AH96</f><v>0.2</v></c><c r="Q487" s="71"/><c r="R487" s="53"/><c r="S487" s="53"/><c r="T487" s="53"/><c r="U487" s="53"/><c r="V487" s="53"/><c r="W487" s="53"/><c r="X487" s="53"/><c r="Y487" s="53"/><c r="Z487" s="53"/><c r="AA487" s="53"/><c r="AB487" s="53"/><c r="AC487" s="53"/><c r="AD487" s="53"/><c r="AE487" s="53"/><c r="AF487" s="53"/></row><row r="488"><c r="A488" s="65" t="n"><v>47</v></c><c r="B488" s="35" t="str"><f>CompoundAlert!B113</f><v>Thailand</v></c><c r="C488" s="28" t="str"><f>CompoundAlert!C113</f><v>THA</v></c><c r="D488" s="29" t="n"><f>CompoundAlert!D113</f><v>0</v></c><c r="E488" s="30" t="n"><f>CompoundAlert!I113</f><v>0</v></c><c r="F488" s="31" t="n"><f>CompoundAlert!J113</f><v>0</v></c><c r="G488" s="29" t="n"><f>CompoundAlert!K113</f><v>0</v></c><c r="H488" s="72" t="n"><f>CompoundAlert!Z113</f><v>0</v></c><c r="I488" s="72" t="n"><f>CompoundAlert!AA113</f><v>0</v></c><c r="J488" s="72" t="n"><f>CompoundAlert!AB113</f><v>0</v></c><c r="K488" s="72" t="n"><f>CompoundAlert!AC113</f><v>0</v></c><c r="L488" s="72" t="n"><f>CompoundAlert!AD113</f><v>0</v></c><c r="M488" s="72" t="n"><f>CompoundAlert!AE113</f><v>0</v></c><c r="N488" s="29" t="n"><f>CompoundAlert!AF113</f><v>0</v></c><c r="O488" s="32" t="n"><f>CompoundAlert!AG113</f><v>0</v></c><c r="P488" s="32" t="n"><f>CompoundAlert!AH113</f><v>0.2</v></c><c r="Q488" s="71"/><c r="R488" s="53"/><c r="S488" s="53"/><c r="T488" s="53"/><c r="U488" s="53"/><c r="V488" s="53"/><c r="W488" s="53"/><c r="X488" s="53"/><c r="Y488" s="53"/><c r="Z488" s="53"/><c r="AA488" s="53"/><c r="AB488" s="53"/><c r="AC488" s="53"/><c r="AD488" s="53"/><c r="AE488" s="53"/><c r="AF488" s="53"/></row><row r="489"><c r="A489" s="65" t="n"><v>48</v></c><c r="B489" s="35" t="str"><f>CompoundAlert!B114</f><v>Croatia</v></c><c r="C489" s="28" t="str"><f>CompoundAlert!C114</f><v>HRV</v></c><c r="D489" s="29" t="n"><f>CompoundAlert!D114</f><v>0</v></c><c r="E489" s="30" t="n"><f>CompoundAlert!I114</f><v>0</v></c><c r="F489" s="31" t="n"><f>CompoundAlert!J114</f><v>0</v></c><c r="G489" s="29" t="n"><f>CompoundAlert!K114</f><v>0</v></c><c r="H489" s="72" t="n"><f>CompoundAlert!Z114</f><v>0</v></c><c r="I489" s="72" t="n"><f>CompoundAlert!AA114</f><v>0</v></c><c r="J489" s="72" t="n"><f>CompoundAlert!AB114</f><v>0</v></c><c r="K489" s="72" t="n"><f>CompoundAlert!AC114</f><v>0</v></c><c r="L489" s="72" t="n"><f>CompoundAlert!AD114</f><v>0</v></c><c r="M489" s="72" t="n"><f>CompoundAlert!AE114</f><v>0</v></c><c r="N489" s="29" t="n"><f>CompoundAlert!AF114</f><v>0</v></c><c r="O489" s="32" t="n"><f>CompoundAlert!AG114</f><v>0</v></c><c r="P489" s="32" t="n"><f>CompoundAlert!AH114</f><v>0.3</v></c><c r="Q489" s="71"/><c r="R489" s="53"/><c r="S489" s="53"/><c r="T489" s="53"/><c r="U489" s="53"/><c r="V489" s="53"/><c r="W489" s="53"/><c r="X489" s="53"/><c r="Y489" s="53"/><c r="Z489" s="53"/><c r="AA489" s="53"/><c r="AB489" s="53"/><c r="AC489" s="53"/><c r="AD489" s="53"/><c r="AE489" s="53"/><c r="AF489" s="53"/></row><row r="490"><c r="A490" s="65" t="n"><v>49</v></c><c r="B490" s="35" t="str"><f>CompoundAlert!B115</f><v>North Macedonia</v></c><c r="C490" s="28" t="str"><f>CompoundAlert!C115</f><v>MKD</v></c><c r="D490" s="29" t="n"><f>CompoundAlert!D115</f><v>0</v></c><c r="E490" s="30" t="n"><f>CompoundAlert!I115</f><v>0</v></c><c r="F490" s="31" t="n"><f>CompoundAlert!J115</f><v>0</v></c><c r="G490" s="29" t="n"><f>CompoundAlert!K115</f><v>0</v></c><c r="H490" s="72" t="n"><f>CompoundAlert!Z115</f><v>0</v></c><c r="I490" s="72" t="n"><f>CompoundAlert!AA115</f><v>0</v></c><c r="J490" s="72" t="n"><f>CompoundAlert!AB115</f><v>0</v></c><c r="K490" s="72" t="n"><f>CompoundAlert!AC115</f><v>0</v></c><c r="L490" s="72" t="n"><f>CompoundAlert!AD115</f><v>0</v></c><c r="M490" s="72" t="n"><f>CompoundAlert!AE115</f><v>0</v></c><c r="N490" s="29" t="n"><f>CompoundAlert!AF115</f><v>0</v></c><c r="O490" s="32" t="n"><f>CompoundAlert!AG115</f><v>0</v></c><c r="P490" s="32" t="n"><f>CompoundAlert!AH115</f><v>0.3</v></c><c r="Q490" s="71"/><c r="R490" s="53"/><c r="S490" s="53"/><c r="T490" s="53"/><c r="U490" s="53"/><c r="V490" s="53"/><c r="W490" s="53"/><c r="X490" s="53"/><c r="Y490" s="53"/><c r="Z490" s="53"/><c r="AA490" s="53"/><c r="AB490" s="53"/><c r="AC490" s="53"/><c r="AD490" s="53"/><c r="AE490" s="53"/><c r="AF490" s="53"/></row><row r="491"><c r="A491" s="65" t="n"><v>50</v></c><c r="B491" s="35" t="str"><f>CompoundAlert!B116</f><v>Suriname</v></c><c r="C491" s="28" t="str"><f>CompoundAlert!C116</f><v>SUR</v></c><c r="D491" s="29" t="n"><f>CompoundAlert!D116</f><v>0</v></c><c r="E491" s="30" t="n"><f>CompoundAlert!I116</f><v>0</v></c><c r="F491" s="31" t="n"><f>CompoundAlert!J116</f><v>0</v></c><c r="G491" s="29" t="n"><f>CompoundAlert!K116</f><v>0</v></c><c r="H491" s="72" t="n"><f>CompoundAlert!Z116</f><v>0</v></c><c r="I491" s="72" t="n"><f>CompoundAlert!AA116</f><v>0</v></c><c r="J491" s="72" t="n"><f>CompoundAlert!AB116</f><v>0</v></c><c r="K491" s="72" t="n"><f>CompoundAlert!AC116</f><v>0</v></c><c r="L491" s="72" t="n"><f>CompoundAlert!AD116</f><v>0</v></c><c r="M491" s="72" t="n"><f>CompoundAlert!AE116</f><v>0</v></c><c r="N491" s="29" t="n"><f>CompoundAlert!AF116</f><v>0</v></c><c r="O491" s="32" t="n"><f>CompoundAlert!AG116</f><v>0</v></c><c r="P491" s="32" t="n"><f>CompoundAlert!AH116</f><v>0.4</v></c><c r="Q491" s="71"/><c r="R491" s="53"/><c r="S491" s="53"/><c r="T491" s="53"/><c r="U491" s="53"/><c r="V491" s="53"/><c r="W491" s="53"/><c r="X491" s="53"/><c r="Y491" s="53"/><c r="Z491" s="53"/><c r="AA491" s="53"/><c r="AB491" s="53"/><c r="AC491" s="53"/><c r="AD491" s="53"/><c r="AE491" s="53"/><c r="AF491" s="53"/></row><row r="492"><c r="A492" s="65" t="n"><v>51</v></c><c r="B492" s="35" t="str"><f>CompoundAlert!B141</f><v>United States of America</v></c><c r="C492" s="28" t="str"><f>CompoundAlert!C141</f><v>USA</v></c><c r="D492" s="29" t="n"><f>CompoundAlert!D141</f><v>0</v></c><c r="E492" s="30" t="n"><f>CompoundAlert!I141</f><v>0</v></c><c r="F492" s="31" t="n"><f>CompoundAlert!J141</f><v>0</v></c><c r="G492" s="29" t="n"><f>CompoundAlert!K141</f><v>0</v></c><c r="H492" s="72" t="n"><f>CompoundAlert!Z141</f><v>0</v></c><c r="I492" s="72" t="n"><f>CompoundAlert!AA141</f><v>0</v></c><c r="J492" s="72" t="n"><f>CompoundAlert!AB141</f><v>0</v></c><c r="K492" s="72" t="n"><f>CompoundAlert!AC141</f><v>0</v></c><c r="L492" s="72" t="n"><f>CompoundAlert!AD141</f><v>0</v></c><c r="M492" s="72" t="n"><f>CompoundAlert!AE141</f><v>0</v></c><c r="N492" s="29" t="n"><f>CompoundAlert!AF141</f><v>0</v></c><c r="O492" s="32" t="n"><f>CompoundAlert!AG141</f><v>0</v></c><c r="P492" s="32" t="n"><f>CompoundAlert!AH141</f><v>0.4</v></c><c r="Q492" s="71"/><c r="R492" s="53"/><c r="S492" s="53"/><c r="T492" s="53"/><c r="U492" s="53"/><c r="V492" s="53"/><c r="W492" s="53"/><c r="X492" s="53"/><c r="Y492" s="53"/><c r="Z492" s="53"/><c r="AA492" s="53"/><c r="AB492" s="53"/><c r="AC492" s="53"/><c r="AD492" s="53"/><c r="AE492" s="53"/><c r="AF492" s="53"/></row><row r="493"><c r="A493" s="65" t="n"><v>52</v></c><c r="B493" s="35" t="str"><f>CompoundAlert!B142</f><v>Luxembourg</v></c><c r="C493" s="28" t="str"><f>CompoundAlert!C142</f><v>LUX</v></c><c r="D493" s="29" t="n"><f>CompoundAlert!D142</f><v>0</v></c><c r="E493" s="30" t="n"><f>CompoundAlert!I142</f><v>0</v></c><c r="F493" s="31" t="n"><f>CompoundAlert!J142</f><v>0</v></c><c r="G493" s="29" t="n"><f>CompoundAlert!K142</f><v>0</v></c><c r="H493" s="72" t="n"><f>CompoundAlert!Z142</f><v>0</v></c><c r="I493" s="72" t="n"><f>CompoundAlert!AA142</f><v>0</v></c><c r="J493" s="72" t="n"><f>CompoundAlert!AB142</f><v>0</v></c><c r="K493" s="72" t="n"><f>CompoundAlert!AC142</f><v>0</v></c><c r="L493" s="72" t="n"><f>CompoundAlert!AD142</f><v>0</v></c><c r="M493" s="72" t="n"><f>CompoundAlert!AE142</f><v>0</v></c><c r="N493" s="29" t="n"><f>CompoundAlert!AF142</f><v>0</v></c><c r="O493" s="32" t="n"><f>CompoundAlert!AG142</f><v>0</v></c><c r="P493" s="32" t="n"><f>CompoundAlert!AH142</f><v>0.5</v></c><c r="Q493" s="71"/><c r="R493" s="53"/><c r="S493" s="53"/><c r="T493" s="53"/><c r="U493" s="53"/><c r="V493" s="53"/><c r="W493" s="53"/><c r="X493" s="53"/><c r="Y493" s="53"/><c r="Z493" s="53"/><c r="AA493" s="53"/><c r="AB493" s="53"/><c r="AC493" s="53"/><c r="AD493" s="53"/><c r="AE493" s="53"/><c r="AF493" s="53"/></row><row r="494"><c r="A494" s="65" t="n"><v>53</v></c><c r="B494" s="35" t="str"><f>CompoundAlert!B143</f><v>Saudi Arabia</v></c><c r="C494" s="28" t="str"><f>CompoundAlert!C143</f><v>SAU</v></c><c r="D494" s="29" t="n"><f>CompoundAlert!D143</f><v>0</v></c><c r="E494" s="30" t="n"><f>CompoundAlert!I143</f><v>0</v></c><c r="F494" s="31" t="n"><f>CompoundAlert!J143</f><v>0</v></c><c r="G494" s="29" t="n"><f>CompoundAlert!K143</f><v>0</v></c><c r="H494" s="72" t="n"><f>CompoundAlert!Z143</f><v>0</v></c><c r="I494" s="72" t="n"><f>CompoundAlert!AA143</f><v>0</v></c><c r="J494" s="72" t="n"><f>CompoundAlert!AB143</f><v>0</v></c><c r="K494" s="72" t="n"><f>CompoundAlert!AC143</f><v>0</v></c><c r="L494" s="72" t="n"><f>CompoundAlert!AD143</f><v>0</v></c><c r="M494" s="72" t="n"><f>CompoundAlert!AE143</f><v>0</v></c><c r="N494" s="29" t="n"><f>CompoundAlert!AF143</f><v>0</v></c><c r="O494" s="32" t="n"><f>CompoundAlert!AG143</f><v>0</v></c><c r="P494" s="32" t="n"><f>CompoundAlert!AH143</f><v>0.3</v></c><c r="Q494" s="71"/><c r="R494" s="53"/><c r="S494" s="53"/><c r="T494" s="53"/><c r="U494" s="53"/><c r="V494" s="53"/><c r="W494" s="53"/><c r="X494" s="53"/><c r="Y494" s="53"/><c r="Z494" s="53"/><c r="AA494" s="53"/><c r="AB494" s="53"/><c r="AC494" s="53"/><c r="AD494" s="53"/><c r="AE494" s="53"/><c r="AF494" s="53"/></row><row r="495"><c r="A495" s="65" t="n"><v>54</v></c><c r="B495" s="35" t="str"><f>CompoundAlert!B165</f><v>Slovakia</v></c><c r="C495" s="28" t="str"><f>CompoundAlert!C165</f><v>SVK</v></c><c r="D495" s="29" t="n"><f>CompoundAlert!D165</f><v>0</v></c><c r="E495" s="30" t="n"><f>CompoundAlert!I165</f><v>0</v></c><c r="F495" s="31" t="n"><f>CompoundAlert!J165</f><v>0</v></c><c r="G495" s="29" t="n"><f>CompoundAlert!K165</f><v>0</v></c><c r="H495" s="72" t="n"><f>CompoundAlert!Z165</f><v>0</v></c><c r="I495" s="72" t="n"><f>CompoundAlert!AA165</f><v>0</v></c><c r="J495" s="72" t="n"><f>CompoundAlert!AB165</f><v>0</v></c><c r="K495" s="72" t="n"><f>CompoundAlert!AC165</f><v>0</v></c><c r="L495" s="72" t="n"><f>CompoundAlert!AD165</f><v>0</v></c><c r="M495" s="72" t="n"><f>CompoundAlert!AE165</f><v>0</v></c><c r="N495" s="29" t="n"><f>CompoundAlert!AF165</f><v>0</v></c><c r="O495" s="32" t="n"><f>CompoundAlert!AG165</f><v>0</v></c><c r="P495" s="32" t="n"><f>CompoundAlert!AH165</f><v>0.4</v></c><c r="Q495" s="71"/><c r="R495" s="53"/><c r="S495" s="53"/><c r="T495" s="53"/><c r="U495" s="53"/><c r="V495" s="53"/><c r="W495" s="53"/><c r="X495" s="53"/><c r="Y495" s="53"/><c r="Z495" s="53"/><c r="AA495" s="53"/><c r="AB495" s="53"/><c r="AC495" s="53"/><c r="AD495" s="53"/><c r="AE495" s="53"/><c r="AF495" s="53"/></row><row r="496"><c r="A496" s="65" t="n"><v>55</v></c><c r="B496" s="35" t="str"><f>CompoundAlert!B182</f><v>Portugal</v></c><c r="C496" s="28" t="str"><f>CompoundAlert!C182</f><v>PRT</v></c><c r="D496" s="29" t="n"><f>CompoundAlert!D182</f><v>0</v></c><c r="E496" s="30" t="n"><f>CompoundAlert!I182</f><v>0</v></c><c r="F496" s="31" t="n"><f>CompoundAlert!J182</f><v>0</v></c><c r="G496" s="29" t="n"><f>CompoundAlert!K182</f><v>0</v></c><c r="H496" s="72" t="n"><f>CompoundAlert!Z182</f><v>0</v></c><c r="I496" s="72" t="n"><f>CompoundAlert!AA182</f><v>0</v></c><c r="J496" s="72" t="n"><f>CompoundAlert!AB182</f><v>0</v></c><c r="K496" s="72" t="n"><f>CompoundAlert!AC182</f><v>0</v></c><c r="L496" s="72" t="n"><f>CompoundAlert!AD182</f><v>0</v></c><c r="M496" s="72" t="n"><f>CompoundAlert!AE182</f><v>0</v></c><c r="N496" s="29" t="n"><f>CompoundAlert!AF182</f><v>0</v></c><c r="O496" s="32" t="n"><f>CompoundAlert!AG182</f><v>0</v></c><c r="P496" s="32" t="n"><f>CompoundAlert!AH182</f><v>0.4</v></c><c r="Q496" s="71"/><c r="R496" s="53"/><c r="S496" s="53"/><c r="T496" s="53"/><c r="U496" s="53"/><c r="V496" s="53"/><c r="W496" s="53"/><c r="X496" s="53"/><c r="Y496" s="53"/><c r="Z496" s="53"/><c r="AA496" s="53"/><c r="AB496" s="53"/><c r="AC496" s="53"/><c r="AD496" s="53"/><c r="AE496" s="53"/><c r="AF496" s="53"/></row><row r="497"><c r="A497" s="65" t="n"><v>56</v></c><c r="B497" s="35" t="str"><f>CompoundAlert!B16</f><v>Cambodia</v></c><c r="C497" s="28" t="str"><f>CompoundAlert!C16</f><v>KHM</v></c><c r="D497" s="29" t="n"><f>CompoundAlert!D16</f><v>0</v></c><c r="E497" s="30" t="n"><f>CompoundAlert!I16</f><v>0</v></c><c r="F497" s="31" t="n"><f>CompoundAlert!J16</f><v>0</v></c><c r="G497" s="29" t="n"><f>CompoundAlert!K16</f><v>0</v></c><c r="H497" s="72" t="n"><f>CompoundAlert!Z16</f><v>0</v></c><c r="I497" s="72" t="n"><f>CompoundAlert!AA16</f><v>0</v></c><c r="J497" s="72" t="n"><f>CompoundAlert!AB16</f><v>0</v></c><c r="K497" s="72" t="n"><f>CompoundAlert!AC16</f><v>0</v></c><c r="L497" s="72" t="n"><f>CompoundAlert!AD16</f><v>0</v></c><c r="M497" s="72" t="n"><f>CompoundAlert!AE16</f><v>0</v></c><c r="N497" s="29" t="n"><f>CompoundAlert!AF16</f><v>0</v></c><c r="O497" s="32" t="n"><f>CompoundAlert!AG16</f><v>0</v></c><c r="P497" s="32" t="n"><f>CompoundAlert!AH16</f><v>0.4</v></c><c r="Q497" s="71"/><c r="R497" s="53"/><c r="S497" s="53"/><c r="T497" s="53"/><c r="U497" s="53"/><c r="V497" s="53"/><c r="W497" s="53"/><c r="X497" s="53"/><c r="Y497" s="53"/><c r="Z497" s="53"/><c r="AA497" s="53"/><c r="AB497" s="53"/><c r="AC497" s="53"/><c r="AD497" s="53"/><c r="AE497" s="53"/><c r="AF497" s="53"/></row><row r="498"><c r="A498" s="65" t="n"><v>57</v></c><c r="B498" s="35" t="str"><f>CompoundAlert!B28</f><v>Eritrea</v></c><c r="C498" s="28" t="str"><f>CompoundAlert!C28</f><v>ERI</v></c><c r="D498" s="29" t="n"><f>CompoundAlert!D28</f><v>0</v></c><c r="E498" s="30" t="n"><f>CompoundAlert!I28</f><v>0</v></c><c r="F498" s="31" t="n"><f>CompoundAlert!J28</f><v>0</v></c><c r="G498" s="29" t="n"><f>CompoundAlert!K28</f><v>0</v></c><c r="H498" s="72" t="n"><f>CompoundAlert!Z28</f><v>0</v></c><c r="I498" s="72" t="n"><f>CompoundAlert!AA28</f><v>0</v></c><c r="J498" s="72" t="n"><f>CompoundAlert!AB28</f><v>0</v></c><c r="K498" s="72" t="n"><f>CompoundAlert!AC28</f><v>0</v></c><c r="L498" s="72" t="n"><f>CompoundAlert!AD28</f><v>0</v></c><c r="M498" s="72" t="n"><f>CompoundAlert!AE28</f><v>0</v></c><c r="N498" s="29" t="n"><f>CompoundAlert!AF28</f><v>0</v></c><c r="O498" s="32" t="n"><f>CompoundAlert!AG28</f><v>0.1</v></c><c r="P498" s="32" t="n"><f>CompoundAlert!AH28</f><v>0.4</v></c><c r="Q498" s="71"/><c r="R498" s="53"/><c r="S498" s="53"/><c r="T498" s="53"/><c r="U498" s="53"/><c r="V498" s="53"/><c r="W498" s="53"/><c r="X498" s="53"/><c r="Y498" s="53"/><c r="Z498" s="53"/><c r="AA498" s="53"/><c r="AB498" s="53"/><c r="AC498" s="53"/><c r="AD498" s="53"/><c r="AE498" s="53"/><c r="AF498" s="53"/></row><row r="499"><c r="A499" s="65" t="n"><v>58</v></c><c r="B499" s="35" t="str"><f>CompoundAlert!B29</f><v>Vanuatu</v></c><c r="C499" s="28" t="str"><f>CompoundAlert!C29</f><v>VUT</v></c><c r="D499" s="29" t="n"><f>CompoundAlert!D29</f><v>0</v></c><c r="E499" s="30" t="n"><f>CompoundAlert!I29</f><v>0</v></c><c r="F499" s="31" t="n"><f>CompoundAlert!J29</f><v>0</v></c><c r="G499" s="29" t="n"><f>CompoundAlert!K29</f><v>0</v></c><c r="H499" s="72" t="n"><f>CompoundAlert!Z29</f><v>0</v></c><c r="I499" s="72" t="n"><f>CompoundAlert!AA29</f><v>0</v></c><c r="J499" s="72" t="n"><f>CompoundAlert!AB29</f><v>0</v></c><c r="K499" s="72" t="n"><f>CompoundAlert!AC29</f><v>0</v></c><c r="L499" s="72" t="n"><f>CompoundAlert!AD29</f><v>0</v></c><c r="M499" s="72" t="n"><f>CompoundAlert!AE29</f><v>0</v></c><c r="N499" s="29" t="n"><f>CompoundAlert!AF29</f><v>0</v></c><c r="O499" s="32" t="n"><f>CompoundAlert!AG29</f><v>0.2</v></c><c r="P499" s="32" t="n"><f>CompoundAlert!AH29</f><v>0.7</v></c><c r="Q499" s="71"/><c r="R499" s="53"/><c r="S499" s="53"/><c r="T499" s="53"/><c r="U499" s="53"/><c r="V499" s="53"/><c r="W499" s="53"/><c r="X499" s="53"/><c r="Y499" s="53"/><c r="Z499" s="53"/><c r="AA499" s="53"/><c r="AB499" s="53"/><c r="AC499" s="53"/><c r="AD499" s="53"/><c r="AE499" s="53"/><c r="AF499" s="53"/></row><row r="500"><c r="A500" s="65" t="n"><v>59</v></c><c r="B500" s="35" t="str"><f>CompoundAlert!B41</f><v>Tajikistan</v></c><c r="C500" s="28" t="str"><f>CompoundAlert!C41</f><v>TJK</v></c><c r="D500" s="29" t="n"><f>CompoundAlert!D41</f><v>0</v></c><c r="E500" s="30" t="n"><f>CompoundAlert!I41</f><v>0</v></c><c r="F500" s="31" t="n"><f>CompoundAlert!J41</f><v>0</v></c><c r="G500" s="29" t="n"><f>CompoundAlert!K41</f><v>0</v></c><c r="H500" s="72" t="n"><f>CompoundAlert!Z41</f><v>0</v></c><c r="I500" s="72" t="n"><f>CompoundAlert!AA41</f><v>0</v></c><c r="J500" s="72" t="n"><f>CompoundAlert!AB41</f><v>0</v></c><c r="K500" s="72" t="n"><f>CompoundAlert!AC41</f><v>0</v></c><c r="L500" s="72" t="n"><f>CompoundAlert!AD41</f><v>0</v></c><c r="M500" s="72" t="n"><f>CompoundAlert!AE41</f><v>0</v></c><c r="N500" s="29" t="n"><f>CompoundAlert!AF41</f><v>0</v></c><c r="O500" s="32" t="n"><f>CompoundAlert!AG41</f><v>0</v></c><c r="P500" s="32" t="n"><f>CompoundAlert!AH41</f><v>0.4</v></c><c r="Q500" s="71"/><c r="R500" s="53"/><c r="S500" s="53"/><c r="T500" s="53"/><c r="U500" s="53"/><c r="V500" s="53"/><c r="W500" s="53"/><c r="X500" s="53"/><c r="Y500" s="53"/><c r="Z500" s="53"/><c r="AA500" s="53"/><c r="AB500" s="53"/><c r="AC500" s="53"/><c r="AD500" s="53"/><c r="AE500" s="53"/><c r="AF500" s="53"/></row><row r="501"><c r="A501" s="65" t="n"><v>60</v></c><c r="B501" s="35" t="str"><f>CompoundAlert!B42</f><v>Tanzania</v></c><c r="C501" s="28" t="str"><f>CompoundAlert!C42</f><v>TZA</v></c><c r="D501" s="29" t="n"><f>CompoundAlert!D42</f><v>0</v></c><c r="E501" s="30" t="n"><f>CompoundAlert!I42</f><v>0</v></c><c r="F501" s="31" t="n"><f>CompoundAlert!J42</f><v>0</v></c><c r="G501" s="29" t="n"><f>CompoundAlert!K42</f><v>0</v></c><c r="H501" s="72" t="n"><f>CompoundAlert!Z42</f><v>0</v></c><c r="I501" s="72" t="n"><f>CompoundAlert!AA42</f><v>0</v></c><c r="J501" s="72" t="n"><f>CompoundAlert!AB42</f><v>0</v></c><c r="K501" s="72" t="n"><f>CompoundAlert!AC42</f><v>0</v></c><c r="L501" s="72" t="n"><f>CompoundAlert!AD42</f><v>0</v></c><c r="M501" s="72" t="n"><f>CompoundAlert!AE42</f><v>0</v></c><c r="N501" s="29" t="n"><f>CompoundAlert!AF42</f><v>0</v></c><c r="O501" s="32" t="n"><f>CompoundAlert!AG42</f><v>0</v></c><c r="P501" s="32" t="n"><f>CompoundAlert!AH42</f><v>0.2</v></c><c r="Q501" s="71"/><c r="R501" s="53"/><c r="S501" s="53"/><c r="T501" s="53"/><c r="U501" s="53"/><c r="V501" s="53"/><c r="W501" s="53"/><c r="X501" s="53"/><c r="Y501" s="53"/><c r="Z501" s="53"/><c r="AA501" s="53"/><c r="AB501" s="53"/><c r="AC501" s="53"/><c r="AD501" s="53"/><c r="AE501" s="53"/><c r="AF501" s="53"/></row><row r="502"><c r="A502" s="65" t="n"><v>61</v></c><c r="B502" s="35" t="str"><f>CompoundAlert!B43</f><v>Venezuela</v></c><c r="C502" s="28" t="str"><f>CompoundAlert!C43</f><v>VEN</v></c><c r="D502" s="29" t="n"><f>CompoundAlert!D43</f><v>0</v></c><c r="E502" s="30" t="n"><f>CompoundAlert!I43</f><v>0</v></c><c r="F502" s="31" t="n"><f>CompoundAlert!J43</f><v>0</v></c><c r="G502" s="29" t="n"><f>CompoundAlert!K43</f><v>0</v></c><c r="H502" s="72" t="n"><f>CompoundAlert!Z43</f><v>0</v></c><c r="I502" s="72" t="n"><f>CompoundAlert!AA43</f><v>0</v></c><c r="J502" s="72" t="n"><f>CompoundAlert!AB43</f><v>0</v></c><c r="K502" s="72" t="n"><f>CompoundAlert!AC43</f><v>0</v></c><c r="L502" s="72" t="n"><f>CompoundAlert!AD43</f><v>0</v></c><c r="M502" s="72" t="n"><f>CompoundAlert!AE43</f><v>0</v></c><c r="N502" s="29" t="n"><f>CompoundAlert!AF43</f><v>0</v></c><c r="O502" s="32" t="n"><f>CompoundAlert!AG43</f><v>0</v></c><c r="P502" s="32" t="n"><f>CompoundAlert!AH43</f><v>0.5</v></c><c r="Q502" s="71"/><c r="R502" s="53"/><c r="S502" s="53"/><c r="T502" s="53"/><c r="U502" s="53"/><c r="V502" s="53"/><c r="W502" s="53"/><c r="X502" s="53"/><c r="Y502" s="53"/><c r="Z502" s="53"/><c r="AA502" s="53"/><c r="AB502" s="53"/><c r="AC502" s="53"/><c r="AD502" s="53"/><c r="AE502" s="53"/><c r="AF502" s="53"/></row><row r="503"><c r="A503" s="65" t="n"><v>62</v></c><c r="B503" s="35" t="str"><f>CompoundAlert!B44</f><v>Nicaragua</v></c><c r="C503" s="28" t="str"><f>CompoundAlert!C44</f><v>NIC</v></c><c r="D503" s="29" t="n"><f>CompoundAlert!D44</f><v>0</v></c><c r="E503" s="30" t="n"><f>CompoundAlert!I44</f><v>0</v></c><c r="F503" s="31" t="n"><f>CompoundAlert!J44</f><v>0</v></c><c r="G503" s="29" t="n"><f>CompoundAlert!K44</f><v>0</v></c><c r="H503" s="72" t="n"><f>CompoundAlert!Z44</f><v>0</v></c><c r="I503" s="72" t="n"><f>CompoundAlert!AA44</f><v>0</v></c><c r="J503" s="72" t="n"><f>CompoundAlert!AB44</f><v>0</v></c><c r="K503" s="72" t="n"><f>CompoundAlert!AC44</f><v>0</v></c><c r="L503" s="72" t="n"><f>CompoundAlert!AD44</f><v>0</v></c><c r="M503" s="72" t="n"><f>CompoundAlert!AE44</f><v>0</v></c><c r="N503" s="29" t="n"><f>CompoundAlert!AF44</f><v>0</v></c><c r="O503" s="32" t="n"><f>CompoundAlert!AG44</f><v>0</v></c><c r="P503" s="32" t="n"><f>CompoundAlert!AH44</f><v>0.2</v></c><c r="Q503" s="71"/><c r="R503" s="53"/><c r="S503" s="53"/><c r="T503" s="53"/><c r="U503" s="53"/><c r="V503" s="53"/><c r="W503" s="53"/><c r="X503" s="53"/><c r="Y503" s="53"/><c r="Z503" s="53"/><c r="AA503" s="53"/><c r="AB503" s="53"/><c r="AC503" s="53"/><c r="AD503" s="53"/><c r="AE503" s="53"/><c r="AF503" s="53"/></row><row r="504"><c r="A504" s="65" t="n"><v>63</v></c><c r="B504" s="35" t="str"><f>CompoundAlert!B54</f><v>Gambia</v></c><c r="C504" s="28" t="str"><f>CompoundAlert!C54</f><v>GMB</v></c><c r="D504" s="29" t="n"><f>CompoundAlert!D54</f><v>0</v></c><c r="E504" s="30" t="n"><f>CompoundAlert!I54</f><v>0</v></c><c r="F504" s="31" t="n"><f>CompoundAlert!J54</f><v>0</v></c><c r="G504" s="29" t="n"><f>CompoundAlert!K54</f><v>0</v></c><c r="H504" s="72" t="n"><f>CompoundAlert!Z54</f><v>0</v></c><c r="I504" s="72" t="n"><f>CompoundAlert!AA54</f><v>0</v></c><c r="J504" s="72" t="n"><f>CompoundAlert!AB54</f><v>0</v></c><c r="K504" s="72" t="n"><f>CompoundAlert!AC54</f><v>0</v></c><c r="L504" s="72" t="n"><f>CompoundAlert!AD54</f><v>0</v></c><c r="M504" s="72" t="n"><f>CompoundAlert!AE54</f><v>0</v></c><c r="N504" s="29" t="n"><f>CompoundAlert!AF54</f><v>0</v></c><c r="O504" s="32" t="n"><f>CompoundAlert!AG54</f><v>0</v></c><c r="P504" s="32" t="n"><f>CompoundAlert!AH54</f><v>0.4</v></c><c r="Q504" s="71"/><c r="R504" s="53"/><c r="S504" s="53"/><c r="T504" s="53"/><c r="U504" s="53"/><c r="V504" s="53"/><c r="W504" s="53"/><c r="X504" s="53"/><c r="Y504" s="53"/><c r="Z504" s="53"/><c r="AA504" s="53"/><c r="AB504" s="53"/><c r="AC504" s="53"/><c r="AD504" s="53"/><c r="AE504" s="53"/><c r="AF504" s="53"/></row><row r="505"><c r="A505" s="65" t="n"><v>64</v></c><c r="B505" s="35" t="str"><f>CompoundAlert!B55</f><v>Kiribati</v></c><c r="C505" s="28" t="str"><f>CompoundAlert!C55</f><v>KIR</v></c><c r="D505" s="29" t="n"><f>CompoundAlert!D55</f><v>0</v></c><c r="E505" s="30" t="n"><f>CompoundAlert!I55</f><v>0</v></c><c r="F505" s="31" t="n"><f>CompoundAlert!J55</f><v>0</v></c><c r="G505" s="29" t="n"><f>CompoundAlert!K55</f><v>0</v></c><c r="H505" s="72" t="n"><f>CompoundAlert!Z55</f><v>0</v></c><c r="I505" s="72" t="n"><f>CompoundAlert!AA55</f><v>0</v></c><c r="J505" s="72" t="n"><f>CompoundAlert!AB55</f><v>0</v></c><c r="K505" s="72" t="n"><f>CompoundAlert!AC55</f><v>0</v></c><c r="L505" s="72" t="n"><f>CompoundAlert!AD55</f><v>0</v></c><c r="M505" s="72" t="n"><f>CompoundAlert!AE55</f><v>0</v></c><c r="N505" s="29" t="n"><f>CompoundAlert!AF55</f><v>0</v></c><c r="O505" s="32" t="n"><f>CompoundAlert!AG55</f><v>0.2</v></c><c r="P505" s="32" t="n"><f>CompoundAlert!AH55</f><v>0.8</v></c><c r="Q505" s="71"/><c r="R505" s="53"/><c r="S505" s="53"/><c r="T505" s="53"/><c r="U505" s="53"/><c r="V505" s="53"/><c r="W505" s="53"/><c r="X505" s="53"/><c r="Y505" s="53"/><c r="Z505" s="53"/><c r="AA505" s="53"/><c r="AB505" s="53"/><c r="AC505" s="53"/><c r="AD505" s="53"/><c r="AE505" s="53"/><c r="AF505" s="53"/></row><row r="506"><c r="A506" s="65" t="n"><v>65</v></c><c r="B506" s="35" t="str"><f>CompoundAlert!B56</f><v>Tonga</v></c><c r="C506" s="28" t="str"><f>CompoundAlert!C56</f><v>TON</v></c><c r="D506" s="29" t="n"><f>CompoundAlert!D56</f><v>0</v></c><c r="E506" s="30" t="n"><f>CompoundAlert!I56</f><v>0</v></c><c r="F506" s="31" t="n"><f>CompoundAlert!J56</f><v>0</v></c><c r="G506" s="29" t="n"><f>CompoundAlert!K56</f><v>0</v></c><c r="H506" s="72" t="n"><f>CompoundAlert!Z56</f><v>0</v></c><c r="I506" s="72" t="n"><f>CompoundAlert!AA56</f><v>0</v></c><c r="J506" s="72" t="n"><f>CompoundAlert!AB56</f><v>0</v></c><c r="K506" s="72" t="n"><f>CompoundAlert!AC56</f><v>0</v></c><c r="L506" s="72" t="n"><f>CompoundAlert!AD56</f><v>0</v></c><c r="M506" s="72" t="n"><f>CompoundAlert!AE56</f><v>0</v></c><c r="N506" s="29" t="n"><f>CompoundAlert!AF56</f><v>0</v></c><c r="O506" s="32" t="n"><f>CompoundAlert!AG56</f><v>0.2</v></c><c r="P506" s="32" t="n"><f>CompoundAlert!AH56</f><v>0.7</v></c><c r="Q506" s="71"/><c r="R506" s="53"/><c r="S506" s="53"/><c r="T506" s="53"/><c r="U506" s="53"/><c r="V506" s="53"/><c r="W506" s="53"/><c r="X506" s="53"/><c r="Y506" s="53"/><c r="Z506" s="53"/><c r="AA506" s="53"/><c r="AB506" s="53"/><c r="AC506" s="53"/><c r="AD506" s="53"/><c r="AE506" s="53"/><c r="AF506" s="53"/></row><row r="507"><c r="A507" s="65" t="n"><v>66</v></c><c r="B507" s="35" t="str"><f>CompoundAlert!B74</f><v>Ghana</v></c><c r="C507" s="28" t="str"><f>CompoundAlert!C74</f><v>GHA</v></c><c r="D507" s="29" t="n"><f>CompoundAlert!D74</f><v>0</v></c><c r="E507" s="30" t="n"><f>CompoundAlert!I74</f><v>0</v></c><c r="F507" s="31" t="n"><f>CompoundAlert!J74</f><v>0</v></c><c r="G507" s="29" t="n"><f>CompoundAlert!K74</f><v>0</v></c><c r="H507" s="72" t="n"><f>CompoundAlert!Z74</f><v>0</v></c><c r="I507" s="72" t="n"><f>CompoundAlert!AA74</f><v>0</v></c><c r="J507" s="72" t="n"><f>CompoundAlert!AB74</f><v>0</v></c><c r="K507" s="72" t="n"><f>CompoundAlert!AC74</f><v>0</v></c><c r="L507" s="72" t="n"><f>CompoundAlert!AD74</f><v>0</v></c><c r="M507" s="72" t="n"><f>CompoundAlert!AE74</f><v>0</v></c><c r="N507" s="29" t="n"><f>CompoundAlert!AF74</f><v>0</v></c><c r="O507" s="32" t="n"><f>CompoundAlert!AG74</f><v>0</v></c><c r="P507" s="32" t="n"><f>CompoundAlert!AH74</f><v>0.3</v></c><c r="Q507" s="71"/><c r="R507" s="53"/><c r="S507" s="53"/><c r="T507" s="53"/><c r="U507" s="53"/><c r="V507" s="53"/><c r="W507" s="53"/><c r="X507" s="53"/><c r="Y507" s="53"/><c r="Z507" s="53"/><c r="AA507" s="53"/><c r="AB507" s="53"/><c r="AC507" s="53"/><c r="AD507" s="53"/><c r="AE507" s="53"/><c r="AF507" s="53"/></row><row r="508"><c r="A508" s="65" t="n"><v>67</v></c><c r="B508" s="35" t="str"><f>CompoundAlert!B75</f><v>Peru</v></c><c r="C508" s="28" t="str"><f>CompoundAlert!C75</f><v>PER</v></c><c r="D508" s="29" t="n"><f>CompoundAlert!D75</f><v>0</v></c><c r="E508" s="30" t="n"><f>CompoundAlert!I75</f><v>0</v></c><c r="F508" s="31" t="n"><f>CompoundAlert!J75</f><v>0</v></c><c r="G508" s="29" t="n"><f>CompoundAlert!K75</f><v>0</v></c><c r="H508" s="72" t="n"><f>CompoundAlert!Z75</f><v>0</v></c><c r="I508" s="72" t="n"><f>CompoundAlert!AA75</f><v>0</v></c><c r="J508" s="72" t="n"><f>CompoundAlert!AB75</f><v>0</v></c><c r="K508" s="72" t="n"><f>CompoundAlert!AC75</f><v>0</v></c><c r="L508" s="72" t="n"><f>CompoundAlert!AD75</f><v>0</v></c><c r="M508" s="72" t="n"><f>CompoundAlert!AE75</f><v>0</v></c><c r="N508" s="29" t="n"><f>CompoundAlert!AF75</f><v>0</v></c><c r="O508" s="32" t="n"><f>CompoundAlert!AG75</f><v>0</v></c><c r="P508" s="32" t="n"><f>CompoundAlert!AH75</f><v>0.3</v></c><c r="Q508" s="71"/><c r="R508" s="53"/><c r="S508" s="53"/><c r="T508" s="53"/><c r="U508" s="53"/><c r="V508" s="53"/><c r="W508" s="53"/><c r="X508" s="53"/><c r="Y508" s="53"/><c r="Z508" s="53"/><c r="AA508" s="53"/><c r="AB508" s="53"/><c r="AC508" s="53"/><c r="AD508" s="53"/><c r="AE508" s="53"/><c r="AF508" s="53"/></row><row r="509"><c r="A509" s="65" t="n"><v>68</v></c><c r="B509" s="35" t="str"><f>CompoundAlert!B76</f><v>South Africa</v></c><c r="C509" s="28" t="str"><f>CompoundAlert!C76</f><v>ZAF</v></c><c r="D509" s="29" t="n"><f>CompoundAlert!D76</f><v>0</v></c><c r="E509" s="30" t="n"><f>CompoundAlert!I76</f><v>0</v></c><c r="F509" s="31" t="n"><f>CompoundAlert!J76</f><v>0</v></c><c r="G509" s="29" t="n"><f>CompoundAlert!K76</f><v>0</v></c><c r="H509" s="72" t="n"><f>CompoundAlert!Z76</f><v>0</v></c><c r="I509" s="72" t="n"><f>CompoundAlert!AA76</f><v>0</v></c><c r="J509" s="72" t="n"><f>CompoundAlert!AB76</f><v>0</v></c><c r="K509" s="72" t="n"><f>CompoundAlert!AC76</f><v>0</v></c><c r="L509" s="72" t="n"><f>CompoundAlert!AD76</f><v>0</v></c><c r="M509" s="72" t="n"><f>CompoundAlert!AE76</f><v>0</v></c><c r="N509" s="29" t="n"><f>CompoundAlert!AF76</f><v>0</v></c><c r="O509" s="32" t="n"><f>CompoundAlert!AG76</f><v>0</v></c><c r="P509" s="32" t="n"><f>CompoundAlert!AH76</f><v>0.3</v></c><c r="Q509" s="71"/><c r="R509" s="53"/><c r="S509" s="53"/><c r="T509" s="53"/><c r="U509" s="53"/><c r="V509" s="53"/><c r="W509" s="53"/><c r="X509" s="53"/><c r="Y509" s="53"/><c r="Z509" s="53"/><c r="AA509" s="53"/><c r="AB509" s="53"/><c r="AC509" s="53"/><c r="AD509" s="53"/><c r="AE509" s="53"/><c r="AF509" s="53"/></row><row r="510"><c r="A510" s="65" t="n"><v>69</v></c><c r="B510" s="35" t="str"><f>CompoundAlert!B97</f><v>Iran</v></c><c r="C510" s="28" t="str"><f>CompoundAlert!C97</f><v>IRN</v></c><c r="D510" s="29" t="n"><f>CompoundAlert!D97</f><v>0</v></c><c r="E510" s="30" t="n"><f>CompoundAlert!I97</f><v>0</v></c><c r="F510" s="31" t="n"><f>CompoundAlert!J97</f><v>0</v></c><c r="G510" s="29" t="n"><f>CompoundAlert!K97</f><v>0</v></c><c r="H510" s="72" t="n"><f>CompoundAlert!Z97</f><v>0</v></c><c r="I510" s="72" t="n"><f>CompoundAlert!AA97</f><v>0</v></c><c r="J510" s="72" t="n"><f>CompoundAlert!AB97</f><v>0</v></c><c r="K510" s="72" t="n"><f>CompoundAlert!AC97</f><v>0</v></c><c r="L510" s="72" t="n"><f>CompoundAlert!AD97</f><v>0</v></c><c r="M510" s="72" t="n"><f>CompoundAlert!AE97</f><v>0</v></c><c r="N510" s="29" t="n"><f>CompoundAlert!AF97</f><v>0</v></c><c r="O510" s="32" t="n"><f>CompoundAlert!AG97</f><v>0</v></c><c r="P510" s="32" t="n"><f>CompoundAlert!AH97</f><v>0.2</v></c><c r="Q510" s="71"/><c r="R510" s="53"/><c r="S510" s="53"/><c r="T510" s="53"/><c r="U510" s="53"/><c r="V510" s="53"/><c r="W510" s="53"/><c r="X510" s="53"/><c r="Y510" s="53"/><c r="Z510" s="53"/><c r="AA510" s="53"/><c r="AB510" s="53"/><c r="AC510" s="53"/><c r="AD510" s="53"/><c r="AE510" s="53"/><c r="AF510" s="53"/></row><row r="511"><c r="A511" s="65" t="n"><v>70</v></c><c r="B511" s="35" t="str"><f>CompoundAlert!B98</f><v>El Salvador</v></c><c r="C511" s="28" t="str"><f>CompoundAlert!C98</f><v>SLV</v></c><c r="D511" s="29" t="n"><f>CompoundAlert!D98</f><v>0</v></c><c r="E511" s="30" t="n"><f>CompoundAlert!I98</f><v>0</v></c><c r="F511" s="31" t="n"><f>CompoundAlert!J98</f><v>0</v></c><c r="G511" s="29" t="n"><f>CompoundAlert!K98</f><v>0</v></c><c r="H511" s="72" t="n"><f>CompoundAlert!Z98</f><v>0</v></c><c r="I511" s="72" t="n"><f>CompoundAlert!AA98</f><v>0</v></c><c r="J511" s="72" t="n"><f>CompoundAlert!AB98</f><v>0</v></c><c r="K511" s="72" t="n"><f>CompoundAlert!AC98</f><v>0</v></c><c r="L511" s="72" t="n"><f>CompoundAlert!AD98</f><v>0</v></c><c r="M511" s="72" t="n"><f>CompoundAlert!AE98</f><v>0</v></c><c r="N511" s="29" t="n"><f>CompoundAlert!AF98</f><v>0</v></c><c r="O511" s="32" t="n"><f>CompoundAlert!AG98</f><v>0</v></c><c r="P511" s="32" t="n"><f>CompoundAlert!AH98</f><v>0.3</v></c><c r="Q511" s="71"/><c r="R511" s="53"/><c r="S511" s="53"/><c r="T511" s="53"/><c r="U511" s="53"/><c r="V511" s="53"/><c r="W511" s="53"/><c r="X511" s="53"/><c r="Y511" s="53"/><c r="Z511" s="53"/><c r="AA511" s="53"/><c r="AB511" s="53"/><c r="AC511" s="53"/><c r="AD511" s="53"/><c r="AE511" s="53"/><c r="AF511" s="53"/></row><row r="512"><c r="A512" s="65" t="n"><v>71</v></c><c r="B512" s="35" t="str"><f>CompoundAlert!B99</f><v>Montenegro</v></c><c r="C512" s="28" t="str"><f>CompoundAlert!C99</f><v>MNE</v></c><c r="D512" s="29" t="n"><f>CompoundAlert!D99</f><v>0</v></c><c r="E512" s="30" t="n"><f>CompoundAlert!I99</f><v>0</v></c><c r="F512" s="31" t="n"><f>CompoundAlert!J99</f><v>0</v></c><c r="G512" s="29" t="n"><f>CompoundAlert!K99</f><v>0</v></c><c r="H512" s="72" t="n"><f>CompoundAlert!Z99</f><v>0</v></c><c r="I512" s="72" t="n"><f>CompoundAlert!AA99</f><v>0</v></c><c r="J512" s="72" t="n"><f>CompoundAlert!AB99</f><v>0</v></c><c r="K512" s="72" t="n"><f>CompoundAlert!AC99</f><v>0</v></c><c r="L512" s="72" t="n"><f>CompoundAlert!AD99</f><v>0</v></c><c r="M512" s="72" t="n"><f>CompoundAlert!AE99</f><v>0</v></c><c r="N512" s="29" t="n"><f>CompoundAlert!AF99</f><v>0</v></c><c r="O512" s="32" t="n"><f>CompoundAlert!AG99</f><v>0</v></c><c r="P512" s="32" t="n"><f>CompoundAlert!AH99</f><v>0.4</v></c><c r="Q512" s="71"/><c r="R512" s="53"/><c r="S512" s="53"/><c r="T512" s="53"/><c r="U512" s="53"/><c r="V512" s="53"/><c r="W512" s="53"/><c r="X512" s="53"/><c r="Y512" s="53"/><c r="Z512" s="53"/><c r="AA512" s="53"/><c r="AB512" s="53"/><c r="AC512" s="53"/><c r="AD512" s="53"/><c r="AE512" s="53"/><c r="AF512" s="53"/></row><row r="513"><c r="A513" s="65" t="n"><v>72</v></c><c r="B513" s="35" t="str"><f>CompoundAlert!B117</f><v>Chile</v></c><c r="C513" s="28" t="str"><f>CompoundAlert!C117</f><v>CHL</v></c><c r="D513" s="29" t="n"><f>CompoundAlert!D117</f><v>0</v></c><c r="E513" s="30" t="n"><f>CompoundAlert!I117</f><v>0</v></c><c r="F513" s="31" t="n"><f>CompoundAlert!J117</f><v>0</v></c><c r="G513" s="29" t="n"><f>CompoundAlert!K117</f><v>0</v></c><c r="H513" s="72" t="n"><f>CompoundAlert!Z117</f><v>0</v></c><c r="I513" s="72" t="n"><f>CompoundAlert!AA117</f><v>0</v></c><c r="J513" s="72" t="n"><f>CompoundAlert!AB117</f><v>0</v></c><c r="K513" s="72" t="n"><f>CompoundAlert!AC117</f><v>0</v></c><c r="L513" s="72" t="n"><f>CompoundAlert!AD117</f><v>0</v></c><c r="M513" s="72" t="n"><f>CompoundAlert!AE117</f><v>0</v></c><c r="N513" s="29" t="n"><f>CompoundAlert!AF117</f><v>0</v></c><c r="O513" s="32" t="n"><f>CompoundAlert!AG117</f><v>0</v></c><c r="P513" s="32" t="n"><f>CompoundAlert!AH117</f><v>0.2</v></c><c r="Q513" s="71"/><c r="R513" s="53"/><c r="S513" s="53"/><c r="T513" s="53"/><c r="U513" s="53"/><c r="V513" s="53"/><c r="W513" s="53"/><c r="X513" s="53"/><c r="Y513" s="53"/><c r="Z513" s="53"/><c r="AA513" s="53"/><c r="AB513" s="53"/><c r="AC513" s="53"/><c r="AD513" s="53"/><c r="AE513" s="53"/><c r="AF513" s="53"/></row><row r="514"><c r="A514" s="65" t="n"><v>73</v></c><c r="B514" s="35" t="str"><f>CompoundAlert!B118</f><v>Mongolia</v></c><c r="C514" s="28" t="str"><f>CompoundAlert!C118</f><v>MNG</v></c><c r="D514" s="29" t="n"><f>CompoundAlert!D118</f><v>0</v></c><c r="E514" s="30" t="n"><f>CompoundAlert!I118</f><v>0</v></c><c r="F514" s="31" t="n"><f>CompoundAlert!J118</f><v>0</v></c><c r="G514" s="29" t="n"><f>CompoundAlert!K118</f><v>0</v></c><c r="H514" s="72" t="n"><f>CompoundAlert!Z118</f><v>0</v></c><c r="I514" s="72" t="n"><f>CompoundAlert!AA118</f><v>0</v></c><c r="J514" s="72" t="n"><f>CompoundAlert!AB118</f><v>0</v></c><c r="K514" s="72" t="n"><f>CompoundAlert!AC118</f><v>0</v></c><c r="L514" s="72" t="n"><f>CompoundAlert!AD118</f><v>0</v></c><c r="M514" s="72" t="n"><f>CompoundAlert!AE118</f><v>0</v></c><c r="N514" s="29" t="n"><f>CompoundAlert!AF118</f><v>0</v></c><c r="O514" s="32" t="n"><f>CompoundAlert!AG118</f><v>0</v></c><c r="P514" s="32" t="n"><f>CompoundAlert!AH118</f><v>0.3</v></c><c r="Q514" s="71"/><c r="R514" s="53"/><c r="S514" s="53"/><c r="T514" s="53"/><c r="U514" s="53"/><c r="V514" s="53"/><c r="W514" s="53"/><c r="X514" s="53"/><c r="Y514" s="53"/><c r="Z514" s="53"/><c r="AA514" s="53"/><c r="AB514" s="53"/><c r="AC514" s="53"/><c r="AD514" s="53"/><c r="AE514" s="53"/><c r="AF514" s="53"/></row><row r="515"><c r="A515" s="65" t="n"><v>74</v></c><c r="B515" s="35" t="str"><f>CompoundAlert!B119</f><v>Bahrain</v></c><c r="C515" s="28" t="str"><f>CompoundAlert!C119</f><v>BHR</v></c><c r="D515" s="29" t="n"><f>CompoundAlert!D119</f><v>0</v></c><c r="E515" s="30" t="n"><f>CompoundAlert!I119</f><v>0</v></c><c r="F515" s="31" t="n"><f>CompoundAlert!J119</f><v>0</v></c><c r="G515" s="29" t="n"><f>CompoundAlert!K119</f><v>0</v></c><c r="H515" s="72" t="n"><f>CompoundAlert!Z119</f><v>0</v></c><c r="I515" s="72" t="n"><f>CompoundAlert!AA119</f><v>0</v></c><c r="J515" s="72" t="n"><f>CompoundAlert!AB119</f><v>0</v></c><c r="K515" s="72" t="n"><f>CompoundAlert!AC119</f><v>0</v></c><c r="L515" s="72" t="n"><f>CompoundAlert!AD119</f><v>0</v></c><c r="M515" s="72" t="n"><f>CompoundAlert!AE119</f><v>0</v></c><c r="N515" s="29" t="n"><f>CompoundAlert!AF119</f><v>0</v></c><c r="O515" s="32" t="n"><f>CompoundAlert!AG119</f><v>0</v></c><c r="P515" s="32" t="n"><f>CompoundAlert!AH119</f><v>0.3</v></c><c r="Q515" s="71"/><c r="R515" s="53"/><c r="S515" s="53"/><c r="T515" s="53"/><c r="U515" s="53"/><c r="V515" s="53"/><c r="W515" s="53"/><c r="X515" s="53"/><c r="Y515" s="53"/><c r="Z515" s="53"/><c r="AA515" s="53"/><c r="AB515" s="53"/><c r="AC515" s="53"/><c r="AD515" s="53"/><c r="AE515" s="53"/><c r="AF515" s="53"/></row><row r="516"><c r="A516" s="65" t="n"><v>75</v></c><c r="B516" s="35" t="str"><f>CompoundAlert!B120</f><v>Bosnia and Herzegovina</v></c><c r="C516" s="28" t="str"><f>CompoundAlert!C120</f><v>BIH</v></c><c r="D516" s="29" t="n"><f>CompoundAlert!D120</f><v>0</v></c><c r="E516" s="30" t="n"><f>CompoundAlert!I120</f><v>0</v></c><c r="F516" s="31" t="n"><f>CompoundAlert!J120</f><v>0</v></c><c r="G516" s="29" t="n"><f>CompoundAlert!K120</f><v>0</v></c><c r="H516" s="72" t="n"><f>CompoundAlert!Z120</f><v>0</v></c><c r="I516" s="72" t="n"><f>CompoundAlert!AA120</f><v>0</v></c><c r="J516" s="72" t="n"><f>CompoundAlert!AB120</f><v>0</v></c><c r="K516" s="72" t="n"><f>CompoundAlert!AC120</f><v>0</v></c><c r="L516" s="72" t="n"><f>CompoundAlert!AD120</f><v>0</v></c><c r="M516" s="72" t="n"><f>CompoundAlert!AE120</f><v>0</v></c><c r="N516" s="29" t="n"><f>CompoundAlert!AF120</f><v>0</v></c><c r="O516" s="32" t="n"><f>CompoundAlert!AG120</f><v>0</v></c><c r="P516" s="32" t="n"><f>CompoundAlert!AH120</f><v>0.3</v></c><c r="Q516" s="71"/><c r="R516" s="53"/><c r="S516" s="53"/><c r="T516" s="53"/><c r="U516" s="53"/><c r="V516" s="53"/><c r="W516" s="53"/><c r="X516" s="53"/><c r="Y516" s="53"/><c r="Z516" s="53"/><c r="AA516" s="53"/><c r="AB516" s="53"/><c r="AC516" s="53"/><c r="AD516" s="53"/><c r="AE516" s="53"/><c r="AF516" s="53"/></row><row r="517"><c r="A517" s="65" t="n"><v>76</v></c><c r="B517" s="35" t="str"><f>CompoundAlert!B121</f><v>Cyprus</v></c><c r="C517" s="28" t="str"><f>CompoundAlert!C121</f><v>CYP</v></c><c r="D517" s="29" t="n"><f>CompoundAlert!D121</f><v>0</v></c><c r="E517" s="30" t="n"><f>CompoundAlert!I121</f><v>0</v></c><c r="F517" s="31" t="n"><f>CompoundAlert!J121</f><v>0</v></c><c r="G517" s="29" t="n"><f>CompoundAlert!K121</f><v>0</v></c><c r="H517" s="72" t="n"><f>CompoundAlert!Z121</f><v>0</v></c><c r="I517" s="72" t="n"><f>CompoundAlert!AA121</f><v>0</v></c><c r="J517" s="72" t="n"><f>CompoundAlert!AB121</f><v>0</v></c><c r="K517" s="72" t="n"><f>CompoundAlert!AC121</f><v>0</v></c><c r="L517" s="72" t="n"><f>CompoundAlert!AD121</f><v>0</v></c><c r="M517" s="72" t="n"><f>CompoundAlert!AE121</f><v>0</v></c><c r="N517" s="29" t="n"><f>CompoundAlert!AF121</f><v>0</v></c><c r="O517" s="32" t="n"><f>CompoundAlert!AG121</f><v>0</v></c><c r="P517" s="32" t="n"><f>CompoundAlert!AH121</f><v>0.5</v></c><c r="Q517" s="71"/><c r="R517" s="53"/><c r="S517" s="53"/><c r="T517" s="53"/><c r="U517" s="53"/><c r="V517" s="53"/><c r="W517" s="53"/><c r="X517" s="53"/><c r="Y517" s="53"/><c r="Z517" s="53"/><c r="AA517" s="53"/><c r="AB517" s="53"/><c r="AC517" s="53"/><c r="AD517" s="53"/><c r="AE517" s="53"/><c r="AF517" s="53"/></row><row r="518"><c r="A518" s="65" t="n"><v>77</v></c><c r="B518" s="35" t="str"><f>CompoundAlert!B122</f><v>Malaysia</v></c><c r="C518" s="28" t="str"><f>CompoundAlert!C122</f><v>MYS</v></c><c r="D518" s="29" t="n"><f>CompoundAlert!D122</f><v>0</v></c><c r="E518" s="30" t="n"><f>CompoundAlert!I122</f><v>0</v></c><c r="F518" s="31" t="n"><f>CompoundAlert!J122</f><v>0</v></c><c r="G518" s="29" t="n"><f>CompoundAlert!K122</f><v>0</v></c><c r="H518" s="72" t="n"><f>CompoundAlert!Z122</f><v>0</v></c><c r="I518" s="72" t="n"><f>CompoundAlert!AA122</f><v>0</v></c><c r="J518" s="72" t="n"><f>CompoundAlert!AB122</f><v>0</v></c><c r="K518" s="72" t="n"><f>CompoundAlert!AC122</f><v>0</v></c><c r="L518" s="72" t="n"><f>CompoundAlert!AD122</f><v>0</v></c><c r="M518" s="72" t="n"><f>CompoundAlert!AE122</f><v>0</v></c><c r="N518" s="29" t="n"><f>CompoundAlert!AF122</f><v>0</v></c><c r="O518" s="32" t="n"><f>CompoundAlert!AG122</f><v>0</v></c><c r="P518" s="32" t="n"><f>CompoundAlert!AH122</f><v>0.2</v></c><c r="Q518" s="71"/><c r="R518" s="53"/><c r="S518" s="53"/><c r="T518" s="53"/><c r="U518" s="53"/><c r="V518" s="53"/><c r="W518" s="53"/><c r="X518" s="53"/><c r="Y518" s="53"/><c r="Z518" s="53"/><c r="AA518" s="53"/><c r="AB518" s="53"/><c r="AC518" s="53"/><c r="AD518" s="53"/><c r="AE518" s="53"/><c r="AF518" s="53"/></row><row r="519"><c r="A519" s="65" t="n"><v>78</v></c><c r="B519" s="35" t="str"><f>CompoundAlert!B123</f><v>Saint Lucia</v></c><c r="C519" s="28" t="str"><f>CompoundAlert!C123</f><v>LCA</v></c><c r="D519" s="29" t="n"><f>CompoundAlert!D123</f><v>0</v></c><c r="E519" s="30" t="n"><f>CompoundAlert!I123</f><v>0</v></c><c r="F519" s="31" t="n"><f>CompoundAlert!J123</f><v>0</v></c><c r="G519" s="29" t="n"><f>CompoundAlert!K123</f><v>0</v></c><c r="H519" s="72" t="n"><f>CompoundAlert!Z123</f><v>0</v></c><c r="I519" s="72" t="n"><f>CompoundAlert!AA123</f><v>0</v></c><c r="J519" s="72" t="n"><f>CompoundAlert!AB123</f><v>0</v></c><c r="K519" s="72" t="n"><f>CompoundAlert!AC123</f><v>0</v></c><c r="L519" s="72" t="n"><f>CompoundAlert!AD123</f><v>0</v></c><c r="M519" s="72" t="n"><f>CompoundAlert!AE123</f><v>0</v></c><c r="N519" s="29" t="n"><f>CompoundAlert!AF123</f><v>0</v></c><c r="O519" s="32" t="n"><f>CompoundAlert!AG123</f><v>0.4</v></c><c r="P519" s="32" t="n"><f>CompoundAlert!AH123</f><v>0.6</v></c><c r="Q519" s="71"/><c r="R519" s="53"/><c r="S519" s="53"/><c r="T519" s="53"/><c r="U519" s="53"/><c r="V519" s="53"/><c r="W519" s="53"/><c r="X519" s="53"/><c r="Y519" s="53"/><c r="Z519" s="53"/><c r="AA519" s="53"/><c r="AB519" s="53"/><c r="AC519" s="53"/><c r="AD519" s="53"/><c r="AE519" s="53"/><c r="AF519" s="53"/></row><row r="520"><c r="A520" s="65" t="n"><v>79</v></c><c r="B520" s="35" t="str"><f>CompoundAlert!B124</f><v>Albania</v></c><c r="C520" s="28" t="str"><f>CompoundAlert!C124</f><v>ALB</v></c><c r="D520" s="29" t="n"><f>CompoundAlert!D124</f><v>0</v></c><c r="E520" s="30" t="n"><f>CompoundAlert!I124</f><v>0</v></c><c r="F520" s="31" t="n"><f>CompoundAlert!J124</f><v>0</v></c><c r="G520" s="29" t="n"><f>CompoundAlert!K124</f><v>0</v></c><c r="H520" s="72" t="n"><f>CompoundAlert!Z124</f><v>0</v></c><c r="I520" s="72" t="n"><f>CompoundAlert!AA124</f><v>0</v></c><c r="J520" s="72" t="n"><f>CompoundAlert!AB124</f><v>0</v></c><c r="K520" s="72" t="n"><f>CompoundAlert!AC124</f><v>0</v></c><c r="L520" s="72" t="n"><f>CompoundAlert!AD124</f><v>0</v></c><c r="M520" s="72" t="n"><f>CompoundAlert!AE124</f><v>0</v></c><c r="N520" s="29" t="n"><f>CompoundAlert!AF124</f><v>0</v></c><c r="O520" s="32" t="n"><f>CompoundAlert!AG124</f><v>0</v></c><c r="P520" s="32" t="n"><f>CompoundAlert!AH124</f><v>0.3</v></c><c r="Q520" s="71"/><c r="R520" s="53"/><c r="S520" s="53"/><c r="T520" s="53"/><c r="U520" s="53"/><c r="V520" s="53"/><c r="W520" s="53"/><c r="X520" s="53"/><c r="Y520" s="53"/><c r="Z520" s="53"/><c r="AA520" s="53"/><c r="AB520" s="53"/><c r="AC520" s="53"/><c r="AD520" s="53"/><c r="AE520" s="53"/><c r="AF520" s="53"/></row><row r="521"><c r="A521" s="65" t="n"><v>80</v></c><c r="B521" s="35" t="str"><f>CompoundAlert!B144</f><v>Barbados</v></c><c r="C521" s="28" t="str"><f>CompoundAlert!C144</f><v>BRB</v></c><c r="D521" s="29" t="n"><f>CompoundAlert!D144</f><v>0</v></c><c r="E521" s="30" t="n"><f>CompoundAlert!I144</f><v>0</v></c><c r="F521" s="31" t="n"><f>CompoundAlert!J144</f><v>0</v></c><c r="G521" s="29" t="n"><f>CompoundAlert!K144</f><v>0</v></c><c r="H521" s="72" t="n"><f>CompoundAlert!Z144</f><v>0</v></c><c r="I521" s="72" t="n"><f>CompoundAlert!AA144</f><v>0</v></c><c r="J521" s="72" t="n"><f>CompoundAlert!AB144</f><v>0</v></c><c r="K521" s="72" t="n"><f>CompoundAlert!AC144</f><v>0</v></c><c r="L521" s="72" t="n"><f>CompoundAlert!AD144</f><v>0</v></c><c r="M521" s="72" t="n"><f>CompoundAlert!AE144</f><v>0</v></c><c r="N521" s="29" t="n"><f>CompoundAlert!AF144</f><v>0</v></c><c r="O521" s="32" t="n"><f>CompoundAlert!AG144</f><v>0</v></c><c r="P521" s="32" t="n"><f>CompoundAlert!AH144</f><v>0.5</v></c><c r="Q521" s="71"/><c r="R521" s="53"/><c r="S521" s="53"/><c r="T521" s="53"/><c r="U521" s="53"/><c r="V521" s="53"/><c r="W521" s="53"/><c r="X521" s="53"/><c r="Y521" s="53"/><c r="Z521" s="53"/><c r="AA521" s="53"/><c r="AB521" s="53"/><c r="AC521" s="53"/><c r="AD521" s="53"/><c r="AE521" s="53"/><c r="AF521" s="53"/></row><row r="522"><c r="A522" s="65" t="n"><v>81</v></c><c r="B522" s="35" t="str"><f>CompoundAlert!B145</f><v>Brunei Darussalam</v></c><c r="C522" s="28" t="str"><f>CompoundAlert!C145</f><v>BRN</v></c><c r="D522" s="29" t="n"><f>CompoundAlert!D145</f><v>0</v></c><c r="E522" s="30" t="n"><f>CompoundAlert!I145</f><v>0</v></c><c r="F522" s="31" t="n"><f>CompoundAlert!J145</f><v>0</v></c><c r="G522" s="29" t="n"><f>CompoundAlert!K145</f><v>0</v></c><c r="H522" s="72" t="n"><f>CompoundAlert!Z145</f><v>0</v></c><c r="I522" s="72" t="n"><f>CompoundAlert!AA145</f><v>0</v></c><c r="J522" s="72" t="n"><f>CompoundAlert!AB145</f><v>0</v></c><c r="K522" s="72" t="n"><f>CompoundAlert!AC145</f><v>0</v></c><c r="L522" s="72" t="n"><f>CompoundAlert!AD145</f><v>0</v></c><c r="M522" s="72" t="n"><f>CompoundAlert!AE145</f><v>0</v></c><c r="N522" s="29" t="n"><f>CompoundAlert!AF145</f><v>0</v></c><c r="O522" s="32" t="n"><f>CompoundAlert!AG145</f><v>0</v></c><c r="P522" s="32" t="n"><f>CompoundAlert!AH145</f><v>0.5</v></c><c r="Q522" s="71"/><c r="R522" s="53"/><c r="S522" s="53"/><c r="T522" s="53"/><c r="U522" s="53"/><c r="V522" s="53"/><c r="W522" s="53"/><c r="X522" s="53"/><c r="Y522" s="53"/><c r="Z522" s="53"/><c r="AA522" s="53"/><c r="AB522" s="53"/><c r="AC522" s="53"/><c r="AD522" s="53"/><c r="AE522" s="53"/><c r="AF522" s="53"/></row><row r="523"><c r="A523" s="65" t="n"><v>82</v></c><c r="B523" s="35" t="str"><f>CompoundAlert!B146</f><v>Seychelles</v></c><c r="C523" s="28" t="str"><f>CompoundAlert!C146</f><v>SYC</v></c><c r="D523" s="29" t="n"><f>CompoundAlert!D146</f><v>0</v></c><c r="E523" s="30" t="n"><f>CompoundAlert!I146</f><v>0</v></c><c r="F523" s="31" t="n"><f>CompoundAlert!J146</f><v>0</v></c><c r="G523" s="29" t="n"><f>CompoundAlert!K146</f><v>0</v></c><c r="H523" s="72" t="n"><f>CompoundAlert!Z146</f><v>0</v></c><c r="I523" s="72" t="n"><f>CompoundAlert!AA146</f><v>0</v></c><c r="J523" s="72" t="n"><f>CompoundAlert!AB146</f><v>0</v></c><c r="K523" s="72" t="n"><f>CompoundAlert!AC146</f><v>0</v></c><c r="L523" s="72" t="n"><f>CompoundAlert!AD146</f><v>0</v></c><c r="M523" s="72" t="n"><f>CompoundAlert!AE146</f><v>0</v></c><c r="N523" s="29" t="n"><f>CompoundAlert!AF146</f><v>0</v></c><c r="O523" s="32" t="n"><f>CompoundAlert!AG146</f><v>0</v></c><c r="P523" s="32" t="n"><f>CompoundAlert!AH146</f><v>0.4</v></c><c r="Q523" s="71"/><c r="R523" s="53"/><c r="S523" s="53"/><c r="T523" s="53"/><c r="U523" s="53"/><c r="V523" s="53"/><c r="W523" s="53"/><c r="X523" s="53"/><c r="Y523" s="53"/><c r="Z523" s="53"/><c r="AA523" s="53"/><c r="AB523" s="53"/><c r="AC523" s="53"/><c r="AD523" s="53"/><c r="AE523" s="53"/><c r="AF523" s="53"/></row><row r="524"><c r="A524" s="65" t="n"><v>83</v></c><c r="B524" s="35" t="str"><f>CompoundAlert!B147</f><v>Bulgaria</v></c><c r="C524" s="28" t="str"><f>CompoundAlert!C147</f><v>BGR</v></c><c r="D524" s="29" t="n"><f>CompoundAlert!D147</f><v>0</v></c><c r="E524" s="30" t="n"><f>CompoundAlert!I147</f><v>0</v></c><c r="F524" s="31" t="n"><f>CompoundAlert!J147</f><v>0</v></c><c r="G524" s="29" t="n"><f>CompoundAlert!K147</f><v>0</v></c><c r="H524" s="72" t="n"><f>CompoundAlert!Z147</f><v>0</v></c><c r="I524" s="72" t="n"><f>CompoundAlert!AA147</f><v>0</v></c><c r="J524" s="72" t="n"><f>CompoundAlert!AB147</f><v>0</v></c><c r="K524" s="72" t="n"><f>CompoundAlert!AC147</f><v>0</v></c><c r="L524" s="72" t="n"><f>CompoundAlert!AD147</f><v>0</v></c><c r="M524" s="72" t="n"><f>CompoundAlert!AE147</f><v>0</v></c><c r="N524" s="29" t="n"><f>CompoundAlert!AF147</f><v>0</v></c><c r="O524" s="32" t="n"><f>CompoundAlert!AG147</f><v>0</v></c><c r="P524" s="32" t="n"><f>CompoundAlert!AH147</f><v>0.3</v></c><c r="Q524" s="71"/><c r="R524" s="53"/><c r="S524" s="53"/><c r="T524" s="53"/><c r="U524" s="53"/><c r="V524" s="53"/><c r="W524" s="53"/><c r="X524" s="53"/><c r="Y524" s="53"/><c r="Z524" s="53"/><c r="AA524" s="53"/><c r="AB524" s="53"/><c r="AC524" s="53"/><c r="AD524" s="53"/><c r="AE524" s="53"/><c r="AF524" s="53"/></row><row r="525"><c r="A525" s="65" t="n"><v>84</v></c><c r="B525" s="35" t="str"><f>CompoundAlert!B148</f><v>Georgia</v></c><c r="C525" s="28" t="str"><f>CompoundAlert!C148</f><v>GEO</v></c><c r="D525" s="29" t="n"><f>CompoundAlert!D148</f><v>0</v></c><c r="E525" s="30" t="n"><f>CompoundAlert!I148</f><v>0</v></c><c r="F525" s="31" t="n"><f>CompoundAlert!J148</f><v>0</v></c><c r="G525" s="29" t="n"><f>CompoundAlert!K148</f><v>0</v></c><c r="H525" s="72" t="n"><f>CompoundAlert!Z148</f><v>0</v></c><c r="I525" s="72" t="n"><f>CompoundAlert!AA148</f><v>0</v></c><c r="J525" s="72" t="n"><f>CompoundAlert!AB148</f><v>0</v></c><c r="K525" s="72" t="n"><f>CompoundAlert!AC148</f><v>0</v></c><c r="L525" s="72" t="n"><f>CompoundAlert!AD148</f><v>0</v></c><c r="M525" s="72" t="n"><f>CompoundAlert!AE148</f><v>0</v></c><c r="N525" s="29" t="n"><f>CompoundAlert!AF148</f><v>0</v></c><c r="O525" s="32" t="n"><f>CompoundAlert!AG148</f><v>0</v></c><c r="P525" s="32" t="n"><f>CompoundAlert!AH148</f><v>0.3</v></c><c r="Q525" s="71"/><c r="R525" s="53"/><c r="S525" s="53"/><c r="T525" s="53"/><c r="U525" s="53"/><c r="V525" s="53"/><c r="W525" s="53"/><c r="X525" s="53"/><c r="Y525" s="53"/><c r="Z525" s="53"/><c r="AA525" s="53"/><c r="AB525" s="53"/><c r="AC525" s="53"/><c r="AD525" s="53"/><c r="AE525" s="53"/><c r="AF525" s="53"/></row><row r="526"><c r="A526" s="65" t="n"><v>85</v></c><c r="B526" s="35" t="str"><f>CompoundAlert!B149</f><v>Israel</v></c><c r="C526" s="28" t="str"><f>CompoundAlert!C149</f><v>ISR</v></c><c r="D526" s="29" t="n"><f>CompoundAlert!D149</f><v>0</v></c><c r="E526" s="30" t="n"><f>CompoundAlert!I149</f><v>0</v></c><c r="F526" s="31" t="n"><f>CompoundAlert!J149</f><v>0</v></c><c r="G526" s="29" t="n"><f>CompoundAlert!K149</f><v>0</v></c><c r="H526" s="72" t="n"><f>CompoundAlert!Z149</f><v>0</v></c><c r="I526" s="72" t="n"><f>CompoundAlert!AA149</f><v>0</v></c><c r="J526" s="72" t="n"><f>CompoundAlert!AB149</f><v>0</v></c><c r="K526" s="72" t="n"><f>CompoundAlert!AC149</f><v>0</v></c><c r="L526" s="72" t="n"><f>CompoundAlert!AD149</f><v>0</v></c><c r="M526" s="72" t="n"><f>CompoundAlert!AE149</f><v>0</v></c><c r="N526" s="29" t="n"><f>CompoundAlert!AF149</f><v>0</v></c><c r="O526" s="32" t="n"><f>CompoundAlert!AG149</f><v>0</v></c><c r="P526" s="32" t="n"><f>CompoundAlert!AH149</f><v>0.4</v></c><c r="Q526" s="71"/><c r="R526" s="53"/><c r="S526" s="53"/><c r="T526" s="53"/><c r="U526" s="53"/><c r="V526" s="53"/><c r="W526" s="53"/><c r="X526" s="53"/><c r="Y526" s="53"/><c r="Z526" s="53"/><c r="AA526" s="53"/><c r="AB526" s="53"/><c r="AC526" s="53"/><c r="AD526" s="53"/><c r="AE526" s="53"/><c r="AF526" s="53"/></row><row r="527"><c r="A527" s="65" t="n"><v>86</v></c><c r="B527" s="35" t="str"><f>CompoundAlert!B150</f><v>Italy</v></c><c r="C527" s="28" t="str"><f>CompoundAlert!C150</f><v>ITA</v></c><c r="D527" s="29" t="n"><f>CompoundAlert!D150</f><v>0</v></c><c r="E527" s="30" t="n"><f>CompoundAlert!I150</f><v>0</v></c><c r="F527" s="31" t="n"><f>CompoundAlert!J150</f><v>0</v></c><c r="G527" s="29" t="n"><f>CompoundAlert!K150</f><v>0</v></c><c r="H527" s="72" t="n"><f>CompoundAlert!Z150</f><v>0</v></c><c r="I527" s="72" t="n"><f>CompoundAlert!AA150</f><v>0</v></c><c r="J527" s="72" t="n"><f>CompoundAlert!AB150</f><v>0</v></c><c r="K527" s="72" t="n"><f>CompoundAlert!AC150</f><v>0</v></c><c r="L527" s="72" t="n"><f>CompoundAlert!AD150</f><v>0</v></c><c r="M527" s="72" t="n"><f>CompoundAlert!AE150</f><v>0</v></c><c r="N527" s="29" t="n"><f>CompoundAlert!AF150</f><v>0</v></c><c r="O527" s="32" t="n"><f>CompoundAlert!AG150</f><v>0</v></c><c r="P527" s="32" t="n"><f>CompoundAlert!AH150</f><v>0.3</v></c><c r="Q527" s="71"/><c r="R527" s="53"/><c r="S527" s="53"/><c r="T527" s="53"/><c r="U527" s="53"/><c r="V527" s="53"/><c r="W527" s="53"/><c r="X527" s="53"/><c r="Y527" s="53"/><c r="Z527" s="53"/><c r="AA527" s="53"/><c r="AB527" s="53"/><c r="AC527" s="53"/><c r="AD527" s="53"/><c r="AE527" s="53"/><c r="AF527" s="53"/></row><row r="528"><c r="A528" s="65" t="n"><v>87</v></c><c r="B528" s="35" t="str"><f>CompoundAlert!B151</f><v>New Zealand</v></c><c r="C528" s="28" t="str"><f>CompoundAlert!C151</f><v>NZL</v></c><c r="D528" s="29" t="n"><f>CompoundAlert!D151</f><v>0</v></c><c r="E528" s="30" t="n"><f>CompoundAlert!I151</f><v>0</v></c><c r="F528" s="31" t="n"><f>CompoundAlert!J151</f><v>0</v></c><c r="G528" s="29" t="n"><f>CompoundAlert!K151</f><v>0</v></c><c r="H528" s="72" t="n"><f>CompoundAlert!Z151</f><v>0</v></c><c r="I528" s="72" t="n"><f>CompoundAlert!AA151</f><v>0</v></c><c r="J528" s="72" t="n"><f>CompoundAlert!AB151</f><v>0</v></c><c r="K528" s="72" t="n"><f>CompoundAlert!AC151</f><v>0</v></c><c r="L528" s="72" t="n"><f>CompoundAlert!AD151</f><v>0</v></c><c r="M528" s="72" t="n"><f>CompoundAlert!AE151</f><v>0</v></c><c r="N528" s="29" t="n"><f>CompoundAlert!AF151</f><v>0</v></c><c r="O528" s="32" t="n"><f>CompoundAlert!AG151</f><v>0</v></c><c r="P528" s="32" t="n"><f>CompoundAlert!AH151</f><v>0.5</v></c><c r="Q528" s="71"/><c r="R528" s="53"/><c r="S528" s="53"/><c r="T528" s="53"/><c r="U528" s="53"/><c r="V528" s="53"/><c r="W528" s="53"/><c r="X528" s="53"/><c r="Y528" s="53"/><c r="Z528" s="53"/><c r="AA528" s="53"/><c r="AB528" s="53"/><c r="AC528" s="53"/><c r="AD528" s="53"/><c r="AE528" s="53"/><c r="AF528" s="53"/></row><row r="529"><c r="A529" s="65" t="n"><v>88</v></c><c r="B529" s="35" t="str"><f>CompoundAlert!B152</f><v>Serbia</v></c><c r="C529" s="28" t="str"><f>CompoundAlert!C152</f><v>SRB</v></c><c r="D529" s="29" t="n"><f>CompoundAlert!D152</f><v>0</v></c><c r="E529" s="30" t="n"><f>CompoundAlert!I152</f><v>0</v></c><c r="F529" s="31" t="n"><f>CompoundAlert!J152</f><v>0</v></c><c r="G529" s="29" t="n"><f>CompoundAlert!K152</f><v>0</v></c><c r="H529" s="72" t="n"><f>CompoundAlert!Z152</f><v>0</v></c><c r="I529" s="72" t="n"><f>CompoundAlert!AA152</f><v>0</v></c><c r="J529" s="72" t="n"><f>CompoundAlert!AB152</f><v>0</v></c><c r="K529" s="72" t="n"><f>CompoundAlert!AC152</f><v>0</v></c><c r="L529" s="72" t="n"><f>CompoundAlert!AD152</f><v>0</v></c><c r="M529" s="72" t="n"><f>CompoundAlert!AE152</f><v>0</v></c><c r="N529" s="29" t="n"><f>CompoundAlert!AF152</f><v>0</v></c><c r="O529" s="32" t="n"><f>CompoundAlert!AG152</f><v>0</v></c><c r="P529" s="32" t="n"><f>CompoundAlert!AH152</f><v>0.3</v></c><c r="Q529" s="71"/><c r="R529" s="53"/><c r="S529" s="53"/><c r="T529" s="53"/><c r="U529" s="53"/><c r="V529" s="53"/><c r="W529" s="53"/><c r="X529" s="53"/><c r="Y529" s="53"/><c r="Z529" s="53"/><c r="AA529" s="53"/><c r="AB529" s="53"/><c r="AC529" s="53"/><c r="AD529" s="53"/><c r="AE529" s="53"/><c r="AF529" s="53"/></row><row r="530"><c r="A530" s="65" t="n"><v>89</v></c><c r="B530" s="35" t="str"><f>CompoundAlert!B166</f><v>Argentina</v></c><c r="C530" s="28" t="str"><f>CompoundAlert!C166</f><v>ARG</v></c><c r="D530" s="29" t="n"><f>CompoundAlert!D166</f><v>0</v></c><c r="E530" s="30" t="n"><f>CompoundAlert!I166</f><v>0</v></c><c r="F530" s="31" t="n"><f>CompoundAlert!J166</f><v>0</v></c><c r="G530" s="29" t="n"><f>CompoundAlert!K166</f><v>0</v></c><c r="H530" s="72" t="n"><f>CompoundAlert!Z166</f><v>0</v></c><c r="I530" s="72" t="n"><f>CompoundAlert!AA166</f><v>0</v></c><c r="J530" s="72" t="n"><f>CompoundAlert!AB166</f><v>0</v></c><c r="K530" s="72" t="n"><f>CompoundAlert!AC166</f><v>0</v></c><c r="L530" s="72" t="n"><f>CompoundAlert!AD166</f><v>0</v></c><c r="M530" s="72" t="n"><f>CompoundAlert!AE166</f><v>0</v></c><c r="N530" s="29" t="n"><f>CompoundAlert!AF166</f><v>0</v></c><c r="O530" s="32" t="n"><f>CompoundAlert!AG166</f><v>0</v></c><c r="P530" s="32" t="n"><f>CompoundAlert!AH166</f><v>0.2</v></c><c r="Q530" s="71"/><c r="R530" s="53"/><c r="S530" s="53"/><c r="T530" s="53"/><c r="U530" s="53"/><c r="V530" s="53"/><c r="W530" s="53"/><c r="X530" s="53"/><c r="Y530" s="53"/><c r="Z530" s="53"/><c r="AA530" s="53"/><c r="AB530" s="53"/><c r="AC530" s="53"/><c r="AD530" s="53"/><c r="AE530" s="53"/><c r="AF530" s="53"/></row><row r="531"><c r="A531" s="65" t="n"><v>90</v></c><c r="B531" s="35" t="str"><f>CompoundAlert!B167</f><v>Australia</v></c><c r="C531" s="28" t="str"><f>CompoundAlert!C167</f><v>AUS</v></c><c r="D531" s="29" t="n"><f>CompoundAlert!D167</f><v>0</v></c><c r="E531" s="30" t="n"><f>CompoundAlert!I167</f><v>0</v></c><c r="F531" s="31" t="n"><f>CompoundAlert!J167</f><v>0</v></c><c r="G531" s="29" t="n"><f>CompoundAlert!K167</f><v>0</v></c><c r="H531" s="72" t="n"><f>CompoundAlert!Z167</f><v>0</v></c><c r="I531" s="72" t="n"><f>CompoundAlert!AA167</f><v>0</v></c><c r="J531" s="72" t="n"><f>CompoundAlert!AB167</f><v>0</v></c><c r="K531" s="72" t="n"><f>CompoundAlert!AC167</f><v>0</v></c><c r="L531" s="72" t="n"><f>CompoundAlert!AD167</f><v>0</v></c><c r="M531" s="72" t="n"><f>CompoundAlert!AE167</f><v>0</v></c><c r="N531" s="29" t="n"><f>CompoundAlert!AF167</f><v>0</v></c><c r="O531" s="32" t="n"><f>CompoundAlert!AG167</f><v>0</v></c><c r="P531" s="32" t="n"><f>CompoundAlert!AH167</f><v>0.6</v></c><c r="Q531" s="71"/><c r="R531" s="53"/><c r="S531" s="53"/><c r="T531" s="53"/><c r="U531" s="53"/><c r="V531" s="53"/><c r="W531" s="53"/><c r="X531" s="53"/><c r="Y531" s="53"/><c r="Z531" s="53"/><c r="AA531" s="53"/><c r="AB531" s="53"/><c r="AC531" s="53"/><c r="AD531" s="53"/><c r="AE531" s="53"/><c r="AF531" s="53"/></row><row r="532"><c r="A532" s="65" t="n"><v>91</v></c><c r="B532" s="35" t="str"><f>CompoundAlert!B168</f><v>Estonia</v></c><c r="C532" s="28" t="str"><f>CompoundAlert!C168</f><v>EST</v></c><c r="D532" s="29" t="n"><f>CompoundAlert!D168</f><v>0</v></c><c r="E532" s="30" t="n"><f>CompoundAlert!I168</f><v>0</v></c><c r="F532" s="31" t="n"><f>CompoundAlert!J168</f><v>0</v></c><c r="G532" s="29" t="n"><f>CompoundAlert!K168</f><v>0</v></c><c r="H532" s="72" t="n"><f>CompoundAlert!Z168</f><v>0</v></c><c r="I532" s="72" t="n"><f>CompoundAlert!AA168</f><v>0</v></c><c r="J532" s="72" t="n"><f>CompoundAlert!AB168</f><v>0</v></c><c r="K532" s="72" t="n"><f>CompoundAlert!AC168</f><v>0</v></c><c r="L532" s="72" t="n"><f>CompoundAlert!AD168</f><v>0</v></c><c r="M532" s="72" t="n"><f>CompoundAlert!AE168</f><v>0</v></c><c r="N532" s="29" t="n"><f>CompoundAlert!AF168</f><v>0</v></c><c r="O532" s="32" t="n"><f>CompoundAlert!AG168</f><v>0</v></c><c r="P532" s="32" t="n"><f>CompoundAlert!AH168</f><v>0.4</v></c><c r="Q532" s="71"/><c r="R532" s="53"/><c r="S532" s="53"/><c r="T532" s="53"/><c r="U532" s="53"/><c r="V532" s="53"/><c r="W532" s="53"/><c r="X532" s="53"/><c r="Y532" s="53"/><c r="Z532" s="53"/><c r="AA532" s="53"/><c r="AB532" s="53"/><c r="AC532" s="53"/><c r="AD532" s="53"/><c r="AE532" s="53"/><c r="AF532" s="53"/></row><row r="533"><c r="A533" s="65" t="n"><v>92</v></c><c r="B533" s="35" t="str"><f>CompoundAlert!B169</f><v>France</v></c><c r="C533" s="28" t="str"><f>CompoundAlert!C169</f><v>FRA</v></c><c r="D533" s="29" t="n"><f>CompoundAlert!D169</f><v>0</v></c><c r="E533" s="30" t="n"><f>CompoundAlert!I169</f><v>0</v></c><c r="F533" s="31" t="n"><f>CompoundAlert!J169</f><v>0</v></c><c r="G533" s="29" t="n"><f>CompoundAlert!K169</f><v>0</v></c><c r="H533" s="72" t="n"><f>CompoundAlert!Z169</f><v>0</v></c><c r="I533" s="72" t="n"><f>CompoundAlert!AA169</f><v>0</v></c><c r="J533" s="72" t="n"><f>CompoundAlert!AB169</f><v>0</v></c><c r="K533" s="72" t="n"><f>CompoundAlert!AC169</f><v>0</v></c><c r="L533" s="72" t="n"><f>CompoundAlert!AD169</f><v>0</v></c><c r="M533" s="72" t="n"><f>CompoundAlert!AE169</f><v>0</v></c><c r="N533" s="29" t="n"><f>CompoundAlert!AF169</f><v>0</v></c><c r="O533" s="32" t="n"><f>CompoundAlert!AG169</f><v>0</v></c><c r="P533" s="32" t="n"><f>CompoundAlert!AH169</f><v>0.3</v></c><c r="Q533" s="71"/><c r="R533" s="53"/><c r="S533" s="53"/><c r="T533" s="53"/><c r="U533" s="53"/><c r="V533" s="53"/><c r="W533" s="53"/><c r="X533" s="53"/><c r="Y533" s="53"/><c r="Z533" s="53"/><c r="AA533" s="53"/><c r="AB533" s="53"/><c r="AC533" s="53"/><c r="AD533" s="53"/><c r="AE533" s="53"/><c r="AF533" s="53"/></row><row r="534"><c r="A534" s="65" t="n"><v>93</v></c><c r="B534" s="35" t="str"><f>CompoundAlert!B170</f><v>Hungary</v></c><c r="C534" s="28" t="str"><f>CompoundAlert!C170</f><v>HUN</v></c><c r="D534" s="29" t="n"><f>CompoundAlert!D170</f><v>0</v></c><c r="E534" s="30" t="n"><f>CompoundAlert!I170</f><v>0</v></c><c r="F534" s="31" t="n"><f>CompoundAlert!J170</f><v>0</v></c><c r="G534" s="29" t="n"><f>CompoundAlert!K170</f><v>0</v></c><c r="H534" s="72" t="n"><f>CompoundAlert!Z170</f><v>0</v></c><c r="I534" s="72" t="n"><f>CompoundAlert!AA170</f><v>0</v></c><c r="J534" s="72" t="n"><f>CompoundAlert!AB170</f><v>0</v></c><c r="K534" s="72" t="n"><f>CompoundAlert!AC170</f><v>0</v></c><c r="L534" s="72" t="n"><f>CompoundAlert!AD170</f><v>0</v></c><c r="M534" s="72" t="n"><f>CompoundAlert!AE170</f><v>0</v></c><c r="N534" s="29" t="n"><f>CompoundAlert!AF170</f><v>0</v></c><c r="O534" s="32" t="n"><f>CompoundAlert!AG170</f><v>0</v></c><c r="P534" s="32" t="n"><f>CompoundAlert!AH170</f><v>0.3</v></c><c r="Q534" s="71"/><c r="R534" s="53"/><c r="S534" s="53"/><c r="T534" s="53"/><c r="U534" s="53"/><c r="V534" s="53"/><c r="W534" s="53"/><c r="X534" s="53"/><c r="Y534" s="53"/><c r="Z534" s="53"/><c r="AA534" s="53"/><c r="AB534" s="53"/><c r="AC534" s="53"/><c r="AD534" s="53"/><c r="AE534" s="53"/><c r="AF534" s="53"/></row><row r="535"><c r="A535" s="65" t="n"><v>94</v></c><c r="B535" s="35" t="str"><f>CompoundAlert!B171</f><v>Ireland</v></c><c r="C535" s="28" t="str"><f>CompoundAlert!C171</f><v>IRL</v></c><c r="D535" s="29" t="n"><f>CompoundAlert!D171</f><v>0</v></c><c r="E535" s="30" t="n"><f>CompoundAlert!I171</f><v>0</v></c><c r="F535" s="31" t="n"><f>CompoundAlert!J171</f><v>0</v></c><c r="G535" s="29" t="n"><f>CompoundAlert!K171</f><v>0</v></c><c r="H535" s="72" t="n"><f>CompoundAlert!Z171</f><v>0</v></c><c r="I535" s="72" t="n"><f>CompoundAlert!AA171</f><v>0</v></c><c r="J535" s="72" t="n"><f>CompoundAlert!AB171</f><v>0</v></c><c r="K535" s="72" t="n"><f>CompoundAlert!AC171</f><v>0</v></c><c r="L535" s="72" t="n"><f>CompoundAlert!AD171</f><v>0</v></c><c r="M535" s="72" t="n"><f>CompoundAlert!AE171</f><v>0</v></c><c r="N535" s="29" t="n"><f>CompoundAlert!AF171</f><v>0</v></c><c r="O535" s="32" t="n"><f>CompoundAlert!AG171</f><v>0</v></c><c r="P535" s="32" t="n"><f>CompoundAlert!AH171</f><v>0.5</v></c><c r="Q535" s="71"/><c r="R535" s="53"/><c r="S535" s="53"/><c r="T535" s="53"/><c r="U535" s="53"/><c r="V535" s="53"/><c r="W535" s="53"/><c r="X535" s="53"/><c r="Y535" s="53"/><c r="Z535" s="53"/><c r="AA535" s="53"/><c r="AB535" s="53"/><c r="AC535" s="53"/><c r="AD535" s="53"/><c r="AE535" s="53"/><c r="AF535" s="53"/></row><row r="536"><c r="A536" s="65" t="n"><v>95</v></c><c r="B536" s="35" t="str"><f>CompoundAlert!B172</f><v>Latvia</v></c><c r="C536" s="28" t="str"><f>CompoundAlert!C172</f><v>LVA</v></c><c r="D536" s="29" t="n"><f>CompoundAlert!D172</f><v>0</v></c><c r="E536" s="30" t="n"><f>CompoundAlert!I172</f><v>0</v></c><c r="F536" s="31" t="n"><f>CompoundAlert!J172</f><v>0</v></c><c r="G536" s="29" t="n"><f>CompoundAlert!K172</f><v>0</v></c><c r="H536" s="72" t="n"><f>CompoundAlert!Z172</f><v>0</v></c><c r="I536" s="72" t="n"><f>CompoundAlert!AA172</f><v>0</v></c><c r="J536" s="72" t="n"><f>CompoundAlert!AB172</f><v>0</v></c><c r="K536" s="72" t="n"><f>CompoundAlert!AC172</f><v>0</v></c><c r="L536" s="72" t="n"><f>CompoundAlert!AD172</f><v>0</v></c><c r="M536" s="72" t="n"><f>CompoundAlert!AE172</f><v>0</v></c><c r="N536" s="29" t="n"><f>CompoundAlert!AF172</f><v>0</v></c><c r="O536" s="32" t="n"><f>CompoundAlert!AG172</f><v>0</v></c><c r="P536" s="32" t="n"><f>CompoundAlert!AH172</f><v>0.5</v></c><c r="Q536" s="71"/><c r="R536" s="53"/><c r="S536" s="53"/><c r="T536" s="53"/><c r="U536" s="53"/><c r="V536" s="53"/><c r="W536" s="53"/><c r="X536" s="53"/><c r="Y536" s="53"/><c r="Z536" s="53"/><c r="AA536" s="53"/><c r="AB536" s="53"/><c r="AC536" s="53"/><c r="AD536" s="53"/><c r="AE536" s="53"/><c r="AF536" s="53"/></row><row r="537"><c r="A537" s="65" t="n"><v>96</v></c><c r="B537" s="35" t="str"><f>CompoundAlert!B173</f><v>Lithuania</v></c><c r="C537" s="28" t="str"><f>CompoundAlert!C173</f><v>LTU</v></c><c r="D537" s="29" t="n"><f>CompoundAlert!D173</f><v>0</v></c><c r="E537" s="30" t="n"><f>CompoundAlert!I173</f><v>0</v></c><c r="F537" s="31" t="n"><f>CompoundAlert!J173</f><v>0</v></c><c r="G537" s="29" t="n"><f>CompoundAlert!K173</f><v>0</v></c><c r="H537" s="72" t="n"><f>CompoundAlert!Z173</f><v>0</v></c><c r="I537" s="72" t="n"><f>CompoundAlert!AA173</f><v>0</v></c><c r="J537" s="72" t="n"><f>CompoundAlert!AB173</f><v>0</v></c><c r="K537" s="72" t="n"><f>CompoundAlert!AC173</f><v>0</v></c><c r="L537" s="72" t="n"><f>CompoundAlert!AD173</f><v>0</v></c><c r="M537" s="72" t="n"><f>CompoundAlert!AE173</f><v>0</v></c><c r="N537" s="29" t="n"><f>CompoundAlert!AF173</f><v>0</v></c><c r="O537" s="32" t="n"><f>CompoundAlert!AG173</f><v>0</v></c><c r="P537" s="32" t="n"><f>CompoundAlert!AH173</f><v>0.5</v></c><c r="Q537" s="71"/><c r="R537" s="53"/><c r="S537" s="53"/><c r="T537" s="53"/><c r="U537" s="53"/><c r="V537" s="53"/><c r="W537" s="53"/><c r="X537" s="53"/><c r="Y537" s="53"/><c r="Z537" s="53"/><c r="AA537" s="53"/><c r="AB537" s="53"/><c r="AC537" s="53"/><c r="AD537" s="53"/><c r="AE537" s="53"/><c r="AF537" s="53"/></row><row r="538"><c r="A538" s="65" t="n"><v>97</v></c><c r="B538" s="35" t="str"><f>CompoundAlert!B174</f><v>Poland</v></c><c r="C538" s="28" t="str"><f>CompoundAlert!C174</f><v>POL</v></c><c r="D538" s="29" t="n"><f>CompoundAlert!D174</f><v>0</v></c><c r="E538" s="30" t="n"><f>CompoundAlert!I174</f><v>0</v></c><c r="F538" s="31" t="n"><f>CompoundAlert!J174</f><v>0</v></c><c r="G538" s="29" t="n"><f>CompoundAlert!K174</f><v>0</v></c><c r="H538" s="72" t="n"><f>CompoundAlert!Z174</f><v>0</v></c><c r="I538" s="72" t="n"><f>CompoundAlert!AA174</f><v>0</v></c><c r="J538" s="72" t="n"><f>CompoundAlert!AB174</f><v>0</v></c><c r="K538" s="72" t="n"><f>CompoundAlert!AC174</f><v>0</v></c><c r="L538" s="72" t="n"><f>CompoundAlert!AD174</f><v>0</v></c><c r="M538" s="72" t="n"><f>CompoundAlert!AE174</f><v>0</v></c><c r="N538" s="29" t="n"><f>CompoundAlert!AF174</f><v>0</v></c><c r="O538" s="32" t="n"><f>CompoundAlert!AG174</f><v>0</v></c><c r="P538" s="32" t="n"><f>CompoundAlert!AH174</f><v>0.3</v></c><c r="Q538" s="71"/><c r="R538" s="53"/><c r="S538" s="53"/><c r="T538" s="53"/><c r="U538" s="53"/><c r="V538" s="53"/><c r="W538" s="53"/><c r="X538" s="53"/><c r="Y538" s="53"/><c r="Z538" s="53"/><c r="AA538" s="53"/><c r="AB538" s="53"/><c r="AC538" s="53"/><c r="AD538" s="53"/><c r="AE538" s="53"/><c r="AF538" s="53"/></row><row r="539"><c r="A539" s="65" t="n"><v>98</v></c><c r="B539" s="35" t="str"><f>CompoundAlert!B183</f><v>Denmark</v></c><c r="C539" s="28" t="str"><f>CompoundAlert!C183</f><v>DNK</v></c><c r="D539" s="29" t="n"><f>CompoundAlert!D183</f><v>0</v></c><c r="E539" s="30" t="n"><f>CompoundAlert!I183</f><v>0</v></c><c r="F539" s="31" t="n"><f>CompoundAlert!J183</f><v>0</v></c><c r="G539" s="29" t="n"><f>CompoundAlert!K183</f><v>0</v></c><c r="H539" s="72" t="n"><f>CompoundAlert!Z183</f><v>0</v></c><c r="I539" s="72" t="n"><f>CompoundAlert!AA183</f><v>0</v></c><c r="J539" s="72" t="n"><f>CompoundAlert!AB183</f><v>0</v></c><c r="K539" s="72" t="n"><f>CompoundAlert!AC183</f><v>0</v></c><c r="L539" s="72" t="n"><f>CompoundAlert!AD183</f><v>0</v></c><c r="M539" s="72" t="n"><f>CompoundAlert!AE183</f><v>0</v></c><c r="N539" s="29" t="n"><f>CompoundAlert!AF183</f><v>0</v></c><c r="O539" s="32" t="n"><f>CompoundAlert!AG183</f><v>0</v></c><c r="P539" s="32" t="n"><f>CompoundAlert!AH183</f><v>0.5</v></c><c r="Q539" s="71"/><c r="R539" s="53"/><c r="S539" s="53"/><c r="T539" s="53"/><c r="U539" s="53"/><c r="V539" s="53"/><c r="W539" s="53"/><c r="X539" s="53"/><c r="Y539" s="53"/><c r="Z539" s="53"/><c r="AA539" s="53"/><c r="AB539" s="53"/><c r="AC539" s="53"/><c r="AD539" s="53"/><c r="AE539" s="53"/><c r="AF539" s="53"/></row><row r="540"><c r="A540" s="65" t="n"><v>99</v></c><c r="B540" s="35" t="str"><f>CompoundAlert!B184</f><v>Finland</v></c><c r="C540" s="28" t="str"><f>CompoundAlert!C184</f><v>FIN</v></c><c r="D540" s="29" t="n"><f>CompoundAlert!D184</f><v>0</v></c><c r="E540" s="30" t="n"><f>CompoundAlert!I184</f><v>0</v></c><c r="F540" s="31" t="n"><f>CompoundAlert!J184</f><v>0</v></c><c r="G540" s="29" t="n"><f>CompoundAlert!K184</f><v>0</v></c><c r="H540" s="72" t="n"><f>CompoundAlert!Z184</f><v>0</v></c><c r="I540" s="72" t="n"><f>CompoundAlert!AA184</f><v>0</v></c><c r="J540" s="72" t="n"><f>CompoundAlert!AB184</f><v>0</v></c><c r="K540" s="72" t="n"><f>CompoundAlert!AC184</f><v>0</v></c><c r="L540" s="72" t="n"><f>CompoundAlert!AD184</f><v>0</v></c><c r="M540" s="72" t="n"><f>CompoundAlert!AE184</f><v>0</v></c><c r="N540" s="29" t="n"><f>CompoundAlert!AF184</f><v>0</v></c><c r="O540" s="32" t="n"><f>CompoundAlert!AG184</f><v>0</v></c><c r="P540" s="32" t="n"><f>CompoundAlert!AH184</f><v>0.5</v></c><c r="Q540" s="71"/><c r="R540" s="53"/><c r="S540" s="53"/><c r="T540" s="53"/><c r="U540" s="53"/><c r="V540" s="53"/><c r="W540" s="53"/><c r="X540" s="53"/><c r="Y540" s="53"/><c r="Z540" s="53"/><c r="AA540" s="53"/><c r="AB540" s="53"/><c r="AC540" s="53"/><c r="AD540" s="53"/><c r="AE540" s="53"/><c r="AF540" s="53"/></row><row r="541"><c r="A541" s="65" t="n"><v>100</v></c><c r="B541" s="35" t="str"><f>CompoundAlert!B185</f><v>Slovenia</v></c><c r="C541" s="28" t="str"><f>CompoundAlert!C185</f><v>SVN</v></c><c r="D541" s="29" t="n"><f>CompoundAlert!D185</f><v>0</v></c><c r="E541" s="30" t="n"><f>CompoundAlert!I185</f><v>0</v></c><c r="F541" s="31" t="n"><f>CompoundAlert!J185</f><v>0</v></c><c r="G541" s="29" t="n"><f>CompoundAlert!K185</f><v>0</v></c><c r="H541" s="72" t="n"><f>CompoundAlert!Z185</f><v>0</v></c><c r="I541" s="72" t="n"><f>CompoundAlert!AA185</f><v>0</v></c><c r="J541" s="72" t="n"><f>CompoundAlert!AB185</f><v>0</v></c><c r="K541" s="72" t="n"><f>CompoundAlert!AC185</f><v>0</v></c><c r="L541" s="72" t="n"><f>CompoundAlert!AD185</f><v>0</v></c><c r="M541" s="72" t="n"><f>CompoundAlert!AE185</f><v>0</v></c><c r="N541" s="29" t="n"><f>CompoundAlert!AF185</f><v>0</v></c><c r="O541" s="32" t="n"><f>CompoundAlert!AG185</f><v>0</v></c><c r="P541" s="32" t="n"><f>CompoundAlert!AH185</f><v>0.4</v></c><c r="Q541" s="71"/><c r="R541" s="53"/><c r="S541" s="53"/><c r="T541" s="53"/><c r="U541" s="53"/><c r="V541" s="53"/><c r="W541" s="53"/><c r="X541" s="53"/><c r="Y541" s="53"/><c r="Z541" s="53"/><c r="AA541" s="53"/><c r="AB541" s="53"/><c r="AC541" s="53"/><c r="AD541" s="53"/><c r="AE541" s="53"/><c r="AF541" s="53"/></row><row r="542"><c r="A542" s="65" t="n"><v>101</v></c><c r="B542" s="35" t="str"><f>CompoundAlert!B186</f><v>Sweden</v></c><c r="C542" s="28" t="str"><f>CompoundAlert!C186</f><v>SWE</v></c><c r="D542" s="29" t="n"><f>CompoundAlert!D186</f><v>0</v></c><c r="E542" s="30" t="n"><f>CompoundAlert!I186</f><v>0</v></c><c r="F542" s="31" t="n"><f>CompoundAlert!J186</f><v>0</v></c><c r="G542" s="29" t="n"><f>CompoundAlert!K186</f><v>0</v></c><c r="H542" s="72" t="n"><f>CompoundAlert!Z186</f><v>0</v></c><c r="I542" s="72" t="n"><f>CompoundAlert!AA186</f><v>0</v></c><c r="J542" s="72" t="n"><f>CompoundAlert!AB186</f><v>0</v></c><c r="K542" s="72" t="n"><f>CompoundAlert!AC186</f><v>0</v></c><c r="L542" s="72" t="n"><f>CompoundAlert!AD186</f><v>0</v></c><c r="M542" s="72" t="n"><f>CompoundAlert!AE186</f><v>0</v></c><c r="N542" s="29" t="n"><f>CompoundAlert!AF186</f><v>0</v></c><c r="O542" s="32" t="n"><f>CompoundAlert!AG186</f><v>0</v></c><c r="P542" s="32" t="n"><f>CompoundAlert!AH186</f><v>0.4</v></c><c r="Q542" s="71"/><c r="R542" s="53"/><c r="S542" s="53"/><c r="T542" s="53"/><c r="U542" s="53"/><c r="V542" s="53"/><c r="W542" s="53"/><c r="X542" s="53"/><c r="Y542" s="53"/><c r="Z542" s="53"/><c r="AA542" s="53"/><c r="AB542" s="53"/><c r="AC542" s="53"/><c r="AD542" s="53"/><c r="AE542" s="53"/><c r="AF542" s="53"/></row><row r="543"><c r="A543" s="65" t="n"><v>102</v></c><c r="B543" s="35" t="str"><f>CompoundAlert!B187</f><v>United Kingdom</v></c><c r="C543" s="28" t="str"><f>CompoundAlert!C187</f><v>GBR</v></c><c r="D543" s="29" t="n"><f>CompoundAlert!D187</f><v>0</v></c><c r="E543" s="30" t="n"><f>CompoundAlert!I187</f><v>0</v></c><c r="F543" s="31" t="n"><f>CompoundAlert!J187</f><v>0</v></c><c r="G543" s="29" t="n"><f>CompoundAlert!K187</f><v>0</v></c><c r="H543" s="72" t="n"><f>CompoundAlert!Z187</f><v>0</v></c><c r="I543" s="72" t="n"><f>CompoundAlert!AA187</f><v>0</v></c><c r="J543" s="72" t="n"><f>CompoundAlert!AB187</f><v>0</v></c><c r="K543" s="72" t="n"><f>CompoundAlert!AC187</f><v>0</v></c><c r="L543" s="72" t="n"><f>CompoundAlert!AD187</f><v>0</v></c><c r="M543" s="72" t="n"><f>CompoundAlert!AE187</f><v>0</v></c><c r="N543" s="29" t="n"><f>CompoundAlert!AF187</f><v>0</v></c><c r="O543" s="32" t="n"><f>CompoundAlert!AG187</f><v>0</v></c><c r="P543" s="32" t="n"><f>CompoundAlert!AH187</f><v>0.5</v></c><c r="Q543" s="71"/><c r="R543" s="53"/><c r="S543" s="53"/><c r="T543" s="53"/><c r="U543" s="53"/><c r="V543" s="53"/><c r="W543" s="53"/><c r="X543" s="53"/><c r="Y543" s="53"/><c r="Z543" s="53"/><c r="AA543" s="53"/><c r="AB543" s="53"/><c r="AC543" s="53"/><c r="AD543" s="53"/><c r="AE543" s="53"/><c r="AF543" s="53"/></row><row r="544"><c r="A544" s="65" t="n"><v>103</v></c><c r="B544" s="35" t="str"><f>CompoundAlert!B9</f><v>Papua New Guinea</v></c><c r="C544" s="28" t="str"><f>CompoundAlert!C9</f><v>PNG</v></c><c r="D544" s="29" t="n"><f>CompoundAlert!D9</f><v>0</v></c><c r="E544" s="30" t="n"><f>CompoundAlert!I9</f><v>0</v></c><c r="F544" s="31" t="n"><f>CompoundAlert!J9</f><v>0</v></c><c r="G544" s="29" t="n"><f>CompoundAlert!K9</f><v>0</v></c><c r="H544" s="72" t="n"><f>CompoundAlert!Z9</f><v>0</v></c><c r="I544" s="72" t="n"><f>CompoundAlert!AA9</f><v>0</v></c><c r="J544" s="72" t="n"><f>CompoundAlert!AB9</f><v>0</v></c><c r="K544" s="72" t="n"><f>CompoundAlert!AC9</f><v>0</v></c><c r="L544" s="72" t="n"><f>CompoundAlert!AD9</f><v>0</v></c><c r="M544" s="72" t="n"><f>CompoundAlert!AE9</f><v>0</v></c><c r="N544" s="29" t="n"><f>CompoundAlert!AF9</f><v>0</v></c><c r="O544" s="32" t="n"><f>CompoundAlert!AG9</f><v>0</v></c><c r="P544" s="32" t="n"><f>CompoundAlert!AH9</f><v>0.4</v></c><c r="Q544" s="71"/><c r="R544" s="53"/><c r="S544" s="53"/><c r="T544" s="53"/><c r="U544" s="53"/><c r="V544" s="53"/><c r="W544" s="53"/><c r="X544" s="53"/><c r="Y544" s="53"/><c r="Z544" s="53"/><c r="AA544" s="53"/><c r="AB544" s="53"/><c r="AC544" s="53"/><c r="AD544" s="53"/><c r="AE544" s="53"/><c r="AF544" s="53"/></row><row r="545"><c r="A545" s="65" t="n"><v>104</v></c><c r="B545" s="35" t="str"><f>CompoundAlert!B17</f><v>Haiti</v></c><c r="C545" s="28" t="str"><f>CompoundAlert!C17</f><v>HTI</v></c><c r="D545" s="29" t="n"><f>CompoundAlert!D17</f><v>0</v></c><c r="E545" s="30" t="n"><f>CompoundAlert!I17</f><v>0</v></c><c r="F545" s="31" t="n"><f>CompoundAlert!J17</f><v>0</v></c><c r="G545" s="29" t="n"><f>CompoundAlert!K17</f><v>0</v></c><c r="H545" s="72" t="n"><f>CompoundAlert!Z17</f><v>0</v></c><c r="I545" s="72" t="n"><f>CompoundAlert!AA17</f><v>0</v></c><c r="J545" s="72" t="n"><f>CompoundAlert!AB17</f><v>0</v></c><c r="K545" s="72" t="n"><f>CompoundAlert!AC17</f><v>0</v></c><c r="L545" s="72" t="n"><f>CompoundAlert!AD17</f><v>0</v></c><c r="M545" s="72" t="n"><f>CompoundAlert!AE17</f><v>0</v></c><c r="N545" s="29" t="n"><f>CompoundAlert!AF17</f><v>0</v></c><c r="O545" s="32" t="n"><f>CompoundAlert!AG17</f><v>0</v></c><c r="P545" s="32" t="n"><f>CompoundAlert!AH17</f><v>0.2</v></c><c r="Q545" s="71"/><c r="R545" s="53"/><c r="S545" s="53"/><c r="T545" s="53"/><c r="U545" s="53"/><c r="V545" s="53"/><c r="W545" s="53"/><c r="X545" s="53"/><c r="Y545" s="53"/><c r="Z545" s="53"/><c r="AA545" s="53"/><c r="AB545" s="53"/><c r="AC545" s="53"/><c r="AD545" s="53"/><c r="AE545" s="53"/><c r="AF545" s="53"/></row><row r="546"><c r="A546" s="65" t="n"><v>105</v></c><c r="B546" s="35" t="str"><f>CompoundAlert!B30</f><v>Madagascar</v></c><c r="C546" s="28" t="str"><f>CompoundAlert!C30</f><v>MDG</v></c><c r="D546" s="29" t="n"><f>CompoundAlert!D30</f><v>0</v></c><c r="E546" s="30" t="n"><f>CompoundAlert!I30</f><v>0</v></c><c r="F546" s="31" t="n"><f>CompoundAlert!J30</f><v>0</v></c><c r="G546" s="29" t="n"><f>CompoundAlert!K30</f><v>0</v></c><c r="H546" s="72" t="n"><f>CompoundAlert!Z30</f><v>0</v></c><c r="I546" s="72" t="n"><f>CompoundAlert!AA30</f><v>0</v></c><c r="J546" s="72" t="n"><f>CompoundAlert!AB30</f><v>0</v></c><c r="K546" s="72" t="n"><f>CompoundAlert!AC30</f><v>0</v></c><c r="L546" s="72" t="n"><f>CompoundAlert!AD30</f><v>0</v></c><c r="M546" s="72" t="n"><f>CompoundAlert!AE30</f><v>0</v></c><c r="N546" s="29" t="n"><f>CompoundAlert!AF30</f><v>0</v></c><c r="O546" s="32" t="n"><f>CompoundAlert!AG30</f><v>0</v></c><c r="P546" s="32" t="n"><f>CompoundAlert!AH30</f><v>0.2</v></c><c r="Q546" s="71"/><c r="R546" s="53"/><c r="S546" s="53"/><c r="T546" s="53"/><c r="U546" s="53"/><c r="V546" s="53"/><c r="W546" s="53"/><c r="X546" s="53"/><c r="Y546" s="53"/><c r="Z546" s="53"/><c r="AA546" s="53"/><c r="AB546" s="53"/><c r="AC546" s="53"/><c r="AD546" s="53"/><c r="AE546" s="53"/><c r="AF546" s="53"/></row><row r="547"><c r="A547" s="65" t="n"><v>106</v></c><c r="B547" s="35" t="str"><f>CompoundAlert!B45</f><v>Malawi</v></c><c r="C547" s="28" t="str"><f>CompoundAlert!C45</f><v>MWI</v></c><c r="D547" s="29" t="n"><f>CompoundAlert!D45</f><v>0</v></c><c r="E547" s="30" t="n"><f>CompoundAlert!I45</f><v>0</v></c><c r="F547" s="31" t="n"><f>CompoundAlert!J45</f><v>0</v></c><c r="G547" s="29" t="n"><f>CompoundAlert!K45</f><v>0</v></c><c r="H547" s="72" t="n"><f>CompoundAlert!Z45</f><v>0</v></c><c r="I547" s="72" t="n"><f>CompoundAlert!AA45</f><v>0</v></c><c r="J547" s="72" t="n"><f>CompoundAlert!AB45</f><v>0</v></c><c r="K547" s="72" t="n"><f>CompoundAlert!AC45</f><v>0</v></c><c r="L547" s="72" t="n"><f>CompoundAlert!AD45</f><v>0</v></c><c r="M547" s="72" t="n"><f>CompoundAlert!AE45</f><v>0</v></c><c r="N547" s="29" t="n"><f>CompoundAlert!AF45</f><v>0</v></c><c r="O547" s="32" t="n"><f>CompoundAlert!AG45</f><v>0</v></c><c r="P547" s="32" t="n"><f>CompoundAlert!AH45</f><v>0.2</v></c><c r="Q547" s="71"/><c r="R547" s="53"/><c r="S547" s="53"/><c r="T547" s="53"/><c r="U547" s="53"/><c r="V547" s="53"/><c r="W547" s="53"/><c r="X547" s="53"/><c r="Y547" s="53"/><c r="Z547" s="53"/><c r="AA547" s="53"/><c r="AB547" s="53"/><c r="AC547" s="53"/><c r="AD547" s="53"/><c r="AE547" s="53"/><c r="AF547" s="53"/></row><row r="548"><c r="A548" s="65" t="n"><v>107</v></c><c r="B548" s="35" t="str"><f>CompoundAlert!B46</f><v>Rwanda</v></c><c r="C548" s="28" t="str"><f>CompoundAlert!C46</f><v>RWA</v></c><c r="D548" s="29" t="n"><f>CompoundAlert!D46</f><v>0</v></c><c r="E548" s="30" t="n"><f>CompoundAlert!I46</f><v>0</v></c><c r="F548" s="31" t="n"><f>CompoundAlert!J46</f><v>0</v></c><c r="G548" s="29" t="n"><f>CompoundAlert!K46</f><v>0</v></c><c r="H548" s="72" t="n"><f>CompoundAlert!Z46</f><v>0</v></c><c r="I548" s="72" t="n"><f>CompoundAlert!AA46</f><v>0</v></c><c r="J548" s="72" t="n"><f>CompoundAlert!AB46</f><v>0</v></c><c r="K548" s="72" t="n"><f>CompoundAlert!AC46</f><v>0</v></c><c r="L548" s="72" t="n"><f>CompoundAlert!AD46</f><v>0</v></c><c r="M548" s="72" t="n"><f>CompoundAlert!AE46</f><v>0</v></c><c r="N548" s="29" t="n"><f>CompoundAlert!AF46</f><v>0</v></c><c r="O548" s="32" t="n"><f>CompoundAlert!AG46</f><v>0</v></c><c r="P548" s="32" t="n"><f>CompoundAlert!AH46</f><v>0.3</v></c><c r="Q548" s="71"/><c r="R548" s="53"/><c r="S548" s="53"/><c r="T548" s="53"/><c r="U548" s="53"/><c r="V548" s="53"/><c r="W548" s="53"/><c r="X548" s="53"/><c r="Y548" s="53"/><c r="Z548" s="53"/><c r="AA548" s="53"/><c r="AB548" s="53"/><c r="AC548" s="53"/><c r="AD548" s="53"/><c r="AE548" s="53"/><c r="AF548" s="53"/></row><row r="549"><c r="A549" s="65" t="n"><v>108</v></c><c r="B549" s="35" t="str"><f>CompoundAlert!B57</f><v>Burundi</v></c><c r="C549" s="28" t="str"><f>CompoundAlert!C57</f><v>BDI</v></c><c r="D549" s="29" t="n"><f>CompoundAlert!D57</f><v>0</v></c><c r="E549" s="30" t="n"><f>CompoundAlert!I57</f><v>0</v></c><c r="F549" s="31" t="n"><f>CompoundAlert!J57</f><v>0</v></c><c r="G549" s="29" t="n"><f>CompoundAlert!K57</f><v>0</v></c><c r="H549" s="72" t="n"><f>CompoundAlert!Z57</f><v>0</v></c><c r="I549" s="72" t="n"><f>CompoundAlert!AA57</f><v>0</v></c><c r="J549" s="72" t="n"><f>CompoundAlert!AB57</f><v>0</v></c><c r="K549" s="72" t="n"><f>CompoundAlert!AC57</f><v>0</v></c><c r="L549" s="72" t="n"><f>CompoundAlert!AD57</f><v>0</v></c><c r="M549" s="72" t="n"><f>CompoundAlert!AE57</f><v>0</v></c><c r="N549" s="29" t="n"><f>CompoundAlert!AF57</f><v>0</v></c><c r="O549" s="32" t="n"><f>CompoundAlert!AG57</f><v>0</v></c><c r="P549" s="32" t="n"><f>CompoundAlert!AH57</f><v>0.3</v></c><c r="Q549" s="71"/><c r="R549" s="53"/><c r="S549" s="53"/><c r="T549" s="53"/><c r="U549" s="53"/><c r="V549" s="53"/><c r="W549" s="53"/><c r="X549" s="53"/><c r="Y549" s="53"/><c r="Z549" s="53"/><c r="AA549" s="53"/><c r="AB549" s="53"/><c r="AC549" s="53"/><c r="AD549" s="53"/><c r="AE549" s="53"/><c r="AF549" s="53"/></row><row r="550"><c r="A550" s="65" t="n"><v>109</v></c><c r="B550" s="35" t="str"><f>CompoundAlert!B58</f><v>Mauritania</v></c><c r="C550" s="28" t="str"><f>CompoundAlert!C58</f><v>MRT</v></c><c r="D550" s="29" t="n"><f>CompoundAlert!D58</f><v>0</v></c><c r="E550" s="30" t="n"><f>CompoundAlert!I58</f><v>0</v></c><c r="F550" s="31" t="n"><f>CompoundAlert!J58</f><v>0</v></c><c r="G550" s="29" t="n"><f>CompoundAlert!K58</f><v>0</v></c><c r="H550" s="72" t="n"><f>CompoundAlert!Z58</f><v>0</v></c><c r="I550" s="72" t="n"><f>CompoundAlert!AA58</f><v>0</v></c><c r="J550" s="72" t="n"><f>CompoundAlert!AB58</f><v>0</v></c><c r="K550" s="72" t="n"><f>CompoundAlert!AC58</f><v>0</v></c><c r="L550" s="72" t="n"><f>CompoundAlert!AD58</f><v>0</v></c><c r="M550" s="72" t="n"><f>CompoundAlert!AE58</f><v>0</v></c><c r="N550" s="29" t="n"><f>CompoundAlert!AF58</f><v>0</v></c><c r="O550" s="32" t="n"><f>CompoundAlert!AG58</f><v>0</v></c><c r="P550" s="32" t="n"><f>CompoundAlert!AH58</f><v>0.2</v></c><c r="Q550" s="71"/><c r="R550" s="53"/><c r="S550" s="53"/><c r="T550" s="53"/><c r="U550" s="53"/><c r="V550" s="53"/><c r="W550" s="53"/><c r="X550" s="53"/><c r="Y550" s="53"/><c r="Z550" s="53"/><c r="AA550" s="53"/><c r="AB550" s="53"/><c r="AC550" s="53"/><c r="AD550" s="53"/><c r="AE550" s="53"/><c r="AF550" s="53"/></row><row r="551"><c r="A551" s="65" t="n"><v>110</v></c><c r="B551" s="35" t="str"><f>CompoundAlert!B59</f><v>Sao Tome and Principe</v></c><c r="C551" s="28" t="str"><f>CompoundAlert!C59</f><v>STP</v></c><c r="D551" s="29" t="n"><f>CompoundAlert!D59</f><v>0</v></c><c r="E551" s="30" t="n"><f>CompoundAlert!I59</f><v>0</v></c><c r="F551" s="31" t="n"><f>CompoundAlert!J59</f><v>0</v></c><c r="G551" s="29" t="n"><f>CompoundAlert!K59</f><v>0</v></c><c r="H551" s="72" t="n"><f>CompoundAlert!Z59</f><v>0</v></c><c r="I551" s="72" t="n"><f>CompoundAlert!AA59</f><v>0</v></c><c r="J551" s="72" t="n"><f>CompoundAlert!AB59</f><v>0</v></c><c r="K551" s="72" t="n"><f>CompoundAlert!AC59</f><v>0</v></c><c r="L551" s="72" t="n"><f>CompoundAlert!AD59</f><v>0</v></c><c r="M551" s="72" t="n"><f>CompoundAlert!AE59</f><v>0</v></c><c r="N551" s="29" t="n"><f>CompoundAlert!AF59</f><v>0</v></c><c r="O551" s="32" t="n"><f>CompoundAlert!AG59</f><v>0</v></c><c r="P551" s="32" t="n"><f>CompoundAlert!AH59</f><v>0.5</v></c><c r="Q551" s="71"/><c r="R551" s="53"/><c r="S551" s="53"/><c r="T551" s="53"/><c r="U551" s="53"/><c r="V551" s="53"/><c r="W551" s="53"/><c r="X551" s="53"/><c r="Y551" s="53"/><c r="Z551" s="53"/><c r="AA551" s="53"/><c r="AB551" s="53"/><c r="AC551" s="53"/><c r="AD551" s="53"/><c r="AE551" s="53"/><c r="AF551" s="53"/></row><row r="552"><c r="A552" s="65" t="n"><v>111</v></c><c r="B552" s="35" t="str"><f>CompoundAlert!B60</f><v>Equatorial Guinea</v></c><c r="C552" s="28" t="str"><f>CompoundAlert!C60</f><v>GNQ</v></c><c r="D552" s="29" t="n"><f>CompoundAlert!D60</f><v>0</v></c><c r="E552" s="30" t="n"><f>CompoundAlert!I60</f><v>0</v></c><c r="F552" s="31" t="n"><f>CompoundAlert!J60</f><v>0</v></c><c r="G552" s="29" t="n"><f>CompoundAlert!K60</f><v>0</v></c><c r="H552" s="72" t="n"><f>CompoundAlert!Z60</f><v>0</v></c><c r="I552" s="72" t="n"><f>CompoundAlert!AA60</f><v>0</v></c><c r="J552" s="72" t="n"><f>CompoundAlert!AB60</f><v>0</v></c><c r="K552" s="72" t="n"><f>CompoundAlert!AC60</f><v>0</v></c><c r="L552" s="72" t="n"><f>CompoundAlert!AD60</f><v>0</v></c><c r="M552" s="72" t="n"><f>CompoundAlert!AE60</f><v>0</v></c><c r="N552" s="29" t="n"><f>CompoundAlert!AF60</f><v>0</v></c><c r="O552" s="32" t="n"><f>CompoundAlert!AG60</f><v>0</v></c><c r="P552" s="32" t="n"><f>CompoundAlert!AH60</f><v>0.5</v></c><c r="Q552" s="71"/><c r="R552" s="53"/><c r="S552" s="53"/><c r="T552" s="53"/><c r="U552" s="53"/><c r="V552" s="53"/><c r="W552" s="53"/><c r="X552" s="53"/><c r="Y552" s="53"/><c r="Z552" s="53"/><c r="AA552" s="53"/><c r="AB552" s="53"/><c r="AC552" s="53"/><c r="AD552" s="53"/><c r="AE552" s="53"/><c r="AF552" s="53"/></row><row r="553"><c r="A553" s="65" t="n"><v>112</v></c><c r="B553" s="35" t="str"><f>CompoundAlert!B61</f><v>Namibia</v></c><c r="C553" s="28" t="str"><f>CompoundAlert!C61</f><v>NAM</v></c><c r="D553" s="29" t="n"><f>CompoundAlert!D61</f><v>0</v></c><c r="E553" s="30" t="n"><f>CompoundAlert!I61</f><v>0</v></c><c r="F553" s="31" t="n"><f>CompoundAlert!J61</f><v>0</v></c><c r="G553" s="29" t="n"><f>CompoundAlert!K61</f><v>0</v></c><c r="H553" s="72" t="n"><f>CompoundAlert!Z61</f><v>0</v></c><c r="I553" s="72" t="n"><f>CompoundAlert!AA61</f><v>0</v></c><c r="J553" s="72" t="n"><f>CompoundAlert!AB61</f><v>0</v></c><c r="K553" s="72" t="n"><f>CompoundAlert!AC61</f><v>0</v></c><c r="L553" s="72" t="n"><f>CompoundAlert!AD61</f><v>0</v></c><c r="M553" s="72" t="n"><f>CompoundAlert!AE61</f><v>0</v></c><c r="N553" s="29" t="n"><f>CompoundAlert!AF61</f><v>0</v></c><c r="O553" s="32" t="n"><f>CompoundAlert!AG61</f><v>0</v></c><c r="P553" s="32" t="n"><f>CompoundAlert!AH61</f><v>0.3</v></c><c r="Q553" s="71"/><c r="R553" s="53"/><c r="S553" s="53"/><c r="T553" s="53"/><c r="U553" s="53"/><c r="V553" s="53"/><c r="W553" s="53"/><c r="X553" s="53"/><c r="Y553" s="53"/><c r="Z553" s="53"/><c r="AA553" s="53"/><c r="AB553" s="53"/><c r="AC553" s="53"/><c r="AD553" s="53"/><c r="AE553" s="53"/><c r="AF553" s="53"/></row><row r="554"><c r="A554" s="65" t="n"><v>113</v></c><c r="B554" s="35" t="str"><f>CompoundAlert!B62</f><v>Angola</v></c><c r="C554" s="28" t="str"><f>CompoundAlert!C62</f><v>AGO</v></c><c r="D554" s="29" t="n"><f>CompoundAlert!D62</f><v>0</v></c><c r="E554" s="30" t="n"><f>CompoundAlert!I62</f><v>0</v></c><c r="F554" s="31" t="n"><f>CompoundAlert!J62</f><v>0</v></c><c r="G554" s="29" t="n"><f>CompoundAlert!K62</f><v>0</v></c><c r="H554" s="72" t="n"><f>CompoundAlert!Z62</f><v>0</v></c><c r="I554" s="72" t="n"><f>CompoundAlert!AA62</f><v>0</v></c><c r="J554" s="72" t="n"><f>CompoundAlert!AB62</f><v>0</v></c><c r="K554" s="72" t="n"><f>CompoundAlert!AC62</f><v>0</v></c><c r="L554" s="72" t="n"><f>CompoundAlert!AD62</f><v>0</v></c><c r="M554" s="72" t="n"><f>CompoundAlert!AE62</f><v>0</v></c><c r="N554" s="29" t="n"><f>CompoundAlert!AF62</f><v>0</v></c><c r="O554" s="32" t="n"><f>CompoundAlert!AG62</f><v>0</v></c><c r="P554" s="32" t="n"><f>CompoundAlert!AH62</f><v>0.3</v></c><c r="Q554" s="71"/><c r="R554" s="53"/><c r="S554" s="53"/><c r="T554" s="53"/><c r="U554" s="53"/><c r="V554" s="53"/><c r="W554" s="53"/><c r="X554" s="53"/><c r="Y554" s="53"/><c r="Z554" s="53"/><c r="AA554" s="53"/><c r="AB554" s="53"/><c r="AC554" s="53"/><c r="AD554" s="53"/><c r="AE554" s="53"/><c r="AF554" s="53"/></row><row r="555"><c r="A555" s="65" t="n"><v>114</v></c><c r="B555" s="35" t="str"><f>CompoundAlert!B63</f><v>Micronesia</v></c><c r="C555" s="28" t="str"><f>CompoundAlert!C63</f><v>FSM</v></c><c r="D555" s="29" t="n"><f>CompoundAlert!D63</f><v>0</v></c><c r="E555" s="30" t="n"><f>CompoundAlert!I63</f><v>0</v></c><c r="F555" s="31" t="n"><f>CompoundAlert!J63</f><v>0</v></c><c r="G555" s="29" t="n"><f>CompoundAlert!K63</f><v>0</v></c><c r="H555" s="72" t="n"><f>CompoundAlert!Z63</f><v>0</v></c><c r="I555" s="72" t="n"><f>CompoundAlert!AA63</f><v>0</v></c><c r="J555" s="72" t="n"><f>CompoundAlert!AB63</f><v>0</v></c><c r="K555" s="72" t="n"><f>CompoundAlert!AC63</f><v>0</v></c><c r="L555" s="72" t="n"><f>CompoundAlert!AD63</f><v>0</v></c><c r="M555" s="72" t="n"><f>CompoundAlert!AE63</f><v>0</v></c><c r="N555" s="29" t="n"><f>CompoundAlert!AF63</f><v>0</v></c><c r="O555" s="32" t="n"><f>CompoundAlert!AG63</f><v>0.2</v></c><c r="P555" s="32" t="n"><f>CompoundAlert!AH63</f><v>0.8</v></c><c r="Q555" s="71"/><c r="R555" s="53"/><c r="S555" s="53"/><c r="T555" s="53"/><c r="U555" s="53"/><c r="V555" s="53"/><c r="W555" s="53"/><c r="X555" s="53"/><c r="Y555" s="53"/><c r="Z555" s="53"/><c r="AA555" s="53"/><c r="AB555" s="53"/><c r="AC555" s="53"/><c r="AD555" s="53"/><c r="AE555" s="53"/><c r="AF555" s="53"/></row><row r="556"><c r="A556" s="65" t="n"><v>115</v></c><c r="B556" s="35" t="str"><f>CompoundAlert!B64</f><v>Bhutan</v></c><c r="C556" s="28" t="str"><f>CompoundAlert!C64</f><v>BTN</v></c><c r="D556" s="29" t="n"><f>CompoundAlert!D64</f><v>0</v></c><c r="E556" s="30" t="n"><f>CompoundAlert!I64</f><v>0</v></c><c r="F556" s="31" t="n"><f>CompoundAlert!J64</f><v>0</v></c><c r="G556" s="29" t="n"><f>CompoundAlert!K64</f><v>0</v></c><c r="H556" s="72" t="n"><f>CompoundAlert!Z64</f><v>0</v></c><c r="I556" s="72" t="n"><f>CompoundAlert!AA64</f><v>0</v></c><c r="J556" s="72" t="n"><f>CompoundAlert!AB64</f><v>0</v></c><c r="K556" s="72" t="n"><f>CompoundAlert!AC64</f><v>0</v></c><c r="L556" s="72" t="n"><f>CompoundAlert!AD64</f><v>0</v></c><c r="M556" s="72" t="n"><f>CompoundAlert!AE64</f><v>0</v></c><c r="N556" s="29" t="n"><f>CompoundAlert!AF64</f><v>0</v></c><c r="O556" s="32" t="n"><f>CompoundAlert!AG64</f><v>0</v></c><c r="P556" s="32" t="n"><f>CompoundAlert!AH64</f><v>0.4</v></c><c r="Q556" s="71"/><c r="R556" s="53"/><c r="S556" s="53"/><c r="T556" s="53"/><c r="U556" s="53"/><c r="V556" s="53"/><c r="W556" s="53"/><c r="X556" s="53"/><c r="Y556" s="53"/><c r="Z556" s="53"/><c r="AA556" s="53"/><c r="AB556" s="53"/><c r="AC556" s="53"/><c r="AD556" s="53"/><c r="AE556" s="53"/><c r="AF556" s="53"/></row><row r="557"><c r="A557" s="65" t="n"><v>116</v></c><c r="B557" s="35" t="str"><f>CompoundAlert!B77</f><v>Guinea</v></c><c r="C557" s="28" t="str"><f>CompoundAlert!C77</f><v>GIN</v></c><c r="D557" s="29" t="n"><f>CompoundAlert!D77</f><v>0</v></c><c r="E557" s="30" t="n"><f>CompoundAlert!I77</f><v>0</v></c><c r="F557" s="31" t="n"><f>CompoundAlert!J77</f><v>0</v></c><c r="G557" s="29" t="n"><f>CompoundAlert!K77</f><v>0</v></c><c r="H557" s="72" t="n"><f>CompoundAlert!Z77</f><v>0</v></c><c r="I557" s="72" t="n"><f>CompoundAlert!AA77</f><v>0</v></c><c r="J557" s="72" t="n"><f>CompoundAlert!AB77</f><v>0</v></c><c r="K557" s="72" t="n"><f>CompoundAlert!AC77</f><v>0</v></c><c r="L557" s="72" t="n"><f>CompoundAlert!AD77</f><v>0</v></c><c r="M557" s="72" t="n"><f>CompoundAlert!AE77</f><v>0</v></c><c r="N557" s="29" t="n"><f>CompoundAlert!AF77</f><v>0</v></c><c r="O557" s="32" t="n"><f>CompoundAlert!AG77</f><v>0</v></c><c r="P557" s="32" t="n"><f>CompoundAlert!AH77</f><v>0.3</v></c><c r="Q557" s="71"/><c r="R557" s="53"/><c r="S557" s="53"/><c r="T557" s="53"/><c r="U557" s="53"/><c r="V557" s="53"/><c r="W557" s="53"/><c r="X557" s="53"/><c r="Y557" s="53"/><c r="Z557" s="53"/><c r="AA557" s="53"/><c r="AB557" s="53"/><c r="AC557" s="53"/><c r="AD557" s="53"/><c r="AE557" s="53"/><c r="AF557" s="53"/></row><row r="558"><c r="A558" s="65" t="n"><v>117</v></c><c r="B558" s="35" t="str"><f>CompoundAlert!B78</f><v>Togo</v></c><c r="C558" s="28" t="str"><f>CompoundAlert!C78</f><v>TGO</v></c><c r="D558" s="29" t="n"><f>CompoundAlert!D78</f><v>0</v></c><c r="E558" s="30" t="n"><f>CompoundAlert!I78</f><v>0</v></c><c r="F558" s="31" t="n"><f>CompoundAlert!J78</f><v>0</v></c><c r="G558" s="29" t="n"><f>CompoundAlert!K78</f><v>0</v></c><c r="H558" s="72" t="n"><f>CompoundAlert!Z78</f><v>0</v></c><c r="I558" s="72" t="n"><f>CompoundAlert!AA78</f><v>0</v></c><c r="J558" s="72" t="n"><f>CompoundAlert!AB78</f><v>0</v></c><c r="K558" s="72" t="n"><f>CompoundAlert!AC78</f><v>0</v></c><c r="L558" s="72" t="n"><f>CompoundAlert!AD78</f><v>0</v></c><c r="M558" s="72" t="n"><f>CompoundAlert!AE78</f><v>0</v></c><c r="N558" s="29" t="n"><f>CompoundAlert!AF78</f><v>0</v></c><c r="O558" s="32" t="n"><f>CompoundAlert!AG78</f><v>0</v></c><c r="P558" s="32" t="n"><f>CompoundAlert!AH78</f><v>0.4</v></c><c r="Q558" s="71"/><c r="R558" s="53"/><c r="S558" s="53"/><c r="T558" s="53"/><c r="U558" s="53"/><c r="V558" s="53"/><c r="W558" s="53"/><c r="X558" s="53"/><c r="Y558" s="53"/><c r="Z558" s="53"/><c r="AA558" s="53"/><c r="AB558" s="53"/><c r="AC558" s="53"/><c r="AD558" s="53"/><c r="AE558" s="53"/><c r="AF558" s="53"/></row><row r="559"><c r="A559" s="65" t="n"><v>118</v></c><c r="B559" s="35" t="str"><f>CompoundAlert!B79</f><v>Bolivia</v></c><c r="C559" s="28" t="str"><f>CompoundAlert!C79</f><v>BOL</v></c><c r="D559" s="29" t="n"><f>CompoundAlert!D79</f><v>0</v></c><c r="E559" s="30" t="n"><f>CompoundAlert!I79</f><v>0</v></c><c r="F559" s="31" t="n"><f>CompoundAlert!J79</f><v>0</v></c><c r="G559" s="29" t="n"><f>CompoundAlert!K79</f><v>0</v></c><c r="H559" s="72" t="n"><f>CompoundAlert!Z79</f><v>0</v></c><c r="I559" s="72" t="n"><f>CompoundAlert!AA79</f><v>0</v></c><c r="J559" s="72" t="n"><f>CompoundAlert!AB79</f><v>0</v></c><c r="K559" s="72" t="n"><f>CompoundAlert!AC79</f><v>0</v></c><c r="L559" s="72" t="n"><f>CompoundAlert!AD79</f><v>0</v></c><c r="M559" s="72" t="n"><f>CompoundAlert!AE79</f><v>0</v></c><c r="N559" s="29" t="n"><f>CompoundAlert!AF79</f><v>0</v></c><c r="O559" s="32" t="n"><f>CompoundAlert!AG79</f><v>0</v></c><c r="P559" s="32" t="n"><f>CompoundAlert!AH79</f><v>0.2</v></c><c r="Q559" s="71"/><c r="R559" s="53"/><c r="S559" s="53"/><c r="T559" s="53"/><c r="U559" s="53"/><c r="V559" s="53"/><c r="W559" s="53"/><c r="X559" s="53"/><c r="Y559" s="53"/><c r="Z559" s="53"/><c r="AA559" s="53"/><c r="AB559" s="53"/><c r="AC559" s="53"/><c r="AD559" s="53"/><c r="AE559" s="53"/><c r="AF559" s="53"/></row><row r="560"><c r="A560" s="65" t="n"><v>119</v></c><c r="B560" s="35" t="str"><f>CompoundAlert!B80</f><v>Tuvalu</v></c><c r="C560" s="28" t="str"><f>CompoundAlert!C80</f><v>TUV</v></c><c r="D560" s="29" t="n"><f>CompoundAlert!D80</f><v>0</v></c><c r="E560" s="30" t="n"><f>CompoundAlert!I80</f><v>0</v></c><c r="F560" s="31" t="n"><f>CompoundAlert!J80</f><v>0</v></c><c r="G560" s="29" t="n"><f>CompoundAlert!K80</f><v>0</v></c><c r="H560" s="72" t="n"><f>CompoundAlert!Z80</f><v>0</v></c><c r="I560" s="72" t="n"><f>CompoundAlert!AA80</f><v>0</v></c><c r="J560" s="72" t="n"><f>CompoundAlert!AB80</f><v>0</v></c><c r="K560" s="72" t="n"><f>CompoundAlert!AC80</f><v>0</v></c><c r="L560" s="72" t="n"><f>CompoundAlert!AD80</f><v>0</v></c><c r="M560" s="72" t="n"><f>CompoundAlert!AE80</f><v>0</v></c><c r="N560" s="29" t="n"><f>CompoundAlert!AF80</f><v>0</v></c><c r="O560" s="32" t="n"><f>CompoundAlert!AG80</f><v>0.3</v></c><c r="P560" s="32" t="n"><f>CompoundAlert!AH80</f><v>0.8</v></c><c r="Q560" s="71"/><c r="R560" s="53"/><c r="S560" s="53"/><c r="T560" s="53"/><c r="U560" s="53"/><c r="V560" s="53"/><c r="W560" s="53"/><c r="X560" s="53"/><c r="Y560" s="53"/><c r="Z560" s="53"/><c r="AA560" s="53"/><c r="AB560" s="53"/><c r="AC560" s="53"/><c r="AD560" s="53"/><c r="AE560" s="53"/><c r="AF560" s="53"/></row><row r="561"><c r="A561" s="65" t="n"><v>120</v></c><c r="B561" s="35" t="str"><f>CompoundAlert!B81</f><v>Moldova Republic of</v></c><c r="C561" s="28" t="str"><f>CompoundAlert!C81</f><v>MDA</v></c><c r="D561" s="29" t="n"><f>CompoundAlert!D81</f><v>0</v></c><c r="E561" s="30" t="n"><f>CompoundAlert!I81</f><v>0</v></c><c r="F561" s="31" t="n"><f>CompoundAlert!J81</f><v>0</v></c><c r="G561" s="29" t="n"><f>CompoundAlert!K81</f><v>0</v></c><c r="H561" s="72" t="n"><f>CompoundAlert!Z81</f><v>0</v></c><c r="I561" s="72" t="n"><f>CompoundAlert!AA81</f><v>0</v></c><c r="J561" s="72" t="n"><f>CompoundAlert!AB81</f><v>0</v></c><c r="K561" s="72" t="n"><f>CompoundAlert!AC81</f><v>0</v></c><c r="L561" s="72" t="n"><f>CompoundAlert!AD81</f><v>0</v></c><c r="M561" s="72" t="n"><f>CompoundAlert!AE81</f><v>0</v></c><c r="N561" s="29" t="n"><f>CompoundAlert!AF81</f><v>0</v></c><c r="O561" s="32" t="n"><f>CompoundAlert!AG81</f><v>0</v></c><c r="P561" s="32" t="n"><f>CompoundAlert!AH81</f><v>0.3</v></c><c r="Q561" s="71"/><c r="R561" s="53"/><c r="S561" s="53"/><c r="T561" s="53"/><c r="U561" s="53"/><c r="V561" s="53"/><c r="W561" s="53"/><c r="X561" s="53"/><c r="Y561" s="53"/><c r="Z561" s="53"/><c r="AA561" s="53"/><c r="AB561" s="53"/><c r="AC561" s="53"/><c r="AD561" s="53"/><c r="AE561" s="53"/><c r="AF561" s="53"/></row><row r="562"><c r="A562" s="65" t="n"><v>121</v></c><c r="B562" s="35" t="str"><f>CompoundAlert!B82</f><v>Jordan</v></c><c r="C562" s="28" t="str"><f>CompoundAlert!C82</f><v>JOR</v></c><c r="D562" s="29" t="n"><f>CompoundAlert!D82</f><v>0</v></c><c r="E562" s="30" t="n"><f>CompoundAlert!I82</f><v>0</v></c><c r="F562" s="31" t="n"><f>CompoundAlert!J82</f><v>0</v></c><c r="G562" s="29" t="n"><f>CompoundAlert!K82</f><v>0</v></c><c r="H562" s="72" t="n"><f>CompoundAlert!Z82</f><v>0</v></c><c r="I562" s="72" t="n"><f>CompoundAlert!AA82</f><v>0</v></c><c r="J562" s="72" t="n"><f>CompoundAlert!AB82</f><v>0</v></c><c r="K562" s="72" t="n"><f>CompoundAlert!AC82</f><v>0</v></c><c r="L562" s="72" t="n"><f>CompoundAlert!AD82</f><v>0</v></c><c r="M562" s="72" t="n"><f>CompoundAlert!AE82</f><v>0</v></c><c r="N562" s="29" t="n"><f>CompoundAlert!AF82</f><v>0</v></c><c r="O562" s="32" t="n"><f>CompoundAlert!AG82</f><v>0</v></c><c r="P562" s="32" t="n"><f>CompoundAlert!AH82</f><v>0.3</v></c><c r="Q562" s="71"/><c r="R562" s="53"/><c r="S562" s="53"/><c r="T562" s="53"/><c r="U562" s="53"/><c r="V562" s="53"/><c r="W562" s="53"/><c r="X562" s="53"/><c r="Y562" s="53"/><c r="Z562" s="53"/><c r="AA562" s="53"/><c r="AB562" s="53"/><c r="AC562" s="53"/><c r="AD562" s="53"/><c r="AE562" s="53"/><c r="AF562" s="53"/></row><row r="563"><c r="A563" s="65" t="n"><v>122</v></c><c r="B563" s="35" t="str"><f>CompoundAlert!B100</f><v>China</v></c><c r="C563" s="28" t="str"><f>CompoundAlert!C100</f><v>CHN</v></c><c r="D563" s="29" t="n"><f>CompoundAlert!D100</f><v>0</v></c><c r="E563" s="30" t="n"><f>CompoundAlert!I100</f><v>0</v></c><c r="F563" s="31" t="n"><f>CompoundAlert!J100</f><v>0</v></c><c r="G563" s="29" t="n"><f>CompoundAlert!K100</f><v>0</v></c><c r="H563" s="72" t="n"><f>CompoundAlert!Z100</f><v>0</v></c><c r="I563" s="72" t="n"><f>CompoundAlert!AA100</f><v>0</v></c><c r="J563" s="72" t="n"><f>CompoundAlert!AB100</f><v>0</v></c><c r="K563" s="72" t="n"><f>CompoundAlert!AC100</f><v>0</v></c><c r="L563" s="72" t="n"><f>CompoundAlert!AD100</f><v>0</v></c><c r="M563" s="72" t="n"><f>CompoundAlert!AE100</f><v>0</v></c><c r="N563" s="29" t="n"><f>CompoundAlert!AF100</f><v>0</v></c><c r="O563" s="32" t="n"><f>CompoundAlert!AG100</f><v>0</v></c><c r="P563" s="32" t="n"><f>CompoundAlert!AH100</f><v>0.2</v></c><c r="Q563" s="71"/><c r="R563" s="53"/><c r="S563" s="53"/><c r="T563" s="53"/><c r="U563" s="53"/><c r="V563" s="53"/><c r="W563" s="53"/><c r="X563" s="53"/><c r="Y563" s="53"/><c r="Z563" s="53"/><c r="AA563" s="53"/><c r="AB563" s="53"/><c r="AC563" s="53"/><c r="AD563" s="53"/><c r="AE563" s="53"/><c r="AF563" s="53"/></row><row r="564"><c r="A564" s="65" t="n"><v>123</v></c><c r="B564" s="35" t="str"><f>CompoundAlert!B101</f><v>Cuba</v></c><c r="C564" s="28" t="str"><f>CompoundAlert!C101</f><v>CUB</v></c><c r="D564" s="29" t="n"><f>CompoundAlert!D101</f><v>0</v></c><c r="E564" s="30" t="n"><f>CompoundAlert!I101</f><v>0</v></c><c r="F564" s="31" t="n"><f>CompoundAlert!J101</f><v>0</v></c><c r="G564" s="29" t="n"><f>CompoundAlert!K101</f><v>0</v></c><c r="H564" s="72" t="n"><f>CompoundAlert!Z101</f><v>0</v></c><c r="I564" s="72" t="n"><f>CompoundAlert!AA101</f><v>0</v></c><c r="J564" s="72" t="n"><f>CompoundAlert!AB101</f><v>0</v></c><c r="K564" s="72" t="n"><f>CompoundAlert!AC101</f><v>0</v></c><c r="L564" s="72" t="n"><f>CompoundAlert!AD101</f><v>0</v></c><c r="M564" s="72" t="n"><f>CompoundAlert!AE101</f><v>0</v></c><c r="N564" s="29" t="n"><f>CompoundAlert!AF101</f><v>0</v></c><c r="O564" s="32" t="n"><f>CompoundAlert!AG101</f><v>0</v></c><c r="P564" s="32" t="n"><f>CompoundAlert!AH101</f><v>0.5</v></c><c r="Q564" s="71"/><c r="R564" s="53"/><c r="S564" s="53"/><c r="T564" s="53"/><c r="U564" s="53"/><c r="V564" s="53"/><c r="W564" s="53"/><c r="X564" s="53"/><c r="Y564" s="53"/><c r="Z564" s="53"/><c r="AA564" s="53"/><c r="AB564" s="53"/><c r="AC564" s="53"/><c r="AD564" s="53"/><c r="AE564" s="53"/><c r="AF564" s="53"/></row><row r="565"><c r="A565" s="65" t="n"><v>124</v></c><c r="B565" s="35" t="str"><f>CompoundAlert!B102</f><v>Kyrgyzstan</v></c><c r="C565" s="28" t="str"><f>CompoundAlert!C102</f><v>KGZ</v></c><c r="D565" s="29" t="n"><f>CompoundAlert!D102</f><v>0</v></c><c r="E565" s="30" t="n"><f>CompoundAlert!I102</f><v>0</v></c><c r="F565" s="31" t="n"><f>CompoundAlert!J102</f><v>0</v></c><c r="G565" s="29" t="n"><f>CompoundAlert!K102</f><v>0</v></c><c r="H565" s="72" t="n"><f>CompoundAlert!Z102</f><v>0</v></c><c r="I565" s="72" t="n"><f>CompoundAlert!AA102</f><v>0</v></c><c r="J565" s="72" t="n"><f>CompoundAlert!AB102</f><v>0</v></c><c r="K565" s="72" t="n"><f>CompoundAlert!AC102</f><v>0</v></c><c r="L565" s="72" t="n"><f>CompoundAlert!AD102</f><v>0</v></c><c r="M565" s="72" t="n"><f>CompoundAlert!AE102</f><v>0</v></c><c r="N565" s="29" t="n"><f>CompoundAlert!AF102</f><v>0</v></c><c r="O565" s="32" t="n"><f>CompoundAlert!AG102</f><v>0</v></c><c r="P565" s="32" t="n"><f>CompoundAlert!AH102</f><v>0.2</v></c><c r="Q565" s="71"/><c r="R565" s="53"/><c r="S565" s="53"/><c r="T565" s="53"/><c r="U565" s="53"/><c r="V565" s="53"/><c r="W565" s="53"/><c r="X565" s="53"/><c r="Y565" s="53"/><c r="Z565" s="53"/><c r="AA565" s="53"/><c r="AB565" s="53"/><c r="AC565" s="53"/><c r="AD565" s="53"/><c r="AE565" s="53"/><c r="AF565" s="53"/></row><row r="566"><c r="A566" s="65" t="n"><v>125</v></c><c r="B566" s="35" t="str"><f>CompoundAlert!B103</f><v>Nauru</v></c><c r="C566" s="28" t="str"><f>CompoundAlert!C103</f><v>NRU</v></c><c r="D566" s="29" t="n"><f>CompoundAlert!D103</f><v>0</v></c><c r="E566" s="30" t="n"><f>CompoundAlert!I103</f><v>0</v></c><c r="F566" s="31" t="n"><f>CompoundAlert!J103</f><v>0</v></c><c r="G566" s="29" t="n"><f>CompoundAlert!K103</f><v>0</v></c><c r="H566" s="72" t="n"><f>CompoundAlert!Z103</f><v>0</v></c><c r="I566" s="72" t="n"><f>CompoundAlert!AA103</f><v>0</v></c><c r="J566" s="72" t="n"><f>CompoundAlert!AB103</f><v>0</v></c><c r="K566" s="72" t="n"><f>CompoundAlert!AC103</f><v>0</v></c><c r="L566" s="72" t="n"><f>CompoundAlert!AD103</f><v>0</v></c><c r="M566" s="72" t="n"><f>CompoundAlert!AE103</f><v>0</v></c><c r="N566" s="29" t="n"><f>CompoundAlert!AF103</f><v>0</v></c><c r="O566" s="32" t="n"><f>CompoundAlert!AG103</f><v>0.4</v></c><c r="P566" s="32" t="n"><f>CompoundAlert!AH103</f><v>0.8</v></c><c r="Q566" s="71"/><c r="R566" s="53"/><c r="S566" s="53"/><c r="T566" s="53"/><c r="U566" s="53"/><c r="V566" s="53"/><c r="W566" s="53"/><c r="X566" s="53"/><c r="Y566" s="53"/><c r="Z566" s="53"/><c r="AA566" s="53"/><c r="AB566" s="53"/><c r="AC566" s="53"/><c r="AD566" s="53"/><c r="AE566" s="53"/><c r="AF566" s="53"/></row><row r="567"><c r="A567" s="65" t="n"><v>126</v></c><c r="B567" s="35" t="str"><f>CompoundAlert!B125</f><v>Belarus</v></c><c r="C567" s="28" t="str"><f>CompoundAlert!C125</f><v>BLR</v></c><c r="D567" s="29" t="n"><f>CompoundAlert!D125</f><v>0</v></c><c r="E567" s="30" t="n"><f>CompoundAlert!I125</f><v>0</v></c><c r="F567" s="31" t="n"><f>CompoundAlert!J125</f><v>0</v></c><c r="G567" s="29" t="n"><f>CompoundAlert!K125</f><v>0</v></c><c r="H567" s="72" t="n"><f>CompoundAlert!Z125</f><v>0</v></c><c r="I567" s="72" t="n"><f>CompoundAlert!AA125</f><v>0</v></c><c r="J567" s="72" t="n"><f>CompoundAlert!AB125</f><v>0</v></c><c r="K567" s="72" t="n"><f>CompoundAlert!AC125</f><v>0</v></c><c r="L567" s="72" t="n"><f>CompoundAlert!AD125</f><v>0</v></c><c r="M567" s="72" t="n"><f>CompoundAlert!AE125</f><v>0</v></c><c r="N567" s="29" t="n"><f>CompoundAlert!AF125</f><v>0</v></c><c r="O567" s="32" t="n"><f>CompoundAlert!AG125</f><v>0</v></c><c r="P567" s="32" t="n"><f>CompoundAlert!AH125</f><v>0.3</v></c><c r="Q567" s="71"/><c r="R567" s="53"/><c r="S567" s="53"/><c r="T567" s="53"/><c r="U567" s="53"/><c r="V567" s="53"/><c r="W567" s="53"/><c r="X567" s="53"/><c r="Y567" s="53"/><c r="Z567" s="53"/><c r="AA567" s="53"/><c r="AB567" s="53"/><c r="AC567" s="53"/><c r="AD567" s="53"/><c r="AE567" s="53"/><c r="AF567" s="53"/></row><row r="568"><c r="A568" s="65" t="n"><v>127</v></c><c r="B568" s="35" t="str"><f>CompoundAlert!B126</f><v>Costa Rica</v></c><c r="C568" s="28" t="str"><f>CompoundAlert!C126</f><v>CRI</v></c><c r="D568" s="29" t="n"><f>CompoundAlert!D126</f><v>0</v></c><c r="E568" s="30" t="n"><f>CompoundAlert!I126</f><v>0</v></c><c r="F568" s="31" t="n"><f>CompoundAlert!J126</f><v>0</v></c><c r="G568" s="29" t="n"><f>CompoundAlert!K126</f><v>0</v></c><c r="H568" s="72" t="n"><f>CompoundAlert!Z126</f><v>0</v></c><c r="I568" s="72" t="n"><f>CompoundAlert!AA126</f><v>0</v></c><c r="J568" s="72" t="n"><f>CompoundAlert!AB126</f><v>0</v></c><c r="K568" s="72" t="n"><f>CompoundAlert!AC126</f><v>0</v></c><c r="L568" s="72" t="n"><f>CompoundAlert!AD126</f><v>0</v></c><c r="M568" s="72" t="n"><f>CompoundAlert!AE126</f><v>0</v></c><c r="N568" s="29" t="n"><f>CompoundAlert!AF126</f><v>0</v></c><c r="O568" s="32" t="n"><f>CompoundAlert!AG126</f><v>0</v></c><c r="P568" s="32" t="n"><f>CompoundAlert!AH126</f><v>0.2</v></c><c r="Q568" s="71"/><c r="R568" s="53"/><c r="S568" s="53"/><c r="T568" s="53"/><c r="U568" s="53"/><c r="V568" s="53"/><c r="W568" s="53"/><c r="X568" s="53"/><c r="Y568" s="53"/><c r="Z568" s="53"/><c r="AA568" s="53"/><c r="AB568" s="53"/><c r="AC568" s="53"/><c r="AD568" s="53"/><c r="AE568" s="53"/><c r="AF568" s="53"/></row><row r="569"><c r="A569" s="65" t="n"><v>128</v></c><c r="B569" s="35" t="str"><f>CompoundAlert!B127</f><v>Maldives</v></c><c r="C569" s="28" t="str"><f>CompoundAlert!C127</f><v>MDV</v></c><c r="D569" s="29" t="n"><f>CompoundAlert!D127</f><v>0</v></c><c r="E569" s="30" t="n"><f>CompoundAlert!I127</f><v>0</v></c><c r="F569" s="31" t="n"><f>CompoundAlert!J127</f><v>0</v></c><c r="G569" s="29" t="n"><f>CompoundAlert!K127</f><v>0</v></c><c r="H569" s="72" t="n"><f>CompoundAlert!Z127</f><v>0</v></c><c r="I569" s="72" t="n"><f>CompoundAlert!AA127</f><v>0</v></c><c r="J569" s="72" t="n"><f>CompoundAlert!AB127</f><v>0</v></c><c r="K569" s="72" t="n"><f>CompoundAlert!AC127</f><v>0</v></c><c r="L569" s="72" t="n"><f>CompoundAlert!AD127</f><v>0</v></c><c r="M569" s="72" t="n"><f>CompoundAlert!AE127</f><v>0</v></c><c r="N569" s="29" t="n"><f>CompoundAlert!AF127</f><v>0</v></c><c r="O569" s="32" t="n"><f>CompoundAlert!AG127</f><v>0</v></c><c r="P569" s="32" t="n"><f>CompoundAlert!AH127</f><v>0.4</v></c><c r="Q569" s="71"/><c r="R569" s="53"/><c r="S569" s="53"/><c r="T569" s="53"/><c r="U569" s="53"/><c r="V569" s="53"/><c r="W569" s="53"/><c r="X569" s="53"/><c r="Y569" s="53"/><c r="Z569" s="53"/><c r="AA569" s="53"/><c r="AB569" s="53"/><c r="AC569" s="53"/><c r="AD569" s="53"/><c r="AE569" s="53"/><c r="AF569" s="53"/></row><row r="570"><c r="A570" s="65" t="n"><v>129</v></c><c r="B570" s="35" t="str"><f>CompoundAlert!B128</f><v>Palau</v></c><c r="C570" s="28" t="str"><f>CompoundAlert!C128</f><v>PLW</v></c><c r="D570" s="29" t="n"><f>CompoundAlert!D128</f><v>0</v></c><c r="E570" s="30" t="n"><f>CompoundAlert!I128</f><v>0</v></c><c r="F570" s="31" t="n"><f>CompoundAlert!J128</f><v>0</v></c><c r="G570" s="29" t="n"><f>CompoundAlert!K128</f><v>0</v></c><c r="H570" s="72" t="n"><f>CompoundAlert!Z128</f><v>0</v></c><c r="I570" s="72" t="n"><f>CompoundAlert!AA128</f><v>0</v></c><c r="J570" s="72" t="n"><f>CompoundAlert!AB128</f><v>0</v></c><c r="K570" s="72" t="n"><f>CompoundAlert!AC128</f><v>0</v></c><c r="L570" s="72" t="n"><f>CompoundAlert!AD128</f><v>0</v></c><c r="M570" s="72" t="n"><f>CompoundAlert!AE128</f><v>0</v></c><c r="N570" s="29" t="n"><f>CompoundAlert!AF128</f><v>0</v></c><c r="O570" s="32" t="n"><f>CompoundAlert!AG128</f><v>0.4</v></c><c r="P570" s="32" t="n"><f>CompoundAlert!AH128</f><v>0.8</v></c><c r="Q570" s="71"/><c r="R570" s="53"/><c r="S570" s="53"/><c r="T570" s="53"/><c r="U570" s="53"/><c r="V570" s="53"/><c r="W570" s="53"/><c r="X570" s="53"/><c r="Y570" s="53"/><c r="Z570" s="53"/><c r="AA570" s="53"/><c r="AB570" s="53"/><c r="AC570" s="53"/><c r="AD570" s="53"/><c r="AE570" s="53"/><c r="AF570" s="53"/></row><row r="571"><c r="A571" s="65" t="n"><v>130</v></c><c r="B571" s="35" t="str"><f>CompoundAlert!B129</f><v>Kazakhstan</v></c><c r="C571" s="28" t="str"><f>CompoundAlert!C129</f><v>KAZ</v></c><c r="D571" s="29" t="n"><f>CompoundAlert!D129</f><v>0</v></c><c r="E571" s="30" t="n"><f>CompoundAlert!I129</f><v>0</v></c><c r="F571" s="31" t="n"><f>CompoundAlert!J129</f><v>0</v></c><c r="G571" s="29" t="n"><f>CompoundAlert!K129</f><v>0</v></c><c r="H571" s="72" t="n"><f>CompoundAlert!Z129</f><v>0</v></c><c r="I571" s="72" t="n"><f>CompoundAlert!AA129</f><v>0</v></c><c r="J571" s="72" t="n"><f>CompoundAlert!AB129</f><v>0</v></c><c r="K571" s="72" t="n"><f>CompoundAlert!AC129</f><v>0</v></c><c r="L571" s="72" t="n"><f>CompoundAlert!AD129</f><v>0</v></c><c r="M571" s="72" t="n"><f>CompoundAlert!AE129</f><v>0</v></c><c r="N571" s="29" t="n"><f>CompoundAlert!AF129</f><v>0</v></c><c r="O571" s="32" t="n"><f>CompoundAlert!AG129</f><v>0</v></c><c r="P571" s="32" t="n"><f>CompoundAlert!AH129</f><v>0.3</v></c><c r="Q571" s="71"/><c r="R571" s="53"/><c r="S571" s="53"/><c r="T571" s="53"/><c r="U571" s="53"/><c r="V571" s="53"/><c r="W571" s="53"/><c r="X571" s="53"/><c r="Y571" s="53"/><c r="Z571" s="53"/><c r="AA571" s="53"/><c r="AB571" s="53"/><c r="AC571" s="53"/><c r="AD571" s="53"/><c r="AE571" s="53"/><c r="AF571" s="53"/></row><row r="572"><c r="A572" s="65" t="n"><v>131</v></c><c r="B572" s="35" t="str"><f>CompoundAlert!B130</f><v>Liechtenstein</v></c><c r="C572" s="28" t="str"><f>CompoundAlert!C130</f><v>LIE</v></c><c r="D572" s="29" t="n"><f>CompoundAlert!D130</f><v>0</v></c><c r="E572" s="30" t="n"><f>CompoundAlert!I130</f><v>0</v></c><c r="F572" s="31" t="n"><f>CompoundAlert!J130</f><v>0</v></c><c r="G572" s="29" t="n"><f>CompoundAlert!K130</f><v>0</v></c><c r="H572" s="72" t="n"><f>CompoundAlert!Z130</f><v>0</v></c><c r="I572" s="72" t="n"><f>CompoundAlert!AA130</f><v>0</v></c><c r="J572" s="72" t="n"><f>CompoundAlert!AB130</f><v>0</v></c><c r="K572" s="72" t="n"><f>CompoundAlert!AC130</f><v>0</v></c><c r="L572" s="72" t="n"><f>CompoundAlert!AD130</f><v>0</v></c><c r="M572" s="72" t="n"><f>CompoundAlert!AE130</f><v>0</v></c><c r="N572" s="29" t="n"><f>CompoundAlert!AF130</f><v>0</v></c><c r="O572" s="32" t="n"><f>CompoundAlert!AG130</f><v>0.4</v></c><c r="P572" s="32" t="n"><f>CompoundAlert!AH130</f><v>0.8</v></c><c r="Q572" s="71"/><c r="R572" s="53"/><c r="S572" s="53"/><c r="T572" s="53"/><c r="U572" s="53"/><c r="V572" s="53"/><c r="W572" s="53"/><c r="X572" s="53"/><c r="Y572" s="53"/><c r="Z572" s="53"/><c r="AA572" s="53"/><c r="AB572" s="53"/><c r="AC572" s="53"/><c r="AD572" s="53"/><c r="AE572" s="53"/><c r="AF572" s="53"/></row><row r="573"><c r="A573" s="65" t="n"><v>132</v></c><c r="B573" s="35" t="str"><f>CompoundAlert!B131</f><v>Morocco</v></c><c r="C573" s="28" t="str"><f>CompoundAlert!C131</f><v>MAR</v></c><c r="D573" s="29" t="n"><f>CompoundAlert!D131</f><v>0</v></c><c r="E573" s="30" t="n"><f>CompoundAlert!I131</f><v>0</v></c><c r="F573" s="31" t="n"><f>CompoundAlert!J131</f><v>0</v></c><c r="G573" s="29" t="n"><f>CompoundAlert!K131</f><v>0</v></c><c r="H573" s="72" t="n"><f>CompoundAlert!Z131</f><v>0</v></c><c r="I573" s="72" t="n"><f>CompoundAlert!AA131</f><v>0</v></c><c r="J573" s="72" t="n"><f>CompoundAlert!AB131</f><v>0</v></c><c r="K573" s="72" t="n"><f>CompoundAlert!AC131</f><v>0</v></c><c r="L573" s="72" t="n"><f>CompoundAlert!AD131</f><v>0</v></c><c r="M573" s="72" t="n"><f>CompoundAlert!AE131</f><v>0</v></c><c r="N573" s="29" t="n"><f>CompoundAlert!AF131</f><v>0</v></c><c r="O573" s="32" t="n"><f>CompoundAlert!AG131</f><v>0</v></c><c r="P573" s="32" t="n"><f>CompoundAlert!AH131</f><v>0.2</v></c><c r="Q573" s="71"/><c r="R573" s="53"/><c r="S573" s="53"/><c r="T573" s="53"/><c r="U573" s="53"/><c r="V573" s="53"/><c r="W573" s="53"/><c r="X573" s="53"/><c r="Y573" s="53"/><c r="Z573" s="53"/><c r="AA573" s="53"/><c r="AB573" s="53"/><c r="AC573" s="53"/><c r="AD573" s="53"/><c r="AE573" s="53"/><c r="AF573" s="53"/></row><row r="574"><c r="A574" s="65" t="n"><v>133</v></c><c r="B574" s="35" t="str"><f>CompoundAlert!B153</f><v>Saint Vincent and the Grenadines</v></c><c r="C574" s="28" t="str"><f>CompoundAlert!C153</f><v>VCT</v></c><c r="D574" s="29" t="n"><f>CompoundAlert!D153</f><v>0</v></c><c r="E574" s="30" t="n"><f>CompoundAlert!I153</f><v>0</v></c><c r="F574" s="31" t="n"><f>CompoundAlert!J153</f><v>0</v></c><c r="G574" s="29" t="n"><f>CompoundAlert!K153</f><v>0</v></c><c r="H574" s="72" t="n"><f>CompoundAlert!Z153</f><v>0</v></c><c r="I574" s="72" t="n"><f>CompoundAlert!AA153</f><v>0</v></c><c r="J574" s="72" t="n"><f>CompoundAlert!AB153</f><v>0</v></c><c r="K574" s="72" t="n"><f>CompoundAlert!AC153</f><v>0</v></c><c r="L574" s="72" t="n"><f>CompoundAlert!AD153</f><v>0</v></c><c r="M574" s="72" t="n"><f>CompoundAlert!AE153</f><v>0</v></c><c r="N574" s="29" t="n"><f>CompoundAlert!AF153</f><v>0</v></c><c r="O574" s="32" t="n"><f>CompoundAlert!AG153</f><v>0.2</v></c><c r="P574" s="32" t="n"><f>CompoundAlert!AH153</f><v>0.6</v></c><c r="Q574" s="71"/><c r="R574" s="53"/><c r="S574" s="53"/><c r="T574" s="53"/><c r="U574" s="53"/><c r="V574" s="53"/><c r="W574" s="53"/><c r="X574" s="53"/><c r="Y574" s="53"/><c r="Z574" s="53"/><c r="AA574" s="53"/><c r="AB574" s="53"/><c r="AC574" s="53"/><c r="AD574" s="53"/><c r="AE574" s="53"/><c r="AF574" s="53"/></row><row r="575"><c r="A575" s="65" t="n"><v>134</v></c><c r="B575" s="35" t="str"><f>CompoundAlert!B154</f><v>Antigua and Barbuda</v></c><c r="C575" s="28" t="str"><f>CompoundAlert!C154</f><v>ATG</v></c><c r="D575" s="29" t="n"><f>CompoundAlert!D154</f><v>0</v></c><c r="E575" s="30" t="n"><f>CompoundAlert!I154</f><v>0</v></c><c r="F575" s="31" t="n"><f>CompoundAlert!J154</f><v>0</v></c><c r="G575" s="29" t="n"><f>CompoundAlert!K154</f><v>0</v></c><c r="H575" s="72" t="n"><f>CompoundAlert!Z154</f><v>0</v></c><c r="I575" s="72" t="n"><f>CompoundAlert!AA154</f><v>0</v></c><c r="J575" s="72" t="n"><f>CompoundAlert!AB154</f><v>0</v></c><c r="K575" s="72" t="n"><f>CompoundAlert!AC154</f><v>0</v></c><c r="L575" s="72" t="n"><f>CompoundAlert!AD154</f><v>0</v></c><c r="M575" s="72" t="n"><f>CompoundAlert!AE154</f><v>0</v></c><c r="N575" s="29" t="n"><f>CompoundAlert!AF154</f><v>0</v></c><c r="O575" s="32" t="n"><f>CompoundAlert!AG154</f><v>0.2</v></c><c r="P575" s="32" t="n"><f>CompoundAlert!AH154</f><v>0.5</v></c><c r="Q575" s="71"/><c r="R575" s="53"/><c r="S575" s="53"/><c r="T575" s="53"/><c r="U575" s="53"/><c r="V575" s="53"/><c r="W575" s="53"/><c r="X575" s="53"/><c r="Y575" s="53"/><c r="Z575" s="53"/><c r="AA575" s="53"/><c r="AB575" s="53"/><c r="AC575" s="53"/><c r="AD575" s="53"/><c r="AE575" s="53"/><c r="AF575" s="53"/></row><row r="576"><c r="A576" s="65" t="n"><v>135</v></c><c r="B576" s="35" t="str"><f>CompoundAlert!B155</f><v>Malta</v></c><c r="C576" s="28" t="str"><f>CompoundAlert!C155</f><v>MLT</v></c><c r="D576" s="29" t="n"><f>CompoundAlert!D155</f><v>0</v></c><c r="E576" s="30" t="n"><f>CompoundAlert!I155</f><v>0</v></c><c r="F576" s="31" t="n"><f>CompoundAlert!J155</f><v>0</v></c><c r="G576" s="29" t="n"><f>CompoundAlert!K155</f><v>0</v></c><c r="H576" s="72" t="n"><f>CompoundAlert!Z155</f><v>0</v></c><c r="I576" s="72" t="n"><f>CompoundAlert!AA155</f><v>0</v></c><c r="J576" s="72" t="n"><f>CompoundAlert!AB155</f><v>0</v></c><c r="K576" s="72" t="n"><f>CompoundAlert!AC155</f><v>0</v></c><c r="L576" s="72" t="n"><f>CompoundAlert!AD155</f><v>0</v></c><c r="M576" s="72" t="n"><f>CompoundAlert!AE155</f><v>0</v></c><c r="N576" s="29" t="n"><f>CompoundAlert!AF155</f><v>0</v></c><c r="O576" s="32" t="n"><f>CompoundAlert!AG155</f><v>0</v></c><c r="P576" s="32" t="n"><f>CompoundAlert!AH155</f><v>0.5</v></c><c r="Q576" s="71"/><c r="R576" s="53"/><c r="S576" s="53"/><c r="T576" s="53"/><c r="U576" s="53"/><c r="V576" s="53"/><c r="W576" s="53"/><c r="X576" s="53"/><c r="Y576" s="53"/><c r="Z576" s="53"/><c r="AA576" s="53"/><c r="AB576" s="53"/><c r="AC576" s="53"/><c r="AD576" s="53"/><c r="AE576" s="53"/><c r="AF576" s="53"/></row><row r="577"><c r="A577" s="65" t="n"><v>136</v></c><c r="B577" s="35" t="str"><f>CompoundAlert!B156</f><v>Qatar</v></c><c r="C577" s="28" t="str"><f>CompoundAlert!C156</f><v>QAT</v></c><c r="D577" s="29" t="n"><f>CompoundAlert!D156</f><v>0</v></c><c r="E577" s="30" t="n"><f>CompoundAlert!I156</f><v>0</v></c><c r="F577" s="31" t="n"><f>CompoundAlert!J156</f><v>0</v></c><c r="G577" s="29" t="n"><f>CompoundAlert!K156</f><v>0</v></c><c r="H577" s="72" t="n"><f>CompoundAlert!Z156</f><v>0</v></c><c r="I577" s="72" t="n"><f>CompoundAlert!AA156</f><v>0</v></c><c r="J577" s="72" t="n"><f>CompoundAlert!AB156</f><v>0</v></c><c r="K577" s="72" t="n"><f>CompoundAlert!AC156</f><v>0</v></c><c r="L577" s="72" t="n"><f>CompoundAlert!AD156</f><v>0</v></c><c r="M577" s="72" t="n"><f>CompoundAlert!AE156</f><v>0</v></c><c r="N577" s="29" t="n"><f>CompoundAlert!AF156</f><v>0</v></c><c r="O577" s="32" t="n"><f>CompoundAlert!AG156</f><v>0</v></c><c r="P577" s="32" t="n"><f>CompoundAlert!AH156</f><v>0.3</v></c><c r="Q577" s="71"/><c r="R577" s="53"/><c r="S577" s="53"/><c r="T577" s="53"/><c r="U577" s="53"/><c r="V577" s="53"/><c r="W577" s="53"/><c r="X577" s="53"/><c r="Y577" s="53"/><c r="Z577" s="53"/><c r="AA577" s="53"/><c r="AB577" s="53"/><c r="AC577" s="53"/><c r="AD577" s="53"/><c r="AE577" s="53"/><c r="AF577" s="53"/></row><row r="578"><c r="A578" s="65" t="n"><v>137</v></c><c r="B578" s="35" t="str"><f>CompoundAlert!B157</f><v>Romania</v></c><c r="C578" s="28" t="str"><f>CompoundAlert!C157</f><v>ROU</v></c><c r="D578" s="29" t="n"><f>CompoundAlert!D157</f><v>0</v></c><c r="E578" s="30" t="n"><f>CompoundAlert!I157</f><v>0</v></c><c r="F578" s="31" t="n"><f>CompoundAlert!J157</f><v>0</v></c><c r="G578" s="29" t="n"><f>CompoundAlert!K157</f><v>0</v></c><c r="H578" s="72" t="n"><f>CompoundAlert!Z157</f><v>0</v></c><c r="I578" s="72" t="n"><f>CompoundAlert!AA157</f><v>0</v></c><c r="J578" s="72" t="n"><f>CompoundAlert!AB157</f><v>0</v></c><c r="K578" s="72" t="n"><f>CompoundAlert!AC157</f><v>0</v></c><c r="L578" s="72" t="n"><f>CompoundAlert!AD157</f><v>0</v></c><c r="M578" s="72" t="n"><f>CompoundAlert!AE157</f><v>0</v></c><c r="N578" s="29" t="n"><f>CompoundAlert!AF157</f><v>0</v></c><c r="O578" s="32" t="n"><f>CompoundAlert!AG157</f><v>0</v></c><c r="P578" s="32" t="n"><f>CompoundAlert!AH157</f><v>0.3</v></c><c r="Q578" s="71"/><c r="R578" s="53"/><c r="S578" s="53"/><c r="T578" s="53"/><c r="U578" s="53"/><c r="V578" s="53"/><c r="W578" s="53"/><c r="X578" s="53"/><c r="Y578" s="53"/><c r="Z578" s="53"/><c r="AA578" s="53"/><c r="AB578" s="53"/><c r="AC578" s="53"/><c r="AD578" s="53"/><c r="AE578" s="53"/><c r="AF578" s="53"/></row><row r="579"><c r="A579" s="65" t="n"><v>138</v></c><c r="B579" s="35" t="str"><f>CompoundAlert!B158</f><v>Armenia</v></c><c r="C579" s="28" t="str"><f>CompoundAlert!C158</f><v>ARM</v></c><c r="D579" s="29" t="n"><f>CompoundAlert!D158</f><v>0</v></c><c r="E579" s="30" t="n"><f>CompoundAlert!I158</f><v>0</v></c><c r="F579" s="31" t="n"><f>CompoundAlert!J158</f><v>0</v></c><c r="G579" s="29" t="n"><f>CompoundAlert!K158</f><v>0</v></c><c r="H579" s="72" t="n"><f>CompoundAlert!Z158</f><v>0</v></c><c r="I579" s="72" t="n"><f>CompoundAlert!AA158</f><v>0</v></c><c r="J579" s="72" t="n"><f>CompoundAlert!AB158</f><v>0</v></c><c r="K579" s="72" t="n"><f>CompoundAlert!AC158</f><v>0</v></c><c r="L579" s="72" t="n"><f>CompoundAlert!AD158</f><v>0</v></c><c r="M579" s="72" t="n"><f>CompoundAlert!AE158</f><v>0</v></c><c r="N579" s="29" t="n"><f>CompoundAlert!AF158</f><v>0</v></c><c r="O579" s="32" t="n"><f>CompoundAlert!AG158</f><v>0</v></c><c r="P579" s="32" t="n"><f>CompoundAlert!AH158</f><v>0.3</v></c><c r="Q579" s="71"/><c r="R579" s="53"/><c r="S579" s="53"/><c r="T579" s="53"/><c r="U579" s="53"/><c r="V579" s="53"/><c r="W579" s="53"/><c r="X579" s="53"/><c r="Y579" s="53"/><c r="Z579" s="53"/><c r="AA579" s="53"/><c r="AB579" s="53"/><c r="AC579" s="53"/><c r="AD579" s="53"/><c r="AE579" s="53"/><c r="AF579" s="53"/></row><row r="580"><c r="A580" s="65" t="n"><v>139</v></c><c r="B580" s="35" t="str"><f>CompoundAlert!B175</f><v>Czech Republic</v></c><c r="C580" s="28" t="str"><f>CompoundAlert!C175</f><v>CZE</v></c><c r="D580" s="29" t="n"><f>CompoundAlert!D175</f><v>0</v></c><c r="E580" s="30" t="n"><f>CompoundAlert!I175</f><v>0</v></c><c r="F580" s="31" t="n"><f>CompoundAlert!J175</f><v>0</v></c><c r="G580" s="29" t="n"><f>CompoundAlert!K175</f><v>0</v></c><c r="H580" s="72" t="n"><f>CompoundAlert!Z175</f><v>0</v></c><c r="I580" s="72" t="n"><f>CompoundAlert!AA175</f><v>0</v></c><c r="J580" s="72" t="n"><f>CompoundAlert!AB175</f><v>0</v></c><c r="K580" s="72" t="n"><f>CompoundAlert!AC175</f><v>0</v></c><c r="L580" s="72" t="n"><f>CompoundAlert!AD175</f><v>0</v></c><c r="M580" s="72" t="n"><f>CompoundAlert!AE175</f><v>0</v></c><c r="N580" s="29" t="n"><f>CompoundAlert!AF175</f><v>0</v></c><c r="O580" s="32" t="n"><f>CompoundAlert!AG175</f><v>0</v></c><c r="P580" s="32" t="n"><f>CompoundAlert!AH175</f><v>0.4</v></c><c r="Q580" s="71"/><c r="R580" s="53"/><c r="S580" s="53"/><c r="T580" s="53"/><c r="U580" s="53"/><c r="V580" s="53"/><c r="W580" s="53"/><c r="X580" s="53"/><c r="Y580" s="53"/><c r="Z580" s="53"/><c r="AA580" s="53"/><c r="AB580" s="53"/><c r="AC580" s="53"/><c r="AD580" s="53"/><c r="AE580" s="53"/><c r="AF580" s="53"/></row><row r="581"><c r="A581" s="65" t="n"><v>140</v></c><c r="B581" s="35" t="str"><f>CompoundAlert!B176</f><v>Iceland</v></c><c r="C581" s="28" t="str"><f>CompoundAlert!C176</f><v>ISL</v></c><c r="D581" s="29" t="n"><f>CompoundAlert!D176</f><v>0</v></c><c r="E581" s="30" t="n"><f>CompoundAlert!I176</f><v>0</v></c><c r="F581" s="31" t="n"><f>CompoundAlert!J176</f><v>0</v></c><c r="G581" s="29" t="n"><f>CompoundAlert!K176</f><v>0</v></c><c r="H581" s="72" t="n"><f>CompoundAlert!Z176</f><v>0</v></c><c r="I581" s="72" t="n"><f>CompoundAlert!AA176</f><v>0</v></c><c r="J581" s="72" t="n"><f>CompoundAlert!AB176</f><v>0</v></c><c r="K581" s="72" t="n"><f>CompoundAlert!AC176</f><v>0</v></c><c r="L581" s="72" t="n"><f>CompoundAlert!AD176</f><v>0</v></c><c r="M581" s="72" t="n"><f>CompoundAlert!AE176</f><v>0</v></c><c r="N581" s="29" t="n"><f>CompoundAlert!AF176</f><v>0</v></c><c r="O581" s="32" t="n"><f>CompoundAlert!AG176</f><v>0</v></c><c r="P581" s="32" t="n"><f>CompoundAlert!AH176</f><v>0.5</v></c><c r="Q581" s="71"/><c r="R581" s="53"/><c r="S581" s="53"/><c r="T581" s="53"/><c r="U581" s="53"/><c r="V581" s="53"/><c r="W581" s="53"/><c r="X581" s="53"/><c r="Y581" s="53"/><c r="Z581" s="53"/><c r="AA581" s="53"/><c r="AB581" s="53"/><c r="AC581" s="53"/><c r="AD581" s="53"/><c r="AE581" s="53"/><c r="AF581" s="53"/></row><row r="582"><c r="A582" s="65" t="n"><v>141</v></c><c r="B582" s="35" t="str"><f>CompoundAlert!B177</f><v>Kuwait</v></c><c r="C582" s="28" t="str"><f>CompoundAlert!C177</f><v>KWT</v></c><c r="D582" s="29" t="n"><f>CompoundAlert!D177</f><v>0</v></c><c r="E582" s="30" t="n"><f>CompoundAlert!I177</f><v>0</v></c><c r="F582" s="31" t="n"><f>CompoundAlert!J177</f><v>0</v></c><c r="G582" s="29" t="n"><f>CompoundAlert!K177</f><v>0</v></c><c r="H582" s="72" t="n"><f>CompoundAlert!Z177</f><v>0</v></c><c r="I582" s="72" t="n"><f>CompoundAlert!AA177</f><v>0</v></c><c r="J582" s="72" t="n"><f>CompoundAlert!AB177</f><v>0</v></c><c r="K582" s="72" t="n"><f>CompoundAlert!AC177</f><v>0</v></c><c r="L582" s="72" t="n"><f>CompoundAlert!AD177</f><v>0</v></c><c r="M582" s="72" t="n"><f>CompoundAlert!AE177</f><v>0</v></c><c r="N582" s="29" t="n"><f>CompoundAlert!AF177</f><v>0</v></c><c r="O582" s="32" t="n"><f>CompoundAlert!AG177</f><v>0</v></c><c r="P582" s="32" t="n"><f>CompoundAlert!AH177</f><v>0.4</v></c><c r="Q582" s="71"/><c r="R582" s="53"/><c r="S582" s="53"/><c r="T582" s="53"/><c r="U582" s="53"/><c r="V582" s="53"/><c r="W582" s="53"/><c r="X582" s="53"/><c r="Y582" s="53"/><c r="Z582" s="53"/><c r="AA582" s="53"/><c r="AB582" s="53"/><c r="AC582" s="53"/><c r="AD582" s="53"/><c r="AE582" s="53"/><c r="AF582" s="53"/></row><row r="583"><c r="A583" s="65" t="n"><v>142</v></c><c r="B583" s="35" t="str"><f>CompoundAlert!B178</f><v>Uruguay</v></c><c r="C583" s="28" t="str"><f>CompoundAlert!C178</f><v>URY</v></c><c r="D583" s="29" t="n"><f>CompoundAlert!D178</f><v>0</v></c><c r="E583" s="30" t="n"><f>CompoundAlert!I178</f><v>0</v></c><c r="F583" s="31" t="n"><f>CompoundAlert!J178</f><v>0</v></c><c r="G583" s="29" t="n"><f>CompoundAlert!K178</f><v>0</v></c><c r="H583" s="72" t="n"><f>CompoundAlert!Z178</f><v>0</v></c><c r="I583" s="72" t="n"><f>CompoundAlert!AA178</f><v>0</v></c><c r="J583" s="72" t="n"><f>CompoundAlert!AB178</f><v>0</v></c><c r="K583" s="72" t="n"><f>CompoundAlert!AC178</f><v>0</v></c><c r="L583" s="72" t="n"><f>CompoundAlert!AD178</f><v>0</v></c><c r="M583" s="72" t="n"><f>CompoundAlert!AE178</f><v>0</v></c><c r="N583" s="29" t="n"><f>CompoundAlert!AF178</f><v>0</v></c><c r="O583" s="32" t="n"><f>CompoundAlert!AG178</f><v>0</v></c><c r="P583" s="32" t="n"><f>CompoundAlert!AH178</f><v>0.3</v></c><c r="Q583" s="71"/><c r="R583" s="53"/><c r="S583" s="53"/><c r="T583" s="53"/><c r="U583" s="53"/><c r="V583" s="53"/><c r="W583" s="53"/><c r="X583" s="53"/><c r="Y583" s="53"/><c r="Z583" s="53"/><c r="AA583" s="53"/><c r="AB583" s="53"/><c r="AC583" s="53"/><c r="AD583" s="53"/><c r="AE583" s="53"/><c r="AF583" s="53"/></row><row r="584"><c r="A584" s="65" t="n"><v>143</v></c><c r="B584" s="35" t="str"><f>CompoundAlert!B179</f><v>United Arab Emirates</v></c><c r="C584" s="28" t="str"><f>CompoundAlert!C179</f><v>ARE</v></c><c r="D584" s="29" t="n"><f>CompoundAlert!D179</f><v>0</v></c><c r="E584" s="30" t="n"><f>CompoundAlert!I179</f><v>0</v></c><c r="F584" s="31" t="n"><f>CompoundAlert!J179</f><v>0</v></c><c r="G584" s="29" t="n"><f>CompoundAlert!K179</f><v>0</v></c><c r="H584" s="72" t="n"><f>CompoundAlert!Z179</f><v>0</v></c><c r="I584" s="72" t="n"><f>CompoundAlert!AA179</f><v>0</v></c><c r="J584" s="72" t="n"><f>CompoundAlert!AB179</f><v>0</v></c><c r="K584" s="72" t="n"><f>CompoundAlert!AC179</f><v>0</v></c><c r="L584" s="72" t="n"><f>CompoundAlert!AD179</f><v>0</v></c><c r="M584" s="72" t="n"><f>CompoundAlert!AE179</f><v>0</v></c><c r="N584" s="29" t="n"><f>CompoundAlert!AF179</f><v>0</v></c><c r="O584" s="32" t="n"><f>CompoundAlert!AG179</f><v>0</v></c><c r="P584" s="32" t="n"><f>CompoundAlert!AH179</f><v>0.4</v></c><c r="Q584" s="71"/><c r="R584" s="53"/><c r="S584" s="53"/><c r="T584" s="53"/><c r="U584" s="53"/><c r="V584" s="53"/><c r="W584" s="53"/><c r="X584" s="53"/><c r="Y584" s="53"/><c r="Z584" s="53"/><c r="AA584" s="53"/><c r="AB584" s="53"/><c r="AC584" s="53"/><c r="AD584" s="53"/><c r="AE584" s="53"/><c r="AF584" s="53"/></row><row r="585"><c r="A585" s="65" t="n"><v>144</v></c><c r="B585" s="35" t="str"><f>CompoundAlert!B188</f><v>Grenada</v></c><c r="C585" s="28" t="str"><f>CompoundAlert!C188</f><v>GRD</v></c><c r="D585" s="29" t="n"><f>CompoundAlert!D188</f><v>0</v></c><c r="E585" s="30" t="n"><f>CompoundAlert!I188</f><v>0</v></c><c r="F585" s="31" t="n"><f>CompoundAlert!J188</f><v>0</v></c><c r="G585" s="29" t="n"><f>CompoundAlert!K188</f><v>0</v></c><c r="H585" s="72" t="n"><f>CompoundAlert!Z188</f><v>0</v></c><c r="I585" s="72" t="n"><f>CompoundAlert!AA188</f><v>0</v></c><c r="J585" s="72" t="n"><f>CompoundAlert!AB188</f><v>0</v></c><c r="K585" s="72" t="n"><f>CompoundAlert!AC188</f><v>0</v></c><c r="L585" s="72" t="n"><f>CompoundAlert!AD188</f><v>0</v></c><c r="M585" s="72" t="n"><f>CompoundAlert!AE188</f><v>0</v></c><c r="N585" s="29" t="n"><f>CompoundAlert!AF188</f><v>0</v></c><c r="O585" s="32" t="n"><f>CompoundAlert!AG188</f><v>0.2</v></c><c r="P585" s="32" t="n"><f>CompoundAlert!AH188</f><v>0.5</v></c><c r="Q585" s="71"/><c r="R585" s="53"/><c r="S585" s="53"/><c r="T585" s="53"/><c r="U585" s="53"/><c r="V585" s="53"/><c r="W585" s="53"/><c r="X585" s="53"/><c r="Y585" s="53"/><c r="Z585" s="53"/><c r="AA585" s="53"/><c r="AB585" s="53"/><c r="AC585" s="53"/><c r="AD585" s="53"/><c r="AE585" s="53"/><c r="AF585" s="53"/></row><row r="586"><c r="A586" s="65" t="n"><v>145</v></c><c r="B586" s="35" t="str"><f>CompoundAlert!B189</f><v>Austria</v></c><c r="C586" s="28" t="str"><f>CompoundAlert!C189</f><v>AUT</v></c><c r="D586" s="29" t="n"><f>CompoundAlert!D189</f><v>0</v></c><c r="E586" s="30" t="n"><f>CompoundAlert!I189</f><v>0</v></c><c r="F586" s="31" t="n"><f>CompoundAlert!J189</f><v>0</v></c><c r="G586" s="29" t="n"><f>CompoundAlert!K189</f><v>0</v></c><c r="H586" s="72" t="n"><f>CompoundAlert!Z189</f><v>0</v></c><c r="I586" s="72" t="n"><f>CompoundAlert!AA189</f><v>0</v></c><c r="J586" s="72" t="n"><f>CompoundAlert!AB189</f><v>0</v></c><c r="K586" s="72" t="n"><f>CompoundAlert!AC189</f><v>0</v></c><c r="L586" s="72" t="n"><f>CompoundAlert!AD189</f><v>0</v></c><c r="M586" s="72" t="n"><f>CompoundAlert!AE189</f><v>0</v></c><c r="N586" s="29" t="n"><f>CompoundAlert!AF189</f><v>0</v></c><c r="O586" s="32" t="n"><f>CompoundAlert!AG189</f><v>0</v></c><c r="P586" s="32" t="n"><f>CompoundAlert!AH189</f><v>0.4</v></c><c r="Q586" s="71"/><c r="R586" s="53"/><c r="S586" s="53"/><c r="T586" s="53"/><c r="U586" s="53"/><c r="V586" s="53"/><c r="W586" s="53"/><c r="X586" s="53"/><c r="Y586" s="53"/><c r="Z586" s="53"/><c r="AA586" s="53"/><c r="AB586" s="53"/><c r="AC586" s="53"/><c r="AD586" s="53"/><c r="AE586" s="53"/><c r="AF586" s="53"/></row><row r="587"><c r="A587" s="65" t="n"><v>146</v></c><c r="B587" s="35" t="str"><f>CompoundAlert!B190</f><v>Belgium</v></c><c r="C587" s="28" t="str"><f>CompoundAlert!C190</f><v>BEL</v></c><c r="D587" s="29" t="n"><f>CompoundAlert!D190</f><v>0</v></c><c r="E587" s="30" t="n"><f>CompoundAlert!I190</f><v>0</v></c><c r="F587" s="31" t="n"><f>CompoundAlert!J190</f><v>0</v></c><c r="G587" s="29" t="n"><f>CompoundAlert!K190</f><v>0</v></c><c r="H587" s="72" t="n"><f>CompoundAlert!Z190</f><v>0</v></c><c r="I587" s="72" t="n"><f>CompoundAlert!AA190</f><v>0</v></c><c r="J587" s="72" t="n"><f>CompoundAlert!AB190</f><v>0</v></c><c r="K587" s="72" t="n"><f>CompoundAlert!AC190</f><v>0</v></c><c r="L587" s="72" t="n"><f>CompoundAlert!AD190</f><v>0</v></c><c r="M587" s="72" t="n"><f>CompoundAlert!AE190</f><v>0</v></c><c r="N587" s="29" t="n"><f>CompoundAlert!AF190</f><v>0</v></c><c r="O587" s="32" t="n"><f>CompoundAlert!AG190</f><v>0</v></c><c r="P587" s="32" t="n"><f>CompoundAlert!AH190</f><v>0.4</v></c><c r="Q587" s="71"/><c r="R587" s="53"/><c r="S587" s="53"/><c r="T587" s="53"/><c r="U587" s="53"/><c r="V587" s="53"/><c r="W587" s="53"/><c r="X587" s="53"/><c r="Y587" s="53"/><c r="Z587" s="53"/><c r="AA587" s="53"/><c r="AB587" s="53"/><c r="AC587" s="53"/><c r="AD587" s="53"/><c r="AE587" s="53"/><c r="AF587" s="53"/></row><row r="588"><c r="A588" s="65" t="n"><v>147</v></c><c r="B588" s="35" t="str"><f>CompoundAlert!B191</f><v>Netherlands</v></c><c r="C588" s="28" t="str"><f>CompoundAlert!C191</f><v>NLD</v></c><c r="D588" s="29" t="n"><f>CompoundAlert!D191</f><v>0</v></c><c r="E588" s="30" t="n"><f>CompoundAlert!I191</f><v>0</v></c><c r="F588" s="31" t="n"><f>CompoundAlert!J191</f><v>0</v></c><c r="G588" s="29" t="n"><f>CompoundAlert!K191</f><v>0</v></c><c r="H588" s="72" t="n"><f>CompoundAlert!Z191</f><v>0</v></c><c r="I588" s="72" t="n"><f>CompoundAlert!AA191</f><v>0</v></c><c r="J588" s="72" t="n"><f>CompoundAlert!AB191</f><v>0</v></c><c r="K588" s="72" t="n"><f>CompoundAlert!AC191</f><v>0</v></c><c r="L588" s="72" t="n"><f>CompoundAlert!AD191</f><v>0</v></c><c r="M588" s="72" t="n"><f>CompoundAlert!AE191</f><v>0</v></c><c r="N588" s="29" t="n"><f>CompoundAlert!AF191</f><v>0</v></c><c r="O588" s="32" t="n"><f>CompoundAlert!AG191</f><v>0</v></c><c r="P588" s="32" t="n"><f>CompoundAlert!AH191</f><v>0.4</v></c><c r="Q588" s="71"/><c r="R588" s="53"/><c r="S588" s="53"/><c r="T588" s="53"/><c r="U588" s="53"/><c r="V588" s="53"/><c r="W588" s="53"/><c r="X588" s="53"/><c r="Y588" s="53"/><c r="Z588" s="53"/><c r="AA588" s="53"/><c r="AB588" s="53"/><c r="AC588" s="53"/><c r="AD588" s="53"/><c r="AE588" s="53"/><c r="AF588" s="53"/></row><row r="589"><c r="A589" s="65" t="n"><v>148</v></c><c r="B589" s="35" t="str"><f>CompoundAlert!B47</f><v>Benin</v></c><c r="C589" s="28" t="str"><f>CompoundAlert!C47</f><v>BEN</v></c><c r="D589" s="29" t="n"><f>CompoundAlert!D47</f><v>0</v></c><c r="E589" s="30" t="n"><f>CompoundAlert!I47</f><v>0</v></c><c r="F589" s="31" t="n"><f>CompoundAlert!J47</f><v>0</v></c><c r="G589" s="29" t="n"><f>CompoundAlert!K47</f><v>0</v></c><c r="H589" s="72" t="n"><f>CompoundAlert!Z47</f><v>0</v></c><c r="I589" s="72" t="n"><f>CompoundAlert!AA47</f><v>0</v></c><c r="J589" s="72" t="n"><f>CompoundAlert!AB47</f><v>0</v></c><c r="K589" s="72" t="n"><f>CompoundAlert!AC47</f><v>0</v></c><c r="L589" s="72" t="n"><f>CompoundAlert!AD47</f><v>0</v></c><c r="M589" s="72" t="n"><f>CompoundAlert!AE47</f><v>0</v></c><c r="N589" s="29" t="n"><f>CompoundAlert!AF47</f><v>0</v></c><c r="O589" s="32" t="n"><f>CompoundAlert!AG47</f><v>0</v></c><c r="P589" s="32" t="n"><f>CompoundAlert!AH47</f><v>0.3</v></c><c r="Q589" s="71"/><c r="R589" s="53"/><c r="S589" s="53"/><c r="T589" s="53"/><c r="U589" s="53"/><c r="V589" s="53"/><c r="W589" s="53"/><c r="X589" s="53"/><c r="Y589" s="53"/><c r="Z589" s="53"/><c r="AA589" s="53"/><c r="AB589" s="53"/><c r="AC589" s="53"/><c r="AD589" s="53"/><c r="AE589" s="53"/><c r="AF589" s="53"/></row><row r="590"><c r="A590" s="65" t="n"><v>149</v></c><c r="B590" s="35" t="str"><f>CompoundAlert!B65</f><v>India</v></c><c r="C590" s="28" t="str"><f>CompoundAlert!C65</f><v>IND</v></c><c r="D590" s="29" t="n"><f>CompoundAlert!D65</f><v>0</v></c><c r="E590" s="30" t="n"><f>CompoundAlert!I65</f><v>0</v></c><c r="F590" s="31" t="n"><f>CompoundAlert!J65</f><v>0</v></c><c r="G590" s="29" t="n"><f>CompoundAlert!K65</f><v>0</v></c><c r="H590" s="72" t="n"><f>CompoundAlert!Z65</f><v>0</v></c><c r="I590" s="72" t="n"><f>CompoundAlert!AA65</f><v>0</v></c><c r="J590" s="72" t="n"><f>CompoundAlert!AB65</f><v>0</v></c><c r="K590" s="72" t="n"><f>CompoundAlert!AC65</f><v>0</v></c><c r="L590" s="72" t="n"><f>CompoundAlert!AD65</f><v>0</v></c><c r="M590" s="72" t="n"><f>CompoundAlert!AE65</f><v>0</v></c><c r="N590" s="29" t="n"><f>CompoundAlert!AF65</f><v>0</v></c><c r="O590" s="32" t="n"><f>CompoundAlert!AG65</f><v>0</v></c><c r="P590" s="32" t="n"><f>CompoundAlert!AH65</f><v>0.2</v></c><c r="Q590" s="71"/><c r="R590" s="53"/><c r="S590" s="53"/><c r="T590" s="53"/><c r="U590" s="53"/><c r="V590" s="53"/><c r="W590" s="53"/><c r="X590" s="53"/><c r="Y590" s="53"/><c r="Z590" s="53"/><c r="AA590" s="53"/><c r="AB590" s="53"/><c r="AC590" s="53"/><c r="AD590" s="53"/><c r="AE590" s="53"/><c r="AF590" s="53"/></row><row r="591"><c r="A591" s="65" t="n"><v>150</v></c><c r="B591" s="35" t="str"><f>CompoundAlert!B66</f><v>Jamaica</v></c><c r="C591" s="28" t="str"><f>CompoundAlert!C66</f><v>JAM</v></c><c r="D591" s="29" t="n"><f>CompoundAlert!D66</f><v>0</v></c><c r="E591" s="30" t="n"><f>CompoundAlert!I66</f><v>0</v></c><c r="F591" s="31" t="n"><f>CompoundAlert!J66</f><v>0</v></c><c r="G591" s="29" t="n"><f>CompoundAlert!K66</f><v>0</v></c><c r="H591" s="72" t="n"><f>CompoundAlert!Z66</f><v>0</v></c><c r="I591" s="72" t="n"><f>CompoundAlert!AA66</f><v>0</v></c><c r="J591" s="72" t="n"><f>CompoundAlert!AB66</f><v>0</v></c><c r="K591" s="72" t="n"><f>CompoundAlert!AC66</f><v>0</v></c><c r="L591" s="72" t="n"><f>CompoundAlert!AD66</f><v>0</v></c><c r="M591" s="72" t="n"><f>CompoundAlert!AE66</f><v>0</v></c><c r="N591" s="29" t="n"><f>CompoundAlert!AF66</f><v>0</v></c><c r="O591" s="32" t="n"><f>CompoundAlert!AG66</f><v>0</v></c><c r="P591" s="32" t="n"><f>CompoundAlert!AH66</f><v>0.4</v></c><c r="Q591" s="71"/><c r="R591" s="53"/><c r="S591" s="53"/><c r="T591" s="53"/><c r="U591" s="53"/><c r="V591" s="53"/><c r="W591" s="53"/><c r="X591" s="53"/><c r="Y591" s="53"/><c r="Z591" s="53"/><c r="AA591" s="53"/><c r="AB591" s="53"/><c r="AC591" s="53"/><c r="AD591" s="53"/><c r="AE591" s="53"/><c r="AF591" s="53"/></row><row r="592"><c r="A592" s="65" t="n"><v>151</v></c><c r="B592" s="35" t="str"><f>CompoundAlert!B83</f><v>Lesotho</v></c><c r="C592" s="28" t="str"><f>CompoundAlert!C83</f><v>LSO</v></c><c r="D592" s="29" t="n"><f>CompoundAlert!D83</f><v>0</v></c><c r="E592" s="30" t="n"><f>CompoundAlert!I83</f><v>0</v></c><c r="F592" s="31" t="n"><f>CompoundAlert!J83</f><v>0</v></c><c r="G592" s="29" t="n"><f>CompoundAlert!K83</f><v>0</v></c><c r="H592" s="72" t="n"><f>CompoundAlert!Z83</f><v>0</v></c><c r="I592" s="72" t="n"><f>CompoundAlert!AA83</f><v>0</v></c><c r="J592" s="72" t="n"><f>CompoundAlert!AB83</f><v>0</v></c><c r="K592" s="72" t="n"><f>CompoundAlert!AC83</f><v>0</v></c><c r="L592" s="72" t="n"><f>CompoundAlert!AD83</f><v>0</v></c><c r="M592" s="72" t="n"><f>CompoundAlert!AE83</f><v>0</v></c><c r="N592" s="29" t="n"><f>CompoundAlert!AF83</f><v>0</v></c><c r="O592" s="32" t="n"><f>CompoundAlert!AG83</f><v>0</v></c><c r="P592" s="32" t="n"><f>CompoundAlert!AH83</f><v>0.4</v></c><c r="Q592" s="71"/><c r="R592" s="53"/><c r="S592" s="53"/><c r="T592" s="53"/><c r="U592" s="53"/><c r="V592" s="53"/><c r="W592" s="53"/><c r="X592" s="53"/><c r="Y592" s="53"/><c r="Z592" s="53"/><c r="AA592" s="53"/><c r="AB592" s="53"/><c r="AC592" s="53"/><c r="AD592" s="53"/><c r="AE592" s="53"/><c r="AF592" s="53"/></row><row r="593"><c r="A593" s="65" t="n"><v>152</v></c><c r="B593" s="35" t="str"><f>CompoundAlert!B84</f><v>Timor-Leste</v></c><c r="C593" s="28" t="str"><f>CompoundAlert!C84</f><v>TLS</v></c><c r="D593" s="29" t="n"><f>CompoundAlert!D84</f><v>0</v></c><c r="E593" s="30" t="n"><f>CompoundAlert!I84</f><v>0</v></c><c r="F593" s="31" t="n"><f>CompoundAlert!J84</f><v>0</v></c><c r="G593" s="29" t="n"><f>CompoundAlert!K84</f><v>0</v></c><c r="H593" s="72" t="n"><f>CompoundAlert!Z84</f><v>0</v></c><c r="I593" s="72" t="n"><f>CompoundAlert!AA84</f><v>0</v></c><c r="J593" s="72" t="n"><f>CompoundAlert!AB84</f><v>0</v></c><c r="K593" s="72" t="n"><f>CompoundAlert!AC84</f><v>0</v></c><c r="L593" s="72" t="n"><f>CompoundAlert!AD84</f><v>0</v></c><c r="M593" s="72" t="n"><f>CompoundAlert!AE84</f><v>0</v></c><c r="N593" s="29" t="n"><f>CompoundAlert!AF84</f><v>0</v></c><c r="O593" s="32" t="n"><f>CompoundAlert!AG84</f><v>0</v></c><c r="P593" s="32" t="n"><f>CompoundAlert!AH84</f><v>0.5</v></c><c r="Q593" s="71"/><c r="R593" s="53"/><c r="S593" s="53"/><c r="T593" s="53"/><c r="U593" s="53"/><c r="V593" s="53"/><c r="W593" s="53"/><c r="X593" s="53"/><c r="Y593" s="53"/><c r="Z593" s="53"/><c r="AA593" s="53"/><c r="AB593" s="53"/><c r="AC593" s="53"/><c r="AD593" s="53"/><c r="AE593" s="53"/><c r="AF593" s="53"/></row><row r="594"><c r="A594" s="65" t="n"><v>153</v></c><c r="B594" s="35" t="str"><f>CompoundAlert!B85</f><v>Turkmenistan</v></c><c r="C594" s="28" t="str"><f>CompoundAlert!C85</f><v>TKM</v></c><c r="D594" s="29" t="n"><f>CompoundAlert!D85</f><v>0</v></c><c r="E594" s="30" t="n"><f>CompoundAlert!I85</f><v>0</v></c><c r="F594" s="31" t="n"><f>CompoundAlert!J85</f><v>0</v></c><c r="G594" s="29" t="n"><f>CompoundAlert!K85</f><v>0</v></c><c r="H594" s="72" t="n"><f>CompoundAlert!Z85</f><v>0</v></c><c r="I594" s="72" t="n"><f>CompoundAlert!AA85</f><v>0</v></c><c r="J594" s="72" t="n"><f>CompoundAlert!AB85</f><v>0</v></c><c r="K594" s="72" t="n"><f>CompoundAlert!AC85</f><v>0</v></c><c r="L594" s="72" t="n"><f>CompoundAlert!AD85</f><v>0</v></c><c r="M594" s="72" t="n"><f>CompoundAlert!AE85</f><v>0</v></c><c r="N594" s="29" t="n"><f>CompoundAlert!AF85</f><v>0</v></c><c r="O594" s="32" t="n"><f>CompoundAlert!AG85</f><v>0</v></c><c r="P594" s="32" t="n"><f>CompoundAlert!AH85</f><v>0.6</v></c><c r="Q594" s="71"/><c r="R594" s="53"/><c r="S594" s="53"/><c r="T594" s="53"/><c r="U594" s="53"/><c r="V594" s="53"/><c r="W594" s="53"/><c r="X594" s="53"/><c r="Y594" s="53"/><c r="Z594" s="53"/><c r="AA594" s="53"/><c r="AB594" s="53"/><c r="AC594" s="53"/><c r="AD594" s="53"/><c r="AE594" s="53"/><c r="AF594" s="53"/></row><row r="595"><c r="A595" s="65" t="n"><v>154</v></c><c r="B595" s="35" t="str"><f>CompoundAlert!B104</f><v>Ecuador</v></c><c r="C595" s="28" t="str"><f>CompoundAlert!C104</f><v>ECU</v></c><c r="D595" s="29" t="n"><f>CompoundAlert!D104</f><v>0</v></c><c r="E595" s="30" t="n"><f>CompoundAlert!I104</f><v>0</v></c><c r="F595" s="31" t="n"><f>CompoundAlert!J104</f><v>0</v></c><c r="G595" s="29" t="n"><f>CompoundAlert!K104</f><v>0</v></c><c r="H595" s="72" t="n"><f>CompoundAlert!Z104</f><v>0</v></c><c r="I595" s="72" t="n"><f>CompoundAlert!AA104</f><v>0</v></c><c r="J595" s="72" t="n"><f>CompoundAlert!AB104</f><v>0</v></c><c r="K595" s="72" t="n"><f>CompoundAlert!AC104</f><v>0</v></c><c r="L595" s="72" t="n"><f>CompoundAlert!AD104</f><v>0</v></c><c r="M595" s="72" t="n"><f>CompoundAlert!AE104</f><v>0</v></c><c r="N595" s="29" t="n"><f>CompoundAlert!AF104</f><v>0</v></c><c r="O595" s="32" t="n"><f>CompoundAlert!AG104</f><v>0</v></c><c r="P595" s="32" t="n"><f>CompoundAlert!AH104</f><v>0.3</v></c><c r="Q595" s="71"/><c r="R595" s="53"/><c r="S595" s="53"/><c r="T595" s="53"/><c r="U595" s="53"/><c r="V595" s="53"/><c r="W595" s="53"/><c r="X595" s="53"/><c r="Y595" s="53"/><c r="Z595" s="53"/><c r="AA595" s="53"/><c r="AB595" s="53"/><c r="AC595" s="53"/><c r="AD595" s="53"/><c r="AE595" s="53"/><c r="AF595" s="53"/></row><row r="596"><c r="A596" s="65" t="n"><v>155</v></c><c r="B596" s="35" t="str"><f>CompoundAlert!B105</f><v>Indonesia</v></c><c r="C596" s="28" t="str"><f>CompoundAlert!C105</f><v>IDN</v></c><c r="D596" s="29" t="n"><f>CompoundAlert!D105</f><v>0</v></c><c r="E596" s="30" t="n"><f>CompoundAlert!I105</f><v>0</v></c><c r="F596" s="31" t="n"><f>CompoundAlert!J105</f><v>0</v></c><c r="G596" s="29" t="n"><f>CompoundAlert!K105</f><v>0</v></c><c r="H596" s="72" t="n"><f>CompoundAlert!Z105</f><v>0</v></c><c r="I596" s="72" t="n"><f>CompoundAlert!AA105</f><v>0</v></c><c r="J596" s="72" t="n"><f>CompoundAlert!AB105</f><v>0</v></c><c r="K596" s="72" t="n"><f>CompoundAlert!AC105</f><v>0</v></c><c r="L596" s="72" t="n"><f>CompoundAlert!AD105</f><v>0</v></c><c r="M596" s="72" t="n"><f>CompoundAlert!AE105</f><v>0</v></c><c r="N596" s="29" t="n"><f>CompoundAlert!AF105</f><v>0</v></c><c r="O596" s="32" t="n"><f>CompoundAlert!AG105</f><v>0</v></c><c r="P596" s="32" t="n"><f>CompoundAlert!AH105</f><v>0.2</v></c><c r="Q596" s="71"/><c r="R596" s="53"/><c r="S596" s="53"/><c r="T596" s="53"/><c r="U596" s="53"/><c r="V596" s="53"/><c r="W596" s="53"/><c r="X596" s="53"/><c r="Y596" s="53"/><c r="Z596" s="53"/><c r="AA596" s="53"/><c r="AB596" s="53"/><c r="AC596" s="53"/><c r="AD596" s="53"/><c r="AE596" s="53"/><c r="AF596" s="53"/></row><row r="597"><c r="A597" s="65" t="n"><v>156</v></c><c r="B597" s="35" t="str"><f>CompoundAlert!B106</f><v>Viet Nam</v></c><c r="C597" s="28" t="str"><f>CompoundAlert!C106</f><v>VNM</v></c><c r="D597" s="29" t="n"><f>CompoundAlert!D106</f><v>0</v></c><c r="E597" s="30" t="n"><f>CompoundAlert!I106</f><v>0</v></c><c r="F597" s="31" t="n"><f>CompoundAlert!J106</f><v>0</v></c><c r="G597" s="29" t="n"><f>CompoundAlert!K106</f><v>0</v></c><c r="H597" s="72" t="n"><f>CompoundAlert!Z106</f><v>0</v></c><c r="I597" s="72" t="n"><f>CompoundAlert!AA106</f><v>0</v></c><c r="J597" s="72" t="n"><f>CompoundAlert!AB106</f><v>0</v></c><c r="K597" s="72" t="n"><f>CompoundAlert!AC106</f><v>0</v></c><c r="L597" s="72" t="n"><f>CompoundAlert!AD106</f><v>0</v></c><c r="M597" s="72" t="n"><f>CompoundAlert!AE106</f><v>0</v></c><c r="N597" s="29" t="n"><f>CompoundAlert!AF106</f><v>0</v></c><c r="O597" s="32" t="n"><f>CompoundAlert!AG106</f><v>0</v></c><c r="P597" s="32" t="n"><f>CompoundAlert!AH106</f><v>0.3</v></c><c r="Q597" s="71"/><c r="R597" s="53"/><c r="S597" s="53"/><c r="T597" s="53"/><c r="U597" s="53"/><c r="V597" s="53"/><c r="W597" s="53"/><c r="X597" s="53"/><c r="Y597" s="53"/><c r="Z597" s="53"/><c r="AA597" s="53"/><c r="AB597" s="53"/><c r="AC597" s="53"/><c r="AD597" s="53"/><c r="AE597" s="53"/><c r="AF597" s="53"/></row><row r="598"><c r="A598" s="65" t="n"><v>157</v></c><c r="B598" s="35" t="str"><f>CompoundAlert!B107</f><v>Dominica</v></c><c r="C598" s="28" t="str"><f>CompoundAlert!C107</f><v>DMA</v></c><c r="D598" s="29" t="n"><f>CompoundAlert!D107</f><v>0</v></c><c r="E598" s="30" t="n"><f>CompoundAlert!I107</f><v>0</v></c><c r="F598" s="31" t="n"><f>CompoundAlert!J107</f><v>0</v></c><c r="G598" s="29" t="n"><f>CompoundAlert!K107</f><v>0</v></c><c r="H598" s="72" t="n"><f>CompoundAlert!Z107</f><v>0</v></c><c r="I598" s="72" t="n"><f>CompoundAlert!AA107</f><v>0</v></c><c r="J598" s="72" t="n"><f>CompoundAlert!AB107</f><v>0</v></c><c r="K598" s="72" t="n"><f>CompoundAlert!AC107</f><v>0</v></c><c r="L598" s="72" t="n"><f>CompoundAlert!AD107</f><v>0</v></c><c r="M598" s="72" t="n"><f>CompoundAlert!AE107</f><v>0</v></c><c r="N598" s="29" t="n"><f>CompoundAlert!AF107</f><v>0</v></c><c r="O598" s="32" t="n"><f>CompoundAlert!AG107</f><v>0.2</v></c><c r="P598" s="32" t="n"><f>CompoundAlert!AH107</f><v>0.6</v></c><c r="Q598" s="71"/><c r="R598" s="53"/><c r="S598" s="53"/><c r="T598" s="53"/><c r="U598" s="53"/><c r="V598" s="53"/><c r="W598" s="53"/><c r="X598" s="53"/><c r="Y598" s="53"/><c r="Z598" s="53"/><c r="AA598" s="53"/><c r="AB598" s="53"/><c r="AC598" s="53"/><c r="AD598" s="53"/><c r="AE598" s="53"/><c r="AF598" s="53"/></row><row r="599"><c r="A599" s="65" t="n"><v>158</v></c><c r="B599" s="35" t="str"><f>CompoundAlert!B108</f><v>Dominican Republic</v></c><c r="C599" s="28" t="str"><f>CompoundAlert!C108</f><v>DOM</v></c><c r="D599" s="29" t="n"><f>CompoundAlert!D108</f><v>0</v></c><c r="E599" s="30" t="n"><f>CompoundAlert!I108</f><v>0</v></c><c r="F599" s="31" t="n"><f>CompoundAlert!J108</f><v>0</v></c><c r="G599" s="29" t="n"><f>CompoundAlert!K108</f><v>0</v></c><c r="H599" s="72" t="n"><f>CompoundAlert!Z108</f><v>0</v></c><c r="I599" s="72" t="n"><f>CompoundAlert!AA108</f><v>0</v></c><c r="J599" s="72" t="n"><f>CompoundAlert!AB108</f><v>0</v></c><c r="K599" s="72" t="n"><f>CompoundAlert!AC108</f><v>0</v></c><c r="L599" s="72" t="n"><f>CompoundAlert!AD108</f><v>0</v></c><c r="M599" s="72" t="n"><f>CompoundAlert!AE108</f><v>0</v></c><c r="N599" s="29" t="n"><f>CompoundAlert!AF108</f><v>0</v></c><c r="O599" s="32" t="n"><f>CompoundAlert!AG108</f><v>0</v></c><c r="P599" s="32" t="n"><f>CompoundAlert!AH108</f><v>0.4</v></c><c r="Q599" s="71"/><c r="R599" s="53"/><c r="S599" s="53"/><c r="T599" s="53"/><c r="U599" s="53"/><c r="V599" s="53"/><c r="W599" s="53"/><c r="X599" s="53"/><c r="Y599" s="53"/><c r="Z599" s="53"/><c r="AA599" s="53"/><c r="AB599" s="53"/><c r="AC599" s="53"/><c r="AD599" s="53"/><c r="AE599" s="53"/><c r="AF599" s="53"/></row><row r="600"><c r="A600" s="65" t="n"><v>159</v></c><c r="B600" s="35" t="str"><f>CompoundAlert!B109</f><v>Tunisia</v></c><c r="C600" s="28" t="str"><f>CompoundAlert!C109</f><v>TUN</v></c><c r="D600" s="29" t="n"><f>CompoundAlert!D109</f><v>0</v></c><c r="E600" s="30" t="n"><f>CompoundAlert!I109</f><v>0</v></c><c r="F600" s="31" t="n"><f>CompoundAlert!J109</f><v>0</v></c><c r="G600" s="29" t="n"><f>CompoundAlert!K109</f><v>0</v></c><c r="H600" s="72" t="n"><f>CompoundAlert!Z109</f><v>0</v></c><c r="I600" s="72" t="n"><f>CompoundAlert!AA109</f><v>0</v></c><c r="J600" s="72" t="n"><f>CompoundAlert!AB109</f><v>0</v></c><c r="K600" s="72" t="n"><f>CompoundAlert!AC109</f><v>0</v></c><c r="L600" s="72" t="n"><f>CompoundAlert!AD109</f><v>0</v></c><c r="M600" s="72" t="n"><f>CompoundAlert!AE109</f><v>0</v></c><c r="N600" s="29" t="n"><f>CompoundAlert!AF109</f><v>0</v></c><c r="O600" s="32" t="n"><f>CompoundAlert!AG109</f><v>0</v></c><c r="P600" s="32" t="n"><f>CompoundAlert!AH109</f><v>0.3</v></c><c r="Q600" s="71"/><c r="R600" s="53"/><c r="S600" s="53"/><c r="T600" s="53"/><c r="U600" s="53"/><c r="V600" s="53"/><c r="W600" s="53"/><c r="X600" s="53"/><c r="Y600" s="53"/><c r="Z600" s="53"/><c r="AA600" s="53"/><c r="AB600" s="53"/><c r="AC600" s="53"/><c r="AD600" s="53"/><c r="AE600" s="53"/><c r="AF600" s="53"/></row><row r="601"><c r="A601" s="65" t="n"><v>160</v></c><c r="B601" s="35" t="str"><f>CompoundAlert!B132</f><v>Algeria</v></c><c r="C601" s="28" t="str"><f>CompoundAlert!C132</f><v>DZA</v></c><c r="D601" s="29" t="n"><f>CompoundAlert!D132</f><v>0</v></c><c r="E601" s="30" t="n"><f>CompoundAlert!I132</f><v>0</v></c><c r="F601" s="31" t="n"><f>CompoundAlert!J132</f><v>0</v></c><c r="G601" s="29" t="n"><f>CompoundAlert!K132</f><v>0</v></c><c r="H601" s="72" t="n"><f>CompoundAlert!Z132</f><v>0</v></c><c r="I601" s="72" t="n"><f>CompoundAlert!AA132</f><v>0</v></c><c r="J601" s="72" t="n"><f>CompoundAlert!AB132</f><v>0</v></c><c r="K601" s="72" t="n"><f>CompoundAlert!AC132</f><v>0</v></c><c r="L601" s="72" t="n"><f>CompoundAlert!AD132</f><v>0</v></c><c r="M601" s="72" t="n"><f>CompoundAlert!AE132</f><v>0</v></c><c r="N601" s="29" t="n"><f>CompoundAlert!AF132</f><v>0</v></c><c r="O601" s="32" t="n"><f>CompoundAlert!AG132</f><v>0</v></c><c r="P601" s="32" t="n"><f>CompoundAlert!AH132</f><v>0.2</v></c><c r="Q601" s="71"/><c r="R601" s="53"/><c r="S601" s="53"/><c r="T601" s="53"/><c r="U601" s="53"/><c r="V601" s="53"/><c r="W601" s="53"/><c r="X601" s="53"/><c r="Y601" s="53"/><c r="Z601" s="53"/><c r="AA601" s="53"/><c r="AB601" s="53"/><c r="AC601" s="53"/><c r="AD601" s="53"/><c r="AE601" s="53"/><c r="AF601" s="53"/></row><row r="602"><c r="A602" s="65" t="n"><v>161</v></c><c r="B602" s="35" t="str"><f>CompoundAlert!B133</f><v>Russian Federation</v></c><c r="C602" s="28" t="str"><f>CompoundAlert!C133</f><v>RUS</v></c><c r="D602" s="29" t="n"><f>CompoundAlert!D133</f><v>0</v></c><c r="E602" s="30" t="n"><f>CompoundAlert!I133</f><v>0</v></c><c r="F602" s="31" t="n"><f>CompoundAlert!J133</f><v>0</v></c><c r="G602" s="29" t="n"><f>CompoundAlert!K133</f><v>0</v></c><c r="H602" s="72" t="n"><f>CompoundAlert!Z133</f><v>0</v></c><c r="I602" s="72" t="n"><f>CompoundAlert!AA133</f><v>0</v></c><c r="J602" s="72" t="n"><f>CompoundAlert!AB133</f><v>0</v></c><c r="K602" s="72" t="n"><f>CompoundAlert!AC133</f><v>0</v></c><c r="L602" s="72" t="n"><f>CompoundAlert!AD133</f><v>0</v></c><c r="M602" s="72" t="n"><f>CompoundAlert!AE133</f><v>0</v></c><c r="N602" s="29" t="n"><f>CompoundAlert!AF133</f><v>0</v></c><c r="O602" s="32" t="n"><f>CompoundAlert!AG133</f><v>0</v></c><c r="P602" s="32" t="n"><f>CompoundAlert!AH133</f><v>0.2</v></c><c r="Q602" s="71"/><c r="R602" s="53"/><c r="S602" s="53"/><c r="T602" s="53"/><c r="U602" s="53"/><c r="V602" s="53"/><c r="W602" s="53"/><c r="X602" s="53"/><c r="Y602" s="53"/><c r="Z602" s="53"/><c r="AA602" s="53"/><c r="AB602" s="53"/><c r="AC602" s="53"/><c r="AD602" s="53"/><c r="AE602" s="53"/><c r="AF602" s="53"/></row><row r="603"><c r="A603" s="65" t="n"><v>162</v></c><c r="B603" s="35" t="str"><f>CompoundAlert!B134</f><v>Turkey</v></c><c r="C603" s="28" t="str"><f>CompoundAlert!C134</f><v>TUR</v></c><c r="D603" s="29" t="n"><f>CompoundAlert!D134</f><v>0</v></c><c r="E603" s="30" t="n"><f>CompoundAlert!I134</f><v>0</v></c><c r="F603" s="31" t="n"><f>CompoundAlert!J134</f><v>0</v></c><c r="G603" s="29" t="n"><f>CompoundAlert!K134</f><v>0</v></c><c r="H603" s="72" t="n"><f>CompoundAlert!Z134</f><v>0</v></c><c r="I603" s="72" t="n"><f>CompoundAlert!AA134</f><v>0</v></c><c r="J603" s="72" t="n"><f>CompoundAlert!AB134</f><v>0</v></c><c r="K603" s="72" t="n"><f>CompoundAlert!AC134</f><v>0</v></c><c r="L603" s="72" t="n"><f>CompoundAlert!AD134</f><v>0</v></c><c r="M603" s="72" t="n"><f>CompoundAlert!AE134</f><v>0</v></c><c r="N603" s="29" t="n"><f>CompoundAlert!AF134</f><v>0</v></c><c r="O603" s="32" t="n"><f>CompoundAlert!AG134</f><v>0</v></c><c r="P603" s="32" t="n"><f>CompoundAlert!AH134</f><v>0.2</v></c><c r="Q603" s="71"/><c r="R603" s="53"/><c r="S603" s="53"/><c r="T603" s="53"/><c r="U603" s="53"/><c r="V603" s="53"/><c r="W603" s="53"/><c r="X603" s="53"/><c r="Y603" s="53"/><c r="Z603" s="53"/><c r="AA603" s="53"/><c r="AB603" s="53"/><c r="AC603" s="53"/><c r="AD603" s="53"/><c r="AE603" s="53"/><c r="AF603" s="53"/></row><row r="604"><c r="A604" s="65" t="n"><v>163</v></c><c r="B604" s="35" t="str"><f>CompoundAlert!B135</f><v>Botswana</v></c><c r="C604" s="28" t="str"><f>CompoundAlert!C135</f><v>BWA</v></c><c r="D604" s="29" t="n"><f>CompoundAlert!D135</f><v>0</v></c><c r="E604" s="30" t="n"><f>CompoundAlert!I135</f><v>0</v></c><c r="F604" s="31" t="n"><f>CompoundAlert!J135</f><v>0</v></c><c r="G604" s="29" t="n"><f>CompoundAlert!K135</f><v>0</v></c><c r="H604" s="72" t="n"><f>CompoundAlert!Z135</f><v>0</v></c><c r="I604" s="72" t="n"><f>CompoundAlert!AA135</f><v>0</v></c><c r="J604" s="72" t="n"><f>CompoundAlert!AB135</f><v>0</v></c><c r="K604" s="72" t="n"><f>CompoundAlert!AC135</f><v>0</v></c><c r="L604" s="72" t="n"><f>CompoundAlert!AD135</f><v>0</v></c><c r="M604" s="72" t="n"><f>CompoundAlert!AE135</f><v>0</v></c><c r="N604" s="29" t="n"><f>CompoundAlert!AF135</f><v>0</v></c><c r="O604" s="32" t="n"><f>CompoundAlert!AG135</f><v>0</v></c><c r="P604" s="32" t="n"><f>CompoundAlert!AH135</f><v>0.4</v></c><c r="Q604" s="71"/><c r="R604" s="53"/><c r="S604" s="53"/><c r="T604" s="53"/><c r="U604" s="53"/><c r="V604" s="53"/><c r="W604" s="53"/><c r="X604" s="53"/><c r="Y604" s="53"/><c r="Z604" s="53"/><c r="AA604" s="53"/><c r="AB604" s="53"/><c r="AC604" s="53"/><c r="AD604" s="53"/><c r="AE604" s="53"/><c r="AF604" s="53"/></row><row r="605"><c r="A605" s="65" t="n"><v>164</v></c><c r="B605" s="35" t="str"><f>CompoundAlert!B136</f><v>Egypt</v></c><c r="C605" s="28" t="str"><f>CompoundAlert!C136</f><v>EGY</v></c><c r="D605" s="29" t="n"><f>CompoundAlert!D136</f><v>0</v></c><c r="E605" s="30" t="n"><f>CompoundAlert!I136</f><v>0</v></c><c r="F605" s="31" t="n"><f>CompoundAlert!J136</f><v>0</v></c><c r="G605" s="29" t="n"><f>CompoundAlert!K136</f><v>0</v></c><c r="H605" s="72" t="n"><f>CompoundAlert!Z136</f><v>0</v></c><c r="I605" s="72" t="n"><f>CompoundAlert!AA136</f><v>0</v></c><c r="J605" s="72" t="n"><f>CompoundAlert!AB136</f><v>0</v></c><c r="K605" s="72" t="n"><f>CompoundAlert!AC136</f><v>0</v></c><c r="L605" s="72" t="n"><f>CompoundAlert!AD136</f><v>0</v></c><c r="M605" s="72" t="n"><f>CompoundAlert!AE136</f><v>0</v></c><c r="N605" s="29" t="n"><f>CompoundAlert!AF136</f><v>0</v></c><c r="O605" s="32" t="n"><f>CompoundAlert!AG136</f><v>0</v></c><c r="P605" s="32" t="n"><f>CompoundAlert!AH136</f><v>0.3</v></c><c r="Q605" s="71"/><c r="R605" s="53"/><c r="S605" s="53"/><c r="T605" s="53"/><c r="U605" s="53"/><c r="V605" s="53"/><c r="W605" s="53"/><c r="X605" s="53"/><c r="Y605" s="53"/><c r="Z605" s="53"/><c r="AA605" s="53"/><c r="AB605" s="53"/><c r="AC605" s="53"/><c r="AD605" s="53"/><c r="AE605" s="53"/><c r="AF605" s="53"/></row><row r="606"><c r="A606" s="65" t="n"><v>165</v></c><c r="B606" s="35" t="str"><f>CompoundAlert!B137</f><v>Oman</v></c><c r="C606" s="28" t="str"><f>CompoundAlert!C137</f><v>OMN</v></c><c r="D606" s="29" t="n"><f>CompoundAlert!D137</f><v>0</v></c><c r="E606" s="30" t="n"><f>CompoundAlert!I137</f><v>0</v></c><c r="F606" s="31" t="n"><f>CompoundAlert!J137</f><v>0</v></c><c r="G606" s="29" t="n"><f>CompoundAlert!K137</f><v>0</v></c><c r="H606" s="72" t="n"><f>CompoundAlert!Z137</f><v>0</v></c><c r="I606" s="72" t="n"><f>CompoundAlert!AA137</f><v>0</v></c><c r="J606" s="72" t="n"><f>CompoundAlert!AB137</f><v>0</v></c><c r="K606" s="72" t="n"><f>CompoundAlert!AC137</f><v>0</v></c><c r="L606" s="72" t="n"><f>CompoundAlert!AD137</f><v>0</v></c><c r="M606" s="72" t="n"><f>CompoundAlert!AE137</f><v>0</v></c><c r="N606" s="29" t="n"><f>CompoundAlert!AF137</f><v>0</v></c><c r="O606" s="32" t="n"><f>CompoundAlert!AG137</f><v>0</v></c><c r="P606" s="32" t="n"><f>CompoundAlert!AH137</f><v>0.4</v></c><c r="Q606" s="71"/><c r="R606" s="53"/><c r="S606" s="53"/><c r="T606" s="53"/><c r="U606" s="53"/><c r="V606" s="53"/><c r="W606" s="53"/><c r="X606" s="53"/><c r="Y606" s="53"/><c r="Z606" s="53"/><c r="AA606" s="53"/><c r="AB606" s="53"/><c r="AC606" s="53"/><c r="AD606" s="53"/><c r="AE606" s="53"/><c r="AF606" s="53"/></row><row r="607"><c r="A607" s="65" t="n"><v>166</v></c><c r="B607" s="35" t="str"><f>CompoundAlert!B138</f><v>Paraguay</v></c><c r="C607" s="28" t="str"><f>CompoundAlert!C138</f><v>PRY</v></c><c r="D607" s="29" t="n"><f>CompoundAlert!D138</f><v>0</v></c><c r="E607" s="30" t="n"><f>CompoundAlert!I138</f><v>0</v></c><c r="F607" s="31" t="n"><f>CompoundAlert!J138</f><v>0</v></c><c r="G607" s="29" t="n"><f>CompoundAlert!K138</f><v>0</v></c><c r="H607" s="72" t="n"><f>CompoundAlert!Z138</f><v>0</v></c><c r="I607" s="72" t="n"><f>CompoundAlert!AA138</f><v>0</v></c><c r="J607" s="72" t="n"><f>CompoundAlert!AB138</f><v>0</v></c><c r="K607" s="72" t="n"><f>CompoundAlert!AC138</f><v>0</v></c><c r="L607" s="72" t="n"><f>CompoundAlert!AD138</f><v>0</v></c><c r="M607" s="72" t="n"><f>CompoundAlert!AE138</f><v>0</v></c><c r="N607" s="29" t="n"><f>CompoundAlert!AF138</f><v>0</v></c><c r="O607" s="32" t="n"><f>CompoundAlert!AG138</f><v>0</v></c><c r="P607" s="32" t="n"><f>CompoundAlert!AH138</f><v>0.3</v></c><c r="Q607" s="71"/><c r="R607" s="53"/><c r="S607" s="53"/><c r="T607" s="53"/><c r="U607" s="53"/><c r="V607" s="53"/><c r="W607" s="53"/><c r="X607" s="53"/><c r="Y607" s="53"/><c r="Z607" s="53"/><c r="AA607" s="53"/><c r="AB607" s="53"/><c r="AC607" s="53"/><c r="AD607" s="53"/><c r="AE607" s="53"/><c r="AF607" s="53"/></row><row r="608"><c r="A608" s="65" t="n"><v>167</v></c><c r="B608" s="35" t="str"><f>CompoundAlert!B159</f><v>Japan</v></c><c r="C608" s="28" t="str"><f>CompoundAlert!C159</f><v>JPN</v></c><c r="D608" s="29" t="n"><f>CompoundAlert!D159</f><v>0</v></c><c r="E608" s="30" t="n"><f>CompoundAlert!I159</f><v>0</v></c><c r="F608" s="31" t="n"><f>CompoundAlert!J159</f><v>0</v></c><c r="G608" s="29" t="n"><f>CompoundAlert!K159</f><v>0</v></c><c r="H608" s="72" t="n"><f>CompoundAlert!Z159</f><v>0</v></c><c r="I608" s="72" t="n"><f>CompoundAlert!AA159</f><v>0</v></c><c r="J608" s="72" t="n"><f>CompoundAlert!AB159</f><v>0</v></c><c r="K608" s="72" t="n"><f>CompoundAlert!AC159</f><v>0</v></c><c r="L608" s="72" t="n"><f>CompoundAlert!AD159</f><v>0</v></c><c r="M608" s="72" t="n"><f>CompoundAlert!AE159</f><v>0</v></c><c r="N608" s="29" t="n"><f>CompoundAlert!AF159</f><v>0</v></c><c r="O608" s="32" t="n"><f>CompoundAlert!AG159</f><v>0</v></c><c r="P608" s="32" t="n"><f>CompoundAlert!AH159</f><v>0.3</v></c><c r="Q608" s="71"/><c r="R608" s="53"/><c r="S608" s="53"/><c r="T608" s="53"/><c r="U608" s="53"/><c r="V608" s="53"/><c r="W608" s="53"/><c r="X608" s="53"/><c r="Y608" s="53"/><c r="Z608" s="53"/><c r="AA608" s="53"/><c r="AB608" s="53"/><c r="AC608" s="53"/><c r="AD608" s="53"/><c r="AE608" s="53"/><c r="AF608" s="53"/></row><row r="609"><c r="A609" s="65" t="n"><v>168</v></c><c r="B609" s="35" t="str"><f>CompoundAlert!B160</f><v>Cabo Verde</v></c><c r="C609" s="28" t="str"><f>CompoundAlert!C160</f><v>CPV</v></c><c r="D609" s="29" t="n"><f>CompoundAlert!D160</f><v>0</v></c><c r="E609" s="30" t="n"><f>CompoundAlert!I160</f><v>0</v></c><c r="F609" s="31" t="n"><f>CompoundAlert!J160</f><v>0</v></c><c r="G609" s="29" t="n"><f>CompoundAlert!K160</f><v>0</v></c><c r="H609" s="72" t="n"><f>CompoundAlert!Z160</f><v>0</v></c><c r="I609" s="72" t="n"><f>CompoundAlert!AA160</f><v>0</v></c><c r="J609" s="72" t="n"><f>CompoundAlert!AB160</f><v>0</v></c><c r="K609" s="72" t="n"><f>CompoundAlert!AC160</f><v>0</v></c><c r="L609" s="72" t="n"><f>CompoundAlert!AD160</f><v>0</v></c><c r="M609" s="72" t="n"><f>CompoundAlert!AE160</f><v>0</v></c><c r="N609" s="29" t="n"><f>CompoundAlert!AF160</f><v>0</v></c><c r="O609" s="32" t="n"><f>CompoundAlert!AG160</f><v>0</v></c><c r="P609" s="32" t="n"><f>CompoundAlert!AH160</f><v>0.4</v></c><c r="Q609" s="71"/><c r="R609" s="53"/><c r="S609" s="53"/><c r="T609" s="53"/><c r="U609" s="53"/><c r="V609" s="53"/><c r="W609" s="53"/><c r="X609" s="53"/><c r="Y609" s="53"/><c r="Z609" s="53"/><c r="AA609" s="53"/><c r="AB609" s="53"/><c r="AC609" s="53"/><c r="AD609" s="53"/><c r="AE609" s="53"/><c r="AF609" s="53"/></row><row r="610"><c r="A610" s="65" t="n"><v>169</v></c><c r="B610" s="35" t="str"><f>CompoundAlert!B161</f><v>Greece</v></c><c r="C610" s="28" t="str"><f>CompoundAlert!C161</f><v>GRC</v></c><c r="D610" s="29" t="n"><f>CompoundAlert!D161</f><v>0</v></c><c r="E610" s="30" t="n"><f>CompoundAlert!I161</f><v>0</v></c><c r="F610" s="31" t="n"><f>CompoundAlert!J161</f><v>0</v></c><c r="G610" s="29" t="n"><f>CompoundAlert!K161</f><v>0</v></c><c r="H610" s="72" t="n"><f>CompoundAlert!Z161</f><v>0</v></c><c r="I610" s="72" t="n"><f>CompoundAlert!AA161</f><v>0</v></c><c r="J610" s="72" t="n"><f>CompoundAlert!AB161</f><v>0</v></c><c r="K610" s="72" t="n"><f>CompoundAlert!AC161</f><v>0</v></c><c r="L610" s="72" t="n"><f>CompoundAlert!AD161</f><v>0</v></c><c r="M610" s="72" t="n"><f>CompoundAlert!AE161</f><v>0</v></c><c r="N610" s="29" t="n"><f>CompoundAlert!AF161</f><v>0</v></c><c r="O610" s="32" t="n"><f>CompoundAlert!AG161</f><v>0</v></c><c r="P610" s="32" t="n"><f>CompoundAlert!AH161</f><v>0.3</v></c><c r="Q610" s="71"/><c r="R610" s="53"/><c r="S610" s="53"/><c r="T610" s="53"/><c r="U610" s="53"/><c r="V610" s="53"/><c r="W610" s="53"/><c r="X610" s="53"/><c r="Y610" s="53"/><c r="Z610" s="53"/><c r="AA610" s="53"/><c r="AB610" s="53"/><c r="AC610" s="53"/><c r="AD610" s="53"/><c r="AE610" s="53"/><c r="AF610" s="53"/></row><row r="611"><c r="A611" s="65" t="n"><v>170</v></c><c r="B611" s="35" t="str"><f>CompoundAlert!B162</f><v>Ukraine</v></c><c r="C611" s="28" t="str"><f>CompoundAlert!C162</f><v>UKR</v></c><c r="D611" s="29" t="n"><f>CompoundAlert!D162</f><v>0</v></c><c r="E611" s="30" t="n"><f>CompoundAlert!I162</f><v>0</v></c><c r="F611" s="31" t="n"><f>CompoundAlert!J162</f><v>0</v></c><c r="G611" s="29" t="n"><f>CompoundAlert!K162</f><v>0</v></c><c r="H611" s="72" t="n"><f>CompoundAlert!Z162</f><v>0</v></c><c r="I611" s="72" t="n"><f>CompoundAlert!AA162</f><v>0</v></c><c r="J611" s="72" t="n"><f>CompoundAlert!AB162</f><v>0</v></c><c r="K611" s="72" t="n"><f>CompoundAlert!AC162</f><v>0</v></c><c r="L611" s="72" t="n"><f>CompoundAlert!AD162</f><v>0</v></c><c r="M611" s="72" t="n"><f>CompoundAlert!AE162</f><v>0</v></c><c r="N611" s="29" t="n"><f>CompoundAlert!AF162</f><v>0</v></c><c r="O611" s="32" t="n"><f>CompoundAlert!AG162</f><v>0</v></c><c r="P611" s="32" t="n"><f>CompoundAlert!AH162</f><v>0.3</v></c><c r="Q611" s="71"/><c r="R611" s="53"/><c r="S611" s="53"/><c r="T611" s="53"/><c r="U611" s="53"/><c r="V611" s="53"/><c r="W611" s="53"/><c r="X611" s="53"/><c r="Y611" s="53"/><c r="Z611" s="53"/><c r="AA611" s="53"/><c r="AB611" s="53"/><c r="AC611" s="53"/><c r="AD611" s="53"/><c r="AE611" s="53"/><c r="AF611" s="53"/></row><row r="612"><c r="A612" s="65" t="n"><v>171</v></c><c r="B612" s="35" t="str"><f>CompoundAlert!B180</f><v>Canada</v></c><c r="C612" s="28" t="str"><f>CompoundAlert!C180</f><v>CAN</v></c><c r="D612" s="29" t="n"><f>CompoundAlert!D180</f><v>0</v></c><c r="E612" s="30" t="n"><f>CompoundAlert!I180</f><v>0</v></c><c r="F612" s="31" t="n"><f>CompoundAlert!J180</f><v>0</v></c><c r="G612" s="29" t="n"><f>CompoundAlert!K180</f><v>0</v></c><c r="H612" s="72" t="n"><f>CompoundAlert!Z180</f><v>0</v></c><c r="I612" s="72" t="n"><f>CompoundAlert!AA180</f><v>0</v></c><c r="J612" s="72" t="n"><f>CompoundAlert!AB180</f><v>0</v></c><c r="K612" s="72" t="n"><f>CompoundAlert!AC180</f><v>0</v></c><c r="L612" s="72" t="n"><f>CompoundAlert!AD180</f><v>0</v></c><c r="M612" s="72" t="n"><f>CompoundAlert!AE180</f><v>0</v></c><c r="N612" s="29" t="n"><f>CompoundAlert!AF180</f><v>0</v></c><c r="O612" s="32" t="n"><f>CompoundAlert!AG180</f><v>0</v></c><c r="P612" s="32" t="n"><f>CompoundAlert!AH180</f><v>0.5</v></c><c r="Q612" s="71"/><c r="R612" s="53"/><c r="S612" s="53"/><c r="T612" s="53"/><c r="U612" s="53"/><c r="V612" s="53"/><c r="W612" s="53"/><c r="X612" s="53"/><c r="Y612" s="53"/><c r="Z612" s="53"/><c r="AA612" s="53"/><c r="AB612" s="53"/><c r="AC612" s="53"/><c r="AD612" s="53"/><c r="AE612" s="53"/><c r="AF612" s="53"/></row><row r="613"><c r="A613" s="65" t="n"><v>172</v></c><c r="B613" s="35" t="str"><f>CompoundAlert!B192</f><v>Germany</v></c><c r="C613" s="28" t="str"><f>CompoundAlert!C192</f><v>DEU</v></c><c r="D613" s="29" t="n"><f>CompoundAlert!D192</f><v>0</v></c><c r="E613" s="30" t="n"><f>CompoundAlert!I192</f><v>0</v></c><c r="F613" s="31" t="n"><f>CompoundAlert!J192</f><v>0</v></c><c r="G613" s="29" t="n"><f>CompoundAlert!K192</f><v>0</v></c><c r="H613" s="72" t="n"><f>CompoundAlert!Z192</f><v>0</v></c><c r="I613" s="72" t="n"><f>CompoundAlert!AA192</f><v>0</v></c><c r="J613" s="72" t="n"><f>CompoundAlert!AB192</f><v>0</v></c><c r="K613" s="72" t="n"><f>CompoundAlert!AC192</f><v>0</v></c><c r="L613" s="72" t="n"><f>CompoundAlert!AD192</f><v>0</v></c><c r="M613" s="72" t="n"><f>CompoundAlert!AE192</f><v>0</v></c><c r="N613" s="29" t="n"><f>CompoundAlert!AF192</f><v>0</v></c><c r="O613" s="32" t="n"><f>CompoundAlert!AG192</f><v>0</v></c><c r="P613" s="32" t="n"><f>CompoundAlert!AH192</f><v>0.4</v></c><c r="Q613" s="71"/><c r="R613" s="53"/><c r="S613" s="53"/><c r="T613" s="53"/><c r="U613" s="53"/><c r="V613" s="53"/><c r="W613" s="53"/><c r="X613" s="53"/><c r="Y613" s="53"/><c r="Z613" s="53"/><c r="AA613" s="53"/><c r="AB613" s="53"/><c r="AC613" s="53"/><c r="AD613" s="53"/><c r="AE613" s="53"/><c r="AF613" s="53"/></row><row r="614"><c r="A614" s="65" t="n"><v>173</v></c><c r="B614" s="35" t="str"><f>CompoundAlert!B193</f><v>Norway</v></c><c r="C614" s="28" t="str"><f>CompoundAlert!C193</f><v>NOR</v></c><c r="D614" s="29" t="n"><f>CompoundAlert!D193</f><v>0</v></c><c r="E614" s="30" t="n"><f>CompoundAlert!I193</f><v>0</v></c><c r="F614" s="31" t="n"><f>CompoundAlert!J193</f><v>0</v></c><c r="G614" s="29" t="n"><f>CompoundAlert!K193</f><v>0</v></c><c r="H614" s="72" t="n"><f>CompoundAlert!Z193</f><v>0</v></c><c r="I614" s="72" t="n"><f>CompoundAlert!AA193</f><v>0</v></c><c r="J614" s="72" t="n"><f>CompoundAlert!AB193</f><v>0</v></c><c r="K614" s="72" t="n"><f>CompoundAlert!AC193</f><v>0</v></c><c r="L614" s="72" t="n"><f>CompoundAlert!AD193</f><v>0</v></c><c r="M614" s="72" t="n"><f>CompoundAlert!AE193</f><v>0</v></c><c r="N614" s="29" t="n"><f>CompoundAlert!AF193</f><v>0</v></c><c r="O614" s="32" t="n"><f>CompoundAlert!AG193</f><v>0</v></c><c r="P614" s="32" t="n"><f>CompoundAlert!AH193</f><v>0.5</v></c><c r="Q614" s="71"/><c r="R614" s="53"/><c r="S614" s="53"/><c r="T614" s="53"/><c r="U614" s="53"/><c r="V614" s="53"/><c r="W614" s="53"/><c r="X614" s="53"/><c r="Y614" s="53"/><c r="Z614" s="53"/><c r="AA614" s="53"/><c r="AB614" s="53"/><c r="AC614" s="53"/><c r="AD614" s="53"/><c r="AE614" s="53"/><c r="AF614" s="53"/></row><row r="615"><c r="A615" s="65" t="n"><v>174</v></c><c r="B615" s="35" t="str"><f>CompoundAlert!B31</f><v>Liberia</v></c><c r="C615" s="28" t="str"><f>CompoundAlert!C31</f><v>LBR</v></c><c r="D615" s="29" t="n"><f>CompoundAlert!D31</f><v>0</v></c><c r="E615" s="30" t="n"><f>CompoundAlert!I31</f><v>0</v></c><c r="F615" s="31" t="n"><f>CompoundAlert!J31</f><v>0</v></c><c r="G615" s="29" t="n"><f>CompoundAlert!K31</f><v>0</v></c><c r="H615" s="72" t="n"><f>CompoundAlert!Z31</f><v>0</v></c><c r="I615" s="72" t="n"><f>CompoundAlert!AA31</f><v>0</v></c><c r="J615" s="72" t="n"><f>CompoundAlert!AB31</f><v>0</v></c><c r="K615" s="72" t="n"><f>CompoundAlert!AC31</f><v>0</v></c><c r="L615" s="72" t="n"><f>CompoundAlert!AD31</f><v>0</v></c><c r="M615" s="72" t="n"><f>CompoundAlert!AE31</f><v>0</v></c><c r="N615" s="29" t="n"><f>CompoundAlert!AF31</f><v>0</v></c><c r="O615" s="32" t="n"><f>CompoundAlert!AG31</f><v>0</v></c><c r="P615" s="32" t="n"><f>CompoundAlert!AH31</f><v>0.3</v></c><c r="Q615" s="71"/><c r="R615" s="53"/><c r="S615" s="53"/><c r="T615" s="53"/><c r="U615" s="53"/><c r="V615" s="53"/><c r="W615" s="53"/><c r="X615" s="53"/><c r="Y615" s="53"/><c r="Z615" s="53"/><c r="AA615" s="53"/><c r="AB615" s="53"/><c r="AC615" s="53"/><c r="AD615" s="53"/><c r="AE615" s="53"/><c r="AF615" s="53"/></row><row r="616"><c r="A616" s="65" t="n"><v>175</v></c><c r="B616" s="35" t="str"><f>CompoundAlert!B32</f><v>Korea DPR</v></c><c r="C616" s="28" t="str"><f>CompoundAlert!C32</f><v>PRK</v></c><c r="D616" s="29" t="n"><f>CompoundAlert!D32</f><v>0</v></c><c r="E616" s="30" t="n"><f>CompoundAlert!I32</f><v>0</v></c><c r="F616" s="31" t="n"><f>CompoundAlert!J32</f><v>0</v></c><c r="G616" s="29" t="n"><f>CompoundAlert!K32</f><v>0</v></c><c r="H616" s="72" t="n"><f>CompoundAlert!Z32</f><v>0</v></c><c r="I616" s="72" t="n"><f>CompoundAlert!AA32</f><v>0</v></c><c r="J616" s="72" t="n"><f>CompoundAlert!AB32</f><v>0</v></c><c r="K616" s="72" t="n"><f>CompoundAlert!AC32</f><v>0</v></c><c r="L616" s="72" t="n"><f>CompoundAlert!AD32</f><v>0</v></c><c r="M616" s="72" t="n"><f>CompoundAlert!AE32</f><v>0</v></c><c r="N616" s="29" t="n"><f>CompoundAlert!AF32</f><v>0</v></c><c r="O616" s="32" t="n"><f>CompoundAlert!AG32</f><v>0.1</v></c><c r="P616" s="32" t="n"><f>CompoundAlert!AH32</f><v>0.6</v></c><c r="Q616" s="71"/><c r="R616" s="53"/><c r="S616" s="53"/><c r="T616" s="53"/><c r="U616" s="53"/><c r="V616" s="53"/><c r="W616" s="53"/><c r="X616" s="53"/><c r="Y616" s="53"/><c r="Z616" s="53"/><c r="AA616" s="53"/><c r="AB616" s="53"/><c r="AC616" s="53"/><c r="AD616" s="53"/><c r="AE616" s="53"/><c r="AF616" s="53"/></row><row r="617"><c r="A617" s="65" t="n"><v>176</v></c><c r="B617" s="35" t="str"><f>CompoundAlert!B48</f><v>Nepal</v></c><c r="C617" s="28" t="str"><f>CompoundAlert!C48</f><v>NPL</v></c><c r="D617" s="29" t="n"><f>CompoundAlert!D48</f><v>0</v></c><c r="E617" s="30" t="n"><f>CompoundAlert!I48</f><v>0</v></c><c r="F617" s="31" t="n"><f>CompoundAlert!J48</f><v>0</v></c><c r="G617" s="29" t="n"><f>CompoundAlert!K48</f><v>0</v></c><c r="H617" s="72" t="n"><f>CompoundAlert!Z48</f><v>0</v></c><c r="I617" s="72" t="n"><f>CompoundAlert!AA48</f><v>0</v></c><c r="J617" s="72" t="n"><f>CompoundAlert!AB48</f><v>0</v></c><c r="K617" s="72" t="n"><f>CompoundAlert!AC48</f><v>0</v></c><c r="L617" s="72" t="n"><f>CompoundAlert!AD48</f><v>0</v></c><c r="M617" s="72" t="n"><f>CompoundAlert!AE48</f><v>0</v></c><c r="N617" s="29" t="n"><f>CompoundAlert!AF48</f><v>0</v></c><c r="O617" s="32" t="n"><f>CompoundAlert!AG48</f><v>0</v></c><c r="P617" s="32" t="n"><f>CompoundAlert!AH48</f><v>0.3</v></c><c r="Q617" s="71"/><c r="R617" s="53"/><c r="S617" s="53"/><c r="T617" s="53"/><c r="U617" s="53"/><c r="V617" s="53"/><c r="W617" s="53"/><c r="X617" s="53"/><c r="Y617" s="53"/><c r="Z617" s="53"/><c r="AA617" s="53"/><c r="AB617" s="53"/><c r="AC617" s="53"/><c r="AD617" s="53"/><c r="AE617" s="53"/><c r="AF617" s="53"/></row><row r="618"><c r="A618" s="65" t="n"><v>177</v></c><c r="B618" s="35" t="str"><f>CompoundAlert!B67</f><v>Pakistan</v></c><c r="C618" s="28" t="str"><f>CompoundAlert!C67</f><v>PAK</v></c><c r="D618" s="29" t="n"><f>CompoundAlert!D67</f><v>0</v></c><c r="E618" s="30" t="n"><f>CompoundAlert!I67</f><v>0</v></c><c r="F618" s="31" t="n"><f>CompoundAlert!J67</f><v>0</v></c><c r="G618" s="29" t="n"><f>CompoundAlert!K67</f><v>0</v></c><c r="H618" s="72" t="n"><f>CompoundAlert!Z67</f><v>0</v></c><c r="I618" s="72" t="n"><f>CompoundAlert!AA67</f><v>0</v></c><c r="J618" s="72" t="n"><f>CompoundAlert!AB67</f><v>0</v></c><c r="K618" s="72" t="n"><f>CompoundAlert!AC67</f><v>0</v></c><c r="L618" s="72" t="n"><f>CompoundAlert!AD67</f><v>0</v></c><c r="M618" s="72" t="n"><f>CompoundAlert!AE67</f><v>0</v></c><c r="N618" s="29" t="n"><f>CompoundAlert!AF67</f><v>0</v></c><c r="O618" s="32" t="n"><f>CompoundAlert!AG67</f><v>0</v></c><c r="P618" s="32" t="n"><f>CompoundAlert!AH67</f><v>0.3</v></c><c r="Q618" s="71"/><c r="R618" s="53"/><c r="S618" s="53"/><c r="T618" s="53"/><c r="U618" s="53"/><c r="V618" s="53"/><c r="W618" s="53"/><c r="X618" s="53"/><c r="Y618" s="53"/><c r="Z618" s="53"/><c r="AA618" s="53"/><c r="AB618" s="53"/><c r="AC618" s="53"/><c r="AD618" s="53"/><c r="AE618" s="53"/><c r="AF618" s="53"/></row><row r="619"><c r="A619" s="65" t="n"><v>178</v></c><c r="B619" s="35" t="str"><f>CompoundAlert!B86</f><v>Guinea-Bissau</v></c><c r="C619" s="28" t="str"><f>CompoundAlert!C86</f><v>GNB</v></c><c r="D619" s="29" t="n"><f>CompoundAlert!D86</f><v>0</v></c><c r="E619" s="30" t="n"><f>CompoundAlert!I86</f><v>0</v></c><c r="F619" s="31" t="n"><f>CompoundAlert!J86</f><v>0</v></c><c r="G619" s="29" t="n"><f>CompoundAlert!K86</f><v>0</v></c><c r="H619" s="72" t="n"><f>CompoundAlert!Z86</f><v>0</v></c><c r="I619" s="72" t="n"><f>CompoundAlert!AA86</f><v>0</v></c><c r="J619" s="72" t="n"><f>CompoundAlert!AB86</f><v>0</v></c><c r="K619" s="72" t="n"><f>CompoundAlert!AC86</f><v>0</v></c><c r="L619" s="72" t="n"><f>CompoundAlert!AD86</f><v>0</v></c><c r="M619" s="72" t="n"><f>CompoundAlert!AE86</f><v>0</v></c><c r="N619" s="29" t="n"><f>CompoundAlert!AF86</f><v>0</v></c><c r="O619" s="32" t="n"><f>CompoundAlert!AG86</f><v>0</v></c><c r="P619" s="32" t="n"><f>CompoundAlert!AH86</f><v>0.4</v></c><c r="Q619" s="71"/><c r="R619" s="53"/><c r="S619" s="53"/><c r="T619" s="53"/><c r="U619" s="53"/><c r="V619" s="53"/><c r="W619" s="53"/><c r="X619" s="53"/><c r="Y619" s="53"/><c r="Z619" s="53"/><c r="AA619" s="53"/><c r="AB619" s="53"/><c r="AC619" s="53"/><c r="AD619" s="53"/><c r="AE619" s="53"/><c r="AF619" s="53"/></row><row r="620"><c r="A620" s="65" t="n"><v>179</v></c><c r="B620" s="35" t="str"><f>CompoundAlert!B87</f><v>Comoros</v></c><c r="C620" s="28" t="str"><f>CompoundAlert!C87</f><v>COM</v></c><c r="D620" s="29" t="n"><f>CompoundAlert!D87</f><v>0</v></c><c r="E620" s="30" t="n"><f>CompoundAlert!I87</f><v>0</v></c><c r="F620" s="31" t="n"><f>CompoundAlert!J87</f><v>0</v></c><c r="G620" s="29" t="n"><f>CompoundAlert!K87</f><v>0</v></c><c r="H620" s="72" t="n"><f>CompoundAlert!Z87</f><v>0</v></c><c r="I620" s="72" t="n"><f>CompoundAlert!AA87</f><v>0</v></c><c r="J620" s="72" t="n"><f>CompoundAlert!AB87</f><v>0</v></c><c r="K620" s="72" t="n"><f>CompoundAlert!AC87</f><v>0</v></c><c r="L620" s="72" t="n"><f>CompoundAlert!AD87</f><v>0</v></c><c r="M620" s="72" t="n"><f>CompoundAlert!AE87</f><v>0</v></c><c r="N620" s="29" t="n"><f>CompoundAlert!AF87</f><v>0</v></c><c r="O620" s="32" t="n"><f>CompoundAlert!AG87</f><v>0</v></c><c r="P620" s="32" t="n"><f>CompoundAlert!AH87</f><v>0.5</v></c><c r="Q620" s="71"/><c r="R620" s="53"/><c r="S620" s="53"/><c r="T620" s="53"/><c r="U620" s="53"/><c r="V620" s="53"/><c r="W620" s="53"/><c r="X620" s="53"/><c r="Y620" s="53"/><c r="Z620" s="53"/><c r="AA620" s="53"/><c r="AB620" s="53"/><c r="AC620" s="53"/><c r="AD620" s="53"/><c r="AE620" s="53"/><c r="AF620" s="53"/></row><row r="621"><c r="A621" s="65" t="n"><v>180</v></c><c r="B621" s="35" t="str"><f>CompoundAlert!B88</f><v>Eswatini</v></c><c r="C621" s="28" t="str"><f>CompoundAlert!C88</f><v>SWZ</v></c><c r="D621" s="29" t="n"><f>CompoundAlert!D88</f><v>0</v></c><c r="E621" s="30" t="n"><f>CompoundAlert!I88</f><v>0</v></c><c r="F621" s="31" t="n"><f>CompoundAlert!J88</f><v>0</v></c><c r="G621" s="29" t="n"><f>CompoundAlert!K88</f><v>0</v></c><c r="H621" s="72" t="n"><f>CompoundAlert!Z88</f><v>0</v></c><c r="I621" s="72" t="n"><f>CompoundAlert!AA88</f><v>0</v></c><c r="J621" s="72" t="n"><f>CompoundAlert!AB88</f><v>0</v></c><c r="K621" s="72" t="n"><f>CompoundAlert!AC88</f><v>0</v></c><c r="L621" s="72" t="n"><f>CompoundAlert!AD88</f><v>0</v></c><c r="M621" s="72" t="n"><f>CompoundAlert!AE88</f><v>0</v></c><c r="N621" s="29" t="n"><f>CompoundAlert!AF88</f><v>0</v></c><c r="O621" s="32" t="n"><f>CompoundAlert!AG88</f><v>0</v></c><c r="P621" s="32" t="n"><f>CompoundAlert!AH88</f><v>0.4</v></c><c r="Q621" s="71"/><c r="R621" s="53"/><c r="S621" s="53"/><c r="T621" s="53"/><c r="U621" s="53"/><c r="V621" s="53"/><c r="W621" s="53"/><c r="X621" s="53"/><c r="Y621" s="53"/><c r="Z621" s="53"/><c r="AA621" s="53"/><c r="AB621" s="53"/><c r="AC621" s="53"/><c r="AD621" s="53"/><c r="AE621" s="53"/><c r="AF621" s="53"/></row><row r="622"><c r="A622" s="65" t="n"><v>181</v></c><c r="B622" s="35" t="str"><f>CompoundAlert!B89</f><v>Guatemala</v></c><c r="C622" s="28" t="str"><f>CompoundAlert!C89</f><v>GTM</v></c><c r="D622" s="29" t="n"><f>CompoundAlert!D89</f><v>0</v></c><c r="E622" s="30" t="n"><f>CompoundAlert!I89</f><v>0</v></c><c r="F622" s="31" t="n"><f>CompoundAlert!J89</f><v>0</v></c><c r="G622" s="29" t="n"><f>CompoundAlert!K89</f><v>0</v></c><c r="H622" s="72" t="n"><f>CompoundAlert!Z89</f><v>0</v></c><c r="I622" s="72" t="n"><f>CompoundAlert!AA89</f><v>0</v></c><c r="J622" s="72" t="n"><f>CompoundAlert!AB89</f><v>0</v></c><c r="K622" s="72" t="n"><f>CompoundAlert!AC89</f><v>0</v></c><c r="L622" s="72" t="n"><f>CompoundAlert!AD89</f><v>0</v></c><c r="M622" s="72" t="n"><f>CompoundAlert!AE89</f><v>0</v></c><c r="N622" s="29" t="n"><f>CompoundAlert!AF89</f><v>0</v></c><c r="O622" s="32" t="n"><f>CompoundAlert!AG89</f><v>0</v></c><c r="P622" s="32" t="n"><f>CompoundAlert!AH89</f><v>0.2</v></c><c r="Q622" s="71"/><c r="R622" s="53"/><c r="S622" s="53"/><c r="T622" s="53"/><c r="U622" s="53"/><c r="V622" s="53"/><c r="W622" s="53"/><c r="X622" s="53"/><c r="Y622" s="53"/><c r="Z622" s="53"/><c r="AA622" s="53"/><c r="AB622" s="53"/><c r="AC622" s="53"/><c r="AD622" s="53"/><c r="AE622" s="53"/><c r="AF622" s="53"/></row><row r="623"><c r="A623" s="65" t="n"><v>182</v></c><c r="B623" s="35" t="str"><f>CompoundAlert!B90</f><v>Côte d'Ivoire</v></c><c r="C623" s="28" t="str"><f>CompoundAlert!C90</f><v>CIV</v></c><c r="D623" s="29" t="n"><f>CompoundAlert!D90</f><v>0</v></c><c r="E623" s="30" t="n"><f>CompoundAlert!I90</f><v>0</v></c><c r="F623" s="31" t="n"><f>CompoundAlert!J90</f><v>0</v></c><c r="G623" s="29" t="n"><f>CompoundAlert!K90</f><v>0</v></c><c r="H623" s="72" t="n"><f>CompoundAlert!Z90</f><v>0</v></c><c r="I623" s="72" t="n"><f>CompoundAlert!AA90</f><v>0</v></c><c r="J623" s="72" t="n"><f>CompoundAlert!AB90</f><v>0</v></c><c r="K623" s="72" t="n"><f>CompoundAlert!AC90</f><v>0</v></c><c r="L623" s="72" t="n"><f>CompoundAlert!AD90</f><v>0</v></c><c r="M623" s="72" t="n"><f>CompoundAlert!AE90</f><v>0</v></c><c r="N623" s="29" t="n"><f>CompoundAlert!AF90</f><v>0</v></c><c r="O623" s="32" t="n"><f>CompoundAlert!AG90</f><v>0</v></c><c r="P623" s="32" t="n"><f>CompoundAlert!AH90</f><v>0.3</v></c><c r="Q623" s="71"/><c r="R623" s="53"/><c r="S623" s="53"/><c r="T623" s="53"/><c r="U623" s="53"/><c r="V623" s="53"/><c r="W623" s="53"/><c r="X623" s="53"/><c r="Y623" s="53"/><c r="Z623" s="53"/><c r="AA623" s="53"/><c r="AB623" s="53"/><c r="AC623" s="53"/><c r="AD623" s="53"/><c r="AE623" s="53"/><c r="AF623" s="53"/></row><row r="624"><c r="A624" s="65" t="n"><v>183</v></c><c r="B624" s="35" t="str"><f>CompoundAlert!B110</f><v>Bangladesh</v></c><c r="C624" s="28" t="str"><f>CompoundAlert!C110</f><v>BGD</v></c><c r="D624" s="29" t="n"><f>CompoundAlert!D110</f><v>0</v></c><c r="E624" s="30" t="n"><f>CompoundAlert!I110</f><v>0</v></c><c r="F624" s="31" t="n"><f>CompoundAlert!J110</f><v>0</v></c><c r="G624" s="29" t="n"><f>CompoundAlert!K110</f><v>0</v></c><c r="H624" s="72" t="n"><f>CompoundAlert!Z110</f><v>0</v></c><c r="I624" s="72" t="n"><f>CompoundAlert!AA110</f><v>0</v></c><c r="J624" s="72" t="n"><f>CompoundAlert!AB110</f><v>0</v></c><c r="K624" s="72" t="n"><f>CompoundAlert!AC110</f><v>0</v></c><c r="L624" s="72" t="n"><f>CompoundAlert!AD110</f><v>0</v></c><c r="M624" s="72" t="n"><f>CompoundAlert!AE110</f><v>0</v></c><c r="N624" s="29" t="n"><f>CompoundAlert!AF110</f><v>0</v></c><c r="O624" s="32" t="n"><f>CompoundAlert!AG110</f><v>0</v></c><c r="P624" s="32" t="n"><f>CompoundAlert!AH110</f><v>0.2</v></c><c r="Q624" s="71"/><c r="R624" s="53"/><c r="S624" s="53"/><c r="T624" s="53"/><c r="U624" s="53"/><c r="V624" s="53"/><c r="W624" s="53"/><c r="X624" s="53"/><c r="Y624" s="53"/><c r="Z624" s="53"/><c r="AA624" s="53"/><c r="AB624" s="53"/><c r="AC624" s="53"/><c r="AD624" s="53"/><c r="AE624" s="53"/><c r="AF624" s="53"/></row><row r="625"><c r="A625" s="65" t="n"><v>184</v></c><c r="B625" s="35" t="str"><f>CompoundAlert!B111</f><v>Marshall Islands</v></c><c r="C625" s="28" t="str"><f>CompoundAlert!C111</f><v>MHL</v></c><c r="D625" s="29" t="n"><f>CompoundAlert!D111</f><v>0</v></c><c r="E625" s="30" t="n"><f>CompoundAlert!I111</f><v>0</v></c><c r="F625" s="31" t="n"><f>CompoundAlert!J111</f><v>0</v></c><c r="G625" s="29" t="n"><f>CompoundAlert!K111</f><v>0</v></c><c r="H625" s="72" t="n"><f>CompoundAlert!Z111</f><v>0</v></c><c r="I625" s="72" t="n"><f>CompoundAlert!AA111</f><v>0</v></c><c r="J625" s="72" t="n"><f>CompoundAlert!AB111</f><v>0</v></c><c r="K625" s="72" t="n"><f>CompoundAlert!AC111</f><v>0</v></c><c r="L625" s="72" t="n"><f>CompoundAlert!AD111</f><v>0</v></c><c r="M625" s="72" t="n"><f>CompoundAlert!AE111</f><v>0</v></c><c r="N625" s="29" t="n"><f>CompoundAlert!AF111</f><v>0</v></c><c r="O625" s="32" t="n"><f>CompoundAlert!AG111</f><v>0.3</v></c><c r="P625" s="32" t="n"><f>CompoundAlert!AH111</f><v>0.7</v></c><c r="Q625" s="71"/><c r="R625" s="53"/><c r="S625" s="53"/><c r="T625" s="53"/><c r="U625" s="53"/><c r="V625" s="53"/><c r="W625" s="53"/><c r="X625" s="53"/><c r="Y625" s="53"/><c r="Z625" s="53"/><c r="AA625" s="53"/><c r="AB625" s="53"/><c r="AC625" s="53"/><c r="AD625" s="53"/><c r="AE625" s="53"/><c r="AF625" s="53"/></row><row r="626"><c r="A626" s="65" t="n"><v>185</v></c><c r="B626" s="35" t="str"><f>CompoundAlert!B139</f><v>Korea Republic of</v></c><c r="C626" s="28" t="str"><f>CompoundAlert!C139</f><v>KOR</v></c><c r="D626" s="29" t="n"><f>CompoundAlert!D139</f><v>0</v></c><c r="E626" s="30" t="n"><f>CompoundAlert!I139</f><v>0</v></c><c r="F626" s="31" t="n"><f>CompoundAlert!J139</f><v>0</v></c><c r="G626" s="29" t="n"><f>CompoundAlert!K139</f><v>0</v></c><c r="H626" s="72" t="n"><f>CompoundAlert!Z139</f><v>0</v></c><c r="I626" s="72" t="n"><f>CompoundAlert!AA139</f><v>0</v></c><c r="J626" s="72" t="n"><f>CompoundAlert!AB139</f><v>0</v></c><c r="K626" s="72" t="n"><f>CompoundAlert!AC139</f><v>0</v></c><c r="L626" s="72" t="n"><f>CompoundAlert!AD139</f><v>0</v></c><c r="M626" s="72" t="n"><f>CompoundAlert!AE139</f><v>0</v></c><c r="N626" s="29" t="n"><f>CompoundAlert!AF139</f><v>0</v></c><c r="O626" s="32" t="n"><f>CompoundAlert!AG139</f><v>0</v></c><c r="P626" s="32" t="n"><f>CompoundAlert!AH139</f><v>0.4</v></c><c r="Q626" s="71"/><c r="R626" s="53"/><c r="S626" s="53"/><c r="T626" s="53"/><c r="U626" s="53"/><c r="V626" s="53"/><c r="W626" s="53"/><c r="X626" s="53"/><c r="Y626" s="53"/><c r="Z626" s="53"/><c r="AA626" s="53"/><c r="AB626" s="53"/><c r="AC626" s="53"/><c r="AD626" s="53"/><c r="AE626" s="53"/><c r="AF626" s="53"/></row><row r="627"><c r="A627" s="65" t="n"><v>186</v></c><c r="B627" s="35" t="str"><f>CompoundAlert!B163</f><v>Samoa</v></c><c r="C627" s="28" t="str"><f>CompoundAlert!C163</f><v>WSM</v></c><c r="D627" s="29" t="n"><f>CompoundAlert!D163</f><v>0</v></c><c r="E627" s="30" t="n"><f>CompoundAlert!I163</f><v>0</v></c><c r="F627" s="31" t="n"><f>CompoundAlert!J163</f><v>0</v></c><c r="G627" s="29" t="n"><f>CompoundAlert!K163</f><v>0</v></c><c r="H627" s="72" t="n"><f>CompoundAlert!Z163</f><v>0</v></c><c r="I627" s="72" t="n"><f>CompoundAlert!AA163</f><v>0</v></c><c r="J627" s="72" t="n"><f>CompoundAlert!AB163</f><v>0</v></c><c r="K627" s="72" t="n"><f>CompoundAlert!AC163</f><v>0</v></c><c r="L627" s="72" t="n"><f>CompoundAlert!AD163</f><v>0</v></c><c r="M627" s="72" t="n"><f>CompoundAlert!AE163</f><v>0</v></c><c r="N627" s="29" t="n"><f>CompoundAlert!AF163</f><v>0</v></c><c r="O627" s="32" t="n"><f>CompoundAlert!AG163</f><v>0</v></c><c r="P627" s="32" t="n"><f>CompoundAlert!AH163</f><v>0.6</v></c><c r="Q627" s="71"/><c r="R627" s="53"/><c r="S627" s="53"/><c r="T627" s="53"/><c r="U627" s="53"/><c r="V627" s="53"/><c r="W627" s="53"/><c r="X627" s="53"/><c r="Y627" s="53"/><c r="Z627" s="53"/><c r="AA627" s="53"/><c r="AB627" s="53"/><c r="AC627" s="53"/><c r="AD627" s="53"/><c r="AE627" s="53"/><c r="AF627" s="53"/></row><row r="628"><c r="A628" s="65" t="n"><v>187</v></c><c r="B628" s="35" t="str"><f>CompoundAlert!B164</f><v>Saint Kitts and Nevis</v></c><c r="C628" s="28" t="str"><f>CompoundAlert!C164</f><v>KNA</v></c><c r="D628" s="29" t="n"><f>CompoundAlert!D164</f><v>0</v></c><c r="E628" s="30" t="n"><f>CompoundAlert!I164</f><v>0</v></c><c r="F628" s="31" t="n"><f>CompoundAlert!J164</f><v>0</v></c><c r="G628" s="29" t="n"><f>CompoundAlert!K164</f><v>0</v></c><c r="H628" s="72" t="n"><f>CompoundAlert!Z164</f><v>0</v></c><c r="I628" s="72" t="n"><f>CompoundAlert!AA164</f><v>0</v></c><c r="J628" s="72" t="n"><f>CompoundAlert!AB164</f><v>0</v></c><c r="K628" s="72" t="n"><f>CompoundAlert!AC164</f><v>0</v></c><c r="L628" s="72" t="n"><f>CompoundAlert!AD164</f><v>0</v></c><c r="M628" s="72" t="n"><f>CompoundAlert!AE164</f><v>0</v></c><c r="N628" s="29" t="n"><f>CompoundAlert!AF164</f><v>0</v></c><c r="O628" s="32" t="n"><f>CompoundAlert!AG164</f><v>0.2</v></c><c r="P628" s="32" t="n"><f>CompoundAlert!AH164</f><v>0.7</v></c><c r="Q628" s="71"/><c r="R628" s="53"/><c r="S628" s="53"/><c r="T628" s="53"/><c r="U628" s="53"/><c r="V628" s="53"/><c r="W628" s="53"/><c r="X628" s="53"/><c r="Y628" s="53"/><c r="Z628" s="53"/><c r="AA628" s="53"/><c r="AB628" s="53"/><c r="AC628" s="53"/><c r="AD628" s="53"/><c r="AE628" s="53"/><c r="AF628" s="53"/></row><row r="629"><c r="A629" s="65" t="n"><v>188</v></c><c r="B629" s="35" t="str"><f>CompoundAlert!B181</f><v>Libya</v></c><c r="C629" s="28" t="str"><f>CompoundAlert!C181</f><v>LBY</v></c><c r="D629" s="29" t="n"><f>CompoundAlert!D181</f><v>0</v></c><c r="E629" s="30" t="n"><f>CompoundAlert!I181</f><v>0</v></c><c r="F629" s="31" t="n"><f>CompoundAlert!J181</f><v>0</v></c><c r="G629" s="29" t="n"><f>CompoundAlert!K181</f><v>0</v></c><c r="H629" s="72" t="n"><f>CompoundAlert!Z181</f><v>0</v></c><c r="I629" s="72" t="n"><f>CompoundAlert!AA181</f><v>0</v></c><c r="J629" s="72" t="n"><f>CompoundAlert!AB181</f><v>0</v></c><c r="K629" s="72" t="n"><f>CompoundAlert!AC181</f><v>0</v></c><c r="L629" s="72" t="n"><f>CompoundAlert!AD181</f><v>0</v></c><c r="M629" s="72" t="n"><f>CompoundAlert!AE181</f><v>0</v></c><c r="N629" s="29" t="n"><f>CompoundAlert!AF181</f><v>0</v></c><c r="O629" s="32" t="n"><f>CompoundAlert!AG181</f><v>0</v></c><c r="P629" s="32" t="n"><f>CompoundAlert!AH181</f><v>0.4</v></c><c r="Q629" s="71"/><c r="R629" s="53"/><c r="S629" s="53"/><c r="T629" s="53"/><c r="U629" s="53"/><c r="V629" s="53"/><c r="W629" s="53"/><c r="X629" s="53"/><c r="Y629" s="53"/><c r="Z629" s="53"/><c r="AA629" s="53"/><c r="AB629" s="53"/><c r="AC629" s="53"/><c r="AD629" s="53"/><c r="AE629" s="53"/><c r="AF629" s="53"/></row><row r="630"><c r="A630" s="65" t="n"><v>189</v></c><c r="B630" s="35" t="str"><f>CompoundAlert!B194</f><v>Singapore</v></c><c r="C630" s="28" t="str"><f>CompoundAlert!C194</f><v>SGP</v></c><c r="D630" s="29" t="n"><f>CompoundAlert!D194</f><v>0</v></c><c r="E630" s="30" t="n"><f>CompoundAlert!I194</f><v>0</v></c><c r="F630" s="31" t="n"><f>CompoundAlert!J194</f><v>0</v></c><c r="G630" s="29" t="n"><f>CompoundAlert!K194</f><v>0</v></c><c r="H630" s="72" t="n"><f>CompoundAlert!Z194</f><v>0</v></c><c r="I630" s="72" t="n"><f>CompoundAlert!AA194</f><v>0</v></c><c r="J630" s="72" t="n"><f>CompoundAlert!AB194</f><v>0</v></c><c r="K630" s="72" t="n"><f>CompoundAlert!AC194</f><v>0</v></c><c r="L630" s="72" t="n"><f>CompoundAlert!AD194</f><v>0</v></c><c r="M630" s="72" t="n"><f>CompoundAlert!AE194</f><v>0</v></c><c r="N630" s="29" t="n"><f>CompoundAlert!AF194</f><v>0</v></c><c r="O630" s="32" t="n"><f>CompoundAlert!AG194</f><v>0</v></c><c r="P630" s="32" t="n"><f>CompoundAlert!AH194</f><v>0.5</v></c><c r="Q630" s="71"/><c r="R630" s="53"/><c r="S630" s="53"/><c r="T630" s="53"/><c r="U630" s="53"/><c r="V630" s="53"/><c r="W630" s="53"/><c r="X630" s="53"/><c r="Y630" s="53"/><c r="Z630" s="53"/><c r="AA630" s="53"/><c r="AB630" s="53"/><c r="AC630" s="53"/><c r="AD630" s="53"/><c r="AE630" s="53"/><c r="AF630" s="53"/></row><row r="631"><c r="A631" s="65" t="n"><v>190</v></c><c r="B631" s="35" t="str"><f>CompoundAlert!B195</f><v>Switzerland</v></c><c r="C631" s="28" t="str"><f>CompoundAlert!C195</f><v>CHE</v></c><c r="D631" s="29" t="n"><f>CompoundAlert!D195</f><v>0</v></c><c r="E631" s="30" t="n"><f>CompoundAlert!I195</f><v>0</v></c><c r="F631" s="31" t="n"><f>CompoundAlert!J195</f><v>0</v></c><c r="G631" s="29" t="n"><f>CompoundAlert!K195</f><v>0</v></c><c r="H631" s="72" t="n"><f>CompoundAlert!Z195</f><v>0</v></c><c r="I631" s="72" t="n"><f>CompoundAlert!AA195</f><v>0</v></c><c r="J631" s="72" t="n"><f>CompoundAlert!AB195</f><v>0</v></c><c r="K631" s="72" t="n"><f>CompoundAlert!AC195</f><v>0</v></c><c r="L631" s="72" t="n"><f>CompoundAlert!AD195</f><v>0</v></c><c r="M631" s="72" t="n"><f>CompoundAlert!AE195</f><v>0</v></c><c r="N631" s="29" t="n"><f>CompoundAlert!AF195</f><v>0</v></c><c r="O631" s="32" t="n"><f>CompoundAlert!AG195</f><v>0</v></c><c r="P631" s="32" t="n"><f>CompoundAlert!AH195</f><v>0.4</v></c><c r="Q631" s="71"/><c r="R631" s="53"/><c r="S631" s="53"/><c r="T631" s="53"/><c r="U631" s="53"/><c r="V631" s="53"/><c r="W631" s="53"/><c r="X631" s="53"/><c r="Y631" s="53"/><c r="Z631" s="53"/><c r="AA631" s="53"/><c r="AB631" s="53"/><c r="AC631" s="53"/><c r="AD631" s="53"/><c r="AE631" s="53"/><c r="AF631" s="53"/></row><row r="632"><c r="A632" s="73"/></row><row r="641"><c r="A641" s="41"/><c r="B641" s="41"/><c r="C641" s="41"/><c r="D641" s="41"/><c r="E641" s="41"/><c r="F641" s="41"/><c r="G641" s="41"/><c r="H641" s="41"/><c r="I641" s="41"/><c r="J641" s="41"/><c r="K641" s="41"/></row><row r="642"><c r="A642" s="46"/><c r="B642" s="56" t="s"><v>498</v></c><c r="C642" t="s"><v>524</v></c><c r="D642" t="s"><v>523</v></c><c r="E642"/><c r="F642"/><c r="G642"/><c r="H642"/><c r="I642"/><c r="J642"/><c r="K642"/></row><row r="643"><c r="A643" s="48"/><c r="B643" s="70" t="s"><v>2</v></c><c r="C643" s="56" t="n"><v>9.6961530833307599</v></c><c r="D643" s="56" t="n"><v>10</v></c><c r="E643"/><c r="F643"/><c r="G643"/><c r="H643"/><c r="I643"/><c r="J643"/><c r="K643"/></row><row r="644"><c r="A644" s="48"/><c r="B644" s="70" t="s"><v>6</v></c><c r="C644" s="56" t="n"><v>7.416198487095663</v></c><c r="D644" s="56" t="n"><v>3.1923952699828089</v></c><c r="E644"/><c r="F644"/><c r="G644"/><c r="H644"/><c r="I644"/><c r="J644"/><c r="K644"/></row><row r="645"><c r="A645" s="48"/><c r="B645" s="70" t="s"><v>98</v></c><c r="C645" s="56" t="n"><v>5.2682386488786221</v></c><c r="D645" s="56" t="n"><v>1.7223551251218461</v></c><c r="E645"/><c r="F645"/><c r="G645"/><c r="H645"/><c r="I645" s="48"/><c r="J645" s="48"/><c r="K645" s="48"/></row><row r="646"><c r="A646" s="48"/><c r="B646" s="70" t="s"><v>4</v></c><c r="C646" s="56" t="n"><v>7.1191539484110393</v></c><c r="D646" s="56" t="n"><v>9.8325358851674594</v></c><c r="E646"/><c r="F646"/><c r="G646"/><c r="H646"/><c r="I646" s="48"/><c r="J646" s="48"/><c r="K646" s="48"/></row><row r="647"><c r="A647" s="48"/><c r="B647" s="70" t="s"><v>14</v></c><c r="C647" s="56" t="n"><v>9.0553851381374173</v></c><c r="D647" s="56" t="n"><v>0</v></c><c r="E647"/><c r="F647"/><c r="G647"/><c r="H647"/><c r="I647" s="48"/><c r="J647" s="48"/><c r="K647" s="48"/></row><row r="648"><c r="A648" s="48"/><c r="B648" s="70" t="s"><v>10</v></c><c r="C648" s="56" t="n"><v>4.9999999999999885</v></c><c r="D648" s="56" t="n"><v>3.9886201760873257</v></c><c r="E648"/><c r="F648"/><c r="G648"/><c r="H648"/><c r="I648" s="48"/><c r="J648" s="48"/><c r="K648" s="48"/></row><row r="649"><c r="A649" s="48"/><c r="B649" s="70" t="s"><v>12</v></c><c r="C649" s="56" t="n"><v>3.0864607562708457</v></c><c r="D649" s="56" t="n"><v>1.6441865107999913</v></c><c r="E649"/><c r="F649"/><c r="G649"/><c r="H649"/><c r="I649" s="48"/><c r="J649" s="48"/><c r="K649" s="48"/></row><row r="650"><c r="A650" s="48"/><c r="B650" s="70" t="s"><v>16</v></c><c r="C650" s="56" t="n"><v>1.336306209562119</v></c><c r="D650" s="56" t="n"><v>0.88516746411483305</v></c><c r="E650"/><c r="F650"/><c r="G650"/><c r="H650"/><c r="I650" s="48"/><c r="J650" s="48"/><c r="K650" s="48"/></row><row r="651"><c r="A651" s="48"/><c r="B651" s="70" t="s"><v>18</v></c><c r="C651" s="56" t="n"><v>4.3422114181601064</v></c><c r="D651" s="56" t="n"><v>3</v></c><c r="E651"/><c r="F651"/><c r="G651"/><c r="H651"/><c r="I651" s="48"/><c r="J651" s="48"/><c r="K651" s="48"/></row><row r="652"><c r="A652" s="48"/><c r="B652" s="70" t="s"><v>20</v></c><c r="C652" s="56" t="n"><v>7.1514234347335996</v></c><c r="D652" s="56" t="n"><v>3.5641758209011867</v></c><c r="E652"/><c r="F652"/><c r="G652"/><c r="H652"/><c r="I652" s="48"/><c r="J652" s="48"/><c r="K652" s="48"/></row><row r="653"><c r="A653" s="48"/><c r="B653" s="70" t="s"><v>36</v></c><c r="C653" s="56" t="n"><v>8.8769364084688593</v></c><c r="D653" s="56" t="n"><v>3.58851674641148</v></c><c r="E653"/><c r="F653"/><c r="G653"/><c r="H653"/><c r="I653" s="48"/><c r="J653" s="48"/><c r="K653" s="48"/></row><row r="654"><c r="A654" s="48"/><c r="B654" s="70" t="s"><v>34</v></c><c r="C654" s="56" t="n"><v>7.8230428862431785</v></c><c r="D654" s="56" t="n"><v>1.2565617248750851</v></c><c r="E654"/><c r="F654"/><c r="G654"/><c r="H654"/><c r="I654" s="48"/><c r="J654" s="48"/><c r="K654" s="48"/></row><row r="655"><c r="A655" s="48"/><c r="B655" s="70" t="s"><v>30</v></c><c r="C655" s="56" t="n"><v>4.3643578047198375</v></c><c r="D655" s="56" t="n"><v>4.9106855464268087</v></c><c r="E655"/><c r="F655"/><c r="G655"/><c r="H655"/><c r="I655" s="48"/><c r="J655" s="48"/><c r="K655" s="48"/></row><row r="656"><c r="A656" s="48"/><c r="B656" s="70" t="s"><v>48</v></c><c r="C656" s="56" t="n"><v>8.7292611371180779</v></c><c r="D656" s="56" t="n"><v>1.8181818181818199</v></c><c r="E656"/><c r="F656"/><c r="G656"/><c r="H656"/><c r="I656" s="48"/><c r="J656" s="48"/><c r="K656" s="48"/></row><row r="657"><c r="A657" s="48"/><c r="B657" s="70" t="s"><v>40</v></c><c r="C657" s="56" t="n"><v>6.8929172120596167</v></c><c r="D657" s="56" t="n"><v>1.756736861887366</v></c><c r="E657"/><c r="F657"/><c r="G657"/><c r="H657"/><c r="I657" s="48"/><c r="J657" s="48"/><c r="K657" s="48"/></row><row r="658"><c r="A658" s="48"/><c r="B658" s="70" t="s"><v>24</v></c><c r="C658" s="56" t="n"><v>3.9524473431027518</v></c><c r="D658" s="56" t="n"><v>3</v></c><c r="E658"/><c r="F658"/><c r="G658"/><c r="H658"/><c r="I658" s="48"/><c r="J658" s="48"/><c r="K658" s="48"/></row><row r="659"><c r="A659" s="48"/><c r="B659" s="70" t="s"><v>42</v></c><c r="C659" s="56" t="n"><v>8.7407093533648617</v></c><c r="D659" s="56" t="n"><v>2.1598777211534292</v></c><c r="E659"/><c r="F659"/><c r="G659"/><c r="H659"/><c r="I659" s="48"/><c r="J659" s="48"/><c r="K659" s="48"/></row><row r="660"><c r="A660" s="48"/><c r="B660" s="70" t="s"><v>26</v></c><c r="C660" s="56" t="n"><v>9.516442642846286</v></c><c r="D660" s="56" t="n"><v>5.0830424525241451</v></c><c r="E660"/><c r="F660"/><c r="G660"/><c r="H660"/><c r="I660" s="48"/><c r="J660" s="48"/><c r="K660" s="48"/></row><row r="661"><c r="A661" s="48"/><c r="B661" s="70" t="s"><v>52</v></c><c r="C661" s="56" t="n"><v>7.7071395471990778</v></c><c r="D661" s="56" t="n"><v>5.9100109699620518</v></c><c r="E661"/><c r="F661"/><c r="G661"/><c r="H661"/><c r="I661" s="48"/><c r="J661" s="48"/><c r="K661" s="48"/></row><row r="662"><c r="A662" s="48"/><c r="B662" s="70" t="s"><v>44</v></c><c r="C662" s="56" t="n"><v>7.2234127881280834</v></c><c r="D662" s="56" t="n"><v>2.8436111551887469</v></c><c r="E662"/><c r="F662"/><c r="G662"/><c r="H662"/><c r="I662" s="48"/><c r="J662" s="48"/><c r="K662" s="48"/></row><row r="663"><c r="A663" s="48"/><c r="B663" s="70" t="s"><v>38</v></c><c r="C663" s="56" t="n"><v>6.8135864271321909</v></c><c r="D663" s="56" t="n"><v>1.79712689361946</v></c><c r="E663"/><c r="F663"/><c r="G663"/><c r="H663"/><c r="I663" s="48"/><c r="J663" s="48"/><c r="K663" s="48"/></row><row r="664"><c r="A664" s="48"/><c r="B664" s="70" t="s"><v>54</v></c><c r="C664" s="56" t="n"><v>8.6078590889510824</v></c><c r="D664" s="56" t="n"><v>4.562170221417281</v></c><c r="E664"/><c r="F664"/><c r="G664"/><c r="H664"/><c r="I664" s="48"/><c r="J664" s="48"/><c r="K664" s="48"/></row><row r="665"><c r="A665" s="48"/><c r="B665" s="70" t="s"><v>46</v></c><c r="C665" s="56" t="n"><v>6.1237243569579451</v></c><c r="D665" s="56" t="n"><v>4.3197554423068558</v></c><c r="E665"/><c r="F665"/><c r="G665"/><c r="H665"/><c r="I665" s="48"/><c r="J665" s="48"/><c r="K665" s="48"/></row><row r="666"><c r="A666" s="48"/><c r="B666" s="70" t="s"><v>50</v></c><c r="C666" s="56" t="n"><v>6.3969800567262869</v></c><c r="D666" s="56" t="n"><v>2.3354968324845702</v></c><c r="E666"/><c r="F666"/><c r="G666"/><c r="H666"/><c r="I666" s="48"/><c r="J666" s="48"/><c r="K666" s="48"/></row><row r="667"><c r="A667" s="48"/><c r="B667" s="70" t="s"><v>32</v></c><c r="C667" s="56" t="n"><v>6.7937500689972401</v></c><c r="D667" s="56" t="n"><v>3.4758221635921838</v></c><c r="E667"/><c r="F667"/><c r="G667"/><c r="H667"/><c r="I667" s="48"/><c r="J667" s="48"/><c r="K667" s="48"/></row><row r="668"><c r="A668" s="48"/><c r="B668" s="70" t="s"><v>28</v></c><c r="C668" s="56" t="n"><v>10</v></c><c r="D668" s="56" t="n"><v>9.3573398256363536</v></c><c r="E668"/><c r="F668"/><c r="G668"/><c r="H668"/><c r="I668" s="48"/><c r="J668" s="48"/><c r="K668" s="48"/></row><row r="669"><c r="A669" s="48"/><c r="B669" s="70" t="s"><v>22</v></c><c r="C669" s="56" t="n"><v>10</v></c><c r="D669" s="56" t="n"><v>7.0456474738209014</v></c><c r="E669"/><c r="F669"/><c r="G669"/><c r="H669"/><c r="I669" s="48"/><c r="J669" s="48"/><c r="K669" s="48"/></row><row r="670"><c r="A670" s="48"/><c r="B670" s="70" t="s"><v>78</v></c><c r="C670" s="56" t="n"><v>5.0679042611320115</v></c><c r="D670" s="56" t="n"><v>4.3693144875265135</v></c><c r="E670"/><c r="F670"/><c r="G670"/><c r="H670"/><c r="I670" s="48"/><c r="J670" s="48"/><c r="K670" s="48"/></row><row r="671"><c r="A671" s="48"/><c r="B671" s="70" t="s"><v>180</v></c><c r="C671" s="56" t="n"><v>7.1962291712892279</v></c><c r="D671" s="56" t="n"><v>9.3301435406698605</v></c><c r="E671"/><c r="F671"/><c r="G671"/><c r="H671"/><c r="I671" s="48"/><c r="J671" s="48"/><c r="K671" s="48"/></row><row r="672"><c r="A672" s="48"/><c r="B672" s="70" t="s"><v>68</v></c><c r="C672" s="56" t="n"><v>9.6176920308356717</v></c><c r="D672" s="56" t="n"><v>9.0188531930983498</v></c><c r="E672"/><c r="F672"/><c r="G672"/><c r="H672"/><c r="I672" s="48"/><c r="J672" s="48"/><c r="K672" s="48"/></row><row r="673"><c r="A673" s="48"/><c r="B673" s="70" t="s"><v>58</v></c><c r="C673" s="56" t="n"><v>4.7619047619047397</v></c><c r="D673" s="56" t="n"><v>1.5849169449810403</v></c><c r="E673"/><c r="F673"/><c r="G673"/><c r="H673"/><c r="I673" s="48"/><c r="J673" s="48"/><c r="K673" s="48"/></row><row r="674"><c r="A674" s="48"/><c r="B674" s="70" t="s"><v>56</v></c><c r="C674" s="56" t="n"><v>10</v></c><c r="D674" s="56" t="n"><v>10</v></c><c r="E674"/><c r="F674"/><c r="G674"/><c r="H674"/><c r="I674" s="48"/><c r="J674" s="48"/><c r="K674" s="48"/></row><row r="675"><c r="A675" s="48"/><c r="B675" s="70" t="s"><v>330</v></c><c r="C675" s="56" t="n"><v>10</v></c><c r="D675" s="56" t="n"><v>7.0710678118654755</v></c><c r="E675"/><c r="F675"/><c r="G675"/><c r="H675"/><c r="I675" s="48"/><c r="J675" s="48"/><c r="K675" s="48"/></row><row r="676"><c r="A676" s="48"/><c r="B676" s="70" t="s"><v>62</v></c><c r="C676" s="56" t="n"><v>5</v></c><c r="D676" s="56" t="n"><v>4.135850959342557</v></c><c r="E676"/><c r="F676"/><c r="G676"/><c r="H676"/><c r="I676" s="48"/><c r="J676" s="48"/><c r="K676" s="48"/></row><row r="677"><c r="A677" s="48"/><c r="B677" s="70" t="s"><v>64</v></c><c r="C677" s="56" t="n"><v>6.6030296076876711</v></c><c r="D677" s="56" t="n"><v>3.8201179871054638</v></c><c r="E677"/><c r="F677"/><c r="G677"/><c r="H677"/><c r="I677" s="48"/><c r="J677" s="48"/><c r="K677" s="48"/></row><row r="678"><c r="A678" s="48"/><c r="B678" s="70" t="s"><v>74</v></c><c r="C678" s="56" t="n"><v>6.4086994446165431</v></c><c r="D678" s="56" t="n"><v>5.0357573089497825</v></c><c r="E678"/><c r="F678"/><c r="G678"/><c r="H678"/><c r="I678" s="48"/><c r="J678" s="48"/><c r="K678" s="48"/></row><row r="679"><c r="A679" s="48"/><c r="B679" s="70" t="s"><v>76</v></c><c r="C679" s="56" t="n"><v>6.7823299831252681</v></c><c r="D679" s="56" t="n"><v>8.2296650717703397</v></c><c r="E679"/><c r="F679"/><c r="G679"/><c r="H679"/><c r="I679" s="48"/><c r="J679" s="48"/><c r="K679" s="48"/></row><row r="680"><c r="A680" s="48"/><c r="B680" s="70" t="s"><v>72</v></c><c r="C680" s="56" t="n"><v>9.633275663033837</v></c><c r="D680" s="56" t="n"><v>10</v></c><c r="E680"/><c r="F680"/><c r="G680"/><c r="H680"/><c r="I680" s="48"/><c r="J680" s="48"/><c r="K680" s="48"/></row><row r="681"><c r="A681" s="48"/><c r="B681" s="70" t="s"><v>70</v></c><c r="C681" s="56" t="n"><v>10</v></c><c r="D681" s="56" t="n"><v>10</v></c><c r="E681"/><c r="F681"/><c r="G681"/><c r="H681"/><c r="I681" s="48"/><c r="J681" s="48"/><c r="K681" s="48"/></row><row r="682"><c r="A682" s="48"/><c r="B682" s="70" t="s"><v>80</v></c><c r="C682" s="56" t="n"><v>4.8697315854455061</v></c><c r="D682" s="56" t="n"><v>1.8431302684842628</v></c><c r="E682"/><c r="F682"/><c r="G682"/><c r="H682"/><c r="I682" s="48"/><c r="J682" s="48"/><c r="K682" s="48"/></row><row r="683"><c r="A683" s="48"/><c r="B683" s="70" t="s"><v>66</v></c><c r="C683" s="56" t="n"><v>7.4420840753525042</v></c><c r="D683" s="56" t="n"><v>4.6786699128181768</v></c><c r="E683"/><c r="F683"/><c r="G683"/><c r="H683"/><c r="I683" s="48"/><c r="J683" s="48"/><c r="K683" s="48"/></row><row r="684"><c r="A684" s="48"/><c r="B684" s="70" t="s"><v>146</v></c><c r="C684" s="56" t="n"><v>5.3826108906366246</v></c><c r="D684" s="56" t="n"><v>1.9131876754097334</v></c><c r="E684"/><c r="F684"/><c r="G684"/><c r="H684"/><c r="I684" s="48"/><c r="J684" s="48"/><c r="K684" s="48"/></row><row r="685"><c r="A685" s="48"/><c r="B685" s="70" t="s"><v>82</v></c><c r="C685" s="56" t="n"><v>5.7569833370313823</v></c><c r="D685" s="56" t="n"><v>4.3301435406698596</v></c><c r="E685"/><c r="F685"/><c r="G685"/><c r="H685"/><c r="I685" s="48"/><c r="J685" s="48"/><c r="K685" s="48"/></row><row r="686"><c r="A686" s="48"/><c r="B686" s="70" t="s"><v>84</v></c><c r="C686" s="56" t="n"><v>7.3484692283495345</v></c><c r="D686" s="56" t="n"><v>1.4591732600588629</v></c><c r="E686"/><c r="F686"/><c r="G686"/><c r="H686"/><c r="I686" s="48"/><c r="J686" s="48"/><c r="K686" s="48"/></row><row r="687"><c r="A687" s="48"/><c r="B687" s="70" t="s"><v>86</v></c><c r="C687" s="56" t="n"><v>6</v></c><c r="D687" s="56" t="n"><v>3</v></c><c r="E687"/><c r="F687"/><c r="G687"/><c r="H687"/><c r="I687" s="48"/><c r="J687" s="48"/><c r="K687" s="48"/></row><row r="688"><c r="A688" s="48"/><c r="B688" s="70" t="s"><v>94</v></c><c r="C688" s="56" t="n"><v>1.5811388300841898</v></c><c r="D688" s="56" t="n"><v>1</v></c><c r="E688"/><c r="F688"/><c r="G688"/><c r="H688"/><c r="I688" s="48"/><c r="J688" s="48"/><c r="K688" s="48"/></row><row r="689"><c r="A689" s="48"/><c r="B689" s="70" t="s"><v>90</v></c><c r="C689" s="56" t="n"><v>9.674709297958259</v></c><c r="D689" s="56" t="n"><v>4.9760190464104159</v></c><c r="E689"/><c r="F689"/><c r="G689"/><c r="H689"/><c r="I689" s="48"/><c r="J689" s="48"/><c r="K689" s="48"/></row><row r="690"><c r="A690" s="48"/><c r="B690" s="70" t="s"><v>92</v></c><c r="C690" s="56" t="n"><v>9.3605046668994945</v></c><c r="D690" s="56" t="n"><v>5.5023923444976104</v></c><c r="E690"/><c r="F690"/><c r="G690"/><c r="H690"/><c r="I690" s="48"/><c r="J690" s="48"/><c r="K690" s="48"/></row><row r="691"><c r="A691" s="48"/><c r="B691" s="70" t="s"><v>96</v></c><c r="C691" s="56" t="n"><v>4.5974541450007509</v></c><c r="D691" s="56" t="n"><v>3.7121293493384764</v></c><c r="E691"/><c r="F691"/><c r="G691"/><c r="H691"/><c r="I691" s="48"/><c r="J691" s="48"/><c r="K691" s="48"/></row><row r="692"><c r="A692" s="48"/><c r="B692" s="70" t="s"><v>100</v></c><c r="C692" s="56" t="n"><v>4.7559486560566979</v></c><c r="D692" s="56" t="n"><v>3.9281830417598136</v></c><c r="E692"/><c r="F692"/><c r="G692"/><c r="H692"/><c r="I692" s="48"/><c r="J692" s="48"/><c r="K692" s="48"/></row><row r="693"><c r="A693" s="48"/><c r="B693" s="70" t="s"><v>102</v></c><c r="C693" s="56" t="n"><v>4.0954421194598973</v></c><c r="D693" s="56" t="n"><v>1.3394992994420489</v></c><c r="E693"/><c r="F693"/><c r="G693"/><c r="H693"/><c r="I693" s="48"/><c r="J693" s="48"/><c r="K693" s="48"/></row><row r="694"><c r="A694" s="48"/><c r="B694" s="70" t="s"><v>306</v></c><c r="C694" s="56" t="n"><v>6.2678317052800727</v></c><c r="D694" s="56" t="n"><v>3.8637067260691205</v></c><c r="E694"/><c r="F694"/><c r="G694"/><c r="H694"/><c r="I694" s="48"/><c r="J694" s="48"/><c r="K694" s="48"/></row><row r="695"><c r="A695" s="48"/><c r="B695" s="70" t="s"><v>134</v></c><c r="C695" s="56" t="n"><v>8.7705801930702911</v></c><c r="D695" s="56" t="n"><v>5.4066985645932997</v></c><c r="E695"/><c r="F695"/><c r="G695"/><c r="H695"/><c r="I695" s="48"/><c r="J695" s="48"/><c r="K695" s="48"/></row><row r="696"><c r="A696" s="48"/><c r="B696" s="70" t="s"><v>104</v></c><c r="C696" s="56" t="n"><v>9.6362411165942934</v></c><c r="D696" s="56" t="n"><v>10</v></c><c r="E696"/><c r="F696"/><c r="G696"/><c r="H696"/><c r="I696" s="48"/><c r="J696" s="48"/><c r="K696" s="48"/></row><row r="697"><c r="A697" s="48"/><c r="B697" s="70" t="s"><v>108</v></c><c r="C697" s="56" t="n"><v>5.0990195135927845</v></c><c r="D697" s="56" t="n"><v>2.5973855091714055</v></c><c r="E697"/><c r="F697"/><c r="G697"/><c r="H697"/><c r="I697" s="48"/><c r="J697" s="48"/><c r="K697" s="48"/></row><row r="698"><c r="A698" s="48"/><c r="B698" s="70" t="s"><v>324</v></c><c r="C698" s="56" t="n"><v>6.2678317052800718</v></c><c r="D698" s="56" t="n"><v>7.9186602870813401</v></c><c r="E698"/><c r="F698"/><c r="G698"/><c r="H698"/><c r="I698" s="48"/><c r="J698" s="48"/><c r="K698" s="48"/></row><row r="699"><c r="A699" s="48"/><c r="B699" s="70" t="s"><v>110</v></c><c r="C699" s="56" t="n"><v>9.8742088290657488</v></c><c r="D699" s="56" t="n"><v>10</v></c><c r="E699"/><c r="F699"/><c r="G699"/><c r="H699"/><c r="I699" s="48"/><c r="J699" s="48"/><c r="K699" s="48"/></row><row r="700"><c r="A700" s="48"/><c r="B700" s="70" t="s"><v>114</v></c><c r="C700" s="56" t="n"><v>9.4127573006000738</v></c><c r="D700" s="56" t="n"><v>2.2145668244818646</v></c><c r="E700"/><c r="F700"/><c r="G700"/><c r="H700"/><c r="I700" s="48"/><c r="J700" s="48"/><c r="K700" s="48"/></row><row r="701"><c r="A701" s="48"/><c r="B701" s="70" t="s"><v>112</v></c><c r="C701" s="56" t="n"><v>1.5735915849388826</v></c><c r="D701" s="56" t="n"><v>0.94083338807401651</v></c><c r="E701"/><c r="F701"/><c r="G701"/><c r="H701"/><c r="I701" s="48"/><c r="J701" s="48"/><c r="K701" s="48"/></row><row r="702"><c r="A702" s="48"/><c r="B702" s="70" t="s"><v>116</v></c><c r="C702" s="56" t="n"><v>5</v></c><c r="D702" s="56" t="n"><v>1</v></c><c r="E702"/><c r="F702"/><c r="G702"/><c r="H702"/><c r="I702" s="48"/><c r="J702" s="48"/><c r="K702" s="48"/></row><row r="703"><c r="A703" s="48"/><c r="B703" s="70" t="s"><v>120</v></c><c r="C703" s="56" t="n"><v>10</v></c><c r="D703" s="56" t="n"><v>6.6028708133971303</v></c><c r="E703"/><c r="F703"/><c r="G703"/><c r="H703"/><c r="I703" s="48"/><c r="J703" s="48"/><c r="K703" s="48"/></row><row r="704"><c r="A704" s="48"/><c r="B704" s="70" t="s"><v>130</v></c><c r="C704" s="56" t="n"><v>9.3859063544890375</v></c><c r="D704" s="56" t="n"><v>6.1286057641555152</v></c><c r="E704"/><c r="F704"/><c r="G704"/><c r="H704"/><c r="I704" s="48"/><c r="J704" s="48"/><c r="K704" s="48"/></row><row r="705"><c r="A705" s="48"/><c r="B705" s="70" t="s"><v>124</v></c><c r="C705" s="56" t="n"><v>6.9006555934235259</v></c><c r="D705" s="56" t="n"><v>4.9639851254167606</v></c><c r="E705"/><c r="F705"/><c r="G705"/><c r="H705"/><c r="I705" s="48"/><c r="J705" s="48"/><c r="K705" s="48"/></row><row r="706"><c r="A706" s="48"/><c r="B706" s="70" t="s"><v>88</v></c><c r="C706" s="56" t="n"><v>2.7830918058878313</v></c><c r="D706" s="56" t="n"><v>3</v></c><c r="E706"/><c r="F706"/><c r="G706"/><c r="H706"/><c r="I706" s="48"/><c r="J706" s="48"/><c r="K706" s="48"/></row><row r="707"><c r="A707" s="48"/><c r="B707" s="70" t="s"><v>126</v></c><c r="C707" s="56" t="n"><v>6.2391197604001301</v></c><c r="D707" s="56" t="n"><v>5.9904229787315399</v></c><c r="E707"/><c r="F707"/><c r="G707"/><c r="H707"/><c r="I707" s="48"/><c r="J707" s="48"/><c r="K707" s="48"/></row><row r="708"><c r="A708" s="48"/><c r="B708" s="70" t="s"><v>136</v></c><c r="C708" s="56" t="n"><v>3.9339789623472066</v></c><c r="D708" s="56" t="n"><v>0.59904229787315433</v></c><c r="E708"/><c r="F708"/><c r="G708"/><c r="H708"/><c r="I708" s="48"/><c r="J708" s="48"/><c r="K708" s="48"/></row><row r="709"><c r="A709" s="48"/><c r="B709" s="70" t="s"><v>138</v></c><c r="C709" s="56" t="n"><v>7.5277265270954075E-2</v></c><c r="D709" s="56" t="n"><v>0</v></c><c r="E709"/><c r="F709"/><c r="G709"/><c r="H709"/><c r="I709" s="48"/><c r="J709" s="48"/><c r="K709" s="48"/></row><row r="710"><c r="A710" s="48"/><c r="B710" s="70" t="s"><v>140</v></c><c r="C710" s="56" t="n"><v>6.1597652302914696</v></c><c r="D710" s="56" t="n"><v>5.7040235945746316</v></c><c r="E710"/><c r="F710"/><c r="G710"/><c r="H710"/><c r="I710" s="48"/><c r="J710" s="48"/><c r="K710" s="48"/></row><row r="711"><c r="A711" s="48"/><c r="B711" s="70" t="s"><v>128</v></c><c r="C711" s="56" t="n"><v>10</v></c><c r="D711" s="56" t="n"><v>6.6437004734455964</v></c><c r="E711"/><c r="F711"/><c r="G711"/><c r="H711"/><c r="I711" s="48"/><c r="J711" s="48"/><c r="K711" s="48"/></row><row r="712"><c r="A712" s="48"/><c r="B712" s="70" t="s"><v>132</v></c><c r="C712" s="56" t="n"><v>5.505761628769184</v></c><c r="D712" s="56" t="n"><v>8.6602870813397104</v></c><c r="E712"/><c r="F712"/><c r="G712"/><c r="H712"/><c r="I712" s="48"/><c r="J712" s="48"/><c r="K712" s="48"/></row><row r="713"><c r="A713" s="48"/><c r="B713" s="70" t="s"><v>142</v></c><c r="C713" s="56" t="n"><v>8.7521425948164264</v></c><c r="D713" s="56" t="n"><v>4.6650717703349303</v></c><c r="E713"/><c r="F713"/><c r="G713"/><c r="H713"/><c r="I713" s="48"/><c r="J713" s="48"/><c r="K713" s="48"/></row><row r="714"><c r="A714" s="48"/><c r="B714" s="70" t="s"><v>148</v></c><c r="C714" s="56" t="n"><v>7.735035179672372</v></c><c r="D714" s="56" t="n"><v>10</v></c><c r="E714"/><c r="F714"/><c r="G714"/><c r="H714"/><c r="I714" s="48"/><c r="J714" s="48"/><c r="K714" s="48"/></row><row r="715"><c r="A715" s="48"/><c r="B715" s="70" t="s"><v>144</v></c><c r="C715" s="56" t="n"><v>7.7827648410721171</v></c><c r="D715" s="56" t="n"><v>4.2947614691103633</v></c><c r="E715"/><c r="F715"/><c r="G715"/><c r="H715"/><c r="I715" s="48"/><c r="J715" s="48"/><c r="K715" s="48"/></row><row r="716"><c r="A716" s="48"/><c r="B716" s="70" t="s"><v>150</v></c><c r="C716" s="56" t="n"><v>5.9160797830996161</v></c><c r="D716" s="56" t="n"><v>2.1598777211534288</v></c><c r="E716"/><c r="F716"/><c r="G716"/><c r="H716"/><c r="I716" s="48"/><c r="J716" s="48"/><c r="K716" s="48"/></row><row r="717"><c r="A717" s="48"/><c r="B717" s="70" t="s"><v>162</v></c><c r="C717" s="56" t="n"><v>5.8186891012617874</v></c><c r="D717" s="56" t="n"><v>1.6586730154701377</v></c><c r="E717"/><c r="F717"/><c r="G717"/><c r="H717"/><c r="I717" s="48"/><c r="J717" s="48"/><c r="K717" s="48"/></row><row r="718"><c r="A718" s="48"/><c r="B718" s="70" t="s"><v>154</v></c><c r="C718" s="56" t="n"><v>6.8138514386924536</v></c><c r="D718" s="56" t="n"><v>5.9904229787315399</v></c><c r="E718"/><c r="F718"/><c r="G718"/><c r="H718"/><c r="I718" s="48"/><c r="J718" s="48"/><c r="K718" s="48"/></row><row r="719"><c r="A719" s="48"/><c r="B719" s="70" t="s"><v>152</v></c><c r="C719" s="56" t="n"><v>5.3452248382484751</v></c><c r="D719" s="56" t="n"><v>3.9645558829813852</v></c><c r="E719"/><c r="F719"/><c r="G719"/><c r="H719"/><c r="I719" s="48"/><c r="J719" s="48"/><c r="K719" s="48"/></row><row r="720"><c r="A720" s="48"/><c r="B720" s="70" t="s"><v>158</v></c><c r="C720" s="56" t="n"><v>4.9498716751043155</v></c><c r="D720" s="56" t="n"><v>3.8513031411676035</v></c><c r="E720"/><c r="F720"/><c r="G720"/><c r="H720"/><c r="I720" s="48"/><c r="J720" s="48"/><c r="K720" s="48"/></row><row r="721"><c r="A721" s="48"/><c r="B721" s="70" t="s"><v>160</v></c><c r="C721" s="56" t="n"><v>9.4021274188345263</v></c><c r="D721" s="56" t="n"><v>5.9090909090909101</v></c><c r="E721"/><c r="F721"/><c r="G721"/><c r="H721"/><c r="I721" s="48"/><c r="J721" s="48"/><c r="K721" s="48"/></row><row r="722"><c r="A722" s="48"/><c r="B722" s="70" t="s"><v>156</v></c><c r="C722" s="56" t="n"><v>5</v></c><c r="D722" s="56" t="n"><v>1</v></c><c r="E722"/><c r="F722"/><c r="G722"/><c r="H722"/><c r="I722" s="48"/><c r="J722" s="48"/><c r="K722" s="48"/></row><row r="723"><c r="A723" s="48"/><c r="B723" s="70" t="s"><v>164</v></c><c r="C723" s="56" t="n"><v>6.7379522111692065</v></c><c r="D723" s="56" t="n"><v>1</v></c><c r="E723"/><c r="F723"/><c r="G723"/><c r="H723"/><c r="I723" s="48"/><c r="J723" s="48"/><c r="K723" s="48"/></row><row r="724"><c r="A724" s="48"/><c r="B724" s="70" t="s"><v>166</v></c><c r="C724" s="56" t="n"><v>5.4772255750516612</v></c><c r="D724" s="56" t="n"><v>3</v></c><c r="E724"/><c r="F724"/><c r="G724"/><c r="H724"/><c r="I724" s="48"/><c r="J724" s="48"/><c r="K724" s="48"/></row><row r="725"><c r="A725" s="48"/><c r="B725" s="70" t="s"><v>168</v></c><c r="C725" s="56" t="n"><v>7.6531972777021959</v></c><c r="D725" s="56" t="n"><v>4.2105263157894699</v></c><c r="E725"/><c r="F725"/><c r="G725"/><c r="H725"/><c r="I725" s="48"/><c r="J725" s="48"/><c r="K725" s="48"/></row><row r="726"><c r="A726" s="48"/><c r="B726" s="70" t="s"><v>172</v></c><c r="C726" s="56" t="n"><v>2.865894946810482</v></c><c r="D726" s="56" t="n"><v>1.4754773779434811</v></c><c r="E726"/><c r="F726"/><c r="G726"/><c r="H726"/><c r="I726" s="48"/><c r="J726" s="48"/><c r="K726" s="48"/></row><row r="727"><c r="A727" s="48"/><c r="B727" s="70" t="s"><v>170</v></c><c r="C727" s="56" t="n"><v>7.5828754440515498</v></c><c r="D727" s="56" t="n"><v>1.5924462840121516</v></c><c r="E727"/><c r="F727"/><c r="G727"/><c r="H727"/><c r="I727" s="48"/><c r="J727" s="48"/><c r="K727" s="48"/></row><row r="728"><c r="A728" s="48"/><c r="B728" s="70" t="s"><v>174</v></c><c r="C728" s="56" t="n"><v>6.4697096424138438</v></c><c r="D728" s="56" t="n"><v>2.5178786544748935</v></c><c r="E728"/><c r="F728"/><c r="G728"/><c r="H728"/><c r="I728" s="48"/><c r="J728" s="48"/><c r="K728" s="48"/></row><row r="729"><c r="A729" s="48"/><c r="B729" s="70" t="s"><v>176</v></c><c r="C729" s="56" t="n"><v>6.4450338663548994</v></c><c r="D729" s="56" t="n"><v>7.0710678118654755</v></c><c r="E729"/><c r="F729"/><c r="G729"/><c r="H729"/><c r="I729" s="48"/><c r="J729" s="48"/><c r="K729" s="48"/></row><row r="730"><c r="A730" s="48"/><c r="B730" s="70" t="s"><v>182</v></c><c r="C730" s="56" t="n"><v>9.9568298940205615</v></c><c r="D730" s="56" t="n"><v>5.7655502392344502</v></c><c r="E730"/><c r="F730"/><c r="G730"/><c r="H730"/><c r="I730" s="48"/><c r="J730" s="48"/><c r="K730" s="48"/></row><row r="731"><c r="A731" s="48"/><c r="B731" s="70" t="s"><v>280</v></c><c r="C731" s="56" t="n"><v>6.75</v></c><c r="D731" s="56" t="n"><v>8.6363636363636402</v></c><c r="E731"/><c r="F731"/><c r="G731"/><c r="H731"/><c r="I731" s="48"/><c r="J731" s="48"/><c r="K731" s="48"/></row><row r="732"><c r="A732" s="48"/><c r="B732" s="70" t="s"><v>186</v></c><c r="C732" s="56" t="n"><v>5.3908754819174316</v></c><c r="D732" s="56" t="n"><v>0.69171446386607383</v></c><c r="E732"/><c r="F732"/><c r="G732"/><c r="H732"/><c r="I732" s="48"/><c r="J732" s="48"/><c r="K732" s="48"/></row><row r="733"><c r="A733" s="48"/><c r="B733" s="70" t="s"><v>188</v></c><c r="C733" s="56" t="n"><v>6.9137544069774419</v></c><c r="D733" s="56" t="n"><v>0.8036995796652292</v></c><c r="E733"/><c r="F733"/><c r="G733"/><c r="H733"/><c r="I733" s="48"/><c r="J733" s="48"/><c r="K733" s="48"/></row><row r="734"><c r="A734" s="48"/><c r="B734" s="70" t="s"><v>178</v></c><c r="C734" s="56" t="n"><v>5.5467246052200805</v></c><c r="D734" s="56" t="n"><v>4.3197554423068558</v></c><c r="E734"/><c r="F734"/><c r="G734"/><c r="H734"/><c r="I734" s="48"/><c r="J734" s="48"/><c r="K734" s="48"/></row><row r="735"><c r="A735" s="48"/><c r="B735" s="70" t="s"><v>190</v></c><c r="C735" s="56" t="n"><v>8.0622577482985491</v></c><c r="D735" s="56" t="n"><v>6.5803826185639505</v></c><c r="E735"/><c r="F735"/><c r="G735"/><c r="H735"/><c r="I735" s="48"/><c r="J735" s="48"/><c r="K735" s="48"/></row><row r="736"><c r="A736" s="48"/><c r="B736" s="70" t="s"><v>210</v></c><c r="C736" s="56" t="n"><v>5.9160797830996161</v></c><c r="D736" s="56" t="n"><v>0.96592668151728056</v></c><c r="E736"/><c r="F736"/><c r="G736"/><c r="H736"/><c r="I736" s="48"/><c r="J736" s="48"/><c r="K736" s="48"/></row><row r="737"><c r="A737" s="48"/><c r="B737" s="70" t="s"><v>192</v></c><c r="C737" s="56" t="n"><v>8.6602540378443873</v></c><c r="D737" s="56" t="n"><v>5.8079305622801565</v></c><c r="E737"/><c r="F737"/><c r="G737"/><c r="H737"/><c r="I737" s="48"/><c r="J737" s="48"/><c r="K737" s="48"/></row><row r="738"><c r="A738" s="48"/><c r="B738" s="70" t="s"><v>204</v></c><c r="C738" s="56" t="n"><v>9.0985331928156814</v></c><c r="D738" s="56" t="n"><v>6.616638444574412</v></c><c r="E738"/><c r="F738"/><c r="G738"/><c r="H738"/><c r="I738" s="48"/><c r="J738" s="48"/><c r="K738" s="48"/></row><row r="739"><c r="A739" s="48"/><c r="B739" s="70" t="s"><v>194</v></c><c r="C739" s="56" t="n"><v>7.5671354197964833</v></c><c r="D739" s="56" t="n"><v>6.9774071492436063</v></c><c r="E739"/><c r="F739"/><c r="G739"/><c r="H739"/><c r="I739" s="48"/><c r="J739" s="48"/><c r="K739" s="48"/></row><row r="740"><c r="A740" s="48"/><c r="B740" s="70" t="s"><v>196</v></c><c r="C740" s="56" t="n"><v>6.0293665951293347</v></c><c r="D740" s="56" t="n"><v>3.42105263157895</v></c><c r="E740"/><c r="F740"/><c r="G740"/><c r="H740"/><c r="I740" s="48"/><c r="J740" s="48"/><c r="K740" s="48"/></row><row r="741"><c r="A741" s="48"/><c r="B741" s="70" t="s"><v>200</v></c><c r="C741" s="56" t="n"><v>7.2801098892805181</v></c><c r="D741" s="56" t="n"><v>0</v></c><c r="E741"/><c r="F741"/><c r="G741"/><c r="H741"/><c r="I741" s="48"/><c r="J741" s="48"/><c r="K741" s="48"/></row><row r="742"><c r="A742" s="48"/><c r="B742" s="70" t="s"><v>206</v></c><c r="C742" s="56" t="n"><v>5.4772255750516612</v></c><c r="D742" s="56" t="n"><v>2.6111648393354661</v></c><c r="E742"/><c r="F742"/><c r="G742"/><c r="H742"/><c r="I742" s="48"/><c r="J742" s="48"/><c r="K742" s="48"/></row><row r="743"><c r="A743" s="48"/><c r="B743" s="70" t="s"><v>208</v></c><c r="C743" s="56" t="n"><v>7.2387844283415435</v></c><c r="D743" s="56" t="n"><v>3</v></c><c r="E743"/><c r="F743"/><c r="G743"/><c r="H743"/><c r="I743" s="48"/><c r="J743" s="48"/><c r="K743" s="48"/></row><row r="744"><c r="A744" s="48"/><c r="B744" s="70" t="s"><v>216</v></c><c r="C744" s="56" t="n"><v>8.8083962362345503</v></c><c r="D744" s="56" t="n"><v>7.0710678118654755</v></c><c r="E744"/><c r="F744"/><c r="G744"/><c r="H744"/><c r="I744" s="48"/><c r="J744" s="48"/><c r="K744" s="48"/></row><row r="745"><c r="A745" s="48"/><c r="B745" s="70" t="s"><v>242</v></c><c r="C745" s="56" t="n"><v>6.8299679017153156</v></c><c r="D745" s="56" t="n"><v>7.0710678118654755</v></c><c r="E745"/><c r="F745"/><c r="G745"/><c r="H745"/><c r="I745" s="48"/><c r="J745" s="48"/><c r="K745" s="48"/></row><row r="746"><c r="A746" s="48"/><c r="B746" s="70" t="s"><v>244</v></c><c r="C746" s="56" t="n"><v>5.3452248382484751</v></c><c r="D746" s="56" t="n"><v>3.4238119163116276</v></c><c r="E746"/><c r="F746"/><c r="G746"/><c r="H746"/><c r="I746" s="48"/><c r="J746" s="48"/><c r="K746" s="48"/></row><row r="747"><c r="A747" s="48"/><c r="B747" s="70" t="s"><v>218</v></c><c r="C747" s="56" t="n"><v>8.4865306928096356</v></c><c r="D747" s="56" t="n"><v>1.7084087002474964</v></c><c r="E747"/><c r="F747"/><c r="G747"/><c r="H747"/><c r="I747" s="48"/><c r="J747" s="48"/><c r="K747" s="48"/></row><row r="748"><c r="A748" s="48"/><c r="B748" s="70" t="s"><v>226</v></c><c r="C748" s="56" t="n"><v>9.6176920308356717</v></c><c r="D748" s="56" t="n"><v>9.0717501463446073</v></c><c r="E748"/><c r="F748"/><c r="G748"/><c r="H748"/><c r="I748" s="48"/><c r="J748" s="48"/><c r="K748" s="48"/></row><row r="749"><c r="A749" s="48"/><c r="B749" s="70" t="s"><v>228</v></c><c r="C749" s="56" t="n"><v>8.0870266476622916</v></c><c r="D749" s="56" t="n"><v>1</v></c><c r="E749"/><c r="F749"/><c r="G749"/><c r="H749"/><c r="I749" s="48"/><c r="J749" s="48"/><c r="K749" s="48"/></row><row r="750"><c r="A750" s="48"/><c r="B750" s="70" t="s"><v>222</v></c><c r="C750" s="56" t="n"><v>10</v></c><c r="D750" s="56" t="n"><v>0</v></c><c r="E750"/><c r="F750"/><c r="G750"/><c r="H750"/><c r="I750" s="48"/><c r="J750" s="48"/><c r="K750" s="48"/></row><row r="751"><c r="A751" s="48"/><c r="B751" s="70" t="s"><v>238</v></c><c r="C751" s="56" t="n"><v>9.7467943448089631</v></c><c r="D751" s="56" t="n"><v>4.9398293366874615</v></c><c r="E751"/><c r="F751"/><c r="G751"/><c r="H751"/><c r="I751" s="48"/><c r="J751" s="48"/><c r="K751" s="48"/></row><row r="752"><c r="A752" s="48"/><c r="B752" s="70" t="s"><v>240</v></c><c r="C752" s="56" t="n"><v>8.3785440262613644</v></c><c r="D752" s="56" t="n"><v>2.3200808433365463</v></c><c r="E752"/><c r="F752"/><c r="G752"/><c r="H752"/><c r="I752" s="48"/><c r="J752" s="48"/><c r="K752" s="48"/></row><row r="753"><c r="A753" s="48"/><c r="B753" s="70" t="s"><v>220</v></c><c r="C753" s="56" t="n"><v>6.5192024052026483</v></c><c r="D753" s="56" t="n"><v>3.1127150873973335</v></c><c r="E753"/><c r="F753"/><c r="G753"/><c r="H753"/><c r="I753" s="48"/><c r="J753" s="48"/><c r="K753" s="48"/></row><row r="754"><c r="A754" s="48"/><c r="B754" s="70" t="s"><v>118</v></c><c r="C754" s="56" t="n"><v>7.44</v></c><c r="D754" s="56" t="n"><v>0</v></c><c r="E754"/><c r="F754"/><c r="G754"/><c r="H754"/><c r="I754" s="48"/><c r="J754" s="48"/><c r="K754" s="48"/></row><row r="755"><c r="A755" s="48"/><c r="B755" s="70" t="s"><v>214</v></c><c r="C755" s="56" t="n"><v>7.4703574211680133</v></c><c r="D755" s="56" t="n"><v>4.7923383829852311</v></c><c r="E755"/><c r="F755"/><c r="G755"/><c r="H755"/><c r="I755" s="48"/><c r="J755" s="48"/><c r="K755" s="48"/></row><row r="756"><c r="A756" s="48"/><c r="B756" s="70" t="s"><v>234</v></c><c r="C756" s="56" t="n"><v>6.5192024052026483</v></c><c r="D756" s="56" t="n"><v>6.0003987108354062</v></c><c r="E756"/><c r="F756"/><c r="G756"/><c r="H756"/><c r="I756" s="48"/><c r="J756" s="48"/><c r="K756" s="48"/></row><row r="757"><c r="A757" s="48"/><c r="B757" s="70" t="s"><v>232</v></c><c r="C757" s="56" t="n"><v>7.2525857457874974</v></c><c r="D757" s="56" t="n"><v>1.8752990192188685</v></c><c r="E757"/><c r="F757"/><c r="G757"/><c r="H757"/><c r="I757" s="48"/><c r="J757" s="48"/><c r="K757" s="48"/></row><row r="758"><c r="A758" s="48"/><c r="B758" s="70" t="s"><v>212</v></c><c r="C758" s="56" t="n"><v>6.4086994446165431</v></c><c r="D758" s="56" t="n"><v>1.8689095661661053</v></c><c r="E758"/><c r="F758"/><c r="G758"/><c r="H758"/><c r="I758" s="48"/><c r="J758" s="48"/><c r="K758" s="48"/></row><row r="759"><c r="A759" s="48"/><c r="B759" s="70" t="s"><v>236</v></c><c r="C759" s="56" t="n"><v>6.2017367294604258</v></c><c r="D759" s="56" t="n"><v>10</v></c><c r="E759"/><c r="F759"/><c r="G759"/><c r="H759"/><c r="I759" s="48"/><c r="J759" s="48"/><c r="K759" s="48"/></row><row r="760"><c r="A760" s="48"/><c r="B760" s="70" t="s"><v>230</v></c><c r="C760" s="56" t="n"><v>8.3666002653407556</v></c><c r="D760" s="56" t="n"><v>5.9503528100939782</v></c><c r="E760"/><c r="F760"/><c r="G760"/><c r="H760"/><c r="I760" s="48"/><c r="J760" s="48"/><c r="K760" s="48"/></row><row r="761"><c r="A761" s="48"/><c r="B761" s="70" t="s"><v>246</v></c><c r="C761" s="56" t="n"><v>6.3566742635050648</v></c><c r="D761" s="56" t="n"><v>5.2770152503241006</v></c><c r="E761"/><c r="F761"/><c r="G761"/><c r="H761"/><c r="I761" s="48"/><c r="J761" s="48"/><c r="K761" s="48"/></row><row r="762"><c r="A762" s="48"/><c r="B762" s="70" t="s"><v>260</v></c><c r="C762" s="56" t="n"><v>9.84</v></c><c r="D762" s="56" t="n"><v>0</v></c><c r="E762"/><c r="F762"/><c r="G762"/><c r="H762"/><c r="I762" s="48"/><c r="J762" s="48"/><c r="K762" s="48"/></row><row r="763"><c r="A763" s="48"/><c r="B763" s="70" t="s"><v>258</v></c><c r="C763" s="56" t="n"><v>6.0749289629395449</v></c><c r="D763" s="56" t="n"><v>5.2085685752297461</v></c><c r="E763"/><c r="F763"/><c r="G763"/><c r="H763"/><c r="I763" s="48"/><c r="J763" s="48"/><c r="K763" s="48"/></row><row r="764"><c r="A764" s="48"/><c r="B764" s="70" t="s"><v>254</v></c><c r="C764" s="56" t="n"><v>3.3969913158558409</v></c><c r="D764" s="56" t="n"><v>3</v></c><c r="E764"/><c r="F764"/><c r="G764"/><c r="H764"/><c r="I764" s="48"/><c r="J764" s="48"/><c r="K764" s="48"/></row><row r="765"><c r="A765" s="48"/><c r="B765" s="70" t="s"><v>262</v></c><c r="C765" s="56" t="n"><v>5.6568542494923797</v></c><c r="D765" s="56" t="n"><v>2.3508117299081333</v></c><c r="E765"/><c r="F765"/><c r="G765"/><c r="H765"/><c r="I765" s="48"/><c r="J765" s="48"/><c r="K765" s="48"/></row><row r="766"><c r="A766" s="48"/><c r="B766" s="70" t="s"><v>252</v></c><c r="C766" s="56" t="n"><v>8.0622577482985491</v></c><c r="D766" s="56" t="n"><v>4.5147286872654062</v></c><c r="E766"/><c r="F766"/><c r="G766"/><c r="H766"/><c r="I766" s="48"/><c r="J766" s="48"/><c r="K766" s="48"/></row><row r="767"><c r="A767" s="48"/><c r="B767" s="70" t="s"><v>248</v></c><c r="C767" s="56" t="n"><v>9.7590007294853081</v></c><c r="D767" s="56" t="n"><v>10</v></c><c r="E767"/><c r="F767"/><c r="G767"/><c r="H767"/><c r="I767" s="48"/><c r="J767" s="48"/><c r="K767" s="48"/></row><row r="768"><c r="A768" s="48"/><c r="B768" s="70" t="s"><v>250</v></c><c r="C768" s="56" t="n"><v>9.8742088290657488</v></c><c r="D768" s="56" t="n"><v>9.2156513424213156</v></c><c r="E768"/><c r="F768"/><c r="G768"/><c r="H768"/><c r="I768" s="48"/><c r="J768" s="48"/><c r="K768" s="48"/></row><row r="769"><c r="A769" s="48"/><c r="B769" s="70" t="s"><v>224</v></c><c r="C769" s="56" t="n"><v>7.8612976028134183</v></c><c r="D769" s="56" t="n"><v>4.249964818317653</v></c><c r="E769"/><c r="F769"/><c r="G769"/><c r="H769"/><c r="I769" s="48"/><c r="J769" s="48"/><c r="K769" s="48"/></row><row r="770"><c r="A770" s="48"/><c r="B770" s="70" t="s"><v>256</v></c><c r="C770" s="56" t="n"><v>3.2071349029490852</v></c><c r="D770" s="56" t="n"><v>3</v></c><c r="E770"/><c r="F770"/><c r="G770"/><c r="H770"/><c r="I770" s="48"/><c r="J770" s="48"/><c r="K770" s="48"/></row><row r="771"><c r="A771" s="48"/><c r="B771" s="70" t="s"><v>264</v></c><c r="C771" s="56" t="n"><v>5.0615262143989241</v></c><c r="D771" s="56" t="n"><v>3.1127150873973335</v></c><c r="E771"/><c r="F771"/><c r="G771"/><c r="H771"/><c r="I771" s="48"/><c r="J771" s="48"/><c r="K771" s="48"/></row><row r="772"><c r="A772" s="48"/><c r="B772" s="70" t="s"><v>266</v></c><c r="C772" s="56" t="n"><v>5.1145719423863953</v></c><c r="D772" s="56" t="n"><v>5.7562115398815958</v></c><c r="E772"/><c r="F772"/><c r="G772"/><c r="H772"/><c r="I772" s="48"/><c r="J772" s="48"/><c r="K772" s="48"/></row><row r="773"><c r="A773" s="48"/><c r="B773" s="70" t="s"><v>274</v></c><c r="C773" s="56" t="n"><v>9.6199999999999992</v></c><c r="D773" s="56" t="n"><v>0</v></c><c r="E773"/><c r="F773"/><c r="G773"/><c r="H773"/><c r="I773" s="48"/><c r="J773" s="48"/><c r="K773" s="48"/></row><row r="774"><c r="A774" s="48"/><c r="B774" s="70" t="s"><v>268</v></c><c r="C774" s="56" t="n"><v>6.1295537008356815</v></c><c r="D774" s="56" t="n"><v>5.0956937799043098</v></c><c r="E774"/><c r="F774"/><c r="G774"/><c r="H774"/><c r="I774" s="48"/><c r="J774" s="48"/><c r="K774" s="48"/></row><row r="775"><c r="A775" s="48"/><c r="B775" s="70" t="s"><v>276</v></c><c r="C775" s="56" t="n"><v>8.1284333405292966</v></c><c r="D775" s="56" t="n"><v>10</v></c><c r="E775"/><c r="F775"/><c r="G775"/><c r="H775"/><c r="I775" s="48"/><c r="J775" s="48"/><c r="K775" s="48"/></row><row r="776"><c r="A776" s="48"/><c r="B776" s="70" t="s"><v>284</v></c><c r="C776" s="56" t="n"><v>6.4951370116418641</v></c><c r="D776" s="56" t="n"><v>2.2993654210918542</v></c><c r="E776"/><c r="F776"/><c r="G776"/><c r="H776"/><c r="I776" s="48"/><c r="J776" s="48"/><c r="K776" s="48"/></row><row r="777"><c r="A777" s="48"/><c r="B777" s="70" t="s"><v>270</v></c><c r="C777" s="56" t="n"><v>7.5828754440515498</v></c><c r="D777" s="56" t="n"><v>2.5788985446017998</v></c><c r="E777"/><c r="F777"/><c r="G777"/><c r="H777"/><c r="I777" s="48"/><c r="J777" s="48"/><c r="K777" s="48"/></row><row r="778"><c r="A778" s="48"/><c r="B778" s="70" t="s"><v>272</v></c><c r="C778" s="56" t="n"><v>6.9436507482941208</v></c><c r="D778" s="56" t="n"><v>4.6478888555339957</v></c><c r="E778"/><c r="F778"/><c r="G778"/><c r="H778"/><c r="I778" s="48"/><c r="J778" s="48"/><c r="K778" s="48"/></row><row r="779"><c r="A779" s="48"/><c r="B779" s="70" t="s"><v>278</v></c><c r="C779" s="56" t="n"><v>5.4037024344425184</v></c><c r="D779" s="56" t="n"><v>1.9867985355975655</v></c><c r="E779"/><c r="F779"/><c r="G779"/><c r="H779"/><c r="I779" s="48"/><c r="J779" s="48"/><c r="K779" s="48"/></row><row r="780"><c r="A780" s="48"/><c r="B780" s="70" t="s"><v>282</v></c><c r="C780" s="56" t="n"><v>4.4721359549995796</v></c><c r="D780" s="56" t="n"><v>3</v></c><c r="E780"/><c r="F780"/><c r="G780"/><c r="H780"/><c r="I780" s="48"/><c r="J780" s="48"/><c r="K780" s="48"/></row><row r="781"><c r="A781" s="48"/><c r="B781" s="70" t="s"><v>286</v></c><c r="C781" s="56" t="n"><v>7.5894663844041101</v></c><c r="D781" s="56" t="n"><v>1</v></c><c r="E781"/><c r="F781"/><c r="G781"/><c r="H781"/><c r="I781" s="48"/><c r="J781" s="48"/><c r="K781" s="48"/></row><row r="782"><c r="A782" s="48"/><c r="B782" s="70" t="s"><v>288</v></c><c r="C782" s="56" t="n"><v>5.8802176830454158</v></c><c r="D782" s="56" t="n"><v>2.7188866283108735</v></c><c r="E782"/><c r="F782"/><c r="G782"/><c r="H782"/><c r="I782" s="48"/><c r="J782" s="48"/><c r="K782" s="48"/></row><row r="783"><c r="A783" s="48"/><c r="B783" s="70" t="s"><v>290</v></c><c r="C783" s="56" t="n"><v>5.5865982493821766</v></c><c r="D783" s="56" t="n"><v>2.784097012003858</v></c><c r="E783"/><c r="F783"/><c r="G783"/><c r="H783"/><c r="I783" s="48"/><c r="J783" s="48"/><c r="K783" s="48"/></row><row r="784"><c r="A784" s="48"/><c r="B784" s="70" t="s"><v>292</v></c><c r="C784" s="56" t="n"><v>8.4515425472851451</v></c><c r="D784" s="56" t="n"><v>6.7331217299010051</v></c><c r="E784"/><c r="F784"/><c r="G784"/><c r="H784"/><c r="I784" s="48"/><c r="J784" s="48"/><c r="K784" s="48"/></row><row r="785"><c r="A785" s="48"/><c r="B785" s="70" t="s"><v>184</v></c><c r="C785" s="56" t="n"><v>8.76</v></c><c r="D785" s="56" t="n"><v>4.01913875598086</v></c><c r="E785"/><c r="F785"/><c r="G785"/><c r="H785"/><c r="I785" s="48"/><c r="J785" s="48"/><c r="K785" s="48"/></row><row r="786"><c r="A786" s="48"/><c r="B786" s="70" t="s"><v>198</v></c><c r="C786" s="56" t="n"><v>8.3306662398634117</v></c><c r="D786" s="56" t="n"><v>0</v></c><c r="E786"/><c r="F786"/><c r="G786"/><c r="H786"/><c r="I786" s="48"/><c r="J786" s="48"/><c r="K786" s="48"/></row><row r="787"><c r="A787" s="48"/><c r="B787" s="70" t="s"><v>364</v></c><c r="C787" s="56" t="n"><v>5.6917758213056846</v></c><c r="D787" s="56" t="n"><v>4.4736842105263204</v></c><c r="E787"/><c r="F787"/><c r="G787"/><c r="H787"/><c r="I787" s="48"/><c r="J787" s="48"/><c r="K787" s="48"/></row><row r="788"><c r="A788" s="48"/><c r="B788" s="70" t="s"><v>372</v></c><c r="C788" s="56" t="n"><v>0.50113471242770991</v></c><c r="D788" s="56" t="n"><v>3.1011650843485867</v></c><c r="E788"/><c r="F788"/><c r="G788"/><c r="H788"/><c r="I788" s="48"/><c r="J788" s="48"/><c r="K788" s="48"/></row><row r="789"><c r="A789" s="48"/><c r="B789" s="70" t="s"><v>314</v></c><c r="C789" s="56" t="n"><v>10</v></c><c r="D789" s="56" t="n"><v>8.2057416267942607</v></c><c r="E789"/><c r="F789"/><c r="G789"/><c r="H789"/><c r="I789" s="48"/><c r="J789" s="48"/><c r="K789" s="48"/></row><row r="790"><c r="A790" s="48"/><c r="B790" s="70" t="s"><v>294</v></c><c r="C790" s="56" t="n"><v>6.4342831768581652</v></c><c r="D790" s="56" t="n"><v>3.4585723193303766</v></c><c r="E790"/><c r="F790"/><c r="G790"/><c r="H790"/><c r="I790" s="48"/><c r="J790" s="48"/><c r="K790" s="48"/></row><row r="791"><c r="A791" s="48"/><c r="B791" s="70" t="s"><v>298</v></c><c r="C791" s="56" t="n"><v>8.8034084308295046</v></c><c r="D791" s="56" t="n"><v>2.7188866283108717</v></c><c r="E791"/><c r="F791"/><c r="G791"/><c r="H791"/><c r="I791" s="48"/><c r="J791" s="48"/><c r="K791" s="48"/></row><row r="792"><c r="A792" s="48"/><c r="B792" s="70" t="s"><v>310</v></c><c r="C792" s="56" t="n"><v>6.5192024052026483</v></c><c r="D792" s="56" t="n"><v>3.4203164463688798</v></c><c r="E792"/><c r="F792"/><c r="G792"/><c r="H792"/><c r="I792" s="48"/><c r="J792" s="48"/><c r="K792" s="48"/></row><row r="793"><c r="A793" s="48"/><c r="B793" s="70" t="s"><v>326</v></c><c r="C793" s="56" t="n"><v>8.7292611371180779</v></c><c r="D793" s="56" t="n"><v>2.5696051862877924</v></c><c r="E793"/><c r="F793"/><c r="G793"/><c r="H793"/><c r="I793" s="48"/><c r="J793" s="48"/><c r="K793" s="48"/></row><row r="794"><c r="A794" s="48"/><c r="B794" s="70" t="s"><v>304</v></c><c r="C794" s="56" t="n"><v>10</v></c><c r="D794" s="56" t="n"><v>9.8189349347874035</v></c><c r="E794"/><c r="F794"/><c r="G794"/><c r="H794"/><c r="I794" s="48"/><c r="J794" s="48"/><c r="K794" s="48"/></row><row r="795"><c r="A795" s="48"/><c r="B795" s="70" t="s"><v>300</v></c><c r="C795" s="56" t="n"><v>2.3196879921559184</v></c><c r="D795" s="56" t="n"><v>1</v></c><c r="E795"/><c r="F795"/><c r="G795"/><c r="H795"/><c r="I795" s="48"/><c r="J795" s="48"/><c r="K795" s="48"/></row><row r="796"><c r="A796" s="48"/><c r="B796" s="70" t="s"><v>318</v></c><c r="C796" s="56" t="n"><v>6.6483080554378651</v></c><c r="D796" s="56" t="n"><v>1.6073991593304595</v></c><c r="E796"/><c r="F796"/><c r="G796"/><c r="H796"/><c r="I796" s="48"/><c r="J796" s="48"/><c r="K796" s="48"/></row><row r="797"><c r="A797" s="48"/><c r="B797" s="70" t="s"><v>320</v></c><c r="C797" s="56" t="n"><v>4.1833001326703778</v></c><c r="D797" s="56" t="n"><v>0.80369957966523164</v></c><c r="E797"/><c r="F797"/><c r="G797"/><c r="H797"/><c r="I797" s="48"/><c r="J797" s="48"/><c r="K797" s="48"/></row><row r="798"><c r="A798" s="48"/><c r="B798" s="70" t="s"><v>302</v></c><c r="C798" s="56" t="n"><v>8.8051086569978469</v></c><c r="D798" s="56" t="n"><v>9.1387559808612497</v></c><c r="E798"/><c r="F798"/><c r="G798"/><c r="H798"/><c r="I798" s="48"/><c r="J798" s="48"/><c r="K798" s="48"/></row><row r="799"><c r="A799" s="48"/><c r="B799" s="70" t="s"><v>308</v></c><c r="C799" s="56" t="n"><v>10</v></c><c r="D799" s="56" t="n"><v>10</v></c><c r="E799"/><c r="F799"/><c r="G799"/><c r="H799"/><c r="I799" s="48"/><c r="J799" s="48"/><c r="K799" s="48"/></row><row r="800"><c r="A800" s="48"/><c r="B800" s="70" t="s"><v>376</v></c><c r="C800" s="56" t="n"><v>6.9436507482941208</v></c><c r="D800" s="56" t="n"><v>4.0363183755382996</v></c><c r="E800"/><c r="F800"/><c r="G800"/><c r="H800"/><c r="I800" s="48"/><c r="J800" s="48"/><c r="K800" s="48"/></row><row r="801"><c r="A801" s="48"/><c r="B801" s="70" t="s"><v>312</v></c><c r="C801" s="56" t="n"><v>10</v></c><c r="D801" s="56" t="n"><v>10</v></c><c r="E801"/><c r="F801"/><c r="G801"/><c r="H801"/><c r="I801" s="48"/><c r="J801" s="48"/><c r="K801" s="48"/></row><row r="802"><c r="A802" s="48"/><c r="B802" s="70" t="s"><v>106</v></c><c r="C802" s="56" t="n"><v>4.4721359549995796</v></c><c r="D802" s="56" t="n"><v>3</v></c><c r="E802"/><c r="F802"/><c r="G802"/><c r="H802"/><c r="I802" s="48"/><c r="J802" s="48"/><c r="K802" s="48"/></row><row r="803"><c r="A803" s="48"/><c r="B803" s="70" t="s"><v>202</v></c><c r="C803" s="56" t="n"><v>8.4970583144992009</v></c><c r="D803" s="56" t="n"><v>5.3244044076920662</v></c><c r="E803"/><c r="F803"/><c r="G803"/><c r="H803"/><c r="I803" s="48"/><c r="J803" s="48"/><c r="K803" s="48"/></row><row r="804"><c r="A804" s="48"/><c r="B804" s="70" t="s"><v>296</v></c><c r="C804" s="56" t="n"><v>9.7467943448089631</v></c><c r="D804" s="56" t="n"><v>10</v></c><c r="E804"/><c r="F804"/><c r="G804"/><c r="H804"/><c r="I804" s="48"/><c r="J804" s="48"/><c r="K804" s="48"/></row><row r="805"><c r="A805" s="48"/><c r="B805" s="70" t="s"><v>316</v></c><c r="C805" s="56" t="n"><v>4.1452289534985933</v></c><c r="D805" s="56" t="n"><v>6.219663216470467</v></c><c r="E805"/><c r="F805"/><c r="G805"/><c r="H805"/><c r="I805" s="48"/><c r="J805" s="48"/><c r="K805" s="48"/></row><row r="806"><c r="A806" s="48"/><c r="B806" s="70" t="s"><v>322</v></c><c r="C806" s="56" t="n"><v>2.2360679774997898</v></c><c r="D806" s="56" t="n"><v>2.1598777211534244</v></c><c r="E806"/><c r="F806"/><c r="G806"/><c r="H806"/><c r="I806" s="48"/><c r="J806" s="48"/><c r="K806" s="48"/></row><row r="807"><c r="A807" s="48"/><c r="B807" s="70" t="s"><v>60</v></c><c r="C807" s="56" t="n"><v>1.6709613999132371</v></c><c r="D807" s="56" t="n"><v>1</v></c><c r="E807"/><c r="F807"/><c r="G807"/><c r="H807"/><c r="I807" s="48"/><c r="J807" s="48"/><c r="K807" s="48"/></row><row r="808"><c r="A808" s="48"/><c r="B808" s="70" t="s"><v>328</v></c><c r="C808" s="56" t="n"><v>8.7951035328668077</v></c><c r="D808" s="56" t="n"><v>7.8563660835196254</v></c><c r="E808"/><c r="F808"/><c r="G808"/><c r="H808"/><c r="I808" s="48"/><c r="J808" s="48"/><c r="K808" s="48"/></row><row r="809"><c r="A809" s="48"/><c r="B809" s="70" t="s"><v>336</v></c><c r="C809" s="56" t="n"><v>8.4579666587188687</v></c><c r="D809" s="56" t="n"><v>5.4355730650460901</v></c><c r="E809"/><c r="F809"/><c r="G809"/><c r="H809"/><c r="I809" s="48"/><c r="J809" s="48"/><c r="K809" s="48"/></row><row r="810"><c r="A810" s="48"/><c r="B810" s="70" t="s"><v>352</v></c><c r="C810" s="56" t="n"><v>9.4868329805051381</v></c><c r="D810" s="56" t="n"><v>5.3980326027971746</v></c><c r="E810"/><c r="F810"/><c r="G810"/><c r="H810"/><c r="I810" s="48"/><c r="J810" s="48"/><c r="K810" s="48"/></row><row r="811"><c r="A811" s="48"/><c r="B811" s="70" t="s"><v>334</v></c><c r="C811" s="56" t="n"><v>6.7082039324993685</v></c><c r="D811" s="56" t="n"><v>1.888013056479062</v></c><c r="E811"/><c r="F811"/><c r="G811"/><c r="H811"/><c r="I811" s="48"/><c r="J811" s="48"/><c r="K811" s="48"/></row><row r="812"><c r="A812" s="48"/><c r="B812" s="70" t="s"><v>340</v></c><c r="C812" s="56" t="n"><v>9.1547541643412487</v></c><c r="D812" s="56" t="n"><v>3.0506097907949123</v></c><c r="E812"/><c r="F812"/><c r="G812"/><c r="H812"/><c r="I812" s="48"/><c r="J812" s="48"/><c r="K812" s="48"/></row><row r="813"><c r="A813" s="48"/><c r="B813" s="70" t="s"><v>332</v></c><c r="C813" s="56" t="n"><v>9.8742088290657488</v></c><c r="D813" s="56" t="n"><v>2.9468984587725093</v></c><c r="E813"/><c r="F813"/><c r="G813"/><c r="H813"/><c r="I813" s="48"/><c r="J813" s="48"/><c r="K813" s="48"/></row><row r="814"><c r="A814" s="48"/><c r="B814" s="70" t="s"><v>342</v></c><c r="C814" s="56" t="n"><v>7.9813995302539791</v></c><c r="D814" s="56" t="n"><v>4.5215311004784704</v></c><c r="E814"/><c r="F814"/><c r="G814"/><c r="H814"/><c r="I814" s="48"/><c r="J814" s="48"/><c r="K814" s="48"/></row><row r="815"><c r="A815" s="48"/><c r="B815" s="70" t="s"><v>344</v></c><c r="C815" s="56" t="n"><v>8.1731266966810203</v></c><c r="D815" s="56" t="n"><v>2.8947368421052602</v></c><c r="E815"/><c r="F815"/><c r="G815"/><c r="H815"/><c r="I815" s="48"/><c r="J815" s="48"/><c r="K815" s="48"/></row><row r="816"><c r="A816" s="48"/><c r="B816" s="70" t="s"><v>346</v></c><c r="C816" s="56" t="n"><v>8.3152184062029786</v></c><c r="D816" s="56" t="n"><v>2.4844010956018634</v></c><c r="E816"/><c r="F816"/><c r="G816"/><c r="H816"/><c r="I816" s="48"/><c r="J816" s="48"/><c r="K816" s="48"/></row><row r="817"><c r="A817" s="48"/><c r="B817" s="70" t="s"><v>348</v></c><c r="C817" s="56" t="n"><v>4.1002621867387941</v></c><c r="D817" s="56" t="n"><v>1.5075567228888156</v></c><c r="E817"/><c r="F817"/><c r="G817"/><c r="H817"/><c r="I817" s="48"/><c r="J817" s="48"/><c r="K817" s="48"/></row><row r="818"><c r="A818" s="48"/><c r="B818" s="70" t="s"><v>338</v></c><c r="C818" s="56" t="n"><v>7.0444828384728444</v></c><c r="D818" s="56" t="n"><v>3.2775119617224902</v></c><c r="E818"/><c r="F818"/><c r="G818"/><c r="H818"/><c r="I818" s="48"/><c r="J818" s="48"/><c r="K818" s="48"/></row><row r="819"><c r="A819" s="48"/><c r="B819" s="70" t="s"><v>350</v></c><c r="C819" s="56" t="n"><v>9.68</v></c><c r="D819" s="56" t="n"><v>0</v></c><c r="E819"/><c r="F819"/><c r="G819"/><c r="H819"/><c r="I819" s="48"/><c r="J819" s="48"/><c r="K819" s="48"/></row><row r="820"><c r="A820" s="48"/><c r="B820" s="70" t="s"><v>354</v></c><c r="C820" s="56" t="n"><v>10</v></c><c r="D820" s="56" t="n"><v>3.1622776601683795</v></c><c r="E820"/><c r="F820"/><c r="G820"/><c r="H820"/><c r="I820" s="48"/><c r="J820" s="48"/><c r="K820" s="48"/></row><row r="821"><c r="A821" s="48"/><c r="B821" s="70" t="s"><v>356</v></c><c r="C821" s="56" t="n"><v>5.9232423553320865</v></c><c r="D821" s="56" t="n"><v>2.6248718355588432</v></c><c r="E821"/><c r="F821"/><c r="G821"/><c r="H821"/><c r="I821" s="48"/><c r="J821" s="48"/><c r="K821" s="48"/></row><row r="822"><c r="A822" s="48"/><c r="B822" s="70" t="s"><v>8</v></c><c r="C822" s="56" t="n"><v>6.8264192663504053</v></c><c r="D822" s="56" t="n"><v>2.3200808433365419</v></c><c r="E822"/><c r="F822"/><c r="G822"/><c r="H822"/><c r="I822" s="48"/><c r="J822" s="48"/><c r="K822" s="48"/></row><row r="823"><c r="A823" s="48"/><c r="B823" s="70" t="s"><v>122</v></c><c r="C823" s="56" t="n"><v>3.872983346207417</v></c><c r="D823" s="56" t="n"><v>1</v></c><c r="E823"/><c r="F823"/><c r="G823"/><c r="H823"/><c r="I823" s="48"/><c r="J823" s="48"/><c r="K823" s="48"/></row><row r="824"><c r="A824" s="48"/><c r="B824" s="70" t="s"><v>360</v></c><c r="C824" s="56" t="n"><v>3.5355339059327378</v></c><c r="D824" s="56" t="n"><v>0.75773523042408353</v></c><c r="E824"/><c r="F824"/><c r="G824"/><c r="H824"/><c r="I824" s="48"/><c r="J824" s="48"/><c r="K824" s="48"/></row><row r="825"><c r="A825" s="48"/><c r="B825" s="70" t="s"><v>358</v></c><c r="C825" s="56" t="n"><v>6.4031242374328343</v></c><c r="D825" s="56" t="n"><v>3.9585169520074239</v></c><c r="E825"/><c r="F825"/><c r="G825"/><c r="H825"/><c r="I825" s="48"/><c r="J825" s="48"/><c r="K825" s="48"/></row><row r="826"><c r="A826" s="48"/><c r="B826" s="70" t="s"><v>362</v></c><c r="C826" s="56" t="n"><v>7.2020381730558611</v></c><c r="D826" s="56" t="n"><v>3.2535885167464098</v></c><c r="E826"/><c r="F826"/><c r="G826"/><c r="H826"/><c r="I826" s="48"/><c r="J826" s="48"/><c r="K826" s="48"/></row><row r="827"><c r="A827" s="48"/><c r="B827" s="70" t="s"><v>370</v></c><c r="C827" s="56" t="n"><v>9.1443451170134225</v></c><c r="D827" s="56" t="n"><v>8.2296650717703397</v></c><c r="E827"/><c r="F827"/><c r="G827"/><c r="H827"/><c r="I827" s="48"/><c r="J827" s="48"/><c r="K827" s="48"/></row><row r="828"><c r="A828" s="48"/><c r="B828" s="70" t="s"><v>366</v></c><c r="C828" s="56" t="n"><v>6.6904338246413104</v></c><c r="D828" s="56" t="n"><v>7.1216362831362217</v></c><c r="E828"/><c r="F828"/><c r="G828"/><c r="H828"/><c r="I828" s="48"/><c r="J828" s="48"/><c r="K828" s="48"/></row><row r="829"><c r="A829" s="48"/><c r="B829" s="70" t="s"><v>368</v></c><c r="C829" s="56" t="n"><v>2.9086079144497972</v></c><c r="D829" s="56" t="n"><v>4.0717253552297752</v></c><c r="E829"/><c r="F829"/><c r="G829"/><c r="H829"/><c r="I829" s="48"/><c r="J829" s="48"/><c r="K829" s="48"/></row><row r="830"><c r="A830" s="48"/><c r="B830" s="70" t="s"><v>374</v></c><c r="C830" s="56" t="n"><v>9.2910213067819889</v></c><c r="D830" s="56" t="n"><v>10</v></c><c r="E830"/><c r="F830"/><c r="G830"/><c r="H830"/><c r="I830" s="48"/><c r="J830" s="48"/><c r="K830" s="48"/></row><row r="831"><c r="A831" s="48"/><c r="B831" s="70" t="s"><v>378</v></c><c r="C831" s="56" t="n"><v>8.5736627124988001</v></c><c r="D831" s="56" t="n"><v>6.5985354326895411</v></c><c r="E831"/><c r="F831"/><c r="G831"/><c r="H831"/><c r="I831" s="48"/><c r="J831" s="48"/><c r="K831" s="48"/></row><row r="832"><c r="A832" s="48"/><c r="B832" s="70" t="s"><v>380</v></c><c r="C832" s="56" t="n"><v>6.2678317052800718</v></c><c r="D832" s="56" t="n"><v>10</v></c><c r="E832"/><c r="F832"/><c r="G832"/><c r="H832"/><c r="I832" s="48"/><c r="J832" s="48"/><c r="K832" s="48"/></row><row r="833"><c r="A833" s="62"/><c r="B833" s="70" t="s"><v>499</v></c><c r="C833" s="56" t="n"><v>1315.3676249151065</v></c><c r="D833" s="56" t="n"><v>815.2942394706904</v></c><c r="E833"/><c r="F833"/><c r="G833"/><c r="H833"/><c r="K833" s="53"/></row><row r="834"><c r="A834" s="62"/><c r="B834" s="54"/><c r="C834" s="54"/><c r="D834" s="54"/><c r="F834" s="54"/><c r="H834" s="61"/><c r="K834" s="53"/></row></sheetData><autoFilter ref="B50:P240" xr:uid="{4BA7E1D8-A8E6-1E46-8CAB-77C1C63B44C9}"><filterColumn colId="4"><top10 val="10" filterVal="5.5"/><mergeCells count="2"><mergeCell ref="E244:F244"/><mergeCell ref="E49:F49"/></mergeCells><conditionalFormatting sqref="O50:P240"><cfRule type="expression" dxfId="145" priority="85"><formula>O50=""</formula></cfRule><cfRule type="cellIs" dxfId="144" priority="86" operator="between"><formula>0</formula><formula>0.332</formula></cfRule><cfRule type="cellIs" dxfId="143" priority="87" operator="between"><formula>0.333333333333333</formula><formula>0.665</formula></cfRule><cfRule type="cellIs" dxfId="142" priority="88" operator="between"><formula>0.666666666666667</formula><formula>1</formula></cfRule></conditionalFormatting><conditionalFormatting sqref="G241"><cfRule type="dataBar" priority="84"><dataBar showValue="0"><cfvo type="num" val="0"/><cfvo type="num" val="6"/><color rgb="FFF9696B"/></dataBar><extLst><ext uri="{B025F937-C7B1-47D3-B67F-A62EFF666E3E}" xmlns:x14="http://schemas.microsoft.com/office/spreadsheetml/2009/9/main"><x14:id>{C4B0549E-2ED1-DD44-AC29-731F43D1961A}</x14:id></ext></extLst></cfRule></conditionalFormatting><conditionalFormatting sqref="E51:E240"><cfRule type="dataBar" priority="75"><dataBar showValue="0"><cfvo type="num" val="0"/><cfvo type="num" val="6"/><color rgb="FFDD2C03"/></dataBar><extLst><ext uri="{B025F937-C7B1-47D3-B67F-A62EFF666E3E}" xmlns:x14="http://schemas.microsoft.com/office/spreadsheetml/2009/9/main"><x14:id>{D404C03A-60D8-734E-892F-8FFF16A68072}</x14:id></ext></extLst></cfRule></conditionalFormatting><conditionalFormatting sqref="H50:N240"><cfRule type="expression" dxfId="141" priority="71"><formula>H50=""</formula></cfRule><cfRule type="cellIs" dxfId="140" priority="72" operator="between"><formula>0</formula><formula>6.999</formula></cfRule><cfRule type="cellIs" dxfId="139" priority="73" operator="between"><formula>7</formula><formula>9.99</formula></cfRule><cfRule type="expression" dxfId="138" priority="74"><formula>H50=10</formula></cfRule></conditionalFormatting><conditionalFormatting sqref="O245:P435"><cfRule type="expression" dxfId="137" priority="39"><formula>O245=""</formula></cfRule><cfRule type="cellIs" dxfId="136" priority="40" operator="between"><formula>0</formula><formula>0.332</formula></cfRule><cfRule type="cellIs" dxfId="135" priority="41" operator="between"><formula>0.333333333333333</formula><formula>0.665</formula></cfRule><cfRule type="cellIs" dxfId="134" priority="42" operator="between"><formula>0.666666666666667</formula><formula>1</formula></cfRule></conditionalFormatting><conditionalFormatting sqref="E246:E435"><cfRule type="dataBar" priority="38"><dataBar showValue="0"><cfvo type="num" val="0"/><cfvo type="num" val="6"/><color rgb="FFF9696B"/></dataBar><extLst><ext uri="{B025F937-C7B1-47D3-B67F-A62EFF666E3E}" xmlns:x14="http://schemas.microsoft.com/office/spreadsheetml/2009/9/main"><x14:id>{961F1921-252B-A84E-A032-EECAB2AF3DCB}</x14:id></ext></extLst></cfRule></conditionalFormatting><conditionalFormatting sqref="H245:M435"><cfRule type="expression" dxfId="133" priority="43"><formula>H245=""</formula></cfRule><cfRule type="cellIs" dxfId="132" priority="44" operator="between"><formula>0</formula><formula>6.999</formula></cfRule><cfRule type="cellIs" dxfId="131" priority="45" operator="between"><formula>7</formula><formula>9.99</formula></cfRule><cfRule type="expression" dxfId="130" priority="46"><formula>H245=10</formula></cfRule></conditionalFormatting><conditionalFormatting sqref="N246:N435"><cfRule type="colorScale" priority="31"><colorScale><cfvo type="min"/><cfvo type="max"/><color theme="9" tint="-0.249977111117893"/><color theme="0"/></colorScale></cfRule><cfRule type="colorScale" priority="32"><colorScale><cfvo type="min"/><cfvo type="max"/><color rgb="FFF8696B"/><color rgb="FFFCFCFF"/></colorScale></cfRule></conditionalFormatting><conditionalFormatting sqref="O441:P631"><cfRule type="expression" dxfId="129" priority="16"><formula>O441=""</formula></cfRule><cfRule type="cellIs" dxfId="128" priority="17" operator="between"><formula>0</formula><formula>0.332</formula></cfRule><cfRule type="cellIs" dxfId="127" priority="18" operator="between"><formula>0.333333333333333</formula><formula>0.665</formula></cfRule><cfRule type="cellIs" dxfId="126" priority="19" operator="between"><formula>0.666666666666667</formula><formula>1</formula></cfRule></conditionalFormatting><conditionalFormatting sqref="H442:M631"><cfRule type="expression" dxfId="125" priority="11"><formula>H442=""</formula></cfRule><cfRule type="cellIs" dxfId="124" priority="12" operator="between"><formula>0</formula><formula>6.999</formula></cfRule><cfRule type="cellIs" dxfId="123" priority="13" operator="between"><formula>7</formula><formula>9.99</formula></cfRule><cfRule type="expression" dxfId="122" priority="14"><formula>H442=10</formula></cfRule></conditionalFormatting><conditionalFormatting sqref="N442:N631"><cfRule type="colorScale" priority="8"><colorScale><cfvo type="min"/><cfvo type="max"/><color theme="9" tint="-0.249977111117893"/><color theme="0"/></colorScale></cfRule><cfRule type="colorScale" priority="9"><colorScale><cfvo type="min"/><cfvo type="max"/><color rgb="FFF8696B"/><color rgb="FFFCFCFF"/></colorScale></cfRule></conditionalFormatting><conditionalFormatting sqref="E442:E631"><cfRule type="dataBar" priority="7"><dataBar showValue="0"><cfvo type="num" val="0"/><cfvo type="num" val="6"/><color theme="9" tint="-0.249977111117893"/></dataBar><extLst><ext uri="{B025F937-C7B1-47D3-B67F-A62EFF666E3E}" xmlns:x14="http://schemas.microsoft.com/office/spreadsheetml/2009/9/main"><x14:id>{6F48D9B5-0153-D543-B261-30CE223BC44B}</x14:id></ext></extLst></cfRule></conditionalFormatting><pageMargins left="0.7" right="0.7" top="0.75" bottom="0.75" header="0.3" footer="0.3"/><pageSetup paperSize="9" orientation="portrait" horizontalDpi="300" verticalDpi="300"/><drawing r:id="rId1"/><tableParts count="2"><tablePart r:id="rId4"/><tablePart r:id="rId5"/></tableParts><extLst><ext uri="{78C0D931-6437-407d-A8EE-F0AAD7539E65}" xmlns:x14="http://schemas.microsoft.com/office/spreadsheetml/2009/9/main"><x14:conditionalFormattings><x14:conditionalFormatting xmlns:xm="http://schemas.microsoft.com/office/excel/2006/main"><x14:cfRule type="dataBar" id="{C4B0549E-2ED1-DD44-AC29-731F43D1961A}"><x14:dataBar minLength="0" maxLength="100" gradient="0" direction="rightToLeft"><x14:cfvo type="num"><xm:f>0</xm:f></x14:cfvo><x14:cfvo type="num"><xm:f>6</xm:f></x14:cfvo><x14:negativeFillColor rgb="FFFF0000"/><x14:axisColor rgb="FF000000"/></x14:dataBar></x14:cfRule><xm:sqref>G241</xm:sqref></x14:conditionalFormatting><x14:conditionalFormatting xmlns:xm="http://schemas.microsoft.com/office/excel/2006/main"><x14:cfRule type="dataBar" id="{D404C03A-60D8-734E-892F-8FFF16A68072}"><x14:dataBar minLength="0" maxLength="100" gradient="0" direction="rightToLeft"><x14:cfvo type="num"><xm:f>0</xm:f></x14:cfvo><x14:cfvo type="num"><xm:f>6</xm:f></x14:cfvo><x14:negativeFillColor rgb="FFFF0000"/><x14:axisColor rgb="FF000000"/></x14:dataBar></x14:cfRule><xm:sqref>E51:E240</xm:sqref></x14:conditionalFormatting><x14:conditionalFormatting xmlns:xm="http://schemas.microsoft.com/office/excel/2006/main"><x14:cfRule type="dataBar" id="{961F1921-252B-A84E-A032-EECAB2AF3DCB}"><x14:dataBar minLength="0" maxLength="100" gradient="0" direction="rightToLeft"><x14:cfvo type="num"><xm:f>0</xm:f></x14:cfvo><x14:cfvo type="num"><xm:f>6</xm:f></x14:cfvo><x14:negativeFillColor rgb="FFFF0000"/><x14:axisColor rgb="FF000000"/></x14:dataBar></x14:cfRule><xm:sqref>E246:E435</xm:sqref></x14:conditionalFormatting><x14:conditionalFormatting xmlns:xm="http://schemas.microsoft.com/office/excel/2006/main"><x14:cfRule type="dataBar" id="{6F48D9B5-0153-D543-B261-30CE223BC44B}"><x14:dataBar minLength="0" maxLength="100" gradient="0" direction="rightToLeft" negativeBarColorSameAsPositive="1"><x14:cfvo type="num"><xm:f>0</xm:f></x14:cfvo><x14:cfvo type="num"><xm:f>6</xm:f></x14:cfvo><x14:axisColor rgb="FF000000"/></x14:dataBar></x14:cfRule><xm:sqref>E442:E631</xm:sqref></x14:conditionalFormatting></x14:conditionalFormattings></ext><ext uri="{A8765BA9-456A-4dab-B4F3-ACF838C121DE}" xmlns:x14="http://schemas.microsoft.com/office/spreadsheetml/2009/9/main"><x14:slicerList><x14:slicer r:id="rId0"/></x14:slicerList></ext></extLst></worksheet>
</file>

<file path=xl/worksheets/sheet4.xml><?xml version="1.0" encoding="UTF-8" standalone="yes"?><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mc:Ignorable="x14ac" xmlns:x14ac="http://schemas.microsoft.com/office/spreadsheetml/2009/9/ac"> <dimension ref="A1"/> <sheetViews><sheetView zoomScale="41" zoomScaleNormal="50" workbookViewId="0"><selection activeCell="AV32" sqref="AV32"/></sheetView><sheetView tabSelected="0" topLeftCell="A4" workbookViewId="1"/></sheetViews> <sheetFormatPr defaultRowHeight="15.0"/> <cols><col min="1" max="1" width="4.42578125" hidden = "0" customWidth="1"/><col min="2" max="2" width="22.5703125" hidden = "0" customWidth="1"/><col min="4" max="4" width="2.5703125" hidden = "0" customWidth="1"/><col min="5" max="5" width="6.85546875" hidden = "0" customWidth="1"/><col min="6" max="6" width="4.28515625" hidden = "0" customWidth="1"/><col min="7" max="7" width="6.85546875" hidden = "0" customWidth="1"/><col min="8" max="8" width="2.28515625" hidden = "0" customWidth="1"/><col min="9" max="9" width="6.85546875" hidden = "0" customWidth="1"/><col min="10" max="10" width="2" hidden = "0" customWidth="1"/><col min="11" max="11" width="2.140625" hidden = "0" customWidth="1"/><col min="15" max="15" width="9.85546875" hidden = "0" customWidth="1"/><col min="17" max="17" width="9.28515625" hidden = "0" customWidth="1"/><col min="18" max="18" width="4.140625" hidden = "0" customWidth="1"/><col min="20" max="20" width="10.5703125" hidden = "0" customWidth="1"/><col min="22" max="22" width="9.85546875" hidden = "0" customWidth="1"/><col min="24" max="24" width="9.28515625" hidden = "0" customWidth="1"/><col min="25" max="25" width="4.140625" hidden = "0" customWidth="1"/><col min="28" max="28" width="9.5703125" hidden = "0" customWidth="1"/><col min="31" max="31" width="9.28515625" hidden = "0" customWidth="1"/><col min="32" max="32" width="3.5703125" hidden = "0" customWidth="1"/><col min="33" max="33" width="9.7109375" hidden = "0" customWidth="1"/></cols><sheetData><row r="1"><c r="A1" s="57"/><c r="B1" s="93"/><c r="C1" s="92"/><c r="D1" s="57"/><c r="E1" s="95" t="s"><v>382</v></c><c r="F1" s="101"/><c r="G1" s="107"/><c r="H1" s="107"/><c r="K1" s="57"/><c r="L1" s="101"/><c r="M1" s="101"/><c r="N1" s="101"/><c r="O1" s="101"/><c r="P1" s="101"/><c r="Q1" s="101"/><c r="R1" s="98"/><c r="S1" s="101"/><c r="T1" s="101"/><c r="U1" s="101"/><c r="V1" s="101"/><c r="W1" s="101"/><c r="X1" s="101"/><c r="Y1" s="98"/><c r="Z1" s="107"/><c r="AA1" s="107"/><c r="AB1" s="107"/><c r="AC1" s="107"/><c r="AD1" s="107"/><c r="AE1" s="107"/><c r="AF1" s="57"/></row><row r="2" ht="16" customHeight="1"><c r="A2" s="104"/><c r="B2" s="75" t="s"><v>383</v></c><c r="C2" s="75"/><c r="D2" s="104"/><c r="E2" s="76" t="s"><v>384</v></c><c r="F2" s="76"/><c r="G2" s="76"/><c r="H2" s="76"/><c r="I2" s="76"/><c r="J2" s="77"/><c r="K2" s="102"/><c r="L2" s="82" t="s"><v>385</v></c><c r="M2" s="83"/><c r="N2" s="83"/><c r="O2" s="83"/><c r="P2" s="83"/><c r="Q2" s="84"/><c r="R2" s="99"/><c r="S2" s="82" t="s"><v>386</v></c><c r="T2" s="83"/><c r="U2" s="83"/><c r="V2" s="83"/><c r="W2" s="83"/><c r="X2" s="84"/><c r="Y2" s="99"/><c r="Z2" s="85" t="s"><v>387</v></c><c r="AA2" s="76"/><c r="AB2" s="76"/><c r="AC2" s="76"/><c r="AD2" s="76"/><c r="AE2" s="77"/><c r="AF2" s="94"/><c r="AG2" s="77" t="s"><v>388</v></c><c r="AH2" s="86"/></row><row r="3" ht="37" customHeight="1"><c r="A3" s="105"/><c r="B3" s="87" t="s"><v>389</v></c><c r="C3" s="88"/><c r="D3" s="105"/><c r="E3" s="78" t="s"><v>390</v></c><c r="F3" s="78"/><c r="G3" s="78"/><c r="H3" s="78"/><c r="I3" s="78"/><c r="K3" s="103"/><c r="L3" s="79" t="s"><v>391</v></c><c r="M3" s="80"/><c r="N3" s="80"/><c r="O3" s="80"/><c r="P3" s="80"/><c r="Q3" s="81"/><c r="R3" s="100"/><c r="S3" s="79" t="s"><v>392</v></c><c r="T3" s="80"/><c r="U3" s="80"/><c r="V3" s="80"/><c r="W3" s="80"/><c r="X3" s="81"/><c r="Y3" s="100"/><c r="Z3" s="79" t="s"><v>392</v></c><c r="AA3" s="80"/><c r="AB3" s="80"/><c r="AC3" s="80"/><c r="AD3" s="80"/><c r="AE3" s="81"/><c r="AF3" s="96"/><c r="AG3" s="89"/><c r="AH3" s="89"/></row><row r="4" ht="34" customHeight="1"><c r="A4" s="57" t="s"><v>489</v></c><c r="B4" s="39" t="s"><v>393</v></c><c r="C4" s="40" t="s"><v>394</v></c><c r="D4" s="63" t="s"><v>490</v></c><c r="E4" s="38" t="s"><v>0</v></c><c r="F4" s="38"/><c r="G4" s="37" t="s"><v>1</v></c><c r="H4" s="37"/><c r="I4" s="37" t="s"><v>395</v></c><c r="J4" s="37"/><c r="K4" s="58" t="s"><v>491</v></c><c r="L4" s="42" t="s"><v>396</v></c><c r="M4" s="42" t="s"><v>397</v></c><c r="N4" s="42" t="s"><v>398</v></c><c r="O4" s="42" t="s"><v>399</v></c><c r="P4" s="42" t="s"><v>400</v></c><c r="Q4" s="43" t="s"><v>401</v></c><c r="R4" s="58" t="s"><v>492</v></c><c r="S4" s="42" t="s"><v>396</v></c><c r="T4" s="42" t="s"><v>397</v></c><c r="U4" s="42" t="s"><v>398</v></c><c r="V4" s="42" t="s"><v>399</v></c><c r="W4" s="42" t="s"><v>400</v></c><c r="X4" s="43" t="s"><v>412</v></c><c r="Y4" s="58" t="s"><v>493</v></c><c r="Z4" s="44" t="s"><v>396</v></c><c r="AA4" s="44" t="s"><v>397</v></c><c r="AB4" s="44" t="s"><v>399</v></c><c r="AC4" s="44" t="s"><v>398</v></c><c r="AD4" s="44" t="s"><v>400</v></c><c r="AE4" s="45" t="s"><v>402</v></c><c r="AF4" s="58" t="s"><v>494</v></c><c r="AG4" s="44" t="s"><v>1</v></c><c r="AH4" s="44" t="s"><v>395</v></c><c r="AI4" s="41"/><c r="AJ4" s="41"/><c r="AK4" s="41"/><c r="AL4" s="41"/><c r="AM4" s="41"/><c r="AN4" s="41"/><c r="AO4" s="41"/><c r="AP4" s="41"/><c r="AQ4" s="41"/><c r="AR4" s="41"/><c r="AS4" s="41"/><c r="AT4" s="41"/><c r="AU4" s="41"/><c r="AV4" s="41"/><c r="AW4" s="41"/><c r="AX4" s="41"/><c r="AY4" s="41"/><c r="AZ4" s="41"/><c r="BA4" s="41"/><c r="BB4" s="41"/><c r="BC4" s="41"/><c r="BD4" s="41"/><c r="BE4" s="41"/><c r="BF4" s="41"/><c r="BG4" s="41"/><c r="BH4" s="41"/><c r="BI4" s="41"/><c r="BJ4" s="41"/><c r="BK4" s="41"/><c r="BL4" s="41"/><c r="BM4" s="41"/><c r="BN4" s="41"/><c r="BO4" s="41"/><c r="BP4" s="41"/></row><row r="5"><c r="A5" s="57" t="s"><v>489</v></c><c r="B5" s="66" t="s"><v>393</v></c><c r="C5" s="67" t="s"><v>394</v></c><c r="D5" s="64" t="s"><v>490</v></c><c r="E5" s="68" t="s"><v>0</v></c><c r="F5" s="68" t="s"><v>496</v></c><c r="G5" s="68" t="s"><v>1</v></c><c r="H5" s="108" t="s"><v>495</v></c><c r="I5" s="68" t="s"><v>395</v></c><c r="J5" s="68" t="s"><v>497</v></c><c r="K5" s="59" t="s"><v>491</v></c><c r="L5" s="69" t="s"><v>396</v></c><c r="M5" s="69" t="s"><v>397</v></c><c r="N5" s="69" t="s"><v>398</v></c><c r="O5" s="69" t="s"><v>399</v></c><c r="P5" s="69" t="s"><v>400</v></c><c r="Q5" s="69" t="s"><v>401</v></c><c r="R5" s="59" t="s"><v>492</v></c><c r="S5" s="69" t="s"><v>396</v></c><c r="T5" s="69" t="s"><v>397</v></c><c r="U5" s="69" t="s"><v>398</v></c><c r="V5" s="69" t="s"><v>399</v></c><c r="W5" s="69" t="s"><v>400</v></c><c r="X5" s="69" t="s"><v>412</v></c><c r="Y5" s="59" t="s"><v>493</v></c><c r="Z5" s="59" t="s"><v>396</v></c><c r="AA5" s="59" t="s"><v>397</v></c><c r="AB5" s="59" t="s"><v>399</v></c><c r="AC5" s="59" t="s"><v>398</v></c><c r="AD5" s="59" t="s"><v>400</v></c><c r="AE5" s="59" t="s"><v>402</v></c><c r="AF5" s="59" t="s"><v>494</v></c><c r="AG5" s="59" t="s"><v>1</v></c><c r="AH5" s="59" t="s"><v>395</v></c><c r="AI5" s="46"/><c r="AJ5" s="46"/><c r="AK5" s="46"/><c r="AL5" s="46"/><c r="AM5" s="46"/><c r="AN5" s="46"/><c r="AO5" s="46"/><c r="AP5" s="46"/><c r="AQ5" s="46"/><c r="AR5" s="46"/><c r="AS5" s="46"/><c r="AT5" s="46"/><c r="AU5" s="46"/><c r="AV5" s="46"/><c r="AW5" s="46"/><c r="AX5" s="46"/><c r="AY5" s="46"/><c r="AZ5" s="46"/><c r="BA5" s="46"/><c r="BB5" s="46"/><c r="BC5" s="46"/><c r="BD5" s="46"/><c r="BE5" s="46"/><c r="BF5" s="46"/><c r="BG5" s="46"/><c r="BH5" s="46"/><c r="BI5" s="46"/><c r="BJ5" s="46"/><c r="BK5" s="46"/><c r="BL5" s="46"/><c r="BM5" s="46"/><c r="BN5" s="46"/><c r="BO5" s="46"/><c r="BP5" s="46"/></row><row r="6"><c r="A6" s="106" t="n"><v>1</v></c><c r="B6" s="47" t="s"><v>110</v></c><c r="C6" s="47" t="s"><v>111</v></c><c r="D6" s="60"/><c r="E6" s="49" t="n"><f t="array" ref="E6">Options!$D$30*(COUNTIF($L6:$Q6, "&gt;="&amp;Options!$D$41) + 0.5*(COUNTIF($L6:$Q6, "&gt;="&amp;Options!$D$42) - COUNTIF($L6:$Q6, "&gt;="&amp;Options!$D$41))) + Options!$D$31*(COUNTIF($L6:$Q6, "&gt;="&amp;Options!$D$41)) + Options!$D$32*AVERAGE($L6:$Q6) + Options!$D$33*GEOMEAN($L6:$Q6+0.0001)</f><v>0</v></c><c r="F6" s="50" t="n"><f t="shared" ref="F6:F37" si="0">E6</f><v>0</v></c><c r="G6" s="49" t="n"><f t="array" ref="G6">Options!$D$30*(COUNTIF($S6:$X6, "&gt;="&amp;Options!$D$37) + 0.5*(COUNTIF($S6:$X6, "&gt;="&amp;Options!$D$38) - COUNTIF($S6:$X6, "&gt;="&amp;Options!$D$37))) + Options!$D$31*(COUNTIF($S6:$X6, "&gt;="&amp;Options!$D$37)) + Options!$D$32*AVERAGE($S6:$X6) + Options!$D$33*GEOMEAN($S6:$X6+0.0001)</f><v>0</v></c><c r="H6" s="90" t="n"><f t="shared" ref="H6:H37" si="1">G6</f><v>0</v></c><c r="I6" s="48" t="n"><f t="array" ref="I6">Options!$D$30*(COUNTIF($Z6:$AE6, "&gt;="&amp;Options!$D$37) + 0.5*(COUNTIF($Z6:$AE6, "&gt;="&amp;Options!$D$38) - COUNTIF($Z6:$AE6, "&gt;="&amp;Options!$D$37))) + Options!$D$31*(COUNTIF($Z6:$AE6, "&gt;="&amp;Options!$D$37)) + Options!$D$32*AVERAGE($Z6:$AE6) + Options!$D$33*GEOMEAN($Z6:$AE6+0.0001)</f><v>0</v></c><c r="J6" s="90" t="n"><f t="shared" ref="J6:J37" si="2">I6</f><v>0</v></c><c r="K6" s="60"/><c r="L6" s="51" t="n"><f t="shared" ref="L6:L37" si="3">IFERROR(GEOMEAN(S6,Z6), MAX(S6,Z6))</f><v>0</v></c><c r="M6" s="51" t="n"><f t="shared" ref="M6:M37" si="4">IFERROR(GEOMEAN(T6,AA6), MAX(T6,AA6))</f><v>0</v></c><c r="N6" s="51" t="n"><f t="shared" ref="N6:N37" si="5">IFERROR(GEOMEAN(U6,AB6), MAX(U6,AB6))</f><v>0</v></c><c r="O6" s="51" t="n"><f t="shared" ref="O6:O37" si="6">IFERROR(GEOMEAN(V6,AC6), MAX(V6,AC6))</f><v>0</v></c><c r="P6" s="51" t="n"><f t="shared" ref="P6:P37" si="7">IFERROR(GEOMEAN(W6,AD6), MAX(W6,AD6))</f><v>0</v></c><c r="Q6" s="51" t="n"><f t="shared" ref="Q6:Q37" si="8">IFERROR(GEOMEAN(X6,AE6), MAX(X6,AE6))</f><v>0</v></c><c r="R6" s="97"/><c r="S6" s="51" t="n"><f>Health!F57</f><v>0</v></c><c r="T6" s="51" t="n"><f>'Food Security'!F57</f><v>0</v></c><c r="U6" s="91" t="n"><f>'Macro Fiscal'!F57</f><v>0</v></c><c r="V6" s="51" t="n"><f>'Socioeconomic Vulnerability'!F57</f><v>0</v></c><c r="W6" s="51" t="n"><f>'Natural Hazard'!F57</f><v>0</v></c><c r="X6" s="51" t="n"><f>'Conflict and Fragility'!F57</f><v>0</v></c><c r="Y6" s="97"/><c r="Z6" s="51" t="n"><f>Health!G57</f><v>0</v></c><c r="AA6" s="51" t="n"><f>'Food Security'!G57</f><v>0</v></c><c r="AB6" s="51" t="n"><f>'Macro Fiscal'!G57</f><v>0</v></c><c r="AC6" s="51" t="n"><f>'Socioeconomic Vulnerability'!G57</f><v>0</v></c><c r="AD6" s="51" t="n"><f>'Natural Hazard'!G57</f><v>0</v></c><c r="AE6" s="51" t="n"><f>'Conflict and Fragility'!G57</f><v>0</v></c><c r="AF6" s="60"/><c r="AG6" s="52" t="n"><v>0</v></c><c r="AH6" s="52" t="n"><v>0.2</v></c><c r="AI6" s="48"/><c r="AJ6" s="48"/><c r="AK6" s="48"/><c r="AL6" s="48"/><c r="AM6" s="48"/><c r="AN6" s="47" t="s"><v>110</v></c><c r="AO6" s="50" t="n"><v>6</v></c><c r="AP6" s="90" t="n"><v>3.5</v></c><c r="AQ6" s="48" t="n"><v>5</v></c><c r="AR6" s="48"/><c r="AS6" s="48"/><c r="AT6" s="48"/><c r="AU6" s="48"/><c r="AV6" s="48"/><c r="AW6" s="48"/><c r="AX6" s="48"/><c r="AY6" s="48"/><c r="AZ6" s="48"/><c r="BA6" s="48"/><c r="BB6" s="48"/><c r="BC6" s="48"/><c r="BD6" s="48"/><c r="BE6" s="48"/><c r="BF6" s="48"/><c r="BG6" s="48"/><c r="BH6" s="48"/><c r="BI6" s="48"/><c r="BJ6" s="48"/><c r="BK6" s="48"/><c r="BL6" s="48"/></row><row r="7"><c r="A7" s="106" t="n"><v>2</v></c><c r="B7" s="47" t="s"><v>308</v></c><c r="C7" s="47" t="s"><v>309</v></c><c r="D7" s="60"/><c r="E7" s="49" t="n"><f t="array" ref="E7">Options!$D$30*(COUNTIF($L7:$Q7, "&gt;="&amp;Options!$D$41) + 0.5*(COUNTIF($L7:$Q7, "&gt;="&amp;Options!$D$42) - COUNTIF($L7:$Q7, "&gt;="&amp;Options!$D$41))) + Options!$D$31*(COUNTIF($L7:$Q7, "&gt;="&amp;Options!$D$41)) + Options!$D$32*AVERAGE($L7:$Q7) + Options!$D$33*GEOMEAN($L7:$Q7+0.0001)</f><v>0</v></c><c r="F7" s="50" t="n"><f t="shared" si="0"/><v>0</v></c><c r="G7" s="49" t="n"><f t="array" ref="G7">Options!$D$30*(COUNTIF($S7:$X7, "&gt;="&amp;Options!$D$37) + 0.5*(COUNTIF($S7:$X7, "&gt;="&amp;Options!$D$38) - COUNTIF($S7:$X7, "&gt;="&amp;Options!$D$37))) + Options!$D$31*(COUNTIF($S7:$X7, "&gt;="&amp;Options!$D$37)) + Options!$D$32*AVERAGE($S7:$X7) + Options!$D$33*GEOMEAN($S7:$X7+0.0001)</f><v>0</v></c><c r="H7" s="90" t="n"><f t="shared" si="1"/><v>0</v></c><c r="I7" s="48" t="n"><f t="array" ref="I7">Options!$D$30*(COUNTIF($Z7:$AE7, "&gt;="&amp;Options!$D$37) + 0.5*(COUNTIF($Z7:$AE7, "&gt;="&amp;Options!$D$38) - COUNTIF($Z7:$AE7, "&gt;="&amp;Options!$D$37))) + Options!$D$31*(COUNTIF($Z7:$AE7, "&gt;="&amp;Options!$D$37)) + Options!$D$32*AVERAGE($Z7:$AE7) + Options!$D$33*GEOMEAN($Z7:$AE7+0.0001)</f><v>0</v></c><c r="J7" s="90" t="n"><f t="shared" si="2"/><v>0</v></c><c r="K7" s="60"/><c r="L7" s="51" t="n"><f t="shared" si="3"/><v>0</v></c><c r="M7" s="51" t="n"><f t="shared" si="4"/><v>0</v></c><c r="N7" s="51" t="n"><f t="shared" si="5"/><v>0</v></c><c r="O7" s="51" t="n"><f t="shared" si="6"/><v>0</v></c><c r="P7" s="51" t="n"><f t="shared" si="7"/><v>0</v></c><c r="Q7" s="51" t="n"><f t="shared" si="8"/><v>0</v></c><c r="R7" s="97"/><c r="S7" s="51" t="n"><f>Health!F156</f><v>0</v></c><c r="T7" s="51" t="n"><f>'Food Security'!F156</f><v>0</v></c><c r="U7" s="91" t="n"><f>'Macro Fiscal'!F156</f><v>0</v></c><c r="V7" s="51" t="n"><f>'Socioeconomic Vulnerability'!F156</f><v>0</v></c><c r="W7" s="51" t="n"><f>'Natural Hazard'!F156</f><v>0</v></c><c r="X7" s="51" t="n"><f>'Conflict and Fragility'!F156</f><v>0</v></c><c r="Y7" s="97"/><c r="Z7" s="51" t="n"><f>Health!G156</f><v>0</v></c><c r="AA7" s="51" t="n"><f>'Food Security'!G156</f><v>0</v></c><c r="AB7" s="51" t="n"><f>'Macro Fiscal'!G156</f><v>0</v></c><c r="AC7" s="51" t="n"><f>'Socioeconomic Vulnerability'!G156</f><v>0</v></c><c r="AD7" s="51" t="n"><f>'Natural Hazard'!G156</f><v>0</v></c><c r="AE7" s="51" t="n"><f>'Conflict and Fragility'!G156</f><v>0</v></c><c r="AF7" s="60"/><c r="AG7" s="52" t="n"><v>0</v></c><c r="AH7" s="52" t="n"><v>0.2</v></c><c r="AI7" s="48"/><c r="AJ7" s="48"/><c r="AK7" s="48"/><c r="AL7" s="48"/><c r="AM7" s="48"/><c r="AN7" s="47" t="s"><v>308</v></c><c r="AO7" s="50" t="n"><v>6</v></c><c r="AP7" s="90" t="n"><v>5.5</v></c><c r="AQ7" s="48" t="n"><v>4.5</v></c><c r="AR7" s="48"/><c r="AS7" s="48"/><c r="AT7" s="48"/><c r="AU7" s="48"/><c r="AV7" s="48"/><c r="AW7" s="48"/><c r="AX7" s="48"/><c r="AY7" s="48"/><c r="AZ7" s="48"/><c r="BA7" s="48"/><c r="BB7" s="48"/><c r="BC7" s="48"/><c r="BD7" s="48"/><c r="BE7" s="48"/><c r="BF7" s="48"/><c r="BG7" s="48"/><c r="BH7" s="48"/><c r="BI7" s="48"/><c r="BJ7" s="48"/><c r="BK7" s="48"/><c r="BL7" s="48"/></row><row r="8"><c r="A8" s="106" t="n"><v>3</v></c><c r="B8" s="47" t="s"><v>374</v></c><c r="C8" s="47" t="s"><v>375</v></c><c r="D8" s="60"/><c r="E8" s="49" t="n"><f t="array" ref="E8">Options!$D$30*(COUNTIF($L8:$Q8, "&gt;="&amp;Options!$D$41) + 0.5*(COUNTIF($L8:$Q8, "&gt;="&amp;Options!$D$42) - COUNTIF($L8:$Q8, "&gt;="&amp;Options!$D$41))) + Options!$D$31*(COUNTIF($L8:$Q8, "&gt;="&amp;Options!$D$41)) + Options!$D$32*AVERAGE($L8:$Q8) + Options!$D$33*GEOMEAN($L8:$Q8+0.0001)</f><v>0</v></c><c r="F8" s="50" t="n"><f t="shared" si="0"/><v>0</v></c><c r="G8" s="49" t="n"><f t="array" ref="G8">Options!$D$30*(COUNTIF($S8:$X8, "&gt;="&amp;Options!$D$37) + 0.5*(COUNTIF($S8:$X8, "&gt;="&amp;Options!$D$38) - COUNTIF($S8:$X8, "&gt;="&amp;Options!$D$37))) + Options!$D$31*(COUNTIF($S8:$X8, "&gt;="&amp;Options!$D$37)) + Options!$D$32*AVERAGE($S8:$X8) + Options!$D$33*GEOMEAN($S8:$X8+0.0001)</f><v>0</v></c><c r="H8" s="90" t="n"><f t="shared" si="1"/><v>0</v></c><c r="I8" s="48" t="n"><f t="array" ref="I8">Options!$D$30*(COUNTIF($Z8:$AE8, "&gt;="&amp;Options!$D$37) + 0.5*(COUNTIF($Z8:$AE8, "&gt;="&amp;Options!$D$38) - COUNTIF($Z8:$AE8, "&gt;="&amp;Options!$D$37))) + Options!$D$31*(COUNTIF($Z8:$AE8, "&gt;="&amp;Options!$D$37)) + Options!$D$32*AVERAGE($Z8:$AE8) + Options!$D$33*GEOMEAN($Z8:$AE8+0.0001)</f><v>0</v></c><c r="J8" s="90" t="n"><f t="shared" si="2"/><v>0</v></c><c r="K8" s="60"/><c r="L8" s="51" t="n"><f t="shared" si="3"/><v>0</v></c><c r="M8" s="51" t="n"><f t="shared" si="4"/><v>0</v></c><c r="N8" s="51" t="n"><f t="shared" si="5"/><v>0</v></c><c r="O8" s="51" t="n"><f t="shared" si="6"/><v>0</v></c><c r="P8" s="51" t="n"><f t="shared" si="7"/><v>0</v></c><c r="Q8" s="51" t="n"><f t="shared" si="8"/><v>0</v></c><c r="R8" s="97"/><c r="S8" s="51" t="n"><f>Health!F189</f><v>0</v></c><c r="T8" s="51" t="n"><f>'Food Security'!F189</f><v>0</v></c><c r="U8" s="91" t="n"><f>'Macro Fiscal'!F189</f><v>0</v></c><c r="V8" s="51" t="n"><f>'Socioeconomic Vulnerability'!F189</f><v>0</v></c><c r="W8" s="51" t="n"><f>'Natural Hazard'!F189</f><v>0</v></c><c r="X8" s="51" t="n"><f>'Conflict and Fragility'!F189</f><v>0</v></c><c r="Y8" s="97"/><c r="Z8" s="51" t="n"><f>Health!G189</f><v>0</v></c><c r="AA8" s="51" t="n"><f>'Food Security'!G189</f><v>0</v></c><c r="AB8" s="51" t="n"><f>'Macro Fiscal'!G189</f><v>0</v></c><c r="AC8" s="51" t="n"><f>'Socioeconomic Vulnerability'!G189</f><v>0</v></c><c r="AD8" s="51" t="n"><f>'Natural Hazard'!G189</f><v>0</v></c><c r="AE8" s="51" t="n"><f>'Conflict and Fragility'!G189</f><v>0</v></c><c r="AF8" s="60"/><c r="AG8" s="52" t="n"><v>0</v></c><c r="AH8" s="52" t="n"><v>0.3</v></c><c r="AI8" s="48"/><c r="AJ8" s="48"/><c r="AK8" s="48"/><c r="AL8" s="48"/><c r="AM8" s="48"/><c r="AN8" s="47" t="s"><v>374</v></c><c r="AO8" s="50" t="n"><v>6</v></c><c r="AP8" s="90" t="n"><v>5</v></c><c r="AQ8" s="48" t="n"><v>4.5</v></c><c r="AR8" s="48"/><c r="AS8" s="48"/><c r="AT8" s="48"/><c r="AU8" s="48"/><c r="AV8" s="48"/><c r="AW8" s="48"/><c r="AX8" s="48"/><c r="AY8" s="48"/><c r="AZ8" s="48"/><c r="BA8" s="48"/><c r="BB8" s="48"/><c r="BC8" s="48"/><c r="BD8" s="48"/><c r="BE8" s="48"/><c r="BF8" s="48"/><c r="BG8" s="48"/><c r="BH8" s="48"/><c r="BI8" s="48"/><c r="BJ8" s="48"/><c r="BK8" s="48"/><c r="BL8" s="48"/></row><row r="9"><c r="A9" s="106" t="n"><v>4</v></c><c r="B9" s="47" t="s"><v>276</v></c><c r="C9" s="47" t="s"><v>277</v></c><c r="D9" s="60"/><c r="E9" s="49" t="n"><f t="array" ref="E9">Options!$D$30*(COUNTIF($L9:$Q9, "&gt;="&amp;Options!$D$41) + 0.5*(COUNTIF($L9:$Q9, "&gt;="&amp;Options!$D$42) - COUNTIF($L9:$Q9, "&gt;="&amp;Options!$D$41))) + Options!$D$31*(COUNTIF($L9:$Q9, "&gt;="&amp;Options!$D$41)) + Options!$D$32*AVERAGE($L9:$Q9) + Options!$D$33*GEOMEAN($L9:$Q9+0.0001)</f><v>0</v></c><c r="F9" s="50" t="n"><f t="shared" si="0"/><v>0</v></c><c r="G9" s="49" t="n"><f t="array" ref="G9">Options!$D$30*(COUNTIF($S9:$X9, "&gt;="&amp;Options!$D$37) + 0.5*(COUNTIF($S9:$X9, "&gt;="&amp;Options!$D$38) - COUNTIF($S9:$X9, "&gt;="&amp;Options!$D$37))) + Options!$D$31*(COUNTIF($S9:$X9, "&gt;="&amp;Options!$D$37)) + Options!$D$32*AVERAGE($S9:$X9) + Options!$D$33*GEOMEAN($S9:$X9+0.0001)</f><v>0</v></c><c r="H9" s="90" t="n"><f t="shared" si="1"/><v>0</v></c><c r="I9" s="48" t="n"><f t="array" ref="I9">Options!$D$30*(COUNTIF($Z9:$AE9, "&gt;="&amp;Options!$D$37) + 0.5*(COUNTIF($Z9:$AE9, "&gt;="&amp;Options!$D$38) - COUNTIF($Z9:$AE9, "&gt;="&amp;Options!$D$37))) + Options!$D$31*(COUNTIF($Z9:$AE9, "&gt;="&amp;Options!$D$37)) + Options!$D$32*AVERAGE($Z9:$AE9) + Options!$D$33*GEOMEAN($Z9:$AE9+0.0001)</f><v>0</v></c><c r="J9" s="90" t="n"><f t="shared" si="2"/><v>0</v></c><c r="K9" s="60"/><c r="L9" s="51" t="n"><f t="shared" si="3"/><v>0</v></c><c r="M9" s="51" t="n"><f t="shared" si="4"/><v>0</v></c><c r="N9" s="51" t="n"><f t="shared" si="5"/><v>0</v></c><c r="O9" s="51" t="n"><f t="shared" si="6"/><v>0</v></c><c r="P9" s="51" t="n"><f t="shared" si="7"/><v>0</v></c><c r="Q9" s="51" t="n"><f t="shared" si="8"/><v>0</v></c><c r="R9" s="97"/><c r="S9" s="51" t="n"><f>Health!F140</f><v>0</v></c><c r="T9" s="51" t="n"><f>'Food Security'!F140</f><v>0</v></c><c r="U9" s="91" t="n"><f>'Macro Fiscal'!F140</f><v>0</v></c><c r="V9" s="51" t="n"><f>'Socioeconomic Vulnerability'!F140</f><v>0</v></c><c r="W9" s="51" t="n"><f>'Natural Hazard'!F140</f><v>0</v></c><c r="X9" s="51" t="n"><f>'Conflict and Fragility'!F140</f><v>0</v></c><c r="Y9" s="97"/><c r="Z9" s="51" t="n"><f>Health!G140</f><v>0</v></c><c r="AA9" s="51" t="n"><f>'Food Security'!G140</f><v>0</v></c><c r="AB9" s="51" t="n"><f>'Macro Fiscal'!G140</f><v>0</v></c><c r="AC9" s="51" t="n"><f>'Socioeconomic Vulnerability'!G140</f><v>0</v></c><c r="AD9" s="51" t="n"><f>'Natural Hazard'!G140</f><v>0</v></c><c r="AE9" s="51" t="n"><f>'Conflict and Fragility'!G140</f><v>0</v></c><c r="AF9" s="60"/><c r="AG9" s="52" t="n"><v>0</v></c><c r="AH9" s="52" t="n"><v>0.4</v></c><c r="AI9" s="48"/><c r="AJ9" s="48"/><c r="AK9" s="48"/><c r="AL9" s="48"/><c r="AM9" s="48"/><c r="AN9" s="47" t="s"><v>276</v></c><c r="AO9" s="50" t="n"><v>6</v></c><c r="AP9" s="90" t="n"><v>4</v></c><c r="AQ9" s="48" t="n"><v>1</v></c><c r="AR9" s="48"/><c r="AS9" s="48"/><c r="AT9" s="48"/><c r="AU9" s="48"/><c r="AV9" s="48"/><c r="AW9" s="48"/><c r="AX9" s="48"/><c r="AY9" s="48"/><c r="AZ9" s="48"/><c r="BA9" s="48"/><c r="BB9" s="48"/><c r="BC9" s="48"/><c r="BD9" s="48"/><c r="BE9" s="48"/><c r="BF9" s="48"/><c r="BG9" s="48"/><c r="BH9" s="48"/><c r="BI9" s="48"/><c r="BJ9" s="48"/><c r="BK9" s="48"/><c r="BL9" s="48"/></row><row r="10"><c r="A10" s="106" t="n"><v>5</v></c><c r="B10" s="47" t="s"><v>296</v></c><c r="C10" s="47" t="s"><v>297</v></c><c r="D10" s="60"/><c r="E10" s="49" t="n"><f t="array" ref="E10">Options!$D$30*(COUNTIF($L10:$Q10, "&gt;="&amp;Options!$D$41) + 0.5*(COUNTIF($L10:$Q10, "&gt;="&amp;Options!$D$42) - COUNTIF($L10:$Q10, "&gt;="&amp;Options!$D$41))) + Options!$D$31*(COUNTIF($L10:$Q10, "&gt;="&amp;Options!$D$41)) + Options!$D$32*AVERAGE($L10:$Q10) + Options!$D$33*GEOMEAN($L10:$Q10+0.0001)</f><v>0</v></c><c r="F10" s="50" t="n"><f t="shared" si="0"/><v>0</v></c><c r="G10" s="49" t="n"><f t="array" ref="G10">Options!$D$30*(COUNTIF($S10:$X10, "&gt;="&amp;Options!$D$37) + 0.5*(COUNTIF($S10:$X10, "&gt;="&amp;Options!$D$38) - COUNTIF($S10:$X10, "&gt;="&amp;Options!$D$37))) + Options!$D$31*(COUNTIF($S10:$X10, "&gt;="&amp;Options!$D$37)) + Options!$D$32*AVERAGE($S10:$X10) + Options!$D$33*GEOMEAN($S10:$X10+0.0001)</f><v>0</v></c><c r="H10" s="90" t="n"><f t="shared" si="1"/><v>0</v></c><c r="I10" s="48" t="n"><f t="array" ref="I10">Options!$D$30*(COUNTIF($Z10:$AE10, "&gt;="&amp;Options!$D$37) + 0.5*(COUNTIF($Z10:$AE10, "&gt;="&amp;Options!$D$38) - COUNTIF($Z10:$AE10, "&gt;="&amp;Options!$D$37))) + Options!$D$31*(COUNTIF($Z10:$AE10, "&gt;="&amp;Options!$D$37)) + Options!$D$32*AVERAGE($Z10:$AE10) + Options!$D$33*GEOMEAN($Z10:$AE10+0.0001)</f><v>0</v></c><c r="J10" s="90" t="n"><f t="shared" si="2"/><v>0</v></c><c r="K10" s="60"/><c r="L10" s="51" t="n"><f t="shared" si="3"/><v>0</v></c><c r="M10" s="51" t="n"><f t="shared" si="4"/><v>0</v></c><c r="N10" s="51" t="n"><f t="shared" si="5"/><v>0</v></c><c r="O10" s="51" t="n"><f t="shared" si="6"/><v>0</v></c><c r="P10" s="51" t="n"><f t="shared" si="7"/><v>0</v></c><c r="Q10" s="51" t="n"><f t="shared" si="8"/><v>0</v></c><c r="R10" s="97"/><c r="S10" s="51" t="n"><f>Health!F150</f><v>0</v></c><c r="T10" s="51" t="n"><f>'Food Security'!F150</f><v>0</v></c><c r="U10" s="91" t="n"><f>'Macro Fiscal'!F150</f><v>0</v></c><c r="V10" s="51" t="n"><f>'Socioeconomic Vulnerability'!F150</f><v>0</v></c><c r="W10" s="51" t="n"><f>'Natural Hazard'!F150</f><v>0</v></c><c r="X10" s="51" t="n"><f>'Conflict and Fragility'!F150</f><v>0</v></c><c r="Y10" s="97"/><c r="Z10" s="51" t="n"><f>Health!G150</f><v>0</v></c><c r="AA10" s="51" t="n"><f>'Food Security'!G150</f><v>0</v></c><c r="AB10" s="51" t="n"><f>'Macro Fiscal'!G150</f><v>0</v></c><c r="AC10" s="51" t="n"><f>'Socioeconomic Vulnerability'!G150</f><v>0</v></c><c r="AD10" s="51" t="n"><f>'Natural Hazard'!G150</f><v>0</v></c><c r="AE10" s="51" t="n"><f>'Conflict and Fragility'!G150</f><v>0</v></c><c r="AF10" s="60"/><c r="AG10" s="52" t="n"><v>0</v></c><c r="AH10" s="52" t="n"><v>0.2</v></c><c r="AI10" s="48"/><c r="AJ10" s="48"/><c r="AK10" s="48"/><c r="AL10" s="48"/><c r="AM10" s="48"/><c r="AN10" s="47" t="s"><v>296</v></c><c r="AO10" s="50" t="n"><v>5.5</v></c><c r="AP10" s="90" t="n"><v>4</v></c><c r="AQ10" s="48" t="n"><v>3.5</v></c><c r="AR10" s="48"/><c r="AS10" s="48"/><c r="AT10" s="48"/><c r="AU10" s="48"/><c r="AV10" s="48"/><c r="AW10" s="48"/><c r="AX10" s="48"/><c r="AY10" s="48"/><c r="AZ10" s="48"/><c r="BA10" s="48"/><c r="BB10" s="48"/><c r="BC10" s="48"/><c r="BD10" s="48"/><c r="BE10" s="48"/><c r="BF10" s="48"/><c r="BG10" s="48"/><c r="BH10" s="48"/><c r="BI10" s="48"/><c r="BJ10" s="48"/><c r="BK10" s="48"/><c r="BL10" s="48"/></row><row r="11"><c r="A11" s="106" t="n"><v>6</v></c><c r="B11" s="47" t="s"><v>70</v></c><c r="C11" s="47" t="s"><v>71</v></c><c r="D11" s="60"/><c r="E11" s="49" t="n"><f t="array" ref="E11">Options!$D$30*(COUNTIF($L11:$Q11, "&gt;="&amp;Options!$D$41) + 0.5*(COUNTIF($L11:$Q11, "&gt;="&amp;Options!$D$42) - COUNTIF($L11:$Q11, "&gt;="&amp;Options!$D$41))) + Options!$D$31*(COUNTIF($L11:$Q11, "&gt;="&amp;Options!$D$41)) + Options!$D$32*AVERAGE($L11:$Q11) + Options!$D$33*GEOMEAN($L11:$Q11+0.0001)</f><v>0</v></c><c r="F11" s="50" t="n"><f t="shared" si="0"/><v>0</v></c><c r="G11" s="49" t="n"><f t="array" ref="G11">Options!$D$30*(COUNTIF($S11:$X11, "&gt;="&amp;Options!$D$37) + 0.5*(COUNTIF($S11:$X11, "&gt;="&amp;Options!$D$38) - COUNTIF($S11:$X11, "&gt;="&amp;Options!$D$37))) + Options!$D$31*(COUNTIF($S11:$X11, "&gt;="&amp;Options!$D$37)) + Options!$D$32*AVERAGE($S11:$X11) + Options!$D$33*GEOMEAN($S11:$X11+0.0001)</f><v>0</v></c><c r="H11" s="90" t="n"><f t="shared" si="1"/><v>0</v></c><c r="I11" s="48" t="n"><f t="array" ref="I11">Options!$D$30*(COUNTIF($Z11:$AE11, "&gt;="&amp;Options!$D$37) + 0.5*(COUNTIF($Z11:$AE11, "&gt;="&amp;Options!$D$38) - COUNTIF($Z11:$AE11, "&gt;="&amp;Options!$D$37))) + Options!$D$31*(COUNTIF($Z11:$AE11, "&gt;="&amp;Options!$D$37)) + Options!$D$32*AVERAGE($Z11:$AE11) + Options!$D$33*GEOMEAN($Z11:$AE11+0.0001)</f><v>0</v></c><c r="J11" s="90" t="n"><f t="shared" si="2"/><v>0</v></c><c r="K11" s="60"/><c r="L11" s="51" t="n"><f t="shared" si="3"/><v>0</v></c><c r="M11" s="51" t="n"><f t="shared" si="4"/><v>0</v></c><c r="N11" s="51" t="n"><f t="shared" si="5"/><v>0</v></c><c r="O11" s="51" t="n"><f t="shared" si="6"/><v>0</v></c><c r="P11" s="51" t="n"><f t="shared" si="7"/><v>0</v></c><c r="Q11" s="51" t="n"><f t="shared" si="8"/><v>0</v></c><c r="R11" s="97"/><c r="S11" s="51" t="n"><f>Health!F37</f><v>0</v></c><c r="T11" s="51" t="n"><f>'Food Security'!F37</f><v>0</v></c><c r="U11" s="91" t="n"><f>'Macro Fiscal'!F37</f><v>0</v></c><c r="V11" s="51" t="n"><f>'Socioeconomic Vulnerability'!F37</f><v>0</v></c><c r="W11" s="51" t="n"><f>'Natural Hazard'!F37</f><v>0</v></c><c r="X11" s="51" t="n"><f>'Conflict and Fragility'!F37</f><v>0</v></c><c r="Y11" s="97"/><c r="Z11" s="51" t="n"><f>Health!G37</f><v>0</v></c><c r="AA11" s="51" t="n"><f>'Food Security'!G37</f><v>0</v></c><c r="AB11" s="51" t="n"><f>'Macro Fiscal'!G37</f><v>0</v></c><c r="AC11" s="51" t="n"><f>'Socioeconomic Vulnerability'!G37</f><v>0</v></c><c r="AD11" s="51" t="n"><f>'Natural Hazard'!G37</f><v>0</v></c><c r="AE11" s="51" t="n"><f>'Conflict and Fragility'!G37</f><v>0</v></c><c r="AF11" s="60"/><c r="AG11" s="52" t="n"><v>0</v></c><c r="AH11" s="52" t="n"><v>0.2</v></c><c r="AI11" s="48"/><c r="AJ11" s="48"/><c r="AK11" s="48"/><c r="AL11" s="48"/><c r="AM11" s="48"/><c r="AN11" s="47" t="s"><v>70</v></c><c r="AO11" s="50" t="n"><v>5.5</v></c><c r="AP11" s="90" t="n"><v>4.5</v></c><c r="AQ11" s="48" t="n"><v>3</v></c><c r="AR11" s="48"/><c r="AS11" s="48"/><c r="AT11" s="48"/><c r="AU11" s="48"/><c r="AV11" s="48"/><c r="AW11" s="48"/><c r="AX11" s="48"/><c r="AY11" s="48"/><c r="AZ11" s="48"/><c r="BA11" s="48"/><c r="BB11" s="48"/><c r="BC11" s="48"/><c r="BD11" s="48"/><c r="BE11" s="48"/><c r="BF11" s="48"/><c r="BG11" s="48"/><c r="BH11" s="48"/><c r="BI11" s="48"/><c r="BJ11" s="48"/><c r="BK11" s="48"/><c r="BL11" s="48"/></row><row r="12"><c r="A12" s="106" t="n"><v>7</v></c><c r="B12" s="47" t="s"><v>230</v></c><c r="C12" s="47" t="s"><v>231</v></c><c r="D12" s="60"/><c r="E12" s="49" t="n"><f t="array" ref="E12">Options!$D$30*(COUNTIF($L12:$Q12, "&gt;="&amp;Options!$D$41) + 0.5*(COUNTIF($L12:$Q12, "&gt;="&amp;Options!$D$42) - COUNTIF($L12:$Q12, "&gt;="&amp;Options!$D$41))) + Options!$D$31*(COUNTIF($L12:$Q12, "&gt;="&amp;Options!$D$41)) + Options!$D$32*AVERAGE($L12:$Q12) + Options!$D$33*GEOMEAN($L12:$Q12+0.0001)</f><v>0</v></c><c r="F12" s="50" t="n"><f t="shared" si="0"/><v>0</v></c><c r="G12" s="49" t="n"><f t="array" ref="G12">Options!$D$30*(COUNTIF($S12:$X12, "&gt;="&amp;Options!$D$37) + 0.5*(COUNTIF($S12:$X12, "&gt;="&amp;Options!$D$38) - COUNTIF($S12:$X12, "&gt;="&amp;Options!$D$37))) + Options!$D$31*(COUNTIF($S12:$X12, "&gt;="&amp;Options!$D$37)) + Options!$D$32*AVERAGE($S12:$X12) + Options!$D$33*GEOMEAN($S12:$X12+0.0001)</f><v>0</v></c><c r="H12" s="90" t="n"><f t="shared" si="1"/><v>0</v></c><c r="I12" s="48" t="n"><f t="array" ref="I12">Options!$D$30*(COUNTIF($Z12:$AE12, "&gt;="&amp;Options!$D$37) + 0.5*(COUNTIF($Z12:$AE12, "&gt;="&amp;Options!$D$38) - COUNTIF($Z12:$AE12, "&gt;="&amp;Options!$D$37))) + Options!$D$31*(COUNTIF($Z12:$AE12, "&gt;="&amp;Options!$D$37)) + Options!$D$32*AVERAGE($Z12:$AE12) + Options!$D$33*GEOMEAN($Z12:$AE12+0.0001)</f><v>0</v></c><c r="J12" s="90" t="n"><f t="shared" si="2"/><v>0</v></c><c r="K12" s="60"/><c r="L12" s="51" t="n"><f t="shared" si="3"/><v>0</v></c><c r="M12" s="51" t="n"><f t="shared" si="4"/><v>0</v></c><c r="N12" s="51" t="n"><f t="shared" si="5"/><v>0</v></c><c r="O12" s="51" t="n"><f t="shared" si="6"/><v>0</v></c><c r="P12" s="51" t="n"><f t="shared" si="7"/><v>0</v></c><c r="Q12" s="51" t="n"><f t="shared" si="8"/><v>0</v></c><c r="R12" s="97"/><c r="S12" s="51" t="n"><f>Health!F117</f><v>0</v></c><c r="T12" s="51" t="n"><f>'Food Security'!F117</f><v>0</v></c><c r="U12" s="91" t="n"><f>'Macro Fiscal'!F117</f><v>0</v></c><c r="V12" s="51" t="n"><f>'Socioeconomic Vulnerability'!F117</f><v>0</v></c><c r="W12" s="51" t="n"><f>'Natural Hazard'!F117</f><v>0</v></c><c r="X12" s="51" t="n"><f>'Conflict and Fragility'!F117</f><v>0</v></c><c r="Y12" s="97"/><c r="Z12" s="51" t="n"><f>Health!G117</f><v>0</v></c><c r="AA12" s="51" t="n"><f>'Food Security'!G117</f><v>0</v></c><c r="AB12" s="51" t="n"><f>'Macro Fiscal'!G117</f><v>0</v></c><c r="AC12" s="51" t="n"><f>'Socioeconomic Vulnerability'!G117</f><v>0</v></c><c r="AD12" s="51" t="n"><f>'Natural Hazard'!G117</f><v>0</v></c><c r="AE12" s="51" t="n"><f>'Conflict and Fragility'!G117</f><v>0</v></c><c r="AF12" s="60"/><c r="AG12" s="52" t="n"><v>0</v></c><c r="AH12" s="52" t="n"><v>0.2</v></c><c r="AI12" s="48"/><c r="AJ12" s="48"/><c r="AK12" s="48"/><c r="AL12" s="48"/><c r="AM12" s="48"/><c r="AN12" s="47" t="s"><v>230</v></c><c r="AO12" s="50" t="n"><v>5.5</v></c><c r="AP12" s="90" t="n"><v>4</v></c><c r="AQ12" s="48" t="n"><v>3</v></c><c r="AR12" s="48"/><c r="AS12" s="48"/><c r="AT12" s="48"/><c r="AU12" s="48"/><c r="AV12" s="48"/><c r="AW12" s="48"/><c r="AX12" s="48"/><c r="AY12" s="48"/><c r="AZ12" s="48"/><c r="BA12" s="48"/><c r="BB12" s="48"/><c r="BC12" s="48"/><c r="BD12" s="48"/><c r="BE12" s="48"/><c r="BF12" s="48"/><c r="BG12" s="48"/><c r="BH12" s="48"/><c r="BI12" s="48"/><c r="BJ12" s="48"/><c r="BK12" s="48"/><c r="BL12" s="48"/></row><row r="13"><c r="A13" s="106" t="n"><v>8</v></c><c r="B13" s="47" t="s"><v>250</v></c><c r="C13" s="47" t="s"><v>251</v></c><c r="D13" s="60"/><c r="E13" s="49" t="n"><f t="array" ref="E13">Options!$D$30*(COUNTIF($L13:$Q13, "&gt;="&amp;Options!$D$41) + 0.5*(COUNTIF($L13:$Q13, "&gt;="&amp;Options!$D$42) - COUNTIF($L13:$Q13, "&gt;="&amp;Options!$D$41))) + Options!$D$31*(COUNTIF($L13:$Q13, "&gt;="&amp;Options!$D$41)) + Options!$D$32*AVERAGE($L13:$Q13) + Options!$D$33*GEOMEAN($L13:$Q13+0.0001)</f><v>0</v></c><c r="F13" s="50" t="n"><f t="shared" si="0"/><v>0</v></c><c r="G13" s="49" t="n"><f t="array" ref="G13">Options!$D$30*(COUNTIF($S13:$X13, "&gt;="&amp;Options!$D$37) + 0.5*(COUNTIF($S13:$X13, "&gt;="&amp;Options!$D$38) - COUNTIF($S13:$X13, "&gt;="&amp;Options!$D$37))) + Options!$D$31*(COUNTIF($S13:$X13, "&gt;="&amp;Options!$D$37)) + Options!$D$32*AVERAGE($S13:$X13) + Options!$D$33*GEOMEAN($S13:$X13+0.0001)</f><v>0</v></c><c r="H13" s="90" t="n"><f t="shared" si="1"/><v>0</v></c><c r="I13" s="48" t="n"><f t="array" ref="I13">Options!$D$30*(COUNTIF($Z13:$AE13, "&gt;="&amp;Options!$D$37) + 0.5*(COUNTIF($Z13:$AE13, "&gt;="&amp;Options!$D$38) - COUNTIF($Z13:$AE13, "&gt;="&amp;Options!$D$37))) + Options!$D$31*(COUNTIF($Z13:$AE13, "&gt;="&amp;Options!$D$37)) + Options!$D$32*AVERAGE($Z13:$AE13) + Options!$D$33*GEOMEAN($Z13:$AE13+0.0001)</f><v>0</v></c><c r="J13" s="90" t="n"><f t="shared" si="2"/><v>0</v></c><c r="K13" s="60"/><c r="L13" s="51" t="n"><f t="shared" si="3"/><v>0</v></c><c r="M13" s="51" t="n"><f t="shared" si="4"/><v>0</v></c><c r="N13" s="51" t="n"><f t="shared" si="5"/><v>0</v></c><c r="O13" s="51" t="n"><f t="shared" si="6"/><v>0</v></c><c r="P13" s="51" t="n"><f t="shared" si="7"/><v>0</v></c><c r="Q13" s="51" t="n"><f t="shared" si="8"/><v>0</v></c><c r="R13" s="97"/><c r="S13" s="51" t="n"><f>Health!F127</f><v>0</v></c><c r="T13" s="51" t="n"><f>'Food Security'!F127</f><v>0</v></c><c r="U13" s="91" t="n"><f>'Macro Fiscal'!F127</f><v>0</v></c><c r="V13" s="51" t="n"><f>'Socioeconomic Vulnerability'!F127</f><v>0</v></c><c r="W13" s="51" t="n"><f>'Natural Hazard'!F127</f><v>0</v></c><c r="X13" s="51" t="n"><f>'Conflict and Fragility'!F127</f><v>0</v></c><c r="Y13" s="97"/><c r="Z13" s="51" t="n"><f>Health!G127</f><v>0</v></c><c r="AA13" s="51" t="n"><f>'Food Security'!G127</f><v>0</v></c><c r="AB13" s="51" t="n"><f>'Macro Fiscal'!G127</f><v>0</v></c><c r="AC13" s="51" t="n"><f>'Socioeconomic Vulnerability'!G127</f><v>0</v></c><c r="AD13" s="51" t="n"><f>'Natural Hazard'!G127</f><v>0</v></c><c r="AE13" s="51" t="n"><f>'Conflict and Fragility'!G127</f><v>0</v></c><c r="AF13" s="60"/><c r="AG13" s="52" t="n"><v>0</v></c><c r="AH13" s="52" t="n"><v>0.1</v></c><c r="AI13" s="48"/><c r="AJ13" s="48"/><c r="AK13" s="48"/><c r="AL13" s="48"/><c r="AM13" s="48"/><c r="AN13" s="48"/><c r="AO13" s="48"/><c r="AP13" s="48"/><c r="AQ13" s="48"/><c r="AR13" s="48"/><c r="AS13" s="48"/><c r="AT13" s="48"/><c r="AU13" s="48"/><c r="AV13" s="48"/><c r="AW13" s="48"/><c r="AX13" s="48"/><c r="AY13" s="48"/><c r="AZ13" s="48"/><c r="BA13" s="48"/><c r="BB13" s="48"/><c r="BC13" s="48"/><c r="BD13" s="48"/><c r="BE13" s="48"/><c r="BF13" s="48"/><c r="BG13" s="48"/><c r="BH13" s="48"/><c r="BI13" s="48"/><c r="BJ13" s="48"/><c r="BK13" s="48"/><c r="BL13" s="48"/><c r="BM13" s="48"/></row><row r="14"><c r="A14" s="106" t="n"><v>9</v></c><c r="B14" s="47" t="s"><v>248</v></c><c r="C14" s="47" t="s"><v>249</v></c><c r="D14" s="60"/><c r="E14" s="49" t="n"><f t="array" ref="E14">Options!$D$30*(COUNTIF($L14:$Q14, "&gt;="&amp;Options!$D$41) + 0.5*(COUNTIF($L14:$Q14, "&gt;="&amp;Options!$D$42) - COUNTIF($L14:$Q14, "&gt;="&amp;Options!$D$41))) + Options!$D$31*(COUNTIF($L14:$Q14, "&gt;="&amp;Options!$D$41)) + Options!$D$32*AVERAGE($L14:$Q14) + Options!$D$33*GEOMEAN($L14:$Q14+0.0001)</f><v>0</v></c><c r="F14" s="50" t="n"><f t="shared" si="0"/><v>0</v></c><c r="G14" s="49" t="n"><f t="array" ref="G14">Options!$D$30*(COUNTIF($S14:$X14, "&gt;="&amp;Options!$D$37) + 0.5*(COUNTIF($S14:$X14, "&gt;="&amp;Options!$D$38) - COUNTIF($S14:$X14, "&gt;="&amp;Options!$D$37))) + Options!$D$31*(COUNTIF($S14:$X14, "&gt;="&amp;Options!$D$37)) + Options!$D$32*AVERAGE($S14:$X14) + Options!$D$33*GEOMEAN($S14:$X14+0.0001)</f><v>0</v></c><c r="H14" s="90" t="n"><f t="shared" si="1"/><v>0</v></c><c r="I14" s="48" t="n"><f t="array" ref="I14">Options!$D$30*(COUNTIF($Z14:$AE14, "&gt;="&amp;Options!$D$37) + 0.5*(COUNTIF($Z14:$AE14, "&gt;="&amp;Options!$D$38) - COUNTIF($Z14:$AE14, "&gt;="&amp;Options!$D$37))) + Options!$D$31*(COUNTIF($Z14:$AE14, "&gt;="&amp;Options!$D$37)) + Options!$D$32*AVERAGE($Z14:$AE14) + Options!$D$33*GEOMEAN($Z14:$AE14+0.0001)</f><v>0</v></c><c r="J14" s="90" t="n"><f t="shared" si="2"/><v>0</v></c><c r="K14" s="60"/><c r="L14" s="51" t="n"><f t="shared" si="3"/><v>0</v></c><c r="M14" s="51" t="n"><f t="shared" si="4"/><v>0</v></c><c r="N14" s="51" t="n"><f t="shared" si="5"/><v>0</v></c><c r="O14" s="51" t="n"><f t="shared" si="6"/><v>0</v></c><c r="P14" s="51" t="n"><f t="shared" si="7"/><v>0</v></c><c r="Q14" s="51" t="n"><f t="shared" si="8"/><v>0</v></c><c r="R14" s="97"/><c r="S14" s="51" t="n"><f>Health!F126</f><v>0</v></c><c r="T14" s="51" t="n"><f>'Food Security'!F126</f><v>0</v></c><c r="U14" s="91" t="n"><f>'Macro Fiscal'!F126</f><v>0</v></c><c r="V14" s="51" t="n"><f>'Socioeconomic Vulnerability'!F126</f><v>0</v></c><c r="W14" s="51" t="n"><f>'Natural Hazard'!F126</f><v>0</v></c><c r="X14" s="51" t="n"><f>'Conflict and Fragility'!F126</f><v>0</v></c><c r="Y14" s="97"/><c r="Z14" s="51" t="n"><f>Health!G126</f><v>0</v></c><c r="AA14" s="51" t="n"><f>'Food Security'!G126</f><v>0</v></c><c r="AB14" s="51" t="n"><f>'Macro Fiscal'!G126</f><v>0</v></c><c r="AC14" s="51" t="n"><f>'Socioeconomic Vulnerability'!G126</f><v>0</v></c><c r="AD14" s="51" t="n"><f>'Natural Hazard'!G126</f><v>0</v></c><c r="AE14" s="51" t="n"><f>'Conflict and Fragility'!G126</f><v>0</v></c><c r="AF14" s="60"/><c r="AG14" s="52" t="n"><v>0</v></c><c r="AH14" s="52" t="n"><v>0.2</v></c><c r="AI14" s="48"/><c r="AJ14" s="48"/><c r="AK14" s="48"/><c r="AL14" s="48"/><c r="AM14" s="48"/><c r="AN14" s="48"/><c r="AO14" s="48"/><c r="AP14" s="48"/><c r="AQ14" s="48"/><c r="AR14" s="48"/><c r="AS14" s="48"/><c r="AT14" s="48"/><c r="AU14" s="48"/><c r="AV14" s="48"/><c r="AW14" s="48"/><c r="AX14" s="48"/><c r="AY14" s="48"/><c r="AZ14" s="48"/><c r="BA14" s="48"/><c r="BB14" s="48"/><c r="BC14" s="48"/><c r="BD14" s="48"/><c r="BE14" s="48"/><c r="BF14" s="48"/><c r="BG14" s="48"/><c r="BH14" s="48"/><c r="BI14" s="48"/><c r="BJ14" s="48"/><c r="BK14" s="48"/><c r="BL14" s="48"/><c r="BM14" s="48"/><c r="BN14" s="48"/><c r="BO14" s="48"/><c r="BP14" s="48"/></row><row r="15"><c r="A15" s="106" t="n"><v>10</v></c><c r="B15" s="47" t="s"><v>328</v></c><c r="C15" s="47" t="s"><v>329</v></c><c r="D15" s="60"/><c r="E15" s="49" t="n"><f t="array" ref="E15">Options!$D$30*(COUNTIF($L15:$Q15, "&gt;="&amp;Options!$D$41) + 0.5*(COUNTIF($L15:$Q15, "&gt;="&amp;Options!$D$42) - COUNTIF($L15:$Q15, "&gt;="&amp;Options!$D$41))) + Options!$D$31*(COUNTIF($L15:$Q15, "&gt;="&amp;Options!$D$41)) + Options!$D$32*AVERAGE($L15:$Q15) + Options!$D$33*GEOMEAN($L15:$Q15+0.0001)</f><v>0</v></c><c r="F15" s="50" t="n"><f t="shared" si="0"/><v>0</v></c><c r="G15" s="49" t="n"><f t="array" ref="G15">Options!$D$30*(COUNTIF($S15:$X15, "&gt;="&amp;Options!$D$37) + 0.5*(COUNTIF($S15:$X15, "&gt;="&amp;Options!$D$38) - COUNTIF($S15:$X15, "&gt;="&amp;Options!$D$37))) + Options!$D$31*(COUNTIF($S15:$X15, "&gt;="&amp;Options!$D$37)) + Options!$D$32*AVERAGE($S15:$X15) + Options!$D$33*GEOMEAN($S15:$X15+0.0001)</f><v>0</v></c><c r="H15" s="90" t="n"><f t="shared" si="1"/><v>0</v></c><c r="I15" s="48" t="n"><f t="array" ref="I15">Options!$D$30*(COUNTIF($Z15:$AE15, "&gt;="&amp;Options!$D$37) + 0.5*(COUNTIF($Z15:$AE15, "&gt;="&amp;Options!$D$38) - COUNTIF($Z15:$AE15, "&gt;="&amp;Options!$D$37))) + Options!$D$31*(COUNTIF($Z15:$AE15, "&gt;="&amp;Options!$D$37)) + Options!$D$32*AVERAGE($Z15:$AE15) + Options!$D$33*GEOMEAN($Z15:$AE15+0.0001)</f><v>0</v></c><c r="J15" s="90" t="n"><f t="shared" si="2"/><v>0</v></c><c r="K15" s="60"/><c r="L15" s="51" t="n"><f t="shared" si="3"/><v>0</v></c><c r="M15" s="51" t="n"><f t="shared" si="4"/><v>0</v></c><c r="N15" s="51" t="n"><f t="shared" si="5"/><v>0</v></c><c r="O15" s="51" t="n"><f t="shared" si="6"/><v>0</v></c><c r="P15" s="51" t="n"><f t="shared" si="7"/><v>0</v></c><c r="Q15" s="51" t="n"><f t="shared" si="8"/><v>0</v></c><c r="R15" s="97"/><c r="S15" s="51" t="n"><f>Health!F166</f><v>0</v></c><c r="T15" s="51" t="n"><f>'Food Security'!F166</f><v>0</v></c><c r="U15" s="91" t="n"><f>'Macro Fiscal'!F166</f><v>0</v></c><c r="V15" s="51" t="n"><f>'Socioeconomic Vulnerability'!F166</f><v>0</v></c><c r="W15" s="51" t="n"><f>'Natural Hazard'!F166</f><v>0</v></c><c r="X15" s="51" t="n"><f>'Conflict and Fragility'!F166</f><v>0</v></c><c r="Y15" s="97"/><c r="Z15" s="51" t="n"><f>Health!G166</f><v>0</v></c><c r="AA15" s="51" t="n"><f>'Food Security'!G166</f><v>0</v></c><c r="AB15" s="51" t="n"><f>'Macro Fiscal'!G166</f><v>0</v></c><c r="AC15" s="51" t="n"><f>'Socioeconomic Vulnerability'!G166</f><v>0</v></c><c r="AD15" s="51" t="n"><f>'Natural Hazard'!G166</f><v>0</v></c><c r="AE15" s="51" t="n"><f>'Conflict and Fragility'!G166</f><v>0</v></c><c r="AF15" s="60"/><c r="AG15" s="52" t="n"><v>0</v></c><c r="AH15" s="52" t="n"><v>0.5</v></c><c r="AI15" s="48"/><c r="AJ15" s="48"/><c r="AK15" s="48"/><c r="AL15" s="48"/><c r="AM15" s="48"/><c r="AN15" s="48"/><c r="AO15" s="48"/><c r="AP15" s="48"/><c r="AQ15" s="48"/><c r="AR15" s="48"/><c r="AS15" s="48"/><c r="AT15" s="48"/><c r="AU15" s="48"/><c r="AV15" s="48"/><c r="AW15" s="48"/><c r="AX15" s="48"/><c r="AY15" s="48"/><c r="AZ15" s="48"/><c r="BA15" s="48"/><c r="BB15" s="48"/><c r="BC15" s="48"/><c r="BD15" s="48"/><c r="BE15" s="48"/><c r="BF15" s="48"/><c r="BG15" s="48"/><c r="BH15" s="48"/><c r="BI15" s="48"/><c r="BJ15" s="48"/><c r="BK15" s="48"/><c r="BL15" s="48"/><c r="BM15" s="48"/><c r="BN15" s="48"/><c r="BO15" s="48"/><c r="BP15" s="48"/></row><row r="16"><c r="A16" s="106" t="n"><v>11</v></c><c r="B16" s="47" t="s"><v>180</v></c><c r="C16" s="47" t="s"><v>181</v></c><c r="D16" s="60"/><c r="E16" s="49" t="n"><f t="array" ref="E16">Options!$D$30*(COUNTIF($L16:$Q16, "&gt;="&amp;Options!$D$41) + 0.5*(COUNTIF($L16:$Q16, "&gt;="&amp;Options!$D$42) - COUNTIF($L16:$Q16, "&gt;="&amp;Options!$D$41))) + Options!$D$31*(COUNTIF($L16:$Q16, "&gt;="&amp;Options!$D$41)) + Options!$D$32*AVERAGE($L16:$Q16) + Options!$D$33*GEOMEAN($L16:$Q16+0.0001)</f><v>0</v></c><c r="F16" s="50" t="n"><f t="shared" si="0"/><v>0</v></c><c r="G16" s="49" t="n"><f t="array" ref="G16">Options!$D$30*(COUNTIF($S16:$X16, "&gt;="&amp;Options!$D$37) + 0.5*(COUNTIF($S16:$X16, "&gt;="&amp;Options!$D$38) - COUNTIF($S16:$X16, "&gt;="&amp;Options!$D$37))) + Options!$D$31*(COUNTIF($S16:$X16, "&gt;="&amp;Options!$D$37)) + Options!$D$32*AVERAGE($S16:$X16) + Options!$D$33*GEOMEAN($S16:$X16+0.0001)</f><v>0</v></c><c r="H16" s="90" t="n"><f t="shared" si="1"/><v>0</v></c><c r="I16" s="48" t="n"><f t="array" ref="I16">Options!$D$30*(COUNTIF($Z16:$AE16, "&gt;="&amp;Options!$D$37) + 0.5*(COUNTIF($Z16:$AE16, "&gt;="&amp;Options!$D$38) - COUNTIF($Z16:$AE16, "&gt;="&amp;Options!$D$37))) + Options!$D$31*(COUNTIF($Z16:$AE16, "&gt;="&amp;Options!$D$37)) + Options!$D$32*AVERAGE($Z16:$AE16) + Options!$D$33*GEOMEAN($Z16:$AE16+0.0001)</f><v>0</v></c><c r="J16" s="90" t="n"><f t="shared" si="2"/><v>0</v></c><c r="K16" s="60"/><c r="L16" s="51" t="n"><f t="shared" si="3"/><v>0</v></c><c r="M16" s="51" t="n"><f t="shared" si="4"/><v>0</v></c><c r="N16" s="51" t="n"><f t="shared" si="5"/><v>0</v></c><c r="O16" s="51" t="n"><f t="shared" si="6"/><v>0</v></c><c r="P16" s="51" t="n"><f t="shared" si="7"/><v>0</v></c><c r="Q16" s="51" t="n"><f t="shared" si="8"/><v>0</v></c><c r="R16" s="97"/><c r="S16" s="51" t="n"><f>Health!F92</f><v>0</v></c><c r="T16" s="51" t="n"><f>'Food Security'!F92</f><v>0</v></c><c r="U16" s="91" t="n"><f>'Macro Fiscal'!F92</f><v>0</v></c><c r="V16" s="51" t="n"><f>'Socioeconomic Vulnerability'!F92</f><v>0</v></c><c r="W16" s="51" t="n"><f>'Natural Hazard'!F92</f><v>0</v></c><c r="X16" s="51" t="n"><f>'Conflict and Fragility'!F92</f><v>0</v></c><c r="Y16" s="97"/><c r="Z16" s="51" t="n"><f>Health!G92</f><v>0</v></c><c r="AA16" s="51" t="n"><f>'Food Security'!G92</f><v>0</v></c><c r="AB16" s="51" t="n"><f>'Macro Fiscal'!G92</f><v>0</v></c><c r="AC16" s="51" t="n"><f>'Socioeconomic Vulnerability'!G92</f><v>0</v></c><c r="AD16" s="51" t="n"><f>'Natural Hazard'!G92</f><v>0</v></c><c r="AE16" s="51" t="n"><f>'Conflict and Fragility'!G92</f><v>0</v></c><c r="AF16" s="60"/><c r="AG16" s="52" t="n"><v>0</v></c><c r="AH16" s="52" t="n"><v>0.4</v></c><c r="AI16" s="48"/><c r="AJ16" s="48"/><c r="AK16" s="48"/><c r="AL16" s="48"/><c r="AM16" s="48"/><c r="AN16" s="48"/><c r="AO16" s="48"/><c r="AP16" s="48"/><c r="AQ16" s="48"/><c r="AR16" s="48"/><c r="AS16" s="48"/><c r="AT16" s="48"/><c r="AU16" s="48"/><c r="AV16" s="48"/><c r="AW16" s="48"/><c r="AX16" s="48"/><c r="AY16" s="48"/><c r="AZ16" s="48"/><c r="BA16" s="48"/><c r="BB16" s="48"/><c r="BC16" s="48"/><c r="BD16" s="48"/><c r="BE16" s="48"/><c r="BF16" s="48"/><c r="BG16" s="48"/><c r="BH16" s="48"/><c r="BI16" s="48"/><c r="BJ16" s="48"/><c r="BK16" s="48"/><c r="BL16" s="48"/><c r="BM16" s="48"/><c r="BN16" s="48"/><c r="BO16" s="48"/><c r="BP16" s="48"/></row><row r="17"><c r="A17" s="106" t="n"><v>12</v></c><c r="B17" s="47" t="s"><v>148</v></c><c r="C17" s="47" t="s"><v>149</v></c><c r="D17" s="60"/><c r="E17" s="49" t="n"><f t="array" ref="E17">Options!$D$30*(COUNTIF($L17:$Q17, "&gt;="&amp;Options!$D$41) + 0.5*(COUNTIF($L17:$Q17, "&gt;="&amp;Options!$D$42) - COUNTIF($L17:$Q17, "&gt;="&amp;Options!$D$41))) + Options!$D$31*(COUNTIF($L17:$Q17, "&gt;="&amp;Options!$D$41)) + Options!$D$32*AVERAGE($L17:$Q17) + Options!$D$33*GEOMEAN($L17:$Q17+0.0001)</f><v>0</v></c><c r="F17" s="50" t="n"><f t="shared" si="0"/><v>0</v></c><c r="G17" s="49" t="n"><f t="array" ref="G17">Options!$D$30*(COUNTIF($S17:$X17, "&gt;="&amp;Options!$D$37) + 0.5*(COUNTIF($S17:$X17, "&gt;="&amp;Options!$D$38) - COUNTIF($S17:$X17, "&gt;="&amp;Options!$D$37))) + Options!$D$31*(COUNTIF($S17:$X17, "&gt;="&amp;Options!$D$37)) + Options!$D$32*AVERAGE($S17:$X17) + Options!$D$33*GEOMEAN($S17:$X17+0.0001)</f><v>0</v></c><c r="H17" s="90" t="n"><f t="shared" si="1"/><v>0</v></c><c r="I17" s="48" t="n"><f t="array" ref="I17">Options!$D$30*(COUNTIF($Z17:$AE17, "&gt;="&amp;Options!$D$37) + 0.5*(COUNTIF($Z17:$AE17, "&gt;="&amp;Options!$D$38) - COUNTIF($Z17:$AE17, "&gt;="&amp;Options!$D$37))) + Options!$D$31*(COUNTIF($Z17:$AE17, "&gt;="&amp;Options!$D$37)) + Options!$D$32*AVERAGE($Z17:$AE17) + Options!$D$33*GEOMEAN($Z17:$AE17+0.0001)</f><v>0</v></c><c r="J17" s="90" t="n"><f t="shared" si="2"/><v>0</v></c><c r="K17" s="60"/><c r="L17" s="51" t="n"><f t="shared" si="3"/><v>0</v></c><c r="M17" s="51" t="n"><f t="shared" si="4"/><v>0</v></c><c r="N17" s="51" t="n"><f t="shared" si="5"/><v>0</v></c><c r="O17" s="51" t="n"><f t="shared" si="6"/><v>0</v></c><c r="P17" s="51" t="n"><f t="shared" si="7"/><v>0</v></c><c r="Q17" s="51" t="n"><f t="shared" si="8"/><v>0</v></c><c r="R17" s="97"/><c r="S17" s="51" t="n"><f>Health!F76</f><v>0</v></c><c r="T17" s="51" t="n"><f>'Food Security'!F76</f><v>0</v></c><c r="U17" s="91" t="n"><f>'Macro Fiscal'!F76</f><v>0</v></c><c r="V17" s="51" t="n"><f>'Socioeconomic Vulnerability'!F76</f><v>0</v></c><c r="W17" s="51" t="n"><f>'Natural Hazard'!F76</f><v>0</v></c><c r="X17" s="51" t="n"><f>'Conflict and Fragility'!F76</f><v>0</v></c><c r="Y17" s="97"/><c r="Z17" s="51" t="n"><f>Health!G76</f><v>0</v></c><c r="AA17" s="51" t="n"><f>'Food Security'!G76</f><v>0</v></c><c r="AB17" s="51" t="n"><f>'Macro Fiscal'!G76</f><v>0</v></c><c r="AC17" s="51" t="n"><f>'Socioeconomic Vulnerability'!G76</f><v>0</v></c><c r="AD17" s="51" t="n"><f>'Natural Hazard'!G76</f><v>0</v></c><c r="AE17" s="51" t="n"><f>'Conflict and Fragility'!G76</f><v>0</v></c><c r="AF17" s="60"/><c r="AG17" s="52" t="n"><v>0</v></c><c r="AH17" s="52" t="n"><v>0.2</v></c><c r="AI17" s="48"/><c r="AJ17" s="48"/><c r="AK17" s="48"/><c r="AL17" s="48"/><c r="AM17" s="48"/><c r="AN17" s="48"/><c r="AO17" s="48"/><c r="AP17" s="48"/><c r="AQ17" s="48"/><c r="AR17" s="48"/><c r="AS17" s="48"/><c r="AT17" s="48"/><c r="AU17" s="48"/><c r="AV17" s="48"/><c r="AW17" s="48"/><c r="AX17" s="48"/><c r="AY17" s="48"/><c r="AZ17" s="48"/><c r="BA17" s="48"/><c r="BB17" s="48"/><c r="BC17" s="48"/><c r="BD17" s="48"/><c r="BE17" s="48"/><c r="BF17" s="48"/><c r="BG17" s="48"/><c r="BH17" s="48"/><c r="BI17" s="48"/><c r="BJ17" s="48"/><c r="BK17" s="48"/><c r="BL17" s="48"/><c r="BM17" s="48"/><c r="BN17" s="48"/><c r="BO17" s="48"/><c r="BP17" s="48"/></row><row r="18"><c r="A18" s="106" t="n"><v>13</v></c><c r="B18" s="47" t="s"><v>56</v></c><c r="C18" s="47" t="s"><v>57</v></c><c r="D18" s="60"/><c r="E18" s="49" t="n"><f t="array" ref="E18">Options!$D$30*(COUNTIF($L18:$Q18, "&gt;="&amp;Options!$D$41) + 0.5*(COUNTIF($L18:$Q18, "&gt;="&amp;Options!$D$42) - COUNTIF($L18:$Q18, "&gt;="&amp;Options!$D$41))) + Options!$D$31*(COUNTIF($L18:$Q18, "&gt;="&amp;Options!$D$41)) + Options!$D$32*AVERAGE($L18:$Q18) + Options!$D$33*GEOMEAN($L18:$Q18+0.0001)</f><v>0</v></c><c r="F18" s="50" t="n"><f t="shared" si="0"/><v>0</v></c><c r="G18" s="49" t="n"><f t="array" ref="G18">Options!$D$30*(COUNTIF($S18:$X18, "&gt;="&amp;Options!$D$37) + 0.5*(COUNTIF($S18:$X18, "&gt;="&amp;Options!$D$38) - COUNTIF($S18:$X18, "&gt;="&amp;Options!$D$37))) + Options!$D$31*(COUNTIF($S18:$X18, "&gt;="&amp;Options!$D$37)) + Options!$D$32*AVERAGE($S18:$X18) + Options!$D$33*GEOMEAN($S18:$X18+0.0001)</f><v>0</v></c><c r="H18" s="90" t="n"><f t="shared" si="1"/><v>0</v></c><c r="I18" s="48" t="n"><f t="array" ref="I18">Options!$D$30*(COUNTIF($Z18:$AE18, "&gt;="&amp;Options!$D$37) + 0.5*(COUNTIF($Z18:$AE18, "&gt;="&amp;Options!$D$38) - COUNTIF($Z18:$AE18, "&gt;="&amp;Options!$D$37))) + Options!$D$31*(COUNTIF($Z18:$AE18, "&gt;="&amp;Options!$D$37)) + Options!$D$32*AVERAGE($Z18:$AE18) + Options!$D$33*GEOMEAN($Z18:$AE18+0.0001)</f><v>0</v></c><c r="J18" s="90" t="n"><f t="shared" si="2"/><v>0</v></c><c r="K18" s="60"/><c r="L18" s="51" t="n"><f t="shared" si="3"/><v>0</v></c><c r="M18" s="51" t="n"><f t="shared" si="4"/><v>0</v></c><c r="N18" s="51" t="n"><f t="shared" si="5"/><v>0</v></c><c r="O18" s="51" t="n"><f t="shared" si="6"/><v>0</v></c><c r="P18" s="51" t="n"><f t="shared" si="7"/><v>0</v></c><c r="Q18" s="51" t="n"><f t="shared" si="8"/><v>0</v></c><c r="R18" s="97"/><c r="S18" s="51" t="n"><f>Health!F30</f><v>0</v></c><c r="T18" s="51" t="n"><f>'Food Security'!F30</f><v>0</v></c><c r="U18" s="91" t="n"><f>'Macro Fiscal'!F30</f><v>0</v></c><c r="V18" s="51" t="n"><f>'Socioeconomic Vulnerability'!F30</f><v>0</v></c><c r="W18" s="51" t="n"><f>'Natural Hazard'!F30</f><v>0</v></c><c r="X18" s="51" t="n"><f>'Conflict and Fragility'!F30</f><v>0</v></c><c r="Y18" s="97"/><c r="Z18" s="51" t="n"><f>Health!G30</f><v>0</v></c><c r="AA18" s="51" t="n"><f>'Food Security'!G30</f><v>0</v></c><c r="AB18" s="51" t="n"><f>'Macro Fiscal'!G30</f><v>0</v></c><c r="AC18" s="51" t="n"><f>'Socioeconomic Vulnerability'!G30</f><v>0</v></c><c r="AD18" s="51" t="n"><f>'Natural Hazard'!G30</f><v>0</v></c><c r="AE18" s="51" t="n"><f>'Conflict and Fragility'!G30</f><v>0</v></c><c r="AF18" s="60"/><c r="AG18" s="52" t="n"><v>0</v></c><c r="AH18" s="52" t="n"><v>0.4</v></c><c r="AI18" s="48"/><c r="AJ18" s="48"/><c r="AK18" s="48"/><c r="AL18" s="48"/><c r="AM18" s="48"/><c r="AN18" s="48"/><c r="AO18" s="48"/><c r="AP18" s="48"/><c r="AQ18" s="48"/><c r="AR18" s="48"/><c r="AS18" s="48"/><c r="AT18" s="48"/><c r="AU18" s="48"/><c r="AV18" s="48"/><c r="AW18" s="48"/><c r="AX18" s="48"/><c r="AY18" s="48"/><c r="AZ18" s="48"/><c r="BA18" s="48"/><c r="BB18" s="48"/><c r="BC18" s="48"/><c r="BD18" s="48"/><c r="BE18" s="48"/><c r="BF18" s="48"/><c r="BG18" s="48"/><c r="BH18" s="48"/><c r="BI18" s="48"/><c r="BJ18" s="48"/><c r="BK18" s="48"/><c r="BL18" s="48"/><c r="BM18" s="48"/><c r="BN18" s="48"/><c r="BO18" s="48"/><c r="BP18" s="48"/></row><row r="19"><c r="A19" s="106" t="n"><v>14</v></c><c r="B19" s="47" t="s"><v>190</v></c><c r="C19" s="47" t="s"><v>191</v></c><c r="D19" s="60"/><c r="E19" s="49" t="n"><f t="array" ref="E19">Options!$D$30*(COUNTIF($L19:$Q19, "&gt;="&amp;Options!$D$41) + 0.5*(COUNTIF($L19:$Q19, "&gt;="&amp;Options!$D$42) - COUNTIF($L19:$Q19, "&gt;="&amp;Options!$D$41))) + Options!$D$31*(COUNTIF($L19:$Q19, "&gt;="&amp;Options!$D$41)) + Options!$D$32*AVERAGE($L19:$Q19) + Options!$D$33*GEOMEAN($L19:$Q19+0.0001)</f><v>0</v></c><c r="F19" s="50" t="n"><f t="shared" si="0"/><v>0</v></c><c r="G19" s="49" t="n"><f t="array" ref="G19">Options!$D$30*(COUNTIF($S19:$X19, "&gt;="&amp;Options!$D$37) + 0.5*(COUNTIF($S19:$X19, "&gt;="&amp;Options!$D$38) - COUNTIF($S19:$X19, "&gt;="&amp;Options!$D$37))) + Options!$D$31*(COUNTIF($S19:$X19, "&gt;="&amp;Options!$D$37)) + Options!$D$32*AVERAGE($S19:$X19) + Options!$D$33*GEOMEAN($S19:$X19+0.0001)</f><v>0</v></c><c r="H19" s="90" t="n"><f t="shared" si="1"/><v>0</v></c><c r="I19" s="48" t="n"><f t="array" ref="I19">Options!$D$30*(COUNTIF($Z19:$AE19, "&gt;="&amp;Options!$D$37) + 0.5*(COUNTIF($Z19:$AE19, "&gt;="&amp;Options!$D$38) - COUNTIF($Z19:$AE19, "&gt;="&amp;Options!$D$37))) + Options!$D$31*(COUNTIF($Z19:$AE19, "&gt;="&amp;Options!$D$37)) + Options!$D$32*AVERAGE($Z19:$AE19) + Options!$D$33*GEOMEAN($Z19:$AE19+0.0001)</f><v>0</v></c><c r="J19" s="90" t="n"><f t="shared" si="2"/><v>0</v></c><c r="K19" s="60"/><c r="L19" s="51" t="n"><f t="shared" si="3"/><v>0</v></c><c r="M19" s="51" t="n"><f t="shared" si="4"/><v>0</v></c><c r="N19" s="51" t="n"><f t="shared" si="5"/><v>0</v></c><c r="O19" s="51" t="n"><f t="shared" si="6"/><v>0</v></c><c r="P19" s="51" t="n"><f t="shared" si="7"/><v>0</v></c><c r="Q19" s="51" t="n"><f t="shared" si="8"/><v>0</v></c><c r="R19" s="97"/><c r="S19" s="51" t="n"><f>Health!F97</f><v>0</v></c><c r="T19" s="51" t="n"><f>'Food Security'!F97</f><v>0</v></c><c r="U19" s="91" t="n"><f>'Macro Fiscal'!F97</f><v>0</v></c><c r="V19" s="51" t="n"><f>'Socioeconomic Vulnerability'!F97</f><v>0</v></c><c r="W19" s="51" t="n"><f>'Natural Hazard'!F97</f><v>0</v></c><c r="X19" s="51" t="n"><f>'Conflict and Fragility'!F97</f><v>0</v></c><c r="Y19" s="97"/><c r="Z19" s="51" t="n"><f>Health!G97</f><v>0</v></c><c r="AA19" s="51" t="n"><f>'Food Security'!G97</f><v>0</v></c><c r="AB19" s="51" t="n"><f>'Macro Fiscal'!G97</f><v>0</v></c><c r="AC19" s="51" t="n"><f>'Socioeconomic Vulnerability'!G97</f><v>0</v></c><c r="AD19" s="51" t="n"><f>'Natural Hazard'!G97</f><v>0</v></c><c r="AE19" s="51" t="n"><f>'Conflict and Fragility'!G97</f><v>0</v></c><c r="AF19" s="60"/><c r="AG19" s="52" t="n"><v>0</v></c><c r="AH19" s="52" t="n"><v>0.5</v></c><c r="AI19" s="48"/><c r="AJ19" s="48"/><c r="AK19" s="48"/><c r="AL19" s="48"/><c r="AM19" s="48"/><c r="AN19" s="48"/><c r="AO19" s="48"/><c r="AP19" s="48"/><c r="AQ19" s="48"/><c r="AR19" s="48"/><c r="AS19" s="48"/><c r="AT19" s="48"/><c r="AU19" s="48"/><c r="AV19" s="48"/><c r="AW19" s="48"/><c r="AX19" s="48"/><c r="AY19" s="48"/><c r="AZ19" s="48"/><c r="BA19" s="48"/><c r="BB19" s="48"/><c r="BC19" s="48"/><c r="BD19" s="48"/><c r="BE19" s="48"/><c r="BF19" s="48"/><c r="BG19" s="48"/><c r="BH19" s="48"/><c r="BI19" s="48"/><c r="BJ19" s="48"/><c r="BK19" s="48"/><c r="BL19" s="48"/><c r="BM19" s="48"/><c r="BN19" s="48"/><c r="BO19" s="48"/><c r="BP19" s="48"/></row><row r="20"><c r="A20" s="106" t="n"><v>15</v></c><c r="B20" s="47" t="s"><v>330</v></c><c r="C20" s="47" t="s"><v>331</v></c><c r="D20" s="60"/><c r="E20" s="49" t="n"><f t="array" ref="E20">Options!$D$30*(COUNTIF($L20:$Q20, "&gt;="&amp;Options!$D$41) + 0.5*(COUNTIF($L20:$Q20, "&gt;="&amp;Options!$D$42) - COUNTIF($L20:$Q20, "&gt;="&amp;Options!$D$41))) + Options!$D$31*(COUNTIF($L20:$Q20, "&gt;="&amp;Options!$D$41)) + Options!$D$32*AVERAGE($L20:$Q20) + Options!$D$33*GEOMEAN($L20:$Q20+0.0001)</f><v>0</v></c><c r="F20" s="50" t="n"><f t="shared" si="0"/><v>0</v></c><c r="G20" s="49" t="n"><f t="array" ref="G20">Options!$D$30*(COUNTIF($S20:$X20, "&gt;="&amp;Options!$D$37) + 0.5*(COUNTIF($S20:$X20, "&gt;="&amp;Options!$D$38) - COUNTIF($S20:$X20, "&gt;="&amp;Options!$D$37))) + Options!$D$31*(COUNTIF($S20:$X20, "&gt;="&amp;Options!$D$37)) + Options!$D$32*AVERAGE($S20:$X20) + Options!$D$33*GEOMEAN($S20:$X20+0.0001)</f><v>0</v></c><c r="H20" s="90" t="n"><f t="shared" si="1"/><v>0</v></c><c r="I20" s="48" t="n"><f t="array" ref="I20">Options!$D$30*(COUNTIF($Z20:$AE20, "&gt;="&amp;Options!$D$37) + 0.5*(COUNTIF($Z20:$AE20, "&gt;="&amp;Options!$D$38) - COUNTIF($Z20:$AE20, "&gt;="&amp;Options!$D$37))) + Options!$D$31*(COUNTIF($Z20:$AE20, "&gt;="&amp;Options!$D$37)) + Options!$D$32*AVERAGE($Z20:$AE20) + Options!$D$33*GEOMEAN($Z20:$AE20+0.0001)</f><v>0</v></c><c r="J20" s="90" t="n"><f t="shared" si="2"/><v>0</v></c><c r="K20" s="60"/><c r="L20" s="51" t="n"><f t="shared" si="3"/><v>0</v></c><c r="M20" s="51" t="n"><f t="shared" si="4"/><v>0</v></c><c r="N20" s="51" t="n"><f t="shared" si="5"/><v>0</v></c><c r="O20" s="51" t="n"><f t="shared" si="6"/><v>0</v></c><c r="P20" s="51" t="n"><f t="shared" si="7"/><v>0</v></c><c r="Q20" s="51" t="n"><f t="shared" si="8"/><v>0</v></c><c r="R20" s="97"/><c r="S20" s="51" t="n"><f>Health!F167</f><v>0</v></c><c r="T20" s="51" t="n"><f>'Food Security'!F167</f><v>0</v></c><c r="U20" s="91" t="n"><f>'Macro Fiscal'!F167</f><v>0</v></c><c r="V20" s="51" t="n"><f>'Socioeconomic Vulnerability'!F167</f><v>0</v></c><c r="W20" s="51" t="n"><f>'Natural Hazard'!F167</f><v>0</v></c><c r="X20" s="51" t="n"><f>'Conflict and Fragility'!F167</f><v>0</v></c><c r="Y20" s="97"/><c r="Z20" s="51" t="n"><f>Health!G167</f><v>0</v></c><c r="AA20" s="51" t="n"><f>'Food Security'!G167</f><v>0</v></c><c r="AB20" s="51" t="n"><f>'Macro Fiscal'!G167</f><v>0</v></c><c r="AC20" s="51" t="n"><f>'Socioeconomic Vulnerability'!G167</f><v>0</v></c><c r="AD20" s="51" t="n"><f>'Natural Hazard'!G167</f><v>0</v></c><c r="AE20" s="51" t="n"><f>'Conflict and Fragility'!G167</f><v>0</v></c><c r="AF20" s="60"/><c r="AG20" s="52" t="n"><v>0</v></c><c r="AH20" s="52" t="n"><v>0.2</v></c><c r="AI20" s="48"/><c r="AJ20" s="48"/><c r="AK20" s="48"/><c r="AL20" s="48"/><c r="AM20" s="48"/><c r="AN20" s="48"/><c r="AO20" s="48"/><c r="AP20" s="48"/><c r="AQ20" s="48"/><c r="AR20" s="48"/><c r="AS20" s="48"/><c r="AT20" s="48"/><c r="AU20" s="48"/><c r="AV20" s="48"/><c r="AW20" s="48"/><c r="AX20" s="48"/><c r="AY20" s="48"/><c r="AZ20" s="48"/><c r="BA20" s="48"/><c r="BB20" s="48"/><c r="BC20" s="48"/><c r="BD20" s="48"/><c r="BE20" s="48"/><c r="BF20" s="48"/><c r="BG20" s="48"/><c r="BH20" s="48"/><c r="BI20" s="48"/><c r="BJ20" s="48"/><c r="BK20" s="48"/><c r="BL20" s="48"/><c r="BM20" s="48"/><c r="BN20" s="48"/><c r="BO20" s="48"/><c r="BP20" s="48"/></row><row r="21"><c r="A21" s="106" t="n"><v>16</v></c><c r="B21" s="47" t="s"><v>2</v></c><c r="C21" s="47" t="s"><v>3</v></c><c r="D21" s="60"/><c r="E21" s="49" t="n"><f t="array" ref="E21">Options!$D$30*(COUNTIF($L21:$Q21, "&gt;="&amp;Options!$D$41) + 0.5*(COUNTIF($L21:$Q21, "&gt;="&amp;Options!$D$42) - COUNTIF($L21:$Q21, "&gt;="&amp;Options!$D$41))) + Options!$D$31*(COUNTIF($L21:$Q21, "&gt;="&amp;Options!$D$41)) + Options!$D$32*AVERAGE($L21:$Q21) + Options!$D$33*GEOMEAN($L21:$Q21+0.0001)</f><v>0</v></c><c r="F21" s="50" t="n"><f t="shared" si="0"/><v>0</v></c><c r="G21" s="49" t="n"><f t="array" ref="G21">Options!$D$30*(COUNTIF($S21:$X21, "&gt;="&amp;Options!$D$37) + 0.5*(COUNTIF($S21:$X21, "&gt;="&amp;Options!$D$38) - COUNTIF($S21:$X21, "&gt;="&amp;Options!$D$37))) + Options!$D$31*(COUNTIF($S21:$X21, "&gt;="&amp;Options!$D$37)) + Options!$D$32*AVERAGE($S21:$X21) + Options!$D$33*GEOMEAN($S21:$X21+0.0001)</f><v>0</v></c><c r="H21" s="90" t="n"><f t="shared" si="1"/><v>0</v></c><c r="I21" s="48" t="n"><f t="array" ref="I21">Options!$D$30*(COUNTIF($Z21:$AE21, "&gt;="&amp;Options!$D$37) + 0.5*(COUNTIF($Z21:$AE21, "&gt;="&amp;Options!$D$38) - COUNTIF($Z21:$AE21, "&gt;="&amp;Options!$D$37))) + Options!$D$31*(COUNTIF($Z21:$AE21, "&gt;="&amp;Options!$D$37)) + Options!$D$32*AVERAGE($Z21:$AE21) + Options!$D$33*GEOMEAN($Z21:$AE21+0.0001)</f><v>0</v></c><c r="J21" s="90" t="n"><f t="shared" si="2"/><v>0</v></c><c r="K21" s="60"/><c r="L21" s="51" t="n"><f t="shared" si="3"/><v>0</v></c><c r="M21" s="51" t="n"><f t="shared" si="4"/><v>0</v></c><c r="N21" s="51" t="n"><f t="shared" si="5"/><v>0</v></c><c r="O21" s="51" t="n"><f t="shared" si="6"/><v>0</v></c><c r="P21" s="51" t="n"><f t="shared" si="7"/><v>0</v></c><c r="Q21" s="51" t="n"><f t="shared" si="8"/><v>0</v></c><c r="R21" s="97"/><c r="S21" s="51" t="n"><f>Health!F3</f><v>0</v></c><c r="T21" s="51" t="n"><f>'Food Security'!F3</f><v>0</v></c><c r="U21" s="91" t="n"><f>'Macro Fiscal'!F3</f><v>0</v></c><c r="V21" s="51" t="n"><f>'Socioeconomic Vulnerability'!F3</f><v>0</v></c><c r="W21" s="51" t="n"><f>'Natural Hazard'!F3</f><v>0</v></c><c r="X21" s="51" t="n"><f>'Conflict and Fragility'!F3</f><v>0</v></c><c r="Y21" s="97"/><c r="Z21" s="51" t="n"><f>Health!G3</f><v>0</v></c><c r="AA21" s="51" t="n"><f>'Food Security'!G3</f><v>0</v></c><c r="AB21" s="51" t="n"><f>'Macro Fiscal'!G3</f><v>0</v></c><c r="AC21" s="51" t="n"><f>'Socioeconomic Vulnerability'!G3</f><v>0</v></c><c r="AD21" s="51" t="n"><f>'Natural Hazard'!G3</f><v>0</v></c><c r="AE21" s="51" t="n"><f>'Conflict and Fragility'!G3</f><v>0</v></c><c r="AF21" s="97"/><c r="AG21" s="52" t="n"><v>0</v></c><c r="AH21" s="52" t="n"><v>0.1</v></c><c r="AI21" s="48"/><c r="AJ21" s="48"/><c r="AK21" s="48"/><c r="AL21" s="48"/><c r="AM21" s="48"/><c r="AN21" s="48"/><c r="AO21" s="48"/><c r="AP21" s="48"/><c r="AQ21" s="48"/><c r="AR21" s="48"/><c r="AS21" s="48"/><c r="AT21" s="48"/><c r="AU21" s="48"/><c r="AV21" s="48"/><c r="AW21" s="48"/><c r="AX21" s="48"/><c r="AY21" s="48"/><c r="AZ21" s="48"/><c r="BA21" s="48"/><c r="BB21" s="48"/><c r="BC21" s="48"/><c r="BD21" s="48"/><c r="BE21" s="48"/><c r="BF21" s="48"/><c r="BG21" s="48"/><c r="BH21" s="48"/><c r="BI21" s="48"/><c r="BJ21" s="48"/><c r="BK21" s="48"/><c r="BL21" s="48"/><c r="BM21" s="48"/><c r="BN21" s="48"/><c r="BO21" s="48"/><c r="BP21" s="48"/></row><row r="22"><c r="A22" s="106" t="n"><v>17</v></c><c r="B22" s="47" t="s"><v>380</v></c><c r="C22" s="47" t="s"><v>381</v></c><c r="D22" s="60"/><c r="E22" s="49" t="n"><f t="array" ref="E22">Options!$D$30*(COUNTIF($L22:$Q22, "&gt;="&amp;Options!$D$41) + 0.5*(COUNTIF($L22:$Q22, "&gt;="&amp;Options!$D$42) - COUNTIF($L22:$Q22, "&gt;="&amp;Options!$D$41))) + Options!$D$31*(COUNTIF($L22:$Q22, "&gt;="&amp;Options!$D$41)) + Options!$D$32*AVERAGE($L22:$Q22) + Options!$D$33*GEOMEAN($L22:$Q22+0.0001)</f><v>0</v></c><c r="F22" s="50" t="n"><f t="shared" si="0"/><v>0</v></c><c r="G22" s="49" t="n"><f t="array" ref="G22">Options!$D$30*(COUNTIF($S22:$X22, "&gt;="&amp;Options!$D$37) + 0.5*(COUNTIF($S22:$X22, "&gt;="&amp;Options!$D$38) - COUNTIF($S22:$X22, "&gt;="&amp;Options!$D$37))) + Options!$D$31*(COUNTIF($S22:$X22, "&gt;="&amp;Options!$D$37)) + Options!$D$32*AVERAGE($S22:$X22) + Options!$D$33*GEOMEAN($S22:$X22+0.0001)</f><v>0</v></c><c r="H22" s="90" t="n"><f t="shared" si="1"/><v>0</v></c><c r="I22" s="48" t="n"><f t="array" ref="I22">Options!$D$30*(COUNTIF($Z22:$AE22, "&gt;="&amp;Options!$D$37) + 0.5*(COUNTIF($Z22:$AE22, "&gt;="&amp;Options!$D$38) - COUNTIF($Z22:$AE22, "&gt;="&amp;Options!$D$37))) + Options!$D$31*(COUNTIF($Z22:$AE22, "&gt;="&amp;Options!$D$37)) + Options!$D$32*AVERAGE($Z22:$AE22) + Options!$D$33*GEOMEAN($Z22:$AE22+0.0001)</f><v>0</v></c><c r="J22" s="90" t="n"><f t="shared" si="2"/><v>0</v></c><c r="K22" s="60"/><c r="L22" s="51" t="n"><f t="shared" si="3"/><v>0</v></c><c r="M22" s="51" t="n"><f t="shared" si="4"/><v>0</v></c><c r="N22" s="51" t="n"><f t="shared" si="5"/><v>0</v></c><c r="O22" s="51" t="n"><f t="shared" si="6"/><v>0</v></c><c r="P22" s="51" t="n"><f t="shared" si="7"/><v>0</v></c><c r="Q22" s="51" t="n"><f t="shared" si="8"/><v>0</v></c><c r="R22" s="97"/><c r="S22" s="51" t="n"><f>Health!F192</f><v>0</v></c><c r="T22" s="51" t="n"><f>'Food Security'!F192</f><v>0</v></c><c r="U22" s="91" t="n"><f>'Macro Fiscal'!F192</f><v>0</v></c><c r="V22" s="51" t="n"><f>'Socioeconomic Vulnerability'!F192</f><v>0</v></c><c r="W22" s="51" t="n"><f>'Natural Hazard'!F192</f><v>0</v></c><c r="X22" s="51" t="n"><f>'Conflict and Fragility'!F192</f><v>0</v></c><c r="Y22" s="97"/><c r="Z22" s="51" t="n"><f>Health!G192</f><v>0</v></c><c r="AA22" s="51" t="n"><f>'Food Security'!G192</f><v>0</v></c><c r="AB22" s="51" t="n"><f>'Macro Fiscal'!G192</f><v>0</v></c><c r="AC22" s="51" t="n"><f>'Socioeconomic Vulnerability'!G192</f><v>0</v></c><c r="AD22" s="51" t="n"><f>'Natural Hazard'!G192</f><v>0</v></c><c r="AE22" s="51" t="n"><f>'Conflict and Fragility'!G192</f><v>0</v></c><c r="AF22" s="60"/><c r="AG22" s="52" t="n"><v>0</v></c><c r="AH22" s="52" t="n"><v>0.2</v></c><c r="AI22" s="48"/><c r="AJ22" s="48"/><c r="AK22" s="48"/><c r="AL22" s="48"/><c r="AM22" s="48"/><c r="AN22" s="48"/><c r="AO22" s="48"/><c r="AP22" s="48"/><c r="AQ22" s="48"/><c r="AR22" s="48"/><c r="AS22" s="48"/><c r="AT22" s="48"/><c r="AU22" s="48"/><c r="AV22" s="48"/><c r="AW22" s="48"/><c r="AX22" s="48"/><c r="AY22" s="48"/><c r="AZ22" s="48"/><c r="BA22" s="48"/><c r="BB22" s="48"/><c r="BC22" s="48"/><c r="BD22" s="48"/><c r="BE22" s="48"/><c r="BF22" s="48"/><c r="BG22" s="48"/><c r="BH22" s="48"/><c r="BI22" s="48"/><c r="BJ22" s="48"/><c r="BK22" s="48"/><c r="BL22" s="48"/><c r="BM22" s="48"/><c r="BN22" s="48"/><c r="BO22" s="48"/><c r="BP22" s="48"/></row><row r="23"><c r="A23" s="106" t="n"><v>18</v></c><c r="B23" s="47" t="s"><v>192</v></c><c r="C23" s="47" t="s"><v>193</v></c><c r="D23" s="60"/><c r="E23" s="49" t="n"><f t="array" ref="E23">Options!$D$30*(COUNTIF($L23:$Q23, "&gt;="&amp;Options!$D$41) + 0.5*(COUNTIF($L23:$Q23, "&gt;="&amp;Options!$D$42) - COUNTIF($L23:$Q23, "&gt;="&amp;Options!$D$41))) + Options!$D$31*(COUNTIF($L23:$Q23, "&gt;="&amp;Options!$D$41)) + Options!$D$32*AVERAGE($L23:$Q23) + Options!$D$33*GEOMEAN($L23:$Q23+0.0001)</f><v>0</v></c><c r="F23" s="50" t="n"><f t="shared" si="0"/><v>0</v></c><c r="G23" s="49" t="n"><f t="array" ref="G23">Options!$D$30*(COUNTIF($S23:$X23, "&gt;="&amp;Options!$D$37) + 0.5*(COUNTIF($S23:$X23, "&gt;="&amp;Options!$D$38) - COUNTIF($S23:$X23, "&gt;="&amp;Options!$D$37))) + Options!$D$31*(COUNTIF($S23:$X23, "&gt;="&amp;Options!$D$37)) + Options!$D$32*AVERAGE($S23:$X23) + Options!$D$33*GEOMEAN($S23:$X23+0.0001)</f><v>0</v></c><c r="H23" s="90" t="n"><f t="shared" si="1"/><v>0</v></c><c r="I23" s="48" t="n"><f t="array" ref="I23">Options!$D$30*(COUNTIF($Z23:$AE23, "&gt;="&amp;Options!$D$37) + 0.5*(COUNTIF($Z23:$AE23, "&gt;="&amp;Options!$D$38) - COUNTIF($Z23:$AE23, "&gt;="&amp;Options!$D$37))) + Options!$D$31*(COUNTIF($Z23:$AE23, "&gt;="&amp;Options!$D$37)) + Options!$D$32*AVERAGE($Z23:$AE23) + Options!$D$33*GEOMEAN($Z23:$AE23+0.0001)</f><v>0</v></c><c r="J23" s="90" t="n"><f t="shared" si="2"/><v>0</v></c><c r="K23" s="60"/><c r="L23" s="51" t="n"><f t="shared" si="3"/><v>0</v></c><c r="M23" s="51" t="n"><f t="shared" si="4"/><v>0</v></c><c r="N23" s="51" t="n"><f t="shared" si="5"/><v>0</v></c><c r="O23" s="51" t="n"><f t="shared" si="6"/><v>0</v></c><c r="P23" s="51" t="n"><f t="shared" si="7"/><v>0</v></c><c r="Q23" s="51" t="n"><f t="shared" si="8"/><v>0</v></c><c r="R23" s="97"/><c r="S23" s="51" t="n"><f>Health!F98</f><v>0</v></c><c r="T23" s="51" t="n"><f>'Food Security'!F98</f><v>0</v></c><c r="U23" s="91" t="n"><f>'Macro Fiscal'!F98</f><v>0</v></c><c r="V23" s="51" t="n"><f>'Socioeconomic Vulnerability'!F98</f><v>0</v></c><c r="W23" s="51" t="n"><f>'Natural Hazard'!F98</f><v>0</v></c><c r="X23" s="51" t="n"><f>'Conflict and Fragility'!F98</f><v>0</v></c><c r="Y23" s="97"/><c r="Z23" s="51" t="n"><f>Health!G98</f><v>0</v></c><c r="AA23" s="51" t="n"><f>'Food Security'!G98</f><v>0</v></c><c r="AB23" s="51" t="n"><f>'Macro Fiscal'!G98</f><v>0</v></c><c r="AC23" s="51" t="n"><f>'Socioeconomic Vulnerability'!G98</f><v>0</v></c><c r="AD23" s="51" t="n"><f>'Natural Hazard'!G98</f><v>0</v></c><c r="AE23" s="51" t="n"><f>'Conflict and Fragility'!G98</f><v>0</v></c><c r="AF23" s="60"/><c r="AG23" s="52" t="n"><v>0</v></c><c r="AH23" s="52" t="n"><v>0.3</v></c><c r="AI23" s="48"/><c r="AJ23" s="48"/><c r="AK23" s="48"/><c r="AL23" s="48"/><c r="AM23" s="48"/><c r="AN23" s="48"/><c r="AO23" s="48"/><c r="AP23" s="48"/><c r="AQ23" s="48"/><c r="AR23" s="48"/><c r="AS23" s="48"/><c r="AT23" s="48"/><c r="AU23" s="48"/><c r="AV23" s="48"/><c r="AW23" s="48"/><c r="AX23" s="48"/><c r="AY23" s="48"/><c r="AZ23" s="48"/><c r="BA23" s="48"/><c r="BB23" s="48"/><c r="BC23" s="48"/><c r="BD23" s="48"/><c r="BE23" s="48"/><c r="BF23" s="48"/><c r="BG23" s="48"/><c r="BH23" s="48"/><c r="BI23" s="48"/><c r="BJ23" s="48"/><c r="BK23" s="48"/><c r="BL23" s="48"/><c r="BM23" s="48"/><c r="BN23" s="48"/><c r="BO23" s="48"/><c r="BP23" s="48"/></row><row r="24"><c r="A24" s="106" t="n"><v>19</v></c><c r="B24" s="47" t="s"><v>236</v></c><c r="C24" s="47" t="s"><v>237</v></c><c r="D24" s="60"/><c r="E24" s="49" t="n"><f t="array" ref="E24">Options!$D$30*(COUNTIF($L24:$Q24, "&gt;="&amp;Options!$D$41) + 0.5*(COUNTIF($L24:$Q24, "&gt;="&amp;Options!$D$42) - COUNTIF($L24:$Q24, "&gt;="&amp;Options!$D$41))) + Options!$D$31*(COUNTIF($L24:$Q24, "&gt;="&amp;Options!$D$41)) + Options!$D$32*AVERAGE($L24:$Q24) + Options!$D$33*GEOMEAN($L24:$Q24+0.0001)</f><v>0</v></c><c r="F24" s="50" t="n"><f t="shared" si="0"/><v>0</v></c><c r="G24" s="49" t="n"><f t="array" ref="G24">Options!$D$30*(COUNTIF($S24:$X24, "&gt;="&amp;Options!$D$37) + 0.5*(COUNTIF($S24:$X24, "&gt;="&amp;Options!$D$38) - COUNTIF($S24:$X24, "&gt;="&amp;Options!$D$37))) + Options!$D$31*(COUNTIF($S24:$X24, "&gt;="&amp;Options!$D$37)) + Options!$D$32*AVERAGE($S24:$X24) + Options!$D$33*GEOMEAN($S24:$X24+0.0001)</f><v>0</v></c><c r="H24" s="90" t="n"><f t="shared" si="1"/><v>0</v></c><c r="I24" s="48" t="n"><f t="array" ref="I24">Options!$D$30*(COUNTIF($Z24:$AE24, "&gt;="&amp;Options!$D$37) + 0.5*(COUNTIF($Z24:$AE24, "&gt;="&amp;Options!$D$38) - COUNTIF($Z24:$AE24, "&gt;="&amp;Options!$D$37))) + Options!$D$31*(COUNTIF($Z24:$AE24, "&gt;="&amp;Options!$D$37)) + Options!$D$32*AVERAGE($Z24:$AE24) + Options!$D$33*GEOMEAN($Z24:$AE24+0.0001)</f><v>0</v></c><c r="J24" s="90" t="n"><f t="shared" si="2"/><v>0</v></c><c r="K24" s="60"/><c r="L24" s="51" t="n"><f t="shared" si="3"/><v>0</v></c><c r="M24" s="51" t="n"><f t="shared" si="4"/><v>0</v></c><c r="N24" s="51" t="n"><f t="shared" si="5"/><v>0</v></c><c r="O24" s="51" t="n"><f t="shared" si="6"/><v>0</v></c><c r="P24" s="51" t="n"><f t="shared" si="7"/><v>0</v></c><c r="Q24" s="51" t="n"><f t="shared" si="8"/><v>0</v></c><c r="R24" s="97"/><c r="S24" s="51" t="n"><f>Health!F120</f><v>0</v></c><c r="T24" s="51" t="n"><f>'Food Security'!F120</f><v>0</v></c><c r="U24" s="91" t="n"><f>'Macro Fiscal'!F120</f><v>0</v></c><c r="V24" s="51" t="n"><f>'Socioeconomic Vulnerability'!F120</f><v>0</v></c><c r="W24" s="51" t="n"><f>'Natural Hazard'!F120</f><v>0</v></c><c r="X24" s="51" t="n"><f>'Conflict and Fragility'!F120</f><v>0</v></c><c r="Y24" s="97"/><c r="Z24" s="51" t="n"><f>Health!G120</f><v>0</v></c><c r="AA24" s="51" t="n"><f>'Food Security'!G120</f><v>0</v></c><c r="AB24" s="51" t="n"><f>'Macro Fiscal'!G120</f><v>0</v></c><c r="AC24" s="51" t="n"><f>'Socioeconomic Vulnerability'!G120</f><v>0</v></c><c r="AD24" s="51" t="n"><f>'Natural Hazard'!G120</f><v>0</v></c><c r="AE24" s="51" t="n"><f>'Conflict and Fragility'!G120</f><v>0</v></c><c r="AF24" s="60"/><c r="AG24" s="52" t="n"><v>0</v></c><c r="AH24" s="52" t="n"><v>0.2</v></c><c r="AI24" s="48"/><c r="AJ24" s="48"/><c r="AK24" s="48"/><c r="AL24" s="48"/><c r="AM24" s="48"/><c r="AN24" s="48"/><c r="AO24" s="48"/><c r="AP24" s="48"/><c r="AQ24" s="48"/><c r="AR24" s="48"/><c r="AS24" s="48"/><c r="AT24" s="48"/><c r="AU24" s="48"/><c r="AV24" s="48"/><c r="AW24" s="48"/><c r="AX24" s="48"/><c r="AY24" s="48"/><c r="AZ24" s="48"/><c r="BA24" s="48"/><c r="BB24" s="48"/><c r="BC24" s="48"/><c r="BD24" s="48"/><c r="BE24" s="48"/><c r="BF24" s="48"/><c r="BG24" s="48"/><c r="BH24" s="48"/><c r="BI24" s="48"/><c r="BJ24" s="48"/><c r="BK24" s="48"/><c r="BL24" s="48"/><c r="BM24" s="48"/><c r="BN24" s="48"/><c r="BO24" s="48"/><c r="BP24" s="48"/></row><row r="25"><c r="A25" s="106" t="n"><v>20</v></c><c r="B25" s="47" t="s"><v>72</v></c><c r="C25" s="47" t="s"><v>73</v></c><c r="D25" s="60"/><c r="E25" s="49" t="n"><f t="array" ref="E25">Options!$D$30*(COUNTIF($L25:$Q25, "&gt;="&amp;Options!$D$41) + 0.5*(COUNTIF($L25:$Q25, "&gt;="&amp;Options!$D$42) - COUNTIF($L25:$Q25, "&gt;="&amp;Options!$D$41))) + Options!$D$31*(COUNTIF($L25:$Q25, "&gt;="&amp;Options!$D$41)) + Options!$D$32*AVERAGE($L25:$Q25) + Options!$D$33*GEOMEAN($L25:$Q25+0.0001)</f><v>0</v></c><c r="F25" s="50" t="n"><f t="shared" si="0"/><v>0</v></c><c r="G25" s="49" t="n"><f t="array" ref="G25">Options!$D$30*(COUNTIF($S25:$X25, "&gt;="&amp;Options!$D$37) + 0.5*(COUNTIF($S25:$X25, "&gt;="&amp;Options!$D$38) - COUNTIF($S25:$X25, "&gt;="&amp;Options!$D$37))) + Options!$D$31*(COUNTIF($S25:$X25, "&gt;="&amp;Options!$D$37)) + Options!$D$32*AVERAGE($S25:$X25) + Options!$D$33*GEOMEAN($S25:$X25+0.0001)</f><v>0</v></c><c r="H25" s="90" t="n"><f t="shared" si="1"/><v>0</v></c><c r="I25" s="48" t="n"><f t="array" ref="I25">Options!$D$30*(COUNTIF($Z25:$AE25, "&gt;="&amp;Options!$D$37) + 0.5*(COUNTIF($Z25:$AE25, "&gt;="&amp;Options!$D$38) - COUNTIF($Z25:$AE25, "&gt;="&amp;Options!$D$37))) + Options!$D$31*(COUNTIF($Z25:$AE25, "&gt;="&amp;Options!$D$37)) + Options!$D$32*AVERAGE($Z25:$AE25) + Options!$D$33*GEOMEAN($Z25:$AE25+0.0001)</f><v>0</v></c><c r="J25" s="90" t="n"><f t="shared" si="2"/><v>0</v></c><c r="K25" s="60"/><c r="L25" s="51" t="n"><f t="shared" si="3"/><v>0</v></c><c r="M25" s="51" t="n"><f t="shared" si="4"/><v>0</v></c><c r="N25" s="51" t="n"><f t="shared" si="5"/><v>0</v></c><c r="O25" s="51" t="n"><f t="shared" si="6"/><v>0</v></c><c r="P25" s="51" t="n"><f t="shared" si="7"/><v>0</v></c><c r="Q25" s="51" t="n"><f t="shared" si="8"/><v>0</v></c><c r="R25" s="97"/><c r="S25" s="51" t="n"><f>Health!F38</f><v>0</v></c><c r="T25" s="51" t="n"><f>'Food Security'!F38</f><v>0</v></c><c r="U25" s="91" t="n"><f>'Macro Fiscal'!F38</f><v>0</v></c><c r="V25" s="51" t="n"><f>'Socioeconomic Vulnerability'!F38</f><v>0</v></c><c r="W25" s="51" t="n"><f>'Natural Hazard'!F38</f><v>0</v></c><c r="X25" s="51" t="n"><f>'Conflict and Fragility'!F38</f><v>0</v></c><c r="Y25" s="97"/><c r="Z25" s="51" t="n"><f>Health!G38</f><v>0</v></c><c r="AA25" s="51" t="n"><f>'Food Security'!G38</f><v>0</v></c><c r="AB25" s="51" t="n"><f>'Macro Fiscal'!G38</f><v>0</v></c><c r="AC25" s="51" t="n"><f>'Socioeconomic Vulnerability'!G38</f><v>0</v></c><c r="AD25" s="51" t="n"><f>'Natural Hazard'!G38</f><v>0</v></c><c r="AE25" s="51" t="n"><f>'Conflict and Fragility'!G38</f><v>0</v></c><c r="AF25" s="60"/><c r="AG25" s="52" t="n"><v>0</v></c><c r="AH25" s="52" t="n"><v>0.4</v></c><c r="AI25" s="48"/><c r="AJ25" s="48"/><c r="AK25" s="48"/><c r="AL25" s="48"/><c r="AM25" s="48"/><c r="AN25" s="48"/><c r="AO25" s="48"/><c r="AP25" s="48"/><c r="AQ25" s="48"/><c r="AR25" s="48"/><c r="AS25" s="48"/><c r="AT25" s="48"/><c r="AU25" s="48"/><c r="AV25" s="48"/><c r="AW25" s="48"/><c r="AX25" s="48"/><c r="AY25" s="48"/><c r="AZ25" s="48"/><c r="BA25" s="48"/><c r="BB25" s="48"/><c r="BC25" s="48"/><c r="BD25" s="48"/><c r="BE25" s="48"/><c r="BF25" s="48"/><c r="BG25" s="48"/><c r="BH25" s="48"/><c r="BI25" s="48"/><c r="BJ25" s="48"/><c r="BK25" s="48"/><c r="BL25" s="48"/><c r="BM25" s="48"/><c r="BN25" s="48"/><c r="BO25" s="48"/><c r="BP25" s="48"/></row><row r="26"><c r="A26" s="106" t="n"><v>21</v></c><c r="B26" s="47" t="s"><v>176</v></c><c r="C26" s="47" t="s"><v>177</v></c><c r="D26" s="60"/><c r="E26" s="49" t="n"><f t="array" ref="E26">Options!$D$30*(COUNTIF($L26:$Q26, "&gt;="&amp;Options!$D$41) + 0.5*(COUNTIF($L26:$Q26, "&gt;="&amp;Options!$D$42) - COUNTIF($L26:$Q26, "&gt;="&amp;Options!$D$41))) + Options!$D$31*(COUNTIF($L26:$Q26, "&gt;="&amp;Options!$D$41)) + Options!$D$32*AVERAGE($L26:$Q26) + Options!$D$33*GEOMEAN($L26:$Q26+0.0001)</f><v>0</v></c><c r="F26" s="50" t="n"><f t="shared" si="0"/><v>0</v></c><c r="G26" s="49" t="n"><f t="array" ref="G26">Options!$D$30*(COUNTIF($S26:$X26, "&gt;="&amp;Options!$D$37) + 0.5*(COUNTIF($S26:$X26, "&gt;="&amp;Options!$D$38) - COUNTIF($S26:$X26, "&gt;="&amp;Options!$D$37))) + Options!$D$31*(COUNTIF($S26:$X26, "&gt;="&amp;Options!$D$37)) + Options!$D$32*AVERAGE($S26:$X26) + Options!$D$33*GEOMEAN($S26:$X26+0.0001)</f><v>0</v></c><c r="H26" s="90" t="n"><f t="shared" si="1"/><v>0</v></c><c r="I26" s="48" t="n"><f t="array" ref="I26">Options!$D$30*(COUNTIF($Z26:$AE26, "&gt;="&amp;Options!$D$37) + 0.5*(COUNTIF($Z26:$AE26, "&gt;="&amp;Options!$D$38) - COUNTIF($Z26:$AE26, "&gt;="&amp;Options!$D$37))) + Options!$D$31*(COUNTIF($Z26:$AE26, "&gt;="&amp;Options!$D$37)) + Options!$D$32*AVERAGE($Z26:$AE26) + Options!$D$33*GEOMEAN($Z26:$AE26+0.0001)</f><v>0</v></c><c r="J26" s="90" t="n"><f t="shared" si="2"/><v>0</v></c><c r="K26" s="60"/><c r="L26" s="51" t="n"><f t="shared" si="3"/><v>0</v></c><c r="M26" s="51" t="n"><f t="shared" si="4"/><v>0</v></c><c r="N26" s="51" t="n"><f t="shared" si="5"/><v>0</v></c><c r="O26" s="51" t="n"><f t="shared" si="6"/><v>0</v></c><c r="P26" s="51" t="n"><f t="shared" si="7"/><v>0</v></c><c r="Q26" s="51" t="n"><f t="shared" si="8"/><v>0</v></c><c r="R26" s="97"/><c r="S26" s="51" t="n"><f>Health!F90</f><v>0</v></c><c r="T26" s="51" t="n"><f>'Food Security'!F90</f><v>0</v></c><c r="U26" s="91" t="n"><f>'Macro Fiscal'!F90</f><v>0</v></c><c r="V26" s="51" t="n"><f>'Socioeconomic Vulnerability'!F90</f><v>0</v></c><c r="W26" s="51" t="n"><f>'Natural Hazard'!F90</f><v>0</v></c><c r="X26" s="51" t="n"><f>'Conflict and Fragility'!F90</f><v>0</v></c><c r="Y26" s="97"/><c r="Z26" s="51" t="n"><f>Health!G90</f><v>0</v></c><c r="AA26" s="51" t="n"><f>'Food Security'!G90</f><v>0</v></c><c r="AB26" s="51" t="n"><f>'Macro Fiscal'!G90</f><v>0</v></c><c r="AC26" s="51" t="n"><f>'Socioeconomic Vulnerability'!G90</f><v>0</v></c><c r="AD26" s="51" t="n"><f>'Natural Hazard'!G90</f><v>0</v></c><c r="AE26" s="51" t="n"><f>'Conflict and Fragility'!G90</f><v>0</v></c><c r="AF26" s="60"/><c r="AG26" s="52" t="n"><v>0</v></c><c r="AH26" s="52" t="n"><v>0.1</v></c><c r="AI26" s="48"/><c r="AJ26" s="48"/><c r="AK26" s="48"/><c r="AL26" s="48"/><c r="AM26" s="48"/><c r="AN26" s="48"/><c r="AO26" s="48"/><c r="AP26" s="48"/><c r="AQ26" s="48"/><c r="AR26" s="48"/><c r="AS26" s="48"/><c r="AT26" s="48"/><c r="AU26" s="48"/><c r="AV26" s="48"/><c r="AW26" s="48"/><c r="AX26" s="48"/><c r="AY26" s="48"/><c r="AZ26" s="48"/><c r="BA26" s="48"/><c r="BB26" s="48"/><c r="BC26" s="48"/><c r="BD26" s="48"/><c r="BE26" s="48"/><c r="BF26" s="48"/><c r="BG26" s="48"/><c r="BH26" s="48"/><c r="BI26" s="48"/><c r="BJ26" s="48"/><c r="BK26" s="48"/><c r="BL26" s="48"/><c r="BM26" s="48"/><c r="BN26" s="48"/><c r="BO26" s="48"/><c r="BP26" s="48"/></row><row r="27"><c r="A27" s="106" t="n"><v>22</v></c><c r="B27" s="47" t="s"><v>302</v></c><c r="C27" s="47" t="s"><v>303</v></c><c r="D27" s="60"/><c r="E27" s="49" t="n"><f t="array" ref="E27">Options!$D$30*(COUNTIF($L27:$Q27, "&gt;="&amp;Options!$D$41) + 0.5*(COUNTIF($L27:$Q27, "&gt;="&amp;Options!$D$42) - COUNTIF($L27:$Q27, "&gt;="&amp;Options!$D$41))) + Options!$D$31*(COUNTIF($L27:$Q27, "&gt;="&amp;Options!$D$41)) + Options!$D$32*AVERAGE($L27:$Q27) + Options!$D$33*GEOMEAN($L27:$Q27+0.0001)</f><v>0</v></c><c r="F27" s="50" t="n"><f t="shared" si="0"/><v>0</v></c><c r="G27" s="49" t="n"><f t="array" ref="G27">Options!$D$30*(COUNTIF($S27:$X27, "&gt;="&amp;Options!$D$37) + 0.5*(COUNTIF($S27:$X27, "&gt;="&amp;Options!$D$38) - COUNTIF($S27:$X27, "&gt;="&amp;Options!$D$37))) + Options!$D$31*(COUNTIF($S27:$X27, "&gt;="&amp;Options!$D$37)) + Options!$D$32*AVERAGE($S27:$X27) + Options!$D$33*GEOMEAN($S27:$X27+0.0001)</f><v>0</v></c><c r="H27" s="90" t="n"><f t="shared" si="1"/><v>0</v></c><c r="I27" s="48" t="n"><f t="array" ref="I27">Options!$D$30*(COUNTIF($Z27:$AE27, "&gt;="&amp;Options!$D$37) + 0.5*(COUNTIF($Z27:$AE27, "&gt;="&amp;Options!$D$38) - COUNTIF($Z27:$AE27, "&gt;="&amp;Options!$D$37))) + Options!$D$31*(COUNTIF($Z27:$AE27, "&gt;="&amp;Options!$D$37)) + Options!$D$32*AVERAGE($Z27:$AE27) + Options!$D$33*GEOMEAN($Z27:$AE27+0.0001)</f><v>0</v></c><c r="J27" s="90" t="n"><f t="shared" si="2"/><v>0</v></c><c r="K27" s="60"/><c r="L27" s="51" t="n"><f t="shared" si="3"/><v>0</v></c><c r="M27" s="51" t="n"><f t="shared" si="4"/><v>0</v></c><c r="N27" s="51" t="n"><f t="shared" si="5"/><v>0</v></c><c r="O27" s="51" t="n"><f t="shared" si="6"/><v>0</v></c><c r="P27" s="51" t="n"><f t="shared" si="7"/><v>0</v></c><c r="Q27" s="51" t="n"><f t="shared" si="8"/><v>0</v></c><c r="R27" s="97"/><c r="S27" s="51" t="n"><f>Health!F153</f><v>0</v></c><c r="T27" s="51" t="n"><f>'Food Security'!F153</f><v>0</v></c><c r="U27" s="91" t="n"><f>'Macro Fiscal'!F153</f><v>0</v></c><c r="V27" s="51" t="n"><f>'Socioeconomic Vulnerability'!F153</f><v>0</v></c><c r="W27" s="51" t="n"><f>'Natural Hazard'!F153</f><v>0</v></c><c r="X27" s="51" t="n"><f>'Conflict and Fragility'!F153</f><v>0</v></c><c r="Y27" s="97"/><c r="Z27" s="51" t="n"><f>Health!G153</f><v>0</v></c><c r="AA27" s="51" t="n"><f>'Food Security'!G153</f><v>0</v></c><c r="AB27" s="51" t="n"><f>'Macro Fiscal'!G153</f><v>0</v></c><c r="AC27" s="51" t="n"><f>'Socioeconomic Vulnerability'!G153</f><v>0</v></c><c r="AD27" s="51" t="n"><f>'Natural Hazard'!G153</f><v>0</v></c><c r="AE27" s="51" t="n"><f>'Conflict and Fragility'!G153</f><v>0</v></c><c r="AF27" s="60"/><c r="AG27" s="52" t="n"><v>0</v></c><c r="AH27" s="52" t="n"><v>0.6</v></c><c r="AI27" s="48"/><c r="AJ27" s="48"/><c r="AK27" s="48"/><c r="AL27" s="48"/><c r="AM27" s="48"/><c r="AN27" s="48"/><c r="AO27" s="48"/><c r="AP27" s="48"/><c r="AQ27" s="48"/><c r="AR27" s="48"/><c r="AS27" s="48"/><c r="AT27" s="48"/><c r="AU27" s="48"/><c r="AV27" s="48"/><c r="AW27" s="48"/><c r="AX27" s="48"/><c r="AY27" s="48"/><c r="AZ27" s="48"/><c r="BA27" s="48"/><c r="BB27" s="48"/><c r="BC27" s="48"/><c r="BD27" s="48"/><c r="BE27" s="48"/><c r="BF27" s="48"/><c r="BG27" s="48"/><c r="BH27" s="48"/><c r="BI27" s="48"/><c r="BJ27" s="48"/><c r="BK27" s="48"/><c r="BL27" s="48"/><c r="BM27" s="48"/><c r="BN27" s="48"/><c r="BO27" s="48"/><c r="BP27" s="48"/></row><row r="28"><c r="A28" s="106" t="n"><v>23</v></c><c r="B28" s="47" t="s"><v>104</v></c><c r="C28" s="47" t="s"><v>105</v></c><c r="D28" s="60"/><c r="E28" s="49" t="n"><f t="array" ref="E28">Options!$D$30*(COUNTIF($L28:$Q28, "&gt;="&amp;Options!$D$41) + 0.5*(COUNTIF($L28:$Q28, "&gt;="&amp;Options!$D$42) - COUNTIF($L28:$Q28, "&gt;="&amp;Options!$D$41))) + Options!$D$31*(COUNTIF($L28:$Q28, "&gt;="&amp;Options!$D$41)) + Options!$D$32*AVERAGE($L28:$Q28) + Options!$D$33*GEOMEAN($L28:$Q28+0.0001)</f><v>0</v></c><c r="F28" s="50" t="n"><f t="shared" si="0"/><v>0</v></c><c r="G28" s="49" t="n"><f t="array" ref="G28">Options!$D$30*(COUNTIF($S28:$X28, "&gt;="&amp;Options!$D$37) + 0.5*(COUNTIF($S28:$X28, "&gt;="&amp;Options!$D$38) - COUNTIF($S28:$X28, "&gt;="&amp;Options!$D$37))) + Options!$D$31*(COUNTIF($S28:$X28, "&gt;="&amp;Options!$D$37)) + Options!$D$32*AVERAGE($S28:$X28) + Options!$D$33*GEOMEAN($S28:$X28+0.0001)</f><v>0</v></c><c r="H28" s="90" t="n"><f t="shared" si="1"/><v>0</v></c><c r="I28" s="48" t="n"><f t="array" ref="I28">Options!$D$30*(COUNTIF($Z28:$AE28, "&gt;="&amp;Options!$D$37) + 0.5*(COUNTIF($Z28:$AE28, "&gt;="&amp;Options!$D$38) - COUNTIF($Z28:$AE28, "&gt;="&amp;Options!$D$37))) + Options!$D$31*(COUNTIF($Z28:$AE28, "&gt;="&amp;Options!$D$37)) + Options!$D$32*AVERAGE($Z28:$AE28) + Options!$D$33*GEOMEAN($Z28:$AE28+0.0001)</f><v>0</v></c><c r="J28" s="90" t="n"><f t="shared" si="2"/><v>0</v></c><c r="K28" s="60"/><c r="L28" s="51" t="n"><f t="shared" si="3"/><v>0</v></c><c r="M28" s="51" t="n"><f t="shared" si="4"/><v>0</v></c><c r="N28" s="51" t="n"><f t="shared" si="5"/><v>0</v></c><c r="O28" s="51" t="n"><f t="shared" si="6"/><v>0</v></c><c r="P28" s="51" t="n"><f t="shared" si="7"/><v>0</v></c><c r="Q28" s="51" t="n"><f t="shared" si="8"/><v>0</v></c><c r="R28" s="97"/><c r="S28" s="51" t="n"><f>Health!F54</f><v>0</v></c><c r="T28" s="51" t="n"><f>'Food Security'!F54</f><v>0</v></c><c r="U28" s="91" t="n"><f>'Macro Fiscal'!F54</f><v>0</v></c><c r="V28" s="51" t="n"><f>'Socioeconomic Vulnerability'!F54</f><v>0</v></c><c r="W28" s="51" t="n"><f>'Natural Hazard'!F54</f><v>0</v></c><c r="X28" s="51" t="n"><f>'Conflict and Fragility'!F54</f><v>0</v></c><c r="Y28" s="97"/><c r="Z28" s="51" t="n"><f>Health!G54</f><v>0</v></c><c r="AA28" s="51" t="n"><f>'Food Security'!G54</f><v>0</v></c><c r="AB28" s="51" t="n"><f>'Macro Fiscal'!G54</f><v>0</v></c><c r="AC28" s="51" t="n"><f>'Socioeconomic Vulnerability'!G54</f><v>0</v></c><c r="AD28" s="51" t="n"><f>'Natural Hazard'!G54</f><v>0</v></c><c r="AE28" s="51" t="n"><f>'Conflict and Fragility'!G54</f><v>0</v></c><c r="AF28" s="60"/><c r="AG28" s="52" t="n"><v>0.1</v></c><c r="AH28" s="52" t="n"><v>0.4</v></c><c r="AI28" s="48"/><c r="AJ28" s="48"/><c r="AK28" s="48"/><c r="AL28" s="48"/><c r="AM28" s="48"/><c r="AN28" s="48"/><c r="AO28" s="48"/><c r="AP28" s="48"/><c r="AQ28" s="48"/><c r="AR28" s="48"/><c r="AS28" s="48"/><c r="AT28" s="48"/><c r="AU28" s="48"/><c r="AV28" s="48"/><c r="AW28" s="48"/><c r="AX28" s="48"/><c r="AY28" s="48"/><c r="AZ28" s="48"/><c r="BA28" s="48"/><c r="BB28" s="48"/><c r="BC28" s="48"/><c r="BD28" s="48"/><c r="BE28" s="48"/><c r="BF28" s="48"/><c r="BG28" s="48"/><c r="BH28" s="48"/><c r="BI28" s="48"/><c r="BJ28" s="48"/><c r="BK28" s="48"/><c r="BL28" s="48"/><c r="BM28" s="48"/><c r="BN28" s="48"/><c r="BO28" s="48"/><c r="BP28" s="48"/></row><row r="29"><c r="A29" s="106" t="n"><v>24</v></c><c r="B29" s="47" t="s"><v>370</v></c><c r="C29" s="47" t="s"><v>371</v></c><c r="D29" s="60"/><c r="E29" s="49" t="n"><f t="array" ref="E29">Options!$D$30*(COUNTIF($L29:$Q29, "&gt;="&amp;Options!$D$41) + 0.5*(COUNTIF($L29:$Q29, "&gt;="&amp;Options!$D$42) - COUNTIF($L29:$Q29, "&gt;="&amp;Options!$D$41))) + Options!$D$31*(COUNTIF($L29:$Q29, "&gt;="&amp;Options!$D$41)) + Options!$D$32*AVERAGE($L29:$Q29) + Options!$D$33*GEOMEAN($L29:$Q29+0.0001)</f><v>0</v></c><c r="F29" s="50" t="n"><f t="shared" si="0"/><v>0</v></c><c r="G29" s="49" t="n"><f t="array" ref="G29">Options!$D$30*(COUNTIF($S29:$X29, "&gt;="&amp;Options!$D$37) + 0.5*(COUNTIF($S29:$X29, "&gt;="&amp;Options!$D$38) - COUNTIF($S29:$X29, "&gt;="&amp;Options!$D$37))) + Options!$D$31*(COUNTIF($S29:$X29, "&gt;="&amp;Options!$D$37)) + Options!$D$32*AVERAGE($S29:$X29) + Options!$D$33*GEOMEAN($S29:$X29+0.0001)</f><v>0</v></c><c r="H29" s="90" t="n"><f t="shared" si="1"/><v>0</v></c><c r="I29" s="48" t="n"><f t="array" ref="I29">Options!$D$30*(COUNTIF($Z29:$AE29, "&gt;="&amp;Options!$D$37) + 0.5*(COUNTIF($Z29:$AE29, "&gt;="&amp;Options!$D$38) - COUNTIF($Z29:$AE29, "&gt;="&amp;Options!$D$37))) + Options!$D$31*(COUNTIF($Z29:$AE29, "&gt;="&amp;Options!$D$37)) + Options!$D$32*AVERAGE($Z29:$AE29) + Options!$D$33*GEOMEAN($Z29:$AE29+0.0001)</f><v>0</v></c><c r="J29" s="90" t="n"><f t="shared" si="2"/><v>0</v></c><c r="K29" s="60"/><c r="L29" s="51" t="n"><f t="shared" si="3"/><v>0</v></c><c r="M29" s="51" t="n"><f t="shared" si="4"/><v>0</v></c><c r="N29" s="51" t="n"><f t="shared" si="5"/><v>0</v></c><c r="O29" s="51" t="n"><f t="shared" si="6"/><v>0</v></c><c r="P29" s="51" t="n"><f t="shared" si="7"/><v>0</v></c><c r="Q29" s="51" t="n"><f t="shared" si="8"/><v>0</v></c><c r="R29" s="97"/><c r="S29" s="51" t="n"><f>Health!F187</f><v>0</v></c><c r="T29" s="51" t="n"><f>'Food Security'!F187</f><v>0</v></c><c r="U29" s="91" t="n"><f>'Macro Fiscal'!F187</f><v>0</v></c><c r="V29" s="51" t="n"><f>'Socioeconomic Vulnerability'!F187</f><v>0</v></c><c r="W29" s="51" t="n"><f>'Natural Hazard'!F187</f><v>0</v></c><c r="X29" s="51" t="n"><f>'Conflict and Fragility'!F187</f><v>0</v></c><c r="Y29" s="97"/><c r="Z29" s="51" t="n"><f>Health!G187</f><v>0</v></c><c r="AA29" s="51" t="n"><f>'Food Security'!G187</f><v>0</v></c><c r="AB29" s="51" t="n"><f>'Macro Fiscal'!G187</f><v>0</v></c><c r="AC29" s="51" t="n"><f>'Socioeconomic Vulnerability'!G187</f><v>0</v></c><c r="AD29" s="51" t="n"><f>'Natural Hazard'!G187</f><v>0</v></c><c r="AE29" s="51" t="n"><f>'Conflict and Fragility'!G187</f><v>0</v></c><c r="AF29" s="60"/><c r="AG29" s="52" t="n"><v>0.2</v></c><c r="AH29" s="52" t="n"><v>0.7</v></c><c r="AI29" s="48"/><c r="AJ29" s="48"/><c r="AK29" s="48"/><c r="AL29" s="48"/><c r="AM29" s="48"/><c r="AN29" s="48"/><c r="AO29" s="48"/><c r="AP29" s="48"/><c r="AQ29" s="48"/><c r="AR29" s="48"/><c r="AS29" s="48"/><c r="AT29" s="48"/><c r="AU29" s="48"/><c r="AV29" s="48"/><c r="AW29" s="48"/><c r="AX29" s="48"/><c r="AY29" s="48"/><c r="AZ29" s="48"/><c r="BA29" s="48"/><c r="BB29" s="48"/><c r="BC29" s="48"/><c r="BD29" s="48"/><c r="BE29" s="48"/><c r="BF29" s="48"/><c r="BG29" s="48"/><c r="BH29" s="48"/><c r="BI29" s="48"/><c r="BJ29" s="48"/><c r="BK29" s="48"/><c r="BL29" s="48"/><c r="BM29" s="48"/><c r="BN29" s="48"/><c r="BO29" s="48"/><c r="BP29" s="48"/></row><row r="30"><c r="A30" s="106" t="n"><v>25</v></c><c r="B30" s="47" t="s"><v>216</v></c><c r="C30" s="47" t="s"><v>217</v></c><c r="D30" s="60"/><c r="E30" s="49" t="n"><f t="array" ref="E30">Options!$D$30*(COUNTIF($L30:$Q30, "&gt;="&amp;Options!$D$41) + 0.5*(COUNTIF($L30:$Q30, "&gt;="&amp;Options!$D$42) - COUNTIF($L30:$Q30, "&gt;="&amp;Options!$D$41))) + Options!$D$31*(COUNTIF($L30:$Q30, "&gt;="&amp;Options!$D$41)) + Options!$D$32*AVERAGE($L30:$Q30) + Options!$D$33*GEOMEAN($L30:$Q30+0.0001)</f><v>0</v></c><c r="F30" s="50" t="n"><f t="shared" si="0"/><v>0</v></c><c r="G30" s="49" t="n"><f t="array" ref="G30">Options!$D$30*(COUNTIF($S30:$X30, "&gt;="&amp;Options!$D$37) + 0.5*(COUNTIF($S30:$X30, "&gt;="&amp;Options!$D$38) - COUNTIF($S30:$X30, "&gt;="&amp;Options!$D$37))) + Options!$D$31*(COUNTIF($S30:$X30, "&gt;="&amp;Options!$D$37)) + Options!$D$32*AVERAGE($S30:$X30) + Options!$D$33*GEOMEAN($S30:$X30+0.0001)</f><v>0</v></c><c r="H30" s="90" t="n"><f t="shared" si="1"/><v>0</v></c><c r="I30" s="48" t="n"><f t="array" ref="I30">Options!$D$30*(COUNTIF($Z30:$AE30, "&gt;="&amp;Options!$D$37) + 0.5*(COUNTIF($Z30:$AE30, "&gt;="&amp;Options!$D$38) - COUNTIF($Z30:$AE30, "&gt;="&amp;Options!$D$37))) + Options!$D$31*(COUNTIF($Z30:$AE30, "&gt;="&amp;Options!$D$37)) + Options!$D$32*AVERAGE($Z30:$AE30) + Options!$D$33*GEOMEAN($Z30:$AE30+0.0001)</f><v>0</v></c><c r="J30" s="90" t="n"><f t="shared" si="2"/><v>0</v></c><c r="K30" s="60"/><c r="L30" s="51" t="n"><f t="shared" si="3"/><v>0</v></c><c r="M30" s="51" t="n"><f t="shared" si="4"/><v>0</v></c><c r="N30" s="51" t="n"><f t="shared" si="5"/><v>0</v></c><c r="O30" s="51" t="n"><f t="shared" si="6"/><v>0</v></c><c r="P30" s="51" t="n"><f t="shared" si="7"/><v>0</v></c><c r="Q30" s="51" t="n"><f t="shared" si="8"/><v>0</v></c><c r="R30" s="97"/><c r="S30" s="51" t="n"><f>Health!F110</f><v>0</v></c><c r="T30" s="51" t="n"><f>'Food Security'!F110</f><v>0</v></c><c r="U30" s="91" t="n"><f>'Macro Fiscal'!F110</f><v>0</v></c><c r="V30" s="51" t="n"><f>'Socioeconomic Vulnerability'!F110</f><v>0</v></c><c r="W30" s="51" t="n"><f>'Natural Hazard'!F110</f><v>0</v></c><c r="X30" s="51" t="n"><f>'Conflict and Fragility'!F110</f><v>0</v></c><c r="Y30" s="97"/><c r="Z30" s="51" t="n"><f>Health!G110</f><v>0</v></c><c r="AA30" s="51" t="n"><f>'Food Security'!G110</f><v>0</v></c><c r="AB30" s="51" t="n"><f>'Macro Fiscal'!G110</f><v>0</v></c><c r="AC30" s="51" t="n"><f>'Socioeconomic Vulnerability'!G110</f><v>0</v></c><c r="AD30" s="51" t="n"><f>'Natural Hazard'!G110</f><v>0</v></c><c r="AE30" s="51" t="n"><f>'Conflict and Fragility'!G110</f><v>0</v></c><c r="AF30" s="60"/><c r="AG30" s="52" t="n"><v>0</v></c><c r="AH30" s="52" t="n"><v>0.2</v></c><c r="AI30" s="48"/><c r="AJ30" s="48"/><c r="AK30" s="48"/><c r="AL30" s="48"/><c r="AM30" s="48"/><c r="AN30" s="48"/><c r="AO30" s="48"/><c r="AP30" s="48"/><c r="AQ30" s="48"/><c r="AR30" s="48"/><c r="AS30" s="48"/><c r="AT30" s="48"/><c r="AU30" s="48"/><c r="AV30" s="48"/><c r="AW30" s="48"/><c r="AX30" s="48"/><c r="AY30" s="48"/><c r="AZ30" s="48"/><c r="BA30" s="48"/><c r="BB30" s="48"/><c r="BC30" s="48"/><c r="BD30" s="48"/><c r="BE30" s="48"/><c r="BF30" s="48"/><c r="BG30" s="48"/><c r="BH30" s="48"/><c r="BI30" s="48"/><c r="BJ30" s="48"/><c r="BK30" s="48"/><c r="BL30" s="48"/><c r="BM30" s="48"/><c r="BN30" s="48"/><c r="BO30" s="48"/><c r="BP30" s="48"/></row><row r="31"><c r="A31" s="106" t="n"><v>26</v></c><c r="B31" s="47" t="s"><v>194</v></c><c r="C31" s="47" t="s"><v>195</v></c><c r="D31" s="60"/><c r="E31" s="49" t="n"><f t="array" ref="E31">Options!$D$30*(COUNTIF($L31:$Q31, "&gt;="&amp;Options!$D$41) + 0.5*(COUNTIF($L31:$Q31, "&gt;="&amp;Options!$D$42) - COUNTIF($L31:$Q31, "&gt;="&amp;Options!$D$41))) + Options!$D$31*(COUNTIF($L31:$Q31, "&gt;="&amp;Options!$D$41)) + Options!$D$32*AVERAGE($L31:$Q31) + Options!$D$33*GEOMEAN($L31:$Q31+0.0001)</f><v>0</v></c><c r="F31" s="50" t="n"><f t="shared" si="0"/><v>0</v></c><c r="G31" s="49" t="n"><f t="array" ref="G31">Options!$D$30*(COUNTIF($S31:$X31, "&gt;="&amp;Options!$D$37) + 0.5*(COUNTIF($S31:$X31, "&gt;="&amp;Options!$D$38) - COUNTIF($S31:$X31, "&gt;="&amp;Options!$D$37))) + Options!$D$31*(COUNTIF($S31:$X31, "&gt;="&amp;Options!$D$37)) + Options!$D$32*AVERAGE($S31:$X31) + Options!$D$33*GEOMEAN($S31:$X31+0.0001)</f><v>0</v></c><c r="H31" s="90" t="n"><f t="shared" si="1"/><v>0</v></c><c r="I31" s="48" t="n"><f t="array" ref="I31">Options!$D$30*(COUNTIF($Z31:$AE31, "&gt;="&amp;Options!$D$37) + 0.5*(COUNTIF($Z31:$AE31, "&gt;="&amp;Options!$D$38) - COUNTIF($Z31:$AE31, "&gt;="&amp;Options!$D$37))) + Options!$D$31*(COUNTIF($Z31:$AE31, "&gt;="&amp;Options!$D$37)) + Options!$D$32*AVERAGE($Z31:$AE31) + Options!$D$33*GEOMEAN($Z31:$AE31+0.0001)</f><v>0</v></c><c r="J31" s="90" t="n"><f t="shared" si="2"/><v>0</v></c><c r="K31" s="60"/><c r="L31" s="51" t="n"><f t="shared" si="3"/><v>0</v></c><c r="M31" s="51" t="n"><f t="shared" si="4"/><v>0</v></c><c r="N31" s="51" t="n"><f t="shared" si="5"/><v>0</v></c><c r="O31" s="51" t="n"><f t="shared" si="6"/><v>0</v></c><c r="P31" s="51" t="n"><f t="shared" si="7"/><v>0</v></c><c r="Q31" s="51" t="n"><f t="shared" si="8"/><v>0</v></c><c r="R31" s="97"/><c r="S31" s="51" t="n"><f>Health!F99</f><v>0</v></c><c r="T31" s="51" t="n"><f>'Food Security'!F99</f><v>0</v></c><c r="U31" s="91" t="n"><f>'Macro Fiscal'!F99</f><v>0</v></c><c r="V31" s="51" t="n"><f>'Socioeconomic Vulnerability'!F99</f><v>0</v></c><c r="W31" s="51" t="n"><f>'Natural Hazard'!F99</f><v>0</v></c><c r="X31" s="51" t="n"><f>'Conflict and Fragility'!F99</f><v>0</v></c><c r="Y31" s="97"/><c r="Z31" s="51" t="n"><f>Health!G99</f><v>0</v></c><c r="AA31" s="51" t="n"><f>'Food Security'!G99</f><v>0</v></c><c r="AB31" s="51" t="n"><f>'Macro Fiscal'!G99</f><v>0</v></c><c r="AC31" s="51" t="n"><f>'Socioeconomic Vulnerability'!G99</f><v>0</v></c><c r="AD31" s="51" t="n"><f>'Natural Hazard'!G99</f><v>0</v></c><c r="AE31" s="51" t="n"><f>'Conflict and Fragility'!G99</f><v>0</v></c><c r="AF31" s="60"/><c r="AG31" s="52" t="n"><v>0</v></c><c r="AH31" s="52" t="n"><v>0.3</v></c><c r="AI31" s="48"/><c r="AJ31" s="48"/><c r="AK31" s="48"/><c r="AL31" s="48"/><c r="AM31" s="48"/><c r="AN31" s="48"/><c r="AO31" s="48"/><c r="AP31" s="48"/><c r="AQ31" s="48"/><c r="AR31" s="48"/><c r="AS31" s="48"/><c r="AT31" s="48"/><c r="AU31" s="48"/><c r="AV31" s="48"/><c r="AW31" s="48"/><c r="AX31" s="48"/><c r="AY31" s="48"/><c r="AZ31" s="48"/><c r="BA31" s="48"/><c r="BB31" s="48"/><c r="BC31" s="48"/><c r="BD31" s="48"/><c r="BE31" s="48"/><c r="BF31" s="48"/><c r="BG31" s="48"/><c r="BH31" s="48"/><c r="BI31" s="48"/><c r="BJ31" s="48"/><c r="BK31" s="48"/><c r="BL31" s="48"/><c r="BM31" s="48"/><c r="BN31" s="48"/><c r="BO31" s="48"/><c r="BP31" s="48"/></row><row r="32"><c r="A32" s="106" t="n"><v>27</v></c><c r="B32" s="47" t="s"><v>280</v></c><c r="C32" s="47" t="s"><v>281</v></c><c r="D32" s="60"/><c r="E32" s="49" t="n"><f t="array" ref="E32">Options!$D$30*(COUNTIF($L32:$Q32, "&gt;="&amp;Options!$D$41) + 0.5*(COUNTIF($L32:$Q32, "&gt;="&amp;Options!$D$42) - COUNTIF($L32:$Q32, "&gt;="&amp;Options!$D$41))) + Options!$D$31*(COUNTIF($L32:$Q32, "&gt;="&amp;Options!$D$41)) + Options!$D$32*AVERAGE($L32:$Q32) + Options!$D$33*GEOMEAN($L32:$Q32+0.0001)</f><v>0</v></c><c r="F32" s="50" t="n"><f t="shared" si="0"/><v>0</v></c><c r="G32" s="49" t="n"><f t="array" ref="G32">Options!$D$30*(COUNTIF($S32:$X32, "&gt;="&amp;Options!$D$37) + 0.5*(COUNTIF($S32:$X32, "&gt;="&amp;Options!$D$38) - COUNTIF($S32:$X32, "&gt;="&amp;Options!$D$37))) + Options!$D$31*(COUNTIF($S32:$X32, "&gt;="&amp;Options!$D$37)) + Options!$D$32*AVERAGE($S32:$X32) + Options!$D$33*GEOMEAN($S32:$X32+0.0001)</f><v>0</v></c><c r="H32" s="90" t="n"><f t="shared" si="1"/><v>0</v></c><c r="I32" s="48" t="n"><f t="array" ref="I32">Options!$D$30*(COUNTIF($Z32:$AE32, "&gt;="&amp;Options!$D$37) + 0.5*(COUNTIF($Z32:$AE32, "&gt;="&amp;Options!$D$38) - COUNTIF($Z32:$AE32, "&gt;="&amp;Options!$D$37))) + Options!$D$31*(COUNTIF($Z32:$AE32, "&gt;="&amp;Options!$D$37)) + Options!$D$32*AVERAGE($Z32:$AE32) + Options!$D$33*GEOMEAN($Z32:$AE32+0.0001)</f><v>0</v></c><c r="J32" s="90" t="n"><f t="shared" si="2"/><v>0</v></c><c r="K32" s="60"/><c r="L32" s="51" t="n"><f t="shared" si="3"/><v>0</v></c><c r="M32" s="51" t="n"><f t="shared" si="4"/><v>0</v></c><c r="N32" s="51" t="n"><f t="shared" si="5"/><v>0</v></c><c r="O32" s="51" t="n"><f t="shared" si="6"/><v>0</v></c><c r="P32" s="51" t="n"><f t="shared" si="7"/><v>0</v></c><c r="Q32" s="51" t="n"><f t="shared" si="8"/><v>0</v></c><c r="R32" s="97"/><c r="S32" s="51" t="n"><f>Health!F142</f><v>0</v></c><c r="T32" s="51" t="n"><f>'Food Security'!F142</f><v>0</v></c><c r="U32" s="91" t="n"><f>'Macro Fiscal'!F142</f><v>0</v></c><c r="V32" s="51" t="n"><f>'Socioeconomic Vulnerability'!F142</f><v>0</v></c><c r="W32" s="51" t="n"><f>'Natural Hazard'!F142</f><v>0</v></c><c r="X32" s="51" t="n"><f>'Conflict and Fragility'!F142</f><v>0</v></c><c r="Y32" s="97"/><c r="Z32" s="51" t="n"><f>Health!G142</f><v>0</v></c><c r="AA32" s="51" t="n"><f>'Food Security'!G142</f><v>0</v></c><c r="AB32" s="51" t="n"><f>'Macro Fiscal'!G142</f><v>0</v></c><c r="AC32" s="51" t="n"><f>'Socioeconomic Vulnerability'!G142</f><v>0</v></c><c r="AD32" s="51" t="n"><f>'Natural Hazard'!G142</f><v>0</v></c><c r="AE32" s="51" t="n"><f>'Conflict and Fragility'!G142</f><v>0</v></c><c r="AF32" s="60"/><c r="AG32" s="52" t="n"><v>0.1</v></c><c r="AH32" s="52" t="n"><v>0.6</v></c><c r="AI32" s="48"/><c r="AJ32" s="48"/><c r="AK32" s="48"/><c r="AL32" s="48"/><c r="AM32" s="48"/><c r="AN32" s="48"/><c r="AO32" s="48"/><c r="AP32" s="48"/><c r="AQ32" s="48"/><c r="AR32" s="48"/><c r="AS32" s="48"/><c r="AT32" s="48"/><c r="AU32" s="48"/><c r="AV32" s="48"/><c r="AW32" s="48"/><c r="AX32" s="48"/><c r="AY32" s="48"/><c r="AZ32" s="48"/><c r="BA32" s="48"/><c r="BB32" s="48"/><c r="BC32" s="48"/><c r="BD32" s="48"/><c r="BE32" s="48"/><c r="BF32" s="48"/><c r="BG32" s="48"/><c r="BH32" s="48"/><c r="BI32" s="48"/><c r="BJ32" s="48"/><c r="BK32" s="48"/><c r="BL32" s="48"/><c r="BM32" s="48"/><c r="BN32" s="48"/><c r="BO32" s="48"/><c r="BP32" s="48"/></row><row r="33"><c r="A33" s="106" t="n"><v>28</v></c><c r="B33" s="47" t="s"><v>312</v></c><c r="C33" s="47" t="s"><v>313</v></c><c r="D33" s="60"/><c r="E33" s="49" t="n"><f t="array" ref="E33">Options!$D$30*(COUNTIF($L33:$Q33, "&gt;="&amp;Options!$D$41) + 0.5*(COUNTIF($L33:$Q33, "&gt;="&amp;Options!$D$42) - COUNTIF($L33:$Q33, "&gt;="&amp;Options!$D$41))) + Options!$D$31*(COUNTIF($L33:$Q33, "&gt;="&amp;Options!$D$41)) + Options!$D$32*AVERAGE($L33:$Q33) + Options!$D$33*GEOMEAN($L33:$Q33+0.0001)</f><v>0</v></c><c r="F33" s="50" t="n"><f t="shared" si="0"/><v>0</v></c><c r="G33" s="49" t="n"><f t="array" ref="G33">Options!$D$30*(COUNTIF($S33:$X33, "&gt;="&amp;Options!$D$37) + 0.5*(COUNTIF($S33:$X33, "&gt;="&amp;Options!$D$38) - COUNTIF($S33:$X33, "&gt;="&amp;Options!$D$37))) + Options!$D$31*(COUNTIF($S33:$X33, "&gt;="&amp;Options!$D$37)) + Options!$D$32*AVERAGE($S33:$X33) + Options!$D$33*GEOMEAN($S33:$X33+0.0001)</f><v>0</v></c><c r="H33" s="90" t="n"><f t="shared" si="1"/><v>0</v></c><c r="I33" s="48" t="n"><f t="array" ref="I33">Options!$D$30*(COUNTIF($Z33:$AE33, "&gt;="&amp;Options!$D$37) + 0.5*(COUNTIF($Z33:$AE33, "&gt;="&amp;Options!$D$38) - COUNTIF($Z33:$AE33, "&gt;="&amp;Options!$D$37))) + Options!$D$31*(COUNTIF($Z33:$AE33, "&gt;="&amp;Options!$D$37)) + Options!$D$32*AVERAGE($Z33:$AE33) + Options!$D$33*GEOMEAN($Z33:$AE33+0.0001)</f><v>0</v></c><c r="J33" s="90" t="n"><f t="shared" si="2"/><v>0</v></c><c r="K33" s="60"/><c r="L33" s="51" t="n"><f t="shared" si="3"/><v>0</v></c><c r="M33" s="51" t="n"><f t="shared" si="4"/><v>0</v></c><c r="N33" s="51" t="n"><f t="shared" si="5"/><v>0</v></c><c r="O33" s="51" t="n"><f t="shared" si="6"/><v>0</v></c><c r="P33" s="51" t="n"><f t="shared" si="7"/><v>0</v></c><c r="Q33" s="51" t="n"><f t="shared" si="8"/><v>0</v></c><c r="R33" s="97"/><c r="S33" s="51" t="n"><f>Health!F158</f><v>0</v></c><c r="T33" s="51" t="n"><f>'Food Security'!F158</f><v>0</v></c><c r="U33" s="91" t="n"><f>'Macro Fiscal'!F158</f><v>0</v></c><c r="V33" s="51" t="n"><f>'Socioeconomic Vulnerability'!F158</f><v>0</v></c><c r="W33" s="51" t="n"><f>'Natural Hazard'!F158</f><v>0</v></c><c r="X33" s="51" t="n"><f>'Conflict and Fragility'!F158</f><v>0</v></c><c r="Y33" s="97"/><c r="Z33" s="51" t="n"><f>Health!G158</f><v>0</v></c><c r="AA33" s="51" t="n"><f>'Food Security'!G158</f><v>0</v></c><c r="AB33" s="51" t="n"><f>'Macro Fiscal'!G158</f><v>0</v></c><c r="AC33" s="51" t="n"><f>'Socioeconomic Vulnerability'!G158</f><v>0</v></c><c r="AD33" s="51" t="n"><f>'Natural Hazard'!G158</f><v>0</v></c><c r="AE33" s="51" t="n"><f>'Conflict and Fragility'!G158</f><v>0</v></c><c r="AF33" s="60"/><c r="AG33" s="52" t="n"><v>0</v></c><c r="AH33" s="52" t="n"><v>0.1</v></c><c r="AI33" s="48"/><c r="AJ33" s="48"/><c r="AK33" s="48"/><c r="AL33" s="48"/><c r="AM33" s="48"/><c r="AN33" s="48"/><c r="AO33" s="48"/><c r="AP33" s="48"/><c r="AQ33" s="48"/><c r="AR33" s="48"/><c r="AS33" s="48"/><c r="AT33" s="48"/><c r="AU33" s="48"/><c r="AV33" s="48"/><c r="AW33" s="48"/><c r="AX33" s="48"/><c r="AY33" s="48"/><c r="AZ33" s="48"/><c r="BA33" s="48"/><c r="BB33" s="48"/><c r="BC33" s="48"/><c r="BD33" s="48"/><c r="BE33" s="48"/><c r="BF33" s="48"/><c r="BG33" s="48"/><c r="BH33" s="48"/><c r="BI33" s="48"/><c r="BJ33" s="48"/><c r="BK33" s="48"/><c r="BL33" s="48"/><c r="BM33" s="48"/><c r="BN33" s="48"/><c r="BO33" s="48"/><c r="BP33" s="48"/></row><row r="34"><c r="A34" s="106" t="n"><v>29</v></c><c r="B34" s="47" t="s"><v>354</v></c><c r="C34" s="47" t="s"><v>355</v></c><c r="D34" s="60"/><c r="E34" s="49" t="n"><f t="array" ref="E34">Options!$D$30*(COUNTIF($L34:$Q34, "&gt;="&amp;Options!$D$41) + 0.5*(COUNTIF($L34:$Q34, "&gt;="&amp;Options!$D$42) - COUNTIF($L34:$Q34, "&gt;="&amp;Options!$D$41))) + Options!$D$31*(COUNTIF($L34:$Q34, "&gt;="&amp;Options!$D$41)) + Options!$D$32*AVERAGE($L34:$Q34) + Options!$D$33*GEOMEAN($L34:$Q34+0.0001)</f><v>0</v></c><c r="F34" s="50" t="n"><f t="shared" si="0"/><v>0</v></c><c r="G34" s="49" t="n"><f t="array" ref="G34">Options!$D$30*(COUNTIF($S34:$X34, "&gt;="&amp;Options!$D$37) + 0.5*(COUNTIF($S34:$X34, "&gt;="&amp;Options!$D$38) - COUNTIF($S34:$X34, "&gt;="&amp;Options!$D$37))) + Options!$D$31*(COUNTIF($S34:$X34, "&gt;="&amp;Options!$D$37)) + Options!$D$32*AVERAGE($S34:$X34) + Options!$D$33*GEOMEAN($S34:$X34+0.0001)</f><v>0</v></c><c r="H34" s="90" t="n"><f t="shared" si="1"/><v>0</v></c><c r="I34" s="48" t="n"><f t="array" ref="I34">Options!$D$30*(COUNTIF($Z34:$AE34, "&gt;="&amp;Options!$D$37) + 0.5*(COUNTIF($Z34:$AE34, "&gt;="&amp;Options!$D$38) - COUNTIF($Z34:$AE34, "&gt;="&amp;Options!$D$37))) + Options!$D$31*(COUNTIF($Z34:$AE34, "&gt;="&amp;Options!$D$37)) + Options!$D$32*AVERAGE($Z34:$AE34) + Options!$D$33*GEOMEAN($Z34:$AE34+0.0001)</f><v>0</v></c><c r="J34" s="90" t="n"><f t="shared" si="2"/><v>0</v></c><c r="K34" s="60"/><c r="L34" s="51" t="n"><f t="shared" si="3"/><v>0</v></c><c r="M34" s="51" t="n"><f t="shared" si="4"/><v>0</v></c><c r="N34" s="51" t="n"><f t="shared" si="5"/><v>0</v></c><c r="O34" s="51" t="n"><f t="shared" si="6"/><v>0</v></c><c r="P34" s="51" t="n"><f t="shared" si="7"/><v>0</v></c><c r="Q34" s="51" t="n"><f t="shared" si="8"/><v>0</v></c><c r="R34" s="97"/><c r="S34" s="51" t="n"><f>Health!F179</f><v>0</v></c><c r="T34" s="51" t="n"><f>'Food Security'!F179</f><v>0</v></c><c r="U34" s="91" t="n"><f>'Macro Fiscal'!F179</f><v>0</v></c><c r="V34" s="51" t="n"><f>'Socioeconomic Vulnerability'!F179</f><v>0</v></c><c r="W34" s="51" t="n"><f>'Natural Hazard'!F179</f><v>0</v></c><c r="X34" s="51" t="n"><f>'Conflict and Fragility'!F179</f><v>0</v></c><c r="Y34" s="97"/><c r="Z34" s="51" t="n"><f>Health!G179</f><v>0</v></c><c r="AA34" s="51" t="n"><f>'Food Security'!G179</f><v>0</v></c><c r="AB34" s="51" t="n"><f>'Macro Fiscal'!G179</f><v>0</v></c><c r="AC34" s="51" t="n"><f>'Socioeconomic Vulnerability'!G179</f><v>0</v></c><c r="AD34" s="51" t="n"><f>'Natural Hazard'!G179</f><v>0</v></c><c r="AE34" s="51" t="n"><f>'Conflict and Fragility'!G179</f><v>0</v></c><c r="AF34" s="60"/><c r="AG34" s="52" t="n"><v>0</v></c><c r="AH34" s="52" t="n"><v>0.1</v></c><c r="AI34" s="48"/><c r="AJ34" s="48"/><c r="AK34" s="48"/><c r="AL34" s="48"/><c r="AM34" s="48"/><c r="AN34" s="48"/><c r="AO34" s="48"/><c r="AP34" s="48"/><c r="AQ34" s="48"/><c r="AR34" s="48"/><c r="AS34" s="48"/><c r="AT34" s="48"/><c r="AU34" s="48"/><c r="AV34" s="48"/><c r="AW34" s="48"/><c r="AX34" s="48"/><c r="AY34" s="48"/><c r="AZ34" s="48"/><c r="BA34" s="48"/><c r="BB34" s="48"/><c r="BC34" s="48"/><c r="BD34" s="48"/><c r="BE34" s="48"/><c r="BF34" s="48"/><c r="BG34" s="48"/><c r="BH34" s="48"/><c r="BI34" s="48"/><c r="BJ34" s="48"/><c r="BK34" s="48"/><c r="BL34" s="48"/><c r="BM34" s="48"/><c r="BN34" s="48"/><c r="BO34" s="48"/><c r="BP34" s="48"/></row><row r="35"><c r="A35" s="106" t="n"><v>30</v></c><c r="B35" s="47" t="s"><v>68</v></c><c r="C35" s="47" t="s"><v>69</v></c><c r="D35" s="60"/><c r="E35" s="49" t="n"><f t="array" ref="E35">Options!$D$30*(COUNTIF($L35:$Q35, "&gt;="&amp;Options!$D$41) + 0.5*(COUNTIF($L35:$Q35, "&gt;="&amp;Options!$D$42) - COUNTIF($L35:$Q35, "&gt;="&amp;Options!$D$41))) + Options!$D$31*(COUNTIF($L35:$Q35, "&gt;="&amp;Options!$D$41)) + Options!$D$32*AVERAGE($L35:$Q35) + Options!$D$33*GEOMEAN($L35:$Q35+0.0001)</f><v>0</v></c><c r="F35" s="50" t="n"><f t="shared" si="0"/><v>0</v></c><c r="G35" s="49" t="n"><f t="array" ref="G35">Options!$D$30*(COUNTIF($S35:$X35, "&gt;="&amp;Options!$D$37) + 0.5*(COUNTIF($S35:$X35, "&gt;="&amp;Options!$D$38) - COUNTIF($S35:$X35, "&gt;="&amp;Options!$D$37))) + Options!$D$31*(COUNTIF($S35:$X35, "&gt;="&amp;Options!$D$37)) + Options!$D$32*AVERAGE($S35:$X35) + Options!$D$33*GEOMEAN($S35:$X35+0.0001)</f><v>0</v></c><c r="H35" s="90" t="n"><f t="shared" si="1"/><v>0</v></c><c r="I35" s="48" t="n"><f t="array" ref="I35">Options!$D$30*(COUNTIF($Z35:$AE35, "&gt;="&amp;Options!$D$37) + 0.5*(COUNTIF($Z35:$AE35, "&gt;="&amp;Options!$D$38) - COUNTIF($Z35:$AE35, "&gt;="&amp;Options!$D$37))) + Options!$D$31*(COUNTIF($Z35:$AE35, "&gt;="&amp;Options!$D$37)) + Options!$D$32*AVERAGE($Z35:$AE35) + Options!$D$33*GEOMEAN($Z35:$AE35+0.0001)</f><v>0</v></c><c r="J35" s="90" t="n"><f t="shared" si="2"/><v>0</v></c><c r="K35" s="60"/><c r="L35" s="51" t="n"><f t="shared" si="3"/><v>0</v></c><c r="M35" s="51" t="n"><f t="shared" si="4"/><v>0</v></c><c r="N35" s="51" t="n"><f t="shared" si="5"/><v>0</v></c><c r="O35" s="51" t="n"><f t="shared" si="6"/><v>0</v></c><c r="P35" s="51" t="n"><f t="shared" si="7"/><v>0</v></c><c r="Q35" s="51" t="n"><f t="shared" si="8"/><v>0</v></c><c r="R35" s="97"/><c r="S35" s="51" t="n"><f>Health!F36</f><v>0</v></c><c r="T35" s="51" t="n"><f>'Food Security'!F36</f><v>0</v></c><c r="U35" s="91" t="n"><f>'Macro Fiscal'!F36</f><v>0</v></c><c r="V35" s="51" t="n"><f>'Socioeconomic Vulnerability'!F36</f><v>0</v></c><c r="W35" s="51" t="n"><f>'Natural Hazard'!F36</f><v>0</v></c><c r="X35" s="51" t="n"><f>'Conflict and Fragility'!F36</f><v>0</v></c><c r="Y35" s="97"/><c r="Z35" s="51" t="n"><f>Health!G36</f><v>0</v></c><c r="AA35" s="51" t="n"><f>'Food Security'!G36</f><v>0</v></c><c r="AB35" s="51" t="n"><f>'Macro Fiscal'!G36</f><v>0</v></c><c r="AC35" s="51" t="n"><f>'Socioeconomic Vulnerability'!G36</f><v>0</v></c><c r="AD35" s="51" t="n"><f>'Natural Hazard'!G36</f><v>0</v></c><c r="AE35" s="51" t="n"><f>'Conflict and Fragility'!G36</f><v>0</v></c><c r="AF35" s="60"/><c r="AG35" s="52" t="n"><v>0</v></c><c r="AH35" s="52" t="n"><v>0.4</v></c><c r="AI35" s="48"/><c r="AJ35" s="48"/><c r="AK35" s="48"/><c r="AL35" s="48"/><c r="AM35" s="48"/><c r="AN35" s="48"/><c r="AO35" s="48"/><c r="AP35" s="48"/><c r="AQ35" s="48"/><c r="AR35" s="48"/><c r="AS35" s="48"/><c r="AT35" s="48"/><c r="AU35" s="48"/><c r="AV35" s="48"/><c r="AW35" s="48"/><c r="AX35" s="48"/><c r="AY35" s="48"/><c r="AZ35" s="48"/><c r="BA35" s="48"/><c r="BB35" s="48"/><c r="BC35" s="48"/><c r="BD35" s="48"/><c r="BE35" s="48"/><c r="BF35" s="48"/><c r="BG35" s="48"/><c r="BH35" s="48"/><c r="BI35" s="48"/><c r="BJ35" s="48"/><c r="BK35" s="48"/><c r="BL35" s="48"/><c r="BM35" s="48"/><c r="BN35" s="48"/><c r="BO35" s="48"/><c r="BP35" s="48"/></row><row r="36"><c r="A36" s="106" t="n"><v>31</v></c><c r="B36" s="47" t="s"><v>202</v></c><c r="C36" s="47" t="s"><v>203</v></c><c r="D36" s="60"/><c r="E36" s="49" t="n"><f t="array" ref="E36">Options!$D$30*(COUNTIF($L36:$Q36, "&gt;="&amp;Options!$D$41) + 0.5*(COUNTIF($L36:$Q36, "&gt;="&amp;Options!$D$42) - COUNTIF($L36:$Q36, "&gt;="&amp;Options!$D$41))) + Options!$D$31*(COUNTIF($L36:$Q36, "&gt;="&amp;Options!$D$41)) + Options!$D$32*AVERAGE($L36:$Q36) + Options!$D$33*GEOMEAN($L36:$Q36+0.0001)</f><v>0</v></c><c r="F36" s="50" t="n"><f t="shared" si="0"/><v>0</v></c><c r="G36" s="49" t="n"><f t="array" ref="G36">Options!$D$30*(COUNTIF($S36:$X36, "&gt;="&amp;Options!$D$37) + 0.5*(COUNTIF($S36:$X36, "&gt;="&amp;Options!$D$38) - COUNTIF($S36:$X36, "&gt;="&amp;Options!$D$37))) + Options!$D$31*(COUNTIF($S36:$X36, "&gt;="&amp;Options!$D$37)) + Options!$D$32*AVERAGE($S36:$X36) + Options!$D$33*GEOMEAN($S36:$X36+0.0001)</f><v>0</v></c><c r="H36" s="90" t="n"><f t="shared" si="1"/><v>0</v></c><c r="I36" s="48" t="n"><f t="array" ref="I36">Options!$D$30*(COUNTIF($Z36:$AE36, "&gt;="&amp;Options!$D$37) + 0.5*(COUNTIF($Z36:$AE36, "&gt;="&amp;Options!$D$38) - COUNTIF($Z36:$AE36, "&gt;="&amp;Options!$D$37))) + Options!$D$31*(COUNTIF($Z36:$AE36, "&gt;="&amp;Options!$D$37)) + Options!$D$32*AVERAGE($Z36:$AE36) + Options!$D$33*GEOMEAN($Z36:$AE36+0.0001)</f><v>0</v></c><c r="J36" s="90" t="n"><f t="shared" si="2"/><v>0</v></c><c r="K36" s="60"/><c r="L36" s="51" t="n"><f t="shared" si="3"/><v>0</v></c><c r="M36" s="51" t="n"><f t="shared" si="4"/><v>0</v></c><c r="N36" s="51" t="n"><f t="shared" si="5"/><v>0</v></c><c r="O36" s="51" t="n"><f t="shared" si="6"/><v>0</v></c><c r="P36" s="51" t="n"><f t="shared" si="7"/><v>0</v></c><c r="Q36" s="51" t="n"><f t="shared" si="8"/><v>0</v></c><c r="R36" s="97"/><c r="S36" s="51" t="n"><f>Health!F103</f><v>0</v></c><c r="T36" s="51" t="n"><f>'Food Security'!F103</f><v>0</v></c><c r="U36" s="91" t="n"><f>'Macro Fiscal'!F103</f><v>0</v></c><c r="V36" s="51" t="n"><f>'Socioeconomic Vulnerability'!F103</f><v>0</v></c><c r="W36" s="51" t="n"><f>'Natural Hazard'!F103</f><v>0</v></c><c r="X36" s="51" t="n"><f>'Conflict and Fragility'!F103</f><v>0</v></c><c r="Y36" s="97"/><c r="Z36" s="51" t="n"><f>Health!G103</f><v>0</v></c><c r="AA36" s="51" t="n"><f>'Food Security'!G103</f><v>0</v></c><c r="AB36" s="51" t="n"><f>'Macro Fiscal'!G103</f><v>0</v></c><c r="AC36" s="51" t="n"><f>'Socioeconomic Vulnerability'!G103</f><v>0</v></c><c r="AD36" s="51" t="n"><f>'Natural Hazard'!G103</f><v>0</v></c><c r="AE36" s="51" t="n"><f>'Conflict and Fragility'!G103</f><v>0</v></c><c r="AF36" s="60"/><c r="AG36" s="52" t="n"><v>0</v></c><c r="AH36" s="52" t="n"><v>0.3</v></c><c r="AI36" s="48"/><c r="AJ36" s="48"/><c r="AK36" s="48"/><c r="AL36" s="48"/><c r="AM36" s="48"/><c r="AN36" s="48"/><c r="AO36" s="48"/><c r="AP36" s="48"/><c r="AQ36" s="48"/><c r="AR36" s="48"/><c r="AS36" s="48"/><c r="AT36" s="48"/><c r="AU36" s="48"/><c r="AV36" s="48"/><c r="AW36" s="48"/><c r="AX36" s="48"/><c r="AY36" s="48"/><c r="AZ36" s="48"/><c r="BA36" s="48"/><c r="BB36" s="48"/><c r="BC36" s="48"/><c r="BD36" s="48"/><c r="BE36" s="48"/><c r="BF36" s="48"/><c r="BG36" s="48"/><c r="BH36" s="48"/><c r="BI36" s="48"/><c r="BJ36" s="48"/><c r="BK36" s="48"/><c r="BL36" s="48"/><c r="BM36" s="48"/><c r="BN36" s="48"/><c r="BO36" s="48"/><c r="BP36" s="48"/></row><row r="37"><c r="A37" s="106" t="n"><v>32</v></c><c r="B37" s="47" t="s"><v>90</v></c><c r="C37" s="47" t="s"><v>91</v></c><c r="D37" s="60"/><c r="E37" s="49" t="n"><f t="array" ref="E37">Options!$D$30*(COUNTIF($L37:$Q37, "&gt;="&amp;Options!$D$41) + 0.5*(COUNTIF($L37:$Q37, "&gt;="&amp;Options!$D$42) - COUNTIF($L37:$Q37, "&gt;="&amp;Options!$D$41))) + Options!$D$31*(COUNTIF($L37:$Q37, "&gt;="&amp;Options!$D$41)) + Options!$D$32*AVERAGE($L37:$Q37) + Options!$D$33*GEOMEAN($L37:$Q37+0.0001)</f><v>0</v></c><c r="F37" s="50" t="n"><f t="shared" si="0"/><v>0</v></c><c r="G37" s="49" t="n"><f t="array" ref="G37">Options!$D$30*(COUNTIF($S37:$X37, "&gt;="&amp;Options!$D$37) + 0.5*(COUNTIF($S37:$X37, "&gt;="&amp;Options!$D$38) - COUNTIF($S37:$X37, "&gt;="&amp;Options!$D$37))) + Options!$D$31*(COUNTIF($S37:$X37, "&gt;="&amp;Options!$D$37)) + Options!$D$32*AVERAGE($S37:$X37) + Options!$D$33*GEOMEAN($S37:$X37+0.0001)</f><v>0</v></c><c r="H37" s="90" t="n"><f t="shared" si="1"/><v>0</v></c><c r="I37" s="48" t="n"><f t="array" ref="I37">Options!$D$30*(COUNTIF($Z37:$AE37, "&gt;="&amp;Options!$D$37) + 0.5*(COUNTIF($Z37:$AE37, "&gt;="&amp;Options!$D$38) - COUNTIF($Z37:$AE37, "&gt;="&amp;Options!$D$37))) + Options!$D$31*(COUNTIF($Z37:$AE37, "&gt;="&amp;Options!$D$37)) + Options!$D$32*AVERAGE($Z37:$AE37) + Options!$D$33*GEOMEAN($Z37:$AE37+0.0001)</f><v>0</v></c><c r="J37" s="90" t="n"><f t="shared" si="2"/><v>0</v></c><c r="K37" s="60"/><c r="L37" s="51" t="n"><f t="shared" si="3"/><v>0</v></c><c r="M37" s="51" t="n"><f t="shared" si="4"/><v>0</v></c><c r="N37" s="51" t="n"><f t="shared" si="5"/><v>0</v></c><c r="O37" s="51" t="n"><f t="shared" si="6"/><v>0</v></c><c r="P37" s="51" t="n"><f t="shared" si="7"/><v>0</v></c><c r="Q37" s="51" t="n"><f t="shared" si="8"/><v>0</v></c><c r="R37" s="97"/><c r="S37" s="51" t="n"><f>Health!F47</f><v>0</v></c><c r="T37" s="51" t="n"><f>'Food Security'!F47</f><v>0</v></c><c r="U37" s="91" t="n"><f>'Macro Fiscal'!F47</f><v>0</v></c><c r="V37" s="51" t="n"><f>'Socioeconomic Vulnerability'!F47</f><v>0</v></c><c r="W37" s="51" t="n"><f>'Natural Hazard'!F47</f><v>0</v></c><c r="X37" s="51" t="n"><f>'Conflict and Fragility'!F47</f><v>0</v></c><c r="Y37" s="97"/><c r="Z37" s="51" t="n"><f>Health!G47</f><v>0</v></c><c r="AA37" s="51" t="n"><f>'Food Security'!G47</f><v>0</v></c><c r="AB37" s="51" t="n"><f>'Macro Fiscal'!G47</f><v>0</v></c><c r="AC37" s="51" t="n"><f>'Socioeconomic Vulnerability'!G47</f><v>0</v></c><c r="AD37" s="51" t="n"><f>'Natural Hazard'!G47</f><v>0</v></c><c r="AE37" s="51" t="n"><f>'Conflict and Fragility'!G47</f><v>0</v></c><c r="AF37" s="60"/><c r="AG37" s="52" t="n"><v>0</v></c><c r="AH37" s="52" t="n"><v>0.3</v></c><c r="AI37" s="48"/><c r="AJ37" s="48"/><c r="AK37" s="48"/><c r="AL37" s="48"/><c r="AM37" s="48"/><c r="AN37" s="48"/><c r="AO37" s="48"/><c r="AP37" s="48"/><c r="AQ37" s="48"/><c r="AR37" s="48"/><c r="AS37" s="48"/><c r="AT37" s="48"/><c r="AU37" s="48"/><c r="AV37" s="48"/><c r="AW37" s="48"/><c r="AX37" s="48"/><c r="AY37" s="48"/><c r="AZ37" s="48"/><c r="BA37" s="48"/><c r="BB37" s="48"/><c r="BC37" s="48"/><c r="BD37" s="48"/><c r="BE37" s="48"/><c r="BF37" s="48"/><c r="BG37" s="48"/><c r="BH37" s="48"/><c r="BI37" s="48"/><c r="BJ37" s="48"/><c r="BK37" s="48"/><c r="BL37" s="48"/><c r="BM37" s="48"/><c r="BN37" s="48"/><c r="BO37" s="48"/><c r="BP37" s="48"/></row><row r="38"><c r="A38" s="106" t="n"><v>33</v></c><c r="B38" s="47" t="s"><v>378</v></c><c r="C38" s="47" t="s"><v>379</v></c><c r="D38" s="60"/><c r="E38" s="49" t="n"><f t="array" ref="E38">Options!$D$30*(COUNTIF($L38:$Q38, "&gt;="&amp;Options!$D$41) + 0.5*(COUNTIF($L38:$Q38, "&gt;="&amp;Options!$D$42) - COUNTIF($L38:$Q38, "&gt;="&amp;Options!$D$41))) + Options!$D$31*(COUNTIF($L38:$Q38, "&gt;="&amp;Options!$D$41)) + Options!$D$32*AVERAGE($L38:$Q38) + Options!$D$33*GEOMEAN($L38:$Q38+0.0001)</f><v>0</v></c><c r="F38" s="50" t="n"><f t="shared" ref="F38:F69" si="9">E38</f><v>0</v></c><c r="G38" s="49" t="n"><f t="array" ref="G38">Options!$D$30*(COUNTIF($S38:$X38, "&gt;="&amp;Options!$D$37) + 0.5*(COUNTIF($S38:$X38, "&gt;="&amp;Options!$D$38) - COUNTIF($S38:$X38, "&gt;="&amp;Options!$D$37))) + Options!$D$31*(COUNTIF($S38:$X38, "&gt;="&amp;Options!$D$37)) + Options!$D$32*AVERAGE($S38:$X38) + Options!$D$33*GEOMEAN($S38:$X38+0.0001)</f><v>0</v></c><c r="H38" s="90" t="n"><f t="shared" ref="H38:H69" si="10">G38</f><v>0</v></c><c r="I38" s="48" t="n"><f t="array" ref="I38">Options!$D$30*(COUNTIF($Z38:$AE38, "&gt;="&amp;Options!$D$37) + 0.5*(COUNTIF($Z38:$AE38, "&gt;="&amp;Options!$D$38) - COUNTIF($Z38:$AE38, "&gt;="&amp;Options!$D$37))) + Options!$D$31*(COUNTIF($Z38:$AE38, "&gt;="&amp;Options!$D$37)) + Options!$D$32*AVERAGE($Z38:$AE38) + Options!$D$33*GEOMEAN($Z38:$AE38+0.0001)</f><v>0</v></c><c r="J38" s="90" t="n"><f t="shared" ref="J38:J69" si="11">I38</f><v>0</v></c><c r="K38" s="60"/><c r="L38" s="51" t="n"><f t="shared" ref="L38:L69" si="12">IFERROR(GEOMEAN(S38,Z38), MAX(S38,Z38))</f><v>0</v></c><c r="M38" s="51" t="n"><f t="shared" ref="M38:M69" si="13">IFERROR(GEOMEAN(T38,AA38), MAX(T38,AA38))</f><v>0</v></c><c r="N38" s="51" t="n"><f t="shared" ref="N38:N69" si="14">IFERROR(GEOMEAN(U38,AB38), MAX(U38,AB38))</f><v>0</v></c><c r="O38" s="51" t="n"><f t="shared" ref="O38:O69" si="15">IFERROR(GEOMEAN(V38,AC38), MAX(V38,AC38))</f><v>0</v></c><c r="P38" s="51" t="n"><f t="shared" ref="P38:P69" si="16">IFERROR(GEOMEAN(W38,AD38), MAX(W38,AD38))</f><v>0</v></c><c r="Q38" s="51" t="n"><f t="shared" ref="Q38:Q69" si="17">IFERROR(GEOMEAN(X38,AE38), MAX(X38,AE38))</f><v>0</v></c><c r="R38" s="97"/><c r="S38" s="51" t="n"><f>Health!F191</f><v>0</v></c><c r="T38" s="51" t="n"><f>'Food Security'!F191</f><v>0</v></c><c r="U38" s="91" t="n"><f>'Macro Fiscal'!F191</f><v>0</v></c><c r="V38" s="51" t="n"><f>'Socioeconomic Vulnerability'!F191</f><v>0</v></c><c r="W38" s="51" t="n"><f>'Natural Hazard'!F191</f><v>0</v></c><c r="X38" s="51" t="n"><f>'Conflict and Fragility'!F191</f><v>0</v></c><c r="Y38" s="97"/><c r="Z38" s="51" t="n"><f>Health!G191</f><v>0</v></c><c r="AA38" s="51" t="n"><f>'Food Security'!G191</f><v>0</v></c><c r="AB38" s="51" t="n"><f>'Macro Fiscal'!G191</f><v>0</v></c><c r="AC38" s="51" t="n"><f>'Socioeconomic Vulnerability'!G191</f><v>0</v></c><c r="AD38" s="51" t="n"><f>'Natural Hazard'!G191</f><v>0</v></c><c r="AE38" s="51" t="n"><f>'Conflict and Fragility'!G191</f><v>0</v></c><c r="AF38" s="60"/><c r="AG38" s="52" t="n"><v>0</v></c><c r="AH38" s="52" t="n"><v>0.3</v></c><c r="AI38" s="48"/><c r="AJ38" s="48"/><c r="AK38" s="48"/><c r="AL38" s="48"/><c r="AM38" s="48"/><c r="AN38" s="48"/><c r="AO38" s="48"/><c r="AP38" s="48"/><c r="AQ38" s="48"/><c r="AR38" s="48"/><c r="AS38" s="48"/><c r="AT38" s="48"/><c r="AU38" s="48"/><c r="AV38" s="48"/><c r="AW38" s="48"/><c r="AX38" s="48"/><c r="AY38" s="48"/><c r="AZ38" s="48"/><c r="BA38" s="48"/><c r="BB38" s="48"/><c r="BC38" s="48"/><c r="BD38" s="48"/><c r="BE38" s="48"/><c r="BF38" s="48"/><c r="BG38" s="48"/><c r="BH38" s="48"/><c r="BI38" s="48"/><c r="BJ38" s="48"/><c r="BK38" s="48"/><c r="BL38" s="48"/><c r="BM38" s="48"/><c r="BN38" s="48"/><c r="BO38" s="48"/><c r="BP38" s="48"/></row><row r="39"><c r="A39" s="106" t="n"><v>34</v></c><c r="B39" s="47" t="s"><v>144</v></c><c r="C39" s="47" t="s"><v>145</v></c><c r="D39" s="60"/><c r="E39" s="49" t="n"><f t="array" ref="E39">Options!$D$30*(COUNTIF($L39:$Q39, "&gt;="&amp;Options!$D$41) + 0.5*(COUNTIF($L39:$Q39, "&gt;="&amp;Options!$D$42) - COUNTIF($L39:$Q39, "&gt;="&amp;Options!$D$41))) + Options!$D$31*(COUNTIF($L39:$Q39, "&gt;="&amp;Options!$D$41)) + Options!$D$32*AVERAGE($L39:$Q39) + Options!$D$33*GEOMEAN($L39:$Q39+0.0001)</f><v>0</v></c><c r="F39" s="50" t="n"><f t="shared" si="9"/><v>0</v></c><c r="G39" s="49" t="n"><f t="array" ref="G39">Options!$D$30*(COUNTIF($S39:$X39, "&gt;="&amp;Options!$D$37) + 0.5*(COUNTIF($S39:$X39, "&gt;="&amp;Options!$D$38) - COUNTIF($S39:$X39, "&gt;="&amp;Options!$D$37))) + Options!$D$31*(COUNTIF($S39:$X39, "&gt;="&amp;Options!$D$37)) + Options!$D$32*AVERAGE($S39:$X39) + Options!$D$33*GEOMEAN($S39:$X39+0.0001)</f><v>0</v></c><c r="H39" s="90" t="n"><f t="shared" si="10"/><v>0</v></c><c r="I39" s="48" t="n"><f t="array" ref="I39">Options!$D$30*(COUNTIF($Z39:$AE39, "&gt;="&amp;Options!$D$37) + 0.5*(COUNTIF($Z39:$AE39, "&gt;="&amp;Options!$D$38) - COUNTIF($Z39:$AE39, "&gt;="&amp;Options!$D$37))) + Options!$D$31*(COUNTIF($Z39:$AE39, "&gt;="&amp;Options!$D$37)) + Options!$D$32*AVERAGE($Z39:$AE39) + Options!$D$33*GEOMEAN($Z39:$AE39+0.0001)</f><v>0</v></c><c r="J39" s="90" t="n"><f t="shared" si="11"/><v>0</v></c><c r="K39" s="60"/><c r="L39" s="51" t="n"><f t="shared" si="12"/><v>0</v></c><c r="M39" s="51" t="n"><f t="shared" si="13"/><v>0</v></c><c r="N39" s="51" t="n"><f t="shared" si="14"/><v>0</v></c><c r="O39" s="51" t="n"><f t="shared" si="15"/><v>0</v></c><c r="P39" s="51" t="n"><f t="shared" si="16"/><v>0</v></c><c r="Q39" s="51" t="n"><f t="shared" si="17"/><v>0</v></c><c r="R39" s="97"/><c r="S39" s="51" t="n"><f>Health!F74</f><v>0</v></c><c r="T39" s="51" t="n"><f>'Food Security'!F74</f><v>0</v></c><c r="U39" s="91" t="n"><f>'Macro Fiscal'!F74</f><v>0</v></c><c r="V39" s="51" t="n"><f>'Socioeconomic Vulnerability'!F74</f><v>0</v></c><c r="W39" s="51" t="n"><f>'Natural Hazard'!F74</f><v>0</v></c><c r="X39" s="51" t="n"><f>'Conflict and Fragility'!F74</f><v>0</v></c><c r="Y39" s="97"/><c r="Z39" s="51" t="n"><f>Health!G74</f><v>0</v></c><c r="AA39" s="51" t="n"><f>'Food Security'!G74</f><v>0</v></c><c r="AB39" s="51" t="n"><f>'Macro Fiscal'!G74</f><v>0</v></c><c r="AC39" s="51" t="n"><f>'Socioeconomic Vulnerability'!G74</f><v>0</v></c><c r="AD39" s="51" t="n"><f>'Natural Hazard'!G74</f><v>0</v></c><c r="AE39" s="51" t="n"><f>'Conflict and Fragility'!G74</f><v>0</v></c><c r="AF39" s="60"/><c r="AG39" s="52" t="n"><v>0</v></c><c r="AH39" s="52" t="n"><v>0.2</v></c><c r="AI39" s="48"/><c r="AJ39" s="48"/><c r="AK39" s="48"/><c r="AL39" s="48"/><c r="AM39" s="48"/><c r="AN39" s="48"/><c r="AO39" s="48"/><c r="AP39" s="48"/><c r="AQ39" s="48"/><c r="AR39" s="48"/><c r="AS39" s="48"/><c r="AT39" s="48"/><c r="AU39" s="48"/><c r="AV39" s="48"/><c r="AW39" s="48"/><c r="AX39" s="48"/><c r="AY39" s="48"/><c r="AZ39" s="48"/><c r="BA39" s="48"/><c r="BB39" s="48"/><c r="BC39" s="48"/><c r="BD39" s="48"/><c r="BE39" s="48"/><c r="BF39" s="48"/><c r="BG39" s="48"/><c r="BH39" s="48"/><c r="BI39" s="48"/><c r="BJ39" s="48"/><c r="BK39" s="48"/><c r="BL39" s="48"/><c r="BM39" s="48"/><c r="BN39" s="48"/><c r="BO39" s="48"/><c r="BP39" s="48"/></row><row r="40"><c r="A40" s="106" t="n"><v>35</v></c><c r="B40" s="47" t="s"><v>160</v></c><c r="C40" s="47" t="s"><v>161</v></c><c r="D40" s="60"/><c r="E40" s="49" t="n"><f t="array" ref="E40">Options!$D$30*(COUNTIF($L40:$Q40, "&gt;="&amp;Options!$D$41) + 0.5*(COUNTIF($L40:$Q40, "&gt;="&amp;Options!$D$42) - COUNTIF($L40:$Q40, "&gt;="&amp;Options!$D$41))) + Options!$D$31*(COUNTIF($L40:$Q40, "&gt;="&amp;Options!$D$41)) + Options!$D$32*AVERAGE($L40:$Q40) + Options!$D$33*GEOMEAN($L40:$Q40+0.0001)</f><v>0</v></c><c r="F40" s="50" t="n"><f t="shared" si="9"/><v>0</v></c><c r="G40" s="49" t="n"><f t="array" ref="G40">Options!$D$30*(COUNTIF($S40:$X40, "&gt;="&amp;Options!$D$37) + 0.5*(COUNTIF($S40:$X40, "&gt;="&amp;Options!$D$38) - COUNTIF($S40:$X40, "&gt;="&amp;Options!$D$37))) + Options!$D$31*(COUNTIF($S40:$X40, "&gt;="&amp;Options!$D$37)) + Options!$D$32*AVERAGE($S40:$X40) + Options!$D$33*GEOMEAN($S40:$X40+0.0001)</f><v>0</v></c><c r="H40" s="90" t="n"><f t="shared" si="10"/><v>0</v></c><c r="I40" s="48" t="n"><f t="array" ref="I40">Options!$D$30*(COUNTIF($Z40:$AE40, "&gt;="&amp;Options!$D$37) + 0.5*(COUNTIF($Z40:$AE40, "&gt;="&amp;Options!$D$38) - COUNTIF($Z40:$AE40, "&gt;="&amp;Options!$D$37))) + Options!$D$31*(COUNTIF($Z40:$AE40, "&gt;="&amp;Options!$D$37)) + Options!$D$32*AVERAGE($Z40:$AE40) + Options!$D$33*GEOMEAN($Z40:$AE40+0.0001)</f><v>0</v></c><c r="J40" s="90" t="n"><f t="shared" si="11"/><v>0</v></c><c r="K40" s="60"/><c r="L40" s="51" t="n"><f t="shared" si="12"/><v>0</v></c><c r="M40" s="51" t="n"><f t="shared" si="13"/><v>0</v></c><c r="N40" s="51" t="n"><f t="shared" si="14"/><v>0</v></c><c r="O40" s="51" t="n"><f t="shared" si="15"/><v>0</v></c><c r="P40" s="51" t="n"><f t="shared" si="16"/><v>0</v></c><c r="Q40" s="51" t="n"><f t="shared" si="17"/><v>0</v></c><c r="R40" s="97"/><c r="S40" s="51" t="n"><f>Health!F82</f><v>0</v></c><c r="T40" s="51" t="n"><f>'Food Security'!F82</f><v>0</v></c><c r="U40" s="91" t="n"><f>'Macro Fiscal'!F82</f><v>0</v></c><c r="V40" s="51" t="n"><f>'Socioeconomic Vulnerability'!F82</f><v>0</v></c><c r="W40" s="51" t="n"><f>'Natural Hazard'!F82</f><v>0</v></c><c r="X40" s="51" t="n"><f>'Conflict and Fragility'!F82</f><v>0</v></c><c r="Y40" s="97"/><c r="Z40" s="51" t="n"><f>Health!G82</f><v>0</v></c><c r="AA40" s="51" t="n"><f>'Food Security'!G82</f><v>0</v></c><c r="AB40" s="51" t="n"><f>'Macro Fiscal'!G82</f><v>0</v></c><c r="AC40" s="51" t="n"><f>'Socioeconomic Vulnerability'!G82</f><v>0</v></c><c r="AD40" s="51" t="n"><f>'Natural Hazard'!G82</f><v>0</v></c><c r="AE40" s="51" t="n"><f>'Conflict and Fragility'!G82</f><v>0</v></c><c r="AF40" s="60"/><c r="AG40" s="52" t="n"><v>0</v></c><c r="AH40" s="52" t="n"><v>0.4</v></c><c r="AI40" s="48"/><c r="AJ40" s="48"/><c r="AK40" s="48"/><c r="AL40" s="48"/><c r="AM40" s="48"/><c r="AN40" s="48"/><c r="AO40" s="48"/><c r="AP40" s="48"/><c r="AQ40" s="48"/><c r="AR40" s="48"/><c r="AS40" s="48"/><c r="AT40" s="48"/><c r="AU40" s="48"/><c r="AV40" s="48"/><c r="AW40" s="48"/><c r="AX40" s="48"/><c r="AY40" s="48"/><c r="AZ40" s="48"/><c r="BA40" s="48"/><c r="BB40" s="48"/><c r="BC40" s="48"/><c r="BD40" s="48"/><c r="BE40" s="48"/><c r="BF40" s="48"/><c r="BG40" s="48"/><c r="BH40" s="48"/><c r="BI40" s="48"/><c r="BJ40" s="48"/><c r="BK40" s="48"/><c r="BL40" s="48"/><c r="BM40" s="48"/><c r="BN40" s="48"/><c r="BO40" s="48"/><c r="BP40" s="48"/></row><row r="41"><c r="A41" s="106" t="n"><v>36</v></c><c r="B41" s="47" t="s"><v>336</v></c><c r="C41" s="47" t="s"><v>337</v></c><c r="D41" s="60"/><c r="E41" s="49" t="n"><f t="array" ref="E41">Options!$D$30*(COUNTIF($L41:$Q41, "&gt;="&amp;Options!$D$41) + 0.5*(COUNTIF($L41:$Q41, "&gt;="&amp;Options!$D$42) - COUNTIF($L41:$Q41, "&gt;="&amp;Options!$D$41))) + Options!$D$31*(COUNTIF($L41:$Q41, "&gt;="&amp;Options!$D$41)) + Options!$D$32*AVERAGE($L41:$Q41) + Options!$D$33*GEOMEAN($L41:$Q41+0.0001)</f><v>0</v></c><c r="F41" s="50" t="n"><f t="shared" si="9"/><v>0</v></c><c r="G41" s="49" t="n"><f t="array" ref="G41">Options!$D$30*(COUNTIF($S41:$X41, "&gt;="&amp;Options!$D$37) + 0.5*(COUNTIF($S41:$X41, "&gt;="&amp;Options!$D$38) - COUNTIF($S41:$X41, "&gt;="&amp;Options!$D$37))) + Options!$D$31*(COUNTIF($S41:$X41, "&gt;="&amp;Options!$D$37)) + Options!$D$32*AVERAGE($S41:$X41) + Options!$D$33*GEOMEAN($S41:$X41+0.0001)</f><v>0</v></c><c r="H41" s="90" t="n"><f t="shared" si="10"/><v>0</v></c><c r="I41" s="48" t="n"><f t="array" ref="I41">Options!$D$30*(COUNTIF($Z41:$AE41, "&gt;="&amp;Options!$D$37) + 0.5*(COUNTIF($Z41:$AE41, "&gt;="&amp;Options!$D$38) - COUNTIF($Z41:$AE41, "&gt;="&amp;Options!$D$37))) + Options!$D$31*(COUNTIF($Z41:$AE41, "&gt;="&amp;Options!$D$37)) + Options!$D$32*AVERAGE($Z41:$AE41) + Options!$D$33*GEOMEAN($Z41:$AE41+0.0001)</f><v>0</v></c><c r="J41" s="90" t="n"><f t="shared" si="11"/><v>0</v></c><c r="K41" s="60"/><c r="L41" s="51" t="n"><f t="shared" si="12"/><v>0</v></c><c r="M41" s="51" t="n"><f t="shared" si="13"/><v>0</v></c><c r="N41" s="51" t="n"><f t="shared" si="14"/><v>0</v></c><c r="O41" s="51" t="n"><f t="shared" si="15"/><v>0</v></c><c r="P41" s="51" t="n"><f t="shared" si="16"/><v>0</v></c><c r="Q41" s="51" t="n"><f t="shared" si="17"/><v>0</v></c><c r="R41" s="97"/><c r="S41" s="51" t="n"><f>Health!F170</f><v>0</v></c><c r="T41" s="51" t="n"><f>'Food Security'!F170</f><v>0</v></c><c r="U41" s="91" t="n"><f>'Macro Fiscal'!F170</f><v>0</v></c><c r="V41" s="51" t="n"><f>'Socioeconomic Vulnerability'!F170</f><v>0</v></c><c r="W41" s="51" t="n"><f>'Natural Hazard'!F170</f><v>0</v></c><c r="X41" s="51" t="n"><f>'Conflict and Fragility'!F170</f><v>0</v></c><c r="Y41" s="97"/><c r="Z41" s="51" t="n"><f>Health!G170</f><v>0</v></c><c r="AA41" s="51" t="n"><f>'Food Security'!G170</f><v>0</v></c><c r="AB41" s="51" t="n"><f>'Macro Fiscal'!G170</f><v>0</v></c><c r="AC41" s="51" t="n"><f>'Socioeconomic Vulnerability'!G170</f><v>0</v></c><c r="AD41" s="51" t="n"><f>'Natural Hazard'!G170</f><v>0</v></c><c r="AE41" s="51" t="n"><f>'Conflict and Fragility'!G170</f><v>0</v></c><c r="AF41" s="60"/><c r="AG41" s="52" t="n"><v>0</v></c><c r="AH41" s="52" t="n"><v>0.4</v></c><c r="AI41" s="48"/><c r="AJ41" s="48"/><c r="AK41" s="48"/><c r="AL41" s="48"/><c r="AM41" s="48"/><c r="AN41" s="48"/><c r="AO41" s="48"/><c r="AP41" s="48"/><c r="AQ41" s="48"/><c r="AR41" s="48"/><c r="AS41" s="48"/><c r="AT41" s="48"/><c r="AU41" s="48"/><c r="AV41" s="48"/><c r="AW41" s="48"/><c r="AX41" s="48"/><c r="AY41" s="48"/><c r="AZ41" s="48"/><c r="BA41" s="48"/><c r="BB41" s="48"/><c r="BC41" s="48"/><c r="BD41" s="48"/><c r="BE41" s="48"/><c r="BF41" s="48"/><c r="BG41" s="48"/><c r="BH41" s="48"/><c r="BI41" s="48"/><c r="BJ41" s="48"/><c r="BK41" s="48"/><c r="BL41" s="48"/><c r="BM41" s="48"/><c r="BN41" s="48"/><c r="BO41" s="48"/><c r="BP41" s="48"/></row><row r="42"><c r="A42" s="106" t="n"><v>37</v></c><c r="B42" s="47" t="s"><v>352</v></c><c r="C42" s="47" t="s"><v>353</v></c><c r="D42" s="60"/><c r="E42" s="49" t="n"><f t="array" ref="E42">Options!$D$30*(COUNTIF($L42:$Q42, "&gt;="&amp;Options!$D$41) + 0.5*(COUNTIF($L42:$Q42, "&gt;="&amp;Options!$D$42) - COUNTIF($L42:$Q42, "&gt;="&amp;Options!$D$41))) + Options!$D$31*(COUNTIF($L42:$Q42, "&gt;="&amp;Options!$D$41)) + Options!$D$32*AVERAGE($L42:$Q42) + Options!$D$33*GEOMEAN($L42:$Q42+0.0001)</f><v>0</v></c><c r="F42" s="50" t="n"><f t="shared" si="9"/><v>0</v></c><c r="G42" s="49" t="n"><f t="array" ref="G42">Options!$D$30*(COUNTIF($S42:$X42, "&gt;="&amp;Options!$D$37) + 0.5*(COUNTIF($S42:$X42, "&gt;="&amp;Options!$D$38) - COUNTIF($S42:$X42, "&gt;="&amp;Options!$D$37))) + Options!$D$31*(COUNTIF($S42:$X42, "&gt;="&amp;Options!$D$37)) + Options!$D$32*AVERAGE($S42:$X42) + Options!$D$33*GEOMEAN($S42:$X42+0.0001)</f><v>0</v></c><c r="H42" s="90" t="n"><f t="shared" si="10"/><v>0</v></c><c r="I42" s="48" t="n"><f t="array" ref="I42">Options!$D$30*(COUNTIF($Z42:$AE42, "&gt;="&amp;Options!$D$37) + 0.5*(COUNTIF($Z42:$AE42, "&gt;="&amp;Options!$D$38) - COUNTIF($Z42:$AE42, "&gt;="&amp;Options!$D$37))) + Options!$D$31*(COUNTIF($Z42:$AE42, "&gt;="&amp;Options!$D$37)) + Options!$D$32*AVERAGE($Z42:$AE42) + Options!$D$33*GEOMEAN($Z42:$AE42+0.0001)</f><v>0</v></c><c r="J42" s="90" t="n"><f t="shared" si="11"/><v>0</v></c><c r="K42" s="60"/><c r="L42" s="51" t="n"><f t="shared" si="12"/><v>0</v></c><c r="M42" s="51" t="n"><f t="shared" si="13"/><v>0</v></c><c r="N42" s="51" t="n"><f t="shared" si="14"/><v>0</v></c><c r="O42" s="51" t="n"><f t="shared" si="15"/><v>0</v></c><c r="P42" s="51" t="n"><f t="shared" si="16"/><v>0</v></c><c r="Q42" s="51" t="n"><f t="shared" si="17"/><v>0</v></c><c r="R42" s="97"/><c r="S42" s="51" t="n"><f>Health!F178</f><v>0</v></c><c r="T42" s="51" t="n"><f>'Food Security'!F178</f><v>0</v></c><c r="U42" s="91" t="n"><f>'Macro Fiscal'!F178</f><v>0</v></c><c r="V42" s="51" t="n"><f>'Socioeconomic Vulnerability'!F178</f><v>0</v></c><c r="W42" s="51" t="n"><f>'Natural Hazard'!F178</f><v>0</v></c><c r="X42" s="51" t="n"><f>'Conflict and Fragility'!F178</f><v>0</v></c><c r="Y42" s="97"/><c r="Z42" s="51" t="n"><f>Health!G178</f><v>0</v></c><c r="AA42" s="51" t="n"><f>'Food Security'!G178</f><v>0</v></c><c r="AB42" s="51" t="n"><f>'Macro Fiscal'!G178</f><v>0</v></c><c r="AC42" s="51" t="n"><f>'Socioeconomic Vulnerability'!G178</f><v>0</v></c><c r="AD42" s="51" t="n"><f>'Natural Hazard'!G178</f><v>0</v></c><c r="AE42" s="51" t="n"><f>'Conflict and Fragility'!G178</f><v>0</v></c><c r="AF42" s="60"/><c r="AG42" s="52" t="n"><v>0</v></c><c r="AH42" s="52" t="n"><v>0.2</v></c><c r="AI42" s="48"/><c r="AJ42" s="48"/><c r="AK42" s="48"/><c r="AL42" s="48"/><c r="AM42" s="48"/><c r="AN42" s="48"/><c r="AO42" s="48"/><c r="AP42" s="48"/><c r="AQ42" s="48"/><c r="AR42" s="48"/><c r="AS42" s="48"/><c r="AT42" s="48"/><c r="AU42" s="48"/><c r="AV42" s="48"/><c r="AW42" s="48"/><c r="AX42" s="48"/><c r="AY42" s="48"/><c r="AZ42" s="48"/><c r="BA42" s="48"/><c r="BB42" s="48"/><c r="BC42" s="48"/><c r="BD42" s="48"/><c r="BE42" s="48"/><c r="BF42" s="48"/><c r="BG42" s="48"/><c r="BH42" s="48"/><c r="BI42" s="48"/><c r="BJ42" s="48"/><c r="BK42" s="48"/><c r="BL42" s="48"/><c r="BM42" s="48"/><c r="BN42" s="48"/><c r="BO42" s="48"/><c r="BP42" s="48"/></row><row r="43"><c r="A43" s="106" t="n"><v>38</v></c><c r="B43" s="47" t="s"><v>366</v></c><c r="C43" s="47" t="s"><v>367</v></c><c r="D43" s="60"/><c r="E43" s="49" t="n"><f t="array" ref="E43">Options!$D$30*(COUNTIF($L43:$Q43, "&gt;="&amp;Options!$D$41) + 0.5*(COUNTIF($L43:$Q43, "&gt;="&amp;Options!$D$42) - COUNTIF($L43:$Q43, "&gt;="&amp;Options!$D$41))) + Options!$D$31*(COUNTIF($L43:$Q43, "&gt;="&amp;Options!$D$41)) + Options!$D$32*AVERAGE($L43:$Q43) + Options!$D$33*GEOMEAN($L43:$Q43+0.0001)</f><v>0</v></c><c r="F43" s="50" t="n"><f t="shared" si="9"/><v>0</v></c><c r="G43" s="49" t="n"><f t="array" ref="G43">Options!$D$30*(COUNTIF($S43:$X43, "&gt;="&amp;Options!$D$37) + 0.5*(COUNTIF($S43:$X43, "&gt;="&amp;Options!$D$38) - COUNTIF($S43:$X43, "&gt;="&amp;Options!$D$37))) + Options!$D$31*(COUNTIF($S43:$X43, "&gt;="&amp;Options!$D$37)) + Options!$D$32*AVERAGE($S43:$X43) + Options!$D$33*GEOMEAN($S43:$X43+0.0001)</f><v>0</v></c><c r="H43" s="90" t="n"><f t="shared" si="10"/><v>0</v></c><c r="I43" s="48" t="n"><f t="array" ref="I43">Options!$D$30*(COUNTIF($Z43:$AE43, "&gt;="&amp;Options!$D$37) + 0.5*(COUNTIF($Z43:$AE43, "&gt;="&amp;Options!$D$38) - COUNTIF($Z43:$AE43, "&gt;="&amp;Options!$D$37))) + Options!$D$31*(COUNTIF($Z43:$AE43, "&gt;="&amp;Options!$D$37)) + Options!$D$32*AVERAGE($Z43:$AE43) + Options!$D$33*GEOMEAN($Z43:$AE43+0.0001)</f><v>0</v></c><c r="J43" s="90" t="n"><f t="shared" si="11"/><v>0</v></c><c r="K43" s="60"/><c r="L43" s="51" t="n"><f t="shared" si="12"/><v>0</v></c><c r="M43" s="51" t="n"><f t="shared" si="13"/><v>0</v></c><c r="N43" s="51" t="n"><f t="shared" si="14"/><v>0</v></c><c r="O43" s="51" t="n"><f t="shared" si="15"/><v>0</v></c><c r="P43" s="51" t="n"><f t="shared" si="16"/><v>0</v></c><c r="Q43" s="51" t="n"><f t="shared" si="17"/><v>0</v></c><c r="R43" s="97"/><c r="S43" s="51" t="n"><f>Health!F185</f><v>0</v></c><c r="T43" s="51" t="n"><f>'Food Security'!F185</f><v>0</v></c><c r="U43" s="91" t="n"><f>'Macro Fiscal'!F185</f><v>0</v></c><c r="V43" s="51" t="n"><f>'Socioeconomic Vulnerability'!F185</f><v>0</v></c><c r="W43" s="51" t="n"><f>'Natural Hazard'!F185</f><v>0</v></c><c r="X43" s="51" t="n"><f>'Conflict and Fragility'!F185</f><v>0</v></c><c r="Y43" s="97"/><c r="Z43" s="51" t="n"><f>Health!G185</f><v>0</v></c><c r="AA43" s="51" t="n"><f>'Food Security'!G185</f><v>0</v></c><c r="AB43" s="51" t="n"><f>'Macro Fiscal'!G185</f><v>0</v></c><c r="AC43" s="51" t="n"><f>'Socioeconomic Vulnerability'!G185</f><v>0</v></c><c r="AD43" s="51" t="n"><f>'Natural Hazard'!G185</f><v>0</v></c><c r="AE43" s="51" t="n"><f>'Conflict and Fragility'!G185</f><v>0</v></c><c r="AF43" s="60"/><c r="AG43" s="52" t="n"><v>0</v></c><c r="AH43" s="52" t="n"><v>0.5</v></c><c r="AI43" s="48"/><c r="AJ43" s="48"/><c r="AK43" s="48"/><c r="AL43" s="48"/><c r="AM43" s="48"/><c r="AN43" s="48"/><c r="AO43" s="48"/><c r="AP43" s="48"/><c r="AQ43" s="48"/><c r="AR43" s="48"/><c r="AS43" s="48"/><c r="AT43" s="48"/><c r="AU43" s="48"/><c r="AV43" s="48"/><c r="AW43" s="48"/><c r="AX43" s="48"/><c r="AY43" s="48"/><c r="AZ43" s="48"/><c r="BA43" s="48"/><c r="BB43" s="48"/><c r="BC43" s="48"/><c r="BD43" s="48"/><c r="BE43" s="48"/><c r="BF43" s="48"/><c r="BG43" s="48"/><c r="BH43" s="48"/><c r="BI43" s="48"/><c r="BJ43" s="48"/><c r="BK43" s="48"/><c r="BL43" s="48"/><c r="BM43" s="48"/><c r="BN43" s="48"/><c r="BO43" s="48"/><c r="BP43" s="48"/></row><row r="44"><c r="A44" s="106" t="n"><v>39</v></c><c r="B44" s="47" t="s"><v>252</v></c><c r="C44" s="47" t="s"><v>253</v></c><c r="D44" s="60"/><c r="E44" s="49" t="n"><f t="array" ref="E44">Options!$D$30*(COUNTIF($L44:$Q44, "&gt;="&amp;Options!$D$41) + 0.5*(COUNTIF($L44:$Q44, "&gt;="&amp;Options!$D$42) - COUNTIF($L44:$Q44, "&gt;="&amp;Options!$D$41))) + Options!$D$31*(COUNTIF($L44:$Q44, "&gt;="&amp;Options!$D$41)) + Options!$D$32*AVERAGE($L44:$Q44) + Options!$D$33*GEOMEAN($L44:$Q44+0.0001)</f><v>0</v></c><c r="F44" s="50" t="n"><f t="shared" si="9"/><v>0</v></c><c r="G44" s="49" t="n"><f t="array" ref="G44">Options!$D$30*(COUNTIF($S44:$X44, "&gt;="&amp;Options!$D$37) + 0.5*(COUNTIF($S44:$X44, "&gt;="&amp;Options!$D$38) - COUNTIF($S44:$X44, "&gt;="&amp;Options!$D$37))) + Options!$D$31*(COUNTIF($S44:$X44, "&gt;="&amp;Options!$D$37)) + Options!$D$32*AVERAGE($S44:$X44) + Options!$D$33*GEOMEAN($S44:$X44+0.0001)</f><v>0</v></c><c r="H44" s="90" t="n"><f t="shared" si="10"/><v>0</v></c><c r="I44" s="48" t="n"><f t="array" ref="I44">Options!$D$30*(COUNTIF($Z44:$AE44, "&gt;="&amp;Options!$D$37) + 0.5*(COUNTIF($Z44:$AE44, "&gt;="&amp;Options!$D$38) - COUNTIF($Z44:$AE44, "&gt;="&amp;Options!$D$37))) + Options!$D$31*(COUNTIF($Z44:$AE44, "&gt;="&amp;Options!$D$37)) + Options!$D$32*AVERAGE($Z44:$AE44) + Options!$D$33*GEOMEAN($Z44:$AE44+0.0001)</f><v>0</v></c><c r="J44" s="90" t="n"><f t="shared" si="11"/><v>0</v></c><c r="K44" s="60"/><c r="L44" s="51" t="n"><f t="shared" si="12"/><v>0</v></c><c r="M44" s="51" t="n"><f t="shared" si="13"/><v>0</v></c><c r="N44" s="51" t="n"><f t="shared" si="14"/><v>0</v></c><c r="O44" s="51" t="n"><f t="shared" si="15"/><v>0</v></c><c r="P44" s="51" t="n"><f t="shared" si="16"/><v>0</v></c><c r="Q44" s="51" t="n"><f t="shared" si="17"/><v>0</v></c><c r="R44" s="97"/><c r="S44" s="51" t="n"><f>Health!F128</f><v>0</v></c><c r="T44" s="51" t="n"><f>'Food Security'!F128</f><v>0</v></c><c r="U44" s="91" t="n"><f>'Macro Fiscal'!F128</f><v>0</v></c><c r="V44" s="51" t="n"><f>'Socioeconomic Vulnerability'!F128</f><v>0</v></c><c r="W44" s="51" t="n"><f>'Natural Hazard'!F128</f><v>0</v></c><c r="X44" s="51" t="n"><f>'Conflict and Fragility'!F128</f><v>0</v></c><c r="Y44" s="97"/><c r="Z44" s="51" t="n"><f>Health!G128</f><v>0</v></c><c r="AA44" s="51" t="n"><f>'Food Security'!G128</f><v>0</v></c><c r="AB44" s="51" t="n"><f>'Macro Fiscal'!G128</f><v>0</v></c><c r="AC44" s="51" t="n"><f>'Socioeconomic Vulnerability'!G128</f><v>0</v></c><c r="AD44" s="51" t="n"><f>'Natural Hazard'!G128</f><v>0</v></c><c r="AE44" s="51" t="n"><f>'Conflict and Fragility'!G128</f><v>0</v></c><c r="AF44" s="60"/><c r="AG44" s="52" t="n"><v>0</v></c><c r="AH44" s="52" t="n"><v>0.2</v></c><c r="AI44" s="48"/><c r="AJ44" s="48"/><c r="AK44" s="48"/><c r="AL44" s="48"/><c r="AM44" s="48"/><c r="AN44" s="48"/><c r="AO44" s="48"/><c r="AP44" s="48"/><c r="AQ44" s="48"/><c r="AR44" s="48"/><c r="AS44" s="48"/><c r="AT44" s="48"/><c r="AU44" s="48"/><c r="AV44" s="48"/><c r="AW44" s="48"/><c r="AX44" s="48"/><c r="AY44" s="48"/><c r="AZ44" s="48"/><c r="BA44" s="48"/><c r="BB44" s="48"/><c r="BC44" s="48"/><c r="BD44" s="48"/><c r="BE44" s="48"/><c r="BF44" s="48"/><c r="BG44" s="48"/><c r="BH44" s="48"/><c r="BI44" s="48"/><c r="BJ44" s="48"/><c r="BK44" s="48"/><c r="BL44" s="48"/><c r="BM44" s="48"/><c r="BN44" s="48"/><c r="BO44" s="48"/><c r="BP44" s="48"/></row><row r="45"><c r="A45" s="106" t="n"><v>40</v></c><c r="B45" s="47" t="s"><v>242</v></c><c r="C45" s="47" t="s"><v>243</v></c><c r="D45" s="60"/><c r="E45" s="49" t="n"><f t="array" ref="E45">Options!$D$30*(COUNTIF($L45:$Q45, "&gt;="&amp;Options!$D$41) + 0.5*(COUNTIF($L45:$Q45, "&gt;="&amp;Options!$D$42) - COUNTIF($L45:$Q45, "&gt;="&amp;Options!$D$41))) + Options!$D$31*(COUNTIF($L45:$Q45, "&gt;="&amp;Options!$D$41)) + Options!$D$32*AVERAGE($L45:$Q45) + Options!$D$33*GEOMEAN($L45:$Q45+0.0001)</f><v>0</v></c><c r="F45" s="50" t="n"><f t="shared" si="9"/><v>0</v></c><c r="G45" s="49" t="n"><f t="array" ref="G45">Options!$D$30*(COUNTIF($S45:$X45, "&gt;="&amp;Options!$D$37) + 0.5*(COUNTIF($S45:$X45, "&gt;="&amp;Options!$D$38) - COUNTIF($S45:$X45, "&gt;="&amp;Options!$D$37))) + Options!$D$31*(COUNTIF($S45:$X45, "&gt;="&amp;Options!$D$37)) + Options!$D$32*AVERAGE($S45:$X45) + Options!$D$33*GEOMEAN($S45:$X45+0.0001)</f><v>0</v></c><c r="H45" s="90" t="n"><f t="shared" si="10"/><v>0</v></c><c r="I45" s="48" t="n"><f t="array" ref="I45">Options!$D$30*(COUNTIF($Z45:$AE45, "&gt;="&amp;Options!$D$37) + 0.5*(COUNTIF($Z45:$AE45, "&gt;="&amp;Options!$D$38) - COUNTIF($Z45:$AE45, "&gt;="&amp;Options!$D$37))) + Options!$D$31*(COUNTIF($Z45:$AE45, "&gt;="&amp;Options!$D$37)) + Options!$D$32*AVERAGE($Z45:$AE45) + Options!$D$33*GEOMEAN($Z45:$AE45+0.0001)</f><v>0</v></c><c r="J45" s="90" t="n"><f t="shared" si="11"/><v>0</v></c><c r="K45" s="60"/><c r="L45" s="51" t="n"><f t="shared" si="12"/><v>0</v></c><c r="M45" s="51" t="n"><f t="shared" si="13"/><v>0</v></c><c r="N45" s="51" t="n"><f t="shared" si="14"/><v>0</v></c><c r="O45" s="51" t="n"><f t="shared" si="15"/><v>0</v></c><c r="P45" s="51" t="n"><f t="shared" si="16"/><v>0</v></c><c r="Q45" s="51" t="n"><f t="shared" si="17"/><v>0</v></c><c r="R45" s="97"/><c r="S45" s="51" t="n"><f>Health!F123</f><v>0</v></c><c r="T45" s="51" t="n"><f>'Food Security'!F123</f><v>0</v></c><c r="U45" s="91" t="n"><f>'Macro Fiscal'!F123</f><v>0</v></c><c r="V45" s="51" t="n"><f>'Socioeconomic Vulnerability'!F123</f><v>0</v></c><c r="W45" s="51" t="n"><f>'Natural Hazard'!F123</f><v>0</v></c><c r="X45" s="51" t="n"><f>'Conflict and Fragility'!F123</f><v>0</v></c><c r="Y45" s="97"/><c r="Z45" s="51" t="n"><f>Health!G123</f><v>0</v></c><c r="AA45" s="51" t="n"><f>'Food Security'!G123</f><v>0</v></c><c r="AB45" s="51" t="n"><f>'Macro Fiscal'!G123</f><v>0</v></c><c r="AC45" s="51" t="n"><f>'Socioeconomic Vulnerability'!G123</f><v>0</v></c><c r="AD45" s="51" t="n"><f>'Natural Hazard'!G123</f><v>0</v></c><c r="AE45" s="51" t="n"><f>'Conflict and Fragility'!G123</f><v>0</v></c><c r="AF45" s="60"/><c r="AG45" s="52" t="n"><v>0</v></c><c r="AH45" s="52" t="n"><v>0.2</v></c><c r="AI45" s="48"/><c r="AJ45" s="48"/><c r="AK45" s="48"/><c r="AL45" s="48"/><c r="AM45" s="48"/><c r="AN45" s="48"/><c r="AO45" s="48"/><c r="AP45" s="48"/><c r="AQ45" s="48"/><c r="AR45" s="48"/><c r="AS45" s="48"/><c r="AT45" s="48"/><c r="AU45" s="48"/><c r="AV45" s="48"/><c r="AW45" s="48"/><c r="AX45" s="48"/><c r="AY45" s="48"/><c r="AZ45" s="48"/><c r="BA45" s="48"/><c r="BB45" s="48"/><c r="BC45" s="48"/><c r="BD45" s="48"/><c r="BE45" s="48"/><c r="BF45" s="48"/><c r="BG45" s="48"/><c r="BH45" s="48"/><c r="BI45" s="48"/><c r="BJ45" s="48"/><c r="BK45" s="48"/><c r="BL45" s="48"/><c r="BM45" s="48"/><c r="BN45" s="48"/><c r="BO45" s="48"/><c r="BP45" s="48"/></row><row r="46"><c r="A46" s="106" t="n"><v>41</v></c><c r="B46" s="47" t="s"><v>292</v></c><c r="C46" s="47" t="s"><v>293</v></c><c r="D46" s="60"/><c r="E46" s="49" t="n"><f t="array" ref="E46">Options!$D$30*(COUNTIF($L46:$Q46, "&gt;="&amp;Options!$D$41) + 0.5*(COUNTIF($L46:$Q46, "&gt;="&amp;Options!$D$42) - COUNTIF($L46:$Q46, "&gt;="&amp;Options!$D$41))) + Options!$D$31*(COUNTIF($L46:$Q46, "&gt;="&amp;Options!$D$41)) + Options!$D$32*AVERAGE($L46:$Q46) + Options!$D$33*GEOMEAN($L46:$Q46+0.0001)</f><v>0</v></c><c r="F46" s="50" t="n"><f t="shared" si="9"/><v>0</v></c><c r="G46" s="49" t="n"><f t="array" ref="G46">Options!$D$30*(COUNTIF($S46:$X46, "&gt;="&amp;Options!$D$37) + 0.5*(COUNTIF($S46:$X46, "&gt;="&amp;Options!$D$38) - COUNTIF($S46:$X46, "&gt;="&amp;Options!$D$37))) + Options!$D$31*(COUNTIF($S46:$X46, "&gt;="&amp;Options!$D$37)) + Options!$D$32*AVERAGE($S46:$X46) + Options!$D$33*GEOMEAN($S46:$X46+0.0001)</f><v>0</v></c><c r="H46" s="90" t="n"><f t="shared" si="10"/><v>0</v></c><c r="I46" s="48" t="n"><f t="array" ref="I46">Options!$D$30*(COUNTIF($Z46:$AE46, "&gt;="&amp;Options!$D$37) + 0.5*(COUNTIF($Z46:$AE46, "&gt;="&amp;Options!$D$38) - COUNTIF($Z46:$AE46, "&gt;="&amp;Options!$D$37))) + Options!$D$31*(COUNTIF($Z46:$AE46, "&gt;="&amp;Options!$D$37)) + Options!$D$32*AVERAGE($Z46:$AE46) + Options!$D$33*GEOMEAN($Z46:$AE46+0.0001)</f><v>0</v></c><c r="J46" s="90" t="n"><f t="shared" si="11"/><v>0</v></c><c r="K46" s="60"/><c r="L46" s="51" t="n"><f t="shared" si="12"/><v>0</v></c><c r="M46" s="51" t="n"><f t="shared" si="13"/><v>0</v></c><c r="N46" s="51" t="n"><f t="shared" si="14"/><v>0</v></c><c r="O46" s="51" t="n"><f t="shared" si="15"/><v>0</v></c><c r="P46" s="51" t="n"><f t="shared" si="16"/><v>0</v></c><c r="Q46" s="51" t="n"><f t="shared" si="17"/><v>0</v></c><c r="R46" s="97"/><c r="S46" s="51" t="n"><f>Health!F148</f><v>0</v></c><c r="T46" s="51" t="n"><f>'Food Security'!F148</f><v>0</v></c><c r="U46" s="91" t="n"><f>'Macro Fiscal'!F148</f><v>0</v></c><c r="V46" s="51" t="n"><f>'Socioeconomic Vulnerability'!F148</f><v>0</v></c><c r="W46" s="51" t="n"><f>'Natural Hazard'!F148</f><v>0</v></c><c r="X46" s="51" t="n"><f>'Conflict and Fragility'!F148</f><v>0</v></c><c r="Y46" s="97"/><c r="Z46" s="51" t="n"><f>Health!G148</f><v>0</v></c><c r="AA46" s="51" t="n"><f>'Food Security'!G148</f><v>0</v></c><c r="AB46" s="51" t="n"><f>'Macro Fiscal'!G148</f><v>0</v></c><c r="AC46" s="51" t="n"><f>'Socioeconomic Vulnerability'!G148</f><v>0</v></c><c r="AD46" s="51" t="n"><f>'Natural Hazard'!G148</f><v>0</v></c><c r="AE46" s="51" t="n"><f>'Conflict and Fragility'!G148</f><v>0</v></c><c r="AF46" s="60"/><c r="AG46" s="52" t="n"><v>0</v></c><c r="AH46" s="52" t="n"><v>0.3</v></c><c r="AI46" s="48"/><c r="AJ46" s="48"/><c r="AK46" s="48"/><c r="AL46" s="48"/><c r="AM46" s="48"/><c r="AN46" s="48"/><c r="AO46" s="48"/><c r="AP46" s="48"/><c r="AQ46" s="48"/><c r="AR46" s="48"/><c r="AS46" s="48"/><c r="AT46" s="48"/><c r="AU46" s="48"/><c r="AV46" s="48"/><c r="AW46" s="48"/><c r="AX46" s="48"/><c r="AY46" s="48"/><c r="AZ46" s="48"/><c r="BA46" s="48"/><c r="BB46" s="48"/><c r="BC46" s="48"/><c r="BD46" s="48"/><c r="BE46" s="48"/><c r="BF46" s="48"/><c r="BG46" s="48"/><c r="BH46" s="48"/><c r="BI46" s="48"/><c r="BJ46" s="48"/><c r="BK46" s="48"/><c r="BL46" s="48"/><c r="BM46" s="48"/><c r="BN46" s="48"/><c r="BO46" s="48"/><c r="BP46" s="48"/></row><row r="47"><c r="A47" s="106" t="n"><v>42</v></c><c r="B47" s="47" t="s"><v>26</v></c><c r="C47" s="47" t="s"><v>27</v></c><c r="D47" s="60"/><c r="E47" s="49" t="n"><f t="array" ref="E47">Options!$D$30*(COUNTIF($L47:$Q47, "&gt;="&amp;Options!$D$41) + 0.5*(COUNTIF($L47:$Q47, "&gt;="&amp;Options!$D$42) - COUNTIF($L47:$Q47, "&gt;="&amp;Options!$D$41))) + Options!$D$31*(COUNTIF($L47:$Q47, "&gt;="&amp;Options!$D$41)) + Options!$D$32*AVERAGE($L47:$Q47) + Options!$D$33*GEOMEAN($L47:$Q47+0.0001)</f><v>0</v></c><c r="F47" s="50" t="n"><f t="shared" si="9"/><v>0</v></c><c r="G47" s="49" t="n"><f t="array" ref="G47">Options!$D$30*(COUNTIF($S47:$X47, "&gt;="&amp;Options!$D$37) + 0.5*(COUNTIF($S47:$X47, "&gt;="&amp;Options!$D$38) - COUNTIF($S47:$X47, "&gt;="&amp;Options!$D$37))) + Options!$D$31*(COUNTIF($S47:$X47, "&gt;="&amp;Options!$D$37)) + Options!$D$32*AVERAGE($S47:$X47) + Options!$D$33*GEOMEAN($S47:$X47+0.0001)</f><v>0</v></c><c r="H47" s="90" t="n"><f t="shared" si="10"/><v>0</v></c><c r="I47" s="48" t="n"><f t="array" ref="I47">Options!$D$30*(COUNTIF($Z47:$AE47, "&gt;="&amp;Options!$D$37) + 0.5*(COUNTIF($Z47:$AE47, "&gt;="&amp;Options!$D$38) - COUNTIF($Z47:$AE47, "&gt;="&amp;Options!$D$37))) + Options!$D$31*(COUNTIF($Z47:$AE47, "&gt;="&amp;Options!$D$37)) + Options!$D$32*AVERAGE($Z47:$AE47) + Options!$D$33*GEOMEAN($Z47:$AE47+0.0001)</f><v>0</v></c><c r="J47" s="90" t="n"><f t="shared" si="11"/><v>0</v></c><c r="K47" s="60"/><c r="L47" s="51" t="n"><f t="shared" si="12"/><v>0</v></c><c r="M47" s="51" t="n"><f t="shared" si="13"/><v>0</v></c><c r="N47" s="51" t="n"><f t="shared" si="14"/><v>0</v></c><c r="O47" s="51" t="n"><f t="shared" si="15"/><v>0</v></c><c r="P47" s="51" t="n"><f t="shared" si="16"/><v>0</v></c><c r="Q47" s="51" t="n"><f t="shared" si="17"/><v>0</v></c><c r="R47" s="97"/><c r="S47" s="51" t="n"><f>Health!F15</f><v>0</v></c><c r="T47" s="51" t="n"><f>'Food Security'!F15</f><v>0</v></c><c r="U47" s="91" t="n"><f>'Macro Fiscal'!F15</f><v>0</v></c><c r="V47" s="51" t="n"><f>'Socioeconomic Vulnerability'!F15</f><v>0</v></c><c r="W47" s="51" t="n"><f>'Natural Hazard'!F15</f><v>0</v></c><c r="X47" s="51" t="n"><f>'Conflict and Fragility'!F15</f><v>0</v></c><c r="Y47" s="97"/><c r="Z47" s="51" t="n"><f>Health!G15</f><v>0</v></c><c r="AA47" s="51" t="n"><f>'Food Security'!G15</f><v>0</v></c><c r="AB47" s="51" t="n"><f>'Macro Fiscal'!G15</f><v>0</v></c><c r="AC47" s="51" t="n"><f>'Socioeconomic Vulnerability'!G15</f><v>0</v></c><c r="AD47" s="51" t="n"><f>'Natural Hazard'!G15</f><v>0</v></c><c r="AE47" s="51" t="n"><f>'Conflict and Fragility'!G15</f><v>0</v></c><c r="AF47" s="60"/><c r="AG47" s="52" t="n"><v>0</v></c><c r="AH47" s="52" t="n"><v>0.3</v></c><c r="AI47" s="48"/><c r="AJ47" s="48"/><c r="AK47" s="48"/><c r="AL47" s="48"/><c r="AM47" s="48"/><c r="AN47" s="48"/><c r="AO47" s="48"/><c r="AP47" s="48"/><c r="AQ47" s="48"/><c r="AR47" s="48"/><c r="AS47" s="48"/><c r="AT47" s="48"/><c r="AU47" s="48"/><c r="AV47" s="48"/><c r="AW47" s="48"/><c r="AX47" s="48"/><c r="AY47" s="48"/><c r="AZ47" s="48"/><c r="BA47" s="48"/><c r="BB47" s="48"/><c r="BC47" s="48"/><c r="BD47" s="48"/><c r="BE47" s="48"/><c r="BF47" s="48"/><c r="BG47" s="48"/><c r="BH47" s="48"/><c r="BI47" s="48"/><c r="BJ47" s="48"/><c r="BK47" s="48"/><c r="BL47" s="48"/><c r="BM47" s="48"/><c r="BN47" s="48"/><c r="BO47" s="48"/><c r="BP47" s="48"/></row><row r="48"><c r="A48" s="106" t="n"><v>43</v></c><c r="B48" s="47" t="s"><v>258</v></c><c r="C48" s="47" t="s"><v>259</v></c><c r="D48" s="60"/><c r="E48" s="49" t="n"><f t="array" ref="E48">Options!$D$30*(COUNTIF($L48:$Q48, "&gt;="&amp;Options!$D$41) + 0.5*(COUNTIF($L48:$Q48, "&gt;="&amp;Options!$D$42) - COUNTIF($L48:$Q48, "&gt;="&amp;Options!$D$41))) + Options!$D$31*(COUNTIF($L48:$Q48, "&gt;="&amp;Options!$D$41)) + Options!$D$32*AVERAGE($L48:$Q48) + Options!$D$33*GEOMEAN($L48:$Q48+0.0001)</f><v>0</v></c><c r="F48" s="50" t="n"><f t="shared" si="9"/><v>0</v></c><c r="G48" s="49" t="n"><f t="array" ref="G48">Options!$D$30*(COUNTIF($S48:$X48, "&gt;="&amp;Options!$D$37) + 0.5*(COUNTIF($S48:$X48, "&gt;="&amp;Options!$D$38) - COUNTIF($S48:$X48, "&gt;="&amp;Options!$D$37))) + Options!$D$31*(COUNTIF($S48:$X48, "&gt;="&amp;Options!$D$37)) + Options!$D$32*AVERAGE($S48:$X48) + Options!$D$33*GEOMEAN($S48:$X48+0.0001)</f><v>0</v></c><c r="H48" s="90" t="n"><f t="shared" si="10"/><v>0</v></c><c r="I48" s="48" t="n"><f t="array" ref="I48">Options!$D$30*(COUNTIF($Z48:$AE48, "&gt;="&amp;Options!$D$37) + 0.5*(COUNTIF($Z48:$AE48, "&gt;="&amp;Options!$D$38) - COUNTIF($Z48:$AE48, "&gt;="&amp;Options!$D$37))) + Options!$D$31*(COUNTIF($Z48:$AE48, "&gt;="&amp;Options!$D$37)) + Options!$D$32*AVERAGE($Z48:$AE48) + Options!$D$33*GEOMEAN($Z48:$AE48+0.0001)</f><v>0</v></c><c r="J48" s="90" t="n"><f t="shared" si="11"/><v>0</v></c><c r="K48" s="60"/><c r="L48" s="51" t="n"><f t="shared" si="12"/><v>0</v></c><c r="M48" s="51" t="n"><f t="shared" si="13"/><v>0</v></c><c r="N48" s="51" t="n"><f t="shared" si="14"/><v>0</v></c><c r="O48" s="51" t="n"><f t="shared" si="15"/><v>0</v></c><c r="P48" s="51" t="n"><f t="shared" si="16"/><v>0</v></c><c r="Q48" s="51" t="n"><f t="shared" si="17"/><v>0</v></c><c r="R48" s="97"/><c r="S48" s="51" t="n"><f>Health!F131</f><v>0</v></c><c r="T48" s="51" t="n"><f>'Food Security'!F131</f><v>0</v></c><c r="U48" s="91" t="n"><f>'Macro Fiscal'!F131</f><v>0</v></c><c r="V48" s="51" t="n"><f>'Socioeconomic Vulnerability'!F131</f><v>0</v></c><c r="W48" s="51" t="n"><f>'Natural Hazard'!F131</f><v>0</v></c><c r="X48" s="51" t="n"><f>'Conflict and Fragility'!F131</f><v>0</v></c><c r="Y48" s="97"/><c r="Z48" s="51" t="n"><f>Health!G131</f><v>0</v></c><c r="AA48" s="51" t="n"><f>'Food Security'!G131</f><v>0</v></c><c r="AB48" s="51" t="n"><f>'Macro Fiscal'!G131</f><v>0</v></c><c r="AC48" s="51" t="n"><f>'Socioeconomic Vulnerability'!G131</f><v>0</v></c><c r="AD48" s="51" t="n"><f>'Natural Hazard'!G131</f><v>0</v></c><c r="AE48" s="51" t="n"><f>'Conflict and Fragility'!G131</f><v>0</v></c><c r="AF48" s="60"/><c r="AG48" s="52" t="n"><v>0</v></c><c r="AH48" s="52" t="n"><v>0.3</v></c><c r="AI48" s="48"/><c r="AJ48" s="48"/><c r="AK48" s="48"/><c r="AL48" s="48"/><c r="AM48" s="48"/><c r="AN48" s="48"/><c r="AO48" s="48"/><c r="AP48" s="48"/><c r="AQ48" s="48"/><c r="AR48" s="48"/><c r="AS48" s="48"/><c r="AT48" s="48"/><c r="AU48" s="48"/><c r="AV48" s="48"/><c r="AW48" s="48"/><c r="AX48" s="48"/><c r="AY48" s="48"/><c r="AZ48" s="48"/><c r="BA48" s="48"/><c r="BB48" s="48"/><c r="BC48" s="48"/><c r="BD48" s="48"/><c r="BE48" s="48"/><c r="BF48" s="48"/><c r="BG48" s="48"/><c r="BH48" s="48"/><c r="BI48" s="48"/><c r="BJ48" s="48"/><c r="BK48" s="48"/><c r="BL48" s="48"/><c r="BM48" s="48"/><c r="BN48" s="48"/><c r="BO48" s="48"/><c r="BP48" s="48"/></row><row r="49"><c r="A49" s="106" t="n"><v>44</v></c><c r="B49" s="47" t="s"><v>28</v></c><c r="C49" s="47" t="s"><v>29</v></c><c r="D49" s="60"/><c r="E49" s="49" t="n"><f t="array" ref="E49">Options!$D$30*(COUNTIF($L49:$Q49, "&gt;="&amp;Options!$D$41) + 0.5*(COUNTIF($L49:$Q49, "&gt;="&amp;Options!$D$42) - COUNTIF($L49:$Q49, "&gt;="&amp;Options!$D$41))) + Options!$D$31*(COUNTIF($L49:$Q49, "&gt;="&amp;Options!$D$41)) + Options!$D$32*AVERAGE($L49:$Q49) + Options!$D$33*GEOMEAN($L49:$Q49+0.0001)</f><v>0</v></c><c r="F49" s="50" t="n"><f t="shared" si="9"/><v>0</v></c><c r="G49" s="49" t="n"><f t="array" ref="G49">Options!$D$30*(COUNTIF($S49:$X49, "&gt;="&amp;Options!$D$37) + 0.5*(COUNTIF($S49:$X49, "&gt;="&amp;Options!$D$38) - COUNTIF($S49:$X49, "&gt;="&amp;Options!$D$37))) + Options!$D$31*(COUNTIF($S49:$X49, "&gt;="&amp;Options!$D$37)) + Options!$D$32*AVERAGE($S49:$X49) + Options!$D$33*GEOMEAN($S49:$X49+0.0001)</f><v>0</v></c><c r="H49" s="90" t="n"><f t="shared" si="10"/><v>0</v></c><c r="I49" s="48" t="n"><f t="array" ref="I49">Options!$D$30*(COUNTIF($Z49:$AE49, "&gt;="&amp;Options!$D$37) + 0.5*(COUNTIF($Z49:$AE49, "&gt;="&amp;Options!$D$38) - COUNTIF($Z49:$AE49, "&gt;="&amp;Options!$D$37))) + Options!$D$31*(COUNTIF($Z49:$AE49, "&gt;="&amp;Options!$D$37)) + Options!$D$32*AVERAGE($Z49:$AE49) + Options!$D$33*GEOMEAN($Z49:$AE49+0.0001)</f><v>0</v></c><c r="J49" s="90" t="n"><f t="shared" si="11"/><v>0</v></c><c r="K49" s="60"/><c r="L49" s="51" t="n"><f t="shared" si="12"/><v>0</v></c><c r="M49" s="51" t="n"><f t="shared" si="13"/><v>0</v></c><c r="N49" s="51" t="n"><f t="shared" si="14"/><v>0</v></c><c r="O49" s="51" t="n"><f t="shared" si="15"/><v>0</v></c><c r="P49" s="51" t="n"><f t="shared" si="16"/><v>0</v></c><c r="Q49" s="51" t="n"><f t="shared" si="17"/><v>0</v></c><c r="R49" s="97"/><c r="S49" s="51" t="n"><f>Health!F16</f><v>0</v></c><c r="T49" s="51" t="n"><f>'Food Security'!F16</f><v>0</v></c><c r="U49" s="91" t="n"><f>'Macro Fiscal'!F16</f><v>0</v></c><c r="V49" s="51" t="n"><f>'Socioeconomic Vulnerability'!F16</f><v>0</v></c><c r="W49" s="51" t="n"><f>'Natural Hazard'!F16</f><v>0</v></c><c r="X49" s="51" t="n"><f>'Conflict and Fragility'!F16</f><v>0</v></c><c r="Y49" s="97"/><c r="Z49" s="51" t="n"><f>Health!G16</f><v>0</v></c><c r="AA49" s="51" t="n"><f>'Food Security'!G16</f><v>0</v></c><c r="AB49" s="51" t="n"><f>'Macro Fiscal'!G16</f><v>0</v></c><c r="AC49" s="51" t="n"><f>'Socioeconomic Vulnerability'!G16</f><v>0</v></c><c r="AD49" s="51" t="n"><f>'Natural Hazard'!G16</f><v>0</v></c><c r="AE49" s="51" t="n"><f>'Conflict and Fragility'!G16</f><v>0</v></c><c r="AF49" s="60"/><c r="AG49" s="52" t="n"><v>0</v></c><c r="AH49" s="52" t="n"><v>0.2</v></c><c r="AI49" s="48"/><c r="AJ49" s="48"/><c r="AK49" s="48"/><c r="AL49" s="48"/><c r="AM49" s="48"/><c r="AN49" s="48"/><c r="AO49" s="48"/><c r="AP49" s="48"/><c r="AQ49" s="48"/><c r="AR49" s="48"/><c r="AS49" s="48"/><c r="AT49" s="48"/><c r="AU49" s="48"/><c r="AV49" s="48"/><c r="AW49" s="48"/><c r="AX49" s="48"/><c r="AY49" s="48"/><c r="AZ49" s="48"/><c r="BA49" s="48"/><c r="BB49" s="48"/><c r="BC49" s="48"/><c r="BD49" s="48"/><c r="BE49" s="48"/><c r="BF49" s="48"/><c r="BG49" s="48"/><c r="BH49" s="48"/><c r="BI49" s="48"/><c r="BJ49" s="48"/><c r="BK49" s="48"/><c r="BL49" s="48"/><c r="BM49" s="48"/><c r="BN49" s="48"/><c r="BO49" s="48"/><c r="BP49" s="48"/></row><row r="50"><c r="A50" s="106" t="n"><v>45</v></c><c r="B50" s="47" t="s"><v>226</v></c><c r="C50" s="47" t="s"><v>227</v></c><c r="D50" s="60"/><c r="E50" s="49" t="n"><f t="array" ref="E50">Options!$D$30*(COUNTIF($L50:$Q50, "&gt;="&amp;Options!$D$41) + 0.5*(COUNTIF($L50:$Q50, "&gt;="&amp;Options!$D$42) - COUNTIF($L50:$Q50, "&gt;="&amp;Options!$D$41))) + Options!$D$31*(COUNTIF($L50:$Q50, "&gt;="&amp;Options!$D$41)) + Options!$D$32*AVERAGE($L50:$Q50) + Options!$D$33*GEOMEAN($L50:$Q50+0.0001)</f><v>0</v></c><c r="F50" s="50" t="n"><f t="shared" si="9"/><v>0</v></c><c r="G50" s="49" t="n"><f t="array" ref="G50">Options!$D$30*(COUNTIF($S50:$X50, "&gt;="&amp;Options!$D$37) + 0.5*(COUNTIF($S50:$X50, "&gt;="&amp;Options!$D$38) - COUNTIF($S50:$X50, "&gt;="&amp;Options!$D$37))) + Options!$D$31*(COUNTIF($S50:$X50, "&gt;="&amp;Options!$D$37)) + Options!$D$32*AVERAGE($S50:$X50) + Options!$D$33*GEOMEAN($S50:$X50+0.0001)</f><v>0</v></c><c r="H50" s="90" t="n"><f t="shared" si="10"/><v>0</v></c><c r="I50" s="48" t="n"><f t="array" ref="I50">Options!$D$30*(COUNTIF($Z50:$AE50, "&gt;="&amp;Options!$D$37) + 0.5*(COUNTIF($Z50:$AE50, "&gt;="&amp;Options!$D$38) - COUNTIF($Z50:$AE50, "&gt;="&amp;Options!$D$37))) + Options!$D$31*(COUNTIF($Z50:$AE50, "&gt;="&amp;Options!$D$37)) + Options!$D$32*AVERAGE($Z50:$AE50) + Options!$D$33*GEOMEAN($Z50:$AE50+0.0001)</f><v>0</v></c><c r="J50" s="90" t="n"><f t="shared" si="11"/><v>0</v></c><c r="K50" s="60"/><c r="L50" s="51" t="n"><f t="shared" si="12"/><v>0</v></c><c r="M50" s="51" t="n"><f t="shared" si="13"/><v>0</v></c><c r="N50" s="51" t="n"><f t="shared" si="14"/><v>0</v></c><c r="O50" s="51" t="n"><f t="shared" si="15"/><v>0</v></c><c r="P50" s="51" t="n"><f t="shared" si="16"/><v>0</v></c><c r="Q50" s="51" t="n"><f t="shared" si="17"/><v>0</v></c><c r="R50" s="97"/><c r="S50" s="51" t="n"><f>Health!F115</f><v>0</v></c><c r="T50" s="51" t="n"><f>'Food Security'!F115</f><v>0</v></c><c r="U50" s="91" t="n"><f>'Macro Fiscal'!F115</f><v>0</v></c><c r="V50" s="51" t="n"><f>'Socioeconomic Vulnerability'!F115</f><v>0</v></c><c r="W50" s="51" t="n"><f>'Natural Hazard'!F115</f><v>0</v></c><c r="X50" s="51" t="n"><f>'Conflict and Fragility'!F115</f><v>0</v></c><c r="Y50" s="97"/><c r="Z50" s="51" t="n"><f>Health!G115</f><v>0</v></c><c r="AA50" s="51" t="n"><f>'Food Security'!G115</f><v>0</v></c><c r="AB50" s="51" t="n"><f>'Macro Fiscal'!G115</f><v>0</v></c><c r="AC50" s="51" t="n"><f>'Socioeconomic Vulnerability'!G115</f><v>0</v></c><c r="AD50" s="51" t="n"><f>'Natural Hazard'!G115</f><v>0</v></c><c r="AE50" s="51" t="n"><f>'Conflict and Fragility'!G115</f><v>0</v></c><c r="AF50" s="60"/><c r="AG50" s="52" t="n"><v>0</v></c><c r="AH50" s="52" t="n"><v>0.2</v></c><c r="AI50" s="48"/><c r="AJ50" s="48"/><c r="AK50" s="48"/><c r="AL50" s="48"/><c r="AM50" s="48"/><c r="AN50" s="48"/><c r="AO50" s="48"/><c r="AP50" s="48"/><c r="AQ50" s="48"/><c r="AR50" s="48"/><c r="AS50" s="48"/><c r="AT50" s="48"/><c r="AU50" s="48"/><c r="AV50" s="48"/><c r="AW50" s="48"/><c r="AX50" s="48"/><c r="AY50" s="48"/><c r="AZ50" s="48"/><c r="BA50" s="48"/><c r="BB50" s="48"/><c r="BC50" s="48"/><c r="BD50" s="48"/><c r="BE50" s="48"/><c r="BF50" s="48"/><c r="BG50" s="48"/><c r="BH50" s="48"/><c r="BI50" s="48"/><c r="BJ50" s="48"/><c r="BK50" s="48"/><c r="BL50" s="48"/><c r="BM50" s="48"/><c r="BN50" s="48"/><c r="BO50" s="48"/><c r="BP50" s="48"/></row><row r="51"><c r="A51" s="106" t="n"><v>46</v></c><c r="B51" s="47" t="s"><v>304</v></c><c r="C51" s="47" t="s"><v>305</v></c><c r="D51" s="60"/><c r="E51" s="49" t="n"><f t="array" ref="E51">Options!$D$30*(COUNTIF($L51:$Q51, "&gt;="&amp;Options!$D$41) + 0.5*(COUNTIF($L51:$Q51, "&gt;="&amp;Options!$D$42) - COUNTIF($L51:$Q51, "&gt;="&amp;Options!$D$41))) + Options!$D$31*(COUNTIF($L51:$Q51, "&gt;="&amp;Options!$D$41)) + Options!$D$32*AVERAGE($L51:$Q51) + Options!$D$33*GEOMEAN($L51:$Q51+0.0001)</f><v>0</v></c><c r="F51" s="50" t="n"><f t="shared" si="9"/><v>0</v></c><c r="G51" s="49" t="n"><f t="array" ref="G51">Options!$D$30*(COUNTIF($S51:$X51, "&gt;="&amp;Options!$D$37) + 0.5*(COUNTIF($S51:$X51, "&gt;="&amp;Options!$D$38) - COUNTIF($S51:$X51, "&gt;="&amp;Options!$D$37))) + Options!$D$31*(COUNTIF($S51:$X51, "&gt;="&amp;Options!$D$37)) + Options!$D$32*AVERAGE($S51:$X51) + Options!$D$33*GEOMEAN($S51:$X51+0.0001)</f><v>0</v></c><c r="H51" s="90" t="n"><f t="shared" si="10"/><v>0</v></c><c r="I51" s="48" t="n"><f t="array" ref="I51">Options!$D$30*(COUNTIF($Z51:$AE51, "&gt;="&amp;Options!$D$37) + 0.5*(COUNTIF($Z51:$AE51, "&gt;="&amp;Options!$D$38) - COUNTIF($Z51:$AE51, "&gt;="&amp;Options!$D$37))) + Options!$D$31*(COUNTIF($Z51:$AE51, "&gt;="&amp;Options!$D$37)) + Options!$D$32*AVERAGE($Z51:$AE51) + Options!$D$33*GEOMEAN($Z51:$AE51+0.0001)</f><v>0</v></c><c r="J51" s="90" t="n"><f t="shared" si="11"/><v>0</v></c><c r="K51" s="60"/><c r="L51" s="51" t="n"><f t="shared" si="12"/><v>0</v></c><c r="M51" s="51" t="n"><f t="shared" si="13"/><v>0</v></c><c r="N51" s="51" t="n"><f t="shared" si="14"/><v>0</v></c><c r="O51" s="51" t="n"><f t="shared" si="15"/><v>0</v></c><c r="P51" s="51" t="n"><f t="shared" si="16"/><v>0</v></c><c r="Q51" s="51" t="n"><f t="shared" si="17"/><v>0</v></c><c r="R51" s="97"/><c r="S51" s="51" t="n"><f>Health!F154</f><v>0</v></c><c r="T51" s="51" t="n"><f>'Food Security'!F154</f><v>0</v></c><c r="U51" s="91" t="n"><f>'Macro Fiscal'!F154</f><v>0</v></c><c r="V51" s="51" t="n"><f>'Socioeconomic Vulnerability'!F154</f><v>0</v></c><c r="W51" s="51" t="n"><f>'Natural Hazard'!F154</f><v>0</v></c><c r="X51" s="51" t="n"><f>'Conflict and Fragility'!F154</f><v>0</v></c><c r="Y51" s="97"/><c r="Z51" s="51" t="n"><f>Health!G154</f><v>0</v></c><c r="AA51" s="51" t="n"><f>'Food Security'!G154</f><v>0</v></c><c r="AB51" s="51" t="n"><f>'Macro Fiscal'!G154</f><v>0</v></c><c r="AC51" s="51" t="n"><f>'Socioeconomic Vulnerability'!G154</f><v>0</v></c><c r="AD51" s="51" t="n"><f>'Natural Hazard'!G154</f><v>0</v></c><c r="AE51" s="51" t="n"><f>'Conflict and Fragility'!G154</f><v>0</v></c><c r="AF51" s="60"/><c r="AG51" s="52" t="n"><v>0</v></c><c r="AH51" s="52" t="n"><v>0.4</v></c><c r="AI51" s="48"/><c r="AJ51" s="48"/><c r="AK51" s="48"/><c r="AL51" s="48"/><c r="AM51" s="48"/><c r="AN51" s="48"/><c r="AO51" s="48"/><c r="AP51" s="48"/><c r="AQ51" s="48"/><c r="AR51" s="48"/><c r="AS51" s="48"/><c r="AT51" s="48"/><c r="AU51" s="48"/><c r="AV51" s="48"/><c r="AW51" s="48"/><c r="AX51" s="48"/><c r="AY51" s="48"/><c r="AZ51" s="48"/><c r="BA51" s="48"/><c r="BB51" s="48"/><c r="BC51" s="48"/><c r="BD51" s="48"/><c r="BE51" s="48"/><c r="BF51" s="48"/><c r="BG51" s="48"/><c r="BH51" s="48"/><c r="BI51" s="48"/><c r="BJ51" s="48"/><c r="BK51" s="48"/><c r="BL51" s="48"/><c r="BM51" s="48"/><c r="BN51" s="48"/><c r="BO51" s="48"/><c r="BP51" s="48"/></row><row r="52"><c r="A52" s="106" t="n"><v>47</v></c><c r="B52" s="47" t="s"><v>42</v></c><c r="C52" s="47" t="s"><v>43</v></c><c r="D52" s="60"/><c r="E52" s="49" t="n"><f t="array" ref="E52">Options!$D$30*(COUNTIF($L52:$Q52, "&gt;="&amp;Options!$D$41) + 0.5*(COUNTIF($L52:$Q52, "&gt;="&amp;Options!$D$42) - COUNTIF($L52:$Q52, "&gt;="&amp;Options!$D$41))) + Options!$D$31*(COUNTIF($L52:$Q52, "&gt;="&amp;Options!$D$41)) + Options!$D$32*AVERAGE($L52:$Q52) + Options!$D$33*GEOMEAN($L52:$Q52+0.0001)</f><v>0</v></c><c r="F52" s="50" t="n"><f t="shared" si="9"/><v>0</v></c><c r="G52" s="49" t="n"><f t="array" ref="G52">Options!$D$30*(COUNTIF($S52:$X52, "&gt;="&amp;Options!$D$37) + 0.5*(COUNTIF($S52:$X52, "&gt;="&amp;Options!$D$38) - COUNTIF($S52:$X52, "&gt;="&amp;Options!$D$37))) + Options!$D$31*(COUNTIF($S52:$X52, "&gt;="&amp;Options!$D$37)) + Options!$D$32*AVERAGE($S52:$X52) + Options!$D$33*GEOMEAN($S52:$X52+0.0001)</f><v>0</v></c><c r="H52" s="90" t="n"><f t="shared" si="10"/><v>0</v></c><c r="I52" s="48" t="n"><f t="array" ref="I52">Options!$D$30*(COUNTIF($Z52:$AE52, "&gt;="&amp;Options!$D$37) + 0.5*(COUNTIF($Z52:$AE52, "&gt;="&amp;Options!$D$38) - COUNTIF($Z52:$AE52, "&gt;="&amp;Options!$D$37))) + Options!$D$31*(COUNTIF($Z52:$AE52, "&gt;="&amp;Options!$D$37)) + Options!$D$32*AVERAGE($Z52:$AE52) + Options!$D$33*GEOMEAN($Z52:$AE52+0.0001)</f><v>0</v></c><c r="J52" s="90" t="n"><f t="shared" si="11"/><v>0</v></c><c r="K52" s="60"/><c r="L52" s="51" t="n"><f t="shared" si="12"/><v>0</v></c><c r="M52" s="51" t="n"><f t="shared" si="13"/><v>0</v></c><c r="N52" s="51" t="n"><f t="shared" si="14"/><v>0</v></c><c r="O52" s="51" t="n"><f t="shared" si="15"/><v>0</v></c><c r="P52" s="51" t="n"><f t="shared" si="16"/><v>0</v></c><c r="Q52" s="51" t="n"><f t="shared" si="17"/><v>0</v></c><c r="R52" s="97"/><c r="S52" s="51" t="n"><f>Health!F23</f><v>0</v></c><c r="T52" s="51" t="n"><f>'Food Security'!F23</f><v>0</v></c><c r="U52" s="91" t="n"><f>'Macro Fiscal'!F23</f><v>0</v></c><c r="V52" s="51" t="n"><f>'Socioeconomic Vulnerability'!F23</f><v>0</v></c><c r="W52" s="51" t="n"><f>'Natural Hazard'!F23</f><v>0</v></c><c r="X52" s="51" t="n"><f>'Conflict and Fragility'!F23</f><v>0</v></c><c r="Y52" s="97"/><c r="Z52" s="51" t="n"><f>Health!G23</f><v>0</v></c><c r="AA52" s="51" t="n"><f>'Food Security'!G23</f><v>0</v></c><c r="AB52" s="51" t="n"><f>'Macro Fiscal'!G23</f><v>0</v></c><c r="AC52" s="51" t="n"><f>'Socioeconomic Vulnerability'!G23</f><v>0</v></c><c r="AD52" s="51" t="n"><f>'Natural Hazard'!G23</f><v>0</v></c><c r="AE52" s="51" t="n"><f>'Conflict and Fragility'!G23</f><v>0</v></c><c r="AF52" s="60"/><c r="AG52" s="52" t="n"><v>0</v></c><c r="AH52" s="52" t="n"><v>0.4</v></c><c r="AI52" s="48"/><c r="AJ52" s="48"/><c r="AK52" s="48"/><c r="AL52" s="48"/><c r="AM52" s="48"/><c r="AN52" s="48"/><c r="AO52" s="48"/><c r="AP52" s="48"/><c r="AQ52" s="48"/><c r="AR52" s="48"/><c r="AS52" s="48"/><c r="AT52" s="48"/><c r="AU52" s="48"/><c r="AV52" s="48"/><c r="AW52" s="48"/><c r="AX52" s="48"/><c r="AY52" s="48"/><c r="AZ52" s="48"/><c r="BA52" s="48"/><c r="BB52" s="48"/><c r="BC52" s="48"/><c r="BD52" s="48"/><c r="BE52" s="48"/><c r="BF52" s="48"/><c r="BG52" s="48"/><c r="BH52" s="48"/><c r="BI52" s="48"/><c r="BJ52" s="48"/><c r="BK52" s="48"/><c r="BL52" s="48"/><c r="BM52" s="48"/><c r="BN52" s="48"/><c r="BO52" s="48"/><c r="BP52" s="48"/></row><row r="53"><c r="A53" s="106" t="n"><v>48</v></c><c r="B53" s="47" t="s"><v>362</v></c><c r="C53" s="47" t="s"><v>363</v></c><c r="D53" s="60"/><c r="E53" s="49" t="n"><f t="array" ref="E53">Options!$D$30*(COUNTIF($L53:$Q53, "&gt;="&amp;Options!$D$41) + 0.5*(COUNTIF($L53:$Q53, "&gt;="&amp;Options!$D$42) - COUNTIF($L53:$Q53, "&gt;="&amp;Options!$D$41))) + Options!$D$31*(COUNTIF($L53:$Q53, "&gt;="&amp;Options!$D$41)) + Options!$D$32*AVERAGE($L53:$Q53) + Options!$D$33*GEOMEAN($L53:$Q53+0.0001)</f><v>0</v></c><c r="F53" s="50" t="n"><f t="shared" si="9"/><v>0</v></c><c r="G53" s="49" t="n"><f t="array" ref="G53">Options!$D$30*(COUNTIF($S53:$X53, "&gt;="&amp;Options!$D$37) + 0.5*(COUNTIF($S53:$X53, "&gt;="&amp;Options!$D$38) - COUNTIF($S53:$X53, "&gt;="&amp;Options!$D$37))) + Options!$D$31*(COUNTIF($S53:$X53, "&gt;="&amp;Options!$D$37)) + Options!$D$32*AVERAGE($S53:$X53) + Options!$D$33*GEOMEAN($S53:$X53+0.0001)</f><v>0</v></c><c r="H53" s="90" t="n"><f t="shared" si="10"/><v>0</v></c><c r="I53" s="48" t="n"><f t="array" ref="I53">Options!$D$30*(COUNTIF($Z53:$AE53, "&gt;="&amp;Options!$D$37) + 0.5*(COUNTIF($Z53:$AE53, "&gt;="&amp;Options!$D$38) - COUNTIF($Z53:$AE53, "&gt;="&amp;Options!$D$37))) + Options!$D$31*(COUNTIF($Z53:$AE53, "&gt;="&amp;Options!$D$37)) + Options!$D$32*AVERAGE($Z53:$AE53) + Options!$D$33*GEOMEAN($Z53:$AE53+0.0001)</f><v>0</v></c><c r="J53" s="90" t="n"><f t="shared" si="11"/><v>0</v></c><c r="K53" s="60"/><c r="L53" s="51" t="n"><f t="shared" si="12"/><v>0</v></c><c r="M53" s="51" t="n"><f t="shared" si="13"/><v>0</v></c><c r="N53" s="51" t="n"><f t="shared" si="14"/><v>0</v></c><c r="O53" s="51" t="n"><f t="shared" si="15"/><v>0</v></c><c r="P53" s="51" t="n"><f t="shared" si="16"/><v>0</v></c><c r="Q53" s="51" t="n"><f t="shared" si="17"/><v>0</v></c><c r="R53" s="97"/><c r="S53" s="51" t="n"><f>Health!F183</f><v>0</v></c><c r="T53" s="51" t="n"><f>'Food Security'!F183</f><v>0</v></c><c r="U53" s="91" t="n"><f>'Macro Fiscal'!F183</f><v>0</v></c><c r="V53" s="51" t="n"><f>'Socioeconomic Vulnerability'!F183</f><v>0</v></c><c r="W53" s="51" t="n"><f>'Natural Hazard'!F183</f><v>0</v></c><c r="X53" s="51" t="n"><f>'Conflict and Fragility'!F183</f><v>0</v></c><c r="Y53" s="97"/><c r="Z53" s="51" t="n"><f>Health!G183</f><v>0</v></c><c r="AA53" s="51" t="n"><f>'Food Security'!G183</f><v>0</v></c><c r="AB53" s="51" t="n"><f>'Macro Fiscal'!G183</f><v>0</v></c><c r="AC53" s="51" t="n"><f>'Socioeconomic Vulnerability'!G183</f><v>0</v></c><c r="AD53" s="51" t="n"><f>'Natural Hazard'!G183</f><v>0</v></c><c r="AE53" s="51" t="n"><f>'Conflict and Fragility'!G183</f><v>0</v></c><c r="AF53" s="60"/><c r="AG53" s="52" t="n"><v>0</v></c><c r="AH53" s="52" t="n"><v>0.4</v></c><c r="AI53" s="48"/><c r="AJ53" s="48"/><c r="AK53" s="48"/><c r="AL53" s="48"/><c r="AM53" s="48"/><c r="AN53" s="48"/><c r="AO53" s="48"/><c r="AP53" s="48"/><c r="AQ53" s="48"/><c r="AR53" s="48"/><c r="AS53" s="48"/><c r="AT53" s="48"/><c r="AU53" s="48"/><c r="AV53" s="48"/><c r="AW53" s="48"/><c r="AX53" s="48"/><c r="AY53" s="48"/><c r="AZ53" s="48"/><c r="BA53" s="48"/><c r="BB53" s="48"/><c r="BC53" s="48"/><c r="BD53" s="48"/><c r="BE53" s="48"/><c r="BF53" s="48"/><c r="BG53" s="48"/><c r="BH53" s="48"/><c r="BI53" s="48"/><c r="BJ53" s="48"/><c r="BK53" s="48"/><c r="BL53" s="48"/><c r="BM53" s="48"/><c r="BN53" s="48"/><c r="BO53" s="48"/><c r="BP53" s="48"/></row><row r="54"><c r="A54" s="106" t="n"><v>49</v></c><c r="B54" s="47" t="s"><v>130</v></c><c r="C54" s="47" t="s"><v>131</v></c><c r="D54" s="60"/><c r="E54" s="49" t="n"><f t="array" ref="E54">Options!$D$30*(COUNTIF($L54:$Q54, "&gt;="&amp;Options!$D$41) + 0.5*(COUNTIF($L54:$Q54, "&gt;="&amp;Options!$D$42) - COUNTIF($L54:$Q54, "&gt;="&amp;Options!$D$41))) + Options!$D$31*(COUNTIF($L54:$Q54, "&gt;="&amp;Options!$D$41)) + Options!$D$32*AVERAGE($L54:$Q54) + Options!$D$33*GEOMEAN($L54:$Q54+0.0001)</f><v>0</v></c><c r="F54" s="50" t="n"><f t="shared" si="9"/><v>0</v></c><c r="G54" s="49" t="n"><f t="array" ref="G54">Options!$D$30*(COUNTIF($S54:$X54, "&gt;="&amp;Options!$D$37) + 0.5*(COUNTIF($S54:$X54, "&gt;="&amp;Options!$D$38) - COUNTIF($S54:$X54, "&gt;="&amp;Options!$D$37))) + Options!$D$31*(COUNTIF($S54:$X54, "&gt;="&amp;Options!$D$37)) + Options!$D$32*AVERAGE($S54:$X54) + Options!$D$33*GEOMEAN($S54:$X54+0.0001)</f><v>0</v></c><c r="H54" s="90" t="n"><f t="shared" si="10"/><v>0</v></c><c r="I54" s="48" t="n"><f t="array" ref="I54">Options!$D$30*(COUNTIF($Z54:$AE54, "&gt;="&amp;Options!$D$37) + 0.5*(COUNTIF($Z54:$AE54, "&gt;="&amp;Options!$D$38) - COUNTIF($Z54:$AE54, "&gt;="&amp;Options!$D$37))) + Options!$D$31*(COUNTIF($Z54:$AE54, "&gt;="&amp;Options!$D$37)) + Options!$D$32*AVERAGE($Z54:$AE54) + Options!$D$33*GEOMEAN($Z54:$AE54+0.0001)</f><v>0</v></c><c r="J54" s="90" t="n"><f t="shared" si="11"/><v>0</v></c><c r="K54" s="60"/><c r="L54" s="51" t="n"><f t="shared" si="12"/><v>0</v></c><c r="M54" s="51" t="n"><f t="shared" si="13"/><v>0</v></c><c r="N54" s="51" t="n"><f t="shared" si="14"/><v>0</v></c><c r="O54" s="51" t="n"><f t="shared" si="15"/><v>0</v></c><c r="P54" s="51" t="n"><f t="shared" si="16"/><v>0</v></c><c r="Q54" s="51" t="n"><f t="shared" si="17"/><v>0</v></c><c r="R54" s="97"/><c r="S54" s="51" t="n"><f>Health!F67</f><v>0</v></c><c r="T54" s="51" t="n"><f>'Food Security'!F67</f><v>0</v></c><c r="U54" s="91" t="n"><f>'Macro Fiscal'!F67</f><v>0</v></c><c r="V54" s="51" t="n"><f>'Socioeconomic Vulnerability'!F67</f><v>0</v></c><c r="W54" s="51" t="n"><f>'Natural Hazard'!F67</f><v>0</v></c><c r="X54" s="51" t="n"><f>'Conflict and Fragility'!F67</f><v>0</v></c><c r="Y54" s="97"/><c r="Z54" s="51" t="n"><f>Health!G67</f><v>0</v></c><c r="AA54" s="51" t="n"><f>'Food Security'!G67</f><v>0</v></c><c r="AB54" s="51" t="n"><f>'Macro Fiscal'!G67</f><v>0</v></c><c r="AC54" s="51" t="n"><f>'Socioeconomic Vulnerability'!G67</f><v>0</v></c><c r="AD54" s="51" t="n"><f>'Natural Hazard'!G67</f><v>0</v></c><c r="AE54" s="51" t="n"><f>'Conflict and Fragility'!G67</f><v>0</v></c><c r="AF54" s="60"/><c r="AG54" s="52" t="n"><v>0</v></c><c r="AH54" s="52" t="n"><v>0.4</v></c><c r="AI54" s="48"/><c r="AJ54" s="48"/><c r="AK54" s="48"/><c r="AL54" s="48"/><c r="AM54" s="48"/><c r="AN54" s="48"/><c r="AO54" s="48"/><c r="AP54" s="48"/><c r="AQ54" s="48"/><c r="AR54" s="48"/><c r="AS54" s="48"/><c r="AT54" s="48"/><c r="AU54" s="48"/><c r="AV54" s="48"/><c r="AW54" s="48"/><c r="AX54" s="48"/><c r="AY54" s="48"/><c r="AZ54" s="48"/><c r="BA54" s="48"/><c r="BB54" s="48"/><c r="BC54" s="48"/><c r="BD54" s="48"/><c r="BE54" s="48"/><c r="BF54" s="48"/><c r="BG54" s="48"/><c r="BH54" s="48"/><c r="BI54" s="48"/><c r="BJ54" s="48"/><c r="BK54" s="48"/><c r="BL54" s="48"/><c r="BM54" s="48"/><c r="BN54" s="48"/><c r="BO54" s="48"/><c r="BP54" s="48"/></row><row r="55"><c r="A55" s="106" t="n"><v>50</v></c><c r="B55" s="47" t="s"><v>182</v></c><c r="C55" s="47" t="s"><v>183</v></c><c r="D55" s="60"/><c r="E55" s="49" t="n"><f t="array" ref="E55">Options!$D$30*(COUNTIF($L55:$Q55, "&gt;="&amp;Options!$D$41) + 0.5*(COUNTIF($L55:$Q55, "&gt;="&amp;Options!$D$42) - COUNTIF($L55:$Q55, "&gt;="&amp;Options!$D$41))) + Options!$D$31*(COUNTIF($L55:$Q55, "&gt;="&amp;Options!$D$41)) + Options!$D$32*AVERAGE($L55:$Q55) + Options!$D$33*GEOMEAN($L55:$Q55+0.0001)</f><v>0</v></c><c r="F55" s="50" t="n"><f t="shared" si="9"/><v>0</v></c><c r="G55" s="49" t="n"><f t="array" ref="G55">Options!$D$30*(COUNTIF($S55:$X55, "&gt;="&amp;Options!$D$37) + 0.5*(COUNTIF($S55:$X55, "&gt;="&amp;Options!$D$38) - COUNTIF($S55:$X55, "&gt;="&amp;Options!$D$37))) + Options!$D$31*(COUNTIF($S55:$X55, "&gt;="&amp;Options!$D$37)) + Options!$D$32*AVERAGE($S55:$X55) + Options!$D$33*GEOMEAN($S55:$X55+0.0001)</f><v>0</v></c><c r="H55" s="90" t="n"><f t="shared" si="10"/><v>0</v></c><c r="I55" s="48" t="n"><f t="array" ref="I55">Options!$D$30*(COUNTIF($Z55:$AE55, "&gt;="&amp;Options!$D$37) + 0.5*(COUNTIF($Z55:$AE55, "&gt;="&amp;Options!$D$38) - COUNTIF($Z55:$AE55, "&gt;="&amp;Options!$D$37))) + Options!$D$31*(COUNTIF($Z55:$AE55, "&gt;="&amp;Options!$D$37)) + Options!$D$32*AVERAGE($Z55:$AE55) + Options!$D$33*GEOMEAN($Z55:$AE55+0.0001)</f><v>0</v></c><c r="J55" s="90" t="n"><f t="shared" si="11"/><v>0</v></c><c r="K55" s="60"/><c r="L55" s="51" t="n"><f t="shared" si="12"/><v>0</v></c><c r="M55" s="51" t="n"><f t="shared" si="13"/><v>0</v></c><c r="N55" s="51" t="n"><f t="shared" si="14"/><v>0</v></c><c r="O55" s="51" t="n"><f t="shared" si="15"/><v>0</v></c><c r="P55" s="51" t="n"><f t="shared" si="16"/><v>0</v></c><c r="Q55" s="51" t="n"><f t="shared" si="17"/><v>0</v></c><c r="R55" s="97"/><c r="S55" s="51" t="n"><f>Health!F93</f><v>0</v></c><c r="T55" s="51" t="n"><f>'Food Security'!F93</f><v>0</v></c><c r="U55" s="91" t="n"><f>'Macro Fiscal'!F93</f><v>0</v></c><c r="V55" s="51" t="n"><f>'Socioeconomic Vulnerability'!F93</f><v>0</v></c><c r="W55" s="51" t="n"><f>'Natural Hazard'!F93</f><v>0</v></c><c r="X55" s="51" t="n"><f>'Conflict and Fragility'!F93</f><v>0</v></c><c r="Y55" s="97"/><c r="Z55" s="51" t="n"><f>Health!G93</f><v>0</v></c><c r="AA55" s="51" t="n"><f>'Food Security'!G93</f><v>0</v></c><c r="AB55" s="51" t="n"><f>'Macro Fiscal'!G93</f><v>0</v></c><c r="AC55" s="51" t="n"><f>'Socioeconomic Vulnerability'!G93</f><v>0</v></c><c r="AD55" s="51" t="n"><f>'Natural Hazard'!G93</f><v>0</v></c><c r="AE55" s="51" t="n"><f>'Conflict and Fragility'!G93</f><v>0</v></c><c r="AF55" s="60"/><c r="AG55" s="52" t="n"><v>0.2</v></c><c r="AH55" s="52" t="n"><v>0.8</v></c><c r="AI55" s="48"/><c r="AJ55" s="48"/><c r="AK55" s="48"/><c r="AL55" s="48"/><c r="AM55" s="48"/><c r="AN55" s="48"/><c r="AO55" s="48"/><c r="AP55" s="48"/><c r="AQ55" s="48"/><c r="AR55" s="48"/><c r="AS55" s="48"/><c r="AT55" s="48"/><c r="AU55" s="48"/><c r="AV55" s="48"/><c r="AW55" s="48"/><c r="AX55" s="48"/><c r="AY55" s="48"/><c r="AZ55" s="48"/><c r="BA55" s="48"/><c r="BB55" s="48"/><c r="BC55" s="48"/><c r="BD55" s="48"/><c r="BE55" s="48"/><c r="BF55" s="48"/><c r="BG55" s="48"/><c r="BH55" s="48"/><c r="BI55" s="48"/><c r="BJ55" s="48"/><c r="BK55" s="48"/><c r="BL55" s="48"/><c r="BM55" s="48"/><c r="BN55" s="48"/><c r="BO55" s="48"/><c r="BP55" s="48"/></row><row r="56"><c r="A56" s="106" t="n"><v>51</v></c><c r="B56" s="47" t="s"><v>342</v></c><c r="C56" s="47" t="s"><v>343</v></c><c r="D56" s="60"/><c r="E56" s="49" t="n"><f t="array" ref="E56">Options!$D$30*(COUNTIF($L56:$Q56, "&gt;="&amp;Options!$D$41) + 0.5*(COUNTIF($L56:$Q56, "&gt;="&amp;Options!$D$42) - COUNTIF($L56:$Q56, "&gt;="&amp;Options!$D$41))) + Options!$D$31*(COUNTIF($L56:$Q56, "&gt;="&amp;Options!$D$41)) + Options!$D$32*AVERAGE($L56:$Q56) + Options!$D$33*GEOMEAN($L56:$Q56+0.0001)</f><v>0</v></c><c r="F56" s="50" t="n"><f t="shared" si="9"/><v>0</v></c><c r="G56" s="49" t="n"><f t="array" ref="G56">Options!$D$30*(COUNTIF($S56:$X56, "&gt;="&amp;Options!$D$37) + 0.5*(COUNTIF($S56:$X56, "&gt;="&amp;Options!$D$38) - COUNTIF($S56:$X56, "&gt;="&amp;Options!$D$37))) + Options!$D$31*(COUNTIF($S56:$X56, "&gt;="&amp;Options!$D$37)) + Options!$D$32*AVERAGE($S56:$X56) + Options!$D$33*GEOMEAN($S56:$X56+0.0001)</f><v>0</v></c><c r="H56" s="90" t="n"><f t="shared" si="10"/><v>0</v></c><c r="I56" s="48" t="n"><f t="array" ref="I56">Options!$D$30*(COUNTIF($Z56:$AE56, "&gt;="&amp;Options!$D$37) + 0.5*(COUNTIF($Z56:$AE56, "&gt;="&amp;Options!$D$38) - COUNTIF($Z56:$AE56, "&gt;="&amp;Options!$D$37))) + Options!$D$31*(COUNTIF($Z56:$AE56, "&gt;="&amp;Options!$D$37)) + Options!$D$32*AVERAGE($Z56:$AE56) + Options!$D$33*GEOMEAN($Z56:$AE56+0.0001)</f><v>0</v></c><c r="J56" s="90" t="n"><f t="shared" si="11"/><v>0</v></c><c r="K56" s="60"/><c r="L56" s="51" t="n"><f t="shared" si="12"/><v>0</v></c><c r="M56" s="51" t="n"><f t="shared" si="13"/><v>0</v></c><c r="N56" s="51" t="n"><f t="shared" si="14"/><v>0</v></c><c r="O56" s="51" t="n"><f t="shared" si="15"/><v>0</v></c><c r="P56" s="51" t="n"><f t="shared" si="16"/><v>0</v></c><c r="Q56" s="51" t="n"><f t="shared" si="17"/><v>0</v></c><c r="R56" s="97"/><c r="S56" s="51" t="n"><f>Health!F173</f><v>0</v></c><c r="T56" s="51" t="n"><f>'Food Security'!F173</f><v>0</v></c><c r="U56" s="91" t="n"><f>'Macro Fiscal'!F173</f><v>0</v></c><c r="V56" s="51" t="n"><f>'Socioeconomic Vulnerability'!F173</f><v>0</v></c><c r="W56" s="51" t="n"><f>'Natural Hazard'!F173</f><v>0</v></c><c r="X56" s="51" t="n"><f>'Conflict and Fragility'!F173</f><v>0</v></c><c r="Y56" s="97"/><c r="Z56" s="51" t="n"><f>Health!G173</f><v>0</v></c><c r="AA56" s="51" t="n"><f>'Food Security'!G173</f><v>0</v></c><c r="AB56" s="51" t="n"><f>'Macro Fiscal'!G173</f><v>0</v></c><c r="AC56" s="51" t="n"><f>'Socioeconomic Vulnerability'!G173</f><v>0</v></c><c r="AD56" s="51" t="n"><f>'Natural Hazard'!G173</f><v>0</v></c><c r="AE56" s="51" t="n"><f>'Conflict and Fragility'!G173</f><v>0</v></c><c r="AF56" s="60"/><c r="AG56" s="52" t="n"><v>0.2</v></c><c r="AH56" s="52" t="n"><v>0.7</v></c><c r="AI56" s="48"/><c r="AJ56" s="48"/><c r="AK56" s="48"/><c r="AL56" s="48"/><c r="AM56" s="48"/><c r="AN56" s="48"/><c r="AO56" s="48"/><c r="AP56" s="48"/><c r="AQ56" s="48"/><c r="AR56" s="48"/><c r="AS56" s="48"/><c r="AT56" s="48"/><c r="AU56" s="48"/><c r="AV56" s="48"/><c r="AW56" s="48"/><c r="AX56" s="48"/><c r="AY56" s="48"/><c r="AZ56" s="48"/><c r="BA56" s="48"/><c r="BB56" s="48"/><c r="BC56" s="48"/><c r="BD56" s="48"/><c r="BE56" s="48"/><c r="BF56" s="48"/><c r="BG56" s="48"/><c r="BH56" s="48"/><c r="BI56" s="48"/><c r="BJ56" s="48"/><c r="BK56" s="48"/><c r="BL56" s="48"/><c r="BM56" s="48"/><c r="BN56" s="48"/><c r="BO56" s="48"/><c r="BP56" s="48"/></row><row r="57"><c r="A57" s="106" t="n"><v>52</v></c><c r="B57" s="47" t="s"><v>22</v></c><c r="C57" s="47" t="s"><v>23</v></c><c r="D57" s="60"/><c r="E57" s="49" t="n"><f t="array" ref="E57">Options!$D$30*(COUNTIF($L57:$Q57, "&gt;="&amp;Options!$D$41) + 0.5*(COUNTIF($L57:$Q57, "&gt;="&amp;Options!$D$42) - COUNTIF($L57:$Q57, "&gt;="&amp;Options!$D$41))) + Options!$D$31*(COUNTIF($L57:$Q57, "&gt;="&amp;Options!$D$41)) + Options!$D$32*AVERAGE($L57:$Q57) + Options!$D$33*GEOMEAN($L57:$Q57+0.0001)</f><v>0</v></c><c r="F57" s="50" t="n"><f t="shared" si="9"/><v>0</v></c><c r="G57" s="49" t="n"><f t="array" ref="G57">Options!$D$30*(COUNTIF($S57:$X57, "&gt;="&amp;Options!$D$37) + 0.5*(COUNTIF($S57:$X57, "&gt;="&amp;Options!$D$38) - COUNTIF($S57:$X57, "&gt;="&amp;Options!$D$37))) + Options!$D$31*(COUNTIF($S57:$X57, "&gt;="&amp;Options!$D$37)) + Options!$D$32*AVERAGE($S57:$X57) + Options!$D$33*GEOMEAN($S57:$X57+0.0001)</f><v>0</v></c><c r="H57" s="90" t="n"><f t="shared" si="10"/><v>0</v></c><c r="I57" s="48" t="n"><f t="array" ref="I57">Options!$D$30*(COUNTIF($Z57:$AE57, "&gt;="&amp;Options!$D$37) + 0.5*(COUNTIF($Z57:$AE57, "&gt;="&amp;Options!$D$38) - COUNTIF($Z57:$AE57, "&gt;="&amp;Options!$D$37))) + Options!$D$31*(COUNTIF($Z57:$AE57, "&gt;="&amp;Options!$D$37)) + Options!$D$32*AVERAGE($Z57:$AE57) + Options!$D$33*GEOMEAN($Z57:$AE57+0.0001)</f><v>0</v></c><c r="J57" s="90" t="n"><f t="shared" si="11"/><v>0</v></c><c r="K57" s="60"/><c r="L57" s="51" t="n"><f t="shared" si="12"/><v>0</v></c><c r="M57" s="51" t="n"><f t="shared" si="13"/><v>0</v></c><c r="N57" s="51" t="n"><f t="shared" si="14"/><v>0</v></c><c r="O57" s="51" t="n"><f t="shared" si="15"/><v>0</v></c><c r="P57" s="51" t="n"><f t="shared" si="16"/><v>0</v></c><c r="Q57" s="51" t="n"><f t="shared" si="17"/><v>0</v></c><c r="R57" s="97"/><c r="S57" s="51" t="n"><f>Health!F13</f><v>0</v></c><c r="T57" s="51" t="n"><f>'Food Security'!F13</f><v>0</v></c><c r="U57" s="91" t="n"><f>'Macro Fiscal'!F13</f><v>0</v></c><c r="V57" s="51" t="n"><f>'Socioeconomic Vulnerability'!F13</f><v>0</v></c><c r="W57" s="51" t="n"><f>'Natural Hazard'!F13</f><v>0</v></c><c r="X57" s="51" t="n"><f>'Conflict and Fragility'!F13</f><v>0</v></c><c r="Y57" s="97"/><c r="Z57" s="51" t="n"><f>Health!G13</f><v>0</v></c><c r="AA57" s="51" t="n"><f>'Food Security'!G13</f><v>0</v></c><c r="AB57" s="51" t="n"><f>'Macro Fiscal'!G13</f><v>0</v></c><c r="AC57" s="51" t="n"><f>'Socioeconomic Vulnerability'!G13</f><v>0</v></c><c r="AD57" s="51" t="n"><f>'Natural Hazard'!G13</f><v>0</v></c><c r="AE57" s="51" t="n"><f>'Conflict and Fragility'!G13</f><v>0</v></c><c r="AF57" s="60"/><c r="AG57" s="52" t="n"><v>0</v></c><c r="AH57" s="52" t="n"><v>0.3</v></c><c r="AI57" s="48"/><c r="AJ57" s="48"/><c r="AK57" s="48"/><c r="AL57" s="48"/><c r="AM57" s="48"/><c r="AN57" s="48"/><c r="AO57" s="48"/><c r="AP57" s="48"/><c r="AQ57" s="48"/><c r="AR57" s="48"/><c r="AS57" s="48"/><c r="AT57" s="48"/><c r="AU57" s="48"/><c r="AV57" s="48"/><c r="AW57" s="48"/><c r="AX57" s="48"/><c r="AY57" s="48"/><c r="AZ57" s="48"/><c r="BA57" s="48"/><c r="BB57" s="48"/><c r="BC57" s="48"/><c r="BD57" s="48"/><c r="BE57" s="48"/><c r="BF57" s="48"/><c r="BG57" s="48"/><c r="BH57" s="48"/><c r="BI57" s="48"/><c r="BJ57" s="48"/><c r="BK57" s="48"/><c r="BL57" s="48"/><c r="BM57" s="48"/><c r="BN57" s="48"/><c r="BO57" s="48"/><c r="BP57" s="48"/></row><row r="58"><c r="A58" s="106" t="n"><v>53</v></c><c r="B58" s="47" t="s"><v>238</v></c><c r="C58" s="47" t="s"><v>239</v></c><c r="D58" s="60"/><c r="E58" s="49" t="n"><f t="array" ref="E58">Options!$D$30*(COUNTIF($L58:$Q58, "&gt;="&amp;Options!$D$41) + 0.5*(COUNTIF($L58:$Q58, "&gt;="&amp;Options!$D$42) - COUNTIF($L58:$Q58, "&gt;="&amp;Options!$D$41))) + Options!$D$31*(COUNTIF($L58:$Q58, "&gt;="&amp;Options!$D$41)) + Options!$D$32*AVERAGE($L58:$Q58) + Options!$D$33*GEOMEAN($L58:$Q58+0.0001)</f><v>0</v></c><c r="F58" s="50" t="n"><f t="shared" si="9"/><v>0</v></c><c r="G58" s="49" t="n"><f t="array" ref="G58">Options!$D$30*(COUNTIF($S58:$X58, "&gt;="&amp;Options!$D$37) + 0.5*(COUNTIF($S58:$X58, "&gt;="&amp;Options!$D$38) - COUNTIF($S58:$X58, "&gt;="&amp;Options!$D$37))) + Options!$D$31*(COUNTIF($S58:$X58, "&gt;="&amp;Options!$D$37)) + Options!$D$32*AVERAGE($S58:$X58) + Options!$D$33*GEOMEAN($S58:$X58+0.0001)</f><v>0</v></c><c r="H58" s="90" t="n"><f t="shared" si="10"/><v>0</v></c><c r="I58" s="48" t="n"><f t="array" ref="I58">Options!$D$30*(COUNTIF($Z58:$AE58, "&gt;="&amp;Options!$D$37) + 0.5*(COUNTIF($Z58:$AE58, "&gt;="&amp;Options!$D$38) - COUNTIF($Z58:$AE58, "&gt;="&amp;Options!$D$37))) + Options!$D$31*(COUNTIF($Z58:$AE58, "&gt;="&amp;Options!$D$37)) + Options!$D$32*AVERAGE($Z58:$AE58) + Options!$D$33*GEOMEAN($Z58:$AE58+0.0001)</f><v>0</v></c><c r="J58" s="90" t="n"><f t="shared" si="11"/><v>0</v></c><c r="K58" s="60"/><c r="L58" s="51" t="n"><f t="shared" si="12"/><v>0</v></c><c r="M58" s="51" t="n"><f t="shared" si="13"/><v>0</v></c><c r="N58" s="51" t="n"><f t="shared" si="14"/><v>0</v></c><c r="O58" s="51" t="n"><f t="shared" si="15"/><v>0</v></c><c r="P58" s="51" t="n"><f t="shared" si="16"/><v>0</v></c><c r="Q58" s="51" t="n"><f t="shared" si="17"/><v>0</v></c><c r="R58" s="97"/><c r="S58" s="51" t="n"><f>Health!F121</f><v>0</v></c><c r="T58" s="51" t="n"><f>'Food Security'!F121</f><v>0</v></c><c r="U58" s="91" t="n"><f>'Macro Fiscal'!F121</f><v>0</v></c><c r="V58" s="51" t="n"><f>'Socioeconomic Vulnerability'!F121</f><v>0</v></c><c r="W58" s="51" t="n"><f>'Natural Hazard'!F121</f><v>0</v></c><c r="X58" s="51" t="n"><f>'Conflict and Fragility'!F121</f><v>0</v></c><c r="Y58" s="97"/><c r="Z58" s="51" t="n"><f>Health!G121</f><v>0</v></c><c r="AA58" s="51" t="n"><f>'Food Security'!G121</f><v>0</v></c><c r="AB58" s="51" t="n"><f>'Macro Fiscal'!G121</f><v>0</v></c><c r="AC58" s="51" t="n"><f>'Socioeconomic Vulnerability'!G121</f><v>0</v></c><c r="AD58" s="51" t="n"><f>'Natural Hazard'!G121</f><v>0</v></c><c r="AE58" s="51" t="n"><f>'Conflict and Fragility'!G121</f><v>0</v></c><c r="AF58" s="60"/><c r="AG58" s="52" t="n"><v>0</v></c><c r="AH58" s="52" t="n"><v>0.2</v></c><c r="AI58" s="48"/><c r="AJ58" s="48"/><c r="AK58" s="48"/><c r="AL58" s="48"/><c r="AM58" s="48"/><c r="AN58" s="48"/><c r="AO58" s="48"/><c r="AP58" s="48"/><c r="AQ58" s="48"/><c r="AR58" s="48"/><c r="AS58" s="48"/><c r="AT58" s="48"/><c r="AU58" s="48"/><c r="AV58" s="48"/><c r="AW58" s="48"/><c r="AX58" s="48"/><c r="AY58" s="48"/><c r="AZ58" s="48"/><c r="BA58" s="48"/><c r="BB58" s="48"/><c r="BC58" s="48"/><c r="BD58" s="48"/><c r="BE58" s="48"/><c r="BF58" s="48"/><c r="BG58" s="48"/><c r="BH58" s="48"/><c r="BI58" s="48"/><c r="BJ58" s="48"/><c r="BK58" s="48"/><c r="BL58" s="48"/><c r="BM58" s="48"/><c r="BN58" s="48"/><c r="BO58" s="48"/><c r="BP58" s="48"/></row><row r="59"><c r="A59" s="106" t="n"><v>54</v></c><c r="B59" s="47" t="s"><v>314</v></c><c r="C59" s="47" t="s"><v>315</v></c><c r="D59" s="60"/><c r="E59" s="49" t="n"><f t="array" ref="E59">Options!$D$30*(COUNTIF($L59:$Q59, "&gt;="&amp;Options!$D$41) + 0.5*(COUNTIF($L59:$Q59, "&gt;="&amp;Options!$D$42) - COUNTIF($L59:$Q59, "&gt;="&amp;Options!$D$41))) + Options!$D$31*(COUNTIF($L59:$Q59, "&gt;="&amp;Options!$D$41)) + Options!$D$32*AVERAGE($L59:$Q59) + Options!$D$33*GEOMEAN($L59:$Q59+0.0001)</f><v>0</v></c><c r="F59" s="50" t="n"><f t="shared" si="9"/><v>0</v></c><c r="G59" s="49" t="n"><f t="array" ref="G59">Options!$D$30*(COUNTIF($S59:$X59, "&gt;="&amp;Options!$D$37) + 0.5*(COUNTIF($S59:$X59, "&gt;="&amp;Options!$D$38) - COUNTIF($S59:$X59, "&gt;="&amp;Options!$D$37))) + Options!$D$31*(COUNTIF($S59:$X59, "&gt;="&amp;Options!$D$37)) + Options!$D$32*AVERAGE($S59:$X59) + Options!$D$33*GEOMEAN($S59:$X59+0.0001)</f><v>0</v></c><c r="H59" s="90" t="n"><f t="shared" si="10"/><v>0</v></c><c r="I59" s="48" t="n"><f t="array" ref="I59">Options!$D$30*(COUNTIF($Z59:$AE59, "&gt;="&amp;Options!$D$37) + 0.5*(COUNTIF($Z59:$AE59, "&gt;="&amp;Options!$D$38) - COUNTIF($Z59:$AE59, "&gt;="&amp;Options!$D$37))) + Options!$D$31*(COUNTIF($Z59:$AE59, "&gt;="&amp;Options!$D$37)) + Options!$D$32*AVERAGE($Z59:$AE59) + Options!$D$33*GEOMEAN($Z59:$AE59+0.0001)</f><v>0</v></c><c r="J59" s="90" t="n"><f t="shared" si="11"/><v>0</v></c><c r="K59" s="60"/><c r="L59" s="51" t="n"><f t="shared" si="12"/><v>0</v></c><c r="M59" s="51" t="n"><f t="shared" si="13"/><v>0</v></c><c r="N59" s="51" t="n"><f t="shared" si="14"/><v>0</v></c><c r="O59" s="51" t="n"><f t="shared" si="15"/><v>0</v></c><c r="P59" s="51" t="n"><f t="shared" si="16"/><v>0</v></c><c r="Q59" s="51" t="n"><f t="shared" si="17"/><v>0</v></c><c r="R59" s="97"/><c r="S59" s="51" t="n"><f>Health!F159</f><v>0</v></c><c r="T59" s="51" t="n"><f>'Food Security'!F159</f><v>0</v></c><c r="U59" s="91" t="n"><f>'Macro Fiscal'!F159</f><v>0</v></c><c r="V59" s="51" t="n"><f>'Socioeconomic Vulnerability'!F159</f><v>0</v></c><c r="W59" s="51" t="n"><f>'Natural Hazard'!F159</f><v>0</v></c><c r="X59" s="51" t="n"><f>'Conflict and Fragility'!F159</f><v>0</v></c><c r="Y59" s="97"/><c r="Z59" s="51" t="n"><f>Health!G159</f><v>0</v></c><c r="AA59" s="51" t="n"><f>'Food Security'!G159</f><v>0</v></c><c r="AB59" s="51" t="n"><f>'Macro Fiscal'!G159</f><v>0</v></c><c r="AC59" s="51" t="n"><f>'Socioeconomic Vulnerability'!G159</f><v>0</v></c><c r="AD59" s="51" t="n"><f>'Natural Hazard'!G159</f><v>0</v></c><c r="AE59" s="51" t="n"><f>'Conflict and Fragility'!G159</f><v>0</v></c><c r="AF59" s="60"/><c r="AG59" s="52" t="n"><v>0</v></c><c r="AH59" s="52" t="n"><v>0.5</v></c><c r="AI59" s="48"/><c r="AJ59" s="48"/><c r="AK59" s="48"/><c r="AL59" s="48"/><c r="AM59" s="48"/><c r="AN59" s="48"/><c r="AO59" s="48"/><c r="AP59" s="48"/><c r="AQ59" s="48"/><c r="AR59" s="48"/><c r="AS59" s="48"/><c r="AT59" s="48"/><c r="AU59" s="48"/><c r="AV59" s="48"/><c r="AW59" s="48"/><c r="AX59" s="48"/><c r="AY59" s="48"/><c r="AZ59" s="48"/><c r="BA59" s="48"/><c r="BB59" s="48"/><c r="BC59" s="48"/><c r="BD59" s="48"/><c r="BE59" s="48"/><c r="BF59" s="48"/><c r="BG59" s="48"/><c r="BH59" s="48"/><c r="BI59" s="48"/><c r="BJ59" s="48"/><c r="BK59" s="48"/><c r="BL59" s="48"/><c r="BM59" s="48"/><c r="BN59" s="48"/><c r="BO59" s="48"/><c r="BP59" s="48"/></row><row r="60"><c r="A60" s="106" t="n"><v>55</v></c><c r="B60" s="47" t="s"><v>134</v></c><c r="C60" s="47" t="s"><v>135</v></c><c r="D60" s="60"/><c r="E60" s="49" t="n"><f t="array" ref="E60">Options!$D$30*(COUNTIF($L60:$Q60, "&gt;="&amp;Options!$D$41) + 0.5*(COUNTIF($L60:$Q60, "&gt;="&amp;Options!$D$42) - COUNTIF($L60:$Q60, "&gt;="&amp;Options!$D$41))) + Options!$D$31*(COUNTIF($L60:$Q60, "&gt;="&amp;Options!$D$41)) + Options!$D$32*AVERAGE($L60:$Q60) + Options!$D$33*GEOMEAN($L60:$Q60+0.0001)</f><v>0</v></c><c r="F60" s="50" t="n"><f t="shared" si="9"/><v>0</v></c><c r="G60" s="49" t="n"><f t="array" ref="G60">Options!$D$30*(COUNTIF($S60:$X60, "&gt;="&amp;Options!$D$37) + 0.5*(COUNTIF($S60:$X60, "&gt;="&amp;Options!$D$38) - COUNTIF($S60:$X60, "&gt;="&amp;Options!$D$37))) + Options!$D$31*(COUNTIF($S60:$X60, "&gt;="&amp;Options!$D$37)) + Options!$D$32*AVERAGE($S60:$X60) + Options!$D$33*GEOMEAN($S60:$X60+0.0001)</f><v>0</v></c><c r="H60" s="90" t="n"><f t="shared" si="10"/><v>0</v></c><c r="I60" s="48" t="n"><f t="array" ref="I60">Options!$D$30*(COUNTIF($Z60:$AE60, "&gt;="&amp;Options!$D$37) + 0.5*(COUNTIF($Z60:$AE60, "&gt;="&amp;Options!$D$38) - COUNTIF($Z60:$AE60, "&gt;="&amp;Options!$D$37))) + Options!$D$31*(COUNTIF($Z60:$AE60, "&gt;="&amp;Options!$D$37)) + Options!$D$32*AVERAGE($Z60:$AE60) + Options!$D$33*GEOMEAN($Z60:$AE60+0.0001)</f><v>0</v></c><c r="J60" s="90" t="n"><f t="shared" si="11"/><v>0</v></c><c r="K60" s="60"/><c r="L60" s="51" t="n"><f t="shared" si="12"/><v>0</v></c><c r="M60" s="51" t="n"><f t="shared" si="13"/><v>0</v></c><c r="N60" s="51" t="n"><f t="shared" si="14"/><v>0</v></c><c r="O60" s="51" t="n"><f t="shared" si="15"/><v>0</v></c><c r="P60" s="51" t="n"><f t="shared" si="16"/><v>0</v></c><c r="Q60" s="51" t="n"><f t="shared" si="17"/><v>0</v></c><c r="R60" s="97"/><c r="S60" s="51" t="n"><f>Health!F69</f><v>0</v></c><c r="T60" s="51" t="n"><f>'Food Security'!F69</f><v>0</v></c><c r="U60" s="91" t="n"><f>'Macro Fiscal'!F69</f><v>0</v></c><c r="V60" s="51" t="n"><f>'Socioeconomic Vulnerability'!F69</f><v>0</v></c><c r="W60" s="51" t="n"><f>'Natural Hazard'!F69</f><v>0</v></c><c r="X60" s="51" t="n"><f>'Conflict and Fragility'!F69</f><v>0</v></c><c r="Y60" s="97"/><c r="Z60" s="51" t="n"><f>Health!G69</f><v>0</v></c><c r="AA60" s="51" t="n"><f>'Food Security'!G69</f><v>0</v></c><c r="AB60" s="51" t="n"><f>'Macro Fiscal'!G69</f><v>0</v></c><c r="AC60" s="51" t="n"><f>'Socioeconomic Vulnerability'!G69</f><v>0</v></c><c r="AD60" s="51" t="n"><f>'Natural Hazard'!G69</f><v>0</v></c><c r="AE60" s="51" t="n"><f>'Conflict and Fragility'!G69</f><v>0</v></c><c r="AF60" s="60"/><c r="AG60" s="52" t="n"><v>0</v></c><c r="AH60" s="52" t="n"><v>0.5</v></c><c r="AI60" s="48"/><c r="AJ60" s="48"/><c r="AK60" s="48"/><c r="AL60" s="48"/><c r="AM60" s="48"/><c r="AN60" s="48"/><c r="AO60" s="48"/><c r="AP60" s="48"/><c r="AQ60" s="48"/><c r="AR60" s="48"/><c r="AS60" s="48"/><c r="AT60" s="48"/><c r="AU60" s="48"/><c r="AV60" s="48"/><c r="AW60" s="48"/><c r="AX60" s="48"/><c r="AY60" s="48"/><c r="AZ60" s="48"/><c r="BA60" s="48"/><c r="BB60" s="48"/><c r="BC60" s="48"/><c r="BD60" s="48"/><c r="BE60" s="48"/><c r="BF60" s="48"/><c r="BG60" s="48"/><c r="BH60" s="48"/><c r="BI60" s="48"/><c r="BJ60" s="48"/><c r="BK60" s="48"/><c r="BL60" s="48"/><c r="BM60" s="48"/><c r="BN60" s="48"/><c r="BO60" s="48"/><c r="BP60" s="48"/></row><row r="61"><c r="A61" s="106" t="n"><v>56</v></c><c r="B61" s="47" t="s"><v>246</v></c><c r="C61" s="47" t="s"><v>247</v></c><c r="D61" s="60"/><c r="E61" s="49" t="n"><f t="array" ref="E61">Options!$D$30*(COUNTIF($L61:$Q61, "&gt;="&amp;Options!$D$41) + 0.5*(COUNTIF($L61:$Q61, "&gt;="&amp;Options!$D$42) - COUNTIF($L61:$Q61, "&gt;="&amp;Options!$D$41))) + Options!$D$31*(COUNTIF($L61:$Q61, "&gt;="&amp;Options!$D$41)) + Options!$D$32*AVERAGE($L61:$Q61) + Options!$D$33*GEOMEAN($L61:$Q61+0.0001)</f><v>0</v></c><c r="F61" s="50" t="n"><f t="shared" si="9"/><v>0</v></c><c r="G61" s="49" t="n"><f t="array" ref="G61">Options!$D$30*(COUNTIF($S61:$X61, "&gt;="&amp;Options!$D$37) + 0.5*(COUNTIF($S61:$X61, "&gt;="&amp;Options!$D$38) - COUNTIF($S61:$X61, "&gt;="&amp;Options!$D$37))) + Options!$D$31*(COUNTIF($S61:$X61, "&gt;="&amp;Options!$D$37)) + Options!$D$32*AVERAGE($S61:$X61) + Options!$D$33*GEOMEAN($S61:$X61+0.0001)</f><v>0</v></c><c r="H61" s="90" t="n"><f t="shared" si="10"/><v>0</v></c><c r="I61" s="48" t="n"><f t="array" ref="I61">Options!$D$30*(COUNTIF($Z61:$AE61, "&gt;="&amp;Options!$D$37) + 0.5*(COUNTIF($Z61:$AE61, "&gt;="&amp;Options!$D$38) - COUNTIF($Z61:$AE61, "&gt;="&amp;Options!$D$37))) + Options!$D$31*(COUNTIF($Z61:$AE61, "&gt;="&amp;Options!$D$37)) + Options!$D$32*AVERAGE($Z61:$AE61) + Options!$D$33*GEOMEAN($Z61:$AE61+0.0001)</f><v>0</v></c><c r="J61" s="90" t="n"><f t="shared" si="11"/><v>0</v></c><c r="K61" s="60"/><c r="L61" s="51" t="n"><f t="shared" si="12"/><v>0</v></c><c r="M61" s="51" t="n"><f t="shared" si="13"/><v>0</v></c><c r="N61" s="51" t="n"><f t="shared" si="14"/><v>0</v></c><c r="O61" s="51" t="n"><f t="shared" si="15"/><v>0</v></c><c r="P61" s="51" t="n"><f t="shared" si="16"/><v>0</v></c><c r="Q61" s="51" t="n"><f t="shared" si="17"/><v>0</v></c><c r="R61" s="97"/><c r="S61" s="51" t="n"><f>Health!F125</f><v>0</v></c><c r="T61" s="51" t="n"><f>'Food Security'!F125</f><v>0</v></c><c r="U61" s="91" t="n"><f>'Macro Fiscal'!F125</f><v>0</v></c><c r="V61" s="51" t="n"><f>'Socioeconomic Vulnerability'!F125</f><v>0</v></c><c r="W61" s="51" t="n"><f>'Natural Hazard'!F125</f><v>0</v></c><c r="X61" s="51" t="n"><f>'Conflict and Fragility'!F125</f><v>0</v></c><c r="Y61" s="97"/><c r="Z61" s="51" t="n"><f>Health!G125</f><v>0</v></c><c r="AA61" s="51" t="n"><f>'Food Security'!G125</f><v>0</v></c><c r="AB61" s="51" t="n"><f>'Macro Fiscal'!G125</f><v>0</v></c><c r="AC61" s="51" t="n"><f>'Socioeconomic Vulnerability'!G125</f><v>0</v></c><c r="AD61" s="51" t="n"><f>'Natural Hazard'!G125</f><v>0</v></c><c r="AE61" s="51" t="n"><f>'Conflict and Fragility'!G125</f><v>0</v></c><c r="AF61" s="60"/><c r="AG61" s="52" t="n"><v>0</v></c><c r="AH61" s="52" t="n"><v>0.3</v></c><c r="AI61" s="48"/><c r="AJ61" s="48"/><c r="AK61" s="48"/><c r="AL61" s="48"/><c r="AM61" s="48"/><c r="AN61" s="48"/><c r="AO61" s="48"/><c r="AP61" s="48"/><c r="AQ61" s="48"/><c r="AR61" s="48"/><c r="AS61" s="48"/><c r="AT61" s="48"/><c r="AU61" s="48"/><c r="AV61" s="48"/><c r="AW61" s="48"/><c r="AX61" s="48"/><c r="AY61" s="48"/><c r="AZ61" s="48"/><c r="BA61" s="48"/><c r="BB61" s="48"/><c r="BC61" s="48"/><c r="BD61" s="48"/><c r="BE61" s="48"/><c r="BF61" s="48"/><c r="BG61" s="48"/><c r="BH61" s="48"/><c r="BI61" s="48"/><c r="BJ61" s="48"/><c r="BK61" s="48"/><c r="BL61" s="48"/><c r="BM61" s="48"/><c r="BN61" s="48"/><c r="BO61" s="48"/><c r="BP61" s="48"/></row><row r="62"><c r="A62" s="106" t="n"><v>57</v></c><c r="B62" s="47" t="s"><v>4</v></c><c r="C62" s="47" t="s"><v>5</v></c><c r="D62" s="60"/><c r="E62" s="49" t="n"><f t="array" ref="E62">Options!$D$30*(COUNTIF($L62:$Q62, "&gt;="&amp;Options!$D$41) + 0.5*(COUNTIF($L62:$Q62, "&gt;="&amp;Options!$D$42) - COUNTIF($L62:$Q62, "&gt;="&amp;Options!$D$41))) + Options!$D$31*(COUNTIF($L62:$Q62, "&gt;="&amp;Options!$D$41)) + Options!$D$32*AVERAGE($L62:$Q62) + Options!$D$33*GEOMEAN($L62:$Q62+0.0001)</f><v>0</v></c><c r="F62" s="50" t="n"><f t="shared" si="9"/><v>0</v></c><c r="G62" s="49" t="n"><f t="array" ref="G62">Options!$D$30*(COUNTIF($S62:$X62, "&gt;="&amp;Options!$D$37) + 0.5*(COUNTIF($S62:$X62, "&gt;="&amp;Options!$D$38) - COUNTIF($S62:$X62, "&gt;="&amp;Options!$D$37))) + Options!$D$31*(COUNTIF($S62:$X62, "&gt;="&amp;Options!$D$37)) + Options!$D$32*AVERAGE($S62:$X62) + Options!$D$33*GEOMEAN($S62:$X62+0.0001)</f><v>0</v></c><c r="H62" s="90" t="n"><f t="shared" si="10"/><v>0</v></c><c r="I62" s="48" t="n"><f t="array" ref="I62">Options!$D$30*(COUNTIF($Z62:$AE62, "&gt;="&amp;Options!$D$37) + 0.5*(COUNTIF($Z62:$AE62, "&gt;="&amp;Options!$D$38) - COUNTIF($Z62:$AE62, "&gt;="&amp;Options!$D$37))) + Options!$D$31*(COUNTIF($Z62:$AE62, "&gt;="&amp;Options!$D$37)) + Options!$D$32*AVERAGE($Z62:$AE62) + Options!$D$33*GEOMEAN($Z62:$AE62+0.0001)</f><v>0</v></c><c r="J62" s="90" t="n"><f t="shared" si="11"/><v>0</v></c><c r="K62" s="60"/><c r="L62" s="51" t="n"><f t="shared" si="12"/><v>0</v></c><c r="M62" s="51" t="n"><f t="shared" si="13"/><v>0</v></c><c r="N62" s="51" t="n"><f t="shared" si="14"/><v>0</v></c><c r="O62" s="51" t="n"><f t="shared" si="15"/><v>0</v></c><c r="P62" s="51" t="n"><f t="shared" si="16"/><v>0</v></c><c r="Q62" s="51" t="n"><f t="shared" si="17"/><v>0</v></c><c r="R62" s="97"/><c r="S62" s="51" t="n"><f>Health!F4</f><v>0</v></c><c r="T62" s="51" t="n"><f>'Food Security'!F4</f><v>0</v></c><c r="U62" s="91" t="n"><f>'Macro Fiscal'!F4</f><v>0</v></c><c r="V62" s="51" t="n"><f>'Socioeconomic Vulnerability'!F4</f><v>0</v></c><c r="W62" s="51" t="n"><f>'Natural Hazard'!F4</f><v>0</v></c><c r="X62" s="51" t="n"><f>'Conflict and Fragility'!F4</f><v>0</v></c><c r="Y62" s="97"/><c r="Z62" s="51" t="n"><f>Health!G4</f><v>0</v></c><c r="AA62" s="51" t="n"><f>'Food Security'!G4</f><v>0</v></c><c r="AB62" s="51" t="n"><f>'Macro Fiscal'!G4</f><v>0</v></c><c r="AC62" s="51" t="n"><f>'Socioeconomic Vulnerability'!G4</f><v>0</v></c><c r="AD62" s="51" t="n"><f>'Natural Hazard'!G4</f><v>0</v></c><c r="AE62" s="51" t="n"><f>'Conflict and Fragility'!G4</f><v>0</v></c><c r="AF62" s="97"/><c r="AG62" s="52" t="n"><v>0</v></c><c r="AH62" s="52" t="n"><v>0.3</v></c><c r="AI62" s="48"/><c r="AJ62" s="48"/><c r="AK62" s="48"/><c r="AL62" s="48"/><c r="AM62" s="48"/><c r="AN62" s="48"/><c r="AO62" s="48"/><c r="AP62" s="48"/><c r="AQ62" s="48"/><c r="AR62" s="48"/><c r="AS62" s="48"/><c r="AT62" s="48"/><c r="AU62" s="48"/><c r="AV62" s="48"/><c r="AW62" s="48"/><c r="AX62" s="48"/><c r="AY62" s="48"/><c r="AZ62" s="48"/><c r="BA62" s="48"/><c r="BB62" s="48"/><c r="BC62" s="48"/><c r="BD62" s="48"/><c r="BE62" s="48"/><c r="BF62" s="48"/><c r="BG62" s="48"/><c r="BH62" s="48"/><c r="BI62" s="48"/><c r="BJ62" s="48"/><c r="BK62" s="48"/><c r="BL62" s="48"/><c r="BM62" s="48"/><c r="BN62" s="48"/><c r="BO62" s="48"/><c r="BP62" s="48"/></row><row r="63"><c r="A63" s="106" t="n"><v>58</v></c><c r="B63" s="47" t="s"><v>118</v></c><c r="C63" s="47" t="s"><v>119</v></c><c r="D63" s="60"/><c r="E63" s="49" t="n"><f t="array" ref="E63">Options!$D$30*(COUNTIF($L63:$Q63, "&gt;="&amp;Options!$D$41) + 0.5*(COUNTIF($L63:$Q63, "&gt;="&amp;Options!$D$42) - COUNTIF($L63:$Q63, "&gt;="&amp;Options!$D$41))) + Options!$D$31*(COUNTIF($L63:$Q63, "&gt;="&amp;Options!$D$41)) + Options!$D$32*AVERAGE($L63:$Q63) + Options!$D$33*GEOMEAN($L63:$Q63+0.0001)</f><v>0</v></c><c r="F63" s="50" t="n"><f t="shared" si="9"/><v>0</v></c><c r="G63" s="49" t="n"><f t="array" ref="G63">Options!$D$30*(COUNTIF($S63:$X63, "&gt;="&amp;Options!$D$37) + 0.5*(COUNTIF($S63:$X63, "&gt;="&amp;Options!$D$38) - COUNTIF($S63:$X63, "&gt;="&amp;Options!$D$37))) + Options!$D$31*(COUNTIF($S63:$X63, "&gt;="&amp;Options!$D$37)) + Options!$D$32*AVERAGE($S63:$X63) + Options!$D$33*GEOMEAN($S63:$X63+0.0001)</f><v>0</v></c><c r="H63" s="90" t="n"><f t="shared" si="10"/><v>0</v></c><c r="I63" s="48" t="n"><f t="array" ref="I63">Options!$D$30*(COUNTIF($Z63:$AE63, "&gt;="&amp;Options!$D$37) + 0.5*(COUNTIF($Z63:$AE63, "&gt;="&amp;Options!$D$38) - COUNTIF($Z63:$AE63, "&gt;="&amp;Options!$D$37))) + Options!$D$31*(COUNTIF($Z63:$AE63, "&gt;="&amp;Options!$D$37)) + Options!$D$32*AVERAGE($Z63:$AE63) + Options!$D$33*GEOMEAN($Z63:$AE63+0.0001)</f><v>0</v></c><c r="J63" s="90" t="n"><f t="shared" si="11"/><v>0</v></c><c r="K63" s="60"/><c r="L63" s="51" t="n"><f t="shared" si="12"/><v>0</v></c><c r="M63" s="51" t="n"><f t="shared" si="13"/><v>0</v></c><c r="N63" s="51" t="n"><f t="shared" si="14"/><v>0</v></c><c r="O63" s="51" t="n"><f t="shared" si="15"/><v>0</v></c><c r="P63" s="51" t="n"><f t="shared" si="16"/><v>0</v></c><c r="Q63" s="51" t="n"><f t="shared" si="17"/><v>0</v></c><c r="R63" s="97"/><c r="S63" s="51" t="n"><f>Health!F61</f><v>0</v></c><c r="T63" s="51" t="n"><f>'Food Security'!F61</f><v>0</v></c><c r="U63" s="91" t="n"><f>'Macro Fiscal'!F61</f><v>0</v></c><c r="V63" s="51" t="n"><f>'Socioeconomic Vulnerability'!F61</f><v>0</v></c><c r="W63" s="51" t="n"><f>'Natural Hazard'!F61</f><v>0</v></c><c r="X63" s="51" t="n"><f>'Conflict and Fragility'!F61</f><v>0</v></c><c r="Y63" s="97"/><c r="Z63" s="51" t="n"><f>Health!G61</f><v>0</v></c><c r="AA63" s="51" t="n"><f>'Food Security'!G61</f><v>0</v></c><c r="AB63" s="51" t="n"><f>'Macro Fiscal'!G61</f><v>0</v></c><c r="AC63" s="51" t="n"><f>'Socioeconomic Vulnerability'!G61</f><v>0</v></c><c r="AD63" s="51" t="n"><f>'Natural Hazard'!G61</f><v>0</v></c><c r="AE63" s="51" t="n"><f>'Conflict and Fragility'!G61</f><v>0</v></c><c r="AF63" s="60"/><c r="AG63" s="52" t="n"><v>0.2</v></c><c r="AH63" s="52" t="n"><v>0.8</v></c><c r="AI63" s="48"/><c r="AJ63" s="48"/><c r="AK63" s="48"/><c r="AL63" s="48"/><c r="AM63" s="48"/><c r="AN63" s="48"/><c r="AO63" s="48"/><c r="AP63" s="48"/><c r="AQ63" s="48"/><c r="AR63" s="48"/><c r="AS63" s="48"/><c r="AT63" s="48"/><c r="AU63" s="48"/><c r="AV63" s="48"/><c r="AW63" s="48"/><c r="AX63" s="48"/><c r="AY63" s="48"/><c r="AZ63" s="48"/><c r="BA63" s="48"/><c r="BB63" s="48"/><c r="BC63" s="48"/><c r="BD63" s="48"/><c r="BE63" s="48"/><c r="BF63" s="48"/><c r="BG63" s="48"/><c r="BH63" s="48"/><c r="BI63" s="48"/><c r="BJ63" s="48"/><c r="BK63" s="48"/><c r="BL63" s="48"/><c r="BM63" s="48"/><c r="BN63" s="48"/><c r="BO63" s="48"/><c r="BP63" s="48"/></row><row r="64"><c r="A64" s="106" t="n"><v>59</v></c><c r="B64" s="47" t="s"><v>52</v></c><c r="C64" s="47" t="s"><v>53</v></c><c r="D64" s="60"/><c r="E64" s="49" t="n"><f t="array" ref="E64">Options!$D$30*(COUNTIF($L64:$Q64, "&gt;="&amp;Options!$D$41) + 0.5*(COUNTIF($L64:$Q64, "&gt;="&amp;Options!$D$42) - COUNTIF($L64:$Q64, "&gt;="&amp;Options!$D$41))) + Options!$D$31*(COUNTIF($L64:$Q64, "&gt;="&amp;Options!$D$41)) + Options!$D$32*AVERAGE($L64:$Q64) + Options!$D$33*GEOMEAN($L64:$Q64+0.0001)</f><v>0</v></c><c r="F64" s="50" t="n"><f t="shared" si="9"/><v>0</v></c><c r="G64" s="49" t="n"><f t="array" ref="G64">Options!$D$30*(COUNTIF($S64:$X64, "&gt;="&amp;Options!$D$37) + 0.5*(COUNTIF($S64:$X64, "&gt;="&amp;Options!$D$38) - COUNTIF($S64:$X64, "&gt;="&amp;Options!$D$37))) + Options!$D$31*(COUNTIF($S64:$X64, "&gt;="&amp;Options!$D$37)) + Options!$D$32*AVERAGE($S64:$X64) + Options!$D$33*GEOMEAN($S64:$X64+0.0001)</f><v>0</v></c><c r="H64" s="90" t="n"><f t="shared" si="10"/><v>0</v></c><c r="I64" s="48" t="n"><f t="array" ref="I64">Options!$D$30*(COUNTIF($Z64:$AE64, "&gt;="&amp;Options!$D$37) + 0.5*(COUNTIF($Z64:$AE64, "&gt;="&amp;Options!$D$38) - COUNTIF($Z64:$AE64, "&gt;="&amp;Options!$D$37))) + Options!$D$31*(COUNTIF($Z64:$AE64, "&gt;="&amp;Options!$D$37)) + Options!$D$32*AVERAGE($Z64:$AE64) + Options!$D$33*GEOMEAN($Z64:$AE64+0.0001)</f><v>0</v></c><c r="J64" s="90" t="n"><f t="shared" si="11"/><v>0</v></c><c r="K64" s="60"/><c r="L64" s="51" t="n"><f t="shared" si="12"/><v>0</v></c><c r="M64" s="51" t="n"><f t="shared" si="13"/><v>0</v></c><c r="N64" s="51" t="n"><f t="shared" si="14"/><v>0</v></c><c r="O64" s="51" t="n"><f t="shared" si="15"/><v>0</v></c><c r="P64" s="51" t="n"><f t="shared" si="16"/><v>0</v></c><c r="Q64" s="51" t="n"><f t="shared" si="17"/><v>0</v></c><c r="R64" s="97"/><c r="S64" s="51" t="n"><f>Health!F28</f><v>0</v></c><c r="T64" s="51" t="n"><f>'Food Security'!F28</f><v>0</v></c><c r="U64" s="91" t="n"><f>'Macro Fiscal'!F28</f><v>0</v></c><c r="V64" s="51" t="n"><f>'Socioeconomic Vulnerability'!F28</f><v>0</v></c><c r="W64" s="51" t="n"><f>'Natural Hazard'!F28</f><v>0</v></c><c r="X64" s="51" t="n"><f>'Conflict and Fragility'!F28</f><v>0</v></c><c r="Y64" s="97"/><c r="Z64" s="51" t="n"><f>Health!G28</f><v>0</v></c><c r="AA64" s="51" t="n"><f>'Food Security'!G28</f><v>0</v></c><c r="AB64" s="51" t="n"><f>'Macro Fiscal'!G28</f><v>0</v></c><c r="AC64" s="51" t="n"><f>'Socioeconomic Vulnerability'!G28</f><v>0</v></c><c r="AD64" s="51" t="n"><f>'Natural Hazard'!G28</f><v>0</v></c><c r="AE64" s="51" t="n"><f>'Conflict and Fragility'!G28</f><v>0</v></c><c r="AF64" s="60"/><c r="AG64" s="52" t="n"><v>0</v></c><c r="AH64" s="52" t="n"><v>0.4</v></c><c r="AI64" s="48"/><c r="AJ64" s="48"/><c r="AK64" s="48"/><c r="AL64" s="48"/><c r="AM64" s="48"/><c r="AN64" s="48"/><c r="AO64" s="48"/><c r="AP64" s="48"/><c r="AQ64" s="48"/><c r="AR64" s="48"/><c r="AS64" s="48"/><c r="AT64" s="48"/><c r="AU64" s="48"/><c r="AV64" s="48"/><c r="AW64" s="48"/><c r="AX64" s="48"/><c r="AY64" s="48"/><c r="AZ64" s="48"/><c r="BA64" s="48"/><c r="BB64" s="48"/><c r="BC64" s="48"/><c r="BD64" s="48"/><c r="BE64" s="48"/><c r="BF64" s="48"/><c r="BG64" s="48"/><c r="BH64" s="48"/><c r="BI64" s="48"/><c r="BJ64" s="48"/><c r="BK64" s="48"/><c r="BL64" s="48"/><c r="BM64" s="48"/><c r="BN64" s="48"/><c r="BO64" s="48"/><c r="BP64" s="48"/></row><row r="65"><c r="A65" s="106" t="n"><v>60</v></c><c r="B65" s="47" t="s"><v>154</v></c><c r="C65" s="47" t="s"><v>155</v></c><c r="D65" s="60"/><c r="E65" s="49" t="n"><f t="array" ref="E65">Options!$D$30*(COUNTIF($L65:$Q65, "&gt;="&amp;Options!$D$41) + 0.5*(COUNTIF($L65:$Q65, "&gt;="&amp;Options!$D$42) - COUNTIF($L65:$Q65, "&gt;="&amp;Options!$D$41))) + Options!$D$31*(COUNTIF($L65:$Q65, "&gt;="&amp;Options!$D$41)) + Options!$D$32*AVERAGE($L65:$Q65) + Options!$D$33*GEOMEAN($L65:$Q65+0.0001)</f><v>0</v></c><c r="F65" s="50" t="n"><f t="shared" si="9"/><v>0</v></c><c r="G65" s="49" t="n"><f t="array" ref="G65">Options!$D$30*(COUNTIF($S65:$X65, "&gt;="&amp;Options!$D$37) + 0.5*(COUNTIF($S65:$X65, "&gt;="&amp;Options!$D$38) - COUNTIF($S65:$X65, "&gt;="&amp;Options!$D$37))) + Options!$D$31*(COUNTIF($S65:$X65, "&gt;="&amp;Options!$D$37)) + Options!$D$32*AVERAGE($S65:$X65) + Options!$D$33*GEOMEAN($S65:$X65+0.0001)</f><v>0</v></c><c r="H65" s="90" t="n"><f t="shared" si="10"/><v>0</v></c><c r="I65" s="48" t="n"><f t="array" ref="I65">Options!$D$30*(COUNTIF($Z65:$AE65, "&gt;="&amp;Options!$D$37) + 0.5*(COUNTIF($Z65:$AE65, "&gt;="&amp;Options!$D$38) - COUNTIF($Z65:$AE65, "&gt;="&amp;Options!$D$37))) + Options!$D$31*(COUNTIF($Z65:$AE65, "&gt;="&amp;Options!$D$37)) + Options!$D$32*AVERAGE($Z65:$AE65) + Options!$D$33*GEOMEAN($Z65:$AE65+0.0001)</f><v>0</v></c><c r="J65" s="90" t="n"><f t="shared" si="11"/><v>0</v></c><c r="K65" s="60"/><c r="L65" s="51" t="n"><f t="shared" si="12"/><v>0</v></c><c r="M65" s="51" t="n"><f t="shared" si="13"/><v>0</v></c><c r="N65" s="51" t="n"><f t="shared" si="14"/><v>0</v></c><c r="O65" s="51" t="n"><f t="shared" si="15"/><v>0</v></c><c r="P65" s="51" t="n"><f t="shared" si="16"/><v>0</v></c><c r="Q65" s="51" t="n"><f t="shared" si="17"/><v>0</v></c><c r="R65" s="97"/><c r="S65" s="51" t="n"><f>Health!F79</f><v>0</v></c><c r="T65" s="51" t="n"><f>'Food Security'!F79</f><v>0</v></c><c r="U65" s="91" t="n"><f>'Macro Fiscal'!F79</f><v>0</v></c><c r="V65" s="51" t="n"><f>'Socioeconomic Vulnerability'!F79</f><v>0</v></c><c r="W65" s="51" t="n"><f>'Natural Hazard'!F79</f><v>0</v></c><c r="X65" s="51" t="n"><f>'Conflict and Fragility'!F79</f><v>0</v></c><c r="Y65" s="97"/><c r="Z65" s="51" t="n"><f>Health!G79</f><v>0</v></c><c r="AA65" s="51" t="n"><f>'Food Security'!G79</f><v>0</v></c><c r="AB65" s="51" t="n"><f>'Macro Fiscal'!G79</f><v>0</v></c><c r="AC65" s="51" t="n"><f>'Socioeconomic Vulnerability'!G79</f><v>0</v></c><c r="AD65" s="51" t="n"><f>'Natural Hazard'!G79</f><v>0</v></c><c r="AE65" s="51" t="n"><f>'Conflict and Fragility'!G79</f><v>0</v></c><c r="AF65" s="60"/><c r="AG65" s="52" t="n"><v>0</v></c><c r="AH65" s="52" t="n"><v>0.2</v></c><c r="AI65" s="48"/><c r="AJ65" s="48"/><c r="AK65" s="48"/><c r="AL65" s="48"/><c r="AM65" s="48"/><c r="AN65" s="48"/><c r="AO65" s="48"/><c r="AP65" s="48"/><c r="AQ65" s="48"/><c r="AR65" s="48"/><c r="AS65" s="48"/><c r="AT65" s="48"/><c r="AU65" s="48"/><c r="AV65" s="48"/><c r="AW65" s="48"/><c r="AX65" s="48"/><c r="AY65" s="48"/><c r="AZ65" s="48"/><c r="BA65" s="48"/><c r="BB65" s="48"/><c r="BC65" s="48"/><c r="BD65" s="48"/><c r="BE65" s="48"/><c r="BF65" s="48"/><c r="BG65" s="48"/><c r="BH65" s="48"/><c r="BI65" s="48"/><c r="BJ65" s="48"/><c r="BK65" s="48"/><c r="BL65" s="48"/><c r="BM65" s="48"/><c r="BN65" s="48"/><c r="BO65" s="48"/><c r="BP65" s="48"/></row><row r="66"><c r="A66" s="106" t="n"><v>61</v></c><c r="B66" s="47" t="s"><v>168</v></c><c r="C66" s="47" t="s"><v>169</v></c><c r="D66" s="60"/><c r="E66" s="49" t="n"><f t="array" ref="E66">Options!$D$30*(COUNTIF($L66:$Q66, "&gt;="&amp;Options!$D$41) + 0.5*(COUNTIF($L66:$Q66, "&gt;="&amp;Options!$D$42) - COUNTIF($L66:$Q66, "&gt;="&amp;Options!$D$41))) + Options!$D$31*(COUNTIF($L66:$Q66, "&gt;="&amp;Options!$D$41)) + Options!$D$32*AVERAGE($L66:$Q66) + Options!$D$33*GEOMEAN($L66:$Q66+0.0001)</f><v>0</v></c><c r="F66" s="50" t="n"><f t="shared" si="9"/><v>0</v></c><c r="G66" s="49" t="n"><f t="array" ref="G66">Options!$D$30*(COUNTIF($S66:$X66, "&gt;="&amp;Options!$D$37) + 0.5*(COUNTIF($S66:$X66, "&gt;="&amp;Options!$D$38) - COUNTIF($S66:$X66, "&gt;="&amp;Options!$D$37))) + Options!$D$31*(COUNTIF($S66:$X66, "&gt;="&amp;Options!$D$37)) + Options!$D$32*AVERAGE($S66:$X66) + Options!$D$33*GEOMEAN($S66:$X66+0.0001)</f><v>0</v></c><c r="H66" s="90" t="n"><f t="shared" si="10"/><v>0</v></c><c r="I66" s="48" t="n"><f t="array" ref="I66">Options!$D$30*(COUNTIF($Z66:$AE66, "&gt;="&amp;Options!$D$37) + 0.5*(COUNTIF($Z66:$AE66, "&gt;="&amp;Options!$D$38) - COUNTIF($Z66:$AE66, "&gt;="&amp;Options!$D$37))) + Options!$D$31*(COUNTIF($Z66:$AE66, "&gt;="&amp;Options!$D$37)) + Options!$D$32*AVERAGE($Z66:$AE66) + Options!$D$33*GEOMEAN($Z66:$AE66+0.0001)</f><v>0</v></c><c r="J66" s="90" t="n"><f t="shared" si="11"/><v>0</v></c><c r="K66" s="60"/><c r="L66" s="51" t="n"><f t="shared" si="12"/><v>0</v></c><c r="M66" s="51" t="n"><f t="shared" si="13"/><v>0</v></c><c r="N66" s="51" t="n"><f t="shared" si="14"/><v>0</v></c><c r="O66" s="51" t="n"><f t="shared" si="15"/><v>0</v></c><c r="P66" s="51" t="n"><f t="shared" si="16"/><v>0</v></c><c r="Q66" s="51" t="n"><f t="shared" si="17"/><v>0</v></c><c r="R66" s="97"/><c r="S66" s="51" t="n"><f>Health!F86</f><v>0</v></c><c r="T66" s="51" t="n"><f>'Food Security'!F86</f><v>0</v></c><c r="U66" s="91" t="n"><f>'Macro Fiscal'!F86</f><v>0</v></c><c r="V66" s="51" t="n"><f>'Socioeconomic Vulnerability'!F86</f><v>0</v></c><c r="W66" s="51" t="n"><f>'Natural Hazard'!F86</f><v>0</v></c><c r="X66" s="51" t="n"><f>'Conflict and Fragility'!F86</f><v>0</v></c><c r="Y66" s="97"/><c r="Z66" s="51" t="n"><f>Health!G86</f><v>0</v></c><c r="AA66" s="51" t="n"><f>'Food Security'!G86</f><v>0</v></c><c r="AB66" s="51" t="n"><f>'Macro Fiscal'!G86</f><v>0</v></c><c r="AC66" s="51" t="n"><f>'Socioeconomic Vulnerability'!G86</f><v>0</v></c><c r="AD66" s="51" t="n"><f>'Natural Hazard'!G86</f><v>0</v></c><c r="AE66" s="51" t="n"><f>'Conflict and Fragility'!G86</f><v>0</v></c><c r="AF66" s="60"/><c r="AG66" s="52" t="n"><v>0</v></c><c r="AH66" s="52" t="n"><v>0.4</v></c><c r="AI66" s="48"/><c r="AJ66" s="48"/><c r="AK66" s="48"/><c r="AL66" s="48"/><c r="AM66" s="48"/><c r="AN66" s="48"/><c r="AO66" s="48"/><c r="AP66" s="48"/><c r="AQ66" s="48"/><c r="AR66" s="48"/><c r="AS66" s="48"/><c r="AT66" s="48"/><c r="AU66" s="48"/><c r="AV66" s="48"/><c r="AW66" s="48"/><c r="AX66" s="48"/><c r="AY66" s="48"/><c r="AZ66" s="48"/><c r="BA66" s="48"/><c r="BB66" s="48"/><c r="BC66" s="48"/><c r="BD66" s="48"/><c r="BE66" s="48"/><c r="BF66" s="48"/><c r="BG66" s="48"/><c r="BH66" s="48"/><c r="BI66" s="48"/><c r="BJ66" s="48"/><c r="BK66" s="48"/><c r="BL66" s="48"/><c r="BM66" s="48"/><c r="BN66" s="48"/><c r="BO66" s="48"/><c r="BP66" s="48"/></row><row r="67"><c r="A67" s="106" t="n"><v>62</v></c><c r="B67" s="47" t="s"><v>266</v></c><c r="C67" s="47" t="s"><v>267</v></c><c r="D67" s="60"/><c r="E67" s="49" t="n"><f t="array" ref="E67">Options!$D$30*(COUNTIF($L67:$Q67, "&gt;="&amp;Options!$D$41) + 0.5*(COUNTIF($L67:$Q67, "&gt;="&amp;Options!$D$42) - COUNTIF($L67:$Q67, "&gt;="&amp;Options!$D$41))) + Options!$D$31*(COUNTIF($L67:$Q67, "&gt;="&amp;Options!$D$41)) + Options!$D$32*AVERAGE($L67:$Q67) + Options!$D$33*GEOMEAN($L67:$Q67+0.0001)</f><v>0</v></c><c r="F67" s="50" t="n"><f t="shared" si="9"/><v>0</v></c><c r="G67" s="49" t="n"><f t="array" ref="G67">Options!$D$30*(COUNTIF($S67:$X67, "&gt;="&amp;Options!$D$37) + 0.5*(COUNTIF($S67:$X67, "&gt;="&amp;Options!$D$38) - COUNTIF($S67:$X67, "&gt;="&amp;Options!$D$37))) + Options!$D$31*(COUNTIF($S67:$X67, "&gt;="&amp;Options!$D$37)) + Options!$D$32*AVERAGE($S67:$X67) + Options!$D$33*GEOMEAN($S67:$X67+0.0001)</f><v>0</v></c><c r="H67" s="90" t="n"><f t="shared" si="10"/><v>0</v></c><c r="I67" s="48" t="n"><f t="array" ref="I67">Options!$D$30*(COUNTIF($Z67:$AE67, "&gt;="&amp;Options!$D$37) + 0.5*(COUNTIF($Z67:$AE67, "&gt;="&amp;Options!$D$38) - COUNTIF($Z67:$AE67, "&gt;="&amp;Options!$D$37))) + Options!$D$31*(COUNTIF($Z67:$AE67, "&gt;="&amp;Options!$D$37)) + Options!$D$32*AVERAGE($Z67:$AE67) + Options!$D$33*GEOMEAN($Z67:$AE67+0.0001)</f><v>0</v></c><c r="J67" s="90" t="n"><f t="shared" si="11"/><v>0</v></c><c r="K67" s="60"/><c r="L67" s="51" t="n"><f t="shared" si="12"/><v>0</v></c><c r="M67" s="51" t="n"><f t="shared" si="13"/><v>0</v></c><c r="N67" s="51" t="n"><f t="shared" si="14"/><v>0</v></c><c r="O67" s="51" t="n"><f t="shared" si="15"/><v>0</v></c><c r="P67" s="51" t="n"><f t="shared" si="16"/><v>0</v></c><c r="Q67" s="51" t="n"><f t="shared" si="17"/><v>0</v></c><c r="R67" s="97"/><c r="S67" s="51" t="n"><f>Health!F135</f><v>0</v></c><c r="T67" s="51" t="n"><f>'Food Security'!F135</f><v>0</v></c><c r="U67" s="91" t="n"><f>'Macro Fiscal'!F135</f><v>0</v></c><c r="V67" s="51" t="n"><f>'Socioeconomic Vulnerability'!F135</f><v>0</v></c><c r="W67" s="51" t="n"><f>'Natural Hazard'!F135</f><v>0</v></c><c r="X67" s="51" t="n"><f>'Conflict and Fragility'!F135</f><v>0</v></c><c r="Y67" s="97"/><c r="Z67" s="51" t="n"><f>Health!G135</f><v>0</v></c><c r="AA67" s="51" t="n"><f>'Food Security'!G135</f><v>0</v></c><c r="AB67" s="51" t="n"><f>'Macro Fiscal'!G135</f><v>0</v></c><c r="AC67" s="51" t="n"><f>'Socioeconomic Vulnerability'!G135</f><v>0</v></c><c r="AD67" s="51" t="n"><f>'Natural Hazard'!G135</f><v>0</v></c><c r="AE67" s="51" t="n"><f>'Conflict and Fragility'!G135</f><v>0</v></c><c r="AF67" s="60"/><c r="AG67" s="52" t="n"><v>0</v></c><c r="AH67" s="52" t="n"><v>0.3</v></c><c r="AI67" s="48"/><c r="AJ67" s="48"/><c r="AK67" s="48"/><c r="AL67" s="48"/><c r="AM67" s="48"/><c r="AN67" s="48"/><c r="AO67" s="48"/><c r="AP67" s="48"/><c r="AQ67" s="48"/><c r="AR67" s="48"/><c r="AS67" s="48"/><c r="AT67" s="48"/><c r="AU67" s="48"/><c r="AV67" s="48"/><c r="AW67" s="48"/><c r="AX67" s="48"/><c r="AY67" s="48"/><c r="AZ67" s="48"/><c r="BA67" s="48"/><c r="BB67" s="48"/><c r="BC67" s="48"/><c r="BD67" s="48"/><c r="BE67" s="48"/><c r="BF67" s="48"/><c r="BG67" s="48"/><c r="BH67" s="48"/><c r="BI67" s="48"/><c r="BJ67" s="48"/><c r="BK67" s="48"/><c r="BL67" s="48"/><c r="BM67" s="48"/><c r="BN67" s="48"/><c r="BO67" s="48"/><c r="BP67" s="48"/></row><row r="68"><c r="A68" s="106" t="n"><v>63</v></c><c r="B68" s="47" t="s"><v>20</v></c><c r="C68" s="47" t="s"><v>21</v></c><c r="D68" s="60"/><c r="E68" s="49" t="n"><f t="array" ref="E68">Options!$D$30*(COUNTIF($L68:$Q68, "&gt;="&amp;Options!$D$41) + 0.5*(COUNTIF($L68:$Q68, "&gt;="&amp;Options!$D$42) - COUNTIF($L68:$Q68, "&gt;="&amp;Options!$D$41))) + Options!$D$31*(COUNTIF($L68:$Q68, "&gt;="&amp;Options!$D$41)) + Options!$D$32*AVERAGE($L68:$Q68) + Options!$D$33*GEOMEAN($L68:$Q68+0.0001)</f><v>0</v></c><c r="F68" s="50" t="n"><f t="shared" si="9"/><v>0</v></c><c r="G68" s="49" t="n"><f t="array" ref="G68">Options!$D$30*(COUNTIF($S68:$X68, "&gt;="&amp;Options!$D$37) + 0.5*(COUNTIF($S68:$X68, "&gt;="&amp;Options!$D$38) - COUNTIF($S68:$X68, "&gt;="&amp;Options!$D$37))) + Options!$D$31*(COUNTIF($S68:$X68, "&gt;="&amp;Options!$D$37)) + Options!$D$32*AVERAGE($S68:$X68) + Options!$D$33*GEOMEAN($S68:$X68+0.0001)</f><v>0</v></c><c r="H68" s="90" t="n"><f t="shared" si="10"/><v>0</v></c><c r="I68" s="48" t="n"><f t="array" ref="I68">Options!$D$30*(COUNTIF($Z68:$AE68, "&gt;="&amp;Options!$D$37) + 0.5*(COUNTIF($Z68:$AE68, "&gt;="&amp;Options!$D$38) - COUNTIF($Z68:$AE68, "&gt;="&amp;Options!$D$37))) + Options!$D$31*(COUNTIF($Z68:$AE68, "&gt;="&amp;Options!$D$37)) + Options!$D$32*AVERAGE($Z68:$AE68) + Options!$D$33*GEOMEAN($Z68:$AE68+0.0001)</f><v>0</v></c><c r="J68" s="90" t="n"><f t="shared" si="11"/><v>0</v></c><c r="K68" s="60"/><c r="L68" s="51" t="n"><f t="shared" si="12"/><v>0</v></c><c r="M68" s="51" t="n"><f t="shared" si="13"/><v>0</v></c><c r="N68" s="51" t="n"><f t="shared" si="14"/><v>0</v></c><c r="O68" s="51" t="n"><f t="shared" si="15"/><v>0</v></c><c r="P68" s="51" t="n"><f t="shared" si="16"/><v>0</v></c><c r="Q68" s="51" t="n"><f t="shared" si="17"/><v>0</v></c><c r="R68" s="97"/><c r="S68" s="51" t="n"><f>Health!F12</f><v>0</v></c><c r="T68" s="51" t="n"><f>'Food Security'!F12</f><v>0</v></c><c r="U68" s="91" t="n"><f>'Macro Fiscal'!F12</f><v>0</v></c><c r="V68" s="51" t="n"><f>'Socioeconomic Vulnerability'!F12</f><v>0</v></c><c r="W68" s="51" t="n"><f>'Natural Hazard'!F12</f><v>0</v></c><c r="X68" s="51" t="n"><f>'Conflict and Fragility'!F12</f><v>0</v></c><c r="Y68" s="97"/><c r="Z68" s="51" t="n"><f>Health!G12</f><v>0</v></c><c r="AA68" s="51" t="n"><f>'Food Security'!G12</f><v>0</v></c><c r="AB68" s="51" t="n"><f>'Macro Fiscal'!G12</f><v>0</v></c><c r="AC68" s="51" t="n"><f>'Socioeconomic Vulnerability'!G12</f><v>0</v></c><c r="AD68" s="51" t="n"><f>'Natural Hazard'!G12</f><v>0</v></c><c r="AE68" s="51" t="n"><f>'Conflict and Fragility'!G12</f><v>0</v></c><c r="AF68" s="97"/><c r="AG68" s="52" t="n"><v>0</v></c><c r="AH68" s="52" t="n"><v>0.3</v></c><c r="AI68" s="48"/><c r="AJ68" s="48"/><c r="AK68" s="48"/><c r="AL68" s="48"/><c r="AM68" s="48"/><c r="AN68" s="48"/><c r="AO68" s="48"/><c r="AP68" s="48"/><c r="AQ68" s="48"/><c r="AR68" s="48"/><c r="AS68" s="48"/><c r="AT68" s="48"/><c r="AU68" s="48"/><c r="AV68" s="48"/><c r="AW68" s="48"/><c r="AX68" s="48"/><c r="AY68" s="48"/><c r="AZ68" s="48"/><c r="BA68" s="48"/><c r="BB68" s="48"/><c r="BC68" s="48"/><c r="BD68" s="48"/><c r="BE68" s="48"/><c r="BF68" s="48"/><c r="BG68" s="48"/><c r="BH68" s="48"/><c r="BI68" s="48"/><c r="BJ68" s="48"/><c r="BK68" s="48"/><c r="BL68" s="48"/><c r="BM68" s="48"/><c r="BN68" s="48"/><c r="BO68" s="48"/><c r="BP68" s="48"/></row><row r="69"><c r="A69" s="106" t="n"><v>64</v></c><c r="B69" s="47" t="s"><v>120</v></c><c r="C69" s="47" t="s"><v>121</v></c><c r="D69" s="60"/><c r="E69" s="49" t="n"><f t="array" ref="E69">Options!$D$30*(COUNTIF($L69:$Q69, "&gt;="&amp;Options!$D$41) + 0.5*(COUNTIF($L69:$Q69, "&gt;="&amp;Options!$D$42) - COUNTIF($L69:$Q69, "&gt;="&amp;Options!$D$41))) + Options!$D$31*(COUNTIF($L69:$Q69, "&gt;="&amp;Options!$D$41)) + Options!$D$32*AVERAGE($L69:$Q69) + Options!$D$33*GEOMEAN($L69:$Q69+0.0001)</f><v>0</v></c><c r="F69" s="50" t="n"><f t="shared" si="9"/><v>0</v></c><c r="G69" s="49" t="n"><f t="array" ref="G69">Options!$D$30*(COUNTIF($S69:$X69, "&gt;="&amp;Options!$D$37) + 0.5*(COUNTIF($S69:$X69, "&gt;="&amp;Options!$D$38) - COUNTIF($S69:$X69, "&gt;="&amp;Options!$D$37))) + Options!$D$31*(COUNTIF($S69:$X69, "&gt;="&amp;Options!$D$37)) + Options!$D$32*AVERAGE($S69:$X69) + Options!$D$33*GEOMEAN($S69:$X69+0.0001)</f><v>0</v></c><c r="H69" s="90" t="n"><f t="shared" si="10"/><v>0</v></c><c r="I69" s="48" t="n"><f t="array" ref="I69">Options!$D$30*(COUNTIF($Z69:$AE69, "&gt;="&amp;Options!$D$37) + 0.5*(COUNTIF($Z69:$AE69, "&gt;="&amp;Options!$D$38) - COUNTIF($Z69:$AE69, "&gt;="&amp;Options!$D$37))) + Options!$D$31*(COUNTIF($Z69:$AE69, "&gt;="&amp;Options!$D$37)) + Options!$D$32*AVERAGE($Z69:$AE69) + Options!$D$33*GEOMEAN($Z69:$AE69+0.0001)</f><v>0</v></c><c r="J69" s="90" t="n"><f t="shared" si="11"/><v>0</v></c><c r="K69" s="60"/><c r="L69" s="51" t="n"><f t="shared" si="12"/><v>0</v></c><c r="M69" s="51" t="n"><f t="shared" si="13"/><v>0</v></c><c r="N69" s="51" t="n"><f t="shared" si="14"/><v>0</v></c><c r="O69" s="51" t="n"><f t="shared" si="15"/><v>0</v></c><c r="P69" s="51" t="n"><f t="shared" si="16"/><v>0</v></c><c r="Q69" s="51" t="n"><f t="shared" si="17"/><v>0</v></c><c r="R69" s="97"/><c r="S69" s="51" t="n"><f>Health!F62</f><v>0</v></c><c r="T69" s="51" t="n"><f>'Food Security'!F62</f><v>0</v></c><c r="U69" s="91" t="n"><f>'Macro Fiscal'!F62</f><v>0</v></c><c r="V69" s="51" t="n"><f>'Socioeconomic Vulnerability'!F62</f><v>0</v></c><c r="W69" s="51" t="n"><f>'Natural Hazard'!F62</f><v>0</v></c><c r="X69" s="51" t="n"><f>'Conflict and Fragility'!F62</f><v>0</v></c><c r="Y69" s="97"/><c r="Z69" s="51" t="n"><f>Health!G62</f><v>0</v></c><c r="AA69" s="51" t="n"><f>'Food Security'!G62</f><v>0</v></c><c r="AB69" s="51" t="n"><f>'Macro Fiscal'!G62</f><v>0</v></c><c r="AC69" s="51" t="n"><f>'Socioeconomic Vulnerability'!G62</f><v>0</v></c><c r="AD69" s="51" t="n"><f>'Natural Hazard'!G62</f><v>0</v></c><c r="AE69" s="51" t="n"><f>'Conflict and Fragility'!G62</f><v>0</v></c><c r="AF69" s="60"/><c r="AG69" s="52" t="n"><v>0</v></c><c r="AH69" s="52" t="n"><v>0.4</v></c><c r="AI69" s="48"/><c r="AJ69" s="48"/><c r="AK69" s="48"/><c r="AL69" s="48"/><c r="AM69" s="48"/><c r="AN69" s="48"/><c r="AO69" s="48"/><c r="AP69" s="48"/><c r="AQ69" s="48"/><c r="AR69" s="48"/><c r="AS69" s="48"/><c r="AT69" s="48"/><c r="AU69" s="48"/><c r="AV69" s="48"/><c r="AW69" s="48"/><c r="AX69" s="48"/><c r="AY69" s="48"/><c r="AZ69" s="48"/><c r="BA69" s="48"/><c r="BB69" s="48"/><c r="BC69" s="48"/><c r="BD69" s="48"/><c r="BE69" s="48"/><c r="BF69" s="48"/><c r="BG69" s="48"/><c r="BH69" s="48"/><c r="BI69" s="48"/><c r="BJ69" s="48"/><c r="BK69" s="48"/><c r="BL69" s="48"/><c r="BM69" s="48"/><c r="BN69" s="48"/><c r="BO69" s="48"/><c r="BP69" s="48"/></row><row r="70"><c r="A70" s="106" t="n"><v>65</v></c><c r="B70" s="47" t="s"><v>298</v></c><c r="C70" s="47" t="s"><v>299</v></c><c r="D70" s="60"/><c r="E70" s="49" t="n"><f t="array" ref="E70">Options!$D$30*(COUNTIF($L70:$Q70, "&gt;="&amp;Options!$D$41) + 0.5*(COUNTIF($L70:$Q70, "&gt;="&amp;Options!$D$42) - COUNTIF($L70:$Q70, "&gt;="&amp;Options!$D$41))) + Options!$D$31*(COUNTIF($L70:$Q70, "&gt;="&amp;Options!$D$41)) + Options!$D$32*AVERAGE($L70:$Q70) + Options!$D$33*GEOMEAN($L70:$Q70+0.0001)</f><v>0</v></c><c r="F70" s="50" t="n"><f t="shared" ref="F70:F101" si="18">E70</f><v>0</v></c><c r="G70" s="49" t="n"><f t="array" ref="G70">Options!$D$30*(COUNTIF($S70:$X70, "&gt;="&amp;Options!$D$37) + 0.5*(COUNTIF($S70:$X70, "&gt;="&amp;Options!$D$38) - COUNTIF($S70:$X70, "&gt;="&amp;Options!$D$37))) + Options!$D$31*(COUNTIF($S70:$X70, "&gt;="&amp;Options!$D$37)) + Options!$D$32*AVERAGE($S70:$X70) + Options!$D$33*GEOMEAN($S70:$X70+0.0001)</f><v>0</v></c><c r="H70" s="90" t="n"><f t="shared" ref="H70:H101" si="19">G70</f><v>0</v></c><c r="I70" s="48" t="n"><f t="array" ref="I70">Options!$D$30*(COUNTIF($Z70:$AE70, "&gt;="&amp;Options!$D$37) + 0.5*(COUNTIF($Z70:$AE70, "&gt;="&amp;Options!$D$38) - COUNTIF($Z70:$AE70, "&gt;="&amp;Options!$D$37))) + Options!$D$31*(COUNTIF($Z70:$AE70, "&gt;="&amp;Options!$D$37)) + Options!$D$32*AVERAGE($Z70:$AE70) + Options!$D$33*GEOMEAN($Z70:$AE70+0.0001)</f><v>0</v></c><c r="J70" s="90" t="n"><f t="shared" ref="J70:J101" si="20">I70</f><v>0</v></c><c r="K70" s="60"/><c r="L70" s="51" t="n"><f t="shared" ref="L70:L101" si="21">IFERROR(GEOMEAN(S70,Z70), MAX(S70,Z70))</f><v>0</v></c><c r="M70" s="51" t="n"><f t="shared" ref="M70:M101" si="22">IFERROR(GEOMEAN(T70,AA70), MAX(T70,AA70))</f><v>0</v></c><c r="N70" s="51" t="n"><f t="shared" ref="N70:N101" si="23">IFERROR(GEOMEAN(U70,AB70), MAX(U70,AB70))</f><v>0</v></c><c r="O70" s="51" t="n"><f t="shared" ref="O70:O101" si="24">IFERROR(GEOMEAN(V70,AC70), MAX(V70,AC70))</f><v>0</v></c><c r="P70" s="51" t="n"><f t="shared" ref="P70:P101" si="25">IFERROR(GEOMEAN(W70,AD70), MAX(W70,AD70))</f><v>0</v></c><c r="Q70" s="51" t="n"><f t="shared" ref="Q70:Q101" si="26">IFERROR(GEOMEAN(X70,AE70), MAX(X70,AE70))</f><v>0</v></c><c r="R70" s="97"/><c r="S70" s="51" t="n"><f>Health!F151</f><v>0</v></c><c r="T70" s="51" t="n"><f>'Food Security'!F151</f><v>0</v></c><c r="U70" s="91" t="n"><f>'Macro Fiscal'!F151</f><v>0</v></c><c r="V70" s="51" t="n"><f>'Socioeconomic Vulnerability'!F151</f><v>0</v></c><c r="W70" s="51" t="n"><f>'Natural Hazard'!F151</f><v>0</v></c><c r="X70" s="51" t="n"><f>'Conflict and Fragility'!F151</f><v>0</v></c><c r="Y70" s="97"/><c r="Z70" s="51" t="n"><f>Health!G151</f><v>0</v></c><c r="AA70" s="51" t="n"><f>'Food Security'!G151</f><v>0</v></c><c r="AB70" s="51" t="n"><f>'Macro Fiscal'!G151</f><v>0</v></c><c r="AC70" s="51" t="n"><f>'Socioeconomic Vulnerability'!G151</f><v>0</v></c><c r="AD70" s="51" t="n"><f>'Natural Hazard'!G151</f><v>0</v></c><c r="AE70" s="51" t="n"><f>'Conflict and Fragility'!G151</f><v>0</v></c><c r="AF70" s="60"/><c r="AG70" s="52" t="n"><v>0</v></c><c r="AH70" s="52" t="n"><v>0.3</v></c><c r="AI70" s="48"/><c r="AJ70" s="48"/><c r="AK70" s="48"/><c r="AL70" s="48"/><c r="AM70" s="48"/><c r="AN70" s="48"/><c r="AO70" s="48"/><c r="AP70" s="48"/><c r="AQ70" s="48"/><c r="AR70" s="48"/><c r="AS70" s="48"/><c r="AT70" s="48"/><c r="AU70" s="48"/><c r="AV70" s="48"/><c r="AW70" s="48"/><c r="AX70" s="48"/><c r="AY70" s="48"/><c r="AZ70" s="48"/><c r="BA70" s="48"/><c r="BB70" s="48"/><c r="BC70" s="48"/><c r="BD70" s="48"/><c r="BE70" s="48"/><c r="BF70" s="48"/><c r="BG70" s="48"/><c r="BH70" s="48"/><c r="BI70" s="48"/><c r="BJ70" s="48"/><c r="BK70" s="48"/><c r="BL70" s="48"/><c r="BM70" s="48"/><c r="BN70" s="48"/><c r="BO70" s="48"/><c r="BP70" s="48"/></row><row r="71"><c r="A71" s="106" t="n"><v>66</v></c><c r="B71" s="47" t="s"><v>74</v></c><c r="C71" s="47" t="s"><v>75</v></c><c r="D71" s="60"/><c r="E71" s="49" t="n"><f t="array" ref="E71">Options!$D$30*(COUNTIF($L71:$Q71, "&gt;="&amp;Options!$D$41) + 0.5*(COUNTIF($L71:$Q71, "&gt;="&amp;Options!$D$42) - COUNTIF($L71:$Q71, "&gt;="&amp;Options!$D$41))) + Options!$D$31*(COUNTIF($L71:$Q71, "&gt;="&amp;Options!$D$41)) + Options!$D$32*AVERAGE($L71:$Q71) + Options!$D$33*GEOMEAN($L71:$Q71+0.0001)</f><v>0</v></c><c r="F71" s="50" t="n"><f t="shared" si="18"/><v>0</v></c><c r="G71" s="49" t="n"><f t="array" ref="G71">Options!$D$30*(COUNTIF($S71:$X71, "&gt;="&amp;Options!$D$37) + 0.5*(COUNTIF($S71:$X71, "&gt;="&amp;Options!$D$38) - COUNTIF($S71:$X71, "&gt;="&amp;Options!$D$37))) + Options!$D$31*(COUNTIF($S71:$X71, "&gt;="&amp;Options!$D$37)) + Options!$D$32*AVERAGE($S71:$X71) + Options!$D$33*GEOMEAN($S71:$X71+0.0001)</f><v>0</v></c><c r="H71" s="90" t="n"><f t="shared" si="19"/><v>0</v></c><c r="I71" s="48" t="n"><f t="array" ref="I71">Options!$D$30*(COUNTIF($Z71:$AE71, "&gt;="&amp;Options!$D$37) + 0.5*(COUNTIF($Z71:$AE71, "&gt;="&amp;Options!$D$38) - COUNTIF($Z71:$AE71, "&gt;="&amp;Options!$D$37))) + Options!$D$31*(COUNTIF($Z71:$AE71, "&gt;="&amp;Options!$D$37)) + Options!$D$32*AVERAGE($Z71:$AE71) + Options!$D$33*GEOMEAN($Z71:$AE71+0.0001)</f><v>0</v></c><c r="J71" s="90" t="n"><f t="shared" si="20"/><v>0</v></c><c r="K71" s="60"/><c r="L71" s="51" t="n"><f t="shared" si="21"/><v>0</v></c><c r="M71" s="51" t="n"><f t="shared" si="22"/><v>0</v></c><c r="N71" s="51" t="n"><f t="shared" si="23"/><v>0</v></c><c r="O71" s="51" t="n"><f t="shared" si="24"/><v>0</v></c><c r="P71" s="51" t="n"><f t="shared" si="25"/><v>0</v></c><c r="Q71" s="51" t="n"><f t="shared" si="26"/><v>0</v></c><c r="R71" s="97"/><c r="S71" s="51" t="n"><f>Health!F39</f><v>0</v></c><c r="T71" s="51" t="n"><f>'Food Security'!F39</f><v>0</v></c><c r="U71" s="91" t="n"><f>'Macro Fiscal'!F39</f><v>0</v></c><c r="V71" s="51" t="n"><f>'Socioeconomic Vulnerability'!F39</f><v>0</v></c><c r="W71" s="51" t="n"><f>'Natural Hazard'!F39</f><v>0</v></c><c r="X71" s="51" t="n"><f>'Conflict and Fragility'!F39</f><v>0</v></c><c r="Y71" s="97"/><c r="Z71" s="51" t="n"><f>Health!G39</f><v>0</v></c><c r="AA71" s="51" t="n"><f>'Food Security'!G39</f><v>0</v></c><c r="AB71" s="51" t="n"><f>'Macro Fiscal'!G39</f><v>0</v></c><c r="AC71" s="51" t="n"><f>'Socioeconomic Vulnerability'!G39</f><v>0</v></c><c r="AD71" s="51" t="n"><f>'Natural Hazard'!G39</f><v>0</v></c><c r="AE71" s="51" t="n"><f>'Conflict and Fragility'!G39</f><v>0</v></c><c r="AF71" s="60"/><c r="AG71" s="52" t="n"><v>0</v></c><c r="AH71" s="52" t="n"><v>0.3</v></c><c r="AI71" s="48"/><c r="AJ71" s="48"/><c r="AK71" s="48"/><c r="AL71" s="48"/><c r="AM71" s="48"/><c r="AN71" s="48"/><c r="AO71" s="48"/><c r="AP71" s="48"/><c r="AQ71" s="48"/><c r="AR71" s="48"/><c r="AS71" s="48"/><c r="AT71" s="48"/><c r="AU71" s="48"/><c r="AV71" s="48"/><c r="AW71" s="48"/><c r="AX71" s="48"/><c r="AY71" s="48"/><c r="AZ71" s="48"/><c r="BA71" s="48"/><c r="BB71" s="48"/><c r="BC71" s="48"/><c r="BD71" s="48"/><c r="BE71" s="48"/><c r="BF71" s="48"/><c r="BG71" s="48"/><c r="BH71" s="48"/><c r="BI71" s="48"/><c r="BJ71" s="48"/><c r="BK71" s="48"/><c r="BL71" s="48"/><c r="BM71" s="48"/><c r="BN71" s="48"/><c r="BO71" s="48"/><c r="BP71" s="48"/></row><row r="72"><c r="A72" s="106" t="n"><v>67</v></c><c r="B72" s="47" t="s"><v>220</v></c><c r="C72" s="47" t="s"><v>221</v></c><c r="D72" s="60"/><c r="E72" s="49" t="n"><f t="array" ref="E72">Options!$D$30*(COUNTIF($L72:$Q72, "&gt;="&amp;Options!$D$41) + 0.5*(COUNTIF($L72:$Q72, "&gt;="&amp;Options!$D$42) - COUNTIF($L72:$Q72, "&gt;="&amp;Options!$D$41))) + Options!$D$31*(COUNTIF($L72:$Q72, "&gt;="&amp;Options!$D$41)) + Options!$D$32*AVERAGE($L72:$Q72) + Options!$D$33*GEOMEAN($L72:$Q72+0.0001)</f><v>0</v></c><c r="F72" s="50" t="n"><f t="shared" si="18"/><v>0</v></c><c r="G72" s="49" t="n"><f t="array" ref="G72">Options!$D$30*(COUNTIF($S72:$X72, "&gt;="&amp;Options!$D$37) + 0.5*(COUNTIF($S72:$X72, "&gt;="&amp;Options!$D$38) - COUNTIF($S72:$X72, "&gt;="&amp;Options!$D$37))) + Options!$D$31*(COUNTIF($S72:$X72, "&gt;="&amp;Options!$D$37)) + Options!$D$32*AVERAGE($S72:$X72) + Options!$D$33*GEOMEAN($S72:$X72+0.0001)</f><v>0</v></c><c r="H72" s="90" t="n"><f t="shared" si="19"/><v>0</v></c><c r="I72" s="48" t="n"><f t="array" ref="I72">Options!$D$30*(COUNTIF($Z72:$AE72, "&gt;="&amp;Options!$D$37) + 0.5*(COUNTIF($Z72:$AE72, "&gt;="&amp;Options!$D$38) - COUNTIF($Z72:$AE72, "&gt;="&amp;Options!$D$37))) + Options!$D$31*(COUNTIF($Z72:$AE72, "&gt;="&amp;Options!$D$37)) + Options!$D$32*AVERAGE($Z72:$AE72) + Options!$D$33*GEOMEAN($Z72:$AE72+0.0001)</f><v>0</v></c><c r="J72" s="90" t="n"><f t="shared" si="20"/><v>0</v></c><c r="K72" s="60"/><c r="L72" s="51" t="n"><f t="shared" si="21"/><v>0</v></c><c r="M72" s="51" t="n"><f t="shared" si="22"/><v>0</v></c><c r="N72" s="51" t="n"><f t="shared" si="23"/><v>0</v></c><c r="O72" s="51" t="n"><f t="shared" si="24"/><v>0</v></c><c r="P72" s="51" t="n"><f t="shared" si="25"/><v>0</v></c><c r="Q72" s="51" t="n"><f t="shared" si="26"/><v>0</v></c><c r="R72" s="97"/><c r="S72" s="51" t="n"><f>Health!F112</f><v>0</v></c><c r="T72" s="51" t="n"><f>'Food Security'!F112</f><v>0</v></c><c r="U72" s="91" t="n"><f>'Macro Fiscal'!F112</f><v>0</v></c><c r="V72" s="51" t="n"><f>'Socioeconomic Vulnerability'!F112</f><v>0</v></c><c r="W72" s="51" t="n"><f>'Natural Hazard'!F112</f><v>0</v></c><c r="X72" s="51" t="n"><f>'Conflict and Fragility'!F112</f><v>0</v></c><c r="Y72" s="97"/><c r="Z72" s="51" t="n"><f>Health!G112</f><v>0</v></c><c r="AA72" s="51" t="n"><f>'Food Security'!G112</f><v>0</v></c><c r="AB72" s="51" t="n"><f>'Macro Fiscal'!G112</f><v>0</v></c><c r="AC72" s="51" t="n"><f>'Socioeconomic Vulnerability'!G112</f><v>0</v></c><c r="AD72" s="51" t="n"><f>'Natural Hazard'!G112</f><v>0</v></c><c r="AE72" s="51" t="n"><f>'Conflict and Fragility'!G112</f><v>0</v></c><c r="AF72" s="60"/><c r="AG72" s="52" t="n"><v>0</v></c><c r="AH72" s="52" t="n"><v>0.2</v></c><c r="AI72" s="48"/><c r="AJ72" s="48"/><c r="AK72" s="48"/><c r="AL72" s="48"/><c r="AM72" s="48"/><c r="AN72" s="48"/><c r="AO72" s="48"/><c r="AP72" s="48"/><c r="AQ72" s="48"/><c r="AR72" s="48"/><c r="AS72" s="48"/><c r="AT72" s="48"/><c r="AU72" s="48"/><c r="AV72" s="48"/><c r="AW72" s="48"/><c r="AX72" s="48"/><c r="AY72" s="48"/><c r="AZ72" s="48"/><c r="BA72" s="48"/><c r="BB72" s="48"/><c r="BC72" s="48"/><c r="BD72" s="48"/><c r="BE72" s="48"/><c r="BF72" s="48"/><c r="BG72" s="48"/><c r="BH72" s="48"/><c r="BI72" s="48"/><c r="BJ72" s="48"/><c r="BK72" s="48"/><c r="BL72" s="48"/><c r="BM72" s="48"/><c r="BN72" s="48"/><c r="BO72" s="48"/><c r="BP72" s="48"/></row><row r="73"><c r="A73" s="106" t="n"><v>68</v></c><c r="B73" s="47" t="s"><v>268</v></c><c r="C73" s="47" t="s"><v>269</v></c><c r="D73" s="60"/><c r="E73" s="49" t="n"><f t="array" ref="E73">Options!$D$30*(COUNTIF($L73:$Q73, "&gt;="&amp;Options!$D$41) + 0.5*(COUNTIF($L73:$Q73, "&gt;="&amp;Options!$D$42) - COUNTIF($L73:$Q73, "&gt;="&amp;Options!$D$41))) + Options!$D$31*(COUNTIF($L73:$Q73, "&gt;="&amp;Options!$D$41)) + Options!$D$32*AVERAGE($L73:$Q73) + Options!$D$33*GEOMEAN($L73:$Q73+0.0001)</f><v>0</v></c><c r="F73" s="50" t="n"><f t="shared" si="18"/><v>0</v></c><c r="G73" s="49" t="n"><f t="array" ref="G73">Options!$D$30*(COUNTIF($S73:$X73, "&gt;="&amp;Options!$D$37) + 0.5*(COUNTIF($S73:$X73, "&gt;="&amp;Options!$D$38) - COUNTIF($S73:$X73, "&gt;="&amp;Options!$D$37))) + Options!$D$31*(COUNTIF($S73:$X73, "&gt;="&amp;Options!$D$37)) + Options!$D$32*AVERAGE($S73:$X73) + Options!$D$33*GEOMEAN($S73:$X73+0.0001)</f><v>0</v></c><c r="H73" s="90" t="n"><f t="shared" si="19"/><v>0</v></c><c r="I73" s="48" t="n"><f t="array" ref="I73">Options!$D$30*(COUNTIF($Z73:$AE73, "&gt;="&amp;Options!$D$37) + 0.5*(COUNTIF($Z73:$AE73, "&gt;="&amp;Options!$D$38) - COUNTIF($Z73:$AE73, "&gt;="&amp;Options!$D$37))) + Options!$D$31*(COUNTIF($Z73:$AE73, "&gt;="&amp;Options!$D$37)) + Options!$D$32*AVERAGE($Z73:$AE73) + Options!$D$33*GEOMEAN($Z73:$AE73+0.0001)</f><v>0</v></c><c r="J73" s="90" t="n"><f t="shared" si="20"/><v>0</v></c><c r="K73" s="60"/><c r="L73" s="51" t="n"><f t="shared" si="21"/><v>0</v></c><c r="M73" s="51" t="n"><f t="shared" si="22"/><v>0</v></c><c r="N73" s="51" t="n"><f t="shared" si="23"/><v>0</v></c><c r="O73" s="51" t="n"><f t="shared" si="24"/><v>0</v></c><c r="P73" s="51" t="n"><f t="shared" si="25"/><v>0</v></c><c r="Q73" s="51" t="n"><f t="shared" si="26"/><v>0</v></c><c r="R73" s="97"/><c r="S73" s="51" t="n"><f>Health!F136</f><v>0</v></c><c r="T73" s="51" t="n"><f>'Food Security'!F136</f><v>0</v></c><c r="U73" s="91" t="n"><f>'Macro Fiscal'!F136</f><v>0</v></c><c r="V73" s="51" t="n"><f>'Socioeconomic Vulnerability'!F136</f><v>0</v></c><c r="W73" s="51" t="n"><f>'Natural Hazard'!F136</f><v>0</v></c><c r="X73" s="51" t="n"><f>'Conflict and Fragility'!F136</f><v>0</v></c><c r="Y73" s="97"/><c r="Z73" s="51" t="n"><f>Health!G136</f><v>0</v></c><c r="AA73" s="51" t="n"><f>'Food Security'!G136</f><v>0</v></c><c r="AB73" s="51" t="n"><f>'Macro Fiscal'!G136</f><v>0</v></c><c r="AC73" s="51" t="n"><f>'Socioeconomic Vulnerability'!G136</f><v>0</v></c><c r="AD73" s="51" t="n"><f>'Natural Hazard'!G136</f><v>0</v></c><c r="AE73" s="51" t="n"><f>'Conflict and Fragility'!G136</f><v>0</v></c><c r="AF73" s="60"/><c r="AG73" s="52" t="n"><v>0</v></c><c r="AH73" s="52" t="n"><v>0.4</v></c><c r="AI73" s="48"/><c r="AJ73" s="48"/><c r="AK73" s="48"/><c r="AL73" s="48"/><c r="AM73" s="48"/><c r="AN73" s="48"/><c r="AO73" s="48"/><c r="AP73" s="48"/><c r="AQ73" s="48"/><c r="AR73" s="48"/><c r="AS73" s="48"/><c r="AT73" s="48"/><c r="AU73" s="48"/><c r="AV73" s="48"/><c r="AW73" s="48"/><c r="AX73" s="48"/><c r="AY73" s="48"/><c r="AZ73" s="48"/><c r="BA73" s="48"/><c r="BB73" s="48"/><c r="BC73" s="48"/><c r="BD73" s="48"/><c r="BE73" s="48"/><c r="BF73" s="48"/><c r="BG73" s="48"/><c r="BH73" s="48"/><c r="BI73" s="48"/><c r="BJ73" s="48"/><c r="BK73" s="48"/><c r="BL73" s="48"/><c r="BM73" s="48"/><c r="BN73" s="48"/><c r="BO73" s="48"/><c r="BP73" s="48"/></row><row r="74"><c r="A74" s="106" t="n"><v>69</v></c><c r="B74" s="47" t="s"><v>126</v></c><c r="C74" s="47" t="s"><v>127</v></c><c r="D74" s="60"/><c r="E74" s="49" t="n"><f t="array" ref="E74">Options!$D$30*(COUNTIF($L74:$Q74, "&gt;="&amp;Options!$D$41) + 0.5*(COUNTIF($L74:$Q74, "&gt;="&amp;Options!$D$42) - COUNTIF($L74:$Q74, "&gt;="&amp;Options!$D$41))) + Options!$D$31*(COUNTIF($L74:$Q74, "&gt;="&amp;Options!$D$41)) + Options!$D$32*AVERAGE($L74:$Q74) + Options!$D$33*GEOMEAN($L74:$Q74+0.0001)</f><v>0</v></c><c r="F74" s="50" t="n"><f t="shared" si="18"/><v>0</v></c><c r="G74" s="49" t="n"><f t="array" ref="G74">Options!$D$30*(COUNTIF($S74:$X74, "&gt;="&amp;Options!$D$37) + 0.5*(COUNTIF($S74:$X74, "&gt;="&amp;Options!$D$38) - COUNTIF($S74:$X74, "&gt;="&amp;Options!$D$37))) + Options!$D$31*(COUNTIF($S74:$X74, "&gt;="&amp;Options!$D$37)) + Options!$D$32*AVERAGE($S74:$X74) + Options!$D$33*GEOMEAN($S74:$X74+0.0001)</f><v>0</v></c><c r="H74" s="90" t="n"><f t="shared" si="19"/><v>0</v></c><c r="I74" s="48" t="n"><f t="array" ref="I74">Options!$D$30*(COUNTIF($Z74:$AE74, "&gt;="&amp;Options!$D$37) + 0.5*(COUNTIF($Z74:$AE74, "&gt;="&amp;Options!$D$38) - COUNTIF($Z74:$AE74, "&gt;="&amp;Options!$D$37))) + Options!$D$31*(COUNTIF($Z74:$AE74, "&gt;="&amp;Options!$D$37)) + Options!$D$32*AVERAGE($Z74:$AE74) + Options!$D$33*GEOMEAN($Z74:$AE74+0.0001)</f><v>0</v></c><c r="J74" s="90" t="n"><f t="shared" si="20"/><v>0</v></c><c r="K74" s="60"/><c r="L74" s="51" t="n"><f t="shared" si="21"/><v>0</v></c><c r="M74" s="51" t="n"><f t="shared" si="22"/><v>0</v></c><c r="N74" s="51" t="n"><f t="shared" si="23"/><v>0</v></c><c r="O74" s="51" t="n"><f t="shared" si="24"/><v>0</v></c><c r="P74" s="51" t="n"><f t="shared" si="25"/><v>0</v></c><c r="Q74" s="51" t="n"><f t="shared" si="26"/><v>0</v></c><c r="R74" s="97"/><c r="S74" s="51" t="n"><f>Health!F65</f><v>0</v></c><c r="T74" s="51" t="n"><f>'Food Security'!F65</f><v>0</v></c><c r="U74" s="91" t="n"><f>'Macro Fiscal'!F65</f><v>0</v></c><c r="V74" s="51" t="n"><f>'Socioeconomic Vulnerability'!F65</f><v>0</v></c><c r="W74" s="51" t="n"><f>'Natural Hazard'!F65</f><v>0</v></c><c r="X74" s="51" t="n"><f>'Conflict and Fragility'!F65</f><v>0</v></c><c r="Y74" s="97"/><c r="Z74" s="51" t="n"><f>Health!G65</f><v>0</v></c><c r="AA74" s="51" t="n"><f>'Food Security'!G65</f><v>0</v></c><c r="AB74" s="51" t="n"><f>'Macro Fiscal'!G65</f><v>0</v></c><c r="AC74" s="51" t="n"><f>'Socioeconomic Vulnerability'!G65</f><v>0</v></c><c r="AD74" s="51" t="n"><f>'Natural Hazard'!G65</f><v>0</v></c><c r="AE74" s="51" t="n"><f>'Conflict and Fragility'!G65</f><v>0</v></c><c r="AF74" s="60"/><c r="AG74" s="52" t="n"><v>0</v></c><c r="AH74" s="52" t="n"><v>0.3</v></c><c r="AI74" s="48"/><c r="AJ74" s="48"/><c r="AK74" s="48"/><c r="AL74" s="48"/><c r="AM74" s="48"/><c r="AN74" s="48"/><c r="AO74" s="48"/><c r="AP74" s="48"/><c r="AQ74" s="48"/><c r="AR74" s="48"/><c r="AS74" s="48"/><c r="AT74" s="48"/><c r="AU74" s="48"/><c r="AV74" s="48"/><c r="AW74" s="48"/><c r="AX74" s="48"/><c r="AY74" s="48"/><c r="AZ74" s="48"/><c r="BA74" s="48"/><c r="BB74" s="48"/><c r="BC74" s="48"/><c r="BD74" s="48"/><c r="BE74" s="48"/><c r="BF74" s="48"/><c r="BG74" s="48"/><c r="BH74" s="48"/><c r="BI74" s="48"/><c r="BJ74" s="48"/><c r="BK74" s="48"/><c r="BL74" s="48"/><c r="BM74" s="48"/><c r="BN74" s="48"/><c r="BO74" s="48"/><c r="BP74" s="48"/></row><row r="75"><c r="A75" s="106" t="n"><v>70</v></c><c r="B75" s="47" t="s"><v>270</v></c><c r="C75" s="47" t="s"><v>271</v></c><c r="D75" s="60"/><c r="E75" s="49" t="n"><f t="array" ref="E75">Options!$D$30*(COUNTIF($L75:$Q75, "&gt;="&amp;Options!$D$41) + 0.5*(COUNTIF($L75:$Q75, "&gt;="&amp;Options!$D$42) - COUNTIF($L75:$Q75, "&gt;="&amp;Options!$D$41))) + Options!$D$31*(COUNTIF($L75:$Q75, "&gt;="&amp;Options!$D$41)) + Options!$D$32*AVERAGE($L75:$Q75) + Options!$D$33*GEOMEAN($L75:$Q75+0.0001)</f><v>0</v></c><c r="F75" s="50" t="n"><f t="shared" si="18"/><v>0</v></c><c r="G75" s="49" t="n"><f t="array" ref="G75">Options!$D$30*(COUNTIF($S75:$X75, "&gt;="&amp;Options!$D$37) + 0.5*(COUNTIF($S75:$X75, "&gt;="&amp;Options!$D$38) - COUNTIF($S75:$X75, "&gt;="&amp;Options!$D$37))) + Options!$D$31*(COUNTIF($S75:$X75, "&gt;="&amp;Options!$D$37)) + Options!$D$32*AVERAGE($S75:$X75) + Options!$D$33*GEOMEAN($S75:$X75+0.0001)</f><v>0</v></c><c r="H75" s="90" t="n"><f t="shared" si="19"/><v>0</v></c><c r="I75" s="48" t="n"><f t="array" ref="I75">Options!$D$30*(COUNTIF($Z75:$AE75, "&gt;="&amp;Options!$D$37) + 0.5*(COUNTIF($Z75:$AE75, "&gt;="&amp;Options!$D$38) - COUNTIF($Z75:$AE75, "&gt;="&amp;Options!$D$37))) + Options!$D$31*(COUNTIF($Z75:$AE75, "&gt;="&amp;Options!$D$37)) + Options!$D$32*AVERAGE($Z75:$AE75) + Options!$D$33*GEOMEAN($Z75:$AE75+0.0001)</f><v>0</v></c><c r="J75" s="90" t="n"><f t="shared" si="20"/><v>0</v></c><c r="K75" s="60"/><c r="L75" s="51" t="n"><f t="shared" si="21"/><v>0</v></c><c r="M75" s="51" t="n"><f t="shared" si="22"/><v>0</v></c><c r="N75" s="51" t="n"><f t="shared" si="23"/><v>0</v></c><c r="O75" s="51" t="n"><f t="shared" si="24"/><v>0</v></c><c r="P75" s="51" t="n"><f t="shared" si="25"/><v>0</v></c><c r="Q75" s="51" t="n"><f t="shared" si="26"/><v>0</v></c><c r="R75" s="97"/><c r="S75" s="51" t="n"><f>Health!F137</f><v>0</v></c><c r="T75" s="51" t="n"><f>'Food Security'!F137</f><v>0</v></c><c r="U75" s="91" t="n"><f>'Macro Fiscal'!F137</f><v>0</v></c><c r="V75" s="51" t="n"><f>'Socioeconomic Vulnerability'!F137</f><v>0</v></c><c r="W75" s="51" t="n"><f>'Natural Hazard'!F137</f><v>0</v></c><c r="X75" s="51" t="n"><f>'Conflict and Fragility'!F137</f><v>0</v></c><c r="Y75" s="97"/><c r="Z75" s="51" t="n"><f>Health!G137</f><v>0</v></c><c r="AA75" s="51" t="n"><f>'Food Security'!G137</f><v>0</v></c><c r="AB75" s="51" t="n"><f>'Macro Fiscal'!G137</f><v>0</v></c><c r="AC75" s="51" t="n"><f>'Socioeconomic Vulnerability'!G137</f><v>0</v></c><c r="AD75" s="51" t="n"><f>'Natural Hazard'!G137</f><v>0</v></c><c r="AE75" s="51" t="n"><f>'Conflict and Fragility'!G137</f><v>0</v></c><c r="AF75" s="60"/><c r="AG75" s="52" t="n"><v>0</v></c><c r="AH75" s="52" t="n"><v>0.3</v></c><c r="AI75" s="48"/><c r="AJ75" s="48"/><c r="AK75" s="48"/><c r="AL75" s="48"/><c r="AM75" s="48"/><c r="AN75" s="48"/><c r="AO75" s="48"/><c r="AP75" s="48"/><c r="AQ75" s="48"/><c r="AR75" s="48"/><c r="AS75" s="48"/><c r="AT75" s="48"/><c r="AU75" s="48"/><c r="AV75" s="48"/><c r="AW75" s="48"/><c r="AX75" s="48"/><c r="AY75" s="48"/><c r="AZ75" s="48"/><c r="BA75" s="48"/><c r="BB75" s="48"/><c r="BC75" s="48"/><c r="BD75" s="48"/><c r="BE75" s="48"/><c r="BF75" s="48"/><c r="BG75" s="48"/><c r="BH75" s="48"/><c r="BI75" s="48"/><c r="BJ75" s="48"/><c r="BK75" s="48"/><c r="BL75" s="48"/><c r="BM75" s="48"/><c r="BN75" s="48"/><c r="BO75" s="48"/><c r="BP75" s="48"/></row><row r="76"><c r="A76" s="106" t="n"><v>71</v></c><c r="B76" s="47" t="s"><v>376</v></c><c r="C76" s="47" t="s"><v>377</v></c><c r="D76" s="60"/><c r="E76" s="49" t="n"><f t="array" ref="E76">Options!$D$30*(COUNTIF($L76:$Q76, "&gt;="&amp;Options!$D$41) + 0.5*(COUNTIF($L76:$Q76, "&gt;="&amp;Options!$D$42) - COUNTIF($L76:$Q76, "&gt;="&amp;Options!$D$41))) + Options!$D$31*(COUNTIF($L76:$Q76, "&gt;="&amp;Options!$D$41)) + Options!$D$32*AVERAGE($L76:$Q76) + Options!$D$33*GEOMEAN($L76:$Q76+0.0001)</f><v>0</v></c><c r="F76" s="50" t="n"><f t="shared" si="18"/><v>0</v></c><c r="G76" s="49" t="n"><f t="array" ref="G76">Options!$D$30*(COUNTIF($S76:$X76, "&gt;="&amp;Options!$D$37) + 0.5*(COUNTIF($S76:$X76, "&gt;="&amp;Options!$D$38) - COUNTIF($S76:$X76, "&gt;="&amp;Options!$D$37))) + Options!$D$31*(COUNTIF($S76:$X76, "&gt;="&amp;Options!$D$37)) + Options!$D$32*AVERAGE($S76:$X76) + Options!$D$33*GEOMEAN($S76:$X76+0.0001)</f><v>0</v></c><c r="H76" s="90" t="n"><f t="shared" si="19"/><v>0</v></c><c r="I76" s="48" t="n"><f t="array" ref="I76">Options!$D$30*(COUNTIF($Z76:$AE76, "&gt;="&amp;Options!$D$37) + 0.5*(COUNTIF($Z76:$AE76, "&gt;="&amp;Options!$D$38) - COUNTIF($Z76:$AE76, "&gt;="&amp;Options!$D$37))) + Options!$D$31*(COUNTIF($Z76:$AE76, "&gt;="&amp;Options!$D$37)) + Options!$D$32*AVERAGE($Z76:$AE76) + Options!$D$33*GEOMEAN($Z76:$AE76+0.0001)</f><v>0</v></c><c r="J76" s="90" t="n"><f t="shared" si="20"/><v>0</v></c><c r="K76" s="60"/><c r="L76" s="51" t="n"><f t="shared" si="21"/><v>0</v></c><c r="M76" s="51" t="n"><f t="shared" si="22"/><v>0</v></c><c r="N76" s="51" t="n"><f t="shared" si="23"/><v>0</v></c><c r="O76" s="51" t="n"><f t="shared" si="24"/><v>0</v></c><c r="P76" s="51" t="n"><f t="shared" si="25"/><v>0</v></c><c r="Q76" s="51" t="n"><f t="shared" si="26"/><v>0</v></c><c r="R76" s="97"/><c r="S76" s="51" t="n"><f>Health!F190</f><v>0</v></c><c r="T76" s="51" t="n"><f>'Food Security'!F190</f><v>0</v></c><c r="U76" s="91" t="n"><f>'Macro Fiscal'!F190</f><v>0</v></c><c r="V76" s="51" t="n"><f>'Socioeconomic Vulnerability'!F190</f><v>0</v></c><c r="W76" s="51" t="n"><f>'Natural Hazard'!F190</f><v>0</v></c><c r="X76" s="51" t="n"><f>'Conflict and Fragility'!F190</f><v>0</v></c><c r="Y76" s="97"/><c r="Z76" s="51" t="n"><f>Health!G190</f><v>0</v></c><c r="AA76" s="51" t="n"><f>'Food Security'!G190</f><v>0</v></c><c r="AB76" s="51" t="n"><f>'Macro Fiscal'!G190</f><v>0</v></c><c r="AC76" s="51" t="n"><f>'Socioeconomic Vulnerability'!G190</f><v>0</v></c><c r="AD76" s="51" t="n"><f>'Natural Hazard'!G190</f><v>0</v></c><c r="AE76" s="51" t="n"><f>'Conflict and Fragility'!G190</f><v>0</v></c><c r="AF76" s="60"/><c r="AG76" s="52" t="n"><v>0</v></c><c r="AH76" s="52" t="n"><v>0.3</v></c><c r="AI76" s="48"/><c r="AJ76" s="48"/><c r="AK76" s="48"/><c r="AL76" s="48"/><c r="AM76" s="48"/><c r="AN76" s="48"/><c r="AO76" s="48"/><c r="AP76" s="48"/><c r="AQ76" s="48"/><c r="AR76" s="48"/><c r="AS76" s="48"/><c r="AT76" s="48"/><c r="AU76" s="48"/><c r="AV76" s="48"/><c r="AW76" s="48"/><c r="AX76" s="48"/><c r="AY76" s="48"/><c r="AZ76" s="48"/><c r="BA76" s="48"/><c r="BB76" s="48"/><c r="BC76" s="48"/><c r="BD76" s="48"/><c r="BE76" s="48"/><c r="BF76" s="48"/><c r="BG76" s="48"/><c r="BH76" s="48"/><c r="BI76" s="48"/><c r="BJ76" s="48"/><c r="BK76" s="48"/><c r="BL76" s="48"/><c r="BM76" s="48"/><c r="BN76" s="48"/><c r="BO76" s="48"/><c r="BP76" s="48"/></row><row r="77"><c r="A77" s="106" t="n"><v>72</v></c><c r="B77" s="47" t="s"><v>128</v></c><c r="C77" s="47" t="s"><v>129</v></c><c r="D77" s="60"/><c r="E77" s="49" t="n"><f t="array" ref="E77">Options!$D$30*(COUNTIF($L77:$Q77, "&gt;="&amp;Options!$D$41) + 0.5*(COUNTIF($L77:$Q77, "&gt;="&amp;Options!$D$42) - COUNTIF($L77:$Q77, "&gt;="&amp;Options!$D$41))) + Options!$D$31*(COUNTIF($L77:$Q77, "&gt;="&amp;Options!$D$41)) + Options!$D$32*AVERAGE($L77:$Q77) + Options!$D$33*GEOMEAN($L77:$Q77+0.0001)</f><v>0</v></c><c r="F77" s="50" t="n"><f t="shared" si="18"/><v>0</v></c><c r="G77" s="49" t="n"><f t="array" ref="G77">Options!$D$30*(COUNTIF($S77:$X77, "&gt;="&amp;Options!$D$37) + 0.5*(COUNTIF($S77:$X77, "&gt;="&amp;Options!$D$38) - COUNTIF($S77:$X77, "&gt;="&amp;Options!$D$37))) + Options!$D$31*(COUNTIF($S77:$X77, "&gt;="&amp;Options!$D$37)) + Options!$D$32*AVERAGE($S77:$X77) + Options!$D$33*GEOMEAN($S77:$X77+0.0001)</f><v>0</v></c><c r="H77" s="90" t="n"><f t="shared" si="19"/><v>0</v></c><c r="I77" s="48" t="n"><f t="array" ref="I77">Options!$D$30*(COUNTIF($Z77:$AE77, "&gt;="&amp;Options!$D$37) + 0.5*(COUNTIF($Z77:$AE77, "&gt;="&amp;Options!$D$38) - COUNTIF($Z77:$AE77, "&gt;="&amp;Options!$D$37))) + Options!$D$31*(COUNTIF($Z77:$AE77, "&gt;="&amp;Options!$D$37)) + Options!$D$32*AVERAGE($Z77:$AE77) + Options!$D$33*GEOMEAN($Z77:$AE77+0.0001)</f><v>0</v></c><c r="J77" s="90" t="n"><f t="shared" si="20"/><v>0</v></c><c r="K77" s="60"/><c r="L77" s="51" t="n"><f t="shared" si="21"/><v>0</v></c><c r="M77" s="51" t="n"><f t="shared" si="22"/><v>0</v></c><c r="N77" s="51" t="n"><f t="shared" si="23"/><v>0</v></c><c r="O77" s="51" t="n"><f t="shared" si="24"/><v>0</v></c><c r="P77" s="51" t="n"><f t="shared" si="25"/><v>0</v></c><c r="Q77" s="51" t="n"><f t="shared" si="26"/><v>0</v></c><c r="R77" s="97"/><c r="S77" s="51" t="n"><f>Health!F66</f><v>0</v></c><c r="T77" s="51" t="n"><f>'Food Security'!F66</f><v>0</v></c><c r="U77" s="91" t="n"><f>'Macro Fiscal'!F66</f><v>0</v></c><c r="V77" s="51" t="n"><f>'Socioeconomic Vulnerability'!F66</f><v>0</v></c><c r="W77" s="51" t="n"><f>'Natural Hazard'!F66</f><v>0</v></c><c r="X77" s="51" t="n"><f>'Conflict and Fragility'!F66</f><v>0</v></c><c r="Y77" s="97"/><c r="Z77" s="51" t="n"><f>Health!G66</f><v>0</v></c><c r="AA77" s="51" t="n"><f>'Food Security'!G66</f><v>0</v></c><c r="AB77" s="51" t="n"><f>'Macro Fiscal'!G66</f><v>0</v></c><c r="AC77" s="51" t="n"><f>'Socioeconomic Vulnerability'!G66</f><v>0</v></c><c r="AD77" s="51" t="n"><f>'Natural Hazard'!G66</f><v>0</v></c><c r="AE77" s="51" t="n"><f>'Conflict and Fragility'!G66</f><v>0</v></c><c r="AF77" s="60"/><c r="AG77" s="52" t="n"><v>0</v></c><c r="AH77" s="52" t="n"><v>0.3</v></c><c r="AI77" s="48"/><c r="AJ77" s="48"/><c r="AK77" s="48"/><c r="AL77" s="48"/><c r="AM77" s="48"/><c r="AN77" s="48"/><c r="AO77" s="48"/><c r="AP77" s="48"/><c r="AQ77" s="48"/><c r="AR77" s="48"/><c r="AS77" s="48"/><c r="AT77" s="48"/><c r="AU77" s="48"/><c r="AV77" s="48"/><c r="AW77" s="48"/><c r="AX77" s="48"/><c r="AY77" s="48"/><c r="AZ77" s="48"/><c r="BA77" s="48"/><c r="BB77" s="48"/><c r="BC77" s="48"/><c r="BD77" s="48"/><c r="BE77" s="48"/><c r="BF77" s="48"/><c r="BG77" s="48"/><c r="BH77" s="48"/><c r="BI77" s="48"/><c r="BJ77" s="48"/><c r="BK77" s="48"/><c r="BL77" s="48"/><c r="BM77" s="48"/><c r="BN77" s="48"/><c r="BO77" s="48"/><c r="BP77" s="48"/></row><row r="78"><c r="A78" s="106" t="n"><v>73</v></c><c r="B78" s="47" t="s"><v>332</v></c><c r="C78" s="47" t="s"><v>333</v></c><c r="D78" s="60"/><c r="E78" s="49" t="n"><f t="array" ref="E78">Options!$D$30*(COUNTIF($L78:$Q78, "&gt;="&amp;Options!$D$41) + 0.5*(COUNTIF($L78:$Q78, "&gt;="&amp;Options!$D$42) - COUNTIF($L78:$Q78, "&gt;="&amp;Options!$D$41))) + Options!$D$31*(COUNTIF($L78:$Q78, "&gt;="&amp;Options!$D$41)) + Options!$D$32*AVERAGE($L78:$Q78) + Options!$D$33*GEOMEAN($L78:$Q78+0.0001)</f><v>0</v></c><c r="F78" s="50" t="n"><f t="shared" si="18"/><v>0</v></c><c r="G78" s="49" t="n"><f t="array" ref="G78">Options!$D$30*(COUNTIF($S78:$X78, "&gt;="&amp;Options!$D$37) + 0.5*(COUNTIF($S78:$X78, "&gt;="&amp;Options!$D$38) - COUNTIF($S78:$X78, "&gt;="&amp;Options!$D$37))) + Options!$D$31*(COUNTIF($S78:$X78, "&gt;="&amp;Options!$D$37)) + Options!$D$32*AVERAGE($S78:$X78) + Options!$D$33*GEOMEAN($S78:$X78+0.0001)</f><v>0</v></c><c r="H78" s="90" t="n"><f t="shared" si="19"/><v>0</v></c><c r="I78" s="48" t="n"><f t="array" ref="I78">Options!$D$30*(COUNTIF($Z78:$AE78, "&gt;="&amp;Options!$D$37) + 0.5*(COUNTIF($Z78:$AE78, "&gt;="&amp;Options!$D$38) - COUNTIF($Z78:$AE78, "&gt;="&amp;Options!$D$37))) + Options!$D$31*(COUNTIF($Z78:$AE78, "&gt;="&amp;Options!$D$37)) + Options!$D$32*AVERAGE($Z78:$AE78) + Options!$D$33*GEOMEAN($Z78:$AE78+0.0001)</f><v>0</v></c><c r="J78" s="90" t="n"><f t="shared" si="20"/><v>0</v></c><c r="K78" s="60"/><c r="L78" s="51" t="n"><f t="shared" si="21"/><v>0</v></c><c r="M78" s="51" t="n"><f t="shared" si="22"/><v>0</v></c><c r="N78" s="51" t="n"><f t="shared" si="23"/><v>0</v></c><c r="O78" s="51" t="n"><f t="shared" si="24"/><v>0</v></c><c r="P78" s="51" t="n"><f t="shared" si="25"/><v>0</v></c><c r="Q78" s="51" t="n"><f t="shared" si="26"/><v>0</v></c><c r="R78" s="97"/><c r="S78" s="51" t="n"><f>Health!F168</f><v>0</v></c><c r="T78" s="51" t="n"><f>'Food Security'!F168</f><v>0</v></c><c r="U78" s="91" t="n"><f>'Macro Fiscal'!F168</f><v>0</v></c><c r="V78" s="51" t="n"><f>'Socioeconomic Vulnerability'!F168</f><v>0</v></c><c r="W78" s="51" t="n"><f>'Natural Hazard'!F168</f><v>0</v></c><c r="X78" s="51" t="n"><f>'Conflict and Fragility'!F168</f><v>0</v></c><c r="Y78" s="97"/><c r="Z78" s="51" t="n"><f>Health!G168</f><v>0</v></c><c r="AA78" s="51" t="n"><f>'Food Security'!G168</f><v>0</v></c><c r="AB78" s="51" t="n"><f>'Macro Fiscal'!G168</f><v>0</v></c><c r="AC78" s="51" t="n"><f>'Socioeconomic Vulnerability'!G168</f><v>0</v></c><c r="AD78" s="51" t="n"><f>'Natural Hazard'!G168</f><v>0</v></c><c r="AE78" s="51" t="n"><f>'Conflict and Fragility'!G168</f><v>0</v></c><c r="AF78" s="60"/><c r="AG78" s="52" t="n"><v>0</v></c><c r="AH78" s="52" t="n"><v>0.4</v></c><c r="AI78" s="48"/><c r="AJ78" s="48"/><c r="AK78" s="48"/><c r="AL78" s="48"/><c r="AM78" s="48"/><c r="AN78" s="48"/><c r="AO78" s="48"/><c r="AP78" s="48"/><c r="AQ78" s="48"/><c r="AR78" s="48"/><c r="AS78" s="48"/><c r="AT78" s="48"/><c r="AU78" s="48"/><c r="AV78" s="48"/><c r="AW78" s="48"/><c r="AX78" s="48"/><c r="AY78" s="48"/><c r="AZ78" s="48"/><c r="BA78" s="48"/><c r="BB78" s="48"/><c r="BC78" s="48"/><c r="BD78" s="48"/><c r="BE78" s="48"/><c r="BF78" s="48"/><c r="BG78" s="48"/><c r="BH78" s="48"/><c r="BI78" s="48"/><c r="BJ78" s="48"/><c r="BK78" s="48"/><c r="BL78" s="48"/><c r="BM78" s="48"/><c r="BN78" s="48"/><c r="BO78" s="48"/><c r="BP78" s="48"/></row><row r="79"><c r="A79" s="106" t="n"><v>74</v></c><c r="B79" s="47" t="s"><v>44</v></c><c r="C79" s="47" t="s"><v>45</v></c><c r="D79" s="60"/><c r="E79" s="49" t="n"><f t="array" ref="E79">Options!$D$30*(COUNTIF($L79:$Q79, "&gt;="&amp;Options!$D$41) + 0.5*(COUNTIF($L79:$Q79, "&gt;="&amp;Options!$D$42) - COUNTIF($L79:$Q79, "&gt;="&amp;Options!$D$41))) + Options!$D$31*(COUNTIF($L79:$Q79, "&gt;="&amp;Options!$D$41)) + Options!$D$32*AVERAGE($L79:$Q79) + Options!$D$33*GEOMEAN($L79:$Q79+0.0001)</f><v>0</v></c><c r="F79" s="50" t="n"><f t="shared" si="18"/><v>0</v></c><c r="G79" s="49" t="n"><f t="array" ref="G79">Options!$D$30*(COUNTIF($S79:$X79, "&gt;="&amp;Options!$D$37) + 0.5*(COUNTIF($S79:$X79, "&gt;="&amp;Options!$D$38) - COUNTIF($S79:$X79, "&gt;="&amp;Options!$D$37))) + Options!$D$31*(COUNTIF($S79:$X79, "&gt;="&amp;Options!$D$37)) + Options!$D$32*AVERAGE($S79:$X79) + Options!$D$33*GEOMEAN($S79:$X79+0.0001)</f><v>0</v></c><c r="H79" s="90" t="n"><f t="shared" si="19"/><v>0</v></c><c r="I79" s="48" t="n"><f t="array" ref="I79">Options!$D$30*(COUNTIF($Z79:$AE79, "&gt;="&amp;Options!$D$37) + 0.5*(COUNTIF($Z79:$AE79, "&gt;="&amp;Options!$D$38) - COUNTIF($Z79:$AE79, "&gt;="&amp;Options!$D$37))) + Options!$D$31*(COUNTIF($Z79:$AE79, "&gt;="&amp;Options!$D$37)) + Options!$D$32*AVERAGE($Z79:$AE79) + Options!$D$33*GEOMEAN($Z79:$AE79+0.0001)</f><v>0</v></c><c r="J79" s="90" t="n"><f t="shared" si="20"/><v>0</v></c><c r="K79" s="60"/><c r="L79" s="51" t="n"><f t="shared" si="21"/><v>0</v></c><c r="M79" s="51" t="n"><f t="shared" si="22"/><v>0</v></c><c r="N79" s="51" t="n"><f t="shared" si="23"/><v>0</v></c><c r="O79" s="51" t="n"><f t="shared" si="24"/><v>0</v></c><c r="P79" s="51" t="n"><f t="shared" si="25"/><v>0</v></c><c r="Q79" s="51" t="n"><f t="shared" si="26"/><v>0</v></c><c r="R79" s="97"/><c r="S79" s="51" t="n"><f>Health!F24</f><v>0</v></c><c r="T79" s="51" t="n"><f>'Food Security'!F24</f><v>0</v></c><c r="U79" s="91" t="n"><f>'Macro Fiscal'!F24</f><v>0</v></c><c r="V79" s="51" t="n"><f>'Socioeconomic Vulnerability'!F24</f><v>0</v></c><c r="W79" s="51" t="n"><f>'Natural Hazard'!F24</f><v>0</v></c><c r="X79" s="51" t="n"><f>'Conflict and Fragility'!F24</f><v>0</v></c><c r="Y79" s="97"/><c r="Z79" s="51" t="n"><f>Health!G24</f><v>0</v></c><c r="AA79" s="51" t="n"><f>'Food Security'!G24</f><v>0</v></c><c r="AB79" s="51" t="n"><f>'Macro Fiscal'!G24</f><v>0</v></c><c r="AC79" s="51" t="n"><f>'Socioeconomic Vulnerability'!G24</f><v>0</v></c><c r="AD79" s="51" t="n"><f>'Natural Hazard'!G24</f><v>0</v></c><c r="AE79" s="51" t="n"><f>'Conflict and Fragility'!G24</f><v>0</v></c><c r="AF79" s="60"/><c r="AG79" s="52" t="n"><v>0</v></c><c r="AH79" s="52" t="n"><v>0.2</v></c><c r="AI79" s="48"/><c r="AJ79" s="48"/><c r="AK79" s="48"/><c r="AL79" s="48"/><c r="AM79" s="48"/><c r="AN79" s="48"/><c r="AO79" s="48"/><c r="AP79" s="48"/><c r="AQ79" s="48"/><c r="AR79" s="48"/><c r="AS79" s="48"/><c r="AT79" s="48"/><c r="AU79" s="48"/><c r="AV79" s="48"/><c r="AW79" s="48"/><c r="AX79" s="48"/><c r="AY79" s="48"/><c r="AZ79" s="48"/><c r="BA79" s="48"/><c r="BB79" s="48"/><c r="BC79" s="48"/><c r="BD79" s="48"/><c r="BE79" s="48"/><c r="BF79" s="48"/><c r="BG79" s="48"/><c r="BH79" s="48"/><c r="BI79" s="48"/><c r="BJ79" s="48"/><c r="BK79" s="48"/><c r="BL79" s="48"/><c r="BM79" s="48"/><c r="BN79" s="48"/><c r="BO79" s="48"/><c r="BP79" s="48"/></row><row r="80"><c r="A80" s="106" t="n"><v>75</v></c><c r="B80" s="47" t="s"><v>350</v></c><c r="C80" s="47" t="s"><v>351</v></c><c r="D80" s="60"/><c r="E80" s="49" t="n"><f t="array" ref="E80">Options!$D$30*(COUNTIF($L80:$Q80, "&gt;="&amp;Options!$D$41) + 0.5*(COUNTIF($L80:$Q80, "&gt;="&amp;Options!$D$42) - COUNTIF($L80:$Q80, "&gt;="&amp;Options!$D$41))) + Options!$D$31*(COUNTIF($L80:$Q80, "&gt;="&amp;Options!$D$41)) + Options!$D$32*AVERAGE($L80:$Q80) + Options!$D$33*GEOMEAN($L80:$Q80+0.0001)</f><v>0</v></c><c r="F80" s="50" t="n"><f t="shared" si="18"/><v>0</v></c><c r="G80" s="49" t="n"><f t="array" ref="G80">Options!$D$30*(COUNTIF($S80:$X80, "&gt;="&amp;Options!$D$37) + 0.5*(COUNTIF($S80:$X80, "&gt;="&amp;Options!$D$38) - COUNTIF($S80:$X80, "&gt;="&amp;Options!$D$37))) + Options!$D$31*(COUNTIF($S80:$X80, "&gt;="&amp;Options!$D$37)) + Options!$D$32*AVERAGE($S80:$X80) + Options!$D$33*GEOMEAN($S80:$X80+0.0001)</f><v>0</v></c><c r="H80" s="90" t="n"><f t="shared" si="19"/><v>0</v></c><c r="I80" s="48" t="n"><f t="array" ref="I80">Options!$D$30*(COUNTIF($Z80:$AE80, "&gt;="&amp;Options!$D$37) + 0.5*(COUNTIF($Z80:$AE80, "&gt;="&amp;Options!$D$38) - COUNTIF($Z80:$AE80, "&gt;="&amp;Options!$D$37))) + Options!$D$31*(COUNTIF($Z80:$AE80, "&gt;="&amp;Options!$D$37)) + Options!$D$32*AVERAGE($Z80:$AE80) + Options!$D$33*GEOMEAN($Z80:$AE80+0.0001)</f><v>0</v></c><c r="J80" s="90" t="n"><f t="shared" si="20"/><v>0</v></c><c r="K80" s="60"/><c r="L80" s="51" t="n"><f t="shared" si="21"/><v>0</v></c><c r="M80" s="51" t="n"><f t="shared" si="22"/><v>0</v></c><c r="N80" s="51" t="n"><f t="shared" si="23"/><v>0</v></c><c r="O80" s="51" t="n"><f t="shared" si="24"/><v>0</v></c><c r="P80" s="51" t="n"><f t="shared" si="25"/><v>0</v></c><c r="Q80" s="51" t="n"><f t="shared" si="26"/><v>0</v></c><c r="R80" s="97"/><c r="S80" s="51" t="n"><f>Health!F177</f><v>0</v></c><c r="T80" s="51" t="n"><f>'Food Security'!F177</f><v>0</v></c><c r="U80" s="91" t="n"><f>'Macro Fiscal'!F177</f><v>0</v></c><c r="V80" s="51" t="n"><f>'Socioeconomic Vulnerability'!F177</f><v>0</v></c><c r="W80" s="51" t="n"><f>'Natural Hazard'!F177</f><v>0</v></c><c r="X80" s="51" t="n"><f>'Conflict and Fragility'!F177</f><v>0</v></c><c r="Y80" s="97"/><c r="Z80" s="51" t="n"><f>Health!G177</f><v>0</v></c><c r="AA80" s="51" t="n"><f>'Food Security'!G177</f><v>0</v></c><c r="AB80" s="51" t="n"><f>'Macro Fiscal'!G177</f><v>0</v></c><c r="AC80" s="51" t="n"><f>'Socioeconomic Vulnerability'!G177</f><v>0</v></c><c r="AD80" s="51" t="n"><f>'Natural Hazard'!G177</f><v>0</v></c><c r="AE80" s="51" t="n"><f>'Conflict and Fragility'!G177</f><v>0</v></c><c r="AF80" s="60"/><c r="AG80" s="52" t="n"><v>0.3</v></c><c r="AH80" s="52" t="n"><v>0.8</v></c><c r="AI80" s="48"/><c r="AJ80" s="48"/><c r="AK80" s="48"/><c r="AL80" s="48"/><c r="AM80" s="48"/><c r="AN80" s="48"/><c r="AO80" s="48"/><c r="AP80" s="48"/><c r="AQ80" s="48"/><c r="AR80" s="48"/><c r="AS80" s="48"/><c r="AT80" s="48"/><c r="AU80" s="48"/><c r="AV80" s="48"/><c r="AW80" s="48"/><c r="AX80" s="48"/><c r="AY80" s="48"/><c r="AZ80" s="48"/><c r="BA80" s="48"/><c r="BB80" s="48"/><c r="BC80" s="48"/><c r="BD80" s="48"/><c r="BE80" s="48"/><c r="BF80" s="48"/><c r="BG80" s="48"/><c r="BH80" s="48"/><c r="BI80" s="48"/><c r="BJ80" s="48"/><c r="BK80" s="48"/><c r="BL80" s="48"/><c r="BM80" s="48"/><c r="BN80" s="48"/><c r="BO80" s="48"/><c r="BP80" s="48"/></row><row r="81"><c r="A81" s="106" t="n"><v>76</v></c><c r="B81" s="47" t="s"><v>214</v></c><c r="C81" s="47" t="s"><v>215</v></c><c r="D81" s="60"/><c r="E81" s="49" t="n"><f t="array" ref="E81">Options!$D$30*(COUNTIF($L81:$Q81, "&gt;="&amp;Options!$D$41) + 0.5*(COUNTIF($L81:$Q81, "&gt;="&amp;Options!$D$42) - COUNTIF($L81:$Q81, "&gt;="&amp;Options!$D$41))) + Options!$D$31*(COUNTIF($L81:$Q81, "&gt;="&amp;Options!$D$41)) + Options!$D$32*AVERAGE($L81:$Q81) + Options!$D$33*GEOMEAN($L81:$Q81+0.0001)</f><v>0</v></c><c r="F81" s="50" t="n"><f t="shared" si="18"/><v>0</v></c><c r="G81" s="49" t="n"><f t="array" ref="G81">Options!$D$30*(COUNTIF($S81:$X81, "&gt;="&amp;Options!$D$37) + 0.5*(COUNTIF($S81:$X81, "&gt;="&amp;Options!$D$38) - COUNTIF($S81:$X81, "&gt;="&amp;Options!$D$37))) + Options!$D$31*(COUNTIF($S81:$X81, "&gt;="&amp;Options!$D$37)) + Options!$D$32*AVERAGE($S81:$X81) + Options!$D$33*GEOMEAN($S81:$X81+0.0001)</f><v>0</v></c><c r="H81" s="90" t="n"><f t="shared" si="19"/><v>0</v></c><c r="I81" s="48" t="n"><f t="array" ref="I81">Options!$D$30*(COUNTIF($Z81:$AE81, "&gt;="&amp;Options!$D$37) + 0.5*(COUNTIF($Z81:$AE81, "&gt;="&amp;Options!$D$38) - COUNTIF($Z81:$AE81, "&gt;="&amp;Options!$D$37))) + Options!$D$31*(COUNTIF($Z81:$AE81, "&gt;="&amp;Options!$D$37)) + Options!$D$32*AVERAGE($Z81:$AE81) + Options!$D$33*GEOMEAN($Z81:$AE81+0.0001)</f><v>0</v></c><c r="J81" s="90" t="n"><f t="shared" si="20"/><v>0</v></c><c r="K81" s="60"/><c r="L81" s="51" t="n"><f t="shared" si="21"/><v>0</v></c><c r="M81" s="51" t="n"><f t="shared" si="22"/><v>0</v></c><c r="N81" s="51" t="n"><f t="shared" si="23"/><v>0</v></c><c r="O81" s="51" t="n"><f t="shared" si="24"/><v>0</v></c><c r="P81" s="51" t="n"><f t="shared" si="25"/><v>0</v></c><c r="Q81" s="51" t="n"><f t="shared" si="26"/><v>0</v></c><c r="R81" s="97"/><c r="S81" s="51" t="n"><f>Health!F109</f><v>0</v></c><c r="T81" s="51" t="n"><f>'Food Security'!F109</f><v>0</v></c><c r="U81" s="91" t="n"><f>'Macro Fiscal'!F109</f><v>0</v></c><c r="V81" s="51" t="n"><f>'Socioeconomic Vulnerability'!F109</f><v>0</v></c><c r="W81" s="51" t="n"><f>'Natural Hazard'!F109</f><v>0</v></c><c r="X81" s="51" t="n"><f>'Conflict and Fragility'!F109</f><v>0</v></c><c r="Y81" s="97"/><c r="Z81" s="51" t="n"><f>Health!G109</f><v>0</v></c><c r="AA81" s="51" t="n"><f>'Food Security'!G109</f><v>0</v></c><c r="AB81" s="51" t="n"><f>'Macro Fiscal'!G109</f><v>0</v></c><c r="AC81" s="51" t="n"><f>'Socioeconomic Vulnerability'!G109</f><v>0</v></c><c r="AD81" s="51" t="n"><f>'Natural Hazard'!G109</f><v>0</v></c><c r="AE81" s="51" t="n"><f>'Conflict and Fragility'!G109</f><v>0</v></c><c r="AF81" s="60"/><c r="AG81" s="52" t="n"><v>0</v></c><c r="AH81" s="52" t="n"><v>0.3</v></c><c r="AI81" s="48"/><c r="AJ81" s="48"/><c r="AK81" s="48"/><c r="AL81" s="48"/><c r="AM81" s="48"/><c r="AN81" s="48"/><c r="AO81" s="48"/><c r="AP81" s="48"/><c r="AQ81" s="48"/><c r="AR81" s="48"/><c r="AS81" s="48"/><c r="AT81" s="48"/><c r="AU81" s="48"/><c r="AV81" s="48"/><c r="AW81" s="48"/><c r="AX81" s="48"/><c r="AY81" s="48"/><c r="AZ81" s="48"/><c r="BA81" s="48"/><c r="BB81" s="48"/><c r="BC81" s="48"/><c r="BD81" s="48"/><c r="BE81" s="48"/><c r="BF81" s="48"/><c r="BG81" s="48"/><c r="BH81" s="48"/><c r="BI81" s="48"/><c r="BJ81" s="48"/><c r="BK81" s="48"/><c r="BL81" s="48"/><c r="BM81" s="48"/><c r="BN81" s="48"/><c r="BO81" s="48"/><c r="BP81" s="48"/></row><row r="82"><c r="A82" s="106" t="n"><v>77</v></c><c r="B82" s="47" t="s"><v>170</v></c><c r="C82" s="47" t="s"><v>171</v></c><c r="D82" s="60"/><c r="E82" s="49" t="n"><f t="array" ref="E82">Options!$D$30*(COUNTIF($L82:$Q82, "&gt;="&amp;Options!$D$41) + 0.5*(COUNTIF($L82:$Q82, "&gt;="&amp;Options!$D$42) - COUNTIF($L82:$Q82, "&gt;="&amp;Options!$D$41))) + Options!$D$31*(COUNTIF($L82:$Q82, "&gt;="&amp;Options!$D$41)) + Options!$D$32*AVERAGE($L82:$Q82) + Options!$D$33*GEOMEAN($L82:$Q82+0.0001)</f><v>0</v></c><c r="F82" s="50" t="n"><f t="shared" si="18"/><v>0</v></c><c r="G82" s="49" t="n"><f t="array" ref="G82">Options!$D$30*(COUNTIF($S82:$X82, "&gt;="&amp;Options!$D$37) + 0.5*(COUNTIF($S82:$X82, "&gt;="&amp;Options!$D$38) - COUNTIF($S82:$X82, "&gt;="&amp;Options!$D$37))) + Options!$D$31*(COUNTIF($S82:$X82, "&gt;="&amp;Options!$D$37)) + Options!$D$32*AVERAGE($S82:$X82) + Options!$D$33*GEOMEAN($S82:$X82+0.0001)</f><v>0</v></c><c r="H82" s="90" t="n"><f t="shared" si="19"/><v>0</v></c><c r="I82" s="48" t="n"><f t="array" ref="I82">Options!$D$30*(COUNTIF($Z82:$AE82, "&gt;="&amp;Options!$D$37) + 0.5*(COUNTIF($Z82:$AE82, "&gt;="&amp;Options!$D$38) - COUNTIF($Z82:$AE82, "&gt;="&amp;Options!$D$37))) + Options!$D$31*(COUNTIF($Z82:$AE82, "&gt;="&amp;Options!$D$37)) + Options!$D$32*AVERAGE($Z82:$AE82) + Options!$D$33*GEOMEAN($Z82:$AE82+0.0001)</f><v>0</v></c><c r="J82" s="90" t="n"><f t="shared" si="20"/><v>0</v></c><c r="K82" s="60"/><c r="L82" s="51" t="n"><f t="shared" si="21"/><v>0</v></c><c r="M82" s="51" t="n"><f t="shared" si="22"/><v>0</v></c><c r="N82" s="51" t="n"><f t="shared" si="23"/><v>0</v></c><c r="O82" s="51" t="n"><f t="shared" si="24"/><v>0</v></c><c r="P82" s="51" t="n"><f t="shared" si="25"/><v>0</v></c><c r="Q82" s="51" t="n"><f t="shared" si="26"/><v>0</v></c><c r="R82" s="97"/><c r="S82" s="51" t="n"><f>Health!F87</f><v>0</v></c><c r="T82" s="51" t="n"><f>'Food Security'!F87</f><v>0</v></c><c r="U82" s="91" t="n"><f>'Macro Fiscal'!F87</f><v>0</v></c><c r="V82" s="51" t="n"><f>'Socioeconomic Vulnerability'!F87</f><v>0</v></c><c r="W82" s="51" t="n"><f>'Natural Hazard'!F87</f><v>0</v></c><c r="X82" s="51" t="n"><f>'Conflict and Fragility'!F87</f><v>0</v></c><c r="Y82" s="97"/><c r="Z82" s="51" t="n"><f>Health!G87</f><v>0</v></c><c r="AA82" s="51" t="n"><f>'Food Security'!G87</f><v>0</v></c><c r="AB82" s="51" t="n"><f>'Macro Fiscal'!G87</f><v>0</v></c><c r="AC82" s="51" t="n"><f>'Socioeconomic Vulnerability'!G87</f><v>0</v></c><c r="AD82" s="51" t="n"><f>'Natural Hazard'!G87</f><v>0</v></c><c r="AE82" s="51" t="n"><f>'Conflict and Fragility'!G87</f><v>0</v></c><c r="AF82" s="60"/><c r="AG82" s="52" t="n"><v>0</v></c><c r="AH82" s="52" t="n"><v>0.3</v></c><c r="AI82" s="48"/><c r="AJ82" s="48"/><c r="AK82" s="48"/><c r="AL82" s="48"/><c r="AM82" s="48"/><c r="AN82" s="48"/><c r="AO82" s="48"/><c r="AP82" s="48"/><c r="AQ82" s="48"/><c r="AR82" s="48"/><c r="AS82" s="48"/><c r="AT82" s="48"/><c r="AU82" s="48"/><c r="AV82" s="48"/><c r="AW82" s="48"/><c r="AX82" s="48"/><c r="AY82" s="48"/><c r="AZ82" s="48"/><c r="BA82" s="48"/><c r="BB82" s="48"/><c r="BC82" s="48"/><c r="BD82" s="48"/><c r="BE82" s="48"/><c r="BF82" s="48"/><c r="BG82" s="48"/><c r="BH82" s="48"/><c r="BI82" s="48"/><c r="BJ82" s="48"/><c r="BK82" s="48"/><c r="BL82" s="48"/><c r="BM82" s="48"/><c r="BN82" s="48"/><c r="BO82" s="48"/><c r="BP82" s="48"/></row><row r="83"><c r="A83" s="106" t="n"><v>78</v></c><c r="B83" s="47" t="s"><v>204</v></c><c r="C83" s="47" t="s"><v>205</v></c><c r="D83" s="60"/><c r="E83" s="49" t="n"><f t="array" ref="E83">Options!$D$30*(COUNTIF($L83:$Q83, "&gt;="&amp;Options!$D$41) + 0.5*(COUNTIF($L83:$Q83, "&gt;="&amp;Options!$D$42) - COUNTIF($L83:$Q83, "&gt;="&amp;Options!$D$41))) + Options!$D$31*(COUNTIF($L83:$Q83, "&gt;="&amp;Options!$D$41)) + Options!$D$32*AVERAGE($L83:$Q83) + Options!$D$33*GEOMEAN($L83:$Q83+0.0001)</f><v>0</v></c><c r="F83" s="50" t="n"><f t="shared" si="18"/><v>0</v></c><c r="G83" s="49" t="n"><f t="array" ref="G83">Options!$D$30*(COUNTIF($S83:$X83, "&gt;="&amp;Options!$D$37) + 0.5*(COUNTIF($S83:$X83, "&gt;="&amp;Options!$D$38) - COUNTIF($S83:$X83, "&gt;="&amp;Options!$D$37))) + Options!$D$31*(COUNTIF($S83:$X83, "&gt;="&amp;Options!$D$37)) + Options!$D$32*AVERAGE($S83:$X83) + Options!$D$33*GEOMEAN($S83:$X83+0.0001)</f><v>0</v></c><c r="H83" s="90" t="n"><f t="shared" si="19"/><v>0</v></c><c r="I83" s="48" t="n"><f t="array" ref="I83">Options!$D$30*(COUNTIF($Z83:$AE83, "&gt;="&amp;Options!$D$37) + 0.5*(COUNTIF($Z83:$AE83, "&gt;="&amp;Options!$D$38) - COUNTIF($Z83:$AE83, "&gt;="&amp;Options!$D$37))) + Options!$D$31*(COUNTIF($Z83:$AE83, "&gt;="&amp;Options!$D$37)) + Options!$D$32*AVERAGE($Z83:$AE83) + Options!$D$33*GEOMEAN($Z83:$AE83+0.0001)</f><v>0</v></c><c r="J83" s="90" t="n"><f t="shared" si="20"/><v>0</v></c><c r="K83" s="60"/><c r="L83" s="51" t="n"><f t="shared" si="21"/><v>0</v></c><c r="M83" s="51" t="n"><f t="shared" si="22"/><v>0</v></c><c r="N83" s="51" t="n"><f t="shared" si="23"/><v>0</v></c><c r="O83" s="51" t="n"><f t="shared" si="24"/><v>0</v></c><c r="P83" s="51" t="n"><f t="shared" si="25"/><v>0</v></c><c r="Q83" s="51" t="n"><f t="shared" si="26"/><v>0</v></c><c r="R83" s="97"/><c r="S83" s="51" t="n"><f>Health!F104</f><v>0</v></c><c r="T83" s="51" t="n"><f>'Food Security'!F104</f><v>0</v></c><c r="U83" s="91" t="n"><f>'Macro Fiscal'!F104</f><v>0</v></c><c r="V83" s="51" t="n"><f>'Socioeconomic Vulnerability'!F104</f><v>0</v></c><c r="W83" s="51" t="n"><f>'Natural Hazard'!F104</f><v>0</v></c><c r="X83" s="51" t="n"><f>'Conflict and Fragility'!F104</f><v>0</v></c><c r="Y83" s="97"/><c r="Z83" s="51" t="n"><f>Health!G104</f><v>0</v></c><c r="AA83" s="51" t="n"><f>'Food Security'!G104</f><v>0</v></c><c r="AB83" s="51" t="n"><f>'Macro Fiscal'!G104</f><v>0</v></c><c r="AC83" s="51" t="n"><f>'Socioeconomic Vulnerability'!G104</f><v>0</v></c><c r="AD83" s="51" t="n"><f>'Natural Hazard'!G104</f><v>0</v></c><c r="AE83" s="51" t="n"><f>'Conflict and Fragility'!G104</f><v>0</v></c><c r="AF83" s="60"/><c r="AG83" s="52" t="n"><v>0</v></c><c r="AH83" s="52" t="n"><v>0.4</v></c><c r="AI83" s="48"/><c r="AJ83" s="48"/><c r="AK83" s="48"/><c r="AL83" s="48"/><c r="AM83" s="48"/><c r="AN83" s="48"/><c r="AO83" s="48"/><c r="AP83" s="48"/><c r="AQ83" s="48"/><c r="AR83" s="48"/><c r="AS83" s="48"/><c r="AT83" s="48"/><c r="AU83" s="48"/><c r="AV83" s="48"/><c r="AW83" s="48"/><c r="AX83" s="48"/><c r="AY83" s="48"/><c r="AZ83" s="48"/><c r="BA83" s="48"/><c r="BB83" s="48"/><c r="BC83" s="48"/><c r="BD83" s="48"/><c r="BE83" s="48"/><c r="BF83" s="48"/><c r="BG83" s="48"/><c r="BH83" s="48"/><c r="BI83" s="48"/><c r="BJ83" s="48"/><c r="BK83" s="48"/><c r="BL83" s="48"/><c r="BM83" s="48"/><c r="BN83" s="48"/><c r="BO83" s="48"/><c r="BP83" s="48"/></row><row r="84"><c r="A84" s="106" t="n"><v>79</v></c><c r="B84" s="47" t="s"><v>340</v></c><c r="C84" s="47" t="s"><v>341</v></c><c r="D84" s="60"/><c r="E84" s="49" t="n"><f t="array" ref="E84">Options!$D$30*(COUNTIF($L84:$Q84, "&gt;="&amp;Options!$D$41) + 0.5*(COUNTIF($L84:$Q84, "&gt;="&amp;Options!$D$42) - COUNTIF($L84:$Q84, "&gt;="&amp;Options!$D$41))) + Options!$D$31*(COUNTIF($L84:$Q84, "&gt;="&amp;Options!$D$41)) + Options!$D$32*AVERAGE($L84:$Q84) + Options!$D$33*GEOMEAN($L84:$Q84+0.0001)</f><v>0</v></c><c r="F84" s="50" t="n"><f t="shared" si="18"/><v>0</v></c><c r="G84" s="49" t="n"><f t="array" ref="G84">Options!$D$30*(COUNTIF($S84:$X84, "&gt;="&amp;Options!$D$37) + 0.5*(COUNTIF($S84:$X84, "&gt;="&amp;Options!$D$38) - COUNTIF($S84:$X84, "&gt;="&amp;Options!$D$37))) + Options!$D$31*(COUNTIF($S84:$X84, "&gt;="&amp;Options!$D$37)) + Options!$D$32*AVERAGE($S84:$X84) + Options!$D$33*GEOMEAN($S84:$X84+0.0001)</f><v>0</v></c><c r="H84" s="90" t="n"><f t="shared" si="19"/><v>0</v></c><c r="I84" s="48" t="n"><f t="array" ref="I84">Options!$D$30*(COUNTIF($Z84:$AE84, "&gt;="&amp;Options!$D$37) + 0.5*(COUNTIF($Z84:$AE84, "&gt;="&amp;Options!$D$38) - COUNTIF($Z84:$AE84, "&gt;="&amp;Options!$D$37))) + Options!$D$31*(COUNTIF($Z84:$AE84, "&gt;="&amp;Options!$D$37)) + Options!$D$32*AVERAGE($Z84:$AE84) + Options!$D$33*GEOMEAN($Z84:$AE84+0.0001)</f><v>0</v></c><c r="J84" s="90" t="n"><f t="shared" si="20"/><v>0</v></c><c r="K84" s="60"/><c r="L84" s="51" t="n"><f t="shared" si="21"/><v>0</v></c><c r="M84" s="51" t="n"><f t="shared" si="22"/><v>0</v></c><c r="N84" s="51" t="n"><f t="shared" si="23"/><v>0</v></c><c r="O84" s="51" t="n"><f t="shared" si="24"/><v>0</v></c><c r="P84" s="51" t="n"><f t="shared" si="25"/><v>0</v></c><c r="Q84" s="51" t="n"><f t="shared" si="26"/><v>0</v></c><c r="R84" s="97"/><c r="S84" s="51" t="n"><f>Health!F172</f><v>0</v></c><c r="T84" s="51" t="n"><f>'Food Security'!F172</f><v>0</v></c><c r="U84" s="91" t="n"><f>'Macro Fiscal'!F172</f><v>0</v></c><c r="V84" s="51" t="n"><f>'Socioeconomic Vulnerability'!F172</f><v>0</v></c><c r="W84" s="51" t="n"><f>'Natural Hazard'!F172</f><v>0</v></c><c r="X84" s="51" t="n"><f>'Conflict and Fragility'!F172</f><v>0</v></c><c r="Y84" s="97"/><c r="Z84" s="51" t="n"><f>Health!G172</f><v>0</v></c><c r="AA84" s="51" t="n"><f>'Food Security'!G172</f><v>0</v></c><c r="AB84" s="51" t="n"><f>'Macro Fiscal'!G172</f><v>0</v></c><c r="AC84" s="51" t="n"><f>'Socioeconomic Vulnerability'!G172</f><v>0</v></c><c r="AD84" s="51" t="n"><f>'Natural Hazard'!G172</f><v>0</v></c><c r="AE84" s="51" t="n"><f>'Conflict and Fragility'!G172</f><v>0</v></c><c r="AF84" s="60"/><c r="AG84" s="52" t="n"><v>0</v></c><c r="AH84" s="52" t="n"><v>0.5</v></c><c r="AI84" s="48"/><c r="AJ84" s="48"/><c r="AK84" s="48"/><c r="AL84" s="48"/><c r="AM84" s="48"/><c r="AN84" s="48"/><c r="AO84" s="48"/><c r="AP84" s="48"/><c r="AQ84" s="48"/><c r="AR84" s="48"/><c r="AS84" s="48"/><c r="AT84" s="48"/><c r="AU84" s="48"/><c r="AV84" s="48"/><c r="AW84" s="48"/><c r="AX84" s="48"/><c r="AY84" s="48"/><c r="AZ84" s="48"/><c r="BA84" s="48"/><c r="BB84" s="48"/><c r="BC84" s="48"/><c r="BD84" s="48"/><c r="BE84" s="48"/><c r="BF84" s="48"/><c r="BG84" s="48"/><c r="BH84" s="48"/><c r="BI84" s="48"/><c r="BJ84" s="48"/><c r="BK84" s="48"/><c r="BL84" s="48"/><c r="BM84" s="48"/><c r="BN84" s="48"/><c r="BO84" s="48"/><c r="BP84" s="48"/></row><row r="85"><c r="A85" s="106" t="n"><v>80</v></c><c r="B85" s="47" t="s"><v>338</v></c><c r="C85" s="47" t="s"><v>339</v></c><c r="D85" s="60"/><c r="E85" s="49" t="n"><f t="array" ref="E85">Options!$D$30*(COUNTIF($L85:$Q85, "&gt;="&amp;Options!$D$41) + 0.5*(COUNTIF($L85:$Q85, "&gt;="&amp;Options!$D$42) - COUNTIF($L85:$Q85, "&gt;="&amp;Options!$D$41))) + Options!$D$31*(COUNTIF($L85:$Q85, "&gt;="&amp;Options!$D$41)) + Options!$D$32*AVERAGE($L85:$Q85) + Options!$D$33*GEOMEAN($L85:$Q85+0.0001)</f><v>0</v></c><c r="F85" s="50" t="n"><f t="shared" si="18"/><v>0</v></c><c r="G85" s="49" t="n"><f t="array" ref="G85">Options!$D$30*(COUNTIF($S85:$X85, "&gt;="&amp;Options!$D$37) + 0.5*(COUNTIF($S85:$X85, "&gt;="&amp;Options!$D$38) - COUNTIF($S85:$X85, "&gt;="&amp;Options!$D$37))) + Options!$D$31*(COUNTIF($S85:$X85, "&gt;="&amp;Options!$D$37)) + Options!$D$32*AVERAGE($S85:$X85) + Options!$D$33*GEOMEAN($S85:$X85+0.0001)</f><v>0</v></c><c r="H85" s="90" t="n"><f t="shared" si="19"/><v>0</v></c><c r="I85" s="48" t="n"><f t="array" ref="I85">Options!$D$30*(COUNTIF($Z85:$AE85, "&gt;="&amp;Options!$D$37) + 0.5*(COUNTIF($Z85:$AE85, "&gt;="&amp;Options!$D$38) - COUNTIF($Z85:$AE85, "&gt;="&amp;Options!$D$37))) + Options!$D$31*(COUNTIF($Z85:$AE85, "&gt;="&amp;Options!$D$37)) + Options!$D$32*AVERAGE($Z85:$AE85) + Options!$D$33*GEOMEAN($Z85:$AE85+0.0001)</f><v>0</v></c><c r="J85" s="90" t="n"><f t="shared" si="20"/><v>0</v></c><c r="K85" s="60"/><c r="L85" s="51" t="n"><f t="shared" si="21"/><v>0</v></c><c r="M85" s="51" t="n"><f t="shared" si="22"/><v>0</v></c><c r="N85" s="51" t="n"><f t="shared" si="23"/><v>0</v></c><c r="O85" s="51" t="n"><f t="shared" si="24"/><v>0</v></c><c r="P85" s="51" t="n"><f t="shared" si="25"/><v>0</v></c><c r="Q85" s="51" t="n"><f t="shared" si="26"/><v>0</v></c><c r="R85" s="97"/><c r="S85" s="51" t="n"><f>Health!F171</f><v>0</v></c><c r="T85" s="51" t="n"><f>'Food Security'!F171</f><v>0</v></c><c r="U85" s="91" t="n"><f>'Macro Fiscal'!F171</f><v>0</v></c><c r="V85" s="51" t="n"><f>'Socioeconomic Vulnerability'!F171</f><v>0</v></c><c r="W85" s="51" t="n"><f>'Natural Hazard'!F171</f><v>0</v></c><c r="X85" s="51" t="n"><f>'Conflict and Fragility'!F171</f><v>0</v></c><c r="Y85" s="97"/><c r="Z85" s="51" t="n"><f>Health!G171</f><v>0</v></c><c r="AA85" s="51" t="n"><f>'Food Security'!G171</f><v>0</v></c><c r="AB85" s="51" t="n"><f>'Macro Fiscal'!G171</f><v>0</v></c><c r="AC85" s="51" t="n"><f>'Socioeconomic Vulnerability'!G171</f><v>0</v></c><c r="AD85" s="51" t="n"><f>'Natural Hazard'!G171</f><v>0</v></c><c r="AE85" s="51" t="n"><f>'Conflict and Fragility'!G171</f><v>0</v></c><c r="AF85" s="60"/><c r="AG85" s="52" t="n"><v>0</v></c><c r="AH85" s="52" t="n"><v>0.6</v></c><c r="AI85" s="48"/><c r="AJ85" s="48"/><c r="AK85" s="48"/><c r="AL85" s="48"/><c r="AM85" s="48"/><c r="AN85" s="48"/><c r="AO85" s="48"/><c r="AP85" s="48"/><c r="AQ85" s="48"/><c r="AR85" s="48"/><c r="AS85" s="48"/><c r="AT85" s="48"/><c r="AU85" s="48"/><c r="AV85" s="48"/><c r="AW85" s="48"/><c r="AX85" s="48"/><c r="AY85" s="48"/><c r="AZ85" s="48"/><c r="BA85" s="48"/><c r="BB85" s="48"/><c r="BC85" s="48"/><c r="BD85" s="48"/><c r="BE85" s="48"/><c r="BF85" s="48"/><c r="BG85" s="48"/><c r="BH85" s="48"/><c r="BI85" s="48"/><c r="BJ85" s="48"/><c r="BK85" s="48"/><c r="BL85" s="48"/><c r="BM85" s="48"/><c r="BN85" s="48"/><c r="BO85" s="48"/><c r="BP85" s="48"/></row><row r="86"><c r="A86" s="106" t="n"><v>81</v></c><c r="B86" s="47" t="s"><v>132</v></c><c r="C86" s="47" t="s"><v>133</v></c><c r="D86" s="60"/><c r="E86" s="49" t="n"><f t="array" ref="E86">Options!$D$30*(COUNTIF($L86:$Q86, "&gt;="&amp;Options!$D$41) + 0.5*(COUNTIF($L86:$Q86, "&gt;="&amp;Options!$D$42) - COUNTIF($L86:$Q86, "&gt;="&amp;Options!$D$41))) + Options!$D$31*(COUNTIF($L86:$Q86, "&gt;="&amp;Options!$D$41)) + Options!$D$32*AVERAGE($L86:$Q86) + Options!$D$33*GEOMEAN($L86:$Q86+0.0001)</f><v>0</v></c><c r="F86" s="50" t="n"><f t="shared" si="18"/><v>0</v></c><c r="G86" s="49" t="n"><f t="array" ref="G86">Options!$D$30*(COUNTIF($S86:$X86, "&gt;="&amp;Options!$D$37) + 0.5*(COUNTIF($S86:$X86, "&gt;="&amp;Options!$D$38) - COUNTIF($S86:$X86, "&gt;="&amp;Options!$D$37))) + Options!$D$31*(COUNTIF($S86:$X86, "&gt;="&amp;Options!$D$37)) + Options!$D$32*AVERAGE($S86:$X86) + Options!$D$33*GEOMEAN($S86:$X86+0.0001)</f><v>0</v></c><c r="H86" s="90" t="n"><f t="shared" si="19"/><v>0</v></c><c r="I86" s="48" t="n"><f t="array" ref="I86">Options!$D$30*(COUNTIF($Z86:$AE86, "&gt;="&amp;Options!$D$37) + 0.5*(COUNTIF($Z86:$AE86, "&gt;="&amp;Options!$D$38) - COUNTIF($Z86:$AE86, "&gt;="&amp;Options!$D$37))) + Options!$D$31*(COUNTIF($Z86:$AE86, "&gt;="&amp;Options!$D$37)) + Options!$D$32*AVERAGE($Z86:$AE86) + Options!$D$33*GEOMEAN($Z86:$AE86+0.0001)</f><v>0</v></c><c r="J86" s="90" t="n"><f t="shared" si="20"/><v>0</v></c><c r="K86" s="60"/><c r="L86" s="51" t="n"><f t="shared" si="21"/><v>0</v></c><c r="M86" s="51" t="n"><f t="shared" si="22"/><v>0</v></c><c r="N86" s="51" t="n"><f t="shared" si="23"/><v>0</v></c><c r="O86" s="51" t="n"><f t="shared" si="24"/><v>0</v></c><c r="P86" s="51" t="n"><f t="shared" si="25"/><v>0</v></c><c r="Q86" s="51" t="n"><f t="shared" si="26"/><v>0</v></c><c r="R86" s="97"/><c r="S86" s="51" t="n"><f>Health!F68</f><v>0</v></c><c r="T86" s="51" t="n"><f>'Food Security'!F68</f><v>0</v></c><c r="U86" s="91" t="n"><f>'Macro Fiscal'!F68</f><v>0</v></c><c r="V86" s="51" t="n"><f>'Socioeconomic Vulnerability'!F68</f><v>0</v></c><c r="W86" s="51" t="n"><f>'Natural Hazard'!F68</f><v>0</v></c><c r="X86" s="51" t="n"><f>'Conflict and Fragility'!F68</f><v>0</v></c><c r="Y86" s="97"/><c r="Z86" s="51" t="n"><f>Health!G68</f><v>0</v></c><c r="AA86" s="51" t="n"><f>'Food Security'!G68</f><v>0</v></c><c r="AB86" s="51" t="n"><f>'Macro Fiscal'!G68</f><v>0</v></c><c r="AC86" s="51" t="n"><f>'Socioeconomic Vulnerability'!G68</f><v>0</v></c><c r="AD86" s="51" t="n"><f>'Natural Hazard'!G68</f><v>0</v></c><c r="AE86" s="51" t="n"><f>'Conflict and Fragility'!G68</f><v>0</v></c><c r="AF86" s="60"/><c r="AG86" s="52" t="n"><v>0</v></c><c r="AH86" s="52" t="n"><v>0.4</v></c><c r="AI86" s="48"/><c r="AJ86" s="48"/><c r="AK86" s="48"/><c r="AL86" s="48"/><c r="AM86" s="48"/><c r="AN86" s="48"/><c r="AO86" s="48"/><c r="AP86" s="48"/><c r="AQ86" s="48"/><c r="AR86" s="48"/><c r="AS86" s="48"/><c r="AT86" s="48"/><c r="AU86" s="48"/><c r="AV86" s="48"/><c r="AW86" s="48"/><c r="AX86" s="48"/><c r="AY86" s="48"/><c r="AZ86" s="48"/><c r="BA86" s="48"/><c r="BB86" s="48"/><c r="BC86" s="48"/><c r="BD86" s="48"/><c r="BE86" s="48"/><c r="BF86" s="48"/><c r="BG86" s="48"/><c r="BH86" s="48"/><c r="BI86" s="48"/><c r="BJ86" s="48"/><c r="BK86" s="48"/><c r="BL86" s="48"/><c r="BM86" s="48"/><c r="BN86" s="48"/><c r="BO86" s="48"/><c r="BP86" s="48"/></row><row r="87"><c r="A87" s="106" t="n"><v>82</v></c><c r="B87" s="47" t="s"><v>76</v></c><c r="C87" s="47" t="s"><v>77</v></c><c r="D87" s="60"/><c r="E87" s="49" t="n"><f t="array" ref="E87">Options!$D$30*(COUNTIF($L87:$Q87, "&gt;="&amp;Options!$D$41) + 0.5*(COUNTIF($L87:$Q87, "&gt;="&amp;Options!$D$42) - COUNTIF($L87:$Q87, "&gt;="&amp;Options!$D$41))) + Options!$D$31*(COUNTIF($L87:$Q87, "&gt;="&amp;Options!$D$41)) + Options!$D$32*AVERAGE($L87:$Q87) + Options!$D$33*GEOMEAN($L87:$Q87+0.0001)</f><v>0</v></c><c r="F87" s="50" t="n"><f t="shared" si="18"/><v>0</v></c><c r="G87" s="49" t="n"><f t="array" ref="G87">Options!$D$30*(COUNTIF($S87:$X87, "&gt;="&amp;Options!$D$37) + 0.5*(COUNTIF($S87:$X87, "&gt;="&amp;Options!$D$38) - COUNTIF($S87:$X87, "&gt;="&amp;Options!$D$37))) + Options!$D$31*(COUNTIF($S87:$X87, "&gt;="&amp;Options!$D$37)) + Options!$D$32*AVERAGE($S87:$X87) + Options!$D$33*GEOMEAN($S87:$X87+0.0001)</f><v>0</v></c><c r="H87" s="90" t="n"><f t="shared" si="19"/><v>0</v></c><c r="I87" s="48" t="n"><f t="array" ref="I87">Options!$D$30*(COUNTIF($Z87:$AE87, "&gt;="&amp;Options!$D$37) + 0.5*(COUNTIF($Z87:$AE87, "&gt;="&amp;Options!$D$38) - COUNTIF($Z87:$AE87, "&gt;="&amp;Options!$D$37))) + Options!$D$31*(COUNTIF($Z87:$AE87, "&gt;="&amp;Options!$D$37)) + Options!$D$32*AVERAGE($Z87:$AE87) + Options!$D$33*GEOMEAN($Z87:$AE87+0.0001)</f><v>0</v></c><c r="J87" s="90" t="n"><f t="shared" si="20"/><v>0</v></c><c r="K87" s="60"/><c r="L87" s="51" t="n"><f t="shared" si="21"/><v>0</v></c><c r="M87" s="51" t="n"><f t="shared" si="22"/><v>0</v></c><c r="N87" s="51" t="n"><f t="shared" si="23"/><v>0</v></c><c r="O87" s="51" t="n"><f t="shared" si="24"/><v>0</v></c><c r="P87" s="51" t="n"><f t="shared" si="25"/><v>0</v></c><c r="Q87" s="51" t="n"><f t="shared" si="26"/><v>0</v></c><c r="R87" s="97"/><c r="S87" s="51" t="n"><f>Health!F40</f><v>0</v></c><c r="T87" s="51" t="n"><f>'Food Security'!F40</f><v>0</v></c><c r="U87" s="91" t="n"><f>'Macro Fiscal'!F40</f><v>0</v></c><c r="V87" s="51" t="n"><f>'Socioeconomic Vulnerability'!F40</f><v>0</v></c><c r="W87" s="51" t="n"><f>'Natural Hazard'!F40</f><v>0</v></c><c r="X87" s="51" t="n"><f>'Conflict and Fragility'!F40</f><v>0</v></c><c r="Y87" s="97"/><c r="Z87" s="51" t="n"><f>Health!G40</f><v>0</v></c><c r="AA87" s="51" t="n"><f>'Food Security'!G40</f><v>0</v></c><c r="AB87" s="51" t="n"><f>'Macro Fiscal'!G40</f><v>0</v></c><c r="AC87" s="51" t="n"><f>'Socioeconomic Vulnerability'!G40</f><v>0</v></c><c r="AD87" s="51" t="n"><f>'Natural Hazard'!G40</f><v>0</v></c><c r="AE87" s="51" t="n"><f>'Conflict and Fragility'!G40</f><v>0</v></c><c r="AF87" s="60"/><c r="AG87" s="52" t="n"><v>0</v></c><c r="AH87" s="52" t="n"><v>0.5</v></c><c r="AI87" s="48"/><c r="AJ87" s="48"/><c r="AK87" s="48"/><c r="AL87" s="48"/><c r="AM87" s="48"/><c r="AN87" s="48"/><c r="AO87" s="48"/><c r="AP87" s="48"/><c r="AQ87" s="48"/><c r="AR87" s="48"/><c r="AS87" s="48"/><c r="AT87" s="48"/><c r="AU87" s="48"/><c r="AV87" s="48"/><c r="AW87" s="48"/><c r="AX87" s="48"/><c r="AY87" s="48"/><c r="AZ87" s="48"/><c r="BA87" s="48"/><c r="BB87" s="48"/><c r="BC87" s="48"/><c r="BD87" s="48"/><c r="BE87" s="48"/><c r="BF87" s="48"/><c r="BG87" s="48"/><c r="BH87" s="48"/><c r="BI87" s="48"/><c r="BJ87" s="48"/><c r="BK87" s="48"/><c r="BL87" s="48"/><c r="BM87" s="48"/><c r="BN87" s="48"/><c r="BO87" s="48"/><c r="BP87" s="48"/></row><row r="88"><c r="A88" s="106" t="n"><v>83</v></c><c r="B88" s="47" t="s"><v>324</v></c><c r="C88" s="47" t="s"><v>325</v></c><c r="D88" s="60"/><c r="E88" s="49" t="n"><f t="array" ref="E88">Options!$D$30*(COUNTIF($L88:$Q88, "&gt;="&amp;Options!$D$41) + 0.5*(COUNTIF($L88:$Q88, "&gt;="&amp;Options!$D$42) - COUNTIF($L88:$Q88, "&gt;="&amp;Options!$D$41))) + Options!$D$31*(COUNTIF($L88:$Q88, "&gt;="&amp;Options!$D$41)) + Options!$D$32*AVERAGE($L88:$Q88) + Options!$D$33*GEOMEAN($L88:$Q88+0.0001)</f><v>0</v></c><c r="F88" s="50" t="n"><f t="shared" si="18"/><v>0</v></c><c r="G88" s="49" t="n"><f t="array" ref="G88">Options!$D$30*(COUNTIF($S88:$X88, "&gt;="&amp;Options!$D$37) + 0.5*(COUNTIF($S88:$X88, "&gt;="&amp;Options!$D$38) - COUNTIF($S88:$X88, "&gt;="&amp;Options!$D$37))) + Options!$D$31*(COUNTIF($S88:$X88, "&gt;="&amp;Options!$D$37)) + Options!$D$32*AVERAGE($S88:$X88) + Options!$D$33*GEOMEAN($S88:$X88+0.0001)</f><v>0</v></c><c r="H88" s="90" t="n"><f t="shared" si="19"/><v>0</v></c><c r="I88" s="48" t="n"><f t="array" ref="I88">Options!$D$30*(COUNTIF($Z88:$AE88, "&gt;="&amp;Options!$D$37) + 0.5*(COUNTIF($Z88:$AE88, "&gt;="&amp;Options!$D$38) - COUNTIF($Z88:$AE88, "&gt;="&amp;Options!$D$37))) + Options!$D$31*(COUNTIF($Z88:$AE88, "&gt;="&amp;Options!$D$37)) + Options!$D$32*AVERAGE($Z88:$AE88) + Options!$D$33*GEOMEAN($Z88:$AE88+0.0001)</f><v>0</v></c><c r="J88" s="90" t="n"><f t="shared" si="20"/><v>0</v></c><c r="K88" s="60"/><c r="L88" s="51" t="n"><f t="shared" si="21"/><v>0</v></c><c r="M88" s="51" t="n"><f t="shared" si="22"/><v>0</v></c><c r="N88" s="51" t="n"><f t="shared" si="23"/><v>0</v></c><c r="O88" s="51" t="n"><f t="shared" si="24"/><v>0</v></c><c r="P88" s="51" t="n"><f t="shared" si="25"/><v>0</v></c><c r="Q88" s="51" t="n"><f t="shared" si="26"/><v>0</v></c><c r="R88" s="97"/><c r="S88" s="51" t="n"><f>Health!F164</f><v>0</v></c><c r="T88" s="51" t="n"><f>'Food Security'!F164</f><v>0</v></c><c r="U88" s="91" t="n"><f>'Macro Fiscal'!F164</f><v>0</v></c><c r="V88" s="51" t="n"><f>'Socioeconomic Vulnerability'!F164</f><v>0</v></c><c r="W88" s="51" t="n"><f>'Natural Hazard'!F164</f><v>0</v></c><c r="X88" s="51" t="n"><f>'Conflict and Fragility'!F164</f><v>0</v></c><c r="Y88" s="97"/><c r="Z88" s="51" t="n"><f>Health!G164</f><v>0</v></c><c r="AA88" s="51" t="n"><f>'Food Security'!G164</f><v>0</v></c><c r="AB88" s="51" t="n"><f>'Macro Fiscal'!G164</f><v>0</v></c><c r="AC88" s="51" t="n"><f>'Socioeconomic Vulnerability'!G164</f><v>0</v></c><c r="AD88" s="51" t="n"><f>'Natural Hazard'!G164</f><v>0</v></c><c r="AE88" s="51" t="n"><f>'Conflict and Fragility'!G164</f><v>0</v></c><c r="AF88" s="60"/><c r="AG88" s="52" t="n"><v>0</v></c><c r="AH88" s="52" t="n"><v>0.4</v></c><c r="AI88" s="48"/><c r="AJ88" s="48"/><c r="AK88" s="48"/><c r="AL88" s="48"/><c r="AM88" s="48"/><c r="AN88" s="48"/><c r="AO88" s="48"/><c r="AP88" s="48"/><c r="AQ88" s="48"/><c r="AR88" s="48"/><c r="AS88" s="48"/><c r="AT88" s="48"/><c r="AU88" s="48"/><c r="AV88" s="48"/><c r="AW88" s="48"/><c r="AX88" s="48"/><c r="AY88" s="48"/><c r="AZ88" s="48"/><c r="BA88" s="48"/><c r="BB88" s="48"/><c r="BC88" s="48"/><c r="BD88" s="48"/><c r="BE88" s="48"/><c r="BF88" s="48"/><c r="BG88" s="48"/><c r="BH88" s="48"/><c r="BI88" s="48"/><c r="BJ88" s="48"/><c r="BK88" s="48"/><c r="BL88" s="48"/><c r="BM88" s="48"/><c r="BN88" s="48"/><c r="BO88" s="48"/><c r="BP88" s="48"/></row><row r="89"><c r="A89" s="106" t="n"><v>84</v></c><c r="B89" s="47" t="s"><v>140</v></c><c r="C89" s="47" t="s"><v>141</v></c><c r="D89" s="60"/><c r="E89" s="49" t="n"><f t="array" ref="E89">Options!$D$30*(COUNTIF($L89:$Q89, "&gt;="&amp;Options!$D$41) + 0.5*(COUNTIF($L89:$Q89, "&gt;="&amp;Options!$D$42) - COUNTIF($L89:$Q89, "&gt;="&amp;Options!$D$41))) + Options!$D$31*(COUNTIF($L89:$Q89, "&gt;="&amp;Options!$D$41)) + Options!$D$32*AVERAGE($L89:$Q89) + Options!$D$33*GEOMEAN($L89:$Q89+0.0001)</f><v>0</v></c><c r="F89" s="50" t="n"><f t="shared" si="18"/><v>0</v></c><c r="G89" s="49" t="n"><f t="array" ref="G89">Options!$D$30*(COUNTIF($S89:$X89, "&gt;="&amp;Options!$D$37) + 0.5*(COUNTIF($S89:$X89, "&gt;="&amp;Options!$D$38) - COUNTIF($S89:$X89, "&gt;="&amp;Options!$D$37))) + Options!$D$31*(COUNTIF($S89:$X89, "&gt;="&amp;Options!$D$37)) + Options!$D$32*AVERAGE($S89:$X89) + Options!$D$33*GEOMEAN($S89:$X89+0.0001)</f><v>0</v></c><c r="H89" s="90" t="n"><f t="shared" si="19"/><v>0</v></c><c r="I89" s="48" t="n"><f t="array" ref="I89">Options!$D$30*(COUNTIF($Z89:$AE89, "&gt;="&amp;Options!$D$37) + 0.5*(COUNTIF($Z89:$AE89, "&gt;="&amp;Options!$D$38) - COUNTIF($Z89:$AE89, "&gt;="&amp;Options!$D$37))) + Options!$D$31*(COUNTIF($Z89:$AE89, "&gt;="&amp;Options!$D$37)) + Options!$D$32*AVERAGE($Z89:$AE89) + Options!$D$33*GEOMEAN($Z89:$AE89+0.0001)</f><v>0</v></c><c r="J89" s="90" t="n"><f t="shared" si="20"/><v>0</v></c><c r="K89" s="60"/><c r="L89" s="51" t="n"><f t="shared" si="21"/><v>0</v></c><c r="M89" s="51" t="n"><f t="shared" si="22"/><v>0</v></c><c r="N89" s="51" t="n"><f t="shared" si="23"/><v>0</v></c><c r="O89" s="51" t="n"><f t="shared" si="24"/><v>0</v></c><c r="P89" s="51" t="n"><f t="shared" si="25"/><v>0</v></c><c r="Q89" s="51" t="n"><f t="shared" si="26"/><v>0</v></c><c r="R89" s="97"/><c r="S89" s="51" t="n"><f>Health!F72</f><v>0</v></c><c r="T89" s="51" t="n"><f>'Food Security'!F72</f><v>0</v></c><c r="U89" s="91" t="n"><f>'Macro Fiscal'!F72</f><v>0</v></c><c r="V89" s="51" t="n"><f>'Socioeconomic Vulnerability'!F72</f><v>0</v></c><c r="W89" s="51" t="n"><f>'Natural Hazard'!F72</f><v>0</v></c><c r="X89" s="51" t="n"><f>'Conflict and Fragility'!F72</f><v>0</v></c><c r="Y89" s="97"/><c r="Z89" s="51" t="n"><f>Health!G72</f><v>0</v></c><c r="AA89" s="51" t="n"><f>'Food Security'!G72</f><v>0</v></c><c r="AB89" s="51" t="n"><f>'Macro Fiscal'!G72</f><v>0</v></c><c r="AC89" s="51" t="n"><f>'Socioeconomic Vulnerability'!G72</f><v>0</v></c><c r="AD89" s="51" t="n"><f>'Natural Hazard'!G72</f><v>0</v></c><c r="AE89" s="51" t="n"><f>'Conflict and Fragility'!G72</f><v>0</v></c><c r="AF89" s="60"/><c r="AG89" s="52" t="n"><v>0</v></c><c r="AH89" s="52" t="n"><v>0.2</v></c><c r="AI89" s="48"/><c r="AJ89" s="48"/><c r="AK89" s="48"/><c r="AL89" s="48"/><c r="AM89" s="48"/><c r="AN89" s="48"/><c r="AO89" s="48"/><c r="AP89" s="48"/><c r="AQ89" s="48"/><c r="AR89" s="48"/><c r="AS89" s="48"/><c r="AT89" s="48"/><c r="AU89" s="48"/><c r="AV89" s="48"/><c r="AW89" s="48"/><c r="AX89" s="48"/><c r="AY89" s="48"/><c r="AZ89" s="48"/><c r="BA89" s="48"/><c r="BB89" s="48"/><c r="BC89" s="48"/><c r="BD89" s="48"/><c r="BE89" s="48"/><c r="BF89" s="48"/><c r="BG89" s="48"/><c r="BH89" s="48"/><c r="BI89" s="48"/><c r="BJ89" s="48"/><c r="BK89" s="48"/><c r="BL89" s="48"/><c r="BM89" s="48"/><c r="BN89" s="48"/><c r="BO89" s="48"/><c r="BP89" s="48"/></row><row r="90"><c r="A90" s="106" t="n"><v>85</v></c><c r="B90" s="47" t="s"><v>66</v></c><c r="C90" s="47" t="s"><v>67</v></c><c r="D90" s="60"/><c r="E90" s="49" t="n"><f t="array" ref="E90">Options!$D$30*(COUNTIF($L90:$Q90, "&gt;="&amp;Options!$D$41) + 0.5*(COUNTIF($L90:$Q90, "&gt;="&amp;Options!$D$42) - COUNTIF($L90:$Q90, "&gt;="&amp;Options!$D$41))) + Options!$D$31*(COUNTIF($L90:$Q90, "&gt;="&amp;Options!$D$41)) + Options!$D$32*AVERAGE($L90:$Q90) + Options!$D$33*GEOMEAN($L90:$Q90+0.0001)</f><v>0</v></c><c r="F90" s="50" t="n"><f t="shared" si="18"/><v>0</v></c><c r="G90" s="49" t="n"><f t="array" ref="G90">Options!$D$30*(COUNTIF($S90:$X90, "&gt;="&amp;Options!$D$37) + 0.5*(COUNTIF($S90:$X90, "&gt;="&amp;Options!$D$38) - COUNTIF($S90:$X90, "&gt;="&amp;Options!$D$37))) + Options!$D$31*(COUNTIF($S90:$X90, "&gt;="&amp;Options!$D$37)) + Options!$D$32*AVERAGE($S90:$X90) + Options!$D$33*GEOMEAN($S90:$X90+0.0001)</f><v>0</v></c><c r="H90" s="90" t="n"><f t="shared" si="19"/><v>0</v></c><c r="I90" s="48" t="n"><f t="array" ref="I90">Options!$D$30*(COUNTIF($Z90:$AE90, "&gt;="&amp;Options!$D$37) + 0.5*(COUNTIF($Z90:$AE90, "&gt;="&amp;Options!$D$38) - COUNTIF($Z90:$AE90, "&gt;="&amp;Options!$D$37))) + Options!$D$31*(COUNTIF($Z90:$AE90, "&gt;="&amp;Options!$D$37)) + Options!$D$32*AVERAGE($Z90:$AE90) + Options!$D$33*GEOMEAN($Z90:$AE90+0.0001)</f><v>0</v></c><c r="J90" s="90" t="n"><f t="shared" si="20"/><v>0</v></c><c r="K90" s="60"/><c r="L90" s="51" t="n"><f t="shared" si="21"/><v>0</v></c><c r="M90" s="51" t="n"><f t="shared" si="22"/><v>0</v></c><c r="N90" s="51" t="n"><f t="shared" si="23"/><v>0</v></c><c r="O90" s="51" t="n"><f t="shared" si="24"/><v>0</v></c><c r="P90" s="51" t="n"><f t="shared" si="25"/><v>0</v></c><c r="Q90" s="51" t="n"><f t="shared" si="26"/><v>0</v></c><c r="R90" s="97"/><c r="S90" s="51" t="n"><f>Health!F35</f><v>0</v></c><c r="T90" s="51" t="n"><f>'Food Security'!F35</f><v>0</v></c><c r="U90" s="91" t="n"><f>'Macro Fiscal'!F35</f><v>0</v></c><c r="V90" s="51" t="n"><f>'Socioeconomic Vulnerability'!F35</f><v>0</v></c><c r="W90" s="51" t="n"><f>'Natural Hazard'!F35</f><v>0</v></c><c r="X90" s="51" t="n"><f>'Conflict and Fragility'!F35</f><v>0</v></c><c r="Y90" s="97"/><c r="Z90" s="51" t="n"><f>Health!G35</f><v>0</v></c><c r="AA90" s="51" t="n"><f>'Food Security'!G35</f><v>0</v></c><c r="AB90" s="51" t="n"><f>'Macro Fiscal'!G35</f><v>0</v></c><c r="AC90" s="51" t="n"><f>'Socioeconomic Vulnerability'!G35</f><v>0</v></c><c r="AD90" s="51" t="n"><f>'Natural Hazard'!G35</f><v>0</v></c><c r="AE90" s="51" t="n"><f>'Conflict and Fragility'!G35</f><v>0</v></c><c r="AF90" s="60"/><c r="AG90" s="52" t="n"><v>0</v></c><c r="AH90" s="52" t="n"><v>0.3</v></c><c r="AI90" s="48"/><c r="AJ90" s="48"/><c r="AK90" s="48"/><c r="AL90" s="48"/><c r="AM90" s="48"/><c r="AN90" s="48"/><c r="AO90" s="48"/><c r="AP90" s="48"/><c r="AQ90" s="48"/><c r="AR90" s="48"/><c r="AS90" s="48"/><c r="AT90" s="48"/><c r="AU90" s="48"/><c r="AV90" s="48"/><c r="AW90" s="48"/><c r="AX90" s="48"/><c r="AY90" s="48"/><c r="AZ90" s="48"/><c r="BA90" s="48"/><c r="BB90" s="48"/><c r="BC90" s="48"/><c r="BD90" s="48"/><c r="BE90" s="48"/><c r="BF90" s="48"/><c r="BG90" s="48"/><c r="BH90" s="48"/><c r="BI90" s="48"/><c r="BJ90" s="48"/><c r="BK90" s="48"/><c r="BL90" s="48"/><c r="BM90" s="48"/><c r="BN90" s="48"/><c r="BO90" s="48"/><c r="BP90" s="48"/></row><row r="91"><c r="A91" s="106" t="n"><v>86</v></c><c r="B91" s="47" t="s"><v>36</v></c><c r="C91" s="47" t="s"><v>37</v></c><c r="D91" s="60"/><c r="E91" s="49" t="n"><f t="array" ref="E91">Options!$D$30*(COUNTIF($L91:$Q91, "&gt;="&amp;Options!$D$41) + 0.5*(COUNTIF($L91:$Q91, "&gt;="&amp;Options!$D$42) - COUNTIF($L91:$Q91, "&gt;="&amp;Options!$D$41))) + Options!$D$31*(COUNTIF($L91:$Q91, "&gt;="&amp;Options!$D$41)) + Options!$D$32*AVERAGE($L91:$Q91) + Options!$D$33*GEOMEAN($L91:$Q91+0.0001)</f><v>0</v></c><c r="F91" s="50" t="n"><f t="shared" si="18"/><v>0</v></c><c r="G91" s="49" t="n"><f t="array" ref="G91">Options!$D$30*(COUNTIF($S91:$X91, "&gt;="&amp;Options!$D$37) + 0.5*(COUNTIF($S91:$X91, "&gt;="&amp;Options!$D$38) - COUNTIF($S91:$X91, "&gt;="&amp;Options!$D$37))) + Options!$D$31*(COUNTIF($S91:$X91, "&gt;="&amp;Options!$D$37)) + Options!$D$32*AVERAGE($S91:$X91) + Options!$D$33*GEOMEAN($S91:$X91+0.0001)</f><v>0</v></c><c r="H91" s="90" t="n"><f t="shared" si="19"/><v>0</v></c><c r="I91" s="48" t="n"><f t="array" ref="I91">Options!$D$30*(COUNTIF($Z91:$AE91, "&gt;="&amp;Options!$D$37) + 0.5*(COUNTIF($Z91:$AE91, "&gt;="&amp;Options!$D$38) - COUNTIF($Z91:$AE91, "&gt;="&amp;Options!$D$37))) + Options!$D$31*(COUNTIF($Z91:$AE91, "&gt;="&amp;Options!$D$37)) + Options!$D$32*AVERAGE($Z91:$AE91) + Options!$D$33*GEOMEAN($Z91:$AE91+0.0001)</f><v>0</v></c><c r="J91" s="90" t="n"><f t="shared" si="20"/><v>0</v></c><c r="K91" s="60"/><c r="L91" s="51" t="n"><f t="shared" si="21"/><v>0</v></c><c r="M91" s="51" t="n"><f t="shared" si="22"/><v>0</v></c><c r="N91" s="51" t="n"><f t="shared" si="23"/><v>0</v></c><c r="O91" s="51" t="n"><f t="shared" si="24"/><v>0</v></c><c r="P91" s="51" t="n"><f t="shared" si="25"/><v>0</v></c><c r="Q91" s="51" t="n"><f t="shared" si="26"/><v>0</v></c><c r="R91" s="97"/><c r="S91" s="51" t="n"><f>Health!F20</f><v>0</v></c><c r="T91" s="51" t="n"><f>'Food Security'!F20</f><v>0</v></c><c r="U91" s="91" t="n"><f>'Macro Fiscal'!F20</f><v>0</v></c><c r="V91" s="51" t="n"><f>'Socioeconomic Vulnerability'!F20</f><v>0</v></c><c r="W91" s="51" t="n"><f>'Natural Hazard'!F20</f><v>0</v></c><c r="X91" s="51" t="n"><f>'Conflict and Fragility'!F20</f><v>0</v></c><c r="Y91" s="97"/><c r="Z91" s="51" t="n"><f>Health!G20</f><v>0</v></c><c r="AA91" s="51" t="n"><f>'Food Security'!G20</f><v>0</v></c><c r="AB91" s="51" t="n"><f>'Macro Fiscal'!G20</f><v>0</v></c><c r="AC91" s="51" t="n"><f>'Socioeconomic Vulnerability'!G20</f><v>0</v></c><c r="AD91" s="51" t="n"><f>'Natural Hazard'!G20</f><v>0</v></c><c r="AE91" s="51" t="n"><f>'Conflict and Fragility'!G20</f><v>0</v></c><c r="AF91" s="60"/><c r="AG91" s="52" t="n"><v>0</v></c><c r="AH91" s="52" t="n"><v>0.5</v></c><c r="AI91" s="48"/><c r="AJ91" s="48"/><c r="AK91" s="48"/><c r="AL91" s="48"/><c r="AM91" s="48"/><c r="AN91" s="48"/><c r="AO91" s="48"/><c r="AP91" s="48"/><c r="AQ91" s="48"/><c r="AR91" s="48"/><c r="AS91" s="48"/><c r="AT91" s="48"/><c r="AU91" s="48"/><c r="AV91" s="48"/><c r="AW91" s="48"/><c r="AX91" s="48"/><c r="AY91" s="48"/><c r="AZ91" s="48"/><c r="BA91" s="48"/><c r="BB91" s="48"/><c r="BC91" s="48"/><c r="BD91" s="48"/><c r="BE91" s="48"/><c r="BF91" s="48"/><c r="BG91" s="48"/><c r="BH91" s="48"/><c r="BI91" s="48"/><c r="BJ91" s="48"/><c r="BK91" s="48"/><c r="BL91" s="48"/><c r="BM91" s="48"/><c r="BN91" s="48"/><c r="BO91" s="48"/><c r="BP91" s="48"/></row><row r="92"><c r="A92" s="106" t="n"><v>87</v></c><c r="B92" s="47" t="s"><v>114</v></c><c r="C92" s="47" t="s"><v>115</v></c><c r="D92" s="60"/><c r="E92" s="49" t="n"><f t="array" ref="E92">Options!$D$30*(COUNTIF($L92:$Q92, "&gt;="&amp;Options!$D$41) + 0.5*(COUNTIF($L92:$Q92, "&gt;="&amp;Options!$D$42) - COUNTIF($L92:$Q92, "&gt;="&amp;Options!$D$41))) + Options!$D$31*(COUNTIF($L92:$Q92, "&gt;="&amp;Options!$D$41)) + Options!$D$32*AVERAGE($L92:$Q92) + Options!$D$33*GEOMEAN($L92:$Q92+0.0001)</f><v>0</v></c><c r="F92" s="50" t="n"><f t="shared" si="18"/><v>0</v></c><c r="G92" s="49" t="n"><f t="array" ref="G92">Options!$D$30*(COUNTIF($S92:$X92, "&gt;="&amp;Options!$D$37) + 0.5*(COUNTIF($S92:$X92, "&gt;="&amp;Options!$D$38) - COUNTIF($S92:$X92, "&gt;="&amp;Options!$D$37))) + Options!$D$31*(COUNTIF($S92:$X92, "&gt;="&amp;Options!$D$37)) + Options!$D$32*AVERAGE($S92:$X92) + Options!$D$33*GEOMEAN($S92:$X92+0.0001)</f><v>0</v></c><c r="H92" s="90" t="n"><f t="shared" si="19"/><v>0</v></c><c r="I92" s="48" t="n"><f t="array" ref="I92">Options!$D$30*(COUNTIF($Z92:$AE92, "&gt;="&amp;Options!$D$37) + 0.5*(COUNTIF($Z92:$AE92, "&gt;="&amp;Options!$D$38) - COUNTIF($Z92:$AE92, "&gt;="&amp;Options!$D$37))) + Options!$D$31*(COUNTIF($Z92:$AE92, "&gt;="&amp;Options!$D$37)) + Options!$D$32*AVERAGE($Z92:$AE92) + Options!$D$33*GEOMEAN($Z92:$AE92+0.0001)</f><v>0</v></c><c r="J92" s="90" t="n"><f t="shared" si="20"/><v>0</v></c><c r="K92" s="60"/><c r="L92" s="51" t="n"><f t="shared" si="21"/><v>0</v></c><c r="M92" s="51" t="n"><f t="shared" si="22"/><v>0</v></c><c r="N92" s="51" t="n"><f t="shared" si="23"/><v>0</v></c><c r="O92" s="51" t="n"><f t="shared" si="24"/><v>0</v></c><c r="P92" s="51" t="n"><f t="shared" si="25"/><v>0</v></c><c r="Q92" s="51" t="n"><f t="shared" si="26"/><v>0</v></c><c r="R92" s="97"/><c r="S92" s="51" t="n"><f>Health!F59</f><v>0</v></c><c r="T92" s="51" t="n"><f>'Food Security'!F59</f><v>0</v></c><c r="U92" s="91" t="n"><f>'Macro Fiscal'!F59</f><v>0</v></c><c r="V92" s="51" t="n"><f>'Socioeconomic Vulnerability'!F59</f><v>0</v></c><c r="W92" s="51" t="n"><f>'Natural Hazard'!F59</f><v>0</v></c><c r="X92" s="51" t="n"><f>'Conflict and Fragility'!F59</f><v>0</v></c><c r="Y92" s="97"/><c r="Z92" s="51" t="n"><f>Health!G59</f><v>0</v></c><c r="AA92" s="51" t="n"><f>'Food Security'!G59</f><v>0</v></c><c r="AB92" s="51" t="n"><f>'Macro Fiscal'!G59</f><v>0</v></c><c r="AC92" s="51" t="n"><f>'Socioeconomic Vulnerability'!G59</f><v>0</v></c><c r="AD92" s="51" t="n"><f>'Natural Hazard'!G59</f><v>0</v></c><c r="AE92" s="51" t="n"><f>'Conflict and Fragility'!G59</f><v>0</v></c><c r="AF92" s="60"/><c r="AG92" s="52" t="n"><v>0</v></c><c r="AH92" s="52" t="n"><v>0.3</v></c><c r="AI92" s="48"/><c r="AJ92" s="48"/><c r="AK92" s="48"/><c r="AL92" s="48"/><c r="AM92" s="48"/><c r="AN92" s="48"/><c r="AO92" s="48"/><c r="AP92" s="48"/><c r="AQ92" s="48"/><c r="AR92" s="48"/><c r="AS92" s="48"/><c r="AT92" s="48"/><c r="AU92" s="48"/><c r="AV92" s="48"/><c r="AW92" s="48"/><c r="AX92" s="48"/><c r="AY92" s="48"/><c r="AZ92" s="48"/><c r="BA92" s="48"/><c r="BB92" s="48"/><c r="BC92" s="48"/><c r="BD92" s="48"/><c r="BE92" s="48"/><c r="BF92" s="48"/><c r="BG92" s="48"/><c r="BH92" s="48"/><c r="BI92" s="48"/><c r="BJ92" s="48"/><c r="BK92" s="48"/><c r="BL92" s="48"/><c r="BM92" s="48"/><c r="BN92" s="48"/><c r="BO92" s="48"/><c r="BP92" s="48"/></row><row r="93"><c r="A93" s="106" t="n"><v>88</v></c><c r="B93" s="47" t="s"><v>240</v></c><c r="C93" s="47" t="s"><v>241</v></c><c r="D93" s="60"/><c r="E93" s="49" t="n"><f t="array" ref="E93">Options!$D$30*(COUNTIF($L93:$Q93, "&gt;="&amp;Options!$D$41) + 0.5*(COUNTIF($L93:$Q93, "&gt;="&amp;Options!$D$42) - COUNTIF($L93:$Q93, "&gt;="&amp;Options!$D$41))) + Options!$D$31*(COUNTIF($L93:$Q93, "&gt;="&amp;Options!$D$41)) + Options!$D$32*AVERAGE($L93:$Q93) + Options!$D$33*GEOMEAN($L93:$Q93+0.0001)</f><v>0</v></c><c r="F93" s="50" t="n"><f t="shared" si="18"/><v>0</v></c><c r="G93" s="49" t="n"><f t="array" ref="G93">Options!$D$30*(COUNTIF($S93:$X93, "&gt;="&amp;Options!$D$37) + 0.5*(COUNTIF($S93:$X93, "&gt;="&amp;Options!$D$38) - COUNTIF($S93:$X93, "&gt;="&amp;Options!$D$37))) + Options!$D$31*(COUNTIF($S93:$X93, "&gt;="&amp;Options!$D$37)) + Options!$D$32*AVERAGE($S93:$X93) + Options!$D$33*GEOMEAN($S93:$X93+0.0001)</f><v>0</v></c><c r="H93" s="90" t="n"><f t="shared" si="19"/><v>0</v></c><c r="I93" s="48" t="n"><f t="array" ref="I93">Options!$D$30*(COUNTIF($Z93:$AE93, "&gt;="&amp;Options!$D$37) + 0.5*(COUNTIF($Z93:$AE93, "&gt;="&amp;Options!$D$38) - COUNTIF($Z93:$AE93, "&gt;="&amp;Options!$D$37))) + Options!$D$31*(COUNTIF($Z93:$AE93, "&gt;="&amp;Options!$D$37)) + Options!$D$32*AVERAGE($Z93:$AE93) + Options!$D$33*GEOMEAN($Z93:$AE93+0.0001)</f><v>0</v></c><c r="J93" s="90" t="n"><f t="shared" si="20"/><v>0</v></c><c r="K93" s="60"/><c r="L93" s="51" t="n"><f t="shared" si="21"/><v>0</v></c><c r="M93" s="51" t="n"><f t="shared" si="22"/><v>0</v></c><c r="N93" s="51" t="n"><f t="shared" si="23"/><v>0</v></c><c r="O93" s="51" t="n"><f t="shared" si="24"/><v>0</v></c><c r="P93" s="51" t="n"><f t="shared" si="25"/><v>0</v></c><c r="Q93" s="51" t="n"><f t="shared" si="26"/><v>0</v></c><c r="R93" s="97"/><c r="S93" s="51" t="n"><f>Health!F122</f><v>0</v></c><c r="T93" s="51" t="n"><f>'Food Security'!F122</f><v>0</v></c><c r="U93" s="91" t="n"><f>'Macro Fiscal'!F122</f><v>0</v></c><c r="V93" s="51" t="n"><f>'Socioeconomic Vulnerability'!F122</f><v>0</v></c><c r="W93" s="51" t="n"><f>'Natural Hazard'!F122</f><v>0</v></c><c r="X93" s="51" t="n"><f>'Conflict and Fragility'!F122</f><v>0</v></c><c r="Y93" s="97"/><c r="Z93" s="51" t="n"><f>Health!G122</f><v>0</v></c><c r="AA93" s="51" t="n"><f>'Food Security'!G122</f><v>0</v></c><c r="AB93" s="51" t="n"><f>'Macro Fiscal'!G122</f><v>0</v></c><c r="AC93" s="51" t="n"><f>'Socioeconomic Vulnerability'!G122</f><v>0</v></c><c r="AD93" s="51" t="n"><f>'Natural Hazard'!G122</f><v>0</v></c><c r="AE93" s="51" t="n"><f>'Conflict and Fragility'!G122</f><v>0</v></c><c r="AF93" s="60"/><c r="AG93" s="52" t="n"><v>0</v></c><c r="AH93" s="52" t="n"><v>0.3</v></c><c r="AI93" s="48"/><c r="AJ93" s="48"/><c r="AK93" s="48"/><c r="AL93" s="48"/><c r="AM93" s="48"/><c r="AN93" s="48"/><c r="AO93" s="48"/><c r="AP93" s="48"/><c r="AQ93" s="48"/><c r="AR93" s="48"/><c r="AS93" s="48"/><c r="AT93" s="48"/><c r="AU93" s="48"/><c r="AV93" s="48"/><c r="AW93" s="48"/><c r="AX93" s="48"/><c r="AY93" s="48"/><c r="AZ93" s="48"/><c r="BA93" s="48"/><c r="BB93" s="48"/><c r="BC93" s="48"/><c r="BD93" s="48"/><c r="BE93" s="48"/><c r="BF93" s="48"/><c r="BG93" s="48"/><c r="BH93" s="48"/><c r="BI93" s="48"/><c r="BJ93" s="48"/><c r="BK93" s="48"/><c r="BL93" s="48"/><c r="BM93" s="48"/><c r="BN93" s="48"/><c r="BO93" s="48"/><c r="BP93" s="48"/></row><row r="94"><c r="A94" s="106" t="n"><v>89</v></c><c r="B94" s="47" t="s"><v>272</v></c><c r="C94" s="47" t="s"><v>273</v></c><c r="D94" s="60"/><c r="E94" s="49" t="n"><f t="array" ref="E94">Options!$D$30*(COUNTIF($L94:$Q94, "&gt;="&amp;Options!$D$41) + 0.5*(COUNTIF($L94:$Q94, "&gt;="&amp;Options!$D$42) - COUNTIF($L94:$Q94, "&gt;="&amp;Options!$D$41))) + Options!$D$31*(COUNTIF($L94:$Q94, "&gt;="&amp;Options!$D$41)) + Options!$D$32*AVERAGE($L94:$Q94) + Options!$D$33*GEOMEAN($L94:$Q94+0.0001)</f><v>0</v></c><c r="F94" s="50" t="n"><f t="shared" si="18"/><v>0</v></c><c r="G94" s="49" t="n"><f t="array" ref="G94">Options!$D$30*(COUNTIF($S94:$X94, "&gt;="&amp;Options!$D$37) + 0.5*(COUNTIF($S94:$X94, "&gt;="&amp;Options!$D$38) - COUNTIF($S94:$X94, "&gt;="&amp;Options!$D$37))) + Options!$D$31*(COUNTIF($S94:$X94, "&gt;="&amp;Options!$D$37)) + Options!$D$32*AVERAGE($S94:$X94) + Options!$D$33*GEOMEAN($S94:$X94+0.0001)</f><v>0</v></c><c r="H94" s="90" t="n"><f t="shared" si="19"/><v>0</v></c><c r="I94" s="48" t="n"><f t="array" ref="I94">Options!$D$30*(COUNTIF($Z94:$AE94, "&gt;="&amp;Options!$D$37) + 0.5*(COUNTIF($Z94:$AE94, "&gt;="&amp;Options!$D$38) - COUNTIF($Z94:$AE94, "&gt;="&amp;Options!$D$37))) + Options!$D$31*(COUNTIF($Z94:$AE94, "&gt;="&amp;Options!$D$37)) + Options!$D$32*AVERAGE($Z94:$AE94) + Options!$D$33*GEOMEAN($Z94:$AE94+0.0001)</f><v>0</v></c><c r="J94" s="90" t="n"><f t="shared" si="20"/><v>0</v></c><c r="K94" s="60"/><c r="L94" s="51" t="n"><f t="shared" si="21"/><v>0</v></c><c r="M94" s="51" t="n"><f t="shared" si="22"/><v>0</v></c><c r="N94" s="51" t="n"><f t="shared" si="23"/><v>0</v></c><c r="O94" s="51" t="n"><f t="shared" si="24"/><v>0</v></c><c r="P94" s="51" t="n"><f t="shared" si="25"/><v>0</v></c><c r="Q94" s="51" t="n"><f t="shared" si="26"/><v>0</v></c><c r="R94" s="97"/><c r="S94" s="51" t="n"><f>Health!F138</f><v>0</v></c><c r="T94" s="51" t="n"><f>'Food Security'!F138</f><v>0</v></c><c r="U94" s="91" t="n"><f>'Macro Fiscal'!F138</f><v>0</v></c><c r="V94" s="51" t="n"><f>'Socioeconomic Vulnerability'!F138</f><v>0</v></c><c r="W94" s="51" t="n"><f>'Natural Hazard'!F138</f><v>0</v></c><c r="X94" s="51" t="n"><f>'Conflict and Fragility'!F138</f><v>0</v></c><c r="Y94" s="97"/><c r="Z94" s="51" t="n"><f>Health!G138</f><v>0</v></c><c r="AA94" s="51" t="n"><f>'Food Security'!G138</f><v>0</v></c><c r="AB94" s="51" t="n"><f>'Macro Fiscal'!G138</f><v>0</v></c><c r="AC94" s="51" t="n"><f>'Socioeconomic Vulnerability'!G138</f><v>0</v></c><c r="AD94" s="51" t="n"><f>'Natural Hazard'!G138</f><v>0</v></c><c r="AE94" s="51" t="n"><f>'Conflict and Fragility'!G138</f><v>0</v></c><c r="AF94" s="60"/><c r="AG94" s="52" t="n"><v>0</v></c><c r="AH94" s="52" t="n"><v>0.2</v></c><c r="AI94" s="48"/><c r="AJ94" s="48"/><c r="AK94" s="48"/><c r="AL94" s="48"/><c r="AM94" s="48"/><c r="AN94" s="48"/><c r="AO94" s="48"/><c r="AP94" s="48"/><c r="AQ94" s="48"/><c r="AR94" s="48"/><c r="AS94" s="48"/><c r="AT94" s="48"/><c r="AU94" s="48"/><c r="AV94" s="48"/><c r="AW94" s="48"/><c r="AX94" s="48"/><c r="AY94" s="48"/><c r="AZ94" s="48"/><c r="BA94" s="48"/><c r="BB94" s="48"/><c r="BC94" s="48"/><c r="BD94" s="48"/><c r="BE94" s="48"/><c r="BF94" s="48"/><c r="BG94" s="48"/><c r="BH94" s="48"/><c r="BI94" s="48"/><c r="BJ94" s="48"/><c r="BK94" s="48"/><c r="BL94" s="48"/><c r="BM94" s="48"/><c r="BN94" s="48"/><c r="BO94" s="48"/><c r="BP94" s="48"/></row><row r="95"><c r="A95" s="106" t="n"><v>90</v></c><c r="B95" s="47" t="s"><v>142</v></c><c r="C95" s="47" t="s"><v>143</v></c><c r="D95" s="60"/><c r="E95" s="49" t="n"><f t="array" ref="E95">Options!$D$30*(COUNTIF($L95:$Q95, "&gt;="&amp;Options!$D$41) + 0.5*(COUNTIF($L95:$Q95, "&gt;="&amp;Options!$D$42) - COUNTIF($L95:$Q95, "&gt;="&amp;Options!$D$41))) + Options!$D$31*(COUNTIF($L95:$Q95, "&gt;="&amp;Options!$D$41)) + Options!$D$32*AVERAGE($L95:$Q95) + Options!$D$33*GEOMEAN($L95:$Q95+0.0001)</f><v>0</v></c><c r="F95" s="50" t="n"><f t="shared" si="18"/><v>0</v></c><c r="G95" s="49" t="n"><f t="array" ref="G95">Options!$D$30*(COUNTIF($S95:$X95, "&gt;="&amp;Options!$D$37) + 0.5*(COUNTIF($S95:$X95, "&gt;="&amp;Options!$D$38) - COUNTIF($S95:$X95, "&gt;="&amp;Options!$D$37))) + Options!$D$31*(COUNTIF($S95:$X95, "&gt;="&amp;Options!$D$37)) + Options!$D$32*AVERAGE($S95:$X95) + Options!$D$33*GEOMEAN($S95:$X95+0.0001)</f><v>0</v></c><c r="H95" s="90" t="n"><f t="shared" si="19"/><v>0</v></c><c r="I95" s="48" t="n"><f t="array" ref="I95">Options!$D$30*(COUNTIF($Z95:$AE95, "&gt;="&amp;Options!$D$37) + 0.5*(COUNTIF($Z95:$AE95, "&gt;="&amp;Options!$D$38) - COUNTIF($Z95:$AE95, "&gt;="&amp;Options!$D$37))) + Options!$D$31*(COUNTIF($Z95:$AE95, "&gt;="&amp;Options!$D$37)) + Options!$D$32*AVERAGE($Z95:$AE95) + Options!$D$33*GEOMEAN($Z95:$AE95+0.0001)</f><v>0</v></c><c r="J95" s="90" t="n"><f t="shared" si="20"/><v>0</v></c><c r="K95" s="60"/><c r="L95" s="51" t="n"><f t="shared" si="21"/><v>0</v></c><c r="M95" s="51" t="n"><f t="shared" si="22"/><v>0</v></c><c r="N95" s="51" t="n"><f t="shared" si="23"/><v>0</v></c><c r="O95" s="51" t="n"><f t="shared" si="24"/><v>0</v></c><c r="P95" s="51" t="n"><f t="shared" si="25"/><v>0</v></c><c r="Q95" s="51" t="n"><f t="shared" si="26"/><v>0</v></c><c r="R95" s="97"/><c r="S95" s="51" t="n"><f>Health!F73</f><v>0</v></c><c r="T95" s="51" t="n"><f>'Food Security'!F73</f><v>0</v></c><c r="U95" s="91" t="n"><f>'Macro Fiscal'!F73</f><v>0</v></c><c r="V95" s="51" t="n"><f>'Socioeconomic Vulnerability'!F73</f><v>0</v></c><c r="W95" s="51" t="n"><f>'Natural Hazard'!F73</f><v>0</v></c><c r="X95" s="51" t="n"><f>'Conflict and Fragility'!F73</f><v>0</v></c><c r="Y95" s="97"/><c r="Z95" s="51" t="n"><f>Health!G73</f><v>0</v></c><c r="AA95" s="51" t="n"><f>'Food Security'!G73</f><v>0</v></c><c r="AB95" s="51" t="n"><f>'Macro Fiscal'!G73</f><v>0</v></c><c r="AC95" s="51" t="n"><f>'Socioeconomic Vulnerability'!G73</f><v>0</v></c><c r="AD95" s="51" t="n"><f>'Natural Hazard'!G73</f><v>0</v></c><c r="AE95" s="51" t="n"><f>'Conflict and Fragility'!G73</f><v>0</v></c><c r="AF95" s="60"/><c r="AG95" s="52" t="n"><v>0</v></c><c r="AH95" s="52" t="n"><v>0.4</v></c><c r="AI95" s="48"/><c r="AJ95" s="48"/><c r="AK95" s="48"/><c r="AL95" s="48"/><c r="AM95" s="48"/><c r="AN95" s="48"/><c r="AO95" s="48"/><c r="AP95" s="48"/><c r="AQ95" s="48"/><c r="AR95" s="48"/><c r="AS95" s="48"/><c r="AT95" s="48"/><c r="AU95" s="48"/><c r="AV95" s="48"/><c r="AW95" s="48"/><c r="AX95" s="48"/><c r="AY95" s="48"/><c r="AZ95" s="48"/><c r="BA95" s="48"/><c r="BB95" s="48"/><c r="BC95" s="48"/><c r="BD95" s="48"/><c r="BE95" s="48"/><c r="BF95" s="48"/><c r="BG95" s="48"/><c r="BH95" s="48"/><c r="BI95" s="48"/><c r="BJ95" s="48"/><c r="BK95" s="48"/><c r="BL95" s="48"/><c r="BM95" s="48"/><c r="BN95" s="48"/><c r="BO95" s="48"/><c r="BP95" s="48"/></row><row r="96"><c r="A96" s="106" t="n"><v>91</v></c><c r="B96" s="47" t="s"><v>46</v></c><c r="C96" s="47" t="s"><v>47</v></c><c r="D96" s="60"/><c r="E96" s="49" t="n"><f t="array" ref="E96">Options!$D$30*(COUNTIF($L96:$Q96, "&gt;="&amp;Options!$D$41) + 0.5*(COUNTIF($L96:$Q96, "&gt;="&amp;Options!$D$42) - COUNTIF($L96:$Q96, "&gt;="&amp;Options!$D$41))) + Options!$D$31*(COUNTIF($L96:$Q96, "&gt;="&amp;Options!$D$41)) + Options!$D$32*AVERAGE($L96:$Q96) + Options!$D$33*GEOMEAN($L96:$Q96+0.0001)</f><v>0</v></c><c r="F96" s="50" t="n"><f t="shared" si="18"/><v>0</v></c><c r="G96" s="49" t="n"><f t="array" ref="G96">Options!$D$30*(COUNTIF($S96:$X96, "&gt;="&amp;Options!$D$37) + 0.5*(COUNTIF($S96:$X96, "&gt;="&amp;Options!$D$38) - COUNTIF($S96:$X96, "&gt;="&amp;Options!$D$37))) + Options!$D$31*(COUNTIF($S96:$X96, "&gt;="&amp;Options!$D$37)) + Options!$D$32*AVERAGE($S96:$X96) + Options!$D$33*GEOMEAN($S96:$X96+0.0001)</f><v>0</v></c><c r="H96" s="90" t="n"><f t="shared" si="19"/><v>0</v></c><c r="I96" s="48" t="n"><f t="array" ref="I96">Options!$D$30*(COUNTIF($Z96:$AE96, "&gt;="&amp;Options!$D$37) + 0.5*(COUNTIF($Z96:$AE96, "&gt;="&amp;Options!$D$38) - COUNTIF($Z96:$AE96, "&gt;="&amp;Options!$D$37))) + Options!$D$31*(COUNTIF($Z96:$AE96, "&gt;="&amp;Options!$D$37)) + Options!$D$32*AVERAGE($Z96:$AE96) + Options!$D$33*GEOMEAN($Z96:$AE96+0.0001)</f><v>0</v></c><c r="J96" s="90" t="n"><f t="shared" si="20"/><v>0</v></c><c r="K96" s="60"/><c r="L96" s="51" t="n"><f t="shared" si="21"/><v>0</v></c><c r="M96" s="51" t="n"><f t="shared" si="22"/><v>0</v></c><c r="N96" s="51" t="n"><f t="shared" si="23"/><v>0</v></c><c r="O96" s="51" t="n"><f t="shared" si="24"/><v>0</v></c><c r="P96" s="51" t="n"><f t="shared" si="25"/><v>0</v></c><c r="Q96" s="51" t="n"><f t="shared" si="26"/><v>0</v></c><c r="R96" s="97"/><c r="S96" s="51" t="n"><f>Health!F25</f><v>0</v></c><c r="T96" s="51" t="n"><f>'Food Security'!F25</f><v>0</v></c><c r="U96" s="91" t="n"><f>'Macro Fiscal'!F25</f><v>0</v></c><c r="V96" s="51" t="n"><f>'Socioeconomic Vulnerability'!F25</f><v>0</v></c><c r="W96" s="51" t="n"><f>'Natural Hazard'!F25</f><v>0</v></c><c r="X96" s="51" t="n"><f>'Conflict and Fragility'!F25</f><v>0</v></c><c r="Y96" s="97"/><c r="Z96" s="51" t="n"><f>Health!G25</f><v>0</v></c><c r="AA96" s="51" t="n"><f>'Food Security'!G25</f><v>0</v></c><c r="AB96" s="51" t="n"><f>'Macro Fiscal'!G25</f><v>0</v></c><c r="AC96" s="51" t="n"><f>'Socioeconomic Vulnerability'!G25</f><v>0</v></c><c r="AD96" s="51" t="n"><f>'Natural Hazard'!G25</f><v>0</v></c><c r="AE96" s="51" t="n"><f>'Conflict and Fragility'!G25</f><v>0</v></c><c r="AF96" s="60"/><c r="AG96" s="52" t="n"><v>0</v></c><c r="AH96" s="52" t="n"><v>0.2</v></c><c r="AI96" s="48"/><c r="AJ96" s="48"/><c r="AK96" s="48"/><c r="AL96" s="48"/><c r="AM96" s="48"/><c r="AN96" s="48"/><c r="AO96" s="48"/><c r="AP96" s="48"/><c r="AQ96" s="48"/><c r="AR96" s="48"/><c r="AS96" s="48"/><c r="AT96" s="48"/><c r="AU96" s="48"/><c r="AV96" s="48"/><c r="AW96" s="48"/><c r="AX96" s="48"/><c r="AY96" s="48"/><c r="AZ96" s="48"/><c r="BA96" s="48"/><c r="BB96" s="48"/><c r="BC96" s="48"/><c r="BD96" s="48"/><c r="BE96" s="48"/><c r="BF96" s="48"/><c r="BG96" s="48"/><c r="BH96" s="48"/><c r="BI96" s="48"/><c r="BJ96" s="48"/><c r="BK96" s="48"/><c r="BL96" s="48"/><c r="BM96" s="48"/><c r="BN96" s="48"/><c r="BO96" s="48"/><c r="BP96" s="48"/></row><row r="97"><c r="A97" s="106" t="n"><v>92</v></c><c r="B97" s="47" t="s"><v>158</v></c><c r="C97" s="47" t="s"><v>159</v></c><c r="D97" s="60"/><c r="E97" s="49" t="n"><f t="array" ref="E97">Options!$D$30*(COUNTIF($L97:$Q97, "&gt;="&amp;Options!$D$41) + 0.5*(COUNTIF($L97:$Q97, "&gt;="&amp;Options!$D$42) - COUNTIF($L97:$Q97, "&gt;="&amp;Options!$D$41))) + Options!$D$31*(COUNTIF($L97:$Q97, "&gt;="&amp;Options!$D$41)) + Options!$D$32*AVERAGE($L97:$Q97) + Options!$D$33*GEOMEAN($L97:$Q97+0.0001)</f><v>0</v></c><c r="F97" s="50" t="n"><f t="shared" si="18"/><v>0</v></c><c r="G97" s="49" t="n"><f t="array" ref="G97">Options!$D$30*(COUNTIF($S97:$X97, "&gt;="&amp;Options!$D$37) + 0.5*(COUNTIF($S97:$X97, "&gt;="&amp;Options!$D$38) - COUNTIF($S97:$X97, "&gt;="&amp;Options!$D$37))) + Options!$D$31*(COUNTIF($S97:$X97, "&gt;="&amp;Options!$D$37)) + Options!$D$32*AVERAGE($S97:$X97) + Options!$D$33*GEOMEAN($S97:$X97+0.0001)</f><v>0</v></c><c r="H97" s="90" t="n"><f t="shared" si="19"/><v>0</v></c><c r="I97" s="48" t="n"><f t="array" ref="I97">Options!$D$30*(COUNTIF($Z97:$AE97, "&gt;="&amp;Options!$D$37) + 0.5*(COUNTIF($Z97:$AE97, "&gt;="&amp;Options!$D$38) - COUNTIF($Z97:$AE97, "&gt;="&amp;Options!$D$37))) + Options!$D$31*(COUNTIF($Z97:$AE97, "&gt;="&amp;Options!$D$37)) + Options!$D$32*AVERAGE($Z97:$AE97) + Options!$D$33*GEOMEAN($Z97:$AE97+0.0001)</f><v>0</v></c><c r="J97" s="90" t="n"><f t="shared" si="20"/><v>0</v></c><c r="K97" s="60"/><c r="L97" s="51" t="n"><f t="shared" si="21"/><v>0</v></c><c r="M97" s="51" t="n"><f t="shared" si="22"/><v>0</v></c><c r="N97" s="51" t="n"><f t="shared" si="23"/><v>0</v></c><c r="O97" s="51" t="n"><f t="shared" si="24"/><v>0</v></c><c r="P97" s="51" t="n"><f t="shared" si="25"/><v>0</v></c><c r="Q97" s="51" t="n"><f t="shared" si="26"/><v>0</v></c><c r="R97" s="97"/><c r="S97" s="51" t="n"><f>Health!F81</f><v>0</v></c><c r="T97" s="51" t="n"><f>'Food Security'!F81</f><v>0</v></c><c r="U97" s="91" t="n"><f>'Macro Fiscal'!F81</f><v>0</v></c><c r="V97" s="51" t="n"><f>'Socioeconomic Vulnerability'!F81</f><v>0</v></c><c r="W97" s="51" t="n"><f>'Natural Hazard'!F81</f><v>0</v></c><c r="X97" s="51" t="n"><f>'Conflict and Fragility'!F81</f><v>0</v></c><c r="Y97" s="97"/><c r="Z97" s="51" t="n"><f>Health!G81</f><v>0</v></c><c r="AA97" s="51" t="n"><f>'Food Security'!G81</f><v>0</v></c><c r="AB97" s="51" t="n"><f>'Macro Fiscal'!G81</f><v>0</v></c><c r="AC97" s="51" t="n"><f>'Socioeconomic Vulnerability'!G81</f><v>0</v></c><c r="AD97" s="51" t="n"><f>'Natural Hazard'!G81</f><v>0</v></c><c r="AE97" s="51" t="n"><f>'Conflict and Fragility'!G81</f><v>0</v></c><c r="AF97" s="60"/><c r="AG97" s="52" t="n"><v>0</v></c><c r="AH97" s="52" t="n"><v>0.2</v></c><c r="AI97" s="48"/><c r="AJ97" s="48"/><c r="AK97" s="48"/><c r="AL97" s="48"/><c r="AM97" s="48"/><c r="AN97" s="48"/><c r="AO97" s="48"/><c r="AP97" s="48"/><c r="AQ97" s="48"/><c r="AR97" s="48"/><c r="AS97" s="48"/><c r="AT97" s="48"/><c r="AU97" s="48"/><c r="AV97" s="48"/><c r="AW97" s="48"/><c r="AX97" s="48"/><c r="AY97" s="48"/><c r="AZ97" s="48"/><c r="BA97" s="48"/><c r="BB97" s="48"/><c r="BC97" s="48"/><c r="BD97" s="48"/><c r="BE97" s="48"/><c r="BF97" s="48"/><c r="BG97" s="48"/><c r="BH97" s="48"/><c r="BI97" s="48"/><c r="BJ97" s="48"/><c r="BK97" s="48"/><c r="BL97" s="48"/><c r="BM97" s="48"/><c r="BN97" s="48"/><c r="BO97" s="48"/><c r="BP97" s="48"/></row><row r="98"><c r="A98" s="106" t="n"><v>93</v></c><c r="B98" s="47" t="s"><v>306</v></c><c r="C98" s="47" t="s"><v>307</v></c><c r="D98" s="60"/><c r="E98" s="49" t="n"><f t="array" ref="E98">Options!$D$30*(COUNTIF($L98:$Q98, "&gt;="&amp;Options!$D$41) + 0.5*(COUNTIF($L98:$Q98, "&gt;="&amp;Options!$D$42) - COUNTIF($L98:$Q98, "&gt;="&amp;Options!$D$41))) + Options!$D$31*(COUNTIF($L98:$Q98, "&gt;="&amp;Options!$D$41)) + Options!$D$32*AVERAGE($L98:$Q98) + Options!$D$33*GEOMEAN($L98:$Q98+0.0001)</f><v>0</v></c><c r="F98" s="50" t="n"><f t="shared" si="18"/><v>0</v></c><c r="G98" s="49" t="n"><f t="array" ref="G98">Options!$D$30*(COUNTIF($S98:$X98, "&gt;="&amp;Options!$D$37) + 0.5*(COUNTIF($S98:$X98, "&gt;="&amp;Options!$D$38) - COUNTIF($S98:$X98, "&gt;="&amp;Options!$D$37))) + Options!$D$31*(COUNTIF($S98:$X98, "&gt;="&amp;Options!$D$37)) + Options!$D$32*AVERAGE($S98:$X98) + Options!$D$33*GEOMEAN($S98:$X98+0.0001)</f><v>0</v></c><c r="H98" s="90" t="n"><f t="shared" si="19"/><v>0</v></c><c r="I98" s="48" t="n"><f t="array" ref="I98">Options!$D$30*(COUNTIF($Z98:$AE98, "&gt;="&amp;Options!$D$37) + 0.5*(COUNTIF($Z98:$AE98, "&gt;="&amp;Options!$D$38) - COUNTIF($Z98:$AE98, "&gt;="&amp;Options!$D$37))) + Options!$D$31*(COUNTIF($Z98:$AE98, "&gt;="&amp;Options!$D$37)) + Options!$D$32*AVERAGE($Z98:$AE98) + Options!$D$33*GEOMEAN($Z98:$AE98+0.0001)</f><v>0</v></c><c r="J98" s="90" t="n"><f t="shared" si="20"/><v>0</v></c><c r="K98" s="60"/><c r="L98" s="51" t="n"><f t="shared" si="21"/><v>0</v></c><c r="M98" s="51" t="n"><f t="shared" si="22"/><v>0</v></c><c r="N98" s="51" t="n"><f t="shared" si="23"/><v>0</v></c><c r="O98" s="51" t="n"><f t="shared" si="24"/><v>0</v></c><c r="P98" s="51" t="n"><f t="shared" si="25"/><v>0</v></c><c r="Q98" s="51" t="n"><f t="shared" si="26"/><v>0</v></c><c r="R98" s="97"/><c r="S98" s="51" t="n"><f>Health!F155</f><v>0</v></c><c r="T98" s="51" t="n"><f>'Food Security'!F155</f><v>0</v></c><c r="U98" s="91" t="n"><f>'Macro Fiscal'!F155</f><v>0</v></c><c r="V98" s="51" t="n"><f>'Socioeconomic Vulnerability'!F155</f><v>0</v></c><c r="W98" s="51" t="n"><f>'Natural Hazard'!F155</f><v>0</v></c><c r="X98" s="51" t="n"><f>'Conflict and Fragility'!F155</f><v>0</v></c><c r="Y98" s="97"/><c r="Z98" s="51" t="n"><f>Health!G155</f><v>0</v></c><c r="AA98" s="51" t="n"><f>'Food Security'!G155</f><v>0</v></c><c r="AB98" s="51" t="n"><f>'Macro Fiscal'!G155</f><v>0</v></c><c r="AC98" s="51" t="n"><f>'Socioeconomic Vulnerability'!G155</f><v>0</v></c><c r="AD98" s="51" t="n"><f>'Natural Hazard'!G155</f><v>0</v></c><c r="AE98" s="51" t="n"><f>'Conflict and Fragility'!G155</f><v>0</v></c><c r="AF98" s="60"/><c r="AG98" s="52" t="n"><v>0</v></c><c r="AH98" s="52" t="n"><v>0.3</v></c><c r="AI98" s="48"/><c r="AJ98" s="48"/><c r="AK98" s="48"/><c r="AL98" s="48"/><c r="AM98" s="48"/><c r="AN98" s="48"/><c r="AO98" s="48"/><c r="AP98" s="48"/><c r="AQ98" s="48"/><c r="AR98" s="48"/><c r="AS98" s="48"/><c r="AT98" s="48"/><c r="AU98" s="48"/><c r="AV98" s="48"/><c r="AW98" s="48"/><c r="AX98" s="48"/><c r="AY98" s="48"/><c r="AZ98" s="48"/><c r="BA98" s="48"/><c r="BB98" s="48"/><c r="BC98" s="48"/><c r="BD98" s="48"/><c r="BE98" s="48"/><c r="BF98" s="48"/><c r="BG98" s="48"/><c r="BH98" s="48"/><c r="BI98" s="48"/><c r="BJ98" s="48"/><c r="BK98" s="48"/><c r="BL98" s="48"/><c r="BM98" s="48"/><c r="BN98" s="48"/><c r="BO98" s="48"/><c r="BP98" s="48"/></row><row r="99"><c r="A99" s="106" t="n"><v>94</v></c><c r="B99" s="47" t="s"><v>232</v></c><c r="C99" s="47" t="s"><v>233</v></c><c r="D99" s="60"/><c r="E99" s="49" t="n"><f t="array" ref="E99">Options!$D$30*(COUNTIF($L99:$Q99, "&gt;="&amp;Options!$D$41) + 0.5*(COUNTIF($L99:$Q99, "&gt;="&amp;Options!$D$42) - COUNTIF($L99:$Q99, "&gt;="&amp;Options!$D$41))) + Options!$D$31*(COUNTIF($L99:$Q99, "&gt;="&amp;Options!$D$41)) + Options!$D$32*AVERAGE($L99:$Q99) + Options!$D$33*GEOMEAN($L99:$Q99+0.0001)</f><v>0</v></c><c r="F99" s="50" t="n"><f t="shared" si="18"/><v>0</v></c><c r="G99" s="49" t="n"><f t="array" ref="G99">Options!$D$30*(COUNTIF($S99:$X99, "&gt;="&amp;Options!$D$37) + 0.5*(COUNTIF($S99:$X99, "&gt;="&amp;Options!$D$38) - COUNTIF($S99:$X99, "&gt;="&amp;Options!$D$37))) + Options!$D$31*(COUNTIF($S99:$X99, "&gt;="&amp;Options!$D$37)) + Options!$D$32*AVERAGE($S99:$X99) + Options!$D$33*GEOMEAN($S99:$X99+0.0001)</f><v>0</v></c><c r="H99" s="90" t="n"><f t="shared" si="19"/><v>0</v></c><c r="I99" s="48" t="n"><f t="array" ref="I99">Options!$D$30*(COUNTIF($Z99:$AE99, "&gt;="&amp;Options!$D$37) + 0.5*(COUNTIF($Z99:$AE99, "&gt;="&amp;Options!$D$38) - COUNTIF($Z99:$AE99, "&gt;="&amp;Options!$D$37))) + Options!$D$31*(COUNTIF($Z99:$AE99, "&gt;="&amp;Options!$D$37)) + Options!$D$32*AVERAGE($Z99:$AE99) + Options!$D$33*GEOMEAN($Z99:$AE99+0.0001)</f><v>0</v></c><c r="J99" s="90" t="n"><f t="shared" si="20"/><v>0</v></c><c r="K99" s="60"/><c r="L99" s="51" t="n"><f t="shared" si="21"/><v>0</v></c><c r="M99" s="51" t="n"><f t="shared" si="22"/><v>0</v></c><c r="N99" s="51" t="n"><f t="shared" si="23"/><v>0</v></c><c r="O99" s="51" t="n"><f t="shared" si="24"/><v>0</v></c><c r="P99" s="51" t="n"><f t="shared" si="25"/><v>0</v></c><c r="Q99" s="51" t="n"><f t="shared" si="26"/><v>0</v></c><c r="R99" s="97"/><c r="S99" s="51" t="n"><f>Health!F118</f><v>0</v></c><c r="T99" s="51" t="n"><f>'Food Security'!F118</f><v>0</v></c><c r="U99" s="91" t="n"><f>'Macro Fiscal'!F118</f><v>0</v></c><c r="V99" s="51" t="n"><f>'Socioeconomic Vulnerability'!F118</f><v>0</v></c><c r="W99" s="51" t="n"><f>'Natural Hazard'!F118</f><v>0</v></c><c r="X99" s="51" t="n"><f>'Conflict and Fragility'!F118</f><v>0</v></c><c r="Y99" s="97"/><c r="Z99" s="51" t="n"><f>Health!G118</f><v>0</v></c><c r="AA99" s="51" t="n"><f>'Food Security'!G118</f><v>0</v></c><c r="AB99" s="51" t="n"><f>'Macro Fiscal'!G118</f><v>0</v></c><c r="AC99" s="51" t="n"><f>'Socioeconomic Vulnerability'!G118</f><v>0</v></c><c r="AD99" s="51" t="n"><f>'Natural Hazard'!G118</f><v>0</v></c><c r="AE99" s="51" t="n"><f>'Conflict and Fragility'!G118</f><v>0</v></c><c r="AF99" s="60"/><c r="AG99" s="52" t="n"><v>0</v></c><c r="AH99" s="52" t="n"><v>0.4</v></c><c r="AI99" s="48"/><c r="AJ99" s="48"/><c r="AK99" s="48"/><c r="AL99" s="48"/><c r="AM99" s="48"/><c r="AN99" s="48"/><c r="AO99" s="48"/><c r="AP99" s="48"/><c r="AQ99" s="48"/><c r="AR99" s="48"/><c r="AS99" s="48"/><c r="AT99" s="48"/><c r="AU99" s="48"/><c r="AV99" s="48"/><c r="AW99" s="48"/><c r="AX99" s="48"/><c r="AY99" s="48"/><c r="AZ99" s="48"/><c r="BA99" s="48"/><c r="BB99" s="48"/><c r="BC99" s="48"/><c r="BD99" s="48"/><c r="BE99" s="48"/><c r="BF99" s="48"/><c r="BG99" s="48"/><c r="BH99" s="48"/><c r="BI99" s="48"/><c r="BJ99" s="48"/><c r="BK99" s="48"/><c r="BL99" s="48"/><c r="BM99" s="48"/><c r="BN99" s="48"/><c r="BO99" s="48"/><c r="BP99" s="48"/></row><row r="100"><c r="A100" s="106" t="n"><v>95</v></c><c r="B100" s="47" t="s"><v>64</v></c><c r="C100" s="47" t="s"><v>65</v></c><c r="D100" s="60"/><c r="E100" s="49" t="n"><f t="array" ref="E100">Options!$D$30*(COUNTIF($L100:$Q100, "&gt;="&amp;Options!$D$41) + 0.5*(COUNTIF($L100:$Q100, "&gt;="&amp;Options!$D$42) - COUNTIF($L100:$Q100, "&gt;="&amp;Options!$D$41))) + Options!$D$31*(COUNTIF($L100:$Q100, "&gt;="&amp;Options!$D$41)) + Options!$D$32*AVERAGE($L100:$Q100) + Options!$D$33*GEOMEAN($L100:$Q100+0.0001)</f><v>0</v></c><c r="F100" s="50" t="n"><f t="shared" si="18"/><v>0</v></c><c r="G100" s="49" t="n"><f t="array" ref="G100">Options!$D$30*(COUNTIF($S100:$X100, "&gt;="&amp;Options!$D$37) + 0.5*(COUNTIF($S100:$X100, "&gt;="&amp;Options!$D$38) - COUNTIF($S100:$X100, "&gt;="&amp;Options!$D$37))) + Options!$D$31*(COUNTIF($S100:$X100, "&gt;="&amp;Options!$D$37)) + Options!$D$32*AVERAGE($S100:$X100) + Options!$D$33*GEOMEAN($S100:$X100+0.0001)</f><v>0</v></c><c r="H100" s="90" t="n"><f t="shared" si="19"/><v>0</v></c><c r="I100" s="48" t="n"><f t="array" ref="I100">Options!$D$30*(COUNTIF($Z100:$AE100, "&gt;="&amp;Options!$D$37) + 0.5*(COUNTIF($Z100:$AE100, "&gt;="&amp;Options!$D$38) - COUNTIF($Z100:$AE100, "&gt;="&amp;Options!$D$37))) + Options!$D$31*(COUNTIF($Z100:$AE100, "&gt;="&amp;Options!$D$37)) + Options!$D$32*AVERAGE($Z100:$AE100) + Options!$D$33*GEOMEAN($Z100:$AE100+0.0001)</f><v>0</v></c><c r="J100" s="90" t="n"><f t="shared" si="20"/><v>0</v></c><c r="K100" s="60"/><c r="L100" s="51" t="n"><f t="shared" si="21"/><v>0</v></c><c r="M100" s="51" t="n"><f t="shared" si="22"/><v>0</v></c><c r="N100" s="51" t="n"><f t="shared" si="23"/><v>0</v></c><c r="O100" s="51" t="n"><f t="shared" si="24"/><v>0</v></c><c r="P100" s="51" t="n"><f t="shared" si="25"/><v>0</v></c><c r="Q100" s="51" t="n"><f t="shared" si="26"/><v>0</v></c><c r="R100" s="97"/><c r="S100" s="51" t="n"><f>Health!F34</f><v>0</v></c><c r="T100" s="51" t="n"><f>'Food Security'!F34</f><v>0</v></c><c r="U100" s="91" t="n"><f>'Macro Fiscal'!F34</f><v>0</v></c><c r="V100" s="51" t="n"><f>'Socioeconomic Vulnerability'!F34</f><v>0</v></c><c r="W100" s="51" t="n"><f>'Natural Hazard'!F34</f><v>0</v></c><c r="X100" s="51" t="n"><f>'Conflict and Fragility'!F34</f><v>0</v></c><c r="Y100" s="97"/><c r="Z100" s="51" t="n"><f>Health!G34</f><v>0</v></c><c r="AA100" s="51" t="n"><f>'Food Security'!G34</f><v>0</v></c><c r="AB100" s="51" t="n"><f>'Macro Fiscal'!G34</f><v>0</v></c><c r="AC100" s="51" t="n"><f>'Socioeconomic Vulnerability'!G34</f><v>0</v></c><c r="AD100" s="51" t="n"><f>'Natural Hazard'!G34</f><v>0</v></c><c r="AE100" s="51" t="n"><f>'Conflict and Fragility'!G34</f><v>0</v></c><c r="AF100" s="60"/><c r="AG100" s="52" t="n"><v>0</v></c><c r="AH100" s="52" t="n"><v>0.2</v></c><c r="AI100" s="48"/><c r="AJ100" s="48"/><c r="AK100" s="48"/><c r="AL100" s="48"/><c r="AM100" s="48"/><c r="AN100" s="48"/><c r="AO100" s="48"/><c r="AP100" s="48"/><c r="AQ100" s="48"/><c r="AR100" s="48"/><c r="AS100" s="48"/><c r="AT100" s="48"/><c r="AU100" s="48"/><c r="AV100" s="48"/><c r="AW100" s="48"/><c r="AX100" s="48"/><c r="AY100" s="48"/><c r="AZ100" s="48"/><c r="BA100" s="48"/><c r="BB100" s="48"/><c r="BC100" s="48"/><c r="BD100" s="48"/><c r="BE100" s="48"/><c r="BF100" s="48"/><c r="BG100" s="48"/><c r="BH100" s="48"/><c r="BI100" s="48"/><c r="BJ100" s="48"/><c r="BK100" s="48"/><c r="BL100" s="48"/><c r="BM100" s="48"/><c r="BN100" s="48"/><c r="BO100" s="48"/><c r="BP100" s="48"/></row><row r="101"><c r="A101" s="106" t="n"><v>96</v></c><c r="B101" s="47" t="s"><v>82</v></c><c r="C101" s="47" t="s"><v>83</v></c><c r="D101" s="60"/><c r="E101" s="49" t="n"><f t="array" ref="E101">Options!$D$30*(COUNTIF($L101:$Q101, "&gt;="&amp;Options!$D$41) + 0.5*(COUNTIF($L101:$Q101, "&gt;="&amp;Options!$D$42) - COUNTIF($L101:$Q101, "&gt;="&amp;Options!$D$41))) + Options!$D$31*(COUNTIF($L101:$Q101, "&gt;="&amp;Options!$D$41)) + Options!$D$32*AVERAGE($L101:$Q101) + Options!$D$33*GEOMEAN($L101:$Q101+0.0001)</f><v>0</v></c><c r="F101" s="50" t="n"><f t="shared" si="18"/><v>0</v></c><c r="G101" s="49" t="n"><f t="array" ref="G101">Options!$D$30*(COUNTIF($S101:$X101, "&gt;="&amp;Options!$D$37) + 0.5*(COUNTIF($S101:$X101, "&gt;="&amp;Options!$D$38) - COUNTIF($S101:$X101, "&gt;="&amp;Options!$D$37))) + Options!$D$31*(COUNTIF($S101:$X101, "&gt;="&amp;Options!$D$37)) + Options!$D$32*AVERAGE($S101:$X101) + Options!$D$33*GEOMEAN($S101:$X101+0.0001)</f><v>0</v></c><c r="H101" s="90" t="n"><f t="shared" si="19"/><v>0</v></c><c r="I101" s="48" t="n"><f t="array" ref="I101">Options!$D$30*(COUNTIF($Z101:$AE101, "&gt;="&amp;Options!$D$37) + 0.5*(COUNTIF($Z101:$AE101, "&gt;="&amp;Options!$D$38) - COUNTIF($Z101:$AE101, "&gt;="&amp;Options!$D$37))) + Options!$D$31*(COUNTIF($Z101:$AE101, "&gt;="&amp;Options!$D$37)) + Options!$D$32*AVERAGE($Z101:$AE101) + Options!$D$33*GEOMEAN($Z101:$AE101+0.0001)</f><v>0</v></c><c r="J101" s="90" t="n"><f t="shared" si="20"/><v>0</v></c><c r="K101" s="60"/><c r="L101" s="51" t="n"><f t="shared" si="21"/><v>0</v></c><c r="M101" s="51" t="n"><f t="shared" si="22"/><v>0</v></c><c r="N101" s="51" t="n"><f t="shared" si="23"/><v>0</v></c><c r="O101" s="51" t="n"><f t="shared" si="24"/><v>0</v></c><c r="P101" s="51" t="n"><f t="shared" si="25"/><v>0</v></c><c r="Q101" s="51" t="n"><f t="shared" si="26"/><v>0</v></c><c r="R101" s="97"/><c r="S101" s="51" t="n"><f>Health!F43</f><v>0</v></c><c r="T101" s="51" t="n"><f>'Food Security'!F43</f><v>0</v></c><c r="U101" s="91" t="n"><f>'Macro Fiscal'!F43</f><v>0</v></c><c r="V101" s="51" t="n"><f>'Socioeconomic Vulnerability'!F43</f><v>0</v></c><c r="W101" s="51" t="n"><f>'Natural Hazard'!F43</f><v>0</v></c><c r="X101" s="51" t="n"><f>'Conflict and Fragility'!F43</f><v>0</v></c><c r="Y101" s="97"/><c r="Z101" s="51" t="n"><f>Health!G43</f><v>0</v></c><c r="AA101" s="51" t="n"><f>'Food Security'!G43</f><v>0</v></c><c r="AB101" s="51" t="n"><f>'Macro Fiscal'!G43</f><v>0</v></c><c r="AC101" s="51" t="n"><f>'Socioeconomic Vulnerability'!G43</f><v>0</v></c><c r="AD101" s="51" t="n"><f>'Natural Hazard'!G43</f><v>0</v></c><c r="AE101" s="51" t="n"><f>'Conflict and Fragility'!G43</f><v>0</v></c><c r="AF101" s="60"/><c r="AG101" s="52" t="n"><v>0</v></c><c r="AH101" s="52" t="n"><v>0.5</v></c><c r="AI101" s="48"/><c r="AJ101" s="48"/><c r="AK101" s="48"/><c r="AL101" s="48"/><c r="AM101" s="48"/><c r="AN101" s="48"/><c r="AO101" s="48"/><c r="AP101" s="48"/><c r="AQ101" s="48"/><c r="AR101" s="48"/><c r="AS101" s="48"/><c r="AT101" s="48"/><c r="AU101" s="48"/><c r="AV101" s="48"/><c r="AW101" s="48"/><c r="AX101" s="48"/><c r="AY101" s="48"/><c r="AZ101" s="48"/><c r="BA101" s="48"/><c r="BB101" s="48"/><c r="BC101" s="48"/><c r="BD101" s="48"/><c r="BE101" s="48"/><c r="BF101" s="48"/><c r="BG101" s="48"/><c r="BH101" s="48"/><c r="BI101" s="48"/><c r="BJ101" s="48"/><c r="BK101" s="48"/><c r="BL101" s="48"/><c r="BM101" s="48"/><c r="BN101" s="48"/><c r="BO101" s="48"/><c r="BP101" s="48"/></row><row r="102"><c r="A102" s="106" t="n"><v>97</v></c><c r="B102" s="47" t="s"><v>178</v></c><c r="C102" s="47" t="s"><v>179</v></c><c r="D102" s="60"/><c r="E102" s="49" t="n"><f t="array" ref="E102">Options!$D$30*(COUNTIF($L102:$Q102, "&gt;="&amp;Options!$D$41) + 0.5*(COUNTIF($L102:$Q102, "&gt;="&amp;Options!$D$42) - COUNTIF($L102:$Q102, "&gt;="&amp;Options!$D$41))) + Options!$D$31*(COUNTIF($L102:$Q102, "&gt;="&amp;Options!$D$41)) + Options!$D$32*AVERAGE($L102:$Q102) + Options!$D$33*GEOMEAN($L102:$Q102+0.0001)</f><v>0</v></c><c r="F102" s="50" t="n"><f t="shared" ref="F102:F133" si="27">E102</f><v>0</v></c><c r="G102" s="49" t="n"><f t="array" ref="G102">Options!$D$30*(COUNTIF($S102:$X102, "&gt;="&amp;Options!$D$37) + 0.5*(COUNTIF($S102:$X102, "&gt;="&amp;Options!$D$38) - COUNTIF($S102:$X102, "&gt;="&amp;Options!$D$37))) + Options!$D$31*(COUNTIF($S102:$X102, "&gt;="&amp;Options!$D$37)) + Options!$D$32*AVERAGE($S102:$X102) + Options!$D$33*GEOMEAN($S102:$X102+0.0001)</f><v>0</v></c><c r="H102" s="90" t="n"><f t="shared" ref="H102:H133" si="28">G102</f><v>0</v></c><c r="I102" s="48" t="n"><f t="array" ref="I102">Options!$D$30*(COUNTIF($Z102:$AE102, "&gt;="&amp;Options!$D$37) + 0.5*(COUNTIF($Z102:$AE102, "&gt;="&amp;Options!$D$38) - COUNTIF($Z102:$AE102, "&gt;="&amp;Options!$D$37))) + Options!$D$31*(COUNTIF($Z102:$AE102, "&gt;="&amp;Options!$D$37)) + Options!$D$32*AVERAGE($Z102:$AE102) + Options!$D$33*GEOMEAN($Z102:$AE102+0.0001)</f><v>0</v></c><c r="J102" s="90" t="n"><f t="shared" ref="J102:J133" si="29">I102</f><v>0</v></c><c r="K102" s="60"/><c r="L102" s="51" t="n"><f t="shared" ref="L102:L133" si="30">IFERROR(GEOMEAN(S102,Z102), MAX(S102,Z102))</f><v>0</v></c><c r="M102" s="51" t="n"><f t="shared" ref="M102:M133" si="31">IFERROR(GEOMEAN(T102,AA102), MAX(T102,AA102))</f><v>0</v></c><c r="N102" s="51" t="n"><f t="shared" ref="N102:N133" si="32">IFERROR(GEOMEAN(U102,AB102), MAX(U102,AB102))</f><v>0</v></c><c r="O102" s="51" t="n"><f t="shared" ref="O102:O133" si="33">IFERROR(GEOMEAN(V102,AC102), MAX(V102,AC102))</f><v>0</v></c><c r="P102" s="51" t="n"><f t="shared" ref="P102:P133" si="34">IFERROR(GEOMEAN(W102,AD102), MAX(W102,AD102))</f><v>0</v></c><c r="Q102" s="51" t="n"><f t="shared" ref="Q102:Q133" si="35">IFERROR(GEOMEAN(X102,AE102), MAX(X102,AE102))</f><v>0</v></c><c r="R102" s="97"/><c r="S102" s="51" t="n"><f>Health!F91</f><v>0</v></c><c r="T102" s="51" t="n"><f>'Food Security'!F91</f><v>0</v></c><c r="U102" s="91" t="n"><f>'Macro Fiscal'!F91</f><v>0</v></c><c r="V102" s="51" t="n"><f>'Socioeconomic Vulnerability'!F91</f><v>0</v></c><c r="W102" s="51" t="n"><f>'Natural Hazard'!F91</f><v>0</v></c><c r="X102" s="51" t="n"><f>'Conflict and Fragility'!F91</f><v>0</v></c><c r="Y102" s="97"/><c r="Z102" s="51" t="n"><f>Health!G91</f><v>0</v></c><c r="AA102" s="51" t="n"><f>'Food Security'!G91</f><v>0</v></c><c r="AB102" s="51" t="n"><f>'Macro Fiscal'!G91</f><v>0</v></c><c r="AC102" s="51" t="n"><f>'Socioeconomic Vulnerability'!G91</f><v>0</v></c><c r="AD102" s="51" t="n"><f>'Natural Hazard'!G91</f><v>0</v></c><c r="AE102" s="51" t="n"><f>'Conflict and Fragility'!G91</f><v>0</v></c><c r="AF102" s="60"/><c r="AG102" s="52" t="n"><v>0</v></c><c r="AH102" s="52" t="n"><v>0.2</v></c><c r="AI102" s="48"/><c r="AJ102" s="48"/><c r="AK102" s="48"/><c r="AL102" s="48"/><c r="AM102" s="48"/><c r="AN102" s="48"/><c r="AO102" s="48"/><c r="AP102" s="48"/><c r="AQ102" s="48"/><c r="AR102" s="48"/><c r="AS102" s="48"/><c r="AT102" s="48"/><c r="AU102" s="48"/><c r="AV102" s="48"/><c r="AW102" s="48"/><c r="AX102" s="48"/><c r="AY102" s="48"/><c r="AZ102" s="48"/><c r="BA102" s="48"/><c r="BB102" s="48"/><c r="BC102" s="48"/><c r="BD102" s="48"/><c r="BE102" s="48"/><c r="BF102" s="48"/><c r="BG102" s="48"/><c r="BH102" s="48"/><c r="BI102" s="48"/><c r="BJ102" s="48"/><c r="BK102" s="48"/><c r="BL102" s="48"/><c r="BM102" s="48"/><c r="BN102" s="48"/><c r="BO102" s="48"/><c r="BP102" s="48"/></row><row r="103"><c r="A103" s="106" t="n"><v>98</v></c><c r="B103" s="47" t="s"><v>260</v></c><c r="C103" s="47" t="s"><v>261</v></c><c r="D103" s="60"/><c r="E103" s="49" t="n"><f t="array" ref="E103">Options!$D$30*(COUNTIF($L103:$Q103, "&gt;="&amp;Options!$D$41) + 0.5*(COUNTIF($L103:$Q103, "&gt;="&amp;Options!$D$42) - COUNTIF($L103:$Q103, "&gt;="&amp;Options!$D$41))) + Options!$D$31*(COUNTIF($L103:$Q103, "&gt;="&amp;Options!$D$41)) + Options!$D$32*AVERAGE($L103:$Q103) + Options!$D$33*GEOMEAN($L103:$Q103+0.0001)</f><v>0</v></c><c r="F103" s="50" t="n"><f t="shared" si="27"/><v>0</v></c><c r="G103" s="49" t="n"><f t="array" ref="G103">Options!$D$30*(COUNTIF($S103:$X103, "&gt;="&amp;Options!$D$37) + 0.5*(COUNTIF($S103:$X103, "&gt;="&amp;Options!$D$38) - COUNTIF($S103:$X103, "&gt;="&amp;Options!$D$37))) + Options!$D$31*(COUNTIF($S103:$X103, "&gt;="&amp;Options!$D$37)) + Options!$D$32*AVERAGE($S103:$X103) + Options!$D$33*GEOMEAN($S103:$X103+0.0001)</f><v>0</v></c><c r="H103" s="90" t="n"><f t="shared" si="28"/><v>0</v></c><c r="I103" s="48" t="n"><f t="array" ref="I103">Options!$D$30*(COUNTIF($Z103:$AE103, "&gt;="&amp;Options!$D$37) + 0.5*(COUNTIF($Z103:$AE103, "&gt;="&amp;Options!$D$38) - COUNTIF($Z103:$AE103, "&gt;="&amp;Options!$D$37))) + Options!$D$31*(COUNTIF($Z103:$AE103, "&gt;="&amp;Options!$D$37)) + Options!$D$32*AVERAGE($Z103:$AE103) + Options!$D$33*GEOMEAN($Z103:$AE103+0.0001)</f><v>0</v></c><c r="J103" s="90" t="n"><f t="shared" si="29"/><v>0</v></c><c r="K103" s="60"/><c r="L103" s="51" t="n"><f t="shared" si="30"/><v>0</v></c><c r="M103" s="51" t="n"><f t="shared" si="31"/><v>0</v></c><c r="N103" s="51" t="n"><f t="shared" si="32"/><v>0</v></c><c r="O103" s="51" t="n"><f t="shared" si="33"/><v>0</v></c><c r="P103" s="51" t="n"><f t="shared" si="34"/><v>0</v></c><c r="Q103" s="51" t="n"><f t="shared" si="35"/><v>0</v></c><c r="R103" s="97"/><c r="S103" s="51" t="n"><f>Health!F132</f><v>0</v></c><c r="T103" s="51" t="n"><f>'Food Security'!F132</f><v>0</v></c><c r="U103" s="91" t="n"><f>'Macro Fiscal'!F132</f><v>0</v></c><c r="V103" s="51" t="n"><f>'Socioeconomic Vulnerability'!F132</f><v>0</v></c><c r="W103" s="51" t="n"><f>'Natural Hazard'!F132</f><v>0</v></c><c r="X103" s="51" t="n"><f>'Conflict and Fragility'!F132</f><v>0</v></c><c r="Y103" s="97"/><c r="Z103" s="51" t="n"><f>Health!G132</f><v>0</v></c><c r="AA103" s="51" t="n"><f>'Food Security'!G132</f><v>0</v></c><c r="AB103" s="51" t="n"><f>'Macro Fiscal'!G132</f><v>0</v></c><c r="AC103" s="51" t="n"><f>'Socioeconomic Vulnerability'!G132</f><v>0</v></c><c r="AD103" s="51" t="n"><f>'Natural Hazard'!G132</f><v>0</v></c><c r="AE103" s="51" t="n"><f>'Conflict and Fragility'!G132</f><v>0</v></c><c r="AF103" s="60"/><c r="AG103" s="52" t="n"><v>0.4</v></c><c r="AH103" s="52" t="n"><v>0.8</v></c><c r="AI103" s="48"/><c r="AJ103" s="48"/><c r="AK103" s="48"/><c r="AL103" s="48"/><c r="AM103" s="48"/><c r="AN103" s="48"/><c r="AO103" s="48"/><c r="AP103" s="48"/><c r="AQ103" s="48"/><c r="AR103" s="48"/><c r="AS103" s="48"/><c r="AT103" s="48"/><c r="AU103" s="48"/><c r="AV103" s="48"/><c r="AW103" s="48"/><c r="AX103" s="48"/><c r="AY103" s="48"/><c r="AZ103" s="48"/><c r="BA103" s="48"/><c r="BB103" s="48"/><c r="BC103" s="48"/><c r="BD103" s="48"/><c r="BE103" s="48"/><c r="BF103" s="48"/><c r="BG103" s="48"/><c r="BH103" s="48"/><c r="BI103" s="48"/><c r="BJ103" s="48"/><c r="BK103" s="48"/><c r="BL103" s="48"/><c r="BM103" s="48"/><c r="BN103" s="48"/><c r="BO103" s="48"/><c r="BP103" s="48"/></row><row r="104"><c r="A104" s="106" t="n"><v>99</v></c><c r="B104" s="47" t="s"><v>100</v></c><c r="C104" s="47" t="s"><v>101</v></c><c r="D104" s="60"/><c r="E104" s="49" t="n"><f t="array" ref="E104">Options!$D$30*(COUNTIF($L104:$Q104, "&gt;="&amp;Options!$D$41) + 0.5*(COUNTIF($L104:$Q104, "&gt;="&amp;Options!$D$42) - COUNTIF($L104:$Q104, "&gt;="&amp;Options!$D$41))) + Options!$D$31*(COUNTIF($L104:$Q104, "&gt;="&amp;Options!$D$41)) + Options!$D$32*AVERAGE($L104:$Q104) + Options!$D$33*GEOMEAN($L104:$Q104+0.0001)</f><v>0</v></c><c r="F104" s="50" t="n"><f t="shared" si="27"/><v>0</v></c><c r="G104" s="49" t="n"><f t="array" ref="G104">Options!$D$30*(COUNTIF($S104:$X104, "&gt;="&amp;Options!$D$37) + 0.5*(COUNTIF($S104:$X104, "&gt;="&amp;Options!$D$38) - COUNTIF($S104:$X104, "&gt;="&amp;Options!$D$37))) + Options!$D$31*(COUNTIF($S104:$X104, "&gt;="&amp;Options!$D$37)) + Options!$D$32*AVERAGE($S104:$X104) + Options!$D$33*GEOMEAN($S104:$X104+0.0001)</f><v>0</v></c><c r="H104" s="90" t="n"><f t="shared" si="28"/><v>0</v></c><c r="I104" s="48" t="n"><f t="array" ref="I104">Options!$D$30*(COUNTIF($Z104:$AE104, "&gt;="&amp;Options!$D$37) + 0.5*(COUNTIF($Z104:$AE104, "&gt;="&amp;Options!$D$38) - COUNTIF($Z104:$AE104, "&gt;="&amp;Options!$D$37))) + Options!$D$31*(COUNTIF($Z104:$AE104, "&gt;="&amp;Options!$D$37)) + Options!$D$32*AVERAGE($Z104:$AE104) + Options!$D$33*GEOMEAN($Z104:$AE104+0.0001)</f><v>0</v></c><c r="J104" s="90" t="n"><f t="shared" si="29"/><v>0</v></c><c r="K104" s="60"/><c r="L104" s="51" t="n"><f t="shared" si="30"/><v>0</v></c><c r="M104" s="51" t="n"><f t="shared" si="31"/><v>0</v></c><c r="N104" s="51" t="n"><f t="shared" si="32"/><v>0</v></c><c r="O104" s="51" t="n"><f t="shared" si="33"/><v>0</v></c><c r="P104" s="51" t="n"><f t="shared" si="34"/><v>0</v></c><c r="Q104" s="51" t="n"><f t="shared" si="35"/><v>0</v></c><c r="R104" s="97"/><c r="S104" s="51" t="n"><f>Health!F52</f><v>0</v></c><c r="T104" s="51" t="n"><f>'Food Security'!F52</f><v>0</v></c><c r="U104" s="91" t="n"><f>'Macro Fiscal'!F52</f><v>0</v></c><c r="V104" s="51" t="n"><f>'Socioeconomic Vulnerability'!F52</f><v>0</v></c><c r="W104" s="51" t="n"><f>'Natural Hazard'!F52</f><v>0</v></c><c r="X104" s="51" t="n"><f>'Conflict and Fragility'!F52</f><v>0</v></c><c r="Y104" s="97"/><c r="Z104" s="51" t="n"><f>Health!G52</f><v>0</v></c><c r="AA104" s="51" t="n"><f>'Food Security'!G52</f><v>0</v></c><c r="AB104" s="51" t="n"><f>'Macro Fiscal'!G52</f><v>0</v></c><c r="AC104" s="51" t="n"><f>'Socioeconomic Vulnerability'!G52</f><v>0</v></c><c r="AD104" s="51" t="n"><f>'Natural Hazard'!G52</f><v>0</v></c><c r="AE104" s="51" t="n"><f>'Conflict and Fragility'!G52</f><v>0</v></c><c r="AF104" s="60"/><c r="AG104" s="52" t="n"><v>0</v></c><c r="AH104" s="52" t="n"><v>0.3</v></c><c r="AI104" s="48"/><c r="AJ104" s="48"/><c r="AK104" s="48"/><c r="AL104" s="48"/><c r="AM104" s="48"/><c r="AN104" s="48"/><c r="AO104" s="48"/><c r="AP104" s="48"/><c r="AQ104" s="48"/><c r="AR104" s="48"/><c r="AS104" s="48"/><c r="AT104" s="48"/><c r="AU104" s="48"/><c r="AV104" s="48"/><c r="AW104" s="48"/><c r="AX104" s="48"/><c r="AY104" s="48"/><c r="AZ104" s="48"/><c r="BA104" s="48"/><c r="BB104" s="48"/><c r="BC104" s="48"/><c r="BD104" s="48"/><c r="BE104" s="48"/><c r="BF104" s="48"/><c r="BG104" s="48"/><c r="BH104" s="48"/><c r="BI104" s="48"/><c r="BJ104" s="48"/><c r="BK104" s="48"/><c r="BL104" s="48"/><c r="BM104" s="48"/><c r="BN104" s="48"/><c r="BO104" s="48"/><c r="BP104" s="48"/></row><row r="105"><c r="A105" s="106" t="n"><v>100</v></c><c r="B105" s="47" t="s"><v>152</v></c><c r="C105" s="47" t="s"><v>153</v></c><c r="D105" s="60"/><c r="E105" s="49" t="n"><f t="array" ref="E105">Options!$D$30*(COUNTIF($L105:$Q105, "&gt;="&amp;Options!$D$41) + 0.5*(COUNTIF($L105:$Q105, "&gt;="&amp;Options!$D$42) - COUNTIF($L105:$Q105, "&gt;="&amp;Options!$D$41))) + Options!$D$31*(COUNTIF($L105:$Q105, "&gt;="&amp;Options!$D$41)) + Options!$D$32*AVERAGE($L105:$Q105) + Options!$D$33*GEOMEAN($L105:$Q105+0.0001)</f><v>0</v></c><c r="F105" s="50" t="n"><f t="shared" si="27"/><v>0</v></c><c r="G105" s="49" t="n"><f t="array" ref="G105">Options!$D$30*(COUNTIF($S105:$X105, "&gt;="&amp;Options!$D$37) + 0.5*(COUNTIF($S105:$X105, "&gt;="&amp;Options!$D$38) - COUNTIF($S105:$X105, "&gt;="&amp;Options!$D$37))) + Options!$D$31*(COUNTIF($S105:$X105, "&gt;="&amp;Options!$D$37)) + Options!$D$32*AVERAGE($S105:$X105) + Options!$D$33*GEOMEAN($S105:$X105+0.0001)</f><v>0</v></c><c r="H105" s="90" t="n"><f t="shared" si="28"/><v>0</v></c><c r="I105" s="48" t="n"><f t="array" ref="I105">Options!$D$30*(COUNTIF($Z105:$AE105, "&gt;="&amp;Options!$D$37) + 0.5*(COUNTIF($Z105:$AE105, "&gt;="&amp;Options!$D$38) - COUNTIF($Z105:$AE105, "&gt;="&amp;Options!$D$37))) + Options!$D$31*(COUNTIF($Z105:$AE105, "&gt;="&amp;Options!$D$37)) + Options!$D$32*AVERAGE($Z105:$AE105) + Options!$D$33*GEOMEAN($Z105:$AE105+0.0001)</f><v>0</v></c><c r="J105" s="90" t="n"><f t="shared" si="29"/><v>0</v></c><c r="K105" s="60"/><c r="L105" s="51" t="n"><f t="shared" si="30"/><v>0</v></c><c r="M105" s="51" t="n"><f t="shared" si="31"/><v>0</v></c><c r="N105" s="51" t="n"><f t="shared" si="32"/><v>0</v></c><c r="O105" s="51" t="n"><f t="shared" si="33"/><v>0</v></c><c r="P105" s="51" t="n"><f t="shared" si="34"/><v>0</v></c><c r="Q105" s="51" t="n"><f t="shared" si="35"/><v>0</v></c><c r="R105" s="97"/><c r="S105" s="51" t="n"><f>Health!F78</f><v>0</v></c><c r="T105" s="51" t="n"><f>'Food Security'!F78</f><v>0</v></c><c r="U105" s="91" t="n"><f>'Macro Fiscal'!F78</f><v>0</v></c><c r="V105" s="51" t="n"><f>'Socioeconomic Vulnerability'!F78</f><v>0</v></c><c r="W105" s="51" t="n"><f>'Natural Hazard'!F78</f><v>0</v></c><c r="X105" s="51" t="n"><f>'Conflict and Fragility'!F78</f><v>0</v></c><c r="Y105" s="97"/><c r="Z105" s="51" t="n"><f>Health!G78</f><v>0</v></c><c r="AA105" s="51" t="n"><f>'Food Security'!G78</f><v>0</v></c><c r="AB105" s="51" t="n"><f>'Macro Fiscal'!G78</f><v>0</v></c><c r="AC105" s="51" t="n"><f>'Socioeconomic Vulnerability'!G78</f><v>0</v></c><c r="AD105" s="51" t="n"><f>'Natural Hazard'!G78</f><v>0</v></c><c r="AE105" s="51" t="n"><f>'Conflict and Fragility'!G78</f><v>0</v></c><c r="AF105" s="60"/><c r="AG105" s="52" t="n"><v>0</v></c><c r="AH105" s="52" t="n"><v>0.2</v></c><c r="AI105" s="48"/><c r="AJ105" s="48"/><c r="AK105" s="48"/><c r="AL105" s="48"/><c r="AM105" s="48"/><c r="AN105" s="48"/><c r="AO105" s="48"/><c r="AP105" s="48"/><c r="AQ105" s="48"/><c r="AR105" s="48"/><c r="AS105" s="48"/><c r="AT105" s="48"/><c r="AU105" s="48"/><c r="AV105" s="48"/><c r="AW105" s="48"/><c r="AX105" s="48"/><c r="AY105" s="48"/><c r="AZ105" s="48"/><c r="BA105" s="48"/><c r="BB105" s="48"/><c r="BC105" s="48"/><c r="BD105" s="48"/><c r="BE105" s="48"/><c r="BF105" s="48"/><c r="BG105" s="48"/><c r="BH105" s="48"/><c r="BI105" s="48"/><c r="BJ105" s="48"/><c r="BK105" s="48"/><c r="BL105" s="48"/><c r="BM105" s="48"/><c r="BN105" s="48"/><c r="BO105" s="48"/><c r="BP105" s="48"/></row><row r="106"><c r="A106" s="106" t="n"><v>101</v></c><c r="B106" s="47" t="s"><v>368</v></c><c r="C106" s="47" t="s"><v>369</v></c><c r="D106" s="60"/><c r="E106" s="49" t="n"><f t="array" ref="E106">Options!$D$30*(COUNTIF($L106:$Q106, "&gt;="&amp;Options!$D$41) + 0.5*(COUNTIF($L106:$Q106, "&gt;="&amp;Options!$D$42) - COUNTIF($L106:$Q106, "&gt;="&amp;Options!$D$41))) + Options!$D$31*(COUNTIF($L106:$Q106, "&gt;="&amp;Options!$D$41)) + Options!$D$32*AVERAGE($L106:$Q106) + Options!$D$33*GEOMEAN($L106:$Q106+0.0001)</f><v>0</v></c><c r="F106" s="50" t="n"><f t="shared" si="27"/><v>0</v></c><c r="G106" s="49" t="n"><f t="array" ref="G106">Options!$D$30*(COUNTIF($S106:$X106, "&gt;="&amp;Options!$D$37) + 0.5*(COUNTIF($S106:$X106, "&gt;="&amp;Options!$D$38) - COUNTIF($S106:$X106, "&gt;="&amp;Options!$D$37))) + Options!$D$31*(COUNTIF($S106:$X106, "&gt;="&amp;Options!$D$37)) + Options!$D$32*AVERAGE($S106:$X106) + Options!$D$33*GEOMEAN($S106:$X106+0.0001)</f><v>0</v></c><c r="H106" s="90" t="n"><f t="shared" si="28"/><v>0</v></c><c r="I106" s="48" t="n"><f t="array" ref="I106">Options!$D$30*(COUNTIF($Z106:$AE106, "&gt;="&amp;Options!$D$37) + 0.5*(COUNTIF($Z106:$AE106, "&gt;="&amp;Options!$D$38) - COUNTIF($Z106:$AE106, "&gt;="&amp;Options!$D$37))) + Options!$D$31*(COUNTIF($Z106:$AE106, "&gt;="&amp;Options!$D$37)) + Options!$D$32*AVERAGE($Z106:$AE106) + Options!$D$33*GEOMEAN($Z106:$AE106+0.0001)</f><v>0</v></c><c r="J106" s="90" t="n"><f t="shared" si="29"/><v>0</v></c><c r="K106" s="60"/><c r="L106" s="51" t="n"><f t="shared" si="30"/><v>0</v></c><c r="M106" s="51" t="n"><f t="shared" si="31"/><v>0</v></c><c r="N106" s="51" t="n"><f t="shared" si="32"/><v>0</v></c><c r="O106" s="51" t="n"><f t="shared" si="33"/><v>0</v></c><c r="P106" s="51" t="n"><f t="shared" si="34"/><v>0</v></c><c r="Q106" s="51" t="n"><f t="shared" si="35"/><v>0</v></c><c r="R106" s="97"/><c r="S106" s="51" t="n"><f>Health!F186</f><v>0</v></c><c r="T106" s="51" t="n"><f>'Food Security'!F186</f><v>0</v></c><c r="U106" s="91" t="n"><f>'Macro Fiscal'!F186</f><v>0</v></c><c r="V106" s="51" t="n"><f>'Socioeconomic Vulnerability'!F186</f><v>0</v></c><c r="W106" s="51" t="n"><f>'Natural Hazard'!F186</f><v>0</v></c><c r="X106" s="51" t="n"><f>'Conflict and Fragility'!F186</f><v>0</v></c><c r="Y106" s="97"/><c r="Z106" s="51" t="n"><f>Health!G186</f><v>0</v></c><c r="AA106" s="51" t="n"><f>'Food Security'!G186</f><v>0</v></c><c r="AB106" s="51" t="n"><f>'Macro Fiscal'!G186</f><v>0</v></c><c r="AC106" s="51" t="n"><f>'Socioeconomic Vulnerability'!G186</f><v>0</v></c><c r="AD106" s="51" t="n"><f>'Natural Hazard'!G186</f><v>0</v></c><c r="AE106" s="51" t="n"><f>'Conflict and Fragility'!G186</f><v>0</v></c><c r="AF106" s="60"/><c r="AG106" s="52" t="n"><v>0</v></c><c r="AH106" s="52" t="n"><v>0.3</v></c><c r="AI106" s="48"/><c r="AJ106" s="48"/><c r="AK106" s="48"/><c r="AL106" s="48"/><c r="AM106" s="48"/><c r="AN106" s="48"/><c r="AO106" s="48"/><c r="AP106" s="48"/><c r="AQ106" s="48"/><c r="AR106" s="48"/><c r="AS106" s="48"/><c r="AT106" s="48"/><c r="AU106" s="48"/><c r="AV106" s="48"/><c r="AW106" s="48"/><c r="AX106" s="48"/><c r="AY106" s="48"/><c r="AZ106" s="48"/><c r="BA106" s="48"/><c r="BB106" s="48"/><c r="BC106" s="48"/><c r="BD106" s="48"/><c r="BE106" s="48"/><c r="BF106" s="48"/><c r="BG106" s="48"/><c r="BH106" s="48"/><c r="BI106" s="48"/><c r="BJ106" s="48"/><c r="BK106" s="48"/><c r="BL106" s="48"/><c r="BM106" s="48"/><c r="BN106" s="48"/><c r="BO106" s="48"/><c r="BP106" s="48"/></row><row r="107"><c r="A107" s="106" t="n"><v>102</v></c><c r="B107" s="47" t="s"><v>92</v></c><c r="C107" s="47" t="s"><v>93</v></c><c r="D107" s="60"/><c r="E107" s="49" t="n"><f t="array" ref="E107">Options!$D$30*(COUNTIF($L107:$Q107, "&gt;="&amp;Options!$D$41) + 0.5*(COUNTIF($L107:$Q107, "&gt;="&amp;Options!$D$42) - COUNTIF($L107:$Q107, "&gt;="&amp;Options!$D$41))) + Options!$D$31*(COUNTIF($L107:$Q107, "&gt;="&amp;Options!$D$41)) + Options!$D$32*AVERAGE($L107:$Q107) + Options!$D$33*GEOMEAN($L107:$Q107+0.0001)</f><v>0</v></c><c r="F107" s="50" t="n"><f t="shared" si="27"/><v>0</v></c><c r="G107" s="49" t="n"><f t="array" ref="G107">Options!$D$30*(COUNTIF($S107:$X107, "&gt;="&amp;Options!$D$37) + 0.5*(COUNTIF($S107:$X107, "&gt;="&amp;Options!$D$38) - COUNTIF($S107:$X107, "&gt;="&amp;Options!$D$37))) + Options!$D$31*(COUNTIF($S107:$X107, "&gt;="&amp;Options!$D$37)) + Options!$D$32*AVERAGE($S107:$X107) + Options!$D$33*GEOMEAN($S107:$X107+0.0001)</f><v>0</v></c><c r="H107" s="90" t="n"><f t="shared" si="28"/><v>0</v></c><c r="I107" s="48" t="n"><f t="array" ref="I107">Options!$D$30*(COUNTIF($Z107:$AE107, "&gt;="&amp;Options!$D$37) + 0.5*(COUNTIF($Z107:$AE107, "&gt;="&amp;Options!$D$38) - COUNTIF($Z107:$AE107, "&gt;="&amp;Options!$D$37))) + Options!$D$31*(COUNTIF($Z107:$AE107, "&gt;="&amp;Options!$D$37)) + Options!$D$32*AVERAGE($Z107:$AE107) + Options!$D$33*GEOMEAN($Z107:$AE107+0.0001)</f><v>0</v></c><c r="J107" s="90" t="n"><f t="shared" si="29"/><v>0</v></c><c r="K107" s="60"/><c r="L107" s="51" t="n"><f t="shared" si="30"/><v>0</v></c><c r="M107" s="51" t="n"><f t="shared" si="31"/><v>0</v></c><c r="N107" s="51" t="n"><f t="shared" si="32"/><v>0</v></c><c r="O107" s="51" t="n"><f t="shared" si="33"/><v>0</v></c><c r="P107" s="51" t="n"><f t="shared" si="34"/><v>0</v></c><c r="Q107" s="51" t="n"><f t="shared" si="35"/><v>0</v></c><c r="R107" s="97"/><c r="S107" s="51" t="n"><f>Health!F48</f><v>0</v></c><c r="T107" s="51" t="n"><f>'Food Security'!F48</f><v>0</v></c><c r="U107" s="91" t="n"><f>'Macro Fiscal'!F48</f><v>0</v></c><c r="V107" s="51" t="n"><f>'Socioeconomic Vulnerability'!F48</f><v>0</v></c><c r="W107" s="51" t="n"><f>'Natural Hazard'!F48</f><v>0</v></c><c r="X107" s="51" t="n"><f>'Conflict and Fragility'!F48</f><v>0</v></c><c r="Y107" s="97"/><c r="Z107" s="51" t="n"><f>Health!G48</f><v>0</v></c><c r="AA107" s="51" t="n"><f>'Food Security'!G48</f><v>0</v></c><c r="AB107" s="51" t="n"><f>'Macro Fiscal'!G48</f><v>0</v></c><c r="AC107" s="51" t="n"><f>'Socioeconomic Vulnerability'!G48</f><v>0</v></c><c r="AD107" s="51" t="n"><f>'Natural Hazard'!G48</f><v>0</v></c><c r="AE107" s="51" t="n"><f>'Conflict and Fragility'!G48</f><v>0</v></c><c r="AF107" s="60"/><c r="AG107" s="52" t="n"><v>0.2</v></c><c r="AH107" s="52" t="n"><v>0.6</v></c><c r="AI107" s="48"/><c r="AJ107" s="48"/><c r="AK107" s="48"/><c r="AL107" s="48"/><c r="AM107" s="48"/><c r="AN107" s="48"/><c r="AO107" s="48"/><c r="AP107" s="48"/><c r="AQ107" s="48"/><c r="AR107" s="48"/><c r="AS107" s="48"/><c r="AT107" s="48"/><c r="AU107" s="48"/><c r="AV107" s="48"/><c r="AW107" s="48"/><c r="AX107" s="48"/><c r="AY107" s="48"/><c r="AZ107" s="48"/><c r="BA107" s="48"/><c r="BB107" s="48"/><c r="BC107" s="48"/><c r="BD107" s="48"/><c r="BE107" s="48"/><c r="BF107" s="48"/><c r="BG107" s="48"/><c r="BH107" s="48"/><c r="BI107" s="48"/><c r="BJ107" s="48"/><c r="BK107" s="48"/><c r="BL107" s="48"/><c r="BM107" s="48"/><c r="BN107" s="48"/><c r="BO107" s="48"/><c r="BP107" s="48"/></row><row r="108"><c r="A108" s="106" t="n"><v>103</v></c><c r="B108" s="47" t="s"><v>96</v></c><c r="C108" s="47" t="s"><v>97</v></c><c r="D108" s="60"/><c r="E108" s="49" t="n"><f t="array" ref="E108">Options!$D$30*(COUNTIF($L108:$Q108, "&gt;="&amp;Options!$D$41) + 0.5*(COUNTIF($L108:$Q108, "&gt;="&amp;Options!$D$42) - COUNTIF($L108:$Q108, "&gt;="&amp;Options!$D$41))) + Options!$D$31*(COUNTIF($L108:$Q108, "&gt;="&amp;Options!$D$41)) + Options!$D$32*AVERAGE($L108:$Q108) + Options!$D$33*GEOMEAN($L108:$Q108+0.0001)</f><v>0</v></c><c r="F108" s="50" t="n"><f t="shared" si="27"/><v>0</v></c><c r="G108" s="49" t="n"><f t="array" ref="G108">Options!$D$30*(COUNTIF($S108:$X108, "&gt;="&amp;Options!$D$37) + 0.5*(COUNTIF($S108:$X108, "&gt;="&amp;Options!$D$38) - COUNTIF($S108:$X108, "&gt;="&amp;Options!$D$37))) + Options!$D$31*(COUNTIF($S108:$X108, "&gt;="&amp;Options!$D$37)) + Options!$D$32*AVERAGE($S108:$X108) + Options!$D$33*GEOMEAN($S108:$X108+0.0001)</f><v>0</v></c><c r="H108" s="90" t="n"><f t="shared" si="28"/><v>0</v></c><c r="I108" s="48" t="n"><f t="array" ref="I108">Options!$D$30*(COUNTIF($Z108:$AE108, "&gt;="&amp;Options!$D$37) + 0.5*(COUNTIF($Z108:$AE108, "&gt;="&amp;Options!$D$38) - COUNTIF($Z108:$AE108, "&gt;="&amp;Options!$D$37))) + Options!$D$31*(COUNTIF($Z108:$AE108, "&gt;="&amp;Options!$D$37)) + Options!$D$32*AVERAGE($Z108:$AE108) + Options!$D$33*GEOMEAN($Z108:$AE108+0.0001)</f><v>0</v></c><c r="J108" s="90" t="n"><f t="shared" si="29"/><v>0</v></c><c r="K108" s="60"/><c r="L108" s="51" t="n"><f t="shared" si="30"/><v>0</v></c><c r="M108" s="51" t="n"><f t="shared" si="31"/><v>0</v></c><c r="N108" s="51" t="n"><f t="shared" si="32"/><v>0</v></c><c r="O108" s="51" t="n"><f t="shared" si="33"/><v>0</v></c><c r="P108" s="51" t="n"><f t="shared" si="34"/><v>0</v></c><c r="Q108" s="51" t="n"><f t="shared" si="35"/><v>0</v></c><c r="R108" s="97"/><c r="S108" s="51" t="n"><f>Health!F50</f><v>0</v></c><c r="T108" s="51" t="n"><f>'Food Security'!F50</f><v>0</v></c><c r="U108" s="91" t="n"><f>'Macro Fiscal'!F50</f><v>0</v></c><c r="V108" s="51" t="n"><f>'Socioeconomic Vulnerability'!F50</f><v>0</v></c><c r="W108" s="51" t="n"><f>'Natural Hazard'!F50</f><v>0</v></c><c r="X108" s="51" t="n"><f>'Conflict and Fragility'!F50</f><v>0</v></c><c r="Y108" s="97"/><c r="Z108" s="51" t="n"><f>Health!G50</f><v>0</v></c><c r="AA108" s="51" t="n"><f>'Food Security'!G50</f><v>0</v></c><c r="AB108" s="51" t="n"><f>'Macro Fiscal'!G50</f><v>0</v></c><c r="AC108" s="51" t="n"><f>'Socioeconomic Vulnerability'!G50</f><v>0</v></c><c r="AD108" s="51" t="n"><f>'Natural Hazard'!G50</f><v>0</v></c><c r="AE108" s="51" t="n"><f>'Conflict and Fragility'!G50</f><v>0</v></c><c r="AF108" s="60"/><c r="AG108" s="52" t="n"><v>0</v></c><c r="AH108" s="52" t="n"><v>0.4</v></c><c r="AI108" s="48"/><c r="AJ108" s="48"/><c r="AK108" s="48"/><c r="AL108" s="48"/><c r="AM108" s="48"/><c r="AN108" s="48"/><c r="AO108" s="48"/><c r="AP108" s="48"/><c r="AQ108" s="48"/><c r="AR108" s="48"/><c r="AS108" s="48"/><c r="AT108" s="48"/><c r="AU108" s="48"/><c r="AV108" s="48"/><c r="AW108" s="48"/><c r="AX108" s="48"/><c r="AY108" s="48"/><c r="AZ108" s="48"/><c r="BA108" s="48"/><c r="BB108" s="48"/><c r="BC108" s="48"/><c r="BD108" s="48"/><c r="BE108" s="48"/><c r="BF108" s="48"/><c r="BG108" s="48"/><c r="BH108" s="48"/><c r="BI108" s="48"/><c r="BJ108" s="48"/><c r="BK108" s="48"/><c r="BL108" s="48"/><c r="BM108" s="48"/><c r="BN108" s="48"/><c r="BO108" s="48"/><c r="BP108" s="48"/></row><row r="109"><c r="A109" s="106" t="n"><v>104</v></c><c r="B109" s="47" t="s"><v>346</v></c><c r="C109" s="47" t="s"><v>347</v></c><c r="D109" s="60"/><c r="E109" s="49" t="n"><f t="array" ref="E109">Options!$D$30*(COUNTIF($L109:$Q109, "&gt;="&amp;Options!$D$41) + 0.5*(COUNTIF($L109:$Q109, "&gt;="&amp;Options!$D$42) - COUNTIF($L109:$Q109, "&gt;="&amp;Options!$D$41))) + Options!$D$31*(COUNTIF($L109:$Q109, "&gt;="&amp;Options!$D$41)) + Options!$D$32*AVERAGE($L109:$Q109) + Options!$D$33*GEOMEAN($L109:$Q109+0.0001)</f><v>0</v></c><c r="F109" s="50" t="n"><f t="shared" si="27"/><v>0</v></c><c r="G109" s="49" t="n"><f t="array" ref="G109">Options!$D$30*(COUNTIF($S109:$X109, "&gt;="&amp;Options!$D$37) + 0.5*(COUNTIF($S109:$X109, "&gt;="&amp;Options!$D$38) - COUNTIF($S109:$X109, "&gt;="&amp;Options!$D$37))) + Options!$D$31*(COUNTIF($S109:$X109, "&gt;="&amp;Options!$D$37)) + Options!$D$32*AVERAGE($S109:$X109) + Options!$D$33*GEOMEAN($S109:$X109+0.0001)</f><v>0</v></c><c r="H109" s="90" t="n"><f t="shared" si="28"/><v>0</v></c><c r="I109" s="48" t="n"><f t="array" ref="I109">Options!$D$30*(COUNTIF($Z109:$AE109, "&gt;="&amp;Options!$D$37) + 0.5*(COUNTIF($Z109:$AE109, "&gt;="&amp;Options!$D$38) - COUNTIF($Z109:$AE109, "&gt;="&amp;Options!$D$37))) + Options!$D$31*(COUNTIF($Z109:$AE109, "&gt;="&amp;Options!$D$37)) + Options!$D$32*AVERAGE($Z109:$AE109) + Options!$D$33*GEOMEAN($Z109:$AE109+0.0001)</f><v>0</v></c><c r="J109" s="90" t="n"><f t="shared" si="29"/><v>0</v></c><c r="K109" s="60"/><c r="L109" s="51" t="n"><f t="shared" si="30"/><v>0</v></c><c r="M109" s="51" t="n"><f t="shared" si="31"/><v>0</v></c><c r="N109" s="51" t="n"><f t="shared" si="32"/><v>0</v></c><c r="O109" s="51" t="n"><f t="shared" si="33"/><v>0</v></c><c r="P109" s="51" t="n"><f t="shared" si="34"/><v>0</v></c><c r="Q109" s="51" t="n"><f t="shared" si="35"/><v>0</v></c><c r="R109" s="97"/><c r="S109" s="51" t="n"><f>Health!F175</f><v>0</v></c><c r="T109" s="51" t="n"><f>'Food Security'!F175</f><v>0</v></c><c r="U109" s="91" t="n"><f>'Macro Fiscal'!F175</f><v>0</v></c><c r="V109" s="51" t="n"><f>'Socioeconomic Vulnerability'!F175</f><v>0</v></c><c r="W109" s="51" t="n"><f>'Natural Hazard'!F175</f><v>0</v></c><c r="X109" s="51" t="n"><f>'Conflict and Fragility'!F175</f><v>0</v></c><c r="Y109" s="97"/><c r="Z109" s="51" t="n"><f>Health!G175</f><v>0</v></c><c r="AA109" s="51" t="n"><f>'Food Security'!G175</f><v>0</v></c><c r="AB109" s="51" t="n"><f>'Macro Fiscal'!G175</f><v>0</v></c><c r="AC109" s="51" t="n"><f>'Socioeconomic Vulnerability'!G175</f><v>0</v></c><c r="AD109" s="51" t="n"><f>'Natural Hazard'!G175</f><v>0</v></c><c r="AE109" s="51" t="n"><f>'Conflict and Fragility'!G175</f><v>0</v></c><c r="AF109" s="60"/><c r="AG109" s="52" t="n"><v>0</v></c><c r="AH109" s="52" t="n"><v>0.3</v></c><c r="AI109" s="48"/><c r="AJ109" s="48"/><c r="AK109" s="48"/><c r="AL109" s="48"/><c r="AM109" s="48"/><c r="AN109" s="48"/><c r="AO109" s="48"/><c r="AP109" s="48"/><c r="AQ109" s="48"/><c r="AR109" s="48"/><c r="AS109" s="48"/><c r="AT109" s="48"/><c r="AU109" s="48"/><c r="AV109" s="48"/><c r="AW109" s="48"/><c r="AX109" s="48"/><c r="AY109" s="48"/><c r="AZ109" s="48"/><c r="BA109" s="48"/><c r="BB109" s="48"/><c r="BC109" s="48"/><c r="BD109" s="48"/><c r="BE109" s="48"/><c r="BF109" s="48"/><c r="BG109" s="48"/><c r="BH109" s="48"/><c r="BI109" s="48"/><c r="BJ109" s="48"/><c r="BK109" s="48"/><c r="BL109" s="48"/><c r="BM109" s="48"/><c r="BN109" s="48"/><c r="BO109" s="48"/><c r="BP109" s="48"/></row><row r="110"><c r="A110" s="106" t="n"><v>105</v></c><c r="B110" s="47" t="s"><v>30</v></c><c r="C110" s="47" t="s"><v>31</v></c><c r="D110" s="60"/><c r="E110" s="49" t="n"><f t="array" ref="E110">Options!$D$30*(COUNTIF($L110:$Q110, "&gt;="&amp;Options!$D$41) + 0.5*(COUNTIF($L110:$Q110, "&gt;="&amp;Options!$D$42) - COUNTIF($L110:$Q110, "&gt;="&amp;Options!$D$41))) + Options!$D$31*(COUNTIF($L110:$Q110, "&gt;="&amp;Options!$D$41)) + Options!$D$32*AVERAGE($L110:$Q110) + Options!$D$33*GEOMEAN($L110:$Q110+0.0001)</f><v>0</v></c><c r="F110" s="50" t="n"><f t="shared" si="27"/><v>0</v></c><c r="G110" s="49" t="n"><f t="array" ref="G110">Options!$D$30*(COUNTIF($S110:$X110, "&gt;="&amp;Options!$D$37) + 0.5*(COUNTIF($S110:$X110, "&gt;="&amp;Options!$D$38) - COUNTIF($S110:$X110, "&gt;="&amp;Options!$D$37))) + Options!$D$31*(COUNTIF($S110:$X110, "&gt;="&amp;Options!$D$37)) + Options!$D$32*AVERAGE($S110:$X110) + Options!$D$33*GEOMEAN($S110:$X110+0.0001)</f><v>0</v></c><c r="H110" s="90" t="n"><f t="shared" si="28"/><v>0</v></c><c r="I110" s="48" t="n"><f t="array" ref="I110">Options!$D$30*(COUNTIF($Z110:$AE110, "&gt;="&amp;Options!$D$37) + 0.5*(COUNTIF($Z110:$AE110, "&gt;="&amp;Options!$D$38) - COUNTIF($Z110:$AE110, "&gt;="&amp;Options!$D$37))) + Options!$D$31*(COUNTIF($Z110:$AE110, "&gt;="&amp;Options!$D$37)) + Options!$D$32*AVERAGE($Z110:$AE110) + Options!$D$33*GEOMEAN($Z110:$AE110+0.0001)</f><v>0</v></c><c r="J110" s="90" t="n"><f t="shared" si="29"/><v>0</v></c><c r="K110" s="60"/><c r="L110" s="51" t="n"><f t="shared" si="30"/><v>0</v></c><c r="M110" s="51" t="n"><f t="shared" si="31"/><v>0</v></c><c r="N110" s="51" t="n"><f t="shared" si="32"/><v>0</v></c><c r="O110" s="51" t="n"><f t="shared" si="33"/><v>0</v></c><c r="P110" s="51" t="n"><f t="shared" si="34"/><v>0</v></c><c r="Q110" s="51" t="n"><f t="shared" si="35"/><v>0</v></c><c r="R110" s="97"/><c r="S110" s="51" t="n"><f>Health!F17</f><v>0</v></c><c r="T110" s="51" t="n"><f>'Food Security'!F17</f><v>0</v></c><c r="U110" s="91" t="n"><f>'Macro Fiscal'!F17</f><v>0</v></c><c r="V110" s="51" t="n"><f>'Socioeconomic Vulnerability'!F17</f><v>0</v></c><c r="W110" s="51" t="n"><f>'Natural Hazard'!F17</f><v>0</v></c><c r="X110" s="51" t="n"><f>'Conflict and Fragility'!F17</f><v>0</v></c><c r="Y110" s="97"/><c r="Z110" s="51" t="n"><f>Health!G17</f><v>0</v></c><c r="AA110" s="51" t="n"><f>'Food Security'!G17</f><v>0</v></c><c r="AB110" s="51" t="n"><f>'Macro Fiscal'!G17</f><v>0</v></c><c r="AC110" s="51" t="n"><f>'Socioeconomic Vulnerability'!G17</f><v>0</v></c><c r="AD110" s="51" t="n"><f>'Natural Hazard'!G17</f><v>0</v></c><c r="AE110" s="51" t="n"><f>'Conflict and Fragility'!G17</f><v>0</v></c><c r="AF110" s="60"/><c r="AG110" s="52" t="n"><v>0</v></c><c r="AH110" s="52" t="n"><v>0.2</v></c><c r="AI110" s="48"/><c r="AJ110" s="48"/><c r="AK110" s="48"/><c r="AL110" s="48"/><c r="AM110" s="48"/><c r="AN110" s="48"/><c r="AO110" s="48"/><c r="AP110" s="48"/><c r="AQ110" s="48"/><c r="AR110" s="48"/><c r="AS110" s="48"/><c r="AT110" s="48"/><c r="AU110" s="48"/><c r="AV110" s="48"/><c r="AW110" s="48"/><c r="AX110" s="48"/><c r="AY110" s="48"/><c r="AZ110" s="48"/><c r="BA110" s="48"/><c r="BB110" s="48"/><c r="BC110" s="48"/><c r="BD110" s="48"/><c r="BE110" s="48"/><c r="BF110" s="48"/><c r="BG110" s="48"/><c r="BH110" s="48"/><c r="BI110" s="48"/><c r="BJ110" s="48"/><c r="BK110" s="48"/><c r="BL110" s="48"/><c r="BM110" s="48"/><c r="BN110" s="48"/><c r="BO110" s="48"/><c r="BP110" s="48"/></row><row r="111"><c r="A111" s="106" t="n"><v>106</v></c><c r="B111" s="47" t="s"><v>222</v></c><c r="C111" s="47" t="s"><v>223</v></c><c r="D111" s="60"/><c r="E111" s="49" t="n"><f t="array" ref="E111">Options!$D$30*(COUNTIF($L111:$Q111, "&gt;="&amp;Options!$D$41) + 0.5*(COUNTIF($L111:$Q111, "&gt;="&amp;Options!$D$42) - COUNTIF($L111:$Q111, "&gt;="&amp;Options!$D$41))) + Options!$D$31*(COUNTIF($L111:$Q111, "&gt;="&amp;Options!$D$41)) + Options!$D$32*AVERAGE($L111:$Q111) + Options!$D$33*GEOMEAN($L111:$Q111+0.0001)</f><v>0</v></c><c r="F111" s="50" t="n"><f t="shared" si="27"/><v>0</v></c><c r="G111" s="49" t="n"><f t="array" ref="G111">Options!$D$30*(COUNTIF($S111:$X111, "&gt;="&amp;Options!$D$37) + 0.5*(COUNTIF($S111:$X111, "&gt;="&amp;Options!$D$38) - COUNTIF($S111:$X111, "&gt;="&amp;Options!$D$37))) + Options!$D$31*(COUNTIF($S111:$X111, "&gt;="&amp;Options!$D$37)) + Options!$D$32*AVERAGE($S111:$X111) + Options!$D$33*GEOMEAN($S111:$X111+0.0001)</f><v>0</v></c><c r="H111" s="90" t="n"><f t="shared" si="28"/><v>0</v></c><c r="I111" s="48" t="n"><f t="array" ref="I111">Options!$D$30*(COUNTIF($Z111:$AE111, "&gt;="&amp;Options!$D$37) + 0.5*(COUNTIF($Z111:$AE111, "&gt;="&amp;Options!$D$38) - COUNTIF($Z111:$AE111, "&gt;="&amp;Options!$D$37))) + Options!$D$31*(COUNTIF($Z111:$AE111, "&gt;="&amp;Options!$D$37)) + Options!$D$32*AVERAGE($Z111:$AE111) + Options!$D$33*GEOMEAN($Z111:$AE111+0.0001)</f><v>0</v></c><c r="J111" s="90" t="n"><f t="shared" si="29"/><v>0</v></c><c r="K111" s="60"/><c r="L111" s="51" t="n"><f t="shared" si="30"/><v>0</v></c><c r="M111" s="51" t="n"><f t="shared" si="31"/><v>0</v></c><c r="N111" s="51" t="n"><f t="shared" si="32"/><v>0</v></c><c r="O111" s="51" t="n"><f t="shared" si="33"/><v>0</v></c><c r="P111" s="51" t="n"><f t="shared" si="34"/><v>0</v></c><c r="Q111" s="51" t="n"><f t="shared" si="35"/><v>0</v></c><c r="R111" s="97"/><c r="S111" s="51" t="n"><f>Health!F113</f><v>0</v></c><c r="T111" s="51" t="n"><f>'Food Security'!F113</f><v>0</v></c><c r="U111" s="91" t="n"><f>'Macro Fiscal'!F113</f><v>0</v></c><c r="V111" s="51" t="n"><f>'Socioeconomic Vulnerability'!F113</f><v>0</v></c><c r="W111" s="51" t="n"><f>'Natural Hazard'!F113</f><v>0</v></c><c r="X111" s="51" t="n"><f>'Conflict and Fragility'!F113</f><v>0</v></c><c r="Y111" s="97"/><c r="Z111" s="51" t="n"><f>Health!G113</f><v>0</v></c><c r="AA111" s="51" t="n"><f>'Food Security'!G113</f><v>0</v></c><c r="AB111" s="51" t="n"><f>'Macro Fiscal'!G113</f><v>0</v></c><c r="AC111" s="51" t="n"><f>'Socioeconomic Vulnerability'!G113</f><v>0</v></c><c r="AD111" s="51" t="n"><f>'Natural Hazard'!G113</f><v>0</v></c><c r="AE111" s="51" t="n"><f>'Conflict and Fragility'!G113</f><v>0</v></c><c r="AF111" s="60"/><c r="AG111" s="52" t="n"><v>0.3</v></c><c r="AH111" s="52" t="n"><v>0.7</v></c><c r="AI111" s="48"/><c r="AJ111" s="48"/><c r="AK111" s="48"/><c r="AL111" s="48"/><c r="AM111" s="48"/><c r="AN111" s="48"/><c r="AO111" s="48"/><c r="AP111" s="48"/><c r="AQ111" s="48"/><c r="AR111" s="48"/><c r="AS111" s="48"/><c r="AT111" s="48"/><c r="AU111" s="48"/><c r="AV111" s="48"/><c r="AW111" s="48"/><c r="AX111" s="48"/><c r="AY111" s="48"/><c r="AZ111" s="48"/><c r="BA111" s="48"/><c r="BB111" s="48"/><c r="BC111" s="48"/><c r="BD111" s="48"/><c r="BE111" s="48"/><c r="BF111" s="48"/><c r="BG111" s="48"/><c r="BH111" s="48"/><c r="BI111" s="48"/><c r="BJ111" s="48"/><c r="BK111" s="48"/><c r="BL111" s="48"/><c r="BM111" s="48"/><c r="BN111" s="48"/><c r="BO111" s="48"/><c r="BP111" s="48"/></row><row r="112"><c r="A112" s="106" t="n"><v>107</v></c><c r="B112" s="47" t="s"><v>344</v></c><c r="C112" s="47" t="s"><v>345</v></c><c r="D112" s="60"/><c r="E112" s="49" t="n"><f t="array" ref="E112">Options!$D$30*(COUNTIF($L112:$Q112, "&gt;="&amp;Options!$D$41) + 0.5*(COUNTIF($L112:$Q112, "&gt;="&amp;Options!$D$42) - COUNTIF($L112:$Q112, "&gt;="&amp;Options!$D$41))) + Options!$D$31*(COUNTIF($L112:$Q112, "&gt;="&amp;Options!$D$41)) + Options!$D$32*AVERAGE($L112:$Q112) + Options!$D$33*GEOMEAN($L112:$Q112+0.0001)</f><v>0</v></c><c r="F112" s="50" t="n"><f t="shared" si="27"/><v>0</v></c><c r="G112" s="49" t="n"><f t="array" ref="G112">Options!$D$30*(COUNTIF($S112:$X112, "&gt;="&amp;Options!$D$37) + 0.5*(COUNTIF($S112:$X112, "&gt;="&amp;Options!$D$38) - COUNTIF($S112:$X112, "&gt;="&amp;Options!$D$37))) + Options!$D$31*(COUNTIF($S112:$X112, "&gt;="&amp;Options!$D$37)) + Options!$D$32*AVERAGE($S112:$X112) + Options!$D$33*GEOMEAN($S112:$X112+0.0001)</f><v>0</v></c><c r="H112" s="90" t="n"><f t="shared" si="28"/><v>0</v></c><c r="I112" s="48" t="n"><f t="array" ref="I112">Options!$D$30*(COUNTIF($Z112:$AE112, "&gt;="&amp;Options!$D$37) + 0.5*(COUNTIF($Z112:$AE112, "&gt;="&amp;Options!$D$38) - COUNTIF($Z112:$AE112, "&gt;="&amp;Options!$D$37))) + Options!$D$31*(COUNTIF($Z112:$AE112, "&gt;="&amp;Options!$D$37)) + Options!$D$32*AVERAGE($Z112:$AE112) + Options!$D$33*GEOMEAN($Z112:$AE112+0.0001)</f><v>0</v></c><c r="J112" s="90" t="n"><f t="shared" si="29"/><v>0</v></c><c r="K112" s="60"/><c r="L112" s="51" t="n"><f t="shared" si="30"/><v>0</v></c><c r="M112" s="51" t="n"><f t="shared" si="31"/><v>0</v></c><c r="N112" s="51" t="n"><f t="shared" si="32"/><v>0</v></c><c r="O112" s="51" t="n"><f t="shared" si="33"/><v>0</v></c><c r="P112" s="51" t="n"><f t="shared" si="34"/><v>0</v></c><c r="Q112" s="51" t="n"><f t="shared" si="35"/><v>0</v></c><c r="R112" s="97"/><c r="S112" s="51" t="n"><f>Health!F174</f><v>0</v></c><c r="T112" s="51" t="n"><f>'Food Security'!F174</f><v>0</v></c><c r="U112" s="91" t="n"><f>'Macro Fiscal'!F174</f><v>0</v></c><c r="V112" s="51" t="n"><f>'Socioeconomic Vulnerability'!F174</f><v>0</v></c><c r="W112" s="51" t="n"><f>'Natural Hazard'!F174</f><v>0</v></c><c r="X112" s="51" t="n"><f>'Conflict and Fragility'!F174</f><v>0</v></c><c r="Y112" s="97"/><c r="Z112" s="51" t="n"><f>Health!G174</f><v>0</v></c><c r="AA112" s="51" t="n"><f>'Food Security'!G174</f><v>0</v></c><c r="AB112" s="51" t="n"><f>'Macro Fiscal'!G174</f><v>0</v></c><c r="AC112" s="51" t="n"><f>'Socioeconomic Vulnerability'!G174</f><v>0</v></c><c r="AD112" s="51" t="n"><f>'Natural Hazard'!G174</f><v>0</v></c><c r="AE112" s="51" t="n"><f>'Conflict and Fragility'!G174</f><v>0</v></c><c r="AF112" s="60"/><c r="AG112" s="52" t="n"><v>0</v></c><c r="AH112" s="52" t="n"><v>0.4</v></c><c r="AI112" s="48"/><c r="AJ112" s="48"/><c r="AK112" s="48"/><c r="AL112" s="48"/><c r="AM112" s="48"/><c r="AN112" s="48"/><c r="AO112" s="48"/><c r="AP112" s="48"/><c r="AQ112" s="48"/><c r="AR112" s="48"/><c r="AS112" s="48"/><c r="AT112" s="48"/><c r="AU112" s="48"/><c r="AV112" s="48"/><c r="AW112" s="48"/><c r="AX112" s="48"/><c r="AY112" s="48"/><c r="AZ112" s="48"/><c r="BA112" s="48"/><c r="BB112" s="48"/><c r="BC112" s="48"/><c r="BD112" s="48"/><c r="BE112" s="48"/><c r="BF112" s="48"/><c r="BG112" s="48"/><c r="BH112" s="48"/><c r="BI112" s="48"/><c r="BJ112" s="48"/><c r="BK112" s="48"/><c r="BL112" s="48"/><c r="BM112" s="48"/><c r="BN112" s="48"/><c r="BO112" s="48"/><c r="BP112" s="48"/></row><row r="113"><c r="A113" s="106" t="n"><v>108</v></c><c r="B113" s="47" t="s"><v>334</v></c><c r="C113" s="47" t="s"><v>335</v></c><c r="D113" s="60"/><c r="E113" s="49" t="n"><f t="array" ref="E113">Options!$D$30*(COUNTIF($L113:$Q113, "&gt;="&amp;Options!$D$41) + 0.5*(COUNTIF($L113:$Q113, "&gt;="&amp;Options!$D$42) - COUNTIF($L113:$Q113, "&gt;="&amp;Options!$D$41))) + Options!$D$31*(COUNTIF($L113:$Q113, "&gt;="&amp;Options!$D$41)) + Options!$D$32*AVERAGE($L113:$Q113) + Options!$D$33*GEOMEAN($L113:$Q113+0.0001)</f><v>0</v></c><c r="F113" s="50" t="n"><f t="shared" si="27"/><v>0</v></c><c r="G113" s="49" t="n"><f t="array" ref="G113">Options!$D$30*(COUNTIF($S113:$X113, "&gt;="&amp;Options!$D$37) + 0.5*(COUNTIF($S113:$X113, "&gt;="&amp;Options!$D$38) - COUNTIF($S113:$X113, "&gt;="&amp;Options!$D$37))) + Options!$D$31*(COUNTIF($S113:$X113, "&gt;="&amp;Options!$D$37)) + Options!$D$32*AVERAGE($S113:$X113) + Options!$D$33*GEOMEAN($S113:$X113+0.0001)</f><v>0</v></c><c r="H113" s="90" t="n"><f t="shared" si="28"/><v>0</v></c><c r="I113" s="48" t="n"><f t="array" ref="I113">Options!$D$30*(COUNTIF($Z113:$AE113, "&gt;="&amp;Options!$D$37) + 0.5*(COUNTIF($Z113:$AE113, "&gt;="&amp;Options!$D$38) - COUNTIF($Z113:$AE113, "&gt;="&amp;Options!$D$37))) + Options!$D$31*(COUNTIF($Z113:$AE113, "&gt;="&amp;Options!$D$37)) + Options!$D$32*AVERAGE($Z113:$AE113) + Options!$D$33*GEOMEAN($Z113:$AE113+0.0001)</f><v>0</v></c><c r="J113" s="90" t="n"><f t="shared" si="29"/><v>0</v></c><c r="K113" s="60"/><c r="L113" s="51" t="n"><f t="shared" si="30"/><v>0</v></c><c r="M113" s="51" t="n"><f t="shared" si="31"/><v>0</v></c><c r="N113" s="51" t="n"><f t="shared" si="32"/><v>0</v></c><c r="O113" s="51" t="n"><f t="shared" si="33"/><v>0</v></c><c r="P113" s="51" t="n"><f t="shared" si="34"/><v>0</v></c><c r="Q113" s="51" t="n"><f t="shared" si="35"/><v>0</v></c><c r="R113" s="97"/><c r="S113" s="51" t="n"><f>Health!F169</f><v>0</v></c><c r="T113" s="51" t="n"><f>'Food Security'!F169</f><v>0</v></c><c r="U113" s="91" t="n"><f>'Macro Fiscal'!F169</f><v>0</v></c><c r="V113" s="51" t="n"><f>'Socioeconomic Vulnerability'!F169</f><v>0</v></c><c r="W113" s="51" t="n"><f>'Natural Hazard'!F169</f><v>0</v></c><c r="X113" s="51" t="n"><f>'Conflict and Fragility'!F169</f><v>0</v></c><c r="Y113" s="97"/><c r="Z113" s="51" t="n"><f>Health!G169</f><v>0</v></c><c r="AA113" s="51" t="n"><f>'Food Security'!G169</f><v>0</v></c><c r="AB113" s="51" t="n"><f>'Macro Fiscal'!G169</f><v>0</v></c><c r="AC113" s="51" t="n"><f>'Socioeconomic Vulnerability'!G169</f><v>0</v></c><c r="AD113" s="51" t="n"><f>'Natural Hazard'!G169</f><v>0</v></c><c r="AE113" s="51" t="n"><f>'Conflict and Fragility'!G169</f><v>0</v></c><c r="AF113" s="60"/><c r="AG113" s="52" t="n"><v>0</v></c><c r="AH113" s="52" t="n"><v>0.2</v></c><c r="AI113" s="48"/><c r="AJ113" s="48"/><c r="AK113" s="48"/><c r="AL113" s="48"/><c r="AM113" s="48"/><c r="AN113" s="48"/><c r="AO113" s="48"/><c r="AP113" s="48"/><c r="AQ113" s="48"/><c r="AR113" s="48"/><c r="AS113" s="48"/><c r="AT113" s="48"/><c r="AU113" s="48"/><c r="AV113" s="48"/><c r="AW113" s="48"/><c r="AX113" s="48"/><c r="AY113" s="48"/><c r="AZ113" s="48"/><c r="BA113" s="48"/><c r="BB113" s="48"/><c r="BC113" s="48"/><c r="BD113" s="48"/><c r="BE113" s="48"/><c r="BF113" s="48"/><c r="BG113" s="48"/><c r="BH113" s="48"/><c r="BI113" s="48"/><c r="BJ113" s="48"/><c r="BK113" s="48"/><c r="BL113" s="48"/><c r="BM113" s="48"/><c r="BN113" s="48"/><c r="BO113" s="48"/><c r="BP113" s="48"/></row><row r="114"><c r="A114" s="106" t="n"><v>109</v></c><c r="B114" s="47" t="s"><v>146</v></c><c r="C114" s="47" t="s"><v>147</v></c><c r="D114" s="60"/><c r="E114" s="49" t="n"><f t="array" ref="E114">Options!$D$30*(COUNTIF($L114:$Q114, "&gt;="&amp;Options!$D$41) + 0.5*(COUNTIF($L114:$Q114, "&gt;="&amp;Options!$D$42) - COUNTIF($L114:$Q114, "&gt;="&amp;Options!$D$41))) + Options!$D$31*(COUNTIF($L114:$Q114, "&gt;="&amp;Options!$D$41)) + Options!$D$32*AVERAGE($L114:$Q114) + Options!$D$33*GEOMEAN($L114:$Q114+0.0001)</f><v>0</v></c><c r="F114" s="50" t="n"><f t="shared" si="27"/><v>0</v></c><c r="G114" s="49" t="n"><f t="array" ref="G114">Options!$D$30*(COUNTIF($S114:$X114, "&gt;="&amp;Options!$D$37) + 0.5*(COUNTIF($S114:$X114, "&gt;="&amp;Options!$D$38) - COUNTIF($S114:$X114, "&gt;="&amp;Options!$D$37))) + Options!$D$31*(COUNTIF($S114:$X114, "&gt;="&amp;Options!$D$37)) + Options!$D$32*AVERAGE($S114:$X114) + Options!$D$33*GEOMEAN($S114:$X114+0.0001)</f><v>0</v></c><c r="H114" s="90" t="n"><f t="shared" si="28"/><v>0</v></c><c r="I114" s="48" t="n"><f t="array" ref="I114">Options!$D$30*(COUNTIF($Z114:$AE114, "&gt;="&amp;Options!$D$37) + 0.5*(COUNTIF($Z114:$AE114, "&gt;="&amp;Options!$D$38) - COUNTIF($Z114:$AE114, "&gt;="&amp;Options!$D$37))) + Options!$D$31*(COUNTIF($Z114:$AE114, "&gt;="&amp;Options!$D$37)) + Options!$D$32*AVERAGE($Z114:$AE114) + Options!$D$33*GEOMEAN($Z114:$AE114+0.0001)</f><v>0</v></c><c r="J114" s="90" t="n"><f t="shared" si="29"/><v>0</v></c><c r="K114" s="60"/><c r="L114" s="51" t="n"><f t="shared" si="30"/><v>0</v></c><c r="M114" s="51" t="n"><f t="shared" si="31"/><v>0</v></c><c r="N114" s="51" t="n"><f t="shared" si="32"/><v>0</v></c><c r="O114" s="51" t="n"><f t="shared" si="33"/><v>0</v></c><c r="P114" s="51" t="n"><f t="shared" si="34"/><v>0</v></c><c r="Q114" s="51" t="n"><f t="shared" si="35"/><v>0</v></c><c r="R114" s="97"/><c r="S114" s="51" t="n"><f>Health!F75</f><v>0</v></c><c r="T114" s="51" t="n"><f>'Food Security'!F75</f><v>0</v></c><c r="U114" s="91" t="n"><f>'Macro Fiscal'!F75</f><v>0</v></c><c r="V114" s="51" t="n"><f>'Socioeconomic Vulnerability'!F75</f><v>0</v></c><c r="W114" s="51" t="n"><f>'Natural Hazard'!F75</f><v>0</v></c><c r="X114" s="51" t="n"><f>'Conflict and Fragility'!F75</f><v>0</v></c><c r="Y114" s="97"/><c r="Z114" s="51" t="n"><f>Health!G75</f><v>0</v></c><c r="AA114" s="51" t="n"><f>'Food Security'!G75</f><v>0</v></c><c r="AB114" s="51" t="n"><f>'Macro Fiscal'!G75</f><v>0</v></c><c r="AC114" s="51" t="n"><f>'Socioeconomic Vulnerability'!G75</f><v>0</v></c><c r="AD114" s="51" t="n"><f>'Natural Hazard'!G75</f><v>0</v></c><c r="AE114" s="51" t="n"><f>'Conflict and Fragility'!G75</f><v>0</v></c><c r="AF114" s="60"/><c r="AG114" s="52" t="n"><v>0</v></c><c r="AH114" s="52" t="n"><v>0.3</v></c><c r="AI114" s="48"/><c r="AJ114" s="48"/><c r="AK114" s="48"/><c r="AL114" s="48"/><c r="AM114" s="48"/><c r="AN114" s="48"/><c r="AO114" s="48"/><c r="AP114" s="48"/><c r="AQ114" s="48"/><c r="AR114" s="48"/><c r="AS114" s="48"/><c r="AT114" s="48"/><c r="AU114" s="48"/><c r="AV114" s="48"/><c r="AW114" s="48"/><c r="AX114" s="48"/><c r="AY114" s="48"/><c r="AZ114" s="48"/><c r="BA114" s="48"/><c r="BB114" s="48"/><c r="BC114" s="48"/><c r="BD114" s="48"/><c r="BE114" s="48"/><c r="BF114" s="48"/><c r="BG114" s="48"/><c r="BH114" s="48"/><c r="BI114" s="48"/><c r="BJ114" s="48"/><c r="BK114" s="48"/><c r="BL114" s="48"/><c r="BM114" s="48"/><c r="BN114" s="48"/><c r="BO114" s="48"/><c r="BP114" s="48"/></row><row r="115"><c r="A115" s="106" t="n"><v>110</v></c><c r="B115" s="47" t="s"><v>224</v></c><c r="C115" s="47" t="s"><v>225</v></c><c r="D115" s="60"/><c r="E115" s="49" t="n"><f t="array" ref="E115">Options!$D$30*(COUNTIF($L115:$Q115, "&gt;="&amp;Options!$D$41) + 0.5*(COUNTIF($L115:$Q115, "&gt;="&amp;Options!$D$42) - COUNTIF($L115:$Q115, "&gt;="&amp;Options!$D$41))) + Options!$D$31*(COUNTIF($L115:$Q115, "&gt;="&amp;Options!$D$41)) + Options!$D$32*AVERAGE($L115:$Q115) + Options!$D$33*GEOMEAN($L115:$Q115+0.0001)</f><v>0</v></c><c r="F115" s="50" t="n"><f t="shared" si="27"/><v>0</v></c><c r="G115" s="49" t="n"><f t="array" ref="G115">Options!$D$30*(COUNTIF($S115:$X115, "&gt;="&amp;Options!$D$37) + 0.5*(COUNTIF($S115:$X115, "&gt;="&amp;Options!$D$38) - COUNTIF($S115:$X115, "&gt;="&amp;Options!$D$37))) + Options!$D$31*(COUNTIF($S115:$X115, "&gt;="&amp;Options!$D$37)) + Options!$D$32*AVERAGE($S115:$X115) + Options!$D$33*GEOMEAN($S115:$X115+0.0001)</f><v>0</v></c><c r="H115" s="90" t="n"><f t="shared" si="28"/><v>0</v></c><c r="I115" s="48" t="n"><f t="array" ref="I115">Options!$D$30*(COUNTIF($Z115:$AE115, "&gt;="&amp;Options!$D$37) + 0.5*(COUNTIF($Z115:$AE115, "&gt;="&amp;Options!$D$38) - COUNTIF($Z115:$AE115, "&gt;="&amp;Options!$D$37))) + Options!$D$31*(COUNTIF($Z115:$AE115, "&gt;="&amp;Options!$D$37)) + Options!$D$32*AVERAGE($Z115:$AE115) + Options!$D$33*GEOMEAN($Z115:$AE115+0.0001)</f><v>0</v></c><c r="J115" s="90" t="n"><f t="shared" si="29"/><v>0</v></c><c r="K115" s="60"/><c r="L115" s="51" t="n"><f t="shared" si="30"/><v>0</v></c><c r="M115" s="51" t="n"><f t="shared" si="31"/><v>0</v></c><c r="N115" s="51" t="n"><f t="shared" si="32"/><v>0</v></c><c r="O115" s="51" t="n"><f t="shared" si="33"/><v>0</v></c><c r="P115" s="51" t="n"><f t="shared" si="34"/><v>0</v></c><c r="Q115" s="51" t="n"><f t="shared" si="35"/><v>0</v></c><c r="R115" s="97"/><c r="S115" s="51" t="n"><f>Health!F114</f><v>0</v></c><c r="T115" s="51" t="n"><f>'Food Security'!F114</f><v>0</v></c><c r="U115" s="91" t="n"><f>'Macro Fiscal'!F114</f><v>0</v></c><c r="V115" s="51" t="n"><f>'Socioeconomic Vulnerability'!F114</f><v>0</v></c><c r="W115" s="51" t="n"><f>'Natural Hazard'!F114</f><v>0</v></c><c r="X115" s="51" t="n"><f>'Conflict and Fragility'!F114</f><v>0</v></c><c r="Y115" s="97"/><c r="Z115" s="51" t="n"><f>Health!G114</f><v>0</v></c><c r="AA115" s="51" t="n"><f>'Food Security'!G114</f><v>0</v></c><c r="AB115" s="51" t="n"><f>'Macro Fiscal'!G114</f><v>0</v></c><c r="AC115" s="51" t="n"><f>'Socioeconomic Vulnerability'!G114</f><v>0</v></c><c r="AD115" s="51" t="n"><f>'Natural Hazard'!G114</f><v>0</v></c><c r="AE115" s="51" t="n"><f>'Conflict and Fragility'!G114</f><v>0</v></c><c r="AF115" s="60"/><c r="AG115" s="52" t="n"><v>0</v></c><c r="AH115" s="52" t="n"><v>0.3</v></c><c r="AI115" s="48"/><c r="AJ115" s="48"/><c r="AK115" s="48"/><c r="AL115" s="48"/><c r="AM115" s="48"/><c r="AN115" s="48"/><c r="AO115" s="48"/><c r="AP115" s="48"/><c r="AQ115" s="48"/><c r="AR115" s="48"/><c r="AS115" s="48"/><c r="AT115" s="48"/><c r="AU115" s="48"/><c r="AV115" s="48"/><c r="AW115" s="48"/><c r="AX115" s="48"/><c r="AY115" s="48"/><c r="AZ115" s="48"/><c r="BA115" s="48"/><c r="BB115" s="48"/><c r="BC115" s="48"/><c r="BD115" s="48"/><c r="BE115" s="48"/><c r="BF115" s="48"/><c r="BG115" s="48"/><c r="BH115" s="48"/><c r="BI115" s="48"/><c r="BJ115" s="48"/><c r="BK115" s="48"/><c r="BL115" s="48"/><c r="BM115" s="48"/><c r="BN115" s="48"/><c r="BO115" s="48"/><c r="BP115" s="48"/></row><row r="116"><c r="A116" s="106" t="n"><v>111</v></c><c r="B116" s="47" t="s"><v>316</v></c><c r="C116" s="47" t="s"><v>317</v></c><c r="D116" s="60"/><c r="E116" s="49" t="n"><f t="array" ref="E116">Options!$D$30*(COUNTIF($L116:$Q116, "&gt;="&amp;Options!$D$41) + 0.5*(COUNTIF($L116:$Q116, "&gt;="&amp;Options!$D$42) - COUNTIF($L116:$Q116, "&gt;="&amp;Options!$D$41))) + Options!$D$31*(COUNTIF($L116:$Q116, "&gt;="&amp;Options!$D$41)) + Options!$D$32*AVERAGE($L116:$Q116) + Options!$D$33*GEOMEAN($L116:$Q116+0.0001)</f><v>0</v></c><c r="F116" s="50" t="n"><f t="shared" si="27"/><v>0</v></c><c r="G116" s="49" t="n"><f t="array" ref="G116">Options!$D$30*(COUNTIF($S116:$X116, "&gt;="&amp;Options!$D$37) + 0.5*(COUNTIF($S116:$X116, "&gt;="&amp;Options!$D$38) - COUNTIF($S116:$X116, "&gt;="&amp;Options!$D$37))) + Options!$D$31*(COUNTIF($S116:$X116, "&gt;="&amp;Options!$D$37)) + Options!$D$32*AVERAGE($S116:$X116) + Options!$D$33*GEOMEAN($S116:$X116+0.0001)</f><v>0</v></c><c r="H116" s="90" t="n"><f t="shared" si="28"/><v>0</v></c><c r="I116" s="48" t="n"><f t="array" ref="I116">Options!$D$30*(COUNTIF($Z116:$AE116, "&gt;="&amp;Options!$D$37) + 0.5*(COUNTIF($Z116:$AE116, "&gt;="&amp;Options!$D$38) - COUNTIF($Z116:$AE116, "&gt;="&amp;Options!$D$37))) + Options!$D$31*(COUNTIF($Z116:$AE116, "&gt;="&amp;Options!$D$37)) + Options!$D$32*AVERAGE($Z116:$AE116) + Options!$D$33*GEOMEAN($Z116:$AE116+0.0001)</f><v>0</v></c><c r="J116" s="90" t="n"><f t="shared" si="29"/><v>0</v></c><c r="K116" s="60"/><c r="L116" s="51" t="n"><f t="shared" si="30"/><v>0</v></c><c r="M116" s="51" t="n"><f t="shared" si="31"/><v>0</v></c><c r="N116" s="51" t="n"><f t="shared" si="32"/><v>0</v></c><c r="O116" s="51" t="n"><f t="shared" si="33"/><v>0</v></c><c r="P116" s="51" t="n"><f t="shared" si="34"/><v>0</v></c><c r="Q116" s="51" t="n"><f t="shared" si="35"/><v>0</v></c><c r="R116" s="97"/><c r="S116" s="51" t="n"><f>Health!F160</f><v>0</v></c><c r="T116" s="51" t="n"><f>'Food Security'!F160</f><v>0</v></c><c r="U116" s="91" t="n"><f>'Macro Fiscal'!F160</f><v>0</v></c><c r="V116" s="51" t="n"><f>'Socioeconomic Vulnerability'!F160</f><v>0</v></c><c r="W116" s="51" t="n"><f>'Natural Hazard'!F160</f><v>0</v></c><c r="X116" s="51" t="n"><f>'Conflict and Fragility'!F160</f><v>0</v></c><c r="Y116" s="97"/><c r="Z116" s="51" t="n"><f>Health!G160</f><v>0</v></c><c r="AA116" s="51" t="n"><f>'Food Security'!G160</f><v>0</v></c><c r="AB116" s="51" t="n"><f>'Macro Fiscal'!G160</f><v>0</v></c><c r="AC116" s="51" t="n"><f>'Socioeconomic Vulnerability'!G160</f><v>0</v></c><c r="AD116" s="51" t="n"><f>'Natural Hazard'!G160</f><v>0</v></c><c r="AE116" s="51" t="n"><f>'Conflict and Fragility'!G160</f><v>0</v></c><c r="AF116" s="60"/><c r="AG116" s="52" t="n"><v>0</v></c><c r="AH116" s="52" t="n"><v>0.4</v></c><c r="AI116" s="48"/><c r="AJ116" s="48"/><c r="AK116" s="48"/><c r="AL116" s="48"/><c r="AM116" s="48"/><c r="AN116" s="48"/><c r="AO116" s="48"/><c r="AP116" s="48"/><c r="AQ116" s="48"/><c r="AR116" s="48"/><c r="AS116" s="48"/><c r="AT116" s="48"/><c r="AU116" s="48"/><c r="AV116" s="48"/><c r="AW116" s="48"/><c r="AX116" s="48"/><c r="AY116" s="48"/><c r="AZ116" s="48"/><c r="BA116" s="48"/><c r="BB116" s="48"/><c r="BC116" s="48"/><c r="BD116" s="48"/><c r="BE116" s="48"/><c r="BF116" s="48"/><c r="BG116" s="48"/><c r="BH116" s="48"/><c r="BI116" s="48"/><c r="BJ116" s="48"/><c r="BK116" s="48"/><c r="BL116" s="48"/><c r="BM116" s="48"/><c r="BN116" s="48"/><c r="BO116" s="48"/><c r="BP116" s="48"/></row><row r="117"><c r="A117" s="106" t="n"><v>112</v></c><c r="B117" s="47" t="s"><v>62</v></c><c r="C117" s="47" t="s"><v>63</v></c><c r="D117" s="60"/><c r="E117" s="49" t="n"><f t="array" ref="E117">Options!$D$30*(COUNTIF($L117:$Q117, "&gt;="&amp;Options!$D$41) + 0.5*(COUNTIF($L117:$Q117, "&gt;="&amp;Options!$D$42) - COUNTIF($L117:$Q117, "&gt;="&amp;Options!$D$41))) + Options!$D$31*(COUNTIF($L117:$Q117, "&gt;="&amp;Options!$D$41)) + Options!$D$32*AVERAGE($L117:$Q117) + Options!$D$33*GEOMEAN($L117:$Q117+0.0001)</f><v>0</v></c><c r="F117" s="50" t="n"><f t="shared" si="27"/><v>0</v></c><c r="G117" s="49" t="n"><f t="array" ref="G117">Options!$D$30*(COUNTIF($S117:$X117, "&gt;="&amp;Options!$D$37) + 0.5*(COUNTIF($S117:$X117, "&gt;="&amp;Options!$D$38) - COUNTIF($S117:$X117, "&gt;="&amp;Options!$D$37))) + Options!$D$31*(COUNTIF($S117:$X117, "&gt;="&amp;Options!$D$37)) + Options!$D$32*AVERAGE($S117:$X117) + Options!$D$33*GEOMEAN($S117:$X117+0.0001)</f><v>0</v></c><c r="H117" s="90" t="n"><f t="shared" si="28"/><v>0</v></c><c r="I117" s="48" t="n"><f t="array" ref="I117">Options!$D$30*(COUNTIF($Z117:$AE117, "&gt;="&amp;Options!$D$37) + 0.5*(COUNTIF($Z117:$AE117, "&gt;="&amp;Options!$D$38) - COUNTIF($Z117:$AE117, "&gt;="&amp;Options!$D$37))) + Options!$D$31*(COUNTIF($Z117:$AE117, "&gt;="&amp;Options!$D$37)) + Options!$D$32*AVERAGE($Z117:$AE117) + Options!$D$33*GEOMEAN($Z117:$AE117+0.0001)</f><v>0</v></c><c r="J117" s="90" t="n"><f t="shared" si="29"/><v>0</v></c><c r="K117" s="60"/><c r="L117" s="51" t="n"><f t="shared" si="30"/><v>0</v></c><c r="M117" s="51" t="n"><f t="shared" si="31"/><v>0</v></c><c r="N117" s="51" t="n"><f t="shared" si="32"/><v>0</v></c><c r="O117" s="51" t="n"><f t="shared" si="33"/><v>0</v></c><c r="P117" s="51" t="n"><f t="shared" si="34"/><v>0</v></c><c r="Q117" s="51" t="n"><f t="shared" si="35"/><v>0</v></c><c r="R117" s="97"/><c r="S117" s="51" t="n"><f>Health!F33</f><v>0</v></c><c r="T117" s="51" t="n"><f>'Food Security'!F33</f><v>0</v></c><c r="U117" s="91" t="n"><f>'Macro Fiscal'!F33</f><v>0</v></c><c r="V117" s="51" t="n"><f>'Socioeconomic Vulnerability'!F33</f><v>0</v></c><c r="W117" s="51" t="n"><f>'Natural Hazard'!F33</f><v>0</v></c><c r="X117" s="51" t="n"><f>'Conflict and Fragility'!F33</f><v>0</v></c><c r="Y117" s="97"/><c r="Z117" s="51" t="n"><f>Health!G33</f><v>0</v></c><c r="AA117" s="51" t="n"><f>'Food Security'!G33</f><v>0</v></c><c r="AB117" s="51" t="n"><f>'Macro Fiscal'!G33</f><v>0</v></c><c r="AC117" s="51" t="n"><f>'Socioeconomic Vulnerability'!G33</f><v>0</v></c><c r="AD117" s="51" t="n"><f>'Natural Hazard'!G33</f><v>0</v></c><c r="AE117" s="51" t="n"><f>'Conflict and Fragility'!G33</f><v>0</v></c><c r="AF117" s="60"/><c r="AG117" s="52" t="n"><v>0</v></c><c r="AH117" s="52" t="n"><v>0.2</v></c><c r="AI117" s="48"/><c r="AJ117" s="48"/><c r="AK117" s="48"/><c r="AL117" s="48"/><c r="AM117" s="48"/><c r="AN117" s="48"/><c r="AO117" s="48"/><c r="AP117" s="48"/><c r="AQ117" s="48"/><c r="AR117" s="48"/><c r="AS117" s="48"/><c r="AT117" s="48"/><c r="AU117" s="48"/><c r="AV117" s="48"/><c r="AW117" s="48"/><c r="AX117" s="48"/><c r="AY117" s="48"/><c r="AZ117" s="48"/><c r="BA117" s="48"/><c r="BB117" s="48"/><c r="BC117" s="48"/><c r="BD117" s="48"/><c r="BE117" s="48"/><c r="BF117" s="48"/><c r="BG117" s="48"/><c r="BH117" s="48"/><c r="BI117" s="48"/><c r="BJ117" s="48"/><c r="BK117" s="48"/><c r="BL117" s="48"/><c r="BM117" s="48"/><c r="BN117" s="48"/><c r="BO117" s="48"/><c r="BP117" s="48"/></row><row r="118"><c r="A118" s="106" t="n"><v>113</v></c><c r="B118" s="47" t="s"><v>234</v></c><c r="C118" s="47" t="s"><v>235</v></c><c r="D118" s="60"/><c r="E118" s="49" t="n"><f t="array" ref="E118">Options!$D$30*(COUNTIF($L118:$Q118, "&gt;="&amp;Options!$D$41) + 0.5*(COUNTIF($L118:$Q118, "&gt;="&amp;Options!$D$42) - COUNTIF($L118:$Q118, "&gt;="&amp;Options!$D$41))) + Options!$D$31*(COUNTIF($L118:$Q118, "&gt;="&amp;Options!$D$41)) + Options!$D$32*AVERAGE($L118:$Q118) + Options!$D$33*GEOMEAN($L118:$Q118+0.0001)</f><v>0</v></c><c r="F118" s="50" t="n"><f t="shared" si="27"/><v>0</v></c><c r="G118" s="49" t="n"><f t="array" ref="G118">Options!$D$30*(COUNTIF($S118:$X118, "&gt;="&amp;Options!$D$37) + 0.5*(COUNTIF($S118:$X118, "&gt;="&amp;Options!$D$38) - COUNTIF($S118:$X118, "&gt;="&amp;Options!$D$37))) + Options!$D$31*(COUNTIF($S118:$X118, "&gt;="&amp;Options!$D$37)) + Options!$D$32*AVERAGE($S118:$X118) + Options!$D$33*GEOMEAN($S118:$X118+0.0001)</f><v>0</v></c><c r="H118" s="90" t="n"><f t="shared" si="28"/><v>0</v></c><c r="I118" s="48" t="n"><f t="array" ref="I118">Options!$D$30*(COUNTIF($Z118:$AE118, "&gt;="&amp;Options!$D$37) + 0.5*(COUNTIF($Z118:$AE118, "&gt;="&amp;Options!$D$38) - COUNTIF($Z118:$AE118, "&gt;="&amp;Options!$D$37))) + Options!$D$31*(COUNTIF($Z118:$AE118, "&gt;="&amp;Options!$D$37)) + Options!$D$32*AVERAGE($Z118:$AE118) + Options!$D$33*GEOMEAN($Z118:$AE118+0.0001)</f><v>0</v></c><c r="J118" s="90" t="n"><f t="shared" si="29"/><v>0</v></c><c r="K118" s="60"/><c r="L118" s="51" t="n"><f t="shared" si="30"/><v>0</v></c><c r="M118" s="51" t="n"><f t="shared" si="31"/><v>0</v></c><c r="N118" s="51" t="n"><f t="shared" si="32"/><v>0</v></c><c r="O118" s="51" t="n"><f t="shared" si="33"/><v>0</v></c><c r="P118" s="51" t="n"><f t="shared" si="34"/><v>0</v></c><c r="Q118" s="51" t="n"><f t="shared" si="35"/><v>0</v></c><c r="R118" s="97"/><c r="S118" s="51" t="n"><f>Health!F119</f><v>0</v></c><c r="T118" s="51" t="n"><f>'Food Security'!F119</f><v>0</v></c><c r="U118" s="91" t="n"><f>'Macro Fiscal'!F119</f><v>0</v></c><c r="V118" s="51" t="n"><f>'Socioeconomic Vulnerability'!F119</f><v>0</v></c><c r="W118" s="51" t="n"><f>'Natural Hazard'!F119</f><v>0</v></c><c r="X118" s="51" t="n"><f>'Conflict and Fragility'!F119</f><v>0</v></c><c r="Y118" s="97"/><c r="Z118" s="51" t="n"><f>Health!G119</f><v>0</v></c><c r="AA118" s="51" t="n"><f>'Food Security'!G119</f><v>0</v></c><c r="AB118" s="51" t="n"><f>'Macro Fiscal'!G119</f><v>0</v></c><c r="AC118" s="51" t="n"><f>'Socioeconomic Vulnerability'!G119</f><v>0</v></c><c r="AD118" s="51" t="n"><f>'Natural Hazard'!G119</f><v>0</v></c><c r="AE118" s="51" t="n"><f>'Conflict and Fragility'!G119</f><v>0</v></c><c r="AF118" s="60"/><c r="AG118" s="52" t="n"><v>0</v></c><c r="AH118" s="52" t="n"><v>0.3</v></c><c r="AI118" s="48"/><c r="AJ118" s="48"/><c r="AK118" s="48"/><c r="AL118" s="48"/><c r="AM118" s="48"/><c r="AN118" s="48"/><c r="AO118" s="48"/><c r="AP118" s="48"/><c r="AQ118" s="48"/><c r="AR118" s="48"/><c r="AS118" s="48"/><c r="AT118" s="48"/><c r="AU118" s="48"/><c r="AV118" s="48"/><c r="AW118" s="48"/><c r="AX118" s="48"/><c r="AY118" s="48"/><c r="AZ118" s="48"/><c r="BA118" s="48"/><c r="BB118" s="48"/><c r="BC118" s="48"/><c r="BD118" s="48"/><c r="BE118" s="48"/><c r="BF118" s="48"/><c r="BG118" s="48"/><c r="BH118" s="48"/><c r="BI118" s="48"/><c r="BJ118" s="48"/><c r="BK118" s="48"/><c r="BL118" s="48"/><c r="BM118" s="48"/><c r="BN118" s="48"/><c r="BO118" s="48"/><c r="BP118" s="48"/></row><row r="119"><c r="A119" s="106" t="n"><v>114</v></c><c r="B119" s="47" t="s"><v>34</v></c><c r="C119" s="47" t="s"><v>35</v></c><c r="D119" s="60"/><c r="E119" s="49" t="n"><f t="array" ref="E119">Options!$D$30*(COUNTIF($L119:$Q119, "&gt;="&amp;Options!$D$41) + 0.5*(COUNTIF($L119:$Q119, "&gt;="&amp;Options!$D$42) - COUNTIF($L119:$Q119, "&gt;="&amp;Options!$D$41))) + Options!$D$31*(COUNTIF($L119:$Q119, "&gt;="&amp;Options!$D$41)) + Options!$D$32*AVERAGE($L119:$Q119) + Options!$D$33*GEOMEAN($L119:$Q119+0.0001)</f><v>0</v></c><c r="F119" s="50" t="n"><f t="shared" si="27"/><v>0</v></c><c r="G119" s="49" t="n"><f t="array" ref="G119">Options!$D$30*(COUNTIF($S119:$X119, "&gt;="&amp;Options!$D$37) + 0.5*(COUNTIF($S119:$X119, "&gt;="&amp;Options!$D$38) - COUNTIF($S119:$X119, "&gt;="&amp;Options!$D$37))) + Options!$D$31*(COUNTIF($S119:$X119, "&gt;="&amp;Options!$D$37)) + Options!$D$32*AVERAGE($S119:$X119) + Options!$D$33*GEOMEAN($S119:$X119+0.0001)</f><v>0</v></c><c r="H119" s="90" t="n"><f t="shared" si="28"/><v>0</v></c><c r="I119" s="48" t="n"><f t="array" ref="I119">Options!$D$30*(COUNTIF($Z119:$AE119, "&gt;="&amp;Options!$D$37) + 0.5*(COUNTIF($Z119:$AE119, "&gt;="&amp;Options!$D$38) - COUNTIF($Z119:$AE119, "&gt;="&amp;Options!$D$37))) + Options!$D$31*(COUNTIF($Z119:$AE119, "&gt;="&amp;Options!$D$37)) + Options!$D$32*AVERAGE($Z119:$AE119) + Options!$D$33*GEOMEAN($Z119:$AE119+0.0001)</f><v>0</v></c><c r="J119" s="90" t="n"><f t="shared" si="29"/><v>0</v></c><c r="K119" s="60"/><c r="L119" s="51" t="n"><f t="shared" si="30"/><v>0</v></c><c r="M119" s="51" t="n"><f t="shared" si="31"/><v>0</v></c><c r="N119" s="51" t="n"><f t="shared" si="32"/><v>0</v></c><c r="O119" s="51" t="n"><f t="shared" si="33"/><v>0</v></c><c r="P119" s="51" t="n"><f t="shared" si="34"/><v>0</v></c><c r="Q119" s="51" t="n"><f t="shared" si="35"/><v>0</v></c><c r="R119" s="97"/><c r="S119" s="51" t="n"><f>Health!F19</f><v>0</v></c><c r="T119" s="51" t="n"><f>'Food Security'!F19</f><v>0</v></c><c r="U119" s="91" t="n"><f>'Macro Fiscal'!F19</f><v>0</v></c><c r="V119" s="51" t="n"><f>'Socioeconomic Vulnerability'!F19</f><v>0</v></c><c r="W119" s="51" t="n"><f>'Natural Hazard'!F19</f><v>0</v></c><c r="X119" s="51" t="n"><f>'Conflict and Fragility'!F19</f><v>0</v></c><c r="Y119" s="97"/><c r="Z119" s="51" t="n"><f>Health!G19</f><v>0</v></c><c r="AA119" s="51" t="n"><f>'Food Security'!G19</f><v>0</v></c><c r="AB119" s="51" t="n"><f>'Macro Fiscal'!G19</f><v>0</v></c><c r="AC119" s="51" t="n"><f>'Socioeconomic Vulnerability'!G19</f><v>0</v></c><c r="AD119" s="51" t="n"><f>'Natural Hazard'!G19</f><v>0</v></c><c r="AE119" s="51" t="n"><f>'Conflict and Fragility'!G19</f><v>0</v></c><c r="AF119" s="60"/><c r="AG119" s="52" t="n"><v>0</v></c><c r="AH119" s="52" t="n"><v>0.3</v></c><c r="AI119" s="48"/><c r="AJ119" s="48"/><c r="AK119" s="48"/><c r="AL119" s="48"/><c r="AM119" s="48"/><c r="AN119" s="48"/><c r="AO119" s="48"/><c r="AP119" s="48"/><c r="AQ119" s="48"/><c r="AR119" s="48"/><c r="AS119" s="48"/><c r="AT119" s="48"/><c r="AU119" s="48"/><c r="AV119" s="48"/><c r="AW119" s="48"/><c r="AX119" s="48"/><c r="AY119" s="48"/><c r="AZ119" s="48"/><c r="BA119" s="48"/><c r="BB119" s="48"/><c r="BC119" s="48"/><c r="BD119" s="48"/><c r="BE119" s="48"/><c r="BF119" s="48"/><c r="BG119" s="48"/><c r="BH119" s="48"/><c r="BI119" s="48"/><c r="BJ119" s="48"/><c r="BK119" s="48"/><c r="BL119" s="48"/><c r="BM119" s="48"/><c r="BN119" s="48"/><c r="BO119" s="48"/><c r="BP119" s="48"/></row><row r="120"><c r="A120" s="106" t="n"><v>115</v></c><c r="B120" s="47" t="s"><v>38</v></c><c r="C120" s="47" t="s"><v>39</v></c><c r="D120" s="60"/><c r="E120" s="49" t="n"><f t="array" ref="E120">Options!$D$30*(COUNTIF($L120:$Q120, "&gt;="&amp;Options!$D$41) + 0.5*(COUNTIF($L120:$Q120, "&gt;="&amp;Options!$D$42) - COUNTIF($L120:$Q120, "&gt;="&amp;Options!$D$41))) + Options!$D$31*(COUNTIF($L120:$Q120, "&gt;="&amp;Options!$D$41)) + Options!$D$32*AVERAGE($L120:$Q120) + Options!$D$33*GEOMEAN($L120:$Q120+0.0001)</f><v>0</v></c><c r="F120" s="50" t="n"><f t="shared" si="27"/><v>0</v></c><c r="G120" s="49" t="n"><f t="array" ref="G120">Options!$D$30*(COUNTIF($S120:$X120, "&gt;="&amp;Options!$D$37) + 0.5*(COUNTIF($S120:$X120, "&gt;="&amp;Options!$D$38) - COUNTIF($S120:$X120, "&gt;="&amp;Options!$D$37))) + Options!$D$31*(COUNTIF($S120:$X120, "&gt;="&amp;Options!$D$37)) + Options!$D$32*AVERAGE($S120:$X120) + Options!$D$33*GEOMEAN($S120:$X120+0.0001)</f><v>0</v></c><c r="H120" s="90" t="n"><f t="shared" si="28"/><v>0</v></c><c r="I120" s="48" t="n"><f t="array" ref="I120">Options!$D$30*(COUNTIF($Z120:$AE120, "&gt;="&amp;Options!$D$37) + 0.5*(COUNTIF($Z120:$AE120, "&gt;="&amp;Options!$D$38) - COUNTIF($Z120:$AE120, "&gt;="&amp;Options!$D$37))) + Options!$D$31*(COUNTIF($Z120:$AE120, "&gt;="&amp;Options!$D$37)) + Options!$D$32*AVERAGE($Z120:$AE120) + Options!$D$33*GEOMEAN($Z120:$AE120+0.0001)</f><v>0</v></c><c r="J120" s="90" t="n"><f t="shared" si="29"/><v>0</v></c><c r="K120" s="60"/><c r="L120" s="51" t="n"><f t="shared" si="30"/><v>0</v></c><c r="M120" s="51" t="n"><f t="shared" si="31"/><v>0</v></c><c r="N120" s="51" t="n"><f t="shared" si="32"/><v>0</v></c><c r="O120" s="51" t="n"><f t="shared" si="33"/><v>0</v></c><c r="P120" s="51" t="n"><f t="shared" si="34"/><v>0</v></c><c r="Q120" s="51" t="n"><f t="shared" si="35"/><v>0</v></c><c r="R120" s="97"/><c r="S120" s="51" t="n"><f>Health!F21</f><v>0</v></c><c r="T120" s="51" t="n"><f>'Food Security'!F21</f><v>0</v></c><c r="U120" s="91" t="n"><f>'Macro Fiscal'!F21</f><v>0</v></c><c r="V120" s="51" t="n"><f>'Socioeconomic Vulnerability'!F21</f><v>0</v></c><c r="W120" s="51" t="n"><f>'Natural Hazard'!F21</f><v>0</v></c><c r="X120" s="51" t="n"><f>'Conflict and Fragility'!F21</f><v>0</v></c><c r="Y120" s="97"/><c r="Z120" s="51" t="n"><f>Health!G21</f><v>0</v></c><c r="AA120" s="51" t="n"><f>'Food Security'!G21</f><v>0</v></c><c r="AB120" s="51" t="n"><f>'Macro Fiscal'!G21</f><v>0</v></c><c r="AC120" s="51" t="n"><f>'Socioeconomic Vulnerability'!G21</f><v>0</v></c><c r="AD120" s="51" t="n"><f>'Natural Hazard'!G21</f><v>0</v></c><c r="AE120" s="51" t="n"><f>'Conflict and Fragility'!G21</f><v>0</v></c><c r="AF120" s="60"/><c r="AG120" s="52" t="n"><v>0</v></c><c r="AH120" s="52" t="n"><v>0.3</v></c><c r="AI120" s="48"/><c r="AJ120" s="48"/><c r="AK120" s="48"/><c r="AL120" s="48"/><c r="AM120" s="48"/><c r="AN120" s="48"/><c r="AO120" s="48"/><c r="AP120" s="48"/><c r="AQ120" s="48"/><c r="AR120" s="48"/><c r="AS120" s="48"/><c r="AT120" s="48"/><c r="AU120" s="48"/><c r="AV120" s="48"/><c r="AW120" s="48"/><c r="AX120" s="48"/><c r="AY120" s="48"/><c r="AZ120" s="48"/><c r="BA120" s="48"/><c r="BB120" s="48"/><c r="BC120" s="48"/><c r="BD120" s="48"/><c r="BE120" s="48"/><c r="BF120" s="48"/><c r="BG120" s="48"/><c r="BH120" s="48"/><c r="BI120" s="48"/><c r="BJ120" s="48"/><c r="BK120" s="48"/><c r="BL120" s="48"/><c r="BM120" s="48"/><c r="BN120" s="48"/><c r="BO120" s="48"/><c r="BP120" s="48"/></row><row r="121"><c r="A121" s="106" t="n"><v>116</v></c><c r="B121" s="47" t="s"><v>84</v></c><c r="C121" s="47" t="s"><v>85</v></c><c r="D121" s="60"/><c r="E121" s="49" t="n"><f t="array" ref="E121">Options!$D$30*(COUNTIF($L121:$Q121, "&gt;="&amp;Options!$D$41) + 0.5*(COUNTIF($L121:$Q121, "&gt;="&amp;Options!$D$42) - COUNTIF($L121:$Q121, "&gt;="&amp;Options!$D$41))) + Options!$D$31*(COUNTIF($L121:$Q121, "&gt;="&amp;Options!$D$41)) + Options!$D$32*AVERAGE($L121:$Q121) + Options!$D$33*GEOMEAN($L121:$Q121+0.0001)</f><v>0</v></c><c r="F121" s="50" t="n"><f t="shared" si="27"/><v>0</v></c><c r="G121" s="49" t="n"><f t="array" ref="G121">Options!$D$30*(COUNTIF($S121:$X121, "&gt;="&amp;Options!$D$37) + 0.5*(COUNTIF($S121:$X121, "&gt;="&amp;Options!$D$38) - COUNTIF($S121:$X121, "&gt;="&amp;Options!$D$37))) + Options!$D$31*(COUNTIF($S121:$X121, "&gt;="&amp;Options!$D$37)) + Options!$D$32*AVERAGE($S121:$X121) + Options!$D$33*GEOMEAN($S121:$X121+0.0001)</f><v>0</v></c><c r="H121" s="90" t="n"><f t="shared" si="28"/><v>0</v></c><c r="I121" s="48" t="n"><f t="array" ref="I121">Options!$D$30*(COUNTIF($Z121:$AE121, "&gt;="&amp;Options!$D$37) + 0.5*(COUNTIF($Z121:$AE121, "&gt;="&amp;Options!$D$38) - COUNTIF($Z121:$AE121, "&gt;="&amp;Options!$D$37))) + Options!$D$31*(COUNTIF($Z121:$AE121, "&gt;="&amp;Options!$D$37)) + Options!$D$32*AVERAGE($Z121:$AE121) + Options!$D$33*GEOMEAN($Z121:$AE121+0.0001)</f><v>0</v></c><c r="J121" s="90" t="n"><f t="shared" si="29"/><v>0</v></c><c r="K121" s="60"/><c r="L121" s="51" t="n"><f t="shared" si="30"/><v>0</v></c><c r="M121" s="51" t="n"><f t="shared" si="31"/><v>0</v></c><c r="N121" s="51" t="n"><f t="shared" si="32"/><v>0</v></c><c r="O121" s="51" t="n"><f t="shared" si="33"/><v>0</v></c><c r="P121" s="51" t="n"><f t="shared" si="34"/><v>0</v></c><c r="Q121" s="51" t="n"><f t="shared" si="35"/><v>0</v></c><c r="R121" s="97"/><c r="S121" s="51" t="n"><f>Health!F44</f><v>0</v></c><c r="T121" s="51" t="n"><f>'Food Security'!F44</f><v>0</v></c><c r="U121" s="91" t="n"><f>'Macro Fiscal'!F44</f><v>0</v></c><c r="V121" s="51" t="n"><f>'Socioeconomic Vulnerability'!F44</f><v>0</v></c><c r="W121" s="51" t="n"><f>'Natural Hazard'!F44</f><v>0</v></c><c r="X121" s="51" t="n"><f>'Conflict and Fragility'!F44</f><v>0</v></c><c r="Y121" s="97"/><c r="Z121" s="51" t="n"><f>Health!G44</f><v>0</v></c><c r="AA121" s="51" t="n"><f>'Food Security'!G44</f><v>0</v></c><c r="AB121" s="51" t="n"><f>'Macro Fiscal'!G44</f><v>0</v></c><c r="AC121" s="51" t="n"><f>'Socioeconomic Vulnerability'!G44</f><v>0</v></c><c r="AD121" s="51" t="n"><f>'Natural Hazard'!G44</f><v>0</v></c><c r="AE121" s="51" t="n"><f>'Conflict and Fragility'!G44</f><v>0</v></c><c r="AF121" s="60"/><c r="AG121" s="52" t="n"><v>0</v></c><c r="AH121" s="52" t="n"><v>0.5</v></c><c r="AI121" s="48"/><c r="AJ121" s="48"/><c r="AK121" s="48"/><c r="AL121" s="48"/><c r="AM121" s="48"/><c r="AN121" s="48"/><c r="AO121" s="48"/><c r="AP121" s="48"/><c r="AQ121" s="48"/><c r="AR121" s="48"/><c r="AS121" s="48"/><c r="AT121" s="48"/><c r="AU121" s="48"/><c r="AV121" s="48"/><c r="AW121" s="48"/><c r="AX121" s="48"/><c r="AY121" s="48"/><c r="AZ121" s="48"/><c r="BA121" s="48"/><c r="BB121" s="48"/><c r="BC121" s="48"/><c r="BD121" s="48"/><c r="BE121" s="48"/><c r="BF121" s="48"/><c r="BG121" s="48"/><c r="BH121" s="48"/><c r="BI121" s="48"/><c r="BJ121" s="48"/><c r="BK121" s="48"/><c r="BL121" s="48"/><c r="BM121" s="48"/><c r="BN121" s="48"/><c r="BO121" s="48"/><c r="BP121" s="48"/></row><row r="122"><c r="A122" s="106" t="n"><v>117</v></c><c r="B122" s="47" t="s"><v>244</v></c><c r="C122" s="47" t="s"><v>245</v></c><c r="D122" s="60"/><c r="E122" s="49" t="n"><f t="array" ref="E122">Options!$D$30*(COUNTIF($L122:$Q122, "&gt;="&amp;Options!$D$41) + 0.5*(COUNTIF($L122:$Q122, "&gt;="&amp;Options!$D$42) - COUNTIF($L122:$Q122, "&gt;="&amp;Options!$D$41))) + Options!$D$31*(COUNTIF($L122:$Q122, "&gt;="&amp;Options!$D$41)) + Options!$D$32*AVERAGE($L122:$Q122) + Options!$D$33*GEOMEAN($L122:$Q122+0.0001)</f><v>0</v></c><c r="F122" s="50" t="n"><f t="shared" si="27"/><v>0</v></c><c r="G122" s="49" t="n"><f t="array" ref="G122">Options!$D$30*(COUNTIF($S122:$X122, "&gt;="&amp;Options!$D$37) + 0.5*(COUNTIF($S122:$X122, "&gt;="&amp;Options!$D$38) - COUNTIF($S122:$X122, "&gt;="&amp;Options!$D$37))) + Options!$D$31*(COUNTIF($S122:$X122, "&gt;="&amp;Options!$D$37)) + Options!$D$32*AVERAGE($S122:$X122) + Options!$D$33*GEOMEAN($S122:$X122+0.0001)</f><v>0</v></c><c r="H122" s="90" t="n"><f t="shared" si="28"/><v>0</v></c><c r="I122" s="48" t="n"><f t="array" ref="I122">Options!$D$30*(COUNTIF($Z122:$AE122, "&gt;="&amp;Options!$D$37) + 0.5*(COUNTIF($Z122:$AE122, "&gt;="&amp;Options!$D$38) - COUNTIF($Z122:$AE122, "&gt;="&amp;Options!$D$37))) + Options!$D$31*(COUNTIF($Z122:$AE122, "&gt;="&amp;Options!$D$37)) + Options!$D$32*AVERAGE($Z122:$AE122) + Options!$D$33*GEOMEAN($Z122:$AE122+0.0001)</f><v>0</v></c><c r="J122" s="90" t="n"><f t="shared" si="29"/><v>0</v></c><c r="K122" s="60"/><c r="L122" s="51" t="n"><f t="shared" si="30"/><v>0</v></c><c r="M122" s="51" t="n"><f t="shared" si="31"/><v>0</v></c><c r="N122" s="51" t="n"><f t="shared" si="32"/><v>0</v></c><c r="O122" s="51" t="n"><f t="shared" si="33"/><v>0</v></c><c r="P122" s="51" t="n"><f t="shared" si="34"/><v>0</v></c><c r="Q122" s="51" t="n"><f t="shared" si="35"/><v>0</v></c><c r="R122" s="97"/><c r="S122" s="51" t="n"><f>Health!F124</f><v>0</v></c><c r="T122" s="51" t="n"><f>'Food Security'!F124</f><v>0</v></c><c r="U122" s="91" t="n"><f>'Macro Fiscal'!F124</f><v>0</v></c><c r="V122" s="51" t="n"><f>'Socioeconomic Vulnerability'!F124</f><v>0</v></c><c r="W122" s="51" t="n"><f>'Natural Hazard'!F124</f><v>0</v></c><c r="X122" s="51" t="n"><f>'Conflict and Fragility'!F124</f><v>0</v></c><c r="Y122" s="97"/><c r="Z122" s="51" t="n"><f>Health!G124</f><v>0</v></c><c r="AA122" s="51" t="n"><f>'Food Security'!G124</f><v>0</v></c><c r="AB122" s="51" t="n"><f>'Macro Fiscal'!G124</f><v>0</v></c><c r="AC122" s="51" t="n"><f>'Socioeconomic Vulnerability'!G124</f><v>0</v></c><c r="AD122" s="51" t="n"><f>'Natural Hazard'!G124</f><v>0</v></c><c r="AE122" s="51" t="n"><f>'Conflict and Fragility'!G124</f><v>0</v></c><c r="AF122" s="60"/><c r="AG122" s="52" t="n"><v>0</v></c><c r="AH122" s="52" t="n"><v>0.2</v></c><c r="AI122" s="48"/><c r="AJ122" s="48"/><c r="AK122" s="48"/><c r="AL122" s="48"/><c r="AM122" s="48"/><c r="AN122" s="48"/><c r="AO122" s="48"/><c r="AP122" s="48"/><c r="AQ122" s="48"/><c r="AR122" s="48"/><c r="AS122" s="48"/><c r="AT122" s="48"/><c r="AU122" s="48"/><c r="AV122" s="48"/><c r="AW122" s="48"/><c r="AX122" s="48"/><c r="AY122" s="48"/><c r="AZ122" s="48"/><c r="BA122" s="48"/><c r="BB122" s="48"/><c r="BC122" s="48"/><c r="BD122" s="48"/><c r="BE122" s="48"/><c r="BF122" s="48"/><c r="BG122" s="48"/><c r="BH122" s="48"/><c r="BI122" s="48"/><c r="BJ122" s="48"/><c r="BK122" s="48"/><c r="BL122" s="48"/><c r="BM122" s="48"/><c r="BN122" s="48"/><c r="BO122" s="48"/><c r="BP122" s="48"/></row><row r="123"><c r="A123" s="106" t="n"><v>118</v></c><c r="B123" s="47" t="s"><v>198</v></c><c r="C123" s="47" t="s"><v>199</v></c><c r="D123" s="60"/><c r="E123" s="49" t="n"><f t="array" ref="E123">Options!$D$30*(COUNTIF($L123:$Q123, "&gt;="&amp;Options!$D$41) + 0.5*(COUNTIF($L123:$Q123, "&gt;="&amp;Options!$D$42) - COUNTIF($L123:$Q123, "&gt;="&amp;Options!$D$41))) + Options!$D$31*(COUNTIF($L123:$Q123, "&gt;="&amp;Options!$D$41)) + Options!$D$32*AVERAGE($L123:$Q123) + Options!$D$33*GEOMEAN($L123:$Q123+0.0001)</f><v>0</v></c><c r="F123" s="50" t="n"><f t="shared" si="27"/><v>0</v></c><c r="G123" s="49" t="n"><f t="array" ref="G123">Options!$D$30*(COUNTIF($S123:$X123, "&gt;="&amp;Options!$D$37) + 0.5*(COUNTIF($S123:$X123, "&gt;="&amp;Options!$D$38) - COUNTIF($S123:$X123, "&gt;="&amp;Options!$D$37))) + Options!$D$31*(COUNTIF($S123:$X123, "&gt;="&amp;Options!$D$37)) + Options!$D$32*AVERAGE($S123:$X123) + Options!$D$33*GEOMEAN($S123:$X123+0.0001)</f><v>0</v></c><c r="H123" s="90" t="n"><f t="shared" si="28"/><v>0</v></c><c r="I123" s="48" t="n"><f t="array" ref="I123">Options!$D$30*(COUNTIF($Z123:$AE123, "&gt;="&amp;Options!$D$37) + 0.5*(COUNTIF($Z123:$AE123, "&gt;="&amp;Options!$D$38) - COUNTIF($Z123:$AE123, "&gt;="&amp;Options!$D$37))) + Options!$D$31*(COUNTIF($Z123:$AE123, "&gt;="&amp;Options!$D$37)) + Options!$D$32*AVERAGE($Z123:$AE123) + Options!$D$33*GEOMEAN($Z123:$AE123+0.0001)</f><v>0</v></c><c r="J123" s="90" t="n"><f t="shared" si="29"/><v>0</v></c><c r="K123" s="60"/><c r="L123" s="51" t="n"><f t="shared" si="30"/><v>0</v></c><c r="M123" s="51" t="n"><f t="shared" si="31"/><v>0</v></c><c r="N123" s="51" t="n"><f t="shared" si="32"/><v>0</v></c><c r="O123" s="51" t="n"><f t="shared" si="33"/><v>0</v></c><c r="P123" s="51" t="n"><f t="shared" si="34"/><v>0</v></c><c r="Q123" s="51" t="n"><f t="shared" si="35"/><v>0</v></c><c r="R123" s="97"/><c r="S123" s="51" t="n"><f>Health!F101</f><v>0</v></c><c r="T123" s="51" t="n"><f>'Food Security'!F101</f><v>0</v></c><c r="U123" s="91" t="n"><f>'Macro Fiscal'!F101</f><v>0</v></c><c r="V123" s="51" t="n"><f>'Socioeconomic Vulnerability'!F101</f><v>0</v></c><c r="W123" s="51" t="n"><f>'Natural Hazard'!F101</f><v>0</v></c><c r="X123" s="51" t="n"><f>'Conflict and Fragility'!F101</f><v>0</v></c><c r="Y123" s="97"/><c r="Z123" s="51" t="n"><f>Health!G101</f><v>0</v></c><c r="AA123" s="51" t="n"><f>'Food Security'!G101</f><v>0</v></c><c r="AB123" s="51" t="n"><f>'Macro Fiscal'!G101</f><v>0</v></c><c r="AC123" s="51" t="n"><f>'Socioeconomic Vulnerability'!G101</f><v>0</v></c><c r="AD123" s="51" t="n"><f>'Natural Hazard'!G101</f><v>0</v></c><c r="AE123" s="51" t="n"><f>'Conflict and Fragility'!G101</f><v>0</v></c><c r="AF123" s="60"/><c r="AG123" s="52" t="n"><v>0.4</v></c><c r="AH123" s="52" t="n"><v>0.6</v></c><c r="AI123" s="48"/><c r="AJ123" s="48"/><c r="AK123" s="48"/><c r="AL123" s="48"/><c r="AM123" s="48"/><c r="AN123" s="48"/><c r="AO123" s="48"/><c r="AP123" s="48"/><c r="AQ123" s="48"/><c r="AR123" s="48"/><c r="AS123" s="48"/><c r="AT123" s="48"/><c r="AU123" s="48"/><c r="AV123" s="48"/><c r="AW123" s="48"/><c r="AX123" s="48"/><c r="AY123" s="48"/><c r="AZ123" s="48"/><c r="BA123" s="48"/><c r="BB123" s="48"/><c r="BC123" s="48"/><c r="BD123" s="48"/><c r="BE123" s="48"/><c r="BF123" s="48"/><c r="BG123" s="48"/><c r="BH123" s="48"/><c r="BI123" s="48"/><c r="BJ123" s="48"/><c r="BK123" s="48"/><c r="BL123" s="48"/><c r="BM123" s="48"/><c r="BN123" s="48"/><c r="BO123" s="48"/><c r="BP123" s="48"/></row><row r="124"><c r="A124" s="106" t="n"><v>119</v></c><c r="B124" s="47" t="s"><v>6</v></c><c r="C124" s="47" t="s"><v>7</v></c><c r="D124" s="60"/><c r="E124" s="49" t="n"><f t="array" ref="E124">Options!$D$30*(COUNTIF($L124:$Q124, "&gt;="&amp;Options!$D$41) + 0.5*(COUNTIF($L124:$Q124, "&gt;="&amp;Options!$D$42) - COUNTIF($L124:$Q124, "&gt;="&amp;Options!$D$41))) + Options!$D$31*(COUNTIF($L124:$Q124, "&gt;="&amp;Options!$D$41)) + Options!$D$32*AVERAGE($L124:$Q124) + Options!$D$33*GEOMEAN($L124:$Q124+0.0001)</f><v>0</v></c><c r="F124" s="50" t="n"><f t="shared" si="27"/><v>0</v></c><c r="G124" s="49" t="n"><f t="array" ref="G124">Options!$D$30*(COUNTIF($S124:$X124, "&gt;="&amp;Options!$D$37) + 0.5*(COUNTIF($S124:$X124, "&gt;="&amp;Options!$D$38) - COUNTIF($S124:$X124, "&gt;="&amp;Options!$D$37))) + Options!$D$31*(COUNTIF($S124:$X124, "&gt;="&amp;Options!$D$37)) + Options!$D$32*AVERAGE($S124:$X124) + Options!$D$33*GEOMEAN($S124:$X124+0.0001)</f><v>0</v></c><c r="H124" s="90" t="n"><f t="shared" si="28"/><v>0</v></c><c r="I124" s="48" t="n"><f t="array" ref="I124">Options!$D$30*(COUNTIF($Z124:$AE124, "&gt;="&amp;Options!$D$37) + 0.5*(COUNTIF($Z124:$AE124, "&gt;="&amp;Options!$D$38) - COUNTIF($Z124:$AE124, "&gt;="&amp;Options!$D$37))) + Options!$D$31*(COUNTIF($Z124:$AE124, "&gt;="&amp;Options!$D$37)) + Options!$D$32*AVERAGE($Z124:$AE124) + Options!$D$33*GEOMEAN($Z124:$AE124+0.0001)</f><v>0</v></c><c r="J124" s="90" t="n"><f t="shared" si="29"/><v>0</v></c><c r="K124" s="60"/><c r="L124" s="51" t="n"><f t="shared" si="30"/><v>0</v></c><c r="M124" s="51" t="n"><f t="shared" si="31"/><v>0</v></c><c r="N124" s="51" t="n"><f t="shared" si="32"/><v>0</v></c><c r="O124" s="51" t="n"><f t="shared" si="33"/><v>0</v></c><c r="P124" s="51" t="n"><f t="shared" si="34"/><v>0</v></c><c r="Q124" s="51" t="n"><f t="shared" si="35"/><v>0</v></c><c r="R124" s="97"/><c r="S124" s="51" t="n"><f>Health!F5</f><v>0</v></c><c r="T124" s="51" t="n"><f>'Food Security'!F5</f><v>0</v></c><c r="U124" s="91" t="n"><f>'Macro Fiscal'!F5</f><v>0</v></c><c r="V124" s="51" t="n"><f>'Socioeconomic Vulnerability'!F5</f><v>0</v></c><c r="W124" s="51" t="n"><f>'Natural Hazard'!F5</f><v>0</v></c><c r="X124" s="51" t="n"><f>'Conflict and Fragility'!F5</f><v>0</v></c><c r="Y124" s="97"/><c r="Z124" s="51" t="n"><f>Health!G5</f><v>0</v></c><c r="AA124" s="51" t="n"><f>'Food Security'!G5</f><v>0</v></c><c r="AB124" s="51" t="n"><f>'Macro Fiscal'!G5</f><v>0</v></c><c r="AC124" s="51" t="n"><f>'Socioeconomic Vulnerability'!G5</f><v>0</v></c><c r="AD124" s="51" t="n"><f>'Natural Hazard'!G5</f><v>0</v></c><c r="AE124" s="51" t="n"><f>'Conflict and Fragility'!G5</f><v>0</v></c><c r="AF124" s="97"/><c r="AG124" s="52" t="n"><v>0</v></c><c r="AH124" s="52" t="n"><v>0.3</v></c><c r="AI124" s="48"/><c r="AJ124" s="48"/><c r="AK124" s="48"/><c r="AL124" s="48"/><c r="AM124" s="48"/><c r="AN124" s="48"/><c r="AO124" s="48"/><c r="AP124" s="48"/><c r="AQ124" s="48"/><c r="AR124" s="48"/><c r="AS124" s="48"/><c r="AT124" s="48"/><c r="AU124" s="48"/><c r="AV124" s="48"/><c r="AW124" s="48"/><c r="AX124" s="48"/><c r="AY124" s="48"/><c r="AZ124" s="48"/><c r="BA124" s="48"/><c r="BB124" s="48"/><c r="BC124" s="48"/><c r="BD124" s="48"/><c r="BE124" s="48"/><c r="BF124" s="48"/><c r="BG124" s="48"/><c r="BH124" s="48"/><c r="BI124" s="48"/><c r="BJ124" s="48"/><c r="BK124" s="48"/><c r="BL124" s="48"/><c r="BM124" s="48"/><c r="BN124" s="48"/><c r="BO124" s="48"/><c r="BP124" s="48"/></row><row r="125"><c r="A125" s="106" t="n"><v>120</v></c><c r="B125" s="47" t="s"><v>40</v></c><c r="C125" s="47" t="s"><v>41</v></c><c r="D125" s="60"/><c r="E125" s="49" t="n"><f t="array" ref="E125">Options!$D$30*(COUNTIF($L125:$Q125, "&gt;="&amp;Options!$D$41) + 0.5*(COUNTIF($L125:$Q125, "&gt;="&amp;Options!$D$42) - COUNTIF($L125:$Q125, "&gt;="&amp;Options!$D$41))) + Options!$D$31*(COUNTIF($L125:$Q125, "&gt;="&amp;Options!$D$41)) + Options!$D$32*AVERAGE($L125:$Q125) + Options!$D$33*GEOMEAN($L125:$Q125+0.0001)</f><v>0</v></c><c r="F125" s="50" t="n"><f t="shared" si="27"/><v>0</v></c><c r="G125" s="49" t="n"><f t="array" ref="G125">Options!$D$30*(COUNTIF($S125:$X125, "&gt;="&amp;Options!$D$37) + 0.5*(COUNTIF($S125:$X125, "&gt;="&amp;Options!$D$38) - COUNTIF($S125:$X125, "&gt;="&amp;Options!$D$37))) + Options!$D$31*(COUNTIF($S125:$X125, "&gt;="&amp;Options!$D$37)) + Options!$D$32*AVERAGE($S125:$X125) + Options!$D$33*GEOMEAN($S125:$X125+0.0001)</f><v>0</v></c><c r="H125" s="90" t="n"><f t="shared" si="28"/><v>0</v></c><c r="I125" s="48" t="n"><f t="array" ref="I125">Options!$D$30*(COUNTIF($Z125:$AE125, "&gt;="&amp;Options!$D$37) + 0.5*(COUNTIF($Z125:$AE125, "&gt;="&amp;Options!$D$38) - COUNTIF($Z125:$AE125, "&gt;="&amp;Options!$D$37))) + Options!$D$31*(COUNTIF($Z125:$AE125, "&gt;="&amp;Options!$D$37)) + Options!$D$32*AVERAGE($Z125:$AE125) + Options!$D$33*GEOMEAN($Z125:$AE125+0.0001)</f><v>0</v></c><c r="J125" s="90" t="n"><f t="shared" si="29"/><v>0</v></c><c r="K125" s="60"/><c r="L125" s="51" t="n"><f t="shared" si="30"/><v>0</v></c><c r="M125" s="51" t="n"><f t="shared" si="31"/><v>0</v></c><c r="N125" s="51" t="n"><f t="shared" si="32"/><v>0</v></c><c r="O125" s="51" t="n"><f t="shared" si="33"/><v>0</v></c><c r="P125" s="51" t="n"><f t="shared" si="34"/><v>0</v></c><c r="Q125" s="51" t="n"><f t="shared" si="35"/><v>0</v></c><c r="R125" s="97"/><c r="S125" s="51" t="n"><f>Health!F22</f><v>0</v></c><c r="T125" s="51" t="n"><f>'Food Security'!F22</f><v>0</v></c><c r="U125" s="91" t="n"><f>'Macro Fiscal'!F22</f><v>0</v></c><c r="V125" s="51" t="n"><f>'Socioeconomic Vulnerability'!F22</f><v>0</v></c><c r="W125" s="51" t="n"><f>'Natural Hazard'!F22</f><v>0</v></c><c r="X125" s="51" t="n"><f>'Conflict and Fragility'!F22</f><v>0</v></c><c r="Y125" s="97"/><c r="Z125" s="51" t="n"><f>Health!G22</f><v>0</v></c><c r="AA125" s="51" t="n"><f>'Food Security'!G22</f><v>0</v></c><c r="AB125" s="51" t="n"><f>'Macro Fiscal'!G22</f><v>0</v></c><c r="AC125" s="51" t="n"><f>'Socioeconomic Vulnerability'!G22</f><v>0</v></c><c r="AD125" s="51" t="n"><f>'Natural Hazard'!G22</f><v>0</v></c><c r="AE125" s="51" t="n"><f>'Conflict and Fragility'!G22</f><v>0</v></c><c r="AF125" s="60"/><c r="AG125" s="52" t="n"><v>0</v></c><c r="AH125" s="52" t="n"><v>0.3</v></c><c r="AI125" s="48"/><c r="AJ125" s="48"/><c r="AK125" s="48"/><c r="AL125" s="48"/><c r="AM125" s="48"/><c r="AN125" s="48"/><c r="AO125" s="48"/><c r="AP125" s="48"/><c r="AQ125" s="48"/><c r="AR125" s="48"/><c r="AS125" s="48"/><c r="AT125" s="48"/><c r="AU125" s="48"/><c r="AV125" s="48"/><c r="AW125" s="48"/><c r="AX125" s="48"/><c r="AY125" s="48"/><c r="AZ125" s="48"/><c r="BA125" s="48"/><c r="BB125" s="48"/><c r="BC125" s="48"/><c r="BD125" s="48"/><c r="BE125" s="48"/><c r="BF125" s="48"/><c r="BG125" s="48"/><c r="BH125" s="48"/><c r="BI125" s="48"/><c r="BJ125" s="48"/><c r="BK125" s="48"/><c r="BL125" s="48"/><c r="BM125" s="48"/><c r="BN125" s="48"/><c r="BO125" s="48"/><c r="BP125" s="48"/></row><row r="126"><c r="A126" s="106" t="n"><v>121</v></c><c r="B126" s="47" t="s"><v>80</v></c><c r="C126" s="47" t="s"><v>81</v></c><c r="D126" s="60"/><c r="E126" s="49" t="n"><f t="array" ref="E126">Options!$D$30*(COUNTIF($L126:$Q126, "&gt;="&amp;Options!$D$41) + 0.5*(COUNTIF($L126:$Q126, "&gt;="&amp;Options!$D$42) - COUNTIF($L126:$Q126, "&gt;="&amp;Options!$D$41))) + Options!$D$31*(COUNTIF($L126:$Q126, "&gt;="&amp;Options!$D$41)) + Options!$D$32*AVERAGE($L126:$Q126) + Options!$D$33*GEOMEAN($L126:$Q126+0.0001)</f><v>0</v></c><c r="F126" s="50" t="n"><f t="shared" si="27"/><v>0</v></c><c r="G126" s="49" t="n"><f t="array" ref="G126">Options!$D$30*(COUNTIF($S126:$X126, "&gt;="&amp;Options!$D$37) + 0.5*(COUNTIF($S126:$X126, "&gt;="&amp;Options!$D$38) - COUNTIF($S126:$X126, "&gt;="&amp;Options!$D$37))) + Options!$D$31*(COUNTIF($S126:$X126, "&gt;="&amp;Options!$D$37)) + Options!$D$32*AVERAGE($S126:$X126) + Options!$D$33*GEOMEAN($S126:$X126+0.0001)</f><v>0</v></c><c r="H126" s="90" t="n"><f t="shared" si="28"/><v>0</v></c><c r="I126" s="48" t="n"><f t="array" ref="I126">Options!$D$30*(COUNTIF($Z126:$AE126, "&gt;="&amp;Options!$D$37) + 0.5*(COUNTIF($Z126:$AE126, "&gt;="&amp;Options!$D$38) - COUNTIF($Z126:$AE126, "&gt;="&amp;Options!$D$37))) + Options!$D$31*(COUNTIF($Z126:$AE126, "&gt;="&amp;Options!$D$37)) + Options!$D$32*AVERAGE($Z126:$AE126) + Options!$D$33*GEOMEAN($Z126:$AE126+0.0001)</f><v>0</v></c><c r="J126" s="90" t="n"><f t="shared" si="29"/><v>0</v></c><c r="K126" s="60"/><c r="L126" s="51" t="n"><f t="shared" si="30"/><v>0</v></c><c r="M126" s="51" t="n"><f t="shared" si="31"/><v>0</v></c><c r="N126" s="51" t="n"><f t="shared" si="32"/><v>0</v></c><c r="O126" s="51" t="n"><f t="shared" si="33"/><v>0</v></c><c r="P126" s="51" t="n"><f t="shared" si="34"/><v>0</v></c><c r="Q126" s="51" t="n"><f t="shared" si="35"/><v>0</v></c><c r="R126" s="97"/><c r="S126" s="51" t="n"><f>Health!F42</f><v>0</v></c><c r="T126" s="51" t="n"><f>'Food Security'!F42</f><v>0</v></c><c r="U126" s="91" t="n"><f>'Macro Fiscal'!F42</f><v>0</v></c><c r="V126" s="51" t="n"><f>'Socioeconomic Vulnerability'!F42</f><v>0</v></c><c r="W126" s="51" t="n"><f>'Natural Hazard'!F42</f><v>0</v></c><c r="X126" s="51" t="n"><f>'Conflict and Fragility'!F42</f><v>0</v></c><c r="Y126" s="97"/><c r="Z126" s="51" t="n"><f>Health!G42</f><v>0</v></c><c r="AA126" s="51" t="n"><f>'Food Security'!G42</f><v>0</v></c><c r="AB126" s="51" t="n"><f>'Macro Fiscal'!G42</f><v>0</v></c><c r="AC126" s="51" t="n"><f>'Socioeconomic Vulnerability'!G42</f><v>0</v></c><c r="AD126" s="51" t="n"><f>'Natural Hazard'!G42</f><v>0</v></c><c r="AE126" s="51" t="n"><f>'Conflict and Fragility'!G42</f><v>0</v></c><c r="AF126" s="60"/><c r="AG126" s="52" t="n"><v>0</v></c><c r="AH126" s="52" t="n"><v>0.2</v></c><c r="AI126" s="48"/><c r="AJ126" s="48"/><c r="AK126" s="48"/><c r="AL126" s="48"/><c r="AM126" s="48"/><c r="AN126" s="48"/><c r="AO126" s="48"/><c r="AP126" s="48"/><c r="AQ126" s="48"/><c r="AR126" s="48"/><c r="AS126" s="48"/><c r="AT126" s="48"/><c r="AU126" s="48"/><c r="AV126" s="48"/><c r="AW126" s="48"/><c r="AX126" s="48"/><c r="AY126" s="48"/><c r="AZ126" s="48"/><c r="BA126" s="48"/><c r="BB126" s="48"/><c r="BC126" s="48"/><c r="BD126" s="48"/><c r="BE126" s="48"/><c r="BF126" s="48"/><c r="BG126" s="48"/><c r="BH126" s="48"/><c r="BI126" s="48"/><c r="BJ126" s="48"/><c r="BK126" s="48"/><c r="BL126" s="48"/><c r="BM126" s="48"/><c r="BN126" s="48"/><c r="BO126" s="48"/><c r="BP126" s="48"/></row><row r="127"><c r="A127" s="106" t="n"><v>122</v></c><c r="B127" s="47" t="s"><v>218</v></c><c r="C127" s="47" t="s"><v>219</v></c><c r="D127" s="60"/><c r="E127" s="49" t="n"><f t="array" ref="E127">Options!$D$30*(COUNTIF($L127:$Q127, "&gt;="&amp;Options!$D$41) + 0.5*(COUNTIF($L127:$Q127, "&gt;="&amp;Options!$D$42) - COUNTIF($L127:$Q127, "&gt;="&amp;Options!$D$41))) + Options!$D$31*(COUNTIF($L127:$Q127, "&gt;="&amp;Options!$D$41)) + Options!$D$32*AVERAGE($L127:$Q127) + Options!$D$33*GEOMEAN($L127:$Q127+0.0001)</f><v>0</v></c><c r="F127" s="50" t="n"><f t="shared" si="27"/><v>0</v></c><c r="G127" s="49" t="n"><f t="array" ref="G127">Options!$D$30*(COUNTIF($S127:$X127, "&gt;="&amp;Options!$D$37) + 0.5*(COUNTIF($S127:$X127, "&gt;="&amp;Options!$D$38) - COUNTIF($S127:$X127, "&gt;="&amp;Options!$D$37))) + Options!$D$31*(COUNTIF($S127:$X127, "&gt;="&amp;Options!$D$37)) + Options!$D$32*AVERAGE($S127:$X127) + Options!$D$33*GEOMEAN($S127:$X127+0.0001)</f><v>0</v></c><c r="H127" s="90" t="n"><f t="shared" si="28"/><v>0</v></c><c r="I127" s="48" t="n"><f t="array" ref="I127">Options!$D$30*(COUNTIF($Z127:$AE127, "&gt;="&amp;Options!$D$37) + 0.5*(COUNTIF($Z127:$AE127, "&gt;="&amp;Options!$D$38) - COUNTIF($Z127:$AE127, "&gt;="&amp;Options!$D$37))) + Options!$D$31*(COUNTIF($Z127:$AE127, "&gt;="&amp;Options!$D$37)) + Options!$D$32*AVERAGE($Z127:$AE127) + Options!$D$33*GEOMEAN($Z127:$AE127+0.0001)</f><v>0</v></c><c r="J127" s="90" t="n"><f t="shared" si="29"/><v>0</v></c><c r="K127" s="60"/><c r="L127" s="51" t="n"><f t="shared" si="30"/><v>0</v></c><c r="M127" s="51" t="n"><f t="shared" si="31"/><v>0</v></c><c r="N127" s="51" t="n"><f t="shared" si="32"/><v>0</v></c><c r="O127" s="51" t="n"><f t="shared" si="33"/><v>0</v></c><c r="P127" s="51" t="n"><f t="shared" si="34"/><v>0</v></c><c r="Q127" s="51" t="n"><f t="shared" si="35"/><v>0</v></c><c r="R127" s="97"/><c r="S127" s="51" t="n"><f>Health!F111</f><v>0</v></c><c r="T127" s="51" t="n"><f>'Food Security'!F111</f><v>0</v></c><c r="U127" s="91" t="n"><f>'Macro Fiscal'!F111</f><v>0</v></c><c r="V127" s="51" t="n"><f>'Socioeconomic Vulnerability'!F111</f><v>0</v></c><c r="W127" s="51" t="n"><f>'Natural Hazard'!F111</f><v>0</v></c><c r="X127" s="51" t="n"><f>'Conflict and Fragility'!F111</f><v>0</v></c><c r="Y127" s="97"/><c r="Z127" s="51" t="n"><f>Health!G111</f><v>0</v></c><c r="AA127" s="51" t="n"><f>'Food Security'!G111</f><v>0</v></c><c r="AB127" s="51" t="n"><f>'Macro Fiscal'!G111</f><v>0</v></c><c r="AC127" s="51" t="n"><f>'Socioeconomic Vulnerability'!G111</f><v>0</v></c><c r="AD127" s="51" t="n"><f>'Natural Hazard'!G111</f><v>0</v></c><c r="AE127" s="51" t="n"><f>'Conflict and Fragility'!G111</f><v>0</v></c><c r="AF127" s="60"/><c r="AG127" s="52" t="n"><v>0</v></c><c r="AH127" s="52" t="n"><v>0.4</v></c><c r="AI127" s="48"/><c r="AJ127" s="48"/><c r="AK127" s="48"/><c r="AL127" s="48"/><c r="AM127" s="48"/><c r="AN127" s="48"/><c r="AO127" s="48"/><c r="AP127" s="48"/><c r="AQ127" s="48"/><c r="AR127" s="48"/><c r="AS127" s="48"/><c r="AT127" s="48"/><c r="AU127" s="48"/><c r="AV127" s="48"/><c r="AW127" s="48"/><c r="AX127" s="48"/><c r="AY127" s="48"/><c r="AZ127" s="48"/><c r="BA127" s="48"/><c r="BB127" s="48"/><c r="BC127" s="48"/><c r="BD127" s="48"/><c r="BE127" s="48"/><c r="BF127" s="48"/><c r="BG127" s="48"/><c r="BH127" s="48"/><c r="BI127" s="48"/><c r="BJ127" s="48"/><c r="BK127" s="48"/><c r="BL127" s="48"/><c r="BM127" s="48"/><c r="BN127" s="48"/><c r="BO127" s="48"/><c r="BP127" s="48"/></row><row r="128"><c r="A128" s="106" t="n"><v>123</v></c><c r="B128" s="47" t="s"><v>274</v></c><c r="C128" s="47" t="s"><v>275</v></c><c r="D128" s="60"/><c r="E128" s="49" t="n"><f t="array" ref="E128">Options!$D$30*(COUNTIF($L128:$Q128, "&gt;="&amp;Options!$D$41) + 0.5*(COUNTIF($L128:$Q128, "&gt;="&amp;Options!$D$42) - COUNTIF($L128:$Q128, "&gt;="&amp;Options!$D$41))) + Options!$D$31*(COUNTIF($L128:$Q128, "&gt;="&amp;Options!$D$41)) + Options!$D$32*AVERAGE($L128:$Q128) + Options!$D$33*GEOMEAN($L128:$Q128+0.0001)</f><v>0</v></c><c r="F128" s="50" t="n"><f t="shared" si="27"/><v>0</v></c><c r="G128" s="49" t="n"><f t="array" ref="G128">Options!$D$30*(COUNTIF($S128:$X128, "&gt;="&amp;Options!$D$37) + 0.5*(COUNTIF($S128:$X128, "&gt;="&amp;Options!$D$38) - COUNTIF($S128:$X128, "&gt;="&amp;Options!$D$37))) + Options!$D$31*(COUNTIF($S128:$X128, "&gt;="&amp;Options!$D$37)) + Options!$D$32*AVERAGE($S128:$X128) + Options!$D$33*GEOMEAN($S128:$X128+0.0001)</f><v>0</v></c><c r="H128" s="90" t="n"><f t="shared" si="28"/><v>0</v></c><c r="I128" s="48" t="n"><f t="array" ref="I128">Options!$D$30*(COUNTIF($Z128:$AE128, "&gt;="&amp;Options!$D$37) + 0.5*(COUNTIF($Z128:$AE128, "&gt;="&amp;Options!$D$38) - COUNTIF($Z128:$AE128, "&gt;="&amp;Options!$D$37))) + Options!$D$31*(COUNTIF($Z128:$AE128, "&gt;="&amp;Options!$D$37)) + Options!$D$32*AVERAGE($Z128:$AE128) + Options!$D$33*GEOMEAN($Z128:$AE128+0.0001)</f><v>0</v></c><c r="J128" s="90" t="n"><f t="shared" si="29"/><v>0</v></c><c r="K128" s="60"/><c r="L128" s="51" t="n"><f t="shared" si="30"/><v>0</v></c><c r="M128" s="51" t="n"><f t="shared" si="31"/><v>0</v></c><c r="N128" s="51" t="n"><f t="shared" si="32"/><v>0</v></c><c r="O128" s="51" t="n"><f t="shared" si="33"/><v>0</v></c><c r="P128" s="51" t="n"><f t="shared" si="34"/><v>0</v></c><c r="Q128" s="51" t="n"><f t="shared" si="35"/><v>0</v></c><c r="R128" s="97"/><c r="S128" s="51" t="n"><f>Health!F139</f><v>0</v></c><c r="T128" s="51" t="n"><f>'Food Security'!F139</f><v>0</v></c><c r="U128" s="91" t="n"><f>'Macro Fiscal'!F139</f><v>0</v></c><c r="V128" s="51" t="n"><f>'Socioeconomic Vulnerability'!F139</f><v>0</v></c><c r="W128" s="51" t="n"><f>'Natural Hazard'!F139</f><v>0</v></c><c r="X128" s="51" t="n"><f>'Conflict and Fragility'!F139</f><v>0</v></c><c r="Y128" s="97"/><c r="Z128" s="51" t="n"><f>Health!G139</f><v>0</v></c><c r="AA128" s="51" t="n"><f>'Food Security'!G139</f><v>0</v></c><c r="AB128" s="51" t="n"><f>'Macro Fiscal'!G139</f><v>0</v></c><c r="AC128" s="51" t="n"><f>'Socioeconomic Vulnerability'!G139</f><v>0</v></c><c r="AD128" s="51" t="n"><f>'Natural Hazard'!G139</f><v>0</v></c><c r="AE128" s="51" t="n"><f>'Conflict and Fragility'!G139</f><v>0</v></c><c r="AF128" s="60"/><c r="AG128" s="52" t="n"><v>0.4</v></c><c r="AH128" s="52" t="n"><v>0.8</v></c><c r="AI128" s="48"/><c r="AJ128" s="48"/><c r="AK128" s="48"/><c r="AL128" s="48"/><c r="AM128" s="48"/><c r="AN128" s="48"/><c r="AO128" s="48"/><c r="AP128" s="48"/><c r="AQ128" s="48"/><c r="AR128" s="48"/><c r="AS128" s="48"/><c r="AT128" s="48"/><c r="AU128" s="48"/><c r="AV128" s="48"/><c r="AW128" s="48"/><c r="AX128" s="48"/><c r="AY128" s="48"/><c r="AZ128" s="48"/><c r="BA128" s="48"/><c r="BB128" s="48"/><c r="BC128" s="48"/><c r="BD128" s="48"/><c r="BE128" s="48"/><c r="BF128" s="48"/><c r="BG128" s="48"/><c r="BH128" s="48"/><c r="BI128" s="48"/><c r="BJ128" s="48"/><c r="BK128" s="48"/><c r="BL128" s="48"/><c r="BM128" s="48"/><c r="BN128" s="48"/><c r="BO128" s="48"/><c r="BP128" s="48"/></row><row r="129"><c r="A129" s="106" t="n"><v>124</v></c><c r="B129" s="47" t="s"><v>174</v></c><c r="C129" s="47" t="s"><v>175</v></c><c r="D129" s="60"/><c r="E129" s="49" t="n"><f t="array" ref="E129">Options!$D$30*(COUNTIF($L129:$Q129, "&gt;="&amp;Options!$D$41) + 0.5*(COUNTIF($L129:$Q129, "&gt;="&amp;Options!$D$42) - COUNTIF($L129:$Q129, "&gt;="&amp;Options!$D$41))) + Options!$D$31*(COUNTIF($L129:$Q129, "&gt;="&amp;Options!$D$41)) + Options!$D$32*AVERAGE($L129:$Q129) + Options!$D$33*GEOMEAN($L129:$Q129+0.0001)</f><v>0</v></c><c r="F129" s="50" t="n"><f t="shared" si="27"/><v>0</v></c><c r="G129" s="49" t="n"><f t="array" ref="G129">Options!$D$30*(COUNTIF($S129:$X129, "&gt;="&amp;Options!$D$37) + 0.5*(COUNTIF($S129:$X129, "&gt;="&amp;Options!$D$38) - COUNTIF($S129:$X129, "&gt;="&amp;Options!$D$37))) + Options!$D$31*(COUNTIF($S129:$X129, "&gt;="&amp;Options!$D$37)) + Options!$D$32*AVERAGE($S129:$X129) + Options!$D$33*GEOMEAN($S129:$X129+0.0001)</f><v>0</v></c><c r="H129" s="90" t="n"><f t="shared" si="28"/><v>0</v></c><c r="I129" s="48" t="n"><f t="array" ref="I129">Options!$D$30*(COUNTIF($Z129:$AE129, "&gt;="&amp;Options!$D$37) + 0.5*(COUNTIF($Z129:$AE129, "&gt;="&amp;Options!$D$38) - COUNTIF($Z129:$AE129, "&gt;="&amp;Options!$D$37))) + Options!$D$31*(COUNTIF($Z129:$AE129, "&gt;="&amp;Options!$D$37)) + Options!$D$32*AVERAGE($Z129:$AE129) + Options!$D$33*GEOMEAN($Z129:$AE129+0.0001)</f><v>0</v></c><c r="J129" s="90" t="n"><f t="shared" si="29"/><v>0</v></c><c r="K129" s="60"/><c r="L129" s="51" t="n"><f t="shared" si="30"/><v>0</v></c><c r="M129" s="51" t="n"><f t="shared" si="31"/><v>0</v></c><c r="N129" s="51" t="n"><f t="shared" si="32"/><v>0</v></c><c r="O129" s="51" t="n"><f t="shared" si="33"/><v>0</v></c><c r="P129" s="51" t="n"><f t="shared" si="34"/><v>0</v></c><c r="Q129" s="51" t="n"><f t="shared" si="35"/><v>0</v></c><c r="R129" s="97"/><c r="S129" s="51" t="n"><f>Health!F89</f><v>0</v></c><c r="T129" s="51" t="n"><f>'Food Security'!F89</f><v>0</v></c><c r="U129" s="91" t="n"><f>'Macro Fiscal'!F89</f><v>0</v></c><c r="V129" s="51" t="n"><f>'Socioeconomic Vulnerability'!F89</f><v>0</v></c><c r="W129" s="51" t="n"><f>'Natural Hazard'!F89</f><v>0</v></c><c r="X129" s="51" t="n"><f>'Conflict and Fragility'!F89</f><v>0</v></c><c r="Y129" s="97"/><c r="Z129" s="51" t="n"><f>Health!G89</f><v>0</v></c><c r="AA129" s="51" t="n"><f>'Food Security'!G89</f><v>0</v></c><c r="AB129" s="51" t="n"><f>'Macro Fiscal'!G89</f><v>0</v></c><c r="AC129" s="51" t="n"><f>'Socioeconomic Vulnerability'!G89</f><v>0</v></c><c r="AD129" s="51" t="n"><f>'Natural Hazard'!G89</f><v>0</v></c><c r="AE129" s="51" t="n"><f>'Conflict and Fragility'!G89</f><v>0</v></c><c r="AF129" s="60"/><c r="AG129" s="52" t="n"><v>0</v></c><c r="AH129" s="52" t="n"><v>0.3</v></c><c r="AI129" s="48"/><c r="AJ129" s="48"/><c r="AK129" s="48"/><c r="AL129" s="48"/><c r="AM129" s="48"/><c r="AN129" s="48"/><c r="AO129" s="48"/><c r="AP129" s="48"/><c r="AQ129" s="48"/><c r="AR129" s="48"/><c r="AS129" s="48"/><c r="AT129" s="48"/><c r="AU129" s="48"/><c r="AV129" s="48"/><c r="AW129" s="48"/><c r="AX129" s="48"/><c r="AY129" s="48"/><c r="AZ129" s="48"/><c r="BA129" s="48"/><c r="BB129" s="48"/><c r="BC129" s="48"/><c r="BD129" s="48"/><c r="BE129" s="48"/><c r="BF129" s="48"/><c r="BG129" s="48"/><c r="BH129" s="48"/><c r="BI129" s="48"/><c r="BJ129" s="48"/><c r="BK129" s="48"/><c r="BL129" s="48"/><c r="BM129" s="48"/><c r="BN129" s="48"/><c r="BO129" s="48"/><c r="BP129" s="48"/></row><row r="130"><c r="A130" s="106" t="n"><v>125</v></c><c r="B130" s="47" t="s"><v>200</v></c><c r="C130" s="47" t="s"><v>201</v></c><c r="D130" s="60"/><c r="E130" s="49" t="n"><f t="array" ref="E130">Options!$D$30*(COUNTIF($L130:$Q130, "&gt;="&amp;Options!$D$41) + 0.5*(COUNTIF($L130:$Q130, "&gt;="&amp;Options!$D$42) - COUNTIF($L130:$Q130, "&gt;="&amp;Options!$D$41))) + Options!$D$31*(COUNTIF($L130:$Q130, "&gt;="&amp;Options!$D$41)) + Options!$D$32*AVERAGE($L130:$Q130) + Options!$D$33*GEOMEAN($L130:$Q130+0.0001)</f><v>0</v></c><c r="F130" s="50" t="n"><f t="shared" si="27"/><v>0</v></c><c r="G130" s="49" t="n"><f t="array" ref="G130">Options!$D$30*(COUNTIF($S130:$X130, "&gt;="&amp;Options!$D$37) + 0.5*(COUNTIF($S130:$X130, "&gt;="&amp;Options!$D$38) - COUNTIF($S130:$X130, "&gt;="&amp;Options!$D$37))) + Options!$D$31*(COUNTIF($S130:$X130, "&gt;="&amp;Options!$D$37)) + Options!$D$32*AVERAGE($S130:$X130) + Options!$D$33*GEOMEAN($S130:$X130+0.0001)</f><v>0</v></c><c r="H130" s="90" t="n"><f t="shared" si="28"/><v>0</v></c><c r="I130" s="48" t="n"><f t="array" ref="I130">Options!$D$30*(COUNTIF($Z130:$AE130, "&gt;="&amp;Options!$D$37) + 0.5*(COUNTIF($Z130:$AE130, "&gt;="&amp;Options!$D$38) - COUNTIF($Z130:$AE130, "&gt;="&amp;Options!$D$37))) + Options!$D$31*(COUNTIF($Z130:$AE130, "&gt;="&amp;Options!$D$37)) + Options!$D$32*AVERAGE($Z130:$AE130) + Options!$D$33*GEOMEAN($Z130:$AE130+0.0001)</f><v>0</v></c><c r="J130" s="90" t="n"><f t="shared" si="29"/><v>0</v></c><c r="K130" s="60"/><c r="L130" s="51" t="n"><f t="shared" si="30"/><v>0</v></c><c r="M130" s="51" t="n"><f t="shared" si="31"/><v>0</v></c><c r="N130" s="51" t="n"><f t="shared" si="32"/><v>0</v></c><c r="O130" s="51" t="n"><f t="shared" si="33"/><v>0</v></c><c r="P130" s="51" t="n"><f t="shared" si="34"/><v>0</v></c><c r="Q130" s="51" t="n"><f t="shared" si="35"/><v>0</v></c><c r="R130" s="97"/><c r="S130" s="51" t="n"><f>Health!F102</f><v>0</v></c><c r="T130" s="51" t="n"><f>'Food Security'!F102</f><v>0</v></c><c r="U130" s="91" t="n"><f>'Macro Fiscal'!F102</f><v>0</v></c><c r="V130" s="51" t="n"><f>'Socioeconomic Vulnerability'!F102</f><v>0</v></c><c r="W130" s="51" t="n"><f>'Natural Hazard'!F102</f><v>0</v></c><c r="X130" s="51" t="n"><f>'Conflict and Fragility'!F102</f><v>0</v></c><c r="Y130" s="97"/><c r="Z130" s="51" t="n"><f>Health!G102</f><v>0</v></c><c r="AA130" s="51" t="n"><f>'Food Security'!G102</f><v>0</v></c><c r="AB130" s="51" t="n"><f>'Macro Fiscal'!G102</f><v>0</v></c><c r="AC130" s="51" t="n"><f>'Socioeconomic Vulnerability'!G102</f><v>0</v></c><c r="AD130" s="51" t="n"><f>'Natural Hazard'!G102</f><v>0</v></c><c r="AE130" s="51" t="n"><f>'Conflict and Fragility'!G102</f><v>0</v></c><c r="AF130" s="60"/><c r="AG130" s="52" t="n"><v>0.4</v></c><c r="AH130" s="52" t="n"><v>0.8</v></c><c r="AI130" s="48"/><c r="AJ130" s="48"/><c r="AK130" s="48"/><c r="AL130" s="48"/><c r="AM130" s="48"/><c r="AN130" s="48"/><c r="AO130" s="48"/><c r="AP130" s="48"/><c r="AQ130" s="48"/><c r="AR130" s="48"/><c r="AS130" s="48"/><c r="AT130" s="48"/><c r="AU130" s="48"/><c r="AV130" s="48"/><c r="AW130" s="48"/><c r="AX130" s="48"/><c r="AY130" s="48"/><c r="AZ130" s="48"/><c r="BA130" s="48"/><c r="BB130" s="48"/><c r="BC130" s="48"/><c r="BD130" s="48"/><c r="BE130" s="48"/><c r="BF130" s="48"/><c r="BG130" s="48"/><c r="BH130" s="48"/><c r="BI130" s="48"/><c r="BJ130" s="48"/><c r="BK130" s="48"/><c r="BL130" s="48"/><c r="BM130" s="48"/><c r="BN130" s="48"/><c r="BO130" s="48"/><c r="BP130" s="48"/></row><row r="131"><c r="A131" s="106" t="n"><v>126</v></c><c r="B131" s="47" t="s"><v>212</v></c><c r="C131" s="47" t="s"><v>213</v></c><c r="D131" s="60"/><c r="E131" s="49" t="n"><f t="array" ref="E131">Options!$D$30*(COUNTIF($L131:$Q131, "&gt;="&amp;Options!$D$41) + 0.5*(COUNTIF($L131:$Q131, "&gt;="&amp;Options!$D$42) - COUNTIF($L131:$Q131, "&gt;="&amp;Options!$D$41))) + Options!$D$31*(COUNTIF($L131:$Q131, "&gt;="&amp;Options!$D$41)) + Options!$D$32*AVERAGE($L131:$Q131) + Options!$D$33*GEOMEAN($L131:$Q131+0.0001)</f><v>0</v></c><c r="F131" s="50" t="n"><f t="shared" si="27"/><v>0</v></c><c r="G131" s="49" t="n"><f t="array" ref="G131">Options!$D$30*(COUNTIF($S131:$X131, "&gt;="&amp;Options!$D$37) + 0.5*(COUNTIF($S131:$X131, "&gt;="&amp;Options!$D$38) - COUNTIF($S131:$X131, "&gt;="&amp;Options!$D$37))) + Options!$D$31*(COUNTIF($S131:$X131, "&gt;="&amp;Options!$D$37)) + Options!$D$32*AVERAGE($S131:$X131) + Options!$D$33*GEOMEAN($S131:$X131+0.0001)</f><v>0</v></c><c r="H131" s="90" t="n"><f t="shared" si="28"/><v>0</v></c><c r="I131" s="48" t="n"><f t="array" ref="I131">Options!$D$30*(COUNTIF($Z131:$AE131, "&gt;="&amp;Options!$D$37) + 0.5*(COUNTIF($Z131:$AE131, "&gt;="&amp;Options!$D$38) - COUNTIF($Z131:$AE131, "&gt;="&amp;Options!$D$37))) + Options!$D$31*(COUNTIF($Z131:$AE131, "&gt;="&amp;Options!$D$37)) + Options!$D$32*AVERAGE($Z131:$AE131) + Options!$D$33*GEOMEAN($Z131:$AE131+0.0001)</f><v>0</v></c><c r="J131" s="90" t="n"><f t="shared" si="29"/><v>0</v></c><c r="K131" s="60"/><c r="L131" s="51" t="n"><f t="shared" si="30"/><v>0</v></c><c r="M131" s="51" t="n"><f t="shared" si="31"/><v>0</v></c><c r="N131" s="51" t="n"><f t="shared" si="32"/><v>0</v></c><c r="O131" s="51" t="n"><f t="shared" si="33"/><v>0</v></c><c r="P131" s="51" t="n"><f t="shared" si="34"/><v>0</v></c><c r="Q131" s="51" t="n"><f t="shared" si="35"/><v>0</v></c><c r="R131" s="97"/><c r="S131" s="51" t="n"><f>Health!F108</f><v>0</v></c><c r="T131" s="51" t="n"><f>'Food Security'!F108</f><v>0</v></c><c r="U131" s="91" t="n"><f>'Macro Fiscal'!F108</f><v>0</v></c><c r="V131" s="51" t="n"><f>'Socioeconomic Vulnerability'!F108</f><v>0</v></c><c r="W131" s="51" t="n"><f>'Natural Hazard'!F108</f><v>0</v></c><c r="X131" s="51" t="n"><f>'Conflict and Fragility'!F108</f><v>0</v></c><c r="Y131" s="97"/><c r="Z131" s="51" t="n"><f>Health!G108</f><v>0</v></c><c r="AA131" s="51" t="n"><f>'Food Security'!G108</f><v>0</v></c><c r="AB131" s="51" t="n"><f>'Macro Fiscal'!G108</f><v>0</v></c><c r="AC131" s="51" t="n"><f>'Socioeconomic Vulnerability'!G108</f><v>0</v></c><c r="AD131" s="51" t="n"><f>'Natural Hazard'!G108</f><v>0</v></c><c r="AE131" s="51" t="n"><f>'Conflict and Fragility'!G108</f><v>0</v></c><c r="AF131" s="60"/><c r="AG131" s="52" t="n"><v>0</v></c><c r="AH131" s="52" t="n"><v>0.2</v></c><c r="AI131" s="48"/><c r="AJ131" s="48"/><c r="AK131" s="48"/><c r="AL131" s="48"/><c r="AM131" s="48"/><c r="AN131" s="48"/><c r="AO131" s="48"/><c r="AP131" s="48"/><c r="AQ131" s="48"/><c r="AR131" s="48"/><c r="AS131" s="48"/><c r="AT131" s="48"/><c r="AU131" s="48"/><c r="AV131" s="48"/><c r="AW131" s="48"/><c r="AX131" s="48"/><c r="AY131" s="48"/><c r="AZ131" s="48"/><c r="BA131" s="48"/><c r="BB131" s="48"/><c r="BC131" s="48"/><c r="BD131" s="48"/><c r="BE131" s="48"/><c r="BF131" s="48"/><c r="BG131" s="48"/><c r="BH131" s="48"/><c r="BI131" s="48"/><c r="BJ131" s="48"/><c r="BK131" s="48"/><c r="BL131" s="48"/><c r="BM131" s="48"/><c r="BN131" s="48"/><c r="BO131" s="48"/><c r="BP131" s="48"/></row><row r="132"><c r="A132" s="106" t="n"><v>127</v></c><c r="B132" s="47" t="s"><v>98</v></c><c r="C132" s="47" t="s"><v>99</v></c><c r="D132" s="60"/><c r="E132" s="49" t="n"><f t="array" ref="E132">Options!$D$30*(COUNTIF($L132:$Q132, "&gt;="&amp;Options!$D$41) + 0.5*(COUNTIF($L132:$Q132, "&gt;="&amp;Options!$D$42) - COUNTIF($L132:$Q132, "&gt;="&amp;Options!$D$41))) + Options!$D$31*(COUNTIF($L132:$Q132, "&gt;="&amp;Options!$D$41)) + Options!$D$32*AVERAGE($L132:$Q132) + Options!$D$33*GEOMEAN($L132:$Q132+0.0001)</f><v>0</v></c><c r="F132" s="50" t="n"><f t="shared" si="27"/><v>0</v></c><c r="G132" s="49" t="n"><f t="array" ref="G132">Options!$D$30*(COUNTIF($S132:$X132, "&gt;="&amp;Options!$D$37) + 0.5*(COUNTIF($S132:$X132, "&gt;="&amp;Options!$D$38) - COUNTIF($S132:$X132, "&gt;="&amp;Options!$D$37))) + Options!$D$31*(COUNTIF($S132:$X132, "&gt;="&amp;Options!$D$37)) + Options!$D$32*AVERAGE($S132:$X132) + Options!$D$33*GEOMEAN($S132:$X132+0.0001)</f><v>0</v></c><c r="H132" s="90" t="n"><f t="shared" si="28"/><v>0</v></c><c r="I132" s="48" t="n"><f t="array" ref="I132">Options!$D$30*(COUNTIF($Z132:$AE132, "&gt;="&amp;Options!$D$37) + 0.5*(COUNTIF($Z132:$AE132, "&gt;="&amp;Options!$D$38) - COUNTIF($Z132:$AE132, "&gt;="&amp;Options!$D$37))) + Options!$D$31*(COUNTIF($Z132:$AE132, "&gt;="&amp;Options!$D$37)) + Options!$D$32*AVERAGE($Z132:$AE132) + Options!$D$33*GEOMEAN($Z132:$AE132+0.0001)</f><v>0</v></c><c r="J132" s="90" t="n"><f t="shared" si="29"/><v>0</v></c><c r="K132" s="60"/><c r="L132" s="51" t="n"><f t="shared" si="30"/><v>0</v></c><c r="M132" s="51" t="n"><f t="shared" si="31"/><v>0</v></c><c r="N132" s="51" t="n"><f t="shared" si="32"/><v>0</v></c><c r="O132" s="51" t="n"><f t="shared" si="33"/><v>0</v></c><c r="P132" s="51" t="n"><f t="shared" si="34"/><v>0</v></c><c r="Q132" s="51" t="n"><f t="shared" si="35"/><v>0</v></c><c r="R132" s="97"/><c r="S132" s="51" t="n"><f>Health!F51</f><v>0</v></c><c r="T132" s="51" t="n"><f>'Food Security'!F51</f><v>0</v></c><c r="U132" s="91" t="n"><f>'Macro Fiscal'!F51</f><v>0</v></c><c r="V132" s="51" t="n"><f>'Socioeconomic Vulnerability'!F51</f><v>0</v></c><c r="W132" s="51" t="n"><f>'Natural Hazard'!F51</f><v>0</v></c><c r="X132" s="51" t="n"><f>'Conflict and Fragility'!F51</f><v>0</v></c><c r="Y132" s="97"/><c r="Z132" s="51" t="n"><f>Health!G51</f><v>0</v></c><c r="AA132" s="51" t="n"><f>'Food Security'!G51</f><v>0</v></c><c r="AB132" s="51" t="n"><f>'Macro Fiscal'!G51</f><v>0</v></c><c r="AC132" s="51" t="n"><f>'Socioeconomic Vulnerability'!G51</f><v>0</v></c><c r="AD132" s="51" t="n"><f>'Natural Hazard'!G51</f><v>0</v></c><c r="AE132" s="51" t="n"><f>'Conflict and Fragility'!G51</f><v>0</v></c><c r="AF132" s="60"/><c r="AG132" s="52" t="n"><v>0</v></c><c r="AH132" s="52" t="n"><v>0.2</v></c><c r="AI132" s="48"/><c r="AJ132" s="48"/><c r="AK132" s="48"/><c r="AL132" s="48"/><c r="AM132" s="48"/><c r="AN132" s="48"/><c r="AO132" s="48"/><c r="AP132" s="48"/><c r="AQ132" s="48"/><c r="AR132" s="48"/><c r="AS132" s="48"/><c r="AT132" s="48"/><c r="AU132" s="48"/><c r="AV132" s="48"/><c r="AW132" s="48"/><c r="AX132" s="48"/><c r="AY132" s="48"/><c r="AZ132" s="48"/><c r="BA132" s="48"/><c r="BB132" s="48"/><c r="BC132" s="48"/><c r="BD132" s="48"/><c r="BE132" s="48"/><c r="BF132" s="48"/><c r="BG132" s="48"/><c r="BH132" s="48"/><c r="BI132" s="48"/><c r="BJ132" s="48"/><c r="BK132" s="48"/><c r="BL132" s="48"/><c r="BM132" s="48"/><c r="BN132" s="48"/><c r="BO132" s="48"/><c r="BP132" s="48"/></row><row r="133"><c r="A133" s="106" t="n"><v>128</v></c><c r="B133" s="47" t="s"><v>290</v></c><c r="C133" s="47" t="s"><v>291</v></c><c r="D133" s="60"/><c r="E133" s="49" t="n"><f t="array" ref="E133">Options!$D$30*(COUNTIF($L133:$Q133, "&gt;="&amp;Options!$D$41) + 0.5*(COUNTIF($L133:$Q133, "&gt;="&amp;Options!$D$42) - COUNTIF($L133:$Q133, "&gt;="&amp;Options!$D$41))) + Options!$D$31*(COUNTIF($L133:$Q133, "&gt;="&amp;Options!$D$41)) + Options!$D$32*AVERAGE($L133:$Q133) + Options!$D$33*GEOMEAN($L133:$Q133+0.0001)</f><v>0</v></c><c r="F133" s="50" t="n"><f t="shared" si="27"/><v>0</v></c><c r="G133" s="49" t="n"><f t="array" ref="G133">Options!$D$30*(COUNTIF($S133:$X133, "&gt;="&amp;Options!$D$37) + 0.5*(COUNTIF($S133:$X133, "&gt;="&amp;Options!$D$38) - COUNTIF($S133:$X133, "&gt;="&amp;Options!$D$37))) + Options!$D$31*(COUNTIF($S133:$X133, "&gt;="&amp;Options!$D$37)) + Options!$D$32*AVERAGE($S133:$X133) + Options!$D$33*GEOMEAN($S133:$X133+0.0001)</f><v>0</v></c><c r="H133" s="90" t="n"><f t="shared" si="28"/><v>0</v></c><c r="I133" s="48" t="n"><f t="array" ref="I133">Options!$D$30*(COUNTIF($Z133:$AE133, "&gt;="&amp;Options!$D$37) + 0.5*(COUNTIF($Z133:$AE133, "&gt;="&amp;Options!$D$38) - COUNTIF($Z133:$AE133, "&gt;="&amp;Options!$D$37))) + Options!$D$31*(COUNTIF($Z133:$AE133, "&gt;="&amp;Options!$D$37)) + Options!$D$32*AVERAGE($Z133:$AE133) + Options!$D$33*GEOMEAN($Z133:$AE133+0.0001)</f><v>0</v></c><c r="J133" s="90" t="n"><f t="shared" si="29"/><v>0</v></c><c r="K133" s="60"/><c r="L133" s="51" t="n"><f t="shared" si="30"/><v>0</v></c><c r="M133" s="51" t="n"><f t="shared" si="31"/><v>0</v></c><c r="N133" s="51" t="n"><f t="shared" si="32"/><v>0</v></c><c r="O133" s="51" t="n"><f t="shared" si="33"/><v>0</v></c><c r="P133" s="51" t="n"><f t="shared" si="34"/><v>0</v></c><c r="Q133" s="51" t="n"><f t="shared" si="35"/><v>0</v></c><c r="R133" s="97"/><c r="S133" s="51" t="n"><f>Health!F147</f><v>0</v></c><c r="T133" s="51" t="n"><f>'Food Security'!F147</f><v>0</v></c><c r="U133" s="91" t="n"><f>'Macro Fiscal'!F147</f><v>0</v></c><c r="V133" s="51" t="n"><f>'Socioeconomic Vulnerability'!F147</f><v>0</v></c><c r="W133" s="51" t="n"><f>'Natural Hazard'!F147</f><v>0</v></c><c r="X133" s="51" t="n"><f>'Conflict and Fragility'!F147</f><v>0</v></c><c r="Y133" s="97"/><c r="Z133" s="51" t="n"><f>Health!G147</f><v>0</v></c><c r="AA133" s="51" t="n"><f>'Food Security'!G147</f><v>0</v></c><c r="AB133" s="51" t="n"><f>'Macro Fiscal'!G147</f><v>0</v></c><c r="AC133" s="51" t="n"><f>'Socioeconomic Vulnerability'!G147</f><v>0</v></c><c r="AD133" s="51" t="n"><f>'Natural Hazard'!G147</f><v>0</v></c><c r="AE133" s="51" t="n"><f>'Conflict and Fragility'!G147</f><v>0</v></c><c r="AF133" s="60"/><c r="AG133" s="52" t="n"><v>0</v></c><c r="AH133" s="52" t="n"><v>0.2</v></c><c r="AI133" s="48"/><c r="AJ133" s="48"/><c r="AK133" s="48"/><c r="AL133" s="48"/><c r="AM133" s="48"/><c r="AN133" s="48"/><c r="AO133" s="48"/><c r="AP133" s="48"/><c r="AQ133" s="48"/><c r="AR133" s="48"/><c r="AS133" s="48"/><c r="AT133" s="48"/><c r="AU133" s="48"/><c r="AV133" s="48"/><c r="AW133" s="48"/><c r="AX133" s="48"/><c r="AY133" s="48"/><c r="AZ133" s="48"/><c r="BA133" s="48"/><c r="BB133" s="48"/><c r="BC133" s="48"/><c r="BD133" s="48"/><c r="BE133" s="48"/><c r="BF133" s="48"/><c r="BG133" s="48"/><c r="BH133" s="48"/><c r="BI133" s="48"/><c r="BJ133" s="48"/><c r="BK133" s="48"/><c r="BL133" s="48"/><c r="BM133" s="48"/><c r="BN133" s="48"/><c r="BO133" s="48"/><c r="BP133" s="48"/></row><row r="134"><c r="A134" s="106" t="n"><v>129</v></c><c r="B134" s="47" t="s"><v>348</v></c><c r="C134" s="47" t="s"><v>349</v></c><c r="D134" s="60"/><c r="E134" s="49" t="n"><f t="array" ref="E134">Options!$D$30*(COUNTIF($L134:$Q134, "&gt;="&amp;Options!$D$41) + 0.5*(COUNTIF($L134:$Q134, "&gt;="&amp;Options!$D$42) - COUNTIF($L134:$Q134, "&gt;="&amp;Options!$D$41))) + Options!$D$31*(COUNTIF($L134:$Q134, "&gt;="&amp;Options!$D$41)) + Options!$D$32*AVERAGE($L134:$Q134) + Options!$D$33*GEOMEAN($L134:$Q134+0.0001)</f><v>0</v></c><c r="F134" s="50" t="n"><f t="shared" ref="F134:F165" si="36">E134</f><v>0</v></c><c r="G134" s="49" t="n"><f t="array" ref="G134">Options!$D$30*(COUNTIF($S134:$X134, "&gt;="&amp;Options!$D$37) + 0.5*(COUNTIF($S134:$X134, "&gt;="&amp;Options!$D$38) - COUNTIF($S134:$X134, "&gt;="&amp;Options!$D$37))) + Options!$D$31*(COUNTIF($S134:$X134, "&gt;="&amp;Options!$D$37)) + Options!$D$32*AVERAGE($S134:$X134) + Options!$D$33*GEOMEAN($S134:$X134+0.0001)</f><v>0</v></c><c r="H134" s="90" t="n"><f t="shared" ref="H134:H165" si="37">G134</f><v>0</v></c><c r="I134" s="48" t="n"><f t="array" ref="I134">Options!$D$30*(COUNTIF($Z134:$AE134, "&gt;="&amp;Options!$D$37) + 0.5*(COUNTIF($Z134:$AE134, "&gt;="&amp;Options!$D$38) - COUNTIF($Z134:$AE134, "&gt;="&amp;Options!$D$37))) + Options!$D$31*(COUNTIF($Z134:$AE134, "&gt;="&amp;Options!$D$37)) + Options!$D$32*AVERAGE($Z134:$AE134) + Options!$D$33*GEOMEAN($Z134:$AE134+0.0001)</f><v>0</v></c><c r="J134" s="90" t="n"><f t="shared" ref="J134:J165" si="38">I134</f><v>0</v></c><c r="K134" s="60"/><c r="L134" s="51" t="n"><f t="shared" ref="L134:L165" si="39">IFERROR(GEOMEAN(S134,Z134), MAX(S134,Z134))</f><v>0</v></c><c r="M134" s="51" t="n"><f t="shared" ref="M134:M165" si="40">IFERROR(GEOMEAN(T134,AA134), MAX(T134,AA134))</f><v>0</v></c><c r="N134" s="51" t="n"><f t="shared" ref="N134:N165" si="41">IFERROR(GEOMEAN(U134,AB134), MAX(U134,AB134))</f><v>0</v></c><c r="O134" s="51" t="n"><f t="shared" ref="O134:O165" si="42">IFERROR(GEOMEAN(V134,AC134), MAX(V134,AC134))</f><v>0</v></c><c r="P134" s="51" t="n"><f t="shared" ref="P134:P165" si="43">IFERROR(GEOMEAN(W134,AD134), MAX(W134,AD134))</f><v>0</v></c><c r="Q134" s="51" t="n"><f t="shared" ref="Q134:Q165" si="44">IFERROR(GEOMEAN(X134,AE134), MAX(X134,AE134))</f><v>0</v></c><c r="R134" s="97"/><c r="S134" s="51" t="n"><f>Health!F176</f><v>0</v></c><c r="T134" s="51" t="n"><f>'Food Security'!F176</f><v>0</v></c><c r="U134" s="91" t="n"><f>'Macro Fiscal'!F176</f><v>0</v></c><c r="V134" s="51" t="n"><f>'Socioeconomic Vulnerability'!F176</f><v>0</v></c><c r="W134" s="51" t="n"><f>'Natural Hazard'!F176</f><v>0</v></c><c r="X134" s="51" t="n"><f>'Conflict and Fragility'!F176</f><v>0</v></c><c r="Y134" s="97"/><c r="Z134" s="51" t="n"><f>Health!G176</f><v>0</v></c><c r="AA134" s="51" t="n"><f>'Food Security'!G176</f><v>0</v></c><c r="AB134" s="51" t="n"><f>'Macro Fiscal'!G176</f><v>0</v></c><c r="AC134" s="51" t="n"><f>'Socioeconomic Vulnerability'!G176</f><v>0</v></c><c r="AD134" s="51" t="n"><f>'Natural Hazard'!G176</f><v>0</v></c><c r="AE134" s="51" t="n"><f>'Conflict and Fragility'!G176</f><v>0</v></c><c r="AF134" s="60"/><c r="AG134" s="52" t="n"><v>0</v></c><c r="AH134" s="52" t="n"><v>0.2</v></c><c r="AI134" s="48"/><c r="AJ134" s="48"/><c r="AK134" s="48"/><c r="AL134" s="48"/><c r="AM134" s="48"/><c r="AN134" s="48"/><c r="AO134" s="48"/><c r="AP134" s="48"/><c r="AQ134" s="48"/><c r="AR134" s="48"/><c r="AS134" s="48"/><c r="AT134" s="48"/><c r="AU134" s="48"/><c r="AV134" s="48"/><c r="AW134" s="48"/><c r="AX134" s="48"/><c r="AY134" s="48"/><c r="AZ134" s="48"/><c r="BA134" s="48"/><c r="BB134" s="48"/><c r="BC134" s="48"/><c r="BD134" s="48"/><c r="BE134" s="48"/><c r="BF134" s="48"/><c r="BG134" s="48"/><c r="BH134" s="48"/><c r="BI134" s="48"/><c r="BJ134" s="48"/><c r="BK134" s="48"/><c r="BL134" s="48"/><c r="BM134" s="48"/><c r="BN134" s="48"/><c r="BO134" s="48"/><c r="BP134" s="48"/></row><row r="135"><c r="A135" s="106" t="n"><v>130</v></c><c r="B135" s="47" t="s"><v>54</v></c><c r="C135" s="47" t="s"><v>55</v></c><c r="D135" s="60"/><c r="E135" s="49" t="n"><f t="array" ref="E135">Options!$D$30*(COUNTIF($L135:$Q135, "&gt;="&amp;Options!$D$41) + 0.5*(COUNTIF($L135:$Q135, "&gt;="&amp;Options!$D$42) - COUNTIF($L135:$Q135, "&gt;="&amp;Options!$D$41))) + Options!$D$31*(COUNTIF($L135:$Q135, "&gt;="&amp;Options!$D$41)) + Options!$D$32*AVERAGE($L135:$Q135) + Options!$D$33*GEOMEAN($L135:$Q135+0.0001)</f><v>0</v></c><c r="F135" s="50" t="n"><f t="shared" si="36"/><v>0</v></c><c r="G135" s="49" t="n"><f t="array" ref="G135">Options!$D$30*(COUNTIF($S135:$X135, "&gt;="&amp;Options!$D$37) + 0.5*(COUNTIF($S135:$X135, "&gt;="&amp;Options!$D$38) - COUNTIF($S135:$X135, "&gt;="&amp;Options!$D$37))) + Options!$D$31*(COUNTIF($S135:$X135, "&gt;="&amp;Options!$D$37)) + Options!$D$32*AVERAGE($S135:$X135) + Options!$D$33*GEOMEAN($S135:$X135+0.0001)</f><v>0</v></c><c r="H135" s="90" t="n"><f t="shared" si="37"/><v>0</v></c><c r="I135" s="48" t="n"><f t="array" ref="I135">Options!$D$30*(COUNTIF($Z135:$AE135, "&gt;="&amp;Options!$D$37) + 0.5*(COUNTIF($Z135:$AE135, "&gt;="&amp;Options!$D$38) - COUNTIF($Z135:$AE135, "&gt;="&amp;Options!$D$37))) + Options!$D$31*(COUNTIF($Z135:$AE135, "&gt;="&amp;Options!$D$37)) + Options!$D$32*AVERAGE($Z135:$AE135) + Options!$D$33*GEOMEAN($Z135:$AE135+0.0001)</f><v>0</v></c><c r="J135" s="90" t="n"><f t="shared" si="38"/><v>0</v></c><c r="K135" s="60"/><c r="L135" s="51" t="n"><f t="shared" si="39"/><v>0</v></c><c r="M135" s="51" t="n"><f t="shared" si="40"/><v>0</v></c><c r="N135" s="51" t="n"><f t="shared" si="41"/><v>0</v></c><c r="O135" s="51" t="n"><f t="shared" si="42"/><v>0</v></c><c r="P135" s="51" t="n"><f t="shared" si="43"/><v>0</v></c><c r="Q135" s="51" t="n"><f t="shared" si="44"/><v>0</v></c><c r="R135" s="97"/><c r="S135" s="51" t="n"><f>Health!F29</f><v>0</v></c><c r="T135" s="51" t="n"><f>'Food Security'!F29</f><v>0</v></c><c r="U135" s="91" t="n"><f>'Macro Fiscal'!F29</f><v>0</v></c><c r="V135" s="51" t="n"><f>'Socioeconomic Vulnerability'!F29</f><v>0</v></c><c r="W135" s="51" t="n"><f>'Natural Hazard'!F29</f><v>0</v></c><c r="X135" s="51" t="n"><f>'Conflict and Fragility'!F29</f><v>0</v></c><c r="Y135" s="97"/><c r="Z135" s="51" t="n"><f>Health!G29</f><v>0</v></c><c r="AA135" s="51" t="n"><f>'Food Security'!G29</f><v>0</v></c><c r="AB135" s="51" t="n"><f>'Macro Fiscal'!G29</f><v>0</v></c><c r="AC135" s="51" t="n"><f>'Socioeconomic Vulnerability'!G29</f><v>0</v></c><c r="AD135" s="51" t="n"><f>'Natural Hazard'!G29</f><v>0</v></c><c r="AE135" s="51" t="n"><f>'Conflict and Fragility'!G29</f><v>0</v></c><c r="AF135" s="60"/><c r="AG135" s="52" t="n"><v>0</v></c><c r="AH135" s="52" t="n"><v>0.4</v></c><c r="AI135" s="48"/><c r="AJ135" s="48"/><c r="AK135" s="48"/><c r="AL135" s="48"/><c r="AM135" s="48"/><c r="AN135" s="48"/><c r="AO135" s="48"/><c r="AP135" s="48"/><c r="AQ135" s="48"/><c r="AR135" s="48"/><c r="AS135" s="48"/><c r="AT135" s="48"/><c r="AU135" s="48"/><c r="AV135" s="48"/><c r="AW135" s="48"/><c r="AX135" s="48"/><c r="AY135" s="48"/><c r="AZ135" s="48"/><c r="BA135" s="48"/><c r="BB135" s="48"/><c r="BC135" s="48"/><c r="BD135" s="48"/><c r="BE135" s="48"/><c r="BF135" s="48"/><c r="BG135" s="48"/><c r="BH135" s="48"/><c r="BI135" s="48"/><c r="BJ135" s="48"/><c r="BK135" s="48"/><c r="BL135" s="48"/><c r="BM135" s="48"/><c r="BN135" s="48"/><c r="BO135" s="48"/><c r="BP135" s="48"/></row><row r="136"><c r="A136" s="106" t="n"><v>131</v></c><c r="B136" s="47" t="s"><v>102</v></c><c r="C136" s="47" t="s"><v>103</v></c><c r="D136" s="60"/><c r="E136" s="49" t="n"><f t="array" ref="E136">Options!$D$30*(COUNTIF($L136:$Q136, "&gt;="&amp;Options!$D$41) + 0.5*(COUNTIF($L136:$Q136, "&gt;="&amp;Options!$D$42) - COUNTIF($L136:$Q136, "&gt;="&amp;Options!$D$41))) + Options!$D$31*(COUNTIF($L136:$Q136, "&gt;="&amp;Options!$D$41)) + Options!$D$32*AVERAGE($L136:$Q136) + Options!$D$33*GEOMEAN($L136:$Q136+0.0001)</f><v>0</v></c><c r="F136" s="50" t="n"><f t="shared" si="36"/><v>0</v></c><c r="G136" s="49" t="n"><f t="array" ref="G136">Options!$D$30*(COUNTIF($S136:$X136, "&gt;="&amp;Options!$D$37) + 0.5*(COUNTIF($S136:$X136, "&gt;="&amp;Options!$D$38) - COUNTIF($S136:$X136, "&gt;="&amp;Options!$D$37))) + Options!$D$31*(COUNTIF($S136:$X136, "&gt;="&amp;Options!$D$37)) + Options!$D$32*AVERAGE($S136:$X136) + Options!$D$33*GEOMEAN($S136:$X136+0.0001)</f><v>0</v></c><c r="H136" s="90" t="n"><f t="shared" si="37"/><v>0</v></c><c r="I136" s="48" t="n"><f t="array" ref="I136">Options!$D$30*(COUNTIF($Z136:$AE136, "&gt;="&amp;Options!$D$37) + 0.5*(COUNTIF($Z136:$AE136, "&gt;="&amp;Options!$D$38) - COUNTIF($Z136:$AE136, "&gt;="&amp;Options!$D$37))) + Options!$D$31*(COUNTIF($Z136:$AE136, "&gt;="&amp;Options!$D$37)) + Options!$D$32*AVERAGE($Z136:$AE136) + Options!$D$33*GEOMEAN($Z136:$AE136+0.0001)</f><v>0</v></c><c r="J136" s="90" t="n"><f t="shared" si="38"/><v>0</v></c><c r="K136" s="60"/><c r="L136" s="51" t="n"><f t="shared" si="39"/><v>0</v></c><c r="M136" s="51" t="n"><f t="shared" si="40"/><v>0</v></c><c r="N136" s="51" t="n"><f t="shared" si="41"/><v>0</v></c><c r="O136" s="51" t="n"><f t="shared" si="42"/><v>0</v></c><c r="P136" s="51" t="n"><f t="shared" si="43"/><v>0</v></c><c r="Q136" s="51" t="n"><f t="shared" si="44"/><v>0</v></c><c r="R136" s="97"/><c r="S136" s="51" t="n"><f>Health!F53</f><v>0</v></c><c r="T136" s="51" t="n"><f>'Food Security'!F53</f><v>0</v></c><c r="U136" s="91" t="n"><f>'Macro Fiscal'!F53</f><v>0</v></c><c r="V136" s="51" t="n"><f>'Socioeconomic Vulnerability'!F53</f><v>0</v></c><c r="W136" s="51" t="n"><f>'Natural Hazard'!F53</f><v>0</v></c><c r="X136" s="51" t="n"><f>'Conflict and Fragility'!F53</f><v>0</v></c><c r="Y136" s="97"/><c r="Z136" s="51" t="n"><f>Health!G53</f><v>0</v></c><c r="AA136" s="51" t="n"><f>'Food Security'!G53</f><v>0</v></c><c r="AB136" s="51" t="n"><f>'Macro Fiscal'!G53</f><v>0</v></c><c r="AC136" s="51" t="n"><f>'Socioeconomic Vulnerability'!G53</f><v>0</v></c><c r="AD136" s="51" t="n"><f>'Natural Hazard'!G53</f><v>0</v></c><c r="AE136" s="51" t="n"><f>'Conflict and Fragility'!G53</f><v>0</v></c><c r="AF136" s="60"/><c r="AG136" s="52" t="n"><v>0</v></c><c r="AH136" s="52" t="n"><v>0.3</v></c><c r="AI136" s="48"/><c r="AJ136" s="48"/><c r="AK136" s="48"/><c r="AL136" s="48"/><c r="AM136" s="48"/><c r="AN136" s="48"/><c r="AO136" s="48"/><c r="AP136" s="48"/><c r="AQ136" s="48"/><c r="AR136" s="48"/><c r="AS136" s="48"/><c r="AT136" s="48"/><c r="AU136" s="48"/><c r="AV136" s="48"/><c r="AW136" s="48"/><c r="AX136" s="48"/><c r="AY136" s="48"/><c r="AZ136" s="48"/><c r="BA136" s="48"/><c r="BB136" s="48"/><c r="BC136" s="48"/><c r="BD136" s="48"/><c r="BE136" s="48"/><c r="BF136" s="48"/><c r="BG136" s="48"/><c r="BH136" s="48"/><c r="BI136" s="48"/><c r="BJ136" s="48"/><c r="BK136" s="48"/><c r="BL136" s="48"/><c r="BM136" s="48"/><c r="BN136" s="48"/><c r="BO136" s="48"/><c r="BP136" s="48"/></row><row r="137"><c r="A137" s="106" t="n"><v>132</v></c><c r="B137" s="47" t="s"><v>264</v></c><c r="C137" s="47" t="s"><v>265</v></c><c r="D137" s="60"/><c r="E137" s="49" t="n"><f t="array" ref="E137">Options!$D$30*(COUNTIF($L137:$Q137, "&gt;="&amp;Options!$D$41) + 0.5*(COUNTIF($L137:$Q137, "&gt;="&amp;Options!$D$42) - COUNTIF($L137:$Q137, "&gt;="&amp;Options!$D$41))) + Options!$D$31*(COUNTIF($L137:$Q137, "&gt;="&amp;Options!$D$41)) + Options!$D$32*AVERAGE($L137:$Q137) + Options!$D$33*GEOMEAN($L137:$Q137+0.0001)</f><v>0</v></c><c r="F137" s="50" t="n"><f t="shared" si="36"/><v>0</v></c><c r="G137" s="49" t="n"><f t="array" ref="G137">Options!$D$30*(COUNTIF($S137:$X137, "&gt;="&amp;Options!$D$37) + 0.5*(COUNTIF($S137:$X137, "&gt;="&amp;Options!$D$38) - COUNTIF($S137:$X137, "&gt;="&amp;Options!$D$37))) + Options!$D$31*(COUNTIF($S137:$X137, "&gt;="&amp;Options!$D$37)) + Options!$D$32*AVERAGE($S137:$X137) + Options!$D$33*GEOMEAN($S137:$X137+0.0001)</f><v>0</v></c><c r="H137" s="90" t="n"><f t="shared" si="37"/><v>0</v></c><c r="I137" s="48" t="n"><f t="array" ref="I137">Options!$D$30*(COUNTIF($Z137:$AE137, "&gt;="&amp;Options!$D$37) + 0.5*(COUNTIF($Z137:$AE137, "&gt;="&amp;Options!$D$38) - COUNTIF($Z137:$AE137, "&gt;="&amp;Options!$D$37))) + Options!$D$31*(COUNTIF($Z137:$AE137, "&gt;="&amp;Options!$D$37)) + Options!$D$32*AVERAGE($Z137:$AE137) + Options!$D$33*GEOMEAN($Z137:$AE137+0.0001)</f><v>0</v></c><c r="J137" s="90" t="n"><f t="shared" si="38"/><v>0</v></c><c r="K137" s="60"/><c r="L137" s="51" t="n"><f t="shared" si="39"/><v>0</v></c><c r="M137" s="51" t="n"><f t="shared" si="40"/><v>0</v></c><c r="N137" s="51" t="n"><f t="shared" si="41"/><v>0</v></c><c r="O137" s="51" t="n"><f t="shared" si="42"/><v>0</v></c><c r="P137" s="51" t="n"><f t="shared" si="43"/><v>0</v></c><c r="Q137" s="51" t="n"><f t="shared" si="44"/><v>0</v></c><c r="R137" s="97"/><c r="S137" s="51" t="n"><f>Health!F134</f><v>0</v></c><c r="T137" s="51" t="n"><f>'Food Security'!F134</f><v>0</v></c><c r="U137" s="91" t="n"><f>'Macro Fiscal'!F134</f><v>0</v></c><c r="V137" s="51" t="n"><f>'Socioeconomic Vulnerability'!F134</f><v>0</v></c><c r="W137" s="51" t="n"><f>'Natural Hazard'!F134</f><v>0</v></c><c r="X137" s="51" t="n"><f>'Conflict and Fragility'!F134</f><v>0</v></c><c r="Y137" s="97"/><c r="Z137" s="51" t="n"><f>Health!G134</f><v>0</v></c><c r="AA137" s="51" t="n"><f>'Food Security'!G134</f><v>0</v></c><c r="AB137" s="51" t="n"><f>'Macro Fiscal'!G134</f><v>0</v></c><c r="AC137" s="51" t="n"><f>'Socioeconomic Vulnerability'!G134</f><v>0</v></c><c r="AD137" s="51" t="n"><f>'Natural Hazard'!G134</f><v>0</v></c><c r="AE137" s="51" t="n"><f>'Conflict and Fragility'!G134</f><v>0</v></c><c r="AF137" s="60"/><c r="AG137" s="52" t="n"><v>0</v></c><c r="AH137" s="52" t="n"><v>0.4</v></c><c r="AI137" s="48"/><c r="AJ137" s="48"/><c r="AK137" s="48"/><c r="AL137" s="48"/><c r="AM137" s="48"/><c r="AN137" s="48"/><c r="AO137" s="48"/><c r="AP137" s="48"/><c r="AQ137" s="48"/><c r="AR137" s="48"/><c r="AS137" s="48"/><c r="AT137" s="48"/><c r="AU137" s="48"/><c r="AV137" s="48"/><c r="AW137" s="48"/><c r="AX137" s="48"/><c r="AY137" s="48"/><c r="AZ137" s="48"/><c r="BA137" s="48"/><c r="BB137" s="48"/><c r="BC137" s="48"/><c r="BD137" s="48"/><c r="BE137" s="48"/><c r="BF137" s="48"/><c r="BG137" s="48"/><c r="BH137" s="48"/><c r="BI137" s="48"/><c r="BJ137" s="48"/><c r="BK137" s="48"/><c r="BL137" s="48"/><c r="BM137" s="48"/><c r="BN137" s="48"/><c r="BO137" s="48"/><c r="BP137" s="48"/></row><row r="138"><c r="A138" s="106" t="n"><v>133</v></c><c r="B138" s="47" t="s"><v>284</v></c><c r="C138" s="47" t="s"><v>285</v></c><c r="D138" s="60"/><c r="E138" s="49" t="n"><f t="array" ref="E138">Options!$D$30*(COUNTIF($L138:$Q138, "&gt;="&amp;Options!$D$41) + 0.5*(COUNTIF($L138:$Q138, "&gt;="&amp;Options!$D$42) - COUNTIF($L138:$Q138, "&gt;="&amp;Options!$D$41))) + Options!$D$31*(COUNTIF($L138:$Q138, "&gt;="&amp;Options!$D$41)) + Options!$D$32*AVERAGE($L138:$Q138) + Options!$D$33*GEOMEAN($L138:$Q138+0.0001)</f><v>0</v></c><c r="F138" s="50" t="n"><f t="shared" si="36"/><v>0</v></c><c r="G138" s="49" t="n"><f t="array" ref="G138">Options!$D$30*(COUNTIF($S138:$X138, "&gt;="&amp;Options!$D$37) + 0.5*(COUNTIF($S138:$X138, "&gt;="&amp;Options!$D$38) - COUNTIF($S138:$X138, "&gt;="&amp;Options!$D$37))) + Options!$D$31*(COUNTIF($S138:$X138, "&gt;="&amp;Options!$D$37)) + Options!$D$32*AVERAGE($S138:$X138) + Options!$D$33*GEOMEAN($S138:$X138+0.0001)</f><v>0</v></c><c r="H138" s="90" t="n"><f t="shared" si="37"/><v>0</v></c><c r="I138" s="48" t="n"><f t="array" ref="I138">Options!$D$30*(COUNTIF($Z138:$AE138, "&gt;="&amp;Options!$D$37) + 0.5*(COUNTIF($Z138:$AE138, "&gt;="&amp;Options!$D$38) - COUNTIF($Z138:$AE138, "&gt;="&amp;Options!$D$37))) + Options!$D$31*(COUNTIF($Z138:$AE138, "&gt;="&amp;Options!$D$37)) + Options!$D$32*AVERAGE($Z138:$AE138) + Options!$D$33*GEOMEAN($Z138:$AE138+0.0001)</f><v>0</v></c><c r="J138" s="90" t="n"><f t="shared" si="38"/><v>0</v></c><c r="K138" s="60"/><c r="L138" s="51" t="n"><f t="shared" si="39"/><v>0</v></c><c r="M138" s="51" t="n"><f t="shared" si="40"/><v>0</v></c><c r="N138" s="51" t="n"><f t="shared" si="41"/><v>0</v></c><c r="O138" s="51" t="n"><f t="shared" si="42"/><v>0</v></c><c r="P138" s="51" t="n"><f t="shared" si="43"/><v>0</v></c><c r="Q138" s="51" t="n"><f t="shared" si="44"/><v>0</v></c><c r="R138" s="97"/><c r="S138" s="51" t="n"><f>Health!F144</f><v>0</v></c><c r="T138" s="51" t="n"><f>'Food Security'!F144</f><v>0</v></c><c r="U138" s="91" t="n"><f>'Macro Fiscal'!F144</f><v>0</v></c><c r="V138" s="51" t="n"><f>'Socioeconomic Vulnerability'!F144</f><v>0</v></c><c r="W138" s="51" t="n"><f>'Natural Hazard'!F144</f><v>0</v></c><c r="X138" s="51" t="n"><f>'Conflict and Fragility'!F144</f><v>0</v></c><c r="Y138" s="97"/><c r="Z138" s="51" t="n"><f>Health!G144</f><v>0</v></c><c r="AA138" s="51" t="n"><f>'Food Security'!G144</f><v>0</v></c><c r="AB138" s="51" t="n"><f>'Macro Fiscal'!G144</f><v>0</v></c><c r="AC138" s="51" t="n"><f>'Socioeconomic Vulnerability'!G144</f><v>0</v></c><c r="AD138" s="51" t="n"><f>'Natural Hazard'!G144</f><v>0</v></c><c r="AE138" s="51" t="n"><f>'Conflict and Fragility'!G144</f><v>0</v></c><c r="AF138" s="60"/><c r="AG138" s="52" t="n"><v>0</v></c><c r="AH138" s="52" t="n"><v>0.3</v></c><c r="AI138" s="48"/><c r="AJ138" s="48"/><c r="AK138" s="48"/><c r="AL138" s="48"/><c r="AM138" s="48"/><c r="AN138" s="48"/><c r="AO138" s="48"/><c r="AP138" s="48"/><c r="AQ138" s="48"/><c r="AR138" s="48"/><c r="AS138" s="48"/><c r="AT138" s="48"/><c r="AU138" s="48"/><c r="AV138" s="48"/><c r="AW138" s="48"/><c r="AX138" s="48"/><c r="AY138" s="48"/><c r="AZ138" s="48"/><c r="BA138" s="48"/><c r="BB138" s="48"/><c r="BC138" s="48"/><c r="BD138" s="48"/><c r="BE138" s="48"/><c r="BF138" s="48"/><c r="BG138" s="48"/><c r="BH138" s="48"/><c r="BI138" s="48"/><c r="BJ138" s="48"/><c r="BK138" s="48"/><c r="BL138" s="48"/><c r="BM138" s="48"/><c r="BN138" s="48"/><c r="BO138" s="48"/><c r="BP138" s="48"/></row><row r="139"><c r="A139" s="106" t="n"><v>134</v></c><c r="B139" s="47" t="s"><v>186</v></c><c r="C139" s="47" t="s"><v>187</v></c><c r="D139" s="60"/><c r="E139" s="49" t="n"><f t="array" ref="E139">Options!$D$30*(COUNTIF($L139:$Q139, "&gt;="&amp;Options!$D$41) + 0.5*(COUNTIF($L139:$Q139, "&gt;="&amp;Options!$D$42) - COUNTIF($L139:$Q139, "&gt;="&amp;Options!$D$41))) + Options!$D$31*(COUNTIF($L139:$Q139, "&gt;="&amp;Options!$D$41)) + Options!$D$32*AVERAGE($L139:$Q139) + Options!$D$33*GEOMEAN($L139:$Q139+0.0001)</f><v>0</v></c><c r="F139" s="50" t="n"><f t="shared" si="36"/><v>0</v></c><c r="G139" s="49" t="n"><f t="array" ref="G139">Options!$D$30*(COUNTIF($S139:$X139, "&gt;="&amp;Options!$D$37) + 0.5*(COUNTIF($S139:$X139, "&gt;="&amp;Options!$D$38) - COUNTIF($S139:$X139, "&gt;="&amp;Options!$D$37))) + Options!$D$31*(COUNTIF($S139:$X139, "&gt;="&amp;Options!$D$37)) + Options!$D$32*AVERAGE($S139:$X139) + Options!$D$33*GEOMEAN($S139:$X139+0.0001)</f><v>0</v></c><c r="H139" s="90" t="n"><f t="shared" si="37"/><v>0</v></c><c r="I139" s="48" t="n"><f t="array" ref="I139">Options!$D$30*(COUNTIF($Z139:$AE139, "&gt;="&amp;Options!$D$37) + 0.5*(COUNTIF($Z139:$AE139, "&gt;="&amp;Options!$D$38) - COUNTIF($Z139:$AE139, "&gt;="&amp;Options!$D$37))) + Options!$D$31*(COUNTIF($Z139:$AE139, "&gt;="&amp;Options!$D$37)) + Options!$D$32*AVERAGE($Z139:$AE139) + Options!$D$33*GEOMEAN($Z139:$AE139+0.0001)</f><v>0</v></c><c r="J139" s="90" t="n"><f t="shared" si="38"/><v>0</v></c><c r="K139" s="60"/><c r="L139" s="51" t="n"><f t="shared" si="39"/><v>0</v></c><c r="M139" s="51" t="n"><f t="shared" si="40"/><v>0</v></c><c r="N139" s="51" t="n"><f t="shared" si="41"/><v>0</v></c><c r="O139" s="51" t="n"><f t="shared" si="42"/><v>0</v></c><c r="P139" s="51" t="n"><f t="shared" si="43"/><v>0</v></c><c r="Q139" s="51" t="n"><f t="shared" si="44"/><v>0</v></c><c r="R139" s="97"/><c r="S139" s="51" t="n"><f>Health!F95</f><v>0</v></c><c r="T139" s="51" t="n"><f>'Food Security'!F95</f><v>0</v></c><c r="U139" s="91" t="n"><f>'Macro Fiscal'!F95</f><v>0</v></c><c r="V139" s="51" t="n"><f>'Socioeconomic Vulnerability'!F95</f><v>0</v></c><c r="W139" s="51" t="n"><f>'Natural Hazard'!F95</f><v>0</v></c><c r="X139" s="51" t="n"><f>'Conflict and Fragility'!F95</f><v>0</v></c><c r="Y139" s="97"/><c r="Z139" s="51" t="n"><f>Health!G95</f><v>0</v></c><c r="AA139" s="51" t="n"><f>'Food Security'!G95</f><v>0</v></c><c r="AB139" s="51" t="n"><f>'Macro Fiscal'!G95</f><v>0</v></c><c r="AC139" s="51" t="n"><f>'Socioeconomic Vulnerability'!G95</f><v>0</v></c><c r="AD139" s="51" t="n"><f>'Natural Hazard'!G95</f><v>0</v></c><c r="AE139" s="51" t="n"><f>'Conflict and Fragility'!G95</f><v>0</v></c><c r="AF139" s="60"/><c r="AG139" s="52" t="n"><v>0</v></c><c r="AH139" s="52" t="n"><v>0.4</v></c><c r="AI139" s="48"/><c r="AJ139" s="48"/><c r="AK139" s="48"/><c r="AL139" s="48"/><c r="AM139" s="48"/><c r="AN139" s="48"/><c r="AO139" s="48"/><c r="AP139" s="48"/><c r="AQ139" s="48"/><c r="AR139" s="48"/><c r="AS139" s="48"/><c r="AT139" s="48"/><c r="AU139" s="48"/><c r="AV139" s="48"/><c r="AW139" s="48"/><c r="AX139" s="48"/><c r="AY139" s="48"/><c r="AZ139" s="48"/><c r="BA139" s="48"/><c r="BB139" s="48"/><c r="BC139" s="48"/><c r="BD139" s="48"/><c r="BE139" s="48"/><c r="BF139" s="48"/><c r="BG139" s="48"/><c r="BH139" s="48"/><c r="BI139" s="48"/><c r="BJ139" s="48"/><c r="BK139" s="48"/><c r="BL139" s="48"/><c r="BM139" s="48"/><c r="BN139" s="48"/><c r="BO139" s="48"/><c r="BP139" s="48"/></row><row r="140"><c r="A140" s="106" t="n"><v>135</v></c><c r="B140" s="47" t="s"><v>106</v></c><c r="C140" s="47" t="s"><v>107</v></c><c r="D140" s="60"/><c r="E140" s="49" t="n"><f t="array" ref="E140">Options!$D$30*(COUNTIF($L140:$Q140, "&gt;="&amp;Options!$D$41) + 0.5*(COUNTIF($L140:$Q140, "&gt;="&amp;Options!$D$42) - COUNTIF($L140:$Q140, "&gt;="&amp;Options!$D$41))) + Options!$D$31*(COUNTIF($L140:$Q140, "&gt;="&amp;Options!$D$41)) + Options!$D$32*AVERAGE($L140:$Q140) + Options!$D$33*GEOMEAN($L140:$Q140+0.0001)</f><v>0</v></c><c r="F140" s="50" t="n"><f t="shared" si="36"/><v>0</v></c><c r="G140" s="49" t="n"><f t="array" ref="G140">Options!$D$30*(COUNTIF($S140:$X140, "&gt;="&amp;Options!$D$37) + 0.5*(COUNTIF($S140:$X140, "&gt;="&amp;Options!$D$38) - COUNTIF($S140:$X140, "&gt;="&amp;Options!$D$37))) + Options!$D$31*(COUNTIF($S140:$X140, "&gt;="&amp;Options!$D$37)) + Options!$D$32*AVERAGE($S140:$X140) + Options!$D$33*GEOMEAN($S140:$X140+0.0001)</f><v>0</v></c><c r="H140" s="90" t="n"><f t="shared" si="37"/><v>0</v></c><c r="I140" s="48" t="n"><f t="array" ref="I140">Options!$D$30*(COUNTIF($Z140:$AE140, "&gt;="&amp;Options!$D$37) + 0.5*(COUNTIF($Z140:$AE140, "&gt;="&amp;Options!$D$38) - COUNTIF($Z140:$AE140, "&gt;="&amp;Options!$D$37))) + Options!$D$31*(COUNTIF($Z140:$AE140, "&gt;="&amp;Options!$D$37)) + Options!$D$32*AVERAGE($Z140:$AE140) + Options!$D$33*GEOMEAN($Z140:$AE140+0.0001)</f><v>0</v></c><c r="J140" s="90" t="n"><f t="shared" si="38"/><v>0</v></c><c r="K140" s="60"/><c r="L140" s="51" t="n"><f t="shared" si="39"/><v>0</v></c><c r="M140" s="51" t="n"><f t="shared" si="40"/><v>0</v></c><c r="N140" s="51" t="n"><f t="shared" si="41"/><v>0</v></c><c r="O140" s="51" t="n"><f t="shared" si="42"/><v>0</v></c><c r="P140" s="51" t="n"><f t="shared" si="43"/><v>0</v></c><c r="Q140" s="51" t="n"><f t="shared" si="44"/><v>0</v></c><c r="R140" s="97"/><c r="S140" s="51" t="n"><f>Health!F55</f><v>0</v></c><c r="T140" s="51" t="n"><f>'Food Security'!F55</f><v>0</v></c><c r="U140" s="91" t="n"><f>'Macro Fiscal'!F55</f><v>0</v></c><c r="V140" s="51" t="n"><f>'Socioeconomic Vulnerability'!F55</f><v>0</v></c><c r="W140" s="51" t="n"><f>'Natural Hazard'!F55</f><v>0</v></c><c r="X140" s="51" t="n"><f>'Conflict and Fragility'!F55</f><v>0</v></c><c r="Y140" s="97"/><c r="Z140" s="51" t="n"><f>Health!G55</f><v>0</v></c><c r="AA140" s="51" t="n"><f>'Food Security'!G55</f><v>0</v></c><c r="AB140" s="51" t="n"><f>'Macro Fiscal'!G55</f><v>0</v></c><c r="AC140" s="51" t="n"><f>'Socioeconomic Vulnerability'!G55</f><v>0</v></c><c r="AD140" s="51" t="n"><f>'Natural Hazard'!G55</f><v>0</v></c><c r="AE140" s="51" t="n"><f>'Conflict and Fragility'!G55</f><v>0</v></c><c r="AF140" s="60"/><c r="AG140" s="52" t="n"><v>0</v></c><c r="AH140" s="52" t="n"><v>0.3</v></c><c r="AI140" s="48"/><c r="AJ140" s="48"/><c r="AK140" s="48"/><c r="AL140" s="48"/><c r="AM140" s="48"/><c r="AN140" s="48"/><c r="AO140" s="48"/><c r="AP140" s="48"/><c r="AQ140" s="48"/><c r="AR140" s="48"/><c r="AS140" s="48"/><c r="AT140" s="48"/><c r="AU140" s="48"/><c r="AV140" s="48"/><c r="AW140" s="48"/><c r="AX140" s="48"/><c r="AY140" s="48"/><c r="AZ140" s="48"/><c r="BA140" s="48"/><c r="BB140" s="48"/><c r="BC140" s="48"/><c r="BD140" s="48"/><c r="BE140" s="48"/><c r="BF140" s="48"/><c r="BG140" s="48"/><c r="BH140" s="48"/><c r="BI140" s="48"/><c r="BJ140" s="48"/><c r="BK140" s="48"/><c r="BL140" s="48"/><c r="BM140" s="48"/><c r="BN140" s="48"/><c r="BO140" s="48"/><c r="BP140" s="48"/></row><row r="141"><c r="A141" s="106" t="n"><v>136</v></c><c r="B141" s="47" t="s"><v>360</v></c><c r="C141" s="47" t="s"><v>361</v></c><c r="D141" s="60"/><c r="E141" s="49" t="n"><f t="array" ref="E141">Options!$D$30*(COUNTIF($L141:$Q141, "&gt;="&amp;Options!$D$41) + 0.5*(COUNTIF($L141:$Q141, "&gt;="&amp;Options!$D$42) - COUNTIF($L141:$Q141, "&gt;="&amp;Options!$D$41))) + Options!$D$31*(COUNTIF($L141:$Q141, "&gt;="&amp;Options!$D$41)) + Options!$D$32*AVERAGE($L141:$Q141) + Options!$D$33*GEOMEAN($L141:$Q141+0.0001)</f><v>0</v></c><c r="F141" s="50" t="n"><f t="shared" si="36"/><v>0</v></c><c r="G141" s="49" t="n"><f t="array" ref="G141">Options!$D$30*(COUNTIF($S141:$X141, "&gt;="&amp;Options!$D$37) + 0.5*(COUNTIF($S141:$X141, "&gt;="&amp;Options!$D$38) - COUNTIF($S141:$X141, "&gt;="&amp;Options!$D$37))) + Options!$D$31*(COUNTIF($S141:$X141, "&gt;="&amp;Options!$D$37)) + Options!$D$32*AVERAGE($S141:$X141) + Options!$D$33*GEOMEAN($S141:$X141+0.0001)</f><v>0</v></c><c r="H141" s="90" t="n"><f t="shared" si="37"/><v>0</v></c><c r="I141" s="48" t="n"><f t="array" ref="I141">Options!$D$30*(COUNTIF($Z141:$AE141, "&gt;="&amp;Options!$D$37) + 0.5*(COUNTIF($Z141:$AE141, "&gt;="&amp;Options!$D$38) - COUNTIF($Z141:$AE141, "&gt;="&amp;Options!$D$37))) + Options!$D$31*(COUNTIF($Z141:$AE141, "&gt;="&amp;Options!$D$37)) + Options!$D$32*AVERAGE($Z141:$AE141) + Options!$D$33*GEOMEAN($Z141:$AE141+0.0001)</f><v>0</v></c><c r="J141" s="90" t="n"><f t="shared" si="38"/><v>0</v></c><c r="K141" s="60"/><c r="L141" s="51" t="n"><f t="shared" si="39"/><v>0</v></c><c r="M141" s="51" t="n"><f t="shared" si="40"/><v>0</v></c><c r="N141" s="51" t="n"><f t="shared" si="41"/><v>0</v></c><c r="O141" s="51" t="n"><f t="shared" si="42"/><v>0</v></c><c r="P141" s="51" t="n"><f t="shared" si="43"/><v>0</v></c><c r="Q141" s="51" t="n"><f t="shared" si="44"/><v>0</v></c><c r="R141" s="97"/><c r="S141" s="51" t="n"><f>Health!F182</f><v>0</v></c><c r="T141" s="51" t="n"><f>'Food Security'!F182</f><v>0</v></c><c r="U141" s="91" t="n"><f>'Macro Fiscal'!F182</f><v>0</v></c><c r="V141" s="51" t="n"><f>'Socioeconomic Vulnerability'!F182</f><v>0</v></c><c r="W141" s="51" t="n"><f>'Natural Hazard'!F182</f><v>0</v></c><c r="X141" s="51" t="n"><f>'Conflict and Fragility'!F182</f><v>0</v></c><c r="Y141" s="97"/><c r="Z141" s="51" t="n"><f>Health!G182</f><v>0</v></c><c r="AA141" s="51" t="n"><f>'Food Security'!G182</f><v>0</v></c><c r="AB141" s="51" t="n"><f>'Macro Fiscal'!G182</f><v>0</v></c><c r="AC141" s="51" t="n"><f>'Socioeconomic Vulnerability'!G182</f><v>0</v></c><c r="AD141" s="51" t="n"><f>'Natural Hazard'!G182</f><v>0</v></c><c r="AE141" s="51" t="n"><f>'Conflict and Fragility'!G182</f><v>0</v></c><c r="AF141" s="60"/><c r="AG141" s="52" t="n"><v>0</v></c><c r="AH141" s="52" t="n"><v>0.4</v></c><c r="AI141" s="48"/><c r="AJ141" s="48"/><c r="AK141" s="48"/><c r="AL141" s="48"/><c r="AM141" s="48"/><c r="AN141" s="48"/><c r="AO141" s="48"/><c r="AP141" s="48"/><c r="AQ141" s="48"/><c r="AR141" s="48"/><c r="AS141" s="48"/><c r="AT141" s="48"/><c r="AU141" s="48"/><c r="AV141" s="48"/><c r="AW141" s="48"/><c r="AX141" s="48"/><c r="AY141" s="48"/><c r="AZ141" s="48"/><c r="BA141" s="48"/><c r="BB141" s="48"/><c r="BC141" s="48"/><c r="BD141" s="48"/><c r="BE141" s="48"/><c r="BF141" s="48"/><c r="BG141" s="48"/><c r="BH141" s="48"/><c r="BI141" s="48"/><c r="BJ141" s="48"/><c r="BK141" s="48"/><c r="BL141" s="48"/><c r="BM141" s="48"/><c r="BN141" s="48"/><c r="BO141" s="48"/><c r="BP141" s="48"/></row><row r="142"><c r="A142" s="106" t="n"><v>137</v></c><c r="B142" s="47" t="s"><v>208</v></c><c r="C142" s="47" t="s"><v>209</v></c><c r="D142" s="60"/><c r="E142" s="49" t="n"><f t="array" ref="E142">Options!$D$30*(COUNTIF($L142:$Q142, "&gt;="&amp;Options!$D$41) + 0.5*(COUNTIF($L142:$Q142, "&gt;="&amp;Options!$D$42) - COUNTIF($L142:$Q142, "&gt;="&amp;Options!$D$41))) + Options!$D$31*(COUNTIF($L142:$Q142, "&gt;="&amp;Options!$D$41)) + Options!$D$32*AVERAGE($L142:$Q142) + Options!$D$33*GEOMEAN($L142:$Q142+0.0001)</f><v>0</v></c><c r="F142" s="50" t="n"><f t="shared" si="36"/><v>0</v></c><c r="G142" s="49" t="n"><f t="array" ref="G142">Options!$D$30*(COUNTIF($S142:$X142, "&gt;="&amp;Options!$D$37) + 0.5*(COUNTIF($S142:$X142, "&gt;="&amp;Options!$D$38) - COUNTIF($S142:$X142, "&gt;="&amp;Options!$D$37))) + Options!$D$31*(COUNTIF($S142:$X142, "&gt;="&amp;Options!$D$37)) + Options!$D$32*AVERAGE($S142:$X142) + Options!$D$33*GEOMEAN($S142:$X142+0.0001)</f><v>0</v></c><c r="H142" s="90" t="n"><f t="shared" si="37"/><v>0</v></c><c r="I142" s="48" t="n"><f t="array" ref="I142">Options!$D$30*(COUNTIF($Z142:$AE142, "&gt;="&amp;Options!$D$37) + 0.5*(COUNTIF($Z142:$AE142, "&gt;="&amp;Options!$D$38) - COUNTIF($Z142:$AE142, "&gt;="&amp;Options!$D$37))) + Options!$D$31*(COUNTIF($Z142:$AE142, "&gt;="&amp;Options!$D$37)) + Options!$D$32*AVERAGE($Z142:$AE142) + Options!$D$33*GEOMEAN($Z142:$AE142+0.0001)</f><v>0</v></c><c r="J142" s="90" t="n"><f t="shared" si="38"/><v>0</v></c><c r="K142" s="60"/><c r="L142" s="51" t="n"><f t="shared" si="39"/><v>0</v></c><c r="M142" s="51" t="n"><f t="shared" si="40"/><v>0</v></c><c r="N142" s="51" t="n"><f t="shared" si="41"/><v>0</v></c><c r="O142" s="51" t="n"><f t="shared" si="42"/><v>0</v></c><c r="P142" s="51" t="n"><f t="shared" si="43"/><v>0</v></c><c r="Q142" s="51" t="n"><f t="shared" si="44"/><v>0</v></c><c r="R142" s="97"/><c r="S142" s="51" t="n"><f>Health!F106</f><v>0</v></c><c r="T142" s="51" t="n"><f>'Food Security'!F106</f><v>0</v></c><c r="U142" s="91" t="n"><f>'Macro Fiscal'!F106</f><v>0</v></c><c r="V142" s="51" t="n"><f>'Socioeconomic Vulnerability'!F106</f><v>0</v></c><c r="W142" s="51" t="n"><f>'Natural Hazard'!F106</f><v>0</v></c><c r="X142" s="51" t="n"><f>'Conflict and Fragility'!F106</f><v>0</v></c><c r="Y142" s="97"/><c r="Z142" s="51" t="n"><f>Health!G106</f><v>0</v></c><c r="AA142" s="51" t="n"><f>'Food Security'!G106</f><v>0</v></c><c r="AB142" s="51" t="n"><f>'Macro Fiscal'!G106</f><v>0</v></c><c r="AC142" s="51" t="n"><f>'Socioeconomic Vulnerability'!G106</f><v>0</v></c><c r="AD142" s="51" t="n"><f>'Natural Hazard'!G106</f><v>0</v></c><c r="AE142" s="51" t="n"><f>'Conflict and Fragility'!G106</f><v>0</v></c><c r="AF142" s="60"/><c r="AG142" s="52" t="n"><v>0</v></c><c r="AH142" s="52" t="n"><v>0.5</v></c><c r="AI142" s="48"/><c r="AJ142" s="48"/><c r="AK142" s="48"/><c r="AL142" s="48"/><c r="AM142" s="48"/><c r="AN142" s="48"/><c r="AO142" s="48"/><c r="AP142" s="48"/><c r="AQ142" s="48"/><c r="AR142" s="48"/><c r="AS142" s="48"/><c r="AT142" s="48"/><c r="AU142" s="48"/><c r="AV142" s="48"/><c r="AW142" s="48"/><c r="AX142" s="48"/><c r="AY142" s="48"/><c r="AZ142" s="48"/><c r="BA142" s="48"/><c r="BB142" s="48"/><c r="BC142" s="48"/><c r="BD142" s="48"/><c r="BE142" s="48"/><c r="BF142" s="48"/><c r="BG142" s="48"/><c r="BH142" s="48"/><c r="BI142" s="48"/><c r="BJ142" s="48"/><c r="BK142" s="48"/><c r="BL142" s="48"/><c r="BM142" s="48"/><c r="BN142" s="48"/><c r="BO142" s="48"/><c r="BP142" s="48"/></row><row r="143"><c r="A143" s="106" t="n"><v>138</v></c><c r="B143" s="47" t="s"><v>294</v></c><c r="C143" s="47" t="s"><v>295</v></c><c r="D143" s="60"/><c r="E143" s="49" t="n"><f t="array" ref="E143">Options!$D$30*(COUNTIF($L143:$Q143, "&gt;="&amp;Options!$D$41) + 0.5*(COUNTIF($L143:$Q143, "&gt;="&amp;Options!$D$42) - COUNTIF($L143:$Q143, "&gt;="&amp;Options!$D$41))) + Options!$D$31*(COUNTIF($L143:$Q143, "&gt;="&amp;Options!$D$41)) + Options!$D$32*AVERAGE($L143:$Q143) + Options!$D$33*GEOMEAN($L143:$Q143+0.0001)</f><v>0</v></c><c r="F143" s="50" t="n"><f t="shared" si="36"/><v>0</v></c><c r="G143" s="49" t="n"><f t="array" ref="G143">Options!$D$30*(COUNTIF($S143:$X143, "&gt;="&amp;Options!$D$37) + 0.5*(COUNTIF($S143:$X143, "&gt;="&amp;Options!$D$38) - COUNTIF($S143:$X143, "&gt;="&amp;Options!$D$37))) + Options!$D$31*(COUNTIF($S143:$X143, "&gt;="&amp;Options!$D$37)) + Options!$D$32*AVERAGE($S143:$X143) + Options!$D$33*GEOMEAN($S143:$X143+0.0001)</f><v>0</v></c><c r="H143" s="90" t="n"><f t="shared" si="37"/><v>0</v></c><c r="I143" s="48" t="n"><f t="array" ref="I143">Options!$D$30*(COUNTIF($Z143:$AE143, "&gt;="&amp;Options!$D$37) + 0.5*(COUNTIF($Z143:$AE143, "&gt;="&amp;Options!$D$38) - COUNTIF($Z143:$AE143, "&gt;="&amp;Options!$D$37))) + Options!$D$31*(COUNTIF($Z143:$AE143, "&gt;="&amp;Options!$D$37)) + Options!$D$32*AVERAGE($Z143:$AE143) + Options!$D$33*GEOMEAN($Z143:$AE143+0.0001)</f><v>0</v></c><c r="J143" s="90" t="n"><f t="shared" si="38"/><v>0</v></c><c r="K143" s="60"/><c r="L143" s="51" t="n"><f t="shared" si="39"/><v>0</v></c><c r="M143" s="51" t="n"><f t="shared" si="40"/><v>0</v></c><c r="N143" s="51" t="n"><f t="shared" si="41"/><v>0</v></c><c r="O143" s="51" t="n"><f t="shared" si="42"/><v>0</v></c><c r="P143" s="51" t="n"><f t="shared" si="43"/><v>0</v></c><c r="Q143" s="51" t="n"><f t="shared" si="44"/><v>0</v></c><c r="R143" s="97"/><c r="S143" s="51" t="n"><f>Health!F149</f><v>0</v></c><c r="T143" s="51" t="n"><f>'Food Security'!F149</f><v>0</v></c><c r="U143" s="91" t="n"><f>'Macro Fiscal'!F149</f><v>0</v></c><c r="V143" s="51" t="n"><f>'Socioeconomic Vulnerability'!F149</f><v>0</v></c><c r="W143" s="51" t="n"><f>'Natural Hazard'!F149</f><v>0</v></c><c r="X143" s="51" t="n"><f>'Conflict and Fragility'!F149</f><v>0</v></c><c r="Y143" s="97"/><c r="Z143" s="51" t="n"><f>Health!G149</f><v>0</v></c><c r="AA143" s="51" t="n"><f>'Food Security'!G149</f><v>0</v></c><c r="AB143" s="51" t="n"><f>'Macro Fiscal'!G149</f><v>0</v></c><c r="AC143" s="51" t="n"><f>'Socioeconomic Vulnerability'!G149</f><v>0</v></c><c r="AD143" s="51" t="n"><f>'Natural Hazard'!G149</f><v>0</v></c><c r="AE143" s="51" t="n"><f>'Conflict and Fragility'!G149</f><v>0</v></c><c r="AF143" s="60"/><c r="AG143" s="52" t="n"><v>0</v></c><c r="AH143" s="52" t="n"><v>0.3</v></c><c r="AI143" s="48"/><c r="AJ143" s="48"/><c r="AK143" s="48"/><c r="AL143" s="48"/><c r="AM143" s="48"/><c r="AN143" s="48"/><c r="AO143" s="48"/><c r="AP143" s="48"/><c r="AQ143" s="48"/><c r="AR143" s="48"/><c r="AS143" s="48"/><c r="AT143" s="48"/><c r="AU143" s="48"/><c r="AV143" s="48"/><c r="AW143" s="48"/><c r="AX143" s="48"/><c r="AY143" s="48"/><c r="AZ143" s="48"/><c r="BA143" s="48"/><c r="BB143" s="48"/><c r="BC143" s="48"/><c r="BD143" s="48"/><c r="BE143" s="48"/><c r="BF143" s="48"/><c r="BG143" s="48"/><c r="BH143" s="48"/><c r="BI143" s="48"/><c r="BJ143" s="48"/><c r="BK143" s="48"/><c r="BL143" s="48"/><c r="BM143" s="48"/><c r="BN143" s="48"/><c r="BO143" s="48"/><c r="BP143" s="48"/></row><row r="144"><c r="A144" s="106" t="n"><v>139</v></c><c r="B144" s="47" t="s"><v>48</v></c><c r="C144" s="47" t="s"><v>49</v></c><c r="D144" s="60"/><c r="E144" s="49" t="n"><f t="array" ref="E144">Options!$D$30*(COUNTIF($L144:$Q144, "&gt;="&amp;Options!$D$41) + 0.5*(COUNTIF($L144:$Q144, "&gt;="&amp;Options!$D$42) - COUNTIF($L144:$Q144, "&gt;="&amp;Options!$D$41))) + Options!$D$31*(COUNTIF($L144:$Q144, "&gt;="&amp;Options!$D$41)) + Options!$D$32*AVERAGE($L144:$Q144) + Options!$D$33*GEOMEAN($L144:$Q144+0.0001)</f><v>0</v></c><c r="F144" s="50" t="n"><f t="shared" si="36"/><v>0</v></c><c r="G144" s="49" t="n"><f t="array" ref="G144">Options!$D$30*(COUNTIF($S144:$X144, "&gt;="&amp;Options!$D$37) + 0.5*(COUNTIF($S144:$X144, "&gt;="&amp;Options!$D$38) - COUNTIF($S144:$X144, "&gt;="&amp;Options!$D$37))) + Options!$D$31*(COUNTIF($S144:$X144, "&gt;="&amp;Options!$D$37)) + Options!$D$32*AVERAGE($S144:$X144) + Options!$D$33*GEOMEAN($S144:$X144+0.0001)</f><v>0</v></c><c r="H144" s="90" t="n"><f t="shared" si="37"/><v>0</v></c><c r="I144" s="48" t="n"><f t="array" ref="I144">Options!$D$30*(COUNTIF($Z144:$AE144, "&gt;="&amp;Options!$D$37) + 0.5*(COUNTIF($Z144:$AE144, "&gt;="&amp;Options!$D$38) - COUNTIF($Z144:$AE144, "&gt;="&amp;Options!$D$37))) + Options!$D$31*(COUNTIF($Z144:$AE144, "&gt;="&amp;Options!$D$37)) + Options!$D$32*AVERAGE($Z144:$AE144) + Options!$D$33*GEOMEAN($Z144:$AE144+0.0001)</f><v>0</v></c><c r="J144" s="90" t="n"><f t="shared" si="38"/><v>0</v></c><c r="K144" s="60"/><c r="L144" s="51" t="n"><f t="shared" si="39"/><v>0</v></c><c r="M144" s="51" t="n"><f t="shared" si="40"/><v>0</v></c><c r="N144" s="51" t="n"><f t="shared" si="41"/><v>0</v></c><c r="O144" s="51" t="n"><f t="shared" si="42"/><v>0</v></c><c r="P144" s="51" t="n"><f t="shared" si="43"/><v>0</v></c><c r="Q144" s="51" t="n"><f t="shared" si="44"/><v>0</v></c><c r="R144" s="97"/><c r="S144" s="51" t="n"><f>Health!F26</f><v>0</v></c><c r="T144" s="51" t="n"><f>'Food Security'!F26</f><v>0</v></c><c r="U144" s="91" t="n"><f>'Macro Fiscal'!F26</f><v>0</v></c><c r="V144" s="51" t="n"><f>'Socioeconomic Vulnerability'!F26</f><v>0</v></c><c r="W144" s="51" t="n"><f>'Natural Hazard'!F26</f><v>0</v></c><c r="X144" s="51" t="n"><f>'Conflict and Fragility'!F26</f><v>0</v></c><c r="Y144" s="97"/><c r="Z144" s="51" t="n"><f>Health!G26</f><v>0</v></c><c r="AA144" s="51" t="n"><f>'Food Security'!G26</f><v>0</v></c><c r="AB144" s="51" t="n"><f>'Macro Fiscal'!G26</f><v>0</v></c><c r="AC144" s="51" t="n"><f>'Socioeconomic Vulnerability'!G26</f><v>0</v></c><c r="AD144" s="51" t="n"><f>'Natural Hazard'!G26</f><v>0</v></c><c r="AE144" s="51" t="n"><f>'Conflict and Fragility'!G26</f><v>0</v></c><c r="AF144" s="60"/><c r="AG144" s="52" t="n"><v>0</v></c><c r="AH144" s="52" t="n"><v>0.5</v></c><c r="AI144" s="48"/><c r="AJ144" s="48"/><c r="AK144" s="48"/><c r="AL144" s="48"/><c r="AM144" s="48"/><c r="AN144" s="48"/><c r="AO144" s="48"/><c r="AP144" s="48"/><c r="AQ144" s="48"/><c r="AR144" s="48"/><c r="AS144" s="48"/><c r="AT144" s="48"/><c r="AU144" s="48"/><c r="AV144" s="48"/><c r="AW144" s="48"/><c r="AX144" s="48"/><c r="AY144" s="48"/><c r="AZ144" s="48"/><c r="BA144" s="48"/><c r="BB144" s="48"/><c r="BC144" s="48"/><c r="BD144" s="48"/><c r="BE144" s="48"/><c r="BF144" s="48"/><c r="BG144" s="48"/><c r="BH144" s="48"/><c r="BI144" s="48"/><c r="BJ144" s="48"/><c r="BK144" s="48"/><c r="BL144" s="48"/><c r="BM144" s="48"/><c r="BN144" s="48"/><c r="BO144" s="48"/><c r="BP144" s="48"/></row><row r="145"><c r="A145" s="106" t="n"><v>140</v></c><c r="B145" s="47" t="s"><v>50</v></c><c r="C145" s="47" t="s"><v>51</v></c><c r="D145" s="60"/><c r="E145" s="49" t="n"><f t="array" ref="E145">Options!$D$30*(COUNTIF($L145:$Q145, "&gt;="&amp;Options!$D$41) + 0.5*(COUNTIF($L145:$Q145, "&gt;="&amp;Options!$D$42) - COUNTIF($L145:$Q145, "&gt;="&amp;Options!$D$41))) + Options!$D$31*(COUNTIF($L145:$Q145, "&gt;="&amp;Options!$D$41)) + Options!$D$32*AVERAGE($L145:$Q145) + Options!$D$33*GEOMEAN($L145:$Q145+0.0001)</f><v>0</v></c><c r="F145" s="50" t="n"><f t="shared" si="36"/><v>0</v></c><c r="G145" s="49" t="n"><f t="array" ref="G145">Options!$D$30*(COUNTIF($S145:$X145, "&gt;="&amp;Options!$D$37) + 0.5*(COUNTIF($S145:$X145, "&gt;="&amp;Options!$D$38) - COUNTIF($S145:$X145, "&gt;="&amp;Options!$D$37))) + Options!$D$31*(COUNTIF($S145:$X145, "&gt;="&amp;Options!$D$37)) + Options!$D$32*AVERAGE($S145:$X145) + Options!$D$33*GEOMEAN($S145:$X145+0.0001)</f><v>0</v></c><c r="H145" s="90" t="n"><f t="shared" si="37"/><v>0</v></c><c r="I145" s="48" t="n"><f t="array" ref="I145">Options!$D$30*(COUNTIF($Z145:$AE145, "&gt;="&amp;Options!$D$37) + 0.5*(COUNTIF($Z145:$AE145, "&gt;="&amp;Options!$D$38) - COUNTIF($Z145:$AE145, "&gt;="&amp;Options!$D$37))) + Options!$D$31*(COUNTIF($Z145:$AE145, "&gt;="&amp;Options!$D$37)) + Options!$D$32*AVERAGE($Z145:$AE145) + Options!$D$33*GEOMEAN($Z145:$AE145+0.0001)</f><v>0</v></c><c r="J145" s="90" t="n"><f t="shared" si="38"/><v>0</v></c><c r="K145" s="60"/><c r="L145" s="51" t="n"><f t="shared" si="39"/><v>0</v></c><c r="M145" s="51" t="n"><f t="shared" si="40"/><v>0</v></c><c r="N145" s="51" t="n"><f t="shared" si="41"/><v>0</v></c><c r="O145" s="51" t="n"><f t="shared" si="42"/><v>0</v></c><c r="P145" s="51" t="n"><f t="shared" si="43"/><v>0</v></c><c r="Q145" s="51" t="n"><f t="shared" si="44"/><v>0</v></c><c r="R145" s="97"/><c r="S145" s="51" t="n"><f>Health!F27</f><v>0</v></c><c r="T145" s="51" t="n"><f>'Food Security'!F27</f><v>0</v></c><c r="U145" s="91" t="n"><f>'Macro Fiscal'!F27</f><v>0</v></c><c r="V145" s="51" t="n"><f>'Socioeconomic Vulnerability'!F27</f><v>0</v></c><c r="W145" s="51" t="n"><f>'Natural Hazard'!F27</f><v>0</v></c><c r="X145" s="51" t="n"><f>'Conflict and Fragility'!F27</f><v>0</v></c><c r="Y145" s="97"/><c r="Z145" s="51" t="n"><f>Health!G27</f><v>0</v></c><c r="AA145" s="51" t="n"><f>'Food Security'!G27</f><v>0</v></c><c r="AB145" s="51" t="n"><f>'Macro Fiscal'!G27</f><v>0</v></c><c r="AC145" s="51" t="n"><f>'Socioeconomic Vulnerability'!G27</f><v>0</v></c><c r="AD145" s="51" t="n"><f>'Natural Hazard'!G27</f><v>0</v></c><c r="AE145" s="51" t="n"><f>'Conflict and Fragility'!G27</f><v>0</v></c><c r="AF145" s="60"/><c r="AG145" s="52" t="n"><v>0</v></c><c r="AH145" s="52" t="n"><v>0.5</v></c><c r="AI145" s="48"/><c r="AJ145" s="48"/><c r="AK145" s="48"/><c r="AL145" s="48"/><c r="AM145" s="48"/><c r="AN145" s="48"/><c r="AO145" s="48"/><c r="AP145" s="48"/><c r="AQ145" s="48"/><c r="AR145" s="48"/><c r="AS145" s="48"/><c r="AT145" s="48"/><c r="AU145" s="48"/><c r="AV145" s="48"/><c r="AW145" s="48"/><c r="AX145" s="48"/><c r="AY145" s="48"/><c r="AZ145" s="48"/><c r="BA145" s="48"/><c r="BB145" s="48"/><c r="BC145" s="48"/><c r="BD145" s="48"/><c r="BE145" s="48"/><c r="BF145" s="48"/><c r="BG145" s="48"/><c r="BH145" s="48"/><c r="BI145" s="48"/><c r="BJ145" s="48"/><c r="BK145" s="48"/><c r="BL145" s="48"/><c r="BM145" s="48"/><c r="BN145" s="48"/><c r="BO145" s="48"/><c r="BP145" s="48"/></row><row r="146"><c r="A146" s="106" t="n"><v>141</v></c><c r="B146" s="47" t="s"><v>326</v></c><c r="C146" s="47" t="s"><v>327</v></c><c r="D146" s="60"/><c r="E146" s="49" t="n"><f t="array" ref="E146">Options!$D$30*(COUNTIF($L146:$Q146, "&gt;="&amp;Options!$D$41) + 0.5*(COUNTIF($L146:$Q146, "&gt;="&amp;Options!$D$42) - COUNTIF($L146:$Q146, "&gt;="&amp;Options!$D$41))) + Options!$D$31*(COUNTIF($L146:$Q146, "&gt;="&amp;Options!$D$41)) + Options!$D$32*AVERAGE($L146:$Q146) + Options!$D$33*GEOMEAN($L146:$Q146+0.0001)</f><v>0</v></c><c r="F146" s="50" t="n"><f t="shared" si="36"/><v>0</v></c><c r="G146" s="49" t="n"><f t="array" ref="G146">Options!$D$30*(COUNTIF($S146:$X146, "&gt;="&amp;Options!$D$37) + 0.5*(COUNTIF($S146:$X146, "&gt;="&amp;Options!$D$38) - COUNTIF($S146:$X146, "&gt;="&amp;Options!$D$37))) + Options!$D$31*(COUNTIF($S146:$X146, "&gt;="&amp;Options!$D$37)) + Options!$D$32*AVERAGE($S146:$X146) + Options!$D$33*GEOMEAN($S146:$X146+0.0001)</f><v>0</v></c><c r="H146" s="90" t="n"><f t="shared" si="37"/><v>0</v></c><c r="I146" s="48" t="n"><f t="array" ref="I146">Options!$D$30*(COUNTIF($Z146:$AE146, "&gt;="&amp;Options!$D$37) + 0.5*(COUNTIF($Z146:$AE146, "&gt;="&amp;Options!$D$38) - COUNTIF($Z146:$AE146, "&gt;="&amp;Options!$D$37))) + Options!$D$31*(COUNTIF($Z146:$AE146, "&gt;="&amp;Options!$D$37)) + Options!$D$32*AVERAGE($Z146:$AE146) + Options!$D$33*GEOMEAN($Z146:$AE146+0.0001)</f><v>0</v></c><c r="J146" s="90" t="n"><f t="shared" si="38"/><v>0</v></c><c r="K146" s="60"/><c r="L146" s="51" t="n"><f t="shared" si="39"/><v>0</v></c><c r="M146" s="51" t="n"><f t="shared" si="40"/><v>0</v></c><c r="N146" s="51" t="n"><f t="shared" si="41"/><v>0</v></c><c r="O146" s="51" t="n"><f t="shared" si="42"/><v>0</v></c><c r="P146" s="51" t="n"><f t="shared" si="43"/><v>0</v></c><c r="Q146" s="51" t="n"><f t="shared" si="44"/><v>0</v></c><c r="R146" s="97"/><c r="S146" s="51" t="n"><f>Health!F165</f><v>0</v></c><c r="T146" s="51" t="n"><f>'Food Security'!F165</f><v>0</v></c><c r="U146" s="91" t="n"><f>'Macro Fiscal'!F165</f><v>0</v></c><c r="V146" s="51" t="n"><f>'Socioeconomic Vulnerability'!F165</f><v>0</v></c><c r="W146" s="51" t="n"><f>'Natural Hazard'!F165</f><v>0</v></c><c r="X146" s="51" t="n"><f>'Conflict and Fragility'!F165</f><v>0</v></c><c r="Y146" s="97"/><c r="Z146" s="51" t="n"><f>Health!G165</f><v>0</v></c><c r="AA146" s="51" t="n"><f>'Food Security'!G165</f><v>0</v></c><c r="AB146" s="51" t="n"><f>'Macro Fiscal'!G165</f><v>0</v></c><c r="AC146" s="51" t="n"><f>'Socioeconomic Vulnerability'!G165</f><v>0</v></c><c r="AD146" s="51" t="n"><f>'Natural Hazard'!G165</f><v>0</v></c><c r="AE146" s="51" t="n"><f>'Conflict and Fragility'!G165</f><v>0</v></c><c r="AF146" s="60"/><c r="AG146" s="52" t="n"><v>0</v></c><c r="AH146" s="52" t="n"><v>0.4</v></c><c r="AI146" s="48"/><c r="AJ146" s="48"/><c r="AK146" s="48"/><c r="AL146" s="48"/><c r="AM146" s="48"/><c r="AN146" s="48"/><c r="AO146" s="48"/><c r="AP146" s="48"/><c r="AQ146" s="48"/><c r="AR146" s="48"/><c r="AS146" s="48"/><c r="AT146" s="48"/><c r="AU146" s="48"/><c r="AV146" s="48"/><c r="AW146" s="48"/><c r="AX146" s="48"/><c r="AY146" s="48"/><c r="AZ146" s="48"/><c r="BA146" s="48"/><c r="BB146" s="48"/><c r="BC146" s="48"/><c r="BD146" s="48"/><c r="BE146" s="48"/><c r="BF146" s="48"/><c r="BG146" s="48"/><c r="BH146" s="48"/><c r="BI146" s="48"/><c r="BJ146" s="48"/><c r="BK146" s="48"/><c r="BL146" s="48"/><c r="BM146" s="48"/><c r="BN146" s="48"/><c r="BO146" s="48"/><c r="BP146" s="48"/></row><row r="147"><c r="A147" s="106" t="n"><v>142</v></c><c r="B147" s="47" t="s"><v>32</v></c><c r="C147" s="47" t="s"><v>33</v></c><c r="D147" s="60"/><c r="E147" s="49" t="n"><f t="array" ref="E147">Options!$D$30*(COUNTIF($L147:$Q147, "&gt;="&amp;Options!$D$41) + 0.5*(COUNTIF($L147:$Q147, "&gt;="&amp;Options!$D$42) - COUNTIF($L147:$Q147, "&gt;="&amp;Options!$D$41))) + Options!$D$31*(COUNTIF($L147:$Q147, "&gt;="&amp;Options!$D$41)) + Options!$D$32*AVERAGE($L147:$Q147) + Options!$D$33*GEOMEAN($L147:$Q147+0.0001)</f><v>0</v></c><c r="F147" s="50" t="n"><f t="shared" si="36"/><v>0</v></c><c r="G147" s="49" t="n"><f t="array" ref="G147">Options!$D$30*(COUNTIF($S147:$X147, "&gt;="&amp;Options!$D$37) + 0.5*(COUNTIF($S147:$X147, "&gt;="&amp;Options!$D$38) - COUNTIF($S147:$X147, "&gt;="&amp;Options!$D$37))) + Options!$D$31*(COUNTIF($S147:$X147, "&gt;="&amp;Options!$D$37)) + Options!$D$32*AVERAGE($S147:$X147) + Options!$D$33*GEOMEAN($S147:$X147+0.0001)</f><v>0</v></c><c r="H147" s="90" t="n"><f t="shared" si="37"/><v>0</v></c><c r="I147" s="48" t="n"><f t="array" ref="I147">Options!$D$30*(COUNTIF($Z147:$AE147, "&gt;="&amp;Options!$D$37) + 0.5*(COUNTIF($Z147:$AE147, "&gt;="&amp;Options!$D$38) - COUNTIF($Z147:$AE147, "&gt;="&amp;Options!$D$37))) + Options!$D$31*(COUNTIF($Z147:$AE147, "&gt;="&amp;Options!$D$37)) + Options!$D$32*AVERAGE($Z147:$AE147) + Options!$D$33*GEOMEAN($Z147:$AE147+0.0001)</f><v>0</v></c><c r="J147" s="90" t="n"><f t="shared" si="38"/><v>0</v></c><c r="K147" s="60"/><c r="L147" s="51" t="n"><f t="shared" si="39"/><v>0</v></c><c r="M147" s="51" t="n"><f t="shared" si="40"/><v>0</v></c><c r="N147" s="51" t="n"><f t="shared" si="41"/><v>0</v></c><c r="O147" s="51" t="n"><f t="shared" si="42"/><v>0</v></c><c r="P147" s="51" t="n"><f t="shared" si="43"/><v>0</v></c><c r="Q147" s="51" t="n"><f t="shared" si="44"/><v>0</v></c><c r="R147" s="97"/><c r="S147" s="51" t="n"><f>Health!F18</f><v>0</v></c><c r="T147" s="51" t="n"><f>'Food Security'!F18</f><v>0</v></c><c r="U147" s="91" t="n"><f>'Macro Fiscal'!F18</f><v>0</v></c><c r="V147" s="51" t="n"><f>'Socioeconomic Vulnerability'!F18</f><v>0</v></c><c r="W147" s="51" t="n"><f>'Natural Hazard'!F18</f><v>0</v></c><c r="X147" s="51" t="n"><f>'Conflict and Fragility'!F18</f><v>0</v></c><c r="Y147" s="97"/><c r="Z147" s="51" t="n"><f>Health!G18</f><v>0</v></c><c r="AA147" s="51" t="n"><f>'Food Security'!G18</f><v>0</v></c><c r="AB147" s="51" t="n"><f>'Macro Fiscal'!G18</f><v>0</v></c><c r="AC147" s="51" t="n"><f>'Socioeconomic Vulnerability'!G18</f><v>0</v></c><c r="AD147" s="51" t="n"><f>'Natural Hazard'!G18</f><v>0</v></c><c r="AE147" s="51" t="n"><f>'Conflict and Fragility'!G18</f><v>0</v></c><c r="AF147" s="60"/><c r="AG147" s="52" t="n"><v>0</v></c><c r="AH147" s="52" t="n"><v>0.3</v></c><c r="AI147" s="48"/><c r="AJ147" s="48"/><c r="AK147" s="48"/><c r="AL147" s="48"/><c r="AM147" s="48"/><c r="AN147" s="48"/><c r="AO147" s="48"/><c r="AP147" s="48"/><c r="AQ147" s="48"/><c r="AR147" s="48"/><c r="AS147" s="48"/><c r="AT147" s="48"/><c r="AU147" s="48"/><c r="AV147" s="48"/><c r="AW147" s="48"/><c r="AX147" s="48"/><c r="AY147" s="48"/><c r="AZ147" s="48"/><c r="BA147" s="48"/><c r="BB147" s="48"/><c r="BC147" s="48"/><c r="BD147" s="48"/><c r="BE147" s="48"/><c r="BF147" s="48"/><c r="BG147" s="48"/><c r="BH147" s="48"/><c r="BI147" s="48"/><c r="BJ147" s="48"/><c r="BK147" s="48"/><c r="BL147" s="48"/><c r="BM147" s="48"/><c r="BN147" s="48"/><c r="BO147" s="48"/><c r="BP147" s="48"/></row><row r="148"><c r="A148" s="106" t="n"><v>143</v></c><c r="B148" s="47" t="s"><v>124</v></c><c r="C148" s="47" t="s"><v>125</v></c><c r="D148" s="60"/><c r="E148" s="49" t="n"><f t="array" ref="E148">Options!$D$30*(COUNTIF($L148:$Q148, "&gt;="&amp;Options!$D$41) + 0.5*(COUNTIF($L148:$Q148, "&gt;="&amp;Options!$D$42) - COUNTIF($L148:$Q148, "&gt;="&amp;Options!$D$41))) + Options!$D$31*(COUNTIF($L148:$Q148, "&gt;="&amp;Options!$D$41)) + Options!$D$32*AVERAGE($L148:$Q148) + Options!$D$33*GEOMEAN($L148:$Q148+0.0001)</f><v>0</v></c><c r="F148" s="50" t="n"><f t="shared" si="36"/><v>0</v></c><c r="G148" s="49" t="n"><f t="array" ref="G148">Options!$D$30*(COUNTIF($S148:$X148, "&gt;="&amp;Options!$D$37) + 0.5*(COUNTIF($S148:$X148, "&gt;="&amp;Options!$D$38) - COUNTIF($S148:$X148, "&gt;="&amp;Options!$D$37))) + Options!$D$31*(COUNTIF($S148:$X148, "&gt;="&amp;Options!$D$37)) + Options!$D$32*AVERAGE($S148:$X148) + Options!$D$33*GEOMEAN($S148:$X148+0.0001)</f><v>0</v></c><c r="H148" s="90" t="n"><f t="shared" si="37"/><v>0</v></c><c r="I148" s="48" t="n"><f t="array" ref="I148">Options!$D$30*(COUNTIF($Z148:$AE148, "&gt;="&amp;Options!$D$37) + 0.5*(COUNTIF($Z148:$AE148, "&gt;="&amp;Options!$D$38) - COUNTIF($Z148:$AE148, "&gt;="&amp;Options!$D$37))) + Options!$D$31*(COUNTIF($Z148:$AE148, "&gt;="&amp;Options!$D$37)) + Options!$D$32*AVERAGE($Z148:$AE148) + Options!$D$33*GEOMEAN($Z148:$AE148+0.0001)</f><v>0</v></c><c r="J148" s="90" t="n"><f t="shared" si="38"/><v>0</v></c><c r="K148" s="60"/><c r="L148" s="51" t="n"><f t="shared" si="39"/><v>0</v></c><c r="M148" s="51" t="n"><f t="shared" si="40"/><v>0</v></c><c r="N148" s="51" t="n"><f t="shared" si="41"/><v>0</v></c><c r="O148" s="51" t="n"><f t="shared" si="42"/><v>0</v></c><c r="P148" s="51" t="n"><f t="shared" si="43"/><v>0</v></c><c r="Q148" s="51" t="n"><f t="shared" si="44"/><v>0</v></c><c r="R148" s="97"/><c r="S148" s="51" t="n"><f>Health!F64</f><v>0</v></c><c r="T148" s="51" t="n"><f>'Food Security'!F64</f><v>0</v></c><c r="U148" s="91" t="n"><f>'Macro Fiscal'!F64</f><v>0</v></c><c r="V148" s="51" t="n"><f>'Socioeconomic Vulnerability'!F64</f><v>0</v></c><c r="W148" s="51" t="n"><f>'Natural Hazard'!F64</f><v>0</v></c><c r="X148" s="51" t="n"><f>'Conflict and Fragility'!F64</f><v>0</v></c><c r="Y148" s="97"/><c r="Z148" s="51" t="n"><f>Health!G64</f><v>0</v></c><c r="AA148" s="51" t="n"><f>'Food Security'!G64</f><v>0</v></c><c r="AB148" s="51" t="n"><f>'Macro Fiscal'!G64</f><v>0</v></c><c r="AC148" s="51" t="n"><f>'Socioeconomic Vulnerability'!G64</f><v>0</v></c><c r="AD148" s="51" t="n"><f>'Natural Hazard'!G64</f><v>0</v></c><c r="AE148" s="51" t="n"><f>'Conflict and Fragility'!G64</f><v>0</v></c><c r="AF148" s="60"/><c r="AG148" s="52" t="n"><v>0</v></c><c r="AH148" s="52" t="n"><v>0.3</v></c><c r="AI148" s="48"/><c r="AJ148" s="48"/><c r="AK148" s="48"/><c r="AL148" s="48"/><c r="AM148" s="48"/><c r="AN148" s="48"/><c r="AO148" s="48"/><c r="AP148" s="48"/><c r="AQ148" s="48"/><c r="AR148" s="48"/><c r="AS148" s="48"/><c r="AT148" s="48"/><c r="AU148" s="48"/><c r="AV148" s="48"/><c r="AW148" s="48"/><c r="AX148" s="48"/><c r="AY148" s="48"/><c r="AZ148" s="48"/><c r="BA148" s="48"/><c r="BB148" s="48"/><c r="BC148" s="48"/><c r="BD148" s="48"/><c r="BE148" s="48"/><c r="BF148" s="48"/><c r="BG148" s="48"/><c r="BH148" s="48"/><c r="BI148" s="48"/><c r="BJ148" s="48"/><c r="BK148" s="48"/><c r="BL148" s="48"/><c r="BM148" s="48"/><c r="BN148" s="48"/><c r="BO148" s="48"/><c r="BP148" s="48"/></row><row r="149"><c r="A149" s="106" t="n"><v>144</v></c><c r="B149" s="47" t="s"><v>164</v></c><c r="C149" s="47" t="s"><v>165</v></c><c r="D149" s="60"/><c r="E149" s="49" t="n"><f t="array" ref="E149">Options!$D$30*(COUNTIF($L149:$Q149, "&gt;="&amp;Options!$D$41) + 0.5*(COUNTIF($L149:$Q149, "&gt;="&amp;Options!$D$42) - COUNTIF($L149:$Q149, "&gt;="&amp;Options!$D$41))) + Options!$D$31*(COUNTIF($L149:$Q149, "&gt;="&amp;Options!$D$41)) + Options!$D$32*AVERAGE($L149:$Q149) + Options!$D$33*GEOMEAN($L149:$Q149+0.0001)</f><v>0</v></c><c r="F149" s="50" t="n"><f t="shared" si="36"/><v>0</v></c><c r="G149" s="49" t="n"><f t="array" ref="G149">Options!$D$30*(COUNTIF($S149:$X149, "&gt;="&amp;Options!$D$37) + 0.5*(COUNTIF($S149:$X149, "&gt;="&amp;Options!$D$38) - COUNTIF($S149:$X149, "&gt;="&amp;Options!$D$37))) + Options!$D$31*(COUNTIF($S149:$X149, "&gt;="&amp;Options!$D$37)) + Options!$D$32*AVERAGE($S149:$X149) + Options!$D$33*GEOMEAN($S149:$X149+0.0001)</f><v>0</v></c><c r="H149" s="90" t="n"><f t="shared" si="37"/><v>0</v></c><c r="I149" s="48" t="n"><f t="array" ref="I149">Options!$D$30*(COUNTIF($Z149:$AE149, "&gt;="&amp;Options!$D$37) + 0.5*(COUNTIF($Z149:$AE149, "&gt;="&amp;Options!$D$38) - COUNTIF($Z149:$AE149, "&gt;="&amp;Options!$D$37))) + Options!$D$31*(COUNTIF($Z149:$AE149, "&gt;="&amp;Options!$D$37)) + Options!$D$32*AVERAGE($Z149:$AE149) + Options!$D$33*GEOMEAN($Z149:$AE149+0.0001)</f><v>0</v></c><c r="J149" s="90" t="n"><f t="shared" si="38"/><v>0</v></c><c r="K149" s="60"/><c r="L149" s="51" t="n"><f t="shared" si="39"/><v>0</v></c><c r="M149" s="51" t="n"><f t="shared" si="40"/><v>0</v></c><c r="N149" s="51" t="n"><f t="shared" si="41"/><v>0</v></c><c r="O149" s="51" t="n"><f t="shared" si="42"/><v>0</v></c><c r="P149" s="51" t="n"><f t="shared" si="43"/><v>0</v></c><c r="Q149" s="51" t="n"><f t="shared" si="44"/><v>0</v></c><c r="R149" s="97"/><c r="S149" s="51" t="n"><f>Health!F84</f><v>0</v></c><c r="T149" s="51" t="n"><f>'Food Security'!F84</f><v>0</v></c><c r="U149" s="91" t="n"><f>'Macro Fiscal'!F84</f><v>0</v></c><c r="V149" s="51" t="n"><f>'Socioeconomic Vulnerability'!F84</f><v>0</v></c><c r="W149" s="51" t="n"><f>'Natural Hazard'!F84</f><v>0</v></c><c r="X149" s="51" t="n"><f>'Conflict and Fragility'!F84</f><v>0</v></c><c r="Y149" s="97"/><c r="Z149" s="51" t="n"><f>Health!G84</f><v>0</v></c><c r="AA149" s="51" t="n"><f>'Food Security'!G84</f><v>0</v></c><c r="AB149" s="51" t="n"><f>'Macro Fiscal'!G84</f><v>0</v></c><c r="AC149" s="51" t="n"><f>'Socioeconomic Vulnerability'!G84</f><v>0</v></c><c r="AD149" s="51" t="n"><f>'Natural Hazard'!G84</f><v>0</v></c><c r="AE149" s="51" t="n"><f>'Conflict and Fragility'!G84</f><v>0</v></c><c r="AF149" s="60"/><c r="AG149" s="52" t="n"><v>0</v></c><c r="AH149" s="52" t="n"><v>0.4</v></c><c r="AI149" s="48"/><c r="AJ149" s="48"/><c r="AK149" s="48"/><c r="AL149" s="48"/><c r="AM149" s="48"/><c r="AN149" s="48"/><c r="AO149" s="48"/><c r="AP149" s="48"/><c r="AQ149" s="48"/><c r="AR149" s="48"/><c r="AS149" s="48"/><c r="AT149" s="48"/><c r="AU149" s="48"/><c r="AV149" s="48"/><c r="AW149" s="48"/><c r="AX149" s="48"/><c r="AY149" s="48"/><c r="AZ149" s="48"/><c r="BA149" s="48"/><c r="BB149" s="48"/><c r="BC149" s="48"/><c r="BD149" s="48"/><c r="BE149" s="48"/><c r="BF149" s="48"/><c r="BG149" s="48"/><c r="BH149" s="48"/><c r="BI149" s="48"/><c r="BJ149" s="48"/><c r="BK149" s="48"/><c r="BL149" s="48"/><c r="BM149" s="48"/><c r="BN149" s="48"/><c r="BO149" s="48"/><c r="BP149" s="48"/></row><row r="150"><c r="A150" s="106" t="n"><v>145</v></c><c r="B150" s="47" t="s"><v>166</v></c><c r="C150" s="47" t="s"><v>167</v></c><c r="D150" s="60"/><c r="E150" s="49" t="n"><f t="array" ref="E150">Options!$D$30*(COUNTIF($L150:$Q150, "&gt;="&amp;Options!$D$41) + 0.5*(COUNTIF($L150:$Q150, "&gt;="&amp;Options!$D$42) - COUNTIF($L150:$Q150, "&gt;="&amp;Options!$D$41))) + Options!$D$31*(COUNTIF($L150:$Q150, "&gt;="&amp;Options!$D$41)) + Options!$D$32*AVERAGE($L150:$Q150) + Options!$D$33*GEOMEAN($L150:$Q150+0.0001)</f><v>0</v></c><c r="F150" s="50" t="n"><f t="shared" si="36"/><v>0</v></c><c r="G150" s="49" t="n"><f t="array" ref="G150">Options!$D$30*(COUNTIF($S150:$X150, "&gt;="&amp;Options!$D$37) + 0.5*(COUNTIF($S150:$X150, "&gt;="&amp;Options!$D$38) - COUNTIF($S150:$X150, "&gt;="&amp;Options!$D$37))) + Options!$D$31*(COUNTIF($S150:$X150, "&gt;="&amp;Options!$D$37)) + Options!$D$32*AVERAGE($S150:$X150) + Options!$D$33*GEOMEAN($S150:$X150+0.0001)</f><v>0</v></c><c r="H150" s="90" t="n"><f t="shared" si="37"/><v>0</v></c><c r="I150" s="48" t="n"><f t="array" ref="I150">Options!$D$30*(COUNTIF($Z150:$AE150, "&gt;="&amp;Options!$D$37) + 0.5*(COUNTIF($Z150:$AE150, "&gt;="&amp;Options!$D$38) - COUNTIF($Z150:$AE150, "&gt;="&amp;Options!$D$37))) + Options!$D$31*(COUNTIF($Z150:$AE150, "&gt;="&amp;Options!$D$37)) + Options!$D$32*AVERAGE($Z150:$AE150) + Options!$D$33*GEOMEAN($Z150:$AE150+0.0001)</f><v>0</v></c><c r="J150" s="90" t="n"><f t="shared" si="38"/><v>0</v></c><c r="K150" s="60"/><c r="L150" s="51" t="n"><f t="shared" si="39"/><v>0</v></c><c r="M150" s="51" t="n"><f t="shared" si="40"/><v>0</v></c><c r="N150" s="51" t="n"><f t="shared" si="41"/><v>0</v></c><c r="O150" s="51" t="n"><f t="shared" si="42"/><v>0</v></c><c r="P150" s="51" t="n"><f t="shared" si="43"/><v>0</v></c><c r="Q150" s="51" t="n"><f t="shared" si="44"/><v>0</v></c><c r="R150" s="97"/><c r="S150" s="51" t="n"><f>Health!F85</f><v>0</v></c><c r="T150" s="51" t="n"><f>'Food Security'!F85</f><v>0</v></c><c r="U150" s="91" t="n"><f>'Macro Fiscal'!F85</f><v>0</v></c><c r="V150" s="51" t="n"><f>'Socioeconomic Vulnerability'!F85</f><v>0</v></c><c r="W150" s="51" t="n"><f>'Natural Hazard'!F85</f><v>0</v></c><c r="X150" s="51" t="n"><f>'Conflict and Fragility'!F85</f><v>0</v></c><c r="Y150" s="97"/><c r="Z150" s="51" t="n"><f>Health!G85</f><v>0</v></c><c r="AA150" s="51" t="n"><f>'Food Security'!G85</f><v>0</v></c><c r="AB150" s="51" t="n"><f>'Macro Fiscal'!G85</f><v>0</v></c><c r="AC150" s="51" t="n"><f>'Socioeconomic Vulnerability'!G85</f><v>0</v></c><c r="AD150" s="51" t="n"><f>'Natural Hazard'!G85</f><v>0</v></c><c r="AE150" s="51" t="n"><f>'Conflict and Fragility'!G85</f><v>0</v></c><c r="AF150" s="60"/><c r="AG150" s="52" t="n"><v>0</v></c><c r="AH150" s="52" t="n"><v>0.3</v></c><c r="AI150" s="48"/><c r="AJ150" s="48"/><c r="AK150" s="48"/><c r="AL150" s="48"/><c r="AM150" s="48"/><c r="AN150" s="48"/><c r="AO150" s="48"/><c r="AP150" s="48"/><c r="AQ150" s="48"/><c r="AR150" s="48"/><c r="AS150" s="48"/><c r="AT150" s="48"/><c r="AU150" s="48"/><c r="AV150" s="48"/><c r="AW150" s="48"/><c r="AX150" s="48"/><c r="AY150" s="48"/><c r="AZ150" s="48"/><c r="BA150" s="48"/><c r="BB150" s="48"/><c r="BC150" s="48"/><c r="BD150" s="48"/><c r="BE150" s="48"/><c r="BF150" s="48"/><c r="BG150" s="48"/><c r="BH150" s="48"/><c r="BI150" s="48"/><c r="BJ150" s="48"/><c r="BK150" s="48"/><c r="BL150" s="48"/><c r="BM150" s="48"/><c r="BN150" s="48"/><c r="BO150" s="48"/><c r="BP150" s="48"/></row><row r="151"><c r="A151" s="106" t="n"><v>146</v></c><c r="B151" s="47" t="s"><v>262</v></c><c r="C151" s="47" t="s"><v>263</v></c><c r="D151" s="60"/><c r="E151" s="49" t="n"><f t="array" ref="E151">Options!$D$30*(COUNTIF($L151:$Q151, "&gt;="&amp;Options!$D$41) + 0.5*(COUNTIF($L151:$Q151, "&gt;="&amp;Options!$D$42) - COUNTIF($L151:$Q151, "&gt;="&amp;Options!$D$41))) + Options!$D$31*(COUNTIF($L151:$Q151, "&gt;="&amp;Options!$D$41)) + Options!$D$32*AVERAGE($L151:$Q151) + Options!$D$33*GEOMEAN($L151:$Q151+0.0001)</f><v>0</v></c><c r="F151" s="50" t="n"><f t="shared" si="36"/><v>0</v></c><c r="G151" s="49" t="n"><f t="array" ref="G151">Options!$D$30*(COUNTIF($S151:$X151, "&gt;="&amp;Options!$D$37) + 0.5*(COUNTIF($S151:$X151, "&gt;="&amp;Options!$D$38) - COUNTIF($S151:$X151, "&gt;="&amp;Options!$D$37))) + Options!$D$31*(COUNTIF($S151:$X151, "&gt;="&amp;Options!$D$37)) + Options!$D$32*AVERAGE($S151:$X151) + Options!$D$33*GEOMEAN($S151:$X151+0.0001)</f><v>0</v></c><c r="H151" s="90" t="n"><f t="shared" si="37"/><v>0</v></c><c r="I151" s="48" t="n"><f t="array" ref="I151">Options!$D$30*(COUNTIF($Z151:$AE151, "&gt;="&amp;Options!$D$37) + 0.5*(COUNTIF($Z151:$AE151, "&gt;="&amp;Options!$D$38) - COUNTIF($Z151:$AE151, "&gt;="&amp;Options!$D$37))) + Options!$D$31*(COUNTIF($Z151:$AE151, "&gt;="&amp;Options!$D$37)) + Options!$D$32*AVERAGE($Z151:$AE151) + Options!$D$33*GEOMEAN($Z151:$AE151+0.0001)</f><v>0</v></c><c r="J151" s="90" t="n"><f t="shared" si="38"/><v>0</v></c><c r="K151" s="60"/><c r="L151" s="51" t="n"><f t="shared" si="39"/><v>0</v></c><c r="M151" s="51" t="n"><f t="shared" si="40"/><v>0</v></c><c r="N151" s="51" t="n"><f t="shared" si="41"/><v>0</v></c><c r="O151" s="51" t="n"><f t="shared" si="42"/><v>0</v></c><c r="P151" s="51" t="n"><f t="shared" si="43"/><v>0</v></c><c r="Q151" s="51" t="n"><f t="shared" si="44"/><v>0</v></c><c r="R151" s="97"/><c r="S151" s="51" t="n"><f>Health!F133</f><v>0</v></c><c r="T151" s="51" t="n"><f>'Food Security'!F133</f><v>0</v></c><c r="U151" s="91" t="n"><f>'Macro Fiscal'!F133</f><v>0</v></c><c r="V151" s="51" t="n"><f>'Socioeconomic Vulnerability'!F133</f><v>0</v></c><c r="W151" s="51" t="n"><f>'Natural Hazard'!F133</f><v>0</v></c><c r="X151" s="51" t="n"><f>'Conflict and Fragility'!F133</f><v>0</v></c><c r="Y151" s="97"/><c r="Z151" s="51" t="n"><f>Health!G133</f><v>0</v></c><c r="AA151" s="51" t="n"><f>'Food Security'!G133</f><v>0</v></c><c r="AB151" s="51" t="n"><f>'Macro Fiscal'!G133</f><v>0</v></c><c r="AC151" s="51" t="n"><f>'Socioeconomic Vulnerability'!G133</f><v>0</v></c><c r="AD151" s="51" t="n"><f>'Natural Hazard'!G133</f><v>0</v></c><c r="AE151" s="51" t="n"><f>'Conflict and Fragility'!G133</f><v>0</v></c><c r="AF151" s="60"/><c r="AG151" s="52" t="n"><v>0</v></c><c r="AH151" s="52" t="n"><v>0.5</v></c><c r="AI151" s="48"/><c r="AJ151" s="48"/><c r="AK151" s="48"/><c r="AL151" s="48"/><c r="AM151" s="48"/><c r="AN151" s="48"/><c r="AO151" s="48"/><c r="AP151" s="48"/><c r="AQ151" s="48"/><c r="AR151" s="48"/><c r="AS151" s="48"/><c r="AT151" s="48"/><c r="AU151" s="48"/><c r="AV151" s="48"/><c r="AW151" s="48"/><c r="AX151" s="48"/><c r="AY151" s="48"/><c r="AZ151" s="48"/><c r="BA151" s="48"/><c r="BB151" s="48"/><c r="BC151" s="48"/><c r="BD151" s="48"/><c r="BE151" s="48"/><c r="BF151" s="48"/><c r="BG151" s="48"/><c r="BH151" s="48"/><c r="BI151" s="48"/><c r="BJ151" s="48"/><c r="BK151" s="48"/><c r="BL151" s="48"/><c r="BM151" s="48"/><c r="BN151" s="48"/><c r="BO151" s="48"/><c r="BP151" s="48"/></row><row r="152"><c r="A152" s="106" t="n"><v>147</v></c><c r="B152" s="47" t="s"><v>310</v></c><c r="C152" s="47" t="s"><v>311</v></c><c r="D152" s="60"/><c r="E152" s="49" t="n"><f t="array" ref="E152">Options!$D$30*(COUNTIF($L152:$Q152, "&gt;="&amp;Options!$D$41) + 0.5*(COUNTIF($L152:$Q152, "&gt;="&amp;Options!$D$42) - COUNTIF($L152:$Q152, "&gt;="&amp;Options!$D$41))) + Options!$D$31*(COUNTIF($L152:$Q152, "&gt;="&amp;Options!$D$41)) + Options!$D$32*AVERAGE($L152:$Q152) + Options!$D$33*GEOMEAN($L152:$Q152+0.0001)</f><v>0</v></c><c r="F152" s="50" t="n"><f t="shared" si="36"/><v>0</v></c><c r="G152" s="49" t="n"><f t="array" ref="G152">Options!$D$30*(COUNTIF($S152:$X152, "&gt;="&amp;Options!$D$37) + 0.5*(COUNTIF($S152:$X152, "&gt;="&amp;Options!$D$38) - COUNTIF($S152:$X152, "&gt;="&amp;Options!$D$37))) + Options!$D$31*(COUNTIF($S152:$X152, "&gt;="&amp;Options!$D$37)) + Options!$D$32*AVERAGE($S152:$X152) + Options!$D$33*GEOMEAN($S152:$X152+0.0001)</f><v>0</v></c><c r="H152" s="90" t="n"><f t="shared" si="37"/><v>0</v></c><c r="I152" s="48" t="n"><f t="array" ref="I152">Options!$D$30*(COUNTIF($Z152:$AE152, "&gt;="&amp;Options!$D$37) + 0.5*(COUNTIF($Z152:$AE152, "&gt;="&amp;Options!$D$38) - COUNTIF($Z152:$AE152, "&gt;="&amp;Options!$D$37))) + Options!$D$31*(COUNTIF($Z152:$AE152, "&gt;="&amp;Options!$D$37)) + Options!$D$32*AVERAGE($Z152:$AE152) + Options!$D$33*GEOMEAN($Z152:$AE152+0.0001)</f><v>0</v></c><c r="J152" s="90" t="n"><f t="shared" si="38"/><v>0</v></c><c r="K152" s="60"/><c r="L152" s="51" t="n"><f t="shared" si="39"/><v>0</v></c><c r="M152" s="51" t="n"><f t="shared" si="40"/><v>0</v></c><c r="N152" s="51" t="n"><f t="shared" si="41"/><v>0</v></c><c r="O152" s="51" t="n"><f t="shared" si="42"/><v>0</v></c><c r="P152" s="51" t="n"><f t="shared" si="43"/><v>0</v></c><c r="Q152" s="51" t="n"><f t="shared" si="44"/><v>0</v></c><c r="R152" s="97"/><c r="S152" s="51" t="n"><f>Health!F157</f><v>0</v></c><c r="T152" s="51" t="n"><f>'Food Security'!F157</f><v>0</v></c><c r="U152" s="91" t="n"><f>'Macro Fiscal'!F157</f><v>0</v></c><c r="V152" s="51" t="n"><f>'Socioeconomic Vulnerability'!F157</f><v>0</v></c><c r="W152" s="51" t="n"><f>'Natural Hazard'!F157</f><v>0</v></c><c r="X152" s="51" t="n"><f>'Conflict and Fragility'!F157</f><v>0</v></c><c r="Y152" s="97"/><c r="Z152" s="51" t="n"><f>Health!G157</f><v>0</v></c><c r="AA152" s="51" t="n"><f>'Food Security'!G157</f><v>0</v></c><c r="AB152" s="51" t="n"><f>'Macro Fiscal'!G157</f><v>0</v></c><c r="AC152" s="51" t="n"><f>'Socioeconomic Vulnerability'!G157</f><v>0</v></c><c r="AD152" s="51" t="n"><f>'Natural Hazard'!G157</f><v>0</v></c><c r="AE152" s="51" t="n"><f>'Conflict and Fragility'!G157</f><v>0</v></c><c r="AF152" s="60"/><c r="AG152" s="52" t="n"><v>0</v></c><c r="AH152" s="52" t="n"><v>0.3</v></c><c r="AI152" s="48"/><c r="AJ152" s="48"/><c r="AK152" s="48"/><c r="AL152" s="48"/><c r="AM152" s="48"/><c r="AN152" s="48"/><c r="AO152" s="48"/><c r="AP152" s="48"/><c r="AQ152" s="48"/><c r="AR152" s="48"/><c r="AS152" s="48"/><c r="AT152" s="48"/><c r="AU152" s="48"/><c r="AV152" s="48"/><c r="AW152" s="48"/><c r="AX152" s="48"/><c r="AY152" s="48"/><c r="AZ152" s="48"/><c r="BA152" s="48"/><c r="BB152" s="48"/><c r="BC152" s="48"/><c r="BD152" s="48"/><c r="BE152" s="48"/><c r="BF152" s="48"/><c r="BG152" s="48"/><c r="BH152" s="48"/><c r="BI152" s="48"/><c r="BJ152" s="48"/><c r="BK152" s="48"/><c r="BL152" s="48"/><c r="BM152" s="48"/><c r="BN152" s="48"/><c r="BO152" s="48"/><c r="BP152" s="48"/></row><row r="153"><c r="A153" s="106" t="n"><v>148</v></c><c r="B153" s="47" t="s"><v>364</v></c><c r="C153" s="47" t="s"><v>365</v></c><c r="D153" s="60"/><c r="E153" s="49" t="n"><f t="array" ref="E153">Options!$D$30*(COUNTIF($L153:$Q153, "&gt;="&amp;Options!$D$41) + 0.5*(COUNTIF($L153:$Q153, "&gt;="&amp;Options!$D$42) - COUNTIF($L153:$Q153, "&gt;="&amp;Options!$D$41))) + Options!$D$31*(COUNTIF($L153:$Q153, "&gt;="&amp;Options!$D$41)) + Options!$D$32*AVERAGE($L153:$Q153) + Options!$D$33*GEOMEAN($L153:$Q153+0.0001)</f><v>0</v></c><c r="F153" s="50" t="n"><f t="shared" si="36"/><v>0</v></c><c r="G153" s="49" t="n"><f t="array" ref="G153">Options!$D$30*(COUNTIF($S153:$X153, "&gt;="&amp;Options!$D$37) + 0.5*(COUNTIF($S153:$X153, "&gt;="&amp;Options!$D$38) - COUNTIF($S153:$X153, "&gt;="&amp;Options!$D$37))) + Options!$D$31*(COUNTIF($S153:$X153, "&gt;="&amp;Options!$D$37)) + Options!$D$32*AVERAGE($S153:$X153) + Options!$D$33*GEOMEAN($S153:$X153+0.0001)</f><v>0</v></c><c r="H153" s="90" t="n"><f t="shared" si="37"/><v>0</v></c><c r="I153" s="48" t="n"><f t="array" ref="I153">Options!$D$30*(COUNTIF($Z153:$AE153, "&gt;="&amp;Options!$D$37) + 0.5*(COUNTIF($Z153:$AE153, "&gt;="&amp;Options!$D$38) - COUNTIF($Z153:$AE153, "&gt;="&amp;Options!$D$37))) + Options!$D$31*(COUNTIF($Z153:$AE153, "&gt;="&amp;Options!$D$37)) + Options!$D$32*AVERAGE($Z153:$AE153) + Options!$D$33*GEOMEAN($Z153:$AE153+0.0001)</f><v>0</v></c><c r="J153" s="90" t="n"><f t="shared" si="38"/><v>0</v></c><c r="K153" s="60"/><c r="L153" s="51" t="n"><f t="shared" si="39"/><v>0</v></c><c r="M153" s="51" t="n"><f t="shared" si="40"/><v>0</v></c><c r="N153" s="51" t="n"><f t="shared" si="41"/><v>0</v></c><c r="O153" s="51" t="n"><f t="shared" si="42"/><v>0</v></c><c r="P153" s="51" t="n"><f t="shared" si="43"/><v>0</v></c><c r="Q153" s="51" t="n"><f t="shared" si="44"/><v>0</v></c><c r="R153" s="97"/><c r="S153" s="51" t="n"><f>Health!F184</f><v>0</v></c><c r="T153" s="51" t="n"><f>'Food Security'!F184</f><v>0</v></c><c r="U153" s="91" t="n"><f>'Macro Fiscal'!F184</f><v>0</v></c><c r="V153" s="51" t="n"><f>'Socioeconomic Vulnerability'!F184</f><v>0</v></c><c r="W153" s="51" t="n"><f>'Natural Hazard'!F184</f><v>0</v></c><c r="X153" s="51" t="n"><f>'Conflict and Fragility'!F184</f><v>0</v></c><c r="Y153" s="97"/><c r="Z153" s="51" t="n"><f>Health!G184</f><v>0</v></c><c r="AA153" s="51" t="n"><f>'Food Security'!G184</f><v>0</v></c><c r="AB153" s="51" t="n"><f>'Macro Fiscal'!G184</f><v>0</v></c><c r="AC153" s="51" t="n"><f>'Socioeconomic Vulnerability'!G184</f><v>0</v></c><c r="AD153" s="51" t="n"><f>'Natural Hazard'!G184</f><v>0</v></c><c r="AE153" s="51" t="n"><f>'Conflict and Fragility'!G184</f><v>0</v></c><c r="AF153" s="60"/><c r="AG153" s="52" t="n"><v>0.2</v></c><c r="AH153" s="52" t="n"><v>0.6</v></c><c r="AI153" s="48"/><c r="AJ153" s="48"/><c r="AK153" s="48"/><c r="AL153" s="48"/><c r="AM153" s="48"/><c r="AN153" s="48"/><c r="AO153" s="48"/><c r="AP153" s="48"/><c r="AQ153" s="48"/><c r="AR153" s="48"/><c r="AS153" s="48"/><c r="AT153" s="48"/><c r="AU153" s="48"/><c r="AV153" s="48"/><c r="AW153" s="48"/><c r="AX153" s="48"/><c r="AY153" s="48"/><c r="AZ153" s="48"/><c r="BA153" s="48"/><c r="BB153" s="48"/><c r="BC153" s="48"/><c r="BD153" s="48"/><c r="BE153" s="48"/><c r="BF153" s="48"/><c r="BG153" s="48"/><c r="BH153" s="48"/><c r="BI153" s="48"/><c r="BJ153" s="48"/><c r="BK153" s="48"/><c r="BL153" s="48"/><c r="BM153" s="48"/><c r="BN153" s="48"/><c r="BO153" s="48"/><c r="BP153" s="48"/></row><row r="154"><c r="A154" s="106" t="n"><v>149</v></c><c r="B154" s="47" t="s"><v>14</v></c><c r="C154" s="47" t="s"><v>15</v></c><c r="D154" s="60"/><c r="E154" s="49" t="n"><f t="array" ref="E154">Options!$D$30*(COUNTIF($L154:$Q154, "&gt;="&amp;Options!$D$41) + 0.5*(COUNTIF($L154:$Q154, "&gt;="&amp;Options!$D$42) - COUNTIF($L154:$Q154, "&gt;="&amp;Options!$D$41))) + Options!$D$31*(COUNTIF($L154:$Q154, "&gt;="&amp;Options!$D$41)) + Options!$D$32*AVERAGE($L154:$Q154) + Options!$D$33*GEOMEAN($L154:$Q154+0.0001)</f><v>0</v></c><c r="F154" s="50" t="n"><f t="shared" si="36"/><v>0</v></c><c r="G154" s="49" t="n"><f t="array" ref="G154">Options!$D$30*(COUNTIF($S154:$X154, "&gt;="&amp;Options!$D$37) + 0.5*(COUNTIF($S154:$X154, "&gt;="&amp;Options!$D$38) - COUNTIF($S154:$X154, "&gt;="&amp;Options!$D$37))) + Options!$D$31*(COUNTIF($S154:$X154, "&gt;="&amp;Options!$D$37)) + Options!$D$32*AVERAGE($S154:$X154) + Options!$D$33*GEOMEAN($S154:$X154+0.0001)</f><v>0</v></c><c r="H154" s="90" t="n"><f t="shared" si="37"/><v>0</v></c><c r="I154" s="48" t="n"><f t="array" ref="I154">Options!$D$30*(COUNTIF($Z154:$AE154, "&gt;="&amp;Options!$D$37) + 0.5*(COUNTIF($Z154:$AE154, "&gt;="&amp;Options!$D$38) - COUNTIF($Z154:$AE154, "&gt;="&amp;Options!$D$37))) + Options!$D$31*(COUNTIF($Z154:$AE154, "&gt;="&amp;Options!$D$37)) + Options!$D$32*AVERAGE($Z154:$AE154) + Options!$D$33*GEOMEAN($Z154:$AE154+0.0001)</f><v>0</v></c><c r="J154" s="90" t="n"><f t="shared" si="38"/><v>0</v></c><c r="K154" s="60"/><c r="L154" s="51" t="n"><f t="shared" si="39"/><v>0</v></c><c r="M154" s="51" t="n"><f t="shared" si="40"/><v>0</v></c><c r="N154" s="51" t="n"><f t="shared" si="41"/><v>0</v></c><c r="O154" s="51" t="n"><f t="shared" si="42"/><v>0</v></c><c r="P154" s="51" t="n"><f t="shared" si="43"/><v>0</v></c><c r="Q154" s="51" t="n"><f t="shared" si="44"/><v>0</v></c><c r="R154" s="97"/><c r="S154" s="51" t="n"><f>Health!F9</f><v>0</v></c><c r="T154" s="51" t="n"><f>'Food Security'!F9</f><v>0</v></c><c r="U154" s="91" t="n"><f>'Macro Fiscal'!F9</f><v>0</v></c><c r="V154" s="51" t="n"><f>'Socioeconomic Vulnerability'!F9</f><v>0</v></c><c r="W154" s="51" t="n"><f>'Natural Hazard'!F9</f><v>0</v></c><c r="X154" s="51" t="n"><f>'Conflict and Fragility'!F9</f><v>0</v></c><c r="Y154" s="97"/><c r="Z154" s="51" t="n"><f>Health!G9</f><v>0</v></c><c r="AA154" s="51" t="n"><f>'Food Security'!G9</f><v>0</v></c><c r="AB154" s="51" t="n"><f>'Macro Fiscal'!G9</f><v>0</v></c><c r="AC154" s="51" t="n"><f>'Socioeconomic Vulnerability'!G9</f><v>0</v></c><c r="AD154" s="51" t="n"><f>'Natural Hazard'!G9</f><v>0</v></c><c r="AE154" s="51" t="n"><f>'Conflict and Fragility'!G9</f><v>0</v></c><c r="AF154" s="97"/><c r="AG154" s="52" t="n"><v>0.2</v></c><c r="AH154" s="52" t="n"><v>0.5</v></c><c r="AI154" s="48"/><c r="AJ154" s="48"/><c r="AK154" s="48"/><c r="AL154" s="48"/><c r="AM154" s="48"/><c r="AN154" s="48"/><c r="AO154" s="48"/><c r="AP154" s="48"/><c r="AQ154" s="48"/><c r="AR154" s="48"/><c r="AS154" s="48"/><c r="AT154" s="48"/><c r="AU154" s="48"/><c r="AV154" s="48"/><c r="AW154" s="48"/><c r="AX154" s="48"/><c r="AY154" s="48"/><c r="AZ154" s="48"/><c r="BA154" s="48"/><c r="BB154" s="48"/><c r="BC154" s="48"/><c r="BD154" s="48"/><c r="BE154" s="48"/><c r="BF154" s="48"/><c r="BG154" s="48"/><c r="BH154" s="48"/><c r="BI154" s="48"/><c r="BJ154" s="48"/><c r="BK154" s="48"/><c r="BL154" s="48"/><c r="BM154" s="48"/><c r="BN154" s="48"/><c r="BO154" s="48"/><c r="BP154" s="48"/></row><row r="155"><c r="A155" s="106" t="n"><v>150</v></c><c r="B155" s="47" t="s"><v>228</v></c><c r="C155" s="47" t="s"><v>229</v></c><c r="D155" s="60"/><c r="E155" s="49" t="n"><f t="array" ref="E155">Options!$D$30*(COUNTIF($L155:$Q155, "&gt;="&amp;Options!$D$41) + 0.5*(COUNTIF($L155:$Q155, "&gt;="&amp;Options!$D$42) - COUNTIF($L155:$Q155, "&gt;="&amp;Options!$D$41))) + Options!$D$31*(COUNTIF($L155:$Q155, "&gt;="&amp;Options!$D$41)) + Options!$D$32*AVERAGE($L155:$Q155) + Options!$D$33*GEOMEAN($L155:$Q155+0.0001)</f><v>0</v></c><c r="F155" s="50" t="n"><f t="shared" si="36"/><v>0</v></c><c r="G155" s="49" t="n"><f t="array" ref="G155">Options!$D$30*(COUNTIF($S155:$X155, "&gt;="&amp;Options!$D$37) + 0.5*(COUNTIF($S155:$X155, "&gt;="&amp;Options!$D$38) - COUNTIF($S155:$X155, "&gt;="&amp;Options!$D$37))) + Options!$D$31*(COUNTIF($S155:$X155, "&gt;="&amp;Options!$D$37)) + Options!$D$32*AVERAGE($S155:$X155) + Options!$D$33*GEOMEAN($S155:$X155+0.0001)</f><v>0</v></c><c r="H155" s="90" t="n"><f t="shared" si="37"/><v>0</v></c><c r="I155" s="48" t="n"><f t="array" ref="I155">Options!$D$30*(COUNTIF($Z155:$AE155, "&gt;="&amp;Options!$D$37) + 0.5*(COUNTIF($Z155:$AE155, "&gt;="&amp;Options!$D$38) - COUNTIF($Z155:$AE155, "&gt;="&amp;Options!$D$37))) + Options!$D$31*(COUNTIF($Z155:$AE155, "&gt;="&amp;Options!$D$37)) + Options!$D$32*AVERAGE($Z155:$AE155) + Options!$D$33*GEOMEAN($Z155:$AE155+0.0001)</f><v>0</v></c><c r="J155" s="90" t="n"><f t="shared" si="38"/><v>0</v></c><c r="K155" s="60"/><c r="L155" s="51" t="n"><f t="shared" si="39"/><v>0</v></c><c r="M155" s="51" t="n"><f t="shared" si="40"/><v>0</v></c><c r="N155" s="51" t="n"><f t="shared" si="41"/><v>0</v></c><c r="O155" s="51" t="n"><f t="shared" si="42"/><v>0</v></c><c r="P155" s="51" t="n"><f t="shared" si="43"/><v>0</v></c><c r="Q155" s="51" t="n"><f t="shared" si="44"/><v>0</v></c><c r="R155" s="97"/><c r="S155" s="51" t="n"><f>Health!F116</f><v>0</v></c><c r="T155" s="51" t="n"><f>'Food Security'!F116</f><v>0</v></c><c r="U155" s="91" t="n"><f>'Macro Fiscal'!F116</f><v>0</v></c><c r="V155" s="51" t="n"><f>'Socioeconomic Vulnerability'!F116</f><v>0</v></c><c r="W155" s="51" t="n"><f>'Natural Hazard'!F116</f><v>0</v></c><c r="X155" s="51" t="n"><f>'Conflict and Fragility'!F116</f><v>0</v></c><c r="Y155" s="97"/><c r="Z155" s="51" t="n"><f>Health!G116</f><v>0</v></c><c r="AA155" s="51" t="n"><f>'Food Security'!G116</f><v>0</v></c><c r="AB155" s="51" t="n"><f>'Macro Fiscal'!G116</f><v>0</v></c><c r="AC155" s="51" t="n"><f>'Socioeconomic Vulnerability'!G116</f><v>0</v></c><c r="AD155" s="51" t="n"><f>'Natural Hazard'!G116</f><v>0</v></c><c r="AE155" s="51" t="n"><f>'Conflict and Fragility'!G116</f><v>0</v></c><c r="AF155" s="60"/><c r="AG155" s="52" t="n"><v>0</v></c><c r="AH155" s="52" t="n"><v>0.5</v></c><c r="AI155" s="48"/><c r="AJ155" s="48"/><c r="AK155" s="48"/><c r="AL155" s="48"/><c r="AM155" s="48"/><c r="AN155" s="48"/><c r="AO155" s="48"/><c r="AP155" s="48"/><c r="AQ155" s="48"/><c r="AR155" s="48"/><c r="AS155" s="48"/><c r="AT155" s="48"/><c r="AU155" s="48"/><c r="AV155" s="48"/><c r="AW155" s="48"/><c r="AX155" s="48"/><c r="AY155" s="48"/><c r="AZ155" s="48"/><c r="BA155" s="48"/><c r="BB155" s="48"/><c r="BC155" s="48"/><c r="BD155" s="48"/><c r="BE155" s="48"/><c r="BF155" s="48"/><c r="BG155" s="48"/><c r="BH155" s="48"/><c r="BI155" s="48"/><c r="BJ155" s="48"/><c r="BK155" s="48"/><c r="BL155" s="48"/><c r="BM155" s="48"/><c r="BN155" s="48"/><c r="BO155" s="48"/><c r="BP155" s="48"/></row><row r="156"><c r="A156" s="106" t="n"><v>151</v></c><c r="B156" s="47" t="s"><v>286</v></c><c r="C156" s="47" t="s"><v>287</v></c><c r="D156" s="60"/><c r="E156" s="49" t="n"><f t="array" ref="E156">Options!$D$30*(COUNTIF($L156:$Q156, "&gt;="&amp;Options!$D$41) + 0.5*(COUNTIF($L156:$Q156, "&gt;="&amp;Options!$D$42) - COUNTIF($L156:$Q156, "&gt;="&amp;Options!$D$41))) + Options!$D$31*(COUNTIF($L156:$Q156, "&gt;="&amp;Options!$D$41)) + Options!$D$32*AVERAGE($L156:$Q156) + Options!$D$33*GEOMEAN($L156:$Q156+0.0001)</f><v>0</v></c><c r="F156" s="50" t="n"><f t="shared" si="36"/><v>0</v></c><c r="G156" s="49" t="n"><f t="array" ref="G156">Options!$D$30*(COUNTIF($S156:$X156, "&gt;="&amp;Options!$D$37) + 0.5*(COUNTIF($S156:$X156, "&gt;="&amp;Options!$D$38) - COUNTIF($S156:$X156, "&gt;="&amp;Options!$D$37))) + Options!$D$31*(COUNTIF($S156:$X156, "&gt;="&amp;Options!$D$37)) + Options!$D$32*AVERAGE($S156:$X156) + Options!$D$33*GEOMEAN($S156:$X156+0.0001)</f><v>0</v></c><c r="H156" s="90" t="n"><f t="shared" si="37"/><v>0</v></c><c r="I156" s="48" t="n"><f t="array" ref="I156">Options!$D$30*(COUNTIF($Z156:$AE156, "&gt;="&amp;Options!$D$37) + 0.5*(COUNTIF($Z156:$AE156, "&gt;="&amp;Options!$D$38) - COUNTIF($Z156:$AE156, "&gt;="&amp;Options!$D$37))) + Options!$D$31*(COUNTIF($Z156:$AE156, "&gt;="&amp;Options!$D$37)) + Options!$D$32*AVERAGE($Z156:$AE156) + Options!$D$33*GEOMEAN($Z156:$AE156+0.0001)</f><v>0</v></c><c r="J156" s="90" t="n"><f t="shared" si="38"/><v>0</v></c><c r="K156" s="60"/><c r="L156" s="51" t="n"><f t="shared" si="39"/><v>0</v></c><c r="M156" s="51" t="n"><f t="shared" si="40"/><v>0</v></c><c r="N156" s="51" t="n"><f t="shared" si="41"/><v>0</v></c><c r="O156" s="51" t="n"><f t="shared" si="42"/><v>0</v></c><c r="P156" s="51" t="n"><f t="shared" si="43"/><v>0</v></c><c r="Q156" s="51" t="n"><f t="shared" si="44"/><v>0</v></c><c r="R156" s="97"/><c r="S156" s="51" t="n"><f>Health!F145</f><v>0</v></c><c r="T156" s="51" t="n"><f>'Food Security'!F145</f><v>0</v></c><c r="U156" s="91" t="n"><f>'Macro Fiscal'!F145</f><v>0</v></c><c r="V156" s="51" t="n"><f>'Socioeconomic Vulnerability'!F145</f><v>0</v></c><c r="W156" s="51" t="n"><f>'Natural Hazard'!F145</f><v>0</v></c><c r="X156" s="51" t="n"><f>'Conflict and Fragility'!F145</f><v>0</v></c><c r="Y156" s="97"/><c r="Z156" s="51" t="n"><f>Health!G145</f><v>0</v></c><c r="AA156" s="51" t="n"><f>'Food Security'!G145</f><v>0</v></c><c r="AB156" s="51" t="n"><f>'Macro Fiscal'!G145</f><v>0</v></c><c r="AC156" s="51" t="n"><f>'Socioeconomic Vulnerability'!G145</f><v>0</v></c><c r="AD156" s="51" t="n"><f>'Natural Hazard'!G145</f><v>0</v></c><c r="AE156" s="51" t="n"><f>'Conflict and Fragility'!G145</f><v>0</v></c><c r="AF156" s="60"/><c r="AG156" s="52" t="n"><v>0</v></c><c r="AH156" s="52" t="n"><v>0.3</v></c><c r="AI156" s="48"/><c r="AJ156" s="48"/><c r="AK156" s="48"/><c r="AL156" s="48"/><c r="AM156" s="48"/><c r="AN156" s="48"/><c r="AO156" s="48"/><c r="AP156" s="48"/><c r="AQ156" s="48"/><c r="AR156" s="48"/><c r="AS156" s="48"/><c r="AT156" s="48"/><c r="AU156" s="48"/><c r="AV156" s="48"/><c r="AW156" s="48"/><c r="AX156" s="48"/><c r="AY156" s="48"/><c r="AZ156" s="48"/><c r="BA156" s="48"/><c r="BB156" s="48"/><c r="BC156" s="48"/><c r="BD156" s="48"/><c r="BE156" s="48"/><c r="BF156" s="48"/><c r="BG156" s="48"/><c r="BH156" s="48"/><c r="BI156" s="48"/><c r="BJ156" s="48"/><c r="BK156" s="48"/><c r="BL156" s="48"/><c r="BM156" s="48"/><c r="BN156" s="48"/><c r="BO156" s="48"/><c r="BP156" s="48"/></row><row r="157"><c r="A157" s="106" t="n"><v>152</v></c><c r="B157" s="47" t="s"><v>288</v></c><c r="C157" s="47" t="s"><v>289</v></c><c r="D157" s="60"/><c r="E157" s="49" t="n"><f t="array" ref="E157">Options!$D$30*(COUNTIF($L157:$Q157, "&gt;="&amp;Options!$D$41) + 0.5*(COUNTIF($L157:$Q157, "&gt;="&amp;Options!$D$42) - COUNTIF($L157:$Q157, "&gt;="&amp;Options!$D$41))) + Options!$D$31*(COUNTIF($L157:$Q157, "&gt;="&amp;Options!$D$41)) + Options!$D$32*AVERAGE($L157:$Q157) + Options!$D$33*GEOMEAN($L157:$Q157+0.0001)</f><v>0</v></c><c r="F157" s="50" t="n"><f t="shared" si="36"/><v>0</v></c><c r="G157" s="49" t="n"><f t="array" ref="G157">Options!$D$30*(COUNTIF($S157:$X157, "&gt;="&amp;Options!$D$37) + 0.5*(COUNTIF($S157:$X157, "&gt;="&amp;Options!$D$38) - COUNTIF($S157:$X157, "&gt;="&amp;Options!$D$37))) + Options!$D$31*(COUNTIF($S157:$X157, "&gt;="&amp;Options!$D$37)) + Options!$D$32*AVERAGE($S157:$X157) + Options!$D$33*GEOMEAN($S157:$X157+0.0001)</f><v>0</v></c><c r="H157" s="90" t="n"><f t="shared" si="37"/><v>0</v></c><c r="I157" s="48" t="n"><f t="array" ref="I157">Options!$D$30*(COUNTIF($Z157:$AE157, "&gt;="&amp;Options!$D$37) + 0.5*(COUNTIF($Z157:$AE157, "&gt;="&amp;Options!$D$38) - COUNTIF($Z157:$AE157, "&gt;="&amp;Options!$D$37))) + Options!$D$31*(COUNTIF($Z157:$AE157, "&gt;="&amp;Options!$D$37)) + Options!$D$32*AVERAGE($Z157:$AE157) + Options!$D$33*GEOMEAN($Z157:$AE157+0.0001)</f><v>0</v></c><c r="J157" s="90" t="n"><f t="shared" si="38"/><v>0</v></c><c r="K157" s="60"/><c r="L157" s="51" t="n"><f t="shared" si="39"/><v>0</v></c><c r="M157" s="51" t="n"><f t="shared" si="40"/><v>0</v></c><c r="N157" s="51" t="n"><f t="shared" si="41"/><v>0</v></c><c r="O157" s="51" t="n"><f t="shared" si="42"/><v>0</v></c><c r="P157" s="51" t="n"><f t="shared" si="43"/><v>0</v></c><c r="Q157" s="51" t="n"><f t="shared" si="44"/><v>0</v></c><c r="R157" s="97"/><c r="S157" s="51" t="n"><f>Health!F146</f><v>0</v></c><c r="T157" s="51" t="n"><f>'Food Security'!F146</f><v>0</v></c><c r="U157" s="91" t="n"><f>'Macro Fiscal'!F146</f><v>0</v></c><c r="V157" s="51" t="n"><f>'Socioeconomic Vulnerability'!F146</f><v>0</v></c><c r="W157" s="51" t="n"><f>'Natural Hazard'!F146</f><v>0</v></c><c r="X157" s="51" t="n"><f>'Conflict and Fragility'!F146</f><v>0</v></c><c r="Y157" s="97"/><c r="Z157" s="51" t="n"><f>Health!G146</f><v>0</v></c><c r="AA157" s="51" t="n"><f>'Food Security'!G146</f><v>0</v></c><c r="AB157" s="51" t="n"><f>'Macro Fiscal'!G146</f><v>0</v></c><c r="AC157" s="51" t="n"><f>'Socioeconomic Vulnerability'!G146</f><v>0</v></c><c r="AD157" s="51" t="n"><f>'Natural Hazard'!G146</f><v>0</v></c><c r="AE157" s="51" t="n"><f>'Conflict and Fragility'!G146</f><v>0</v></c><c r="AF157" s="60"/><c r="AG157" s="52" t="n"><v>0</v></c><c r="AH157" s="52" t="n"><v>0.3</v></c><c r="AI157" s="48"/><c r="AJ157" s="48"/><c r="AK157" s="48"/><c r="AL157" s="48"/><c r="AM157" s="48"/><c r="AN157" s="48"/><c r="AO157" s="48"/><c r="AP157" s="48"/><c r="AQ157" s="48"/><c r="AR157" s="48"/><c r="AS157" s="48"/><c r="AT157" s="48"/><c r="AU157" s="48"/><c r="AV157" s="48"/><c r="AW157" s="48"/><c r="AX157" s="48"/><c r="AY157" s="48"/><c r="AZ157" s="48"/><c r="BA157" s="48"/><c r="BB157" s="48"/><c r="BC157" s="48"/><c r="BD157" s="48"/><c r="BE157" s="48"/><c r="BF157" s="48"/><c r="BG157" s="48"/><c r="BH157" s="48"/><c r="BI157" s="48"/><c r="BJ157" s="48"/><c r="BK157" s="48"/><c r="BL157" s="48"/><c r="BM157" s="48"/><c r="BN157" s="48"/><c r="BO157" s="48"/><c r="BP157" s="48"/></row><row r="158"><c r="A158" s="106" t="n"><v>153</v></c><c r="B158" s="47" t="s"><v>12</v></c><c r="C158" s="47" t="s"><v>13</v></c><c r="D158" s="60"/><c r="E158" s="49" t="n"><f t="array" ref="E158">Options!$D$30*(COUNTIF($L158:$Q158, "&gt;="&amp;Options!$D$41) + 0.5*(COUNTIF($L158:$Q158, "&gt;="&amp;Options!$D$42) - COUNTIF($L158:$Q158, "&gt;="&amp;Options!$D$41))) + Options!$D$31*(COUNTIF($L158:$Q158, "&gt;="&amp;Options!$D$41)) + Options!$D$32*AVERAGE($L158:$Q158) + Options!$D$33*GEOMEAN($L158:$Q158+0.0001)</f><v>0</v></c><c r="F158" s="50" t="n"><f t="shared" si="36"/><v>0</v></c><c r="G158" s="49" t="n"><f t="array" ref="G158">Options!$D$30*(COUNTIF($S158:$X158, "&gt;="&amp;Options!$D$37) + 0.5*(COUNTIF($S158:$X158, "&gt;="&amp;Options!$D$38) - COUNTIF($S158:$X158, "&gt;="&amp;Options!$D$37))) + Options!$D$31*(COUNTIF($S158:$X158, "&gt;="&amp;Options!$D$37)) + Options!$D$32*AVERAGE($S158:$X158) + Options!$D$33*GEOMEAN($S158:$X158+0.0001)</f><v>0</v></c><c r="H158" s="90" t="n"><f t="shared" si="37"/><v>0</v></c><c r="I158" s="48" t="n"><f t="array" ref="I158">Options!$D$30*(COUNTIF($Z158:$AE158, "&gt;="&amp;Options!$D$37) + 0.5*(COUNTIF($Z158:$AE158, "&gt;="&amp;Options!$D$38) - COUNTIF($Z158:$AE158, "&gt;="&amp;Options!$D$37))) + Options!$D$31*(COUNTIF($Z158:$AE158, "&gt;="&amp;Options!$D$37)) + Options!$D$32*AVERAGE($Z158:$AE158) + Options!$D$33*GEOMEAN($Z158:$AE158+0.0001)</f><v>0</v></c><c r="J158" s="90" t="n"><f t="shared" si="38"/><v>0</v></c><c r="K158" s="60"/><c r="L158" s="51" t="n"><f t="shared" si="39"/><v>0</v></c><c r="M158" s="51" t="n"><f t="shared" si="40"/><v>0</v></c><c r="N158" s="51" t="n"><f t="shared" si="41"/><v>0</v></c><c r="O158" s="51" t="n"><f t="shared" si="42"/><v>0</v></c><c r="P158" s="51" t="n"><f t="shared" si="43"/><v>0</v></c><c r="Q158" s="51" t="n"><f t="shared" si="44"/><v>0</v></c><c r="R158" s="97"/><c r="S158" s="51" t="n"><f>Health!F8</f><v>0</v></c><c r="T158" s="51" t="n"><f>'Food Security'!F8</f><v>0</v></c><c r="U158" s="91" t="n"><f>'Macro Fiscal'!F8</f><v>0</v></c><c r="V158" s="51" t="n"><f>'Socioeconomic Vulnerability'!F8</f><v>0</v></c><c r="W158" s="51" t="n"><f>'Natural Hazard'!F8</f><v>0</v></c><c r="X158" s="51" t="n"><f>'Conflict and Fragility'!F8</f><v>0</v></c><c r="Y158" s="97"/><c r="Z158" s="51" t="n"><f>Health!G8</f><v>0</v></c><c r="AA158" s="51" t="n"><f>'Food Security'!G8</f><v>0</v></c><c r="AB158" s="51" t="n"><f>'Macro Fiscal'!G8</f><v>0</v></c><c r="AC158" s="51" t="n"><f>'Socioeconomic Vulnerability'!G8</f><v>0</v></c><c r="AD158" s="51" t="n"><f>'Natural Hazard'!G8</f><v>0</v></c><c r="AE158" s="51" t="n"><f>'Conflict and Fragility'!G8</f><v>0</v></c><c r="AF158" s="97"/><c r="AG158" s="52" t="n"><v>0</v></c><c r="AH158" s="52" t="n"><v>0.3</v></c><c r="AI158" s="48"/><c r="AJ158" s="48"/><c r="AK158" s="48"/><c r="AL158" s="48"/><c r="AM158" s="48"/><c r="AN158" s="48"/><c r="AO158" s="48"/><c r="AP158" s="48"/><c r="AQ158" s="48"/><c r="AR158" s="48"/><c r="AS158" s="48"/><c r="AT158" s="48"/><c r="AU158" s="48"/><c r="AV158" s="48"/><c r="AW158" s="48"/><c r="AX158" s="48"/><c r="AY158" s="48"/><c r="AZ158" s="48"/><c r="BA158" s="48"/><c r="BB158" s="48"/><c r="BC158" s="48"/><c r="BD158" s="48"/><c r="BE158" s="48"/><c r="BF158" s="48"/><c r="BG158" s="48"/><c r="BH158" s="48"/><c r="BI158" s="48"/><c r="BJ158" s="48"/><c r="BK158" s="48"/><c r="BL158" s="48"/><c r="BM158" s="48"/><c r="BN158" s="48"/><c r="BO158" s="48"/><c r="BP158" s="48"/></row><row r="159"><c r="A159" s="106" t="n"><v>154</v></c><c r="B159" s="47" t="s"><v>172</v></c><c r="C159" s="47" t="s"><v>173</v></c><c r="D159" s="60"/><c r="E159" s="49" t="n"><f t="array" ref="E159">Options!$D$30*(COUNTIF($L159:$Q159, "&gt;="&amp;Options!$D$41) + 0.5*(COUNTIF($L159:$Q159, "&gt;="&amp;Options!$D$42) - COUNTIF($L159:$Q159, "&gt;="&amp;Options!$D$41))) + Options!$D$31*(COUNTIF($L159:$Q159, "&gt;="&amp;Options!$D$41)) + Options!$D$32*AVERAGE($L159:$Q159) + Options!$D$33*GEOMEAN($L159:$Q159+0.0001)</f><v>0</v></c><c r="F159" s="50" t="n"><f t="shared" si="36"/><v>0</v></c><c r="G159" s="49" t="n"><f t="array" ref="G159">Options!$D$30*(COUNTIF($S159:$X159, "&gt;="&amp;Options!$D$37) + 0.5*(COUNTIF($S159:$X159, "&gt;="&amp;Options!$D$38) - COUNTIF($S159:$X159, "&gt;="&amp;Options!$D$37))) + Options!$D$31*(COUNTIF($S159:$X159, "&gt;="&amp;Options!$D$37)) + Options!$D$32*AVERAGE($S159:$X159) + Options!$D$33*GEOMEAN($S159:$X159+0.0001)</f><v>0</v></c><c r="H159" s="90" t="n"><f t="shared" si="37"/><v>0</v></c><c r="I159" s="48" t="n"><f t="array" ref="I159">Options!$D$30*(COUNTIF($Z159:$AE159, "&gt;="&amp;Options!$D$37) + 0.5*(COUNTIF($Z159:$AE159, "&gt;="&amp;Options!$D$38) - COUNTIF($Z159:$AE159, "&gt;="&amp;Options!$D$37))) + Options!$D$31*(COUNTIF($Z159:$AE159, "&gt;="&amp;Options!$D$37)) + Options!$D$32*AVERAGE($Z159:$AE159) + Options!$D$33*GEOMEAN($Z159:$AE159+0.0001)</f><v>0</v></c><c r="J159" s="90" t="n"><f t="shared" si="38"/><v>0</v></c><c r="K159" s="60"/><c r="L159" s="51" t="n"><f t="shared" si="39"/><v>0</v></c><c r="M159" s="51" t="n"><f t="shared" si="40"/><v>0</v></c><c r="N159" s="51" t="n"><f t="shared" si="41"/><v>0</v></c><c r="O159" s="51" t="n"><f t="shared" si="42"/><v>0</v></c><c r="P159" s="51" t="n"><f t="shared" si="43"/><v>0</v></c><c r="Q159" s="51" t="n"><f t="shared" si="44"/><v>0</v></c><c r="R159" s="97"/><c r="S159" s="51" t="n"><f>Health!F88</f><v>0</v></c><c r="T159" s="51" t="n"><f>'Food Security'!F88</f><v>0</v></c><c r="U159" s="91" t="n"><f>'Macro Fiscal'!F88</f><v>0</v></c><c r="V159" s="51" t="n"><f>'Socioeconomic Vulnerability'!F88</f><v>0</v></c><c r="W159" s="51" t="n"><f>'Natural Hazard'!F88</f><v>0</v></c><c r="X159" s="51" t="n"><f>'Conflict and Fragility'!F88</f><v>0</v></c><c r="Y159" s="97"/><c r="Z159" s="51" t="n"><f>Health!G88</f><v>0</v></c><c r="AA159" s="51" t="n"><f>'Food Security'!G88</f><v>0</v></c><c r="AB159" s="51" t="n"><f>'Macro Fiscal'!G88</f><v>0</v></c><c r="AC159" s="51" t="n"><f>'Socioeconomic Vulnerability'!G88</f><v>0</v></c><c r="AD159" s="51" t="n"><f>'Natural Hazard'!G88</f><v>0</v></c><c r="AE159" s="51" t="n"><f>'Conflict and Fragility'!G88</f><v>0</v></c><c r="AF159" s="60"/><c r="AG159" s="52" t="n"><v>0</v></c><c r="AH159" s="52" t="n"><v>0.3</v></c><c r="AI159" s="48"/><c r="AJ159" s="48"/><c r="AK159" s="48"/><c r="AL159" s="48"/><c r="AM159" s="48"/><c r="AN159" s="48"/><c r="AO159" s="48"/><c r="AP159" s="48"/><c r="AQ159" s="48"/><c r="AR159" s="48"/><c r="AS159" s="48"/><c r="AT159" s="48"/><c r="AU159" s="48"/><c r="AV159" s="48"/><c r="AW159" s="48"/><c r="AX159" s="48"/><c r="AY159" s="48"/><c r="AZ159" s="48"/><c r="BA159" s="48"/><c r="BB159" s="48"/><c r="BC159" s="48"/><c r="BD159" s="48"/><c r="BE159" s="48"/><c r="BF159" s="48"/><c r="BG159" s="48"/><c r="BH159" s="48"/><c r="BI159" s="48"/><c r="BJ159" s="48"/><c r="BK159" s="48"/><c r="BL159" s="48"/><c r="BM159" s="48"/><c r="BN159" s="48"/><c r="BO159" s="48"/><c r="BP159" s="48"/></row><row r="160"><c r="A160" s="106" t="n"><v>155</v></c><c r="B160" s="47" t="s"><v>78</v></c><c r="C160" s="47" t="s"><v>79</v></c><c r="D160" s="60"/><c r="E160" s="49" t="n"><f t="array" ref="E160">Options!$D$30*(COUNTIF($L160:$Q160, "&gt;="&amp;Options!$D$41) + 0.5*(COUNTIF($L160:$Q160, "&gt;="&amp;Options!$D$42) - COUNTIF($L160:$Q160, "&gt;="&amp;Options!$D$41))) + Options!$D$31*(COUNTIF($L160:$Q160, "&gt;="&amp;Options!$D$41)) + Options!$D$32*AVERAGE($L160:$Q160) + Options!$D$33*GEOMEAN($L160:$Q160+0.0001)</f><v>0</v></c><c r="F160" s="50" t="n"><f t="shared" si="36"/><v>0</v></c><c r="G160" s="49" t="n"><f t="array" ref="G160">Options!$D$30*(COUNTIF($S160:$X160, "&gt;="&amp;Options!$D$37) + 0.5*(COUNTIF($S160:$X160, "&gt;="&amp;Options!$D$38) - COUNTIF($S160:$X160, "&gt;="&amp;Options!$D$37))) + Options!$D$31*(COUNTIF($S160:$X160, "&gt;="&amp;Options!$D$37)) + Options!$D$32*AVERAGE($S160:$X160) + Options!$D$33*GEOMEAN($S160:$X160+0.0001)</f><v>0</v></c><c r="H160" s="90" t="n"><f t="shared" si="37"/><v>0</v></c><c r="I160" s="48" t="n"><f t="array" ref="I160">Options!$D$30*(COUNTIF($Z160:$AE160, "&gt;="&amp;Options!$D$37) + 0.5*(COUNTIF($Z160:$AE160, "&gt;="&amp;Options!$D$38) - COUNTIF($Z160:$AE160, "&gt;="&amp;Options!$D$37))) + Options!$D$31*(COUNTIF($Z160:$AE160, "&gt;="&amp;Options!$D$37)) + Options!$D$32*AVERAGE($Z160:$AE160) + Options!$D$33*GEOMEAN($Z160:$AE160+0.0001)</f><v>0</v></c><c r="J160" s="90" t="n"><f t="shared" si="38"/><v>0</v></c><c r="K160" s="60"/><c r="L160" s="51" t="n"><f t="shared" si="39"/><v>0</v></c><c r="M160" s="51" t="n"><f t="shared" si="40"/><v>0</v></c><c r="N160" s="51" t="n"><f t="shared" si="41"/><v>0</v></c><c r="O160" s="51" t="n"><f t="shared" si="42"/><v>0</v></c><c r="P160" s="51" t="n"><f t="shared" si="43"/><v>0</v></c><c r="Q160" s="51" t="n"><f t="shared" si="44"/><v>0</v></c><c r="R160" s="97"/><c r="S160" s="51" t="n"><f>Health!F41</f><v>0</v></c><c r="T160" s="51" t="n"><f>'Food Security'!F41</f><v>0</v></c><c r="U160" s="91" t="n"><f>'Macro Fiscal'!F41</f><v>0</v></c><c r="V160" s="51" t="n"><f>'Socioeconomic Vulnerability'!F41</f><v>0</v></c><c r="W160" s="51" t="n"><f>'Natural Hazard'!F41</f><v>0</v></c><c r="X160" s="51" t="n"><f>'Conflict and Fragility'!F41</f><v>0</v></c><c r="Y160" s="97"/><c r="Z160" s="51" t="n"><f>Health!G41</f><v>0</v></c><c r="AA160" s="51" t="n"><f>'Food Security'!G41</f><v>0</v></c><c r="AB160" s="51" t="n"><f>'Macro Fiscal'!G41</f><v>0</v></c><c r="AC160" s="51" t="n"><f>'Socioeconomic Vulnerability'!G41</f><v>0</v></c><c r="AD160" s="51" t="n"><f>'Natural Hazard'!G41</f><v>0</v></c><c r="AE160" s="51" t="n"><f>'Conflict and Fragility'!G41</f><v>0</v></c><c r="AF160" s="60"/><c r="AG160" s="52" t="n"><v>0</v></c><c r="AH160" s="52" t="n"><v>0.4</v></c><c r="AI160" s="48"/><c r="AJ160" s="48"/><c r="AK160" s="48"/><c r="AL160" s="48"/><c r="AM160" s="48"/><c r="AN160" s="48"/><c r="AO160" s="48"/><c r="AP160" s="48"/><c r="AQ160" s="48"/><c r="AR160" s="48"/><c r="AS160" s="48"/><c r="AT160" s="48"/><c r="AU160" s="48"/><c r="AV160" s="48"/><c r="AW160" s="48"/><c r="AX160" s="48"/><c r="AY160" s="48"/><c r="AZ160" s="48"/><c r="BA160" s="48"/><c r="BB160" s="48"/><c r="BC160" s="48"/><c r="BD160" s="48"/><c r="BE160" s="48"/><c r="BF160" s="48"/><c r="BG160" s="48"/><c r="BH160" s="48"/><c r="BI160" s="48"/><c r="BJ160" s="48"/><c r="BK160" s="48"/><c r="BL160" s="48"/><c r="BM160" s="48"/><c r="BN160" s="48"/><c r="BO160" s="48"/><c r="BP160" s="48"/></row><row r="161"><c r="A161" s="106" t="n"><v>156</v></c><c r="B161" s="47" t="s"><v>136</v></c><c r="C161" s="47" t="s"><v>137</v></c><c r="D161" s="60"/><c r="E161" s="49" t="n"><f t="array" ref="E161">Options!$D$30*(COUNTIF($L161:$Q161, "&gt;="&amp;Options!$D$41) + 0.5*(COUNTIF($L161:$Q161, "&gt;="&amp;Options!$D$42) - COUNTIF($L161:$Q161, "&gt;="&amp;Options!$D$41))) + Options!$D$31*(COUNTIF($L161:$Q161, "&gt;="&amp;Options!$D$41)) + Options!$D$32*AVERAGE($L161:$Q161) + Options!$D$33*GEOMEAN($L161:$Q161+0.0001)</f><v>0</v></c><c r="F161" s="50" t="n"><f t="shared" si="36"/><v>0</v></c><c r="G161" s="49" t="n"><f t="array" ref="G161">Options!$D$30*(COUNTIF($S161:$X161, "&gt;="&amp;Options!$D$37) + 0.5*(COUNTIF($S161:$X161, "&gt;="&amp;Options!$D$38) - COUNTIF($S161:$X161, "&gt;="&amp;Options!$D$37))) + Options!$D$31*(COUNTIF($S161:$X161, "&gt;="&amp;Options!$D$37)) + Options!$D$32*AVERAGE($S161:$X161) + Options!$D$33*GEOMEAN($S161:$X161+0.0001)</f><v>0</v></c><c r="H161" s="90" t="n"><f t="shared" si="37"/><v>0</v></c><c r="I161" s="48" t="n"><f t="array" ref="I161">Options!$D$30*(COUNTIF($Z161:$AE161, "&gt;="&amp;Options!$D$37) + 0.5*(COUNTIF($Z161:$AE161, "&gt;="&amp;Options!$D$38) - COUNTIF($Z161:$AE161, "&gt;="&amp;Options!$D$37))) + Options!$D$31*(COUNTIF($Z161:$AE161, "&gt;="&amp;Options!$D$37)) + Options!$D$32*AVERAGE($Z161:$AE161) + Options!$D$33*GEOMEAN($Z161:$AE161+0.0001)</f><v>0</v></c><c r="J161" s="90" t="n"><f t="shared" si="38"/><v>0</v></c><c r="K161" s="60"/><c r="L161" s="51" t="n"><f t="shared" si="39"/><v>0</v></c><c r="M161" s="51" t="n"><f t="shared" si="40"/><v>0</v></c><c r="N161" s="51" t="n"><f t="shared" si="41"/><v>0</v></c><c r="O161" s="51" t="n"><f t="shared" si="42"/><v>0</v></c><c r="P161" s="51" t="n"><f t="shared" si="43"/><v>0</v></c><c r="Q161" s="51" t="n"><f t="shared" si="44"/><v>0</v></c><c r="R161" s="97"/><c r="S161" s="51" t="n"><f>Health!F70</f><v>0</v></c><c r="T161" s="51" t="n"><f>'Food Security'!F70</f><v>0</v></c><c r="U161" s="91" t="n"><f>'Macro Fiscal'!F70</f><v>0</v></c><c r="V161" s="51" t="n"><f>'Socioeconomic Vulnerability'!F70</f><v>0</v></c><c r="W161" s="51" t="n"><f>'Natural Hazard'!F70</f><v>0</v></c><c r="X161" s="51" t="n"><f>'Conflict and Fragility'!F70</f><v>0</v></c><c r="Y161" s="97"/><c r="Z161" s="51" t="n"><f>Health!G70</f><v>0</v></c><c r="AA161" s="51" t="n"><f>'Food Security'!G70</f><v>0</v></c><c r="AB161" s="51" t="n"><f>'Macro Fiscal'!G70</f><v>0</v></c><c r="AC161" s="51" t="n"><f>'Socioeconomic Vulnerability'!G70</f><v>0</v></c><c r="AD161" s="51" t="n"><f>'Natural Hazard'!G70</f><v>0</v></c><c r="AE161" s="51" t="n"><f>'Conflict and Fragility'!G70</f><v>0</v></c><c r="AF161" s="60"/><c r="AG161" s="52" t="n"><v>0</v></c><c r="AH161" s="52" t="n"><v>0.3</v></c><c r="AI161" s="48"/><c r="AJ161" s="48"/><c r="AK161" s="48"/><c r="AL161" s="48"/><c r="AM161" s="48"/><c r="AN161" s="48"/><c r="AO161" s="48"/><c r="AP161" s="48"/><c r="AQ161" s="48"/><c r="AR161" s="48"/><c r="AS161" s="48"/><c r="AT161" s="48"/><c r="AU161" s="48"/><c r="AV161" s="48"/><c r="AW161" s="48"/><c r="AX161" s="48"/><c r="AY161" s="48"/><c r="AZ161" s="48"/><c r="BA161" s="48"/><c r="BB161" s="48"/><c r="BC161" s="48"/><c r="BD161" s="48"/><c r="BE161" s="48"/><c r="BF161" s="48"/><c r="BG161" s="48"/><c r="BH161" s="48"/><c r="BI161" s="48"/><c r="BJ161" s="48"/><c r="BK161" s="48"/><c r="BL161" s="48"/><c r="BM161" s="48"/><c r="BN161" s="48"/><c r="BO161" s="48"/><c r="BP161" s="48"/></row><row r="162"><c r="A162" s="106" t="n"><v>157</v></c><c r="B162" s="47" t="s"><v>356</v></c><c r="C162" s="47" t="s"><v>357</v></c><c r="D162" s="60"/><c r="E162" s="49" t="n"><f t="array" ref="E162">Options!$D$30*(COUNTIF($L162:$Q162, "&gt;="&amp;Options!$D$41) + 0.5*(COUNTIF($L162:$Q162, "&gt;="&amp;Options!$D$42) - COUNTIF($L162:$Q162, "&gt;="&amp;Options!$D$41))) + Options!$D$31*(COUNTIF($L162:$Q162, "&gt;="&amp;Options!$D$41)) + Options!$D$32*AVERAGE($L162:$Q162) + Options!$D$33*GEOMEAN($L162:$Q162+0.0001)</f><v>0</v></c><c r="F162" s="50" t="n"><f t="shared" si="36"/><v>0</v></c><c r="G162" s="49" t="n"><f t="array" ref="G162">Options!$D$30*(COUNTIF($S162:$X162, "&gt;="&amp;Options!$D$37) + 0.5*(COUNTIF($S162:$X162, "&gt;="&amp;Options!$D$38) - COUNTIF($S162:$X162, "&gt;="&amp;Options!$D$37))) + Options!$D$31*(COUNTIF($S162:$X162, "&gt;="&amp;Options!$D$37)) + Options!$D$32*AVERAGE($S162:$X162) + Options!$D$33*GEOMEAN($S162:$X162+0.0001)</f><v>0</v></c><c r="H162" s="90" t="n"><f t="shared" si="37"/><v>0</v></c><c r="I162" s="48" t="n"><f t="array" ref="I162">Options!$D$30*(COUNTIF($Z162:$AE162, "&gt;="&amp;Options!$D$37) + 0.5*(COUNTIF($Z162:$AE162, "&gt;="&amp;Options!$D$38) - COUNTIF($Z162:$AE162, "&gt;="&amp;Options!$D$37))) + Options!$D$31*(COUNTIF($Z162:$AE162, "&gt;="&amp;Options!$D$37)) + Options!$D$32*AVERAGE($Z162:$AE162) + Options!$D$33*GEOMEAN($Z162:$AE162+0.0001)</f><v>0</v></c><c r="J162" s="90" t="n"><f t="shared" si="38"/><v>0</v></c><c r="K162" s="60"/><c r="L162" s="51" t="n"><f t="shared" si="39"/><v>0</v></c><c r="M162" s="51" t="n"><f t="shared" si="40"/><v>0</v></c><c r="N162" s="51" t="n"><f t="shared" si="41"/><v>0</v></c><c r="O162" s="51" t="n"><f t="shared" si="42"/><v>0</v></c><c r="P162" s="51" t="n"><f t="shared" si="43"/><v>0</v></c><c r="Q162" s="51" t="n"><f t="shared" si="44"/><v>0</v></c><c r="R162" s="97"/><c r="S162" s="51" t="n"><f>Health!F180</f><v>0</v></c><c r="T162" s="51" t="n"><f>'Food Security'!F180</f><v>0</v></c><c r="U162" s="91" t="n"><f>'Macro Fiscal'!F180</f><v>0</v></c><c r="V162" s="51" t="n"><f>'Socioeconomic Vulnerability'!F180</f><v>0</v></c><c r="W162" s="51" t="n"><f>'Natural Hazard'!F180</f><v>0</v></c><c r="X162" s="51" t="n"><f>'Conflict and Fragility'!F180</f><v>0</v></c><c r="Y162" s="97"/><c r="Z162" s="51" t="n"><f>Health!G180</f><v>0</v></c><c r="AA162" s="51" t="n"><f>'Food Security'!G180</f><v>0</v></c><c r="AB162" s="51" t="n"><f>'Macro Fiscal'!G180</f><v>0</v></c><c r="AC162" s="51" t="n"><f>'Socioeconomic Vulnerability'!G180</f><v>0</v></c><c r="AD162" s="51" t="n"><f>'Natural Hazard'!G180</f><v>0</v></c><c r="AE162" s="51" t="n"><f>'Conflict and Fragility'!G180</f><v>0</v></c><c r="AF162" s="60"/><c r="AG162" s="52" t="n"><v>0</v></c><c r="AH162" s="52" t="n"><v>0.3</v></c><c r="AI162" s="48"/><c r="AJ162" s="48"/><c r="AK162" s="48"/><c r="AL162" s="48"/><c r="AM162" s="48"/><c r="AN162" s="48"/><c r="AO162" s="48"/><c r="AP162" s="48"/><c r="AQ162" s="48"/><c r="AR162" s="48"/><c r="AS162" s="48"/><c r="AT162" s="48"/><c r="AU162" s="48"/><c r="AV162" s="48"/><c r="AW162" s="48"/><c r="AX162" s="48"/><c r="AY162" s="48"/><c r="AZ162" s="48"/><c r="BA162" s="48"/><c r="BB162" s="48"/><c r="BC162" s="48"/><c r="BD162" s="48"/><c r="BE162" s="48"/><c r="BF162" s="48"/><c r="BG162" s="48"/><c r="BH162" s="48"/><c r="BI162" s="48"/><c r="BJ162" s="48"/><c r="BK162" s="48"/><c r="BL162" s="48"/><c r="BM162" s="48"/><c r="BN162" s="48"/><c r="BO162" s="48"/><c r="BP162" s="48"/></row><row r="163"><c r="A163" s="106" t="n"><v>158</v></c><c r="B163" s="47" t="s"><v>372</v></c><c r="C163" s="47" t="s"><v>373</v></c><c r="D163" s="60"/><c r="E163" s="49" t="n"><f t="array" ref="E163">Options!$D$30*(COUNTIF($L163:$Q163, "&gt;="&amp;Options!$D$41) + 0.5*(COUNTIF($L163:$Q163, "&gt;="&amp;Options!$D$42) - COUNTIF($L163:$Q163, "&gt;="&amp;Options!$D$41))) + Options!$D$31*(COUNTIF($L163:$Q163, "&gt;="&amp;Options!$D$41)) + Options!$D$32*AVERAGE($L163:$Q163) + Options!$D$33*GEOMEAN($L163:$Q163+0.0001)</f><v>0</v></c><c r="F163" s="50" t="n"><f t="shared" si="36"/><v>0</v></c><c r="G163" s="49" t="n"><f t="array" ref="G163">Options!$D$30*(COUNTIF($S163:$X163, "&gt;="&amp;Options!$D$37) + 0.5*(COUNTIF($S163:$X163, "&gt;="&amp;Options!$D$38) - COUNTIF($S163:$X163, "&gt;="&amp;Options!$D$37))) + Options!$D$31*(COUNTIF($S163:$X163, "&gt;="&amp;Options!$D$37)) + Options!$D$32*AVERAGE($S163:$X163) + Options!$D$33*GEOMEAN($S163:$X163+0.0001)</f><v>0</v></c><c r="H163" s="90" t="n"><f t="shared" si="37"/><v>0</v></c><c r="I163" s="48" t="n"><f t="array" ref="I163">Options!$D$30*(COUNTIF($Z163:$AE163, "&gt;="&amp;Options!$D$37) + 0.5*(COUNTIF($Z163:$AE163, "&gt;="&amp;Options!$D$38) - COUNTIF($Z163:$AE163, "&gt;="&amp;Options!$D$37))) + Options!$D$31*(COUNTIF($Z163:$AE163, "&gt;="&amp;Options!$D$37)) + Options!$D$32*AVERAGE($Z163:$AE163) + Options!$D$33*GEOMEAN($Z163:$AE163+0.0001)</f><v>0</v></c><c r="J163" s="90" t="n"><f t="shared" si="38"/><v>0</v></c><c r="K163" s="60"/><c r="L163" s="51" t="n"><f t="shared" si="39"/><v>0</v></c><c r="M163" s="51" t="n"><f t="shared" si="40"/><v>0</v></c><c r="N163" s="51" t="n"><f t="shared" si="41"/><v>0</v></c><c r="O163" s="51" t="n"><f t="shared" si="42"/><v>0</v></c><c r="P163" s="51" t="n"><f t="shared" si="43"/><v>0</v></c><c r="Q163" s="51" t="n"><f t="shared" si="44"/><v>0</v></c><c r="R163" s="97"/><c r="S163" s="51" t="n"><f>Health!F188</f><v>0</v></c><c r="T163" s="51" t="n"><f>'Food Security'!F188</f><v>0</v></c><c r="U163" s="91" t="n"><f>'Macro Fiscal'!F188</f><v>0</v></c><c r="V163" s="51" t="n"><f>'Socioeconomic Vulnerability'!F188</f><v>0</v></c><c r="W163" s="51" t="n"><f>'Natural Hazard'!F188</f><v>0</v></c><c r="X163" s="51" t="n"><f>'Conflict and Fragility'!F188</f><v>0</v></c><c r="Y163" s="97"/><c r="Z163" s="51" t="n"><f>Health!G188</f><v>0</v></c><c r="AA163" s="51" t="n"><f>'Food Security'!G188</f><v>0</v></c><c r="AB163" s="51" t="n"><f>'Macro Fiscal'!G188</f><v>0</v></c><c r="AC163" s="51" t="n"><f>'Socioeconomic Vulnerability'!G188</f><v>0</v></c><c r="AD163" s="51" t="n"><f>'Natural Hazard'!G188</f><v>0</v></c><c r="AE163" s="51" t="n"><f>'Conflict and Fragility'!G188</f><v>0</v></c><c r="AF163" s="60"/><c r="AG163" s="52" t="n"><v>0</v></c><c r="AH163" s="52" t="n"><v>0.6</v></c><c r="AI163" s="48"/><c r="AJ163" s="48"/><c r="AK163" s="48"/><c r="AL163" s="48"/><c r="AM163" s="48"/><c r="AN163" s="48"/><c r="AO163" s="48"/><c r="AP163" s="48"/><c r="AQ163" s="48"/><c r="AR163" s="48"/><c r="AS163" s="48"/><c r="AT163" s="48"/><c r="AU163" s="48"/><c r="AV163" s="48"/><c r="AW163" s="48"/><c r="AX163" s="48"/><c r="AY163" s="48"/><c r="AZ163" s="48"/><c r="BA163" s="48"/><c r="BB163" s="48"/><c r="BC163" s="48"/><c r="BD163" s="48"/><c r="BE163" s="48"/><c r="BF163" s="48"/><c r="BG163" s="48"/><c r="BH163" s="48"/><c r="BI163" s="48"/><c r="BJ163" s="48"/><c r="BK163" s="48"/><c r="BL163" s="48"/><c r="BM163" s="48"/><c r="BN163" s="48"/><c r="BO163" s="48"/><c r="BP163" s="48"/></row><row r="164"><c r="A164" s="106" t="n"><v>159</v></c><c r="B164" s="47" t="s"><v>184</v></c><c r="C164" s="47" t="s"><v>185</v></c><c r="D164" s="60"/><c r="E164" s="49" t="n"><f t="array" ref="E164">Options!$D$30*(COUNTIF($L164:$Q164, "&gt;="&amp;Options!$D$41) + 0.5*(COUNTIF($L164:$Q164, "&gt;="&amp;Options!$D$42) - COUNTIF($L164:$Q164, "&gt;="&amp;Options!$D$41))) + Options!$D$31*(COUNTIF($L164:$Q164, "&gt;="&amp;Options!$D$41)) + Options!$D$32*AVERAGE($L164:$Q164) + Options!$D$33*GEOMEAN($L164:$Q164+0.0001)</f><v>0</v></c><c r="F164" s="50" t="n"><f t="shared" si="36"/><v>0</v></c><c r="G164" s="49" t="n"><f t="array" ref="G164">Options!$D$30*(COUNTIF($S164:$X164, "&gt;="&amp;Options!$D$37) + 0.5*(COUNTIF($S164:$X164, "&gt;="&amp;Options!$D$38) - COUNTIF($S164:$X164, "&gt;="&amp;Options!$D$37))) + Options!$D$31*(COUNTIF($S164:$X164, "&gt;="&amp;Options!$D$37)) + Options!$D$32*AVERAGE($S164:$X164) + Options!$D$33*GEOMEAN($S164:$X164+0.0001)</f><v>0</v></c><c r="H164" s="90" t="n"><f t="shared" si="37"/><v>0</v></c><c r="I164" s="48" t="n"><f t="array" ref="I164">Options!$D$30*(COUNTIF($Z164:$AE164, "&gt;="&amp;Options!$D$37) + 0.5*(COUNTIF($Z164:$AE164, "&gt;="&amp;Options!$D$38) - COUNTIF($Z164:$AE164, "&gt;="&amp;Options!$D$37))) + Options!$D$31*(COUNTIF($Z164:$AE164, "&gt;="&amp;Options!$D$37)) + Options!$D$32*AVERAGE($Z164:$AE164) + Options!$D$33*GEOMEAN($Z164:$AE164+0.0001)</f><v>0</v></c><c r="J164" s="90" t="n"><f t="shared" si="38"/><v>0</v></c><c r="K164" s="60"/><c r="L164" s="51" t="n"><f t="shared" si="39"/><v>0</v></c><c r="M164" s="51" t="n"><f t="shared" si="40"/><v>0</v></c><c r="N164" s="51" t="n"><f t="shared" si="41"/><v>0</v></c><c r="O164" s="51" t="n"><f t="shared" si="42"/><v>0</v></c><c r="P164" s="51" t="n"><f t="shared" si="43"/><v>0</v></c><c r="Q164" s="51" t="n"><f t="shared" si="44"/><v>0</v></c><c r="R164" s="97"/><c r="S164" s="51" t="n"><f>Health!F94</f><v>0</v></c><c r="T164" s="51" t="n"><f>'Food Security'!F94</f><v>0</v></c><c r="U164" s="91" t="n"><f>'Macro Fiscal'!F94</f><v>0</v></c><c r="V164" s="51" t="n"><f>'Socioeconomic Vulnerability'!F94</f><v>0</v></c><c r="W164" s="51" t="n"><f>'Natural Hazard'!F94</f><v>0</v></c><c r="X164" s="51" t="n"><f>'Conflict and Fragility'!F94</f><v>0</v></c><c r="Y164" s="97"/><c r="Z164" s="51" t="n"><f>Health!G94</f><v>0</v></c><c r="AA164" s="51" t="n"><f>'Food Security'!G94</f><v>0</v></c><c r="AB164" s="51" t="n"><f>'Macro Fiscal'!G94</f><v>0</v></c><c r="AC164" s="51" t="n"><f>'Socioeconomic Vulnerability'!G94</f><v>0</v></c><c r="AD164" s="51" t="n"><f>'Natural Hazard'!G94</f><v>0</v></c><c r="AE164" s="51" t="n"><f>'Conflict and Fragility'!G94</f><v>0</v></c><c r="AF164" s="60"/><c r="AG164" s="52" t="n"><v>0.2</v></c><c r="AH164" s="52" t="n"><v>0.7</v></c><c r="AI164" s="48"/><c r="AJ164" s="48"/><c r="AK164" s="48"/><c r="AL164" s="48"/><c r="AM164" s="48"/><c r="AN164" s="48"/><c r="AO164" s="48"/><c r="AP164" s="48"/><c r="AQ164" s="48"/><c r="AR164" s="48"/><c r="AS164" s="48"/><c r="AT164" s="48"/><c r="AU164" s="48"/><c r="AV164" s="48"/><c r="AW164" s="48"/><c r="AX164" s="48"/><c r="AY164" s="48"/><c r="AZ164" s="48"/><c r="BA164" s="48"/><c r="BB164" s="48"/><c r="BC164" s="48"/><c r="BD164" s="48"/><c r="BE164" s="48"/><c r="BF164" s="48"/><c r="BG164" s="48"/><c r="BH164" s="48"/><c r="BI164" s="48"/><c r="BJ164" s="48"/><c r="BK164" s="48"/><c r="BL164" s="48"/><c r="BM164" s="48"/><c r="BN164" s="48"/><c r="BO164" s="48"/><c r="BP164" s="48"/></row><row r="165"><c r="A165" s="106" t="n"><v>160</v></c><c r="B165" s="47" t="s"><v>318</v></c><c r="C165" s="47" t="s"><v>319</v></c><c r="D165" s="60"/><c r="E165" s="49" t="n"><f t="array" ref="E165">Options!$D$30*(COUNTIF($L165:$Q165, "&gt;="&amp;Options!$D$41) + 0.5*(COUNTIF($L165:$Q165, "&gt;="&amp;Options!$D$42) - COUNTIF($L165:$Q165, "&gt;="&amp;Options!$D$41))) + Options!$D$31*(COUNTIF($L165:$Q165, "&gt;="&amp;Options!$D$41)) + Options!$D$32*AVERAGE($L165:$Q165) + Options!$D$33*GEOMEAN($L165:$Q165+0.0001)</f><v>0</v></c><c r="F165" s="50" t="n"><f t="shared" si="36"/><v>0</v></c><c r="G165" s="49" t="n"><f t="array" ref="G165">Options!$D$30*(COUNTIF($S165:$X165, "&gt;="&amp;Options!$D$37) + 0.5*(COUNTIF($S165:$X165, "&gt;="&amp;Options!$D$38) - COUNTIF($S165:$X165, "&gt;="&amp;Options!$D$37))) + Options!$D$31*(COUNTIF($S165:$X165, "&gt;="&amp;Options!$D$37)) + Options!$D$32*AVERAGE($S165:$X165) + Options!$D$33*GEOMEAN($S165:$X165+0.0001)</f><v>0</v></c><c r="H165" s="90" t="n"><f t="shared" si="37"/><v>0</v></c><c r="I165" s="48" t="n"><f t="array" ref="I165">Options!$D$30*(COUNTIF($Z165:$AE165, "&gt;="&amp;Options!$D$37) + 0.5*(COUNTIF($Z165:$AE165, "&gt;="&amp;Options!$D$38) - COUNTIF($Z165:$AE165, "&gt;="&amp;Options!$D$37))) + Options!$D$31*(COUNTIF($Z165:$AE165, "&gt;="&amp;Options!$D$37)) + Options!$D$32*AVERAGE($Z165:$AE165) + Options!$D$33*GEOMEAN($Z165:$AE165+0.0001)</f><v>0</v></c><c r="J165" s="90" t="n"><f t="shared" si="38"/><v>0</v></c><c r="K165" s="60"/><c r="L165" s="51" t="n"><f t="shared" si="39"/><v>0</v></c><c r="M165" s="51" t="n"><f t="shared" si="40"/><v>0</v></c><c r="N165" s="51" t="n"><f t="shared" si="41"/><v>0</v></c><c r="O165" s="51" t="n"><f t="shared" si="42"/><v>0</v></c><c r="P165" s="51" t="n"><f t="shared" si="43"/><v>0</v></c><c r="Q165" s="51" t="n"><f t="shared" si="44"/><v>0</v></c><c r="R165" s="97"/><c r="S165" s="51" t="n"><f>Health!F161</f><v>0</v></c><c r="T165" s="51" t="n"><f>'Food Security'!F161</f><v>0</v></c><c r="U165" s="91" t="n"><f>'Macro Fiscal'!F161</f><v>0</v></c><c r="V165" s="51" t="n"><f>'Socioeconomic Vulnerability'!F161</f><v>0</v></c><c r="W165" s="51" t="n"><f>'Natural Hazard'!F161</f><v>0</v></c><c r="X165" s="51" t="n"><f>'Conflict and Fragility'!F161</f><v>0</v></c><c r="Y165" s="97"/><c r="Z165" s="51" t="n"><f>Health!G161</f><v>0</v></c><c r="AA165" s="51" t="n"><f>'Food Security'!G161</f><v>0</v></c><c r="AB165" s="51" t="n"><f>'Macro Fiscal'!G161</f><v>0</v></c><c r="AC165" s="51" t="n"><f>'Socioeconomic Vulnerability'!G161</f><v>0</v></c><c r="AD165" s="51" t="n"><f>'Natural Hazard'!G161</f><v>0</v></c><c r="AE165" s="51" t="n"><f>'Conflict and Fragility'!G161</f><v>0</v></c><c r="AF165" s="60"/><c r="AG165" s="52" t="n"><v>0</v></c><c r="AH165" s="52" t="n"><v>0.4</v></c><c r="AI165" s="48"/><c r="AJ165" s="48"/><c r="AK165" s="48"/><c r="AL165" s="48"/><c r="AM165" s="48"/><c r="AN165" s="48"/><c r="AO165" s="48"/><c r="AP165" s="48"/><c r="AQ165" s="48"/><c r="AR165" s="48"/><c r="AS165" s="48"/><c r="AT165" s="48"/><c r="AU165" s="48"/><c r="AV165" s="48"/><c r="AW165" s="48"/><c r="AX165" s="48"/><c r="AY165" s="48"/><c r="AZ165" s="48"/><c r="BA165" s="48"/><c r="BB165" s="48"/><c r="BC165" s="48"/><c r="BD165" s="48"/><c r="BE165" s="48"/><c r="BF165" s="48"/><c r="BG165" s="48"/><c r="BH165" s="48"/><c r="BI165" s="48"/><c r="BJ165" s="48"/><c r="BK165" s="48"/><c r="BL165" s="48"/><c r="BM165" s="48"/><c r="BN165" s="48"/><c r="BO165" s="48"/><c r="BP165" s="48"/></row><row r="166"><c r="A166" s="106" t="n"><v>161</v></c><c r="B166" s="47" t="s"><v>10</v></c><c r="C166" s="47" t="s"><v>11</v></c><c r="D166" s="60"/><c r="E166" s="49" t="n"><f t="array" ref="E166">Options!$D$30*(COUNTIF($L166:$Q166, "&gt;="&amp;Options!$D$41) + 0.5*(COUNTIF($L166:$Q166, "&gt;="&amp;Options!$D$42) - COUNTIF($L166:$Q166, "&gt;="&amp;Options!$D$41))) + Options!$D$31*(COUNTIF($L166:$Q166, "&gt;="&amp;Options!$D$41)) + Options!$D$32*AVERAGE($L166:$Q166) + Options!$D$33*GEOMEAN($L166:$Q166+0.0001)</f><v>0</v></c><c r="F166" s="50" t="n"><f t="shared" ref="F166:F197" si="45">E166</f><v>0</v></c><c r="G166" s="49" t="n"><f t="array" ref="G166">Options!$D$30*(COUNTIF($S166:$X166, "&gt;="&amp;Options!$D$37) + 0.5*(COUNTIF($S166:$X166, "&gt;="&amp;Options!$D$38) - COUNTIF($S166:$X166, "&gt;="&amp;Options!$D$37))) + Options!$D$31*(COUNTIF($S166:$X166, "&gt;="&amp;Options!$D$37)) + Options!$D$32*AVERAGE($S166:$X166) + Options!$D$33*GEOMEAN($S166:$X166+0.0001)</f><v>0</v></c><c r="H166" s="90" t="n"><f t="shared" ref="H166:H197" si="46">G166</f><v>0</v></c><c r="I166" s="48" t="n"><f t="array" ref="I166">Options!$D$30*(COUNTIF($Z166:$AE166, "&gt;="&amp;Options!$D$37) + 0.5*(COUNTIF($Z166:$AE166, "&gt;="&amp;Options!$D$38) - COUNTIF($Z166:$AE166, "&gt;="&amp;Options!$D$37))) + Options!$D$31*(COUNTIF($Z166:$AE166, "&gt;="&amp;Options!$D$37)) + Options!$D$32*AVERAGE($Z166:$AE166) + Options!$D$33*GEOMEAN($Z166:$AE166+0.0001)</f><v>0</v></c><c r="J166" s="90" t="n"><f t="shared" ref="J166:J197" si="47">I166</f><v>0</v></c><c r="K166" s="60"/><c r="L166" s="51" t="n"><f t="shared" ref="L166:L195" si="48">IFERROR(GEOMEAN(S166,Z166), MAX(S166,Z166))</f><v>0</v></c><c r="M166" s="51" t="n"><f t="shared" ref="M166:M195" si="49">IFERROR(GEOMEAN(T166,AA166), MAX(T166,AA166))</f><v>0</v></c><c r="N166" s="51" t="n"><f t="shared" ref="N166:N195" si="50">IFERROR(GEOMEAN(U166,AB166), MAX(U166,AB166))</f><v>0</v></c><c r="O166" s="51" t="n"><f t="shared" ref="O166:O195" si="51">IFERROR(GEOMEAN(V166,AC166), MAX(V166,AC166))</f><v>0</v></c><c r="P166" s="51" t="n"><f t="shared" ref="P166:P195" si="52">IFERROR(GEOMEAN(W166,AD166), MAX(W166,AD166))</f><v>0</v></c><c r="Q166" s="51" t="n"><f t="shared" ref="Q166:Q195" si="53">IFERROR(GEOMEAN(X166,AE166), MAX(X166,AE166))</f><v>0</v></c><c r="R166" s="97"/><c r="S166" s="51" t="n"><f>Health!F7</f><v>0</v></c><c r="T166" s="51" t="n"><f>'Food Security'!F7</f><v>0</v></c><c r="U166" s="91" t="n"><f>'Macro Fiscal'!F7</f><v>0</v></c><c r="V166" s="51" t="n"><f>'Socioeconomic Vulnerability'!F7</f><v>0</v></c><c r="W166" s="51" t="n"><f>'Natural Hazard'!F7</f><v>0</v></c><c r="X166" s="51" t="n"><f>'Conflict and Fragility'!F7</f><v>0</v></c><c r="Y166" s="97"/><c r="Z166" s="51" t="n"><f>Health!G7</f><v>0</v></c><c r="AA166" s="51" t="n"><f>'Food Security'!G7</f><v>0</v></c><c r="AB166" s="51" t="n"><f>'Macro Fiscal'!G7</f><v>0</v></c><c r="AC166" s="51" t="n"><f>'Socioeconomic Vulnerability'!G7</f><v>0</v></c><c r="AD166" s="51" t="n"><f>'Natural Hazard'!G7</f><v>0</v></c><c r="AE166" s="51" t="n"><f>'Conflict and Fragility'!G7</f><v>0</v></c><c r="AF166" s="97"/><c r="AG166" s="52" t="n"><v>0</v></c><c r="AH166" s="52" t="n"><v>0.2</v></c><c r="AI166" s="48"/><c r="AJ166" s="48"/><c r="AK166" s="48"/><c r="AL166" s="48"/><c r="AM166" s="48"/><c r="AN166" s="48"/><c r="AO166" s="48"/><c r="AP166" s="48"/><c r="AQ166" s="48"/><c r="AR166" s="48"/><c r="AS166" s="48"/><c r="AT166" s="48"/><c r="AU166" s="48"/><c r="AV166" s="48"/><c r="AW166" s="48"/><c r="AX166" s="48"/><c r="AY166" s="48"/><c r="AZ166" s="48"/><c r="BA166" s="48"/><c r="BB166" s="48"/><c r="BC166" s="48"/><c r="BD166" s="48"/><c r="BE166" s="48"/><c r="BF166" s="48"/><c r="BG166" s="48"/><c r="BH166" s="48"/><c r="BI166" s="48"/><c r="BJ166" s="48"/><c r="BK166" s="48"/><c r="BL166" s="48"/><c r="BM166" s="48"/><c r="BN166" s="48"/><c r="BO166" s="48"/><c r="BP166" s="48"/></row><row r="167"><c r="A167" s="106" t="n"><v>162</v></c><c r="B167" s="47" t="s"><v>16</v></c><c r="C167" s="47" t="s"><v>17</v></c><c r="D167" s="60"/><c r="E167" s="49" t="n"><f t="array" ref="E167">Options!$D$30*(COUNTIF($L167:$Q167, "&gt;="&amp;Options!$D$41) + 0.5*(COUNTIF($L167:$Q167, "&gt;="&amp;Options!$D$42) - COUNTIF($L167:$Q167, "&gt;="&amp;Options!$D$41))) + Options!$D$31*(COUNTIF($L167:$Q167, "&gt;="&amp;Options!$D$41)) + Options!$D$32*AVERAGE($L167:$Q167) + Options!$D$33*GEOMEAN($L167:$Q167+0.0001)</f><v>0</v></c><c r="F167" s="50" t="n"><f t="shared" si="45"/><v>0</v></c><c r="G167" s="49" t="n"><f t="array" ref="G167">Options!$D$30*(COUNTIF($S167:$X167, "&gt;="&amp;Options!$D$37) + 0.5*(COUNTIF($S167:$X167, "&gt;="&amp;Options!$D$38) - COUNTIF($S167:$X167, "&gt;="&amp;Options!$D$37))) + Options!$D$31*(COUNTIF($S167:$X167, "&gt;="&amp;Options!$D$37)) + Options!$D$32*AVERAGE($S167:$X167) + Options!$D$33*GEOMEAN($S167:$X167+0.0001)</f><v>0</v></c><c r="H167" s="90" t="n"><f t="shared" si="46"/><v>0</v></c><c r="I167" s="48" t="n"><f t="array" ref="I167">Options!$D$30*(COUNTIF($Z167:$AE167, "&gt;="&amp;Options!$D$37) + 0.5*(COUNTIF($Z167:$AE167, "&gt;="&amp;Options!$D$38) - COUNTIF($Z167:$AE167, "&gt;="&amp;Options!$D$37))) + Options!$D$31*(COUNTIF($Z167:$AE167, "&gt;="&amp;Options!$D$37)) + Options!$D$32*AVERAGE($Z167:$AE167) + Options!$D$33*GEOMEAN($Z167:$AE167+0.0001)</f><v>0</v></c><c r="J167" s="90" t="n"><f t="shared" si="47"/><v>0</v></c><c r="K167" s="60"/><c r="L167" s="51" t="n"><f t="shared" si="48"/><v>0</v></c><c r="M167" s="51" t="n"><f t="shared" si="49"/><v>0</v></c><c r="N167" s="51" t="n"><f t="shared" si="50"/><v>0</v></c><c r="O167" s="51" t="n"><f t="shared" si="51"/><v>0</v></c><c r="P167" s="51" t="n"><f t="shared" si="52"/><v>0</v></c><c r="Q167" s="51" t="n"><f t="shared" si="53"/><v>0</v></c><c r="R167" s="97"/><c r="S167" s="51" t="n"><f>Health!F10</f><v>0</v></c><c r="T167" s="51" t="n"><f>'Food Security'!F10</f><v>0</v></c><c r="U167" s="91" t="n"><f>'Macro Fiscal'!F10</f><v>0</v></c><c r="V167" s="51" t="n"><f>'Socioeconomic Vulnerability'!F10</f><v>0</v></c><c r="W167" s="51" t="n"><f>'Natural Hazard'!F10</f><v>0</v></c><c r="X167" s="51" t="n"><f>'Conflict and Fragility'!F10</f><v>0</v></c><c r="Y167" s="97"/><c r="Z167" s="51" t="n"><f>Health!G10</f><v>0</v></c><c r="AA167" s="51" t="n"><f>'Food Security'!G10</f><v>0</v></c><c r="AB167" s="51" t="n"><f>'Macro Fiscal'!G10</f><v>0</v></c><c r="AC167" s="51" t="n"><f>'Socioeconomic Vulnerability'!G10</f><v>0</v></c><c r="AD167" s="51" t="n"><f>'Natural Hazard'!G10</f><v>0</v></c><c r="AE167" s="51" t="n"><f>'Conflict and Fragility'!G10</f><v>0</v></c><c r="AF167" s="97"/><c r="AG167" s="52" t="n"><v>0</v></c><c r="AH167" s="52" t="n"><v>0.6</v></c><c r="AI167" s="48"/><c r="AJ167" s="48"/><c r="AK167" s="48"/><c r="AL167" s="48"/><c r="AM167" s="48"/><c r="AN167" s="48"/><c r="AO167" s="48"/><c r="AP167" s="48"/><c r="AQ167" s="48"/><c r="AR167" s="48"/><c r="AS167" s="48"/><c r="AT167" s="48"/><c r="AU167" s="48"/><c r="AV167" s="48"/><c r="AW167" s="48"/><c r="AX167" s="48"/><c r="AY167" s="48"/><c r="AZ167" s="48"/><c r="BA167" s="48"/><c r="BB167" s="48"/><c r="BC167" s="48"/><c r="BD167" s="48"/><c r="BE167" s="48"/><c r="BF167" s="48"/><c r="BG167" s="48"/><c r="BH167" s="48"/><c r="BI167" s="48"/><c r="BJ167" s="48"/><c r="BK167" s="48"/><c r="BL167" s="48"/><c r="BM167" s="48"/><c r="BN167" s="48"/><c r="BO167" s="48"/><c r="BP167" s="48"/></row><row r="168"><c r="A168" s="106" t="n"><v>163</v></c><c r="B168" s="47" t="s"><v>108</v></c><c r="C168" s="47" t="s"><v>109</v></c><c r="D168" s="60"/><c r="E168" s="49" t="n"><f t="array" ref="E168">Options!$D$30*(COUNTIF($L168:$Q168, "&gt;="&amp;Options!$D$41) + 0.5*(COUNTIF($L168:$Q168, "&gt;="&amp;Options!$D$42) - COUNTIF($L168:$Q168, "&gt;="&amp;Options!$D$41))) + Options!$D$31*(COUNTIF($L168:$Q168, "&gt;="&amp;Options!$D$41)) + Options!$D$32*AVERAGE($L168:$Q168) + Options!$D$33*GEOMEAN($L168:$Q168+0.0001)</f><v>0</v></c><c r="F168" s="50" t="n"><f t="shared" si="45"/><v>0</v></c><c r="G168" s="49" t="n"><f t="array" ref="G168">Options!$D$30*(COUNTIF($S168:$X168, "&gt;="&amp;Options!$D$37) + 0.5*(COUNTIF($S168:$X168, "&gt;="&amp;Options!$D$38) - COUNTIF($S168:$X168, "&gt;="&amp;Options!$D$37))) + Options!$D$31*(COUNTIF($S168:$X168, "&gt;="&amp;Options!$D$37)) + Options!$D$32*AVERAGE($S168:$X168) + Options!$D$33*GEOMEAN($S168:$X168+0.0001)</f><v>0</v></c><c r="H168" s="90" t="n"><f t="shared" si="46"/><v>0</v></c><c r="I168" s="48" t="n"><f t="array" ref="I168">Options!$D$30*(COUNTIF($Z168:$AE168, "&gt;="&amp;Options!$D$37) + 0.5*(COUNTIF($Z168:$AE168, "&gt;="&amp;Options!$D$38) - COUNTIF($Z168:$AE168, "&gt;="&amp;Options!$D$37))) + Options!$D$31*(COUNTIF($Z168:$AE168, "&gt;="&amp;Options!$D$37)) + Options!$D$32*AVERAGE($Z168:$AE168) + Options!$D$33*GEOMEAN($Z168:$AE168+0.0001)</f><v>0</v></c><c r="J168" s="90" t="n"><f t="shared" si="47"/><v>0</v></c><c r="K168" s="60"/><c r="L168" s="51" t="n"><f t="shared" si="48"/><v>0</v></c><c r="M168" s="51" t="n"><f t="shared" si="49"/><v>0</v></c><c r="N168" s="51" t="n"><f t="shared" si="50"/><v>0</v></c><c r="O168" s="51" t="n"><f t="shared" si="51"/><v>0</v></c><c r="P168" s="51" t="n"><f t="shared" si="52"/><v>0</v></c><c r="Q168" s="51" t="n"><f t="shared" si="53"/><v>0</v></c><c r="R168" s="97"/><c r="S168" s="51" t="n"><f>Health!F56</f><v>0</v></c><c r="T168" s="51" t="n"><f>'Food Security'!F56</f><v>0</v></c><c r="U168" s="91" t="n"><f>'Macro Fiscal'!F56</f><v>0</v></c><c r="V168" s="51" t="n"><f>'Socioeconomic Vulnerability'!F56</f><v>0</v></c><c r="W168" s="51" t="n"><f>'Natural Hazard'!F56</f><v>0</v></c><c r="X168" s="51" t="n"><f>'Conflict and Fragility'!F56</f><v>0</v></c><c r="Y168" s="97"/><c r="Z168" s="51" t="n"><f>Health!G56</f><v>0</v></c><c r="AA168" s="51" t="n"><f>'Food Security'!G56</f><v>0</v></c><c r="AB168" s="51" t="n"><f>'Macro Fiscal'!G56</f><v>0</v></c><c r="AC168" s="51" t="n"><f>'Socioeconomic Vulnerability'!G56</f><v>0</v></c><c r="AD168" s="51" t="n"><f>'Natural Hazard'!G56</f><v>0</v></c><c r="AE168" s="51" t="n"><f>'Conflict and Fragility'!G56</f><v>0</v></c><c r="AF168" s="60"/><c r="AG168" s="52" t="n"><v>0</v></c><c r="AH168" s="52" t="n"><v>0.4</v></c><c r="AI168" s="48"/><c r="AJ168" s="48"/><c r="AK168" s="48"/><c r="AL168" s="48"/><c r="AM168" s="48"/><c r="AN168" s="48"/><c r="AO168" s="48"/><c r="AP168" s="48"/><c r="AQ168" s="48"/><c r="AR168" s="48"/><c r="AS168" s="48"/><c r="AT168" s="48"/><c r="AU168" s="48"/><c r="AV168" s="48"/><c r="AW168" s="48"/><c r="AX168" s="48"/><c r="AY168" s="48"/><c r="AZ168" s="48"/><c r="BA168" s="48"/><c r="BB168" s="48"/><c r="BC168" s="48"/><c r="BD168" s="48"/><c r="BE168" s="48"/><c r="BF168" s="48"/><c r="BG168" s="48"/><c r="BH168" s="48"/><c r="BI168" s="48"/><c r="BJ168" s="48"/><c r="BK168" s="48"/><c r="BL168" s="48"/><c r="BM168" s="48"/><c r="BN168" s="48"/><c r="BO168" s="48"/><c r="BP168" s="48"/></row><row r="169"><c r="A169" s="106" t="n"><v>164</v></c><c r="B169" s="47" t="s"><v>116</v></c><c r="C169" s="47" t="s"><v>117</v></c><c r="D169" s="60"/><c r="E169" s="49" t="n"><f t="array" ref="E169">Options!$D$30*(COUNTIF($L169:$Q169, "&gt;="&amp;Options!$D$41) + 0.5*(COUNTIF($L169:$Q169, "&gt;="&amp;Options!$D$42) - COUNTIF($L169:$Q169, "&gt;="&amp;Options!$D$41))) + Options!$D$31*(COUNTIF($L169:$Q169, "&gt;="&amp;Options!$D$41)) + Options!$D$32*AVERAGE($L169:$Q169) + Options!$D$33*GEOMEAN($L169:$Q169+0.0001)</f><v>0</v></c><c r="F169" s="50" t="n"><f t="shared" si="45"/><v>0</v></c><c r="G169" s="49" t="n"><f t="array" ref="G169">Options!$D$30*(COUNTIF($S169:$X169, "&gt;="&amp;Options!$D$37) + 0.5*(COUNTIF($S169:$X169, "&gt;="&amp;Options!$D$38) - COUNTIF($S169:$X169, "&gt;="&amp;Options!$D$37))) + Options!$D$31*(COUNTIF($S169:$X169, "&gt;="&amp;Options!$D$37)) + Options!$D$32*AVERAGE($S169:$X169) + Options!$D$33*GEOMEAN($S169:$X169+0.0001)</f><v>0</v></c><c r="H169" s="90" t="n"><f t="shared" si="46"/><v>0</v></c><c r="I169" s="48" t="n"><f t="array" ref="I169">Options!$D$30*(COUNTIF($Z169:$AE169, "&gt;="&amp;Options!$D$37) + 0.5*(COUNTIF($Z169:$AE169, "&gt;="&amp;Options!$D$38) - COUNTIF($Z169:$AE169, "&gt;="&amp;Options!$D$37))) + Options!$D$31*(COUNTIF($Z169:$AE169, "&gt;="&amp;Options!$D$37)) + Options!$D$32*AVERAGE($Z169:$AE169) + Options!$D$33*GEOMEAN($Z169:$AE169+0.0001)</f><v>0</v></c><c r="J169" s="90" t="n"><f t="shared" si="47"/><v>0</v></c><c r="K169" s="60"/><c r="L169" s="51" t="n"><f t="shared" si="48"/><v>0</v></c><c r="M169" s="51" t="n"><f t="shared" si="49"/><v>0</v></c><c r="N169" s="51" t="n"><f t="shared" si="50"/><v>0</v></c><c r="O169" s="51" t="n"><f t="shared" si="51"/><v>0</v></c><c r="P169" s="51" t="n"><f t="shared" si="52"/><v>0</v></c><c r="Q169" s="51" t="n"><f t="shared" si="53"/><v>0</v></c><c r="R169" s="97"/><c r="S169" s="51" t="n"><f>Health!F60</f><v>0</v></c><c r="T169" s="51" t="n"><f>'Food Security'!F60</f><v>0</v></c><c r="U169" s="91" t="n"><f>'Macro Fiscal'!F60</f><v>0</v></c><c r="V169" s="51" t="n"><f>'Socioeconomic Vulnerability'!F60</f><v>0</v></c><c r="W169" s="51" t="n"><f>'Natural Hazard'!F60</f><v>0</v></c><c r="X169" s="51" t="n"><f>'Conflict and Fragility'!F60</f><v>0</v></c><c r="Y169" s="97"/><c r="Z169" s="51" t="n"><f>Health!G60</f><v>0</v></c><c r="AA169" s="51" t="n"><f>'Food Security'!G60</f><v>0</v></c><c r="AB169" s="51" t="n"><f>'Macro Fiscal'!G60</f><v>0</v></c><c r="AC169" s="51" t="n"><f>'Socioeconomic Vulnerability'!G60</f><v>0</v></c><c r="AD169" s="51" t="n"><f>'Natural Hazard'!G60</f><v>0</v></c><c r="AE169" s="51" t="n"><f>'Conflict and Fragility'!G60</f><v>0</v></c><c r="AF169" s="60"/><c r="AG169" s="52" t="n"><v>0</v></c><c r="AH169" s="52" t="n"><v>0.3</v></c><c r="AI169" s="48"/><c r="AJ169" s="48"/><c r="AK169" s="48"/><c r="AL169" s="48"/><c r="AM169" s="48"/><c r="AN169" s="48"/><c r="AO169" s="48"/><c r="AP169" s="48"/><c r="AQ169" s="48"/><c r="AR169" s="48"/><c r="AS169" s="48"/><c r="AT169" s="48"/><c r="AU169" s="48"/><c r="AV169" s="48"/><c r="AW169" s="48"/><c r="AX169" s="48"/><c r="AY169" s="48"/><c r="AZ169" s="48"/><c r="BA169" s="48"/><c r="BB169" s="48"/><c r="BC169" s="48"/><c r="BD169" s="48"/><c r="BE169" s="48"/><c r="BF169" s="48"/><c r="BG169" s="48"/><c r="BH169" s="48"/><c r="BI169" s="48"/><c r="BJ169" s="48"/><c r="BK169" s="48"/><c r="BL169" s="48"/><c r="BM169" s="48"/><c r="BN169" s="48"/><c r="BO169" s="48"/><c r="BP169" s="48"/></row><row r="170"><c r="A170" s="106" t="n"><v>165</v></c><c r="B170" s="47" t="s"><v>150</v></c><c r="C170" s="47" t="s"><v>151</v></c><c r="D170" s="60"/><c r="E170" s="49" t="n"><f t="array" ref="E170">Options!$D$30*(COUNTIF($L170:$Q170, "&gt;="&amp;Options!$D$41) + 0.5*(COUNTIF($L170:$Q170, "&gt;="&amp;Options!$D$42) - COUNTIF($L170:$Q170, "&gt;="&amp;Options!$D$41))) + Options!$D$31*(COUNTIF($L170:$Q170, "&gt;="&amp;Options!$D$41)) + Options!$D$32*AVERAGE($L170:$Q170) + Options!$D$33*GEOMEAN($L170:$Q170+0.0001)</f><v>0</v></c><c r="F170" s="50" t="n"><f t="shared" si="45"/><v>0</v></c><c r="G170" s="49" t="n"><f t="array" ref="G170">Options!$D$30*(COUNTIF($S170:$X170, "&gt;="&amp;Options!$D$37) + 0.5*(COUNTIF($S170:$X170, "&gt;="&amp;Options!$D$38) - COUNTIF($S170:$X170, "&gt;="&amp;Options!$D$37))) + Options!$D$31*(COUNTIF($S170:$X170, "&gt;="&amp;Options!$D$37)) + Options!$D$32*AVERAGE($S170:$X170) + Options!$D$33*GEOMEAN($S170:$X170+0.0001)</f><v>0</v></c><c r="H170" s="90" t="n"><f t="shared" si="46"/><v>0</v></c><c r="I170" s="48" t="n"><f t="array" ref="I170">Options!$D$30*(COUNTIF($Z170:$AE170, "&gt;="&amp;Options!$D$37) + 0.5*(COUNTIF($Z170:$AE170, "&gt;="&amp;Options!$D$38) - COUNTIF($Z170:$AE170, "&gt;="&amp;Options!$D$37))) + Options!$D$31*(COUNTIF($Z170:$AE170, "&gt;="&amp;Options!$D$37)) + Options!$D$32*AVERAGE($Z170:$AE170) + Options!$D$33*GEOMEAN($Z170:$AE170+0.0001)</f><v>0</v></c><c r="J170" s="90" t="n"><f t="shared" si="47"/><v>0</v></c><c r="K170" s="60"/><c r="L170" s="51" t="n"><f t="shared" si="48"/><v>0</v></c><c r="M170" s="51" t="n"><f t="shared" si="49"/><v>0</v></c><c r="N170" s="51" t="n"><f t="shared" si="50"/><v>0</v></c><c r="O170" s="51" t="n"><f t="shared" si="51"/><v>0</v></c><c r="P170" s="51" t="n"><f t="shared" si="52"/><v>0</v></c><c r="Q170" s="51" t="n"><f t="shared" si="53"/><v>0</v></c><c r="R170" s="97"/><c r="S170" s="51" t="n"><f>Health!F77</f><v>0</v></c><c r="T170" s="51" t="n"><f>'Food Security'!F77</f><v>0</v></c><c r="U170" s="91" t="n"><f>'Macro Fiscal'!F77</f><v>0</v></c><c r="V170" s="51" t="n"><f>'Socioeconomic Vulnerability'!F77</f><v>0</v></c><c r="W170" s="51" t="n"><f>'Natural Hazard'!F77</f><v>0</v></c><c r="X170" s="51" t="n"><f>'Conflict and Fragility'!F77</f><v>0</v></c><c r="Y170" s="97"/><c r="Z170" s="51" t="n"><f>Health!G77</f><v>0</v></c><c r="AA170" s="51" t="n"><f>'Food Security'!G77</f><v>0</v></c><c r="AB170" s="51" t="n"><f>'Macro Fiscal'!G77</f><v>0</v></c><c r="AC170" s="51" t="n"><f>'Socioeconomic Vulnerability'!G77</f><v>0</v></c><c r="AD170" s="51" t="n"><f>'Natural Hazard'!G77</f><v>0</v></c><c r="AE170" s="51" t="n"><f>'Conflict and Fragility'!G77</f><v>0</v></c><c r="AF170" s="60"/><c r="AG170" s="52" t="n"><v>0</v></c><c r="AH170" s="52" t="n"><v>0.3</v></c><c r="AI170" s="48"/><c r="AJ170" s="48"/><c r="AK170" s="48"/><c r="AL170" s="48"/><c r="AM170" s="48"/><c r="AN170" s="48"/><c r="AO170" s="48"/><c r="AP170" s="48"/><c r="AQ170" s="48"/><c r="AR170" s="48"/><c r="AS170" s="48"/><c r="AT170" s="48"/><c r="AU170" s="48"/><c r="AV170" s="48"/><c r="AW170" s="48"/><c r="AX170" s="48"/><c r="AY170" s="48"/><c r="AZ170" s="48"/><c r="BA170" s="48"/><c r="BB170" s="48"/><c r="BC170" s="48"/><c r="BD170" s="48"/><c r="BE170" s="48"/><c r="BF170" s="48"/><c r="BG170" s="48"/><c r="BH170" s="48"/><c r="BI170" s="48"/><c r="BJ170" s="48"/><c r="BK170" s="48"/><c r="BL170" s="48"/><c r="BM170" s="48"/><c r="BN170" s="48"/><c r="BO170" s="48"/><c r="BP170" s="48"/></row><row r="171"><c r="A171" s="106" t="n"><v>166</v></c><c r="B171" s="47" t="s"><v>156</v></c><c r="C171" s="47" t="s"><v>157</v></c><c r="D171" s="60"/><c r="E171" s="49" t="n"><f t="array" ref="E171">Options!$D$30*(COUNTIF($L171:$Q171, "&gt;="&amp;Options!$D$41) + 0.5*(COUNTIF($L171:$Q171, "&gt;="&amp;Options!$D$42) - COUNTIF($L171:$Q171, "&gt;="&amp;Options!$D$41))) + Options!$D$31*(COUNTIF($L171:$Q171, "&gt;="&amp;Options!$D$41)) + Options!$D$32*AVERAGE($L171:$Q171) + Options!$D$33*GEOMEAN($L171:$Q171+0.0001)</f><v>0</v></c><c r="F171" s="50" t="n"><f t="shared" si="45"/><v>0</v></c><c r="G171" s="49" t="n"><f t="array" ref="G171">Options!$D$30*(COUNTIF($S171:$X171, "&gt;="&amp;Options!$D$37) + 0.5*(COUNTIF($S171:$X171, "&gt;="&amp;Options!$D$38) - COUNTIF($S171:$X171, "&gt;="&amp;Options!$D$37))) + Options!$D$31*(COUNTIF($S171:$X171, "&gt;="&amp;Options!$D$37)) + Options!$D$32*AVERAGE($S171:$X171) + Options!$D$33*GEOMEAN($S171:$X171+0.0001)</f><v>0</v></c><c r="H171" s="90" t="n"><f t="shared" si="46"/><v>0</v></c><c r="I171" s="48" t="n"><f t="array" ref="I171">Options!$D$30*(COUNTIF($Z171:$AE171, "&gt;="&amp;Options!$D$37) + 0.5*(COUNTIF($Z171:$AE171, "&gt;="&amp;Options!$D$38) - COUNTIF($Z171:$AE171, "&gt;="&amp;Options!$D$37))) + Options!$D$31*(COUNTIF($Z171:$AE171, "&gt;="&amp;Options!$D$37)) + Options!$D$32*AVERAGE($Z171:$AE171) + Options!$D$33*GEOMEAN($Z171:$AE171+0.0001)</f><v>0</v></c><c r="J171" s="90" t="n"><f t="shared" si="47"/><v>0</v></c><c r="K171" s="60"/><c r="L171" s="51" t="n"><f t="shared" si="48"/><v>0</v></c><c r="M171" s="51" t="n"><f t="shared" si="49"/><v>0</v></c><c r="N171" s="51" t="n"><f t="shared" si="50"/><v>0</v></c><c r="O171" s="51" t="n"><f t="shared" si="51"/><v>0</v></c><c r="P171" s="51" t="n"><f t="shared" si="52"/><v>0</v></c><c r="Q171" s="51" t="n"><f t="shared" si="53"/><v>0</v></c><c r="R171" s="97"/><c r="S171" s="51" t="n"><f>Health!F80</f><v>0</v></c><c r="T171" s="51" t="n"><f>'Food Security'!F80</f><v>0</v></c><c r="U171" s="91" t="n"><f>'Macro Fiscal'!F80</f><v>0</v></c><c r="V171" s="51" t="n"><f>'Socioeconomic Vulnerability'!F80</f><v>0</v></c><c r="W171" s="51" t="n"><f>'Natural Hazard'!F80</f><v>0</v></c><c r="X171" s="51" t="n"><f>'Conflict and Fragility'!F80</f><v>0</v></c><c r="Y171" s="97"/><c r="Z171" s="51" t="n"><f>Health!G80</f><v>0</v></c><c r="AA171" s="51" t="n"><f>'Food Security'!G80</f><v>0</v></c><c r="AB171" s="51" t="n"><f>'Macro Fiscal'!G80</f><v>0</v></c><c r="AC171" s="51" t="n"><f>'Socioeconomic Vulnerability'!G80</f><v>0</v></c><c r="AD171" s="51" t="n"><f>'Natural Hazard'!G80</f><v>0</v></c><c r="AE171" s="51" t="n"><f>'Conflict and Fragility'!G80</f><v>0</v></c><c r="AF171" s="60"/><c r="AG171" s="52" t="n"><v>0</v></c><c r="AH171" s="52" t="n"><v>0.5</v></c><c r="AI171" s="48"/><c r="AJ171" s="48"/><c r="AK171" s="48"/><c r="AL171" s="48"/><c r="AM171" s="48"/><c r="AN171" s="48"/><c r="AO171" s="48"/><c r="AP171" s="48"/><c r="AQ171" s="48"/><c r="AR171" s="48"/><c r="AS171" s="48"/><c r="AT171" s="48"/><c r="AU171" s="48"/><c r="AV171" s="48"/><c r="AW171" s="48"/><c r="AX171" s="48"/><c r="AY171" s="48"/><c r="AZ171" s="48"/><c r="BA171" s="48"/><c r="BB171" s="48"/><c r="BC171" s="48"/><c r="BD171" s="48"/><c r="BE171" s="48"/><c r="BF171" s="48"/><c r="BG171" s="48"/><c r="BH171" s="48"/><c r="BI171" s="48"/><c r="BJ171" s="48"/><c r="BK171" s="48"/><c r="BL171" s="48"/><c r="BM171" s="48"/><c r="BN171" s="48"/><c r="BO171" s="48"/><c r="BP171" s="48"/></row><row r="172"><c r="A172" s="106" t="n"><v>167</v></c><c r="B172" s="47" t="s"><v>210</v></c><c r="C172" s="47" t="s"><v>211</v></c><c r="D172" s="60"/><c r="E172" s="49" t="n"><f t="array" ref="E172">Options!$D$30*(COUNTIF($L172:$Q172, "&gt;="&amp;Options!$D$41) + 0.5*(COUNTIF($L172:$Q172, "&gt;="&amp;Options!$D$42) - COUNTIF($L172:$Q172, "&gt;="&amp;Options!$D$41))) + Options!$D$31*(COUNTIF($L172:$Q172, "&gt;="&amp;Options!$D$41)) + Options!$D$32*AVERAGE($L172:$Q172) + Options!$D$33*GEOMEAN($L172:$Q172+0.0001)</f><v>0</v></c><c r="F172" s="50" t="n"><f t="shared" si="45"/><v>0</v></c><c r="G172" s="49" t="n"><f t="array" ref="G172">Options!$D$30*(COUNTIF($S172:$X172, "&gt;="&amp;Options!$D$37) + 0.5*(COUNTIF($S172:$X172, "&gt;="&amp;Options!$D$38) - COUNTIF($S172:$X172, "&gt;="&amp;Options!$D$37))) + Options!$D$31*(COUNTIF($S172:$X172, "&gt;="&amp;Options!$D$37)) + Options!$D$32*AVERAGE($S172:$X172) + Options!$D$33*GEOMEAN($S172:$X172+0.0001)</f><v>0</v></c><c r="H172" s="90" t="n"><f t="shared" si="46"/><v>0</v></c><c r="I172" s="48" t="n"><f t="array" ref="I172">Options!$D$30*(COUNTIF($Z172:$AE172, "&gt;="&amp;Options!$D$37) + 0.5*(COUNTIF($Z172:$AE172, "&gt;="&amp;Options!$D$38) - COUNTIF($Z172:$AE172, "&gt;="&amp;Options!$D$37))) + Options!$D$31*(COUNTIF($Z172:$AE172, "&gt;="&amp;Options!$D$37)) + Options!$D$32*AVERAGE($Z172:$AE172) + Options!$D$33*GEOMEAN($Z172:$AE172+0.0001)</f><v>0</v></c><c r="J172" s="90" t="n"><f t="shared" si="47"/><v>0</v></c><c r="K172" s="60"/><c r="L172" s="51" t="n"><f t="shared" si="48"/><v>0</v></c><c r="M172" s="51" t="n"><f t="shared" si="49"/><v>0</v></c><c r="N172" s="51" t="n"><f t="shared" si="50"/><v>0</v></c><c r="O172" s="51" t="n"><f t="shared" si="51"/><v>0</v></c><c r="P172" s="51" t="n"><f t="shared" si="52"/><v>0</v></c><c r="Q172" s="51" t="n"><f t="shared" si="53"/><v>0</v></c><c r="R172" s="97"/><c r="S172" s="51" t="n"><f>Health!F107</f><v>0</v></c><c r="T172" s="51" t="n"><f>'Food Security'!F107</f><v>0</v></c><c r="U172" s="91" t="n"><f>'Macro Fiscal'!F107</f><v>0</v></c><c r="V172" s="51" t="n"><f>'Socioeconomic Vulnerability'!F107</f><v>0</v></c><c r="W172" s="51" t="n"><f>'Natural Hazard'!F107</f><v>0</v></c><c r="X172" s="51" t="n"><f>'Conflict and Fragility'!F107</f><v>0</v></c><c r="Y172" s="97"/><c r="Z172" s="51" t="n"><f>Health!G107</f><v>0</v></c><c r="AA172" s="51" t="n"><f>'Food Security'!G107</f><v>0</v></c><c r="AB172" s="51" t="n"><f>'Macro Fiscal'!G107</f><v>0</v></c><c r="AC172" s="51" t="n"><f>'Socioeconomic Vulnerability'!G107</f><v>0</v></c><c r="AD172" s="51" t="n"><f>'Natural Hazard'!G107</f><v>0</v></c><c r="AE172" s="51" t="n"><f>'Conflict and Fragility'!G107</f><v>0</v></c><c r="AF172" s="60"/><c r="AG172" s="52" t="n"><v>0</v></c><c r="AH172" s="52" t="n"><v>0.5</v></c><c r="AI172" s="48"/><c r="AJ172" s="48"/><c r="AK172" s="48"/><c r="AL172" s="48"/><c r="AM172" s="48"/><c r="AN172" s="48"/><c r="AO172" s="48"/><c r="AP172" s="48"/><c r="AQ172" s="48"/><c r="AR172" s="48"/><c r="AS172" s="48"/><c r="AT172" s="48"/><c r="AU172" s="48"/><c r="AV172" s="48"/><c r="AW172" s="48"/><c r="AX172" s="48"/><c r="AY172" s="48"/><c r="AZ172" s="48"/><c r="BA172" s="48"/><c r="BB172" s="48"/><c r="BC172" s="48"/><c r="BD172" s="48"/><c r="BE172" s="48"/><c r="BF172" s="48"/><c r="BG172" s="48"/><c r="BH172" s="48"/><c r="BI172" s="48"/><c r="BJ172" s="48"/><c r="BK172" s="48"/><c r="BL172" s="48"/><c r="BM172" s="48"/><c r="BN172" s="48"/><c r="BO172" s="48"/><c r="BP172" s="48"/></row><row r="173"><c r="A173" s="106" t="n"><v>168</v></c><c r="B173" s="47" t="s"><v>206</v></c><c r="C173" s="47" t="s"><v>207</v></c><c r="D173" s="60"/><c r="E173" s="49" t="n"><f t="array" ref="E173">Options!$D$30*(COUNTIF($L173:$Q173, "&gt;="&amp;Options!$D$41) + 0.5*(COUNTIF($L173:$Q173, "&gt;="&amp;Options!$D$42) - COUNTIF($L173:$Q173, "&gt;="&amp;Options!$D$41))) + Options!$D$31*(COUNTIF($L173:$Q173, "&gt;="&amp;Options!$D$41)) + Options!$D$32*AVERAGE($L173:$Q173) + Options!$D$33*GEOMEAN($L173:$Q173+0.0001)</f><v>0</v></c><c r="F173" s="50" t="n"><f t="shared" si="45"/><v>0</v></c><c r="G173" s="49" t="n"><f t="array" ref="G173">Options!$D$30*(COUNTIF($S173:$X173, "&gt;="&amp;Options!$D$37) + 0.5*(COUNTIF($S173:$X173, "&gt;="&amp;Options!$D$38) - COUNTIF($S173:$X173, "&gt;="&amp;Options!$D$37))) + Options!$D$31*(COUNTIF($S173:$X173, "&gt;="&amp;Options!$D$37)) + Options!$D$32*AVERAGE($S173:$X173) + Options!$D$33*GEOMEAN($S173:$X173+0.0001)</f><v>0</v></c><c r="H173" s="90" t="n"><f t="shared" si="46"/><v>0</v></c><c r="I173" s="48" t="n"><f t="array" ref="I173">Options!$D$30*(COUNTIF($Z173:$AE173, "&gt;="&amp;Options!$D$37) + 0.5*(COUNTIF($Z173:$AE173, "&gt;="&amp;Options!$D$38) - COUNTIF($Z173:$AE173, "&gt;="&amp;Options!$D$37))) + Options!$D$31*(COUNTIF($Z173:$AE173, "&gt;="&amp;Options!$D$37)) + Options!$D$32*AVERAGE($Z173:$AE173) + Options!$D$33*GEOMEAN($Z173:$AE173+0.0001)</f><v>0</v></c><c r="J173" s="90" t="n"><f t="shared" si="47"/><v>0</v></c><c r="K173" s="60"/><c r="L173" s="51" t="n"><f t="shared" si="48"/><v>0</v></c><c r="M173" s="51" t="n"><f t="shared" si="49"/><v>0</v></c><c r="N173" s="51" t="n"><f t="shared" si="50"/><v>0</v></c><c r="O173" s="51" t="n"><f t="shared" si="51"/><v>0</v></c><c r="P173" s="51" t="n"><f t="shared" si="52"/><v>0</v></c><c r="Q173" s="51" t="n"><f t="shared" si="53"/><v>0</v></c><c r="R173" s="97"/><c r="S173" s="51" t="n"><f>Health!F105</f><v>0</v></c><c r="T173" s="51" t="n"><f>'Food Security'!F105</f><v>0</v></c><c r="U173" s="91" t="n"><f>'Macro Fiscal'!F105</f><v>0</v></c><c r="V173" s="51" t="n"><f>'Socioeconomic Vulnerability'!F105</f><v>0</v></c><c r="W173" s="51" t="n"><f>'Natural Hazard'!F105</f><v>0</v></c><c r="X173" s="51" t="n"><f>'Conflict and Fragility'!F105</f><v>0</v></c><c r="Y173" s="97"/><c r="Z173" s="51" t="n"><f>Health!G105</f><v>0</v></c><c r="AA173" s="51" t="n"><f>'Food Security'!G105</f><v>0</v></c><c r="AB173" s="51" t="n"><f>'Macro Fiscal'!G105</f><v>0</v></c><c r="AC173" s="51" t="n"><f>'Socioeconomic Vulnerability'!G105</f><v>0</v></c><c r="AD173" s="51" t="n"><f>'Natural Hazard'!G105</f><v>0</v></c><c r="AE173" s="51" t="n"><f>'Conflict and Fragility'!G105</f><v>0</v></c><c r="AF173" s="60"/><c r="AG173" s="52" t="n"><v>0</v></c><c r="AH173" s="52" t="n"><v>0.5</v></c><c r="AI173" s="48"/><c r="AJ173" s="48"/><c r="AK173" s="48"/><c r="AL173" s="48"/><c r="AM173" s="48"/><c r="AN173" s="48"/><c r="AO173" s="48"/><c r="AP173" s="48"/><c r="AQ173" s="48"/><c r="AR173" s="48"/><c r="AS173" s="48"/><c r="AT173" s="48"/><c r="AU173" s="48"/><c r="AV173" s="48"/><c r="AW173" s="48"/><c r="AX173" s="48"/><c r="AY173" s="48"/><c r="AZ173" s="48"/><c r="BA173" s="48"/><c r="BB173" s="48"/><c r="BC173" s="48"/><c r="BD173" s="48"/><c r="BE173" s="48"/><c r="BF173" s="48"/><c r="BG173" s="48"/><c r="BH173" s="48"/><c r="BI173" s="48"/><c r="BJ173" s="48"/><c r="BK173" s="48"/><c r="BL173" s="48"/><c r="BM173" s="48"/><c r="BN173" s="48"/><c r="BO173" s="48"/><c r="BP173" s="48"/></row><row r="174"><c r="A174" s="106" t="n"><v>169</v></c><c r="B174" s="47" t="s"><v>278</v></c><c r="C174" s="47" t="s"><v>279</v></c><c r="D174" s="60"/><c r="E174" s="49" t="n"><f t="array" ref="E174">Options!$D$30*(COUNTIF($L174:$Q174, "&gt;="&amp;Options!$D$41) + 0.5*(COUNTIF($L174:$Q174, "&gt;="&amp;Options!$D$42) - COUNTIF($L174:$Q174, "&gt;="&amp;Options!$D$41))) + Options!$D$31*(COUNTIF($L174:$Q174, "&gt;="&amp;Options!$D$41)) + Options!$D$32*AVERAGE($L174:$Q174) + Options!$D$33*GEOMEAN($L174:$Q174+0.0001)</f><v>0</v></c><c r="F174" s="50" t="n"><f t="shared" si="45"/><v>0</v></c><c r="G174" s="49" t="n"><f t="array" ref="G174">Options!$D$30*(COUNTIF($S174:$X174, "&gt;="&amp;Options!$D$37) + 0.5*(COUNTIF($S174:$X174, "&gt;="&amp;Options!$D$38) - COUNTIF($S174:$X174, "&gt;="&amp;Options!$D$37))) + Options!$D$31*(COUNTIF($S174:$X174, "&gt;="&amp;Options!$D$37)) + Options!$D$32*AVERAGE($S174:$X174) + Options!$D$33*GEOMEAN($S174:$X174+0.0001)</f><v>0</v></c><c r="H174" s="90" t="n"><f t="shared" si="46"/><v>0</v></c><c r="I174" s="48" t="n"><f t="array" ref="I174">Options!$D$30*(COUNTIF($Z174:$AE174, "&gt;="&amp;Options!$D$37) + 0.5*(COUNTIF($Z174:$AE174, "&gt;="&amp;Options!$D$38) - COUNTIF($Z174:$AE174, "&gt;="&amp;Options!$D$37))) + Options!$D$31*(COUNTIF($Z174:$AE174, "&gt;="&amp;Options!$D$37)) + Options!$D$32*AVERAGE($Z174:$AE174) + Options!$D$33*GEOMEAN($Z174:$AE174+0.0001)</f><v>0</v></c><c r="J174" s="90" t="n"><f t="shared" si="47"/><v>0</v></c><c r="K174" s="60"/><c r="L174" s="51" t="n"><f t="shared" si="48"/><v>0</v></c><c r="M174" s="51" t="n"><f t="shared" si="49"/><v>0</v></c><c r="N174" s="51" t="n"><f t="shared" si="50"/><v>0</v></c><c r="O174" s="51" t="n"><f t="shared" si="51"/><v>0</v></c><c r="P174" s="51" t="n"><f t="shared" si="52"/><v>0</v></c><c r="Q174" s="51" t="n"><f t="shared" si="53"/><v>0</v></c><c r="R174" s="97"/><c r="S174" s="51" t="n"><f>Health!F141</f><v>0</v></c><c r="T174" s="51" t="n"><f>'Food Security'!F141</f><v>0</v></c><c r="U174" s="91" t="n"><f>'Macro Fiscal'!F141</f><v>0</v></c><c r="V174" s="51" t="n"><f>'Socioeconomic Vulnerability'!F141</f><v>0</v></c><c r="W174" s="51" t="n"><f>'Natural Hazard'!F141</f><v>0</v></c><c r="X174" s="51" t="n"><f>'Conflict and Fragility'!F141</f><v>0</v></c><c r="Y174" s="97"/><c r="Z174" s="51" t="n"><f>Health!G141</f><v>0</v></c><c r="AA174" s="51" t="n"><f>'Food Security'!G141</f><v>0</v></c><c r="AB174" s="51" t="n"><f>'Macro Fiscal'!G141</f><v>0</v></c><c r="AC174" s="51" t="n"><f>'Socioeconomic Vulnerability'!G141</f><v>0</v></c><c r="AD174" s="51" t="n"><f>'Natural Hazard'!G141</f><v>0</v></c><c r="AE174" s="51" t="n"><f>'Conflict and Fragility'!G141</f><v>0</v></c><c r="AF174" s="60"/><c r="AG174" s="52" t="n"><v>0</v></c><c r="AH174" s="52" t="n"><v>0.3</v></c><c r="AI174" s="48"/><c r="AJ174" s="48"/><c r="AK174" s="48"/><c r="AL174" s="48"/><c r="AM174" s="48"/><c r="AN174" s="48"/><c r="AO174" s="48"/><c r="AP174" s="48"/><c r="AQ174" s="48"/><c r="AR174" s="48"/><c r="AS174" s="48"/><c r="AT174" s="48"/><c r="AU174" s="48"/><c r="AV174" s="48"/><c r="AW174" s="48"/><c r="AX174" s="48"/><c r="AY174" s="48"/><c r="AZ174" s="48"/><c r="BA174" s="48"/><c r="BB174" s="48"/><c r="BC174" s="48"/><c r="BD174" s="48"/><c r="BE174" s="48"/><c r="BF174" s="48"/><c r="BG174" s="48"/><c r="BH174" s="48"/><c r="BI174" s="48"/><c r="BJ174" s="48"/><c r="BK174" s="48"/><c r="BL174" s="48"/><c r="BM174" s="48"/><c r="BN174" s="48"/><c r="BO174" s="48"/><c r="BP174" s="48"/></row><row r="175"><c r="A175" s="106" t="n"><v>170</v></c><c r="B175" s="47" t="s"><v>86</v></c><c r="C175" s="47" t="s"><v>87</v></c><c r="D175" s="60"/><c r="E175" s="49" t="n"><f t="array" ref="E175">Options!$D$30*(COUNTIF($L175:$Q175, "&gt;="&amp;Options!$D$41) + 0.5*(COUNTIF($L175:$Q175, "&gt;="&amp;Options!$D$42) - COUNTIF($L175:$Q175, "&gt;="&amp;Options!$D$41))) + Options!$D$31*(COUNTIF($L175:$Q175, "&gt;="&amp;Options!$D$41)) + Options!$D$32*AVERAGE($L175:$Q175) + Options!$D$33*GEOMEAN($L175:$Q175+0.0001)</f><v>0</v></c><c r="F175" s="50" t="n"><f t="shared" si="45"/><v>0</v></c><c r="G175" s="49" t="n"><f t="array" ref="G175">Options!$D$30*(COUNTIF($S175:$X175, "&gt;="&amp;Options!$D$37) + 0.5*(COUNTIF($S175:$X175, "&gt;="&amp;Options!$D$38) - COUNTIF($S175:$X175, "&gt;="&amp;Options!$D$37))) + Options!$D$31*(COUNTIF($S175:$X175, "&gt;="&amp;Options!$D$37)) + Options!$D$32*AVERAGE($S175:$X175) + Options!$D$33*GEOMEAN($S175:$X175+0.0001)</f><v>0</v></c><c r="H175" s="90" t="n"><f t="shared" si="46"/><v>0</v></c><c r="I175" s="48" t="n"><f t="array" ref="I175">Options!$D$30*(COUNTIF($Z175:$AE175, "&gt;="&amp;Options!$D$37) + 0.5*(COUNTIF($Z175:$AE175, "&gt;="&amp;Options!$D$38) - COUNTIF($Z175:$AE175, "&gt;="&amp;Options!$D$37))) + Options!$D$31*(COUNTIF($Z175:$AE175, "&gt;="&amp;Options!$D$37)) + Options!$D$32*AVERAGE($Z175:$AE175) + Options!$D$33*GEOMEAN($Z175:$AE175+0.0001)</f><v>0</v></c><c r="J175" s="90" t="n"><f t="shared" si="47"/><v>0</v></c><c r="K175" s="60"/><c r="L175" s="51" t="n"><f t="shared" si="48"/><v>0</v></c><c r="M175" s="51" t="n"><f t="shared" si="49"/><v>0</v></c><c r="N175" s="51" t="n"><f t="shared" si="50"/><v>0</v></c><c r="O175" s="51" t="n"><f t="shared" si="51"/><v>0</v></c><c r="P175" s="51" t="n"><f t="shared" si="52"/><v>0</v></c><c r="Q175" s="51" t="n"><f t="shared" si="53"/><v>0</v></c><c r="R175" s="97"/><c r="S175" s="51" t="n"><f>Health!F45</f><v>0</v></c><c r="T175" s="51" t="n"><f>'Food Security'!F45</f><v>0</v></c><c r="U175" s="91" t="n"><f>'Macro Fiscal'!F45</f><v>0</v></c><c r="V175" s="51" t="n"><f>'Socioeconomic Vulnerability'!F45</f><v>0</v></c><c r="W175" s="51" t="n"><f>'Natural Hazard'!F45</f><v>0</v></c><c r="X175" s="51" t="n"><f>'Conflict and Fragility'!F45</f><v>0</v></c><c r="Y175" s="97"/><c r="Z175" s="51" t="n"><f>Health!G45</f><v>0</v></c><c r="AA175" s="51" t="n"><f>'Food Security'!G45</f><v>0</v></c><c r="AB175" s="51" t="n"><f>'Macro Fiscal'!G45</f><v>0</v></c><c r="AC175" s="51" t="n"><f>'Socioeconomic Vulnerability'!G45</f><v>0</v></c><c r="AD175" s="51" t="n"><f>'Natural Hazard'!G45</f><v>0</v></c><c r="AE175" s="51" t="n"><f>'Conflict and Fragility'!G45</f><v>0</v></c><c r="AF175" s="60"/><c r="AG175" s="52" t="n"><v>0</v></c><c r="AH175" s="52" t="n"><v>0.4</v></c><c r="AI175" s="48"/><c r="AJ175" s="48"/><c r="AK175" s="48"/><c r="AL175" s="48"/><c r="AM175" s="48"/><c r="AN175" s="48"/><c r="AO175" s="48"/><c r="AP175" s="48"/><c r="AQ175" s="48"/><c r="AR175" s="48"/><c r="AS175" s="48"/><c r="AT175" s="48"/><c r="AU175" s="48"/><c r="AV175" s="48"/><c r="AW175" s="48"/><c r="AX175" s="48"/><c r="AY175" s="48"/><c r="AZ175" s="48"/><c r="BA175" s="48"/><c r="BB175" s="48"/><c r="BC175" s="48"/><c r="BD175" s="48"/><c r="BE175" s="48"/><c r="BF175" s="48"/><c r="BG175" s="48"/><c r="BH175" s="48"/><c r="BI175" s="48"/><c r="BJ175" s="48"/><c r="BK175" s="48"/><c r="BL175" s="48"/><c r="BM175" s="48"/><c r="BN175" s="48"/><c r="BO175" s="48"/><c r="BP175" s="48"/></row><row r="176"><c r="A176" s="106" t="n"><v>171</v></c><c r="B176" s="47" t="s"><v>162</v></c><c r="C176" s="47" t="s"><v>163</v></c><c r="D176" s="60"/><c r="E176" s="49" t="n"><f t="array" ref="E176">Options!$D$30*(COUNTIF($L176:$Q176, "&gt;="&amp;Options!$D$41) + 0.5*(COUNTIF($L176:$Q176, "&gt;="&amp;Options!$D$42) - COUNTIF($L176:$Q176, "&gt;="&amp;Options!$D$41))) + Options!$D$31*(COUNTIF($L176:$Q176, "&gt;="&amp;Options!$D$41)) + Options!$D$32*AVERAGE($L176:$Q176) + Options!$D$33*GEOMEAN($L176:$Q176+0.0001)</f><v>0</v></c><c r="F176" s="50" t="n"><f t="shared" si="45"/><v>0</v></c><c r="G176" s="49" t="n"><f t="array" ref="G176">Options!$D$30*(COUNTIF($S176:$X176, "&gt;="&amp;Options!$D$37) + 0.5*(COUNTIF($S176:$X176, "&gt;="&amp;Options!$D$38) - COUNTIF($S176:$X176, "&gt;="&amp;Options!$D$37))) + Options!$D$31*(COUNTIF($S176:$X176, "&gt;="&amp;Options!$D$37)) + Options!$D$32*AVERAGE($S176:$X176) + Options!$D$33*GEOMEAN($S176:$X176+0.0001)</f><v>0</v></c><c r="H176" s="90" t="n"><f t="shared" si="46"/><v>0</v></c><c r="I176" s="48" t="n"><f t="array" ref="I176">Options!$D$30*(COUNTIF($Z176:$AE176, "&gt;="&amp;Options!$D$37) + 0.5*(COUNTIF($Z176:$AE176, "&gt;="&amp;Options!$D$38) - COUNTIF($Z176:$AE176, "&gt;="&amp;Options!$D$37))) + Options!$D$31*(COUNTIF($Z176:$AE176, "&gt;="&amp;Options!$D$37)) + Options!$D$32*AVERAGE($Z176:$AE176) + Options!$D$33*GEOMEAN($Z176:$AE176+0.0001)</f><v>0</v></c><c r="J176" s="90" t="n"><f t="shared" si="47"/><v>0</v></c><c r="K176" s="60"/><c r="L176" s="51" t="n"><f t="shared" si="48"/><v>0</v></c><c r="M176" s="51" t="n"><f t="shared" si="49"/><v>0</v></c><c r="N176" s="51" t="n"><f t="shared" si="50"/><v>0</v></c><c r="O176" s="51" t="n"><f t="shared" si="51"/><v>0</v></c><c r="P176" s="51" t="n"><f t="shared" si="52"/><v>0</v></c><c r="Q176" s="51" t="n"><f t="shared" si="53"/><v>0</v></c><c r="R176" s="97"/><c r="S176" s="51" t="n"><f>Health!F83</f><v>0</v></c><c r="T176" s="51" t="n"><f>'Food Security'!F83</f><v>0</v></c><c r="U176" s="91" t="n"><f>'Macro Fiscal'!F83</f><v>0</v></c><c r="V176" s="51" t="n"><f>'Socioeconomic Vulnerability'!F83</f><v>0</v></c><c r="W176" s="51" t="n"><f>'Natural Hazard'!F83</f><v>0</v></c><c r="X176" s="51" t="n"><f>'Conflict and Fragility'!F83</f><v>0</v></c><c r="Y176" s="97"/><c r="Z176" s="51" t="n"><f>Health!G83</f><v>0</v></c><c r="AA176" s="51" t="n"><f>'Food Security'!G83</f><v>0</v></c><c r="AB176" s="51" t="n"><f>'Macro Fiscal'!G83</f><v>0</v></c><c r="AC176" s="51" t="n"><f>'Socioeconomic Vulnerability'!G83</f><v>0</v></c><c r="AD176" s="51" t="n"><f>'Natural Hazard'!G83</f><v>0</v></c><c r="AE176" s="51" t="n"><f>'Conflict and Fragility'!G83</f><v>0</v></c><c r="AF176" s="60"/><c r="AG176" s="52" t="n"><v>0</v></c><c r="AH176" s="52" t="n"><v>0.5</v></c><c r="AI176" s="48"/><c r="AJ176" s="48"/><c r="AK176" s="48"/><c r="AL176" s="48"/><c r="AM176" s="48"/><c r="AN176" s="48"/><c r="AO176" s="48"/><c r="AP176" s="48"/><c r="AQ176" s="48"/><c r="AR176" s="48"/><c r="AS176" s="48"/><c r="AT176" s="48"/><c r="AU176" s="48"/><c r="AV176" s="48"/><c r="AW176" s="48"/><c r="AX176" s="48"/><c r="AY176" s="48"/><c r="AZ176" s="48"/><c r="BA176" s="48"/><c r="BB176" s="48"/><c r="BC176" s="48"/><c r="BD176" s="48"/><c r="BE176" s="48"/><c r="BF176" s="48"/><c r="BG176" s="48"/><c r="BH176" s="48"/><c r="BI176" s="48"/><c r="BJ176" s="48"/><c r="BK176" s="48"/><c r="BL176" s="48"/><c r="BM176" s="48"/><c r="BN176" s="48"/><c r="BO176" s="48"/><c r="BP176" s="48"/></row><row r="177"><c r="A177" s="106" t="n"><v>172</v></c><c r="B177" s="47" t="s"><v>188</v></c><c r="C177" s="47" t="s"><v>189</v></c><c r="D177" s="60"/><c r="E177" s="49" t="n"><f t="array" ref="E177">Options!$D$30*(COUNTIF($L177:$Q177, "&gt;="&amp;Options!$D$41) + 0.5*(COUNTIF($L177:$Q177, "&gt;="&amp;Options!$D$42) - COUNTIF($L177:$Q177, "&gt;="&amp;Options!$D$41))) + Options!$D$31*(COUNTIF($L177:$Q177, "&gt;="&amp;Options!$D$41)) + Options!$D$32*AVERAGE($L177:$Q177) + Options!$D$33*GEOMEAN($L177:$Q177+0.0001)</f><v>0</v></c><c r="F177" s="50" t="n"><f t="shared" si="45"/><v>0</v></c><c r="G177" s="49" t="n"><f t="array" ref="G177">Options!$D$30*(COUNTIF($S177:$X177, "&gt;="&amp;Options!$D$37) + 0.5*(COUNTIF($S177:$X177, "&gt;="&amp;Options!$D$38) - COUNTIF($S177:$X177, "&gt;="&amp;Options!$D$37))) + Options!$D$31*(COUNTIF($S177:$X177, "&gt;="&amp;Options!$D$37)) + Options!$D$32*AVERAGE($S177:$X177) + Options!$D$33*GEOMEAN($S177:$X177+0.0001)</f><v>0</v></c><c r="H177" s="90" t="n"><f t="shared" si="46"/><v>0</v></c><c r="I177" s="48" t="n"><f t="array" ref="I177">Options!$D$30*(COUNTIF($Z177:$AE177, "&gt;="&amp;Options!$D$37) + 0.5*(COUNTIF($Z177:$AE177, "&gt;="&amp;Options!$D$38) - COUNTIF($Z177:$AE177, "&gt;="&amp;Options!$D$37))) + Options!$D$31*(COUNTIF($Z177:$AE177, "&gt;="&amp;Options!$D$37)) + Options!$D$32*AVERAGE($Z177:$AE177) + Options!$D$33*GEOMEAN($Z177:$AE177+0.0001)</f><v>0</v></c><c r="J177" s="90" t="n"><f t="shared" si="47"/><v>0</v></c><c r="K177" s="60"/><c r="L177" s="51" t="n"><f t="shared" si="48"/><v>0</v></c><c r="M177" s="51" t="n"><f t="shared" si="49"/><v>0</v></c><c r="N177" s="51" t="n"><f t="shared" si="50"/><v>0</v></c><c r="O177" s="51" t="n"><f t="shared" si="51"/><v>0</v></c><c r="P177" s="51" t="n"><f t="shared" si="52"/><v>0</v></c><c r="Q177" s="51" t="n"><f t="shared" si="53"/><v>0</v></c><c r="R177" s="97"/><c r="S177" s="51" t="n"><f>Health!F96</f><v>0</v></c><c r="T177" s="51" t="n"><f>'Food Security'!F96</f><v>0</v></c><c r="U177" s="91" t="n"><f>'Macro Fiscal'!F96</f><v>0</v></c><c r="V177" s="51" t="n"><f>'Socioeconomic Vulnerability'!F96</f><v>0</v></c><c r="W177" s="51" t="n"><f>'Natural Hazard'!F96</f><v>0</v></c><c r="X177" s="51" t="n"><f>'Conflict and Fragility'!F96</f><v>0</v></c><c r="Y177" s="97"/><c r="Z177" s="51" t="n"><f>Health!G96</f><v>0</v></c><c r="AA177" s="51" t="n"><f>'Food Security'!G96</f><v>0</v></c><c r="AB177" s="51" t="n"><f>'Macro Fiscal'!G96</f><v>0</v></c><c r="AC177" s="51" t="n"><f>'Socioeconomic Vulnerability'!G96</f><v>0</v></c><c r="AD177" s="51" t="n"><f>'Natural Hazard'!G96</f><v>0</v></c><c r="AE177" s="51" t="n"><f>'Conflict and Fragility'!G96</f><v>0</v></c><c r="AF177" s="60"/><c r="AG177" s="52" t="n"><v>0</v></c><c r="AH177" s="52" t="n"><v>0.4</v></c><c r="AI177" s="48"/><c r="AJ177" s="48"/><c r="AK177" s="48"/><c r="AL177" s="48"/><c r="AM177" s="48"/><c r="AN177" s="48"/><c r="AO177" s="48"/><c r="AP177" s="48"/><c r="AQ177" s="48"/><c r="AR177" s="48"/><c r="AS177" s="48"/><c r="AT177" s="48"/><c r="AU177" s="48"/><c r="AV177" s="48"/><c r="AW177" s="48"/><c r="AX177" s="48"/><c r="AY177" s="48"/><c r="AZ177" s="48"/><c r="BA177" s="48"/><c r="BB177" s="48"/><c r="BC177" s="48"/><c r="BD177" s="48"/><c r="BE177" s="48"/><c r="BF177" s="48"/><c r="BG177" s="48"/><c r="BH177" s="48"/><c r="BI177" s="48"/><c r="BJ177" s="48"/><c r="BK177" s="48"/><c r="BL177" s="48"/><c r="BM177" s="48"/><c r="BN177" s="48"/><c r="BO177" s="48"/><c r="BP177" s="48"/></row><row r="178"><c r="A178" s="106" t="n"><v>173</v></c><c r="B178" s="47" t="s"><v>358</v></c><c r="C178" s="47" t="s"><v>359</v></c><c r="D178" s="60"/><c r="E178" s="49" t="n"><f t="array" ref="E178">Options!$D$30*(COUNTIF($L178:$Q178, "&gt;="&amp;Options!$D$41) + 0.5*(COUNTIF($L178:$Q178, "&gt;="&amp;Options!$D$42) - COUNTIF($L178:$Q178, "&gt;="&amp;Options!$D$41))) + Options!$D$31*(COUNTIF($L178:$Q178, "&gt;="&amp;Options!$D$41)) + Options!$D$32*AVERAGE($L178:$Q178) + Options!$D$33*GEOMEAN($L178:$Q178+0.0001)</f><v>0</v></c><c r="F178" s="50" t="n"><f t="shared" si="45"/><v>0</v></c><c r="G178" s="49" t="n"><f t="array" ref="G178">Options!$D$30*(COUNTIF($S178:$X178, "&gt;="&amp;Options!$D$37) + 0.5*(COUNTIF($S178:$X178, "&gt;="&amp;Options!$D$38) - COUNTIF($S178:$X178, "&gt;="&amp;Options!$D$37))) + Options!$D$31*(COUNTIF($S178:$X178, "&gt;="&amp;Options!$D$37)) + Options!$D$32*AVERAGE($S178:$X178) + Options!$D$33*GEOMEAN($S178:$X178+0.0001)</f><v>0</v></c><c r="H178" s="90" t="n"><f t="shared" si="46"/><v>0</v></c><c r="I178" s="48" t="n"><f t="array" ref="I178">Options!$D$30*(COUNTIF($Z178:$AE178, "&gt;="&amp;Options!$D$37) + 0.5*(COUNTIF($Z178:$AE178, "&gt;="&amp;Options!$D$38) - COUNTIF($Z178:$AE178, "&gt;="&amp;Options!$D$37))) + Options!$D$31*(COUNTIF($Z178:$AE178, "&gt;="&amp;Options!$D$37)) + Options!$D$32*AVERAGE($Z178:$AE178) + Options!$D$33*GEOMEAN($Z178:$AE178+0.0001)</f><v>0</v></c><c r="J178" s="90" t="n"><f t="shared" si="47"/><v>0</v></c><c r="K178" s="60"/><c r="L178" s="51" t="n"><f t="shared" si="48"/><v>0</v></c><c r="M178" s="51" t="n"><f t="shared" si="49"/><v>0</v></c><c r="N178" s="51" t="n"><f t="shared" si="50"/><v>0</v></c><c r="O178" s="51" t="n"><f t="shared" si="51"/><v>0</v></c><c r="P178" s="51" t="n"><f t="shared" si="52"/><v>0</v></c><c r="Q178" s="51" t="n"><f t="shared" si="53"/><v>0</v></c><c r="R178" s="97"/><c r="S178" s="51" t="n"><f>Health!F181</f><v>0</v></c><c r="T178" s="51" t="n"><f>'Food Security'!F181</f><v>0</v></c><c r="U178" s="91" t="n"><f>'Macro Fiscal'!F181</f><v>0</v></c><c r="V178" s="51" t="n"><f>'Socioeconomic Vulnerability'!F181</f><v>0</v></c><c r="W178" s="51" t="n"><f>'Natural Hazard'!F181</f><v>0</v></c><c r="X178" s="51" t="n"><f>'Conflict and Fragility'!F181</f><v>0</v></c><c r="Y178" s="97"/><c r="Z178" s="51" t="n"><f>Health!G181</f><v>0</v></c><c r="AA178" s="51" t="n"><f>'Food Security'!G181</f><v>0</v></c><c r="AB178" s="51" t="n"><f>'Macro Fiscal'!G181</f><v>0</v></c><c r="AC178" s="51" t="n"><f>'Socioeconomic Vulnerability'!G181</f><v>0</v></c><c r="AD178" s="51" t="n"><f>'Natural Hazard'!G181</f><v>0</v></c><c r="AE178" s="51" t="n"><f>'Conflict and Fragility'!G181</f><v>0</v></c><c r="AF178" s="60"/><c r="AG178" s="52" t="n"><v>0</v></c><c r="AH178" s="52" t="n"><v>0.3</v></c><c r="AI178" s="48"/><c r="AJ178" s="48"/><c r="AK178" s="48"/><c r="AL178" s="48"/><c r="AM178" s="48"/><c r="AN178" s="48"/><c r="AO178" s="48"/><c r="AP178" s="48"/><c r="AQ178" s="48"/><c r="AR178" s="48"/><c r="AS178" s="48"/><c r="AT178" s="48"/><c r="AU178" s="48"/><c r="AV178" s="48"/><c r="AW178" s="48"/><c r="AX178" s="48"/><c r="AY178" s="48"/><c r="AZ178" s="48"/><c r="BA178" s="48"/><c r="BB178" s="48"/><c r="BC178" s="48"/><c r="BD178" s="48"/><c r="BE178" s="48"/><c r="BF178" s="48"/><c r="BG178" s="48"/><c r="BH178" s="48"/><c r="BI178" s="48"/><c r="BJ178" s="48"/><c r="BK178" s="48"/><c r="BL178" s="48"/><c r="BM178" s="48"/><c r="BN178" s="48"/><c r="BO178" s="48"/><c r="BP178" s="48"/></row><row r="179"><c r="A179" s="106" t="n"><v>174</v></c><c r="B179" s="47" t="s"><v>8</v></c><c r="C179" s="47" t="s"><v>9</v></c><c r="D179" s="60"/><c r="E179" s="49" t="n"><f t="array" ref="E179">Options!$D$30*(COUNTIF($L179:$Q179, "&gt;="&amp;Options!$D$41) + 0.5*(COUNTIF($L179:$Q179, "&gt;="&amp;Options!$D$42) - COUNTIF($L179:$Q179, "&gt;="&amp;Options!$D$41))) + Options!$D$31*(COUNTIF($L179:$Q179, "&gt;="&amp;Options!$D$41)) + Options!$D$32*AVERAGE($L179:$Q179) + Options!$D$33*GEOMEAN($L179:$Q179+0.0001)</f><v>0</v></c><c r="F179" s="50" t="n"><f t="shared" si="45"/><v>0</v></c><c r="G179" s="49" t="n"><f t="array" ref="G179">Options!$D$30*(COUNTIF($S179:$X179, "&gt;="&amp;Options!$D$37) + 0.5*(COUNTIF($S179:$X179, "&gt;="&amp;Options!$D$38) - COUNTIF($S179:$X179, "&gt;="&amp;Options!$D$37))) + Options!$D$31*(COUNTIF($S179:$X179, "&gt;="&amp;Options!$D$37)) + Options!$D$32*AVERAGE($S179:$X179) + Options!$D$33*GEOMEAN($S179:$X179+0.0001)</f><v>0</v></c><c r="H179" s="90" t="n"><f t="shared" si="46"/><v>0</v></c><c r="I179" s="48" t="n"><f t="array" ref="I179">Options!$D$30*(COUNTIF($Z179:$AE179, "&gt;="&amp;Options!$D$37) + 0.5*(COUNTIF($Z179:$AE179, "&gt;="&amp;Options!$D$38) - COUNTIF($Z179:$AE179, "&gt;="&amp;Options!$D$37))) + Options!$D$31*(COUNTIF($Z179:$AE179, "&gt;="&amp;Options!$D$37)) + Options!$D$32*AVERAGE($Z179:$AE179) + Options!$D$33*GEOMEAN($Z179:$AE179+0.0001)</f><v>0</v></c><c r="J179" s="90" t="n"><f t="shared" si="47"/><v>0</v></c><c r="K179" s="60"/><c r="L179" s="51" t="n"><f t="shared" si="48"/><v>0</v></c><c r="M179" s="51" t="n"><f t="shared" si="49"/><v>0</v></c><c r="N179" s="51" t="n"><f t="shared" si="50"/><v>0</v></c><c r="O179" s="51" t="n"><f t="shared" si="51"/><v>0</v></c><c r="P179" s="51" t="n"><f t="shared" si="52"/><v>0</v></c><c r="Q179" s="51" t="n"><f t="shared" si="53"/><v>0</v></c><c r="R179" s="97"/><c r="S179" s="51" t="n"><f>Health!F6</f><v>0</v></c><c r="T179" s="51" t="n"><f>'Food Security'!F6</f><v>0</v></c><c r="U179" s="91" t="n"><f>'Macro Fiscal'!F6</f><v>0</v></c><c r="V179" s="51" t="n"><f>'Socioeconomic Vulnerability'!F6</f><v>0</v></c><c r="W179" s="51" t="n"><f>'Natural Hazard'!F6</f><v>0</v></c><c r="X179" s="51" t="n"><f>'Conflict and Fragility'!F6</f><v>0</v></c><c r="Y179" s="97"/><c r="Z179" s="51" t="n"><f>Health!G6</f><v>0</v></c><c r="AA179" s="51" t="n"><f>'Food Security'!G6</f><v>0</v></c><c r="AB179" s="51" t="n"><f>'Macro Fiscal'!G6</f><v>0</v></c><c r="AC179" s="51" t="n"><f>'Socioeconomic Vulnerability'!G6</f><v>0</v></c><c r="AD179" s="51" t="n"><f>'Natural Hazard'!G6</f><v>0</v></c><c r="AE179" s="51" t="n"><f>'Conflict and Fragility'!G6</f><v>0</v></c><c r="AF179" s="97"/><c r="AG179" s="52" t="n"><v>0</v></c><c r="AH179" s="52" t="n"><v>0.4</v></c><c r="AI179" s="48"/><c r="AJ179" s="48"/><c r="AK179" s="48"/><c r="AL179" s="48"/><c r="AM179" s="48"/><c r="AN179" s="48"/><c r="AO179" s="48"/><c r="AP179" s="48"/><c r="AQ179" s="48"/><c r="AR179" s="48"/><c r="AS179" s="48"/><c r="AT179" s="48"/><c r="AU179" s="48"/><c r="AV179" s="48"/><c r="AW179" s="48"/><c r="AX179" s="48"/><c r="AY179" s="48"/><c r="AZ179" s="48"/><c r="BA179" s="48"/><c r="BB179" s="48"/><c r="BC179" s="48"/><c r="BD179" s="48"/><c r="BE179" s="48"/><c r="BF179" s="48"/><c r="BG179" s="48"/><c r="BH179" s="48"/><c r="BI179" s="48"/><c r="BJ179" s="48"/><c r="BK179" s="48"/><c r="BL179" s="48"/><c r="BM179" s="48"/><c r="BN179" s="48"/><c r="BO179" s="48"/><c r="BP179" s="48"/></row><row r="180"><c r="A180" s="106" t="n"><v>175</v></c><c r="B180" s="47" t="s"><v>58</v></c><c r="C180" s="47" t="s"><v>59</v></c><c r="D180" s="60"/><c r="E180" s="49" t="n"><f t="array" ref="E180">Options!$D$30*(COUNTIF($L180:$Q180, "&gt;="&amp;Options!$D$41) + 0.5*(COUNTIF($L180:$Q180, "&gt;="&amp;Options!$D$42) - COUNTIF($L180:$Q180, "&gt;="&amp;Options!$D$41))) + Options!$D$31*(COUNTIF($L180:$Q180, "&gt;="&amp;Options!$D$41)) + Options!$D$32*AVERAGE($L180:$Q180) + Options!$D$33*GEOMEAN($L180:$Q180+0.0001)</f><v>0</v></c><c r="F180" s="50" t="n"><f t="shared" si="45"/><v>0</v></c><c r="G180" s="49" t="n"><f t="array" ref="G180">Options!$D$30*(COUNTIF($S180:$X180, "&gt;="&amp;Options!$D$37) + 0.5*(COUNTIF($S180:$X180, "&gt;="&amp;Options!$D$38) - COUNTIF($S180:$X180, "&gt;="&amp;Options!$D$37))) + Options!$D$31*(COUNTIF($S180:$X180, "&gt;="&amp;Options!$D$37)) + Options!$D$32*AVERAGE($S180:$X180) + Options!$D$33*GEOMEAN($S180:$X180+0.0001)</f><v>0</v></c><c r="H180" s="90" t="n"><f t="shared" si="46"/><v>0</v></c><c r="I180" s="48" t="n"><f t="array" ref="I180">Options!$D$30*(COUNTIF($Z180:$AE180, "&gt;="&amp;Options!$D$37) + 0.5*(COUNTIF($Z180:$AE180, "&gt;="&amp;Options!$D$38) - COUNTIF($Z180:$AE180, "&gt;="&amp;Options!$D$37))) + Options!$D$31*(COUNTIF($Z180:$AE180, "&gt;="&amp;Options!$D$37)) + Options!$D$32*AVERAGE($Z180:$AE180) + Options!$D$33*GEOMEAN($Z180:$AE180+0.0001)</f><v>0</v></c><c r="J180" s="90" t="n"><f t="shared" si="47"/><v>0</v></c><c r="K180" s="60"/><c r="L180" s="51" t="n"><f t="shared" si="48"/><v>0</v></c><c r="M180" s="51" t="n"><f t="shared" si="49"/><v>0</v></c><c r="N180" s="51" t="n"><f t="shared" si="50"/><v>0</v></c><c r="O180" s="51" t="n"><f t="shared" si="51"/><v>0</v></c><c r="P180" s="51" t="n"><f t="shared" si="52"/><v>0</v></c><c r="Q180" s="51" t="n"><f t="shared" si="53"/><v>0</v></c><c r="R180" s="97"/><c r="S180" s="51" t="n"><f>Health!F31</f><v>0</v></c><c r="T180" s="51" t="n"><f>'Food Security'!F31</f><v>0</v></c><c r="U180" s="91" t="n"><f>'Macro Fiscal'!F31</f><v>0</v></c><c r="V180" s="51" t="n"><f>'Socioeconomic Vulnerability'!F31</f><v>0</v></c><c r="W180" s="51" t="n"><f>'Natural Hazard'!F31</f><v>0</v></c><c r="X180" s="51" t="n"><f>'Conflict and Fragility'!F31</f><v>0</v></c><c r="Y180" s="97"/><c r="Z180" s="51" t="n"><f>Health!G31</f><v>0</v></c><c r="AA180" s="51" t="n"><f>'Food Security'!G31</f><v>0</v></c><c r="AB180" s="51" t="n"><f>'Macro Fiscal'!G31</f><v>0</v></c><c r="AC180" s="51" t="n"><f>'Socioeconomic Vulnerability'!G31</f><v>0</v></c><c r="AD180" s="51" t="n"><f>'Natural Hazard'!G31</f><v>0</v></c><c r="AE180" s="51" t="n"><f>'Conflict and Fragility'!G31</f><v>0</v></c><c r="AF180" s="60"/><c r="AG180" s="52" t="n"><v>0</v></c><c r="AH180" s="52" t="n"><v>0.5</v></c><c r="AI180" s="48"/><c r="AJ180" s="48"/><c r="AK180" s="48"/><c r="AL180" s="48"/><c r="AM180" s="48"/><c r="AN180" s="48"/><c r="AO180" s="48"/><c r="AP180" s="48"/><c r="AQ180" s="48"/><c r="AR180" s="48"/><c r="AS180" s="48"/><c r="AT180" s="48"/><c r="AU180" s="48"/><c r="AV180" s="48"/><c r="AW180" s="48"/><c r="AX180" s="48"/><c r="AY180" s="48"/><c r="AZ180" s="48"/><c r="BA180" s="48"/><c r="BB180" s="48"/><c r="BC180" s="48"/><c r="BD180" s="48"/><c r="BE180" s="48"/><c r="BF180" s="48"/><c r="BG180" s="48"/><c r="BH180" s="48"/><c r="BI180" s="48"/><c r="BJ180" s="48"/><c r="BK180" s="48"/><c r="BL180" s="48"/><c r="BM180" s="48"/><c r="BN180" s="48"/><c r="BO180" s="48"/><c r="BP180" s="48"/></row><row r="181"><c r="A181" s="106" t="n"><v>176</v></c><c r="B181" s="47" t="s"><v>196</v></c><c r="C181" s="47" t="s"><v>197</v></c><c r="D181" s="60"/><c r="E181" s="49" t="n"><f t="array" ref="E181">Options!$D$30*(COUNTIF($L181:$Q181, "&gt;="&amp;Options!$D$41) + 0.5*(COUNTIF($L181:$Q181, "&gt;="&amp;Options!$D$42) - COUNTIF($L181:$Q181, "&gt;="&amp;Options!$D$41))) + Options!$D$31*(COUNTIF($L181:$Q181, "&gt;="&amp;Options!$D$41)) + Options!$D$32*AVERAGE($L181:$Q181) + Options!$D$33*GEOMEAN($L181:$Q181+0.0001)</f><v>0</v></c><c r="F181" s="50" t="n"><f t="shared" si="45"/><v>0</v></c><c r="G181" s="49" t="n"><f t="array" ref="G181">Options!$D$30*(COUNTIF($S181:$X181, "&gt;="&amp;Options!$D$37) + 0.5*(COUNTIF($S181:$X181, "&gt;="&amp;Options!$D$38) - COUNTIF($S181:$X181, "&gt;="&amp;Options!$D$37))) + Options!$D$31*(COUNTIF($S181:$X181, "&gt;="&amp;Options!$D$37)) + Options!$D$32*AVERAGE($S181:$X181) + Options!$D$33*GEOMEAN($S181:$X181+0.0001)</f><v>0</v></c><c r="H181" s="90" t="n"><f t="shared" si="46"/><v>0</v></c><c r="I181" s="48" t="n"><f t="array" ref="I181">Options!$D$30*(COUNTIF($Z181:$AE181, "&gt;="&amp;Options!$D$37) + 0.5*(COUNTIF($Z181:$AE181, "&gt;="&amp;Options!$D$38) - COUNTIF($Z181:$AE181, "&gt;="&amp;Options!$D$37))) + Options!$D$31*(COUNTIF($Z181:$AE181, "&gt;="&amp;Options!$D$37)) + Options!$D$32*AVERAGE($Z181:$AE181) + Options!$D$33*GEOMEAN($Z181:$AE181+0.0001)</f><v>0</v></c><c r="J181" s="90" t="n"><f t="shared" si="47"/><v>0</v></c><c r="K181" s="60"/><c r="L181" s="51" t="n"><f t="shared" si="48"/><v>0</v></c><c r="M181" s="51" t="n"><f t="shared" si="49"/><v>0</v></c><c r="N181" s="51" t="n"><f t="shared" si="50"/><v>0</v></c><c r="O181" s="51" t="n"><f t="shared" si="51"/><v>0</v></c><c r="P181" s="51" t="n"><f t="shared" si="52"/><v>0</v></c><c r="Q181" s="51" t="n"><f t="shared" si="53"/><v>0</v></c><c r="R181" s="97"/><c r="S181" s="51" t="n"><f>Health!F100</f><v>0</v></c><c r="T181" s="51" t="n"><f>'Food Security'!F100</f><v>0</v></c><c r="U181" s="91" t="n"><f>'Macro Fiscal'!F100</f><v>0</v></c><c r="V181" s="51" t="n"><f>'Socioeconomic Vulnerability'!F100</f><v>0</v></c><c r="W181" s="51" t="n"><f>'Natural Hazard'!F100</f><v>0</v></c><c r="X181" s="51" t="n"><f>'Conflict and Fragility'!F100</f><v>0</v></c><c r="Y181" s="97"/><c r="Z181" s="51" t="n"><f>Health!G100</f><v>0</v></c><c r="AA181" s="51" t="n"><f>'Food Security'!G100</f><v>0</v></c><c r="AB181" s="51" t="n"><f>'Macro Fiscal'!G100</f><v>0</v></c><c r="AC181" s="51" t="n"><f>'Socioeconomic Vulnerability'!G100</f><v>0</v></c><c r="AD181" s="51" t="n"><f>'Natural Hazard'!G100</f><v>0</v></c><c r="AE181" s="51" t="n"><f>'Conflict and Fragility'!G100</f><v>0</v></c><c r="AF181" s="60"/><c r="AG181" s="52" t="n"><v>0</v></c><c r="AH181" s="52" t="n"><v>0.4</v></c><c r="AI181" s="48"/><c r="AJ181" s="48"/><c r="AK181" s="48"/><c r="AL181" s="48"/><c r="AM181" s="48"/><c r="AN181" s="48"/><c r="AO181" s="48"/><c r="AP181" s="48"/><c r="AQ181" s="48"/><c r="AR181" s="48"/><c r="AS181" s="48"/><c r="AT181" s="48"/><c r="AU181" s="48"/><c r="AV181" s="48"/><c r="AW181" s="48"/><c r="AX181" s="48"/><c r="AY181" s="48"/><c r="AZ181" s="48"/><c r="BA181" s="48"/><c r="BB181" s="48"/><c r="BC181" s="48"/><c r="BD181" s="48"/><c r="BE181" s="48"/><c r="BF181" s="48"/><c r="BG181" s="48"/><c r="BH181" s="48"/><c r="BI181" s="48"/><c r="BJ181" s="48"/><c r="BK181" s="48"/><c r="BL181" s="48"/><c r="BM181" s="48"/><c r="BN181" s="48"/><c r="BO181" s="48"/><c r="BP181" s="48"/></row><row r="182"><c r="A182" s="106" t="n"><v>177</v></c><c r="B182" s="47" t="s"><v>282</v></c><c r="C182" s="47" t="s"><v>283</v></c><c r="D182" s="60"/><c r="E182" s="49" t="n"><f t="array" ref="E182">Options!$D$30*(COUNTIF($L182:$Q182, "&gt;="&amp;Options!$D$41) + 0.5*(COUNTIF($L182:$Q182, "&gt;="&amp;Options!$D$42) - COUNTIF($L182:$Q182, "&gt;="&amp;Options!$D$41))) + Options!$D$31*(COUNTIF($L182:$Q182, "&gt;="&amp;Options!$D$41)) + Options!$D$32*AVERAGE($L182:$Q182) + Options!$D$33*GEOMEAN($L182:$Q182+0.0001)</f><v>0</v></c><c r="F182" s="50" t="n"><f t="shared" si="45"/><v>0</v></c><c r="G182" s="49" t="n"><f t="array" ref="G182">Options!$D$30*(COUNTIF($S182:$X182, "&gt;="&amp;Options!$D$37) + 0.5*(COUNTIF($S182:$X182, "&gt;="&amp;Options!$D$38) - COUNTIF($S182:$X182, "&gt;="&amp;Options!$D$37))) + Options!$D$31*(COUNTIF($S182:$X182, "&gt;="&amp;Options!$D$37)) + Options!$D$32*AVERAGE($S182:$X182) + Options!$D$33*GEOMEAN($S182:$X182+0.0001)</f><v>0</v></c><c r="H182" s="90" t="n"><f t="shared" si="46"/><v>0</v></c><c r="I182" s="48" t="n"><f t="array" ref="I182">Options!$D$30*(COUNTIF($Z182:$AE182, "&gt;="&amp;Options!$D$37) + 0.5*(COUNTIF($Z182:$AE182, "&gt;="&amp;Options!$D$38) - COUNTIF($Z182:$AE182, "&gt;="&amp;Options!$D$37))) + Options!$D$31*(COUNTIF($Z182:$AE182, "&gt;="&amp;Options!$D$37)) + Options!$D$32*AVERAGE($Z182:$AE182) + Options!$D$33*GEOMEAN($Z182:$AE182+0.0001)</f><v>0</v></c><c r="J182" s="90" t="n"><f t="shared" si="47"/><v>0</v></c><c r="K182" s="60"/><c r="L182" s="51" t="n"><f t="shared" si="48"/><v>0</v></c><c r="M182" s="51" t="n"><f t="shared" si="49"/><v>0</v></c><c r="N182" s="51" t="n"><f t="shared" si="50"/><v>0</v></c><c r="O182" s="51" t="n"><f t="shared" si="51"/><v>0</v></c><c r="P182" s="51" t="n"><f t="shared" si="52"/><v>0</v></c><c r="Q182" s="51" t="n"><f t="shared" si="53"/><v>0</v></c><c r="R182" s="97"/><c r="S182" s="51" t="n"><f>Health!F143</f><v>0</v></c><c r="T182" s="51" t="n"><f>'Food Security'!F143</f><v>0</v></c><c r="U182" s="91" t="n"><f>'Macro Fiscal'!F143</f><v>0</v></c><c r="V182" s="51" t="n"><f>'Socioeconomic Vulnerability'!F143</f><v>0</v></c><c r="W182" s="51" t="n"><f>'Natural Hazard'!F143</f><v>0</v></c><c r="X182" s="51" t="n"><f>'Conflict and Fragility'!F143</f><v>0</v></c><c r="Y182" s="97"/><c r="Z182" s="51" t="n"><f>Health!G143</f><v>0</v></c><c r="AA182" s="51" t="n"><f>'Food Security'!G143</f><v>0</v></c><c r="AB182" s="51" t="n"><f>'Macro Fiscal'!G143</f><v>0</v></c><c r="AC182" s="51" t="n"><f>'Socioeconomic Vulnerability'!G143</f><v>0</v></c><c r="AD182" s="51" t="n"><f>'Natural Hazard'!G143</f><v>0</v></c><c r="AE182" s="51" t="n"><f>'Conflict and Fragility'!G143</f><v>0</v></c><c r="AF182" s="60"/><c r="AG182" s="52" t="n"><v>0</v></c><c r="AH182" s="52" t="n"><v>0.4</v></c><c r="AI182" s="48"/><c r="AJ182" s="48"/><c r="AK182" s="48"/><c r="AL182" s="48"/><c r="AM182" s="48"/><c r="AN182" s="48"/><c r="AO182" s="48"/><c r="AP182" s="48"/><c r="AQ182" s="48"/><c r="AR182" s="48"/><c r="AS182" s="48"/><c r="AT182" s="48"/><c r="AU182" s="48"/><c r="AV182" s="48"/><c r="AW182" s="48"/><c r="AX182" s="48"/><c r="AY182" s="48"/><c r="AZ182" s="48"/><c r="BA182" s="48"/><c r="BB182" s="48"/><c r="BC182" s="48"/><c r="BD182" s="48"/><c r="BE182" s="48"/><c r="BF182" s="48"/><c r="BG182" s="48"/><c r="BH182" s="48"/><c r="BI182" s="48"/><c r="BJ182" s="48"/><c r="BK182" s="48"/><c r="BL182" s="48"/><c r="BM182" s="48"/><c r="BN182" s="48"/><c r="BO182" s="48"/><c r="BP182" s="48"/></row><row r="183"><c r="A183" s="106" t="n"><v>178</v></c><c r="B183" s="47" t="s"><v>94</v></c><c r="C183" s="47" t="s"><v>95</v></c><c r="D183" s="60"/><c r="E183" s="49" t="n"><f t="array" ref="E183">Options!$D$30*(COUNTIF($L183:$Q183, "&gt;="&amp;Options!$D$41) + 0.5*(COUNTIF($L183:$Q183, "&gt;="&amp;Options!$D$42) - COUNTIF($L183:$Q183, "&gt;="&amp;Options!$D$41))) + Options!$D$31*(COUNTIF($L183:$Q183, "&gt;="&amp;Options!$D$41)) + Options!$D$32*AVERAGE($L183:$Q183) + Options!$D$33*GEOMEAN($L183:$Q183+0.0001)</f><v>0</v></c><c r="F183" s="50" t="n"><f t="shared" si="45"/><v>0</v></c><c r="G183" s="49" t="n"><f t="array" ref="G183">Options!$D$30*(COUNTIF($S183:$X183, "&gt;="&amp;Options!$D$37) + 0.5*(COUNTIF($S183:$X183, "&gt;="&amp;Options!$D$38) - COUNTIF($S183:$X183, "&gt;="&amp;Options!$D$37))) + Options!$D$31*(COUNTIF($S183:$X183, "&gt;="&amp;Options!$D$37)) + Options!$D$32*AVERAGE($S183:$X183) + Options!$D$33*GEOMEAN($S183:$X183+0.0001)</f><v>0</v></c><c r="H183" s="90" t="n"><f t="shared" si="46"/><v>0</v></c><c r="I183" s="48" t="n"><f t="array" ref="I183">Options!$D$30*(COUNTIF($Z183:$AE183, "&gt;="&amp;Options!$D$37) + 0.5*(COUNTIF($Z183:$AE183, "&gt;="&amp;Options!$D$38) - COUNTIF($Z183:$AE183, "&gt;="&amp;Options!$D$37))) + Options!$D$31*(COUNTIF($Z183:$AE183, "&gt;="&amp;Options!$D$37)) + Options!$D$32*AVERAGE($Z183:$AE183) + Options!$D$33*GEOMEAN($Z183:$AE183+0.0001)</f><v>0</v></c><c r="J183" s="90" t="n"><f t="shared" si="47"/><v>0</v></c><c r="K183" s="60"/><c r="L183" s="51" t="n"><f t="shared" si="48"/><v>0</v></c><c r="M183" s="51" t="n"><f t="shared" si="49"/><v>0</v></c><c r="N183" s="51" t="n"><f t="shared" si="50"/><v>0</v></c><c r="O183" s="51" t="n"><f t="shared" si="51"/><v>0</v></c><c r="P183" s="51" t="n"><f t="shared" si="52"/><v>0</v></c><c r="Q183" s="51" t="n"><f t="shared" si="53"/><v>0</v></c><c r="R183" s="97"/><c r="S183" s="51" t="n"><f>Health!F49</f><v>0</v></c><c r="T183" s="51" t="n"><f>'Food Security'!F49</f><v>0</v></c><c r="U183" s="91" t="n"><f>'Macro Fiscal'!F49</f><v>0</v></c><c r="V183" s="51" t="n"><f>'Socioeconomic Vulnerability'!F49</f><v>0</v></c><c r="W183" s="51" t="n"><f>'Natural Hazard'!F49</f><v>0</v></c><c r="X183" s="51" t="n"><f>'Conflict and Fragility'!F49</f><v>0</v></c><c r="Y183" s="97"/><c r="Z183" s="51" t="n"><f>Health!G49</f><v>0</v></c><c r="AA183" s="51" t="n"><f>'Food Security'!G49</f><v>0</v></c><c r="AB183" s="51" t="n"><f>'Macro Fiscal'!G49</f><v>0</v></c><c r="AC183" s="51" t="n"><f>'Socioeconomic Vulnerability'!G49</f><v>0</v></c><c r="AD183" s="51" t="n"><f>'Natural Hazard'!G49</f><v>0</v></c><c r="AE183" s="51" t="n"><f>'Conflict and Fragility'!G49</f><v>0</v></c><c r="AF183" s="60"/><c r="AG183" s="52" t="n"><v>0</v></c><c r="AH183" s="52" t="n"><v>0.5</v></c><c r="AI183" s="48"/><c r="AJ183" s="48"/><c r="AK183" s="48"/><c r="AL183" s="48"/><c r="AM183" s="48"/><c r="AN183" s="48"/><c r="AO183" s="48"/><c r="AP183" s="48"/><c r="AQ183" s="48"/><c r="AR183" s="48"/><c r="AS183" s="48"/><c r="AT183" s="48"/><c r="AU183" s="48"/><c r="AV183" s="48"/><c r="AW183" s="48"/><c r="AX183" s="48"/><c r="AY183" s="48"/><c r="AZ183" s="48"/><c r="BA183" s="48"/><c r="BB183" s="48"/><c r="BC183" s="48"/><c r="BD183" s="48"/><c r="BE183" s="48"/><c r="BF183" s="48"/><c r="BG183" s="48"/><c r="BH183" s="48"/><c r="BI183" s="48"/><c r="BJ183" s="48"/><c r="BK183" s="48"/><c r="BL183" s="48"/><c r="BM183" s="48"/><c r="BN183" s="48"/><c r="BO183" s="48"/><c r="BP183" s="48"/></row><row r="184"><c r="A184" s="106" t="n"><v>179</v></c><c r="B184" s="47" t="s"><v>112</v></c><c r="C184" s="47" t="s"><v>113</v></c><c r="D184" s="60"/><c r="E184" s="49" t="n"><f t="array" ref="E184">Options!$D$30*(COUNTIF($L184:$Q184, "&gt;="&amp;Options!$D$41) + 0.5*(COUNTIF($L184:$Q184, "&gt;="&amp;Options!$D$42) - COUNTIF($L184:$Q184, "&gt;="&amp;Options!$D$41))) + Options!$D$31*(COUNTIF($L184:$Q184, "&gt;="&amp;Options!$D$41)) + Options!$D$32*AVERAGE($L184:$Q184) + Options!$D$33*GEOMEAN($L184:$Q184+0.0001)</f><v>0</v></c><c r="F184" s="50" t="n"><f t="shared" si="45"/><v>0</v></c><c r="G184" s="49" t="n"><f t="array" ref="G184">Options!$D$30*(COUNTIF($S184:$X184, "&gt;="&amp;Options!$D$37) + 0.5*(COUNTIF($S184:$X184, "&gt;="&amp;Options!$D$38) - COUNTIF($S184:$X184, "&gt;="&amp;Options!$D$37))) + Options!$D$31*(COUNTIF($S184:$X184, "&gt;="&amp;Options!$D$37)) + Options!$D$32*AVERAGE($S184:$X184) + Options!$D$33*GEOMEAN($S184:$X184+0.0001)</f><v>0</v></c><c r="H184" s="90" t="n"><f t="shared" si="46"/><v>0</v></c><c r="I184" s="48" t="n"><f t="array" ref="I184">Options!$D$30*(COUNTIF($Z184:$AE184, "&gt;="&amp;Options!$D$37) + 0.5*(COUNTIF($Z184:$AE184, "&gt;="&amp;Options!$D$38) - COUNTIF($Z184:$AE184, "&gt;="&amp;Options!$D$37))) + Options!$D$31*(COUNTIF($Z184:$AE184, "&gt;="&amp;Options!$D$37)) + Options!$D$32*AVERAGE($Z184:$AE184) + Options!$D$33*GEOMEAN($Z184:$AE184+0.0001)</f><v>0</v></c><c r="J184" s="90" t="n"><f t="shared" si="47"/><v>0</v></c><c r="K184" s="60"/><c r="L184" s="51" t="n"><f t="shared" si="48"/><v>0</v></c><c r="M184" s="51" t="n"><f t="shared" si="49"/><v>0</v></c><c r="N184" s="51" t="n"><f t="shared" si="50"/><v>0</v></c><c r="O184" s="51" t="n"><f t="shared" si="51"/><v>0</v></c><c r="P184" s="51" t="n"><f t="shared" si="52"/><v>0</v></c><c r="Q184" s="51" t="n"><f t="shared" si="53"/><v>0</v></c><c r="R184" s="97"/><c r="S184" s="51" t="n"><f>Health!F58</f><v>0</v></c><c r="T184" s="51" t="n"><f>'Food Security'!F58</f><v>0</v></c><c r="U184" s="91" t="n"><f>'Macro Fiscal'!F58</f><v>0</v></c><c r="V184" s="51" t="n"><f>'Socioeconomic Vulnerability'!F58</f><v>0</v></c><c r="W184" s="51" t="n"><f>'Natural Hazard'!F58</f><v>0</v></c><c r="X184" s="51" t="n"><f>'Conflict and Fragility'!F58</f><v>0</v></c><c r="Y184" s="97"/><c r="Z184" s="51" t="n"><f>Health!G58</f><v>0</v></c><c r="AA184" s="51" t="n"><f>'Food Security'!G58</f><v>0</v></c><c r="AB184" s="51" t="n"><f>'Macro Fiscal'!G58</f><v>0</v></c><c r="AC184" s="51" t="n"><f>'Socioeconomic Vulnerability'!G58</f><v>0</v></c><c r="AD184" s="51" t="n"><f>'Natural Hazard'!G58</f><v>0</v></c><c r="AE184" s="51" t="n"><f>'Conflict and Fragility'!G58</f><v>0</v></c><c r="AF184" s="60"/><c r="AG184" s="52" t="n"><v>0</v></c><c r="AH184" s="52" t="n"><v>0.5</v></c><c r="AI184" s="48"/><c r="AJ184" s="48"/><c r="AK184" s="48"/><c r="AL184" s="48"/><c r="AM184" s="48"/><c r="AN184" s="48"/><c r="AO184" s="48"/><c r="AP184" s="48"/><c r="AQ184" s="48"/><c r="AR184" s="48"/><c r="AS184" s="48"/><c r="AT184" s="48"/><c r="AU184" s="48"/><c r="AV184" s="48"/><c r="AW184" s="48"/><c r="AX184" s="48"/><c r="AY184" s="48"/><c r="AZ184" s="48"/><c r="BA184" s="48"/><c r="BB184" s="48"/><c r="BC184" s="48"/><c r="BD184" s="48"/><c r="BE184" s="48"/><c r="BF184" s="48"/><c r="BG184" s="48"/><c r="BH184" s="48"/><c r="BI184" s="48"/><c r="BJ184" s="48"/><c r="BK184" s="48"/><c r="BL184" s="48"/><c r="BM184" s="48"/><c r="BN184" s="48"/><c r="BO184" s="48"/><c r="BP184" s="48"/></row><row r="185"><c r="A185" s="106" t="n"><v>180</v></c><c r="B185" s="47" t="s"><v>320</v></c><c r="C185" s="47" t="s"><v>321</v></c><c r="D185" s="60"/><c r="E185" s="49" t="n"><f t="array" ref="E185">Options!$D$30*(COUNTIF($L185:$Q185, "&gt;="&amp;Options!$D$41) + 0.5*(COUNTIF($L185:$Q185, "&gt;="&amp;Options!$D$42) - COUNTIF($L185:$Q185, "&gt;="&amp;Options!$D$41))) + Options!$D$31*(COUNTIF($L185:$Q185, "&gt;="&amp;Options!$D$41)) + Options!$D$32*AVERAGE($L185:$Q185) + Options!$D$33*GEOMEAN($L185:$Q185+0.0001)</f><v>0</v></c><c r="F185" s="50" t="n"><f t="shared" si="45"/><v>0</v></c><c r="G185" s="49" t="n"><f t="array" ref="G185">Options!$D$30*(COUNTIF($S185:$X185, "&gt;="&amp;Options!$D$37) + 0.5*(COUNTIF($S185:$X185, "&gt;="&amp;Options!$D$38) - COUNTIF($S185:$X185, "&gt;="&amp;Options!$D$37))) + Options!$D$31*(COUNTIF($S185:$X185, "&gt;="&amp;Options!$D$37)) + Options!$D$32*AVERAGE($S185:$X185) + Options!$D$33*GEOMEAN($S185:$X185+0.0001)</f><v>0</v></c><c r="H185" s="90" t="n"><f t="shared" si="46"/><v>0</v></c><c r="I185" s="48" t="n"><f t="array" ref="I185">Options!$D$30*(COUNTIF($Z185:$AE185, "&gt;="&amp;Options!$D$37) + 0.5*(COUNTIF($Z185:$AE185, "&gt;="&amp;Options!$D$38) - COUNTIF($Z185:$AE185, "&gt;="&amp;Options!$D$37))) + Options!$D$31*(COUNTIF($Z185:$AE185, "&gt;="&amp;Options!$D$37)) + Options!$D$32*AVERAGE($Z185:$AE185) + Options!$D$33*GEOMEAN($Z185:$AE185+0.0001)</f><v>0</v></c><c r="J185" s="90" t="n"><f t="shared" si="47"/><v>0</v></c><c r="K185" s="60"/><c r="L185" s="51" t="n"><f t="shared" si="48"/><v>0</v></c><c r="M185" s="51" t="n"><f t="shared" si="49"/><v>0</v></c><c r="N185" s="51" t="n"><f t="shared" si="50"/><v>0</v></c><c r="O185" s="51" t="n"><f t="shared" si="51"/><v>0</v></c><c r="P185" s="51" t="n"><f t="shared" si="52"/><v>0</v></c><c r="Q185" s="51" t="n"><f t="shared" si="53"/><v>0</v></c><c r="R185" s="97"/><c r="S185" s="51" t="n"><f>Health!F162</f><v>0</v></c><c r="T185" s="51" t="n"><f>'Food Security'!F162</f><v>0</v></c><c r="U185" s="91" t="n"><f>'Macro Fiscal'!F162</f><v>0</v></c><c r="V185" s="51" t="n"><f>'Socioeconomic Vulnerability'!F162</f><v>0</v></c><c r="W185" s="51" t="n"><f>'Natural Hazard'!F162</f><v>0</v></c><c r="X185" s="51" t="n"><f>'Conflict and Fragility'!F162</f><v>0</v></c><c r="Y185" s="97"/><c r="Z185" s="51" t="n"><f>Health!G162</f><v>0</v></c><c r="AA185" s="51" t="n"><f>'Food Security'!G162</f><v>0</v></c><c r="AB185" s="51" t="n"><f>'Macro Fiscal'!G162</f><v>0</v></c><c r="AC185" s="51" t="n"><f>'Socioeconomic Vulnerability'!G162</f><v>0</v></c><c r="AD185" s="51" t="n"><f>'Natural Hazard'!G162</f><v>0</v></c><c r="AE185" s="51" t="n"><f>'Conflict and Fragility'!G162</f><v>0</v></c><c r="AF185" s="60"/><c r="AG185" s="52" t="n"><v>0</v></c><c r="AH185" s="52" t="n"><v>0.4</v></c><c r="AI185" s="48"/><c r="AJ185" s="48"/><c r="AK185" s="48"/><c r="AL185" s="48"/><c r="AM185" s="48"/><c r="AN185" s="48"/><c r="AO185" s="48"/><c r="AP185" s="48"/><c r="AQ185" s="48"/><c r="AR185" s="48"/><c r="AS185" s="48"/><c r="AT185" s="48"/><c r="AU185" s="48"/><c r="AV185" s="48"/><c r="AW185" s="48"/><c r="AX185" s="48"/><c r="AY185" s="48"/><c r="AZ185" s="48"/><c r="BA185" s="48"/><c r="BB185" s="48"/><c r="BC185" s="48"/><c r="BD185" s="48"/><c r="BE185" s="48"/><c r="BF185" s="48"/><c r="BG185" s="48"/><c r="BH185" s="48"/><c r="BI185" s="48"/><c r="BJ185" s="48"/><c r="BK185" s="48"/><c r="BL185" s="48"/><c r="BM185" s="48"/><c r="BN185" s="48"/><c r="BO185" s="48"/><c r="BP185" s="48"/></row><row r="186"><c r="A186" s="106" t="n"><v>181</v></c><c r="B186" s="47" t="s"><v>322</v></c><c r="C186" s="47" t="s"><v>323</v></c><c r="D186" s="60"/><c r="E186" s="49" t="n"><f t="array" ref="E186">Options!$D$30*(COUNTIF($L186:$Q186, "&gt;="&amp;Options!$D$41) + 0.5*(COUNTIF($L186:$Q186, "&gt;="&amp;Options!$D$42) - COUNTIF($L186:$Q186, "&gt;="&amp;Options!$D$41))) + Options!$D$31*(COUNTIF($L186:$Q186, "&gt;="&amp;Options!$D$41)) + Options!$D$32*AVERAGE($L186:$Q186) + Options!$D$33*GEOMEAN($L186:$Q186+0.0001)</f><v>0</v></c><c r="F186" s="50" t="n"><f t="shared" si="45"/><v>0</v></c><c r="G186" s="49" t="n"><f t="array" ref="G186">Options!$D$30*(COUNTIF($S186:$X186, "&gt;="&amp;Options!$D$37) + 0.5*(COUNTIF($S186:$X186, "&gt;="&amp;Options!$D$38) - COUNTIF($S186:$X186, "&gt;="&amp;Options!$D$37))) + Options!$D$31*(COUNTIF($S186:$X186, "&gt;="&amp;Options!$D$37)) + Options!$D$32*AVERAGE($S186:$X186) + Options!$D$33*GEOMEAN($S186:$X186+0.0001)</f><v>0</v></c><c r="H186" s="90" t="n"><f t="shared" si="46"/><v>0</v></c><c r="I186" s="48" t="n"><f t="array" ref="I186">Options!$D$30*(COUNTIF($Z186:$AE186, "&gt;="&amp;Options!$D$37) + 0.5*(COUNTIF($Z186:$AE186, "&gt;="&amp;Options!$D$38) - COUNTIF($Z186:$AE186, "&gt;="&amp;Options!$D$37))) + Options!$D$31*(COUNTIF($Z186:$AE186, "&gt;="&amp;Options!$D$37)) + Options!$D$32*AVERAGE($Z186:$AE186) + Options!$D$33*GEOMEAN($Z186:$AE186+0.0001)</f><v>0</v></c><c r="J186" s="90" t="n"><f t="shared" si="47"/><v>0</v></c><c r="K186" s="60"/><c r="L186" s="51" t="n"><f t="shared" si="48"/><v>0</v></c><c r="M186" s="51" t="n"><f t="shared" si="49"/><v>0</v></c><c r="N186" s="51" t="n"><f t="shared" si="50"/><v>0</v></c><c r="O186" s="51" t="n"><f t="shared" si="51"/><v>0</v></c><c r="P186" s="51" t="n"><f t="shared" si="52"/><v>0</v></c><c r="Q186" s="51" t="n"><f t="shared" si="53"/><v>0</v></c><c r="R186" s="97"/><c r="S186" s="51" t="n"><f>Health!F163</f><v>0</v></c><c r="T186" s="51" t="n"><f>'Food Security'!F163</f><v>0</v></c><c r="U186" s="91" t="n"><f>'Macro Fiscal'!F163</f><v>0</v></c><c r="V186" s="51" t="n"><f>'Socioeconomic Vulnerability'!F163</f><v>0</v></c><c r="W186" s="51" t="n"><f>'Natural Hazard'!F163</f><v>0</v></c><c r="X186" s="51" t="n"><f>'Conflict and Fragility'!F163</f><v>0</v></c><c r="Y186" s="97"/><c r="Z186" s="51" t="n"><f>Health!G163</f><v>0</v></c><c r="AA186" s="51" t="n"><f>'Food Security'!G163</f><v>0</v></c><c r="AB186" s="51" t="n"><f>'Macro Fiscal'!G163</f><v>0</v></c><c r="AC186" s="51" t="n"><f>'Socioeconomic Vulnerability'!G163</f><v>0</v></c><c r="AD186" s="51" t="n"><f>'Natural Hazard'!G163</f><v>0</v></c><c r="AE186" s="51" t="n"><f>'Conflict and Fragility'!G163</f><v>0</v></c><c r="AF186" s="60"/><c r="AG186" s="52" t="n"><v>0</v></c><c r="AH186" s="52" t="n"><v>0.4</v></c><c r="AI186" s="48"/><c r="AJ186" s="48"/><c r="AK186" s="48"/><c r="AL186" s="48"/><c r="AM186" s="48"/><c r="AN186" s="48"/><c r="AO186" s="48"/><c r="AP186" s="48"/><c r="AQ186" s="48"/><c r="AR186" s="48"/><c r="AS186" s="48"/><c r="AT186" s="48"/><c r="AU186" s="48"/><c r="AV186" s="48"/><c r="AW186" s="48"/><c r="AX186" s="48"/><c r="AY186" s="48"/><c r="AZ186" s="48"/><c r="BA186" s="48"/><c r="BB186" s="48"/><c r="BC186" s="48"/><c r="BD186" s="48"/><c r="BE186" s="48"/><c r="BF186" s="48"/><c r="BG186" s="48"/><c r="BH186" s="48"/><c r="BI186" s="48"/><c r="BJ186" s="48"/><c r="BK186" s="48"/><c r="BL186" s="48"/><c r="BM186" s="48"/><c r="BN186" s="48"/><c r="BO186" s="48"/><c r="BP186" s="48"/></row><row r="187"><c r="A187" s="106" t="n"><v>182</v></c><c r="B187" s="47" t="s"><v>122</v></c><c r="C187" s="47" t="s"><v>123</v></c><c r="D187" s="60"/><c r="E187" s="49" t="n"><f t="array" ref="E187">Options!$D$30*(COUNTIF($L187:$Q187, "&gt;="&amp;Options!$D$41) + 0.5*(COUNTIF($L187:$Q187, "&gt;="&amp;Options!$D$42) - COUNTIF($L187:$Q187, "&gt;="&amp;Options!$D$41))) + Options!$D$31*(COUNTIF($L187:$Q187, "&gt;="&amp;Options!$D$41)) + Options!$D$32*AVERAGE($L187:$Q187) + Options!$D$33*GEOMEAN($L187:$Q187+0.0001)</f><v>0</v></c><c r="F187" s="50" t="n"><f t="shared" si="45"/><v>0</v></c><c r="G187" s="49" t="n"><f t="array" ref="G187">Options!$D$30*(COUNTIF($S187:$X187, "&gt;="&amp;Options!$D$37) + 0.5*(COUNTIF($S187:$X187, "&gt;="&amp;Options!$D$38) - COUNTIF($S187:$X187, "&gt;="&amp;Options!$D$37))) + Options!$D$31*(COUNTIF($S187:$X187, "&gt;="&amp;Options!$D$37)) + Options!$D$32*AVERAGE($S187:$X187) + Options!$D$33*GEOMEAN($S187:$X187+0.0001)</f><v>0</v></c><c r="H187" s="90" t="n"><f t="shared" si="46"/><v>0</v></c><c r="I187" s="48" t="n"><f t="array" ref="I187">Options!$D$30*(COUNTIF($Z187:$AE187, "&gt;="&amp;Options!$D$37) + 0.5*(COUNTIF($Z187:$AE187, "&gt;="&amp;Options!$D$38) - COUNTIF($Z187:$AE187, "&gt;="&amp;Options!$D$37))) + Options!$D$31*(COUNTIF($Z187:$AE187, "&gt;="&amp;Options!$D$37)) + Options!$D$32*AVERAGE($Z187:$AE187) + Options!$D$33*GEOMEAN($Z187:$AE187+0.0001)</f><v>0</v></c><c r="J187" s="90" t="n"><f t="shared" si="47"/><v>0</v></c><c r="K187" s="60"/><c r="L187" s="51" t="n"><f t="shared" si="48"/><v>0</v></c><c r="M187" s="51" t="n"><f t="shared" si="49"/><v>0</v></c><c r="N187" s="51" t="n"><f t="shared" si="50"/><v>0</v></c><c r="O187" s="51" t="n"><f t="shared" si="51"/><v>0</v></c><c r="P187" s="51" t="n"><f t="shared" si="52"/><v>0</v></c><c r="Q187" s="51" t="n"><f t="shared" si="53"/><v>0</v></c><c r="R187" s="97"/><c r="S187" s="51" t="n"><f>Health!F63</f><v>0</v></c><c r="T187" s="51" t="n"><f>'Food Security'!F63</f><v>0</v></c><c r="U187" s="91" t="n"><f>'Macro Fiscal'!F63</f><v>0</v></c><c r="V187" s="51" t="n"><f>'Socioeconomic Vulnerability'!F63</f><v>0</v></c><c r="W187" s="51" t="n"><f>'Natural Hazard'!F63</f><v>0</v></c><c r="X187" s="51" t="n"><f>'Conflict and Fragility'!F63</f><v>0</v></c><c r="Y187" s="97"/><c r="Z187" s="51" t="n"><f>Health!G63</f><v>0</v></c><c r="AA187" s="51" t="n"><f>'Food Security'!G63</f><v>0</v></c><c r="AB187" s="51" t="n"><f>'Macro Fiscal'!G63</f><v>0</v></c><c r="AC187" s="51" t="n"><f>'Socioeconomic Vulnerability'!G63</f><v>0</v></c><c r="AD187" s="51" t="n"><f>'Natural Hazard'!G63</f><v>0</v></c><c r="AE187" s="51" t="n"><f>'Conflict and Fragility'!G63</f><v>0</v></c><c r="AF187" s="60"/><c r="AG187" s="52" t="n"><v>0</v></c><c r="AH187" s="52" t="n"><v>0.5</v></c><c r="AI187" s="48"/><c r="AJ187" s="48"/><c r="AK187" s="48"/><c r="AL187" s="48"/><c r="AM187" s="48"/><c r="AN187" s="48"/><c r="AO187" s="48"/><c r="AP187" s="48"/><c r="AQ187" s="48"/><c r="AR187" s="48"/><c r="AS187" s="48"/><c r="AT187" s="48"/><c r="AU187" s="48"/><c r="AV187" s="48"/><c r="AW187" s="48"/><c r="AX187" s="48"/><c r="AY187" s="48"/><c r="AZ187" s="48"/><c r="BA187" s="48"/><c r="BB187" s="48"/><c r="BC187" s="48"/><c r="BD187" s="48"/><c r="BE187" s="48"/><c r="BF187" s="48"/><c r="BG187" s="48"/><c r="BH187" s="48"/><c r="BI187" s="48"/><c r="BJ187" s="48"/><c r="BK187" s="48"/><c r="BL187" s="48"/><c r="BM187" s="48"/><c r="BN187" s="48"/><c r="BO187" s="48"/><c r="BP187" s="48"/></row><row r="188"><c r="A188" s="106" t="n"><v>183</v></c><c r="B188" s="47" t="s"><v>138</v></c><c r="C188" s="47" t="s"><v>139</v></c><c r="D188" s="60"/><c r="E188" s="49" t="n"><f t="array" ref="E188">Options!$D$30*(COUNTIF($L188:$Q188, "&gt;="&amp;Options!$D$41) + 0.5*(COUNTIF($L188:$Q188, "&gt;="&amp;Options!$D$42) - COUNTIF($L188:$Q188, "&gt;="&amp;Options!$D$41))) + Options!$D$31*(COUNTIF($L188:$Q188, "&gt;="&amp;Options!$D$41)) + Options!$D$32*AVERAGE($L188:$Q188) + Options!$D$33*GEOMEAN($L188:$Q188+0.0001)</f><v>0</v></c><c r="F188" s="50" t="n"><f t="shared" si="45"/><v>0</v></c><c r="G188" s="49" t="n"><f t="array" ref="G188">Options!$D$30*(COUNTIF($S188:$X188, "&gt;="&amp;Options!$D$37) + 0.5*(COUNTIF($S188:$X188, "&gt;="&amp;Options!$D$38) - COUNTIF($S188:$X188, "&gt;="&amp;Options!$D$37))) + Options!$D$31*(COUNTIF($S188:$X188, "&gt;="&amp;Options!$D$37)) + Options!$D$32*AVERAGE($S188:$X188) + Options!$D$33*GEOMEAN($S188:$X188+0.0001)</f><v>0</v></c><c r="H188" s="90" t="n"><f t="shared" si="46"/><v>0</v></c><c r="I188" s="48" t="n"><f t="array" ref="I188">Options!$D$30*(COUNTIF($Z188:$AE188, "&gt;="&amp;Options!$D$37) + 0.5*(COUNTIF($Z188:$AE188, "&gt;="&amp;Options!$D$38) - COUNTIF($Z188:$AE188, "&gt;="&amp;Options!$D$37))) + Options!$D$31*(COUNTIF($Z188:$AE188, "&gt;="&amp;Options!$D$37)) + Options!$D$32*AVERAGE($Z188:$AE188) + Options!$D$33*GEOMEAN($Z188:$AE188+0.0001)</f><v>0</v></c><c r="J188" s="90" t="n"><f t="shared" si="47"/><v>0</v></c><c r="K188" s="60"/><c r="L188" s="51" t="n"><f t="shared" si="48"/><v>0</v></c><c r="M188" s="51" t="n"><f t="shared" si="49"/><v>0</v></c><c r="N188" s="51" t="n"><f t="shared" si="50"/><v>0</v></c><c r="O188" s="51" t="n"><f t="shared" si="51"/><v>0</v></c><c r="P188" s="51" t="n"><f t="shared" si="52"/><v>0</v></c><c r="Q188" s="51" t="n"><f t="shared" si="53"/><v>0</v></c><c r="R188" s="97"/><c r="S188" s="51" t="n"><f>Health!F71</f><v>0</v></c><c r="T188" s="51" t="n"><f>'Food Security'!F71</f><v>0</v></c><c r="U188" s="91" t="n"><f>'Macro Fiscal'!F71</f><v>0</v></c><c r="V188" s="51" t="n"><f>'Socioeconomic Vulnerability'!F71</f><v>0</v></c><c r="W188" s="51" t="n"><f>'Natural Hazard'!F71</f><v>0</v></c><c r="X188" s="51" t="n"><f>'Conflict and Fragility'!F71</f><v>0</v></c><c r="Y188" s="97"/><c r="Z188" s="51" t="n"><f>Health!G71</f><v>0</v></c><c r="AA188" s="51" t="n"><f>'Food Security'!G71</f><v>0</v></c><c r="AB188" s="51" t="n"><f>'Macro Fiscal'!G71</f><v>0</v></c><c r="AC188" s="51" t="n"><f>'Socioeconomic Vulnerability'!G71</f><v>0</v></c><c r="AD188" s="51" t="n"><f>'Natural Hazard'!G71</f><v>0</v></c><c r="AE188" s="51" t="n"><f>'Conflict and Fragility'!G71</f><v>0</v></c><c r="AF188" s="60"/><c r="AG188" s="52" t="n"><v>0.2</v></c><c r="AH188" s="52" t="n"><v>0.5</v></c><c r="AI188" s="48"/><c r="AJ188" s="48"/><c r="AK188" s="48"/><c r="AL188" s="48"/><c r="AM188" s="48"/><c r="AN188" s="48"/><c r="AO188" s="48"/><c r="AP188" s="48"/><c r="AQ188" s="48"/><c r="AR188" s="48"/><c r="AS188" s="48"/><c r="AT188" s="48"/><c r="AU188" s="48"/><c r="AV188" s="48"/><c r="AW188" s="48"/><c r="AX188" s="48"/><c r="AY188" s="48"/><c r="AZ188" s="48"/><c r="BA188" s="48"/><c r="BB188" s="48"/><c r="BC188" s="48"/><c r="BD188" s="48"/><c r="BE188" s="48"/><c r="BF188" s="48"/><c r="BG188" s="48"/><c r="BH188" s="48"/><c r="BI188" s="48"/><c r="BJ188" s="48"/><c r="BK188" s="48"/><c r="BL188" s="48"/><c r="BM188" s="48"/><c r="BN188" s="48"/><c r="BO188" s="48"/><c r="BP188" s="48"/></row><row r="189"><c r="A189" s="106" t="n"><v>184</v></c><c r="B189" s="47" t="s"><v>18</v></c><c r="C189" s="47" t="s"><v>19</v></c><c r="D189" s="60"/><c r="E189" s="49" t="n"><f t="array" ref="E189">Options!$D$30*(COUNTIF($L189:$Q189, "&gt;="&amp;Options!$D$41) + 0.5*(COUNTIF($L189:$Q189, "&gt;="&amp;Options!$D$42) - COUNTIF($L189:$Q189, "&gt;="&amp;Options!$D$41))) + Options!$D$31*(COUNTIF($L189:$Q189, "&gt;="&amp;Options!$D$41)) + Options!$D$32*AVERAGE($L189:$Q189) + Options!$D$33*GEOMEAN($L189:$Q189+0.0001)</f><v>0</v></c><c r="F189" s="50" t="n"><f t="shared" si="45"/><v>0</v></c><c r="G189" s="49" t="n"><f t="array" ref="G189">Options!$D$30*(COUNTIF($S189:$X189, "&gt;="&amp;Options!$D$37) + 0.5*(COUNTIF($S189:$X189, "&gt;="&amp;Options!$D$38) - COUNTIF($S189:$X189, "&gt;="&amp;Options!$D$37))) + Options!$D$31*(COUNTIF($S189:$X189, "&gt;="&amp;Options!$D$37)) + Options!$D$32*AVERAGE($S189:$X189) + Options!$D$33*GEOMEAN($S189:$X189+0.0001)</f><v>0</v></c><c r="H189" s="90" t="n"><f t="shared" si="46"/><v>0</v></c><c r="I189" s="48" t="n"><f t="array" ref="I189">Options!$D$30*(COUNTIF($Z189:$AE189, "&gt;="&amp;Options!$D$37) + 0.5*(COUNTIF($Z189:$AE189, "&gt;="&amp;Options!$D$38) - COUNTIF($Z189:$AE189, "&gt;="&amp;Options!$D$37))) + Options!$D$31*(COUNTIF($Z189:$AE189, "&gt;="&amp;Options!$D$37)) + Options!$D$32*AVERAGE($Z189:$AE189) + Options!$D$33*GEOMEAN($Z189:$AE189+0.0001)</f><v>0</v></c><c r="J189" s="90" t="n"><f t="shared" si="47"/><v>0</v></c><c r="K189" s="60"/><c r="L189" s="51" t="n"><f t="shared" si="48"/><v>0</v></c><c r="M189" s="51" t="n"><f t="shared" si="49"/><v>0</v></c><c r="N189" s="51" t="n"><f t="shared" si="50"/><v>0</v></c><c r="O189" s="51" t="n"><f t="shared" si="51"/><v>0</v></c><c r="P189" s="51" t="n"><f t="shared" si="52"/><v>0</v></c><c r="Q189" s="51" t="n"><f t="shared" si="53"/><v>0</v></c><c r="R189" s="97"/><c r="S189" s="51" t="n"><f>Health!F11</f><v>0</v></c><c r="T189" s="51" t="n"><f>'Food Security'!F11</f><v>0</v></c><c r="U189" s="91" t="n"><f>'Macro Fiscal'!F11</f><v>0</v></c><c r="V189" s="51" t="n"><f>'Socioeconomic Vulnerability'!F11</f><v>0</v></c><c r="W189" s="51" t="n"><f>'Natural Hazard'!F11</f><v>0</v></c><c r="X189" s="51" t="n"><f>'Conflict and Fragility'!F11</f><v>0</v></c><c r="Y189" s="97"/><c r="Z189" s="51" t="n"><f>Health!G11</f><v>0</v></c><c r="AA189" s="51" t="n"><f>'Food Security'!G11</f><v>0</v></c><c r="AB189" s="51" t="n"><f>'Macro Fiscal'!G11</f><v>0</v></c><c r="AC189" s="51" t="n"><f>'Socioeconomic Vulnerability'!G11</f><v>0</v></c><c r="AD189" s="51" t="n"><f>'Natural Hazard'!G11</f><v>0</v></c><c r="AE189" s="51" t="n"><f>'Conflict and Fragility'!G11</f><v>0</v></c><c r="AF189" s="97"/><c r="AG189" s="52" t="n"><v>0</v></c><c r="AH189" s="52" t="n"><v>0.4</v></c><c r="AI189" s="48"/><c r="AJ189" s="48"/><c r="AK189" s="48"/><c r="AL189" s="48"/><c r="AM189" s="48"/><c r="AN189" s="48"/><c r="AO189" s="48"/><c r="AP189" s="48"/><c r="AQ189" s="48"/><c r="AR189" s="48"/><c r="AS189" s="48"/><c r="AT189" s="48"/><c r="AU189" s="48"/><c r="AV189" s="48"/><c r="AW189" s="48"/><c r="AX189" s="48"/><c r="AY189" s="48"/><c r="AZ189" s="48"/><c r="BA189" s="48"/><c r="BB189" s="48"/><c r="BC189" s="48"/><c r="BD189" s="48"/><c r="BE189" s="48"/><c r="BF189" s="48"/><c r="BG189" s="48"/><c r="BH189" s="48"/><c r="BI189" s="48"/><c r="BJ189" s="48"/><c r="BK189" s="48"/><c r="BL189" s="48"/><c r="BM189" s="48"/><c r="BN189" s="48"/><c r="BO189" s="48"/><c r="BP189" s="48"/></row><row r="190"><c r="A190" s="106" t="n"><v>185</v></c><c r="B190" s="47" t="s"><v>24</v></c><c r="C190" s="47" t="s"><v>25</v></c><c r="D190" s="60"/><c r="E190" s="49" t="n"><f t="array" ref="E190">Options!$D$30*(COUNTIF($L190:$Q190, "&gt;="&amp;Options!$D$41) + 0.5*(COUNTIF($L190:$Q190, "&gt;="&amp;Options!$D$42) - COUNTIF($L190:$Q190, "&gt;="&amp;Options!$D$41))) + Options!$D$31*(COUNTIF($L190:$Q190, "&gt;="&amp;Options!$D$41)) + Options!$D$32*AVERAGE($L190:$Q190) + Options!$D$33*GEOMEAN($L190:$Q190+0.0001)</f><v>0</v></c><c r="F190" s="50" t="n"><f t="shared" si="45"/><v>0</v></c><c r="G190" s="49" t="n"><f t="array" ref="G190">Options!$D$30*(COUNTIF($S190:$X190, "&gt;="&amp;Options!$D$37) + 0.5*(COUNTIF($S190:$X190, "&gt;="&amp;Options!$D$38) - COUNTIF($S190:$X190, "&gt;="&amp;Options!$D$37))) + Options!$D$31*(COUNTIF($S190:$X190, "&gt;="&amp;Options!$D$37)) + Options!$D$32*AVERAGE($S190:$X190) + Options!$D$33*GEOMEAN($S190:$X190+0.0001)</f><v>0</v></c><c r="H190" s="90" t="n"><f t="shared" si="46"/><v>0</v></c><c r="I190" s="48" t="n"><f t="array" ref="I190">Options!$D$30*(COUNTIF($Z190:$AE190, "&gt;="&amp;Options!$D$37) + 0.5*(COUNTIF($Z190:$AE190, "&gt;="&amp;Options!$D$38) - COUNTIF($Z190:$AE190, "&gt;="&amp;Options!$D$37))) + Options!$D$31*(COUNTIF($Z190:$AE190, "&gt;="&amp;Options!$D$37)) + Options!$D$32*AVERAGE($Z190:$AE190) + Options!$D$33*GEOMEAN($Z190:$AE190+0.0001)</f><v>0</v></c><c r="J190" s="90" t="n"><f t="shared" si="47"/><v>0</v></c><c r="K190" s="60"/><c r="L190" s="51" t="n"><f t="shared" si="48"/><v>0</v></c><c r="M190" s="51" t="n"><f t="shared" si="49"/><v>0</v></c><c r="N190" s="51" t="n"><f t="shared" si="50"/><v>0</v></c><c r="O190" s="51" t="n"><f t="shared" si="51"/><v>0</v></c><c r="P190" s="51" t="n"><f t="shared" si="52"/><v>0</v></c><c r="Q190" s="51" t="n"><f t="shared" si="53"/><v>0</v></c><c r="R190" s="97"/><c r="S190" s="51" t="n"><f>Health!F14</f><v>0</v></c><c r="T190" s="51" t="n"><f>'Food Security'!F14</f><v>0</v></c><c r="U190" s="91" t="n"><f>'Macro Fiscal'!F14</f><v>0</v></c><c r="V190" s="51" t="n"><f>'Socioeconomic Vulnerability'!F14</f><v>0</v></c><c r="W190" s="51" t="n"><f>'Natural Hazard'!F14</f><v>0</v></c><c r="X190" s="51" t="n"><f>'Conflict and Fragility'!F14</f><v>0</v></c><c r="Y190" s="97"/><c r="Z190" s="51" t="n"><f>Health!G14</f><v>0</v></c><c r="AA190" s="51" t="n"><f>'Food Security'!G14</f><v>0</v></c><c r="AB190" s="51" t="n"><f>'Macro Fiscal'!G14</f><v>0</v></c><c r="AC190" s="51" t="n"><f>'Socioeconomic Vulnerability'!G14</f><v>0</v></c><c r="AD190" s="51" t="n"><f>'Natural Hazard'!G14</f><v>0</v></c><c r="AE190" s="51" t="n"><f>'Conflict and Fragility'!G14</f><v>0</v></c><c r="AF190" s="60"/><c r="AG190" s="52" t="n"><v>0</v></c><c r="AH190" s="52" t="n"><v>0.4</v></c><c r="AI190" s="48"/><c r="AJ190" s="48"/><c r="AK190" s="48"/><c r="AL190" s="48"/><c r="AM190" s="48"/><c r="AN190" s="48"/><c r="AO190" s="48"/><c r="AP190" s="48"/><c r="AQ190" s="48"/><c r="AR190" s="48"/><c r="AS190" s="48"/><c r="AT190" s="48"/><c r="AU190" s="48"/><c r="AV190" s="48"/><c r="AW190" s="48"/><c r="AX190" s="48"/><c r="AY190" s="48"/><c r="AZ190" s="48"/><c r="BA190" s="48"/><c r="BB190" s="48"/><c r="BC190" s="48"/><c r="BD190" s="48"/><c r="BE190" s="48"/><c r="BF190" s="48"/><c r="BG190" s="48"/><c r="BH190" s="48"/><c r="BI190" s="48"/><c r="BJ190" s="48"/><c r="BK190" s="48"/><c r="BL190" s="48"/><c r="BM190" s="48"/><c r="BN190" s="48"/><c r="BO190" s="48"/><c r="BP190" s="48"/></row><row r="191"><c r="A191" s="106" t="n"><v>186</v></c><c r="B191" s="47" t="s"><v>254</v></c><c r="C191" s="47" t="s"><v>255</v></c><c r="D191" s="60"/><c r="E191" s="49" t="n"><f t="array" ref="E191">Options!$D$30*(COUNTIF($L191:$Q191, "&gt;="&amp;Options!$D$41) + 0.5*(COUNTIF($L191:$Q191, "&gt;="&amp;Options!$D$42) - COUNTIF($L191:$Q191, "&gt;="&amp;Options!$D$41))) + Options!$D$31*(COUNTIF($L191:$Q191, "&gt;="&amp;Options!$D$41)) + Options!$D$32*AVERAGE($L191:$Q191) + Options!$D$33*GEOMEAN($L191:$Q191+0.0001)</f><v>0</v></c><c r="F191" s="50" t="n"><f t="shared" si="45"/><v>0</v></c><c r="G191" s="49" t="n"><f t="array" ref="G191">Options!$D$30*(COUNTIF($S191:$X191, "&gt;="&amp;Options!$D$37) + 0.5*(COUNTIF($S191:$X191, "&gt;="&amp;Options!$D$38) - COUNTIF($S191:$X191, "&gt;="&amp;Options!$D$37))) + Options!$D$31*(COUNTIF($S191:$X191, "&gt;="&amp;Options!$D$37)) + Options!$D$32*AVERAGE($S191:$X191) + Options!$D$33*GEOMEAN($S191:$X191+0.0001)</f><v>0</v></c><c r="H191" s="90" t="n"><f t="shared" si="46"/><v>0</v></c><c r="I191" s="48" t="n"><f t="array" ref="I191">Options!$D$30*(COUNTIF($Z191:$AE191, "&gt;="&amp;Options!$D$37) + 0.5*(COUNTIF($Z191:$AE191, "&gt;="&amp;Options!$D$38) - COUNTIF($Z191:$AE191, "&gt;="&amp;Options!$D$37))) + Options!$D$31*(COUNTIF($Z191:$AE191, "&gt;="&amp;Options!$D$37)) + Options!$D$32*AVERAGE($Z191:$AE191) + Options!$D$33*GEOMEAN($Z191:$AE191+0.0001)</f><v>0</v></c><c r="J191" s="90" t="n"><f t="shared" si="47"/><v>0</v></c><c r="K191" s="60"/><c r="L191" s="51" t="n"><f t="shared" si="48"/><v>0</v></c><c r="M191" s="51" t="n"><f t="shared" si="49"/><v>0</v></c><c r="N191" s="51" t="n"><f t="shared" si="50"/><v>0</v></c><c r="O191" s="51" t="n"><f t="shared" si="51"/><v>0</v></c><c r="P191" s="51" t="n"><f t="shared" si="52"/><v>0</v></c><c r="Q191" s="51" t="n"><f t="shared" si="53"/><v>0</v></c><c r="R191" s="97"/><c r="S191" s="51" t="n"><f>Health!F129</f><v>0</v></c><c r="T191" s="51" t="n"><f>'Food Security'!F129</f><v>0</v></c><c r="U191" s="91" t="n"><f>'Macro Fiscal'!F129</f><v>0</v></c><c r="V191" s="51" t="n"><f>'Socioeconomic Vulnerability'!F129</f><v>0</v></c><c r="W191" s="51" t="n"><f>'Natural Hazard'!F129</f><v>0</v></c><c r="X191" s="51" t="n"><f>'Conflict and Fragility'!F129</f><v>0</v></c><c r="Y191" s="97"/><c r="Z191" s="51" t="n"><f>Health!G129</f><v>0</v></c><c r="AA191" s="51" t="n"><f>'Food Security'!G129</f><v>0</v></c><c r="AB191" s="51" t="n"><f>'Macro Fiscal'!G129</f><v>0</v></c><c r="AC191" s="51" t="n"><f>'Socioeconomic Vulnerability'!G129</f><v>0</v></c><c r="AD191" s="51" t="n"><f>'Natural Hazard'!G129</f><v>0</v></c><c r="AE191" s="51" t="n"><f>'Conflict and Fragility'!G129</f><v>0</v></c><c r="AF191" s="60"/><c r="AG191" s="52" t="n"><v>0</v></c><c r="AH191" s="52" t="n"><v>0.4</v></c><c r="AI191" s="48"/><c r="AJ191" s="48"/><c r="AK191" s="48"/><c r="AL191" s="48"/><c r="AM191" s="48"/><c r="AN191" s="48"/><c r="AO191" s="48"/><c r="AP191" s="48"/><c r="AQ191" s="48"/><c r="AR191" s="48"/><c r="AS191" s="48"/><c r="AT191" s="48"/><c r="AU191" s="48"/><c r="AV191" s="48"/><c r="AW191" s="48"/><c r="AX191" s="48"/><c r="AY191" s="48"/><c r="AZ191" s="48"/><c r="BA191" s="48"/><c r="BB191" s="48"/><c r="BC191" s="48"/><c r="BD191" s="48"/><c r="BE191" s="48"/><c r="BF191" s="48"/><c r="BG191" s="48"/><c r="BH191" s="48"/><c r="BI191" s="48"/><c r="BJ191" s="48"/><c r="BK191" s="48"/><c r="BL191" s="48"/><c r="BM191" s="48"/><c r="BN191" s="48"/><c r="BO191" s="48"/><c r="BP191" s="48"/></row><row r="192"><c r="A192" s="106" t="n"><v>187</v></c><c r="B192" s="47" t="s"><v>88</v></c><c r="C192" s="47" t="s"><v>89</v></c><c r="D192" s="60"/><c r="E192" s="49" t="n"><f t="array" ref="E192">Options!$D$30*(COUNTIF($L192:$Q192, "&gt;="&amp;Options!$D$41) + 0.5*(COUNTIF($L192:$Q192, "&gt;="&amp;Options!$D$42) - COUNTIF($L192:$Q192, "&gt;="&amp;Options!$D$41))) + Options!$D$31*(COUNTIF($L192:$Q192, "&gt;="&amp;Options!$D$41)) + Options!$D$32*AVERAGE($L192:$Q192) + Options!$D$33*GEOMEAN($L192:$Q192+0.0001)</f><v>0</v></c><c r="F192" s="50" t="n"><f t="shared" si="45"/><v>0</v></c><c r="G192" s="49" t="n"><f t="array" ref="G192">Options!$D$30*(COUNTIF($S192:$X192, "&gt;="&amp;Options!$D$37) + 0.5*(COUNTIF($S192:$X192, "&gt;="&amp;Options!$D$38) - COUNTIF($S192:$X192, "&gt;="&amp;Options!$D$37))) + Options!$D$31*(COUNTIF($S192:$X192, "&gt;="&amp;Options!$D$37)) + Options!$D$32*AVERAGE($S192:$X192) + Options!$D$33*GEOMEAN($S192:$X192+0.0001)</f><v>0</v></c><c r="H192" s="90" t="n"><f t="shared" si="46"/><v>0</v></c><c r="I192" s="48" t="n"><f t="array" ref="I192">Options!$D$30*(COUNTIF($Z192:$AE192, "&gt;="&amp;Options!$D$37) + 0.5*(COUNTIF($Z192:$AE192, "&gt;="&amp;Options!$D$38) - COUNTIF($Z192:$AE192, "&gt;="&amp;Options!$D$37))) + Options!$D$31*(COUNTIF($Z192:$AE192, "&gt;="&amp;Options!$D$37)) + Options!$D$32*AVERAGE($Z192:$AE192) + Options!$D$33*GEOMEAN($Z192:$AE192+0.0001)</f><v>0</v></c><c r="J192" s="90" t="n"><f t="shared" si="47"/><v>0</v></c><c r="K192" s="60"/><c r="L192" s="51" t="n"><f t="shared" si="48"/><v>0</v></c><c r="M192" s="51" t="n"><f t="shared" si="49"/><v>0</v></c><c r="N192" s="51" t="n"><f t="shared" si="50"/><v>0</v></c><c r="O192" s="51" t="n"><f t="shared" si="51"/><v>0</v></c><c r="P192" s="51" t="n"><f t="shared" si="52"/><v>0</v></c><c r="Q192" s="51" t="n"><f t="shared" si="53"/><v>0</v></c><c r="R192" s="97"/><c r="S192" s="51" t="n"><f>Health!F46</f><v>0</v></c><c r="T192" s="51" t="n"><f>'Food Security'!F46</f><v>0</v></c><c r="U192" s="91" t="n"><f>'Macro Fiscal'!F46</f><v>0</v></c><c r="V192" s="51" t="n"><f>'Socioeconomic Vulnerability'!F46</f><v>0</v></c><c r="W192" s="51" t="n"><f>'Natural Hazard'!F46</f><v>0</v></c><c r="X192" s="51" t="n"><f>'Conflict and Fragility'!F46</f><v>0</v></c><c r="Y192" s="97"/><c r="Z192" s="51" t="n"><f>Health!G46</f><v>0</v></c><c r="AA192" s="51" t="n"><f>'Food Security'!G46</f><v>0</v></c><c r="AB192" s="51" t="n"><f>'Macro Fiscal'!G46</f><v>0</v></c><c r="AC192" s="51" t="n"><f>'Socioeconomic Vulnerability'!G46</f><v>0</v></c><c r="AD192" s="51" t="n"><f>'Natural Hazard'!G46</f><v>0</v></c><c r="AE192" s="51" t="n"><f>'Conflict and Fragility'!G46</f><v>0</v></c><c r="AF192" s="60"/><c r="AG192" s="52" t="n"><v>0</v></c><c r="AH192" s="52" t="n"><v>0.4</v></c><c r="AI192" s="48"/><c r="AJ192" s="48"/><c r="AK192" s="48"/><c r="AL192" s="48"/><c r="AM192" s="48"/><c r="AN192" s="48"/><c r="AO192" s="48"/><c r="AP192" s="48"/><c r="AQ192" s="48"/><c r="AR192" s="48"/><c r="AS192" s="48"/><c r="AT192" s="48"/><c r="AU192" s="48"/><c r="AV192" s="48"/><c r="AW192" s="48"/><c r="AX192" s="48"/><c r="AY192" s="48"/><c r="AZ192" s="48"/><c r="BA192" s="48"/><c r="BB192" s="48"/><c r="BC192" s="48"/><c r="BD192" s="48"/><c r="BE192" s="48"/><c r="BF192" s="48"/><c r="BG192" s="48"/><c r="BH192" s="48"/><c r="BI192" s="48"/><c r="BJ192" s="48"/><c r="BK192" s="48"/><c r="BL192" s="48"/><c r="BM192" s="48"/><c r="BN192" s="48"/><c r="BO192" s="48"/><c r="BP192" s="48"/></row><row r="193"><c r="A193" s="106" t="n"><v>188</v></c><c r="B193" s="47" t="s"><v>256</v></c><c r="C193" s="47" t="s"><v>257</v></c><c r="D193" s="60"/><c r="E193" s="49" t="n"><f t="array" ref="E193">Options!$D$30*(COUNTIF($L193:$Q193, "&gt;="&amp;Options!$D$41) + 0.5*(COUNTIF($L193:$Q193, "&gt;="&amp;Options!$D$42) - COUNTIF($L193:$Q193, "&gt;="&amp;Options!$D$41))) + Options!$D$31*(COUNTIF($L193:$Q193, "&gt;="&amp;Options!$D$41)) + Options!$D$32*AVERAGE($L193:$Q193) + Options!$D$33*GEOMEAN($L193:$Q193+0.0001)</f><v>0</v></c><c r="F193" s="50" t="n"><f t="shared" si="45"/><v>0</v></c><c r="G193" s="49" t="n"><f t="array" ref="G193">Options!$D$30*(COUNTIF($S193:$X193, "&gt;="&amp;Options!$D$37) + 0.5*(COUNTIF($S193:$X193, "&gt;="&amp;Options!$D$38) - COUNTIF($S193:$X193, "&gt;="&amp;Options!$D$37))) + Options!$D$31*(COUNTIF($S193:$X193, "&gt;="&amp;Options!$D$37)) + Options!$D$32*AVERAGE($S193:$X193) + Options!$D$33*GEOMEAN($S193:$X193+0.0001)</f><v>0</v></c><c r="H193" s="90" t="n"><f t="shared" si="46"/><v>0</v></c><c r="I193" s="48" t="n"><f t="array" ref="I193">Options!$D$30*(COUNTIF($Z193:$AE193, "&gt;="&amp;Options!$D$37) + 0.5*(COUNTIF($Z193:$AE193, "&gt;="&amp;Options!$D$38) - COUNTIF($Z193:$AE193, "&gt;="&amp;Options!$D$37))) + Options!$D$31*(COUNTIF($Z193:$AE193, "&gt;="&amp;Options!$D$37)) + Options!$D$32*AVERAGE($Z193:$AE193) + Options!$D$33*GEOMEAN($Z193:$AE193+0.0001)</f><v>0</v></c><c r="J193" s="90" t="n"><f t="shared" si="47"/><v>0</v></c><c r="K193" s="60"/><c r="L193" s="51" t="n"><f t="shared" si="48"/><v>0</v></c><c r="M193" s="51" t="n"><f t="shared" si="49"/><v>0</v></c><c r="N193" s="51" t="n"><f t="shared" si="50"/><v>0</v></c><c r="O193" s="51" t="n"><f t="shared" si="51"/><v>0</v></c><c r="P193" s="51" t="n"><f t="shared" si="52"/><v>0</v></c><c r="Q193" s="51" t="n"><f t="shared" si="53"/><v>0</v></c><c r="R193" s="97"/><c r="S193" s="51" t="n"><f>Health!F130</f><v>0</v></c><c r="T193" s="51" t="n"><f>'Food Security'!F130</f><v>0</v></c><c r="U193" s="91" t="n"><f>'Macro Fiscal'!F130</f><v>0</v></c><c r="V193" s="51" t="n"><f>'Socioeconomic Vulnerability'!F130</f><v>0</v></c><c r="W193" s="51" t="n"><f>'Natural Hazard'!F130</f><v>0</v></c><c r="X193" s="51" t="n"><f>'Conflict and Fragility'!F130</f><v>0</v></c><c r="Y193" s="97"/><c r="Z193" s="51" t="n"><f>Health!G130</f><v>0</v></c><c r="AA193" s="51" t="n"><f>'Food Security'!G130</f><v>0</v></c><c r="AB193" s="51" t="n"><f>'Macro Fiscal'!G130</f><v>0</v></c><c r="AC193" s="51" t="n"><f>'Socioeconomic Vulnerability'!G130</f><v>0</v></c><c r="AD193" s="51" t="n"><f>'Natural Hazard'!G130</f><v>0</v></c><c r="AE193" s="51" t="n"><f>'Conflict and Fragility'!G130</f><v>0</v></c><c r="AF193" s="60"/><c r="AG193" s="52" t="n"><v>0</v></c><c r="AH193" s="52" t="n"><v>0.5</v></c><c r="AI193" s="48"/><c r="AJ193" s="48"/><c r="AK193" s="48"/><c r="AL193" s="48"/><c r="AM193" s="48"/><c r="AN193" s="48"/><c r="AO193" s="48"/><c r="AP193" s="48"/><c r="AQ193" s="48"/><c r="AR193" s="48"/><c r="AS193" s="48"/><c r="AT193" s="48"/><c r="AU193" s="48"/><c r="AV193" s="48"/><c r="AW193" s="48"/><c r="AX193" s="48"/><c r="AY193" s="48"/><c r="AZ193" s="48"/><c r="BA193" s="48"/><c r="BB193" s="48"/><c r="BC193" s="48"/><c r="BD193" s="48"/><c r="BE193" s="48"/><c r="BF193" s="48"/><c r="BG193" s="48"/><c r="BH193" s="48"/><c r="BI193" s="48"/><c r="BJ193" s="48"/><c r="BK193" s="48"/><c r="BL193" s="48"/><c r="BM193" s="48"/><c r="BN193" s="48"/><c r="BO193" s="48"/><c r="BP193" s="48"/></row><row r="194"><c r="A194" s="106" t="n"><v>189</v></c><c r="B194" s="47" t="s"><v>300</v></c><c r="C194" s="47" t="s"><v>301</v></c><c r="D194" s="60"/><c r="E194" s="49" t="n"><f t="array" ref="E194">Options!$D$30*(COUNTIF($L194:$Q194, "&gt;="&amp;Options!$D$41) + 0.5*(COUNTIF($L194:$Q194, "&gt;="&amp;Options!$D$42) - COUNTIF($L194:$Q194, "&gt;="&amp;Options!$D$41))) + Options!$D$31*(COUNTIF($L194:$Q194, "&gt;="&amp;Options!$D$41)) + Options!$D$32*AVERAGE($L194:$Q194) + Options!$D$33*GEOMEAN($L194:$Q194+0.0001)</f><v>0</v></c><c r="F194" s="50" t="n"><f t="shared" si="45"/><v>0</v></c><c r="G194" s="49" t="n"><f t="array" ref="G194">Options!$D$30*(COUNTIF($S194:$X194, "&gt;="&amp;Options!$D$37) + 0.5*(COUNTIF($S194:$X194, "&gt;="&amp;Options!$D$38) - COUNTIF($S194:$X194, "&gt;="&amp;Options!$D$37))) + Options!$D$31*(COUNTIF($S194:$X194, "&gt;="&amp;Options!$D$37)) + Options!$D$32*AVERAGE($S194:$X194) + Options!$D$33*GEOMEAN($S194:$X194+0.0001)</f><v>0</v></c><c r="H194" s="90" t="n"><f t="shared" si="46"/><v>0</v></c><c r="I194" s="48" t="n"><f t="array" ref="I194">Options!$D$30*(COUNTIF($Z194:$AE194, "&gt;="&amp;Options!$D$37) + 0.5*(COUNTIF($Z194:$AE194, "&gt;="&amp;Options!$D$38) - COUNTIF($Z194:$AE194, "&gt;="&amp;Options!$D$37))) + Options!$D$31*(COUNTIF($Z194:$AE194, "&gt;="&amp;Options!$D$37)) + Options!$D$32*AVERAGE($Z194:$AE194) + Options!$D$33*GEOMEAN($Z194:$AE194+0.0001)</f><v>0</v></c><c r="J194" s="90" t="n"><f t="shared" si="47"/><v>0</v></c><c r="K194" s="60"/><c r="L194" s="51" t="n"><f t="shared" si="48"/><v>0</v></c><c r="M194" s="51" t="n"><f t="shared" si="49"/><v>0</v></c><c r="N194" s="51" t="n"><f t="shared" si="50"/><v>0</v></c><c r="O194" s="51" t="n"><f t="shared" si="51"/><v>0</v></c><c r="P194" s="51" t="n"><f t="shared" si="52"/><v>0</v></c><c r="Q194" s="51" t="n"><f t="shared" si="53"/><v>0</v></c><c r="R194" s="97"/><c r="S194" s="51" t="n"><f>Health!F152</f><v>0</v></c><c r="T194" s="51" t="n"><f>'Food Security'!F152</f><v>0</v></c><c r="U194" s="91" t="n"><f>'Macro Fiscal'!F152</f><v>0</v></c><c r="V194" s="51" t="n"><f>'Socioeconomic Vulnerability'!F152</f><v>0</v></c><c r="W194" s="51" t="n"><f>'Natural Hazard'!F152</f><v>0</v></c><c r="X194" s="51" t="n"><f>'Conflict and Fragility'!F152</f><v>0</v></c><c r="Y194" s="97"/><c r="Z194" s="51" t="n"><f>Health!G152</f><v>0</v></c><c r="AA194" s="51" t="n"><f>'Food Security'!G152</f><v>0</v></c><c r="AB194" s="51" t="n"><f>'Macro Fiscal'!G152</f><v>0</v></c><c r="AC194" s="51" t="n"><f>'Socioeconomic Vulnerability'!G152</f><v>0</v></c><c r="AD194" s="51" t="n"><f>'Natural Hazard'!G152</f><v>0</v></c><c r="AE194" s="51" t="n"><f>'Conflict and Fragility'!G152</f><v>0</v></c><c r="AF194" s="60"/><c r="AG194" s="52" t="n"><v>0</v></c><c r="AH194" s="52" t="n"><v>0.5</v></c><c r="AI194" s="48"/><c r="AJ194" s="48"/><c r="AK194" s="48"/><c r="AL194" s="48"/><c r="AM194" s="48"/><c r="AN194" s="48"/><c r="AO194" s="48"/><c r="AP194" s="48"/><c r="AQ194" s="48"/><c r="AR194" s="48"/><c r="AS194" s="48"/><c r="AT194" s="48"/><c r="AU194" s="48"/><c r="AV194" s="48"/><c r="AW194" s="48"/><c r="AX194" s="48"/><c r="AY194" s="48"/><c r="AZ194" s="48"/><c r="BA194" s="48"/><c r="BB194" s="48"/><c r="BC194" s="48"/><c r="BD194" s="48"/><c r="BE194" s="48"/><c r="BF194" s="48"/><c r="BG194" s="48"/><c r="BH194" s="48"/><c r="BI194" s="48"/><c r="BJ194" s="48"/><c r="BK194" s="48"/><c r="BL194" s="48"/><c r="BM194" s="48"/><c r="BN194" s="48"/><c r="BO194" s="48"/><c r="BP194" s="48"/></row><row r="195"><c r="A195" s="106" t="n"><v>190</v></c><c r="B195" s="47" t="s"><v>60</v></c><c r="C195" s="47" t="s"><v>61</v></c><c r="D195" s="60"/><c r="E195" s="49" t="n"><f t="array" ref="E195">Options!$D$30*(COUNTIF($L195:$Q195, "&gt;="&amp;Options!$D$41) + 0.5*(COUNTIF($L195:$Q195, "&gt;="&amp;Options!$D$42) - COUNTIF($L195:$Q195, "&gt;="&amp;Options!$D$41))) + Options!$D$31*(COUNTIF($L195:$Q195, "&gt;="&amp;Options!$D$41)) + Options!$D$32*AVERAGE($L195:$Q195) + Options!$D$33*GEOMEAN($L195:$Q195+0.0001)</f><v>0</v></c><c r="F195" s="50" t="n"><f t="shared" si="45"/><v>0</v></c><c r="G195" s="49" t="n"><f t="array" ref="G195">Options!$D$30*(COUNTIF($S195:$X195, "&gt;="&amp;Options!$D$37) + 0.5*(COUNTIF($S195:$X195, "&gt;="&amp;Options!$D$38) - COUNTIF($S195:$X195, "&gt;="&amp;Options!$D$37))) + Options!$D$31*(COUNTIF($S195:$X195, "&gt;="&amp;Options!$D$37)) + Options!$D$32*AVERAGE($S195:$X195) + Options!$D$33*GEOMEAN($S195:$X195+0.0001)</f><v>0</v></c><c r="H195" s="90" t="n"><f t="shared" si="46"/><v>0</v></c><c r="I195" s="48" t="n"><f t="array" ref="I195">Options!$D$30*(COUNTIF($Z195:$AE195, "&gt;="&amp;Options!$D$37) + 0.5*(COUNTIF($Z195:$AE195, "&gt;="&amp;Options!$D$38) - COUNTIF($Z195:$AE195, "&gt;="&amp;Options!$D$37))) + Options!$D$31*(COUNTIF($Z195:$AE195, "&gt;="&amp;Options!$D$37)) + Options!$D$32*AVERAGE($Z195:$AE195) + Options!$D$33*GEOMEAN($Z195:$AE195+0.0001)</f><v>0</v></c><c r="J195" s="90" t="n"><f t="shared" si="47"/><v>0</v></c><c r="K195" s="60"/><c r="L195" s="51" t="n"><f t="shared" si="48"/><v>0</v></c><c r="M195" s="51" t="n"><f t="shared" si="49"/><v>0</v></c><c r="N195" s="51" t="n"><f t="shared" si="50"/><v>0</v></c><c r="O195" s="51" t="n"><f t="shared" si="51"/><v>0</v></c><c r="P195" s="51" t="n"><f t="shared" si="52"/><v>0</v></c><c r="Q195" s="51" t="n"><f t="shared" si="53"/><v>0</v></c><c r="R195" s="97"/><c r="S195" s="51" t="n"><f>Health!F32</f><v>0</v></c><c r="T195" s="51" t="n"><f>'Food Security'!F32</f><v>0</v></c><c r="U195" s="91" t="n"><f>'Macro Fiscal'!F32</f><v>0</v></c><c r="V195" s="51" t="n"><f>'Socioeconomic Vulnerability'!F32</f><v>0</v></c><c r="W195" s="51" t="n"><f>'Natural Hazard'!F32</f><v>0</v></c><c r="X195" s="51" t="n"><f>'Conflict and Fragility'!F32</f><v>0</v></c><c r="Y195" s="97"/><c r="Z195" s="51" t="n"><f>Health!G32</f><v>0</v></c><c r="AA195" s="51" t="n"><f>'Food Security'!G32</f><v>0</v></c><c r="AB195" s="51" t="n"><f>'Macro Fiscal'!G32</f><v>0</v></c><c r="AC195" s="51" t="n"><f>'Socioeconomic Vulnerability'!G32</f><v>0</v></c><c r="AD195" s="51" t="n"><f>'Natural Hazard'!G32</f><v>0</v></c><c r="AE195" s="51" t="n"><f>'Conflict and Fragility'!G32</f><v>0</v></c><c r="AF195" s="60"/><c r="AG195" s="52" t="n"><v>0</v></c><c r="AH195" s="52" t="n"><v>0.4</v></c><c r="AI195" s="48"/><c r="AJ195" s="48"/><c r="AK195" s="48"/><c r="AL195" s="48"/><c r="AM195" s="48"/><c r="AN195" s="48"/><c r="AO195" s="48"/><c r="AP195" s="48"/><c r="AQ195" s="48"/><c r="AR195" s="48"/><c r="AS195" s="48"/><c r="AT195" s="48"/><c r="AU195" s="48"/><c r="AV195" s="48"/><c r="AW195" s="48"/><c r="AX195" s="48"/><c r="AY195" s="48"/><c r="AZ195" s="48"/><c r="BA195" s="48"/><c r="BB195" s="48"/><c r="BC195" s="48"/><c r="BD195" s="48"/><c r="BE195" s="48"/><c r="BF195" s="48"/><c r="BG195" s="48"/><c r="BH195" s="48"/><c r="BI195" s="48"/><c r="BJ195" s="48"/><c r="BK195" s="48"/><c r="BL195" s="48"/><c r="BM195" s="48"/><c r="BN195" s="48"/><c r="BO195" s="48"/><c r="BP195" s="48"/></row></sheetData><autoFilter ref="B5:AH5" xr:uid="{B83457C9-F7DA-6C4E-90F1-5D497C3EFA8E}"><sortState ref="B6:AH195" xmlns:xlrd2="http://schemas.microsoft.com/office/spreadsheetml/2017/richdata2"><sortCondition descending="1" ref="E5:E195"/><mergeCells count="12"><mergeCell ref="E2:J2"/><mergeCell ref="L2:Q2"/><mergeCell ref="S2:X2"/><mergeCell ref="Z2:AE2"/><mergeCell ref="AG2:AH2"/><mergeCell ref="E3:I3"/><mergeCell ref="L3:Q3"/><mergeCell ref="S3:X3"/><mergeCell ref="Z3:AE3"/><mergeCell ref="E4:F4"/><mergeCell ref="G4:H4"/><mergeCell ref="I4:J4"/></mergeCells><conditionalFormatting sqref="AG5:AH195"><cfRule type="expression" dxfId="87" priority="22"><formula>AG5=""</formula></cfRule><cfRule type="cellIs" dxfId="86" priority="23" operator="between"><formula>0</formula><formula>0.332</formula></cfRule><cfRule type="cellIs" dxfId="85" priority="24" operator="between"><formula>0.333333333333333</formula><formula>0.665</formula></cfRule><cfRule type="cellIs" dxfId="84" priority="25" operator="between"><formula>0.666666666666667</formula><formula>1</formula></cfRule></conditionalFormatting><conditionalFormatting sqref="G6:G196"><cfRule type="dataBar" priority="21"><dataBar showValue="0"><cfvo type="num" val="0"/><cfvo type="num" val="6"/><color rgb="FFF9696B"/></dataBar><extLst><ext uri="{B025F937-C7B1-47D3-B67F-A62EFF666E3E}" xmlns:x14="http://schemas.microsoft.com/office/spreadsheetml/2009/9/main"><x14:id>{76DC19A0-EEFF-B74A-A16B-1AF44A594CD3}</x14:id></ext></extLst></cfRule></conditionalFormatting><conditionalFormatting sqref="S5:X195"><cfRule type="expression" dxfId="83" priority="26"><formula>S5=""</formula></cfRule><cfRule type="cellIs" dxfId="82" priority="27" operator="between"><formula>0</formula><formula>6.999</formula></cfRule><cfRule type="cellIs" dxfId="81" priority="28" operator="between"><formula>7</formula><formula>9.99</formula></cfRule><cfRule type="expression" dxfId="80" priority="29"><formula>S5=10</formula></cfRule></conditionalFormatting><conditionalFormatting sqref="Z6:AE195"><cfRule type="expression" dxfId="79" priority="17"><formula>Z6=""</formula></cfRule><cfRule type="cellIs" dxfId="78" priority="18" operator="between"><formula>0</formula><formula>6.999</formula></cfRule><cfRule type="cellIs" dxfId="77" priority="19" operator="between"><formula>7</formula><formula>9.99</formula></cfRule><cfRule type="expression" dxfId="76" priority="20"><formula>Z6=10</formula></cfRule></conditionalFormatting><conditionalFormatting sqref="Y6:Y195"><cfRule type="colorScale" priority="14"><colorScale><cfvo type="min"/><cfvo type="max"/><color rgb="FFF8696B"/><color rgb="FFFCFCFF"/></colorScale></cfRule></conditionalFormatting><conditionalFormatting sqref="AF6:AF15"><cfRule type="colorScale" priority="12"><colorScale><cfvo type="min"/><cfvo type="max"/><color theme="9" tint="-0.249977111117893"/><color theme="0"/></colorScale></cfRule><cfRule type="colorScale" priority="13"><colorScale><cfvo type="min"/><cfvo type="max"/><color rgb="FFF8696B"/><color rgb="FFFCFCFF"/></colorScale></cfRule></conditionalFormatting><conditionalFormatting sqref="I6:I195"><cfRule type="dataBar" priority="11"><dataBar showValue="0"><cfvo type="num" val="0"/><cfvo type="num" val="6"/><color theme="9" tint="-0.249977111117893"/></dataBar><extLst><ext uri="{B025F937-C7B1-47D3-B67F-A62EFF666E3E}" xmlns:x14="http://schemas.microsoft.com/office/spreadsheetml/2009/9/main"><x14:id>{0E481C95-ADD7-C847-898D-6F58FDA81A0D}</x14:id></ext></extLst></cfRule></conditionalFormatting><conditionalFormatting sqref="E6:E195"><cfRule type="dataBar" priority="9"><dataBar showValue="0"><cfvo type="num" val="0"/><cfvo type="num" val="6"/><color rgb="FFDD2C03"/></dataBar><extLst><ext uri="{B025F937-C7B1-47D3-B67F-A62EFF666E3E}" xmlns:x14="http://schemas.microsoft.com/office/spreadsheetml/2009/9/main"><x14:id>{50296FC9-5C0C-B642-BC04-95322836AAFC}</x14:id></ext></extLst></cfRule></conditionalFormatting><conditionalFormatting sqref="L5:Q195"><cfRule type="expression" dxfId="75" priority="5"><formula>L5=""</formula></cfRule><cfRule type="cellIs" dxfId="74" priority="6" operator="between"><formula>0</formula><formula>6.999</formula></cfRule><cfRule type="cellIs" dxfId="73" priority="7" operator="between"><formula>7</formula><formula>9.99</formula></cfRule><cfRule type="expression" dxfId="72" priority="8"><formula>L5=10</formula></cfRule></conditionalFormatting><conditionalFormatting sqref="R6:R15"><cfRule type="colorScale" priority="4"><colorScale><cfvo type="min"/><cfvo type="max"/><color rgb="FFF8696B"/><color rgb="FFFCFCFF"/></colorScale></cfRule></conditionalFormatting><conditionalFormatting sqref="AQ6:AQ12"><cfRule type="dataBar" priority="2"><dataBar showValue="0"><cfvo type="num" val="0"/><cfvo type="num" val="6"/><color theme="9" tint="-0.249977111117893"/></dataBar><extLst><ext uri="{B025F937-C7B1-47D3-B67F-A62EFF666E3E}" xmlns:x14="http://schemas.microsoft.com/office/spreadsheetml/2009/9/main"><x14:id>{E39033B7-9100-3E4B-A3A9-9C25F5FD6ECD}</x14:id></ext></extLst></cfRule></conditionalFormatting><pageMargins left="0.7" right="0.7" top="0.75" bottom="0.75" header="0.3" footer="0.3"/><pageSetup paperSize="9" orientation="portrait" horizontalDpi="300" verticalDpi="300"/><drawing r:id="rId1"/><extLst><ext uri="{78C0D931-6437-407d-A8EE-F0AAD7539E65}" xmlns:x14="http://schemas.microsoft.com/office/spreadsheetml/2009/9/main"><x14:conditionalFormattings><x14:conditionalFormatting xmlns:xm="http://schemas.microsoft.com/office/excel/2006/main"><x14:cfRule type="dataBar" id="{76DC19A0-EEFF-B74A-A16B-1AF44A594CD3}"><x14:dataBar minLength="0" maxLength="100" gradient="0" direction="rightToLeft"><x14:cfvo type="num"><xm:f>0</xm:f></x14:cfvo><x14:cfvo type="num"><xm:f>6</xm:f></x14:cfvo><x14:negativeFillColor rgb="FFFF0000"/><x14:axisColor rgb="FF000000"/></x14:dataBar></x14:cfRule><xm:sqref>G6:G196</xm:sqref></x14:conditionalFormatting><x14:conditionalFormatting xmlns:xm="http://schemas.microsoft.com/office/excel/2006/main"><x14:cfRule type="dataBar" id="{0E481C95-ADD7-C847-898D-6F58FDA81A0D}"><x14:dataBar minLength="0" maxLength="100" gradient="0" direction="rightToLeft" negativeBarColorSameAsPositive="1"><x14:cfvo type="num"><xm:f>0</xm:f></x14:cfvo><x14:cfvo type="num"><xm:f>6</xm:f></x14:cfvo><x14:axisColor rgb="FF000000"/></x14:dataBar></x14:cfRule><xm:sqref>I6:I195</xm:sqref></x14:conditionalFormatting><x14:conditionalFormatting xmlns:xm="http://schemas.microsoft.com/office/excel/2006/main"><x14:cfRule type="dataBar" id="{50296FC9-5C0C-B642-BC04-95322836AAFC}"><x14:dataBar minLength="0" maxLength="100" gradient="0" direction="rightToLeft"><x14:cfvo type="num"><xm:f>0</xm:f></x14:cfvo><x14:cfvo type="num"><xm:f>6</xm:f></x14:cfvo><x14:negativeFillColor rgb="FFFF0000"/><x14:axisColor rgb="FF000000"/></x14:dataBar></x14:cfRule><xm:sqref>E6:E195</xm:sqref></x14:conditionalFormatting><x14:conditionalFormatting xmlns:xm="http://schemas.microsoft.com/office/excel/2006/main"><x14:cfRule type="dataBar" id="{E39033B7-9100-3E4B-A3A9-9C25F5FD6ECD}"><x14:dataBar minLength="0" maxLength="100" gradient="0" direction="rightToLeft" negativeBarColorSameAsPositive="1"><x14:cfvo type="num"><xm:f>0</xm:f></x14:cfvo><x14:cfvo type="num"><xm:f>6</xm:f></x14:cfvo><x14:axisColor rgb="FF000000"/></x14:dataBar></x14:cfRule><xm:sqref>AQ6:AQ12</xm:sqref></x14:conditionalFormatting></x14:conditionalFormattings></ext></extLst></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M29" sqref="M29"/>
    </sheetView>
    <sheetView workbookViewId="1"/>
  </sheetViews>
  <sheetFormatPr defaultRowHeight="15.0"/>
  <cols>
    <col min="1" max="1" width="3.71" hidden="0" customWidth="1"/>
    <col min="2" max="2" width="22.71" hidden="0" customWidth="1"/>
    <col min="4" max="4" width="3.71" hidden="0" customWidth="1"/>
    <col min="5" max="5" width="8.5703125" hidden="0" customWidth="1"/>
    <col min="8" max="8" width="3.71" hidden="0" customWidth="1"/>
    <col min="10" max="10" width="11.5703125" hidden="0" customWidth="1"/>
    <col min="11" max="11" width="11.5703125" hidden="0" customWidth="1"/>
    <col min="12" max="12" width="11.5703125" hidden="0" customWidth="1"/>
    <col min="13" max="13" width="11.5703125" hidden="0" customWidth="1"/>
    <col min="14" max="14" width="11.5703125" hidden="0" customWidth="1"/>
    <col min="15" max="15" width="11.5703125" hidden="0" customWidth="1"/>
    <col min="16" max="16" width="11.5703125" hidden="0" customWidth="1"/>
    <col min="17" max="17" width="11.5703125" hidden="0" customWidth="1"/>
    <col min="18" max="18" width="11.5703125" hidden="0" customWidth="1"/>
    <col min="19" max="19" width="11.5703125" hidden="0" customWidth="1"/>
    <col min="20" max="20" width="11.5703125" hidden="0" customWidth="1"/>
    <col min="21" max="21" width="11.5703125" hidden="0" customWidth="1"/>
    <col min="22" max="22" width="11.5703125" hidden="0" customWidth="1"/>
    <col min="23" max="23" width="11.5703125" hidden="0" customWidth="1"/>
    <col min="24" max="24" width="11.5703125" hidden="0" customWidth="1"/>
    <col min="25" max="25" width="11.5703125" hidden="0" customWidth="1"/>
    <col min="26" max="26" width="11.5703125" hidden="0" customWidth="1"/>
    <col min="27" max="27" width="11.5703125" hidden="0" customWidth="1"/>
    <col min="28" max="28" width="11.5703125" hidden="0" customWidth="1"/>
    <col min="29" max="29" width="11.5703125" hidden="0" customWidth="1"/>
    <col min="30" max="30" width="11.5703125" hidden="0" customWidth="1"/>
    <col min="31" max="31" width="11.5703125" hidden="0" customWidth="1"/>
    <col min="32" max="32" width="11.5703125" hidden="0" customWidth="1"/>
    <col min="33" max="33" width="11.5703125" hidden="0" customWidth="1"/>
    <col min="34" max="34" width="11.5703125" hidden="0" customWidth="1"/>
    <col min="35" max="35" width="11.5703125" hidden="0" customWidth="1"/>
    <col min="36" max="36" width="11.5703125" hidden="0" customWidth="1"/>
    <col min="37" max="37" width="11.5703125" hidden="0" customWidth="1"/>
    <col min="38" max="38" width="11.5703125" hidden="0" customWidth="1"/>
    <col min="39" max="39" width="11.5703125" hidden="0" customWidth="1"/>
    <col min="40" max="40" width="11.5703125" hidden="0" customWidth="1"/>
    <col min="41" max="41" width="11.5703125" hidden="0" customWidth="1"/>
    <col min="42" max="42" width="11.5703125" hidden="0" customWidth="1"/>
    <col min="43" max="43" width="11.5703125" hidden="0" customWidth="1"/>
    <col min="44" max="44" width="11.5703125" hidden="0" customWidth="1"/>
    <col min="45" max="45" width="11.5703125" hidden="0" customWidth="1"/>
    <col min="46" max="46" width="11.5703125" hidden="0" customWidth="1"/>
    <col min="47" max="47" width="11.5703125" hidden="0" customWidth="1"/>
    <col min="48" max="48" width="11.5703125" hidden="0" customWidth="1"/>
    <col min="49" max="49" width="11.5703125" hidden="0" customWidth="1"/>
    <col min="50" max="50" width="11.5703125" hidden="0" customWidth="1"/>
    <col min="51" max="51" width="11.5703125" hidden="0" customWidth="1"/>
    <col min="52" max="52" width="11.5703125" hidden="0" customWidth="1"/>
    <col min="53" max="53" width="11.5703125" hidden="0" customWidth="1"/>
    <col min="54" max="54" width="11.5703125" hidden="0" customWidth="1"/>
    <col min="55" max="55" width="11.5703125" hidden="0" customWidth="1"/>
    <col min="56" max="56" width="11.5703125" hidden="0" customWidth="1"/>
    <col min="57" max="57" width="11.5703125" hidden="0" customWidth="1"/>
    <col min="58" max="58" width="11.5703125" hidden="0" customWidth="1"/>
    <col min="59" max="59" width="11.5703125" hidden="0" customWidth="1"/>
    <col min="60" max="60" width="11.5703125" hidden="0" customWidth="1"/>
  </cols>
  <sheetData>
    <row r="1">
      <c r="A1" s="119"/>
      <c r="B1" s="119"/>
      <c r="C1" s="119"/>
      <c r="D1" s="115"/>
      <c r="E1" s="115"/>
      <c r="F1" s="115"/>
      <c r="G1" s="115"/>
      <c r="H1" s="115"/>
      <c r="I1" s="115"/>
      <c r="J1" s="115"/>
      <c r="K1" s="115"/>
      <c r="L1" s="115"/>
      <c r="M1" s="115"/>
      <c r="N1" s="115"/>
      <c r="O1" s="115"/>
      <c r="P1" s="115"/>
      <c r="Q1" s="115"/>
      <c r="R1" s="115"/>
      <c r="S1" s="115"/>
      <c r="T1" s="115"/>
      <c r="U1" s="115"/>
      <c r="V1" s="115"/>
      <c r="W1" s="115"/>
      <c r="X1" s="115"/>
      <c r="Y1" s="115"/>
      <c r="Z1" s="115"/>
      <c r="AA1" s="115"/>
      <c r="AB1" s="115"/>
      <c r="AC1" s="115"/>
      <c r="AD1" s="115"/>
      <c r="AE1" s="115"/>
      <c r="AF1" s="115"/>
      <c r="AG1" s="115"/>
      <c r="AH1" s="115"/>
      <c r="AI1" s="115"/>
      <c r="AJ1" s="115"/>
      <c r="AK1" s="115"/>
      <c r="AL1" s="115"/>
      <c r="AM1" s="115"/>
      <c r="AN1" s="115"/>
      <c r="AO1" s="115"/>
      <c r="AP1" s="115"/>
      <c r="AQ1" s="115"/>
      <c r="AR1" s="115"/>
      <c r="AS1" s="115"/>
      <c r="AT1" s="115"/>
      <c r="AU1" s="115"/>
      <c r="AV1" s="115"/>
      <c r="AW1" s="115"/>
      <c r="AX1" s="115"/>
      <c r="AY1" s="115"/>
      <c r="AZ1" s="115"/>
      <c r="BA1" s="115"/>
      <c r="BB1" s="115"/>
      <c r="BC1" s="115"/>
      <c r="BD1" s="115"/>
      <c r="BE1" s="115"/>
      <c r="BF1" s="115"/>
      <c r="BG1" s="115"/>
      <c r="BH1" s="115"/>
    </row>
    <row r="2">
      <c r="A2" s="120" t="s">
        <v>525</v>
      </c>
      <c r="B2" s="120" t="s">
        <v>526</v>
      </c>
      <c r="C2" s="120" t="s">
        <v>527</v>
      </c>
      <c r="D2" s="117" t="s">
        <v>528</v>
      </c>
      <c r="E2" s="117" t="s">
        <v>529</v>
      </c>
      <c r="F2" s="117" t="s">
        <v>530</v>
      </c>
      <c r="G2" s="117" t="s">
        <v>531</v>
      </c>
      <c r="H2" s="117" t="s">
        <v>532</v>
      </c>
      <c r="I2" s="117" t="s">
        <v>533</v>
      </c>
      <c r="J2" s="117" t="s">
        <v>534</v>
      </c>
      <c r="K2" s="117" t="s">
        <v>535</v>
      </c>
      <c r="L2" s="117" t="s">
        <v>536</v>
      </c>
      <c r="M2" s="117" t="s">
        <v>537</v>
      </c>
      <c r="N2" s="117" t="s">
        <v>538</v>
      </c>
      <c r="O2" s="117" t="s">
        <v>539</v>
      </c>
      <c r="P2" s="117" t="s">
        <v>540</v>
      </c>
      <c r="Q2" s="117" t="s">
        <v>541</v>
      </c>
      <c r="R2" s="117" t="s">
        <v>542</v>
      </c>
      <c r="S2" s="117" t="s">
        <v>543</v>
      </c>
      <c r="T2" s="117" t="s">
        <v>544</v>
      </c>
      <c r="U2" s="117" t="s">
        <v>545</v>
      </c>
      <c r="V2" s="117" t="s">
        <v>546</v>
      </c>
      <c r="W2" s="117" t="s">
        <v>547</v>
      </c>
      <c r="X2" s="117" t="s">
        <v>548</v>
      </c>
      <c r="Y2" s="117" t="s">
        <v>549</v>
      </c>
      <c r="Z2" s="117" t="s">
        <v>550</v>
      </c>
      <c r="AA2" s="117" t="s">
        <v>551</v>
      </c>
      <c r="AB2" s="117" t="s">
        <v>552</v>
      </c>
      <c r="AC2" s="117" t="s">
        <v>553</v>
      </c>
      <c r="AD2" s="117" t="s">
        <v>554</v>
      </c>
      <c r="AE2" s="117" t="s">
        <v>555</v>
      </c>
      <c r="AF2" s="117" t="s">
        <v>556</v>
      </c>
      <c r="AG2" s="117" t="s">
        <v>557</v>
      </c>
      <c r="AH2" s="117" t="s">
        <v>558</v>
      </c>
      <c r="AI2" s="117" t="s">
        <v>559</v>
      </c>
      <c r="AJ2" s="117" t="s">
        <v>560</v>
      </c>
      <c r="AK2" s="117" t="s">
        <v>561</v>
      </c>
      <c r="AL2" s="117" t="s">
        <v>562</v>
      </c>
      <c r="AM2" s="117" t="s">
        <v>563</v>
      </c>
      <c r="AN2" s="117" t="s">
        <v>564</v>
      </c>
      <c r="AO2" s="117" t="s">
        <v>565</v>
      </c>
      <c r="AP2" s="117" t="s">
        <v>566</v>
      </c>
      <c r="AQ2" s="117" t="s">
        <v>567</v>
      </c>
      <c r="AR2" s="117" t="s">
        <v>568</v>
      </c>
      <c r="AS2" s="117" t="s">
        <v>569</v>
      </c>
      <c r="AT2" s="117" t="s">
        <v>570</v>
      </c>
      <c r="AU2" s="117" t="s">
        <v>571</v>
      </c>
      <c r="AV2" s="117" t="s">
        <v>572</v>
      </c>
      <c r="AW2" s="117" t="s">
        <v>573</v>
      </c>
      <c r="AX2" s="117" t="s">
        <v>574</v>
      </c>
      <c r="AY2" s="117" t="s">
        <v>575</v>
      </c>
      <c r="AZ2" s="117" t="s">
        <v>576</v>
      </c>
      <c r="BA2" s="117" t="s">
        <v>577</v>
      </c>
      <c r="BB2" s="117" t="s">
        <v>578</v>
      </c>
      <c r="BC2" s="117" t="s">
        <v>579</v>
      </c>
      <c r="BD2" s="117" t="s">
        <v>580</v>
      </c>
      <c r="BE2" s="117" t="s">
        <v>581</v>
      </c>
      <c r="BF2" s="115" t="s">
        <v>582</v>
      </c>
      <c r="BG2" s="115" t="s">
        <v>583</v>
      </c>
      <c r="BH2" s="115" t="s">
        <v>584</v>
      </c>
      <c r="BI2" t="s">
        <v>585</v>
      </c>
      <c r="BJ2" t="s">
        <v>586</v>
      </c>
      <c r="BK2" t="s">
        <v>587</v>
      </c>
      <c r="BL2" t="s">
        <v>588</v>
      </c>
      <c r="BM2" t="s">
        <v>589</v>
      </c>
      <c r="BN2" t="s">
        <v>590</v>
      </c>
      <c r="BO2" t="s">
        <v>591</v>
      </c>
      <c r="BP2" t="s">
        <v>592</v>
      </c>
      <c r="BQ2" t="s">
        <v>593</v>
      </c>
      <c r="BR2" t="s">
        <v>594</v>
      </c>
      <c r="BS2" t="s">
        <v>595</v>
      </c>
      <c r="BT2" t="s">
        <v>596</v>
      </c>
      <c r="BU2" t="s">
        <v>597</v>
      </c>
      <c r="BV2" t="s">
        <v>598</v>
      </c>
      <c r="BW2" t="s">
        <v>599</v>
      </c>
      <c r="BX2" t="s">
        <v>600</v>
      </c>
      <c r="BY2" t="s">
        <v>601</v>
      </c>
      <c r="BZ2" t="s">
        <v>602</v>
      </c>
      <c r="CA2" t="s">
        <v>603</v>
      </c>
      <c r="CB2" t="s">
        <v>604</v>
      </c>
      <c r="CC2" t="s">
        <v>605</v>
      </c>
      <c r="CD2" t="s">
        <v>606</v>
      </c>
      <c r="CE2" t="s">
        <v>607</v>
      </c>
      <c r="CF2" t="s">
        <v>608</v>
      </c>
      <c r="CG2" t="s">
        <v>609</v>
      </c>
      <c r="CH2" t="s">
        <v>610</v>
      </c>
      <c r="CI2" t="s">
        <v>611</v>
      </c>
      <c r="CJ2" t="s">
        <v>612</v>
      </c>
      <c r="CK2" t="s">
        <v>613</v>
      </c>
      <c r="CL2" t="s">
        <v>614</v>
      </c>
      <c r="CM2" t="s">
        <v>615</v>
      </c>
      <c r="CN2" t="s">
        <v>616</v>
      </c>
      <c r="CO2" t="s">
        <v>617</v>
      </c>
    </row>
    <row r="3">
      <c r="A3" s="119" t="n">
        <v>1</v>
      </c>
      <c r="B3" s="119" t="s">
        <v>618</v>
      </c>
      <c r="C3" s="119" t="s">
        <v>619</v>
      </c>
      <c r="D3" s="115"/>
      <c r="E3" s="115" t="str">
        <f>IFERROR(GEOMEAN(F3, G3), MAX(F3, G3))</f>
      </c>
      <c r="F3" s="115" t="str">
        <f>MAX(J3, CN3)</f>
      </c>
      <c r="G3" s="115" t="str">
        <f>MAX(R3, U3, V3, Y3, Z3, AJ3, CO3)</f>
      </c>
      <c r="H3" s="115"/>
      <c r="I3" s="115" t="n">
        <v>32.3</v>
      </c>
      <c r="J3" s="115" t="n">
        <v>7.54</v>
      </c>
      <c r="K3" s="115" t="n">
        <v>0</v>
      </c>
      <c r="L3" s="115" t="n">
        <v>0.2</v>
      </c>
      <c r="M3" s="115"/>
      <c r="N3" s="115"/>
      <c r="O3" s="115" t="n">
        <v>0.2</v>
      </c>
      <c r="P3" s="115" t="n">
        <v>0.3</v>
      </c>
      <c r="Q3" s="115" t="n">
        <v>0.2</v>
      </c>
      <c r="R3" s="115" t="n">
        <v>0</v>
      </c>
      <c r="S3" s="115" t="n">
        <v>-33.1447963800905</v>
      </c>
      <c r="T3" s="115" t="n">
        <v>-59.7902968241994</v>
      </c>
      <c r="U3" s="115" t="n">
        <v>0</v>
      </c>
      <c r="V3" s="115" t="n">
        <v>0</v>
      </c>
      <c r="W3" s="115" t="n">
        <v>0.503</v>
      </c>
      <c r="X3" s="115" t="n">
        <v>0.04</v>
      </c>
      <c r="Y3" s="115" t="n">
        <v>0.0201199999999986</v>
      </c>
      <c r="Z3" s="115" t="n">
        <v>0.0800000000000001</v>
      </c>
      <c r="AA3" s="115" t="n">
        <v>20210219</v>
      </c>
      <c r="AB3" s="115"/>
      <c r="AC3" s="115" t="n">
        <v>18.89</v>
      </c>
      <c r="AD3" s="115"/>
      <c r="AE3" s="115" t="n">
        <v>0</v>
      </c>
      <c r="AF3" s="115"/>
      <c r="AG3" s="115" t="n">
        <v>21.79</v>
      </c>
      <c r="AH3" s="115"/>
      <c r="AI3" s="115"/>
      <c r="AJ3" s="115" t="n">
        <v>9.40153846153846</v>
      </c>
      <c r="AK3" s="115" t="n">
        <v>10</v>
      </c>
      <c r="AL3" s="115" t="n">
        <v>2446</v>
      </c>
      <c r="AM3" s="115" t="n">
        <v>2446</v>
      </c>
      <c r="AN3" s="115" t="n">
        <v>38928.341</v>
      </c>
      <c r="AO3" s="115" t="n">
        <v>2427</v>
      </c>
      <c r="AP3" s="115" t="n">
        <v>0</v>
      </c>
      <c r="AQ3" s="115" t="n">
        <v>0</v>
      </c>
      <c r="AR3" s="115" t="n">
        <v>0.782859497321795</v>
      </c>
      <c r="AS3" s="115" t="n">
        <v>0.0782859497321802</v>
      </c>
      <c r="AT3" s="115" t="n">
        <v>6.8</v>
      </c>
      <c r="AU3" s="115"/>
      <c r="AV3" s="115" t="s">
        <v>620</v>
      </c>
      <c r="AW3" s="115" t="s">
        <v>621</v>
      </c>
      <c r="AX3" s="115" t="s">
        <v>622</v>
      </c>
      <c r="AY3" s="115" t="s">
        <v>623</v>
      </c>
      <c r="AZ3" s="115" t="s">
        <v>624</v>
      </c>
      <c r="BA3" s="115" t="s">
        <v>625</v>
      </c>
      <c r="BB3" s="115" t="s">
        <v>626</v>
      </c>
      <c r="BC3" s="115" t="s">
        <v>623</v>
      </c>
      <c r="BD3" s="115" t="s">
        <v>626</v>
      </c>
      <c r="BE3" s="115" t="s">
        <v>623</v>
      </c>
      <c r="BF3" s="115" t="s">
        <v>627</v>
      </c>
      <c r="BG3" s="115" t="s">
        <v>623</v>
      </c>
      <c r="BH3" s="115" t="s">
        <v>628</v>
      </c>
      <c r="BI3" t="s">
        <v>623</v>
      </c>
      <c r="BJ3" t="s">
        <v>629</v>
      </c>
      <c r="BK3" t="s">
        <v>623</v>
      </c>
      <c r="BL3" t="s">
        <v>630</v>
      </c>
      <c r="BM3"/>
      <c r="BN3" t="s">
        <v>631</v>
      </c>
      <c r="BO3" t="s">
        <v>623</v>
      </c>
      <c r="BP3" t="s">
        <v>632</v>
      </c>
      <c r="BQ3" t="s">
        <v>621</v>
      </c>
      <c r="BR3" t="s">
        <v>633</v>
      </c>
      <c r="BS3" t="s">
        <v>623</v>
      </c>
      <c r="BT3" t="s">
        <v>630</v>
      </c>
      <c r="BU3"/>
      <c r="BV3" t="s">
        <v>634</v>
      </c>
      <c r="BW3" t="s">
        <v>625</v>
      </c>
      <c r="BX3" t="s">
        <v>635</v>
      </c>
      <c r="BY3" t="s">
        <v>621</v>
      </c>
      <c r="BZ3" t="s">
        <v>630</v>
      </c>
      <c r="CA3"/>
      <c r="CB3" t="s">
        <v>636</v>
      </c>
      <c r="CC3" t="s">
        <v>623</v>
      </c>
      <c r="CD3" t="n">
        <v>0.8</v>
      </c>
      <c r="CE3" t="s">
        <v>621</v>
      </c>
      <c r="CF3" t="n">
        <v>0</v>
      </c>
      <c r="CG3" t="s">
        <v>621</v>
      </c>
      <c r="CH3" t="n">
        <v>5.2</v>
      </c>
      <c r="CI3" t="s">
        <v>625</v>
      </c>
      <c r="CJ3" t="s">
        <v>637</v>
      </c>
      <c r="CK3" t="s">
        <v>621</v>
      </c>
      <c r="CL3" t="s">
        <v>638</v>
      </c>
      <c r="CM3" t="s">
        <v>623</v>
      </c>
      <c r="CN3" t="n">
        <v>10</v>
      </c>
      <c r="CO3" t="n">
        <v>0</v>
      </c>
    </row>
    <row r="4">
      <c r="A4" s="119" t="n">
        <v>2</v>
      </c>
      <c r="B4" s="119" t="s">
        <v>639</v>
      </c>
      <c r="C4" s="119" t="s">
        <v>640</v>
      </c>
      <c r="D4" s="115"/>
      <c r="E4" s="115" t="str">
        <f>IFERROR(GEOMEAN(F4, G4), MAX(F4, G4))</f>
      </c>
      <c r="F4" s="115" t="str">
        <f>MAX(J4, CN4)</f>
      </c>
      <c r="G4" s="115" t="str">
        <f>MAX(R4, U4, V4, Y4, Z4, AJ4, CO4)</f>
      </c>
      <c r="H4" s="115"/>
      <c r="I4" s="115" t="n">
        <v>25.2</v>
      </c>
      <c r="J4" s="115" t="n">
        <v>8.96</v>
      </c>
      <c r="K4" s="115" t="n">
        <v>0.3</v>
      </c>
      <c r="L4" s="115" t="n">
        <v>0.2</v>
      </c>
      <c r="M4" s="115"/>
      <c r="N4" s="115"/>
      <c r="O4" s="115" t="n">
        <v>1</v>
      </c>
      <c r="P4" s="115" t="n">
        <v>0.6</v>
      </c>
      <c r="Q4" s="115" t="n">
        <v>0.5</v>
      </c>
      <c r="R4" s="115" t="n">
        <v>4.76190476190474</v>
      </c>
      <c r="S4" s="115" t="n">
        <v>17.1898355754858</v>
      </c>
      <c r="T4" s="115" t="n">
        <v>-40.2820457452286</v>
      </c>
      <c r="U4" s="115" t="n">
        <v>1.14598903836572</v>
      </c>
      <c r="V4" s="115" t="n">
        <v>0</v>
      </c>
      <c r="W4" s="115" t="n">
        <v>0.83</v>
      </c>
      <c r="X4" s="115" t="n">
        <v>0.048</v>
      </c>
      <c r="Y4" s="115" t="n">
        <v>0.0332000000000008</v>
      </c>
      <c r="Z4" s="115" t="n">
        <v>0.0960000000000001</v>
      </c>
      <c r="AA4" s="115" t="n">
        <v>20210219</v>
      </c>
      <c r="AB4" s="115"/>
      <c r="AC4" s="115" t="n">
        <v>46.11</v>
      </c>
      <c r="AD4" s="115"/>
      <c r="AE4" s="115" t="n">
        <v>0</v>
      </c>
      <c r="AF4" s="115"/>
      <c r="AG4" s="115" t="n">
        <v>53.21</v>
      </c>
      <c r="AH4" s="115"/>
      <c r="AI4" s="115"/>
      <c r="AJ4" s="115" t="n">
        <v>5.21384615384615</v>
      </c>
      <c r="AK4" s="115" t="n">
        <v>10</v>
      </c>
      <c r="AL4" s="115" t="n">
        <v>536</v>
      </c>
      <c r="AM4" s="115" t="n">
        <v>532</v>
      </c>
      <c r="AN4" s="115" t="n">
        <v>32866.268</v>
      </c>
      <c r="AO4" s="115" t="n">
        <v>491</v>
      </c>
      <c r="AP4" s="115" t="n">
        <v>4</v>
      </c>
      <c r="AQ4" s="115" t="n">
        <v>0.121705330218813</v>
      </c>
      <c r="AR4" s="115" t="n">
        <v>9.16496945010184</v>
      </c>
      <c r="AS4" s="115" t="n">
        <v>0.916496945010184</v>
      </c>
      <c r="AT4" s="115" t="n">
        <v>5.6</v>
      </c>
      <c r="AU4" s="115"/>
      <c r="AV4" s="115" t="s">
        <v>641</v>
      </c>
      <c r="AW4" s="115" t="s">
        <v>621</v>
      </c>
      <c r="AX4" s="115" t="s">
        <v>642</v>
      </c>
      <c r="AY4" s="115" t="s">
        <v>625</v>
      </c>
      <c r="AZ4" s="115" t="s">
        <v>643</v>
      </c>
      <c r="BA4" s="115" t="s">
        <v>625</v>
      </c>
      <c r="BB4" s="115" t="s">
        <v>644</v>
      </c>
      <c r="BC4" s="115" t="s">
        <v>621</v>
      </c>
      <c r="BD4" s="115" t="s">
        <v>645</v>
      </c>
      <c r="BE4" s="115" t="s">
        <v>625</v>
      </c>
      <c r="BF4" s="115" t="s">
        <v>627</v>
      </c>
      <c r="BG4" s="115" t="s">
        <v>623</v>
      </c>
      <c r="BH4" s="115" t="s">
        <v>646</v>
      </c>
      <c r="BI4" t="s">
        <v>625</v>
      </c>
      <c r="BJ4" t="s">
        <v>647</v>
      </c>
      <c r="BK4" t="s">
        <v>623</v>
      </c>
      <c r="BL4" t="s">
        <v>630</v>
      </c>
      <c r="BM4"/>
      <c r="BN4" t="s">
        <v>648</v>
      </c>
      <c r="BO4" t="s">
        <v>623</v>
      </c>
      <c r="BP4" t="s">
        <v>649</v>
      </c>
      <c r="BQ4" t="s">
        <v>621</v>
      </c>
      <c r="BR4" t="s">
        <v>630</v>
      </c>
      <c r="BS4"/>
      <c r="BT4" t="s">
        <v>630</v>
      </c>
      <c r="BU4"/>
      <c r="BV4" t="s">
        <v>650</v>
      </c>
      <c r="BW4" t="s">
        <v>621</v>
      </c>
      <c r="BX4" t="s">
        <v>651</v>
      </c>
      <c r="BY4" t="s">
        <v>625</v>
      </c>
      <c r="BZ4" t="s">
        <v>652</v>
      </c>
      <c r="CA4" t="s">
        <v>625</v>
      </c>
      <c r="CB4" t="s">
        <v>653</v>
      </c>
      <c r="CC4" t="s">
        <v>625</v>
      </c>
      <c r="CD4" t="n">
        <v>2.6</v>
      </c>
      <c r="CE4" t="s">
        <v>625</v>
      </c>
      <c r="CF4" t="n">
        <v>0</v>
      </c>
      <c r="CG4" t="s">
        <v>621</v>
      </c>
      <c r="CH4" t="n">
        <v>3.9</v>
      </c>
      <c r="CI4" t="s">
        <v>625</v>
      </c>
      <c r="CJ4" t="s">
        <v>654</v>
      </c>
      <c r="CK4" t="s">
        <v>623</v>
      </c>
      <c r="CL4" t="s">
        <v>655</v>
      </c>
      <c r="CM4" t="s">
        <v>621</v>
      </c>
      <c r="CN4" t="n">
        <v>9</v>
      </c>
      <c r="CO4" t="n">
        <v>0</v>
      </c>
    </row>
    <row r="5">
      <c r="A5" s="119" t="n">
        <v>3</v>
      </c>
      <c r="B5" s="119" t="s">
        <v>656</v>
      </c>
      <c r="C5" s="119" t="s">
        <v>657</v>
      </c>
      <c r="D5" s="115"/>
      <c r="E5" s="115" t="str">
        <f>IFERROR(GEOMEAN(F5, G5), MAX(F5, G5))</f>
      </c>
      <c r="F5" s="115" t="str">
        <f>MAX(J5, CN5)</f>
      </c>
      <c r="G5" s="115" t="str">
        <f>MAX(R5, U5, V5, Y5, Z5, AJ5, CO5)</f>
      </c>
      <c r="H5" s="115"/>
      <c r="I5" s="115" t="n">
        <v>52.9</v>
      </c>
      <c r="J5" s="115" t="n">
        <v>3.42</v>
      </c>
      <c r="K5" s="115" t="n">
        <v>0</v>
      </c>
      <c r="L5" s="115" t="n">
        <v>0.6</v>
      </c>
      <c r="M5" s="115"/>
      <c r="N5" s="115"/>
      <c r="O5" s="115" t="n">
        <v>0.5</v>
      </c>
      <c r="P5" s="115" t="n">
        <v>0</v>
      </c>
      <c r="Q5" s="115" t="n">
        <v>0.3</v>
      </c>
      <c r="R5" s="115" t="n">
        <v>0</v>
      </c>
      <c r="S5" s="115" t="n">
        <v>52.4381396774578</v>
      </c>
      <c r="T5" s="115" t="n">
        <v>19.2094392564586</v>
      </c>
      <c r="U5" s="115" t="n">
        <v>3.49587597849719</v>
      </c>
      <c r="V5" s="115" t="n">
        <v>1.2806292837639</v>
      </c>
      <c r="W5" s="115" t="n">
        <v>350.565</v>
      </c>
      <c r="X5" s="115" t="n">
        <v>4.964</v>
      </c>
      <c r="Y5" s="115" t="n">
        <v>10</v>
      </c>
      <c r="Z5" s="115" t="n">
        <v>9.928</v>
      </c>
      <c r="AA5" s="115" t="n">
        <v>20210219</v>
      </c>
      <c r="AB5" s="115"/>
      <c r="AC5" s="115" t="n">
        <v>65.22</v>
      </c>
      <c r="AD5" s="115"/>
      <c r="AE5" s="115" t="n">
        <v>75</v>
      </c>
      <c r="AF5" s="115"/>
      <c r="AG5" s="115" t="n">
        <v>63.72</v>
      </c>
      <c r="AH5" s="115"/>
      <c r="AI5" s="115"/>
      <c r="AJ5" s="115" t="n">
        <v>2.27384615384615</v>
      </c>
      <c r="AK5" s="115" t="n">
        <v>2.5</v>
      </c>
      <c r="AL5" s="115" t="n">
        <v>2564</v>
      </c>
      <c r="AM5" s="115" t="n">
        <v>2417</v>
      </c>
      <c r="AN5" s="115" t="n">
        <v>2877.8</v>
      </c>
      <c r="AO5" s="115" t="n">
        <v>1543</v>
      </c>
      <c r="AP5" s="115" t="n">
        <v>147</v>
      </c>
      <c r="AQ5" s="115" t="n">
        <v>51.0806866356244</v>
      </c>
      <c r="AR5" s="115" t="n">
        <v>66.1697990926766</v>
      </c>
      <c r="AS5" s="115" t="n">
        <v>6.61697990926766</v>
      </c>
      <c r="AT5" s="115" t="n">
        <v>4.2</v>
      </c>
      <c r="AU5" s="115"/>
      <c r="AV5" s="115" t="s">
        <v>658</v>
      </c>
      <c r="AW5" s="115" t="s">
        <v>623</v>
      </c>
      <c r="AX5" s="115" t="s">
        <v>659</v>
      </c>
      <c r="AY5" s="115" t="s">
        <v>625</v>
      </c>
      <c r="AZ5" s="115" t="s">
        <v>660</v>
      </c>
      <c r="BA5" s="115" t="s">
        <v>625</v>
      </c>
      <c r="BB5" s="115" t="s">
        <v>626</v>
      </c>
      <c r="BC5" s="115" t="s">
        <v>623</v>
      </c>
      <c r="BD5" s="115" t="s">
        <v>661</v>
      </c>
      <c r="BE5" s="115" t="s">
        <v>625</v>
      </c>
      <c r="BF5" s="115" t="s">
        <v>662</v>
      </c>
      <c r="BG5" s="115" t="s">
        <v>625</v>
      </c>
      <c r="BH5" s="115" t="s">
        <v>646</v>
      </c>
      <c r="BI5" t="s">
        <v>625</v>
      </c>
      <c r="BJ5" t="s">
        <v>663</v>
      </c>
      <c r="BK5" t="s">
        <v>623</v>
      </c>
      <c r="BL5" t="s">
        <v>664</v>
      </c>
      <c r="BM5" t="s">
        <v>625</v>
      </c>
      <c r="BN5" t="s">
        <v>665</v>
      </c>
      <c r="BO5" t="s">
        <v>621</v>
      </c>
      <c r="BP5" t="s">
        <v>649</v>
      </c>
      <c r="BQ5" t="s">
        <v>621</v>
      </c>
      <c r="BR5" t="s">
        <v>630</v>
      </c>
      <c r="BS5"/>
      <c r="BT5" t="s">
        <v>630</v>
      </c>
      <c r="BU5"/>
      <c r="BV5" t="s">
        <v>650</v>
      </c>
      <c r="BW5" t="s">
        <v>621</v>
      </c>
      <c r="BX5" t="s">
        <v>651</v>
      </c>
      <c r="BY5" t="s">
        <v>625</v>
      </c>
      <c r="BZ5" t="s">
        <v>666</v>
      </c>
      <c r="CA5" t="s">
        <v>621</v>
      </c>
      <c r="CB5" t="s">
        <v>630</v>
      </c>
      <c r="CC5"/>
      <c r="CD5" t="n">
        <v>1.6</v>
      </c>
      <c r="CE5" t="s">
        <v>621</v>
      </c>
      <c r="CF5" t="n">
        <v>0</v>
      </c>
      <c r="CG5" t="s">
        <v>621</v>
      </c>
      <c r="CH5" t="n">
        <v>4.6</v>
      </c>
      <c r="CI5" t="s">
        <v>625</v>
      </c>
      <c r="CJ5" t="s">
        <v>630</v>
      </c>
      <c r="CK5"/>
      <c r="CL5" t="s">
        <v>655</v>
      </c>
      <c r="CM5" t="s">
        <v>621</v>
      </c>
      <c r="CN5" t="n">
        <v>5.5</v>
      </c>
      <c r="CO5" t="n">
        <v>0</v>
      </c>
    </row>
    <row r="6">
      <c r="A6" s="119" t="n">
        <v>4</v>
      </c>
      <c r="B6" s="119" t="s">
        <v>667</v>
      </c>
      <c r="C6" s="119" t="s">
        <v>668</v>
      </c>
      <c r="D6" s="115"/>
      <c r="E6" s="115" t="str">
        <f>IFERROR(GEOMEAN(F6, G6), MAX(F6, G6))</f>
      </c>
      <c r="F6" s="115" t="str">
        <f>MAX(J6, CN6)</f>
      </c>
      <c r="G6" s="115" t="str">
        <f>MAX(R6, U6, V6, Y6, Z6, AJ6, CO6)</f>
      </c>
      <c r="H6" s="115"/>
      <c r="I6" s="115" t="n">
        <v>46.7</v>
      </c>
      <c r="J6" s="115" t="n">
        <v>4.66</v>
      </c>
      <c r="K6" s="115" t="n">
        <v>0</v>
      </c>
      <c r="L6" s="115" t="n">
        <v>0.9</v>
      </c>
      <c r="M6" s="115"/>
      <c r="N6" s="115"/>
      <c r="O6" s="115" t="n">
        <v>0.5</v>
      </c>
      <c r="P6" s="115" t="n">
        <v>0.5</v>
      </c>
      <c r="Q6" s="115" t="n">
        <v>0.5</v>
      </c>
      <c r="R6" s="115" t="n">
        <v>4.76190476190474</v>
      </c>
      <c r="S6" s="115" t="n">
        <v>46.1423750098109</v>
      </c>
      <c r="T6" s="115" t="n">
        <v>-8.8275099526044</v>
      </c>
      <c r="U6" s="115" t="n">
        <v>3.07615833398739</v>
      </c>
      <c r="V6" s="115" t="n">
        <v>0</v>
      </c>
      <c r="W6" s="115" t="n">
        <v>320.802</v>
      </c>
      <c r="X6" s="115" t="n">
        <v>1.43</v>
      </c>
      <c r="Y6" s="115" t="n">
        <v>10</v>
      </c>
      <c r="Z6" s="115" t="n">
        <v>2.86</v>
      </c>
      <c r="AA6" s="115" t="n">
        <v>20210219</v>
      </c>
      <c r="AB6" s="115"/>
      <c r="AC6" s="115" t="n">
        <v>60.67</v>
      </c>
      <c r="AD6" s="115"/>
      <c r="AE6" s="115" t="n">
        <v>50</v>
      </c>
      <c r="AF6" s="115"/>
      <c r="AG6" s="115" t="n">
        <v>62.31</v>
      </c>
      <c r="AH6" s="115"/>
      <c r="AI6" s="115"/>
      <c r="AJ6" s="115" t="n">
        <v>2.97384615384615</v>
      </c>
      <c r="AK6" s="115" t="n">
        <v>5</v>
      </c>
      <c r="AL6" s="115" t="n">
        <v>1707</v>
      </c>
      <c r="AM6" s="115" t="n">
        <v>1625</v>
      </c>
      <c r="AN6" s="115" t="n">
        <v>9890.4</v>
      </c>
      <c r="AO6" s="115" t="n">
        <v>1001</v>
      </c>
      <c r="AP6" s="115" t="n">
        <v>82</v>
      </c>
      <c r="AQ6" s="115" t="n">
        <v>8.29086791231902</v>
      </c>
      <c r="AR6" s="115" t="n">
        <v>70.5294705294705</v>
      </c>
      <c r="AS6" s="115" t="n">
        <v>7.05294705294705</v>
      </c>
      <c r="AT6" s="115" t="n">
        <v>2.5</v>
      </c>
      <c r="AU6" s="115"/>
      <c r="AV6" s="115" t="s">
        <v>669</v>
      </c>
      <c r="AW6" s="115" t="s">
        <v>623</v>
      </c>
      <c r="AX6" s="115" t="s">
        <v>670</v>
      </c>
      <c r="AY6" s="115" t="s">
        <v>625</v>
      </c>
      <c r="AZ6" s="115" t="s">
        <v>643</v>
      </c>
      <c r="BA6" s="115" t="s">
        <v>625</v>
      </c>
      <c r="BB6" s="115" t="s">
        <v>671</v>
      </c>
      <c r="BC6" s="115" t="s">
        <v>625</v>
      </c>
      <c r="BD6" s="115" t="s">
        <v>626</v>
      </c>
      <c r="BE6" s="115" t="s">
        <v>623</v>
      </c>
      <c r="BF6" s="115" t="s">
        <v>627</v>
      </c>
      <c r="BG6" s="115" t="s">
        <v>623</v>
      </c>
      <c r="BH6" s="115" t="s">
        <v>672</v>
      </c>
      <c r="BI6" t="s">
        <v>621</v>
      </c>
      <c r="BJ6" t="s">
        <v>673</v>
      </c>
      <c r="BK6" t="s">
        <v>623</v>
      </c>
      <c r="BL6" t="s">
        <v>630</v>
      </c>
      <c r="BM6"/>
      <c r="BN6" t="s">
        <v>674</v>
      </c>
      <c r="BO6" t="s">
        <v>625</v>
      </c>
      <c r="BP6" t="s">
        <v>649</v>
      </c>
      <c r="BQ6" t="s">
        <v>621</v>
      </c>
      <c r="BR6" t="s">
        <v>630</v>
      </c>
      <c r="BS6"/>
      <c r="BT6" t="s">
        <v>630</v>
      </c>
      <c r="BU6"/>
      <c r="BV6" t="s">
        <v>650</v>
      </c>
      <c r="BW6" t="s">
        <v>621</v>
      </c>
      <c r="BX6" t="s">
        <v>635</v>
      </c>
      <c r="BY6" t="s">
        <v>621</v>
      </c>
      <c r="BZ6" t="s">
        <v>666</v>
      </c>
      <c r="CA6" t="s">
        <v>621</v>
      </c>
      <c r="CB6" t="s">
        <v>630</v>
      </c>
      <c r="CC6"/>
      <c r="CD6" t="n">
        <v>0</v>
      </c>
      <c r="CE6" t="s">
        <v>621</v>
      </c>
      <c r="CF6" t="n">
        <v>0</v>
      </c>
      <c r="CG6" t="s">
        <v>621</v>
      </c>
      <c r="CH6" t="n">
        <v>0</v>
      </c>
      <c r="CI6" t="s">
        <v>621</v>
      </c>
      <c r="CJ6" t="s">
        <v>630</v>
      </c>
      <c r="CK6"/>
      <c r="CL6" t="s">
        <v>655</v>
      </c>
      <c r="CM6" t="s">
        <v>621</v>
      </c>
      <c r="CN6" t="n">
        <v>1.25</v>
      </c>
      <c r="CO6" t="n">
        <v>10</v>
      </c>
    </row>
    <row r="7">
      <c r="A7" s="119" t="n">
        <v>5</v>
      </c>
      <c r="B7" s="119" t="s">
        <v>675</v>
      </c>
      <c r="C7" s="119" t="s">
        <v>676</v>
      </c>
      <c r="D7" s="115"/>
      <c r="E7" s="115" t="str">
        <f>IFERROR(GEOMEAN(F7, G7), MAX(F7, G7))</f>
      </c>
      <c r="F7" s="115" t="str">
        <f>MAX(J7, CN7)</f>
      </c>
      <c r="G7" s="115" t="str">
        <f>MAX(R7, U7, V7, Y7, Z7, AJ7, CO7)</f>
      </c>
      <c r="H7" s="115"/>
      <c r="I7" s="115" t="n">
        <v>58.6</v>
      </c>
      <c r="J7" s="115" t="n">
        <v>2.28</v>
      </c>
      <c r="K7" s="115" t="n">
        <v>0</v>
      </c>
      <c r="L7" s="115" t="n">
        <v>0.5</v>
      </c>
      <c r="M7" s="115"/>
      <c r="N7" s="115"/>
      <c r="O7" s="115" t="n">
        <v>1</v>
      </c>
      <c r="P7" s="115" t="n">
        <v>0.8</v>
      </c>
      <c r="Q7" s="115" t="n">
        <v>0.6</v>
      </c>
      <c r="R7" s="115" t="n">
        <v>7.14285714285711</v>
      </c>
      <c r="S7" s="115" t="n">
        <v>-16.347253818889</v>
      </c>
      <c r="T7" s="115" t="n">
        <v>-28.8230551260725</v>
      </c>
      <c r="U7" s="115" t="n">
        <v>0</v>
      </c>
      <c r="V7" s="115" t="n">
        <v>0</v>
      </c>
      <c r="W7" s="115" t="n">
        <v>121.535</v>
      </c>
      <c r="X7" s="115" t="n">
        <v>3.107</v>
      </c>
      <c r="Y7" s="115" t="n">
        <v>4.8614</v>
      </c>
      <c r="Z7" s="115" t="n">
        <v>6.214</v>
      </c>
      <c r="AA7" s="115" t="n">
        <v>20210219</v>
      </c>
      <c r="AB7" s="115"/>
      <c r="AC7" s="115" t="n">
        <v>71.61</v>
      </c>
      <c r="AD7" s="115"/>
      <c r="AE7" s="115" t="n">
        <v>50</v>
      </c>
      <c r="AF7" s="115"/>
      <c r="AG7" s="115" t="n">
        <v>74.94</v>
      </c>
      <c r="AH7" s="115"/>
      <c r="AI7" s="115"/>
      <c r="AJ7" s="115" t="n">
        <v>1.29076923076923</v>
      </c>
      <c r="AK7" s="115" t="n">
        <v>5</v>
      </c>
      <c r="AL7" s="115" t="n">
        <v>55020</v>
      </c>
      <c r="AM7" s="115" t="n">
        <v>54684</v>
      </c>
      <c r="AN7" s="115" t="n">
        <v>45195.777</v>
      </c>
      <c r="AO7" s="115" t="n">
        <v>50188</v>
      </c>
      <c r="AP7" s="115" t="n">
        <v>336</v>
      </c>
      <c r="AQ7" s="115" t="n">
        <v>7.43432290145161</v>
      </c>
      <c r="AR7" s="115" t="n">
        <v>9.62779947397784</v>
      </c>
      <c r="AS7" s="115" t="n">
        <v>0.962779947397784</v>
      </c>
      <c r="AT7" s="115" t="n">
        <v>3.4</v>
      </c>
      <c r="AU7" s="115"/>
      <c r="AV7" s="115" t="s">
        <v>677</v>
      </c>
      <c r="AW7" s="115" t="s">
        <v>623</v>
      </c>
      <c r="AX7" s="115" t="s">
        <v>678</v>
      </c>
      <c r="AY7" s="115" t="s">
        <v>625</v>
      </c>
      <c r="AZ7" s="115" t="s">
        <v>660</v>
      </c>
      <c r="BA7" s="115" t="s">
        <v>625</v>
      </c>
      <c r="BB7" s="115" t="s">
        <v>644</v>
      </c>
      <c r="BC7" s="115" t="s">
        <v>621</v>
      </c>
      <c r="BD7" s="115" t="s">
        <v>661</v>
      </c>
      <c r="BE7" s="115" t="s">
        <v>625</v>
      </c>
      <c r="BF7" s="115" t="s">
        <v>662</v>
      </c>
      <c r="BG7" s="115" t="s">
        <v>625</v>
      </c>
      <c r="BH7" s="115" t="s">
        <v>672</v>
      </c>
      <c r="BI7" t="s">
        <v>621</v>
      </c>
      <c r="BJ7" t="s">
        <v>679</v>
      </c>
      <c r="BK7" t="s">
        <v>623</v>
      </c>
      <c r="BL7" t="s">
        <v>680</v>
      </c>
      <c r="BM7" t="s">
        <v>625</v>
      </c>
      <c r="BN7" t="s">
        <v>681</v>
      </c>
      <c r="BO7" t="s">
        <v>625</v>
      </c>
      <c r="BP7" t="s">
        <v>632</v>
      </c>
      <c r="BQ7" t="s">
        <v>621</v>
      </c>
      <c r="BR7" t="s">
        <v>630</v>
      </c>
      <c r="BS7"/>
      <c r="BT7" t="s">
        <v>682</v>
      </c>
      <c r="BU7" t="s">
        <v>621</v>
      </c>
      <c r="BV7" t="s">
        <v>650</v>
      </c>
      <c r="BW7" t="s">
        <v>621</v>
      </c>
      <c r="BX7" t="s">
        <v>651</v>
      </c>
      <c r="BY7" t="s">
        <v>625</v>
      </c>
      <c r="BZ7" t="s">
        <v>666</v>
      </c>
      <c r="CA7" t="s">
        <v>621</v>
      </c>
      <c r="CB7" t="s">
        <v>630</v>
      </c>
      <c r="CC7"/>
      <c r="CD7" t="n">
        <v>1.6</v>
      </c>
      <c r="CE7" t="s">
        <v>621</v>
      </c>
      <c r="CF7" t="n">
        <v>0</v>
      </c>
      <c r="CG7" t="s">
        <v>621</v>
      </c>
      <c r="CH7" t="n">
        <v>2.6</v>
      </c>
      <c r="CI7" t="s">
        <v>625</v>
      </c>
      <c r="CJ7" t="s">
        <v>630</v>
      </c>
      <c r="CK7"/>
      <c r="CL7" t="s">
        <v>655</v>
      </c>
      <c r="CM7" t="s">
        <v>621</v>
      </c>
      <c r="CN7" t="n">
        <v>3.5</v>
      </c>
      <c r="CO7" t="n">
        <v>0</v>
      </c>
    </row>
    <row r="8">
      <c r="A8" s="119" t="n">
        <v>6</v>
      </c>
      <c r="B8" s="119" t="s">
        <v>683</v>
      </c>
      <c r="C8" s="119" t="s">
        <v>684</v>
      </c>
      <c r="D8" s="115"/>
      <c r="E8" s="115" t="str">
        <f>IFERROR(GEOMEAN(F8, G8), MAX(F8, G8))</f>
      </c>
      <c r="F8" s="115" t="str">
        <f>MAX(J8, CN8)</f>
      </c>
      <c r="G8" s="115" t="str">
        <f>MAX(R8, U8, V8, Y8, Z8, AJ8, CO8)</f>
      </c>
      <c r="H8" s="115"/>
      <c r="I8" s="115" t="n">
        <v>50.2</v>
      </c>
      <c r="J8" s="115" t="n">
        <v>3.96</v>
      </c>
      <c r="K8" s="115"/>
      <c r="L8" s="115"/>
      <c r="M8" s="115"/>
      <c r="N8" s="115"/>
      <c r="O8" s="115"/>
      <c r="P8" s="115"/>
      <c r="Q8" s="115"/>
      <c r="R8" s="115"/>
      <c r="S8" s="115" t="n">
        <v>-35.9396595752048</v>
      </c>
      <c r="T8" s="115" t="n">
        <v>11.9144734289418</v>
      </c>
      <c r="U8" s="115" t="n">
        <v>0</v>
      </c>
      <c r="V8" s="115" t="n">
        <v>0.794298228596119</v>
      </c>
      <c r="W8" s="115" t="n">
        <v>55.152</v>
      </c>
      <c r="X8" s="115" t="n">
        <v>1.012</v>
      </c>
      <c r="Y8" s="115" t="n">
        <v>2.20608</v>
      </c>
      <c r="Z8" s="115" t="n">
        <v>2.024</v>
      </c>
      <c r="AA8" s="115"/>
      <c r="AB8" s="115"/>
      <c r="AC8" s="115"/>
      <c r="AD8" s="115"/>
      <c r="AE8" s="115"/>
      <c r="AF8" s="115"/>
      <c r="AG8" s="115"/>
      <c r="AH8" s="115"/>
      <c r="AI8" s="115"/>
      <c r="AJ8" s="115"/>
      <c r="AK8" s="115"/>
      <c r="AL8" s="115" t="n">
        <v>3358</v>
      </c>
      <c r="AM8" s="115" t="n">
        <v>3324</v>
      </c>
      <c r="AN8" s="115" t="n">
        <v>2963.234</v>
      </c>
      <c r="AO8" s="115" t="n">
        <v>3140</v>
      </c>
      <c r="AP8" s="115" t="n">
        <v>34</v>
      </c>
      <c r="AQ8" s="115" t="n">
        <v>11.4739504203853</v>
      </c>
      <c r="AR8" s="115" t="n">
        <v>6.94267515923568</v>
      </c>
      <c r="AS8" s="115" t="n">
        <v>0.694267515923567</v>
      </c>
      <c r="AT8" s="115" t="n">
        <v>3.6</v>
      </c>
      <c r="AU8" s="115"/>
      <c r="AV8" s="115" t="s">
        <v>685</v>
      </c>
      <c r="AW8" s="115" t="s">
        <v>625</v>
      </c>
      <c r="AX8" s="115" t="s">
        <v>630</v>
      </c>
      <c r="AY8" s="115"/>
      <c r="AZ8" s="115" t="s">
        <v>630</v>
      </c>
      <c r="BA8" s="115"/>
      <c r="BB8" s="115" t="s">
        <v>630</v>
      </c>
      <c r="BC8" s="115"/>
      <c r="BD8" s="115" t="s">
        <v>630</v>
      </c>
      <c r="BE8" s="115"/>
      <c r="BF8" s="115" t="s">
        <v>630</v>
      </c>
      <c r="BG8" s="115"/>
      <c r="BH8" s="115" t="s">
        <v>630</v>
      </c>
      <c r="BI8"/>
      <c r="BJ8" t="s">
        <v>686</v>
      </c>
      <c r="BK8" t="s">
        <v>623</v>
      </c>
      <c r="BL8" t="s">
        <v>687</v>
      </c>
      <c r="BM8" t="s">
        <v>623</v>
      </c>
      <c r="BN8" t="s">
        <v>688</v>
      </c>
      <c r="BO8" t="s">
        <v>621</v>
      </c>
      <c r="BP8" t="s">
        <v>649</v>
      </c>
      <c r="BQ8" t="s">
        <v>621</v>
      </c>
      <c r="BR8" t="s">
        <v>630</v>
      </c>
      <c r="BS8"/>
      <c r="BT8" t="s">
        <v>630</v>
      </c>
      <c r="BU8"/>
      <c r="BV8" t="s">
        <v>630</v>
      </c>
      <c r="BW8"/>
      <c r="BX8" t="s">
        <v>630</v>
      </c>
      <c r="BY8"/>
      <c r="BZ8" t="s">
        <v>630</v>
      </c>
      <c r="CA8"/>
      <c r="CB8" t="s">
        <v>653</v>
      </c>
      <c r="CC8" t="s">
        <v>625</v>
      </c>
      <c r="CD8" t="n">
        <v>0</v>
      </c>
      <c r="CE8" t="s">
        <v>621</v>
      </c>
      <c r="CF8" t="n">
        <v>0</v>
      </c>
      <c r="CG8" t="s">
        <v>621</v>
      </c>
      <c r="CH8" t="n">
        <v>1.5</v>
      </c>
      <c r="CI8" t="s">
        <v>621</v>
      </c>
      <c r="CJ8" t="s">
        <v>630</v>
      </c>
      <c r="CK8"/>
      <c r="CL8" t="s">
        <v>621</v>
      </c>
      <c r="CM8" t="s">
        <v>625</v>
      </c>
      <c r="CN8" t="n">
        <v>4</v>
      </c>
      <c r="CO8" t="n">
        <v>0</v>
      </c>
    </row>
    <row r="9">
      <c r="A9" s="119" t="n">
        <v>7</v>
      </c>
      <c r="B9" s="119" t="s">
        <v>689</v>
      </c>
      <c r="C9" s="119" t="s">
        <v>690</v>
      </c>
      <c r="D9" s="115"/>
      <c r="E9" s="115" t="str">
        <f>IFERROR(GEOMEAN(F9, G9), MAX(F9, G9))</f>
      </c>
      <c r="F9" s="115" t="str">
        <f>MAX(J9, CN9)</f>
      </c>
      <c r="G9" s="115" t="str">
        <f>MAX(R9, U9, V9, Y9, Z9, AJ9, CO9)</f>
      </c>
      <c r="H9" s="115"/>
      <c r="I9" s="115" t="n">
        <v>29</v>
      </c>
      <c r="J9" s="115" t="n">
        <v>8.2</v>
      </c>
      <c r="K9" s="115"/>
      <c r="L9" s="115"/>
      <c r="M9" s="115"/>
      <c r="N9" s="115"/>
      <c r="O9" s="115"/>
      <c r="P9" s="115"/>
      <c r="Q9" s="115"/>
      <c r="R9" s="115"/>
      <c r="S9" s="115" t="n">
        <v>223.076923076923</v>
      </c>
      <c r="T9" s="115" t="n">
        <v>255.909733545848</v>
      </c>
      <c r="U9" s="115" t="n">
        <v>10</v>
      </c>
      <c r="V9" s="115" t="n">
        <v>10</v>
      </c>
      <c r="W9" s="115" t="n">
        <v>243.619</v>
      </c>
      <c r="X9" s="115" t="n">
        <v>1.459</v>
      </c>
      <c r="Y9" s="115" t="n">
        <v>9.74476</v>
      </c>
      <c r="Z9" s="115" t="n">
        <v>2.918</v>
      </c>
      <c r="AA9" s="115"/>
      <c r="AB9" s="115"/>
      <c r="AC9" s="115"/>
      <c r="AD9" s="115"/>
      <c r="AE9" s="115"/>
      <c r="AF9" s="115"/>
      <c r="AG9" s="115"/>
      <c r="AH9" s="115"/>
      <c r="AI9" s="115"/>
      <c r="AJ9" s="115"/>
      <c r="AK9" s="115"/>
      <c r="AL9" s="115" t="n">
        <v>10</v>
      </c>
      <c r="AM9" s="115" t="n">
        <v>10</v>
      </c>
      <c r="AN9" s="115" t="n">
        <v>97.928</v>
      </c>
      <c r="AO9" s="115" t="n">
        <v>9</v>
      </c>
      <c r="AP9" s="115" t="n">
        <v>0</v>
      </c>
      <c r="AQ9" s="115" t="n">
        <v>0</v>
      </c>
      <c r="AR9" s="115" t="n">
        <v>11.1111111111111</v>
      </c>
      <c r="AS9" s="115" t="n">
        <v>1.11111111111111</v>
      </c>
      <c r="AT9" s="115" t="n">
        <v>3.6</v>
      </c>
      <c r="AU9" s="115"/>
      <c r="AV9" s="115" t="s">
        <v>691</v>
      </c>
      <c r="AW9" s="115" t="s">
        <v>625</v>
      </c>
      <c r="AX9" s="115" t="s">
        <v>630</v>
      </c>
      <c r="AY9" s="115"/>
      <c r="AZ9" s="115" t="s">
        <v>630</v>
      </c>
      <c r="BA9" s="115"/>
      <c r="BB9" s="115" t="s">
        <v>630</v>
      </c>
      <c r="BC9" s="115"/>
      <c r="BD9" s="115" t="s">
        <v>630</v>
      </c>
      <c r="BE9" s="115"/>
      <c r="BF9" s="115" t="s">
        <v>630</v>
      </c>
      <c r="BG9" s="115"/>
      <c r="BH9" s="115" t="s">
        <v>630</v>
      </c>
      <c r="BI9"/>
      <c r="BJ9" t="s">
        <v>692</v>
      </c>
      <c r="BK9" t="s">
        <v>623</v>
      </c>
      <c r="BL9" t="s">
        <v>630</v>
      </c>
      <c r="BM9"/>
      <c r="BN9" t="s">
        <v>693</v>
      </c>
      <c r="BO9" t="s">
        <v>621</v>
      </c>
      <c r="BP9" t="s">
        <v>694</v>
      </c>
      <c r="BQ9" t="s">
        <v>625</v>
      </c>
      <c r="BR9" t="s">
        <v>630</v>
      </c>
      <c r="BS9"/>
      <c r="BT9" t="s">
        <v>630</v>
      </c>
      <c r="BU9"/>
      <c r="BV9" t="s">
        <v>630</v>
      </c>
      <c r="BW9"/>
      <c r="BX9" t="s">
        <v>630</v>
      </c>
      <c r="BY9"/>
      <c r="BZ9" t="s">
        <v>630</v>
      </c>
      <c r="CA9"/>
      <c r="CB9" t="s">
        <v>630</v>
      </c>
      <c r="CC9"/>
      <c r="CD9" t="n">
        <v>0.1</v>
      </c>
      <c r="CE9" t="s">
        <v>621</v>
      </c>
      <c r="CF9" t="n">
        <v>0</v>
      </c>
      <c r="CG9" t="s">
        <v>621</v>
      </c>
      <c r="CH9" t="n">
        <v>0</v>
      </c>
      <c r="CI9" t="s">
        <v>621</v>
      </c>
      <c r="CJ9" t="s">
        <v>630</v>
      </c>
      <c r="CK9"/>
      <c r="CL9" t="s">
        <v>655</v>
      </c>
      <c r="CM9" t="s">
        <v>621</v>
      </c>
      <c r="CN9" t="n">
        <v>4</v>
      </c>
      <c r="CO9" t="n">
        <v>0</v>
      </c>
    </row>
    <row r="10">
      <c r="A10" s="119" t="n">
        <v>8</v>
      </c>
      <c r="B10" s="119" t="s">
        <v>695</v>
      </c>
      <c r="C10" s="119" t="s">
        <v>696</v>
      </c>
      <c r="D10" s="115"/>
      <c r="E10" s="115" t="str">
        <f>IFERROR(GEOMEAN(F10, G10), MAX(F10, G10))</f>
      </c>
      <c r="F10" s="115" t="str">
        <f>MAX(J10, CN10)</f>
      </c>
      <c r="G10" s="115" t="str">
        <f>MAX(R10, U10, V10, Y10, Z10, AJ10, CO10)</f>
      </c>
      <c r="H10" s="115"/>
      <c r="I10" s="115" t="n">
        <v>75.5</v>
      </c>
      <c r="J10" s="115" t="n">
        <v>0</v>
      </c>
      <c r="K10" s="115" t="n">
        <v>0</v>
      </c>
      <c r="L10" s="115" t="n">
        <v>1</v>
      </c>
      <c r="M10" s="115"/>
      <c r="N10" s="115"/>
      <c r="O10" s="115" t="n">
        <v>1</v>
      </c>
      <c r="P10" s="115" t="n">
        <v>0.5</v>
      </c>
      <c r="Q10" s="115" t="n">
        <v>0.6</v>
      </c>
      <c r="R10" s="115" t="n">
        <v>7.14285714285711</v>
      </c>
      <c r="S10" s="115" t="n">
        <v>0.01</v>
      </c>
      <c r="T10" s="115" t="n">
        <v>0.01</v>
      </c>
      <c r="U10" s="115" t="n">
        <v>0.000666666666667481</v>
      </c>
      <c r="V10" s="115" t="n">
        <v>0.000666666666667481</v>
      </c>
      <c r="W10" s="115" t="n">
        <v>0.174</v>
      </c>
      <c r="X10" s="115" t="n">
        <v>0</v>
      </c>
      <c r="Y10" s="115" t="n">
        <v>0.00695999999999941</v>
      </c>
      <c r="Z10" s="115" t="n">
        <v>0</v>
      </c>
      <c r="AA10" s="115" t="n">
        <v>20210219</v>
      </c>
      <c r="AB10" s="115"/>
      <c r="AC10" s="115" t="n">
        <v>72.78</v>
      </c>
      <c r="AD10" s="115"/>
      <c r="AE10" s="115" t="n">
        <v>50</v>
      </c>
      <c r="AF10" s="115"/>
      <c r="AG10" s="115" t="n">
        <v>76.28</v>
      </c>
      <c r="AH10" s="115"/>
      <c r="AI10" s="115"/>
      <c r="AJ10" s="115" t="n">
        <v>1.11076923076923</v>
      </c>
      <c r="AK10" s="115" t="n">
        <v>5</v>
      </c>
      <c r="AL10" s="115" t="n">
        <v>909</v>
      </c>
      <c r="AM10" s="115" t="n">
        <v>909</v>
      </c>
      <c r="AN10" s="115" t="n">
        <v>25499.881</v>
      </c>
      <c r="AO10" s="115" t="n">
        <v>909</v>
      </c>
      <c r="AP10" s="115" t="n">
        <v>0</v>
      </c>
      <c r="AQ10" s="115" t="n">
        <v>0</v>
      </c>
      <c r="AR10" s="115" t="n">
        <v>0</v>
      </c>
      <c r="AS10" s="115" t="n">
        <v>0</v>
      </c>
      <c r="AT10" s="115" t="n">
        <v>2.1</v>
      </c>
      <c r="AU10" s="115"/>
      <c r="AV10" s="115" t="s">
        <v>697</v>
      </c>
      <c r="AW10" s="115" t="s">
        <v>621</v>
      </c>
      <c r="AX10" s="115" t="s">
        <v>698</v>
      </c>
      <c r="AY10" s="115" t="s">
        <v>625</v>
      </c>
      <c r="AZ10" s="115" t="s">
        <v>699</v>
      </c>
      <c r="BA10" s="115" t="s">
        <v>621</v>
      </c>
      <c r="BB10" s="115" t="s">
        <v>644</v>
      </c>
      <c r="BC10" s="115" t="s">
        <v>621</v>
      </c>
      <c r="BD10" s="115" t="s">
        <v>700</v>
      </c>
      <c r="BE10" s="115" t="s">
        <v>621</v>
      </c>
      <c r="BF10" s="115" t="s">
        <v>662</v>
      </c>
      <c r="BG10" s="115" t="s">
        <v>625</v>
      </c>
      <c r="BH10" s="115" t="s">
        <v>646</v>
      </c>
      <c r="BI10" t="s">
        <v>625</v>
      </c>
      <c r="BJ10" t="s">
        <v>701</v>
      </c>
      <c r="BK10" t="s">
        <v>623</v>
      </c>
      <c r="BL10" t="s">
        <v>702</v>
      </c>
      <c r="BM10" t="s">
        <v>625</v>
      </c>
      <c r="BN10" t="s">
        <v>703</v>
      </c>
      <c r="BO10" t="s">
        <v>621</v>
      </c>
      <c r="BP10" t="s">
        <v>649</v>
      </c>
      <c r="BQ10" t="s">
        <v>621</v>
      </c>
      <c r="BR10" t="s">
        <v>630</v>
      </c>
      <c r="BS10"/>
      <c r="BT10" t="s">
        <v>630</v>
      </c>
      <c r="BU10"/>
      <c r="BV10" t="s">
        <v>650</v>
      </c>
      <c r="BW10" t="s">
        <v>621</v>
      </c>
      <c r="BX10" t="s">
        <v>651</v>
      </c>
      <c r="BY10" t="s">
        <v>625</v>
      </c>
      <c r="BZ10" t="s">
        <v>666</v>
      </c>
      <c r="CA10" t="s">
        <v>621</v>
      </c>
      <c r="CB10" t="s">
        <v>630</v>
      </c>
      <c r="CC10"/>
      <c r="CD10" t="n">
        <v>0</v>
      </c>
      <c r="CE10" t="s">
        <v>621</v>
      </c>
      <c r="CF10" t="n">
        <v>4.8</v>
      </c>
      <c r="CG10" t="s">
        <v>625</v>
      </c>
      <c r="CH10" t="n">
        <v>4.5</v>
      </c>
      <c r="CI10" t="s">
        <v>625</v>
      </c>
      <c r="CJ10" t="s">
        <v>630</v>
      </c>
      <c r="CK10"/>
      <c r="CL10" t="s">
        <v>655</v>
      </c>
      <c r="CM10" t="s">
        <v>621</v>
      </c>
      <c r="CN10" t="n">
        <v>0.25</v>
      </c>
      <c r="CO10" t="n">
        <v>0</v>
      </c>
    </row>
    <row r="11">
      <c r="A11" s="119" t="n">
        <v>9</v>
      </c>
      <c r="B11" s="119" t="s">
        <v>704</v>
      </c>
      <c r="C11" s="119" t="s">
        <v>705</v>
      </c>
      <c r="D11" s="115"/>
      <c r="E11" s="115" t="str">
        <f>IFERROR(GEOMEAN(F11, G11), MAX(F11, G11))</f>
      </c>
      <c r="F11" s="115" t="str">
        <f>MAX(J11, CN11)</f>
      </c>
      <c r="G11" s="115" t="str">
        <f>MAX(R11, U11, V11, Y11, Z11, AJ11, CO11)</f>
      </c>
      <c r="H11" s="115"/>
      <c r="I11" s="115" t="n">
        <v>58.5</v>
      </c>
      <c r="J11" s="115" t="n">
        <v>2.3</v>
      </c>
      <c r="K11" s="115" t="n">
        <v>0</v>
      </c>
      <c r="L11" s="115" t="n">
        <v>0.8</v>
      </c>
      <c r="M11" s="115"/>
      <c r="N11" s="115"/>
      <c r="O11" s="115" t="n">
        <v>0.5</v>
      </c>
      <c r="P11" s="115" t="n">
        <v>0.4</v>
      </c>
      <c r="Q11" s="115" t="n">
        <v>0.4</v>
      </c>
      <c r="R11" s="115" t="n">
        <v>2.38095238095237</v>
      </c>
      <c r="S11" s="115" t="n">
        <v>-43.2214730391048</v>
      </c>
      <c r="T11" s="115" t="n">
        <v>4.06024768580788</v>
      </c>
      <c r="U11" s="115" t="n">
        <v>0</v>
      </c>
      <c r="V11" s="115" t="n">
        <v>0.27068317905386</v>
      </c>
      <c r="W11" s="115" t="n">
        <v>169.752</v>
      </c>
      <c r="X11" s="115" t="n">
        <v>2.76</v>
      </c>
      <c r="Y11" s="115" t="n">
        <v>6.79008</v>
      </c>
      <c r="Z11" s="115" t="n">
        <v>5.52</v>
      </c>
      <c r="AA11" s="115" t="n">
        <v>20210219</v>
      </c>
      <c r="AB11" s="115"/>
      <c r="AC11" s="115" t="n">
        <v>82.33</v>
      </c>
      <c r="AD11" s="115"/>
      <c r="AE11" s="115" t="n">
        <v>100</v>
      </c>
      <c r="AF11" s="115"/>
      <c r="AG11" s="115" t="n">
        <v>79.62</v>
      </c>
      <c r="AH11" s="115"/>
      <c r="AI11" s="115"/>
      <c r="AJ11" s="115" t="n">
        <v>0</v>
      </c>
      <c r="AK11" s="115" t="n">
        <v>0</v>
      </c>
      <c r="AL11" s="115" t="n">
        <v>10103</v>
      </c>
      <c r="AM11" s="115" t="n">
        <v>9793</v>
      </c>
      <c r="AN11" s="115" t="n">
        <v>9006.4</v>
      </c>
      <c r="AO11" s="115" t="n">
        <v>8195</v>
      </c>
      <c r="AP11" s="115" t="n">
        <v>310</v>
      </c>
      <c r="AQ11" s="115" t="n">
        <v>34.4199680227394</v>
      </c>
      <c r="AR11" s="115" t="n">
        <v>23.2824893227578</v>
      </c>
      <c r="AS11" s="115" t="n">
        <v>2.32824893227578</v>
      </c>
      <c r="AT11" s="115" t="n">
        <v>3</v>
      </c>
      <c r="AU11" s="115"/>
      <c r="AV11" s="115" t="s">
        <v>706</v>
      </c>
      <c r="AW11" s="115" t="s">
        <v>623</v>
      </c>
      <c r="AX11" s="115" t="s">
        <v>707</v>
      </c>
      <c r="AY11" s="115" t="s">
        <v>625</v>
      </c>
      <c r="AZ11" s="115" t="s">
        <v>660</v>
      </c>
      <c r="BA11" s="115" t="s">
        <v>625</v>
      </c>
      <c r="BB11" s="115" t="s">
        <v>671</v>
      </c>
      <c r="BC11" s="115" t="s">
        <v>625</v>
      </c>
      <c r="BD11" s="115" t="s">
        <v>661</v>
      </c>
      <c r="BE11" s="115" t="s">
        <v>625</v>
      </c>
      <c r="BF11" s="115" t="s">
        <v>708</v>
      </c>
      <c r="BG11" s="115" t="s">
        <v>621</v>
      </c>
      <c r="BH11" s="115" t="s">
        <v>672</v>
      </c>
      <c r="BI11" t="s">
        <v>621</v>
      </c>
      <c r="BJ11" t="s">
        <v>709</v>
      </c>
      <c r="BK11" t="s">
        <v>623</v>
      </c>
      <c r="BL11" t="s">
        <v>710</v>
      </c>
      <c r="BM11" t="s">
        <v>625</v>
      </c>
      <c r="BN11" t="s">
        <v>711</v>
      </c>
      <c r="BO11" t="s">
        <v>621</v>
      </c>
      <c r="BP11" t="s">
        <v>649</v>
      </c>
      <c r="BQ11" t="s">
        <v>621</v>
      </c>
      <c r="BR11" t="s">
        <v>630</v>
      </c>
      <c r="BS11"/>
      <c r="BT11" t="s">
        <v>630</v>
      </c>
      <c r="BU11"/>
      <c r="BV11" t="s">
        <v>650</v>
      </c>
      <c r="BW11" t="s">
        <v>621</v>
      </c>
      <c r="BX11" t="s">
        <v>635</v>
      </c>
      <c r="BY11" t="s">
        <v>621</v>
      </c>
      <c r="BZ11" t="s">
        <v>666</v>
      </c>
      <c r="CA11" t="s">
        <v>621</v>
      </c>
      <c r="CB11" t="s">
        <v>630</v>
      </c>
      <c r="CC11"/>
      <c r="CD11" t="n">
        <v>0</v>
      </c>
      <c r="CE11" t="s">
        <v>621</v>
      </c>
      <c r="CF11" t="n">
        <v>0</v>
      </c>
      <c r="CG11" t="s">
        <v>621</v>
      </c>
      <c r="CH11" t="n">
        <v>0</v>
      </c>
      <c r="CI11" t="s">
        <v>621</v>
      </c>
      <c r="CJ11" t="s">
        <v>630</v>
      </c>
      <c r="CK11"/>
      <c r="CL11" t="s">
        <v>655</v>
      </c>
      <c r="CM11" t="s">
        <v>621</v>
      </c>
      <c r="CN11" t="n">
        <v>2.5</v>
      </c>
      <c r="CO11" t="n">
        <v>0</v>
      </c>
    </row>
    <row r="12">
      <c r="A12" s="119" t="n">
        <v>10</v>
      </c>
      <c r="B12" s="119" t="s">
        <v>712</v>
      </c>
      <c r="C12" s="119" t="s">
        <v>713</v>
      </c>
      <c r="D12" s="115"/>
      <c r="E12" s="115" t="str">
        <f>IFERROR(GEOMEAN(F12, G12), MAX(F12, G12))</f>
      </c>
      <c r="F12" s="115" t="str">
        <f>MAX(J12, CN12)</f>
      </c>
      <c r="G12" s="115" t="str">
        <f>MAX(R12, U12, V12, Y12, Z12, AJ12, CO12)</f>
      </c>
      <c r="H12" s="115"/>
      <c r="I12" s="115" t="n">
        <v>34.2</v>
      </c>
      <c r="J12" s="115" t="n">
        <v>7.16</v>
      </c>
      <c r="K12" s="115" t="n">
        <v>0</v>
      </c>
      <c r="L12" s="115" t="n">
        <v>0.7</v>
      </c>
      <c r="M12" s="115"/>
      <c r="N12" s="115"/>
      <c r="O12" s="115" t="n">
        <v>1</v>
      </c>
      <c r="P12" s="115"/>
      <c r="Q12" s="115" t="n">
        <v>0.6</v>
      </c>
      <c r="R12" s="115" t="n">
        <v>7.14285714285711</v>
      </c>
      <c r="S12" s="115" t="n">
        <v>-55.2324868114342</v>
      </c>
      <c r="T12" s="115" t="n">
        <v>-21.7978471771593</v>
      </c>
      <c r="U12" s="115" t="n">
        <v>0</v>
      </c>
      <c r="V12" s="115" t="n">
        <v>0</v>
      </c>
      <c r="W12" s="115" t="n">
        <v>13.906</v>
      </c>
      <c r="X12" s="115" t="n">
        <v>0.282</v>
      </c>
      <c r="Y12" s="115" t="n">
        <v>0.556240000000001</v>
      </c>
      <c r="Z12" s="115" t="n">
        <v>0.564</v>
      </c>
      <c r="AA12" s="115" t="n">
        <v>20210219</v>
      </c>
      <c r="AB12" s="115"/>
      <c r="AC12" s="115" t="n">
        <v>69.11</v>
      </c>
      <c r="AD12" s="115"/>
      <c r="AE12" s="115" t="n">
        <v>12.5</v>
      </c>
      <c r="AF12" s="115"/>
      <c r="AG12" s="115" t="n">
        <v>77.82</v>
      </c>
      <c r="AH12" s="115"/>
      <c r="AI12" s="115"/>
      <c r="AJ12" s="115" t="n">
        <v>1.67538461538462</v>
      </c>
      <c r="AK12" s="115" t="n">
        <v>8.75</v>
      </c>
      <c r="AL12" s="115" t="n">
        <v>3303</v>
      </c>
      <c r="AM12" s="115" t="n">
        <v>3290</v>
      </c>
      <c r="AN12" s="115" t="n">
        <v>10139.175</v>
      </c>
      <c r="AO12" s="115" t="n">
        <v>3178</v>
      </c>
      <c r="AP12" s="115" t="n">
        <v>13</v>
      </c>
      <c r="AQ12" s="115" t="n">
        <v>1.28215559944473</v>
      </c>
      <c r="AR12" s="115" t="n">
        <v>3.93329137822529</v>
      </c>
      <c r="AS12" s="115" t="n">
        <v>0.39332913782253</v>
      </c>
      <c r="AT12" s="115" t="n">
        <v>4</v>
      </c>
      <c r="AU12" s="115"/>
      <c r="AV12" s="115" t="s">
        <v>714</v>
      </c>
      <c r="AW12" s="115" t="s">
        <v>625</v>
      </c>
      <c r="AX12" s="115" t="s">
        <v>715</v>
      </c>
      <c r="AY12" s="115" t="s">
        <v>621</v>
      </c>
      <c r="AZ12" s="115" t="s">
        <v>699</v>
      </c>
      <c r="BA12" s="115" t="s">
        <v>621</v>
      </c>
      <c r="BB12" s="115" t="s">
        <v>644</v>
      </c>
      <c r="BC12" s="115" t="s">
        <v>621</v>
      </c>
      <c r="BD12" s="115" t="s">
        <v>661</v>
      </c>
      <c r="BE12" s="115" t="s">
        <v>625</v>
      </c>
      <c r="BF12" s="115" t="s">
        <v>662</v>
      </c>
      <c r="BG12" s="115" t="s">
        <v>625</v>
      </c>
      <c r="BH12" s="115" t="s">
        <v>628</v>
      </c>
      <c r="BI12" t="s">
        <v>623</v>
      </c>
      <c r="BJ12" t="s">
        <v>647</v>
      </c>
      <c r="BK12" t="s">
        <v>623</v>
      </c>
      <c r="BL12" t="s">
        <v>716</v>
      </c>
      <c r="BM12" t="s">
        <v>625</v>
      </c>
      <c r="BN12" t="s">
        <v>717</v>
      </c>
      <c r="BO12" t="s">
        <v>621</v>
      </c>
      <c r="BP12" t="s">
        <v>694</v>
      </c>
      <c r="BQ12" t="s">
        <v>625</v>
      </c>
      <c r="BR12" t="s">
        <v>630</v>
      </c>
      <c r="BS12"/>
      <c r="BT12" t="s">
        <v>630</v>
      </c>
      <c r="BU12"/>
      <c r="BV12" t="s">
        <v>650</v>
      </c>
      <c r="BW12" t="s">
        <v>621</v>
      </c>
      <c r="BX12" t="s">
        <v>651</v>
      </c>
      <c r="BY12" t="s">
        <v>625</v>
      </c>
      <c r="BZ12" t="s">
        <v>666</v>
      </c>
      <c r="CA12" t="s">
        <v>621</v>
      </c>
      <c r="CB12" t="s">
        <v>718</v>
      </c>
      <c r="CC12" t="s">
        <v>623</v>
      </c>
      <c r="CD12" t="n">
        <v>0</v>
      </c>
      <c r="CE12" t="s">
        <v>621</v>
      </c>
      <c r="CF12" t="n">
        <v>0</v>
      </c>
      <c r="CG12" t="s">
        <v>621</v>
      </c>
      <c r="CH12" t="n">
        <v>3.8</v>
      </c>
      <c r="CI12" t="s">
        <v>625</v>
      </c>
      <c r="CJ12" t="s">
        <v>630</v>
      </c>
      <c r="CK12"/>
      <c r="CL12" t="s">
        <v>655</v>
      </c>
      <c r="CM12" t="s">
        <v>621</v>
      </c>
      <c r="CN12" t="n">
        <v>5</v>
      </c>
      <c r="CO12" t="n">
        <v>0</v>
      </c>
    </row>
    <row r="13">
      <c r="A13" s="119" t="n">
        <v>11</v>
      </c>
      <c r="B13" s="119" t="s">
        <v>719</v>
      </c>
      <c r="C13" s="119" t="s">
        <v>720</v>
      </c>
      <c r="D13" s="115"/>
      <c r="E13" s="115" t="str">
        <f>IFERROR(GEOMEAN(F13, G13), MAX(F13, G13))</f>
      </c>
      <c r="F13" s="115" t="str">
        <f>MAX(J13, CN13)</f>
      </c>
      <c r="G13" s="115" t="str">
        <f>MAX(R13, U13, V13, Y13, Z13, AJ13, CO13)</f>
      </c>
      <c r="H13" s="115"/>
      <c r="I13" s="115" t="n">
        <v>22.8</v>
      </c>
      <c r="J13" s="115" t="n">
        <v>9.44</v>
      </c>
      <c r="K13" s="115" t="n">
        <v>1</v>
      </c>
      <c r="L13" s="115" t="n">
        <v>0.3</v>
      </c>
      <c r="M13" s="115"/>
      <c r="N13" s="115"/>
      <c r="O13" s="115" t="n">
        <v>0.8</v>
      </c>
      <c r="P13" s="115" t="n">
        <v>0</v>
      </c>
      <c r="Q13" s="115" t="n">
        <v>0.5</v>
      </c>
      <c r="R13" s="115" t="n">
        <v>4.76190476190474</v>
      </c>
      <c r="S13" s="115" t="n">
        <v>-100</v>
      </c>
      <c r="T13" s="115" t="n">
        <v>-22.1070071535614</v>
      </c>
      <c r="U13" s="115" t="n">
        <v>0</v>
      </c>
      <c r="V13" s="115" t="n">
        <v>0</v>
      </c>
      <c r="W13" s="115" t="n">
        <v>1.886</v>
      </c>
      <c r="X13" s="115" t="n">
        <v>0</v>
      </c>
      <c r="Y13" s="115" t="n">
        <v>0.0754400000000004</v>
      </c>
      <c r="Z13" s="115" t="n">
        <v>0</v>
      </c>
      <c r="AA13" s="115" t="n">
        <v>20210219</v>
      </c>
      <c r="AB13" s="115"/>
      <c r="AC13" s="115" t="n">
        <v>21.67</v>
      </c>
      <c r="AD13" s="115"/>
      <c r="AE13" s="115" t="n">
        <v>0</v>
      </c>
      <c r="AF13" s="115"/>
      <c r="AG13" s="115" t="n">
        <v>25</v>
      </c>
      <c r="AH13" s="115"/>
      <c r="AI13" s="115"/>
      <c r="AJ13" s="115" t="n">
        <v>8.97384615384615</v>
      </c>
      <c r="AK13" s="115" t="n">
        <v>10</v>
      </c>
      <c r="AL13" s="115" t="n">
        <v>3</v>
      </c>
      <c r="AM13" s="115" t="n">
        <v>3</v>
      </c>
      <c r="AN13" s="115" t="n">
        <v>11890.781</v>
      </c>
      <c r="AO13" s="115" t="n">
        <v>3</v>
      </c>
      <c r="AP13" s="115" t="n">
        <v>0</v>
      </c>
      <c r="AQ13" s="115" t="n">
        <v>0</v>
      </c>
      <c r="AR13" s="115" t="n">
        <v>0</v>
      </c>
      <c r="AS13" s="115" t="n">
        <v>0</v>
      </c>
      <c r="AT13" s="115" t="n">
        <v>6.5</v>
      </c>
      <c r="AU13" s="115"/>
      <c r="AV13" s="115" t="s">
        <v>641</v>
      </c>
      <c r="AW13" s="115" t="s">
        <v>621</v>
      </c>
      <c r="AX13" s="115" t="s">
        <v>721</v>
      </c>
      <c r="AY13" s="115" t="s">
        <v>623</v>
      </c>
      <c r="AZ13" s="115" t="s">
        <v>643</v>
      </c>
      <c r="BA13" s="115" t="s">
        <v>625</v>
      </c>
      <c r="BB13" s="115" t="s">
        <v>626</v>
      </c>
      <c r="BC13" s="115" t="s">
        <v>623</v>
      </c>
      <c r="BD13" s="115" t="s">
        <v>626</v>
      </c>
      <c r="BE13" s="115" t="s">
        <v>623</v>
      </c>
      <c r="BF13" s="115" t="s">
        <v>662</v>
      </c>
      <c r="BG13" s="115" t="s">
        <v>625</v>
      </c>
      <c r="BH13" s="115" t="s">
        <v>646</v>
      </c>
      <c r="BI13" t="s">
        <v>625</v>
      </c>
      <c r="BJ13" t="s">
        <v>722</v>
      </c>
      <c r="BK13" t="s">
        <v>623</v>
      </c>
      <c r="BL13" t="s">
        <v>630</v>
      </c>
      <c r="BM13"/>
      <c r="BN13" t="s">
        <v>723</v>
      </c>
      <c r="BO13" t="s">
        <v>623</v>
      </c>
      <c r="BP13" t="s">
        <v>649</v>
      </c>
      <c r="BQ13" t="s">
        <v>621</v>
      </c>
      <c r="BR13" t="s">
        <v>724</v>
      </c>
      <c r="BS13" t="s">
        <v>623</v>
      </c>
      <c r="BT13" t="s">
        <v>630</v>
      </c>
      <c r="BU13"/>
      <c r="BV13" t="s">
        <v>634</v>
      </c>
      <c r="BW13" t="s">
        <v>625</v>
      </c>
      <c r="BX13" t="s">
        <v>725</v>
      </c>
      <c r="BY13" t="s">
        <v>625</v>
      </c>
      <c r="BZ13" t="s">
        <v>652</v>
      </c>
      <c r="CA13" t="s">
        <v>625</v>
      </c>
      <c r="CB13" t="s">
        <v>726</v>
      </c>
      <c r="CC13" t="s">
        <v>623</v>
      </c>
      <c r="CD13" t="n">
        <v>3</v>
      </c>
      <c r="CE13" t="s">
        <v>625</v>
      </c>
      <c r="CF13" t="n">
        <v>0</v>
      </c>
      <c r="CG13" t="s">
        <v>621</v>
      </c>
      <c r="CH13" t="n">
        <v>3.4</v>
      </c>
      <c r="CI13" t="s">
        <v>625</v>
      </c>
      <c r="CJ13" t="s">
        <v>637</v>
      </c>
      <c r="CK13" t="s">
        <v>621</v>
      </c>
      <c r="CL13" t="s">
        <v>625</v>
      </c>
      <c r="CM13" t="s">
        <v>623</v>
      </c>
      <c r="CN13" t="n">
        <v>10</v>
      </c>
      <c r="CO13" t="n">
        <v>10</v>
      </c>
    </row>
    <row r="14">
      <c r="A14" s="119" t="n">
        <v>12</v>
      </c>
      <c r="B14" s="119" t="s">
        <v>727</v>
      </c>
      <c r="C14" s="119" t="s">
        <v>728</v>
      </c>
      <c r="D14" s="115"/>
      <c r="E14" s="115" t="str">
        <f>IFERROR(GEOMEAN(F14, G14), MAX(F14, G14))</f>
      </c>
      <c r="F14" s="115" t="str">
        <f>MAX(J14, CN14)</f>
      </c>
      <c r="G14" s="115" t="str">
        <f>MAX(R14, U14, V14, Y14, Z14, AJ14, CO14)</f>
      </c>
      <c r="H14" s="115"/>
      <c r="I14" s="115" t="n">
        <v>61</v>
      </c>
      <c r="J14" s="115" t="n">
        <v>1.8</v>
      </c>
      <c r="K14" s="115" t="n">
        <v>0</v>
      </c>
      <c r="L14" s="115" t="n">
        <v>0.6</v>
      </c>
      <c r="M14" s="115"/>
      <c r="N14" s="115"/>
      <c r="O14" s="115" t="n">
        <v>0.8</v>
      </c>
      <c r="P14" s="115" t="n">
        <v>0.5</v>
      </c>
      <c r="Q14" s="115" t="n">
        <v>0.4</v>
      </c>
      <c r="R14" s="115" t="n">
        <v>2.38095238095237</v>
      </c>
      <c r="S14" s="115" t="n">
        <v>-8.63215109967143</v>
      </c>
      <c r="T14" s="115" t="n">
        <v>-16.7218150557874</v>
      </c>
      <c r="U14" s="115" t="n">
        <v>0</v>
      </c>
      <c r="V14" s="115" t="n">
        <v>0</v>
      </c>
      <c r="W14" s="115" t="n">
        <v>162.732</v>
      </c>
      <c r="X14" s="115" t="n">
        <v>3.328</v>
      </c>
      <c r="Y14" s="115" t="n">
        <v>6.50928</v>
      </c>
      <c r="Z14" s="115" t="n">
        <v>6.656</v>
      </c>
      <c r="AA14" s="115" t="n">
        <v>20210219</v>
      </c>
      <c r="AB14" s="115"/>
      <c r="AC14" s="115" t="n">
        <v>64.89</v>
      </c>
      <c r="AD14" s="115"/>
      <c r="AE14" s="115" t="n">
        <v>75</v>
      </c>
      <c r="AF14" s="115"/>
      <c r="AG14" s="115" t="n">
        <v>63.33</v>
      </c>
      <c r="AH14" s="115"/>
      <c r="AI14" s="115"/>
      <c r="AJ14" s="115" t="n">
        <v>2.32461538461538</v>
      </c>
      <c r="AK14" s="115" t="n">
        <v>2.5</v>
      </c>
      <c r="AL14" s="115" t="n">
        <v>23344</v>
      </c>
      <c r="AM14" s="115" t="n">
        <v>23174</v>
      </c>
      <c r="AN14" s="115" t="n">
        <v>11589.616</v>
      </c>
      <c r="AO14" s="115" t="n">
        <v>21634</v>
      </c>
      <c r="AP14" s="115" t="n">
        <v>170</v>
      </c>
      <c r="AQ14" s="115" t="n">
        <v>14.6683030740622</v>
      </c>
      <c r="AR14" s="115" t="n">
        <v>7.90422483128408</v>
      </c>
      <c r="AS14" s="115" t="n">
        <v>0.790422483128408</v>
      </c>
      <c r="AT14" s="115" t="n">
        <v>2.8</v>
      </c>
      <c r="AU14" s="115"/>
      <c r="AV14" s="115" t="s">
        <v>729</v>
      </c>
      <c r="AW14" s="115" t="s">
        <v>623</v>
      </c>
      <c r="AX14" s="115" t="s">
        <v>707</v>
      </c>
      <c r="AY14" s="115" t="s">
        <v>625</v>
      </c>
      <c r="AZ14" s="115" t="s">
        <v>660</v>
      </c>
      <c r="BA14" s="115" t="s">
        <v>625</v>
      </c>
      <c r="BB14" s="115" t="s">
        <v>626</v>
      </c>
      <c r="BC14" s="115" t="s">
        <v>623</v>
      </c>
      <c r="BD14" s="115" t="s">
        <v>661</v>
      </c>
      <c r="BE14" s="115" t="s">
        <v>625</v>
      </c>
      <c r="BF14" s="115" t="s">
        <v>708</v>
      </c>
      <c r="BG14" s="115" t="s">
        <v>621</v>
      </c>
      <c r="BH14" s="115" t="s">
        <v>672</v>
      </c>
      <c r="BI14" t="s">
        <v>621</v>
      </c>
      <c r="BJ14" t="s">
        <v>730</v>
      </c>
      <c r="BK14" t="s">
        <v>623</v>
      </c>
      <c r="BL14" t="s">
        <v>731</v>
      </c>
      <c r="BM14" t="s">
        <v>625</v>
      </c>
      <c r="BN14" t="s">
        <v>732</v>
      </c>
      <c r="BO14" t="s">
        <v>621</v>
      </c>
      <c r="BP14" t="s">
        <v>649</v>
      </c>
      <c r="BQ14" t="s">
        <v>621</v>
      </c>
      <c r="BR14" t="s">
        <v>630</v>
      </c>
      <c r="BS14"/>
      <c r="BT14" t="s">
        <v>630</v>
      </c>
      <c r="BU14"/>
      <c r="BV14" t="s">
        <v>650</v>
      </c>
      <c r="BW14" t="s">
        <v>621</v>
      </c>
      <c r="BX14" t="s">
        <v>651</v>
      </c>
      <c r="BY14" t="s">
        <v>625</v>
      </c>
      <c r="BZ14" t="s">
        <v>666</v>
      </c>
      <c r="CA14" t="s">
        <v>621</v>
      </c>
      <c r="CB14" t="s">
        <v>630</v>
      </c>
      <c r="CC14"/>
      <c r="CD14" t="n">
        <v>1.3</v>
      </c>
      <c r="CE14" t="s">
        <v>621</v>
      </c>
      <c r="CF14" t="n">
        <v>0</v>
      </c>
      <c r="CG14" t="s">
        <v>621</v>
      </c>
      <c r="CH14" t="n">
        <v>0</v>
      </c>
      <c r="CI14" t="s">
        <v>621</v>
      </c>
      <c r="CJ14" t="s">
        <v>630</v>
      </c>
      <c r="CK14"/>
      <c r="CL14" t="s">
        <v>655</v>
      </c>
      <c r="CM14" t="s">
        <v>621</v>
      </c>
      <c r="CN14" t="n">
        <v>2</v>
      </c>
      <c r="CO14" t="n">
        <v>0</v>
      </c>
    </row>
    <row r="15">
      <c r="A15" s="119" t="n">
        <v>13</v>
      </c>
      <c r="B15" s="119" t="s">
        <v>733</v>
      </c>
      <c r="C15" s="119" t="s">
        <v>734</v>
      </c>
      <c r="D15" s="115"/>
      <c r="E15" s="115" t="str">
        <f>IFERROR(GEOMEAN(F15, G15), MAX(F15, G15))</f>
      </c>
      <c r="F15" s="115" t="str">
        <f>MAX(J15, CN15)</f>
      </c>
      <c r="G15" s="115" t="str">
        <f>MAX(R15, U15, V15, Y15, Z15, AJ15, CO15)</f>
      </c>
      <c r="H15" s="115"/>
      <c r="I15" s="115" t="n">
        <v>28.8</v>
      </c>
      <c r="J15" s="115" t="n">
        <v>8.24</v>
      </c>
      <c r="K15" s="115" t="n">
        <v>0.9</v>
      </c>
      <c r="L15" s="115" t="n">
        <v>0.4</v>
      </c>
      <c r="M15" s="115"/>
      <c r="N15" s="115"/>
      <c r="O15" s="115" t="n">
        <v>0.5</v>
      </c>
      <c r="P15" s="115" t="n">
        <v>0.6</v>
      </c>
      <c r="Q15" s="115" t="n">
        <v>0.6</v>
      </c>
      <c r="R15" s="115" t="n">
        <v>7.14285714285711</v>
      </c>
      <c r="S15" s="115" t="n">
        <v>53.7928276229836</v>
      </c>
      <c r="T15" s="115" t="n">
        <v>86.014201809476</v>
      </c>
      <c r="U15" s="115" t="n">
        <v>3.58618850819891</v>
      </c>
      <c r="V15" s="115" t="n">
        <v>5.73428012063173</v>
      </c>
      <c r="W15" s="115" t="n">
        <v>6.87</v>
      </c>
      <c r="X15" s="115" t="n">
        <v>0.106</v>
      </c>
      <c r="Y15" s="115" t="n">
        <v>0.274800000000001</v>
      </c>
      <c r="Z15" s="115" t="n">
        <v>0.212</v>
      </c>
      <c r="AA15" s="115" t="n">
        <v>20210219</v>
      </c>
      <c r="AB15" s="115"/>
      <c r="AC15" s="115" t="n">
        <v>39.72</v>
      </c>
      <c r="AD15" s="115"/>
      <c r="AE15" s="115" t="n">
        <v>62.5</v>
      </c>
      <c r="AF15" s="115"/>
      <c r="AG15" s="115" t="n">
        <v>36.22</v>
      </c>
      <c r="AH15" s="115"/>
      <c r="AI15" s="115"/>
      <c r="AJ15" s="115" t="n">
        <v>6.19692307692308</v>
      </c>
      <c r="AK15" s="115" t="n">
        <v>3.75</v>
      </c>
      <c r="AL15" s="115" t="n">
        <v>65</v>
      </c>
      <c r="AM15" s="115" t="n">
        <v>65</v>
      </c>
      <c r="AN15" s="115" t="n">
        <v>12123.198</v>
      </c>
      <c r="AO15" s="115" t="n">
        <v>56</v>
      </c>
      <c r="AP15" s="115" t="n">
        <v>0</v>
      </c>
      <c r="AQ15" s="115" t="n">
        <v>0</v>
      </c>
      <c r="AR15" s="115" t="n">
        <v>16.0714285714286</v>
      </c>
      <c r="AS15" s="115" t="n">
        <v>1.60714285714286</v>
      </c>
      <c r="AT15" s="115" t="n">
        <v>5.8</v>
      </c>
      <c r="AU15" s="115"/>
      <c r="AV15" s="115" t="s">
        <v>735</v>
      </c>
      <c r="AW15" s="115" t="s">
        <v>621</v>
      </c>
      <c r="AX15" s="115" t="s">
        <v>736</v>
      </c>
      <c r="AY15" s="115" t="s">
        <v>625</v>
      </c>
      <c r="AZ15" s="115" t="s">
        <v>624</v>
      </c>
      <c r="BA15" s="115" t="s">
        <v>625</v>
      </c>
      <c r="BB15" s="115" t="s">
        <v>626</v>
      </c>
      <c r="BC15" s="115" t="s">
        <v>623</v>
      </c>
      <c r="BD15" s="115" t="s">
        <v>626</v>
      </c>
      <c r="BE15" s="115" t="s">
        <v>623</v>
      </c>
      <c r="BF15" s="115" t="s">
        <v>708</v>
      </c>
      <c r="BG15" s="115" t="s">
        <v>621</v>
      </c>
      <c r="BH15" s="115" t="s">
        <v>646</v>
      </c>
      <c r="BI15" t="s">
        <v>625</v>
      </c>
      <c r="BJ15" t="s">
        <v>737</v>
      </c>
      <c r="BK15" t="s">
        <v>621</v>
      </c>
      <c r="BL15" t="s">
        <v>630</v>
      </c>
      <c r="BM15"/>
      <c r="BN15" t="s">
        <v>738</v>
      </c>
      <c r="BO15" t="s">
        <v>621</v>
      </c>
      <c r="BP15" t="s">
        <v>649</v>
      </c>
      <c r="BQ15" t="s">
        <v>621</v>
      </c>
      <c r="BR15" t="s">
        <v>739</v>
      </c>
      <c r="BS15" t="s">
        <v>625</v>
      </c>
      <c r="BT15" t="s">
        <v>630</v>
      </c>
      <c r="BU15"/>
      <c r="BV15" t="s">
        <v>650</v>
      </c>
      <c r="BW15" t="s">
        <v>621</v>
      </c>
      <c r="BX15" t="s">
        <v>725</v>
      </c>
      <c r="BY15" t="s">
        <v>625</v>
      </c>
      <c r="BZ15" t="s">
        <v>666</v>
      </c>
      <c r="CA15" t="s">
        <v>621</v>
      </c>
      <c r="CB15" t="s">
        <v>630</v>
      </c>
      <c r="CC15"/>
      <c r="CD15" t="n">
        <v>0</v>
      </c>
      <c r="CE15" t="s">
        <v>621</v>
      </c>
      <c r="CF15" t="n">
        <v>0</v>
      </c>
      <c r="CG15" t="s">
        <v>621</v>
      </c>
      <c r="CH15" t="n">
        <v>0</v>
      </c>
      <c r="CI15" t="s">
        <v>621</v>
      </c>
      <c r="CJ15" t="s">
        <v>637</v>
      </c>
      <c r="CK15" t="s">
        <v>621</v>
      </c>
      <c r="CL15" t="s">
        <v>655</v>
      </c>
      <c r="CM15" t="s">
        <v>621</v>
      </c>
      <c r="CN15" t="n">
        <v>9.5</v>
      </c>
      <c r="CO15" t="n">
        <v>0</v>
      </c>
    </row>
    <row r="16">
      <c r="A16" s="119" t="n">
        <v>14</v>
      </c>
      <c r="B16" s="119" t="s">
        <v>740</v>
      </c>
      <c r="C16" s="119" t="s">
        <v>741</v>
      </c>
      <c r="D16" s="115"/>
      <c r="E16" s="115" t="str">
        <f>IFERROR(GEOMEAN(F16, G16), MAX(F16, G16))</f>
      </c>
      <c r="F16" s="115" t="str">
        <f>MAX(J16, CN16)</f>
      </c>
      <c r="G16" s="115" t="str">
        <f>MAX(R16, U16, V16, Y16, Z16, AJ16, CO16)</f>
      </c>
      <c r="H16" s="115"/>
      <c r="I16" s="115" t="n">
        <v>30.1</v>
      </c>
      <c r="J16" s="115" t="n">
        <v>7.98</v>
      </c>
      <c r="K16" s="115" t="n">
        <v>0.8</v>
      </c>
      <c r="L16" s="115" t="n">
        <v>0.3</v>
      </c>
      <c r="M16" s="115"/>
      <c r="N16" s="115"/>
      <c r="O16" s="115" t="n">
        <v>1</v>
      </c>
      <c r="P16" s="115" t="n">
        <v>0.6</v>
      </c>
      <c r="Q16" s="115" t="n">
        <v>0.7</v>
      </c>
      <c r="R16" s="115" t="n">
        <v>9.52380952380948</v>
      </c>
      <c r="S16" s="115" t="n">
        <v>-69.7705802968961</v>
      </c>
      <c r="T16" s="115" t="n">
        <v>-53.1032051073662</v>
      </c>
      <c r="U16" s="115" t="n">
        <v>0</v>
      </c>
      <c r="V16" s="115" t="n">
        <v>0</v>
      </c>
      <c r="W16" s="115" t="n">
        <v>1.893</v>
      </c>
      <c r="X16" s="115" t="n">
        <v>0.034</v>
      </c>
      <c r="Y16" s="115" t="n">
        <v>0.0757200000000005</v>
      </c>
      <c r="Z16" s="115" t="n">
        <v>0.0679999999999996</v>
      </c>
      <c r="AA16" s="115" t="n">
        <v>20210219</v>
      </c>
      <c r="AB16" s="115"/>
      <c r="AC16" s="115" t="n">
        <v>23.33</v>
      </c>
      <c r="AD16" s="115"/>
      <c r="AE16" s="115" t="n">
        <v>25</v>
      </c>
      <c r="AF16" s="115"/>
      <c r="AG16" s="115" t="n">
        <v>23.08</v>
      </c>
      <c r="AH16" s="115"/>
      <c r="AI16" s="115"/>
      <c r="AJ16" s="115" t="n">
        <v>8.71846153846154</v>
      </c>
      <c r="AK16" s="115" t="n">
        <v>7.5</v>
      </c>
      <c r="AL16" s="115" t="n">
        <v>139</v>
      </c>
      <c r="AM16" s="115" t="n">
        <v>139</v>
      </c>
      <c r="AN16" s="115" t="n">
        <v>20903.278</v>
      </c>
      <c r="AO16" s="115" t="n">
        <v>138</v>
      </c>
      <c r="AP16" s="115" t="n">
        <v>0</v>
      </c>
      <c r="AQ16" s="115" t="n">
        <v>0</v>
      </c>
      <c r="AR16" s="115" t="n">
        <v>0.724637681159422</v>
      </c>
      <c r="AS16" s="115" t="n">
        <v>0.0724637681159415</v>
      </c>
      <c r="AT16" s="115" t="n">
        <v>6.3</v>
      </c>
      <c r="AU16" s="115"/>
      <c r="AV16" s="115" t="s">
        <v>742</v>
      </c>
      <c r="AW16" s="115" t="s">
        <v>621</v>
      </c>
      <c r="AX16" s="115" t="s">
        <v>743</v>
      </c>
      <c r="AY16" s="115" t="s">
        <v>623</v>
      </c>
      <c r="AZ16" s="115" t="s">
        <v>624</v>
      </c>
      <c r="BA16" s="115" t="s">
        <v>625</v>
      </c>
      <c r="BB16" s="115" t="s">
        <v>626</v>
      </c>
      <c r="BC16" s="115" t="s">
        <v>623</v>
      </c>
      <c r="BD16" s="115" t="s">
        <v>626</v>
      </c>
      <c r="BE16" s="115" t="s">
        <v>623</v>
      </c>
      <c r="BF16" s="115" t="s">
        <v>627</v>
      </c>
      <c r="BG16" s="115" t="s">
        <v>623</v>
      </c>
      <c r="BH16" s="115" t="s">
        <v>628</v>
      </c>
      <c r="BI16" t="s">
        <v>623</v>
      </c>
      <c r="BJ16" t="s">
        <v>744</v>
      </c>
      <c r="BK16" t="s">
        <v>623</v>
      </c>
      <c r="BL16" t="s">
        <v>630</v>
      </c>
      <c r="BM16"/>
      <c r="BN16" t="s">
        <v>737</v>
      </c>
      <c r="BO16" t="s">
        <v>621</v>
      </c>
      <c r="BP16" t="s">
        <v>649</v>
      </c>
      <c r="BQ16" t="s">
        <v>621</v>
      </c>
      <c r="BR16" t="s">
        <v>745</v>
      </c>
      <c r="BS16" t="s">
        <v>623</v>
      </c>
      <c r="BT16" t="s">
        <v>630</v>
      </c>
      <c r="BU16"/>
      <c r="BV16" t="s">
        <v>650</v>
      </c>
      <c r="BW16" t="s">
        <v>621</v>
      </c>
      <c r="BX16" t="s">
        <v>635</v>
      </c>
      <c r="BY16" t="s">
        <v>621</v>
      </c>
      <c r="BZ16" t="s">
        <v>666</v>
      </c>
      <c r="CA16" t="s">
        <v>621</v>
      </c>
      <c r="CB16" t="s">
        <v>746</v>
      </c>
      <c r="CC16" t="s">
        <v>623</v>
      </c>
      <c r="CD16" t="n">
        <v>0</v>
      </c>
      <c r="CE16" t="s">
        <v>621</v>
      </c>
      <c r="CF16" t="n">
        <v>0</v>
      </c>
      <c r="CG16" t="s">
        <v>621</v>
      </c>
      <c r="CH16" t="n">
        <v>3.8</v>
      </c>
      <c r="CI16" t="s">
        <v>625</v>
      </c>
      <c r="CJ16" t="s">
        <v>637</v>
      </c>
      <c r="CK16" t="s">
        <v>621</v>
      </c>
      <c r="CL16" t="s">
        <v>623</v>
      </c>
      <c r="CM16" t="s">
        <v>623</v>
      </c>
      <c r="CN16" t="n">
        <v>10</v>
      </c>
      <c r="CO16" t="n">
        <v>10</v>
      </c>
    </row>
    <row r="17">
      <c r="A17" s="119" t="n">
        <v>15</v>
      </c>
      <c r="B17" s="119" t="s">
        <v>747</v>
      </c>
      <c r="C17" s="119" t="s">
        <v>748</v>
      </c>
      <c r="D17" s="115"/>
      <c r="E17" s="115" t="str">
        <f>IFERROR(GEOMEAN(F17, G17), MAX(F17, G17))</f>
      </c>
      <c r="F17" s="115" t="str">
        <f>MAX(J17, CN17)</f>
      </c>
      <c r="G17" s="115" t="str">
        <f>MAX(R17, U17, V17, Y17, Z17, AJ17, CO17)</f>
      </c>
      <c r="H17" s="115"/>
      <c r="I17" s="115" t="n">
        <v>35</v>
      </c>
      <c r="J17" s="115" t="n">
        <v>7</v>
      </c>
      <c r="K17" s="115" t="n">
        <v>0</v>
      </c>
      <c r="L17" s="115" t="n">
        <v>0.4</v>
      </c>
      <c r="M17" s="115"/>
      <c r="N17" s="115"/>
      <c r="O17" s="115" t="n">
        <v>0.8</v>
      </c>
      <c r="P17" s="115" t="n">
        <v>0.5</v>
      </c>
      <c r="Q17" s="115" t="n">
        <v>0.4</v>
      </c>
      <c r="R17" s="115" t="n">
        <v>2.38095238095237</v>
      </c>
      <c r="S17" s="115" t="n">
        <v>-21.1491211491211</v>
      </c>
      <c r="T17" s="115" t="n">
        <v>-21.3320693933859</v>
      </c>
      <c r="U17" s="115" t="n">
        <v>0</v>
      </c>
      <c r="V17" s="115" t="n">
        <v>0</v>
      </c>
      <c r="W17" s="115" t="n">
        <v>2.374</v>
      </c>
      <c r="X17" s="115" t="n">
        <v>0.07</v>
      </c>
      <c r="Y17" s="115" t="n">
        <v>0.0949600000000004</v>
      </c>
      <c r="Z17" s="115" t="n">
        <v>0.140000000000001</v>
      </c>
      <c r="AA17" s="115" t="n">
        <v>20210219</v>
      </c>
      <c r="AB17" s="115"/>
      <c r="AC17" s="115" t="n">
        <v>73.28</v>
      </c>
      <c r="AD17" s="115"/>
      <c r="AE17" s="115" t="n">
        <v>50</v>
      </c>
      <c r="AF17" s="115"/>
      <c r="AG17" s="115" t="n">
        <v>76.86</v>
      </c>
      <c r="AH17" s="115"/>
      <c r="AI17" s="115"/>
      <c r="AJ17" s="115" t="n">
        <v>1.03384615384615</v>
      </c>
      <c r="AK17" s="115" t="n">
        <v>5</v>
      </c>
      <c r="AL17" s="115" t="n">
        <v>8792</v>
      </c>
      <c r="AM17" s="115" t="n">
        <v>8730</v>
      </c>
      <c r="AN17" s="115" t="n">
        <v>164689.383</v>
      </c>
      <c r="AO17" s="115" t="n">
        <v>8266</v>
      </c>
      <c r="AP17" s="115" t="n">
        <v>62</v>
      </c>
      <c r="AQ17" s="115" t="n">
        <v>0.376466283804099</v>
      </c>
      <c r="AR17" s="115" t="n">
        <v>6.36341640454876</v>
      </c>
      <c r="AS17" s="115" t="n">
        <v>0.636341640454877</v>
      </c>
      <c r="AT17" s="115" t="n">
        <v>5.2</v>
      </c>
      <c r="AU17" s="115"/>
      <c r="AV17" s="115" t="s">
        <v>749</v>
      </c>
      <c r="AW17" s="115" t="s">
        <v>621</v>
      </c>
      <c r="AX17" s="115" t="s">
        <v>715</v>
      </c>
      <c r="AY17" s="115" t="s">
        <v>621</v>
      </c>
      <c r="AZ17" s="115" t="s">
        <v>660</v>
      </c>
      <c r="BA17" s="115" t="s">
        <v>625</v>
      </c>
      <c r="BB17" s="115" t="s">
        <v>644</v>
      </c>
      <c r="BC17" s="115" t="s">
        <v>621</v>
      </c>
      <c r="BD17" s="115" t="s">
        <v>661</v>
      </c>
      <c r="BE17" s="115" t="s">
        <v>625</v>
      </c>
      <c r="BF17" s="115" t="s">
        <v>627</v>
      </c>
      <c r="BG17" s="115" t="s">
        <v>623</v>
      </c>
      <c r="BH17" s="115" t="s">
        <v>672</v>
      </c>
      <c r="BI17" t="s">
        <v>621</v>
      </c>
      <c r="BJ17" t="s">
        <v>750</v>
      </c>
      <c r="BK17" t="s">
        <v>621</v>
      </c>
      <c r="BL17" t="s">
        <v>630</v>
      </c>
      <c r="BM17"/>
      <c r="BN17" t="s">
        <v>751</v>
      </c>
      <c r="BO17" t="s">
        <v>623</v>
      </c>
      <c r="BP17" t="s">
        <v>752</v>
      </c>
      <c r="BQ17" t="s">
        <v>623</v>
      </c>
      <c r="BR17" t="s">
        <v>630</v>
      </c>
      <c r="BS17"/>
      <c r="BT17" t="s">
        <v>630</v>
      </c>
      <c r="BU17"/>
      <c r="BV17" t="s">
        <v>650</v>
      </c>
      <c r="BW17" t="s">
        <v>621</v>
      </c>
      <c r="BX17" t="s">
        <v>651</v>
      </c>
      <c r="BY17" t="s">
        <v>625</v>
      </c>
      <c r="BZ17" t="s">
        <v>652</v>
      </c>
      <c r="CA17" t="s">
        <v>625</v>
      </c>
      <c r="CB17" t="s">
        <v>753</v>
      </c>
      <c r="CC17" t="s">
        <v>623</v>
      </c>
      <c r="CD17" t="n">
        <v>0</v>
      </c>
      <c r="CE17" t="s">
        <v>621</v>
      </c>
      <c r="CF17" t="n">
        <v>0</v>
      </c>
      <c r="CG17" t="s">
        <v>621</v>
      </c>
      <c r="CH17" t="n">
        <v>4.8</v>
      </c>
      <c r="CI17" t="s">
        <v>625</v>
      </c>
      <c r="CJ17" t="s">
        <v>637</v>
      </c>
      <c r="CK17" t="s">
        <v>621</v>
      </c>
      <c r="CL17" t="s">
        <v>623</v>
      </c>
      <c r="CM17" t="s">
        <v>623</v>
      </c>
      <c r="CN17" t="n">
        <v>8</v>
      </c>
      <c r="CO17" t="n">
        <v>0</v>
      </c>
    </row>
    <row r="18">
      <c r="A18" s="119" t="n">
        <v>16</v>
      </c>
      <c r="B18" s="119" t="s">
        <v>754</v>
      </c>
      <c r="C18" s="119" t="s">
        <v>755</v>
      </c>
      <c r="D18" s="115"/>
      <c r="E18" s="115" t="str">
        <f>IFERROR(GEOMEAN(F18, G18), MAX(F18, G18))</f>
      </c>
      <c r="F18" s="115" t="str">
        <f>MAX(J18, CN18)</f>
      </c>
      <c r="G18" s="115" t="str">
        <f>MAX(R18, U18, V18, Y18, Z18, AJ18, CO18)</f>
      </c>
      <c r="H18" s="115"/>
      <c r="I18" s="115" t="n">
        <v>45.6</v>
      </c>
      <c r="J18" s="115" t="n">
        <v>4.88</v>
      </c>
      <c r="K18" s="115" t="n">
        <v>0</v>
      </c>
      <c r="L18" s="115" t="n">
        <v>0.6</v>
      </c>
      <c r="M18" s="115"/>
      <c r="N18" s="115"/>
      <c r="O18" s="115" t="n">
        <v>0.8</v>
      </c>
      <c r="P18" s="115" t="n">
        <v>0.3</v>
      </c>
      <c r="Q18" s="115" t="n">
        <v>0.4</v>
      </c>
      <c r="R18" s="115" t="n">
        <v>2.38095238095237</v>
      </c>
      <c r="S18" s="115" t="n">
        <v>3.6221596946539</v>
      </c>
      <c r="T18" s="115" t="n">
        <v>41.888296587377</v>
      </c>
      <c r="U18" s="115" t="n">
        <v>0.241477312976926</v>
      </c>
      <c r="V18" s="115" t="n">
        <v>2.79255310582513</v>
      </c>
      <c r="W18" s="115" t="n">
        <v>131.252</v>
      </c>
      <c r="X18" s="115" t="n">
        <v>4.626</v>
      </c>
      <c r="Y18" s="115" t="n">
        <v>5.25008</v>
      </c>
      <c r="Z18" s="115" t="n">
        <v>9.252</v>
      </c>
      <c r="AA18" s="115" t="n">
        <v>20210219</v>
      </c>
      <c r="AB18" s="115"/>
      <c r="AC18" s="115" t="n">
        <v>55.78</v>
      </c>
      <c r="AD18" s="115"/>
      <c r="AE18" s="115" t="n">
        <v>62.5</v>
      </c>
      <c r="AF18" s="115"/>
      <c r="AG18" s="115" t="n">
        <v>54.74</v>
      </c>
      <c r="AH18" s="115"/>
      <c r="AI18" s="115"/>
      <c r="AJ18" s="115" t="n">
        <v>3.72615384615385</v>
      </c>
      <c r="AK18" s="115" t="n">
        <v>3.75</v>
      </c>
      <c r="AL18" s="115" t="n">
        <v>12508</v>
      </c>
      <c r="AM18" s="115" t="n">
        <v>12161</v>
      </c>
      <c r="AN18" s="115" t="n">
        <v>6948.445</v>
      </c>
      <c r="AO18" s="115" t="n">
        <v>9608</v>
      </c>
      <c r="AP18" s="115" t="n">
        <v>347</v>
      </c>
      <c r="AQ18" s="115" t="n">
        <v>49.939231007801</v>
      </c>
      <c r="AR18" s="115" t="n">
        <v>30.1831806827643</v>
      </c>
      <c r="AS18" s="115" t="n">
        <v>3.01831806827643</v>
      </c>
      <c r="AT18" s="115" t="n">
        <v>3.7</v>
      </c>
      <c r="AU18" s="115"/>
      <c r="AV18" s="115" t="s">
        <v>756</v>
      </c>
      <c r="AW18" s="115" t="s">
        <v>623</v>
      </c>
      <c r="AX18" s="115" t="s">
        <v>757</v>
      </c>
      <c r="AY18" s="115" t="s">
        <v>625</v>
      </c>
      <c r="AZ18" s="115" t="s">
        <v>660</v>
      </c>
      <c r="BA18" s="115" t="s">
        <v>625</v>
      </c>
      <c r="BB18" s="115" t="s">
        <v>626</v>
      </c>
      <c r="BC18" s="115" t="s">
        <v>623</v>
      </c>
      <c r="BD18" s="115" t="s">
        <v>626</v>
      </c>
      <c r="BE18" s="115" t="s">
        <v>623</v>
      </c>
      <c r="BF18" s="115" t="s">
        <v>708</v>
      </c>
      <c r="BG18" s="115" t="s">
        <v>621</v>
      </c>
      <c r="BH18" s="115" t="s">
        <v>646</v>
      </c>
      <c r="BI18" t="s">
        <v>625</v>
      </c>
      <c r="BJ18" t="s">
        <v>647</v>
      </c>
      <c r="BK18" t="s">
        <v>623</v>
      </c>
      <c r="BL18" t="s">
        <v>751</v>
      </c>
      <c r="BM18" t="s">
        <v>625</v>
      </c>
      <c r="BN18" t="s">
        <v>711</v>
      </c>
      <c r="BO18" t="s">
        <v>621</v>
      </c>
      <c r="BP18" t="s">
        <v>694</v>
      </c>
      <c r="BQ18" t="s">
        <v>625</v>
      </c>
      <c r="BR18" t="s">
        <v>630</v>
      </c>
      <c r="BS18"/>
      <c r="BT18" t="s">
        <v>653</v>
      </c>
      <c r="BU18" t="s">
        <v>625</v>
      </c>
      <c r="BV18" t="s">
        <v>650</v>
      </c>
      <c r="BW18" t="s">
        <v>621</v>
      </c>
      <c r="BX18" t="s">
        <v>725</v>
      </c>
      <c r="BY18" t="s">
        <v>625</v>
      </c>
      <c r="BZ18" t="s">
        <v>666</v>
      </c>
      <c r="CA18" t="s">
        <v>621</v>
      </c>
      <c r="CB18" t="s">
        <v>630</v>
      </c>
      <c r="CC18"/>
      <c r="CD18" t="n">
        <v>2</v>
      </c>
      <c r="CE18" t="s">
        <v>621</v>
      </c>
      <c r="CF18" t="n">
        <v>0</v>
      </c>
      <c r="CG18" t="s">
        <v>621</v>
      </c>
      <c r="CH18" t="n">
        <v>1.3</v>
      </c>
      <c r="CI18" t="s">
        <v>621</v>
      </c>
      <c r="CJ18" t="s">
        <v>630</v>
      </c>
      <c r="CK18"/>
      <c r="CL18" t="s">
        <v>655</v>
      </c>
      <c r="CM18" t="s">
        <v>621</v>
      </c>
      <c r="CN18" t="n">
        <v>4.25</v>
      </c>
      <c r="CO18" t="n">
        <v>0</v>
      </c>
    </row>
    <row r="19">
      <c r="A19" s="119" t="n">
        <v>17</v>
      </c>
      <c r="B19" s="119" t="s">
        <v>758</v>
      </c>
      <c r="C19" s="119" t="s">
        <v>759</v>
      </c>
      <c r="D19" s="115"/>
      <c r="E19" s="115" t="str">
        <f>IFERROR(GEOMEAN(F19, G19), MAX(F19, G19))</f>
      </c>
      <c r="F19" s="115" t="str">
        <f>MAX(J19, CN19)</f>
      </c>
      <c r="G19" s="115" t="str">
        <f>MAX(R19, U19, V19, Y19, Z19, AJ19, CO19)</f>
      </c>
      <c r="H19" s="115"/>
      <c r="I19" s="115" t="n">
        <v>39.4</v>
      </c>
      <c r="J19" s="115" t="n">
        <v>6.12</v>
      </c>
      <c r="K19" s="115" t="n">
        <v>0</v>
      </c>
      <c r="L19" s="115" t="n">
        <v>0.8</v>
      </c>
      <c r="M19" s="115"/>
      <c r="N19" s="115"/>
      <c r="O19" s="115" t="n">
        <v>0.8</v>
      </c>
      <c r="P19" s="115" t="n">
        <v>0.4</v>
      </c>
      <c r="Q19" s="115" t="n">
        <v>0.5</v>
      </c>
      <c r="R19" s="115" t="n">
        <v>4.76190476190474</v>
      </c>
      <c r="S19" s="115" t="n">
        <v>262.149944086226</v>
      </c>
      <c r="T19" s="115" t="n">
        <v>46.5127082402294</v>
      </c>
      <c r="U19" s="115" t="n">
        <v>10</v>
      </c>
      <c r="V19" s="115" t="n">
        <v>3.10084721601529</v>
      </c>
      <c r="W19" s="115" t="n">
        <v>444.04</v>
      </c>
      <c r="X19" s="115" t="n">
        <v>1.763</v>
      </c>
      <c r="Y19" s="115" t="n">
        <v>10</v>
      </c>
      <c r="Z19" s="115" t="n">
        <v>3.526</v>
      </c>
      <c r="AA19" s="115" t="n">
        <v>20210219</v>
      </c>
      <c r="AB19" s="115"/>
      <c r="AC19" s="115" t="n">
        <v>71.67</v>
      </c>
      <c r="AD19" s="115"/>
      <c r="AE19" s="115" t="n">
        <v>87.5</v>
      </c>
      <c r="AF19" s="115"/>
      <c r="AG19" s="115" t="n">
        <v>69.23</v>
      </c>
      <c r="AH19" s="115"/>
      <c r="AI19" s="115"/>
      <c r="AJ19" s="115" t="n">
        <v>1.28153846153846</v>
      </c>
      <c r="AK19" s="115" t="n">
        <v>1.25</v>
      </c>
      <c r="AL19" s="115" t="n">
        <v>642</v>
      </c>
      <c r="AM19" s="115" t="n">
        <v>614</v>
      </c>
      <c r="AN19" s="115" t="n">
        <v>1701.583</v>
      </c>
      <c r="AO19" s="115" t="n">
        <v>398</v>
      </c>
      <c r="AP19" s="115" t="n">
        <v>28</v>
      </c>
      <c r="AQ19" s="115" t="n">
        <v>16.4552654792625</v>
      </c>
      <c r="AR19" s="115" t="n">
        <v>61.3065326633166</v>
      </c>
      <c r="AS19" s="115" t="n">
        <v>6.13065326633166</v>
      </c>
      <c r="AT19" s="115" t="n">
        <v>3.9</v>
      </c>
      <c r="AU19" s="115"/>
      <c r="AV19" s="115" t="s">
        <v>760</v>
      </c>
      <c r="AW19" s="115" t="s">
        <v>623</v>
      </c>
      <c r="AX19" s="115" t="s">
        <v>761</v>
      </c>
      <c r="AY19" s="115" t="s">
        <v>625</v>
      </c>
      <c r="AZ19" s="115" t="s">
        <v>624</v>
      </c>
      <c r="BA19" s="115" t="s">
        <v>625</v>
      </c>
      <c r="BB19" s="115" t="s">
        <v>626</v>
      </c>
      <c r="BC19" s="115" t="s">
        <v>623</v>
      </c>
      <c r="BD19" s="115" t="s">
        <v>645</v>
      </c>
      <c r="BE19" s="115" t="s">
        <v>625</v>
      </c>
      <c r="BF19" s="115" t="s">
        <v>708</v>
      </c>
      <c r="BG19" s="115" t="s">
        <v>621</v>
      </c>
      <c r="BH19" s="115" t="s">
        <v>672</v>
      </c>
      <c r="BI19" t="s">
        <v>621</v>
      </c>
      <c r="BJ19" t="s">
        <v>762</v>
      </c>
      <c r="BK19" t="s">
        <v>623</v>
      </c>
      <c r="BL19" t="s">
        <v>763</v>
      </c>
      <c r="BM19" t="s">
        <v>621</v>
      </c>
      <c r="BN19" t="s">
        <v>681</v>
      </c>
      <c r="BO19" t="s">
        <v>625</v>
      </c>
      <c r="BP19" t="s">
        <v>694</v>
      </c>
      <c r="BQ19" t="s">
        <v>625</v>
      </c>
      <c r="BR19" t="s">
        <v>630</v>
      </c>
      <c r="BS19"/>
      <c r="BT19" t="s">
        <v>630</v>
      </c>
      <c r="BU19"/>
      <c r="BV19" t="s">
        <v>650</v>
      </c>
      <c r="BW19" t="s">
        <v>621</v>
      </c>
      <c r="BX19" t="s">
        <v>635</v>
      </c>
      <c r="BY19" t="s">
        <v>621</v>
      </c>
      <c r="BZ19" t="s">
        <v>666</v>
      </c>
      <c r="CA19" t="s">
        <v>621</v>
      </c>
      <c r="CB19" t="s">
        <v>630</v>
      </c>
      <c r="CC19"/>
      <c r="CD19" t="n">
        <v>0.1</v>
      </c>
      <c r="CE19" t="s">
        <v>621</v>
      </c>
      <c r="CF19" t="n">
        <v>0</v>
      </c>
      <c r="CG19" t="s">
        <v>621</v>
      </c>
      <c r="CH19" t="n">
        <v>0</v>
      </c>
      <c r="CI19" t="s">
        <v>621</v>
      </c>
      <c r="CJ19" t="s">
        <v>630</v>
      </c>
      <c r="CK19"/>
      <c r="CL19" t="s">
        <v>655</v>
      </c>
      <c r="CM19" t="s">
        <v>621</v>
      </c>
      <c r="CN19" t="n">
        <v>4.75</v>
      </c>
      <c r="CO19" t="n">
        <v>0</v>
      </c>
    </row>
    <row r="20">
      <c r="A20" s="119" t="n">
        <v>18</v>
      </c>
      <c r="B20" s="119" t="s">
        <v>764</v>
      </c>
      <c r="C20" s="119" t="s">
        <v>765</v>
      </c>
      <c r="D20" s="115"/>
      <c r="E20" s="115" t="str">
        <f>IFERROR(GEOMEAN(F20, G20), MAX(F20, G20))</f>
      </c>
      <c r="F20" s="115" t="str">
        <f>MAX(J20, CN20)</f>
      </c>
      <c r="G20" s="115" t="str">
        <f>MAX(R20, U20, V20, Y20, Z20, AJ20, CO20)</f>
      </c>
      <c r="H20" s="115"/>
      <c r="I20" s="115" t="n">
        <v>30.6</v>
      </c>
      <c r="J20" s="115" t="n">
        <v>7.88</v>
      </c>
      <c r="K20" s="115"/>
      <c r="L20" s="115"/>
      <c r="M20" s="115"/>
      <c r="N20" s="115"/>
      <c r="O20" s="115"/>
      <c r="P20" s="115"/>
      <c r="Q20" s="115"/>
      <c r="R20" s="115"/>
      <c r="S20" s="115" t="n">
        <v>223.076923076923</v>
      </c>
      <c r="T20" s="115" t="n">
        <v>2.13435816248944</v>
      </c>
      <c r="U20" s="115" t="n">
        <v>10</v>
      </c>
      <c r="V20" s="115" t="n">
        <v>0.142290544165963</v>
      </c>
      <c r="W20" s="115" t="n">
        <v>33.421</v>
      </c>
      <c r="X20" s="115" t="n">
        <v>0.363</v>
      </c>
      <c r="Y20" s="115" t="n">
        <v>1.33684</v>
      </c>
      <c r="Z20" s="115" t="n">
        <v>0.725999999999999</v>
      </c>
      <c r="AA20" s="115" t="n">
        <v>20210219</v>
      </c>
      <c r="AB20" s="115"/>
      <c r="AC20" s="115" t="n">
        <v>55.94</v>
      </c>
      <c r="AD20" s="115"/>
      <c r="AE20" s="115" t="n">
        <v>0</v>
      </c>
      <c r="AF20" s="115"/>
      <c r="AG20" s="115" t="n">
        <v>64.55</v>
      </c>
      <c r="AH20" s="115"/>
      <c r="AI20" s="115"/>
      <c r="AJ20" s="115" t="n">
        <v>3.70153846153846</v>
      </c>
      <c r="AK20" s="115" t="n">
        <v>10</v>
      </c>
      <c r="AL20" s="115" t="n">
        <v>179</v>
      </c>
      <c r="AM20" s="115" t="n">
        <v>179</v>
      </c>
      <c r="AN20" s="115" t="n">
        <v>393.248</v>
      </c>
      <c r="AO20" s="115" t="n">
        <v>178</v>
      </c>
      <c r="AP20" s="115" t="n">
        <v>0</v>
      </c>
      <c r="AQ20" s="115" t="n">
        <v>0</v>
      </c>
      <c r="AR20" s="115" t="n">
        <v>0.561797752808985</v>
      </c>
      <c r="AS20" s="115" t="n">
        <v>0.0561797752808992</v>
      </c>
      <c r="AT20" s="115" t="n">
        <v>3.9</v>
      </c>
      <c r="AU20" s="115"/>
      <c r="AV20" s="115" t="s">
        <v>766</v>
      </c>
      <c r="AW20" s="115" t="s">
        <v>625</v>
      </c>
      <c r="AX20" s="115" t="s">
        <v>767</v>
      </c>
      <c r="AY20" s="115" t="s">
        <v>625</v>
      </c>
      <c r="AZ20" s="115" t="s">
        <v>630</v>
      </c>
      <c r="BA20" s="115"/>
      <c r="BB20" s="115" t="s">
        <v>630</v>
      </c>
      <c r="BC20" s="115"/>
      <c r="BD20" s="115" t="s">
        <v>630</v>
      </c>
      <c r="BE20" s="115"/>
      <c r="BF20" s="115" t="s">
        <v>630</v>
      </c>
      <c r="BG20" s="115"/>
      <c r="BH20" s="115" t="s">
        <v>630</v>
      </c>
      <c r="BI20"/>
      <c r="BJ20" t="s">
        <v>768</v>
      </c>
      <c r="BK20" t="s">
        <v>623</v>
      </c>
      <c r="BL20" t="s">
        <v>769</v>
      </c>
      <c r="BM20" t="s">
        <v>623</v>
      </c>
      <c r="BN20" t="s">
        <v>770</v>
      </c>
      <c r="BO20" t="s">
        <v>621</v>
      </c>
      <c r="BP20" t="s">
        <v>694</v>
      </c>
      <c r="BQ20" t="s">
        <v>625</v>
      </c>
      <c r="BR20" t="s">
        <v>630</v>
      </c>
      <c r="BS20"/>
      <c r="BT20" t="s">
        <v>630</v>
      </c>
      <c r="BU20"/>
      <c r="BV20" t="s">
        <v>630</v>
      </c>
      <c r="BW20"/>
      <c r="BX20" t="s">
        <v>630</v>
      </c>
      <c r="BY20"/>
      <c r="BZ20" t="s">
        <v>630</v>
      </c>
      <c r="CA20"/>
      <c r="CB20" t="s">
        <v>630</v>
      </c>
      <c r="CC20"/>
      <c r="CD20" t="n">
        <v>0.1</v>
      </c>
      <c r="CE20" t="s">
        <v>621</v>
      </c>
      <c r="CF20" t="n">
        <v>0</v>
      </c>
      <c r="CG20" t="s">
        <v>621</v>
      </c>
      <c r="CH20" t="n">
        <v>0</v>
      </c>
      <c r="CI20" t="s">
        <v>621</v>
      </c>
      <c r="CJ20" t="s">
        <v>630</v>
      </c>
      <c r="CK20"/>
      <c r="CL20" t="s">
        <v>655</v>
      </c>
      <c r="CM20" t="s">
        <v>621</v>
      </c>
      <c r="CN20" t="n">
        <v>4.75</v>
      </c>
      <c r="CO20" t="n">
        <v>0</v>
      </c>
    </row>
    <row r="21">
      <c r="A21" s="119" t="n">
        <v>19</v>
      </c>
      <c r="B21" s="119" t="s">
        <v>771</v>
      </c>
      <c r="C21" s="119" t="s">
        <v>772</v>
      </c>
      <c r="D21" s="115"/>
      <c r="E21" s="115" t="str">
        <f>IFERROR(GEOMEAN(F21, G21), MAX(F21, G21))</f>
      </c>
      <c r="F21" s="115" t="str">
        <f>MAX(J21, CN21)</f>
      </c>
      <c r="G21" s="115" t="str">
        <f>MAX(R21, U21, V21, Y21, Z21, AJ21, CO21)</f>
      </c>
      <c r="H21" s="115"/>
      <c r="I21" s="115" t="n">
        <v>42.8</v>
      </c>
      <c r="J21" s="115" t="n">
        <v>5.44</v>
      </c>
      <c r="K21" s="115" t="n">
        <v>0</v>
      </c>
      <c r="L21" s="115" t="n">
        <v>0.4</v>
      </c>
      <c r="M21" s="115"/>
      <c r="N21" s="115"/>
      <c r="O21" s="115" t="n">
        <v>0.8</v>
      </c>
      <c r="P21" s="115" t="n">
        <v>0.3</v>
      </c>
      <c r="Q21" s="115" t="n">
        <v>0.4</v>
      </c>
      <c r="R21" s="115" t="n">
        <v>2.38095238095237</v>
      </c>
      <c r="S21" s="115" t="n">
        <v>-8.46274298365864</v>
      </c>
      <c r="T21" s="115" t="n">
        <v>-0.705135278297794</v>
      </c>
      <c r="U21" s="115" t="n">
        <v>0</v>
      </c>
      <c r="V21" s="115" t="n">
        <v>0</v>
      </c>
      <c r="W21" s="115" t="n">
        <v>87.609</v>
      </c>
      <c r="X21" s="115" t="n">
        <v>4.093</v>
      </c>
      <c r="Y21" s="115" t="n">
        <v>3.50436</v>
      </c>
      <c r="Z21" s="115" t="n">
        <v>8.186</v>
      </c>
      <c r="AA21" s="115" t="n">
        <v>20210219</v>
      </c>
      <c r="AB21" s="115"/>
      <c r="AC21" s="115" t="n">
        <v>43</v>
      </c>
      <c r="AD21" s="115"/>
      <c r="AE21" s="115" t="n">
        <v>50</v>
      </c>
      <c r="AF21" s="115"/>
      <c r="AG21" s="115" t="n">
        <v>41.92</v>
      </c>
      <c r="AH21" s="115"/>
      <c r="AI21" s="115"/>
      <c r="AJ21" s="115" t="n">
        <v>5.69230769230769</v>
      </c>
      <c r="AK21" s="115" t="n">
        <v>5</v>
      </c>
      <c r="AL21" s="115" t="n">
        <v>5628</v>
      </c>
      <c r="AM21" s="115" t="n">
        <v>5528</v>
      </c>
      <c r="AN21" s="115" t="n">
        <v>3280.815</v>
      </c>
      <c r="AO21" s="115" t="n">
        <v>4881</v>
      </c>
      <c r="AP21" s="115" t="n">
        <v>100</v>
      </c>
      <c r="AQ21" s="115" t="n">
        <v>30.480231283995</v>
      </c>
      <c r="AR21" s="115" t="n">
        <v>15.3042409342348</v>
      </c>
      <c r="AS21" s="115" t="n">
        <v>1.53042409342348</v>
      </c>
      <c r="AT21" s="115" t="n">
        <v>4.1</v>
      </c>
      <c r="AU21" s="115"/>
      <c r="AV21" s="115" t="s">
        <v>773</v>
      </c>
      <c r="AW21" s="115" t="s">
        <v>625</v>
      </c>
      <c r="AX21" s="115" t="s">
        <v>774</v>
      </c>
      <c r="AY21" s="115" t="s">
        <v>625</v>
      </c>
      <c r="AZ21" s="115" t="s">
        <v>624</v>
      </c>
      <c r="BA21" s="115" t="s">
        <v>625</v>
      </c>
      <c r="BB21" s="115" t="s">
        <v>626</v>
      </c>
      <c r="BC21" s="115" t="s">
        <v>623</v>
      </c>
      <c r="BD21" s="115" t="s">
        <v>661</v>
      </c>
      <c r="BE21" s="115" t="s">
        <v>625</v>
      </c>
      <c r="BF21" s="115" t="s">
        <v>627</v>
      </c>
      <c r="BG21" s="115" t="s">
        <v>623</v>
      </c>
      <c r="BH21" s="115" t="s">
        <v>628</v>
      </c>
      <c r="BI21" t="s">
        <v>623</v>
      </c>
      <c r="BJ21" t="s">
        <v>775</v>
      </c>
      <c r="BK21" t="s">
        <v>623</v>
      </c>
      <c r="BL21" t="s">
        <v>776</v>
      </c>
      <c r="BM21" t="s">
        <v>625</v>
      </c>
      <c r="BN21" t="s">
        <v>777</v>
      </c>
      <c r="BO21" t="s">
        <v>625</v>
      </c>
      <c r="BP21" t="s">
        <v>694</v>
      </c>
      <c r="BQ21" t="s">
        <v>625</v>
      </c>
      <c r="BR21" t="s">
        <v>630</v>
      </c>
      <c r="BS21"/>
      <c r="BT21" t="s">
        <v>630</v>
      </c>
      <c r="BU21"/>
      <c r="BV21" t="s">
        <v>650</v>
      </c>
      <c r="BW21" t="s">
        <v>621</v>
      </c>
      <c r="BX21" t="s">
        <v>651</v>
      </c>
      <c r="BY21" t="s">
        <v>625</v>
      </c>
      <c r="BZ21" t="s">
        <v>778</v>
      </c>
      <c r="CA21" t="s">
        <v>623</v>
      </c>
      <c r="CB21" t="s">
        <v>630</v>
      </c>
      <c r="CC21"/>
      <c r="CD21" t="n">
        <v>2.4</v>
      </c>
      <c r="CE21" t="s">
        <v>625</v>
      </c>
      <c r="CF21" t="n">
        <v>0</v>
      </c>
      <c r="CG21" t="s">
        <v>621</v>
      </c>
      <c r="CH21" t="n">
        <v>1.4</v>
      </c>
      <c r="CI21" t="s">
        <v>621</v>
      </c>
      <c r="CJ21" t="s">
        <v>630</v>
      </c>
      <c r="CK21"/>
      <c r="CL21" t="s">
        <v>655</v>
      </c>
      <c r="CM21" t="s">
        <v>621</v>
      </c>
      <c r="CN21" t="n">
        <v>5.25</v>
      </c>
      <c r="CO21" t="n">
        <v>0</v>
      </c>
    </row>
    <row r="22">
      <c r="A22" s="119" t="n">
        <v>20</v>
      </c>
      <c r="B22" s="119" t="s">
        <v>779</v>
      </c>
      <c r="C22" s="119" t="s">
        <v>780</v>
      </c>
      <c r="D22" s="115"/>
      <c r="E22" s="115" t="str">
        <f>IFERROR(GEOMEAN(F22, G22), MAX(F22, G22))</f>
      </c>
      <c r="F22" s="115" t="str">
        <f>MAX(J22, CN22)</f>
      </c>
      <c r="G22" s="115" t="str">
        <f>MAX(R22, U22, V22, Y22, Z22, AJ22, CO22)</f>
      </c>
      <c r="H22" s="115"/>
      <c r="I22" s="115" t="n">
        <v>35.3</v>
      </c>
      <c r="J22" s="115" t="n">
        <v>6.94</v>
      </c>
      <c r="K22" s="115" t="n">
        <v>0</v>
      </c>
      <c r="L22" s="115" t="n">
        <v>0.8</v>
      </c>
      <c r="M22" s="115"/>
      <c r="N22" s="115"/>
      <c r="O22" s="115" t="n">
        <v>0.5</v>
      </c>
      <c r="P22" s="115" t="n">
        <v>0</v>
      </c>
      <c r="Q22" s="115" t="n">
        <v>0.3</v>
      </c>
      <c r="R22" s="115" t="n">
        <v>0</v>
      </c>
      <c r="S22" s="115" t="n">
        <v>-4.19366566155558</v>
      </c>
      <c r="T22" s="115" t="n">
        <v>-5.4696189361367</v>
      </c>
      <c r="U22" s="115" t="n">
        <v>0</v>
      </c>
      <c r="V22" s="115" t="n">
        <v>0</v>
      </c>
      <c r="W22" s="115" t="n">
        <v>152.815</v>
      </c>
      <c r="X22" s="115" t="n">
        <v>0.983</v>
      </c>
      <c r="Y22" s="115" t="n">
        <v>6.1126</v>
      </c>
      <c r="Z22" s="115" t="n">
        <v>1.966</v>
      </c>
      <c r="AA22" s="115" t="n">
        <v>20210219</v>
      </c>
      <c r="AB22" s="115"/>
      <c r="AC22" s="115" t="n">
        <v>35.5</v>
      </c>
      <c r="AD22" s="115"/>
      <c r="AE22" s="115" t="n">
        <v>0</v>
      </c>
      <c r="AF22" s="115"/>
      <c r="AG22" s="115" t="n">
        <v>40.96</v>
      </c>
      <c r="AH22" s="115"/>
      <c r="AI22" s="115"/>
      <c r="AJ22" s="115" t="n">
        <v>6.84615384615385</v>
      </c>
      <c r="AK22" s="115" t="n">
        <v>10</v>
      </c>
      <c r="AL22" s="115" t="n">
        <v>2236</v>
      </c>
      <c r="AM22" s="115" t="n">
        <v>2201</v>
      </c>
      <c r="AN22" s="115" t="n">
        <v>9449.321</v>
      </c>
      <c r="AO22" s="115" t="n">
        <v>1840</v>
      </c>
      <c r="AP22" s="115" t="n">
        <v>35</v>
      </c>
      <c r="AQ22" s="115" t="n">
        <v>3.70396984079597</v>
      </c>
      <c r="AR22" s="115" t="n">
        <v>21.5217391304348</v>
      </c>
      <c r="AS22" s="115" t="n">
        <v>2.15217391304348</v>
      </c>
      <c r="AT22" s="115" t="n">
        <v>3.8</v>
      </c>
      <c r="AU22" s="115"/>
      <c r="AV22" s="115" t="s">
        <v>781</v>
      </c>
      <c r="AW22" s="115" t="s">
        <v>621</v>
      </c>
      <c r="AX22" s="115" t="s">
        <v>782</v>
      </c>
      <c r="AY22" s="115" t="s">
        <v>625</v>
      </c>
      <c r="AZ22" s="115" t="s">
        <v>699</v>
      </c>
      <c r="BA22" s="115" t="s">
        <v>621</v>
      </c>
      <c r="BB22" s="115" t="s">
        <v>626</v>
      </c>
      <c r="BC22" s="115" t="s">
        <v>623</v>
      </c>
      <c r="BD22" s="115" t="s">
        <v>626</v>
      </c>
      <c r="BE22" s="115" t="s">
        <v>623</v>
      </c>
      <c r="BF22" s="115" t="s">
        <v>627</v>
      </c>
      <c r="BG22" s="115" t="s">
        <v>623</v>
      </c>
      <c r="BH22" s="115" t="s">
        <v>628</v>
      </c>
      <c r="BI22" t="s">
        <v>623</v>
      </c>
      <c r="BJ22" t="s">
        <v>783</v>
      </c>
      <c r="BK22" t="s">
        <v>623</v>
      </c>
      <c r="BL22" t="s">
        <v>665</v>
      </c>
      <c r="BM22" t="s">
        <v>621</v>
      </c>
      <c r="BN22" t="s">
        <v>784</v>
      </c>
      <c r="BO22" t="s">
        <v>623</v>
      </c>
      <c r="BP22" t="s">
        <v>649</v>
      </c>
      <c r="BQ22" t="s">
        <v>621</v>
      </c>
      <c r="BR22" t="s">
        <v>630</v>
      </c>
      <c r="BS22"/>
      <c r="BT22" t="s">
        <v>630</v>
      </c>
      <c r="BU22"/>
      <c r="BV22" t="s">
        <v>650</v>
      </c>
      <c r="BW22" t="s">
        <v>621</v>
      </c>
      <c r="BX22" t="s">
        <v>635</v>
      </c>
      <c r="BY22" t="s">
        <v>621</v>
      </c>
      <c r="BZ22" t="s">
        <v>666</v>
      </c>
      <c r="CA22" t="s">
        <v>621</v>
      </c>
      <c r="CB22" t="s">
        <v>630</v>
      </c>
      <c r="CC22"/>
      <c r="CD22" t="n">
        <v>0</v>
      </c>
      <c r="CE22" t="s">
        <v>621</v>
      </c>
      <c r="CF22" t="n">
        <v>0</v>
      </c>
      <c r="CG22" t="s">
        <v>621</v>
      </c>
      <c r="CH22" t="n">
        <v>0</v>
      </c>
      <c r="CI22" t="s">
        <v>621</v>
      </c>
      <c r="CJ22" t="s">
        <v>630</v>
      </c>
      <c r="CK22"/>
      <c r="CL22" t="s">
        <v>655</v>
      </c>
      <c r="CM22" t="s">
        <v>621</v>
      </c>
      <c r="CN22" t="n">
        <v>4.5</v>
      </c>
      <c r="CO22" t="n">
        <v>0</v>
      </c>
    </row>
    <row r="23">
      <c r="A23" s="119" t="n">
        <v>21</v>
      </c>
      <c r="B23" s="119" t="s">
        <v>785</v>
      </c>
      <c r="C23" s="119" t="s">
        <v>786</v>
      </c>
      <c r="D23" s="115"/>
      <c r="E23" s="115" t="str">
        <f>IFERROR(GEOMEAN(F23, G23), MAX(F23, G23))</f>
      </c>
      <c r="F23" s="115" t="str">
        <f>MAX(J23, CN23)</f>
      </c>
      <c r="G23" s="115" t="str">
        <f>MAX(R23, U23, V23, Y23, Z23, AJ23, CO23)</f>
      </c>
      <c r="H23" s="115"/>
      <c r="I23" s="115" t="n">
        <v>31.8</v>
      </c>
      <c r="J23" s="115" t="n">
        <v>7.64</v>
      </c>
      <c r="K23" s="115" t="n">
        <v>1</v>
      </c>
      <c r="L23" s="115" t="n">
        <v>0.5</v>
      </c>
      <c r="M23" s="115"/>
      <c r="N23" s="115"/>
      <c r="O23" s="115" t="n">
        <v>1</v>
      </c>
      <c r="P23" s="115" t="n">
        <v>0.7</v>
      </c>
      <c r="Q23" s="115" t="n">
        <v>0.8</v>
      </c>
      <c r="R23" s="115" t="n">
        <v>10</v>
      </c>
      <c r="S23" s="115" t="n">
        <v>-46.1538461538462</v>
      </c>
      <c r="T23" s="115" t="n">
        <v>-33.2512684487196</v>
      </c>
      <c r="U23" s="115" t="n">
        <v>0</v>
      </c>
      <c r="V23" s="115" t="n">
        <v>0</v>
      </c>
      <c r="W23" s="115" t="n">
        <v>33.413</v>
      </c>
      <c r="X23" s="115" t="n">
        <v>0.359</v>
      </c>
      <c r="Y23" s="115" t="n">
        <v>1.33652</v>
      </c>
      <c r="Z23" s="115" t="n">
        <v>0.718</v>
      </c>
      <c r="AA23" s="115" t="n">
        <v>20210219</v>
      </c>
      <c r="AB23" s="115"/>
      <c r="AC23" s="115" t="n">
        <v>68.33</v>
      </c>
      <c r="AD23" s="115"/>
      <c r="AE23" s="115" t="n">
        <v>62.5</v>
      </c>
      <c r="AF23" s="115"/>
      <c r="AG23" s="115" t="n">
        <v>69.23</v>
      </c>
      <c r="AH23" s="115"/>
      <c r="AI23" s="115"/>
      <c r="AJ23" s="115" t="n">
        <v>1.79538461538461</v>
      </c>
      <c r="AK23" s="115" t="n">
        <v>3.75</v>
      </c>
      <c r="AL23" s="115" t="n">
        <v>314</v>
      </c>
      <c r="AM23" s="115" t="n">
        <v>314</v>
      </c>
      <c r="AN23" s="115" t="n">
        <v>397.621</v>
      </c>
      <c r="AO23" s="115" t="n">
        <v>313</v>
      </c>
      <c r="AP23" s="115" t="n">
        <v>0</v>
      </c>
      <c r="AQ23" s="115" t="n">
        <v>0</v>
      </c>
      <c r="AR23" s="115" t="n">
        <v>0.319488817891369</v>
      </c>
      <c r="AS23" s="115" t="n">
        <v>0.0319488817891376</v>
      </c>
      <c r="AT23" s="115" t="n">
        <v>3.8</v>
      </c>
      <c r="AU23" s="115"/>
      <c r="AV23" s="115" t="s">
        <v>787</v>
      </c>
      <c r="AW23" s="115" t="s">
        <v>625</v>
      </c>
      <c r="AX23" s="115" t="s">
        <v>788</v>
      </c>
      <c r="AY23" s="115" t="s">
        <v>625</v>
      </c>
      <c r="AZ23" s="115" t="s">
        <v>624</v>
      </c>
      <c r="BA23" s="115" t="s">
        <v>625</v>
      </c>
      <c r="BB23" s="115" t="s">
        <v>644</v>
      </c>
      <c r="BC23" s="115" t="s">
        <v>621</v>
      </c>
      <c r="BD23" s="115" t="s">
        <v>661</v>
      </c>
      <c r="BE23" s="115" t="s">
        <v>625</v>
      </c>
      <c r="BF23" s="115" t="s">
        <v>662</v>
      </c>
      <c r="BG23" s="115" t="s">
        <v>625</v>
      </c>
      <c r="BH23" s="115" t="s">
        <v>672</v>
      </c>
      <c r="BI23" t="s">
        <v>621</v>
      </c>
      <c r="BJ23" t="s">
        <v>789</v>
      </c>
      <c r="BK23" t="s">
        <v>623</v>
      </c>
      <c r="BL23" t="s">
        <v>790</v>
      </c>
      <c r="BM23" t="s">
        <v>623</v>
      </c>
      <c r="BN23" t="s">
        <v>791</v>
      </c>
      <c r="BO23" t="s">
        <v>621</v>
      </c>
      <c r="BP23" t="s">
        <v>694</v>
      </c>
      <c r="BQ23" t="s">
        <v>625</v>
      </c>
      <c r="BR23" t="s">
        <v>630</v>
      </c>
      <c r="BS23"/>
      <c r="BT23" t="s">
        <v>630</v>
      </c>
      <c r="BU23"/>
      <c r="BV23" t="s">
        <v>650</v>
      </c>
      <c r="BW23" t="s">
        <v>621</v>
      </c>
      <c r="BX23" t="s">
        <v>651</v>
      </c>
      <c r="BY23" t="s">
        <v>625</v>
      </c>
      <c r="BZ23" t="s">
        <v>666</v>
      </c>
      <c r="CA23" t="s">
        <v>621</v>
      </c>
      <c r="CB23" t="s">
        <v>630</v>
      </c>
      <c r="CC23"/>
      <c r="CD23" t="n">
        <v>0</v>
      </c>
      <c r="CE23" t="s">
        <v>621</v>
      </c>
      <c r="CF23" t="n">
        <v>0</v>
      </c>
      <c r="CG23" t="s">
        <v>621</v>
      </c>
      <c r="CH23" t="n">
        <v>0</v>
      </c>
      <c r="CI23" t="s">
        <v>621</v>
      </c>
      <c r="CJ23" t="s">
        <v>630</v>
      </c>
      <c r="CK23"/>
      <c r="CL23" t="s">
        <v>655</v>
      </c>
      <c r="CM23" t="s">
        <v>621</v>
      </c>
      <c r="CN23" t="n">
        <v>4.5</v>
      </c>
      <c r="CO23" t="n">
        <v>0</v>
      </c>
    </row>
    <row r="24">
      <c r="A24" s="119" t="n">
        <v>22</v>
      </c>
      <c r="B24" s="119" t="s">
        <v>792</v>
      </c>
      <c r="C24" s="119" t="s">
        <v>793</v>
      </c>
      <c r="D24" s="115"/>
      <c r="E24" s="115" t="str">
        <f>IFERROR(GEOMEAN(F24, G24), MAX(F24, G24))</f>
      </c>
      <c r="F24" s="115" t="str">
        <f>MAX(J24, CN24)</f>
      </c>
      <c r="G24" s="115" t="str">
        <f>MAX(R24, U24, V24, Y24, Z24, AJ24, CO24)</f>
      </c>
      <c r="H24" s="115"/>
      <c r="I24" s="115" t="n">
        <v>35.8</v>
      </c>
      <c r="J24" s="115" t="n">
        <v>6.84</v>
      </c>
      <c r="K24" s="115" t="n">
        <v>0</v>
      </c>
      <c r="L24" s="115" t="n">
        <v>0.1</v>
      </c>
      <c r="M24" s="115"/>
      <c r="N24" s="115"/>
      <c r="O24" s="115" t="n">
        <v>1</v>
      </c>
      <c r="P24" s="115" t="n">
        <v>0.8</v>
      </c>
      <c r="Q24" s="115" t="n">
        <v>0.5</v>
      </c>
      <c r="R24" s="115" t="n">
        <v>4.76190476190474</v>
      </c>
      <c r="S24" s="115" t="n">
        <v>-12.1043555960512</v>
      </c>
      <c r="T24" s="115" t="n">
        <v>-46.9813938790251</v>
      </c>
      <c r="U24" s="115" t="n">
        <v>0</v>
      </c>
      <c r="V24" s="115" t="n">
        <v>0</v>
      </c>
      <c r="W24" s="115" t="n">
        <v>69.391</v>
      </c>
      <c r="X24" s="115" t="n">
        <v>3.782</v>
      </c>
      <c r="Y24" s="115" t="n">
        <v>2.77564</v>
      </c>
      <c r="Z24" s="115" t="n">
        <v>7.564</v>
      </c>
      <c r="AA24" s="115" t="n">
        <v>20210219</v>
      </c>
      <c r="AB24" s="115"/>
      <c r="AC24" s="115" t="n">
        <v>30.56</v>
      </c>
      <c r="AD24" s="115"/>
      <c r="AE24" s="115" t="n">
        <v>50</v>
      </c>
      <c r="AF24" s="115"/>
      <c r="AG24" s="115" t="n">
        <v>27.56</v>
      </c>
      <c r="AH24" s="115"/>
      <c r="AI24" s="115"/>
      <c r="AJ24" s="115" t="n">
        <v>7.60615384615385</v>
      </c>
      <c r="AK24" s="115" t="n">
        <v>5</v>
      </c>
      <c r="AL24" s="115" t="n">
        <v>12319</v>
      </c>
      <c r="AM24" s="115" t="n">
        <v>12280</v>
      </c>
      <c r="AN24" s="115" t="n">
        <v>11673.029</v>
      </c>
      <c r="AO24" s="115" t="n">
        <v>11155</v>
      </c>
      <c r="AP24" s="115" t="n">
        <v>39</v>
      </c>
      <c r="AQ24" s="115" t="n">
        <v>3.34103513321178</v>
      </c>
      <c r="AR24" s="115" t="n">
        <v>10.4347826086957</v>
      </c>
      <c r="AS24" s="115" t="n">
        <v>1.04347826086957</v>
      </c>
      <c r="AT24" s="115" t="n">
        <v>4.9</v>
      </c>
      <c r="AU24" s="115"/>
      <c r="AV24" s="115" t="s">
        <v>794</v>
      </c>
      <c r="AW24" s="115" t="s">
        <v>623</v>
      </c>
      <c r="AX24" s="115" t="s">
        <v>795</v>
      </c>
      <c r="AY24" s="115" t="s">
        <v>625</v>
      </c>
      <c r="AZ24" s="115" t="s">
        <v>624</v>
      </c>
      <c r="BA24" s="115" t="s">
        <v>625</v>
      </c>
      <c r="BB24" s="115" t="s">
        <v>671</v>
      </c>
      <c r="BC24" s="115" t="s">
        <v>625</v>
      </c>
      <c r="BD24" s="115" t="s">
        <v>645</v>
      </c>
      <c r="BE24" s="115" t="s">
        <v>625</v>
      </c>
      <c r="BF24" s="115" t="s">
        <v>662</v>
      </c>
      <c r="BG24" s="115" t="s">
        <v>625</v>
      </c>
      <c r="BH24" s="115" t="s">
        <v>628</v>
      </c>
      <c r="BI24" t="s">
        <v>623</v>
      </c>
      <c r="BJ24" t="s">
        <v>796</v>
      </c>
      <c r="BK24" t="s">
        <v>623</v>
      </c>
      <c r="BL24" t="s">
        <v>797</v>
      </c>
      <c r="BM24" t="s">
        <v>625</v>
      </c>
      <c r="BN24" t="s">
        <v>798</v>
      </c>
      <c r="BO24" t="s">
        <v>621</v>
      </c>
      <c r="BP24" t="s">
        <v>694</v>
      </c>
      <c r="BQ24" t="s">
        <v>625</v>
      </c>
      <c r="BR24" t="s">
        <v>630</v>
      </c>
      <c r="BS24"/>
      <c r="BT24" t="s">
        <v>799</v>
      </c>
      <c r="BU24" t="s">
        <v>623</v>
      </c>
      <c r="BV24" t="s">
        <v>650</v>
      </c>
      <c r="BW24" t="s">
        <v>621</v>
      </c>
      <c r="BX24" t="s">
        <v>725</v>
      </c>
      <c r="BY24" t="s">
        <v>625</v>
      </c>
      <c r="BZ24" t="s">
        <v>652</v>
      </c>
      <c r="CA24" t="s">
        <v>625</v>
      </c>
      <c r="CB24" t="s">
        <v>630</v>
      </c>
      <c r="CC24"/>
      <c r="CD24" t="n">
        <v>5.5</v>
      </c>
      <c r="CE24" t="s">
        <v>625</v>
      </c>
      <c r="CF24" t="n">
        <v>0</v>
      </c>
      <c r="CG24" t="s">
        <v>621</v>
      </c>
      <c r="CH24" t="n">
        <v>4.1</v>
      </c>
      <c r="CI24" t="s">
        <v>625</v>
      </c>
      <c r="CJ24" t="s">
        <v>637</v>
      </c>
      <c r="CK24" t="s">
        <v>621</v>
      </c>
      <c r="CL24" t="s">
        <v>655</v>
      </c>
      <c r="CM24" t="s">
        <v>621</v>
      </c>
      <c r="CN24" t="n">
        <v>7.25</v>
      </c>
      <c r="CO24" t="n">
        <v>0</v>
      </c>
    </row>
    <row r="25">
      <c r="A25" s="119" t="n">
        <v>23</v>
      </c>
      <c r="B25" s="119" t="s">
        <v>800</v>
      </c>
      <c r="C25" s="119" t="s">
        <v>801</v>
      </c>
      <c r="D25" s="115"/>
      <c r="E25" s="115" t="str">
        <f>IFERROR(GEOMEAN(F25, G25), MAX(F25, G25))</f>
      </c>
      <c r="F25" s="115" t="str">
        <f>MAX(J25, CN25)</f>
      </c>
      <c r="G25" s="115" t="str">
        <f>MAX(R25, U25, V25, Y25, Z25, AJ25, CO25)</f>
      </c>
      <c r="H25" s="115"/>
      <c r="I25" s="115" t="n">
        <v>59.7</v>
      </c>
      <c r="J25" s="115" t="n">
        <v>2.06</v>
      </c>
      <c r="K25" s="115" t="n">
        <v>0</v>
      </c>
      <c r="L25" s="115" t="n">
        <v>0.2</v>
      </c>
      <c r="M25" s="115"/>
      <c r="N25" s="115"/>
      <c r="O25" s="115" t="n">
        <v>1</v>
      </c>
      <c r="P25" s="115" t="n">
        <v>0.5</v>
      </c>
      <c r="Q25" s="115" t="n">
        <v>0.4</v>
      </c>
      <c r="R25" s="115" t="n">
        <v>2.38095238095237</v>
      </c>
      <c r="S25" s="115" t="n">
        <v>-2.27123493010309</v>
      </c>
      <c r="T25" s="115" t="n">
        <v>-9.36208265178259</v>
      </c>
      <c r="U25" s="115" t="n">
        <v>0</v>
      </c>
      <c r="V25" s="115" t="n">
        <v>0</v>
      </c>
      <c r="W25" s="115" t="n">
        <v>212.859</v>
      </c>
      <c r="X25" s="115" t="n">
        <v>4.877</v>
      </c>
      <c r="Y25" s="115" t="n">
        <v>8.51436</v>
      </c>
      <c r="Z25" s="115" t="n">
        <v>9.754</v>
      </c>
      <c r="AA25" s="115" t="n">
        <v>20210219</v>
      </c>
      <c r="AB25" s="115"/>
      <c r="AC25" s="115"/>
      <c r="AD25" s="115"/>
      <c r="AE25" s="115"/>
      <c r="AF25" s="115"/>
      <c r="AG25" s="115"/>
      <c r="AH25" s="115"/>
      <c r="AI25" s="115"/>
      <c r="AJ25" s="115"/>
      <c r="AK25" s="115"/>
      <c r="AL25" s="115" t="n">
        <v>293783</v>
      </c>
      <c r="AM25" s="115" t="n">
        <v>288317</v>
      </c>
      <c r="AN25" s="115" t="n">
        <v>212559.409</v>
      </c>
      <c r="AO25" s="115" t="n">
        <v>238532</v>
      </c>
      <c r="AP25" s="115" t="n">
        <v>5466</v>
      </c>
      <c r="AQ25" s="115" t="n">
        <v>25.7151637074791</v>
      </c>
      <c r="AR25" s="115" t="n">
        <v>23.1629299213523</v>
      </c>
      <c r="AS25" s="115" t="n">
        <v>2.31629299213523</v>
      </c>
      <c r="AT25" s="115" t="n">
        <v>3.5</v>
      </c>
      <c r="AU25" s="115"/>
      <c r="AV25" s="115" t="s">
        <v>802</v>
      </c>
      <c r="AW25" s="115" t="s">
        <v>623</v>
      </c>
      <c r="AX25" s="115" t="s">
        <v>698</v>
      </c>
      <c r="AY25" s="115" t="s">
        <v>625</v>
      </c>
      <c r="AZ25" s="115" t="s">
        <v>624</v>
      </c>
      <c r="BA25" s="115" t="s">
        <v>625</v>
      </c>
      <c r="BB25" s="115" t="s">
        <v>644</v>
      </c>
      <c r="BC25" s="115" t="s">
        <v>621</v>
      </c>
      <c r="BD25" s="115" t="s">
        <v>661</v>
      </c>
      <c r="BE25" s="115" t="s">
        <v>625</v>
      </c>
      <c r="BF25" s="115" t="s">
        <v>662</v>
      </c>
      <c r="BG25" s="115" t="s">
        <v>625</v>
      </c>
      <c r="BH25" s="115" t="s">
        <v>646</v>
      </c>
      <c r="BI25" t="s">
        <v>625</v>
      </c>
      <c r="BJ25" t="s">
        <v>803</v>
      </c>
      <c r="BK25" t="s">
        <v>623</v>
      </c>
      <c r="BL25" t="s">
        <v>804</v>
      </c>
      <c r="BM25" t="s">
        <v>625</v>
      </c>
      <c r="BN25" t="s">
        <v>805</v>
      </c>
      <c r="BO25" t="s">
        <v>621</v>
      </c>
      <c r="BP25" t="s">
        <v>632</v>
      </c>
      <c r="BQ25" t="s">
        <v>621</v>
      </c>
      <c r="BR25" t="s">
        <v>630</v>
      </c>
      <c r="BS25"/>
      <c r="BT25" t="s">
        <v>806</v>
      </c>
      <c r="BU25" t="s">
        <v>623</v>
      </c>
      <c r="BV25" t="s">
        <v>650</v>
      </c>
      <c r="BW25" t="s">
        <v>621</v>
      </c>
      <c r="BX25" t="s">
        <v>651</v>
      </c>
      <c r="BY25" t="s">
        <v>625</v>
      </c>
      <c r="BZ25" t="s">
        <v>666</v>
      </c>
      <c r="CA25" t="s">
        <v>621</v>
      </c>
      <c r="CB25" t="s">
        <v>807</v>
      </c>
      <c r="CC25" t="s">
        <v>623</v>
      </c>
      <c r="CD25" t="n">
        <v>4.3</v>
      </c>
      <c r="CE25" t="s">
        <v>625</v>
      </c>
      <c r="CF25" t="n">
        <v>0</v>
      </c>
      <c r="CG25" t="s">
        <v>621</v>
      </c>
      <c r="CH25" t="n">
        <v>4.5</v>
      </c>
      <c r="CI25" t="s">
        <v>625</v>
      </c>
      <c r="CJ25" t="s">
        <v>630</v>
      </c>
      <c r="CK25"/>
      <c r="CL25" t="s">
        <v>623</v>
      </c>
      <c r="CM25" t="s">
        <v>623</v>
      </c>
      <c r="CN25" t="n">
        <v>3.75</v>
      </c>
      <c r="CO25" t="n">
        <v>10</v>
      </c>
    </row>
    <row r="26">
      <c r="A26" s="119" t="n">
        <v>51</v>
      </c>
      <c r="B26" s="119" t="s">
        <v>808</v>
      </c>
      <c r="C26" s="119" t="s">
        <v>809</v>
      </c>
      <c r="D26" s="115"/>
      <c r="E26" s="115" t="str">
        <f>IFERROR(GEOMEAN(F26, G26), MAX(F26, G26))</f>
      </c>
      <c r="F26" s="115" t="str">
        <f>MAX(J26, CN26)</f>
      </c>
      <c r="G26" s="115" t="str">
        <f>MAX(R26, U26, V26, Y26, Z26, AJ26, CO26)</f>
      </c>
      <c r="H26" s="115"/>
      <c r="I26" s="115" t="n">
        <v>31.9</v>
      </c>
      <c r="J26" s="115" t="n">
        <v>7.62</v>
      </c>
      <c r="K26" s="115" t="n">
        <v>0.9</v>
      </c>
      <c r="L26" s="115" t="n">
        <v>0.7</v>
      </c>
      <c r="M26" s="115"/>
      <c r="N26" s="115"/>
      <c r="O26" s="115" t="n">
        <v>0.2</v>
      </c>
      <c r="P26" s="115" t="n">
        <v>0.8</v>
      </c>
      <c r="Q26" s="115" t="n">
        <v>0.7</v>
      </c>
      <c r="R26" s="115" t="n">
        <v>9.52380952380948</v>
      </c>
      <c r="S26" s="115" t="n">
        <v>61.5345932802829</v>
      </c>
      <c r="T26" s="115" t="n">
        <v>113.445871232554</v>
      </c>
      <c r="U26" s="115" t="n">
        <v>4.10230621868553</v>
      </c>
      <c r="V26" s="115" t="n">
        <v>7.56305808217025</v>
      </c>
      <c r="W26" s="115" t="n">
        <v>369.358</v>
      </c>
      <c r="X26" s="115" t="n">
        <v>4.474</v>
      </c>
      <c r="Y26" s="115" t="n">
        <v>10</v>
      </c>
      <c r="Z26" s="115" t="n">
        <v>8.948</v>
      </c>
      <c r="AA26" s="115" t="n">
        <v>20210219</v>
      </c>
      <c r="AB26" s="115"/>
      <c r="AC26" s="115" t="n">
        <v>65.56</v>
      </c>
      <c r="AD26" s="115"/>
      <c r="AE26" s="115" t="n">
        <v>37.5</v>
      </c>
      <c r="AF26" s="115"/>
      <c r="AG26" s="115" t="n">
        <v>69.87</v>
      </c>
      <c r="AH26" s="115"/>
      <c r="AI26" s="115"/>
      <c r="AJ26" s="115" t="n">
        <v>2.22153846153846</v>
      </c>
      <c r="AK26" s="115" t="n">
        <v>6.25</v>
      </c>
      <c r="AL26" s="115" t="n">
        <v>694</v>
      </c>
      <c r="AM26" s="115" t="n">
        <v>407</v>
      </c>
      <c r="AN26" s="115" t="n">
        <v>287.371</v>
      </c>
      <c r="AO26" s="115" t="n">
        <v>23</v>
      </c>
      <c r="AP26" s="115" t="n">
        <v>287</v>
      </c>
      <c r="AQ26" s="115" t="n">
        <v>998.708985944998</v>
      </c>
      <c r="AR26" s="115" t="n">
        <v>2917.39130434783</v>
      </c>
      <c r="AS26" s="115" t="n">
        <v>10</v>
      </c>
      <c r="AT26" s="115" t="n">
        <v>4</v>
      </c>
      <c r="AU26" s="115"/>
      <c r="AV26" s="115" t="s">
        <v>810</v>
      </c>
      <c r="AW26" s="115" t="s">
        <v>625</v>
      </c>
      <c r="AX26" s="115" t="s">
        <v>736</v>
      </c>
      <c r="AY26" s="115" t="s">
        <v>625</v>
      </c>
      <c r="AZ26" s="115" t="s">
        <v>643</v>
      </c>
      <c r="BA26" s="115" t="s">
        <v>625</v>
      </c>
      <c r="BB26" s="115" t="s">
        <v>626</v>
      </c>
      <c r="BC26" s="115" t="s">
        <v>623</v>
      </c>
      <c r="BD26" s="115" t="s">
        <v>661</v>
      </c>
      <c r="BE26" s="115" t="s">
        <v>625</v>
      </c>
      <c r="BF26" s="115" t="s">
        <v>662</v>
      </c>
      <c r="BG26" s="115" t="s">
        <v>625</v>
      </c>
      <c r="BH26" s="115" t="s">
        <v>672</v>
      </c>
      <c r="BI26" t="s">
        <v>621</v>
      </c>
      <c r="BJ26" t="s">
        <v>811</v>
      </c>
      <c r="BK26" t="s">
        <v>623</v>
      </c>
      <c r="BL26" t="s">
        <v>812</v>
      </c>
      <c r="BM26" t="s">
        <v>625</v>
      </c>
      <c r="BN26" t="s">
        <v>813</v>
      </c>
      <c r="BO26" t="s">
        <v>621</v>
      </c>
      <c r="BP26" t="s">
        <v>694</v>
      </c>
      <c r="BQ26" t="s">
        <v>625</v>
      </c>
      <c r="BR26" t="s">
        <v>630</v>
      </c>
      <c r="BS26"/>
      <c r="BT26" t="s">
        <v>630</v>
      </c>
      <c r="BU26"/>
      <c r="BV26" t="s">
        <v>650</v>
      </c>
      <c r="BW26" t="s">
        <v>621</v>
      </c>
      <c r="BX26" t="s">
        <v>651</v>
      </c>
      <c r="BY26" t="s">
        <v>625</v>
      </c>
      <c r="BZ26" t="s">
        <v>666</v>
      </c>
      <c r="CA26" t="s">
        <v>621</v>
      </c>
      <c r="CB26" t="s">
        <v>630</v>
      </c>
      <c r="CC26"/>
      <c r="CD26" t="n">
        <v>0.1</v>
      </c>
      <c r="CE26" t="s">
        <v>621</v>
      </c>
      <c r="CF26" t="n">
        <v>0</v>
      </c>
      <c r="CG26" t="s">
        <v>621</v>
      </c>
      <c r="CH26" t="n">
        <v>0.5</v>
      </c>
      <c r="CI26" t="s">
        <v>621</v>
      </c>
      <c r="CJ26" t="s">
        <v>630</v>
      </c>
      <c r="CK26"/>
      <c r="CL26" t="s">
        <v>655</v>
      </c>
      <c r="CM26" t="s">
        <v>621</v>
      </c>
      <c r="CN26" t="n">
        <v>5</v>
      </c>
      <c r="CO26" t="n">
        <v>0</v>
      </c>
    </row>
    <row r="27">
      <c r="A27" s="119" t="n">
        <v>52</v>
      </c>
      <c r="B27" s="119" t="s">
        <v>814</v>
      </c>
      <c r="C27" s="119" t="s">
        <v>815</v>
      </c>
      <c r="D27" s="115"/>
      <c r="E27" s="115" t="str">
        <f>IFERROR(GEOMEAN(F27, G27), MAX(F27, G27))</f>
      </c>
      <c r="F27" s="115" t="str">
        <f>MAX(J27, CN27)</f>
      </c>
      <c r="G27" s="115" t="str">
        <f>MAX(R27, U27, V27, Y27, Z27, AJ27, CO27)</f>
      </c>
      <c r="H27" s="115"/>
      <c r="I27" s="115" t="n">
        <v>32.6</v>
      </c>
      <c r="J27" s="115" t="n">
        <v>7.48</v>
      </c>
      <c r="K27" s="115"/>
      <c r="L27" s="115"/>
      <c r="M27" s="115"/>
      <c r="N27" s="115"/>
      <c r="O27" s="115"/>
      <c r="P27" s="115"/>
      <c r="Q27" s="115"/>
      <c r="R27" s="115"/>
      <c r="S27" s="115" t="n">
        <v>0.01</v>
      </c>
      <c r="T27" s="115" t="n">
        <v>0.01</v>
      </c>
      <c r="U27" s="115" t="n">
        <v>0.000666666666667481</v>
      </c>
      <c r="V27" s="115" t="n">
        <v>0.000666666666667481</v>
      </c>
      <c r="W27" s="115" t="n">
        <v>0.653</v>
      </c>
      <c r="X27" s="115" t="n">
        <v>0</v>
      </c>
      <c r="Y27" s="115" t="n">
        <v>0.0261199999999988</v>
      </c>
      <c r="Z27" s="115" t="n">
        <v>0</v>
      </c>
      <c r="AA27" s="115" t="n">
        <v>20210219</v>
      </c>
      <c r="AB27" s="115" t="n">
        <v>44.44</v>
      </c>
      <c r="AC27" s="115" t="n">
        <v>44.44</v>
      </c>
      <c r="AD27" s="115" t="n">
        <v>50</v>
      </c>
      <c r="AE27" s="115" t="n">
        <v>50</v>
      </c>
      <c r="AF27" s="115" t="n">
        <v>43.59</v>
      </c>
      <c r="AG27" s="115" t="n">
        <v>43.59</v>
      </c>
      <c r="AH27" s="115" t="n">
        <v>0</v>
      </c>
      <c r="AI27" s="115"/>
      <c r="AJ27" s="115" t="n">
        <v>5.47076923076923</v>
      </c>
      <c r="AK27" s="115" t="n">
        <v>5</v>
      </c>
      <c r="AL27" s="115" t="n">
        <v>3</v>
      </c>
      <c r="AM27" s="115" t="n">
        <v>3</v>
      </c>
      <c r="AN27" s="115" t="n">
        <v>437.483</v>
      </c>
      <c r="AO27" s="115" t="n">
        <v>3</v>
      </c>
      <c r="AP27" s="115" t="n">
        <v>0</v>
      </c>
      <c r="AQ27" s="115" t="n">
        <v>0</v>
      </c>
      <c r="AR27" s="115" t="n">
        <v>0</v>
      </c>
      <c r="AS27" s="115" t="n">
        <v>0</v>
      </c>
      <c r="AT27" s="115" t="n">
        <v>3.1</v>
      </c>
      <c r="AU27" s="115"/>
      <c r="AV27" s="115" t="s">
        <v>816</v>
      </c>
      <c r="AW27" s="115" t="s">
        <v>621</v>
      </c>
      <c r="AX27" s="115" t="s">
        <v>817</v>
      </c>
      <c r="AY27" s="115" t="s">
        <v>625</v>
      </c>
      <c r="AZ27" s="115" t="s">
        <v>643</v>
      </c>
      <c r="BA27" s="115" t="s">
        <v>625</v>
      </c>
      <c r="BB27" s="115" t="s">
        <v>626</v>
      </c>
      <c r="BC27" s="115" t="s">
        <v>623</v>
      </c>
      <c r="BD27" s="115" t="s">
        <v>626</v>
      </c>
      <c r="BE27" s="115" t="s">
        <v>623</v>
      </c>
      <c r="BF27" s="115" t="s">
        <v>627</v>
      </c>
      <c r="BG27" s="115" t="s">
        <v>623</v>
      </c>
      <c r="BH27" s="115" t="s">
        <v>672</v>
      </c>
      <c r="BI27" t="s">
        <v>621</v>
      </c>
      <c r="BJ27" t="s">
        <v>818</v>
      </c>
      <c r="BK27" t="s">
        <v>625</v>
      </c>
      <c r="BL27" t="s">
        <v>819</v>
      </c>
      <c r="BM27" t="s">
        <v>625</v>
      </c>
      <c r="BN27" t="s">
        <v>820</v>
      </c>
      <c r="BO27" t="s">
        <v>621</v>
      </c>
      <c r="BP27" t="s">
        <v>649</v>
      </c>
      <c r="BQ27" t="s">
        <v>621</v>
      </c>
      <c r="BR27" t="s">
        <v>630</v>
      </c>
      <c r="BS27"/>
      <c r="BT27" t="s">
        <v>630</v>
      </c>
      <c r="BU27"/>
      <c r="BV27" t="s">
        <v>650</v>
      </c>
      <c r="BW27" t="s">
        <v>621</v>
      </c>
      <c r="BX27" t="s">
        <v>635</v>
      </c>
      <c r="BY27" t="s">
        <v>621</v>
      </c>
      <c r="BZ27" t="s">
        <v>666</v>
      </c>
      <c r="CA27" t="s">
        <v>621</v>
      </c>
      <c r="CB27" t="s">
        <v>630</v>
      </c>
      <c r="CC27"/>
      <c r="CD27" t="n">
        <v>0</v>
      </c>
      <c r="CE27" t="s">
        <v>621</v>
      </c>
      <c r="CF27" t="n">
        <v>0</v>
      </c>
      <c r="CG27" t="s">
        <v>621</v>
      </c>
      <c r="CH27" t="n">
        <v>0</v>
      </c>
      <c r="CI27" t="s">
        <v>621</v>
      </c>
      <c r="CJ27" t="s">
        <v>630</v>
      </c>
      <c r="CK27"/>
      <c r="CL27" t="s">
        <v>655</v>
      </c>
      <c r="CM27" t="s">
        <v>621</v>
      </c>
      <c r="CN27" t="n">
        <v>2.75</v>
      </c>
      <c r="CO27" t="n">
        <v>0</v>
      </c>
    </row>
    <row r="28">
      <c r="A28" s="119" t="n">
        <v>53</v>
      </c>
      <c r="B28" s="119" t="s">
        <v>821</v>
      </c>
      <c r="C28" s="119" t="s">
        <v>822</v>
      </c>
      <c r="D28" s="115"/>
      <c r="E28" s="115" t="str">
        <f>IFERROR(GEOMEAN(F28, G28), MAX(F28, G28))</f>
      </c>
      <c r="F28" s="115" t="str">
        <f>MAX(J28, CN28)</f>
      </c>
      <c r="G28" s="115" t="str">
        <f>MAX(R28, U28, V28, Y28, Z28, AJ28, CO28)</f>
      </c>
      <c r="H28" s="115"/>
      <c r="I28" s="115" t="n">
        <v>40.3</v>
      </c>
      <c r="J28" s="115" t="n">
        <v>5.94</v>
      </c>
      <c r="K28" s="115" t="n">
        <v>1</v>
      </c>
      <c r="L28" s="115" t="n">
        <v>0.7</v>
      </c>
      <c r="M28" s="115"/>
      <c r="N28" s="115"/>
      <c r="O28" s="115" t="n">
        <v>1</v>
      </c>
      <c r="P28" s="115"/>
      <c r="Q28" s="115" t="n">
        <v>0.9</v>
      </c>
      <c r="R28" s="115" t="n">
        <v>10</v>
      </c>
      <c r="S28" s="115" t="n">
        <v>0.01</v>
      </c>
      <c r="T28" s="115" t="n">
        <v>0.01</v>
      </c>
      <c r="U28" s="115" t="n">
        <v>0.000666666666667481</v>
      </c>
      <c r="V28" s="115" t="n">
        <v>0.000666666666667481</v>
      </c>
      <c r="W28" s="115" t="n">
        <v>0.926</v>
      </c>
      <c r="X28" s="115" t="n">
        <v>0</v>
      </c>
      <c r="Y28" s="115" t="n">
        <v>0.0370399999999993</v>
      </c>
      <c r="Z28" s="115" t="n">
        <v>0</v>
      </c>
      <c r="AA28" s="115" t="n">
        <v>20210219</v>
      </c>
      <c r="AB28" s="115"/>
      <c r="AC28" s="115" t="n">
        <v>54.94</v>
      </c>
      <c r="AD28" s="115"/>
      <c r="AE28" s="115" t="n">
        <v>75</v>
      </c>
      <c r="AF28" s="115"/>
      <c r="AG28" s="115" t="n">
        <v>51.86</v>
      </c>
      <c r="AH28" s="115"/>
      <c r="AI28" s="115"/>
      <c r="AJ28" s="115" t="n">
        <v>3.85538461538462</v>
      </c>
      <c r="AK28" s="115" t="n">
        <v>2.5</v>
      </c>
      <c r="AL28" s="115" t="n">
        <v>1</v>
      </c>
      <c r="AM28" s="115" t="n">
        <v>1</v>
      </c>
      <c r="AN28" s="115" t="n">
        <v>771.612</v>
      </c>
      <c r="AO28" s="115" t="n">
        <v>1</v>
      </c>
      <c r="AP28" s="115" t="n">
        <v>0</v>
      </c>
      <c r="AQ28" s="115" t="n">
        <v>0</v>
      </c>
      <c r="AR28" s="115" t="n">
        <v>0</v>
      </c>
      <c r="AS28" s="115" t="n">
        <v>0</v>
      </c>
      <c r="AT28" s="115" t="n">
        <v>4.2</v>
      </c>
      <c r="AU28" s="115"/>
      <c r="AV28" s="115" t="s">
        <v>823</v>
      </c>
      <c r="AW28" s="115" t="s">
        <v>621</v>
      </c>
      <c r="AX28" s="115" t="s">
        <v>824</v>
      </c>
      <c r="AY28" s="115" t="s">
        <v>621</v>
      </c>
      <c r="AZ28" s="115" t="s">
        <v>660</v>
      </c>
      <c r="BA28" s="115" t="s">
        <v>625</v>
      </c>
      <c r="BB28" s="115" t="s">
        <v>644</v>
      </c>
      <c r="BC28" s="115" t="s">
        <v>621</v>
      </c>
      <c r="BD28" s="115" t="s">
        <v>661</v>
      </c>
      <c r="BE28" s="115" t="s">
        <v>625</v>
      </c>
      <c r="BF28" s="115" t="s">
        <v>662</v>
      </c>
      <c r="BG28" s="115" t="s">
        <v>625</v>
      </c>
      <c r="BH28" s="115" t="s">
        <v>672</v>
      </c>
      <c r="BI28" t="s">
        <v>621</v>
      </c>
      <c r="BJ28" t="s">
        <v>732</v>
      </c>
      <c r="BK28" t="s">
        <v>625</v>
      </c>
      <c r="BL28" t="s">
        <v>630</v>
      </c>
      <c r="BM28"/>
      <c r="BN28" t="s">
        <v>825</v>
      </c>
      <c r="BO28" t="s">
        <v>625</v>
      </c>
      <c r="BP28" t="s">
        <v>649</v>
      </c>
      <c r="BQ28" t="s">
        <v>621</v>
      </c>
      <c r="BR28" t="s">
        <v>630</v>
      </c>
      <c r="BS28"/>
      <c r="BT28" t="s">
        <v>630</v>
      </c>
      <c r="BU28"/>
      <c r="BV28" t="s">
        <v>650</v>
      </c>
      <c r="BW28" t="s">
        <v>621</v>
      </c>
      <c r="BX28" t="s">
        <v>651</v>
      </c>
      <c r="BY28" t="s">
        <v>625</v>
      </c>
      <c r="BZ28" t="s">
        <v>666</v>
      </c>
      <c r="CA28" t="s">
        <v>621</v>
      </c>
      <c r="CB28" t="s">
        <v>630</v>
      </c>
      <c r="CC28"/>
      <c r="CD28" t="n">
        <v>0</v>
      </c>
      <c r="CE28" t="s">
        <v>621</v>
      </c>
      <c r="CF28" t="n">
        <v>0</v>
      </c>
      <c r="CG28" t="s">
        <v>621</v>
      </c>
      <c r="CH28" t="n">
        <v>0</v>
      </c>
      <c r="CI28" t="s">
        <v>621</v>
      </c>
      <c r="CJ28" t="s">
        <v>630</v>
      </c>
      <c r="CK28"/>
      <c r="CL28" t="s">
        <v>655</v>
      </c>
      <c r="CM28" t="s">
        <v>621</v>
      </c>
      <c r="CN28" t="n">
        <v>5.5</v>
      </c>
      <c r="CO28" t="n">
        <v>0</v>
      </c>
    </row>
    <row r="29">
      <c r="A29" s="119" t="n">
        <v>54</v>
      </c>
      <c r="B29" s="119" t="s">
        <v>826</v>
      </c>
      <c r="C29" s="119" t="s">
        <v>827</v>
      </c>
      <c r="D29" s="115"/>
      <c r="E29" s="115" t="str">
        <f>IFERROR(GEOMEAN(F29, G29), MAX(F29, G29))</f>
      </c>
      <c r="F29" s="115" t="str">
        <f>MAX(J29, CN29)</f>
      </c>
      <c r="G29" s="115" t="str">
        <f>MAX(R29, U29, V29, Y29, Z29, AJ29, CO29)</f>
      </c>
      <c r="H29" s="115"/>
      <c r="I29" s="115" t="n">
        <v>31.1</v>
      </c>
      <c r="J29" s="115" t="n">
        <v>7.78</v>
      </c>
      <c r="K29" s="115" t="n">
        <v>0.8</v>
      </c>
      <c r="L29" s="115" t="n">
        <v>0.5</v>
      </c>
      <c r="M29" s="115"/>
      <c r="N29" s="115"/>
      <c r="O29" s="115" t="n">
        <v>1</v>
      </c>
      <c r="P29" s="115" t="n">
        <v>0.6</v>
      </c>
      <c r="Q29" s="115" t="n">
        <v>0.7</v>
      </c>
      <c r="R29" s="115" t="n">
        <v>9.52380952380948</v>
      </c>
      <c r="S29" s="115" t="n">
        <v>68.965667806083</v>
      </c>
      <c r="T29" s="115" t="n">
        <v>-15.4745455004323</v>
      </c>
      <c r="U29" s="115" t="n">
        <v>4.5977111870722</v>
      </c>
      <c r="V29" s="115" t="n">
        <v>0</v>
      </c>
      <c r="W29" s="115" t="n">
        <v>97.076</v>
      </c>
      <c r="X29" s="115" t="n">
        <v>3.159</v>
      </c>
      <c r="Y29" s="115" t="n">
        <v>3.88304</v>
      </c>
      <c r="Z29" s="115" t="n">
        <v>6.318</v>
      </c>
      <c r="AA29" s="115" t="n">
        <v>20210219</v>
      </c>
      <c r="AB29" s="115"/>
      <c r="AC29" s="115" t="n">
        <v>50</v>
      </c>
      <c r="AD29" s="115"/>
      <c r="AE29" s="115" t="n">
        <v>0</v>
      </c>
      <c r="AF29" s="115"/>
      <c r="AG29" s="115" t="n">
        <v>57.69</v>
      </c>
      <c r="AH29" s="115"/>
      <c r="AI29" s="115"/>
      <c r="AJ29" s="115" t="n">
        <v>4.61538461538462</v>
      </c>
      <c r="AK29" s="115" t="n">
        <v>10</v>
      </c>
      <c r="AL29" s="115" t="n">
        <v>254</v>
      </c>
      <c r="AM29" s="115" t="n">
        <v>254</v>
      </c>
      <c r="AN29" s="115" t="n">
        <v>2351.625</v>
      </c>
      <c r="AO29" s="115" t="n">
        <v>202</v>
      </c>
      <c r="AP29" s="115" t="n">
        <v>0</v>
      </c>
      <c r="AQ29" s="115" t="n">
        <v>0</v>
      </c>
      <c r="AR29" s="115" t="n">
        <v>25.7425742574257</v>
      </c>
      <c r="AS29" s="115" t="n">
        <v>2.57425742574257</v>
      </c>
      <c r="AT29" s="115" t="n">
        <v>4.7</v>
      </c>
      <c r="AU29" s="115"/>
      <c r="AV29" s="115" t="s">
        <v>828</v>
      </c>
      <c r="AW29" s="115" t="s">
        <v>623</v>
      </c>
      <c r="AX29" s="115" t="s">
        <v>829</v>
      </c>
      <c r="AY29" s="115" t="s">
        <v>625</v>
      </c>
      <c r="AZ29" s="115" t="s">
        <v>624</v>
      </c>
      <c r="BA29" s="115" t="s">
        <v>625</v>
      </c>
      <c r="BB29" s="115" t="s">
        <v>644</v>
      </c>
      <c r="BC29" s="115" t="s">
        <v>621</v>
      </c>
      <c r="BD29" s="115" t="s">
        <v>661</v>
      </c>
      <c r="BE29" s="115" t="s">
        <v>625</v>
      </c>
      <c r="BF29" s="115" t="s">
        <v>627</v>
      </c>
      <c r="BG29" s="115" t="s">
        <v>623</v>
      </c>
      <c r="BH29" s="115" t="s">
        <v>628</v>
      </c>
      <c r="BI29" t="s">
        <v>623</v>
      </c>
      <c r="BJ29" t="s">
        <v>830</v>
      </c>
      <c r="BK29" t="s">
        <v>623</v>
      </c>
      <c r="BL29" t="s">
        <v>630</v>
      </c>
      <c r="BM29"/>
      <c r="BN29" t="s">
        <v>831</v>
      </c>
      <c r="BO29" t="s">
        <v>621</v>
      </c>
      <c r="BP29" t="s">
        <v>649</v>
      </c>
      <c r="BQ29" t="s">
        <v>621</v>
      </c>
      <c r="BR29" t="s">
        <v>630</v>
      </c>
      <c r="BS29"/>
      <c r="BT29" t="s">
        <v>630</v>
      </c>
      <c r="BU29"/>
      <c r="BV29" t="s">
        <v>650</v>
      </c>
      <c r="BW29" t="s">
        <v>621</v>
      </c>
      <c r="BX29" t="s">
        <v>651</v>
      </c>
      <c r="BY29" t="s">
        <v>625</v>
      </c>
      <c r="BZ29" t="s">
        <v>666</v>
      </c>
      <c r="CA29" t="s">
        <v>621</v>
      </c>
      <c r="CB29" t="s">
        <v>630</v>
      </c>
      <c r="CC29"/>
      <c r="CD29" t="n">
        <v>4.8</v>
      </c>
      <c r="CE29" t="s">
        <v>625</v>
      </c>
      <c r="CF29" t="n">
        <v>0</v>
      </c>
      <c r="CG29" t="s">
        <v>621</v>
      </c>
      <c r="CH29" t="n">
        <v>6.2</v>
      </c>
      <c r="CI29" t="s">
        <v>625</v>
      </c>
      <c r="CJ29" t="s">
        <v>637</v>
      </c>
      <c r="CK29" t="s">
        <v>621</v>
      </c>
      <c r="CL29" t="s">
        <v>655</v>
      </c>
      <c r="CM29" t="s">
        <v>621</v>
      </c>
      <c r="CN29" t="n">
        <v>6.75</v>
      </c>
      <c r="CO29" t="n">
        <v>0</v>
      </c>
    </row>
    <row r="30">
      <c r="A30" s="119" t="n">
        <v>55</v>
      </c>
      <c r="B30" s="119" t="s">
        <v>832</v>
      </c>
      <c r="C30" s="119" t="s">
        <v>833</v>
      </c>
      <c r="D30" s="115"/>
      <c r="E30" s="115" t="str">
        <f>IFERROR(GEOMEAN(F30, G30), MAX(F30, G30))</f>
      </c>
      <c r="F30" s="115" t="str">
        <f>MAX(J30, CN30)</f>
      </c>
      <c r="G30" s="115" t="str">
        <f>MAX(R30, U30, V30, Y30, Z30, AJ30, CO30)</f>
      </c>
      <c r="H30" s="115"/>
      <c r="I30" s="115" t="n">
        <v>27.3</v>
      </c>
      <c r="J30" s="115" t="n">
        <v>8.54</v>
      </c>
      <c r="K30" s="115" t="n">
        <v>1</v>
      </c>
      <c r="L30" s="115" t="n">
        <v>0.2</v>
      </c>
      <c r="M30" s="115"/>
      <c r="N30" s="115"/>
      <c r="O30" s="115" t="n">
        <v>0.5</v>
      </c>
      <c r="P30" s="115"/>
      <c r="Q30" s="115" t="n">
        <v>0.6</v>
      </c>
      <c r="R30" s="115" t="n">
        <v>7.14285714285711</v>
      </c>
      <c r="S30" s="115" t="n">
        <v>0.01</v>
      </c>
      <c r="T30" s="115" t="n">
        <v>0.01</v>
      </c>
      <c r="U30" s="115" t="n">
        <v>0.000666666666667481</v>
      </c>
      <c r="V30" s="115" t="n">
        <v>0.000666666666667481</v>
      </c>
      <c r="W30" s="115" t="n">
        <v>0.03</v>
      </c>
      <c r="X30" s="115" t="n">
        <v>0</v>
      </c>
      <c r="Y30" s="115" t="n">
        <v>0.00120000000000076</v>
      </c>
      <c r="Z30" s="115" t="n">
        <v>0</v>
      </c>
      <c r="AA30" s="115" t="n">
        <v>20210219</v>
      </c>
      <c r="AB30" s="115"/>
      <c r="AC30" s="115" t="n">
        <v>13.89</v>
      </c>
      <c r="AD30" s="115"/>
      <c r="AE30" s="115" t="n">
        <v>0</v>
      </c>
      <c r="AF30" s="115"/>
      <c r="AG30" s="115" t="n">
        <v>16.03</v>
      </c>
      <c r="AH30" s="115"/>
      <c r="AI30" s="115"/>
      <c r="AJ30" s="115" t="n">
        <v>10</v>
      </c>
      <c r="AK30" s="115" t="n">
        <v>10</v>
      </c>
      <c r="AL30" s="115" t="n">
        <v>63</v>
      </c>
      <c r="AM30" s="115" t="n">
        <v>63</v>
      </c>
      <c r="AN30" s="115" t="n">
        <v>4829.764</v>
      </c>
      <c r="AO30" s="115" t="n">
        <v>63</v>
      </c>
      <c r="AP30" s="115" t="n">
        <v>0</v>
      </c>
      <c r="AQ30" s="115" t="n">
        <v>0</v>
      </c>
      <c r="AR30" s="115" t="n">
        <v>0</v>
      </c>
      <c r="AS30" s="115" t="n">
        <v>0</v>
      </c>
      <c r="AT30" s="115" t="n">
        <v>7.6</v>
      </c>
      <c r="AU30" s="115"/>
      <c r="AV30" s="115" t="s">
        <v>834</v>
      </c>
      <c r="AW30" s="115" t="s">
        <v>621</v>
      </c>
      <c r="AX30" s="115" t="s">
        <v>835</v>
      </c>
      <c r="AY30" s="115" t="s">
        <v>625</v>
      </c>
      <c r="AZ30" s="115" t="s">
        <v>643</v>
      </c>
      <c r="BA30" s="115" t="s">
        <v>625</v>
      </c>
      <c r="BB30" s="115" t="s">
        <v>626</v>
      </c>
      <c r="BC30" s="115" t="s">
        <v>623</v>
      </c>
      <c r="BD30" s="115" t="s">
        <v>626</v>
      </c>
      <c r="BE30" s="115" t="s">
        <v>623</v>
      </c>
      <c r="BF30" s="115" t="s">
        <v>662</v>
      </c>
      <c r="BG30" s="115" t="s">
        <v>625</v>
      </c>
      <c r="BH30" s="115" t="s">
        <v>628</v>
      </c>
      <c r="BI30" t="s">
        <v>623</v>
      </c>
      <c r="BJ30" t="s">
        <v>836</v>
      </c>
      <c r="BK30" t="s">
        <v>625</v>
      </c>
      <c r="BL30" t="s">
        <v>630</v>
      </c>
      <c r="BM30"/>
      <c r="BN30" t="s">
        <v>813</v>
      </c>
      <c r="BO30" t="s">
        <v>621</v>
      </c>
      <c r="BP30" t="s">
        <v>649</v>
      </c>
      <c r="BQ30" t="s">
        <v>621</v>
      </c>
      <c r="BR30" t="s">
        <v>837</v>
      </c>
      <c r="BS30" t="s">
        <v>623</v>
      </c>
      <c r="BT30" t="s">
        <v>630</v>
      </c>
      <c r="BU30"/>
      <c r="BV30" t="s">
        <v>650</v>
      </c>
      <c r="BW30" t="s">
        <v>621</v>
      </c>
      <c r="BX30" t="s">
        <v>725</v>
      </c>
      <c r="BY30" t="s">
        <v>625</v>
      </c>
      <c r="BZ30" t="s">
        <v>778</v>
      </c>
      <c r="CA30" t="s">
        <v>623</v>
      </c>
      <c r="CB30" t="s">
        <v>838</v>
      </c>
      <c r="CC30" t="s">
        <v>623</v>
      </c>
      <c r="CD30" t="n">
        <v>0</v>
      </c>
      <c r="CE30" t="s">
        <v>621</v>
      </c>
      <c r="CF30" t="n">
        <v>0</v>
      </c>
      <c r="CG30" t="s">
        <v>621</v>
      </c>
      <c r="CH30" t="n">
        <v>0.1</v>
      </c>
      <c r="CI30" t="s">
        <v>621</v>
      </c>
      <c r="CJ30" t="s">
        <v>637</v>
      </c>
      <c r="CK30" t="s">
        <v>621</v>
      </c>
      <c r="CL30" t="s">
        <v>623</v>
      </c>
      <c r="CM30" t="s">
        <v>623</v>
      </c>
      <c r="CN30" t="n">
        <v>10</v>
      </c>
      <c r="CO30" t="n">
        <v>10</v>
      </c>
    </row>
    <row r="31">
      <c r="A31" s="119" t="n">
        <v>56</v>
      </c>
      <c r="B31" s="119" t="s">
        <v>839</v>
      </c>
      <c r="C31" s="119" t="s">
        <v>840</v>
      </c>
      <c r="D31" s="115"/>
      <c r="E31" s="115" t="str">
        <f>IFERROR(GEOMEAN(F31, G31), MAX(F31, G31))</f>
      </c>
      <c r="F31" s="115" t="str">
        <f>MAX(J31, CN31)</f>
      </c>
      <c r="G31" s="115" t="str">
        <f>MAX(R31, U31, V31, Y31, Z31, AJ31, CO31)</f>
      </c>
      <c r="H31" s="115"/>
      <c r="I31" s="115" t="n">
        <v>75.3</v>
      </c>
      <c r="J31" s="115" t="n">
        <v>0</v>
      </c>
      <c r="K31" s="115" t="n">
        <v>0</v>
      </c>
      <c r="L31" s="115" t="n">
        <v>0.7</v>
      </c>
      <c r="M31" s="115"/>
      <c r="N31" s="115"/>
      <c r="O31" s="115" t="n">
        <v>1</v>
      </c>
      <c r="P31" s="115" t="n">
        <v>0.5</v>
      </c>
      <c r="Q31" s="115" t="n">
        <v>0.5</v>
      </c>
      <c r="R31" s="115" t="n">
        <v>4.76190476190474</v>
      </c>
      <c r="S31" s="115" t="n">
        <v>-43.5225648114859</v>
      </c>
      <c r="T31" s="115" t="n">
        <v>-28.4099895740196</v>
      </c>
      <c r="U31" s="115" t="n">
        <v>0</v>
      </c>
      <c r="V31" s="115" t="n">
        <v>0</v>
      </c>
      <c r="W31" s="115" t="n">
        <v>78.192</v>
      </c>
      <c r="X31" s="115" t="n">
        <v>1.59</v>
      </c>
      <c r="Y31" s="115" t="n">
        <v>3.12768</v>
      </c>
      <c r="Z31" s="115" t="n">
        <v>3.18</v>
      </c>
      <c r="AA31" s="115" t="n">
        <v>20210219</v>
      </c>
      <c r="AB31" s="115"/>
      <c r="AC31" s="115"/>
      <c r="AD31" s="115"/>
      <c r="AE31" s="115"/>
      <c r="AF31" s="115"/>
      <c r="AG31" s="115"/>
      <c r="AH31" s="115"/>
      <c r="AI31" s="115"/>
      <c r="AJ31" s="115"/>
      <c r="AK31" s="115"/>
      <c r="AL31" s="115" t="n">
        <v>23900</v>
      </c>
      <c r="AM31" s="115" t="n">
        <v>23645</v>
      </c>
      <c r="AN31" s="115" t="n">
        <v>37742.157</v>
      </c>
      <c r="AO31" s="115" t="n">
        <v>21238</v>
      </c>
      <c r="AP31" s="115" t="n">
        <v>255</v>
      </c>
      <c r="AQ31" s="115" t="n">
        <v>6.75637060171203</v>
      </c>
      <c r="AR31" s="115" t="n">
        <v>12.5341369243808</v>
      </c>
      <c r="AS31" s="115" t="n">
        <v>1.25341369243808</v>
      </c>
      <c r="AT31" s="115" t="n">
        <v>2</v>
      </c>
      <c r="AU31" s="115"/>
      <c r="AV31" s="115" t="s">
        <v>841</v>
      </c>
      <c r="AW31" s="115" t="s">
        <v>623</v>
      </c>
      <c r="AX31" s="115" t="s">
        <v>842</v>
      </c>
      <c r="AY31" s="115" t="s">
        <v>625</v>
      </c>
      <c r="AZ31" s="115" t="s">
        <v>699</v>
      </c>
      <c r="BA31" s="115" t="s">
        <v>621</v>
      </c>
      <c r="BB31" s="115" t="s">
        <v>644</v>
      </c>
      <c r="BC31" s="115" t="s">
        <v>621</v>
      </c>
      <c r="BD31" s="115" t="s">
        <v>661</v>
      </c>
      <c r="BE31" s="115" t="s">
        <v>625</v>
      </c>
      <c r="BF31" s="115" t="s">
        <v>708</v>
      </c>
      <c r="BG31" s="115" t="s">
        <v>621</v>
      </c>
      <c r="BH31" s="115" t="s">
        <v>646</v>
      </c>
      <c r="BI31" t="s">
        <v>625</v>
      </c>
      <c r="BJ31" t="s">
        <v>843</v>
      </c>
      <c r="BK31" t="s">
        <v>623</v>
      </c>
      <c r="BL31" t="s">
        <v>844</v>
      </c>
      <c r="BM31" t="s">
        <v>625</v>
      </c>
      <c r="BN31" t="s">
        <v>732</v>
      </c>
      <c r="BO31" t="s">
        <v>621</v>
      </c>
      <c r="BP31" t="s">
        <v>694</v>
      </c>
      <c r="BQ31" t="s">
        <v>625</v>
      </c>
      <c r="BR31" t="s">
        <v>630</v>
      </c>
      <c r="BS31"/>
      <c r="BT31" t="s">
        <v>630</v>
      </c>
      <c r="BU31"/>
      <c r="BV31" t="s">
        <v>650</v>
      </c>
      <c r="BW31" t="s">
        <v>621</v>
      </c>
      <c r="BX31" t="s">
        <v>651</v>
      </c>
      <c r="BY31" t="s">
        <v>625</v>
      </c>
      <c r="BZ31" t="s">
        <v>652</v>
      </c>
      <c r="CA31" t="s">
        <v>625</v>
      </c>
      <c r="CB31" t="s">
        <v>630</v>
      </c>
      <c r="CC31"/>
      <c r="CD31" t="n">
        <v>0.6</v>
      </c>
      <c r="CE31" t="s">
        <v>621</v>
      </c>
      <c r="CF31" t="n">
        <v>0</v>
      </c>
      <c r="CG31" t="s">
        <v>621</v>
      </c>
      <c r="CH31" t="n">
        <v>1.2</v>
      </c>
      <c r="CI31" t="s">
        <v>621</v>
      </c>
      <c r="CJ31" t="s">
        <v>630</v>
      </c>
      <c r="CK31"/>
      <c r="CL31" t="s">
        <v>655</v>
      </c>
      <c r="CM31" t="s">
        <v>621</v>
      </c>
      <c r="CN31" t="n">
        <v>0</v>
      </c>
      <c r="CO31" t="n">
        <v>0</v>
      </c>
    </row>
    <row r="32">
      <c r="A32" s="119" t="n">
        <v>70</v>
      </c>
      <c r="B32" s="119" t="s">
        <v>845</v>
      </c>
      <c r="C32" s="119" t="s">
        <v>846</v>
      </c>
      <c r="D32" s="115"/>
      <c r="E32" s="115" t="str">
        <f>IFERROR(GEOMEAN(F32, G32), MAX(F32, G32))</f>
      </c>
      <c r="F32" s="115" t="str">
        <f>MAX(J32, CN32)</f>
      </c>
      <c r="G32" s="115" t="str">
        <f>MAX(R32, U32, V32, Y32, Z32, AJ32, CO32)</f>
      </c>
      <c r="H32" s="115"/>
      <c r="I32" s="115" t="n">
        <v>67</v>
      </c>
      <c r="J32" s="115" t="n">
        <v>0.600000000000001</v>
      </c>
      <c r="K32" s="115" t="n">
        <v>0</v>
      </c>
      <c r="L32" s="115" t="n">
        <v>0.6</v>
      </c>
      <c r="M32" s="115"/>
      <c r="N32" s="115"/>
      <c r="O32" s="115" t="n">
        <v>0.8</v>
      </c>
      <c r="P32" s="115" t="n">
        <v>0.4</v>
      </c>
      <c r="Q32" s="115" t="n">
        <v>0.4</v>
      </c>
      <c r="R32" s="115" t="n">
        <v>2.38095238095237</v>
      </c>
      <c r="S32" s="115" t="n">
        <v>-42.8256369908612</v>
      </c>
      <c r="T32" s="115" t="n">
        <v>-29.0710658360894</v>
      </c>
      <c r="U32" s="115" t="n">
        <v>0</v>
      </c>
      <c r="V32" s="115" t="n">
        <v>0</v>
      </c>
      <c r="W32" s="115" t="n">
        <v>120.167</v>
      </c>
      <c r="X32" s="115" t="n">
        <v>2.426</v>
      </c>
      <c r="Y32" s="115" t="n">
        <v>4.80668</v>
      </c>
      <c r="Z32" s="115" t="n">
        <v>4.852</v>
      </c>
      <c r="AA32" s="115" t="n">
        <v>20210219</v>
      </c>
      <c r="AB32" s="115"/>
      <c r="AC32" s="115" t="n">
        <v>59.89</v>
      </c>
      <c r="AD32" s="115"/>
      <c r="AE32" s="115" t="n">
        <v>37.5</v>
      </c>
      <c r="AF32" s="115"/>
      <c r="AG32" s="115" t="n">
        <v>63.33</v>
      </c>
      <c r="AH32" s="115"/>
      <c r="AI32" s="115"/>
      <c r="AJ32" s="115" t="n">
        <v>3.09384615384615</v>
      </c>
      <c r="AK32" s="115" t="n">
        <v>6.25</v>
      </c>
      <c r="AL32" s="115" t="n">
        <v>10560</v>
      </c>
      <c r="AM32" s="115" t="n">
        <v>10498</v>
      </c>
      <c r="AN32" s="115" t="n">
        <v>8654.618</v>
      </c>
      <c r="AO32" s="115" t="n">
        <v>9755</v>
      </c>
      <c r="AP32" s="115" t="n">
        <v>62</v>
      </c>
      <c r="AQ32" s="115" t="n">
        <v>7.16380549667241</v>
      </c>
      <c r="AR32" s="115" t="n">
        <v>8.25217837006664</v>
      </c>
      <c r="AS32" s="115" t="n">
        <v>0.825217837006665</v>
      </c>
      <c r="AT32" s="115" t="n">
        <v>1.9</v>
      </c>
      <c r="AU32" s="115"/>
      <c r="AV32" s="115" t="s">
        <v>847</v>
      </c>
      <c r="AW32" s="115" t="s">
        <v>623</v>
      </c>
      <c r="AX32" s="115" t="s">
        <v>707</v>
      </c>
      <c r="AY32" s="115" t="s">
        <v>625</v>
      </c>
      <c r="AZ32" s="115" t="s">
        <v>660</v>
      </c>
      <c r="BA32" s="115" t="s">
        <v>625</v>
      </c>
      <c r="BB32" s="115" t="s">
        <v>626</v>
      </c>
      <c r="BC32" s="115" t="s">
        <v>623</v>
      </c>
      <c r="BD32" s="115" t="s">
        <v>645</v>
      </c>
      <c r="BE32" s="115" t="s">
        <v>625</v>
      </c>
      <c r="BF32" s="115" t="s">
        <v>708</v>
      </c>
      <c r="BG32" s="115" t="s">
        <v>621</v>
      </c>
      <c r="BH32" s="115" t="s">
        <v>628</v>
      </c>
      <c r="BI32" t="s">
        <v>623</v>
      </c>
      <c r="BJ32" t="s">
        <v>848</v>
      </c>
      <c r="BK32" t="s">
        <v>623</v>
      </c>
      <c r="BL32" t="s">
        <v>849</v>
      </c>
      <c r="BM32" t="s">
        <v>621</v>
      </c>
      <c r="BN32" t="s">
        <v>777</v>
      </c>
      <c r="BO32" t="s">
        <v>625</v>
      </c>
      <c r="BP32" t="s">
        <v>649</v>
      </c>
      <c r="BQ32" t="s">
        <v>621</v>
      </c>
      <c r="BR32" t="s">
        <v>630</v>
      </c>
      <c r="BS32"/>
      <c r="BT32" t="s">
        <v>630</v>
      </c>
      <c r="BU32"/>
      <c r="BV32" t="s">
        <v>650</v>
      </c>
      <c r="BW32" t="s">
        <v>621</v>
      </c>
      <c r="BX32" t="s">
        <v>651</v>
      </c>
      <c r="BY32" t="s">
        <v>625</v>
      </c>
      <c r="BZ32" t="s">
        <v>666</v>
      </c>
      <c r="CA32" t="s">
        <v>621</v>
      </c>
      <c r="CB32" t="s">
        <v>630</v>
      </c>
      <c r="CC32"/>
      <c r="CD32" t="n">
        <v>0</v>
      </c>
      <c r="CE32" t="s">
        <v>621</v>
      </c>
      <c r="CF32" t="n">
        <v>0</v>
      </c>
      <c r="CG32" t="s">
        <v>621</v>
      </c>
      <c r="CH32" t="n">
        <v>0</v>
      </c>
      <c r="CI32" t="s">
        <v>621</v>
      </c>
      <c r="CJ32" t="s">
        <v>630</v>
      </c>
      <c r="CK32"/>
      <c r="CL32" t="s">
        <v>655</v>
      </c>
      <c r="CM32" t="s">
        <v>621</v>
      </c>
      <c r="CN32" t="n">
        <v>0</v>
      </c>
      <c r="CO32" t="n">
        <v>0</v>
      </c>
    </row>
    <row r="33">
      <c r="A33" s="119" t="n">
        <v>71</v>
      </c>
      <c r="B33" s="119" t="s">
        <v>850</v>
      </c>
      <c r="C33" s="119" t="s">
        <v>851</v>
      </c>
      <c r="D33" s="115"/>
      <c r="E33" s="115" t="str">
        <f>IFERROR(GEOMEAN(F33, G33), MAX(F33, G33))</f>
      </c>
      <c r="F33" s="115" t="str">
        <f>MAX(J33, CN33)</f>
      </c>
      <c r="G33" s="115" t="str">
        <f>MAX(R33, U33, V33, Y33, Z33, AJ33, CO33)</f>
      </c>
      <c r="H33" s="115"/>
      <c r="I33" s="115" t="n">
        <v>58.3</v>
      </c>
      <c r="J33" s="115" t="n">
        <v>2.34</v>
      </c>
      <c r="K33" s="115" t="n">
        <v>0</v>
      </c>
      <c r="L33" s="115" t="n">
        <v>0.6</v>
      </c>
      <c r="M33" s="115"/>
      <c r="N33" s="115"/>
      <c r="O33" s="115" t="n">
        <v>0.8</v>
      </c>
      <c r="P33" s="115" t="n">
        <v>0.8</v>
      </c>
      <c r="Q33" s="115" t="n">
        <v>0.5</v>
      </c>
      <c r="R33" s="115" t="n">
        <v>4.76190476190474</v>
      </c>
      <c r="S33" s="115" t="n">
        <v>4.32629358595465</v>
      </c>
      <c r="T33" s="115" t="n">
        <v>-11.928849347424</v>
      </c>
      <c r="U33" s="115" t="n">
        <v>0.288419572396977</v>
      </c>
      <c r="V33" s="115" t="n">
        <v>0</v>
      </c>
      <c r="W33" s="115" t="n">
        <v>178.121</v>
      </c>
      <c r="X33" s="115" t="n">
        <v>4.006</v>
      </c>
      <c r="Y33" s="115" t="n">
        <v>7.12484</v>
      </c>
      <c r="Z33" s="115" t="n">
        <v>8.012</v>
      </c>
      <c r="AA33" s="115" t="n">
        <v>20210219</v>
      </c>
      <c r="AB33" s="115"/>
      <c r="AC33" s="115" t="n">
        <v>77.5</v>
      </c>
      <c r="AD33" s="115"/>
      <c r="AE33" s="115" t="n">
        <v>100</v>
      </c>
      <c r="AF33" s="115"/>
      <c r="AG33" s="115" t="n">
        <v>74.04</v>
      </c>
      <c r="AH33" s="115"/>
      <c r="AI33" s="115"/>
      <c r="AJ33" s="115" t="n">
        <v>0.384615384615385</v>
      </c>
      <c r="AK33" s="115" t="n">
        <v>0</v>
      </c>
      <c r="AL33" s="115" t="n">
        <v>23292</v>
      </c>
      <c r="AM33" s="115" t="n">
        <v>22852</v>
      </c>
      <c r="AN33" s="115" t="n">
        <v>19116.209</v>
      </c>
      <c r="AO33" s="115" t="n">
        <v>19443</v>
      </c>
      <c r="AP33" s="115" t="n">
        <v>440</v>
      </c>
      <c r="AQ33" s="115" t="n">
        <v>23.017115998261</v>
      </c>
      <c r="AR33" s="115" t="n">
        <v>19.7963277272026</v>
      </c>
      <c r="AS33" s="115" t="n">
        <v>1.97963277272026</v>
      </c>
      <c r="AT33" s="115" t="n">
        <v>3</v>
      </c>
      <c r="AU33" s="115"/>
      <c r="AV33" s="115" t="s">
        <v>852</v>
      </c>
      <c r="AW33" s="115" t="s">
        <v>623</v>
      </c>
      <c r="AX33" s="115" t="s">
        <v>678</v>
      </c>
      <c r="AY33" s="115" t="s">
        <v>625</v>
      </c>
      <c r="AZ33" s="115" t="s">
        <v>660</v>
      </c>
      <c r="BA33" s="115" t="s">
        <v>625</v>
      </c>
      <c r="BB33" s="115" t="s">
        <v>644</v>
      </c>
      <c r="BC33" s="115" t="s">
        <v>621</v>
      </c>
      <c r="BD33" s="115" t="s">
        <v>700</v>
      </c>
      <c r="BE33" s="115" t="s">
        <v>621</v>
      </c>
      <c r="BF33" s="115" t="s">
        <v>708</v>
      </c>
      <c r="BG33" s="115" t="s">
        <v>621</v>
      </c>
      <c r="BH33" s="115" t="s">
        <v>672</v>
      </c>
      <c r="BI33" t="s">
        <v>621</v>
      </c>
      <c r="BJ33" t="s">
        <v>853</v>
      </c>
      <c r="BK33" t="s">
        <v>623</v>
      </c>
      <c r="BL33" t="s">
        <v>854</v>
      </c>
      <c r="BM33" t="s">
        <v>625</v>
      </c>
      <c r="BN33" t="s">
        <v>813</v>
      </c>
      <c r="BO33" t="s">
        <v>621</v>
      </c>
      <c r="BP33" t="s">
        <v>632</v>
      </c>
      <c r="BQ33" t="s">
        <v>621</v>
      </c>
      <c r="BR33" t="s">
        <v>630</v>
      </c>
      <c r="BS33"/>
      <c r="BT33" t="s">
        <v>718</v>
      </c>
      <c r="BU33" t="s">
        <v>623</v>
      </c>
      <c r="BV33" t="s">
        <v>650</v>
      </c>
      <c r="BW33" t="s">
        <v>621</v>
      </c>
      <c r="BX33" t="s">
        <v>635</v>
      </c>
      <c r="BY33" t="s">
        <v>621</v>
      </c>
      <c r="BZ33" t="s">
        <v>666</v>
      </c>
      <c r="CA33" t="s">
        <v>621</v>
      </c>
      <c r="CB33" t="s">
        <v>855</v>
      </c>
      <c r="CC33" t="s">
        <v>623</v>
      </c>
      <c r="CD33" t="n">
        <v>2.4</v>
      </c>
      <c r="CE33" t="s">
        <v>625</v>
      </c>
      <c r="CF33" t="n">
        <v>0</v>
      </c>
      <c r="CG33" t="s">
        <v>621</v>
      </c>
      <c r="CH33" t="n">
        <v>0.3</v>
      </c>
      <c r="CI33" t="s">
        <v>621</v>
      </c>
      <c r="CJ33" t="s">
        <v>630</v>
      </c>
      <c r="CK33"/>
      <c r="CL33" t="s">
        <v>655</v>
      </c>
      <c r="CM33" t="s">
        <v>621</v>
      </c>
      <c r="CN33" t="n">
        <v>2.5</v>
      </c>
      <c r="CO33" t="n">
        <v>10</v>
      </c>
    </row>
    <row r="34">
      <c r="A34" s="119" t="n">
        <v>72</v>
      </c>
      <c r="B34" s="119" t="s">
        <v>856</v>
      </c>
      <c r="C34" s="119" t="s">
        <v>857</v>
      </c>
      <c r="D34" s="115"/>
      <c r="E34" s="115" t="str">
        <f>IFERROR(GEOMEAN(F34, G34), MAX(F34, G34))</f>
      </c>
      <c r="F34" s="115" t="str">
        <f>MAX(J34, CN34)</f>
      </c>
      <c r="G34" s="115" t="str">
        <f>MAX(R34, U34, V34, Y34, Z34, AJ34, CO34)</f>
      </c>
      <c r="H34" s="115"/>
      <c r="I34" s="115" t="n">
        <v>48.2</v>
      </c>
      <c r="J34" s="115" t="n">
        <v>4.36</v>
      </c>
      <c r="K34" s="115" t="n">
        <v>0</v>
      </c>
      <c r="L34" s="115" t="n">
        <v>0.5</v>
      </c>
      <c r="M34" s="115"/>
      <c r="N34" s="115"/>
      <c r="O34" s="115" t="n">
        <v>0.8</v>
      </c>
      <c r="P34" s="115"/>
      <c r="Q34" s="115" t="n">
        <v>0.4</v>
      </c>
      <c r="R34" s="115" t="n">
        <v>2.38095238095237</v>
      </c>
      <c r="S34" s="115" t="n">
        <v>-42.0118343195266</v>
      </c>
      <c r="T34" s="115" t="n">
        <v>-72.5086973328179</v>
      </c>
      <c r="U34" s="115" t="n">
        <v>0</v>
      </c>
      <c r="V34" s="115" t="n">
        <v>0</v>
      </c>
      <c r="W34" s="115" t="n">
        <v>0.016</v>
      </c>
      <c r="X34" s="115" t="n">
        <v>0.001</v>
      </c>
      <c r="Y34" s="115" t="n">
        <v>0.000639999999998864</v>
      </c>
      <c r="Z34" s="115" t="n">
        <v>0.00200000000000067</v>
      </c>
      <c r="AA34" s="115" t="n">
        <v>20210219</v>
      </c>
      <c r="AB34" s="115"/>
      <c r="AC34" s="115" t="n">
        <v>75.78</v>
      </c>
      <c r="AD34" s="115"/>
      <c r="AE34" s="115" t="n">
        <v>62.5</v>
      </c>
      <c r="AF34" s="115"/>
      <c r="AG34" s="115" t="n">
        <v>77.82</v>
      </c>
      <c r="AH34" s="115"/>
      <c r="AI34" s="115"/>
      <c r="AJ34" s="115" t="n">
        <v>0.649230769230769</v>
      </c>
      <c r="AK34" s="115" t="n">
        <v>3.75</v>
      </c>
      <c r="AL34" s="115" t="n">
        <v>4842</v>
      </c>
      <c r="AM34" s="115" t="n">
        <v>4842</v>
      </c>
      <c r="AN34" s="115" t="n">
        <v>1439323.774</v>
      </c>
      <c r="AO34" s="115" t="n">
        <v>4829</v>
      </c>
      <c r="AP34" s="115" t="n">
        <v>0</v>
      </c>
      <c r="AQ34" s="115" t="n">
        <v>0</v>
      </c>
      <c r="AR34" s="115" t="n">
        <v>0.269206875129441</v>
      </c>
      <c r="AS34" s="115" t="n">
        <v>0.0269206875129449</v>
      </c>
      <c r="AT34" s="115" t="n">
        <v>3.4</v>
      </c>
      <c r="AU34" s="115"/>
      <c r="AV34" s="115" t="s">
        <v>858</v>
      </c>
      <c r="AW34" s="115" t="s">
        <v>621</v>
      </c>
      <c r="AX34" s="115" t="s">
        <v>859</v>
      </c>
      <c r="AY34" s="115" t="s">
        <v>625</v>
      </c>
      <c r="AZ34" s="115" t="s">
        <v>660</v>
      </c>
      <c r="BA34" s="115" t="s">
        <v>625</v>
      </c>
      <c r="BB34" s="115" t="s">
        <v>644</v>
      </c>
      <c r="BC34" s="115" t="s">
        <v>621</v>
      </c>
      <c r="BD34" s="115" t="s">
        <v>700</v>
      </c>
      <c r="BE34" s="115" t="s">
        <v>621</v>
      </c>
      <c r="BF34" s="115" t="s">
        <v>662</v>
      </c>
      <c r="BG34" s="115" t="s">
        <v>625</v>
      </c>
      <c r="BH34" s="115" t="s">
        <v>672</v>
      </c>
      <c r="BI34" t="s">
        <v>621</v>
      </c>
      <c r="BJ34" t="s">
        <v>860</v>
      </c>
      <c r="BK34" t="s">
        <v>621</v>
      </c>
      <c r="BL34" t="s">
        <v>750</v>
      </c>
      <c r="BM34" t="s">
        <v>621</v>
      </c>
      <c r="BN34" t="s">
        <v>813</v>
      </c>
      <c r="BO34" t="s">
        <v>621</v>
      </c>
      <c r="BP34" t="s">
        <v>632</v>
      </c>
      <c r="BQ34" t="s">
        <v>621</v>
      </c>
      <c r="BR34" t="s">
        <v>630</v>
      </c>
      <c r="BS34"/>
      <c r="BT34" t="s">
        <v>630</v>
      </c>
      <c r="BU34"/>
      <c r="BV34" t="s">
        <v>650</v>
      </c>
      <c r="BW34" t="s">
        <v>621</v>
      </c>
      <c r="BX34" t="s">
        <v>635</v>
      </c>
      <c r="BY34" t="s">
        <v>621</v>
      </c>
      <c r="BZ34" t="s">
        <v>666</v>
      </c>
      <c r="CA34" t="s">
        <v>621</v>
      </c>
      <c r="CB34" t="s">
        <v>861</v>
      </c>
      <c r="CC34" t="s">
        <v>623</v>
      </c>
      <c r="CD34" t="n">
        <v>0</v>
      </c>
      <c r="CE34" t="s">
        <v>621</v>
      </c>
      <c r="CF34" t="n">
        <v>0.2</v>
      </c>
      <c r="CG34" t="s">
        <v>621</v>
      </c>
      <c r="CH34" t="n">
        <v>4.6</v>
      </c>
      <c r="CI34" t="s">
        <v>625</v>
      </c>
      <c r="CJ34" t="s">
        <v>630</v>
      </c>
      <c r="CK34"/>
      <c r="CL34" t="s">
        <v>655</v>
      </c>
      <c r="CM34" t="s">
        <v>621</v>
      </c>
      <c r="CN34" t="n">
        <v>3.5</v>
      </c>
      <c r="CO34" t="n">
        <v>10</v>
      </c>
    </row>
    <row r="35">
      <c r="A35" s="119" t="n">
        <v>73</v>
      </c>
      <c r="B35" s="119" t="s">
        <v>862</v>
      </c>
      <c r="C35" s="119" t="s">
        <v>863</v>
      </c>
      <c r="D35" s="115"/>
      <c r="E35" s="115" t="str">
        <f>IFERROR(GEOMEAN(F35, G35), MAX(F35, G35))</f>
      </c>
      <c r="F35" s="115" t="str">
        <f>MAX(J35, CN35)</f>
      </c>
      <c r="G35" s="115" t="str">
        <f>MAX(R35, U35, V35, Y35, Z35, AJ35, CO35)</f>
      </c>
      <c r="H35" s="115"/>
      <c r="I35" s="115" t="n">
        <v>35.5</v>
      </c>
      <c r="J35" s="115" t="n">
        <v>6.9</v>
      </c>
      <c r="K35" s="115"/>
      <c r="L35" s="115"/>
      <c r="M35" s="115"/>
      <c r="N35" s="115"/>
      <c r="O35" s="115"/>
      <c r="P35" s="115"/>
      <c r="Q35" s="115"/>
      <c r="R35" s="115"/>
      <c r="S35" s="115" t="n">
        <v>45.7013574660634</v>
      </c>
      <c r="T35" s="115" t="n">
        <v>-16.2665377465767</v>
      </c>
      <c r="U35" s="115" t="n">
        <v>3.04675716440422</v>
      </c>
      <c r="V35" s="115" t="n">
        <v>0</v>
      </c>
      <c r="W35" s="115" t="n">
        <v>5.881</v>
      </c>
      <c r="X35" s="115" t="n">
        <v>0.065</v>
      </c>
      <c r="Y35" s="115" t="n">
        <v>0.235239999999999</v>
      </c>
      <c r="Z35" s="115" t="n">
        <v>0.130000000000001</v>
      </c>
      <c r="AA35" s="115" t="n">
        <v>20210219</v>
      </c>
      <c r="AB35" s="115"/>
      <c r="AC35" s="115" t="n">
        <v>40</v>
      </c>
      <c r="AD35" s="115"/>
      <c r="AE35" s="115" t="n">
        <v>50</v>
      </c>
      <c r="AF35" s="115"/>
      <c r="AG35" s="115" t="n">
        <v>38.46</v>
      </c>
      <c r="AH35" s="115"/>
      <c r="AI35" s="115"/>
      <c r="AJ35" s="115" t="n">
        <v>6.15384615384615</v>
      </c>
      <c r="AK35" s="115" t="n">
        <v>5</v>
      </c>
      <c r="AL35" s="115" t="n">
        <v>246</v>
      </c>
      <c r="AM35" s="115" t="n">
        <v>239</v>
      </c>
      <c r="AN35" s="115" t="n">
        <v>26378.275</v>
      </c>
      <c r="AO35" s="115" t="n">
        <v>173</v>
      </c>
      <c r="AP35" s="115" t="n">
        <v>7</v>
      </c>
      <c r="AQ35" s="115" t="n">
        <v>0.265369892458851</v>
      </c>
      <c r="AR35" s="115" t="n">
        <v>42.1965317919075</v>
      </c>
      <c r="AS35" s="115" t="n">
        <v>4.21965317919075</v>
      </c>
      <c r="AT35" s="115" t="n">
        <v>5.6</v>
      </c>
      <c r="AU35" s="115"/>
      <c r="AV35" s="115" t="s">
        <v>864</v>
      </c>
      <c r="AW35" s="115" t="s">
        <v>621</v>
      </c>
      <c r="AX35" s="115" t="s">
        <v>865</v>
      </c>
      <c r="AY35" s="115" t="s">
        <v>625</v>
      </c>
      <c r="AZ35" s="115" t="s">
        <v>624</v>
      </c>
      <c r="BA35" s="115" t="s">
        <v>625</v>
      </c>
      <c r="BB35" s="115" t="s">
        <v>626</v>
      </c>
      <c r="BC35" s="115" t="s">
        <v>623</v>
      </c>
      <c r="BD35" s="115" t="s">
        <v>645</v>
      </c>
      <c r="BE35" s="115" t="s">
        <v>625</v>
      </c>
      <c r="BF35" s="115" t="s">
        <v>662</v>
      </c>
      <c r="BG35" s="115" t="s">
        <v>625</v>
      </c>
      <c r="BH35" s="115" t="s">
        <v>672</v>
      </c>
      <c r="BI35" t="s">
        <v>621</v>
      </c>
      <c r="BJ35" t="s">
        <v>770</v>
      </c>
      <c r="BK35" t="s">
        <v>621</v>
      </c>
      <c r="BL35" t="s">
        <v>630</v>
      </c>
      <c r="BM35"/>
      <c r="BN35" t="s">
        <v>711</v>
      </c>
      <c r="BO35" t="s">
        <v>621</v>
      </c>
      <c r="BP35" t="s">
        <v>649</v>
      </c>
      <c r="BQ35" t="s">
        <v>621</v>
      </c>
      <c r="BR35" t="s">
        <v>866</v>
      </c>
      <c r="BS35" t="s">
        <v>625</v>
      </c>
      <c r="BT35" t="s">
        <v>630</v>
      </c>
      <c r="BU35"/>
      <c r="BV35" t="s">
        <v>650</v>
      </c>
      <c r="BW35" t="s">
        <v>621</v>
      </c>
      <c r="BX35" t="s">
        <v>651</v>
      </c>
      <c r="BY35" t="s">
        <v>625</v>
      </c>
      <c r="BZ35" t="s">
        <v>652</v>
      </c>
      <c r="CA35" t="s">
        <v>625</v>
      </c>
      <c r="CB35" t="s">
        <v>867</v>
      </c>
      <c r="CC35" t="s">
        <v>621</v>
      </c>
      <c r="CD35" t="n">
        <v>0</v>
      </c>
      <c r="CE35" t="s">
        <v>621</v>
      </c>
      <c r="CF35" t="n">
        <v>0</v>
      </c>
      <c r="CG35" t="s">
        <v>621</v>
      </c>
      <c r="CH35" t="n">
        <v>0.3</v>
      </c>
      <c r="CI35" t="s">
        <v>621</v>
      </c>
      <c r="CJ35" t="s">
        <v>637</v>
      </c>
      <c r="CK35" t="s">
        <v>621</v>
      </c>
      <c r="CL35" t="s">
        <v>655</v>
      </c>
      <c r="CM35" t="s">
        <v>621</v>
      </c>
      <c r="CN35" t="n">
        <v>9</v>
      </c>
      <c r="CO35" t="n">
        <v>0</v>
      </c>
    </row>
    <row r="36">
      <c r="A36" s="119" t="n">
        <v>74</v>
      </c>
      <c r="B36" s="119" t="s">
        <v>868</v>
      </c>
      <c r="C36" s="119" t="s">
        <v>869</v>
      </c>
      <c r="D36" s="115"/>
      <c r="E36" s="115" t="str">
        <f>IFERROR(GEOMEAN(F36, G36), MAX(F36, G36))</f>
      </c>
      <c r="F36" s="115" t="str">
        <f>MAX(J36, CN36)</f>
      </c>
      <c r="G36" s="115" t="str">
        <f>MAX(R36, U36, V36, Y36, Z36, AJ36, CO36)</f>
      </c>
      <c r="H36" s="115"/>
      <c r="I36" s="115" t="n">
        <v>34.4</v>
      </c>
      <c r="J36" s="115" t="n">
        <v>7.12</v>
      </c>
      <c r="K36" s="115" t="n">
        <v>0</v>
      </c>
      <c r="L36" s="115" t="n">
        <v>0.6</v>
      </c>
      <c r="M36" s="115"/>
      <c r="N36" s="115"/>
      <c r="O36" s="115" t="n">
        <v>1</v>
      </c>
      <c r="P36" s="115" t="n">
        <v>0.2</v>
      </c>
      <c r="Q36" s="115" t="n">
        <v>0.4</v>
      </c>
      <c r="R36" s="115" t="n">
        <v>2.38095238095237</v>
      </c>
      <c r="S36" s="115" t="n">
        <v>177.653631284916</v>
      </c>
      <c r="T36" s="115" t="n">
        <v>60.6720173643499</v>
      </c>
      <c r="U36" s="115" t="n">
        <v>10</v>
      </c>
      <c r="V36" s="115" t="n">
        <v>4.04480115762333</v>
      </c>
      <c r="W36" s="115" t="n">
        <v>12.673</v>
      </c>
      <c r="X36" s="115" t="n">
        <v>0.264</v>
      </c>
      <c r="Y36" s="115" t="n">
        <v>0.506919999999999</v>
      </c>
      <c r="Z36" s="115" t="n">
        <v>0.528</v>
      </c>
      <c r="AA36" s="115" t="n">
        <v>20210219</v>
      </c>
      <c r="AB36" s="115"/>
      <c r="AC36" s="115" t="n">
        <v>28.33</v>
      </c>
      <c r="AD36" s="115"/>
      <c r="AE36" s="115" t="n">
        <v>0</v>
      </c>
      <c r="AF36" s="115"/>
      <c r="AG36" s="115" t="n">
        <v>32.69</v>
      </c>
      <c r="AH36" s="115"/>
      <c r="AI36" s="115"/>
      <c r="AJ36" s="115" t="n">
        <v>7.94923076923077</v>
      </c>
      <c r="AK36" s="115" t="n">
        <v>10</v>
      </c>
      <c r="AL36" s="115" t="n">
        <v>523</v>
      </c>
      <c r="AM36" s="115" t="n">
        <v>523</v>
      </c>
      <c r="AN36" s="115" t="n">
        <v>26545.864</v>
      </c>
      <c r="AO36" s="115" t="n">
        <v>479</v>
      </c>
      <c r="AP36" s="115" t="n">
        <v>0</v>
      </c>
      <c r="AQ36" s="115" t="n">
        <v>0</v>
      </c>
      <c r="AR36" s="115" t="n">
        <v>9.18580375782881</v>
      </c>
      <c r="AS36" s="115" t="n">
        <v>0.918580375782881</v>
      </c>
      <c r="AT36" s="115" t="n">
        <v>5.7</v>
      </c>
      <c r="AU36" s="115"/>
      <c r="AV36" s="115" t="s">
        <v>870</v>
      </c>
      <c r="AW36" s="115" t="s">
        <v>621</v>
      </c>
      <c r="AX36" s="115" t="s">
        <v>871</v>
      </c>
      <c r="AY36" s="115" t="s">
        <v>625</v>
      </c>
      <c r="AZ36" s="115" t="s">
        <v>624</v>
      </c>
      <c r="BA36" s="115" t="s">
        <v>625</v>
      </c>
      <c r="BB36" s="115" t="s">
        <v>626</v>
      </c>
      <c r="BC36" s="115" t="s">
        <v>623</v>
      </c>
      <c r="BD36" s="115" t="s">
        <v>626</v>
      </c>
      <c r="BE36" s="115" t="s">
        <v>623</v>
      </c>
      <c r="BF36" s="115" t="s">
        <v>627</v>
      </c>
      <c r="BG36" s="115" t="s">
        <v>623</v>
      </c>
      <c r="BH36" s="115" t="s">
        <v>628</v>
      </c>
      <c r="BI36" t="s">
        <v>623</v>
      </c>
      <c r="BJ36" t="s">
        <v>872</v>
      </c>
      <c r="BK36" t="s">
        <v>623</v>
      </c>
      <c r="BL36" t="s">
        <v>630</v>
      </c>
      <c r="BM36"/>
      <c r="BN36" t="s">
        <v>873</v>
      </c>
      <c r="BO36" t="s">
        <v>621</v>
      </c>
      <c r="BP36" t="s">
        <v>649</v>
      </c>
      <c r="BQ36" t="s">
        <v>621</v>
      </c>
      <c r="BR36" t="s">
        <v>874</v>
      </c>
      <c r="BS36" t="s">
        <v>623</v>
      </c>
      <c r="BT36" t="s">
        <v>630</v>
      </c>
      <c r="BU36"/>
      <c r="BV36" t="s">
        <v>875</v>
      </c>
      <c r="BW36" t="s">
        <v>623</v>
      </c>
      <c r="BX36" t="s">
        <v>725</v>
      </c>
      <c r="BY36" t="s">
        <v>625</v>
      </c>
      <c r="BZ36" t="s">
        <v>778</v>
      </c>
      <c r="CA36" t="s">
        <v>623</v>
      </c>
      <c r="CB36" t="s">
        <v>876</v>
      </c>
      <c r="CC36" t="s">
        <v>623</v>
      </c>
      <c r="CD36" t="n">
        <v>0</v>
      </c>
      <c r="CE36" t="s">
        <v>621</v>
      </c>
      <c r="CF36" t="n">
        <v>0</v>
      </c>
      <c r="CG36" t="s">
        <v>621</v>
      </c>
      <c r="CH36" t="n">
        <v>2.1</v>
      </c>
      <c r="CI36" t="s">
        <v>625</v>
      </c>
      <c r="CJ36" t="s">
        <v>637</v>
      </c>
      <c r="CK36" t="s">
        <v>621</v>
      </c>
      <c r="CL36" t="s">
        <v>623</v>
      </c>
      <c r="CM36" t="s">
        <v>623</v>
      </c>
      <c r="CN36" t="n">
        <v>9.25</v>
      </c>
      <c r="CO36" t="n">
        <v>0</v>
      </c>
    </row>
    <row r="37">
      <c r="A37" s="119" t="n">
        <v>75</v>
      </c>
      <c r="B37" s="119" t="s">
        <v>877</v>
      </c>
      <c r="C37" s="119" t="s">
        <v>878</v>
      </c>
      <c r="D37" s="115"/>
      <c r="E37" s="115" t="str">
        <f>IFERROR(GEOMEAN(F37, G37), MAX(F37, G37))</f>
      </c>
      <c r="F37" s="115" t="str">
        <f>MAX(J37, CN37)</f>
      </c>
      <c r="G37" s="115" t="str">
        <f>MAX(R37, U37, V37, Y37, Z37, AJ37, CO37)</f>
      </c>
      <c r="H37" s="115"/>
      <c r="I37" s="115" t="n">
        <v>26.5</v>
      </c>
      <c r="J37" s="115" t="n">
        <v>8.7</v>
      </c>
      <c r="K37" s="115"/>
      <c r="L37" s="115"/>
      <c r="M37" s="115"/>
      <c r="N37" s="115"/>
      <c r="O37" s="115"/>
      <c r="P37" s="115"/>
      <c r="Q37" s="115"/>
      <c r="R37" s="115"/>
      <c r="S37" s="115" t="n">
        <v>-41.3154960981048</v>
      </c>
      <c r="T37" s="115" t="n">
        <v>-13.6123946724653</v>
      </c>
      <c r="U37" s="115" t="n">
        <v>0</v>
      </c>
      <c r="V37" s="115" t="n">
        <v>0</v>
      </c>
      <c r="W37" s="115" t="n">
        <v>1.225</v>
      </c>
      <c r="X37" s="115" t="n">
        <v>0.014</v>
      </c>
      <c r="Y37" s="115" t="n">
        <v>0.0489999999999995</v>
      </c>
      <c r="Z37" s="115" t="n">
        <v>0.0280000000000005</v>
      </c>
      <c r="AA37" s="115" t="n">
        <v>20210219</v>
      </c>
      <c r="AB37" s="115"/>
      <c r="AC37" s="115" t="n">
        <v>38.89</v>
      </c>
      <c r="AD37" s="115"/>
      <c r="AE37" s="115" t="n">
        <v>0</v>
      </c>
      <c r="AF37" s="115"/>
      <c r="AG37" s="115" t="n">
        <v>44.87</v>
      </c>
      <c r="AH37" s="115"/>
      <c r="AI37" s="115"/>
      <c r="AJ37" s="115" t="n">
        <v>6.32461538461538</v>
      </c>
      <c r="AK37" s="115" t="n">
        <v>10</v>
      </c>
      <c r="AL37" s="115" t="n">
        <v>734</v>
      </c>
      <c r="AM37" s="115" t="n">
        <v>728</v>
      </c>
      <c r="AN37" s="115" t="n">
        <v>89561.404</v>
      </c>
      <c r="AO37" s="115" t="n">
        <v>693</v>
      </c>
      <c r="AP37" s="115" t="n">
        <v>6</v>
      </c>
      <c r="AQ37" s="115" t="n">
        <v>0.0669931436090484</v>
      </c>
      <c r="AR37" s="115" t="n">
        <v>5.91630591630592</v>
      </c>
      <c r="AS37" s="115" t="n">
        <v>0.591630591630592</v>
      </c>
      <c r="AT37" s="115" t="n">
        <v>6.8</v>
      </c>
      <c r="AU37" s="115"/>
      <c r="AV37" s="115" t="s">
        <v>879</v>
      </c>
      <c r="AW37" s="115" t="s">
        <v>621</v>
      </c>
      <c r="AX37" s="115" t="s">
        <v>880</v>
      </c>
      <c r="AY37" s="115" t="s">
        <v>625</v>
      </c>
      <c r="AZ37" s="115" t="s">
        <v>624</v>
      </c>
      <c r="BA37" s="115" t="s">
        <v>625</v>
      </c>
      <c r="BB37" s="115" t="s">
        <v>626</v>
      </c>
      <c r="BC37" s="115" t="s">
        <v>623</v>
      </c>
      <c r="BD37" s="115" t="s">
        <v>645</v>
      </c>
      <c r="BE37" s="115" t="s">
        <v>625</v>
      </c>
      <c r="BF37" s="115" t="s">
        <v>627</v>
      </c>
      <c r="BG37" s="115" t="s">
        <v>623</v>
      </c>
      <c r="BH37" s="115" t="s">
        <v>628</v>
      </c>
      <c r="BI37" t="s">
        <v>623</v>
      </c>
      <c r="BJ37" t="s">
        <v>881</v>
      </c>
      <c r="BK37" t="s">
        <v>623</v>
      </c>
      <c r="BL37" t="s">
        <v>630</v>
      </c>
      <c r="BM37"/>
      <c r="BN37" t="s">
        <v>882</v>
      </c>
      <c r="BO37" t="s">
        <v>623</v>
      </c>
      <c r="BP37" t="s">
        <v>752</v>
      </c>
      <c r="BQ37" t="s">
        <v>623</v>
      </c>
      <c r="BR37" t="s">
        <v>883</v>
      </c>
      <c r="BS37" t="s">
        <v>623</v>
      </c>
      <c r="BT37" t="s">
        <v>630</v>
      </c>
      <c r="BU37"/>
      <c r="BV37" t="s">
        <v>650</v>
      </c>
      <c r="BW37" t="s">
        <v>621</v>
      </c>
      <c r="BX37" t="s">
        <v>725</v>
      </c>
      <c r="BY37" t="s">
        <v>625</v>
      </c>
      <c r="BZ37" t="s">
        <v>652</v>
      </c>
      <c r="CA37" t="s">
        <v>625</v>
      </c>
      <c r="CB37" t="s">
        <v>884</v>
      </c>
      <c r="CC37" t="s">
        <v>623</v>
      </c>
      <c r="CD37" t="n">
        <v>1.9</v>
      </c>
      <c r="CE37" t="s">
        <v>621</v>
      </c>
      <c r="CF37" t="n">
        <v>0</v>
      </c>
      <c r="CG37" t="s">
        <v>621</v>
      </c>
      <c r="CH37" t="n">
        <v>1.5</v>
      </c>
      <c r="CI37" t="s">
        <v>621</v>
      </c>
      <c r="CJ37" t="s">
        <v>637</v>
      </c>
      <c r="CK37" t="s">
        <v>621</v>
      </c>
      <c r="CL37" t="s">
        <v>623</v>
      </c>
      <c r="CM37" t="s">
        <v>623</v>
      </c>
      <c r="CN37" t="n">
        <v>10</v>
      </c>
      <c r="CO37" t="n">
        <v>10</v>
      </c>
    </row>
    <row r="38">
      <c r="A38" s="119" t="n">
        <v>76</v>
      </c>
      <c r="B38" s="119" t="s">
        <v>885</v>
      </c>
      <c r="C38" s="119" t="s">
        <v>886</v>
      </c>
      <c r="D38" s="115"/>
      <c r="E38" s="115" t="str">
        <f>IFERROR(GEOMEAN(F38, G38), MAX(F38, G38))</f>
      </c>
      <c r="F38" s="115" t="str">
        <f>MAX(J38, CN38)</f>
      </c>
      <c r="G38" s="115" t="str">
        <f>MAX(R38, U38, V38, Y38, Z38, AJ38, CO38)</f>
      </c>
      <c r="H38" s="115"/>
      <c r="I38" s="115" t="n">
        <v>23.6</v>
      </c>
      <c r="J38" s="115" t="n">
        <v>9.28</v>
      </c>
      <c r="K38" s="115" t="n">
        <v>0</v>
      </c>
      <c r="L38" s="115" t="n">
        <v>0.2</v>
      </c>
      <c r="M38" s="115"/>
      <c r="N38" s="115"/>
      <c r="O38" s="115" t="n">
        <v>1</v>
      </c>
      <c r="P38" s="115"/>
      <c r="Q38" s="115" t="n">
        <v>0.4</v>
      </c>
      <c r="R38" s="115" t="n">
        <v>2.38095238095237</v>
      </c>
      <c r="S38" s="115" t="n">
        <v>-78.4853115978944</v>
      </c>
      <c r="T38" s="115" t="n">
        <v>45.3427269753377</v>
      </c>
      <c r="U38" s="115" t="n">
        <v>0</v>
      </c>
      <c r="V38" s="115" t="n">
        <v>3.02284846502251</v>
      </c>
      <c r="W38" s="115" t="n">
        <v>1.683</v>
      </c>
      <c r="X38" s="115" t="n">
        <v>0.026</v>
      </c>
      <c r="Y38" s="115" t="n">
        <v>0.0673199999999987</v>
      </c>
      <c r="Z38" s="115" t="n">
        <v>0.0519999999999996</v>
      </c>
      <c r="AA38" s="115" t="n">
        <v>20210219</v>
      </c>
      <c r="AB38" s="115"/>
      <c r="AC38" s="115" t="n">
        <v>35</v>
      </c>
      <c r="AD38" s="115"/>
      <c r="AE38" s="115" t="n">
        <v>12.5</v>
      </c>
      <c r="AF38" s="115"/>
      <c r="AG38" s="115" t="n">
        <v>38.46</v>
      </c>
      <c r="AH38" s="115"/>
      <c r="AI38" s="115"/>
      <c r="AJ38" s="115" t="n">
        <v>6.92307692307692</v>
      </c>
      <c r="AK38" s="115" t="n">
        <v>8.75</v>
      </c>
      <c r="AL38" s="115" t="n">
        <v>123</v>
      </c>
      <c r="AM38" s="115" t="n">
        <v>123</v>
      </c>
      <c r="AN38" s="115" t="n">
        <v>5518.092</v>
      </c>
      <c r="AO38" s="115" t="n">
        <v>123</v>
      </c>
      <c r="AP38" s="115" t="n">
        <v>0</v>
      </c>
      <c r="AQ38" s="115" t="n">
        <v>0</v>
      </c>
      <c r="AR38" s="115" t="n">
        <v>0</v>
      </c>
      <c r="AS38" s="115" t="n">
        <v>0</v>
      </c>
      <c r="AT38" s="115" t="n">
        <v>5.7</v>
      </c>
      <c r="AU38" s="115"/>
      <c r="AV38" s="115" t="s">
        <v>887</v>
      </c>
      <c r="AW38" s="115" t="s">
        <v>621</v>
      </c>
      <c r="AX38" s="115" t="s">
        <v>888</v>
      </c>
      <c r="AY38" s="115" t="s">
        <v>625</v>
      </c>
      <c r="AZ38" s="115" t="s">
        <v>643</v>
      </c>
      <c r="BA38" s="115" t="s">
        <v>625</v>
      </c>
      <c r="BB38" s="115" t="s">
        <v>626</v>
      </c>
      <c r="BC38" s="115" t="s">
        <v>623</v>
      </c>
      <c r="BD38" s="115" t="s">
        <v>661</v>
      </c>
      <c r="BE38" s="115" t="s">
        <v>625</v>
      </c>
      <c r="BF38" s="115" t="s">
        <v>627</v>
      </c>
      <c r="BG38" s="115" t="s">
        <v>623</v>
      </c>
      <c r="BH38" s="115" t="s">
        <v>628</v>
      </c>
      <c r="BI38" t="s">
        <v>623</v>
      </c>
      <c r="BJ38" t="s">
        <v>889</v>
      </c>
      <c r="BK38" t="s">
        <v>623</v>
      </c>
      <c r="BL38" t="s">
        <v>630</v>
      </c>
      <c r="BM38"/>
      <c r="BN38" t="s">
        <v>738</v>
      </c>
      <c r="BO38" t="s">
        <v>621</v>
      </c>
      <c r="BP38" t="s">
        <v>649</v>
      </c>
      <c r="BQ38" t="s">
        <v>621</v>
      </c>
      <c r="BR38" t="s">
        <v>630</v>
      </c>
      <c r="BS38"/>
      <c r="BT38" t="s">
        <v>630</v>
      </c>
      <c r="BU38"/>
      <c r="BV38" t="s">
        <v>650</v>
      </c>
      <c r="BW38" t="s">
        <v>621</v>
      </c>
      <c r="BX38" t="s">
        <v>725</v>
      </c>
      <c r="BY38" t="s">
        <v>625</v>
      </c>
      <c r="BZ38" t="s">
        <v>778</v>
      </c>
      <c r="CA38" t="s">
        <v>623</v>
      </c>
      <c r="CB38" t="s">
        <v>630</v>
      </c>
      <c r="CC38"/>
      <c r="CD38" t="n">
        <v>0</v>
      </c>
      <c r="CE38" t="s">
        <v>621</v>
      </c>
      <c r="CF38" t="n">
        <v>0</v>
      </c>
      <c r="CG38" t="s">
        <v>621</v>
      </c>
      <c r="CH38" t="n">
        <v>0.3</v>
      </c>
      <c r="CI38" t="s">
        <v>621</v>
      </c>
      <c r="CJ38" t="s">
        <v>637</v>
      </c>
      <c r="CK38" t="s">
        <v>621</v>
      </c>
      <c r="CL38" t="s">
        <v>625</v>
      </c>
      <c r="CM38" t="s">
        <v>623</v>
      </c>
      <c r="CN38" t="n">
        <v>9.25</v>
      </c>
      <c r="CO38" t="n">
        <v>0</v>
      </c>
    </row>
    <row r="39">
      <c r="A39" s="119" t="n">
        <v>77</v>
      </c>
      <c r="B39" s="119" t="s">
        <v>890</v>
      </c>
      <c r="C39" s="119" t="s">
        <v>891</v>
      </c>
      <c r="D39" s="115"/>
      <c r="E39" s="115" t="str">
        <f>IFERROR(GEOMEAN(F39, G39), MAX(F39, G39))</f>
      </c>
      <c r="F39" s="115" t="str">
        <f>MAX(J39, CN39)</f>
      </c>
      <c r="G39" s="115" t="str">
        <f>MAX(R39, U39, V39, Y39, Z39, AJ39, CO39)</f>
      </c>
      <c r="H39" s="115"/>
      <c r="I39" s="115" t="n">
        <v>44.2</v>
      </c>
      <c r="J39" s="115" t="n">
        <v>5.16</v>
      </c>
      <c r="K39" s="115" t="n">
        <v>0</v>
      </c>
      <c r="L39" s="115" t="n">
        <v>0.6</v>
      </c>
      <c r="M39" s="115"/>
      <c r="N39" s="115"/>
      <c r="O39" s="115" t="n">
        <v>1</v>
      </c>
      <c r="P39" s="115" t="n">
        <v>0.7</v>
      </c>
      <c r="Q39" s="115" t="n">
        <v>0.6</v>
      </c>
      <c r="R39" s="115" t="n">
        <v>7.14285714285711</v>
      </c>
      <c r="S39" s="115" t="n">
        <v>-34.4729886416359</v>
      </c>
      <c r="T39" s="115" t="n">
        <v>-51.5342116892838</v>
      </c>
      <c r="U39" s="115" t="n">
        <v>0</v>
      </c>
      <c r="V39" s="115" t="n">
        <v>0</v>
      </c>
      <c r="W39" s="115" t="n">
        <v>92.324</v>
      </c>
      <c r="X39" s="115" t="n">
        <v>3.793</v>
      </c>
      <c r="Y39" s="115" t="n">
        <v>3.69296</v>
      </c>
      <c r="Z39" s="115" t="n">
        <v>7.586</v>
      </c>
      <c r="AA39" s="115" t="n">
        <v>20210219</v>
      </c>
      <c r="AB39" s="115"/>
      <c r="AC39" s="115" t="n">
        <v>74.06</v>
      </c>
      <c r="AD39" s="115"/>
      <c r="AE39" s="115" t="n">
        <v>75</v>
      </c>
      <c r="AF39" s="115"/>
      <c r="AG39" s="115" t="n">
        <v>73.91</v>
      </c>
      <c r="AH39" s="115"/>
      <c r="AI39" s="115"/>
      <c r="AJ39" s="115" t="n">
        <v>0.913846153846155</v>
      </c>
      <c r="AK39" s="115" t="n">
        <v>2.5</v>
      </c>
      <c r="AL39" s="115" t="n">
        <v>62175</v>
      </c>
      <c r="AM39" s="115" t="n">
        <v>62014</v>
      </c>
      <c r="AN39" s="115" t="n">
        <v>50882.884</v>
      </c>
      <c r="AO39" s="115" t="n">
        <v>57425</v>
      </c>
      <c r="AP39" s="115" t="n">
        <v>161</v>
      </c>
      <c r="AQ39" s="115" t="n">
        <v>3.16412882571672</v>
      </c>
      <c r="AR39" s="115" t="n">
        <v>8.27165868524162</v>
      </c>
      <c r="AS39" s="115" t="n">
        <v>0.827165868524162</v>
      </c>
      <c r="AT39" s="115" t="n">
        <v>4.3</v>
      </c>
      <c r="AU39" s="115"/>
      <c r="AV39" s="115" t="s">
        <v>892</v>
      </c>
      <c r="AW39" s="115" t="s">
        <v>623</v>
      </c>
      <c r="AX39" s="115" t="s">
        <v>893</v>
      </c>
      <c r="AY39" s="115" t="s">
        <v>625</v>
      </c>
      <c r="AZ39" s="115" t="s">
        <v>643</v>
      </c>
      <c r="BA39" s="115" t="s">
        <v>625</v>
      </c>
      <c r="BB39" s="115" t="s">
        <v>626</v>
      </c>
      <c r="BC39" s="115" t="s">
        <v>623</v>
      </c>
      <c r="BD39" s="115" t="s">
        <v>626</v>
      </c>
      <c r="BE39" s="115" t="s">
        <v>623</v>
      </c>
      <c r="BF39" s="115" t="s">
        <v>662</v>
      </c>
      <c r="BG39" s="115" t="s">
        <v>625</v>
      </c>
      <c r="BH39" s="115" t="s">
        <v>672</v>
      </c>
      <c r="BI39" t="s">
        <v>621</v>
      </c>
      <c r="BJ39" t="s">
        <v>894</v>
      </c>
      <c r="BK39" t="s">
        <v>623</v>
      </c>
      <c r="BL39" t="s">
        <v>895</v>
      </c>
      <c r="BM39" t="s">
        <v>625</v>
      </c>
      <c r="BN39" t="s">
        <v>896</v>
      </c>
      <c r="BO39" t="s">
        <v>621</v>
      </c>
      <c r="BP39" t="s">
        <v>694</v>
      </c>
      <c r="BQ39" t="s">
        <v>625</v>
      </c>
      <c r="BR39" t="s">
        <v>630</v>
      </c>
      <c r="BS39"/>
      <c r="BT39" t="s">
        <v>653</v>
      </c>
      <c r="BU39" t="s">
        <v>625</v>
      </c>
      <c r="BV39" t="s">
        <v>650</v>
      </c>
      <c r="BW39" t="s">
        <v>621</v>
      </c>
      <c r="BX39" t="s">
        <v>651</v>
      </c>
      <c r="BY39" t="s">
        <v>625</v>
      </c>
      <c r="BZ39" t="s">
        <v>666</v>
      </c>
      <c r="CA39" t="s">
        <v>621</v>
      </c>
      <c r="CB39" t="s">
        <v>897</v>
      </c>
      <c r="CC39" t="s">
        <v>623</v>
      </c>
      <c r="CD39" t="n">
        <v>4.1</v>
      </c>
      <c r="CE39" t="s">
        <v>625</v>
      </c>
      <c r="CF39" t="n">
        <v>0</v>
      </c>
      <c r="CG39" t="s">
        <v>621</v>
      </c>
      <c r="CH39" t="n">
        <v>1.7</v>
      </c>
      <c r="CI39" t="s">
        <v>621</v>
      </c>
      <c r="CJ39" t="s">
        <v>637</v>
      </c>
      <c r="CK39" t="s">
        <v>621</v>
      </c>
      <c r="CL39" t="s">
        <v>623</v>
      </c>
      <c r="CM39" t="s">
        <v>623</v>
      </c>
      <c r="CN39" t="n">
        <v>5.75</v>
      </c>
      <c r="CO39" t="n">
        <v>0</v>
      </c>
    </row>
    <row r="40">
      <c r="A40" s="119" t="n">
        <v>78</v>
      </c>
      <c r="B40" s="119" t="s">
        <v>898</v>
      </c>
      <c r="C40" s="119" t="s">
        <v>899</v>
      </c>
      <c r="D40" s="115"/>
      <c r="E40" s="115" t="str">
        <f>IFERROR(GEOMEAN(F40, G40), MAX(F40, G40))</f>
      </c>
      <c r="F40" s="115" t="str">
        <f>MAX(J40, CN40)</f>
      </c>
      <c r="G40" s="115" t="str">
        <f>MAX(R40, U40, V40, Y40, Z40, AJ40, CO40)</f>
      </c>
      <c r="H40" s="115"/>
      <c r="I40" s="115" t="n">
        <v>27.2</v>
      </c>
      <c r="J40" s="115" t="n">
        <v>8.56</v>
      </c>
      <c r="K40" s="115"/>
      <c r="L40" s="115"/>
      <c r="M40" s="115"/>
      <c r="N40" s="115"/>
      <c r="O40" s="115"/>
      <c r="P40" s="115"/>
      <c r="Q40" s="115"/>
      <c r="R40" s="115"/>
      <c r="S40" s="115" t="n">
        <v>-15.3846153846154</v>
      </c>
      <c r="T40" s="115" t="n">
        <v>-41.4801025791618</v>
      </c>
      <c r="U40" s="115" t="n">
        <v>0</v>
      </c>
      <c r="V40" s="115" t="n">
        <v>0</v>
      </c>
      <c r="W40" s="115" t="n">
        <v>29.899</v>
      </c>
      <c r="X40" s="115" t="n">
        <v>2.628</v>
      </c>
      <c r="Y40" s="115" t="n">
        <v>1.19596</v>
      </c>
      <c r="Z40" s="115" t="n">
        <v>5.256</v>
      </c>
      <c r="AA40" s="115" t="n">
        <v>20210219</v>
      </c>
      <c r="AB40" s="115"/>
      <c r="AC40" s="115"/>
      <c r="AD40" s="115"/>
      <c r="AE40" s="115"/>
      <c r="AF40" s="115"/>
      <c r="AG40" s="115"/>
      <c r="AH40" s="115"/>
      <c r="AI40" s="115"/>
      <c r="AJ40" s="115"/>
      <c r="AK40" s="115"/>
      <c r="AL40" s="115"/>
      <c r="AM40" s="115"/>
      <c r="AN40" s="115"/>
      <c r="AO40" s="115"/>
      <c r="AP40" s="115"/>
      <c r="AQ40" s="115"/>
      <c r="AR40" s="115"/>
      <c r="AS40" s="115"/>
      <c r="AT40" s="115" t="n">
        <v>6</v>
      </c>
      <c r="AU40" s="115"/>
      <c r="AV40" s="115" t="s">
        <v>900</v>
      </c>
      <c r="AW40" s="115" t="s">
        <v>625</v>
      </c>
      <c r="AX40" s="115" t="s">
        <v>630</v>
      </c>
      <c r="AY40" s="115"/>
      <c r="AZ40" s="115" t="s">
        <v>630</v>
      </c>
      <c r="BA40" s="115"/>
      <c r="BB40" s="115" t="s">
        <v>630</v>
      </c>
      <c r="BC40" s="115"/>
      <c r="BD40" s="115" t="s">
        <v>630</v>
      </c>
      <c r="BE40" s="115"/>
      <c r="BF40" s="115" t="s">
        <v>630</v>
      </c>
      <c r="BG40" s="115"/>
      <c r="BH40" s="115" t="s">
        <v>630</v>
      </c>
      <c r="BI40"/>
      <c r="BJ40" t="s">
        <v>901</v>
      </c>
      <c r="BK40" t="s">
        <v>623</v>
      </c>
      <c r="BL40" t="s">
        <v>630</v>
      </c>
      <c r="BM40"/>
      <c r="BN40" t="s">
        <v>717</v>
      </c>
      <c r="BO40" t="s">
        <v>621</v>
      </c>
      <c r="BP40" t="s">
        <v>752</v>
      </c>
      <c r="BQ40" t="s">
        <v>623</v>
      </c>
      <c r="BR40" t="s">
        <v>630</v>
      </c>
      <c r="BS40"/>
      <c r="BT40" t="s">
        <v>630</v>
      </c>
      <c r="BU40"/>
      <c r="BV40" t="s">
        <v>630</v>
      </c>
      <c r="BW40"/>
      <c r="BX40" t="s">
        <v>630</v>
      </c>
      <c r="BY40"/>
      <c r="BZ40" t="s">
        <v>630</v>
      </c>
      <c r="CA40"/>
      <c r="CB40" t="s">
        <v>630</v>
      </c>
      <c r="CC40"/>
      <c r="CD40" t="n">
        <v>0.1</v>
      </c>
      <c r="CE40" t="s">
        <v>621</v>
      </c>
      <c r="CF40" t="n">
        <v>2.9</v>
      </c>
      <c r="CG40" t="s">
        <v>625</v>
      </c>
      <c r="CH40" t="n">
        <v>0</v>
      </c>
      <c r="CI40" t="s">
        <v>621</v>
      </c>
      <c r="CJ40" t="s">
        <v>630</v>
      </c>
      <c r="CK40"/>
      <c r="CL40" t="s">
        <v>655</v>
      </c>
      <c r="CM40" t="s">
        <v>621</v>
      </c>
      <c r="CN40" t="n">
        <v>10</v>
      </c>
      <c r="CO40" t="n">
        <v>0</v>
      </c>
    </row>
    <row r="41">
      <c r="A41" s="119" t="n">
        <v>79</v>
      </c>
      <c r="B41" s="119" t="s">
        <v>902</v>
      </c>
      <c r="C41" s="119" t="s">
        <v>903</v>
      </c>
      <c r="D41" s="115"/>
      <c r="E41" s="115" t="str">
        <f>IFERROR(GEOMEAN(F41, G41), MAX(F41, G41))</f>
      </c>
      <c r="F41" s="115" t="str">
        <f>MAX(J41, CN41)</f>
      </c>
      <c r="G41" s="115" t="str">
        <f>MAX(R41, U41, V41, Y41, Z41, AJ41, CO41)</f>
      </c>
      <c r="H41" s="115"/>
      <c r="I41" s="115" t="n">
        <v>29.3</v>
      </c>
      <c r="J41" s="115" t="n">
        <v>8.14</v>
      </c>
      <c r="K41" s="115"/>
      <c r="L41" s="115"/>
      <c r="M41" s="115"/>
      <c r="N41" s="115"/>
      <c r="O41" s="115"/>
      <c r="P41" s="115"/>
      <c r="Q41" s="115"/>
      <c r="R41" s="115"/>
      <c r="S41" s="115" t="n">
        <v>-41.9994341472402</v>
      </c>
      <c r="T41" s="115" t="n">
        <v>-32.5903977521903</v>
      </c>
      <c r="U41" s="115" t="n">
        <v>0</v>
      </c>
      <c r="V41" s="115" t="n">
        <v>0</v>
      </c>
      <c r="W41" s="115" t="n">
        <v>72.972</v>
      </c>
      <c r="X41" s="115" t="n">
        <v>1.028</v>
      </c>
      <c r="Y41" s="115" t="n">
        <v>2.91888</v>
      </c>
      <c r="Z41" s="115" t="n">
        <v>2.056</v>
      </c>
      <c r="AA41" s="115" t="n">
        <v>20210219</v>
      </c>
      <c r="AB41" s="115"/>
      <c r="AC41" s="115" t="n">
        <v>63.89</v>
      </c>
      <c r="AD41" s="115"/>
      <c r="AE41" s="115" t="n">
        <v>75</v>
      </c>
      <c r="AF41" s="115"/>
      <c r="AG41" s="115" t="n">
        <v>62.18</v>
      </c>
      <c r="AH41" s="115"/>
      <c r="AI41" s="115"/>
      <c r="AJ41" s="115" t="n">
        <v>2.47846153846154</v>
      </c>
      <c r="AK41" s="115" t="n">
        <v>2.5</v>
      </c>
      <c r="AL41" s="115" t="n">
        <v>155</v>
      </c>
      <c r="AM41" s="115" t="n">
        <v>154</v>
      </c>
      <c r="AN41" s="115" t="n">
        <v>555.988</v>
      </c>
      <c r="AO41" s="115" t="n">
        <v>139</v>
      </c>
      <c r="AP41" s="115" t="n">
        <v>1</v>
      </c>
      <c r="AQ41" s="115" t="n">
        <v>1.79859996978352</v>
      </c>
      <c r="AR41" s="115" t="n">
        <v>11.5107913669065</v>
      </c>
      <c r="AS41" s="115" t="n">
        <v>1.15107913669065</v>
      </c>
      <c r="AT41" s="115" t="n">
        <v>4.5</v>
      </c>
      <c r="AU41" s="115"/>
      <c r="AV41" s="115" t="s">
        <v>904</v>
      </c>
      <c r="AW41" s="115" t="s">
        <v>623</v>
      </c>
      <c r="AX41" s="115" t="s">
        <v>905</v>
      </c>
      <c r="AY41" s="115" t="s">
        <v>625</v>
      </c>
      <c r="AZ41" s="115" t="s">
        <v>624</v>
      </c>
      <c r="BA41" s="115" t="s">
        <v>625</v>
      </c>
      <c r="BB41" s="115" t="s">
        <v>644</v>
      </c>
      <c r="BC41" s="115" t="s">
        <v>621</v>
      </c>
      <c r="BD41" s="115" t="s">
        <v>645</v>
      </c>
      <c r="BE41" s="115" t="s">
        <v>625</v>
      </c>
      <c r="BF41" s="115" t="s">
        <v>662</v>
      </c>
      <c r="BG41" s="115" t="s">
        <v>625</v>
      </c>
      <c r="BH41" s="115" t="s">
        <v>628</v>
      </c>
      <c r="BI41" t="s">
        <v>623</v>
      </c>
      <c r="BJ41" t="s">
        <v>906</v>
      </c>
      <c r="BK41" t="s">
        <v>623</v>
      </c>
      <c r="BL41" t="s">
        <v>907</v>
      </c>
      <c r="BM41" t="s">
        <v>625</v>
      </c>
      <c r="BN41" t="s">
        <v>693</v>
      </c>
      <c r="BO41" t="s">
        <v>621</v>
      </c>
      <c r="BP41" t="s">
        <v>649</v>
      </c>
      <c r="BQ41" t="s">
        <v>621</v>
      </c>
      <c r="BR41" t="s">
        <v>630</v>
      </c>
      <c r="BS41"/>
      <c r="BT41" t="s">
        <v>630</v>
      </c>
      <c r="BU41"/>
      <c r="BV41" t="s">
        <v>650</v>
      </c>
      <c r="BW41" t="s">
        <v>621</v>
      </c>
      <c r="BX41" t="s">
        <v>635</v>
      </c>
      <c r="BY41" t="s">
        <v>621</v>
      </c>
      <c r="BZ41" t="s">
        <v>666</v>
      </c>
      <c r="CA41" t="s">
        <v>621</v>
      </c>
      <c r="CB41" t="s">
        <v>630</v>
      </c>
      <c r="CC41"/>
      <c r="CD41" t="n">
        <v>0.1</v>
      </c>
      <c r="CE41" t="s">
        <v>621</v>
      </c>
      <c r="CF41" t="n">
        <v>0</v>
      </c>
      <c r="CG41" t="s">
        <v>621</v>
      </c>
      <c r="CH41" t="n">
        <v>1.6</v>
      </c>
      <c r="CI41" t="s">
        <v>621</v>
      </c>
      <c r="CJ41" t="s">
        <v>630</v>
      </c>
      <c r="CK41"/>
      <c r="CL41" t="s">
        <v>655</v>
      </c>
      <c r="CM41" t="s">
        <v>621</v>
      </c>
      <c r="CN41" t="n">
        <v>6.25</v>
      </c>
      <c r="CO41" t="n">
        <v>0</v>
      </c>
    </row>
    <row r="42">
      <c r="A42" s="119" t="n">
        <v>80</v>
      </c>
      <c r="B42" s="119" t="s">
        <v>908</v>
      </c>
      <c r="C42" s="119" t="s">
        <v>909</v>
      </c>
      <c r="D42" s="115"/>
      <c r="E42" s="115" t="str">
        <f>IFERROR(GEOMEAN(F42, G42), MAX(F42, G42))</f>
      </c>
      <c r="F42" s="115" t="str">
        <f>MAX(J42, CN42)</f>
      </c>
      <c r="G42" s="115" t="str">
        <f>MAX(R42, U42, V42, Y42, Z42, AJ42, CO42)</f>
      </c>
      <c r="H42" s="115"/>
      <c r="I42" s="115" t="n">
        <v>45.1</v>
      </c>
      <c r="J42" s="115" t="n">
        <v>4.98</v>
      </c>
      <c r="K42" s="115" t="n">
        <v>0</v>
      </c>
      <c r="L42" s="115" t="n">
        <v>0.3</v>
      </c>
      <c r="M42" s="115"/>
      <c r="N42" s="115"/>
      <c r="O42" s="115" t="n">
        <v>1</v>
      </c>
      <c r="P42" s="115" t="n">
        <v>0.8</v>
      </c>
      <c r="Q42" s="115" t="n">
        <v>0.5</v>
      </c>
      <c r="R42" s="115" t="n">
        <v>4.76190476190474</v>
      </c>
      <c r="S42" s="115" t="n">
        <v>-41.2629511266717</v>
      </c>
      <c r="T42" s="115" t="n">
        <v>-27.4550710389854</v>
      </c>
      <c r="U42" s="115" t="n">
        <v>0</v>
      </c>
      <c r="V42" s="115" t="n">
        <v>0</v>
      </c>
      <c r="W42" s="115" t="n">
        <v>69.688</v>
      </c>
      <c r="X42" s="115" t="n">
        <v>1.29</v>
      </c>
      <c r="Y42" s="115" t="n">
        <v>2.78752</v>
      </c>
      <c r="Z42" s="115" t="n">
        <v>2.58</v>
      </c>
      <c r="AA42" s="115" t="n">
        <v>20210219</v>
      </c>
      <c r="AB42" s="115"/>
      <c r="AC42" s="115" t="n">
        <v>52.89</v>
      </c>
      <c r="AD42" s="115"/>
      <c r="AE42" s="115" t="n">
        <v>50</v>
      </c>
      <c r="AF42" s="115"/>
      <c r="AG42" s="115" t="n">
        <v>53.33</v>
      </c>
      <c r="AH42" s="115"/>
      <c r="AI42" s="115"/>
      <c r="AJ42" s="115" t="n">
        <v>4.17076923076923</v>
      </c>
      <c r="AK42" s="115" t="n">
        <v>5</v>
      </c>
      <c r="AL42" s="115" t="n">
        <v>2968</v>
      </c>
      <c r="AM42" s="115" t="n">
        <v>2944</v>
      </c>
      <c r="AN42" s="115" t="n">
        <v>5094.114</v>
      </c>
      <c r="AO42" s="115" t="n">
        <v>2714</v>
      </c>
      <c r="AP42" s="115" t="n">
        <v>24</v>
      </c>
      <c r="AQ42" s="115" t="n">
        <v>4.71131977022894</v>
      </c>
      <c r="AR42" s="115" t="n">
        <v>9.35887988209285</v>
      </c>
      <c r="AS42" s="115" t="n">
        <v>0.935887988209284</v>
      </c>
      <c r="AT42" s="115" t="n">
        <v>3.4</v>
      </c>
      <c r="AU42" s="115"/>
      <c r="AV42" s="115" t="s">
        <v>910</v>
      </c>
      <c r="AW42" s="115" t="s">
        <v>623</v>
      </c>
      <c r="AX42" s="115" t="s">
        <v>911</v>
      </c>
      <c r="AY42" s="115" t="s">
        <v>625</v>
      </c>
      <c r="AZ42" s="115" t="s">
        <v>624</v>
      </c>
      <c r="BA42" s="115" t="s">
        <v>625</v>
      </c>
      <c r="BB42" s="115" t="s">
        <v>644</v>
      </c>
      <c r="BC42" s="115" t="s">
        <v>621</v>
      </c>
      <c r="BD42" s="115" t="s">
        <v>645</v>
      </c>
      <c r="BE42" s="115" t="s">
        <v>625</v>
      </c>
      <c r="BF42" s="115" t="s">
        <v>662</v>
      </c>
      <c r="BG42" s="115" t="s">
        <v>625</v>
      </c>
      <c r="BH42" s="115" t="s">
        <v>646</v>
      </c>
      <c r="BI42" t="s">
        <v>625</v>
      </c>
      <c r="BJ42" t="s">
        <v>912</v>
      </c>
      <c r="BK42" t="s">
        <v>623</v>
      </c>
      <c r="BL42" t="s">
        <v>913</v>
      </c>
      <c r="BM42" t="s">
        <v>623</v>
      </c>
      <c r="BN42" t="s">
        <v>791</v>
      </c>
      <c r="BO42" t="s">
        <v>621</v>
      </c>
      <c r="BP42" t="s">
        <v>694</v>
      </c>
      <c r="BQ42" t="s">
        <v>625</v>
      </c>
      <c r="BR42" t="s">
        <v>630</v>
      </c>
      <c r="BS42"/>
      <c r="BT42" t="s">
        <v>630</v>
      </c>
      <c r="BU42"/>
      <c r="BV42" t="s">
        <v>650</v>
      </c>
      <c r="BW42" t="s">
        <v>621</v>
      </c>
      <c r="BX42" t="s">
        <v>725</v>
      </c>
      <c r="BY42" t="s">
        <v>625</v>
      </c>
      <c r="BZ42" t="s">
        <v>652</v>
      </c>
      <c r="CA42" t="s">
        <v>625</v>
      </c>
      <c r="CB42" t="s">
        <v>653</v>
      </c>
      <c r="CC42" t="s">
        <v>625</v>
      </c>
      <c r="CD42" t="n">
        <v>0</v>
      </c>
      <c r="CE42" t="s">
        <v>621</v>
      </c>
      <c r="CF42" t="n">
        <v>0</v>
      </c>
      <c r="CG42" t="s">
        <v>621</v>
      </c>
      <c r="CH42" t="n">
        <v>1</v>
      </c>
      <c r="CI42" t="s">
        <v>621</v>
      </c>
      <c r="CJ42" t="s">
        <v>630</v>
      </c>
      <c r="CK42"/>
      <c r="CL42" t="s">
        <v>914</v>
      </c>
      <c r="CM42" t="s">
        <v>625</v>
      </c>
      <c r="CN42" t="n">
        <v>3.5</v>
      </c>
      <c r="CO42" t="n">
        <v>0</v>
      </c>
    </row>
    <row r="43">
      <c r="A43" s="119" t="n">
        <v>81</v>
      </c>
      <c r="B43" s="119" t="s">
        <v>915</v>
      </c>
      <c r="C43" s="119" t="s">
        <v>916</v>
      </c>
      <c r="D43" s="115"/>
      <c r="E43" s="115" t="str">
        <f>IFERROR(GEOMEAN(F43, G43), MAX(F43, G43))</f>
      </c>
      <c r="F43" s="115" t="str">
        <f>MAX(J43, CN43)</f>
      </c>
      <c r="G43" s="115" t="str">
        <f>MAX(R43, U43, V43, Y43, Z43, AJ43, CO43)</f>
      </c>
      <c r="H43" s="115"/>
      <c r="I43" s="115" t="n">
        <v>35.2</v>
      </c>
      <c r="J43" s="115" t="n">
        <v>6.96</v>
      </c>
      <c r="K43" s="115" t="n">
        <v>0.6</v>
      </c>
      <c r="L43" s="115" t="n">
        <v>0.7</v>
      </c>
      <c r="M43" s="115"/>
      <c r="N43" s="115"/>
      <c r="O43" s="115" t="n">
        <v>0.2</v>
      </c>
      <c r="P43" s="115"/>
      <c r="Q43" s="115" t="n">
        <v>0.5</v>
      </c>
      <c r="R43" s="115" t="n">
        <v>4.76190476190474</v>
      </c>
      <c r="S43" s="115" t="n">
        <v>39.0988464725002</v>
      </c>
      <c r="T43" s="115" t="n">
        <v>1.57714531922026</v>
      </c>
      <c r="U43" s="115" t="n">
        <v>2.60658976483335</v>
      </c>
      <c r="V43" s="115" t="n">
        <v>0.10514302128135</v>
      </c>
      <c r="W43" s="115" t="n">
        <v>74.616</v>
      </c>
      <c r="X43" s="115" t="n">
        <v>0.366</v>
      </c>
      <c r="Y43" s="115" t="n">
        <v>2.98464</v>
      </c>
      <c r="Z43" s="115" t="n">
        <v>0.731999999999999</v>
      </c>
      <c r="AA43" s="115" t="n">
        <v>20210219</v>
      </c>
      <c r="AB43" s="115"/>
      <c r="AC43" s="115" t="n">
        <v>75</v>
      </c>
      <c r="AD43" s="115"/>
      <c r="AE43" s="115" t="n">
        <v>50</v>
      </c>
      <c r="AF43" s="115"/>
      <c r="AG43" s="115" t="n">
        <v>78.85</v>
      </c>
      <c r="AH43" s="115"/>
      <c r="AI43" s="115"/>
      <c r="AJ43" s="115" t="n">
        <v>0.769230769230768</v>
      </c>
      <c r="AK43" s="115" t="n">
        <v>5</v>
      </c>
      <c r="AL43" s="115" t="n">
        <v>512</v>
      </c>
      <c r="AM43" s="115" t="n">
        <v>481</v>
      </c>
      <c r="AN43" s="115" t="n">
        <v>11326.616</v>
      </c>
      <c r="AO43" s="115" t="n">
        <v>261</v>
      </c>
      <c r="AP43" s="115" t="n">
        <v>31</v>
      </c>
      <c r="AQ43" s="115" t="n">
        <v>2.73691630403997</v>
      </c>
      <c r="AR43" s="115" t="n">
        <v>96.1685823754789</v>
      </c>
      <c r="AS43" s="115" t="n">
        <v>9.61685823754789</v>
      </c>
      <c r="AT43" s="115" t="n">
        <v>3.4</v>
      </c>
      <c r="AU43" s="115"/>
      <c r="AV43" s="115" t="s">
        <v>917</v>
      </c>
      <c r="AW43" s="115" t="s">
        <v>625</v>
      </c>
      <c r="AX43" s="115" t="s">
        <v>642</v>
      </c>
      <c r="AY43" s="115" t="s">
        <v>625</v>
      </c>
      <c r="AZ43" s="115" t="s">
        <v>624</v>
      </c>
      <c r="BA43" s="115" t="s">
        <v>625</v>
      </c>
      <c r="BB43" s="115" t="s">
        <v>644</v>
      </c>
      <c r="BC43" s="115" t="s">
        <v>621</v>
      </c>
      <c r="BD43" s="115" t="s">
        <v>626</v>
      </c>
      <c r="BE43" s="115" t="s">
        <v>623</v>
      </c>
      <c r="BF43" s="115" t="s">
        <v>627</v>
      </c>
      <c r="BG43" s="115" t="s">
        <v>623</v>
      </c>
      <c r="BH43" s="115" t="s">
        <v>672</v>
      </c>
      <c r="BI43" t="s">
        <v>621</v>
      </c>
      <c r="BJ43" t="s">
        <v>630</v>
      </c>
      <c r="BK43"/>
      <c r="BL43" t="s">
        <v>630</v>
      </c>
      <c r="BM43"/>
      <c r="BN43" t="s">
        <v>630</v>
      </c>
      <c r="BO43"/>
      <c r="BP43" t="s">
        <v>649</v>
      </c>
      <c r="BQ43" t="s">
        <v>621</v>
      </c>
      <c r="BR43" t="s">
        <v>630</v>
      </c>
      <c r="BS43"/>
      <c r="BT43" t="s">
        <v>630</v>
      </c>
      <c r="BU43"/>
      <c r="BV43" t="s">
        <v>650</v>
      </c>
      <c r="BW43" t="s">
        <v>621</v>
      </c>
      <c r="BX43" t="s">
        <v>725</v>
      </c>
      <c r="BY43" t="s">
        <v>625</v>
      </c>
      <c r="BZ43" t="s">
        <v>666</v>
      </c>
      <c r="CA43" t="s">
        <v>621</v>
      </c>
      <c r="CB43" t="s">
        <v>918</v>
      </c>
      <c r="CC43" t="s">
        <v>623</v>
      </c>
      <c r="CD43" t="n">
        <v>0</v>
      </c>
      <c r="CE43" t="s">
        <v>621</v>
      </c>
      <c r="CF43" t="n">
        <v>0</v>
      </c>
      <c r="CG43" t="s">
        <v>621</v>
      </c>
      <c r="CH43" t="n">
        <v>3.2</v>
      </c>
      <c r="CI43" t="s">
        <v>625</v>
      </c>
      <c r="CJ43" t="s">
        <v>637</v>
      </c>
      <c r="CK43" t="s">
        <v>621</v>
      </c>
      <c r="CL43" t="s">
        <v>655</v>
      </c>
      <c r="CM43" t="s">
        <v>621</v>
      </c>
      <c r="CN43" t="n">
        <v>3.5</v>
      </c>
      <c r="CO43" t="n">
        <v>0</v>
      </c>
    </row>
    <row r="44">
      <c r="A44" s="119" t="n">
        <v>82</v>
      </c>
      <c r="B44" s="119" t="s">
        <v>919</v>
      </c>
      <c r="C44" s="119" t="s">
        <v>920</v>
      </c>
      <c r="D44" s="115"/>
      <c r="E44" s="115" t="str">
        <f>IFERROR(GEOMEAN(F44, G44), MAX(F44, G44))</f>
      </c>
      <c r="F44" s="115" t="str">
        <f>MAX(J44, CN44)</f>
      </c>
      <c r="G44" s="115" t="str">
        <f>MAX(R44, U44, V44, Y44, Z44, AJ44, CO44)</f>
      </c>
      <c r="H44" s="115"/>
      <c r="I44" s="115" t="n">
        <v>43</v>
      </c>
      <c r="J44" s="115" t="n">
        <v>5.4</v>
      </c>
      <c r="K44" s="115" t="n">
        <v>0.7</v>
      </c>
      <c r="L44" s="115" t="n">
        <v>0.8</v>
      </c>
      <c r="M44" s="115"/>
      <c r="N44" s="115"/>
      <c r="O44" s="115" t="n">
        <v>0.8</v>
      </c>
      <c r="P44" s="115"/>
      <c r="Q44" s="115" t="n">
        <v>0.8</v>
      </c>
      <c r="R44" s="115" t="n">
        <v>10</v>
      </c>
      <c r="S44" s="115" t="n">
        <v>-37.4617188637702</v>
      </c>
      <c r="T44" s="115" t="n">
        <v>-12.6305541626483</v>
      </c>
      <c r="U44" s="115" t="n">
        <v>0</v>
      </c>
      <c r="V44" s="115" t="n">
        <v>0</v>
      </c>
      <c r="W44" s="115" t="n">
        <v>123.954</v>
      </c>
      <c r="X44" s="115" t="n">
        <v>1.631</v>
      </c>
      <c r="Y44" s="115" t="n">
        <v>4.95816</v>
      </c>
      <c r="Z44" s="115" t="n">
        <v>3.262</v>
      </c>
      <c r="AA44" s="115" t="n">
        <v>20210219</v>
      </c>
      <c r="AB44" s="115"/>
      <c r="AC44" s="115" t="n">
        <v>84</v>
      </c>
      <c r="AD44" s="115"/>
      <c r="AE44" s="115" t="n">
        <v>100</v>
      </c>
      <c r="AF44" s="115"/>
      <c r="AG44" s="115" t="n">
        <v>81.54</v>
      </c>
      <c r="AH44" s="115"/>
      <c r="AI44" s="115"/>
      <c r="AJ44" s="115" t="n">
        <v>0</v>
      </c>
      <c r="AK44" s="115" t="n">
        <v>0</v>
      </c>
      <c r="AL44" s="115" t="n">
        <v>271</v>
      </c>
      <c r="AM44" s="115" t="n">
        <v>266</v>
      </c>
      <c r="AN44" s="115" t="n">
        <v>1207.361</v>
      </c>
      <c r="AO44" s="115" t="n">
        <v>220</v>
      </c>
      <c r="AP44" s="115" t="n">
        <v>5</v>
      </c>
      <c r="AQ44" s="115" t="n">
        <v>4.14126346635348</v>
      </c>
      <c r="AR44" s="115" t="n">
        <v>23.1818181818182</v>
      </c>
      <c r="AS44" s="115" t="n">
        <v>2.31818181818182</v>
      </c>
      <c r="AT44" s="115" t="n">
        <v>3.3</v>
      </c>
      <c r="AU44" s="115"/>
      <c r="AV44" s="115" t="s">
        <v>921</v>
      </c>
      <c r="AW44" s="115" t="s">
        <v>623</v>
      </c>
      <c r="AX44" s="115" t="s">
        <v>922</v>
      </c>
      <c r="AY44" s="115" t="s">
        <v>625</v>
      </c>
      <c r="AZ44" s="115" t="s">
        <v>660</v>
      </c>
      <c r="BA44" s="115" t="s">
        <v>625</v>
      </c>
      <c r="BB44" s="115" t="s">
        <v>626</v>
      </c>
      <c r="BC44" s="115" t="s">
        <v>623</v>
      </c>
      <c r="BD44" s="115" t="s">
        <v>661</v>
      </c>
      <c r="BE44" s="115" t="s">
        <v>625</v>
      </c>
      <c r="BF44" s="115" t="s">
        <v>708</v>
      </c>
      <c r="BG44" s="115" t="s">
        <v>621</v>
      </c>
      <c r="BH44" s="115" t="s">
        <v>672</v>
      </c>
      <c r="BI44" t="s">
        <v>621</v>
      </c>
      <c r="BJ44" t="s">
        <v>923</v>
      </c>
      <c r="BK44" t="s">
        <v>623</v>
      </c>
      <c r="BL44" t="s">
        <v>797</v>
      </c>
      <c r="BM44" t="s">
        <v>625</v>
      </c>
      <c r="BN44" t="s">
        <v>924</v>
      </c>
      <c r="BO44" t="s">
        <v>625</v>
      </c>
      <c r="BP44" t="s">
        <v>694</v>
      </c>
      <c r="BQ44" t="s">
        <v>625</v>
      </c>
      <c r="BR44" t="s">
        <v>630</v>
      </c>
      <c r="BS44"/>
      <c r="BT44" t="s">
        <v>925</v>
      </c>
      <c r="BU44" t="s">
        <v>623</v>
      </c>
      <c r="BV44" t="s">
        <v>650</v>
      </c>
      <c r="BW44" t="s">
        <v>621</v>
      </c>
      <c r="BX44" t="s">
        <v>635</v>
      </c>
      <c r="BY44" t="s">
        <v>621</v>
      </c>
      <c r="BZ44" t="s">
        <v>666</v>
      </c>
      <c r="CA44" t="s">
        <v>621</v>
      </c>
      <c r="CB44" t="s">
        <v>630</v>
      </c>
      <c r="CC44"/>
      <c r="CD44" t="n">
        <v>0</v>
      </c>
      <c r="CE44" t="s">
        <v>621</v>
      </c>
      <c r="CF44" t="n">
        <v>0</v>
      </c>
      <c r="CG44" t="s">
        <v>621</v>
      </c>
      <c r="CH44" t="n">
        <v>2.6</v>
      </c>
      <c r="CI44" t="s">
        <v>625</v>
      </c>
      <c r="CJ44" t="s">
        <v>630</v>
      </c>
      <c r="CK44"/>
      <c r="CL44" t="s">
        <v>655</v>
      </c>
      <c r="CM44" t="s">
        <v>621</v>
      </c>
      <c r="CN44" t="n">
        <v>3.25</v>
      </c>
      <c r="CO44" t="n">
        <v>0</v>
      </c>
    </row>
    <row r="45">
      <c r="A45" s="119" t="n">
        <v>83</v>
      </c>
      <c r="B45" s="119" t="s">
        <v>926</v>
      </c>
      <c r="C45" s="119" t="s">
        <v>927</v>
      </c>
      <c r="D45" s="115"/>
      <c r="E45" s="115" t="str">
        <f>IFERROR(GEOMEAN(F45, G45), MAX(F45, G45))</f>
      </c>
      <c r="F45" s="115" t="str">
        <f>MAX(J45, CN45)</f>
      </c>
      <c r="G45" s="115" t="str">
        <f>MAX(R45, U45, V45, Y45, Z45, AJ45, CO45)</f>
      </c>
      <c r="H45" s="115"/>
      <c r="I45" s="115" t="n">
        <v>52</v>
      </c>
      <c r="J45" s="115" t="n">
        <v>3.6</v>
      </c>
      <c r="K45" s="115" t="n">
        <v>0</v>
      </c>
      <c r="L45" s="115" t="n">
        <v>0.7</v>
      </c>
      <c r="M45" s="115"/>
      <c r="N45" s="115"/>
      <c r="O45" s="115" t="n">
        <v>0.8</v>
      </c>
      <c r="P45" s="115" t="n">
        <v>0.3</v>
      </c>
      <c r="Q45" s="115" t="n">
        <v>0.5</v>
      </c>
      <c r="R45" s="115" t="n">
        <v>4.76190476190474</v>
      </c>
      <c r="S45" s="115" t="n">
        <v>2.84809053343687</v>
      </c>
      <c r="T45" s="115" t="n">
        <v>13.4263147789956</v>
      </c>
      <c r="U45" s="115" t="n">
        <v>0.189872702229124</v>
      </c>
      <c r="V45" s="115" t="n">
        <v>0.895087651933038</v>
      </c>
      <c r="W45" s="115" t="n">
        <v>777.718</v>
      </c>
      <c r="X45" s="115" t="n">
        <v>12.9</v>
      </c>
      <c r="Y45" s="115" t="n">
        <v>10</v>
      </c>
      <c r="Z45" s="115" t="n">
        <v>10</v>
      </c>
      <c r="AA45" s="115" t="n">
        <v>20210219</v>
      </c>
      <c r="AB45" s="115"/>
      <c r="AC45" s="115" t="n">
        <v>70.44</v>
      </c>
      <c r="AD45" s="115"/>
      <c r="AE45" s="115" t="n">
        <v>62.5</v>
      </c>
      <c r="AF45" s="115"/>
      <c r="AG45" s="115" t="n">
        <v>71.67</v>
      </c>
      <c r="AH45" s="115"/>
      <c r="AI45" s="115"/>
      <c r="AJ45" s="115" t="n">
        <v>1.47076923076923</v>
      </c>
      <c r="AK45" s="115" t="n">
        <v>3.75</v>
      </c>
      <c r="AL45" s="115" t="n">
        <v>24997</v>
      </c>
      <c r="AM45" s="115" t="n">
        <v>24442</v>
      </c>
      <c r="AN45" s="115" t="n">
        <v>10708.982</v>
      </c>
      <c r="AO45" s="115" t="n">
        <v>18058</v>
      </c>
      <c r="AP45" s="115" t="n">
        <v>555</v>
      </c>
      <c r="AQ45" s="115" t="n">
        <v>51.8256543899317</v>
      </c>
      <c r="AR45" s="115" t="n">
        <v>38.426182301473</v>
      </c>
      <c r="AS45" s="115" t="n">
        <v>3.8426182301473</v>
      </c>
      <c r="AT45" s="115" t="n">
        <v>3.4</v>
      </c>
      <c r="AU45" s="115"/>
      <c r="AV45" s="115" t="s">
        <v>928</v>
      </c>
      <c r="AW45" s="115" t="s">
        <v>623</v>
      </c>
      <c r="AX45" s="115" t="s">
        <v>922</v>
      </c>
      <c r="AY45" s="115" t="s">
        <v>625</v>
      </c>
      <c r="AZ45" s="115" t="s">
        <v>660</v>
      </c>
      <c r="BA45" s="115" t="s">
        <v>625</v>
      </c>
      <c r="BB45" s="115" t="s">
        <v>644</v>
      </c>
      <c r="BC45" s="115" t="s">
        <v>621</v>
      </c>
      <c r="BD45" s="115" t="s">
        <v>645</v>
      </c>
      <c r="BE45" s="115" t="s">
        <v>625</v>
      </c>
      <c r="BF45" s="115" t="s">
        <v>708</v>
      </c>
      <c r="BG45" s="115" t="s">
        <v>621</v>
      </c>
      <c r="BH45" s="115" t="s">
        <v>646</v>
      </c>
      <c r="BI45" t="s">
        <v>625</v>
      </c>
      <c r="BJ45" t="s">
        <v>775</v>
      </c>
      <c r="BK45" t="s">
        <v>623</v>
      </c>
      <c r="BL45" t="s">
        <v>929</v>
      </c>
      <c r="BM45" t="s">
        <v>621</v>
      </c>
      <c r="BN45" t="s">
        <v>930</v>
      </c>
      <c r="BO45" t="s">
        <v>625</v>
      </c>
      <c r="BP45" t="s">
        <v>694</v>
      </c>
      <c r="BQ45" t="s">
        <v>625</v>
      </c>
      <c r="BR45" t="s">
        <v>630</v>
      </c>
      <c r="BS45"/>
      <c r="BT45" t="s">
        <v>630</v>
      </c>
      <c r="BU45"/>
      <c r="BV45" t="s">
        <v>650</v>
      </c>
      <c r="BW45" t="s">
        <v>621</v>
      </c>
      <c r="BX45" t="s">
        <v>651</v>
      </c>
      <c r="BY45" t="s">
        <v>625</v>
      </c>
      <c r="BZ45" t="s">
        <v>666</v>
      </c>
      <c r="CA45" t="s">
        <v>621</v>
      </c>
      <c r="CB45" t="s">
        <v>630</v>
      </c>
      <c r="CC45"/>
      <c r="CD45" t="n">
        <v>0</v>
      </c>
      <c r="CE45" t="s">
        <v>621</v>
      </c>
      <c r="CF45" t="n">
        <v>0</v>
      </c>
      <c r="CG45" t="s">
        <v>621</v>
      </c>
      <c r="CH45" t="n">
        <v>0</v>
      </c>
      <c r="CI45" t="s">
        <v>621</v>
      </c>
      <c r="CJ45" t="s">
        <v>630</v>
      </c>
      <c r="CK45"/>
      <c r="CL45" t="s">
        <v>655</v>
      </c>
      <c r="CM45" t="s">
        <v>621</v>
      </c>
      <c r="CN45" t="n">
        <v>3.5</v>
      </c>
      <c r="CO45" t="n">
        <v>0</v>
      </c>
    </row>
    <row r="46">
      <c r="A46" s="119" t="n">
        <v>84</v>
      </c>
      <c r="B46" s="119" t="s">
        <v>931</v>
      </c>
      <c r="C46" s="119" t="s">
        <v>932</v>
      </c>
      <c r="D46" s="115"/>
      <c r="E46" s="115" t="str">
        <f>IFERROR(GEOMEAN(F46, G46), MAX(F46, G46))</f>
      </c>
      <c r="F46" s="115" t="str">
        <f>MAX(J46, CN46)</f>
      </c>
      <c r="G46" s="115" t="str">
        <f>MAX(R46, U46, V46, Y46, Z46, AJ46, CO46)</f>
      </c>
      <c r="H46" s="115"/>
      <c r="I46" s="115" t="n">
        <v>66</v>
      </c>
      <c r="J46" s="115" t="n">
        <v>0.799999999999999</v>
      </c>
      <c r="K46" s="115" t="n">
        <v>0</v>
      </c>
      <c r="L46" s="115" t="n">
        <v>0.7</v>
      </c>
      <c r="M46" s="115"/>
      <c r="N46" s="115"/>
      <c r="O46" s="115" t="n">
        <v>0.8</v>
      </c>
      <c r="P46" s="115" t="n">
        <v>0.3</v>
      </c>
      <c r="Q46" s="115" t="n">
        <v>0.4</v>
      </c>
      <c r="R46" s="115" t="n">
        <v>2.38095238095237</v>
      </c>
      <c r="S46" s="115" t="n">
        <v>-33.6549442310878</v>
      </c>
      <c r="T46" s="115" t="n">
        <v>-31.6986400938276</v>
      </c>
      <c r="U46" s="115" t="n">
        <v>0</v>
      </c>
      <c r="V46" s="115" t="n">
        <v>0</v>
      </c>
      <c r="W46" s="115" t="n">
        <v>86.931</v>
      </c>
      <c r="X46" s="115" t="n">
        <v>5.151</v>
      </c>
      <c r="Y46" s="115" t="n">
        <v>3.47724</v>
      </c>
      <c r="Z46" s="115" t="n">
        <v>10</v>
      </c>
      <c r="AA46" s="115" t="n">
        <v>20210219</v>
      </c>
      <c r="AB46" s="115"/>
      <c r="AC46" s="115" t="n">
        <v>66.56</v>
      </c>
      <c r="AD46" s="115"/>
      <c r="AE46" s="115" t="n">
        <v>37.5</v>
      </c>
      <c r="AF46" s="115"/>
      <c r="AG46" s="115" t="n">
        <v>71.03</v>
      </c>
      <c r="AH46" s="115"/>
      <c r="AI46" s="115"/>
      <c r="AJ46" s="115" t="n">
        <v>2.06769230769231</v>
      </c>
      <c r="AK46" s="115" t="n">
        <v>6.25</v>
      </c>
      <c r="AL46" s="115" t="n">
        <v>80858</v>
      </c>
      <c r="AM46" s="115" t="n">
        <v>79776</v>
      </c>
      <c r="AN46" s="115" t="n">
        <v>83783.945</v>
      </c>
      <c r="AO46" s="115" t="n">
        <v>64990</v>
      </c>
      <c r="AP46" s="115" t="n">
        <v>1082</v>
      </c>
      <c r="AQ46" s="115" t="n">
        <v>12.914168699027</v>
      </c>
      <c r="AR46" s="115" t="n">
        <v>24.4160640098477</v>
      </c>
      <c r="AS46" s="115" t="n">
        <v>2.44160640098477</v>
      </c>
      <c r="AT46" s="115" t="n">
        <v>2.2</v>
      </c>
      <c r="AU46" s="115"/>
      <c r="AV46" s="115" t="s">
        <v>933</v>
      </c>
      <c r="AW46" s="115" t="s">
        <v>623</v>
      </c>
      <c r="AX46" s="115" t="s">
        <v>934</v>
      </c>
      <c r="AY46" s="115" t="s">
        <v>621</v>
      </c>
      <c r="AZ46" s="115" t="s">
        <v>660</v>
      </c>
      <c r="BA46" s="115" t="s">
        <v>625</v>
      </c>
      <c r="BB46" s="115" t="s">
        <v>671</v>
      </c>
      <c r="BC46" s="115" t="s">
        <v>625</v>
      </c>
      <c r="BD46" s="115" t="s">
        <v>661</v>
      </c>
      <c r="BE46" s="115" t="s">
        <v>625</v>
      </c>
      <c r="BF46" s="115" t="s">
        <v>708</v>
      </c>
      <c r="BG46" s="115" t="s">
        <v>621</v>
      </c>
      <c r="BH46" s="115" t="s">
        <v>628</v>
      </c>
      <c r="BI46" t="s">
        <v>623</v>
      </c>
      <c r="BJ46" t="s">
        <v>853</v>
      </c>
      <c r="BK46" t="s">
        <v>623</v>
      </c>
      <c r="BL46" t="s">
        <v>935</v>
      </c>
      <c r="BM46" t="s">
        <v>621</v>
      </c>
      <c r="BN46" t="s">
        <v>936</v>
      </c>
      <c r="BO46" t="s">
        <v>621</v>
      </c>
      <c r="BP46" t="s">
        <v>752</v>
      </c>
      <c r="BQ46" t="s">
        <v>623</v>
      </c>
      <c r="BR46" t="s">
        <v>630</v>
      </c>
      <c r="BS46"/>
      <c r="BT46" t="s">
        <v>630</v>
      </c>
      <c r="BU46"/>
      <c r="BV46" t="s">
        <v>650</v>
      </c>
      <c r="BW46" t="s">
        <v>621</v>
      </c>
      <c r="BX46" t="s">
        <v>635</v>
      </c>
      <c r="BY46" t="s">
        <v>621</v>
      </c>
      <c r="BZ46" t="s">
        <v>652</v>
      </c>
      <c r="CA46" t="s">
        <v>625</v>
      </c>
      <c r="CB46" t="s">
        <v>630</v>
      </c>
      <c r="CC46"/>
      <c r="CD46" t="n">
        <v>0</v>
      </c>
      <c r="CE46" t="s">
        <v>621</v>
      </c>
      <c r="CF46" t="n">
        <v>0</v>
      </c>
      <c r="CG46" t="s">
        <v>621</v>
      </c>
      <c r="CH46" t="n">
        <v>0</v>
      </c>
      <c r="CI46" t="s">
        <v>621</v>
      </c>
      <c r="CJ46" t="s">
        <v>630</v>
      </c>
      <c r="CK46"/>
      <c r="CL46" t="s">
        <v>655</v>
      </c>
      <c r="CM46" t="s">
        <v>621</v>
      </c>
      <c r="CN46" t="n">
        <v>0.5</v>
      </c>
      <c r="CO46" t="n">
        <v>0</v>
      </c>
    </row>
    <row r="47">
      <c r="A47" s="119" t="n">
        <v>85</v>
      </c>
      <c r="B47" s="119" t="s">
        <v>937</v>
      </c>
      <c r="C47" s="119" t="s">
        <v>938</v>
      </c>
      <c r="D47" s="115"/>
      <c r="E47" s="115" t="str">
        <f>IFERROR(GEOMEAN(F47, G47), MAX(F47, G47))</f>
      </c>
      <c r="F47" s="115" t="str">
        <f>MAX(J47, CN47)</f>
      </c>
      <c r="G47" s="115" t="str">
        <f>MAX(R47, U47, V47, Y47, Z47, AJ47, CO47)</f>
      </c>
      <c r="H47" s="115"/>
      <c r="I47" s="115" t="n">
        <v>23.2</v>
      </c>
      <c r="J47" s="115" t="n">
        <v>9.36</v>
      </c>
      <c r="K47" s="115" t="n">
        <v>0.5</v>
      </c>
      <c r="L47" s="115" t="n">
        <v>0.8</v>
      </c>
      <c r="M47" s="115"/>
      <c r="N47" s="115"/>
      <c r="O47" s="115" t="n">
        <v>0.2</v>
      </c>
      <c r="P47" s="115"/>
      <c r="Q47" s="115" t="n">
        <v>0.5</v>
      </c>
      <c r="R47" s="115" t="n">
        <v>4.76190476190474</v>
      </c>
      <c r="S47" s="115" t="n">
        <v>-100</v>
      </c>
      <c r="T47" s="115" t="n">
        <v>200.664118293498</v>
      </c>
      <c r="U47" s="115" t="n">
        <v>0</v>
      </c>
      <c r="V47" s="115" t="n">
        <v>10</v>
      </c>
      <c r="W47" s="115" t="n">
        <v>6.073</v>
      </c>
      <c r="X47" s="115" t="n">
        <v>0</v>
      </c>
      <c r="Y47" s="115" t="n">
        <v>0.24292</v>
      </c>
      <c r="Z47" s="115" t="n">
        <v>0</v>
      </c>
      <c r="AA47" s="115" t="n">
        <v>20210219</v>
      </c>
      <c r="AB47" s="115"/>
      <c r="AC47" s="115" t="n">
        <v>36.67</v>
      </c>
      <c r="AD47" s="115"/>
      <c r="AE47" s="115" t="n">
        <v>12.5</v>
      </c>
      <c r="AF47" s="115"/>
      <c r="AG47" s="115" t="n">
        <v>40.38</v>
      </c>
      <c r="AH47" s="115"/>
      <c r="AI47" s="115"/>
      <c r="AJ47" s="115" t="n">
        <v>6.66615384615385</v>
      </c>
      <c r="AK47" s="115" t="n">
        <v>8.75</v>
      </c>
      <c r="AL47" s="115" t="n">
        <v>63</v>
      </c>
      <c r="AM47" s="115" t="n">
        <v>63</v>
      </c>
      <c r="AN47" s="115" t="n">
        <v>988.002</v>
      </c>
      <c r="AO47" s="115" t="n">
        <v>63</v>
      </c>
      <c r="AP47" s="115" t="n">
        <v>0</v>
      </c>
      <c r="AQ47" s="115" t="n">
        <v>0</v>
      </c>
      <c r="AR47" s="115" t="n">
        <v>0</v>
      </c>
      <c r="AS47" s="115" t="n">
        <v>0</v>
      </c>
      <c r="AT47" s="115" t="n">
        <v>5.5</v>
      </c>
      <c r="AU47" s="115"/>
      <c r="AV47" s="115" t="s">
        <v>939</v>
      </c>
      <c r="AW47" s="115" t="s">
        <v>621</v>
      </c>
      <c r="AX47" s="115" t="s">
        <v>940</v>
      </c>
      <c r="AY47" s="115" t="s">
        <v>625</v>
      </c>
      <c r="AZ47" s="115" t="s">
        <v>624</v>
      </c>
      <c r="BA47" s="115" t="s">
        <v>625</v>
      </c>
      <c r="BB47" s="115" t="s">
        <v>626</v>
      </c>
      <c r="BC47" s="115" t="s">
        <v>623</v>
      </c>
      <c r="BD47" s="115" t="s">
        <v>626</v>
      </c>
      <c r="BE47" s="115" t="s">
        <v>623</v>
      </c>
      <c r="BF47" s="115" t="s">
        <v>662</v>
      </c>
      <c r="BG47" s="115" t="s">
        <v>625</v>
      </c>
      <c r="BH47" s="115" t="s">
        <v>628</v>
      </c>
      <c r="BI47" t="s">
        <v>623</v>
      </c>
      <c r="BJ47" t="s">
        <v>836</v>
      </c>
      <c r="BK47" t="s">
        <v>623</v>
      </c>
      <c r="BL47" t="s">
        <v>630</v>
      </c>
      <c r="BM47"/>
      <c r="BN47" t="s">
        <v>813</v>
      </c>
      <c r="BO47" t="s">
        <v>621</v>
      </c>
      <c r="BP47" t="s">
        <v>649</v>
      </c>
      <c r="BQ47" t="s">
        <v>621</v>
      </c>
      <c r="BR47" t="s">
        <v>630</v>
      </c>
      <c r="BS47"/>
      <c r="BT47" t="s">
        <v>630</v>
      </c>
      <c r="BU47"/>
      <c r="BV47" t="s">
        <v>650</v>
      </c>
      <c r="BW47" t="s">
        <v>621</v>
      </c>
      <c r="BX47" t="s">
        <v>725</v>
      </c>
      <c r="BY47" t="s">
        <v>625</v>
      </c>
      <c r="BZ47" t="s">
        <v>666</v>
      </c>
      <c r="CA47" t="s">
        <v>621</v>
      </c>
      <c r="CB47" t="s">
        <v>630</v>
      </c>
      <c r="CC47"/>
      <c r="CD47" t="n">
        <v>0</v>
      </c>
      <c r="CE47" t="s">
        <v>621</v>
      </c>
      <c r="CF47" t="n">
        <v>0</v>
      </c>
      <c r="CG47" t="s">
        <v>621</v>
      </c>
      <c r="CH47" t="n">
        <v>4.1</v>
      </c>
      <c r="CI47" t="s">
        <v>625</v>
      </c>
      <c r="CJ47" t="s">
        <v>637</v>
      </c>
      <c r="CK47" t="s">
        <v>621</v>
      </c>
      <c r="CL47" t="s">
        <v>625</v>
      </c>
      <c r="CM47" t="s">
        <v>625</v>
      </c>
      <c r="CN47" t="n">
        <v>8.75</v>
      </c>
      <c r="CO47" t="n">
        <v>0</v>
      </c>
    </row>
    <row r="48">
      <c r="A48" s="119" t="n">
        <v>86</v>
      </c>
      <c r="B48" s="119" t="s">
        <v>941</v>
      </c>
      <c r="C48" s="119" t="s">
        <v>942</v>
      </c>
      <c r="D48" s="115"/>
      <c r="E48" s="115" t="str">
        <f>IFERROR(GEOMEAN(F48, G48), MAX(F48, G48))</f>
      </c>
      <c r="F48" s="115" t="str">
        <f>MAX(J48, CN48)</f>
      </c>
      <c r="G48" s="115" t="str">
        <f>MAX(R48, U48, V48, Y48, Z48, AJ48, CO48)</f>
      </c>
      <c r="H48" s="115"/>
      <c r="I48" s="115" t="n">
        <v>24</v>
      </c>
      <c r="J48" s="115" t="n">
        <v>9.2</v>
      </c>
      <c r="K48" s="115" t="n">
        <v>1</v>
      </c>
      <c r="L48" s="115" t="n">
        <v>0.8</v>
      </c>
      <c r="M48" s="115"/>
      <c r="N48" s="115"/>
      <c r="O48" s="115" t="n">
        <v>0.2</v>
      </c>
      <c r="P48" s="115"/>
      <c r="Q48" s="115" t="n">
        <v>0.7</v>
      </c>
      <c r="R48" s="115" t="n">
        <v>9.52380952380948</v>
      </c>
      <c r="S48" s="115"/>
      <c r="T48" s="115"/>
      <c r="U48" s="115"/>
      <c r="V48" s="115"/>
      <c r="W48" s="115" t="n">
        <v>25.797</v>
      </c>
      <c r="X48" s="115" t="n">
        <v>0</v>
      </c>
      <c r="Y48" s="115" t="n">
        <v>1.03188</v>
      </c>
      <c r="Z48" s="115" t="n">
        <v>0</v>
      </c>
      <c r="AA48" s="115" t="n">
        <v>20210219</v>
      </c>
      <c r="AB48" s="115"/>
      <c r="AC48" s="115" t="n">
        <v>37.78</v>
      </c>
      <c r="AD48" s="115"/>
      <c r="AE48" s="115" t="n">
        <v>25</v>
      </c>
      <c r="AF48" s="115"/>
      <c r="AG48" s="115" t="n">
        <v>39.74</v>
      </c>
      <c r="AH48" s="115"/>
      <c r="AI48" s="115"/>
      <c r="AJ48" s="115" t="n">
        <v>6.49538461538461</v>
      </c>
      <c r="AK48" s="115" t="n">
        <v>7.5</v>
      </c>
      <c r="AL48" s="115" t="n">
        <v>0</v>
      </c>
      <c r="AM48" s="115" t="n">
        <v>0</v>
      </c>
      <c r="AN48" s="115"/>
      <c r="AO48" s="115" t="n">
        <v>0</v>
      </c>
      <c r="AP48" s="115" t="n">
        <v>0</v>
      </c>
      <c r="AQ48" s="115"/>
      <c r="AR48" s="115"/>
      <c r="AS48" s="115"/>
      <c r="AT48" s="115" t="n">
        <v>4.2</v>
      </c>
      <c r="AU48" s="115"/>
      <c r="AV48" s="115" t="s">
        <v>943</v>
      </c>
      <c r="AW48" s="115" t="s">
        <v>621</v>
      </c>
      <c r="AX48" s="115" t="s">
        <v>944</v>
      </c>
      <c r="AY48" s="115" t="s">
        <v>625</v>
      </c>
      <c r="AZ48" s="115" t="s">
        <v>643</v>
      </c>
      <c r="BA48" s="115" t="s">
        <v>625</v>
      </c>
      <c r="BB48" s="115" t="s">
        <v>626</v>
      </c>
      <c r="BC48" s="115" t="s">
        <v>623</v>
      </c>
      <c r="BD48" s="115" t="s">
        <v>645</v>
      </c>
      <c r="BE48" s="115" t="s">
        <v>625</v>
      </c>
      <c r="BF48" s="115" t="s">
        <v>662</v>
      </c>
      <c r="BG48" s="115" t="s">
        <v>625</v>
      </c>
      <c r="BH48" s="115" t="s">
        <v>628</v>
      </c>
      <c r="BI48" t="s">
        <v>623</v>
      </c>
      <c r="BJ48" t="s">
        <v>945</v>
      </c>
      <c r="BK48" t="s">
        <v>623</v>
      </c>
      <c r="BL48" t="s">
        <v>630</v>
      </c>
      <c r="BM48"/>
      <c r="BN48" t="s">
        <v>770</v>
      </c>
      <c r="BO48" t="s">
        <v>621</v>
      </c>
      <c r="BP48" t="s">
        <v>649</v>
      </c>
      <c r="BQ48" t="s">
        <v>621</v>
      </c>
      <c r="BR48" t="s">
        <v>630</v>
      </c>
      <c r="BS48"/>
      <c r="BT48" t="s">
        <v>630</v>
      </c>
      <c r="BU48"/>
      <c r="BV48" t="s">
        <v>650</v>
      </c>
      <c r="BW48" t="s">
        <v>621</v>
      </c>
      <c r="BX48" t="s">
        <v>651</v>
      </c>
      <c r="BY48" t="s">
        <v>625</v>
      </c>
      <c r="BZ48" t="s">
        <v>666</v>
      </c>
      <c r="CA48" t="s">
        <v>621</v>
      </c>
      <c r="CB48" t="s">
        <v>630</v>
      </c>
      <c r="CC48"/>
      <c r="CD48" t="n">
        <v>0.1</v>
      </c>
      <c r="CE48" t="s">
        <v>621</v>
      </c>
      <c r="CF48" t="n">
        <v>0</v>
      </c>
      <c r="CG48" t="s">
        <v>621</v>
      </c>
      <c r="CH48" t="n">
        <v>0</v>
      </c>
      <c r="CI48" t="s">
        <v>621</v>
      </c>
      <c r="CJ48" t="s">
        <v>630</v>
      </c>
      <c r="CK48"/>
      <c r="CL48" t="s">
        <v>655</v>
      </c>
      <c r="CM48" t="s">
        <v>621</v>
      </c>
      <c r="CN48" t="n">
        <v>5.5</v>
      </c>
      <c r="CO48" t="n">
        <v>0</v>
      </c>
    </row>
    <row r="49">
      <c r="A49" s="119" t="n">
        <v>87</v>
      </c>
      <c r="B49" s="119" t="s">
        <v>946</v>
      </c>
      <c r="C49" s="119" t="s">
        <v>947</v>
      </c>
      <c r="D49" s="115"/>
      <c r="E49" s="115" t="str">
        <f>IFERROR(GEOMEAN(F49, G49), MAX(F49, G49))</f>
      </c>
      <c r="F49" s="115" t="str">
        <f>MAX(J49, CN49)</f>
      </c>
      <c r="G49" s="115" t="str">
        <f>MAX(R49, U49, V49, Y49, Z49, AJ49, CO49)</f>
      </c>
      <c r="H49" s="115"/>
      <c r="I49" s="115" t="n">
        <v>70.4</v>
      </c>
      <c r="J49" s="115" t="n">
        <v>0</v>
      </c>
      <c r="K49" s="115" t="n">
        <v>0</v>
      </c>
      <c r="L49" s="115" t="n">
        <v>0.9</v>
      </c>
      <c r="M49" s="115"/>
      <c r="N49" s="115"/>
      <c r="O49" s="115" t="n">
        <v>0.8</v>
      </c>
      <c r="P49" s="115" t="n">
        <v>0.3</v>
      </c>
      <c r="Q49" s="115" t="n">
        <v>0.5</v>
      </c>
      <c r="R49" s="115" t="n">
        <v>4.76190476190474</v>
      </c>
      <c r="S49" s="115" t="n">
        <v>-51.1213628753228</v>
      </c>
      <c r="T49" s="115" t="n">
        <v>-26.3076009857473</v>
      </c>
      <c r="U49" s="115" t="n">
        <v>0</v>
      </c>
      <c r="V49" s="115" t="n">
        <v>0</v>
      </c>
      <c r="W49" s="115" t="n">
        <v>66.617</v>
      </c>
      <c r="X49" s="115" t="n">
        <v>1.233</v>
      </c>
      <c r="Y49" s="115" t="n">
        <v>2.66468</v>
      </c>
      <c r="Z49" s="115" t="n">
        <v>2.466</v>
      </c>
      <c r="AA49" s="115" t="n">
        <v>20210219</v>
      </c>
      <c r="AB49" s="115"/>
      <c r="AC49" s="115" t="n">
        <v>64</v>
      </c>
      <c r="AD49" s="115"/>
      <c r="AE49" s="115" t="n">
        <v>50</v>
      </c>
      <c r="AF49" s="115"/>
      <c r="AG49" s="115" t="n">
        <v>66.15</v>
      </c>
      <c r="AH49" s="115"/>
      <c r="AI49" s="115"/>
      <c r="AJ49" s="115" t="n">
        <v>2.46153846153846</v>
      </c>
      <c r="AK49" s="115" t="n">
        <v>5</v>
      </c>
      <c r="AL49" s="115" t="n">
        <v>2658</v>
      </c>
      <c r="AM49" s="115" t="n">
        <v>2613</v>
      </c>
      <c r="AN49" s="115" t="n">
        <v>5792.203</v>
      </c>
      <c r="AO49" s="115" t="n">
        <v>2285</v>
      </c>
      <c r="AP49" s="115" t="n">
        <v>45</v>
      </c>
      <c r="AQ49" s="115" t="n">
        <v>7.76906472373292</v>
      </c>
      <c r="AR49" s="115" t="n">
        <v>16.3238512035011</v>
      </c>
      <c r="AS49" s="115" t="n">
        <v>1.63238512035011</v>
      </c>
      <c r="AT49" s="115" t="n">
        <v>2.1</v>
      </c>
      <c r="AU49" s="115"/>
      <c r="AV49" s="115" t="s">
        <v>948</v>
      </c>
      <c r="AW49" s="115" t="s">
        <v>625</v>
      </c>
      <c r="AX49" s="115" t="s">
        <v>949</v>
      </c>
      <c r="AY49" s="115" t="s">
        <v>625</v>
      </c>
      <c r="AZ49" s="115" t="s">
        <v>660</v>
      </c>
      <c r="BA49" s="115" t="s">
        <v>625</v>
      </c>
      <c r="BB49" s="115" t="s">
        <v>626</v>
      </c>
      <c r="BC49" s="115" t="s">
        <v>623</v>
      </c>
      <c r="BD49" s="115" t="s">
        <v>645</v>
      </c>
      <c r="BE49" s="115" t="s">
        <v>625</v>
      </c>
      <c r="BF49" s="115" t="s">
        <v>708</v>
      </c>
      <c r="BG49" s="115" t="s">
        <v>621</v>
      </c>
      <c r="BH49" s="115" t="s">
        <v>628</v>
      </c>
      <c r="BI49" t="s">
        <v>623</v>
      </c>
      <c r="BJ49" t="s">
        <v>686</v>
      </c>
      <c r="BK49" t="s">
        <v>623</v>
      </c>
      <c r="BL49" t="s">
        <v>950</v>
      </c>
      <c r="BM49" t="s">
        <v>625</v>
      </c>
      <c r="BN49" t="s">
        <v>951</v>
      </c>
      <c r="BO49" t="s">
        <v>621</v>
      </c>
      <c r="BP49" t="s">
        <v>694</v>
      </c>
      <c r="BQ49" t="s">
        <v>625</v>
      </c>
      <c r="BR49" t="s">
        <v>630</v>
      </c>
      <c r="BS49"/>
      <c r="BT49" t="s">
        <v>630</v>
      </c>
      <c r="BU49"/>
      <c r="BV49" t="s">
        <v>650</v>
      </c>
      <c r="BW49" t="s">
        <v>621</v>
      </c>
      <c r="BX49" t="s">
        <v>635</v>
      </c>
      <c r="BY49" t="s">
        <v>621</v>
      </c>
      <c r="BZ49" t="s">
        <v>652</v>
      </c>
      <c r="CA49" t="s">
        <v>625</v>
      </c>
      <c r="CB49" t="s">
        <v>630</v>
      </c>
      <c r="CC49"/>
      <c r="CD49" t="n">
        <v>0</v>
      </c>
      <c r="CE49" t="s">
        <v>621</v>
      </c>
      <c r="CF49" t="n">
        <v>0</v>
      </c>
      <c r="CG49" t="s">
        <v>621</v>
      </c>
      <c r="CH49" t="n">
        <v>0.3</v>
      </c>
      <c r="CI49" t="s">
        <v>621</v>
      </c>
      <c r="CJ49" t="s">
        <v>630</v>
      </c>
      <c r="CK49"/>
      <c r="CL49" t="s">
        <v>655</v>
      </c>
      <c r="CM49" t="s">
        <v>621</v>
      </c>
      <c r="CN49" t="n">
        <v>0.25</v>
      </c>
      <c r="CO49" t="n">
        <v>10</v>
      </c>
    </row>
    <row r="50">
      <c r="A50" s="119" t="n">
        <v>88</v>
      </c>
      <c r="B50" s="119" t="s">
        <v>952</v>
      </c>
      <c r="C50" s="119" t="s">
        <v>953</v>
      </c>
      <c r="D50" s="115"/>
      <c r="E50" s="115" t="str">
        <f>IFERROR(GEOMEAN(F50, G50), MAX(F50, G50))</f>
      </c>
      <c r="F50" s="115" t="str">
        <f>MAX(J50, CN50)</f>
      </c>
      <c r="G50" s="115" t="str">
        <f>MAX(R50, U50, V50, Y50, Z50, AJ50, CO50)</f>
      </c>
      <c r="H50" s="115"/>
      <c r="I50" s="115" t="n">
        <v>38.3</v>
      </c>
      <c r="J50" s="115" t="n">
        <v>6.34</v>
      </c>
      <c r="K50" s="115" t="n">
        <v>0</v>
      </c>
      <c r="L50" s="115" t="n">
        <v>0.6</v>
      </c>
      <c r="M50" s="115"/>
      <c r="N50" s="115"/>
      <c r="O50" s="115" t="n">
        <v>0.5</v>
      </c>
      <c r="P50" s="115" t="n">
        <v>0.6</v>
      </c>
      <c r="Q50" s="115" t="n">
        <v>0.4</v>
      </c>
      <c r="R50" s="115" t="n">
        <v>2.38095238095237</v>
      </c>
      <c r="S50" s="115" t="n">
        <v>-9.02562094259763</v>
      </c>
      <c r="T50" s="115" t="n">
        <v>-30.9977245831576</v>
      </c>
      <c r="U50" s="115" t="n">
        <v>0</v>
      </c>
      <c r="V50" s="115" t="n">
        <v>0</v>
      </c>
      <c r="W50" s="115" t="n">
        <v>79.884</v>
      </c>
      <c r="X50" s="115" t="n">
        <v>1.356</v>
      </c>
      <c r="Y50" s="115" t="n">
        <v>3.19536</v>
      </c>
      <c r="Z50" s="115" t="n">
        <v>2.712</v>
      </c>
      <c r="AA50" s="115" t="n">
        <v>20210219</v>
      </c>
      <c r="AB50" s="115"/>
      <c r="AC50" s="115" t="n">
        <v>58.33</v>
      </c>
      <c r="AD50" s="115"/>
      <c r="AE50" s="115" t="n">
        <v>25</v>
      </c>
      <c r="AF50" s="115"/>
      <c r="AG50" s="115" t="n">
        <v>63.46</v>
      </c>
      <c r="AH50" s="115"/>
      <c r="AI50" s="115"/>
      <c r="AJ50" s="115" t="n">
        <v>3.33384615384615</v>
      </c>
      <c r="AK50" s="115" t="n">
        <v>7.5</v>
      </c>
      <c r="AL50" s="115" t="n">
        <v>3546</v>
      </c>
      <c r="AM50" s="115" t="n">
        <v>3506</v>
      </c>
      <c r="AN50" s="115" t="n">
        <v>10847.904</v>
      </c>
      <c r="AO50" s="115" t="n">
        <v>2932</v>
      </c>
      <c r="AP50" s="115" t="n">
        <v>40</v>
      </c>
      <c r="AQ50" s="115" t="n">
        <v>3.68734826561887</v>
      </c>
      <c r="AR50" s="115" t="n">
        <v>20.9413369713506</v>
      </c>
      <c r="AS50" s="115" t="n">
        <v>2.09413369713506</v>
      </c>
      <c r="AT50" s="115" t="n">
        <v>4.3</v>
      </c>
      <c r="AU50" s="115"/>
      <c r="AV50" s="115" t="s">
        <v>954</v>
      </c>
      <c r="AW50" s="115" t="s">
        <v>623</v>
      </c>
      <c r="AX50" s="115" t="s">
        <v>955</v>
      </c>
      <c r="AY50" s="115" t="s">
        <v>625</v>
      </c>
      <c r="AZ50" s="115" t="s">
        <v>624</v>
      </c>
      <c r="BA50" s="115" t="s">
        <v>625</v>
      </c>
      <c r="BB50" s="115" t="s">
        <v>626</v>
      </c>
      <c r="BC50" s="115" t="s">
        <v>623</v>
      </c>
      <c r="BD50" s="115" t="s">
        <v>661</v>
      </c>
      <c r="BE50" s="115" t="s">
        <v>625</v>
      </c>
      <c r="BF50" s="115" t="s">
        <v>662</v>
      </c>
      <c r="BG50" s="115" t="s">
        <v>625</v>
      </c>
      <c r="BH50" s="115" t="s">
        <v>628</v>
      </c>
      <c r="BI50" t="s">
        <v>623</v>
      </c>
      <c r="BJ50" t="s">
        <v>853</v>
      </c>
      <c r="BK50" t="s">
        <v>623</v>
      </c>
      <c r="BL50" t="s">
        <v>956</v>
      </c>
      <c r="BM50" t="s">
        <v>625</v>
      </c>
      <c r="BN50" t="s">
        <v>930</v>
      </c>
      <c r="BO50" t="s">
        <v>625</v>
      </c>
      <c r="BP50" t="s">
        <v>752</v>
      </c>
      <c r="BQ50" t="s">
        <v>623</v>
      </c>
      <c r="BR50" t="s">
        <v>630</v>
      </c>
      <c r="BS50"/>
      <c r="BT50" t="s">
        <v>630</v>
      </c>
      <c r="BU50"/>
      <c r="BV50" t="s">
        <v>650</v>
      </c>
      <c r="BW50" t="s">
        <v>621</v>
      </c>
      <c r="BX50" t="s">
        <v>651</v>
      </c>
      <c r="BY50" t="s">
        <v>625</v>
      </c>
      <c r="BZ50" t="s">
        <v>652</v>
      </c>
      <c r="CA50" t="s">
        <v>625</v>
      </c>
      <c r="CB50" t="s">
        <v>630</v>
      </c>
      <c r="CC50"/>
      <c r="CD50" t="n">
        <v>2.3</v>
      </c>
      <c r="CE50" t="s">
        <v>625</v>
      </c>
      <c r="CF50" t="n">
        <v>0</v>
      </c>
      <c r="CG50" t="s">
        <v>621</v>
      </c>
      <c r="CH50" t="n">
        <v>0</v>
      </c>
      <c r="CI50" t="s">
        <v>621</v>
      </c>
      <c r="CJ50" t="s">
        <v>630</v>
      </c>
      <c r="CK50"/>
      <c r="CL50" t="s">
        <v>655</v>
      </c>
      <c r="CM50" t="s">
        <v>621</v>
      </c>
      <c r="CN50" t="n">
        <v>5.75</v>
      </c>
      <c r="CO50" t="n">
        <v>0</v>
      </c>
    </row>
    <row r="51">
      <c r="A51" s="119" t="n">
        <v>89</v>
      </c>
      <c r="B51" s="119" t="s">
        <v>957</v>
      </c>
      <c r="C51" s="119" t="s">
        <v>958</v>
      </c>
      <c r="D51" s="115"/>
      <c r="E51" s="115" t="str">
        <f>IFERROR(GEOMEAN(F51, G51), MAX(F51, G51))</f>
      </c>
      <c r="F51" s="115" t="str">
        <f>MAX(J51, CN51)</f>
      </c>
      <c r="G51" s="115" t="str">
        <f>MAX(R51, U51, V51, Y51, Z51, AJ51, CO51)</f>
      </c>
      <c r="H51" s="115"/>
      <c r="I51" s="115" t="n">
        <v>23.6</v>
      </c>
      <c r="J51" s="115" t="n">
        <v>9.28</v>
      </c>
      <c r="K51" s="115" t="n">
        <v>0</v>
      </c>
      <c r="L51" s="115" t="n">
        <v>0.3</v>
      </c>
      <c r="M51" s="115"/>
      <c r="N51" s="115"/>
      <c r="O51" s="115" t="n">
        <v>1</v>
      </c>
      <c r="P51" s="115"/>
      <c r="Q51" s="115" t="n">
        <v>0.4</v>
      </c>
      <c r="R51" s="115" t="n">
        <v>2.38095238095237</v>
      </c>
      <c r="S51" s="115" t="n">
        <v>-16.5763813651138</v>
      </c>
      <c r="T51" s="115" t="n">
        <v>-14.3093610546789</v>
      </c>
      <c r="U51" s="115" t="n">
        <v>0</v>
      </c>
      <c r="V51" s="115" t="n">
        <v>0</v>
      </c>
      <c r="W51" s="115" t="n">
        <v>4.46</v>
      </c>
      <c r="X51" s="115" t="n">
        <v>0.065</v>
      </c>
      <c r="Y51" s="115" t="n">
        <v>0.1784</v>
      </c>
      <c r="Z51" s="115" t="n">
        <v>0.130000000000001</v>
      </c>
      <c r="AA51" s="115" t="n">
        <v>20210219</v>
      </c>
      <c r="AB51" s="115"/>
      <c r="AC51" s="115" t="n">
        <v>60.56</v>
      </c>
      <c r="AD51" s="115"/>
      <c r="AE51" s="115" t="n">
        <v>25</v>
      </c>
      <c r="AF51" s="115"/>
      <c r="AG51" s="115" t="n">
        <v>66.03</v>
      </c>
      <c r="AH51" s="115"/>
      <c r="AI51" s="115"/>
      <c r="AJ51" s="115" t="n">
        <v>2.99076923076923</v>
      </c>
      <c r="AK51" s="115" t="n">
        <v>7.5</v>
      </c>
      <c r="AL51" s="115" t="n">
        <v>3085</v>
      </c>
      <c r="AM51" s="115" t="n">
        <v>3068</v>
      </c>
      <c r="AN51" s="115" t="n">
        <v>43851.043</v>
      </c>
      <c r="AO51" s="115" t="n">
        <v>2935</v>
      </c>
      <c r="AP51" s="115" t="n">
        <v>17</v>
      </c>
      <c r="AQ51" s="115" t="n">
        <v>0.387676069643315</v>
      </c>
      <c r="AR51" s="115" t="n">
        <v>5.1107325383305</v>
      </c>
      <c r="AS51" s="115" t="n">
        <v>0.51107325383305</v>
      </c>
      <c r="AT51" s="115" t="n">
        <v>3.9</v>
      </c>
      <c r="AU51" s="115"/>
      <c r="AV51" s="115" t="s">
        <v>959</v>
      </c>
      <c r="AW51" s="115" t="s">
        <v>621</v>
      </c>
      <c r="AX51" s="115" t="s">
        <v>788</v>
      </c>
      <c r="AY51" s="115" t="s">
        <v>625</v>
      </c>
      <c r="AZ51" s="115" t="s">
        <v>699</v>
      </c>
      <c r="BA51" s="115" t="s">
        <v>621</v>
      </c>
      <c r="BB51" s="115" t="s">
        <v>644</v>
      </c>
      <c r="BC51" s="115" t="s">
        <v>621</v>
      </c>
      <c r="BD51" s="115" t="s">
        <v>661</v>
      </c>
      <c r="BE51" s="115" t="s">
        <v>625</v>
      </c>
      <c r="BF51" s="115" t="s">
        <v>627</v>
      </c>
      <c r="BG51" s="115" t="s">
        <v>623</v>
      </c>
      <c r="BH51" s="115" t="s">
        <v>672</v>
      </c>
      <c r="BI51" t="s">
        <v>621</v>
      </c>
      <c r="BJ51" t="s">
        <v>912</v>
      </c>
      <c r="BK51" t="s">
        <v>623</v>
      </c>
      <c r="BL51" t="s">
        <v>960</v>
      </c>
      <c r="BM51" t="s">
        <v>625</v>
      </c>
      <c r="BN51" t="s">
        <v>961</v>
      </c>
      <c r="BO51" t="s">
        <v>625</v>
      </c>
      <c r="BP51" t="s">
        <v>649</v>
      </c>
      <c r="BQ51" t="s">
        <v>621</v>
      </c>
      <c r="BR51" t="s">
        <v>630</v>
      </c>
      <c r="BS51"/>
      <c r="BT51" t="s">
        <v>962</v>
      </c>
      <c r="BU51" t="s">
        <v>621</v>
      </c>
      <c r="BV51" t="s">
        <v>650</v>
      </c>
      <c r="BW51" t="s">
        <v>621</v>
      </c>
      <c r="BX51" t="s">
        <v>725</v>
      </c>
      <c r="BY51" t="s">
        <v>625</v>
      </c>
      <c r="BZ51" t="s">
        <v>666</v>
      </c>
      <c r="CA51" t="s">
        <v>621</v>
      </c>
      <c r="CB51" t="s">
        <v>918</v>
      </c>
      <c r="CC51" t="s">
        <v>623</v>
      </c>
      <c r="CD51" t="n">
        <v>1.5</v>
      </c>
      <c r="CE51" t="s">
        <v>621</v>
      </c>
      <c r="CF51" t="n">
        <v>0</v>
      </c>
      <c r="CG51" t="s">
        <v>621</v>
      </c>
      <c r="CH51" t="n">
        <v>3.8</v>
      </c>
      <c r="CI51" t="s">
        <v>625</v>
      </c>
      <c r="CJ51" t="s">
        <v>637</v>
      </c>
      <c r="CK51" t="s">
        <v>621</v>
      </c>
      <c r="CL51" t="s">
        <v>621</v>
      </c>
      <c r="CM51" t="s">
        <v>625</v>
      </c>
      <c r="CN51" t="n">
        <v>4.75</v>
      </c>
      <c r="CO51" t="n">
        <v>0</v>
      </c>
    </row>
    <row r="52">
      <c r="A52" s="119" t="n">
        <v>90</v>
      </c>
      <c r="B52" s="119" t="s">
        <v>963</v>
      </c>
      <c r="C52" s="119" t="s">
        <v>964</v>
      </c>
      <c r="D52" s="115"/>
      <c r="E52" s="115" t="str">
        <f>IFERROR(GEOMEAN(F52, G52), MAX(F52, G52))</f>
      </c>
      <c r="F52" s="115" t="str">
        <f>MAX(J52, CN52)</f>
      </c>
      <c r="G52" s="115" t="str">
        <f>MAX(R52, U52, V52, Y52, Z52, AJ52, CO52)</f>
      </c>
      <c r="H52" s="115"/>
      <c r="I52" s="115" t="n">
        <v>50.1</v>
      </c>
      <c r="J52" s="115" t="n">
        <v>3.98</v>
      </c>
      <c r="K52" s="115" t="n">
        <v>0</v>
      </c>
      <c r="L52" s="115" t="n">
        <v>0.4</v>
      </c>
      <c r="M52" s="115"/>
      <c r="N52" s="115"/>
      <c r="O52" s="115" t="n">
        <v>1</v>
      </c>
      <c r="P52" s="115" t="n">
        <v>0.6</v>
      </c>
      <c r="Q52" s="115" t="n">
        <v>0.5</v>
      </c>
      <c r="R52" s="115" t="n">
        <v>4.76190476190474</v>
      </c>
      <c r="S52" s="115" t="n">
        <v>18.4597288109303</v>
      </c>
      <c r="T52" s="115" t="n">
        <v>-14.7618571788418</v>
      </c>
      <c r="U52" s="115" t="n">
        <v>1.23064858739535</v>
      </c>
      <c r="V52" s="115" t="n">
        <v>0</v>
      </c>
      <c r="W52" s="115" t="n">
        <v>61.918</v>
      </c>
      <c r="X52" s="115" t="n">
        <v>2.186</v>
      </c>
      <c r="Y52" s="115" t="n">
        <v>2.47672</v>
      </c>
      <c r="Z52" s="115" t="n">
        <v>4.372</v>
      </c>
      <c r="AA52" s="115" t="n">
        <v>20210219</v>
      </c>
      <c r="AB52" s="115"/>
      <c r="AC52" s="115" t="n">
        <v>64.89</v>
      </c>
      <c r="AD52" s="115"/>
      <c r="AE52" s="115" t="n">
        <v>75</v>
      </c>
      <c r="AF52" s="115"/>
      <c r="AG52" s="115" t="n">
        <v>63.33</v>
      </c>
      <c r="AH52" s="115"/>
      <c r="AI52" s="115"/>
      <c r="AJ52" s="115" t="n">
        <v>2.32461538461538</v>
      </c>
      <c r="AK52" s="115" t="n">
        <v>2.5</v>
      </c>
      <c r="AL52" s="115" t="n">
        <v>18210</v>
      </c>
      <c r="AM52" s="115" t="n">
        <v>17787</v>
      </c>
      <c r="AN52" s="115" t="n">
        <v>17643.06</v>
      </c>
      <c r="AO52" s="115" t="n">
        <v>15269</v>
      </c>
      <c r="AP52" s="115" t="n">
        <v>423</v>
      </c>
      <c r="AQ52" s="115" t="n">
        <v>23.97543283308</v>
      </c>
      <c r="AR52" s="115" t="n">
        <v>19.2612482808304</v>
      </c>
      <c r="AS52" s="115" t="n">
        <v>1.92612482808304</v>
      </c>
      <c r="AT52" s="115" t="n">
        <v>3.9</v>
      </c>
      <c r="AU52" s="115"/>
      <c r="AV52" s="115" t="s">
        <v>965</v>
      </c>
      <c r="AW52" s="115" t="s">
        <v>625</v>
      </c>
      <c r="AX52" s="115" t="s">
        <v>905</v>
      </c>
      <c r="AY52" s="115" t="s">
        <v>625</v>
      </c>
      <c r="AZ52" s="115" t="s">
        <v>624</v>
      </c>
      <c r="BA52" s="115" t="s">
        <v>625</v>
      </c>
      <c r="BB52" s="115" t="s">
        <v>671</v>
      </c>
      <c r="BC52" s="115" t="s">
        <v>625</v>
      </c>
      <c r="BD52" s="115" t="s">
        <v>645</v>
      </c>
      <c r="BE52" s="115" t="s">
        <v>625</v>
      </c>
      <c r="BF52" s="115" t="s">
        <v>662</v>
      </c>
      <c r="BG52" s="115" t="s">
        <v>625</v>
      </c>
      <c r="BH52" s="115" t="s">
        <v>672</v>
      </c>
      <c r="BI52" t="s">
        <v>621</v>
      </c>
      <c r="BJ52" t="s">
        <v>966</v>
      </c>
      <c r="BK52" t="s">
        <v>623</v>
      </c>
      <c r="BL52" t="s">
        <v>967</v>
      </c>
      <c r="BM52" t="s">
        <v>625</v>
      </c>
      <c r="BN52" t="s">
        <v>681</v>
      </c>
      <c r="BO52" t="s">
        <v>625</v>
      </c>
      <c r="BP52" t="s">
        <v>694</v>
      </c>
      <c r="BQ52" t="s">
        <v>625</v>
      </c>
      <c r="BR52" t="s">
        <v>630</v>
      </c>
      <c r="BS52"/>
      <c r="BT52" t="s">
        <v>682</v>
      </c>
      <c r="BU52" t="s">
        <v>621</v>
      </c>
      <c r="BV52" t="s">
        <v>650</v>
      </c>
      <c r="BW52" t="s">
        <v>621</v>
      </c>
      <c r="BX52" t="s">
        <v>635</v>
      </c>
      <c r="BY52" t="s">
        <v>621</v>
      </c>
      <c r="BZ52" t="s">
        <v>652</v>
      </c>
      <c r="CA52" t="s">
        <v>625</v>
      </c>
      <c r="CB52" t="s">
        <v>630</v>
      </c>
      <c r="CC52"/>
      <c r="CD52" t="n">
        <v>3.4</v>
      </c>
      <c r="CE52" t="s">
        <v>625</v>
      </c>
      <c r="CF52" t="n">
        <v>0</v>
      </c>
      <c r="CG52" t="s">
        <v>621</v>
      </c>
      <c r="CH52" t="n">
        <v>2.5</v>
      </c>
      <c r="CI52" t="s">
        <v>625</v>
      </c>
      <c r="CJ52" t="s">
        <v>637</v>
      </c>
      <c r="CK52" t="s">
        <v>621</v>
      </c>
      <c r="CL52" t="s">
        <v>623</v>
      </c>
      <c r="CM52" t="s">
        <v>623</v>
      </c>
      <c r="CN52" t="n">
        <v>4.75</v>
      </c>
      <c r="CO52" t="n">
        <v>0</v>
      </c>
    </row>
    <row r="53">
      <c r="A53" s="119" t="n">
        <v>91</v>
      </c>
      <c r="B53" s="119" t="s">
        <v>968</v>
      </c>
      <c r="C53" s="119" t="s">
        <v>969</v>
      </c>
      <c r="D53" s="115"/>
      <c r="E53" s="115" t="str">
        <f>IFERROR(GEOMEAN(F53, G53), MAX(F53, G53))</f>
      </c>
      <c r="F53" s="115" t="str">
        <f>MAX(J53, CN53)</f>
      </c>
      <c r="G53" s="115" t="str">
        <f>MAX(R53, U53, V53, Y53, Z53, AJ53, CO53)</f>
      </c>
      <c r="H53" s="115"/>
      <c r="I53" s="115" t="n">
        <v>39.9</v>
      </c>
      <c r="J53" s="115" t="n">
        <v>6.02</v>
      </c>
      <c r="K53" s="115" t="n">
        <v>0</v>
      </c>
      <c r="L53" s="115" t="n">
        <v>0.7</v>
      </c>
      <c r="M53" s="115"/>
      <c r="N53" s="115"/>
      <c r="O53" s="115" t="n">
        <v>0</v>
      </c>
      <c r="P53" s="115" t="n">
        <v>0.4</v>
      </c>
      <c r="Q53" s="115" t="n">
        <v>0.3</v>
      </c>
      <c r="R53" s="115" t="n">
        <v>0</v>
      </c>
      <c r="S53" s="115" t="n">
        <v>-2.37705556854493</v>
      </c>
      <c r="T53" s="115" t="n">
        <v>2.42312918323186</v>
      </c>
      <c r="U53" s="115" t="n">
        <v>0</v>
      </c>
      <c r="V53" s="115" t="n">
        <v>0.161541945548789</v>
      </c>
      <c r="W53" s="115" t="n">
        <v>6.059</v>
      </c>
      <c r="X53" s="115" t="n">
        <v>0.48</v>
      </c>
      <c r="Y53" s="115" t="n">
        <v>0.24236</v>
      </c>
      <c r="Z53" s="115" t="n">
        <v>0.960000000000001</v>
      </c>
      <c r="AA53" s="115" t="n">
        <v>20210219</v>
      </c>
      <c r="AB53" s="115"/>
      <c r="AC53" s="115" t="n">
        <v>61.89</v>
      </c>
      <c r="AD53" s="115"/>
      <c r="AE53" s="115" t="n">
        <v>75</v>
      </c>
      <c r="AF53" s="115"/>
      <c r="AG53" s="115" t="n">
        <v>59.87</v>
      </c>
      <c r="AH53" s="115"/>
      <c r="AI53" s="115"/>
      <c r="AJ53" s="115" t="n">
        <v>2.78615384615385</v>
      </c>
      <c r="AK53" s="115" t="n">
        <v>2.5</v>
      </c>
      <c r="AL53" s="115" t="n">
        <v>13055</v>
      </c>
      <c r="AM53" s="115" t="n">
        <v>12600</v>
      </c>
      <c r="AN53" s="115" t="n">
        <v>102334.403</v>
      </c>
      <c r="AO53" s="115" t="n">
        <v>9935</v>
      </c>
      <c r="AP53" s="115" t="n">
        <v>455</v>
      </c>
      <c r="AQ53" s="115" t="n">
        <v>4.44620759648151</v>
      </c>
      <c r="AR53" s="115" t="n">
        <v>31.4041268243583</v>
      </c>
      <c r="AS53" s="115" t="n">
        <v>3.14041268243583</v>
      </c>
      <c r="AT53" s="115" t="n">
        <v>3.6</v>
      </c>
      <c r="AU53" s="115"/>
      <c r="AV53" s="115" t="s">
        <v>970</v>
      </c>
      <c r="AW53" s="115" t="s">
        <v>621</v>
      </c>
      <c r="AX53" s="115" t="s">
        <v>893</v>
      </c>
      <c r="AY53" s="115" t="s">
        <v>625</v>
      </c>
      <c r="AZ53" s="115" t="s">
        <v>624</v>
      </c>
      <c r="BA53" s="115" t="s">
        <v>625</v>
      </c>
      <c r="BB53" s="115" t="s">
        <v>644</v>
      </c>
      <c r="BC53" s="115" t="s">
        <v>621</v>
      </c>
      <c r="BD53" s="115" t="s">
        <v>645</v>
      </c>
      <c r="BE53" s="115" t="s">
        <v>625</v>
      </c>
      <c r="BF53" s="115" t="s">
        <v>662</v>
      </c>
      <c r="BG53" s="115" t="s">
        <v>625</v>
      </c>
      <c r="BH53" s="115" t="s">
        <v>672</v>
      </c>
      <c r="BI53" t="s">
        <v>621</v>
      </c>
      <c r="BJ53" t="s">
        <v>961</v>
      </c>
      <c r="BK53" t="s">
        <v>621</v>
      </c>
      <c r="BL53" t="s">
        <v>971</v>
      </c>
      <c r="BM53" t="s">
        <v>625</v>
      </c>
      <c r="BN53" t="s">
        <v>972</v>
      </c>
      <c r="BO53" t="s">
        <v>623</v>
      </c>
      <c r="BP53" t="s">
        <v>632</v>
      </c>
      <c r="BQ53" t="s">
        <v>621</v>
      </c>
      <c r="BR53" t="s">
        <v>630</v>
      </c>
      <c r="BS53"/>
      <c r="BT53" t="s">
        <v>630</v>
      </c>
      <c r="BU53"/>
      <c r="BV53" t="s">
        <v>650</v>
      </c>
      <c r="BW53" t="s">
        <v>621</v>
      </c>
      <c r="BX53" t="s">
        <v>651</v>
      </c>
      <c r="BY53" t="s">
        <v>625</v>
      </c>
      <c r="BZ53" t="s">
        <v>666</v>
      </c>
      <c r="CA53" t="s">
        <v>621</v>
      </c>
      <c r="CB53" t="s">
        <v>973</v>
      </c>
      <c r="CC53" t="s">
        <v>623</v>
      </c>
      <c r="CD53" t="n">
        <v>0</v>
      </c>
      <c r="CE53" t="s">
        <v>621</v>
      </c>
      <c r="CF53" t="n">
        <v>0</v>
      </c>
      <c r="CG53" t="s">
        <v>621</v>
      </c>
      <c r="CH53" t="n">
        <v>1.1</v>
      </c>
      <c r="CI53" t="s">
        <v>621</v>
      </c>
      <c r="CJ53" t="s">
        <v>637</v>
      </c>
      <c r="CK53" t="s">
        <v>621</v>
      </c>
      <c r="CL53" t="s">
        <v>623</v>
      </c>
      <c r="CM53" t="s">
        <v>623</v>
      </c>
      <c r="CN53" t="n">
        <v>4</v>
      </c>
      <c r="CO53" t="n">
        <v>0</v>
      </c>
    </row>
    <row r="54">
      <c r="A54" s="119" t="n">
        <v>92</v>
      </c>
      <c r="B54" s="119" t="s">
        <v>974</v>
      </c>
      <c r="C54" s="119" t="s">
        <v>975</v>
      </c>
      <c r="D54" s="115"/>
      <c r="E54" s="115" t="str">
        <f>IFERROR(GEOMEAN(F54, G54), MAX(F54, G54))</f>
      </c>
      <c r="F54" s="115" t="str">
        <f>MAX(J54, CN54)</f>
      </c>
      <c r="G54" s="115" t="str">
        <f>MAX(R54, U54, V54, Y54, Z54, AJ54, CO54)</f>
      </c>
      <c r="H54" s="115"/>
      <c r="I54" s="115" t="n">
        <v>22.4</v>
      </c>
      <c r="J54" s="115" t="n">
        <v>9.52</v>
      </c>
      <c r="K54" s="115" t="n">
        <v>1</v>
      </c>
      <c r="L54" s="115" t="n">
        <v>0.5</v>
      </c>
      <c r="M54" s="115"/>
      <c r="N54" s="115"/>
      <c r="O54" s="115" t="n">
        <v>0.8</v>
      </c>
      <c r="P54" s="115"/>
      <c r="Q54" s="115" t="n">
        <v>0.7</v>
      </c>
      <c r="R54" s="115" t="n">
        <v>9.52380952380948</v>
      </c>
      <c r="S54" s="115" t="n">
        <v>-100</v>
      </c>
      <c r="T54" s="115" t="n">
        <v>-2.63138366553377</v>
      </c>
      <c r="U54" s="115" t="n">
        <v>0</v>
      </c>
      <c r="V54" s="115" t="n">
        <v>0</v>
      </c>
      <c r="W54" s="115" t="n">
        <v>9.909</v>
      </c>
      <c r="X54" s="115" t="n">
        <v>0</v>
      </c>
      <c r="Y54" s="115" t="n">
        <v>0.39636</v>
      </c>
      <c r="Z54" s="115" t="n">
        <v>0</v>
      </c>
      <c r="AA54" s="115" t="n">
        <v>20210219</v>
      </c>
      <c r="AB54" s="115"/>
      <c r="AC54" s="115" t="n">
        <v>73.89</v>
      </c>
      <c r="AD54" s="115"/>
      <c r="AE54" s="115" t="n">
        <v>50</v>
      </c>
      <c r="AF54" s="115"/>
      <c r="AG54" s="115" t="n">
        <v>77.56</v>
      </c>
      <c r="AH54" s="115"/>
      <c r="AI54" s="115"/>
      <c r="AJ54" s="115" t="n">
        <v>0.94</v>
      </c>
      <c r="AK54" s="115" t="n">
        <v>5</v>
      </c>
      <c r="AL54" s="115" t="n">
        <v>7</v>
      </c>
      <c r="AM54" s="115" t="n">
        <v>7</v>
      </c>
      <c r="AN54" s="115" t="n">
        <v>3546.427</v>
      </c>
      <c r="AO54" s="115" t="n">
        <v>7</v>
      </c>
      <c r="AP54" s="115" t="n">
        <v>0</v>
      </c>
      <c r="AQ54" s="115" t="n">
        <v>0</v>
      </c>
      <c r="AR54" s="115" t="n">
        <v>0</v>
      </c>
      <c r="AS54" s="115" t="n">
        <v>0</v>
      </c>
      <c r="AT54" s="115" t="n">
        <v>5.9</v>
      </c>
      <c r="AU54" s="115"/>
      <c r="AV54" s="115" t="s">
        <v>976</v>
      </c>
      <c r="AW54" s="115" t="s">
        <v>621</v>
      </c>
      <c r="AX54" s="115" t="s">
        <v>842</v>
      </c>
      <c r="AY54" s="115" t="s">
        <v>625</v>
      </c>
      <c r="AZ54" s="115" t="s">
        <v>699</v>
      </c>
      <c r="BA54" s="115" t="s">
        <v>621</v>
      </c>
      <c r="BB54" s="115" t="s">
        <v>644</v>
      </c>
      <c r="BC54" s="115" t="s">
        <v>621</v>
      </c>
      <c r="BD54" s="115" t="s">
        <v>661</v>
      </c>
      <c r="BE54" s="115" t="s">
        <v>625</v>
      </c>
      <c r="BF54" s="115" t="s">
        <v>627</v>
      </c>
      <c r="BG54" s="115" t="s">
        <v>623</v>
      </c>
      <c r="BH54" s="115" t="s">
        <v>672</v>
      </c>
      <c r="BI54" t="s">
        <v>621</v>
      </c>
      <c r="BJ54" t="s">
        <v>924</v>
      </c>
      <c r="BK54" t="s">
        <v>625</v>
      </c>
      <c r="BL54" t="s">
        <v>630</v>
      </c>
      <c r="BM54"/>
      <c r="BN54" t="s">
        <v>977</v>
      </c>
      <c r="BO54" t="s">
        <v>625</v>
      </c>
      <c r="BP54" t="s">
        <v>649</v>
      </c>
      <c r="BQ54" t="s">
        <v>621</v>
      </c>
      <c r="BR54" t="s">
        <v>630</v>
      </c>
      <c r="BS54"/>
      <c r="BT54" t="s">
        <v>630</v>
      </c>
      <c r="BU54"/>
      <c r="BV54" t="s">
        <v>650</v>
      </c>
      <c r="BW54" t="s">
        <v>621</v>
      </c>
      <c r="BX54" t="s">
        <v>635</v>
      </c>
      <c r="BY54" t="s">
        <v>621</v>
      </c>
      <c r="BZ54" t="s">
        <v>652</v>
      </c>
      <c r="CA54" t="s">
        <v>625</v>
      </c>
      <c r="CB54" t="s">
        <v>630</v>
      </c>
      <c r="CC54"/>
      <c r="CD54" t="n">
        <v>0</v>
      </c>
      <c r="CE54" t="s">
        <v>621</v>
      </c>
      <c r="CF54" t="n">
        <v>0</v>
      </c>
      <c r="CG54" t="s">
        <v>621</v>
      </c>
      <c r="CH54" t="n">
        <v>4.2</v>
      </c>
      <c r="CI54" t="s">
        <v>625</v>
      </c>
      <c r="CJ54" t="s">
        <v>637</v>
      </c>
      <c r="CK54" t="s">
        <v>621</v>
      </c>
      <c r="CL54" t="s">
        <v>623</v>
      </c>
      <c r="CM54" t="s">
        <v>623</v>
      </c>
      <c r="CN54" t="n">
        <v>9.75</v>
      </c>
      <c r="CO54" t="n">
        <v>0</v>
      </c>
    </row>
    <row r="55">
      <c r="A55" s="119" t="n">
        <v>93</v>
      </c>
      <c r="B55" s="119" t="s">
        <v>978</v>
      </c>
      <c r="C55" s="119" t="s">
        <v>979</v>
      </c>
      <c r="D55" s="115"/>
      <c r="E55" s="115" t="str">
        <f>IFERROR(GEOMEAN(F55, G55), MAX(F55, G55))</f>
      </c>
      <c r="F55" s="115" t="str">
        <f>MAX(J55, CN55)</f>
      </c>
      <c r="G55" s="115" t="str">
        <f>MAX(R55, U55, V55, Y55, Z55, AJ55, CO55)</f>
      </c>
      <c r="H55" s="115"/>
      <c r="I55" s="115" t="n">
        <v>65.9</v>
      </c>
      <c r="J55" s="115" t="n">
        <v>0.819999999999999</v>
      </c>
      <c r="K55" s="115" t="n">
        <v>0</v>
      </c>
      <c r="L55" s="115" t="n">
        <v>0.5</v>
      </c>
      <c r="M55" s="115"/>
      <c r="N55" s="115"/>
      <c r="O55" s="115" t="n">
        <v>0.2</v>
      </c>
      <c r="P55" s="115" t="n">
        <v>0.4</v>
      </c>
      <c r="Q55" s="115" t="n">
        <v>0.3</v>
      </c>
      <c r="R55" s="115" t="n">
        <v>0</v>
      </c>
      <c r="S55" s="115" t="n">
        <v>-3.66445269750736</v>
      </c>
      <c r="T55" s="115" t="n">
        <v>-56.2597684896059</v>
      </c>
      <c r="U55" s="115" t="n">
        <v>0</v>
      </c>
      <c r="V55" s="115" t="n">
        <v>0</v>
      </c>
      <c r="W55" s="115" t="n">
        <v>245.148</v>
      </c>
      <c r="X55" s="115" t="n">
        <v>7.599</v>
      </c>
      <c r="Y55" s="115" t="n">
        <v>9.80592</v>
      </c>
      <c r="Z55" s="115" t="n">
        <v>10</v>
      </c>
      <c r="AA55" s="115" t="n">
        <v>20210219</v>
      </c>
      <c r="AB55" s="115" t="n">
        <v>71.56</v>
      </c>
      <c r="AC55" s="115" t="n">
        <v>71.56</v>
      </c>
      <c r="AD55" s="115" t="n">
        <v>87.5</v>
      </c>
      <c r="AE55" s="115" t="n">
        <v>87.5</v>
      </c>
      <c r="AF55" s="115" t="n">
        <v>69.1</v>
      </c>
      <c r="AG55" s="115" t="n">
        <v>69.1</v>
      </c>
      <c r="AH55" s="115" t="n">
        <v>2</v>
      </c>
      <c r="AI55" s="115" t="n">
        <v>0</v>
      </c>
      <c r="AJ55" s="115" t="n">
        <v>1.29846153846154</v>
      </c>
      <c r="AK55" s="115" t="n">
        <v>1.25</v>
      </c>
      <c r="AL55" s="115" t="n">
        <v>74674</v>
      </c>
      <c r="AM55" s="115" t="n">
        <v>74303</v>
      </c>
      <c r="AN55" s="115" t="n">
        <v>46754.783</v>
      </c>
      <c r="AO55" s="115" t="n">
        <v>64747</v>
      </c>
      <c r="AP55" s="115" t="n">
        <v>371</v>
      </c>
      <c r="AQ55" s="115" t="n">
        <v>7.93501704413857</v>
      </c>
      <c r="AR55" s="115" t="n">
        <v>15.33198449349</v>
      </c>
      <c r="AS55" s="115" t="n">
        <v>1.533198449349</v>
      </c>
      <c r="AT55" s="115" t="n">
        <v>2.8</v>
      </c>
      <c r="AU55" s="115"/>
      <c r="AV55" s="115" t="s">
        <v>980</v>
      </c>
      <c r="AW55" s="115" t="s">
        <v>623</v>
      </c>
      <c r="AX55" s="115" t="s">
        <v>659</v>
      </c>
      <c r="AY55" s="115" t="s">
        <v>625</v>
      </c>
      <c r="AZ55" s="115" t="s">
        <v>660</v>
      </c>
      <c r="BA55" s="115" t="s">
        <v>625</v>
      </c>
      <c r="BB55" s="115" t="s">
        <v>644</v>
      </c>
      <c r="BC55" s="115" t="s">
        <v>621</v>
      </c>
      <c r="BD55" s="115" t="s">
        <v>661</v>
      </c>
      <c r="BE55" s="115" t="s">
        <v>625</v>
      </c>
      <c r="BF55" s="115" t="s">
        <v>708</v>
      </c>
      <c r="BG55" s="115" t="s">
        <v>621</v>
      </c>
      <c r="BH55" s="115" t="s">
        <v>672</v>
      </c>
      <c r="BI55" t="s">
        <v>621</v>
      </c>
      <c r="BJ55" t="s">
        <v>981</v>
      </c>
      <c r="BK55" t="s">
        <v>623</v>
      </c>
      <c r="BL55" t="s">
        <v>982</v>
      </c>
      <c r="BM55" t="s">
        <v>625</v>
      </c>
      <c r="BN55" t="s">
        <v>983</v>
      </c>
      <c r="BO55" t="s">
        <v>625</v>
      </c>
      <c r="BP55" t="s">
        <v>649</v>
      </c>
      <c r="BQ55" t="s">
        <v>621</v>
      </c>
      <c r="BR55" t="s">
        <v>630</v>
      </c>
      <c r="BS55"/>
      <c r="BT55" t="s">
        <v>630</v>
      </c>
      <c r="BU55"/>
      <c r="BV55" t="s">
        <v>650</v>
      </c>
      <c r="BW55" t="s">
        <v>621</v>
      </c>
      <c r="BX55" t="s">
        <v>651</v>
      </c>
      <c r="BY55" t="s">
        <v>625</v>
      </c>
      <c r="BZ55" t="s">
        <v>652</v>
      </c>
      <c r="CA55" t="s">
        <v>625</v>
      </c>
      <c r="CB55" t="s">
        <v>630</v>
      </c>
      <c r="CC55"/>
      <c r="CD55" t="n">
        <v>0</v>
      </c>
      <c r="CE55" t="s">
        <v>621</v>
      </c>
      <c r="CF55" t="n">
        <v>0</v>
      </c>
      <c r="CG55" t="s">
        <v>621</v>
      </c>
      <c r="CH55" t="n">
        <v>4.3</v>
      </c>
      <c r="CI55" t="s">
        <v>625</v>
      </c>
      <c r="CJ55" t="s">
        <v>630</v>
      </c>
      <c r="CK55"/>
      <c r="CL55" t="s">
        <v>621</v>
      </c>
      <c r="CM55" t="s">
        <v>625</v>
      </c>
      <c r="CN55" t="n">
        <v>2</v>
      </c>
      <c r="CO55" t="n">
        <v>0</v>
      </c>
    </row>
    <row r="56">
      <c r="A56" s="119" t="n">
        <v>94</v>
      </c>
      <c r="B56" s="119" t="s">
        <v>984</v>
      </c>
      <c r="C56" s="119" t="s">
        <v>985</v>
      </c>
      <c r="D56" s="115"/>
      <c r="E56" s="115" t="str">
        <f>IFERROR(GEOMEAN(F56, G56), MAX(F56, G56))</f>
      </c>
      <c r="F56" s="115" t="str">
        <f>MAX(J56, CN56)</f>
      </c>
      <c r="G56" s="115" t="str">
        <f>MAX(R56, U56, V56, Y56, Z56, AJ56, CO56)</f>
      </c>
      <c r="H56" s="115"/>
      <c r="I56" s="115" t="n">
        <v>57</v>
      </c>
      <c r="J56" s="115" t="n">
        <v>2.6</v>
      </c>
      <c r="K56" s="115" t="n">
        <v>0.9</v>
      </c>
      <c r="L56" s="115" t="n">
        <v>0.5</v>
      </c>
      <c r="M56" s="115"/>
      <c r="N56" s="115"/>
      <c r="O56" s="115" t="n">
        <v>0.5</v>
      </c>
      <c r="P56" s="115" t="n">
        <v>0.6</v>
      </c>
      <c r="Q56" s="115" t="n">
        <v>0.6</v>
      </c>
      <c r="R56" s="115" t="n">
        <v>7.14285714285711</v>
      </c>
      <c r="S56" s="115" t="n">
        <v>-18.9298137400799</v>
      </c>
      <c r="T56" s="115" t="n">
        <v>24.7763595168756</v>
      </c>
      <c r="U56" s="115" t="n">
        <v>0</v>
      </c>
      <c r="V56" s="115" t="n">
        <v>1.65175730112504</v>
      </c>
      <c r="W56" s="115" t="n">
        <v>540.074</v>
      </c>
      <c r="X56" s="115" t="n">
        <v>3.662</v>
      </c>
      <c r="Y56" s="115" t="n">
        <v>10</v>
      </c>
      <c r="Z56" s="115" t="n">
        <v>7.324</v>
      </c>
      <c r="AA56" s="115" t="n">
        <v>20210219</v>
      </c>
      <c r="AB56" s="115"/>
      <c r="AC56" s="115" t="n">
        <v>45.44</v>
      </c>
      <c r="AD56" s="115"/>
      <c r="AE56" s="115" t="n">
        <v>50</v>
      </c>
      <c r="AF56" s="115"/>
      <c r="AG56" s="115" t="n">
        <v>44.74</v>
      </c>
      <c r="AH56" s="115"/>
      <c r="AI56" s="115"/>
      <c r="AJ56" s="115" t="n">
        <v>5.31692307692308</v>
      </c>
      <c r="AK56" s="115" t="n">
        <v>5</v>
      </c>
      <c r="AL56" s="115" t="n">
        <v>929</v>
      </c>
      <c r="AM56" s="115" t="n">
        <v>857</v>
      </c>
      <c r="AN56" s="115" t="n">
        <v>1326.539</v>
      </c>
      <c r="AO56" s="115" t="n">
        <v>491</v>
      </c>
      <c r="AP56" s="115" t="n">
        <v>72</v>
      </c>
      <c r="AQ56" s="115" t="n">
        <v>54.2765798819334</v>
      </c>
      <c r="AR56" s="115" t="n">
        <v>89.2057026476578</v>
      </c>
      <c r="AS56" s="115" t="n">
        <v>8.92057026476578</v>
      </c>
      <c r="AT56" s="115" t="n">
        <v>3</v>
      </c>
      <c r="AU56" s="115"/>
      <c r="AV56" s="115" t="s">
        <v>986</v>
      </c>
      <c r="AW56" s="115" t="s">
        <v>623</v>
      </c>
      <c r="AX56" s="115" t="s">
        <v>940</v>
      </c>
      <c r="AY56" s="115" t="s">
        <v>625</v>
      </c>
      <c r="AZ56" s="115" t="s">
        <v>660</v>
      </c>
      <c r="BA56" s="115" t="s">
        <v>625</v>
      </c>
      <c r="BB56" s="115" t="s">
        <v>626</v>
      </c>
      <c r="BC56" s="115" t="s">
        <v>623</v>
      </c>
      <c r="BD56" s="115" t="s">
        <v>626</v>
      </c>
      <c r="BE56" s="115" t="s">
        <v>623</v>
      </c>
      <c r="BF56" s="115" t="s">
        <v>627</v>
      </c>
      <c r="BG56" s="115" t="s">
        <v>623</v>
      </c>
      <c r="BH56" s="115" t="s">
        <v>672</v>
      </c>
      <c r="BI56" t="s">
        <v>621</v>
      </c>
      <c r="BJ56" t="s">
        <v>987</v>
      </c>
      <c r="BK56" t="s">
        <v>623</v>
      </c>
      <c r="BL56" t="s">
        <v>988</v>
      </c>
      <c r="BM56" t="s">
        <v>625</v>
      </c>
      <c r="BN56" t="s">
        <v>989</v>
      </c>
      <c r="BO56" t="s">
        <v>621</v>
      </c>
      <c r="BP56" t="s">
        <v>649</v>
      </c>
      <c r="BQ56" t="s">
        <v>621</v>
      </c>
      <c r="BR56" t="s">
        <v>630</v>
      </c>
      <c r="BS56"/>
      <c r="BT56" t="s">
        <v>630</v>
      </c>
      <c r="BU56"/>
      <c r="BV56" t="s">
        <v>650</v>
      </c>
      <c r="BW56" t="s">
        <v>621</v>
      </c>
      <c r="BX56" t="s">
        <v>651</v>
      </c>
      <c r="BY56" t="s">
        <v>625</v>
      </c>
      <c r="BZ56" t="s">
        <v>652</v>
      </c>
      <c r="CA56" t="s">
        <v>625</v>
      </c>
      <c r="CB56" t="s">
        <v>630</v>
      </c>
      <c r="CC56"/>
      <c r="CD56" t="n">
        <v>0</v>
      </c>
      <c r="CE56" t="s">
        <v>621</v>
      </c>
      <c r="CF56" t="n">
        <v>0</v>
      </c>
      <c r="CG56" t="s">
        <v>621</v>
      </c>
      <c r="CH56" t="n">
        <v>0</v>
      </c>
      <c r="CI56" t="s">
        <v>621</v>
      </c>
      <c r="CJ56" t="s">
        <v>630</v>
      </c>
      <c r="CK56"/>
      <c r="CL56" t="s">
        <v>655</v>
      </c>
      <c r="CM56" t="s">
        <v>621</v>
      </c>
      <c r="CN56" t="n">
        <v>2.5</v>
      </c>
      <c r="CO56" t="n">
        <v>0</v>
      </c>
    </row>
    <row r="57">
      <c r="A57" s="119" t="n">
        <v>95</v>
      </c>
      <c r="B57" s="119" t="s">
        <v>990</v>
      </c>
      <c r="C57" s="119" t="s">
        <v>991</v>
      </c>
      <c r="D57" s="115"/>
      <c r="E57" s="115" t="str">
        <f>IFERROR(GEOMEAN(F57, G57), MAX(F57, G57))</f>
      </c>
      <c r="F57" s="115" t="str">
        <f>MAX(J57, CN57)</f>
      </c>
      <c r="G57" s="115" t="str">
        <f>MAX(R57, U57, V57, Y57, Z57, AJ57, CO57)</f>
      </c>
      <c r="H57" s="115"/>
      <c r="I57" s="115" t="n">
        <v>40.6</v>
      </c>
      <c r="J57" s="115" t="n">
        <v>5.88</v>
      </c>
      <c r="K57" s="115" t="n">
        <v>0</v>
      </c>
      <c r="L57" s="115" t="n">
        <v>0.5</v>
      </c>
      <c r="M57" s="115"/>
      <c r="N57" s="115"/>
      <c r="O57" s="115" t="n">
        <v>0.5</v>
      </c>
      <c r="P57" s="115"/>
      <c r="Q57" s="115" t="n">
        <v>0.3</v>
      </c>
      <c r="R57" s="115" t="n">
        <v>0</v>
      </c>
      <c r="S57" s="115" t="n">
        <v>60.2331002331002</v>
      </c>
      <c r="T57" s="115" t="n">
        <v>25.1064554025633</v>
      </c>
      <c r="U57" s="115" t="n">
        <v>4.01554001554002</v>
      </c>
      <c r="V57" s="115" t="n">
        <v>1.67376369350422</v>
      </c>
      <c r="W57" s="115" t="n">
        <v>6.607</v>
      </c>
      <c r="X57" s="115" t="n">
        <v>0.097</v>
      </c>
      <c r="Y57" s="115" t="n">
        <v>0.264279999999999</v>
      </c>
      <c r="Z57" s="115" t="n">
        <v>0.194000000000001</v>
      </c>
      <c r="AA57" s="115" t="n">
        <v>20210219</v>
      </c>
      <c r="AB57" s="115"/>
      <c r="AC57" s="115" t="n">
        <v>38.33</v>
      </c>
      <c r="AD57" s="115"/>
      <c r="AE57" s="115" t="n">
        <v>0</v>
      </c>
      <c r="AF57" s="115"/>
      <c r="AG57" s="115" t="n">
        <v>44.23</v>
      </c>
      <c r="AH57" s="115"/>
      <c r="AI57" s="115"/>
      <c r="AJ57" s="115" t="n">
        <v>6.41076923076923</v>
      </c>
      <c r="AK57" s="115" t="n">
        <v>10</v>
      </c>
      <c r="AL57" s="115" t="n">
        <v>2941</v>
      </c>
      <c r="AM57" s="115" t="n">
        <v>2825</v>
      </c>
      <c r="AN57" s="115" t="n">
        <v>114963.583</v>
      </c>
      <c r="AO57" s="115" t="n">
        <v>2181</v>
      </c>
      <c r="AP57" s="115" t="n">
        <v>116</v>
      </c>
      <c r="AQ57" s="115" t="n">
        <v>1.00901517657118</v>
      </c>
      <c r="AR57" s="115" t="n">
        <v>34.8464007336084</v>
      </c>
      <c r="AS57" s="115" t="n">
        <v>3.48464007336084</v>
      </c>
      <c r="AT57" s="115" t="n">
        <v>5.9</v>
      </c>
      <c r="AU57" s="115"/>
      <c r="AV57" s="115" t="s">
        <v>992</v>
      </c>
      <c r="AW57" s="115" t="s">
        <v>621</v>
      </c>
      <c r="AX57" s="115" t="s">
        <v>698</v>
      </c>
      <c r="AY57" s="115" t="s">
        <v>625</v>
      </c>
      <c r="AZ57" s="115" t="s">
        <v>643</v>
      </c>
      <c r="BA57" s="115" t="s">
        <v>625</v>
      </c>
      <c r="BB57" s="115" t="s">
        <v>644</v>
      </c>
      <c r="BC57" s="115" t="s">
        <v>621</v>
      </c>
      <c r="BD57" s="115" t="s">
        <v>626</v>
      </c>
      <c r="BE57" s="115" t="s">
        <v>623</v>
      </c>
      <c r="BF57" s="115" t="s">
        <v>627</v>
      </c>
      <c r="BG57" s="115" t="s">
        <v>623</v>
      </c>
      <c r="BH57" s="115" t="s">
        <v>628</v>
      </c>
      <c r="BI57" t="s">
        <v>623</v>
      </c>
      <c r="BJ57" t="s">
        <v>860</v>
      </c>
      <c r="BK57" t="s">
        <v>621</v>
      </c>
      <c r="BL57" t="s">
        <v>630</v>
      </c>
      <c r="BM57"/>
      <c r="BN57" t="s">
        <v>993</v>
      </c>
      <c r="BO57" t="s">
        <v>623</v>
      </c>
      <c r="BP57" t="s">
        <v>694</v>
      </c>
      <c r="BQ57" t="s">
        <v>625</v>
      </c>
      <c r="BR57" t="s">
        <v>994</v>
      </c>
      <c r="BS57" t="s">
        <v>623</v>
      </c>
      <c r="BT57" t="s">
        <v>630</v>
      </c>
      <c r="BU57"/>
      <c r="BV57" t="s">
        <v>650</v>
      </c>
      <c r="BW57" t="s">
        <v>621</v>
      </c>
      <c r="BX57" t="s">
        <v>725</v>
      </c>
      <c r="BY57" t="s">
        <v>625</v>
      </c>
      <c r="BZ57" t="s">
        <v>666</v>
      </c>
      <c r="CA57" t="s">
        <v>621</v>
      </c>
      <c r="CB57" t="s">
        <v>995</v>
      </c>
      <c r="CC57" t="s">
        <v>623</v>
      </c>
      <c r="CD57" t="n">
        <v>0</v>
      </c>
      <c r="CE57" t="s">
        <v>621</v>
      </c>
      <c r="CF57" t="n">
        <v>0</v>
      </c>
      <c r="CG57" t="s">
        <v>621</v>
      </c>
      <c r="CH57" t="n">
        <v>4.7</v>
      </c>
      <c r="CI57" t="s">
        <v>625</v>
      </c>
      <c r="CJ57" t="s">
        <v>637</v>
      </c>
      <c r="CK57" t="s">
        <v>621</v>
      </c>
      <c r="CL57" t="s">
        <v>623</v>
      </c>
      <c r="CM57" t="s">
        <v>623</v>
      </c>
      <c r="CN57" t="n">
        <v>9.75</v>
      </c>
      <c r="CO57" t="n">
        <v>10</v>
      </c>
    </row>
    <row r="58">
      <c r="A58" s="119" t="n">
        <v>96</v>
      </c>
      <c r="B58" s="119" t="s">
        <v>996</v>
      </c>
      <c r="C58" s="119" t="s">
        <v>997</v>
      </c>
      <c r="D58" s="115"/>
      <c r="E58" s="115" t="str">
        <f>IFERROR(GEOMEAN(F58, G58), MAX(F58, G58))</f>
      </c>
      <c r="F58" s="115" t="str">
        <f>MAX(J58, CN58)</f>
      </c>
      <c r="G58" s="115" t="str">
        <f>MAX(R58, U58, V58, Y58, Z58, AJ58, CO58)</f>
      </c>
      <c r="H58" s="115"/>
      <c r="I58" s="115" t="n">
        <v>68.7</v>
      </c>
      <c r="J58" s="115" t="n">
        <v>0.26</v>
      </c>
      <c r="K58" s="115" t="n">
        <v>0.8</v>
      </c>
      <c r="L58" s="115" t="n">
        <v>0.6</v>
      </c>
      <c r="M58" s="115"/>
      <c r="N58" s="115"/>
      <c r="O58" s="115" t="n">
        <v>0.8</v>
      </c>
      <c r="P58" s="115" t="n">
        <v>0.7</v>
      </c>
      <c r="Q58" s="115" t="n">
        <v>0.7</v>
      </c>
      <c r="R58" s="115" t="n">
        <v>9.52380952380948</v>
      </c>
      <c r="S58" s="115" t="n">
        <v>-9.4266861743874</v>
      </c>
      <c r="T58" s="115" t="n">
        <v>14.9595029517845</v>
      </c>
      <c r="U58" s="115" t="n">
        <v>0</v>
      </c>
      <c r="V58" s="115" t="n">
        <v>0.997300196785632</v>
      </c>
      <c r="W58" s="115" t="n">
        <v>78.484</v>
      </c>
      <c r="X58" s="115" t="n">
        <v>0.438</v>
      </c>
      <c r="Y58" s="115" t="n">
        <v>3.13936</v>
      </c>
      <c r="Z58" s="115" t="n">
        <v>0.875999999999999</v>
      </c>
      <c r="AA58" s="115" t="n">
        <v>20210219</v>
      </c>
      <c r="AB58" s="115"/>
      <c r="AC58" s="115" t="n">
        <v>56.83</v>
      </c>
      <c r="AD58" s="115"/>
      <c r="AE58" s="115" t="n">
        <v>75</v>
      </c>
      <c r="AF58" s="115"/>
      <c r="AG58" s="115" t="n">
        <v>54.04</v>
      </c>
      <c r="AH58" s="115"/>
      <c r="AI58" s="115"/>
      <c r="AJ58" s="115" t="n">
        <v>3.56461538461538</v>
      </c>
      <c r="AK58" s="115" t="n">
        <v>2.5</v>
      </c>
      <c r="AL58" s="115" t="n">
        <v>826</v>
      </c>
      <c r="AM58" s="115" t="n">
        <v>811</v>
      </c>
      <c r="AN58" s="115" t="n">
        <v>5540.718</v>
      </c>
      <c r="AO58" s="115" t="n">
        <v>710</v>
      </c>
      <c r="AP58" s="115" t="n">
        <v>15</v>
      </c>
      <c r="AQ58" s="115" t="n">
        <v>2.70723036256312</v>
      </c>
      <c r="AR58" s="115" t="n">
        <v>16.3380281690141</v>
      </c>
      <c r="AS58" s="115" t="n">
        <v>1.63380281690141</v>
      </c>
      <c r="AT58" s="115" t="n">
        <v>2.1</v>
      </c>
      <c r="AU58" s="115"/>
      <c r="AV58" s="115" t="s">
        <v>998</v>
      </c>
      <c r="AW58" s="115" t="s">
        <v>625</v>
      </c>
      <c r="AX58" s="115" t="s">
        <v>999</v>
      </c>
      <c r="AY58" s="115" t="s">
        <v>625</v>
      </c>
      <c r="AZ58" s="115" t="s">
        <v>660</v>
      </c>
      <c r="BA58" s="115" t="s">
        <v>625</v>
      </c>
      <c r="BB58" s="115" t="s">
        <v>626</v>
      </c>
      <c r="BC58" s="115" t="s">
        <v>623</v>
      </c>
      <c r="BD58" s="115" t="s">
        <v>645</v>
      </c>
      <c r="BE58" s="115" t="s">
        <v>625</v>
      </c>
      <c r="BF58" s="115" t="s">
        <v>708</v>
      </c>
      <c r="BG58" s="115" t="s">
        <v>621</v>
      </c>
      <c r="BH58" s="115" t="s">
        <v>646</v>
      </c>
      <c r="BI58" t="s">
        <v>625</v>
      </c>
      <c r="BJ58" t="s">
        <v>647</v>
      </c>
      <c r="BK58" t="s">
        <v>623</v>
      </c>
      <c r="BL58" t="s">
        <v>1000</v>
      </c>
      <c r="BM58" t="s">
        <v>625</v>
      </c>
      <c r="BN58" t="s">
        <v>703</v>
      </c>
      <c r="BO58" t="s">
        <v>621</v>
      </c>
      <c r="BP58" t="s">
        <v>649</v>
      </c>
      <c r="BQ58" t="s">
        <v>621</v>
      </c>
      <c r="BR58" t="s">
        <v>630</v>
      </c>
      <c r="BS58"/>
      <c r="BT58" t="s">
        <v>630</v>
      </c>
      <c r="BU58"/>
      <c r="BV58" t="s">
        <v>650</v>
      </c>
      <c r="BW58" t="s">
        <v>621</v>
      </c>
      <c r="BX58" t="s">
        <v>651</v>
      </c>
      <c r="BY58" t="s">
        <v>625</v>
      </c>
      <c r="BZ58" t="s">
        <v>652</v>
      </c>
      <c r="CA58" t="s">
        <v>625</v>
      </c>
      <c r="CB58" t="s">
        <v>630</v>
      </c>
      <c r="CC58"/>
      <c r="CD58" t="n">
        <v>0.1</v>
      </c>
      <c r="CE58" t="s">
        <v>621</v>
      </c>
      <c r="CF58" t="n">
        <v>0</v>
      </c>
      <c r="CG58" t="s">
        <v>621</v>
      </c>
      <c r="CH58" t="n">
        <v>0</v>
      </c>
      <c r="CI58" t="s">
        <v>621</v>
      </c>
      <c r="CJ58" t="s">
        <v>630</v>
      </c>
      <c r="CK58"/>
      <c r="CL58" t="s">
        <v>655</v>
      </c>
      <c r="CM58" t="s">
        <v>621</v>
      </c>
      <c r="CN58" t="n">
        <v>0.25</v>
      </c>
      <c r="CO58" t="n">
        <v>0</v>
      </c>
    </row>
    <row r="59">
      <c r="A59" s="119" t="n">
        <v>97</v>
      </c>
      <c r="B59" s="119" t="s">
        <v>1001</v>
      </c>
      <c r="C59" s="119" t="s">
        <v>1002</v>
      </c>
      <c r="D59" s="115"/>
      <c r="E59" s="115" t="str">
        <f>IFERROR(GEOMEAN(F59, G59), MAX(F59, G59))</f>
      </c>
      <c r="F59" s="115" t="str">
        <f>MAX(J59, CN59)</f>
      </c>
      <c r="G59" s="115" t="str">
        <f>MAX(R59, U59, V59, Y59, Z59, AJ59, CO59)</f>
      </c>
      <c r="H59" s="115"/>
      <c r="I59" s="115" t="n">
        <v>25.7</v>
      </c>
      <c r="J59" s="115" t="n">
        <v>8.86</v>
      </c>
      <c r="K59" s="115" t="n">
        <v>1</v>
      </c>
      <c r="L59" s="115" t="n">
        <v>1</v>
      </c>
      <c r="M59" s="115"/>
      <c r="N59" s="115"/>
      <c r="O59" s="115" t="n">
        <v>1</v>
      </c>
      <c r="P59" s="115" t="n">
        <v>0.7</v>
      </c>
      <c r="Q59" s="115" t="n">
        <v>0.9</v>
      </c>
      <c r="R59" s="115" t="n">
        <v>10</v>
      </c>
      <c r="S59" s="115" t="n">
        <v>0.01</v>
      </c>
      <c r="T59" s="115" t="n">
        <v>0.01</v>
      </c>
      <c r="U59" s="115" t="n">
        <v>0.000666666666667481</v>
      </c>
      <c r="V59" s="115" t="n">
        <v>0.000666666666667481</v>
      </c>
      <c r="W59" s="115" t="n">
        <v>0</v>
      </c>
      <c r="X59" s="115" t="n">
        <v>0</v>
      </c>
      <c r="Y59" s="115" t="n">
        <v>0</v>
      </c>
      <c r="Z59" s="115" t="n">
        <v>0</v>
      </c>
      <c r="AA59" s="115" t="n">
        <v>20210219</v>
      </c>
      <c r="AB59" s="115"/>
      <c r="AC59" s="115" t="n">
        <v>51.67</v>
      </c>
      <c r="AD59" s="115"/>
      <c r="AE59" s="115" t="n">
        <v>75</v>
      </c>
      <c r="AF59" s="115"/>
      <c r="AG59" s="115" t="n">
        <v>48.08</v>
      </c>
      <c r="AH59" s="115"/>
      <c r="AI59" s="115"/>
      <c r="AJ59" s="115" t="n">
        <v>4.35846153846154</v>
      </c>
      <c r="AK59" s="115" t="n">
        <v>2.5</v>
      </c>
      <c r="AL59" s="115" t="n">
        <v>2</v>
      </c>
      <c r="AM59" s="115" t="n">
        <v>2</v>
      </c>
      <c r="AN59" s="115" t="n">
        <v>896.444</v>
      </c>
      <c r="AO59" s="115" t="n">
        <v>2</v>
      </c>
      <c r="AP59" s="115" t="n">
        <v>0</v>
      </c>
      <c r="AQ59" s="115" t="n">
        <v>0</v>
      </c>
      <c r="AR59" s="115" t="n">
        <v>0</v>
      </c>
      <c r="AS59" s="115" t="n">
        <v>0</v>
      </c>
      <c r="AT59" s="115" t="n">
        <v>4.1</v>
      </c>
      <c r="AU59" s="115"/>
      <c r="AV59" s="115" t="s">
        <v>858</v>
      </c>
      <c r="AW59" s="115" t="s">
        <v>621</v>
      </c>
      <c r="AX59" s="115" t="s">
        <v>1003</v>
      </c>
      <c r="AY59" s="115" t="s">
        <v>625</v>
      </c>
      <c r="AZ59" s="115" t="s">
        <v>660</v>
      </c>
      <c r="BA59" s="115" t="s">
        <v>625</v>
      </c>
      <c r="BB59" s="115" t="s">
        <v>626</v>
      </c>
      <c r="BC59" s="115" t="s">
        <v>623</v>
      </c>
      <c r="BD59" s="115" t="s">
        <v>645</v>
      </c>
      <c r="BE59" s="115" t="s">
        <v>625</v>
      </c>
      <c r="BF59" s="115" t="s">
        <v>662</v>
      </c>
      <c r="BG59" s="115" t="s">
        <v>625</v>
      </c>
      <c r="BH59" s="115" t="s">
        <v>672</v>
      </c>
      <c r="BI59" t="s">
        <v>621</v>
      </c>
      <c r="BJ59" t="s">
        <v>1004</v>
      </c>
      <c r="BK59" t="s">
        <v>623</v>
      </c>
      <c r="BL59" t="s">
        <v>804</v>
      </c>
      <c r="BM59" t="s">
        <v>625</v>
      </c>
      <c r="BN59" t="s">
        <v>1005</v>
      </c>
      <c r="BO59" t="s">
        <v>625</v>
      </c>
      <c r="BP59" t="s">
        <v>649</v>
      </c>
      <c r="BQ59" t="s">
        <v>621</v>
      </c>
      <c r="BR59" t="s">
        <v>630</v>
      </c>
      <c r="BS59"/>
      <c r="BT59" t="s">
        <v>630</v>
      </c>
      <c r="BU59"/>
      <c r="BV59" t="s">
        <v>650</v>
      </c>
      <c r="BW59" t="s">
        <v>621</v>
      </c>
      <c r="BX59" t="s">
        <v>635</v>
      </c>
      <c r="BY59" t="s">
        <v>621</v>
      </c>
      <c r="BZ59" t="s">
        <v>666</v>
      </c>
      <c r="CA59" t="s">
        <v>621</v>
      </c>
      <c r="CB59" t="s">
        <v>630</v>
      </c>
      <c r="CC59"/>
      <c r="CD59" t="n">
        <v>0.1</v>
      </c>
      <c r="CE59" t="s">
        <v>621</v>
      </c>
      <c r="CF59" t="n">
        <v>3.1</v>
      </c>
      <c r="CG59" t="s">
        <v>625</v>
      </c>
      <c r="CH59" t="n">
        <v>2</v>
      </c>
      <c r="CI59" t="s">
        <v>621</v>
      </c>
      <c r="CJ59" t="s">
        <v>630</v>
      </c>
      <c r="CK59"/>
      <c r="CL59" t="s">
        <v>914</v>
      </c>
      <c r="CM59" t="s">
        <v>625</v>
      </c>
      <c r="CN59" t="n">
        <v>5.25</v>
      </c>
      <c r="CO59" t="n">
        <v>0</v>
      </c>
    </row>
    <row r="60">
      <c r="A60" s="119" t="n">
        <v>98</v>
      </c>
      <c r="B60" s="119" t="s">
        <v>1006</v>
      </c>
      <c r="C60" s="119" t="s">
        <v>1007</v>
      </c>
      <c r="D60" s="115"/>
      <c r="E60" s="115" t="str">
        <f>IFERROR(GEOMEAN(F60, G60), MAX(F60, G60))</f>
      </c>
      <c r="F60" s="115" t="str">
        <f>MAX(J60, CN60)</f>
      </c>
      <c r="G60" s="115" t="str">
        <f>MAX(R60, U60, V60, Y60, Z60, AJ60, CO60)</f>
      </c>
      <c r="H60" s="115"/>
      <c r="I60" s="115" t="n">
        <v>68.2</v>
      </c>
      <c r="J60" s="115" t="n">
        <v>0.359999999999999</v>
      </c>
      <c r="K60" s="115" t="n">
        <v>0</v>
      </c>
      <c r="L60" s="115" t="n">
        <v>0.7</v>
      </c>
      <c r="M60" s="115"/>
      <c r="N60" s="115"/>
      <c r="O60" s="115" t="n">
        <v>0</v>
      </c>
      <c r="P60" s="115" t="n">
        <v>0.4</v>
      </c>
      <c r="Q60" s="115" t="n">
        <v>0.3</v>
      </c>
      <c r="R60" s="115" t="n">
        <v>0</v>
      </c>
      <c r="S60" s="115" t="n">
        <v>-13.4100733483152</v>
      </c>
      <c r="T60" s="115" t="n">
        <v>-9.4434766370643</v>
      </c>
      <c r="U60" s="115" t="n">
        <v>0</v>
      </c>
      <c r="V60" s="115" t="n">
        <v>0</v>
      </c>
      <c r="W60" s="115" t="n">
        <v>284.937</v>
      </c>
      <c r="X60" s="115" t="n">
        <v>5.671</v>
      </c>
      <c r="Y60" s="115" t="n">
        <v>10</v>
      </c>
      <c r="Z60" s="115" t="n">
        <v>10</v>
      </c>
      <c r="AA60" s="115" t="n">
        <v>20210219</v>
      </c>
      <c r="AB60" s="115"/>
      <c r="AC60" s="115" t="n">
        <v>64.83</v>
      </c>
      <c r="AD60" s="115"/>
      <c r="AE60" s="115" t="n">
        <v>50</v>
      </c>
      <c r="AF60" s="115"/>
      <c r="AG60" s="115" t="n">
        <v>67.12</v>
      </c>
      <c r="AH60" s="115"/>
      <c r="AI60" s="115"/>
      <c r="AJ60" s="115" t="n">
        <v>2.33384615384615</v>
      </c>
      <c r="AK60" s="115" t="n">
        <v>5</v>
      </c>
      <c r="AL60" s="115" t="n">
        <v>100787</v>
      </c>
      <c r="AM60" s="115" t="n">
        <v>98895</v>
      </c>
      <c r="AN60" s="115" t="n">
        <v>65273.512</v>
      </c>
      <c r="AO60" s="115" t="n">
        <v>81795</v>
      </c>
      <c r="AP60" s="115" t="n">
        <v>1892</v>
      </c>
      <c r="AQ60" s="115" t="n">
        <v>28.9857239487895</v>
      </c>
      <c r="AR60" s="115" t="n">
        <v>23.2190231676753</v>
      </c>
      <c r="AS60" s="115" t="n">
        <v>2.32190231676753</v>
      </c>
      <c r="AT60" s="115" t="n">
        <v>3</v>
      </c>
      <c r="AU60" s="115"/>
      <c r="AV60" s="115" t="s">
        <v>1008</v>
      </c>
      <c r="AW60" s="115" t="s">
        <v>623</v>
      </c>
      <c r="AX60" s="115" t="s">
        <v>911</v>
      </c>
      <c r="AY60" s="115" t="s">
        <v>625</v>
      </c>
      <c r="AZ60" s="115" t="s">
        <v>660</v>
      </c>
      <c r="BA60" s="115" t="s">
        <v>625</v>
      </c>
      <c r="BB60" s="115" t="s">
        <v>626</v>
      </c>
      <c r="BC60" s="115" t="s">
        <v>623</v>
      </c>
      <c r="BD60" s="115" t="s">
        <v>661</v>
      </c>
      <c r="BE60" s="115" t="s">
        <v>625</v>
      </c>
      <c r="BF60" s="115" t="s">
        <v>708</v>
      </c>
      <c r="BG60" s="115" t="s">
        <v>621</v>
      </c>
      <c r="BH60" s="115" t="s">
        <v>628</v>
      </c>
      <c r="BI60" t="s">
        <v>623</v>
      </c>
      <c r="BJ60" t="s">
        <v>1009</v>
      </c>
      <c r="BK60" t="s">
        <v>623</v>
      </c>
      <c r="BL60" t="s">
        <v>1010</v>
      </c>
      <c r="BM60" t="s">
        <v>625</v>
      </c>
      <c r="BN60" t="s">
        <v>936</v>
      </c>
      <c r="BO60" t="s">
        <v>621</v>
      </c>
      <c r="BP60" t="s">
        <v>649</v>
      </c>
      <c r="BQ60" t="s">
        <v>621</v>
      </c>
      <c r="BR60" t="s">
        <v>630</v>
      </c>
      <c r="BS60"/>
      <c r="BT60" t="s">
        <v>630</v>
      </c>
      <c r="BU60"/>
      <c r="BV60" t="s">
        <v>650</v>
      </c>
      <c r="BW60" t="s">
        <v>621</v>
      </c>
      <c r="BX60" t="s">
        <v>635</v>
      </c>
      <c r="BY60" t="s">
        <v>621</v>
      </c>
      <c r="BZ60" t="s">
        <v>666</v>
      </c>
      <c r="CA60" t="s">
        <v>621</v>
      </c>
      <c r="CB60" t="s">
        <v>630</v>
      </c>
      <c r="CC60"/>
      <c r="CD60" t="n">
        <v>1.3</v>
      </c>
      <c r="CE60" t="s">
        <v>621</v>
      </c>
      <c r="CF60" t="n">
        <v>0</v>
      </c>
      <c r="CG60" t="s">
        <v>621</v>
      </c>
      <c r="CH60" t="n">
        <v>1.4</v>
      </c>
      <c r="CI60" t="s">
        <v>621</v>
      </c>
      <c r="CJ60" t="s">
        <v>630</v>
      </c>
      <c r="CK60"/>
      <c r="CL60" t="s">
        <v>655</v>
      </c>
      <c r="CM60" t="s">
        <v>621</v>
      </c>
      <c r="CN60" t="n">
        <v>2.5</v>
      </c>
      <c r="CO60" t="n">
        <v>10</v>
      </c>
    </row>
    <row r="61">
      <c r="A61" s="119" t="n">
        <v>99</v>
      </c>
      <c r="B61" s="119" t="s">
        <v>1011</v>
      </c>
      <c r="C61" s="119" t="s">
        <v>1012</v>
      </c>
      <c r="D61" s="115"/>
      <c r="E61" s="115" t="str">
        <f>IFERROR(GEOMEAN(F61, G61), MAX(F61, G61))</f>
      </c>
      <c r="F61" s="115" t="str">
        <f>MAX(J61, CN61)</f>
      </c>
      <c r="G61" s="115" t="str">
        <f>MAX(R61, U61, V61, Y61, Z61, AJ61, CO61)</f>
      </c>
      <c r="H61" s="115"/>
      <c r="I61" s="115" t="n">
        <v>32.8</v>
      </c>
      <c r="J61" s="115" t="n">
        <v>7.44</v>
      </c>
      <c r="K61" s="115"/>
      <c r="L61" s="115"/>
      <c r="M61" s="115"/>
      <c r="N61" s="115"/>
      <c r="O61" s="115"/>
      <c r="P61" s="115"/>
      <c r="Q61" s="115"/>
      <c r="R61" s="115"/>
      <c r="S61" s="115"/>
      <c r="T61" s="115"/>
      <c r="U61" s="115"/>
      <c r="V61" s="115"/>
      <c r="W61" s="115" t="n">
        <v>0</v>
      </c>
      <c r="X61" s="115" t="n">
        <v>0</v>
      </c>
      <c r="Y61" s="115" t="n">
        <v>0</v>
      </c>
      <c r="Z61" s="115" t="n">
        <v>0</v>
      </c>
      <c r="AA61" s="115"/>
      <c r="AB61" s="115"/>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c r="BJ61"/>
      <c r="BK61"/>
      <c r="BL61"/>
      <c r="BM61"/>
      <c r="BN61"/>
      <c r="BO61"/>
      <c r="BP61"/>
      <c r="BQ61"/>
      <c r="BR61"/>
      <c r="BS61"/>
      <c r="BT61"/>
      <c r="BU61"/>
      <c r="BV61"/>
      <c r="BW61"/>
      <c r="BX61"/>
      <c r="BY61"/>
      <c r="BZ61"/>
      <c r="CA61"/>
      <c r="CB61"/>
      <c r="CC61"/>
      <c r="CD61"/>
      <c r="CE61"/>
      <c r="CF61"/>
      <c r="CG61"/>
      <c r="CH61"/>
      <c r="CI61"/>
      <c r="CJ61"/>
      <c r="CK61"/>
      <c r="CL61"/>
      <c r="CM61"/>
      <c r="CN61"/>
      <c r="CO61" t="n">
        <v>0</v>
      </c>
    </row>
    <row r="62">
      <c r="A62" s="119" t="n">
        <v>100</v>
      </c>
      <c r="B62" s="119" t="s">
        <v>1013</v>
      </c>
      <c r="C62" s="119" t="s">
        <v>1014</v>
      </c>
      <c r="D62" s="115"/>
      <c r="E62" s="115" t="str">
        <f>IFERROR(GEOMEAN(F62, G62), MAX(F62, G62))</f>
      </c>
      <c r="F62" s="115" t="str">
        <f>MAX(J62, CN62)</f>
      </c>
      <c r="G62" s="115" t="str">
        <f>MAX(R62, U62, V62, Y62, Z62, AJ62, CO62)</f>
      </c>
      <c r="H62" s="115"/>
      <c r="I62" s="115" t="n">
        <v>20</v>
      </c>
      <c r="J62" s="115" t="n">
        <v>10</v>
      </c>
      <c r="K62" s="115" t="n">
        <v>0</v>
      </c>
      <c r="L62" s="115" t="n">
        <v>0.5</v>
      </c>
      <c r="M62" s="115"/>
      <c r="N62" s="115"/>
      <c r="O62" s="115" t="n">
        <v>1</v>
      </c>
      <c r="P62" s="115" t="n">
        <v>0.4</v>
      </c>
      <c r="Q62" s="115" t="n">
        <v>0.5</v>
      </c>
      <c r="R62" s="115" t="n">
        <v>4.76190476190474</v>
      </c>
      <c r="S62" s="115" t="n">
        <v>7.75223663370573</v>
      </c>
      <c r="T62" s="115" t="n">
        <v>50.7141358306607</v>
      </c>
      <c r="U62" s="115" t="n">
        <v>0.516815775580383</v>
      </c>
      <c r="V62" s="115" t="n">
        <v>3.38094238871072</v>
      </c>
      <c r="W62" s="115" t="n">
        <v>60.077</v>
      </c>
      <c r="X62" s="115" t="n">
        <v>0.257</v>
      </c>
      <c r="Y62" s="115" t="n">
        <v>2.40308</v>
      </c>
      <c r="Z62" s="115" t="n">
        <v>0.513999999999999</v>
      </c>
      <c r="AA62" s="115" t="n">
        <v>20210219</v>
      </c>
      <c r="AB62" s="115"/>
      <c r="AC62" s="115" t="n">
        <v>51.11</v>
      </c>
      <c r="AD62" s="115"/>
      <c r="AE62" s="115" t="n">
        <v>50</v>
      </c>
      <c r="AF62" s="115"/>
      <c r="AG62" s="115" t="n">
        <v>51.28</v>
      </c>
      <c r="AH62" s="115"/>
      <c r="AI62" s="115"/>
      <c r="AJ62" s="115" t="n">
        <v>4.44461538461538</v>
      </c>
      <c r="AK62" s="115" t="n">
        <v>5</v>
      </c>
      <c r="AL62" s="115" t="n">
        <v>75</v>
      </c>
      <c r="AM62" s="115" t="n">
        <v>75</v>
      </c>
      <c r="AN62" s="115" t="n">
        <v>2225.728</v>
      </c>
      <c r="AO62" s="115" t="n">
        <v>73</v>
      </c>
      <c r="AP62" s="115" t="n">
        <v>0</v>
      </c>
      <c r="AQ62" s="115" t="n">
        <v>0</v>
      </c>
      <c r="AR62" s="115" t="n">
        <v>2.73972602739727</v>
      </c>
      <c r="AS62" s="115" t="n">
        <v>0.273972602739727</v>
      </c>
      <c r="AT62" s="115" t="n">
        <v>5</v>
      </c>
      <c r="AU62" s="115"/>
      <c r="AV62" s="115" t="s">
        <v>1015</v>
      </c>
      <c r="AW62" s="115" t="s">
        <v>625</v>
      </c>
      <c r="AX62" s="115" t="s">
        <v>911</v>
      </c>
      <c r="AY62" s="115" t="s">
        <v>625</v>
      </c>
      <c r="AZ62" s="115" t="s">
        <v>643</v>
      </c>
      <c r="BA62" s="115" t="s">
        <v>625</v>
      </c>
      <c r="BB62" s="115" t="s">
        <v>671</v>
      </c>
      <c r="BC62" s="115" t="s">
        <v>625</v>
      </c>
      <c r="BD62" s="115" t="s">
        <v>661</v>
      </c>
      <c r="BE62" s="115" t="s">
        <v>625</v>
      </c>
      <c r="BF62" s="115" t="s">
        <v>708</v>
      </c>
      <c r="BG62" s="115" t="s">
        <v>621</v>
      </c>
      <c r="BH62" s="115" t="s">
        <v>672</v>
      </c>
      <c r="BI62" t="s">
        <v>621</v>
      </c>
      <c r="BJ62" t="s">
        <v>1016</v>
      </c>
      <c r="BK62" t="s">
        <v>623</v>
      </c>
      <c r="BL62" t="s">
        <v>630</v>
      </c>
      <c r="BM62"/>
      <c r="BN62" t="s">
        <v>717</v>
      </c>
      <c r="BO62" t="s">
        <v>621</v>
      </c>
      <c r="BP62" t="s">
        <v>649</v>
      </c>
      <c r="BQ62" t="s">
        <v>621</v>
      </c>
      <c r="BR62" t="s">
        <v>630</v>
      </c>
      <c r="BS62"/>
      <c r="BT62" t="s">
        <v>630</v>
      </c>
      <c r="BU62"/>
      <c r="BV62" t="s">
        <v>650</v>
      </c>
      <c r="BW62" t="s">
        <v>621</v>
      </c>
      <c r="BX62" t="s">
        <v>635</v>
      </c>
      <c r="BY62" t="s">
        <v>621</v>
      </c>
      <c r="BZ62" t="s">
        <v>666</v>
      </c>
      <c r="CA62" t="s">
        <v>621</v>
      </c>
      <c r="CB62" t="s">
        <v>630</v>
      </c>
      <c r="CC62"/>
      <c r="CD62" t="n">
        <v>0</v>
      </c>
      <c r="CE62" t="s">
        <v>621</v>
      </c>
      <c r="CF62" t="n">
        <v>0</v>
      </c>
      <c r="CG62" t="s">
        <v>621</v>
      </c>
      <c r="CH62" t="n">
        <v>1.1</v>
      </c>
      <c r="CI62" t="s">
        <v>621</v>
      </c>
      <c r="CJ62" t="s">
        <v>630</v>
      </c>
      <c r="CK62"/>
      <c r="CL62" t="s">
        <v>655</v>
      </c>
      <c r="CM62" t="s">
        <v>621</v>
      </c>
      <c r="CN62" t="n">
        <v>7.5</v>
      </c>
      <c r="CO62" t="n">
        <v>10</v>
      </c>
    </row>
    <row r="63">
      <c r="A63" s="119" t="n">
        <v>101</v>
      </c>
      <c r="B63" s="119" t="s">
        <v>1017</v>
      </c>
      <c r="C63" s="119" t="s">
        <v>1018</v>
      </c>
      <c r="D63" s="115"/>
      <c r="E63" s="115" t="str">
        <f>IFERROR(GEOMEAN(F63, G63), MAX(F63, G63))</f>
      </c>
      <c r="F63" s="115" t="str">
        <f>MAX(J63, CN63)</f>
      </c>
      <c r="G63" s="115" t="str">
        <f>MAX(R63, U63, V63, Y63, Z63, AJ63, CO63)</f>
      </c>
      <c r="H63" s="115"/>
      <c r="I63" s="115" t="n">
        <v>77.9</v>
      </c>
      <c r="J63" s="115" t="n">
        <v>0</v>
      </c>
      <c r="K63" s="115" t="n">
        <v>0</v>
      </c>
      <c r="L63" s="115" t="n">
        <v>0.7</v>
      </c>
      <c r="M63" s="115"/>
      <c r="N63" s="115"/>
      <c r="O63" s="115" t="n">
        <v>0.5</v>
      </c>
      <c r="P63" s="115" t="n">
        <v>0.6</v>
      </c>
      <c r="Q63" s="115" t="n">
        <v>0.5</v>
      </c>
      <c r="R63" s="115" t="n">
        <v>4.76190476190474</v>
      </c>
      <c r="S63" s="115" t="n">
        <v>-42.7663030818139</v>
      </c>
      <c r="T63" s="115" t="n">
        <v>-43.5766362858314</v>
      </c>
      <c r="U63" s="115" t="n">
        <v>0</v>
      </c>
      <c r="V63" s="115" t="n">
        <v>0</v>
      </c>
      <c r="W63" s="115" t="n">
        <v>178.474</v>
      </c>
      <c r="X63" s="115" t="n">
        <v>8.135</v>
      </c>
      <c r="Y63" s="115" t="n">
        <v>7.13896</v>
      </c>
      <c r="Z63" s="115" t="n">
        <v>10</v>
      </c>
      <c r="AA63" s="115" t="n">
        <v>20210219</v>
      </c>
      <c r="AB63" s="115"/>
      <c r="AC63" s="115" t="n">
        <v>80.11</v>
      </c>
      <c r="AD63" s="115"/>
      <c r="AE63" s="115" t="n">
        <v>100</v>
      </c>
      <c r="AF63" s="115"/>
      <c r="AG63" s="115" t="n">
        <v>77.05</v>
      </c>
      <c r="AH63" s="115"/>
      <c r="AI63" s="115"/>
      <c r="AJ63" s="115" t="n">
        <v>0</v>
      </c>
      <c r="AK63" s="115" t="n">
        <v>0</v>
      </c>
      <c r="AL63" s="115" t="n">
        <v>134684</v>
      </c>
      <c r="AM63" s="115" t="n">
        <v>133556</v>
      </c>
      <c r="AN63" s="115" t="n">
        <v>67886.004</v>
      </c>
      <c r="AO63" s="115" t="n">
        <v>117128</v>
      </c>
      <c r="AP63" s="115" t="n">
        <v>1128</v>
      </c>
      <c r="AQ63" s="115" t="n">
        <v>16.6160907040573</v>
      </c>
      <c r="AR63" s="115" t="n">
        <v>14.9887302779865</v>
      </c>
      <c r="AS63" s="115" t="n">
        <v>1.49887302779865</v>
      </c>
      <c r="AT63" s="115" t="n">
        <v>2.6</v>
      </c>
      <c r="AU63" s="115"/>
      <c r="AV63" s="115" t="s">
        <v>1019</v>
      </c>
      <c r="AW63" s="115" t="s">
        <v>623</v>
      </c>
      <c r="AX63" s="115" t="s">
        <v>678</v>
      </c>
      <c r="AY63" s="115" t="s">
        <v>625</v>
      </c>
      <c r="AZ63" s="115" t="s">
        <v>660</v>
      </c>
      <c r="BA63" s="115" t="s">
        <v>625</v>
      </c>
      <c r="BB63" s="115" t="s">
        <v>644</v>
      </c>
      <c r="BC63" s="115" t="s">
        <v>621</v>
      </c>
      <c r="BD63" s="115" t="s">
        <v>661</v>
      </c>
      <c r="BE63" s="115" t="s">
        <v>625</v>
      </c>
      <c r="BF63" s="115" t="s">
        <v>708</v>
      </c>
      <c r="BG63" s="115" t="s">
        <v>621</v>
      </c>
      <c r="BH63" s="115" t="s">
        <v>672</v>
      </c>
      <c r="BI63" t="s">
        <v>621</v>
      </c>
      <c r="BJ63" t="s">
        <v>1009</v>
      </c>
      <c r="BK63" t="s">
        <v>623</v>
      </c>
      <c r="BL63" t="s">
        <v>631</v>
      </c>
      <c r="BM63" t="s">
        <v>625</v>
      </c>
      <c r="BN63" t="s">
        <v>791</v>
      </c>
      <c r="BO63" t="s">
        <v>621</v>
      </c>
      <c r="BP63" t="s">
        <v>752</v>
      </c>
      <c r="BQ63" t="s">
        <v>623</v>
      </c>
      <c r="BR63" t="s">
        <v>630</v>
      </c>
      <c r="BS63"/>
      <c r="BT63" t="s">
        <v>630</v>
      </c>
      <c r="BU63"/>
      <c r="BV63" t="s">
        <v>650</v>
      </c>
      <c r="BW63" t="s">
        <v>621</v>
      </c>
      <c r="BX63" t="s">
        <v>651</v>
      </c>
      <c r="BY63" t="s">
        <v>625</v>
      </c>
      <c r="BZ63" t="s">
        <v>666</v>
      </c>
      <c r="CA63" t="s">
        <v>621</v>
      </c>
      <c r="CB63" t="s">
        <v>630</v>
      </c>
      <c r="CC63"/>
      <c r="CD63" t="n">
        <v>1.9</v>
      </c>
      <c r="CE63" t="s">
        <v>621</v>
      </c>
      <c r="CF63" t="n">
        <v>0</v>
      </c>
      <c r="CG63" t="s">
        <v>621</v>
      </c>
      <c r="CH63" t="n">
        <v>0.1</v>
      </c>
      <c r="CI63" t="s">
        <v>621</v>
      </c>
      <c r="CJ63" t="s">
        <v>630</v>
      </c>
      <c r="CK63"/>
      <c r="CL63" t="s">
        <v>655</v>
      </c>
      <c r="CM63" t="s">
        <v>621</v>
      </c>
      <c r="CN63" t="n">
        <v>1.5</v>
      </c>
      <c r="CO63" t="n">
        <v>10</v>
      </c>
    </row>
    <row r="64">
      <c r="A64" s="119" t="n">
        <v>106</v>
      </c>
      <c r="B64" s="119" t="s">
        <v>1020</v>
      </c>
      <c r="C64" s="119" t="s">
        <v>1021</v>
      </c>
      <c r="D64" s="115"/>
      <c r="E64" s="115" t="str">
        <f>IFERROR(GEOMEAN(F64, G64), MAX(F64, G64))</f>
      </c>
      <c r="F64" s="115" t="str">
        <f>MAX(J64, CN64)</f>
      </c>
      <c r="G64" s="115" t="str">
        <f>MAX(R64, U64, V64, Y64, Z64, AJ64, CO64)</f>
      </c>
      <c r="H64" s="115"/>
      <c r="I64" s="115" t="n">
        <v>52</v>
      </c>
      <c r="J64" s="115" t="n">
        <v>3.6</v>
      </c>
      <c r="K64" s="115" t="n">
        <v>0.9</v>
      </c>
      <c r="L64" s="115" t="n">
        <v>0.4</v>
      </c>
      <c r="M64" s="115"/>
      <c r="N64" s="115"/>
      <c r="O64" s="115" t="n">
        <v>0.8</v>
      </c>
      <c r="P64" s="115" t="n">
        <v>0.6</v>
      </c>
      <c r="Q64" s="115" t="n">
        <v>0.7</v>
      </c>
      <c r="R64" s="115" t="n">
        <v>9.52380952380948</v>
      </c>
      <c r="S64" s="115" t="n">
        <v>-35.6631299734748</v>
      </c>
      <c r="T64" s="115" t="n">
        <v>-25.0416868053224</v>
      </c>
      <c r="U64" s="115" t="n">
        <v>0</v>
      </c>
      <c r="V64" s="115" t="n">
        <v>0</v>
      </c>
      <c r="W64" s="115" t="n">
        <v>112.984</v>
      </c>
      <c r="X64" s="115" t="n">
        <v>2.793</v>
      </c>
      <c r="Y64" s="115" t="n">
        <v>4.51936</v>
      </c>
      <c r="Z64" s="115" t="n">
        <v>5.586</v>
      </c>
      <c r="AA64" s="115" t="n">
        <v>20210219</v>
      </c>
      <c r="AB64" s="115"/>
      <c r="AC64" s="115" t="n">
        <v>69.44</v>
      </c>
      <c r="AD64" s="115"/>
      <c r="AE64" s="115" t="n">
        <v>37.5</v>
      </c>
      <c r="AF64" s="115"/>
      <c r="AG64" s="115" t="n">
        <v>74.36</v>
      </c>
      <c r="AH64" s="115"/>
      <c r="AI64" s="115"/>
      <c r="AJ64" s="115" t="n">
        <v>1.62461538461539</v>
      </c>
      <c r="AK64" s="115" t="n">
        <v>6.25</v>
      </c>
      <c r="AL64" s="115" t="n">
        <v>3731</v>
      </c>
      <c r="AM64" s="115" t="n">
        <v>3703</v>
      </c>
      <c r="AN64" s="115" t="n">
        <v>3989.175</v>
      </c>
      <c r="AO64" s="115" t="n">
        <v>3343</v>
      </c>
      <c r="AP64" s="115" t="n">
        <v>28</v>
      </c>
      <c r="AQ64" s="115" t="n">
        <v>7.01899515563995</v>
      </c>
      <c r="AR64" s="115" t="n">
        <v>11.6063416093329</v>
      </c>
      <c r="AS64" s="115" t="n">
        <v>1.1606341609333</v>
      </c>
      <c r="AT64" s="115" t="n">
        <v>4</v>
      </c>
      <c r="AU64" s="115"/>
      <c r="AV64" s="115" t="s">
        <v>1022</v>
      </c>
      <c r="AW64" s="115" t="s">
        <v>621</v>
      </c>
      <c r="AX64" s="115" t="s">
        <v>1023</v>
      </c>
      <c r="AY64" s="115" t="s">
        <v>621</v>
      </c>
      <c r="AZ64" s="115" t="s">
        <v>660</v>
      </c>
      <c r="BA64" s="115" t="s">
        <v>625</v>
      </c>
      <c r="BB64" s="115" t="s">
        <v>644</v>
      </c>
      <c r="BC64" s="115" t="s">
        <v>621</v>
      </c>
      <c r="BD64" s="115" t="s">
        <v>700</v>
      </c>
      <c r="BE64" s="115" t="s">
        <v>621</v>
      </c>
      <c r="BF64" s="115" t="s">
        <v>662</v>
      </c>
      <c r="BG64" s="115" t="s">
        <v>625</v>
      </c>
      <c r="BH64" s="115" t="s">
        <v>646</v>
      </c>
      <c r="BI64" t="s">
        <v>625</v>
      </c>
      <c r="BJ64" t="s">
        <v>629</v>
      </c>
      <c r="BK64" t="s">
        <v>623</v>
      </c>
      <c r="BL64" t="s">
        <v>630</v>
      </c>
      <c r="BM64"/>
      <c r="BN64" t="s">
        <v>1024</v>
      </c>
      <c r="BO64" t="s">
        <v>623</v>
      </c>
      <c r="BP64" t="s">
        <v>694</v>
      </c>
      <c r="BQ64" t="s">
        <v>625</v>
      </c>
      <c r="BR64" t="s">
        <v>630</v>
      </c>
      <c r="BS64"/>
      <c r="BT64" t="s">
        <v>1025</v>
      </c>
      <c r="BU64" t="s">
        <v>621</v>
      </c>
      <c r="BV64" t="s">
        <v>650</v>
      </c>
      <c r="BW64" t="s">
        <v>621</v>
      </c>
      <c r="BX64" t="s">
        <v>651</v>
      </c>
      <c r="BY64" t="s">
        <v>625</v>
      </c>
      <c r="BZ64" t="s">
        <v>666</v>
      </c>
      <c r="CA64" t="s">
        <v>621</v>
      </c>
      <c r="CB64" t="s">
        <v>630</v>
      </c>
      <c r="CC64"/>
      <c r="CD64" t="n">
        <v>0</v>
      </c>
      <c r="CE64" t="s">
        <v>621</v>
      </c>
      <c r="CF64" t="n">
        <v>0</v>
      </c>
      <c r="CG64" t="s">
        <v>621</v>
      </c>
      <c r="CH64" t="n">
        <v>1.8</v>
      </c>
      <c r="CI64" t="s">
        <v>621</v>
      </c>
      <c r="CJ64" t="s">
        <v>630</v>
      </c>
      <c r="CK64"/>
      <c r="CL64" t="s">
        <v>655</v>
      </c>
      <c r="CM64" t="s">
        <v>621</v>
      </c>
      <c r="CN64" t="n">
        <v>5</v>
      </c>
      <c r="CO64" t="n">
        <v>0</v>
      </c>
    </row>
    <row r="65">
      <c r="A65" s="119" t="n">
        <v>107</v>
      </c>
      <c r="B65" s="119" t="s">
        <v>1026</v>
      </c>
      <c r="C65" s="119" t="s">
        <v>1027</v>
      </c>
      <c r="D65" s="115"/>
      <c r="E65" s="115" t="str">
        <f>IFERROR(GEOMEAN(F65, G65), MAX(F65, G65))</f>
      </c>
      <c r="F65" s="115" t="str">
        <f>MAX(J65, CN65)</f>
      </c>
      <c r="G65" s="115" t="str">
        <f>MAX(R65, U65, V65, Y65, Z65, AJ65, CO65)</f>
      </c>
      <c r="H65" s="115"/>
      <c r="I65" s="115" t="n">
        <v>35.5</v>
      </c>
      <c r="J65" s="115" t="n">
        <v>6.9</v>
      </c>
      <c r="K65" s="115" t="n">
        <v>0</v>
      </c>
      <c r="L65" s="115" t="n">
        <v>0.7</v>
      </c>
      <c r="M65" s="115"/>
      <c r="N65" s="115"/>
      <c r="O65" s="115" t="n">
        <v>1</v>
      </c>
      <c r="P65" s="115" t="n">
        <v>0.3</v>
      </c>
      <c r="Q65" s="115" t="n">
        <v>0.5</v>
      </c>
      <c r="R65" s="115" t="n">
        <v>4.76190476190474</v>
      </c>
      <c r="S65" s="115" t="n">
        <v>45.6431986093003</v>
      </c>
      <c r="T65" s="115" t="n">
        <v>-11.9079203351642</v>
      </c>
      <c r="U65" s="115" t="n">
        <v>3.04287990728669</v>
      </c>
      <c r="V65" s="115" t="n">
        <v>0</v>
      </c>
      <c r="W65" s="115" t="n">
        <v>23.594</v>
      </c>
      <c r="X65" s="115" t="n">
        <v>0.34</v>
      </c>
      <c r="Y65" s="115" t="n">
        <v>0.943760000000001</v>
      </c>
      <c r="Z65" s="115" t="n">
        <v>0.68</v>
      </c>
      <c r="AA65" s="115" t="n">
        <v>20210219</v>
      </c>
      <c r="AB65" s="115"/>
      <c r="AC65" s="115" t="n">
        <v>43.33</v>
      </c>
      <c r="AD65" s="115"/>
      <c r="AE65" s="115" t="n">
        <v>0</v>
      </c>
      <c r="AF65" s="115"/>
      <c r="AG65" s="115" t="n">
        <v>50</v>
      </c>
      <c r="AH65" s="115"/>
      <c r="AI65" s="115"/>
      <c r="AJ65" s="115" t="n">
        <v>5.64153846153846</v>
      </c>
      <c r="AK65" s="115" t="n">
        <v>10</v>
      </c>
      <c r="AL65" s="115" t="n">
        <v>1112</v>
      </c>
      <c r="AM65" s="115" t="n">
        <v>1040</v>
      </c>
      <c r="AN65" s="115" t="n">
        <v>31072.945</v>
      </c>
      <c r="AO65" s="115" t="n">
        <v>533</v>
      </c>
      <c r="AP65" s="115" t="n">
        <v>72</v>
      </c>
      <c r="AQ65" s="115" t="n">
        <v>2.31712829279619</v>
      </c>
      <c r="AR65" s="115" t="n">
        <v>108.630393996248</v>
      </c>
      <c r="AS65" s="115" t="n">
        <v>10</v>
      </c>
      <c r="AT65" s="115" t="n">
        <v>4.7</v>
      </c>
      <c r="AU65" s="115"/>
      <c r="AV65" s="115" t="s">
        <v>1028</v>
      </c>
      <c r="AW65" s="115" t="s">
        <v>625</v>
      </c>
      <c r="AX65" s="115" t="s">
        <v>1029</v>
      </c>
      <c r="AY65" s="115" t="s">
        <v>625</v>
      </c>
      <c r="AZ65" s="115" t="s">
        <v>624</v>
      </c>
      <c r="BA65" s="115" t="s">
        <v>625</v>
      </c>
      <c r="BB65" s="115" t="s">
        <v>626</v>
      </c>
      <c r="BC65" s="115" t="s">
        <v>623</v>
      </c>
      <c r="BD65" s="115" t="s">
        <v>626</v>
      </c>
      <c r="BE65" s="115" t="s">
        <v>623</v>
      </c>
      <c r="BF65" s="115" t="s">
        <v>627</v>
      </c>
      <c r="BG65" s="115" t="s">
        <v>623</v>
      </c>
      <c r="BH65" s="115" t="s">
        <v>628</v>
      </c>
      <c r="BI65" t="s">
        <v>623</v>
      </c>
      <c r="BJ65" t="s">
        <v>688</v>
      </c>
      <c r="BK65" t="s">
        <v>625</v>
      </c>
      <c r="BL65" t="s">
        <v>630</v>
      </c>
      <c r="BM65"/>
      <c r="BN65" t="s">
        <v>1030</v>
      </c>
      <c r="BO65" t="s">
        <v>623</v>
      </c>
      <c r="BP65" t="s">
        <v>694</v>
      </c>
      <c r="BQ65" t="s">
        <v>625</v>
      </c>
      <c r="BR65" t="s">
        <v>1031</v>
      </c>
      <c r="BS65" t="s">
        <v>625</v>
      </c>
      <c r="BT65" t="s">
        <v>630</v>
      </c>
      <c r="BU65"/>
      <c r="BV65" t="s">
        <v>650</v>
      </c>
      <c r="BW65" t="s">
        <v>621</v>
      </c>
      <c r="BX65" t="s">
        <v>635</v>
      </c>
      <c r="BY65" t="s">
        <v>621</v>
      </c>
      <c r="BZ65" t="s">
        <v>666</v>
      </c>
      <c r="CA65" t="s">
        <v>621</v>
      </c>
      <c r="CB65" t="s">
        <v>867</v>
      </c>
      <c r="CC65" t="s">
        <v>621</v>
      </c>
      <c r="CD65" t="n">
        <v>0</v>
      </c>
      <c r="CE65" t="s">
        <v>621</v>
      </c>
      <c r="CF65" t="n">
        <v>0</v>
      </c>
      <c r="CG65" t="s">
        <v>621</v>
      </c>
      <c r="CH65" t="n">
        <v>0.3</v>
      </c>
      <c r="CI65" t="s">
        <v>621</v>
      </c>
      <c r="CJ65" t="s">
        <v>637</v>
      </c>
      <c r="CK65" t="s">
        <v>621</v>
      </c>
      <c r="CL65" t="s">
        <v>655</v>
      </c>
      <c r="CM65" t="s">
        <v>621</v>
      </c>
      <c r="CN65" t="n">
        <v>6.75</v>
      </c>
      <c r="CO65" t="n">
        <v>0</v>
      </c>
    </row>
    <row r="66">
      <c r="A66" s="119" t="n">
        <v>108</v>
      </c>
      <c r="B66" s="119" t="s">
        <v>1032</v>
      </c>
      <c r="C66" s="119" t="s">
        <v>1033</v>
      </c>
      <c r="D66" s="115"/>
      <c r="E66" s="115" t="str">
        <f>IFERROR(GEOMEAN(F66, G66), MAX(F66, G66))</f>
      </c>
      <c r="F66" s="115" t="str">
        <f>MAX(J66, CN66)</f>
      </c>
      <c r="G66" s="115" t="str">
        <f>MAX(R66, U66, V66, Y66, Z66, AJ66, CO66)</f>
      </c>
      <c r="H66" s="115"/>
      <c r="I66" s="115" t="n">
        <v>32.7</v>
      </c>
      <c r="J66" s="115" t="n">
        <v>7.46</v>
      </c>
      <c r="K66" s="115" t="n">
        <v>0.1</v>
      </c>
      <c r="L66" s="115" t="n">
        <v>0.3</v>
      </c>
      <c r="M66" s="115"/>
      <c r="N66" s="115"/>
      <c r="O66" s="115" t="n">
        <v>1</v>
      </c>
      <c r="P66" s="115"/>
      <c r="Q66" s="115" t="n">
        <v>0.5</v>
      </c>
      <c r="R66" s="115" t="n">
        <v>4.76190476190474</v>
      </c>
      <c r="S66" s="115" t="n">
        <v>-64.1025641025641</v>
      </c>
      <c r="T66" s="115" t="n">
        <v>54.0564570516261</v>
      </c>
      <c r="U66" s="115" t="n">
        <v>0</v>
      </c>
      <c r="V66" s="115" t="n">
        <v>3.60376380344174</v>
      </c>
      <c r="W66" s="115" t="n">
        <v>3.198</v>
      </c>
      <c r="X66" s="115" t="n">
        <v>0.011</v>
      </c>
      <c r="Y66" s="115" t="n">
        <v>0.12792</v>
      </c>
      <c r="Z66" s="115" t="n">
        <v>0.0220000000000002</v>
      </c>
      <c r="AA66" s="115" t="n">
        <v>20210219</v>
      </c>
      <c r="AB66" s="115"/>
      <c r="AC66" s="115" t="n">
        <v>44.72</v>
      </c>
      <c r="AD66" s="115"/>
      <c r="AE66" s="115" t="n">
        <v>0</v>
      </c>
      <c r="AF66" s="115"/>
      <c r="AG66" s="115" t="n">
        <v>51.6</v>
      </c>
      <c r="AH66" s="115"/>
      <c r="AI66" s="115"/>
      <c r="AJ66" s="115" t="n">
        <v>5.42769230769231</v>
      </c>
      <c r="AK66" s="115" t="n">
        <v>10</v>
      </c>
      <c r="AL66" s="115" t="n">
        <v>85</v>
      </c>
      <c r="AM66" s="115" t="n">
        <v>85</v>
      </c>
      <c r="AN66" s="115" t="n">
        <v>13132.792</v>
      </c>
      <c r="AO66" s="115" t="n">
        <v>84</v>
      </c>
      <c r="AP66" s="115" t="n">
        <v>0</v>
      </c>
      <c r="AQ66" s="115" t="n">
        <v>0</v>
      </c>
      <c r="AR66" s="115" t="n">
        <v>1.19047619047619</v>
      </c>
      <c r="AS66" s="115" t="n">
        <v>0.119047619047619</v>
      </c>
      <c r="AT66" s="115" t="n">
        <v>6</v>
      </c>
      <c r="AU66" s="115"/>
      <c r="AV66" s="115" t="s">
        <v>1034</v>
      </c>
      <c r="AW66" s="115" t="s">
        <v>621</v>
      </c>
      <c r="AX66" s="115" t="s">
        <v>1035</v>
      </c>
      <c r="AY66" s="115" t="s">
        <v>625</v>
      </c>
      <c r="AZ66" s="115" t="s">
        <v>624</v>
      </c>
      <c r="BA66" s="115" t="s">
        <v>625</v>
      </c>
      <c r="BB66" s="115" t="s">
        <v>644</v>
      </c>
      <c r="BC66" s="115" t="s">
        <v>621</v>
      </c>
      <c r="BD66" s="115" t="s">
        <v>661</v>
      </c>
      <c r="BE66" s="115" t="s">
        <v>625</v>
      </c>
      <c r="BF66" s="115" t="s">
        <v>627</v>
      </c>
      <c r="BG66" s="115" t="s">
        <v>623</v>
      </c>
      <c r="BH66" s="115" t="s">
        <v>628</v>
      </c>
      <c r="BI66" t="s">
        <v>623</v>
      </c>
      <c r="BJ66" t="s">
        <v>665</v>
      </c>
      <c r="BK66" t="s">
        <v>621</v>
      </c>
      <c r="BL66" t="s">
        <v>630</v>
      </c>
      <c r="BM66"/>
      <c r="BN66" t="s">
        <v>1036</v>
      </c>
      <c r="BO66" t="s">
        <v>623</v>
      </c>
      <c r="BP66" t="s">
        <v>649</v>
      </c>
      <c r="BQ66" t="s">
        <v>621</v>
      </c>
      <c r="BR66" t="s">
        <v>630</v>
      </c>
      <c r="BS66"/>
      <c r="BT66" t="s">
        <v>630</v>
      </c>
      <c r="BU66"/>
      <c r="BV66" t="s">
        <v>650</v>
      </c>
      <c r="BW66" t="s">
        <v>621</v>
      </c>
      <c r="BX66" t="s">
        <v>651</v>
      </c>
      <c r="BY66" t="s">
        <v>625</v>
      </c>
      <c r="BZ66" t="s">
        <v>666</v>
      </c>
      <c r="CA66" t="s">
        <v>621</v>
      </c>
      <c r="CB66" t="s">
        <v>653</v>
      </c>
      <c r="CC66" t="s">
        <v>625</v>
      </c>
      <c r="CD66" t="n">
        <v>0</v>
      </c>
      <c r="CE66" t="s">
        <v>621</v>
      </c>
      <c r="CF66" t="n">
        <v>0</v>
      </c>
      <c r="CG66" t="s">
        <v>621</v>
      </c>
      <c r="CH66" t="n">
        <v>0.3</v>
      </c>
      <c r="CI66" t="s">
        <v>621</v>
      </c>
      <c r="CJ66" t="s">
        <v>637</v>
      </c>
      <c r="CK66" t="s">
        <v>621</v>
      </c>
      <c r="CL66" t="s">
        <v>655</v>
      </c>
      <c r="CM66" t="s">
        <v>621</v>
      </c>
      <c r="CN66" t="n">
        <v>10</v>
      </c>
      <c r="CO66" t="n">
        <v>10</v>
      </c>
    </row>
    <row r="67">
      <c r="A67" s="119" t="n">
        <v>109</v>
      </c>
      <c r="B67" s="119" t="s">
        <v>1037</v>
      </c>
      <c r="C67" s="119" t="s">
        <v>1038</v>
      </c>
      <c r="D67" s="115"/>
      <c r="E67" s="115" t="str">
        <f>IFERROR(GEOMEAN(F67, G67), MAX(F67, G67))</f>
      </c>
      <c r="F67" s="115" t="str">
        <f>MAX(J67, CN67)</f>
      </c>
      <c r="G67" s="115" t="str">
        <f>MAX(R67, U67, V67, Y67, Z67, AJ67, CO67)</f>
      </c>
      <c r="H67" s="115"/>
      <c r="I67" s="115" t="n">
        <v>34.2</v>
      </c>
      <c r="J67" s="115" t="n">
        <v>7.16</v>
      </c>
      <c r="K67" s="115" t="n">
        <v>0.5</v>
      </c>
      <c r="L67" s="115" t="n">
        <v>0.5</v>
      </c>
      <c r="M67" s="115"/>
      <c r="N67" s="115"/>
      <c r="O67" s="115" t="n">
        <v>1</v>
      </c>
      <c r="P67" s="115"/>
      <c r="Q67" s="115" t="n">
        <v>0.7</v>
      </c>
      <c r="R67" s="115" t="n">
        <v>9.52380952380948</v>
      </c>
      <c r="S67" s="115" t="n">
        <v>88.5103416221241</v>
      </c>
      <c r="T67" s="115" t="n">
        <v>55.3441789075571</v>
      </c>
      <c r="U67" s="115" t="n">
        <v>5.90068944147494</v>
      </c>
      <c r="V67" s="115" t="n">
        <v>3.68961192717047</v>
      </c>
      <c r="W67" s="115" t="n">
        <v>12.296</v>
      </c>
      <c r="X67" s="115" t="n">
        <v>0.236</v>
      </c>
      <c r="Y67" s="115" t="n">
        <v>0.49184</v>
      </c>
      <c r="Z67" s="115" t="n">
        <v>0.472</v>
      </c>
      <c r="AA67" s="115" t="n">
        <v>20210219</v>
      </c>
      <c r="AB67" s="115"/>
      <c r="AC67" s="115" t="n">
        <v>45.56</v>
      </c>
      <c r="AD67" s="115"/>
      <c r="AE67" s="115" t="n">
        <v>0</v>
      </c>
      <c r="AF67" s="115"/>
      <c r="AG67" s="115" t="n">
        <v>52.56</v>
      </c>
      <c r="AH67" s="115"/>
      <c r="AI67" s="115"/>
      <c r="AJ67" s="115" t="n">
        <v>5.29846153846154</v>
      </c>
      <c r="AK67" s="115" t="n">
        <v>10</v>
      </c>
      <c r="AL67" s="115" t="n">
        <v>139</v>
      </c>
      <c r="AM67" s="115" t="n">
        <v>139</v>
      </c>
      <c r="AN67" s="115" t="n">
        <v>2416.664</v>
      </c>
      <c r="AO67" s="115" t="n">
        <v>135</v>
      </c>
      <c r="AP67" s="115" t="n">
        <v>0</v>
      </c>
      <c r="AQ67" s="115" t="n">
        <v>0</v>
      </c>
      <c r="AR67" s="115" t="n">
        <v>2.96296296296296</v>
      </c>
      <c r="AS67" s="115" t="n">
        <v>0.296296296296298</v>
      </c>
      <c r="AT67" s="115" t="n">
        <v>5.7</v>
      </c>
      <c r="AU67" s="115"/>
      <c r="AV67" s="115" t="s">
        <v>1039</v>
      </c>
      <c r="AW67" s="115" t="s">
        <v>621</v>
      </c>
      <c r="AX67" s="115" t="s">
        <v>1040</v>
      </c>
      <c r="AY67" s="115" t="s">
        <v>625</v>
      </c>
      <c r="AZ67" s="115" t="s">
        <v>643</v>
      </c>
      <c r="BA67" s="115" t="s">
        <v>625</v>
      </c>
      <c r="BB67" s="115" t="s">
        <v>626</v>
      </c>
      <c r="BC67" s="115" t="s">
        <v>623</v>
      </c>
      <c r="BD67" s="115" t="s">
        <v>626</v>
      </c>
      <c r="BE67" s="115" t="s">
        <v>623</v>
      </c>
      <c r="BF67" s="115" t="s">
        <v>627</v>
      </c>
      <c r="BG67" s="115" t="s">
        <v>623</v>
      </c>
      <c r="BH67" s="115" t="s">
        <v>628</v>
      </c>
      <c r="BI67" t="s">
        <v>623</v>
      </c>
      <c r="BJ67" t="s">
        <v>901</v>
      </c>
      <c r="BK67" t="s">
        <v>623</v>
      </c>
      <c r="BL67" t="s">
        <v>630</v>
      </c>
      <c r="BM67"/>
      <c r="BN67" t="s">
        <v>731</v>
      </c>
      <c r="BO67" t="s">
        <v>623</v>
      </c>
      <c r="BP67" t="s">
        <v>649</v>
      </c>
      <c r="BQ67" t="s">
        <v>621</v>
      </c>
      <c r="BR67" t="s">
        <v>1041</v>
      </c>
      <c r="BS67" t="s">
        <v>625</v>
      </c>
      <c r="BT67" t="s">
        <v>630</v>
      </c>
      <c r="BU67"/>
      <c r="BV67" t="s">
        <v>650</v>
      </c>
      <c r="BW67" t="s">
        <v>621</v>
      </c>
      <c r="BX67" t="s">
        <v>635</v>
      </c>
      <c r="BY67" t="s">
        <v>621</v>
      </c>
      <c r="BZ67" t="s">
        <v>666</v>
      </c>
      <c r="CA67" t="s">
        <v>621</v>
      </c>
      <c r="CB67" t="s">
        <v>630</v>
      </c>
      <c r="CC67"/>
      <c r="CD67" t="n">
        <v>0</v>
      </c>
      <c r="CE67" t="s">
        <v>621</v>
      </c>
      <c r="CF67" t="n">
        <v>0</v>
      </c>
      <c r="CG67" t="s">
        <v>621</v>
      </c>
      <c r="CH67" t="n">
        <v>2.2</v>
      </c>
      <c r="CI67" t="s">
        <v>625</v>
      </c>
      <c r="CJ67" t="s">
        <v>637</v>
      </c>
      <c r="CK67" t="s">
        <v>621</v>
      </c>
      <c r="CL67" t="s">
        <v>655</v>
      </c>
      <c r="CM67" t="s">
        <v>621</v>
      </c>
      <c r="CN67" t="n">
        <v>9.25</v>
      </c>
      <c r="CO67" t="n">
        <v>0</v>
      </c>
    </row>
    <row r="68">
      <c r="A68" s="119" t="n">
        <v>110</v>
      </c>
      <c r="B68" s="119" t="s">
        <v>1042</v>
      </c>
      <c r="C68" s="119" t="s">
        <v>1043</v>
      </c>
      <c r="D68" s="115"/>
      <c r="E68" s="115" t="str">
        <f>IFERROR(GEOMEAN(F68, G68), MAX(F68, G68))</f>
      </c>
      <c r="F68" s="115" t="str">
        <f>MAX(J68, CN68)</f>
      </c>
      <c r="G68" s="115" t="str">
        <f>MAX(R68, U68, V68, Y68, Z68, AJ68, CO68)</f>
      </c>
      <c r="H68" s="115"/>
      <c r="I68" s="115" t="n">
        <v>20</v>
      </c>
      <c r="J68" s="115" t="n">
        <v>10</v>
      </c>
      <c r="K68" s="115"/>
      <c r="L68" s="115"/>
      <c r="M68" s="115"/>
      <c r="N68" s="115"/>
      <c r="O68" s="115"/>
      <c r="P68" s="115"/>
      <c r="Q68" s="115"/>
      <c r="R68" s="115"/>
      <c r="S68" s="115" t="n">
        <v>-100</v>
      </c>
      <c r="T68" s="115" t="n">
        <v>21.4866406769992</v>
      </c>
      <c r="U68" s="115" t="n">
        <v>0</v>
      </c>
      <c r="V68" s="115" t="n">
        <v>1.43244271179994</v>
      </c>
      <c r="W68" s="115" t="n">
        <v>12.848</v>
      </c>
      <c r="X68" s="115" t="n">
        <v>0</v>
      </c>
      <c r="Y68" s="115" t="n">
        <v>0.513920000000001</v>
      </c>
      <c r="Z68" s="115" t="n">
        <v>0</v>
      </c>
      <c r="AA68" s="115"/>
      <c r="AB68" s="115"/>
      <c r="AC68" s="115"/>
      <c r="AD68" s="115"/>
      <c r="AE68" s="115"/>
      <c r="AF68" s="115"/>
      <c r="AG68" s="115"/>
      <c r="AH68" s="115"/>
      <c r="AI68" s="115"/>
      <c r="AJ68" s="115"/>
      <c r="AK68" s="115"/>
      <c r="AL68" s="115" t="n">
        <v>46</v>
      </c>
      <c r="AM68" s="115" t="n">
        <v>46</v>
      </c>
      <c r="AN68" s="115" t="n">
        <v>1967.998</v>
      </c>
      <c r="AO68" s="115" t="n">
        <v>46</v>
      </c>
      <c r="AP68" s="115" t="n">
        <v>0</v>
      </c>
      <c r="AQ68" s="115" t="n">
        <v>0</v>
      </c>
      <c r="AR68" s="115" t="n">
        <v>0</v>
      </c>
      <c r="AS68" s="115" t="n">
        <v>0</v>
      </c>
      <c r="AT68" s="115" t="n">
        <v>6.2</v>
      </c>
      <c r="AU68" s="115"/>
      <c r="AV68" s="115" t="s">
        <v>1044</v>
      </c>
      <c r="AW68" s="115" t="s">
        <v>621</v>
      </c>
      <c r="AX68" s="115" t="s">
        <v>630</v>
      </c>
      <c r="AY68" s="115"/>
      <c r="AZ68" s="115" t="s">
        <v>630</v>
      </c>
      <c r="BA68" s="115"/>
      <c r="BB68" s="115" t="s">
        <v>630</v>
      </c>
      <c r="BC68" s="115"/>
      <c r="BD68" s="115" t="s">
        <v>630</v>
      </c>
      <c r="BE68" s="115"/>
      <c r="BF68" s="115" t="s">
        <v>630</v>
      </c>
      <c r="BG68" s="115"/>
      <c r="BH68" s="115" t="s">
        <v>630</v>
      </c>
      <c r="BI68"/>
      <c r="BJ68" t="s">
        <v>1045</v>
      </c>
      <c r="BK68" t="s">
        <v>623</v>
      </c>
      <c r="BL68" t="s">
        <v>630</v>
      </c>
      <c r="BM68"/>
      <c r="BN68" t="s">
        <v>737</v>
      </c>
      <c r="BO68" t="s">
        <v>621</v>
      </c>
      <c r="BP68" t="s">
        <v>649</v>
      </c>
      <c r="BQ68" t="s">
        <v>621</v>
      </c>
      <c r="BR68" t="s">
        <v>1046</v>
      </c>
      <c r="BS68" t="s">
        <v>625</v>
      </c>
      <c r="BT68" t="s">
        <v>630</v>
      </c>
      <c r="BU68"/>
      <c r="BV68" t="s">
        <v>630</v>
      </c>
      <c r="BW68"/>
      <c r="BX68" t="s">
        <v>630</v>
      </c>
      <c r="BY68"/>
      <c r="BZ68" t="s">
        <v>630</v>
      </c>
      <c r="CA68"/>
      <c r="CB68" t="s">
        <v>630</v>
      </c>
      <c r="CC68"/>
      <c r="CD68" t="n">
        <v>0</v>
      </c>
      <c r="CE68" t="s">
        <v>621</v>
      </c>
      <c r="CF68" t="n">
        <v>0</v>
      </c>
      <c r="CG68" t="s">
        <v>621</v>
      </c>
      <c r="CH68" t="n">
        <v>1.5</v>
      </c>
      <c r="CI68" t="s">
        <v>621</v>
      </c>
      <c r="CJ68" t="s">
        <v>637</v>
      </c>
      <c r="CK68" t="s">
        <v>621</v>
      </c>
      <c r="CL68" t="s">
        <v>655</v>
      </c>
      <c r="CM68" t="s">
        <v>621</v>
      </c>
      <c r="CN68" t="n">
        <v>10</v>
      </c>
      <c r="CO68" t="n">
        <v>0</v>
      </c>
    </row>
    <row r="69">
      <c r="A69" s="119" t="n">
        <v>111</v>
      </c>
      <c r="B69" s="119" t="s">
        <v>1047</v>
      </c>
      <c r="C69" s="119" t="s">
        <v>1048</v>
      </c>
      <c r="D69" s="115"/>
      <c r="E69" s="115" t="str">
        <f>IFERROR(GEOMEAN(F69, G69), MAX(F69, G69))</f>
      </c>
      <c r="F69" s="115" t="str">
        <f>MAX(J69, CN69)</f>
      </c>
      <c r="G69" s="115" t="str">
        <f>MAX(R69, U69, V69, Y69, Z69, AJ69, CO69)</f>
      </c>
      <c r="H69" s="115"/>
      <c r="I69" s="115" t="n">
        <v>16.2</v>
      </c>
      <c r="J69" s="115" t="n">
        <v>10</v>
      </c>
      <c r="K69" s="115"/>
      <c r="L69" s="115"/>
      <c r="M69" s="115"/>
      <c r="N69" s="115"/>
      <c r="O69" s="115"/>
      <c r="P69" s="115"/>
      <c r="Q69" s="115"/>
      <c r="R69" s="115"/>
      <c r="S69" s="115" t="n">
        <v>0.01</v>
      </c>
      <c r="T69" s="115" t="n">
        <v>0.01</v>
      </c>
      <c r="U69" s="115" t="n">
        <v>0.000666666666667481</v>
      </c>
      <c r="V69" s="115" t="n">
        <v>0.000666666666667481</v>
      </c>
      <c r="W69" s="115" t="n">
        <v>8.553</v>
      </c>
      <c r="X69" s="115" t="n">
        <v>0.102</v>
      </c>
      <c r="Y69" s="115" t="n">
        <v>0.34212</v>
      </c>
      <c r="Z69" s="115" t="n">
        <v>0.204000000000001</v>
      </c>
      <c r="AA69" s="115"/>
      <c r="AB69" s="115"/>
      <c r="AC69" s="115"/>
      <c r="AD69" s="115"/>
      <c r="AE69" s="115"/>
      <c r="AF69" s="115"/>
      <c r="AG69" s="115"/>
      <c r="AH69" s="115"/>
      <c r="AI69" s="115"/>
      <c r="AJ69" s="115"/>
      <c r="AK69" s="115"/>
      <c r="AL69" s="115" t="n">
        <v>88</v>
      </c>
      <c r="AM69" s="115" t="n">
        <v>88</v>
      </c>
      <c r="AN69" s="115" t="n">
        <v>1402.985</v>
      </c>
      <c r="AO69" s="115" t="n">
        <v>87</v>
      </c>
      <c r="AP69" s="115" t="n">
        <v>0</v>
      </c>
      <c r="AQ69" s="115" t="n">
        <v>0</v>
      </c>
      <c r="AR69" s="115" t="n">
        <v>1.14942528735634</v>
      </c>
      <c r="AS69" s="115" t="n">
        <v>0.114942528735632</v>
      </c>
      <c r="AT69" s="115" t="n">
        <v>5.9</v>
      </c>
      <c r="AU69" s="115"/>
      <c r="AV69" s="115" t="s">
        <v>1049</v>
      </c>
      <c r="AW69" s="115" t="s">
        <v>621</v>
      </c>
      <c r="AX69" s="115" t="s">
        <v>630</v>
      </c>
      <c r="AY69" s="115"/>
      <c r="AZ69" s="115" t="s">
        <v>630</v>
      </c>
      <c r="BA69" s="115"/>
      <c r="BB69" s="115" t="s">
        <v>630</v>
      </c>
      <c r="BC69" s="115"/>
      <c r="BD69" s="115" t="s">
        <v>630</v>
      </c>
      <c r="BE69" s="115"/>
      <c r="BF69" s="115" t="s">
        <v>630</v>
      </c>
      <c r="BG69" s="115"/>
      <c r="BH69" s="115" t="s">
        <v>630</v>
      </c>
      <c r="BI69"/>
      <c r="BJ69" t="s">
        <v>853</v>
      </c>
      <c r="BK69" t="s">
        <v>623</v>
      </c>
      <c r="BL69" t="s">
        <v>630</v>
      </c>
      <c r="BM69"/>
      <c r="BN69" t="s">
        <v>717</v>
      </c>
      <c r="BO69" t="s">
        <v>625</v>
      </c>
      <c r="BP69" t="s">
        <v>649</v>
      </c>
      <c r="BQ69" t="s">
        <v>621</v>
      </c>
      <c r="BR69" t="s">
        <v>630</v>
      </c>
      <c r="BS69"/>
      <c r="BT69" t="s">
        <v>630</v>
      </c>
      <c r="BU69"/>
      <c r="BV69" t="s">
        <v>630</v>
      </c>
      <c r="BW69"/>
      <c r="BX69" t="s">
        <v>630</v>
      </c>
      <c r="BY69"/>
      <c r="BZ69" t="s">
        <v>630</v>
      </c>
      <c r="CA69"/>
      <c r="CB69" t="s">
        <v>630</v>
      </c>
      <c r="CC69"/>
      <c r="CD69" t="n">
        <v>0</v>
      </c>
      <c r="CE69" t="s">
        <v>621</v>
      </c>
      <c r="CF69" t="n">
        <v>0</v>
      </c>
      <c r="CG69" t="s">
        <v>621</v>
      </c>
      <c r="CH69" t="n">
        <v>0</v>
      </c>
      <c r="CI69" t="s">
        <v>621</v>
      </c>
      <c r="CJ69" t="s">
        <v>637</v>
      </c>
      <c r="CK69" t="s">
        <v>621</v>
      </c>
      <c r="CL69" t="s">
        <v>655</v>
      </c>
      <c r="CM69" t="s">
        <v>621</v>
      </c>
      <c r="CN69" t="n">
        <v>9.75</v>
      </c>
      <c r="CO69" t="n">
        <v>0</v>
      </c>
    </row>
    <row r="70">
      <c r="A70" s="119" t="n">
        <v>112</v>
      </c>
      <c r="B70" s="119" t="s">
        <v>1050</v>
      </c>
      <c r="C70" s="119" t="s">
        <v>1051</v>
      </c>
      <c r="D70" s="115"/>
      <c r="E70" s="115" t="str">
        <f>IFERROR(GEOMEAN(F70, G70), MAX(F70, G70))</f>
      </c>
      <c r="F70" s="115" t="str">
        <f>MAX(J70, CN70)</f>
      </c>
      <c r="G70" s="115" t="str">
        <f>MAX(R70, U70, V70, Y70, Z70, AJ70, CO70)</f>
      </c>
      <c r="H70" s="115"/>
      <c r="I70" s="115" t="n">
        <v>53.8</v>
      </c>
      <c r="J70" s="115" t="n">
        <v>3.24</v>
      </c>
      <c r="K70" s="115" t="n">
        <v>0</v>
      </c>
      <c r="L70" s="115" t="n">
        <v>0.9</v>
      </c>
      <c r="M70" s="115"/>
      <c r="N70" s="115"/>
      <c r="O70" s="115" t="n">
        <v>0.8</v>
      </c>
      <c r="P70" s="115" t="n">
        <v>0.2</v>
      </c>
      <c r="Q70" s="115" t="n">
        <v>0.5</v>
      </c>
      <c r="R70" s="115" t="n">
        <v>4.76190476190474</v>
      </c>
      <c r="S70" s="115" t="n">
        <v>-0.62529229383541</v>
      </c>
      <c r="T70" s="115" t="n">
        <v>35.7784425497606</v>
      </c>
      <c r="U70" s="115" t="n">
        <v>0</v>
      </c>
      <c r="V70" s="115" t="n">
        <v>2.38522950331737</v>
      </c>
      <c r="W70" s="115" t="n">
        <v>98.504</v>
      </c>
      <c r="X70" s="115" t="n">
        <v>2.261</v>
      </c>
      <c r="Y70" s="115" t="n">
        <v>3.94016</v>
      </c>
      <c r="Z70" s="115" t="n">
        <v>4.522</v>
      </c>
      <c r="AA70" s="115" t="n">
        <v>20210219</v>
      </c>
      <c r="AB70" s="115"/>
      <c r="AC70" s="115" t="n">
        <v>80.67</v>
      </c>
      <c r="AD70" s="115"/>
      <c r="AE70" s="115" t="n">
        <v>87.5</v>
      </c>
      <c r="AF70" s="115"/>
      <c r="AG70" s="115" t="n">
        <v>79.62</v>
      </c>
      <c r="AH70" s="115"/>
      <c r="AI70" s="115"/>
      <c r="AJ70" s="115" t="n">
        <v>0</v>
      </c>
      <c r="AK70" s="115" t="n">
        <v>1.25</v>
      </c>
      <c r="AL70" s="115" t="n">
        <v>8175</v>
      </c>
      <c r="AM70" s="115" t="n">
        <v>7915</v>
      </c>
      <c r="AN70" s="115" t="n">
        <v>10423.056</v>
      </c>
      <c r="AO70" s="115" t="n">
        <v>6103</v>
      </c>
      <c r="AP70" s="115" t="n">
        <v>260</v>
      </c>
      <c r="AQ70" s="115" t="n">
        <v>24.9446995199872</v>
      </c>
      <c r="AR70" s="115" t="n">
        <v>33.9505161396035</v>
      </c>
      <c r="AS70" s="115" t="n">
        <v>3.39505161396035</v>
      </c>
      <c r="AT70" s="115" t="n">
        <v>3.3</v>
      </c>
      <c r="AU70" s="115"/>
      <c r="AV70" s="115" t="s">
        <v>1052</v>
      </c>
      <c r="AW70" s="115" t="s">
        <v>625</v>
      </c>
      <c r="AX70" s="115" t="s">
        <v>678</v>
      </c>
      <c r="AY70" s="115" t="s">
        <v>625</v>
      </c>
      <c r="AZ70" s="115" t="s">
        <v>660</v>
      </c>
      <c r="BA70" s="115" t="s">
        <v>625</v>
      </c>
      <c r="BB70" s="115" t="s">
        <v>644</v>
      </c>
      <c r="BC70" s="115" t="s">
        <v>621</v>
      </c>
      <c r="BD70" s="115" t="s">
        <v>661</v>
      </c>
      <c r="BE70" s="115" t="s">
        <v>625</v>
      </c>
      <c r="BF70" s="115" t="s">
        <v>708</v>
      </c>
      <c r="BG70" s="115" t="s">
        <v>621</v>
      </c>
      <c r="BH70" s="115" t="s">
        <v>672</v>
      </c>
      <c r="BI70" t="s">
        <v>621</v>
      </c>
      <c r="BJ70" t="s">
        <v>1053</v>
      </c>
      <c r="BK70" t="s">
        <v>623</v>
      </c>
      <c r="BL70" t="s">
        <v>1054</v>
      </c>
      <c r="BM70" t="s">
        <v>625</v>
      </c>
      <c r="BN70" t="s">
        <v>924</v>
      </c>
      <c r="BO70" t="s">
        <v>625</v>
      </c>
      <c r="BP70" t="s">
        <v>694</v>
      </c>
      <c r="BQ70" t="s">
        <v>625</v>
      </c>
      <c r="BR70" t="s">
        <v>630</v>
      </c>
      <c r="BS70"/>
      <c r="BT70" t="s">
        <v>1055</v>
      </c>
      <c r="BU70" t="s">
        <v>621</v>
      </c>
      <c r="BV70" t="s">
        <v>650</v>
      </c>
      <c r="BW70" t="s">
        <v>621</v>
      </c>
      <c r="BX70" t="s">
        <v>651</v>
      </c>
      <c r="BY70" t="s">
        <v>625</v>
      </c>
      <c r="BZ70" t="s">
        <v>666</v>
      </c>
      <c r="CA70" t="s">
        <v>621</v>
      </c>
      <c r="CB70" t="s">
        <v>918</v>
      </c>
      <c r="CC70" t="s">
        <v>623</v>
      </c>
      <c r="CD70" t="n">
        <v>3.1</v>
      </c>
      <c r="CE70" t="s">
        <v>625</v>
      </c>
      <c r="CF70" t="n">
        <v>0</v>
      </c>
      <c r="CG70" t="s">
        <v>621</v>
      </c>
      <c r="CH70" t="n">
        <v>2</v>
      </c>
      <c r="CI70" t="s">
        <v>621</v>
      </c>
      <c r="CJ70" t="s">
        <v>630</v>
      </c>
      <c r="CK70"/>
      <c r="CL70" t="s">
        <v>621</v>
      </c>
      <c r="CM70" t="s">
        <v>625</v>
      </c>
      <c r="CN70" t="n">
        <v>3.25</v>
      </c>
      <c r="CO70" t="n">
        <v>0</v>
      </c>
    </row>
    <row r="71">
      <c r="A71" s="119" t="n">
        <v>113</v>
      </c>
      <c r="B71" s="119" t="s">
        <v>1056</v>
      </c>
      <c r="C71" s="119" t="s">
        <v>1057</v>
      </c>
      <c r="D71" s="115"/>
      <c r="E71" s="115" t="str">
        <f>IFERROR(GEOMEAN(F71, G71), MAX(F71, G71))</f>
      </c>
      <c r="F71" s="115" t="str">
        <f>MAX(J71, CN71)</f>
      </c>
      <c r="G71" s="115" t="str">
        <f>MAX(R71, U71, V71, Y71, Z71, AJ71, CO71)</f>
      </c>
      <c r="H71" s="115"/>
      <c r="I71" s="115" t="n">
        <v>27.5</v>
      </c>
      <c r="J71" s="115" t="n">
        <v>8.5</v>
      </c>
      <c r="K71" s="115"/>
      <c r="L71" s="115"/>
      <c r="M71" s="115"/>
      <c r="N71" s="115"/>
      <c r="O71" s="115"/>
      <c r="P71" s="115"/>
      <c r="Q71" s="115"/>
      <c r="R71" s="115"/>
      <c r="S71" s="115" t="n">
        <v>0.01</v>
      </c>
      <c r="T71" s="115" t="n">
        <v>0.01</v>
      </c>
      <c r="U71" s="115" t="n">
        <v>0.000666666666667481</v>
      </c>
      <c r="V71" s="115" t="n">
        <v>0.000666666666667481</v>
      </c>
      <c r="W71" s="115" t="n">
        <v>0</v>
      </c>
      <c r="X71" s="115" t="n">
        <v>0</v>
      </c>
      <c r="Y71" s="115" t="n">
        <v>0</v>
      </c>
      <c r="Z71" s="115" t="n">
        <v>0</v>
      </c>
      <c r="AA71" s="115"/>
      <c r="AB71" s="115"/>
      <c r="AC71" s="115"/>
      <c r="AD71" s="115"/>
      <c r="AE71" s="115"/>
      <c r="AF71" s="115"/>
      <c r="AG71" s="115"/>
      <c r="AH71" s="115"/>
      <c r="AI71" s="115"/>
      <c r="AJ71" s="115"/>
      <c r="AK71" s="115"/>
      <c r="AL71" s="115" t="n">
        <v>1</v>
      </c>
      <c r="AM71" s="115" t="n">
        <v>1</v>
      </c>
      <c r="AN71" s="115" t="n">
        <v>112.519</v>
      </c>
      <c r="AO71" s="115" t="n">
        <v>1</v>
      </c>
      <c r="AP71" s="115" t="n">
        <v>0</v>
      </c>
      <c r="AQ71" s="115" t="n">
        <v>0</v>
      </c>
      <c r="AR71" s="115" t="n">
        <v>0</v>
      </c>
      <c r="AS71" s="115" t="n">
        <v>0</v>
      </c>
      <c r="AT71" s="115" t="n">
        <v>3.6</v>
      </c>
      <c r="AU71" s="115"/>
      <c r="AV71" s="115" t="s">
        <v>1058</v>
      </c>
      <c r="AW71" s="115" t="s">
        <v>621</v>
      </c>
      <c r="AX71" s="115" t="s">
        <v>630</v>
      </c>
      <c r="AY71" s="115"/>
      <c r="AZ71" s="115" t="s">
        <v>630</v>
      </c>
      <c r="BA71" s="115"/>
      <c r="BB71" s="115" t="s">
        <v>630</v>
      </c>
      <c r="BC71" s="115"/>
      <c r="BD71" s="115" t="s">
        <v>630</v>
      </c>
      <c r="BE71" s="115"/>
      <c r="BF71" s="115" t="s">
        <v>630</v>
      </c>
      <c r="BG71" s="115"/>
      <c r="BH71" s="115" t="s">
        <v>630</v>
      </c>
      <c r="BI71"/>
      <c r="BJ71" t="s">
        <v>679</v>
      </c>
      <c r="BK71" t="s">
        <v>623</v>
      </c>
      <c r="BL71" t="s">
        <v>630</v>
      </c>
      <c r="BM71"/>
      <c r="BN71" t="s">
        <v>983</v>
      </c>
      <c r="BO71" t="s">
        <v>625</v>
      </c>
      <c r="BP71" t="s">
        <v>649</v>
      </c>
      <c r="BQ71" t="s">
        <v>621</v>
      </c>
      <c r="BR71" t="s">
        <v>630</v>
      </c>
      <c r="BS71"/>
      <c r="BT71" t="s">
        <v>630</v>
      </c>
      <c r="BU71"/>
      <c r="BV71" t="s">
        <v>630</v>
      </c>
      <c r="BW71"/>
      <c r="BX71" t="s">
        <v>630</v>
      </c>
      <c r="BY71"/>
      <c r="BZ71" t="s">
        <v>630</v>
      </c>
      <c r="CA71"/>
      <c r="CB71" t="s">
        <v>630</v>
      </c>
      <c r="CC71"/>
      <c r="CD71" t="n">
        <v>0.1</v>
      </c>
      <c r="CE71" t="s">
        <v>621</v>
      </c>
      <c r="CF71" t="n">
        <v>0</v>
      </c>
      <c r="CG71" t="s">
        <v>621</v>
      </c>
      <c r="CH71" t="n">
        <v>0.5</v>
      </c>
      <c r="CI71" t="s">
        <v>621</v>
      </c>
      <c r="CJ71" t="s">
        <v>630</v>
      </c>
      <c r="CK71"/>
      <c r="CL71" t="s">
        <v>655</v>
      </c>
      <c r="CM71" t="s">
        <v>621</v>
      </c>
      <c r="CN71" t="n">
        <v>4</v>
      </c>
      <c r="CO71" t="n">
        <v>0</v>
      </c>
    </row>
    <row r="72">
      <c r="A72" s="119" t="n">
        <v>114</v>
      </c>
      <c r="B72" s="119" t="s">
        <v>1059</v>
      </c>
      <c r="C72" s="119" t="s">
        <v>1060</v>
      </c>
      <c r="D72" s="115"/>
      <c r="E72" s="115" t="str">
        <f>IFERROR(GEOMEAN(F72, G72), MAX(F72, G72))</f>
      </c>
      <c r="F72" s="115" t="str">
        <f>MAX(J72, CN72)</f>
      </c>
      <c r="G72" s="115" t="str">
        <f>MAX(R72, U72, V72, Y72, Z72, AJ72, CO72)</f>
      </c>
      <c r="H72" s="115"/>
      <c r="I72" s="115" t="n">
        <v>32.7</v>
      </c>
      <c r="J72" s="115" t="n">
        <v>7.46</v>
      </c>
      <c r="K72" s="115" t="n">
        <v>0</v>
      </c>
      <c r="L72" s="115" t="n">
        <v>0.2</v>
      </c>
      <c r="M72" s="115"/>
      <c r="N72" s="115"/>
      <c r="O72" s="115" t="n">
        <v>1</v>
      </c>
      <c r="P72" s="115" t="n">
        <v>0.7</v>
      </c>
      <c r="Q72" s="115" t="n">
        <v>0.5</v>
      </c>
      <c r="R72" s="115" t="n">
        <v>4.76190476190474</v>
      </c>
      <c r="S72" s="115" t="n">
        <v>0.636907206448419</v>
      </c>
      <c r="T72" s="115" t="n">
        <v>-15.6471511307807</v>
      </c>
      <c r="U72" s="115" t="n">
        <v>0.0424604804298951</v>
      </c>
      <c r="V72" s="115" t="n">
        <v>0</v>
      </c>
      <c r="W72" s="115" t="n">
        <v>32.518</v>
      </c>
      <c r="X72" s="115" t="n">
        <v>1.3</v>
      </c>
      <c r="Y72" s="115" t="n">
        <v>1.30072</v>
      </c>
      <c r="Z72" s="115" t="n">
        <v>2.6</v>
      </c>
      <c r="AA72" s="115" t="n">
        <v>20210219</v>
      </c>
      <c r="AB72" s="115"/>
      <c r="AC72" s="115" t="n">
        <v>45.28</v>
      </c>
      <c r="AD72" s="115"/>
      <c r="AE72" s="115" t="n">
        <v>62.5</v>
      </c>
      <c r="AF72" s="115"/>
      <c r="AG72" s="115" t="n">
        <v>42.63</v>
      </c>
      <c r="AH72" s="115"/>
      <c r="AI72" s="115"/>
      <c r="AJ72" s="115" t="n">
        <v>5.34153846153846</v>
      </c>
      <c r="AK72" s="115" t="n">
        <v>3.75</v>
      </c>
      <c r="AL72" s="115" t="n">
        <v>7992</v>
      </c>
      <c r="AM72" s="115" t="n">
        <v>7703</v>
      </c>
      <c r="AN72" s="115" t="n">
        <v>17915.567</v>
      </c>
      <c r="AO72" s="115" t="n">
        <v>6094</v>
      </c>
      <c r="AP72" s="115" t="n">
        <v>289</v>
      </c>
      <c r="AQ72" s="115" t="n">
        <v>16.1312226400649</v>
      </c>
      <c r="AR72" s="115" t="n">
        <v>31.1453889071217</v>
      </c>
      <c r="AS72" s="115" t="n">
        <v>3.11453889071217</v>
      </c>
      <c r="AT72" s="115" t="n">
        <v>4.8</v>
      </c>
      <c r="AU72" s="115"/>
      <c r="AV72" s="115" t="s">
        <v>1061</v>
      </c>
      <c r="AW72" s="115" t="s">
        <v>625</v>
      </c>
      <c r="AX72" s="115" t="s">
        <v>999</v>
      </c>
      <c r="AY72" s="115" t="s">
        <v>625</v>
      </c>
      <c r="AZ72" s="115" t="s">
        <v>624</v>
      </c>
      <c r="BA72" s="115" t="s">
        <v>625</v>
      </c>
      <c r="BB72" s="115" t="s">
        <v>626</v>
      </c>
      <c r="BC72" s="115" t="s">
        <v>623</v>
      </c>
      <c r="BD72" s="115" t="s">
        <v>626</v>
      </c>
      <c r="BE72" s="115" t="s">
        <v>623</v>
      </c>
      <c r="BF72" s="115" t="s">
        <v>662</v>
      </c>
      <c r="BG72" s="115" t="s">
        <v>625</v>
      </c>
      <c r="BH72" s="115" t="s">
        <v>672</v>
      </c>
      <c r="BI72" t="s">
        <v>621</v>
      </c>
      <c r="BJ72" t="s">
        <v>744</v>
      </c>
      <c r="BK72" t="s">
        <v>623</v>
      </c>
      <c r="BL72" t="s">
        <v>630</v>
      </c>
      <c r="BM72"/>
      <c r="BN72" t="s">
        <v>1062</v>
      </c>
      <c r="BO72" t="s">
        <v>621</v>
      </c>
      <c r="BP72" t="s">
        <v>694</v>
      </c>
      <c r="BQ72" t="s">
        <v>625</v>
      </c>
      <c r="BR72" t="s">
        <v>1063</v>
      </c>
      <c r="BS72" t="s">
        <v>623</v>
      </c>
      <c r="BT72" t="s">
        <v>630</v>
      </c>
      <c r="BU72"/>
      <c r="BV72" t="s">
        <v>650</v>
      </c>
      <c r="BW72" t="s">
        <v>621</v>
      </c>
      <c r="BX72" t="s">
        <v>651</v>
      </c>
      <c r="BY72" t="s">
        <v>625</v>
      </c>
      <c r="BZ72" t="s">
        <v>652</v>
      </c>
      <c r="CA72" t="s">
        <v>625</v>
      </c>
      <c r="CB72" t="s">
        <v>630</v>
      </c>
      <c r="CC72"/>
      <c r="CD72" t="n">
        <v>0.6</v>
      </c>
      <c r="CE72" t="s">
        <v>621</v>
      </c>
      <c r="CF72" t="n">
        <v>0</v>
      </c>
      <c r="CG72" t="s">
        <v>621</v>
      </c>
      <c r="CH72" t="n">
        <v>3.8</v>
      </c>
      <c r="CI72" t="s">
        <v>625</v>
      </c>
      <c r="CJ72" t="s">
        <v>637</v>
      </c>
      <c r="CK72" t="s">
        <v>621</v>
      </c>
      <c r="CL72" t="s">
        <v>625</v>
      </c>
      <c r="CM72" t="s">
        <v>623</v>
      </c>
      <c r="CN72" t="n">
        <v>7</v>
      </c>
      <c r="CO72" t="n">
        <v>0</v>
      </c>
    </row>
    <row r="73">
      <c r="A73" s="119" t="n">
        <v>115</v>
      </c>
      <c r="B73" s="119" t="s">
        <v>1064</v>
      </c>
      <c r="C73" s="119" t="s">
        <v>1065</v>
      </c>
      <c r="D73" s="115"/>
      <c r="E73" s="115" t="str">
        <f>IFERROR(GEOMEAN(F73, G73), MAX(F73, G73))</f>
      </c>
      <c r="F73" s="115" t="str">
        <f>MAX(J73, CN73)</f>
      </c>
      <c r="G73" s="115" t="str">
        <f>MAX(R73, U73, V73, Y73, Z73, AJ73, CO73)</f>
      </c>
      <c r="H73" s="115"/>
      <c r="I73" s="115" t="n">
        <v>31.7</v>
      </c>
      <c r="J73" s="115" t="n">
        <v>7.66</v>
      </c>
      <c r="K73" s="115" t="n">
        <v>0.8</v>
      </c>
      <c r="L73" s="115" t="n">
        <v>0.6</v>
      </c>
      <c r="M73" s="115"/>
      <c r="N73" s="115"/>
      <c r="O73" s="115" t="n">
        <v>1</v>
      </c>
      <c r="P73" s="115"/>
      <c r="Q73" s="115" t="n">
        <v>0.8</v>
      </c>
      <c r="R73" s="115" t="n">
        <v>10</v>
      </c>
      <c r="S73" s="115" t="n">
        <v>19.6549823188523</v>
      </c>
      <c r="T73" s="115" t="n">
        <v>-34.7189417298901</v>
      </c>
      <c r="U73" s="115" t="n">
        <v>1.31033215459015</v>
      </c>
      <c r="V73" s="115" t="n">
        <v>0</v>
      </c>
      <c r="W73" s="115" t="n">
        <v>36.869</v>
      </c>
      <c r="X73" s="115" t="n">
        <v>0.908</v>
      </c>
      <c r="Y73" s="115" t="n">
        <v>1.47476</v>
      </c>
      <c r="Z73" s="115" t="n">
        <v>1.816</v>
      </c>
      <c r="AA73" s="115" t="n">
        <v>20210219</v>
      </c>
      <c r="AB73" s="115"/>
      <c r="AC73" s="115" t="n">
        <v>66.89</v>
      </c>
      <c r="AD73" s="115"/>
      <c r="AE73" s="115" t="n">
        <v>50</v>
      </c>
      <c r="AF73" s="115"/>
      <c r="AG73" s="115" t="n">
        <v>69.49</v>
      </c>
      <c r="AH73" s="115"/>
      <c r="AI73" s="115"/>
      <c r="AJ73" s="115" t="n">
        <v>2.01692307692308</v>
      </c>
      <c r="AK73" s="115" t="n">
        <v>5</v>
      </c>
      <c r="AL73" s="115" t="n">
        <v>209</v>
      </c>
      <c r="AM73" s="115" t="n">
        <v>207</v>
      </c>
      <c r="AN73" s="115" t="n">
        <v>786.559</v>
      </c>
      <c r="AO73" s="115" t="n">
        <v>186</v>
      </c>
      <c r="AP73" s="115" t="n">
        <v>2</v>
      </c>
      <c r="AQ73" s="115" t="n">
        <v>2.54272088934206</v>
      </c>
      <c r="AR73" s="115" t="n">
        <v>12.3655913978495</v>
      </c>
      <c r="AS73" s="115" t="n">
        <v>1.23655913978494</v>
      </c>
      <c r="AT73" s="115" t="n">
        <v>3.7</v>
      </c>
      <c r="AU73" s="115"/>
      <c r="AV73" s="115" t="s">
        <v>1066</v>
      </c>
      <c r="AW73" s="115" t="s">
        <v>625</v>
      </c>
      <c r="AX73" s="115" t="s">
        <v>922</v>
      </c>
      <c r="AY73" s="115" t="s">
        <v>625</v>
      </c>
      <c r="AZ73" s="115" t="s">
        <v>624</v>
      </c>
      <c r="BA73" s="115" t="s">
        <v>625</v>
      </c>
      <c r="BB73" s="115" t="s">
        <v>644</v>
      </c>
      <c r="BC73" s="115" t="s">
        <v>621</v>
      </c>
      <c r="BD73" s="115" t="s">
        <v>661</v>
      </c>
      <c r="BE73" s="115" t="s">
        <v>625</v>
      </c>
      <c r="BF73" s="115" t="s">
        <v>627</v>
      </c>
      <c r="BG73" s="115" t="s">
        <v>623</v>
      </c>
      <c r="BH73" s="115" t="s">
        <v>646</v>
      </c>
      <c r="BI73" t="s">
        <v>625</v>
      </c>
      <c r="BJ73" t="s">
        <v>1067</v>
      </c>
      <c r="BK73" t="s">
        <v>621</v>
      </c>
      <c r="BL73" t="s">
        <v>630</v>
      </c>
      <c r="BM73"/>
      <c r="BN73" t="s">
        <v>693</v>
      </c>
      <c r="BO73" t="s">
        <v>621</v>
      </c>
      <c r="BP73" t="s">
        <v>694</v>
      </c>
      <c r="BQ73" t="s">
        <v>625</v>
      </c>
      <c r="BR73" t="s">
        <v>630</v>
      </c>
      <c r="BS73"/>
      <c r="BT73" t="s">
        <v>630</v>
      </c>
      <c r="BU73"/>
      <c r="BV73" t="s">
        <v>650</v>
      </c>
      <c r="BW73" t="s">
        <v>621</v>
      </c>
      <c r="BX73" t="s">
        <v>651</v>
      </c>
      <c r="BY73" t="s">
        <v>625</v>
      </c>
      <c r="BZ73" t="s">
        <v>666</v>
      </c>
      <c r="CA73" t="s">
        <v>621</v>
      </c>
      <c r="CB73" t="s">
        <v>630</v>
      </c>
      <c r="CC73"/>
      <c r="CD73" t="n">
        <v>4.8</v>
      </c>
      <c r="CE73" t="s">
        <v>625</v>
      </c>
      <c r="CF73" t="n">
        <v>0</v>
      </c>
      <c r="CG73" t="s">
        <v>621</v>
      </c>
      <c r="CH73" t="n">
        <v>4.2</v>
      </c>
      <c r="CI73" t="s">
        <v>625</v>
      </c>
      <c r="CJ73" t="s">
        <v>630</v>
      </c>
      <c r="CK73"/>
      <c r="CL73" t="s">
        <v>655</v>
      </c>
      <c r="CM73" t="s">
        <v>621</v>
      </c>
      <c r="CN73" t="n">
        <v>4.25</v>
      </c>
      <c r="CO73" t="n">
        <v>0</v>
      </c>
    </row>
    <row r="74">
      <c r="A74" s="119" t="n">
        <v>116</v>
      </c>
      <c r="B74" s="119" t="s">
        <v>1068</v>
      </c>
      <c r="C74" s="119" t="s">
        <v>1069</v>
      </c>
      <c r="D74" s="115"/>
      <c r="E74" s="115" t="str">
        <f>IFERROR(GEOMEAN(F74, G74), MAX(F74, G74))</f>
      </c>
      <c r="F74" s="115" t="str">
        <f>MAX(J74, CN74)</f>
      </c>
      <c r="G74" s="115" t="str">
        <f>MAX(R74, U74, V74, Y74, Z74, AJ74, CO74)</f>
      </c>
      <c r="H74" s="115"/>
      <c r="I74" s="115" t="n">
        <v>27.6</v>
      </c>
      <c r="J74" s="115" t="n">
        <v>8.48</v>
      </c>
      <c r="K74" s="115" t="n">
        <v>0</v>
      </c>
      <c r="L74" s="115" t="n">
        <v>0.5</v>
      </c>
      <c r="M74" s="115"/>
      <c r="N74" s="115"/>
      <c r="O74" s="115" t="n">
        <v>1</v>
      </c>
      <c r="P74" s="115" t="n">
        <v>0.8</v>
      </c>
      <c r="Q74" s="115" t="n">
        <v>0.6</v>
      </c>
      <c r="R74" s="115" t="n">
        <v>7.14285714285711</v>
      </c>
      <c r="S74" s="115" t="n">
        <v>14.4520967476881</v>
      </c>
      <c r="T74" s="115" t="n">
        <v>-23.0671550877822</v>
      </c>
      <c r="U74" s="115" t="n">
        <v>0.963473116512542</v>
      </c>
      <c r="V74" s="115" t="n">
        <v>0</v>
      </c>
      <c r="W74" s="115" t="n">
        <v>71.395</v>
      </c>
      <c r="X74" s="115" t="n">
        <v>1.832</v>
      </c>
      <c r="Y74" s="115" t="n">
        <v>2.8558</v>
      </c>
      <c r="Z74" s="115" t="n">
        <v>3.664</v>
      </c>
      <c r="AA74" s="115" t="n">
        <v>20210219</v>
      </c>
      <c r="AB74" s="115"/>
      <c r="AC74" s="115" t="n">
        <v>70</v>
      </c>
      <c r="AD74" s="115"/>
      <c r="AE74" s="115" t="n">
        <v>75</v>
      </c>
      <c r="AF74" s="115"/>
      <c r="AG74" s="115" t="n">
        <v>69.23</v>
      </c>
      <c r="AH74" s="115"/>
      <c r="AI74" s="115"/>
      <c r="AJ74" s="115" t="n">
        <v>1.53846153846154</v>
      </c>
      <c r="AK74" s="115" t="n">
        <v>2.5</v>
      </c>
      <c r="AL74" s="115" t="n">
        <v>4654</v>
      </c>
      <c r="AM74" s="115" t="n">
        <v>4582</v>
      </c>
      <c r="AN74" s="115" t="n">
        <v>9904.608</v>
      </c>
      <c r="AO74" s="115" t="n">
        <v>3857</v>
      </c>
      <c r="AP74" s="115" t="n">
        <v>72</v>
      </c>
      <c r="AQ74" s="115" t="n">
        <v>7.26934372364863</v>
      </c>
      <c r="AR74" s="115" t="n">
        <v>20.6637282862328</v>
      </c>
      <c r="AS74" s="115" t="n">
        <v>2.06637282862328</v>
      </c>
      <c r="AT74" s="115" t="n">
        <v>4.9</v>
      </c>
      <c r="AU74" s="115"/>
      <c r="AV74" s="115" t="s">
        <v>1070</v>
      </c>
      <c r="AW74" s="115" t="s">
        <v>623</v>
      </c>
      <c r="AX74" s="115" t="s">
        <v>1071</v>
      </c>
      <c r="AY74" s="115" t="s">
        <v>621</v>
      </c>
      <c r="AZ74" s="115" t="s">
        <v>624</v>
      </c>
      <c r="BA74" s="115" t="s">
        <v>625</v>
      </c>
      <c r="BB74" s="115" t="s">
        <v>644</v>
      </c>
      <c r="BC74" s="115" t="s">
        <v>621</v>
      </c>
      <c r="BD74" s="115" t="s">
        <v>661</v>
      </c>
      <c r="BE74" s="115" t="s">
        <v>625</v>
      </c>
      <c r="BF74" s="115" t="s">
        <v>662</v>
      </c>
      <c r="BG74" s="115" t="s">
        <v>625</v>
      </c>
      <c r="BH74" s="115" t="s">
        <v>672</v>
      </c>
      <c r="BI74" t="s">
        <v>621</v>
      </c>
      <c r="BJ74" t="s">
        <v>673</v>
      </c>
      <c r="BK74" t="s">
        <v>623</v>
      </c>
      <c r="BL74" t="s">
        <v>972</v>
      </c>
      <c r="BM74" t="s">
        <v>625</v>
      </c>
      <c r="BN74" t="s">
        <v>930</v>
      </c>
      <c r="BO74" t="s">
        <v>625</v>
      </c>
      <c r="BP74" t="s">
        <v>752</v>
      </c>
      <c r="BQ74" t="s">
        <v>623</v>
      </c>
      <c r="BR74" t="s">
        <v>1072</v>
      </c>
      <c r="BS74" t="s">
        <v>623</v>
      </c>
      <c r="BT74" t="s">
        <v>925</v>
      </c>
      <c r="BU74" t="s">
        <v>623</v>
      </c>
      <c r="BV74" t="s">
        <v>650</v>
      </c>
      <c r="BW74" t="s">
        <v>621</v>
      </c>
      <c r="BX74" t="s">
        <v>725</v>
      </c>
      <c r="BY74" t="s">
        <v>625</v>
      </c>
      <c r="BZ74" t="s">
        <v>778</v>
      </c>
      <c r="CA74" t="s">
        <v>623</v>
      </c>
      <c r="CB74" t="s">
        <v>1073</v>
      </c>
      <c r="CC74" t="s">
        <v>623</v>
      </c>
      <c r="CD74" t="n">
        <v>0</v>
      </c>
      <c r="CE74" t="s">
        <v>621</v>
      </c>
      <c r="CF74" t="n">
        <v>0</v>
      </c>
      <c r="CG74" t="s">
        <v>621</v>
      </c>
      <c r="CH74" t="n">
        <v>4.1</v>
      </c>
      <c r="CI74" t="s">
        <v>625</v>
      </c>
      <c r="CJ74" t="s">
        <v>654</v>
      </c>
      <c r="CK74" t="s">
        <v>623</v>
      </c>
      <c r="CL74" t="s">
        <v>625</v>
      </c>
      <c r="CM74" t="s">
        <v>623</v>
      </c>
      <c r="CN74" t="n">
        <v>7.25</v>
      </c>
      <c r="CO74" t="n">
        <v>0</v>
      </c>
    </row>
    <row r="75">
      <c r="A75" s="119" t="n">
        <v>117</v>
      </c>
      <c r="B75" s="119" t="s">
        <v>1074</v>
      </c>
      <c r="C75" s="119" t="s">
        <v>1075</v>
      </c>
      <c r="D75" s="115"/>
      <c r="E75" s="115" t="str">
        <f>IFERROR(GEOMEAN(F75, G75), MAX(F75, G75))</f>
      </c>
      <c r="F75" s="115" t="str">
        <f>MAX(J75, CN75)</f>
      </c>
      <c r="G75" s="115" t="str">
        <f>MAX(R75, U75, V75, Y75, Z75, AJ75, CO75)</f>
      </c>
      <c r="H75" s="115"/>
      <c r="I75" s="115" t="n">
        <v>53.3</v>
      </c>
      <c r="J75" s="115" t="n">
        <v>3.34</v>
      </c>
      <c r="K75" s="115" t="n">
        <v>0</v>
      </c>
      <c r="L75" s="115" t="n">
        <v>0.7</v>
      </c>
      <c r="M75" s="115"/>
      <c r="N75" s="115"/>
      <c r="O75" s="115" t="n">
        <v>0.5</v>
      </c>
      <c r="P75" s="115" t="n">
        <v>0.2</v>
      </c>
      <c r="Q75" s="115" t="n">
        <v>0.4</v>
      </c>
      <c r="R75" s="115" t="n">
        <v>2.38095238095237</v>
      </c>
      <c r="S75" s="115" t="n">
        <v>-15.2543528499864</v>
      </c>
      <c r="T75" s="115" t="n">
        <v>-33.3979421635747</v>
      </c>
      <c r="U75" s="115" t="n">
        <v>0</v>
      </c>
      <c r="V75" s="115" t="n">
        <v>0</v>
      </c>
      <c r="W75" s="115" t="n">
        <v>75.06</v>
      </c>
      <c r="X75" s="115" t="n">
        <v>4.733</v>
      </c>
      <c r="Y75" s="115" t="n">
        <v>3.0024</v>
      </c>
      <c r="Z75" s="115" t="n">
        <v>9.466</v>
      </c>
      <c r="AA75" s="115" t="n">
        <v>20210219</v>
      </c>
      <c r="AB75" s="115"/>
      <c r="AC75" s="115" t="n">
        <v>47.67</v>
      </c>
      <c r="AD75" s="115"/>
      <c r="AE75" s="115" t="n">
        <v>37.5</v>
      </c>
      <c r="AF75" s="115"/>
      <c r="AG75" s="115" t="n">
        <v>49.23</v>
      </c>
      <c r="AH75" s="115"/>
      <c r="AI75" s="115"/>
      <c r="AJ75" s="115" t="n">
        <v>4.97384615384615</v>
      </c>
      <c r="AK75" s="115" t="n">
        <v>6.25</v>
      </c>
      <c r="AL75" s="115" t="n">
        <v>6127</v>
      </c>
      <c r="AM75" s="115" t="n">
        <v>6032</v>
      </c>
      <c r="AN75" s="115" t="n">
        <v>4105.268</v>
      </c>
      <c r="AO75" s="115" t="n">
        <v>5299</v>
      </c>
      <c r="AP75" s="115" t="n">
        <v>95</v>
      </c>
      <c r="AQ75" s="115" t="n">
        <v>23.1409983465148</v>
      </c>
      <c r="AR75" s="115" t="n">
        <v>15.6255897339121</v>
      </c>
      <c r="AS75" s="115" t="n">
        <v>1.56255897339121</v>
      </c>
      <c r="AT75" s="115" t="n">
        <v>3.5</v>
      </c>
      <c r="AU75" s="115"/>
      <c r="AV75" s="115" t="s">
        <v>1076</v>
      </c>
      <c r="AW75" s="115" t="s">
        <v>623</v>
      </c>
      <c r="AX75" s="115" t="s">
        <v>829</v>
      </c>
      <c r="AY75" s="115" t="s">
        <v>625</v>
      </c>
      <c r="AZ75" s="115" t="s">
        <v>660</v>
      </c>
      <c r="BA75" s="115" t="s">
        <v>625</v>
      </c>
      <c r="BB75" s="115" t="s">
        <v>626</v>
      </c>
      <c r="BC75" s="115" t="s">
        <v>623</v>
      </c>
      <c r="BD75" s="115" t="s">
        <v>626</v>
      </c>
      <c r="BE75" s="115" t="s">
        <v>623</v>
      </c>
      <c r="BF75" s="115" t="s">
        <v>662</v>
      </c>
      <c r="BG75" s="115" t="s">
        <v>625</v>
      </c>
      <c r="BH75" s="115" t="s">
        <v>646</v>
      </c>
      <c r="BI75" t="s">
        <v>625</v>
      </c>
      <c r="BJ75" t="s">
        <v>1077</v>
      </c>
      <c r="BK75" t="s">
        <v>623</v>
      </c>
      <c r="BL75" t="s">
        <v>1078</v>
      </c>
      <c r="BM75" t="s">
        <v>625</v>
      </c>
      <c r="BN75" t="s">
        <v>820</v>
      </c>
      <c r="BO75" t="s">
        <v>621</v>
      </c>
      <c r="BP75" t="s">
        <v>649</v>
      </c>
      <c r="BQ75" t="s">
        <v>621</v>
      </c>
      <c r="BR75" t="s">
        <v>630</v>
      </c>
      <c r="BS75"/>
      <c r="BT75" t="s">
        <v>1079</v>
      </c>
      <c r="BU75" t="s">
        <v>621</v>
      </c>
      <c r="BV75" t="s">
        <v>650</v>
      </c>
      <c r="BW75" t="s">
        <v>621</v>
      </c>
      <c r="BX75" t="s">
        <v>635</v>
      </c>
      <c r="BY75" t="s">
        <v>621</v>
      </c>
      <c r="BZ75" t="s">
        <v>778</v>
      </c>
      <c r="CA75" t="s">
        <v>623</v>
      </c>
      <c r="CB75" t="s">
        <v>630</v>
      </c>
      <c r="CC75"/>
      <c r="CD75" t="n">
        <v>0</v>
      </c>
      <c r="CE75" t="s">
        <v>621</v>
      </c>
      <c r="CF75" t="n">
        <v>0</v>
      </c>
      <c r="CG75" t="s">
        <v>621</v>
      </c>
      <c r="CH75" t="n">
        <v>0.3</v>
      </c>
      <c r="CI75" t="s">
        <v>621</v>
      </c>
      <c r="CJ75" t="s">
        <v>630</v>
      </c>
      <c r="CK75"/>
      <c r="CL75" t="s">
        <v>655</v>
      </c>
      <c r="CM75" t="s">
        <v>621</v>
      </c>
      <c r="CN75" t="n">
        <v>3.75</v>
      </c>
      <c r="CO75" t="n">
        <v>0</v>
      </c>
    </row>
    <row r="76">
      <c r="A76" s="119" t="n">
        <v>118</v>
      </c>
      <c r="B76" s="119" t="s">
        <v>1080</v>
      </c>
      <c r="C76" s="119" t="s">
        <v>1081</v>
      </c>
      <c r="D76" s="115"/>
      <c r="E76" s="115" t="str">
        <f>IFERROR(GEOMEAN(F76, G76), MAX(F76, G76))</f>
      </c>
      <c r="F76" s="115" t="str">
        <f>MAX(J76, CN76)</f>
      </c>
      <c r="G76" s="115" t="str">
        <f>MAX(R76, U76, V76, Y76, Z76, AJ76, CO76)</f>
      </c>
      <c r="H76" s="115"/>
      <c r="I76" s="115" t="n">
        <v>31.5</v>
      </c>
      <c r="J76" s="115" t="n">
        <v>7.7</v>
      </c>
      <c r="K76" s="115" t="n">
        <v>0.5</v>
      </c>
      <c r="L76" s="115" t="n">
        <v>0.2</v>
      </c>
      <c r="M76" s="115"/>
      <c r="N76" s="115"/>
      <c r="O76" s="115" t="n">
        <v>0.2</v>
      </c>
      <c r="P76" s="115" t="n">
        <v>0.6</v>
      </c>
      <c r="Q76" s="115" t="n">
        <v>0.4</v>
      </c>
      <c r="R76" s="115" t="n">
        <v>2.38095238095237</v>
      </c>
      <c r="S76" s="115" t="n">
        <v>-56.8249518135623</v>
      </c>
      <c r="T76" s="115" t="n">
        <v>-24.0697894069392</v>
      </c>
      <c r="U76" s="115" t="n">
        <v>0</v>
      </c>
      <c r="V76" s="115" t="n">
        <v>0</v>
      </c>
      <c r="W76" s="115" t="n">
        <v>2.694</v>
      </c>
      <c r="X76" s="115" t="n">
        <v>0.013</v>
      </c>
      <c r="Y76" s="115" t="n">
        <v>0.107760000000001</v>
      </c>
      <c r="Z76" s="115" t="n">
        <v>0.0259999999999998</v>
      </c>
      <c r="AA76" s="115" t="n">
        <v>20210219</v>
      </c>
      <c r="AB76" s="115"/>
      <c r="AC76" s="115" t="n">
        <v>41.11</v>
      </c>
      <c r="AD76" s="115"/>
      <c r="AE76" s="115" t="n">
        <v>50</v>
      </c>
      <c r="AF76" s="115"/>
      <c r="AG76" s="115" t="n">
        <v>39.74</v>
      </c>
      <c r="AH76" s="115"/>
      <c r="AI76" s="115"/>
      <c r="AJ76" s="115" t="n">
        <v>5.98307692307692</v>
      </c>
      <c r="AK76" s="115" t="n">
        <v>5</v>
      </c>
      <c r="AL76" s="115" t="n">
        <v>247</v>
      </c>
      <c r="AM76" s="115" t="n">
        <v>247</v>
      </c>
      <c r="AN76" s="115" t="n">
        <v>11402.533</v>
      </c>
      <c r="AO76" s="115" t="n">
        <v>246</v>
      </c>
      <c r="AP76" s="115" t="n">
        <v>0</v>
      </c>
      <c r="AQ76" s="115" t="n">
        <v>0</v>
      </c>
      <c r="AR76" s="115" t="n">
        <v>0.406504065040664</v>
      </c>
      <c r="AS76" s="115" t="n">
        <v>0.0406504065040671</v>
      </c>
      <c r="AT76" s="115" t="n">
        <v>6.6</v>
      </c>
      <c r="AU76" s="115"/>
      <c r="AV76" s="115" t="s">
        <v>1082</v>
      </c>
      <c r="AW76" s="115" t="s">
        <v>621</v>
      </c>
      <c r="AX76" s="115" t="s">
        <v>1083</v>
      </c>
      <c r="AY76" s="115" t="s">
        <v>625</v>
      </c>
      <c r="AZ76" s="115" t="s">
        <v>643</v>
      </c>
      <c r="BA76" s="115" t="s">
        <v>625</v>
      </c>
      <c r="BB76" s="115" t="s">
        <v>626</v>
      </c>
      <c r="BC76" s="115" t="s">
        <v>623</v>
      </c>
      <c r="BD76" s="115" t="s">
        <v>661</v>
      </c>
      <c r="BE76" s="115" t="s">
        <v>625</v>
      </c>
      <c r="BF76" s="115" t="s">
        <v>662</v>
      </c>
      <c r="BG76" s="115" t="s">
        <v>625</v>
      </c>
      <c r="BH76" s="115" t="s">
        <v>646</v>
      </c>
      <c r="BI76" t="s">
        <v>625</v>
      </c>
      <c r="BJ76" t="s">
        <v>647</v>
      </c>
      <c r="BK76" t="s">
        <v>623</v>
      </c>
      <c r="BL76" t="s">
        <v>630</v>
      </c>
      <c r="BM76"/>
      <c r="BN76" t="s">
        <v>1084</v>
      </c>
      <c r="BO76" t="s">
        <v>623</v>
      </c>
      <c r="BP76" t="s">
        <v>649</v>
      </c>
      <c r="BQ76" t="s">
        <v>621</v>
      </c>
      <c r="BR76" t="s">
        <v>1085</v>
      </c>
      <c r="BS76" t="s">
        <v>623</v>
      </c>
      <c r="BT76" t="s">
        <v>630</v>
      </c>
      <c r="BU76"/>
      <c r="BV76" t="s">
        <v>650</v>
      </c>
      <c r="BW76" t="s">
        <v>621</v>
      </c>
      <c r="BX76" t="s">
        <v>651</v>
      </c>
      <c r="BY76" t="s">
        <v>625</v>
      </c>
      <c r="BZ76" t="s">
        <v>652</v>
      </c>
      <c r="CA76" t="s">
        <v>625</v>
      </c>
      <c r="CB76" t="s">
        <v>1086</v>
      </c>
      <c r="CC76" t="s">
        <v>623</v>
      </c>
      <c r="CD76" t="n">
        <v>1.3</v>
      </c>
      <c r="CE76" t="s">
        <v>621</v>
      </c>
      <c r="CF76" t="n">
        <v>0</v>
      </c>
      <c r="CG76" t="s">
        <v>621</v>
      </c>
      <c r="CH76" t="n">
        <v>3.4</v>
      </c>
      <c r="CI76" t="s">
        <v>625</v>
      </c>
      <c r="CJ76" t="s">
        <v>637</v>
      </c>
      <c r="CK76" t="s">
        <v>621</v>
      </c>
      <c r="CL76" t="s">
        <v>623</v>
      </c>
      <c r="CM76" t="s">
        <v>623</v>
      </c>
      <c r="CN76" t="n">
        <v>10</v>
      </c>
      <c r="CO76" t="n">
        <v>0</v>
      </c>
    </row>
    <row r="77">
      <c r="A77" s="119" t="n">
        <v>119</v>
      </c>
      <c r="B77" s="119" t="s">
        <v>1087</v>
      </c>
      <c r="C77" s="119" t="s">
        <v>1088</v>
      </c>
      <c r="D77" s="115"/>
      <c r="E77" s="115" t="str">
        <f>IFERROR(GEOMEAN(F77, G77), MAX(F77, G77))</f>
      </c>
      <c r="F77" s="115" t="str">
        <f>MAX(J77, CN77)</f>
      </c>
      <c r="G77" s="115" t="str">
        <f>MAX(R77, U77, V77, Y77, Z77, AJ77, CO77)</f>
      </c>
      <c r="H77" s="115"/>
      <c r="I77" s="115" t="n">
        <v>54</v>
      </c>
      <c r="J77" s="115" t="n">
        <v>3.2</v>
      </c>
      <c r="K77" s="115" t="n">
        <v>0.7</v>
      </c>
      <c r="L77" s="115" t="n">
        <v>0.7</v>
      </c>
      <c r="M77" s="115"/>
      <c r="N77" s="115"/>
      <c r="O77" s="115" t="n">
        <v>0.8</v>
      </c>
      <c r="P77" s="115" t="n">
        <v>0.6</v>
      </c>
      <c r="Q77" s="115" t="n">
        <v>0.7</v>
      </c>
      <c r="R77" s="115" t="n">
        <v>9.52380952380948</v>
      </c>
      <c r="S77" s="115" t="n">
        <v>6.34516603524242</v>
      </c>
      <c r="T77" s="115" t="n">
        <v>32.7996862578727</v>
      </c>
      <c r="U77" s="115" t="n">
        <v>0.423011069016162</v>
      </c>
      <c r="V77" s="115" t="n">
        <v>2.18664575052484</v>
      </c>
      <c r="W77" s="115" t="n">
        <v>179.644</v>
      </c>
      <c r="X77" s="115" t="n">
        <v>8.74</v>
      </c>
      <c r="Y77" s="115" t="n">
        <v>7.18576</v>
      </c>
      <c r="Z77" s="115" t="n">
        <v>10</v>
      </c>
      <c r="AA77" s="115" t="n">
        <v>20210219</v>
      </c>
      <c r="AB77" s="115"/>
      <c r="AC77" s="115" t="n">
        <v>62.11</v>
      </c>
      <c r="AD77" s="115"/>
      <c r="AE77" s="115" t="n">
        <v>37.5</v>
      </c>
      <c r="AF77" s="115"/>
      <c r="AG77" s="115" t="n">
        <v>65.9</v>
      </c>
      <c r="AH77" s="115"/>
      <c r="AI77" s="115"/>
      <c r="AJ77" s="115" t="n">
        <v>2.75230769230769</v>
      </c>
      <c r="AK77" s="115" t="n">
        <v>6.25</v>
      </c>
      <c r="AL77" s="115" t="n">
        <v>20517</v>
      </c>
      <c r="AM77" s="115" t="n">
        <v>19414</v>
      </c>
      <c r="AN77" s="115" t="n">
        <v>9660.35</v>
      </c>
      <c r="AO77" s="115" t="n">
        <v>13636</v>
      </c>
      <c r="AP77" s="115" t="n">
        <v>1103</v>
      </c>
      <c r="AQ77" s="115" t="n">
        <v>114.178057730828</v>
      </c>
      <c r="AR77" s="115" t="n">
        <v>50.4620123203285</v>
      </c>
      <c r="AS77" s="115" t="n">
        <v>5.04620123203285</v>
      </c>
      <c r="AT77" s="115" t="n">
        <v>3.4</v>
      </c>
      <c r="AU77" s="115"/>
      <c r="AV77" s="115" t="s">
        <v>1089</v>
      </c>
      <c r="AW77" s="115" t="s">
        <v>623</v>
      </c>
      <c r="AX77" s="115" t="s">
        <v>788</v>
      </c>
      <c r="AY77" s="115" t="s">
        <v>625</v>
      </c>
      <c r="AZ77" s="115" t="s">
        <v>699</v>
      </c>
      <c r="BA77" s="115" t="s">
        <v>621</v>
      </c>
      <c r="BB77" s="115" t="s">
        <v>626</v>
      </c>
      <c r="BC77" s="115" t="s">
        <v>623</v>
      </c>
      <c r="BD77" s="115" t="s">
        <v>661</v>
      </c>
      <c r="BE77" s="115" t="s">
        <v>625</v>
      </c>
      <c r="BF77" s="115" t="s">
        <v>662</v>
      </c>
      <c r="BG77" s="115" t="s">
        <v>625</v>
      </c>
      <c r="BH77" s="115" t="s">
        <v>646</v>
      </c>
      <c r="BI77" t="s">
        <v>625</v>
      </c>
      <c r="BJ77" t="s">
        <v>1090</v>
      </c>
      <c r="BK77" t="s">
        <v>623</v>
      </c>
      <c r="BL77" t="s">
        <v>731</v>
      </c>
      <c r="BM77" t="s">
        <v>625</v>
      </c>
      <c r="BN77" t="s">
        <v>1091</v>
      </c>
      <c r="BO77" t="s">
        <v>625</v>
      </c>
      <c r="BP77" t="s">
        <v>694</v>
      </c>
      <c r="BQ77" t="s">
        <v>625</v>
      </c>
      <c r="BR77" t="s">
        <v>630</v>
      </c>
      <c r="BS77"/>
      <c r="BT77" t="s">
        <v>630</v>
      </c>
      <c r="BU77"/>
      <c r="BV77" t="s">
        <v>650</v>
      </c>
      <c r="BW77" t="s">
        <v>621</v>
      </c>
      <c r="BX77" t="s">
        <v>651</v>
      </c>
      <c r="BY77" t="s">
        <v>625</v>
      </c>
      <c r="BZ77" t="s">
        <v>652</v>
      </c>
      <c r="CA77" t="s">
        <v>625</v>
      </c>
      <c r="CB77" t="s">
        <v>630</v>
      </c>
      <c r="CC77"/>
      <c r="CD77" t="n">
        <v>0</v>
      </c>
      <c r="CE77" t="s">
        <v>621</v>
      </c>
      <c r="CF77" t="n">
        <v>0</v>
      </c>
      <c r="CG77" t="s">
        <v>621</v>
      </c>
      <c r="CH77" t="n">
        <v>0.8</v>
      </c>
      <c r="CI77" t="s">
        <v>621</v>
      </c>
      <c r="CJ77" t="s">
        <v>630</v>
      </c>
      <c r="CK77"/>
      <c r="CL77" t="s">
        <v>655</v>
      </c>
      <c r="CM77" t="s">
        <v>621</v>
      </c>
      <c r="CN77" t="n">
        <v>3.5</v>
      </c>
      <c r="CO77" t="n">
        <v>0</v>
      </c>
    </row>
    <row r="78">
      <c r="A78" s="119" t="n">
        <v>120</v>
      </c>
      <c r="B78" s="119" t="s">
        <v>1092</v>
      </c>
      <c r="C78" s="119" t="s">
        <v>1093</v>
      </c>
      <c r="D78" s="115"/>
      <c r="E78" s="115" t="str">
        <f>IFERROR(GEOMEAN(F78, G78), MAX(F78, G78))</f>
      </c>
      <c r="F78" s="115" t="str">
        <f>MAX(J78, CN78)</f>
      </c>
      <c r="G78" s="115" t="str">
        <f>MAX(R78, U78, V78, Y78, Z78, AJ78, CO78)</f>
      </c>
      <c r="H78" s="115"/>
      <c r="I78" s="115" t="n">
        <v>56.6</v>
      </c>
      <c r="J78" s="115" t="n">
        <v>2.68</v>
      </c>
      <c r="K78" s="115" t="n">
        <v>0</v>
      </c>
      <c r="L78" s="115" t="n">
        <v>0.4</v>
      </c>
      <c r="M78" s="115"/>
      <c r="N78" s="115"/>
      <c r="O78" s="115" t="n">
        <v>1</v>
      </c>
      <c r="P78" s="115" t="n">
        <v>0.4</v>
      </c>
      <c r="Q78" s="115" t="n">
        <v>0.5</v>
      </c>
      <c r="R78" s="115" t="n">
        <v>4.76190476190474</v>
      </c>
      <c r="S78" s="115" t="n">
        <v>-20.5154396165632</v>
      </c>
      <c r="T78" s="115" t="n">
        <v>-25.1671593433536</v>
      </c>
      <c r="U78" s="115" t="n">
        <v>0</v>
      </c>
      <c r="V78" s="115" t="n">
        <v>0</v>
      </c>
      <c r="W78" s="115" t="n">
        <v>31.7</v>
      </c>
      <c r="X78" s="115" t="n">
        <v>0.829</v>
      </c>
      <c r="Y78" s="115" t="n">
        <v>1.268</v>
      </c>
      <c r="Z78" s="115" t="n">
        <v>1.658</v>
      </c>
      <c r="AA78" s="115" t="n">
        <v>20210219</v>
      </c>
      <c r="AB78" s="115"/>
      <c r="AC78" s="115" t="n">
        <v>55.83</v>
      </c>
      <c r="AD78" s="115"/>
      <c r="AE78" s="115" t="n">
        <v>37.5</v>
      </c>
      <c r="AF78" s="115"/>
      <c r="AG78" s="115" t="n">
        <v>58.65</v>
      </c>
      <c r="AH78" s="115"/>
      <c r="AI78" s="115"/>
      <c r="AJ78" s="115" t="n">
        <v>3.71846153846154</v>
      </c>
      <c r="AK78" s="115" t="n">
        <v>6.25</v>
      </c>
      <c r="AL78" s="115" t="n">
        <v>41310</v>
      </c>
      <c r="AM78" s="115" t="n">
        <v>40552</v>
      </c>
      <c r="AN78" s="115" t="n">
        <v>273523.621</v>
      </c>
      <c r="AO78" s="115" t="n">
        <v>32936</v>
      </c>
      <c r="AP78" s="115" t="n">
        <v>758</v>
      </c>
      <c r="AQ78" s="115" t="n">
        <v>2.77124146437064</v>
      </c>
      <c r="AR78" s="115" t="n">
        <v>25.4250667962108</v>
      </c>
      <c r="AS78" s="115" t="n">
        <v>2.54250667962108</v>
      </c>
      <c r="AT78" s="115" t="n">
        <v>4.4</v>
      </c>
      <c r="AU78" s="115"/>
      <c r="AV78" s="115" t="s">
        <v>1094</v>
      </c>
      <c r="AW78" s="115" t="s">
        <v>625</v>
      </c>
      <c r="AX78" s="115" t="s">
        <v>911</v>
      </c>
      <c r="AY78" s="115" t="s">
        <v>625</v>
      </c>
      <c r="AZ78" s="115" t="s">
        <v>660</v>
      </c>
      <c r="BA78" s="115" t="s">
        <v>625</v>
      </c>
      <c r="BB78" s="115" t="s">
        <v>644</v>
      </c>
      <c r="BC78" s="115" t="s">
        <v>621</v>
      </c>
      <c r="BD78" s="115" t="s">
        <v>645</v>
      </c>
      <c r="BE78" s="115" t="s">
        <v>625</v>
      </c>
      <c r="BF78" s="115" t="s">
        <v>662</v>
      </c>
      <c r="BG78" s="115" t="s">
        <v>625</v>
      </c>
      <c r="BH78" s="115" t="s">
        <v>646</v>
      </c>
      <c r="BI78" t="s">
        <v>625</v>
      </c>
      <c r="BJ78" t="s">
        <v>674</v>
      </c>
      <c r="BK78" t="s">
        <v>623</v>
      </c>
      <c r="BL78" t="s">
        <v>797</v>
      </c>
      <c r="BM78" t="s">
        <v>625</v>
      </c>
      <c r="BN78" t="s">
        <v>1062</v>
      </c>
      <c r="BO78" t="s">
        <v>621</v>
      </c>
      <c r="BP78" t="s">
        <v>694</v>
      </c>
      <c r="BQ78" t="s">
        <v>625</v>
      </c>
      <c r="BR78" t="s">
        <v>630</v>
      </c>
      <c r="BS78"/>
      <c r="BT78" t="s">
        <v>962</v>
      </c>
      <c r="BU78" t="s">
        <v>621</v>
      </c>
      <c r="BV78" t="s">
        <v>650</v>
      </c>
      <c r="BW78" t="s">
        <v>621</v>
      </c>
      <c r="BX78" t="s">
        <v>725</v>
      </c>
      <c r="BY78" t="s">
        <v>625</v>
      </c>
      <c r="BZ78" t="s">
        <v>652</v>
      </c>
      <c r="CA78" t="s">
        <v>625</v>
      </c>
      <c r="CB78" t="s">
        <v>1095</v>
      </c>
      <c r="CC78" t="s">
        <v>623</v>
      </c>
      <c r="CD78" t="n">
        <v>6.9</v>
      </c>
      <c r="CE78" t="s">
        <v>625</v>
      </c>
      <c r="CF78" t="n">
        <v>5.8</v>
      </c>
      <c r="CG78" t="s">
        <v>625</v>
      </c>
      <c r="CH78" t="n">
        <v>3.3</v>
      </c>
      <c r="CI78" t="s">
        <v>625</v>
      </c>
      <c r="CJ78" t="s">
        <v>637</v>
      </c>
      <c r="CK78" t="s">
        <v>621</v>
      </c>
      <c r="CL78" t="s">
        <v>621</v>
      </c>
      <c r="CM78" t="s">
        <v>625</v>
      </c>
      <c r="CN78" t="n">
        <v>6</v>
      </c>
      <c r="CO78" t="n">
        <v>0</v>
      </c>
    </row>
    <row r="79">
      <c r="A79" s="119" t="n">
        <v>121</v>
      </c>
      <c r="B79" s="119" t="s">
        <v>1096</v>
      </c>
      <c r="C79" s="119" t="s">
        <v>1097</v>
      </c>
      <c r="D79" s="115"/>
      <c r="E79" s="115" t="str">
        <f>IFERROR(GEOMEAN(F79, G79), MAX(F79, G79))</f>
      </c>
      <c r="F79" s="115" t="str">
        <f>MAX(J79, CN79)</f>
      </c>
      <c r="G79" s="115" t="str">
        <f>MAX(R79, U79, V79, Y79, Z79, AJ79, CO79)</f>
      </c>
      <c r="H79" s="115"/>
      <c r="I79" s="115" t="n">
        <v>46.5</v>
      </c>
      <c r="J79" s="115" t="n">
        <v>4.7</v>
      </c>
      <c r="K79" s="115" t="n">
        <v>0</v>
      </c>
      <c r="L79" s="115" t="n">
        <v>0.6</v>
      </c>
      <c r="M79" s="115"/>
      <c r="N79" s="115"/>
      <c r="O79" s="115" t="n">
        <v>1</v>
      </c>
      <c r="P79" s="115" t="n">
        <v>0.7</v>
      </c>
      <c r="Q79" s="115" t="n">
        <v>0.6</v>
      </c>
      <c r="R79" s="115" t="n">
        <v>7.14285714285711</v>
      </c>
      <c r="S79" s="115" t="n">
        <v>-25.8919282785631</v>
      </c>
      <c r="T79" s="115" t="n">
        <v>-8.05438160499172</v>
      </c>
      <c r="U79" s="115" t="n">
        <v>0</v>
      </c>
      <c r="V79" s="115" t="n">
        <v>0</v>
      </c>
      <c r="W79" s="115" t="n">
        <v>8.57</v>
      </c>
      <c r="X79" s="115" t="n">
        <v>0.069</v>
      </c>
      <c r="Y79" s="115" t="n">
        <v>0.3428</v>
      </c>
      <c r="Z79" s="115" t="n">
        <v>0.138</v>
      </c>
      <c r="AA79" s="115" t="n">
        <v>20210219</v>
      </c>
      <c r="AB79" s="115"/>
      <c r="AC79" s="115" t="n">
        <v>67.67</v>
      </c>
      <c r="AD79" s="115"/>
      <c r="AE79" s="115" t="n">
        <v>50</v>
      </c>
      <c r="AF79" s="115"/>
      <c r="AG79" s="115" t="n">
        <v>70.38</v>
      </c>
      <c r="AH79" s="115"/>
      <c r="AI79" s="115"/>
      <c r="AJ79" s="115" t="n">
        <v>1.89692307692308</v>
      </c>
      <c r="AK79" s="115" t="n">
        <v>5</v>
      </c>
      <c r="AL79" s="115" t="n">
        <v>160782</v>
      </c>
      <c r="AM79" s="115" t="n">
        <v>160140</v>
      </c>
      <c r="AN79" s="115" t="n">
        <v>1380004.385</v>
      </c>
      <c r="AO79" s="115" t="n">
        <v>155642</v>
      </c>
      <c r="AP79" s="115" t="n">
        <v>642</v>
      </c>
      <c r="AQ79" s="115" t="n">
        <v>0.465215913063928</v>
      </c>
      <c r="AR79" s="115" t="n">
        <v>3.30245049536757</v>
      </c>
      <c r="AS79" s="115" t="n">
        <v>0.330245049536757</v>
      </c>
      <c r="AT79" s="115" t="n">
        <v>4.6</v>
      </c>
      <c r="AU79" s="115"/>
      <c r="AV79" s="115" t="s">
        <v>1044</v>
      </c>
      <c r="AW79" s="115" t="s">
        <v>621</v>
      </c>
      <c r="AX79" s="115" t="s">
        <v>1098</v>
      </c>
      <c r="AY79" s="115" t="s">
        <v>625</v>
      </c>
      <c r="AZ79" s="115" t="s">
        <v>699</v>
      </c>
      <c r="BA79" s="115" t="s">
        <v>621</v>
      </c>
      <c r="BB79" s="115" t="s">
        <v>644</v>
      </c>
      <c r="BC79" s="115" t="s">
        <v>621</v>
      </c>
      <c r="BD79" s="115" t="s">
        <v>661</v>
      </c>
      <c r="BE79" s="115" t="s">
        <v>625</v>
      </c>
      <c r="BF79" s="115" t="s">
        <v>627</v>
      </c>
      <c r="BG79" s="115" t="s">
        <v>623</v>
      </c>
      <c r="BH79" s="115" t="s">
        <v>672</v>
      </c>
      <c r="BI79" t="s">
        <v>621</v>
      </c>
      <c r="BJ79" t="s">
        <v>1099</v>
      </c>
      <c r="BK79" t="s">
        <v>623</v>
      </c>
      <c r="BL79" t="s">
        <v>630</v>
      </c>
      <c r="BM79"/>
      <c r="BN79" t="s">
        <v>763</v>
      </c>
      <c r="BO79" t="s">
        <v>625</v>
      </c>
      <c r="BP79" t="s">
        <v>694</v>
      </c>
      <c r="BQ79" t="s">
        <v>625</v>
      </c>
      <c r="BR79" t="s">
        <v>630</v>
      </c>
      <c r="BS79"/>
      <c r="BT79" t="s">
        <v>1100</v>
      </c>
      <c r="BU79" t="s">
        <v>623</v>
      </c>
      <c r="BV79" t="s">
        <v>650</v>
      </c>
      <c r="BW79" t="s">
        <v>621</v>
      </c>
      <c r="BX79" t="s">
        <v>651</v>
      </c>
      <c r="BY79" t="s">
        <v>625</v>
      </c>
      <c r="BZ79" t="s">
        <v>666</v>
      </c>
      <c r="CA79" t="s">
        <v>621</v>
      </c>
      <c r="CB79" t="s">
        <v>1101</v>
      </c>
      <c r="CC79" t="s">
        <v>623</v>
      </c>
      <c r="CD79" t="n">
        <v>0.2</v>
      </c>
      <c r="CE79" t="s">
        <v>621</v>
      </c>
      <c r="CF79" t="n">
        <v>0</v>
      </c>
      <c r="CG79" t="s">
        <v>621</v>
      </c>
      <c r="CH79" t="n">
        <v>4.9</v>
      </c>
      <c r="CI79" t="s">
        <v>625</v>
      </c>
      <c r="CJ79" t="s">
        <v>630</v>
      </c>
      <c r="CK79"/>
      <c r="CL79" t="s">
        <v>625</v>
      </c>
      <c r="CM79" t="s">
        <v>625</v>
      </c>
      <c r="CN79" t="n">
        <v>6.5</v>
      </c>
      <c r="CO79" t="n">
        <v>0</v>
      </c>
    </row>
    <row r="80">
      <c r="A80" s="119" t="n">
        <v>122</v>
      </c>
      <c r="B80" s="119" t="s">
        <v>1102</v>
      </c>
      <c r="C80" s="119" t="s">
        <v>1103</v>
      </c>
      <c r="D80" s="115"/>
      <c r="E80" s="115" t="str">
        <f>IFERROR(GEOMEAN(F80, G80), MAX(F80, G80))</f>
      </c>
      <c r="F80" s="115" t="str">
        <f>MAX(J80, CN80)</f>
      </c>
      <c r="G80" s="115" t="str">
        <f>MAX(R80, U80, V80, Y80, Z80, AJ80, CO80)</f>
      </c>
      <c r="H80" s="115"/>
      <c r="I80" s="115" t="n">
        <v>59</v>
      </c>
      <c r="J80" s="115" t="n">
        <v>2.2</v>
      </c>
      <c r="K80" s="115" t="n">
        <v>0.1</v>
      </c>
      <c r="L80" s="115" t="n">
        <v>0.7</v>
      </c>
      <c r="M80" s="115"/>
      <c r="N80" s="115"/>
      <c r="O80" s="115" t="n">
        <v>0.5</v>
      </c>
      <c r="P80" s="115" t="n">
        <v>0.5</v>
      </c>
      <c r="Q80" s="115" t="n">
        <v>0.5</v>
      </c>
      <c r="R80" s="115" t="n">
        <v>4.76190476190474</v>
      </c>
      <c r="S80" s="115" t="n">
        <v>-33.8917034993726</v>
      </c>
      <c r="T80" s="115" t="n">
        <v>-32.9602837979214</v>
      </c>
      <c r="U80" s="115" t="n">
        <v>0</v>
      </c>
      <c r="V80" s="115" t="n">
        <v>0</v>
      </c>
      <c r="W80" s="115" t="n">
        <v>169.133</v>
      </c>
      <c r="X80" s="115" t="n">
        <v>6.828</v>
      </c>
      <c r="Y80" s="115" t="n">
        <v>6.76532</v>
      </c>
      <c r="Z80" s="115" t="n">
        <v>10</v>
      </c>
      <c r="AA80" s="115" t="n">
        <v>20210219</v>
      </c>
      <c r="AB80" s="115" t="n">
        <v>83.22</v>
      </c>
      <c r="AC80" s="115" t="n">
        <v>83.22</v>
      </c>
      <c r="AD80" s="115" t="n">
        <v>100</v>
      </c>
      <c r="AE80" s="115" t="n">
        <v>100</v>
      </c>
      <c r="AF80" s="115" t="n">
        <v>80.64</v>
      </c>
      <c r="AG80" s="115" t="n">
        <v>80.64</v>
      </c>
      <c r="AH80" s="115" t="n">
        <v>2</v>
      </c>
      <c r="AI80" s="115" t="n">
        <v>1</v>
      </c>
      <c r="AJ80" s="115" t="n">
        <v>0</v>
      </c>
      <c r="AK80" s="115" t="n">
        <v>0</v>
      </c>
      <c r="AL80" s="115" t="n">
        <v>5276</v>
      </c>
      <c r="AM80" s="115" t="n">
        <v>5151</v>
      </c>
      <c r="AN80" s="115" t="n">
        <v>4937.796</v>
      </c>
      <c r="AO80" s="115" t="n">
        <v>3931</v>
      </c>
      <c r="AP80" s="115" t="n">
        <v>125</v>
      </c>
      <c r="AQ80" s="115" t="n">
        <v>25.3149380816866</v>
      </c>
      <c r="AR80" s="115" t="n">
        <v>34.215212414144</v>
      </c>
      <c r="AS80" s="115" t="n">
        <v>3.4215212414144</v>
      </c>
      <c r="AT80" s="115" t="n">
        <v>3</v>
      </c>
      <c r="AU80" s="115"/>
      <c r="AV80" s="115" t="s">
        <v>1104</v>
      </c>
      <c r="AW80" s="115" t="s">
        <v>623</v>
      </c>
      <c r="AX80" s="115" t="s">
        <v>1105</v>
      </c>
      <c r="AY80" s="115" t="s">
        <v>621</v>
      </c>
      <c r="AZ80" s="115" t="s">
        <v>660</v>
      </c>
      <c r="BA80" s="115" t="s">
        <v>625</v>
      </c>
      <c r="BB80" s="115" t="s">
        <v>644</v>
      </c>
      <c r="BC80" s="115" t="s">
        <v>621</v>
      </c>
      <c r="BD80" s="115" t="s">
        <v>661</v>
      </c>
      <c r="BE80" s="115" t="s">
        <v>625</v>
      </c>
      <c r="BF80" s="115" t="s">
        <v>708</v>
      </c>
      <c r="BG80" s="115" t="s">
        <v>621</v>
      </c>
      <c r="BH80" s="115" t="s">
        <v>672</v>
      </c>
      <c r="BI80" t="s">
        <v>621</v>
      </c>
      <c r="BJ80" t="s">
        <v>783</v>
      </c>
      <c r="BK80" t="s">
        <v>623</v>
      </c>
      <c r="BL80" t="s">
        <v>751</v>
      </c>
      <c r="BM80" t="s">
        <v>625</v>
      </c>
      <c r="BN80" t="s">
        <v>983</v>
      </c>
      <c r="BO80" t="s">
        <v>625</v>
      </c>
      <c r="BP80" t="s">
        <v>752</v>
      </c>
      <c r="BQ80" t="s">
        <v>623</v>
      </c>
      <c r="BR80" t="s">
        <v>630</v>
      </c>
      <c r="BS80"/>
      <c r="BT80" t="s">
        <v>630</v>
      </c>
      <c r="BU80"/>
      <c r="BV80" t="s">
        <v>650</v>
      </c>
      <c r="BW80" t="s">
        <v>621</v>
      </c>
      <c r="BX80" t="s">
        <v>651</v>
      </c>
      <c r="BY80" t="s">
        <v>625</v>
      </c>
      <c r="BZ80" t="s">
        <v>666</v>
      </c>
      <c r="CA80" t="s">
        <v>621</v>
      </c>
      <c r="CB80" t="s">
        <v>630</v>
      </c>
      <c r="CC80"/>
      <c r="CD80" t="n">
        <v>0</v>
      </c>
      <c r="CE80" t="s">
        <v>621</v>
      </c>
      <c r="CF80" t="n">
        <v>0</v>
      </c>
      <c r="CG80" t="s">
        <v>621</v>
      </c>
      <c r="CH80" t="n">
        <v>0.3</v>
      </c>
      <c r="CI80" t="s">
        <v>621</v>
      </c>
      <c r="CJ80" t="s">
        <v>630</v>
      </c>
      <c r="CK80"/>
      <c r="CL80" t="s">
        <v>655</v>
      </c>
      <c r="CM80" t="s">
        <v>621</v>
      </c>
      <c r="CN80" t="n">
        <v>2.5</v>
      </c>
      <c r="CO80" t="n">
        <v>0</v>
      </c>
    </row>
    <row r="81">
      <c r="A81" s="119" t="n">
        <v>123</v>
      </c>
      <c r="B81" s="119" t="s">
        <v>1106</v>
      </c>
      <c r="C81" s="119" t="s">
        <v>1107</v>
      </c>
      <c r="D81" s="115"/>
      <c r="E81" s="115" t="str">
        <f>IFERROR(GEOMEAN(F81, G81), MAX(F81, G81))</f>
      </c>
      <c r="F81" s="115" t="str">
        <f>MAX(J81, CN81)</f>
      </c>
      <c r="G81" s="115" t="str">
        <f>MAX(R81, U81, V81, Y81, Z81, AJ81, CO81)</f>
      </c>
      <c r="H81" s="115"/>
      <c r="I81" s="115" t="n">
        <v>37.7</v>
      </c>
      <c r="J81" s="115" t="n">
        <v>6.46</v>
      </c>
      <c r="K81" s="115" t="n">
        <v>0</v>
      </c>
      <c r="L81" s="115" t="n">
        <v>0.6</v>
      </c>
      <c r="M81" s="115"/>
      <c r="N81" s="115"/>
      <c r="O81" s="115" t="n">
        <v>0.8</v>
      </c>
      <c r="P81" s="115"/>
      <c r="Q81" s="115" t="n">
        <v>0.4</v>
      </c>
      <c r="R81" s="115" t="n">
        <v>2.38095238095237</v>
      </c>
      <c r="S81" s="115" t="n">
        <v>-10.0325092613593</v>
      </c>
      <c r="T81" s="115" t="n">
        <v>15.0272094019565</v>
      </c>
      <c r="U81" s="115" t="n">
        <v>0</v>
      </c>
      <c r="V81" s="115" t="n">
        <v>1.00181396013043</v>
      </c>
      <c r="W81" s="115" t="n">
        <v>91.312</v>
      </c>
      <c r="X81" s="115" t="n">
        <v>0.873</v>
      </c>
      <c r="Y81" s="115" t="n">
        <v>3.65248</v>
      </c>
      <c r="Z81" s="115" t="n">
        <v>1.746</v>
      </c>
      <c r="AA81" s="115" t="n">
        <v>20210219</v>
      </c>
      <c r="AB81" s="115"/>
      <c r="AC81" s="115" t="n">
        <v>64.94</v>
      </c>
      <c r="AD81" s="115"/>
      <c r="AE81" s="115" t="n">
        <v>37.5</v>
      </c>
      <c r="AF81" s="115"/>
      <c r="AG81" s="115" t="n">
        <v>69.17</v>
      </c>
      <c r="AH81" s="115"/>
      <c r="AI81" s="115"/>
      <c r="AJ81" s="115" t="n">
        <v>2.31692307692308</v>
      </c>
      <c r="AK81" s="115" t="n">
        <v>6.25</v>
      </c>
      <c r="AL81" s="115" t="n">
        <v>63773</v>
      </c>
      <c r="AM81" s="115" t="n">
        <v>63069</v>
      </c>
      <c r="AN81" s="115" t="n">
        <v>83992.953</v>
      </c>
      <c r="AO81" s="115" t="n">
        <v>58883</v>
      </c>
      <c r="AP81" s="115" t="n">
        <v>704</v>
      </c>
      <c r="AQ81" s="115" t="n">
        <v>8.38165554198338</v>
      </c>
      <c r="AR81" s="115" t="n">
        <v>8.3046040453102</v>
      </c>
      <c r="AS81" s="115" t="n">
        <v>0.830460404531021</v>
      </c>
      <c r="AT81" s="115" t="n">
        <v>3.7</v>
      </c>
      <c r="AU81" s="115"/>
      <c r="AV81" s="115" t="s">
        <v>1108</v>
      </c>
      <c r="AW81" s="115" t="s">
        <v>625</v>
      </c>
      <c r="AX81" s="115" t="s">
        <v>905</v>
      </c>
      <c r="AY81" s="115" t="s">
        <v>625</v>
      </c>
      <c r="AZ81" s="115" t="s">
        <v>624</v>
      </c>
      <c r="BA81" s="115" t="s">
        <v>625</v>
      </c>
      <c r="BB81" s="115" t="s">
        <v>644</v>
      </c>
      <c r="BC81" s="115" t="s">
        <v>621</v>
      </c>
      <c r="BD81" s="115" t="s">
        <v>661</v>
      </c>
      <c r="BE81" s="115" t="s">
        <v>625</v>
      </c>
      <c r="BF81" s="115" t="s">
        <v>662</v>
      </c>
      <c r="BG81" s="115" t="s">
        <v>625</v>
      </c>
      <c r="BH81" s="115" t="s">
        <v>646</v>
      </c>
      <c r="BI81" t="s">
        <v>625</v>
      </c>
      <c r="BJ81" t="s">
        <v>629</v>
      </c>
      <c r="BK81" t="s">
        <v>623</v>
      </c>
      <c r="BL81" t="s">
        <v>1109</v>
      </c>
      <c r="BM81" t="s">
        <v>625</v>
      </c>
      <c r="BN81" t="s">
        <v>1110</v>
      </c>
      <c r="BO81" t="s">
        <v>623</v>
      </c>
      <c r="BP81" t="s">
        <v>694</v>
      </c>
      <c r="BQ81" t="s">
        <v>625</v>
      </c>
      <c r="BR81" t="s">
        <v>630</v>
      </c>
      <c r="BS81"/>
      <c r="BT81" t="s">
        <v>1111</v>
      </c>
      <c r="BU81" t="s">
        <v>623</v>
      </c>
      <c r="BV81" t="s">
        <v>650</v>
      </c>
      <c r="BW81" t="s">
        <v>621</v>
      </c>
      <c r="BX81" t="s">
        <v>725</v>
      </c>
      <c r="BY81" t="s">
        <v>625</v>
      </c>
      <c r="BZ81" t="s">
        <v>652</v>
      </c>
      <c r="CA81" t="s">
        <v>625</v>
      </c>
      <c r="CB81" t="s">
        <v>1112</v>
      </c>
      <c r="CC81" t="s">
        <v>623</v>
      </c>
      <c r="CD81" t="n">
        <v>0</v>
      </c>
      <c r="CE81" t="s">
        <v>621</v>
      </c>
      <c r="CF81" t="n">
        <v>0</v>
      </c>
      <c r="CG81" t="s">
        <v>621</v>
      </c>
      <c r="CH81" t="n">
        <v>4.8</v>
      </c>
      <c r="CI81" t="s">
        <v>625</v>
      </c>
      <c r="CJ81" t="s">
        <v>637</v>
      </c>
      <c r="CK81" t="s">
        <v>621</v>
      </c>
      <c r="CL81" t="s">
        <v>625</v>
      </c>
      <c r="CM81" t="s">
        <v>623</v>
      </c>
      <c r="CN81" t="n">
        <v>4.25</v>
      </c>
      <c r="CO81" t="n">
        <v>0</v>
      </c>
    </row>
    <row r="82">
      <c r="A82" s="119" t="n">
        <v>124</v>
      </c>
      <c r="B82" s="119" t="s">
        <v>1113</v>
      </c>
      <c r="C82" s="119" t="s">
        <v>1114</v>
      </c>
      <c r="D82" s="115"/>
      <c r="E82" s="115" t="str">
        <f>IFERROR(GEOMEAN(F82, G82), MAX(F82, G82))</f>
      </c>
      <c r="F82" s="115" t="str">
        <f>MAX(J82, CN82)</f>
      </c>
      <c r="G82" s="115" t="str">
        <f>MAX(R82, U82, V82, Y82, Z82, AJ82, CO82)</f>
      </c>
      <c r="H82" s="115"/>
      <c r="I82" s="115" t="n">
        <v>25.8</v>
      </c>
      <c r="J82" s="115" t="n">
        <v>8.84</v>
      </c>
      <c r="K82" s="115" t="n">
        <v>0</v>
      </c>
      <c r="L82" s="115" t="n">
        <v>0.6</v>
      </c>
      <c r="M82" s="115"/>
      <c r="N82" s="115"/>
      <c r="O82" s="115" t="n">
        <v>1</v>
      </c>
      <c r="P82" s="115" t="n">
        <v>0.5</v>
      </c>
      <c r="Q82" s="115" t="n">
        <v>0.5</v>
      </c>
      <c r="R82" s="115" t="n">
        <v>4.76190476190474</v>
      </c>
      <c r="S82" s="115" t="n">
        <v>5.94358280420527</v>
      </c>
      <c r="T82" s="115" t="n">
        <v>149.817457961439</v>
      </c>
      <c r="U82" s="115" t="n">
        <v>0.396238853613685</v>
      </c>
      <c r="V82" s="115" t="n">
        <v>9.98783053076261</v>
      </c>
      <c r="W82" s="115" t="n">
        <v>72.969</v>
      </c>
      <c r="X82" s="115" t="n">
        <v>0.27</v>
      </c>
      <c r="Y82" s="115" t="n">
        <v>2.91876</v>
      </c>
      <c r="Z82" s="115" t="n">
        <v>0.539999999999999</v>
      </c>
      <c r="AA82" s="115" t="n">
        <v>20210219</v>
      </c>
      <c r="AB82" s="115"/>
      <c r="AC82" s="115" t="n">
        <v>48.33</v>
      </c>
      <c r="AD82" s="115"/>
      <c r="AE82" s="115" t="n">
        <v>50</v>
      </c>
      <c r="AF82" s="115"/>
      <c r="AG82" s="115" t="n">
        <v>48.08</v>
      </c>
      <c r="AH82" s="115"/>
      <c r="AI82" s="115"/>
      <c r="AJ82" s="115" t="n">
        <v>4.87230769230769</v>
      </c>
      <c r="AK82" s="115" t="n">
        <v>5</v>
      </c>
      <c r="AL82" s="115" t="n">
        <v>15317</v>
      </c>
      <c r="AM82" s="115" t="n">
        <v>14749</v>
      </c>
      <c r="AN82" s="115" t="n">
        <v>40222.503</v>
      </c>
      <c r="AO82" s="115" t="n">
        <v>13164</v>
      </c>
      <c r="AP82" s="115" t="n">
        <v>568</v>
      </c>
      <c r="AQ82" s="115" t="n">
        <v>14.121448384254</v>
      </c>
      <c r="AR82" s="115" t="n">
        <v>16.3552111820116</v>
      </c>
      <c r="AS82" s="115" t="n">
        <v>1.63552111820115</v>
      </c>
      <c r="AT82" s="115" t="n">
        <v>4.8</v>
      </c>
      <c r="AU82" s="115"/>
      <c r="AV82" s="115" t="s">
        <v>1115</v>
      </c>
      <c r="AW82" s="115" t="s">
        <v>625</v>
      </c>
      <c r="AX82" s="115" t="s">
        <v>698</v>
      </c>
      <c r="AY82" s="115" t="s">
        <v>625</v>
      </c>
      <c r="AZ82" s="115" t="s">
        <v>660</v>
      </c>
      <c r="BA82" s="115" t="s">
        <v>625</v>
      </c>
      <c r="BB82" s="115" t="s">
        <v>671</v>
      </c>
      <c r="BC82" s="115" t="s">
        <v>625</v>
      </c>
      <c r="BD82" s="115" t="s">
        <v>645</v>
      </c>
      <c r="BE82" s="115" t="s">
        <v>625</v>
      </c>
      <c r="BF82" s="115" t="s">
        <v>662</v>
      </c>
      <c r="BG82" s="115" t="s">
        <v>625</v>
      </c>
      <c r="BH82" s="115" t="s">
        <v>646</v>
      </c>
      <c r="BI82" t="s">
        <v>625</v>
      </c>
      <c r="BJ82" t="s">
        <v>1116</v>
      </c>
      <c r="BK82" t="s">
        <v>623</v>
      </c>
      <c r="BL82" t="s">
        <v>630</v>
      </c>
      <c r="BM82"/>
      <c r="BN82" t="s">
        <v>791</v>
      </c>
      <c r="BO82" t="s">
        <v>621</v>
      </c>
      <c r="BP82" t="s">
        <v>752</v>
      </c>
      <c r="BQ82" t="s">
        <v>623</v>
      </c>
      <c r="BR82" t="s">
        <v>630</v>
      </c>
      <c r="BS82"/>
      <c r="BT82" t="s">
        <v>630</v>
      </c>
      <c r="BU82"/>
      <c r="BV82" t="s">
        <v>650</v>
      </c>
      <c r="BW82" t="s">
        <v>621</v>
      </c>
      <c r="BX82" t="s">
        <v>725</v>
      </c>
      <c r="BY82" t="s">
        <v>625</v>
      </c>
      <c r="BZ82" t="s">
        <v>652</v>
      </c>
      <c r="CA82" t="s">
        <v>625</v>
      </c>
      <c r="CB82" t="s">
        <v>1117</v>
      </c>
      <c r="CC82" t="s">
        <v>623</v>
      </c>
      <c r="CD82" t="n">
        <v>2.4</v>
      </c>
      <c r="CE82" t="s">
        <v>625</v>
      </c>
      <c r="CF82" t="n">
        <v>0</v>
      </c>
      <c r="CG82" t="s">
        <v>621</v>
      </c>
      <c r="CH82" t="n">
        <v>2.4</v>
      </c>
      <c r="CI82" t="s">
        <v>625</v>
      </c>
      <c r="CJ82" t="s">
        <v>637</v>
      </c>
      <c r="CK82" t="s">
        <v>621</v>
      </c>
      <c r="CL82" t="s">
        <v>623</v>
      </c>
      <c r="CM82" t="s">
        <v>623</v>
      </c>
      <c r="CN82" t="n">
        <v>7</v>
      </c>
      <c r="CO82" t="n">
        <v>0</v>
      </c>
    </row>
    <row r="83">
      <c r="A83" s="119" t="n">
        <v>125</v>
      </c>
      <c r="B83" s="119" t="s">
        <v>1118</v>
      </c>
      <c r="C83" s="119" t="s">
        <v>1119</v>
      </c>
      <c r="D83" s="115"/>
      <c r="E83" s="115" t="str">
        <f>IFERROR(GEOMEAN(F83, G83), MAX(F83, G83))</f>
      </c>
      <c r="F83" s="115" t="str">
        <f>MAX(J83, CN83)</f>
      </c>
      <c r="G83" s="115" t="str">
        <f>MAX(R83, U83, V83, Y83, Z83, AJ83, CO83)</f>
      </c>
      <c r="H83" s="115"/>
      <c r="I83" s="115" t="n">
        <v>46.3</v>
      </c>
      <c r="J83" s="115" t="n">
        <v>4.74</v>
      </c>
      <c r="K83" s="115" t="n">
        <v>0.8</v>
      </c>
      <c r="L83" s="115" t="n">
        <v>0.8</v>
      </c>
      <c r="M83" s="115"/>
      <c r="N83" s="115"/>
      <c r="O83" s="115" t="n">
        <v>0.5</v>
      </c>
      <c r="P83" s="115" t="n">
        <v>0.4</v>
      </c>
      <c r="Q83" s="115" t="n">
        <v>0.6</v>
      </c>
      <c r="R83" s="115" t="n">
        <v>7.14285714285711</v>
      </c>
      <c r="S83" s="115" t="n">
        <v>0.01</v>
      </c>
      <c r="T83" s="115" t="n">
        <v>0.01</v>
      </c>
      <c r="U83" s="115" t="n">
        <v>0.000666666666667481</v>
      </c>
      <c r="V83" s="115" t="n">
        <v>0.000666666666667481</v>
      </c>
      <c r="W83" s="115" t="n">
        <v>7.535</v>
      </c>
      <c r="X83" s="115" t="n">
        <v>0</v>
      </c>
      <c r="Y83" s="115" t="n">
        <v>0.301399999999999</v>
      </c>
      <c r="Z83" s="115" t="n">
        <v>0</v>
      </c>
      <c r="AA83" s="115" t="n">
        <v>20210219</v>
      </c>
      <c r="AB83" s="115"/>
      <c r="AC83" s="115" t="n">
        <v>55.44</v>
      </c>
      <c r="AD83" s="115"/>
      <c r="AE83" s="115" t="n">
        <v>87.5</v>
      </c>
      <c r="AF83" s="115"/>
      <c r="AG83" s="115" t="n">
        <v>50.51</v>
      </c>
      <c r="AH83" s="115"/>
      <c r="AI83" s="115"/>
      <c r="AJ83" s="115" t="n">
        <v>3.77846153846154</v>
      </c>
      <c r="AK83" s="115" t="n">
        <v>1.25</v>
      </c>
      <c r="AL83" s="115" t="n">
        <v>29</v>
      </c>
      <c r="AM83" s="115" t="n">
        <v>29</v>
      </c>
      <c r="AN83" s="115" t="n">
        <v>341.25</v>
      </c>
      <c r="AO83" s="115" t="n">
        <v>29</v>
      </c>
      <c r="AP83" s="115" t="n">
        <v>0</v>
      </c>
      <c r="AQ83" s="115" t="n">
        <v>0</v>
      </c>
      <c r="AR83" s="115" t="n">
        <v>0</v>
      </c>
      <c r="AS83" s="115" t="n">
        <v>0</v>
      </c>
      <c r="AT83" s="115" t="n">
        <v>2.6</v>
      </c>
      <c r="AU83" s="115"/>
      <c r="AV83" s="115" t="s">
        <v>1120</v>
      </c>
      <c r="AW83" s="115" t="s">
        <v>621</v>
      </c>
      <c r="AX83" s="115" t="s">
        <v>888</v>
      </c>
      <c r="AY83" s="115" t="s">
        <v>625</v>
      </c>
      <c r="AZ83" s="115" t="s">
        <v>660</v>
      </c>
      <c r="BA83" s="115" t="s">
        <v>625</v>
      </c>
      <c r="BB83" s="115" t="s">
        <v>626</v>
      </c>
      <c r="BC83" s="115" t="s">
        <v>623</v>
      </c>
      <c r="BD83" s="115" t="s">
        <v>626</v>
      </c>
      <c r="BE83" s="115" t="s">
        <v>623</v>
      </c>
      <c r="BF83" s="115" t="s">
        <v>708</v>
      </c>
      <c r="BG83" s="115" t="s">
        <v>621</v>
      </c>
      <c r="BH83" s="115" t="s">
        <v>672</v>
      </c>
      <c r="BI83" t="s">
        <v>621</v>
      </c>
      <c r="BJ83" t="s">
        <v>1121</v>
      </c>
      <c r="BK83" t="s">
        <v>623</v>
      </c>
      <c r="BL83" t="s">
        <v>1122</v>
      </c>
      <c r="BM83" t="s">
        <v>625</v>
      </c>
      <c r="BN83" t="s">
        <v>805</v>
      </c>
      <c r="BO83" t="s">
        <v>621</v>
      </c>
      <c r="BP83" t="s">
        <v>649</v>
      </c>
      <c r="BQ83" t="s">
        <v>621</v>
      </c>
      <c r="BR83" t="s">
        <v>630</v>
      </c>
      <c r="BS83"/>
      <c r="BT83" t="s">
        <v>630</v>
      </c>
      <c r="BU83"/>
      <c r="BV83" t="s">
        <v>650</v>
      </c>
      <c r="BW83" t="s">
        <v>621</v>
      </c>
      <c r="BX83" t="s">
        <v>635</v>
      </c>
      <c r="BY83" t="s">
        <v>621</v>
      </c>
      <c r="BZ83" t="s">
        <v>666</v>
      </c>
      <c r="CA83" t="s">
        <v>621</v>
      </c>
      <c r="CB83" t="s">
        <v>630</v>
      </c>
      <c r="CC83"/>
      <c r="CD83" t="n">
        <v>0.1</v>
      </c>
      <c r="CE83" t="s">
        <v>621</v>
      </c>
      <c r="CF83" t="n">
        <v>0</v>
      </c>
      <c r="CG83" t="s">
        <v>621</v>
      </c>
      <c r="CH83" t="n">
        <v>0</v>
      </c>
      <c r="CI83" t="s">
        <v>621</v>
      </c>
      <c r="CJ83" t="s">
        <v>630</v>
      </c>
      <c r="CK83"/>
      <c r="CL83" t="s">
        <v>655</v>
      </c>
      <c r="CM83" t="s">
        <v>621</v>
      </c>
      <c r="CN83" t="n">
        <v>1.5</v>
      </c>
      <c r="CO83" t="n">
        <v>0</v>
      </c>
    </row>
    <row r="84">
      <c r="A84" s="119" t="n">
        <v>126</v>
      </c>
      <c r="B84" s="119" t="s">
        <v>1123</v>
      </c>
      <c r="C84" s="119" t="s">
        <v>1124</v>
      </c>
      <c r="D84" s="115"/>
      <c r="E84" s="115" t="str">
        <f>IFERROR(GEOMEAN(F84, G84), MAX(F84, G84))</f>
      </c>
      <c r="F84" s="115" t="str">
        <f>MAX(J84, CN84)</f>
      </c>
      <c r="G84" s="115" t="str">
        <f>MAX(R84, U84, V84, Y84, Z84, AJ84, CO84)</f>
      </c>
      <c r="H84" s="115"/>
      <c r="I84" s="115" t="n">
        <v>47.3</v>
      </c>
      <c r="J84" s="115" t="n">
        <v>4.54</v>
      </c>
      <c r="K84" s="115" t="n">
        <v>0</v>
      </c>
      <c r="L84" s="115" t="n">
        <v>0.5</v>
      </c>
      <c r="M84" s="115"/>
      <c r="N84" s="115"/>
      <c r="O84" s="115" t="n">
        <v>1</v>
      </c>
      <c r="P84" s="115" t="n">
        <v>0.5</v>
      </c>
      <c r="Q84" s="115" t="n">
        <v>0.5</v>
      </c>
      <c r="R84" s="115" t="n">
        <v>4.76190476190474</v>
      </c>
      <c r="S84" s="115" t="n">
        <v>-30.157558396742</v>
      </c>
      <c r="T84" s="115" t="n">
        <v>-28.3701104852416</v>
      </c>
      <c r="U84" s="115" t="n">
        <v>0</v>
      </c>
      <c r="V84" s="115" t="n">
        <v>0</v>
      </c>
      <c r="W84" s="115" t="n">
        <v>447.641</v>
      </c>
      <c r="X84" s="115" t="n">
        <v>3.73</v>
      </c>
      <c r="Y84" s="115" t="n">
        <v>10</v>
      </c>
      <c r="Z84" s="115" t="n">
        <v>7.46</v>
      </c>
      <c r="AA84" s="115" t="n">
        <v>20210219</v>
      </c>
      <c r="AB84" s="115"/>
      <c r="AC84" s="115" t="n">
        <v>71.44</v>
      </c>
      <c r="AD84" s="115"/>
      <c r="AE84" s="115" t="n">
        <v>75</v>
      </c>
      <c r="AF84" s="115"/>
      <c r="AG84" s="115" t="n">
        <v>70.9</v>
      </c>
      <c r="AH84" s="115"/>
      <c r="AI84" s="115"/>
      <c r="AJ84" s="115" t="n">
        <v>1.31692307692308</v>
      </c>
      <c r="AK84" s="115" t="n">
        <v>2.5</v>
      </c>
      <c r="AL84" s="115" t="n">
        <v>6504</v>
      </c>
      <c r="AM84" s="115" t="n">
        <v>6445</v>
      </c>
      <c r="AN84" s="115" t="n">
        <v>8655.541</v>
      </c>
      <c r="AO84" s="115" t="n">
        <v>5351</v>
      </c>
      <c r="AP84" s="115" t="n">
        <v>59</v>
      </c>
      <c r="AQ84" s="115" t="n">
        <v>6.81644278503215</v>
      </c>
      <c r="AR84" s="115" t="n">
        <v>21.5473743225565</v>
      </c>
      <c r="AS84" s="115" t="n">
        <v>2.15473743225565</v>
      </c>
      <c r="AT84" s="115" t="n">
        <v>2.7</v>
      </c>
      <c r="AU84" s="115"/>
      <c r="AV84" s="115" t="s">
        <v>1125</v>
      </c>
      <c r="AW84" s="115" t="s">
        <v>623</v>
      </c>
      <c r="AX84" s="115" t="s">
        <v>1126</v>
      </c>
      <c r="AY84" s="115" t="s">
        <v>625</v>
      </c>
      <c r="AZ84" s="115" t="s">
        <v>699</v>
      </c>
      <c r="BA84" s="115" t="s">
        <v>621</v>
      </c>
      <c r="BB84" s="115" t="s">
        <v>626</v>
      </c>
      <c r="BC84" s="115" t="s">
        <v>623</v>
      </c>
      <c r="BD84" s="115" t="s">
        <v>626</v>
      </c>
      <c r="BE84" s="115" t="s">
        <v>623</v>
      </c>
      <c r="BF84" s="115" t="s">
        <v>708</v>
      </c>
      <c r="BG84" s="115" t="s">
        <v>621</v>
      </c>
      <c r="BH84" s="115" t="s">
        <v>672</v>
      </c>
      <c r="BI84" t="s">
        <v>621</v>
      </c>
      <c r="BJ84" t="s">
        <v>1127</v>
      </c>
      <c r="BK84" t="s">
        <v>623</v>
      </c>
      <c r="BL84" t="s">
        <v>1128</v>
      </c>
      <c r="BM84" t="s">
        <v>625</v>
      </c>
      <c r="BN84" t="s">
        <v>1129</v>
      </c>
      <c r="BO84" t="s">
        <v>625</v>
      </c>
      <c r="BP84" t="s">
        <v>694</v>
      </c>
      <c r="BQ84" t="s">
        <v>625</v>
      </c>
      <c r="BR84" t="s">
        <v>630</v>
      </c>
      <c r="BS84"/>
      <c r="BT84" t="s">
        <v>653</v>
      </c>
      <c r="BU84" t="s">
        <v>625</v>
      </c>
      <c r="BV84" t="s">
        <v>650</v>
      </c>
      <c r="BW84" t="s">
        <v>621</v>
      </c>
      <c r="BX84" t="s">
        <v>635</v>
      </c>
      <c r="BY84" t="s">
        <v>621</v>
      </c>
      <c r="BZ84" t="s">
        <v>666</v>
      </c>
      <c r="CA84" t="s">
        <v>621</v>
      </c>
      <c r="CB84" t="s">
        <v>867</v>
      </c>
      <c r="CC84" t="s">
        <v>621</v>
      </c>
      <c r="CD84" t="n">
        <v>0</v>
      </c>
      <c r="CE84" t="s">
        <v>621</v>
      </c>
      <c r="CF84" t="n">
        <v>0</v>
      </c>
      <c r="CG84" t="s">
        <v>621</v>
      </c>
      <c r="CH84" t="n">
        <v>4.7</v>
      </c>
      <c r="CI84" t="s">
        <v>625</v>
      </c>
      <c r="CJ84" t="s">
        <v>630</v>
      </c>
      <c r="CK84"/>
      <c r="CL84" t="s">
        <v>655</v>
      </c>
      <c r="CM84" t="s">
        <v>621</v>
      </c>
      <c r="CN84" t="n">
        <v>1.75</v>
      </c>
      <c r="CO84" t="n">
        <v>0</v>
      </c>
    </row>
    <row r="85">
      <c r="A85" s="119" t="n">
        <v>127</v>
      </c>
      <c r="B85" s="119" t="s">
        <v>1130</v>
      </c>
      <c r="C85" s="119" t="s">
        <v>1131</v>
      </c>
      <c r="D85" s="115"/>
      <c r="E85" s="115" t="str">
        <f>IFERROR(GEOMEAN(F85, G85), MAX(F85, G85))</f>
      </c>
      <c r="F85" s="115" t="str">
        <f>MAX(J85, CN85)</f>
      </c>
      <c r="G85" s="115" t="str">
        <f>MAX(R85, U85, V85, Y85, Z85, AJ85, CO85)</f>
      </c>
      <c r="H85" s="115"/>
      <c r="I85" s="115" t="n">
        <v>56.2</v>
      </c>
      <c r="J85" s="115" t="n">
        <v>2.76</v>
      </c>
      <c r="K85" s="115" t="n">
        <v>0</v>
      </c>
      <c r="L85" s="115" t="n">
        <v>0.7</v>
      </c>
      <c r="M85" s="115"/>
      <c r="N85" s="115"/>
      <c r="O85" s="115" t="n">
        <v>0.8</v>
      </c>
      <c r="P85" s="115" t="n">
        <v>0.4</v>
      </c>
      <c r="Q85" s="115" t="n">
        <v>0.5</v>
      </c>
      <c r="R85" s="115" t="n">
        <v>4.76190476190474</v>
      </c>
      <c r="S85" s="115" t="n">
        <v>-22.6537675163945</v>
      </c>
      <c r="T85" s="115" t="n">
        <v>-2.48806869451955</v>
      </c>
      <c r="U85" s="115" t="n">
        <v>0</v>
      </c>
      <c r="V85" s="115" t="n">
        <v>0</v>
      </c>
      <c r="W85" s="115" t="n">
        <v>193.768</v>
      </c>
      <c r="X85" s="115" t="n">
        <v>5.099</v>
      </c>
      <c r="Y85" s="115" t="n">
        <v>7.75072</v>
      </c>
      <c r="Z85" s="115" t="n">
        <v>10</v>
      </c>
      <c r="AA85" s="115" t="n">
        <v>20210219</v>
      </c>
      <c r="AB85" s="115" t="n">
        <v>78.22</v>
      </c>
      <c r="AC85" s="115" t="n">
        <v>78.22</v>
      </c>
      <c r="AD85" s="115" t="n">
        <v>75</v>
      </c>
      <c r="AE85" s="115" t="n">
        <v>75</v>
      </c>
      <c r="AF85" s="115" t="n">
        <v>78.72</v>
      </c>
      <c r="AG85" s="115" t="n">
        <v>78.72</v>
      </c>
      <c r="AH85" s="115" t="n">
        <v>1</v>
      </c>
      <c r="AI85" s="115" t="n">
        <v>1</v>
      </c>
      <c r="AJ85" s="115" t="n">
        <v>0.273846153846154</v>
      </c>
      <c r="AK85" s="115" t="n">
        <v>2.5</v>
      </c>
      <c r="AL85" s="115" t="n">
        <v>110747</v>
      </c>
      <c r="AM85" s="115" t="n">
        <v>108729</v>
      </c>
      <c r="AN85" s="115" t="n">
        <v>60461.828</v>
      </c>
      <c r="AO85" s="115" t="n">
        <v>93356</v>
      </c>
      <c r="AP85" s="115" t="n">
        <v>2018</v>
      </c>
      <c r="AQ85" s="115" t="n">
        <v>33.3764304976026</v>
      </c>
      <c r="AR85" s="115" t="n">
        <v>18.6286901752432</v>
      </c>
      <c r="AS85" s="115" t="n">
        <v>1.86286901752431</v>
      </c>
      <c r="AT85" s="115" t="n">
        <v>3.2</v>
      </c>
      <c r="AU85" s="115"/>
      <c r="AV85" s="115" t="s">
        <v>1132</v>
      </c>
      <c r="AW85" s="115" t="s">
        <v>623</v>
      </c>
      <c r="AX85" s="115" t="s">
        <v>715</v>
      </c>
      <c r="AY85" s="115" t="s">
        <v>625</v>
      </c>
      <c r="AZ85" s="115" t="s">
        <v>660</v>
      </c>
      <c r="BA85" s="115" t="s">
        <v>625</v>
      </c>
      <c r="BB85" s="115" t="s">
        <v>644</v>
      </c>
      <c r="BC85" s="115" t="s">
        <v>621</v>
      </c>
      <c r="BD85" s="115" t="s">
        <v>661</v>
      </c>
      <c r="BE85" s="115" t="s">
        <v>625</v>
      </c>
      <c r="BF85" s="115" t="s">
        <v>662</v>
      </c>
      <c r="BG85" s="115" t="s">
        <v>625</v>
      </c>
      <c r="BH85" s="115" t="s">
        <v>672</v>
      </c>
      <c r="BI85" t="s">
        <v>621</v>
      </c>
      <c r="BJ85" t="s">
        <v>1133</v>
      </c>
      <c r="BK85" t="s">
        <v>623</v>
      </c>
      <c r="BL85" t="s">
        <v>680</v>
      </c>
      <c r="BM85" t="s">
        <v>625</v>
      </c>
      <c r="BN85" t="s">
        <v>818</v>
      </c>
      <c r="BO85" t="s">
        <v>621</v>
      </c>
      <c r="BP85" t="s">
        <v>694</v>
      </c>
      <c r="BQ85" t="s">
        <v>625</v>
      </c>
      <c r="BR85" t="s">
        <v>630</v>
      </c>
      <c r="BS85"/>
      <c r="BT85" t="s">
        <v>630</v>
      </c>
      <c r="BU85"/>
      <c r="BV85" t="s">
        <v>650</v>
      </c>
      <c r="BW85" t="s">
        <v>621</v>
      </c>
      <c r="BX85" t="s">
        <v>651</v>
      </c>
      <c r="BY85" t="s">
        <v>625</v>
      </c>
      <c r="BZ85" t="s">
        <v>652</v>
      </c>
      <c r="CA85" t="s">
        <v>625</v>
      </c>
      <c r="CB85" t="s">
        <v>630</v>
      </c>
      <c r="CC85"/>
      <c r="CD85" t="n">
        <v>0.7</v>
      </c>
      <c r="CE85" t="s">
        <v>621</v>
      </c>
      <c r="CF85" t="n">
        <v>0</v>
      </c>
      <c r="CG85" t="s">
        <v>621</v>
      </c>
      <c r="CH85" t="n">
        <v>2.1</v>
      </c>
      <c r="CI85" t="s">
        <v>625</v>
      </c>
      <c r="CJ85" t="s">
        <v>630</v>
      </c>
      <c r="CK85"/>
      <c r="CL85" t="s">
        <v>655</v>
      </c>
      <c r="CM85" t="s">
        <v>621</v>
      </c>
      <c r="CN85" t="n">
        <v>3</v>
      </c>
      <c r="CO85" t="n">
        <v>0</v>
      </c>
    </row>
    <row r="86">
      <c r="A86" s="119" t="n">
        <v>128</v>
      </c>
      <c r="B86" s="119" t="s">
        <v>1134</v>
      </c>
      <c r="C86" s="119" t="s">
        <v>1135</v>
      </c>
      <c r="D86" s="115"/>
      <c r="E86" s="115" t="str">
        <f>IFERROR(GEOMEAN(F86, G86), MAX(F86, G86))</f>
      </c>
      <c r="F86" s="115" t="str">
        <f>MAX(J86, CN86)</f>
      </c>
      <c r="G86" s="115" t="str">
        <f>MAX(R86, U86, V86, Y86, Z86, AJ86, CO86)</f>
      </c>
      <c r="H86" s="115"/>
      <c r="I86" s="115" t="n">
        <v>29</v>
      </c>
      <c r="J86" s="115" t="n">
        <v>8.2</v>
      </c>
      <c r="K86" s="115" t="n">
        <v>0.9</v>
      </c>
      <c r="L86" s="115" t="n">
        <v>0.5</v>
      </c>
      <c r="M86" s="115"/>
      <c r="N86" s="115"/>
      <c r="O86" s="115" t="n">
        <v>0.2</v>
      </c>
      <c r="P86" s="115" t="n">
        <v>0.7</v>
      </c>
      <c r="Q86" s="115" t="n">
        <v>0.6</v>
      </c>
      <c r="R86" s="115" t="n">
        <v>7.14285714285711</v>
      </c>
      <c r="S86" s="115" t="n">
        <v>16.3423947217337</v>
      </c>
      <c r="T86" s="115" t="n">
        <v>120.435002355174</v>
      </c>
      <c r="U86" s="115" t="n">
        <v>1.08949298144891</v>
      </c>
      <c r="V86" s="115" t="n">
        <v>8.0290001570116</v>
      </c>
      <c r="W86" s="115" t="n">
        <v>100.009</v>
      </c>
      <c r="X86" s="115" t="n">
        <v>1.013</v>
      </c>
      <c r="Y86" s="115" t="n">
        <v>4.00036</v>
      </c>
      <c r="Z86" s="115" t="n">
        <v>2.026</v>
      </c>
      <c r="AA86" s="115" t="n">
        <v>20210219</v>
      </c>
      <c r="AB86" s="115"/>
      <c r="AC86" s="115" t="n">
        <v>69.44</v>
      </c>
      <c r="AD86" s="115"/>
      <c r="AE86" s="115" t="n">
        <v>50</v>
      </c>
      <c r="AF86" s="115"/>
      <c r="AG86" s="115" t="n">
        <v>72.44</v>
      </c>
      <c r="AH86" s="115"/>
      <c r="AI86" s="115"/>
      <c r="AJ86" s="115" t="n">
        <v>1.62461538461539</v>
      </c>
      <c r="AK86" s="115" t="n">
        <v>5</v>
      </c>
      <c r="AL86" s="115" t="n">
        <v>707</v>
      </c>
      <c r="AM86" s="115" t="n">
        <v>646</v>
      </c>
      <c r="AN86" s="115" t="n">
        <v>2961.161</v>
      </c>
      <c r="AO86" s="115" t="n">
        <v>372</v>
      </c>
      <c r="AP86" s="115" t="n">
        <v>61</v>
      </c>
      <c r="AQ86" s="115" t="n">
        <v>20.6000281646287</v>
      </c>
      <c r="AR86" s="115" t="n">
        <v>90.0537634408602</v>
      </c>
      <c r="AS86" s="115" t="n">
        <v>9.00537634408602</v>
      </c>
      <c r="AT86" s="115" t="n">
        <v>4.1</v>
      </c>
      <c r="AU86" s="115"/>
      <c r="AV86" s="115" t="s">
        <v>1136</v>
      </c>
      <c r="AW86" s="115" t="s">
        <v>625</v>
      </c>
      <c r="AX86" s="115" t="s">
        <v>949</v>
      </c>
      <c r="AY86" s="115" t="s">
        <v>625</v>
      </c>
      <c r="AZ86" s="115" t="s">
        <v>660</v>
      </c>
      <c r="BA86" s="115" t="s">
        <v>625</v>
      </c>
      <c r="BB86" s="115" t="s">
        <v>644</v>
      </c>
      <c r="BC86" s="115" t="s">
        <v>621</v>
      </c>
      <c r="BD86" s="115" t="s">
        <v>661</v>
      </c>
      <c r="BE86" s="115" t="s">
        <v>625</v>
      </c>
      <c r="BF86" s="115" t="s">
        <v>662</v>
      </c>
      <c r="BG86" s="115" t="s">
        <v>625</v>
      </c>
      <c r="BH86" s="115" t="s">
        <v>646</v>
      </c>
      <c r="BI86" t="s">
        <v>625</v>
      </c>
      <c r="BJ86" t="s">
        <v>1137</v>
      </c>
      <c r="BK86" t="s">
        <v>623</v>
      </c>
      <c r="BL86" t="s">
        <v>630</v>
      </c>
      <c r="BM86"/>
      <c r="BN86" t="s">
        <v>784</v>
      </c>
      <c r="BO86" t="s">
        <v>623</v>
      </c>
      <c r="BP86" t="s">
        <v>694</v>
      </c>
      <c r="BQ86" t="s">
        <v>625</v>
      </c>
      <c r="BR86" t="s">
        <v>630</v>
      </c>
      <c r="BS86"/>
      <c r="BT86" t="s">
        <v>630</v>
      </c>
      <c r="BU86"/>
      <c r="BV86" t="s">
        <v>650</v>
      </c>
      <c r="BW86" t="s">
        <v>621</v>
      </c>
      <c r="BX86" t="s">
        <v>651</v>
      </c>
      <c r="BY86" t="s">
        <v>625</v>
      </c>
      <c r="BZ86" t="s">
        <v>666</v>
      </c>
      <c r="CA86" t="s">
        <v>621</v>
      </c>
      <c r="CB86" t="s">
        <v>1138</v>
      </c>
      <c r="CC86" t="s">
        <v>623</v>
      </c>
      <c r="CD86" t="n">
        <v>0</v>
      </c>
      <c r="CE86" t="s">
        <v>621</v>
      </c>
      <c r="CF86" t="n">
        <v>0</v>
      </c>
      <c r="CG86" t="s">
        <v>621</v>
      </c>
      <c r="CH86" t="n">
        <v>1.4</v>
      </c>
      <c r="CI86" t="s">
        <v>621</v>
      </c>
      <c r="CJ86" t="s">
        <v>630</v>
      </c>
      <c r="CK86"/>
      <c r="CL86" t="s">
        <v>655</v>
      </c>
      <c r="CM86" t="s">
        <v>621</v>
      </c>
      <c r="CN86" t="n">
        <v>5.25</v>
      </c>
      <c r="CO86" t="n">
        <v>0</v>
      </c>
    </row>
    <row r="87">
      <c r="A87" s="119" t="n">
        <v>129</v>
      </c>
      <c r="B87" s="119" t="s">
        <v>1139</v>
      </c>
      <c r="C87" s="119" t="s">
        <v>1140</v>
      </c>
      <c r="D87" s="115"/>
      <c r="E87" s="115" t="str">
        <f>IFERROR(GEOMEAN(F87, G87), MAX(F87, G87))</f>
      </c>
      <c r="F87" s="115" t="str">
        <f>MAX(J87, CN87)</f>
      </c>
      <c r="G87" s="115" t="str">
        <f>MAX(R87, U87, V87, Y87, Z87, AJ87, CO87)</f>
      </c>
      <c r="H87" s="115"/>
      <c r="I87" s="115" t="n">
        <v>42.1</v>
      </c>
      <c r="J87" s="115" t="n">
        <v>5.58</v>
      </c>
      <c r="K87" s="115" t="n">
        <v>0.9</v>
      </c>
      <c r="L87" s="115" t="n">
        <v>0.7</v>
      </c>
      <c r="M87" s="115"/>
      <c r="N87" s="115"/>
      <c r="O87" s="115" t="n">
        <v>1</v>
      </c>
      <c r="P87" s="115" t="n">
        <v>0.7</v>
      </c>
      <c r="Q87" s="115" t="n">
        <v>0.8</v>
      </c>
      <c r="R87" s="115" t="n">
        <v>10</v>
      </c>
      <c r="S87" s="115" t="n">
        <v>4.21836228287841</v>
      </c>
      <c r="T87" s="115" t="n">
        <v>81.6974975865916</v>
      </c>
      <c r="U87" s="115" t="n">
        <v>0.281224152191895</v>
      </c>
      <c r="V87" s="115" t="n">
        <v>5.4464998391061</v>
      </c>
      <c r="W87" s="115" t="n">
        <v>206.659</v>
      </c>
      <c r="X87" s="115" t="n">
        <v>1.274</v>
      </c>
      <c r="Y87" s="115" t="n">
        <v>8.26636</v>
      </c>
      <c r="Z87" s="115" t="n">
        <v>2.548</v>
      </c>
      <c r="AA87" s="115" t="n">
        <v>20210219</v>
      </c>
      <c r="AB87" s="115"/>
      <c r="AC87" s="115" t="n">
        <v>56.22</v>
      </c>
      <c r="AD87" s="115"/>
      <c r="AE87" s="115" t="n">
        <v>37.5</v>
      </c>
      <c r="AF87" s="115"/>
      <c r="AG87" s="115" t="n">
        <v>59.1</v>
      </c>
      <c r="AH87" s="115"/>
      <c r="AI87" s="115"/>
      <c r="AJ87" s="115" t="n">
        <v>3.65846153846154</v>
      </c>
      <c r="AK87" s="115" t="n">
        <v>6.25</v>
      </c>
      <c r="AL87" s="115" t="n">
        <v>6148</v>
      </c>
      <c r="AM87" s="115" t="n">
        <v>5734</v>
      </c>
      <c r="AN87" s="115" t="n">
        <v>10203.14</v>
      </c>
      <c r="AO87" s="115" t="n">
        <v>4444</v>
      </c>
      <c r="AP87" s="115" t="n">
        <v>414</v>
      </c>
      <c r="AQ87" s="115" t="n">
        <v>40.5757443296867</v>
      </c>
      <c r="AR87" s="115" t="n">
        <v>38.3438343834383</v>
      </c>
      <c r="AS87" s="115" t="n">
        <v>3.83438343834383</v>
      </c>
      <c r="AT87" s="115" t="n">
        <v>4.3</v>
      </c>
      <c r="AU87" s="115"/>
      <c r="AV87" s="115" t="s">
        <v>1141</v>
      </c>
      <c r="AW87" s="115" t="s">
        <v>623</v>
      </c>
      <c r="AX87" s="115" t="s">
        <v>1142</v>
      </c>
      <c r="AY87" s="115" t="s">
        <v>621</v>
      </c>
      <c r="AZ87" s="115" t="s">
        <v>660</v>
      </c>
      <c r="BA87" s="115" t="s">
        <v>625</v>
      </c>
      <c r="BB87" s="115" t="s">
        <v>644</v>
      </c>
      <c r="BC87" s="115" t="s">
        <v>621</v>
      </c>
      <c r="BD87" s="115" t="s">
        <v>661</v>
      </c>
      <c r="BE87" s="115" t="s">
        <v>625</v>
      </c>
      <c r="BF87" s="115" t="s">
        <v>662</v>
      </c>
      <c r="BG87" s="115" t="s">
        <v>625</v>
      </c>
      <c r="BH87" s="115" t="s">
        <v>646</v>
      </c>
      <c r="BI87" t="s">
        <v>625</v>
      </c>
      <c r="BJ87" t="s">
        <v>629</v>
      </c>
      <c r="BK87" t="s">
        <v>623</v>
      </c>
      <c r="BL87" t="s">
        <v>630</v>
      </c>
      <c r="BM87"/>
      <c r="BN87" t="s">
        <v>1143</v>
      </c>
      <c r="BO87" t="s">
        <v>625</v>
      </c>
      <c r="BP87" t="s">
        <v>694</v>
      </c>
      <c r="BQ87" t="s">
        <v>625</v>
      </c>
      <c r="BR87" t="s">
        <v>630</v>
      </c>
      <c r="BS87"/>
      <c r="BT87" t="s">
        <v>630</v>
      </c>
      <c r="BU87"/>
      <c r="BV87" t="s">
        <v>650</v>
      </c>
      <c r="BW87" t="s">
        <v>621</v>
      </c>
      <c r="BX87" t="s">
        <v>651</v>
      </c>
      <c r="BY87" t="s">
        <v>625</v>
      </c>
      <c r="BZ87" t="s">
        <v>666</v>
      </c>
      <c r="CA87" t="s">
        <v>621</v>
      </c>
      <c r="CB87" t="s">
        <v>630</v>
      </c>
      <c r="CC87"/>
      <c r="CD87" t="n">
        <v>0</v>
      </c>
      <c r="CE87" t="s">
        <v>621</v>
      </c>
      <c r="CF87" t="n">
        <v>0</v>
      </c>
      <c r="CG87" t="s">
        <v>621</v>
      </c>
      <c r="CH87" t="n">
        <v>5.5</v>
      </c>
      <c r="CI87" t="s">
        <v>625</v>
      </c>
      <c r="CJ87" t="s">
        <v>630</v>
      </c>
      <c r="CK87"/>
      <c r="CL87" t="s">
        <v>623</v>
      </c>
      <c r="CM87" t="s">
        <v>623</v>
      </c>
      <c r="CN87" t="n">
        <v>5.75</v>
      </c>
      <c r="CO87" t="n">
        <v>0</v>
      </c>
    </row>
    <row r="88">
      <c r="A88" s="119" t="n">
        <v>130</v>
      </c>
      <c r="B88" s="119" t="s">
        <v>1144</v>
      </c>
      <c r="C88" s="119" t="s">
        <v>1145</v>
      </c>
      <c r="D88" s="115"/>
      <c r="E88" s="115" t="str">
        <f>IFERROR(GEOMEAN(F88, G88), MAX(F88, G88))</f>
      </c>
      <c r="F88" s="115" t="str">
        <f>MAX(J88, CN88)</f>
      </c>
      <c r="G88" s="115" t="str">
        <f>MAX(R88, U88, V88, Y88, Z88, AJ88, CO88)</f>
      </c>
      <c r="H88" s="115"/>
      <c r="I88" s="115" t="n">
        <v>59.8</v>
      </c>
      <c r="J88" s="115" t="n">
        <v>2.04</v>
      </c>
      <c r="K88" s="115" t="n">
        <v>0</v>
      </c>
      <c r="L88" s="115" t="n">
        <v>0.6</v>
      </c>
      <c r="M88" s="115"/>
      <c r="N88" s="115"/>
      <c r="O88" s="115" t="n">
        <v>0.8</v>
      </c>
      <c r="P88" s="115" t="n">
        <v>0.4</v>
      </c>
      <c r="Q88" s="115" t="n">
        <v>0.4</v>
      </c>
      <c r="R88" s="115" t="n">
        <v>2.38095238095237</v>
      </c>
      <c r="S88" s="115" t="n">
        <v>-15.7076578298443</v>
      </c>
      <c r="T88" s="115" t="n">
        <v>-52.8513518986151</v>
      </c>
      <c r="U88" s="115" t="n">
        <v>0</v>
      </c>
      <c r="V88" s="115" t="n">
        <v>0</v>
      </c>
      <c r="W88" s="115" t="n">
        <v>10.5</v>
      </c>
      <c r="X88" s="115" t="n">
        <v>0.558</v>
      </c>
      <c r="Y88" s="115" t="n">
        <v>0.42</v>
      </c>
      <c r="Z88" s="115" t="n">
        <v>1.116</v>
      </c>
      <c r="AA88" s="115" t="n">
        <v>20210219</v>
      </c>
      <c r="AB88" s="115" t="n">
        <v>53.83</v>
      </c>
      <c r="AC88" s="115" t="n">
        <v>53.83</v>
      </c>
      <c r="AD88" s="115" t="n">
        <v>100</v>
      </c>
      <c r="AE88" s="115" t="n">
        <v>100</v>
      </c>
      <c r="AF88" s="115" t="n">
        <v>46.73</v>
      </c>
      <c r="AG88" s="115" t="n">
        <v>46.73</v>
      </c>
      <c r="AH88" s="115" t="n">
        <v>2</v>
      </c>
      <c r="AI88" s="115" t="n">
        <v>1</v>
      </c>
      <c r="AJ88" s="115" t="n">
        <v>4.02615384615385</v>
      </c>
      <c r="AK88" s="115" t="n">
        <v>0</v>
      </c>
      <c r="AL88" s="115" t="n">
        <v>8975</v>
      </c>
      <c r="AM88" s="115" t="n">
        <v>8855</v>
      </c>
      <c r="AN88" s="115" t="n">
        <v>126476.458</v>
      </c>
      <c r="AO88" s="115" t="n">
        <v>6928</v>
      </c>
      <c r="AP88" s="115" t="n">
        <v>120</v>
      </c>
      <c r="AQ88" s="115" t="n">
        <v>0.948793173825282</v>
      </c>
      <c r="AR88" s="115" t="n">
        <v>29.546766743649</v>
      </c>
      <c r="AS88" s="115" t="n">
        <v>2.9546766743649</v>
      </c>
      <c r="AT88" s="115" t="n">
        <v>2.3</v>
      </c>
      <c r="AU88" s="115"/>
      <c r="AV88" s="115" t="s">
        <v>1146</v>
      </c>
      <c r="AW88" s="115" t="s">
        <v>625</v>
      </c>
      <c r="AX88" s="115" t="s">
        <v>795</v>
      </c>
      <c r="AY88" s="115" t="s">
        <v>625</v>
      </c>
      <c r="AZ88" s="115" t="s">
        <v>699</v>
      </c>
      <c r="BA88" s="115" t="s">
        <v>621</v>
      </c>
      <c r="BB88" s="115" t="s">
        <v>671</v>
      </c>
      <c r="BC88" s="115" t="s">
        <v>625</v>
      </c>
      <c r="BD88" s="115" t="s">
        <v>645</v>
      </c>
      <c r="BE88" s="115" t="s">
        <v>625</v>
      </c>
      <c r="BF88" s="115" t="s">
        <v>662</v>
      </c>
      <c r="BG88" s="115" t="s">
        <v>625</v>
      </c>
      <c r="BH88" s="115" t="s">
        <v>646</v>
      </c>
      <c r="BI88" t="s">
        <v>625</v>
      </c>
      <c r="BJ88" t="s">
        <v>848</v>
      </c>
      <c r="BK88" t="s">
        <v>623</v>
      </c>
      <c r="BL88" t="s">
        <v>930</v>
      </c>
      <c r="BM88" t="s">
        <v>621</v>
      </c>
      <c r="BN88" t="s">
        <v>1147</v>
      </c>
      <c r="BO88" t="s">
        <v>625</v>
      </c>
      <c r="BP88" t="s">
        <v>649</v>
      </c>
      <c r="BQ88" t="s">
        <v>621</v>
      </c>
      <c r="BR88" t="s">
        <v>630</v>
      </c>
      <c r="BS88"/>
      <c r="BT88" t="s">
        <v>653</v>
      </c>
      <c r="BU88" t="s">
        <v>625</v>
      </c>
      <c r="BV88" t="s">
        <v>650</v>
      </c>
      <c r="BW88" t="s">
        <v>621</v>
      </c>
      <c r="BX88" t="s">
        <v>635</v>
      </c>
      <c r="BY88" t="s">
        <v>621</v>
      </c>
      <c r="BZ88" t="s">
        <v>666</v>
      </c>
      <c r="CA88" t="s">
        <v>621</v>
      </c>
      <c r="CB88" t="s">
        <v>630</v>
      </c>
      <c r="CC88"/>
      <c r="CD88" t="n">
        <v>0</v>
      </c>
      <c r="CE88" t="s">
        <v>621</v>
      </c>
      <c r="CF88" t="n">
        <v>0.2</v>
      </c>
      <c r="CG88" t="s">
        <v>621</v>
      </c>
      <c r="CH88" t="n">
        <v>0.1</v>
      </c>
      <c r="CI88" t="s">
        <v>621</v>
      </c>
      <c r="CJ88" t="s">
        <v>630</v>
      </c>
      <c r="CK88"/>
      <c r="CL88" t="s">
        <v>655</v>
      </c>
      <c r="CM88" t="s">
        <v>621</v>
      </c>
      <c r="CN88" t="n">
        <v>0.75</v>
      </c>
      <c r="CO88" t="n">
        <v>0</v>
      </c>
    </row>
    <row r="89">
      <c r="A89" s="119" t="n">
        <v>131</v>
      </c>
      <c r="B89" s="119" t="s">
        <v>1148</v>
      </c>
      <c r="C89" s="119" t="s">
        <v>1149</v>
      </c>
      <c r="D89" s="115"/>
      <c r="E89" s="115" t="str">
        <f>IFERROR(GEOMEAN(F89, G89), MAX(F89, G89))</f>
      </c>
      <c r="F89" s="115" t="str">
        <f>MAX(J89, CN89)</f>
      </c>
      <c r="G89" s="115" t="str">
        <f>MAX(R89, U89, V89, Y89, Z89, AJ89, CO89)</f>
      </c>
      <c r="H89" s="115"/>
      <c r="I89" s="115" t="n">
        <v>40.7</v>
      </c>
      <c r="J89" s="115" t="n">
        <v>5.86</v>
      </c>
      <c r="K89" s="115" t="n">
        <v>0</v>
      </c>
      <c r="L89" s="115" t="n">
        <v>0.8</v>
      </c>
      <c r="M89" s="115"/>
      <c r="N89" s="115"/>
      <c r="O89" s="115" t="n">
        <v>1</v>
      </c>
      <c r="P89" s="115" t="n">
        <v>0.5</v>
      </c>
      <c r="Q89" s="115" t="n">
        <v>0.6</v>
      </c>
      <c r="R89" s="115" t="n">
        <v>7.14285714285711</v>
      </c>
      <c r="S89" s="115" t="n">
        <v>-83.1293014190876</v>
      </c>
      <c r="T89" s="115" t="n">
        <v>-19.1277669686302</v>
      </c>
      <c r="U89" s="115" t="n">
        <v>0</v>
      </c>
      <c r="V89" s="115" t="n">
        <v>0</v>
      </c>
      <c r="W89" s="115" t="n">
        <v>46.76</v>
      </c>
      <c r="X89" s="115" t="n">
        <v>0.099</v>
      </c>
      <c r="Y89" s="115" t="n">
        <v>1.8704</v>
      </c>
      <c r="Z89" s="115" t="n">
        <v>0.198</v>
      </c>
      <c r="AA89" s="115" t="n">
        <v>20210219</v>
      </c>
      <c r="AB89" s="115"/>
      <c r="AC89" s="115" t="n">
        <v>66.33</v>
      </c>
      <c r="AD89" s="115"/>
      <c r="AE89" s="115" t="n">
        <v>75</v>
      </c>
      <c r="AF89" s="115"/>
      <c r="AG89" s="115" t="n">
        <v>65</v>
      </c>
      <c r="AH89" s="115"/>
      <c r="AI89" s="115"/>
      <c r="AJ89" s="115" t="n">
        <v>2.10307692307692</v>
      </c>
      <c r="AK89" s="115" t="n">
        <v>2.5</v>
      </c>
      <c r="AL89" s="115" t="n">
        <v>3208</v>
      </c>
      <c r="AM89" s="115" t="n">
        <v>3202</v>
      </c>
      <c r="AN89" s="115" t="n">
        <v>18776.707</v>
      </c>
      <c r="AO89" s="115" t="n">
        <v>3135</v>
      </c>
      <c r="AP89" s="115" t="n">
        <v>6</v>
      </c>
      <c r="AQ89" s="115" t="n">
        <v>0.31954484883851</v>
      </c>
      <c r="AR89" s="115" t="n">
        <v>2.32854864433811</v>
      </c>
      <c r="AS89" s="115" t="n">
        <v>0.232854864433811</v>
      </c>
      <c r="AT89" s="115" t="n">
        <v>3.1</v>
      </c>
      <c r="AU89" s="115"/>
      <c r="AV89" s="115" t="s">
        <v>1150</v>
      </c>
      <c r="AW89" s="115" t="s">
        <v>625</v>
      </c>
      <c r="AX89" s="115" t="s">
        <v>922</v>
      </c>
      <c r="AY89" s="115" t="s">
        <v>625</v>
      </c>
      <c r="AZ89" s="115" t="s">
        <v>660</v>
      </c>
      <c r="BA89" s="115" t="s">
        <v>625</v>
      </c>
      <c r="BB89" s="115" t="s">
        <v>644</v>
      </c>
      <c r="BC89" s="115" t="s">
        <v>621</v>
      </c>
      <c r="BD89" s="115" t="s">
        <v>645</v>
      </c>
      <c r="BE89" s="115" t="s">
        <v>625</v>
      </c>
      <c r="BF89" s="115" t="s">
        <v>627</v>
      </c>
      <c r="BG89" s="115" t="s">
        <v>623</v>
      </c>
      <c r="BH89" s="115" t="s">
        <v>628</v>
      </c>
      <c r="BI89" t="s">
        <v>623</v>
      </c>
      <c r="BJ89" t="s">
        <v>1016</v>
      </c>
      <c r="BK89" t="s">
        <v>623</v>
      </c>
      <c r="BL89" t="s">
        <v>988</v>
      </c>
      <c r="BM89" t="s">
        <v>625</v>
      </c>
      <c r="BN89" t="s">
        <v>702</v>
      </c>
      <c r="BO89" t="s">
        <v>623</v>
      </c>
      <c r="BP89" t="s">
        <v>694</v>
      </c>
      <c r="BQ89" t="s">
        <v>625</v>
      </c>
      <c r="BR89" t="s">
        <v>630</v>
      </c>
      <c r="BS89"/>
      <c r="BT89" t="s">
        <v>630</v>
      </c>
      <c r="BU89"/>
      <c r="BV89" t="s">
        <v>650</v>
      </c>
      <c r="BW89" t="s">
        <v>621</v>
      </c>
      <c r="BX89" t="s">
        <v>725</v>
      </c>
      <c r="BY89" t="s">
        <v>625</v>
      </c>
      <c r="BZ89" t="s">
        <v>778</v>
      </c>
      <c r="CA89" t="s">
        <v>623</v>
      </c>
      <c r="CB89" t="s">
        <v>630</v>
      </c>
      <c r="CC89"/>
      <c r="CD89" t="n">
        <v>4</v>
      </c>
      <c r="CE89" t="s">
        <v>625</v>
      </c>
      <c r="CF89" t="n">
        <v>0</v>
      </c>
      <c r="CG89" t="s">
        <v>621</v>
      </c>
      <c r="CH89" t="n">
        <v>1.1</v>
      </c>
      <c r="CI89" t="s">
        <v>621</v>
      </c>
      <c r="CJ89" t="s">
        <v>637</v>
      </c>
      <c r="CK89" t="s">
        <v>621</v>
      </c>
      <c r="CL89" t="s">
        <v>655</v>
      </c>
      <c r="CM89" t="s">
        <v>621</v>
      </c>
      <c r="CN89" t="n">
        <v>2.75</v>
      </c>
      <c r="CO89" t="n">
        <v>0</v>
      </c>
    </row>
    <row r="90">
      <c r="A90" s="119" t="n">
        <v>132</v>
      </c>
      <c r="B90" s="119" t="s">
        <v>1151</v>
      </c>
      <c r="C90" s="119" t="s">
        <v>1152</v>
      </c>
      <c r="D90" s="115"/>
      <c r="E90" s="115" t="str">
        <f>IFERROR(GEOMEAN(F90, G90), MAX(F90, G90))</f>
      </c>
      <c r="F90" s="115" t="str">
        <f>MAX(J90, CN90)</f>
      </c>
      <c r="G90" s="115" t="str">
        <f>MAX(R90, U90, V90, Y90, Z90, AJ90, CO90)</f>
      </c>
      <c r="H90" s="115"/>
      <c r="I90" s="115" t="n">
        <v>47.1</v>
      </c>
      <c r="J90" s="115" t="n">
        <v>4.58</v>
      </c>
      <c r="K90" s="115" t="n">
        <v>0</v>
      </c>
      <c r="L90" s="115" t="n">
        <v>0.7</v>
      </c>
      <c r="M90" s="115"/>
      <c r="N90" s="115"/>
      <c r="O90" s="115" t="n">
        <v>0.5</v>
      </c>
      <c r="P90" s="115" t="n">
        <v>0.4</v>
      </c>
      <c r="Q90" s="115" t="n">
        <v>0.4</v>
      </c>
      <c r="R90" s="115" t="n">
        <v>2.38095238095237</v>
      </c>
      <c r="S90" s="115" t="n">
        <v>-7.25602755453502</v>
      </c>
      <c r="T90" s="115" t="n">
        <v>26.970297029703</v>
      </c>
      <c r="U90" s="115" t="n">
        <v>0</v>
      </c>
      <c r="V90" s="115" t="n">
        <v>1.7980198019802</v>
      </c>
      <c r="W90" s="115" t="n">
        <v>3.353</v>
      </c>
      <c r="X90" s="115" t="n">
        <v>0.035</v>
      </c>
      <c r="Y90" s="115" t="n">
        <v>0.134119999999999</v>
      </c>
      <c r="Z90" s="115" t="n">
        <v>0.0700000000000003</v>
      </c>
      <c r="AA90" s="115" t="n">
        <v>20210219</v>
      </c>
      <c r="AB90" s="115"/>
      <c r="AC90" s="115" t="n">
        <v>50</v>
      </c>
      <c r="AD90" s="115"/>
      <c r="AE90" s="115" t="n">
        <v>25</v>
      </c>
      <c r="AF90" s="115"/>
      <c r="AG90" s="115" t="n">
        <v>53.85</v>
      </c>
      <c r="AH90" s="115"/>
      <c r="AI90" s="115"/>
      <c r="AJ90" s="115" t="n">
        <v>4.61538461538462</v>
      </c>
      <c r="AK90" s="115" t="n">
        <v>7.5</v>
      </c>
      <c r="AL90" s="115" t="n">
        <v>1922</v>
      </c>
      <c r="AM90" s="115" t="n">
        <v>1905</v>
      </c>
      <c r="AN90" s="115" t="n">
        <v>53771.3</v>
      </c>
      <c r="AO90" s="115" t="n">
        <v>1795</v>
      </c>
      <c r="AP90" s="115" t="n">
        <v>17</v>
      </c>
      <c r="AQ90" s="115" t="n">
        <v>0.316153784639761</v>
      </c>
      <c r="AR90" s="115" t="n">
        <v>7.07520891364904</v>
      </c>
      <c r="AS90" s="115" t="n">
        <v>0.707520891364904</v>
      </c>
      <c r="AT90" s="115" t="n">
        <v>5.6</v>
      </c>
      <c r="AU90" s="115"/>
      <c r="AV90" s="115" t="s">
        <v>1153</v>
      </c>
      <c r="AW90" s="115" t="s">
        <v>621</v>
      </c>
      <c r="AX90" s="115" t="s">
        <v>642</v>
      </c>
      <c r="AY90" s="115" t="s">
        <v>625</v>
      </c>
      <c r="AZ90" s="115" t="s">
        <v>624</v>
      </c>
      <c r="BA90" s="115" t="s">
        <v>625</v>
      </c>
      <c r="BB90" s="115" t="s">
        <v>671</v>
      </c>
      <c r="BC90" s="115" t="s">
        <v>625</v>
      </c>
      <c r="BD90" s="115" t="s">
        <v>661</v>
      </c>
      <c r="BE90" s="115" t="s">
        <v>625</v>
      </c>
      <c r="BF90" s="115" t="s">
        <v>627</v>
      </c>
      <c r="BG90" s="115" t="s">
        <v>623</v>
      </c>
      <c r="BH90" s="115" t="s">
        <v>646</v>
      </c>
      <c r="BI90" t="s">
        <v>625</v>
      </c>
      <c r="BJ90" t="s">
        <v>693</v>
      </c>
      <c r="BK90" t="s">
        <v>621</v>
      </c>
      <c r="BL90" t="s">
        <v>630</v>
      </c>
      <c r="BM90"/>
      <c r="BN90" t="s">
        <v>1024</v>
      </c>
      <c r="BO90" t="s">
        <v>623</v>
      </c>
      <c r="BP90" t="s">
        <v>649</v>
      </c>
      <c r="BQ90" t="s">
        <v>621</v>
      </c>
      <c r="BR90" t="s">
        <v>1154</v>
      </c>
      <c r="BS90" t="s">
        <v>623</v>
      </c>
      <c r="BT90" t="s">
        <v>630</v>
      </c>
      <c r="BU90"/>
      <c r="BV90" t="s">
        <v>650</v>
      </c>
      <c r="BW90" t="s">
        <v>621</v>
      </c>
      <c r="BX90" t="s">
        <v>651</v>
      </c>
      <c r="BY90" t="s">
        <v>625</v>
      </c>
      <c r="BZ90" t="s">
        <v>666</v>
      </c>
      <c r="CA90" t="s">
        <v>621</v>
      </c>
      <c r="CB90" t="s">
        <v>1155</v>
      </c>
      <c r="CC90" t="s">
        <v>623</v>
      </c>
      <c r="CD90" t="n">
        <v>0</v>
      </c>
      <c r="CE90" t="s">
        <v>621</v>
      </c>
      <c r="CF90" t="n">
        <v>0</v>
      </c>
      <c r="CG90" t="s">
        <v>621</v>
      </c>
      <c r="CH90" t="n">
        <v>5.3</v>
      </c>
      <c r="CI90" t="s">
        <v>625</v>
      </c>
      <c r="CJ90" t="s">
        <v>637</v>
      </c>
      <c r="CK90" t="s">
        <v>621</v>
      </c>
      <c r="CL90" t="s">
        <v>625</v>
      </c>
      <c r="CM90" t="s">
        <v>625</v>
      </c>
      <c r="CN90" t="n">
        <v>9</v>
      </c>
      <c r="CO90" t="n">
        <v>0</v>
      </c>
    </row>
    <row r="91">
      <c r="A91" s="119" t="n">
        <v>133</v>
      </c>
      <c r="B91" s="119" t="s">
        <v>1156</v>
      </c>
      <c r="C91" s="119" t="s">
        <v>1157</v>
      </c>
      <c r="D91" s="115"/>
      <c r="E91" s="115" t="str">
        <f>IFERROR(GEOMEAN(F91, G91), MAX(F91, G91))</f>
      </c>
      <c r="F91" s="115" t="str">
        <f>MAX(J91, CN91)</f>
      </c>
      <c r="G91" s="115" t="str">
        <f>MAX(R91, U91, V91, Y91, Z91, AJ91, CO91)</f>
      </c>
      <c r="H91" s="115"/>
      <c r="I91" s="115" t="n">
        <v>49.3</v>
      </c>
      <c r="J91" s="115" t="n">
        <v>4.14</v>
      </c>
      <c r="K91" s="115"/>
      <c r="L91" s="115"/>
      <c r="M91" s="115"/>
      <c r="N91" s="115"/>
      <c r="O91" s="115"/>
      <c r="P91" s="115"/>
      <c r="Q91" s="115"/>
      <c r="R91" s="115"/>
      <c r="S91" s="115" t="n">
        <v>32.1417172039579</v>
      </c>
      <c r="T91" s="115" t="n">
        <v>-26.320461250024</v>
      </c>
      <c r="U91" s="115" t="n">
        <v>2.14278114693052</v>
      </c>
      <c r="V91" s="115" t="n">
        <v>0</v>
      </c>
      <c r="W91" s="115" t="n">
        <v>7.905</v>
      </c>
      <c r="X91" s="115" t="n">
        <v>0.219</v>
      </c>
      <c r="Y91" s="115" t="n">
        <v>0.3162</v>
      </c>
      <c r="Z91" s="115" t="n">
        <v>0.438000000000001</v>
      </c>
      <c r="AA91" s="115" t="n">
        <v>20210219</v>
      </c>
      <c r="AB91" s="115"/>
      <c r="AC91" s="115" t="n">
        <v>35.56</v>
      </c>
      <c r="AD91" s="115"/>
      <c r="AE91" s="115" t="n">
        <v>25</v>
      </c>
      <c r="AF91" s="115"/>
      <c r="AG91" s="115" t="n">
        <v>37.18</v>
      </c>
      <c r="AH91" s="115"/>
      <c r="AI91" s="115"/>
      <c r="AJ91" s="115" t="n">
        <v>6.83692307692308</v>
      </c>
      <c r="AK91" s="115" t="n">
        <v>7.5</v>
      </c>
      <c r="AL91" s="115" t="n">
        <v>1490</v>
      </c>
      <c r="AM91" s="115" t="n">
        <v>1487</v>
      </c>
      <c r="AN91" s="115" t="n">
        <v>6524.191</v>
      </c>
      <c r="AO91" s="115" t="n">
        <v>1441</v>
      </c>
      <c r="AP91" s="115" t="n">
        <v>3</v>
      </c>
      <c r="AQ91" s="115" t="n">
        <v>0.459827126459051</v>
      </c>
      <c r="AR91" s="115" t="n">
        <v>3.40041637751563</v>
      </c>
      <c r="AS91" s="115" t="n">
        <v>0.340041637751563</v>
      </c>
      <c r="AT91" s="115" t="n">
        <v>3.8</v>
      </c>
      <c r="AU91" s="115"/>
      <c r="AV91" s="115" t="s">
        <v>1158</v>
      </c>
      <c r="AW91" s="115" t="s">
        <v>621</v>
      </c>
      <c r="AX91" s="115" t="s">
        <v>1159</v>
      </c>
      <c r="AY91" s="115" t="s">
        <v>625</v>
      </c>
      <c r="AZ91" s="115" t="s">
        <v>643</v>
      </c>
      <c r="BA91" s="115" t="s">
        <v>625</v>
      </c>
      <c r="BB91" s="115" t="s">
        <v>626</v>
      </c>
      <c r="BC91" s="115" t="s">
        <v>623</v>
      </c>
      <c r="BD91" s="115" t="s">
        <v>645</v>
      </c>
      <c r="BE91" s="115" t="s">
        <v>625</v>
      </c>
      <c r="BF91" s="115" t="s">
        <v>627</v>
      </c>
      <c r="BG91" s="115" t="s">
        <v>623</v>
      </c>
      <c r="BH91" s="115" t="s">
        <v>646</v>
      </c>
      <c r="BI91" t="s">
        <v>625</v>
      </c>
      <c r="BJ91" t="s">
        <v>1160</v>
      </c>
      <c r="BK91" t="s">
        <v>623</v>
      </c>
      <c r="BL91" t="s">
        <v>1161</v>
      </c>
      <c r="BM91" t="s">
        <v>625</v>
      </c>
      <c r="BN91" t="s">
        <v>797</v>
      </c>
      <c r="BO91" t="s">
        <v>623</v>
      </c>
      <c r="BP91" t="s">
        <v>694</v>
      </c>
      <c r="BQ91" t="s">
        <v>625</v>
      </c>
      <c r="BR91" t="s">
        <v>630</v>
      </c>
      <c r="BS91"/>
      <c r="BT91" t="s">
        <v>630</v>
      </c>
      <c r="BU91"/>
      <c r="BV91" t="s">
        <v>650</v>
      </c>
      <c r="BW91" t="s">
        <v>621</v>
      </c>
      <c r="BX91" t="s">
        <v>651</v>
      </c>
      <c r="BY91" t="s">
        <v>625</v>
      </c>
      <c r="BZ91" t="s">
        <v>652</v>
      </c>
      <c r="CA91" t="s">
        <v>625</v>
      </c>
      <c r="CB91" t="s">
        <v>630</v>
      </c>
      <c r="CC91"/>
      <c r="CD91" t="n">
        <v>0</v>
      </c>
      <c r="CE91" t="s">
        <v>621</v>
      </c>
      <c r="CF91" t="n">
        <v>0</v>
      </c>
      <c r="CG91" t="s">
        <v>621</v>
      </c>
      <c r="CH91" t="n">
        <v>3.1</v>
      </c>
      <c r="CI91" t="s">
        <v>625</v>
      </c>
      <c r="CJ91" t="s">
        <v>637</v>
      </c>
      <c r="CK91" t="s">
        <v>621</v>
      </c>
      <c r="CL91" t="s">
        <v>655</v>
      </c>
      <c r="CM91" t="s">
        <v>621</v>
      </c>
      <c r="CN91" t="n">
        <v>4.5</v>
      </c>
      <c r="CO91" t="n">
        <v>0</v>
      </c>
    </row>
    <row r="92">
      <c r="A92" s="119" t="n">
        <v>134</v>
      </c>
      <c r="B92" s="119" t="s">
        <v>1162</v>
      </c>
      <c r="C92" s="119" t="s">
        <v>1163</v>
      </c>
      <c r="D92" s="115"/>
      <c r="E92" s="115" t="str">
        <f>IFERROR(GEOMEAN(F92, G92), MAX(F92, G92))</f>
      </c>
      <c r="F92" s="115" t="str">
        <f>MAX(J92, CN92)</f>
      </c>
      <c r="G92" s="115" t="str">
        <f>MAX(R92, U92, V92, Y92, Z92, AJ92, CO92)</f>
      </c>
      <c r="H92" s="115"/>
      <c r="I92" s="115" t="n">
        <v>39.2</v>
      </c>
      <c r="J92" s="115" t="n">
        <v>6.16</v>
      </c>
      <c r="K92" s="115" t="n">
        <v>1</v>
      </c>
      <c r="L92" s="115" t="n">
        <v>0.2</v>
      </c>
      <c r="M92" s="115"/>
      <c r="N92" s="115"/>
      <c r="O92" s="115" t="n">
        <v>0.5</v>
      </c>
      <c r="P92" s="115" t="n">
        <v>0.8</v>
      </c>
      <c r="Q92" s="115" t="n">
        <v>0.6</v>
      </c>
      <c r="R92" s="115" t="n">
        <v>7.14285714285711</v>
      </c>
      <c r="S92" s="115"/>
      <c r="T92" s="115"/>
      <c r="U92" s="115"/>
      <c r="V92" s="115"/>
      <c r="W92" s="115" t="n">
        <v>0.043</v>
      </c>
      <c r="X92" s="115" t="n">
        <v>0</v>
      </c>
      <c r="Y92" s="115" t="n">
        <v>0.00172000000000061</v>
      </c>
      <c r="Z92" s="115" t="n">
        <v>0</v>
      </c>
      <c r="AA92" s="115" t="n">
        <v>20210219</v>
      </c>
      <c r="AB92" s="115"/>
      <c r="AC92" s="115" t="n">
        <v>40.78</v>
      </c>
      <c r="AD92" s="115"/>
      <c r="AE92" s="115" t="n">
        <v>0</v>
      </c>
      <c r="AF92" s="115"/>
      <c r="AG92" s="115" t="n">
        <v>47.05</v>
      </c>
      <c r="AH92" s="115"/>
      <c r="AI92" s="115"/>
      <c r="AJ92" s="115" t="n">
        <v>6.03384615384615</v>
      </c>
      <c r="AK92" s="115" t="n">
        <v>10</v>
      </c>
      <c r="AL92" s="115" t="n">
        <v>0</v>
      </c>
      <c r="AM92" s="115" t="n">
        <v>0</v>
      </c>
      <c r="AN92" s="115" t="n">
        <v>16718.971</v>
      </c>
      <c r="AO92" s="115" t="n">
        <v>0</v>
      </c>
      <c r="AP92" s="115" t="n">
        <v>0</v>
      </c>
      <c r="AQ92" s="115" t="n">
        <v>0</v>
      </c>
      <c r="AR92" s="115"/>
      <c r="AS92" s="115"/>
      <c r="AT92" s="115" t="n">
        <v>4.9</v>
      </c>
      <c r="AU92" s="115"/>
      <c r="AV92" s="115" t="s">
        <v>858</v>
      </c>
      <c r="AW92" s="115" t="s">
        <v>621</v>
      </c>
      <c r="AX92" s="115" t="s">
        <v>1164</v>
      </c>
      <c r="AY92" s="115" t="s">
        <v>625</v>
      </c>
      <c r="AZ92" s="115" t="s">
        <v>643</v>
      </c>
      <c r="BA92" s="115" t="s">
        <v>625</v>
      </c>
      <c r="BB92" s="115" t="s">
        <v>626</v>
      </c>
      <c r="BC92" s="115" t="s">
        <v>623</v>
      </c>
      <c r="BD92" s="115" t="s">
        <v>645</v>
      </c>
      <c r="BE92" s="115" t="s">
        <v>625</v>
      </c>
      <c r="BF92" s="115" t="s">
        <v>627</v>
      </c>
      <c r="BG92" s="115" t="s">
        <v>623</v>
      </c>
      <c r="BH92" s="115" t="s">
        <v>628</v>
      </c>
      <c r="BI92" t="s">
        <v>623</v>
      </c>
      <c r="BJ92" t="s">
        <v>872</v>
      </c>
      <c r="BK92" t="s">
        <v>623</v>
      </c>
      <c r="BL92" t="s">
        <v>630</v>
      </c>
      <c r="BM92"/>
      <c r="BN92" t="s">
        <v>738</v>
      </c>
      <c r="BO92" t="s">
        <v>621</v>
      </c>
      <c r="BP92" t="s">
        <v>649</v>
      </c>
      <c r="BQ92" t="s">
        <v>621</v>
      </c>
      <c r="BR92" t="s">
        <v>630</v>
      </c>
      <c r="BS92"/>
      <c r="BT92" t="s">
        <v>630</v>
      </c>
      <c r="BU92"/>
      <c r="BV92" t="s">
        <v>650</v>
      </c>
      <c r="BW92" t="s">
        <v>621</v>
      </c>
      <c r="BX92" t="s">
        <v>725</v>
      </c>
      <c r="BY92" t="s">
        <v>625</v>
      </c>
      <c r="BZ92" t="s">
        <v>652</v>
      </c>
      <c r="CA92" t="s">
        <v>625</v>
      </c>
      <c r="CB92" t="s">
        <v>630</v>
      </c>
      <c r="CC92"/>
      <c r="CD92" t="n">
        <v>0</v>
      </c>
      <c r="CE92" t="s">
        <v>621</v>
      </c>
      <c r="CF92" t="n">
        <v>0.1</v>
      </c>
      <c r="CG92" t="s">
        <v>621</v>
      </c>
      <c r="CH92" t="n">
        <v>3.9</v>
      </c>
      <c r="CI92" t="s">
        <v>625</v>
      </c>
      <c r="CJ92" t="s">
        <v>637</v>
      </c>
      <c r="CK92" t="s">
        <v>621</v>
      </c>
      <c r="CL92" t="s">
        <v>655</v>
      </c>
      <c r="CM92" t="s">
        <v>621</v>
      </c>
      <c r="CN92" t="n">
        <v>7.25</v>
      </c>
      <c r="CO92" t="n">
        <v>0</v>
      </c>
    </row>
    <row r="93">
      <c r="A93" s="119" t="n">
        <v>135</v>
      </c>
      <c r="B93" s="119" t="s">
        <v>1165</v>
      </c>
      <c r="C93" s="119" t="s">
        <v>1166</v>
      </c>
      <c r="D93" s="115"/>
      <c r="E93" s="115" t="str">
        <f>IFERROR(GEOMEAN(F93, G93), MAX(F93, G93))</f>
      </c>
      <c r="F93" s="115" t="str">
        <f>MAX(J93, CN93)</f>
      </c>
      <c r="G93" s="115" t="str">
        <f>MAX(R93, U93, V93, Y93, Z93, AJ93, CO93)</f>
      </c>
      <c r="H93" s="115"/>
      <c r="I93" s="115" t="n">
        <v>19.2</v>
      </c>
      <c r="J93" s="115" t="n">
        <v>10</v>
      </c>
      <c r="K93" s="115"/>
      <c r="L93" s="115"/>
      <c r="M93" s="115"/>
      <c r="N93" s="115"/>
      <c r="O93" s="115"/>
      <c r="P93" s="115"/>
      <c r="Q93" s="115"/>
      <c r="R93" s="115"/>
      <c r="S93" s="115"/>
      <c r="T93" s="115"/>
      <c r="U93" s="115"/>
      <c r="V93" s="115"/>
      <c r="W93" s="115"/>
      <c r="X93" s="115"/>
      <c r="Y93" s="115"/>
      <c r="Z93" s="115"/>
      <c r="AA93" s="115" t="n">
        <v>20210219</v>
      </c>
      <c r="AB93" s="115"/>
      <c r="AC93" s="115" t="n">
        <v>15.56</v>
      </c>
      <c r="AD93" s="115"/>
      <c r="AE93" s="115" t="n">
        <v>0</v>
      </c>
      <c r="AF93" s="115"/>
      <c r="AG93" s="115" t="n">
        <v>17.95</v>
      </c>
      <c r="AH93" s="115"/>
      <c r="AI93" s="115"/>
      <c r="AJ93" s="115" t="n">
        <v>9.91384615384615</v>
      </c>
      <c r="AK93" s="115" t="n">
        <v>10</v>
      </c>
      <c r="AL93" s="115"/>
      <c r="AM93" s="115"/>
      <c r="AN93" s="115"/>
      <c r="AO93" s="115"/>
      <c r="AP93" s="115"/>
      <c r="AQ93" s="115"/>
      <c r="AR93" s="115"/>
      <c r="AS93" s="115"/>
      <c r="AT93" s="115" t="n">
        <v>5.9</v>
      </c>
      <c r="AU93" s="115"/>
      <c r="AV93" s="115" t="s">
        <v>630</v>
      </c>
      <c r="AW93" s="115"/>
      <c r="AX93" s="115" t="s">
        <v>630</v>
      </c>
      <c r="AY93" s="115"/>
      <c r="AZ93" s="115" t="s">
        <v>630</v>
      </c>
      <c r="BA93" s="115"/>
      <c r="BB93" s="115" t="s">
        <v>630</v>
      </c>
      <c r="BC93" s="115"/>
      <c r="BD93" s="115" t="s">
        <v>630</v>
      </c>
      <c r="BE93" s="115"/>
      <c r="BF93" s="115" t="s">
        <v>630</v>
      </c>
      <c r="BG93" s="115"/>
      <c r="BH93" s="115" t="s">
        <v>630</v>
      </c>
      <c r="BI93"/>
      <c r="BJ93" t="s">
        <v>1167</v>
      </c>
      <c r="BK93" t="s">
        <v>623</v>
      </c>
      <c r="BL93" t="s">
        <v>630</v>
      </c>
      <c r="BM93"/>
      <c r="BN93" t="s">
        <v>1168</v>
      </c>
      <c r="BO93" t="s">
        <v>621</v>
      </c>
      <c r="BP93" t="s">
        <v>649</v>
      </c>
      <c r="BQ93" t="s">
        <v>621</v>
      </c>
      <c r="BR93" t="s">
        <v>630</v>
      </c>
      <c r="BS93"/>
      <c r="BT93" t="s">
        <v>630</v>
      </c>
      <c r="BU93"/>
      <c r="BV93" t="s">
        <v>630</v>
      </c>
      <c r="BW93"/>
      <c r="BX93" t="s">
        <v>630</v>
      </c>
      <c r="BY93"/>
      <c r="BZ93" t="s">
        <v>630</v>
      </c>
      <c r="CA93"/>
      <c r="CB93" t="s">
        <v>630</v>
      </c>
      <c r="CC93"/>
      <c r="CD93" t="n">
        <v>0.1</v>
      </c>
      <c r="CE93" t="s">
        <v>621</v>
      </c>
      <c r="CF93" t="n">
        <v>0</v>
      </c>
      <c r="CG93" t="s">
        <v>621</v>
      </c>
      <c r="CH93" t="n">
        <v>3.8</v>
      </c>
      <c r="CI93" t="s">
        <v>625</v>
      </c>
      <c r="CJ93" t="s">
        <v>630</v>
      </c>
      <c r="CK93"/>
      <c r="CL93" t="s">
        <v>655</v>
      </c>
      <c r="CM93" t="s">
        <v>621</v>
      </c>
      <c r="CN93" t="n">
        <v>9.75</v>
      </c>
      <c r="CO93" t="n">
        <v>0</v>
      </c>
    </row>
    <row r="94">
      <c r="A94" s="119" t="n">
        <v>136</v>
      </c>
      <c r="B94" s="119" t="s">
        <v>1169</v>
      </c>
      <c r="C94" s="119" t="s">
        <v>1170</v>
      </c>
      <c r="D94" s="115"/>
      <c r="E94" s="115" t="str">
        <f>IFERROR(GEOMEAN(F94, G94), MAX(F94, G94))</f>
      </c>
      <c r="F94" s="115" t="str">
        <f>MAX(J94, CN94)</f>
      </c>
      <c r="G94" s="115" t="str">
        <f>MAX(R94, U94, V94, Y94, Z94, AJ94, CO94)</f>
      </c>
      <c r="H94" s="115"/>
      <c r="I94" s="115" t="n">
        <v>26.2</v>
      </c>
      <c r="J94" s="115" t="n">
        <v>8.76</v>
      </c>
      <c r="K94" s="115"/>
      <c r="L94" s="115"/>
      <c r="M94" s="115"/>
      <c r="N94" s="115"/>
      <c r="O94" s="115"/>
      <c r="P94" s="115"/>
      <c r="Q94" s="115"/>
      <c r="R94" s="115"/>
      <c r="S94" s="115"/>
      <c r="T94" s="115"/>
      <c r="U94" s="115"/>
      <c r="V94" s="115"/>
      <c r="W94" s="115" t="n">
        <v>2.686</v>
      </c>
      <c r="X94" s="115" t="n">
        <v>0</v>
      </c>
      <c r="Y94" s="115" t="n">
        <v>0.10744</v>
      </c>
      <c r="Z94" s="115" t="n">
        <v>0</v>
      </c>
      <c r="AA94" s="115"/>
      <c r="AB94" s="115"/>
      <c r="AC94" s="115"/>
      <c r="AD94" s="115"/>
      <c r="AE94" s="115"/>
      <c r="AF94" s="115"/>
      <c r="AG94" s="115"/>
      <c r="AH94" s="115"/>
      <c r="AI94" s="115"/>
      <c r="AJ94" s="115"/>
      <c r="AK94" s="115"/>
      <c r="AL94" s="115" t="n">
        <v>0</v>
      </c>
      <c r="AM94" s="115" t="n">
        <v>0</v>
      </c>
      <c r="AN94" s="115"/>
      <c r="AO94" s="115" t="n">
        <v>0</v>
      </c>
      <c r="AP94" s="115" t="n">
        <v>0</v>
      </c>
      <c r="AQ94" s="115"/>
      <c r="AR94" s="115"/>
      <c r="AS94" s="115"/>
      <c r="AT94" s="115" t="n">
        <v>3.3</v>
      </c>
      <c r="AU94" s="115"/>
      <c r="AV94" s="115" t="s">
        <v>1171</v>
      </c>
      <c r="AW94" s="115" t="s">
        <v>621</v>
      </c>
      <c r="AX94" s="115" t="s">
        <v>630</v>
      </c>
      <c r="AY94" s="115"/>
      <c r="AZ94" s="115" t="s">
        <v>630</v>
      </c>
      <c r="BA94" s="115"/>
      <c r="BB94" s="115" t="s">
        <v>630</v>
      </c>
      <c r="BC94" s="115"/>
      <c r="BD94" s="115" t="s">
        <v>630</v>
      </c>
      <c r="BE94" s="115"/>
      <c r="BF94" s="115" t="s">
        <v>630</v>
      </c>
      <c r="BG94" s="115"/>
      <c r="BH94" s="115" t="s">
        <v>630</v>
      </c>
      <c r="BI94"/>
      <c r="BJ94" t="s">
        <v>1172</v>
      </c>
      <c r="BK94" t="s">
        <v>623</v>
      </c>
      <c r="BL94" t="s">
        <v>630</v>
      </c>
      <c r="BM94"/>
      <c r="BN94" t="s">
        <v>703</v>
      </c>
      <c r="BO94" t="s">
        <v>621</v>
      </c>
      <c r="BP94" t="s">
        <v>649</v>
      </c>
      <c r="BQ94" t="s">
        <v>621</v>
      </c>
      <c r="BR94" t="s">
        <v>630</v>
      </c>
      <c r="BS94"/>
      <c r="BT94" t="s">
        <v>630</v>
      </c>
      <c r="BU94"/>
      <c r="BV94" t="s">
        <v>630</v>
      </c>
      <c r="BW94"/>
      <c r="BX94" t="s">
        <v>630</v>
      </c>
      <c r="BY94"/>
      <c r="BZ94" t="s">
        <v>630</v>
      </c>
      <c r="CA94"/>
      <c r="CB94" t="s">
        <v>630</v>
      </c>
      <c r="CC94"/>
      <c r="CD94" t="n">
        <v>0.1</v>
      </c>
      <c r="CE94" t="s">
        <v>621</v>
      </c>
      <c r="CF94" t="n">
        <v>0</v>
      </c>
      <c r="CG94" t="s">
        <v>621</v>
      </c>
      <c r="CH94" t="n">
        <v>0</v>
      </c>
      <c r="CI94" t="s">
        <v>621</v>
      </c>
      <c r="CJ94" t="s">
        <v>630</v>
      </c>
      <c r="CK94"/>
      <c r="CL94" t="s">
        <v>655</v>
      </c>
      <c r="CM94" t="s">
        <v>621</v>
      </c>
      <c r="CN94" t="n">
        <v>3.25</v>
      </c>
      <c r="CO94" t="n">
        <v>0</v>
      </c>
    </row>
    <row r="95">
      <c r="A95" s="119" t="n">
        <v>137</v>
      </c>
      <c r="B95" s="119" t="s">
        <v>1173</v>
      </c>
      <c r="C95" s="119" t="s">
        <v>1174</v>
      </c>
      <c r="D95" s="115"/>
      <c r="E95" s="115" t="str">
        <f>IFERROR(GEOMEAN(F95, G95), MAX(F95, G95))</f>
      </c>
      <c r="F95" s="115" t="str">
        <f>MAX(J95, CN95)</f>
      </c>
      <c r="G95" s="115" t="str">
        <f>MAX(R95, U95, V95, Y95, Z95, AJ95, CO95)</f>
      </c>
      <c r="H95" s="115"/>
      <c r="I95" s="115" t="n">
        <v>17.5</v>
      </c>
      <c r="J95" s="115" t="n">
        <v>10</v>
      </c>
      <c r="K95" s="115"/>
      <c r="L95" s="115"/>
      <c r="M95" s="115"/>
      <c r="N95" s="115"/>
      <c r="O95" s="115"/>
      <c r="P95" s="115"/>
      <c r="Q95" s="115"/>
      <c r="R95" s="115"/>
      <c r="S95" s="115" t="n">
        <v>-27.0765510185099</v>
      </c>
      <c r="T95" s="115" t="n">
        <v>3.48133151023598</v>
      </c>
      <c r="U95" s="115" t="n">
        <v>0</v>
      </c>
      <c r="V95" s="115" t="n">
        <v>0.232088767349065</v>
      </c>
      <c r="W95" s="115" t="n">
        <v>9.17</v>
      </c>
      <c r="X95" s="115" t="n">
        <v>0.12</v>
      </c>
      <c r="Y95" s="115" t="n">
        <v>0.3668</v>
      </c>
      <c r="Z95" s="115" t="n">
        <v>0.24</v>
      </c>
      <c r="AA95" s="115" t="n">
        <v>20210219</v>
      </c>
      <c r="AB95" s="115"/>
      <c r="AC95" s="115" t="n">
        <v>61.11</v>
      </c>
      <c r="AD95" s="115"/>
      <c r="AE95" s="115" t="n">
        <v>50</v>
      </c>
      <c r="AF95" s="115"/>
      <c r="AG95" s="115" t="n">
        <v>62.82</v>
      </c>
      <c r="AH95" s="115"/>
      <c r="AI95" s="115"/>
      <c r="AJ95" s="115" t="n">
        <v>2.90615384615385</v>
      </c>
      <c r="AK95" s="115" t="n">
        <v>5</v>
      </c>
      <c r="AL95" s="115" t="n">
        <v>2022</v>
      </c>
      <c r="AM95" s="115" t="n">
        <v>1934</v>
      </c>
      <c r="AN95" s="115" t="n">
        <v>51269.183</v>
      </c>
      <c r="AO95" s="115" t="n">
        <v>1522</v>
      </c>
      <c r="AP95" s="115" t="n">
        <v>88</v>
      </c>
      <c r="AQ95" s="115" t="n">
        <v>1.71643070653184</v>
      </c>
      <c r="AR95" s="115" t="n">
        <v>32.8515111695138</v>
      </c>
      <c r="AS95" s="115" t="n">
        <v>3.28515111695138</v>
      </c>
      <c r="AT95" s="115" t="n">
        <v>2.9</v>
      </c>
      <c r="AU95" s="115"/>
      <c r="AV95" s="115" t="s">
        <v>943</v>
      </c>
      <c r="AW95" s="115" t="s">
        <v>621</v>
      </c>
      <c r="AX95" s="115" t="s">
        <v>911</v>
      </c>
      <c r="AY95" s="115" t="s">
        <v>625</v>
      </c>
      <c r="AZ95" s="115" t="s">
        <v>660</v>
      </c>
      <c r="BA95" s="115" t="s">
        <v>625</v>
      </c>
      <c r="BB95" s="115" t="s">
        <v>671</v>
      </c>
      <c r="BC95" s="115" t="s">
        <v>625</v>
      </c>
      <c r="BD95" s="115" t="s">
        <v>645</v>
      </c>
      <c r="BE95" s="115" t="s">
        <v>625</v>
      </c>
      <c r="BF95" s="115" t="s">
        <v>662</v>
      </c>
      <c r="BG95" s="115" t="s">
        <v>625</v>
      </c>
      <c r="BH95" s="115" t="s">
        <v>646</v>
      </c>
      <c r="BI95" t="s">
        <v>625</v>
      </c>
      <c r="BJ95" t="s">
        <v>1175</v>
      </c>
      <c r="BK95" t="s">
        <v>623</v>
      </c>
      <c r="BL95" t="s">
        <v>1176</v>
      </c>
      <c r="BM95" t="s">
        <v>621</v>
      </c>
      <c r="BN95" t="s">
        <v>936</v>
      </c>
      <c r="BO95" t="s">
        <v>621</v>
      </c>
      <c r="BP95" t="s">
        <v>632</v>
      </c>
      <c r="BQ95" t="s">
        <v>621</v>
      </c>
      <c r="BR95" t="s">
        <v>630</v>
      </c>
      <c r="BS95"/>
      <c r="BT95" t="s">
        <v>1177</v>
      </c>
      <c r="BU95" t="s">
        <v>623</v>
      </c>
      <c r="BV95" t="s">
        <v>650</v>
      </c>
      <c r="BW95" t="s">
        <v>621</v>
      </c>
      <c r="BX95" t="s">
        <v>635</v>
      </c>
      <c r="BY95" t="s">
        <v>621</v>
      </c>
      <c r="BZ95" t="s">
        <v>666</v>
      </c>
      <c r="CA95" t="s">
        <v>621</v>
      </c>
      <c r="CB95" t="s">
        <v>630</v>
      </c>
      <c r="CC95"/>
      <c r="CD95" t="n">
        <v>0</v>
      </c>
      <c r="CE95" t="s">
        <v>621</v>
      </c>
      <c r="CF95" t="n">
        <v>0.2</v>
      </c>
      <c r="CG95" t="s">
        <v>621</v>
      </c>
      <c r="CH95" t="n">
        <v>0.3</v>
      </c>
      <c r="CI95" t="s">
        <v>621</v>
      </c>
      <c r="CJ95" t="s">
        <v>630</v>
      </c>
      <c r="CK95"/>
      <c r="CL95" t="s">
        <v>655</v>
      </c>
      <c r="CM95" t="s">
        <v>621</v>
      </c>
      <c r="CN95" t="n">
        <v>2.25</v>
      </c>
      <c r="CO95" t="n">
        <v>0</v>
      </c>
    </row>
    <row r="96">
      <c r="A96" s="119" t="n">
        <v>138</v>
      </c>
      <c r="B96" s="119" t="s">
        <v>1178</v>
      </c>
      <c r="C96" s="119" t="s">
        <v>1179</v>
      </c>
      <c r="D96" s="115"/>
      <c r="E96" s="115" t="str">
        <f>IFERROR(GEOMEAN(F96, G96), MAX(F96, G96))</f>
      </c>
      <c r="F96" s="115" t="str">
        <f>MAX(J96, CN96)</f>
      </c>
      <c r="G96" s="115" t="str">
        <f>MAX(R96, U96, V96, Y96, Z96, AJ96, CO96)</f>
      </c>
      <c r="H96" s="115"/>
      <c r="I96" s="115" t="n">
        <v>46.1</v>
      </c>
      <c r="J96" s="115" t="n">
        <v>4.78</v>
      </c>
      <c r="K96" s="115" t="n">
        <v>0</v>
      </c>
      <c r="L96" s="115" t="n">
        <v>0.6</v>
      </c>
      <c r="M96" s="115"/>
      <c r="N96" s="115"/>
      <c r="O96" s="115" t="n">
        <v>1</v>
      </c>
      <c r="P96" s="115" t="n">
        <v>0.6</v>
      </c>
      <c r="Q96" s="115" t="n">
        <v>0.5</v>
      </c>
      <c r="R96" s="115" t="n">
        <v>4.76190476190474</v>
      </c>
      <c r="S96" s="115" t="n">
        <v>465.768134998904</v>
      </c>
      <c r="T96" s="115" t="n">
        <v>50.0590251867356</v>
      </c>
      <c r="U96" s="115" t="n">
        <v>10</v>
      </c>
      <c r="V96" s="115" t="n">
        <v>3.33726834578238</v>
      </c>
      <c r="W96" s="115" t="n">
        <v>215.863</v>
      </c>
      <c r="X96" s="115" t="n">
        <v>1.405</v>
      </c>
      <c r="Y96" s="115" t="n">
        <v>8.63452</v>
      </c>
      <c r="Z96" s="115" t="n">
        <v>2.81</v>
      </c>
      <c r="AA96" s="115" t="n">
        <v>20210219</v>
      </c>
      <c r="AB96" s="115"/>
      <c r="AC96" s="115" t="n">
        <v>70.67</v>
      </c>
      <c r="AD96" s="115"/>
      <c r="AE96" s="115" t="n">
        <v>37.5</v>
      </c>
      <c r="AF96" s="115"/>
      <c r="AG96" s="115" t="n">
        <v>75.77</v>
      </c>
      <c r="AH96" s="115"/>
      <c r="AI96" s="115"/>
      <c r="AJ96" s="115" t="n">
        <v>1.43538461538462</v>
      </c>
      <c r="AK96" s="115" t="n">
        <v>6.25</v>
      </c>
      <c r="AL96" s="115" t="n">
        <v>1419</v>
      </c>
      <c r="AM96" s="115" t="n">
        <v>1370</v>
      </c>
      <c r="AN96" s="115" t="n">
        <v>4270.563</v>
      </c>
      <c r="AO96" s="115" t="n">
        <v>998</v>
      </c>
      <c r="AP96" s="115" t="n">
        <v>49</v>
      </c>
      <c r="AQ96" s="115" t="n">
        <v>11.4738970014024</v>
      </c>
      <c r="AR96" s="115" t="n">
        <v>42.184368737475</v>
      </c>
      <c r="AS96" s="115" t="n">
        <v>4.2184368737475</v>
      </c>
      <c r="AT96" s="115" t="n">
        <v>3.9</v>
      </c>
      <c r="AU96" s="115"/>
      <c r="AV96" s="115" t="s">
        <v>1180</v>
      </c>
      <c r="AW96" s="115" t="s">
        <v>623</v>
      </c>
      <c r="AX96" s="115" t="s">
        <v>1181</v>
      </c>
      <c r="AY96" s="115" t="s">
        <v>625</v>
      </c>
      <c r="AZ96" s="115" t="s">
        <v>643</v>
      </c>
      <c r="BA96" s="115" t="s">
        <v>625</v>
      </c>
      <c r="BB96" s="115" t="s">
        <v>671</v>
      </c>
      <c r="BC96" s="115" t="s">
        <v>625</v>
      </c>
      <c r="BD96" s="115" t="s">
        <v>645</v>
      </c>
      <c r="BE96" s="115" t="s">
        <v>625</v>
      </c>
      <c r="BF96" s="115" t="s">
        <v>662</v>
      </c>
      <c r="BG96" s="115" t="s">
        <v>625</v>
      </c>
      <c r="BH96" s="115" t="s">
        <v>646</v>
      </c>
      <c r="BI96" t="s">
        <v>625</v>
      </c>
      <c r="BJ96" t="s">
        <v>1182</v>
      </c>
      <c r="BK96" t="s">
        <v>623</v>
      </c>
      <c r="BL96" t="s">
        <v>630</v>
      </c>
      <c r="BM96"/>
      <c r="BN96" t="s">
        <v>693</v>
      </c>
      <c r="BO96" t="s">
        <v>621</v>
      </c>
      <c r="BP96" t="s">
        <v>632</v>
      </c>
      <c r="BQ96" t="s">
        <v>621</v>
      </c>
      <c r="BR96" t="s">
        <v>630</v>
      </c>
      <c r="BS96"/>
      <c r="BT96" t="s">
        <v>630</v>
      </c>
      <c r="BU96"/>
      <c r="BV96" t="s">
        <v>650</v>
      </c>
      <c r="BW96" t="s">
        <v>621</v>
      </c>
      <c r="BX96" t="s">
        <v>635</v>
      </c>
      <c r="BY96" t="s">
        <v>621</v>
      </c>
      <c r="BZ96" t="s">
        <v>666</v>
      </c>
      <c r="CA96" t="s">
        <v>621</v>
      </c>
      <c r="CB96" t="s">
        <v>630</v>
      </c>
      <c r="CC96"/>
      <c r="CD96" t="n">
        <v>0</v>
      </c>
      <c r="CE96" t="s">
        <v>621</v>
      </c>
      <c r="CF96" t="n">
        <v>0</v>
      </c>
      <c r="CG96" t="s">
        <v>621</v>
      </c>
      <c r="CH96" t="n">
        <v>0</v>
      </c>
      <c r="CI96" t="s">
        <v>621</v>
      </c>
      <c r="CJ96" t="s">
        <v>630</v>
      </c>
      <c r="CK96"/>
      <c r="CL96" t="s">
        <v>655</v>
      </c>
      <c r="CM96" t="s">
        <v>621</v>
      </c>
      <c r="CN96" t="n">
        <v>4.75</v>
      </c>
      <c r="CO96" t="n">
        <v>0</v>
      </c>
    </row>
    <row r="97">
      <c r="A97" s="119" t="n">
        <v>139</v>
      </c>
      <c r="B97" s="119" t="s">
        <v>1183</v>
      </c>
      <c r="C97" s="119" t="s">
        <v>1184</v>
      </c>
      <c r="D97" s="115"/>
      <c r="E97" s="115" t="str">
        <f>IFERROR(GEOMEAN(F97, G97), MAX(F97, G97))</f>
      </c>
      <c r="F97" s="115" t="str">
        <f>MAX(J97, CN97)</f>
      </c>
      <c r="G97" s="115" t="str">
        <f>MAX(R97, U97, V97, Y97, Z97, AJ97, CO97)</f>
      </c>
      <c r="H97" s="115"/>
      <c r="I97" s="115" t="n">
        <v>43.1</v>
      </c>
      <c r="J97" s="115" t="n">
        <v>5.38</v>
      </c>
      <c r="K97" s="115"/>
      <c r="L97" s="115"/>
      <c r="M97" s="115"/>
      <c r="N97" s="115"/>
      <c r="O97" s="115"/>
      <c r="P97" s="115"/>
      <c r="Q97" s="115"/>
      <c r="R97" s="115"/>
      <c r="S97" s="115"/>
      <c r="T97" s="115"/>
      <c r="U97" s="115"/>
      <c r="V97" s="115"/>
      <c r="W97" s="115" t="n">
        <v>0</v>
      </c>
      <c r="X97" s="115" t="n">
        <v>0</v>
      </c>
      <c r="Y97" s="115" t="n">
        <v>0</v>
      </c>
      <c r="Z97" s="115" t="n">
        <v>0</v>
      </c>
      <c r="AA97" s="115" t="n">
        <v>20210219</v>
      </c>
      <c r="AB97" s="115"/>
      <c r="AC97" s="115" t="n">
        <v>44.11</v>
      </c>
      <c r="AD97" s="115"/>
      <c r="AE97" s="115" t="n">
        <v>87.5</v>
      </c>
      <c r="AF97" s="115"/>
      <c r="AG97" s="115" t="n">
        <v>37.44</v>
      </c>
      <c r="AH97" s="115"/>
      <c r="AI97" s="115"/>
      <c r="AJ97" s="115" t="n">
        <v>5.52153846153846</v>
      </c>
      <c r="AK97" s="115" t="n">
        <v>1.25</v>
      </c>
      <c r="AL97" s="115" t="n">
        <v>0</v>
      </c>
      <c r="AM97" s="115" t="n">
        <v>0</v>
      </c>
      <c r="AN97" s="115" t="n">
        <v>7275.556</v>
      </c>
      <c r="AO97" s="115" t="n">
        <v>0</v>
      </c>
      <c r="AP97" s="115" t="n">
        <v>0</v>
      </c>
      <c r="AQ97" s="115" t="n">
        <v>0</v>
      </c>
      <c r="AR97" s="115"/>
      <c r="AS97" s="115"/>
      <c r="AT97" s="115" t="n">
        <v>4.6</v>
      </c>
      <c r="AU97" s="115"/>
      <c r="AV97" s="115" t="s">
        <v>1058</v>
      </c>
      <c r="AW97" s="115" t="s">
        <v>621</v>
      </c>
      <c r="AX97" s="115" t="s">
        <v>1185</v>
      </c>
      <c r="AY97" s="115" t="s">
        <v>625</v>
      </c>
      <c r="AZ97" s="115" t="s">
        <v>699</v>
      </c>
      <c r="BA97" s="115" t="s">
        <v>621</v>
      </c>
      <c r="BB97" s="115" t="s">
        <v>626</v>
      </c>
      <c r="BC97" s="115" t="s">
        <v>623</v>
      </c>
      <c r="BD97" s="115" t="s">
        <v>626</v>
      </c>
      <c r="BE97" s="115" t="s">
        <v>623</v>
      </c>
      <c r="BF97" s="115" t="s">
        <v>708</v>
      </c>
      <c r="BG97" s="115" t="s">
        <v>621</v>
      </c>
      <c r="BH97" s="115" t="s">
        <v>672</v>
      </c>
      <c r="BI97" t="s">
        <v>621</v>
      </c>
      <c r="BJ97" t="s">
        <v>989</v>
      </c>
      <c r="BK97" t="s">
        <v>625</v>
      </c>
      <c r="BL97" t="s">
        <v>630</v>
      </c>
      <c r="BM97"/>
      <c r="BN97" t="s">
        <v>716</v>
      </c>
      <c r="BO97" t="s">
        <v>623</v>
      </c>
      <c r="BP97" t="s">
        <v>649</v>
      </c>
      <c r="BQ97" t="s">
        <v>621</v>
      </c>
      <c r="BR97" t="s">
        <v>630</v>
      </c>
      <c r="BS97"/>
      <c r="BT97" t="s">
        <v>630</v>
      </c>
      <c r="BU97"/>
      <c r="BV97" t="s">
        <v>650</v>
      </c>
      <c r="BW97" t="s">
        <v>621</v>
      </c>
      <c r="BX97" t="s">
        <v>651</v>
      </c>
      <c r="BY97" t="s">
        <v>625</v>
      </c>
      <c r="BZ97" t="s">
        <v>666</v>
      </c>
      <c r="CA97" t="s">
        <v>621</v>
      </c>
      <c r="CB97" t="s">
        <v>630</v>
      </c>
      <c r="CC97"/>
      <c r="CD97" t="n">
        <v>0</v>
      </c>
      <c r="CE97" t="s">
        <v>621</v>
      </c>
      <c r="CF97" t="n">
        <v>0.1</v>
      </c>
      <c r="CG97" t="s">
        <v>621</v>
      </c>
      <c r="CH97" t="n">
        <v>2.4</v>
      </c>
      <c r="CI97" t="s">
        <v>625</v>
      </c>
      <c r="CJ97" t="s">
        <v>637</v>
      </c>
      <c r="CK97" t="s">
        <v>621</v>
      </c>
      <c r="CL97" t="s">
        <v>655</v>
      </c>
      <c r="CM97" t="s">
        <v>621</v>
      </c>
      <c r="CN97" t="n">
        <v>6.5</v>
      </c>
      <c r="CO97" t="n">
        <v>10</v>
      </c>
    </row>
    <row r="98">
      <c r="A98" s="119" t="n">
        <v>140</v>
      </c>
      <c r="B98" s="119" t="s">
        <v>1186</v>
      </c>
      <c r="C98" s="119" t="s">
        <v>1187</v>
      </c>
      <c r="D98" s="115"/>
      <c r="E98" s="115" t="str">
        <f>IFERROR(GEOMEAN(F98, G98), MAX(F98, G98))</f>
      </c>
      <c r="F98" s="115" t="str">
        <f>MAX(J98, CN98)</f>
      </c>
      <c r="G98" s="115" t="str">
        <f>MAX(R98, U98, V98, Y98, Z98, AJ98, CO98)</f>
      </c>
      <c r="H98" s="115"/>
      <c r="I98" s="115" t="n">
        <v>43.1</v>
      </c>
      <c r="J98" s="115" t="n">
        <v>5.38</v>
      </c>
      <c r="K98" s="115" t="n">
        <v>0</v>
      </c>
      <c r="L98" s="115" t="n">
        <v>0.6</v>
      </c>
      <c r="M98" s="115"/>
      <c r="N98" s="115"/>
      <c r="O98" s="115" t="n">
        <v>0.5</v>
      </c>
      <c r="P98" s="115" t="n">
        <v>0.5</v>
      </c>
      <c r="Q98" s="115" t="n">
        <v>0.4</v>
      </c>
      <c r="R98" s="115" t="n">
        <v>2.38095238095237</v>
      </c>
      <c r="S98" s="115" t="n">
        <v>-40.5059397539245</v>
      </c>
      <c r="T98" s="115" t="n">
        <v>-15.9387839324524</v>
      </c>
      <c r="U98" s="115" t="n">
        <v>0</v>
      </c>
      <c r="V98" s="115" t="n">
        <v>0</v>
      </c>
      <c r="W98" s="115" t="n">
        <v>369.437</v>
      </c>
      <c r="X98" s="115" t="n">
        <v>7.116</v>
      </c>
      <c r="Y98" s="115" t="n">
        <v>10</v>
      </c>
      <c r="Z98" s="115" t="n">
        <v>10</v>
      </c>
      <c r="AA98" s="115" t="n">
        <v>20210219</v>
      </c>
      <c r="AB98" s="115"/>
      <c r="AC98" s="115" t="n">
        <v>68.33</v>
      </c>
      <c r="AD98" s="115"/>
      <c r="AE98" s="115" t="n">
        <v>25</v>
      </c>
      <c r="AF98" s="115"/>
      <c r="AG98" s="115" t="n">
        <v>75</v>
      </c>
      <c r="AH98" s="115"/>
      <c r="AI98" s="115"/>
      <c r="AJ98" s="115" t="n">
        <v>1.79538461538461</v>
      </c>
      <c r="AK98" s="115" t="n">
        <v>7.5</v>
      </c>
      <c r="AL98" s="115" t="n">
        <v>6530</v>
      </c>
      <c r="AM98" s="115" t="n">
        <v>6261</v>
      </c>
      <c r="AN98" s="115" t="n">
        <v>6825.442</v>
      </c>
      <c r="AO98" s="115" t="n">
        <v>3961</v>
      </c>
      <c r="AP98" s="115" t="n">
        <v>269</v>
      </c>
      <c r="AQ98" s="115" t="n">
        <v>39.4113670587194</v>
      </c>
      <c r="AR98" s="115" t="n">
        <v>64.857359252714</v>
      </c>
      <c r="AS98" s="115" t="n">
        <v>6.4857359252714</v>
      </c>
      <c r="AT98" s="115" t="n">
        <v>5</v>
      </c>
      <c r="AU98" s="115"/>
      <c r="AV98" s="115" t="s">
        <v>1188</v>
      </c>
      <c r="AW98" s="115" t="s">
        <v>623</v>
      </c>
      <c r="AX98" s="115" t="s">
        <v>1071</v>
      </c>
      <c r="AY98" s="115" t="s">
        <v>621</v>
      </c>
      <c r="AZ98" s="115" t="s">
        <v>643</v>
      </c>
      <c r="BA98" s="115" t="s">
        <v>625</v>
      </c>
      <c r="BB98" s="115" t="s">
        <v>644</v>
      </c>
      <c r="BC98" s="115" t="s">
        <v>621</v>
      </c>
      <c r="BD98" s="115" t="s">
        <v>661</v>
      </c>
      <c r="BE98" s="115" t="s">
        <v>625</v>
      </c>
      <c r="BF98" s="115" t="s">
        <v>627</v>
      </c>
      <c r="BG98" s="115" t="s">
        <v>623</v>
      </c>
      <c r="BH98" s="115" t="s">
        <v>646</v>
      </c>
      <c r="BI98" t="s">
        <v>625</v>
      </c>
      <c r="BJ98" t="s">
        <v>1189</v>
      </c>
      <c r="BK98" t="s">
        <v>623</v>
      </c>
      <c r="BL98" t="s">
        <v>630</v>
      </c>
      <c r="BM98"/>
      <c r="BN98" t="s">
        <v>1190</v>
      </c>
      <c r="BO98" t="s">
        <v>623</v>
      </c>
      <c r="BP98" t="s">
        <v>694</v>
      </c>
      <c r="BQ98" t="s">
        <v>625</v>
      </c>
      <c r="BR98" t="s">
        <v>630</v>
      </c>
      <c r="BS98"/>
      <c r="BT98" t="s">
        <v>1191</v>
      </c>
      <c r="BU98" t="s">
        <v>623</v>
      </c>
      <c r="BV98" t="s">
        <v>650</v>
      </c>
      <c r="BW98" t="s">
        <v>621</v>
      </c>
      <c r="BX98" t="s">
        <v>651</v>
      </c>
      <c r="BY98" t="s">
        <v>625</v>
      </c>
      <c r="BZ98" t="s">
        <v>652</v>
      </c>
      <c r="CA98" t="s">
        <v>625</v>
      </c>
      <c r="CB98" t="s">
        <v>1138</v>
      </c>
      <c r="CC98" t="s">
        <v>623</v>
      </c>
      <c r="CD98" t="n">
        <v>1.2</v>
      </c>
      <c r="CE98" t="s">
        <v>621</v>
      </c>
      <c r="CF98" t="n">
        <v>0</v>
      </c>
      <c r="CG98" t="s">
        <v>621</v>
      </c>
      <c r="CH98" t="n">
        <v>2.6</v>
      </c>
      <c r="CI98" t="s">
        <v>625</v>
      </c>
      <c r="CJ98" t="s">
        <v>630</v>
      </c>
      <c r="CK98"/>
      <c r="CL98" t="s">
        <v>623</v>
      </c>
      <c r="CM98" t="s">
        <v>623</v>
      </c>
      <c r="CN98" t="n">
        <v>7.5</v>
      </c>
      <c r="CO98" t="n">
        <v>0</v>
      </c>
    </row>
    <row r="99">
      <c r="A99" s="119" t="n">
        <v>141</v>
      </c>
      <c r="B99" s="119" t="s">
        <v>1192</v>
      </c>
      <c r="C99" s="119" t="s">
        <v>1193</v>
      </c>
      <c r="D99" s="115"/>
      <c r="E99" s="115" t="str">
        <f>IFERROR(GEOMEAN(F99, G99), MAX(F99, G99))</f>
      </c>
      <c r="F99" s="115" t="str">
        <f>MAX(J99, CN99)</f>
      </c>
      <c r="G99" s="115" t="str">
        <f>MAX(R99, U99, V99, Y99, Z99, AJ99, CO99)</f>
      </c>
      <c r="H99" s="115"/>
      <c r="I99" s="115" t="n">
        <v>35.1</v>
      </c>
      <c r="J99" s="115" t="n">
        <v>6.98</v>
      </c>
      <c r="K99" s="115" t="n">
        <v>0.9</v>
      </c>
      <c r="L99" s="115" t="n">
        <v>0.2</v>
      </c>
      <c r="M99" s="115"/>
      <c r="N99" s="115"/>
      <c r="O99" s="115" t="n">
        <v>0.5</v>
      </c>
      <c r="P99" s="115"/>
      <c r="Q99" s="115" t="n">
        <v>0.5</v>
      </c>
      <c r="R99" s="115" t="n">
        <v>4.76190476190474</v>
      </c>
      <c r="S99" s="115" t="n">
        <v>0.01</v>
      </c>
      <c r="T99" s="115" t="n">
        <v>0.01</v>
      </c>
      <c r="U99" s="115" t="n">
        <v>0.000666666666667481</v>
      </c>
      <c r="V99" s="115" t="n">
        <v>0.000666666666667481</v>
      </c>
      <c r="W99" s="115" t="n">
        <v>0.819</v>
      </c>
      <c r="X99" s="115" t="n">
        <v>0.028</v>
      </c>
      <c r="Y99" s="115" t="n">
        <v>0.0327599999999997</v>
      </c>
      <c r="Z99" s="115" t="n">
        <v>0.0559999999999992</v>
      </c>
      <c r="AA99" s="115" t="n">
        <v>20210219</v>
      </c>
      <c r="AB99" s="115"/>
      <c r="AC99" s="115" t="n">
        <v>42.78</v>
      </c>
      <c r="AD99" s="115"/>
      <c r="AE99" s="115" t="n">
        <v>0</v>
      </c>
      <c r="AF99" s="115"/>
      <c r="AG99" s="115" t="n">
        <v>49.36</v>
      </c>
      <c r="AH99" s="115"/>
      <c r="AI99" s="115"/>
      <c r="AJ99" s="115" t="n">
        <v>5.72615384615385</v>
      </c>
      <c r="AK99" s="115" t="n">
        <v>10</v>
      </c>
      <c r="AL99" s="115" t="n">
        <v>85</v>
      </c>
      <c r="AM99" s="115" t="n">
        <v>85</v>
      </c>
      <c r="AN99" s="115" t="n">
        <v>5057.677</v>
      </c>
      <c r="AO99" s="115" t="n">
        <v>84</v>
      </c>
      <c r="AP99" s="115" t="n">
        <v>0</v>
      </c>
      <c r="AQ99" s="115" t="n">
        <v>0</v>
      </c>
      <c r="AR99" s="115" t="n">
        <v>1.19047619047619</v>
      </c>
      <c r="AS99" s="115" t="n">
        <v>0.119047619047619</v>
      </c>
      <c r="AT99" s="115" t="n">
        <v>6.2</v>
      </c>
      <c r="AU99" s="115"/>
      <c r="AV99" s="115" t="s">
        <v>1194</v>
      </c>
      <c r="AW99" s="115" t="s">
        <v>621</v>
      </c>
      <c r="AX99" s="115" t="s">
        <v>757</v>
      </c>
      <c r="AY99" s="115" t="s">
        <v>625</v>
      </c>
      <c r="AZ99" s="115" t="s">
        <v>624</v>
      </c>
      <c r="BA99" s="115" t="s">
        <v>625</v>
      </c>
      <c r="BB99" s="115" t="s">
        <v>626</v>
      </c>
      <c r="BC99" s="115" t="s">
        <v>623</v>
      </c>
      <c r="BD99" s="115" t="s">
        <v>626</v>
      </c>
      <c r="BE99" s="115" t="s">
        <v>623</v>
      </c>
      <c r="BF99" s="115" t="s">
        <v>627</v>
      </c>
      <c r="BG99" s="115" t="s">
        <v>623</v>
      </c>
      <c r="BH99" s="115" t="s">
        <v>628</v>
      </c>
      <c r="BI99" t="s">
        <v>623</v>
      </c>
      <c r="BJ99" t="s">
        <v>783</v>
      </c>
      <c r="BK99" t="s">
        <v>623</v>
      </c>
      <c r="BL99" t="s">
        <v>630</v>
      </c>
      <c r="BM99"/>
      <c r="BN99" t="s">
        <v>1195</v>
      </c>
      <c r="BO99" t="s">
        <v>623</v>
      </c>
      <c r="BP99" t="s">
        <v>649</v>
      </c>
      <c r="BQ99" t="s">
        <v>621</v>
      </c>
      <c r="BR99" t="s">
        <v>1196</v>
      </c>
      <c r="BS99" t="s">
        <v>625</v>
      </c>
      <c r="BT99" t="s">
        <v>630</v>
      </c>
      <c r="BU99"/>
      <c r="BV99" t="s">
        <v>650</v>
      </c>
      <c r="BW99" t="s">
        <v>621</v>
      </c>
      <c r="BX99" t="s">
        <v>635</v>
      </c>
      <c r="BY99" t="s">
        <v>621</v>
      </c>
      <c r="BZ99" t="s">
        <v>666</v>
      </c>
      <c r="CA99" t="s">
        <v>621</v>
      </c>
      <c r="CB99" t="s">
        <v>630</v>
      </c>
      <c r="CC99"/>
      <c r="CD99" t="n">
        <v>0</v>
      </c>
      <c r="CE99" t="s">
        <v>621</v>
      </c>
      <c r="CF99" t="n">
        <v>0</v>
      </c>
      <c r="CG99" t="s">
        <v>621</v>
      </c>
      <c r="CH99" t="n">
        <v>0</v>
      </c>
      <c r="CI99" t="s">
        <v>621</v>
      </c>
      <c r="CJ99" t="s">
        <v>637</v>
      </c>
      <c r="CK99" t="s">
        <v>621</v>
      </c>
      <c r="CL99" t="s">
        <v>655</v>
      </c>
      <c r="CM99" t="s">
        <v>621</v>
      </c>
      <c r="CN99" t="n">
        <v>10</v>
      </c>
      <c r="CO99" t="n">
        <v>0</v>
      </c>
    </row>
    <row r="100">
      <c r="A100" s="119" t="n">
        <v>142</v>
      </c>
      <c r="B100" s="119" t="s">
        <v>1197</v>
      </c>
      <c r="C100" s="119" t="s">
        <v>1198</v>
      </c>
      <c r="D100" s="115"/>
      <c r="E100" s="115" t="str">
        <f>IFERROR(GEOMEAN(F100, G100), MAX(F100, G100))</f>
      </c>
      <c r="F100" s="115" t="str">
        <f>MAX(J100, CN100)</f>
      </c>
      <c r="G100" s="115" t="str">
        <f>MAX(R100, U100, V100, Y100, Z100, AJ100, CO100)</f>
      </c>
      <c r="H100" s="115"/>
      <c r="I100" s="115" t="n">
        <v>25.7</v>
      </c>
      <c r="J100" s="115" t="n">
        <v>8.86</v>
      </c>
      <c r="K100" s="115" t="n">
        <v>0</v>
      </c>
      <c r="L100" s="115" t="n">
        <v>0.2</v>
      </c>
      <c r="M100" s="115"/>
      <c r="N100" s="115"/>
      <c r="O100" s="115" t="n">
        <v>0.8</v>
      </c>
      <c r="P100" s="115" t="n">
        <v>0.3</v>
      </c>
      <c r="Q100" s="115" t="n">
        <v>0.3</v>
      </c>
      <c r="R100" s="115" t="n">
        <v>0</v>
      </c>
      <c r="S100" s="115" t="n">
        <v>-32.3511444704732</v>
      </c>
      <c r="T100" s="115" t="n">
        <v>-39.1956016243769</v>
      </c>
      <c r="U100" s="115" t="n">
        <v>0</v>
      </c>
      <c r="V100" s="115" t="n">
        <v>0</v>
      </c>
      <c r="W100" s="115" t="n">
        <v>49.46</v>
      </c>
      <c r="X100" s="115" t="n">
        <v>1.081</v>
      </c>
      <c r="Y100" s="115" t="n">
        <v>1.9784</v>
      </c>
      <c r="Z100" s="115" t="n">
        <v>2.162</v>
      </c>
      <c r="AA100" s="115" t="n">
        <v>20210219</v>
      </c>
      <c r="AB100" s="115"/>
      <c r="AC100" s="115" t="n">
        <v>53.33</v>
      </c>
      <c r="AD100" s="115"/>
      <c r="AE100" s="115" t="n">
        <v>0</v>
      </c>
      <c r="AF100" s="115"/>
      <c r="AG100" s="115" t="n">
        <v>61.54</v>
      </c>
      <c r="AH100" s="115"/>
      <c r="AI100" s="115"/>
      <c r="AJ100" s="115" t="n">
        <v>4.10307692307692</v>
      </c>
      <c r="AK100" s="115" t="n">
        <v>10</v>
      </c>
      <c r="AL100" s="115" t="n">
        <v>2209</v>
      </c>
      <c r="AM100" s="115" t="n">
        <v>2206</v>
      </c>
      <c r="AN100" s="115" t="n">
        <v>6871.287</v>
      </c>
      <c r="AO100" s="115" t="n">
        <v>2014</v>
      </c>
      <c r="AP100" s="115" t="n">
        <v>3</v>
      </c>
      <c r="AQ100" s="115" t="n">
        <v>0.436599431809499</v>
      </c>
      <c r="AR100" s="115" t="n">
        <v>9.68222442899702</v>
      </c>
      <c r="AS100" s="115" t="n">
        <v>0.968222442899702</v>
      </c>
      <c r="AT100" s="115" t="n">
        <v>4.3</v>
      </c>
      <c r="AU100" s="115"/>
      <c r="AV100" s="115" t="s">
        <v>1199</v>
      </c>
      <c r="AW100" s="115" t="s">
        <v>623</v>
      </c>
      <c r="AX100" s="115" t="s">
        <v>1126</v>
      </c>
      <c r="AY100" s="115" t="s">
        <v>625</v>
      </c>
      <c r="AZ100" s="115" t="s">
        <v>660</v>
      </c>
      <c r="BA100" s="115" t="s">
        <v>625</v>
      </c>
      <c r="BB100" s="115" t="s">
        <v>644</v>
      </c>
      <c r="BC100" s="115" t="s">
        <v>621</v>
      </c>
      <c r="BD100" s="115" t="s">
        <v>661</v>
      </c>
      <c r="BE100" s="115" t="s">
        <v>625</v>
      </c>
      <c r="BF100" s="115" t="s">
        <v>627</v>
      </c>
      <c r="BG100" s="115" t="s">
        <v>623</v>
      </c>
      <c r="BH100" s="115" t="s">
        <v>628</v>
      </c>
      <c r="BI100" t="s">
        <v>623</v>
      </c>
      <c r="BJ100" t="s">
        <v>1200</v>
      </c>
      <c r="BK100" t="s">
        <v>623</v>
      </c>
      <c r="BL100" t="s">
        <v>630</v>
      </c>
      <c r="BM100"/>
      <c r="BN100" t="s">
        <v>687</v>
      </c>
      <c r="BO100" t="s">
        <v>623</v>
      </c>
      <c r="BP100" t="s">
        <v>649</v>
      </c>
      <c r="BQ100" t="s">
        <v>621</v>
      </c>
      <c r="BR100" t="s">
        <v>630</v>
      </c>
      <c r="BS100"/>
      <c r="BT100" t="s">
        <v>630</v>
      </c>
      <c r="BU100"/>
      <c r="BV100" t="s">
        <v>650</v>
      </c>
      <c r="BW100" t="s">
        <v>621</v>
      </c>
      <c r="BX100" t="s">
        <v>725</v>
      </c>
      <c r="BY100" t="s">
        <v>625</v>
      </c>
      <c r="BZ100" t="s">
        <v>778</v>
      </c>
      <c r="CA100" t="s">
        <v>623</v>
      </c>
      <c r="CB100" t="s">
        <v>1111</v>
      </c>
      <c r="CC100" t="s">
        <v>623</v>
      </c>
      <c r="CD100" t="n">
        <v>0</v>
      </c>
      <c r="CE100" t="s">
        <v>621</v>
      </c>
      <c r="CF100" t="n">
        <v>0</v>
      </c>
      <c r="CG100" t="s">
        <v>621</v>
      </c>
      <c r="CH100" t="n">
        <v>4.5</v>
      </c>
      <c r="CI100" t="s">
        <v>625</v>
      </c>
      <c r="CJ100" t="s">
        <v>637</v>
      </c>
      <c r="CK100" t="s">
        <v>621</v>
      </c>
      <c r="CL100" t="s">
        <v>625</v>
      </c>
      <c r="CM100" t="s">
        <v>625</v>
      </c>
      <c r="CN100" t="n">
        <v>5.75</v>
      </c>
      <c r="CO100" t="n">
        <v>0</v>
      </c>
    </row>
    <row r="101">
      <c r="A101" s="119" t="n">
        <v>143</v>
      </c>
      <c r="B101" s="119" t="s">
        <v>1201</v>
      </c>
      <c r="C101" s="119" t="s">
        <v>1202</v>
      </c>
      <c r="D101" s="115"/>
      <c r="E101" s="115" t="str">
        <f>IFERROR(GEOMEAN(F101, G101), MAX(F101, G101))</f>
      </c>
      <c r="F101" s="115" t="str">
        <f>MAX(J101, CN101)</f>
      </c>
      <c r="G101" s="115" t="str">
        <f>MAX(R101, U101, V101, Y101, Z101, AJ101, CO101)</f>
      </c>
      <c r="H101" s="115"/>
      <c r="I101" s="115" t="n">
        <v>35.3</v>
      </c>
      <c r="J101" s="115" t="n">
        <v>6.94</v>
      </c>
      <c r="K101" s="115"/>
      <c r="L101" s="115"/>
      <c r="M101" s="115"/>
      <c r="N101" s="115"/>
      <c r="O101" s="115"/>
      <c r="P101" s="115"/>
      <c r="Q101" s="115"/>
      <c r="R101" s="115"/>
      <c r="S101" s="115" t="n">
        <v>-5.77170259046865</v>
      </c>
      <c r="T101" s="115" t="n">
        <v>43.0518981918803</v>
      </c>
      <c r="U101" s="115" t="n">
        <v>0</v>
      </c>
      <c r="V101" s="115" t="n">
        <v>2.87012654612535</v>
      </c>
      <c r="W101" s="115" t="n">
        <v>159.483</v>
      </c>
      <c r="X101" s="115" t="n">
        <v>2.334</v>
      </c>
      <c r="Y101" s="115" t="n">
        <v>6.37932</v>
      </c>
      <c r="Z101" s="115" t="n">
        <v>4.668</v>
      </c>
      <c r="AA101" s="115"/>
      <c r="AB101" s="115"/>
      <c r="AC101" s="115"/>
      <c r="AD101" s="115"/>
      <c r="AE101" s="115"/>
      <c r="AF101" s="115"/>
      <c r="AG101" s="115"/>
      <c r="AH101" s="115"/>
      <c r="AI101" s="115"/>
      <c r="AJ101" s="115"/>
      <c r="AK101" s="115"/>
      <c r="AL101" s="115" t="n">
        <v>25</v>
      </c>
      <c r="AM101" s="115" t="n">
        <v>25</v>
      </c>
      <c r="AN101" s="115" t="n">
        <v>183.629</v>
      </c>
      <c r="AO101" s="115" t="n">
        <v>23</v>
      </c>
      <c r="AP101" s="115" t="n">
        <v>0</v>
      </c>
      <c r="AQ101" s="115" t="n">
        <v>0</v>
      </c>
      <c r="AR101" s="115" t="n">
        <v>8.69565217391303</v>
      </c>
      <c r="AS101" s="115" t="n">
        <v>0.869565217391305</v>
      </c>
      <c r="AT101" s="115" t="n">
        <v>3.9</v>
      </c>
      <c r="AU101" s="115"/>
      <c r="AV101" s="115" t="s">
        <v>1203</v>
      </c>
      <c r="AW101" s="115" t="s">
        <v>623</v>
      </c>
      <c r="AX101" s="115" t="s">
        <v>630</v>
      </c>
      <c r="AY101" s="115"/>
      <c r="AZ101" s="115" t="s">
        <v>630</v>
      </c>
      <c r="BA101" s="115"/>
      <c r="BB101" s="115" t="s">
        <v>630</v>
      </c>
      <c r="BC101" s="115"/>
      <c r="BD101" s="115" t="s">
        <v>630</v>
      </c>
      <c r="BE101" s="115"/>
      <c r="BF101" s="115" t="s">
        <v>630</v>
      </c>
      <c r="BG101" s="115"/>
      <c r="BH101" s="115" t="s">
        <v>630</v>
      </c>
      <c r="BI101"/>
      <c r="BJ101" t="s">
        <v>1204</v>
      </c>
      <c r="BK101" t="s">
        <v>623</v>
      </c>
      <c r="BL101" t="s">
        <v>630</v>
      </c>
      <c r="BM101"/>
      <c r="BN101" t="s">
        <v>820</v>
      </c>
      <c r="BO101" t="s">
        <v>621</v>
      </c>
      <c r="BP101" t="s">
        <v>752</v>
      </c>
      <c r="BQ101" t="s">
        <v>623</v>
      </c>
      <c r="BR101" t="s">
        <v>630</v>
      </c>
      <c r="BS101"/>
      <c r="BT101" t="s">
        <v>630</v>
      </c>
      <c r="BU101"/>
      <c r="BV101" t="s">
        <v>630</v>
      </c>
      <c r="BW101"/>
      <c r="BX101" t="s">
        <v>630</v>
      </c>
      <c r="BY101"/>
      <c r="BZ101" t="s">
        <v>630</v>
      </c>
      <c r="CA101"/>
      <c r="CB101" t="s">
        <v>630</v>
      </c>
      <c r="CC101"/>
      <c r="CD101" t="n">
        <v>0.1</v>
      </c>
      <c r="CE101" t="s">
        <v>621</v>
      </c>
      <c r="CF101" t="n">
        <v>0</v>
      </c>
      <c r="CG101" t="s">
        <v>621</v>
      </c>
      <c r="CH101" t="n">
        <v>0.5</v>
      </c>
      <c r="CI101" t="s">
        <v>621</v>
      </c>
      <c r="CJ101" t="s">
        <v>630</v>
      </c>
      <c r="CK101"/>
      <c r="CL101" t="s">
        <v>655</v>
      </c>
      <c r="CM101" t="s">
        <v>621</v>
      </c>
      <c r="CN101" t="n">
        <v>4.75</v>
      </c>
      <c r="CO101" t="n">
        <v>0</v>
      </c>
    </row>
    <row r="102">
      <c r="A102" s="119" t="n">
        <v>144</v>
      </c>
      <c r="B102" s="119" t="s">
        <v>1205</v>
      </c>
      <c r="C102" s="119" t="s">
        <v>1206</v>
      </c>
      <c r="D102" s="115"/>
      <c r="E102" s="115" t="str">
        <f>IFERROR(GEOMEAN(F102, G102), MAX(F102, G102))</f>
      </c>
      <c r="F102" s="115" t="str">
        <f>MAX(J102, CN102)</f>
      </c>
      <c r="G102" s="115" t="str">
        <f>MAX(R102, U102, V102, Y102, Z102, AJ102, CO102)</f>
      </c>
      <c r="H102" s="115"/>
      <c r="I102" s="115" t="n">
        <v>43.5</v>
      </c>
      <c r="J102" s="115" t="n">
        <v>5.3</v>
      </c>
      <c r="K102" s="115"/>
      <c r="L102" s="115"/>
      <c r="M102" s="115"/>
      <c r="N102" s="115"/>
      <c r="O102" s="115"/>
      <c r="P102" s="115"/>
      <c r="Q102" s="115"/>
      <c r="R102" s="115"/>
      <c r="S102" s="115" t="n">
        <v>0.01</v>
      </c>
      <c r="T102" s="115" t="n">
        <v>0.01</v>
      </c>
      <c r="U102" s="115" t="n">
        <v>0.000666666666667481</v>
      </c>
      <c r="V102" s="115" t="n">
        <v>0.000666666666667481</v>
      </c>
      <c r="W102" s="115" t="n">
        <v>29.967</v>
      </c>
      <c r="X102" s="115" t="n">
        <v>7.492</v>
      </c>
      <c r="Y102" s="115" t="n">
        <v>1.19868</v>
      </c>
      <c r="Z102" s="115" t="n">
        <v>10</v>
      </c>
      <c r="AA102" s="115"/>
      <c r="AB102" s="115"/>
      <c r="AC102" s="115"/>
      <c r="AD102" s="115"/>
      <c r="AE102" s="115"/>
      <c r="AF102" s="115"/>
      <c r="AG102" s="115"/>
      <c r="AH102" s="115"/>
      <c r="AI102" s="115"/>
      <c r="AJ102" s="115"/>
      <c r="AK102" s="115"/>
      <c r="AL102" s="115" t="n">
        <v>54</v>
      </c>
      <c r="AM102" s="115" t="n">
        <v>54</v>
      </c>
      <c r="AN102" s="115"/>
      <c r="AO102" s="115" t="n">
        <v>52</v>
      </c>
      <c r="AP102" s="115" t="n">
        <v>0</v>
      </c>
      <c r="AQ102" s="115"/>
      <c r="AR102" s="115" t="n">
        <v>3.84615384615385</v>
      </c>
      <c r="AS102" s="115" t="n">
        <v>0.384615384615385</v>
      </c>
      <c r="AT102" s="115" t="n">
        <v>1.9</v>
      </c>
      <c r="AU102" s="115"/>
      <c r="AV102" s="115" t="s">
        <v>1207</v>
      </c>
      <c r="AW102" s="115" t="s">
        <v>623</v>
      </c>
      <c r="AX102" s="115" t="s">
        <v>630</v>
      </c>
      <c r="AY102" s="115"/>
      <c r="AZ102" s="115" t="s">
        <v>630</v>
      </c>
      <c r="BA102" s="115"/>
      <c r="BB102" s="115" t="s">
        <v>630</v>
      </c>
      <c r="BC102" s="115"/>
      <c r="BD102" s="115" t="s">
        <v>630</v>
      </c>
      <c r="BE102" s="115"/>
      <c r="BF102" s="115" t="s">
        <v>630</v>
      </c>
      <c r="BG102" s="115"/>
      <c r="BH102" s="115" t="s">
        <v>630</v>
      </c>
      <c r="BI102"/>
      <c r="BJ102" t="s">
        <v>630</v>
      </c>
      <c r="BK102"/>
      <c r="BL102" t="s">
        <v>630</v>
      </c>
      <c r="BM102"/>
      <c r="BN102" t="s">
        <v>630</v>
      </c>
      <c r="BO102"/>
      <c r="BP102" t="s">
        <v>649</v>
      </c>
      <c r="BQ102" t="s">
        <v>621</v>
      </c>
      <c r="BR102" t="s">
        <v>630</v>
      </c>
      <c r="BS102"/>
      <c r="BT102" t="s">
        <v>630</v>
      </c>
      <c r="BU102"/>
      <c r="BV102" t="s">
        <v>630</v>
      </c>
      <c r="BW102"/>
      <c r="BX102" t="s">
        <v>630</v>
      </c>
      <c r="BY102"/>
      <c r="BZ102" t="s">
        <v>630</v>
      </c>
      <c r="CA102"/>
      <c r="CB102" t="s">
        <v>630</v>
      </c>
      <c r="CC102"/>
      <c r="CD102" t="n">
        <v>0.1</v>
      </c>
      <c r="CE102" t="s">
        <v>621</v>
      </c>
      <c r="CF102" t="n">
        <v>0</v>
      </c>
      <c r="CG102" t="s">
        <v>621</v>
      </c>
      <c r="CH102" t="n">
        <v>0</v>
      </c>
      <c r="CI102" t="s">
        <v>621</v>
      </c>
      <c r="CJ102" t="s">
        <v>630</v>
      </c>
      <c r="CK102"/>
      <c r="CL102" t="s">
        <v>655</v>
      </c>
      <c r="CM102" t="s">
        <v>621</v>
      </c>
      <c r="CN102" t="n">
        <v>0</v>
      </c>
      <c r="CO102" t="n">
        <v>0</v>
      </c>
    </row>
    <row r="103">
      <c r="A103" s="119" t="n">
        <v>145</v>
      </c>
      <c r="B103" s="119" t="s">
        <v>1208</v>
      </c>
      <c r="C103" s="119" t="s">
        <v>1209</v>
      </c>
      <c r="D103" s="115"/>
      <c r="E103" s="115" t="str">
        <f>IFERROR(GEOMEAN(F103, G103), MAX(F103, G103))</f>
      </c>
      <c r="F103" s="115" t="str">
        <f>MAX(J103, CN103)</f>
      </c>
      <c r="G103" s="115" t="str">
        <f>MAX(R103, U103, V103, Y103, Z103, AJ103, CO103)</f>
      </c>
      <c r="H103" s="115"/>
      <c r="I103" s="115" t="n">
        <v>33.9</v>
      </c>
      <c r="J103" s="115" t="n">
        <v>7.22</v>
      </c>
      <c r="K103" s="115" t="n">
        <v>0.9</v>
      </c>
      <c r="L103" s="115" t="n">
        <v>0.7</v>
      </c>
      <c r="M103" s="115"/>
      <c r="N103" s="115"/>
      <c r="O103" s="115" t="n">
        <v>1</v>
      </c>
      <c r="P103" s="115" t="n">
        <v>0.7</v>
      </c>
      <c r="Q103" s="115" t="n">
        <v>0.8</v>
      </c>
      <c r="R103" s="115" t="n">
        <v>10</v>
      </c>
      <c r="S103" s="115" t="n">
        <v>44.1927637579812</v>
      </c>
      <c r="T103" s="115" t="n">
        <v>3.60431781730803</v>
      </c>
      <c r="U103" s="115" t="n">
        <v>2.94618425053208</v>
      </c>
      <c r="V103" s="115" t="n">
        <v>0.240287854487203</v>
      </c>
      <c r="W103" s="115" t="n">
        <v>35.385</v>
      </c>
      <c r="X103" s="115" t="n">
        <v>0.34</v>
      </c>
      <c r="Y103" s="115" t="n">
        <v>1.4154</v>
      </c>
      <c r="Z103" s="115" t="n">
        <v>0.68</v>
      </c>
      <c r="AA103" s="115" t="n">
        <v>20210219</v>
      </c>
      <c r="AB103" s="115"/>
      <c r="AC103" s="115" t="n">
        <v>75.83</v>
      </c>
      <c r="AD103" s="115"/>
      <c r="AE103" s="115" t="n">
        <v>50</v>
      </c>
      <c r="AF103" s="115"/>
      <c r="AG103" s="115" t="n">
        <v>79.81</v>
      </c>
      <c r="AH103" s="115"/>
      <c r="AI103" s="115"/>
      <c r="AJ103" s="115" t="n">
        <v>0.641538461538463</v>
      </c>
      <c r="AK103" s="115" t="n">
        <v>5</v>
      </c>
      <c r="AL103" s="115" t="n">
        <v>737</v>
      </c>
      <c r="AM103" s="115" t="n">
        <v>697</v>
      </c>
      <c r="AN103" s="115" t="n">
        <v>21413.25</v>
      </c>
      <c r="AO103" s="115" t="n">
        <v>390</v>
      </c>
      <c r="AP103" s="115" t="n">
        <v>40</v>
      </c>
      <c r="AQ103" s="115" t="n">
        <v>1.8680022883028</v>
      </c>
      <c r="AR103" s="115" t="n">
        <v>88.974358974359</v>
      </c>
      <c r="AS103" s="115" t="n">
        <v>8.8974358974359</v>
      </c>
      <c r="AT103" s="115" t="n">
        <v>4.3</v>
      </c>
      <c r="AU103" s="115"/>
      <c r="AV103" s="115" t="s">
        <v>1210</v>
      </c>
      <c r="AW103" s="115" t="s">
        <v>625</v>
      </c>
      <c r="AX103" s="115" t="s">
        <v>659</v>
      </c>
      <c r="AY103" s="115" t="s">
        <v>625</v>
      </c>
      <c r="AZ103" s="115" t="s">
        <v>699</v>
      </c>
      <c r="BA103" s="115" t="s">
        <v>621</v>
      </c>
      <c r="BB103" s="115" t="s">
        <v>626</v>
      </c>
      <c r="BC103" s="115" t="s">
        <v>623</v>
      </c>
      <c r="BD103" s="115" t="s">
        <v>645</v>
      </c>
      <c r="BE103" s="115" t="s">
        <v>625</v>
      </c>
      <c r="BF103" s="115" t="s">
        <v>627</v>
      </c>
      <c r="BG103" s="115" t="s">
        <v>623</v>
      </c>
      <c r="BH103" s="115" t="s">
        <v>672</v>
      </c>
      <c r="BI103" t="s">
        <v>621</v>
      </c>
      <c r="BJ103" t="s">
        <v>1211</v>
      </c>
      <c r="BK103" t="s">
        <v>623</v>
      </c>
      <c r="BL103" t="s">
        <v>1000</v>
      </c>
      <c r="BM103" t="s">
        <v>625</v>
      </c>
      <c r="BN103" t="s">
        <v>977</v>
      </c>
      <c r="BO103" t="s">
        <v>625</v>
      </c>
      <c r="BP103" t="s">
        <v>694</v>
      </c>
      <c r="BQ103" t="s">
        <v>625</v>
      </c>
      <c r="BR103" t="s">
        <v>630</v>
      </c>
      <c r="BS103"/>
      <c r="BT103" t="s">
        <v>1212</v>
      </c>
      <c r="BU103" t="s">
        <v>623</v>
      </c>
      <c r="BV103" t="s">
        <v>650</v>
      </c>
      <c r="BW103" t="s">
        <v>621</v>
      </c>
      <c r="BX103" t="s">
        <v>651</v>
      </c>
      <c r="BY103" t="s">
        <v>625</v>
      </c>
      <c r="BZ103" t="s">
        <v>666</v>
      </c>
      <c r="CA103" t="s">
        <v>621</v>
      </c>
      <c r="CB103" t="s">
        <v>630</v>
      </c>
      <c r="CC103"/>
      <c r="CD103" t="n">
        <v>1.8</v>
      </c>
      <c r="CE103" t="s">
        <v>621</v>
      </c>
      <c r="CF103" t="n">
        <v>0</v>
      </c>
      <c r="CG103" t="s">
        <v>621</v>
      </c>
      <c r="CH103" t="n">
        <v>3.5</v>
      </c>
      <c r="CI103" t="s">
        <v>625</v>
      </c>
      <c r="CJ103" t="s">
        <v>637</v>
      </c>
      <c r="CK103" t="s">
        <v>621</v>
      </c>
      <c r="CL103" t="s">
        <v>655</v>
      </c>
      <c r="CM103" t="s">
        <v>621</v>
      </c>
      <c r="CN103" t="n">
        <v>5.75</v>
      </c>
      <c r="CO103" t="n">
        <v>0</v>
      </c>
    </row>
    <row r="104">
      <c r="A104" s="119" t="n">
        <v>146</v>
      </c>
      <c r="B104" s="119" t="s">
        <v>1213</v>
      </c>
      <c r="C104" s="119" t="s">
        <v>1214</v>
      </c>
      <c r="D104" s="115"/>
      <c r="E104" s="115" t="str">
        <f>IFERROR(GEOMEAN(F104, G104), MAX(F104, G104))</f>
      </c>
      <c r="F104" s="115" t="str">
        <f>MAX(J104, CN104)</f>
      </c>
      <c r="G104" s="115" t="str">
        <f>MAX(R104, U104, V104, Y104, Z104, AJ104, CO104)</f>
      </c>
      <c r="H104" s="115"/>
      <c r="I104" s="115" t="n">
        <v>30.2</v>
      </c>
      <c r="J104" s="115" t="n">
        <v>7.96</v>
      </c>
      <c r="K104" s="115" t="n">
        <v>0.4</v>
      </c>
      <c r="L104" s="115" t="n">
        <v>0.2</v>
      </c>
      <c r="M104" s="115"/>
      <c r="N104" s="115"/>
      <c r="O104" s="115" t="n">
        <v>1</v>
      </c>
      <c r="P104" s="115"/>
      <c r="Q104" s="115" t="n">
        <v>0.5</v>
      </c>
      <c r="R104" s="115" t="n">
        <v>4.76190476190474</v>
      </c>
      <c r="S104" s="115" t="n">
        <v>68.7659252117623</v>
      </c>
      <c r="T104" s="115" t="n">
        <v>-19.6681840274226</v>
      </c>
      <c r="U104" s="115" t="n">
        <v>4.58439501411748</v>
      </c>
      <c r="V104" s="115" t="n">
        <v>0</v>
      </c>
      <c r="W104" s="115" t="n">
        <v>42.412</v>
      </c>
      <c r="X104" s="115" t="n">
        <v>4.868</v>
      </c>
      <c r="Y104" s="115" t="n">
        <v>1.69648</v>
      </c>
      <c r="Z104" s="115" t="n">
        <v>9.736</v>
      </c>
      <c r="AA104" s="115" t="n">
        <v>20210219</v>
      </c>
      <c r="AB104" s="115"/>
      <c r="AC104" s="115" t="n">
        <v>63.33</v>
      </c>
      <c r="AD104" s="115"/>
      <c r="AE104" s="115" t="n">
        <v>0</v>
      </c>
      <c r="AF104" s="115"/>
      <c r="AG104" s="115" t="n">
        <v>73.08</v>
      </c>
      <c r="AH104" s="115"/>
      <c r="AI104" s="115"/>
      <c r="AJ104" s="115" t="n">
        <v>2.56461538461538</v>
      </c>
      <c r="AK104" s="115" t="n">
        <v>10</v>
      </c>
      <c r="AL104" s="115"/>
      <c r="AM104" s="115"/>
      <c r="AN104" s="115"/>
      <c r="AO104" s="115"/>
      <c r="AP104" s="115"/>
      <c r="AQ104" s="115"/>
      <c r="AR104" s="115"/>
      <c r="AS104" s="115"/>
      <c r="AT104" s="115" t="n">
        <v>6</v>
      </c>
      <c r="AU104" s="115"/>
      <c r="AV104" s="115" t="s">
        <v>1215</v>
      </c>
      <c r="AW104" s="115" t="s">
        <v>625</v>
      </c>
      <c r="AX104" s="115" t="s">
        <v>1040</v>
      </c>
      <c r="AY104" s="115" t="s">
        <v>625</v>
      </c>
      <c r="AZ104" s="115" t="s">
        <v>699</v>
      </c>
      <c r="BA104" s="115" t="s">
        <v>621</v>
      </c>
      <c r="BB104" s="115" t="s">
        <v>671</v>
      </c>
      <c r="BC104" s="115" t="s">
        <v>625</v>
      </c>
      <c r="BD104" s="115" t="s">
        <v>661</v>
      </c>
      <c r="BE104" s="115" t="s">
        <v>625</v>
      </c>
      <c r="BF104" s="115" t="s">
        <v>627</v>
      </c>
      <c r="BG104" s="115" t="s">
        <v>623</v>
      </c>
      <c r="BH104" s="115" t="s">
        <v>628</v>
      </c>
      <c r="BI104" t="s">
        <v>623</v>
      </c>
      <c r="BJ104" t="s">
        <v>1216</v>
      </c>
      <c r="BK104" t="s">
        <v>623</v>
      </c>
      <c r="BL104" t="s">
        <v>630</v>
      </c>
      <c r="BM104"/>
      <c r="BN104" t="s">
        <v>935</v>
      </c>
      <c r="BO104" t="s">
        <v>625</v>
      </c>
      <c r="BP104" t="s">
        <v>649</v>
      </c>
      <c r="BQ104" t="s">
        <v>621</v>
      </c>
      <c r="BR104" t="s">
        <v>1217</v>
      </c>
      <c r="BS104" t="s">
        <v>625</v>
      </c>
      <c r="BT104" t="s">
        <v>630</v>
      </c>
      <c r="BU104"/>
      <c r="BV104" t="s">
        <v>650</v>
      </c>
      <c r="BW104" t="s">
        <v>621</v>
      </c>
      <c r="BX104" t="s">
        <v>725</v>
      </c>
      <c r="BY104" t="s">
        <v>625</v>
      </c>
      <c r="BZ104" t="s">
        <v>652</v>
      </c>
      <c r="CA104" t="s">
        <v>625</v>
      </c>
      <c r="CB104" t="s">
        <v>630</v>
      </c>
      <c r="CC104"/>
      <c r="CD104" t="n">
        <v>3</v>
      </c>
      <c r="CE104" t="s">
        <v>625</v>
      </c>
      <c r="CF104" t="n">
        <v>0</v>
      </c>
      <c r="CG104" t="s">
        <v>621</v>
      </c>
      <c r="CH104" t="n">
        <v>5</v>
      </c>
      <c r="CI104" t="s">
        <v>625</v>
      </c>
      <c r="CJ104" t="s">
        <v>637</v>
      </c>
      <c r="CK104" t="s">
        <v>621</v>
      </c>
      <c r="CL104" t="s">
        <v>623</v>
      </c>
      <c r="CM104" t="s">
        <v>623</v>
      </c>
      <c r="CN104" t="n">
        <v>10</v>
      </c>
      <c r="CO104" t="n">
        <v>0</v>
      </c>
    </row>
    <row r="105">
      <c r="A105" s="119" t="n">
        <v>147</v>
      </c>
      <c r="B105" s="119" t="s">
        <v>1218</v>
      </c>
      <c r="C105" s="119" t="s">
        <v>1219</v>
      </c>
      <c r="D105" s="115"/>
      <c r="E105" s="115" t="str">
        <f>IFERROR(GEOMEAN(F105, G105), MAX(F105, G105))</f>
      </c>
      <c r="F105" s="115" t="str">
        <f>MAX(J105, CN105)</f>
      </c>
      <c r="G105" s="115" t="str">
        <f>MAX(R105, U105, V105, Y105, Z105, AJ105, CO105)</f>
      </c>
      <c r="H105" s="115"/>
      <c r="I105" s="115" t="n">
        <v>55</v>
      </c>
      <c r="J105" s="115" t="n">
        <v>3</v>
      </c>
      <c r="K105" s="115" t="n">
        <v>0.7</v>
      </c>
      <c r="L105" s="115" t="n">
        <v>0.9</v>
      </c>
      <c r="M105" s="115"/>
      <c r="N105" s="115"/>
      <c r="O105" s="115" t="n">
        <v>0.5</v>
      </c>
      <c r="P105" s="115" t="n">
        <v>0.6</v>
      </c>
      <c r="Q105" s="115" t="n">
        <v>0.7</v>
      </c>
      <c r="R105" s="115" t="n">
        <v>9.52380952380948</v>
      </c>
      <c r="S105" s="115" t="n">
        <v>-23.4767455875095</v>
      </c>
      <c r="T105" s="115" t="n">
        <v>-33.5230096123918</v>
      </c>
      <c r="U105" s="115" t="n">
        <v>0</v>
      </c>
      <c r="V105" s="115" t="n">
        <v>0</v>
      </c>
      <c r="W105" s="115" t="n">
        <v>164.515</v>
      </c>
      <c r="X105" s="115" t="n">
        <v>6.087</v>
      </c>
      <c r="Y105" s="115" t="n">
        <v>6.5806</v>
      </c>
      <c r="Z105" s="115" t="n">
        <v>10</v>
      </c>
      <c r="AA105" s="115" t="n">
        <v>20210219</v>
      </c>
      <c r="AB105" s="115"/>
      <c r="AC105" s="115" t="n">
        <v>63.78</v>
      </c>
      <c r="AD105" s="115"/>
      <c r="AE105" s="115" t="n">
        <v>62.5</v>
      </c>
      <c r="AF105" s="115"/>
      <c r="AG105" s="115" t="n">
        <v>63.97</v>
      </c>
      <c r="AH105" s="115"/>
      <c r="AI105" s="115"/>
      <c r="AJ105" s="115" t="n">
        <v>2.49538461538461</v>
      </c>
      <c r="AK105" s="115" t="n">
        <v>3.75</v>
      </c>
      <c r="AL105" s="115" t="n">
        <v>3578</v>
      </c>
      <c r="AM105" s="115" t="n">
        <v>3548</v>
      </c>
      <c r="AN105" s="115" t="n">
        <v>2722.291</v>
      </c>
      <c r="AO105" s="115" t="n">
        <v>3057</v>
      </c>
      <c r="AP105" s="115" t="n">
        <v>30</v>
      </c>
      <c r="AQ105" s="115" t="n">
        <v>11.020129736314</v>
      </c>
      <c r="AR105" s="115" t="n">
        <v>17.0428524697416</v>
      </c>
      <c r="AS105" s="115" t="n">
        <v>1.70428524697416</v>
      </c>
      <c r="AT105" s="115" t="n">
        <v>2.8</v>
      </c>
      <c r="AU105" s="115"/>
      <c r="AV105" s="115" t="s">
        <v>1220</v>
      </c>
      <c r="AW105" s="115" t="s">
        <v>623</v>
      </c>
      <c r="AX105" s="115" t="s">
        <v>824</v>
      </c>
      <c r="AY105" s="115" t="s">
        <v>621</v>
      </c>
      <c r="AZ105" s="115" t="s">
        <v>660</v>
      </c>
      <c r="BA105" s="115" t="s">
        <v>625</v>
      </c>
      <c r="BB105" s="115" t="s">
        <v>644</v>
      </c>
      <c r="BC105" s="115" t="s">
        <v>621</v>
      </c>
      <c r="BD105" s="115" t="s">
        <v>661</v>
      </c>
      <c r="BE105" s="115" t="s">
        <v>625</v>
      </c>
      <c r="BF105" s="115" t="s">
        <v>708</v>
      </c>
      <c r="BG105" s="115" t="s">
        <v>621</v>
      </c>
      <c r="BH105" s="115" t="s">
        <v>672</v>
      </c>
      <c r="BI105" t="s">
        <v>621</v>
      </c>
      <c r="BJ105" t="s">
        <v>901</v>
      </c>
      <c r="BK105" t="s">
        <v>623</v>
      </c>
      <c r="BL105" t="s">
        <v>1221</v>
      </c>
      <c r="BM105" t="s">
        <v>625</v>
      </c>
      <c r="BN105" t="s">
        <v>1222</v>
      </c>
      <c r="BO105" t="s">
        <v>621</v>
      </c>
      <c r="BP105" t="s">
        <v>752</v>
      </c>
      <c r="BQ105" t="s">
        <v>623</v>
      </c>
      <c r="BR105" t="s">
        <v>630</v>
      </c>
      <c r="BS105"/>
      <c r="BT105" t="s">
        <v>630</v>
      </c>
      <c r="BU105"/>
      <c r="BV105" t="s">
        <v>650</v>
      </c>
      <c r="BW105" t="s">
        <v>621</v>
      </c>
      <c r="BX105" t="s">
        <v>651</v>
      </c>
      <c r="BY105" t="s">
        <v>625</v>
      </c>
      <c r="BZ105" t="s">
        <v>652</v>
      </c>
      <c r="CA105" t="s">
        <v>625</v>
      </c>
      <c r="CB105" t="s">
        <v>630</v>
      </c>
      <c r="CC105"/>
      <c r="CD105" t="n">
        <v>0</v>
      </c>
      <c r="CE105" t="s">
        <v>621</v>
      </c>
      <c r="CF105" t="n">
        <v>0</v>
      </c>
      <c r="CG105" t="s">
        <v>621</v>
      </c>
      <c r="CH105" t="n">
        <v>1</v>
      </c>
      <c r="CI105" t="s">
        <v>621</v>
      </c>
      <c r="CJ105" t="s">
        <v>630</v>
      </c>
      <c r="CK105"/>
      <c r="CL105" t="s">
        <v>655</v>
      </c>
      <c r="CM105" t="s">
        <v>621</v>
      </c>
      <c r="CN105" t="n">
        <v>2</v>
      </c>
      <c r="CO105" t="n">
        <v>0</v>
      </c>
    </row>
    <row r="106">
      <c r="A106" s="119" t="n">
        <v>148</v>
      </c>
      <c r="B106" s="119" t="s">
        <v>1223</v>
      </c>
      <c r="C106" s="119" t="s">
        <v>1224</v>
      </c>
      <c r="D106" s="115"/>
      <c r="E106" s="115" t="str">
        <f>IFERROR(GEOMEAN(F106, G106), MAX(F106, G106))</f>
      </c>
      <c r="F106" s="115" t="str">
        <f>MAX(J106, CN106)</f>
      </c>
      <c r="G106" s="115" t="str">
        <f>MAX(R106, U106, V106, Y106, Z106, AJ106, CO106)</f>
      </c>
      <c r="H106" s="115"/>
      <c r="I106" s="115" t="n">
        <v>43.8</v>
      </c>
      <c r="J106" s="115" t="n">
        <v>5.24</v>
      </c>
      <c r="K106" s="115" t="n">
        <v>0</v>
      </c>
      <c r="L106" s="115" t="n">
        <v>0.9</v>
      </c>
      <c r="M106" s="115"/>
      <c r="N106" s="115"/>
      <c r="O106" s="115" t="n">
        <v>0</v>
      </c>
      <c r="P106" s="115" t="n">
        <v>0.4</v>
      </c>
      <c r="Q106" s="115" t="n">
        <v>0.3</v>
      </c>
      <c r="R106" s="115" t="n">
        <v>0</v>
      </c>
      <c r="S106" s="115" t="n">
        <v>11.5369998744689</v>
      </c>
      <c r="T106" s="115" t="n">
        <v>6.44608097272058</v>
      </c>
      <c r="U106" s="115" t="n">
        <v>0.769133324964592</v>
      </c>
      <c r="V106" s="115" t="n">
        <v>0.429738731514705</v>
      </c>
      <c r="W106" s="115" t="n">
        <v>267.012</v>
      </c>
      <c r="X106" s="115" t="n">
        <v>3.423</v>
      </c>
      <c r="Y106" s="115" t="n">
        <v>10</v>
      </c>
      <c r="Z106" s="115" t="n">
        <v>6.846</v>
      </c>
      <c r="AA106" s="115" t="n">
        <v>20210219</v>
      </c>
      <c r="AB106" s="115"/>
      <c r="AC106" s="115" t="n">
        <v>64.33</v>
      </c>
      <c r="AD106" s="115"/>
      <c r="AE106" s="115" t="n">
        <v>62.5</v>
      </c>
      <c r="AF106" s="115"/>
      <c r="AG106" s="115" t="n">
        <v>64.62</v>
      </c>
      <c r="AH106" s="115"/>
      <c r="AI106" s="115"/>
      <c r="AJ106" s="115" t="n">
        <v>2.41076923076923</v>
      </c>
      <c r="AK106" s="115" t="n">
        <v>3.75</v>
      </c>
      <c r="AL106" s="115" t="n">
        <v>722</v>
      </c>
      <c r="AM106" s="115" t="n">
        <v>708</v>
      </c>
      <c r="AN106" s="115" t="n">
        <v>625.976</v>
      </c>
      <c r="AO106" s="115" t="n">
        <v>606</v>
      </c>
      <c r="AP106" s="115" t="n">
        <v>14</v>
      </c>
      <c r="AQ106" s="115" t="n">
        <v>22.3650746993495</v>
      </c>
      <c r="AR106" s="115" t="n">
        <v>19.1419141914191</v>
      </c>
      <c r="AS106" s="115" t="n">
        <v>1.91419141914191</v>
      </c>
      <c r="AT106" s="115" t="n">
        <v>3.2</v>
      </c>
      <c r="AU106" s="115"/>
      <c r="AV106" s="115" t="s">
        <v>1225</v>
      </c>
      <c r="AW106" s="115" t="s">
        <v>623</v>
      </c>
      <c r="AX106" s="115" t="s">
        <v>1226</v>
      </c>
      <c r="AY106" s="115" t="s">
        <v>625</v>
      </c>
      <c r="AZ106" s="115" t="s">
        <v>660</v>
      </c>
      <c r="BA106" s="115" t="s">
        <v>625</v>
      </c>
      <c r="BB106" s="115" t="s">
        <v>626</v>
      </c>
      <c r="BC106" s="115" t="s">
        <v>623</v>
      </c>
      <c r="BD106" s="115" t="s">
        <v>645</v>
      </c>
      <c r="BE106" s="115" t="s">
        <v>625</v>
      </c>
      <c r="BF106" s="115" t="s">
        <v>662</v>
      </c>
      <c r="BG106" s="115" t="s">
        <v>625</v>
      </c>
      <c r="BH106" s="115" t="s">
        <v>672</v>
      </c>
      <c r="BI106" t="s">
        <v>621</v>
      </c>
      <c r="BJ106" t="s">
        <v>803</v>
      </c>
      <c r="BK106" t="s">
        <v>623</v>
      </c>
      <c r="BL106" t="s">
        <v>716</v>
      </c>
      <c r="BM106" t="s">
        <v>625</v>
      </c>
      <c r="BN106" t="s">
        <v>951</v>
      </c>
      <c r="BO106" t="s">
        <v>621</v>
      </c>
      <c r="BP106" t="s">
        <v>694</v>
      </c>
      <c r="BQ106" t="s">
        <v>625</v>
      </c>
      <c r="BR106" t="s">
        <v>630</v>
      </c>
      <c r="BS106"/>
      <c r="BT106" t="s">
        <v>630</v>
      </c>
      <c r="BU106"/>
      <c r="BV106" t="s">
        <v>650</v>
      </c>
      <c r="BW106" t="s">
        <v>621</v>
      </c>
      <c r="BX106" t="s">
        <v>635</v>
      </c>
      <c r="BY106" t="s">
        <v>621</v>
      </c>
      <c r="BZ106" t="s">
        <v>666</v>
      </c>
      <c r="CA106" t="s">
        <v>621</v>
      </c>
      <c r="CB106" t="s">
        <v>630</v>
      </c>
      <c r="CC106"/>
      <c r="CD106" t="n">
        <v>0</v>
      </c>
      <c r="CE106" t="s">
        <v>621</v>
      </c>
      <c r="CF106" t="n">
        <v>0</v>
      </c>
      <c r="CG106" t="s">
        <v>621</v>
      </c>
      <c r="CH106" t="n">
        <v>0</v>
      </c>
      <c r="CI106" t="s">
        <v>621</v>
      </c>
      <c r="CJ106" t="s">
        <v>630</v>
      </c>
      <c r="CK106"/>
      <c r="CL106" t="s">
        <v>655</v>
      </c>
      <c r="CM106" t="s">
        <v>621</v>
      </c>
      <c r="CN106" t="n">
        <v>3</v>
      </c>
      <c r="CO106" t="n">
        <v>0</v>
      </c>
    </row>
    <row r="107">
      <c r="A107" s="119" t="n">
        <v>149</v>
      </c>
      <c r="B107" s="119" t="s">
        <v>1227</v>
      </c>
      <c r="C107" s="119" t="s">
        <v>1228</v>
      </c>
      <c r="D107" s="115"/>
      <c r="E107" s="115" t="str">
        <f>IFERROR(GEOMEAN(F107, G107), MAX(F107, G107))</f>
      </c>
      <c r="F107" s="115" t="str">
        <f>MAX(J107, CN107)</f>
      </c>
      <c r="G107" s="115" t="str">
        <f>MAX(R107, U107, V107, Y107, Z107, AJ107, CO107)</f>
      </c>
      <c r="H107" s="115"/>
      <c r="I107" s="115" t="n">
        <v>62.9</v>
      </c>
      <c r="J107" s="115" t="n">
        <v>1.42</v>
      </c>
      <c r="K107" s="115" t="n">
        <v>0.9</v>
      </c>
      <c r="L107" s="115" t="n">
        <v>0.9</v>
      </c>
      <c r="M107" s="115"/>
      <c r="N107" s="115"/>
      <c r="O107" s="115" t="n">
        <v>0.5</v>
      </c>
      <c r="P107" s="115" t="n">
        <v>0.6</v>
      </c>
      <c r="Q107" s="115" t="n">
        <v>0.7</v>
      </c>
      <c r="R107" s="115" t="n">
        <v>9.52380952380948</v>
      </c>
      <c r="S107" s="115" t="n">
        <v>-2.01357411117221</v>
      </c>
      <c r="T107" s="115" t="n">
        <v>-8.57737738339885</v>
      </c>
      <c r="U107" s="115" t="n">
        <v>0</v>
      </c>
      <c r="V107" s="115" t="n">
        <v>0</v>
      </c>
      <c r="W107" s="115" t="n">
        <v>352.182</v>
      </c>
      <c r="X107" s="115" t="n">
        <v>7.952</v>
      </c>
      <c r="Y107" s="115" t="n">
        <v>10</v>
      </c>
      <c r="Z107" s="115" t="n">
        <v>10</v>
      </c>
      <c r="AA107" s="115" t="n">
        <v>20210219</v>
      </c>
      <c r="AB107" s="115"/>
      <c r="AC107" s="115" t="n">
        <v>61.33</v>
      </c>
      <c r="AD107" s="115"/>
      <c r="AE107" s="115" t="n">
        <v>100</v>
      </c>
      <c r="AF107" s="115"/>
      <c r="AG107" s="115" t="n">
        <v>55.38</v>
      </c>
      <c r="AH107" s="115"/>
      <c r="AI107" s="115"/>
      <c r="AJ107" s="115" t="n">
        <v>2.87230769230769</v>
      </c>
      <c r="AK107" s="115" t="n">
        <v>0</v>
      </c>
      <c r="AL107" s="115" t="n">
        <v>2219</v>
      </c>
      <c r="AM107" s="115" t="n">
        <v>2138</v>
      </c>
      <c r="AN107" s="115" t="n">
        <v>1886.202</v>
      </c>
      <c r="AO107" s="115" t="n">
        <v>1443</v>
      </c>
      <c r="AP107" s="115" t="n">
        <v>81</v>
      </c>
      <c r="AQ107" s="115" t="n">
        <v>42.943438719713</v>
      </c>
      <c r="AR107" s="115" t="n">
        <v>53.7768537768538</v>
      </c>
      <c r="AS107" s="115" t="n">
        <v>5.37768537768538</v>
      </c>
      <c r="AT107" s="115" t="n">
        <v>3.4</v>
      </c>
      <c r="AU107" s="115"/>
      <c r="AV107" s="115" t="s">
        <v>1229</v>
      </c>
      <c r="AW107" s="115" t="s">
        <v>623</v>
      </c>
      <c r="AX107" s="115" t="s">
        <v>757</v>
      </c>
      <c r="AY107" s="115" t="s">
        <v>625</v>
      </c>
      <c r="AZ107" s="115" t="s">
        <v>643</v>
      </c>
      <c r="BA107" s="115" t="s">
        <v>625</v>
      </c>
      <c r="BB107" s="115" t="s">
        <v>626</v>
      </c>
      <c r="BC107" s="115" t="s">
        <v>623</v>
      </c>
      <c r="BD107" s="115" t="s">
        <v>626</v>
      </c>
      <c r="BE107" s="115" t="s">
        <v>623</v>
      </c>
      <c r="BF107" s="115" t="s">
        <v>708</v>
      </c>
      <c r="BG107" s="115" t="s">
        <v>621</v>
      </c>
      <c r="BH107" s="115" t="s">
        <v>672</v>
      </c>
      <c r="BI107" t="s">
        <v>621</v>
      </c>
      <c r="BJ107" t="s">
        <v>853</v>
      </c>
      <c r="BK107" t="s">
        <v>623</v>
      </c>
      <c r="BL107" t="s">
        <v>1230</v>
      </c>
      <c r="BM107" t="s">
        <v>625</v>
      </c>
      <c r="BN107" t="s">
        <v>732</v>
      </c>
      <c r="BO107" t="s">
        <v>621</v>
      </c>
      <c r="BP107" t="s">
        <v>649</v>
      </c>
      <c r="BQ107" t="s">
        <v>621</v>
      </c>
      <c r="BR107" t="s">
        <v>630</v>
      </c>
      <c r="BS107"/>
      <c r="BT107" t="s">
        <v>630</v>
      </c>
      <c r="BU107"/>
      <c r="BV107" t="s">
        <v>650</v>
      </c>
      <c r="BW107" t="s">
        <v>621</v>
      </c>
      <c r="BX107" t="s">
        <v>651</v>
      </c>
      <c r="BY107" t="s">
        <v>625</v>
      </c>
      <c r="BZ107" t="s">
        <v>652</v>
      </c>
      <c r="CA107" t="s">
        <v>625</v>
      </c>
      <c r="CB107" t="s">
        <v>630</v>
      </c>
      <c r="CC107"/>
      <c r="CD107" t="n">
        <v>0</v>
      </c>
      <c r="CE107" t="s">
        <v>621</v>
      </c>
      <c r="CF107" t="n">
        <v>0</v>
      </c>
      <c r="CG107" t="s">
        <v>621</v>
      </c>
      <c r="CH107" t="n">
        <v>0</v>
      </c>
      <c r="CI107" t="s">
        <v>621</v>
      </c>
      <c r="CJ107" t="s">
        <v>630</v>
      </c>
      <c r="CK107"/>
      <c r="CL107" t="s">
        <v>655</v>
      </c>
      <c r="CM107" t="s">
        <v>621</v>
      </c>
      <c r="CN107" t="n">
        <v>3.5</v>
      </c>
      <c r="CO107" t="n">
        <v>0</v>
      </c>
    </row>
    <row r="108">
      <c r="A108" s="119" t="n">
        <v>150</v>
      </c>
      <c r="B108" s="119" t="s">
        <v>1231</v>
      </c>
      <c r="C108" s="119" t="s">
        <v>1232</v>
      </c>
      <c r="D108" s="115"/>
      <c r="E108" s="115" t="str">
        <f>IFERROR(GEOMEAN(F108, G108), MAX(F108, G108))</f>
      </c>
      <c r="F108" s="115" t="str">
        <f>MAX(J108, CN108)</f>
      </c>
      <c r="G108" s="115" t="str">
        <f>MAX(R108, U108, V108, Y108, Z108, AJ108, CO108)</f>
      </c>
      <c r="H108" s="115"/>
      <c r="I108" s="115" t="n">
        <v>43.7</v>
      </c>
      <c r="J108" s="115" t="n">
        <v>5.26</v>
      </c>
      <c r="K108" s="115" t="n">
        <v>0</v>
      </c>
      <c r="L108" s="115" t="n">
        <v>0.7</v>
      </c>
      <c r="M108" s="115"/>
      <c r="N108" s="115"/>
      <c r="O108" s="115" t="n">
        <v>1</v>
      </c>
      <c r="P108" s="115" t="n">
        <v>0.7</v>
      </c>
      <c r="Q108" s="115" t="n">
        <v>0.6</v>
      </c>
      <c r="R108" s="115" t="n">
        <v>7.14285714285711</v>
      </c>
      <c r="S108" s="115" t="n">
        <v>-36.140350877193</v>
      </c>
      <c r="T108" s="115" t="n">
        <v>-35.8816240953997</v>
      </c>
      <c r="U108" s="115" t="n">
        <v>0</v>
      </c>
      <c r="V108" s="115" t="n">
        <v>0</v>
      </c>
      <c r="W108" s="115" t="n">
        <v>11.209</v>
      </c>
      <c r="X108" s="115" t="n">
        <v>0.325</v>
      </c>
      <c r="Y108" s="115" t="n">
        <v>0.448359999999999</v>
      </c>
      <c r="Z108" s="115" t="n">
        <v>0.65</v>
      </c>
      <c r="AA108" s="115" t="n">
        <v>20210219</v>
      </c>
      <c r="AB108" s="115"/>
      <c r="AC108" s="115" t="n">
        <v>63.56</v>
      </c>
      <c r="AD108" s="115"/>
      <c r="AE108" s="115" t="n">
        <v>25</v>
      </c>
      <c r="AF108" s="115"/>
      <c r="AG108" s="115" t="n">
        <v>69.49</v>
      </c>
      <c r="AH108" s="115"/>
      <c r="AI108" s="115"/>
      <c r="AJ108" s="115" t="n">
        <v>2.52923076923077</v>
      </c>
      <c r="AK108" s="115" t="n">
        <v>7.5</v>
      </c>
      <c r="AL108" s="115" t="n">
        <v>8930</v>
      </c>
      <c r="AM108" s="115" t="n">
        <v>8880</v>
      </c>
      <c r="AN108" s="115" t="n">
        <v>36910.558</v>
      </c>
      <c r="AO108" s="115" t="n">
        <v>8460</v>
      </c>
      <c r="AP108" s="115" t="n">
        <v>50</v>
      </c>
      <c r="AQ108" s="115" t="n">
        <v>1.35462595824208</v>
      </c>
      <c r="AR108" s="115" t="n">
        <v>5.55555555555556</v>
      </c>
      <c r="AS108" s="115" t="n">
        <v>0.555555555555555</v>
      </c>
      <c r="AT108" s="115" t="n">
        <v>4.3</v>
      </c>
      <c r="AU108" s="115"/>
      <c r="AV108" s="115" t="s">
        <v>1233</v>
      </c>
      <c r="AW108" s="115" t="s">
        <v>625</v>
      </c>
      <c r="AX108" s="115" t="s">
        <v>1142</v>
      </c>
      <c r="AY108" s="115" t="s">
        <v>621</v>
      </c>
      <c r="AZ108" s="115" t="s">
        <v>660</v>
      </c>
      <c r="BA108" s="115" t="s">
        <v>625</v>
      </c>
      <c r="BB108" s="115" t="s">
        <v>644</v>
      </c>
      <c r="BC108" s="115" t="s">
        <v>621</v>
      </c>
      <c r="BD108" s="115" t="s">
        <v>661</v>
      </c>
      <c r="BE108" s="115" t="s">
        <v>625</v>
      </c>
      <c r="BF108" s="115" t="s">
        <v>662</v>
      </c>
      <c r="BG108" s="115" t="s">
        <v>625</v>
      </c>
      <c r="BH108" s="115" t="s">
        <v>628</v>
      </c>
      <c r="BI108" t="s">
        <v>623</v>
      </c>
      <c r="BJ108" t="s">
        <v>889</v>
      </c>
      <c r="BK108" t="s">
        <v>623</v>
      </c>
      <c r="BL108" t="s">
        <v>1234</v>
      </c>
      <c r="BM108" t="s">
        <v>625</v>
      </c>
      <c r="BN108" t="s">
        <v>989</v>
      </c>
      <c r="BO108" t="s">
        <v>621</v>
      </c>
      <c r="BP108" t="s">
        <v>649</v>
      </c>
      <c r="BQ108" t="s">
        <v>621</v>
      </c>
      <c r="BR108" t="s">
        <v>630</v>
      </c>
      <c r="BS108"/>
      <c r="BT108" t="s">
        <v>1235</v>
      </c>
      <c r="BU108" t="s">
        <v>621</v>
      </c>
      <c r="BV108" t="s">
        <v>650</v>
      </c>
      <c r="BW108" t="s">
        <v>621</v>
      </c>
      <c r="BX108" t="s">
        <v>651</v>
      </c>
      <c r="BY108" t="s">
        <v>625</v>
      </c>
      <c r="BZ108" t="s">
        <v>652</v>
      </c>
      <c r="CA108" t="s">
        <v>625</v>
      </c>
      <c r="CB108" t="s">
        <v>1236</v>
      </c>
      <c r="CC108" t="s">
        <v>621</v>
      </c>
      <c r="CD108" t="n">
        <v>2.3</v>
      </c>
      <c r="CE108" t="s">
        <v>625</v>
      </c>
      <c r="CF108" t="n">
        <v>0</v>
      </c>
      <c r="CG108" t="s">
        <v>621</v>
      </c>
      <c r="CH108" t="n">
        <v>5.5</v>
      </c>
      <c r="CI108" t="s">
        <v>625</v>
      </c>
      <c r="CJ108" t="s">
        <v>637</v>
      </c>
      <c r="CK108" t="s">
        <v>621</v>
      </c>
      <c r="CL108" t="s">
        <v>655</v>
      </c>
      <c r="CM108" t="s">
        <v>621</v>
      </c>
      <c r="CN108" t="n">
        <v>5.75</v>
      </c>
      <c r="CO108" t="n">
        <v>0</v>
      </c>
    </row>
    <row r="109">
      <c r="A109" s="119" t="n">
        <v>151</v>
      </c>
      <c r="B109" s="119" t="s">
        <v>1237</v>
      </c>
      <c r="C109" s="119" t="s">
        <v>1238</v>
      </c>
      <c r="D109" s="115"/>
      <c r="E109" s="115" t="str">
        <f>IFERROR(GEOMEAN(F109, G109), MAX(F109, G109))</f>
      </c>
      <c r="F109" s="115" t="str">
        <f>MAX(J109, CN109)</f>
      </c>
      <c r="G109" s="115" t="str">
        <f>MAX(R109, U109, V109, Y109, Z109, AJ109, CO109)</f>
      </c>
      <c r="H109" s="115"/>
      <c r="I109" s="115" t="n">
        <v>42.9</v>
      </c>
      <c r="J109" s="115" t="n">
        <v>5.42</v>
      </c>
      <c r="K109" s="115"/>
      <c r="L109" s="115"/>
      <c r="M109" s="115"/>
      <c r="N109" s="115"/>
      <c r="O109" s="115"/>
      <c r="P109" s="115"/>
      <c r="Q109" s="115"/>
      <c r="R109" s="115"/>
      <c r="S109" s="115" t="n">
        <v>18.8760318246254</v>
      </c>
      <c r="T109" s="115" t="n">
        <v>43.026976918563</v>
      </c>
      <c r="U109" s="115" t="n">
        <v>1.2584021216417</v>
      </c>
      <c r="V109" s="115" t="n">
        <v>2.8684651279042</v>
      </c>
      <c r="W109" s="115" t="n">
        <v>234.048</v>
      </c>
      <c r="X109" s="115" t="n">
        <v>3.895</v>
      </c>
      <c r="Y109" s="115" t="n">
        <v>9.36192</v>
      </c>
      <c r="Z109" s="115" t="n">
        <v>7.79</v>
      </c>
      <c r="AA109" s="115" t="n">
        <v>20210219</v>
      </c>
      <c r="AB109" s="115"/>
      <c r="AC109" s="115" t="n">
        <v>45.56</v>
      </c>
      <c r="AD109" s="115"/>
      <c r="AE109" s="115" t="n">
        <v>37.5</v>
      </c>
      <c r="AF109" s="115"/>
      <c r="AG109" s="115" t="n">
        <v>46.79</v>
      </c>
      <c r="AH109" s="115"/>
      <c r="AI109" s="115"/>
      <c r="AJ109" s="115" t="n">
        <v>5.29846153846154</v>
      </c>
      <c r="AK109" s="115" t="n">
        <v>6.25</v>
      </c>
      <c r="AL109" s="115" t="n">
        <v>5405</v>
      </c>
      <c r="AM109" s="115" t="n">
        <v>5103</v>
      </c>
      <c r="AN109" s="115" t="n">
        <v>4033.963</v>
      </c>
      <c r="AO109" s="115" t="n">
        <v>3640</v>
      </c>
      <c r="AP109" s="115" t="n">
        <v>302</v>
      </c>
      <c r="AQ109" s="115" t="n">
        <v>74.8643455579538</v>
      </c>
      <c r="AR109" s="115" t="n">
        <v>48.489010989011</v>
      </c>
      <c r="AS109" s="115" t="n">
        <v>4.8489010989011</v>
      </c>
      <c r="AT109" s="115" t="n">
        <v>4.4</v>
      </c>
      <c r="AU109" s="115"/>
      <c r="AV109" s="115" t="s">
        <v>1239</v>
      </c>
      <c r="AW109" s="115" t="s">
        <v>623</v>
      </c>
      <c r="AX109" s="115" t="s">
        <v>1240</v>
      </c>
      <c r="AY109" s="115" t="s">
        <v>625</v>
      </c>
      <c r="AZ109" s="115" t="s">
        <v>643</v>
      </c>
      <c r="BA109" s="115" t="s">
        <v>625</v>
      </c>
      <c r="BB109" s="115" t="s">
        <v>626</v>
      </c>
      <c r="BC109" s="115" t="s">
        <v>623</v>
      </c>
      <c r="BD109" s="115" t="s">
        <v>626</v>
      </c>
      <c r="BE109" s="115" t="s">
        <v>623</v>
      </c>
      <c r="BF109" s="115" t="s">
        <v>662</v>
      </c>
      <c r="BG109" s="115" t="s">
        <v>625</v>
      </c>
      <c r="BH109" s="115" t="s">
        <v>646</v>
      </c>
      <c r="BI109" t="s">
        <v>625</v>
      </c>
      <c r="BJ109" t="s">
        <v>686</v>
      </c>
      <c r="BK109" t="s">
        <v>623</v>
      </c>
      <c r="BL109" t="s">
        <v>797</v>
      </c>
      <c r="BM109" t="s">
        <v>625</v>
      </c>
      <c r="BN109" t="s">
        <v>873</v>
      </c>
      <c r="BO109" t="s">
        <v>621</v>
      </c>
      <c r="BP109" t="s">
        <v>649</v>
      </c>
      <c r="BQ109" t="s">
        <v>621</v>
      </c>
      <c r="BR109" t="s">
        <v>630</v>
      </c>
      <c r="BS109"/>
      <c r="BT109" t="s">
        <v>630</v>
      </c>
      <c r="BU109"/>
      <c r="BV109" t="s">
        <v>650</v>
      </c>
      <c r="BW109" t="s">
        <v>621</v>
      </c>
      <c r="BX109" t="s">
        <v>651</v>
      </c>
      <c r="BY109" t="s">
        <v>625</v>
      </c>
      <c r="BZ109" t="s">
        <v>666</v>
      </c>
      <c r="CA109" t="s">
        <v>621</v>
      </c>
      <c r="CB109" t="s">
        <v>630</v>
      </c>
      <c r="CC109"/>
      <c r="CD109" t="n">
        <v>0</v>
      </c>
      <c r="CE109" t="s">
        <v>621</v>
      </c>
      <c r="CF109" t="n">
        <v>0</v>
      </c>
      <c r="CG109" t="s">
        <v>621</v>
      </c>
      <c r="CH109" t="n">
        <v>1.9</v>
      </c>
      <c r="CI109" t="s">
        <v>621</v>
      </c>
      <c r="CJ109" t="s">
        <v>630</v>
      </c>
      <c r="CK109"/>
      <c r="CL109" t="s">
        <v>655</v>
      </c>
      <c r="CM109" t="s">
        <v>621</v>
      </c>
      <c r="CN109" t="n">
        <v>6</v>
      </c>
      <c r="CO109" t="n">
        <v>0</v>
      </c>
    </row>
    <row r="110">
      <c r="A110" s="119" t="n">
        <v>152</v>
      </c>
      <c r="B110" s="119" t="s">
        <v>1241</v>
      </c>
      <c r="C110" s="119" t="s">
        <v>1242</v>
      </c>
      <c r="D110" s="115"/>
      <c r="E110" s="115" t="str">
        <f>IFERROR(GEOMEAN(F110, G110), MAX(F110, G110))</f>
      </c>
      <c r="F110" s="115" t="str">
        <f>MAX(J110, CN110)</f>
      </c>
      <c r="G110" s="115" t="str">
        <f>MAX(R110, U110, V110, Y110, Z110, AJ110, CO110)</f>
      </c>
      <c r="H110" s="115"/>
      <c r="I110" s="115" t="n">
        <v>40.1</v>
      </c>
      <c r="J110" s="115" t="n">
        <v>5.98</v>
      </c>
      <c r="K110" s="115" t="n">
        <v>0</v>
      </c>
      <c r="L110" s="115" t="n">
        <v>0.5</v>
      </c>
      <c r="M110" s="115"/>
      <c r="N110" s="115"/>
      <c r="O110" s="115" t="n">
        <v>1</v>
      </c>
      <c r="P110" s="115"/>
      <c r="Q110" s="115" t="n">
        <v>0.5</v>
      </c>
      <c r="R110" s="115" t="n">
        <v>4.76190476190474</v>
      </c>
      <c r="S110" s="115" t="n">
        <v>47.9371839233431</v>
      </c>
      <c r="T110" s="115" t="n">
        <v>-24.8690997295564</v>
      </c>
      <c r="U110" s="115" t="n">
        <v>3.19581226155621</v>
      </c>
      <c r="V110" s="115" t="n">
        <v>0</v>
      </c>
      <c r="W110" s="115" t="n">
        <v>1.228</v>
      </c>
      <c r="X110" s="115" t="n">
        <v>0.036</v>
      </c>
      <c r="Y110" s="115" t="n">
        <v>0.0491200000000003</v>
      </c>
      <c r="Z110" s="115" t="n">
        <v>0.0719999999999992</v>
      </c>
      <c r="AA110" s="115" t="n">
        <v>20210219</v>
      </c>
      <c r="AB110" s="115"/>
      <c r="AC110" s="115" t="n">
        <v>41.11</v>
      </c>
      <c r="AD110" s="115"/>
      <c r="AE110" s="115" t="n">
        <v>50</v>
      </c>
      <c r="AF110" s="115"/>
      <c r="AG110" s="115" t="n">
        <v>39.74</v>
      </c>
      <c r="AH110" s="115"/>
      <c r="AI110" s="115"/>
      <c r="AJ110" s="115" t="n">
        <v>5.98307692307692</v>
      </c>
      <c r="AK110" s="115" t="n">
        <v>5</v>
      </c>
      <c r="AL110" s="115" t="n">
        <v>292</v>
      </c>
      <c r="AM110" s="115" t="n">
        <v>292</v>
      </c>
      <c r="AN110" s="115" t="n">
        <v>27691.019</v>
      </c>
      <c r="AO110" s="115" t="n">
        <v>285</v>
      </c>
      <c r="AP110" s="115" t="n">
        <v>0</v>
      </c>
      <c r="AQ110" s="115" t="n">
        <v>0</v>
      </c>
      <c r="AR110" s="115" t="n">
        <v>2.45614035087721</v>
      </c>
      <c r="AS110" s="115" t="n">
        <v>0.245614035087719</v>
      </c>
      <c r="AT110" s="115" t="n">
        <v>6.2</v>
      </c>
      <c r="AU110" s="115"/>
      <c r="AV110" s="115" t="s">
        <v>1243</v>
      </c>
      <c r="AW110" s="115" t="s">
        <v>621</v>
      </c>
      <c r="AX110" s="115" t="s">
        <v>1035</v>
      </c>
      <c r="AY110" s="115" t="s">
        <v>625</v>
      </c>
      <c r="AZ110" s="115" t="s">
        <v>660</v>
      </c>
      <c r="BA110" s="115" t="s">
        <v>625</v>
      </c>
      <c r="BB110" s="115" t="s">
        <v>644</v>
      </c>
      <c r="BC110" s="115" t="s">
        <v>621</v>
      </c>
      <c r="BD110" s="115" t="s">
        <v>626</v>
      </c>
      <c r="BE110" s="115" t="s">
        <v>623</v>
      </c>
      <c r="BF110" s="115" t="s">
        <v>662</v>
      </c>
      <c r="BG110" s="115" t="s">
        <v>625</v>
      </c>
      <c r="BH110" s="115" t="s">
        <v>646</v>
      </c>
      <c r="BI110" t="s">
        <v>625</v>
      </c>
      <c r="BJ110" t="s">
        <v>722</v>
      </c>
      <c r="BK110" t="s">
        <v>623</v>
      </c>
      <c r="BL110" t="s">
        <v>630</v>
      </c>
      <c r="BM110"/>
      <c r="BN110" t="s">
        <v>935</v>
      </c>
      <c r="BO110" t="s">
        <v>625</v>
      </c>
      <c r="BP110" t="s">
        <v>649</v>
      </c>
      <c r="BQ110" t="s">
        <v>621</v>
      </c>
      <c r="BR110" t="s">
        <v>1244</v>
      </c>
      <c r="BS110" t="s">
        <v>625</v>
      </c>
      <c r="BT110" t="s">
        <v>630</v>
      </c>
      <c r="BU110"/>
      <c r="BV110" t="s">
        <v>650</v>
      </c>
      <c r="BW110" t="s">
        <v>621</v>
      </c>
      <c r="BX110" t="s">
        <v>725</v>
      </c>
      <c r="BY110" t="s">
        <v>625</v>
      </c>
      <c r="BZ110" t="s">
        <v>652</v>
      </c>
      <c r="CA110" t="s">
        <v>625</v>
      </c>
      <c r="CB110" t="s">
        <v>1245</v>
      </c>
      <c r="CC110" t="s">
        <v>625</v>
      </c>
      <c r="CD110" t="n">
        <v>7.2</v>
      </c>
      <c r="CE110" t="s">
        <v>623</v>
      </c>
      <c r="CF110" t="n">
        <v>7.2</v>
      </c>
      <c r="CG110" t="s">
        <v>623</v>
      </c>
      <c r="CH110" t="n">
        <v>4.2</v>
      </c>
      <c r="CI110" t="s">
        <v>625</v>
      </c>
      <c r="CJ110" t="s">
        <v>637</v>
      </c>
      <c r="CK110" t="s">
        <v>621</v>
      </c>
      <c r="CL110" t="s">
        <v>623</v>
      </c>
      <c r="CM110" t="s">
        <v>623</v>
      </c>
      <c r="CN110" t="n">
        <v>10</v>
      </c>
      <c r="CO110" t="n">
        <v>0</v>
      </c>
    </row>
    <row r="111">
      <c r="A111" s="119" t="n">
        <v>153</v>
      </c>
      <c r="B111" s="119" t="s">
        <v>1246</v>
      </c>
      <c r="C111" s="119" t="s">
        <v>1247</v>
      </c>
      <c r="D111" s="115"/>
      <c r="E111" s="115" t="str">
        <f>IFERROR(GEOMEAN(F111, G111), MAX(F111, G111))</f>
      </c>
      <c r="F111" s="115" t="str">
        <f>MAX(J111, CN111)</f>
      </c>
      <c r="G111" s="115" t="str">
        <f>MAX(R111, U111, V111, Y111, Z111, AJ111, CO111)</f>
      </c>
      <c r="H111" s="115"/>
      <c r="I111" s="115" t="n">
        <v>33.8</v>
      </c>
      <c r="J111" s="115" t="n">
        <v>7.24</v>
      </c>
      <c r="K111" s="115"/>
      <c r="L111" s="115"/>
      <c r="M111" s="115"/>
      <c r="N111" s="115"/>
      <c r="O111" s="115"/>
      <c r="P111" s="115"/>
      <c r="Q111" s="115"/>
      <c r="R111" s="115"/>
      <c r="S111" s="115" t="n">
        <v>7.69230769230769</v>
      </c>
      <c r="T111" s="115" t="n">
        <v>12.4591372232283</v>
      </c>
      <c r="U111" s="115" t="n">
        <v>0.512820512820513</v>
      </c>
      <c r="V111" s="115" t="n">
        <v>0.830609148215222</v>
      </c>
      <c r="W111" s="115" t="n">
        <v>251.864</v>
      </c>
      <c r="X111" s="115" t="n">
        <v>0.529</v>
      </c>
      <c r="Y111" s="115" t="n">
        <v>10</v>
      </c>
      <c r="Z111" s="115" t="n">
        <v>1.058</v>
      </c>
      <c r="AA111" s="115"/>
      <c r="AB111" s="115"/>
      <c r="AC111" s="115"/>
      <c r="AD111" s="115"/>
      <c r="AE111" s="115"/>
      <c r="AF111" s="115"/>
      <c r="AG111" s="115"/>
      <c r="AH111" s="115"/>
      <c r="AI111" s="115"/>
      <c r="AJ111" s="115"/>
      <c r="AK111" s="115"/>
      <c r="AL111" s="115" t="n">
        <v>60</v>
      </c>
      <c r="AM111" s="115" t="n">
        <v>60</v>
      </c>
      <c r="AN111" s="115" t="n">
        <v>540.542</v>
      </c>
      <c r="AO111" s="115" t="n">
        <v>58</v>
      </c>
      <c r="AP111" s="115" t="n">
        <v>0</v>
      </c>
      <c r="AQ111" s="115" t="n">
        <v>0</v>
      </c>
      <c r="AR111" s="115" t="n">
        <v>3.44827586206897</v>
      </c>
      <c r="AS111" s="115" t="n">
        <v>0.344827586206897</v>
      </c>
      <c r="AT111" s="115" t="n">
        <v>4</v>
      </c>
      <c r="AU111" s="115"/>
      <c r="AV111" s="115" t="s">
        <v>1248</v>
      </c>
      <c r="AW111" s="115" t="s">
        <v>623</v>
      </c>
      <c r="AX111" s="115" t="s">
        <v>630</v>
      </c>
      <c r="AY111" s="115"/>
      <c r="AZ111" s="115" t="s">
        <v>630</v>
      </c>
      <c r="BA111" s="115"/>
      <c r="BB111" s="115" t="s">
        <v>630</v>
      </c>
      <c r="BC111" s="115"/>
      <c r="BD111" s="115" t="s">
        <v>630</v>
      </c>
      <c r="BE111" s="115"/>
      <c r="BF111" s="115" t="s">
        <v>630</v>
      </c>
      <c r="BG111" s="115"/>
      <c r="BH111" s="115" t="s">
        <v>630</v>
      </c>
      <c r="BI111"/>
      <c r="BJ111" t="s">
        <v>1249</v>
      </c>
      <c r="BK111" t="s">
        <v>623</v>
      </c>
      <c r="BL111" t="s">
        <v>630</v>
      </c>
      <c r="BM111"/>
      <c r="BN111" t="s">
        <v>951</v>
      </c>
      <c r="BO111" t="s">
        <v>621</v>
      </c>
      <c r="BP111" t="s">
        <v>649</v>
      </c>
      <c r="BQ111" t="s">
        <v>621</v>
      </c>
      <c r="BR111" t="s">
        <v>630</v>
      </c>
      <c r="BS111"/>
      <c r="BT111" t="s">
        <v>630</v>
      </c>
      <c r="BU111"/>
      <c r="BV111" t="s">
        <v>630</v>
      </c>
      <c r="BW111"/>
      <c r="BX111" t="s">
        <v>630</v>
      </c>
      <c r="BY111"/>
      <c r="BZ111" t="s">
        <v>630</v>
      </c>
      <c r="CA111"/>
      <c r="CB111" t="s">
        <v>630</v>
      </c>
      <c r="CC111"/>
      <c r="CD111" t="n">
        <v>0.1</v>
      </c>
      <c r="CE111" t="s">
        <v>621</v>
      </c>
      <c r="CF111" t="n">
        <v>0</v>
      </c>
      <c r="CG111" t="s">
        <v>621</v>
      </c>
      <c r="CH111" t="n">
        <v>0</v>
      </c>
      <c r="CI111" t="s">
        <v>621</v>
      </c>
      <c r="CJ111" t="s">
        <v>630</v>
      </c>
      <c r="CK111"/>
      <c r="CL111" t="s">
        <v>655</v>
      </c>
      <c r="CM111" t="s">
        <v>621</v>
      </c>
      <c r="CN111" t="n">
        <v>5</v>
      </c>
      <c r="CO111" t="n">
        <v>0</v>
      </c>
    </row>
    <row r="112">
      <c r="A112" s="119" t="n">
        <v>154</v>
      </c>
      <c r="B112" s="119" t="s">
        <v>1250</v>
      </c>
      <c r="C112" s="119" t="s">
        <v>1251</v>
      </c>
      <c r="D112" s="115"/>
      <c r="E112" s="115" t="str">
        <f>IFERROR(GEOMEAN(F112, G112), MAX(F112, G112))</f>
      </c>
      <c r="F112" s="115" t="str">
        <f>MAX(J112, CN112)</f>
      </c>
      <c r="G112" s="115" t="str">
        <f>MAX(R112, U112, V112, Y112, Z112, AJ112, CO112)</f>
      </c>
      <c r="H112" s="115"/>
      <c r="I112" s="115" t="n">
        <v>57.6</v>
      </c>
      <c r="J112" s="115" t="n">
        <v>2.48</v>
      </c>
      <c r="K112" s="115" t="n">
        <v>0</v>
      </c>
      <c r="L112" s="115" t="n">
        <v>0.3</v>
      </c>
      <c r="M112" s="115"/>
      <c r="N112" s="115"/>
      <c r="O112" s="115" t="n">
        <v>0.8</v>
      </c>
      <c r="P112" s="115" t="n">
        <v>0.6</v>
      </c>
      <c r="Q112" s="115" t="n">
        <v>0.4</v>
      </c>
      <c r="R112" s="115" t="n">
        <v>2.38095238095237</v>
      </c>
      <c r="S112" s="115" t="n">
        <v>-10.7632119538906</v>
      </c>
      <c r="T112" s="115" t="n">
        <v>-34.5242961085518</v>
      </c>
      <c r="U112" s="115" t="n">
        <v>0</v>
      </c>
      <c r="V112" s="115" t="n">
        <v>0</v>
      </c>
      <c r="W112" s="115" t="n">
        <v>59.938</v>
      </c>
      <c r="X112" s="115" t="n">
        <v>7.616</v>
      </c>
      <c r="Y112" s="115" t="n">
        <v>2.39752</v>
      </c>
      <c r="Z112" s="115" t="n">
        <v>10</v>
      </c>
      <c r="AA112" s="115" t="n">
        <v>20210219</v>
      </c>
      <c r="AB112" s="115"/>
      <c r="AC112" s="115" t="n">
        <v>69.11</v>
      </c>
      <c r="AD112" s="115"/>
      <c r="AE112" s="115" t="n">
        <v>75</v>
      </c>
      <c r="AF112" s="115"/>
      <c r="AG112" s="115" t="n">
        <v>68.21</v>
      </c>
      <c r="AH112" s="115"/>
      <c r="AI112" s="115"/>
      <c r="AJ112" s="115" t="n">
        <v>1.67538461538462</v>
      </c>
      <c r="AK112" s="115" t="n">
        <v>2.5</v>
      </c>
      <c r="AL112" s="115" t="n">
        <v>221809</v>
      </c>
      <c r="AM112" s="115" t="n">
        <v>214850</v>
      </c>
      <c r="AN112" s="115" t="n">
        <v>128932.753</v>
      </c>
      <c r="AO112" s="115" t="n">
        <v>173771</v>
      </c>
      <c r="AP112" s="115" t="n">
        <v>6959</v>
      </c>
      <c r="AQ112" s="115" t="n">
        <v>53.9738727210765</v>
      </c>
      <c r="AR112" s="115" t="n">
        <v>27.6444285870485</v>
      </c>
      <c r="AS112" s="115" t="n">
        <v>2.76444285870485</v>
      </c>
      <c r="AT112" s="115" t="n">
        <v>3.7</v>
      </c>
      <c r="AU112" s="115"/>
      <c r="AV112" s="115" t="s">
        <v>1199</v>
      </c>
      <c r="AW112" s="115" t="s">
        <v>623</v>
      </c>
      <c r="AX112" s="115" t="s">
        <v>788</v>
      </c>
      <c r="AY112" s="115" t="s">
        <v>625</v>
      </c>
      <c r="AZ112" s="115" t="s">
        <v>624</v>
      </c>
      <c r="BA112" s="115" t="s">
        <v>625</v>
      </c>
      <c r="BB112" s="115" t="s">
        <v>644</v>
      </c>
      <c r="BC112" s="115" t="s">
        <v>621</v>
      </c>
      <c r="BD112" s="115" t="s">
        <v>661</v>
      </c>
      <c r="BE112" s="115" t="s">
        <v>625</v>
      </c>
      <c r="BF112" s="115" t="s">
        <v>662</v>
      </c>
      <c r="BG112" s="115" t="s">
        <v>625</v>
      </c>
      <c r="BH112" s="115" t="s">
        <v>672</v>
      </c>
      <c r="BI112" t="s">
        <v>621</v>
      </c>
      <c r="BJ112" t="s">
        <v>1077</v>
      </c>
      <c r="BK112" t="s">
        <v>623</v>
      </c>
      <c r="BL112" t="s">
        <v>1252</v>
      </c>
      <c r="BM112" t="s">
        <v>625</v>
      </c>
      <c r="BN112" t="s">
        <v>1253</v>
      </c>
      <c r="BO112" t="s">
        <v>625</v>
      </c>
      <c r="BP112" t="s">
        <v>752</v>
      </c>
      <c r="BQ112" t="s">
        <v>623</v>
      </c>
      <c r="BR112" t="s">
        <v>630</v>
      </c>
      <c r="BS112"/>
      <c r="BT112" t="s">
        <v>1254</v>
      </c>
      <c r="BU112" t="s">
        <v>625</v>
      </c>
      <c r="BV112" t="s">
        <v>650</v>
      </c>
      <c r="BW112" t="s">
        <v>621</v>
      </c>
      <c r="BX112" t="s">
        <v>725</v>
      </c>
      <c r="BY112" t="s">
        <v>625</v>
      </c>
      <c r="BZ112" t="s">
        <v>652</v>
      </c>
      <c r="CA112" t="s">
        <v>625</v>
      </c>
      <c r="CB112" t="s">
        <v>1255</v>
      </c>
      <c r="CC112" t="s">
        <v>623</v>
      </c>
      <c r="CD112" t="n">
        <v>1</v>
      </c>
      <c r="CE112" t="s">
        <v>621</v>
      </c>
      <c r="CF112" t="n">
        <v>0</v>
      </c>
      <c r="CG112" t="s">
        <v>621</v>
      </c>
      <c r="CH112" t="n">
        <v>3.4</v>
      </c>
      <c r="CI112" t="s">
        <v>625</v>
      </c>
      <c r="CJ112" t="s">
        <v>630</v>
      </c>
      <c r="CK112"/>
      <c r="CL112" t="s">
        <v>621</v>
      </c>
      <c r="CM112" t="s">
        <v>625</v>
      </c>
      <c r="CN112" t="n">
        <v>4.25</v>
      </c>
      <c r="CO112" t="n">
        <v>10</v>
      </c>
    </row>
    <row r="113">
      <c r="A113" s="119" t="n">
        <v>155</v>
      </c>
      <c r="B113" s="119" t="s">
        <v>1256</v>
      </c>
      <c r="C113" s="119" t="s">
        <v>1257</v>
      </c>
      <c r="D113" s="115"/>
      <c r="E113" s="115" t="str">
        <f>IFERROR(GEOMEAN(F113, G113), MAX(F113, G113))</f>
      </c>
      <c r="F113" s="115" t="str">
        <f>MAX(J113, CN113)</f>
      </c>
      <c r="G113" s="115" t="str">
        <f>MAX(R113, U113, V113, Y113, Z113, AJ113, CO113)</f>
      </c>
      <c r="H113" s="115"/>
      <c r="I113" s="115" t="n">
        <v>18.2</v>
      </c>
      <c r="J113" s="115" t="n">
        <v>10</v>
      </c>
      <c r="K113" s="115"/>
      <c r="L113" s="115"/>
      <c r="M113" s="115"/>
      <c r="N113" s="115"/>
      <c r="O113" s="115"/>
      <c r="P113" s="115"/>
      <c r="Q113" s="115"/>
      <c r="R113" s="115"/>
      <c r="S113" s="115"/>
      <c r="T113" s="115"/>
      <c r="U113" s="115"/>
      <c r="V113" s="115"/>
      <c r="W113" s="115" t="n">
        <v>0</v>
      </c>
      <c r="X113" s="115" t="n">
        <v>0</v>
      </c>
      <c r="Y113" s="115" t="n">
        <v>0</v>
      </c>
      <c r="Z113" s="115" t="n">
        <v>0</v>
      </c>
      <c r="AA113" s="115"/>
      <c r="AB113" s="115"/>
      <c r="AC113" s="115"/>
      <c r="AD113" s="115"/>
      <c r="AE113" s="115"/>
      <c r="AF113" s="115"/>
      <c r="AG113" s="115"/>
      <c r="AH113" s="115"/>
      <c r="AI113" s="115"/>
      <c r="AJ113" s="115"/>
      <c r="AK113" s="115"/>
      <c r="AL113" s="115"/>
      <c r="AM113" s="115"/>
      <c r="AN113" s="115"/>
      <c r="AO113" s="115"/>
      <c r="AP113" s="115"/>
      <c r="AQ113" s="115"/>
      <c r="AR113" s="115"/>
      <c r="AS113" s="115"/>
      <c r="AT113" s="115" t="n">
        <v>5.4</v>
      </c>
      <c r="AU113" s="115"/>
      <c r="AV113" s="115" t="s">
        <v>1058</v>
      </c>
      <c r="AW113" s="115" t="s">
        <v>621</v>
      </c>
      <c r="AX113" s="115" t="s">
        <v>630</v>
      </c>
      <c r="AY113" s="115"/>
      <c r="AZ113" s="115" t="s">
        <v>630</v>
      </c>
      <c r="BA113" s="115"/>
      <c r="BB113" s="115" t="s">
        <v>630</v>
      </c>
      <c r="BC113" s="115"/>
      <c r="BD113" s="115" t="s">
        <v>630</v>
      </c>
      <c r="BE113" s="115"/>
      <c r="BF113" s="115" t="s">
        <v>630</v>
      </c>
      <c r="BG113" s="115"/>
      <c r="BH113" s="115" t="s">
        <v>630</v>
      </c>
      <c r="BI113"/>
      <c r="BJ113" t="s">
        <v>686</v>
      </c>
      <c r="BK113" t="s">
        <v>623</v>
      </c>
      <c r="BL113" t="s">
        <v>630</v>
      </c>
      <c r="BM113"/>
      <c r="BN113" t="s">
        <v>688</v>
      </c>
      <c r="BO113" t="s">
        <v>621</v>
      </c>
      <c r="BP113" t="s">
        <v>649</v>
      </c>
      <c r="BQ113" t="s">
        <v>621</v>
      </c>
      <c r="BR113" t="s">
        <v>630</v>
      </c>
      <c r="BS113"/>
      <c r="BT113" t="s">
        <v>630</v>
      </c>
      <c r="BU113"/>
      <c r="BV113" t="s">
        <v>630</v>
      </c>
      <c r="BW113"/>
      <c r="BX113" t="s">
        <v>630</v>
      </c>
      <c r="BY113"/>
      <c r="BZ113" t="s">
        <v>630</v>
      </c>
      <c r="CA113"/>
      <c r="CB113" t="s">
        <v>630</v>
      </c>
      <c r="CC113"/>
      <c r="CD113" t="n">
        <v>0.1</v>
      </c>
      <c r="CE113" t="s">
        <v>621</v>
      </c>
      <c r="CF113" t="n">
        <v>0</v>
      </c>
      <c r="CG113" t="s">
        <v>621</v>
      </c>
      <c r="CH113" t="n">
        <v>3.4</v>
      </c>
      <c r="CI113" t="s">
        <v>625</v>
      </c>
      <c r="CJ113" t="s">
        <v>630</v>
      </c>
      <c r="CK113"/>
      <c r="CL113" t="s">
        <v>655</v>
      </c>
      <c r="CM113" t="s">
        <v>621</v>
      </c>
      <c r="CN113" t="n">
        <v>8.5</v>
      </c>
      <c r="CO113" t="n">
        <v>0</v>
      </c>
    </row>
    <row r="114">
      <c r="A114" s="119" t="n">
        <v>156</v>
      </c>
      <c r="B114" s="119" t="s">
        <v>1258</v>
      </c>
      <c r="C114" s="119" t="s">
        <v>1259</v>
      </c>
      <c r="D114" s="115"/>
      <c r="E114" s="115" t="str">
        <f>IFERROR(GEOMEAN(F114, G114), MAX(F114, G114))</f>
      </c>
      <c r="F114" s="115" t="str">
        <f>MAX(J114, CN114)</f>
      </c>
      <c r="G114" s="115" t="str">
        <f>MAX(R114, U114, V114, Y114, Z114, AJ114, CO114)</f>
      </c>
      <c r="H114" s="115"/>
      <c r="I114" s="115" t="n">
        <v>39.1</v>
      </c>
      <c r="J114" s="115" t="n">
        <v>6.18</v>
      </c>
      <c r="K114" s="115"/>
      <c r="L114" s="115"/>
      <c r="M114" s="115"/>
      <c r="N114" s="115"/>
      <c r="O114" s="115"/>
      <c r="P114" s="115"/>
      <c r="Q114" s="115"/>
      <c r="R114" s="115"/>
      <c r="S114" s="115" t="n">
        <v>-15.3846153846154</v>
      </c>
      <c r="T114" s="115" t="n">
        <v>5.20628597093562</v>
      </c>
      <c r="U114" s="115" t="n">
        <v>0</v>
      </c>
      <c r="V114" s="115" t="n">
        <v>0.347085731395708</v>
      </c>
      <c r="W114" s="115" t="n">
        <v>138.648</v>
      </c>
      <c r="X114" s="115" t="n">
        <v>3.566</v>
      </c>
      <c r="Y114" s="115" t="n">
        <v>5.54592</v>
      </c>
      <c r="Z114" s="115" t="n">
        <v>7.132</v>
      </c>
      <c r="AA114" s="115"/>
      <c r="AB114" s="115"/>
      <c r="AC114" s="115"/>
      <c r="AD114" s="115"/>
      <c r="AE114" s="115"/>
      <c r="AF114" s="115"/>
      <c r="AG114" s="115"/>
      <c r="AH114" s="115"/>
      <c r="AI114" s="115"/>
      <c r="AJ114" s="115"/>
      <c r="AK114" s="115"/>
      <c r="AL114" s="115" t="n">
        <v>3437</v>
      </c>
      <c r="AM114" s="115" t="n">
        <v>3384</v>
      </c>
      <c r="AN114" s="115" t="n">
        <v>2083.38</v>
      </c>
      <c r="AO114" s="115" t="n">
        <v>2976</v>
      </c>
      <c r="AP114" s="115" t="n">
        <v>53</v>
      </c>
      <c r="AQ114" s="115" t="n">
        <v>25.4394301567645</v>
      </c>
      <c r="AR114" s="115" t="n">
        <v>15.4905913978495</v>
      </c>
      <c r="AS114" s="115" t="n">
        <v>1.54905913978494</v>
      </c>
      <c r="AT114" s="115" t="n">
        <v>3.7</v>
      </c>
      <c r="AU114" s="115"/>
      <c r="AV114" s="115" t="s">
        <v>1260</v>
      </c>
      <c r="AW114" s="115" t="s">
        <v>623</v>
      </c>
      <c r="AX114" s="115" t="s">
        <v>630</v>
      </c>
      <c r="AY114" s="115"/>
      <c r="AZ114" s="115" t="s">
        <v>630</v>
      </c>
      <c r="BA114" s="115"/>
      <c r="BB114" s="115" t="s">
        <v>630</v>
      </c>
      <c r="BC114" s="115"/>
      <c r="BD114" s="115" t="s">
        <v>630</v>
      </c>
      <c r="BE114" s="115"/>
      <c r="BF114" s="115" t="s">
        <v>630</v>
      </c>
      <c r="BG114" s="115"/>
      <c r="BH114" s="115" t="s">
        <v>630</v>
      </c>
      <c r="BI114"/>
      <c r="BJ114" t="s">
        <v>1261</v>
      </c>
      <c r="BK114" t="s">
        <v>623</v>
      </c>
      <c r="BL114" t="s">
        <v>993</v>
      </c>
      <c r="BM114" t="s">
        <v>623</v>
      </c>
      <c r="BN114" t="s">
        <v>688</v>
      </c>
      <c r="BO114" t="s">
        <v>621</v>
      </c>
      <c r="BP114" t="s">
        <v>694</v>
      </c>
      <c r="BQ114" t="s">
        <v>625</v>
      </c>
      <c r="BR114" t="s">
        <v>630</v>
      </c>
      <c r="BS114"/>
      <c r="BT114" t="s">
        <v>630</v>
      </c>
      <c r="BU114"/>
      <c r="BV114" t="s">
        <v>630</v>
      </c>
      <c r="BW114"/>
      <c r="BX114" t="s">
        <v>630</v>
      </c>
      <c r="BY114"/>
      <c r="BZ114" t="s">
        <v>630</v>
      </c>
      <c r="CA114"/>
      <c r="CB114" t="s">
        <v>630</v>
      </c>
      <c r="CC114"/>
      <c r="CD114" t="n">
        <v>0</v>
      </c>
      <c r="CE114" t="s">
        <v>621</v>
      </c>
      <c r="CF114" t="n">
        <v>0</v>
      </c>
      <c r="CG114" t="s">
        <v>621</v>
      </c>
      <c r="CH114" t="n">
        <v>0.8</v>
      </c>
      <c r="CI114" t="s">
        <v>621</v>
      </c>
      <c r="CJ114" t="s">
        <v>630</v>
      </c>
      <c r="CK114"/>
      <c r="CL114" t="s">
        <v>655</v>
      </c>
      <c r="CM114" t="s">
        <v>621</v>
      </c>
      <c r="CN114" t="n">
        <v>4.25</v>
      </c>
      <c r="CO114" t="n">
        <v>0</v>
      </c>
    </row>
    <row r="115">
      <c r="A115" s="119" t="n">
        <v>157</v>
      </c>
      <c r="B115" s="119" t="s">
        <v>1262</v>
      </c>
      <c r="C115" s="119" t="s">
        <v>1263</v>
      </c>
      <c r="D115" s="115"/>
      <c r="E115" s="115" t="str">
        <f>IFERROR(GEOMEAN(F115, G115), MAX(F115, G115))</f>
      </c>
      <c r="F115" s="115" t="str">
        <f>MAX(J115, CN115)</f>
      </c>
      <c r="G115" s="115" t="str">
        <f>MAX(R115, U115, V115, Y115, Z115, AJ115, CO115)</f>
      </c>
      <c r="H115" s="115"/>
      <c r="I115" s="115" t="n">
        <v>29</v>
      </c>
      <c r="J115" s="115" t="n">
        <v>8.2</v>
      </c>
      <c r="K115" s="115" t="n">
        <v>0.9</v>
      </c>
      <c r="L115" s="115" t="n">
        <v>0.6</v>
      </c>
      <c r="M115" s="115"/>
      <c r="N115" s="115"/>
      <c r="O115" s="115" t="n">
        <v>1</v>
      </c>
      <c r="P115" s="115" t="n">
        <v>0.6</v>
      </c>
      <c r="Q115" s="115" t="n">
        <v>0.8</v>
      </c>
      <c r="R115" s="115" t="n">
        <v>10</v>
      </c>
      <c r="S115" s="115" t="n">
        <v>-56.8647860934735</v>
      </c>
      <c r="T115" s="115" t="n">
        <v>-42.5207642129071</v>
      </c>
      <c r="U115" s="115" t="n">
        <v>0</v>
      </c>
      <c r="V115" s="115" t="n">
        <v>0</v>
      </c>
      <c r="W115" s="115" t="n">
        <v>0.268</v>
      </c>
      <c r="X115" s="115" t="n">
        <v>0.014</v>
      </c>
      <c r="Y115" s="115" t="n">
        <v>0.0107199999999992</v>
      </c>
      <c r="Z115" s="115" t="n">
        <v>0.0280000000000005</v>
      </c>
      <c r="AA115" s="115" t="n">
        <v>20210219</v>
      </c>
      <c r="AB115" s="115"/>
      <c r="AC115" s="115" t="n">
        <v>42.78</v>
      </c>
      <c r="AD115" s="115"/>
      <c r="AE115" s="115" t="n">
        <v>0</v>
      </c>
      <c r="AF115" s="115"/>
      <c r="AG115" s="115" t="n">
        <v>49.36</v>
      </c>
      <c r="AH115" s="115"/>
      <c r="AI115" s="115"/>
      <c r="AJ115" s="115" t="n">
        <v>5.72615384615385</v>
      </c>
      <c r="AK115" s="115" t="n">
        <v>10</v>
      </c>
      <c r="AL115" s="115" t="n">
        <v>342</v>
      </c>
      <c r="AM115" s="115" t="n">
        <v>342</v>
      </c>
      <c r="AN115" s="115" t="n">
        <v>20250.834</v>
      </c>
      <c r="AO115" s="115" t="n">
        <v>342</v>
      </c>
      <c r="AP115" s="115" t="n">
        <v>0</v>
      </c>
      <c r="AQ115" s="115" t="n">
        <v>0</v>
      </c>
      <c r="AR115" s="115" t="n">
        <v>0</v>
      </c>
      <c r="AS115" s="115" t="n">
        <v>0</v>
      </c>
      <c r="AT115" s="115" t="n">
        <v>5.7</v>
      </c>
      <c r="AU115" s="115"/>
      <c r="AV115" s="115" t="s">
        <v>1264</v>
      </c>
      <c r="AW115" s="115" t="s">
        <v>621</v>
      </c>
      <c r="AX115" s="115" t="s">
        <v>1164</v>
      </c>
      <c r="AY115" s="115" t="s">
        <v>625</v>
      </c>
      <c r="AZ115" s="115" t="s">
        <v>624</v>
      </c>
      <c r="BA115" s="115" t="s">
        <v>625</v>
      </c>
      <c r="BB115" s="115" t="s">
        <v>626</v>
      </c>
      <c r="BC115" s="115" t="s">
        <v>623</v>
      </c>
      <c r="BD115" s="115" t="s">
        <v>626</v>
      </c>
      <c r="BE115" s="115" t="s">
        <v>623</v>
      </c>
      <c r="BF115" s="115" t="s">
        <v>627</v>
      </c>
      <c r="BG115" s="115" t="s">
        <v>623</v>
      </c>
      <c r="BH115" s="115" t="s">
        <v>628</v>
      </c>
      <c r="BI115" t="s">
        <v>623</v>
      </c>
      <c r="BJ115" t="s">
        <v>744</v>
      </c>
      <c r="BK115" t="s">
        <v>623</v>
      </c>
      <c r="BL115" t="s">
        <v>630</v>
      </c>
      <c r="BM115"/>
      <c r="BN115" t="s">
        <v>936</v>
      </c>
      <c r="BO115" t="s">
        <v>621</v>
      </c>
      <c r="BP115" t="s">
        <v>649</v>
      </c>
      <c r="BQ115" t="s">
        <v>621</v>
      </c>
      <c r="BR115" t="s">
        <v>1265</v>
      </c>
      <c r="BS115" t="s">
        <v>625</v>
      </c>
      <c r="BT115" t="s">
        <v>630</v>
      </c>
      <c r="BU115"/>
      <c r="BV115" t="s">
        <v>650</v>
      </c>
      <c r="BW115" t="s">
        <v>621</v>
      </c>
      <c r="BX115" t="s">
        <v>635</v>
      </c>
      <c r="BY115" t="s">
        <v>621</v>
      </c>
      <c r="BZ115" t="s">
        <v>666</v>
      </c>
      <c r="CA115" t="s">
        <v>621</v>
      </c>
      <c r="CB115" t="s">
        <v>1266</v>
      </c>
      <c r="CC115" t="s">
        <v>623</v>
      </c>
      <c r="CD115" t="n">
        <v>0</v>
      </c>
      <c r="CE115" t="s">
        <v>621</v>
      </c>
      <c r="CF115" t="n">
        <v>0</v>
      </c>
      <c r="CG115" t="s">
        <v>621</v>
      </c>
      <c r="CH115" t="n">
        <v>3.5</v>
      </c>
      <c r="CI115" t="s">
        <v>625</v>
      </c>
      <c r="CJ115" t="s">
        <v>637</v>
      </c>
      <c r="CK115" t="s">
        <v>621</v>
      </c>
      <c r="CL115" t="s">
        <v>623</v>
      </c>
      <c r="CM115" t="s">
        <v>623</v>
      </c>
      <c r="CN115" t="n">
        <v>9.25</v>
      </c>
      <c r="CO115" t="n">
        <v>0</v>
      </c>
    </row>
    <row r="116">
      <c r="A116" s="119" t="n">
        <v>158</v>
      </c>
      <c r="B116" s="119" t="s">
        <v>1267</v>
      </c>
      <c r="C116" s="119" t="s">
        <v>1268</v>
      </c>
      <c r="D116" s="115"/>
      <c r="E116" s="115" t="str">
        <f>IFERROR(GEOMEAN(F116, G116), MAX(F116, G116))</f>
      </c>
      <c r="F116" s="115" t="str">
        <f>MAX(J116, CN116)</f>
      </c>
      <c r="G116" s="115" t="str">
        <f>MAX(R116, U116, V116, Y116, Z116, AJ116, CO116)</f>
      </c>
      <c r="H116" s="115"/>
      <c r="I116" s="115" t="n">
        <v>37.3</v>
      </c>
      <c r="J116" s="115" t="n">
        <v>6.54</v>
      </c>
      <c r="K116" s="115"/>
      <c r="L116" s="115"/>
      <c r="M116" s="115"/>
      <c r="N116" s="115"/>
      <c r="O116" s="115"/>
      <c r="P116" s="115"/>
      <c r="Q116" s="115"/>
      <c r="R116" s="115"/>
      <c r="S116" s="115" t="n">
        <v>-10.8734657547081</v>
      </c>
      <c r="T116" s="115" t="n">
        <v>4.91863216251995</v>
      </c>
      <c r="U116" s="115" t="n">
        <v>0</v>
      </c>
      <c r="V116" s="115" t="n">
        <v>0.327908810834662</v>
      </c>
      <c r="W116" s="115" t="n">
        <v>348.133</v>
      </c>
      <c r="X116" s="115" t="n">
        <v>4.853</v>
      </c>
      <c r="Y116" s="115" t="n">
        <v>10</v>
      </c>
      <c r="Z116" s="115" t="n">
        <v>9.706</v>
      </c>
      <c r="AA116" s="115" t="n">
        <v>20210219</v>
      </c>
      <c r="AB116" s="115"/>
      <c r="AC116" s="115" t="n">
        <v>64</v>
      </c>
      <c r="AD116" s="115"/>
      <c r="AE116" s="115" t="n">
        <v>62.5</v>
      </c>
      <c r="AF116" s="115"/>
      <c r="AG116" s="115" t="n">
        <v>64.23</v>
      </c>
      <c r="AH116" s="115"/>
      <c r="AI116" s="115"/>
      <c r="AJ116" s="115" t="n">
        <v>2.46153846153846</v>
      </c>
      <c r="AK116" s="115" t="n">
        <v>3.75</v>
      </c>
      <c r="AL116" s="115" t="n">
        <v>431</v>
      </c>
      <c r="AM116" s="115" t="n">
        <v>410</v>
      </c>
      <c r="AN116" s="115" t="n">
        <v>441.539</v>
      </c>
      <c r="AO116" s="115" t="n">
        <v>290</v>
      </c>
      <c r="AP116" s="115" t="n">
        <v>21</v>
      </c>
      <c r="AQ116" s="115" t="n">
        <v>47.5609176086371</v>
      </c>
      <c r="AR116" s="115" t="n">
        <v>48.6206896551724</v>
      </c>
      <c r="AS116" s="115" t="n">
        <v>4.86206896551724</v>
      </c>
      <c r="AT116" s="115" t="n">
        <v>4.1</v>
      </c>
      <c r="AU116" s="115"/>
      <c r="AV116" s="115" t="s">
        <v>1269</v>
      </c>
      <c r="AW116" s="115" t="s">
        <v>623</v>
      </c>
      <c r="AX116" s="115" t="s">
        <v>795</v>
      </c>
      <c r="AY116" s="115" t="s">
        <v>625</v>
      </c>
      <c r="AZ116" s="115" t="s">
        <v>660</v>
      </c>
      <c r="BA116" s="115" t="s">
        <v>625</v>
      </c>
      <c r="BB116" s="115" t="s">
        <v>626</v>
      </c>
      <c r="BC116" s="115" t="s">
        <v>623</v>
      </c>
      <c r="BD116" s="115" t="s">
        <v>626</v>
      </c>
      <c r="BE116" s="115" t="s">
        <v>623</v>
      </c>
      <c r="BF116" s="115" t="s">
        <v>708</v>
      </c>
      <c r="BG116" s="115" t="s">
        <v>621</v>
      </c>
      <c r="BH116" s="115" t="s">
        <v>646</v>
      </c>
      <c r="BI116" t="s">
        <v>625</v>
      </c>
      <c r="BJ116" t="s">
        <v>796</v>
      </c>
      <c r="BK116" t="s">
        <v>623</v>
      </c>
      <c r="BL116" t="s">
        <v>1270</v>
      </c>
      <c r="BM116" t="s">
        <v>621</v>
      </c>
      <c r="BN116" t="s">
        <v>791</v>
      </c>
      <c r="BO116" t="s">
        <v>621</v>
      </c>
      <c r="BP116" t="s">
        <v>649</v>
      </c>
      <c r="BQ116" t="s">
        <v>621</v>
      </c>
      <c r="BR116" t="s">
        <v>630</v>
      </c>
      <c r="BS116"/>
      <c r="BT116" t="s">
        <v>630</v>
      </c>
      <c r="BU116"/>
      <c r="BV116" t="s">
        <v>650</v>
      </c>
      <c r="BW116" t="s">
        <v>621</v>
      </c>
      <c r="BX116" t="s">
        <v>635</v>
      </c>
      <c r="BY116" t="s">
        <v>621</v>
      </c>
      <c r="BZ116" t="s">
        <v>666</v>
      </c>
      <c r="CA116" t="s">
        <v>621</v>
      </c>
      <c r="CB116" t="s">
        <v>630</v>
      </c>
      <c r="CC116"/>
      <c r="CD116" t="n">
        <v>0.1</v>
      </c>
      <c r="CE116" t="s">
        <v>621</v>
      </c>
      <c r="CF116" t="n">
        <v>0</v>
      </c>
      <c r="CG116" t="s">
        <v>621</v>
      </c>
      <c r="CH116" t="n">
        <v>0</v>
      </c>
      <c r="CI116" t="s">
        <v>621</v>
      </c>
      <c r="CJ116" t="s">
        <v>630</v>
      </c>
      <c r="CK116"/>
      <c r="CL116" t="s">
        <v>655</v>
      </c>
      <c r="CM116" t="s">
        <v>621</v>
      </c>
      <c r="CN116" t="n">
        <v>5.25</v>
      </c>
      <c r="CO116" t="n">
        <v>0</v>
      </c>
    </row>
    <row r="117">
      <c r="A117" s="119" t="n">
        <v>159</v>
      </c>
      <c r="B117" s="119" t="s">
        <v>1271</v>
      </c>
      <c r="C117" s="119" t="s">
        <v>1272</v>
      </c>
      <c r="D117" s="115"/>
      <c r="E117" s="115" t="str">
        <f>IFERROR(GEOMEAN(F117, G117), MAX(F117, G117))</f>
      </c>
      <c r="F117" s="115" t="str">
        <f>MAX(J117, CN117)</f>
      </c>
      <c r="G117" s="115" t="str">
        <f>MAX(R117, U117, V117, Y117, Z117, AJ117, CO117)</f>
      </c>
      <c r="H117" s="115"/>
      <c r="I117" s="115" t="n">
        <v>43.4</v>
      </c>
      <c r="J117" s="115" t="n">
        <v>5.32</v>
      </c>
      <c r="K117" s="115" t="n">
        <v>1</v>
      </c>
      <c r="L117" s="115" t="n">
        <v>0.8</v>
      </c>
      <c r="M117" s="115"/>
      <c r="N117" s="115"/>
      <c r="O117" s="115" t="n">
        <v>0.8</v>
      </c>
      <c r="P117" s="115" t="n">
        <v>0.7</v>
      </c>
      <c r="Q117" s="115" t="n">
        <v>0.8</v>
      </c>
      <c r="R117" s="115" t="n">
        <v>10</v>
      </c>
      <c r="S117" s="115" t="n">
        <v>-81.9514877497403</v>
      </c>
      <c r="T117" s="115" t="n">
        <v>-90.7451825947341</v>
      </c>
      <c r="U117" s="115" t="n">
        <v>0</v>
      </c>
      <c r="V117" s="115" t="n">
        <v>0</v>
      </c>
      <c r="W117" s="115" t="n">
        <v>0.491</v>
      </c>
      <c r="X117" s="115" t="n">
        <v>0.018</v>
      </c>
      <c r="Y117" s="115" t="n">
        <v>0.0196400000000008</v>
      </c>
      <c r="Z117" s="115" t="n">
        <v>0.0359999999999996</v>
      </c>
      <c r="AA117" s="115" t="n">
        <v>20210219</v>
      </c>
      <c r="AB117" s="115"/>
      <c r="AC117" s="115" t="n">
        <v>74.89</v>
      </c>
      <c r="AD117" s="115"/>
      <c r="AE117" s="115" t="n">
        <v>75</v>
      </c>
      <c r="AF117" s="115"/>
      <c r="AG117" s="115" t="n">
        <v>74.87</v>
      </c>
      <c r="AH117" s="115"/>
      <c r="AI117" s="115"/>
      <c r="AJ117" s="115" t="n">
        <v>0.786153846153846</v>
      </c>
      <c r="AK117" s="115" t="n">
        <v>2.5</v>
      </c>
      <c r="AL117" s="115" t="n">
        <v>3199</v>
      </c>
      <c r="AM117" s="115" t="n">
        <v>3199</v>
      </c>
      <c r="AN117" s="115" t="n">
        <v>54409.794</v>
      </c>
      <c r="AO117" s="115" t="n">
        <v>3188</v>
      </c>
      <c r="AP117" s="115" t="n">
        <v>0</v>
      </c>
      <c r="AQ117" s="115" t="n">
        <v>0</v>
      </c>
      <c r="AR117" s="115" t="n">
        <v>0.345043914680048</v>
      </c>
      <c r="AS117" s="115" t="n">
        <v>0.0345043914680048</v>
      </c>
      <c r="AT117" s="115" t="n">
        <v>4.8</v>
      </c>
      <c r="AU117" s="115"/>
      <c r="AV117" s="115" t="s">
        <v>1273</v>
      </c>
      <c r="AW117" s="115" t="s">
        <v>621</v>
      </c>
      <c r="AX117" s="115" t="s">
        <v>715</v>
      </c>
      <c r="AY117" s="115" t="s">
        <v>625</v>
      </c>
      <c r="AZ117" s="115" t="s">
        <v>699</v>
      </c>
      <c r="BA117" s="115" t="s">
        <v>621</v>
      </c>
      <c r="BB117" s="115" t="s">
        <v>671</v>
      </c>
      <c r="BC117" s="115" t="s">
        <v>625</v>
      </c>
      <c r="BD117" s="115" t="s">
        <v>661</v>
      </c>
      <c r="BE117" s="115" t="s">
        <v>625</v>
      </c>
      <c r="BF117" s="115" t="s">
        <v>662</v>
      </c>
      <c r="BG117" s="115" t="s">
        <v>625</v>
      </c>
      <c r="BH117" s="115" t="s">
        <v>672</v>
      </c>
      <c r="BI117" t="s">
        <v>621</v>
      </c>
      <c r="BJ117" t="s">
        <v>737</v>
      </c>
      <c r="BK117" t="s">
        <v>621</v>
      </c>
      <c r="BL117" t="s">
        <v>1274</v>
      </c>
      <c r="BM117" t="s">
        <v>621</v>
      </c>
      <c r="BN117" t="s">
        <v>731</v>
      </c>
      <c r="BO117" t="s">
        <v>623</v>
      </c>
      <c r="BP117" t="s">
        <v>752</v>
      </c>
      <c r="BQ117" t="s">
        <v>623</v>
      </c>
      <c r="BR117" t="s">
        <v>630</v>
      </c>
      <c r="BS117"/>
      <c r="BT117" t="s">
        <v>630</v>
      </c>
      <c r="BU117"/>
      <c r="BV117" t="s">
        <v>650</v>
      </c>
      <c r="BW117" t="s">
        <v>621</v>
      </c>
      <c r="BX117" t="s">
        <v>635</v>
      </c>
      <c r="BY117" t="s">
        <v>621</v>
      </c>
      <c r="BZ117" t="s">
        <v>666</v>
      </c>
      <c r="CA117" t="s">
        <v>621</v>
      </c>
      <c r="CB117" t="s">
        <v>1275</v>
      </c>
      <c r="CC117" t="s">
        <v>623</v>
      </c>
      <c r="CD117" t="n">
        <v>0</v>
      </c>
      <c r="CE117" t="s">
        <v>621</v>
      </c>
      <c r="CF117" t="n">
        <v>0.1</v>
      </c>
      <c r="CG117" t="s">
        <v>621</v>
      </c>
      <c r="CH117" t="n">
        <v>0.3</v>
      </c>
      <c r="CI117" t="s">
        <v>621</v>
      </c>
      <c r="CJ117" t="s">
        <v>637</v>
      </c>
      <c r="CK117" t="s">
        <v>621</v>
      </c>
      <c r="CL117" t="s">
        <v>623</v>
      </c>
      <c r="CM117" t="s">
        <v>623</v>
      </c>
      <c r="CN117" t="n">
        <v>7</v>
      </c>
      <c r="CO117" t="n">
        <v>0</v>
      </c>
    </row>
    <row r="118">
      <c r="A118" s="119" t="n">
        <v>160</v>
      </c>
      <c r="B118" s="119" t="s">
        <v>1276</v>
      </c>
      <c r="C118" s="119" t="s">
        <v>1277</v>
      </c>
      <c r="D118" s="115"/>
      <c r="E118" s="115" t="str">
        <f>IFERROR(GEOMEAN(F118, G118), MAX(F118, G118))</f>
      </c>
      <c r="F118" s="115" t="str">
        <f>MAX(J118, CN118)</f>
      </c>
      <c r="G118" s="115" t="str">
        <f>MAX(R118, U118, V118, Y118, Z118, AJ118, CO118)</f>
      </c>
      <c r="H118" s="115"/>
      <c r="I118" s="115" t="n">
        <v>43.7</v>
      </c>
      <c r="J118" s="115" t="n">
        <v>5.26</v>
      </c>
      <c r="K118" s="115"/>
      <c r="L118" s="115"/>
      <c r="M118" s="115"/>
      <c r="N118" s="115"/>
      <c r="O118" s="115"/>
      <c r="P118" s="115"/>
      <c r="Q118" s="115"/>
      <c r="R118" s="115"/>
      <c r="S118" s="115" t="n">
        <v>55.0163754899105</v>
      </c>
      <c r="T118" s="115" t="n">
        <v>4.53531021621828</v>
      </c>
      <c r="U118" s="115" t="n">
        <v>3.66775836599403</v>
      </c>
      <c r="V118" s="115" t="n">
        <v>0.302354014414552</v>
      </c>
      <c r="W118" s="115" t="n">
        <v>731.729</v>
      </c>
      <c r="X118" s="115" t="n">
        <v>12.965</v>
      </c>
      <c r="Y118" s="115" t="n">
        <v>10</v>
      </c>
      <c r="Z118" s="115" t="n">
        <v>10</v>
      </c>
      <c r="AA118" s="115"/>
      <c r="AB118" s="115"/>
      <c r="AC118" s="115"/>
      <c r="AD118" s="115"/>
      <c r="AE118" s="115"/>
      <c r="AF118" s="115"/>
      <c r="AG118" s="115"/>
      <c r="AH118" s="115"/>
      <c r="AI118" s="115"/>
      <c r="AJ118" s="115"/>
      <c r="AK118" s="115"/>
      <c r="AL118" s="115" t="n">
        <v>1345</v>
      </c>
      <c r="AM118" s="115" t="n">
        <v>1302</v>
      </c>
      <c r="AN118" s="115" t="n">
        <v>628.062</v>
      </c>
      <c r="AO118" s="115" t="n">
        <v>882</v>
      </c>
      <c r="AP118" s="115" t="n">
        <v>43</v>
      </c>
      <c r="AQ118" s="115" t="n">
        <v>68.4645783378074</v>
      </c>
      <c r="AR118" s="115" t="n">
        <v>52.4943310657596</v>
      </c>
      <c r="AS118" s="115" t="n">
        <v>5.24943310657596</v>
      </c>
      <c r="AT118" s="115" t="n">
        <v>3.7</v>
      </c>
      <c r="AU118" s="115"/>
      <c r="AV118" s="115" t="s">
        <v>1278</v>
      </c>
      <c r="AW118" s="115" t="s">
        <v>623</v>
      </c>
      <c r="AX118" s="115" t="s">
        <v>630</v>
      </c>
      <c r="AY118" s="115"/>
      <c r="AZ118" s="115" t="s">
        <v>630</v>
      </c>
      <c r="BA118" s="115"/>
      <c r="BB118" s="115" t="s">
        <v>630</v>
      </c>
      <c r="BC118" s="115"/>
      <c r="BD118" s="115" t="s">
        <v>630</v>
      </c>
      <c r="BE118" s="115"/>
      <c r="BF118" s="115" t="s">
        <v>630</v>
      </c>
      <c r="BG118" s="115"/>
      <c r="BH118" s="115" t="s">
        <v>630</v>
      </c>
      <c r="BI118"/>
      <c r="BJ118" t="s">
        <v>1160</v>
      </c>
      <c r="BK118" t="s">
        <v>623</v>
      </c>
      <c r="BL118" t="s">
        <v>630</v>
      </c>
      <c r="BM118"/>
      <c r="BN118" t="s">
        <v>1147</v>
      </c>
      <c r="BO118" t="s">
        <v>625</v>
      </c>
      <c r="BP118" t="s">
        <v>649</v>
      </c>
      <c r="BQ118" t="s">
        <v>621</v>
      </c>
      <c r="BR118" t="s">
        <v>630</v>
      </c>
      <c r="BS118"/>
      <c r="BT118" t="s">
        <v>630</v>
      </c>
      <c r="BU118"/>
      <c r="BV118" t="s">
        <v>630</v>
      </c>
      <c r="BW118"/>
      <c r="BX118" t="s">
        <v>630</v>
      </c>
      <c r="BY118"/>
      <c r="BZ118" t="s">
        <v>630</v>
      </c>
      <c r="CA118"/>
      <c r="CB118" t="s">
        <v>630</v>
      </c>
      <c r="CC118"/>
      <c r="CD118" t="n">
        <v>0</v>
      </c>
      <c r="CE118" t="s">
        <v>621</v>
      </c>
      <c r="CF118" t="n">
        <v>0</v>
      </c>
      <c r="CG118" t="s">
        <v>621</v>
      </c>
      <c r="CH118" t="n">
        <v>0</v>
      </c>
      <c r="CI118" t="s">
        <v>621</v>
      </c>
      <c r="CJ118" t="s">
        <v>630</v>
      </c>
      <c r="CK118"/>
      <c r="CL118" t="s">
        <v>655</v>
      </c>
      <c r="CM118" t="s">
        <v>621</v>
      </c>
      <c r="CN118" t="n">
        <v>4.25</v>
      </c>
      <c r="CO118" t="n">
        <v>0</v>
      </c>
    </row>
    <row r="119">
      <c r="A119" s="119" t="n">
        <v>161</v>
      </c>
      <c r="B119" s="119" t="s">
        <v>1279</v>
      </c>
      <c r="C119" s="119" t="s">
        <v>1280</v>
      </c>
      <c r="D119" s="115"/>
      <c r="E119" s="115" t="str">
        <f>IFERROR(GEOMEAN(F119, G119), MAX(F119, G119))</f>
      </c>
      <c r="F119" s="115" t="str">
        <f>MAX(J119, CN119)</f>
      </c>
      <c r="G119" s="115" t="str">
        <f>MAX(R119, U119, V119, Y119, Z119, AJ119, CO119)</f>
      </c>
      <c r="H119" s="115"/>
      <c r="I119" s="115" t="n">
        <v>49.5</v>
      </c>
      <c r="J119" s="115" t="n">
        <v>4.1</v>
      </c>
      <c r="K119" s="115" t="n">
        <v>1</v>
      </c>
      <c r="L119" s="115" t="n">
        <v>0.4</v>
      </c>
      <c r="M119" s="115"/>
      <c r="N119" s="115"/>
      <c r="O119" s="115" t="n">
        <v>1</v>
      </c>
      <c r="P119" s="115" t="n">
        <v>0.7</v>
      </c>
      <c r="Q119" s="115" t="n">
        <v>0.8</v>
      </c>
      <c r="R119" s="115" t="n">
        <v>10</v>
      </c>
      <c r="S119" s="115" t="n">
        <v>0.01</v>
      </c>
      <c r="T119" s="115" t="n">
        <v>0.01</v>
      </c>
      <c r="U119" s="115" t="n">
        <v>0.000666666666667481</v>
      </c>
      <c r="V119" s="115" t="n">
        <v>0.000666666666667481</v>
      </c>
      <c r="W119" s="115" t="n">
        <v>13.247</v>
      </c>
      <c r="X119" s="115" t="n">
        <v>0</v>
      </c>
      <c r="Y119" s="115" t="n">
        <v>0.52988</v>
      </c>
      <c r="Z119" s="115" t="n">
        <v>0</v>
      </c>
      <c r="AA119" s="115" t="n">
        <v>20210219</v>
      </c>
      <c r="AB119" s="115"/>
      <c r="AC119" s="115" t="n">
        <v>70.28</v>
      </c>
      <c r="AD119" s="115"/>
      <c r="AE119" s="115" t="n">
        <v>75</v>
      </c>
      <c r="AF119" s="115"/>
      <c r="AG119" s="115" t="n">
        <v>69.55</v>
      </c>
      <c r="AH119" s="115"/>
      <c r="AI119" s="115"/>
      <c r="AJ119" s="115" t="n">
        <v>1.49538461538462</v>
      </c>
      <c r="AK119" s="115" t="n">
        <v>2.5</v>
      </c>
      <c r="AL119" s="115" t="n">
        <v>2</v>
      </c>
      <c r="AM119" s="115" t="n">
        <v>2</v>
      </c>
      <c r="AN119" s="115" t="n">
        <v>3278.292</v>
      </c>
      <c r="AO119" s="115" t="n">
        <v>2</v>
      </c>
      <c r="AP119" s="115" t="n">
        <v>0</v>
      </c>
      <c r="AQ119" s="115" t="n">
        <v>0</v>
      </c>
      <c r="AR119" s="115" t="n">
        <v>0</v>
      </c>
      <c r="AS119" s="115" t="n">
        <v>0</v>
      </c>
      <c r="AT119" s="115" t="n">
        <v>3.7</v>
      </c>
      <c r="AU119" s="115"/>
      <c r="AV119" s="115" t="s">
        <v>1281</v>
      </c>
      <c r="AW119" s="115" t="s">
        <v>621</v>
      </c>
      <c r="AX119" s="115" t="s">
        <v>842</v>
      </c>
      <c r="AY119" s="115" t="s">
        <v>625</v>
      </c>
      <c r="AZ119" s="115" t="s">
        <v>699</v>
      </c>
      <c r="BA119" s="115" t="s">
        <v>621</v>
      </c>
      <c r="BB119" s="115" t="s">
        <v>644</v>
      </c>
      <c r="BC119" s="115" t="s">
        <v>621</v>
      </c>
      <c r="BD119" s="115" t="s">
        <v>661</v>
      </c>
      <c r="BE119" s="115" t="s">
        <v>625</v>
      </c>
      <c r="BF119" s="115" t="s">
        <v>662</v>
      </c>
      <c r="BG119" s="115" t="s">
        <v>625</v>
      </c>
      <c r="BH119" s="115" t="s">
        <v>672</v>
      </c>
      <c r="BI119" t="s">
        <v>621</v>
      </c>
      <c r="BJ119" t="s">
        <v>744</v>
      </c>
      <c r="BK119" t="s">
        <v>623</v>
      </c>
      <c r="BL119" t="s">
        <v>1282</v>
      </c>
      <c r="BM119" t="s">
        <v>625</v>
      </c>
      <c r="BN119" t="s">
        <v>1283</v>
      </c>
      <c r="BO119" t="s">
        <v>625</v>
      </c>
      <c r="BP119" t="s">
        <v>649</v>
      </c>
      <c r="BQ119" t="s">
        <v>621</v>
      </c>
      <c r="BR119" t="s">
        <v>630</v>
      </c>
      <c r="BS119"/>
      <c r="BT119" t="s">
        <v>653</v>
      </c>
      <c r="BU119" t="s">
        <v>625</v>
      </c>
      <c r="BV119" t="s">
        <v>650</v>
      </c>
      <c r="BW119" t="s">
        <v>621</v>
      </c>
      <c r="BX119" t="s">
        <v>651</v>
      </c>
      <c r="BY119" t="s">
        <v>625</v>
      </c>
      <c r="BZ119" t="s">
        <v>666</v>
      </c>
      <c r="CA119" t="s">
        <v>621</v>
      </c>
      <c r="CB119" t="s">
        <v>630</v>
      </c>
      <c r="CC119"/>
      <c r="CD119" t="n">
        <v>0</v>
      </c>
      <c r="CE119" t="s">
        <v>621</v>
      </c>
      <c r="CF119" t="n">
        <v>0</v>
      </c>
      <c r="CG119" t="s">
        <v>621</v>
      </c>
      <c r="CH119" t="n">
        <v>1.7</v>
      </c>
      <c r="CI119" t="s">
        <v>621</v>
      </c>
      <c r="CJ119" t="s">
        <v>630</v>
      </c>
      <c r="CK119"/>
      <c r="CL119" t="s">
        <v>655</v>
      </c>
      <c r="CM119" t="s">
        <v>621</v>
      </c>
      <c r="CN119" t="n">
        <v>4.25</v>
      </c>
      <c r="CO119" t="n">
        <v>0</v>
      </c>
    </row>
    <row r="120">
      <c r="A120" s="119" t="n">
        <v>162</v>
      </c>
      <c r="B120" s="119" t="s">
        <v>1284</v>
      </c>
      <c r="C120" s="119" t="s">
        <v>1285</v>
      </c>
      <c r="D120" s="115"/>
      <c r="E120" s="115" t="str">
        <f>IFERROR(GEOMEAN(F120, G120), MAX(F120, G120))</f>
      </c>
      <c r="F120" s="115" t="str">
        <f>MAX(J120, CN120)</f>
      </c>
      <c r="G120" s="115" t="str">
        <f>MAX(R120, U120, V120, Y120, Z120, AJ120, CO120)</f>
      </c>
      <c r="H120" s="115"/>
      <c r="I120" s="115" t="n">
        <v>28.1</v>
      </c>
      <c r="J120" s="115" t="n">
        <v>8.38</v>
      </c>
      <c r="K120" s="115" t="n">
        <v>0.2</v>
      </c>
      <c r="L120" s="115" t="n">
        <v>0.6</v>
      </c>
      <c r="M120" s="115"/>
      <c r="N120" s="115"/>
      <c r="O120" s="115" t="n">
        <v>0.5</v>
      </c>
      <c r="P120" s="115" t="n">
        <v>0.4</v>
      </c>
      <c r="Q120" s="115" t="n">
        <v>0.4</v>
      </c>
      <c r="R120" s="115" t="n">
        <v>2.38095238095237</v>
      </c>
      <c r="S120" s="115" t="n">
        <v>-0.42149631190728</v>
      </c>
      <c r="T120" s="115" t="n">
        <v>-9.70665019134052</v>
      </c>
      <c r="U120" s="115" t="n">
        <v>0</v>
      </c>
      <c r="V120" s="115" t="n">
        <v>0</v>
      </c>
      <c r="W120" s="115" t="n">
        <v>26.222</v>
      </c>
      <c r="X120" s="115" t="n">
        <v>0.32</v>
      </c>
      <c r="Y120" s="115" t="n">
        <v>1.04888</v>
      </c>
      <c r="Z120" s="115" t="n">
        <v>0.640000000000001</v>
      </c>
      <c r="AA120" s="115" t="n">
        <v>20210219</v>
      </c>
      <c r="AB120" s="115"/>
      <c r="AC120" s="115" t="n">
        <v>55</v>
      </c>
      <c r="AD120" s="115"/>
      <c r="AE120" s="115" t="n">
        <v>0</v>
      </c>
      <c r="AF120" s="115"/>
      <c r="AG120" s="115" t="n">
        <v>63.46</v>
      </c>
      <c r="AH120" s="115"/>
      <c r="AI120" s="115"/>
      <c r="AJ120" s="115" t="n">
        <v>3.84615384615385</v>
      </c>
      <c r="AK120" s="115" t="n">
        <v>10</v>
      </c>
      <c r="AL120" s="115" t="n">
        <v>1117</v>
      </c>
      <c r="AM120" s="115" t="n">
        <v>1042</v>
      </c>
      <c r="AN120" s="115" t="n">
        <v>31255.435</v>
      </c>
      <c r="AO120" s="115" t="n">
        <v>525</v>
      </c>
      <c r="AP120" s="115" t="n">
        <v>75</v>
      </c>
      <c r="AQ120" s="115" t="n">
        <v>2.39958266458298</v>
      </c>
      <c r="AR120" s="115" t="n">
        <v>112.761904761905</v>
      </c>
      <c r="AS120" s="115" t="n">
        <v>10</v>
      </c>
      <c r="AT120" s="115" t="n">
        <v>6.2</v>
      </c>
      <c r="AU120" s="115"/>
      <c r="AV120" s="115" t="s">
        <v>1286</v>
      </c>
      <c r="AW120" s="115" t="s">
        <v>625</v>
      </c>
      <c r="AX120" s="115" t="s">
        <v>1226</v>
      </c>
      <c r="AY120" s="115" t="s">
        <v>625</v>
      </c>
      <c r="AZ120" s="115" t="s">
        <v>643</v>
      </c>
      <c r="BA120" s="115" t="s">
        <v>625</v>
      </c>
      <c r="BB120" s="115" t="s">
        <v>626</v>
      </c>
      <c r="BC120" s="115" t="s">
        <v>623</v>
      </c>
      <c r="BD120" s="115" t="s">
        <v>626</v>
      </c>
      <c r="BE120" s="115" t="s">
        <v>623</v>
      </c>
      <c r="BF120" s="115" t="s">
        <v>627</v>
      </c>
      <c r="BG120" s="115" t="s">
        <v>623</v>
      </c>
      <c r="BH120" s="115" t="s">
        <v>628</v>
      </c>
      <c r="BI120" t="s">
        <v>623</v>
      </c>
      <c r="BJ120" t="s">
        <v>1129</v>
      </c>
      <c r="BK120" t="s">
        <v>625</v>
      </c>
      <c r="BL120" t="s">
        <v>630</v>
      </c>
      <c r="BM120"/>
      <c r="BN120" t="s">
        <v>825</v>
      </c>
      <c r="BO120" t="s">
        <v>625</v>
      </c>
      <c r="BP120" t="s">
        <v>694</v>
      </c>
      <c r="BQ120" t="s">
        <v>625</v>
      </c>
      <c r="BR120" t="s">
        <v>1287</v>
      </c>
      <c r="BS120" t="s">
        <v>625</v>
      </c>
      <c r="BT120" t="s">
        <v>630</v>
      </c>
      <c r="BU120"/>
      <c r="BV120" t="s">
        <v>650</v>
      </c>
      <c r="BW120" t="s">
        <v>621</v>
      </c>
      <c r="BX120" t="s">
        <v>725</v>
      </c>
      <c r="BY120" t="s">
        <v>625</v>
      </c>
      <c r="BZ120" t="s">
        <v>666</v>
      </c>
      <c r="CA120" t="s">
        <v>621</v>
      </c>
      <c r="CB120" t="s">
        <v>1288</v>
      </c>
      <c r="CC120" t="s">
        <v>623</v>
      </c>
      <c r="CD120" t="n">
        <v>3.5</v>
      </c>
      <c r="CE120" t="s">
        <v>625</v>
      </c>
      <c r="CF120" t="n">
        <v>5.1</v>
      </c>
      <c r="CG120" t="s">
        <v>625</v>
      </c>
      <c r="CH120" t="n">
        <v>6</v>
      </c>
      <c r="CI120" t="s">
        <v>625</v>
      </c>
      <c r="CJ120" t="s">
        <v>654</v>
      </c>
      <c r="CK120" t="s">
        <v>623</v>
      </c>
      <c r="CL120" t="s">
        <v>623</v>
      </c>
      <c r="CM120" t="s">
        <v>623</v>
      </c>
      <c r="CN120" t="n">
        <v>10</v>
      </c>
      <c r="CO120" t="n">
        <v>0</v>
      </c>
    </row>
    <row r="121">
      <c r="A121" s="119" t="n">
        <v>163</v>
      </c>
      <c r="B121" s="119" t="s">
        <v>1289</v>
      </c>
      <c r="C121" s="119" t="s">
        <v>1290</v>
      </c>
      <c r="D121" s="115"/>
      <c r="E121" s="115" t="str">
        <f>IFERROR(GEOMEAN(F121, G121), MAX(F121, G121))</f>
      </c>
      <c r="F121" s="115" t="str">
        <f>MAX(J121, CN121)</f>
      </c>
      <c r="G121" s="115" t="str">
        <f>MAX(R121, U121, V121, Y121, Z121, AJ121, CO121)</f>
      </c>
      <c r="H121" s="115"/>
      <c r="I121" s="115" t="n">
        <v>27.5</v>
      </c>
      <c r="J121" s="115" t="n">
        <v>8.5</v>
      </c>
      <c r="K121" s="115" t="n">
        <v>0.6</v>
      </c>
      <c r="L121" s="115" t="n">
        <v>0.6</v>
      </c>
      <c r="M121" s="115"/>
      <c r="N121" s="115"/>
      <c r="O121" s="115" t="n">
        <v>1</v>
      </c>
      <c r="P121" s="115"/>
      <c r="Q121" s="115" t="n">
        <v>0.7</v>
      </c>
      <c r="R121" s="115" t="n">
        <v>9.52380952380948</v>
      </c>
      <c r="S121" s="115" t="n">
        <v>-28.2051282051282</v>
      </c>
      <c r="T121" s="115" t="n">
        <v>-33.4908630411252</v>
      </c>
      <c r="U121" s="115" t="n">
        <v>0</v>
      </c>
      <c r="V121" s="115" t="n">
        <v>0</v>
      </c>
      <c r="W121" s="115" t="n">
        <v>4.086</v>
      </c>
      <c r="X121" s="115" t="n">
        <v>0.184</v>
      </c>
      <c r="Y121" s="115" t="n">
        <v>0.16344</v>
      </c>
      <c r="Z121" s="115" t="n">
        <v>0.368</v>
      </c>
      <c r="AA121" s="115" t="n">
        <v>20210219</v>
      </c>
      <c r="AB121" s="115"/>
      <c r="AC121" s="115" t="n">
        <v>44.44</v>
      </c>
      <c r="AD121" s="115"/>
      <c r="AE121" s="115" t="n">
        <v>0</v>
      </c>
      <c r="AF121" s="115"/>
      <c r="AG121" s="115" t="n">
        <v>43.59</v>
      </c>
      <c r="AH121" s="115"/>
      <c r="AI121" s="115"/>
      <c r="AJ121" s="115" t="n">
        <v>5.47076923076923</v>
      </c>
      <c r="AK121" s="115" t="n">
        <v>10</v>
      </c>
      <c r="AL121" s="115" t="n">
        <v>443</v>
      </c>
      <c r="AM121" s="115" t="n">
        <v>442</v>
      </c>
      <c r="AN121" s="115" t="n">
        <v>4649.66</v>
      </c>
      <c r="AO121" s="115" t="n">
        <v>428</v>
      </c>
      <c r="AP121" s="115" t="n">
        <v>1</v>
      </c>
      <c r="AQ121" s="115" t="n">
        <v>0.21506948895188</v>
      </c>
      <c r="AR121" s="115" t="n">
        <v>3.50467289719627</v>
      </c>
      <c r="AS121" s="115" t="n">
        <v>0.350467289719628</v>
      </c>
      <c r="AT121" s="115" t="n">
        <v>5.8</v>
      </c>
      <c r="AU121" s="115"/>
      <c r="AV121" s="115" t="s">
        <v>1120</v>
      </c>
      <c r="AW121" s="115" t="s">
        <v>621</v>
      </c>
      <c r="AX121" s="115" t="s">
        <v>698</v>
      </c>
      <c r="AY121" s="115" t="s">
        <v>625</v>
      </c>
      <c r="AZ121" s="115" t="s">
        <v>643</v>
      </c>
      <c r="BA121" s="115" t="s">
        <v>625</v>
      </c>
      <c r="BB121" s="115" t="s">
        <v>626</v>
      </c>
      <c r="BC121" s="115" t="s">
        <v>623</v>
      </c>
      <c r="BD121" s="115" t="s">
        <v>626</v>
      </c>
      <c r="BE121" s="115" t="s">
        <v>623</v>
      </c>
      <c r="BF121" s="115" t="s">
        <v>627</v>
      </c>
      <c r="BG121" s="115" t="s">
        <v>623</v>
      </c>
      <c r="BH121" s="115" t="s">
        <v>628</v>
      </c>
      <c r="BI121" t="s">
        <v>623</v>
      </c>
      <c r="BJ121" t="s">
        <v>722</v>
      </c>
      <c r="BK121" t="s">
        <v>623</v>
      </c>
      <c r="BL121" t="s">
        <v>630</v>
      </c>
      <c r="BM121"/>
      <c r="BN121" t="s">
        <v>1291</v>
      </c>
      <c r="BO121" t="s">
        <v>625</v>
      </c>
      <c r="BP121" t="s">
        <v>649</v>
      </c>
      <c r="BQ121" t="s">
        <v>621</v>
      </c>
      <c r="BR121" t="s">
        <v>1292</v>
      </c>
      <c r="BS121" t="s">
        <v>625</v>
      </c>
      <c r="BT121" t="s">
        <v>630</v>
      </c>
      <c r="BU121"/>
      <c r="BV121" t="s">
        <v>650</v>
      </c>
      <c r="BW121" t="s">
        <v>621</v>
      </c>
      <c r="BX121" t="s">
        <v>725</v>
      </c>
      <c r="BY121" t="s">
        <v>625</v>
      </c>
      <c r="BZ121" t="s">
        <v>666</v>
      </c>
      <c r="CA121" t="s">
        <v>621</v>
      </c>
      <c r="CB121" t="s">
        <v>630</v>
      </c>
      <c r="CC121"/>
      <c r="CD121" t="n">
        <v>0</v>
      </c>
      <c r="CE121" t="s">
        <v>621</v>
      </c>
      <c r="CF121" t="n">
        <v>0</v>
      </c>
      <c r="CG121" t="s">
        <v>621</v>
      </c>
      <c r="CH121" t="n">
        <v>4.2</v>
      </c>
      <c r="CI121" t="s">
        <v>625</v>
      </c>
      <c r="CJ121" t="s">
        <v>637</v>
      </c>
      <c r="CK121" t="s">
        <v>621</v>
      </c>
      <c r="CL121" t="s">
        <v>625</v>
      </c>
      <c r="CM121" t="s">
        <v>625</v>
      </c>
      <c r="CN121" t="n">
        <v>9.5</v>
      </c>
      <c r="CO121" t="n">
        <v>10</v>
      </c>
    </row>
    <row r="122">
      <c r="A122" s="119" t="n">
        <v>164</v>
      </c>
      <c r="B122" s="119" t="s">
        <v>1293</v>
      </c>
      <c r="C122" s="119" t="s">
        <v>1294</v>
      </c>
      <c r="D122" s="115"/>
      <c r="E122" s="115" t="str">
        <f>IFERROR(GEOMEAN(F122, G122), MAX(F122, G122))</f>
      </c>
      <c r="F122" s="115" t="str">
        <f>MAX(J122, CN122)</f>
      </c>
      <c r="G122" s="115" t="str">
        <f>MAX(R122, U122, V122, Y122, Z122, AJ122, CO122)</f>
      </c>
      <c r="H122" s="115"/>
      <c r="I122" s="115" t="n">
        <v>34.9</v>
      </c>
      <c r="J122" s="115" t="n">
        <v>7.02</v>
      </c>
      <c r="K122" s="115" t="n">
        <v>1</v>
      </c>
      <c r="L122" s="115" t="n">
        <v>0.5</v>
      </c>
      <c r="M122" s="115"/>
      <c r="N122" s="115"/>
      <c r="O122" s="115" t="n">
        <v>1</v>
      </c>
      <c r="P122" s="115" t="n">
        <v>0.7</v>
      </c>
      <c r="Q122" s="115" t="n">
        <v>0.8</v>
      </c>
      <c r="R122" s="115" t="n">
        <v>10</v>
      </c>
      <c r="S122" s="115" t="n">
        <v>0.01</v>
      </c>
      <c r="T122" s="115" t="n">
        <v>0.01</v>
      </c>
      <c r="U122" s="115" t="n">
        <v>0.000666666666667481</v>
      </c>
      <c r="V122" s="115" t="n">
        <v>0.000666666666667481</v>
      </c>
      <c r="W122" s="115" t="n">
        <v>0.899</v>
      </c>
      <c r="X122" s="115" t="n">
        <v>0</v>
      </c>
      <c r="Y122" s="115" t="n">
        <v>0.0359600000000011</v>
      </c>
      <c r="Z122" s="115" t="n">
        <v>0</v>
      </c>
      <c r="AA122" s="115" t="n">
        <v>20210219</v>
      </c>
      <c r="AB122" s="115" t="n">
        <v>39.67</v>
      </c>
      <c r="AC122" s="115" t="n">
        <v>39.67</v>
      </c>
      <c r="AD122" s="115" t="n">
        <v>75</v>
      </c>
      <c r="AE122" s="115" t="n">
        <v>75</v>
      </c>
      <c r="AF122" s="115" t="n">
        <v>34.23</v>
      </c>
      <c r="AG122" s="115" t="n">
        <v>34.23</v>
      </c>
      <c r="AH122" s="115" t="n">
        <v>1</v>
      </c>
      <c r="AI122" s="115" t="n">
        <v>1</v>
      </c>
      <c r="AJ122" s="115" t="n">
        <v>6.20461538461538</v>
      </c>
      <c r="AK122" s="115" t="n">
        <v>2.5</v>
      </c>
      <c r="AL122" s="115" t="n">
        <v>10</v>
      </c>
      <c r="AM122" s="115" t="n">
        <v>10</v>
      </c>
      <c r="AN122" s="115" t="n">
        <v>1271.767</v>
      </c>
      <c r="AO122" s="115" t="n">
        <v>10</v>
      </c>
      <c r="AP122" s="115" t="n">
        <v>0</v>
      </c>
      <c r="AQ122" s="115" t="n">
        <v>0</v>
      </c>
      <c r="AR122" s="115" t="n">
        <v>0</v>
      </c>
      <c r="AS122" s="115" t="n">
        <v>0</v>
      </c>
      <c r="AT122" s="115" t="n">
        <v>3.7</v>
      </c>
      <c r="AU122" s="115"/>
      <c r="AV122" s="115" t="s">
        <v>1295</v>
      </c>
      <c r="AW122" s="115" t="s">
        <v>621</v>
      </c>
      <c r="AX122" s="115" t="s">
        <v>1296</v>
      </c>
      <c r="AY122" s="115" t="s">
        <v>623</v>
      </c>
      <c r="AZ122" s="115" t="s">
        <v>643</v>
      </c>
      <c r="BA122" s="115" t="s">
        <v>625</v>
      </c>
      <c r="BB122" s="115" t="s">
        <v>626</v>
      </c>
      <c r="BC122" s="115" t="s">
        <v>623</v>
      </c>
      <c r="BD122" s="115" t="s">
        <v>626</v>
      </c>
      <c r="BE122" s="115" t="s">
        <v>623</v>
      </c>
      <c r="BF122" s="115" t="s">
        <v>708</v>
      </c>
      <c r="BG122" s="115" t="s">
        <v>621</v>
      </c>
      <c r="BH122" s="115" t="s">
        <v>628</v>
      </c>
      <c r="BI122" t="s">
        <v>623</v>
      </c>
      <c r="BJ122" t="s">
        <v>1297</v>
      </c>
      <c r="BK122" t="s">
        <v>623</v>
      </c>
      <c r="BL122" t="s">
        <v>648</v>
      </c>
      <c r="BM122" t="s">
        <v>623</v>
      </c>
      <c r="BN122" t="s">
        <v>1298</v>
      </c>
      <c r="BO122" t="s">
        <v>621</v>
      </c>
      <c r="BP122" t="s">
        <v>649</v>
      </c>
      <c r="BQ122" t="s">
        <v>621</v>
      </c>
      <c r="BR122" t="s">
        <v>630</v>
      </c>
      <c r="BS122"/>
      <c r="BT122" t="s">
        <v>630</v>
      </c>
      <c r="BU122"/>
      <c r="BV122" t="s">
        <v>650</v>
      </c>
      <c r="BW122" t="s">
        <v>621</v>
      </c>
      <c r="BX122" t="s">
        <v>651</v>
      </c>
      <c r="BY122" t="s">
        <v>625</v>
      </c>
      <c r="BZ122" t="s">
        <v>666</v>
      </c>
      <c r="CA122" t="s">
        <v>621</v>
      </c>
      <c r="CB122" t="s">
        <v>630</v>
      </c>
      <c r="CC122"/>
      <c r="CD122" t="n">
        <v>0.1</v>
      </c>
      <c r="CE122" t="s">
        <v>621</v>
      </c>
      <c r="CF122" t="n">
        <v>6.8</v>
      </c>
      <c r="CG122" t="s">
        <v>625</v>
      </c>
      <c r="CH122" t="n">
        <v>0.3</v>
      </c>
      <c r="CI122" t="s">
        <v>621</v>
      </c>
      <c r="CJ122" t="s">
        <v>630</v>
      </c>
      <c r="CK122"/>
      <c r="CL122" t="s">
        <v>655</v>
      </c>
      <c r="CM122" t="s">
        <v>621</v>
      </c>
      <c r="CN122" t="n">
        <v>4.25</v>
      </c>
      <c r="CO122" t="n">
        <v>0</v>
      </c>
    </row>
    <row r="123">
      <c r="A123" s="119" t="n">
        <v>165</v>
      </c>
      <c r="B123" s="119" t="s">
        <v>1299</v>
      </c>
      <c r="C123" s="119" t="s">
        <v>1300</v>
      </c>
      <c r="D123" s="115"/>
      <c r="E123" s="115" t="str">
        <f>IFERROR(GEOMEAN(F123, G123), MAX(F123, G123))</f>
      </c>
      <c r="F123" s="115" t="str">
        <f>MAX(J123, CN123)</f>
      </c>
      <c r="G123" s="115" t="str">
        <f>MAX(R123, U123, V123, Y123, Z123, AJ123, CO123)</f>
      </c>
      <c r="H123" s="115"/>
      <c r="I123" s="115" t="n">
        <v>28</v>
      </c>
      <c r="J123" s="115" t="n">
        <v>8.4</v>
      </c>
      <c r="K123" s="115" t="n">
        <v>0</v>
      </c>
      <c r="L123" s="115" t="n">
        <v>0.6</v>
      </c>
      <c r="M123" s="115"/>
      <c r="N123" s="115"/>
      <c r="O123" s="115" t="n">
        <v>0.8</v>
      </c>
      <c r="P123" s="115"/>
      <c r="Q123" s="115" t="n">
        <v>0.5</v>
      </c>
      <c r="R123" s="115" t="n">
        <v>4.76190476190474</v>
      </c>
      <c r="S123" s="115" t="n">
        <v>-33.9043087496696</v>
      </c>
      <c r="T123" s="115" t="n">
        <v>-58.3715315103673</v>
      </c>
      <c r="U123" s="115" t="n">
        <v>0</v>
      </c>
      <c r="V123" s="115" t="n">
        <v>0</v>
      </c>
      <c r="W123" s="115" t="n">
        <v>11.702</v>
      </c>
      <c r="X123" s="115" t="n">
        <v>0.523</v>
      </c>
      <c r="Y123" s="115" t="n">
        <v>0.46808</v>
      </c>
      <c r="Z123" s="115" t="n">
        <v>1.046</v>
      </c>
      <c r="AA123" s="115" t="n">
        <v>20210219</v>
      </c>
      <c r="AB123" s="115"/>
      <c r="AC123" s="115" t="n">
        <v>43.89</v>
      </c>
      <c r="AD123" s="115"/>
      <c r="AE123" s="115" t="n">
        <v>25</v>
      </c>
      <c r="AF123" s="115"/>
      <c r="AG123" s="115" t="n">
        <v>50.64</v>
      </c>
      <c r="AH123" s="115"/>
      <c r="AI123" s="115"/>
      <c r="AJ123" s="115" t="n">
        <v>5.55538461538462</v>
      </c>
      <c r="AK123" s="115" t="n">
        <v>7.5</v>
      </c>
      <c r="AL123" s="115" t="n">
        <v>1163</v>
      </c>
      <c r="AM123" s="115" t="n">
        <v>1156</v>
      </c>
      <c r="AN123" s="115" t="n">
        <v>19129.955</v>
      </c>
      <c r="AO123" s="115" t="n">
        <v>937</v>
      </c>
      <c r="AP123" s="115" t="n">
        <v>7</v>
      </c>
      <c r="AQ123" s="115" t="n">
        <v>0.365918267972925</v>
      </c>
      <c r="AR123" s="115" t="n">
        <v>24.119530416222</v>
      </c>
      <c r="AS123" s="115" t="n">
        <v>2.4119530416222</v>
      </c>
      <c r="AT123" s="115" t="n">
        <v>5.7</v>
      </c>
      <c r="AU123" s="115"/>
      <c r="AV123" s="115" t="s">
        <v>1301</v>
      </c>
      <c r="AW123" s="115" t="s">
        <v>625</v>
      </c>
      <c r="AX123" s="115" t="s">
        <v>761</v>
      </c>
      <c r="AY123" s="115" t="s">
        <v>625</v>
      </c>
      <c r="AZ123" s="115" t="s">
        <v>624</v>
      </c>
      <c r="BA123" s="115" t="s">
        <v>625</v>
      </c>
      <c r="BB123" s="115" t="s">
        <v>626</v>
      </c>
      <c r="BC123" s="115" t="s">
        <v>623</v>
      </c>
      <c r="BD123" s="115" t="s">
        <v>626</v>
      </c>
      <c r="BE123" s="115" t="s">
        <v>623</v>
      </c>
      <c r="BF123" s="115" t="s">
        <v>708</v>
      </c>
      <c r="BG123" s="115" t="s">
        <v>621</v>
      </c>
      <c r="BH123" s="115" t="s">
        <v>646</v>
      </c>
      <c r="BI123" t="s">
        <v>625</v>
      </c>
      <c r="BJ123" t="s">
        <v>732</v>
      </c>
      <c r="BK123" t="s">
        <v>625</v>
      </c>
      <c r="BL123" t="s">
        <v>630</v>
      </c>
      <c r="BM123"/>
      <c r="BN123" t="s">
        <v>1078</v>
      </c>
      <c r="BO123" t="s">
        <v>623</v>
      </c>
      <c r="BP123" t="s">
        <v>649</v>
      </c>
      <c r="BQ123" t="s">
        <v>621</v>
      </c>
      <c r="BR123" t="s">
        <v>1302</v>
      </c>
      <c r="BS123" t="s">
        <v>623</v>
      </c>
      <c r="BT123" t="s">
        <v>630</v>
      </c>
      <c r="BU123"/>
      <c r="BV123" t="s">
        <v>650</v>
      </c>
      <c r="BW123" t="s">
        <v>621</v>
      </c>
      <c r="BX123" t="s">
        <v>651</v>
      </c>
      <c r="BY123" t="s">
        <v>625</v>
      </c>
      <c r="BZ123" t="s">
        <v>652</v>
      </c>
      <c r="CA123" t="s">
        <v>625</v>
      </c>
      <c r="CB123" t="s">
        <v>925</v>
      </c>
      <c r="CC123" t="s">
        <v>623</v>
      </c>
      <c r="CD123" t="n">
        <v>3.2</v>
      </c>
      <c r="CE123" t="s">
        <v>625</v>
      </c>
      <c r="CF123" t="n">
        <v>0.7</v>
      </c>
      <c r="CG123" t="s">
        <v>621</v>
      </c>
      <c r="CH123" t="n">
        <v>5.4</v>
      </c>
      <c r="CI123" t="s">
        <v>625</v>
      </c>
      <c r="CJ123" t="s">
        <v>637</v>
      </c>
      <c r="CK123" t="s">
        <v>621</v>
      </c>
      <c r="CL123" t="s">
        <v>623</v>
      </c>
      <c r="CM123" t="s">
        <v>623</v>
      </c>
      <c r="CN123" t="n">
        <v>9.25</v>
      </c>
      <c r="CO123" t="n">
        <v>0</v>
      </c>
    </row>
    <row r="124">
      <c r="A124" s="119" t="n">
        <v>166</v>
      </c>
      <c r="B124" s="119" t="s">
        <v>1303</v>
      </c>
      <c r="C124" s="119" t="s">
        <v>1304</v>
      </c>
      <c r="D124" s="115"/>
      <c r="E124" s="115" t="str">
        <f>IFERROR(GEOMEAN(F124, G124), MAX(F124, G124))</f>
      </c>
      <c r="F124" s="115" t="str">
        <f>MAX(J124, CN124)</f>
      </c>
      <c r="G124" s="115" t="str">
        <f>MAX(R124, U124, V124, Y124, Z124, AJ124, CO124)</f>
      </c>
      <c r="H124" s="115"/>
      <c r="I124" s="115" t="n">
        <v>62.2</v>
      </c>
      <c r="J124" s="115" t="n">
        <v>1.56</v>
      </c>
      <c r="K124" s="115" t="n">
        <v>0.7</v>
      </c>
      <c r="L124" s="115" t="n">
        <v>0.9</v>
      </c>
      <c r="M124" s="115"/>
      <c r="N124" s="115"/>
      <c r="O124" s="115" t="n">
        <v>0.8</v>
      </c>
      <c r="P124" s="115" t="n">
        <v>0.6</v>
      </c>
      <c r="Q124" s="115" t="n">
        <v>0.7</v>
      </c>
      <c r="R124" s="115" t="n">
        <v>9.52380952380948</v>
      </c>
      <c r="S124" s="115" t="n">
        <v>7.69230769230769</v>
      </c>
      <c r="T124" s="115" t="n">
        <v>-26.6057781651031</v>
      </c>
      <c r="U124" s="115" t="n">
        <v>0.512820512820513</v>
      </c>
      <c r="V124" s="115" t="n">
        <v>0</v>
      </c>
      <c r="W124" s="115" t="n">
        <v>87.777</v>
      </c>
      <c r="X124" s="115" t="n">
        <v>0.415</v>
      </c>
      <c r="Y124" s="115" t="n">
        <v>3.51108</v>
      </c>
      <c r="Z124" s="115" t="n">
        <v>0.83</v>
      </c>
      <c r="AA124" s="115" t="n">
        <v>20210219</v>
      </c>
      <c r="AB124" s="115"/>
      <c r="AC124" s="115" t="n">
        <v>73.06</v>
      </c>
      <c r="AD124" s="115"/>
      <c r="AE124" s="115" t="n">
        <v>75</v>
      </c>
      <c r="AF124" s="115"/>
      <c r="AG124" s="115" t="n">
        <v>72.76</v>
      </c>
      <c r="AH124" s="115"/>
      <c r="AI124" s="115"/>
      <c r="AJ124" s="115" t="n">
        <v>1.06769230769231</v>
      </c>
      <c r="AK124" s="115" t="n">
        <v>2.5</v>
      </c>
      <c r="AL124" s="115" t="n">
        <v>1473</v>
      </c>
      <c r="AM124" s="115" t="n">
        <v>1434</v>
      </c>
      <c r="AN124" s="115" t="n">
        <v>32365.998</v>
      </c>
      <c r="AO124" s="115" t="n">
        <v>958</v>
      </c>
      <c r="AP124" s="115" t="n">
        <v>39</v>
      </c>
      <c r="AQ124" s="115" t="n">
        <v>1.20496825094039</v>
      </c>
      <c r="AR124" s="115" t="n">
        <v>53.7578288100209</v>
      </c>
      <c r="AS124" s="115" t="n">
        <v>5.37578288100209</v>
      </c>
      <c r="AT124" s="115" t="n">
        <v>3.2</v>
      </c>
      <c r="AU124" s="115"/>
      <c r="AV124" s="115" t="s">
        <v>1305</v>
      </c>
      <c r="AW124" s="115" t="s">
        <v>623</v>
      </c>
      <c r="AX124" s="115" t="s">
        <v>859</v>
      </c>
      <c r="AY124" s="115" t="s">
        <v>625</v>
      </c>
      <c r="AZ124" s="115" t="s">
        <v>660</v>
      </c>
      <c r="BA124" s="115" t="s">
        <v>625</v>
      </c>
      <c r="BB124" s="115" t="s">
        <v>671</v>
      </c>
      <c r="BC124" s="115" t="s">
        <v>625</v>
      </c>
      <c r="BD124" s="115" t="s">
        <v>661</v>
      </c>
      <c r="BE124" s="115" t="s">
        <v>625</v>
      </c>
      <c r="BF124" s="115" t="s">
        <v>662</v>
      </c>
      <c r="BG124" s="115" t="s">
        <v>625</v>
      </c>
      <c r="BH124" s="115" t="s">
        <v>672</v>
      </c>
      <c r="BI124" t="s">
        <v>621</v>
      </c>
      <c r="BJ124" t="s">
        <v>853</v>
      </c>
      <c r="BK124" t="s">
        <v>623</v>
      </c>
      <c r="BL124" t="s">
        <v>763</v>
      </c>
      <c r="BM124" t="s">
        <v>621</v>
      </c>
      <c r="BN124" t="s">
        <v>1167</v>
      </c>
      <c r="BO124" t="s">
        <v>625</v>
      </c>
      <c r="BP124" t="s">
        <v>694</v>
      </c>
      <c r="BQ124" t="s">
        <v>625</v>
      </c>
      <c r="BR124" t="s">
        <v>630</v>
      </c>
      <c r="BS124"/>
      <c r="BT124" t="s">
        <v>630</v>
      </c>
      <c r="BU124"/>
      <c r="BV124" t="s">
        <v>650</v>
      </c>
      <c r="BW124" t="s">
        <v>621</v>
      </c>
      <c r="BX124" t="s">
        <v>635</v>
      </c>
      <c r="BY124" t="s">
        <v>621</v>
      </c>
      <c r="BZ124" t="s">
        <v>666</v>
      </c>
      <c r="CA124" t="s">
        <v>621</v>
      </c>
      <c r="CB124" t="s">
        <v>630</v>
      </c>
      <c r="CC124"/>
      <c r="CD124" t="n">
        <v>2.8</v>
      </c>
      <c r="CE124" t="s">
        <v>625</v>
      </c>
      <c r="CF124" t="n">
        <v>0.1</v>
      </c>
      <c r="CG124" t="s">
        <v>621</v>
      </c>
      <c r="CH124" t="n">
        <v>2.8</v>
      </c>
      <c r="CI124" t="s">
        <v>625</v>
      </c>
      <c r="CJ124" t="s">
        <v>630</v>
      </c>
      <c r="CK124"/>
      <c r="CL124" t="s">
        <v>655</v>
      </c>
      <c r="CM124" t="s">
        <v>621</v>
      </c>
      <c r="CN124" t="n">
        <v>3</v>
      </c>
      <c r="CO124" t="n">
        <v>0</v>
      </c>
    </row>
    <row r="125">
      <c r="A125" s="119" t="n">
        <v>167</v>
      </c>
      <c r="B125" s="119" t="s">
        <v>1306</v>
      </c>
      <c r="C125" s="119" t="s">
        <v>1307</v>
      </c>
      <c r="D125" s="115"/>
      <c r="E125" s="115" t="str">
        <f>IFERROR(GEOMEAN(F125, G125), MAX(F125, G125))</f>
      </c>
      <c r="F125" s="115" t="str">
        <f>MAX(J125, CN125)</f>
      </c>
      <c r="G125" s="115" t="str">
        <f>MAX(R125, U125, V125, Y125, Z125, AJ125, CO125)</f>
      </c>
      <c r="H125" s="115"/>
      <c r="I125" s="115" t="n">
        <v>35.6</v>
      </c>
      <c r="J125" s="115" t="n">
        <v>6.88</v>
      </c>
      <c r="K125" s="115" t="n">
        <v>0</v>
      </c>
      <c r="L125" s="115" t="n">
        <v>0.6</v>
      </c>
      <c r="M125" s="115"/>
      <c r="N125" s="115"/>
      <c r="O125" s="115" t="n">
        <v>0.2</v>
      </c>
      <c r="P125" s="115" t="n">
        <v>0.5</v>
      </c>
      <c r="Q125" s="115" t="n">
        <v>0.3</v>
      </c>
      <c r="R125" s="115" t="n">
        <v>0</v>
      </c>
      <c r="S125" s="115" t="n">
        <v>-56.188400083486</v>
      </c>
      <c r="T125" s="115" t="n">
        <v>-19.6296792593133</v>
      </c>
      <c r="U125" s="115" t="n">
        <v>0</v>
      </c>
      <c r="V125" s="115" t="n">
        <v>0</v>
      </c>
      <c r="W125" s="115" t="n">
        <v>74.608</v>
      </c>
      <c r="X125" s="115" t="n">
        <v>0.675</v>
      </c>
      <c r="Y125" s="115" t="n">
        <v>2.98432</v>
      </c>
      <c r="Z125" s="115" t="n">
        <v>1.35</v>
      </c>
      <c r="AA125" s="115" t="n">
        <v>20210219</v>
      </c>
      <c r="AB125" s="115"/>
      <c r="AC125" s="115" t="n">
        <v>47.78</v>
      </c>
      <c r="AD125" s="115"/>
      <c r="AE125" s="115" t="n">
        <v>0</v>
      </c>
      <c r="AF125" s="115"/>
      <c r="AG125" s="115" t="n">
        <v>55.13</v>
      </c>
      <c r="AH125" s="115"/>
      <c r="AI125" s="115"/>
      <c r="AJ125" s="115" t="n">
        <v>4.95692307692308</v>
      </c>
      <c r="AK125" s="115" t="n">
        <v>10</v>
      </c>
      <c r="AL125" s="115" t="n">
        <v>464</v>
      </c>
      <c r="AM125" s="115" t="n">
        <v>455</v>
      </c>
      <c r="AN125" s="115" t="n">
        <v>2540.916</v>
      </c>
      <c r="AO125" s="115" t="n">
        <v>386</v>
      </c>
      <c r="AP125" s="115" t="n">
        <v>9</v>
      </c>
      <c r="AQ125" s="115" t="n">
        <v>3.54202972471345</v>
      </c>
      <c r="AR125" s="115" t="n">
        <v>20.2072538860104</v>
      </c>
      <c r="AS125" s="115" t="n">
        <v>2.02072538860104</v>
      </c>
      <c r="AT125" s="115" t="n">
        <v>5.1</v>
      </c>
      <c r="AU125" s="115"/>
      <c r="AV125" s="115" t="s">
        <v>1308</v>
      </c>
      <c r="AW125" s="115" t="s">
        <v>625</v>
      </c>
      <c r="AX125" s="115" t="s">
        <v>1029</v>
      </c>
      <c r="AY125" s="115" t="s">
        <v>625</v>
      </c>
      <c r="AZ125" s="115" t="s">
        <v>624</v>
      </c>
      <c r="BA125" s="115" t="s">
        <v>625</v>
      </c>
      <c r="BB125" s="115" t="s">
        <v>626</v>
      </c>
      <c r="BC125" s="115" t="s">
        <v>623</v>
      </c>
      <c r="BD125" s="115" t="s">
        <v>645</v>
      </c>
      <c r="BE125" s="115" t="s">
        <v>625</v>
      </c>
      <c r="BF125" s="115" t="s">
        <v>627</v>
      </c>
      <c r="BG125" s="115" t="s">
        <v>623</v>
      </c>
      <c r="BH125" s="115" t="s">
        <v>628</v>
      </c>
      <c r="BI125" t="s">
        <v>623</v>
      </c>
      <c r="BJ125" t="s">
        <v>1127</v>
      </c>
      <c r="BK125" t="s">
        <v>623</v>
      </c>
      <c r="BL125" t="s">
        <v>630</v>
      </c>
      <c r="BM125"/>
      <c r="BN125" t="s">
        <v>1309</v>
      </c>
      <c r="BO125" t="s">
        <v>621</v>
      </c>
      <c r="BP125" t="s">
        <v>649</v>
      </c>
      <c r="BQ125" t="s">
        <v>621</v>
      </c>
      <c r="BR125" t="s">
        <v>1310</v>
      </c>
      <c r="BS125" t="s">
        <v>625</v>
      </c>
      <c r="BT125" t="s">
        <v>630</v>
      </c>
      <c r="BU125"/>
      <c r="BV125" t="s">
        <v>650</v>
      </c>
      <c r="BW125" t="s">
        <v>621</v>
      </c>
      <c r="BX125" t="s">
        <v>651</v>
      </c>
      <c r="BY125" t="s">
        <v>625</v>
      </c>
      <c r="BZ125" t="s">
        <v>666</v>
      </c>
      <c r="CA125" t="s">
        <v>621</v>
      </c>
      <c r="CB125" t="s">
        <v>630</v>
      </c>
      <c r="CC125"/>
      <c r="CD125" t="n">
        <v>2.6</v>
      </c>
      <c r="CE125" t="s">
        <v>625</v>
      </c>
      <c r="CF125" t="n">
        <v>0</v>
      </c>
      <c r="CG125" t="s">
        <v>621</v>
      </c>
      <c r="CH125" t="n">
        <v>7.8</v>
      </c>
      <c r="CI125" t="s">
        <v>623</v>
      </c>
      <c r="CJ125" t="s">
        <v>637</v>
      </c>
      <c r="CK125" t="s">
        <v>621</v>
      </c>
      <c r="CL125" t="s">
        <v>623</v>
      </c>
      <c r="CM125" t="s">
        <v>623</v>
      </c>
      <c r="CN125" t="n">
        <v>7.75</v>
      </c>
      <c r="CO125" t="n">
        <v>0</v>
      </c>
    </row>
    <row r="126">
      <c r="A126" s="119" t="n">
        <v>168</v>
      </c>
      <c r="B126" s="119" t="s">
        <v>1311</v>
      </c>
      <c r="C126" s="119" t="s">
        <v>1312</v>
      </c>
      <c r="D126" s="115"/>
      <c r="E126" s="115" t="str">
        <f>IFERROR(GEOMEAN(F126, G126), MAX(F126, G126))</f>
      </c>
      <c r="F126" s="115" t="str">
        <f>MAX(J126, CN126)</f>
      </c>
      <c r="G126" s="115" t="str">
        <f>MAX(R126, U126, V126, Y126, Z126, AJ126, CO126)</f>
      </c>
      <c r="H126" s="115"/>
      <c r="I126" s="115" t="n">
        <v>32.2</v>
      </c>
      <c r="J126" s="115" t="n">
        <v>7.56</v>
      </c>
      <c r="K126" s="115" t="n">
        <v>0.9</v>
      </c>
      <c r="L126" s="115" t="n">
        <v>0.2</v>
      </c>
      <c r="M126" s="115"/>
      <c r="N126" s="115"/>
      <c r="O126" s="115" t="n">
        <v>1</v>
      </c>
      <c r="P126" s="115" t="n">
        <v>0.6</v>
      </c>
      <c r="Q126" s="115" t="n">
        <v>0.7</v>
      </c>
      <c r="R126" s="115" t="n">
        <v>9.52380952380948</v>
      </c>
      <c r="S126" s="115" t="n">
        <v>-64.1605567292159</v>
      </c>
      <c r="T126" s="115" t="n">
        <v>-50.5470836564142</v>
      </c>
      <c r="U126" s="115" t="n">
        <v>0</v>
      </c>
      <c r="V126" s="115" t="n">
        <v>0</v>
      </c>
      <c r="W126" s="115" t="n">
        <v>0.313</v>
      </c>
      <c r="X126" s="115" t="n">
        <v>0.018</v>
      </c>
      <c r="Y126" s="115" t="n">
        <v>0.0125199999999985</v>
      </c>
      <c r="Z126" s="115" t="n">
        <v>0.0359999999999996</v>
      </c>
      <c r="AA126" s="115" t="n">
        <v>20210219</v>
      </c>
      <c r="AB126" s="115"/>
      <c r="AC126" s="115" t="n">
        <v>34.72</v>
      </c>
      <c r="AD126" s="115"/>
      <c r="AE126" s="115" t="n">
        <v>50</v>
      </c>
      <c r="AF126" s="115"/>
      <c r="AG126" s="115" t="n">
        <v>32.37</v>
      </c>
      <c r="AH126" s="115"/>
      <c r="AI126" s="115"/>
      <c r="AJ126" s="115" t="n">
        <v>6.96615384615385</v>
      </c>
      <c r="AK126" s="115" t="n">
        <v>5</v>
      </c>
      <c r="AL126" s="115" t="n">
        <v>171</v>
      </c>
      <c r="AM126" s="115" t="n">
        <v>171</v>
      </c>
      <c r="AN126" s="115" t="n">
        <v>24206.636</v>
      </c>
      <c r="AO126" s="115" t="n">
        <v>169</v>
      </c>
      <c r="AP126" s="115" t="n">
        <v>0</v>
      </c>
      <c r="AQ126" s="115" t="n">
        <v>0</v>
      </c>
      <c r="AR126" s="115" t="n">
        <v>1.18343195266273</v>
      </c>
      <c r="AS126" s="115" t="n">
        <v>0.118343195266274</v>
      </c>
      <c r="AT126" s="115" t="n">
        <v>6.2</v>
      </c>
      <c r="AU126" s="115"/>
      <c r="AV126" s="115" t="s">
        <v>1313</v>
      </c>
      <c r="AW126" s="115" t="s">
        <v>621</v>
      </c>
      <c r="AX126" s="115" t="s">
        <v>1314</v>
      </c>
      <c r="AY126" s="115" t="s">
        <v>625</v>
      </c>
      <c r="AZ126" s="115" t="s">
        <v>643</v>
      </c>
      <c r="BA126" s="115" t="s">
        <v>625</v>
      </c>
      <c r="BB126" s="115" t="s">
        <v>626</v>
      </c>
      <c r="BC126" s="115" t="s">
        <v>623</v>
      </c>
      <c r="BD126" s="115" t="s">
        <v>626</v>
      </c>
      <c r="BE126" s="115" t="s">
        <v>623</v>
      </c>
      <c r="BF126" s="115" t="s">
        <v>627</v>
      </c>
      <c r="BG126" s="115" t="s">
        <v>623</v>
      </c>
      <c r="BH126" s="115" t="s">
        <v>672</v>
      </c>
      <c r="BI126" t="s">
        <v>621</v>
      </c>
      <c r="BJ126" t="s">
        <v>936</v>
      </c>
      <c r="BK126" t="s">
        <v>625</v>
      </c>
      <c r="BL126" t="s">
        <v>630</v>
      </c>
      <c r="BM126"/>
      <c r="BN126" t="s">
        <v>1315</v>
      </c>
      <c r="BO126" t="s">
        <v>625</v>
      </c>
      <c r="BP126" t="s">
        <v>649</v>
      </c>
      <c r="BQ126" t="s">
        <v>621</v>
      </c>
      <c r="BR126" t="s">
        <v>1316</v>
      </c>
      <c r="BS126" t="s">
        <v>623</v>
      </c>
      <c r="BT126" t="s">
        <v>630</v>
      </c>
      <c r="BU126"/>
      <c r="BV126" t="s">
        <v>650</v>
      </c>
      <c r="BW126" t="s">
        <v>621</v>
      </c>
      <c r="BX126" t="s">
        <v>635</v>
      </c>
      <c r="BY126" t="s">
        <v>621</v>
      </c>
      <c r="BZ126" t="s">
        <v>778</v>
      </c>
      <c r="CA126" t="s">
        <v>623</v>
      </c>
      <c r="CB126" t="s">
        <v>1317</v>
      </c>
      <c r="CC126" t="s">
        <v>623</v>
      </c>
      <c r="CD126" t="n">
        <v>0</v>
      </c>
      <c r="CE126" t="s">
        <v>621</v>
      </c>
      <c r="CF126" t="n">
        <v>0</v>
      </c>
      <c r="CG126" t="s">
        <v>621</v>
      </c>
      <c r="CH126" t="n">
        <v>4.7</v>
      </c>
      <c r="CI126" t="s">
        <v>625</v>
      </c>
      <c r="CJ126" t="s">
        <v>637</v>
      </c>
      <c r="CK126" t="s">
        <v>621</v>
      </c>
      <c r="CL126" t="s">
        <v>623</v>
      </c>
      <c r="CM126" t="s">
        <v>623</v>
      </c>
      <c r="CN126" t="n">
        <v>10</v>
      </c>
      <c r="CO126" t="n">
        <v>0</v>
      </c>
    </row>
    <row r="127">
      <c r="A127" s="119" t="n">
        <v>169</v>
      </c>
      <c r="B127" s="119" t="s">
        <v>1318</v>
      </c>
      <c r="C127" s="119" t="s">
        <v>1319</v>
      </c>
      <c r="D127" s="115"/>
      <c r="E127" s="115" t="str">
        <f>IFERROR(GEOMEAN(F127, G127), MAX(F127, G127))</f>
      </c>
      <c r="F127" s="115" t="str">
        <f>MAX(J127, CN127)</f>
      </c>
      <c r="G127" s="115" t="str">
        <f>MAX(R127, U127, V127, Y127, Z127, AJ127, CO127)</f>
      </c>
      <c r="H127" s="115"/>
      <c r="I127" s="115" t="n">
        <v>37.8</v>
      </c>
      <c r="J127" s="115" t="n">
        <v>6.44</v>
      </c>
      <c r="K127" s="115" t="n">
        <v>0</v>
      </c>
      <c r="L127" s="115" t="n">
        <v>0.6</v>
      </c>
      <c r="M127" s="115"/>
      <c r="N127" s="115"/>
      <c r="O127" s="115" t="n">
        <v>1</v>
      </c>
      <c r="P127" s="115" t="n">
        <v>0.3</v>
      </c>
      <c r="Q127" s="115" t="n">
        <v>0.5</v>
      </c>
      <c r="R127" s="115" t="n">
        <v>4.76190476190474</v>
      </c>
      <c r="S127" s="115" t="n">
        <v>15.4684552504716</v>
      </c>
      <c r="T127" s="115" t="n">
        <v>-30.5146703348936</v>
      </c>
      <c r="U127" s="115" t="n">
        <v>1.03123035003144</v>
      </c>
      <c r="V127" s="115" t="n">
        <v>0</v>
      </c>
      <c r="W127" s="115" t="n">
        <v>4.664</v>
      </c>
      <c r="X127" s="115" t="n">
        <v>0.064</v>
      </c>
      <c r="Y127" s="115" t="n">
        <v>0.186559999999998</v>
      </c>
      <c r="Z127" s="115" t="n">
        <v>0.128</v>
      </c>
      <c r="AA127" s="115" t="n">
        <v>20210219</v>
      </c>
      <c r="AB127" s="115"/>
      <c r="AC127" s="115" t="n">
        <v>50.56</v>
      </c>
      <c r="AD127" s="115"/>
      <c r="AE127" s="115" t="n">
        <v>0</v>
      </c>
      <c r="AF127" s="115"/>
      <c r="AG127" s="115" t="n">
        <v>58.33</v>
      </c>
      <c r="AH127" s="115"/>
      <c r="AI127" s="115"/>
      <c r="AJ127" s="115" t="n">
        <v>4.52923076923077</v>
      </c>
      <c r="AK127" s="115" t="n">
        <v>10</v>
      </c>
      <c r="AL127" s="115" t="n">
        <v>2120</v>
      </c>
      <c r="AM127" s="115" t="n">
        <v>2093</v>
      </c>
      <c r="AN127" s="115" t="n">
        <v>206139.587</v>
      </c>
      <c r="AO127" s="115" t="n">
        <v>1747</v>
      </c>
      <c r="AP127" s="115" t="n">
        <v>27</v>
      </c>
      <c r="AQ127" s="115" t="n">
        <v>0.130979208763041</v>
      </c>
      <c r="AR127" s="115" t="n">
        <v>21.3508872352604</v>
      </c>
      <c r="AS127" s="115" t="n">
        <v>2.13508872352604</v>
      </c>
      <c r="AT127" s="115" t="n">
        <v>5.9</v>
      </c>
      <c r="AU127" s="115"/>
      <c r="AV127" s="115" t="s">
        <v>1320</v>
      </c>
      <c r="AW127" s="115" t="s">
        <v>621</v>
      </c>
      <c r="AX127" s="115" t="s">
        <v>1321</v>
      </c>
      <c r="AY127" s="115" t="s">
        <v>625</v>
      </c>
      <c r="AZ127" s="115" t="s">
        <v>643</v>
      </c>
      <c r="BA127" s="115" t="s">
        <v>625</v>
      </c>
      <c r="BB127" s="115" t="s">
        <v>671</v>
      </c>
      <c r="BC127" s="115" t="s">
        <v>625</v>
      </c>
      <c r="BD127" s="115" t="s">
        <v>661</v>
      </c>
      <c r="BE127" s="115" t="s">
        <v>625</v>
      </c>
      <c r="BF127" s="115" t="s">
        <v>627</v>
      </c>
      <c r="BG127" s="115" t="s">
        <v>623</v>
      </c>
      <c r="BH127" s="115" t="s">
        <v>628</v>
      </c>
      <c r="BI127" t="s">
        <v>623</v>
      </c>
      <c r="BJ127" t="s">
        <v>1322</v>
      </c>
      <c r="BK127" t="s">
        <v>623</v>
      </c>
      <c r="BL127" t="s">
        <v>630</v>
      </c>
      <c r="BM127"/>
      <c r="BN127" t="s">
        <v>1323</v>
      </c>
      <c r="BO127" t="s">
        <v>623</v>
      </c>
      <c r="BP127" t="s">
        <v>649</v>
      </c>
      <c r="BQ127" t="s">
        <v>621</v>
      </c>
      <c r="BR127" t="s">
        <v>1324</v>
      </c>
      <c r="BS127" t="s">
        <v>623</v>
      </c>
      <c r="BT127" t="s">
        <v>630</v>
      </c>
      <c r="BU127"/>
      <c r="BV127" t="s">
        <v>650</v>
      </c>
      <c r="BW127" t="s">
        <v>621</v>
      </c>
      <c r="BX127" t="s">
        <v>725</v>
      </c>
      <c r="BY127" t="s">
        <v>625</v>
      </c>
      <c r="BZ127" t="s">
        <v>666</v>
      </c>
      <c r="CA127" t="s">
        <v>621</v>
      </c>
      <c r="CB127" t="s">
        <v>1325</v>
      </c>
      <c r="CC127" t="s">
        <v>623</v>
      </c>
      <c r="CD127" t="n">
        <v>0.6</v>
      </c>
      <c r="CE127" t="s">
        <v>621</v>
      </c>
      <c r="CF127" t="n">
        <v>0</v>
      </c>
      <c r="CG127" t="s">
        <v>621</v>
      </c>
      <c r="CH127" t="n">
        <v>0</v>
      </c>
      <c r="CI127" t="s">
        <v>621</v>
      </c>
      <c r="CJ127" t="s">
        <v>654</v>
      </c>
      <c r="CK127" t="s">
        <v>623</v>
      </c>
      <c r="CL127" t="s">
        <v>623</v>
      </c>
      <c r="CM127" t="s">
        <v>623</v>
      </c>
      <c r="CN127" t="n">
        <v>9.75</v>
      </c>
      <c r="CO127" t="n">
        <v>10</v>
      </c>
    </row>
    <row r="128">
      <c r="A128" s="119" t="n">
        <v>170</v>
      </c>
      <c r="B128" s="119" t="s">
        <v>1326</v>
      </c>
      <c r="C128" s="119" t="s">
        <v>1327</v>
      </c>
      <c r="D128" s="115"/>
      <c r="E128" s="115" t="str">
        <f>IFERROR(GEOMEAN(F128, G128), MAX(F128, G128))</f>
      </c>
      <c r="F128" s="115" t="str">
        <f>MAX(J128, CN128)</f>
      </c>
      <c r="G128" s="115" t="str">
        <f>MAX(R128, U128, V128, Y128, Z128, AJ128, CO128)</f>
      </c>
      <c r="H128" s="115"/>
      <c r="I128" s="115" t="n">
        <v>43.1</v>
      </c>
      <c r="J128" s="115" t="n">
        <v>5.38</v>
      </c>
      <c r="K128" s="115" t="n">
        <v>0.3</v>
      </c>
      <c r="L128" s="115" t="n">
        <v>0.1</v>
      </c>
      <c r="M128" s="115"/>
      <c r="N128" s="115"/>
      <c r="O128" s="115" t="n">
        <v>0.5</v>
      </c>
      <c r="P128" s="115" t="n">
        <v>0.6</v>
      </c>
      <c r="Q128" s="115" t="n">
        <v>0.4</v>
      </c>
      <c r="R128" s="115" t="n">
        <v>2.38095238095237</v>
      </c>
      <c r="S128" s="115" t="n">
        <v>7.69230769230768</v>
      </c>
      <c r="T128" s="115" t="n">
        <v>12.2279853888528</v>
      </c>
      <c r="U128" s="115" t="n">
        <v>0.512820512820513</v>
      </c>
      <c r="V128" s="115" t="n">
        <v>0.815199025923523</v>
      </c>
      <c r="W128" s="115" t="n">
        <v>1.1</v>
      </c>
      <c r="X128" s="115" t="n">
        <v>0.022</v>
      </c>
      <c r="Y128" s="115" t="n">
        <v>0.0440000000000005</v>
      </c>
      <c r="Z128" s="115" t="n">
        <v>0.0440000000000005</v>
      </c>
      <c r="AA128" s="115" t="n">
        <v>20210219</v>
      </c>
      <c r="AB128" s="115"/>
      <c r="AC128" s="115" t="n">
        <v>7.22</v>
      </c>
      <c r="AD128" s="115"/>
      <c r="AE128" s="115" t="n">
        <v>0</v>
      </c>
      <c r="AF128" s="115"/>
      <c r="AG128" s="115" t="n">
        <v>8.33</v>
      </c>
      <c r="AH128" s="115"/>
      <c r="AI128" s="115"/>
      <c r="AJ128" s="115" t="n">
        <v>10</v>
      </c>
      <c r="AK128" s="115" t="n">
        <v>10</v>
      </c>
      <c r="AL128" s="115" t="n">
        <v>172</v>
      </c>
      <c r="AM128" s="115" t="n">
        <v>172</v>
      </c>
      <c r="AN128" s="115" t="n">
        <v>6624.554</v>
      </c>
      <c r="AO128" s="115" t="n">
        <v>171</v>
      </c>
      <c r="AP128" s="115" t="n">
        <v>0</v>
      </c>
      <c r="AQ128" s="115" t="n">
        <v>0</v>
      </c>
      <c r="AR128" s="115" t="n">
        <v>0.584795321637415</v>
      </c>
      <c r="AS128" s="115" t="n">
        <v>0.0584795321637408</v>
      </c>
      <c r="AT128" s="115" t="n">
        <v>4.6</v>
      </c>
      <c r="AU128" s="115"/>
      <c r="AV128" s="115" t="s">
        <v>1328</v>
      </c>
      <c r="AW128" s="115" t="s">
        <v>621</v>
      </c>
      <c r="AX128" s="115" t="s">
        <v>622</v>
      </c>
      <c r="AY128" s="115" t="s">
        <v>623</v>
      </c>
      <c r="AZ128" s="115" t="s">
        <v>624</v>
      </c>
      <c r="BA128" s="115" t="s">
        <v>625</v>
      </c>
      <c r="BB128" s="115" t="s">
        <v>626</v>
      </c>
      <c r="BC128" s="115" t="s">
        <v>623</v>
      </c>
      <c r="BD128" s="115" t="s">
        <v>626</v>
      </c>
      <c r="BE128" s="115" t="s">
        <v>623</v>
      </c>
      <c r="BF128" s="115" t="s">
        <v>627</v>
      </c>
      <c r="BG128" s="115" t="s">
        <v>623</v>
      </c>
      <c r="BH128" s="115" t="s">
        <v>628</v>
      </c>
      <c r="BI128" t="s">
        <v>623</v>
      </c>
      <c r="BJ128" t="s">
        <v>912</v>
      </c>
      <c r="BK128" t="s">
        <v>623</v>
      </c>
      <c r="BL128" t="s">
        <v>1030</v>
      </c>
      <c r="BM128" t="s">
        <v>625</v>
      </c>
      <c r="BN128" t="s">
        <v>1315</v>
      </c>
      <c r="BO128" t="s">
        <v>625</v>
      </c>
      <c r="BP128" t="s">
        <v>649</v>
      </c>
      <c r="BQ128" t="s">
        <v>621</v>
      </c>
      <c r="BR128" t="s">
        <v>630</v>
      </c>
      <c r="BS128"/>
      <c r="BT128" t="s">
        <v>630</v>
      </c>
      <c r="BU128"/>
      <c r="BV128" t="s">
        <v>634</v>
      </c>
      <c r="BW128" t="s">
        <v>625</v>
      </c>
      <c r="BX128" t="s">
        <v>725</v>
      </c>
      <c r="BY128" t="s">
        <v>625</v>
      </c>
      <c r="BZ128" t="s">
        <v>778</v>
      </c>
      <c r="CA128" t="s">
        <v>623</v>
      </c>
      <c r="CB128" t="s">
        <v>1329</v>
      </c>
      <c r="CC128" t="s">
        <v>623</v>
      </c>
      <c r="CD128" t="n">
        <v>0</v>
      </c>
      <c r="CE128" t="s">
        <v>621</v>
      </c>
      <c r="CF128" t="n">
        <v>0</v>
      </c>
      <c r="CG128" t="s">
        <v>621</v>
      </c>
      <c r="CH128" t="n">
        <v>3.1</v>
      </c>
      <c r="CI128" t="s">
        <v>625</v>
      </c>
      <c r="CJ128" t="s">
        <v>654</v>
      </c>
      <c r="CK128" t="s">
        <v>623</v>
      </c>
      <c r="CL128" t="s">
        <v>621</v>
      </c>
      <c r="CM128" t="s">
        <v>625</v>
      </c>
      <c r="CN128" t="n">
        <v>6.5</v>
      </c>
      <c r="CO128" t="n">
        <v>0</v>
      </c>
    </row>
    <row r="129">
      <c r="A129" s="119" t="n">
        <v>171</v>
      </c>
      <c r="B129" s="119" t="s">
        <v>1330</v>
      </c>
      <c r="C129" s="119" t="s">
        <v>1331</v>
      </c>
      <c r="D129" s="115"/>
      <c r="E129" s="115" t="str">
        <f>IFERROR(GEOMEAN(F129, G129), MAX(F129, G129))</f>
      </c>
      <c r="F129" s="115" t="str">
        <f>MAX(J129, CN129)</f>
      </c>
      <c r="G129" s="115" t="str">
        <f>MAX(R129, U129, V129, Y129, Z129, AJ129, CO129)</f>
      </c>
      <c r="H129" s="115"/>
      <c r="I129" s="115" t="n">
        <v>75.6</v>
      </c>
      <c r="J129" s="115" t="n">
        <v>0</v>
      </c>
      <c r="K129" s="115" t="n">
        <v>0</v>
      </c>
      <c r="L129" s="115" t="n">
        <v>0.7</v>
      </c>
      <c r="M129" s="115"/>
      <c r="N129" s="115"/>
      <c r="O129" s="115" t="n">
        <v>0.8</v>
      </c>
      <c r="P129" s="115" t="n">
        <v>0.4</v>
      </c>
      <c r="Q129" s="115" t="n">
        <v>0.5</v>
      </c>
      <c r="R129" s="115" t="n">
        <v>4.76190476190474</v>
      </c>
      <c r="S129" s="115" t="n">
        <v>-1.49845476070159</v>
      </c>
      <c r="T129" s="115" t="n">
        <v>-18.2179361217538</v>
      </c>
      <c r="U129" s="115" t="n">
        <v>0</v>
      </c>
      <c r="V129" s="115" t="n">
        <v>0</v>
      </c>
      <c r="W129" s="115" t="n">
        <v>213.95</v>
      </c>
      <c r="X129" s="115" t="n">
        <v>3.577</v>
      </c>
      <c r="Y129" s="115" t="n">
        <v>8.558</v>
      </c>
      <c r="Z129" s="115" t="n">
        <v>7.154</v>
      </c>
      <c r="AA129" s="115" t="n">
        <v>20210219</v>
      </c>
      <c r="AB129" s="115"/>
      <c r="AC129" s="115" t="n">
        <v>71</v>
      </c>
      <c r="AD129" s="115"/>
      <c r="AE129" s="115" t="n">
        <v>75</v>
      </c>
      <c r="AF129" s="115"/>
      <c r="AG129" s="115" t="n">
        <v>70.38</v>
      </c>
      <c r="AH129" s="115"/>
      <c r="AI129" s="115"/>
      <c r="AJ129" s="115" t="n">
        <v>1.38461538461538</v>
      </c>
      <c r="AK129" s="115" t="n">
        <v>2.5</v>
      </c>
      <c r="AL129" s="115" t="n">
        <v>18157</v>
      </c>
      <c r="AM129" s="115" t="n">
        <v>17802</v>
      </c>
      <c r="AN129" s="115" t="n">
        <v>17134.873</v>
      </c>
      <c r="AO129" s="115" t="n">
        <v>14913</v>
      </c>
      <c r="AP129" s="115" t="n">
        <v>355</v>
      </c>
      <c r="AQ129" s="115" t="n">
        <v>20.7179825610613</v>
      </c>
      <c r="AR129" s="115" t="n">
        <v>21.7528330986388</v>
      </c>
      <c r="AS129" s="115" t="n">
        <v>2.17528330986388</v>
      </c>
      <c r="AT129" s="115" t="n">
        <v>2.5</v>
      </c>
      <c r="AU129" s="115"/>
      <c r="AV129" s="115" t="s">
        <v>1332</v>
      </c>
      <c r="AW129" s="115" t="s">
        <v>623</v>
      </c>
      <c r="AX129" s="115" t="s">
        <v>1333</v>
      </c>
      <c r="AY129" s="115" t="s">
        <v>621</v>
      </c>
      <c r="AZ129" s="115" t="s">
        <v>660</v>
      </c>
      <c r="BA129" s="115" t="s">
        <v>625</v>
      </c>
      <c r="BB129" s="115" t="s">
        <v>671</v>
      </c>
      <c r="BC129" s="115" t="s">
        <v>625</v>
      </c>
      <c r="BD129" s="115" t="s">
        <v>661</v>
      </c>
      <c r="BE129" s="115" t="s">
        <v>625</v>
      </c>
      <c r="BF129" s="115" t="s">
        <v>708</v>
      </c>
      <c r="BG129" s="115" t="s">
        <v>621</v>
      </c>
      <c r="BH129" s="115" t="s">
        <v>646</v>
      </c>
      <c r="BI129" t="s">
        <v>625</v>
      </c>
      <c r="BJ129" t="s">
        <v>1261</v>
      </c>
      <c r="BK129" t="s">
        <v>623</v>
      </c>
      <c r="BL129" t="s">
        <v>1334</v>
      </c>
      <c r="BM129" t="s">
        <v>625</v>
      </c>
      <c r="BN129" t="s">
        <v>711</v>
      </c>
      <c r="BO129" t="s">
        <v>621</v>
      </c>
      <c r="BP129" t="s">
        <v>649</v>
      </c>
      <c r="BQ129" t="s">
        <v>621</v>
      </c>
      <c r="BR129" t="s">
        <v>630</v>
      </c>
      <c r="BS129"/>
      <c r="BT129" t="s">
        <v>630</v>
      </c>
      <c r="BU129"/>
      <c r="BV129" t="s">
        <v>650</v>
      </c>
      <c r="BW129" t="s">
        <v>621</v>
      </c>
      <c r="BX129" t="s">
        <v>651</v>
      </c>
      <c r="BY129" t="s">
        <v>625</v>
      </c>
      <c r="BZ129" t="s">
        <v>652</v>
      </c>
      <c r="CA129" t="s">
        <v>625</v>
      </c>
      <c r="CB129" t="s">
        <v>630</v>
      </c>
      <c r="CC129"/>
      <c r="CD129" t="n">
        <v>0</v>
      </c>
      <c r="CE129" t="s">
        <v>621</v>
      </c>
      <c r="CF129" t="n">
        <v>0</v>
      </c>
      <c r="CG129" t="s">
        <v>621</v>
      </c>
      <c r="CH129" t="n">
        <v>0</v>
      </c>
      <c r="CI129" t="s">
        <v>621</v>
      </c>
      <c r="CJ129" t="s">
        <v>630</v>
      </c>
      <c r="CK129"/>
      <c r="CL129" t="s">
        <v>655</v>
      </c>
      <c r="CM129" t="s">
        <v>621</v>
      </c>
      <c r="CN129" t="n">
        <v>1.25</v>
      </c>
      <c r="CO129" t="n">
        <v>0</v>
      </c>
    </row>
    <row r="130">
      <c r="A130" s="119" t="n">
        <v>172</v>
      </c>
      <c r="B130" s="119" t="s">
        <v>1335</v>
      </c>
      <c r="C130" s="119" t="s">
        <v>1336</v>
      </c>
      <c r="D130" s="115"/>
      <c r="E130" s="115" t="str">
        <f>IFERROR(GEOMEAN(F130, G130), MAX(F130, G130))</f>
      </c>
      <c r="F130" s="115" t="str">
        <f>MAX(J130, CN130)</f>
      </c>
      <c r="G130" s="115" t="str">
        <f>MAX(R130, U130, V130, Y130, Z130, AJ130, CO130)</f>
      </c>
      <c r="H130" s="115"/>
      <c r="I130" s="115" t="n">
        <v>64.6</v>
      </c>
      <c r="J130" s="115" t="n">
        <v>1.08</v>
      </c>
      <c r="K130" s="115" t="n">
        <v>0.6</v>
      </c>
      <c r="L130" s="115" t="n">
        <v>0.7</v>
      </c>
      <c r="M130" s="115"/>
      <c r="N130" s="115"/>
      <c r="O130" s="115" t="n">
        <v>0.8</v>
      </c>
      <c r="P130" s="115" t="n">
        <v>0.6</v>
      </c>
      <c r="Q130" s="115" t="n">
        <v>0.7</v>
      </c>
      <c r="R130" s="115" t="n">
        <v>9.52380952380948</v>
      </c>
      <c r="S130" s="115" t="n">
        <v>-29.1679928004653</v>
      </c>
      <c r="T130" s="115" t="n">
        <v>-8.16741981272251</v>
      </c>
      <c r="U130" s="115" t="n">
        <v>0</v>
      </c>
      <c r="V130" s="115" t="n">
        <v>0</v>
      </c>
      <c r="W130" s="115" t="n">
        <v>53.045</v>
      </c>
      <c r="X130" s="115" t="n">
        <v>0.395</v>
      </c>
      <c r="Y130" s="115" t="n">
        <v>2.1218</v>
      </c>
      <c r="Z130" s="115" t="n">
        <v>0.789999999999999</v>
      </c>
      <c r="AA130" s="115" t="n">
        <v>20210219</v>
      </c>
      <c r="AB130" s="115"/>
      <c r="AC130" s="115" t="n">
        <v>65.17</v>
      </c>
      <c r="AD130" s="115"/>
      <c r="AE130" s="115" t="n">
        <v>37.5</v>
      </c>
      <c r="AF130" s="115"/>
      <c r="AG130" s="115" t="n">
        <v>69.42</v>
      </c>
      <c r="AH130" s="115"/>
      <c r="AI130" s="115"/>
      <c r="AJ130" s="115" t="n">
        <v>2.28153846153846</v>
      </c>
      <c r="AK130" s="115" t="n">
        <v>6.25</v>
      </c>
      <c r="AL130" s="115" t="n">
        <v>607</v>
      </c>
      <c r="AM130" s="115" t="n">
        <v>607</v>
      </c>
      <c r="AN130" s="115" t="n">
        <v>5421.242</v>
      </c>
      <c r="AO130" s="115" t="n">
        <v>592</v>
      </c>
      <c r="AP130" s="115" t="n">
        <v>0</v>
      </c>
      <c r="AQ130" s="115" t="n">
        <v>0</v>
      </c>
      <c r="AR130" s="115" t="n">
        <v>2.53378378378379</v>
      </c>
      <c r="AS130" s="115" t="n">
        <v>0.253378378378379</v>
      </c>
      <c r="AT130" s="115" t="n">
        <v>1.9</v>
      </c>
      <c r="AU130" s="115"/>
      <c r="AV130" s="115" t="s">
        <v>1337</v>
      </c>
      <c r="AW130" s="115" t="s">
        <v>625</v>
      </c>
      <c r="AX130" s="115" t="s">
        <v>795</v>
      </c>
      <c r="AY130" s="115" t="s">
        <v>625</v>
      </c>
      <c r="AZ130" s="115" t="s">
        <v>643</v>
      </c>
      <c r="BA130" s="115" t="s">
        <v>625</v>
      </c>
      <c r="BB130" s="115" t="s">
        <v>671</v>
      </c>
      <c r="BC130" s="115" t="s">
        <v>625</v>
      </c>
      <c r="BD130" s="115" t="s">
        <v>645</v>
      </c>
      <c r="BE130" s="115" t="s">
        <v>625</v>
      </c>
      <c r="BF130" s="115" t="s">
        <v>708</v>
      </c>
      <c r="BG130" s="115" t="s">
        <v>621</v>
      </c>
      <c r="BH130" s="115" t="s">
        <v>628</v>
      </c>
      <c r="BI130" t="s">
        <v>623</v>
      </c>
      <c r="BJ130" t="s">
        <v>872</v>
      </c>
      <c r="BK130" t="s">
        <v>623</v>
      </c>
      <c r="BL130" t="s">
        <v>1338</v>
      </c>
      <c r="BM130" t="s">
        <v>621</v>
      </c>
      <c r="BN130" t="s">
        <v>665</v>
      </c>
      <c r="BO130" t="s">
        <v>621</v>
      </c>
      <c r="BP130" t="s">
        <v>649</v>
      </c>
      <c r="BQ130" t="s">
        <v>621</v>
      </c>
      <c r="BR130" t="s">
        <v>630</v>
      </c>
      <c r="BS130"/>
      <c r="BT130" t="s">
        <v>630</v>
      </c>
      <c r="BU130"/>
      <c r="BV130" t="s">
        <v>650</v>
      </c>
      <c r="BW130" t="s">
        <v>621</v>
      </c>
      <c r="BX130" t="s">
        <v>651</v>
      </c>
      <c r="BY130" t="s">
        <v>625</v>
      </c>
      <c r="BZ130" t="s">
        <v>666</v>
      </c>
      <c r="CA130" t="s">
        <v>621</v>
      </c>
      <c r="CB130" t="s">
        <v>630</v>
      </c>
      <c r="CC130"/>
      <c r="CD130" t="n">
        <v>0.1</v>
      </c>
      <c r="CE130" t="s">
        <v>621</v>
      </c>
      <c r="CF130" t="n">
        <v>0</v>
      </c>
      <c r="CG130" t="s">
        <v>621</v>
      </c>
      <c r="CH130" t="n">
        <v>0</v>
      </c>
      <c r="CI130" t="s">
        <v>621</v>
      </c>
      <c r="CJ130" t="s">
        <v>630</v>
      </c>
      <c r="CK130"/>
      <c r="CL130" t="s">
        <v>655</v>
      </c>
      <c r="CM130" t="s">
        <v>621</v>
      </c>
      <c r="CN130" t="n">
        <v>0</v>
      </c>
      <c r="CO130" t="n">
        <v>0</v>
      </c>
    </row>
    <row r="131">
      <c r="A131" s="119" t="n">
        <v>173</v>
      </c>
      <c r="B131" s="119" t="s">
        <v>1339</v>
      </c>
      <c r="C131" s="119" t="s">
        <v>1340</v>
      </c>
      <c r="D131" s="115"/>
      <c r="E131" s="115" t="str">
        <f>IFERROR(GEOMEAN(F131, G131), MAX(F131, G131))</f>
      </c>
      <c r="F131" s="115" t="str">
        <f>MAX(J131, CN131)</f>
      </c>
      <c r="G131" s="115" t="str">
        <f>MAX(R131, U131, V131, Y131, Z131, AJ131, CO131)</f>
      </c>
      <c r="H131" s="115"/>
      <c r="I131" s="115" t="n">
        <v>35.1</v>
      </c>
      <c r="J131" s="115" t="n">
        <v>6.98</v>
      </c>
      <c r="K131" s="115" t="n">
        <v>0</v>
      </c>
      <c r="L131" s="115" t="n">
        <v>0.6</v>
      </c>
      <c r="M131" s="115"/>
      <c r="N131" s="115"/>
      <c r="O131" s="115" t="n">
        <v>1</v>
      </c>
      <c r="P131" s="115" t="n">
        <v>0.5</v>
      </c>
      <c r="Q131" s="115" t="n">
        <v>0.5</v>
      </c>
      <c r="R131" s="115" t="n">
        <v>4.76190476190474</v>
      </c>
      <c r="S131" s="115" t="n">
        <v>-49.4492435668906</v>
      </c>
      <c r="T131" s="115" t="n">
        <v>-43.0513177946963</v>
      </c>
      <c r="U131" s="115" t="n">
        <v>0</v>
      </c>
      <c r="V131" s="115" t="n">
        <v>0</v>
      </c>
      <c r="W131" s="115" t="n">
        <v>3.609</v>
      </c>
      <c r="X131" s="115" t="n">
        <v>0.029</v>
      </c>
      <c r="Y131" s="115" t="n">
        <v>0.144360000000001</v>
      </c>
      <c r="Z131" s="115" t="n">
        <v>0.0579999999999998</v>
      </c>
      <c r="AA131" s="115" t="n">
        <v>20210219</v>
      </c>
      <c r="AB131" s="115"/>
      <c r="AC131" s="115" t="n">
        <v>57.11</v>
      </c>
      <c r="AD131" s="115"/>
      <c r="AE131" s="115" t="n">
        <v>25</v>
      </c>
      <c r="AF131" s="115"/>
      <c r="AG131" s="115" t="n">
        <v>62.05</v>
      </c>
      <c r="AH131" s="115"/>
      <c r="AI131" s="115"/>
      <c r="AJ131" s="115" t="n">
        <v>3.52153846153846</v>
      </c>
      <c r="AK131" s="115" t="n">
        <v>7.5</v>
      </c>
      <c r="AL131" s="115" t="n">
        <v>2086</v>
      </c>
      <c r="AM131" s="115" t="n">
        <v>2083</v>
      </c>
      <c r="AN131" s="115" t="n">
        <v>29136.808</v>
      </c>
      <c r="AO131" s="115" t="n">
        <v>2054</v>
      </c>
      <c r="AP131" s="115" t="n">
        <v>3</v>
      </c>
      <c r="AQ131" s="115" t="n">
        <v>0.102962548265411</v>
      </c>
      <c r="AR131" s="115" t="n">
        <v>1.55793573515093</v>
      </c>
      <c r="AS131" s="115" t="n">
        <v>0.155793573515094</v>
      </c>
      <c r="AT131" s="115" t="n">
        <v>5.1</v>
      </c>
      <c r="AU131" s="115"/>
      <c r="AV131" s="115" t="s">
        <v>1341</v>
      </c>
      <c r="AW131" s="115" t="s">
        <v>621</v>
      </c>
      <c r="AX131" s="115" t="s">
        <v>911</v>
      </c>
      <c r="AY131" s="115" t="s">
        <v>625</v>
      </c>
      <c r="AZ131" s="115" t="s">
        <v>643</v>
      </c>
      <c r="BA131" s="115" t="s">
        <v>625</v>
      </c>
      <c r="BB131" s="115" t="s">
        <v>671</v>
      </c>
      <c r="BC131" s="115" t="s">
        <v>625</v>
      </c>
      <c r="BD131" s="115" t="s">
        <v>645</v>
      </c>
      <c r="BE131" s="115" t="s">
        <v>625</v>
      </c>
      <c r="BF131" s="115" t="s">
        <v>662</v>
      </c>
      <c r="BG131" s="115" t="s">
        <v>625</v>
      </c>
      <c r="BH131" s="115" t="s">
        <v>646</v>
      </c>
      <c r="BI131" t="s">
        <v>625</v>
      </c>
      <c r="BJ131" t="s">
        <v>681</v>
      </c>
      <c r="BK131" t="s">
        <v>625</v>
      </c>
      <c r="BL131" t="s">
        <v>630</v>
      </c>
      <c r="BM131"/>
      <c r="BN131" t="s">
        <v>1342</v>
      </c>
      <c r="BO131" t="s">
        <v>623</v>
      </c>
      <c r="BP131" t="s">
        <v>694</v>
      </c>
      <c r="BQ131" t="s">
        <v>625</v>
      </c>
      <c r="BR131" t="s">
        <v>630</v>
      </c>
      <c r="BS131"/>
      <c r="BT131" t="s">
        <v>630</v>
      </c>
      <c r="BU131"/>
      <c r="BV131" t="s">
        <v>650</v>
      </c>
      <c r="BW131" t="s">
        <v>621</v>
      </c>
      <c r="BX131" t="s">
        <v>635</v>
      </c>
      <c r="BY131" t="s">
        <v>621</v>
      </c>
      <c r="BZ131" t="s">
        <v>652</v>
      </c>
      <c r="CA131" t="s">
        <v>625</v>
      </c>
      <c r="CB131" t="s">
        <v>1343</v>
      </c>
      <c r="CC131" t="s">
        <v>621</v>
      </c>
      <c r="CD131" t="n">
        <v>0</v>
      </c>
      <c r="CE131" t="s">
        <v>621</v>
      </c>
      <c r="CF131" t="n">
        <v>0</v>
      </c>
      <c r="CG131" t="s">
        <v>621</v>
      </c>
      <c r="CH131" t="n">
        <v>2.1</v>
      </c>
      <c r="CI131" t="s">
        <v>625</v>
      </c>
      <c r="CJ131" t="s">
        <v>637</v>
      </c>
      <c r="CK131" t="s">
        <v>621</v>
      </c>
      <c r="CL131" t="s">
        <v>655</v>
      </c>
      <c r="CM131" t="s">
        <v>621</v>
      </c>
      <c r="CN131" t="n">
        <v>7.75</v>
      </c>
      <c r="CO131" t="n">
        <v>0</v>
      </c>
    </row>
    <row r="132">
      <c r="A132" s="119" t="n">
        <v>174</v>
      </c>
      <c r="B132" s="119" t="s">
        <v>1344</v>
      </c>
      <c r="C132" s="119" t="s">
        <v>1345</v>
      </c>
      <c r="D132" s="115"/>
      <c r="E132" s="115" t="str">
        <f>IFERROR(GEOMEAN(F132, G132), MAX(F132, G132))</f>
      </c>
      <c r="F132" s="115" t="str">
        <f>MAX(J132, CN132)</f>
      </c>
      <c r="G132" s="115" t="str">
        <f>MAX(R132, U132, V132, Y132, Z132, AJ132, CO132)</f>
      </c>
      <c r="H132" s="115"/>
      <c r="I132" s="115" t="n">
        <v>20.8</v>
      </c>
      <c r="J132" s="115" t="n">
        <v>9.84</v>
      </c>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t="n">
        <v>5.2</v>
      </c>
      <c r="AU132" s="115"/>
      <c r="AV132" s="115" t="s">
        <v>630</v>
      </c>
      <c r="AW132" s="115"/>
      <c r="AX132" s="115" t="s">
        <v>630</v>
      </c>
      <c r="AY132" s="115"/>
      <c r="AZ132" s="115" t="s">
        <v>630</v>
      </c>
      <c r="BA132" s="115"/>
      <c r="BB132" s="115" t="s">
        <v>630</v>
      </c>
      <c r="BC132" s="115"/>
      <c r="BD132" s="115" t="s">
        <v>630</v>
      </c>
      <c r="BE132" s="115"/>
      <c r="BF132" s="115" t="s">
        <v>630</v>
      </c>
      <c r="BG132" s="115"/>
      <c r="BH132" s="115" t="s">
        <v>630</v>
      </c>
      <c r="BI132"/>
      <c r="BJ132" t="s">
        <v>703</v>
      </c>
      <c r="BK132" t="s">
        <v>625</v>
      </c>
      <c r="BL132" t="s">
        <v>630</v>
      </c>
      <c r="BM132"/>
      <c r="BN132" t="s">
        <v>688</v>
      </c>
      <c r="BO132" t="s">
        <v>621</v>
      </c>
      <c r="BP132" t="s">
        <v>649</v>
      </c>
      <c r="BQ132" t="s">
        <v>621</v>
      </c>
      <c r="BR132" t="s">
        <v>630</v>
      </c>
      <c r="BS132"/>
      <c r="BT132" t="s">
        <v>630</v>
      </c>
      <c r="BU132"/>
      <c r="BV132" t="s">
        <v>630</v>
      </c>
      <c r="BW132"/>
      <c r="BX132" t="s">
        <v>630</v>
      </c>
      <c r="BY132"/>
      <c r="BZ132" t="s">
        <v>630</v>
      </c>
      <c r="CA132"/>
      <c r="CB132" t="s">
        <v>630</v>
      </c>
      <c r="CC132"/>
      <c r="CD132" t="n">
        <v>0.1</v>
      </c>
      <c r="CE132" t="s">
        <v>621</v>
      </c>
      <c r="CF132" t="n">
        <v>0</v>
      </c>
      <c r="CG132" t="s">
        <v>621</v>
      </c>
      <c r="CH132" t="n">
        <v>0</v>
      </c>
      <c r="CI132" t="s">
        <v>621</v>
      </c>
      <c r="CJ132" t="s">
        <v>630</v>
      </c>
      <c r="CK132"/>
      <c r="CL132" t="s">
        <v>655</v>
      </c>
      <c r="CM132" t="s">
        <v>621</v>
      </c>
      <c r="CN132" t="n">
        <v>8</v>
      </c>
      <c r="CO132" t="n">
        <v>0</v>
      </c>
    </row>
    <row r="133">
      <c r="A133" s="119" t="n">
        <v>175</v>
      </c>
      <c r="B133" s="119" t="s">
        <v>1346</v>
      </c>
      <c r="C133" s="119" t="s">
        <v>1347</v>
      </c>
      <c r="D133" s="115"/>
      <c r="E133" s="115" t="str">
        <f>IFERROR(GEOMEAN(F133, G133), MAX(F133, G133))</f>
      </c>
      <c r="F133" s="115" t="str">
        <f>MAX(J133, CN133)</f>
      </c>
      <c r="G133" s="115" t="str">
        <f>MAX(R133, U133, V133, Y133, Z133, AJ133, CO133)</f>
      </c>
      <c r="H133" s="115"/>
      <c r="I133" s="115" t="n">
        <v>54</v>
      </c>
      <c r="J133" s="115" t="n">
        <v>3.2</v>
      </c>
      <c r="K133" s="115" t="n">
        <v>1</v>
      </c>
      <c r="L133" s="115" t="n">
        <v>0.9</v>
      </c>
      <c r="M133" s="115"/>
      <c r="N133" s="115"/>
      <c r="O133" s="115" t="n">
        <v>1</v>
      </c>
      <c r="P133" s="115" t="n">
        <v>0.7</v>
      </c>
      <c r="Q133" s="115" t="n">
        <v>0.9</v>
      </c>
      <c r="R133" s="115" t="n">
        <v>10</v>
      </c>
      <c r="S133" s="115" t="n">
        <v>0.01</v>
      </c>
      <c r="T133" s="115" t="n">
        <v>0.01</v>
      </c>
      <c r="U133" s="115" t="n">
        <v>0.000666666666667481</v>
      </c>
      <c r="V133" s="115" t="n">
        <v>0.000666666666667481</v>
      </c>
      <c r="W133" s="115" t="n">
        <v>0.652</v>
      </c>
      <c r="X133" s="115" t="n">
        <v>0.03</v>
      </c>
      <c r="Y133" s="115" t="n">
        <v>0.0260800000000003</v>
      </c>
      <c r="Z133" s="115" t="n">
        <v>0.0600000000000005</v>
      </c>
      <c r="AA133" s="115" t="n">
        <v>20210219</v>
      </c>
      <c r="AB133" s="115"/>
      <c r="AC133" s="115" t="n">
        <v>58.06</v>
      </c>
      <c r="AD133" s="115"/>
      <c r="AE133" s="115" t="n">
        <v>75</v>
      </c>
      <c r="AF133" s="115"/>
      <c r="AG133" s="115" t="n">
        <v>55.45</v>
      </c>
      <c r="AH133" s="115"/>
      <c r="AI133" s="115"/>
      <c r="AJ133" s="115" t="n">
        <v>3.37538461538461</v>
      </c>
      <c r="AK133" s="115" t="n">
        <v>2.5</v>
      </c>
      <c r="AL133" s="115" t="n">
        <v>26</v>
      </c>
      <c r="AM133" s="115" t="n">
        <v>26</v>
      </c>
      <c r="AN133" s="115" t="n">
        <v>4822.233</v>
      </c>
      <c r="AO133" s="115" t="n">
        <v>25</v>
      </c>
      <c r="AP133" s="115" t="n">
        <v>0</v>
      </c>
      <c r="AQ133" s="115" t="n">
        <v>0</v>
      </c>
      <c r="AR133" s="115" t="n">
        <v>4</v>
      </c>
      <c r="AS133" s="115" t="n">
        <v>0.4</v>
      </c>
      <c r="AT133" s="115" t="n">
        <v>2.1</v>
      </c>
      <c r="AU133" s="115"/>
      <c r="AV133" s="115" t="s">
        <v>1348</v>
      </c>
      <c r="AW133" s="115" t="s">
        <v>621</v>
      </c>
      <c r="AX133" s="115" t="s">
        <v>1349</v>
      </c>
      <c r="AY133" s="115" t="s">
        <v>625</v>
      </c>
      <c r="AZ133" s="115" t="s">
        <v>699</v>
      </c>
      <c r="BA133" s="115" t="s">
        <v>621</v>
      </c>
      <c r="BB133" s="115" t="s">
        <v>644</v>
      </c>
      <c r="BC133" s="115" t="s">
        <v>621</v>
      </c>
      <c r="BD133" s="115" t="s">
        <v>626</v>
      </c>
      <c r="BE133" s="115" t="s">
        <v>623</v>
      </c>
      <c r="BF133" s="115" t="s">
        <v>662</v>
      </c>
      <c r="BG133" s="115" t="s">
        <v>625</v>
      </c>
      <c r="BH133" s="115" t="s">
        <v>672</v>
      </c>
      <c r="BI133" t="s">
        <v>621</v>
      </c>
      <c r="BJ133" t="s">
        <v>1090</v>
      </c>
      <c r="BK133" t="s">
        <v>623</v>
      </c>
      <c r="BL133" t="s">
        <v>1128</v>
      </c>
      <c r="BM133" t="s">
        <v>625</v>
      </c>
      <c r="BN133" t="s">
        <v>798</v>
      </c>
      <c r="BO133" t="s">
        <v>621</v>
      </c>
      <c r="BP133" t="s">
        <v>649</v>
      </c>
      <c r="BQ133" t="s">
        <v>621</v>
      </c>
      <c r="BR133" t="s">
        <v>630</v>
      </c>
      <c r="BS133"/>
      <c r="BT133" t="s">
        <v>630</v>
      </c>
      <c r="BU133"/>
      <c r="BV133" t="s">
        <v>650</v>
      </c>
      <c r="BW133" t="s">
        <v>621</v>
      </c>
      <c r="BX133" t="s">
        <v>651</v>
      </c>
      <c r="BY133" t="s">
        <v>625</v>
      </c>
      <c r="BZ133" t="s">
        <v>666</v>
      </c>
      <c r="CA133" t="s">
        <v>621</v>
      </c>
      <c r="CB133" t="s">
        <v>630</v>
      </c>
      <c r="CC133"/>
      <c r="CD133" t="n">
        <v>1.9</v>
      </c>
      <c r="CE133" t="s">
        <v>621</v>
      </c>
      <c r="CF133" t="n">
        <v>2.9</v>
      </c>
      <c r="CG133" t="s">
        <v>625</v>
      </c>
      <c r="CH133" t="n">
        <v>0.5</v>
      </c>
      <c r="CI133" t="s">
        <v>621</v>
      </c>
      <c r="CJ133" t="s">
        <v>630</v>
      </c>
      <c r="CK133"/>
      <c r="CL133" t="s">
        <v>655</v>
      </c>
      <c r="CM133" t="s">
        <v>621</v>
      </c>
      <c r="CN133" t="n">
        <v>0.25</v>
      </c>
      <c r="CO133" t="n">
        <v>0</v>
      </c>
    </row>
    <row r="134">
      <c r="A134" s="119" t="n">
        <v>176</v>
      </c>
      <c r="B134" s="119" t="s">
        <v>1350</v>
      </c>
      <c r="C134" s="119" t="s">
        <v>1351</v>
      </c>
      <c r="D134" s="115"/>
      <c r="E134" s="115" t="str">
        <f>IFERROR(GEOMEAN(F134, G134), MAX(F134, G134))</f>
      </c>
      <c r="F134" s="115" t="str">
        <f>MAX(J134, CN134)</f>
      </c>
      <c r="G134" s="115" t="str">
        <f>MAX(R134, U134, V134, Y134, Z134, AJ134, CO134)</f>
      </c>
      <c r="H134" s="115"/>
      <c r="I134" s="115" t="n">
        <v>43.1</v>
      </c>
      <c r="J134" s="115" t="n">
        <v>5.38</v>
      </c>
      <c r="K134" s="115" t="n">
        <v>0</v>
      </c>
      <c r="L134" s="115" t="n">
        <v>0.7</v>
      </c>
      <c r="M134" s="115"/>
      <c r="N134" s="115"/>
      <c r="O134" s="115" t="n">
        <v>0.5</v>
      </c>
      <c r="P134" s="115" t="n">
        <v>0.7</v>
      </c>
      <c r="Q134" s="115" t="n">
        <v>0.5</v>
      </c>
      <c r="R134" s="115" t="n">
        <v>4.76190476190474</v>
      </c>
      <c r="S134" s="115" t="n">
        <v>22.0610567104781</v>
      </c>
      <c r="T134" s="115" t="n">
        <v>45.5426353907559</v>
      </c>
      <c r="U134" s="115" t="n">
        <v>1.47073711403187</v>
      </c>
      <c r="V134" s="115" t="n">
        <v>3.03617569271706</v>
      </c>
      <c r="W134" s="115" t="n">
        <v>52.369</v>
      </c>
      <c r="X134" s="115" t="n">
        <v>0.28</v>
      </c>
      <c r="Y134" s="115" t="n">
        <v>2.09476</v>
      </c>
      <c r="Z134" s="115" t="n">
        <v>0.56</v>
      </c>
      <c r="AA134" s="115" t="n">
        <v>20210219</v>
      </c>
      <c r="AB134" s="115"/>
      <c r="AC134" s="115" t="n">
        <v>57.89</v>
      </c>
      <c r="AD134" s="115"/>
      <c r="AE134" s="115" t="n">
        <v>25</v>
      </c>
      <c r="AF134" s="115"/>
      <c r="AG134" s="115" t="n">
        <v>62.95</v>
      </c>
      <c r="AH134" s="115"/>
      <c r="AI134" s="115"/>
      <c r="AJ134" s="115" t="n">
        <v>3.40153846153846</v>
      </c>
      <c r="AK134" s="115" t="n">
        <v>7.5</v>
      </c>
      <c r="AL134" s="115" t="n">
        <v>1682</v>
      </c>
      <c r="AM134" s="115" t="n">
        <v>1649</v>
      </c>
      <c r="AN134" s="115" t="n">
        <v>5106.622</v>
      </c>
      <c r="AO134" s="115" t="n">
        <v>1539</v>
      </c>
      <c r="AP134" s="115" t="n">
        <v>33</v>
      </c>
      <c r="AQ134" s="115" t="n">
        <v>6.46219751530464</v>
      </c>
      <c r="AR134" s="115" t="n">
        <v>9.29174788823912</v>
      </c>
      <c r="AS134" s="115" t="n">
        <v>0.929174788823911</v>
      </c>
      <c r="AT134" s="115" t="n">
        <v>3</v>
      </c>
      <c r="AU134" s="115"/>
      <c r="AV134" s="115" t="s">
        <v>1352</v>
      </c>
      <c r="AW134" s="115" t="s">
        <v>625</v>
      </c>
      <c r="AX134" s="115" t="s">
        <v>1035</v>
      </c>
      <c r="AY134" s="115" t="s">
        <v>625</v>
      </c>
      <c r="AZ134" s="115" t="s">
        <v>699</v>
      </c>
      <c r="BA134" s="115" t="s">
        <v>621</v>
      </c>
      <c r="BB134" s="115" t="s">
        <v>626</v>
      </c>
      <c r="BC134" s="115" t="s">
        <v>623</v>
      </c>
      <c r="BD134" s="115" t="s">
        <v>661</v>
      </c>
      <c r="BE134" s="115" t="s">
        <v>625</v>
      </c>
      <c r="BF134" s="115" t="s">
        <v>708</v>
      </c>
      <c r="BG134" s="115" t="s">
        <v>621</v>
      </c>
      <c r="BH134" s="115" t="s">
        <v>646</v>
      </c>
      <c r="BI134" t="s">
        <v>625</v>
      </c>
      <c r="BJ134" t="s">
        <v>1353</v>
      </c>
      <c r="BK134" t="s">
        <v>623</v>
      </c>
      <c r="BL134" t="s">
        <v>630</v>
      </c>
      <c r="BM134"/>
      <c r="BN134" t="s">
        <v>693</v>
      </c>
      <c r="BO134" t="s">
        <v>621</v>
      </c>
      <c r="BP134" t="s">
        <v>694</v>
      </c>
      <c r="BQ134" t="s">
        <v>625</v>
      </c>
      <c r="BR134" t="s">
        <v>630</v>
      </c>
      <c r="BS134"/>
      <c r="BT134" t="s">
        <v>630</v>
      </c>
      <c r="BU134"/>
      <c r="BV134" t="s">
        <v>650</v>
      </c>
      <c r="BW134" t="s">
        <v>621</v>
      </c>
      <c r="BX134" t="s">
        <v>651</v>
      </c>
      <c r="BY134" t="s">
        <v>625</v>
      </c>
      <c r="BZ134" t="s">
        <v>666</v>
      </c>
      <c r="CA134" t="s">
        <v>621</v>
      </c>
      <c r="CB134" t="s">
        <v>630</v>
      </c>
      <c r="CC134"/>
      <c r="CD134" t="n">
        <v>0</v>
      </c>
      <c r="CE134" t="s">
        <v>621</v>
      </c>
      <c r="CF134" t="n">
        <v>0</v>
      </c>
      <c r="CG134" t="s">
        <v>621</v>
      </c>
      <c r="CH134" t="n">
        <v>0</v>
      </c>
      <c r="CI134" t="s">
        <v>621</v>
      </c>
      <c r="CJ134" t="s">
        <v>630</v>
      </c>
      <c r="CK134"/>
      <c r="CL134" t="s">
        <v>655</v>
      </c>
      <c r="CM134" t="s">
        <v>621</v>
      </c>
      <c r="CN134" t="n">
        <v>2.5</v>
      </c>
      <c r="CO134" t="n">
        <v>0</v>
      </c>
    </row>
    <row r="135">
      <c r="A135" s="119" t="n">
        <v>177</v>
      </c>
      <c r="B135" s="119" t="s">
        <v>1354</v>
      </c>
      <c r="C135" s="119" t="s">
        <v>1355</v>
      </c>
      <c r="D135" s="115"/>
      <c r="E135" s="115" t="str">
        <f>IFERROR(GEOMEAN(F135, G135), MAX(F135, G135))</f>
      </c>
      <c r="F135" s="115" t="str">
        <f>MAX(J135, CN135)</f>
      </c>
      <c r="G135" s="115" t="str">
        <f>MAX(R135, U135, V135, Y135, Z135, AJ135, CO135)</f>
      </c>
      <c r="H135" s="115"/>
      <c r="I135" s="115" t="n">
        <v>35.5</v>
      </c>
      <c r="J135" s="115" t="n">
        <v>6.9</v>
      </c>
      <c r="K135" s="115" t="n">
        <v>0</v>
      </c>
      <c r="L135" s="115" t="n">
        <v>0.5</v>
      </c>
      <c r="M135" s="115"/>
      <c r="N135" s="115"/>
      <c r="O135" s="115" t="n">
        <v>0.5</v>
      </c>
      <c r="P135" s="115" t="n">
        <v>0.4</v>
      </c>
      <c r="Q135" s="115" t="n">
        <v>0.3</v>
      </c>
      <c r="R135" s="115" t="n">
        <v>0</v>
      </c>
      <c r="S135" s="115" t="n">
        <v>-1.04431991849211</v>
      </c>
      <c r="T135" s="115" t="n">
        <v>-25.7712109672506</v>
      </c>
      <c r="U135" s="115" t="n">
        <v>0</v>
      </c>
      <c r="V135" s="115" t="n">
        <v>0</v>
      </c>
      <c r="W135" s="115" t="n">
        <v>5.266</v>
      </c>
      <c r="X135" s="115" t="n">
        <v>0.2</v>
      </c>
      <c r="Y135" s="115" t="n">
        <v>0.21064</v>
      </c>
      <c r="Z135" s="115" t="n">
        <v>0.4</v>
      </c>
      <c r="AA135" s="115" t="n">
        <v>20210219</v>
      </c>
      <c r="AB135" s="115"/>
      <c r="AC135" s="115" t="n">
        <v>59.39</v>
      </c>
      <c r="AD135" s="115"/>
      <c r="AE135" s="115" t="n">
        <v>75</v>
      </c>
      <c r="AF135" s="115"/>
      <c r="AG135" s="115" t="n">
        <v>56.99</v>
      </c>
      <c r="AH135" s="115"/>
      <c r="AI135" s="115"/>
      <c r="AJ135" s="115" t="n">
        <v>3.17076923076923</v>
      </c>
      <c r="AK135" s="115" t="n">
        <v>2.5</v>
      </c>
      <c r="AL135" s="115" t="n">
        <v>14042</v>
      </c>
      <c r="AM135" s="115" t="n">
        <v>13825</v>
      </c>
      <c r="AN135" s="115" t="n">
        <v>220892.331</v>
      </c>
      <c r="AO135" s="115" t="n">
        <v>12307</v>
      </c>
      <c r="AP135" s="115" t="n">
        <v>217</v>
      </c>
      <c r="AQ135" s="115" t="n">
        <v>0.982379057786302</v>
      </c>
      <c r="AR135" s="115" t="n">
        <v>14.0976679938247</v>
      </c>
      <c r="AS135" s="115" t="n">
        <v>1.40976679938247</v>
      </c>
      <c r="AT135" s="115" t="n">
        <v>5.3</v>
      </c>
      <c r="AU135" s="115"/>
      <c r="AV135" s="115" t="s">
        <v>1356</v>
      </c>
      <c r="AW135" s="115" t="s">
        <v>621</v>
      </c>
      <c r="AX135" s="115" t="s">
        <v>1240</v>
      </c>
      <c r="AY135" s="115" t="s">
        <v>625</v>
      </c>
      <c r="AZ135" s="115" t="s">
        <v>643</v>
      </c>
      <c r="BA135" s="115" t="s">
        <v>625</v>
      </c>
      <c r="BB135" s="115" t="s">
        <v>626</v>
      </c>
      <c r="BC135" s="115" t="s">
        <v>623</v>
      </c>
      <c r="BD135" s="115" t="s">
        <v>645</v>
      </c>
      <c r="BE135" s="115" t="s">
        <v>625</v>
      </c>
      <c r="BF135" s="115" t="s">
        <v>662</v>
      </c>
      <c r="BG135" s="115" t="s">
        <v>625</v>
      </c>
      <c r="BH135" s="115" t="s">
        <v>672</v>
      </c>
      <c r="BI135" t="s">
        <v>621</v>
      </c>
      <c r="BJ135" t="s">
        <v>1357</v>
      </c>
      <c r="BK135" t="s">
        <v>625</v>
      </c>
      <c r="BL135" t="s">
        <v>1338</v>
      </c>
      <c r="BM135" t="s">
        <v>621</v>
      </c>
      <c r="BN135" t="s">
        <v>1358</v>
      </c>
      <c r="BO135" t="s">
        <v>623</v>
      </c>
      <c r="BP135" t="s">
        <v>649</v>
      </c>
      <c r="BQ135" t="s">
        <v>621</v>
      </c>
      <c r="BR135" t="s">
        <v>1359</v>
      </c>
      <c r="BS135" t="s">
        <v>623</v>
      </c>
      <c r="BT135" t="s">
        <v>630</v>
      </c>
      <c r="BU135"/>
      <c r="BV135" t="s">
        <v>650</v>
      </c>
      <c r="BW135" t="s">
        <v>621</v>
      </c>
      <c r="BX135" t="s">
        <v>651</v>
      </c>
      <c r="BY135" t="s">
        <v>625</v>
      </c>
      <c r="BZ135" t="s">
        <v>666</v>
      </c>
      <c r="CA135" t="s">
        <v>621</v>
      </c>
      <c r="CB135" t="s">
        <v>1360</v>
      </c>
      <c r="CC135" t="s">
        <v>623</v>
      </c>
      <c r="CD135" t="n">
        <v>1.8</v>
      </c>
      <c r="CE135" t="s">
        <v>621</v>
      </c>
      <c r="CF135" t="n">
        <v>0</v>
      </c>
      <c r="CG135" t="s">
        <v>621</v>
      </c>
      <c r="CH135" t="n">
        <v>4.8</v>
      </c>
      <c r="CI135" t="s">
        <v>625</v>
      </c>
      <c r="CJ135" t="s">
        <v>637</v>
      </c>
      <c r="CK135" t="s">
        <v>621</v>
      </c>
      <c r="CL135" t="s">
        <v>625</v>
      </c>
      <c r="CM135" t="s">
        <v>623</v>
      </c>
      <c r="CN135" t="n">
        <v>8.25</v>
      </c>
      <c r="CO135" t="n">
        <v>0</v>
      </c>
    </row>
    <row r="136">
      <c r="A136" s="119" t="n">
        <v>178</v>
      </c>
      <c r="B136" s="119" t="s">
        <v>1361</v>
      </c>
      <c r="C136" s="119" t="s">
        <v>1362</v>
      </c>
      <c r="D136" s="115"/>
      <c r="E136" s="115" t="str">
        <f>IFERROR(GEOMEAN(F136, G136), MAX(F136, G136))</f>
      </c>
      <c r="F136" s="115" t="str">
        <f>MAX(J136, CN136)</f>
      </c>
      <c r="G136" s="115" t="str">
        <f>MAX(R136, U136, V136, Y136, Z136, AJ136, CO136)</f>
      </c>
      <c r="H136" s="115"/>
      <c r="I136" s="115" t="n">
        <v>43.7</v>
      </c>
      <c r="J136" s="115" t="n">
        <v>5.26</v>
      </c>
      <c r="K136" s="115" t="n">
        <v>0</v>
      </c>
      <c r="L136" s="115" t="n">
        <v>0.4</v>
      </c>
      <c r="M136" s="115"/>
      <c r="N136" s="115"/>
      <c r="O136" s="115" t="n">
        <v>1</v>
      </c>
      <c r="P136" s="115" t="n">
        <v>0.8</v>
      </c>
      <c r="Q136" s="115" t="n">
        <v>0.6</v>
      </c>
      <c r="R136" s="115" t="n">
        <v>7.14285714285711</v>
      </c>
      <c r="S136" s="115" t="n">
        <v>-35.2885582801998</v>
      </c>
      <c r="T136" s="115" t="n">
        <v>-45.3686864179251</v>
      </c>
      <c r="U136" s="115" t="n">
        <v>0</v>
      </c>
      <c r="V136" s="115" t="n">
        <v>0</v>
      </c>
      <c r="W136" s="115" t="n">
        <v>145.282</v>
      </c>
      <c r="X136" s="115" t="n">
        <v>4.039</v>
      </c>
      <c r="Y136" s="115" t="n">
        <v>5.81128</v>
      </c>
      <c r="Z136" s="115" t="n">
        <v>8.078</v>
      </c>
      <c r="AA136" s="115" t="n">
        <v>20210219</v>
      </c>
      <c r="AB136" s="115"/>
      <c r="AC136" s="115" t="n">
        <v>72.22</v>
      </c>
      <c r="AD136" s="115"/>
      <c r="AE136" s="115" t="n">
        <v>75</v>
      </c>
      <c r="AF136" s="115"/>
      <c r="AG136" s="115" t="n">
        <v>71.79</v>
      </c>
      <c r="AH136" s="115"/>
      <c r="AI136" s="115"/>
      <c r="AJ136" s="115" t="n">
        <v>1.19692307692308</v>
      </c>
      <c r="AK136" s="115" t="n">
        <v>2.5</v>
      </c>
      <c r="AL136" s="115" t="n">
        <v>6120</v>
      </c>
      <c r="AM136" s="115" t="n">
        <v>6087</v>
      </c>
      <c r="AN136" s="115" t="n">
        <v>4314.768</v>
      </c>
      <c r="AO136" s="115" t="n">
        <v>5621</v>
      </c>
      <c r="AP136" s="115" t="n">
        <v>33</v>
      </c>
      <c r="AQ136" s="115" t="n">
        <v>7.64815165033207</v>
      </c>
      <c r="AR136" s="115" t="n">
        <v>8.8774239459171</v>
      </c>
      <c r="AS136" s="115" t="n">
        <v>0.887742394591712</v>
      </c>
      <c r="AT136" s="115" t="n">
        <v>3.7</v>
      </c>
      <c r="AU136" s="115"/>
      <c r="AV136" s="115" t="s">
        <v>1363</v>
      </c>
      <c r="AW136" s="115" t="s">
        <v>623</v>
      </c>
      <c r="AX136" s="115" t="s">
        <v>1321</v>
      </c>
      <c r="AY136" s="115" t="s">
        <v>625</v>
      </c>
      <c r="AZ136" s="115" t="s">
        <v>624</v>
      </c>
      <c r="BA136" s="115" t="s">
        <v>625</v>
      </c>
      <c r="BB136" s="115" t="s">
        <v>644</v>
      </c>
      <c r="BC136" s="115" t="s">
        <v>621</v>
      </c>
      <c r="BD136" s="115" t="s">
        <v>661</v>
      </c>
      <c r="BE136" s="115" t="s">
        <v>625</v>
      </c>
      <c r="BF136" s="115" t="s">
        <v>662</v>
      </c>
      <c r="BG136" s="115" t="s">
        <v>625</v>
      </c>
      <c r="BH136" s="115" t="s">
        <v>672</v>
      </c>
      <c r="BI136" t="s">
        <v>621</v>
      </c>
      <c r="BJ136" t="s">
        <v>1077</v>
      </c>
      <c r="BK136" t="s">
        <v>623</v>
      </c>
      <c r="BL136" t="s">
        <v>1364</v>
      </c>
      <c r="BM136" t="s">
        <v>625</v>
      </c>
      <c r="BN136" t="s">
        <v>777</v>
      </c>
      <c r="BO136" t="s">
        <v>625</v>
      </c>
      <c r="BP136" t="s">
        <v>632</v>
      </c>
      <c r="BQ136" t="s">
        <v>621</v>
      </c>
      <c r="BR136" t="s">
        <v>630</v>
      </c>
      <c r="BS136"/>
      <c r="BT136" t="s">
        <v>653</v>
      </c>
      <c r="BU136" t="s">
        <v>625</v>
      </c>
      <c r="BV136" t="s">
        <v>650</v>
      </c>
      <c r="BW136" t="s">
        <v>621</v>
      </c>
      <c r="BX136" t="s">
        <v>635</v>
      </c>
      <c r="BY136" t="s">
        <v>621</v>
      </c>
      <c r="BZ136" t="s">
        <v>666</v>
      </c>
      <c r="CA136" t="s">
        <v>621</v>
      </c>
      <c r="CB136" t="s">
        <v>630</v>
      </c>
      <c r="CC136"/>
      <c r="CD136" t="n">
        <v>0</v>
      </c>
      <c r="CE136" t="s">
        <v>621</v>
      </c>
      <c r="CF136" t="n">
        <v>0</v>
      </c>
      <c r="CG136" t="s">
        <v>621</v>
      </c>
      <c r="CH136" t="n">
        <v>0.8</v>
      </c>
      <c r="CI136" t="s">
        <v>621</v>
      </c>
      <c r="CJ136" t="s">
        <v>630</v>
      </c>
      <c r="CK136"/>
      <c r="CL136" t="s">
        <v>655</v>
      </c>
      <c r="CM136" t="s">
        <v>621</v>
      </c>
      <c r="CN136" t="n">
        <v>4.25</v>
      </c>
      <c r="CO136" t="n">
        <v>0</v>
      </c>
    </row>
    <row r="137">
      <c r="A137" s="119" t="n">
        <v>179</v>
      </c>
      <c r="B137" s="119" t="s">
        <v>1365</v>
      </c>
      <c r="C137" s="119" t="s">
        <v>1366</v>
      </c>
      <c r="D137" s="115"/>
      <c r="E137" s="115" t="str">
        <f>IFERROR(GEOMEAN(F137, G137), MAX(F137, G137))</f>
      </c>
      <c r="F137" s="115" t="str">
        <f>MAX(J137, CN137)</f>
      </c>
      <c r="G137" s="115" t="str">
        <f>MAX(R137, U137, V137, Y137, Z137, AJ137, CO137)</f>
      </c>
      <c r="H137" s="115"/>
      <c r="I137" s="115" t="n">
        <v>49.2</v>
      </c>
      <c r="J137" s="115" t="n">
        <v>4.16</v>
      </c>
      <c r="K137" s="115" t="n">
        <v>0</v>
      </c>
      <c r="L137" s="115" t="n">
        <v>0.4</v>
      </c>
      <c r="M137" s="115"/>
      <c r="N137" s="115"/>
      <c r="O137" s="115" t="n">
        <v>1</v>
      </c>
      <c r="P137" s="115" t="n">
        <v>0.7</v>
      </c>
      <c r="Q137" s="115" t="n">
        <v>0.5</v>
      </c>
      <c r="R137" s="115" t="n">
        <v>4.76190476190474</v>
      </c>
      <c r="S137" s="115" t="n">
        <v>10.9924310786173</v>
      </c>
      <c r="T137" s="115" t="n">
        <v>14.1686208483995</v>
      </c>
      <c r="U137" s="115" t="n">
        <v>0.73282873857449</v>
      </c>
      <c r="V137" s="115" t="n">
        <v>0.94457472322663</v>
      </c>
      <c r="W137" s="115" t="n">
        <v>210.721</v>
      </c>
      <c r="X137" s="115" t="n">
        <v>5.472</v>
      </c>
      <c r="Y137" s="115" t="n">
        <v>8.42884</v>
      </c>
      <c r="Z137" s="115" t="n">
        <v>10</v>
      </c>
      <c r="AA137" s="115" t="n">
        <v>20210219</v>
      </c>
      <c r="AB137" s="115"/>
      <c r="AC137" s="115" t="n">
        <v>73.56</v>
      </c>
      <c r="AD137" s="115"/>
      <c r="AE137" s="115" t="n">
        <v>50</v>
      </c>
      <c r="AF137" s="115"/>
      <c r="AG137" s="115" t="n">
        <v>77.18</v>
      </c>
      <c r="AH137" s="115"/>
      <c r="AI137" s="115"/>
      <c r="AJ137" s="115" t="n">
        <v>0.990769230769232</v>
      </c>
      <c r="AK137" s="115" t="n">
        <v>5</v>
      </c>
      <c r="AL137" s="115" t="n">
        <v>62496</v>
      </c>
      <c r="AM137" s="115" t="n">
        <v>59398</v>
      </c>
      <c r="AN137" s="115" t="n">
        <v>32971.846</v>
      </c>
      <c r="AO137" s="115" t="n">
        <v>43255</v>
      </c>
      <c r="AP137" s="115" t="n">
        <v>3098</v>
      </c>
      <c r="AQ137" s="115" t="n">
        <v>93.9589490985734</v>
      </c>
      <c r="AR137" s="115" t="n">
        <v>44.4827187608369</v>
      </c>
      <c r="AS137" s="115" t="n">
        <v>4.44827187608369</v>
      </c>
      <c r="AT137" s="115" t="n">
        <v>4.3</v>
      </c>
      <c r="AU137" s="115"/>
      <c r="AV137" s="115" t="s">
        <v>1367</v>
      </c>
      <c r="AW137" s="115" t="s">
        <v>623</v>
      </c>
      <c r="AX137" s="115" t="s">
        <v>767</v>
      </c>
      <c r="AY137" s="115" t="s">
        <v>625</v>
      </c>
      <c r="AZ137" s="115" t="s">
        <v>643</v>
      </c>
      <c r="BA137" s="115" t="s">
        <v>625</v>
      </c>
      <c r="BB137" s="115" t="s">
        <v>644</v>
      </c>
      <c r="BC137" s="115" t="s">
        <v>621</v>
      </c>
      <c r="BD137" s="115" t="s">
        <v>661</v>
      </c>
      <c r="BE137" s="115" t="s">
        <v>625</v>
      </c>
      <c r="BF137" s="115" t="s">
        <v>662</v>
      </c>
      <c r="BG137" s="115" t="s">
        <v>625</v>
      </c>
      <c r="BH137" s="115" t="s">
        <v>646</v>
      </c>
      <c r="BI137" t="s">
        <v>625</v>
      </c>
      <c r="BJ137" t="s">
        <v>1368</v>
      </c>
      <c r="BK137" t="s">
        <v>623</v>
      </c>
      <c r="BL137" t="s">
        <v>1234</v>
      </c>
      <c r="BM137" t="s">
        <v>625</v>
      </c>
      <c r="BN137" t="s">
        <v>770</v>
      </c>
      <c r="BO137" t="s">
        <v>621</v>
      </c>
      <c r="BP137" t="s">
        <v>632</v>
      </c>
      <c r="BQ137" t="s">
        <v>621</v>
      </c>
      <c r="BR137" t="s">
        <v>630</v>
      </c>
      <c r="BS137"/>
      <c r="BT137" t="s">
        <v>653</v>
      </c>
      <c r="BU137" t="s">
        <v>625</v>
      </c>
      <c r="BV137" t="s">
        <v>650</v>
      </c>
      <c r="BW137" t="s">
        <v>621</v>
      </c>
      <c r="BX137" t="s">
        <v>651</v>
      </c>
      <c r="BY137" t="s">
        <v>625</v>
      </c>
      <c r="BZ137" t="s">
        <v>666</v>
      </c>
      <c r="CA137" t="s">
        <v>621</v>
      </c>
      <c r="CB137" t="s">
        <v>630</v>
      </c>
      <c r="CC137"/>
      <c r="CD137" t="n">
        <v>6.4</v>
      </c>
      <c r="CE137" t="s">
        <v>625</v>
      </c>
      <c r="CF137" t="n">
        <v>0</v>
      </c>
      <c r="CG137" t="s">
        <v>621</v>
      </c>
      <c r="CH137" t="n">
        <v>4.1</v>
      </c>
      <c r="CI137" t="s">
        <v>625</v>
      </c>
      <c r="CJ137" t="s">
        <v>637</v>
      </c>
      <c r="CK137" t="s">
        <v>621</v>
      </c>
      <c r="CL137" t="s">
        <v>623</v>
      </c>
      <c r="CM137" t="s">
        <v>623</v>
      </c>
      <c r="CN137" t="n">
        <v>5.75</v>
      </c>
      <c r="CO137" t="n">
        <v>0</v>
      </c>
    </row>
    <row r="138">
      <c r="A138" s="119" t="n">
        <v>180</v>
      </c>
      <c r="B138" s="119" t="s">
        <v>1369</v>
      </c>
      <c r="C138" s="119" t="s">
        <v>1370</v>
      </c>
      <c r="D138" s="115"/>
      <c r="E138" s="115" t="str">
        <f>IFERROR(GEOMEAN(F138, G138), MAX(F138, G138))</f>
      </c>
      <c r="F138" s="115" t="str">
        <f>MAX(J138, CN138)</f>
      </c>
      <c r="G138" s="115" t="str">
        <f>MAX(R138, U138, V138, Y138, Z138, AJ138, CO138)</f>
      </c>
      <c r="H138" s="115"/>
      <c r="I138" s="115" t="n">
        <v>47.6</v>
      </c>
      <c r="J138" s="115" t="n">
        <v>4.48</v>
      </c>
      <c r="K138" s="115" t="n">
        <v>0</v>
      </c>
      <c r="L138" s="115" t="n">
        <v>0.6</v>
      </c>
      <c r="M138" s="115"/>
      <c r="N138" s="115"/>
      <c r="O138" s="115" t="n">
        <v>0.8</v>
      </c>
      <c r="P138" s="115" t="n">
        <v>0.8</v>
      </c>
      <c r="Q138" s="115" t="n">
        <v>0.6</v>
      </c>
      <c r="R138" s="115" t="n">
        <v>7.14285714285711</v>
      </c>
      <c r="S138" s="115" t="n">
        <v>-28.1539375657023</v>
      </c>
      <c r="T138" s="115" t="n">
        <v>-1.95861684355712</v>
      </c>
      <c r="U138" s="115" t="n">
        <v>0</v>
      </c>
      <c r="V138" s="115" t="n">
        <v>0</v>
      </c>
      <c r="W138" s="115" t="n">
        <v>15.489</v>
      </c>
      <c r="X138" s="115" t="n">
        <v>0.266</v>
      </c>
      <c r="Y138" s="115" t="n">
        <v>0.61956</v>
      </c>
      <c r="Z138" s="115" t="n">
        <v>0.532</v>
      </c>
      <c r="AA138" s="115" t="n">
        <v>20210219</v>
      </c>
      <c r="AB138" s="115"/>
      <c r="AC138" s="115" t="n">
        <v>55.83</v>
      </c>
      <c r="AD138" s="115"/>
      <c r="AE138" s="115" t="n">
        <v>25</v>
      </c>
      <c r="AF138" s="115"/>
      <c r="AG138" s="115" t="n">
        <v>60.58</v>
      </c>
      <c r="AH138" s="115"/>
      <c r="AI138" s="115"/>
      <c r="AJ138" s="115" t="n">
        <v>3.71846153846154</v>
      </c>
      <c r="AK138" s="115" t="n">
        <v>7.5</v>
      </c>
      <c r="AL138" s="115" t="n">
        <v>13492</v>
      </c>
      <c r="AM138" s="115" t="n">
        <v>13247</v>
      </c>
      <c r="AN138" s="115" t="n">
        <v>109581.085</v>
      </c>
      <c r="AO138" s="115" t="n">
        <v>11507</v>
      </c>
      <c r="AP138" s="115" t="n">
        <v>245</v>
      </c>
      <c r="AQ138" s="115" t="n">
        <v>2.23578731676183</v>
      </c>
      <c r="AR138" s="115" t="n">
        <v>17.2503693404015</v>
      </c>
      <c r="AS138" s="115" t="n">
        <v>1.72503693404015</v>
      </c>
      <c r="AT138" s="115" t="n">
        <v>4.7</v>
      </c>
      <c r="AU138" s="115"/>
      <c r="AV138" s="115" t="s">
        <v>1371</v>
      </c>
      <c r="AW138" s="115" t="s">
        <v>625</v>
      </c>
      <c r="AX138" s="115" t="s">
        <v>659</v>
      </c>
      <c r="AY138" s="115" t="s">
        <v>625</v>
      </c>
      <c r="AZ138" s="115" t="s">
        <v>643</v>
      </c>
      <c r="BA138" s="115" t="s">
        <v>625</v>
      </c>
      <c r="BB138" s="115" t="s">
        <v>644</v>
      </c>
      <c r="BC138" s="115" t="s">
        <v>621</v>
      </c>
      <c r="BD138" s="115" t="s">
        <v>661</v>
      </c>
      <c r="BE138" s="115" t="s">
        <v>625</v>
      </c>
      <c r="BF138" s="115" t="s">
        <v>662</v>
      </c>
      <c r="BG138" s="115" t="s">
        <v>625</v>
      </c>
      <c r="BH138" s="115" t="s">
        <v>628</v>
      </c>
      <c r="BI138" t="s">
        <v>623</v>
      </c>
      <c r="BJ138" t="s">
        <v>730</v>
      </c>
      <c r="BK138" t="s">
        <v>623</v>
      </c>
      <c r="BL138" t="s">
        <v>1372</v>
      </c>
      <c r="BM138" t="s">
        <v>625</v>
      </c>
      <c r="BN138" t="s">
        <v>896</v>
      </c>
      <c r="BO138" t="s">
        <v>621</v>
      </c>
      <c r="BP138" t="s">
        <v>752</v>
      </c>
      <c r="BQ138" t="s">
        <v>623</v>
      </c>
      <c r="BR138" t="s">
        <v>630</v>
      </c>
      <c r="BS138"/>
      <c r="BT138" t="s">
        <v>1236</v>
      </c>
      <c r="BU138" t="s">
        <v>621</v>
      </c>
      <c r="BV138" t="s">
        <v>650</v>
      </c>
      <c r="BW138" t="s">
        <v>621</v>
      </c>
      <c r="BX138" t="s">
        <v>651</v>
      </c>
      <c r="BY138" t="s">
        <v>625</v>
      </c>
      <c r="BZ138" t="s">
        <v>666</v>
      </c>
      <c r="CA138" t="s">
        <v>621</v>
      </c>
      <c r="CB138" t="s">
        <v>1373</v>
      </c>
      <c r="CC138" t="s">
        <v>623</v>
      </c>
      <c r="CD138" t="n">
        <v>3.4</v>
      </c>
      <c r="CE138" t="s">
        <v>625</v>
      </c>
      <c r="CF138" t="n">
        <v>0.2</v>
      </c>
      <c r="CG138" t="s">
        <v>621</v>
      </c>
      <c r="CH138" t="n">
        <v>3.7</v>
      </c>
      <c r="CI138" t="s">
        <v>625</v>
      </c>
      <c r="CJ138" t="s">
        <v>637</v>
      </c>
      <c r="CK138" t="s">
        <v>621</v>
      </c>
      <c r="CL138" t="s">
        <v>621</v>
      </c>
      <c r="CM138" t="s">
        <v>625</v>
      </c>
      <c r="CN138" t="n">
        <v>6.75</v>
      </c>
      <c r="CO138" t="n">
        <v>0</v>
      </c>
    </row>
    <row r="139">
      <c r="A139" s="119" t="n">
        <v>181</v>
      </c>
      <c r="B139" s="119" t="s">
        <v>1374</v>
      </c>
      <c r="C139" s="119" t="s">
        <v>1375</v>
      </c>
      <c r="D139" s="115"/>
      <c r="E139" s="115" t="str">
        <f>IFERROR(GEOMEAN(F139, G139), MAX(F139, G139))</f>
      </c>
      <c r="F139" s="115" t="str">
        <f>MAX(J139, CN139)</f>
      </c>
      <c r="G139" s="115" t="str">
        <f>MAX(R139, U139, V139, Y139, Z139, AJ139, CO139)</f>
      </c>
      <c r="H139" s="115"/>
      <c r="I139" s="115" t="n">
        <v>21.9</v>
      </c>
      <c r="J139" s="115" t="n">
        <v>9.62</v>
      </c>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t="n">
        <v>3.9</v>
      </c>
      <c r="AU139" s="115"/>
      <c r="AV139" s="115" t="s">
        <v>630</v>
      </c>
      <c r="AW139" s="115"/>
      <c r="AX139" s="115" t="s">
        <v>630</v>
      </c>
      <c r="AY139" s="115"/>
      <c r="AZ139" s="115" t="s">
        <v>630</v>
      </c>
      <c r="BA139" s="115"/>
      <c r="BB139" s="115" t="s">
        <v>630</v>
      </c>
      <c r="BC139" s="115"/>
      <c r="BD139" s="115" t="s">
        <v>630</v>
      </c>
      <c r="BE139" s="115"/>
      <c r="BF139" s="115" t="s">
        <v>630</v>
      </c>
      <c r="BG139" s="115"/>
      <c r="BH139" s="115" t="s">
        <v>630</v>
      </c>
      <c r="BI139"/>
      <c r="BJ139" t="s">
        <v>1376</v>
      </c>
      <c r="BK139" t="s">
        <v>623</v>
      </c>
      <c r="BL139" t="s">
        <v>630</v>
      </c>
      <c r="BM139"/>
      <c r="BN139" t="s">
        <v>681</v>
      </c>
      <c r="BO139" t="s">
        <v>625</v>
      </c>
      <c r="BP139" t="s">
        <v>649</v>
      </c>
      <c r="BQ139" t="s">
        <v>621</v>
      </c>
      <c r="BR139" t="s">
        <v>630</v>
      </c>
      <c r="BS139"/>
      <c r="BT139" t="s">
        <v>630</v>
      </c>
      <c r="BU139"/>
      <c r="BV139" t="s">
        <v>630</v>
      </c>
      <c r="BW139"/>
      <c r="BX139" t="s">
        <v>630</v>
      </c>
      <c r="BY139"/>
      <c r="BZ139" t="s">
        <v>630</v>
      </c>
      <c r="CA139"/>
      <c r="CB139" t="s">
        <v>630</v>
      </c>
      <c r="CC139"/>
      <c r="CD139" t="n">
        <v>0.1</v>
      </c>
      <c r="CE139" t="s">
        <v>621</v>
      </c>
      <c r="CF139" t="n">
        <v>0.1</v>
      </c>
      <c r="CG139" t="s">
        <v>621</v>
      </c>
      <c r="CH139" t="n">
        <v>0</v>
      </c>
      <c r="CI139" t="s">
        <v>621</v>
      </c>
      <c r="CJ139" t="s">
        <v>630</v>
      </c>
      <c r="CK139"/>
      <c r="CL139" t="s">
        <v>655</v>
      </c>
      <c r="CM139" t="s">
        <v>621</v>
      </c>
      <c r="CN139" t="n">
        <v>4.75</v>
      </c>
      <c r="CO139" t="n">
        <v>0</v>
      </c>
    </row>
    <row r="140">
      <c r="A140" s="119" t="n">
        <v>182</v>
      </c>
      <c r="B140" s="119" t="s">
        <v>1377</v>
      </c>
      <c r="C140" s="119" t="s">
        <v>1378</v>
      </c>
      <c r="D140" s="115"/>
      <c r="E140" s="115" t="str">
        <f>IFERROR(GEOMEAN(F140, G140), MAX(F140, G140))</f>
      </c>
      <c r="F140" s="115" t="str">
        <f>MAX(J140, CN140)</f>
      </c>
      <c r="G140" s="115" t="str">
        <f>MAX(R140, U140, V140, Y140, Z140, AJ140, CO140)</f>
      </c>
      <c r="H140" s="115"/>
      <c r="I140" s="115" t="n">
        <v>27.8</v>
      </c>
      <c r="J140" s="115" t="n">
        <v>8.44</v>
      </c>
      <c r="K140" s="115" t="n">
        <v>0.9</v>
      </c>
      <c r="L140" s="115" t="n">
        <v>0.3</v>
      </c>
      <c r="M140" s="115"/>
      <c r="N140" s="115"/>
      <c r="O140" s="115" t="n">
        <v>0.5</v>
      </c>
      <c r="P140" s="115" t="n">
        <v>0.6</v>
      </c>
      <c r="Q140" s="115" t="n">
        <v>0.6</v>
      </c>
      <c r="R140" s="115" t="n">
        <v>7.14285714285711</v>
      </c>
      <c r="S140" s="115" t="n">
        <v>0.01</v>
      </c>
      <c r="T140" s="115" t="n">
        <v>0.01</v>
      </c>
      <c r="U140" s="115" t="n">
        <v>0.000666666666667481</v>
      </c>
      <c r="V140" s="115" t="n">
        <v>0.000666666666667481</v>
      </c>
      <c r="W140" s="115" t="n">
        <v>0.655</v>
      </c>
      <c r="X140" s="115" t="n">
        <v>0.016</v>
      </c>
      <c r="Y140" s="115" t="n">
        <v>0.0261999999999993</v>
      </c>
      <c r="Z140" s="115" t="n">
        <v>0.032</v>
      </c>
      <c r="AA140" s="115" t="n">
        <v>20210219</v>
      </c>
      <c r="AB140" s="115"/>
      <c r="AC140" s="115" t="n">
        <v>49.72</v>
      </c>
      <c r="AD140" s="115"/>
      <c r="AE140" s="115" t="n">
        <v>50</v>
      </c>
      <c r="AF140" s="115"/>
      <c r="AG140" s="115" t="n">
        <v>49.68</v>
      </c>
      <c r="AH140" s="115"/>
      <c r="AI140" s="115"/>
      <c r="AJ140" s="115" t="n">
        <v>4.65846153846154</v>
      </c>
      <c r="AK140" s="115" t="n">
        <v>5</v>
      </c>
      <c r="AL140" s="115" t="n">
        <v>10</v>
      </c>
      <c r="AM140" s="115" t="n">
        <v>10</v>
      </c>
      <c r="AN140" s="115" t="n">
        <v>8947.027</v>
      </c>
      <c r="AO140" s="115" t="n">
        <v>9</v>
      </c>
      <c r="AP140" s="115" t="n">
        <v>0</v>
      </c>
      <c r="AQ140" s="115" t="n">
        <v>0</v>
      </c>
      <c r="AR140" s="115" t="n">
        <v>11.1111111111111</v>
      </c>
      <c r="AS140" s="115" t="n">
        <v>1.11111111111111</v>
      </c>
      <c r="AT140" s="115" t="n">
        <v>5.7</v>
      </c>
      <c r="AU140" s="115"/>
      <c r="AV140" s="115" t="s">
        <v>1379</v>
      </c>
      <c r="AW140" s="115" t="s">
        <v>621</v>
      </c>
      <c r="AX140" s="115" t="s">
        <v>940</v>
      </c>
      <c r="AY140" s="115" t="s">
        <v>625</v>
      </c>
      <c r="AZ140" s="115" t="s">
        <v>643</v>
      </c>
      <c r="BA140" s="115" t="s">
        <v>625</v>
      </c>
      <c r="BB140" s="115" t="s">
        <v>626</v>
      </c>
      <c r="BC140" s="115" t="s">
        <v>623</v>
      </c>
      <c r="BD140" s="115" t="s">
        <v>626</v>
      </c>
      <c r="BE140" s="115" t="s">
        <v>623</v>
      </c>
      <c r="BF140" s="115" t="s">
        <v>662</v>
      </c>
      <c r="BG140" s="115" t="s">
        <v>625</v>
      </c>
      <c r="BH140" s="115" t="s">
        <v>672</v>
      </c>
      <c r="BI140" t="s">
        <v>621</v>
      </c>
      <c r="BJ140" t="s">
        <v>1380</v>
      </c>
      <c r="BK140" t="s">
        <v>623</v>
      </c>
      <c r="BL140" t="s">
        <v>630</v>
      </c>
      <c r="BM140"/>
      <c r="BN140" t="s">
        <v>1253</v>
      </c>
      <c r="BO140" t="s">
        <v>625</v>
      </c>
      <c r="BP140" t="s">
        <v>649</v>
      </c>
      <c r="BQ140" t="s">
        <v>621</v>
      </c>
      <c r="BR140" t="s">
        <v>630</v>
      </c>
      <c r="BS140"/>
      <c r="BT140" t="s">
        <v>630</v>
      </c>
      <c r="BU140"/>
      <c r="BV140" t="s">
        <v>650</v>
      </c>
      <c r="BW140" t="s">
        <v>621</v>
      </c>
      <c r="BX140" t="s">
        <v>725</v>
      </c>
      <c r="BY140" t="s">
        <v>625</v>
      </c>
      <c r="BZ140" t="s">
        <v>666</v>
      </c>
      <c r="CA140" t="s">
        <v>621</v>
      </c>
      <c r="CB140" t="s">
        <v>630</v>
      </c>
      <c r="CC140"/>
      <c r="CD140" t="n">
        <v>2.5</v>
      </c>
      <c r="CE140" t="s">
        <v>625</v>
      </c>
      <c r="CF140" t="n">
        <v>2.6</v>
      </c>
      <c r="CG140" t="s">
        <v>625</v>
      </c>
      <c r="CH140" t="n">
        <v>2.5</v>
      </c>
      <c r="CI140" t="s">
        <v>625</v>
      </c>
      <c r="CJ140" t="s">
        <v>630</v>
      </c>
      <c r="CK140"/>
      <c r="CL140" t="s">
        <v>655</v>
      </c>
      <c r="CM140" t="s">
        <v>621</v>
      </c>
      <c r="CN140" t="n">
        <v>9.25</v>
      </c>
      <c r="CO140" t="n">
        <v>0</v>
      </c>
    </row>
    <row r="141">
      <c r="A141" s="119" t="n">
        <v>183</v>
      </c>
      <c r="B141" s="119" t="s">
        <v>1381</v>
      </c>
      <c r="C141" s="119" t="s">
        <v>1382</v>
      </c>
      <c r="D141" s="115"/>
      <c r="E141" s="115" t="str">
        <f>IFERROR(GEOMEAN(F141, G141), MAX(F141, G141))</f>
      </c>
      <c r="F141" s="115" t="str">
        <f>MAX(J141, CN141)</f>
      </c>
      <c r="G141" s="115" t="str">
        <f>MAX(R141, U141, V141, Y141, Z141, AJ141, CO141)</f>
      </c>
      <c r="H141" s="115"/>
      <c r="I141" s="115" t="n">
        <v>55.4</v>
      </c>
      <c r="J141" s="115" t="n">
        <v>2.92</v>
      </c>
      <c r="K141" s="115" t="n">
        <v>0</v>
      </c>
      <c r="L141" s="115" t="n">
        <v>0.7</v>
      </c>
      <c r="M141" s="115"/>
      <c r="N141" s="115"/>
      <c r="O141" s="115" t="n">
        <v>0.8</v>
      </c>
      <c r="P141" s="115" t="n">
        <v>0.3</v>
      </c>
      <c r="Q141" s="115" t="n">
        <v>0.4</v>
      </c>
      <c r="R141" s="115" t="n">
        <v>2.38095238095237</v>
      </c>
      <c r="S141" s="115" t="n">
        <v>-18.7491485730467</v>
      </c>
      <c r="T141" s="115" t="n">
        <v>7.35671030065791</v>
      </c>
      <c r="U141" s="115" t="n">
        <v>0</v>
      </c>
      <c r="V141" s="115" t="n">
        <v>0.490447353377194</v>
      </c>
      <c r="W141" s="115" t="n">
        <v>165.284</v>
      </c>
      <c r="X141" s="115" t="n">
        <v>5.303</v>
      </c>
      <c r="Y141" s="115" t="n">
        <v>6.61136</v>
      </c>
      <c r="Z141" s="115" t="n">
        <v>10</v>
      </c>
      <c r="AA141" s="115" t="n">
        <v>20210219</v>
      </c>
      <c r="AB141" s="115"/>
      <c r="AC141" s="115" t="n">
        <v>66.56</v>
      </c>
      <c r="AD141" s="115"/>
      <c r="AE141" s="115" t="n">
        <v>75</v>
      </c>
      <c r="AF141" s="115"/>
      <c r="AG141" s="115" t="n">
        <v>65.26</v>
      </c>
      <c r="AH141" s="115"/>
      <c r="AI141" s="115"/>
      <c r="AJ141" s="115" t="n">
        <v>2.06769230769231</v>
      </c>
      <c r="AK141" s="115" t="n">
        <v>2.5</v>
      </c>
      <c r="AL141" s="115" t="n">
        <v>59731</v>
      </c>
      <c r="AM141" s="115" t="n">
        <v>56400</v>
      </c>
      <c r="AN141" s="115" t="n">
        <v>37846.605</v>
      </c>
      <c r="AO141" s="115" t="n">
        <v>40709</v>
      </c>
      <c r="AP141" s="115" t="n">
        <v>3331</v>
      </c>
      <c r="AQ141" s="115" t="n">
        <v>88.0131784607893</v>
      </c>
      <c r="AR141" s="115" t="n">
        <v>46.7267680365521</v>
      </c>
      <c r="AS141" s="115" t="n">
        <v>4.67267680365521</v>
      </c>
      <c r="AT141" s="115" t="n">
        <v>3.1</v>
      </c>
      <c r="AU141" s="115"/>
      <c r="AV141" s="115" t="s">
        <v>1383</v>
      </c>
      <c r="AW141" s="115" t="s">
        <v>623</v>
      </c>
      <c r="AX141" s="115" t="s">
        <v>905</v>
      </c>
      <c r="AY141" s="115" t="s">
        <v>625</v>
      </c>
      <c r="AZ141" s="115" t="s">
        <v>660</v>
      </c>
      <c r="BA141" s="115" t="s">
        <v>625</v>
      </c>
      <c r="BB141" s="115" t="s">
        <v>671</v>
      </c>
      <c r="BC141" s="115" t="s">
        <v>625</v>
      </c>
      <c r="BD141" s="115" t="s">
        <v>645</v>
      </c>
      <c r="BE141" s="115" t="s">
        <v>625</v>
      </c>
      <c r="BF141" s="115" t="s">
        <v>708</v>
      </c>
      <c r="BG141" s="115" t="s">
        <v>621</v>
      </c>
      <c r="BH141" s="115" t="s">
        <v>646</v>
      </c>
      <c r="BI141" t="s">
        <v>625</v>
      </c>
      <c r="BJ141" t="s">
        <v>1384</v>
      </c>
      <c r="BK141" t="s">
        <v>623</v>
      </c>
      <c r="BL141" t="s">
        <v>750</v>
      </c>
      <c r="BM141" t="s">
        <v>621</v>
      </c>
      <c r="BN141" t="s">
        <v>930</v>
      </c>
      <c r="BO141" t="s">
        <v>625</v>
      </c>
      <c r="BP141" t="s">
        <v>694</v>
      </c>
      <c r="BQ141" t="s">
        <v>625</v>
      </c>
      <c r="BR141" t="s">
        <v>630</v>
      </c>
      <c r="BS141"/>
      <c r="BT141" t="s">
        <v>630</v>
      </c>
      <c r="BU141"/>
      <c r="BV141" t="s">
        <v>650</v>
      </c>
      <c r="BW141" t="s">
        <v>621</v>
      </c>
      <c r="BX141" t="s">
        <v>651</v>
      </c>
      <c r="BY141" t="s">
        <v>625</v>
      </c>
      <c r="BZ141" t="s">
        <v>652</v>
      </c>
      <c r="CA141" t="s">
        <v>625</v>
      </c>
      <c r="CB141" t="s">
        <v>630</v>
      </c>
      <c r="CC141"/>
      <c r="CD141" t="n">
        <v>0</v>
      </c>
      <c r="CE141" t="s">
        <v>621</v>
      </c>
      <c r="CF141" t="n">
        <v>0</v>
      </c>
      <c r="CG141" t="s">
        <v>621</v>
      </c>
      <c r="CH141" t="n">
        <v>0.3</v>
      </c>
      <c r="CI141" t="s">
        <v>621</v>
      </c>
      <c r="CJ141" t="s">
        <v>630</v>
      </c>
      <c r="CK141"/>
      <c r="CL141" t="s">
        <v>655</v>
      </c>
      <c r="CM141" t="s">
        <v>621</v>
      </c>
      <c r="CN141" t="n">
        <v>2.75</v>
      </c>
      <c r="CO141" t="n">
        <v>0</v>
      </c>
    </row>
    <row r="142">
      <c r="A142" s="119" t="n">
        <v>184</v>
      </c>
      <c r="B142" s="119" t="s">
        <v>1385</v>
      </c>
      <c r="C142" s="119" t="s">
        <v>1386</v>
      </c>
      <c r="D142" s="115"/>
      <c r="E142" s="115" t="str">
        <f>IFERROR(GEOMEAN(F142, G142), MAX(F142, G142))</f>
      </c>
      <c r="F142" s="115" t="str">
        <f>MAX(J142, CN142)</f>
      </c>
      <c r="G142" s="115" t="str">
        <f>MAX(R142, U142, V142, Y142, Z142, AJ142, CO142)</f>
      </c>
      <c r="H142" s="115"/>
      <c r="I142" s="115" t="n">
        <v>70.2</v>
      </c>
      <c r="J142" s="115" t="n">
        <v>0</v>
      </c>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t="n">
        <v>4.7</v>
      </c>
      <c r="AU142" s="115"/>
      <c r="AV142" s="115" t="s">
        <v>630</v>
      </c>
      <c r="AW142" s="115"/>
      <c r="AX142" s="115" t="s">
        <v>630</v>
      </c>
      <c r="AY142" s="115"/>
      <c r="AZ142" s="115" t="s">
        <v>630</v>
      </c>
      <c r="BA142" s="115"/>
      <c r="BB142" s="115" t="s">
        <v>630</v>
      </c>
      <c r="BC142" s="115"/>
      <c r="BD142" s="115" t="s">
        <v>630</v>
      </c>
      <c r="BE142" s="115"/>
      <c r="BF142" s="115" t="s">
        <v>630</v>
      </c>
      <c r="BG142" s="115"/>
      <c r="BH142" s="115" t="s">
        <v>630</v>
      </c>
      <c r="BI142"/>
      <c r="BJ142" t="s">
        <v>630</v>
      </c>
      <c r="BK142"/>
      <c r="BL142" t="s">
        <v>630</v>
      </c>
      <c r="BM142"/>
      <c r="BN142" t="s">
        <v>630</v>
      </c>
      <c r="BO142"/>
      <c r="BP142" t="s">
        <v>649</v>
      </c>
      <c r="BQ142" t="s">
        <v>621</v>
      </c>
      <c r="BR142" t="s">
        <v>630</v>
      </c>
      <c r="BS142"/>
      <c r="BT142" t="s">
        <v>630</v>
      </c>
      <c r="BU142"/>
      <c r="BV142" t="s">
        <v>630</v>
      </c>
      <c r="BW142"/>
      <c r="BX142" t="s">
        <v>630</v>
      </c>
      <c r="BY142"/>
      <c r="BZ142" t="s">
        <v>630</v>
      </c>
      <c r="CA142"/>
      <c r="CB142" t="s">
        <v>630</v>
      </c>
      <c r="CC142"/>
      <c r="CD142" t="n">
        <v>0</v>
      </c>
      <c r="CE142" t="s">
        <v>621</v>
      </c>
      <c r="CF142" t="n">
        <v>0.2</v>
      </c>
      <c r="CG142" t="s">
        <v>621</v>
      </c>
      <c r="CH142" t="n">
        <v>3.3</v>
      </c>
      <c r="CI142" t="s">
        <v>625</v>
      </c>
      <c r="CJ142" t="s">
        <v>637</v>
      </c>
      <c r="CK142" t="s">
        <v>621</v>
      </c>
      <c r="CL142" t="s">
        <v>623</v>
      </c>
      <c r="CM142" t="s">
        <v>623</v>
      </c>
      <c r="CN142" t="n">
        <v>6.75</v>
      </c>
      <c r="CO142" t="n">
        <v>0</v>
      </c>
    </row>
    <row r="143">
      <c r="A143" s="119" t="n">
        <v>185</v>
      </c>
      <c r="B143" s="119" t="s">
        <v>1387</v>
      </c>
      <c r="C143" s="119" t="s">
        <v>1388</v>
      </c>
      <c r="D143" s="115"/>
      <c r="E143" s="115" t="str">
        <f>IFERROR(GEOMEAN(F143, G143), MAX(F143, G143))</f>
      </c>
      <c r="F143" s="115" t="str">
        <f>MAX(J143, CN143)</f>
      </c>
      <c r="G143" s="115" t="str">
        <f>MAX(R143, U143, V143, Y143, Z143, AJ143, CO143)</f>
      </c>
      <c r="H143" s="115"/>
      <c r="I143" s="115" t="n">
        <v>60.3</v>
      </c>
      <c r="J143" s="115" t="n">
        <v>1.94</v>
      </c>
      <c r="K143" s="115" t="n">
        <v>0</v>
      </c>
      <c r="L143" s="115" t="n">
        <v>0.7</v>
      </c>
      <c r="M143" s="115"/>
      <c r="N143" s="115"/>
      <c r="O143" s="115" t="n">
        <v>0.8</v>
      </c>
      <c r="P143" s="115" t="n">
        <v>0.5</v>
      </c>
      <c r="Q143" s="115" t="n">
        <v>0.5</v>
      </c>
      <c r="R143" s="115" t="n">
        <v>4.76190476190474</v>
      </c>
      <c r="S143" s="115" t="n">
        <v>-43.2218582610037</v>
      </c>
      <c r="T143" s="115" t="n">
        <v>-72.7864607166888</v>
      </c>
      <c r="U143" s="115" t="n">
        <v>0</v>
      </c>
      <c r="V143" s="115" t="n">
        <v>0</v>
      </c>
      <c r="W143" s="115" t="n">
        <v>202.586</v>
      </c>
      <c r="X143" s="115" t="n">
        <v>12.175</v>
      </c>
      <c r="Y143" s="115" t="n">
        <v>8.10344</v>
      </c>
      <c r="Z143" s="115" t="n">
        <v>10</v>
      </c>
      <c r="AA143" s="115" t="n">
        <v>20210219</v>
      </c>
      <c r="AB143" s="115"/>
      <c r="AC143" s="115" t="n">
        <v>71.22</v>
      </c>
      <c r="AD143" s="115"/>
      <c r="AE143" s="115" t="n">
        <v>50</v>
      </c>
      <c r="AF143" s="115"/>
      <c r="AG143" s="115" t="n">
        <v>74.49</v>
      </c>
      <c r="AH143" s="115"/>
      <c r="AI143" s="115"/>
      <c r="AJ143" s="115" t="n">
        <v>1.35076923076923</v>
      </c>
      <c r="AK143" s="115" t="n">
        <v>5</v>
      </c>
      <c r="AL143" s="115" t="n">
        <v>17363</v>
      </c>
      <c r="AM143" s="115" t="n">
        <v>17338</v>
      </c>
      <c r="AN143" s="115" t="n">
        <v>10196.707</v>
      </c>
      <c r="AO143" s="115" t="n">
        <v>15183</v>
      </c>
      <c r="AP143" s="115" t="n">
        <v>25</v>
      </c>
      <c r="AQ143" s="115" t="n">
        <v>2.45177192989855</v>
      </c>
      <c r="AR143" s="115" t="n">
        <v>14.3581637357571</v>
      </c>
      <c r="AS143" s="115" t="n">
        <v>1.43581637357571</v>
      </c>
      <c r="AT143" s="115" t="n">
        <v>2.8</v>
      </c>
      <c r="AU143" s="115"/>
      <c r="AV143" s="115" t="s">
        <v>1389</v>
      </c>
      <c r="AW143" s="115" t="s">
        <v>623</v>
      </c>
      <c r="AX143" s="115" t="s">
        <v>678</v>
      </c>
      <c r="AY143" s="115" t="s">
        <v>625</v>
      </c>
      <c r="AZ143" s="115" t="s">
        <v>660</v>
      </c>
      <c r="BA143" s="115" t="s">
        <v>625</v>
      </c>
      <c r="BB143" s="115" t="s">
        <v>644</v>
      </c>
      <c r="BC143" s="115" t="s">
        <v>621</v>
      </c>
      <c r="BD143" s="115" t="s">
        <v>661</v>
      </c>
      <c r="BE143" s="115" t="s">
        <v>625</v>
      </c>
      <c r="BF143" s="115" t="s">
        <v>662</v>
      </c>
      <c r="BG143" s="115" t="s">
        <v>625</v>
      </c>
      <c r="BH143" s="115" t="s">
        <v>672</v>
      </c>
      <c r="BI143" t="s">
        <v>621</v>
      </c>
      <c r="BJ143" t="s">
        <v>1353</v>
      </c>
      <c r="BK143" t="s">
        <v>623</v>
      </c>
      <c r="BL143" t="s">
        <v>967</v>
      </c>
      <c r="BM143" t="s">
        <v>625</v>
      </c>
      <c r="BN143" t="s">
        <v>681</v>
      </c>
      <c r="BO143" t="s">
        <v>625</v>
      </c>
      <c r="BP143" t="s">
        <v>649</v>
      </c>
      <c r="BQ143" t="s">
        <v>621</v>
      </c>
      <c r="BR143" t="s">
        <v>630</v>
      </c>
      <c r="BS143"/>
      <c r="BT143" t="s">
        <v>630</v>
      </c>
      <c r="BU143"/>
      <c r="BV143" t="s">
        <v>650</v>
      </c>
      <c r="BW143" t="s">
        <v>621</v>
      </c>
      <c r="BX143" t="s">
        <v>635</v>
      </c>
      <c r="BY143" t="s">
        <v>621</v>
      </c>
      <c r="BZ143" t="s">
        <v>652</v>
      </c>
      <c r="CA143" t="s">
        <v>625</v>
      </c>
      <c r="CB143" t="s">
        <v>630</v>
      </c>
      <c r="CC143"/>
      <c r="CD143" t="n">
        <v>3.7</v>
      </c>
      <c r="CE143" t="s">
        <v>625</v>
      </c>
      <c r="CF143" t="n">
        <v>0</v>
      </c>
      <c r="CG143" t="s">
        <v>621</v>
      </c>
      <c r="CH143" t="n">
        <v>2.2</v>
      </c>
      <c r="CI143" t="s">
        <v>625</v>
      </c>
      <c r="CJ143" t="s">
        <v>630</v>
      </c>
      <c r="CK143"/>
      <c r="CL143" t="s">
        <v>655</v>
      </c>
      <c r="CM143" t="s">
        <v>621</v>
      </c>
      <c r="CN143" t="n">
        <v>2</v>
      </c>
      <c r="CO143" t="n">
        <v>0</v>
      </c>
    </row>
    <row r="144">
      <c r="A144" s="119" t="n">
        <v>186</v>
      </c>
      <c r="B144" s="119" t="s">
        <v>1390</v>
      </c>
      <c r="C144" s="119" t="s">
        <v>1391</v>
      </c>
      <c r="D144" s="115"/>
      <c r="E144" s="115" t="str">
        <f>IFERROR(GEOMEAN(F144, G144), MAX(F144, G144))</f>
      </c>
      <c r="F144" s="115" t="str">
        <f>MAX(J144, CN144)</f>
      </c>
      <c r="G144" s="115" t="str">
        <f>MAX(R144, U144, V144, Y144, Z144, AJ144, CO144)</f>
      </c>
      <c r="H144" s="115"/>
      <c r="I144" s="115" t="n">
        <v>35.7</v>
      </c>
      <c r="J144" s="115" t="n">
        <v>6.86</v>
      </c>
      <c r="K144" s="115" t="n">
        <v>0</v>
      </c>
      <c r="L144" s="115" t="n">
        <v>0.6</v>
      </c>
      <c r="M144" s="115"/>
      <c r="N144" s="115"/>
      <c r="O144" s="115" t="n">
        <v>1</v>
      </c>
      <c r="P144" s="115" t="n">
        <v>0.5</v>
      </c>
      <c r="Q144" s="115" t="n">
        <v>0.5</v>
      </c>
      <c r="R144" s="115" t="n">
        <v>4.76190476190474</v>
      </c>
      <c r="S144" s="115" t="n">
        <v>13.4460899211592</v>
      </c>
      <c r="T144" s="115" t="n">
        <v>20.0993985850508</v>
      </c>
      <c r="U144" s="115" t="n">
        <v>0.896405994743946</v>
      </c>
      <c r="V144" s="115" t="n">
        <v>1.33995990567005</v>
      </c>
      <c r="W144" s="115" t="n">
        <v>137.138</v>
      </c>
      <c r="X144" s="115" t="n">
        <v>2.343</v>
      </c>
      <c r="Y144" s="115" t="n">
        <v>5.48552</v>
      </c>
      <c r="Z144" s="115" t="n">
        <v>4.686</v>
      </c>
      <c r="AA144" s="115" t="n">
        <v>20210219</v>
      </c>
      <c r="AB144" s="115"/>
      <c r="AC144" s="115" t="n">
        <v>49.44</v>
      </c>
      <c r="AD144" s="115"/>
      <c r="AE144" s="115" t="n">
        <v>25</v>
      </c>
      <c r="AF144" s="115"/>
      <c r="AG144" s="115" t="n">
        <v>53.21</v>
      </c>
      <c r="AH144" s="115"/>
      <c r="AI144" s="115"/>
      <c r="AJ144" s="115" t="n">
        <v>4.70153846153846</v>
      </c>
      <c r="AK144" s="115" t="n">
        <v>7.5</v>
      </c>
      <c r="AL144" s="115" t="n">
        <v>4226</v>
      </c>
      <c r="AM144" s="115" t="n">
        <v>3998</v>
      </c>
      <c r="AN144" s="115" t="n">
        <v>7132.53</v>
      </c>
      <c r="AO144" s="115" t="n">
        <v>2920</v>
      </c>
      <c r="AP144" s="115" t="n">
        <v>228</v>
      </c>
      <c r="AQ144" s="115" t="n">
        <v>31.9662167561861</v>
      </c>
      <c r="AR144" s="115" t="n">
        <v>44.7260273972603</v>
      </c>
      <c r="AS144" s="115" t="n">
        <v>4.47260273972603</v>
      </c>
      <c r="AT144" s="115" t="n">
        <v>3.6</v>
      </c>
      <c r="AU144" s="115"/>
      <c r="AV144" s="115" t="s">
        <v>1392</v>
      </c>
      <c r="AW144" s="115" t="s">
        <v>623</v>
      </c>
      <c r="AX144" s="115" t="s">
        <v>795</v>
      </c>
      <c r="AY144" s="115" t="s">
        <v>625</v>
      </c>
      <c r="AZ144" s="115" t="s">
        <v>624</v>
      </c>
      <c r="BA144" s="115" t="s">
        <v>625</v>
      </c>
      <c r="BB144" s="115" t="s">
        <v>626</v>
      </c>
      <c r="BC144" s="115" t="s">
        <v>623</v>
      </c>
      <c r="BD144" s="115" t="s">
        <v>661</v>
      </c>
      <c r="BE144" s="115" t="s">
        <v>625</v>
      </c>
      <c r="BF144" s="115" t="s">
        <v>662</v>
      </c>
      <c r="BG144" s="115" t="s">
        <v>625</v>
      </c>
      <c r="BH144" s="115" t="s">
        <v>672</v>
      </c>
      <c r="BI144" t="s">
        <v>621</v>
      </c>
      <c r="BJ144" t="s">
        <v>647</v>
      </c>
      <c r="BK144" t="s">
        <v>623</v>
      </c>
      <c r="BL144" t="s">
        <v>1393</v>
      </c>
      <c r="BM144" t="s">
        <v>625</v>
      </c>
      <c r="BN144" t="s">
        <v>813</v>
      </c>
      <c r="BO144" t="s">
        <v>621</v>
      </c>
      <c r="BP144" t="s">
        <v>694</v>
      </c>
      <c r="BQ144" t="s">
        <v>625</v>
      </c>
      <c r="BR144" t="s">
        <v>630</v>
      </c>
      <c r="BS144"/>
      <c r="BT144" t="s">
        <v>1394</v>
      </c>
      <c r="BU144" t="s">
        <v>621</v>
      </c>
      <c r="BV144" t="s">
        <v>650</v>
      </c>
      <c r="BW144" t="s">
        <v>621</v>
      </c>
      <c r="BX144" t="s">
        <v>651</v>
      </c>
      <c r="BY144" t="s">
        <v>625</v>
      </c>
      <c r="BZ144" t="s">
        <v>666</v>
      </c>
      <c r="CA144" t="s">
        <v>621</v>
      </c>
      <c r="CB144" t="s">
        <v>630</v>
      </c>
      <c r="CC144"/>
      <c r="CD144" t="n">
        <v>1.2</v>
      </c>
      <c r="CE144" t="s">
        <v>621</v>
      </c>
      <c r="CF144" t="n">
        <v>0</v>
      </c>
      <c r="CG144" t="s">
        <v>621</v>
      </c>
      <c r="CH144" t="n">
        <v>3.5</v>
      </c>
      <c r="CI144" t="s">
        <v>625</v>
      </c>
      <c r="CJ144" t="s">
        <v>630</v>
      </c>
      <c r="CK144"/>
      <c r="CL144" t="s">
        <v>655</v>
      </c>
      <c r="CM144" t="s">
        <v>621</v>
      </c>
      <c r="CN144" t="n">
        <v>4</v>
      </c>
      <c r="CO144" t="n">
        <v>0</v>
      </c>
    </row>
    <row r="145">
      <c r="A145" s="119" t="n">
        <v>187</v>
      </c>
      <c r="B145" s="119" t="s">
        <v>1395</v>
      </c>
      <c r="C145" s="119" t="s">
        <v>1396</v>
      </c>
      <c r="D145" s="115"/>
      <c r="E145" s="115" t="str">
        <f>IFERROR(GEOMEAN(F145, G145), MAX(F145, G145))</f>
      </c>
      <c r="F145" s="115" t="str">
        <f>MAX(J145, CN145)</f>
      </c>
      <c r="G145" s="115" t="str">
        <f>MAX(R145, U145, V145, Y145, Z145, AJ145, CO145)</f>
      </c>
      <c r="H145" s="115"/>
      <c r="I145" s="115" t="n">
        <v>41.2</v>
      </c>
      <c r="J145" s="115" t="n">
        <v>5.76</v>
      </c>
      <c r="K145" s="115" t="n">
        <v>0</v>
      </c>
      <c r="L145" s="115" t="n">
        <v>0.6</v>
      </c>
      <c r="M145" s="115"/>
      <c r="N145" s="115"/>
      <c r="O145" s="115" t="n">
        <v>0.8</v>
      </c>
      <c r="P145" s="115" t="n">
        <v>0.4</v>
      </c>
      <c r="Q145" s="115" t="n">
        <v>0.4</v>
      </c>
      <c r="R145" s="115" t="n">
        <v>2.38095238095237</v>
      </c>
      <c r="S145" s="115" t="n">
        <v>223.076923076923</v>
      </c>
      <c r="T145" s="115" t="n">
        <v>29.8400128989966</v>
      </c>
      <c r="U145" s="115" t="n">
        <v>10</v>
      </c>
      <c r="V145" s="115" t="n">
        <v>1.98933419326644</v>
      </c>
      <c r="W145" s="115" t="n">
        <v>156.292</v>
      </c>
      <c r="X145" s="115" t="n">
        <v>0.099</v>
      </c>
      <c r="Y145" s="115" t="n">
        <v>6.25168</v>
      </c>
      <c r="Z145" s="115" t="n">
        <v>0.198</v>
      </c>
      <c r="AA145" s="115" t="n">
        <v>20210219</v>
      </c>
      <c r="AB145" s="115"/>
      <c r="AC145" s="115" t="n">
        <v>72.89</v>
      </c>
      <c r="AD145" s="115"/>
      <c r="AE145" s="115" t="n">
        <v>87.5</v>
      </c>
      <c r="AF145" s="115"/>
      <c r="AG145" s="115" t="n">
        <v>70.64</v>
      </c>
      <c r="AH145" s="115"/>
      <c r="AI145" s="115"/>
      <c r="AJ145" s="115" t="n">
        <v>1.09384615384615</v>
      </c>
      <c r="AK145" s="115" t="n">
        <v>1.25</v>
      </c>
      <c r="AL145" s="115" t="n">
        <v>256</v>
      </c>
      <c r="AM145" s="115" t="n">
        <v>256</v>
      </c>
      <c r="AN145" s="115" t="n">
        <v>2881.06</v>
      </c>
      <c r="AO145" s="115" t="n">
        <v>255</v>
      </c>
      <c r="AP145" s="115" t="n">
        <v>0</v>
      </c>
      <c r="AQ145" s="115" t="n">
        <v>0</v>
      </c>
      <c r="AR145" s="115" t="n">
        <v>0.392156862745097</v>
      </c>
      <c r="AS145" s="115" t="n">
        <v>0.0392156862745097</v>
      </c>
      <c r="AT145" s="115" t="n">
        <v>3.3</v>
      </c>
      <c r="AU145" s="115"/>
      <c r="AV145" s="115" t="s">
        <v>1397</v>
      </c>
      <c r="AW145" s="115" t="s">
        <v>623</v>
      </c>
      <c r="AX145" s="115" t="s">
        <v>1226</v>
      </c>
      <c r="AY145" s="115" t="s">
        <v>625</v>
      </c>
      <c r="AZ145" s="115" t="s">
        <v>643</v>
      </c>
      <c r="BA145" s="115" t="s">
        <v>625</v>
      </c>
      <c r="BB145" s="115" t="s">
        <v>626</v>
      </c>
      <c r="BC145" s="115" t="s">
        <v>623</v>
      </c>
      <c r="BD145" s="115" t="s">
        <v>645</v>
      </c>
      <c r="BE145" s="115" t="s">
        <v>625</v>
      </c>
      <c r="BF145" s="115" t="s">
        <v>708</v>
      </c>
      <c r="BG145" s="115" t="s">
        <v>621</v>
      </c>
      <c r="BH145" s="115" t="s">
        <v>646</v>
      </c>
      <c r="BI145" t="s">
        <v>625</v>
      </c>
      <c r="BJ145" t="s">
        <v>686</v>
      </c>
      <c r="BK145" t="s">
        <v>623</v>
      </c>
      <c r="BL145" t="s">
        <v>630</v>
      </c>
      <c r="BM145"/>
      <c r="BN145" t="s">
        <v>881</v>
      </c>
      <c r="BO145" t="s">
        <v>625</v>
      </c>
      <c r="BP145" t="s">
        <v>694</v>
      </c>
      <c r="BQ145" t="s">
        <v>625</v>
      </c>
      <c r="BR145" t="s">
        <v>630</v>
      </c>
      <c r="BS145"/>
      <c r="BT145" t="s">
        <v>630</v>
      </c>
      <c r="BU145"/>
      <c r="BV145" t="s">
        <v>650</v>
      </c>
      <c r="BW145" t="s">
        <v>621</v>
      </c>
      <c r="BX145" t="s">
        <v>635</v>
      </c>
      <c r="BY145" t="s">
        <v>621</v>
      </c>
      <c r="BZ145" t="s">
        <v>666</v>
      </c>
      <c r="CA145" t="s">
        <v>621</v>
      </c>
      <c r="CB145" t="s">
        <v>630</v>
      </c>
      <c r="CC145"/>
      <c r="CD145" t="n">
        <v>0</v>
      </c>
      <c r="CE145" t="s">
        <v>621</v>
      </c>
      <c r="CF145" t="n">
        <v>0</v>
      </c>
      <c r="CG145" t="s">
        <v>621</v>
      </c>
      <c r="CH145" t="n">
        <v>0</v>
      </c>
      <c r="CI145" t="s">
        <v>621</v>
      </c>
      <c r="CJ145" t="s">
        <v>630</v>
      </c>
      <c r="CK145"/>
      <c r="CL145" t="s">
        <v>655</v>
      </c>
      <c r="CM145" t="s">
        <v>621</v>
      </c>
      <c r="CN145" t="n">
        <v>3.25</v>
      </c>
      <c r="CO145" t="n">
        <v>10</v>
      </c>
    </row>
    <row r="146">
      <c r="A146" s="119" t="n">
        <v>188</v>
      </c>
      <c r="B146" s="119" t="s">
        <v>1398</v>
      </c>
      <c r="C146" s="119" t="s">
        <v>1399</v>
      </c>
      <c r="D146" s="115"/>
      <c r="E146" s="115" t="str">
        <f>IFERROR(GEOMEAN(F146, G146), MAX(F146, G146))</f>
      </c>
      <c r="F146" s="115" t="str">
        <f>MAX(J146, CN146)</f>
      </c>
      <c r="G146" s="115" t="str">
        <f>MAX(R146, U146, V146, Y146, Z146, AJ146, CO146)</f>
      </c>
      <c r="H146" s="115"/>
      <c r="I146" s="115" t="n">
        <v>45.8</v>
      </c>
      <c r="J146" s="115" t="n">
        <v>4.84</v>
      </c>
      <c r="K146" s="115" t="n">
        <v>0</v>
      </c>
      <c r="L146" s="115" t="n">
        <v>0.6</v>
      </c>
      <c r="M146" s="115"/>
      <c r="N146" s="115"/>
      <c r="O146" s="115" t="n">
        <v>0.2</v>
      </c>
      <c r="P146" s="115" t="n">
        <v>0.4</v>
      </c>
      <c r="Q146" s="115" t="n">
        <v>0.3</v>
      </c>
      <c r="R146" s="115" t="n">
        <v>0</v>
      </c>
      <c r="S146" s="115" t="n">
        <v>-12.4015009380863</v>
      </c>
      <c r="T146" s="115" t="n">
        <v>-2.19768864971603</v>
      </c>
      <c r="U146" s="115" t="n">
        <v>0</v>
      </c>
      <c r="V146" s="115" t="n">
        <v>0</v>
      </c>
      <c r="W146" s="115" t="n">
        <v>124.139</v>
      </c>
      <c r="X146" s="115" t="n">
        <v>3.408</v>
      </c>
      <c r="Y146" s="115" t="n">
        <v>4.96556</v>
      </c>
      <c r="Z146" s="115" t="n">
        <v>6.816</v>
      </c>
      <c r="AA146" s="115" t="n">
        <v>20210219</v>
      </c>
      <c r="AB146" s="115"/>
      <c r="AC146" s="115" t="n">
        <v>79.56</v>
      </c>
      <c r="AD146" s="115"/>
      <c r="AE146" s="115" t="n">
        <v>87.5</v>
      </c>
      <c r="AF146" s="115"/>
      <c r="AG146" s="115" t="n">
        <v>78.33</v>
      </c>
      <c r="AH146" s="115"/>
      <c r="AI146" s="115"/>
      <c r="AJ146" s="115" t="n">
        <v>0.0676923076923082</v>
      </c>
      <c r="AK146" s="115" t="n">
        <v>1.25</v>
      </c>
      <c r="AL146" s="115" t="n">
        <v>23002</v>
      </c>
      <c r="AM146" s="115" t="n">
        <v>22606</v>
      </c>
      <c r="AN146" s="115" t="n">
        <v>19237.682</v>
      </c>
      <c r="AO146" s="115" t="n">
        <v>19325</v>
      </c>
      <c r="AP146" s="115" t="n">
        <v>396</v>
      </c>
      <c r="AQ146" s="115" t="n">
        <v>20.5846005771381</v>
      </c>
      <c r="AR146" s="115" t="n">
        <v>19.0271668822768</v>
      </c>
      <c r="AS146" s="115" t="n">
        <v>1.90271668822768</v>
      </c>
      <c r="AT146" s="115" t="n">
        <v>3.7</v>
      </c>
      <c r="AU146" s="115"/>
      <c r="AV146" s="115" t="s">
        <v>1400</v>
      </c>
      <c r="AW146" s="115" t="s">
        <v>623</v>
      </c>
      <c r="AX146" s="115" t="s">
        <v>1126</v>
      </c>
      <c r="AY146" s="115" t="s">
        <v>625</v>
      </c>
      <c r="AZ146" s="115" t="s">
        <v>660</v>
      </c>
      <c r="BA146" s="115" t="s">
        <v>625</v>
      </c>
      <c r="BB146" s="115" t="s">
        <v>644</v>
      </c>
      <c r="BC146" s="115" t="s">
        <v>621</v>
      </c>
      <c r="BD146" s="115" t="s">
        <v>661</v>
      </c>
      <c r="BE146" s="115" t="s">
        <v>625</v>
      </c>
      <c r="BF146" s="115" t="s">
        <v>708</v>
      </c>
      <c r="BG146" s="115" t="s">
        <v>621</v>
      </c>
      <c r="BH146" s="115" t="s">
        <v>672</v>
      </c>
      <c r="BI146" t="s">
        <v>621</v>
      </c>
      <c r="BJ146" t="s">
        <v>1216</v>
      </c>
      <c r="BK146" t="s">
        <v>623</v>
      </c>
      <c r="BL146" t="s">
        <v>1401</v>
      </c>
      <c r="BM146" t="s">
        <v>625</v>
      </c>
      <c r="BN146" t="s">
        <v>813</v>
      </c>
      <c r="BO146" t="s">
        <v>621</v>
      </c>
      <c r="BP146" t="s">
        <v>649</v>
      </c>
      <c r="BQ146" t="s">
        <v>621</v>
      </c>
      <c r="BR146" t="s">
        <v>630</v>
      </c>
      <c r="BS146"/>
      <c r="BT146" t="s">
        <v>630</v>
      </c>
      <c r="BU146"/>
      <c r="BV146" t="s">
        <v>650</v>
      </c>
      <c r="BW146" t="s">
        <v>621</v>
      </c>
      <c r="BX146" t="s">
        <v>651</v>
      </c>
      <c r="BY146" t="s">
        <v>625</v>
      </c>
      <c r="BZ146" t="s">
        <v>666</v>
      </c>
      <c r="CA146" t="s">
        <v>621</v>
      </c>
      <c r="CB146" t="s">
        <v>630</v>
      </c>
      <c r="CC146"/>
      <c r="CD146" t="n">
        <v>0.8</v>
      </c>
      <c r="CE146" t="s">
        <v>621</v>
      </c>
      <c r="CF146" t="n">
        <v>0</v>
      </c>
      <c r="CG146" t="s">
        <v>621</v>
      </c>
      <c r="CH146" t="n">
        <v>0.5</v>
      </c>
      <c r="CI146" t="s">
        <v>621</v>
      </c>
      <c r="CJ146" t="s">
        <v>630</v>
      </c>
      <c r="CK146"/>
      <c r="CL146" t="s">
        <v>655</v>
      </c>
      <c r="CM146" t="s">
        <v>621</v>
      </c>
      <c r="CN146" t="n">
        <v>4.25</v>
      </c>
      <c r="CO146" t="n">
        <v>0</v>
      </c>
    </row>
    <row r="147">
      <c r="A147" s="119" t="n">
        <v>189</v>
      </c>
      <c r="B147" s="119" t="s">
        <v>1402</v>
      </c>
      <c r="C147" s="119" t="s">
        <v>1403</v>
      </c>
      <c r="D147" s="115"/>
      <c r="E147" s="115" t="str">
        <f>IFERROR(GEOMEAN(F147, G147), MAX(F147, G147))</f>
      </c>
      <c r="F147" s="115" t="str">
        <f>MAX(J147, CN147)</f>
      </c>
      <c r="G147" s="115" t="str">
        <f>MAX(R147, U147, V147, Y147, Z147, AJ147, CO147)</f>
      </c>
      <c r="H147" s="115"/>
      <c r="I147" s="115" t="n">
        <v>44.3</v>
      </c>
      <c r="J147" s="115" t="n">
        <v>5.14</v>
      </c>
      <c r="K147" s="115"/>
      <c r="L147" s="115"/>
      <c r="M147" s="115"/>
      <c r="N147" s="115"/>
      <c r="O147" s="115"/>
      <c r="P147" s="115"/>
      <c r="Q147" s="115"/>
      <c r="R147" s="115"/>
      <c r="S147" s="115" t="n">
        <v>-8.54117691427709</v>
      </c>
      <c r="T147" s="115" t="n">
        <v>-20.0493093580135</v>
      </c>
      <c r="U147" s="115" t="n">
        <v>0</v>
      </c>
      <c r="V147" s="115" t="n">
        <v>0</v>
      </c>
      <c r="W147" s="115" t="n">
        <v>94.344</v>
      </c>
      <c r="X147" s="115" t="n">
        <v>3.105</v>
      </c>
      <c r="Y147" s="115" t="n">
        <v>3.77376</v>
      </c>
      <c r="Z147" s="115" t="n">
        <v>6.21</v>
      </c>
      <c r="AA147" s="115" t="n">
        <v>20210219</v>
      </c>
      <c r="AB147" s="115"/>
      <c r="AC147" s="115" t="n">
        <v>45.94</v>
      </c>
      <c r="AD147" s="115"/>
      <c r="AE147" s="115" t="n">
        <v>37.5</v>
      </c>
      <c r="AF147" s="115"/>
      <c r="AG147" s="115" t="n">
        <v>47.24</v>
      </c>
      <c r="AH147" s="115"/>
      <c r="AI147" s="115"/>
      <c r="AJ147" s="115" t="n">
        <v>5.24</v>
      </c>
      <c r="AK147" s="115" t="n">
        <v>6.25</v>
      </c>
      <c r="AL147" s="115" t="n">
        <v>98013</v>
      </c>
      <c r="AM147" s="115" t="n">
        <v>96140</v>
      </c>
      <c r="AN147" s="115" t="n">
        <v>145934.46</v>
      </c>
      <c r="AO147" s="115" t="n">
        <v>78403</v>
      </c>
      <c r="AP147" s="115" t="n">
        <v>1873</v>
      </c>
      <c r="AQ147" s="115" t="n">
        <v>12.834528595919</v>
      </c>
      <c r="AR147" s="115" t="n">
        <v>25.011798017933</v>
      </c>
      <c r="AS147" s="115" t="n">
        <v>2.5011798017933</v>
      </c>
      <c r="AT147" s="115" t="n">
        <v>3.2</v>
      </c>
      <c r="AU147" s="115"/>
      <c r="AV147" s="115" t="s">
        <v>1404</v>
      </c>
      <c r="AW147" s="115" t="s">
        <v>623</v>
      </c>
      <c r="AX147" s="115" t="s">
        <v>1240</v>
      </c>
      <c r="AY147" s="115" t="s">
        <v>625</v>
      </c>
      <c r="AZ147" s="115" t="s">
        <v>660</v>
      </c>
      <c r="BA147" s="115" t="s">
        <v>625</v>
      </c>
      <c r="BB147" s="115" t="s">
        <v>626</v>
      </c>
      <c r="BC147" s="115" t="s">
        <v>623</v>
      </c>
      <c r="BD147" s="115" t="s">
        <v>645</v>
      </c>
      <c r="BE147" s="115" t="s">
        <v>625</v>
      </c>
      <c r="BF147" s="115" t="s">
        <v>662</v>
      </c>
      <c r="BG147" s="115" t="s">
        <v>625</v>
      </c>
      <c r="BH147" s="115" t="s">
        <v>646</v>
      </c>
      <c r="BI147" t="s">
        <v>625</v>
      </c>
      <c r="BJ147" t="s">
        <v>1405</v>
      </c>
      <c r="BK147" t="s">
        <v>623</v>
      </c>
      <c r="BL147" t="s">
        <v>751</v>
      </c>
      <c r="BM147" t="s">
        <v>625</v>
      </c>
      <c r="BN147" t="s">
        <v>849</v>
      </c>
      <c r="BO147" t="s">
        <v>625</v>
      </c>
      <c r="BP147" t="s">
        <v>649</v>
      </c>
      <c r="BQ147" t="s">
        <v>621</v>
      </c>
      <c r="BR147" t="s">
        <v>630</v>
      </c>
      <c r="BS147"/>
      <c r="BT147" t="s">
        <v>630</v>
      </c>
      <c r="BU147"/>
      <c r="BV147" t="s">
        <v>650</v>
      </c>
      <c r="BW147" t="s">
        <v>621</v>
      </c>
      <c r="BX147" t="s">
        <v>651</v>
      </c>
      <c r="BY147" t="s">
        <v>625</v>
      </c>
      <c r="BZ147" t="s">
        <v>666</v>
      </c>
      <c r="CA147" t="s">
        <v>621</v>
      </c>
      <c r="CB147" t="s">
        <v>918</v>
      </c>
      <c r="CC147" t="s">
        <v>623</v>
      </c>
      <c r="CD147" t="n">
        <v>0.8</v>
      </c>
      <c r="CE147" t="s">
        <v>621</v>
      </c>
      <c r="CF147" t="n">
        <v>0.1</v>
      </c>
      <c r="CG147" t="s">
        <v>621</v>
      </c>
      <c r="CH147" t="n">
        <v>2.7</v>
      </c>
      <c r="CI147" t="s">
        <v>625</v>
      </c>
      <c r="CJ147" t="s">
        <v>630</v>
      </c>
      <c r="CK147"/>
      <c r="CL147" t="s">
        <v>655</v>
      </c>
      <c r="CM147" t="s">
        <v>621</v>
      </c>
      <c r="CN147" t="n">
        <v>3</v>
      </c>
      <c r="CO147" t="n">
        <v>0</v>
      </c>
    </row>
    <row r="148">
      <c r="A148" s="119" t="n">
        <v>190</v>
      </c>
      <c r="B148" s="119" t="s">
        <v>1406</v>
      </c>
      <c r="C148" s="119" t="s">
        <v>1407</v>
      </c>
      <c r="D148" s="115"/>
      <c r="E148" s="115" t="str">
        <f>IFERROR(GEOMEAN(F148, G148), MAX(F148, G148))</f>
      </c>
      <c r="F148" s="115" t="str">
        <f>MAX(J148, CN148)</f>
      </c>
      <c r="G148" s="115" t="str">
        <f>MAX(R148, U148, V148, Y148, Z148, AJ148, CO148)</f>
      </c>
      <c r="H148" s="115"/>
      <c r="I148" s="115" t="n">
        <v>34.2</v>
      </c>
      <c r="J148" s="115" t="n">
        <v>7.16</v>
      </c>
      <c r="K148" s="115" t="n">
        <v>0.4</v>
      </c>
      <c r="L148" s="115" t="n">
        <v>0.9</v>
      </c>
      <c r="M148" s="115"/>
      <c r="N148" s="115"/>
      <c r="O148" s="115" t="n">
        <v>1</v>
      </c>
      <c r="P148" s="115" t="n">
        <v>0.5</v>
      </c>
      <c r="Q148" s="115" t="n">
        <v>0.7</v>
      </c>
      <c r="R148" s="115" t="n">
        <v>9.52380952380948</v>
      </c>
      <c r="S148" s="115" t="n">
        <v>-32.6232741617357</v>
      </c>
      <c r="T148" s="115" t="n">
        <v>-52.5555358875427</v>
      </c>
      <c r="U148" s="115" t="n">
        <v>0</v>
      </c>
      <c r="V148" s="115" t="n">
        <v>0</v>
      </c>
      <c r="W148" s="115" t="n">
        <v>8.46</v>
      </c>
      <c r="X148" s="115" t="n">
        <v>0.132</v>
      </c>
      <c r="Y148" s="115" t="n">
        <v>0.3384</v>
      </c>
      <c r="Z148" s="115" t="n">
        <v>0.263999999999999</v>
      </c>
      <c r="AA148" s="115" t="n">
        <v>20210219</v>
      </c>
      <c r="AB148" s="115"/>
      <c r="AC148" s="115" t="n">
        <v>66.67</v>
      </c>
      <c r="AD148" s="115"/>
      <c r="AE148" s="115" t="n">
        <v>62.5</v>
      </c>
      <c r="AF148" s="115"/>
      <c r="AG148" s="115" t="n">
        <v>67.31</v>
      </c>
      <c r="AH148" s="115"/>
      <c r="AI148" s="115"/>
      <c r="AJ148" s="115" t="n">
        <v>2.05076923076923</v>
      </c>
      <c r="AK148" s="115" t="n">
        <v>3.75</v>
      </c>
      <c r="AL148" s="115" t="n">
        <v>300</v>
      </c>
      <c r="AM148" s="115" t="n">
        <v>295</v>
      </c>
      <c r="AN148" s="115" t="n">
        <v>12952.209</v>
      </c>
      <c r="AO148" s="115" t="n">
        <v>236</v>
      </c>
      <c r="AP148" s="115" t="n">
        <v>5</v>
      </c>
      <c r="AQ148" s="115" t="n">
        <v>0.386034536657029</v>
      </c>
      <c r="AR148" s="115" t="n">
        <v>27.1186440677966</v>
      </c>
      <c r="AS148" s="115" t="n">
        <v>2.71186440677966</v>
      </c>
      <c r="AT148" s="115" t="n">
        <v>5</v>
      </c>
      <c r="AU148" s="115"/>
      <c r="AV148" s="115" t="s">
        <v>1408</v>
      </c>
      <c r="AW148" s="115" t="s">
        <v>625</v>
      </c>
      <c r="AX148" s="115" t="s">
        <v>659</v>
      </c>
      <c r="AY148" s="115" t="s">
        <v>625</v>
      </c>
      <c r="AZ148" s="115" t="s">
        <v>624</v>
      </c>
      <c r="BA148" s="115" t="s">
        <v>625</v>
      </c>
      <c r="BB148" s="115" t="s">
        <v>644</v>
      </c>
      <c r="BC148" s="115" t="s">
        <v>621</v>
      </c>
      <c r="BD148" s="115" t="s">
        <v>645</v>
      </c>
      <c r="BE148" s="115" t="s">
        <v>625</v>
      </c>
      <c r="BF148" s="115" t="s">
        <v>662</v>
      </c>
      <c r="BG148" s="115" t="s">
        <v>625</v>
      </c>
      <c r="BH148" s="115" t="s">
        <v>672</v>
      </c>
      <c r="BI148" t="s">
        <v>621</v>
      </c>
      <c r="BJ148" t="s">
        <v>737</v>
      </c>
      <c r="BK148" t="s">
        <v>621</v>
      </c>
      <c r="BL148" t="s">
        <v>630</v>
      </c>
      <c r="BM148"/>
      <c r="BN148" t="s">
        <v>702</v>
      </c>
      <c r="BO148" t="s">
        <v>623</v>
      </c>
      <c r="BP148" t="s">
        <v>649</v>
      </c>
      <c r="BQ148" t="s">
        <v>621</v>
      </c>
      <c r="BR148" t="s">
        <v>630</v>
      </c>
      <c r="BS148"/>
      <c r="BT148" t="s">
        <v>630</v>
      </c>
      <c r="BU148"/>
      <c r="BV148" t="s">
        <v>650</v>
      </c>
      <c r="BW148" t="s">
        <v>621</v>
      </c>
      <c r="BX148" t="s">
        <v>635</v>
      </c>
      <c r="BY148" t="s">
        <v>621</v>
      </c>
      <c r="BZ148" t="s">
        <v>652</v>
      </c>
      <c r="CA148" t="s">
        <v>625</v>
      </c>
      <c r="CB148" t="s">
        <v>630</v>
      </c>
      <c r="CC148"/>
      <c r="CD148" t="n">
        <v>0.6</v>
      </c>
      <c r="CE148" t="s">
        <v>621</v>
      </c>
      <c r="CF148" t="n">
        <v>0</v>
      </c>
      <c r="CG148" t="s">
        <v>621</v>
      </c>
      <c r="CH148" t="n">
        <v>3.1</v>
      </c>
      <c r="CI148" t="s">
        <v>625</v>
      </c>
      <c r="CJ148" t="s">
        <v>637</v>
      </c>
      <c r="CK148" t="s">
        <v>621</v>
      </c>
      <c r="CL148" t="s">
        <v>621</v>
      </c>
      <c r="CM148" t="s">
        <v>625</v>
      </c>
      <c r="CN148" t="n">
        <v>7.5</v>
      </c>
      <c r="CO148" t="n">
        <v>0</v>
      </c>
    </row>
    <row r="149">
      <c r="A149" s="119" t="n">
        <v>191</v>
      </c>
      <c r="B149" s="119" t="s">
        <v>1409</v>
      </c>
      <c r="C149" s="119" t="s">
        <v>1410</v>
      </c>
      <c r="D149" s="115"/>
      <c r="E149" s="115" t="str">
        <f>IFERROR(GEOMEAN(F149, G149), MAX(F149, G149))</f>
      </c>
      <c r="F149" s="115" t="str">
        <f>MAX(J149, CN149)</f>
      </c>
      <c r="G149" s="115" t="str">
        <f>MAX(R149, U149, V149, Y149, Z149, AJ149, CO149)</f>
      </c>
      <c r="H149" s="115"/>
      <c r="I149" s="115" t="n">
        <v>49.3</v>
      </c>
      <c r="J149" s="115" t="n">
        <v>4.14</v>
      </c>
      <c r="K149" s="115" t="n">
        <v>0</v>
      </c>
      <c r="L149" s="115" t="n">
        <v>0.7</v>
      </c>
      <c r="M149" s="115"/>
      <c r="N149" s="115"/>
      <c r="O149" s="115" t="n">
        <v>1</v>
      </c>
      <c r="P149" s="115" t="n">
        <v>0.5</v>
      </c>
      <c r="Q149" s="115" t="n">
        <v>0.6</v>
      </c>
      <c r="R149" s="115" t="n">
        <v>7.14285714285711</v>
      </c>
      <c r="S149" s="115" t="n">
        <v>30.9231909676683</v>
      </c>
      <c r="T149" s="115" t="n">
        <v>33.7245945847074</v>
      </c>
      <c r="U149" s="115" t="n">
        <v>2.06154606451122</v>
      </c>
      <c r="V149" s="115" t="n">
        <v>2.24830630564716</v>
      </c>
      <c r="W149" s="115" t="n">
        <v>9.475</v>
      </c>
      <c r="X149" s="115" t="n">
        <v>0.123</v>
      </c>
      <c r="Y149" s="115" t="n">
        <v>0.379</v>
      </c>
      <c r="Z149" s="115" t="n">
        <v>0.246</v>
      </c>
      <c r="AA149" s="115" t="n">
        <v>20210219</v>
      </c>
      <c r="AB149" s="115"/>
      <c r="AC149" s="115" t="n">
        <v>62</v>
      </c>
      <c r="AD149" s="115"/>
      <c r="AE149" s="115" t="n">
        <v>62.5</v>
      </c>
      <c r="AF149" s="115"/>
      <c r="AG149" s="115" t="n">
        <v>61.92</v>
      </c>
      <c r="AH149" s="115"/>
      <c r="AI149" s="115"/>
      <c r="AJ149" s="115" t="n">
        <v>2.76923076923077</v>
      </c>
      <c r="AK149" s="115" t="n">
        <v>3.75</v>
      </c>
      <c r="AL149" s="115" t="n">
        <v>6744</v>
      </c>
      <c r="AM149" s="115" t="n">
        <v>6705</v>
      </c>
      <c r="AN149" s="115" t="n">
        <v>34813.867</v>
      </c>
      <c r="AO149" s="115" t="n">
        <v>6429</v>
      </c>
      <c r="AP149" s="115" t="n">
        <v>39</v>
      </c>
      <c r="AQ149" s="115" t="n">
        <v>1.12024326398443</v>
      </c>
      <c r="AR149" s="115" t="n">
        <v>4.89967335510966</v>
      </c>
      <c r="AS149" s="115" t="n">
        <v>0.489967335510965</v>
      </c>
      <c r="AT149" s="115" t="n">
        <v>2.8</v>
      </c>
      <c r="AU149" s="115"/>
      <c r="AV149" s="115" t="s">
        <v>1411</v>
      </c>
      <c r="AW149" s="115" t="s">
        <v>621</v>
      </c>
      <c r="AX149" s="115" t="s">
        <v>999</v>
      </c>
      <c r="AY149" s="115" t="s">
        <v>625</v>
      </c>
      <c r="AZ149" s="115" t="s">
        <v>660</v>
      </c>
      <c r="BA149" s="115" t="s">
        <v>625</v>
      </c>
      <c r="BB149" s="115" t="s">
        <v>626</v>
      </c>
      <c r="BC149" s="115" t="s">
        <v>623</v>
      </c>
      <c r="BD149" s="115" t="s">
        <v>626</v>
      </c>
      <c r="BE149" s="115" t="s">
        <v>623</v>
      </c>
      <c r="BF149" s="115" t="s">
        <v>708</v>
      </c>
      <c r="BG149" s="115" t="s">
        <v>621</v>
      </c>
      <c r="BH149" s="115" t="s">
        <v>646</v>
      </c>
      <c r="BI149" t="s">
        <v>625</v>
      </c>
      <c r="BJ149" t="s">
        <v>1261</v>
      </c>
      <c r="BK149" t="s">
        <v>623</v>
      </c>
      <c r="BL149" t="s">
        <v>630</v>
      </c>
      <c r="BM149"/>
      <c r="BN149" t="s">
        <v>825</v>
      </c>
      <c r="BO149" t="s">
        <v>625</v>
      </c>
      <c r="BP149" t="s">
        <v>752</v>
      </c>
      <c r="BQ149" t="s">
        <v>623</v>
      </c>
      <c r="BR149" t="s">
        <v>630</v>
      </c>
      <c r="BS149"/>
      <c r="BT149" t="s">
        <v>630</v>
      </c>
      <c r="BU149"/>
      <c r="BV149" t="s">
        <v>650</v>
      </c>
      <c r="BW149" t="s">
        <v>621</v>
      </c>
      <c r="BX149" t="s">
        <v>635</v>
      </c>
      <c r="BY149" t="s">
        <v>621</v>
      </c>
      <c r="BZ149" t="s">
        <v>666</v>
      </c>
      <c r="CA149" t="s">
        <v>621</v>
      </c>
      <c r="CB149" t="s">
        <v>630</v>
      </c>
      <c r="CC149"/>
      <c r="CD149" t="n">
        <v>0</v>
      </c>
      <c r="CE149" t="s">
        <v>621</v>
      </c>
      <c r="CF149" t="n">
        <v>0</v>
      </c>
      <c r="CG149" t="s">
        <v>621</v>
      </c>
      <c r="CH149" t="n">
        <v>1.9</v>
      </c>
      <c r="CI149" t="s">
        <v>621</v>
      </c>
      <c r="CJ149" t="s">
        <v>630</v>
      </c>
      <c r="CK149"/>
      <c r="CL149" t="s">
        <v>655</v>
      </c>
      <c r="CM149" t="s">
        <v>621</v>
      </c>
      <c r="CN149" t="n">
        <v>2</v>
      </c>
      <c r="CO149" t="n">
        <v>10</v>
      </c>
    </row>
    <row r="150">
      <c r="A150" s="119" t="n">
        <v>192</v>
      </c>
      <c r="B150" s="119" t="s">
        <v>1412</v>
      </c>
      <c r="C150" s="119" t="s">
        <v>1413</v>
      </c>
      <c r="D150" s="115"/>
      <c r="E150" s="115" t="str">
        <f>IFERROR(GEOMEAN(F150, G150), MAX(F150, G150))</f>
      </c>
      <c r="F150" s="115" t="str">
        <f>MAX(J150, CN150)</f>
      </c>
      <c r="G150" s="115" t="str">
        <f>MAX(R150, U150, V150, Y150, Z150, AJ150, CO150)</f>
      </c>
      <c r="H150" s="115"/>
      <c r="I150" s="115" t="n">
        <v>26.2</v>
      </c>
      <c r="J150" s="115" t="n">
        <v>8.76</v>
      </c>
      <c r="K150" s="115" t="n">
        <v>0.1</v>
      </c>
      <c r="L150" s="115" t="n">
        <v>0.6</v>
      </c>
      <c r="M150" s="115"/>
      <c r="N150" s="115"/>
      <c r="O150" s="115" t="n">
        <v>0.8</v>
      </c>
      <c r="P150" s="115"/>
      <c r="Q150" s="115" t="n">
        <v>0.5</v>
      </c>
      <c r="R150" s="115" t="n">
        <v>4.76190476190474</v>
      </c>
      <c r="S150" s="115" t="n">
        <v>-84.4290299202816</v>
      </c>
      <c r="T150" s="115" t="n">
        <v>-53.4154331472943</v>
      </c>
      <c r="U150" s="115" t="n">
        <v>0</v>
      </c>
      <c r="V150" s="115" t="n">
        <v>0</v>
      </c>
      <c r="W150" s="115" t="n">
        <v>0.593</v>
      </c>
      <c r="X150" s="115" t="n">
        <v>0.049</v>
      </c>
      <c r="Y150" s="115" t="n">
        <v>0.0237199999999991</v>
      </c>
      <c r="Z150" s="115" t="n">
        <v>0.0980000000000008</v>
      </c>
      <c r="AA150" s="115" t="n">
        <v>20210219</v>
      </c>
      <c r="AB150" s="115"/>
      <c r="AC150" s="115" t="n">
        <v>26.11</v>
      </c>
      <c r="AD150" s="115"/>
      <c r="AE150" s="115" t="n">
        <v>25</v>
      </c>
      <c r="AF150" s="115"/>
      <c r="AG150" s="115" t="n">
        <v>26.28</v>
      </c>
      <c r="AH150" s="115"/>
      <c r="AI150" s="115"/>
      <c r="AJ150" s="115" t="n">
        <v>8.29076923076923</v>
      </c>
      <c r="AK150" s="115" t="n">
        <v>7.5</v>
      </c>
      <c r="AL150" s="115" t="n">
        <v>1864</v>
      </c>
      <c r="AM150" s="115" t="n">
        <v>1864</v>
      </c>
      <c r="AN150" s="115" t="n">
        <v>43849.269</v>
      </c>
      <c r="AO150" s="115" t="n">
        <v>1849</v>
      </c>
      <c r="AP150" s="115" t="n">
        <v>0</v>
      </c>
      <c r="AQ150" s="115" t="n">
        <v>0</v>
      </c>
      <c r="AR150" s="115" t="n">
        <v>0.811249323958904</v>
      </c>
      <c r="AS150" s="115" t="n">
        <v>0.0811249323958911</v>
      </c>
      <c r="AT150" s="115" t="n">
        <v>5.8</v>
      </c>
      <c r="AU150" s="115"/>
      <c r="AV150" s="115" t="s">
        <v>1414</v>
      </c>
      <c r="AW150" s="115" t="s">
        <v>621</v>
      </c>
      <c r="AX150" s="115" t="s">
        <v>1083</v>
      </c>
      <c r="AY150" s="115" t="s">
        <v>625</v>
      </c>
      <c r="AZ150" s="115" t="s">
        <v>643</v>
      </c>
      <c r="BA150" s="115" t="s">
        <v>625</v>
      </c>
      <c r="BB150" s="115" t="s">
        <v>626</v>
      </c>
      <c r="BC150" s="115" t="s">
        <v>623</v>
      </c>
      <c r="BD150" s="115" t="s">
        <v>626</v>
      </c>
      <c r="BE150" s="115" t="s">
        <v>623</v>
      </c>
      <c r="BF150" s="115" t="s">
        <v>662</v>
      </c>
      <c r="BG150" s="115" t="s">
        <v>625</v>
      </c>
      <c r="BH150" s="115" t="s">
        <v>628</v>
      </c>
      <c r="BI150" t="s">
        <v>623</v>
      </c>
      <c r="BJ150" t="s">
        <v>1415</v>
      </c>
      <c r="BK150" t="s">
        <v>623</v>
      </c>
      <c r="BL150" t="s">
        <v>1416</v>
      </c>
      <c r="BM150" t="s">
        <v>623</v>
      </c>
      <c r="BN150" t="s">
        <v>1417</v>
      </c>
      <c r="BO150" t="s">
        <v>623</v>
      </c>
      <c r="BP150" t="s">
        <v>752</v>
      </c>
      <c r="BQ150" t="s">
        <v>623</v>
      </c>
      <c r="BR150" t="s">
        <v>1418</v>
      </c>
      <c r="BS150" t="s">
        <v>623</v>
      </c>
      <c r="BT150" t="s">
        <v>630</v>
      </c>
      <c r="BU150"/>
      <c r="BV150" t="s">
        <v>634</v>
      </c>
      <c r="BW150" t="s">
        <v>625</v>
      </c>
      <c r="BX150" t="s">
        <v>725</v>
      </c>
      <c r="BY150" t="s">
        <v>625</v>
      </c>
      <c r="BZ150" t="s">
        <v>652</v>
      </c>
      <c r="CA150" t="s">
        <v>625</v>
      </c>
      <c r="CB150" t="s">
        <v>1095</v>
      </c>
      <c r="CC150" t="s">
        <v>623</v>
      </c>
      <c r="CD150" t="n">
        <v>0</v>
      </c>
      <c r="CE150" t="s">
        <v>621</v>
      </c>
      <c r="CF150" t="n">
        <v>0</v>
      </c>
      <c r="CG150" t="s">
        <v>621</v>
      </c>
      <c r="CH150" t="n">
        <v>4.5</v>
      </c>
      <c r="CI150" t="s">
        <v>625</v>
      </c>
      <c r="CJ150" t="s">
        <v>654</v>
      </c>
      <c r="CK150" t="s">
        <v>623</v>
      </c>
      <c r="CL150" t="s">
        <v>623</v>
      </c>
      <c r="CM150" t="s">
        <v>623</v>
      </c>
      <c r="CN150" t="n">
        <v>9.5</v>
      </c>
      <c r="CO150" t="n">
        <v>10</v>
      </c>
    </row>
    <row r="151">
      <c r="A151" s="119" t="n">
        <v>193</v>
      </c>
      <c r="B151" s="119" t="s">
        <v>1419</v>
      </c>
      <c r="C151" s="119" t="s">
        <v>1420</v>
      </c>
      <c r="D151" s="115"/>
      <c r="E151" s="115" t="str">
        <f>IFERROR(GEOMEAN(F151, G151), MAX(F151, G151))</f>
      </c>
      <c r="F151" s="115" t="str">
        <f>MAX(J151, CN151)</f>
      </c>
      <c r="G151" s="115" t="str">
        <f>MAX(R151, U151, V151, Y151, Z151, AJ151, CO151)</f>
      </c>
      <c r="H151" s="115"/>
      <c r="I151" s="115" t="n">
        <v>37.9</v>
      </c>
      <c r="J151" s="115" t="n">
        <v>6.42</v>
      </c>
      <c r="K151" s="115" t="n">
        <v>0</v>
      </c>
      <c r="L151" s="115" t="n">
        <v>0.7</v>
      </c>
      <c r="M151" s="115"/>
      <c r="N151" s="115"/>
      <c r="O151" s="115" t="n">
        <v>0.8</v>
      </c>
      <c r="P151" s="115" t="n">
        <v>0.4</v>
      </c>
      <c r="Q151" s="115" t="n">
        <v>0.5</v>
      </c>
      <c r="R151" s="115" t="n">
        <v>4.76190476190474</v>
      </c>
      <c r="S151" s="115" t="n">
        <v>17.9806158753527</v>
      </c>
      <c r="T151" s="115" t="n">
        <v>10.3455045605333</v>
      </c>
      <c r="U151" s="115" t="n">
        <v>1.19870772502351</v>
      </c>
      <c r="V151" s="115" t="n">
        <v>0.689700304035552</v>
      </c>
      <c r="W151" s="115" t="n">
        <v>18.642</v>
      </c>
      <c r="X151" s="115" t="n">
        <v>0.486</v>
      </c>
      <c r="Y151" s="115" t="n">
        <v>0.74568</v>
      </c>
      <c r="Z151" s="115" t="n">
        <v>0.972</v>
      </c>
      <c r="AA151" s="115" t="n">
        <v>20210219</v>
      </c>
      <c r="AB151" s="115"/>
      <c r="AC151" s="115" t="n">
        <v>45.28</v>
      </c>
      <c r="AD151" s="115"/>
      <c r="AE151" s="115" t="n">
        <v>0</v>
      </c>
      <c r="AF151" s="115"/>
      <c r="AG151" s="115" t="n">
        <v>52.24</v>
      </c>
      <c r="AH151" s="115"/>
      <c r="AI151" s="115"/>
      <c r="AJ151" s="115" t="n">
        <v>5.34153846153846</v>
      </c>
      <c r="AK151" s="115" t="n">
        <v>10</v>
      </c>
      <c r="AL151" s="115" t="n">
        <v>1191</v>
      </c>
      <c r="AM151" s="115" t="n">
        <v>1140</v>
      </c>
      <c r="AN151" s="115" t="n">
        <v>16743.93</v>
      </c>
      <c r="AO151" s="115" t="n">
        <v>741</v>
      </c>
      <c r="AP151" s="115" t="n">
        <v>51</v>
      </c>
      <c r="AQ151" s="115" t="n">
        <v>3.04587990991362</v>
      </c>
      <c r="AR151" s="115" t="n">
        <v>60.7287449392713</v>
      </c>
      <c r="AS151" s="115" t="n">
        <v>6.07287449392713</v>
      </c>
      <c r="AT151" s="115" t="n">
        <v>5.1</v>
      </c>
      <c r="AU151" s="115"/>
      <c r="AV151" s="115" t="s">
        <v>1421</v>
      </c>
      <c r="AW151" s="115" t="s">
        <v>625</v>
      </c>
      <c r="AX151" s="115" t="s">
        <v>1040</v>
      </c>
      <c r="AY151" s="115" t="s">
        <v>625</v>
      </c>
      <c r="AZ151" s="115" t="s">
        <v>660</v>
      </c>
      <c r="BA151" s="115" t="s">
        <v>625</v>
      </c>
      <c r="BB151" s="115" t="s">
        <v>626</v>
      </c>
      <c r="BC151" s="115" t="s">
        <v>623</v>
      </c>
      <c r="BD151" s="115" t="s">
        <v>661</v>
      </c>
      <c r="BE151" s="115" t="s">
        <v>625</v>
      </c>
      <c r="BF151" s="115" t="s">
        <v>627</v>
      </c>
      <c r="BG151" s="115" t="s">
        <v>623</v>
      </c>
      <c r="BH151" s="115" t="s">
        <v>628</v>
      </c>
      <c r="BI151" t="s">
        <v>623</v>
      </c>
      <c r="BJ151" t="s">
        <v>1422</v>
      </c>
      <c r="BK151" t="s">
        <v>625</v>
      </c>
      <c r="BL151" t="s">
        <v>630</v>
      </c>
      <c r="BM151"/>
      <c r="BN151" t="s">
        <v>737</v>
      </c>
      <c r="BO151" t="s">
        <v>621</v>
      </c>
      <c r="BP151" t="s">
        <v>649</v>
      </c>
      <c r="BQ151" t="s">
        <v>621</v>
      </c>
      <c r="BR151" t="s">
        <v>1423</v>
      </c>
      <c r="BS151" t="s">
        <v>625</v>
      </c>
      <c r="BT151" t="s">
        <v>630</v>
      </c>
      <c r="BU151"/>
      <c r="BV151" t="s">
        <v>650</v>
      </c>
      <c r="BW151" t="s">
        <v>621</v>
      </c>
      <c r="BX151" t="s">
        <v>635</v>
      </c>
      <c r="BY151" t="s">
        <v>621</v>
      </c>
      <c r="BZ151" t="s">
        <v>652</v>
      </c>
      <c r="CA151" t="s">
        <v>625</v>
      </c>
      <c r="CB151" t="s">
        <v>630</v>
      </c>
      <c r="CC151"/>
      <c r="CD151" t="n">
        <v>0</v>
      </c>
      <c r="CE151" t="s">
        <v>621</v>
      </c>
      <c r="CF151" t="n">
        <v>0</v>
      </c>
      <c r="CG151" t="s">
        <v>621</v>
      </c>
      <c r="CH151" t="n">
        <v>2.5</v>
      </c>
      <c r="CI151" t="s">
        <v>625</v>
      </c>
      <c r="CJ151" t="s">
        <v>637</v>
      </c>
      <c r="CK151" t="s">
        <v>621</v>
      </c>
      <c r="CL151" t="s">
        <v>621</v>
      </c>
      <c r="CM151" t="s">
        <v>625</v>
      </c>
      <c r="CN151" t="n">
        <v>7.75</v>
      </c>
      <c r="CO151" t="n">
        <v>10</v>
      </c>
    </row>
    <row r="152">
      <c r="A152" s="119" t="n">
        <v>194</v>
      </c>
      <c r="B152" s="119" t="s">
        <v>1424</v>
      </c>
      <c r="C152" s="119" t="s">
        <v>1425</v>
      </c>
      <c r="D152" s="115"/>
      <c r="E152" s="115" t="str">
        <f>IFERROR(GEOMEAN(F152, G152), MAX(F152, G152))</f>
      </c>
      <c r="F152" s="115" t="str">
        <f>MAX(J152, CN152)</f>
      </c>
      <c r="G152" s="115" t="str">
        <f>MAX(R152, U152, V152, Y152, Z152, AJ152, CO152)</f>
      </c>
      <c r="H152" s="115"/>
      <c r="I152" s="115" t="n">
        <v>58.7</v>
      </c>
      <c r="J152" s="115" t="n">
        <v>2.26</v>
      </c>
      <c r="K152" s="115" t="n">
        <v>0</v>
      </c>
      <c r="L152" s="115" t="n">
        <v>0.7</v>
      </c>
      <c r="M152" s="115"/>
      <c r="N152" s="115"/>
      <c r="O152" s="115" t="n">
        <v>0.5</v>
      </c>
      <c r="P152" s="115" t="n">
        <v>0.5</v>
      </c>
      <c r="Q152" s="115" t="n">
        <v>0.4</v>
      </c>
      <c r="R152" s="115" t="n">
        <v>2.38095238095237</v>
      </c>
      <c r="S152" s="115" t="n">
        <v>0.01</v>
      </c>
      <c r="T152" s="115" t="n">
        <v>0.01</v>
      </c>
      <c r="U152" s="115" t="n">
        <v>0.000666666666667481</v>
      </c>
      <c r="V152" s="115" t="n">
        <v>0.000666666666667481</v>
      </c>
      <c r="W152" s="115" t="n">
        <v>1.783</v>
      </c>
      <c r="X152" s="115" t="n">
        <v>0</v>
      </c>
      <c r="Y152" s="115" t="n">
        <v>0.0713200000000001</v>
      </c>
      <c r="Z152" s="115" t="n">
        <v>0</v>
      </c>
      <c r="AA152" s="115" t="n">
        <v>20210219</v>
      </c>
      <c r="AB152" s="115"/>
      <c r="AC152" s="115" t="n">
        <v>66.56</v>
      </c>
      <c r="AD152" s="115"/>
      <c r="AE152" s="115" t="n">
        <v>100</v>
      </c>
      <c r="AF152" s="115"/>
      <c r="AG152" s="115" t="n">
        <v>61.41</v>
      </c>
      <c r="AH152" s="115"/>
      <c r="AI152" s="115"/>
      <c r="AJ152" s="115" t="n">
        <v>2.06769230769231</v>
      </c>
      <c r="AK152" s="115" t="n">
        <v>0</v>
      </c>
      <c r="AL152" s="115" t="n">
        <v>29</v>
      </c>
      <c r="AM152" s="115" t="n">
        <v>29</v>
      </c>
      <c r="AN152" s="115" t="n">
        <v>5850.343</v>
      </c>
      <c r="AO152" s="115" t="n">
        <v>29</v>
      </c>
      <c r="AP152" s="115" t="n">
        <v>0</v>
      </c>
      <c r="AQ152" s="115" t="n">
        <v>0</v>
      </c>
      <c r="AR152" s="115" t="n">
        <v>0</v>
      </c>
      <c r="AS152" s="115" t="n">
        <v>0</v>
      </c>
      <c r="AT152" s="115" t="n">
        <v>2.5</v>
      </c>
      <c r="AU152" s="115"/>
      <c r="AV152" s="115" t="s">
        <v>1426</v>
      </c>
      <c r="AW152" s="115" t="s">
        <v>621</v>
      </c>
      <c r="AX152" s="115" t="s">
        <v>1226</v>
      </c>
      <c r="AY152" s="115" t="s">
        <v>625</v>
      </c>
      <c r="AZ152" s="115" t="s">
        <v>660</v>
      </c>
      <c r="BA152" s="115" t="s">
        <v>625</v>
      </c>
      <c r="BB152" s="115" t="s">
        <v>626</v>
      </c>
      <c r="BC152" s="115" t="s">
        <v>623</v>
      </c>
      <c r="BD152" s="115" t="s">
        <v>645</v>
      </c>
      <c r="BE152" s="115" t="s">
        <v>625</v>
      </c>
      <c r="BF152" s="115" t="s">
        <v>708</v>
      </c>
      <c r="BG152" s="115" t="s">
        <v>621</v>
      </c>
      <c r="BH152" s="115" t="s">
        <v>672</v>
      </c>
      <c r="BI152" t="s">
        <v>621</v>
      </c>
      <c r="BJ152" t="s">
        <v>853</v>
      </c>
      <c r="BK152" t="s">
        <v>623</v>
      </c>
      <c r="BL152" t="s">
        <v>717</v>
      </c>
      <c r="BM152" t="s">
        <v>621</v>
      </c>
      <c r="BN152" t="s">
        <v>1357</v>
      </c>
      <c r="BO152" t="s">
        <v>625</v>
      </c>
      <c r="BP152" t="s">
        <v>649</v>
      </c>
      <c r="BQ152" t="s">
        <v>621</v>
      </c>
      <c r="BR152" t="s">
        <v>630</v>
      </c>
      <c r="BS152"/>
      <c r="BT152" t="s">
        <v>630</v>
      </c>
      <c r="BU152"/>
      <c r="BV152" t="s">
        <v>650</v>
      </c>
      <c r="BW152" t="s">
        <v>621</v>
      </c>
      <c r="BX152" t="s">
        <v>635</v>
      </c>
      <c r="BY152" t="s">
        <v>621</v>
      </c>
      <c r="BZ152" t="s">
        <v>666</v>
      </c>
      <c r="CA152" t="s">
        <v>621</v>
      </c>
      <c r="CB152" t="s">
        <v>630</v>
      </c>
      <c r="CC152"/>
      <c r="CD152" t="n">
        <v>0.1</v>
      </c>
      <c r="CE152" t="s">
        <v>621</v>
      </c>
      <c r="CF152" t="n">
        <v>0</v>
      </c>
      <c r="CG152" t="s">
        <v>621</v>
      </c>
      <c r="CH152" t="n">
        <v>0</v>
      </c>
      <c r="CI152" t="s">
        <v>621</v>
      </c>
      <c r="CJ152" t="s">
        <v>630</v>
      </c>
      <c r="CK152"/>
      <c r="CL152" t="s">
        <v>655</v>
      </c>
      <c r="CM152" t="s">
        <v>621</v>
      </c>
      <c r="CN152" t="n">
        <v>1.25</v>
      </c>
      <c r="CO152" t="n">
        <v>0</v>
      </c>
    </row>
    <row r="153">
      <c r="A153" s="119" t="n">
        <v>195</v>
      </c>
      <c r="B153" s="119" t="s">
        <v>1427</v>
      </c>
      <c r="C153" s="119" t="s">
        <v>1428</v>
      </c>
      <c r="D153" s="115"/>
      <c r="E153" s="115" t="str">
        <f>IFERROR(GEOMEAN(F153, G153), MAX(F153, G153))</f>
      </c>
      <c r="F153" s="115" t="str">
        <f>MAX(J153, CN153)</f>
      </c>
      <c r="G153" s="115" t="str">
        <f>MAX(R153, U153, V153, Y153, Z153, AJ153, CO153)</f>
      </c>
      <c r="H153" s="115"/>
      <c r="I153" s="115" t="n">
        <v>20.7</v>
      </c>
      <c r="J153" s="115" t="n">
        <v>9.86</v>
      </c>
      <c r="K153" s="115"/>
      <c r="L153" s="115" t="n">
        <v>0</v>
      </c>
      <c r="M153" s="115"/>
      <c r="N153" s="115"/>
      <c r="O153" s="115" t="n">
        <v>1</v>
      </c>
      <c r="P153" s="115"/>
      <c r="Q153" s="115" t="n">
        <v>0.5</v>
      </c>
      <c r="R153" s="115" t="n">
        <v>4.76190476190474</v>
      </c>
      <c r="S153" s="115"/>
      <c r="T153" s="115"/>
      <c r="U153" s="115"/>
      <c r="V153" s="115"/>
      <c r="W153" s="115" t="n">
        <v>0</v>
      </c>
      <c r="X153" s="115" t="n">
        <v>0</v>
      </c>
      <c r="Y153" s="115" t="n">
        <v>0</v>
      </c>
      <c r="Z153" s="115" t="n">
        <v>0</v>
      </c>
      <c r="AA153" s="115" t="n">
        <v>20210219</v>
      </c>
      <c r="AB153" s="115"/>
      <c r="AC153" s="115" t="n">
        <v>28.89</v>
      </c>
      <c r="AD153" s="115"/>
      <c r="AE153" s="115" t="n">
        <v>0</v>
      </c>
      <c r="AF153" s="115"/>
      <c r="AG153" s="115" t="n">
        <v>33.33</v>
      </c>
      <c r="AH153" s="115"/>
      <c r="AI153" s="115"/>
      <c r="AJ153" s="115" t="n">
        <v>7.86307692307692</v>
      </c>
      <c r="AK153" s="115" t="n">
        <v>10</v>
      </c>
      <c r="AL153" s="115"/>
      <c r="AM153" s="115"/>
      <c r="AN153" s="115"/>
      <c r="AO153" s="115"/>
      <c r="AP153" s="115"/>
      <c r="AQ153" s="115"/>
      <c r="AR153" s="115"/>
      <c r="AS153" s="115"/>
      <c r="AT153" s="115" t="n">
        <v>5.6</v>
      </c>
      <c r="AU153" s="115"/>
      <c r="AV153" s="115" t="s">
        <v>1058</v>
      </c>
      <c r="AW153" s="115" t="s">
        <v>621</v>
      </c>
      <c r="AX153" s="115" t="s">
        <v>888</v>
      </c>
      <c r="AY153" s="115" t="s">
        <v>625</v>
      </c>
      <c r="AZ153" s="115" t="s">
        <v>699</v>
      </c>
      <c r="BA153" s="115" t="s">
        <v>621</v>
      </c>
      <c r="BB153" s="115" t="s">
        <v>671</v>
      </c>
      <c r="BC153" s="115" t="s">
        <v>625</v>
      </c>
      <c r="BD153" s="115" t="s">
        <v>645</v>
      </c>
      <c r="BE153" s="115" t="s">
        <v>625</v>
      </c>
      <c r="BF153" s="115" t="s">
        <v>662</v>
      </c>
      <c r="BG153" s="115" t="s">
        <v>625</v>
      </c>
      <c r="BH153" s="115" t="s">
        <v>646</v>
      </c>
      <c r="BI153" t="s">
        <v>625</v>
      </c>
      <c r="BJ153" t="s">
        <v>629</v>
      </c>
      <c r="BK153" t="s">
        <v>623</v>
      </c>
      <c r="BL153" t="s">
        <v>630</v>
      </c>
      <c r="BM153"/>
      <c r="BN153" t="s">
        <v>1291</v>
      </c>
      <c r="BO153" t="s">
        <v>625</v>
      </c>
      <c r="BP153" t="s">
        <v>649</v>
      </c>
      <c r="BQ153" t="s">
        <v>621</v>
      </c>
      <c r="BR153" t="s">
        <v>630</v>
      </c>
      <c r="BS153"/>
      <c r="BT153" t="s">
        <v>630</v>
      </c>
      <c r="BU153"/>
      <c r="BV153" t="s">
        <v>650</v>
      </c>
      <c r="BW153" t="s">
        <v>621</v>
      </c>
      <c r="BX153" t="s">
        <v>1429</v>
      </c>
      <c r="BY153" t="s">
        <v>623</v>
      </c>
      <c r="BZ153" t="s">
        <v>778</v>
      </c>
      <c r="CA153" t="s">
        <v>623</v>
      </c>
      <c r="CB153" t="s">
        <v>630</v>
      </c>
      <c r="CC153"/>
      <c r="CD153" t="n">
        <v>0.1</v>
      </c>
      <c r="CE153" t="s">
        <v>621</v>
      </c>
      <c r="CF153" t="n">
        <v>4.1</v>
      </c>
      <c r="CG153" t="s">
        <v>625</v>
      </c>
      <c r="CH153" t="n">
        <v>0.8</v>
      </c>
      <c r="CI153" t="s">
        <v>621</v>
      </c>
      <c r="CJ153" t="s">
        <v>630</v>
      </c>
      <c r="CK153"/>
      <c r="CL153" t="s">
        <v>655</v>
      </c>
      <c r="CM153" t="s">
        <v>621</v>
      </c>
      <c r="CN153" t="n">
        <v>9</v>
      </c>
      <c r="CO153" t="n">
        <v>0</v>
      </c>
    </row>
    <row r="154">
      <c r="A154" s="119" t="n">
        <v>196</v>
      </c>
      <c r="B154" s="119" t="s">
        <v>1430</v>
      </c>
      <c r="C154" s="119" t="s">
        <v>1431</v>
      </c>
      <c r="D154" s="115"/>
      <c r="E154" s="115" t="str">
        <f>IFERROR(GEOMEAN(F154, G154), MAX(F154, G154))</f>
      </c>
      <c r="F154" s="115" t="str">
        <f>MAX(J154, CN154)</f>
      </c>
      <c r="G154" s="115" t="str">
        <f>MAX(R154, U154, V154, Y154, Z154, AJ154, CO154)</f>
      </c>
      <c r="H154" s="115"/>
      <c r="I154" s="115" t="n">
        <v>38.2</v>
      </c>
      <c r="J154" s="115" t="n">
        <v>6.36</v>
      </c>
      <c r="K154" s="115" t="n">
        <v>0.8</v>
      </c>
      <c r="L154" s="115" t="n">
        <v>0.7</v>
      </c>
      <c r="M154" s="115"/>
      <c r="N154" s="115"/>
      <c r="O154" s="115" t="n">
        <v>1</v>
      </c>
      <c r="P154" s="115"/>
      <c r="Q154" s="115" t="n">
        <v>0.8</v>
      </c>
      <c r="R154" s="115" t="n">
        <v>10</v>
      </c>
      <c r="S154" s="115" t="n">
        <v>-100</v>
      </c>
      <c r="T154" s="115" t="n">
        <v>-88.6812791951132</v>
      </c>
      <c r="U154" s="115" t="n">
        <v>0</v>
      </c>
      <c r="V154" s="115" t="n">
        <v>0</v>
      </c>
      <c r="W154" s="115" t="n">
        <v>0.287</v>
      </c>
      <c r="X154" s="115" t="n">
        <v>0</v>
      </c>
      <c r="Y154" s="115" t="n">
        <v>0.0114800000000006</v>
      </c>
      <c r="Z154" s="115" t="n">
        <v>0</v>
      </c>
      <c r="AA154" s="115" t="n">
        <v>20210219</v>
      </c>
      <c r="AB154" s="115"/>
      <c r="AC154" s="115" t="n">
        <v>50</v>
      </c>
      <c r="AD154" s="115"/>
      <c r="AE154" s="115" t="n">
        <v>0</v>
      </c>
      <c r="AF154" s="115"/>
      <c r="AG154" s="115" t="n">
        <v>57.69</v>
      </c>
      <c r="AH154" s="115"/>
      <c r="AI154" s="115"/>
      <c r="AJ154" s="115" t="n">
        <v>4.61538461538462</v>
      </c>
      <c r="AK154" s="115" t="n">
        <v>10</v>
      </c>
      <c r="AL154" s="115" t="n">
        <v>79</v>
      </c>
      <c r="AM154" s="115" t="n">
        <v>79</v>
      </c>
      <c r="AN154" s="115" t="n">
        <v>7976.985</v>
      </c>
      <c r="AO154" s="115" t="n">
        <v>79</v>
      </c>
      <c r="AP154" s="115" t="n">
        <v>0</v>
      </c>
      <c r="AQ154" s="115" t="n">
        <v>0</v>
      </c>
      <c r="AR154" s="115" t="n">
        <v>0</v>
      </c>
      <c r="AS154" s="115" t="n">
        <v>0</v>
      </c>
      <c r="AT154" s="115" t="n">
        <v>6.1</v>
      </c>
      <c r="AU154" s="115"/>
      <c r="AV154" s="115" t="s">
        <v>970</v>
      </c>
      <c r="AW154" s="115" t="s">
        <v>621</v>
      </c>
      <c r="AX154" s="115" t="s">
        <v>1035</v>
      </c>
      <c r="AY154" s="115" t="s">
        <v>625</v>
      </c>
      <c r="AZ154" s="115" t="s">
        <v>624</v>
      </c>
      <c r="BA154" s="115" t="s">
        <v>625</v>
      </c>
      <c r="BB154" s="115" t="s">
        <v>626</v>
      </c>
      <c r="BC154" s="115" t="s">
        <v>623</v>
      </c>
      <c r="BD154" s="115" t="s">
        <v>626</v>
      </c>
      <c r="BE154" s="115" t="s">
        <v>623</v>
      </c>
      <c r="BF154" s="115" t="s">
        <v>627</v>
      </c>
      <c r="BG154" s="115" t="s">
        <v>623</v>
      </c>
      <c r="BH154" s="115" t="s">
        <v>628</v>
      </c>
      <c r="BI154" t="s">
        <v>623</v>
      </c>
      <c r="BJ154" t="s">
        <v>1432</v>
      </c>
      <c r="BK154" t="s">
        <v>623</v>
      </c>
      <c r="BL154" t="s">
        <v>630</v>
      </c>
      <c r="BM154"/>
      <c r="BN154" t="s">
        <v>1433</v>
      </c>
      <c r="BO154" t="s">
        <v>623</v>
      </c>
      <c r="BP154" t="s">
        <v>649</v>
      </c>
      <c r="BQ154" t="s">
        <v>621</v>
      </c>
      <c r="BR154" t="s">
        <v>1434</v>
      </c>
      <c r="BS154" t="s">
        <v>623</v>
      </c>
      <c r="BT154" t="s">
        <v>630</v>
      </c>
      <c r="BU154"/>
      <c r="BV154" t="s">
        <v>650</v>
      </c>
      <c r="BW154" t="s">
        <v>621</v>
      </c>
      <c r="BX154" t="s">
        <v>651</v>
      </c>
      <c r="BY154" t="s">
        <v>625</v>
      </c>
      <c r="BZ154" t="s">
        <v>666</v>
      </c>
      <c r="CA154" t="s">
        <v>621</v>
      </c>
      <c r="CB154" t="s">
        <v>630</v>
      </c>
      <c r="CC154"/>
      <c r="CD154" t="n">
        <v>0</v>
      </c>
      <c r="CE154" t="s">
        <v>621</v>
      </c>
      <c r="CF154" t="n">
        <v>0</v>
      </c>
      <c r="CG154" t="s">
        <v>621</v>
      </c>
      <c r="CH154" t="n">
        <v>0</v>
      </c>
      <c r="CI154" t="s">
        <v>621</v>
      </c>
      <c r="CJ154" t="s">
        <v>637</v>
      </c>
      <c r="CK154" t="s">
        <v>621</v>
      </c>
      <c r="CL154" t="s">
        <v>655</v>
      </c>
      <c r="CM154" t="s">
        <v>621</v>
      </c>
      <c r="CN154" t="n">
        <v>10</v>
      </c>
      <c r="CO154" t="n">
        <v>0</v>
      </c>
    </row>
    <row r="155">
      <c r="A155" s="119" t="n">
        <v>197</v>
      </c>
      <c r="B155" s="119" t="s">
        <v>1435</v>
      </c>
      <c r="C155" s="119" t="s">
        <v>1436</v>
      </c>
      <c r="D155" s="115"/>
      <c r="E155" s="115" t="str">
        <f>IFERROR(GEOMEAN(F155, G155), MAX(F155, G155))</f>
      </c>
      <c r="F155" s="115" t="str">
        <f>MAX(J155, CN155)</f>
      </c>
      <c r="G155" s="115" t="str">
        <f>MAX(R155, U155, V155, Y155, Z155, AJ155, CO155)</f>
      </c>
      <c r="H155" s="115"/>
      <c r="I155" s="115" t="n">
        <v>44.2</v>
      </c>
      <c r="J155" s="115" t="n">
        <v>5.16</v>
      </c>
      <c r="K155" s="115" t="n">
        <v>0</v>
      </c>
      <c r="L155" s="115" t="n">
        <v>0.6</v>
      </c>
      <c r="M155" s="115"/>
      <c r="N155" s="115"/>
      <c r="O155" s="115" t="n">
        <v>1</v>
      </c>
      <c r="P155" s="115" t="n">
        <v>0.7</v>
      </c>
      <c r="Q155" s="115" t="n">
        <v>0.6</v>
      </c>
      <c r="R155" s="115" t="n">
        <v>7.14285714285711</v>
      </c>
      <c r="S155" s="115" t="n">
        <v>0.616251538584223</v>
      </c>
      <c r="T155" s="115" t="n">
        <v>-19.0298390862477</v>
      </c>
      <c r="U155" s="115" t="n">
        <v>0.0410834359056125</v>
      </c>
      <c r="V155" s="115" t="n">
        <v>0</v>
      </c>
      <c r="W155" s="115" t="n">
        <v>41.693</v>
      </c>
      <c r="X155" s="115" t="n">
        <v>1.255</v>
      </c>
      <c r="Y155" s="115" t="n">
        <v>1.66772</v>
      </c>
      <c r="Z155" s="115" t="n">
        <v>2.51</v>
      </c>
      <c r="AA155" s="115" t="n">
        <v>20210219</v>
      </c>
      <c r="AB155" s="115"/>
      <c r="AC155" s="115" t="n">
        <v>51.11</v>
      </c>
      <c r="AD155" s="115"/>
      <c r="AE155" s="115" t="n">
        <v>75</v>
      </c>
      <c r="AF155" s="115"/>
      <c r="AG155" s="115" t="n">
        <v>47.44</v>
      </c>
      <c r="AH155" s="115"/>
      <c r="AI155" s="115"/>
      <c r="AJ155" s="115" t="n">
        <v>4.44461538461538</v>
      </c>
      <c r="AK155" s="115" t="n">
        <v>2.5</v>
      </c>
      <c r="AL155" s="115" t="n">
        <v>1911</v>
      </c>
      <c r="AM155" s="115" t="n">
        <v>1901</v>
      </c>
      <c r="AN155" s="115" t="n">
        <v>6486.201</v>
      </c>
      <c r="AO155" s="115" t="n">
        <v>1734</v>
      </c>
      <c r="AP155" s="115" t="n">
        <v>10</v>
      </c>
      <c r="AQ155" s="115" t="n">
        <v>1.54173452225733</v>
      </c>
      <c r="AR155" s="115" t="n">
        <v>10.2076124567474</v>
      </c>
      <c r="AS155" s="115" t="n">
        <v>1.02076124567474</v>
      </c>
      <c r="AT155" s="115" t="n">
        <v>4.2</v>
      </c>
      <c r="AU155" s="115"/>
      <c r="AV155" s="115" t="s">
        <v>1437</v>
      </c>
      <c r="AW155" s="115" t="s">
        <v>625</v>
      </c>
      <c r="AX155" s="115" t="s">
        <v>829</v>
      </c>
      <c r="AY155" s="115" t="s">
        <v>625</v>
      </c>
      <c r="AZ155" s="115" t="s">
        <v>660</v>
      </c>
      <c r="BA155" s="115" t="s">
        <v>625</v>
      </c>
      <c r="BB155" s="115" t="s">
        <v>671</v>
      </c>
      <c r="BC155" s="115" t="s">
        <v>625</v>
      </c>
      <c r="BD155" s="115" t="s">
        <v>645</v>
      </c>
      <c r="BE155" s="115" t="s">
        <v>625</v>
      </c>
      <c r="BF155" s="115" t="s">
        <v>662</v>
      </c>
      <c r="BG155" s="115" t="s">
        <v>625</v>
      </c>
      <c r="BH155" s="115" t="s">
        <v>672</v>
      </c>
      <c r="BI155" t="s">
        <v>621</v>
      </c>
      <c r="BJ155" t="s">
        <v>1077</v>
      </c>
      <c r="BK155" t="s">
        <v>623</v>
      </c>
      <c r="BL155" t="s">
        <v>1438</v>
      </c>
      <c r="BM155" t="s">
        <v>625</v>
      </c>
      <c r="BN155" t="s">
        <v>989</v>
      </c>
      <c r="BO155" t="s">
        <v>621</v>
      </c>
      <c r="BP155" t="s">
        <v>752</v>
      </c>
      <c r="BQ155" t="s">
        <v>623</v>
      </c>
      <c r="BR155" t="s">
        <v>630</v>
      </c>
      <c r="BS155"/>
      <c r="BT155" t="s">
        <v>630</v>
      </c>
      <c r="BU155"/>
      <c r="BV155" t="s">
        <v>650</v>
      </c>
      <c r="BW155" t="s">
        <v>621</v>
      </c>
      <c r="BX155" t="s">
        <v>635</v>
      </c>
      <c r="BY155" t="s">
        <v>621</v>
      </c>
      <c r="BZ155" t="s">
        <v>778</v>
      </c>
      <c r="CA155" t="s">
        <v>623</v>
      </c>
      <c r="CB155" t="s">
        <v>1439</v>
      </c>
      <c r="CC155" t="s">
        <v>623</v>
      </c>
      <c r="CD155" t="n">
        <v>0</v>
      </c>
      <c r="CE155" t="s">
        <v>621</v>
      </c>
      <c r="CF155" t="n">
        <v>0</v>
      </c>
      <c r="CG155" t="s">
        <v>621</v>
      </c>
      <c r="CH155" t="n">
        <v>3.2</v>
      </c>
      <c r="CI155" t="s">
        <v>625</v>
      </c>
      <c r="CJ155" t="s">
        <v>637</v>
      </c>
      <c r="CK155" t="s">
        <v>621</v>
      </c>
      <c r="CL155" t="s">
        <v>625</v>
      </c>
      <c r="CM155" t="s">
        <v>625</v>
      </c>
      <c r="CN155" t="n">
        <v>5.5</v>
      </c>
      <c r="CO155" t="n">
        <v>0</v>
      </c>
    </row>
    <row r="156">
      <c r="A156" s="119" t="n">
        <v>198</v>
      </c>
      <c r="B156" s="119" t="s">
        <v>1440</v>
      </c>
      <c r="C156" s="119" t="s">
        <v>1441</v>
      </c>
      <c r="D156" s="115"/>
      <c r="E156" s="115" t="str">
        <f>IFERROR(GEOMEAN(F156, G156), MAX(F156, G156))</f>
      </c>
      <c r="F156" s="115" t="str">
        <f>MAX(J156, CN156)</f>
      </c>
      <c r="G156" s="115" t="str">
        <f>MAX(R156, U156, V156, Y156, Z156, AJ156, CO156)</f>
      </c>
      <c r="H156" s="115"/>
      <c r="I156" s="115" t="n">
        <v>16.6</v>
      </c>
      <c r="J156" s="115" t="n">
        <v>10</v>
      </c>
      <c r="K156" s="115" t="n">
        <v>0.9</v>
      </c>
      <c r="L156" s="115" t="n">
        <v>0.1</v>
      </c>
      <c r="M156" s="115"/>
      <c r="N156" s="115"/>
      <c r="O156" s="115" t="n">
        <v>1</v>
      </c>
      <c r="P156" s="115"/>
      <c r="Q156" s="115" t="n">
        <v>0.7</v>
      </c>
      <c r="R156" s="115" t="n">
        <v>9.52380952380948</v>
      </c>
      <c r="S156" s="115" t="n">
        <v>2428.20512820513</v>
      </c>
      <c r="T156" s="115" t="n">
        <v>1158.30088186501</v>
      </c>
      <c r="U156" s="115" t="n">
        <v>10</v>
      </c>
      <c r="V156" s="115" t="n">
        <v>10</v>
      </c>
      <c r="W156" s="115" t="n">
        <v>5.564</v>
      </c>
      <c r="X156" s="115" t="n">
        <v>0.315</v>
      </c>
      <c r="Y156" s="115" t="n">
        <v>0.22256</v>
      </c>
      <c r="Z156" s="115" t="n">
        <v>0.630000000000001</v>
      </c>
      <c r="AA156" s="115" t="n">
        <v>20210219</v>
      </c>
      <c r="AB156" s="115"/>
      <c r="AC156" s="115" t="n">
        <v>23.89</v>
      </c>
      <c r="AD156" s="115"/>
      <c r="AE156" s="115" t="n">
        <v>0</v>
      </c>
      <c r="AF156" s="115"/>
      <c r="AG156" s="115" t="n">
        <v>27.56</v>
      </c>
      <c r="AH156" s="115"/>
      <c r="AI156" s="115"/>
      <c r="AJ156" s="115" t="n">
        <v>8.63230769230769</v>
      </c>
      <c r="AK156" s="115" t="n">
        <v>10</v>
      </c>
      <c r="AL156" s="115" t="n">
        <v>119469</v>
      </c>
      <c r="AM156" s="115" t="n">
        <v>64308</v>
      </c>
      <c r="AN156" s="115" t="n">
        <v>15893.219</v>
      </c>
      <c r="AO156" s="115" t="n">
        <v>148</v>
      </c>
      <c r="AP156" s="115" t="n">
        <v>55161</v>
      </c>
      <c r="AQ156" s="115" t="n">
        <v>3470.72547103265</v>
      </c>
      <c r="AR156" s="115" t="n">
        <v>80622.2972972973</v>
      </c>
      <c r="AS156" s="115" t="n">
        <v>10</v>
      </c>
      <c r="AT156" s="115" t="n">
        <v>7.3</v>
      </c>
      <c r="AU156" s="115"/>
      <c r="AV156" s="115" t="s">
        <v>1348</v>
      </c>
      <c r="AW156" s="115" t="s">
        <v>621</v>
      </c>
      <c r="AX156" s="115" t="s">
        <v>940</v>
      </c>
      <c r="AY156" s="115" t="s">
        <v>625</v>
      </c>
      <c r="AZ156" s="115" t="s">
        <v>624</v>
      </c>
      <c r="BA156" s="115" t="s">
        <v>625</v>
      </c>
      <c r="BB156" s="115" t="s">
        <v>626</v>
      </c>
      <c r="BC156" s="115" t="s">
        <v>623</v>
      </c>
      <c r="BD156" s="115" t="s">
        <v>645</v>
      </c>
      <c r="BE156" s="115" t="s">
        <v>625</v>
      </c>
      <c r="BF156" s="115" t="s">
        <v>627</v>
      </c>
      <c r="BG156" s="115" t="s">
        <v>623</v>
      </c>
      <c r="BH156" s="115" t="s">
        <v>628</v>
      </c>
      <c r="BI156" t="s">
        <v>623</v>
      </c>
      <c r="BJ156" t="s">
        <v>674</v>
      </c>
      <c r="BK156" t="s">
        <v>623</v>
      </c>
      <c r="BL156" t="s">
        <v>630</v>
      </c>
      <c r="BM156"/>
      <c r="BN156" t="s">
        <v>681</v>
      </c>
      <c r="BO156" t="s">
        <v>625</v>
      </c>
      <c r="BP156" t="s">
        <v>649</v>
      </c>
      <c r="BQ156" t="s">
        <v>621</v>
      </c>
      <c r="BR156" t="s">
        <v>1442</v>
      </c>
      <c r="BS156" t="s">
        <v>623</v>
      </c>
      <c r="BT156" t="s">
        <v>630</v>
      </c>
      <c r="BU156"/>
      <c r="BV156" t="s">
        <v>650</v>
      </c>
      <c r="BW156" t="s">
        <v>621</v>
      </c>
      <c r="BX156" t="s">
        <v>651</v>
      </c>
      <c r="BY156" t="s">
        <v>625</v>
      </c>
      <c r="BZ156" t="s">
        <v>652</v>
      </c>
      <c r="CA156" t="s">
        <v>625</v>
      </c>
      <c r="CB156" t="s">
        <v>1443</v>
      </c>
      <c r="CC156" t="s">
        <v>623</v>
      </c>
      <c r="CD156" t="n">
        <v>0</v>
      </c>
      <c r="CE156" t="s">
        <v>621</v>
      </c>
      <c r="CF156" t="n">
        <v>1</v>
      </c>
      <c r="CG156" t="s">
        <v>621</v>
      </c>
      <c r="CH156" t="n">
        <v>5.5</v>
      </c>
      <c r="CI156" t="s">
        <v>625</v>
      </c>
      <c r="CJ156" t="s">
        <v>654</v>
      </c>
      <c r="CK156" t="s">
        <v>623</v>
      </c>
      <c r="CL156" t="s">
        <v>623</v>
      </c>
      <c r="CM156" t="s">
        <v>623</v>
      </c>
      <c r="CN156" t="n">
        <v>10</v>
      </c>
      <c r="CO156" t="n">
        <v>0</v>
      </c>
    </row>
    <row r="157">
      <c r="A157" s="119" t="n">
        <v>199</v>
      </c>
      <c r="B157" s="119" t="s">
        <v>1444</v>
      </c>
      <c r="C157" s="119" t="s">
        <v>1445</v>
      </c>
      <c r="D157" s="115"/>
      <c r="E157" s="115" t="str">
        <f>IFERROR(GEOMEAN(F157, G157), MAX(F157, G157))</f>
      </c>
      <c r="F157" s="115" t="str">
        <f>MAX(J157, CN157)</f>
      </c>
      <c r="G157" s="115" t="str">
        <f>MAX(R157, U157, V157, Y157, Z157, AJ157, CO157)</f>
      </c>
      <c r="H157" s="115"/>
      <c r="I157" s="115" t="n">
        <v>52.3</v>
      </c>
      <c r="J157" s="115" t="n">
        <v>3.54</v>
      </c>
      <c r="K157" s="115" t="n">
        <v>0</v>
      </c>
      <c r="L157" s="115" t="n">
        <v>0.6</v>
      </c>
      <c r="M157" s="115"/>
      <c r="N157" s="115"/>
      <c r="O157" s="115" t="n">
        <v>0</v>
      </c>
      <c r="P157" s="115" t="n">
        <v>0.4</v>
      </c>
      <c r="Q157" s="115" t="n">
        <v>0.3</v>
      </c>
      <c r="R157" s="115" t="n">
        <v>0</v>
      </c>
      <c r="S157" s="115" t="n">
        <v>-16.8679643527205</v>
      </c>
      <c r="T157" s="115" t="n">
        <v>10.0115682737603</v>
      </c>
      <c r="U157" s="115" t="n">
        <v>0</v>
      </c>
      <c r="V157" s="115" t="n">
        <v>0.667437884917351</v>
      </c>
      <c r="W157" s="115" t="n">
        <v>275.129</v>
      </c>
      <c r="X157" s="115" t="n">
        <v>2.288</v>
      </c>
      <c r="Y157" s="115" t="n">
        <v>10</v>
      </c>
      <c r="Z157" s="115" t="n">
        <v>4.576</v>
      </c>
      <c r="AA157" s="115" t="n">
        <v>20210219</v>
      </c>
      <c r="AB157" s="115"/>
      <c r="AC157" s="115" t="n">
        <v>65.33</v>
      </c>
      <c r="AD157" s="115"/>
      <c r="AE157" s="115" t="n">
        <v>62.5</v>
      </c>
      <c r="AF157" s="115"/>
      <c r="AG157" s="115" t="n">
        <v>65.77</v>
      </c>
      <c r="AH157" s="115"/>
      <c r="AI157" s="115"/>
      <c r="AJ157" s="115" t="n">
        <v>2.25692307692308</v>
      </c>
      <c r="AK157" s="115" t="n">
        <v>3.75</v>
      </c>
      <c r="AL157" s="115" t="n">
        <v>5220</v>
      </c>
      <c r="AM157" s="115" t="n">
        <v>5085</v>
      </c>
      <c r="AN157" s="115" t="n">
        <v>8737.37</v>
      </c>
      <c r="AO157" s="115" t="n">
        <v>4214</v>
      </c>
      <c r="AP157" s="115" t="n">
        <v>135</v>
      </c>
      <c r="AQ157" s="115" t="n">
        <v>15.4508736610673</v>
      </c>
      <c r="AR157" s="115" t="n">
        <v>23.8728049359278</v>
      </c>
      <c r="AS157" s="115" t="n">
        <v>2.38728049359278</v>
      </c>
      <c r="AT157" s="115" t="n">
        <v>3.7</v>
      </c>
      <c r="AU157" s="115"/>
      <c r="AV157" s="115" t="s">
        <v>1446</v>
      </c>
      <c r="AW157" s="115" t="s">
        <v>623</v>
      </c>
      <c r="AX157" s="115" t="s">
        <v>659</v>
      </c>
      <c r="AY157" s="115" t="s">
        <v>625</v>
      </c>
      <c r="AZ157" s="115" t="s">
        <v>626</v>
      </c>
      <c r="BA157" s="115" t="s">
        <v>623</v>
      </c>
      <c r="BB157" s="115" t="s">
        <v>671</v>
      </c>
      <c r="BC157" s="115" t="s">
        <v>625</v>
      </c>
      <c r="BD157" s="115" t="s">
        <v>645</v>
      </c>
      <c r="BE157" s="115" t="s">
        <v>625</v>
      </c>
      <c r="BF157" s="115" t="s">
        <v>662</v>
      </c>
      <c r="BG157" s="115" t="s">
        <v>625</v>
      </c>
      <c r="BH157" s="115" t="s">
        <v>646</v>
      </c>
      <c r="BI157" t="s">
        <v>625</v>
      </c>
      <c r="BJ157" t="s">
        <v>1447</v>
      </c>
      <c r="BK157" t="s">
        <v>623</v>
      </c>
      <c r="BL157" t="s">
        <v>804</v>
      </c>
      <c r="BM157" t="s">
        <v>625</v>
      </c>
      <c r="BN157" t="s">
        <v>1168</v>
      </c>
      <c r="BO157" t="s">
        <v>621</v>
      </c>
      <c r="BP157" t="s">
        <v>632</v>
      </c>
      <c r="BQ157" t="s">
        <v>621</v>
      </c>
      <c r="BR157" t="s">
        <v>630</v>
      </c>
      <c r="BS157"/>
      <c r="BT157" t="s">
        <v>653</v>
      </c>
      <c r="BU157" t="s">
        <v>625</v>
      </c>
      <c r="BV157" t="s">
        <v>650</v>
      </c>
      <c r="BW157" t="s">
        <v>621</v>
      </c>
      <c r="BX157" t="s">
        <v>725</v>
      </c>
      <c r="BY157" t="s">
        <v>625</v>
      </c>
      <c r="BZ157" t="s">
        <v>666</v>
      </c>
      <c r="CA157" t="s">
        <v>621</v>
      </c>
      <c r="CB157" t="s">
        <v>630</v>
      </c>
      <c r="CC157"/>
      <c r="CD157" t="n">
        <v>3</v>
      </c>
      <c r="CE157" t="s">
        <v>625</v>
      </c>
      <c r="CF157" t="n">
        <v>0</v>
      </c>
      <c r="CG157" t="s">
        <v>621</v>
      </c>
      <c r="CH157" t="n">
        <v>0</v>
      </c>
      <c r="CI157" t="s">
        <v>621</v>
      </c>
      <c r="CJ157" t="s">
        <v>630</v>
      </c>
      <c r="CK157"/>
      <c r="CL157" t="s">
        <v>655</v>
      </c>
      <c r="CM157" t="s">
        <v>621</v>
      </c>
      <c r="CN157" t="n">
        <v>4.25</v>
      </c>
      <c r="CO157" t="n">
        <v>0</v>
      </c>
    </row>
    <row r="158">
      <c r="A158" s="119" t="n">
        <v>200</v>
      </c>
      <c r="B158" s="119" t="s">
        <v>1448</v>
      </c>
      <c r="C158" s="119" t="s">
        <v>1449</v>
      </c>
      <c r="D158" s="115"/>
      <c r="E158" s="115" t="str">
        <f>IFERROR(GEOMEAN(F158, G158), MAX(F158, G158))</f>
      </c>
      <c r="F158" s="115" t="str">
        <f>MAX(J158, CN158)</f>
      </c>
      <c r="G158" s="115" t="str">
        <f>MAX(R158, U158, V158, Y158, Z158, AJ158, CO158)</f>
      </c>
      <c r="H158" s="115"/>
      <c r="I158" s="115" t="n">
        <v>21.7</v>
      </c>
      <c r="J158" s="115" t="n">
        <v>9.66</v>
      </c>
      <c r="K158" s="115" t="n">
        <v>0.6</v>
      </c>
      <c r="L158" s="115" t="n">
        <v>0.3</v>
      </c>
      <c r="M158" s="115"/>
      <c r="N158" s="115"/>
      <c r="O158" s="115" t="n">
        <v>1</v>
      </c>
      <c r="P158" s="115"/>
      <c r="Q158" s="115" t="n">
        <v>0.7</v>
      </c>
      <c r="R158" s="115" t="n">
        <v>9.52380952380948</v>
      </c>
      <c r="S158" s="115" t="n">
        <v>813.880532874946</v>
      </c>
      <c r="T158" s="115" t="n">
        <v>228.394248043627</v>
      </c>
      <c r="U158" s="115" t="n">
        <v>10</v>
      </c>
      <c r="V158" s="115" t="n">
        <v>10</v>
      </c>
      <c r="W158" s="115" t="n">
        <v>14.345</v>
      </c>
      <c r="X158" s="115" t="n">
        <v>0.153</v>
      </c>
      <c r="Y158" s="115" t="n">
        <v>0.5738</v>
      </c>
      <c r="Z158" s="115" t="n">
        <v>0.305999999999999</v>
      </c>
      <c r="AA158" s="115" t="n">
        <v>20210219</v>
      </c>
      <c r="AB158" s="115"/>
      <c r="AC158" s="115" t="n">
        <v>55</v>
      </c>
      <c r="AD158" s="115"/>
      <c r="AE158" s="115" t="n">
        <v>0</v>
      </c>
      <c r="AF158" s="115"/>
      <c r="AG158" s="115" t="n">
        <v>63.46</v>
      </c>
      <c r="AH158" s="115"/>
      <c r="AI158" s="115"/>
      <c r="AJ158" s="115" t="n">
        <v>3.84615384615385</v>
      </c>
      <c r="AK158" s="115" t="n">
        <v>10</v>
      </c>
      <c r="AL158" s="115" t="n">
        <v>2035</v>
      </c>
      <c r="AM158" s="115" t="n">
        <v>1611</v>
      </c>
      <c r="AN158" s="115" t="n">
        <v>11193.729</v>
      </c>
      <c r="AO158" s="115" t="n">
        <v>74</v>
      </c>
      <c r="AP158" s="115" t="n">
        <v>424</v>
      </c>
      <c r="AQ158" s="115" t="n">
        <v>37.8783513519043</v>
      </c>
      <c r="AR158" s="115" t="n">
        <v>2650</v>
      </c>
      <c r="AS158" s="115" t="n">
        <v>10</v>
      </c>
      <c r="AT158" s="115" t="n">
        <v>7.3</v>
      </c>
      <c r="AU158" s="115"/>
      <c r="AV158" s="115" t="s">
        <v>1450</v>
      </c>
      <c r="AW158" s="115" t="s">
        <v>621</v>
      </c>
      <c r="AX158" s="115" t="s">
        <v>829</v>
      </c>
      <c r="AY158" s="115" t="s">
        <v>625</v>
      </c>
      <c r="AZ158" s="115" t="s">
        <v>624</v>
      </c>
      <c r="BA158" s="115" t="s">
        <v>625</v>
      </c>
      <c r="BB158" s="115" t="s">
        <v>671</v>
      </c>
      <c r="BC158" s="115" t="s">
        <v>625</v>
      </c>
      <c r="BD158" s="115" t="s">
        <v>661</v>
      </c>
      <c r="BE158" s="115" t="s">
        <v>625</v>
      </c>
      <c r="BF158" s="115" t="s">
        <v>627</v>
      </c>
      <c r="BG158" s="115" t="s">
        <v>623</v>
      </c>
      <c r="BH158" s="115" t="s">
        <v>628</v>
      </c>
      <c r="BI158" t="s">
        <v>623</v>
      </c>
      <c r="BJ158" t="s">
        <v>1176</v>
      </c>
      <c r="BK158" t="s">
        <v>621</v>
      </c>
      <c r="BL158" t="s">
        <v>630</v>
      </c>
      <c r="BM158"/>
      <c r="BN158" t="s">
        <v>1451</v>
      </c>
      <c r="BO158" t="s">
        <v>623</v>
      </c>
      <c r="BP158" t="s">
        <v>649</v>
      </c>
      <c r="BQ158" t="s">
        <v>621</v>
      </c>
      <c r="BR158" t="s">
        <v>1452</v>
      </c>
      <c r="BS158" t="s">
        <v>623</v>
      </c>
      <c r="BT158" t="s">
        <v>630</v>
      </c>
      <c r="BU158"/>
      <c r="BV158" t="s">
        <v>650</v>
      </c>
      <c r="BW158" t="s">
        <v>621</v>
      </c>
      <c r="BX158" t="s">
        <v>651</v>
      </c>
      <c r="BY158" t="s">
        <v>625</v>
      </c>
      <c r="BZ158" t="s">
        <v>652</v>
      </c>
      <c r="CA158" t="s">
        <v>625</v>
      </c>
      <c r="CB158" t="s">
        <v>1453</v>
      </c>
      <c r="CC158" t="s">
        <v>623</v>
      </c>
      <c r="CD158" t="n">
        <v>0</v>
      </c>
      <c r="CE158" t="s">
        <v>621</v>
      </c>
      <c r="CF158" t="n">
        <v>0</v>
      </c>
      <c r="CG158" t="s">
        <v>621</v>
      </c>
      <c r="CH158" t="n">
        <v>2.7</v>
      </c>
      <c r="CI158" t="s">
        <v>625</v>
      </c>
      <c r="CJ158" t="s">
        <v>1454</v>
      </c>
      <c r="CK158" t="s">
        <v>623</v>
      </c>
      <c r="CL158" t="s">
        <v>623</v>
      </c>
      <c r="CM158" t="s">
        <v>623</v>
      </c>
      <c r="CN158" t="n">
        <v>10</v>
      </c>
      <c r="CO158" t="n">
        <v>10</v>
      </c>
    </row>
    <row r="159">
      <c r="A159" s="119" t="n">
        <v>201</v>
      </c>
      <c r="B159" s="119" t="s">
        <v>1455</v>
      </c>
      <c r="C159" s="119" t="s">
        <v>1456</v>
      </c>
      <c r="D159" s="115"/>
      <c r="E159" s="115" t="str">
        <f>IFERROR(GEOMEAN(F159, G159), MAX(F159, G159))</f>
      </c>
      <c r="F159" s="115" t="str">
        <f>MAX(J159, CN159)</f>
      </c>
      <c r="G159" s="115" t="str">
        <f>MAX(R159, U159, V159, Y159, Z159, AJ159, CO159)</f>
      </c>
      <c r="H159" s="115"/>
      <c r="I159" s="115" t="n">
        <v>17.7</v>
      </c>
      <c r="J159" s="115" t="n">
        <v>10</v>
      </c>
      <c r="K159" s="115"/>
      <c r="L159" s="115"/>
      <c r="M159" s="115"/>
      <c r="N159" s="115"/>
      <c r="O159" s="115"/>
      <c r="P159" s="115"/>
      <c r="Q159" s="115"/>
      <c r="R159" s="115"/>
      <c r="S159" s="115" t="n">
        <v>115.384615384615</v>
      </c>
      <c r="T159" s="115" t="n">
        <v>32.6456613703693</v>
      </c>
      <c r="U159" s="115" t="n">
        <v>7.69230769230769</v>
      </c>
      <c r="V159" s="115" t="n">
        <v>2.17637742469129</v>
      </c>
      <c r="W159" s="115" t="n">
        <v>76.265</v>
      </c>
      <c r="X159" s="115" t="n">
        <v>0.652</v>
      </c>
      <c r="Y159" s="115" t="n">
        <v>3.0506</v>
      </c>
      <c r="Z159" s="115" t="n">
        <v>1.304</v>
      </c>
      <c r="AA159" s="115"/>
      <c r="AB159" s="115"/>
      <c r="AC159" s="115"/>
      <c r="AD159" s="115"/>
      <c r="AE159" s="115"/>
      <c r="AF159" s="115"/>
      <c r="AG159" s="115"/>
      <c r="AH159" s="115"/>
      <c r="AI159" s="115"/>
      <c r="AJ159" s="115"/>
      <c r="AK159" s="115"/>
      <c r="AL159" s="115" t="n">
        <v>20</v>
      </c>
      <c r="AM159" s="115" t="n">
        <v>20</v>
      </c>
      <c r="AN159" s="115" t="n">
        <v>219.161</v>
      </c>
      <c r="AO159" s="115" t="n">
        <v>19</v>
      </c>
      <c r="AP159" s="115" t="n">
        <v>0</v>
      </c>
      <c r="AQ159" s="115" t="n">
        <v>0</v>
      </c>
      <c r="AR159" s="115" t="n">
        <v>5.26315789473684</v>
      </c>
      <c r="AS159" s="115" t="n">
        <v>0.526315789473683</v>
      </c>
      <c r="AT159" s="115" t="n">
        <v>5.1</v>
      </c>
      <c r="AU159" s="115"/>
      <c r="AV159" s="115" t="s">
        <v>1457</v>
      </c>
      <c r="AW159" s="115" t="s">
        <v>625</v>
      </c>
      <c r="AX159" s="115" t="s">
        <v>630</v>
      </c>
      <c r="AY159" s="115"/>
      <c r="AZ159" s="115" t="s">
        <v>630</v>
      </c>
      <c r="BA159" s="115"/>
      <c r="BB159" s="115" t="s">
        <v>630</v>
      </c>
      <c r="BC159" s="115"/>
      <c r="BD159" s="115" t="s">
        <v>630</v>
      </c>
      <c r="BE159" s="115"/>
      <c r="BF159" s="115" t="s">
        <v>630</v>
      </c>
      <c r="BG159" s="115"/>
      <c r="BH159" s="115" t="s">
        <v>630</v>
      </c>
      <c r="BI159"/>
      <c r="BJ159" t="s">
        <v>775</v>
      </c>
      <c r="BK159" t="s">
        <v>623</v>
      </c>
      <c r="BL159" t="s">
        <v>630</v>
      </c>
      <c r="BM159"/>
      <c r="BN159" t="s">
        <v>1401</v>
      </c>
      <c r="BO159" t="s">
        <v>623</v>
      </c>
      <c r="BP159" t="s">
        <v>649</v>
      </c>
      <c r="BQ159" t="s">
        <v>621</v>
      </c>
      <c r="BR159" t="s">
        <v>630</v>
      </c>
      <c r="BS159"/>
      <c r="BT159" t="s">
        <v>630</v>
      </c>
      <c r="BU159"/>
      <c r="BV159" t="s">
        <v>630</v>
      </c>
      <c r="BW159"/>
      <c r="BX159" t="s">
        <v>630</v>
      </c>
      <c r="BY159"/>
      <c r="BZ159" t="s">
        <v>630</v>
      </c>
      <c r="CA159"/>
      <c r="CB159" t="s">
        <v>630</v>
      </c>
      <c r="CC159"/>
      <c r="CD159" t="n">
        <v>0.1</v>
      </c>
      <c r="CE159" t="s">
        <v>621</v>
      </c>
      <c r="CF159" t="n">
        <v>0</v>
      </c>
      <c r="CG159" t="s">
        <v>621</v>
      </c>
      <c r="CH159" t="n">
        <v>0</v>
      </c>
      <c r="CI159" t="s">
        <v>621</v>
      </c>
      <c r="CJ159" t="s">
        <v>630</v>
      </c>
      <c r="CK159"/>
      <c r="CL159" t="s">
        <v>655</v>
      </c>
      <c r="CM159" t="s">
        <v>621</v>
      </c>
      <c r="CN159" t="n">
        <v>7.75</v>
      </c>
      <c r="CO159" t="n">
        <v>0</v>
      </c>
    </row>
    <row r="160">
      <c r="A160" s="119" t="n">
        <v>202</v>
      </c>
      <c r="B160" s="119" t="s">
        <v>1458</v>
      </c>
      <c r="C160" s="119" t="s">
        <v>1459</v>
      </c>
      <c r="D160" s="115"/>
      <c r="E160" s="115" t="str">
        <f>IFERROR(GEOMEAN(F160, G160), MAX(F160, G160))</f>
      </c>
      <c r="F160" s="115" t="str">
        <f>MAX(J160, CN160)</f>
      </c>
      <c r="G160" s="115" t="str">
        <f>MAX(R160, U160, V160, Y160, Z160, AJ160, CO160)</f>
      </c>
      <c r="H160" s="115"/>
      <c r="I160" s="115" t="n">
        <v>36.5</v>
      </c>
      <c r="J160" s="115" t="n">
        <v>6.7</v>
      </c>
      <c r="K160" s="115" t="n">
        <v>0</v>
      </c>
      <c r="L160" s="115" t="n">
        <v>0.2</v>
      </c>
      <c r="M160" s="115"/>
      <c r="N160" s="115"/>
      <c r="O160" s="115" t="n">
        <v>1</v>
      </c>
      <c r="P160" s="115"/>
      <c r="Q160" s="115" t="n">
        <v>0.4</v>
      </c>
      <c r="R160" s="115" t="n">
        <v>2.38095238095237</v>
      </c>
      <c r="S160" s="115" t="n">
        <v>7.70494318540781</v>
      </c>
      <c r="T160" s="115" t="n">
        <v>-65.0078993436752</v>
      </c>
      <c r="U160" s="115" t="n">
        <v>0.513662879027187</v>
      </c>
      <c r="V160" s="115" t="n">
        <v>0</v>
      </c>
      <c r="W160" s="115" t="n">
        <v>17.777</v>
      </c>
      <c r="X160" s="115" t="n">
        <v>0.487</v>
      </c>
      <c r="Y160" s="115" t="n">
        <v>0.711079999999999</v>
      </c>
      <c r="Z160" s="115" t="n">
        <v>0.974</v>
      </c>
      <c r="AA160" s="115" t="n">
        <v>20210219</v>
      </c>
      <c r="AB160" s="115"/>
      <c r="AC160" s="115" t="n">
        <v>63.33</v>
      </c>
      <c r="AD160" s="115"/>
      <c r="AE160" s="115" t="n">
        <v>50</v>
      </c>
      <c r="AF160" s="115"/>
      <c r="AG160" s="115" t="n">
        <v>65.38</v>
      </c>
      <c r="AH160" s="115"/>
      <c r="AI160" s="115"/>
      <c r="AJ160" s="115" t="n">
        <v>2.56461538461538</v>
      </c>
      <c r="AK160" s="115" t="n">
        <v>5</v>
      </c>
      <c r="AL160" s="115" t="n">
        <v>174</v>
      </c>
      <c r="AM160" s="115" t="n">
        <v>174</v>
      </c>
      <c r="AN160" s="115" t="n">
        <v>586.634</v>
      </c>
      <c r="AO160" s="115" t="n">
        <v>166</v>
      </c>
      <c r="AP160" s="115" t="n">
        <v>0</v>
      </c>
      <c r="AQ160" s="115" t="n">
        <v>0</v>
      </c>
      <c r="AR160" s="115" t="n">
        <v>4.81927710843372</v>
      </c>
      <c r="AS160" s="115" t="n">
        <v>0.481927710843372</v>
      </c>
      <c r="AT160" s="115" t="n">
        <v>3.6</v>
      </c>
      <c r="AU160" s="115"/>
      <c r="AV160" s="115" t="s">
        <v>1460</v>
      </c>
      <c r="AW160" s="115" t="s">
        <v>625</v>
      </c>
      <c r="AX160" s="115" t="s">
        <v>911</v>
      </c>
      <c r="AY160" s="115" t="s">
        <v>625</v>
      </c>
      <c r="AZ160" s="115" t="s">
        <v>699</v>
      </c>
      <c r="BA160" s="115" t="s">
        <v>621</v>
      </c>
      <c r="BB160" s="115" t="s">
        <v>626</v>
      </c>
      <c r="BC160" s="115" t="s">
        <v>623</v>
      </c>
      <c r="BD160" s="115" t="s">
        <v>661</v>
      </c>
      <c r="BE160" s="115" t="s">
        <v>625</v>
      </c>
      <c r="BF160" s="115" t="s">
        <v>627</v>
      </c>
      <c r="BG160" s="115" t="s">
        <v>623</v>
      </c>
      <c r="BH160" s="115" t="s">
        <v>672</v>
      </c>
      <c r="BI160" t="s">
        <v>621</v>
      </c>
      <c r="BJ160" t="s">
        <v>1461</v>
      </c>
      <c r="BK160" t="s">
        <v>623</v>
      </c>
      <c r="BL160" t="s">
        <v>1462</v>
      </c>
      <c r="BM160" t="s">
        <v>625</v>
      </c>
      <c r="BN160" t="s">
        <v>1463</v>
      </c>
      <c r="BO160" t="s">
        <v>623</v>
      </c>
      <c r="BP160" t="s">
        <v>649</v>
      </c>
      <c r="BQ160" t="s">
        <v>621</v>
      </c>
      <c r="BR160" t="s">
        <v>630</v>
      </c>
      <c r="BS160"/>
      <c r="BT160" t="s">
        <v>630</v>
      </c>
      <c r="BU160"/>
      <c r="BV160" t="s">
        <v>650</v>
      </c>
      <c r="BW160" t="s">
        <v>621</v>
      </c>
      <c r="BX160" t="s">
        <v>651</v>
      </c>
      <c r="BY160" t="s">
        <v>625</v>
      </c>
      <c r="BZ160" t="s">
        <v>652</v>
      </c>
      <c r="CA160" t="s">
        <v>625</v>
      </c>
      <c r="CB160" t="s">
        <v>630</v>
      </c>
      <c r="CC160"/>
      <c r="CD160" t="n">
        <v>0</v>
      </c>
      <c r="CE160" t="s">
        <v>621</v>
      </c>
      <c r="CF160" t="n">
        <v>0</v>
      </c>
      <c r="CG160" t="s">
        <v>621</v>
      </c>
      <c r="CH160" t="n">
        <v>0</v>
      </c>
      <c r="CI160" t="s">
        <v>621</v>
      </c>
      <c r="CJ160" t="s">
        <v>630</v>
      </c>
      <c r="CK160"/>
      <c r="CL160" t="s">
        <v>655</v>
      </c>
      <c r="CM160" t="s">
        <v>621</v>
      </c>
      <c r="CN160" t="n">
        <v>4</v>
      </c>
      <c r="CO160" t="n">
        <v>0</v>
      </c>
    </row>
    <row r="161">
      <c r="A161" s="119" t="n">
        <v>203</v>
      </c>
      <c r="B161" s="119" t="s">
        <v>1464</v>
      </c>
      <c r="C161" s="119" t="s">
        <v>1465</v>
      </c>
      <c r="D161" s="115"/>
      <c r="E161" s="115" t="str">
        <f>IFERROR(GEOMEAN(F161, G161), MAX(F161, G161))</f>
      </c>
      <c r="F161" s="115" t="str">
        <f>MAX(J161, CN161)</f>
      </c>
      <c r="G161" s="115" t="str">
        <f>MAX(R161, U161, V161, Y161, Z161, AJ161, CO161)</f>
      </c>
      <c r="H161" s="115"/>
      <c r="I161" s="115" t="n">
        <v>47.9</v>
      </c>
      <c r="J161" s="115" t="n">
        <v>4.42</v>
      </c>
      <c r="K161" s="115"/>
      <c r="L161" s="115"/>
      <c r="M161" s="115"/>
      <c r="N161" s="115"/>
      <c r="O161" s="115"/>
      <c r="P161" s="115"/>
      <c r="Q161" s="115"/>
      <c r="R161" s="115"/>
      <c r="S161" s="115" t="n">
        <v>13.7484264619599</v>
      </c>
      <c r="T161" s="115" t="n">
        <v>5.17331845562151</v>
      </c>
      <c r="U161" s="115" t="n">
        <v>0.916561764130657</v>
      </c>
      <c r="V161" s="115" t="n">
        <v>0.344887897041433</v>
      </c>
      <c r="W161" s="115" t="n">
        <v>364.911</v>
      </c>
      <c r="X161" s="115" t="n">
        <v>16.799</v>
      </c>
      <c r="Y161" s="115" t="n">
        <v>10</v>
      </c>
      <c r="Z161" s="115" t="n">
        <v>10</v>
      </c>
      <c r="AA161" s="115" t="n">
        <v>20210219</v>
      </c>
      <c r="AB161" s="115"/>
      <c r="AC161" s="115" t="n">
        <v>77.11</v>
      </c>
      <c r="AD161" s="115"/>
      <c r="AE161" s="115" t="n">
        <v>87.5</v>
      </c>
      <c r="AF161" s="115"/>
      <c r="AG161" s="115" t="n">
        <v>75.51</v>
      </c>
      <c r="AH161" s="115"/>
      <c r="AI161" s="115"/>
      <c r="AJ161" s="115" t="n">
        <v>0.444615384615384</v>
      </c>
      <c r="AK161" s="115" t="n">
        <v>1.25</v>
      </c>
      <c r="AL161" s="115" t="n">
        <v>11112</v>
      </c>
      <c r="AM161" s="115" t="n">
        <v>10501</v>
      </c>
      <c r="AN161" s="115" t="n">
        <v>5459.643</v>
      </c>
      <c r="AO161" s="115" t="n">
        <v>5812</v>
      </c>
      <c r="AP161" s="115" t="n">
        <v>611</v>
      </c>
      <c r="AQ161" s="115" t="n">
        <v>111.912079233019</v>
      </c>
      <c r="AR161" s="115" t="n">
        <v>91.1906400550585</v>
      </c>
      <c r="AS161" s="115" t="n">
        <v>9.11906400550585</v>
      </c>
      <c r="AT161" s="115" t="n">
        <v>3.3</v>
      </c>
      <c r="AU161" s="115"/>
      <c r="AV161" s="115" t="s">
        <v>1466</v>
      </c>
      <c r="AW161" s="115" t="s">
        <v>623</v>
      </c>
      <c r="AX161" s="115" t="s">
        <v>1467</v>
      </c>
      <c r="AY161" s="115" t="s">
        <v>625</v>
      </c>
      <c r="AZ161" s="115" t="s">
        <v>643</v>
      </c>
      <c r="BA161" s="115" t="s">
        <v>625</v>
      </c>
      <c r="BB161" s="115" t="s">
        <v>671</v>
      </c>
      <c r="BC161" s="115" t="s">
        <v>625</v>
      </c>
      <c r="BD161" s="115" t="s">
        <v>626</v>
      </c>
      <c r="BE161" s="115" t="s">
        <v>623</v>
      </c>
      <c r="BF161" s="115" t="s">
        <v>708</v>
      </c>
      <c r="BG161" s="115" t="s">
        <v>621</v>
      </c>
      <c r="BH161" s="115" t="s">
        <v>672</v>
      </c>
      <c r="BI161" t="s">
        <v>621</v>
      </c>
      <c r="BJ161" t="s">
        <v>843</v>
      </c>
      <c r="BK161" t="s">
        <v>623</v>
      </c>
      <c r="BL161" t="s">
        <v>988</v>
      </c>
      <c r="BM161" t="s">
        <v>625</v>
      </c>
      <c r="BN161" t="s">
        <v>1168</v>
      </c>
      <c r="BO161" t="s">
        <v>621</v>
      </c>
      <c r="BP161" t="s">
        <v>694</v>
      </c>
      <c r="BQ161" t="s">
        <v>625</v>
      </c>
      <c r="BR161" t="s">
        <v>630</v>
      </c>
      <c r="BS161"/>
      <c r="BT161" t="s">
        <v>630</v>
      </c>
      <c r="BU161"/>
      <c r="BV161" t="s">
        <v>650</v>
      </c>
      <c r="BW161" t="s">
        <v>621</v>
      </c>
      <c r="BX161" t="s">
        <v>635</v>
      </c>
      <c r="BY161" t="s">
        <v>621</v>
      </c>
      <c r="BZ161" t="s">
        <v>666</v>
      </c>
      <c r="CA161" t="s">
        <v>621</v>
      </c>
      <c r="CB161" t="s">
        <v>630</v>
      </c>
      <c r="CC161"/>
      <c r="CD161" t="n">
        <v>0</v>
      </c>
      <c r="CE161" t="s">
        <v>621</v>
      </c>
      <c r="CF161" t="n">
        <v>0</v>
      </c>
      <c r="CG161" t="s">
        <v>621</v>
      </c>
      <c r="CH161" t="n">
        <v>0</v>
      </c>
      <c r="CI161" t="s">
        <v>621</v>
      </c>
      <c r="CJ161" t="s">
        <v>630</v>
      </c>
      <c r="CK161"/>
      <c r="CL161" t="s">
        <v>655</v>
      </c>
      <c r="CM161" t="s">
        <v>621</v>
      </c>
      <c r="CN161" t="n">
        <v>3.25</v>
      </c>
      <c r="CO161" t="n">
        <v>0</v>
      </c>
    </row>
    <row r="162">
      <c r="A162" s="119" t="n">
        <v>204</v>
      </c>
      <c r="B162" s="119" t="s">
        <v>1468</v>
      </c>
      <c r="C162" s="119" t="s">
        <v>1469</v>
      </c>
      <c r="D162" s="115"/>
      <c r="E162" s="115" t="str">
        <f>IFERROR(GEOMEAN(F162, G162), MAX(F162, G162))</f>
      </c>
      <c r="F162" s="115" t="str">
        <f>MAX(J162, CN162)</f>
      </c>
      <c r="G162" s="115" t="str">
        <f>MAX(R162, U162, V162, Y162, Z162, AJ162, CO162)</f>
      </c>
      <c r="H162" s="115"/>
      <c r="I162" s="115" t="n">
        <v>67.2</v>
      </c>
      <c r="J162" s="115" t="n">
        <v>0.559999999999999</v>
      </c>
      <c r="K162" s="115" t="n">
        <v>0.7</v>
      </c>
      <c r="L162" s="115" t="n">
        <v>0.8</v>
      </c>
      <c r="M162" s="115"/>
      <c r="N162" s="115"/>
      <c r="O162" s="115" t="n">
        <v>0.5</v>
      </c>
      <c r="P162" s="115" t="n">
        <v>0.6</v>
      </c>
      <c r="Q162" s="115" t="n">
        <v>0.6</v>
      </c>
      <c r="R162" s="115" t="n">
        <v>7.14285714285711</v>
      </c>
      <c r="S162" s="115" t="n">
        <v>-39.7529930870049</v>
      </c>
      <c r="T162" s="115" t="n">
        <v>-33.7133083115966</v>
      </c>
      <c r="U162" s="115" t="n">
        <v>0</v>
      </c>
      <c r="V162" s="115" t="n">
        <v>0</v>
      </c>
      <c r="W162" s="115" t="n">
        <v>367.222</v>
      </c>
      <c r="X162" s="115" t="n">
        <v>5.36</v>
      </c>
      <c r="Y162" s="115" t="n">
        <v>10</v>
      </c>
      <c r="Z162" s="115" t="n">
        <v>10</v>
      </c>
      <c r="AA162" s="115" t="n">
        <v>20210219</v>
      </c>
      <c r="AB162" s="115"/>
      <c r="AC162" s="115" t="n">
        <v>74</v>
      </c>
      <c r="AD162" s="115"/>
      <c r="AE162" s="115" t="n">
        <v>75</v>
      </c>
      <c r="AF162" s="115"/>
      <c r="AG162" s="115" t="n">
        <v>73.85</v>
      </c>
      <c r="AH162" s="115"/>
      <c r="AI162" s="115"/>
      <c r="AJ162" s="115" t="n">
        <v>0.923076923076923</v>
      </c>
      <c r="AK162" s="115" t="n">
        <v>2.5</v>
      </c>
      <c r="AL162" s="115" t="n">
        <v>4171</v>
      </c>
      <c r="AM162" s="115" t="n">
        <v>4119</v>
      </c>
      <c r="AN162" s="115" t="n">
        <v>2078.932</v>
      </c>
      <c r="AO162" s="115" t="n">
        <v>3705</v>
      </c>
      <c r="AP162" s="115" t="n">
        <v>52</v>
      </c>
      <c r="AQ162" s="115" t="n">
        <v>25.0128431329163</v>
      </c>
      <c r="AR162" s="115" t="n">
        <v>12.5775978407557</v>
      </c>
      <c r="AS162" s="115" t="n">
        <v>1.25775978407557</v>
      </c>
      <c r="AT162" s="115" t="n">
        <v>2.7</v>
      </c>
      <c r="AU162" s="115"/>
      <c r="AV162" s="115" t="s">
        <v>1470</v>
      </c>
      <c r="AW162" s="115" t="s">
        <v>623</v>
      </c>
      <c r="AX162" s="115" t="s">
        <v>922</v>
      </c>
      <c r="AY162" s="115" t="s">
        <v>625</v>
      </c>
      <c r="AZ162" s="115" t="s">
        <v>643</v>
      </c>
      <c r="BA162" s="115" t="s">
        <v>625</v>
      </c>
      <c r="BB162" s="115" t="s">
        <v>626</v>
      </c>
      <c r="BC162" s="115" t="s">
        <v>623</v>
      </c>
      <c r="BD162" s="115" t="s">
        <v>626</v>
      </c>
      <c r="BE162" s="115" t="s">
        <v>623</v>
      </c>
      <c r="BF162" s="115" t="s">
        <v>662</v>
      </c>
      <c r="BG162" s="115" t="s">
        <v>625</v>
      </c>
      <c r="BH162" s="115" t="s">
        <v>646</v>
      </c>
      <c r="BI162" t="s">
        <v>625</v>
      </c>
      <c r="BJ162" t="s">
        <v>709</v>
      </c>
      <c r="BK162" t="s">
        <v>623</v>
      </c>
      <c r="BL162" t="s">
        <v>797</v>
      </c>
      <c r="BM162" t="s">
        <v>625</v>
      </c>
      <c r="BN162" t="s">
        <v>936</v>
      </c>
      <c r="BO162" t="s">
        <v>621</v>
      </c>
      <c r="BP162" t="s">
        <v>694</v>
      </c>
      <c r="BQ162" t="s">
        <v>625</v>
      </c>
      <c r="BR162" t="s">
        <v>630</v>
      </c>
      <c r="BS162"/>
      <c r="BT162" t="s">
        <v>630</v>
      </c>
      <c r="BU162"/>
      <c r="BV162" t="s">
        <v>650</v>
      </c>
      <c r="BW162" t="s">
        <v>621</v>
      </c>
      <c r="BX162" t="s">
        <v>651</v>
      </c>
      <c r="BY162" t="s">
        <v>625</v>
      </c>
      <c r="BZ162" t="s">
        <v>666</v>
      </c>
      <c r="CA162" t="s">
        <v>621</v>
      </c>
      <c r="CB162" t="s">
        <v>630</v>
      </c>
      <c r="CC162"/>
      <c r="CD162" t="n">
        <v>0</v>
      </c>
      <c r="CE162" t="s">
        <v>621</v>
      </c>
      <c r="CF162" t="n">
        <v>0</v>
      </c>
      <c r="CG162" t="s">
        <v>621</v>
      </c>
      <c r="CH162" t="n">
        <v>0</v>
      </c>
      <c r="CI162" t="s">
        <v>621</v>
      </c>
      <c r="CJ162" t="s">
        <v>630</v>
      </c>
      <c r="CK162"/>
      <c r="CL162" t="s">
        <v>655</v>
      </c>
      <c r="CM162" t="s">
        <v>621</v>
      </c>
      <c r="CN162" t="n">
        <v>1.75</v>
      </c>
      <c r="CO162" t="n">
        <v>0</v>
      </c>
    </row>
    <row r="163">
      <c r="A163" s="119" t="n">
        <v>205</v>
      </c>
      <c r="B163" s="119" t="s">
        <v>1471</v>
      </c>
      <c r="C163" s="119" t="s">
        <v>1472</v>
      </c>
      <c r="D163" s="115"/>
      <c r="E163" s="115" t="str">
        <f>IFERROR(GEOMEAN(F163, G163), MAX(F163, G163))</f>
      </c>
      <c r="F163" s="115" t="str">
        <f>MAX(J163, CN163)</f>
      </c>
      <c r="G163" s="115" t="str">
        <f>MAX(R163, U163, V163, Y163, Z163, AJ163, CO163)</f>
      </c>
      <c r="H163" s="115"/>
      <c r="I163" s="115" t="n">
        <v>72.1</v>
      </c>
      <c r="J163" s="115" t="n">
        <v>0</v>
      </c>
      <c r="K163" s="115" t="n">
        <v>0</v>
      </c>
      <c r="L163" s="115" t="n">
        <v>0.6</v>
      </c>
      <c r="M163" s="115"/>
      <c r="N163" s="115"/>
      <c r="O163" s="115" t="n">
        <v>0.8</v>
      </c>
      <c r="P163" s="115" t="n">
        <v>0.4</v>
      </c>
      <c r="Q163" s="115" t="n">
        <v>0.4</v>
      </c>
      <c r="R163" s="115" t="n">
        <v>2.38095238095237</v>
      </c>
      <c r="S163" s="115" t="n">
        <v>-53.1405351420091</v>
      </c>
      <c r="T163" s="115" t="n">
        <v>2.59412028428349</v>
      </c>
      <c r="U163" s="115" t="n">
        <v>0</v>
      </c>
      <c r="V163" s="115" t="n">
        <v>0.172941352285566</v>
      </c>
      <c r="W163" s="115" t="n">
        <v>317.491</v>
      </c>
      <c r="X163" s="115" t="n">
        <v>3.225</v>
      </c>
      <c r="Y163" s="115" t="n">
        <v>10</v>
      </c>
      <c r="Z163" s="115" t="n">
        <v>6.45</v>
      </c>
      <c r="AA163" s="115" t="n">
        <v>20210219</v>
      </c>
      <c r="AB163" s="115" t="n">
        <v>59.61</v>
      </c>
      <c r="AC163" s="115" t="n">
        <v>59.61</v>
      </c>
      <c r="AD163" s="115" t="n">
        <v>37.5</v>
      </c>
      <c r="AE163" s="115" t="n">
        <v>37.5</v>
      </c>
      <c r="AF163" s="115" t="n">
        <v>63.01</v>
      </c>
      <c r="AG163" s="115" t="n">
        <v>63.01</v>
      </c>
      <c r="AH163" s="115" t="n">
        <v>2</v>
      </c>
      <c r="AI163" s="115" t="n">
        <v>0</v>
      </c>
      <c r="AJ163" s="115" t="n">
        <v>3.13692307692308</v>
      </c>
      <c r="AK163" s="115" t="n">
        <v>6.25</v>
      </c>
      <c r="AL163" s="115" t="n">
        <v>15226</v>
      </c>
      <c r="AM163" s="115" t="n">
        <v>14811</v>
      </c>
      <c r="AN163" s="115" t="n">
        <v>10099.27</v>
      </c>
      <c r="AO163" s="115" t="n">
        <v>12428</v>
      </c>
      <c r="AP163" s="115" t="n">
        <v>415</v>
      </c>
      <c r="AQ163" s="115" t="n">
        <v>41.0920789324377</v>
      </c>
      <c r="AR163" s="115" t="n">
        <v>22.5136787898294</v>
      </c>
      <c r="AS163" s="115" t="n">
        <v>2.25136787898294</v>
      </c>
      <c r="AT163" s="115" t="n">
        <v>2.2</v>
      </c>
      <c r="AU163" s="115"/>
      <c r="AV163" s="115" t="s">
        <v>1473</v>
      </c>
      <c r="AW163" s="115" t="s">
        <v>623</v>
      </c>
      <c r="AX163" s="115" t="s">
        <v>905</v>
      </c>
      <c r="AY163" s="115" t="s">
        <v>625</v>
      </c>
      <c r="AZ163" s="115" t="s">
        <v>660</v>
      </c>
      <c r="BA163" s="115" t="s">
        <v>625</v>
      </c>
      <c r="BB163" s="115" t="s">
        <v>671</v>
      </c>
      <c r="BC163" s="115" t="s">
        <v>625</v>
      </c>
      <c r="BD163" s="115" t="s">
        <v>645</v>
      </c>
      <c r="BE163" s="115" t="s">
        <v>625</v>
      </c>
      <c r="BF163" s="115" t="s">
        <v>708</v>
      </c>
      <c r="BG163" s="115" t="s">
        <v>621</v>
      </c>
      <c r="BH163" s="115" t="s">
        <v>646</v>
      </c>
      <c r="BI163" t="s">
        <v>625</v>
      </c>
      <c r="BJ163" t="s">
        <v>1474</v>
      </c>
      <c r="BK163" t="s">
        <v>623</v>
      </c>
      <c r="BL163" t="s">
        <v>1475</v>
      </c>
      <c r="BM163" t="s">
        <v>625</v>
      </c>
      <c r="BN163" t="s">
        <v>791</v>
      </c>
      <c r="BO163" t="s">
        <v>621</v>
      </c>
      <c r="BP163" t="s">
        <v>649</v>
      </c>
      <c r="BQ163" t="s">
        <v>621</v>
      </c>
      <c r="BR163" t="s">
        <v>630</v>
      </c>
      <c r="BS163"/>
      <c r="BT163" t="s">
        <v>630</v>
      </c>
      <c r="BU163"/>
      <c r="BV163" t="s">
        <v>650</v>
      </c>
      <c r="BW163" t="s">
        <v>621</v>
      </c>
      <c r="BX163" t="s">
        <v>651</v>
      </c>
      <c r="BY163" t="s">
        <v>625</v>
      </c>
      <c r="BZ163" t="s">
        <v>652</v>
      </c>
      <c r="CA163" t="s">
        <v>625</v>
      </c>
      <c r="CB163" t="s">
        <v>630</v>
      </c>
      <c r="CC163"/>
      <c r="CD163" t="n">
        <v>0</v>
      </c>
      <c r="CE163" t="s">
        <v>621</v>
      </c>
      <c r="CF163" t="n">
        <v>0</v>
      </c>
      <c r="CG163" t="s">
        <v>621</v>
      </c>
      <c r="CH163" t="n">
        <v>0.1</v>
      </c>
      <c r="CI163" t="s">
        <v>621</v>
      </c>
      <c r="CJ163" t="s">
        <v>630</v>
      </c>
      <c r="CK163"/>
      <c r="CL163" t="s">
        <v>655</v>
      </c>
      <c r="CM163" t="s">
        <v>621</v>
      </c>
      <c r="CN163" t="n">
        <v>0.5</v>
      </c>
      <c r="CO163" t="n">
        <v>0</v>
      </c>
    </row>
    <row r="164">
      <c r="A164" s="119" t="n">
        <v>206</v>
      </c>
      <c r="B164" s="119" t="s">
        <v>1476</v>
      </c>
      <c r="C164" s="119" t="s">
        <v>1477</v>
      </c>
      <c r="D164" s="115"/>
      <c r="E164" s="115" t="str">
        <f>IFERROR(GEOMEAN(F164, G164), MAX(F164, G164))</f>
      </c>
      <c r="F164" s="115" t="str">
        <f>MAX(J164, CN164)</f>
      </c>
      <c r="G164" s="115" t="str">
        <f>MAX(R164, U164, V164, Y164, Z164, AJ164, CO164)</f>
      </c>
      <c r="H164" s="115"/>
      <c r="I164" s="115" t="n">
        <v>31.1</v>
      </c>
      <c r="J164" s="115" t="n">
        <v>7.78</v>
      </c>
      <c r="K164" s="115" t="n">
        <v>0</v>
      </c>
      <c r="L164" s="115" t="n">
        <v>0.6</v>
      </c>
      <c r="M164" s="115"/>
      <c r="N164" s="115"/>
      <c r="O164" s="115" t="n">
        <v>1</v>
      </c>
      <c r="P164" s="115"/>
      <c r="Q164" s="115" t="n">
        <v>0.5</v>
      </c>
      <c r="R164" s="115" t="n">
        <v>4.76190476190474</v>
      </c>
      <c r="S164" s="115" t="n">
        <v>-69.6635314553908</v>
      </c>
      <c r="T164" s="115" t="n">
        <v>-67.8832689405422</v>
      </c>
      <c r="U164" s="115" t="n">
        <v>0</v>
      </c>
      <c r="V164" s="115" t="n">
        <v>0</v>
      </c>
      <c r="W164" s="115" t="n">
        <v>38.541</v>
      </c>
      <c r="X164" s="115" t="n">
        <v>2.586</v>
      </c>
      <c r="Y164" s="115" t="n">
        <v>1.54164</v>
      </c>
      <c r="Z164" s="115" t="n">
        <v>5.172</v>
      </c>
      <c r="AA164" s="115" t="n">
        <v>20210219</v>
      </c>
      <c r="AB164" s="115"/>
      <c r="AC164" s="115" t="n">
        <v>62.78</v>
      </c>
      <c r="AD164" s="115"/>
      <c r="AE164" s="115" t="n">
        <v>25</v>
      </c>
      <c r="AF164" s="115"/>
      <c r="AG164" s="115" t="n">
        <v>68.59</v>
      </c>
      <c r="AH164" s="115"/>
      <c r="AI164" s="115"/>
      <c r="AJ164" s="115" t="n">
        <v>2.64923076923077</v>
      </c>
      <c r="AK164" s="115" t="n">
        <v>7.5</v>
      </c>
      <c r="AL164" s="115" t="n">
        <v>674</v>
      </c>
      <c r="AM164" s="115" t="n">
        <v>673</v>
      </c>
      <c r="AN164" s="115" t="n">
        <v>1160.164</v>
      </c>
      <c r="AO164" s="115" t="n">
        <v>630</v>
      </c>
      <c r="AP164" s="115" t="n">
        <v>1</v>
      </c>
      <c r="AQ164" s="115" t="n">
        <v>0.86194710403012</v>
      </c>
      <c r="AR164" s="115" t="n">
        <v>6.98412698412699</v>
      </c>
      <c r="AS164" s="115" t="n">
        <v>0.698412698412699</v>
      </c>
      <c r="AT164" s="115" t="n">
        <v>5.3</v>
      </c>
      <c r="AU164" s="115"/>
      <c r="AV164" s="115" t="s">
        <v>1478</v>
      </c>
      <c r="AW164" s="115" t="s">
        <v>623</v>
      </c>
      <c r="AX164" s="115" t="s">
        <v>642</v>
      </c>
      <c r="AY164" s="115" t="s">
        <v>625</v>
      </c>
      <c r="AZ164" s="115" t="s">
        <v>624</v>
      </c>
      <c r="BA164" s="115" t="s">
        <v>625</v>
      </c>
      <c r="BB164" s="115" t="s">
        <v>644</v>
      </c>
      <c r="BC164" s="115" t="s">
        <v>621</v>
      </c>
      <c r="BD164" s="115" t="s">
        <v>661</v>
      </c>
      <c r="BE164" s="115" t="s">
        <v>625</v>
      </c>
      <c r="BF164" s="115" t="s">
        <v>627</v>
      </c>
      <c r="BG164" s="115" t="s">
        <v>623</v>
      </c>
      <c r="BH164" s="115" t="s">
        <v>646</v>
      </c>
      <c r="BI164" t="s">
        <v>625</v>
      </c>
      <c r="BJ164" t="s">
        <v>1479</v>
      </c>
      <c r="BK164" t="s">
        <v>623</v>
      </c>
      <c r="BL164" t="s">
        <v>630</v>
      </c>
      <c r="BM164"/>
      <c r="BN164" t="s">
        <v>1176</v>
      </c>
      <c r="BO164" t="s">
        <v>625</v>
      </c>
      <c r="BP164" t="s">
        <v>752</v>
      </c>
      <c r="BQ164" t="s">
        <v>623</v>
      </c>
      <c r="BR164" t="s">
        <v>1480</v>
      </c>
      <c r="BS164" t="s">
        <v>625</v>
      </c>
      <c r="BT164" t="s">
        <v>630</v>
      </c>
      <c r="BU164"/>
      <c r="BV164" t="s">
        <v>650</v>
      </c>
      <c r="BW164" t="s">
        <v>621</v>
      </c>
      <c r="BX164" t="s">
        <v>651</v>
      </c>
      <c r="BY164" t="s">
        <v>625</v>
      </c>
      <c r="BZ164" t="s">
        <v>652</v>
      </c>
      <c r="CA164" t="s">
        <v>625</v>
      </c>
      <c r="CB164" t="s">
        <v>653</v>
      </c>
      <c r="CC164" t="s">
        <v>625</v>
      </c>
      <c r="CD164" t="n">
        <v>4.2</v>
      </c>
      <c r="CE164" t="s">
        <v>625</v>
      </c>
      <c r="CF164" t="n">
        <v>0.2</v>
      </c>
      <c r="CG164" t="s">
        <v>621</v>
      </c>
      <c r="CH164" t="n">
        <v>3.7</v>
      </c>
      <c r="CI164" t="s">
        <v>625</v>
      </c>
      <c r="CJ164" t="s">
        <v>637</v>
      </c>
      <c r="CK164" t="s">
        <v>621</v>
      </c>
      <c r="CL164" t="s">
        <v>623</v>
      </c>
      <c r="CM164" t="s">
        <v>623</v>
      </c>
      <c r="CN164" t="n">
        <v>8.25</v>
      </c>
      <c r="CO164" t="n">
        <v>0</v>
      </c>
    </row>
    <row r="165">
      <c r="A165" s="119" t="n">
        <v>207</v>
      </c>
      <c r="B165" s="119" t="s">
        <v>1481</v>
      </c>
      <c r="C165" s="119" t="s">
        <v>1482</v>
      </c>
      <c r="D165" s="115"/>
      <c r="E165" s="115" t="str">
        <f>IFERROR(GEOMEAN(F165, G165), MAX(F165, G165))</f>
      </c>
      <c r="F165" s="115" t="str">
        <f>MAX(J165, CN165)</f>
      </c>
      <c r="G165" s="115" t="str">
        <f>MAX(R165, U165, V165, Y165, Z165, AJ165, CO165)</f>
      </c>
      <c r="H165" s="115"/>
      <c r="I165" s="115" t="n">
        <v>31.9</v>
      </c>
      <c r="J165" s="115" t="n">
        <v>7.62</v>
      </c>
      <c r="K165" s="115" t="n">
        <v>1</v>
      </c>
      <c r="L165" s="115" t="n">
        <v>0.4</v>
      </c>
      <c r="M165" s="115"/>
      <c r="N165" s="115"/>
      <c r="O165" s="115" t="n">
        <v>0.2</v>
      </c>
      <c r="P165" s="115"/>
      <c r="Q165" s="115" t="n">
        <v>0.6</v>
      </c>
      <c r="R165" s="115" t="n">
        <v>7.14285714285711</v>
      </c>
      <c r="S165" s="115" t="n">
        <v>169.230769230769</v>
      </c>
      <c r="T165" s="115" t="n">
        <v>236.665960556075</v>
      </c>
      <c r="U165" s="115" t="n">
        <v>10</v>
      </c>
      <c r="V165" s="115" t="n">
        <v>10</v>
      </c>
      <c r="W165" s="115" t="n">
        <v>743.775</v>
      </c>
      <c r="X165" s="115" t="n">
        <v>4.358</v>
      </c>
      <c r="Y165" s="115" t="n">
        <v>10</v>
      </c>
      <c r="Z165" s="115" t="n">
        <v>8.716</v>
      </c>
      <c r="AA165" s="115" t="n">
        <v>20210219</v>
      </c>
      <c r="AB165" s="115"/>
      <c r="AC165" s="115" t="n">
        <v>71.56</v>
      </c>
      <c r="AD165" s="115"/>
      <c r="AE165" s="115" t="n">
        <v>62.5</v>
      </c>
      <c r="AF165" s="115"/>
      <c r="AG165" s="115" t="n">
        <v>72.95</v>
      </c>
      <c r="AH165" s="115"/>
      <c r="AI165" s="115"/>
      <c r="AJ165" s="115" t="n">
        <v>1.29846153846154</v>
      </c>
      <c r="AK165" s="115" t="n">
        <v>3.75</v>
      </c>
      <c r="AL165" s="115" t="n">
        <v>10</v>
      </c>
      <c r="AM165" s="115" t="n">
        <v>10</v>
      </c>
      <c r="AN165" s="115" t="n">
        <v>98.34</v>
      </c>
      <c r="AO165" s="115" t="n">
        <v>8</v>
      </c>
      <c r="AP165" s="115" t="n">
        <v>0</v>
      </c>
      <c r="AQ165" s="115" t="n">
        <v>0</v>
      </c>
      <c r="AR165" s="115" t="n">
        <v>25</v>
      </c>
      <c r="AS165" s="115" t="n">
        <v>2.5</v>
      </c>
      <c r="AT165" s="115" t="n">
        <v>4</v>
      </c>
      <c r="AU165" s="115"/>
      <c r="AV165" s="115" t="s">
        <v>1483</v>
      </c>
      <c r="AW165" s="115" t="s">
        <v>623</v>
      </c>
      <c r="AX165" s="115" t="s">
        <v>944</v>
      </c>
      <c r="AY165" s="115" t="s">
        <v>625</v>
      </c>
      <c r="AZ165" s="115" t="s">
        <v>624</v>
      </c>
      <c r="BA165" s="115" t="s">
        <v>625</v>
      </c>
      <c r="BB165" s="115" t="s">
        <v>644</v>
      </c>
      <c r="BC165" s="115" t="s">
        <v>621</v>
      </c>
      <c r="BD165" s="115" t="s">
        <v>661</v>
      </c>
      <c r="BE165" s="115" t="s">
        <v>625</v>
      </c>
      <c r="BF165" s="115" t="s">
        <v>708</v>
      </c>
      <c r="BG165" s="115" t="s">
        <v>621</v>
      </c>
      <c r="BH165" s="115" t="s">
        <v>646</v>
      </c>
      <c r="BI165" t="s">
        <v>625</v>
      </c>
      <c r="BJ165" t="s">
        <v>1484</v>
      </c>
      <c r="BK165" t="s">
        <v>623</v>
      </c>
      <c r="BL165" t="s">
        <v>717</v>
      </c>
      <c r="BM165" t="s">
        <v>621</v>
      </c>
      <c r="BN165" t="s">
        <v>1291</v>
      </c>
      <c r="BO165" t="s">
        <v>625</v>
      </c>
      <c r="BP165" t="s">
        <v>649</v>
      </c>
      <c r="BQ165" t="s">
        <v>621</v>
      </c>
      <c r="BR165" t="s">
        <v>630</v>
      </c>
      <c r="BS165"/>
      <c r="BT165" t="s">
        <v>630</v>
      </c>
      <c r="BU165"/>
      <c r="BV165" t="s">
        <v>650</v>
      </c>
      <c r="BW165" t="s">
        <v>621</v>
      </c>
      <c r="BX165" t="s">
        <v>651</v>
      </c>
      <c r="BY165" t="s">
        <v>625</v>
      </c>
      <c r="BZ165" t="s">
        <v>666</v>
      </c>
      <c r="CA165" t="s">
        <v>621</v>
      </c>
      <c r="CB165" t="s">
        <v>630</v>
      </c>
      <c r="CC165"/>
      <c r="CD165" t="n">
        <v>0.1</v>
      </c>
      <c r="CE165" t="s">
        <v>621</v>
      </c>
      <c r="CF165" t="n">
        <v>0</v>
      </c>
      <c r="CG165" t="s">
        <v>621</v>
      </c>
      <c r="CH165" t="n">
        <v>0</v>
      </c>
      <c r="CI165" t="s">
        <v>621</v>
      </c>
      <c r="CJ165" t="s">
        <v>630</v>
      </c>
      <c r="CK165"/>
      <c r="CL165" t="s">
        <v>655</v>
      </c>
      <c r="CM165" t="s">
        <v>621</v>
      </c>
      <c r="CN165" t="n">
        <v>5</v>
      </c>
      <c r="CO165" t="n">
        <v>0</v>
      </c>
    </row>
    <row r="166">
      <c r="A166" s="119" t="n">
        <v>208</v>
      </c>
      <c r="B166" s="119" t="s">
        <v>1485</v>
      </c>
      <c r="C166" s="119" t="s">
        <v>1486</v>
      </c>
      <c r="D166" s="115"/>
      <c r="E166" s="115" t="str">
        <f>IFERROR(GEOMEAN(F166, G166), MAX(F166, G166))</f>
      </c>
      <c r="F166" s="115" t="str">
        <f>MAX(J166, CN166)</f>
      </c>
      <c r="G166" s="115" t="str">
        <f>MAX(R166, U166, V166, Y166, Z166, AJ166, CO166)</f>
      </c>
      <c r="H166" s="115"/>
      <c r="I166" s="115" t="n">
        <v>19.9</v>
      </c>
      <c r="J166" s="115" t="n">
        <v>10</v>
      </c>
      <c r="K166" s="115" t="n">
        <v>0.5</v>
      </c>
      <c r="L166" s="115" t="n">
        <v>0.1</v>
      </c>
      <c r="M166" s="115"/>
      <c r="N166" s="115"/>
      <c r="O166" s="115" t="n">
        <v>0.8</v>
      </c>
      <c r="P166" s="115"/>
      <c r="Q166" s="115" t="n">
        <v>0.4</v>
      </c>
      <c r="R166" s="115" t="n">
        <v>2.38095238095237</v>
      </c>
      <c r="S166" s="115" t="n">
        <v>-27.7926170756548</v>
      </c>
      <c r="T166" s="115" t="n">
        <v>-11.3651323006714</v>
      </c>
      <c r="U166" s="115" t="n">
        <v>0</v>
      </c>
      <c r="V166" s="115" t="n">
        <v>0</v>
      </c>
      <c r="W166" s="115" t="n">
        <v>2.62</v>
      </c>
      <c r="X166" s="115" t="n">
        <v>0.18</v>
      </c>
      <c r="Y166" s="115" t="n">
        <v>0.104800000000001</v>
      </c>
      <c r="Z166" s="115" t="n">
        <v>0.359999999999999</v>
      </c>
      <c r="AA166" s="115" t="n">
        <v>20210219</v>
      </c>
      <c r="AB166" s="115"/>
      <c r="AC166" s="115" t="n">
        <v>29.72</v>
      </c>
      <c r="AD166" s="115"/>
      <c r="AE166" s="115" t="n">
        <v>0</v>
      </c>
      <c r="AF166" s="115"/>
      <c r="AG166" s="115" t="n">
        <v>34.29</v>
      </c>
      <c r="AH166" s="115"/>
      <c r="AI166" s="115"/>
      <c r="AJ166" s="115" t="n">
        <v>7.73538461538462</v>
      </c>
      <c r="AK166" s="115" t="n">
        <v>10</v>
      </c>
      <c r="AL166" s="115" t="n">
        <v>1101</v>
      </c>
      <c r="AM166" s="115" t="n">
        <v>1091</v>
      </c>
      <c r="AN166" s="115" t="n">
        <v>17500.657</v>
      </c>
      <c r="AO166" s="115" t="n">
        <v>975</v>
      </c>
      <c r="AP166" s="115" t="n">
        <v>10</v>
      </c>
      <c r="AQ166" s="115" t="n">
        <v>0.571407119172726</v>
      </c>
      <c r="AR166" s="115" t="n">
        <v>12.9230769230769</v>
      </c>
      <c r="AS166" s="115" t="n">
        <v>1.29230769230769</v>
      </c>
      <c r="AT166" s="115" t="n">
        <v>4.7</v>
      </c>
      <c r="AU166" s="115"/>
      <c r="AV166" s="115" t="s">
        <v>1487</v>
      </c>
      <c r="AW166" s="115" t="s">
        <v>621</v>
      </c>
      <c r="AX166" s="115" t="s">
        <v>1488</v>
      </c>
      <c r="AY166" s="115" t="s">
        <v>625</v>
      </c>
      <c r="AZ166" s="115" t="s">
        <v>660</v>
      </c>
      <c r="BA166" s="115" t="s">
        <v>625</v>
      </c>
      <c r="BB166" s="115" t="s">
        <v>644</v>
      </c>
      <c r="BC166" s="115" t="s">
        <v>621</v>
      </c>
      <c r="BD166" s="115" t="s">
        <v>645</v>
      </c>
      <c r="BE166" s="115" t="s">
        <v>625</v>
      </c>
      <c r="BF166" s="115" t="s">
        <v>627</v>
      </c>
      <c r="BG166" s="115" t="s">
        <v>623</v>
      </c>
      <c r="BH166" s="115" t="s">
        <v>628</v>
      </c>
      <c r="BI166" t="s">
        <v>623</v>
      </c>
      <c r="BJ166" t="s">
        <v>681</v>
      </c>
      <c r="BK166" t="s">
        <v>625</v>
      </c>
      <c r="BL166" t="s">
        <v>630</v>
      </c>
      <c r="BM166"/>
      <c r="BN166" t="s">
        <v>681</v>
      </c>
      <c r="BO166" t="s">
        <v>625</v>
      </c>
      <c r="BP166" t="s">
        <v>649</v>
      </c>
      <c r="BQ166" t="s">
        <v>621</v>
      </c>
      <c r="BR166" t="s">
        <v>630</v>
      </c>
      <c r="BS166"/>
      <c r="BT166" t="s">
        <v>630</v>
      </c>
      <c r="BU166"/>
      <c r="BV166" t="s">
        <v>634</v>
      </c>
      <c r="BW166" t="s">
        <v>625</v>
      </c>
      <c r="BX166" t="s">
        <v>725</v>
      </c>
      <c r="BY166" t="s">
        <v>625</v>
      </c>
      <c r="BZ166" t="s">
        <v>778</v>
      </c>
      <c r="CA166" t="s">
        <v>623</v>
      </c>
      <c r="CB166" t="s">
        <v>1489</v>
      </c>
      <c r="CC166" t="s">
        <v>623</v>
      </c>
      <c r="CD166" t="n">
        <v>0</v>
      </c>
      <c r="CE166" t="s">
        <v>621</v>
      </c>
      <c r="CF166" t="n">
        <v>0</v>
      </c>
      <c r="CG166" t="s">
        <v>621</v>
      </c>
      <c r="CH166" t="n">
        <v>5</v>
      </c>
      <c r="CI166" t="s">
        <v>625</v>
      </c>
      <c r="CJ166" t="s">
        <v>637</v>
      </c>
      <c r="CK166" t="s">
        <v>621</v>
      </c>
      <c r="CL166" t="s">
        <v>638</v>
      </c>
      <c r="CM166" t="s">
        <v>623</v>
      </c>
      <c r="CN166" t="n">
        <v>6.75</v>
      </c>
      <c r="CO166" t="n">
        <v>0</v>
      </c>
    </row>
    <row r="167">
      <c r="A167" s="119" t="n">
        <v>209</v>
      </c>
      <c r="B167" s="119" t="s">
        <v>1490</v>
      </c>
      <c r="C167" s="119" t="s">
        <v>1491</v>
      </c>
      <c r="D167" s="115"/>
      <c r="E167" s="115" t="str">
        <f>IFERROR(GEOMEAN(F167, G167), MAX(F167, G167))</f>
      </c>
      <c r="F167" s="115" t="str">
        <f>MAX(J167, CN167)</f>
      </c>
      <c r="G167" s="115" t="str">
        <f>MAX(R167, U167, V167, Y167, Z167, AJ167, CO167)</f>
      </c>
      <c r="H167" s="115"/>
      <c r="I167" s="115" t="n">
        <v>28.8</v>
      </c>
      <c r="J167" s="115" t="n">
        <v>8.24</v>
      </c>
      <c r="K167" s="115" t="n">
        <v>1</v>
      </c>
      <c r="L167" s="115" t="n">
        <v>0.2</v>
      </c>
      <c r="M167" s="115"/>
      <c r="N167" s="115"/>
      <c r="O167" s="115" t="n">
        <v>1</v>
      </c>
      <c r="P167" s="115"/>
      <c r="Q167" s="115" t="n">
        <v>0.7</v>
      </c>
      <c r="R167" s="115" t="n">
        <v>9.52380952380948</v>
      </c>
      <c r="S167" s="115" t="n">
        <v>-4.27350427350429</v>
      </c>
      <c r="T167" s="115" t="n">
        <v>-6.31561649838413</v>
      </c>
      <c r="U167" s="115" t="n">
        <v>0</v>
      </c>
      <c r="V167" s="115" t="n">
        <v>0</v>
      </c>
      <c r="W167" s="115" t="n">
        <v>1.479</v>
      </c>
      <c r="X167" s="115" t="n">
        <v>0.052</v>
      </c>
      <c r="Y167" s="115" t="n">
        <v>0.0591600000000003</v>
      </c>
      <c r="Z167" s="115" t="n">
        <v>0.103999999999999</v>
      </c>
      <c r="AA167" s="115" t="n">
        <v>20210219</v>
      </c>
      <c r="AB167" s="115"/>
      <c r="AC167" s="115" t="n">
        <v>41.67</v>
      </c>
      <c r="AD167" s="115"/>
      <c r="AE167" s="115" t="n">
        <v>50</v>
      </c>
      <c r="AF167" s="115"/>
      <c r="AG167" s="115" t="n">
        <v>40.38</v>
      </c>
      <c r="AH167" s="115"/>
      <c r="AI167" s="115"/>
      <c r="AJ167" s="115" t="n">
        <v>5.89692307692308</v>
      </c>
      <c r="AK167" s="115" t="n">
        <v>5</v>
      </c>
      <c r="AL167" s="115" t="n">
        <v>135</v>
      </c>
      <c r="AM167" s="115" t="n">
        <v>134</v>
      </c>
      <c r="AN167" s="115" t="n">
        <v>16425.859</v>
      </c>
      <c r="AO167" s="115" t="n">
        <v>128</v>
      </c>
      <c r="AP167" s="115" t="n">
        <v>1</v>
      </c>
      <c r="AQ167" s="115" t="n">
        <v>0.0608796167068036</v>
      </c>
      <c r="AR167" s="115" t="n">
        <v>5.46875</v>
      </c>
      <c r="AS167" s="115" t="n">
        <v>0.546875</v>
      </c>
      <c r="AT167" s="115" t="n">
        <v>7.2</v>
      </c>
      <c r="AU167" s="115"/>
      <c r="AV167" s="115" t="s">
        <v>1492</v>
      </c>
      <c r="AW167" s="115" t="s">
        <v>621</v>
      </c>
      <c r="AX167" s="115" t="s">
        <v>859</v>
      </c>
      <c r="AY167" s="115" t="s">
        <v>625</v>
      </c>
      <c r="AZ167" s="115" t="s">
        <v>643</v>
      </c>
      <c r="BA167" s="115" t="s">
        <v>625</v>
      </c>
      <c r="BB167" s="115" t="s">
        <v>644</v>
      </c>
      <c r="BC167" s="115" t="s">
        <v>621</v>
      </c>
      <c r="BD167" s="115" t="s">
        <v>661</v>
      </c>
      <c r="BE167" s="115" t="s">
        <v>625</v>
      </c>
      <c r="BF167" s="115" t="s">
        <v>627</v>
      </c>
      <c r="BG167" s="115" t="s">
        <v>623</v>
      </c>
      <c r="BH167" s="115" t="s">
        <v>672</v>
      </c>
      <c r="BI167" t="s">
        <v>621</v>
      </c>
      <c r="BJ167" t="s">
        <v>1422</v>
      </c>
      <c r="BK167" t="s">
        <v>625</v>
      </c>
      <c r="BL167" t="s">
        <v>630</v>
      </c>
      <c r="BM167"/>
      <c r="BN167" t="s">
        <v>873</v>
      </c>
      <c r="BO167" t="s">
        <v>621</v>
      </c>
      <c r="BP167" t="s">
        <v>649</v>
      </c>
      <c r="BQ167" t="s">
        <v>621</v>
      </c>
      <c r="BR167" t="s">
        <v>1493</v>
      </c>
      <c r="BS167" t="s">
        <v>623</v>
      </c>
      <c r="BT167" t="s">
        <v>630</v>
      </c>
      <c r="BU167"/>
      <c r="BV167" t="s">
        <v>650</v>
      </c>
      <c r="BW167" t="s">
        <v>621</v>
      </c>
      <c r="BX167" t="s">
        <v>725</v>
      </c>
      <c r="BY167" t="s">
        <v>625</v>
      </c>
      <c r="BZ167" t="s">
        <v>666</v>
      </c>
      <c r="CA167" t="s">
        <v>621</v>
      </c>
      <c r="CB167" t="s">
        <v>718</v>
      </c>
      <c r="CC167" t="s">
        <v>623</v>
      </c>
      <c r="CD167" t="n">
        <v>0</v>
      </c>
      <c r="CE167" t="s">
        <v>621</v>
      </c>
      <c r="CF167" t="n">
        <v>0</v>
      </c>
      <c r="CG167" t="s">
        <v>621</v>
      </c>
      <c r="CH167" t="n">
        <v>3.6</v>
      </c>
      <c r="CI167" t="s">
        <v>625</v>
      </c>
      <c r="CJ167" t="s">
        <v>637</v>
      </c>
      <c r="CK167" t="s">
        <v>621</v>
      </c>
      <c r="CL167" t="s">
        <v>623</v>
      </c>
      <c r="CM167" t="s">
        <v>623</v>
      </c>
      <c r="CN167" t="n">
        <v>10</v>
      </c>
      <c r="CO167" t="n">
        <v>10</v>
      </c>
    </row>
    <row r="168">
      <c r="A168" s="119" t="n">
        <v>210</v>
      </c>
      <c r="B168" s="119" t="s">
        <v>1494</v>
      </c>
      <c r="C168" s="119" t="s">
        <v>1495</v>
      </c>
      <c r="D168" s="115"/>
      <c r="E168" s="115" t="str">
        <f>IFERROR(GEOMEAN(F168, G168), MAX(F168, G168))</f>
      </c>
      <c r="F168" s="115" t="str">
        <f>MAX(J168, CN168)</f>
      </c>
      <c r="G168" s="115" t="str">
        <f>MAX(R168, U168, V168, Y168, Z168, AJ168, CO168)</f>
      </c>
      <c r="H168" s="115"/>
      <c r="I168" s="115" t="n">
        <v>32.5</v>
      </c>
      <c r="J168" s="115" t="n">
        <v>7.5</v>
      </c>
      <c r="K168" s="115" t="n">
        <v>0.7</v>
      </c>
      <c r="L168" s="115" t="n">
        <v>0.7</v>
      </c>
      <c r="M168" s="115"/>
      <c r="N168" s="115"/>
      <c r="O168" s="115" t="n">
        <v>1</v>
      </c>
      <c r="P168" s="115" t="n">
        <v>0.6</v>
      </c>
      <c r="Q168" s="115" t="n">
        <v>0.7</v>
      </c>
      <c r="R168" s="115" t="n">
        <v>9.52380952380948</v>
      </c>
      <c r="S168" s="115" t="n">
        <v>-56.9230769230769</v>
      </c>
      <c r="T168" s="115" t="n">
        <v>-3.19872854937472</v>
      </c>
      <c r="U168" s="115" t="n">
        <v>0</v>
      </c>
      <c r="V168" s="115" t="n">
        <v>0</v>
      </c>
      <c r="W168" s="115" t="n">
        <v>6.868</v>
      </c>
      <c r="X168" s="115" t="n">
        <v>0.017</v>
      </c>
      <c r="Y168" s="115" t="n">
        <v>0.274719999999999</v>
      </c>
      <c r="Z168" s="115" t="n">
        <v>0.0340000000000007</v>
      </c>
      <c r="AA168" s="115" t="n">
        <v>20210219</v>
      </c>
      <c r="AB168" s="115"/>
      <c r="AC168" s="115" t="n">
        <v>45</v>
      </c>
      <c r="AD168" s="115"/>
      <c r="AE168" s="115" t="n">
        <v>0</v>
      </c>
      <c r="AF168" s="115"/>
      <c r="AG168" s="115" t="n">
        <v>51.92</v>
      </c>
      <c r="AH168" s="115"/>
      <c r="AI168" s="115"/>
      <c r="AJ168" s="115" t="n">
        <v>5.38461538461538</v>
      </c>
      <c r="AK168" s="115" t="n">
        <v>10</v>
      </c>
      <c r="AL168" s="115" t="n">
        <v>81</v>
      </c>
      <c r="AM168" s="115" t="n">
        <v>81</v>
      </c>
      <c r="AN168" s="115" t="n">
        <v>8278.737</v>
      </c>
      <c r="AO168" s="115" t="n">
        <v>80</v>
      </c>
      <c r="AP168" s="115" t="n">
        <v>0</v>
      </c>
      <c r="AQ168" s="115" t="n">
        <v>0</v>
      </c>
      <c r="AR168" s="115" t="n">
        <v>1.25</v>
      </c>
      <c r="AS168" s="115" t="n">
        <v>0.125</v>
      </c>
      <c r="AT168" s="115" t="n">
        <v>5.9</v>
      </c>
      <c r="AU168" s="115"/>
      <c r="AV168" s="115" t="s">
        <v>1496</v>
      </c>
      <c r="AW168" s="115" t="s">
        <v>621</v>
      </c>
      <c r="AX168" s="115" t="s">
        <v>795</v>
      </c>
      <c r="AY168" s="115" t="s">
        <v>625</v>
      </c>
      <c r="AZ168" s="115" t="s">
        <v>643</v>
      </c>
      <c r="BA168" s="115" t="s">
        <v>625</v>
      </c>
      <c r="BB168" s="115" t="s">
        <v>626</v>
      </c>
      <c r="BC168" s="115" t="s">
        <v>623</v>
      </c>
      <c r="BD168" s="115" t="s">
        <v>626</v>
      </c>
      <c r="BE168" s="115" t="s">
        <v>623</v>
      </c>
      <c r="BF168" s="115" t="s">
        <v>627</v>
      </c>
      <c r="BG168" s="115" t="s">
        <v>623</v>
      </c>
      <c r="BH168" s="115" t="s">
        <v>628</v>
      </c>
      <c r="BI168" t="s">
        <v>623</v>
      </c>
      <c r="BJ168" t="s">
        <v>681</v>
      </c>
      <c r="BK168" t="s">
        <v>625</v>
      </c>
      <c r="BL168" t="s">
        <v>630</v>
      </c>
      <c r="BM168"/>
      <c r="BN168" t="s">
        <v>665</v>
      </c>
      <c r="BO168" t="s">
        <v>621</v>
      </c>
      <c r="BP168" t="s">
        <v>649</v>
      </c>
      <c r="BQ168" t="s">
        <v>621</v>
      </c>
      <c r="BR168" t="s">
        <v>1497</v>
      </c>
      <c r="BS168" t="s">
        <v>625</v>
      </c>
      <c r="BT168" t="s">
        <v>630</v>
      </c>
      <c r="BU168"/>
      <c r="BV168" t="s">
        <v>650</v>
      </c>
      <c r="BW168" t="s">
        <v>621</v>
      </c>
      <c r="BX168" t="s">
        <v>651</v>
      </c>
      <c r="BY168" t="s">
        <v>625</v>
      </c>
      <c r="BZ168" t="s">
        <v>666</v>
      </c>
      <c r="CA168" t="s">
        <v>621</v>
      </c>
      <c r="CB168" t="s">
        <v>630</v>
      </c>
      <c r="CC168"/>
      <c r="CD168" t="n">
        <v>0</v>
      </c>
      <c r="CE168" t="s">
        <v>621</v>
      </c>
      <c r="CF168" t="n">
        <v>0</v>
      </c>
      <c r="CG168" t="s">
        <v>621</v>
      </c>
      <c r="CH168" t="n">
        <v>1.8</v>
      </c>
      <c r="CI168" t="s">
        <v>621</v>
      </c>
      <c r="CJ168" t="s">
        <v>637</v>
      </c>
      <c r="CK168" t="s">
        <v>621</v>
      </c>
      <c r="CL168" t="s">
        <v>655</v>
      </c>
      <c r="CM168" t="s">
        <v>621</v>
      </c>
      <c r="CN168" t="n">
        <v>9.75</v>
      </c>
      <c r="CO168" t="n">
        <v>10</v>
      </c>
    </row>
    <row r="169">
      <c r="A169" s="119" t="n">
        <v>211</v>
      </c>
      <c r="B169" s="119" t="s">
        <v>1498</v>
      </c>
      <c r="C169" s="119" t="s">
        <v>1499</v>
      </c>
      <c r="D169" s="115"/>
      <c r="E169" s="115" t="str">
        <f>IFERROR(GEOMEAN(F169, G169), MAX(F169, G169))</f>
      </c>
      <c r="F169" s="115" t="str">
        <f>MAX(J169, CN169)</f>
      </c>
      <c r="G169" s="115" t="str">
        <f>MAX(R169, U169, V169, Y169, Z169, AJ169, CO169)</f>
      </c>
      <c r="H169" s="115"/>
      <c r="I169" s="115" t="n">
        <v>73.2</v>
      </c>
      <c r="J169" s="115" t="n">
        <v>0</v>
      </c>
      <c r="K169" s="115" t="n">
        <v>0.9</v>
      </c>
      <c r="L169" s="115" t="n">
        <v>0.9</v>
      </c>
      <c r="M169" s="115"/>
      <c r="N169" s="115"/>
      <c r="O169" s="115" t="n">
        <v>0.8</v>
      </c>
      <c r="P169" s="115" t="n">
        <v>0.7</v>
      </c>
      <c r="Q169" s="115" t="n">
        <v>0.8</v>
      </c>
      <c r="R169" s="115" t="n">
        <v>10</v>
      </c>
      <c r="S169" s="115" t="n">
        <v>-46.1538461538462</v>
      </c>
      <c r="T169" s="115" t="n">
        <v>-78.7728559185166</v>
      </c>
      <c r="U169" s="115" t="n">
        <v>0</v>
      </c>
      <c r="V169" s="115" t="n">
        <v>0</v>
      </c>
      <c r="W169" s="115" t="n">
        <v>1.703</v>
      </c>
      <c r="X169" s="115" t="n">
        <v>0.006</v>
      </c>
      <c r="Y169" s="115" t="n">
        <v>0.0681200000000004</v>
      </c>
      <c r="Z169" s="115" t="n">
        <v>0.0120000000000005</v>
      </c>
      <c r="AA169" s="115" t="n">
        <v>20210219</v>
      </c>
      <c r="AB169" s="115"/>
      <c r="AC169" s="115" t="n">
        <v>44.44</v>
      </c>
      <c r="AD169" s="115"/>
      <c r="AE169" s="115" t="n">
        <v>62.5</v>
      </c>
      <c r="AF169" s="115"/>
      <c r="AG169" s="115" t="n">
        <v>41.67</v>
      </c>
      <c r="AH169" s="115"/>
      <c r="AI169" s="115"/>
      <c r="AJ169" s="115" t="n">
        <v>5.47076923076923</v>
      </c>
      <c r="AK169" s="115" t="n">
        <v>3.75</v>
      </c>
      <c r="AL169" s="115" t="n">
        <v>83</v>
      </c>
      <c r="AM169" s="115" t="n">
        <v>83</v>
      </c>
      <c r="AN169" s="115" t="n">
        <v>69799.978</v>
      </c>
      <c r="AO169" s="115" t="n">
        <v>80</v>
      </c>
      <c r="AP169" s="115" t="n">
        <v>0</v>
      </c>
      <c r="AQ169" s="115" t="n">
        <v>0</v>
      </c>
      <c r="AR169" s="115" t="n">
        <v>3.75000000000001</v>
      </c>
      <c r="AS169" s="115" t="n">
        <v>0.375</v>
      </c>
      <c r="AT169" s="115" t="n">
        <v>3.8</v>
      </c>
      <c r="AU169" s="115"/>
      <c r="AV169" s="115" t="s">
        <v>1500</v>
      </c>
      <c r="AW169" s="115" t="s">
        <v>621</v>
      </c>
      <c r="AX169" s="115" t="s">
        <v>829</v>
      </c>
      <c r="AY169" s="115" t="s">
        <v>625</v>
      </c>
      <c r="AZ169" s="115" t="s">
        <v>699</v>
      </c>
      <c r="BA169" s="115" t="s">
        <v>621</v>
      </c>
      <c r="BB169" s="115" t="s">
        <v>644</v>
      </c>
      <c r="BC169" s="115" t="s">
        <v>621</v>
      </c>
      <c r="BD169" s="115" t="s">
        <v>645</v>
      </c>
      <c r="BE169" s="115" t="s">
        <v>625</v>
      </c>
      <c r="BF169" s="115" t="s">
        <v>662</v>
      </c>
      <c r="BG169" s="115" t="s">
        <v>625</v>
      </c>
      <c r="BH169" s="115" t="s">
        <v>672</v>
      </c>
      <c r="BI169" t="s">
        <v>621</v>
      </c>
      <c r="BJ169" t="s">
        <v>843</v>
      </c>
      <c r="BK169" t="s">
        <v>623</v>
      </c>
      <c r="BL169" t="s">
        <v>693</v>
      </c>
      <c r="BM169" t="s">
        <v>621</v>
      </c>
      <c r="BN169" t="s">
        <v>1357</v>
      </c>
      <c r="BO169" t="s">
        <v>625</v>
      </c>
      <c r="BP169" t="s">
        <v>649</v>
      </c>
      <c r="BQ169" t="s">
        <v>621</v>
      </c>
      <c r="BR169" t="s">
        <v>630</v>
      </c>
      <c r="BS169"/>
      <c r="BT169" t="s">
        <v>1501</v>
      </c>
      <c r="BU169" t="s">
        <v>623</v>
      </c>
      <c r="BV169" t="s">
        <v>650</v>
      </c>
      <c r="BW169" t="s">
        <v>621</v>
      </c>
      <c r="BX169" t="s">
        <v>651</v>
      </c>
      <c r="BY169" t="s">
        <v>625</v>
      </c>
      <c r="BZ169" t="s">
        <v>652</v>
      </c>
      <c r="CA169" t="s">
        <v>625</v>
      </c>
      <c r="CB169" t="s">
        <v>1502</v>
      </c>
      <c r="CC169" t="s">
        <v>625</v>
      </c>
      <c r="CD169" t="n">
        <v>0.7</v>
      </c>
      <c r="CE169" t="s">
        <v>621</v>
      </c>
      <c r="CF169" t="n">
        <v>0.1</v>
      </c>
      <c r="CG169" t="s">
        <v>621</v>
      </c>
      <c r="CH169" t="n">
        <v>5.1</v>
      </c>
      <c r="CI169" t="s">
        <v>625</v>
      </c>
      <c r="CJ169" t="s">
        <v>637</v>
      </c>
      <c r="CK169" t="s">
        <v>621</v>
      </c>
      <c r="CL169" t="s">
        <v>621</v>
      </c>
      <c r="CM169" t="s">
        <v>625</v>
      </c>
      <c r="CN169" t="n">
        <v>4.5</v>
      </c>
      <c r="CO169" t="n">
        <v>0</v>
      </c>
    </row>
    <row r="170">
      <c r="A170" s="119" t="n">
        <v>212</v>
      </c>
      <c r="B170" s="119" t="s">
        <v>1503</v>
      </c>
      <c r="C170" s="119" t="s">
        <v>1504</v>
      </c>
      <c r="D170" s="115"/>
      <c r="E170" s="115" t="str">
        <f>IFERROR(GEOMEAN(F170, G170), MAX(F170, G170))</f>
      </c>
      <c r="F170" s="115" t="str">
        <f>MAX(J170, CN170)</f>
      </c>
      <c r="G170" s="115" t="str">
        <f>MAX(R170, U170, V170, Y170, Z170, AJ170, CO170)</f>
      </c>
      <c r="H170" s="115"/>
      <c r="I170" s="115" t="n">
        <v>32.3</v>
      </c>
      <c r="J170" s="115" t="n">
        <v>7.54</v>
      </c>
      <c r="K170" s="115" t="n">
        <v>0.1</v>
      </c>
      <c r="L170" s="115" t="n">
        <v>0.2</v>
      </c>
      <c r="M170" s="115"/>
      <c r="N170" s="115"/>
      <c r="O170" s="115" t="n">
        <v>0.8</v>
      </c>
      <c r="P170" s="115" t="n">
        <v>0.4</v>
      </c>
      <c r="Q170" s="115" t="n">
        <v>0.4</v>
      </c>
      <c r="R170" s="115" t="n">
        <v>2.38095238095237</v>
      </c>
      <c r="S170" s="115" t="n">
        <v>0.01</v>
      </c>
      <c r="T170" s="115" t="n">
        <v>0.01</v>
      </c>
      <c r="U170" s="115" t="n">
        <v>0.000666666666667481</v>
      </c>
      <c r="V170" s="115" t="n">
        <v>0.000666666666667481</v>
      </c>
      <c r="W170" s="115" t="n">
        <v>0</v>
      </c>
      <c r="X170" s="115" t="n">
        <v>0</v>
      </c>
      <c r="Y170" s="115" t="n">
        <v>0</v>
      </c>
      <c r="Z170" s="115" t="n">
        <v>0</v>
      </c>
      <c r="AA170" s="115" t="n">
        <v>20210219</v>
      </c>
      <c r="AB170" s="115"/>
      <c r="AC170" s="115" t="n">
        <v>18.33</v>
      </c>
      <c r="AD170" s="115"/>
      <c r="AE170" s="115" t="n">
        <v>0</v>
      </c>
      <c r="AF170" s="115"/>
      <c r="AG170" s="115" t="n">
        <v>21.15</v>
      </c>
      <c r="AH170" s="115"/>
      <c r="AI170" s="115"/>
      <c r="AJ170" s="115" t="n">
        <v>9.48769230769231</v>
      </c>
      <c r="AK170" s="115" t="n">
        <v>10</v>
      </c>
      <c r="AL170" s="115"/>
      <c r="AM170" s="115"/>
      <c r="AN170" s="115"/>
      <c r="AO170" s="115"/>
      <c r="AP170" s="115"/>
      <c r="AQ170" s="115"/>
      <c r="AR170" s="115"/>
      <c r="AS170" s="115"/>
      <c r="AT170" s="115" t="n">
        <v>4.3</v>
      </c>
      <c r="AU170" s="115"/>
      <c r="AV170" s="115" t="s">
        <v>1058</v>
      </c>
      <c r="AW170" s="115" t="s">
        <v>621</v>
      </c>
      <c r="AX170" s="115" t="s">
        <v>1040</v>
      </c>
      <c r="AY170" s="115" t="s">
        <v>625</v>
      </c>
      <c r="AZ170" s="115" t="s">
        <v>643</v>
      </c>
      <c r="BA170" s="115" t="s">
        <v>625</v>
      </c>
      <c r="BB170" s="115" t="s">
        <v>626</v>
      </c>
      <c r="BC170" s="115" t="s">
        <v>623</v>
      </c>
      <c r="BD170" s="115" t="s">
        <v>626</v>
      </c>
      <c r="BE170" s="115" t="s">
        <v>623</v>
      </c>
      <c r="BF170" s="115" t="s">
        <v>662</v>
      </c>
      <c r="BG170" s="115" t="s">
        <v>625</v>
      </c>
      <c r="BH170" s="115" t="s">
        <v>646</v>
      </c>
      <c r="BI170" t="s">
        <v>625</v>
      </c>
      <c r="BJ170" t="s">
        <v>693</v>
      </c>
      <c r="BK170" t="s">
        <v>625</v>
      </c>
      <c r="BL170" t="s">
        <v>630</v>
      </c>
      <c r="BM170"/>
      <c r="BN170" t="s">
        <v>967</v>
      </c>
      <c r="BO170" t="s">
        <v>623</v>
      </c>
      <c r="BP170" t="s">
        <v>649</v>
      </c>
      <c r="BQ170" t="s">
        <v>621</v>
      </c>
      <c r="BR170" t="s">
        <v>630</v>
      </c>
      <c r="BS170"/>
      <c r="BT170" t="s">
        <v>630</v>
      </c>
      <c r="BU170"/>
      <c r="BV170" t="s">
        <v>650</v>
      </c>
      <c r="BW170" t="s">
        <v>621</v>
      </c>
      <c r="BX170" t="s">
        <v>725</v>
      </c>
      <c r="BY170" t="s">
        <v>625</v>
      </c>
      <c r="BZ170" t="s">
        <v>652</v>
      </c>
      <c r="CA170" t="s">
        <v>625</v>
      </c>
      <c r="CB170" t="s">
        <v>630</v>
      </c>
      <c r="CC170"/>
      <c r="CD170" t="n">
        <v>0.8</v>
      </c>
      <c r="CE170" t="s">
        <v>621</v>
      </c>
      <c r="CF170" t="n">
        <v>0</v>
      </c>
      <c r="CG170" t="s">
        <v>621</v>
      </c>
      <c r="CH170" t="n">
        <v>5.1</v>
      </c>
      <c r="CI170" t="s">
        <v>625</v>
      </c>
      <c r="CJ170" t="s">
        <v>637</v>
      </c>
      <c r="CK170" t="s">
        <v>621</v>
      </c>
      <c r="CL170" t="s">
        <v>655</v>
      </c>
      <c r="CM170" t="s">
        <v>621</v>
      </c>
      <c r="CN170" t="n">
        <v>5.75</v>
      </c>
      <c r="CO170" t="n">
        <v>0</v>
      </c>
    </row>
    <row r="171">
      <c r="A171" s="119" t="n">
        <v>213</v>
      </c>
      <c r="B171" s="119" t="s">
        <v>1505</v>
      </c>
      <c r="C171" s="119" t="s">
        <v>1506</v>
      </c>
      <c r="D171" s="115"/>
      <c r="E171" s="115" t="str">
        <f>IFERROR(GEOMEAN(F171, G171), MAX(F171, G171))</f>
      </c>
      <c r="F171" s="115" t="str">
        <f>MAX(J171, CN171)</f>
      </c>
      <c r="G171" s="115" t="str">
        <f>MAX(R171, U171, V171, Y171, Z171, AJ171, CO171)</f>
      </c>
      <c r="H171" s="115"/>
      <c r="I171" s="115" t="n">
        <v>31.8</v>
      </c>
      <c r="J171" s="115" t="n">
        <v>7.64</v>
      </c>
      <c r="K171" s="115"/>
      <c r="L171" s="115" t="n">
        <v>0.1</v>
      </c>
      <c r="M171" s="115"/>
      <c r="N171" s="115"/>
      <c r="O171" s="115" t="n">
        <v>0.8</v>
      </c>
      <c r="P171" s="115" t="n">
        <v>0</v>
      </c>
      <c r="Q171" s="115" t="n">
        <v>0.3</v>
      </c>
      <c r="R171" s="115" t="n">
        <v>0</v>
      </c>
      <c r="S171" s="115"/>
      <c r="T171" s="115"/>
      <c r="U171" s="115"/>
      <c r="V171" s="115"/>
      <c r="W171" s="115"/>
      <c r="X171" s="115"/>
      <c r="Y171" s="115"/>
      <c r="Z171" s="115"/>
      <c r="AA171" s="115" t="n">
        <v>20210219</v>
      </c>
      <c r="AB171" s="115"/>
      <c r="AC171" s="115" t="n">
        <v>40</v>
      </c>
      <c r="AD171" s="115"/>
      <c r="AE171" s="115" t="n">
        <v>0</v>
      </c>
      <c r="AF171" s="115"/>
      <c r="AG171" s="115" t="n">
        <v>46.15</v>
      </c>
      <c r="AH171" s="115"/>
      <c r="AI171" s="115"/>
      <c r="AJ171" s="115" t="n">
        <v>6.15384615384615</v>
      </c>
      <c r="AK171" s="115" t="n">
        <v>10</v>
      </c>
      <c r="AL171" s="115"/>
      <c r="AM171" s="115"/>
      <c r="AN171" s="115"/>
      <c r="AO171" s="115"/>
      <c r="AP171" s="115"/>
      <c r="AQ171" s="115"/>
      <c r="AR171" s="115"/>
      <c r="AS171" s="115"/>
      <c r="AT171" s="115" t="n">
        <v>3.3</v>
      </c>
      <c r="AU171" s="115"/>
      <c r="AV171" s="115" t="s">
        <v>630</v>
      </c>
      <c r="AW171" s="115"/>
      <c r="AX171" s="115" t="s">
        <v>911</v>
      </c>
      <c r="AY171" s="115" t="s">
        <v>625</v>
      </c>
      <c r="AZ171" s="115" t="s">
        <v>699</v>
      </c>
      <c r="BA171" s="115" t="s">
        <v>621</v>
      </c>
      <c r="BB171" s="115" t="s">
        <v>644</v>
      </c>
      <c r="BC171" s="115" t="s">
        <v>621</v>
      </c>
      <c r="BD171" s="115" t="s">
        <v>626</v>
      </c>
      <c r="BE171" s="115" t="s">
        <v>623</v>
      </c>
      <c r="BF171" s="115" t="s">
        <v>627</v>
      </c>
      <c r="BG171" s="115" t="s">
        <v>623</v>
      </c>
      <c r="BH171" s="115" t="s">
        <v>628</v>
      </c>
      <c r="BI171" t="s">
        <v>623</v>
      </c>
      <c r="BJ171" t="s">
        <v>770</v>
      </c>
      <c r="BK171" t="s">
        <v>621</v>
      </c>
      <c r="BL171" t="s">
        <v>630</v>
      </c>
      <c r="BM171"/>
      <c r="BN171" t="s">
        <v>797</v>
      </c>
      <c r="BO171" t="s">
        <v>623</v>
      </c>
      <c r="BP171" t="s">
        <v>649</v>
      </c>
      <c r="BQ171" t="s">
        <v>621</v>
      </c>
      <c r="BR171" t="s">
        <v>630</v>
      </c>
      <c r="BS171"/>
      <c r="BT171" t="s">
        <v>630</v>
      </c>
      <c r="BU171"/>
      <c r="BV171" t="s">
        <v>650</v>
      </c>
      <c r="BW171" t="s">
        <v>621</v>
      </c>
      <c r="BX171" t="s">
        <v>1429</v>
      </c>
      <c r="BY171" t="s">
        <v>623</v>
      </c>
      <c r="BZ171" t="s">
        <v>778</v>
      </c>
      <c r="CA171" t="s">
        <v>623</v>
      </c>
      <c r="CB171" t="s">
        <v>630</v>
      </c>
      <c r="CC171"/>
      <c r="CD171" t="n">
        <v>0</v>
      </c>
      <c r="CE171" t="s">
        <v>621</v>
      </c>
      <c r="CF171" t="n">
        <v>0</v>
      </c>
      <c r="CG171" t="s">
        <v>621</v>
      </c>
      <c r="CH171" t="n">
        <v>0.8</v>
      </c>
      <c r="CI171" t="s">
        <v>621</v>
      </c>
      <c r="CJ171" t="s">
        <v>637</v>
      </c>
      <c r="CK171" t="s">
        <v>621</v>
      </c>
      <c r="CL171" t="s">
        <v>655</v>
      </c>
      <c r="CM171" t="s">
        <v>621</v>
      </c>
      <c r="CN171" t="n">
        <v>3.25</v>
      </c>
      <c r="CO171" t="n">
        <v>0</v>
      </c>
    </row>
    <row r="172">
      <c r="A172" s="119" t="n">
        <v>214</v>
      </c>
      <c r="B172" s="119" t="s">
        <v>1507</v>
      </c>
      <c r="C172" s="119" t="s">
        <v>1508</v>
      </c>
      <c r="D172" s="115"/>
      <c r="E172" s="115" t="str">
        <f>IFERROR(GEOMEAN(F172, G172), MAX(F172, G172))</f>
      </c>
      <c r="F172" s="115" t="str">
        <f>MAX(J172, CN172)</f>
      </c>
      <c r="G172" s="115" t="str">
        <f>MAX(R172, U172, V172, Y172, Z172, AJ172, CO172)</f>
      </c>
      <c r="H172" s="115"/>
      <c r="I172" s="115" t="n">
        <v>26</v>
      </c>
      <c r="J172" s="115" t="n">
        <v>8.8</v>
      </c>
      <c r="K172" s="115" t="n">
        <v>1</v>
      </c>
      <c r="L172" s="115" t="n">
        <v>0.7</v>
      </c>
      <c r="M172" s="115"/>
      <c r="N172" s="115"/>
      <c r="O172" s="115" t="n">
        <v>0.5</v>
      </c>
      <c r="P172" s="115"/>
      <c r="Q172" s="115" t="n">
        <v>0.7</v>
      </c>
      <c r="R172" s="115" t="n">
        <v>9.52380952380948</v>
      </c>
      <c r="S172" s="115"/>
      <c r="T172" s="115"/>
      <c r="U172" s="115"/>
      <c r="V172" s="115"/>
      <c r="W172" s="115" t="n">
        <v>0.325</v>
      </c>
      <c r="X172" s="115" t="n">
        <v>0</v>
      </c>
      <c r="Y172" s="115" t="n">
        <v>0.0129999999999999</v>
      </c>
      <c r="Z172" s="115" t="n">
        <v>0</v>
      </c>
      <c r="AA172" s="115" t="n">
        <v>20210219</v>
      </c>
      <c r="AB172" s="115"/>
      <c r="AC172" s="115" t="n">
        <v>41.67</v>
      </c>
      <c r="AD172" s="115"/>
      <c r="AE172" s="115" t="n">
        <v>0</v>
      </c>
      <c r="AF172" s="115"/>
      <c r="AG172" s="115" t="n">
        <v>48.08</v>
      </c>
      <c r="AH172" s="115"/>
      <c r="AI172" s="115"/>
      <c r="AJ172" s="115" t="n">
        <v>5.89692307692308</v>
      </c>
      <c r="AK172" s="115" t="n">
        <v>10</v>
      </c>
      <c r="AL172" s="115" t="n">
        <v>0</v>
      </c>
      <c r="AM172" s="115" t="n">
        <v>0</v>
      </c>
      <c r="AN172" s="115" t="n">
        <v>1318.442</v>
      </c>
      <c r="AO172" s="115" t="n">
        <v>0</v>
      </c>
      <c r="AP172" s="115" t="n">
        <v>0</v>
      </c>
      <c r="AQ172" s="115" t="n">
        <v>0</v>
      </c>
      <c r="AR172" s="115"/>
      <c r="AS172" s="115"/>
      <c r="AT172" s="115" t="n">
        <v>5.5</v>
      </c>
      <c r="AU172" s="115"/>
      <c r="AV172" s="115" t="s">
        <v>1264</v>
      </c>
      <c r="AW172" s="115" t="s">
        <v>621</v>
      </c>
      <c r="AX172" s="115" t="s">
        <v>707</v>
      </c>
      <c r="AY172" s="115" t="s">
        <v>625</v>
      </c>
      <c r="AZ172" s="115" t="s">
        <v>699</v>
      </c>
      <c r="BA172" s="115" t="s">
        <v>621</v>
      </c>
      <c r="BB172" s="115" t="s">
        <v>626</v>
      </c>
      <c r="BC172" s="115" t="s">
        <v>623</v>
      </c>
      <c r="BD172" s="115" t="s">
        <v>661</v>
      </c>
      <c r="BE172" s="115" t="s">
        <v>625</v>
      </c>
      <c r="BF172" s="115" t="s">
        <v>662</v>
      </c>
      <c r="BG172" s="115" t="s">
        <v>625</v>
      </c>
      <c r="BH172" s="115" t="s">
        <v>628</v>
      </c>
      <c r="BI172" t="s">
        <v>623</v>
      </c>
      <c r="BJ172" t="s">
        <v>906</v>
      </c>
      <c r="BK172" t="s">
        <v>623</v>
      </c>
      <c r="BL172" t="s">
        <v>630</v>
      </c>
      <c r="BM172"/>
      <c r="BN172" t="s">
        <v>688</v>
      </c>
      <c r="BO172" t="s">
        <v>621</v>
      </c>
      <c r="BP172" t="s">
        <v>649</v>
      </c>
      <c r="BQ172" t="s">
        <v>621</v>
      </c>
      <c r="BR172" t="s">
        <v>630</v>
      </c>
      <c r="BS172"/>
      <c r="BT172" t="s">
        <v>630</v>
      </c>
      <c r="BU172"/>
      <c r="BV172" t="s">
        <v>650</v>
      </c>
      <c r="BW172" t="s">
        <v>621</v>
      </c>
      <c r="BX172" t="s">
        <v>635</v>
      </c>
      <c r="BY172" t="s">
        <v>621</v>
      </c>
      <c r="BZ172" t="s">
        <v>666</v>
      </c>
      <c r="CA172" t="s">
        <v>621</v>
      </c>
      <c r="CB172" t="s">
        <v>630</v>
      </c>
      <c r="CC172"/>
      <c r="CD172" t="n">
        <v>0</v>
      </c>
      <c r="CE172" t="s">
        <v>621</v>
      </c>
      <c r="CF172" t="n">
        <v>3.6</v>
      </c>
      <c r="CG172" t="s">
        <v>625</v>
      </c>
      <c r="CH172" t="n">
        <v>1.5</v>
      </c>
      <c r="CI172" t="s">
        <v>621</v>
      </c>
      <c r="CJ172" t="s">
        <v>637</v>
      </c>
      <c r="CK172" t="s">
        <v>621</v>
      </c>
      <c r="CL172" t="s">
        <v>655</v>
      </c>
      <c r="CM172" t="s">
        <v>621</v>
      </c>
      <c r="CN172" t="n">
        <v>8.75</v>
      </c>
      <c r="CO172" t="n">
        <v>0</v>
      </c>
    </row>
    <row r="173">
      <c r="A173" s="119" t="n">
        <v>215</v>
      </c>
      <c r="B173" s="119" t="s">
        <v>1509</v>
      </c>
      <c r="C173" s="119" t="s">
        <v>1510</v>
      </c>
      <c r="D173" s="115"/>
      <c r="E173" s="115" t="str">
        <f>IFERROR(GEOMEAN(F173, G173), MAX(F173, G173))</f>
      </c>
      <c r="F173" s="115" t="str">
        <f>MAX(J173, CN173)</f>
      </c>
      <c r="G173" s="115" t="str">
        <f>MAX(R173, U173, V173, Y173, Z173, AJ173, CO173)</f>
      </c>
      <c r="H173" s="115"/>
      <c r="I173" s="115" t="n">
        <v>25.1</v>
      </c>
      <c r="J173" s="115" t="n">
        <v>8.98</v>
      </c>
      <c r="K173" s="115"/>
      <c r="L173" s="115"/>
      <c r="M173" s="115"/>
      <c r="N173" s="115"/>
      <c r="O173" s="115"/>
      <c r="P173" s="115"/>
      <c r="Q173" s="115"/>
      <c r="R173" s="115"/>
      <c r="S173" s="115"/>
      <c r="T173" s="115"/>
      <c r="U173" s="115"/>
      <c r="V173" s="115"/>
      <c r="W173" s="115"/>
      <c r="X173" s="115"/>
      <c r="Y173" s="115"/>
      <c r="Z173" s="115"/>
      <c r="AA173" s="115" t="n">
        <v>20210219</v>
      </c>
      <c r="AB173" s="115"/>
      <c r="AC173" s="115" t="n">
        <v>33.89</v>
      </c>
      <c r="AD173" s="115"/>
      <c r="AE173" s="115" t="n">
        <v>0</v>
      </c>
      <c r="AF173" s="115"/>
      <c r="AG173" s="115" t="n">
        <v>39.1</v>
      </c>
      <c r="AH173" s="115"/>
      <c r="AI173" s="115"/>
      <c r="AJ173" s="115" t="n">
        <v>7.09384615384615</v>
      </c>
      <c r="AK173" s="115" t="n">
        <v>10</v>
      </c>
      <c r="AL173" s="115"/>
      <c r="AM173" s="115"/>
      <c r="AN173" s="115"/>
      <c r="AO173" s="115"/>
      <c r="AP173" s="115"/>
      <c r="AQ173" s="115"/>
      <c r="AR173" s="115"/>
      <c r="AS173" s="115"/>
      <c r="AT173" s="115" t="n">
        <v>4</v>
      </c>
      <c r="AU173" s="115"/>
      <c r="AV173" s="115" t="s">
        <v>630</v>
      </c>
      <c r="AW173" s="115"/>
      <c r="AX173" s="115" t="s">
        <v>829</v>
      </c>
      <c r="AY173" s="115" t="s">
        <v>625</v>
      </c>
      <c r="AZ173" s="115" t="s">
        <v>699</v>
      </c>
      <c r="BA173" s="115" t="s">
        <v>621</v>
      </c>
      <c r="BB173" s="115" t="s">
        <v>626</v>
      </c>
      <c r="BC173" s="115" t="s">
        <v>623</v>
      </c>
      <c r="BD173" s="115" t="s">
        <v>661</v>
      </c>
      <c r="BE173" s="115" t="s">
        <v>625</v>
      </c>
      <c r="BF173" s="115" t="s">
        <v>627</v>
      </c>
      <c r="BG173" s="115" t="s">
        <v>623</v>
      </c>
      <c r="BH173" s="115" t="s">
        <v>628</v>
      </c>
      <c r="BI173" t="s">
        <v>623</v>
      </c>
      <c r="BJ173" t="s">
        <v>1447</v>
      </c>
      <c r="BK173" t="s">
        <v>623</v>
      </c>
      <c r="BL173" t="s">
        <v>630</v>
      </c>
      <c r="BM173"/>
      <c r="BN173" t="s">
        <v>936</v>
      </c>
      <c r="BO173" t="s">
        <v>621</v>
      </c>
      <c r="BP173" t="s">
        <v>649</v>
      </c>
      <c r="BQ173" t="s">
        <v>621</v>
      </c>
      <c r="BR173" t="s">
        <v>630</v>
      </c>
      <c r="BS173"/>
      <c r="BT173" t="s">
        <v>630</v>
      </c>
      <c r="BU173"/>
      <c r="BV173" t="s">
        <v>650</v>
      </c>
      <c r="BW173" t="s">
        <v>621</v>
      </c>
      <c r="BX173" t="s">
        <v>725</v>
      </c>
      <c r="BY173" t="s">
        <v>625</v>
      </c>
      <c r="BZ173" t="s">
        <v>652</v>
      </c>
      <c r="CA173" t="s">
        <v>625</v>
      </c>
      <c r="CB173" t="s">
        <v>630</v>
      </c>
      <c r="CC173"/>
      <c r="CD173" t="n">
        <v>0.1</v>
      </c>
      <c r="CE173" t="s">
        <v>621</v>
      </c>
      <c r="CF173" t="n">
        <v>6.2</v>
      </c>
      <c r="CG173" t="s">
        <v>625</v>
      </c>
      <c r="CH173" t="n">
        <v>0.5</v>
      </c>
      <c r="CI173" t="s">
        <v>621</v>
      </c>
      <c r="CJ173" t="s">
        <v>630</v>
      </c>
      <c r="CK173"/>
      <c r="CL173" t="s">
        <v>655</v>
      </c>
      <c r="CM173" t="s">
        <v>621</v>
      </c>
      <c r="CN173" t="n">
        <v>5</v>
      </c>
      <c r="CO173" t="n">
        <v>0</v>
      </c>
    </row>
    <row r="174">
      <c r="A174" s="119" t="n">
        <v>216</v>
      </c>
      <c r="B174" s="119" t="s">
        <v>1511</v>
      </c>
      <c r="C174" s="119" t="s">
        <v>1512</v>
      </c>
      <c r="D174" s="115"/>
      <c r="E174" s="115" t="str">
        <f>IFERROR(GEOMEAN(F174, G174), MAX(F174, G174))</f>
      </c>
      <c r="F174" s="115" t="str">
        <f>MAX(J174, CN174)</f>
      </c>
      <c r="G174" s="115" t="str">
        <f>MAX(R174, U174, V174, Y174, Z174, AJ174, CO174)</f>
      </c>
      <c r="H174" s="115"/>
      <c r="I174" s="115" t="n">
        <v>36.6</v>
      </c>
      <c r="J174" s="115" t="n">
        <v>6.68</v>
      </c>
      <c r="K174" s="115" t="n">
        <v>0.9</v>
      </c>
      <c r="L174" s="115" t="n">
        <v>0.7</v>
      </c>
      <c r="M174" s="115"/>
      <c r="N174" s="115"/>
      <c r="O174" s="115" t="n">
        <v>1</v>
      </c>
      <c r="P174" s="115" t="n">
        <v>0.7</v>
      </c>
      <c r="Q174" s="115" t="n">
        <v>0.8</v>
      </c>
      <c r="R174" s="115" t="n">
        <v>10</v>
      </c>
      <c r="S174" s="115" t="n">
        <v>61.5384615384615</v>
      </c>
      <c r="T174" s="115" t="n">
        <v>-57.9192020732407</v>
      </c>
      <c r="U174" s="115" t="n">
        <v>4.1025641025641</v>
      </c>
      <c r="V174" s="115" t="n">
        <v>0</v>
      </c>
      <c r="W174" s="115" t="n">
        <v>3.471</v>
      </c>
      <c r="X174" s="115" t="n">
        <v>0.204</v>
      </c>
      <c r="Y174" s="115" t="n">
        <v>0.13884</v>
      </c>
      <c r="Z174" s="115" t="n">
        <v>0.407999999999999</v>
      </c>
      <c r="AA174" s="115" t="n">
        <v>20210219</v>
      </c>
      <c r="AB174" s="115"/>
      <c r="AC174" s="115" t="n">
        <v>56.11</v>
      </c>
      <c r="AD174" s="115"/>
      <c r="AE174" s="115" t="n">
        <v>12.5</v>
      </c>
      <c r="AF174" s="115"/>
      <c r="AG174" s="115" t="n">
        <v>62.82</v>
      </c>
      <c r="AH174" s="115"/>
      <c r="AI174" s="115"/>
      <c r="AJ174" s="115" t="n">
        <v>3.67538461538462</v>
      </c>
      <c r="AK174" s="115" t="n">
        <v>8.75</v>
      </c>
      <c r="AL174" s="115" t="n">
        <v>138</v>
      </c>
      <c r="AM174" s="115" t="n">
        <v>138</v>
      </c>
      <c r="AN174" s="115" t="n">
        <v>1399.491</v>
      </c>
      <c r="AO174" s="115" t="n">
        <v>138</v>
      </c>
      <c r="AP174" s="115" t="n">
        <v>0</v>
      </c>
      <c r="AQ174" s="115" t="n">
        <v>0</v>
      </c>
      <c r="AR174" s="115" t="n">
        <v>0</v>
      </c>
      <c r="AS174" s="115" t="n">
        <v>0</v>
      </c>
      <c r="AT174" s="115" t="n">
        <v>3.8</v>
      </c>
      <c r="AU174" s="115"/>
      <c r="AV174" s="115" t="s">
        <v>1513</v>
      </c>
      <c r="AW174" s="115" t="s">
        <v>621</v>
      </c>
      <c r="AX174" s="115" t="s">
        <v>893</v>
      </c>
      <c r="AY174" s="115" t="s">
        <v>625</v>
      </c>
      <c r="AZ174" s="115" t="s">
        <v>699</v>
      </c>
      <c r="BA174" s="115" t="s">
        <v>621</v>
      </c>
      <c r="BB174" s="115" t="s">
        <v>626</v>
      </c>
      <c r="BC174" s="115" t="s">
        <v>623</v>
      </c>
      <c r="BD174" s="115" t="s">
        <v>626</v>
      </c>
      <c r="BE174" s="115" t="s">
        <v>623</v>
      </c>
      <c r="BF174" s="115" t="s">
        <v>708</v>
      </c>
      <c r="BG174" s="115" t="s">
        <v>621</v>
      </c>
      <c r="BH174" s="115" t="s">
        <v>646</v>
      </c>
      <c r="BI174" t="s">
        <v>625</v>
      </c>
      <c r="BJ174" t="s">
        <v>1514</v>
      </c>
      <c r="BK174" t="s">
        <v>623</v>
      </c>
      <c r="BL174" t="s">
        <v>1283</v>
      </c>
      <c r="BM174" t="s">
        <v>625</v>
      </c>
      <c r="BN174" t="s">
        <v>681</v>
      </c>
      <c r="BO174" t="s">
        <v>625</v>
      </c>
      <c r="BP174" t="s">
        <v>649</v>
      </c>
      <c r="BQ174" t="s">
        <v>621</v>
      </c>
      <c r="BR174" t="s">
        <v>630</v>
      </c>
      <c r="BS174"/>
      <c r="BT174" t="s">
        <v>630</v>
      </c>
      <c r="BU174"/>
      <c r="BV174" t="s">
        <v>650</v>
      </c>
      <c r="BW174" t="s">
        <v>621</v>
      </c>
      <c r="BX174" t="s">
        <v>725</v>
      </c>
      <c r="BY174" t="s">
        <v>625</v>
      </c>
      <c r="BZ174" t="s">
        <v>666</v>
      </c>
      <c r="CA174" t="s">
        <v>621</v>
      </c>
      <c r="CB174" t="s">
        <v>1515</v>
      </c>
      <c r="CC174" t="s">
        <v>623</v>
      </c>
      <c r="CD174" t="n">
        <v>0</v>
      </c>
      <c r="CE174" t="s">
        <v>621</v>
      </c>
      <c r="CF174" t="n">
        <v>0</v>
      </c>
      <c r="CG174" t="s">
        <v>621</v>
      </c>
      <c r="CH174" t="n">
        <v>0.3</v>
      </c>
      <c r="CI174" t="s">
        <v>621</v>
      </c>
      <c r="CJ174" t="s">
        <v>630</v>
      </c>
      <c r="CK174"/>
      <c r="CL174" t="s">
        <v>623</v>
      </c>
      <c r="CM174" t="s">
        <v>623</v>
      </c>
      <c r="CN174" t="n">
        <v>4.5</v>
      </c>
      <c r="CO174" t="n">
        <v>0</v>
      </c>
    </row>
    <row r="175">
      <c r="A175" s="119" t="n">
        <v>217</v>
      </c>
      <c r="B175" s="119" t="s">
        <v>1516</v>
      </c>
      <c r="C175" s="119" t="s">
        <v>1517</v>
      </c>
      <c r="D175" s="115"/>
      <c r="E175" s="115" t="str">
        <f>IFERROR(GEOMEAN(F175, G175), MAX(F175, G175))</f>
      </c>
      <c r="F175" s="115" t="str">
        <f>MAX(J175, CN175)</f>
      </c>
      <c r="G175" s="115" t="str">
        <f>MAX(R175, U175, V175, Y175, Z175, AJ175, CO175)</f>
      </c>
      <c r="H175" s="115"/>
      <c r="I175" s="115" t="n">
        <v>33.7</v>
      </c>
      <c r="J175" s="115" t="n">
        <v>7.26</v>
      </c>
      <c r="K175" s="115" t="n">
        <v>0.7</v>
      </c>
      <c r="L175" s="115" t="n">
        <v>0.7</v>
      </c>
      <c r="M175" s="115"/>
      <c r="N175" s="115"/>
      <c r="O175" s="115" t="n">
        <v>0.8</v>
      </c>
      <c r="P175" s="115"/>
      <c r="Q175" s="115" t="n">
        <v>0.7</v>
      </c>
      <c r="R175" s="115" t="n">
        <v>9.52380952380948</v>
      </c>
      <c r="S175" s="115" t="n">
        <v>-37.4372215426144</v>
      </c>
      <c r="T175" s="115" t="n">
        <v>-46.2352631068889</v>
      </c>
      <c r="U175" s="115" t="n">
        <v>0</v>
      </c>
      <c r="V175" s="115" t="n">
        <v>0</v>
      </c>
      <c r="W175" s="115" t="n">
        <v>66.928</v>
      </c>
      <c r="X175" s="115" t="n">
        <v>3.082</v>
      </c>
      <c r="Y175" s="115" t="n">
        <v>2.67712</v>
      </c>
      <c r="Z175" s="115" t="n">
        <v>6.164</v>
      </c>
      <c r="AA175" s="115" t="n">
        <v>20210219</v>
      </c>
      <c r="AB175" s="115"/>
      <c r="AC175" s="115" t="n">
        <v>61.22</v>
      </c>
      <c r="AD175" s="115"/>
      <c r="AE175" s="115" t="n">
        <v>50</v>
      </c>
      <c r="AF175" s="115"/>
      <c r="AG175" s="115" t="n">
        <v>62.95</v>
      </c>
      <c r="AH175" s="115"/>
      <c r="AI175" s="115"/>
      <c r="AJ175" s="115" t="n">
        <v>2.88923076923077</v>
      </c>
      <c r="AK175" s="115" t="n">
        <v>5</v>
      </c>
      <c r="AL175" s="115" t="n">
        <v>8794</v>
      </c>
      <c r="AM175" s="115" t="n">
        <v>8679</v>
      </c>
      <c r="AN175" s="115" t="n">
        <v>11818.618</v>
      </c>
      <c r="AO175" s="115" t="n">
        <v>7508</v>
      </c>
      <c r="AP175" s="115" t="n">
        <v>115</v>
      </c>
      <c r="AQ175" s="115" t="n">
        <v>9.73041010378709</v>
      </c>
      <c r="AR175" s="115" t="n">
        <v>17.1283963771976</v>
      </c>
      <c r="AS175" s="115" t="n">
        <v>1.71283963771976</v>
      </c>
      <c r="AT175" s="115" t="n">
        <v>3.7</v>
      </c>
      <c r="AU175" s="115"/>
      <c r="AV175" s="115" t="s">
        <v>1518</v>
      </c>
      <c r="AW175" s="115" t="s">
        <v>623</v>
      </c>
      <c r="AX175" s="115" t="s">
        <v>1181</v>
      </c>
      <c r="AY175" s="115" t="s">
        <v>625</v>
      </c>
      <c r="AZ175" s="115" t="s">
        <v>660</v>
      </c>
      <c r="BA175" s="115" t="s">
        <v>625</v>
      </c>
      <c r="BB175" s="115" t="s">
        <v>644</v>
      </c>
      <c r="BC175" s="115" t="s">
        <v>621</v>
      </c>
      <c r="BD175" s="115" t="s">
        <v>700</v>
      </c>
      <c r="BE175" s="115" t="s">
        <v>621</v>
      </c>
      <c r="BF175" s="115" t="s">
        <v>662</v>
      </c>
      <c r="BG175" s="115" t="s">
        <v>625</v>
      </c>
      <c r="BH175" s="115" t="s">
        <v>646</v>
      </c>
      <c r="BI175" t="s">
        <v>625</v>
      </c>
      <c r="BJ175" t="s">
        <v>889</v>
      </c>
      <c r="BK175" t="s">
        <v>623</v>
      </c>
      <c r="BL175" t="s">
        <v>630</v>
      </c>
      <c r="BM175"/>
      <c r="BN175" t="s">
        <v>710</v>
      </c>
      <c r="BO175" t="s">
        <v>623</v>
      </c>
      <c r="BP175" t="s">
        <v>694</v>
      </c>
      <c r="BQ175" t="s">
        <v>625</v>
      </c>
      <c r="BR175" t="s">
        <v>630</v>
      </c>
      <c r="BS175"/>
      <c r="BT175" t="s">
        <v>1519</v>
      </c>
      <c r="BU175" t="s">
        <v>621</v>
      </c>
      <c r="BV175" t="s">
        <v>650</v>
      </c>
      <c r="BW175" t="s">
        <v>621</v>
      </c>
      <c r="BX175" t="s">
        <v>725</v>
      </c>
      <c r="BY175" t="s">
        <v>625</v>
      </c>
      <c r="BZ175" t="s">
        <v>652</v>
      </c>
      <c r="CA175" t="s">
        <v>625</v>
      </c>
      <c r="CB175" t="s">
        <v>925</v>
      </c>
      <c r="CC175" t="s">
        <v>623</v>
      </c>
      <c r="CD175" t="n">
        <v>0</v>
      </c>
      <c r="CE175" t="s">
        <v>621</v>
      </c>
      <c r="CF175" t="n">
        <v>0</v>
      </c>
      <c r="CG175" t="s">
        <v>621</v>
      </c>
      <c r="CH175" t="n">
        <v>4.6</v>
      </c>
      <c r="CI175" t="s">
        <v>625</v>
      </c>
      <c r="CJ175" t="s">
        <v>637</v>
      </c>
      <c r="CK175" t="s">
        <v>621</v>
      </c>
      <c r="CL175" t="s">
        <v>655</v>
      </c>
      <c r="CM175" t="s">
        <v>621</v>
      </c>
      <c r="CN175" t="n">
        <v>4.25</v>
      </c>
      <c r="CO175" t="n">
        <v>0</v>
      </c>
    </row>
    <row r="176">
      <c r="A176" s="119" t="n">
        <v>218</v>
      </c>
      <c r="B176" s="119" t="s">
        <v>1520</v>
      </c>
      <c r="C176" s="119" t="s">
        <v>1521</v>
      </c>
      <c r="D176" s="115"/>
      <c r="E176" s="115" t="str">
        <f>IFERROR(GEOMEAN(F176, G176), MAX(F176, G176))</f>
      </c>
      <c r="F176" s="115" t="str">
        <f>MAX(J176, CN176)</f>
      </c>
      <c r="G176" s="115" t="str">
        <f>MAX(R176, U176, V176, Y176, Z176, AJ176, CO176)</f>
      </c>
      <c r="H176" s="115"/>
      <c r="I176" s="115" t="n">
        <v>52.4</v>
      </c>
      <c r="J176" s="115" t="n">
        <v>3.52</v>
      </c>
      <c r="K176" s="115" t="n">
        <v>0</v>
      </c>
      <c r="L176" s="115" t="n">
        <v>0.7</v>
      </c>
      <c r="M176" s="115"/>
      <c r="N176" s="115"/>
      <c r="O176" s="115" t="n">
        <v>0.2</v>
      </c>
      <c r="P176" s="115" t="n">
        <v>0.4</v>
      </c>
      <c r="Q176" s="115" t="n">
        <v>0.3</v>
      </c>
      <c r="R176" s="115" t="n">
        <v>0</v>
      </c>
      <c r="S176" s="115" t="n">
        <v>-25.0674891146589</v>
      </c>
      <c r="T176" s="115" t="n">
        <v>9.10818364673425</v>
      </c>
      <c r="U176" s="115" t="n">
        <v>0</v>
      </c>
      <c r="V176" s="115" t="n">
        <v>0.607212243115619</v>
      </c>
      <c r="W176" s="115" t="n">
        <v>88.373</v>
      </c>
      <c r="X176" s="115" t="n">
        <v>1.074</v>
      </c>
      <c r="Y176" s="115" t="n">
        <v>3.53492</v>
      </c>
      <c r="Z176" s="115" t="n">
        <v>2.148</v>
      </c>
      <c r="AA176" s="115" t="n">
        <v>20210219</v>
      </c>
      <c r="AB176" s="115"/>
      <c r="AC176" s="115" t="n">
        <v>62.11</v>
      </c>
      <c r="AD176" s="115"/>
      <c r="AE176" s="115" t="n">
        <v>0</v>
      </c>
      <c r="AF176" s="115"/>
      <c r="AG176" s="115" t="n">
        <v>71.67</v>
      </c>
      <c r="AH176" s="115"/>
      <c r="AI176" s="115"/>
      <c r="AJ176" s="115" t="n">
        <v>2.75230769230769</v>
      </c>
      <c r="AK176" s="115" t="n">
        <v>10</v>
      </c>
      <c r="AL176" s="115" t="n">
        <v>32450</v>
      </c>
      <c r="AM176" s="115" t="n">
        <v>31933</v>
      </c>
      <c r="AN176" s="115" t="n">
        <v>84339.067</v>
      </c>
      <c r="AO176" s="115" t="n">
        <v>27377</v>
      </c>
      <c r="AP176" s="115" t="n">
        <v>517</v>
      </c>
      <c r="AQ176" s="115" t="n">
        <v>6.1300180140717</v>
      </c>
      <c r="AR176" s="115" t="n">
        <v>18.5301530481791</v>
      </c>
      <c r="AS176" s="115" t="n">
        <v>1.85301530481791</v>
      </c>
      <c r="AT176" s="115" t="n">
        <v>3.9</v>
      </c>
      <c r="AU176" s="115"/>
      <c r="AV176" s="115" t="s">
        <v>1522</v>
      </c>
      <c r="AW176" s="115" t="s">
        <v>623</v>
      </c>
      <c r="AX176" s="115" t="s">
        <v>715</v>
      </c>
      <c r="AY176" s="115" t="s">
        <v>621</v>
      </c>
      <c r="AZ176" s="115" t="s">
        <v>660</v>
      </c>
      <c r="BA176" s="115" t="s">
        <v>625</v>
      </c>
      <c r="BB176" s="115" t="s">
        <v>644</v>
      </c>
      <c r="BC176" s="115" t="s">
        <v>621</v>
      </c>
      <c r="BD176" s="115" t="s">
        <v>645</v>
      </c>
      <c r="BE176" s="115" t="s">
        <v>625</v>
      </c>
      <c r="BF176" s="115" t="s">
        <v>708</v>
      </c>
      <c r="BG176" s="115" t="s">
        <v>621</v>
      </c>
      <c r="BH176" s="115" t="s">
        <v>672</v>
      </c>
      <c r="BI176" t="s">
        <v>621</v>
      </c>
      <c r="BJ176" t="s">
        <v>629</v>
      </c>
      <c r="BK176" t="s">
        <v>623</v>
      </c>
      <c r="BL176" t="s">
        <v>1523</v>
      </c>
      <c r="BM176" t="s">
        <v>625</v>
      </c>
      <c r="BN176" t="s">
        <v>1195</v>
      </c>
      <c r="BO176" t="s">
        <v>623</v>
      </c>
      <c r="BP176" t="s">
        <v>752</v>
      </c>
      <c r="BQ176" t="s">
        <v>623</v>
      </c>
      <c r="BR176" t="s">
        <v>630</v>
      </c>
      <c r="BS176"/>
      <c r="BT176" t="s">
        <v>1524</v>
      </c>
      <c r="BU176" t="s">
        <v>621</v>
      </c>
      <c r="BV176" t="s">
        <v>650</v>
      </c>
      <c r="BW176" t="s">
        <v>621</v>
      </c>
      <c r="BX176" t="s">
        <v>651</v>
      </c>
      <c r="BY176" t="s">
        <v>625</v>
      </c>
      <c r="BZ176" t="s">
        <v>666</v>
      </c>
      <c r="CA176" t="s">
        <v>621</v>
      </c>
      <c r="CB176" t="s">
        <v>1525</v>
      </c>
      <c r="CC176" t="s">
        <v>623</v>
      </c>
      <c r="CD176" t="n">
        <v>1.1</v>
      </c>
      <c r="CE176" t="s">
        <v>621</v>
      </c>
      <c r="CF176" t="n">
        <v>0</v>
      </c>
      <c r="CG176" t="s">
        <v>621</v>
      </c>
      <c r="CH176" t="n">
        <v>1.2</v>
      </c>
      <c r="CI176" t="s">
        <v>621</v>
      </c>
      <c r="CJ176" t="s">
        <v>630</v>
      </c>
      <c r="CK176"/>
      <c r="CL176" t="s">
        <v>655</v>
      </c>
      <c r="CM176" t="s">
        <v>621</v>
      </c>
      <c r="CN176" t="n">
        <v>4.75</v>
      </c>
      <c r="CO176" t="n">
        <v>0</v>
      </c>
    </row>
    <row r="177">
      <c r="A177" s="119" t="n">
        <v>219</v>
      </c>
      <c r="B177" s="119" t="s">
        <v>1526</v>
      </c>
      <c r="C177" s="119" t="s">
        <v>1527</v>
      </c>
      <c r="D177" s="115"/>
      <c r="E177" s="115" t="str">
        <f>IFERROR(GEOMEAN(F177, G177), MAX(F177, G177))</f>
      </c>
      <c r="F177" s="115" t="str">
        <f>MAX(J177, CN177)</f>
      </c>
      <c r="G177" s="115" t="str">
        <f>MAX(R177, U177, V177, Y177, Z177, AJ177, CO177)</f>
      </c>
      <c r="H177" s="115"/>
      <c r="I177" s="115" t="n">
        <v>21.6</v>
      </c>
      <c r="J177" s="115" t="n">
        <v>9.68</v>
      </c>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t="n">
        <v>5.1</v>
      </c>
      <c r="AU177" s="115"/>
      <c r="AV177" s="115" t="s">
        <v>630</v>
      </c>
      <c r="AW177" s="115"/>
      <c r="AX177" s="115" t="s">
        <v>630</v>
      </c>
      <c r="AY177" s="115"/>
      <c r="AZ177" s="115" t="s">
        <v>630</v>
      </c>
      <c r="BA177" s="115"/>
      <c r="BB177" s="115" t="s">
        <v>630</v>
      </c>
      <c r="BC177" s="115"/>
      <c r="BD177" s="115" t="s">
        <v>630</v>
      </c>
      <c r="BE177" s="115"/>
      <c r="BF177" s="115" t="s">
        <v>630</v>
      </c>
      <c r="BG177" s="115"/>
      <c r="BH177" s="115" t="s">
        <v>630</v>
      </c>
      <c r="BI177"/>
      <c r="BJ177" t="s">
        <v>1129</v>
      </c>
      <c r="BK177" t="s">
        <v>625</v>
      </c>
      <c r="BL177" t="s">
        <v>630</v>
      </c>
      <c r="BM177"/>
      <c r="BN177" t="s">
        <v>1168</v>
      </c>
      <c r="BO177" t="s">
        <v>621</v>
      </c>
      <c r="BP177" t="s">
        <v>649</v>
      </c>
      <c r="BQ177" t="s">
        <v>621</v>
      </c>
      <c r="BR177" t="s">
        <v>630</v>
      </c>
      <c r="BS177"/>
      <c r="BT177" t="s">
        <v>630</v>
      </c>
      <c r="BU177"/>
      <c r="BV177" t="s">
        <v>630</v>
      </c>
      <c r="BW177"/>
      <c r="BX177" t="s">
        <v>630</v>
      </c>
      <c r="BY177"/>
      <c r="BZ177" t="s">
        <v>630</v>
      </c>
      <c r="CA177"/>
      <c r="CB177" t="s">
        <v>630</v>
      </c>
      <c r="CC177"/>
      <c r="CD177" t="n">
        <v>0.1</v>
      </c>
      <c r="CE177" t="s">
        <v>621</v>
      </c>
      <c r="CF177" t="n">
        <v>0</v>
      </c>
      <c r="CG177" t="s">
        <v>621</v>
      </c>
      <c r="CH177" t="n">
        <v>0.5</v>
      </c>
      <c r="CI177" t="s">
        <v>621</v>
      </c>
      <c r="CJ177" t="s">
        <v>630</v>
      </c>
      <c r="CK177"/>
      <c r="CL177" t="s">
        <v>655</v>
      </c>
      <c r="CM177" t="s">
        <v>621</v>
      </c>
      <c r="CN177" t="n">
        <v>7.75</v>
      </c>
      <c r="CO177" t="n">
        <v>0</v>
      </c>
    </row>
    <row r="178">
      <c r="A178" s="119" t="n">
        <v>220</v>
      </c>
      <c r="B178" s="119" t="s">
        <v>1528</v>
      </c>
      <c r="C178" s="119" t="s">
        <v>1529</v>
      </c>
      <c r="D178" s="115"/>
      <c r="E178" s="115" t="str">
        <f>IFERROR(GEOMEAN(F178, G178), MAX(F178, G178))</f>
      </c>
      <c r="F178" s="115" t="str">
        <f>MAX(J178, CN178)</f>
      </c>
      <c r="G178" s="115" t="str">
        <f>MAX(R178, U178, V178, Y178, Z178, AJ178, CO178)</f>
      </c>
      <c r="H178" s="115"/>
      <c r="I178" s="115" t="n">
        <v>36.4</v>
      </c>
      <c r="J178" s="115" t="n">
        <v>6.72</v>
      </c>
      <c r="K178" s="115" t="n">
        <v>1</v>
      </c>
      <c r="L178" s="115" t="n">
        <v>0.1</v>
      </c>
      <c r="M178" s="115"/>
      <c r="N178" s="115"/>
      <c r="O178" s="115" t="n">
        <v>0.2</v>
      </c>
      <c r="P178" s="115" t="n">
        <v>0</v>
      </c>
      <c r="Q178" s="115" t="n">
        <v>0.3</v>
      </c>
      <c r="R178" s="115" t="n">
        <v>0</v>
      </c>
      <c r="S178" s="115" t="n">
        <v>0.01</v>
      </c>
      <c r="T178" s="115" t="n">
        <v>0.01</v>
      </c>
      <c r="U178" s="115" t="n">
        <v>0.000666666666667481</v>
      </c>
      <c r="V178" s="115" t="n">
        <v>0.000666666666667481</v>
      </c>
      <c r="W178" s="115" t="n">
        <v>0</v>
      </c>
      <c r="X178" s="115" t="n">
        <v>0</v>
      </c>
      <c r="Y178" s="115" t="n">
        <v>0</v>
      </c>
      <c r="Z178" s="115" t="n">
        <v>0</v>
      </c>
      <c r="AA178" s="115" t="n">
        <v>20210219</v>
      </c>
      <c r="AB178" s="115"/>
      <c r="AC178" s="115" t="n">
        <v>9.44</v>
      </c>
      <c r="AD178" s="115"/>
      <c r="AE178" s="115" t="n">
        <v>0</v>
      </c>
      <c r="AF178" s="115"/>
      <c r="AG178" s="115" t="n">
        <v>10.9</v>
      </c>
      <c r="AH178" s="115"/>
      <c r="AI178" s="115"/>
      <c r="AJ178" s="115" t="n">
        <v>10</v>
      </c>
      <c r="AK178" s="115" t="n">
        <v>10</v>
      </c>
      <c r="AL178" s="115" t="n">
        <v>21</v>
      </c>
      <c r="AM178" s="115" t="n">
        <v>21</v>
      </c>
      <c r="AN178" s="115" t="n">
        <v>59734.213</v>
      </c>
      <c r="AO178" s="115" t="n">
        <v>21</v>
      </c>
      <c r="AP178" s="115" t="n">
        <v>0</v>
      </c>
      <c r="AQ178" s="115" t="n">
        <v>0</v>
      </c>
      <c r="AR178" s="115" t="n">
        <v>0</v>
      </c>
      <c r="AS178" s="115" t="n">
        <v>0</v>
      </c>
      <c r="AT178" s="115" t="n">
        <v>5.6</v>
      </c>
      <c r="AU178" s="115"/>
      <c r="AV178" s="115" t="s">
        <v>1058</v>
      </c>
      <c r="AW178" s="115" t="s">
        <v>621</v>
      </c>
      <c r="AX178" s="115" t="s">
        <v>1530</v>
      </c>
      <c r="AY178" s="115" t="s">
        <v>623</v>
      </c>
      <c r="AZ178" s="115" t="s">
        <v>624</v>
      </c>
      <c r="BA178" s="115" t="s">
        <v>625</v>
      </c>
      <c r="BB178" s="115" t="s">
        <v>626</v>
      </c>
      <c r="BC178" s="115" t="s">
        <v>623</v>
      </c>
      <c r="BD178" s="115" t="s">
        <v>626</v>
      </c>
      <c r="BE178" s="115" t="s">
        <v>623</v>
      </c>
      <c r="BF178" s="115" t="s">
        <v>627</v>
      </c>
      <c r="BG178" s="115" t="s">
        <v>623</v>
      </c>
      <c r="BH178" s="115" t="s">
        <v>628</v>
      </c>
      <c r="BI178" t="s">
        <v>623</v>
      </c>
      <c r="BJ178" t="s">
        <v>860</v>
      </c>
      <c r="BK178" t="s">
        <v>621</v>
      </c>
      <c r="BL178" t="s">
        <v>630</v>
      </c>
      <c r="BM178"/>
      <c r="BN178" t="s">
        <v>825</v>
      </c>
      <c r="BO178" t="s">
        <v>625</v>
      </c>
      <c r="BP178" t="s">
        <v>649</v>
      </c>
      <c r="BQ178" t="s">
        <v>621</v>
      </c>
      <c r="BR178" t="s">
        <v>1531</v>
      </c>
      <c r="BS178" t="s">
        <v>625</v>
      </c>
      <c r="BT178" t="s">
        <v>630</v>
      </c>
      <c r="BU178"/>
      <c r="BV178" t="s">
        <v>875</v>
      </c>
      <c r="BW178" t="s">
        <v>623</v>
      </c>
      <c r="BX178" t="s">
        <v>725</v>
      </c>
      <c r="BY178" t="s">
        <v>625</v>
      </c>
      <c r="BZ178" t="s">
        <v>778</v>
      </c>
      <c r="CA178" t="s">
        <v>623</v>
      </c>
      <c r="CB178" t="s">
        <v>630</v>
      </c>
      <c r="CC178"/>
      <c r="CD178" t="n">
        <v>1.7</v>
      </c>
      <c r="CE178" t="s">
        <v>621</v>
      </c>
      <c r="CF178" t="n">
        <v>0.8</v>
      </c>
      <c r="CG178" t="s">
        <v>621</v>
      </c>
      <c r="CH178" t="n">
        <v>4.4</v>
      </c>
      <c r="CI178" t="s">
        <v>625</v>
      </c>
      <c r="CJ178" t="s">
        <v>637</v>
      </c>
      <c r="CK178" t="s">
        <v>621</v>
      </c>
      <c r="CL178" t="s">
        <v>623</v>
      </c>
      <c r="CM178" t="s">
        <v>623</v>
      </c>
      <c r="CN178" t="n">
        <v>9</v>
      </c>
      <c r="CO178" t="n">
        <v>0</v>
      </c>
    </row>
    <row r="179">
      <c r="A179" s="119" t="n">
        <v>221</v>
      </c>
      <c r="B179" s="119" t="s">
        <v>1532</v>
      </c>
      <c r="C179" s="119" t="s">
        <v>1533</v>
      </c>
      <c r="D179" s="115"/>
      <c r="E179" s="115" t="str">
        <f>IFERROR(GEOMEAN(F179, G179), MAX(F179, G179))</f>
      </c>
      <c r="F179" s="115" t="str">
        <f>MAX(J179, CN179)</f>
      </c>
      <c r="G179" s="115" t="str">
        <f>MAX(R179, U179, V179, Y179, Z179, AJ179, CO179)</f>
      </c>
      <c r="H179" s="115"/>
      <c r="I179" s="115" t="n">
        <v>44.3</v>
      </c>
      <c r="J179" s="115" t="n">
        <v>5.14</v>
      </c>
      <c r="K179" s="115" t="n">
        <v>0.8</v>
      </c>
      <c r="L179" s="115" t="n">
        <v>0.7</v>
      </c>
      <c r="M179" s="115"/>
      <c r="N179" s="115"/>
      <c r="O179" s="115" t="n">
        <v>0.5</v>
      </c>
      <c r="P179" s="115" t="n">
        <v>0.7</v>
      </c>
      <c r="Q179" s="115" t="n">
        <v>0.7</v>
      </c>
      <c r="R179" s="115" t="n">
        <v>9.52380952380948</v>
      </c>
      <c r="S179" s="115" t="n">
        <v>-56.7263786441869</v>
      </c>
      <c r="T179" s="115" t="n">
        <v>-53.974688550524</v>
      </c>
      <c r="U179" s="115" t="n">
        <v>0</v>
      </c>
      <c r="V179" s="115" t="n">
        <v>0</v>
      </c>
      <c r="W179" s="115" t="n">
        <v>0.662</v>
      </c>
      <c r="X179" s="115" t="n">
        <v>0.009</v>
      </c>
      <c r="Y179" s="115" t="n">
        <v>0.0264799999999994</v>
      </c>
      <c r="Z179" s="115" t="n">
        <v>0.0180000000000007</v>
      </c>
      <c r="AA179" s="115" t="n">
        <v>20210219</v>
      </c>
      <c r="AB179" s="115"/>
      <c r="AC179" s="115" t="n">
        <v>40.56</v>
      </c>
      <c r="AD179" s="115"/>
      <c r="AE179" s="115" t="n">
        <v>0</v>
      </c>
      <c r="AF179" s="115"/>
      <c r="AG179" s="115" t="n">
        <v>46.79</v>
      </c>
      <c r="AH179" s="115"/>
      <c r="AI179" s="115"/>
      <c r="AJ179" s="115" t="n">
        <v>6.06769230769231</v>
      </c>
      <c r="AK179" s="115" t="n">
        <v>10</v>
      </c>
      <c r="AL179" s="115" t="n">
        <v>331</v>
      </c>
      <c r="AM179" s="115" t="n">
        <v>331</v>
      </c>
      <c r="AN179" s="115" t="n">
        <v>45741</v>
      </c>
      <c r="AO179" s="115" t="n">
        <v>328</v>
      </c>
      <c r="AP179" s="115" t="n">
        <v>0</v>
      </c>
      <c r="AQ179" s="115" t="n">
        <v>0</v>
      </c>
      <c r="AR179" s="115" t="n">
        <v>0.914634146341456</v>
      </c>
      <c r="AS179" s="115" t="n">
        <v>0.0914634146341449</v>
      </c>
      <c r="AT179" s="115" t="n">
        <v>6.1</v>
      </c>
      <c r="AU179" s="115"/>
      <c r="AV179" s="115" t="s">
        <v>1328</v>
      </c>
      <c r="AW179" s="115" t="s">
        <v>621</v>
      </c>
      <c r="AX179" s="115" t="s">
        <v>1003</v>
      </c>
      <c r="AY179" s="115" t="s">
        <v>625</v>
      </c>
      <c r="AZ179" s="115" t="s">
        <v>643</v>
      </c>
      <c r="BA179" s="115" t="s">
        <v>625</v>
      </c>
      <c r="BB179" s="115" t="s">
        <v>644</v>
      </c>
      <c r="BC179" s="115" t="s">
        <v>621</v>
      </c>
      <c r="BD179" s="115" t="s">
        <v>661</v>
      </c>
      <c r="BE179" s="115" t="s">
        <v>625</v>
      </c>
      <c r="BF179" s="115" t="s">
        <v>627</v>
      </c>
      <c r="BG179" s="115" t="s">
        <v>623</v>
      </c>
      <c r="BH179" s="115" t="s">
        <v>646</v>
      </c>
      <c r="BI179" t="s">
        <v>625</v>
      </c>
      <c r="BJ179" t="s">
        <v>1143</v>
      </c>
      <c r="BK179" t="s">
        <v>625</v>
      </c>
      <c r="BL179" t="s">
        <v>630</v>
      </c>
      <c r="BM179"/>
      <c r="BN179" t="s">
        <v>1270</v>
      </c>
      <c r="BO179" t="s">
        <v>625</v>
      </c>
      <c r="BP179" t="s">
        <v>694</v>
      </c>
      <c r="BQ179" t="s">
        <v>625</v>
      </c>
      <c r="BR179" t="s">
        <v>1534</v>
      </c>
      <c r="BS179" t="s">
        <v>623</v>
      </c>
      <c r="BT179" t="s">
        <v>630</v>
      </c>
      <c r="BU179"/>
      <c r="BV179" t="s">
        <v>650</v>
      </c>
      <c r="BW179" t="s">
        <v>621</v>
      </c>
      <c r="BX179" t="s">
        <v>725</v>
      </c>
      <c r="BY179" t="s">
        <v>625</v>
      </c>
      <c r="BZ179" t="s">
        <v>652</v>
      </c>
      <c r="CA179" t="s">
        <v>625</v>
      </c>
      <c r="CB179" t="s">
        <v>1535</v>
      </c>
      <c r="CC179" t="s">
        <v>623</v>
      </c>
      <c r="CD179" t="n">
        <v>0</v>
      </c>
      <c r="CE179" t="s">
        <v>621</v>
      </c>
      <c r="CF179" t="n">
        <v>0</v>
      </c>
      <c r="CG179" t="s">
        <v>621</v>
      </c>
      <c r="CH179" t="n">
        <v>3.7</v>
      </c>
      <c r="CI179" t="s">
        <v>625</v>
      </c>
      <c r="CJ179" t="s">
        <v>637</v>
      </c>
      <c r="CK179" t="s">
        <v>621</v>
      </c>
      <c r="CL179" t="s">
        <v>625</v>
      </c>
      <c r="CM179" t="s">
        <v>623</v>
      </c>
      <c r="CN179" t="n">
        <v>10</v>
      </c>
      <c r="CO179" t="n">
        <v>10</v>
      </c>
    </row>
    <row r="180">
      <c r="A180" s="119" t="n">
        <v>222</v>
      </c>
      <c r="B180" s="119" t="s">
        <v>1536</v>
      </c>
      <c r="C180" s="119" t="s">
        <v>1537</v>
      </c>
      <c r="D180" s="115"/>
      <c r="E180" s="115" t="str">
        <f>IFERROR(GEOMEAN(F180, G180), MAX(F180, G180))</f>
      </c>
      <c r="F180" s="115" t="str">
        <f>MAX(J180, CN180)</f>
      </c>
      <c r="G180" s="115" t="str">
        <f>MAX(R180, U180, V180, Y180, Z180, AJ180, CO180)</f>
      </c>
      <c r="H180" s="115"/>
      <c r="I180" s="115" t="n">
        <v>38</v>
      </c>
      <c r="J180" s="115" t="n">
        <v>6.4</v>
      </c>
      <c r="K180" s="115" t="n">
        <v>0</v>
      </c>
      <c r="L180" s="115" t="n">
        <v>0.6</v>
      </c>
      <c r="M180" s="115"/>
      <c r="N180" s="115"/>
      <c r="O180" s="115" t="n">
        <v>0.2</v>
      </c>
      <c r="P180" s="115" t="n">
        <v>0.3</v>
      </c>
      <c r="Q180" s="115" t="n">
        <v>0.3</v>
      </c>
      <c r="R180" s="115" t="n">
        <v>0</v>
      </c>
      <c r="S180" s="115" t="n">
        <v>-9.80713484279489</v>
      </c>
      <c r="T180" s="115" t="n">
        <v>-1.97630337055143</v>
      </c>
      <c r="U180" s="115" t="n">
        <v>0</v>
      </c>
      <c r="V180" s="115" t="n">
        <v>0</v>
      </c>
      <c r="W180" s="115" t="n">
        <v>99.697</v>
      </c>
      <c r="X180" s="115" t="n">
        <v>2.812</v>
      </c>
      <c r="Y180" s="115" t="n">
        <v>3.98788</v>
      </c>
      <c r="Z180" s="115" t="n">
        <v>5.624</v>
      </c>
      <c r="AA180" s="115" t="n">
        <v>20210219</v>
      </c>
      <c r="AB180" s="115"/>
      <c r="AC180" s="115" t="n">
        <v>54.44</v>
      </c>
      <c r="AD180" s="115"/>
      <c r="AE180" s="115" t="n">
        <v>37.5</v>
      </c>
      <c r="AF180" s="115"/>
      <c r="AG180" s="115" t="n">
        <v>57.05</v>
      </c>
      <c r="AH180" s="115"/>
      <c r="AI180" s="115"/>
      <c r="AJ180" s="115" t="n">
        <v>3.93230769230769</v>
      </c>
      <c r="AK180" s="115" t="n">
        <v>6.25</v>
      </c>
      <c r="AL180" s="115" t="n">
        <v>34294</v>
      </c>
      <c r="AM180" s="115" t="n">
        <v>32796</v>
      </c>
      <c r="AN180" s="115" t="n">
        <v>43733.759</v>
      </c>
      <c r="AO180" s="115" t="n">
        <v>25578</v>
      </c>
      <c r="AP180" s="115" t="n">
        <v>1498</v>
      </c>
      <c r="AQ180" s="115" t="n">
        <v>34.2527153908723</v>
      </c>
      <c r="AR180" s="115" t="n">
        <v>34.0761591993119</v>
      </c>
      <c r="AS180" s="115" t="n">
        <v>3.40761591993119</v>
      </c>
      <c r="AT180" s="115" t="n">
        <v>4</v>
      </c>
      <c r="AU180" s="115"/>
      <c r="AV180" s="115" t="s">
        <v>1538</v>
      </c>
      <c r="AW180" s="115" t="s">
        <v>623</v>
      </c>
      <c r="AX180" s="115" t="s">
        <v>1098</v>
      </c>
      <c r="AY180" s="115" t="s">
        <v>625</v>
      </c>
      <c r="AZ180" s="115" t="s">
        <v>643</v>
      </c>
      <c r="BA180" s="115" t="s">
        <v>625</v>
      </c>
      <c r="BB180" s="115" t="s">
        <v>644</v>
      </c>
      <c r="BC180" s="115" t="s">
        <v>621</v>
      </c>
      <c r="BD180" s="115" t="s">
        <v>645</v>
      </c>
      <c r="BE180" s="115" t="s">
        <v>625</v>
      </c>
      <c r="BF180" s="115" t="s">
        <v>662</v>
      </c>
      <c r="BG180" s="115" t="s">
        <v>625</v>
      </c>
      <c r="BH180" s="115" t="s">
        <v>646</v>
      </c>
      <c r="BI180" t="s">
        <v>625</v>
      </c>
      <c r="BJ180" t="s">
        <v>1121</v>
      </c>
      <c r="BK180" t="s">
        <v>623</v>
      </c>
      <c r="BL180" t="s">
        <v>680</v>
      </c>
      <c r="BM180" t="s">
        <v>625</v>
      </c>
      <c r="BN180" t="s">
        <v>849</v>
      </c>
      <c r="BO180" t="s">
        <v>625</v>
      </c>
      <c r="BP180" t="s">
        <v>649</v>
      </c>
      <c r="BQ180" t="s">
        <v>621</v>
      </c>
      <c r="BR180" t="s">
        <v>630</v>
      </c>
      <c r="BS180"/>
      <c r="BT180" t="s">
        <v>1111</v>
      </c>
      <c r="BU180" t="s">
        <v>623</v>
      </c>
      <c r="BV180" t="s">
        <v>650</v>
      </c>
      <c r="BW180" t="s">
        <v>621</v>
      </c>
      <c r="BX180" t="s">
        <v>635</v>
      </c>
      <c r="BY180" t="s">
        <v>621</v>
      </c>
      <c r="BZ180" t="s">
        <v>666</v>
      </c>
      <c r="CA180" t="s">
        <v>621</v>
      </c>
      <c r="CB180" t="s">
        <v>1539</v>
      </c>
      <c r="CC180" t="s">
        <v>623</v>
      </c>
      <c r="CD180" t="n">
        <v>2.4</v>
      </c>
      <c r="CE180" t="s">
        <v>625</v>
      </c>
      <c r="CF180" t="n">
        <v>0</v>
      </c>
      <c r="CG180" t="s">
        <v>621</v>
      </c>
      <c r="CH180" t="n">
        <v>0.6</v>
      </c>
      <c r="CI180" t="s">
        <v>621</v>
      </c>
      <c r="CJ180" t="s">
        <v>630</v>
      </c>
      <c r="CK180"/>
      <c r="CL180" t="s">
        <v>623</v>
      </c>
      <c r="CM180" t="s">
        <v>623</v>
      </c>
      <c r="CN180" t="n">
        <v>5</v>
      </c>
      <c r="CO180" t="n">
        <v>0</v>
      </c>
    </row>
    <row r="181">
      <c r="A181" s="119" t="n">
        <v>223</v>
      </c>
      <c r="B181" s="119" t="s">
        <v>1540</v>
      </c>
      <c r="C181" s="119" t="s">
        <v>1541</v>
      </c>
      <c r="D181" s="115"/>
      <c r="E181" s="115" t="str">
        <f>IFERROR(GEOMEAN(F181, G181), MAX(F181, G181))</f>
      </c>
      <c r="F181" s="115" t="str">
        <f>MAX(J181, CN181)</f>
      </c>
      <c r="G181" s="115" t="str">
        <f>MAX(R181, U181, V181, Y181, Z181, AJ181, CO181)</f>
      </c>
      <c r="H181" s="115"/>
      <c r="I181" s="115" t="n">
        <v>41.3</v>
      </c>
      <c r="J181" s="115" t="n">
        <v>5.74</v>
      </c>
      <c r="K181" s="115" t="n">
        <v>0.7</v>
      </c>
      <c r="L181" s="115" t="n">
        <v>0.6</v>
      </c>
      <c r="M181" s="115"/>
      <c r="N181" s="115"/>
      <c r="O181" s="115" t="n">
        <v>0.5</v>
      </c>
      <c r="P181" s="115" t="n">
        <v>0.7</v>
      </c>
      <c r="Q181" s="115" t="n">
        <v>0.6</v>
      </c>
      <c r="R181" s="115" t="n">
        <v>7.14285714285711</v>
      </c>
      <c r="S181" s="115" t="n">
        <v>-24.4293291643912</v>
      </c>
      <c r="T181" s="115" t="n">
        <v>-14.6062906845313</v>
      </c>
      <c r="U181" s="115" t="n">
        <v>0</v>
      </c>
      <c r="V181" s="115" t="n">
        <v>0</v>
      </c>
      <c r="W181" s="115" t="n">
        <v>143.855</v>
      </c>
      <c r="X181" s="115" t="n">
        <v>1.398</v>
      </c>
      <c r="Y181" s="115" t="n">
        <v>5.7542</v>
      </c>
      <c r="Z181" s="115" t="n">
        <v>2.796</v>
      </c>
      <c r="AA181" s="115" t="n">
        <v>20210219</v>
      </c>
      <c r="AB181" s="115"/>
      <c r="AC181" s="115" t="n">
        <v>63.89</v>
      </c>
      <c r="AD181" s="115"/>
      <c r="AE181" s="115" t="n">
        <v>87.5</v>
      </c>
      <c r="AF181" s="115"/>
      <c r="AG181" s="115" t="n">
        <v>60.26</v>
      </c>
      <c r="AH181" s="115"/>
      <c r="AI181" s="115"/>
      <c r="AJ181" s="115" t="n">
        <v>2.47846153846154</v>
      </c>
      <c r="AK181" s="115" t="n">
        <v>1.25</v>
      </c>
      <c r="AL181" s="115" t="n">
        <v>813</v>
      </c>
      <c r="AM181" s="115" t="n">
        <v>782</v>
      </c>
      <c r="AN181" s="115" t="n">
        <v>3473.727</v>
      </c>
      <c r="AO181" s="115" t="n">
        <v>533</v>
      </c>
      <c r="AP181" s="115" t="n">
        <v>31</v>
      </c>
      <c r="AQ181" s="115" t="n">
        <v>8.92413249515578</v>
      </c>
      <c r="AR181" s="115" t="n">
        <v>52.5328330206379</v>
      </c>
      <c r="AS181" s="115" t="n">
        <v>5.25328330206379</v>
      </c>
      <c r="AT181" s="115" t="n">
        <v>3.2</v>
      </c>
      <c r="AU181" s="115"/>
      <c r="AV181" s="115" t="s">
        <v>1542</v>
      </c>
      <c r="AW181" s="115" t="s">
        <v>623</v>
      </c>
      <c r="AX181" s="115" t="s">
        <v>859</v>
      </c>
      <c r="AY181" s="115" t="s">
        <v>625</v>
      </c>
      <c r="AZ181" s="115" t="s">
        <v>699</v>
      </c>
      <c r="BA181" s="115" t="s">
        <v>621</v>
      </c>
      <c r="BB181" s="115" t="s">
        <v>671</v>
      </c>
      <c r="BC181" s="115" t="s">
        <v>625</v>
      </c>
      <c r="BD181" s="115" t="s">
        <v>626</v>
      </c>
      <c r="BE181" s="115" t="s">
        <v>623</v>
      </c>
      <c r="BF181" s="115" t="s">
        <v>708</v>
      </c>
      <c r="BG181" s="115" t="s">
        <v>621</v>
      </c>
      <c r="BH181" s="115" t="s">
        <v>672</v>
      </c>
      <c r="BI181" t="s">
        <v>621</v>
      </c>
      <c r="BJ181" t="s">
        <v>686</v>
      </c>
      <c r="BK181" t="s">
        <v>623</v>
      </c>
      <c r="BL181" t="s">
        <v>844</v>
      </c>
      <c r="BM181" t="s">
        <v>625</v>
      </c>
      <c r="BN181" t="s">
        <v>1543</v>
      </c>
      <c r="BO181" t="s">
        <v>623</v>
      </c>
      <c r="BP181" t="s">
        <v>632</v>
      </c>
      <c r="BQ181" t="s">
        <v>621</v>
      </c>
      <c r="BR181" t="s">
        <v>630</v>
      </c>
      <c r="BS181"/>
      <c r="BT181" t="s">
        <v>630</v>
      </c>
      <c r="BU181"/>
      <c r="BV181" t="s">
        <v>650</v>
      </c>
      <c r="BW181" t="s">
        <v>621</v>
      </c>
      <c r="BX181" t="s">
        <v>635</v>
      </c>
      <c r="BY181" t="s">
        <v>621</v>
      </c>
      <c r="BZ181" t="s">
        <v>652</v>
      </c>
      <c r="CA181" t="s">
        <v>625</v>
      </c>
      <c r="CB181" t="s">
        <v>630</v>
      </c>
      <c r="CC181"/>
      <c r="CD181" t="n">
        <v>0</v>
      </c>
      <c r="CE181" t="s">
        <v>621</v>
      </c>
      <c r="CF181" t="n">
        <v>0</v>
      </c>
      <c r="CG181" t="s">
        <v>621</v>
      </c>
      <c r="CH181" t="n">
        <v>1.6</v>
      </c>
      <c r="CI181" t="s">
        <v>621</v>
      </c>
      <c r="CJ181" t="s">
        <v>630</v>
      </c>
      <c r="CK181"/>
      <c r="CL181" t="s">
        <v>655</v>
      </c>
      <c r="CM181" t="s">
        <v>621</v>
      </c>
      <c r="CN181" t="n">
        <v>3</v>
      </c>
      <c r="CO181" t="n">
        <v>0</v>
      </c>
    </row>
    <row r="182">
      <c r="A182" s="119" t="n">
        <v>224</v>
      </c>
      <c r="B182" s="119" t="s">
        <v>1544</v>
      </c>
      <c r="C182" s="119" t="s">
        <v>1545</v>
      </c>
      <c r="D182" s="115"/>
      <c r="E182" s="115" t="str">
        <f>IFERROR(GEOMEAN(F182, G182), MAX(F182, G182))</f>
      </c>
      <c r="F182" s="115" t="str">
        <f>MAX(J182, CN182)</f>
      </c>
      <c r="G182" s="115" t="str">
        <f>MAX(R182, U182, V182, Y182, Z182, AJ182, CO182)</f>
      </c>
      <c r="H182" s="115"/>
      <c r="I182" s="115" t="n">
        <v>83.5</v>
      </c>
      <c r="J182" s="115" t="n">
        <v>0</v>
      </c>
      <c r="K182" s="115"/>
      <c r="L182" s="115"/>
      <c r="M182" s="115"/>
      <c r="N182" s="115"/>
      <c r="O182" s="115"/>
      <c r="P182" s="115"/>
      <c r="Q182" s="115"/>
      <c r="R182" s="115"/>
      <c r="S182" s="115" t="n">
        <v>-28.9051374803875</v>
      </c>
      <c r="T182" s="115" t="n">
        <v>-40.7492030352564</v>
      </c>
      <c r="U182" s="115" t="n">
        <v>0</v>
      </c>
      <c r="V182" s="115" t="n">
        <v>0</v>
      </c>
      <c r="W182" s="115" t="n">
        <v>217.317</v>
      </c>
      <c r="X182" s="115" t="n">
        <v>5.974</v>
      </c>
      <c r="Y182" s="115" t="n">
        <v>8.69268</v>
      </c>
      <c r="Z182" s="115" t="n">
        <v>10</v>
      </c>
      <c r="AA182" s="115" t="n">
        <v>20210219</v>
      </c>
      <c r="AB182" s="115"/>
      <c r="AC182" s="115" t="n">
        <v>66.33</v>
      </c>
      <c r="AD182" s="115"/>
      <c r="AE182" s="115" t="n">
        <v>62.5</v>
      </c>
      <c r="AF182" s="115"/>
      <c r="AG182" s="115" t="n">
        <v>66.92</v>
      </c>
      <c r="AH182" s="115"/>
      <c r="AI182" s="115"/>
      <c r="AJ182" s="115" t="n">
        <v>2.10307692307692</v>
      </c>
      <c r="AK182" s="115" t="n">
        <v>3.75</v>
      </c>
      <c r="AL182" s="115" t="n">
        <v>550077</v>
      </c>
      <c r="AM182" s="115" t="n">
        <v>546004</v>
      </c>
      <c r="AN182" s="115" t="n">
        <v>331002.647</v>
      </c>
      <c r="AO182" s="115" t="n">
        <v>484301</v>
      </c>
      <c r="AP182" s="115" t="n">
        <v>4073</v>
      </c>
      <c r="AQ182" s="115" t="n">
        <v>12.3050375485366</v>
      </c>
      <c r="AR182" s="115" t="n">
        <v>13.5816362138422</v>
      </c>
      <c r="AS182" s="115" t="n">
        <v>1.35816362138422</v>
      </c>
      <c r="AT182" s="115" t="n">
        <v>2.5</v>
      </c>
      <c r="AU182" s="115"/>
      <c r="AV182" s="115" t="s">
        <v>1546</v>
      </c>
      <c r="AW182" s="115" t="s">
        <v>623</v>
      </c>
      <c r="AX182" s="115" t="s">
        <v>788</v>
      </c>
      <c r="AY182" s="115" t="s">
        <v>625</v>
      </c>
      <c r="AZ182" s="115" t="s">
        <v>660</v>
      </c>
      <c r="BA182" s="115" t="s">
        <v>625</v>
      </c>
      <c r="BB182" s="115" t="s">
        <v>644</v>
      </c>
      <c r="BC182" s="115" t="s">
        <v>621</v>
      </c>
      <c r="BD182" s="115" t="s">
        <v>661</v>
      </c>
      <c r="BE182" s="115" t="s">
        <v>625</v>
      </c>
      <c r="BF182" s="115" t="s">
        <v>708</v>
      </c>
      <c r="BG182" s="115" t="s">
        <v>621</v>
      </c>
      <c r="BH182" s="115" t="s">
        <v>646</v>
      </c>
      <c r="BI182" t="s">
        <v>625</v>
      </c>
      <c r="BJ182" t="s">
        <v>1322</v>
      </c>
      <c r="BK182" t="s">
        <v>623</v>
      </c>
      <c r="BL182" t="s">
        <v>1010</v>
      </c>
      <c r="BM182" t="s">
        <v>625</v>
      </c>
      <c r="BN182" t="s">
        <v>1168</v>
      </c>
      <c r="BO182" t="s">
        <v>621</v>
      </c>
      <c r="BP182" t="s">
        <v>694</v>
      </c>
      <c r="BQ182" t="s">
        <v>625</v>
      </c>
      <c r="BR182" t="s">
        <v>630</v>
      </c>
      <c r="BS182"/>
      <c r="BT182" t="s">
        <v>630</v>
      </c>
      <c r="BU182"/>
      <c r="BV182" t="s">
        <v>650</v>
      </c>
      <c r="BW182" t="s">
        <v>621</v>
      </c>
      <c r="BX182" t="s">
        <v>635</v>
      </c>
      <c r="BY182" t="s">
        <v>621</v>
      </c>
      <c r="BZ182" t="s">
        <v>652</v>
      </c>
      <c r="CA182" t="s">
        <v>625</v>
      </c>
      <c r="CB182" t="s">
        <v>630</v>
      </c>
      <c r="CC182"/>
      <c r="CD182" t="n">
        <v>1.9</v>
      </c>
      <c r="CE182" t="s">
        <v>621</v>
      </c>
      <c r="CF182" t="n">
        <v>0.1</v>
      </c>
      <c r="CG182" t="s">
        <v>621</v>
      </c>
      <c r="CH182" t="n">
        <v>4.5</v>
      </c>
      <c r="CI182" t="s">
        <v>625</v>
      </c>
      <c r="CJ182" t="s">
        <v>630</v>
      </c>
      <c r="CK182"/>
      <c r="CL182" t="s">
        <v>655</v>
      </c>
      <c r="CM182" t="s">
        <v>621</v>
      </c>
      <c r="CN182" t="n">
        <v>1.25</v>
      </c>
      <c r="CO182" t="n">
        <v>0</v>
      </c>
    </row>
    <row r="183">
      <c r="A183" s="119" t="n">
        <v>276</v>
      </c>
      <c r="B183" s="119" t="s">
        <v>1547</v>
      </c>
      <c r="C183" s="119" t="s">
        <v>1548</v>
      </c>
      <c r="D183" s="115"/>
      <c r="E183" s="115" t="str">
        <f>IFERROR(GEOMEAN(F183, G183), MAX(F183, G183))</f>
      </c>
      <c r="F183" s="115" t="str">
        <f>MAX(J183, CN183)</f>
      </c>
      <c r="G183" s="115" t="str">
        <f>MAX(R183, U183, V183, Y183, Z183, AJ183, CO183)</f>
      </c>
      <c r="H183" s="115"/>
      <c r="I183" s="115" t="n">
        <v>34.3</v>
      </c>
      <c r="J183" s="115" t="n">
        <v>7.14</v>
      </c>
      <c r="K183" s="115" t="n">
        <v>0</v>
      </c>
      <c r="L183" s="115" t="n">
        <v>0.3</v>
      </c>
      <c r="M183" s="115"/>
      <c r="N183" s="115"/>
      <c r="O183" s="115" t="n">
        <v>0.8</v>
      </c>
      <c r="P183" s="115"/>
      <c r="Q183" s="115" t="n">
        <v>0.4</v>
      </c>
      <c r="R183" s="115" t="n">
        <v>2.38095238095237</v>
      </c>
      <c r="S183" s="115" t="n">
        <v>7.69230769230768</v>
      </c>
      <c r="T183" s="115" t="n">
        <v>-16.0309674454012</v>
      </c>
      <c r="U183" s="115" t="n">
        <v>0.512820512820513</v>
      </c>
      <c r="V183" s="115" t="n">
        <v>0</v>
      </c>
      <c r="W183" s="115" t="n">
        <v>1.046</v>
      </c>
      <c r="X183" s="115" t="n">
        <v>0</v>
      </c>
      <c r="Y183" s="115" t="n">
        <v>0.0418400000000005</v>
      </c>
      <c r="Z183" s="115" t="n">
        <v>0</v>
      </c>
      <c r="AA183" s="115" t="n">
        <v>20210219</v>
      </c>
      <c r="AB183" s="115"/>
      <c r="AC183" s="115" t="n">
        <v>33.33</v>
      </c>
      <c r="AD183" s="115"/>
      <c r="AE183" s="115" t="n">
        <v>75</v>
      </c>
      <c r="AF183" s="115"/>
      <c r="AG183" s="115" t="n">
        <v>26.92</v>
      </c>
      <c r="AH183" s="115"/>
      <c r="AI183" s="115"/>
      <c r="AJ183" s="115" t="n">
        <v>7.18</v>
      </c>
      <c r="AK183" s="115" t="n">
        <v>2.5</v>
      </c>
      <c r="AL183" s="115" t="n">
        <v>622</v>
      </c>
      <c r="AM183" s="115" t="n">
        <v>622</v>
      </c>
      <c r="AN183" s="115" t="n">
        <v>33469.199</v>
      </c>
      <c r="AO183" s="115" t="n">
        <v>622</v>
      </c>
      <c r="AP183" s="115" t="n">
        <v>0</v>
      </c>
      <c r="AQ183" s="115" t="n">
        <v>0</v>
      </c>
      <c r="AR183" s="115" t="n">
        <v>0</v>
      </c>
      <c r="AS183" s="115" t="n">
        <v>0</v>
      </c>
      <c r="AT183" s="115" t="n">
        <v>4.1</v>
      </c>
      <c r="AU183" s="115"/>
      <c r="AV183" s="115" t="s">
        <v>641</v>
      </c>
      <c r="AW183" s="115" t="s">
        <v>621</v>
      </c>
      <c r="AX183" s="115" t="s">
        <v>1549</v>
      </c>
      <c r="AY183" s="115" t="s">
        <v>625</v>
      </c>
      <c r="AZ183" s="115" t="s">
        <v>660</v>
      </c>
      <c r="BA183" s="115" t="s">
        <v>625</v>
      </c>
      <c r="BB183" s="115" t="s">
        <v>626</v>
      </c>
      <c r="BC183" s="115" t="s">
        <v>623</v>
      </c>
      <c r="BD183" s="115" t="s">
        <v>645</v>
      </c>
      <c r="BE183" s="115" t="s">
        <v>625</v>
      </c>
      <c r="BF183" s="115" t="s">
        <v>662</v>
      </c>
      <c r="BG183" s="115" t="s">
        <v>625</v>
      </c>
      <c r="BH183" s="115" t="s">
        <v>628</v>
      </c>
      <c r="BI183" t="s">
        <v>623</v>
      </c>
      <c r="BJ183" t="s">
        <v>703</v>
      </c>
      <c r="BK183" t="s">
        <v>625</v>
      </c>
      <c r="BL183" t="s">
        <v>630</v>
      </c>
      <c r="BM183"/>
      <c r="BN183" t="s">
        <v>1550</v>
      </c>
      <c r="BO183" t="s">
        <v>623</v>
      </c>
      <c r="BP183" t="s">
        <v>649</v>
      </c>
      <c r="BQ183" t="s">
        <v>621</v>
      </c>
      <c r="BR183" t="s">
        <v>630</v>
      </c>
      <c r="BS183"/>
      <c r="BT183" t="s">
        <v>630</v>
      </c>
      <c r="BU183"/>
      <c r="BV183" t="s">
        <v>650</v>
      </c>
      <c r="BW183" t="s">
        <v>621</v>
      </c>
      <c r="BX183" t="s">
        <v>725</v>
      </c>
      <c r="BY183" t="s">
        <v>625</v>
      </c>
      <c r="BZ183" t="s">
        <v>652</v>
      </c>
      <c r="CA183" t="s">
        <v>625</v>
      </c>
      <c r="CB183" t="s">
        <v>630</v>
      </c>
      <c r="CC183"/>
      <c r="CD183" t="n">
        <v>6.3</v>
      </c>
      <c r="CE183" t="s">
        <v>625</v>
      </c>
      <c r="CF183" t="n">
        <v>0</v>
      </c>
      <c r="CG183" t="s">
        <v>621</v>
      </c>
      <c r="CH183" t="n">
        <v>3.5</v>
      </c>
      <c r="CI183" t="s">
        <v>625</v>
      </c>
      <c r="CJ183" t="s">
        <v>637</v>
      </c>
      <c r="CK183" t="s">
        <v>621</v>
      </c>
      <c r="CL183" t="s">
        <v>655</v>
      </c>
      <c r="CM183" t="s">
        <v>621</v>
      </c>
      <c r="CN183" t="n">
        <v>5.25</v>
      </c>
      <c r="CO183" t="n">
        <v>0</v>
      </c>
    </row>
    <row r="184">
      <c r="A184" s="119" t="n">
        <v>277</v>
      </c>
      <c r="B184" s="119" t="s">
        <v>1551</v>
      </c>
      <c r="C184" s="119" t="s">
        <v>1552</v>
      </c>
      <c r="D184" s="115"/>
      <c r="E184" s="115" t="str">
        <f>IFERROR(GEOMEAN(F184, G184), MAX(F184, G184))</f>
      </c>
      <c r="F184" s="115" t="str">
        <f>MAX(J184, CN184)</f>
      </c>
      <c r="G184" s="115" t="str">
        <f>MAX(R184, U184, V184, Y184, Z184, AJ184, CO184)</f>
      </c>
      <c r="H184" s="115"/>
      <c r="I184" s="115" t="n">
        <v>33</v>
      </c>
      <c r="J184" s="115" t="n">
        <v>7.4</v>
      </c>
      <c r="K184" s="115"/>
      <c r="L184" s="115"/>
      <c r="M184" s="115"/>
      <c r="N184" s="115"/>
      <c r="O184" s="115"/>
      <c r="P184" s="115"/>
      <c r="Q184" s="115"/>
      <c r="R184" s="115"/>
      <c r="S184" s="115" t="n">
        <v>223.088871629868</v>
      </c>
      <c r="T184" s="115" t="n">
        <v>-34.4872008527697</v>
      </c>
      <c r="U184" s="115" t="n">
        <v>10</v>
      </c>
      <c r="V184" s="115" t="n">
        <v>0</v>
      </c>
      <c r="W184" s="115" t="n">
        <v>118.461</v>
      </c>
      <c r="X184" s="115" t="n">
        <v>0</v>
      </c>
      <c r="Y184" s="115" t="n">
        <v>4.73844</v>
      </c>
      <c r="Z184" s="115" t="n">
        <v>0</v>
      </c>
      <c r="AA184" s="115"/>
      <c r="AB184" s="115"/>
      <c r="AC184" s="115"/>
      <c r="AD184" s="115"/>
      <c r="AE184" s="115"/>
      <c r="AF184" s="115"/>
      <c r="AG184" s="115"/>
      <c r="AH184" s="115"/>
      <c r="AI184" s="115"/>
      <c r="AJ184" s="115"/>
      <c r="AK184" s="115"/>
      <c r="AL184" s="115" t="n">
        <v>6</v>
      </c>
      <c r="AM184" s="115" t="n">
        <v>6</v>
      </c>
      <c r="AN184" s="115" t="n">
        <v>110.947</v>
      </c>
      <c r="AO184" s="115" t="n">
        <v>6</v>
      </c>
      <c r="AP184" s="115" t="n">
        <v>0</v>
      </c>
      <c r="AQ184" s="115" t="n">
        <v>0</v>
      </c>
      <c r="AR184" s="115" t="n">
        <v>0</v>
      </c>
      <c r="AS184" s="115" t="n">
        <v>0</v>
      </c>
      <c r="AT184" s="115" t="n">
        <v>4.1</v>
      </c>
      <c r="AU184" s="115"/>
      <c r="AV184" s="115" t="s">
        <v>1553</v>
      </c>
      <c r="AW184" s="115" t="s">
        <v>623</v>
      </c>
      <c r="AX184" s="115" t="s">
        <v>630</v>
      </c>
      <c r="AY184" s="115"/>
      <c r="AZ184" s="115" t="s">
        <v>630</v>
      </c>
      <c r="BA184" s="115"/>
      <c r="BB184" s="115" t="s">
        <v>630</v>
      </c>
      <c r="BC184" s="115"/>
      <c r="BD184" s="115" t="s">
        <v>630</v>
      </c>
      <c r="BE184" s="115"/>
      <c r="BF184" s="115" t="s">
        <v>630</v>
      </c>
      <c r="BG184" s="115"/>
      <c r="BH184" s="115" t="s">
        <v>630</v>
      </c>
      <c r="BI184"/>
      <c r="BJ184" t="s">
        <v>889</v>
      </c>
      <c r="BK184" t="s">
        <v>623</v>
      </c>
      <c r="BL184" t="s">
        <v>630</v>
      </c>
      <c r="BM184"/>
      <c r="BN184" t="s">
        <v>688</v>
      </c>
      <c r="BO184" t="s">
        <v>621</v>
      </c>
      <c r="BP184" t="s">
        <v>649</v>
      </c>
      <c r="BQ184" t="s">
        <v>621</v>
      </c>
      <c r="BR184" t="s">
        <v>630</v>
      </c>
      <c r="BS184"/>
      <c r="BT184" t="s">
        <v>630</v>
      </c>
      <c r="BU184"/>
      <c r="BV184" t="s">
        <v>630</v>
      </c>
      <c r="BW184"/>
      <c r="BX184" t="s">
        <v>630</v>
      </c>
      <c r="BY184"/>
      <c r="BZ184" t="s">
        <v>630</v>
      </c>
      <c r="CA184"/>
      <c r="CB184" t="s">
        <v>630</v>
      </c>
      <c r="CC184"/>
      <c r="CD184" t="n">
        <v>0.1</v>
      </c>
      <c r="CE184" t="s">
        <v>621</v>
      </c>
      <c r="CF184" t="n">
        <v>0</v>
      </c>
      <c r="CG184" t="s">
        <v>621</v>
      </c>
      <c r="CH184" t="n">
        <v>0.5</v>
      </c>
      <c r="CI184" t="s">
        <v>621</v>
      </c>
      <c r="CJ184" t="s">
        <v>630</v>
      </c>
      <c r="CK184"/>
      <c r="CL184" t="s">
        <v>655</v>
      </c>
      <c r="CM184" t="s">
        <v>621</v>
      </c>
      <c r="CN184" t="n">
        <v>5.25</v>
      </c>
      <c r="CO184" t="n">
        <v>0</v>
      </c>
    </row>
    <row r="185">
      <c r="A185" s="119" t="n">
        <v>278</v>
      </c>
      <c r="B185" s="119" t="s">
        <v>1554</v>
      </c>
      <c r="C185" s="119" t="s">
        <v>1555</v>
      </c>
      <c r="D185" s="115"/>
      <c r="E185" s="115" t="str">
        <f>IFERROR(GEOMEAN(F185, G185), MAX(F185, G185))</f>
      </c>
      <c r="F185" s="115" t="str">
        <f>MAX(J185, CN185)</f>
      </c>
      <c r="G185" s="115" t="str">
        <f>MAX(R185, U185, V185, Y185, Z185, AJ185, CO185)</f>
      </c>
      <c r="H185" s="115"/>
      <c r="I185" s="115" t="n">
        <v>23</v>
      </c>
      <c r="J185" s="115" t="n">
        <v>9.4</v>
      </c>
      <c r="K185" s="115" t="n">
        <v>0</v>
      </c>
      <c r="L185" s="115" t="n">
        <v>0.2</v>
      </c>
      <c r="M185" s="115"/>
      <c r="N185" s="115"/>
      <c r="O185" s="115" t="n">
        <v>1</v>
      </c>
      <c r="P185" s="115" t="n">
        <v>0.6</v>
      </c>
      <c r="Q185" s="115" t="n">
        <v>0.5</v>
      </c>
      <c r="R185" s="115" t="n">
        <v>4.76190476190474</v>
      </c>
      <c r="S185" s="115" t="n">
        <v>-0.968139412075345</v>
      </c>
      <c r="T185" s="115" t="n">
        <v>-7.13350113616976</v>
      </c>
      <c r="U185" s="115" t="n">
        <v>0</v>
      </c>
      <c r="V185" s="115" t="n">
        <v>0</v>
      </c>
      <c r="W185" s="115" t="n">
        <v>14.835</v>
      </c>
      <c r="X185" s="115" t="n">
        <v>0.216</v>
      </c>
      <c r="Y185" s="115" t="n">
        <v>0.593400000000001</v>
      </c>
      <c r="Z185" s="115" t="n">
        <v>0.432</v>
      </c>
      <c r="AA185" s="115" t="n">
        <v>20210219</v>
      </c>
      <c r="AB185" s="115"/>
      <c r="AC185" s="115" t="n">
        <v>70.56</v>
      </c>
      <c r="AD185" s="115"/>
      <c r="AE185" s="115" t="n">
        <v>50</v>
      </c>
      <c r="AF185" s="115"/>
      <c r="AG185" s="115" t="n">
        <v>73.72</v>
      </c>
      <c r="AH185" s="115"/>
      <c r="AI185" s="115"/>
      <c r="AJ185" s="115" t="n">
        <v>1.45230769230769</v>
      </c>
      <c r="AK185" s="115" t="n">
        <v>5</v>
      </c>
      <c r="AL185" s="115" t="n">
        <v>1599</v>
      </c>
      <c r="AM185" s="115" t="n">
        <v>1563</v>
      </c>
      <c r="AN185" s="115" t="n">
        <v>28435.943</v>
      </c>
      <c r="AO185" s="115" t="n">
        <v>1273</v>
      </c>
      <c r="AP185" s="115" t="n">
        <v>36</v>
      </c>
      <c r="AQ185" s="115" t="n">
        <v>1.26600338170603</v>
      </c>
      <c r="AR185" s="115" t="n">
        <v>25.6087981146897</v>
      </c>
      <c r="AS185" s="115" t="n">
        <v>2.56087981146897</v>
      </c>
      <c r="AT185" s="115" t="n">
        <v>4.4</v>
      </c>
      <c r="AU185" s="115"/>
      <c r="AV185" s="115" t="s">
        <v>1556</v>
      </c>
      <c r="AW185" s="115" t="s">
        <v>625</v>
      </c>
      <c r="AX185" s="115" t="s">
        <v>1023</v>
      </c>
      <c r="AY185" s="115" t="s">
        <v>621</v>
      </c>
      <c r="AZ185" s="115" t="s">
        <v>699</v>
      </c>
      <c r="BA185" s="115" t="s">
        <v>621</v>
      </c>
      <c r="BB185" s="115" t="s">
        <v>644</v>
      </c>
      <c r="BC185" s="115" t="s">
        <v>621</v>
      </c>
      <c r="BD185" s="115" t="s">
        <v>661</v>
      </c>
      <c r="BE185" s="115" t="s">
        <v>625</v>
      </c>
      <c r="BF185" s="115" t="s">
        <v>627</v>
      </c>
      <c r="BG185" s="115" t="s">
        <v>623</v>
      </c>
      <c r="BH185" s="115" t="s">
        <v>672</v>
      </c>
      <c r="BI185" t="s">
        <v>621</v>
      </c>
      <c r="BJ185" t="s">
        <v>1189</v>
      </c>
      <c r="BK185" t="s">
        <v>623</v>
      </c>
      <c r="BL185" t="s">
        <v>630</v>
      </c>
      <c r="BM185"/>
      <c r="BN185" t="s">
        <v>1557</v>
      </c>
      <c r="BO185" t="s">
        <v>623</v>
      </c>
      <c r="BP185" t="s">
        <v>752</v>
      </c>
      <c r="BQ185" t="s">
        <v>623</v>
      </c>
      <c r="BR185" t="s">
        <v>630</v>
      </c>
      <c r="BS185"/>
      <c r="BT185" t="s">
        <v>925</v>
      </c>
      <c r="BU185" t="s">
        <v>623</v>
      </c>
      <c r="BV185" t="s">
        <v>650</v>
      </c>
      <c r="BW185" t="s">
        <v>621</v>
      </c>
      <c r="BX185" t="s">
        <v>635</v>
      </c>
      <c r="BY185" t="s">
        <v>621</v>
      </c>
      <c r="BZ185" t="s">
        <v>778</v>
      </c>
      <c r="CA185" t="s">
        <v>623</v>
      </c>
      <c r="CB185" t="s">
        <v>653</v>
      </c>
      <c r="CC185" t="s">
        <v>625</v>
      </c>
      <c r="CD185" t="n">
        <v>1.1</v>
      </c>
      <c r="CE185" t="s">
        <v>621</v>
      </c>
      <c r="CF185" t="n">
        <v>0</v>
      </c>
      <c r="CG185" t="s">
        <v>621</v>
      </c>
      <c r="CH185" t="n">
        <v>0.5</v>
      </c>
      <c r="CI185" t="s">
        <v>621</v>
      </c>
      <c r="CJ185" t="s">
        <v>630</v>
      </c>
      <c r="CK185"/>
      <c r="CL185" t="s">
        <v>623</v>
      </c>
      <c r="CM185" t="s">
        <v>623</v>
      </c>
      <c r="CN185" t="n">
        <v>6</v>
      </c>
      <c r="CO185" t="n">
        <v>0</v>
      </c>
    </row>
    <row r="186">
      <c r="A186" s="119" t="n">
        <v>279</v>
      </c>
      <c r="B186" s="119" t="s">
        <v>1558</v>
      </c>
      <c r="C186" s="119" t="s">
        <v>1559</v>
      </c>
      <c r="D186" s="115"/>
      <c r="E186" s="115" t="str">
        <f>IFERROR(GEOMEAN(F186, G186), MAX(F186, G186))</f>
      </c>
      <c r="F186" s="115" t="str">
        <f>MAX(J186, CN186)</f>
      </c>
      <c r="G186" s="115" t="str">
        <f>MAX(R186, U186, V186, Y186, Z186, AJ186, CO186)</f>
      </c>
      <c r="H186" s="115"/>
      <c r="I186" s="115" t="n">
        <v>49.1</v>
      </c>
      <c r="J186" s="115" t="n">
        <v>4.18</v>
      </c>
      <c r="K186" s="115"/>
      <c r="L186" s="115"/>
      <c r="M186" s="115"/>
      <c r="N186" s="115"/>
      <c r="O186" s="115"/>
      <c r="P186" s="115"/>
      <c r="Q186" s="115"/>
      <c r="R186" s="115"/>
      <c r="S186" s="115" t="n">
        <v>0.01</v>
      </c>
      <c r="T186" s="115" t="n">
        <v>0.01</v>
      </c>
      <c r="U186" s="115" t="n">
        <v>0.000666666666667481</v>
      </c>
      <c r="V186" s="115" t="n">
        <v>0.000666666666667481</v>
      </c>
      <c r="W186" s="115" t="n">
        <v>0.304</v>
      </c>
      <c r="X186" s="115" t="n">
        <v>0</v>
      </c>
      <c r="Y186" s="115" t="n">
        <v>0.0121599999999997</v>
      </c>
      <c r="Z186" s="115" t="n">
        <v>0</v>
      </c>
      <c r="AA186" s="115" t="n">
        <v>20210219</v>
      </c>
      <c r="AB186" s="115"/>
      <c r="AC186" s="115" t="n">
        <v>67.78</v>
      </c>
      <c r="AD186" s="115"/>
      <c r="AE186" s="115" t="n">
        <v>50</v>
      </c>
      <c r="AF186" s="115"/>
      <c r="AG186" s="115" t="n">
        <v>70.51</v>
      </c>
      <c r="AH186" s="115"/>
      <c r="AI186" s="115"/>
      <c r="AJ186" s="115" t="n">
        <v>1.88</v>
      </c>
      <c r="AK186" s="115" t="n">
        <v>5</v>
      </c>
      <c r="AL186" s="115" t="n">
        <v>35</v>
      </c>
      <c r="AM186" s="115" t="n">
        <v>35</v>
      </c>
      <c r="AN186" s="115" t="n">
        <v>97338.583</v>
      </c>
      <c r="AO186" s="115" t="n">
        <v>35</v>
      </c>
      <c r="AP186" s="115" t="n">
        <v>0</v>
      </c>
      <c r="AQ186" s="115" t="n">
        <v>0</v>
      </c>
      <c r="AR186" s="115" t="n">
        <v>0</v>
      </c>
      <c r="AS186" s="115" t="n">
        <v>0</v>
      </c>
      <c r="AT186" s="115" t="n">
        <v>3.8</v>
      </c>
      <c r="AU186" s="115"/>
      <c r="AV186" s="115" t="s">
        <v>1379</v>
      </c>
      <c r="AW186" s="115" t="s">
        <v>621</v>
      </c>
      <c r="AX186" s="115" t="s">
        <v>1029</v>
      </c>
      <c r="AY186" s="115" t="s">
        <v>625</v>
      </c>
      <c r="AZ186" s="115" t="s">
        <v>699</v>
      </c>
      <c r="BA186" s="115" t="s">
        <v>621</v>
      </c>
      <c r="BB186" s="115" t="s">
        <v>626</v>
      </c>
      <c r="BC186" s="115" t="s">
        <v>623</v>
      </c>
      <c r="BD186" s="115" t="s">
        <v>661</v>
      </c>
      <c r="BE186" s="115" t="s">
        <v>625</v>
      </c>
      <c r="BF186" s="115" t="s">
        <v>662</v>
      </c>
      <c r="BG186" s="115" t="s">
        <v>625</v>
      </c>
      <c r="BH186" s="115" t="s">
        <v>646</v>
      </c>
      <c r="BI186" t="s">
        <v>625</v>
      </c>
      <c r="BJ186" t="s">
        <v>831</v>
      </c>
      <c r="BK186" t="s">
        <v>621</v>
      </c>
      <c r="BL186" t="s">
        <v>930</v>
      </c>
      <c r="BM186" t="s">
        <v>621</v>
      </c>
      <c r="BN186" t="s">
        <v>750</v>
      </c>
      <c r="BO186" t="s">
        <v>625</v>
      </c>
      <c r="BP186" t="s">
        <v>632</v>
      </c>
      <c r="BQ186" t="s">
        <v>621</v>
      </c>
      <c r="BR186" t="s">
        <v>630</v>
      </c>
      <c r="BS186"/>
      <c r="BT186" t="s">
        <v>630</v>
      </c>
      <c r="BU186"/>
      <c r="BV186" t="s">
        <v>650</v>
      </c>
      <c r="BW186" t="s">
        <v>621</v>
      </c>
      <c r="BX186" t="s">
        <v>635</v>
      </c>
      <c r="BY186" t="s">
        <v>621</v>
      </c>
      <c r="BZ186" t="s">
        <v>666</v>
      </c>
      <c r="CA186" t="s">
        <v>621</v>
      </c>
      <c r="CB186" t="s">
        <v>630</v>
      </c>
      <c r="CC186"/>
      <c r="CD186" t="n">
        <v>0</v>
      </c>
      <c r="CE186" t="s">
        <v>621</v>
      </c>
      <c r="CF186" t="n">
        <v>0.2</v>
      </c>
      <c r="CG186" t="s">
        <v>621</v>
      </c>
      <c r="CH186" t="n">
        <v>3.4</v>
      </c>
      <c r="CI186" t="s">
        <v>625</v>
      </c>
      <c r="CJ186" t="s">
        <v>637</v>
      </c>
      <c r="CK186" t="s">
        <v>621</v>
      </c>
      <c r="CL186" t="s">
        <v>621</v>
      </c>
      <c r="CM186" t="s">
        <v>625</v>
      </c>
      <c r="CN186" t="n">
        <v>4.5</v>
      </c>
      <c r="CO186" t="n">
        <v>0</v>
      </c>
    </row>
    <row r="187">
      <c r="A187" s="119" t="n">
        <v>280</v>
      </c>
      <c r="B187" s="119" t="s">
        <v>1560</v>
      </c>
      <c r="C187" s="119" t="s">
        <v>1561</v>
      </c>
      <c r="D187" s="115"/>
      <c r="E187" s="115" t="str">
        <f>IFERROR(GEOMEAN(F187, G187), MAX(F187, G187))</f>
      </c>
      <c r="F187" s="115" t="str">
        <f>MAX(J187, CN187)</f>
      </c>
      <c r="G187" s="115" t="str">
        <f>MAX(R187, U187, V187, Y187, Z187, AJ187, CO187)</f>
      </c>
      <c r="H187" s="115"/>
      <c r="I187" s="115" t="n">
        <v>26.1</v>
      </c>
      <c r="J187" s="115" t="n">
        <v>8.78</v>
      </c>
      <c r="K187" s="115"/>
      <c r="L187" s="115" t="n">
        <v>0.5</v>
      </c>
      <c r="M187" s="115"/>
      <c r="N187" s="115"/>
      <c r="O187" s="115" t="n">
        <v>1</v>
      </c>
      <c r="P187" s="115"/>
      <c r="Q187" s="115" t="n">
        <v>0.7</v>
      </c>
      <c r="R187" s="115" t="n">
        <v>9.52380952380948</v>
      </c>
      <c r="S187" s="115"/>
      <c r="T187" s="115"/>
      <c r="U187" s="115"/>
      <c r="V187" s="115"/>
      <c r="W187" s="115" t="n">
        <v>0</v>
      </c>
      <c r="X187" s="115" t="n">
        <v>0</v>
      </c>
      <c r="Y187" s="115" t="n">
        <v>0</v>
      </c>
      <c r="Z187" s="115" t="n">
        <v>0</v>
      </c>
      <c r="AA187" s="115" t="n">
        <v>20210219</v>
      </c>
      <c r="AB187" s="115"/>
      <c r="AC187" s="115" t="n">
        <v>22.22</v>
      </c>
      <c r="AD187" s="115"/>
      <c r="AE187" s="115" t="n">
        <v>0</v>
      </c>
      <c r="AF187" s="115"/>
      <c r="AG187" s="115" t="n">
        <v>25.64</v>
      </c>
      <c r="AH187" s="115"/>
      <c r="AI187" s="115"/>
      <c r="AJ187" s="115" t="n">
        <v>8.88923076923077</v>
      </c>
      <c r="AK187" s="115" t="n">
        <v>10</v>
      </c>
      <c r="AL187" s="115"/>
      <c r="AM187" s="115"/>
      <c r="AN187" s="115"/>
      <c r="AO187" s="115"/>
      <c r="AP187" s="115"/>
      <c r="AQ187" s="115"/>
      <c r="AR187" s="115"/>
      <c r="AS187" s="115"/>
      <c r="AT187" s="115" t="n">
        <v>5.3</v>
      </c>
      <c r="AU187" s="115"/>
      <c r="AV187" s="115" t="s">
        <v>1058</v>
      </c>
      <c r="AW187" s="115" t="s">
        <v>621</v>
      </c>
      <c r="AX187" s="115" t="s">
        <v>1349</v>
      </c>
      <c r="AY187" s="115" t="s">
        <v>625</v>
      </c>
      <c r="AZ187" s="115" t="s">
        <v>699</v>
      </c>
      <c r="BA187" s="115" t="s">
        <v>621</v>
      </c>
      <c r="BB187" s="115" t="s">
        <v>626</v>
      </c>
      <c r="BC187" s="115" t="s">
        <v>623</v>
      </c>
      <c r="BD187" s="115" t="s">
        <v>626</v>
      </c>
      <c r="BE187" s="115" t="s">
        <v>623</v>
      </c>
      <c r="BF187" s="115" t="s">
        <v>627</v>
      </c>
      <c r="BG187" s="115" t="s">
        <v>623</v>
      </c>
      <c r="BH187" s="115" t="s">
        <v>646</v>
      </c>
      <c r="BI187" t="s">
        <v>625</v>
      </c>
      <c r="BJ187" t="s">
        <v>730</v>
      </c>
      <c r="BK187" t="s">
        <v>623</v>
      </c>
      <c r="BL187" t="s">
        <v>630</v>
      </c>
      <c r="BM187"/>
      <c r="BN187" t="s">
        <v>813</v>
      </c>
      <c r="BO187" t="s">
        <v>621</v>
      </c>
      <c r="BP187" t="s">
        <v>649</v>
      </c>
      <c r="BQ187" t="s">
        <v>621</v>
      </c>
      <c r="BR187" t="s">
        <v>630</v>
      </c>
      <c r="BS187"/>
      <c r="BT187" t="s">
        <v>630</v>
      </c>
      <c r="BU187"/>
      <c r="BV187" t="s">
        <v>650</v>
      </c>
      <c r="BW187" t="s">
        <v>621</v>
      </c>
      <c r="BX187" t="s">
        <v>725</v>
      </c>
      <c r="BY187" t="s">
        <v>625</v>
      </c>
      <c r="BZ187" t="s">
        <v>666</v>
      </c>
      <c r="CA187" t="s">
        <v>621</v>
      </c>
      <c r="CB187" t="s">
        <v>630</v>
      </c>
      <c r="CC187"/>
      <c r="CD187" t="n">
        <v>0.1</v>
      </c>
      <c r="CE187" t="s">
        <v>621</v>
      </c>
      <c r="CF187" t="n">
        <v>4.4</v>
      </c>
      <c r="CG187" t="s">
        <v>625</v>
      </c>
      <c r="CH187" t="n">
        <v>0</v>
      </c>
      <c r="CI187" t="s">
        <v>621</v>
      </c>
      <c r="CJ187" t="s">
        <v>630</v>
      </c>
      <c r="CK187"/>
      <c r="CL187" t="s">
        <v>621</v>
      </c>
      <c r="CM187" t="s">
        <v>625</v>
      </c>
      <c r="CN187" t="n">
        <v>8.25</v>
      </c>
      <c r="CO187" t="n">
        <v>0</v>
      </c>
    </row>
    <row r="188">
      <c r="A188" s="119" t="n">
        <v>281</v>
      </c>
      <c r="B188" s="119" t="s">
        <v>1562</v>
      </c>
      <c r="C188" s="119" t="s">
        <v>1563</v>
      </c>
      <c r="D188" s="115"/>
      <c r="E188" s="115" t="str">
        <f>IFERROR(GEOMEAN(F188, G188), MAX(F188, G188))</f>
      </c>
      <c r="F188" s="115" t="str">
        <f>MAX(J188, CN188)</f>
      </c>
      <c r="G188" s="115" t="str">
        <f>MAX(R188, U188, V188, Y188, Z188, AJ188, CO188)</f>
      </c>
      <c r="H188" s="115"/>
      <c r="I188" s="115" t="n">
        <v>26.4</v>
      </c>
      <c r="J188" s="115" t="n">
        <v>8.72</v>
      </c>
      <c r="K188" s="115"/>
      <c r="L188" s="115"/>
      <c r="M188" s="115"/>
      <c r="N188" s="115"/>
      <c r="O188" s="115"/>
      <c r="P188" s="115"/>
      <c r="Q188" s="115"/>
      <c r="R188" s="115"/>
      <c r="S188" s="115"/>
      <c r="T188" s="115"/>
      <c r="U188" s="115"/>
      <c r="V188" s="115"/>
      <c r="W188" s="115" t="n">
        <v>0.72</v>
      </c>
      <c r="X188" s="115" t="n">
        <v>0</v>
      </c>
      <c r="Y188" s="115" t="n">
        <v>0.0288000000000004</v>
      </c>
      <c r="Z188" s="115" t="n">
        <v>0</v>
      </c>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t="n">
        <v>3.3</v>
      </c>
      <c r="AU188" s="115"/>
      <c r="AV188" s="115" t="s">
        <v>630</v>
      </c>
      <c r="AW188" s="115"/>
      <c r="AX188" s="115" t="s">
        <v>630</v>
      </c>
      <c r="AY188" s="115"/>
      <c r="AZ188" s="115" t="s">
        <v>630</v>
      </c>
      <c r="BA188" s="115"/>
      <c r="BB188" s="115" t="s">
        <v>630</v>
      </c>
      <c r="BC188" s="115"/>
      <c r="BD188" s="115" t="s">
        <v>630</v>
      </c>
      <c r="BE188" s="115"/>
      <c r="BF188" s="115" t="s">
        <v>630</v>
      </c>
      <c r="BG188" s="115"/>
      <c r="BH188" s="115" t="s">
        <v>630</v>
      </c>
      <c r="BI188"/>
      <c r="BJ188" t="s">
        <v>629</v>
      </c>
      <c r="BK188" t="s">
        <v>623</v>
      </c>
      <c r="BL188" t="s">
        <v>630</v>
      </c>
      <c r="BM188"/>
      <c r="BN188" t="s">
        <v>873</v>
      </c>
      <c r="BO188" t="s">
        <v>621</v>
      </c>
      <c r="BP188" t="s">
        <v>649</v>
      </c>
      <c r="BQ188" t="s">
        <v>621</v>
      </c>
      <c r="BR188" t="s">
        <v>630</v>
      </c>
      <c r="BS188"/>
      <c r="BT188" t="s">
        <v>630</v>
      </c>
      <c r="BU188"/>
      <c r="BV188" t="s">
        <v>630</v>
      </c>
      <c r="BW188"/>
      <c r="BX188" t="s">
        <v>630</v>
      </c>
      <c r="BY188"/>
      <c r="BZ188" t="s">
        <v>630</v>
      </c>
      <c r="CA188"/>
      <c r="CB188" t="s">
        <v>630</v>
      </c>
      <c r="CC188"/>
      <c r="CD188" t="n">
        <v>0.1</v>
      </c>
      <c r="CE188" t="s">
        <v>621</v>
      </c>
      <c r="CF188" t="n">
        <v>4.4</v>
      </c>
      <c r="CG188" t="s">
        <v>625</v>
      </c>
      <c r="CH188" t="n">
        <v>0.5</v>
      </c>
      <c r="CI188" t="s">
        <v>621</v>
      </c>
      <c r="CJ188" t="s">
        <v>630</v>
      </c>
      <c r="CK188"/>
      <c r="CL188" t="s">
        <v>655</v>
      </c>
      <c r="CM188" t="s">
        <v>621</v>
      </c>
      <c r="CN188" t="n">
        <v>3.25</v>
      </c>
      <c r="CO188" t="n">
        <v>0</v>
      </c>
    </row>
    <row r="189">
      <c r="A189" s="119" t="n">
        <v>282</v>
      </c>
      <c r="B189" s="119" t="s">
        <v>1564</v>
      </c>
      <c r="C189" s="119" t="s">
        <v>1565</v>
      </c>
      <c r="D189" s="115"/>
      <c r="E189" s="115" t="str">
        <f>IFERROR(GEOMEAN(F189, G189), MAX(F189, G189))</f>
      </c>
      <c r="F189" s="115" t="str">
        <f>MAX(J189, CN189)</f>
      </c>
      <c r="G189" s="115" t="str">
        <f>MAX(R189, U189, V189, Y189, Z189, AJ189, CO189)</f>
      </c>
      <c r="H189" s="115"/>
      <c r="I189" s="115" t="n">
        <v>18.5</v>
      </c>
      <c r="J189" s="115" t="n">
        <v>10</v>
      </c>
      <c r="K189" s="115" t="n">
        <v>0.9</v>
      </c>
      <c r="L189" s="115" t="n">
        <v>0</v>
      </c>
      <c r="M189" s="115"/>
      <c r="N189" s="115"/>
      <c r="O189" s="115" t="n">
        <v>1</v>
      </c>
      <c r="P189" s="115" t="n">
        <v>0</v>
      </c>
      <c r="Q189" s="115" t="n">
        <v>0.5</v>
      </c>
      <c r="R189" s="115" t="n">
        <v>4.76190476190474</v>
      </c>
      <c r="S189" s="115" t="n">
        <v>223.076923076923</v>
      </c>
      <c r="T189" s="115" t="n">
        <v>434.74801061008</v>
      </c>
      <c r="U189" s="115" t="n">
        <v>10</v>
      </c>
      <c r="V189" s="115" t="n">
        <v>10</v>
      </c>
      <c r="W189" s="115" t="n">
        <v>0.096</v>
      </c>
      <c r="X189" s="115" t="n">
        <v>0.01</v>
      </c>
      <c r="Y189" s="115" t="n">
        <v>0.00384000000000029</v>
      </c>
      <c r="Z189" s="115" t="n">
        <v>0.0199999999999996</v>
      </c>
      <c r="AA189" s="115" t="n">
        <v>20210219</v>
      </c>
      <c r="AB189" s="115"/>
      <c r="AC189" s="115" t="n">
        <v>23.89</v>
      </c>
      <c r="AD189" s="115"/>
      <c r="AE189" s="115" t="n">
        <v>0</v>
      </c>
      <c r="AF189" s="115"/>
      <c r="AG189" s="115" t="n">
        <v>27.56</v>
      </c>
      <c r="AH189" s="115"/>
      <c r="AI189" s="115"/>
      <c r="AJ189" s="115" t="n">
        <v>8.63230769230769</v>
      </c>
      <c r="AK189" s="115" t="n">
        <v>10</v>
      </c>
      <c r="AL189" s="115" t="n">
        <v>618</v>
      </c>
      <c r="AM189" s="115" t="n">
        <v>618</v>
      </c>
      <c r="AN189" s="115" t="n">
        <v>29825.968</v>
      </c>
      <c r="AO189" s="115" t="n">
        <v>616</v>
      </c>
      <c r="AP189" s="115" t="n">
        <v>0</v>
      </c>
      <c r="AQ189" s="115" t="n">
        <v>0</v>
      </c>
      <c r="AR189" s="115" t="n">
        <v>0.324675324675326</v>
      </c>
      <c r="AS189" s="115" t="n">
        <v>0.0324675324675319</v>
      </c>
      <c r="AT189" s="115" t="n">
        <v>6.4</v>
      </c>
      <c r="AU189" s="115"/>
      <c r="AV189" s="115" t="s">
        <v>1058</v>
      </c>
      <c r="AW189" s="115" t="s">
        <v>621</v>
      </c>
      <c r="AX189" s="115" t="s">
        <v>835</v>
      </c>
      <c r="AY189" s="115" t="s">
        <v>625</v>
      </c>
      <c r="AZ189" s="115" t="s">
        <v>699</v>
      </c>
      <c r="BA189" s="115" t="s">
        <v>621</v>
      </c>
      <c r="BB189" s="115" t="s">
        <v>630</v>
      </c>
      <c r="BC189" s="115"/>
      <c r="BD189" s="115" t="s">
        <v>630</v>
      </c>
      <c r="BE189" s="115"/>
      <c r="BF189" s="115" t="s">
        <v>630</v>
      </c>
      <c r="BG189" s="115"/>
      <c r="BH189" s="115" t="s">
        <v>630</v>
      </c>
      <c r="BI189"/>
      <c r="BJ189" t="s">
        <v>629</v>
      </c>
      <c r="BK189" t="s">
        <v>623</v>
      </c>
      <c r="BL189" t="s">
        <v>630</v>
      </c>
      <c r="BM189"/>
      <c r="BN189" t="s">
        <v>1566</v>
      </c>
      <c r="BO189" t="s">
        <v>623</v>
      </c>
      <c r="BP189" t="s">
        <v>649</v>
      </c>
      <c r="BQ189" t="s">
        <v>621</v>
      </c>
      <c r="BR189" t="s">
        <v>1567</v>
      </c>
      <c r="BS189" t="s">
        <v>623</v>
      </c>
      <c r="BT189" t="s">
        <v>630</v>
      </c>
      <c r="BU189"/>
      <c r="BV189" t="s">
        <v>630</v>
      </c>
      <c r="BW189"/>
      <c r="BX189" t="s">
        <v>630</v>
      </c>
      <c r="BY189"/>
      <c r="BZ189" t="s">
        <v>630</v>
      </c>
      <c r="CA189"/>
      <c r="CB189" t="s">
        <v>925</v>
      </c>
      <c r="CC189" t="s">
        <v>623</v>
      </c>
      <c r="CD189" t="n">
        <v>1</v>
      </c>
      <c r="CE189" t="s">
        <v>621</v>
      </c>
      <c r="CF189" t="n">
        <v>0</v>
      </c>
      <c r="CG189" t="s">
        <v>621</v>
      </c>
      <c r="CH189" t="n">
        <v>0.8</v>
      </c>
      <c r="CI189" t="s">
        <v>621</v>
      </c>
      <c r="CJ189" t="s">
        <v>654</v>
      </c>
      <c r="CK189" t="s">
        <v>623</v>
      </c>
      <c r="CL189" t="s">
        <v>638</v>
      </c>
      <c r="CM189" t="s">
        <v>623</v>
      </c>
      <c r="CN189" t="n">
        <v>10</v>
      </c>
      <c r="CO189" t="n">
        <v>0</v>
      </c>
    </row>
    <row r="190">
      <c r="A190" s="119" t="n">
        <v>283</v>
      </c>
      <c r="B190" s="119" t="s">
        <v>1568</v>
      </c>
      <c r="C190" s="119" t="s">
        <v>1569</v>
      </c>
      <c r="D190" s="115"/>
      <c r="E190" s="115" t="str">
        <f>IFERROR(GEOMEAN(F190, G190), MAX(F190, G190))</f>
      </c>
      <c r="F190" s="115" t="str">
        <f>MAX(J190, CN190)</f>
      </c>
      <c r="G190" s="115" t="str">
        <f>MAX(R190, U190, V190, Y190, Z190, AJ190, CO190)</f>
      </c>
      <c r="H190" s="115"/>
      <c r="I190" s="115" t="n">
        <v>54.8</v>
      </c>
      <c r="J190" s="115" t="n">
        <v>3.04</v>
      </c>
      <c r="K190" s="115" t="n">
        <v>0</v>
      </c>
      <c r="L190" s="115" t="n">
        <v>0.7</v>
      </c>
      <c r="M190" s="115"/>
      <c r="N190" s="115"/>
      <c r="O190" s="115" t="n">
        <v>1</v>
      </c>
      <c r="P190" s="115" t="n">
        <v>0.6</v>
      </c>
      <c r="Q190" s="115" t="n">
        <v>0.6</v>
      </c>
      <c r="R190" s="115" t="n">
        <v>7.14285714285711</v>
      </c>
      <c r="S190" s="115" t="n">
        <v>-48.1304854441918</v>
      </c>
      <c r="T190" s="115" t="n">
        <v>-60.9701237544053</v>
      </c>
      <c r="U190" s="115" t="n">
        <v>0</v>
      </c>
      <c r="V190" s="115" t="n">
        <v>0</v>
      </c>
      <c r="W190" s="115" t="n">
        <v>33.399</v>
      </c>
      <c r="X190" s="115" t="n">
        <v>3.194</v>
      </c>
      <c r="Y190" s="115" t="n">
        <v>1.33596</v>
      </c>
      <c r="Z190" s="115" t="n">
        <v>6.388</v>
      </c>
      <c r="AA190" s="115" t="n">
        <v>20210219</v>
      </c>
      <c r="AB190" s="115"/>
      <c r="AC190" s="115" t="n">
        <v>63.56</v>
      </c>
      <c r="AD190" s="115"/>
      <c r="AE190" s="115" t="n">
        <v>75</v>
      </c>
      <c r="AF190" s="115"/>
      <c r="AG190" s="115" t="n">
        <v>61.79</v>
      </c>
      <c r="AH190" s="115"/>
      <c r="AI190" s="115"/>
      <c r="AJ190" s="115" t="n">
        <v>2.52923076923077</v>
      </c>
      <c r="AK190" s="115" t="n">
        <v>2.5</v>
      </c>
      <c r="AL190" s="115" t="n">
        <v>51631</v>
      </c>
      <c r="AM190" s="115" t="n">
        <v>51402</v>
      </c>
      <c r="AN190" s="115" t="n">
        <v>59308.69</v>
      </c>
      <c r="AO190" s="115" t="n">
        <v>47821</v>
      </c>
      <c r="AP190" s="115" t="n">
        <v>229</v>
      </c>
      <c r="AQ190" s="115" t="n">
        <v>3.86115424232098</v>
      </c>
      <c r="AR190" s="115" t="n">
        <v>7.96721105790343</v>
      </c>
      <c r="AS190" s="115" t="n">
        <v>0.796721105790342</v>
      </c>
      <c r="AT190" s="115" t="n">
        <v>4.7</v>
      </c>
      <c r="AU190" s="115"/>
      <c r="AV190" s="115" t="s">
        <v>1570</v>
      </c>
      <c r="AW190" s="115" t="s">
        <v>625</v>
      </c>
      <c r="AX190" s="115" t="s">
        <v>1003</v>
      </c>
      <c r="AY190" s="115" t="s">
        <v>625</v>
      </c>
      <c r="AZ190" s="115" t="s">
        <v>624</v>
      </c>
      <c r="BA190" s="115" t="s">
        <v>625</v>
      </c>
      <c r="BB190" s="115" t="s">
        <v>626</v>
      </c>
      <c r="BC190" s="115" t="s">
        <v>623</v>
      </c>
      <c r="BD190" s="115" t="s">
        <v>661</v>
      </c>
      <c r="BE190" s="115" t="s">
        <v>625</v>
      </c>
      <c r="BF190" s="115" t="s">
        <v>662</v>
      </c>
      <c r="BG190" s="115" t="s">
        <v>625</v>
      </c>
      <c r="BH190" s="115" t="s">
        <v>672</v>
      </c>
      <c r="BI190" t="s">
        <v>621</v>
      </c>
      <c r="BJ190" t="s">
        <v>1571</v>
      </c>
      <c r="BK190" t="s">
        <v>623</v>
      </c>
      <c r="BL190" t="s">
        <v>1572</v>
      </c>
      <c r="BM190" t="s">
        <v>623</v>
      </c>
      <c r="BN190" t="s">
        <v>930</v>
      </c>
      <c r="BO190" t="s">
        <v>625</v>
      </c>
      <c r="BP190" t="s">
        <v>649</v>
      </c>
      <c r="BQ190" t="s">
        <v>621</v>
      </c>
      <c r="BR190" t="s">
        <v>630</v>
      </c>
      <c r="BS190"/>
      <c r="BT190" t="s">
        <v>1501</v>
      </c>
      <c r="BU190" t="s">
        <v>623</v>
      </c>
      <c r="BV190" t="s">
        <v>650</v>
      </c>
      <c r="BW190" t="s">
        <v>621</v>
      </c>
      <c r="BX190" t="s">
        <v>635</v>
      </c>
      <c r="BY190" t="s">
        <v>621</v>
      </c>
      <c r="BZ190" t="s">
        <v>666</v>
      </c>
      <c r="CA190" t="s">
        <v>621</v>
      </c>
      <c r="CB190" t="s">
        <v>1573</v>
      </c>
      <c r="CC190" t="s">
        <v>623</v>
      </c>
      <c r="CD190" t="n">
        <v>1.7</v>
      </c>
      <c r="CE190" t="s">
        <v>621</v>
      </c>
      <c r="CF190" t="n">
        <v>0.4</v>
      </c>
      <c r="CG190" t="s">
        <v>621</v>
      </c>
      <c r="CH190" t="n">
        <v>7.8</v>
      </c>
      <c r="CI190" t="s">
        <v>623</v>
      </c>
      <c r="CJ190" t="s">
        <v>637</v>
      </c>
      <c r="CK190" t="s">
        <v>621</v>
      </c>
      <c r="CL190" t="s">
        <v>655</v>
      </c>
      <c r="CM190" t="s">
        <v>621</v>
      </c>
      <c r="CN190" t="n">
        <v>6.75</v>
      </c>
      <c r="CO190" t="n">
        <v>0</v>
      </c>
    </row>
    <row r="191">
      <c r="A191" s="119" t="n">
        <v>284</v>
      </c>
      <c r="B191" s="119" t="s">
        <v>1574</v>
      </c>
      <c r="C191" s="119" t="s">
        <v>1575</v>
      </c>
      <c r="D191" s="115"/>
      <c r="E191" s="115" t="str">
        <f>IFERROR(GEOMEAN(F191, G191), MAX(F191, G191))</f>
      </c>
      <c r="F191" s="115" t="str">
        <f>MAX(J191, CN191)</f>
      </c>
      <c r="G191" s="115" t="str">
        <f>MAX(R191, U191, V191, Y191, Z191, AJ191, CO191)</f>
      </c>
      <c r="H191" s="115"/>
      <c r="I191" s="115" t="n">
        <v>28.7</v>
      </c>
      <c r="J191" s="115" t="n">
        <v>8.26</v>
      </c>
      <c r="K191" s="115" t="n">
        <v>0</v>
      </c>
      <c r="L191" s="115" t="n">
        <v>0.6</v>
      </c>
      <c r="M191" s="115"/>
      <c r="N191" s="115"/>
      <c r="O191" s="115" t="n">
        <v>0.5</v>
      </c>
      <c r="P191" s="115" t="n">
        <v>0.3</v>
      </c>
      <c r="Q191" s="115" t="n">
        <v>0.3</v>
      </c>
      <c r="R191" s="115" t="n">
        <v>0</v>
      </c>
      <c r="S191" s="115" t="n">
        <v>-19.4782281551824</v>
      </c>
      <c r="T191" s="115" t="n">
        <v>-24.1476375881301</v>
      </c>
      <c r="U191" s="115" t="n">
        <v>0</v>
      </c>
      <c r="V191" s="115" t="n">
        <v>0</v>
      </c>
      <c r="W191" s="115" t="n">
        <v>45.607</v>
      </c>
      <c r="X191" s="115" t="n">
        <v>0.598</v>
      </c>
      <c r="Y191" s="115" t="n">
        <v>1.82428</v>
      </c>
      <c r="Z191" s="115" t="n">
        <v>1.196</v>
      </c>
      <c r="AA191" s="115" t="n">
        <v>20210219</v>
      </c>
      <c r="AB191" s="115" t="n">
        <v>32.22</v>
      </c>
      <c r="AC191" s="115" t="n">
        <v>32.22</v>
      </c>
      <c r="AD191" s="115" t="n">
        <v>0</v>
      </c>
      <c r="AE191" s="115" t="n">
        <v>0</v>
      </c>
      <c r="AF191" s="115" t="n">
        <v>37.18</v>
      </c>
      <c r="AG191" s="115" t="n">
        <v>37.18</v>
      </c>
      <c r="AH191" s="115" t="n">
        <v>0</v>
      </c>
      <c r="AI191" s="115"/>
      <c r="AJ191" s="115" t="n">
        <v>7.35076923076923</v>
      </c>
      <c r="AK191" s="115" t="n">
        <v>10</v>
      </c>
      <c r="AL191" s="115" t="n">
        <v>1356</v>
      </c>
      <c r="AM191" s="115" t="n">
        <v>1328</v>
      </c>
      <c r="AN191" s="115" t="n">
        <v>18383.956</v>
      </c>
      <c r="AO191" s="115" t="n">
        <v>940</v>
      </c>
      <c r="AP191" s="115" t="n">
        <v>28</v>
      </c>
      <c r="AQ191" s="115" t="n">
        <v>1.52306717879438</v>
      </c>
      <c r="AR191" s="115" t="n">
        <v>44.2553191489362</v>
      </c>
      <c r="AS191" s="115" t="n">
        <v>4.42553191489362</v>
      </c>
      <c r="AT191" s="115" t="n">
        <v>6.1</v>
      </c>
      <c r="AU191" s="115"/>
      <c r="AV191" s="115" t="s">
        <v>1576</v>
      </c>
      <c r="AW191" s="115" t="s">
        <v>625</v>
      </c>
      <c r="AX191" s="115" t="s">
        <v>1159</v>
      </c>
      <c r="AY191" s="115" t="s">
        <v>625</v>
      </c>
      <c r="AZ191" s="115" t="s">
        <v>624</v>
      </c>
      <c r="BA191" s="115" t="s">
        <v>625</v>
      </c>
      <c r="BB191" s="115" t="s">
        <v>626</v>
      </c>
      <c r="BC191" s="115" t="s">
        <v>623</v>
      </c>
      <c r="BD191" s="115" t="s">
        <v>645</v>
      </c>
      <c r="BE191" s="115" t="s">
        <v>625</v>
      </c>
      <c r="BF191" s="115" t="s">
        <v>627</v>
      </c>
      <c r="BG191" s="115" t="s">
        <v>623</v>
      </c>
      <c r="BH191" s="115" t="s">
        <v>646</v>
      </c>
      <c r="BI191" t="s">
        <v>625</v>
      </c>
      <c r="BJ191" t="s">
        <v>1216</v>
      </c>
      <c r="BK191" t="s">
        <v>623</v>
      </c>
      <c r="BL191" t="s">
        <v>630</v>
      </c>
      <c r="BM191"/>
      <c r="BN191" t="s">
        <v>1577</v>
      </c>
      <c r="BO191" t="s">
        <v>623</v>
      </c>
      <c r="BP191" t="s">
        <v>649</v>
      </c>
      <c r="BQ191" t="s">
        <v>621</v>
      </c>
      <c r="BR191" t="s">
        <v>630</v>
      </c>
      <c r="BS191"/>
      <c r="BT191" t="s">
        <v>630</v>
      </c>
      <c r="BU191"/>
      <c r="BV191" t="s">
        <v>650</v>
      </c>
      <c r="BW191" t="s">
        <v>621</v>
      </c>
      <c r="BX191" t="s">
        <v>635</v>
      </c>
      <c r="BY191" t="s">
        <v>621</v>
      </c>
      <c r="BZ191" t="s">
        <v>666</v>
      </c>
      <c r="CA191" t="s">
        <v>621</v>
      </c>
      <c r="CB191" t="s">
        <v>630</v>
      </c>
      <c r="CC191"/>
      <c r="CD191" t="n">
        <v>4.6</v>
      </c>
      <c r="CE191" t="s">
        <v>625</v>
      </c>
      <c r="CF191" t="n">
        <v>0</v>
      </c>
      <c r="CG191" t="s">
        <v>621</v>
      </c>
      <c r="CH191" t="n">
        <v>3</v>
      </c>
      <c r="CI191" t="s">
        <v>625</v>
      </c>
      <c r="CJ191" t="s">
        <v>637</v>
      </c>
      <c r="CK191" t="s">
        <v>621</v>
      </c>
      <c r="CL191" t="s">
        <v>623</v>
      </c>
      <c r="CM191" t="s">
        <v>623</v>
      </c>
      <c r="CN191" t="n">
        <v>10</v>
      </c>
      <c r="CO191" t="n">
        <v>0</v>
      </c>
    </row>
    <row r="192">
      <c r="A192" s="119" t="n">
        <v>285</v>
      </c>
      <c r="B192" s="119" t="s">
        <v>1578</v>
      </c>
      <c r="C192" s="119" t="s">
        <v>1579</v>
      </c>
      <c r="D192" s="115"/>
      <c r="E192" s="115" t="str">
        <f>IFERROR(GEOMEAN(F192, G192), MAX(F192, G192))</f>
      </c>
      <c r="F192" s="115" t="str">
        <f>MAX(J192, CN192)</f>
      </c>
      <c r="G192" s="115" t="str">
        <f>MAX(R192, U192, V192, Y192, Z192, AJ192, CO192)</f>
      </c>
      <c r="H192" s="115"/>
      <c r="I192" s="115" t="n">
        <v>38.2</v>
      </c>
      <c r="J192" s="115" t="n">
        <v>6.36</v>
      </c>
      <c r="K192" s="115" t="n">
        <v>0</v>
      </c>
      <c r="L192" s="115" t="n">
        <v>0.5</v>
      </c>
      <c r="M192" s="115"/>
      <c r="N192" s="115"/>
      <c r="O192" s="115" t="n">
        <v>1</v>
      </c>
      <c r="P192" s="115" t="n">
        <v>0.5</v>
      </c>
      <c r="Q192" s="115" t="n">
        <v>0.5</v>
      </c>
      <c r="R192" s="115" t="n">
        <v>4.76190476190474</v>
      </c>
      <c r="S192" s="115" t="n">
        <v>-63.0448703978757</v>
      </c>
      <c r="T192" s="115" t="n">
        <v>-65.7237955755555</v>
      </c>
      <c r="U192" s="115" t="n">
        <v>0</v>
      </c>
      <c r="V192" s="115" t="n">
        <v>0</v>
      </c>
      <c r="W192" s="115" t="n">
        <v>6.526</v>
      </c>
      <c r="X192" s="115" t="n">
        <v>0.538</v>
      </c>
      <c r="Y192" s="115" t="n">
        <v>0.261039999999999</v>
      </c>
      <c r="Z192" s="115" t="n">
        <v>1.076</v>
      </c>
      <c r="AA192" s="115" t="n">
        <v>20210219</v>
      </c>
      <c r="AB192" s="115"/>
      <c r="AC192" s="115" t="n">
        <v>69.67</v>
      </c>
      <c r="AD192" s="115"/>
      <c r="AE192" s="115" t="n">
        <v>25</v>
      </c>
      <c r="AF192" s="115"/>
      <c r="AG192" s="115" t="n">
        <v>76.54</v>
      </c>
      <c r="AH192" s="115"/>
      <c r="AI192" s="115"/>
      <c r="AJ192" s="115" t="n">
        <v>1.58923076923077</v>
      </c>
      <c r="AK192" s="115" t="n">
        <v>7.5</v>
      </c>
      <c r="AL192" s="115" t="n">
        <v>1488</v>
      </c>
      <c r="AM192" s="115" t="n">
        <v>1487</v>
      </c>
      <c r="AN192" s="115" t="n">
        <v>14862.927</v>
      </c>
      <c r="AO192" s="115" t="n">
        <v>1398</v>
      </c>
      <c r="AP192" s="115" t="n">
        <v>1</v>
      </c>
      <c r="AQ192" s="115" t="n">
        <v>0.067281498455856</v>
      </c>
      <c r="AR192" s="115" t="n">
        <v>6.43776824034335</v>
      </c>
      <c r="AS192" s="115" t="n">
        <v>0.643776824034335</v>
      </c>
      <c r="AT192" s="115" t="n">
        <v>5.3</v>
      </c>
      <c r="AU192" s="115"/>
      <c r="AV192" s="115" t="s">
        <v>1580</v>
      </c>
      <c r="AW192" s="115" t="s">
        <v>625</v>
      </c>
      <c r="AX192" s="115" t="s">
        <v>1071</v>
      </c>
      <c r="AY192" s="115" t="s">
        <v>621</v>
      </c>
      <c r="AZ192" s="115" t="s">
        <v>699</v>
      </c>
      <c r="BA192" s="115" t="s">
        <v>621</v>
      </c>
      <c r="BB192" s="115" t="s">
        <v>644</v>
      </c>
      <c r="BC192" s="115" t="s">
        <v>621</v>
      </c>
      <c r="BD192" s="115" t="s">
        <v>661</v>
      </c>
      <c r="BE192" s="115" t="s">
        <v>625</v>
      </c>
      <c r="BF192" s="115" t="s">
        <v>662</v>
      </c>
      <c r="BG192" s="115" t="s">
        <v>625</v>
      </c>
      <c r="BH192" s="115" t="s">
        <v>628</v>
      </c>
      <c r="BI192" t="s">
        <v>623</v>
      </c>
      <c r="BJ192" t="s">
        <v>1581</v>
      </c>
      <c r="BK192" t="s">
        <v>623</v>
      </c>
      <c r="BL192" t="s">
        <v>630</v>
      </c>
      <c r="BM192"/>
      <c r="BN192" t="s">
        <v>1582</v>
      </c>
      <c r="BO192" t="s">
        <v>623</v>
      </c>
      <c r="BP192" t="s">
        <v>752</v>
      </c>
      <c r="BQ192" t="s">
        <v>623</v>
      </c>
      <c r="BR192" t="s">
        <v>1583</v>
      </c>
      <c r="BS192" t="s">
        <v>623</v>
      </c>
      <c r="BT192" t="s">
        <v>653</v>
      </c>
      <c r="BU192" t="s">
        <v>625</v>
      </c>
      <c r="BV192" t="s">
        <v>650</v>
      </c>
      <c r="BW192" t="s">
        <v>621</v>
      </c>
      <c r="BX192" t="s">
        <v>725</v>
      </c>
      <c r="BY192" t="s">
        <v>625</v>
      </c>
      <c r="BZ192" t="s">
        <v>652</v>
      </c>
      <c r="CA192" t="s">
        <v>625</v>
      </c>
      <c r="CB192" t="s">
        <v>925</v>
      </c>
      <c r="CC192" t="s">
        <v>623</v>
      </c>
      <c r="CD192" t="n">
        <v>4.8</v>
      </c>
      <c r="CE192" t="s">
        <v>625</v>
      </c>
      <c r="CF192" t="n">
        <v>0.4</v>
      </c>
      <c r="CG192" t="s">
        <v>621</v>
      </c>
      <c r="CH192" t="n">
        <v>6.9</v>
      </c>
      <c r="CI192" t="s">
        <v>625</v>
      </c>
      <c r="CJ192" t="s">
        <v>637</v>
      </c>
      <c r="CK192" t="s">
        <v>621</v>
      </c>
      <c r="CL192" t="s">
        <v>623</v>
      </c>
      <c r="CM192" t="s">
        <v>623</v>
      </c>
      <c r="CN192" t="n">
        <v>8.25</v>
      </c>
      <c r="CO192" t="n">
        <v>0</v>
      </c>
    </row>
    <row r="193">
      <c r="A193" s="119"/>
      <c r="B193" s="119"/>
      <c r="C193" s="119"/>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row>
    <row r="194">
      <c r="A194" s="119"/>
      <c r="B194" s="119"/>
      <c r="C194" s="119"/>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row>
    <row r="195">
      <c r="A195" s="119"/>
      <c r="B195" s="119"/>
      <c r="C195" s="119"/>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row>
    <row r="196">
      <c r="A196" s="119"/>
      <c r="B196" s="119"/>
      <c r="C196" s="119"/>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row>
    <row r="197">
      <c r="A197" s="119"/>
      <c r="B197" s="119"/>
      <c r="C197" s="119"/>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row>
    <row r="198">
      <c r="A198" s="119"/>
      <c r="B198" s="119"/>
      <c r="C198" s="119"/>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row>
    <row r="199">
      <c r="A199" s="119"/>
      <c r="B199" s="119"/>
      <c r="C199" s="119"/>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row>
    <row r="200">
      <c r="A200" s="119"/>
      <c r="B200" s="119"/>
      <c r="C200" s="119"/>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row>
  </sheetData>
  <conditionalFormatting sqref="E1:E192">
    <cfRule type="expression" dxfId="71" priority="21">
      <formula>E1=""</formula>
    </cfRule>
    <cfRule type="expression" dxfId="152" priority="12">
      <formula>E1=10</formula>
    </cfRule>
    <cfRule type="cellIs" dxfId="153" priority="11" operator="between">
      <formula>7</formula>
      <formula>9.99</formula>
    </cfRule>
    <cfRule type="cellIs" dxfId="154" priority="10" operator="between">
      <formula>0</formula>
      <formula>6.999</formula>
    </cfRule>
    <cfRule type="expression" dxfId="155" priority="9">
      <formula>E1=""</formula>
    </cfRule>
  </conditionalFormatting>
  <conditionalFormatting sqref="F1:F192">
    <cfRule type="expression" dxfId="70" priority="17">
      <formula>F1=""</formula>
    </cfRule>
    <cfRule type="cellIs" dxfId="69" priority="18" operator="between">
      <formula>0</formula>
      <formula>6.999</formula>
    </cfRule>
    <cfRule type="cellIs" dxfId="68" priority="19" operator="between">
      <formula>7</formula>
      <formula>9.99</formula>
    </cfRule>
    <cfRule type="expression" dxfId="67" priority="20">
      <formula>F1=10</formula>
    </cfRule>
    <cfRule type="expression" dxfId="156" priority="8">
      <formula>F1=10</formula>
    </cfRule>
    <cfRule type="cellIs" dxfId="157" priority="7" operator="between">
      <formula>7</formula>
      <formula>9.99</formula>
    </cfRule>
    <cfRule type="cellIs" dxfId="158" priority="6" operator="between">
      <formula>0</formula>
      <formula>6.999</formula>
    </cfRule>
    <cfRule type="expression" dxfId="155" priority="5">
      <formula>F1=""</formula>
    </cfRule>
  </conditionalFormatting>
  <conditionalFormatting sqref="G1:G192">
    <cfRule type="expression" dxfId="66" priority="13">
      <formula>G1=""</formula>
    </cfRule>
    <cfRule type="cellIs" dxfId="65" priority="14" operator="between">
      <formula>0</formula>
      <formula>6.999</formula>
    </cfRule>
    <cfRule type="cellIs" dxfId="64" priority="15" operator="between">
      <formula>7</formula>
      <formula>9.99</formula>
    </cfRule>
    <cfRule type="expression" dxfId="63" priority="16">
      <formula>G1=10</formula>
    </cfRule>
    <cfRule type="expression" dxfId="159" priority="4">
      <formula>G1=10</formula>
    </cfRule>
    <cfRule type="cellIs" dxfId="160" priority="3" operator="between">
      <formula>7</formula>
      <formula>9.99</formula>
    </cfRule>
    <cfRule type="cellIs" dxfId="161" priority="2" operator="between">
      <formula>0</formula>
      <formula>6.999</formula>
    </cfRule>
    <cfRule type="expression" dxfId="155" priority="1">
      <formula>G1=""</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0" operator="greaterThanOrEqual" id="{2DFD2B45-4E75-2442-B3F6-0565BD9811C9}">
            <xm:f>Options!$D$41</xm:f>
            <x14:dxf>
              <font>
                <sz val="12"/>
                <color rgb="FF000000"/>
                <name val="Arial"/>
              </font>
              <fill>
                <patternFill patternType="solid">
                  <bgColor rgb="FFE35A3A"/>
                </patternFill>
              </fill>
            </x14:dxf>
          </x14:cfRule>
          <x14:cfRule type="cellIs" priority="11" operator="greaterThanOrEqual" id="{D76DD98F-F020-4348-BAAB-4AD5638F8613}">
            <xm:f>Options!$D$42</xm:f>
            <x14:dxf>
              <font>
                <sz val="12"/>
                <color rgb="FF000000"/>
                <name val="Arial"/>
              </font>
              <fill>
                <patternFill patternType="solid">
                  <bgColor rgb="FFEE9F8F"/>
                </patternFill>
              </fill>
            </x14:dxf>
          </x14:cfRule>
          <x14:cfRule type="cellIs" priority="12" operator="between" id="{D03C99EB-BA49-904A-AE84-C65B95357062}">
            <xm:f>0</xm:f>
            <xm:f>Options!$D$42</xm:f>
            <x14:dxf>
              <font>
                <sz val="12"/>
                <color rgb="FF000000"/>
                <name val="Arial"/>
              </font>
              <fill>
                <patternFill patternType="solid">
                  <bgColor rgb="FFF2CAC4"/>
                </patternFill>
              </fill>
            </x14:dxf>
          </x14:cfRule>
          <xm:sqref>E2:E192</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M1" workbookViewId="0">
      <selection activeCell="W31" sqref="A1:XFD1048576"/>
    </sheetView>
    <sheetView workbookViewId="1"/>
  </sheetViews>
  <sheetFormatPr defaultRowHeight="15.0"/>
  <cols>
    <col min="1" max="1" width="3.71" hidden="0" customWidth="1"/>
    <col min="2" max="2" width="22.71" hidden="0" customWidth="1"/>
    <col min="4" max="4" width="3.71" hidden="0" customWidth="1"/>
    <col min="8" max="8" width="3.71" hidden="0" customWidth="1"/>
  </cols>
  <sheetData>
    <row r="1">
      <c r="A1" s="119"/>
      <c r="B1" s="119"/>
      <c r="C1" s="119"/>
      <c r="D1" s="115"/>
      <c r="E1" s="115"/>
      <c r="F1" s="115"/>
      <c r="G1" s="115"/>
      <c r="H1" s="115"/>
      <c r="I1" s="115"/>
      <c r="J1" s="115"/>
      <c r="K1" s="115"/>
      <c r="L1" s="115"/>
      <c r="M1" s="115"/>
      <c r="N1" s="115"/>
      <c r="O1" s="115"/>
      <c r="P1" s="115"/>
      <c r="Q1" s="115"/>
      <c r="R1" s="115"/>
      <c r="S1" s="115"/>
      <c r="T1" s="115"/>
      <c r="U1" s="115"/>
      <c r="V1" s="115"/>
      <c r="W1" s="115"/>
      <c r="X1" s="115"/>
      <c r="Y1" s="115"/>
      <c r="Z1" s="115"/>
      <c r="AA1" s="115"/>
      <c r="AB1" s="115"/>
      <c r="AC1" s="115"/>
      <c r="AD1" s="115"/>
      <c r="AE1" s="115"/>
      <c r="AF1" s="115"/>
      <c r="AG1" s="115"/>
      <c r="AH1" s="115"/>
      <c r="AI1" s="115"/>
      <c r="AJ1" s="115"/>
      <c r="AK1" s="115"/>
      <c r="AL1" s="115"/>
      <c r="AM1" s="115"/>
      <c r="AN1" s="115"/>
      <c r="AO1" s="115"/>
      <c r="AP1" s="115"/>
      <c r="AQ1" s="115"/>
      <c r="AR1" s="115"/>
      <c r="AS1" s="115"/>
      <c r="AT1" s="115"/>
      <c r="AU1" s="115"/>
      <c r="AV1" s="115"/>
      <c r="AW1" s="115"/>
      <c r="AX1" s="115"/>
      <c r="AY1" s="115"/>
      <c r="AZ1" s="115"/>
      <c r="BA1" s="115"/>
      <c r="BB1" s="115"/>
      <c r="BC1" s="115"/>
      <c r="BD1" s="115"/>
      <c r="BE1" s="115"/>
      <c r="BF1" s="115"/>
      <c r="BG1" s="115"/>
      <c r="BH1" s="115"/>
    </row>
    <row r="2">
      <c r="A2" s="120" t="s">
        <v>525</v>
      </c>
      <c r="B2" s="120" t="s">
        <v>526</v>
      </c>
      <c r="C2" s="120" t="s">
        <v>527</v>
      </c>
      <c r="D2" s="117" t="s">
        <v>528</v>
      </c>
      <c r="E2" s="117" t="s">
        <v>529</v>
      </c>
      <c r="F2" s="117" t="s">
        <v>530</v>
      </c>
      <c r="G2" s="117" t="s">
        <v>531</v>
      </c>
      <c r="H2" s="117" t="s">
        <v>532</v>
      </c>
      <c r="I2" s="117" t="s">
        <v>1584</v>
      </c>
      <c r="J2" s="117" t="s">
        <v>1585</v>
      </c>
      <c r="K2" s="117" t="s">
        <v>527</v>
      </c>
      <c r="L2" s="117" t="s">
        <v>1586</v>
      </c>
      <c r="M2" s="117" t="s">
        <v>1587</v>
      </c>
      <c r="N2" s="117" t="s">
        <v>1588</v>
      </c>
      <c r="O2" s="117" t="s">
        <v>1589</v>
      </c>
      <c r="P2" s="117" t="s">
        <v>1590</v>
      </c>
      <c r="Q2" s="117" t="s">
        <v>1591</v>
      </c>
      <c r="R2" s="117" t="s">
        <v>1592</v>
      </c>
      <c r="S2" s="117" t="s">
        <v>1593</v>
      </c>
      <c r="T2" s="117" t="s">
        <v>1594</v>
      </c>
      <c r="U2" s="117" t="s">
        <v>1595</v>
      </c>
      <c r="V2" s="117" t="s">
        <v>1596</v>
      </c>
      <c r="W2" s="117" t="s">
        <v>1597</v>
      </c>
      <c r="X2" s="117" t="s">
        <v>1598</v>
      </c>
      <c r="Y2" s="117" t="s">
        <v>1599</v>
      </c>
      <c r="Z2" s="117" t="s">
        <v>1600</v>
      </c>
      <c r="AA2" s="117" t="s">
        <v>1601</v>
      </c>
      <c r="AB2" s="117" t="s">
        <v>1602</v>
      </c>
      <c r="AC2" s="117" t="s">
        <v>1603</v>
      </c>
      <c r="AD2" s="117" t="s">
        <v>1604</v>
      </c>
      <c r="AE2" s="117" t="s">
        <v>1605</v>
      </c>
      <c r="AF2" s="117" t="s">
        <v>1606</v>
      </c>
      <c r="AG2" s="117" t="s">
        <v>1607</v>
      </c>
      <c r="AH2" s="117" t="s">
        <v>1608</v>
      </c>
      <c r="AI2" s="117" t="s">
        <v>1609</v>
      </c>
      <c r="AJ2" s="117" t="s">
        <v>1610</v>
      </c>
      <c r="AK2" s="117" t="s">
        <v>1611</v>
      </c>
      <c r="AL2" s="117" t="s">
        <v>1612</v>
      </c>
      <c r="AM2" s="117" t="s">
        <v>1613</v>
      </c>
      <c r="AN2" s="117" t="s">
        <v>1614</v>
      </c>
      <c r="AO2" s="117" t="s">
        <v>1615</v>
      </c>
      <c r="AP2" s="117" t="s">
        <v>1616</v>
      </c>
      <c r="AQ2" s="117"/>
      <c r="AR2" s="117"/>
      <c r="AS2" s="117"/>
      <c r="AT2" s="117"/>
      <c r="AU2" s="117"/>
      <c r="AV2" s="117"/>
      <c r="AW2" s="117"/>
      <c r="AX2" s="117"/>
      <c r="AY2" s="117"/>
      <c r="AZ2" s="117"/>
      <c r="BA2" s="117"/>
      <c r="BB2" s="117"/>
      <c r="BC2" s="117"/>
      <c r="BD2" s="117"/>
      <c r="BE2" s="117"/>
      <c r="BF2" s="115"/>
      <c r="BG2" s="115"/>
      <c r="BH2" s="115"/>
    </row>
    <row r="3">
      <c r="A3" s="119" t="n">
        <v>1</v>
      </c>
      <c r="B3" s="119" t="s">
        <v>618</v>
      </c>
      <c r="C3" s="119" t="s">
        <v>619</v>
      </c>
      <c r="D3" s="115"/>
      <c r="E3" s="115" t="str">
        <f>IFERROR(GEOMEAN(F3, G3), MAX(F3, G3))</f>
      </c>
      <c r="F3" s="115" t="str">
        <f>MAX(J3)</f>
      </c>
      <c r="G3" s="115" t="str">
        <f>MAX(AO3, AP3)</f>
      </c>
      <c r="H3" s="115"/>
      <c r="I3" s="115" t="n">
        <v>0.661</v>
      </c>
      <c r="J3" s="115" t="n">
        <v>10</v>
      </c>
      <c r="K3" s="115" t="s">
        <v>618</v>
      </c>
      <c r="L3" s="115" t="n">
        <v>202</v>
      </c>
      <c r="M3" s="115" t="s">
        <v>1617</v>
      </c>
      <c r="N3" s="115" t="n">
        <v>2020</v>
      </c>
      <c r="O3" s="115" t="n">
        <v>10</v>
      </c>
      <c r="P3" s="115" t="s">
        <v>1618</v>
      </c>
      <c r="Q3" s="115" t="n">
        <v>36374157.1095</v>
      </c>
      <c r="R3" s="115" t="n">
        <v>6768118.3439</v>
      </c>
      <c r="S3" s="115" t="n">
        <v>18.6069420757308</v>
      </c>
      <c r="T3" s="115" t="n">
        <v>0</v>
      </c>
      <c r="U3" s="115" t="n">
        <v>0</v>
      </c>
      <c r="V3" s="115" t="n">
        <v>2044610.4063</v>
      </c>
      <c r="W3" s="115" t="n">
        <v>5.62105233159066</v>
      </c>
      <c r="X3" s="115" t="n">
        <v>0</v>
      </c>
      <c r="Y3" s="115" t="n">
        <v>0</v>
      </c>
      <c r="Z3" s="115" t="n">
        <v>4.3822708770994</v>
      </c>
      <c r="AA3" s="115"/>
      <c r="AB3" s="115" t="n">
        <v>-5.77218598819886</v>
      </c>
      <c r="AC3" s="115"/>
      <c r="AD3" s="115" t="n">
        <v>12.9858897441402</v>
      </c>
      <c r="AE3" s="115" t="s">
        <v>1619</v>
      </c>
      <c r="AF3" s="115" t="n">
        <v>3</v>
      </c>
      <c r="AG3" s="115" t="n">
        <v>7</v>
      </c>
      <c r="AH3" s="115" t="n">
        <v>0</v>
      </c>
      <c r="AI3" s="115" t="n">
        <v>0.476335221</v>
      </c>
      <c r="AJ3" s="115" t="n">
        <v>10</v>
      </c>
      <c r="AK3" s="115" t="n">
        <v>0.17</v>
      </c>
      <c r="AL3" s="115" t="n">
        <v>0.13</v>
      </c>
      <c r="AM3" s="115"/>
      <c r="AN3" s="115" t="n">
        <v>0.13</v>
      </c>
      <c r="AO3" s="115" t="n">
        <v>5</v>
      </c>
      <c r="AP3" s="115" t="n">
        <v>10</v>
      </c>
      <c r="AQ3" s="115"/>
      <c r="AR3" s="115"/>
      <c r="AS3" s="115"/>
      <c r="AT3" s="115"/>
      <c r="AU3" s="115"/>
      <c r="AV3" s="115"/>
      <c r="AW3" s="115"/>
      <c r="AX3" s="115"/>
      <c r="AY3" s="115"/>
      <c r="AZ3" s="115"/>
      <c r="BA3" s="115"/>
      <c r="BB3" s="115"/>
      <c r="BC3" s="115"/>
      <c r="BD3" s="115"/>
      <c r="BE3" s="115"/>
      <c r="BF3" s="115"/>
      <c r="BG3" s="115"/>
      <c r="BH3" s="115"/>
    </row>
    <row r="4">
      <c r="A4" s="119" t="n">
        <v>2</v>
      </c>
      <c r="B4" s="119" t="s">
        <v>639</v>
      </c>
      <c r="C4" s="119" t="s">
        <v>640</v>
      </c>
      <c r="D4" s="115"/>
      <c r="E4" s="115" t="str">
        <f>IFERROR(GEOMEAN(F4, G4), MAX(F4, G4))</f>
      </c>
      <c r="F4" s="115" t="str">
        <f>MAX(J4)</f>
      </c>
      <c r="G4" s="115" t="str">
        <f>MAX(AO4, AP4)</f>
      </c>
      <c r="H4" s="115"/>
      <c r="I4" s="115" t="n">
        <v>0.569</v>
      </c>
      <c r="J4" s="115" t="n">
        <v>9.83253588516746</v>
      </c>
      <c r="K4" s="115"/>
      <c r="L4" s="115"/>
      <c r="M4" s="115"/>
      <c r="N4" s="115"/>
      <c r="O4" s="115"/>
      <c r="P4" s="115"/>
      <c r="Q4" s="115"/>
      <c r="R4" s="115"/>
      <c r="S4" s="115"/>
      <c r="T4" s="115"/>
      <c r="U4" s="115"/>
      <c r="V4" s="115"/>
      <c r="W4" s="115"/>
      <c r="X4" s="115"/>
      <c r="Y4" s="115"/>
      <c r="Z4" s="115"/>
      <c r="AA4" s="115"/>
      <c r="AB4" s="115"/>
      <c r="AC4" s="115"/>
      <c r="AD4" s="115"/>
      <c r="AE4" s="115"/>
      <c r="AF4" s="115"/>
      <c r="AG4" s="115"/>
      <c r="AH4" s="115" t="n">
        <v>0</v>
      </c>
      <c r="AI4" s="115"/>
      <c r="AJ4" s="115"/>
      <c r="AK4" s="115"/>
      <c r="AL4" s="115"/>
      <c r="AM4" s="115"/>
      <c r="AN4" s="115"/>
      <c r="AO4" s="115"/>
      <c r="AP4" s="115"/>
      <c r="AQ4" s="115"/>
      <c r="AR4" s="115"/>
      <c r="AS4" s="115"/>
      <c r="AT4" s="115"/>
      <c r="AU4" s="115"/>
      <c r="AV4" s="115"/>
      <c r="AW4" s="115"/>
      <c r="AX4" s="115"/>
      <c r="AY4" s="115"/>
      <c r="AZ4" s="115"/>
      <c r="BA4" s="115"/>
      <c r="BB4" s="115"/>
      <c r="BC4" s="115"/>
      <c r="BD4" s="115"/>
      <c r="BE4" s="115"/>
      <c r="BF4" s="115"/>
      <c r="BG4" s="115"/>
      <c r="BH4" s="115"/>
    </row>
    <row r="5">
      <c r="A5" s="119" t="n">
        <v>3</v>
      </c>
      <c r="B5" s="119" t="s">
        <v>656</v>
      </c>
      <c r="C5" s="119" t="s">
        <v>657</v>
      </c>
      <c r="D5" s="115"/>
      <c r="E5" s="115" t="str">
        <f>IFERROR(GEOMEAN(F5, G5), MAX(F5, G5))</f>
      </c>
      <c r="F5" s="115" t="str">
        <f>MAX(J5)</f>
      </c>
      <c r="G5" s="115" t="str">
        <f>MAX(AO5, AP5)</f>
      </c>
      <c r="H5" s="115"/>
      <c r="I5" s="115" t="n">
        <v>0.3</v>
      </c>
      <c r="J5" s="115" t="n">
        <v>3.39712918660287</v>
      </c>
      <c r="K5" s="115"/>
      <c r="L5" s="115"/>
      <c r="M5" s="115"/>
      <c r="N5" s="115"/>
      <c r="O5" s="115"/>
      <c r="P5" s="115"/>
      <c r="Q5" s="115"/>
      <c r="R5" s="115"/>
      <c r="S5" s="115"/>
      <c r="T5" s="115"/>
      <c r="U5" s="115"/>
      <c r="V5" s="115"/>
      <c r="W5" s="115"/>
      <c r="X5" s="115"/>
      <c r="Y5" s="115"/>
      <c r="Z5" s="115"/>
      <c r="AA5" s="115"/>
      <c r="AB5" s="115"/>
      <c r="AC5" s="115"/>
      <c r="AD5" s="115"/>
      <c r="AE5" s="115"/>
      <c r="AF5" s="115"/>
      <c r="AG5" s="115"/>
      <c r="AH5" s="115" t="n">
        <v>0</v>
      </c>
      <c r="AI5" s="115"/>
      <c r="AJ5" s="115"/>
      <c r="AK5" s="115" t="n">
        <v>0.04</v>
      </c>
      <c r="AL5" s="115" t="n">
        <v>0.05</v>
      </c>
      <c r="AM5" s="115" t="n">
        <v>0.04</v>
      </c>
      <c r="AN5" s="115" t="n">
        <v>0.04</v>
      </c>
      <c r="AO5" s="115" t="n">
        <v>3</v>
      </c>
      <c r="AP5" s="115"/>
      <c r="AQ5" s="115"/>
      <c r="AR5" s="115"/>
      <c r="AS5" s="115"/>
      <c r="AT5" s="115"/>
      <c r="AU5" s="115"/>
      <c r="AV5" s="115"/>
      <c r="AW5" s="115"/>
      <c r="AX5" s="115"/>
      <c r="AY5" s="115"/>
      <c r="AZ5" s="115"/>
      <c r="BA5" s="115"/>
      <c r="BB5" s="115"/>
      <c r="BC5" s="115"/>
      <c r="BD5" s="115"/>
      <c r="BE5" s="115"/>
      <c r="BF5" s="115"/>
      <c r="BG5" s="115"/>
      <c r="BH5" s="115"/>
    </row>
    <row r="6">
      <c r="A6" s="119" t="n">
        <v>4</v>
      </c>
      <c r="B6" s="119" t="s">
        <v>667</v>
      </c>
      <c r="C6" s="119" t="s">
        <v>668</v>
      </c>
      <c r="D6" s="115"/>
      <c r="E6" s="115" t="str">
        <f>IFERROR(GEOMEAN(F6, G6), MAX(F6, G6))</f>
      </c>
      <c r="F6" s="115" t="str">
        <f>MAX(J6)</f>
      </c>
      <c r="G6" s="115" t="str">
        <f>MAX(AO6, AP6)</f>
      </c>
      <c r="H6" s="115"/>
      <c r="I6" s="115" t="n">
        <v>0.203</v>
      </c>
      <c r="J6" s="115" t="n">
        <v>1.07655502392344</v>
      </c>
      <c r="K6" s="115"/>
      <c r="L6" s="115"/>
      <c r="M6" s="115"/>
      <c r="N6" s="115"/>
      <c r="O6" s="115"/>
      <c r="P6" s="115"/>
      <c r="Q6" s="115"/>
      <c r="R6" s="115"/>
      <c r="S6" s="115"/>
      <c r="T6" s="115"/>
      <c r="U6" s="115"/>
      <c r="V6" s="115"/>
      <c r="W6" s="115"/>
      <c r="X6" s="115"/>
      <c r="Y6" s="115"/>
      <c r="Z6" s="115"/>
      <c r="AA6" s="115"/>
      <c r="AB6" s="115"/>
      <c r="AC6" s="115"/>
      <c r="AD6" s="115"/>
      <c r="AE6" s="115"/>
      <c r="AF6" s="115"/>
      <c r="AG6" s="115"/>
      <c r="AH6" s="115" t="n">
        <v>0</v>
      </c>
      <c r="AI6" s="115"/>
      <c r="AJ6" s="115"/>
      <c r="AK6" s="115" t="n">
        <v>0.05</v>
      </c>
      <c r="AL6" s="115" t="n">
        <v>0.06</v>
      </c>
      <c r="AM6" s="115"/>
      <c r="AN6" s="115" t="n">
        <v>0.06</v>
      </c>
      <c r="AO6" s="115" t="n">
        <v>5</v>
      </c>
      <c r="AP6" s="115"/>
      <c r="AQ6" s="115"/>
      <c r="AR6" s="115"/>
      <c r="AS6" s="115"/>
      <c r="AT6" s="115"/>
      <c r="AU6" s="115"/>
      <c r="AV6" s="115"/>
      <c r="AW6" s="115"/>
      <c r="AX6" s="115"/>
      <c r="AY6" s="115"/>
      <c r="AZ6" s="115"/>
      <c r="BA6" s="115"/>
      <c r="BB6" s="115"/>
      <c r="BC6" s="115"/>
      <c r="BD6" s="115"/>
      <c r="BE6" s="115"/>
      <c r="BF6" s="115"/>
      <c r="BG6" s="115"/>
      <c r="BH6" s="115"/>
    </row>
    <row r="7">
      <c r="A7" s="119" t="n">
        <v>5</v>
      </c>
      <c r="B7" s="119" t="s">
        <v>675</v>
      </c>
      <c r="C7" s="119" t="s">
        <v>676</v>
      </c>
      <c r="D7" s="115"/>
      <c r="E7" s="115" t="str">
        <f>IFERROR(GEOMEAN(F7, G7), MAX(F7, G7))</f>
      </c>
      <c r="F7" s="115" t="str">
        <f>MAX(J7)</f>
      </c>
      <c r="G7" s="115" t="str">
        <f>MAX(AO7, AP7)</f>
      </c>
      <c r="H7" s="115"/>
      <c r="I7" s="115" t="n">
        <v>0.253</v>
      </c>
      <c r="J7" s="115" t="n">
        <v>2.27272727272727</v>
      </c>
      <c r="K7" s="115"/>
      <c r="L7" s="115"/>
      <c r="M7" s="115"/>
      <c r="N7" s="115"/>
      <c r="O7" s="115"/>
      <c r="P7" s="115"/>
      <c r="Q7" s="115"/>
      <c r="R7" s="115"/>
      <c r="S7" s="115"/>
      <c r="T7" s="115"/>
      <c r="U7" s="115"/>
      <c r="V7" s="115"/>
      <c r="W7" s="115"/>
      <c r="X7" s="115"/>
      <c r="Y7" s="115"/>
      <c r="Z7" s="115"/>
      <c r="AA7" s="115"/>
      <c r="AB7" s="115"/>
      <c r="AC7" s="115"/>
      <c r="AD7" s="115"/>
      <c r="AE7" s="115"/>
      <c r="AF7" s="115"/>
      <c r="AG7" s="115"/>
      <c r="AH7" s="115" t="n">
        <v>10</v>
      </c>
      <c r="AI7" s="115"/>
      <c r="AJ7" s="115"/>
      <c r="AK7" s="115" t="n">
        <v>0.51</v>
      </c>
      <c r="AL7" s="115" t="n">
        <v>0.49</v>
      </c>
      <c r="AM7" s="115" t="n">
        <v>0.47</v>
      </c>
      <c r="AN7" s="115" t="n">
        <v>0.47</v>
      </c>
      <c r="AO7" s="115" t="n">
        <v>7</v>
      </c>
      <c r="AP7" s="115"/>
      <c r="AQ7" s="115"/>
      <c r="AR7" s="115"/>
      <c r="AS7" s="115"/>
      <c r="AT7" s="115"/>
      <c r="AU7" s="115"/>
      <c r="AV7" s="115"/>
      <c r="AW7" s="115"/>
      <c r="AX7" s="115"/>
      <c r="AY7" s="115"/>
      <c r="AZ7" s="115"/>
      <c r="BA7" s="115"/>
      <c r="BB7" s="115"/>
      <c r="BC7" s="115"/>
      <c r="BD7" s="115"/>
      <c r="BE7" s="115"/>
      <c r="BF7" s="115"/>
      <c r="BG7" s="115"/>
      <c r="BH7" s="115"/>
    </row>
    <row r="8">
      <c r="A8" s="119" t="n">
        <v>6</v>
      </c>
      <c r="B8" s="119" t="s">
        <v>683</v>
      </c>
      <c r="C8" s="119" t="s">
        <v>684</v>
      </c>
      <c r="D8" s="115"/>
      <c r="E8" s="115" t="str">
        <f>IFERROR(GEOMEAN(F8, G8), MAX(F8, G8))</f>
      </c>
      <c r="F8" s="115" t="str">
        <f>MAX(J8)</f>
      </c>
      <c r="G8" s="115" t="str">
        <f>MAX(AO8, AP8)</f>
      </c>
      <c r="H8" s="115"/>
      <c r="I8" s="115" t="n">
        <v>0.271</v>
      </c>
      <c r="J8" s="115" t="n">
        <v>2.70334928229665</v>
      </c>
      <c r="K8" s="115"/>
      <c r="L8" s="115"/>
      <c r="M8" s="115"/>
      <c r="N8" s="115"/>
      <c r="O8" s="115"/>
      <c r="P8" s="115"/>
      <c r="Q8" s="115"/>
      <c r="R8" s="115"/>
      <c r="S8" s="115"/>
      <c r="T8" s="115"/>
      <c r="U8" s="115"/>
      <c r="V8" s="115"/>
      <c r="W8" s="115"/>
      <c r="X8" s="115"/>
      <c r="Y8" s="115"/>
      <c r="Z8" s="115"/>
      <c r="AA8" s="115"/>
      <c r="AB8" s="115"/>
      <c r="AC8" s="115"/>
      <c r="AD8" s="115"/>
      <c r="AE8" s="115"/>
      <c r="AF8" s="115"/>
      <c r="AG8" s="115"/>
      <c r="AH8" s="115" t="n">
        <v>0</v>
      </c>
      <c r="AI8" s="115"/>
      <c r="AJ8" s="115"/>
      <c r="AK8" s="115" t="n">
        <v>0</v>
      </c>
      <c r="AL8" s="115" t="n">
        <v>0.01</v>
      </c>
      <c r="AM8" s="115" t="n">
        <v>0.02</v>
      </c>
      <c r="AN8" s="115" t="n">
        <v>0.02</v>
      </c>
      <c r="AO8" s="115" t="n">
        <v>1</v>
      </c>
      <c r="AP8" s="115"/>
      <c r="AQ8" s="115"/>
      <c r="AR8" s="115"/>
      <c r="AS8" s="115"/>
      <c r="AT8" s="115"/>
      <c r="AU8" s="115"/>
      <c r="AV8" s="115"/>
      <c r="AW8" s="115"/>
      <c r="AX8" s="115"/>
      <c r="AY8" s="115"/>
      <c r="AZ8" s="115"/>
      <c r="BA8" s="115"/>
      <c r="BB8" s="115"/>
      <c r="BC8" s="115"/>
      <c r="BD8" s="115"/>
      <c r="BE8" s="115"/>
      <c r="BF8" s="115"/>
      <c r="BG8" s="115"/>
      <c r="BH8" s="115"/>
    </row>
    <row r="9">
      <c r="A9" s="119" t="n">
        <v>7</v>
      </c>
      <c r="B9" s="119" t="s">
        <v>689</v>
      </c>
      <c r="C9" s="119" t="s">
        <v>690</v>
      </c>
      <c r="D9" s="115"/>
      <c r="E9" s="115" t="str">
        <f>IFERROR(GEOMEAN(F9, G9), MAX(F9, G9))</f>
      </c>
      <c r="F9" s="115" t="str">
        <f>MAX(J9)</f>
      </c>
      <c r="G9" s="115" t="str">
        <f>MAX(AO9, AP9)</f>
      </c>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t="n">
        <v>0</v>
      </c>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row>
    <row r="10">
      <c r="A10" s="119" t="n">
        <v>8</v>
      </c>
      <c r="B10" s="119" t="s">
        <v>695</v>
      </c>
      <c r="C10" s="119" t="s">
        <v>696</v>
      </c>
      <c r="D10" s="115"/>
      <c r="E10" s="115" t="str">
        <f>IFERROR(GEOMEAN(F10, G10), MAX(F10, G10))</f>
      </c>
      <c r="F10" s="115" t="str">
        <f>MAX(J10)</f>
      </c>
      <c r="G10" s="115" t="str">
        <f>MAX(AO10, AP10)</f>
      </c>
      <c r="H10" s="115"/>
      <c r="I10" s="115" t="n">
        <v>0.195</v>
      </c>
      <c r="J10" s="115" t="n">
        <v>0.885167464114833</v>
      </c>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t="n">
        <v>0</v>
      </c>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row>
    <row r="11">
      <c r="A11" s="119" t="n">
        <v>9</v>
      </c>
      <c r="B11" s="119" t="s">
        <v>704</v>
      </c>
      <c r="C11" s="119" t="s">
        <v>705</v>
      </c>
      <c r="D11" s="115"/>
      <c r="E11" s="115" t="str">
        <f>IFERROR(GEOMEAN(F11, G11), MAX(F11, G11))</f>
      </c>
      <c r="F11" s="115" t="str">
        <f>MAX(J11)</f>
      </c>
      <c r="G11" s="115" t="str">
        <f>MAX(AO11, AP11)</f>
      </c>
      <c r="H11" s="115"/>
      <c r="I11" s="115" t="n">
        <v>0.097</v>
      </c>
      <c r="J11" s="115" t="n">
        <v>0</v>
      </c>
      <c r="K11" s="115"/>
      <c r="L11" s="115"/>
      <c r="M11" s="115"/>
      <c r="N11" s="115"/>
      <c r="O11" s="115"/>
      <c r="P11" s="115"/>
      <c r="Q11" s="115"/>
      <c r="R11" s="115"/>
      <c r="S11" s="115"/>
      <c r="T11" s="115"/>
      <c r="U11" s="115"/>
      <c r="V11" s="115"/>
      <c r="W11" s="115"/>
      <c r="X11" s="115"/>
      <c r="Y11" s="115"/>
      <c r="Z11" s="115"/>
      <c r="AA11" s="115"/>
      <c r="AB11" s="115"/>
      <c r="AC11" s="115"/>
      <c r="AD11" s="115"/>
      <c r="AE11" s="115"/>
      <c r="AF11" s="115"/>
      <c r="AG11" s="115"/>
      <c r="AH11" s="115" t="n">
        <v>0</v>
      </c>
      <c r="AI11" s="115"/>
      <c r="AJ11" s="115"/>
      <c r="AK11" s="115" t="n">
        <v>0.03</v>
      </c>
      <c r="AL11" s="115" t="n">
        <v>0.01</v>
      </c>
      <c r="AM11" s="115" t="n">
        <v>0.03</v>
      </c>
      <c r="AN11" s="115" t="n">
        <v>0.03</v>
      </c>
      <c r="AO11" s="115" t="n">
        <v>3</v>
      </c>
      <c r="AP11" s="115"/>
      <c r="AQ11" s="115"/>
      <c r="AR11" s="115"/>
      <c r="AS11" s="115"/>
      <c r="AT11" s="115"/>
      <c r="AU11" s="115"/>
      <c r="AV11" s="115"/>
      <c r="AW11" s="115"/>
      <c r="AX11" s="115"/>
      <c r="AY11" s="115"/>
      <c r="AZ11" s="115"/>
      <c r="BA11" s="115"/>
      <c r="BB11" s="115"/>
      <c r="BC11" s="115"/>
      <c r="BD11" s="115"/>
      <c r="BE11" s="115"/>
      <c r="BF11" s="115"/>
      <c r="BG11" s="115"/>
      <c r="BH11" s="115"/>
    </row>
    <row r="12">
      <c r="A12" s="119" t="n">
        <v>10</v>
      </c>
      <c r="B12" s="119" t="s">
        <v>712</v>
      </c>
      <c r="C12" s="119" t="s">
        <v>713</v>
      </c>
      <c r="D12" s="115"/>
      <c r="E12" s="115" t="str">
        <f>IFERROR(GEOMEAN(F12, G12), MAX(F12, G12))</f>
      </c>
      <c r="F12" s="115" t="str">
        <f>MAX(J12)</f>
      </c>
      <c r="G12" s="115" t="str">
        <f>MAX(AO12, AP12)</f>
      </c>
      <c r="H12" s="115"/>
      <c r="I12" s="115" t="n">
        <v>0.335</v>
      </c>
      <c r="J12" s="115" t="n">
        <v>4.23444976076555</v>
      </c>
      <c r="K12" s="115"/>
      <c r="L12" s="115"/>
      <c r="M12" s="115"/>
      <c r="N12" s="115"/>
      <c r="O12" s="115"/>
      <c r="P12" s="115"/>
      <c r="Q12" s="115"/>
      <c r="R12" s="115"/>
      <c r="S12" s="115"/>
      <c r="T12" s="115"/>
      <c r="U12" s="115"/>
      <c r="V12" s="115"/>
      <c r="W12" s="115"/>
      <c r="X12" s="115"/>
      <c r="Y12" s="115"/>
      <c r="Z12" s="115"/>
      <c r="AA12" s="115"/>
      <c r="AB12" s="115"/>
      <c r="AC12" s="115"/>
      <c r="AD12" s="115"/>
      <c r="AE12" s="115"/>
      <c r="AF12" s="115"/>
      <c r="AG12" s="115"/>
      <c r="AH12" s="115" t="n">
        <v>0</v>
      </c>
      <c r="AI12" s="115"/>
      <c r="AJ12" s="115"/>
      <c r="AK12" s="115" t="n">
        <v>0.06</v>
      </c>
      <c r="AL12" s="115" t="n">
        <v>0.05</v>
      </c>
      <c r="AM12" s="115"/>
      <c r="AN12" s="115" t="n">
        <v>0.05</v>
      </c>
      <c r="AO12" s="115" t="n">
        <v>3</v>
      </c>
      <c r="AP12" s="115"/>
      <c r="AQ12" s="115"/>
      <c r="AR12" s="115"/>
      <c r="AS12" s="115"/>
      <c r="AT12" s="115"/>
      <c r="AU12" s="115"/>
      <c r="AV12" s="115"/>
      <c r="AW12" s="115"/>
      <c r="AX12" s="115"/>
      <c r="AY12" s="115"/>
      <c r="AZ12" s="115"/>
      <c r="BA12" s="115"/>
      <c r="BB12" s="115"/>
      <c r="BC12" s="115"/>
      <c r="BD12" s="115"/>
      <c r="BE12" s="115"/>
      <c r="BF12" s="115"/>
      <c r="BG12" s="115"/>
      <c r="BH12" s="115"/>
    </row>
    <row r="13">
      <c r="A13" s="119" t="n">
        <v>11</v>
      </c>
      <c r="B13" s="119" t="s">
        <v>719</v>
      </c>
      <c r="C13" s="119" t="s">
        <v>720</v>
      </c>
      <c r="D13" s="115"/>
      <c r="E13" s="115" t="str">
        <f>IFERROR(GEOMEAN(F13, G13), MAX(F13, G13))</f>
      </c>
      <c r="F13" s="115" t="str">
        <f>MAX(J13)</f>
      </c>
      <c r="G13" s="115" t="str">
        <f>MAX(AO13, AP13)</f>
      </c>
      <c r="H13" s="115"/>
      <c r="I13" s="115" t="n">
        <v>0.573</v>
      </c>
      <c r="J13" s="115" t="n">
        <v>9.92822966507177</v>
      </c>
      <c r="K13" s="115"/>
      <c r="L13" s="115"/>
      <c r="M13" s="115"/>
      <c r="N13" s="115"/>
      <c r="O13" s="115"/>
      <c r="P13" s="115"/>
      <c r="Q13" s="115"/>
      <c r="R13" s="115"/>
      <c r="S13" s="115"/>
      <c r="T13" s="115"/>
      <c r="U13" s="115"/>
      <c r="V13" s="115"/>
      <c r="W13" s="115"/>
      <c r="X13" s="115"/>
      <c r="Y13" s="115"/>
      <c r="Z13" s="115"/>
      <c r="AA13" s="115"/>
      <c r="AB13" s="115"/>
      <c r="AC13" s="115"/>
      <c r="AD13" s="115"/>
      <c r="AE13" s="115"/>
      <c r="AF13" s="115"/>
      <c r="AG13" s="115"/>
      <c r="AH13" s="115" t="n">
        <v>0</v>
      </c>
      <c r="AI13" s="115"/>
      <c r="AJ13" s="115"/>
      <c r="AK13" s="115" t="n">
        <v>0.12</v>
      </c>
      <c r="AL13" s="115" t="n">
        <v>0.15</v>
      </c>
      <c r="AM13" s="115"/>
      <c r="AN13" s="115" t="n">
        <v>0.15</v>
      </c>
      <c r="AO13" s="115" t="n">
        <v>5</v>
      </c>
      <c r="AP13" s="115"/>
      <c r="AQ13" s="115"/>
      <c r="AR13" s="115"/>
      <c r="AS13" s="115"/>
      <c r="AT13" s="115"/>
      <c r="AU13" s="115"/>
      <c r="AV13" s="115"/>
      <c r="AW13" s="115"/>
      <c r="AX13" s="115"/>
      <c r="AY13" s="115"/>
      <c r="AZ13" s="115"/>
      <c r="BA13" s="115"/>
      <c r="BB13" s="115"/>
      <c r="BC13" s="115"/>
      <c r="BD13" s="115"/>
      <c r="BE13" s="115"/>
      <c r="BF13" s="115"/>
      <c r="BG13" s="115"/>
      <c r="BH13" s="115"/>
    </row>
    <row r="14">
      <c r="A14" s="119" t="n">
        <v>12</v>
      </c>
      <c r="B14" s="119" t="s">
        <v>727</v>
      </c>
      <c r="C14" s="119" t="s">
        <v>728</v>
      </c>
      <c r="D14" s="115"/>
      <c r="E14" s="115" t="str">
        <f>IFERROR(GEOMEAN(F14, G14), MAX(F14, G14))</f>
      </c>
      <c r="F14" s="115" t="str">
        <f>MAX(J14)</f>
      </c>
      <c r="G14" s="115" t="str">
        <f>MAX(AO14, AP14)</f>
      </c>
      <c r="H14" s="115"/>
      <c r="I14" s="115" t="n">
        <v>0.08</v>
      </c>
      <c r="J14" s="115" t="n">
        <v>0</v>
      </c>
      <c r="K14" s="115"/>
      <c r="L14" s="115"/>
      <c r="M14" s="115"/>
      <c r="N14" s="115"/>
      <c r="O14" s="115"/>
      <c r="P14" s="115"/>
      <c r="Q14" s="115"/>
      <c r="R14" s="115"/>
      <c r="S14" s="115"/>
      <c r="T14" s="115"/>
      <c r="U14" s="115"/>
      <c r="V14" s="115"/>
      <c r="W14" s="115"/>
      <c r="X14" s="115"/>
      <c r="Y14" s="115"/>
      <c r="Z14" s="115"/>
      <c r="AA14" s="115"/>
      <c r="AB14" s="115"/>
      <c r="AC14" s="115"/>
      <c r="AD14" s="115"/>
      <c r="AE14" s="115"/>
      <c r="AF14" s="115"/>
      <c r="AG14" s="115"/>
      <c r="AH14" s="115" t="n">
        <v>0</v>
      </c>
      <c r="AI14" s="115"/>
      <c r="AJ14" s="115"/>
      <c r="AK14" s="115" t="n">
        <v>0.04</v>
      </c>
      <c r="AL14" s="115" t="n">
        <v>0.04</v>
      </c>
      <c r="AM14" s="115" t="n">
        <v>0.03</v>
      </c>
      <c r="AN14" s="115" t="n">
        <v>0.03</v>
      </c>
      <c r="AO14" s="115" t="n">
        <v>3</v>
      </c>
      <c r="AP14" s="115"/>
      <c r="AQ14" s="115"/>
      <c r="AR14" s="115"/>
      <c r="AS14" s="115"/>
      <c r="AT14" s="115"/>
      <c r="AU14" s="115"/>
      <c r="AV14" s="115"/>
      <c r="AW14" s="115"/>
      <c r="AX14" s="115"/>
      <c r="AY14" s="115"/>
      <c r="AZ14" s="115"/>
      <c r="BA14" s="115"/>
      <c r="BB14" s="115"/>
      <c r="BC14" s="115"/>
      <c r="BD14" s="115"/>
      <c r="BE14" s="115"/>
      <c r="BF14" s="115"/>
      <c r="BG14" s="115"/>
      <c r="BH14" s="115"/>
    </row>
    <row r="15">
      <c r="A15" s="119" t="n">
        <v>13</v>
      </c>
      <c r="B15" s="119" t="s">
        <v>733</v>
      </c>
      <c r="C15" s="119" t="s">
        <v>734</v>
      </c>
      <c r="D15" s="115"/>
      <c r="E15" s="115" t="str">
        <f>IFERROR(GEOMEAN(F15, G15), MAX(F15, G15))</f>
      </c>
      <c r="F15" s="115" t="str">
        <f>MAX(J15)</f>
      </c>
      <c r="G15" s="115" t="str">
        <f>MAX(AO15, AP15)</f>
      </c>
      <c r="H15" s="115"/>
      <c r="I15" s="115" t="n">
        <v>0.518</v>
      </c>
      <c r="J15" s="115" t="n">
        <v>8.61244019138756</v>
      </c>
      <c r="K15" s="115"/>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t="n">
        <v>0</v>
      </c>
      <c r="AI15" s="115"/>
      <c r="AJ15" s="115"/>
      <c r="AK15" s="115" t="n">
        <v>0.03</v>
      </c>
      <c r="AL15" s="115" t="n">
        <v>-0.01</v>
      </c>
      <c r="AM15" s="115" t="n">
        <v>0.03</v>
      </c>
      <c r="AN15" s="115" t="n">
        <v>0.03</v>
      </c>
      <c r="AO15" s="115" t="n">
        <v>3</v>
      </c>
      <c r="AP15" s="115"/>
      <c r="AQ15" s="115"/>
      <c r="AR15" s="115"/>
      <c r="AS15" s="115"/>
      <c r="AT15" s="115"/>
      <c r="AU15" s="115"/>
      <c r="AV15" s="115"/>
      <c r="AW15" s="115"/>
      <c r="AX15" s="115"/>
      <c r="AY15" s="115"/>
      <c r="AZ15" s="115"/>
      <c r="BA15" s="115"/>
      <c r="BB15" s="115"/>
      <c r="BC15" s="115"/>
      <c r="BD15" s="115"/>
      <c r="BE15" s="115"/>
      <c r="BF15" s="115"/>
      <c r="BG15" s="115"/>
      <c r="BH15" s="115"/>
    </row>
    <row r="16">
      <c r="A16" s="119" t="n">
        <v>14</v>
      </c>
      <c r="B16" s="119" t="s">
        <v>740</v>
      </c>
      <c r="C16" s="119" t="s">
        <v>741</v>
      </c>
      <c r="D16" s="115"/>
      <c r="E16" s="115" t="str">
        <f>IFERROR(GEOMEAN(F16, G16), MAX(F16, G16))</f>
      </c>
      <c r="F16" s="115" t="str">
        <f>MAX(J16)</f>
      </c>
      <c r="G16" s="115" t="str">
        <f>MAX(AO16, AP16)</f>
      </c>
      <c r="H16" s="115"/>
      <c r="I16" s="115" t="n">
        <v>0.524</v>
      </c>
      <c r="J16" s="115" t="n">
        <v>8.75598086124402</v>
      </c>
      <c r="K16" s="115" t="s">
        <v>740</v>
      </c>
      <c r="L16" s="115" t="n">
        <v>303</v>
      </c>
      <c r="M16" s="115" t="s">
        <v>1617</v>
      </c>
      <c r="N16" s="115" t="n">
        <v>2020</v>
      </c>
      <c r="O16" s="115" t="n">
        <v>10</v>
      </c>
      <c r="P16" s="115" t="s">
        <v>1618</v>
      </c>
      <c r="Q16" s="115" t="n">
        <v>20841206.0085</v>
      </c>
      <c r="R16" s="115" t="n">
        <v>0</v>
      </c>
      <c r="S16" s="115" t="n">
        <v>0</v>
      </c>
      <c r="T16" s="115" t="n">
        <v>0</v>
      </c>
      <c r="U16" s="115" t="n">
        <v>0</v>
      </c>
      <c r="V16" s="115" t="n">
        <v>0</v>
      </c>
      <c r="W16" s="115" t="n">
        <v>0</v>
      </c>
      <c r="X16" s="115" t="n">
        <v>0</v>
      </c>
      <c r="Y16" s="115" t="n">
        <v>0</v>
      </c>
      <c r="Z16" s="115" t="n">
        <v>0</v>
      </c>
      <c r="AA16" s="115"/>
      <c r="AB16" s="115" t="n">
        <v>0</v>
      </c>
      <c r="AC16" s="115"/>
      <c r="AD16" s="115" t="n">
        <v>0</v>
      </c>
      <c r="AE16" s="115" t="s">
        <v>1619</v>
      </c>
      <c r="AF16" s="115" t="e">
        <v>#NUM!</v>
      </c>
      <c r="AG16" s="115"/>
      <c r="AH16" s="115" t="n">
        <v>0</v>
      </c>
      <c r="AI16" s="115" t="n">
        <v>0.118343647</v>
      </c>
      <c r="AJ16" s="115" t="n">
        <v>5.91718235</v>
      </c>
      <c r="AK16" s="115" t="n">
        <v>-0.01</v>
      </c>
      <c r="AL16" s="115" t="n">
        <v>0.05</v>
      </c>
      <c r="AM16" s="115" t="n">
        <v>0.04</v>
      </c>
      <c r="AN16" s="115" t="n">
        <v>0.04</v>
      </c>
      <c r="AO16" s="115" t="n">
        <v>3</v>
      </c>
      <c r="AP16" s="115" t="n">
        <v>10</v>
      </c>
      <c r="AQ16" s="115"/>
      <c r="AR16" s="115"/>
      <c r="AS16" s="115"/>
      <c r="AT16" s="115"/>
      <c r="AU16" s="115"/>
      <c r="AV16" s="115"/>
      <c r="AW16" s="115"/>
      <c r="AX16" s="115"/>
      <c r="AY16" s="115"/>
      <c r="AZ16" s="115"/>
      <c r="BA16" s="115"/>
      <c r="BB16" s="115"/>
      <c r="BC16" s="115"/>
      <c r="BD16" s="115"/>
      <c r="BE16" s="115"/>
      <c r="BF16" s="115"/>
      <c r="BG16" s="115"/>
      <c r="BH16" s="115"/>
    </row>
    <row r="17">
      <c r="A17" s="119" t="n">
        <v>15</v>
      </c>
      <c r="B17" s="119" t="s">
        <v>747</v>
      </c>
      <c r="C17" s="119" t="s">
        <v>748</v>
      </c>
      <c r="D17" s="115"/>
      <c r="E17" s="115" t="str">
        <f>IFERROR(GEOMEAN(F17, G17), MAX(F17, G17))</f>
      </c>
      <c r="F17" s="115" t="str">
        <f>MAX(J17)</f>
      </c>
      <c r="G17" s="115" t="str">
        <f>MAX(AO17, AP17)</f>
      </c>
      <c r="H17" s="115"/>
      <c r="I17" s="115" t="n">
        <v>0.494</v>
      </c>
      <c r="J17" s="115" t="n">
        <v>8.03827751196172</v>
      </c>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5"/>
      <c r="AH17" s="115" t="n">
        <v>10</v>
      </c>
      <c r="AI17" s="115"/>
      <c r="AJ17" s="115"/>
      <c r="AK17" s="115" t="n">
        <v>0.06</v>
      </c>
      <c r="AL17" s="115" t="n">
        <v>0.05</v>
      </c>
      <c r="AM17" s="115"/>
      <c r="AN17" s="115" t="n">
        <v>0.05</v>
      </c>
      <c r="AO17" s="115" t="n">
        <v>3</v>
      </c>
      <c r="AP17" s="115"/>
      <c r="AQ17" s="115"/>
      <c r="AR17" s="115"/>
      <c r="AS17" s="115"/>
      <c r="AT17" s="115"/>
      <c r="AU17" s="115"/>
      <c r="AV17" s="115"/>
      <c r="AW17" s="115"/>
      <c r="AX17" s="115"/>
      <c r="AY17" s="115"/>
      <c r="AZ17" s="115"/>
      <c r="BA17" s="115"/>
      <c r="BB17" s="115"/>
      <c r="BC17" s="115"/>
      <c r="BD17" s="115"/>
      <c r="BE17" s="115"/>
      <c r="BF17" s="115"/>
      <c r="BG17" s="115"/>
      <c r="BH17" s="115"/>
    </row>
    <row r="18">
      <c r="A18" s="119" t="n">
        <v>16</v>
      </c>
      <c r="B18" s="119" t="s">
        <v>754</v>
      </c>
      <c r="C18" s="119" t="s">
        <v>755</v>
      </c>
      <c r="D18" s="115"/>
      <c r="E18" s="115" t="str">
        <f>IFERROR(GEOMEAN(F18, G18), MAX(F18, G18))</f>
      </c>
      <c r="F18" s="115" t="str">
        <f>MAX(J18)</f>
      </c>
      <c r="G18" s="115" t="str">
        <f>MAX(AO18, AP18)</f>
      </c>
      <c r="H18" s="115"/>
      <c r="I18" s="115" t="n">
        <v>0.259</v>
      </c>
      <c r="J18" s="115" t="n">
        <v>2.41626794258373</v>
      </c>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t="n">
        <v>0</v>
      </c>
      <c r="AI18" s="115"/>
      <c r="AJ18" s="115"/>
      <c r="AK18" s="115" t="n">
        <v>0.07</v>
      </c>
      <c r="AL18" s="115" t="n">
        <v>0.06</v>
      </c>
      <c r="AM18" s="115"/>
      <c r="AN18" s="115" t="n">
        <v>0.06</v>
      </c>
      <c r="AO18" s="115" t="n">
        <v>5</v>
      </c>
      <c r="AP18" s="115"/>
      <c r="AQ18" s="115"/>
      <c r="AR18" s="115"/>
      <c r="AS18" s="115"/>
      <c r="AT18" s="115"/>
      <c r="AU18" s="115"/>
      <c r="AV18" s="115"/>
      <c r="AW18" s="115"/>
      <c r="AX18" s="115"/>
      <c r="AY18" s="115"/>
      <c r="AZ18" s="115"/>
      <c r="BA18" s="115"/>
      <c r="BB18" s="115"/>
      <c r="BC18" s="115"/>
      <c r="BD18" s="115"/>
      <c r="BE18" s="115"/>
      <c r="BF18" s="115"/>
      <c r="BG18" s="115"/>
      <c r="BH18" s="115"/>
    </row>
    <row r="19">
      <c r="A19" s="119" t="n">
        <v>17</v>
      </c>
      <c r="B19" s="119" t="s">
        <v>758</v>
      </c>
      <c r="C19" s="119" t="s">
        <v>759</v>
      </c>
      <c r="D19" s="115"/>
      <c r="E19" s="115" t="str">
        <f>IFERROR(GEOMEAN(F19, G19), MAX(F19, G19))</f>
      </c>
      <c r="F19" s="115" t="str">
        <f>MAX(J19)</f>
      </c>
      <c r="G19" s="115" t="str">
        <f>MAX(AO19, AP19)</f>
      </c>
      <c r="H19" s="115"/>
      <c r="I19" s="115" t="n">
        <v>0.18</v>
      </c>
      <c r="J19" s="115" t="n">
        <v>0.526315789473683</v>
      </c>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5"/>
      <c r="AH19" s="115" t="n">
        <v>0</v>
      </c>
      <c r="AI19" s="115"/>
      <c r="AJ19" s="115"/>
      <c r="AK19" s="115" t="n">
        <v>0.04</v>
      </c>
      <c r="AL19" s="115" t="n">
        <v>0.05</v>
      </c>
      <c r="AM19" s="115"/>
      <c r="AN19" s="115" t="n">
        <v>0.05</v>
      </c>
      <c r="AO19" s="115" t="n">
        <v>3</v>
      </c>
      <c r="AP19" s="115"/>
      <c r="AQ19" s="115"/>
      <c r="AR19" s="115"/>
      <c r="AS19" s="115"/>
      <c r="AT19" s="115"/>
      <c r="AU19" s="115"/>
      <c r="AV19" s="115"/>
      <c r="AW19" s="115"/>
      <c r="AX19" s="115"/>
      <c r="AY19" s="115"/>
      <c r="AZ19" s="115"/>
      <c r="BA19" s="115"/>
      <c r="BB19" s="115"/>
      <c r="BC19" s="115"/>
      <c r="BD19" s="115"/>
      <c r="BE19" s="115"/>
      <c r="BF19" s="115"/>
      <c r="BG19" s="115"/>
      <c r="BH19" s="115"/>
    </row>
    <row r="20">
      <c r="A20" s="119" t="n">
        <v>18</v>
      </c>
      <c r="B20" s="119" t="s">
        <v>764</v>
      </c>
      <c r="C20" s="119" t="s">
        <v>765</v>
      </c>
      <c r="D20" s="115"/>
      <c r="E20" s="115" t="str">
        <f>IFERROR(GEOMEAN(F20, G20), MAX(F20, G20))</f>
      </c>
      <c r="F20" s="115" t="str">
        <f>MAX(J20)</f>
      </c>
      <c r="G20" s="115" t="str">
        <f>MAX(AO20, AP20)</f>
      </c>
      <c r="H20" s="115"/>
      <c r="I20" s="115" t="n">
        <v>0.308</v>
      </c>
      <c r="J20" s="115" t="n">
        <v>3.58851674641148</v>
      </c>
      <c r="K20" s="115"/>
      <c r="L20" s="115"/>
      <c r="M20" s="115"/>
      <c r="N20" s="115"/>
      <c r="O20" s="115"/>
      <c r="P20" s="115"/>
      <c r="Q20" s="115"/>
      <c r="R20" s="115"/>
      <c r="S20" s="115"/>
      <c r="T20" s="115"/>
      <c r="U20" s="115"/>
      <c r="V20" s="115"/>
      <c r="W20" s="115"/>
      <c r="X20" s="115"/>
      <c r="Y20" s="115"/>
      <c r="Z20" s="115"/>
      <c r="AA20" s="115"/>
      <c r="AB20" s="115"/>
      <c r="AC20" s="115"/>
      <c r="AD20" s="115"/>
      <c r="AE20" s="115"/>
      <c r="AF20" s="115"/>
      <c r="AG20" s="115"/>
      <c r="AH20" s="115" t="n">
        <v>0</v>
      </c>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row>
    <row r="21">
      <c r="A21" s="119" t="n">
        <v>19</v>
      </c>
      <c r="B21" s="119" t="s">
        <v>771</v>
      </c>
      <c r="C21" s="119" t="s">
        <v>772</v>
      </c>
      <c r="D21" s="115"/>
      <c r="E21" s="115" t="str">
        <f>IFERROR(GEOMEAN(F21, G21), MAX(F21, G21))</f>
      </c>
      <c r="F21" s="115" t="str">
        <f>MAX(J21)</f>
      </c>
      <c r="G21" s="115" t="str">
        <f>MAX(AO21, AP21)</f>
      </c>
      <c r="H21" s="115"/>
      <c r="I21" s="115" t="n">
        <v>0.293</v>
      </c>
      <c r="J21" s="115" t="n">
        <v>3.22966507177033</v>
      </c>
      <c r="K21" s="115"/>
      <c r="L21" s="115"/>
      <c r="M21" s="115"/>
      <c r="N21" s="115"/>
      <c r="O21" s="115"/>
      <c r="P21" s="115"/>
      <c r="Q21" s="115"/>
      <c r="R21" s="115"/>
      <c r="S21" s="115"/>
      <c r="T21" s="115"/>
      <c r="U21" s="115"/>
      <c r="V21" s="115"/>
      <c r="W21" s="115"/>
      <c r="X21" s="115"/>
      <c r="Y21" s="115"/>
      <c r="Z21" s="115"/>
      <c r="AA21" s="115"/>
      <c r="AB21" s="115"/>
      <c r="AC21" s="115"/>
      <c r="AD21" s="115"/>
      <c r="AE21" s="115"/>
      <c r="AF21" s="115"/>
      <c r="AG21" s="115"/>
      <c r="AH21" s="115" t="n">
        <v>0</v>
      </c>
      <c r="AI21" s="115"/>
      <c r="AJ21" s="115"/>
      <c r="AK21" s="115" t="n">
        <v>0.01</v>
      </c>
      <c r="AL21" s="115" t="n">
        <v>0</v>
      </c>
      <c r="AM21" s="115"/>
      <c r="AN21" s="115" t="n">
        <v>0</v>
      </c>
      <c r="AO21" s="115" t="n">
        <v>1</v>
      </c>
      <c r="AP21" s="115"/>
      <c r="AQ21" s="115"/>
      <c r="AR21" s="115"/>
      <c r="AS21" s="115"/>
      <c r="AT21" s="115"/>
      <c r="AU21" s="115"/>
      <c r="AV21" s="115"/>
      <c r="AW21" s="115"/>
      <c r="AX21" s="115"/>
      <c r="AY21" s="115"/>
      <c r="AZ21" s="115"/>
      <c r="BA21" s="115"/>
      <c r="BB21" s="115"/>
      <c r="BC21" s="115"/>
      <c r="BD21" s="115"/>
      <c r="BE21" s="115"/>
      <c r="BF21" s="115"/>
      <c r="BG21" s="115"/>
      <c r="BH21" s="115"/>
    </row>
    <row r="22">
      <c r="A22" s="119" t="n">
        <v>20</v>
      </c>
      <c r="B22" s="119" t="s">
        <v>779</v>
      </c>
      <c r="C22" s="119" t="s">
        <v>780</v>
      </c>
      <c r="D22" s="115"/>
      <c r="E22" s="115" t="str">
        <f>IFERROR(GEOMEAN(F22, G22), MAX(F22, G22))</f>
      </c>
      <c r="F22" s="115" t="str">
        <f>MAX(J22)</f>
      </c>
      <c r="G22" s="115" t="str">
        <f>MAX(AO22, AP22)</f>
      </c>
      <c r="H22" s="115"/>
      <c r="I22" s="115" t="n">
        <v>0.201</v>
      </c>
      <c r="J22" s="115" t="n">
        <v>1.02870813397129</v>
      </c>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t="n">
        <v>0</v>
      </c>
      <c r="AI22" s="115"/>
      <c r="AJ22" s="115"/>
      <c r="AK22" s="115" t="n">
        <v>0.04</v>
      </c>
      <c r="AL22" s="115" t="n">
        <v>0.05</v>
      </c>
      <c r="AM22" s="115" t="n">
        <v>0.05</v>
      </c>
      <c r="AN22" s="115" t="n">
        <v>0.05</v>
      </c>
      <c r="AO22" s="115" t="n">
        <v>3</v>
      </c>
      <c r="AP22" s="115"/>
      <c r="AQ22" s="115"/>
      <c r="AR22" s="115"/>
      <c r="AS22" s="115"/>
      <c r="AT22" s="115"/>
      <c r="AU22" s="115"/>
      <c r="AV22" s="115"/>
      <c r="AW22" s="115"/>
      <c r="AX22" s="115"/>
      <c r="AY22" s="115"/>
      <c r="AZ22" s="115"/>
      <c r="BA22" s="115"/>
      <c r="BB22" s="115"/>
      <c r="BC22" s="115"/>
      <c r="BD22" s="115"/>
      <c r="BE22" s="115"/>
      <c r="BF22" s="115"/>
      <c r="BG22" s="115"/>
      <c r="BH22" s="115"/>
    </row>
    <row r="23">
      <c r="A23" s="119" t="n">
        <v>21</v>
      </c>
      <c r="B23" s="119" t="s">
        <v>785</v>
      </c>
      <c r="C23" s="119" t="s">
        <v>786</v>
      </c>
      <c r="D23" s="115"/>
      <c r="E23" s="115" t="str">
        <f>IFERROR(GEOMEAN(F23, G23), MAX(F23, G23))</f>
      </c>
      <c r="F23" s="115" t="str">
        <f>MAX(J23)</f>
      </c>
      <c r="G23" s="115" t="str">
        <f>MAX(AO23, AP23)</f>
      </c>
      <c r="H23" s="115"/>
      <c r="I23" s="115" t="n">
        <v>0.353</v>
      </c>
      <c r="J23" s="115" t="n">
        <v>4.66507177033493</v>
      </c>
      <c r="K23" s="115"/>
      <c r="L23" s="115"/>
      <c r="M23" s="115"/>
      <c r="N23" s="115"/>
      <c r="O23" s="115"/>
      <c r="P23" s="115"/>
      <c r="Q23" s="115"/>
      <c r="R23" s="115"/>
      <c r="S23" s="115"/>
      <c r="T23" s="115"/>
      <c r="U23" s="115"/>
      <c r="V23" s="115"/>
      <c r="W23" s="115"/>
      <c r="X23" s="115"/>
      <c r="Y23" s="115"/>
      <c r="Z23" s="115"/>
      <c r="AA23" s="115"/>
      <c r="AB23" s="115"/>
      <c r="AC23" s="115"/>
      <c r="AD23" s="115"/>
      <c r="AE23" s="115"/>
      <c r="AF23" s="115"/>
      <c r="AG23" s="115"/>
      <c r="AH23" s="115" t="n">
        <v>0</v>
      </c>
      <c r="AI23" s="115"/>
      <c r="AJ23" s="115"/>
      <c r="AK23" s="115" t="n">
        <v>-0.01</v>
      </c>
      <c r="AL23" s="115" t="n">
        <v>0.01</v>
      </c>
      <c r="AM23" s="115"/>
      <c r="AN23" s="115" t="n">
        <v>0.01</v>
      </c>
      <c r="AO23" s="115" t="n">
        <v>1</v>
      </c>
      <c r="AP23" s="115"/>
      <c r="AQ23" s="115"/>
      <c r="AR23" s="115"/>
      <c r="AS23" s="115"/>
      <c r="AT23" s="115"/>
      <c r="AU23" s="115"/>
      <c r="AV23" s="115"/>
      <c r="AW23" s="115"/>
      <c r="AX23" s="115"/>
      <c r="AY23" s="115"/>
      <c r="AZ23" s="115"/>
      <c r="BA23" s="115"/>
      <c r="BB23" s="115"/>
      <c r="BC23" s="115"/>
      <c r="BD23" s="115"/>
      <c r="BE23" s="115"/>
      <c r="BF23" s="115"/>
      <c r="BG23" s="115"/>
      <c r="BH23" s="115"/>
    </row>
    <row r="24">
      <c r="A24" s="119" t="n">
        <v>22</v>
      </c>
      <c r="B24" s="119" t="s">
        <v>792</v>
      </c>
      <c r="C24" s="119" t="s">
        <v>793</v>
      </c>
      <c r="D24" s="115"/>
      <c r="E24" s="115" t="str">
        <f>IFERROR(GEOMEAN(F24, G24), MAX(F24, G24))</f>
      </c>
      <c r="F24" s="115" t="str">
        <f>MAX(J24)</f>
      </c>
      <c r="G24" s="115" t="str">
        <f>MAX(AO24, AP24)</f>
      </c>
      <c r="H24" s="115"/>
      <c r="I24" s="115" t="n">
        <v>0.496</v>
      </c>
      <c r="J24" s="115" t="n">
        <v>8.08612440191388</v>
      </c>
      <c r="K24" s="115"/>
      <c r="L24" s="115"/>
      <c r="M24" s="115"/>
      <c r="N24" s="115"/>
      <c r="O24" s="115"/>
      <c r="P24" s="115"/>
      <c r="Q24" s="115"/>
      <c r="R24" s="115"/>
      <c r="S24" s="115"/>
      <c r="T24" s="115"/>
      <c r="U24" s="115"/>
      <c r="V24" s="115"/>
      <c r="W24" s="115"/>
      <c r="X24" s="115"/>
      <c r="Y24" s="115"/>
      <c r="Z24" s="115"/>
      <c r="AA24" s="115"/>
      <c r="AB24" s="115"/>
      <c r="AC24" s="115"/>
      <c r="AD24" s="115"/>
      <c r="AE24" s="115"/>
      <c r="AF24" s="115"/>
      <c r="AG24" s="115"/>
      <c r="AH24" s="115" t="n">
        <v>0</v>
      </c>
      <c r="AI24" s="115"/>
      <c r="AJ24" s="115"/>
      <c r="AK24" s="115" t="n">
        <v>0.03</v>
      </c>
      <c r="AL24" s="115" t="n">
        <v>0</v>
      </c>
      <c r="AM24" s="115" t="n">
        <v>0.01</v>
      </c>
      <c r="AN24" s="115" t="n">
        <v>0.01</v>
      </c>
      <c r="AO24" s="115" t="n">
        <v>1</v>
      </c>
      <c r="AP24" s="115"/>
      <c r="AQ24" s="115"/>
      <c r="AR24" s="115"/>
      <c r="AS24" s="115"/>
      <c r="AT24" s="115"/>
      <c r="AU24" s="115"/>
      <c r="AV24" s="115"/>
      <c r="AW24" s="115"/>
      <c r="AX24" s="115"/>
      <c r="AY24" s="115"/>
      <c r="AZ24" s="115"/>
      <c r="BA24" s="115"/>
      <c r="BB24" s="115"/>
      <c r="BC24" s="115"/>
      <c r="BD24" s="115"/>
      <c r="BE24" s="115"/>
      <c r="BF24" s="115"/>
      <c r="BG24" s="115"/>
      <c r="BH24" s="115"/>
    </row>
    <row r="25">
      <c r="A25" s="119" t="n">
        <v>23</v>
      </c>
      <c r="B25" s="119" t="s">
        <v>800</v>
      </c>
      <c r="C25" s="119" t="s">
        <v>801</v>
      </c>
      <c r="D25" s="115"/>
      <c r="E25" s="115" t="str">
        <f>IFERROR(GEOMEAN(F25, G25), MAX(F25, G25))</f>
      </c>
      <c r="F25" s="115" t="str">
        <f>MAX(J25)</f>
      </c>
      <c r="G25" s="115" t="str">
        <f>MAX(AO25, AP25)</f>
      </c>
      <c r="H25" s="115"/>
      <c r="I25" s="115" t="n">
        <v>0.314</v>
      </c>
      <c r="J25" s="115" t="n">
        <v>3.73205741626794</v>
      </c>
      <c r="K25" s="115"/>
      <c r="L25" s="115"/>
      <c r="M25" s="115"/>
      <c r="N25" s="115"/>
      <c r="O25" s="115"/>
      <c r="P25" s="115"/>
      <c r="Q25" s="115"/>
      <c r="R25" s="115"/>
      <c r="S25" s="115"/>
      <c r="T25" s="115"/>
      <c r="U25" s="115"/>
      <c r="V25" s="115"/>
      <c r="W25" s="115"/>
      <c r="X25" s="115"/>
      <c r="Y25" s="115"/>
      <c r="Z25" s="115"/>
      <c r="AA25" s="115"/>
      <c r="AB25" s="115"/>
      <c r="AC25" s="115"/>
      <c r="AD25" s="115"/>
      <c r="AE25" s="115"/>
      <c r="AF25" s="115"/>
      <c r="AG25" s="115"/>
      <c r="AH25" s="115" t="n">
        <v>10</v>
      </c>
      <c r="AI25" s="115"/>
      <c r="AJ25" s="115"/>
      <c r="AK25" s="115" t="n">
        <v>0.06</v>
      </c>
      <c r="AL25" s="115" t="n">
        <v>0.07</v>
      </c>
      <c r="AM25" s="115" t="n">
        <v>0.08</v>
      </c>
      <c r="AN25" s="115" t="n">
        <v>0.08</v>
      </c>
      <c r="AO25" s="115" t="n">
        <v>5</v>
      </c>
      <c r="AP25" s="115"/>
      <c r="AQ25" s="115"/>
      <c r="AR25" s="115"/>
      <c r="AS25" s="115"/>
      <c r="AT25" s="115"/>
      <c r="AU25" s="115"/>
      <c r="AV25" s="115"/>
      <c r="AW25" s="115"/>
      <c r="AX25" s="115"/>
      <c r="AY25" s="115"/>
      <c r="AZ25" s="115"/>
      <c r="BA25" s="115"/>
      <c r="BB25" s="115"/>
      <c r="BC25" s="115"/>
      <c r="BD25" s="115"/>
      <c r="BE25" s="115"/>
      <c r="BF25" s="115"/>
      <c r="BG25" s="115"/>
      <c r="BH25" s="115"/>
    </row>
    <row r="26">
      <c r="A26" s="119" t="n">
        <v>24</v>
      </c>
      <c r="B26" s="119" t="s">
        <v>808</v>
      </c>
      <c r="C26" s="119" t="s">
        <v>809</v>
      </c>
      <c r="D26" s="115"/>
      <c r="E26" s="115" t="str">
        <f>IFERROR(GEOMEAN(F26, G26), MAX(F26, G26))</f>
      </c>
      <c r="F26" s="115" t="str">
        <f>MAX(J26)</f>
      </c>
      <c r="G26" s="115" t="str">
        <f>MAX(AO26, AP26)</f>
      </c>
      <c r="H26" s="115"/>
      <c r="I26" s="115" t="n">
        <v>0.234</v>
      </c>
      <c r="J26" s="115" t="n">
        <v>1.81818181818182</v>
      </c>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t="n">
        <v>0</v>
      </c>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row>
    <row r="27">
      <c r="A27" s="119" t="n">
        <v>25</v>
      </c>
      <c r="B27" s="119" t="s">
        <v>814</v>
      </c>
      <c r="C27" s="119" t="s">
        <v>815</v>
      </c>
      <c r="D27" s="115"/>
      <c r="E27" s="115" t="str">
        <f>IFERROR(GEOMEAN(F27, G27), MAX(F27, G27))</f>
      </c>
      <c r="F27" s="115" t="str">
        <f>MAX(J27)</f>
      </c>
      <c r="G27" s="115" t="str">
        <f>MAX(AO27, AP27)</f>
      </c>
      <c r="H27" s="115"/>
      <c r="I27" s="115" t="n">
        <v>0.234</v>
      </c>
      <c r="J27" s="115" t="n">
        <v>1.81818181818182</v>
      </c>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t="n">
        <v>0</v>
      </c>
      <c r="AI27" s="115"/>
      <c r="AJ27" s="115"/>
      <c r="AK27" s="115" t="n">
        <v>0.03</v>
      </c>
      <c r="AL27" s="115" t="n">
        <v>0.04</v>
      </c>
      <c r="AM27" s="115"/>
      <c r="AN27" s="115" t="n">
        <v>0.04</v>
      </c>
      <c r="AO27" s="115" t="n">
        <v>3</v>
      </c>
      <c r="AP27" s="115"/>
      <c r="AQ27" s="115"/>
      <c r="AR27" s="115"/>
      <c r="AS27" s="115"/>
      <c r="AT27" s="115"/>
      <c r="AU27" s="115"/>
      <c r="AV27" s="115"/>
      <c r="AW27" s="115"/>
      <c r="AX27" s="115"/>
      <c r="AY27" s="115"/>
      <c r="AZ27" s="115"/>
      <c r="BA27" s="115"/>
      <c r="BB27" s="115"/>
      <c r="BC27" s="115"/>
      <c r="BD27" s="115"/>
      <c r="BE27" s="115"/>
      <c r="BF27" s="115"/>
      <c r="BG27" s="115"/>
      <c r="BH27" s="115"/>
    </row>
    <row r="28">
      <c r="A28" s="119" t="n">
        <v>26</v>
      </c>
      <c r="B28" s="119" t="s">
        <v>821</v>
      </c>
      <c r="C28" s="119" t="s">
        <v>822</v>
      </c>
      <c r="D28" s="115"/>
      <c r="E28" s="115" t="str">
        <f>IFERROR(GEOMEAN(F28, G28), MAX(F28, G28))</f>
      </c>
      <c r="F28" s="115" t="str">
        <f>MAX(J28)</f>
      </c>
      <c r="G28" s="115" t="str">
        <f>MAX(AO28, AP28)</f>
      </c>
      <c r="H28" s="115"/>
      <c r="I28" s="115" t="n">
        <v>0.45</v>
      </c>
      <c r="J28" s="115" t="n">
        <v>6.98564593301436</v>
      </c>
      <c r="K28" s="115"/>
      <c r="L28" s="115"/>
      <c r="M28" s="115"/>
      <c r="N28" s="115"/>
      <c r="O28" s="115"/>
      <c r="P28" s="115"/>
      <c r="Q28" s="115"/>
      <c r="R28" s="115"/>
      <c r="S28" s="115"/>
      <c r="T28" s="115"/>
      <c r="U28" s="115"/>
      <c r="V28" s="115"/>
      <c r="W28" s="115"/>
      <c r="X28" s="115"/>
      <c r="Y28" s="115"/>
      <c r="Z28" s="115"/>
      <c r="AA28" s="115"/>
      <c r="AB28" s="115"/>
      <c r="AC28" s="115"/>
      <c r="AD28" s="115"/>
      <c r="AE28" s="115"/>
      <c r="AF28" s="115"/>
      <c r="AG28" s="115"/>
      <c r="AH28" s="115" t="n">
        <v>0</v>
      </c>
      <c r="AI28" s="115"/>
      <c r="AJ28" s="115"/>
      <c r="AK28" s="115" t="n">
        <v>0.09</v>
      </c>
      <c r="AL28" s="115"/>
      <c r="AM28" s="115"/>
      <c r="AN28" s="115" t="n">
        <v>0.09</v>
      </c>
      <c r="AO28" s="115" t="n">
        <v>5</v>
      </c>
      <c r="AP28" s="115"/>
      <c r="AQ28" s="115"/>
      <c r="AR28" s="115"/>
      <c r="AS28" s="115"/>
      <c r="AT28" s="115"/>
      <c r="AU28" s="115"/>
      <c r="AV28" s="115"/>
      <c r="AW28" s="115"/>
      <c r="AX28" s="115"/>
      <c r="AY28" s="115"/>
      <c r="AZ28" s="115"/>
      <c r="BA28" s="115"/>
      <c r="BB28" s="115"/>
      <c r="BC28" s="115"/>
      <c r="BD28" s="115"/>
      <c r="BE28" s="115"/>
      <c r="BF28" s="115"/>
      <c r="BG28" s="115"/>
      <c r="BH28" s="115"/>
    </row>
    <row r="29">
      <c r="A29" s="119" t="n">
        <v>27</v>
      </c>
      <c r="B29" s="119" t="s">
        <v>826</v>
      </c>
      <c r="C29" s="119" t="s">
        <v>827</v>
      </c>
      <c r="D29" s="115"/>
      <c r="E29" s="115" t="str">
        <f>IFERROR(GEOMEAN(F29, G29), MAX(F29, G29))</f>
      </c>
      <c r="F29" s="115" t="str">
        <f>MAX(J29)</f>
      </c>
      <c r="G29" s="115" t="str">
        <f>MAX(AO29, AP29)</f>
      </c>
      <c r="H29" s="115"/>
      <c r="I29" s="115" t="n">
        <v>0.448</v>
      </c>
      <c r="J29" s="115" t="n">
        <v>6.9377990430622</v>
      </c>
      <c r="K29" s="115"/>
      <c r="L29" s="115"/>
      <c r="M29" s="115"/>
      <c r="N29" s="115"/>
      <c r="O29" s="115"/>
      <c r="P29" s="115"/>
      <c r="Q29" s="115"/>
      <c r="R29" s="115"/>
      <c r="S29" s="115"/>
      <c r="T29" s="115"/>
      <c r="U29" s="115"/>
      <c r="V29" s="115"/>
      <c r="W29" s="115"/>
      <c r="X29" s="115"/>
      <c r="Y29" s="115"/>
      <c r="Z29" s="115"/>
      <c r="AA29" s="115"/>
      <c r="AB29" s="115"/>
      <c r="AC29" s="115"/>
      <c r="AD29" s="115"/>
      <c r="AE29" s="115"/>
      <c r="AF29" s="115"/>
      <c r="AG29" s="115"/>
      <c r="AH29" s="115" t="n">
        <v>0</v>
      </c>
      <c r="AI29" s="115"/>
      <c r="AJ29" s="115"/>
      <c r="AK29" s="115" t="n">
        <v>0.03</v>
      </c>
      <c r="AL29" s="115" t="n">
        <v>0.03</v>
      </c>
      <c r="AM29" s="115" t="n">
        <v>0.04</v>
      </c>
      <c r="AN29" s="115" t="n">
        <v>0.04</v>
      </c>
      <c r="AO29" s="115" t="n">
        <v>3</v>
      </c>
      <c r="AP29" s="115"/>
      <c r="AQ29" s="115"/>
      <c r="AR29" s="115"/>
      <c r="AS29" s="115"/>
      <c r="AT29" s="115"/>
      <c r="AU29" s="115"/>
      <c r="AV29" s="115"/>
      <c r="AW29" s="115"/>
      <c r="AX29" s="115"/>
      <c r="AY29" s="115"/>
      <c r="AZ29" s="115"/>
      <c r="BA29" s="115"/>
      <c r="BB29" s="115"/>
      <c r="BC29" s="115"/>
      <c r="BD29" s="115"/>
      <c r="BE29" s="115"/>
      <c r="BF29" s="115"/>
      <c r="BG29" s="115"/>
      <c r="BH29" s="115"/>
    </row>
    <row r="30">
      <c r="A30" s="119" t="n">
        <v>28</v>
      </c>
      <c r="B30" s="119" t="s">
        <v>832</v>
      </c>
      <c r="C30" s="119" t="s">
        <v>833</v>
      </c>
      <c r="D30" s="115"/>
      <c r="E30" s="115" t="str">
        <f>IFERROR(GEOMEAN(F30, G30), MAX(F30, G30))</f>
      </c>
      <c r="F30" s="115" t="str">
        <f>MAX(J30)</f>
      </c>
      <c r="G30" s="115" t="str">
        <f>MAX(AO30, AP30)</f>
      </c>
      <c r="H30" s="115"/>
      <c r="I30" s="115" t="n">
        <v>0.695</v>
      </c>
      <c r="J30" s="115" t="n">
        <v>10</v>
      </c>
      <c r="K30" s="115"/>
      <c r="L30" s="115"/>
      <c r="M30" s="115"/>
      <c r="N30" s="115"/>
      <c r="O30" s="115"/>
      <c r="P30" s="115"/>
      <c r="Q30" s="115"/>
      <c r="R30" s="115"/>
      <c r="S30" s="115"/>
      <c r="T30" s="115"/>
      <c r="U30" s="115"/>
      <c r="V30" s="115"/>
      <c r="W30" s="115"/>
      <c r="X30" s="115"/>
      <c r="Y30" s="115"/>
      <c r="Z30" s="115"/>
      <c r="AA30" s="115"/>
      <c r="AB30" s="115"/>
      <c r="AC30" s="115"/>
      <c r="AD30" s="115"/>
      <c r="AE30" s="115"/>
      <c r="AF30" s="115"/>
      <c r="AG30" s="115"/>
      <c r="AH30" s="115" t="n">
        <v>0</v>
      </c>
      <c r="AI30" s="115"/>
      <c r="AJ30" s="115"/>
      <c r="AK30" s="115"/>
      <c r="AL30" s="115"/>
      <c r="AM30" s="115"/>
      <c r="AN30" s="115"/>
      <c r="AO30" s="115"/>
      <c r="AP30" s="115" t="n">
        <v>10</v>
      </c>
      <c r="AQ30" s="115"/>
      <c r="AR30" s="115"/>
      <c r="AS30" s="115"/>
      <c r="AT30" s="115"/>
      <c r="AU30" s="115"/>
      <c r="AV30" s="115"/>
      <c r="AW30" s="115"/>
      <c r="AX30" s="115"/>
      <c r="AY30" s="115"/>
      <c r="AZ30" s="115"/>
      <c r="BA30" s="115"/>
      <c r="BB30" s="115"/>
      <c r="BC30" s="115"/>
      <c r="BD30" s="115"/>
      <c r="BE30" s="115"/>
      <c r="BF30" s="115"/>
      <c r="BG30" s="115"/>
      <c r="BH30" s="115"/>
    </row>
    <row r="31">
      <c r="A31" s="119" t="n">
        <v>29</v>
      </c>
      <c r="B31" s="119" t="s">
        <v>839</v>
      </c>
      <c r="C31" s="119" t="s">
        <v>840</v>
      </c>
      <c r="D31" s="115"/>
      <c r="E31" s="115" t="str">
        <f>IFERROR(GEOMEAN(F31, G31), MAX(F31, G31))</f>
      </c>
      <c r="F31" s="115" t="str">
        <f>MAX(J31)</f>
      </c>
      <c r="G31" s="115" t="str">
        <f>MAX(AO31, AP31)</f>
      </c>
      <c r="H31" s="115"/>
      <c r="I31" s="115" t="n">
        <v>0.193</v>
      </c>
      <c r="J31" s="115" t="n">
        <v>0.837320574162678</v>
      </c>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t="n">
        <v>0</v>
      </c>
      <c r="AI31" s="115"/>
      <c r="AJ31" s="115"/>
      <c r="AK31" s="115" t="n">
        <v>0.04</v>
      </c>
      <c r="AL31" s="115" t="n">
        <v>0.03</v>
      </c>
      <c r="AM31" s="115"/>
      <c r="AN31" s="115" t="n">
        <v>0.03</v>
      </c>
      <c r="AO31" s="115" t="n">
        <v>3</v>
      </c>
      <c r="AP31" s="115"/>
      <c r="AQ31" s="115"/>
      <c r="AR31" s="115"/>
      <c r="AS31" s="115"/>
      <c r="AT31" s="115"/>
      <c r="AU31" s="115"/>
      <c r="AV31" s="115"/>
      <c r="AW31" s="115"/>
      <c r="AX31" s="115"/>
      <c r="AY31" s="115"/>
      <c r="AZ31" s="115"/>
      <c r="BA31" s="115"/>
      <c r="BB31" s="115"/>
      <c r="BC31" s="115"/>
      <c r="BD31" s="115"/>
      <c r="BE31" s="115"/>
      <c r="BF31" s="115"/>
      <c r="BG31" s="115"/>
      <c r="BH31" s="115"/>
    </row>
    <row r="32">
      <c r="A32" s="119" t="n">
        <v>30</v>
      </c>
      <c r="B32" s="119" t="s">
        <v>845</v>
      </c>
      <c r="C32" s="119" t="s">
        <v>846</v>
      </c>
      <c r="D32" s="115"/>
      <c r="E32" s="115" t="str">
        <f>IFERROR(GEOMEAN(F32, G32), MAX(F32, G32))</f>
      </c>
      <c r="F32" s="115" t="str">
        <f>MAX(J32)</f>
      </c>
      <c r="G32" s="115" t="str">
        <f>MAX(AO32, AP32)</f>
      </c>
      <c r="H32" s="115"/>
      <c r="I32" s="115" t="n">
        <v>0.105</v>
      </c>
      <c r="J32" s="115" t="n">
        <v>0</v>
      </c>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t="n">
        <v>0</v>
      </c>
      <c r="AI32" s="115"/>
      <c r="AJ32" s="115"/>
      <c r="AK32" s="115" t="n">
        <v>0</v>
      </c>
      <c r="AL32" s="115" t="n">
        <v>0</v>
      </c>
      <c r="AM32" s="115" t="n">
        <v>0.01</v>
      </c>
      <c r="AN32" s="115" t="n">
        <v>0.01</v>
      </c>
      <c r="AO32" s="115" t="n">
        <v>1</v>
      </c>
      <c r="AP32" s="115"/>
      <c r="AQ32" s="115"/>
      <c r="AR32" s="115"/>
      <c r="AS32" s="115"/>
      <c r="AT32" s="115"/>
      <c r="AU32" s="115"/>
      <c r="AV32" s="115"/>
      <c r="AW32" s="115"/>
      <c r="AX32" s="115"/>
      <c r="AY32" s="115"/>
      <c r="AZ32" s="115"/>
      <c r="BA32" s="115"/>
      <c r="BB32" s="115"/>
      <c r="BC32" s="115"/>
      <c r="BD32" s="115"/>
      <c r="BE32" s="115"/>
      <c r="BF32" s="115"/>
      <c r="BG32" s="115"/>
      <c r="BH32" s="115"/>
    </row>
    <row r="33">
      <c r="A33" s="119" t="n">
        <v>31</v>
      </c>
      <c r="B33" s="119" t="s">
        <v>850</v>
      </c>
      <c r="C33" s="119" t="s">
        <v>851</v>
      </c>
      <c r="D33" s="115"/>
      <c r="E33" s="115" t="str">
        <f>IFERROR(GEOMEAN(F33, G33), MAX(F33, G33))</f>
      </c>
      <c r="F33" s="115" t="str">
        <f>MAX(J33)</f>
      </c>
      <c r="G33" s="115" t="str">
        <f>MAX(AO33, AP33)</f>
      </c>
      <c r="H33" s="115"/>
      <c r="I33" s="115" t="n">
        <v>0.301</v>
      </c>
      <c r="J33" s="115" t="n">
        <v>3.42105263157895</v>
      </c>
      <c r="K33" s="115"/>
      <c r="L33" s="115"/>
      <c r="M33" s="115"/>
      <c r="N33" s="115"/>
      <c r="O33" s="115"/>
      <c r="P33" s="115"/>
      <c r="Q33" s="115"/>
      <c r="R33" s="115"/>
      <c r="S33" s="115"/>
      <c r="T33" s="115"/>
      <c r="U33" s="115"/>
      <c r="V33" s="115"/>
      <c r="W33" s="115"/>
      <c r="X33" s="115"/>
      <c r="Y33" s="115"/>
      <c r="Z33" s="115"/>
      <c r="AA33" s="115"/>
      <c r="AB33" s="115"/>
      <c r="AC33" s="115"/>
      <c r="AD33" s="115"/>
      <c r="AE33" s="115"/>
      <c r="AF33" s="115"/>
      <c r="AG33" s="115"/>
      <c r="AH33" s="115" t="n">
        <v>0</v>
      </c>
      <c r="AI33" s="115"/>
      <c r="AJ33" s="115"/>
      <c r="AK33" s="115" t="n">
        <v>0.07</v>
      </c>
      <c r="AL33" s="115" t="n">
        <v>0.07</v>
      </c>
      <c r="AM33" s="115" t="n">
        <v>0.06</v>
      </c>
      <c r="AN33" s="115" t="n">
        <v>0.06</v>
      </c>
      <c r="AO33" s="115" t="n">
        <v>5</v>
      </c>
      <c r="AP33" s="115"/>
      <c r="AQ33" s="115"/>
      <c r="AR33" s="115"/>
      <c r="AS33" s="115"/>
      <c r="AT33" s="115"/>
      <c r="AU33" s="115"/>
      <c r="AV33" s="115"/>
      <c r="AW33" s="115"/>
      <c r="AX33" s="115"/>
      <c r="AY33" s="115"/>
      <c r="AZ33" s="115"/>
      <c r="BA33" s="115"/>
      <c r="BB33" s="115"/>
      <c r="BC33" s="115"/>
      <c r="BD33" s="115"/>
      <c r="BE33" s="115"/>
      <c r="BF33" s="115"/>
      <c r="BG33" s="115"/>
      <c r="BH33" s="115"/>
    </row>
    <row r="34">
      <c r="A34" s="119" t="n">
        <v>32</v>
      </c>
      <c r="B34" s="119" t="s">
        <v>856</v>
      </c>
      <c r="C34" s="119" t="s">
        <v>857</v>
      </c>
      <c r="D34" s="115"/>
      <c r="E34" s="115" t="str">
        <f>IFERROR(GEOMEAN(F34, G34), MAX(F34, G34))</f>
      </c>
      <c r="F34" s="115" t="str">
        <f>MAX(J34)</f>
      </c>
      <c r="G34" s="115" t="str">
        <f>MAX(AO34, AP34)</f>
      </c>
      <c r="H34" s="115"/>
      <c r="I34" s="115" t="n">
        <v>0.28</v>
      </c>
      <c r="J34" s="115" t="n">
        <v>2.91866028708134</v>
      </c>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t="n">
        <v>0</v>
      </c>
      <c r="AI34" s="115"/>
      <c r="AJ34" s="115"/>
      <c r="AK34" s="115" t="n">
        <v>0.15</v>
      </c>
      <c r="AL34" s="115" t="n">
        <v>0.11</v>
      </c>
      <c r="AM34" s="115" t="n">
        <v>0.11</v>
      </c>
      <c r="AN34" s="115" t="n">
        <v>0.11</v>
      </c>
      <c r="AO34" s="115" t="n">
        <v>5</v>
      </c>
      <c r="AP34" s="115"/>
      <c r="AQ34" s="115"/>
      <c r="AR34" s="115"/>
      <c r="AS34" s="115"/>
      <c r="AT34" s="115"/>
      <c r="AU34" s="115"/>
      <c r="AV34" s="115"/>
      <c r="AW34" s="115"/>
      <c r="AX34" s="115"/>
      <c r="AY34" s="115"/>
      <c r="AZ34" s="115"/>
      <c r="BA34" s="115"/>
      <c r="BB34" s="115"/>
      <c r="BC34" s="115"/>
      <c r="BD34" s="115"/>
      <c r="BE34" s="115"/>
      <c r="BF34" s="115"/>
      <c r="BG34" s="115"/>
      <c r="BH34" s="115"/>
    </row>
    <row r="35">
      <c r="A35" s="119" t="n">
        <v>33</v>
      </c>
      <c r="B35" s="119" t="s">
        <v>862</v>
      </c>
      <c r="C35" s="119" t="s">
        <v>863</v>
      </c>
      <c r="D35" s="115"/>
      <c r="E35" s="115" t="str">
        <f>IFERROR(GEOMEAN(F35, G35), MAX(F35, G35))</f>
      </c>
      <c r="F35" s="115" t="str">
        <f>MAX(J35)</f>
      </c>
      <c r="G35" s="115" t="str">
        <f>MAX(AO35, AP35)</f>
      </c>
      <c r="H35" s="115"/>
      <c r="I35" s="115" t="n">
        <v>0.463</v>
      </c>
      <c r="J35" s="115" t="n">
        <v>7.29665071770335</v>
      </c>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t="n">
        <v>0</v>
      </c>
      <c r="AI35" s="115"/>
      <c r="AJ35" s="115"/>
      <c r="AK35" s="115" t="n">
        <v>0.06</v>
      </c>
      <c r="AL35" s="115" t="n">
        <v>0.04</v>
      </c>
      <c r="AM35" s="115"/>
      <c r="AN35" s="115" t="n">
        <v>0.04</v>
      </c>
      <c r="AO35" s="115" t="n">
        <v>3</v>
      </c>
      <c r="AP35" s="115"/>
      <c r="AQ35" s="115"/>
      <c r="AR35" s="115"/>
      <c r="AS35" s="115"/>
      <c r="AT35" s="115"/>
      <c r="AU35" s="115"/>
      <c r="AV35" s="115"/>
      <c r="AW35" s="115"/>
      <c r="AX35" s="115"/>
      <c r="AY35" s="115"/>
      <c r="AZ35" s="115"/>
      <c r="BA35" s="115"/>
      <c r="BB35" s="115"/>
      <c r="BC35" s="115"/>
      <c r="BD35" s="115"/>
      <c r="BE35" s="115"/>
      <c r="BF35" s="115"/>
      <c r="BG35" s="115"/>
      <c r="BH35" s="115"/>
    </row>
    <row r="36">
      <c r="A36" s="119" t="n">
        <v>34</v>
      </c>
      <c r="B36" s="119" t="s">
        <v>868</v>
      </c>
      <c r="C36" s="119" t="s">
        <v>869</v>
      </c>
      <c r="D36" s="115"/>
      <c r="E36" s="115" t="str">
        <f>IFERROR(GEOMEAN(F36, G36), MAX(F36, G36))</f>
      </c>
      <c r="F36" s="115" t="str">
        <f>MAX(J36)</f>
      </c>
      <c r="G36" s="115" t="str">
        <f>MAX(AO36, AP36)</f>
      </c>
      <c r="H36" s="115"/>
      <c r="I36" s="115" t="n">
        <v>0.498</v>
      </c>
      <c r="J36" s="115" t="n">
        <v>8.13397129186603</v>
      </c>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t="n">
        <v>0</v>
      </c>
      <c r="AI36" s="115"/>
      <c r="AJ36" s="115"/>
      <c r="AK36" s="115"/>
      <c r="AL36" s="115"/>
      <c r="AM36" s="115"/>
      <c r="AN36" s="115"/>
      <c r="AO36" s="115"/>
      <c r="AP36" s="115" t="n">
        <v>10</v>
      </c>
      <c r="AQ36" s="115"/>
      <c r="AR36" s="115"/>
      <c r="AS36" s="115"/>
      <c r="AT36" s="115"/>
      <c r="AU36" s="115"/>
      <c r="AV36" s="115"/>
      <c r="AW36" s="115"/>
      <c r="AX36" s="115"/>
      <c r="AY36" s="115"/>
      <c r="AZ36" s="115"/>
      <c r="BA36" s="115"/>
      <c r="BB36" s="115"/>
      <c r="BC36" s="115"/>
      <c r="BD36" s="115"/>
      <c r="BE36" s="115"/>
      <c r="BF36" s="115"/>
      <c r="BG36" s="115"/>
      <c r="BH36" s="115"/>
    </row>
    <row r="37">
      <c r="A37" s="119" t="n">
        <v>35</v>
      </c>
      <c r="B37" s="119" t="s">
        <v>877</v>
      </c>
      <c r="C37" s="119" t="s">
        <v>878</v>
      </c>
      <c r="D37" s="115"/>
      <c r="E37" s="115" t="str">
        <f>IFERROR(GEOMEAN(F37, G37), MAX(F37, G37))</f>
      </c>
      <c r="F37" s="115" t="str">
        <f>MAX(J37)</f>
      </c>
      <c r="G37" s="115" t="str">
        <f>MAX(AO37, AP37)</f>
      </c>
      <c r="H37" s="115"/>
      <c r="I37" s="115" t="n">
        <v>0.629</v>
      </c>
      <c r="J37" s="115" t="n">
        <v>10</v>
      </c>
      <c r="K37" s="115" t="s">
        <v>1620</v>
      </c>
      <c r="L37" s="115" t="n">
        <v>882</v>
      </c>
      <c r="M37" s="115" t="s">
        <v>1617</v>
      </c>
      <c r="N37" s="115" t="n">
        <v>2020</v>
      </c>
      <c r="O37" s="115" t="n">
        <v>10</v>
      </c>
      <c r="P37" s="115" t="s">
        <v>1618</v>
      </c>
      <c r="Q37" s="115" t="n">
        <v>90301099.0925712</v>
      </c>
      <c r="R37" s="115" t="n">
        <v>7266060.38281</v>
      </c>
      <c r="S37" s="115" t="n">
        <v>8.04648055873747</v>
      </c>
      <c r="T37" s="115" t="n">
        <v>0</v>
      </c>
      <c r="U37" s="115" t="n">
        <v>0</v>
      </c>
      <c r="V37" s="115" t="n">
        <v>25613098.88281</v>
      </c>
      <c r="W37" s="115" t="n">
        <v>28.3641053544132</v>
      </c>
      <c r="X37" s="115" t="n">
        <v>0</v>
      </c>
      <c r="Y37" s="115" t="n">
        <v>0</v>
      </c>
      <c r="Z37" s="115" t="n">
        <v>-10.3306488998952</v>
      </c>
      <c r="AA37" s="115"/>
      <c r="AB37" s="115" t="n">
        <v>20.3176247956758</v>
      </c>
      <c r="AC37" s="115"/>
      <c r="AD37" s="115" t="n">
        <v>-20.3176247956758</v>
      </c>
      <c r="AE37" s="115" t="s">
        <v>1621</v>
      </c>
      <c r="AF37" s="115" t="n">
        <v>3</v>
      </c>
      <c r="AG37" s="115" t="n">
        <v>10</v>
      </c>
      <c r="AH37" s="115" t="n">
        <v>0</v>
      </c>
      <c r="AI37" s="115" t="n">
        <v>0.44045633</v>
      </c>
      <c r="AJ37" s="115" t="n">
        <v>10</v>
      </c>
      <c r="AK37" s="115"/>
      <c r="AL37" s="115"/>
      <c r="AM37" s="115"/>
      <c r="AN37" s="115"/>
      <c r="AO37" s="115"/>
      <c r="AP37" s="115" t="n">
        <v>10</v>
      </c>
      <c r="AQ37" s="115"/>
      <c r="AR37" s="115"/>
      <c r="AS37" s="115"/>
      <c r="AT37" s="115"/>
      <c r="AU37" s="115"/>
      <c r="AV37" s="115"/>
      <c r="AW37" s="115"/>
      <c r="AX37" s="115"/>
      <c r="AY37" s="115"/>
      <c r="AZ37" s="115"/>
      <c r="BA37" s="115"/>
      <c r="BB37" s="115"/>
      <c r="BC37" s="115"/>
      <c r="BD37" s="115"/>
      <c r="BE37" s="115"/>
      <c r="BF37" s="115"/>
      <c r="BG37" s="115"/>
      <c r="BH37" s="115"/>
    </row>
    <row r="38">
      <c r="A38" s="119" t="n">
        <v>36</v>
      </c>
      <c r="B38" s="119" t="s">
        <v>885</v>
      </c>
      <c r="C38" s="119" t="s">
        <v>886</v>
      </c>
      <c r="D38" s="115"/>
      <c r="E38" s="115" t="str">
        <f>IFERROR(GEOMEAN(F38, G38), MAX(F38, G38))</f>
      </c>
      <c r="F38" s="115" t="str">
        <f>MAX(J38)</f>
      </c>
      <c r="G38" s="115" t="str">
        <f>MAX(AO38, AP38)</f>
      </c>
      <c r="H38" s="115"/>
      <c r="I38" s="115" t="n">
        <v>0.576</v>
      </c>
      <c r="J38" s="115" t="n">
        <v>10</v>
      </c>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t="n">
        <v>0</v>
      </c>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row>
    <row r="39">
      <c r="A39" s="119" t="n">
        <v>37</v>
      </c>
      <c r="B39" s="119" t="s">
        <v>890</v>
      </c>
      <c r="C39" s="119" t="s">
        <v>891</v>
      </c>
      <c r="D39" s="115"/>
      <c r="E39" s="115" t="str">
        <f>IFERROR(GEOMEAN(F39, G39), MAX(F39, G39))</f>
      </c>
      <c r="F39" s="115" t="str">
        <f>MAX(J39)</f>
      </c>
      <c r="G39" s="115" t="str">
        <f>MAX(AO39, AP39)</f>
      </c>
      <c r="H39" s="115"/>
      <c r="I39" s="115" t="n">
        <v>0.37</v>
      </c>
      <c r="J39" s="115" t="n">
        <v>5.07177033492823</v>
      </c>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t="n">
        <v>0</v>
      </c>
      <c r="AI39" s="115"/>
      <c r="AJ39" s="115"/>
      <c r="AK39" s="115" t="n">
        <v>0.08</v>
      </c>
      <c r="AL39" s="115" t="n">
        <v>0.08</v>
      </c>
      <c r="AM39" s="115" t="n">
        <v>0.07</v>
      </c>
      <c r="AN39" s="115" t="n">
        <v>0.07</v>
      </c>
      <c r="AO39" s="115" t="n">
        <v>5</v>
      </c>
      <c r="AP39" s="115"/>
      <c r="AQ39" s="115"/>
      <c r="AR39" s="115"/>
      <c r="AS39" s="115"/>
      <c r="AT39" s="115"/>
      <c r="AU39" s="115"/>
      <c r="AV39" s="115"/>
      <c r="AW39" s="115"/>
      <c r="AX39" s="115"/>
      <c r="AY39" s="115"/>
      <c r="AZ39" s="115"/>
      <c r="BA39" s="115"/>
      <c r="BB39" s="115"/>
      <c r="BC39" s="115"/>
      <c r="BD39" s="115"/>
      <c r="BE39" s="115"/>
      <c r="BF39" s="115"/>
      <c r="BG39" s="115"/>
      <c r="BH39" s="115"/>
    </row>
    <row r="40">
      <c r="A40" s="119" t="n">
        <v>38</v>
      </c>
      <c r="B40" s="119" t="s">
        <v>898</v>
      </c>
      <c r="C40" s="119" t="s">
        <v>899</v>
      </c>
      <c r="D40" s="115"/>
      <c r="E40" s="115" t="str">
        <f>IFERROR(GEOMEAN(F40, G40), MAX(F40, G40))</f>
      </c>
      <c r="F40" s="115" t="str">
        <f>MAX(J40)</f>
      </c>
      <c r="G40" s="115" t="str">
        <f>MAX(AO40, AP40)</f>
      </c>
      <c r="H40" s="115"/>
      <c r="I40" s="115" t="n">
        <v>0.502</v>
      </c>
      <c r="J40" s="115" t="n">
        <v>8.22966507177034</v>
      </c>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t="n">
        <v>0</v>
      </c>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row>
    <row r="41">
      <c r="A41" s="119" t="n">
        <v>39</v>
      </c>
      <c r="B41" s="119" t="s">
        <v>902</v>
      </c>
      <c r="C41" s="119" t="s">
        <v>903</v>
      </c>
      <c r="D41" s="115"/>
      <c r="E41" s="115" t="str">
        <f>IFERROR(GEOMEAN(F41, G41), MAX(F41, G41))</f>
      </c>
      <c r="F41" s="115" t="str">
        <f>MAX(J41)</f>
      </c>
      <c r="G41" s="115" t="str">
        <f>MAX(AO41, AP41)</f>
      </c>
      <c r="H41" s="115"/>
      <c r="I41" s="115" t="n">
        <v>0.424</v>
      </c>
      <c r="J41" s="115" t="n">
        <v>6.36363636363636</v>
      </c>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t="n">
        <v>0</v>
      </c>
      <c r="AI41" s="115"/>
      <c r="AJ41" s="115"/>
      <c r="AK41" s="115" t="n">
        <v>0.04</v>
      </c>
      <c r="AL41" s="115" t="n">
        <v>0.03</v>
      </c>
      <c r="AM41" s="115"/>
      <c r="AN41" s="115" t="n">
        <v>0.03</v>
      </c>
      <c r="AO41" s="115" t="n">
        <v>3</v>
      </c>
      <c r="AP41" s="115"/>
      <c r="AQ41" s="115"/>
      <c r="AR41" s="115"/>
      <c r="AS41" s="115"/>
      <c r="AT41" s="115"/>
      <c r="AU41" s="115"/>
      <c r="AV41" s="115"/>
      <c r="AW41" s="115"/>
      <c r="AX41" s="115"/>
      <c r="AY41" s="115"/>
      <c r="AZ41" s="115"/>
      <c r="BA41" s="115"/>
      <c r="BB41" s="115"/>
      <c r="BC41" s="115"/>
      <c r="BD41" s="115"/>
      <c r="BE41" s="115"/>
      <c r="BF41" s="115"/>
      <c r="BG41" s="115"/>
      <c r="BH41" s="115"/>
    </row>
    <row r="42">
      <c r="A42" s="119" t="n">
        <v>40</v>
      </c>
      <c r="B42" s="119" t="s">
        <v>908</v>
      </c>
      <c r="C42" s="119" t="s">
        <v>909</v>
      </c>
      <c r="D42" s="115"/>
      <c r="E42" s="115" t="str">
        <f>IFERROR(GEOMEAN(F42, G42), MAX(F42, G42))</f>
      </c>
      <c r="F42" s="115" t="str">
        <f>MAX(J42)</f>
      </c>
      <c r="G42" s="115" t="str">
        <f>MAX(AO42, AP42)</f>
      </c>
      <c r="H42" s="115"/>
      <c r="I42" s="115" t="n">
        <v>0.3</v>
      </c>
      <c r="J42" s="115" t="n">
        <v>3.39712918660287</v>
      </c>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t="n">
        <v>0</v>
      </c>
      <c r="AI42" s="115"/>
      <c r="AJ42" s="115"/>
      <c r="AK42" s="115" t="n">
        <v>0.01</v>
      </c>
      <c r="AL42" s="115" t="n">
        <v>0</v>
      </c>
      <c r="AM42" s="115" t="n">
        <v>-0.01</v>
      </c>
      <c r="AN42" s="115" t="n">
        <v>-0.01</v>
      </c>
      <c r="AO42" s="115" t="n">
        <v>1</v>
      </c>
      <c r="AP42" s="115"/>
      <c r="AQ42" s="115"/>
      <c r="AR42" s="115"/>
      <c r="AS42" s="115"/>
      <c r="AT42" s="115"/>
      <c r="AU42" s="115"/>
      <c r="AV42" s="115"/>
      <c r="AW42" s="115"/>
      <c r="AX42" s="115"/>
      <c r="AY42" s="115"/>
      <c r="AZ42" s="115"/>
      <c r="BA42" s="115"/>
      <c r="BB42" s="115"/>
      <c r="BC42" s="115"/>
      <c r="BD42" s="115"/>
      <c r="BE42" s="115"/>
      <c r="BF42" s="115"/>
      <c r="BG42" s="115"/>
      <c r="BH42" s="115"/>
    </row>
    <row r="43">
      <c r="A43" s="119" t="n">
        <v>41</v>
      </c>
      <c r="B43" s="119" t="s">
        <v>915</v>
      </c>
      <c r="C43" s="119" t="s">
        <v>916</v>
      </c>
      <c r="D43" s="115"/>
      <c r="E43" s="115" t="str">
        <f>IFERROR(GEOMEAN(F43, G43), MAX(F43, G43))</f>
      </c>
      <c r="F43" s="115" t="str">
        <f>MAX(J43)</f>
      </c>
      <c r="G43" s="115" t="str">
        <f>MAX(AO43, AP43)</f>
      </c>
      <c r="H43" s="115"/>
      <c r="I43" s="115" t="n">
        <v>0.339</v>
      </c>
      <c r="J43" s="115" t="n">
        <v>4.33014354066986</v>
      </c>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t="n">
        <v>0</v>
      </c>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row>
    <row r="44">
      <c r="A44" s="119" t="n">
        <v>42</v>
      </c>
      <c r="B44" s="119" t="s">
        <v>919</v>
      </c>
      <c r="C44" s="119" t="s">
        <v>920</v>
      </c>
      <c r="D44" s="115"/>
      <c r="E44" s="115" t="str">
        <f>IFERROR(GEOMEAN(F44, G44), MAX(F44, G44))</f>
      </c>
      <c r="F44" s="115" t="str">
        <f>MAX(J44)</f>
      </c>
      <c r="G44" s="115" t="str">
        <f>MAX(AO44, AP44)</f>
      </c>
      <c r="H44" s="115"/>
      <c r="I44" s="115" t="n">
        <v>0.247</v>
      </c>
      <c r="J44" s="115" t="n">
        <v>2.12918660287081</v>
      </c>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t="n">
        <v>0</v>
      </c>
      <c r="AI44" s="115"/>
      <c r="AJ44" s="115"/>
      <c r="AK44" s="115" t="n">
        <v>-0.01</v>
      </c>
      <c r="AL44" s="115" t="n">
        <v>0.04</v>
      </c>
      <c r="AM44" s="115" t="n">
        <v>0.01</v>
      </c>
      <c r="AN44" s="115" t="n">
        <v>0.01</v>
      </c>
      <c r="AO44" s="115" t="n">
        <v>1</v>
      </c>
      <c r="AP44" s="115"/>
      <c r="AQ44" s="115"/>
      <c r="AR44" s="115"/>
      <c r="AS44" s="115"/>
      <c r="AT44" s="115"/>
      <c r="AU44" s="115"/>
      <c r="AV44" s="115"/>
      <c r="AW44" s="115"/>
      <c r="AX44" s="115"/>
      <c r="AY44" s="115"/>
      <c r="AZ44" s="115"/>
      <c r="BA44" s="115"/>
      <c r="BB44" s="115"/>
      <c r="BC44" s="115"/>
      <c r="BD44" s="115"/>
      <c r="BE44" s="115"/>
      <c r="BF44" s="115"/>
      <c r="BG44" s="115"/>
      <c r="BH44" s="115"/>
    </row>
    <row r="45">
      <c r="A45" s="119" t="n">
        <v>43</v>
      </c>
      <c r="B45" s="119" t="s">
        <v>926</v>
      </c>
      <c r="C45" s="119" t="s">
        <v>927</v>
      </c>
      <c r="D45" s="115"/>
      <c r="E45" s="115" t="str">
        <f>IFERROR(GEOMEAN(F45, G45), MAX(F45, G45))</f>
      </c>
      <c r="F45" s="115" t="str">
        <f>MAX(J45)</f>
      </c>
      <c r="G45" s="115" t="str">
        <f>MAX(AO45, AP45)</f>
      </c>
      <c r="H45" s="115"/>
      <c r="I45" s="115" t="n">
        <v>0.142</v>
      </c>
      <c r="J45" s="115" t="n">
        <v>0</v>
      </c>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t="n">
        <v>0</v>
      </c>
      <c r="AI45" s="115"/>
      <c r="AJ45" s="115"/>
      <c r="AK45" s="115" t="n">
        <v>0.08</v>
      </c>
      <c r="AL45" s="115" t="n">
        <v>0.06</v>
      </c>
      <c r="AM45" s="115" t="n">
        <v>0.05</v>
      </c>
      <c r="AN45" s="115" t="n">
        <v>0.05</v>
      </c>
      <c r="AO45" s="115" t="n">
        <v>3</v>
      </c>
      <c r="AP45" s="115"/>
      <c r="AQ45" s="115"/>
      <c r="AR45" s="115"/>
      <c r="AS45" s="115"/>
      <c r="AT45" s="115"/>
      <c r="AU45" s="115"/>
      <c r="AV45" s="115"/>
      <c r="AW45" s="115"/>
      <c r="AX45" s="115"/>
      <c r="AY45" s="115"/>
      <c r="AZ45" s="115"/>
      <c r="BA45" s="115"/>
      <c r="BB45" s="115"/>
      <c r="BC45" s="115"/>
      <c r="BD45" s="115"/>
      <c r="BE45" s="115"/>
      <c r="BF45" s="115"/>
      <c r="BG45" s="115"/>
      <c r="BH45" s="115"/>
    </row>
    <row r="46">
      <c r="A46" s="119" t="n">
        <v>44</v>
      </c>
      <c r="B46" s="119" t="s">
        <v>931</v>
      </c>
      <c r="C46" s="119" t="s">
        <v>932</v>
      </c>
      <c r="D46" s="115"/>
      <c r="E46" s="115" t="str">
        <f>IFERROR(GEOMEAN(F46, G46), MAX(F46, G46))</f>
      </c>
      <c r="F46" s="115" t="str">
        <f>MAX(J46)</f>
      </c>
      <c r="G46" s="115" t="str">
        <f>MAX(AO46, AP46)</f>
      </c>
      <c r="H46" s="115"/>
      <c r="I46" s="115" t="n">
        <v>0.111</v>
      </c>
      <c r="J46" s="115" t="n">
        <v>0</v>
      </c>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t="n">
        <v>0</v>
      </c>
      <c r="AI46" s="115"/>
      <c r="AJ46" s="115"/>
      <c r="AK46" s="115" t="n">
        <v>0.05</v>
      </c>
      <c r="AL46" s="115" t="n">
        <v>0.04</v>
      </c>
      <c r="AM46" s="115" t="n">
        <v>0.04</v>
      </c>
      <c r="AN46" s="115" t="n">
        <v>0.04</v>
      </c>
      <c r="AO46" s="115" t="n">
        <v>3</v>
      </c>
      <c r="AP46" s="115"/>
      <c r="AQ46" s="115"/>
      <c r="AR46" s="115"/>
      <c r="AS46" s="115"/>
      <c r="AT46" s="115"/>
      <c r="AU46" s="115"/>
      <c r="AV46" s="115"/>
      <c r="AW46" s="115"/>
      <c r="AX46" s="115"/>
      <c r="AY46" s="115"/>
      <c r="AZ46" s="115"/>
      <c r="BA46" s="115"/>
      <c r="BB46" s="115"/>
      <c r="BC46" s="115"/>
      <c r="BD46" s="115"/>
      <c r="BE46" s="115"/>
      <c r="BF46" s="115"/>
      <c r="BG46" s="115"/>
      <c r="BH46" s="115"/>
    </row>
    <row r="47">
      <c r="A47" s="119" t="n">
        <v>45</v>
      </c>
      <c r="B47" s="119" t="s">
        <v>937</v>
      </c>
      <c r="C47" s="119" t="s">
        <v>938</v>
      </c>
      <c r="D47" s="115"/>
      <c r="E47" s="115" t="str">
        <f>IFERROR(GEOMEAN(F47, G47), MAX(F47, G47))</f>
      </c>
      <c r="F47" s="115" t="str">
        <f>MAX(J47)</f>
      </c>
      <c r="G47" s="115" t="str">
        <f>MAX(AO47, AP47)</f>
      </c>
      <c r="H47" s="115"/>
      <c r="I47" s="115" t="n">
        <v>0.503</v>
      </c>
      <c r="J47" s="115" t="n">
        <v>8.25358851674641</v>
      </c>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t="n">
        <v>0</v>
      </c>
      <c r="AI47" s="115"/>
      <c r="AJ47" s="115"/>
      <c r="AK47" s="115" t="n">
        <v>0.05</v>
      </c>
      <c r="AL47" s="115" t="n">
        <v>0.04</v>
      </c>
      <c r="AM47" s="115"/>
      <c r="AN47" s="115" t="n">
        <v>0.04</v>
      </c>
      <c r="AO47" s="115" t="n">
        <v>3</v>
      </c>
      <c r="AP47" s="115"/>
      <c r="AQ47" s="115"/>
      <c r="AR47" s="115"/>
      <c r="AS47" s="115"/>
      <c r="AT47" s="115"/>
      <c r="AU47" s="115"/>
      <c r="AV47" s="115"/>
      <c r="AW47" s="115"/>
      <c r="AX47" s="115"/>
      <c r="AY47" s="115"/>
      <c r="AZ47" s="115"/>
      <c r="BA47" s="115"/>
      <c r="BB47" s="115"/>
      <c r="BC47" s="115"/>
      <c r="BD47" s="115"/>
      <c r="BE47" s="115"/>
      <c r="BF47" s="115"/>
      <c r="BG47" s="115"/>
      <c r="BH47" s="115"/>
    </row>
    <row r="48">
      <c r="A48" s="119" t="n">
        <v>46</v>
      </c>
      <c r="B48" s="119" t="s">
        <v>941</v>
      </c>
      <c r="C48" s="119" t="s">
        <v>942</v>
      </c>
      <c r="D48" s="115"/>
      <c r="E48" s="115" t="str">
        <f>IFERROR(GEOMEAN(F48, G48), MAX(F48, G48))</f>
      </c>
      <c r="F48" s="115" t="str">
        <f>MAX(J48)</f>
      </c>
      <c r="G48" s="115" t="str">
        <f>MAX(AO48, AP48)</f>
      </c>
      <c r="H48" s="115"/>
      <c r="I48" s="115" t="n">
        <v>0.388</v>
      </c>
      <c r="J48" s="115" t="n">
        <v>5.50239234449761</v>
      </c>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t="n">
        <v>0</v>
      </c>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row>
    <row r="49">
      <c r="A49" s="119" t="n">
        <v>47</v>
      </c>
      <c r="B49" s="119" t="s">
        <v>946</v>
      </c>
      <c r="C49" s="119" t="s">
        <v>947</v>
      </c>
      <c r="D49" s="115"/>
      <c r="E49" s="115" t="str">
        <f>IFERROR(GEOMEAN(F49, G49), MAX(F49, G49))</f>
      </c>
      <c r="F49" s="115" t="str">
        <f>MAX(J49)</f>
      </c>
      <c r="G49" s="115" t="str">
        <f>MAX(AO49, AP49)</f>
      </c>
      <c r="H49" s="115"/>
      <c r="I49" s="115" t="n">
        <v>0.14</v>
      </c>
      <c r="J49" s="115" t="n">
        <v>0</v>
      </c>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t="n">
        <v>0</v>
      </c>
      <c r="AI49" s="115"/>
      <c r="AJ49" s="115"/>
      <c r="AK49" s="115" t="n">
        <v>0.02</v>
      </c>
      <c r="AL49" s="115" t="n">
        <v>0.01</v>
      </c>
      <c r="AM49" s="115" t="n">
        <v>0.01</v>
      </c>
      <c r="AN49" s="115" t="n">
        <v>0.01</v>
      </c>
      <c r="AO49" s="115" t="n">
        <v>1</v>
      </c>
      <c r="AP49" s="115"/>
      <c r="AQ49" s="115"/>
      <c r="AR49" s="115"/>
      <c r="AS49" s="115"/>
      <c r="AT49" s="115"/>
      <c r="AU49" s="115"/>
      <c r="AV49" s="115"/>
      <c r="AW49" s="115"/>
      <c r="AX49" s="115"/>
      <c r="AY49" s="115"/>
      <c r="AZ49" s="115"/>
      <c r="BA49" s="115"/>
      <c r="BB49" s="115"/>
      <c r="BC49" s="115"/>
      <c r="BD49" s="115"/>
      <c r="BE49" s="115"/>
      <c r="BF49" s="115"/>
      <c r="BG49" s="115"/>
      <c r="BH49" s="115"/>
    </row>
    <row r="50">
      <c r="A50" s="119" t="n">
        <v>48</v>
      </c>
      <c r="B50" s="119" t="s">
        <v>952</v>
      </c>
      <c r="C50" s="119" t="s">
        <v>953</v>
      </c>
      <c r="D50" s="115"/>
      <c r="E50" s="115" t="str">
        <f>IFERROR(GEOMEAN(F50, G50), MAX(F50, G50))</f>
      </c>
      <c r="F50" s="115" t="str">
        <f>MAX(J50)</f>
      </c>
      <c r="G50" s="115" t="str">
        <f>MAX(AO50, AP50)</f>
      </c>
      <c r="H50" s="115"/>
      <c r="I50" s="115" t="n">
        <v>0.35</v>
      </c>
      <c r="J50" s="115" t="n">
        <v>4.5933014354067</v>
      </c>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t="n">
        <v>0</v>
      </c>
      <c r="AI50" s="115"/>
      <c r="AJ50" s="115"/>
      <c r="AK50" s="115" t="n">
        <v>0.05</v>
      </c>
      <c r="AL50" s="115" t="n">
        <v>0.03</v>
      </c>
      <c r="AM50" s="115" t="n">
        <v>0.05</v>
      </c>
      <c r="AN50" s="115" t="n">
        <v>0.05</v>
      </c>
      <c r="AO50" s="115" t="n">
        <v>3</v>
      </c>
      <c r="AP50" s="115"/>
      <c r="AQ50" s="115"/>
      <c r="AR50" s="115"/>
      <c r="AS50" s="115"/>
      <c r="AT50" s="115"/>
      <c r="AU50" s="115"/>
      <c r="AV50" s="115"/>
      <c r="AW50" s="115"/>
      <c r="AX50" s="115"/>
      <c r="AY50" s="115"/>
      <c r="AZ50" s="115"/>
      <c r="BA50" s="115"/>
      <c r="BB50" s="115"/>
      <c r="BC50" s="115"/>
      <c r="BD50" s="115"/>
      <c r="BE50" s="115"/>
      <c r="BF50" s="115"/>
      <c r="BG50" s="115"/>
      <c r="BH50" s="115"/>
    </row>
    <row r="51">
      <c r="A51" s="119" t="n">
        <v>49</v>
      </c>
      <c r="B51" s="119" t="s">
        <v>957</v>
      </c>
      <c r="C51" s="119" t="s">
        <v>958</v>
      </c>
      <c r="D51" s="115"/>
      <c r="E51" s="115" t="str">
        <f>IFERROR(GEOMEAN(F51, G51), MAX(F51, G51))</f>
      </c>
      <c r="F51" s="115" t="str">
        <f>MAX(J51)</f>
      </c>
      <c r="G51" s="115" t="str">
        <f>MAX(AO51, AP51)</f>
      </c>
      <c r="H51" s="115"/>
      <c r="I51" s="115" t="n">
        <v>0.282</v>
      </c>
      <c r="J51" s="115" t="n">
        <v>2.96650717703349</v>
      </c>
      <c r="K51" s="115"/>
      <c r="L51" s="115"/>
      <c r="M51" s="115"/>
      <c r="N51" s="115"/>
      <c r="O51" s="115"/>
      <c r="P51" s="115"/>
      <c r="Q51" s="115"/>
      <c r="R51" s="115"/>
      <c r="S51" s="115"/>
      <c r="T51" s="115"/>
      <c r="U51" s="115"/>
      <c r="V51" s="115"/>
      <c r="W51" s="115"/>
      <c r="X51" s="115"/>
      <c r="Y51" s="115"/>
      <c r="Z51" s="115"/>
      <c r="AA51" s="115"/>
      <c r="AB51" s="115"/>
      <c r="AC51" s="115"/>
      <c r="AD51" s="115"/>
      <c r="AE51" s="115"/>
      <c r="AF51" s="115"/>
      <c r="AG51" s="115"/>
      <c r="AH51" s="115" t="n">
        <v>0</v>
      </c>
      <c r="AI51" s="115"/>
      <c r="AJ51" s="115"/>
      <c r="AK51" s="115" t="n">
        <v>0.01</v>
      </c>
      <c r="AL51" s="115" t="n">
        <v>0</v>
      </c>
      <c r="AM51" s="115"/>
      <c r="AN51" s="115" t="n">
        <v>0</v>
      </c>
      <c r="AO51" s="115" t="n">
        <v>1</v>
      </c>
      <c r="AP51" s="115"/>
      <c r="AQ51" s="115"/>
      <c r="AR51" s="115"/>
      <c r="AS51" s="115"/>
      <c r="AT51" s="115"/>
      <c r="AU51" s="115"/>
      <c r="AV51" s="115"/>
      <c r="AW51" s="115"/>
      <c r="AX51" s="115"/>
      <c r="AY51" s="115"/>
      <c r="AZ51" s="115"/>
      <c r="BA51" s="115"/>
      <c r="BB51" s="115"/>
      <c r="BC51" s="115"/>
      <c r="BD51" s="115"/>
      <c r="BE51" s="115"/>
      <c r="BF51" s="115"/>
      <c r="BG51" s="115"/>
      <c r="BH51" s="115"/>
    </row>
    <row r="52">
      <c r="A52" s="119" t="n">
        <v>50</v>
      </c>
      <c r="B52" s="119" t="s">
        <v>963</v>
      </c>
      <c r="C52" s="119" t="s">
        <v>964</v>
      </c>
      <c r="D52" s="115"/>
      <c r="E52" s="115" t="str">
        <f>IFERROR(GEOMEAN(F52, G52), MAX(F52, G52))</f>
      </c>
      <c r="F52" s="115" t="str">
        <f>MAX(J52)</f>
      </c>
      <c r="G52" s="115" t="str">
        <f>MAX(AO52, AP52)</f>
      </c>
      <c r="H52" s="115"/>
      <c r="I52" s="115" t="n">
        <v>0.373</v>
      </c>
      <c r="J52" s="115" t="n">
        <v>5.14354066985646</v>
      </c>
      <c r="K52" s="115"/>
      <c r="L52" s="115"/>
      <c r="M52" s="115"/>
      <c r="N52" s="115"/>
      <c r="O52" s="115"/>
      <c r="P52" s="115"/>
      <c r="Q52" s="115"/>
      <c r="R52" s="115"/>
      <c r="S52" s="115"/>
      <c r="T52" s="115"/>
      <c r="U52" s="115"/>
      <c r="V52" s="115"/>
      <c r="W52" s="115"/>
      <c r="X52" s="115"/>
      <c r="Y52" s="115"/>
      <c r="Z52" s="115"/>
      <c r="AA52" s="115"/>
      <c r="AB52" s="115"/>
      <c r="AC52" s="115"/>
      <c r="AD52" s="115"/>
      <c r="AE52" s="115"/>
      <c r="AF52" s="115"/>
      <c r="AG52" s="115"/>
      <c r="AH52" s="115" t="n">
        <v>0</v>
      </c>
      <c r="AI52" s="115"/>
      <c r="AJ52" s="115"/>
      <c r="AK52" s="115" t="n">
        <v>0.05</v>
      </c>
      <c r="AL52" s="115" t="n">
        <v>0.03</v>
      </c>
      <c r="AM52" s="115" t="n">
        <v>0.03</v>
      </c>
      <c r="AN52" s="115" t="n">
        <v>0.03</v>
      </c>
      <c r="AO52" s="115" t="n">
        <v>3</v>
      </c>
      <c r="AP52" s="115"/>
      <c r="AQ52" s="115"/>
      <c r="AR52" s="115"/>
      <c r="AS52" s="115"/>
      <c r="AT52" s="115"/>
      <c r="AU52" s="115"/>
      <c r="AV52" s="115"/>
      <c r="AW52" s="115"/>
      <c r="AX52" s="115"/>
      <c r="AY52" s="115"/>
      <c r="AZ52" s="115"/>
      <c r="BA52" s="115"/>
      <c r="BB52" s="115"/>
      <c r="BC52" s="115"/>
      <c r="BD52" s="115"/>
      <c r="BE52" s="115"/>
      <c r="BF52" s="115"/>
      <c r="BG52" s="115"/>
      <c r="BH52" s="115"/>
    </row>
    <row r="53">
      <c r="A53" s="119" t="n">
        <v>51</v>
      </c>
      <c r="B53" s="119" t="s">
        <v>968</v>
      </c>
      <c r="C53" s="119" t="s">
        <v>969</v>
      </c>
      <c r="D53" s="115"/>
      <c r="E53" s="115" t="str">
        <f>IFERROR(GEOMEAN(F53, G53), MAX(F53, G53))</f>
      </c>
      <c r="F53" s="115" t="str">
        <f>MAX(J53)</f>
      </c>
      <c r="G53" s="115" t="str">
        <f>MAX(AO53, AP53)</f>
      </c>
      <c r="H53" s="115"/>
      <c r="I53" s="115" t="n">
        <v>0.233</v>
      </c>
      <c r="J53" s="115" t="n">
        <v>1.79425837320574</v>
      </c>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t="n">
        <v>0</v>
      </c>
      <c r="AI53" s="115"/>
      <c r="AJ53" s="115"/>
      <c r="AK53" s="115" t="n">
        <v>0.01</v>
      </c>
      <c r="AL53" s="115" t="n">
        <v>0</v>
      </c>
      <c r="AM53" s="115" t="n">
        <v>0</v>
      </c>
      <c r="AN53" s="115" t="n">
        <v>0</v>
      </c>
      <c r="AO53" s="115" t="n">
        <v>1</v>
      </c>
      <c r="AP53" s="115"/>
      <c r="AQ53" s="115"/>
      <c r="AR53" s="115"/>
      <c r="AS53" s="115"/>
      <c r="AT53" s="115"/>
      <c r="AU53" s="115"/>
      <c r="AV53" s="115"/>
      <c r="AW53" s="115"/>
      <c r="AX53" s="115"/>
      <c r="AY53" s="115"/>
      <c r="AZ53" s="115"/>
      <c r="BA53" s="115"/>
      <c r="BB53" s="115"/>
      <c r="BC53" s="115"/>
      <c r="BD53" s="115"/>
      <c r="BE53" s="115"/>
      <c r="BF53" s="115"/>
      <c r="BG53" s="115"/>
      <c r="BH53" s="115"/>
    </row>
    <row r="54">
      <c r="A54" s="119" t="n">
        <v>52</v>
      </c>
      <c r="B54" s="119" t="s">
        <v>974</v>
      </c>
      <c r="C54" s="119" t="s">
        <v>975</v>
      </c>
      <c r="D54" s="115"/>
      <c r="E54" s="115" t="str">
        <f>IFERROR(GEOMEAN(F54, G54), MAX(F54, G54))</f>
      </c>
      <c r="F54" s="115" t="str">
        <f>MAX(J54)</f>
      </c>
      <c r="G54" s="115" t="str">
        <f>MAX(AO54, AP54)</f>
      </c>
      <c r="H54" s="115"/>
      <c r="I54" s="115" t="n">
        <v>0.677</v>
      </c>
      <c r="J54" s="115" t="n">
        <v>10</v>
      </c>
      <c r="K54" s="115"/>
      <c r="L54" s="115"/>
      <c r="M54" s="115"/>
      <c r="N54" s="115"/>
      <c r="O54" s="115"/>
      <c r="P54" s="115"/>
      <c r="Q54" s="115"/>
      <c r="R54" s="115"/>
      <c r="S54" s="115"/>
      <c r="T54" s="115"/>
      <c r="U54" s="115"/>
      <c r="V54" s="115"/>
      <c r="W54" s="115"/>
      <c r="X54" s="115"/>
      <c r="Y54" s="115"/>
      <c r="Z54" s="115"/>
      <c r="AA54" s="115"/>
      <c r="AB54" s="115"/>
      <c r="AC54" s="115"/>
      <c r="AD54" s="115"/>
      <c r="AE54" s="115"/>
      <c r="AF54" s="115"/>
      <c r="AG54" s="115"/>
      <c r="AH54" s="115" t="n">
        <v>0</v>
      </c>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row>
    <row r="55">
      <c r="A55" s="119" t="n">
        <v>53</v>
      </c>
      <c r="B55" s="119" t="s">
        <v>978</v>
      </c>
      <c r="C55" s="119" t="s">
        <v>979</v>
      </c>
      <c r="D55" s="115"/>
      <c r="E55" s="115" t="str">
        <f>IFERROR(GEOMEAN(F55, G55), MAX(F55, G55))</f>
      </c>
      <c r="F55" s="115" t="str">
        <f>MAX(J55)</f>
      </c>
      <c r="G55" s="115" t="str">
        <f>MAX(AO55, AP55)</f>
      </c>
      <c r="H55" s="115"/>
      <c r="I55" s="115" t="n">
        <v>0.151</v>
      </c>
      <c r="J55" s="115" t="n">
        <v>0</v>
      </c>
      <c r="K55" s="115"/>
      <c r="L55" s="115"/>
      <c r="M55" s="115"/>
      <c r="N55" s="115"/>
      <c r="O55" s="115"/>
      <c r="P55" s="115"/>
      <c r="Q55" s="115"/>
      <c r="R55" s="115"/>
      <c r="S55" s="115"/>
      <c r="T55" s="115"/>
      <c r="U55" s="115"/>
      <c r="V55" s="115"/>
      <c r="W55" s="115"/>
      <c r="X55" s="115"/>
      <c r="Y55" s="115"/>
      <c r="Z55" s="115"/>
      <c r="AA55" s="115"/>
      <c r="AB55" s="115"/>
      <c r="AC55" s="115"/>
      <c r="AD55" s="115"/>
      <c r="AE55" s="115"/>
      <c r="AF55" s="115"/>
      <c r="AG55" s="115"/>
      <c r="AH55" s="115" t="n">
        <v>0</v>
      </c>
      <c r="AI55" s="115"/>
      <c r="AJ55" s="115"/>
      <c r="AK55" s="115" t="n">
        <v>0.04</v>
      </c>
      <c r="AL55" s="115" t="n">
        <v>0.04</v>
      </c>
      <c r="AM55" s="115" t="n">
        <v>0.03</v>
      </c>
      <c r="AN55" s="115" t="n">
        <v>0.03</v>
      </c>
      <c r="AO55" s="115" t="n">
        <v>3</v>
      </c>
      <c r="AP55" s="115"/>
      <c r="AQ55" s="115"/>
      <c r="AR55" s="115"/>
      <c r="AS55" s="115"/>
      <c r="AT55" s="115"/>
      <c r="AU55" s="115"/>
      <c r="AV55" s="115"/>
      <c r="AW55" s="115"/>
      <c r="AX55" s="115"/>
      <c r="AY55" s="115"/>
      <c r="AZ55" s="115"/>
      <c r="BA55" s="115"/>
      <c r="BB55" s="115"/>
      <c r="BC55" s="115"/>
      <c r="BD55" s="115"/>
      <c r="BE55" s="115"/>
      <c r="BF55" s="115"/>
      <c r="BG55" s="115"/>
      <c r="BH55" s="115"/>
    </row>
    <row r="56">
      <c r="A56" s="119" t="n">
        <v>54</v>
      </c>
      <c r="B56" s="119" t="s">
        <v>984</v>
      </c>
      <c r="C56" s="119" t="s">
        <v>985</v>
      </c>
      <c r="D56" s="115"/>
      <c r="E56" s="115" t="str">
        <f>IFERROR(GEOMEAN(F56, G56), MAX(F56, G56))</f>
      </c>
      <c r="F56" s="115" t="str">
        <f>MAX(J56)</f>
      </c>
      <c r="G56" s="115" t="str">
        <f>MAX(AO56, AP56)</f>
      </c>
      <c r="H56" s="115"/>
      <c r="I56" s="115" t="n">
        <v>0.252</v>
      </c>
      <c r="J56" s="115" t="n">
        <v>2.2488038277512</v>
      </c>
      <c r="K56" s="115"/>
      <c r="L56" s="115"/>
      <c r="M56" s="115"/>
      <c r="N56" s="115"/>
      <c r="O56" s="115"/>
      <c r="P56" s="115"/>
      <c r="Q56" s="115"/>
      <c r="R56" s="115"/>
      <c r="S56" s="115"/>
      <c r="T56" s="115"/>
      <c r="U56" s="115"/>
      <c r="V56" s="115"/>
      <c r="W56" s="115"/>
      <c r="X56" s="115"/>
      <c r="Y56" s="115"/>
      <c r="Z56" s="115"/>
      <c r="AA56" s="115"/>
      <c r="AB56" s="115"/>
      <c r="AC56" s="115"/>
      <c r="AD56" s="115"/>
      <c r="AE56" s="115"/>
      <c r="AF56" s="115"/>
      <c r="AG56" s="115"/>
      <c r="AH56" s="115" t="n">
        <v>0</v>
      </c>
      <c r="AI56" s="115"/>
      <c r="AJ56" s="115"/>
      <c r="AK56" s="115" t="n">
        <v>0.03</v>
      </c>
      <c r="AL56" s="115" t="n">
        <v>0.03</v>
      </c>
      <c r="AM56" s="115" t="n">
        <v>0.03</v>
      </c>
      <c r="AN56" s="115" t="n">
        <v>0.03</v>
      </c>
      <c r="AO56" s="115" t="n">
        <v>3</v>
      </c>
      <c r="AP56" s="115"/>
      <c r="AQ56" s="115"/>
      <c r="AR56" s="115"/>
      <c r="AS56" s="115"/>
      <c r="AT56" s="115"/>
      <c r="AU56" s="115"/>
      <c r="AV56" s="115"/>
      <c r="AW56" s="115"/>
      <c r="AX56" s="115"/>
      <c r="AY56" s="115"/>
      <c r="AZ56" s="115"/>
      <c r="BA56" s="115"/>
      <c r="BB56" s="115"/>
      <c r="BC56" s="115"/>
      <c r="BD56" s="115"/>
      <c r="BE56" s="115"/>
      <c r="BF56" s="115"/>
      <c r="BG56" s="115"/>
      <c r="BH56" s="115"/>
    </row>
    <row r="57">
      <c r="A57" s="119" t="n">
        <v>55</v>
      </c>
      <c r="B57" s="119" t="s">
        <v>990</v>
      </c>
      <c r="C57" s="119" t="s">
        <v>991</v>
      </c>
      <c r="D57" s="115"/>
      <c r="E57" s="115" t="str">
        <f>IFERROR(GEOMEAN(F57, G57), MAX(F57, G57))</f>
      </c>
      <c r="F57" s="115" t="str">
        <f>MAX(J57)</f>
      </c>
      <c r="G57" s="115" t="str">
        <f>MAX(AO57, AP57)</f>
      </c>
      <c r="H57" s="115"/>
      <c r="I57" s="115" t="n">
        <v>0.646</v>
      </c>
      <c r="J57" s="115" t="n">
        <v>10</v>
      </c>
      <c r="K57" s="115" t="s">
        <v>990</v>
      </c>
      <c r="L57" s="115" t="n">
        <v>704</v>
      </c>
      <c r="M57" s="115" t="s">
        <v>1617</v>
      </c>
      <c r="N57" s="115" t="n">
        <v>2020</v>
      </c>
      <c r="O57" s="115" t="n">
        <v>10</v>
      </c>
      <c r="P57" s="115" t="s">
        <v>1618</v>
      </c>
      <c r="Q57" s="115" t="n">
        <v>111619715.18434</v>
      </c>
      <c r="R57" s="115" t="n">
        <v>27187993.69546</v>
      </c>
      <c r="S57" s="115" t="n">
        <v>24.3576985038521</v>
      </c>
      <c r="T57" s="115" t="n">
        <v>0</v>
      </c>
      <c r="U57" s="115" t="n">
        <v>0</v>
      </c>
      <c r="V57" s="115" t="n">
        <v>8427102.6251</v>
      </c>
      <c r="W57" s="115" t="n">
        <v>7.54983347805774</v>
      </c>
      <c r="X57" s="115" t="n">
        <v>0</v>
      </c>
      <c r="Y57" s="115" t="n">
        <v>0</v>
      </c>
      <c r="Z57" s="115" t="n">
        <v>11.0281652977081</v>
      </c>
      <c r="AA57" s="115"/>
      <c r="AB57" s="115" t="n">
        <v>-17.9378583552497</v>
      </c>
      <c r="AC57" s="115"/>
      <c r="AD57" s="115" t="n">
        <v>16.8078650257944</v>
      </c>
      <c r="AE57" s="115" t="s">
        <v>1621</v>
      </c>
      <c r="AF57" s="115" t="n">
        <v>3</v>
      </c>
      <c r="AG57" s="115" t="n">
        <v>10</v>
      </c>
      <c r="AH57" s="115" t="n">
        <v>0</v>
      </c>
      <c r="AI57" s="115" t="n">
        <v>0.249156278</v>
      </c>
      <c r="AJ57" s="115" t="n">
        <v>10</v>
      </c>
      <c r="AK57" s="115" t="n">
        <v>0.26</v>
      </c>
      <c r="AL57" s="115"/>
      <c r="AM57" s="115"/>
      <c r="AN57" s="115" t="n">
        <v>0.26</v>
      </c>
      <c r="AO57" s="115" t="n">
        <v>5</v>
      </c>
      <c r="AP57" s="115" t="n">
        <v>10</v>
      </c>
      <c r="AQ57" s="115"/>
      <c r="AR57" s="115"/>
      <c r="AS57" s="115"/>
      <c r="AT57" s="115"/>
      <c r="AU57" s="115"/>
      <c r="AV57" s="115"/>
      <c r="AW57" s="115"/>
      <c r="AX57" s="115"/>
      <c r="AY57" s="115"/>
      <c r="AZ57" s="115"/>
      <c r="BA57" s="115"/>
      <c r="BB57" s="115"/>
      <c r="BC57" s="115"/>
      <c r="BD57" s="115"/>
      <c r="BE57" s="115"/>
      <c r="BF57" s="115"/>
      <c r="BG57" s="115"/>
      <c r="BH57" s="115"/>
    </row>
    <row r="58">
      <c r="A58" s="119" t="n">
        <v>56</v>
      </c>
      <c r="B58" s="119" t="s">
        <v>996</v>
      </c>
      <c r="C58" s="119" t="s">
        <v>997</v>
      </c>
      <c r="D58" s="115"/>
      <c r="E58" s="115" t="str">
        <f>IFERROR(GEOMEAN(F58, G58), MAX(F58, G58))</f>
      </c>
      <c r="F58" s="115" t="str">
        <f>MAX(J58)</f>
      </c>
      <c r="G58" s="115" t="str">
        <f>MAX(AO58, AP58)</f>
      </c>
      <c r="H58" s="115"/>
      <c r="I58" s="115" t="n">
        <v>0.195</v>
      </c>
      <c r="J58" s="115" t="n">
        <v>0.885167464114833</v>
      </c>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t="n">
        <v>0</v>
      </c>
      <c r="AI58" s="115"/>
      <c r="AJ58" s="115"/>
      <c r="AK58" s="115" t="n">
        <v>0.01</v>
      </c>
      <c r="AL58" s="115" t="n">
        <v>0.02</v>
      </c>
      <c r="AM58" s="115" t="n">
        <v>0.02</v>
      </c>
      <c r="AN58" s="115" t="n">
        <v>0.02</v>
      </c>
      <c r="AO58" s="115" t="n">
        <v>1</v>
      </c>
      <c r="AP58" s="115"/>
      <c r="AQ58" s="115"/>
      <c r="AR58" s="115"/>
      <c r="AS58" s="115"/>
      <c r="AT58" s="115"/>
      <c r="AU58" s="115"/>
      <c r="AV58" s="115"/>
      <c r="AW58" s="115"/>
      <c r="AX58" s="115"/>
      <c r="AY58" s="115"/>
      <c r="AZ58" s="115"/>
      <c r="BA58" s="115"/>
      <c r="BB58" s="115"/>
      <c r="BC58" s="115"/>
      <c r="BD58" s="115"/>
      <c r="BE58" s="115"/>
      <c r="BF58" s="115"/>
      <c r="BG58" s="115"/>
      <c r="BH58" s="115"/>
    </row>
    <row r="59">
      <c r="A59" s="119" t="n">
        <v>57</v>
      </c>
      <c r="B59" s="119" t="s">
        <v>1001</v>
      </c>
      <c r="C59" s="119" t="s">
        <v>1002</v>
      </c>
      <c r="D59" s="115"/>
      <c r="E59" s="115" t="str">
        <f>IFERROR(GEOMEAN(F59, G59), MAX(F59, G59))</f>
      </c>
      <c r="F59" s="115" t="str">
        <f>MAX(J59)</f>
      </c>
      <c r="G59" s="115" t="str">
        <f>MAX(AO59, AP59)</f>
      </c>
      <c r="H59" s="115"/>
      <c r="I59" s="115" t="n">
        <v>0.363</v>
      </c>
      <c r="J59" s="115" t="n">
        <v>4.90430622009569</v>
      </c>
      <c r="K59" s="115"/>
      <c r="L59" s="115"/>
      <c r="M59" s="115"/>
      <c r="N59" s="115"/>
      <c r="O59" s="115"/>
      <c r="P59" s="115"/>
      <c r="Q59" s="115"/>
      <c r="R59" s="115"/>
      <c r="S59" s="115"/>
      <c r="T59" s="115"/>
      <c r="U59" s="115"/>
      <c r="V59" s="115"/>
      <c r="W59" s="115"/>
      <c r="X59" s="115"/>
      <c r="Y59" s="115"/>
      <c r="Z59" s="115"/>
      <c r="AA59" s="115"/>
      <c r="AB59" s="115"/>
      <c r="AC59" s="115"/>
      <c r="AD59" s="115"/>
      <c r="AE59" s="115"/>
      <c r="AF59" s="115"/>
      <c r="AG59" s="115"/>
      <c r="AH59" s="115" t="n">
        <v>0</v>
      </c>
      <c r="AI59" s="115"/>
      <c r="AJ59" s="115"/>
      <c r="AK59" s="115" t="n">
        <v>-0.01</v>
      </c>
      <c r="AL59" s="115" t="n">
        <v>-0.01</v>
      </c>
      <c r="AM59" s="115" t="n">
        <v>-0.06</v>
      </c>
      <c r="AN59" s="115" t="n">
        <v>-0.06</v>
      </c>
      <c r="AO59" s="115" t="n">
        <v>1</v>
      </c>
      <c r="AP59" s="115"/>
      <c r="AQ59" s="115"/>
      <c r="AR59" s="115"/>
      <c r="AS59" s="115"/>
      <c r="AT59" s="115"/>
      <c r="AU59" s="115"/>
      <c r="AV59" s="115"/>
      <c r="AW59" s="115"/>
      <c r="AX59" s="115"/>
      <c r="AY59" s="115"/>
      <c r="AZ59" s="115"/>
      <c r="BA59" s="115"/>
      <c r="BB59" s="115"/>
      <c r="BC59" s="115"/>
      <c r="BD59" s="115"/>
      <c r="BE59" s="115"/>
      <c r="BF59" s="115"/>
      <c r="BG59" s="115"/>
      <c r="BH59" s="115"/>
    </row>
    <row r="60">
      <c r="A60" s="119" t="n">
        <v>58</v>
      </c>
      <c r="B60" s="119" t="s">
        <v>1006</v>
      </c>
      <c r="C60" s="119" t="s">
        <v>1007</v>
      </c>
      <c r="D60" s="115"/>
      <c r="E60" s="115" t="str">
        <f>IFERROR(GEOMEAN(F60, G60), MAX(F60, G60))</f>
      </c>
      <c r="F60" s="115" t="str">
        <f>MAX(J60)</f>
      </c>
      <c r="G60" s="115" t="str">
        <f>MAX(AO60, AP60)</f>
      </c>
      <c r="H60" s="115"/>
      <c r="I60" s="115" t="n">
        <v>0.116</v>
      </c>
      <c r="J60" s="115" t="n">
        <v>0</v>
      </c>
      <c r="K60" s="115"/>
      <c r="L60" s="115"/>
      <c r="M60" s="115"/>
      <c r="N60" s="115"/>
      <c r="O60" s="115"/>
      <c r="P60" s="115"/>
      <c r="Q60" s="115"/>
      <c r="R60" s="115"/>
      <c r="S60" s="115"/>
      <c r="T60" s="115"/>
      <c r="U60" s="115"/>
      <c r="V60" s="115"/>
      <c r="W60" s="115"/>
      <c r="X60" s="115"/>
      <c r="Y60" s="115"/>
      <c r="Z60" s="115"/>
      <c r="AA60" s="115"/>
      <c r="AB60" s="115"/>
      <c r="AC60" s="115"/>
      <c r="AD60" s="115"/>
      <c r="AE60" s="115"/>
      <c r="AF60" s="115"/>
      <c r="AG60" s="115"/>
      <c r="AH60" s="115" t="n">
        <v>0</v>
      </c>
      <c r="AI60" s="115"/>
      <c r="AJ60" s="115"/>
      <c r="AK60" s="115" t="n">
        <v>0.04</v>
      </c>
      <c r="AL60" s="115" t="n">
        <v>0.03</v>
      </c>
      <c r="AM60" s="115" t="n">
        <v>0.02</v>
      </c>
      <c r="AN60" s="115" t="n">
        <v>0.02</v>
      </c>
      <c r="AO60" s="115" t="n">
        <v>1</v>
      </c>
      <c r="AP60" s="115"/>
      <c r="AQ60" s="115"/>
      <c r="AR60" s="115"/>
      <c r="AS60" s="115"/>
      <c r="AT60" s="115"/>
      <c r="AU60" s="115"/>
      <c r="AV60" s="115"/>
      <c r="AW60" s="115"/>
      <c r="AX60" s="115"/>
      <c r="AY60" s="115"/>
      <c r="AZ60" s="115"/>
      <c r="BA60" s="115"/>
      <c r="BB60" s="115"/>
      <c r="BC60" s="115"/>
      <c r="BD60" s="115"/>
      <c r="BE60" s="115"/>
      <c r="BF60" s="115"/>
      <c r="BG60" s="115"/>
      <c r="BH60" s="115"/>
    </row>
    <row r="61">
      <c r="A61" s="119" t="n">
        <v>59</v>
      </c>
      <c r="B61" s="119" t="s">
        <v>1011</v>
      </c>
      <c r="C61" s="119" t="s">
        <v>1012</v>
      </c>
      <c r="D61" s="115"/>
      <c r="E61" s="115" t="str">
        <f>IFERROR(GEOMEAN(F61, G61), MAX(F61, G61))</f>
      </c>
      <c r="F61" s="115" t="str">
        <f>MAX(J61)</f>
      </c>
      <c r="G61" s="115" t="str">
        <f>MAX(AO61, AP61)</f>
      </c>
      <c r="H61" s="115"/>
      <c r="I61" s="115"/>
      <c r="J61" s="115"/>
      <c r="K61" s="115"/>
      <c r="L61" s="115"/>
      <c r="M61" s="115"/>
      <c r="N61" s="115"/>
      <c r="O61" s="115"/>
      <c r="P61" s="115"/>
      <c r="Q61" s="115"/>
      <c r="R61" s="115"/>
      <c r="S61" s="115"/>
      <c r="T61" s="115"/>
      <c r="U61" s="115"/>
      <c r="V61" s="115"/>
      <c r="W61" s="115"/>
      <c r="X61" s="115"/>
      <c r="Y61" s="115"/>
      <c r="Z61" s="115"/>
      <c r="AA61" s="115"/>
      <c r="AB61" s="115"/>
      <c r="AC61" s="115"/>
      <c r="AD61" s="115"/>
      <c r="AE61" s="115"/>
      <c r="AF61" s="115"/>
      <c r="AG61" s="115"/>
      <c r="AH61" s="115" t="n">
        <v>0</v>
      </c>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row>
    <row r="62">
      <c r="A62" s="119" t="n">
        <v>60</v>
      </c>
      <c r="B62" s="119" t="s">
        <v>1013</v>
      </c>
      <c r="C62" s="119" t="s">
        <v>1014</v>
      </c>
      <c r="D62" s="115"/>
      <c r="E62" s="115" t="str">
        <f>IFERROR(GEOMEAN(F62, G62), MAX(F62, G62))</f>
      </c>
      <c r="F62" s="115" t="str">
        <f>MAX(J62)</f>
      </c>
      <c r="G62" s="115" t="str">
        <f>MAX(AO62, AP62)</f>
      </c>
      <c r="H62" s="115"/>
      <c r="I62" s="115" t="n">
        <v>0.434</v>
      </c>
      <c r="J62" s="115" t="n">
        <v>6.60287081339713</v>
      </c>
      <c r="K62" s="115"/>
      <c r="L62" s="115"/>
      <c r="M62" s="115"/>
      <c r="N62" s="115"/>
      <c r="O62" s="115"/>
      <c r="P62" s="115"/>
      <c r="Q62" s="115"/>
      <c r="R62" s="115"/>
      <c r="S62" s="115"/>
      <c r="T62" s="115"/>
      <c r="U62" s="115"/>
      <c r="V62" s="115"/>
      <c r="W62" s="115"/>
      <c r="X62" s="115"/>
      <c r="Y62" s="115"/>
      <c r="Z62" s="115"/>
      <c r="AA62" s="115"/>
      <c r="AB62" s="115"/>
      <c r="AC62" s="115"/>
      <c r="AD62" s="115"/>
      <c r="AE62" s="115"/>
      <c r="AF62" s="115"/>
      <c r="AG62" s="115"/>
      <c r="AH62" s="115" t="n">
        <v>0</v>
      </c>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row>
    <row r="63">
      <c r="A63" s="119" t="n">
        <v>61</v>
      </c>
      <c r="B63" s="119" t="s">
        <v>1017</v>
      </c>
      <c r="C63" s="119" t="s">
        <v>1018</v>
      </c>
      <c r="D63" s="115"/>
      <c r="E63" s="115" t="str">
        <f>IFERROR(GEOMEAN(F63, G63), MAX(F63, G63))</f>
      </c>
      <c r="F63" s="115" t="str">
        <f>MAX(J63)</f>
      </c>
      <c r="G63" s="115" t="str">
        <f>MAX(AO63, AP63)</f>
      </c>
      <c r="H63" s="115"/>
      <c r="I63" s="115" t="n">
        <v>0.128</v>
      </c>
      <c r="J63" s="115" t="n">
        <v>0</v>
      </c>
      <c r="K63" s="115"/>
      <c r="L63" s="115"/>
      <c r="M63" s="115"/>
      <c r="N63" s="115"/>
      <c r="O63" s="115"/>
      <c r="P63" s="115"/>
      <c r="Q63" s="115"/>
      <c r="R63" s="115"/>
      <c r="S63" s="115"/>
      <c r="T63" s="115"/>
      <c r="U63" s="115"/>
      <c r="V63" s="115"/>
      <c r="W63" s="115"/>
      <c r="X63" s="115"/>
      <c r="Y63" s="115"/>
      <c r="Z63" s="115"/>
      <c r="AA63" s="115"/>
      <c r="AB63" s="115"/>
      <c r="AC63" s="115"/>
      <c r="AD63" s="115"/>
      <c r="AE63" s="115"/>
      <c r="AF63" s="115"/>
      <c r="AG63" s="115"/>
      <c r="AH63" s="115" t="n">
        <v>0</v>
      </c>
      <c r="AI63" s="115"/>
      <c r="AJ63" s="115"/>
      <c r="AK63" s="115" t="n">
        <v>0.01</v>
      </c>
      <c r="AL63" s="115" t="n">
        <v>0.02</v>
      </c>
      <c r="AM63" s="115" t="n">
        <v>0.01</v>
      </c>
      <c r="AN63" s="115" t="n">
        <v>0.01</v>
      </c>
      <c r="AO63" s="115" t="n">
        <v>1</v>
      </c>
      <c r="AP63" s="115"/>
      <c r="AQ63" s="115"/>
      <c r="AR63" s="115"/>
      <c r="AS63" s="115"/>
      <c r="AT63" s="115"/>
      <c r="AU63" s="115"/>
      <c r="AV63" s="115"/>
      <c r="AW63" s="115"/>
      <c r="AX63" s="115"/>
      <c r="AY63" s="115"/>
      <c r="AZ63" s="115"/>
      <c r="BA63" s="115"/>
      <c r="BB63" s="115"/>
      <c r="BC63" s="115"/>
      <c r="BD63" s="115"/>
      <c r="BE63" s="115"/>
      <c r="BF63" s="115"/>
      <c r="BG63" s="115"/>
      <c r="BH63" s="115"/>
    </row>
    <row r="64">
      <c r="A64" s="119" t="n">
        <v>62</v>
      </c>
      <c r="B64" s="119" t="s">
        <v>1020</v>
      </c>
      <c r="C64" s="119" t="s">
        <v>1021</v>
      </c>
      <c r="D64" s="115"/>
      <c r="E64" s="115" t="str">
        <f>IFERROR(GEOMEAN(F64, G64), MAX(F64, G64))</f>
      </c>
      <c r="F64" s="115" t="str">
        <f>MAX(J64)</f>
      </c>
      <c r="G64" s="115" t="str">
        <f>MAX(AO64, AP64)</f>
      </c>
      <c r="H64" s="115"/>
      <c r="I64" s="115" t="n">
        <v>0.364</v>
      </c>
      <c r="J64" s="115" t="n">
        <v>4.92822966507177</v>
      </c>
      <c r="K64" s="115"/>
      <c r="L64" s="115"/>
      <c r="M64" s="115"/>
      <c r="N64" s="115"/>
      <c r="O64" s="115"/>
      <c r="P64" s="115"/>
      <c r="Q64" s="115"/>
      <c r="R64" s="115"/>
      <c r="S64" s="115"/>
      <c r="T64" s="115"/>
      <c r="U64" s="115"/>
      <c r="V64" s="115"/>
      <c r="W64" s="115"/>
      <c r="X64" s="115"/>
      <c r="Y64" s="115"/>
      <c r="Z64" s="115"/>
      <c r="AA64" s="115"/>
      <c r="AB64" s="115"/>
      <c r="AC64" s="115"/>
      <c r="AD64" s="115"/>
      <c r="AE64" s="115"/>
      <c r="AF64" s="115"/>
      <c r="AG64" s="115"/>
      <c r="AH64" s="115" t="n">
        <v>0</v>
      </c>
      <c r="AI64" s="115"/>
      <c r="AJ64" s="115"/>
      <c r="AK64" s="115" t="n">
        <v>0.16</v>
      </c>
      <c r="AL64" s="115" t="n">
        <v>0.15</v>
      </c>
      <c r="AM64" s="115" t="n">
        <v>0.14</v>
      </c>
      <c r="AN64" s="115" t="n">
        <v>0.14</v>
      </c>
      <c r="AO64" s="115" t="n">
        <v>5</v>
      </c>
      <c r="AP64" s="115"/>
      <c r="AQ64" s="115"/>
      <c r="AR64" s="115"/>
      <c r="AS64" s="115"/>
      <c r="AT64" s="115"/>
      <c r="AU64" s="115"/>
      <c r="AV64" s="115"/>
      <c r="AW64" s="115"/>
      <c r="AX64" s="115"/>
      <c r="AY64" s="115"/>
      <c r="AZ64" s="115"/>
      <c r="BA64" s="115"/>
      <c r="BB64" s="115"/>
      <c r="BC64" s="115"/>
      <c r="BD64" s="115"/>
      <c r="BE64" s="115"/>
      <c r="BF64" s="115"/>
      <c r="BG64" s="115"/>
      <c r="BH64" s="115"/>
    </row>
    <row r="65">
      <c r="A65" s="119" t="n">
        <v>63</v>
      </c>
      <c r="B65" s="119" t="s">
        <v>1026</v>
      </c>
      <c r="C65" s="119" t="s">
        <v>1027</v>
      </c>
      <c r="D65" s="115"/>
      <c r="E65" s="115" t="str">
        <f>IFERROR(GEOMEAN(F65, G65), MAX(F65, G65))</f>
      </c>
      <c r="F65" s="115" t="str">
        <f>MAX(J65)</f>
      </c>
      <c r="G65" s="115" t="str">
        <f>MAX(AO65, AP65)</f>
      </c>
      <c r="H65" s="115"/>
      <c r="I65" s="115" t="n">
        <v>0.458</v>
      </c>
      <c r="J65" s="115" t="n">
        <v>7.17703349282297</v>
      </c>
      <c r="K65" s="115"/>
      <c r="L65" s="115"/>
      <c r="M65" s="115"/>
      <c r="N65" s="115"/>
      <c r="O65" s="115"/>
      <c r="P65" s="115"/>
      <c r="Q65" s="115"/>
      <c r="R65" s="115"/>
      <c r="S65" s="115"/>
      <c r="T65" s="115"/>
      <c r="U65" s="115"/>
      <c r="V65" s="115"/>
      <c r="W65" s="115"/>
      <c r="X65" s="115"/>
      <c r="Y65" s="115"/>
      <c r="Z65" s="115"/>
      <c r="AA65" s="115"/>
      <c r="AB65" s="115"/>
      <c r="AC65" s="115"/>
      <c r="AD65" s="115"/>
      <c r="AE65" s="115"/>
      <c r="AF65" s="115"/>
      <c r="AG65" s="115"/>
      <c r="AH65" s="115" t="n">
        <v>0</v>
      </c>
      <c r="AI65" s="115"/>
      <c r="AJ65" s="115"/>
      <c r="AK65" s="115" t="n">
        <v>0.14</v>
      </c>
      <c r="AL65" s="115" t="n">
        <v>0.15</v>
      </c>
      <c r="AM65" s="115" t="n">
        <v>0.14</v>
      </c>
      <c r="AN65" s="115" t="n">
        <v>0.14</v>
      </c>
      <c r="AO65" s="115" t="n">
        <v>5</v>
      </c>
      <c r="AP65" s="115"/>
      <c r="AQ65" s="115"/>
      <c r="AR65" s="115"/>
      <c r="AS65" s="115"/>
      <c r="AT65" s="115"/>
      <c r="AU65" s="115"/>
      <c r="AV65" s="115"/>
      <c r="AW65" s="115"/>
      <c r="AX65" s="115"/>
      <c r="AY65" s="115"/>
      <c r="AZ65" s="115"/>
      <c r="BA65" s="115"/>
      <c r="BB65" s="115"/>
      <c r="BC65" s="115"/>
      <c r="BD65" s="115"/>
      <c r="BE65" s="115"/>
      <c r="BF65" s="115"/>
      <c r="BG65" s="115"/>
      <c r="BH65" s="115"/>
    </row>
    <row r="66">
      <c r="A66" s="119" t="n">
        <v>64</v>
      </c>
      <c r="B66" s="119" t="s">
        <v>1032</v>
      </c>
      <c r="C66" s="119" t="s">
        <v>1033</v>
      </c>
      <c r="D66" s="115"/>
      <c r="E66" s="115" t="str">
        <f>IFERROR(GEOMEAN(F66, G66), MAX(F66, G66))</f>
      </c>
      <c r="F66" s="115" t="str">
        <f>MAX(J66)</f>
      </c>
      <c r="G66" s="115" t="str">
        <f>MAX(AO66, AP66)</f>
      </c>
      <c r="H66" s="115"/>
      <c r="I66" s="115" t="n">
        <v>0.527</v>
      </c>
      <c r="J66" s="115" t="n">
        <v>8.82775119617225</v>
      </c>
      <c r="K66" s="115"/>
      <c r="L66" s="115"/>
      <c r="M66" s="115"/>
      <c r="N66" s="115"/>
      <c r="O66" s="115"/>
      <c r="P66" s="115"/>
      <c r="Q66" s="115"/>
      <c r="R66" s="115"/>
      <c r="S66" s="115"/>
      <c r="T66" s="115"/>
      <c r="U66" s="115"/>
      <c r="V66" s="115"/>
      <c r="W66" s="115"/>
      <c r="X66" s="115"/>
      <c r="Y66" s="115"/>
      <c r="Z66" s="115"/>
      <c r="AA66" s="115"/>
      <c r="AB66" s="115"/>
      <c r="AC66" s="115"/>
      <c r="AD66" s="115"/>
      <c r="AE66" s="115"/>
      <c r="AF66" s="115"/>
      <c r="AG66" s="115"/>
      <c r="AH66" s="115" t="n">
        <v>0</v>
      </c>
      <c r="AI66" s="115"/>
      <c r="AJ66" s="115"/>
      <c r="AK66" s="115" t="n">
        <v>0.14</v>
      </c>
      <c r="AL66" s="115" t="n">
        <v>0.13</v>
      </c>
      <c r="AM66" s="115"/>
      <c r="AN66" s="115" t="n">
        <v>0.13</v>
      </c>
      <c r="AO66" s="115" t="n">
        <v>5</v>
      </c>
      <c r="AP66" s="115"/>
      <c r="AQ66" s="115"/>
      <c r="AR66" s="115"/>
      <c r="AS66" s="115"/>
      <c r="AT66" s="115"/>
      <c r="AU66" s="115"/>
      <c r="AV66" s="115"/>
      <c r="AW66" s="115"/>
      <c r="AX66" s="115"/>
      <c r="AY66" s="115"/>
      <c r="AZ66" s="115"/>
      <c r="BA66" s="115"/>
      <c r="BB66" s="115"/>
      <c r="BC66" s="115"/>
      <c r="BD66" s="115"/>
      <c r="BE66" s="115"/>
      <c r="BF66" s="115"/>
      <c r="BG66" s="115"/>
      <c r="BH66" s="115"/>
    </row>
    <row r="67">
      <c r="A67" s="119" t="n">
        <v>65</v>
      </c>
      <c r="B67" s="119" t="s">
        <v>1037</v>
      </c>
      <c r="C67" s="119" t="s">
        <v>1038</v>
      </c>
      <c r="D67" s="115"/>
      <c r="E67" s="115" t="str">
        <f>IFERROR(GEOMEAN(F67, G67), MAX(F67, G67))</f>
      </c>
      <c r="F67" s="115" t="str">
        <f>MAX(J67)</f>
      </c>
      <c r="G67" s="115" t="str">
        <f>MAX(AO67, AP67)</f>
      </c>
      <c r="H67" s="115"/>
      <c r="I67" s="115" t="n">
        <v>0.472</v>
      </c>
      <c r="J67" s="115" t="n">
        <v>7.51196172248804</v>
      </c>
      <c r="K67" s="115"/>
      <c r="L67" s="115"/>
      <c r="M67" s="115"/>
      <c r="N67" s="115"/>
      <c r="O67" s="115"/>
      <c r="P67" s="115"/>
      <c r="Q67" s="115"/>
      <c r="R67" s="115"/>
      <c r="S67" s="115"/>
      <c r="T67" s="115"/>
      <c r="U67" s="115"/>
      <c r="V67" s="115"/>
      <c r="W67" s="115"/>
      <c r="X67" s="115"/>
      <c r="Y67" s="115"/>
      <c r="Z67" s="115"/>
      <c r="AA67" s="115"/>
      <c r="AB67" s="115"/>
      <c r="AC67" s="115"/>
      <c r="AD67" s="115"/>
      <c r="AE67" s="115"/>
      <c r="AF67" s="115"/>
      <c r="AG67" s="115"/>
      <c r="AH67" s="115" t="n">
        <v>0</v>
      </c>
      <c r="AI67" s="115"/>
      <c r="AJ67" s="115"/>
      <c r="AK67" s="115" t="n">
        <v>0.07</v>
      </c>
      <c r="AL67" s="115" t="n">
        <v>0.06</v>
      </c>
      <c r="AM67" s="115"/>
      <c r="AN67" s="115" t="n">
        <v>0.06</v>
      </c>
      <c r="AO67" s="115" t="n">
        <v>5</v>
      </c>
      <c r="AP67" s="115"/>
      <c r="AQ67" s="115"/>
      <c r="AR67" s="115"/>
      <c r="AS67" s="115"/>
      <c r="AT67" s="115"/>
      <c r="AU67" s="115"/>
      <c r="AV67" s="115"/>
      <c r="AW67" s="115"/>
      <c r="AX67" s="115"/>
      <c r="AY67" s="115"/>
      <c r="AZ67" s="115"/>
      <c r="BA67" s="115"/>
      <c r="BB67" s="115"/>
      <c r="BC67" s="115"/>
      <c r="BD67" s="115"/>
      <c r="BE67" s="115"/>
      <c r="BF67" s="115"/>
      <c r="BG67" s="115"/>
      <c r="BH67" s="115"/>
    </row>
    <row r="68">
      <c r="A68" s="119" t="n">
        <v>66</v>
      </c>
      <c r="B68" s="119" t="s">
        <v>1042</v>
      </c>
      <c r="C68" s="119" t="s">
        <v>1043</v>
      </c>
      <c r="D68" s="115"/>
      <c r="E68" s="115" t="str">
        <f>IFERROR(GEOMEAN(F68, G68), MAX(F68, G68))</f>
      </c>
      <c r="F68" s="115" t="str">
        <f>MAX(J68)</f>
      </c>
      <c r="G68" s="115" t="str">
        <f>MAX(AO68, AP68)</f>
      </c>
      <c r="H68" s="115"/>
      <c r="I68" s="115" t="n">
        <v>0.52</v>
      </c>
      <c r="J68" s="115" t="n">
        <v>8.66028708133971</v>
      </c>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t="n">
        <v>0</v>
      </c>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row>
    <row r="69">
      <c r="A69" s="119" t="n">
        <v>67</v>
      </c>
      <c r="B69" s="119" t="s">
        <v>1047</v>
      </c>
      <c r="C69" s="119" t="s">
        <v>1048</v>
      </c>
      <c r="D69" s="115"/>
      <c r="E69" s="115" t="str">
        <f>IFERROR(GEOMEAN(F69, G69), MAX(F69, G69))</f>
      </c>
      <c r="F69" s="115" t="str">
        <f>MAX(J69)</f>
      </c>
      <c r="G69" s="115" t="str">
        <f>MAX(AO69, AP69)</f>
      </c>
      <c r="H69" s="115"/>
      <c r="I69" s="115" t="n">
        <v>0.384</v>
      </c>
      <c r="J69" s="115" t="n">
        <v>5.4066985645933</v>
      </c>
      <c r="K69" s="115"/>
      <c r="L69" s="115"/>
      <c r="M69" s="115"/>
      <c r="N69" s="115"/>
      <c r="O69" s="115"/>
      <c r="P69" s="115"/>
      <c r="Q69" s="115"/>
      <c r="R69" s="115"/>
      <c r="S69" s="115"/>
      <c r="T69" s="115"/>
      <c r="U69" s="115"/>
      <c r="V69" s="115"/>
      <c r="W69" s="115"/>
      <c r="X69" s="115"/>
      <c r="Y69" s="115"/>
      <c r="Z69" s="115"/>
      <c r="AA69" s="115"/>
      <c r="AB69" s="115"/>
      <c r="AC69" s="115"/>
      <c r="AD69" s="115"/>
      <c r="AE69" s="115"/>
      <c r="AF69" s="115"/>
      <c r="AG69" s="115"/>
      <c r="AH69" s="115" t="n">
        <v>0</v>
      </c>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row>
    <row r="70">
      <c r="A70" s="119" t="n">
        <v>68</v>
      </c>
      <c r="B70" s="119" t="s">
        <v>1050</v>
      </c>
      <c r="C70" s="119" t="s">
        <v>1051</v>
      </c>
      <c r="D70" s="115"/>
      <c r="E70" s="115" t="str">
        <f>IFERROR(GEOMEAN(F70, G70), MAX(F70, G70))</f>
      </c>
      <c r="F70" s="115" t="str">
        <f>MAX(J70)</f>
      </c>
      <c r="G70" s="115" t="str">
        <f>MAX(AO70, AP70)</f>
      </c>
      <c r="H70" s="115"/>
      <c r="I70" s="115" t="n">
        <v>0.163</v>
      </c>
      <c r="J70" s="115" t="n">
        <v>0.119617224880383</v>
      </c>
      <c r="K70" s="115"/>
      <c r="L70" s="115"/>
      <c r="M70" s="115"/>
      <c r="N70" s="115"/>
      <c r="O70" s="115"/>
      <c r="P70" s="115"/>
      <c r="Q70" s="115"/>
      <c r="R70" s="115"/>
      <c r="S70" s="115"/>
      <c r="T70" s="115"/>
      <c r="U70" s="115"/>
      <c r="V70" s="115"/>
      <c r="W70" s="115"/>
      <c r="X70" s="115"/>
      <c r="Y70" s="115"/>
      <c r="Z70" s="115"/>
      <c r="AA70" s="115"/>
      <c r="AB70" s="115"/>
      <c r="AC70" s="115"/>
      <c r="AD70" s="115"/>
      <c r="AE70" s="115"/>
      <c r="AF70" s="115"/>
      <c r="AG70" s="115"/>
      <c r="AH70" s="115" t="n">
        <v>0</v>
      </c>
      <c r="AI70" s="115"/>
      <c r="AJ70" s="115"/>
      <c r="AK70" s="115" t="n">
        <v>0.01</v>
      </c>
      <c r="AL70" s="115" t="n">
        <v>0.02</v>
      </c>
      <c r="AM70" s="115" t="n">
        <v>0.04</v>
      </c>
      <c r="AN70" s="115" t="n">
        <v>0.04</v>
      </c>
      <c r="AO70" s="115" t="n">
        <v>3</v>
      </c>
      <c r="AP70" s="115"/>
      <c r="AQ70" s="115"/>
      <c r="AR70" s="115"/>
      <c r="AS70" s="115"/>
      <c r="AT70" s="115"/>
      <c r="AU70" s="115"/>
      <c r="AV70" s="115"/>
      <c r="AW70" s="115"/>
      <c r="AX70" s="115"/>
      <c r="AY70" s="115"/>
      <c r="AZ70" s="115"/>
      <c r="BA70" s="115"/>
      <c r="BB70" s="115"/>
      <c r="BC70" s="115"/>
      <c r="BD70" s="115"/>
      <c r="BE70" s="115"/>
      <c r="BF70" s="115"/>
      <c r="BG70" s="115"/>
      <c r="BH70" s="115"/>
    </row>
    <row r="71">
      <c r="A71" s="119" t="n">
        <v>69</v>
      </c>
      <c r="B71" s="119" t="s">
        <v>1056</v>
      </c>
      <c r="C71" s="119" t="s">
        <v>1057</v>
      </c>
      <c r="D71" s="115"/>
      <c r="E71" s="115" t="str">
        <f>IFERROR(GEOMEAN(F71, G71), MAX(F71, G71))</f>
      </c>
      <c r="F71" s="115" t="str">
        <f>MAX(J71)</f>
      </c>
      <c r="G71" s="115" t="str">
        <f>MAX(AO71, AP71)</f>
      </c>
      <c r="H71" s="115"/>
      <c r="I71" s="115"/>
      <c r="J71" s="115"/>
      <c r="K71" s="115"/>
      <c r="L71" s="115"/>
      <c r="M71" s="115"/>
      <c r="N71" s="115"/>
      <c r="O71" s="115"/>
      <c r="P71" s="115"/>
      <c r="Q71" s="115"/>
      <c r="R71" s="115"/>
      <c r="S71" s="115"/>
      <c r="T71" s="115"/>
      <c r="U71" s="115"/>
      <c r="V71" s="115"/>
      <c r="W71" s="115"/>
      <c r="X71" s="115"/>
      <c r="Y71" s="115"/>
      <c r="Z71" s="115"/>
      <c r="AA71" s="115"/>
      <c r="AB71" s="115"/>
      <c r="AC71" s="115"/>
      <c r="AD71" s="115"/>
      <c r="AE71" s="115"/>
      <c r="AF71" s="115"/>
      <c r="AG71" s="115"/>
      <c r="AH71" s="115" t="n">
        <v>0</v>
      </c>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row>
    <row r="72">
      <c r="A72" s="119" t="n">
        <v>70</v>
      </c>
      <c r="B72" s="119" t="s">
        <v>1059</v>
      </c>
      <c r="C72" s="119" t="s">
        <v>1060</v>
      </c>
      <c r="D72" s="115"/>
      <c r="E72" s="115" t="str">
        <f>IFERROR(GEOMEAN(F72, G72), MAX(F72, G72))</f>
      </c>
      <c r="F72" s="115" t="str">
        <f>MAX(J72)</f>
      </c>
      <c r="G72" s="115" t="str">
        <f>MAX(AO72, AP72)</f>
      </c>
      <c r="H72" s="115"/>
      <c r="I72" s="115" t="n">
        <v>0.43</v>
      </c>
      <c r="J72" s="115" t="n">
        <v>6.50717703349282</v>
      </c>
      <c r="K72" s="115" t="s">
        <v>1059</v>
      </c>
      <c r="L72" s="115" t="n">
        <v>1011</v>
      </c>
      <c r="M72" s="115" t="s">
        <v>1617</v>
      </c>
      <c r="N72" s="115" t="n">
        <v>2020</v>
      </c>
      <c r="O72" s="115" t="n">
        <v>10</v>
      </c>
      <c r="P72" s="115" t="s">
        <v>1618</v>
      </c>
      <c r="Q72" s="115" t="n">
        <v>17988228.5783</v>
      </c>
      <c r="R72" s="115" t="n">
        <v>5758462.8907</v>
      </c>
      <c r="S72" s="115" t="n">
        <v>32.0123955821125</v>
      </c>
      <c r="T72" s="115" t="n">
        <v>0</v>
      </c>
      <c r="U72" s="115" t="n">
        <v>0</v>
      </c>
      <c r="V72" s="115" t="n">
        <v>5758462.8907</v>
      </c>
      <c r="W72" s="115" t="n">
        <v>32.0123955821125</v>
      </c>
      <c r="X72" s="115" t="n">
        <v>0</v>
      </c>
      <c r="Y72" s="115" t="n">
        <v>0</v>
      </c>
      <c r="Z72" s="115" t="n">
        <v>0</v>
      </c>
      <c r="AA72" s="115"/>
      <c r="AB72" s="115" t="n">
        <v>-33.093796098863</v>
      </c>
      <c r="AC72" s="115"/>
      <c r="AD72" s="115" t="n">
        <v>0</v>
      </c>
      <c r="AE72" s="115" t="s">
        <v>1619</v>
      </c>
      <c r="AF72" s="115" t="n">
        <v>3</v>
      </c>
      <c r="AG72" s="115" t="n">
        <v>7</v>
      </c>
      <c r="AH72" s="115" t="n">
        <v>0</v>
      </c>
      <c r="AI72" s="115" t="n">
        <v>0.136237136</v>
      </c>
      <c r="AJ72" s="115" t="n">
        <v>6.8118568</v>
      </c>
      <c r="AK72" s="115" t="n">
        <v>0.04</v>
      </c>
      <c r="AL72" s="115" t="n">
        <v>0.05</v>
      </c>
      <c r="AM72" s="115" t="n">
        <v>0.06</v>
      </c>
      <c r="AN72" s="115" t="n">
        <v>0.06</v>
      </c>
      <c r="AO72" s="115" t="n">
        <v>5</v>
      </c>
      <c r="AP72" s="115"/>
      <c r="AQ72" s="115"/>
      <c r="AR72" s="115"/>
      <c r="AS72" s="115"/>
      <c r="AT72" s="115"/>
      <c r="AU72" s="115"/>
      <c r="AV72" s="115"/>
      <c r="AW72" s="115"/>
      <c r="AX72" s="115"/>
      <c r="AY72" s="115"/>
      <c r="AZ72" s="115"/>
      <c r="BA72" s="115"/>
      <c r="BB72" s="115"/>
      <c r="BC72" s="115"/>
      <c r="BD72" s="115"/>
      <c r="BE72" s="115"/>
      <c r="BF72" s="115"/>
      <c r="BG72" s="115"/>
      <c r="BH72" s="115"/>
    </row>
    <row r="73">
      <c r="A73" s="119" t="n">
        <v>71</v>
      </c>
      <c r="B73" s="119" t="s">
        <v>1064</v>
      </c>
      <c r="C73" s="119" t="s">
        <v>1065</v>
      </c>
      <c r="D73" s="115"/>
      <c r="E73" s="115" t="str">
        <f>IFERROR(GEOMEAN(F73, G73), MAX(F73, G73))</f>
      </c>
      <c r="F73" s="115" t="str">
        <f>MAX(J73)</f>
      </c>
      <c r="G73" s="115" t="str">
        <f>MAX(AO73, AP73)</f>
      </c>
      <c r="H73" s="115"/>
      <c r="I73" s="115" t="n">
        <v>0.353</v>
      </c>
      <c r="J73" s="115" t="n">
        <v>4.66507177033493</v>
      </c>
      <c r="K73" s="115"/>
      <c r="L73" s="115"/>
      <c r="M73" s="115"/>
      <c r="N73" s="115"/>
      <c r="O73" s="115"/>
      <c r="P73" s="115"/>
      <c r="Q73" s="115"/>
      <c r="R73" s="115"/>
      <c r="S73" s="115"/>
      <c r="T73" s="115"/>
      <c r="U73" s="115"/>
      <c r="V73" s="115"/>
      <c r="W73" s="115"/>
      <c r="X73" s="115"/>
      <c r="Y73" s="115"/>
      <c r="Z73" s="115"/>
      <c r="AA73" s="115"/>
      <c r="AB73" s="115"/>
      <c r="AC73" s="115"/>
      <c r="AD73" s="115"/>
      <c r="AE73" s="115"/>
      <c r="AF73" s="115"/>
      <c r="AG73" s="115"/>
      <c r="AH73" s="115" t="n">
        <v>0</v>
      </c>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row>
    <row r="74">
      <c r="A74" s="119" t="n">
        <v>72</v>
      </c>
      <c r="B74" s="119" t="s">
        <v>1068</v>
      </c>
      <c r="C74" s="119" t="s">
        <v>1069</v>
      </c>
      <c r="D74" s="115"/>
      <c r="E74" s="115" t="str">
        <f>IFERROR(GEOMEAN(F74, G74), MAX(F74, G74))</f>
      </c>
      <c r="F74" s="115" t="str">
        <f>MAX(J74)</f>
      </c>
      <c r="G74" s="115" t="str">
        <f>MAX(AO74, AP74)</f>
      </c>
      <c r="H74" s="115"/>
      <c r="I74" s="115" t="n">
        <v>0.415</v>
      </c>
      <c r="J74" s="115" t="n">
        <v>6.14832535885167</v>
      </c>
      <c r="K74" s="115"/>
      <c r="L74" s="115"/>
      <c r="M74" s="115"/>
      <c r="N74" s="115"/>
      <c r="O74" s="115"/>
      <c r="P74" s="115"/>
      <c r="Q74" s="115"/>
      <c r="R74" s="115"/>
      <c r="S74" s="115"/>
      <c r="T74" s="115"/>
      <c r="U74" s="115"/>
      <c r="V74" s="115"/>
      <c r="W74" s="115"/>
      <c r="X74" s="115"/>
      <c r="Y74" s="115"/>
      <c r="Z74" s="115"/>
      <c r="AA74" s="115"/>
      <c r="AB74" s="115"/>
      <c r="AC74" s="115"/>
      <c r="AD74" s="115"/>
      <c r="AE74" s="115"/>
      <c r="AF74" s="115"/>
      <c r="AG74" s="115"/>
      <c r="AH74" s="115" t="n">
        <v>0</v>
      </c>
      <c r="AI74" s="115"/>
      <c r="AJ74" s="115"/>
      <c r="AK74" s="115" t="n">
        <v>0.06</v>
      </c>
      <c r="AL74" s="115" t="n">
        <v>0.05</v>
      </c>
      <c r="AM74" s="115" t="n">
        <v>0.05</v>
      </c>
      <c r="AN74" s="115" t="n">
        <v>0.05</v>
      </c>
      <c r="AO74" s="115" t="n">
        <v>3</v>
      </c>
      <c r="AP74" s="115"/>
      <c r="AQ74" s="115"/>
      <c r="AR74" s="115"/>
      <c r="AS74" s="115"/>
      <c r="AT74" s="115"/>
      <c r="AU74" s="115"/>
      <c r="AV74" s="115"/>
      <c r="AW74" s="115"/>
      <c r="AX74" s="115"/>
      <c r="AY74" s="115"/>
      <c r="AZ74" s="115"/>
      <c r="BA74" s="115"/>
      <c r="BB74" s="115"/>
      <c r="BC74" s="115"/>
      <c r="BD74" s="115"/>
      <c r="BE74" s="115"/>
      <c r="BF74" s="115"/>
      <c r="BG74" s="115"/>
      <c r="BH74" s="115"/>
    </row>
    <row r="75">
      <c r="A75" s="119" t="n">
        <v>73</v>
      </c>
      <c r="B75" s="119" t="s">
        <v>1074</v>
      </c>
      <c r="C75" s="119" t="s">
        <v>1075</v>
      </c>
      <c r="D75" s="115"/>
      <c r="E75" s="115" t="str">
        <f>IFERROR(GEOMEAN(F75, G75), MAX(F75, G75))</f>
      </c>
      <c r="F75" s="115" t="str">
        <f>MAX(J75)</f>
      </c>
      <c r="G75" s="115" t="str">
        <f>MAX(AO75, AP75)</f>
      </c>
      <c r="H75" s="115"/>
      <c r="I75" s="115" t="n">
        <v>0.209</v>
      </c>
      <c r="J75" s="115" t="n">
        <v>1.2200956937799</v>
      </c>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t="n">
        <v>0</v>
      </c>
      <c r="AI75" s="115"/>
      <c r="AJ75" s="115"/>
      <c r="AK75" s="115" t="n">
        <v>0.04</v>
      </c>
      <c r="AL75" s="115" t="n">
        <v>0.03</v>
      </c>
      <c r="AM75" s="115"/>
      <c r="AN75" s="115" t="n">
        <v>0.03</v>
      </c>
      <c r="AO75" s="115" t="n">
        <v>3</v>
      </c>
      <c r="AP75" s="115"/>
      <c r="AQ75" s="115"/>
      <c r="AR75" s="115"/>
      <c r="AS75" s="115"/>
      <c r="AT75" s="115"/>
      <c r="AU75" s="115"/>
      <c r="AV75" s="115"/>
      <c r="AW75" s="115"/>
      <c r="AX75" s="115"/>
      <c r="AY75" s="115"/>
      <c r="AZ75" s="115"/>
      <c r="BA75" s="115"/>
      <c r="BB75" s="115"/>
      <c r="BC75" s="115"/>
      <c r="BD75" s="115"/>
      <c r="BE75" s="115"/>
      <c r="BF75" s="115"/>
      <c r="BG75" s="115"/>
      <c r="BH75" s="115"/>
    </row>
    <row r="76">
      <c r="A76" s="119" t="n">
        <v>74</v>
      </c>
      <c r="B76" s="119" t="s">
        <v>1080</v>
      </c>
      <c r="C76" s="119" t="s">
        <v>1081</v>
      </c>
      <c r="D76" s="115"/>
      <c r="E76" s="115" t="str">
        <f>IFERROR(GEOMEAN(F76, G76), MAX(F76, G76))</f>
      </c>
      <c r="F76" s="115" t="str">
        <f>MAX(J76)</f>
      </c>
      <c r="G76" s="115" t="str">
        <f>MAX(AO76, AP76)</f>
      </c>
      <c r="H76" s="115"/>
      <c r="I76" s="115" t="n">
        <v>0.701</v>
      </c>
      <c r="J76" s="115" t="n">
        <v>10</v>
      </c>
      <c r="K76" s="115" t="s">
        <v>1080</v>
      </c>
      <c r="L76" s="115" t="n">
        <v>932</v>
      </c>
      <c r="M76" s="115" t="s">
        <v>1617</v>
      </c>
      <c r="N76" s="115" t="n">
        <v>2020</v>
      </c>
      <c r="O76" s="115" t="n">
        <v>10</v>
      </c>
      <c r="P76" s="115" t="s">
        <v>1618</v>
      </c>
      <c r="Q76" s="115" t="n">
        <v>11226900.41839</v>
      </c>
      <c r="R76" s="115" t="n">
        <v>4331142.58999</v>
      </c>
      <c r="S76" s="115" t="n">
        <v>38.5782578323707</v>
      </c>
      <c r="T76" s="115" t="n">
        <v>0</v>
      </c>
      <c r="U76" s="115" t="n">
        <v>0</v>
      </c>
      <c r="V76" s="115" t="n">
        <v>3840538.00796</v>
      </c>
      <c r="W76" s="115" t="n">
        <v>34.2083555107435</v>
      </c>
      <c r="X76" s="115" t="n">
        <v>0</v>
      </c>
      <c r="Y76" s="115" t="n">
        <v>0</v>
      </c>
      <c r="Z76" s="115" t="n">
        <v>8.51966293985501</v>
      </c>
      <c r="AA76" s="115"/>
      <c r="AB76" s="115" t="n">
        <v>-4.84286658256447</v>
      </c>
      <c r="AC76" s="115"/>
      <c r="AD76" s="115" t="n">
        <v>4.36990232162721</v>
      </c>
      <c r="AE76" s="115" t="s">
        <v>1621</v>
      </c>
      <c r="AF76" s="115" t="n">
        <v>3</v>
      </c>
      <c r="AG76" s="115" t="n">
        <v>10</v>
      </c>
      <c r="AH76" s="115" t="n">
        <v>0</v>
      </c>
      <c r="AI76" s="115" t="n">
        <v>0.305023167</v>
      </c>
      <c r="AJ76" s="115" t="n">
        <v>10</v>
      </c>
      <c r="AK76" s="115"/>
      <c r="AL76" s="115"/>
      <c r="AM76" s="115"/>
      <c r="AN76" s="115"/>
      <c r="AO76" s="115"/>
      <c r="AP76" s="115" t="n">
        <v>10</v>
      </c>
      <c r="AQ76" s="115"/>
      <c r="AR76" s="115"/>
      <c r="AS76" s="115"/>
      <c r="AT76" s="115"/>
      <c r="AU76" s="115"/>
      <c r="AV76" s="115"/>
      <c r="AW76" s="115"/>
      <c r="AX76" s="115"/>
      <c r="AY76" s="115"/>
      <c r="AZ76" s="115"/>
      <c r="BA76" s="115"/>
      <c r="BB76" s="115"/>
      <c r="BC76" s="115"/>
      <c r="BD76" s="115"/>
      <c r="BE76" s="115"/>
      <c r="BF76" s="115"/>
      <c r="BG76" s="115"/>
      <c r="BH76" s="115"/>
    </row>
    <row r="77">
      <c r="A77" s="119" t="n">
        <v>75</v>
      </c>
      <c r="B77" s="119" t="s">
        <v>1087</v>
      </c>
      <c r="C77" s="119" t="s">
        <v>1088</v>
      </c>
      <c r="D77" s="115"/>
      <c r="E77" s="115" t="str">
        <f>IFERROR(GEOMEAN(F77, G77), MAX(F77, G77))</f>
      </c>
      <c r="F77" s="115" t="str">
        <f>MAX(J77)</f>
      </c>
      <c r="G77" s="115" t="str">
        <f>MAX(AO77, AP77)</f>
      </c>
      <c r="H77" s="115"/>
      <c r="I77" s="115" t="n">
        <v>0.197</v>
      </c>
      <c r="J77" s="115" t="n">
        <v>0.933014354066986</v>
      </c>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t="n">
        <v>0</v>
      </c>
      <c r="AI77" s="115"/>
      <c r="AJ77" s="115"/>
      <c r="AK77" s="115" t="n">
        <v>0.09</v>
      </c>
      <c r="AL77" s="115" t="n">
        <v>0.09</v>
      </c>
      <c r="AM77" s="115" t="n">
        <v>0.08</v>
      </c>
      <c r="AN77" s="115" t="n">
        <v>0.08</v>
      </c>
      <c r="AO77" s="115" t="n">
        <v>5</v>
      </c>
      <c r="AP77" s="115"/>
      <c r="AQ77" s="115"/>
      <c r="AR77" s="115"/>
      <c r="AS77" s="115"/>
      <c r="AT77" s="115"/>
      <c r="AU77" s="115"/>
      <c r="AV77" s="115"/>
      <c r="AW77" s="115"/>
      <c r="AX77" s="115"/>
      <c r="AY77" s="115"/>
      <c r="AZ77" s="115"/>
      <c r="BA77" s="115"/>
      <c r="BB77" s="115"/>
      <c r="BC77" s="115"/>
      <c r="BD77" s="115"/>
      <c r="BE77" s="115"/>
      <c r="BF77" s="115"/>
      <c r="BG77" s="115"/>
      <c r="BH77" s="115"/>
    </row>
    <row r="78">
      <c r="A78" s="119" t="n">
        <v>76</v>
      </c>
      <c r="B78" s="119" t="s">
        <v>1092</v>
      </c>
      <c r="C78" s="119" t="s">
        <v>1093</v>
      </c>
      <c r="D78" s="115"/>
      <c r="E78" s="115" t="str">
        <f>IFERROR(GEOMEAN(F78, G78), MAX(F78, G78))</f>
      </c>
      <c r="F78" s="115" t="str">
        <f>MAX(J78)</f>
      </c>
      <c r="G78" s="115" t="str">
        <f>MAX(AO78, AP78)</f>
      </c>
      <c r="H78" s="115"/>
      <c r="I78" s="115" t="n">
        <v>0.377</v>
      </c>
      <c r="J78" s="115" t="n">
        <v>5.23923444976077</v>
      </c>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t="n">
        <v>0</v>
      </c>
      <c r="AI78" s="115"/>
      <c r="AJ78" s="115"/>
      <c r="AK78" s="115" t="n">
        <v>0.05</v>
      </c>
      <c r="AL78" s="115" t="n">
        <v>0.03</v>
      </c>
      <c r="AM78" s="115" t="n">
        <v>0.03</v>
      </c>
      <c r="AN78" s="115" t="n">
        <v>0.03</v>
      </c>
      <c r="AO78" s="115" t="n">
        <v>3</v>
      </c>
      <c r="AP78" s="115"/>
      <c r="AQ78" s="115"/>
      <c r="AR78" s="115"/>
      <c r="AS78" s="115"/>
      <c r="AT78" s="115"/>
      <c r="AU78" s="115"/>
      <c r="AV78" s="115"/>
      <c r="AW78" s="115"/>
      <c r="AX78" s="115"/>
      <c r="AY78" s="115"/>
      <c r="AZ78" s="115"/>
      <c r="BA78" s="115"/>
      <c r="BB78" s="115"/>
      <c r="BC78" s="115"/>
      <c r="BD78" s="115"/>
      <c r="BE78" s="115"/>
      <c r="BF78" s="115"/>
      <c r="BG78" s="115"/>
      <c r="BH78" s="115"/>
    </row>
    <row r="79">
      <c r="A79" s="119" t="n">
        <v>77</v>
      </c>
      <c r="B79" s="119" t="s">
        <v>1096</v>
      </c>
      <c r="C79" s="119" t="s">
        <v>1097</v>
      </c>
      <c r="D79" s="115"/>
      <c r="E79" s="115" t="str">
        <f>IFERROR(GEOMEAN(F79, G79), MAX(F79, G79))</f>
      </c>
      <c r="F79" s="115" t="str">
        <f>MAX(J79)</f>
      </c>
      <c r="G79" s="115" t="str">
        <f>MAX(AO79, AP79)</f>
      </c>
      <c r="H79" s="115"/>
      <c r="I79" s="115" t="n">
        <v>0.458</v>
      </c>
      <c r="J79" s="115" t="n">
        <v>7.17703349282297</v>
      </c>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t="n">
        <v>0</v>
      </c>
      <c r="AI79" s="115"/>
      <c r="AJ79" s="115"/>
      <c r="AK79" s="115"/>
      <c r="AL79" s="115" t="n">
        <v>0.09</v>
      </c>
      <c r="AM79" s="115" t="n">
        <v>0.08</v>
      </c>
      <c r="AN79" s="115" t="n">
        <v>0.08</v>
      </c>
      <c r="AO79" s="115" t="n">
        <v>5</v>
      </c>
      <c r="AP79" s="115"/>
      <c r="AQ79" s="115"/>
      <c r="AR79" s="115"/>
      <c r="AS79" s="115"/>
      <c r="AT79" s="115"/>
      <c r="AU79" s="115"/>
      <c r="AV79" s="115"/>
      <c r="AW79" s="115"/>
      <c r="AX79" s="115"/>
      <c r="AY79" s="115"/>
      <c r="AZ79" s="115"/>
      <c r="BA79" s="115"/>
      <c r="BB79" s="115"/>
      <c r="BC79" s="115"/>
      <c r="BD79" s="115"/>
      <c r="BE79" s="115"/>
      <c r="BF79" s="115"/>
      <c r="BG79" s="115"/>
      <c r="BH79" s="115"/>
    </row>
    <row r="80">
      <c r="A80" s="119" t="n">
        <v>78</v>
      </c>
      <c r="B80" s="119" t="s">
        <v>1102</v>
      </c>
      <c r="C80" s="119" t="s">
        <v>1103</v>
      </c>
      <c r="D80" s="115"/>
      <c r="E80" s="115" t="str">
        <f>IFERROR(GEOMEAN(F80, G80), MAX(F80, G80))</f>
      </c>
      <c r="F80" s="115" t="str">
        <f>MAX(J80)</f>
      </c>
      <c r="G80" s="115" t="str">
        <f>MAX(AO80, AP80)</f>
      </c>
      <c r="H80" s="115"/>
      <c r="I80" s="115" t="n">
        <v>0.119</v>
      </c>
      <c r="J80" s="115" t="n">
        <v>0</v>
      </c>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t="n">
        <v>0</v>
      </c>
      <c r="AI80" s="115"/>
      <c r="AJ80" s="115"/>
      <c r="AK80" s="115" t="n">
        <v>-0.01</v>
      </c>
      <c r="AL80" s="115" t="n">
        <v>-0.01</v>
      </c>
      <c r="AM80" s="115" t="n">
        <v>-0.02</v>
      </c>
      <c r="AN80" s="115" t="n">
        <v>-0.02</v>
      </c>
      <c r="AO80" s="115" t="n">
        <v>1</v>
      </c>
      <c r="AP80" s="115"/>
      <c r="AQ80" s="115"/>
      <c r="AR80" s="115"/>
      <c r="AS80" s="115"/>
      <c r="AT80" s="115"/>
      <c r="AU80" s="115"/>
      <c r="AV80" s="115"/>
      <c r="AW80" s="115"/>
      <c r="AX80" s="115"/>
      <c r="AY80" s="115"/>
      <c r="AZ80" s="115"/>
      <c r="BA80" s="115"/>
      <c r="BB80" s="115"/>
      <c r="BC80" s="115"/>
      <c r="BD80" s="115"/>
      <c r="BE80" s="115"/>
      <c r="BF80" s="115"/>
      <c r="BG80" s="115"/>
      <c r="BH80" s="115"/>
    </row>
    <row r="81">
      <c r="A81" s="119" t="n">
        <v>79</v>
      </c>
      <c r="B81" s="119" t="s">
        <v>1106</v>
      </c>
      <c r="C81" s="119" t="s">
        <v>1107</v>
      </c>
      <c r="D81" s="115"/>
      <c r="E81" s="115" t="str">
        <f>IFERROR(GEOMEAN(F81, G81), MAX(F81, G81))</f>
      </c>
      <c r="F81" s="115" t="str">
        <f>MAX(J81)</f>
      </c>
      <c r="G81" s="115" t="str">
        <f>MAX(AO81, AP81)</f>
      </c>
      <c r="H81" s="115"/>
      <c r="I81" s="115" t="n">
        <v>0.282</v>
      </c>
      <c r="J81" s="115" t="n">
        <v>2.96650717703349</v>
      </c>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t="n">
        <v>0</v>
      </c>
      <c r="AI81" s="115"/>
      <c r="AJ81" s="115"/>
      <c r="AK81" s="115" t="n">
        <v>0.11</v>
      </c>
      <c r="AL81" s="115" t="n">
        <v>0.12</v>
      </c>
      <c r="AM81" s="115" t="n">
        <v>0.15</v>
      </c>
      <c r="AN81" s="115" t="n">
        <v>0.15</v>
      </c>
      <c r="AO81" s="115" t="n">
        <v>5</v>
      </c>
      <c r="AP81" s="115"/>
      <c r="AQ81" s="115"/>
      <c r="AR81" s="115"/>
      <c r="AS81" s="115"/>
      <c r="AT81" s="115"/>
      <c r="AU81" s="115"/>
      <c r="AV81" s="115"/>
      <c r="AW81" s="115"/>
      <c r="AX81" s="115"/>
      <c r="AY81" s="115"/>
      <c r="AZ81" s="115"/>
      <c r="BA81" s="115"/>
      <c r="BB81" s="115"/>
      <c r="BC81" s="115"/>
      <c r="BD81" s="115"/>
      <c r="BE81" s="115"/>
      <c r="BF81" s="115"/>
      <c r="BG81" s="115"/>
      <c r="BH81" s="115"/>
    </row>
    <row r="82">
      <c r="A82" s="119" t="n">
        <v>80</v>
      </c>
      <c r="B82" s="119" t="s">
        <v>1113</v>
      </c>
      <c r="C82" s="119" t="s">
        <v>1114</v>
      </c>
      <c r="D82" s="115"/>
      <c r="E82" s="115" t="str">
        <f>IFERROR(GEOMEAN(F82, G82), MAX(F82, G82))</f>
      </c>
      <c r="F82" s="115" t="str">
        <f>MAX(J82)</f>
      </c>
      <c r="G82" s="115" t="str">
        <f>MAX(AO82, AP82)</f>
      </c>
      <c r="H82" s="115"/>
      <c r="I82" s="115" t="n">
        <v>0.405</v>
      </c>
      <c r="J82" s="115" t="n">
        <v>5.90909090909091</v>
      </c>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t="n">
        <v>0</v>
      </c>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row>
    <row r="83">
      <c r="A83" s="119" t="n">
        <v>81</v>
      </c>
      <c r="B83" s="119" t="s">
        <v>1118</v>
      </c>
      <c r="C83" s="119" t="s">
        <v>1119</v>
      </c>
      <c r="D83" s="115"/>
      <c r="E83" s="115" t="str">
        <f>IFERROR(GEOMEAN(F83, G83), MAX(F83, G83))</f>
      </c>
      <c r="F83" s="115" t="str">
        <f>MAX(J83)</f>
      </c>
      <c r="G83" s="115" t="str">
        <f>MAX(AO83, AP83)</f>
      </c>
      <c r="H83" s="115"/>
      <c r="I83" s="115" t="n">
        <v>0.181</v>
      </c>
      <c r="J83" s="115" t="n">
        <v>0.55023923444976</v>
      </c>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t="n">
        <v>0</v>
      </c>
      <c r="AI83" s="115"/>
      <c r="AJ83" s="115"/>
      <c r="AK83" s="115" t="n">
        <v>0.04</v>
      </c>
      <c r="AL83" s="115" t="n">
        <v>0.09</v>
      </c>
      <c r="AM83" s="115" t="n">
        <v>0.06</v>
      </c>
      <c r="AN83" s="115" t="n">
        <v>0.06</v>
      </c>
      <c r="AO83" s="115" t="n">
        <v>5</v>
      </c>
      <c r="AP83" s="115"/>
      <c r="AQ83" s="115"/>
      <c r="AR83" s="115"/>
      <c r="AS83" s="115"/>
      <c r="AT83" s="115"/>
      <c r="AU83" s="115"/>
      <c r="AV83" s="115"/>
      <c r="AW83" s="115"/>
      <c r="AX83" s="115"/>
      <c r="AY83" s="115"/>
      <c r="AZ83" s="115"/>
      <c r="BA83" s="115"/>
      <c r="BB83" s="115"/>
      <c r="BC83" s="115"/>
      <c r="BD83" s="115"/>
      <c r="BE83" s="115"/>
      <c r="BF83" s="115"/>
      <c r="BG83" s="115"/>
      <c r="BH83" s="115"/>
    </row>
    <row r="84">
      <c r="A84" s="119" t="n">
        <v>82</v>
      </c>
      <c r="B84" s="119" t="s">
        <v>1123</v>
      </c>
      <c r="C84" s="119" t="s">
        <v>1124</v>
      </c>
      <c r="D84" s="115"/>
      <c r="E84" s="115" t="str">
        <f>IFERROR(GEOMEAN(F84, G84), MAX(F84, G84))</f>
      </c>
      <c r="F84" s="115" t="str">
        <f>MAX(J84)</f>
      </c>
      <c r="G84" s="115" t="str">
        <f>MAX(AO84, AP84)</f>
      </c>
      <c r="H84" s="115"/>
      <c r="I84" s="115" t="n">
        <v>0.129</v>
      </c>
      <c r="J84" s="115" t="n">
        <v>0</v>
      </c>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t="n">
        <v>0</v>
      </c>
      <c r="AI84" s="115"/>
      <c r="AJ84" s="115"/>
      <c r="AK84" s="115" t="n">
        <v>0.02</v>
      </c>
      <c r="AL84" s="115" t="n">
        <v>0</v>
      </c>
      <c r="AM84" s="115" t="n">
        <v>0</v>
      </c>
      <c r="AN84" s="115" t="n">
        <v>0</v>
      </c>
      <c r="AO84" s="115" t="n">
        <v>1</v>
      </c>
      <c r="AP84" s="115"/>
      <c r="AQ84" s="115"/>
      <c r="AR84" s="115"/>
      <c r="AS84" s="115"/>
      <c r="AT84" s="115"/>
      <c r="AU84" s="115"/>
      <c r="AV84" s="115"/>
      <c r="AW84" s="115"/>
      <c r="AX84" s="115"/>
      <c r="AY84" s="115"/>
      <c r="AZ84" s="115"/>
      <c r="BA84" s="115"/>
      <c r="BB84" s="115"/>
      <c r="BC84" s="115"/>
      <c r="BD84" s="115"/>
      <c r="BE84" s="115"/>
      <c r="BF84" s="115"/>
      <c r="BG84" s="115"/>
      <c r="BH84" s="115"/>
    </row>
    <row r="85">
      <c r="A85" s="119" t="n">
        <v>83</v>
      </c>
      <c r="B85" s="119" t="s">
        <v>1130</v>
      </c>
      <c r="C85" s="119" t="s">
        <v>1131</v>
      </c>
      <c r="D85" s="115"/>
      <c r="E85" s="115" t="str">
        <f>IFERROR(GEOMEAN(F85, G85), MAX(F85, G85))</f>
      </c>
      <c r="F85" s="115" t="str">
        <f>MAX(J85)</f>
      </c>
      <c r="G85" s="115" t="str">
        <f>MAX(AO85, AP85)</f>
      </c>
      <c r="H85" s="115"/>
      <c r="I85" s="115" t="n">
        <v>0.113</v>
      </c>
      <c r="J85" s="115" t="n">
        <v>0</v>
      </c>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t="n">
        <v>0</v>
      </c>
      <c r="AI85" s="115"/>
      <c r="AJ85" s="115"/>
      <c r="AK85" s="115" t="n">
        <v>0.03</v>
      </c>
      <c r="AL85" s="115" t="n">
        <v>0.03</v>
      </c>
      <c r="AM85" s="115" t="n">
        <v>0.03</v>
      </c>
      <c r="AN85" s="115" t="n">
        <v>0.03</v>
      </c>
      <c r="AO85" s="115" t="n">
        <v>3</v>
      </c>
      <c r="AP85" s="115"/>
      <c r="AQ85" s="115"/>
      <c r="AR85" s="115"/>
      <c r="AS85" s="115"/>
      <c r="AT85" s="115"/>
      <c r="AU85" s="115"/>
      <c r="AV85" s="115"/>
      <c r="AW85" s="115"/>
      <c r="AX85" s="115"/>
      <c r="AY85" s="115"/>
      <c r="AZ85" s="115"/>
      <c r="BA85" s="115"/>
      <c r="BB85" s="115"/>
      <c r="BC85" s="115"/>
      <c r="BD85" s="115"/>
      <c r="BE85" s="115"/>
      <c r="BF85" s="115"/>
      <c r="BG85" s="115"/>
      <c r="BH85" s="115"/>
    </row>
    <row r="86">
      <c r="A86" s="119" t="n">
        <v>84</v>
      </c>
      <c r="B86" s="119" t="s">
        <v>1134</v>
      </c>
      <c r="C86" s="119" t="s">
        <v>1135</v>
      </c>
      <c r="D86" s="115"/>
      <c r="E86" s="115" t="str">
        <f>IFERROR(GEOMEAN(F86, G86), MAX(F86, G86))</f>
      </c>
      <c r="F86" s="115" t="str">
        <f>MAX(J86)</f>
      </c>
      <c r="G86" s="115" t="str">
        <f>MAX(AO86, AP86)</f>
      </c>
      <c r="H86" s="115"/>
      <c r="I86" s="115" t="n">
        <v>0.334</v>
      </c>
      <c r="J86" s="115" t="n">
        <v>4.21052631578947</v>
      </c>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t="n">
        <v>0</v>
      </c>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row>
    <row r="87">
      <c r="A87" s="119" t="n">
        <v>85</v>
      </c>
      <c r="B87" s="119" t="s">
        <v>1139</v>
      </c>
      <c r="C87" s="119" t="s">
        <v>1140</v>
      </c>
      <c r="D87" s="115"/>
      <c r="E87" s="115" t="str">
        <f>IFERROR(GEOMEAN(F87, G87), MAX(F87, G87))</f>
      </c>
      <c r="F87" s="115" t="str">
        <f>MAX(J87)</f>
      </c>
      <c r="G87" s="115" t="str">
        <f>MAX(AO87, AP87)</f>
      </c>
      <c r="H87" s="115"/>
      <c r="I87" s="115" t="n">
        <v>0.264</v>
      </c>
      <c r="J87" s="115" t="n">
        <v>2.53588516746411</v>
      </c>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t="n">
        <v>0</v>
      </c>
      <c r="AI87" s="115"/>
      <c r="AJ87" s="115"/>
      <c r="AK87" s="115" t="n">
        <v>0.05</v>
      </c>
      <c r="AL87" s="115" t="n">
        <v>0.04</v>
      </c>
      <c r="AM87" s="115" t="n">
        <v>0.02</v>
      </c>
      <c r="AN87" s="115" t="n">
        <v>0.02</v>
      </c>
      <c r="AO87" s="115" t="n">
        <v>1</v>
      </c>
      <c r="AP87" s="115"/>
      <c r="AQ87" s="115"/>
      <c r="AR87" s="115"/>
      <c r="AS87" s="115"/>
      <c r="AT87" s="115"/>
      <c r="AU87" s="115"/>
      <c r="AV87" s="115"/>
      <c r="AW87" s="115"/>
      <c r="AX87" s="115"/>
      <c r="AY87" s="115"/>
      <c r="AZ87" s="115"/>
      <c r="BA87" s="115"/>
      <c r="BB87" s="115"/>
      <c r="BC87" s="115"/>
      <c r="BD87" s="115"/>
      <c r="BE87" s="115"/>
      <c r="BF87" s="115"/>
      <c r="BG87" s="115"/>
      <c r="BH87" s="115"/>
    </row>
    <row r="88">
      <c r="A88" s="119" t="n">
        <v>86</v>
      </c>
      <c r="B88" s="119" t="s">
        <v>1144</v>
      </c>
      <c r="C88" s="119" t="s">
        <v>1145</v>
      </c>
      <c r="D88" s="115"/>
      <c r="E88" s="115" t="str">
        <f>IFERROR(GEOMEAN(F88, G88), MAX(F88, G88))</f>
      </c>
      <c r="F88" s="115" t="str">
        <f>MAX(J88)</f>
      </c>
      <c r="G88" s="115" t="str">
        <f>MAX(AO88, AP88)</f>
      </c>
      <c r="H88" s="115"/>
      <c r="I88" s="115" t="n">
        <v>0.249</v>
      </c>
      <c r="J88" s="115" t="n">
        <v>2.17703349282297</v>
      </c>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t="n">
        <v>0</v>
      </c>
      <c r="AI88" s="115"/>
      <c r="AJ88" s="115"/>
      <c r="AK88" s="115" t="n">
        <v>0.02</v>
      </c>
      <c r="AL88" s="115" t="n">
        <v>0.02</v>
      </c>
      <c r="AM88" s="115"/>
      <c r="AN88" s="115" t="n">
        <v>0.02</v>
      </c>
      <c r="AO88" s="115" t="n">
        <v>1</v>
      </c>
      <c r="AP88" s="115"/>
      <c r="AQ88" s="115"/>
      <c r="AR88" s="115"/>
      <c r="AS88" s="115"/>
      <c r="AT88" s="115"/>
      <c r="AU88" s="115"/>
      <c r="AV88" s="115"/>
      <c r="AW88" s="115"/>
      <c r="AX88" s="115"/>
      <c r="AY88" s="115"/>
      <c r="AZ88" s="115"/>
      <c r="BA88" s="115"/>
      <c r="BB88" s="115"/>
      <c r="BC88" s="115"/>
      <c r="BD88" s="115"/>
      <c r="BE88" s="115"/>
      <c r="BF88" s="115"/>
      <c r="BG88" s="115"/>
      <c r="BH88" s="115"/>
    </row>
    <row r="89">
      <c r="A89" s="119" t="n">
        <v>87</v>
      </c>
      <c r="B89" s="119" t="s">
        <v>1148</v>
      </c>
      <c r="C89" s="119" t="s">
        <v>1149</v>
      </c>
      <c r="D89" s="115"/>
      <c r="E89" s="115" t="str">
        <f>IFERROR(GEOMEAN(F89, G89), MAX(F89, G89))</f>
      </c>
      <c r="F89" s="115" t="str">
        <f>MAX(J89)</f>
      </c>
      <c r="G89" s="115" t="str">
        <f>MAX(AO89, AP89)</f>
      </c>
      <c r="H89" s="115"/>
      <c r="I89" s="115" t="n">
        <v>0.211</v>
      </c>
      <c r="J89" s="115" t="n">
        <v>1.26794258373206</v>
      </c>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t="n">
        <v>0</v>
      </c>
      <c r="AI89" s="115"/>
      <c r="AJ89" s="115"/>
      <c r="AK89" s="115" t="n">
        <v>0.1</v>
      </c>
      <c r="AL89" s="115" t="n">
        <v>0.11</v>
      </c>
      <c r="AM89" s="115" t="n">
        <v>0.11</v>
      </c>
      <c r="AN89" s="115" t="n">
        <v>0.11</v>
      </c>
      <c r="AO89" s="115" t="n">
        <v>5</v>
      </c>
      <c r="AP89" s="115"/>
      <c r="AQ89" s="115"/>
      <c r="AR89" s="115"/>
      <c r="AS89" s="115"/>
      <c r="AT89" s="115"/>
      <c r="AU89" s="115"/>
      <c r="AV89" s="115"/>
      <c r="AW89" s="115"/>
      <c r="AX89" s="115"/>
      <c r="AY89" s="115"/>
      <c r="AZ89" s="115"/>
      <c r="BA89" s="115"/>
      <c r="BB89" s="115"/>
      <c r="BC89" s="115"/>
      <c r="BD89" s="115"/>
      <c r="BE89" s="115"/>
      <c r="BF89" s="115"/>
      <c r="BG89" s="115"/>
      <c r="BH89" s="115"/>
    </row>
    <row r="90">
      <c r="A90" s="119" t="n">
        <v>88</v>
      </c>
      <c r="B90" s="119" t="s">
        <v>1151</v>
      </c>
      <c r="C90" s="119" t="s">
        <v>1152</v>
      </c>
      <c r="D90" s="115"/>
      <c r="E90" s="115" t="str">
        <f>IFERROR(GEOMEAN(F90, G90), MAX(F90, G90))</f>
      </c>
      <c r="F90" s="115" t="str">
        <f>MAX(J90)</f>
      </c>
      <c r="G90" s="115" t="str">
        <f>MAX(AO90, AP90)</f>
      </c>
      <c r="H90" s="115"/>
      <c r="I90" s="115" t="n">
        <v>0.593</v>
      </c>
      <c r="J90" s="115" t="n">
        <v>10</v>
      </c>
      <c r="K90" s="115" t="s">
        <v>1151</v>
      </c>
      <c r="L90" s="115" t="n">
        <v>779</v>
      </c>
      <c r="M90" s="115" t="s">
        <v>1617</v>
      </c>
      <c r="N90" s="115" t="n">
        <v>2020</v>
      </c>
      <c r="O90" s="115" t="n">
        <v>10</v>
      </c>
      <c r="P90" s="115" t="s">
        <v>1618</v>
      </c>
      <c r="Q90" s="115" t="n">
        <v>51906764.9157</v>
      </c>
      <c r="R90" s="115" t="n">
        <v>0</v>
      </c>
      <c r="S90" s="115" t="n">
        <v>0</v>
      </c>
      <c r="T90" s="115" t="n">
        <v>0</v>
      </c>
      <c r="U90" s="115" t="n">
        <v>0</v>
      </c>
      <c r="V90" s="115" t="n">
        <v>0</v>
      </c>
      <c r="W90" s="115" t="n">
        <v>0</v>
      </c>
      <c r="X90" s="115" t="n">
        <v>0</v>
      </c>
      <c r="Y90" s="115" t="n">
        <v>0</v>
      </c>
      <c r="Z90" s="115" t="n">
        <v>0</v>
      </c>
      <c r="AA90" s="115"/>
      <c r="AB90" s="115" t="n">
        <v>0</v>
      </c>
      <c r="AC90" s="115"/>
      <c r="AD90" s="115" t="n">
        <v>0</v>
      </c>
      <c r="AE90" s="115" t="s">
        <v>1619</v>
      </c>
      <c r="AF90" s="115" t="n">
        <v>2</v>
      </c>
      <c r="AG90" s="115" t="n">
        <v>5</v>
      </c>
      <c r="AH90" s="115" t="n">
        <v>0</v>
      </c>
      <c r="AI90" s="115" t="n">
        <v>0.145021249</v>
      </c>
      <c r="AJ90" s="115" t="n">
        <v>7.25106245</v>
      </c>
      <c r="AK90" s="115" t="n">
        <v>0.12</v>
      </c>
      <c r="AL90" s="115" t="n">
        <v>0.11</v>
      </c>
      <c r="AM90" s="115" t="n">
        <v>0.08</v>
      </c>
      <c r="AN90" s="115" t="n">
        <v>0.08</v>
      </c>
      <c r="AO90" s="115" t="n">
        <v>5</v>
      </c>
      <c r="AP90" s="115"/>
      <c r="AQ90" s="115"/>
      <c r="AR90" s="115"/>
      <c r="AS90" s="115"/>
      <c r="AT90" s="115"/>
      <c r="AU90" s="115"/>
      <c r="AV90" s="115"/>
      <c r="AW90" s="115"/>
      <c r="AX90" s="115"/>
      <c r="AY90" s="115"/>
      <c r="AZ90" s="115"/>
      <c r="BA90" s="115"/>
      <c r="BB90" s="115"/>
      <c r="BC90" s="115"/>
      <c r="BD90" s="115"/>
      <c r="BE90" s="115"/>
      <c r="BF90" s="115"/>
      <c r="BG90" s="115"/>
      <c r="BH90" s="115"/>
    </row>
    <row r="91">
      <c r="A91" s="119" t="n">
        <v>89</v>
      </c>
      <c r="B91" s="119" t="s">
        <v>1156</v>
      </c>
      <c r="C91" s="119" t="s">
        <v>1157</v>
      </c>
      <c r="D91" s="115"/>
      <c r="E91" s="115" t="str">
        <f>IFERROR(GEOMEAN(F91, G91), MAX(F91, G91))</f>
      </c>
      <c r="F91" s="115" t="str">
        <f>MAX(J91)</f>
      </c>
      <c r="G91" s="115" t="str">
        <f>MAX(AO91, AP91)</f>
      </c>
      <c r="H91" s="115"/>
      <c r="I91" s="115" t="n">
        <v>0.314</v>
      </c>
      <c r="J91" s="115" t="n">
        <v>3.73205741626794</v>
      </c>
      <c r="K91" s="115"/>
      <c r="L91" s="115"/>
      <c r="M91" s="115"/>
      <c r="N91" s="115"/>
      <c r="O91" s="115"/>
      <c r="P91" s="115"/>
      <c r="Q91" s="115"/>
      <c r="R91" s="115"/>
      <c r="S91" s="115"/>
      <c r="T91" s="115"/>
      <c r="U91" s="115"/>
      <c r="V91" s="115"/>
      <c r="W91" s="115"/>
      <c r="X91" s="115"/>
      <c r="Y91" s="115"/>
      <c r="Z91" s="115"/>
      <c r="AA91" s="115"/>
      <c r="AB91" s="115"/>
      <c r="AC91" s="115"/>
      <c r="AD91" s="115"/>
      <c r="AE91" s="115"/>
      <c r="AF91" s="115"/>
      <c r="AG91" s="115"/>
      <c r="AH91" s="115" t="n">
        <v>10</v>
      </c>
      <c r="AI91" s="115"/>
      <c r="AJ91" s="115"/>
      <c r="AK91" s="115" t="n">
        <v>0.16</v>
      </c>
      <c r="AL91" s="115" t="n">
        <v>0.13</v>
      </c>
      <c r="AM91" s="115" t="n">
        <v>0.11</v>
      </c>
      <c r="AN91" s="115" t="n">
        <v>0.11</v>
      </c>
      <c r="AO91" s="115" t="n">
        <v>5</v>
      </c>
      <c r="AP91" s="115"/>
      <c r="AQ91" s="115"/>
      <c r="AR91" s="115"/>
      <c r="AS91" s="115"/>
      <c r="AT91" s="115"/>
      <c r="AU91" s="115"/>
      <c r="AV91" s="115"/>
      <c r="AW91" s="115"/>
      <c r="AX91" s="115"/>
      <c r="AY91" s="115"/>
      <c r="AZ91" s="115"/>
      <c r="BA91" s="115"/>
      <c r="BB91" s="115"/>
      <c r="BC91" s="115"/>
      <c r="BD91" s="115"/>
      <c r="BE91" s="115"/>
      <c r="BF91" s="115"/>
      <c r="BG91" s="115"/>
      <c r="BH91" s="115"/>
    </row>
    <row r="92">
      <c r="A92" s="119" t="n">
        <v>90</v>
      </c>
      <c r="B92" s="119" t="s">
        <v>1162</v>
      </c>
      <c r="C92" s="119" t="s">
        <v>1163</v>
      </c>
      <c r="D92" s="115"/>
      <c r="E92" s="115" t="str">
        <f>IFERROR(GEOMEAN(F92, G92), MAX(F92, G92))</f>
      </c>
      <c r="F92" s="115" t="str">
        <f>MAX(J92)</f>
      </c>
      <c r="G92" s="115" t="str">
        <f>MAX(AO92, AP92)</f>
      </c>
      <c r="H92" s="115"/>
      <c r="I92" s="115" t="n">
        <v>0.548</v>
      </c>
      <c r="J92" s="115" t="n">
        <v>9.33014354066986</v>
      </c>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t="n">
        <v>0</v>
      </c>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row>
    <row r="93">
      <c r="A93" s="119" t="n">
        <v>91</v>
      </c>
      <c r="B93" s="119" t="s">
        <v>1165</v>
      </c>
      <c r="C93" s="119" t="s">
        <v>1166</v>
      </c>
      <c r="D93" s="115"/>
      <c r="E93" s="115" t="str">
        <f>IFERROR(GEOMEAN(F93, G93), MAX(F93, G93))</f>
      </c>
      <c r="F93" s="115" t="str">
        <f>MAX(J93)</f>
      </c>
      <c r="G93" s="115" t="str">
        <f>MAX(AO93, AP93)</f>
      </c>
      <c r="H93" s="115"/>
      <c r="I93" s="115" t="n">
        <v>0.399</v>
      </c>
      <c r="J93" s="115" t="n">
        <v>5.76555023923445</v>
      </c>
      <c r="K93" s="115"/>
      <c r="L93" s="115"/>
      <c r="M93" s="115"/>
      <c r="N93" s="115"/>
      <c r="O93" s="115"/>
      <c r="P93" s="115"/>
      <c r="Q93" s="115"/>
      <c r="R93" s="115"/>
      <c r="S93" s="115"/>
      <c r="T93" s="115"/>
      <c r="U93" s="115"/>
      <c r="V93" s="115"/>
      <c r="W93" s="115"/>
      <c r="X93" s="115"/>
      <c r="Y93" s="115"/>
      <c r="Z93" s="115"/>
      <c r="AA93" s="115"/>
      <c r="AB93" s="115"/>
      <c r="AC93" s="115"/>
      <c r="AD93" s="115"/>
      <c r="AE93" s="115"/>
      <c r="AF93" s="115"/>
      <c r="AG93" s="115"/>
      <c r="AH93" s="115" t="n">
        <v>0</v>
      </c>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row>
    <row r="94">
      <c r="A94" s="119" t="n">
        <v>92</v>
      </c>
      <c r="B94" s="119" t="s">
        <v>1169</v>
      </c>
      <c r="C94" s="119" t="s">
        <v>1170</v>
      </c>
      <c r="D94" s="115"/>
      <c r="E94" s="115" t="str">
        <f>IFERROR(GEOMEAN(F94, G94), MAX(F94, G94))</f>
      </c>
      <c r="F94" s="115" t="str">
        <f>MAX(J94)</f>
      </c>
      <c r="G94" s="115" t="str">
        <f>MAX(AO94, AP94)</f>
      </c>
      <c r="H94" s="115"/>
      <c r="I94" s="115" t="n">
        <v>0.326</v>
      </c>
      <c r="J94" s="115" t="n">
        <v>4.01913875598086</v>
      </c>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t="n">
        <v>0</v>
      </c>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row>
    <row r="95">
      <c r="A95" s="119" t="n">
        <v>93</v>
      </c>
      <c r="B95" s="119" t="s">
        <v>1173</v>
      </c>
      <c r="C95" s="119" t="s">
        <v>1174</v>
      </c>
      <c r="D95" s="115"/>
      <c r="E95" s="115" t="str">
        <f>IFERROR(GEOMEAN(F95, G95), MAX(F95, G95))</f>
      </c>
      <c r="F95" s="115" t="str">
        <f>MAX(J95)</f>
      </c>
      <c r="G95" s="115" t="str">
        <f>MAX(AO95, AP95)</f>
      </c>
      <c r="H95" s="115"/>
      <c r="I95" s="115" t="n">
        <v>0.178</v>
      </c>
      <c r="J95" s="115" t="n">
        <v>0.47846889952153</v>
      </c>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t="n">
        <v>0</v>
      </c>
      <c r="AI95" s="115"/>
      <c r="AJ95" s="115"/>
      <c r="AK95" s="115" t="n">
        <v>0.02</v>
      </c>
      <c r="AL95" s="115" t="n">
        <v>0.02</v>
      </c>
      <c r="AM95" s="115"/>
      <c r="AN95" s="115" t="n">
        <v>0.02</v>
      </c>
      <c r="AO95" s="115" t="n">
        <v>1</v>
      </c>
      <c r="AP95" s="115"/>
      <c r="AQ95" s="115"/>
      <c r="AR95" s="115"/>
      <c r="AS95" s="115"/>
      <c r="AT95" s="115"/>
      <c r="AU95" s="115"/>
      <c r="AV95" s="115"/>
      <c r="AW95" s="115"/>
      <c r="AX95" s="115"/>
      <c r="AY95" s="115"/>
      <c r="AZ95" s="115"/>
      <c r="BA95" s="115"/>
      <c r="BB95" s="115"/>
      <c r="BC95" s="115"/>
      <c r="BD95" s="115"/>
      <c r="BE95" s="115"/>
      <c r="BF95" s="115"/>
      <c r="BG95" s="115"/>
      <c r="BH95" s="115"/>
    </row>
    <row r="96">
      <c r="A96" s="119" t="n">
        <v>94</v>
      </c>
      <c r="B96" s="119" t="s">
        <v>1178</v>
      </c>
      <c r="C96" s="119" t="s">
        <v>1179</v>
      </c>
      <c r="D96" s="115"/>
      <c r="E96" s="115" t="str">
        <f>IFERROR(GEOMEAN(F96, G96), MAX(F96, G96))</f>
      </c>
      <c r="F96" s="115" t="str">
        <f>MAX(J96)</f>
      </c>
      <c r="G96" s="115" t="str">
        <f>MAX(AO96, AP96)</f>
      </c>
      <c r="H96" s="115"/>
      <c r="I96" s="115" t="n">
        <v>0.185</v>
      </c>
      <c r="J96" s="115" t="n">
        <v>0.645933014354066</v>
      </c>
      <c r="K96" s="115"/>
      <c r="L96" s="115"/>
      <c r="M96" s="115"/>
      <c r="N96" s="115"/>
      <c r="O96" s="115"/>
      <c r="P96" s="115"/>
      <c r="Q96" s="115"/>
      <c r="R96" s="115"/>
      <c r="S96" s="115"/>
      <c r="T96" s="115"/>
      <c r="U96" s="115"/>
      <c r="V96" s="115"/>
      <c r="W96" s="115"/>
      <c r="X96" s="115"/>
      <c r="Y96" s="115"/>
      <c r="Z96" s="115"/>
      <c r="AA96" s="115"/>
      <c r="AB96" s="115"/>
      <c r="AC96" s="115"/>
      <c r="AD96" s="115"/>
      <c r="AE96" s="115"/>
      <c r="AF96" s="115"/>
      <c r="AG96" s="115"/>
      <c r="AH96" s="115" t="n">
        <v>0</v>
      </c>
      <c r="AI96" s="115"/>
      <c r="AJ96" s="115"/>
      <c r="AK96" s="115" t="n">
        <v>0.01</v>
      </c>
      <c r="AL96" s="115" t="n">
        <v>0.02</v>
      </c>
      <c r="AM96" s="115"/>
      <c r="AN96" s="115" t="n">
        <v>0.02</v>
      </c>
      <c r="AO96" s="115" t="n">
        <v>1</v>
      </c>
      <c r="AP96" s="115"/>
      <c r="AQ96" s="115"/>
      <c r="AR96" s="115"/>
      <c r="AS96" s="115"/>
      <c r="AT96" s="115"/>
      <c r="AU96" s="115"/>
      <c r="AV96" s="115"/>
      <c r="AW96" s="115"/>
      <c r="AX96" s="115"/>
      <c r="AY96" s="115"/>
      <c r="AZ96" s="115"/>
      <c r="BA96" s="115"/>
      <c r="BB96" s="115"/>
      <c r="BC96" s="115"/>
      <c r="BD96" s="115"/>
      <c r="BE96" s="115"/>
      <c r="BF96" s="115"/>
      <c r="BG96" s="115"/>
      <c r="BH96" s="115"/>
    </row>
    <row r="97">
      <c r="A97" s="119" t="n">
        <v>95</v>
      </c>
      <c r="B97" s="119" t="s">
        <v>1183</v>
      </c>
      <c r="C97" s="119" t="s">
        <v>1184</v>
      </c>
      <c r="D97" s="115"/>
      <c r="E97" s="115" t="str">
        <f>IFERROR(GEOMEAN(F97, G97), MAX(F97, G97))</f>
      </c>
      <c r="F97" s="115" t="str">
        <f>MAX(J97)</f>
      </c>
      <c r="G97" s="115" t="str">
        <f>MAX(AO97, AP97)</f>
      </c>
      <c r="H97" s="115"/>
      <c r="I97" s="115" t="n">
        <v>0.52</v>
      </c>
      <c r="J97" s="115" t="n">
        <v>8.66028708133971</v>
      </c>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t="n">
        <v>0</v>
      </c>
      <c r="AI97" s="115"/>
      <c r="AJ97" s="115"/>
      <c r="AK97" s="115" t="n">
        <v>0.11</v>
      </c>
      <c r="AL97" s="115" t="n">
        <v>0.11</v>
      </c>
      <c r="AM97" s="115"/>
      <c r="AN97" s="115" t="n">
        <v>0.11</v>
      </c>
      <c r="AO97" s="115" t="n">
        <v>5</v>
      </c>
      <c r="AP97" s="115"/>
      <c r="AQ97" s="115"/>
      <c r="AR97" s="115"/>
      <c r="AS97" s="115"/>
      <c r="AT97" s="115"/>
      <c r="AU97" s="115"/>
      <c r="AV97" s="115"/>
      <c r="AW97" s="115"/>
      <c r="AX97" s="115"/>
      <c r="AY97" s="115"/>
      <c r="AZ97" s="115"/>
      <c r="BA97" s="115"/>
      <c r="BB97" s="115"/>
      <c r="BC97" s="115"/>
      <c r="BD97" s="115"/>
      <c r="BE97" s="115"/>
      <c r="BF97" s="115"/>
      <c r="BG97" s="115"/>
      <c r="BH97" s="115"/>
    </row>
    <row r="98">
      <c r="A98" s="119" t="n">
        <v>96</v>
      </c>
      <c r="B98" s="119" t="s">
        <v>1186</v>
      </c>
      <c r="C98" s="119" t="s">
        <v>1187</v>
      </c>
      <c r="D98" s="115"/>
      <c r="E98" s="115" t="str">
        <f>IFERROR(GEOMEAN(F98, G98), MAX(F98, G98))</f>
      </c>
      <c r="F98" s="115" t="str">
        <f>MAX(J98)</f>
      </c>
      <c r="G98" s="115" t="str">
        <f>MAX(AO98, AP98)</f>
      </c>
      <c r="H98" s="115"/>
      <c r="I98" s="115" t="n">
        <v>0.299</v>
      </c>
      <c r="J98" s="115" t="n">
        <v>3.37320574162679</v>
      </c>
      <c r="K98" s="115"/>
      <c r="L98" s="115"/>
      <c r="M98" s="115"/>
      <c r="N98" s="115"/>
      <c r="O98" s="115"/>
      <c r="P98" s="115"/>
      <c r="Q98" s="115"/>
      <c r="R98" s="115"/>
      <c r="S98" s="115"/>
      <c r="T98" s="115"/>
      <c r="U98" s="115"/>
      <c r="V98" s="115"/>
      <c r="W98" s="115"/>
      <c r="X98" s="115"/>
      <c r="Y98" s="115"/>
      <c r="Z98" s="115"/>
      <c r="AA98" s="115"/>
      <c r="AB98" s="115"/>
      <c r="AC98" s="115"/>
      <c r="AD98" s="115"/>
      <c r="AE98" s="115"/>
      <c r="AF98" s="115"/>
      <c r="AG98" s="115"/>
      <c r="AH98" s="115" t="n">
        <v>0</v>
      </c>
      <c r="AI98" s="115"/>
      <c r="AJ98" s="115"/>
      <c r="AK98" s="115"/>
      <c r="AL98" s="115"/>
      <c r="AM98" s="115"/>
      <c r="AN98" s="115"/>
      <c r="AO98" s="115"/>
      <c r="AP98" s="115" t="n">
        <v>10</v>
      </c>
      <c r="AQ98" s="115"/>
      <c r="AR98" s="115"/>
      <c r="AS98" s="115"/>
      <c r="AT98" s="115"/>
      <c r="AU98" s="115"/>
      <c r="AV98" s="115"/>
      <c r="AW98" s="115"/>
      <c r="AX98" s="115"/>
      <c r="AY98" s="115"/>
      <c r="AZ98" s="115"/>
      <c r="BA98" s="115"/>
      <c r="BB98" s="115"/>
      <c r="BC98" s="115"/>
      <c r="BD98" s="115"/>
      <c r="BE98" s="115"/>
      <c r="BF98" s="115"/>
      <c r="BG98" s="115"/>
      <c r="BH98" s="115"/>
    </row>
    <row r="99">
      <c r="A99" s="119" t="n">
        <v>97</v>
      </c>
      <c r="B99" s="119" t="s">
        <v>1192</v>
      </c>
      <c r="C99" s="119" t="s">
        <v>1193</v>
      </c>
      <c r="D99" s="115"/>
      <c r="E99" s="115" t="str">
        <f>IFERROR(GEOMEAN(F99, G99), MAX(F99, G99))</f>
      </c>
      <c r="F99" s="115" t="str">
        <f>MAX(J99)</f>
      </c>
      <c r="G99" s="115" t="str">
        <f>MAX(AO99, AP99)</f>
      </c>
      <c r="H99" s="115"/>
      <c r="I99" s="115" t="n">
        <v>0.565</v>
      </c>
      <c r="J99" s="115" t="n">
        <v>9.73684210526316</v>
      </c>
      <c r="K99" s="115"/>
      <c r="L99" s="115"/>
      <c r="M99" s="115"/>
      <c r="N99" s="115"/>
      <c r="O99" s="115"/>
      <c r="P99" s="115"/>
      <c r="Q99" s="115"/>
      <c r="R99" s="115"/>
      <c r="S99" s="115"/>
      <c r="T99" s="115"/>
      <c r="U99" s="115"/>
      <c r="V99" s="115"/>
      <c r="W99" s="115"/>
      <c r="X99" s="115"/>
      <c r="Y99" s="115"/>
      <c r="Z99" s="115"/>
      <c r="AA99" s="115"/>
      <c r="AB99" s="115"/>
      <c r="AC99" s="115"/>
      <c r="AD99" s="115"/>
      <c r="AE99" s="115"/>
      <c r="AF99" s="115"/>
      <c r="AG99" s="115"/>
      <c r="AH99" s="115" t="n">
        <v>0</v>
      </c>
      <c r="AI99" s="115"/>
      <c r="AJ99" s="115"/>
      <c r="AK99" s="115" t="n">
        <v>0.3</v>
      </c>
      <c r="AL99" s="115"/>
      <c r="AM99" s="115"/>
      <c r="AN99" s="115" t="n">
        <v>0.3</v>
      </c>
      <c r="AO99" s="115" t="n">
        <v>5</v>
      </c>
      <c r="AP99" s="115"/>
      <c r="AQ99" s="115"/>
      <c r="AR99" s="115"/>
      <c r="AS99" s="115"/>
      <c r="AT99" s="115"/>
      <c r="AU99" s="115"/>
      <c r="AV99" s="115"/>
      <c r="AW99" s="115"/>
      <c r="AX99" s="115"/>
      <c r="AY99" s="115"/>
      <c r="AZ99" s="115"/>
      <c r="BA99" s="115"/>
      <c r="BB99" s="115"/>
      <c r="BC99" s="115"/>
      <c r="BD99" s="115"/>
      <c r="BE99" s="115"/>
      <c r="BF99" s="115"/>
      <c r="BG99" s="115"/>
      <c r="BH99" s="115"/>
    </row>
    <row r="100">
      <c r="A100" s="119" t="n">
        <v>98</v>
      </c>
      <c r="B100" s="119" t="s">
        <v>1197</v>
      </c>
      <c r="C100" s="119" t="s">
        <v>1198</v>
      </c>
      <c r="D100" s="115"/>
      <c r="E100" s="115" t="str">
        <f>IFERROR(GEOMEAN(F100, G100), MAX(F100, G100))</f>
      </c>
      <c r="F100" s="115" t="str">
        <f>MAX(J100)</f>
      </c>
      <c r="G100" s="115" t="str">
        <f>MAX(AO100, AP100)</f>
      </c>
      <c r="H100" s="115"/>
      <c r="I100" s="115" t="n">
        <v>0.301</v>
      </c>
      <c r="J100" s="115" t="n">
        <v>3.42105263157895</v>
      </c>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t="n">
        <v>0</v>
      </c>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row>
    <row r="101">
      <c r="A101" s="119" t="n">
        <v>99</v>
      </c>
      <c r="B101" s="119" t="s">
        <v>1201</v>
      </c>
      <c r="C101" s="119" t="s">
        <v>1202</v>
      </c>
      <c r="D101" s="115"/>
      <c r="E101" s="115" t="str">
        <f>IFERROR(GEOMEAN(F101, G101), MAX(F101, G101))</f>
      </c>
      <c r="F101" s="115" t="str">
        <f>MAX(J101)</f>
      </c>
      <c r="G101" s="115" t="str">
        <f>MAX(AO101, AP101)</f>
      </c>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t="n">
        <v>0</v>
      </c>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row>
    <row r="102">
      <c r="A102" s="119" t="n">
        <v>100</v>
      </c>
      <c r="B102" s="119" t="s">
        <v>1205</v>
      </c>
      <c r="C102" s="119" t="s">
        <v>1206</v>
      </c>
      <c r="D102" s="115"/>
      <c r="E102" s="115" t="str">
        <f>IFERROR(GEOMEAN(F102, G102), MAX(F102, G102))</f>
      </c>
      <c r="F102" s="115" t="str">
        <f>MAX(J102)</f>
      </c>
      <c r="G102" s="115" t="str">
        <f>MAX(AO102, AP102)</f>
      </c>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t="n">
        <v>0</v>
      </c>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row>
    <row r="103">
      <c r="A103" s="119" t="n">
        <v>101</v>
      </c>
      <c r="B103" s="119" t="s">
        <v>1208</v>
      </c>
      <c r="C103" s="119" t="s">
        <v>1209</v>
      </c>
      <c r="D103" s="115"/>
      <c r="E103" s="115" t="str">
        <f>IFERROR(GEOMEAN(F103, G103), MAX(F103, G103))</f>
      </c>
      <c r="F103" s="115" t="str">
        <f>MAX(J103)</f>
      </c>
      <c r="G103" s="115" t="str">
        <f>MAX(AO103, AP103)</f>
      </c>
      <c r="H103" s="115"/>
      <c r="I103" s="115" t="n">
        <v>0.395</v>
      </c>
      <c r="J103" s="115" t="n">
        <v>5.66985645933014</v>
      </c>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c r="AH103" s="115" t="n">
        <v>0</v>
      </c>
      <c r="AI103" s="115"/>
      <c r="AJ103" s="115"/>
      <c r="AK103" s="115" t="n">
        <v>0.13</v>
      </c>
      <c r="AL103" s="115" t="n">
        <v>0.1</v>
      </c>
      <c r="AM103" s="115" t="n">
        <v>0.1</v>
      </c>
      <c r="AN103" s="115" t="n">
        <v>0.1</v>
      </c>
      <c r="AO103" s="115" t="n">
        <v>5</v>
      </c>
      <c r="AP103" s="115"/>
      <c r="AQ103" s="115"/>
      <c r="AR103" s="115"/>
      <c r="AS103" s="115"/>
      <c r="AT103" s="115"/>
      <c r="AU103" s="115"/>
      <c r="AV103" s="115"/>
      <c r="AW103" s="115"/>
      <c r="AX103" s="115"/>
      <c r="AY103" s="115"/>
      <c r="AZ103" s="115"/>
      <c r="BA103" s="115"/>
      <c r="BB103" s="115"/>
      <c r="BC103" s="115"/>
      <c r="BD103" s="115"/>
      <c r="BE103" s="115"/>
      <c r="BF103" s="115"/>
      <c r="BG103" s="115"/>
      <c r="BH103" s="115"/>
    </row>
    <row r="104">
      <c r="A104" s="119" t="n">
        <v>102</v>
      </c>
      <c r="B104" s="119" t="s">
        <v>1213</v>
      </c>
      <c r="C104" s="119" t="s">
        <v>1214</v>
      </c>
      <c r="D104" s="115"/>
      <c r="E104" s="115" t="str">
        <f>IFERROR(GEOMEAN(F104, G104), MAX(F104, G104))</f>
      </c>
      <c r="F104" s="115" t="str">
        <f>MAX(J104)</f>
      </c>
      <c r="G104" s="115" t="str">
        <f>MAX(AO104, AP104)</f>
      </c>
      <c r="H104" s="115"/>
      <c r="I104" s="115" t="n">
        <v>0.524</v>
      </c>
      <c r="J104" s="115" t="n">
        <v>8.75598086124402</v>
      </c>
      <c r="K104" s="115"/>
      <c r="L104" s="115"/>
      <c r="M104" s="115"/>
      <c r="N104" s="115"/>
      <c r="O104" s="115"/>
      <c r="P104" s="115"/>
      <c r="Q104" s="115"/>
      <c r="R104" s="115"/>
      <c r="S104" s="115"/>
      <c r="T104" s="115"/>
      <c r="U104" s="115"/>
      <c r="V104" s="115"/>
      <c r="W104" s="115"/>
      <c r="X104" s="115"/>
      <c r="Y104" s="115"/>
      <c r="Z104" s="115"/>
      <c r="AA104" s="115"/>
      <c r="AB104" s="115"/>
      <c r="AC104" s="115"/>
      <c r="AD104" s="115"/>
      <c r="AE104" s="115"/>
      <c r="AF104" s="115"/>
      <c r="AG104" s="115"/>
      <c r="AH104" s="115" t="n">
        <v>0</v>
      </c>
      <c r="AI104" s="115"/>
      <c r="AJ104" s="115"/>
      <c r="AK104" s="115" t="n">
        <v>0.09</v>
      </c>
      <c r="AL104" s="115" t="n">
        <v>0.1</v>
      </c>
      <c r="AM104" s="115"/>
      <c r="AN104" s="115" t="n">
        <v>0.1</v>
      </c>
      <c r="AO104" s="115" t="n">
        <v>5</v>
      </c>
      <c r="AP104" s="115"/>
      <c r="AQ104" s="115"/>
      <c r="AR104" s="115"/>
      <c r="AS104" s="115"/>
      <c r="AT104" s="115"/>
      <c r="AU104" s="115"/>
      <c r="AV104" s="115"/>
      <c r="AW104" s="115"/>
      <c r="AX104" s="115"/>
      <c r="AY104" s="115"/>
      <c r="AZ104" s="115"/>
      <c r="BA104" s="115"/>
      <c r="BB104" s="115"/>
      <c r="BC104" s="115"/>
      <c r="BD104" s="115"/>
      <c r="BE104" s="115"/>
      <c r="BF104" s="115"/>
      <c r="BG104" s="115"/>
      <c r="BH104" s="115"/>
    </row>
    <row r="105">
      <c r="A105" s="119" t="n">
        <v>103</v>
      </c>
      <c r="B105" s="119" t="s">
        <v>1218</v>
      </c>
      <c r="C105" s="119" t="s">
        <v>1219</v>
      </c>
      <c r="D105" s="115"/>
      <c r="E105" s="115" t="str">
        <f>IFERROR(GEOMEAN(F105, G105), MAX(F105, G105))</f>
      </c>
      <c r="F105" s="115" t="str">
        <f>MAX(J105)</f>
      </c>
      <c r="G105" s="115" t="str">
        <f>MAX(AO105, AP105)</f>
      </c>
      <c r="H105" s="115"/>
      <c r="I105" s="115" t="n">
        <v>0.253</v>
      </c>
      <c r="J105" s="115" t="n">
        <v>2.27272727272727</v>
      </c>
      <c r="K105" s="115"/>
      <c r="L105" s="115"/>
      <c r="M105" s="115"/>
      <c r="N105" s="115"/>
      <c r="O105" s="115"/>
      <c r="P105" s="115"/>
      <c r="Q105" s="115"/>
      <c r="R105" s="115"/>
      <c r="S105" s="115"/>
      <c r="T105" s="115"/>
      <c r="U105" s="115"/>
      <c r="V105" s="115"/>
      <c r="W105" s="115"/>
      <c r="X105" s="115"/>
      <c r="Y105" s="115"/>
      <c r="Z105" s="115"/>
      <c r="AA105" s="115"/>
      <c r="AB105" s="115"/>
      <c r="AC105" s="115"/>
      <c r="AD105" s="115"/>
      <c r="AE105" s="115"/>
      <c r="AF105" s="115"/>
      <c r="AG105" s="115"/>
      <c r="AH105" s="115" t="n">
        <v>0</v>
      </c>
      <c r="AI105" s="115"/>
      <c r="AJ105" s="115"/>
      <c r="AK105" s="115" t="n">
        <v>0.03</v>
      </c>
      <c r="AL105" s="115" t="n">
        <v>0.03</v>
      </c>
      <c r="AM105" s="115" t="n">
        <v>0.03</v>
      </c>
      <c r="AN105" s="115" t="n">
        <v>0.03</v>
      </c>
      <c r="AO105" s="115" t="n">
        <v>3</v>
      </c>
      <c r="AP105" s="115"/>
      <c r="AQ105" s="115"/>
      <c r="AR105" s="115"/>
      <c r="AS105" s="115"/>
      <c r="AT105" s="115"/>
      <c r="AU105" s="115"/>
      <c r="AV105" s="115"/>
      <c r="AW105" s="115"/>
      <c r="AX105" s="115"/>
      <c r="AY105" s="115"/>
      <c r="AZ105" s="115"/>
      <c r="BA105" s="115"/>
      <c r="BB105" s="115"/>
      <c r="BC105" s="115"/>
      <c r="BD105" s="115"/>
      <c r="BE105" s="115"/>
      <c r="BF105" s="115"/>
      <c r="BG105" s="115"/>
      <c r="BH105" s="115"/>
    </row>
    <row r="106">
      <c r="A106" s="119" t="n">
        <v>104</v>
      </c>
      <c r="B106" s="119" t="s">
        <v>1223</v>
      </c>
      <c r="C106" s="119" t="s">
        <v>1224</v>
      </c>
      <c r="D106" s="115"/>
      <c r="E106" s="115" t="str">
        <f>IFERROR(GEOMEAN(F106, G106), MAX(F106, G106))</f>
      </c>
      <c r="F106" s="115" t="str">
        <f>MAX(J106)</f>
      </c>
      <c r="G106" s="115" t="str">
        <f>MAX(AO106, AP106)</f>
      </c>
      <c r="H106" s="115"/>
      <c r="I106" s="115" t="n">
        <v>0.091</v>
      </c>
      <c r="J106" s="115" t="n">
        <v>0</v>
      </c>
      <c r="K106" s="115"/>
      <c r="L106" s="115"/>
      <c r="M106" s="115"/>
      <c r="N106" s="115"/>
      <c r="O106" s="115"/>
      <c r="P106" s="115"/>
      <c r="Q106" s="115"/>
      <c r="R106" s="115"/>
      <c r="S106" s="115"/>
      <c r="T106" s="115"/>
      <c r="U106" s="115"/>
      <c r="V106" s="115"/>
      <c r="W106" s="115"/>
      <c r="X106" s="115"/>
      <c r="Y106" s="115"/>
      <c r="Z106" s="115"/>
      <c r="AA106" s="115"/>
      <c r="AB106" s="115"/>
      <c r="AC106" s="115"/>
      <c r="AD106" s="115"/>
      <c r="AE106" s="115"/>
      <c r="AF106" s="115"/>
      <c r="AG106" s="115"/>
      <c r="AH106" s="115" t="n">
        <v>0</v>
      </c>
      <c r="AI106" s="115"/>
      <c r="AJ106" s="115"/>
      <c r="AK106" s="115" t="n">
        <v>0.04</v>
      </c>
      <c r="AL106" s="115" t="n">
        <v>0.04</v>
      </c>
      <c r="AM106" s="115" t="n">
        <v>0.03</v>
      </c>
      <c r="AN106" s="115" t="n">
        <v>0.03</v>
      </c>
      <c r="AO106" s="115" t="n">
        <v>3</v>
      </c>
      <c r="AP106" s="115"/>
      <c r="AQ106" s="115"/>
      <c r="AR106" s="115"/>
      <c r="AS106" s="115"/>
      <c r="AT106" s="115"/>
      <c r="AU106" s="115"/>
      <c r="AV106" s="115"/>
      <c r="AW106" s="115"/>
      <c r="AX106" s="115"/>
      <c r="AY106" s="115"/>
      <c r="AZ106" s="115"/>
      <c r="BA106" s="115"/>
      <c r="BB106" s="115"/>
      <c r="BC106" s="115"/>
      <c r="BD106" s="115"/>
      <c r="BE106" s="115"/>
      <c r="BF106" s="115"/>
      <c r="BG106" s="115"/>
      <c r="BH106" s="115"/>
    </row>
    <row r="107">
      <c r="A107" s="119" t="n">
        <v>105</v>
      </c>
      <c r="B107" s="119" t="s">
        <v>1227</v>
      </c>
      <c r="C107" s="119" t="s">
        <v>1228</v>
      </c>
      <c r="D107" s="115"/>
      <c r="E107" s="115" t="str">
        <f>IFERROR(GEOMEAN(F107, G107), MAX(F107, G107))</f>
      </c>
      <c r="F107" s="115" t="str">
        <f>MAX(J107)</f>
      </c>
      <c r="G107" s="115" t="str">
        <f>MAX(AO107, AP107)</f>
      </c>
      <c r="H107" s="115"/>
      <c r="I107" s="115" t="n">
        <v>0.197</v>
      </c>
      <c r="J107" s="115" t="n">
        <v>0.933014354066986</v>
      </c>
      <c r="K107" s="115"/>
      <c r="L107" s="115"/>
      <c r="M107" s="115"/>
      <c r="N107" s="115"/>
      <c r="O107" s="115"/>
      <c r="P107" s="115"/>
      <c r="Q107" s="115"/>
      <c r="R107" s="115"/>
      <c r="S107" s="115"/>
      <c r="T107" s="115"/>
      <c r="U107" s="115"/>
      <c r="V107" s="115"/>
      <c r="W107" s="115"/>
      <c r="X107" s="115"/>
      <c r="Y107" s="115"/>
      <c r="Z107" s="115"/>
      <c r="AA107" s="115"/>
      <c r="AB107" s="115"/>
      <c r="AC107" s="115"/>
      <c r="AD107" s="115"/>
      <c r="AE107" s="115"/>
      <c r="AF107" s="115"/>
      <c r="AG107" s="115"/>
      <c r="AH107" s="115" t="n">
        <v>0</v>
      </c>
      <c r="AI107" s="115"/>
      <c r="AJ107" s="115"/>
      <c r="AK107" s="115" t="n">
        <v>0.03</v>
      </c>
      <c r="AL107" s="115" t="n">
        <v>0.02</v>
      </c>
      <c r="AM107" s="115" t="n">
        <v>0.01</v>
      </c>
      <c r="AN107" s="115" t="n">
        <v>0.01</v>
      </c>
      <c r="AO107" s="115" t="n">
        <v>1</v>
      </c>
      <c r="AP107" s="115"/>
      <c r="AQ107" s="115"/>
      <c r="AR107" s="115"/>
      <c r="AS107" s="115"/>
      <c r="AT107" s="115"/>
      <c r="AU107" s="115"/>
      <c r="AV107" s="115"/>
      <c r="AW107" s="115"/>
      <c r="AX107" s="115"/>
      <c r="AY107" s="115"/>
      <c r="AZ107" s="115"/>
      <c r="BA107" s="115"/>
      <c r="BB107" s="115"/>
      <c r="BC107" s="115"/>
      <c r="BD107" s="115"/>
      <c r="BE107" s="115"/>
      <c r="BF107" s="115"/>
      <c r="BG107" s="115"/>
      <c r="BH107" s="115"/>
    </row>
    <row r="108">
      <c r="A108" s="119" t="n">
        <v>106</v>
      </c>
      <c r="B108" s="119" t="s">
        <v>1231</v>
      </c>
      <c r="C108" s="119" t="s">
        <v>1232</v>
      </c>
      <c r="D108" s="115"/>
      <c r="E108" s="115" t="str">
        <f>IFERROR(GEOMEAN(F108, G108), MAX(F108, G108))</f>
      </c>
      <c r="F108" s="115" t="str">
        <f>MAX(J108)</f>
      </c>
      <c r="G108" s="115" t="str">
        <f>MAX(AO108, AP108)</f>
      </c>
      <c r="H108" s="115"/>
      <c r="I108" s="115" t="n">
        <v>0.304</v>
      </c>
      <c r="J108" s="115" t="n">
        <v>3.49282296650718</v>
      </c>
      <c r="K108" s="115"/>
      <c r="L108" s="115"/>
      <c r="M108" s="115"/>
      <c r="N108" s="115"/>
      <c r="O108" s="115"/>
      <c r="P108" s="115"/>
      <c r="Q108" s="115"/>
      <c r="R108" s="115"/>
      <c r="S108" s="115"/>
      <c r="T108" s="115"/>
      <c r="U108" s="115"/>
      <c r="V108" s="115"/>
      <c r="W108" s="115"/>
      <c r="X108" s="115"/>
      <c r="Y108" s="115"/>
      <c r="Z108" s="115"/>
      <c r="AA108" s="115"/>
      <c r="AB108" s="115"/>
      <c r="AC108" s="115"/>
      <c r="AD108" s="115"/>
      <c r="AE108" s="115"/>
      <c r="AF108" s="115"/>
      <c r="AG108" s="115"/>
      <c r="AH108" s="115" t="n">
        <v>0</v>
      </c>
      <c r="AI108" s="115"/>
      <c r="AJ108" s="115"/>
      <c r="AK108" s="115" t="n">
        <v>0.03</v>
      </c>
      <c r="AL108" s="115" t="n">
        <v>0.01</v>
      </c>
      <c r="AM108" s="115" t="n">
        <v>0.02</v>
      </c>
      <c r="AN108" s="115" t="n">
        <v>0.02</v>
      </c>
      <c r="AO108" s="115" t="n">
        <v>1</v>
      </c>
      <c r="AP108" s="115"/>
      <c r="AQ108" s="115"/>
      <c r="AR108" s="115"/>
      <c r="AS108" s="115"/>
      <c r="AT108" s="115"/>
      <c r="AU108" s="115"/>
      <c r="AV108" s="115"/>
      <c r="AW108" s="115"/>
      <c r="AX108" s="115"/>
      <c r="AY108" s="115"/>
      <c r="AZ108" s="115"/>
      <c r="BA108" s="115"/>
      <c r="BB108" s="115"/>
      <c r="BC108" s="115"/>
      <c r="BD108" s="115"/>
      <c r="BE108" s="115"/>
      <c r="BF108" s="115"/>
      <c r="BG108" s="115"/>
      <c r="BH108" s="115"/>
    </row>
    <row r="109">
      <c r="A109" s="119" t="n">
        <v>107</v>
      </c>
      <c r="B109" s="119" t="s">
        <v>1237</v>
      </c>
      <c r="C109" s="119" t="s">
        <v>1238</v>
      </c>
      <c r="D109" s="115"/>
      <c r="E109" s="115" t="str">
        <f>IFERROR(GEOMEAN(F109, G109), MAX(F109, G109))</f>
      </c>
      <c r="F109" s="115" t="str">
        <f>MAX(J109)</f>
      </c>
      <c r="G109" s="115" t="str">
        <f>MAX(AO109, AP109)</f>
      </c>
      <c r="H109" s="115"/>
      <c r="I109" s="115" t="n">
        <v>0.35</v>
      </c>
      <c r="J109" s="115" t="n">
        <v>4.5933014354067</v>
      </c>
      <c r="K109" s="115"/>
      <c r="L109" s="115"/>
      <c r="M109" s="115"/>
      <c r="N109" s="115"/>
      <c r="O109" s="115"/>
      <c r="P109" s="115"/>
      <c r="Q109" s="115"/>
      <c r="R109" s="115"/>
      <c r="S109" s="115"/>
      <c r="T109" s="115"/>
      <c r="U109" s="115"/>
      <c r="V109" s="115"/>
      <c r="W109" s="115"/>
      <c r="X109" s="115"/>
      <c r="Y109" s="115"/>
      <c r="Z109" s="115"/>
      <c r="AA109" s="115"/>
      <c r="AB109" s="115"/>
      <c r="AC109" s="115"/>
      <c r="AD109" s="115"/>
      <c r="AE109" s="115"/>
      <c r="AF109" s="115"/>
      <c r="AG109" s="115"/>
      <c r="AH109" s="115" t="n">
        <v>0</v>
      </c>
      <c r="AI109" s="115"/>
      <c r="AJ109" s="115"/>
      <c r="AK109" s="115" t="n">
        <v>0.1</v>
      </c>
      <c r="AL109" s="115" t="n">
        <v>0.08</v>
      </c>
      <c r="AM109" s="115" t="n">
        <v>0.07</v>
      </c>
      <c r="AN109" s="115" t="n">
        <v>0.07</v>
      </c>
      <c r="AO109" s="115" t="n">
        <v>5</v>
      </c>
      <c r="AP109" s="115"/>
      <c r="AQ109" s="115"/>
      <c r="AR109" s="115"/>
      <c r="AS109" s="115"/>
      <c r="AT109" s="115"/>
      <c r="AU109" s="115"/>
      <c r="AV109" s="115"/>
      <c r="AW109" s="115"/>
      <c r="AX109" s="115"/>
      <c r="AY109" s="115"/>
      <c r="AZ109" s="115"/>
      <c r="BA109" s="115"/>
      <c r="BB109" s="115"/>
      <c r="BC109" s="115"/>
      <c r="BD109" s="115"/>
      <c r="BE109" s="115"/>
      <c r="BF109" s="115"/>
      <c r="BG109" s="115"/>
      <c r="BH109" s="115"/>
    </row>
    <row r="110">
      <c r="A110" s="119" t="n">
        <v>108</v>
      </c>
      <c r="B110" s="119" t="s">
        <v>1241</v>
      </c>
      <c r="C110" s="119" t="s">
        <v>1242</v>
      </c>
      <c r="D110" s="115"/>
      <c r="E110" s="115" t="str">
        <f>IFERROR(GEOMEAN(F110, G110), MAX(F110, G110))</f>
      </c>
      <c r="F110" s="115" t="str">
        <f>MAX(J110)</f>
      </c>
      <c r="G110" s="115" t="str">
        <f>MAX(AO110, AP110)</f>
      </c>
      <c r="H110" s="115"/>
      <c r="I110" s="115" t="n">
        <v>0.635</v>
      </c>
      <c r="J110" s="115" t="n">
        <v>10</v>
      </c>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t="n">
        <v>0</v>
      </c>
      <c r="AI110" s="115"/>
      <c r="AJ110" s="115"/>
      <c r="AK110" s="115" t="n">
        <v>0.04</v>
      </c>
      <c r="AL110" s="115" t="n">
        <v>0.02</v>
      </c>
      <c r="AM110" s="115" t="n">
        <v>0.06</v>
      </c>
      <c r="AN110" s="115" t="n">
        <v>0.06</v>
      </c>
      <c r="AO110" s="115" t="n">
        <v>5</v>
      </c>
      <c r="AP110" s="115"/>
      <c r="AQ110" s="115"/>
      <c r="AR110" s="115"/>
      <c r="AS110" s="115"/>
      <c r="AT110" s="115"/>
      <c r="AU110" s="115"/>
      <c r="AV110" s="115"/>
      <c r="AW110" s="115"/>
      <c r="AX110" s="115"/>
      <c r="AY110" s="115"/>
      <c r="AZ110" s="115"/>
      <c r="BA110" s="115"/>
      <c r="BB110" s="115"/>
      <c r="BC110" s="115"/>
      <c r="BD110" s="115"/>
      <c r="BE110" s="115"/>
      <c r="BF110" s="115"/>
      <c r="BG110" s="115"/>
      <c r="BH110" s="115"/>
    </row>
    <row r="111">
      <c r="A111" s="119" t="n">
        <v>109</v>
      </c>
      <c r="B111" s="119" t="s">
        <v>1246</v>
      </c>
      <c r="C111" s="119" t="s">
        <v>1247</v>
      </c>
      <c r="D111" s="115"/>
      <c r="E111" s="115" t="str">
        <f>IFERROR(GEOMEAN(F111, G111), MAX(F111, G111))</f>
      </c>
      <c r="F111" s="115" t="str">
        <f>MAX(J111)</f>
      </c>
      <c r="G111" s="115" t="str">
        <f>MAX(AO111, AP111)</f>
      </c>
      <c r="H111" s="115"/>
      <c r="I111" s="115" t="n">
        <v>0.28</v>
      </c>
      <c r="J111" s="115" t="n">
        <v>2.91866028708134</v>
      </c>
      <c r="K111" s="115"/>
      <c r="L111" s="115"/>
      <c r="M111" s="115"/>
      <c r="N111" s="115"/>
      <c r="O111" s="115"/>
      <c r="P111" s="115"/>
      <c r="Q111" s="115"/>
      <c r="R111" s="115"/>
      <c r="S111" s="115"/>
      <c r="T111" s="115"/>
      <c r="U111" s="115"/>
      <c r="V111" s="115"/>
      <c r="W111" s="115"/>
      <c r="X111" s="115"/>
      <c r="Y111" s="115"/>
      <c r="Z111" s="115"/>
      <c r="AA111" s="115"/>
      <c r="AB111" s="115"/>
      <c r="AC111" s="115"/>
      <c r="AD111" s="115"/>
      <c r="AE111" s="115"/>
      <c r="AF111" s="115"/>
      <c r="AG111" s="115"/>
      <c r="AH111" s="115" t="n">
        <v>0</v>
      </c>
      <c r="AI111" s="115"/>
      <c r="AJ111" s="115"/>
      <c r="AK111" s="115" t="n">
        <v>0.04</v>
      </c>
      <c r="AL111" s="115" t="n">
        <v>0.01</v>
      </c>
      <c r="AM111" s="115"/>
      <c r="AN111" s="115" t="n">
        <v>0.01</v>
      </c>
      <c r="AO111" s="115" t="n">
        <v>1</v>
      </c>
      <c r="AP111" s="115"/>
      <c r="AQ111" s="115"/>
      <c r="AR111" s="115"/>
      <c r="AS111" s="115"/>
      <c r="AT111" s="115"/>
      <c r="AU111" s="115"/>
      <c r="AV111" s="115"/>
      <c r="AW111" s="115"/>
      <c r="AX111" s="115"/>
      <c r="AY111" s="115"/>
      <c r="AZ111" s="115"/>
      <c r="BA111" s="115"/>
      <c r="BB111" s="115"/>
      <c r="BC111" s="115"/>
      <c r="BD111" s="115"/>
      <c r="BE111" s="115"/>
      <c r="BF111" s="115"/>
      <c r="BG111" s="115"/>
      <c r="BH111" s="115"/>
    </row>
    <row r="112">
      <c r="A112" s="119" t="n">
        <v>110</v>
      </c>
      <c r="B112" s="119" t="s">
        <v>1250</v>
      </c>
      <c r="C112" s="119" t="s">
        <v>1251</v>
      </c>
      <c r="D112" s="115"/>
      <c r="E112" s="115" t="str">
        <f>IFERROR(GEOMEAN(F112, G112), MAX(F112, G112))</f>
      </c>
      <c r="F112" s="115" t="str">
        <f>MAX(J112)</f>
      </c>
      <c r="G112" s="115" t="str">
        <f>MAX(AO112, AP112)</f>
      </c>
      <c r="H112" s="115"/>
      <c r="I112" s="115" t="n">
        <v>0.293</v>
      </c>
      <c r="J112" s="115" t="n">
        <v>3.22966507177033</v>
      </c>
      <c r="K112" s="115"/>
      <c r="L112" s="115"/>
      <c r="M112" s="115"/>
      <c r="N112" s="115"/>
      <c r="O112" s="115"/>
      <c r="P112" s="115"/>
      <c r="Q112" s="115"/>
      <c r="R112" s="115"/>
      <c r="S112" s="115"/>
      <c r="T112" s="115"/>
      <c r="U112" s="115"/>
      <c r="V112" s="115"/>
      <c r="W112" s="115"/>
      <c r="X112" s="115"/>
      <c r="Y112" s="115"/>
      <c r="Z112" s="115"/>
      <c r="AA112" s="115"/>
      <c r="AB112" s="115"/>
      <c r="AC112" s="115"/>
      <c r="AD112" s="115"/>
      <c r="AE112" s="115"/>
      <c r="AF112" s="115"/>
      <c r="AG112" s="115"/>
      <c r="AH112" s="115" t="n">
        <v>0</v>
      </c>
      <c r="AI112" s="115"/>
      <c r="AJ112" s="115"/>
      <c r="AK112" s="115" t="n">
        <v>0.07</v>
      </c>
      <c r="AL112" s="115" t="n">
        <v>0.07</v>
      </c>
      <c r="AM112" s="115" t="n">
        <v>0.03</v>
      </c>
      <c r="AN112" s="115" t="n">
        <v>0.03</v>
      </c>
      <c r="AO112" s="115" t="n">
        <v>3</v>
      </c>
      <c r="AP112" s="115"/>
      <c r="AQ112" s="115"/>
      <c r="AR112" s="115"/>
      <c r="AS112" s="115"/>
      <c r="AT112" s="115"/>
      <c r="AU112" s="115"/>
      <c r="AV112" s="115"/>
      <c r="AW112" s="115"/>
      <c r="AX112" s="115"/>
      <c r="AY112" s="115"/>
      <c r="AZ112" s="115"/>
      <c r="BA112" s="115"/>
      <c r="BB112" s="115"/>
      <c r="BC112" s="115"/>
      <c r="BD112" s="115"/>
      <c r="BE112" s="115"/>
      <c r="BF112" s="115"/>
      <c r="BG112" s="115"/>
      <c r="BH112" s="115"/>
    </row>
    <row r="113">
      <c r="A113" s="119" t="n">
        <v>111</v>
      </c>
      <c r="B113" s="119" t="s">
        <v>1256</v>
      </c>
      <c r="C113" s="119" t="s">
        <v>1257</v>
      </c>
      <c r="D113" s="115"/>
      <c r="E113" s="115" t="str">
        <f>IFERROR(GEOMEAN(F113, G113), MAX(F113, G113))</f>
      </c>
      <c r="F113" s="115" t="str">
        <f>MAX(J113)</f>
      </c>
      <c r="G113" s="115" t="str">
        <f>MAX(AO113, AP113)</f>
      </c>
      <c r="H113" s="115"/>
      <c r="I113" s="115"/>
      <c r="J113" s="115"/>
      <c r="K113" s="115"/>
      <c r="L113" s="115"/>
      <c r="M113" s="115"/>
      <c r="N113" s="115"/>
      <c r="O113" s="115"/>
      <c r="P113" s="115"/>
      <c r="Q113" s="115"/>
      <c r="R113" s="115"/>
      <c r="S113" s="115"/>
      <c r="T113" s="115"/>
      <c r="U113" s="115"/>
      <c r="V113" s="115"/>
      <c r="W113" s="115"/>
      <c r="X113" s="115"/>
      <c r="Y113" s="115"/>
      <c r="Z113" s="115"/>
      <c r="AA113" s="115"/>
      <c r="AB113" s="115"/>
      <c r="AC113" s="115"/>
      <c r="AD113" s="115"/>
      <c r="AE113" s="115"/>
      <c r="AF113" s="115"/>
      <c r="AG113" s="115"/>
      <c r="AH113" s="115" t="n">
        <v>0</v>
      </c>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row>
    <row r="114">
      <c r="A114" s="119" t="n">
        <v>112</v>
      </c>
      <c r="B114" s="119" t="s">
        <v>1258</v>
      </c>
      <c r="C114" s="119" t="s">
        <v>1259</v>
      </c>
      <c r="D114" s="115"/>
      <c r="E114" s="115" t="str">
        <f>IFERROR(GEOMEAN(F114, G114), MAX(F114, G114))</f>
      </c>
      <c r="F114" s="115" t="str">
        <f>MAX(J114)</f>
      </c>
      <c r="G114" s="115" t="str">
        <f>MAX(AO114, AP114)</f>
      </c>
      <c r="H114" s="115"/>
      <c r="I114" s="115" t="n">
        <v>0.309</v>
      </c>
      <c r="J114" s="115" t="n">
        <v>3.61244019138756</v>
      </c>
      <c r="K114" s="115"/>
      <c r="L114" s="115"/>
      <c r="M114" s="115"/>
      <c r="N114" s="115"/>
      <c r="O114" s="115"/>
      <c r="P114" s="115"/>
      <c r="Q114" s="115"/>
      <c r="R114" s="115"/>
      <c r="S114" s="115"/>
      <c r="T114" s="115"/>
      <c r="U114" s="115"/>
      <c r="V114" s="115"/>
      <c r="W114" s="115"/>
      <c r="X114" s="115"/>
      <c r="Y114" s="115"/>
      <c r="Z114" s="115"/>
      <c r="AA114" s="115"/>
      <c r="AB114" s="115"/>
      <c r="AC114" s="115"/>
      <c r="AD114" s="115"/>
      <c r="AE114" s="115"/>
      <c r="AF114" s="115"/>
      <c r="AG114" s="115"/>
      <c r="AH114" s="115" t="n">
        <v>0</v>
      </c>
      <c r="AI114" s="115"/>
      <c r="AJ114" s="115"/>
      <c r="AK114" s="115" t="n">
        <v>0.01</v>
      </c>
      <c r="AL114" s="115" t="n">
        <v>0.15</v>
      </c>
      <c r="AM114" s="115" t="n">
        <v>0.15</v>
      </c>
      <c r="AN114" s="115" t="n">
        <v>0.15</v>
      </c>
      <c r="AO114" s="115" t="n">
        <v>5</v>
      </c>
      <c r="AP114" s="115"/>
      <c r="AQ114" s="115"/>
      <c r="AR114" s="115"/>
      <c r="AS114" s="115"/>
      <c r="AT114" s="115"/>
      <c r="AU114" s="115"/>
      <c r="AV114" s="115"/>
      <c r="AW114" s="115"/>
      <c r="AX114" s="115"/>
      <c r="AY114" s="115"/>
      <c r="AZ114" s="115"/>
      <c r="BA114" s="115"/>
      <c r="BB114" s="115"/>
      <c r="BC114" s="115"/>
      <c r="BD114" s="115"/>
      <c r="BE114" s="115"/>
      <c r="BF114" s="115"/>
      <c r="BG114" s="115"/>
      <c r="BH114" s="115"/>
    </row>
    <row r="115">
      <c r="A115" s="119" t="n">
        <v>113</v>
      </c>
      <c r="B115" s="119" t="s">
        <v>1262</v>
      </c>
      <c r="C115" s="119" t="s">
        <v>1263</v>
      </c>
      <c r="D115" s="115"/>
      <c r="E115" s="115" t="str">
        <f>IFERROR(GEOMEAN(F115, G115), MAX(F115, G115))</f>
      </c>
      <c r="F115" s="115" t="str">
        <f>MAX(J115)</f>
      </c>
      <c r="G115" s="115" t="str">
        <f>MAX(AO115, AP115)</f>
      </c>
      <c r="H115" s="115"/>
      <c r="I115" s="115" t="n">
        <v>0.502</v>
      </c>
      <c r="J115" s="115" t="n">
        <v>8.22966507177034</v>
      </c>
      <c r="K115" s="115" t="s">
        <v>1262</v>
      </c>
      <c r="L115" s="115" t="n">
        <v>152</v>
      </c>
      <c r="M115" s="115" t="s">
        <v>1617</v>
      </c>
      <c r="N115" s="115" t="n">
        <v>2020</v>
      </c>
      <c r="O115" s="115" t="n">
        <v>10</v>
      </c>
      <c r="P115" s="115" t="s">
        <v>1618</v>
      </c>
      <c r="Q115" s="115" t="n">
        <v>20466594.85525</v>
      </c>
      <c r="R115" s="115" t="n">
        <v>807187.08599</v>
      </c>
      <c r="S115" s="115" t="n">
        <v>3.94392468165237</v>
      </c>
      <c r="T115" s="115" t="n">
        <v>0</v>
      </c>
      <c r="U115" s="115" t="n">
        <v>0</v>
      </c>
      <c r="V115" s="115" t="n">
        <v>0</v>
      </c>
      <c r="W115" s="115" t="n">
        <v>0</v>
      </c>
      <c r="X115" s="115" t="n">
        <v>0</v>
      </c>
      <c r="Y115" s="115" t="n">
        <v>0</v>
      </c>
      <c r="Z115" s="115" t="n">
        <v>3.94392468165237</v>
      </c>
      <c r="AA115" s="115"/>
      <c r="AB115" s="115" t="n">
        <v>-5.73064456049044</v>
      </c>
      <c r="AC115" s="115"/>
      <c r="AD115" s="115" t="n">
        <v>3.94392468165237</v>
      </c>
      <c r="AE115" s="115" t="s">
        <v>1619</v>
      </c>
      <c r="AF115" s="115" t="n">
        <v>3</v>
      </c>
      <c r="AG115" s="115" t="n">
        <v>7</v>
      </c>
      <c r="AH115" s="115" t="n">
        <v>0</v>
      </c>
      <c r="AI115" s="115" t="n">
        <v>0.104009132</v>
      </c>
      <c r="AJ115" s="115" t="n">
        <v>5.2004566</v>
      </c>
      <c r="AK115" s="115" t="n">
        <v>0</v>
      </c>
      <c r="AL115" s="115" t="n">
        <v>0.05</v>
      </c>
      <c r="AM115" s="115"/>
      <c r="AN115" s="115" t="n">
        <v>0.05</v>
      </c>
      <c r="AO115" s="115" t="n">
        <v>3</v>
      </c>
      <c r="AP115" s="115" t="n">
        <v>10</v>
      </c>
      <c r="AQ115" s="115"/>
      <c r="AR115" s="115"/>
      <c r="AS115" s="115"/>
      <c r="AT115" s="115"/>
      <c r="AU115" s="115"/>
      <c r="AV115" s="115"/>
      <c r="AW115" s="115"/>
      <c r="AX115" s="115"/>
      <c r="AY115" s="115"/>
      <c r="AZ115" s="115"/>
      <c r="BA115" s="115"/>
      <c r="BB115" s="115"/>
      <c r="BC115" s="115"/>
      <c r="BD115" s="115"/>
      <c r="BE115" s="115"/>
      <c r="BF115" s="115"/>
      <c r="BG115" s="115"/>
      <c r="BH115" s="115"/>
    </row>
    <row r="116">
      <c r="A116" s="119" t="n">
        <v>114</v>
      </c>
      <c r="B116" s="119" t="s">
        <v>1267</v>
      </c>
      <c r="C116" s="119" t="s">
        <v>1268</v>
      </c>
      <c r="D116" s="115"/>
      <c r="E116" s="115" t="str">
        <f>IFERROR(GEOMEAN(F116, G116), MAX(F116, G116))</f>
      </c>
      <c r="F116" s="115" t="str">
        <f>MAX(J116)</f>
      </c>
      <c r="G116" s="115" t="str">
        <f>MAX(AO116, AP116)</f>
      </c>
      <c r="H116" s="115"/>
      <c r="I116" s="115" t="n">
        <v>0.158</v>
      </c>
      <c r="J116" s="115" t="n">
        <v>0</v>
      </c>
      <c r="K116" s="115"/>
      <c r="L116" s="115"/>
      <c r="M116" s="115"/>
      <c r="N116" s="115"/>
      <c r="O116" s="115"/>
      <c r="P116" s="115"/>
      <c r="Q116" s="115"/>
      <c r="R116" s="115"/>
      <c r="S116" s="115"/>
      <c r="T116" s="115"/>
      <c r="U116" s="115"/>
      <c r="V116" s="115"/>
      <c r="W116" s="115"/>
      <c r="X116" s="115"/>
      <c r="Y116" s="115"/>
      <c r="Z116" s="115"/>
      <c r="AA116" s="115"/>
      <c r="AB116" s="115"/>
      <c r="AC116" s="115"/>
      <c r="AD116" s="115"/>
      <c r="AE116" s="115"/>
      <c r="AF116" s="115"/>
      <c r="AG116" s="115"/>
      <c r="AH116" s="115" t="n">
        <v>0</v>
      </c>
      <c r="AI116" s="115"/>
      <c r="AJ116" s="115"/>
      <c r="AK116" s="115" t="n">
        <v>0.03</v>
      </c>
      <c r="AL116" s="115" t="n">
        <v>0.01</v>
      </c>
      <c r="AM116" s="115"/>
      <c r="AN116" s="115" t="n">
        <v>0.01</v>
      </c>
      <c r="AO116" s="115" t="n">
        <v>1</v>
      </c>
      <c r="AP116" s="115"/>
      <c r="AQ116" s="115"/>
      <c r="AR116" s="115"/>
      <c r="AS116" s="115"/>
      <c r="AT116" s="115"/>
      <c r="AU116" s="115"/>
      <c r="AV116" s="115"/>
      <c r="AW116" s="115"/>
      <c r="AX116" s="115"/>
      <c r="AY116" s="115"/>
      <c r="AZ116" s="115"/>
      <c r="BA116" s="115"/>
      <c r="BB116" s="115"/>
      <c r="BC116" s="115"/>
      <c r="BD116" s="115"/>
      <c r="BE116" s="115"/>
      <c r="BF116" s="115"/>
      <c r="BG116" s="115"/>
      <c r="BH116" s="115"/>
    </row>
    <row r="117">
      <c r="A117" s="119" t="n">
        <v>115</v>
      </c>
      <c r="B117" s="119" t="s">
        <v>1271</v>
      </c>
      <c r="C117" s="119" t="s">
        <v>1272</v>
      </c>
      <c r="D117" s="115"/>
      <c r="E117" s="115" t="str">
        <f>IFERROR(GEOMEAN(F117, G117), MAX(F117, G117))</f>
      </c>
      <c r="F117" s="115" t="str">
        <f>MAX(J117)</f>
      </c>
      <c r="G117" s="115" t="str">
        <f>MAX(AO117, AP117)</f>
      </c>
      <c r="H117" s="115"/>
      <c r="I117" s="115" t="n">
        <v>0.454</v>
      </c>
      <c r="J117" s="115" t="n">
        <v>7.08133971291866</v>
      </c>
      <c r="K117" s="115"/>
      <c r="L117" s="115"/>
      <c r="M117" s="115"/>
      <c r="N117" s="115"/>
      <c r="O117" s="115"/>
      <c r="P117" s="115"/>
      <c r="Q117" s="115"/>
      <c r="R117" s="115"/>
      <c r="S117" s="115"/>
      <c r="T117" s="115"/>
      <c r="U117" s="115"/>
      <c r="V117" s="115"/>
      <c r="W117" s="115"/>
      <c r="X117" s="115"/>
      <c r="Y117" s="115"/>
      <c r="Z117" s="115"/>
      <c r="AA117" s="115"/>
      <c r="AB117" s="115"/>
      <c r="AC117" s="115"/>
      <c r="AD117" s="115"/>
      <c r="AE117" s="115"/>
      <c r="AF117" s="115"/>
      <c r="AG117" s="115"/>
      <c r="AH117" s="115" t="n">
        <v>0</v>
      </c>
      <c r="AI117" s="115"/>
      <c r="AJ117" s="115"/>
      <c r="AK117" s="115" t="n">
        <v>0.04</v>
      </c>
      <c r="AL117" s="115" t="n">
        <v>0.07</v>
      </c>
      <c r="AM117" s="115" t="n">
        <v>0.07</v>
      </c>
      <c r="AN117" s="115" t="n">
        <v>0.07</v>
      </c>
      <c r="AO117" s="115" t="n">
        <v>5</v>
      </c>
      <c r="AP117" s="115"/>
      <c r="AQ117" s="115"/>
      <c r="AR117" s="115"/>
      <c r="AS117" s="115"/>
      <c r="AT117" s="115"/>
      <c r="AU117" s="115"/>
      <c r="AV117" s="115"/>
      <c r="AW117" s="115"/>
      <c r="AX117" s="115"/>
      <c r="AY117" s="115"/>
      <c r="AZ117" s="115"/>
      <c r="BA117" s="115"/>
      <c r="BB117" s="115"/>
      <c r="BC117" s="115"/>
      <c r="BD117" s="115"/>
      <c r="BE117" s="115"/>
      <c r="BF117" s="115"/>
      <c r="BG117" s="115"/>
      <c r="BH117" s="115"/>
    </row>
    <row r="118">
      <c r="A118" s="119" t="n">
        <v>116</v>
      </c>
      <c r="B118" s="119" t="s">
        <v>1276</v>
      </c>
      <c r="C118" s="119" t="s">
        <v>1277</v>
      </c>
      <c r="D118" s="115"/>
      <c r="E118" s="115" t="str">
        <f>IFERROR(GEOMEAN(F118, G118), MAX(F118, G118))</f>
      </c>
      <c r="F118" s="115" t="str">
        <f>MAX(J118)</f>
      </c>
      <c r="G118" s="115" t="str">
        <f>MAX(AO118, AP118)</f>
      </c>
      <c r="H118" s="115"/>
      <c r="I118" s="115" t="n">
        <v>0.207</v>
      </c>
      <c r="J118" s="115" t="n">
        <v>1.17224880382775</v>
      </c>
      <c r="K118" s="115"/>
      <c r="L118" s="115"/>
      <c r="M118" s="115"/>
      <c r="N118" s="115"/>
      <c r="O118" s="115"/>
      <c r="P118" s="115"/>
      <c r="Q118" s="115"/>
      <c r="R118" s="115"/>
      <c r="S118" s="115"/>
      <c r="T118" s="115"/>
      <c r="U118" s="115"/>
      <c r="V118" s="115"/>
      <c r="W118" s="115"/>
      <c r="X118" s="115"/>
      <c r="Y118" s="115"/>
      <c r="Z118" s="115"/>
      <c r="AA118" s="115"/>
      <c r="AB118" s="115"/>
      <c r="AC118" s="115"/>
      <c r="AD118" s="115"/>
      <c r="AE118" s="115"/>
      <c r="AF118" s="115"/>
      <c r="AG118" s="115"/>
      <c r="AH118" s="115" t="n">
        <v>0</v>
      </c>
      <c r="AI118" s="115"/>
      <c r="AJ118" s="115"/>
      <c r="AK118" s="115" t="n">
        <v>0.01</v>
      </c>
      <c r="AL118" s="115" t="n">
        <v>0.05</v>
      </c>
      <c r="AM118" s="115"/>
      <c r="AN118" s="115" t="n">
        <v>0.05</v>
      </c>
      <c r="AO118" s="115" t="n">
        <v>3</v>
      </c>
      <c r="AP118" s="115"/>
      <c r="AQ118" s="115"/>
      <c r="AR118" s="115"/>
      <c r="AS118" s="115"/>
      <c r="AT118" s="115"/>
      <c r="AU118" s="115"/>
      <c r="AV118" s="115"/>
      <c r="AW118" s="115"/>
      <c r="AX118" s="115"/>
      <c r="AY118" s="115"/>
      <c r="AZ118" s="115"/>
      <c r="BA118" s="115"/>
      <c r="BB118" s="115"/>
      <c r="BC118" s="115"/>
      <c r="BD118" s="115"/>
      <c r="BE118" s="115"/>
      <c r="BF118" s="115"/>
      <c r="BG118" s="115"/>
      <c r="BH118" s="115"/>
    </row>
    <row r="119">
      <c r="A119" s="119" t="n">
        <v>117</v>
      </c>
      <c r="B119" s="119" t="s">
        <v>1279</v>
      </c>
      <c r="C119" s="119" t="s">
        <v>1280</v>
      </c>
      <c r="D119" s="115"/>
      <c r="E119" s="115" t="str">
        <f>IFERROR(GEOMEAN(F119, G119), MAX(F119, G119))</f>
      </c>
      <c r="F119" s="115" t="str">
        <f>MAX(J119)</f>
      </c>
      <c r="G119" s="115" t="str">
        <f>MAX(AO119, AP119)</f>
      </c>
      <c r="H119" s="115"/>
      <c r="I119" s="115" t="n">
        <v>0.459</v>
      </c>
      <c r="J119" s="115" t="n">
        <v>7.20095693779904</v>
      </c>
      <c r="K119" s="115"/>
      <c r="L119" s="115"/>
      <c r="M119" s="115"/>
      <c r="N119" s="115"/>
      <c r="O119" s="115"/>
      <c r="P119" s="115"/>
      <c r="Q119" s="115"/>
      <c r="R119" s="115"/>
      <c r="S119" s="115"/>
      <c r="T119" s="115"/>
      <c r="U119" s="115"/>
      <c r="V119" s="115"/>
      <c r="W119" s="115"/>
      <c r="X119" s="115"/>
      <c r="Y119" s="115"/>
      <c r="Z119" s="115"/>
      <c r="AA119" s="115"/>
      <c r="AB119" s="115"/>
      <c r="AC119" s="115"/>
      <c r="AD119" s="115"/>
      <c r="AE119" s="115"/>
      <c r="AF119" s="115"/>
      <c r="AG119" s="115"/>
      <c r="AH119" s="115" t="n">
        <v>0</v>
      </c>
      <c r="AI119" s="115"/>
      <c r="AJ119" s="115"/>
      <c r="AK119" s="115" t="n">
        <v>0.08</v>
      </c>
      <c r="AL119" s="115" t="n">
        <v>0.08</v>
      </c>
      <c r="AM119" s="115" t="n">
        <v>0.09</v>
      </c>
      <c r="AN119" s="115" t="n">
        <v>0.09</v>
      </c>
      <c r="AO119" s="115" t="n">
        <v>5</v>
      </c>
      <c r="AP119" s="115"/>
      <c r="AQ119" s="115"/>
      <c r="AR119" s="115"/>
      <c r="AS119" s="115"/>
      <c r="AT119" s="115"/>
      <c r="AU119" s="115"/>
      <c r="AV119" s="115"/>
      <c r="AW119" s="115"/>
      <c r="AX119" s="115"/>
      <c r="AY119" s="115"/>
      <c r="AZ119" s="115"/>
      <c r="BA119" s="115"/>
      <c r="BB119" s="115"/>
      <c r="BC119" s="115"/>
      <c r="BD119" s="115"/>
      <c r="BE119" s="115"/>
      <c r="BF119" s="115"/>
      <c r="BG119" s="115"/>
      <c r="BH119" s="115"/>
    </row>
    <row r="120">
      <c r="A120" s="119" t="n">
        <v>118</v>
      </c>
      <c r="B120" s="119" t="s">
        <v>1284</v>
      </c>
      <c r="C120" s="119" t="s">
        <v>1285</v>
      </c>
      <c r="D120" s="115"/>
      <c r="E120" s="115" t="str">
        <f>IFERROR(GEOMEAN(F120, G120), MAX(F120, G120))</f>
      </c>
      <c r="F120" s="115" t="str">
        <f>MAX(J120)</f>
      </c>
      <c r="G120" s="115" t="str">
        <f>MAX(AO120, AP120)</f>
      </c>
      <c r="H120" s="115"/>
      <c r="I120" s="115" t="n">
        <v>0.592</v>
      </c>
      <c r="J120" s="115" t="n">
        <v>10</v>
      </c>
      <c r="K120" s="115" t="s">
        <v>1284</v>
      </c>
      <c r="L120" s="115" t="n">
        <v>974</v>
      </c>
      <c r="M120" s="115" t="s">
        <v>1617</v>
      </c>
      <c r="N120" s="115" t="n">
        <v>2020</v>
      </c>
      <c r="O120" s="115" t="n">
        <v>10</v>
      </c>
      <c r="P120" s="115" t="s">
        <v>1618</v>
      </c>
      <c r="Q120" s="115" t="n">
        <v>31830372.25</v>
      </c>
      <c r="R120" s="115" t="n">
        <v>3138205</v>
      </c>
      <c r="S120" s="115" t="n">
        <v>9.85915268395895</v>
      </c>
      <c r="T120" s="115" t="n">
        <v>0</v>
      </c>
      <c r="U120" s="115" t="n">
        <v>0</v>
      </c>
      <c r="V120" s="115" t="n">
        <v>3138205</v>
      </c>
      <c r="W120" s="115" t="n">
        <v>9.85915268395895</v>
      </c>
      <c r="X120" s="115" t="n">
        <v>0</v>
      </c>
      <c r="Y120" s="115" t="n">
        <v>0</v>
      </c>
      <c r="Z120" s="115" t="n">
        <v>0</v>
      </c>
      <c r="AA120" s="115"/>
      <c r="AB120" s="115" t="n">
        <v>0</v>
      </c>
      <c r="AC120" s="115"/>
      <c r="AD120" s="115" t="n">
        <v>0</v>
      </c>
      <c r="AE120" s="115" t="s">
        <v>1619</v>
      </c>
      <c r="AF120" s="115" t="n">
        <v>3</v>
      </c>
      <c r="AG120" s="115" t="n">
        <v>7</v>
      </c>
      <c r="AH120" s="115" t="n">
        <v>0</v>
      </c>
      <c r="AI120" s="115" t="n">
        <v>0.303404623</v>
      </c>
      <c r="AJ120" s="115" t="n">
        <v>10</v>
      </c>
      <c r="AK120" s="115" t="n">
        <v>0.07</v>
      </c>
      <c r="AL120" s="115" t="n">
        <v>0</v>
      </c>
      <c r="AM120" s="115"/>
      <c r="AN120" s="115" t="n">
        <v>0</v>
      </c>
      <c r="AO120" s="115" t="n">
        <v>1</v>
      </c>
      <c r="AP120" s="115" t="n">
        <v>10</v>
      </c>
      <c r="AQ120" s="115"/>
      <c r="AR120" s="115"/>
      <c r="AS120" s="115"/>
      <c r="AT120" s="115"/>
      <c r="AU120" s="115"/>
      <c r="AV120" s="115"/>
      <c r="AW120" s="115"/>
      <c r="AX120" s="115"/>
      <c r="AY120" s="115"/>
      <c r="AZ120" s="115"/>
      <c r="BA120" s="115"/>
      <c r="BB120" s="115"/>
      <c r="BC120" s="115"/>
      <c r="BD120" s="115"/>
      <c r="BE120" s="115"/>
      <c r="BF120" s="115"/>
      <c r="BG120" s="115"/>
      <c r="BH120" s="115"/>
    </row>
    <row r="121">
      <c r="A121" s="119" t="n">
        <v>119</v>
      </c>
      <c r="B121" s="119" t="s">
        <v>1289</v>
      </c>
      <c r="C121" s="119" t="s">
        <v>1290</v>
      </c>
      <c r="D121" s="115"/>
      <c r="E121" s="115" t="str">
        <f>IFERROR(GEOMEAN(F121, G121), MAX(F121, G121))</f>
      </c>
      <c r="F121" s="115" t="str">
        <f>MAX(J121)</f>
      </c>
      <c r="G121" s="115" t="str">
        <f>MAX(AO121, AP121)</f>
      </c>
      <c r="H121" s="115"/>
      <c r="I121" s="115" t="n">
        <v>0.498</v>
      </c>
      <c r="J121" s="115" t="n">
        <v>8.13397129186603</v>
      </c>
      <c r="K121" s="115" t="s">
        <v>1289</v>
      </c>
      <c r="L121" s="115" t="n">
        <v>416</v>
      </c>
      <c r="M121" s="115" t="s">
        <v>1617</v>
      </c>
      <c r="N121" s="115" t="n">
        <v>2020</v>
      </c>
      <c r="O121" s="115" t="n">
        <v>10</v>
      </c>
      <c r="P121" s="115" t="s">
        <v>1618</v>
      </c>
      <c r="Q121" s="115" t="n">
        <v>4549959.00995</v>
      </c>
      <c r="R121" s="115" t="n">
        <v>0</v>
      </c>
      <c r="S121" s="115" t="n">
        <v>0</v>
      </c>
      <c r="T121" s="115" t="n">
        <v>0</v>
      </c>
      <c r="U121" s="115" t="n">
        <v>0</v>
      </c>
      <c r="V121" s="115" t="n">
        <v>0</v>
      </c>
      <c r="W121" s="115" t="n">
        <v>0</v>
      </c>
      <c r="X121" s="115" t="n">
        <v>0</v>
      </c>
      <c r="Y121" s="115" t="n">
        <v>0</v>
      </c>
      <c r="Z121" s="115" t="n">
        <v>0</v>
      </c>
      <c r="AA121" s="115"/>
      <c r="AB121" s="115" t="n">
        <v>0</v>
      </c>
      <c r="AC121" s="115"/>
      <c r="AD121" s="115" t="n">
        <v>0</v>
      </c>
      <c r="AE121" s="115" t="s">
        <v>1619</v>
      </c>
      <c r="AF121" s="115" t="e">
        <v>#NUM!</v>
      </c>
      <c r="AG121" s="115"/>
      <c r="AH121" s="115" t="n">
        <v>0</v>
      </c>
      <c r="AI121" s="115" t="n">
        <v>0.421345361</v>
      </c>
      <c r="AJ121" s="115" t="n">
        <v>10</v>
      </c>
      <c r="AK121" s="115" t="n">
        <v>0.03</v>
      </c>
      <c r="AL121" s="115" t="n">
        <v>0.02</v>
      </c>
      <c r="AM121" s="115" t="n">
        <v>0.03</v>
      </c>
      <c r="AN121" s="115" t="n">
        <v>0.03</v>
      </c>
      <c r="AO121" s="115" t="n">
        <v>3</v>
      </c>
      <c r="AP121" s="115"/>
      <c r="AQ121" s="115"/>
      <c r="AR121" s="115"/>
      <c r="AS121" s="115"/>
      <c r="AT121" s="115"/>
      <c r="AU121" s="115"/>
      <c r="AV121" s="115"/>
      <c r="AW121" s="115"/>
      <c r="AX121" s="115"/>
      <c r="AY121" s="115"/>
      <c r="AZ121" s="115"/>
      <c r="BA121" s="115"/>
      <c r="BB121" s="115"/>
      <c r="BC121" s="115"/>
      <c r="BD121" s="115"/>
      <c r="BE121" s="115"/>
      <c r="BF121" s="115"/>
      <c r="BG121" s="115"/>
      <c r="BH121" s="115"/>
    </row>
    <row r="122">
      <c r="A122" s="119" t="n">
        <v>120</v>
      </c>
      <c r="B122" s="119" t="s">
        <v>1293</v>
      </c>
      <c r="C122" s="119" t="s">
        <v>1294</v>
      </c>
      <c r="D122" s="115"/>
      <c r="E122" s="115" t="str">
        <f>IFERROR(GEOMEAN(F122, G122), MAX(F122, G122))</f>
      </c>
      <c r="F122" s="115" t="str">
        <f>MAX(J122)</f>
      </c>
      <c r="G122" s="115" t="str">
        <f>MAX(AO122, AP122)</f>
      </c>
      <c r="H122" s="115"/>
      <c r="I122" s="115" t="n">
        <v>0.233</v>
      </c>
      <c r="J122" s="115" t="n">
        <v>1.79425837320574</v>
      </c>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t="n">
        <v>0</v>
      </c>
      <c r="AI122" s="115"/>
      <c r="AJ122" s="115"/>
      <c r="AK122" s="115" t="n">
        <v>0.12</v>
      </c>
      <c r="AL122" s="115" t="n">
        <v>0.03</v>
      </c>
      <c r="AM122" s="115" t="n">
        <v>0.03</v>
      </c>
      <c r="AN122" s="115" t="n">
        <v>0.03</v>
      </c>
      <c r="AO122" s="115" t="n">
        <v>3</v>
      </c>
      <c r="AP122" s="115"/>
      <c r="AQ122" s="115"/>
      <c r="AR122" s="115"/>
      <c r="AS122" s="115"/>
      <c r="AT122" s="115"/>
      <c r="AU122" s="115"/>
      <c r="AV122" s="115"/>
      <c r="AW122" s="115"/>
      <c r="AX122" s="115"/>
      <c r="AY122" s="115"/>
      <c r="AZ122" s="115"/>
      <c r="BA122" s="115"/>
      <c r="BB122" s="115"/>
      <c r="BC122" s="115"/>
      <c r="BD122" s="115"/>
      <c r="BE122" s="115"/>
      <c r="BF122" s="115"/>
      <c r="BG122" s="115"/>
      <c r="BH122" s="115"/>
    </row>
    <row r="123">
      <c r="A123" s="119" t="n">
        <v>121</v>
      </c>
      <c r="B123" s="119" t="s">
        <v>1299</v>
      </c>
      <c r="C123" s="119" t="s">
        <v>1300</v>
      </c>
      <c r="D123" s="115"/>
      <c r="E123" s="115" t="str">
        <f>IFERROR(GEOMEAN(F123, G123), MAX(F123, G123))</f>
      </c>
      <c r="F123" s="115" t="str">
        <f>MAX(J123)</f>
      </c>
      <c r="G123" s="115" t="str">
        <f>MAX(AO123, AP123)</f>
      </c>
      <c r="H123" s="115"/>
      <c r="I123" s="115" t="n">
        <v>0.577</v>
      </c>
      <c r="J123" s="115" t="n">
        <v>10</v>
      </c>
      <c r="K123" s="115" t="s">
        <v>1299</v>
      </c>
      <c r="L123" s="115" t="n">
        <v>853</v>
      </c>
      <c r="M123" s="115" t="s">
        <v>1617</v>
      </c>
      <c r="N123" s="115" t="n">
        <v>2020</v>
      </c>
      <c r="O123" s="115" t="n">
        <v>10</v>
      </c>
      <c r="P123" s="115" t="s">
        <v>1618</v>
      </c>
      <c r="Q123" s="115" t="n">
        <v>19961675.5627</v>
      </c>
      <c r="R123" s="115" t="n">
        <v>3350632.6875</v>
      </c>
      <c r="S123" s="115" t="n">
        <v>16.7853278497369</v>
      </c>
      <c r="T123" s="115" t="n">
        <v>0</v>
      </c>
      <c r="U123" s="115" t="n">
        <v>0</v>
      </c>
      <c r="V123" s="115" t="n">
        <v>0</v>
      </c>
      <c r="W123" s="115" t="n">
        <v>0</v>
      </c>
      <c r="X123" s="115" t="n">
        <v>0</v>
      </c>
      <c r="Y123" s="115" t="n">
        <v>0</v>
      </c>
      <c r="Z123" s="115" t="n">
        <v>16.7853278497369</v>
      </c>
      <c r="AA123" s="115"/>
      <c r="AB123" s="115" t="n">
        <v>0</v>
      </c>
      <c r="AC123" s="115"/>
      <c r="AD123" s="115" t="n">
        <v>16.7853278497369</v>
      </c>
      <c r="AE123" s="115" t="s">
        <v>1619</v>
      </c>
      <c r="AF123" s="115" t="n">
        <v>3</v>
      </c>
      <c r="AG123" s="115" t="n">
        <v>7</v>
      </c>
      <c r="AH123" s="115" t="n">
        <v>0</v>
      </c>
      <c r="AI123" s="115" t="n">
        <v>0.466397747</v>
      </c>
      <c r="AJ123" s="115" t="n">
        <v>10</v>
      </c>
      <c r="AK123" s="115" t="n">
        <v>0.15</v>
      </c>
      <c r="AL123" s="115"/>
      <c r="AM123" s="115"/>
      <c r="AN123" s="115" t="n">
        <v>0.15</v>
      </c>
      <c r="AO123" s="115" t="n">
        <v>5</v>
      </c>
      <c r="AP123" s="115"/>
      <c r="AQ123" s="115"/>
      <c r="AR123" s="115"/>
      <c r="AS123" s="115"/>
      <c r="AT123" s="115"/>
      <c r="AU123" s="115"/>
      <c r="AV123" s="115"/>
      <c r="AW123" s="115"/>
      <c r="AX123" s="115"/>
      <c r="AY123" s="115"/>
      <c r="AZ123" s="115"/>
      <c r="BA123" s="115"/>
      <c r="BB123" s="115"/>
      <c r="BC123" s="115"/>
      <c r="BD123" s="115"/>
      <c r="BE123" s="115"/>
      <c r="BF123" s="115"/>
      <c r="BG123" s="115"/>
      <c r="BH123" s="115"/>
    </row>
    <row r="124">
      <c r="A124" s="119" t="n">
        <v>122</v>
      </c>
      <c r="B124" s="119" t="s">
        <v>1303</v>
      </c>
      <c r="C124" s="119" t="s">
        <v>1304</v>
      </c>
      <c r="D124" s="115"/>
      <c r="E124" s="115" t="str">
        <f>IFERROR(GEOMEAN(F124, G124), MAX(F124, G124))</f>
      </c>
      <c r="F124" s="115" t="str">
        <f>MAX(J124)</f>
      </c>
      <c r="G124" s="115" t="str">
        <f>MAX(AO124, AP124)</f>
      </c>
      <c r="H124" s="115"/>
      <c r="I124" s="115" t="n">
        <v>0.256</v>
      </c>
      <c r="J124" s="115" t="n">
        <v>2.3444976076555</v>
      </c>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t="n">
        <v>0</v>
      </c>
      <c r="AI124" s="115"/>
      <c r="AJ124" s="115"/>
      <c r="AK124" s="115" t="n">
        <v>0.01</v>
      </c>
      <c r="AL124" s="115" t="n">
        <v>0.14</v>
      </c>
      <c r="AM124" s="115" t="n">
        <v>0.13</v>
      </c>
      <c r="AN124" s="115" t="n">
        <v>0.13</v>
      </c>
      <c r="AO124" s="115" t="n">
        <v>5</v>
      </c>
      <c r="AP124" s="115"/>
      <c r="AQ124" s="115"/>
      <c r="AR124" s="115"/>
      <c r="AS124" s="115"/>
      <c r="AT124" s="115"/>
      <c r="AU124" s="115"/>
      <c r="AV124" s="115"/>
      <c r="AW124" s="115"/>
      <c r="AX124" s="115"/>
      <c r="AY124" s="115"/>
      <c r="AZ124" s="115"/>
      <c r="BA124" s="115"/>
      <c r="BB124" s="115"/>
      <c r="BC124" s="115"/>
      <c r="BD124" s="115"/>
      <c r="BE124" s="115"/>
      <c r="BF124" s="115"/>
      <c r="BG124" s="115"/>
      <c r="BH124" s="115"/>
    </row>
    <row r="125">
      <c r="A125" s="119" t="n">
        <v>123</v>
      </c>
      <c r="B125" s="119" t="s">
        <v>1306</v>
      </c>
      <c r="C125" s="119" t="s">
        <v>1307</v>
      </c>
      <c r="D125" s="115"/>
      <c r="E125" s="115" t="str">
        <f>IFERROR(GEOMEAN(F125, G125), MAX(F125, G125))</f>
      </c>
      <c r="F125" s="115" t="str">
        <f>MAX(J125)</f>
      </c>
      <c r="G125" s="115" t="str">
        <f>MAX(AO125, AP125)</f>
      </c>
      <c r="H125" s="115"/>
      <c r="I125" s="115" t="n">
        <v>0.546</v>
      </c>
      <c r="J125" s="115" t="n">
        <v>9.28229665071771</v>
      </c>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t="n">
        <v>0</v>
      </c>
      <c r="AI125" s="115"/>
      <c r="AJ125" s="115"/>
      <c r="AK125" s="115" t="n">
        <v>0.04</v>
      </c>
      <c r="AL125" s="115" t="n">
        <v>0.03</v>
      </c>
      <c r="AM125" s="115"/>
      <c r="AN125" s="115" t="n">
        <v>0.03</v>
      </c>
      <c r="AO125" s="115" t="n">
        <v>3</v>
      </c>
      <c r="AP125" s="115"/>
      <c r="AQ125" s="115"/>
      <c r="AR125" s="115"/>
      <c r="AS125" s="115"/>
      <c r="AT125" s="115"/>
      <c r="AU125" s="115"/>
      <c r="AV125" s="115"/>
      <c r="AW125" s="115"/>
      <c r="AX125" s="115"/>
      <c r="AY125" s="115"/>
      <c r="AZ125" s="115"/>
      <c r="BA125" s="115"/>
      <c r="BB125" s="115"/>
      <c r="BC125" s="115"/>
      <c r="BD125" s="115"/>
      <c r="BE125" s="115"/>
      <c r="BF125" s="115"/>
      <c r="BG125" s="115"/>
      <c r="BH125" s="115"/>
    </row>
    <row r="126">
      <c r="A126" s="119" t="n">
        <v>124</v>
      </c>
      <c r="B126" s="119" t="s">
        <v>1311</v>
      </c>
      <c r="C126" s="119" t="s">
        <v>1312</v>
      </c>
      <c r="D126" s="115"/>
      <c r="E126" s="115" t="str">
        <f>IFERROR(GEOMEAN(F126, G126), MAX(F126, G126))</f>
      </c>
      <c r="F126" s="115" t="str">
        <f>MAX(J126)</f>
      </c>
      <c r="G126" s="115" t="str">
        <f>MAX(AO126, AP126)</f>
      </c>
      <c r="H126" s="115"/>
      <c r="I126" s="115" t="n">
        <v>0.606</v>
      </c>
      <c r="J126" s="115" t="n">
        <v>10</v>
      </c>
      <c r="K126" s="115" t="s">
        <v>1311</v>
      </c>
      <c r="L126" s="115" t="n">
        <v>236</v>
      </c>
      <c r="M126" s="115" t="s">
        <v>1617</v>
      </c>
      <c r="N126" s="115" t="n">
        <v>2020</v>
      </c>
      <c r="O126" s="115" t="n">
        <v>10</v>
      </c>
      <c r="P126" s="115" t="s">
        <v>1618</v>
      </c>
      <c r="Q126" s="115" t="n">
        <v>24312523.16471</v>
      </c>
      <c r="R126" s="115" t="n">
        <v>4209997.82826</v>
      </c>
      <c r="S126" s="115" t="n">
        <v>17.3161699414682</v>
      </c>
      <c r="T126" s="115" t="n">
        <v>0</v>
      </c>
      <c r="U126" s="115" t="n">
        <v>0</v>
      </c>
      <c r="V126" s="115" t="n">
        <v>5801402.21886</v>
      </c>
      <c r="W126" s="115" t="n">
        <v>23.8617858770036</v>
      </c>
      <c r="X126" s="115" t="n">
        <v>0</v>
      </c>
      <c r="Y126" s="115" t="n">
        <v>0</v>
      </c>
      <c r="Z126" s="115" t="n">
        <v>3.51679767750752</v>
      </c>
      <c r="AA126" s="115"/>
      <c r="AB126" s="115" t="n">
        <v>10.062413613043</v>
      </c>
      <c r="AC126" s="115"/>
      <c r="AD126" s="115" t="n">
        <v>-6.54561593553543</v>
      </c>
      <c r="AE126" s="115" t="s">
        <v>1621</v>
      </c>
      <c r="AF126" s="115" t="n">
        <v>3</v>
      </c>
      <c r="AG126" s="115" t="n">
        <v>10</v>
      </c>
      <c r="AH126" s="115" t="n">
        <v>0</v>
      </c>
      <c r="AI126" s="115" t="n">
        <v>0.216210932</v>
      </c>
      <c r="AJ126" s="115" t="n">
        <v>10</v>
      </c>
      <c r="AK126" s="115" t="n">
        <v>0.04</v>
      </c>
      <c r="AL126" s="115"/>
      <c r="AM126" s="115"/>
      <c r="AN126" s="115" t="n">
        <v>0.04</v>
      </c>
      <c r="AO126" s="115" t="n">
        <v>3</v>
      </c>
      <c r="AP126" s="115" t="n">
        <v>10</v>
      </c>
      <c r="AQ126" s="115"/>
      <c r="AR126" s="115"/>
      <c r="AS126" s="115"/>
      <c r="AT126" s="115"/>
      <c r="AU126" s="115"/>
      <c r="AV126" s="115"/>
      <c r="AW126" s="115"/>
      <c r="AX126" s="115"/>
      <c r="AY126" s="115"/>
      <c r="AZ126" s="115"/>
      <c r="BA126" s="115"/>
      <c r="BB126" s="115"/>
      <c r="BC126" s="115"/>
      <c r="BD126" s="115"/>
      <c r="BE126" s="115"/>
      <c r="BF126" s="115"/>
      <c r="BG126" s="115"/>
      <c r="BH126" s="115"/>
    </row>
    <row r="127">
      <c r="A127" s="119" t="n">
        <v>125</v>
      </c>
      <c r="B127" s="119" t="s">
        <v>1318</v>
      </c>
      <c r="C127" s="119" t="s">
        <v>1319</v>
      </c>
      <c r="D127" s="115"/>
      <c r="E127" s="115" t="str">
        <f>IFERROR(GEOMEAN(F127, G127), MAX(F127, G127))</f>
      </c>
      <c r="F127" s="115" t="str">
        <f>MAX(J127)</f>
      </c>
      <c r="G127" s="115" t="str">
        <f>MAX(AO127, AP127)</f>
      </c>
      <c r="H127" s="115"/>
      <c r="I127" s="115" t="n">
        <v>0.513</v>
      </c>
      <c r="J127" s="115" t="n">
        <v>8.49282296650718</v>
      </c>
      <c r="K127" s="115" t="s">
        <v>1318</v>
      </c>
      <c r="L127" s="115" t="n">
        <v>1102</v>
      </c>
      <c r="M127" s="115" t="s">
        <v>1617</v>
      </c>
      <c r="N127" s="115" t="n">
        <v>2020</v>
      </c>
      <c r="O127" s="115" t="n">
        <v>10</v>
      </c>
      <c r="P127" s="115" t="s">
        <v>1618</v>
      </c>
      <c r="Q127" s="115" t="n">
        <v>206131832.32882</v>
      </c>
      <c r="R127" s="115" t="n">
        <v>15596968.65648</v>
      </c>
      <c r="S127" s="115" t="n">
        <v>7.56650172866063</v>
      </c>
      <c r="T127" s="115" t="n">
        <v>627764.93758</v>
      </c>
      <c r="U127" s="115" t="n">
        <v>0.304545363269558</v>
      </c>
      <c r="V127" s="115" t="n">
        <v>9529865.09398</v>
      </c>
      <c r="W127" s="115" t="n">
        <v>4.62318943479726</v>
      </c>
      <c r="X127" s="115" t="n">
        <v>533911.59383</v>
      </c>
      <c r="Y127" s="115" t="n">
        <v>0.259014625639338</v>
      </c>
      <c r="Z127" s="115" t="n">
        <v>5.53369613296994</v>
      </c>
      <c r="AA127" s="115" t="n">
        <v>-0.695454636730442</v>
      </c>
      <c r="AB127" s="115" t="n">
        <v>-3.41818157486726</v>
      </c>
      <c r="AC127" s="115" t="n">
        <v>-0.740985374360662</v>
      </c>
      <c r="AD127" s="115" t="n">
        <v>2.94331229386338</v>
      </c>
      <c r="AE127" s="115" t="s">
        <v>1621</v>
      </c>
      <c r="AF127" s="115" t="n">
        <v>4</v>
      </c>
      <c r="AG127" s="115" t="n">
        <v>10</v>
      </c>
      <c r="AH127" s="115" t="n">
        <v>10</v>
      </c>
      <c r="AI127" s="115" t="n">
        <v>0.058721064</v>
      </c>
      <c r="AJ127" s="115" t="n">
        <v>2.9360532</v>
      </c>
      <c r="AK127" s="115" t="n">
        <v>0.15</v>
      </c>
      <c r="AL127" s="115" t="n">
        <v>0.05</v>
      </c>
      <c r="AM127" s="115" t="n">
        <v>0.04</v>
      </c>
      <c r="AN127" s="115" t="n">
        <v>0.04</v>
      </c>
      <c r="AO127" s="115" t="n">
        <v>3</v>
      </c>
      <c r="AP127" s="115" t="n">
        <v>10</v>
      </c>
      <c r="AQ127" s="115"/>
      <c r="AR127" s="115"/>
      <c r="AS127" s="115"/>
      <c r="AT127" s="115"/>
      <c r="AU127" s="115"/>
      <c r="AV127" s="115"/>
      <c r="AW127" s="115"/>
      <c r="AX127" s="115"/>
      <c r="AY127" s="115"/>
      <c r="AZ127" s="115"/>
      <c r="BA127" s="115"/>
      <c r="BB127" s="115"/>
      <c r="BC127" s="115"/>
      <c r="BD127" s="115"/>
      <c r="BE127" s="115"/>
      <c r="BF127" s="115"/>
      <c r="BG127" s="115"/>
      <c r="BH127" s="115"/>
    </row>
    <row r="128">
      <c r="A128" s="119" t="n">
        <v>126</v>
      </c>
      <c r="B128" s="119" t="s">
        <v>1326</v>
      </c>
      <c r="C128" s="119" t="s">
        <v>1327</v>
      </c>
      <c r="D128" s="115"/>
      <c r="E128" s="115" t="str">
        <f>IFERROR(GEOMEAN(F128, G128), MAX(F128, G128))</f>
      </c>
      <c r="F128" s="115" t="str">
        <f>MAX(J128)</f>
      </c>
      <c r="G128" s="115" t="str">
        <f>MAX(AO128, AP128)</f>
      </c>
      <c r="H128" s="115"/>
      <c r="I128" s="115" t="n">
        <v>0.442</v>
      </c>
      <c r="J128" s="115" t="n">
        <v>6.79425837320574</v>
      </c>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t="n">
        <v>0</v>
      </c>
      <c r="AI128" s="115"/>
      <c r="AJ128" s="115"/>
      <c r="AK128" s="115" t="n">
        <v>0.04</v>
      </c>
      <c r="AL128" s="115" t="n">
        <v>0.03</v>
      </c>
      <c r="AM128" s="115" t="n">
        <v>0.04</v>
      </c>
      <c r="AN128" s="115" t="n">
        <v>0.04</v>
      </c>
      <c r="AO128" s="115" t="n">
        <v>3</v>
      </c>
      <c r="AP128" s="115"/>
      <c r="AQ128" s="115"/>
      <c r="AR128" s="115"/>
      <c r="AS128" s="115"/>
      <c r="AT128" s="115"/>
      <c r="AU128" s="115"/>
      <c r="AV128" s="115"/>
      <c r="AW128" s="115"/>
      <c r="AX128" s="115"/>
      <c r="AY128" s="115"/>
      <c r="AZ128" s="115"/>
      <c r="BA128" s="115"/>
      <c r="BB128" s="115"/>
      <c r="BC128" s="115"/>
      <c r="BD128" s="115"/>
      <c r="BE128" s="115"/>
      <c r="BF128" s="115"/>
      <c r="BG128" s="115"/>
      <c r="BH128" s="115"/>
    </row>
    <row r="129">
      <c r="A129" s="119" t="n">
        <v>127</v>
      </c>
      <c r="B129" s="119" t="s">
        <v>1330</v>
      </c>
      <c r="C129" s="119" t="s">
        <v>1331</v>
      </c>
      <c r="D129" s="115"/>
      <c r="E129" s="115" t="str">
        <f>IFERROR(GEOMEAN(F129, G129), MAX(F129, G129))</f>
      </c>
      <c r="F129" s="115" t="str">
        <f>MAX(J129)</f>
      </c>
      <c r="G129" s="115" t="str">
        <f>MAX(AO129, AP129)</f>
      </c>
      <c r="H129" s="115"/>
      <c r="I129" s="115" t="n">
        <v>0.155</v>
      </c>
      <c r="J129" s="115" t="n">
        <v>0</v>
      </c>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t="n">
        <v>0</v>
      </c>
      <c r="AI129" s="115"/>
      <c r="AJ129" s="115"/>
      <c r="AK129" s="115" t="n">
        <v>0.03</v>
      </c>
      <c r="AL129" s="115"/>
      <c r="AM129" s="115"/>
      <c r="AN129" s="115" t="n">
        <v>0.03</v>
      </c>
      <c r="AO129" s="115" t="n">
        <v>3</v>
      </c>
      <c r="AP129" s="115"/>
      <c r="AQ129" s="115"/>
      <c r="AR129" s="115"/>
      <c r="AS129" s="115"/>
      <c r="AT129" s="115"/>
      <c r="AU129" s="115"/>
      <c r="AV129" s="115"/>
      <c r="AW129" s="115"/>
      <c r="AX129" s="115"/>
      <c r="AY129" s="115"/>
      <c r="AZ129" s="115"/>
      <c r="BA129" s="115"/>
      <c r="BB129" s="115"/>
      <c r="BC129" s="115"/>
      <c r="BD129" s="115"/>
      <c r="BE129" s="115"/>
      <c r="BF129" s="115"/>
      <c r="BG129" s="115"/>
      <c r="BH129" s="115"/>
    </row>
    <row r="130">
      <c r="A130" s="119" t="n">
        <v>128</v>
      </c>
      <c r="B130" s="119" t="s">
        <v>1335</v>
      </c>
      <c r="C130" s="119" t="s">
        <v>1336</v>
      </c>
      <c r="D130" s="115"/>
      <c r="E130" s="115" t="str">
        <f>IFERROR(GEOMEAN(F130, G130), MAX(F130, G130))</f>
      </c>
      <c r="F130" s="115" t="str">
        <f>MAX(J130)</f>
      </c>
      <c r="G130" s="115" t="str">
        <f>MAX(AO130, AP130)</f>
      </c>
      <c r="H130" s="115"/>
      <c r="I130" s="115" t="n">
        <v>0.149</v>
      </c>
      <c r="J130" s="115" t="n">
        <v>0</v>
      </c>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t="n">
        <v>0</v>
      </c>
      <c r="AI130" s="115"/>
      <c r="AJ130" s="115"/>
      <c r="AK130" s="115" t="n">
        <v>0.04</v>
      </c>
      <c r="AL130" s="115" t="n">
        <v>0.05</v>
      </c>
      <c r="AM130" s="115" t="n">
        <v>0.03</v>
      </c>
      <c r="AN130" s="115" t="n">
        <v>0.03</v>
      </c>
      <c r="AO130" s="115" t="n">
        <v>3</v>
      </c>
      <c r="AP130" s="115"/>
      <c r="AQ130" s="115"/>
      <c r="AR130" s="115"/>
      <c r="AS130" s="115"/>
      <c r="AT130" s="115"/>
      <c r="AU130" s="115"/>
      <c r="AV130" s="115"/>
      <c r="AW130" s="115"/>
      <c r="AX130" s="115"/>
      <c r="AY130" s="115"/>
      <c r="AZ130" s="115"/>
      <c r="BA130" s="115"/>
      <c r="BB130" s="115"/>
      <c r="BC130" s="115"/>
      <c r="BD130" s="115"/>
      <c r="BE130" s="115"/>
      <c r="BF130" s="115"/>
      <c r="BG130" s="115"/>
      <c r="BH130" s="115"/>
    </row>
    <row r="131">
      <c r="A131" s="119" t="n">
        <v>129</v>
      </c>
      <c r="B131" s="119" t="s">
        <v>1339</v>
      </c>
      <c r="C131" s="119" t="s">
        <v>1340</v>
      </c>
      <c r="D131" s="115"/>
      <c r="E131" s="115" t="str">
        <f>IFERROR(GEOMEAN(F131, G131), MAX(F131, G131))</f>
      </c>
      <c r="F131" s="115" t="str">
        <f>MAX(J131)</f>
      </c>
      <c r="G131" s="115" t="str">
        <f>MAX(AO131, AP131)</f>
      </c>
      <c r="H131" s="115"/>
      <c r="I131" s="115" t="n">
        <v>0.536</v>
      </c>
      <c r="J131" s="115" t="n">
        <v>9.04306220095694</v>
      </c>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t="n">
        <v>0</v>
      </c>
      <c r="AI131" s="115"/>
      <c r="AJ131" s="115"/>
      <c r="AK131" s="115" t="n">
        <v>0.08</v>
      </c>
      <c r="AL131" s="115" t="n">
        <v>0.05</v>
      </c>
      <c r="AM131" s="115"/>
      <c r="AN131" s="115" t="n">
        <v>0.05</v>
      </c>
      <c r="AO131" s="115" t="n">
        <v>3</v>
      </c>
      <c r="AP131" s="115"/>
      <c r="AQ131" s="115"/>
      <c r="AR131" s="115"/>
      <c r="AS131" s="115"/>
      <c r="AT131" s="115"/>
      <c r="AU131" s="115"/>
      <c r="AV131" s="115"/>
      <c r="AW131" s="115"/>
      <c r="AX131" s="115"/>
      <c r="AY131" s="115"/>
      <c r="AZ131" s="115"/>
      <c r="BA131" s="115"/>
      <c r="BB131" s="115"/>
      <c r="BC131" s="115"/>
      <c r="BD131" s="115"/>
      <c r="BE131" s="115"/>
      <c r="BF131" s="115"/>
      <c r="BG131" s="115"/>
      <c r="BH131" s="115"/>
    </row>
    <row r="132">
      <c r="A132" s="119" t="n">
        <v>130</v>
      </c>
      <c r="B132" s="119" t="s">
        <v>1344</v>
      </c>
      <c r="C132" s="119" t="s">
        <v>1345</v>
      </c>
      <c r="D132" s="115"/>
      <c r="E132" s="115" t="str">
        <f>IFERROR(GEOMEAN(F132, G132), MAX(F132, G132))</f>
      </c>
      <c r="F132" s="115" t="str">
        <f>MAX(J132)</f>
      </c>
      <c r="G132" s="115" t="str">
        <f>MAX(AO132, AP132)</f>
      </c>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t="n">
        <v>0</v>
      </c>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row>
    <row r="133">
      <c r="A133" s="119" t="n">
        <v>131</v>
      </c>
      <c r="B133" s="119" t="s">
        <v>1346</v>
      </c>
      <c r="C133" s="119" t="s">
        <v>1347</v>
      </c>
      <c r="D133" s="115"/>
      <c r="E133" s="115" t="str">
        <f>IFERROR(GEOMEAN(F133, G133), MAX(F133, G133))</f>
      </c>
      <c r="F133" s="115" t="str">
        <f>MAX(J133)</f>
      </c>
      <c r="G133" s="115" t="str">
        <f>MAX(AO133, AP133)</f>
      </c>
      <c r="H133" s="115"/>
      <c r="I133" s="115" t="n">
        <v>0.235</v>
      </c>
      <c r="J133" s="115" t="n">
        <v>1.84210526315789</v>
      </c>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t="n">
        <v>0</v>
      </c>
      <c r="AI133" s="115"/>
      <c r="AJ133" s="115"/>
      <c r="AK133" s="115" t="n">
        <v>0.04</v>
      </c>
      <c r="AL133" s="115" t="n">
        <v>0.04</v>
      </c>
      <c r="AM133" s="115"/>
      <c r="AN133" s="115" t="n">
        <v>0.04</v>
      </c>
      <c r="AO133" s="115" t="n">
        <v>3</v>
      </c>
      <c r="AP133" s="115"/>
      <c r="AQ133" s="115"/>
      <c r="AR133" s="115"/>
      <c r="AS133" s="115"/>
      <c r="AT133" s="115"/>
      <c r="AU133" s="115"/>
      <c r="AV133" s="115"/>
      <c r="AW133" s="115"/>
      <c r="AX133" s="115"/>
      <c r="AY133" s="115"/>
      <c r="AZ133" s="115"/>
      <c r="BA133" s="115"/>
      <c r="BB133" s="115"/>
      <c r="BC133" s="115"/>
      <c r="BD133" s="115"/>
      <c r="BE133" s="115"/>
      <c r="BF133" s="115"/>
      <c r="BG133" s="115"/>
      <c r="BH133" s="115"/>
    </row>
    <row r="134">
      <c r="A134" s="119" t="n">
        <v>132</v>
      </c>
      <c r="B134" s="119" t="s">
        <v>1350</v>
      </c>
      <c r="C134" s="119" t="s">
        <v>1351</v>
      </c>
      <c r="D134" s="115"/>
      <c r="E134" s="115" t="str">
        <f>IFERROR(GEOMEAN(F134, G134), MAX(F134, G134))</f>
      </c>
      <c r="F134" s="115" t="str">
        <f>MAX(J134)</f>
      </c>
      <c r="G134" s="115" t="str">
        <f>MAX(AO134, AP134)</f>
      </c>
      <c r="H134" s="115"/>
      <c r="I134" s="115" t="n">
        <v>0.293</v>
      </c>
      <c r="J134" s="115" t="n">
        <v>3.22966507177033</v>
      </c>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t="n">
        <v>0</v>
      </c>
      <c r="AI134" s="115"/>
      <c r="AJ134" s="115"/>
      <c r="AK134" s="115" t="n">
        <v>0.02</v>
      </c>
      <c r="AL134" s="115" t="n">
        <v>0.03</v>
      </c>
      <c r="AM134" s="115"/>
      <c r="AN134" s="115" t="n">
        <v>0.03</v>
      </c>
      <c r="AO134" s="115" t="n">
        <v>3</v>
      </c>
      <c r="AP134" s="115"/>
      <c r="AQ134" s="115"/>
      <c r="AR134" s="115"/>
      <c r="AS134" s="115"/>
      <c r="AT134" s="115"/>
      <c r="AU134" s="115"/>
      <c r="AV134" s="115"/>
      <c r="AW134" s="115"/>
      <c r="AX134" s="115"/>
      <c r="AY134" s="115"/>
      <c r="AZ134" s="115"/>
      <c r="BA134" s="115"/>
      <c r="BB134" s="115"/>
      <c r="BC134" s="115"/>
      <c r="BD134" s="115"/>
      <c r="BE134" s="115"/>
      <c r="BF134" s="115"/>
      <c r="BG134" s="115"/>
      <c r="BH134" s="115"/>
    </row>
    <row r="135">
      <c r="A135" s="119" t="n">
        <v>133</v>
      </c>
      <c r="B135" s="119" t="s">
        <v>1354</v>
      </c>
      <c r="C135" s="119" t="s">
        <v>1355</v>
      </c>
      <c r="D135" s="115"/>
      <c r="E135" s="115" t="str">
        <f>IFERROR(GEOMEAN(F135, G135), MAX(F135, G135))</f>
      </c>
      <c r="F135" s="115" t="str">
        <f>MAX(J135)</f>
      </c>
      <c r="G135" s="115" t="str">
        <f>MAX(AO135, AP135)</f>
      </c>
      <c r="H135" s="115"/>
      <c r="I135" s="115" t="n">
        <v>0.435</v>
      </c>
      <c r="J135" s="115" t="n">
        <v>6.62679425837321</v>
      </c>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t="n">
        <v>0</v>
      </c>
      <c r="AI135" s="115"/>
      <c r="AJ135" s="115"/>
      <c r="AK135" s="115" t="n">
        <v>0.12</v>
      </c>
      <c r="AL135" s="115" t="n">
        <v>0.12</v>
      </c>
      <c r="AM135" s="115" t="n">
        <v>0.15</v>
      </c>
      <c r="AN135" s="115" t="n">
        <v>0.15</v>
      </c>
      <c r="AO135" s="115" t="n">
        <v>5</v>
      </c>
      <c r="AP135" s="115"/>
      <c r="AQ135" s="115"/>
      <c r="AR135" s="115"/>
      <c r="AS135" s="115"/>
      <c r="AT135" s="115"/>
      <c r="AU135" s="115"/>
      <c r="AV135" s="115"/>
      <c r="AW135" s="115"/>
      <c r="AX135" s="115"/>
      <c r="AY135" s="115"/>
      <c r="AZ135" s="115"/>
      <c r="BA135" s="115"/>
      <c r="BB135" s="115"/>
      <c r="BC135" s="115"/>
      <c r="BD135" s="115"/>
      <c r="BE135" s="115"/>
      <c r="BF135" s="115"/>
      <c r="BG135" s="115"/>
      <c r="BH135" s="115"/>
    </row>
    <row r="136">
      <c r="A136" s="119" t="n">
        <v>134</v>
      </c>
      <c r="B136" s="119" t="s">
        <v>1361</v>
      </c>
      <c r="C136" s="119" t="s">
        <v>1362</v>
      </c>
      <c r="D136" s="115"/>
      <c r="E136" s="115" t="str">
        <f>IFERROR(GEOMEAN(F136, G136), MAX(F136, G136))</f>
      </c>
      <c r="F136" s="115" t="str">
        <f>MAX(J136)</f>
      </c>
      <c r="G136" s="115" t="str">
        <f>MAX(AO136, AP136)</f>
      </c>
      <c r="H136" s="115"/>
      <c r="I136" s="115" t="n">
        <v>0.371</v>
      </c>
      <c r="J136" s="115" t="n">
        <v>5.09569377990431</v>
      </c>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t="n">
        <v>0</v>
      </c>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row>
    <row r="137">
      <c r="A137" s="119" t="n">
        <v>135</v>
      </c>
      <c r="B137" s="119" t="s">
        <v>1365</v>
      </c>
      <c r="C137" s="119" t="s">
        <v>1366</v>
      </c>
      <c r="D137" s="115"/>
      <c r="E137" s="115" t="str">
        <f>IFERROR(GEOMEAN(F137, G137), MAX(F137, G137))</f>
      </c>
      <c r="F137" s="115" t="str">
        <f>MAX(J137)</f>
      </c>
      <c r="G137" s="115" t="str">
        <f>MAX(AO137, AP137)</f>
      </c>
      <c r="H137" s="115"/>
      <c r="I137" s="115" t="n">
        <v>0.436</v>
      </c>
      <c r="J137" s="115" t="n">
        <v>6.65071770334928</v>
      </c>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t="n">
        <v>0</v>
      </c>
      <c r="AI137" s="115"/>
      <c r="AJ137" s="115"/>
      <c r="AK137" s="115" t="n">
        <v>0.02</v>
      </c>
      <c r="AL137" s="115" t="n">
        <v>0.02</v>
      </c>
      <c r="AM137" s="115" t="n">
        <v>0.02</v>
      </c>
      <c r="AN137" s="115" t="n">
        <v>0.02</v>
      </c>
      <c r="AO137" s="115" t="n">
        <v>1</v>
      </c>
      <c r="AP137" s="115"/>
      <c r="AQ137" s="115"/>
      <c r="AR137" s="115"/>
      <c r="AS137" s="115"/>
      <c r="AT137" s="115"/>
      <c r="AU137" s="115"/>
      <c r="AV137" s="115"/>
      <c r="AW137" s="115"/>
      <c r="AX137" s="115"/>
      <c r="AY137" s="115"/>
      <c r="AZ137" s="115"/>
      <c r="BA137" s="115"/>
      <c r="BB137" s="115"/>
      <c r="BC137" s="115"/>
      <c r="BD137" s="115"/>
      <c r="BE137" s="115"/>
      <c r="BF137" s="115"/>
      <c r="BG137" s="115"/>
      <c r="BH137" s="115"/>
    </row>
    <row r="138">
      <c r="A138" s="119" t="n">
        <v>136</v>
      </c>
      <c r="B138" s="119" t="s">
        <v>1369</v>
      </c>
      <c r="C138" s="119" t="s">
        <v>1370</v>
      </c>
      <c r="D138" s="115"/>
      <c r="E138" s="115" t="str">
        <f>IFERROR(GEOMEAN(F138, G138), MAX(F138, G138))</f>
      </c>
      <c r="F138" s="115" t="str">
        <f>MAX(J138)</f>
      </c>
      <c r="G138" s="115" t="str">
        <f>MAX(AO138, AP138)</f>
      </c>
      <c r="H138" s="115"/>
      <c r="I138" s="115" t="n">
        <v>0.459</v>
      </c>
      <c r="J138" s="115" t="n">
        <v>7.20095693779904</v>
      </c>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t="n">
        <v>0</v>
      </c>
      <c r="AI138" s="115"/>
      <c r="AJ138" s="115"/>
      <c r="AK138" s="115" t="n">
        <v>0.03</v>
      </c>
      <c r="AL138" s="115" t="n">
        <v>0.03</v>
      </c>
      <c r="AM138" s="115" t="n">
        <v>0.03</v>
      </c>
      <c r="AN138" s="115" t="n">
        <v>0.03</v>
      </c>
      <c r="AO138" s="115" t="n">
        <v>3</v>
      </c>
      <c r="AP138" s="115"/>
      <c r="AQ138" s="115"/>
      <c r="AR138" s="115"/>
      <c r="AS138" s="115"/>
      <c r="AT138" s="115"/>
      <c r="AU138" s="115"/>
      <c r="AV138" s="115"/>
      <c r="AW138" s="115"/>
      <c r="AX138" s="115"/>
      <c r="AY138" s="115"/>
      <c r="AZ138" s="115"/>
      <c r="BA138" s="115"/>
      <c r="BB138" s="115"/>
      <c r="BC138" s="115"/>
      <c r="BD138" s="115"/>
      <c r="BE138" s="115"/>
      <c r="BF138" s="115"/>
      <c r="BG138" s="115"/>
      <c r="BH138" s="115"/>
    </row>
    <row r="139">
      <c r="A139" s="119" t="n">
        <v>137</v>
      </c>
      <c r="B139" s="119" t="s">
        <v>1374</v>
      </c>
      <c r="C139" s="119" t="s">
        <v>1375</v>
      </c>
      <c r="D139" s="115"/>
      <c r="E139" s="115" t="str">
        <f>IFERROR(GEOMEAN(F139, G139), MAX(F139, G139))</f>
      </c>
      <c r="F139" s="115" t="str">
        <f>MAX(J139)</f>
      </c>
      <c r="G139" s="115" t="str">
        <f>MAX(AO139, AP139)</f>
      </c>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t="n">
        <v>0</v>
      </c>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row>
    <row r="140">
      <c r="A140" s="119" t="n">
        <v>138</v>
      </c>
      <c r="B140" s="119" t="s">
        <v>1377</v>
      </c>
      <c r="C140" s="119" t="s">
        <v>1378</v>
      </c>
      <c r="D140" s="115"/>
      <c r="E140" s="115" t="str">
        <f>IFERROR(GEOMEAN(F140, G140), MAX(F140, G140))</f>
      </c>
      <c r="F140" s="115" t="str">
        <f>MAX(J140)</f>
      </c>
      <c r="G140" s="115" t="str">
        <f>MAX(AO140, AP140)</f>
      </c>
      <c r="H140" s="115"/>
      <c r="I140" s="115" t="n">
        <v>0.607</v>
      </c>
      <c r="J140" s="115" t="n">
        <v>10</v>
      </c>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t="n">
        <v>0</v>
      </c>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row>
    <row r="141">
      <c r="A141" s="119" t="n">
        <v>139</v>
      </c>
      <c r="B141" s="119" t="s">
        <v>1381</v>
      </c>
      <c r="C141" s="119" t="s">
        <v>1382</v>
      </c>
      <c r="D141" s="115"/>
      <c r="E141" s="115" t="str">
        <f>IFERROR(GEOMEAN(F141, G141), MAX(F141, G141))</f>
      </c>
      <c r="F141" s="115" t="str">
        <f>MAX(J141)</f>
      </c>
      <c r="G141" s="115" t="str">
        <f>MAX(AO141, AP141)</f>
      </c>
      <c r="H141" s="115"/>
      <c r="I141" s="115" t="n">
        <v>0.191</v>
      </c>
      <c r="J141" s="115" t="n">
        <v>0.789473684210526</v>
      </c>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t="n">
        <v>0</v>
      </c>
      <c r="AI141" s="115"/>
      <c r="AJ141" s="115"/>
      <c r="AK141" s="115" t="n">
        <v>0.07</v>
      </c>
      <c r="AL141" s="115" t="n">
        <v>0.06</v>
      </c>
      <c r="AM141" s="115" t="n">
        <v>0.06</v>
      </c>
      <c r="AN141" s="115" t="n">
        <v>0.06</v>
      </c>
      <c r="AO141" s="115" t="n">
        <v>5</v>
      </c>
      <c r="AP141" s="115"/>
      <c r="AQ141" s="115"/>
      <c r="AR141" s="115"/>
      <c r="AS141" s="115"/>
      <c r="AT141" s="115"/>
      <c r="AU141" s="115"/>
      <c r="AV141" s="115"/>
      <c r="AW141" s="115"/>
      <c r="AX141" s="115"/>
      <c r="AY141" s="115"/>
      <c r="AZ141" s="115"/>
      <c r="BA141" s="115"/>
      <c r="BB141" s="115"/>
      <c r="BC141" s="115"/>
      <c r="BD141" s="115"/>
      <c r="BE141" s="115"/>
      <c r="BF141" s="115"/>
      <c r="BG141" s="115"/>
      <c r="BH141" s="115"/>
    </row>
    <row r="142">
      <c r="A142" s="119" t="n">
        <v>140</v>
      </c>
      <c r="B142" s="119" t="s">
        <v>1385</v>
      </c>
      <c r="C142" s="119" t="s">
        <v>1386</v>
      </c>
      <c r="D142" s="115"/>
      <c r="E142" s="115" t="str">
        <f>IFERROR(GEOMEAN(F142, G142), MAX(F142, G142))</f>
      </c>
      <c r="F142" s="115" t="str">
        <f>MAX(J142)</f>
      </c>
      <c r="G142" s="115" t="str">
        <f>MAX(AO142, AP142)</f>
      </c>
      <c r="H142" s="115"/>
      <c r="I142" s="115" t="n">
        <v>0.519</v>
      </c>
      <c r="J142" s="115" t="n">
        <v>8.63636363636364</v>
      </c>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t="n">
        <v>0</v>
      </c>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row>
    <row r="143">
      <c r="A143" s="119" t="n">
        <v>141</v>
      </c>
      <c r="B143" s="119" t="s">
        <v>1387</v>
      </c>
      <c r="C143" s="119" t="s">
        <v>1388</v>
      </c>
      <c r="D143" s="115"/>
      <c r="E143" s="115" t="str">
        <f>IFERROR(GEOMEAN(F143, G143), MAX(F143, G143))</f>
      </c>
      <c r="F143" s="115" t="str">
        <f>MAX(J143)</f>
      </c>
      <c r="G143" s="115" t="str">
        <f>MAX(AO143, AP143)</f>
      </c>
      <c r="H143" s="115"/>
      <c r="I143" s="115" t="n">
        <v>0.158</v>
      </c>
      <c r="J143" s="115" t="n">
        <v>0</v>
      </c>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t="n">
        <v>0</v>
      </c>
      <c r="AI143" s="115"/>
      <c r="AJ143" s="115"/>
      <c r="AK143" s="115" t="n">
        <v>0.04</v>
      </c>
      <c r="AL143" s="115" t="n">
        <v>0.02</v>
      </c>
      <c r="AM143" s="115" t="n">
        <v>0.03</v>
      </c>
      <c r="AN143" s="115" t="n">
        <v>0.03</v>
      </c>
      <c r="AO143" s="115" t="n">
        <v>3</v>
      </c>
      <c r="AP143" s="115"/>
      <c r="AQ143" s="115"/>
      <c r="AR143" s="115"/>
      <c r="AS143" s="115"/>
      <c r="AT143" s="115"/>
      <c r="AU143" s="115"/>
      <c r="AV143" s="115"/>
      <c r="AW143" s="115"/>
      <c r="AX143" s="115"/>
      <c r="AY143" s="115"/>
      <c r="AZ143" s="115"/>
      <c r="BA143" s="115"/>
      <c r="BB143" s="115"/>
      <c r="BC143" s="115"/>
      <c r="BD143" s="115"/>
      <c r="BE143" s="115"/>
      <c r="BF143" s="115"/>
      <c r="BG143" s="115"/>
      <c r="BH143" s="115"/>
    </row>
    <row r="144">
      <c r="A144" s="119" t="n">
        <v>142</v>
      </c>
      <c r="B144" s="119" t="s">
        <v>1390</v>
      </c>
      <c r="C144" s="119" t="s">
        <v>1391</v>
      </c>
      <c r="D144" s="115"/>
      <c r="E144" s="115" t="str">
        <f>IFERROR(GEOMEAN(F144, G144), MAX(F144, G144))</f>
      </c>
      <c r="F144" s="115" t="str">
        <f>MAX(J144)</f>
      </c>
      <c r="G144" s="115" t="str">
        <f>MAX(AO144, AP144)</f>
      </c>
      <c r="H144" s="115"/>
      <c r="I144" s="115" t="n">
        <v>0.379</v>
      </c>
      <c r="J144" s="115" t="n">
        <v>5.28708133971292</v>
      </c>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t="n">
        <v>0</v>
      </c>
      <c r="AI144" s="115"/>
      <c r="AJ144" s="115"/>
      <c r="AK144" s="115" t="n">
        <v>0.02</v>
      </c>
      <c r="AL144" s="115" t="n">
        <v>-0.01</v>
      </c>
      <c r="AM144" s="115" t="n">
        <v>-0.02</v>
      </c>
      <c r="AN144" s="115" t="n">
        <v>-0.02</v>
      </c>
      <c r="AO144" s="115" t="n">
        <v>1</v>
      </c>
      <c r="AP144" s="115"/>
      <c r="AQ144" s="115"/>
      <c r="AR144" s="115"/>
      <c r="AS144" s="115"/>
      <c r="AT144" s="115"/>
      <c r="AU144" s="115"/>
      <c r="AV144" s="115"/>
      <c r="AW144" s="115"/>
      <c r="AX144" s="115"/>
      <c r="AY144" s="115"/>
      <c r="AZ144" s="115"/>
      <c r="BA144" s="115"/>
      <c r="BB144" s="115"/>
      <c r="BC144" s="115"/>
      <c r="BD144" s="115"/>
      <c r="BE144" s="115"/>
      <c r="BF144" s="115"/>
      <c r="BG144" s="115"/>
      <c r="BH144" s="115"/>
    </row>
    <row r="145">
      <c r="A145" s="119" t="n">
        <v>143</v>
      </c>
      <c r="B145" s="119" t="s">
        <v>1395</v>
      </c>
      <c r="C145" s="119" t="s">
        <v>1396</v>
      </c>
      <c r="D145" s="115"/>
      <c r="E145" s="115" t="str">
        <f>IFERROR(GEOMEAN(F145, G145), MAX(F145, G145))</f>
      </c>
      <c r="F145" s="115" t="str">
        <f>MAX(J145)</f>
      </c>
      <c r="G145" s="115" t="str">
        <f>MAX(AO145, AP145)</f>
      </c>
      <c r="H145" s="115"/>
      <c r="I145" s="115" t="n">
        <v>0.119</v>
      </c>
      <c r="J145" s="115" t="n">
        <v>0</v>
      </c>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t="n">
        <v>0</v>
      </c>
      <c r="AI145" s="115"/>
      <c r="AJ145" s="115"/>
      <c r="AK145" s="115" t="n">
        <v>0.01</v>
      </c>
      <c r="AL145" s="115" t="n">
        <v>0</v>
      </c>
      <c r="AM145" s="115" t="n">
        <v>-0.01</v>
      </c>
      <c r="AN145" s="115" t="n">
        <v>-0.01</v>
      </c>
      <c r="AO145" s="115" t="n">
        <v>1</v>
      </c>
      <c r="AP145" s="115"/>
      <c r="AQ145" s="115"/>
      <c r="AR145" s="115"/>
      <c r="AS145" s="115"/>
      <c r="AT145" s="115"/>
      <c r="AU145" s="115"/>
      <c r="AV145" s="115"/>
      <c r="AW145" s="115"/>
      <c r="AX145" s="115"/>
      <c r="AY145" s="115"/>
      <c r="AZ145" s="115"/>
      <c r="BA145" s="115"/>
      <c r="BB145" s="115"/>
      <c r="BC145" s="115"/>
      <c r="BD145" s="115"/>
      <c r="BE145" s="115"/>
      <c r="BF145" s="115"/>
      <c r="BG145" s="115"/>
      <c r="BH145" s="115"/>
    </row>
    <row r="146">
      <c r="A146" s="119" t="n">
        <v>144</v>
      </c>
      <c r="B146" s="119" t="s">
        <v>1398</v>
      </c>
      <c r="C146" s="119" t="s">
        <v>1399</v>
      </c>
      <c r="D146" s="115"/>
      <c r="E146" s="115" t="str">
        <f>IFERROR(GEOMEAN(F146, G146), MAX(F146, G146))</f>
      </c>
      <c r="F146" s="115" t="str">
        <f>MAX(J146)</f>
      </c>
      <c r="G146" s="115" t="str">
        <f>MAX(AO146, AP146)</f>
      </c>
      <c r="H146" s="115"/>
      <c r="I146" s="115" t="n">
        <v>0.261</v>
      </c>
      <c r="J146" s="115" t="n">
        <v>2.46411483253589</v>
      </c>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t="n">
        <v>0</v>
      </c>
      <c r="AI146" s="115"/>
      <c r="AJ146" s="115"/>
      <c r="AK146" s="115" t="n">
        <v>0.06</v>
      </c>
      <c r="AL146" s="115" t="n">
        <v>0.05</v>
      </c>
      <c r="AM146" s="115" t="n">
        <v>0.05</v>
      </c>
      <c r="AN146" s="115" t="n">
        <v>0.05</v>
      </c>
      <c r="AO146" s="115" t="n">
        <v>3</v>
      </c>
      <c r="AP146" s="115"/>
      <c r="AQ146" s="115"/>
      <c r="AR146" s="115"/>
      <c r="AS146" s="115"/>
      <c r="AT146" s="115"/>
      <c r="AU146" s="115"/>
      <c r="AV146" s="115"/>
      <c r="AW146" s="115"/>
      <c r="AX146" s="115"/>
      <c r="AY146" s="115"/>
      <c r="AZ146" s="115"/>
      <c r="BA146" s="115"/>
      <c r="BB146" s="115"/>
      <c r="BC146" s="115"/>
      <c r="BD146" s="115"/>
      <c r="BE146" s="115"/>
      <c r="BF146" s="115"/>
      <c r="BG146" s="115"/>
      <c r="BH146" s="115"/>
    </row>
    <row r="147">
      <c r="A147" s="119" t="n">
        <v>145</v>
      </c>
      <c r="B147" s="119" t="s">
        <v>1402</v>
      </c>
      <c r="C147" s="119" t="s">
        <v>1403</v>
      </c>
      <c r="D147" s="115"/>
      <c r="E147" s="115" t="str">
        <f>IFERROR(GEOMEAN(F147, G147), MAX(F147, G147))</f>
      </c>
      <c r="F147" s="115" t="str">
        <f>MAX(J147)</f>
      </c>
      <c r="G147" s="115" t="str">
        <f>MAX(AO147, AP147)</f>
      </c>
      <c r="H147" s="115"/>
      <c r="I147" s="115" t="n">
        <v>0.266</v>
      </c>
      <c r="J147" s="115" t="n">
        <v>2.58373205741627</v>
      </c>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t="n">
        <v>0</v>
      </c>
      <c r="AI147" s="115"/>
      <c r="AJ147" s="115"/>
      <c r="AK147" s="115" t="n">
        <v>0.04</v>
      </c>
      <c r="AL147" s="115"/>
      <c r="AM147" s="115" t="n">
        <v>0.04</v>
      </c>
      <c r="AN147" s="115" t="n">
        <v>0.04</v>
      </c>
      <c r="AO147" s="115" t="n">
        <v>3</v>
      </c>
      <c r="AP147" s="115"/>
      <c r="AQ147" s="115"/>
      <c r="AR147" s="115"/>
      <c r="AS147" s="115"/>
      <c r="AT147" s="115"/>
      <c r="AU147" s="115"/>
      <c r="AV147" s="115"/>
      <c r="AW147" s="115"/>
      <c r="AX147" s="115"/>
      <c r="AY147" s="115"/>
      <c r="AZ147" s="115"/>
      <c r="BA147" s="115"/>
      <c r="BB147" s="115"/>
      <c r="BC147" s="115"/>
      <c r="BD147" s="115"/>
      <c r="BE147" s="115"/>
      <c r="BF147" s="115"/>
      <c r="BG147" s="115"/>
      <c r="BH147" s="115"/>
    </row>
    <row r="148">
      <c r="A148" s="119" t="n">
        <v>146</v>
      </c>
      <c r="B148" s="119" t="s">
        <v>1406</v>
      </c>
      <c r="C148" s="119" t="s">
        <v>1407</v>
      </c>
      <c r="D148" s="115"/>
      <c r="E148" s="115" t="str">
        <f>IFERROR(GEOMEAN(F148, G148), MAX(F148, G148))</f>
      </c>
      <c r="F148" s="115" t="str">
        <f>MAX(J148)</f>
      </c>
      <c r="G148" s="115" t="str">
        <f>MAX(AO148, AP148)</f>
      </c>
      <c r="H148" s="115"/>
      <c r="I148" s="115" t="n">
        <v>0.537</v>
      </c>
      <c r="J148" s="115" t="n">
        <v>9.06698564593302</v>
      </c>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t="n">
        <v>0</v>
      </c>
      <c r="AI148" s="115"/>
      <c r="AJ148" s="115"/>
      <c r="AK148" s="115" t="n">
        <v>0.19</v>
      </c>
      <c r="AL148" s="115" t="n">
        <v>0.14</v>
      </c>
      <c r="AM148" s="115" t="n">
        <v>0.14</v>
      </c>
      <c r="AN148" s="115" t="n">
        <v>0.14</v>
      </c>
      <c r="AO148" s="115" t="n">
        <v>5</v>
      </c>
      <c r="AP148" s="115"/>
      <c r="AQ148" s="115"/>
      <c r="AR148" s="115"/>
      <c r="AS148" s="115"/>
      <c r="AT148" s="115"/>
      <c r="AU148" s="115"/>
      <c r="AV148" s="115"/>
      <c r="AW148" s="115"/>
      <c r="AX148" s="115"/>
      <c r="AY148" s="115"/>
      <c r="AZ148" s="115"/>
      <c r="BA148" s="115"/>
      <c r="BB148" s="115"/>
      <c r="BC148" s="115"/>
      <c r="BD148" s="115"/>
      <c r="BE148" s="115"/>
      <c r="BF148" s="115"/>
      <c r="BG148" s="115"/>
      <c r="BH148" s="115"/>
    </row>
    <row r="149">
      <c r="A149" s="119" t="n">
        <v>147</v>
      </c>
      <c r="B149" s="119" t="s">
        <v>1409</v>
      </c>
      <c r="C149" s="119" t="s">
        <v>1410</v>
      </c>
      <c r="D149" s="115"/>
      <c r="E149" s="115" t="str">
        <f>IFERROR(GEOMEAN(F149, G149), MAX(F149, G149))</f>
      </c>
      <c r="F149" s="115" t="str">
        <f>MAX(J149)</f>
      </c>
      <c r="G149" s="115" t="str">
        <f>MAX(AO149, AP149)</f>
      </c>
      <c r="H149" s="115"/>
      <c r="I149" s="115" t="n">
        <v>0.258</v>
      </c>
      <c r="J149" s="115" t="n">
        <v>2.39234449760766</v>
      </c>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t="n">
        <v>0</v>
      </c>
      <c r="AI149" s="115"/>
      <c r="AJ149" s="115"/>
      <c r="AK149" s="115" t="n">
        <v>0.06</v>
      </c>
      <c r="AL149" s="115" t="n">
        <v>0.07</v>
      </c>
      <c r="AM149" s="115" t="n">
        <v>0.07</v>
      </c>
      <c r="AN149" s="115" t="n">
        <v>0.07</v>
      </c>
      <c r="AO149" s="115" t="n">
        <v>5</v>
      </c>
      <c r="AP149" s="115"/>
      <c r="AQ149" s="115"/>
      <c r="AR149" s="115"/>
      <c r="AS149" s="115"/>
      <c r="AT149" s="115"/>
      <c r="AU149" s="115"/>
      <c r="AV149" s="115"/>
      <c r="AW149" s="115"/>
      <c r="AX149" s="115"/>
      <c r="AY149" s="115"/>
      <c r="AZ149" s="115"/>
      <c r="BA149" s="115"/>
      <c r="BB149" s="115"/>
      <c r="BC149" s="115"/>
      <c r="BD149" s="115"/>
      <c r="BE149" s="115"/>
      <c r="BF149" s="115"/>
      <c r="BG149" s="115"/>
      <c r="BH149" s="115"/>
    </row>
    <row r="150">
      <c r="A150" s="119" t="n">
        <v>148</v>
      </c>
      <c r="B150" s="119" t="s">
        <v>1412</v>
      </c>
      <c r="C150" s="119" t="s">
        <v>1413</v>
      </c>
      <c r="D150" s="115"/>
      <c r="E150" s="115" t="str">
        <f>IFERROR(GEOMEAN(F150, G150), MAX(F150, G150))</f>
      </c>
      <c r="F150" s="115" t="str">
        <f>MAX(J150)</f>
      </c>
      <c r="G150" s="115" t="str">
        <f>MAX(AO150, AP150)</f>
      </c>
      <c r="H150" s="115"/>
      <c r="I150" s="115" t="n">
        <v>0.576</v>
      </c>
      <c r="J150" s="115" t="n">
        <v>10</v>
      </c>
      <c r="K150" s="115" t="s">
        <v>1412</v>
      </c>
      <c r="L150" s="115" t="n">
        <v>624</v>
      </c>
      <c r="M150" s="115" t="s">
        <v>1617</v>
      </c>
      <c r="N150" s="115" t="n">
        <v>2020</v>
      </c>
      <c r="O150" s="115" t="n">
        <v>10</v>
      </c>
      <c r="P150" s="115" t="s">
        <v>1618</v>
      </c>
      <c r="Q150" s="115" t="n">
        <v>45255925.53269</v>
      </c>
      <c r="R150" s="115" t="n">
        <v>9343038.25019</v>
      </c>
      <c r="S150" s="115" t="n">
        <v>20.6448948733601</v>
      </c>
      <c r="T150" s="115" t="n">
        <v>575858.875</v>
      </c>
      <c r="U150" s="115" t="n">
        <v>1.27244966978752</v>
      </c>
      <c r="V150" s="115" t="n">
        <v>4397108.15629</v>
      </c>
      <c r="W150" s="115" t="n">
        <v>9.71609375906766</v>
      </c>
      <c r="X150" s="115" t="n">
        <v>0</v>
      </c>
      <c r="Y150" s="115" t="n">
        <v>0</v>
      </c>
      <c r="Z150" s="115" t="n">
        <v>7.9439081145366</v>
      </c>
      <c r="AA150" s="115"/>
      <c r="AB150" s="115" t="n">
        <v>-4.51444401578801</v>
      </c>
      <c r="AC150" s="115"/>
      <c r="AD150" s="115" t="n">
        <v>10.9288011142925</v>
      </c>
      <c r="AE150" s="115" t="s">
        <v>1621</v>
      </c>
      <c r="AF150" s="115" t="n">
        <v>4</v>
      </c>
      <c r="AG150" s="115" t="n">
        <v>10</v>
      </c>
      <c r="AH150" s="115" t="n">
        <v>10</v>
      </c>
      <c r="AI150" s="115" t="n">
        <v>0.412665588</v>
      </c>
      <c r="AJ150" s="115" t="n">
        <v>10</v>
      </c>
      <c r="AK150" s="115"/>
      <c r="AL150" s="115"/>
      <c r="AM150" s="115"/>
      <c r="AN150" s="115"/>
      <c r="AO150" s="115"/>
      <c r="AP150" s="115" t="n">
        <v>10</v>
      </c>
      <c r="AQ150" s="115"/>
      <c r="AR150" s="115"/>
      <c r="AS150" s="115"/>
      <c r="AT150" s="115"/>
      <c r="AU150" s="115"/>
      <c r="AV150" s="115"/>
      <c r="AW150" s="115"/>
      <c r="AX150" s="115"/>
      <c r="AY150" s="115"/>
      <c r="AZ150" s="115"/>
      <c r="BA150" s="115"/>
      <c r="BB150" s="115"/>
      <c r="BC150" s="115"/>
      <c r="BD150" s="115"/>
      <c r="BE150" s="115"/>
      <c r="BF150" s="115"/>
      <c r="BG150" s="115"/>
      <c r="BH150" s="115"/>
    </row>
    <row r="151">
      <c r="A151" s="119" t="n">
        <v>149</v>
      </c>
      <c r="B151" s="119" t="s">
        <v>1419</v>
      </c>
      <c r="C151" s="119" t="s">
        <v>1420</v>
      </c>
      <c r="D151" s="115"/>
      <c r="E151" s="115" t="str">
        <f>IFERROR(GEOMEAN(F151, G151), MAX(F151, G151))</f>
      </c>
      <c r="F151" s="115" t="str">
        <f>MAX(J151)</f>
      </c>
      <c r="G151" s="115" t="str">
        <f>MAX(AO151, AP151)</f>
      </c>
      <c r="H151" s="115"/>
      <c r="I151" s="115" t="n">
        <v>0.467</v>
      </c>
      <c r="J151" s="115" t="n">
        <v>7.39234449760766</v>
      </c>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t="n">
        <v>0</v>
      </c>
      <c r="AI151" s="115"/>
      <c r="AJ151" s="115"/>
      <c r="AK151" s="115" t="n">
        <v>0.04</v>
      </c>
      <c r="AL151" s="115" t="n">
        <v>0.03</v>
      </c>
      <c r="AM151" s="115" t="n">
        <v>0.02</v>
      </c>
      <c r="AN151" s="115" t="n">
        <v>0.02</v>
      </c>
      <c r="AO151" s="115" t="n">
        <v>1</v>
      </c>
      <c r="AP151" s="115"/>
      <c r="AQ151" s="115"/>
      <c r="AR151" s="115"/>
      <c r="AS151" s="115"/>
      <c r="AT151" s="115"/>
      <c r="AU151" s="115"/>
      <c r="AV151" s="115"/>
      <c r="AW151" s="115"/>
      <c r="AX151" s="115"/>
      <c r="AY151" s="115"/>
      <c r="AZ151" s="115"/>
      <c r="BA151" s="115"/>
      <c r="BB151" s="115"/>
      <c r="BC151" s="115"/>
      <c r="BD151" s="115"/>
      <c r="BE151" s="115"/>
      <c r="BF151" s="115"/>
      <c r="BG151" s="115"/>
      <c r="BH151" s="115"/>
    </row>
    <row r="152">
      <c r="A152" s="119" t="n">
        <v>150</v>
      </c>
      <c r="B152" s="119" t="s">
        <v>1424</v>
      </c>
      <c r="C152" s="119" t="s">
        <v>1425</v>
      </c>
      <c r="D152" s="115"/>
      <c r="E152" s="115" t="str">
        <f>IFERROR(GEOMEAN(F152, G152), MAX(F152, G152))</f>
      </c>
      <c r="F152" s="115" t="str">
        <f>MAX(J152)</f>
      </c>
      <c r="G152" s="115" t="str">
        <f>MAX(AO152, AP152)</f>
      </c>
      <c r="H152" s="115"/>
      <c r="I152" s="115" t="n">
        <v>0.101</v>
      </c>
      <c r="J152" s="115" t="n">
        <v>0</v>
      </c>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t="n">
        <v>0</v>
      </c>
      <c r="AI152" s="115"/>
      <c r="AJ152" s="115"/>
      <c r="AK152" s="115" t="n">
        <v>0.03</v>
      </c>
      <c r="AL152" s="115" t="n">
        <v>0.02</v>
      </c>
      <c r="AM152" s="115"/>
      <c r="AN152" s="115" t="n">
        <v>0.02</v>
      </c>
      <c r="AO152" s="115" t="n">
        <v>1</v>
      </c>
      <c r="AP152" s="115"/>
      <c r="AQ152" s="115"/>
      <c r="AR152" s="115"/>
      <c r="AS152" s="115"/>
      <c r="AT152" s="115"/>
      <c r="AU152" s="115"/>
      <c r="AV152" s="115"/>
      <c r="AW152" s="115"/>
      <c r="AX152" s="115"/>
      <c r="AY152" s="115"/>
      <c r="AZ152" s="115"/>
      <c r="BA152" s="115"/>
      <c r="BB152" s="115"/>
      <c r="BC152" s="115"/>
      <c r="BD152" s="115"/>
      <c r="BE152" s="115"/>
      <c r="BF152" s="115"/>
      <c r="BG152" s="115"/>
      <c r="BH152" s="115"/>
    </row>
    <row r="153">
      <c r="A153" s="119" t="n">
        <v>151</v>
      </c>
      <c r="B153" s="119" t="s">
        <v>1427</v>
      </c>
      <c r="C153" s="119" t="s">
        <v>1428</v>
      </c>
      <c r="D153" s="115"/>
      <c r="E153" s="115" t="str">
        <f>IFERROR(GEOMEAN(F153, G153), MAX(F153, G153))</f>
      </c>
      <c r="F153" s="115" t="str">
        <f>MAX(J153)</f>
      </c>
      <c r="G153" s="115" t="str">
        <f>MAX(AO153, AP153)</f>
      </c>
      <c r="H153" s="115"/>
      <c r="I153" s="115" t="n">
        <v>0.54</v>
      </c>
      <c r="J153" s="115" t="n">
        <v>9.13875598086125</v>
      </c>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t="n">
        <v>0</v>
      </c>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row>
    <row r="154">
      <c r="A154" s="119" t="n">
        <v>152</v>
      </c>
      <c r="B154" s="119" t="s">
        <v>1430</v>
      </c>
      <c r="C154" s="119" t="s">
        <v>1431</v>
      </c>
      <c r="D154" s="115"/>
      <c r="E154" s="115" t="str">
        <f>IFERROR(GEOMEAN(F154, G154), MAX(F154, G154))</f>
      </c>
      <c r="F154" s="115" t="str">
        <f>MAX(J154)</f>
      </c>
      <c r="G154" s="115" t="str">
        <f>MAX(AO154, AP154)</f>
      </c>
      <c r="H154" s="115"/>
      <c r="I154" s="115" t="n">
        <v>0.561</v>
      </c>
      <c r="J154" s="115" t="n">
        <v>9.64114832535885</v>
      </c>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t="n">
        <v>0</v>
      </c>
      <c r="AI154" s="115"/>
      <c r="AJ154" s="115"/>
      <c r="AK154" s="115" t="n">
        <v>0.11</v>
      </c>
      <c r="AL154" s="115" t="n">
        <v>0.17</v>
      </c>
      <c r="AM154" s="115"/>
      <c r="AN154" s="115" t="n">
        <v>0.17</v>
      </c>
      <c r="AO154" s="115" t="n">
        <v>5</v>
      </c>
      <c r="AP154" s="115" t="n">
        <v>10</v>
      </c>
      <c r="AQ154" s="115"/>
      <c r="AR154" s="115"/>
      <c r="AS154" s="115"/>
      <c r="AT154" s="115"/>
      <c r="AU154" s="115"/>
      <c r="AV154" s="115"/>
      <c r="AW154" s="115"/>
      <c r="AX154" s="115"/>
      <c r="AY154" s="115"/>
      <c r="AZ154" s="115"/>
      <c r="BA154" s="115"/>
      <c r="BB154" s="115"/>
      <c r="BC154" s="115"/>
      <c r="BD154" s="115"/>
      <c r="BE154" s="115"/>
      <c r="BF154" s="115"/>
      <c r="BG154" s="115"/>
      <c r="BH154" s="115"/>
    </row>
    <row r="155">
      <c r="A155" s="119" t="n">
        <v>153</v>
      </c>
      <c r="B155" s="119" t="s">
        <v>1435</v>
      </c>
      <c r="C155" s="119" t="s">
        <v>1436</v>
      </c>
      <c r="D155" s="115"/>
      <c r="E155" s="115" t="str">
        <f>IFERROR(GEOMEAN(F155, G155), MAX(F155, G155))</f>
      </c>
      <c r="F155" s="115" t="str">
        <f>MAX(J155)</f>
      </c>
      <c r="G155" s="115" t="str">
        <f>MAX(AO155, AP155)</f>
      </c>
      <c r="H155" s="115"/>
      <c r="I155" s="115" t="n">
        <v>0.366</v>
      </c>
      <c r="J155" s="115" t="n">
        <v>4.97607655502392</v>
      </c>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t="n">
        <v>0</v>
      </c>
      <c r="AI155" s="115"/>
      <c r="AJ155" s="115"/>
      <c r="AK155" s="115" t="n">
        <v>0.02</v>
      </c>
      <c r="AL155" s="115" t="n">
        <v>0.02</v>
      </c>
      <c r="AM155" s="115" t="n">
        <v>0.03</v>
      </c>
      <c r="AN155" s="115" t="n">
        <v>0.03</v>
      </c>
      <c r="AO155" s="115" t="n">
        <v>3</v>
      </c>
      <c r="AP155" s="115"/>
      <c r="AQ155" s="115"/>
      <c r="AR155" s="115"/>
      <c r="AS155" s="115"/>
      <c r="AT155" s="115"/>
      <c r="AU155" s="115"/>
      <c r="AV155" s="115"/>
      <c r="AW155" s="115"/>
      <c r="AX155" s="115"/>
      <c r="AY155" s="115"/>
      <c r="AZ155" s="115"/>
      <c r="BA155" s="115"/>
      <c r="BB155" s="115"/>
      <c r="BC155" s="115"/>
      <c r="BD155" s="115"/>
      <c r="BE155" s="115"/>
      <c r="BF155" s="115"/>
      <c r="BG155" s="115"/>
      <c r="BH155" s="115"/>
    </row>
    <row r="156">
      <c r="A156" s="119" t="n">
        <v>154</v>
      </c>
      <c r="B156" s="119" t="s">
        <v>1440</v>
      </c>
      <c r="C156" s="119" t="s">
        <v>1441</v>
      </c>
      <c r="D156" s="115"/>
      <c r="E156" s="115" t="str">
        <f>IFERROR(GEOMEAN(F156, G156), MAX(F156, G156))</f>
      </c>
      <c r="F156" s="115" t="str">
        <f>MAX(J156)</f>
      </c>
      <c r="G156" s="115" t="str">
        <f>MAX(AO156, AP156)</f>
      </c>
      <c r="H156" s="115"/>
      <c r="I156" s="115" t="n">
        <v>0.775</v>
      </c>
      <c r="J156" s="115" t="n">
        <v>10</v>
      </c>
      <c r="K156" s="115" t="s">
        <v>1440</v>
      </c>
      <c r="L156" s="115" t="n">
        <v>0</v>
      </c>
      <c r="M156" s="115" t="s">
        <v>1617</v>
      </c>
      <c r="N156" s="115" t="n">
        <v>2020</v>
      </c>
      <c r="O156" s="115" t="n">
        <v>10</v>
      </c>
      <c r="P156" s="115" t="s">
        <v>1618</v>
      </c>
      <c r="Q156" s="115" t="n">
        <v>12372753.03379</v>
      </c>
      <c r="R156" s="115" t="n">
        <v>4334461.88888</v>
      </c>
      <c r="S156" s="115" t="n">
        <v>35.0323155812015</v>
      </c>
      <c r="T156" s="115" t="n">
        <v>0</v>
      </c>
      <c r="U156" s="115" t="n">
        <v>0</v>
      </c>
      <c r="V156" s="115" t="n">
        <v>2650527.94358</v>
      </c>
      <c r="W156" s="115" t="n">
        <v>21.422297336263</v>
      </c>
      <c r="X156" s="115" t="n">
        <v>0</v>
      </c>
      <c r="Y156" s="115" t="n">
        <v>0</v>
      </c>
      <c r="Z156" s="115" t="n">
        <v>-20.0843546698418</v>
      </c>
      <c r="AA156" s="115"/>
      <c r="AB156" s="115" t="n">
        <v>2.59588739517268</v>
      </c>
      <c r="AC156" s="115"/>
      <c r="AD156" s="115" t="n">
        <v>13.6100182449385</v>
      </c>
      <c r="AE156" s="115" t="s">
        <v>1619</v>
      </c>
      <c r="AF156" s="115" t="n">
        <v>3</v>
      </c>
      <c r="AG156" s="115" t="n">
        <v>7</v>
      </c>
      <c r="AH156" s="115" t="n">
        <v>0</v>
      </c>
      <c r="AI156" s="115" t="n">
        <v>0.363166906</v>
      </c>
      <c r="AJ156" s="115" t="n">
        <v>10</v>
      </c>
      <c r="AK156" s="115" t="n">
        <v>0.08</v>
      </c>
      <c r="AL156" s="115" t="n">
        <v>0.06</v>
      </c>
      <c r="AM156" s="115"/>
      <c r="AN156" s="115" t="n">
        <v>0.06</v>
      </c>
      <c r="AO156" s="115" t="n">
        <v>5</v>
      </c>
      <c r="AP156" s="115" t="n">
        <v>10</v>
      </c>
      <c r="AQ156" s="115"/>
      <c r="AR156" s="115"/>
      <c r="AS156" s="115"/>
      <c r="AT156" s="115"/>
      <c r="AU156" s="115"/>
      <c r="AV156" s="115"/>
      <c r="AW156" s="115"/>
      <c r="AX156" s="115"/>
      <c r="AY156" s="115"/>
      <c r="AZ156" s="115"/>
      <c r="BA156" s="115"/>
      <c r="BB156" s="115"/>
      <c r="BC156" s="115"/>
      <c r="BD156" s="115"/>
      <c r="BE156" s="115"/>
      <c r="BF156" s="115"/>
      <c r="BG156" s="115"/>
      <c r="BH156" s="115"/>
    </row>
    <row r="157">
      <c r="A157" s="119" t="n">
        <v>155</v>
      </c>
      <c r="B157" s="119" t="s">
        <v>1444</v>
      </c>
      <c r="C157" s="119" t="s">
        <v>1445</v>
      </c>
      <c r="D157" s="115"/>
      <c r="E157" s="115" t="str">
        <f>IFERROR(GEOMEAN(F157, G157), MAX(F157, G157))</f>
      </c>
      <c r="F157" s="115" t="str">
        <f>MAX(J157)</f>
      </c>
      <c r="G157" s="115" t="str">
        <f>MAX(AO157, AP157)</f>
      </c>
      <c r="H157" s="115"/>
      <c r="I157" s="115" t="n">
        <v>0.321</v>
      </c>
      <c r="J157" s="115" t="n">
        <v>3.89952153110048</v>
      </c>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t="n">
        <v>0</v>
      </c>
      <c r="AI157" s="115"/>
      <c r="AJ157" s="115"/>
      <c r="AK157" s="115" t="n">
        <v>0</v>
      </c>
      <c r="AL157" s="115" t="n">
        <v>0.02</v>
      </c>
      <c r="AM157" s="115" t="n">
        <v>0.04</v>
      </c>
      <c r="AN157" s="115" t="n">
        <v>0.04</v>
      </c>
      <c r="AO157" s="115" t="n">
        <v>3</v>
      </c>
      <c r="AP157" s="115"/>
      <c r="AQ157" s="115"/>
      <c r="AR157" s="115"/>
      <c r="AS157" s="115"/>
      <c r="AT157" s="115"/>
      <c r="AU157" s="115"/>
      <c r="AV157" s="115"/>
      <c r="AW157" s="115"/>
      <c r="AX157" s="115"/>
      <c r="AY157" s="115"/>
      <c r="AZ157" s="115"/>
      <c r="BA157" s="115"/>
      <c r="BB157" s="115"/>
      <c r="BC157" s="115"/>
      <c r="BD157" s="115"/>
      <c r="BE157" s="115"/>
      <c r="BF157" s="115"/>
      <c r="BG157" s="115"/>
      <c r="BH157" s="115"/>
    </row>
    <row r="158">
      <c r="A158" s="119" t="n">
        <v>156</v>
      </c>
      <c r="B158" s="119" t="s">
        <v>1448</v>
      </c>
      <c r="C158" s="119" t="s">
        <v>1449</v>
      </c>
      <c r="D158" s="115"/>
      <c r="E158" s="115" t="str">
        <f>IFERROR(GEOMEAN(F158, G158), MAX(F158, G158))</f>
      </c>
      <c r="F158" s="115" t="str">
        <f>MAX(J158)</f>
      </c>
      <c r="G158" s="115" t="str">
        <f>MAX(AO158, AP158)</f>
      </c>
      <c r="H158" s="115"/>
      <c r="I158" s="115" t="n">
        <v>0.752</v>
      </c>
      <c r="J158" s="115" t="n">
        <v>10</v>
      </c>
      <c r="K158" s="115" t="s">
        <v>1448</v>
      </c>
      <c r="L158" s="115" t="n">
        <v>74</v>
      </c>
      <c r="M158" s="115" t="s">
        <v>1617</v>
      </c>
      <c r="N158" s="115" t="n">
        <v>2020</v>
      </c>
      <c r="O158" s="115" t="n">
        <v>10</v>
      </c>
      <c r="P158" s="115" t="s">
        <v>1618</v>
      </c>
      <c r="Q158" s="115" t="n">
        <v>14183489.8064</v>
      </c>
      <c r="R158" s="115" t="n">
        <v>0</v>
      </c>
      <c r="S158" s="115" t="n">
        <v>0</v>
      </c>
      <c r="T158" s="115" t="n">
        <v>0</v>
      </c>
      <c r="U158" s="115" t="n">
        <v>0</v>
      </c>
      <c r="V158" s="115" t="n">
        <v>0</v>
      </c>
      <c r="W158" s="115" t="n">
        <v>0</v>
      </c>
      <c r="X158" s="115" t="n">
        <v>0</v>
      </c>
      <c r="Y158" s="115" t="n">
        <v>0</v>
      </c>
      <c r="Z158" s="115" t="n">
        <v>-92.9480684456185</v>
      </c>
      <c r="AA158" s="115" t="n">
        <v>-1</v>
      </c>
      <c r="AB158" s="115" t="n">
        <v>-96.6911226252073</v>
      </c>
      <c r="AC158" s="115" t="n">
        <v>-1</v>
      </c>
      <c r="AD158" s="115" t="n">
        <v>0</v>
      </c>
      <c r="AE158" s="115" t="s">
        <v>1619</v>
      </c>
      <c r="AF158" s="115" t="n">
        <v>5</v>
      </c>
      <c r="AG158" s="115" t="n">
        <v>9</v>
      </c>
      <c r="AH158" s="115" t="n">
        <v>10</v>
      </c>
      <c r="AI158" s="115" t="n">
        <v>0.889669262</v>
      </c>
      <c r="AJ158" s="115" t="n">
        <v>10</v>
      </c>
      <c r="AK158" s="115" t="n">
        <v>0.47</v>
      </c>
      <c r="AL158" s="115"/>
      <c r="AM158" s="115"/>
      <c r="AN158" s="115" t="n">
        <v>0.47</v>
      </c>
      <c r="AO158" s="115" t="n">
        <v>7</v>
      </c>
      <c r="AP158" s="115" t="n">
        <v>10</v>
      </c>
      <c r="AQ158" s="115"/>
      <c r="AR158" s="115"/>
      <c r="AS158" s="115"/>
      <c r="AT158" s="115"/>
      <c r="AU158" s="115"/>
      <c r="AV158" s="115"/>
      <c r="AW158" s="115"/>
      <c r="AX158" s="115"/>
      <c r="AY158" s="115"/>
      <c r="AZ158" s="115"/>
      <c r="BA158" s="115"/>
      <c r="BB158" s="115"/>
      <c r="BC158" s="115"/>
      <c r="BD158" s="115"/>
      <c r="BE158" s="115"/>
      <c r="BF158" s="115"/>
      <c r="BG158" s="115"/>
      <c r="BH158" s="115"/>
    </row>
    <row r="159">
      <c r="A159" s="119" t="n">
        <v>157</v>
      </c>
      <c r="B159" s="119" t="s">
        <v>1455</v>
      </c>
      <c r="C159" s="119" t="s">
        <v>1456</v>
      </c>
      <c r="D159" s="115"/>
      <c r="E159" s="115" t="str">
        <f>IFERROR(GEOMEAN(F159, G159), MAX(F159, G159))</f>
      </c>
      <c r="F159" s="115" t="str">
        <f>MAX(J159)</f>
      </c>
      <c r="G159" s="115" t="str">
        <f>MAX(AO159, AP159)</f>
      </c>
      <c r="H159" s="115"/>
      <c r="I159" s="115" t="n">
        <v>0.501</v>
      </c>
      <c r="J159" s="115" t="n">
        <v>8.20574162679426</v>
      </c>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t="n">
        <v>0</v>
      </c>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row>
    <row r="160">
      <c r="A160" s="119" t="n">
        <v>158</v>
      </c>
      <c r="B160" s="119" t="s">
        <v>1458</v>
      </c>
      <c r="C160" s="119" t="s">
        <v>1459</v>
      </c>
      <c r="D160" s="115"/>
      <c r="E160" s="115" t="str">
        <f>IFERROR(GEOMEAN(F160, G160), MAX(F160, G160))</f>
      </c>
      <c r="F160" s="115" t="str">
        <f>MAX(J160)</f>
      </c>
      <c r="G160" s="115" t="str">
        <f>MAX(AO160, AP160)</f>
      </c>
      <c r="H160" s="115"/>
      <c r="I160" s="115" t="n">
        <v>0.389</v>
      </c>
      <c r="J160" s="115" t="n">
        <v>5.52631578947368</v>
      </c>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t="n">
        <v>0</v>
      </c>
      <c r="AI160" s="115"/>
      <c r="AJ160" s="115"/>
      <c r="AK160" s="115" t="n">
        <v>0.36</v>
      </c>
      <c r="AL160" s="115" t="n">
        <v>0.44</v>
      </c>
      <c r="AM160" s="115"/>
      <c r="AN160" s="115" t="n">
        <v>0.44</v>
      </c>
      <c r="AO160" s="115" t="n">
        <v>7</v>
      </c>
      <c r="AP160" s="115"/>
      <c r="AQ160" s="115"/>
      <c r="AR160" s="115"/>
      <c r="AS160" s="115"/>
      <c r="AT160" s="115"/>
      <c r="AU160" s="115"/>
      <c r="AV160" s="115"/>
      <c r="AW160" s="115"/>
      <c r="AX160" s="115"/>
      <c r="AY160" s="115"/>
      <c r="AZ160" s="115"/>
      <c r="BA160" s="115"/>
      <c r="BB160" s="115"/>
      <c r="BC160" s="115"/>
      <c r="BD160" s="115"/>
      <c r="BE160" s="115"/>
      <c r="BF160" s="115"/>
      <c r="BG160" s="115"/>
      <c r="BH160" s="115"/>
    </row>
    <row r="161">
      <c r="A161" s="119" t="n">
        <v>159</v>
      </c>
      <c r="B161" s="119" t="s">
        <v>1464</v>
      </c>
      <c r="C161" s="119" t="s">
        <v>1465</v>
      </c>
      <c r="D161" s="115"/>
      <c r="E161" s="115" t="str">
        <f>IFERROR(GEOMEAN(F161, G161), MAX(F161, G161))</f>
      </c>
      <c r="F161" s="115" t="str">
        <f>MAX(J161)</f>
      </c>
      <c r="G161" s="115" t="str">
        <f>MAX(AO161, AP161)</f>
      </c>
      <c r="H161" s="115"/>
      <c r="I161" s="115" t="n">
        <v>0.194</v>
      </c>
      <c r="J161" s="115" t="n">
        <v>0.861244019138756</v>
      </c>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t="n">
        <v>0</v>
      </c>
      <c r="AI161" s="115"/>
      <c r="AJ161" s="115"/>
      <c r="AK161" s="115" t="n">
        <v>0.04</v>
      </c>
      <c r="AL161" s="115" t="n">
        <v>0.05</v>
      </c>
      <c r="AM161" s="115" t="n">
        <v>0.03</v>
      </c>
      <c r="AN161" s="115" t="n">
        <v>0.03</v>
      </c>
      <c r="AO161" s="115" t="n">
        <v>3</v>
      </c>
      <c r="AP161" s="115"/>
      <c r="AQ161" s="115"/>
      <c r="AR161" s="115"/>
      <c r="AS161" s="115"/>
      <c r="AT161" s="115"/>
      <c r="AU161" s="115"/>
      <c r="AV161" s="115"/>
      <c r="AW161" s="115"/>
      <c r="AX161" s="115"/>
      <c r="AY161" s="115"/>
      <c r="AZ161" s="115"/>
      <c r="BA161" s="115"/>
      <c r="BB161" s="115"/>
      <c r="BC161" s="115"/>
      <c r="BD161" s="115"/>
      <c r="BE161" s="115"/>
      <c r="BF161" s="115"/>
      <c r="BG161" s="115"/>
      <c r="BH161" s="115"/>
    </row>
    <row r="162">
      <c r="A162" s="119" t="n">
        <v>160</v>
      </c>
      <c r="B162" s="119" t="s">
        <v>1468</v>
      </c>
      <c r="C162" s="119" t="s">
        <v>1469</v>
      </c>
      <c r="D162" s="115"/>
      <c r="E162" s="115" t="str">
        <f>IFERROR(GEOMEAN(F162, G162), MAX(F162, G162))</f>
      </c>
      <c r="F162" s="115" t="str">
        <f>MAX(J162)</f>
      </c>
      <c r="G162" s="115" t="str">
        <f>MAX(AO162, AP162)</f>
      </c>
      <c r="H162" s="115"/>
      <c r="I162" s="115" t="n">
        <v>0.167</v>
      </c>
      <c r="J162" s="115" t="n">
        <v>0.21531100478469</v>
      </c>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t="n">
        <v>0</v>
      </c>
      <c r="AI162" s="115"/>
      <c r="AJ162" s="115"/>
      <c r="AK162" s="115" t="n">
        <v>0.05</v>
      </c>
      <c r="AL162" s="115" t="n">
        <v>0.05</v>
      </c>
      <c r="AM162" s="115" t="n">
        <v>0.03</v>
      </c>
      <c r="AN162" s="115" t="n">
        <v>0.03</v>
      </c>
      <c r="AO162" s="115" t="n">
        <v>3</v>
      </c>
      <c r="AP162" s="115"/>
      <c r="AQ162" s="115"/>
      <c r="AR162" s="115"/>
      <c r="AS162" s="115"/>
      <c r="AT162" s="115"/>
      <c r="AU162" s="115"/>
      <c r="AV162" s="115"/>
      <c r="AW162" s="115"/>
      <c r="AX162" s="115"/>
      <c r="AY162" s="115"/>
      <c r="AZ162" s="115"/>
      <c r="BA162" s="115"/>
      <c r="BB162" s="115"/>
      <c r="BC162" s="115"/>
      <c r="BD162" s="115"/>
      <c r="BE162" s="115"/>
      <c r="BF162" s="115"/>
      <c r="BG162" s="115"/>
      <c r="BH162" s="115"/>
    </row>
    <row r="163">
      <c r="A163" s="119" t="n">
        <v>161</v>
      </c>
      <c r="B163" s="119" t="s">
        <v>1471</v>
      </c>
      <c r="C163" s="119" t="s">
        <v>1472</v>
      </c>
      <c r="D163" s="115"/>
      <c r="E163" s="115" t="str">
        <f>IFERROR(GEOMEAN(F163, G163), MAX(F163, G163))</f>
      </c>
      <c r="F163" s="115" t="str">
        <f>MAX(J163)</f>
      </c>
      <c r="G163" s="115" t="str">
        <f>MAX(AO163, AP163)</f>
      </c>
      <c r="H163" s="115"/>
      <c r="I163" s="115" t="n">
        <v>0.223</v>
      </c>
      <c r="J163" s="115" t="n">
        <v>1.55502392344497</v>
      </c>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t="n">
        <v>0</v>
      </c>
      <c r="AI163" s="115"/>
      <c r="AJ163" s="115"/>
      <c r="AK163" s="115" t="n">
        <v>0.04</v>
      </c>
      <c r="AL163" s="115" t="n">
        <v>0.04</v>
      </c>
      <c r="AM163" s="115" t="n">
        <v>0.03</v>
      </c>
      <c r="AN163" s="115" t="n">
        <v>0.03</v>
      </c>
      <c r="AO163" s="115" t="n">
        <v>3</v>
      </c>
      <c r="AP163" s="115"/>
      <c r="AQ163" s="115"/>
      <c r="AR163" s="115"/>
      <c r="AS163" s="115"/>
      <c r="AT163" s="115"/>
      <c r="AU163" s="115"/>
      <c r="AV163" s="115"/>
      <c r="AW163" s="115"/>
      <c r="AX163" s="115"/>
      <c r="AY163" s="115"/>
      <c r="AZ163" s="115"/>
      <c r="BA163" s="115"/>
      <c r="BB163" s="115"/>
      <c r="BC163" s="115"/>
      <c r="BD163" s="115"/>
      <c r="BE163" s="115"/>
      <c r="BF163" s="115"/>
      <c r="BG163" s="115"/>
      <c r="BH163" s="115"/>
    </row>
    <row r="164">
      <c r="A164" s="119" t="n">
        <v>162</v>
      </c>
      <c r="B164" s="119" t="s">
        <v>1476</v>
      </c>
      <c r="C164" s="119" t="s">
        <v>1477</v>
      </c>
      <c r="D164" s="115"/>
      <c r="E164" s="115" t="str">
        <f>IFERROR(GEOMEAN(F164, G164), MAX(F164, G164))</f>
      </c>
      <c r="F164" s="115" t="str">
        <f>MAX(J164)</f>
      </c>
      <c r="G164" s="115" t="str">
        <f>MAX(AO164, AP164)</f>
      </c>
      <c r="H164" s="115"/>
      <c r="I164" s="115" t="n">
        <v>0.489</v>
      </c>
      <c r="J164" s="115" t="n">
        <v>7.91866028708134</v>
      </c>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t="n">
        <v>0</v>
      </c>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row>
    <row r="165">
      <c r="A165" s="119" t="n">
        <v>163</v>
      </c>
      <c r="B165" s="119" t="s">
        <v>1481</v>
      </c>
      <c r="C165" s="119" t="s">
        <v>1482</v>
      </c>
      <c r="D165" s="115"/>
      <c r="E165" s="115" t="str">
        <f>IFERROR(GEOMEAN(F165, G165), MAX(F165, G165))</f>
      </c>
      <c r="F165" s="115" t="str">
        <f>MAX(J165)</f>
      </c>
      <c r="G165" s="115" t="str">
        <f>MAX(AO165, AP165)</f>
      </c>
      <c r="H165" s="115"/>
      <c r="I165" s="115" t="n">
        <v>0.25</v>
      </c>
      <c r="J165" s="115" t="n">
        <v>2.20095693779904</v>
      </c>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t="n">
        <v>0</v>
      </c>
      <c r="AI165" s="115"/>
      <c r="AJ165" s="115"/>
      <c r="AK165" s="115" t="n">
        <v>0.01</v>
      </c>
      <c r="AL165" s="115" t="n">
        <v>0.01</v>
      </c>
      <c r="AM165" s="115" t="n">
        <v>0.03</v>
      </c>
      <c r="AN165" s="115" t="n">
        <v>0.03</v>
      </c>
      <c r="AO165" s="115" t="n">
        <v>3</v>
      </c>
      <c r="AP165" s="115"/>
      <c r="AQ165" s="115"/>
      <c r="AR165" s="115"/>
      <c r="AS165" s="115"/>
      <c r="AT165" s="115"/>
      <c r="AU165" s="115"/>
      <c r="AV165" s="115"/>
      <c r="AW165" s="115"/>
      <c r="AX165" s="115"/>
      <c r="AY165" s="115"/>
      <c r="AZ165" s="115"/>
      <c r="BA165" s="115"/>
      <c r="BB165" s="115"/>
      <c r="BC165" s="115"/>
      <c r="BD165" s="115"/>
      <c r="BE165" s="115"/>
      <c r="BF165" s="115"/>
      <c r="BG165" s="115"/>
      <c r="BH165" s="115"/>
    </row>
    <row r="166">
      <c r="A166" s="119" t="n">
        <v>164</v>
      </c>
      <c r="B166" s="119" t="s">
        <v>1485</v>
      </c>
      <c r="C166" s="119" t="s">
        <v>1486</v>
      </c>
      <c r="D166" s="115"/>
      <c r="E166" s="115" t="str">
        <f>IFERROR(GEOMEAN(F166, G166), MAX(F166, G166))</f>
      </c>
      <c r="F166" s="115" t="str">
        <f>MAX(J166)</f>
      </c>
      <c r="G166" s="115" t="str">
        <f>MAX(AO166, AP166)</f>
      </c>
      <c r="H166" s="115"/>
      <c r="I166" s="115" t="n">
        <v>0.416</v>
      </c>
      <c r="J166" s="115" t="n">
        <v>6.17224880382775</v>
      </c>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t="n">
        <v>0</v>
      </c>
      <c r="AI166" s="115"/>
      <c r="AJ166" s="115"/>
      <c r="AK166" s="115"/>
      <c r="AL166" s="115"/>
      <c r="AM166" s="115"/>
      <c r="AN166" s="115"/>
      <c r="AO166" s="115"/>
      <c r="AP166" s="115" t="n">
        <v>10</v>
      </c>
      <c r="AQ166" s="115"/>
      <c r="AR166" s="115"/>
      <c r="AS166" s="115"/>
      <c r="AT166" s="115"/>
      <c r="AU166" s="115"/>
      <c r="AV166" s="115"/>
      <c r="AW166" s="115"/>
      <c r="AX166" s="115"/>
      <c r="AY166" s="115"/>
      <c r="AZ166" s="115"/>
      <c r="BA166" s="115"/>
      <c r="BB166" s="115"/>
      <c r="BC166" s="115"/>
      <c r="BD166" s="115"/>
      <c r="BE166" s="115"/>
      <c r="BF166" s="115"/>
      <c r="BG166" s="115"/>
      <c r="BH166" s="115"/>
    </row>
    <row r="167">
      <c r="A167" s="119" t="n">
        <v>165</v>
      </c>
      <c r="B167" s="119" t="s">
        <v>1490</v>
      </c>
      <c r="C167" s="119" t="s">
        <v>1491</v>
      </c>
      <c r="D167" s="115"/>
      <c r="E167" s="115" t="str">
        <f>IFERROR(GEOMEAN(F167, G167), MAX(F167, G167))</f>
      </c>
      <c r="F167" s="115" t="str">
        <f>MAX(J167)</f>
      </c>
      <c r="G167" s="115" t="str">
        <f>MAX(AO167, AP167)</f>
      </c>
      <c r="H167" s="115"/>
      <c r="I167" s="115" t="n">
        <v>0.648</v>
      </c>
      <c r="J167" s="115" t="n">
        <v>10</v>
      </c>
      <c r="K167" s="115" t="s">
        <v>1490</v>
      </c>
      <c r="L167" s="115" t="n">
        <v>319</v>
      </c>
      <c r="M167" s="115" t="s">
        <v>1617</v>
      </c>
      <c r="N167" s="115" t="n">
        <v>2020</v>
      </c>
      <c r="O167" s="115" t="n">
        <v>10</v>
      </c>
      <c r="P167" s="115" t="s">
        <v>1618</v>
      </c>
      <c r="Q167" s="115" t="n">
        <v>16413356.613735</v>
      </c>
      <c r="R167" s="115" t="n">
        <v>733064.317485</v>
      </c>
      <c r="S167" s="115" t="n">
        <v>4.46626692355882</v>
      </c>
      <c r="T167" s="115" t="n">
        <v>0</v>
      </c>
      <c r="U167" s="115" t="n">
        <v>0</v>
      </c>
      <c r="V167" s="115" t="n">
        <v>733064.317485</v>
      </c>
      <c r="W167" s="115" t="n">
        <v>4.46626692355882</v>
      </c>
      <c r="X167" s="115" t="n">
        <v>0</v>
      </c>
      <c r="Y167" s="115" t="n">
        <v>0</v>
      </c>
      <c r="Z167" s="115" t="n">
        <v>0.683142592485746</v>
      </c>
      <c r="AA167" s="115"/>
      <c r="AB167" s="115" t="n">
        <v>0.683142592485746</v>
      </c>
      <c r="AC167" s="115"/>
      <c r="AD167" s="115" t="n">
        <v>0</v>
      </c>
      <c r="AE167" s="115" t="s">
        <v>1619</v>
      </c>
      <c r="AF167" s="115" t="n">
        <v>3</v>
      </c>
      <c r="AG167" s="115" t="n">
        <v>7</v>
      </c>
      <c r="AH167" s="115" t="n">
        <v>0</v>
      </c>
      <c r="AI167" s="115" t="n">
        <v>0.374706742</v>
      </c>
      <c r="AJ167" s="115" t="n">
        <v>10</v>
      </c>
      <c r="AK167" s="115" t="n">
        <v>0.12</v>
      </c>
      <c r="AL167" s="115" t="n">
        <v>0.09</v>
      </c>
      <c r="AM167" s="115"/>
      <c r="AN167" s="115" t="n">
        <v>0.09</v>
      </c>
      <c r="AO167" s="115" t="n">
        <v>5</v>
      </c>
      <c r="AP167" s="115"/>
      <c r="AQ167" s="115"/>
      <c r="AR167" s="115"/>
      <c r="AS167" s="115"/>
      <c r="AT167" s="115"/>
      <c r="AU167" s="115"/>
      <c r="AV167" s="115"/>
      <c r="AW167" s="115"/>
      <c r="AX167" s="115"/>
      <c r="AY167" s="115"/>
      <c r="AZ167" s="115"/>
      <c r="BA167" s="115"/>
      <c r="BB167" s="115"/>
      <c r="BC167" s="115"/>
      <c r="BD167" s="115"/>
      <c r="BE167" s="115"/>
      <c r="BF167" s="115"/>
      <c r="BG167" s="115"/>
      <c r="BH167" s="115"/>
    </row>
    <row r="168">
      <c r="A168" s="119" t="n">
        <v>166</v>
      </c>
      <c r="B168" s="119" t="s">
        <v>1494</v>
      </c>
      <c r="C168" s="119" t="s">
        <v>1495</v>
      </c>
      <c r="D168" s="115"/>
      <c r="E168" s="115" t="str">
        <f>IFERROR(GEOMEAN(F168, G168), MAX(F168, G168))</f>
      </c>
      <c r="F168" s="115" t="str">
        <f>MAX(J168)</f>
      </c>
      <c r="G168" s="115" t="str">
        <f>MAX(AO168, AP168)</f>
      </c>
      <c r="H168" s="115"/>
      <c r="I168" s="115" t="n">
        <v>0.521</v>
      </c>
      <c r="J168" s="115" t="n">
        <v>8.68421052631579</v>
      </c>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t="n">
        <v>0</v>
      </c>
      <c r="AI168" s="115"/>
      <c r="AJ168" s="115"/>
      <c r="AK168" s="115" t="n">
        <v>0.05</v>
      </c>
      <c r="AL168" s="115" t="n">
        <v>0.02</v>
      </c>
      <c r="AM168" s="115" t="n">
        <v>-0.01</v>
      </c>
      <c r="AN168" s="115" t="n">
        <v>-0.01</v>
      </c>
      <c r="AO168" s="115" t="n">
        <v>1</v>
      </c>
      <c r="AP168" s="115"/>
      <c r="AQ168" s="115"/>
      <c r="AR168" s="115"/>
      <c r="AS168" s="115"/>
      <c r="AT168" s="115"/>
      <c r="AU168" s="115"/>
      <c r="AV168" s="115"/>
      <c r="AW168" s="115"/>
      <c r="AX168" s="115"/>
      <c r="AY168" s="115"/>
      <c r="AZ168" s="115"/>
      <c r="BA168" s="115"/>
      <c r="BB168" s="115"/>
      <c r="BC168" s="115"/>
      <c r="BD168" s="115"/>
      <c r="BE168" s="115"/>
      <c r="BF168" s="115"/>
      <c r="BG168" s="115"/>
      <c r="BH168" s="115"/>
    </row>
    <row r="169">
      <c r="A169" s="119" t="n">
        <v>167</v>
      </c>
      <c r="B169" s="119" t="s">
        <v>1498</v>
      </c>
      <c r="C169" s="119" t="s">
        <v>1499</v>
      </c>
      <c r="D169" s="115"/>
      <c r="E169" s="115" t="str">
        <f>IFERROR(GEOMEAN(F169, G169), MAX(F169, G169))</f>
      </c>
      <c r="F169" s="115" t="str">
        <f>MAX(J169)</f>
      </c>
      <c r="G169" s="115" t="str">
        <f>MAX(AO169, AP169)</f>
      </c>
      <c r="H169" s="115"/>
      <c r="I169" s="115" t="n">
        <v>0.307</v>
      </c>
      <c r="J169" s="115" t="n">
        <v>3.56459330143541</v>
      </c>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t="n">
        <v>0</v>
      </c>
      <c r="AI169" s="115"/>
      <c r="AJ169" s="115"/>
      <c r="AK169" s="115" t="n">
        <v>0.01</v>
      </c>
      <c r="AL169" s="115" t="n">
        <v>0</v>
      </c>
      <c r="AM169" s="115" t="n">
        <v>0.01</v>
      </c>
      <c r="AN169" s="115" t="n">
        <v>0.01</v>
      </c>
      <c r="AO169" s="115" t="n">
        <v>1</v>
      </c>
      <c r="AP169" s="115"/>
      <c r="AQ169" s="115"/>
      <c r="AR169" s="115"/>
      <c r="AS169" s="115"/>
      <c r="AT169" s="115"/>
      <c r="AU169" s="115"/>
      <c r="AV169" s="115"/>
      <c r="AW169" s="115"/>
      <c r="AX169" s="115"/>
      <c r="AY169" s="115"/>
      <c r="AZ169" s="115"/>
      <c r="BA169" s="115"/>
      <c r="BB169" s="115"/>
      <c r="BC169" s="115"/>
      <c r="BD169" s="115"/>
      <c r="BE169" s="115"/>
      <c r="BF169" s="115"/>
      <c r="BG169" s="115"/>
      <c r="BH169" s="115"/>
    </row>
    <row r="170">
      <c r="A170" s="119" t="n">
        <v>168</v>
      </c>
      <c r="B170" s="119" t="s">
        <v>1503</v>
      </c>
      <c r="C170" s="119" t="s">
        <v>1504</v>
      </c>
      <c r="D170" s="115"/>
      <c r="E170" s="115" t="str">
        <f>IFERROR(GEOMEAN(F170, G170), MAX(F170, G170))</f>
      </c>
      <c r="F170" s="115" t="str">
        <f>MAX(J170)</f>
      </c>
      <c r="G170" s="115" t="str">
        <f>MAX(AO170, AP170)</f>
      </c>
      <c r="H170" s="115"/>
      <c r="I170" s="115" t="n">
        <v>0.405</v>
      </c>
      <c r="J170" s="115" t="n">
        <v>5.90909090909091</v>
      </c>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t="n">
        <v>10</v>
      </c>
      <c r="AI170" s="115"/>
      <c r="AJ170" s="115"/>
      <c r="AK170" s="115" t="n">
        <v>0.17</v>
      </c>
      <c r="AL170" s="115" t="n">
        <v>0.17</v>
      </c>
      <c r="AM170" s="115"/>
      <c r="AN170" s="115" t="n">
        <v>0.17</v>
      </c>
      <c r="AO170" s="115" t="n">
        <v>5</v>
      </c>
      <c r="AP170" s="115"/>
      <c r="AQ170" s="115"/>
      <c r="AR170" s="115"/>
      <c r="AS170" s="115"/>
      <c r="AT170" s="115"/>
      <c r="AU170" s="115"/>
      <c r="AV170" s="115"/>
      <c r="AW170" s="115"/>
      <c r="AX170" s="115"/>
      <c r="AY170" s="115"/>
      <c r="AZ170" s="115"/>
      <c r="BA170" s="115"/>
      <c r="BB170" s="115"/>
      <c r="BC170" s="115"/>
      <c r="BD170" s="115"/>
      <c r="BE170" s="115"/>
      <c r="BF170" s="115"/>
      <c r="BG170" s="115"/>
      <c r="BH170" s="115"/>
    </row>
    <row r="171">
      <c r="A171" s="119" t="n">
        <v>169</v>
      </c>
      <c r="B171" s="119" t="s">
        <v>1505</v>
      </c>
      <c r="C171" s="119" t="s">
        <v>1506</v>
      </c>
      <c r="D171" s="115"/>
      <c r="E171" s="115" t="str">
        <f>IFERROR(GEOMEAN(F171, G171), MAX(F171, G171))</f>
      </c>
      <c r="F171" s="115" t="str">
        <f>MAX(J171)</f>
      </c>
      <c r="G171" s="115" t="str">
        <f>MAX(AO171, AP171)</f>
      </c>
      <c r="H171" s="115"/>
      <c r="I171" s="115" t="n">
        <v>0.295</v>
      </c>
      <c r="J171" s="115" t="n">
        <v>3.27751196172249</v>
      </c>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t="n">
        <v>0</v>
      </c>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row>
    <row r="172">
      <c r="A172" s="119" t="n">
        <v>170</v>
      </c>
      <c r="B172" s="119" t="s">
        <v>1507</v>
      </c>
      <c r="C172" s="119" t="s">
        <v>1508</v>
      </c>
      <c r="D172" s="115"/>
      <c r="E172" s="115" t="str">
        <f>IFERROR(GEOMEAN(F172, G172), MAX(F172, G172))</f>
      </c>
      <c r="F172" s="115" t="str">
        <f>MAX(J172)</f>
      </c>
      <c r="G172" s="115" t="str">
        <f>MAX(AO172, AP172)</f>
      </c>
      <c r="H172" s="115"/>
      <c r="I172" s="115" t="n">
        <v>0.547</v>
      </c>
      <c r="J172" s="115" t="n">
        <v>9.30622009569378</v>
      </c>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t="n">
        <v>0</v>
      </c>
      <c r="AI172" s="115"/>
      <c r="AJ172" s="115"/>
      <c r="AK172" s="115" t="n">
        <v>0.01</v>
      </c>
      <c r="AL172" s="115" t="n">
        <v>0.01</v>
      </c>
      <c r="AM172" s="115"/>
      <c r="AN172" s="115" t="n">
        <v>0.01</v>
      </c>
      <c r="AO172" s="115" t="n">
        <v>1</v>
      </c>
      <c r="AP172" s="115"/>
      <c r="AQ172" s="115"/>
      <c r="AR172" s="115"/>
      <c r="AS172" s="115"/>
      <c r="AT172" s="115"/>
      <c r="AU172" s="115"/>
      <c r="AV172" s="115"/>
      <c r="AW172" s="115"/>
      <c r="AX172" s="115"/>
      <c r="AY172" s="115"/>
      <c r="AZ172" s="115"/>
      <c r="BA172" s="115"/>
      <c r="BB172" s="115"/>
      <c r="BC172" s="115"/>
      <c r="BD172" s="115"/>
      <c r="BE172" s="115"/>
      <c r="BF172" s="115"/>
      <c r="BG172" s="115"/>
      <c r="BH172" s="115"/>
    </row>
    <row r="173">
      <c r="A173" s="119" t="n">
        <v>171</v>
      </c>
      <c r="B173" s="119" t="s">
        <v>1509</v>
      </c>
      <c r="C173" s="119" t="s">
        <v>1510</v>
      </c>
      <c r="D173" s="115"/>
      <c r="E173" s="115" t="str">
        <f>IFERROR(GEOMEAN(F173, G173), MAX(F173, G173))</f>
      </c>
      <c r="F173" s="115" t="str">
        <f>MAX(J173)</f>
      </c>
      <c r="G173" s="115" t="str">
        <f>MAX(AO173, AP173)</f>
      </c>
      <c r="H173" s="115"/>
      <c r="I173" s="115" t="n">
        <v>0.347</v>
      </c>
      <c r="J173" s="115" t="n">
        <v>4.52153110047847</v>
      </c>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t="n">
        <v>0</v>
      </c>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row>
    <row r="174">
      <c r="A174" s="119" t="n">
        <v>172</v>
      </c>
      <c r="B174" s="119" t="s">
        <v>1511</v>
      </c>
      <c r="C174" s="119" t="s">
        <v>1512</v>
      </c>
      <c r="D174" s="115"/>
      <c r="E174" s="115" t="str">
        <f>IFERROR(GEOMEAN(F174, G174), MAX(F174, G174))</f>
      </c>
      <c r="F174" s="115" t="str">
        <f>MAX(J174)</f>
      </c>
      <c r="G174" s="115" t="str">
        <f>MAX(AO174, AP174)</f>
      </c>
      <c r="H174" s="115"/>
      <c r="I174" s="115" t="n">
        <v>0.279</v>
      </c>
      <c r="J174" s="115" t="n">
        <v>2.89473684210526</v>
      </c>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t="n">
        <v>0</v>
      </c>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row>
    <row r="175">
      <c r="A175" s="119" t="n">
        <v>173</v>
      </c>
      <c r="B175" s="119" t="s">
        <v>1516</v>
      </c>
      <c r="C175" s="119" t="s">
        <v>1517</v>
      </c>
      <c r="D175" s="115"/>
      <c r="E175" s="115" t="str">
        <f>IFERROR(GEOMEAN(F175, G175), MAX(F175, G175))</f>
      </c>
      <c r="F175" s="115" t="str">
        <f>MAX(J175)</f>
      </c>
      <c r="G175" s="115" t="str">
        <f>MAX(AO175, AP175)</f>
      </c>
      <c r="H175" s="115"/>
      <c r="I175" s="115" t="n">
        <v>0.244</v>
      </c>
      <c r="J175" s="115" t="n">
        <v>2.05741626794258</v>
      </c>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t="n">
        <v>0</v>
      </c>
      <c r="AI175" s="115"/>
      <c r="AJ175" s="115"/>
      <c r="AK175" s="115" t="n">
        <v>0.06</v>
      </c>
      <c r="AL175" s="115" t="n">
        <v>0.05</v>
      </c>
      <c r="AM175" s="115" t="n">
        <v>0.04</v>
      </c>
      <c r="AN175" s="115" t="n">
        <v>0.04</v>
      </c>
      <c r="AO175" s="115" t="n">
        <v>3</v>
      </c>
      <c r="AP175" s="115"/>
      <c r="AQ175" s="115"/>
      <c r="AR175" s="115"/>
      <c r="AS175" s="115"/>
      <c r="AT175" s="115"/>
      <c r="AU175" s="115"/>
      <c r="AV175" s="115"/>
      <c r="AW175" s="115"/>
      <c r="AX175" s="115"/>
      <c r="AY175" s="115"/>
      <c r="AZ175" s="115"/>
      <c r="BA175" s="115"/>
      <c r="BB175" s="115"/>
      <c r="BC175" s="115"/>
      <c r="BD175" s="115"/>
      <c r="BE175" s="115"/>
      <c r="BF175" s="115"/>
      <c r="BG175" s="115"/>
      <c r="BH175" s="115"/>
    </row>
    <row r="176">
      <c r="A176" s="119" t="n">
        <v>174</v>
      </c>
      <c r="B176" s="119" t="s">
        <v>1520</v>
      </c>
      <c r="C176" s="119" t="s">
        <v>1521</v>
      </c>
      <c r="D176" s="115"/>
      <c r="E176" s="115" t="str">
        <f>IFERROR(GEOMEAN(F176, G176), MAX(F176, G176))</f>
      </c>
      <c r="F176" s="115" t="str">
        <f>MAX(J176)</f>
      </c>
      <c r="G176" s="115" t="str">
        <f>MAX(AO176, AP176)</f>
      </c>
      <c r="H176" s="115"/>
      <c r="I176" s="115" t="n">
        <v>0.177</v>
      </c>
      <c r="J176" s="115" t="n">
        <v>0.454545454545453</v>
      </c>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t="n">
        <v>0</v>
      </c>
      <c r="AI176" s="115"/>
      <c r="AJ176" s="115"/>
      <c r="AK176" s="115" t="n">
        <v>0.11</v>
      </c>
      <c r="AL176" s="115" t="n">
        <v>0.13</v>
      </c>
      <c r="AM176" s="115" t="n">
        <v>0.13</v>
      </c>
      <c r="AN176" s="115" t="n">
        <v>0.13</v>
      </c>
      <c r="AO176" s="115" t="n">
        <v>5</v>
      </c>
      <c r="AP176" s="115"/>
      <c r="AQ176" s="115"/>
      <c r="AR176" s="115"/>
      <c r="AS176" s="115"/>
      <c r="AT176" s="115"/>
      <c r="AU176" s="115"/>
      <c r="AV176" s="115"/>
      <c r="AW176" s="115"/>
      <c r="AX176" s="115"/>
      <c r="AY176" s="115"/>
      <c r="AZ176" s="115"/>
      <c r="BA176" s="115"/>
      <c r="BB176" s="115"/>
      <c r="BC176" s="115"/>
      <c r="BD176" s="115"/>
      <c r="BE176" s="115"/>
      <c r="BF176" s="115"/>
      <c r="BG176" s="115"/>
      <c r="BH176" s="115"/>
    </row>
    <row r="177">
      <c r="A177" s="119" t="n">
        <v>175</v>
      </c>
      <c r="B177" s="119" t="s">
        <v>1526</v>
      </c>
      <c r="C177" s="119" t="s">
        <v>1527</v>
      </c>
      <c r="D177" s="115"/>
      <c r="E177" s="115" t="str">
        <f>IFERROR(GEOMEAN(F177, G177), MAX(F177, G177))</f>
      </c>
      <c r="F177" s="115" t="str">
        <f>MAX(J177)</f>
      </c>
      <c r="G177" s="115" t="str">
        <f>MAX(AO177, AP177)</f>
      </c>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t="n">
        <v>0</v>
      </c>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row>
    <row r="178">
      <c r="A178" s="119" t="n">
        <v>176</v>
      </c>
      <c r="B178" s="119" t="s">
        <v>1528</v>
      </c>
      <c r="C178" s="119" t="s">
        <v>1529</v>
      </c>
      <c r="D178" s="115"/>
      <c r="E178" s="115" t="str">
        <f>IFERROR(GEOMEAN(F178, G178), MAX(F178, G178))</f>
      </c>
      <c r="F178" s="115" t="str">
        <f>MAX(J178)</f>
      </c>
      <c r="G178" s="115" t="str">
        <f>MAX(AO178, AP178)</f>
      </c>
      <c r="H178" s="115"/>
      <c r="I178" s="115" t="n">
        <v>0.564</v>
      </c>
      <c r="J178" s="115" t="n">
        <v>9.71291866028708</v>
      </c>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t="n">
        <v>0</v>
      </c>
      <c r="AI178" s="115"/>
      <c r="AJ178" s="115"/>
      <c r="AK178" s="115" t="n">
        <v>0.05</v>
      </c>
      <c r="AL178" s="115" t="n">
        <v>0.04</v>
      </c>
      <c r="AM178" s="115" t="n">
        <v>0.04</v>
      </c>
      <c r="AN178" s="115" t="n">
        <v>0.04</v>
      </c>
      <c r="AO178" s="115" t="n">
        <v>3</v>
      </c>
      <c r="AP178" s="115"/>
      <c r="AQ178" s="115"/>
      <c r="AR178" s="115"/>
      <c r="AS178" s="115"/>
      <c r="AT178" s="115"/>
      <c r="AU178" s="115"/>
      <c r="AV178" s="115"/>
      <c r="AW178" s="115"/>
      <c r="AX178" s="115"/>
      <c r="AY178" s="115"/>
      <c r="AZ178" s="115"/>
      <c r="BA178" s="115"/>
      <c r="BB178" s="115"/>
      <c r="BC178" s="115"/>
      <c r="BD178" s="115"/>
      <c r="BE178" s="115"/>
      <c r="BF178" s="115"/>
      <c r="BG178" s="115"/>
      <c r="BH178" s="115"/>
    </row>
    <row r="179">
      <c r="A179" s="119" t="n">
        <v>177</v>
      </c>
      <c r="B179" s="119" t="s">
        <v>1532</v>
      </c>
      <c r="C179" s="119" t="s">
        <v>1533</v>
      </c>
      <c r="D179" s="115"/>
      <c r="E179" s="115" t="str">
        <f>IFERROR(GEOMEAN(F179, G179), MAX(F179, G179))</f>
      </c>
      <c r="F179" s="115" t="str">
        <f>MAX(J179)</f>
      </c>
      <c r="G179" s="115" t="str">
        <f>MAX(AO179, AP179)</f>
      </c>
      <c r="H179" s="115"/>
      <c r="I179" s="115" t="n">
        <v>0.593</v>
      </c>
      <c r="J179" s="115" t="n">
        <v>10</v>
      </c>
      <c r="K179" s="115" t="s">
        <v>1532</v>
      </c>
      <c r="L179" s="115" t="n">
        <v>1201</v>
      </c>
      <c r="M179" s="115" t="s">
        <v>1617</v>
      </c>
      <c r="N179" s="115" t="n">
        <v>2020</v>
      </c>
      <c r="O179" s="115" t="n">
        <v>10</v>
      </c>
      <c r="P179" s="115" t="s">
        <v>1618</v>
      </c>
      <c r="Q179" s="115" t="n">
        <v>45562762.44189</v>
      </c>
      <c r="R179" s="115" t="n">
        <v>885717.9688</v>
      </c>
      <c r="S179" s="115" t="n">
        <v>1.94395142289634</v>
      </c>
      <c r="T179" s="115" t="n">
        <v>0</v>
      </c>
      <c r="U179" s="115" t="n">
        <v>0</v>
      </c>
      <c r="V179" s="115" t="n">
        <v>0</v>
      </c>
      <c r="W179" s="115" t="n">
        <v>0</v>
      </c>
      <c r="X179" s="115" t="n">
        <v>0</v>
      </c>
      <c r="Y179" s="115" t="n">
        <v>0</v>
      </c>
      <c r="Z179" s="115" t="n">
        <v>1.94395142289634</v>
      </c>
      <c r="AA179" s="115"/>
      <c r="AB179" s="115" t="n">
        <v>-2.8164046280921</v>
      </c>
      <c r="AC179" s="115"/>
      <c r="AD179" s="115" t="n">
        <v>1.94395142289634</v>
      </c>
      <c r="AE179" s="115" t="s">
        <v>1619</v>
      </c>
      <c r="AF179" s="115" t="n">
        <v>3</v>
      </c>
      <c r="AG179" s="115" t="n">
        <v>7</v>
      </c>
      <c r="AH179" s="115" t="n">
        <v>0</v>
      </c>
      <c r="AI179" s="115" t="n">
        <v>0.054216755</v>
      </c>
      <c r="AJ179" s="115" t="n">
        <v>2.71083775</v>
      </c>
      <c r="AK179" s="115" t="n">
        <v>0.05</v>
      </c>
      <c r="AL179" s="115" t="n">
        <v>0.03</v>
      </c>
      <c r="AM179" s="115" t="n">
        <v>0.02</v>
      </c>
      <c r="AN179" s="115" t="n">
        <v>0.02</v>
      </c>
      <c r="AO179" s="115" t="n">
        <v>1</v>
      </c>
      <c r="AP179" s="115"/>
      <c r="AQ179" s="115"/>
      <c r="AR179" s="115"/>
      <c r="AS179" s="115"/>
      <c r="AT179" s="115"/>
      <c r="AU179" s="115"/>
      <c r="AV179" s="115"/>
      <c r="AW179" s="115"/>
      <c r="AX179" s="115"/>
      <c r="AY179" s="115"/>
      <c r="AZ179" s="115"/>
      <c r="BA179" s="115"/>
      <c r="BB179" s="115"/>
      <c r="BC179" s="115"/>
      <c r="BD179" s="115"/>
      <c r="BE179" s="115"/>
      <c r="BF179" s="115"/>
      <c r="BG179" s="115"/>
      <c r="BH179" s="115"/>
    </row>
    <row r="180">
      <c r="A180" s="119" t="n">
        <v>178</v>
      </c>
      <c r="B180" s="119" t="s">
        <v>1536</v>
      </c>
      <c r="C180" s="119" t="s">
        <v>1537</v>
      </c>
      <c r="D180" s="115"/>
      <c r="E180" s="115" t="str">
        <f>IFERROR(GEOMEAN(F180, G180), MAX(F180, G180))</f>
      </c>
      <c r="F180" s="115" t="str">
        <f>MAX(J180)</f>
      </c>
      <c r="G180" s="115" t="str">
        <f>MAX(AO180, AP180)</f>
      </c>
      <c r="H180" s="115"/>
      <c r="I180" s="115" t="n">
        <v>0.254</v>
      </c>
      <c r="J180" s="115" t="n">
        <v>2.29665071770335</v>
      </c>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t="n">
        <v>0</v>
      </c>
      <c r="AI180" s="115"/>
      <c r="AJ180" s="115"/>
      <c r="AK180" s="115" t="n">
        <v>0.03</v>
      </c>
      <c r="AL180" s="115" t="n">
        <v>0.03</v>
      </c>
      <c r="AM180" s="115" t="n">
        <v>0.04</v>
      </c>
      <c r="AN180" s="115" t="n">
        <v>0.04</v>
      </c>
      <c r="AO180" s="115" t="n">
        <v>3</v>
      </c>
      <c r="AP180" s="115"/>
      <c r="AQ180" s="115"/>
      <c r="AR180" s="115"/>
      <c r="AS180" s="115"/>
      <c r="AT180" s="115"/>
      <c r="AU180" s="115"/>
      <c r="AV180" s="115"/>
      <c r="AW180" s="115"/>
      <c r="AX180" s="115"/>
      <c r="AY180" s="115"/>
      <c r="AZ180" s="115"/>
      <c r="BA180" s="115"/>
      <c r="BB180" s="115"/>
      <c r="BC180" s="115"/>
      <c r="BD180" s="115"/>
      <c r="BE180" s="115"/>
      <c r="BF180" s="115"/>
      <c r="BG180" s="115"/>
      <c r="BH180" s="115"/>
    </row>
    <row r="181">
      <c r="A181" s="119" t="n">
        <v>179</v>
      </c>
      <c r="B181" s="119" t="s">
        <v>1540</v>
      </c>
      <c r="C181" s="119" t="s">
        <v>1541</v>
      </c>
      <c r="D181" s="115"/>
      <c r="E181" s="115" t="str">
        <f>IFERROR(GEOMEAN(F181, G181), MAX(F181, G181))</f>
      </c>
      <c r="F181" s="115" t="str">
        <f>MAX(J181)</f>
      </c>
      <c r="G181" s="115" t="str">
        <f>MAX(AO181, AP181)</f>
      </c>
      <c r="H181" s="115"/>
      <c r="I181" s="115" t="n">
        <v>0.289</v>
      </c>
      <c r="J181" s="115" t="n">
        <v>3.13397129186603</v>
      </c>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t="n">
        <v>0</v>
      </c>
      <c r="AI181" s="115"/>
      <c r="AJ181" s="115"/>
      <c r="AK181" s="115" t="n">
        <v>0.19</v>
      </c>
      <c r="AL181" s="115" t="n">
        <v>0.19</v>
      </c>
      <c r="AM181" s="115" t="n">
        <v>0.17</v>
      </c>
      <c r="AN181" s="115" t="n">
        <v>0.17</v>
      </c>
      <c r="AO181" s="115" t="n">
        <v>5</v>
      </c>
      <c r="AP181" s="115"/>
      <c r="AQ181" s="115"/>
      <c r="AR181" s="115"/>
      <c r="AS181" s="115"/>
      <c r="AT181" s="115"/>
      <c r="AU181" s="115"/>
      <c r="AV181" s="115"/>
      <c r="AW181" s="115"/>
      <c r="AX181" s="115"/>
      <c r="AY181" s="115"/>
      <c r="AZ181" s="115"/>
      <c r="BA181" s="115"/>
      <c r="BB181" s="115"/>
      <c r="BC181" s="115"/>
      <c r="BD181" s="115"/>
      <c r="BE181" s="115"/>
      <c r="BF181" s="115"/>
      <c r="BG181" s="115"/>
      <c r="BH181" s="115"/>
    </row>
    <row r="182">
      <c r="A182" s="119" t="n">
        <v>180</v>
      </c>
      <c r="B182" s="119" t="s">
        <v>1544</v>
      </c>
      <c r="C182" s="119" t="s">
        <v>1545</v>
      </c>
      <c r="D182" s="115"/>
      <c r="E182" s="115" t="str">
        <f>IFERROR(GEOMEAN(F182, G182), MAX(F182, G182))</f>
      </c>
      <c r="F182" s="115" t="str">
        <f>MAX(J182)</f>
      </c>
      <c r="G182" s="115" t="str">
        <f>MAX(AO182, AP182)</f>
      </c>
      <c r="H182" s="115"/>
      <c r="I182" s="115" t="n">
        <v>0.166</v>
      </c>
      <c r="J182" s="115" t="n">
        <v>0.191387559808613</v>
      </c>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t="n">
        <v>0</v>
      </c>
      <c r="AI182" s="115"/>
      <c r="AJ182" s="115"/>
      <c r="AK182" s="115" t="n">
        <v>0.04</v>
      </c>
      <c r="AL182" s="115" t="n">
        <v>0.05</v>
      </c>
      <c r="AM182" s="115" t="n">
        <v>0.05</v>
      </c>
      <c r="AN182" s="115" t="n">
        <v>0.05</v>
      </c>
      <c r="AO182" s="115" t="n">
        <v>3</v>
      </c>
      <c r="AP182" s="115"/>
      <c r="AQ182" s="115"/>
      <c r="AR182" s="115"/>
      <c r="AS182" s="115"/>
      <c r="AT182" s="115"/>
      <c r="AU182" s="115"/>
      <c r="AV182" s="115"/>
      <c r="AW182" s="115"/>
      <c r="AX182" s="115"/>
      <c r="AY182" s="115"/>
      <c r="AZ182" s="115"/>
      <c r="BA182" s="115"/>
      <c r="BB182" s="115"/>
      <c r="BC182" s="115"/>
      <c r="BD182" s="115"/>
      <c r="BE182" s="115"/>
      <c r="BF182" s="115"/>
      <c r="BG182" s="115"/>
      <c r="BH182" s="115"/>
    </row>
    <row r="183">
      <c r="A183" s="119" t="n">
        <v>181</v>
      </c>
      <c r="B183" s="119" t="s">
        <v>1547</v>
      </c>
      <c r="C183" s="119" t="s">
        <v>1548</v>
      </c>
      <c r="D183" s="115"/>
      <c r="E183" s="115" t="str">
        <f>IFERROR(GEOMEAN(F183, G183), MAX(F183, G183))</f>
      </c>
      <c r="F183" s="115" t="str">
        <f>MAX(J183)</f>
      </c>
      <c r="G183" s="115" t="str">
        <f>MAX(AO183, AP183)</f>
      </c>
      <c r="H183" s="115"/>
      <c r="I183" s="115" t="n">
        <v>0.294</v>
      </c>
      <c r="J183" s="115" t="n">
        <v>3.25358851674641</v>
      </c>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t="n">
        <v>0</v>
      </c>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row>
    <row r="184">
      <c r="A184" s="119" t="n">
        <v>182</v>
      </c>
      <c r="B184" s="119" t="s">
        <v>1551</v>
      </c>
      <c r="C184" s="119" t="s">
        <v>1552</v>
      </c>
      <c r="D184" s="115"/>
      <c r="E184" s="115" t="str">
        <f>IFERROR(GEOMEAN(F184, G184), MAX(F184, G184))</f>
      </c>
      <c r="F184" s="115" t="str">
        <f>MAX(J184)</f>
      </c>
      <c r="G184" s="115" t="str">
        <f>MAX(AO184, AP184)</f>
      </c>
      <c r="H184" s="115"/>
      <c r="I184" s="115" t="n">
        <v>0.345</v>
      </c>
      <c r="J184" s="115" t="n">
        <v>4.47368421052632</v>
      </c>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t="n">
        <v>0</v>
      </c>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row>
    <row r="185">
      <c r="A185" s="119" t="n">
        <v>183</v>
      </c>
      <c r="B185" s="119" t="s">
        <v>1554</v>
      </c>
      <c r="C185" s="119" t="s">
        <v>1555</v>
      </c>
      <c r="D185" s="115"/>
      <c r="E185" s="115" t="str">
        <f>IFERROR(GEOMEAN(F185, G185), MAX(F185, G185))</f>
      </c>
      <c r="F185" s="115" t="str">
        <f>MAX(J185)</f>
      </c>
      <c r="G185" s="115" t="str">
        <f>MAX(AO185, AP185)</f>
      </c>
      <c r="H185" s="115"/>
      <c r="I185" s="115" t="n">
        <v>0.37</v>
      </c>
      <c r="J185" s="115" t="n">
        <v>5.07177033492823</v>
      </c>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t="n">
        <v>0</v>
      </c>
      <c r="AI185" s="115"/>
      <c r="AJ185" s="115"/>
      <c r="AK185" s="115"/>
      <c r="AL185" s="115"/>
      <c r="AM185" s="115"/>
      <c r="AN185" s="115"/>
      <c r="AO185" s="115"/>
      <c r="AP185" s="115" t="n">
        <v>10</v>
      </c>
      <c r="AQ185" s="115"/>
      <c r="AR185" s="115"/>
      <c r="AS185" s="115"/>
      <c r="AT185" s="115"/>
      <c r="AU185" s="115"/>
      <c r="AV185" s="115"/>
      <c r="AW185" s="115"/>
      <c r="AX185" s="115"/>
      <c r="AY185" s="115"/>
      <c r="AZ185" s="115"/>
      <c r="BA185" s="115"/>
      <c r="BB185" s="115"/>
      <c r="BC185" s="115"/>
      <c r="BD185" s="115"/>
      <c r="BE185" s="115"/>
      <c r="BF185" s="115"/>
      <c r="BG185" s="115"/>
      <c r="BH185" s="115"/>
    </row>
    <row r="186">
      <c r="A186" s="119" t="n">
        <v>184</v>
      </c>
      <c r="B186" s="119" t="s">
        <v>1558</v>
      </c>
      <c r="C186" s="119" t="s">
        <v>1559</v>
      </c>
      <c r="D186" s="115"/>
      <c r="E186" s="115" t="str">
        <f>IFERROR(GEOMEAN(F186, G186), MAX(F186, G186))</f>
      </c>
      <c r="F186" s="115" t="str">
        <f>MAX(J186)</f>
      </c>
      <c r="G186" s="115" t="str">
        <f>MAX(AO186, AP186)</f>
      </c>
      <c r="H186" s="115"/>
      <c r="I186" s="115" t="n">
        <v>0.389</v>
      </c>
      <c r="J186" s="115" t="n">
        <v>5.52631578947368</v>
      </c>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t="n">
        <v>0</v>
      </c>
      <c r="AI186" s="115"/>
      <c r="AJ186" s="115"/>
      <c r="AK186" s="115" t="n">
        <v>0.05</v>
      </c>
      <c r="AL186" s="115" t="n">
        <v>0.05</v>
      </c>
      <c r="AM186" s="115" t="n">
        <v>0.05</v>
      </c>
      <c r="AN186" s="115" t="n">
        <v>0.05</v>
      </c>
      <c r="AO186" s="115" t="n">
        <v>3</v>
      </c>
      <c r="AP186" s="115"/>
      <c r="AQ186" s="115"/>
      <c r="AR186" s="115"/>
      <c r="AS186" s="115"/>
      <c r="AT186" s="115"/>
      <c r="AU186" s="115"/>
      <c r="AV186" s="115"/>
      <c r="AW186" s="115"/>
      <c r="AX186" s="115"/>
      <c r="AY186" s="115"/>
      <c r="AZ186" s="115"/>
      <c r="BA186" s="115"/>
      <c r="BB186" s="115"/>
      <c r="BC186" s="115"/>
      <c r="BD186" s="115"/>
      <c r="BE186" s="115"/>
      <c r="BF186" s="115"/>
      <c r="BG186" s="115"/>
      <c r="BH186" s="115"/>
    </row>
    <row r="187">
      <c r="A187" s="119" t="n">
        <v>185</v>
      </c>
      <c r="B187" s="119" t="s">
        <v>1560</v>
      </c>
      <c r="C187" s="119" t="s">
        <v>1561</v>
      </c>
      <c r="D187" s="115"/>
      <c r="E187" s="115" t="str">
        <f>IFERROR(GEOMEAN(F187, G187), MAX(F187, G187))</f>
      </c>
      <c r="F187" s="115" t="str">
        <f>MAX(J187)</f>
      </c>
      <c r="G187" s="115" t="str">
        <f>MAX(AO187, AP187)</f>
      </c>
      <c r="H187" s="115"/>
      <c r="I187" s="115" t="n">
        <v>0.502</v>
      </c>
      <c r="J187" s="115" t="n">
        <v>8.22966507177034</v>
      </c>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t="n">
        <v>0</v>
      </c>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row>
    <row r="188">
      <c r="A188" s="119" t="n">
        <v>186</v>
      </c>
      <c r="B188" s="119" t="s">
        <v>1562</v>
      </c>
      <c r="C188" s="119" t="s">
        <v>1563</v>
      </c>
      <c r="D188" s="115"/>
      <c r="E188" s="115" t="str">
        <f>IFERROR(GEOMEAN(F188, G188), MAX(F188, G188))</f>
      </c>
      <c r="F188" s="115" t="str">
        <f>MAX(J188)</f>
      </c>
      <c r="G188" s="115" t="str">
        <f>MAX(AO188, AP188)</f>
      </c>
      <c r="H188" s="115"/>
      <c r="I188" s="115" t="n">
        <v>0.292</v>
      </c>
      <c r="J188" s="115" t="n">
        <v>3.20574162679426</v>
      </c>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t="n">
        <v>0</v>
      </c>
      <c r="AI188" s="115"/>
      <c r="AJ188" s="115"/>
      <c r="AK188" s="115" t="n">
        <v>0.03</v>
      </c>
      <c r="AL188" s="115"/>
      <c r="AM188" s="115"/>
      <c r="AN188" s="115" t="n">
        <v>0.03</v>
      </c>
      <c r="AO188" s="115" t="n">
        <v>3</v>
      </c>
      <c r="AP188" s="115"/>
      <c r="AQ188" s="115"/>
      <c r="AR188" s="115"/>
      <c r="AS188" s="115"/>
      <c r="AT188" s="115"/>
      <c r="AU188" s="115"/>
      <c r="AV188" s="115"/>
      <c r="AW188" s="115"/>
      <c r="AX188" s="115"/>
      <c r="AY188" s="115"/>
      <c r="AZ188" s="115"/>
      <c r="BA188" s="115"/>
      <c r="BB188" s="115"/>
      <c r="BC188" s="115"/>
      <c r="BD188" s="115"/>
      <c r="BE188" s="115"/>
      <c r="BF188" s="115"/>
      <c r="BG188" s="115"/>
      <c r="BH188" s="115"/>
    </row>
    <row r="189">
      <c r="A189" s="119" t="n">
        <v>187</v>
      </c>
      <c r="B189" s="119" t="s">
        <v>1564</v>
      </c>
      <c r="C189" s="119" t="s">
        <v>1565</v>
      </c>
      <c r="D189" s="115"/>
      <c r="E189" s="115" t="str">
        <f>IFERROR(GEOMEAN(F189, G189), MAX(F189, G189))</f>
      </c>
      <c r="F189" s="115" t="str">
        <f>MAX(J189)</f>
      </c>
      <c r="G189" s="115" t="str">
        <f>MAX(AO189, AP189)</f>
      </c>
      <c r="H189" s="115"/>
      <c r="I189" s="115" t="n">
        <v>0.604</v>
      </c>
      <c r="J189" s="115" t="n">
        <v>10</v>
      </c>
      <c r="K189" s="115" t="s">
        <v>1564</v>
      </c>
      <c r="L189" s="115" t="n">
        <v>1033</v>
      </c>
      <c r="M189" s="115" t="s">
        <v>1617</v>
      </c>
      <c r="N189" s="115" t="n">
        <v>2020</v>
      </c>
      <c r="O189" s="115" t="n">
        <v>10</v>
      </c>
      <c r="P189" s="115" t="s">
        <v>1618</v>
      </c>
      <c r="Q189" s="115" t="n">
        <v>29841393.132476</v>
      </c>
      <c r="R189" s="115" t="n">
        <v>29701473.476176</v>
      </c>
      <c r="S189" s="115" t="n">
        <v>99.5311222378967</v>
      </c>
      <c r="T189" s="115" t="n">
        <v>14461837.601176</v>
      </c>
      <c r="U189" s="115" t="n">
        <v>48.4623406721497</v>
      </c>
      <c r="V189" s="115" t="n">
        <v>29701473.476176</v>
      </c>
      <c r="W189" s="115" t="n">
        <v>99.5311222378967</v>
      </c>
      <c r="X189" s="115" t="n">
        <v>14461837.601176</v>
      </c>
      <c r="Y189" s="115" t="n">
        <v>48.4623406721497</v>
      </c>
      <c r="Z189" s="115" t="n">
        <v>0</v>
      </c>
      <c r="AA189" s="115" t="n">
        <v>47.4623406721497</v>
      </c>
      <c r="AB189" s="115" t="n">
        <v>0</v>
      </c>
      <c r="AC189" s="115" t="n">
        <v>47.4623406721497</v>
      </c>
      <c r="AD189" s="115" t="n">
        <v>0</v>
      </c>
      <c r="AE189" s="115" t="s">
        <v>1621</v>
      </c>
      <c r="AF189" s="115" t="n">
        <v>4</v>
      </c>
      <c r="AG189" s="115" t="n">
        <v>10</v>
      </c>
      <c r="AH189" s="115" t="n">
        <v>0</v>
      </c>
      <c r="AI189" s="115" t="n">
        <v>0.979144794</v>
      </c>
      <c r="AJ189" s="115" t="n">
        <v>10</v>
      </c>
      <c r="AK189" s="115"/>
      <c r="AL189" s="115"/>
      <c r="AM189" s="115"/>
      <c r="AN189" s="115"/>
      <c r="AO189" s="115"/>
      <c r="AP189" s="115" t="n">
        <v>10</v>
      </c>
      <c r="AQ189" s="115"/>
      <c r="AR189" s="115"/>
      <c r="AS189" s="115"/>
      <c r="AT189" s="115"/>
      <c r="AU189" s="115"/>
      <c r="AV189" s="115"/>
      <c r="AW189" s="115"/>
      <c r="AX189" s="115"/>
      <c r="AY189" s="115"/>
      <c r="AZ189" s="115"/>
      <c r="BA189" s="115"/>
      <c r="BB189" s="115"/>
      <c r="BC189" s="115"/>
      <c r="BD189" s="115"/>
      <c r="BE189" s="115"/>
      <c r="BF189" s="115"/>
      <c r="BG189" s="115"/>
      <c r="BH189" s="115"/>
    </row>
    <row r="190">
      <c r="A190" s="119" t="n">
        <v>188</v>
      </c>
      <c r="B190" s="119" t="s">
        <v>1568</v>
      </c>
      <c r="C190" s="119" t="s">
        <v>1569</v>
      </c>
      <c r="D190" s="115"/>
      <c r="E190" s="115" t="str">
        <f>IFERROR(GEOMEAN(F190, G190), MAX(F190, G190))</f>
      </c>
      <c r="F190" s="115" t="str">
        <f>MAX(J190)</f>
      </c>
      <c r="G190" s="115" t="str">
        <f>MAX(AO190, AP190)</f>
      </c>
      <c r="H190" s="115"/>
      <c r="I190" s="115" t="n">
        <v>0.385</v>
      </c>
      <c r="J190" s="115" t="n">
        <v>5.43062200956938</v>
      </c>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t="n">
        <v>0</v>
      </c>
      <c r="AI190" s="115"/>
      <c r="AJ190" s="115"/>
      <c r="AK190" s="115" t="n">
        <v>0.05</v>
      </c>
      <c r="AL190" s="115" t="n">
        <v>0.04</v>
      </c>
      <c r="AM190" s="115"/>
      <c r="AN190" s="115" t="n">
        <v>0.04</v>
      </c>
      <c r="AO190" s="115" t="n">
        <v>3</v>
      </c>
      <c r="AP190" s="115"/>
      <c r="AQ190" s="115"/>
      <c r="AR190" s="115"/>
      <c r="AS190" s="115"/>
      <c r="AT190" s="115"/>
      <c r="AU190" s="115"/>
      <c r="AV190" s="115"/>
      <c r="AW190" s="115"/>
      <c r="AX190" s="115"/>
      <c r="AY190" s="115"/>
      <c r="AZ190" s="115"/>
      <c r="BA190" s="115"/>
      <c r="BB190" s="115"/>
      <c r="BC190" s="115"/>
      <c r="BD190" s="115"/>
      <c r="BE190" s="115"/>
      <c r="BF190" s="115"/>
      <c r="BG190" s="115"/>
      <c r="BH190" s="115"/>
    </row>
    <row r="191">
      <c r="A191" s="119" t="n">
        <v>189</v>
      </c>
      <c r="B191" s="119" t="s">
        <v>1574</v>
      </c>
      <c r="C191" s="119" t="s">
        <v>1575</v>
      </c>
      <c r="D191" s="115"/>
      <c r="E191" s="115" t="str">
        <f>IFERROR(GEOMEAN(F191, G191), MAX(F191, G191))</f>
      </c>
      <c r="F191" s="115" t="str">
        <f>MAX(J191)</f>
      </c>
      <c r="G191" s="115" t="str">
        <f>MAX(AO191, AP191)</f>
      </c>
      <c r="H191" s="115"/>
      <c r="I191" s="115" t="n">
        <v>0.522</v>
      </c>
      <c r="J191" s="115" t="n">
        <v>8.70813397129187</v>
      </c>
      <c r="K191" s="115" t="s">
        <v>1574</v>
      </c>
      <c r="L191" s="115" t="n">
        <v>481</v>
      </c>
      <c r="M191" s="115" t="s">
        <v>1617</v>
      </c>
      <c r="N191" s="115" t="n">
        <v>2020</v>
      </c>
      <c r="O191" s="115" t="n">
        <v>10</v>
      </c>
      <c r="P191" s="115" t="s">
        <v>1618</v>
      </c>
      <c r="Q191" s="115" t="n">
        <v>18888478.48934</v>
      </c>
      <c r="R191" s="115" t="n">
        <v>0</v>
      </c>
      <c r="S191" s="115" t="n">
        <v>0</v>
      </c>
      <c r="T191" s="115" t="n">
        <v>0</v>
      </c>
      <c r="U191" s="115" t="n">
        <v>0</v>
      </c>
      <c r="V191" s="115" t="n">
        <v>0</v>
      </c>
      <c r="W191" s="115" t="n">
        <v>0</v>
      </c>
      <c r="X191" s="115" t="n">
        <v>0</v>
      </c>
      <c r="Y191" s="115" t="n">
        <v>0</v>
      </c>
      <c r="Z191" s="115" t="n">
        <v>0</v>
      </c>
      <c r="AA191" s="115"/>
      <c r="AB191" s="115" t="n">
        <v>0</v>
      </c>
      <c r="AC191" s="115"/>
      <c r="AD191" s="115" t="n">
        <v>0</v>
      </c>
      <c r="AE191" s="115" t="s">
        <v>1619</v>
      </c>
      <c r="AF191" s="115" t="e">
        <v>#NUM!</v>
      </c>
      <c r="AG191" s="115"/>
      <c r="AH191" s="115" t="n">
        <v>0</v>
      </c>
      <c r="AI191" s="115" t="n">
        <v>0.066662409</v>
      </c>
      <c r="AJ191" s="115" t="n">
        <v>3.33312045</v>
      </c>
      <c r="AK191" s="115" t="n">
        <v>0.17</v>
      </c>
      <c r="AL191" s="115" t="n">
        <v>0.17</v>
      </c>
      <c r="AM191" s="115" t="n">
        <v>0.16</v>
      </c>
      <c r="AN191" s="115" t="n">
        <v>0.16</v>
      </c>
      <c r="AO191" s="115" t="n">
        <v>5</v>
      </c>
      <c r="AP191" s="115"/>
      <c r="AQ191" s="115"/>
      <c r="AR191" s="115"/>
      <c r="AS191" s="115"/>
      <c r="AT191" s="115"/>
      <c r="AU191" s="115"/>
      <c r="AV191" s="115"/>
      <c r="AW191" s="115"/>
      <c r="AX191" s="115"/>
      <c r="AY191" s="115"/>
      <c r="AZ191" s="115"/>
      <c r="BA191" s="115"/>
      <c r="BB191" s="115"/>
      <c r="BC191" s="115"/>
      <c r="BD191" s="115"/>
      <c r="BE191" s="115"/>
      <c r="BF191" s="115"/>
      <c r="BG191" s="115"/>
      <c r="BH191" s="115"/>
    </row>
    <row r="192">
      <c r="A192" s="119" t="n">
        <v>190</v>
      </c>
      <c r="B192" s="119" t="s">
        <v>1578</v>
      </c>
      <c r="C192" s="119" t="s">
        <v>1579</v>
      </c>
      <c r="D192" s="115"/>
      <c r="E192" s="115" t="str">
        <f>IFERROR(GEOMEAN(F192, G192), MAX(F192, G192))</f>
      </c>
      <c r="F192" s="115" t="str">
        <f>MAX(J192)</f>
      </c>
      <c r="G192" s="115" t="str">
        <f>MAX(AO192, AP192)</f>
      </c>
      <c r="H192" s="115"/>
      <c r="I192" s="115" t="n">
        <v>0.581</v>
      </c>
      <c r="J192" s="115" t="n">
        <v>10</v>
      </c>
      <c r="K192" s="115" t="s">
        <v>1578</v>
      </c>
      <c r="L192" s="115" t="n">
        <v>553</v>
      </c>
      <c r="M192" s="115" t="s">
        <v>1617</v>
      </c>
      <c r="N192" s="115" t="n">
        <v>2020</v>
      </c>
      <c r="O192" s="115" t="n">
        <v>10</v>
      </c>
      <c r="P192" s="115" t="s">
        <v>1618</v>
      </c>
      <c r="Q192" s="115" t="n">
        <v>17464726.41514</v>
      </c>
      <c r="R192" s="115" t="n">
        <v>9210595.48508</v>
      </c>
      <c r="S192" s="115" t="n">
        <v>52.7382752305551</v>
      </c>
      <c r="T192" s="115" t="n">
        <v>0</v>
      </c>
      <c r="U192" s="115" t="n">
        <v>0</v>
      </c>
      <c r="V192" s="115" t="n">
        <v>8492619.67258</v>
      </c>
      <c r="W192" s="115" t="n">
        <v>48.6272700224942</v>
      </c>
      <c r="X192" s="115" t="n">
        <v>0</v>
      </c>
      <c r="Y192" s="115" t="n">
        <v>0</v>
      </c>
      <c r="Z192" s="115" t="n">
        <v>2.30509336608336</v>
      </c>
      <c r="AA192" s="115"/>
      <c r="AB192" s="115" t="n">
        <v>-9.65308207426899</v>
      </c>
      <c r="AC192" s="115"/>
      <c r="AD192" s="115" t="n">
        <v>4.11100520806094</v>
      </c>
      <c r="AE192" s="115" t="s">
        <v>1619</v>
      </c>
      <c r="AF192" s="115" t="n">
        <v>3</v>
      </c>
      <c r="AG192" s="115" t="n">
        <v>7</v>
      </c>
      <c r="AH192" s="115" t="n">
        <v>10</v>
      </c>
      <c r="AI192" s="115" t="n">
        <v>0.522293728</v>
      </c>
      <c r="AJ192" s="115" t="n">
        <v>10</v>
      </c>
      <c r="AK192" s="115" t="n">
        <v>9.8</v>
      </c>
      <c r="AL192" s="115" t="n">
        <v>9.54</v>
      </c>
      <c r="AM192" s="115" t="n">
        <v>8.36</v>
      </c>
      <c r="AN192" s="115" t="n">
        <v>8.36</v>
      </c>
      <c r="AO192" s="115" t="n">
        <v>7</v>
      </c>
      <c r="AP192" s="115" t="n">
        <v>10</v>
      </c>
      <c r="AQ192" s="115"/>
      <c r="AR192" s="115"/>
      <c r="AS192" s="115"/>
      <c r="AT192" s="115"/>
      <c r="AU192" s="115"/>
      <c r="AV192" s="115"/>
      <c r="AW192" s="115"/>
      <c r="AX192" s="115"/>
      <c r="AY192" s="115"/>
      <c r="AZ192" s="115"/>
      <c r="BA192" s="115"/>
      <c r="BB192" s="115"/>
      <c r="BC192" s="115"/>
      <c r="BD192" s="115"/>
      <c r="BE192" s="115"/>
      <c r="BF192" s="115"/>
      <c r="BG192" s="115"/>
      <c r="BH192" s="115"/>
    </row>
    <row r="193">
      <c r="A193" s="119"/>
      <c r="B193" s="119"/>
      <c r="C193" s="119"/>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row>
    <row r="194">
      <c r="A194" s="119"/>
      <c r="B194" s="119"/>
      <c r="C194" s="119"/>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row>
    <row r="195">
      <c r="A195" s="119"/>
      <c r="B195" s="119"/>
      <c r="C195" s="119"/>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row>
    <row r="196">
      <c r="A196" s="119"/>
      <c r="B196" s="119"/>
      <c r="C196" s="119"/>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row>
    <row r="197">
      <c r="A197" s="119"/>
      <c r="B197" s="119"/>
      <c r="C197" s="119"/>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row>
    <row r="198">
      <c r="A198" s="119"/>
      <c r="B198" s="119"/>
      <c r="C198" s="119"/>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row>
    <row r="199">
      <c r="A199" s="119"/>
      <c r="B199" s="119"/>
      <c r="C199" s="119"/>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row>
    <row r="200">
      <c r="A200" s="119"/>
      <c r="B200" s="119"/>
      <c r="C200" s="119"/>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row>
  </sheetData>
  <conditionalFormatting sqref="E1:E192">
    <cfRule type="expression" dxfId="59" priority="21">
      <formula>E1=""</formula>
    </cfRule>
    <cfRule type="cellIs" dxfId="58" priority="22" operator="between">
      <formula>0</formula>
      <formula>6.999</formula>
    </cfRule>
    <cfRule type="cellIs" dxfId="57" priority="23" operator="between">
      <formula>7</formula>
      <formula>9.99</formula>
    </cfRule>
    <cfRule type="expression" dxfId="56" priority="24">
      <formula>E1=10</formula>
    </cfRule>
    <cfRule type="expression" dxfId="152" priority="12">
      <formula>E1=10</formula>
    </cfRule>
    <cfRule type="cellIs" dxfId="153" priority="11" operator="between">
      <formula>7</formula>
      <formula>9.99</formula>
    </cfRule>
    <cfRule type="cellIs" dxfId="154" priority="10" operator="between">
      <formula>0</formula>
      <formula>6.999</formula>
    </cfRule>
    <cfRule type="expression" dxfId="155" priority="9">
      <formula>E1=""</formula>
    </cfRule>
  </conditionalFormatting>
  <conditionalFormatting sqref="F1:F192">
    <cfRule type="expression" dxfId="55" priority="17">
      <formula>F1=""</formula>
    </cfRule>
    <cfRule type="cellIs" dxfId="54" priority="18" operator="between">
      <formula>0</formula>
      <formula>6.999</formula>
    </cfRule>
    <cfRule type="cellIs" dxfId="53" priority="19" operator="between">
      <formula>7</formula>
      <formula>9.99</formula>
    </cfRule>
    <cfRule type="expression" dxfId="52" priority="20">
      <formula>F1=10</formula>
    </cfRule>
    <cfRule type="expression" dxfId="156" priority="8">
      <formula>F1=10</formula>
    </cfRule>
    <cfRule type="cellIs" dxfId="157" priority="7" operator="between">
      <formula>7</formula>
      <formula>9.99</formula>
    </cfRule>
    <cfRule type="cellIs" dxfId="158" priority="6" operator="between">
      <formula>0</formula>
      <formula>6.999</formula>
    </cfRule>
    <cfRule type="expression" dxfId="155" priority="5">
      <formula>F1=""</formula>
    </cfRule>
  </conditionalFormatting>
  <conditionalFormatting sqref="G1:G192">
    <cfRule type="expression" dxfId="51" priority="13">
      <formula>G1=""</formula>
    </cfRule>
    <cfRule type="cellIs" dxfId="50" priority="14" operator="between">
      <formula>0</formula>
      <formula>6.999</formula>
    </cfRule>
    <cfRule type="cellIs" dxfId="49" priority="15" operator="between">
      <formula>7</formula>
      <formula>9.99</formula>
    </cfRule>
    <cfRule type="expression" dxfId="48" priority="16">
      <formula>G1=10</formula>
    </cfRule>
    <cfRule type="expression" dxfId="159" priority="4">
      <formula>G1=10</formula>
    </cfRule>
    <cfRule type="cellIs" dxfId="160" priority="3" operator="between">
      <formula>7</formula>
      <formula>9.99</formula>
    </cfRule>
    <cfRule type="cellIs" dxfId="161" priority="2" operator="between">
      <formula>0</formula>
      <formula>6.999</formula>
    </cfRule>
    <cfRule type="expression" dxfId="155" priority="1">
      <formula>G1=""</formula>
    </cfRule>
  </conditionalFormatting>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0" topLeftCell="B1" workbookViewId="0">
      <selection activeCell="K14" sqref="A2:M192"/>
    </sheetView>
    <sheetView workbookViewId="1"/>
  </sheetViews>
  <sheetFormatPr defaultRowHeight="15.0"/>
  <cols>
    <col min="1" max="1" width="3.71" hidden="0" customWidth="1"/>
    <col min="2" max="2" width="22.71" hidden="0" customWidth="1"/>
    <col min="4" max="4" width="3.71" hidden="0" customWidth="1"/>
    <col min="8" max="8" width="3.71" hidden="0" customWidth="1"/>
  </cols>
  <sheetData>
    <row r="1">
      <c r="A1" s="119"/>
      <c r="B1" s="119"/>
      <c r="C1" s="119"/>
      <c r="D1" s="115"/>
      <c r="E1" s="115"/>
      <c r="F1" s="115"/>
      <c r="G1" s="115"/>
      <c r="H1" s="115"/>
      <c r="I1" s="115"/>
      <c r="J1" s="115"/>
      <c r="K1" s="115"/>
      <c r="L1" s="115"/>
      <c r="M1" s="115"/>
      <c r="N1" s="115"/>
      <c r="O1" s="115"/>
      <c r="P1" s="115"/>
      <c r="Q1" s="115"/>
      <c r="R1" s="115"/>
      <c r="S1" s="115"/>
      <c r="T1" s="115"/>
      <c r="U1" s="115"/>
      <c r="V1" s="115"/>
      <c r="W1" s="115"/>
      <c r="X1" s="115"/>
      <c r="Y1" s="115"/>
      <c r="Z1" s="115"/>
      <c r="AA1" s="115"/>
      <c r="AB1" s="115"/>
      <c r="AC1" s="115"/>
      <c r="AD1" s="115"/>
      <c r="AE1" s="115"/>
      <c r="AF1" s="115"/>
      <c r="AG1" s="115"/>
      <c r="AH1" s="115"/>
      <c r="AI1" s="115"/>
      <c r="AJ1" s="115"/>
      <c r="AK1" s="115"/>
      <c r="AL1" s="115"/>
      <c r="AM1" s="115"/>
      <c r="AN1" s="115"/>
      <c r="AO1" s="115"/>
      <c r="AP1" s="115"/>
      <c r="AQ1" s="115"/>
      <c r="AR1" s="115"/>
      <c r="AS1" s="115"/>
      <c r="AT1" s="115"/>
      <c r="AU1" s="115"/>
      <c r="AV1" s="115"/>
      <c r="AW1" s="115"/>
      <c r="AX1" s="115"/>
      <c r="AY1" s="115"/>
      <c r="AZ1" s="115"/>
      <c r="BA1" s="115"/>
      <c r="BB1" s="115"/>
      <c r="BC1" s="115"/>
      <c r="BD1" s="115"/>
      <c r="BE1" s="115"/>
      <c r="BF1" s="115"/>
      <c r="BG1" s="115"/>
      <c r="BH1" s="115"/>
    </row>
    <row r="2">
      <c r="A2" s="120" t="s">
        <v>525</v>
      </c>
      <c r="B2" s="120" t="s">
        <v>526</v>
      </c>
      <c r="C2" s="120" t="s">
        <v>527</v>
      </c>
      <c r="D2" s="117" t="s">
        <v>528</v>
      </c>
      <c r="E2" s="117" t="s">
        <v>529</v>
      </c>
      <c r="F2" s="117" t="s">
        <v>530</v>
      </c>
      <c r="G2" s="117" t="s">
        <v>531</v>
      </c>
      <c r="H2" s="117" t="s">
        <v>532</v>
      </c>
      <c r="I2" s="117" t="s">
        <v>1622</v>
      </c>
      <c r="J2" s="117" t="s">
        <v>1623</v>
      </c>
      <c r="K2" s="117" t="s">
        <v>1624</v>
      </c>
      <c r="L2" s="117" t="s">
        <v>1625</v>
      </c>
      <c r="M2" s="117" t="s">
        <v>1626</v>
      </c>
      <c r="N2" s="117"/>
      <c r="O2" s="117"/>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5"/>
      <c r="BG2" s="115"/>
      <c r="BH2" s="115"/>
    </row>
    <row r="3">
      <c r="A3" s="119" t="n">
        <v>3</v>
      </c>
      <c r="B3" s="119" t="s">
        <v>618</v>
      </c>
      <c r="C3" s="119" t="s">
        <v>619</v>
      </c>
      <c r="D3" s="115"/>
      <c r="E3" s="115" t="str">
        <f>IFERROR(GEOMEAN(F3, G3), MAX(F3, G3))</f>
      </c>
      <c r="F3" s="115" t="str">
        <f>MAX(3)</f>
      </c>
      <c r="G3" s="115" t="str">
        <f>MAX(3)</f>
      </c>
      <c r="H3" s="115"/>
      <c r="I3" s="115" t="n">
        <v>10</v>
      </c>
      <c r="J3" s="115" t="n">
        <v>0</v>
      </c>
      <c r="K3" s="115" t="n">
        <v>10</v>
      </c>
      <c r="L3" s="115" t="n">
        <v>0</v>
      </c>
      <c r="M3" s="115" t="n">
        <v>10</v>
      </c>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c r="BA3" s="115"/>
      <c r="BB3" s="115"/>
      <c r="BC3" s="115"/>
      <c r="BD3" s="115"/>
      <c r="BE3" s="115"/>
      <c r="BF3" s="115"/>
      <c r="BG3" s="115"/>
      <c r="BH3" s="115"/>
    </row>
    <row r="4">
      <c r="A4" s="119" t="n">
        <v>69</v>
      </c>
      <c r="B4" s="119" t="s">
        <v>639</v>
      </c>
      <c r="C4" s="119" t="s">
        <v>640</v>
      </c>
      <c r="D4" s="115"/>
      <c r="E4" s="115" t="str">
        <f>IFERROR(GEOMEAN(F4, G4), MAX(F4, G4))</f>
      </c>
      <c r="F4" s="115" t="str">
        <f>MAX(4)</f>
      </c>
      <c r="G4" s="115" t="str">
        <f>MAX(4)</f>
      </c>
      <c r="H4" s="115"/>
      <c r="I4" s="115" t="n">
        <v>0</v>
      </c>
      <c r="J4" s="115" t="n">
        <v>0</v>
      </c>
      <c r="K4" s="115" t="n">
        <v>0</v>
      </c>
      <c r="L4" s="115"/>
      <c r="M4" s="115" t="n">
        <v>0</v>
      </c>
      <c r="N4" s="115"/>
      <c r="O4" s="115"/>
      <c r="P4" s="115"/>
      <c r="Q4" s="115"/>
      <c r="R4" s="115"/>
      <c r="S4" s="115"/>
      <c r="T4" s="115"/>
      <c r="U4" s="115"/>
      <c r="V4" s="115"/>
      <c r="W4" s="115"/>
      <c r="X4" s="115"/>
      <c r="Y4" s="115"/>
      <c r="Z4" s="115"/>
      <c r="AA4" s="115"/>
      <c r="AB4" s="115"/>
      <c r="AC4" s="115"/>
      <c r="AD4" s="115"/>
      <c r="AE4" s="115"/>
      <c r="AF4" s="115"/>
      <c r="AG4" s="115"/>
      <c r="AH4" s="115"/>
      <c r="AI4" s="115"/>
      <c r="AJ4" s="115"/>
      <c r="AK4" s="115"/>
      <c r="AL4" s="115"/>
      <c r="AM4" s="115"/>
      <c r="AN4" s="115"/>
      <c r="AO4" s="115"/>
      <c r="AP4" s="115"/>
      <c r="AQ4" s="115"/>
      <c r="AR4" s="115"/>
      <c r="AS4" s="115"/>
      <c r="AT4" s="115"/>
      <c r="AU4" s="115"/>
      <c r="AV4" s="115"/>
      <c r="AW4" s="115"/>
      <c r="AX4" s="115"/>
      <c r="AY4" s="115"/>
      <c r="AZ4" s="115"/>
      <c r="BA4" s="115"/>
      <c r="BB4" s="115"/>
      <c r="BC4" s="115"/>
      <c r="BD4" s="115"/>
      <c r="BE4" s="115"/>
      <c r="BF4" s="115"/>
      <c r="BG4" s="115"/>
      <c r="BH4" s="115"/>
    </row>
    <row r="5">
      <c r="A5" s="119" t="n">
        <v>44</v>
      </c>
      <c r="B5" s="119" t="s">
        <v>656</v>
      </c>
      <c r="C5" s="119" t="s">
        <v>657</v>
      </c>
      <c r="D5" s="115"/>
      <c r="E5" s="115" t="str">
        <f>IFERROR(GEOMEAN(F5, G5), MAX(F5, G5))</f>
      </c>
      <c r="F5" s="115" t="str">
        <f>MAX(5)</f>
      </c>
      <c r="G5" s="115" t="str">
        <f>MAX(5)</f>
      </c>
      <c r="H5" s="115"/>
      <c r="I5" s="115" t="n">
        <v>0</v>
      </c>
      <c r="J5" s="115" t="n">
        <v>0</v>
      </c>
      <c r="K5" s="115" t="n">
        <v>0</v>
      </c>
      <c r="L5" s="115"/>
      <c r="M5" s="115" t="n">
        <v>0</v>
      </c>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5"/>
      <c r="BG5" s="115"/>
      <c r="BH5" s="115"/>
    </row>
    <row r="6">
      <c r="A6" s="119" t="n">
        <v>92</v>
      </c>
      <c r="B6" s="119" t="s">
        <v>667</v>
      </c>
      <c r="C6" s="119" t="s">
        <v>668</v>
      </c>
      <c r="D6" s="115"/>
      <c r="E6" s="115" t="str">
        <f>IFERROR(GEOMEAN(F6, G6), MAX(F6, G6))</f>
      </c>
      <c r="F6" s="115" t="str">
        <f>MAX(6)</f>
      </c>
      <c r="G6" s="115" t="str">
        <f>MAX(6)</f>
      </c>
      <c r="H6" s="115"/>
      <c r="I6" s="115" t="n">
        <v>0</v>
      </c>
      <c r="J6" s="115" t="n">
        <v>0</v>
      </c>
      <c r="K6" s="115" t="n">
        <v>0</v>
      </c>
      <c r="L6" s="115"/>
      <c r="M6" s="115" t="n">
        <v>0</v>
      </c>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row>
    <row r="7">
      <c r="A7" s="119" t="n">
        <v>46</v>
      </c>
      <c r="B7" s="119" t="s">
        <v>675</v>
      </c>
      <c r="C7" s="119" t="s">
        <v>676</v>
      </c>
      <c r="D7" s="115"/>
      <c r="E7" s="115" t="str">
        <f>IFERROR(GEOMEAN(F7, G7), MAX(F7, G7))</f>
      </c>
      <c r="F7" s="115" t="str">
        <f>MAX(7)</f>
      </c>
      <c r="G7" s="115" t="str">
        <f>MAX(7)</f>
      </c>
      <c r="H7" s="115"/>
      <c r="I7" s="115" t="n">
        <v>0</v>
      </c>
      <c r="J7" s="115" t="n">
        <v>0</v>
      </c>
      <c r="K7" s="115" t="n">
        <v>0</v>
      </c>
      <c r="L7" s="115" t="n">
        <v>0</v>
      </c>
      <c r="M7" s="115" t="n">
        <v>0</v>
      </c>
      <c r="N7" s="115"/>
      <c r="O7" s="115"/>
      <c r="P7" s="115"/>
      <c r="Q7" s="115"/>
      <c r="R7" s="115"/>
      <c r="S7" s="115"/>
      <c r="T7" s="115"/>
      <c r="U7" s="115"/>
      <c r="V7" s="115"/>
      <c r="W7" s="115"/>
      <c r="X7" s="115"/>
      <c r="Y7" s="115"/>
      <c r="Z7" s="115"/>
      <c r="AA7" s="115"/>
      <c r="AB7" s="115"/>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row>
    <row r="8">
      <c r="A8" s="119" t="n">
        <v>27</v>
      </c>
      <c r="B8" s="119" t="s">
        <v>683</v>
      </c>
      <c r="C8" s="119" t="s">
        <v>684</v>
      </c>
      <c r="D8" s="115"/>
      <c r="E8" s="115" t="str">
        <f>IFERROR(GEOMEAN(F8, G8), MAX(F8, G8))</f>
      </c>
      <c r="F8" s="115" t="str">
        <f>MAX(8)</f>
      </c>
      <c r="G8" s="115" t="str">
        <f>MAX(8)</f>
      </c>
      <c r="H8" s="115"/>
      <c r="I8" s="115" t="n">
        <v>0</v>
      </c>
      <c r="J8" s="115" t="n">
        <v>0</v>
      </c>
      <c r="K8" s="115" t="n">
        <v>0</v>
      </c>
      <c r="L8" s="115"/>
      <c r="M8" s="115" t="n">
        <v>0</v>
      </c>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row>
    <row r="9">
      <c r="A9" s="119" t="n">
        <v>45</v>
      </c>
      <c r="B9" s="119" t="s">
        <v>689</v>
      </c>
      <c r="C9" s="119" t="s">
        <v>690</v>
      </c>
      <c r="D9" s="115"/>
      <c r="E9" s="115" t="str">
        <f>IFERROR(GEOMEAN(F9, G9), MAX(F9, G9))</f>
      </c>
      <c r="F9" s="115" t="str">
        <f>MAX(9)</f>
      </c>
      <c r="G9" s="115" t="str">
        <f>MAX(9)</f>
      </c>
      <c r="H9" s="115"/>
      <c r="I9" s="115" t="n">
        <v>0</v>
      </c>
      <c r="J9" s="115" t="n">
        <v>0</v>
      </c>
      <c r="K9" s="115" t="n">
        <v>0</v>
      </c>
      <c r="L9" s="115"/>
      <c r="M9" s="115" t="n">
        <v>0</v>
      </c>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row>
    <row r="10">
      <c r="A10" s="119" t="n">
        <v>132</v>
      </c>
      <c r="B10" s="119" t="s">
        <v>695</v>
      </c>
      <c r="C10" s="119" t="s">
        <v>696</v>
      </c>
      <c r="D10" s="115"/>
      <c r="E10" s="115" t="str">
        <f>IFERROR(GEOMEAN(F10, G10), MAX(F10, G10))</f>
      </c>
      <c r="F10" s="115" t="str">
        <f>MAX(10)</f>
      </c>
      <c r="G10" s="115" t="str">
        <f>MAX(10)</f>
      </c>
      <c r="H10" s="115"/>
      <c r="I10" s="115" t="n">
        <v>0</v>
      </c>
      <c r="J10" s="115" t="n">
        <v>0</v>
      </c>
      <c r="K10" s="115" t="n">
        <v>0</v>
      </c>
      <c r="L10" s="115"/>
      <c r="M10" s="115" t="n">
        <v>0</v>
      </c>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row>
    <row r="11">
      <c r="A11" s="119" t="n">
        <v>133</v>
      </c>
      <c r="B11" s="119" t="s">
        <v>704</v>
      </c>
      <c r="C11" s="119" t="s">
        <v>705</v>
      </c>
      <c r="D11" s="115"/>
      <c r="E11" s="115" t="str">
        <f>IFERROR(GEOMEAN(F11, G11), MAX(F11, G11))</f>
      </c>
      <c r="F11" s="115" t="str">
        <f>MAX(11)</f>
      </c>
      <c r="G11" s="115" t="str">
        <f>MAX(11)</f>
      </c>
      <c r="H11" s="115"/>
      <c r="I11" s="115" t="n">
        <v>0</v>
      </c>
      <c r="J11" s="115" t="n">
        <v>0</v>
      </c>
      <c r="K11" s="115" t="n">
        <v>0</v>
      </c>
      <c r="L11" s="115" t="n">
        <v>5</v>
      </c>
      <c r="M11" s="115" t="n">
        <v>5</v>
      </c>
      <c r="N11" s="115"/>
      <c r="O11" s="115"/>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row>
    <row r="12">
      <c r="A12" s="119" t="n">
        <v>93</v>
      </c>
      <c r="B12" s="119" t="s">
        <v>712</v>
      </c>
      <c r="C12" s="119" t="s">
        <v>713</v>
      </c>
      <c r="D12" s="115"/>
      <c r="E12" s="115" t="str">
        <f>IFERROR(GEOMEAN(F12, G12), MAX(F12, G12))</f>
      </c>
      <c r="F12" s="115" t="str">
        <f>MAX(12)</f>
      </c>
      <c r="G12" s="115" t="str">
        <f>MAX(12)</f>
      </c>
      <c r="H12" s="115"/>
      <c r="I12" s="115" t="n">
        <v>0</v>
      </c>
      <c r="J12" s="115" t="n">
        <v>0</v>
      </c>
      <c r="K12" s="115" t="n">
        <v>10</v>
      </c>
      <c r="L12" s="115" t="n">
        <v>10</v>
      </c>
      <c r="M12" s="115" t="n">
        <v>10</v>
      </c>
      <c r="N12" s="115"/>
      <c r="O12" s="115"/>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row>
    <row r="13">
      <c r="A13" s="119" t="n">
        <v>97</v>
      </c>
      <c r="B13" s="119" t="s">
        <v>719</v>
      </c>
      <c r="C13" s="119" t="s">
        <v>720</v>
      </c>
      <c r="D13" s="115"/>
      <c r="E13" s="115" t="str">
        <f>IFERROR(GEOMEAN(F13, G13), MAX(F13, G13))</f>
      </c>
      <c r="F13" s="115" t="str">
        <f>MAX(13)</f>
      </c>
      <c r="G13" s="115" t="str">
        <f>MAX(13)</f>
      </c>
      <c r="H13" s="115"/>
      <c r="I13" s="115" t="n">
        <v>10</v>
      </c>
      <c r="J13" s="115" t="n">
        <v>0</v>
      </c>
      <c r="K13" s="115" t="n">
        <v>0</v>
      </c>
      <c r="L13" s="115" t="n">
        <v>0</v>
      </c>
      <c r="M13" s="115" t="n">
        <v>0</v>
      </c>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row>
    <row r="14">
      <c r="A14" s="119" t="n">
        <v>134</v>
      </c>
      <c r="B14" s="119" t="s">
        <v>727</v>
      </c>
      <c r="C14" s="119" t="s">
        <v>728</v>
      </c>
      <c r="D14" s="115"/>
      <c r="E14" s="115" t="str">
        <f>IFERROR(GEOMEAN(F14, G14), MAX(F14, G14))</f>
      </c>
      <c r="F14" s="115" t="str">
        <f>MAX(14)</f>
      </c>
      <c r="G14" s="115" t="str">
        <f>MAX(14)</f>
      </c>
      <c r="H14" s="115"/>
      <c r="I14" s="115" t="n">
        <v>0</v>
      </c>
      <c r="J14" s="115" t="n">
        <v>0</v>
      </c>
      <c r="K14" s="115" t="n">
        <v>0</v>
      </c>
      <c r="L14" s="115"/>
      <c r="M14" s="115" t="n">
        <v>0</v>
      </c>
      <c r="N14" s="115"/>
      <c r="O14" s="115"/>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row>
    <row r="15">
      <c r="A15" s="119" t="n">
        <v>166</v>
      </c>
      <c r="B15" s="119" t="s">
        <v>733</v>
      </c>
      <c r="C15" s="119" t="s">
        <v>734</v>
      </c>
      <c r="D15" s="115"/>
      <c r="E15" s="115" t="str">
        <f>IFERROR(GEOMEAN(F15, G15), MAX(F15, G15))</f>
      </c>
      <c r="F15" s="115" t="str">
        <f>MAX(15)</f>
      </c>
      <c r="G15" s="115" t="str">
        <f>MAX(15)</f>
      </c>
      <c r="H15" s="115"/>
      <c r="I15" s="115" t="n">
        <v>0</v>
      </c>
      <c r="J15" s="115" t="n">
        <v>0</v>
      </c>
      <c r="K15" s="115" t="n">
        <v>0</v>
      </c>
      <c r="L15" s="115"/>
      <c r="M15" s="115" t="n">
        <v>0</v>
      </c>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row>
    <row r="16">
      <c r="A16" s="119" t="n">
        <v>49</v>
      </c>
      <c r="B16" s="119" t="s">
        <v>740</v>
      </c>
      <c r="C16" s="119" t="s">
        <v>741</v>
      </c>
      <c r="D16" s="115"/>
      <c r="E16" s="115" t="str">
        <f>IFERROR(GEOMEAN(F16, G16), MAX(F16, G16))</f>
      </c>
      <c r="F16" s="115" t="str">
        <f>MAX(16)</f>
      </c>
      <c r="G16" s="115" t="str">
        <f>MAX(16)</f>
      </c>
      <c r="H16" s="115"/>
      <c r="I16" s="115" t="n">
        <v>10</v>
      </c>
      <c r="J16" s="115" t="n">
        <v>10</v>
      </c>
      <c r="K16" s="115" t="n">
        <v>10</v>
      </c>
      <c r="L16" s="115" t="n">
        <v>2.65548902599997</v>
      </c>
      <c r="M16" s="115" t="n">
        <v>10</v>
      </c>
      <c r="N16" s="115"/>
      <c r="O16" s="115"/>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row>
    <row r="17">
      <c r="A17" s="119" t="n">
        <v>95</v>
      </c>
      <c r="B17" s="119" t="s">
        <v>747</v>
      </c>
      <c r="C17" s="119" t="s">
        <v>748</v>
      </c>
      <c r="D17" s="115"/>
      <c r="E17" s="115" t="str">
        <f>IFERROR(GEOMEAN(F17, G17), MAX(F17, G17))</f>
      </c>
      <c r="F17" s="115" t="str">
        <f>MAX(17)</f>
      </c>
      <c r="G17" s="115" t="str">
        <f>MAX(17)</f>
      </c>
      <c r="H17" s="115"/>
      <c r="I17" s="115" t="n">
        <v>0</v>
      </c>
      <c r="J17" s="115" t="n">
        <v>0</v>
      </c>
      <c r="K17" s="115" t="n">
        <v>0</v>
      </c>
      <c r="L17" s="115" t="n">
        <v>0</v>
      </c>
      <c r="M17" s="115" t="n">
        <v>0</v>
      </c>
      <c r="N17" s="115"/>
      <c r="O17" s="115"/>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row>
    <row r="18">
      <c r="A18" s="119" t="n">
        <v>75</v>
      </c>
      <c r="B18" s="119" t="s">
        <v>754</v>
      </c>
      <c r="C18" s="119" t="s">
        <v>755</v>
      </c>
      <c r="D18" s="115"/>
      <c r="E18" s="115" t="str">
        <f>IFERROR(GEOMEAN(F18, G18), MAX(F18, G18))</f>
      </c>
      <c r="F18" s="115" t="str">
        <f>MAX(18)</f>
      </c>
      <c r="G18" s="115" t="str">
        <f>MAX(18)</f>
      </c>
      <c r="H18" s="115"/>
      <c r="I18" s="115" t="n">
        <v>0</v>
      </c>
      <c r="J18" s="115" t="n">
        <v>0</v>
      </c>
      <c r="K18" s="115" t="n">
        <v>0</v>
      </c>
      <c r="L18" s="115"/>
      <c r="M18" s="115" t="n">
        <v>0</v>
      </c>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row>
    <row r="19">
      <c r="A19" s="119" t="n">
        <v>94</v>
      </c>
      <c r="B19" s="119" t="s">
        <v>758</v>
      </c>
      <c r="C19" s="119" t="s">
        <v>759</v>
      </c>
      <c r="D19" s="115"/>
      <c r="E19" s="115" t="str">
        <f>IFERROR(GEOMEAN(F19, G19), MAX(F19, G19))</f>
      </c>
      <c r="F19" s="115" t="str">
        <f>MAX(19)</f>
      </c>
      <c r="G19" s="115" t="str">
        <f>MAX(19)</f>
      </c>
      <c r="H19" s="115"/>
      <c r="I19" s="115" t="n">
        <v>0</v>
      </c>
      <c r="J19" s="115" t="n">
        <v>0</v>
      </c>
      <c r="K19" s="115" t="n">
        <v>0</v>
      </c>
      <c r="L19" s="115" t="n">
        <v>0</v>
      </c>
      <c r="M19" s="115" t="n">
        <v>0</v>
      </c>
      <c r="N19" s="115"/>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row>
    <row r="20">
      <c r="A20" s="119" t="n">
        <v>70</v>
      </c>
      <c r="B20" s="119" t="s">
        <v>764</v>
      </c>
      <c r="C20" s="119" t="s">
        <v>765</v>
      </c>
      <c r="D20" s="115"/>
      <c r="E20" s="115" t="str">
        <f>IFERROR(GEOMEAN(F20, G20), MAX(F20, G20))</f>
      </c>
      <c r="F20" s="115" t="str">
        <f>MAX(20)</f>
      </c>
      <c r="G20" s="115" t="str">
        <f>MAX(20)</f>
      </c>
      <c r="H20" s="115"/>
      <c r="I20" s="115" t="n">
        <v>0</v>
      </c>
      <c r="J20" s="115" t="n">
        <v>0</v>
      </c>
      <c r="K20" s="115" t="n">
        <v>0</v>
      </c>
      <c r="L20" s="115"/>
      <c r="M20" s="115" t="n">
        <v>0</v>
      </c>
      <c r="N20" s="115"/>
      <c r="O20" s="115"/>
      <c r="P20" s="115"/>
      <c r="Q20" s="115"/>
      <c r="R20" s="115"/>
      <c r="S20" s="115"/>
      <c r="T20" s="115"/>
      <c r="U20" s="115"/>
      <c r="V20" s="115"/>
      <c r="W20" s="115"/>
      <c r="X20" s="115"/>
      <c r="Y20" s="115"/>
      <c r="Z20" s="115"/>
      <c r="AA20" s="115"/>
      <c r="AB20" s="115"/>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row>
    <row r="21">
      <c r="A21" s="119" t="n">
        <v>72</v>
      </c>
      <c r="B21" s="119" t="s">
        <v>771</v>
      </c>
      <c r="C21" s="119" t="s">
        <v>772</v>
      </c>
      <c r="D21" s="115"/>
      <c r="E21" s="115" t="str">
        <f>IFERROR(GEOMEAN(F21, G21), MAX(F21, G21))</f>
      </c>
      <c r="F21" s="115" t="str">
        <f>MAX(21)</f>
      </c>
      <c r="G21" s="115" t="str">
        <f>MAX(21)</f>
      </c>
      <c r="H21" s="115"/>
      <c r="I21" s="115" t="n">
        <v>0</v>
      </c>
      <c r="J21" s="115" t="n">
        <v>0</v>
      </c>
      <c r="K21" s="115" t="n">
        <v>1.69529125743</v>
      </c>
      <c r="L21" s="115" t="n">
        <v>0</v>
      </c>
      <c r="M21" s="115" t="n">
        <v>1.69529125743</v>
      </c>
      <c r="N21" s="115"/>
      <c r="O21" s="115"/>
      <c r="P21" s="115"/>
      <c r="Q21" s="115"/>
      <c r="R21" s="115"/>
      <c r="S21" s="115"/>
      <c r="T21" s="115"/>
      <c r="U21" s="115"/>
      <c r="V21" s="115"/>
      <c r="W21" s="115"/>
      <c r="X21" s="115"/>
      <c r="Y21" s="115"/>
      <c r="Z21" s="115"/>
      <c r="AA21" s="115"/>
      <c r="AB21" s="115"/>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row>
    <row r="22">
      <c r="A22" s="119" t="n">
        <v>18</v>
      </c>
      <c r="B22" s="119" t="s">
        <v>779</v>
      </c>
      <c r="C22" s="119" t="s">
        <v>780</v>
      </c>
      <c r="D22" s="115"/>
      <c r="E22" s="115" t="str">
        <f>IFERROR(GEOMEAN(F22, G22), MAX(F22, G22))</f>
      </c>
      <c r="F22" s="115" t="str">
        <f>MAX(22)</f>
      </c>
      <c r="G22" s="115" t="str">
        <f>MAX(22)</f>
      </c>
      <c r="H22" s="115"/>
      <c r="I22" s="115" t="n">
        <v>0</v>
      </c>
      <c r="J22" s="115" t="n">
        <v>0</v>
      </c>
      <c r="K22" s="115" t="n">
        <v>0</v>
      </c>
      <c r="L22" s="115" t="n">
        <v>5</v>
      </c>
      <c r="M22" s="115" t="n">
        <v>5</v>
      </c>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row>
    <row r="23">
      <c r="A23" s="119" t="n">
        <v>71</v>
      </c>
      <c r="B23" s="119" t="s">
        <v>785</v>
      </c>
      <c r="C23" s="119" t="s">
        <v>786</v>
      </c>
      <c r="D23" s="115"/>
      <c r="E23" s="115" t="str">
        <f>IFERROR(GEOMEAN(F23, G23), MAX(F23, G23))</f>
      </c>
      <c r="F23" s="115" t="str">
        <f>MAX(23)</f>
      </c>
      <c r="G23" s="115" t="str">
        <f>MAX(23)</f>
      </c>
      <c r="H23" s="115"/>
      <c r="I23" s="115" t="n">
        <v>0</v>
      </c>
      <c r="J23" s="115" t="n">
        <v>0</v>
      </c>
      <c r="K23" s="115" t="n">
        <v>0</v>
      </c>
      <c r="L23" s="115" t="n">
        <v>0</v>
      </c>
      <c r="M23" s="115" t="n">
        <v>0</v>
      </c>
      <c r="N23" s="115"/>
      <c r="O23" s="115"/>
      <c r="P23" s="115"/>
      <c r="Q23" s="115"/>
      <c r="R23" s="115"/>
      <c r="S23" s="115"/>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row>
    <row r="24">
      <c r="A24" s="119" t="n">
        <v>48</v>
      </c>
      <c r="B24" s="119" t="s">
        <v>792</v>
      </c>
      <c r="C24" s="119" t="s">
        <v>793</v>
      </c>
      <c r="D24" s="115"/>
      <c r="E24" s="115" t="str">
        <f>IFERROR(GEOMEAN(F24, G24), MAX(F24, G24))</f>
      </c>
      <c r="F24" s="115" t="str">
        <f>MAX(24)</f>
      </c>
      <c r="G24" s="115" t="str">
        <f>MAX(24)</f>
      </c>
      <c r="H24" s="115"/>
      <c r="I24" s="115" t="n">
        <v>0</v>
      </c>
      <c r="J24" s="115" t="n">
        <v>0</v>
      </c>
      <c r="K24" s="115" t="n">
        <v>0</v>
      </c>
      <c r="L24" s="115"/>
      <c r="M24" s="115" t="n">
        <v>0</v>
      </c>
      <c r="N24" s="115"/>
      <c r="O24" s="115"/>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row>
    <row r="25">
      <c r="A25" s="119" t="n">
        <v>19</v>
      </c>
      <c r="B25" s="119" t="s">
        <v>800</v>
      </c>
      <c r="C25" s="119" t="s">
        <v>801</v>
      </c>
      <c r="D25" s="115"/>
      <c r="E25" s="115" t="str">
        <f>IFERROR(GEOMEAN(F25, G25), MAX(F25, G25))</f>
      </c>
      <c r="F25" s="115" t="str">
        <f>MAX(25)</f>
      </c>
      <c r="G25" s="115" t="str">
        <f>MAX(25)</f>
      </c>
      <c r="H25" s="115"/>
      <c r="I25" s="115" t="n">
        <v>0</v>
      </c>
      <c r="J25" s="115" t="n">
        <v>0</v>
      </c>
      <c r="K25" s="115" t="n">
        <v>0</v>
      </c>
      <c r="L25" s="115" t="n">
        <v>0</v>
      </c>
      <c r="M25" s="115" t="n">
        <v>0</v>
      </c>
      <c r="N25" s="115"/>
      <c r="O25" s="115"/>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row>
    <row r="26">
      <c r="A26" s="119" t="n">
        <v>47</v>
      </c>
      <c r="B26" s="119" t="s">
        <v>808</v>
      </c>
      <c r="C26" s="119" t="s">
        <v>809</v>
      </c>
      <c r="D26" s="115"/>
      <c r="E26" s="115" t="str">
        <f>IFERROR(GEOMEAN(F26, G26), MAX(F26, G26))</f>
      </c>
      <c r="F26" s="115" t="str">
        <f>MAX(26)</f>
      </c>
      <c r="G26" s="115" t="str">
        <f>MAX(26)</f>
      </c>
      <c r="H26" s="115"/>
      <c r="I26" s="115" t="n">
        <v>0</v>
      </c>
      <c r="J26" s="115" t="n">
        <v>0</v>
      </c>
      <c r="K26" s="115" t="n">
        <v>0</v>
      </c>
      <c r="L26" s="115"/>
      <c r="M26" s="115" t="n">
        <v>0</v>
      </c>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row>
    <row r="27">
      <c r="A27" s="119" t="n">
        <v>74</v>
      </c>
      <c r="B27" s="119" t="s">
        <v>814</v>
      </c>
      <c r="C27" s="119" t="s">
        <v>815</v>
      </c>
      <c r="D27" s="115"/>
      <c r="E27" s="115" t="str">
        <f>IFERROR(GEOMEAN(F27, G27), MAX(F27, G27))</f>
      </c>
      <c r="F27" s="115" t="str">
        <f>MAX(27)</f>
      </c>
      <c r="G27" s="115" t="str">
        <f>MAX(27)</f>
      </c>
      <c r="H27" s="115"/>
      <c r="I27" s="115" t="n">
        <v>0</v>
      </c>
      <c r="J27" s="115" t="n">
        <v>0</v>
      </c>
      <c r="K27" s="115"/>
      <c r="L27" s="115"/>
      <c r="M27" s="115" t="n">
        <v>0</v>
      </c>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row>
    <row r="28">
      <c r="A28" s="119" t="n">
        <v>96</v>
      </c>
      <c r="B28" s="119" t="s">
        <v>821</v>
      </c>
      <c r="C28" s="119" t="s">
        <v>822</v>
      </c>
      <c r="D28" s="115"/>
      <c r="E28" s="115" t="str">
        <f>IFERROR(GEOMEAN(F28, G28), MAX(F28, G28))</f>
      </c>
      <c r="F28" s="115" t="str">
        <f>MAX(28)</f>
      </c>
      <c r="G28" s="115" t="str">
        <f>MAX(28)</f>
      </c>
      <c r="H28" s="115"/>
      <c r="I28" s="115" t="n">
        <v>0</v>
      </c>
      <c r="J28" s="115" t="n">
        <v>0</v>
      </c>
      <c r="K28" s="115" t="n">
        <v>0</v>
      </c>
      <c r="L28" s="115"/>
      <c r="M28" s="115" t="n">
        <v>0</v>
      </c>
      <c r="N28" s="115"/>
      <c r="O28" s="115"/>
      <c r="P28" s="115"/>
      <c r="Q28" s="115"/>
      <c r="R28" s="115"/>
      <c r="S28" s="115"/>
      <c r="T28" s="115"/>
      <c r="U28" s="115"/>
      <c r="V28" s="115"/>
      <c r="W28" s="115"/>
      <c r="X28" s="115"/>
      <c r="Y28" s="115"/>
      <c r="Z28" s="115"/>
      <c r="AA28" s="115"/>
      <c r="AB28" s="115"/>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row>
    <row r="29">
      <c r="A29" s="119" t="n">
        <v>73</v>
      </c>
      <c r="B29" s="119" t="s">
        <v>826</v>
      </c>
      <c r="C29" s="119" t="s">
        <v>827</v>
      </c>
      <c r="D29" s="115"/>
      <c r="E29" s="115" t="str">
        <f>IFERROR(GEOMEAN(F29, G29), MAX(F29, G29))</f>
      </c>
      <c r="F29" s="115" t="str">
        <f>MAX(29)</f>
      </c>
      <c r="G29" s="115" t="str">
        <f>MAX(29)</f>
      </c>
      <c r="H29" s="115"/>
      <c r="I29" s="115" t="n">
        <v>0</v>
      </c>
      <c r="J29" s="115" t="n">
        <v>0</v>
      </c>
      <c r="K29" s="115" t="n">
        <v>0</v>
      </c>
      <c r="L29" s="115"/>
      <c r="M29" s="115" t="n">
        <v>0</v>
      </c>
      <c r="N29" s="115"/>
      <c r="O29" s="115"/>
      <c r="P29" s="115"/>
      <c r="Q29" s="115"/>
      <c r="R29" s="115"/>
      <c r="S29" s="115"/>
      <c r="T29" s="115"/>
      <c r="U29" s="115"/>
      <c r="V29" s="115"/>
      <c r="W29" s="115"/>
      <c r="X29" s="115"/>
      <c r="Y29" s="115"/>
      <c r="Z29" s="115"/>
      <c r="AA29" s="115"/>
      <c r="AB29" s="115"/>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row>
    <row r="30">
      <c r="A30" s="119" t="n">
        <v>10</v>
      </c>
      <c r="B30" s="119" t="s">
        <v>832</v>
      </c>
      <c r="C30" s="119" t="s">
        <v>833</v>
      </c>
      <c r="D30" s="115"/>
      <c r="E30" s="115" t="str">
        <f>IFERROR(GEOMEAN(F30, G30), MAX(F30, G30))</f>
      </c>
      <c r="F30" s="115" t="str">
        <f>MAX(30)</f>
      </c>
      <c r="G30" s="115" t="str">
        <f>MAX(30)</f>
      </c>
      <c r="H30" s="115"/>
      <c r="I30" s="115" t="n">
        <v>10</v>
      </c>
      <c r="J30" s="115"/>
      <c r="K30" s="115" t="n">
        <v>8.4765583773798</v>
      </c>
      <c r="L30" s="115" t="n">
        <v>3.72045285835814</v>
      </c>
      <c r="M30" s="115" t="n">
        <v>8.4765583773798</v>
      </c>
      <c r="N30" s="115"/>
      <c r="O30" s="115"/>
      <c r="P30" s="115"/>
      <c r="Q30" s="115"/>
      <c r="R30" s="115"/>
      <c r="S30" s="115"/>
      <c r="T30" s="115"/>
      <c r="U30" s="115"/>
      <c r="V30" s="115"/>
      <c r="W30" s="115"/>
      <c r="X30" s="115"/>
      <c r="Y30" s="115"/>
      <c r="Z30" s="115"/>
      <c r="AA30" s="115"/>
      <c r="AB30" s="115"/>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row>
    <row r="31">
      <c r="A31" s="119" t="n">
        <v>167</v>
      </c>
      <c r="B31" s="119" t="s">
        <v>839</v>
      </c>
      <c r="C31" s="119" t="s">
        <v>840</v>
      </c>
      <c r="D31" s="115"/>
      <c r="E31" s="115" t="str">
        <f>IFERROR(GEOMEAN(F31, G31), MAX(F31, G31))</f>
      </c>
      <c r="F31" s="115" t="str">
        <f>MAX(31)</f>
      </c>
      <c r="G31" s="115" t="str">
        <f>MAX(31)</f>
      </c>
      <c r="H31" s="115"/>
      <c r="I31" s="115" t="n">
        <v>0</v>
      </c>
      <c r="J31" s="115" t="n">
        <v>0</v>
      </c>
      <c r="K31" s="115" t="n">
        <v>0</v>
      </c>
      <c r="L31" s="115"/>
      <c r="M31" s="115" t="n">
        <v>0</v>
      </c>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row>
    <row r="32">
      <c r="A32" s="119" t="n">
        <v>161</v>
      </c>
      <c r="B32" s="119" t="s">
        <v>845</v>
      </c>
      <c r="C32" s="119" t="s">
        <v>846</v>
      </c>
      <c r="D32" s="115"/>
      <c r="E32" s="115" t="str">
        <f>IFERROR(GEOMEAN(F32, G32), MAX(F32, G32))</f>
      </c>
      <c r="F32" s="115" t="str">
        <f>MAX(32)</f>
      </c>
      <c r="G32" s="115" t="str">
        <f>MAX(32)</f>
      </c>
      <c r="H32" s="115"/>
      <c r="I32" s="115" t="n">
        <v>0</v>
      </c>
      <c r="J32" s="115" t="n">
        <v>0</v>
      </c>
      <c r="K32" s="115" t="n">
        <v>0</v>
      </c>
      <c r="L32" s="115"/>
      <c r="M32" s="115" t="n">
        <v>0</v>
      </c>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row>
    <row r="33">
      <c r="A33" s="119" t="n">
        <v>135</v>
      </c>
      <c r="B33" s="119" t="s">
        <v>850</v>
      </c>
      <c r="C33" s="119" t="s">
        <v>851</v>
      </c>
      <c r="D33" s="115"/>
      <c r="E33" s="115" t="str">
        <f>IFERROR(GEOMEAN(F33, G33), MAX(F33, G33))</f>
      </c>
      <c r="F33" s="115" t="str">
        <f>MAX(33)</f>
      </c>
      <c r="G33" s="115" t="str">
        <f>MAX(33)</f>
      </c>
      <c r="H33" s="115"/>
      <c r="I33" s="115" t="n">
        <v>0</v>
      </c>
      <c r="J33" s="115" t="n">
        <v>0</v>
      </c>
      <c r="K33" s="115" t="n">
        <v>0</v>
      </c>
      <c r="L33" s="115"/>
      <c r="M33" s="115" t="n">
        <v>0</v>
      </c>
      <c r="N33" s="115"/>
      <c r="O33" s="115"/>
      <c r="P33" s="115"/>
      <c r="Q33" s="115"/>
      <c r="R33" s="115"/>
      <c r="S33" s="115"/>
      <c r="T33" s="115"/>
      <c r="U33" s="115"/>
      <c r="V33" s="115"/>
      <c r="W33" s="115"/>
      <c r="X33" s="115"/>
      <c r="Y33" s="115"/>
      <c r="Z33" s="115"/>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row>
    <row r="34">
      <c r="A34" s="119" t="n">
        <v>99</v>
      </c>
      <c r="B34" s="119" t="s">
        <v>856</v>
      </c>
      <c r="C34" s="119" t="s">
        <v>857</v>
      </c>
      <c r="D34" s="115"/>
      <c r="E34" s="115" t="str">
        <f>IFERROR(GEOMEAN(F34, G34), MAX(F34, G34))</f>
      </c>
      <c r="F34" s="115" t="str">
        <f>MAX(34)</f>
      </c>
      <c r="G34" s="115" t="str">
        <f>MAX(34)</f>
      </c>
      <c r="H34" s="115"/>
      <c r="I34" s="115" t="n">
        <v>0</v>
      </c>
      <c r="J34" s="115" t="n">
        <v>0</v>
      </c>
      <c r="K34" s="115" t="n">
        <v>0</v>
      </c>
      <c r="L34" s="115" t="n">
        <v>0</v>
      </c>
      <c r="M34" s="115" t="n">
        <v>0</v>
      </c>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row>
    <row r="35">
      <c r="A35" s="119" t="n">
        <v>169</v>
      </c>
      <c r="B35" s="119" t="s">
        <v>862</v>
      </c>
      <c r="C35" s="119" t="s">
        <v>863</v>
      </c>
      <c r="D35" s="115"/>
      <c r="E35" s="115" t="str">
        <f>IFERROR(GEOMEAN(F35, G35), MAX(F35, G35))</f>
      </c>
      <c r="F35" s="115" t="str">
        <f>MAX(35)</f>
      </c>
      <c r="G35" s="115" t="str">
        <f>MAX(35)</f>
      </c>
      <c r="H35" s="115"/>
      <c r="I35" s="115" t="n">
        <v>0</v>
      </c>
      <c r="J35" s="115" t="n">
        <v>0</v>
      </c>
      <c r="K35" s="115" t="n">
        <v>0</v>
      </c>
      <c r="L35" s="115" t="n">
        <v>10</v>
      </c>
      <c r="M35" s="115" t="n">
        <v>10</v>
      </c>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row>
    <row r="36">
      <c r="A36" s="119" t="n">
        <v>28</v>
      </c>
      <c r="B36" s="119" t="s">
        <v>868</v>
      </c>
      <c r="C36" s="119" t="s">
        <v>869</v>
      </c>
      <c r="D36" s="115"/>
      <c r="E36" s="115" t="str">
        <f>IFERROR(GEOMEAN(F36, G36), MAX(F36, G36))</f>
      </c>
      <c r="F36" s="115" t="str">
        <f>MAX(36)</f>
      </c>
      <c r="G36" s="115" t="str">
        <f>MAX(36)</f>
      </c>
      <c r="H36" s="115"/>
      <c r="I36" s="115" t="n">
        <v>10</v>
      </c>
      <c r="J36" s="115" t="n">
        <v>0</v>
      </c>
      <c r="K36" s="115" t="n">
        <v>10</v>
      </c>
      <c r="L36" s="115" t="n">
        <v>0</v>
      </c>
      <c r="M36" s="115" t="n">
        <v>10</v>
      </c>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row>
    <row r="37">
      <c r="A37" s="119" t="n">
        <v>30</v>
      </c>
      <c r="B37" s="119" t="s">
        <v>877</v>
      </c>
      <c r="C37" s="119" t="s">
        <v>878</v>
      </c>
      <c r="D37" s="115"/>
      <c r="E37" s="115" t="str">
        <f>IFERROR(GEOMEAN(F37, G37), MAX(F37, G37))</f>
      </c>
      <c r="F37" s="115" t="str">
        <f>MAX(37)</f>
      </c>
      <c r="G37" s="115" t="str">
        <f>MAX(37)</f>
      </c>
      <c r="H37" s="115"/>
      <c r="I37" s="115" t="n">
        <v>10</v>
      </c>
      <c r="J37" s="115" t="n">
        <v>0</v>
      </c>
      <c r="K37" s="115" t="n">
        <v>10</v>
      </c>
      <c r="L37" s="115" t="n">
        <v>1.77419788439455</v>
      </c>
      <c r="M37" s="115" t="n">
        <v>10</v>
      </c>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row>
    <row r="38">
      <c r="A38" s="119" t="n">
        <v>101</v>
      </c>
      <c r="B38" s="119" t="s">
        <v>885</v>
      </c>
      <c r="C38" s="119" t="s">
        <v>886</v>
      </c>
      <c r="D38" s="115"/>
      <c r="E38" s="115" t="str">
        <f>IFERROR(GEOMEAN(F38, G38), MAX(F38, G38))</f>
      </c>
      <c r="F38" s="115" t="str">
        <f>MAX(38)</f>
      </c>
      <c r="G38" s="115" t="str">
        <f>MAX(38)</f>
      </c>
      <c r="H38" s="115"/>
      <c r="I38" s="115" t="n">
        <v>10</v>
      </c>
      <c r="J38" s="115" t="n">
        <v>10</v>
      </c>
      <c r="K38" s="115" t="n">
        <v>10</v>
      </c>
      <c r="L38" s="115"/>
      <c r="M38" s="115" t="n">
        <v>10</v>
      </c>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row>
    <row r="39">
      <c r="A39" s="119" t="n">
        <v>29</v>
      </c>
      <c r="B39" s="119" t="s">
        <v>890</v>
      </c>
      <c r="C39" s="119" t="s">
        <v>891</v>
      </c>
      <c r="D39" s="115"/>
      <c r="E39" s="115" t="str">
        <f>IFERROR(GEOMEAN(F39, G39), MAX(F39, G39))</f>
      </c>
      <c r="F39" s="115" t="str">
        <f>MAX(39)</f>
      </c>
      <c r="G39" s="115" t="str">
        <f>MAX(39)</f>
      </c>
      <c r="H39" s="115"/>
      <c r="I39" s="115" t="n">
        <v>0</v>
      </c>
      <c r="J39" s="115" t="n">
        <v>0</v>
      </c>
      <c r="K39" s="115" t="n">
        <v>9.25617165531393</v>
      </c>
      <c r="L39" s="115" t="n">
        <v>0.698970329030583</v>
      </c>
      <c r="M39" s="115" t="n">
        <v>9.25617165531393</v>
      </c>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row>
    <row r="40">
      <c r="A40" s="119" t="n">
        <v>100</v>
      </c>
      <c r="B40" s="119" t="s">
        <v>898</v>
      </c>
      <c r="C40" s="119" t="s">
        <v>899</v>
      </c>
      <c r="D40" s="115"/>
      <c r="E40" s="115" t="str">
        <f>IFERROR(GEOMEAN(F40, G40), MAX(F40, G40))</f>
      </c>
      <c r="F40" s="115" t="str">
        <f>MAX(40)</f>
      </c>
      <c r="G40" s="115" t="str">
        <f>MAX(40)</f>
      </c>
      <c r="H40" s="115"/>
      <c r="I40" s="115" t="n">
        <v>10</v>
      </c>
      <c r="J40" s="115" t="n">
        <v>0</v>
      </c>
      <c r="K40" s="115" t="n">
        <v>0</v>
      </c>
      <c r="L40" s="115"/>
      <c r="M40" s="115" t="n">
        <v>0</v>
      </c>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row>
    <row r="41">
      <c r="A41" s="119" t="n">
        <v>20</v>
      </c>
      <c r="B41" s="119" t="s">
        <v>902</v>
      </c>
      <c r="C41" s="119" t="s">
        <v>903</v>
      </c>
      <c r="D41" s="115"/>
      <c r="E41" s="115" t="str">
        <f>IFERROR(GEOMEAN(F41, G41), MAX(F41, G41))</f>
      </c>
      <c r="F41" s="115" t="str">
        <f>MAX(41)</f>
      </c>
      <c r="G41" s="115" t="str">
        <f>MAX(41)</f>
      </c>
      <c r="H41" s="115"/>
      <c r="I41" s="115" t="n">
        <v>0</v>
      </c>
      <c r="J41" s="115" t="n">
        <v>0</v>
      </c>
      <c r="K41" s="115" t="n">
        <v>0</v>
      </c>
      <c r="L41" s="115"/>
      <c r="M41" s="115" t="n">
        <v>0</v>
      </c>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row>
    <row r="42">
      <c r="A42" s="119" t="n">
        <v>168</v>
      </c>
      <c r="B42" s="119" t="s">
        <v>908</v>
      </c>
      <c r="C42" s="119" t="s">
        <v>909</v>
      </c>
      <c r="D42" s="115"/>
      <c r="E42" s="115" t="str">
        <f>IFERROR(GEOMEAN(F42, G42), MAX(F42, G42))</f>
      </c>
      <c r="F42" s="115" t="str">
        <f>MAX(42)</f>
      </c>
      <c r="G42" s="115" t="str">
        <f>MAX(42)</f>
      </c>
      <c r="H42" s="115"/>
      <c r="I42" s="115" t="n">
        <v>0</v>
      </c>
      <c r="J42" s="115" t="n">
        <v>0</v>
      </c>
      <c r="K42" s="115" t="n">
        <v>0</v>
      </c>
      <c r="L42" s="115"/>
      <c r="M42" s="115" t="n">
        <v>0</v>
      </c>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row>
    <row r="43">
      <c r="A43" s="119" t="n">
        <v>136</v>
      </c>
      <c r="B43" s="119" t="s">
        <v>915</v>
      </c>
      <c r="C43" s="119" t="s">
        <v>916</v>
      </c>
      <c r="D43" s="115"/>
      <c r="E43" s="115" t="str">
        <f>IFERROR(GEOMEAN(F43, G43), MAX(F43, G43))</f>
      </c>
      <c r="F43" s="115" t="str">
        <f>MAX(43)</f>
      </c>
      <c r="G43" s="115" t="str">
        <f>MAX(43)</f>
      </c>
      <c r="H43" s="115"/>
      <c r="I43" s="115" t="n">
        <v>0</v>
      </c>
      <c r="J43" s="115" t="n">
        <v>0</v>
      </c>
      <c r="K43" s="115" t="n">
        <v>0</v>
      </c>
      <c r="L43" s="115"/>
      <c r="M43" s="115" t="n">
        <v>0</v>
      </c>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row>
    <row r="44">
      <c r="A44" s="119" t="n">
        <v>76</v>
      </c>
      <c r="B44" s="119" t="s">
        <v>919</v>
      </c>
      <c r="C44" s="119" t="s">
        <v>920</v>
      </c>
      <c r="D44" s="115"/>
      <c r="E44" s="115" t="str">
        <f>IFERROR(GEOMEAN(F44, G44), MAX(F44, G44))</f>
      </c>
      <c r="F44" s="115" t="str">
        <f>MAX(44)</f>
      </c>
      <c r="G44" s="115" t="str">
        <f>MAX(44)</f>
      </c>
      <c r="H44" s="115"/>
      <c r="I44" s="115" t="n">
        <v>0</v>
      </c>
      <c r="J44" s="115" t="n">
        <v>0</v>
      </c>
      <c r="K44" s="115"/>
      <c r="L44" s="115"/>
      <c r="M44" s="115" t="n">
        <v>0</v>
      </c>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row>
    <row r="45">
      <c r="A45" s="119" t="n">
        <v>137</v>
      </c>
      <c r="B45" s="119" t="s">
        <v>926</v>
      </c>
      <c r="C45" s="119" t="s">
        <v>927</v>
      </c>
      <c r="D45" s="115"/>
      <c r="E45" s="115" t="str">
        <f>IFERROR(GEOMEAN(F45, G45), MAX(F45, G45))</f>
      </c>
      <c r="F45" s="115" t="str">
        <f>MAX(45)</f>
      </c>
      <c r="G45" s="115" t="str">
        <f>MAX(45)</f>
      </c>
      <c r="H45" s="115"/>
      <c r="I45" s="115" t="n">
        <v>0</v>
      </c>
      <c r="J45" s="115" t="n">
        <v>0</v>
      </c>
      <c r="K45" s="115" t="n">
        <v>0</v>
      </c>
      <c r="L45" s="115"/>
      <c r="M45" s="115" t="n">
        <v>0</v>
      </c>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row>
    <row r="46">
      <c r="A46" s="119" t="n">
        <v>105</v>
      </c>
      <c r="B46" s="119" t="s">
        <v>931</v>
      </c>
      <c r="C46" s="119" t="s">
        <v>932</v>
      </c>
      <c r="D46" s="115"/>
      <c r="E46" s="115" t="str">
        <f>IFERROR(GEOMEAN(F46, G46), MAX(F46, G46))</f>
      </c>
      <c r="F46" s="115" t="str">
        <f>MAX(46)</f>
      </c>
      <c r="G46" s="115" t="str">
        <f>MAX(46)</f>
      </c>
      <c r="H46" s="115"/>
      <c r="I46" s="115" t="n">
        <v>0</v>
      </c>
      <c r="J46" s="115" t="n">
        <v>0</v>
      </c>
      <c r="K46" s="115" t="n">
        <v>0</v>
      </c>
      <c r="L46" s="115" t="n">
        <v>0</v>
      </c>
      <c r="M46" s="115" t="n">
        <v>0</v>
      </c>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row>
    <row r="47">
      <c r="A47" s="119" t="n">
        <v>77</v>
      </c>
      <c r="B47" s="119" t="s">
        <v>937</v>
      </c>
      <c r="C47" s="119" t="s">
        <v>938</v>
      </c>
      <c r="D47" s="115"/>
      <c r="E47" s="115" t="str">
        <f>IFERROR(GEOMEAN(F47, G47), MAX(F47, G47))</f>
      </c>
      <c r="F47" s="115" t="str">
        <f>MAX(47)</f>
      </c>
      <c r="G47" s="115" t="str">
        <f>MAX(47)</f>
      </c>
      <c r="H47" s="115"/>
      <c r="I47" s="115" t="n">
        <v>0</v>
      </c>
      <c r="J47" s="115" t="n">
        <v>0</v>
      </c>
      <c r="K47" s="115" t="n">
        <v>0</v>
      </c>
      <c r="L47" s="115" t="n">
        <v>0</v>
      </c>
      <c r="M47" s="115" t="n">
        <v>0</v>
      </c>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row>
    <row r="48">
      <c r="A48" s="119" t="n">
        <v>50</v>
      </c>
      <c r="B48" s="119" t="s">
        <v>941</v>
      </c>
      <c r="C48" s="119" t="s">
        <v>942</v>
      </c>
      <c r="D48" s="115"/>
      <c r="E48" s="115" t="str">
        <f>IFERROR(GEOMEAN(F48, G48), MAX(F48, G48))</f>
      </c>
      <c r="F48" s="115" t="str">
        <f>MAX(48)</f>
      </c>
      <c r="G48" s="115" t="str">
        <f>MAX(48)</f>
      </c>
      <c r="H48" s="115"/>
      <c r="I48" s="115" t="n">
        <v>0</v>
      </c>
      <c r="J48" s="115" t="n">
        <v>0</v>
      </c>
      <c r="K48" s="115" t="n">
        <v>0</v>
      </c>
      <c r="L48" s="115"/>
      <c r="M48" s="115" t="n">
        <v>0</v>
      </c>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row>
    <row r="49">
      <c r="A49" s="119" t="n">
        <v>170</v>
      </c>
      <c r="B49" s="119" t="s">
        <v>946</v>
      </c>
      <c r="C49" s="119" t="s">
        <v>947</v>
      </c>
      <c r="D49" s="115"/>
      <c r="E49" s="115" t="str">
        <f>IFERROR(GEOMEAN(F49, G49), MAX(F49, G49))</f>
      </c>
      <c r="F49" s="115" t="str">
        <f>MAX(49)</f>
      </c>
      <c r="G49" s="115" t="str">
        <f>MAX(49)</f>
      </c>
      <c r="H49" s="115"/>
      <c r="I49" s="115" t="n">
        <v>0</v>
      </c>
      <c r="J49" s="115" t="n">
        <v>0</v>
      </c>
      <c r="K49" s="115" t="n">
        <v>0</v>
      </c>
      <c r="L49" s="115"/>
      <c r="M49" s="115" t="n">
        <v>0</v>
      </c>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row>
    <row r="50">
      <c r="A50" s="119" t="n">
        <v>138</v>
      </c>
      <c r="B50" s="119" t="s">
        <v>952</v>
      </c>
      <c r="C50" s="119" t="s">
        <v>953</v>
      </c>
      <c r="D50" s="115"/>
      <c r="E50" s="115" t="str">
        <f>IFERROR(GEOMEAN(F50, G50), MAX(F50, G50))</f>
      </c>
      <c r="F50" s="115" t="str">
        <f>MAX(50)</f>
      </c>
      <c r="G50" s="115" t="str">
        <f>MAX(50)</f>
      </c>
      <c r="H50" s="115"/>
      <c r="I50" s="115" t="n">
        <v>0</v>
      </c>
      <c r="J50" s="115" t="n">
        <v>0</v>
      </c>
      <c r="K50" s="115" t="n">
        <v>0</v>
      </c>
      <c r="L50" s="115"/>
      <c r="M50" s="115" t="n">
        <v>0</v>
      </c>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row>
    <row r="51">
      <c r="A51" s="119" t="n">
        <v>6</v>
      </c>
      <c r="B51" s="119" t="s">
        <v>957</v>
      </c>
      <c r="C51" s="119" t="s">
        <v>958</v>
      </c>
      <c r="D51" s="115"/>
      <c r="E51" s="115" t="str">
        <f>IFERROR(GEOMEAN(F51, G51), MAX(F51, G51))</f>
      </c>
      <c r="F51" s="115" t="str">
        <f>MAX(51)</f>
      </c>
      <c r="G51" s="115" t="str">
        <f>MAX(51)</f>
      </c>
      <c r="H51" s="115"/>
      <c r="I51" s="115" t="n">
        <v>0</v>
      </c>
      <c r="J51" s="115" t="n">
        <v>0</v>
      </c>
      <c r="K51" s="115" t="n">
        <v>0</v>
      </c>
      <c r="L51" s="115" t="n">
        <v>0</v>
      </c>
      <c r="M51" s="115" t="n">
        <v>0</v>
      </c>
      <c r="N51" s="115"/>
      <c r="O51" s="115"/>
      <c r="P51" s="115"/>
      <c r="Q51" s="115"/>
      <c r="R51" s="115"/>
      <c r="S51" s="115"/>
      <c r="T51" s="115"/>
      <c r="U51" s="115"/>
      <c r="V51" s="115"/>
      <c r="W51" s="115"/>
      <c r="X51" s="115"/>
      <c r="Y51" s="115"/>
      <c r="Z51" s="115"/>
      <c r="AA51" s="115"/>
      <c r="AB51" s="115"/>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row>
    <row r="52">
      <c r="A52" s="119" t="n">
        <v>78</v>
      </c>
      <c r="B52" s="119" t="s">
        <v>963</v>
      </c>
      <c r="C52" s="119" t="s">
        <v>964</v>
      </c>
      <c r="D52" s="115"/>
      <c r="E52" s="115" t="str">
        <f>IFERROR(GEOMEAN(F52, G52), MAX(F52, G52))</f>
      </c>
      <c r="F52" s="115" t="str">
        <f>MAX(52)</f>
      </c>
      <c r="G52" s="115" t="str">
        <f>MAX(52)</f>
      </c>
      <c r="H52" s="115"/>
      <c r="I52" s="115" t="n">
        <v>0</v>
      </c>
      <c r="J52" s="115" t="n">
        <v>0</v>
      </c>
      <c r="K52" s="115" t="n">
        <v>0</v>
      </c>
      <c r="L52" s="115"/>
      <c r="M52" s="115" t="n">
        <v>0</v>
      </c>
      <c r="N52" s="115"/>
      <c r="O52" s="115"/>
      <c r="P52" s="115"/>
      <c r="Q52" s="115"/>
      <c r="R52" s="115"/>
      <c r="S52" s="115"/>
      <c r="T52" s="115"/>
      <c r="U52" s="115"/>
      <c r="V52" s="115"/>
      <c r="W52" s="115"/>
      <c r="X52" s="115"/>
      <c r="Y52" s="115"/>
      <c r="Z52" s="115"/>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row>
    <row r="53">
      <c r="A53" s="119" t="n">
        <v>51</v>
      </c>
      <c r="B53" s="119" t="s">
        <v>968</v>
      </c>
      <c r="C53" s="119" t="s">
        <v>969</v>
      </c>
      <c r="D53" s="115"/>
      <c r="E53" s="115" t="str">
        <f>IFERROR(GEOMEAN(F53, G53), MAX(F53, G53))</f>
      </c>
      <c r="F53" s="115" t="str">
        <f>MAX(53)</f>
      </c>
      <c r="G53" s="115" t="str">
        <f>MAX(53)</f>
      </c>
      <c r="H53" s="115"/>
      <c r="I53" s="115" t="n">
        <v>0</v>
      </c>
      <c r="J53" s="115" t="n">
        <v>0</v>
      </c>
      <c r="K53" s="115" t="n">
        <v>0</v>
      </c>
      <c r="L53" s="115" t="n">
        <v>0</v>
      </c>
      <c r="M53" s="115" t="n">
        <v>0</v>
      </c>
      <c r="N53" s="115"/>
      <c r="O53" s="115"/>
      <c r="P53" s="115"/>
      <c r="Q53" s="115"/>
      <c r="R53" s="115"/>
      <c r="S53" s="115"/>
      <c r="T53" s="115"/>
      <c r="U53" s="115"/>
      <c r="V53" s="115"/>
      <c r="W53" s="115"/>
      <c r="X53" s="115"/>
      <c r="Y53" s="115"/>
      <c r="Z53" s="115"/>
      <c r="AA53" s="115"/>
      <c r="AB53" s="115"/>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row>
    <row r="54">
      <c r="A54" s="119" t="n">
        <v>53</v>
      </c>
      <c r="B54" s="119" t="s">
        <v>974</v>
      </c>
      <c r="C54" s="119" t="s">
        <v>975</v>
      </c>
      <c r="D54" s="115"/>
      <c r="E54" s="115" t="str">
        <f>IFERROR(GEOMEAN(F54, G54), MAX(F54, G54))</f>
      </c>
      <c r="F54" s="115" t="str">
        <f>MAX(54)</f>
      </c>
      <c r="G54" s="115" t="str">
        <f>MAX(54)</f>
      </c>
      <c r="H54" s="115"/>
      <c r="I54" s="115" t="n">
        <v>10</v>
      </c>
      <c r="J54" s="115" t="n">
        <v>0</v>
      </c>
      <c r="K54" s="115" t="n">
        <v>0</v>
      </c>
      <c r="L54" s="115"/>
      <c r="M54" s="115" t="n">
        <v>0</v>
      </c>
      <c r="N54" s="115"/>
      <c r="O54" s="115"/>
      <c r="P54" s="115"/>
      <c r="Q54" s="115"/>
      <c r="R54" s="115"/>
      <c r="S54" s="115"/>
      <c r="T54" s="115"/>
      <c r="U54" s="115"/>
      <c r="V54" s="115"/>
      <c r="W54" s="115"/>
      <c r="X54" s="115"/>
      <c r="Y54" s="115"/>
      <c r="Z54" s="115"/>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row>
    <row r="55">
      <c r="A55" s="119" t="n">
        <v>61</v>
      </c>
      <c r="B55" s="119" t="s">
        <v>978</v>
      </c>
      <c r="C55" s="119" t="s">
        <v>979</v>
      </c>
      <c r="D55" s="115"/>
      <c r="E55" s="115" t="str">
        <f>IFERROR(GEOMEAN(F55, G55), MAX(F55, G55))</f>
      </c>
      <c r="F55" s="115" t="str">
        <f>MAX(55)</f>
      </c>
      <c r="G55" s="115" t="str">
        <f>MAX(55)</f>
      </c>
      <c r="H55" s="115"/>
      <c r="I55" s="115" t="n">
        <v>0</v>
      </c>
      <c r="J55" s="115" t="n">
        <v>0</v>
      </c>
      <c r="K55" s="115" t="n">
        <v>0</v>
      </c>
      <c r="L55" s="115" t="n">
        <v>0</v>
      </c>
      <c r="M55" s="115" t="n">
        <v>0</v>
      </c>
      <c r="N55" s="115"/>
      <c r="O55" s="115"/>
      <c r="P55" s="115"/>
      <c r="Q55" s="115"/>
      <c r="R55" s="115"/>
      <c r="S55" s="115"/>
      <c r="T55" s="115"/>
      <c r="U55" s="115"/>
      <c r="V55" s="115"/>
      <c r="W55" s="115"/>
      <c r="X55" s="115"/>
      <c r="Y55" s="115"/>
      <c r="Z55" s="115"/>
      <c r="AA55" s="115"/>
      <c r="AB55" s="115"/>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row>
    <row r="56">
      <c r="A56" s="119" t="n">
        <v>139</v>
      </c>
      <c r="B56" s="119" t="s">
        <v>984</v>
      </c>
      <c r="C56" s="119" t="s">
        <v>985</v>
      </c>
      <c r="D56" s="115"/>
      <c r="E56" s="115" t="str">
        <f>IFERROR(GEOMEAN(F56, G56), MAX(F56, G56))</f>
      </c>
      <c r="F56" s="115" t="str">
        <f>MAX(56)</f>
      </c>
      <c r="G56" s="115" t="str">
        <f>MAX(56)</f>
      </c>
      <c r="H56" s="115"/>
      <c r="I56" s="115" t="n">
        <v>0</v>
      </c>
      <c r="J56" s="115" t="n">
        <v>0</v>
      </c>
      <c r="K56" s="115" t="n">
        <v>0</v>
      </c>
      <c r="L56" s="115" t="n">
        <v>0</v>
      </c>
      <c r="M56" s="115" t="n">
        <v>0</v>
      </c>
      <c r="N56" s="115"/>
      <c r="O56" s="115"/>
      <c r="P56" s="115"/>
      <c r="Q56" s="115"/>
      <c r="R56" s="115"/>
      <c r="S56" s="115"/>
      <c r="T56" s="115"/>
      <c r="U56" s="115"/>
      <c r="V56" s="115"/>
      <c r="W56" s="115"/>
      <c r="X56" s="115"/>
      <c r="Y56" s="115"/>
      <c r="Z56" s="115"/>
      <c r="AA56" s="115"/>
      <c r="AB56" s="115"/>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row>
    <row r="57">
      <c r="A57" s="119" t="n">
        <v>7</v>
      </c>
      <c r="B57" s="119" t="s">
        <v>990</v>
      </c>
      <c r="C57" s="119" t="s">
        <v>991</v>
      </c>
      <c r="D57" s="115"/>
      <c r="E57" s="115" t="str">
        <f>IFERROR(GEOMEAN(F57, G57), MAX(F57, G57))</f>
      </c>
      <c r="F57" s="115" t="str">
        <f>MAX(57)</f>
      </c>
      <c r="G57" s="115" t="str">
        <f>MAX(57)</f>
      </c>
      <c r="H57" s="115"/>
      <c r="I57" s="115" t="n">
        <v>0</v>
      </c>
      <c r="J57" s="115" t="n">
        <v>0</v>
      </c>
      <c r="K57" s="115" t="n">
        <v>7.50490206032001</v>
      </c>
      <c r="L57" s="115" t="n">
        <v>10</v>
      </c>
      <c r="M57" s="115" t="n">
        <v>10</v>
      </c>
      <c r="N57" s="115"/>
      <c r="O57" s="115"/>
      <c r="P57" s="115"/>
      <c r="Q57" s="115"/>
      <c r="R57" s="115"/>
      <c r="S57" s="115"/>
      <c r="T57" s="115"/>
      <c r="U57" s="115"/>
      <c r="V57" s="115"/>
      <c r="W57" s="115"/>
      <c r="X57" s="115"/>
      <c r="Y57" s="115"/>
      <c r="Z57" s="115"/>
      <c r="AA57" s="115"/>
      <c r="AB57" s="115"/>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row>
    <row r="58">
      <c r="A58" s="119" t="n">
        <v>172</v>
      </c>
      <c r="B58" s="119" t="s">
        <v>996</v>
      </c>
      <c r="C58" s="119" t="s">
        <v>997</v>
      </c>
      <c r="D58" s="115"/>
      <c r="E58" s="115" t="str">
        <f>IFERROR(GEOMEAN(F58, G58), MAX(F58, G58))</f>
      </c>
      <c r="F58" s="115" t="str">
        <f>MAX(58)</f>
      </c>
      <c r="G58" s="115" t="str">
        <f>MAX(58)</f>
      </c>
      <c r="H58" s="115"/>
      <c r="I58" s="115" t="n">
        <v>0</v>
      </c>
      <c r="J58" s="115" t="n">
        <v>0</v>
      </c>
      <c r="K58" s="115"/>
      <c r="L58" s="115" t="n">
        <v>5</v>
      </c>
      <c r="M58" s="115" t="n">
        <v>5</v>
      </c>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row>
    <row r="59">
      <c r="A59" s="119" t="n">
        <v>80</v>
      </c>
      <c r="B59" s="119" t="s">
        <v>1001</v>
      </c>
      <c r="C59" s="119" t="s">
        <v>1002</v>
      </c>
      <c r="D59" s="115"/>
      <c r="E59" s="115" t="str">
        <f>IFERROR(GEOMEAN(F59, G59), MAX(F59, G59))</f>
      </c>
      <c r="F59" s="115" t="str">
        <f>MAX(59)</f>
      </c>
      <c r="G59" s="115" t="str">
        <f>MAX(59)</f>
      </c>
      <c r="H59" s="115"/>
      <c r="I59" s="115" t="n">
        <v>0</v>
      </c>
      <c r="J59" s="115" t="n">
        <v>0</v>
      </c>
      <c r="K59" s="115" t="n">
        <v>0</v>
      </c>
      <c r="L59" s="115"/>
      <c r="M59" s="115" t="n">
        <v>0</v>
      </c>
      <c r="N59" s="115"/>
      <c r="O59" s="115"/>
      <c r="P59" s="115"/>
      <c r="Q59" s="115"/>
      <c r="R59" s="115"/>
      <c r="S59" s="115"/>
      <c r="T59" s="115"/>
      <c r="U59" s="115"/>
      <c r="V59" s="115"/>
      <c r="W59" s="115"/>
      <c r="X59" s="115"/>
      <c r="Y59" s="115"/>
      <c r="Z59" s="115"/>
      <c r="AA59" s="115"/>
      <c r="AB59" s="115"/>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row>
    <row r="60">
      <c r="A60" s="119" t="n">
        <v>102</v>
      </c>
      <c r="B60" s="119" t="s">
        <v>1006</v>
      </c>
      <c r="C60" s="119" t="s">
        <v>1007</v>
      </c>
      <c r="D60" s="115"/>
      <c r="E60" s="115" t="str">
        <f>IFERROR(GEOMEAN(F60, G60), MAX(F60, G60))</f>
      </c>
      <c r="F60" s="115" t="str">
        <f>MAX(60)</f>
      </c>
      <c r="G60" s="115" t="str">
        <f>MAX(60)</f>
      </c>
      <c r="H60" s="115"/>
      <c r="I60" s="115" t="n">
        <v>0</v>
      </c>
      <c r="J60" s="115" t="n">
        <v>0</v>
      </c>
      <c r="K60" s="115" t="n">
        <v>0</v>
      </c>
      <c r="L60" s="115" t="n">
        <v>0</v>
      </c>
      <c r="M60" s="115" t="n">
        <v>0</v>
      </c>
      <c r="N60" s="115"/>
      <c r="O60" s="115"/>
      <c r="P60" s="115"/>
      <c r="Q60" s="115"/>
      <c r="R60" s="115"/>
      <c r="S60" s="115"/>
      <c r="T60" s="115"/>
      <c r="U60" s="115"/>
      <c r="V60" s="115"/>
      <c r="W60" s="115"/>
      <c r="X60" s="115"/>
      <c r="Y60" s="115"/>
      <c r="Z60" s="115"/>
      <c r="AA60" s="115"/>
      <c r="AB60" s="115"/>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row>
    <row r="61">
      <c r="A61" s="119" t="n">
        <v>113</v>
      </c>
      <c r="B61" s="119" t="s">
        <v>1011</v>
      </c>
      <c r="C61" s="119" t="s">
        <v>1012</v>
      </c>
      <c r="D61" s="115"/>
      <c r="E61" s="115" t="str">
        <f>IFERROR(GEOMEAN(F61, G61), MAX(F61, G61))</f>
      </c>
      <c r="F61" s="115" t="str">
        <f>MAX(61)</f>
      </c>
      <c r="G61" s="115" t="str">
        <f>MAX(61)</f>
      </c>
      <c r="H61" s="115"/>
      <c r="I61" s="115" t="n">
        <v>10</v>
      </c>
      <c r="J61" s="115"/>
      <c r="K61" s="115"/>
      <c r="L61" s="115"/>
      <c r="M61" s="115"/>
      <c r="N61" s="115"/>
      <c r="O61" s="115"/>
      <c r="P61" s="115"/>
      <c r="Q61" s="115"/>
      <c r="R61" s="115"/>
      <c r="S61" s="115"/>
      <c r="T61" s="115"/>
      <c r="U61" s="115"/>
      <c r="V61" s="115"/>
      <c r="W61" s="115"/>
      <c r="X61" s="115"/>
      <c r="Y61" s="115"/>
      <c r="Z61" s="115"/>
      <c r="AA61" s="115"/>
      <c r="AB61" s="115"/>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row>
    <row r="62">
      <c r="A62" s="119" t="n">
        <v>103</v>
      </c>
      <c r="B62" s="119" t="s">
        <v>1013</v>
      </c>
      <c r="C62" s="119" t="s">
        <v>1014</v>
      </c>
      <c r="D62" s="115"/>
      <c r="E62" s="115" t="str">
        <f>IFERROR(GEOMEAN(F62, G62), MAX(F62, G62))</f>
      </c>
      <c r="F62" s="115" t="str">
        <f>MAX(62)</f>
      </c>
      <c r="G62" s="115" t="str">
        <f>MAX(62)</f>
      </c>
      <c r="H62" s="115"/>
      <c r="I62" s="115" t="n">
        <v>0</v>
      </c>
      <c r="J62" s="115" t="n">
        <v>0</v>
      </c>
      <c r="K62" s="115" t="n">
        <v>0</v>
      </c>
      <c r="L62" s="115"/>
      <c r="M62" s="115" t="n">
        <v>0</v>
      </c>
      <c r="N62" s="115"/>
      <c r="O62" s="115"/>
      <c r="P62" s="115"/>
      <c r="Q62" s="115"/>
      <c r="R62" s="115"/>
      <c r="S62" s="115"/>
      <c r="T62" s="115"/>
      <c r="U62" s="115"/>
      <c r="V62" s="115"/>
      <c r="W62" s="115"/>
      <c r="X62" s="115"/>
      <c r="Y62" s="115"/>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row>
    <row r="63">
      <c r="A63" s="119" t="n">
        <v>189</v>
      </c>
      <c r="B63" s="119" t="s">
        <v>1017</v>
      </c>
      <c r="C63" s="119" t="s">
        <v>1018</v>
      </c>
      <c r="D63" s="115"/>
      <c r="E63" s="115" t="str">
        <f>IFERROR(GEOMEAN(F63, G63), MAX(F63, G63))</f>
      </c>
      <c r="F63" s="115" t="str">
        <f>MAX(63)</f>
      </c>
      <c r="G63" s="115" t="str">
        <f>MAX(63)</f>
      </c>
      <c r="H63" s="115"/>
      <c r="I63" s="115" t="n">
        <v>0</v>
      </c>
      <c r="J63" s="115"/>
      <c r="K63" s="115" t="n">
        <v>0</v>
      </c>
      <c r="L63" s="115"/>
      <c r="M63" s="115" t="n">
        <v>0</v>
      </c>
      <c r="N63" s="115"/>
      <c r="O63" s="115"/>
      <c r="P63" s="115"/>
      <c r="Q63" s="115"/>
      <c r="R63" s="115"/>
      <c r="S63" s="115"/>
      <c r="T63" s="115"/>
      <c r="U63" s="115"/>
      <c r="V63" s="115"/>
      <c r="W63" s="115"/>
      <c r="X63" s="115"/>
      <c r="Y63" s="115"/>
      <c r="Z63" s="115"/>
      <c r="AA63" s="115"/>
      <c r="AB63" s="115"/>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row>
    <row r="64">
      <c r="A64" s="119" t="n">
        <v>54</v>
      </c>
      <c r="B64" s="119" t="s">
        <v>1020</v>
      </c>
      <c r="C64" s="119" t="s">
        <v>1021</v>
      </c>
      <c r="D64" s="115"/>
      <c r="E64" s="115" t="str">
        <f>IFERROR(GEOMEAN(F64, G64), MAX(F64, G64))</f>
      </c>
      <c r="F64" s="115" t="str">
        <f>MAX(64)</f>
      </c>
      <c r="G64" s="115" t="str">
        <f>MAX(64)</f>
      </c>
      <c r="H64" s="115"/>
      <c r="I64" s="115" t="n">
        <v>0</v>
      </c>
      <c r="J64" s="115" t="n">
        <v>0</v>
      </c>
      <c r="K64" s="115" t="n">
        <v>10</v>
      </c>
      <c r="L64" s="115"/>
      <c r="M64" s="115" t="n">
        <v>10</v>
      </c>
      <c r="N64" s="115"/>
      <c r="O64" s="115"/>
      <c r="P64" s="115"/>
      <c r="Q64" s="115"/>
      <c r="R64" s="115"/>
      <c r="S64" s="115"/>
      <c r="T64" s="115"/>
      <c r="U64" s="115"/>
      <c r="V64" s="115"/>
      <c r="W64" s="115"/>
      <c r="X64" s="115"/>
      <c r="Y64" s="115"/>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row>
    <row r="65">
      <c r="A65" s="119" t="n">
        <v>173</v>
      </c>
      <c r="B65" s="119" t="s">
        <v>1026</v>
      </c>
      <c r="C65" s="119" t="s">
        <v>1027</v>
      </c>
      <c r="D65" s="115"/>
      <c r="E65" s="115" t="str">
        <f>IFERROR(GEOMEAN(F65, G65), MAX(F65, G65))</f>
      </c>
      <c r="F65" s="115" t="str">
        <f>MAX(65)</f>
      </c>
      <c r="G65" s="115" t="str">
        <f>MAX(65)</f>
      </c>
      <c r="H65" s="115"/>
      <c r="I65" s="115" t="n">
        <v>0</v>
      </c>
      <c r="J65" s="115" t="n">
        <v>0</v>
      </c>
      <c r="K65" s="115" t="n">
        <v>0</v>
      </c>
      <c r="L65" s="115"/>
      <c r="M65" s="115" t="n">
        <v>0</v>
      </c>
      <c r="N65" s="115"/>
      <c r="O65" s="115"/>
      <c r="P65" s="115"/>
      <c r="Q65" s="115"/>
      <c r="R65" s="115"/>
      <c r="S65" s="115"/>
      <c r="T65" s="115"/>
      <c r="U65" s="115"/>
      <c r="V65" s="115"/>
      <c r="W65" s="115"/>
      <c r="X65" s="115"/>
      <c r="Y65" s="115"/>
      <c r="Z65" s="115"/>
      <c r="AA65" s="115"/>
      <c r="AB65" s="115"/>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row>
    <row r="66">
      <c r="A66" s="119" t="n">
        <v>32</v>
      </c>
      <c r="B66" s="119" t="s">
        <v>1032</v>
      </c>
      <c r="C66" s="119" t="s">
        <v>1033</v>
      </c>
      <c r="D66" s="115"/>
      <c r="E66" s="115" t="str">
        <f>IFERROR(GEOMEAN(F66, G66), MAX(F66, G66))</f>
      </c>
      <c r="F66" s="115" t="str">
        <f>MAX(66)</f>
      </c>
      <c r="G66" s="115" t="str">
        <f>MAX(66)</f>
      </c>
      <c r="H66" s="115"/>
      <c r="I66" s="115" t="n">
        <v>0</v>
      </c>
      <c r="J66" s="115" t="n">
        <v>0</v>
      </c>
      <c r="K66" s="115" t="n">
        <v>0</v>
      </c>
      <c r="L66" s="115"/>
      <c r="M66" s="115" t="n">
        <v>0</v>
      </c>
      <c r="N66" s="115"/>
      <c r="O66" s="115"/>
      <c r="P66" s="115"/>
      <c r="Q66" s="115"/>
      <c r="R66" s="115"/>
      <c r="S66" s="115"/>
      <c r="T66" s="115"/>
      <c r="U66" s="115"/>
      <c r="V66" s="115"/>
      <c r="W66" s="115"/>
      <c r="X66" s="115"/>
      <c r="Y66" s="115"/>
      <c r="Z66" s="115"/>
      <c r="AA66" s="115"/>
      <c r="AB66" s="115"/>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row>
    <row r="67">
      <c r="A67" s="119" t="n">
        <v>104</v>
      </c>
      <c r="B67" s="119" t="s">
        <v>1037</v>
      </c>
      <c r="C67" s="119" t="s">
        <v>1038</v>
      </c>
      <c r="D67" s="115"/>
      <c r="E67" s="115" t="str">
        <f>IFERROR(GEOMEAN(F67, G67), MAX(F67, G67))</f>
      </c>
      <c r="F67" s="115" t="str">
        <f>MAX(67)</f>
      </c>
      <c r="G67" s="115" t="str">
        <f>MAX(67)</f>
      </c>
      <c r="H67" s="115"/>
      <c r="I67" s="115" t="n">
        <v>10</v>
      </c>
      <c r="J67" s="115" t="n">
        <v>10</v>
      </c>
      <c r="K67" s="115" t="n">
        <v>0</v>
      </c>
      <c r="L67" s="115"/>
      <c r="M67" s="115" t="n">
        <v>10</v>
      </c>
      <c r="N67" s="115"/>
      <c r="O67" s="115"/>
      <c r="P67" s="115"/>
      <c r="Q67" s="115"/>
      <c r="R67" s="115"/>
      <c r="S67" s="115"/>
      <c r="T67" s="115"/>
      <c r="U67" s="115"/>
      <c r="V67" s="115"/>
      <c r="W67" s="115"/>
      <c r="X67" s="115"/>
      <c r="Y67" s="115"/>
      <c r="Z67" s="115"/>
      <c r="AA67" s="115"/>
      <c r="AB67" s="115"/>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row>
    <row r="68">
      <c r="A68" s="119" t="n">
        <v>174</v>
      </c>
      <c r="B68" s="119" t="s">
        <v>1042</v>
      </c>
      <c r="C68" s="119" t="s">
        <v>1043</v>
      </c>
      <c r="D68" s="115"/>
      <c r="E68" s="115" t="str">
        <f>IFERROR(GEOMEAN(F68, G68), MAX(F68, G68))</f>
      </c>
      <c r="F68" s="115" t="str">
        <f>MAX(68)</f>
      </c>
      <c r="G68" s="115" t="str">
        <f>MAX(68)</f>
      </c>
      <c r="H68" s="115"/>
      <c r="I68" s="115" t="n">
        <v>10</v>
      </c>
      <c r="J68" s="115" t="n">
        <v>0</v>
      </c>
      <c r="K68" s="115" t="n">
        <v>0</v>
      </c>
      <c r="L68" s="115"/>
      <c r="M68" s="115" t="n">
        <v>0</v>
      </c>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row>
    <row r="69">
      <c r="A69" s="119" t="n">
        <v>79</v>
      </c>
      <c r="B69" s="119" t="s">
        <v>1047</v>
      </c>
      <c r="C69" s="119" t="s">
        <v>1048</v>
      </c>
      <c r="D69" s="115"/>
      <c r="E69" s="115" t="str">
        <f>IFERROR(GEOMEAN(F69, G69), MAX(F69, G69))</f>
      </c>
      <c r="F69" s="115" t="str">
        <f>MAX(69)</f>
      </c>
      <c r="G69" s="115" t="str">
        <f>MAX(69)</f>
      </c>
      <c r="H69" s="115"/>
      <c r="I69" s="115" t="n">
        <v>0</v>
      </c>
      <c r="J69" s="115" t="n">
        <v>0</v>
      </c>
      <c r="K69" s="115" t="n">
        <v>0</v>
      </c>
      <c r="L69" s="115"/>
      <c r="M69" s="115" t="n">
        <v>0</v>
      </c>
      <c r="N69" s="115"/>
      <c r="O69" s="115"/>
      <c r="P69" s="115"/>
      <c r="Q69" s="115"/>
      <c r="R69" s="115"/>
      <c r="S69" s="115"/>
      <c r="T69" s="115"/>
      <c r="U69" s="115"/>
      <c r="V69" s="115"/>
      <c r="W69" s="115"/>
      <c r="X69" s="115"/>
      <c r="Y69" s="115"/>
      <c r="Z69" s="115"/>
      <c r="AA69" s="115"/>
      <c r="AB69" s="115"/>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row>
    <row r="70">
      <c r="A70" s="119" t="n">
        <v>81</v>
      </c>
      <c r="B70" s="119" t="s">
        <v>1050</v>
      </c>
      <c r="C70" s="119" t="s">
        <v>1051</v>
      </c>
      <c r="D70" s="115"/>
      <c r="E70" s="115" t="str">
        <f>IFERROR(GEOMEAN(F70, G70), MAX(F70, G70))</f>
      </c>
      <c r="F70" s="115" t="str">
        <f>MAX(70)</f>
      </c>
      <c r="G70" s="115" t="str">
        <f>MAX(70)</f>
      </c>
      <c r="H70" s="115"/>
      <c r="I70" s="115" t="n">
        <v>0</v>
      </c>
      <c r="J70" s="115" t="n">
        <v>0</v>
      </c>
      <c r="K70" s="115" t="n">
        <v>0</v>
      </c>
      <c r="L70" s="115"/>
      <c r="M70" s="115" t="n">
        <v>0</v>
      </c>
      <c r="N70" s="115"/>
      <c r="O70" s="115"/>
      <c r="P70" s="115"/>
      <c r="Q70" s="115"/>
      <c r="R70" s="115"/>
      <c r="S70" s="115"/>
      <c r="T70" s="115"/>
      <c r="U70" s="115"/>
      <c r="V70" s="115"/>
      <c r="W70" s="115"/>
      <c r="X70" s="115"/>
      <c r="Y70" s="115"/>
      <c r="Z70" s="115"/>
      <c r="AA70" s="115"/>
      <c r="AB70" s="115"/>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row>
    <row r="71">
      <c r="A71" s="119" t="n">
        <v>31</v>
      </c>
      <c r="B71" s="119" t="s">
        <v>1056</v>
      </c>
      <c r="C71" s="119" t="s">
        <v>1057</v>
      </c>
      <c r="D71" s="115"/>
      <c r="E71" s="115" t="str">
        <f>IFERROR(GEOMEAN(F71, G71), MAX(F71, G71))</f>
      </c>
      <c r="F71" s="115" t="str">
        <f>MAX(71)</f>
      </c>
      <c r="G71" s="115" t="str">
        <f>MAX(71)</f>
      </c>
      <c r="H71" s="115"/>
      <c r="I71" s="115" t="n">
        <v>0</v>
      </c>
      <c r="J71" s="115" t="n">
        <v>0</v>
      </c>
      <c r="K71" s="115" t="n">
        <v>0</v>
      </c>
      <c r="L71" s="115"/>
      <c r="M71" s="115" t="n">
        <v>0</v>
      </c>
      <c r="N71" s="115"/>
      <c r="O71" s="115"/>
      <c r="P71" s="115"/>
      <c r="Q71" s="115"/>
      <c r="R71" s="115"/>
      <c r="S71" s="115"/>
      <c r="T71" s="115"/>
      <c r="U71" s="115"/>
      <c r="V71" s="115"/>
      <c r="W71" s="115"/>
      <c r="X71" s="115"/>
      <c r="Y71" s="115"/>
      <c r="Z71" s="115"/>
      <c r="AA71" s="115"/>
      <c r="AB71" s="115"/>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row>
    <row r="72">
      <c r="A72" s="119" t="n">
        <v>55</v>
      </c>
      <c r="B72" s="119" t="s">
        <v>1059</v>
      </c>
      <c r="C72" s="119" t="s">
        <v>1060</v>
      </c>
      <c r="D72" s="115"/>
      <c r="E72" s="115" t="str">
        <f>IFERROR(GEOMEAN(F72, G72), MAX(F72, G72))</f>
      </c>
      <c r="F72" s="115" t="str">
        <f>MAX(72)</f>
      </c>
      <c r="G72" s="115" t="str">
        <f>MAX(72)</f>
      </c>
      <c r="H72" s="115"/>
      <c r="I72" s="115" t="n">
        <v>0</v>
      </c>
      <c r="J72" s="115" t="n">
        <v>0</v>
      </c>
      <c r="K72" s="115" t="n">
        <v>0</v>
      </c>
      <c r="L72" s="115"/>
      <c r="M72" s="115" t="n">
        <v>0</v>
      </c>
      <c r="N72" s="115"/>
      <c r="O72" s="115"/>
      <c r="P72" s="115"/>
      <c r="Q72" s="115"/>
      <c r="R72" s="115"/>
      <c r="S72" s="115"/>
      <c r="T72" s="115"/>
      <c r="U72" s="115"/>
      <c r="V72" s="115"/>
      <c r="W72" s="115"/>
      <c r="X72" s="115"/>
      <c r="Y72" s="115"/>
      <c r="Z72" s="115"/>
      <c r="AA72" s="115"/>
      <c r="AB72" s="115"/>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row>
    <row r="73">
      <c r="A73" s="119" t="n">
        <v>82</v>
      </c>
      <c r="B73" s="119" t="s">
        <v>1064</v>
      </c>
      <c r="C73" s="119" t="s">
        <v>1065</v>
      </c>
      <c r="D73" s="115"/>
      <c r="E73" s="115" t="str">
        <f>IFERROR(GEOMEAN(F73, G73), MAX(F73, G73))</f>
      </c>
      <c r="F73" s="115" t="str">
        <f>MAX(73)</f>
      </c>
      <c r="G73" s="115" t="str">
        <f>MAX(73)</f>
      </c>
      <c r="H73" s="115"/>
      <c r="I73" s="115" t="n">
        <v>0</v>
      </c>
      <c r="J73" s="115" t="n">
        <v>0</v>
      </c>
      <c r="K73" s="115" t="n">
        <v>0</v>
      </c>
      <c r="L73" s="115"/>
      <c r="M73" s="115" t="n">
        <v>0</v>
      </c>
      <c r="N73" s="115"/>
      <c r="O73" s="115"/>
      <c r="P73" s="115"/>
      <c r="Q73" s="115"/>
      <c r="R73" s="115"/>
      <c r="S73" s="115"/>
      <c r="T73" s="115"/>
      <c r="U73" s="115"/>
      <c r="V73" s="115"/>
      <c r="W73" s="115"/>
      <c r="X73" s="115"/>
      <c r="Y73" s="115"/>
      <c r="Z73" s="115"/>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row>
    <row r="74">
      <c r="A74" s="119" t="n">
        <v>22</v>
      </c>
      <c r="B74" s="119" t="s">
        <v>1068</v>
      </c>
      <c r="C74" s="119" t="s">
        <v>1069</v>
      </c>
      <c r="D74" s="115"/>
      <c r="E74" s="115" t="str">
        <f>IFERROR(GEOMEAN(F74, G74), MAX(F74, G74))</f>
      </c>
      <c r="F74" s="115" t="str">
        <f>MAX(74)</f>
      </c>
      <c r="G74" s="115" t="str">
        <f>MAX(74)</f>
      </c>
      <c r="H74" s="115"/>
      <c r="I74" s="115" t="n">
        <v>0</v>
      </c>
      <c r="J74" s="115" t="n">
        <v>0</v>
      </c>
      <c r="K74" s="115" t="n">
        <v>10</v>
      </c>
      <c r="L74" s="115" t="n">
        <v>0</v>
      </c>
      <c r="M74" s="115" t="n">
        <v>10</v>
      </c>
      <c r="N74" s="115"/>
      <c r="O74" s="115"/>
      <c r="P74" s="115"/>
      <c r="Q74" s="115"/>
      <c r="R74" s="115"/>
      <c r="S74" s="115"/>
      <c r="T74" s="115"/>
      <c r="U74" s="115"/>
      <c r="V74" s="115"/>
      <c r="W74" s="115"/>
      <c r="X74" s="115"/>
      <c r="Y74" s="115"/>
      <c r="Z74" s="115"/>
      <c r="AA74" s="115"/>
      <c r="AB74" s="115"/>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row>
    <row r="75">
      <c r="A75" s="119" t="n">
        <v>12</v>
      </c>
      <c r="B75" s="119" t="s">
        <v>1074</v>
      </c>
      <c r="C75" s="119" t="s">
        <v>1075</v>
      </c>
      <c r="D75" s="115"/>
      <c r="E75" s="115" t="str">
        <f>IFERROR(GEOMEAN(F75, G75), MAX(F75, G75))</f>
      </c>
      <c r="F75" s="115" t="str">
        <f>MAX(75)</f>
      </c>
      <c r="G75" s="115" t="str">
        <f>MAX(75)</f>
      </c>
      <c r="H75" s="115"/>
      <c r="I75" s="115" t="n">
        <v>0</v>
      </c>
      <c r="J75" s="115" t="n">
        <v>0</v>
      </c>
      <c r="K75" s="115" t="n">
        <v>0</v>
      </c>
      <c r="L75" s="115"/>
      <c r="M75" s="115" t="n">
        <v>0</v>
      </c>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row>
    <row r="76">
      <c r="A76" s="119" t="n">
        <v>21</v>
      </c>
      <c r="B76" s="119" t="s">
        <v>1080</v>
      </c>
      <c r="C76" s="119" t="s">
        <v>1081</v>
      </c>
      <c r="D76" s="115"/>
      <c r="E76" s="115" t="str">
        <f>IFERROR(GEOMEAN(F76, G76), MAX(F76, G76))</f>
      </c>
      <c r="F76" s="115" t="str">
        <f>MAX(76)</f>
      </c>
      <c r="G76" s="115" t="str">
        <f>MAX(76)</f>
      </c>
      <c r="H76" s="115"/>
      <c r="I76" s="115" t="n">
        <v>10</v>
      </c>
      <c r="J76" s="115" t="n">
        <v>0</v>
      </c>
      <c r="K76" s="115" t="n">
        <v>0</v>
      </c>
      <c r="L76" s="115" t="n">
        <v>2.85832606790095</v>
      </c>
      <c r="M76" s="115" t="n">
        <v>2.85832606790095</v>
      </c>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row>
    <row r="77">
      <c r="A77" s="119" t="n">
        <v>83</v>
      </c>
      <c r="B77" s="119" t="s">
        <v>1087</v>
      </c>
      <c r="C77" s="119" t="s">
        <v>1088</v>
      </c>
      <c r="D77" s="115"/>
      <c r="E77" s="115" t="str">
        <f>IFERROR(GEOMEAN(F77, G77), MAX(F77, G77))</f>
      </c>
      <c r="F77" s="115" t="str">
        <f>MAX(77)</f>
      </c>
      <c r="G77" s="115" t="str">
        <f>MAX(77)</f>
      </c>
      <c r="H77" s="115"/>
      <c r="I77" s="115" t="n">
        <v>0</v>
      </c>
      <c r="J77" s="115" t="n">
        <v>0</v>
      </c>
      <c r="K77" s="115" t="n">
        <v>0</v>
      </c>
      <c r="L77" s="115"/>
      <c r="M77" s="115" t="n">
        <v>0</v>
      </c>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row>
    <row r="78">
      <c r="A78" s="119" t="n">
        <v>175</v>
      </c>
      <c r="B78" s="119" t="s">
        <v>1092</v>
      </c>
      <c r="C78" s="119" t="s">
        <v>1093</v>
      </c>
      <c r="D78" s="115"/>
      <c r="E78" s="115" t="str">
        <f>IFERROR(GEOMEAN(F78, G78), MAX(F78, G78))</f>
      </c>
      <c r="F78" s="115" t="str">
        <f>MAX(78)</f>
      </c>
      <c r="G78" s="115" t="str">
        <f>MAX(78)</f>
      </c>
      <c r="H78" s="115"/>
      <c r="I78" s="115" t="n">
        <v>0</v>
      </c>
      <c r="J78" s="115" t="n">
        <v>0</v>
      </c>
      <c r="K78" s="115" t="n">
        <v>0</v>
      </c>
      <c r="L78" s="115"/>
      <c r="M78" s="115" t="n">
        <v>0</v>
      </c>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row>
    <row r="79">
      <c r="A79" s="119" t="n">
        <v>141</v>
      </c>
      <c r="B79" s="119" t="s">
        <v>1096</v>
      </c>
      <c r="C79" s="119" t="s">
        <v>1097</v>
      </c>
      <c r="D79" s="115"/>
      <c r="E79" s="115" t="str">
        <f>IFERROR(GEOMEAN(F79, G79), MAX(F79, G79))</f>
      </c>
      <c r="F79" s="115" t="str">
        <f>MAX(79)</f>
      </c>
      <c r="G79" s="115" t="str">
        <f>MAX(79)</f>
      </c>
      <c r="H79" s="115"/>
      <c r="I79" s="115" t="n">
        <v>0</v>
      </c>
      <c r="J79" s="115" t="n">
        <v>0</v>
      </c>
      <c r="K79" s="115" t="n">
        <v>0</v>
      </c>
      <c r="L79" s="115" t="n">
        <v>0</v>
      </c>
      <c r="M79" s="115" t="n">
        <v>0</v>
      </c>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row>
    <row r="80">
      <c r="A80" s="119" t="n">
        <v>142</v>
      </c>
      <c r="B80" s="119" t="s">
        <v>1102</v>
      </c>
      <c r="C80" s="119" t="s">
        <v>1103</v>
      </c>
      <c r="D80" s="115"/>
      <c r="E80" s="115" t="str">
        <f>IFERROR(GEOMEAN(F80, G80), MAX(F80, G80))</f>
      </c>
      <c r="F80" s="115" t="str">
        <f>MAX(80)</f>
      </c>
      <c r="G80" s="115" t="str">
        <f>MAX(80)</f>
      </c>
      <c r="H80" s="115"/>
      <c r="I80" s="115" t="n">
        <v>0</v>
      </c>
      <c r="J80" s="115" t="n">
        <v>0</v>
      </c>
      <c r="K80" s="115"/>
      <c r="L80" s="115" t="n">
        <v>0</v>
      </c>
      <c r="M80" s="115" t="n">
        <v>0</v>
      </c>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row>
    <row r="81">
      <c r="A81" s="119" t="n">
        <v>33</v>
      </c>
      <c r="B81" s="119" t="s">
        <v>1106</v>
      </c>
      <c r="C81" s="119" t="s">
        <v>1107</v>
      </c>
      <c r="D81" s="115"/>
      <c r="E81" s="115" t="str">
        <f>IFERROR(GEOMEAN(F81, G81), MAX(F81, G81))</f>
      </c>
      <c r="F81" s="115" t="str">
        <f>MAX(81)</f>
      </c>
      <c r="G81" s="115" t="str">
        <f>MAX(81)</f>
      </c>
      <c r="H81" s="115"/>
      <c r="I81" s="115" t="n">
        <v>0</v>
      </c>
      <c r="J81" s="115" t="n">
        <v>0</v>
      </c>
      <c r="K81" s="115" t="n">
        <v>0</v>
      </c>
      <c r="L81" s="115" t="n">
        <v>1.45422691536203</v>
      </c>
      <c r="M81" s="115" t="n">
        <v>1.45422691536203</v>
      </c>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row>
    <row r="82">
      <c r="A82" s="119" t="n">
        <v>8</v>
      </c>
      <c r="B82" s="119" t="s">
        <v>1113</v>
      </c>
      <c r="C82" s="119" t="s">
        <v>1114</v>
      </c>
      <c r="D82" s="115"/>
      <c r="E82" s="115" t="str">
        <f>IFERROR(GEOMEAN(F82, G82), MAX(F82, G82))</f>
      </c>
      <c r="F82" s="115" t="str">
        <f>MAX(82)</f>
      </c>
      <c r="G82" s="115" t="str">
        <f>MAX(82)</f>
      </c>
      <c r="H82" s="115"/>
      <c r="I82" s="115" t="n">
        <v>10</v>
      </c>
      <c r="J82" s="115" t="n">
        <v>10</v>
      </c>
      <c r="K82" s="115" t="n">
        <v>0</v>
      </c>
      <c r="L82" s="115" t="n">
        <v>0</v>
      </c>
      <c r="M82" s="115" t="n">
        <v>10</v>
      </c>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row>
    <row r="83">
      <c r="A83" s="119" t="n">
        <v>140</v>
      </c>
      <c r="B83" s="119" t="s">
        <v>1118</v>
      </c>
      <c r="C83" s="119" t="s">
        <v>1119</v>
      </c>
      <c r="D83" s="115"/>
      <c r="E83" s="115" t="str">
        <f>IFERROR(GEOMEAN(F83, G83), MAX(F83, G83))</f>
      </c>
      <c r="F83" s="115" t="str">
        <f>MAX(83)</f>
      </c>
      <c r="G83" s="115" t="str">
        <f>MAX(83)</f>
      </c>
      <c r="H83" s="115"/>
      <c r="I83" s="115" t="n">
        <v>0</v>
      </c>
      <c r="J83" s="115" t="n">
        <v>0</v>
      </c>
      <c r="K83" s="115" t="n">
        <v>0</v>
      </c>
      <c r="L83" s="115"/>
      <c r="M83" s="115" t="n">
        <v>0</v>
      </c>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row>
    <row r="84">
      <c r="A84" s="119" t="n">
        <v>143</v>
      </c>
      <c r="B84" s="119" t="s">
        <v>1123</v>
      </c>
      <c r="C84" s="119" t="s">
        <v>1124</v>
      </c>
      <c r="D84" s="115"/>
      <c r="E84" s="115" t="str">
        <f>IFERROR(GEOMEAN(F84, G84), MAX(F84, G84))</f>
      </c>
      <c r="F84" s="115" t="str">
        <f>MAX(84)</f>
      </c>
      <c r="G84" s="115" t="str">
        <f>MAX(84)</f>
      </c>
      <c r="H84" s="115"/>
      <c r="I84" s="115" t="n">
        <v>0</v>
      </c>
      <c r="J84" s="115" t="n">
        <v>0</v>
      </c>
      <c r="K84" s="115" t="n">
        <v>0</v>
      </c>
      <c r="L84" s="115"/>
      <c r="M84" s="115" t="n">
        <v>0</v>
      </c>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row>
    <row r="85">
      <c r="A85" s="119" t="n">
        <v>144</v>
      </c>
      <c r="B85" s="119" t="s">
        <v>1130</v>
      </c>
      <c r="C85" s="119" t="s">
        <v>1131</v>
      </c>
      <c r="D85" s="115"/>
      <c r="E85" s="115" t="str">
        <f>IFERROR(GEOMEAN(F85, G85), MAX(F85, G85))</f>
      </c>
      <c r="F85" s="115" t="str">
        <f>MAX(85)</f>
      </c>
      <c r="G85" s="115" t="str">
        <f>MAX(85)</f>
      </c>
      <c r="H85" s="115"/>
      <c r="I85" s="115" t="n">
        <v>0</v>
      </c>
      <c r="J85" s="115" t="n">
        <v>0</v>
      </c>
      <c r="K85" s="115" t="n">
        <v>0</v>
      </c>
      <c r="L85" s="115" t="n">
        <v>0</v>
      </c>
      <c r="M85" s="115" t="n">
        <v>0</v>
      </c>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row>
    <row r="86">
      <c r="A86" s="119" t="n">
        <v>176</v>
      </c>
      <c r="B86" s="119" t="s">
        <v>1134</v>
      </c>
      <c r="C86" s="119" t="s">
        <v>1135</v>
      </c>
      <c r="D86" s="115"/>
      <c r="E86" s="115" t="str">
        <f>IFERROR(GEOMEAN(F86, G86), MAX(F86, G86))</f>
      </c>
      <c r="F86" s="115" t="str">
        <f>MAX(86)</f>
      </c>
      <c r="G86" s="115" t="str">
        <f>MAX(86)</f>
      </c>
      <c r="H86" s="115"/>
      <c r="I86" s="115" t="n">
        <v>0</v>
      </c>
      <c r="J86" s="115" t="n">
        <v>0</v>
      </c>
      <c r="K86" s="115" t="n">
        <v>0</v>
      </c>
      <c r="L86" s="115"/>
      <c r="M86" s="115" t="n">
        <v>0</v>
      </c>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row>
    <row r="87">
      <c r="A87" s="119" t="n">
        <v>146</v>
      </c>
      <c r="B87" s="119" t="s">
        <v>1139</v>
      </c>
      <c r="C87" s="119" t="s">
        <v>1140</v>
      </c>
      <c r="D87" s="115"/>
      <c r="E87" s="115" t="str">
        <f>IFERROR(GEOMEAN(F87, G87), MAX(F87, G87))</f>
      </c>
      <c r="F87" s="115" t="str">
        <f>MAX(87)</f>
      </c>
      <c r="G87" s="115" t="str">
        <f>MAX(87)</f>
      </c>
      <c r="H87" s="115"/>
      <c r="I87" s="115" t="n">
        <v>0</v>
      </c>
      <c r="J87" s="115" t="n">
        <v>0</v>
      </c>
      <c r="K87" s="115" t="n">
        <v>0</v>
      </c>
      <c r="L87" s="115"/>
      <c r="M87" s="115" t="n">
        <v>0</v>
      </c>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row>
    <row r="88">
      <c r="A88" s="119" t="n">
        <v>145</v>
      </c>
      <c r="B88" s="119" t="s">
        <v>1144</v>
      </c>
      <c r="C88" s="119" t="s">
        <v>1145</v>
      </c>
      <c r="D88" s="115"/>
      <c r="E88" s="115" t="str">
        <f>IFERROR(GEOMEAN(F88, G88), MAX(F88, G88))</f>
      </c>
      <c r="F88" s="115" t="str">
        <f>MAX(88)</f>
      </c>
      <c r="G88" s="115" t="str">
        <f>MAX(88)</f>
      </c>
      <c r="H88" s="115"/>
      <c r="I88" s="115" t="n">
        <v>0</v>
      </c>
      <c r="J88" s="115" t="n">
        <v>0</v>
      </c>
      <c r="K88" s="115" t="n">
        <v>0</v>
      </c>
      <c r="L88" s="115" t="n">
        <v>0</v>
      </c>
      <c r="M88" s="115" t="n">
        <v>0</v>
      </c>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row>
    <row r="89">
      <c r="A89" s="119" t="n">
        <v>84</v>
      </c>
      <c r="B89" s="119" t="s">
        <v>1148</v>
      </c>
      <c r="C89" s="119" t="s">
        <v>1149</v>
      </c>
      <c r="D89" s="115"/>
      <c r="E89" s="115" t="str">
        <f>IFERROR(GEOMEAN(F89, G89), MAX(F89, G89))</f>
      </c>
      <c r="F89" s="115" t="str">
        <f>MAX(89)</f>
      </c>
      <c r="G89" s="115" t="str">
        <f>MAX(89)</f>
      </c>
      <c r="H89" s="115"/>
      <c r="I89" s="115" t="n">
        <v>0</v>
      </c>
      <c r="J89" s="115" t="n">
        <v>0</v>
      </c>
      <c r="K89" s="115" t="n">
        <v>0</v>
      </c>
      <c r="L89" s="115" t="n">
        <v>0</v>
      </c>
      <c r="M89" s="115" t="n">
        <v>0</v>
      </c>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row>
    <row r="90">
      <c r="A90" s="119" t="n">
        <v>34</v>
      </c>
      <c r="B90" s="119" t="s">
        <v>1151</v>
      </c>
      <c r="C90" s="119" t="s">
        <v>1152</v>
      </c>
      <c r="D90" s="115"/>
      <c r="E90" s="115" t="str">
        <f>IFERROR(GEOMEAN(F90, G90), MAX(F90, G90))</f>
      </c>
      <c r="F90" s="115" t="str">
        <f>MAX(90)</f>
      </c>
      <c r="G90" s="115" t="str">
        <f>MAX(90)</f>
      </c>
      <c r="H90" s="115"/>
      <c r="I90" s="115" t="n">
        <v>0</v>
      </c>
      <c r="J90" s="115" t="n">
        <v>0</v>
      </c>
      <c r="K90" s="115" t="n">
        <v>0</v>
      </c>
      <c r="L90" s="115" t="n">
        <v>0</v>
      </c>
      <c r="M90" s="115" t="n">
        <v>0</v>
      </c>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row>
    <row r="91">
      <c r="A91" s="119" t="n">
        <v>178</v>
      </c>
      <c r="B91" s="119" t="s">
        <v>1156</v>
      </c>
      <c r="C91" s="119" t="s">
        <v>1157</v>
      </c>
      <c r="D91" s="115"/>
      <c r="E91" s="115" t="str">
        <f>IFERROR(GEOMEAN(F91, G91), MAX(F91, G91))</f>
      </c>
      <c r="F91" s="115" t="str">
        <f>MAX(91)</f>
      </c>
      <c r="G91" s="115" t="str">
        <f>MAX(91)</f>
      </c>
      <c r="H91" s="115"/>
      <c r="I91" s="115" t="n">
        <v>0</v>
      </c>
      <c r="J91" s="115" t="n">
        <v>0</v>
      </c>
      <c r="K91" s="115" t="n">
        <v>0</v>
      </c>
      <c r="L91" s="115"/>
      <c r="M91" s="115" t="n">
        <v>0</v>
      </c>
      <c r="N91" s="115"/>
      <c r="O91" s="115"/>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row>
    <row r="92">
      <c r="A92" s="119" t="n">
        <v>98</v>
      </c>
      <c r="B92" s="119" t="s">
        <v>1162</v>
      </c>
      <c r="C92" s="119" t="s">
        <v>1163</v>
      </c>
      <c r="D92" s="115"/>
      <c r="E92" s="115" t="str">
        <f>IFERROR(GEOMEAN(F92, G92), MAX(F92, G92))</f>
      </c>
      <c r="F92" s="115" t="str">
        <f>MAX(92)</f>
      </c>
      <c r="G92" s="115" t="str">
        <f>MAX(92)</f>
      </c>
      <c r="H92" s="115"/>
      <c r="I92" s="115" t="n">
        <v>0</v>
      </c>
      <c r="J92" s="115" t="n">
        <v>0</v>
      </c>
      <c r="K92" s="115" t="n">
        <v>0</v>
      </c>
      <c r="L92" s="115"/>
      <c r="M92" s="115" t="n">
        <v>0</v>
      </c>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row>
    <row r="93">
      <c r="A93" s="119" t="n">
        <v>106</v>
      </c>
      <c r="B93" s="119" t="s">
        <v>1165</v>
      </c>
      <c r="C93" s="119" t="s">
        <v>1166</v>
      </c>
      <c r="D93" s="115"/>
      <c r="E93" s="115" t="str">
        <f>IFERROR(GEOMEAN(F93, G93), MAX(F93, G93))</f>
      </c>
      <c r="F93" s="115" t="str">
        <f>MAX(93)</f>
      </c>
      <c r="G93" s="115" t="str">
        <f>MAX(93)</f>
      </c>
      <c r="H93" s="115"/>
      <c r="I93" s="115" t="n">
        <v>10</v>
      </c>
      <c r="J93" s="115" t="n">
        <v>0</v>
      </c>
      <c r="K93" s="115"/>
      <c r="L93" s="115"/>
      <c r="M93" s="115" t="n">
        <v>0</v>
      </c>
      <c r="N93" s="115"/>
      <c r="O93" s="115"/>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row>
    <row r="94">
      <c r="A94" s="119" t="n">
        <v>156</v>
      </c>
      <c r="B94" s="119" t="s">
        <v>1169</v>
      </c>
      <c r="C94" s="119" t="s">
        <v>1170</v>
      </c>
      <c r="D94" s="115"/>
      <c r="E94" s="115" t="str">
        <f>IFERROR(GEOMEAN(F94, G94), MAX(F94, G94))</f>
      </c>
      <c r="F94" s="115" t="str">
        <f>MAX(94)</f>
      </c>
      <c r="G94" s="115" t="str">
        <f>MAX(94)</f>
      </c>
      <c r="H94" s="115"/>
      <c r="I94" s="115" t="n">
        <v>0</v>
      </c>
      <c r="J94" s="115" t="n">
        <v>0</v>
      </c>
      <c r="K94" s="115" t="n">
        <v>0</v>
      </c>
      <c r="L94" s="115"/>
      <c r="M94" s="115" t="n">
        <v>0</v>
      </c>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row>
    <row r="95">
      <c r="A95" s="119" t="n">
        <v>177</v>
      </c>
      <c r="B95" s="119" t="s">
        <v>1173</v>
      </c>
      <c r="C95" s="119" t="s">
        <v>1174</v>
      </c>
      <c r="D95" s="115"/>
      <c r="E95" s="115" t="str">
        <f>IFERROR(GEOMEAN(F95, G95), MAX(F95, G95))</f>
      </c>
      <c r="F95" s="115" t="str">
        <f>MAX(95)</f>
      </c>
      <c r="G95" s="115" t="str">
        <f>MAX(95)</f>
      </c>
      <c r="H95" s="115"/>
      <c r="I95" s="115" t="n">
        <v>0</v>
      </c>
      <c r="J95" s="115" t="n">
        <v>0</v>
      </c>
      <c r="K95" s="115" t="n">
        <v>0</v>
      </c>
      <c r="L95" s="115" t="n">
        <v>0</v>
      </c>
      <c r="M95" s="115" t="n">
        <v>0</v>
      </c>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row>
    <row r="96">
      <c r="A96" s="119" t="n">
        <v>108</v>
      </c>
      <c r="B96" s="119" t="s">
        <v>1178</v>
      </c>
      <c r="C96" s="119" t="s">
        <v>1179</v>
      </c>
      <c r="D96" s="115"/>
      <c r="E96" s="115" t="str">
        <f>IFERROR(GEOMEAN(F96, G96), MAX(F96, G96))</f>
      </c>
      <c r="F96" s="115" t="str">
        <f>MAX(96)</f>
      </c>
      <c r="G96" s="115" t="str">
        <f>MAX(96)</f>
      </c>
      <c r="H96" s="115"/>
      <c r="I96" s="115" t="n">
        <v>0</v>
      </c>
      <c r="J96" s="115" t="n">
        <v>0</v>
      </c>
      <c r="K96" s="115" t="n">
        <v>0</v>
      </c>
      <c r="L96" s="115"/>
      <c r="M96" s="115" t="n">
        <v>0</v>
      </c>
      <c r="N96" s="115"/>
      <c r="O96" s="115"/>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row>
    <row r="97">
      <c r="A97" s="119" t="n">
        <v>179</v>
      </c>
      <c r="B97" s="119" t="s">
        <v>1183</v>
      </c>
      <c r="C97" s="119" t="s">
        <v>1184</v>
      </c>
      <c r="D97" s="115"/>
      <c r="E97" s="115" t="str">
        <f>IFERROR(GEOMEAN(F97, G97), MAX(F97, G97))</f>
      </c>
      <c r="F97" s="115" t="str">
        <f>MAX(97)</f>
      </c>
      <c r="G97" s="115" t="str">
        <f>MAX(97)</f>
      </c>
      <c r="H97" s="115"/>
      <c r="I97" s="115" t="n">
        <v>10</v>
      </c>
      <c r="J97" s="115" t="n">
        <v>10</v>
      </c>
      <c r="K97" s="115" t="n">
        <v>0</v>
      </c>
      <c r="L97" s="115"/>
      <c r="M97" s="115" t="n">
        <v>10</v>
      </c>
      <c r="N97" s="115"/>
      <c r="O97" s="115"/>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row>
    <row r="98">
      <c r="A98" s="119" t="n">
        <v>13</v>
      </c>
      <c r="B98" s="119" t="s">
        <v>1186</v>
      </c>
      <c r="C98" s="119" t="s">
        <v>1187</v>
      </c>
      <c r="D98" s="115"/>
      <c r="E98" s="115" t="str">
        <f>IFERROR(GEOMEAN(F98, G98), MAX(F98, G98))</f>
      </c>
      <c r="F98" s="115" t="str">
        <f>MAX(98)</f>
      </c>
      <c r="G98" s="115" t="str">
        <f>MAX(98)</f>
      </c>
      <c r="H98" s="115"/>
      <c r="I98" s="115" t="n">
        <v>10</v>
      </c>
      <c r="J98" s="115" t="n">
        <v>0</v>
      </c>
      <c r="K98" s="115" t="n">
        <v>0</v>
      </c>
      <c r="L98" s="115" t="n">
        <v>5.22551026695021</v>
      </c>
      <c r="M98" s="115" t="n">
        <v>5.22551026695021</v>
      </c>
      <c r="N98" s="115"/>
      <c r="O98" s="115"/>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row>
    <row r="99">
      <c r="A99" s="119" t="n">
        <v>148</v>
      </c>
      <c r="B99" s="119" t="s">
        <v>1192</v>
      </c>
      <c r="C99" s="119" t="s">
        <v>1193</v>
      </c>
      <c r="D99" s="115"/>
      <c r="E99" s="115" t="str">
        <f>IFERROR(GEOMEAN(F99, G99), MAX(F99, G99))</f>
      </c>
      <c r="F99" s="115" t="str">
        <f>MAX(99)</f>
      </c>
      <c r="G99" s="115" t="str">
        <f>MAX(99)</f>
      </c>
      <c r="H99" s="115"/>
      <c r="I99" s="115" t="n">
        <v>10</v>
      </c>
      <c r="J99" s="115" t="n">
        <v>0</v>
      </c>
      <c r="K99" s="115" t="n">
        <v>0</v>
      </c>
      <c r="L99" s="115"/>
      <c r="M99" s="115" t="n">
        <v>0</v>
      </c>
      <c r="N99" s="115"/>
      <c r="O99" s="115"/>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row>
    <row r="100">
      <c r="A100" s="119" t="n">
        <v>1</v>
      </c>
      <c r="B100" s="119" t="s">
        <v>1197</v>
      </c>
      <c r="C100" s="119" t="s">
        <v>1198</v>
      </c>
      <c r="D100" s="115"/>
      <c r="E100" s="115" t="str">
        <f>IFERROR(GEOMEAN(F100, G100), MAX(F100, G100))</f>
      </c>
      <c r="F100" s="115" t="str">
        <f>MAX(100)</f>
      </c>
      <c r="G100" s="115" t="str">
        <f>MAX(100)</f>
      </c>
      <c r="H100" s="115"/>
      <c r="I100" s="115" t="n">
        <v>10</v>
      </c>
      <c r="J100" s="115" t="n">
        <v>0</v>
      </c>
      <c r="K100" s="115" t="n">
        <v>6.42277319030563</v>
      </c>
      <c r="L100" s="115"/>
      <c r="M100" s="115" t="n">
        <v>6.42277319030563</v>
      </c>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row>
    <row r="101">
      <c r="A101" s="119" t="n">
        <v>90</v>
      </c>
      <c r="B101" s="119" t="s">
        <v>1201</v>
      </c>
      <c r="C101" s="119" t="s">
        <v>1202</v>
      </c>
      <c r="D101" s="115"/>
      <c r="E101" s="115" t="str">
        <f>IFERROR(GEOMEAN(F101, G101), MAX(F101, G101))</f>
      </c>
      <c r="F101" s="115" t="str">
        <f>MAX(101)</f>
      </c>
      <c r="G101" s="115" t="str">
        <f>MAX(101)</f>
      </c>
      <c r="H101" s="115"/>
      <c r="I101" s="115" t="n">
        <v>0</v>
      </c>
      <c r="J101" s="115" t="n">
        <v>0</v>
      </c>
      <c r="K101" s="115" t="n">
        <v>0</v>
      </c>
      <c r="L101" s="115"/>
      <c r="M101" s="115" t="n">
        <v>0</v>
      </c>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row>
    <row r="102">
      <c r="A102" s="119" t="n">
        <v>180</v>
      </c>
      <c r="B102" s="119" t="s">
        <v>1205</v>
      </c>
      <c r="C102" s="119" t="s">
        <v>1206</v>
      </c>
      <c r="D102" s="115"/>
      <c r="E102" s="115" t="str">
        <f>IFERROR(GEOMEAN(F102, G102), MAX(F102, G102))</f>
      </c>
      <c r="F102" s="115" t="str">
        <f>MAX(102)</f>
      </c>
      <c r="G102" s="115" t="str">
        <f>MAX(102)</f>
      </c>
      <c r="H102" s="115"/>
      <c r="I102" s="115" t="n">
        <v>0</v>
      </c>
      <c r="J102" s="115" t="n">
        <v>0</v>
      </c>
      <c r="K102" s="115"/>
      <c r="L102" s="115"/>
      <c r="M102" s="115" t="n">
        <v>0</v>
      </c>
      <c r="N102" s="115"/>
      <c r="O102" s="115"/>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row>
    <row r="103">
      <c r="A103" s="119" t="n">
        <v>188</v>
      </c>
      <c r="B103" s="119" t="s">
        <v>1208</v>
      </c>
      <c r="C103" s="119" t="s">
        <v>1209</v>
      </c>
      <c r="D103" s="115"/>
      <c r="E103" s="115" t="str">
        <f>IFERROR(GEOMEAN(F103, G103), MAX(F103, G103))</f>
      </c>
      <c r="F103" s="115" t="str">
        <f>MAX(103)</f>
      </c>
      <c r="G103" s="115" t="str">
        <f>MAX(103)</f>
      </c>
      <c r="H103" s="115"/>
      <c r="I103" s="115" t="n">
        <v>0</v>
      </c>
      <c r="J103" s="115" t="n">
        <v>0</v>
      </c>
      <c r="K103" s="115" t="n">
        <v>0</v>
      </c>
      <c r="L103" s="115" t="n">
        <v>7.28257214686234</v>
      </c>
      <c r="M103" s="115" t="n">
        <v>7.28257214686234</v>
      </c>
      <c r="N103" s="115"/>
      <c r="O103" s="115"/>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row>
    <row r="104">
      <c r="A104" s="119" t="n">
        <v>56</v>
      </c>
      <c r="B104" s="119" t="s">
        <v>1213</v>
      </c>
      <c r="C104" s="119" t="s">
        <v>1214</v>
      </c>
      <c r="D104" s="115"/>
      <c r="E104" s="115" t="str">
        <f>IFERROR(GEOMEAN(F104, G104), MAX(F104, G104))</f>
      </c>
      <c r="F104" s="115" t="str">
        <f>MAX(104)</f>
      </c>
      <c r="G104" s="115" t="str">
        <f>MAX(104)</f>
      </c>
      <c r="H104" s="115"/>
      <c r="I104" s="115" t="n">
        <v>0</v>
      </c>
      <c r="J104" s="115" t="n">
        <v>0</v>
      </c>
      <c r="K104" s="115" t="n">
        <v>0</v>
      </c>
      <c r="L104" s="115"/>
      <c r="M104" s="115" t="n">
        <v>0</v>
      </c>
      <c r="N104" s="115"/>
      <c r="O104" s="115"/>
      <c r="P104" s="115"/>
      <c r="Q104" s="115"/>
      <c r="R104" s="115"/>
      <c r="S104" s="115"/>
      <c r="T104" s="115"/>
      <c r="U104" s="115"/>
      <c r="V104" s="115"/>
      <c r="W104" s="115"/>
      <c r="X104" s="115"/>
      <c r="Y104" s="115"/>
      <c r="Z104" s="115"/>
      <c r="AA104" s="115"/>
      <c r="AB104" s="115"/>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row>
    <row r="105">
      <c r="A105" s="119" t="n">
        <v>149</v>
      </c>
      <c r="B105" s="119" t="s">
        <v>1218</v>
      </c>
      <c r="C105" s="119" t="s">
        <v>1219</v>
      </c>
      <c r="D105" s="115"/>
      <c r="E105" s="115" t="str">
        <f>IFERROR(GEOMEAN(F105, G105), MAX(F105, G105))</f>
      </c>
      <c r="F105" s="115" t="str">
        <f>MAX(105)</f>
      </c>
      <c r="G105" s="115" t="str">
        <f>MAX(105)</f>
      </c>
      <c r="H105" s="115"/>
      <c r="I105" s="115" t="n">
        <v>0</v>
      </c>
      <c r="J105" s="115" t="n">
        <v>0</v>
      </c>
      <c r="K105" s="115" t="n">
        <v>0</v>
      </c>
      <c r="L105" s="115"/>
      <c r="M105" s="115" t="n">
        <v>0</v>
      </c>
      <c r="N105" s="115"/>
      <c r="O105" s="115"/>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row>
    <row r="106">
      <c r="A106" s="119" t="n">
        <v>109</v>
      </c>
      <c r="B106" s="119" t="s">
        <v>1223</v>
      </c>
      <c r="C106" s="119" t="s">
        <v>1224</v>
      </c>
      <c r="D106" s="115"/>
      <c r="E106" s="115" t="str">
        <f>IFERROR(GEOMEAN(F106, G106), MAX(F106, G106))</f>
      </c>
      <c r="F106" s="115" t="str">
        <f>MAX(106)</f>
      </c>
      <c r="G106" s="115" t="str">
        <f>MAX(106)</f>
      </c>
      <c r="H106" s="115"/>
      <c r="I106" s="115" t="n">
        <v>0</v>
      </c>
      <c r="J106" s="115" t="n">
        <v>0</v>
      </c>
      <c r="K106" s="115"/>
      <c r="L106" s="115"/>
      <c r="M106" s="115" t="n">
        <v>0</v>
      </c>
      <c r="N106" s="115"/>
      <c r="O106" s="115"/>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row>
    <row r="107">
      <c r="A107" s="119" t="n">
        <v>147</v>
      </c>
      <c r="B107" s="119" t="s">
        <v>1227</v>
      </c>
      <c r="C107" s="119" t="s">
        <v>1228</v>
      </c>
      <c r="D107" s="115"/>
      <c r="E107" s="115" t="str">
        <f>IFERROR(GEOMEAN(F107, G107), MAX(F107, G107))</f>
      </c>
      <c r="F107" s="115" t="str">
        <f>MAX(107)</f>
      </c>
      <c r="G107" s="115" t="str">
        <f>MAX(107)</f>
      </c>
      <c r="H107" s="115"/>
      <c r="I107" s="115" t="n">
        <v>0</v>
      </c>
      <c r="J107" s="115" t="n">
        <v>0</v>
      </c>
      <c r="K107" s="115" t="n">
        <v>0</v>
      </c>
      <c r="L107" s="115"/>
      <c r="M107" s="115" t="n">
        <v>0</v>
      </c>
      <c r="N107" s="115"/>
      <c r="O107" s="115"/>
      <c r="P107" s="115"/>
      <c r="Q107" s="115"/>
      <c r="R107" s="115"/>
      <c r="S107" s="115"/>
      <c r="T107" s="115"/>
      <c r="U107" s="115"/>
      <c r="V107" s="115"/>
      <c r="W107" s="115"/>
      <c r="X107" s="115"/>
      <c r="Y107" s="115"/>
      <c r="Z107" s="115"/>
      <c r="AA107" s="115"/>
      <c r="AB107" s="115"/>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row>
    <row r="108">
      <c r="A108" s="119" t="n">
        <v>116</v>
      </c>
      <c r="B108" s="119" t="s">
        <v>1231</v>
      </c>
      <c r="C108" s="119" t="s">
        <v>1232</v>
      </c>
      <c r="D108" s="115"/>
      <c r="E108" s="115" t="str">
        <f>IFERROR(GEOMEAN(F108, G108), MAX(F108, G108))</f>
      </c>
      <c r="F108" s="115" t="str">
        <f>MAX(108)</f>
      </c>
      <c r="G108" s="115" t="str">
        <f>MAX(108)</f>
      </c>
      <c r="H108" s="115"/>
      <c r="I108" s="115" t="n">
        <v>0</v>
      </c>
      <c r="J108" s="115" t="n">
        <v>0</v>
      </c>
      <c r="K108" s="115" t="n">
        <v>0</v>
      </c>
      <c r="L108" s="115"/>
      <c r="M108" s="115" t="n">
        <v>0</v>
      </c>
      <c r="N108" s="115"/>
      <c r="O108" s="115"/>
      <c r="P108" s="115"/>
      <c r="Q108" s="115"/>
      <c r="R108" s="115"/>
      <c r="S108" s="115"/>
      <c r="T108" s="115"/>
      <c r="U108" s="115"/>
      <c r="V108" s="115"/>
      <c r="W108" s="115"/>
      <c r="X108" s="115"/>
      <c r="Y108" s="115"/>
      <c r="Z108" s="115"/>
      <c r="AA108" s="115"/>
      <c r="AB108" s="115"/>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row>
    <row r="109">
      <c r="A109" s="119" t="n">
        <v>114</v>
      </c>
      <c r="B109" s="119" t="s">
        <v>1237</v>
      </c>
      <c r="C109" s="119" t="s">
        <v>1238</v>
      </c>
      <c r="D109" s="115"/>
      <c r="E109" s="115" t="str">
        <f>IFERROR(GEOMEAN(F109, G109), MAX(F109, G109))</f>
      </c>
      <c r="F109" s="115" t="str">
        <f>MAX(109)</f>
      </c>
      <c r="G109" s="115" t="str">
        <f>MAX(109)</f>
      </c>
      <c r="H109" s="115"/>
      <c r="I109" s="115" t="n">
        <v>0</v>
      </c>
      <c r="J109" s="115" t="n">
        <v>0</v>
      </c>
      <c r="K109" s="115" t="n">
        <v>0</v>
      </c>
      <c r="L109" s="115"/>
      <c r="M109" s="115" t="n">
        <v>0</v>
      </c>
      <c r="N109" s="115"/>
      <c r="O109" s="115"/>
      <c r="P109" s="115"/>
      <c r="Q109" s="115"/>
      <c r="R109" s="115"/>
      <c r="S109" s="115"/>
      <c r="T109" s="115"/>
      <c r="U109" s="115"/>
      <c r="V109" s="115"/>
      <c r="W109" s="115"/>
      <c r="X109" s="115"/>
      <c r="Y109" s="115"/>
      <c r="Z109" s="115"/>
      <c r="AA109" s="115"/>
      <c r="AB109" s="115"/>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row>
    <row r="110">
      <c r="A110" s="119" t="n">
        <v>110</v>
      </c>
      <c r="B110" s="119" t="s">
        <v>1241</v>
      </c>
      <c r="C110" s="119" t="s">
        <v>1242</v>
      </c>
      <c r="D110" s="115"/>
      <c r="E110" s="115" t="str">
        <f>IFERROR(GEOMEAN(F110, G110), MAX(F110, G110))</f>
      </c>
      <c r="F110" s="115" t="str">
        <f>MAX(110)</f>
      </c>
      <c r="G110" s="115" t="str">
        <f>MAX(110)</f>
      </c>
      <c r="H110" s="115"/>
      <c r="I110" s="115" t="n">
        <v>0</v>
      </c>
      <c r="J110" s="115" t="n">
        <v>0</v>
      </c>
      <c r="K110" s="115" t="n">
        <v>0</v>
      </c>
      <c r="L110" s="115"/>
      <c r="M110" s="115" t="n">
        <v>0</v>
      </c>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row>
    <row r="111">
      <c r="A111" s="119" t="n">
        <v>14</v>
      </c>
      <c r="B111" s="119" t="s">
        <v>1246</v>
      </c>
      <c r="C111" s="119" t="s">
        <v>1247</v>
      </c>
      <c r="D111" s="115"/>
      <c r="E111" s="115" t="str">
        <f>IFERROR(GEOMEAN(F111, G111), MAX(F111, G111))</f>
      </c>
      <c r="F111" s="115" t="str">
        <f>MAX(111)</f>
      </c>
      <c r="G111" s="115" t="str">
        <f>MAX(111)</f>
      </c>
      <c r="H111" s="115"/>
      <c r="I111" s="115" t="n">
        <v>0</v>
      </c>
      <c r="J111" s="115" t="n">
        <v>0</v>
      </c>
      <c r="K111" s="115" t="n">
        <v>0</v>
      </c>
      <c r="L111" s="115"/>
      <c r="M111" s="115" t="n">
        <v>0</v>
      </c>
      <c r="N111" s="115"/>
      <c r="O111" s="115"/>
      <c r="P111" s="115"/>
      <c r="Q111" s="115"/>
      <c r="R111" s="115"/>
      <c r="S111" s="115"/>
      <c r="T111" s="115"/>
      <c r="U111" s="115"/>
      <c r="V111" s="115"/>
      <c r="W111" s="115"/>
      <c r="X111" s="115"/>
      <c r="Y111" s="115"/>
      <c r="Z111" s="115"/>
      <c r="AA111" s="115"/>
      <c r="AB111" s="11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row>
    <row r="112">
      <c r="A112" s="119" t="n">
        <v>112</v>
      </c>
      <c r="B112" s="119" t="s">
        <v>1250</v>
      </c>
      <c r="C112" s="119" t="s">
        <v>1251</v>
      </c>
      <c r="D112" s="115"/>
      <c r="E112" s="115" t="str">
        <f>IFERROR(GEOMEAN(F112, G112), MAX(F112, G112))</f>
      </c>
      <c r="F112" s="115" t="str">
        <f>MAX(112)</f>
      </c>
      <c r="G112" s="115" t="str">
        <f>MAX(112)</f>
      </c>
      <c r="H112" s="115"/>
      <c r="I112" s="115" t="n">
        <v>0</v>
      </c>
      <c r="J112" s="115" t="n">
        <v>0</v>
      </c>
      <c r="K112" s="115" t="n">
        <v>0</v>
      </c>
      <c r="L112" s="115" t="n">
        <v>0</v>
      </c>
      <c r="M112" s="115" t="n">
        <v>0</v>
      </c>
      <c r="N112" s="115"/>
      <c r="O112" s="115"/>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row>
    <row r="113">
      <c r="A113" s="119" t="n">
        <v>181</v>
      </c>
      <c r="B113" s="119" t="s">
        <v>1256</v>
      </c>
      <c r="C113" s="119" t="s">
        <v>1257</v>
      </c>
      <c r="D113" s="115"/>
      <c r="E113" s="115" t="str">
        <f>IFERROR(GEOMEAN(F113, G113), MAX(F113, G113))</f>
      </c>
      <c r="F113" s="115" t="str">
        <f>MAX(113)</f>
      </c>
      <c r="G113" s="115" t="str">
        <f>MAX(113)</f>
      </c>
      <c r="H113" s="115"/>
      <c r="I113" s="115" t="n">
        <v>10</v>
      </c>
      <c r="J113" s="115" t="n">
        <v>0</v>
      </c>
      <c r="K113" s="115" t="n">
        <v>0</v>
      </c>
      <c r="L113" s="115"/>
      <c r="M113" s="115" t="n">
        <v>0</v>
      </c>
      <c r="N113" s="115"/>
      <c r="O113" s="115"/>
      <c r="P113" s="115"/>
      <c r="Q113" s="115"/>
      <c r="R113" s="115"/>
      <c r="S113" s="115"/>
      <c r="T113" s="115"/>
      <c r="U113" s="115"/>
      <c r="V113" s="115"/>
      <c r="W113" s="115"/>
      <c r="X113" s="115"/>
      <c r="Y113" s="115"/>
      <c r="Z113" s="115"/>
      <c r="AA113" s="115"/>
      <c r="AB113" s="11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row>
    <row r="114">
      <c r="A114" s="119" t="n">
        <v>152</v>
      </c>
      <c r="B114" s="119" t="s">
        <v>1258</v>
      </c>
      <c r="C114" s="119" t="s">
        <v>1259</v>
      </c>
      <c r="D114" s="115"/>
      <c r="E114" s="115" t="str">
        <f>IFERROR(GEOMEAN(F114, G114), MAX(F114, G114))</f>
      </c>
      <c r="F114" s="115" t="str">
        <f>MAX(114)</f>
      </c>
      <c r="G114" s="115" t="str">
        <f>MAX(114)</f>
      </c>
      <c r="H114" s="115"/>
      <c r="I114" s="115" t="n">
        <v>0</v>
      </c>
      <c r="J114" s="115" t="n">
        <v>0</v>
      </c>
      <c r="K114" s="115" t="n">
        <v>0</v>
      </c>
      <c r="L114" s="115"/>
      <c r="M114" s="115" t="n">
        <v>0</v>
      </c>
      <c r="N114" s="115"/>
      <c r="O114" s="115"/>
      <c r="P114" s="115"/>
      <c r="Q114" s="115"/>
      <c r="R114" s="115"/>
      <c r="S114" s="115"/>
      <c r="T114" s="115"/>
      <c r="U114" s="115"/>
      <c r="V114" s="115"/>
      <c r="W114" s="115"/>
      <c r="X114" s="115"/>
      <c r="Y114" s="115"/>
      <c r="Z114" s="115"/>
      <c r="AA114" s="115"/>
      <c r="AB114" s="11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row>
    <row r="115">
      <c r="A115" s="119" t="n">
        <v>36</v>
      </c>
      <c r="B115" s="119" t="s">
        <v>1262</v>
      </c>
      <c r="C115" s="119" t="s">
        <v>1263</v>
      </c>
      <c r="D115" s="115"/>
      <c r="E115" s="115" t="str">
        <f>IFERROR(GEOMEAN(F115, G115), MAX(F115, G115))</f>
      </c>
      <c r="F115" s="115" t="str">
        <f>MAX(115)</f>
      </c>
      <c r="G115" s="115" t="str">
        <f>MAX(115)</f>
      </c>
      <c r="H115" s="115"/>
      <c r="I115" s="115" t="n">
        <v>10</v>
      </c>
      <c r="J115" s="115" t="n">
        <v>0</v>
      </c>
      <c r="K115" s="115" t="n">
        <v>10</v>
      </c>
      <c r="L115" s="115" t="n">
        <v>0</v>
      </c>
      <c r="M115" s="115" t="n">
        <v>10</v>
      </c>
      <c r="N115" s="115"/>
      <c r="O115" s="115"/>
      <c r="P115" s="115"/>
      <c r="Q115" s="115"/>
      <c r="R115" s="115"/>
      <c r="S115" s="115"/>
      <c r="T115" s="115"/>
      <c r="U115" s="115"/>
      <c r="V115" s="115"/>
      <c r="W115" s="115"/>
      <c r="X115" s="115"/>
      <c r="Y115" s="115"/>
      <c r="Z115" s="115"/>
      <c r="AA115" s="115"/>
      <c r="AB115" s="11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row>
    <row r="116">
      <c r="A116" s="119" t="n">
        <v>111</v>
      </c>
      <c r="B116" s="119" t="s">
        <v>1267</v>
      </c>
      <c r="C116" s="119" t="s">
        <v>1268</v>
      </c>
      <c r="D116" s="115"/>
      <c r="E116" s="115" t="str">
        <f>IFERROR(GEOMEAN(F116, G116), MAX(F116, G116))</f>
      </c>
      <c r="F116" s="115" t="str">
        <f>MAX(116)</f>
      </c>
      <c r="G116" s="115" t="str">
        <f>MAX(116)</f>
      </c>
      <c r="H116" s="115"/>
      <c r="I116" s="115" t="n">
        <v>0</v>
      </c>
      <c r="J116" s="115" t="n">
        <v>0</v>
      </c>
      <c r="K116" s="115" t="n">
        <v>0</v>
      </c>
      <c r="L116" s="115"/>
      <c r="M116" s="115" t="n">
        <v>0</v>
      </c>
      <c r="N116" s="115"/>
      <c r="O116" s="115"/>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row>
    <row r="117">
      <c r="A117" s="119" t="n">
        <v>58</v>
      </c>
      <c r="B117" s="119" t="s">
        <v>1271</v>
      </c>
      <c r="C117" s="119" t="s">
        <v>1272</v>
      </c>
      <c r="D117" s="115"/>
      <c r="E117" s="115" t="str">
        <f>IFERROR(GEOMEAN(F117, G117), MAX(F117, G117))</f>
      </c>
      <c r="F117" s="115" t="str">
        <f>MAX(117)</f>
      </c>
      <c r="G117" s="115" t="str">
        <f>MAX(117)</f>
      </c>
      <c r="H117" s="115"/>
      <c r="I117" s="115" t="n">
        <v>10</v>
      </c>
      <c r="J117" s="115" t="n">
        <v>10</v>
      </c>
      <c r="K117" s="115" t="n">
        <v>0</v>
      </c>
      <c r="L117" s="115" t="n">
        <v>0</v>
      </c>
      <c r="M117" s="115" t="n">
        <v>10</v>
      </c>
      <c r="N117" s="115"/>
      <c r="O117" s="115"/>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row>
    <row r="118">
      <c r="A118" s="119" t="n">
        <v>37</v>
      </c>
      <c r="B118" s="119" t="s">
        <v>1276</v>
      </c>
      <c r="C118" s="119" t="s">
        <v>1277</v>
      </c>
      <c r="D118" s="115"/>
      <c r="E118" s="115" t="str">
        <f>IFERROR(GEOMEAN(F118, G118), MAX(F118, G118))</f>
      </c>
      <c r="F118" s="115" t="str">
        <f>MAX(118)</f>
      </c>
      <c r="G118" s="115" t="str">
        <f>MAX(118)</f>
      </c>
      <c r="H118" s="115"/>
      <c r="I118" s="115" t="n">
        <v>0</v>
      </c>
      <c r="J118" s="115" t="n">
        <v>0</v>
      </c>
      <c r="K118" s="115" t="n">
        <v>0</v>
      </c>
      <c r="L118" s="115"/>
      <c r="M118" s="115" t="n">
        <v>0</v>
      </c>
      <c r="N118" s="115"/>
      <c r="O118" s="115"/>
      <c r="P118" s="115"/>
      <c r="Q118" s="115"/>
      <c r="R118" s="115"/>
      <c r="S118" s="115"/>
      <c r="T118" s="115"/>
      <c r="U118" s="115"/>
      <c r="V118" s="115"/>
      <c r="W118" s="115"/>
      <c r="X118" s="115"/>
      <c r="Y118" s="115"/>
      <c r="Z118" s="115"/>
      <c r="AA118" s="115"/>
      <c r="AB118" s="11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row>
    <row r="119">
      <c r="A119" s="119" t="n">
        <v>115</v>
      </c>
      <c r="B119" s="119" t="s">
        <v>1279</v>
      </c>
      <c r="C119" s="119" t="s">
        <v>1280</v>
      </c>
      <c r="D119" s="115"/>
      <c r="E119" s="115" t="str">
        <f>IFERROR(GEOMEAN(F119, G119), MAX(F119, G119))</f>
      </c>
      <c r="F119" s="115" t="str">
        <f>MAX(119)</f>
      </c>
      <c r="G119" s="115" t="str">
        <f>MAX(119)</f>
      </c>
      <c r="H119" s="115"/>
      <c r="I119" s="115" t="n">
        <v>0</v>
      </c>
      <c r="J119" s="115" t="n">
        <v>0</v>
      </c>
      <c r="K119" s="115" t="n">
        <v>0</v>
      </c>
      <c r="L119" s="115"/>
      <c r="M119" s="115" t="n">
        <v>0</v>
      </c>
      <c r="N119" s="115"/>
      <c r="O119" s="115"/>
      <c r="P119" s="115"/>
      <c r="Q119" s="115"/>
      <c r="R119" s="115"/>
      <c r="S119" s="115"/>
      <c r="T119" s="115"/>
      <c r="U119" s="115"/>
      <c r="V119" s="115"/>
      <c r="W119" s="115"/>
      <c r="X119" s="115"/>
      <c r="Y119" s="115"/>
      <c r="Z119" s="115"/>
      <c r="AA119" s="115"/>
      <c r="AB119" s="11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row>
    <row r="120">
      <c r="A120" s="119" t="n">
        <v>4</v>
      </c>
      <c r="B120" s="119" t="s">
        <v>1284</v>
      </c>
      <c r="C120" s="119" t="s">
        <v>1285</v>
      </c>
      <c r="D120" s="115"/>
      <c r="E120" s="115" t="str">
        <f>IFERROR(GEOMEAN(F120, G120), MAX(F120, G120))</f>
      </c>
      <c r="F120" s="115" t="str">
        <f>MAX(120)</f>
      </c>
      <c r="G120" s="115" t="str">
        <f>MAX(120)</f>
      </c>
      <c r="H120" s="115"/>
      <c r="I120" s="115" t="n">
        <v>10</v>
      </c>
      <c r="J120" s="115" t="n">
        <v>0</v>
      </c>
      <c r="K120" s="115" t="n">
        <v>10</v>
      </c>
      <c r="L120" s="115" t="n">
        <v>8.34360185463768</v>
      </c>
      <c r="M120" s="115" t="n">
        <v>10</v>
      </c>
      <c r="N120" s="115"/>
      <c r="O120" s="115"/>
      <c r="P120" s="115"/>
      <c r="Q120" s="115"/>
      <c r="R120" s="115"/>
      <c r="S120" s="115"/>
      <c r="T120" s="115"/>
      <c r="U120" s="115"/>
      <c r="V120" s="115"/>
      <c r="W120" s="115"/>
      <c r="X120" s="115"/>
      <c r="Y120" s="115"/>
      <c r="Z120" s="115"/>
      <c r="AA120" s="115"/>
      <c r="AB120" s="11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row>
    <row r="121">
      <c r="A121" s="119" t="n">
        <v>15</v>
      </c>
      <c r="B121" s="119" t="s">
        <v>1289</v>
      </c>
      <c r="C121" s="119" t="s">
        <v>1290</v>
      </c>
      <c r="D121" s="115"/>
      <c r="E121" s="115" t="str">
        <f>IFERROR(GEOMEAN(F121, G121), MAX(F121, G121))</f>
      </c>
      <c r="F121" s="115" t="str">
        <f>MAX(121)</f>
      </c>
      <c r="G121" s="115" t="str">
        <f>MAX(121)</f>
      </c>
      <c r="H121" s="115"/>
      <c r="I121" s="115" t="n">
        <v>0</v>
      </c>
      <c r="J121" s="115" t="n">
        <v>0</v>
      </c>
      <c r="K121" s="115" t="n">
        <v>0</v>
      </c>
      <c r="L121" s="115"/>
      <c r="M121" s="115" t="n">
        <v>0</v>
      </c>
      <c r="N121" s="115"/>
      <c r="O121" s="115"/>
      <c r="P121" s="115"/>
      <c r="Q121" s="115"/>
      <c r="R121" s="115"/>
      <c r="S121" s="115"/>
      <c r="T121" s="115"/>
      <c r="U121" s="115"/>
      <c r="V121" s="115"/>
      <c r="W121" s="115"/>
      <c r="X121" s="115"/>
      <c r="Y121" s="115"/>
      <c r="Z121" s="115"/>
      <c r="AA121" s="115"/>
      <c r="AB121" s="11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row>
    <row r="122">
      <c r="A122" s="119" t="n">
        <v>57</v>
      </c>
      <c r="B122" s="119" t="s">
        <v>1293</v>
      </c>
      <c r="C122" s="119" t="s">
        <v>1294</v>
      </c>
      <c r="D122" s="115"/>
      <c r="E122" s="115" t="str">
        <f>IFERROR(GEOMEAN(F122, G122), MAX(F122, G122))</f>
      </c>
      <c r="F122" s="115" t="str">
        <f>MAX(122)</f>
      </c>
      <c r="G122" s="115" t="str">
        <f>MAX(122)</f>
      </c>
      <c r="H122" s="115"/>
      <c r="I122" s="115" t="n">
        <v>0</v>
      </c>
      <c r="J122" s="115" t="n">
        <v>0</v>
      </c>
      <c r="K122" s="115" t="n">
        <v>0</v>
      </c>
      <c r="L122" s="115"/>
      <c r="M122" s="115" t="n">
        <v>0</v>
      </c>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row>
    <row r="123">
      <c r="A123" s="119" t="n">
        <v>35</v>
      </c>
      <c r="B123" s="119" t="s">
        <v>1299</v>
      </c>
      <c r="C123" s="119" t="s">
        <v>1300</v>
      </c>
      <c r="D123" s="115"/>
      <c r="E123" s="115" t="str">
        <f>IFERROR(GEOMEAN(F123, G123), MAX(F123, G123))</f>
      </c>
      <c r="F123" s="115" t="str">
        <f>MAX(123)</f>
      </c>
      <c r="G123" s="115" t="str">
        <f>MAX(123)</f>
      </c>
      <c r="H123" s="115"/>
      <c r="I123" s="115" t="n">
        <v>0</v>
      </c>
      <c r="J123" s="115" t="n">
        <v>0</v>
      </c>
      <c r="K123" s="115" t="n">
        <v>0</v>
      </c>
      <c r="L123" s="115"/>
      <c r="M123" s="115" t="n">
        <v>0</v>
      </c>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row>
    <row r="124">
      <c r="A124" s="119" t="n">
        <v>85</v>
      </c>
      <c r="B124" s="119" t="s">
        <v>1303</v>
      </c>
      <c r="C124" s="119" t="s">
        <v>1304</v>
      </c>
      <c r="D124" s="115"/>
      <c r="E124" s="115" t="str">
        <f>IFERROR(GEOMEAN(F124, G124), MAX(F124, G124))</f>
      </c>
      <c r="F124" s="115" t="str">
        <f>MAX(124)</f>
      </c>
      <c r="G124" s="115" t="str">
        <f>MAX(124)</f>
      </c>
      <c r="H124" s="115"/>
      <c r="I124" s="115" t="n">
        <v>0</v>
      </c>
      <c r="J124" s="115" t="n">
        <v>0</v>
      </c>
      <c r="K124" s="115" t="n">
        <v>0</v>
      </c>
      <c r="L124" s="115"/>
      <c r="M124" s="115" t="n">
        <v>0</v>
      </c>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row>
    <row r="125">
      <c r="A125" s="119" t="n">
        <v>182</v>
      </c>
      <c r="B125" s="119" t="s">
        <v>1306</v>
      </c>
      <c r="C125" s="119" t="s">
        <v>1307</v>
      </c>
      <c r="D125" s="115"/>
      <c r="E125" s="115" t="str">
        <f>IFERROR(GEOMEAN(F125, G125), MAX(F125, G125))</f>
      </c>
      <c r="F125" s="115" t="str">
        <f>MAX(125)</f>
      </c>
      <c r="G125" s="115" t="str">
        <f>MAX(125)</f>
      </c>
      <c r="H125" s="115"/>
      <c r="I125" s="115" t="n">
        <v>0</v>
      </c>
      <c r="J125" s="115" t="n">
        <v>0</v>
      </c>
      <c r="K125" s="115" t="n">
        <v>0</v>
      </c>
      <c r="L125" s="115"/>
      <c r="M125" s="115" t="n">
        <v>0</v>
      </c>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row>
    <row r="126">
      <c r="A126" s="119" t="n">
        <v>5</v>
      </c>
      <c r="B126" s="119" t="s">
        <v>1311</v>
      </c>
      <c r="C126" s="119" t="s">
        <v>1312</v>
      </c>
      <c r="D126" s="115"/>
      <c r="E126" s="115" t="str">
        <f>IFERROR(GEOMEAN(F126, G126), MAX(F126, G126))</f>
      </c>
      <c r="F126" s="115" t="str">
        <f>MAX(126)</f>
      </c>
      <c r="G126" s="115" t="str">
        <f>MAX(126)</f>
      </c>
      <c r="H126" s="115"/>
      <c r="I126" s="115" t="n">
        <v>10</v>
      </c>
      <c r="J126" s="115" t="n">
        <v>10</v>
      </c>
      <c r="K126" s="115" t="n">
        <v>10</v>
      </c>
      <c r="L126" s="115"/>
      <c r="M126" s="115" t="n">
        <v>10</v>
      </c>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row>
    <row r="127">
      <c r="A127" s="119" t="n">
        <v>38</v>
      </c>
      <c r="B127" s="119" t="s">
        <v>1318</v>
      </c>
      <c r="C127" s="119" t="s">
        <v>1319</v>
      </c>
      <c r="D127" s="115"/>
      <c r="E127" s="115" t="str">
        <f>IFERROR(GEOMEAN(F127, G127), MAX(F127, G127))</f>
      </c>
      <c r="F127" s="115" t="str">
        <f>MAX(127)</f>
      </c>
      <c r="G127" s="115" t="str">
        <f>MAX(127)</f>
      </c>
      <c r="H127" s="115"/>
      <c r="I127" s="115" t="n">
        <v>10</v>
      </c>
      <c r="J127" s="115" t="n">
        <v>0</v>
      </c>
      <c r="K127" s="115" t="n">
        <v>6.09947170799869</v>
      </c>
      <c r="L127" s="115" t="n">
        <v>1.37905107878111</v>
      </c>
      <c r="M127" s="115" t="n">
        <v>6.09947170799869</v>
      </c>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row>
    <row r="128">
      <c r="A128" s="119" t="n">
        <v>86</v>
      </c>
      <c r="B128" s="119" t="s">
        <v>1326</v>
      </c>
      <c r="C128" s="119" t="s">
        <v>1327</v>
      </c>
      <c r="D128" s="115"/>
      <c r="E128" s="115" t="str">
        <f>IFERROR(GEOMEAN(F128, G128), MAX(F128, G128))</f>
      </c>
      <c r="F128" s="115" t="str">
        <f>MAX(128)</f>
      </c>
      <c r="G128" s="115" t="str">
        <f>MAX(128)</f>
      </c>
      <c r="H128" s="115"/>
      <c r="I128" s="115" t="n">
        <v>0</v>
      </c>
      <c r="J128" s="115" t="n">
        <v>0</v>
      </c>
      <c r="K128" s="115" t="n">
        <v>0</v>
      </c>
      <c r="L128" s="115" t="n">
        <v>0</v>
      </c>
      <c r="M128" s="115" t="n">
        <v>0</v>
      </c>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row>
    <row r="129">
      <c r="A129" s="119" t="n">
        <v>150</v>
      </c>
      <c r="B129" s="119" t="s">
        <v>1330</v>
      </c>
      <c r="C129" s="119" t="s">
        <v>1331</v>
      </c>
      <c r="D129" s="115"/>
      <c r="E129" s="115" t="str">
        <f>IFERROR(GEOMEAN(F129, G129), MAX(F129, G129))</f>
      </c>
      <c r="F129" s="115" t="str">
        <f>MAX(129)</f>
      </c>
      <c r="G129" s="115" t="str">
        <f>MAX(129)</f>
      </c>
      <c r="H129" s="115"/>
      <c r="I129" s="115" t="n">
        <v>0</v>
      </c>
      <c r="J129" s="115" t="n">
        <v>0</v>
      </c>
      <c r="K129" s="115" t="n">
        <v>0</v>
      </c>
      <c r="L129" s="115" t="n">
        <v>0</v>
      </c>
      <c r="M129" s="115" t="n">
        <v>0</v>
      </c>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row>
    <row r="130">
      <c r="A130" s="119" t="n">
        <v>184</v>
      </c>
      <c r="B130" s="119" t="s">
        <v>1335</v>
      </c>
      <c r="C130" s="119" t="s">
        <v>1336</v>
      </c>
      <c r="D130" s="115"/>
      <c r="E130" s="115" t="str">
        <f>IFERROR(GEOMEAN(F130, G130), MAX(F130, G130))</f>
      </c>
      <c r="F130" s="115" t="str">
        <f>MAX(130)</f>
      </c>
      <c r="G130" s="115" t="str">
        <f>MAX(130)</f>
      </c>
      <c r="H130" s="115"/>
      <c r="I130" s="115" t="n">
        <v>0</v>
      </c>
      <c r="J130" s="115" t="n">
        <v>0</v>
      </c>
      <c r="K130" s="115" t="n">
        <v>0</v>
      </c>
      <c r="L130" s="115"/>
      <c r="M130" s="115" t="n">
        <v>0</v>
      </c>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row>
    <row r="131">
      <c r="A131" s="119" t="n">
        <v>183</v>
      </c>
      <c r="B131" s="119" t="s">
        <v>1339</v>
      </c>
      <c r="C131" s="119" t="s">
        <v>1340</v>
      </c>
      <c r="D131" s="115"/>
      <c r="E131" s="115" t="str">
        <f>IFERROR(GEOMEAN(F131, G131), MAX(F131, G131))</f>
      </c>
      <c r="F131" s="115" t="str">
        <f>MAX(131)</f>
      </c>
      <c r="G131" s="115" t="str">
        <f>MAX(131)</f>
      </c>
      <c r="H131" s="115"/>
      <c r="I131" s="115" t="n">
        <v>0</v>
      </c>
      <c r="J131" s="115" t="n">
        <v>0</v>
      </c>
      <c r="K131" s="115" t="n">
        <v>0</v>
      </c>
      <c r="L131" s="115" t="n">
        <v>0</v>
      </c>
      <c r="M131" s="115" t="n">
        <v>0</v>
      </c>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row>
    <row r="132">
      <c r="A132" s="119" t="n">
        <v>117</v>
      </c>
      <c r="B132" s="119" t="s">
        <v>1344</v>
      </c>
      <c r="C132" s="119" t="s">
        <v>1345</v>
      </c>
      <c r="D132" s="115"/>
      <c r="E132" s="115" t="str">
        <f>IFERROR(GEOMEAN(F132, G132), MAX(F132, G132))</f>
      </c>
      <c r="F132" s="115" t="str">
        <f>MAX(132)</f>
      </c>
      <c r="G132" s="115" t="str">
        <f>MAX(132)</f>
      </c>
      <c r="H132" s="115"/>
      <c r="I132" s="115" t="n">
        <v>0</v>
      </c>
      <c r="J132" s="115" t="n">
        <v>0</v>
      </c>
      <c r="K132" s="115"/>
      <c r="L132" s="115"/>
      <c r="M132" s="115" t="n">
        <v>0</v>
      </c>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row>
    <row r="133">
      <c r="A133" s="119" t="n">
        <v>151</v>
      </c>
      <c r="B133" s="119" t="s">
        <v>1346</v>
      </c>
      <c r="C133" s="119" t="s">
        <v>1347</v>
      </c>
      <c r="D133" s="115"/>
      <c r="E133" s="115" t="str">
        <f>IFERROR(GEOMEAN(F133, G133), MAX(F133, G133))</f>
      </c>
      <c r="F133" s="115" t="str">
        <f>MAX(133)</f>
      </c>
      <c r="G133" s="115" t="str">
        <f>MAX(133)</f>
      </c>
      <c r="H133" s="115"/>
      <c r="I133" s="115" t="n">
        <v>0</v>
      </c>
      <c r="J133" s="115" t="n">
        <v>0</v>
      </c>
      <c r="K133" s="115" t="n">
        <v>0</v>
      </c>
      <c r="L133" s="115"/>
      <c r="M133" s="115" t="n">
        <v>0</v>
      </c>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row>
    <row r="134">
      <c r="A134" s="119" t="n">
        <v>87</v>
      </c>
      <c r="B134" s="119" t="s">
        <v>1350</v>
      </c>
      <c r="C134" s="119" t="s">
        <v>1351</v>
      </c>
      <c r="D134" s="115"/>
      <c r="E134" s="115" t="str">
        <f>IFERROR(GEOMEAN(F134, G134), MAX(F134, G134))</f>
      </c>
      <c r="F134" s="115" t="str">
        <f>MAX(134)</f>
      </c>
      <c r="G134" s="115" t="str">
        <f>MAX(134)</f>
      </c>
      <c r="H134" s="115"/>
      <c r="I134" s="115" t="n">
        <v>0</v>
      </c>
      <c r="J134" s="115" t="n">
        <v>0</v>
      </c>
      <c r="K134" s="115" t="n">
        <v>0</v>
      </c>
      <c r="L134" s="115"/>
      <c r="M134" s="115" t="n">
        <v>0</v>
      </c>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row>
    <row r="135">
      <c r="A135" s="119" t="n">
        <v>59</v>
      </c>
      <c r="B135" s="119" t="s">
        <v>1354</v>
      </c>
      <c r="C135" s="119" t="s">
        <v>1355</v>
      </c>
      <c r="D135" s="115"/>
      <c r="E135" s="115" t="str">
        <f>IFERROR(GEOMEAN(F135, G135), MAX(F135, G135))</f>
      </c>
      <c r="F135" s="115" t="str">
        <f>MAX(135)</f>
      </c>
      <c r="G135" s="115" t="str">
        <f>MAX(135)</f>
      </c>
      <c r="H135" s="115"/>
      <c r="I135" s="115" t="n">
        <v>0</v>
      </c>
      <c r="J135" s="115" t="n">
        <v>0</v>
      </c>
      <c r="K135" s="115" t="n">
        <v>0</v>
      </c>
      <c r="L135" s="115" t="n">
        <v>0</v>
      </c>
      <c r="M135" s="115" t="n">
        <v>0</v>
      </c>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row>
    <row r="136">
      <c r="A136" s="119" t="n">
        <v>118</v>
      </c>
      <c r="B136" s="119" t="s">
        <v>1361</v>
      </c>
      <c r="C136" s="119" t="s">
        <v>1362</v>
      </c>
      <c r="D136" s="115"/>
      <c r="E136" s="115" t="str">
        <f>IFERROR(GEOMEAN(F136, G136), MAX(F136, G136))</f>
      </c>
      <c r="F136" s="115" t="str">
        <f>MAX(136)</f>
      </c>
      <c r="G136" s="115" t="str">
        <f>MAX(136)</f>
      </c>
      <c r="H136" s="115"/>
      <c r="I136" s="115" t="n">
        <v>0</v>
      </c>
      <c r="J136" s="115" t="n">
        <v>0</v>
      </c>
      <c r="K136" s="115" t="n">
        <v>0</v>
      </c>
      <c r="L136" s="115"/>
      <c r="M136" s="115" t="n">
        <v>0</v>
      </c>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row>
    <row r="137">
      <c r="A137" s="119" t="n">
        <v>23</v>
      </c>
      <c r="B137" s="119" t="s">
        <v>1365</v>
      </c>
      <c r="C137" s="119" t="s">
        <v>1366</v>
      </c>
      <c r="D137" s="115"/>
      <c r="E137" s="115" t="str">
        <f>IFERROR(GEOMEAN(F137, G137), MAX(F137, G137))</f>
      </c>
      <c r="F137" s="115" t="str">
        <f>MAX(137)</f>
      </c>
      <c r="G137" s="115" t="str">
        <f>MAX(137)</f>
      </c>
      <c r="H137" s="115"/>
      <c r="I137" s="115" t="n">
        <v>0</v>
      </c>
      <c r="J137" s="115" t="n">
        <v>0</v>
      </c>
      <c r="K137" s="115" t="n">
        <v>0</v>
      </c>
      <c r="L137" s="115" t="n">
        <v>5.18089192154186</v>
      </c>
      <c r="M137" s="115" t="n">
        <v>5.18089192154186</v>
      </c>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row>
    <row r="138">
      <c r="A138" s="119" t="n">
        <v>153</v>
      </c>
      <c r="B138" s="119" t="s">
        <v>1369</v>
      </c>
      <c r="C138" s="119" t="s">
        <v>1370</v>
      </c>
      <c r="D138" s="115"/>
      <c r="E138" s="115" t="str">
        <f>IFERROR(GEOMEAN(F138, G138), MAX(F138, G138))</f>
      </c>
      <c r="F138" s="115" t="str">
        <f>MAX(138)</f>
      </c>
      <c r="G138" s="115" t="str">
        <f>MAX(138)</f>
      </c>
      <c r="H138" s="115"/>
      <c r="I138" s="115" t="n">
        <v>0</v>
      </c>
      <c r="J138" s="115" t="n">
        <v>0</v>
      </c>
      <c r="K138" s="115" t="n">
        <v>3.78315416348216</v>
      </c>
      <c r="L138" s="115" t="n">
        <v>0</v>
      </c>
      <c r="M138" s="115" t="n">
        <v>3.78315416348216</v>
      </c>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row>
    <row r="139">
      <c r="A139" s="119" t="n">
        <v>88</v>
      </c>
      <c r="B139" s="119" t="s">
        <v>1374</v>
      </c>
      <c r="C139" s="119" t="s">
        <v>1375</v>
      </c>
      <c r="D139" s="115"/>
      <c r="E139" s="115" t="str">
        <f>IFERROR(GEOMEAN(F139, G139), MAX(F139, G139))</f>
      </c>
      <c r="F139" s="115" t="str">
        <f>MAX(139)</f>
      </c>
      <c r="G139" s="115" t="str">
        <f>MAX(139)</f>
      </c>
      <c r="H139" s="115"/>
      <c r="I139" s="115" t="n">
        <v>0</v>
      </c>
      <c r="J139" s="115" t="n">
        <v>0</v>
      </c>
      <c r="K139" s="115"/>
      <c r="L139" s="115"/>
      <c r="M139" s="115" t="n">
        <v>0</v>
      </c>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row>
    <row r="140">
      <c r="A140" s="119" t="n">
        <v>39</v>
      </c>
      <c r="B140" s="119" t="s">
        <v>1377</v>
      </c>
      <c r="C140" s="119" t="s">
        <v>1378</v>
      </c>
      <c r="D140" s="115"/>
      <c r="E140" s="115" t="str">
        <f>IFERROR(GEOMEAN(F140, G140), MAX(F140, G140))</f>
      </c>
      <c r="F140" s="115" t="str">
        <f>MAX(140)</f>
      </c>
      <c r="G140" s="115" t="str">
        <f>MAX(140)</f>
      </c>
      <c r="H140" s="115"/>
      <c r="I140" s="115" t="n">
        <v>10</v>
      </c>
      <c r="J140" s="115" t="n">
        <v>0</v>
      </c>
      <c r="K140" s="115" t="n">
        <v>0</v>
      </c>
      <c r="L140" s="115"/>
      <c r="M140" s="115" t="n">
        <v>0</v>
      </c>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row>
    <row r="141">
      <c r="A141" s="119" t="n">
        <v>89</v>
      </c>
      <c r="B141" s="119" t="s">
        <v>1381</v>
      </c>
      <c r="C141" s="119" t="s">
        <v>1382</v>
      </c>
      <c r="D141" s="115"/>
      <c r="E141" s="115" t="str">
        <f>IFERROR(GEOMEAN(F141, G141), MAX(F141, G141))</f>
      </c>
      <c r="F141" s="115" t="str">
        <f>MAX(141)</f>
      </c>
      <c r="G141" s="115" t="str">
        <f>MAX(141)</f>
      </c>
      <c r="H141" s="115"/>
      <c r="I141" s="115" t="n">
        <v>0</v>
      </c>
      <c r="J141" s="115" t="n">
        <v>0</v>
      </c>
      <c r="K141" s="115" t="n">
        <v>0</v>
      </c>
      <c r="L141" s="115"/>
      <c r="M141" s="115" t="n">
        <v>0</v>
      </c>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row>
    <row r="142">
      <c r="A142" s="119" t="n">
        <v>107</v>
      </c>
      <c r="B142" s="119" t="s">
        <v>1385</v>
      </c>
      <c r="C142" s="119" t="s">
        <v>1386</v>
      </c>
      <c r="D142" s="115"/>
      <c r="E142" s="115" t="str">
        <f>IFERROR(GEOMEAN(F142, G142), MAX(F142, G142))</f>
      </c>
      <c r="F142" s="115" t="str">
        <f>MAX(142)</f>
      </c>
      <c r="G142" s="115" t="str">
        <f>MAX(142)</f>
      </c>
      <c r="H142" s="115"/>
      <c r="I142" s="115" t="n">
        <v>0</v>
      </c>
      <c r="J142" s="115" t="n">
        <v>0</v>
      </c>
      <c r="K142" s="115" t="n">
        <v>0</v>
      </c>
      <c r="L142" s="115"/>
      <c r="M142" s="115" t="n">
        <v>0</v>
      </c>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row>
    <row r="143">
      <c r="A143" s="119" t="n">
        <v>154</v>
      </c>
      <c r="B143" s="119" t="s">
        <v>1387</v>
      </c>
      <c r="C143" s="119" t="s">
        <v>1388</v>
      </c>
      <c r="D143" s="115"/>
      <c r="E143" s="115" t="str">
        <f>IFERROR(GEOMEAN(F143, G143), MAX(F143, G143))</f>
      </c>
      <c r="F143" s="115" t="str">
        <f>MAX(143)</f>
      </c>
      <c r="G143" s="115" t="str">
        <f>MAX(143)</f>
      </c>
      <c r="H143" s="115"/>
      <c r="I143" s="115" t="n">
        <v>0</v>
      </c>
      <c r="J143" s="115" t="n">
        <v>0</v>
      </c>
      <c r="K143" s="115" t="n">
        <v>0</v>
      </c>
      <c r="L143" s="115"/>
      <c r="M143" s="115" t="n">
        <v>0</v>
      </c>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row>
    <row r="144">
      <c r="A144" s="119" t="n">
        <v>185</v>
      </c>
      <c r="B144" s="119" t="s">
        <v>1390</v>
      </c>
      <c r="C144" s="119" t="s">
        <v>1391</v>
      </c>
      <c r="D144" s="115"/>
      <c r="E144" s="115" t="str">
        <f>IFERROR(GEOMEAN(F144, G144), MAX(F144, G144))</f>
      </c>
      <c r="F144" s="115" t="str">
        <f>MAX(144)</f>
      </c>
      <c r="G144" s="115" t="str">
        <f>MAX(144)</f>
      </c>
      <c r="H144" s="115"/>
      <c r="I144" s="115" t="n">
        <v>0</v>
      </c>
      <c r="J144" s="115" t="n">
        <v>0</v>
      </c>
      <c r="K144" s="115" t="n">
        <v>0</v>
      </c>
      <c r="L144" s="115"/>
      <c r="M144" s="115" t="n">
        <v>0</v>
      </c>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row>
    <row r="145">
      <c r="A145" s="119" t="n">
        <v>155</v>
      </c>
      <c r="B145" s="119" t="s">
        <v>1395</v>
      </c>
      <c r="C145" s="119" t="s">
        <v>1396</v>
      </c>
      <c r="D145" s="115"/>
      <c r="E145" s="115" t="str">
        <f>IFERROR(GEOMEAN(F145, G145), MAX(F145, G145))</f>
      </c>
      <c r="F145" s="115" t="str">
        <f>MAX(145)</f>
      </c>
      <c r="G145" s="115" t="str">
        <f>MAX(145)</f>
      </c>
      <c r="H145" s="115"/>
      <c r="I145" s="115" t="n">
        <v>0</v>
      </c>
      <c r="J145" s="115" t="n">
        <v>0</v>
      </c>
      <c r="K145" s="115" t="n">
        <v>0</v>
      </c>
      <c r="L145" s="115"/>
      <c r="M145" s="115" t="n">
        <v>0</v>
      </c>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row>
    <row r="146">
      <c r="A146" s="119" t="n">
        <v>40</v>
      </c>
      <c r="B146" s="119" t="s">
        <v>1398</v>
      </c>
      <c r="C146" s="119" t="s">
        <v>1399</v>
      </c>
      <c r="D146" s="115"/>
      <c r="E146" s="115" t="str">
        <f>IFERROR(GEOMEAN(F146, G146), MAX(F146, G146))</f>
      </c>
      <c r="F146" s="115" t="str">
        <f>MAX(146)</f>
      </c>
      <c r="G146" s="115" t="str">
        <f>MAX(146)</f>
      </c>
      <c r="H146" s="115"/>
      <c r="I146" s="115" t="n">
        <v>0</v>
      </c>
      <c r="J146" s="115" t="n">
        <v>0</v>
      </c>
      <c r="K146" s="115" t="n">
        <v>0</v>
      </c>
      <c r="L146" s="115"/>
      <c r="M146" s="115" t="n">
        <v>0</v>
      </c>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row>
    <row r="147">
      <c r="A147" s="119" t="n">
        <v>186</v>
      </c>
      <c r="B147" s="119" t="s">
        <v>1402</v>
      </c>
      <c r="C147" s="119" t="s">
        <v>1403</v>
      </c>
      <c r="D147" s="115"/>
      <c r="E147" s="115" t="str">
        <f>IFERROR(GEOMEAN(F147, G147), MAX(F147, G147))</f>
      </c>
      <c r="F147" s="115" t="str">
        <f>MAX(147)</f>
      </c>
      <c r="G147" s="115" t="str">
        <f>MAX(147)</f>
      </c>
      <c r="H147" s="115"/>
      <c r="I147" s="115" t="n">
        <v>0</v>
      </c>
      <c r="J147" s="115" t="n">
        <v>0</v>
      </c>
      <c r="K147" s="115" t="n">
        <v>0</v>
      </c>
      <c r="L147" s="115" t="n">
        <v>0</v>
      </c>
      <c r="M147" s="115" t="n">
        <v>0</v>
      </c>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row>
    <row r="148">
      <c r="A148" s="119" t="n">
        <v>119</v>
      </c>
      <c r="B148" s="119" t="s">
        <v>1406</v>
      </c>
      <c r="C148" s="119" t="s">
        <v>1407</v>
      </c>
      <c r="D148" s="115"/>
      <c r="E148" s="115" t="str">
        <f>IFERROR(GEOMEAN(F148, G148), MAX(F148, G148))</f>
      </c>
      <c r="F148" s="115" t="str">
        <f>MAX(148)</f>
      </c>
      <c r="G148" s="115" t="str">
        <f>MAX(148)</f>
      </c>
      <c r="H148" s="115"/>
      <c r="I148" s="115" t="n">
        <v>0</v>
      </c>
      <c r="J148" s="115" t="n">
        <v>0</v>
      </c>
      <c r="K148" s="115" t="n">
        <v>0</v>
      </c>
      <c r="L148" s="115"/>
      <c r="M148" s="115" t="n">
        <v>0</v>
      </c>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row>
    <row r="149">
      <c r="A149" s="119" t="n">
        <v>122</v>
      </c>
      <c r="B149" s="119" t="s">
        <v>1409</v>
      </c>
      <c r="C149" s="119" t="s">
        <v>1410</v>
      </c>
      <c r="D149" s="115"/>
      <c r="E149" s="115" t="str">
        <f>IFERROR(GEOMEAN(F149, G149), MAX(F149, G149))</f>
      </c>
      <c r="F149" s="115" t="str">
        <f>MAX(149)</f>
      </c>
      <c r="G149" s="115" t="str">
        <f>MAX(149)</f>
      </c>
      <c r="H149" s="115"/>
      <c r="I149" s="115" t="n">
        <v>0</v>
      </c>
      <c r="J149" s="115" t="n">
        <v>0</v>
      </c>
      <c r="K149" s="115" t="n">
        <v>0</v>
      </c>
      <c r="L149" s="115"/>
      <c r="M149" s="115" t="n">
        <v>0</v>
      </c>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row>
    <row r="150">
      <c r="A150" s="119" t="n">
        <v>2</v>
      </c>
      <c r="B150" s="119" t="s">
        <v>1412</v>
      </c>
      <c r="C150" s="119" t="s">
        <v>1413</v>
      </c>
      <c r="D150" s="115"/>
      <c r="E150" s="115" t="str">
        <f>IFERROR(GEOMEAN(F150, G150), MAX(F150, G150))</f>
      </c>
      <c r="F150" s="115" t="str">
        <f>MAX(150)</f>
      </c>
      <c r="G150" s="115" t="str">
        <f>MAX(150)</f>
      </c>
      <c r="H150" s="115"/>
      <c r="I150" s="115" t="n">
        <v>10</v>
      </c>
      <c r="J150" s="115" t="n">
        <v>0</v>
      </c>
      <c r="K150" s="115" t="n">
        <v>0</v>
      </c>
      <c r="L150" s="115" t="n">
        <v>0</v>
      </c>
      <c r="M150" s="115" t="n">
        <v>0</v>
      </c>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row>
    <row r="151">
      <c r="A151" s="119" t="n">
        <v>123</v>
      </c>
      <c r="B151" s="119" t="s">
        <v>1419</v>
      </c>
      <c r="C151" s="119" t="s">
        <v>1420</v>
      </c>
      <c r="D151" s="115"/>
      <c r="E151" s="115" t="str">
        <f>IFERROR(GEOMEAN(F151, G151), MAX(F151, G151))</f>
      </c>
      <c r="F151" s="115" t="str">
        <f>MAX(151)</f>
      </c>
      <c r="G151" s="115" t="str">
        <f>MAX(151)</f>
      </c>
      <c r="H151" s="115"/>
      <c r="I151" s="115" t="n">
        <v>0</v>
      </c>
      <c r="J151" s="115" t="n">
        <v>0</v>
      </c>
      <c r="K151" s="115" t="n">
        <v>0</v>
      </c>
      <c r="L151" s="115"/>
      <c r="M151" s="115" t="n">
        <v>0</v>
      </c>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row>
    <row r="152">
      <c r="A152" s="119" t="n">
        <v>158</v>
      </c>
      <c r="B152" s="119" t="s">
        <v>1424</v>
      </c>
      <c r="C152" s="119" t="s">
        <v>1425</v>
      </c>
      <c r="D152" s="115"/>
      <c r="E152" s="115" t="str">
        <f>IFERROR(GEOMEAN(F152, G152), MAX(F152, G152))</f>
      </c>
      <c r="F152" s="115" t="str">
        <f>MAX(152)</f>
      </c>
      <c r="G152" s="115" t="str">
        <f>MAX(152)</f>
      </c>
      <c r="H152" s="115"/>
      <c r="I152" s="115" t="n">
        <v>0</v>
      </c>
      <c r="J152" s="115" t="n">
        <v>0</v>
      </c>
      <c r="K152" s="115" t="n">
        <v>0</v>
      </c>
      <c r="L152" s="115"/>
      <c r="M152" s="115" t="n">
        <v>0</v>
      </c>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row>
    <row r="153">
      <c r="A153" s="119" t="n">
        <v>91</v>
      </c>
      <c r="B153" s="119" t="s">
        <v>1427</v>
      </c>
      <c r="C153" s="119" t="s">
        <v>1428</v>
      </c>
      <c r="D153" s="115"/>
      <c r="E153" s="115" t="str">
        <f>IFERROR(GEOMEAN(F153, G153), MAX(F153, G153))</f>
      </c>
      <c r="F153" s="115" t="str">
        <f>MAX(153)</f>
      </c>
      <c r="G153" s="115" t="str">
        <f>MAX(153)</f>
      </c>
      <c r="H153" s="115"/>
      <c r="I153" s="115" t="n">
        <v>10</v>
      </c>
      <c r="J153" s="115" t="n">
        <v>0</v>
      </c>
      <c r="K153" s="115" t="n">
        <v>0</v>
      </c>
      <c r="L153" s="115"/>
      <c r="M153" s="115" t="n">
        <v>0</v>
      </c>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row>
    <row r="154">
      <c r="A154" s="119" t="n">
        <v>124</v>
      </c>
      <c r="B154" s="119" t="s">
        <v>1430</v>
      </c>
      <c r="C154" s="119" t="s">
        <v>1431</v>
      </c>
      <c r="D154" s="115"/>
      <c r="E154" s="115" t="str">
        <f>IFERROR(GEOMEAN(F154, G154), MAX(F154, G154))</f>
      </c>
      <c r="F154" s="115" t="str">
        <f>MAX(154)</f>
      </c>
      <c r="G154" s="115" t="str">
        <f>MAX(154)</f>
      </c>
      <c r="H154" s="115"/>
      <c r="I154" s="115" t="n">
        <v>0</v>
      </c>
      <c r="J154" s="115" t="n">
        <v>0</v>
      </c>
      <c r="K154" s="115" t="n">
        <v>0</v>
      </c>
      <c r="L154" s="115"/>
      <c r="M154" s="115" t="n">
        <v>0</v>
      </c>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row>
    <row r="155">
      <c r="A155" s="119" t="n">
        <v>52</v>
      </c>
      <c r="B155" s="119" t="s">
        <v>1435</v>
      </c>
      <c r="C155" s="119" t="s">
        <v>1436</v>
      </c>
      <c r="D155" s="115"/>
      <c r="E155" s="115" t="str">
        <f>IFERROR(GEOMEAN(F155, G155), MAX(F155, G155))</f>
      </c>
      <c r="F155" s="115" t="str">
        <f>MAX(155)</f>
      </c>
      <c r="G155" s="115" t="str">
        <f>MAX(155)</f>
      </c>
      <c r="H155" s="115"/>
      <c r="I155" s="115" t="n">
        <v>0</v>
      </c>
      <c r="J155" s="115" t="n">
        <v>0</v>
      </c>
      <c r="K155" s="115" t="n">
        <v>9.12862417558222</v>
      </c>
      <c r="L155" s="115" t="n">
        <v>0</v>
      </c>
      <c r="M155" s="115" t="n">
        <v>9.12862417558222</v>
      </c>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row>
    <row r="156">
      <c r="A156" s="119" t="n">
        <v>25</v>
      </c>
      <c r="B156" s="119" t="s">
        <v>1440</v>
      </c>
      <c r="C156" s="119" t="s">
        <v>1441</v>
      </c>
      <c r="D156" s="115"/>
      <c r="E156" s="115" t="str">
        <f>IFERROR(GEOMEAN(F156, G156), MAX(F156, G156))</f>
      </c>
      <c r="F156" s="115" t="str">
        <f>MAX(156)</f>
      </c>
      <c r="G156" s="115" t="str">
        <f>MAX(156)</f>
      </c>
      <c r="H156" s="115"/>
      <c r="I156" s="115" t="n">
        <v>10</v>
      </c>
      <c r="J156" s="115" t="n">
        <v>10</v>
      </c>
      <c r="K156" s="115" t="n">
        <v>10</v>
      </c>
      <c r="L156" s="115" t="n">
        <v>0</v>
      </c>
      <c r="M156" s="115" t="n">
        <v>10</v>
      </c>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row>
    <row r="157">
      <c r="A157" s="119" t="n">
        <v>24</v>
      </c>
      <c r="B157" s="119" t="s">
        <v>1444</v>
      </c>
      <c r="C157" s="119" t="s">
        <v>1445</v>
      </c>
      <c r="D157" s="115"/>
      <c r="E157" s="115" t="str">
        <f>IFERROR(GEOMEAN(F157, G157), MAX(F157, G157))</f>
      </c>
      <c r="F157" s="115" t="str">
        <f>MAX(157)</f>
      </c>
      <c r="G157" s="115" t="str">
        <f>MAX(157)</f>
      </c>
      <c r="H157" s="115"/>
      <c r="I157" s="115" t="n">
        <v>0</v>
      </c>
      <c r="J157" s="115" t="n">
        <v>0</v>
      </c>
      <c r="K157" s="115" t="n">
        <v>0</v>
      </c>
      <c r="L157" s="115"/>
      <c r="M157" s="115" t="n">
        <v>0</v>
      </c>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row>
    <row r="158">
      <c r="A158" s="119" t="n">
        <v>9</v>
      </c>
      <c r="B158" s="119" t="s">
        <v>1448</v>
      </c>
      <c r="C158" s="119" t="s">
        <v>1449</v>
      </c>
      <c r="D158" s="115"/>
      <c r="E158" s="115" t="str">
        <f>IFERROR(GEOMEAN(F158, G158), MAX(F158, G158))</f>
      </c>
      <c r="F158" s="115" t="str">
        <f>MAX(158)</f>
      </c>
      <c r="G158" s="115" t="str">
        <f>MAX(158)</f>
      </c>
      <c r="H158" s="115"/>
      <c r="I158" s="115" t="n">
        <v>10</v>
      </c>
      <c r="J158" s="115" t="n">
        <v>10</v>
      </c>
      <c r="K158" s="115" t="n">
        <v>0</v>
      </c>
      <c r="L158" s="115"/>
      <c r="M158" s="115" t="n">
        <v>10</v>
      </c>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row>
    <row r="159">
      <c r="A159" s="119" t="n">
        <v>121</v>
      </c>
      <c r="B159" s="119" t="s">
        <v>1455</v>
      </c>
      <c r="C159" s="119" t="s">
        <v>1456</v>
      </c>
      <c r="D159" s="115"/>
      <c r="E159" s="115" t="str">
        <f>IFERROR(GEOMEAN(F159, G159), MAX(F159, G159))</f>
      </c>
      <c r="F159" s="115" t="str">
        <f>MAX(159)</f>
      </c>
      <c r="G159" s="115" t="str">
        <f>MAX(159)</f>
      </c>
      <c r="H159" s="115"/>
      <c r="I159" s="115" t="n">
        <v>0</v>
      </c>
      <c r="J159" s="115" t="n">
        <v>0</v>
      </c>
      <c r="K159" s="115" t="n">
        <v>0</v>
      </c>
      <c r="L159" s="115"/>
      <c r="M159" s="115" t="n">
        <v>0</v>
      </c>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row>
    <row r="160">
      <c r="A160" s="119" t="n">
        <v>62</v>
      </c>
      <c r="B160" s="119" t="s">
        <v>1458</v>
      </c>
      <c r="C160" s="119" t="s">
        <v>1459</v>
      </c>
      <c r="D160" s="115"/>
      <c r="E160" s="115" t="str">
        <f>IFERROR(GEOMEAN(F160, G160), MAX(F160, G160))</f>
      </c>
      <c r="F160" s="115" t="str">
        <f>MAX(160)</f>
      </c>
      <c r="G160" s="115" t="str">
        <f>MAX(160)</f>
      </c>
      <c r="H160" s="115"/>
      <c r="I160" s="115" t="n">
        <v>0</v>
      </c>
      <c r="J160" s="115" t="n">
        <v>0</v>
      </c>
      <c r="K160" s="115" t="n">
        <v>0</v>
      </c>
      <c r="L160" s="115"/>
      <c r="M160" s="115" t="n">
        <v>0</v>
      </c>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row>
    <row r="161">
      <c r="A161" s="119" t="n">
        <v>187</v>
      </c>
      <c r="B161" s="119" t="s">
        <v>1464</v>
      </c>
      <c r="C161" s="119" t="s">
        <v>1465</v>
      </c>
      <c r="D161" s="115"/>
      <c r="E161" s="115" t="str">
        <f>IFERROR(GEOMEAN(F161, G161), MAX(F161, G161))</f>
      </c>
      <c r="F161" s="115" t="str">
        <f>MAX(161)</f>
      </c>
      <c r="G161" s="115" t="str">
        <f>MAX(161)</f>
      </c>
      <c r="H161" s="115"/>
      <c r="I161" s="115" t="n">
        <v>0</v>
      </c>
      <c r="J161" s="115" t="n">
        <v>0</v>
      </c>
      <c r="K161" s="115" t="n">
        <v>0</v>
      </c>
      <c r="L161" s="115"/>
      <c r="M161" s="115" t="n">
        <v>0</v>
      </c>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row>
    <row r="162">
      <c r="A162" s="119" t="n">
        <v>159</v>
      </c>
      <c r="B162" s="119" t="s">
        <v>1468</v>
      </c>
      <c r="C162" s="119" t="s">
        <v>1469</v>
      </c>
      <c r="D162" s="115"/>
      <c r="E162" s="115" t="str">
        <f>IFERROR(GEOMEAN(F162, G162), MAX(F162, G162))</f>
      </c>
      <c r="F162" s="115" t="str">
        <f>MAX(162)</f>
      </c>
      <c r="G162" s="115" t="str">
        <f>MAX(162)</f>
      </c>
      <c r="H162" s="115"/>
      <c r="I162" s="115" t="n">
        <v>0</v>
      </c>
      <c r="J162" s="115" t="n">
        <v>0</v>
      </c>
      <c r="K162" s="115" t="n">
        <v>0</v>
      </c>
      <c r="L162" s="115" t="n">
        <v>0</v>
      </c>
      <c r="M162" s="115" t="n">
        <v>0</v>
      </c>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row>
    <row r="163">
      <c r="A163" s="119" t="n">
        <v>160</v>
      </c>
      <c r="B163" s="119" t="s">
        <v>1471</v>
      </c>
      <c r="C163" s="119" t="s">
        <v>1472</v>
      </c>
      <c r="D163" s="115"/>
      <c r="E163" s="115" t="str">
        <f>IFERROR(GEOMEAN(F163, G163), MAX(F163, G163))</f>
      </c>
      <c r="F163" s="115" t="str">
        <f>MAX(163)</f>
      </c>
      <c r="G163" s="115" t="str">
        <f>MAX(163)</f>
      </c>
      <c r="H163" s="115"/>
      <c r="I163" s="115" t="n">
        <v>0</v>
      </c>
      <c r="J163" s="115" t="n">
        <v>0</v>
      </c>
      <c r="K163" s="115" t="n">
        <v>0</v>
      </c>
      <c r="L163" s="115" t="n">
        <v>0</v>
      </c>
      <c r="M163" s="115" t="n">
        <v>0</v>
      </c>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row>
    <row r="164">
      <c r="A164" s="119" t="n">
        <v>171</v>
      </c>
      <c r="B164" s="119" t="s">
        <v>1476</v>
      </c>
      <c r="C164" s="119" t="s">
        <v>1477</v>
      </c>
      <c r="D164" s="115"/>
      <c r="E164" s="115" t="str">
        <f>IFERROR(GEOMEAN(F164, G164), MAX(F164, G164))</f>
      </c>
      <c r="F164" s="115" t="str">
        <f>MAX(164)</f>
      </c>
      <c r="G164" s="115" t="str">
        <f>MAX(164)</f>
      </c>
      <c r="H164" s="115"/>
      <c r="I164" s="115" t="n">
        <v>0</v>
      </c>
      <c r="J164" s="115" t="n">
        <v>0</v>
      </c>
      <c r="K164" s="115" t="n">
        <v>0</v>
      </c>
      <c r="L164" s="115"/>
      <c r="M164" s="115" t="n">
        <v>0</v>
      </c>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row>
    <row r="165">
      <c r="A165" s="119" t="n">
        <v>60</v>
      </c>
      <c r="B165" s="119" t="s">
        <v>1481</v>
      </c>
      <c r="C165" s="119" t="s">
        <v>1482</v>
      </c>
      <c r="D165" s="115"/>
      <c r="E165" s="115" t="str">
        <f>IFERROR(GEOMEAN(F165, G165), MAX(F165, G165))</f>
      </c>
      <c r="F165" s="115" t="str">
        <f>MAX(165)</f>
      </c>
      <c r="G165" s="115" t="str">
        <f>MAX(165)</f>
      </c>
      <c r="H165" s="115"/>
      <c r="I165" s="115" t="n">
        <v>0</v>
      </c>
      <c r="J165" s="115" t="n">
        <v>0</v>
      </c>
      <c r="K165" s="115" t="n">
        <v>0</v>
      </c>
      <c r="L165" s="115"/>
      <c r="M165" s="115" t="n">
        <v>0</v>
      </c>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row>
    <row r="166">
      <c r="A166" s="119" t="n">
        <v>63</v>
      </c>
      <c r="B166" s="119" t="s">
        <v>1485</v>
      </c>
      <c r="C166" s="119" t="s">
        <v>1486</v>
      </c>
      <c r="D166" s="115"/>
      <c r="E166" s="115" t="str">
        <f>IFERROR(GEOMEAN(F166, G166), MAX(F166, G166))</f>
      </c>
      <c r="F166" s="115" t="str">
        <f>MAX(166)</f>
      </c>
      <c r="G166" s="115" t="str">
        <f>MAX(166)</f>
      </c>
      <c r="H166" s="115"/>
      <c r="I166" s="115" t="n">
        <v>10</v>
      </c>
      <c r="J166" s="115" t="n">
        <v>10</v>
      </c>
      <c r="K166" s="115" t="n">
        <v>0</v>
      </c>
      <c r="L166" s="115" t="n">
        <v>0</v>
      </c>
      <c r="M166" s="115" t="n">
        <v>10</v>
      </c>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row>
    <row r="167">
      <c r="A167" s="119" t="n">
        <v>11</v>
      </c>
      <c r="B167" s="119" t="s">
        <v>1490</v>
      </c>
      <c r="C167" s="119" t="s">
        <v>1491</v>
      </c>
      <c r="D167" s="115"/>
      <c r="E167" s="115" t="str">
        <f>IFERROR(GEOMEAN(F167, G167), MAX(F167, G167))</f>
      </c>
      <c r="F167" s="115" t="str">
        <f>MAX(167)</f>
      </c>
      <c r="G167" s="115" t="str">
        <f>MAX(167)</f>
      </c>
      <c r="H167" s="115"/>
      <c r="I167" s="115" t="n">
        <v>10</v>
      </c>
      <c r="J167" s="115" t="n">
        <v>10</v>
      </c>
      <c r="K167" s="115" t="n">
        <v>10</v>
      </c>
      <c r="L167" s="115" t="n">
        <v>5.90661292911604</v>
      </c>
      <c r="M167" s="115" t="n">
        <v>10</v>
      </c>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row>
    <row r="168">
      <c r="A168" s="119" t="n">
        <v>126</v>
      </c>
      <c r="B168" s="119" t="s">
        <v>1494</v>
      </c>
      <c r="C168" s="119" t="s">
        <v>1495</v>
      </c>
      <c r="D168" s="115"/>
      <c r="E168" s="115" t="str">
        <f>IFERROR(GEOMEAN(F168, G168), MAX(F168, G168))</f>
      </c>
      <c r="F168" s="115" t="str">
        <f>MAX(168)</f>
      </c>
      <c r="G168" s="115" t="str">
        <f>MAX(168)</f>
      </c>
      <c r="H168" s="115"/>
      <c r="I168" s="115" t="n">
        <v>0</v>
      </c>
      <c r="J168" s="115" t="n">
        <v>0</v>
      </c>
      <c r="K168" s="115" t="n">
        <v>0</v>
      </c>
      <c r="L168" s="115"/>
      <c r="M168" s="115" t="n">
        <v>0</v>
      </c>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row>
    <row r="169">
      <c r="A169" s="119" t="n">
        <v>162</v>
      </c>
      <c r="B169" s="119" t="s">
        <v>1498</v>
      </c>
      <c r="C169" s="119" t="s">
        <v>1499</v>
      </c>
      <c r="D169" s="115"/>
      <c r="E169" s="115" t="str">
        <f>IFERROR(GEOMEAN(F169, G169), MAX(F169, G169))</f>
      </c>
      <c r="F169" s="115" t="str">
        <f>MAX(169)</f>
      </c>
      <c r="G169" s="115" t="str">
        <f>MAX(169)</f>
      </c>
      <c r="H169" s="115"/>
      <c r="I169" s="115" t="n">
        <v>0</v>
      </c>
      <c r="J169" s="115" t="n">
        <v>0</v>
      </c>
      <c r="K169" s="115" t="n">
        <v>0</v>
      </c>
      <c r="L169" s="115" t="n">
        <v>0</v>
      </c>
      <c r="M169" s="115" t="n">
        <v>0</v>
      </c>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row>
    <row r="170">
      <c r="A170" s="119" t="n">
        <v>42</v>
      </c>
      <c r="B170" s="119" t="s">
        <v>1503</v>
      </c>
      <c r="C170" s="119" t="s">
        <v>1504</v>
      </c>
      <c r="D170" s="115"/>
      <c r="E170" s="115" t="str">
        <f>IFERROR(GEOMEAN(F170, G170), MAX(F170, G170))</f>
      </c>
      <c r="F170" s="115" t="str">
        <f>MAX(170)</f>
      </c>
      <c r="G170" s="115" t="str">
        <f>MAX(170)</f>
      </c>
      <c r="H170" s="115"/>
      <c r="I170" s="115" t="n">
        <v>0</v>
      </c>
      <c r="J170" s="115" t="n">
        <v>0</v>
      </c>
      <c r="K170" s="115" t="n">
        <v>0</v>
      </c>
      <c r="L170" s="115"/>
      <c r="M170" s="115" t="n">
        <v>0</v>
      </c>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row>
    <row r="171">
      <c r="A171" s="119" t="n">
        <v>128</v>
      </c>
      <c r="B171" s="119" t="s">
        <v>1505</v>
      </c>
      <c r="C171" s="119" t="s">
        <v>1506</v>
      </c>
      <c r="D171" s="115"/>
      <c r="E171" s="115" t="str">
        <f>IFERROR(GEOMEAN(F171, G171), MAX(F171, G171))</f>
      </c>
      <c r="F171" s="115" t="str">
        <f>MAX(171)</f>
      </c>
      <c r="G171" s="115" t="str">
        <f>MAX(171)</f>
      </c>
      <c r="H171" s="115"/>
      <c r="I171" s="115" t="n">
        <v>0</v>
      </c>
      <c r="J171" s="115" t="n">
        <v>0</v>
      </c>
      <c r="K171" s="115" t="n">
        <v>0</v>
      </c>
      <c r="L171" s="115"/>
      <c r="M171" s="115" t="n">
        <v>0</v>
      </c>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row>
    <row r="172">
      <c r="A172" s="119" t="n">
        <v>64</v>
      </c>
      <c r="B172" s="119" t="s">
        <v>1507</v>
      </c>
      <c r="C172" s="119" t="s">
        <v>1508</v>
      </c>
      <c r="D172" s="115"/>
      <c r="E172" s="115" t="str">
        <f>IFERROR(GEOMEAN(F172, G172), MAX(F172, G172))</f>
      </c>
      <c r="F172" s="115" t="str">
        <f>MAX(172)</f>
      </c>
      <c r="G172" s="115" t="str">
        <f>MAX(172)</f>
      </c>
      <c r="H172" s="115"/>
      <c r="I172" s="115" t="n">
        <v>10</v>
      </c>
      <c r="J172" s="115" t="n">
        <v>0</v>
      </c>
      <c r="K172" s="115" t="n">
        <v>0</v>
      </c>
      <c r="L172" s="115"/>
      <c r="M172" s="115" t="n">
        <v>0</v>
      </c>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row>
    <row r="173">
      <c r="A173" s="119" t="n">
        <v>163</v>
      </c>
      <c r="B173" s="119" t="s">
        <v>1509</v>
      </c>
      <c r="C173" s="119" t="s">
        <v>1510</v>
      </c>
      <c r="D173" s="115"/>
      <c r="E173" s="115" t="str">
        <f>IFERROR(GEOMEAN(F173, G173), MAX(F173, G173))</f>
      </c>
      <c r="F173" s="115" t="str">
        <f>MAX(173)</f>
      </c>
      <c r="G173" s="115" t="str">
        <f>MAX(173)</f>
      </c>
      <c r="H173" s="115"/>
      <c r="I173" s="115" t="n">
        <v>0</v>
      </c>
      <c r="J173" s="115" t="n">
        <v>0</v>
      </c>
      <c r="K173" s="115" t="n">
        <v>0</v>
      </c>
      <c r="L173" s="115"/>
      <c r="M173" s="115" t="n">
        <v>0</v>
      </c>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row>
    <row r="174">
      <c r="A174" s="119" t="n">
        <v>65</v>
      </c>
      <c r="B174" s="119" t="s">
        <v>1511</v>
      </c>
      <c r="C174" s="119" t="s">
        <v>1512</v>
      </c>
      <c r="D174" s="115"/>
      <c r="E174" s="115" t="str">
        <f>IFERROR(GEOMEAN(F174, G174), MAX(F174, G174))</f>
      </c>
      <c r="F174" s="115" t="str">
        <f>MAX(174)</f>
      </c>
      <c r="G174" s="115" t="str">
        <f>MAX(174)</f>
      </c>
      <c r="H174" s="115"/>
      <c r="I174" s="115" t="n">
        <v>0</v>
      </c>
      <c r="J174" s="115" t="n">
        <v>0</v>
      </c>
      <c r="K174" s="115" t="n">
        <v>0</v>
      </c>
      <c r="L174" s="115" t="n">
        <v>0</v>
      </c>
      <c r="M174" s="115" t="n">
        <v>0</v>
      </c>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row>
    <row r="175">
      <c r="A175" s="119" t="n">
        <v>66</v>
      </c>
      <c r="B175" s="119" t="s">
        <v>1516</v>
      </c>
      <c r="C175" s="119" t="s">
        <v>1517</v>
      </c>
      <c r="D175" s="115"/>
      <c r="E175" s="115" t="str">
        <f>IFERROR(GEOMEAN(F175, G175), MAX(F175, G175))</f>
      </c>
      <c r="F175" s="115" t="str">
        <f>MAX(175)</f>
      </c>
      <c r="G175" s="115" t="str">
        <f>MAX(175)</f>
      </c>
      <c r="H175" s="115"/>
      <c r="I175" s="115" t="n">
        <v>0</v>
      </c>
      <c r="J175" s="115" t="n">
        <v>0</v>
      </c>
      <c r="K175" s="115" t="n">
        <v>0</v>
      </c>
      <c r="L175" s="115" t="n">
        <v>0</v>
      </c>
      <c r="M175" s="115" t="n">
        <v>0</v>
      </c>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row>
    <row r="176">
      <c r="A176" s="119" t="n">
        <v>127</v>
      </c>
      <c r="B176" s="119" t="s">
        <v>1520</v>
      </c>
      <c r="C176" s="119" t="s">
        <v>1521</v>
      </c>
      <c r="D176" s="115"/>
      <c r="E176" s="115" t="str">
        <f>IFERROR(GEOMEAN(F176, G176), MAX(F176, G176))</f>
      </c>
      <c r="F176" s="115" t="str">
        <f>MAX(176)</f>
      </c>
      <c r="G176" s="115" t="str">
        <f>MAX(176)</f>
      </c>
      <c r="H176" s="115"/>
      <c r="I176" s="115" t="n">
        <v>0</v>
      </c>
      <c r="J176" s="115" t="n">
        <v>0</v>
      </c>
      <c r="K176" s="115" t="n">
        <v>0</v>
      </c>
      <c r="L176" s="115" t="n">
        <v>0</v>
      </c>
      <c r="M176" s="115" t="n">
        <v>0</v>
      </c>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row>
    <row r="177">
      <c r="A177" s="119" t="n">
        <v>129</v>
      </c>
      <c r="B177" s="119" t="s">
        <v>1526</v>
      </c>
      <c r="C177" s="119" t="s">
        <v>1527</v>
      </c>
      <c r="D177" s="115"/>
      <c r="E177" s="115" t="str">
        <f>IFERROR(GEOMEAN(F177, G177), MAX(F177, G177))</f>
      </c>
      <c r="F177" s="115" t="str">
        <f>MAX(177)</f>
      </c>
      <c r="G177" s="115" t="str">
        <f>MAX(177)</f>
      </c>
      <c r="H177" s="115"/>
      <c r="I177" s="115" t="n">
        <v>10</v>
      </c>
      <c r="J177" s="115" t="n">
        <v>0</v>
      </c>
      <c r="K177" s="115"/>
      <c r="L177" s="115"/>
      <c r="M177" s="115" t="n">
        <v>0</v>
      </c>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row>
    <row r="178">
      <c r="A178" s="119" t="n">
        <v>125</v>
      </c>
      <c r="B178" s="119" t="s">
        <v>1528</v>
      </c>
      <c r="C178" s="119" t="s">
        <v>1529</v>
      </c>
      <c r="D178" s="115"/>
      <c r="E178" s="115" t="str">
        <f>IFERROR(GEOMEAN(F178, G178), MAX(F178, G178))</f>
      </c>
      <c r="F178" s="115" t="str">
        <f>MAX(178)</f>
      </c>
      <c r="G178" s="115" t="str">
        <f>MAX(178)</f>
      </c>
      <c r="H178" s="115"/>
      <c r="I178" s="115" t="n">
        <v>0</v>
      </c>
      <c r="J178" s="115" t="n">
        <v>0</v>
      </c>
      <c r="K178" s="115" t="n">
        <v>0</v>
      </c>
      <c r="L178" s="115"/>
      <c r="M178" s="115" t="n">
        <v>0</v>
      </c>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row>
    <row r="179">
      <c r="A179" s="119" t="n">
        <v>67</v>
      </c>
      <c r="B179" s="119" t="s">
        <v>1532</v>
      </c>
      <c r="C179" s="119" t="s">
        <v>1533</v>
      </c>
      <c r="D179" s="115"/>
      <c r="E179" s="115" t="str">
        <f>IFERROR(GEOMEAN(F179, G179), MAX(F179, G179))</f>
      </c>
      <c r="F179" s="115" t="str">
        <f>MAX(179)</f>
      </c>
      <c r="G179" s="115" t="str">
        <f>MAX(179)</f>
      </c>
      <c r="H179" s="115"/>
      <c r="I179" s="115" t="n">
        <v>0</v>
      </c>
      <c r="J179" s="115" t="n">
        <v>0</v>
      </c>
      <c r="K179" s="115" t="n">
        <v>0</v>
      </c>
      <c r="L179" s="115" t="n">
        <v>10</v>
      </c>
      <c r="M179" s="115" t="n">
        <v>10</v>
      </c>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row>
    <row r="180">
      <c r="A180" s="119" t="n">
        <v>16</v>
      </c>
      <c r="B180" s="119" t="s">
        <v>1536</v>
      </c>
      <c r="C180" s="119" t="s">
        <v>1537</v>
      </c>
      <c r="D180" s="115"/>
      <c r="E180" s="115" t="str">
        <f>IFERROR(GEOMEAN(F180, G180), MAX(F180, G180))</f>
      </c>
      <c r="F180" s="115" t="str">
        <f>MAX(180)</f>
      </c>
      <c r="G180" s="115" t="str">
        <f>MAX(180)</f>
      </c>
      <c r="H180" s="115"/>
      <c r="I180" s="115" t="n">
        <v>0</v>
      </c>
      <c r="J180" s="115" t="n">
        <v>0</v>
      </c>
      <c r="K180" s="115" t="n">
        <v>0</v>
      </c>
      <c r="L180" s="115" t="n">
        <v>0</v>
      </c>
      <c r="M180" s="115" t="n">
        <v>0</v>
      </c>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row>
    <row r="181">
      <c r="A181" s="119" t="n">
        <v>165</v>
      </c>
      <c r="B181" s="119" t="s">
        <v>1540</v>
      </c>
      <c r="C181" s="119" t="s">
        <v>1541</v>
      </c>
      <c r="D181" s="115"/>
      <c r="E181" s="115" t="str">
        <f>IFERROR(GEOMEAN(F181, G181), MAX(F181, G181))</f>
      </c>
      <c r="F181" s="115" t="str">
        <f>MAX(181)</f>
      </c>
      <c r="G181" s="115" t="str">
        <f>MAX(181)</f>
      </c>
      <c r="H181" s="115"/>
      <c r="I181" s="115" t="n">
        <v>0</v>
      </c>
      <c r="J181" s="115" t="n">
        <v>0</v>
      </c>
      <c r="K181" s="115" t="n">
        <v>0</v>
      </c>
      <c r="L181" s="115"/>
      <c r="M181" s="115" t="n">
        <v>0</v>
      </c>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row>
    <row r="182">
      <c r="A182" s="119" t="n">
        <v>164</v>
      </c>
      <c r="B182" s="119" t="s">
        <v>1544</v>
      </c>
      <c r="C182" s="119" t="s">
        <v>1545</v>
      </c>
      <c r="D182" s="115"/>
      <c r="E182" s="115" t="str">
        <f>IFERROR(GEOMEAN(F182, G182), MAX(F182, G182))</f>
      </c>
      <c r="F182" s="115" t="str">
        <f>MAX(182)</f>
      </c>
      <c r="G182" s="115" t="str">
        <f>MAX(182)</f>
      </c>
      <c r="H182" s="115"/>
      <c r="I182" s="115" t="n">
        <v>0</v>
      </c>
      <c r="J182" s="115" t="n">
        <v>0</v>
      </c>
      <c r="K182" s="115" t="n">
        <v>0</v>
      </c>
      <c r="L182" s="115" t="n">
        <v>0</v>
      </c>
      <c r="M182" s="115" t="n">
        <v>0</v>
      </c>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row>
    <row r="183">
      <c r="A183" s="119" t="n">
        <v>130</v>
      </c>
      <c r="B183" s="119" t="s">
        <v>1547</v>
      </c>
      <c r="C183" s="119" t="s">
        <v>1548</v>
      </c>
      <c r="D183" s="115"/>
      <c r="E183" s="115" t="str">
        <f>IFERROR(GEOMEAN(F183, G183), MAX(F183, G183))</f>
      </c>
      <c r="F183" s="115" t="str">
        <f>MAX(183)</f>
      </c>
      <c r="G183" s="115" t="str">
        <f>MAX(183)</f>
      </c>
      <c r="H183" s="115"/>
      <c r="I183" s="115" t="n">
        <v>0</v>
      </c>
      <c r="J183" s="115" t="n">
        <v>0</v>
      </c>
      <c r="K183" s="115" t="n">
        <v>0</v>
      </c>
      <c r="L183" s="115"/>
      <c r="M183" s="115" t="n">
        <v>0</v>
      </c>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row>
    <row r="184">
      <c r="A184" s="119" t="n">
        <v>157</v>
      </c>
      <c r="B184" s="119" t="s">
        <v>1551</v>
      </c>
      <c r="C184" s="119" t="s">
        <v>1552</v>
      </c>
      <c r="D184" s="115"/>
      <c r="E184" s="115" t="str">
        <f>IFERROR(GEOMEAN(F184, G184), MAX(F184, G184))</f>
      </c>
      <c r="F184" s="115" t="str">
        <f>MAX(184)</f>
      </c>
      <c r="G184" s="115" t="str">
        <f>MAX(184)</f>
      </c>
      <c r="H184" s="115"/>
      <c r="I184" s="115" t="n">
        <v>0</v>
      </c>
      <c r="J184" s="115" t="n">
        <v>0</v>
      </c>
      <c r="K184" s="115" t="n">
        <v>0</v>
      </c>
      <c r="L184" s="115"/>
      <c r="M184" s="115" t="n">
        <v>0</v>
      </c>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row>
    <row r="185">
      <c r="A185" s="119" t="n">
        <v>68</v>
      </c>
      <c r="B185" s="119" t="s">
        <v>1554</v>
      </c>
      <c r="C185" s="119" t="s">
        <v>1555</v>
      </c>
      <c r="D185" s="115"/>
      <c r="E185" s="115" t="str">
        <f>IFERROR(GEOMEAN(F185, G185), MAX(F185, G185))</f>
      </c>
      <c r="F185" s="115" t="str">
        <f>MAX(185)</f>
      </c>
      <c r="G185" s="115" t="str">
        <f>MAX(185)</f>
      </c>
      <c r="H185" s="115"/>
      <c r="I185" s="115" t="n">
        <v>10</v>
      </c>
      <c r="J185" s="115" t="n">
        <v>0</v>
      </c>
      <c r="K185" s="115" t="n">
        <v>0</v>
      </c>
      <c r="L185" s="115" t="n">
        <v>0</v>
      </c>
      <c r="M185" s="115" t="n">
        <v>0</v>
      </c>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row>
    <row r="186">
      <c r="A186" s="119" t="n">
        <v>190</v>
      </c>
      <c r="B186" s="119" t="s">
        <v>1558</v>
      </c>
      <c r="C186" s="119" t="s">
        <v>1559</v>
      </c>
      <c r="D186" s="115"/>
      <c r="E186" s="115" t="str">
        <f>IFERROR(GEOMEAN(F186, G186), MAX(F186, G186))</f>
      </c>
      <c r="F186" s="115" t="str">
        <f>MAX(186)</f>
      </c>
      <c r="G186" s="115" t="str">
        <f>MAX(186)</f>
      </c>
      <c r="H186" s="115"/>
      <c r="I186" s="115" t="n">
        <v>0</v>
      </c>
      <c r="J186" s="115" t="n">
        <v>0</v>
      </c>
      <c r="K186" s="115" t="n">
        <v>0</v>
      </c>
      <c r="L186" s="115"/>
      <c r="M186" s="115" t="n">
        <v>0</v>
      </c>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row>
    <row r="187">
      <c r="A187" s="119" t="n">
        <v>131</v>
      </c>
      <c r="B187" s="119" t="s">
        <v>1560</v>
      </c>
      <c r="C187" s="119" t="s">
        <v>1561</v>
      </c>
      <c r="D187" s="115"/>
      <c r="E187" s="115" t="str">
        <f>IFERROR(GEOMEAN(F187, G187), MAX(F187, G187))</f>
      </c>
      <c r="F187" s="115" t="str">
        <f>MAX(187)</f>
      </c>
      <c r="G187" s="115" t="str">
        <f>MAX(187)</f>
      </c>
      <c r="H187" s="115"/>
      <c r="I187" s="115" t="n">
        <v>0</v>
      </c>
      <c r="J187" s="115" t="n">
        <v>0</v>
      </c>
      <c r="K187" s="115"/>
      <c r="L187" s="115"/>
      <c r="M187" s="115" t="n">
        <v>0</v>
      </c>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row>
    <row r="188">
      <c r="A188" s="119" t="n">
        <v>120</v>
      </c>
      <c r="B188" s="119" t="s">
        <v>1562</v>
      </c>
      <c r="C188" s="119" t="s">
        <v>1563</v>
      </c>
      <c r="D188" s="115"/>
      <c r="E188" s="115" t="str">
        <f>IFERROR(GEOMEAN(F188, G188), MAX(F188, G188))</f>
      </c>
      <c r="F188" s="115" t="str">
        <f>MAX(188)</f>
      </c>
      <c r="G188" s="115" t="str">
        <f>MAX(188)</f>
      </c>
      <c r="H188" s="115"/>
      <c r="I188" s="115" t="n">
        <v>0</v>
      </c>
      <c r="J188" s="115" t="n">
        <v>0</v>
      </c>
      <c r="K188" s="115"/>
      <c r="L188" s="115"/>
      <c r="M188" s="115" t="n">
        <v>0</v>
      </c>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row>
    <row r="189">
      <c r="A189" s="119" t="n">
        <v>26</v>
      </c>
      <c r="B189" s="119" t="s">
        <v>1564</v>
      </c>
      <c r="C189" s="119" t="s">
        <v>1565</v>
      </c>
      <c r="D189" s="115"/>
      <c r="E189" s="115" t="str">
        <f>IFERROR(GEOMEAN(F189, G189), MAX(F189, G189))</f>
      </c>
      <c r="F189" s="115" t="str">
        <f>MAX(189)</f>
      </c>
      <c r="G189" s="115" t="str">
        <f>MAX(189)</f>
      </c>
      <c r="H189" s="115"/>
      <c r="I189" s="115" t="n">
        <v>10</v>
      </c>
      <c r="J189" s="115" t="n">
        <v>0</v>
      </c>
      <c r="K189" s="115" t="n">
        <v>10</v>
      </c>
      <c r="L189" s="115" t="n">
        <v>0</v>
      </c>
      <c r="M189" s="115" t="n">
        <v>10</v>
      </c>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row>
    <row r="190">
      <c r="A190" s="119" t="n">
        <v>41</v>
      </c>
      <c r="B190" s="119" t="s">
        <v>1568</v>
      </c>
      <c r="C190" s="119" t="s">
        <v>1569</v>
      </c>
      <c r="D190" s="115"/>
      <c r="E190" s="115" t="str">
        <f>IFERROR(GEOMEAN(F190, G190), MAX(F190, G190))</f>
      </c>
      <c r="F190" s="115" t="str">
        <f>MAX(190)</f>
      </c>
      <c r="G190" s="115" t="str">
        <f>MAX(190)</f>
      </c>
      <c r="H190" s="115"/>
      <c r="I190" s="115" t="n">
        <v>0</v>
      </c>
      <c r="J190" s="115" t="n">
        <v>0</v>
      </c>
      <c r="K190" s="115" t="n">
        <v>0</v>
      </c>
      <c r="L190" s="115"/>
      <c r="M190" s="115" t="n">
        <v>0</v>
      </c>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row>
    <row r="191">
      <c r="A191" s="119" t="n">
        <v>43</v>
      </c>
      <c r="B191" s="119" t="s">
        <v>1574</v>
      </c>
      <c r="C191" s="119" t="s">
        <v>1575</v>
      </c>
      <c r="D191" s="115"/>
      <c r="E191" s="115" t="str">
        <f>IFERROR(GEOMEAN(F191, G191), MAX(F191, G191))</f>
      </c>
      <c r="F191" s="115" t="str">
        <f>MAX(191)</f>
      </c>
      <c r="G191" s="115" t="str">
        <f>MAX(191)</f>
      </c>
      <c r="H191" s="115"/>
      <c r="I191" s="115" t="n">
        <v>0</v>
      </c>
      <c r="J191" s="115" t="n">
        <v>0</v>
      </c>
      <c r="K191" s="115" t="n">
        <v>0</v>
      </c>
      <c r="L191" s="115"/>
      <c r="M191" s="115" t="n">
        <v>0</v>
      </c>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row>
    <row r="192">
      <c r="A192" s="119" t="n">
        <v>17</v>
      </c>
      <c r="B192" s="119" t="s">
        <v>1578</v>
      </c>
      <c r="C192" s="119" t="s">
        <v>1579</v>
      </c>
      <c r="D192" s="115"/>
      <c r="E192" s="115" t="str">
        <f>IFERROR(GEOMEAN(F192, G192), MAX(F192, G192))</f>
      </c>
      <c r="F192" s="115" t="str">
        <f>MAX(192)</f>
      </c>
      <c r="G192" s="115" t="str">
        <f>MAX(192)</f>
      </c>
      <c r="H192" s="115"/>
      <c r="I192" s="115" t="n">
        <v>10</v>
      </c>
      <c r="J192" s="115" t="n">
        <v>0</v>
      </c>
      <c r="K192" s="115" t="n">
        <v>10</v>
      </c>
      <c r="L192" s="115"/>
      <c r="M192" s="115" t="n">
        <v>10</v>
      </c>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row>
    <row r="193">
      <c r="A193" s="119"/>
      <c r="B193" s="119"/>
      <c r="C193" s="119"/>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row>
    <row r="194">
      <c r="A194" s="119"/>
      <c r="B194" s="119"/>
      <c r="C194" s="119"/>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row>
    <row r="195">
      <c r="A195" s="119"/>
      <c r="B195" s="119"/>
      <c r="C195" s="119"/>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row>
    <row r="196">
      <c r="A196" s="119"/>
      <c r="B196" s="119"/>
      <c r="C196" s="119"/>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row>
    <row r="197">
      <c r="A197" s="119"/>
      <c r="B197" s="119"/>
      <c r="C197" s="119"/>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row>
    <row r="198">
      <c r="A198" s="119"/>
      <c r="B198" s="119"/>
      <c r="C198" s="119"/>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row>
    <row r="199">
      <c r="A199" s="119"/>
      <c r="B199" s="119"/>
      <c r="C199" s="119"/>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row>
    <row r="200">
      <c r="A200" s="119"/>
      <c r="B200" s="119"/>
      <c r="C200" s="119"/>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row>
  </sheetData>
  <conditionalFormatting sqref="E1:E192">
    <cfRule type="expression" dxfId="47" priority="21">
      <formula>E1=""</formula>
    </cfRule>
    <cfRule type="cellIs" dxfId="46" priority="22" operator="between">
      <formula>0</formula>
      <formula>6.999</formula>
    </cfRule>
    <cfRule type="cellIs" dxfId="45" priority="23" operator="between">
      <formula>7</formula>
      <formula>9.99</formula>
    </cfRule>
    <cfRule type="expression" dxfId="44" priority="24">
      <formula>E1=10</formula>
    </cfRule>
    <cfRule type="expression" dxfId="152" priority="12">
      <formula>E1=10</formula>
    </cfRule>
    <cfRule type="cellIs" dxfId="153" priority="11" operator="between">
      <formula>7</formula>
      <formula>9.99</formula>
    </cfRule>
    <cfRule type="cellIs" dxfId="154" priority="10" operator="between">
      <formula>0</formula>
      <formula>6.999</formula>
    </cfRule>
    <cfRule type="expression" dxfId="155" priority="9">
      <formula>E1=""</formula>
    </cfRule>
  </conditionalFormatting>
  <conditionalFormatting sqref="F1:F192">
    <cfRule type="expression" dxfId="43" priority="17">
      <formula>F1=""</formula>
    </cfRule>
    <cfRule type="cellIs" dxfId="42" priority="18" operator="between">
      <formula>0</formula>
      <formula>6.999</formula>
    </cfRule>
    <cfRule type="cellIs" dxfId="41" priority="19" operator="between">
      <formula>7</formula>
      <formula>9.99</formula>
    </cfRule>
    <cfRule type="expression" dxfId="40" priority="20">
      <formula>F1=10</formula>
    </cfRule>
    <cfRule type="expression" dxfId="156" priority="8">
      <formula>F1=10</formula>
    </cfRule>
    <cfRule type="cellIs" dxfId="157" priority="7" operator="between">
      <formula>7</formula>
      <formula>9.99</formula>
    </cfRule>
    <cfRule type="cellIs" dxfId="158" priority="6" operator="between">
      <formula>0</formula>
      <formula>6.999</formula>
    </cfRule>
    <cfRule type="expression" dxfId="155" priority="5">
      <formula>F1=""</formula>
    </cfRule>
  </conditionalFormatting>
  <conditionalFormatting sqref="G1:G192">
    <cfRule type="expression" dxfId="39" priority="13">
      <formula>G1=""</formula>
    </cfRule>
    <cfRule type="cellIs" dxfId="38" priority="14" operator="between">
      <formula>0</formula>
      <formula>6.999</formula>
    </cfRule>
    <cfRule type="cellIs" dxfId="37" priority="15" operator="between">
      <formula>7</formula>
      <formula>9.99</formula>
    </cfRule>
    <cfRule type="expression" dxfId="36" priority="16">
      <formula>G1=10</formula>
    </cfRule>
    <cfRule type="expression" dxfId="159" priority="4">
      <formula>G1=10</formula>
    </cfRule>
    <cfRule type="cellIs" dxfId="160" priority="3" operator="between">
      <formula>7</formula>
      <formula>9.99</formula>
    </cfRule>
    <cfRule type="cellIs" dxfId="161" priority="2" operator="between">
      <formula>0</formula>
      <formula>6.999</formula>
    </cfRule>
    <cfRule type="expression" dxfId="155" priority="1">
      <formula>G1=""</formula>
    </cfRule>
  </conditionalFormatting>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G3" sqref="A2:BB192"/>
    </sheetView>
    <sheetView workbookViewId="1"/>
  </sheetViews>
  <sheetFormatPr defaultRowHeight="15.0"/>
  <cols>
    <col min="1" max="1" width="3.7109375" hidden="0" customWidth="1"/>
    <col min="2" max="2" width="22.7109375" hidden="0" customWidth="1"/>
    <col min="4" max="4" width="3.7109375" hidden="0" customWidth="1"/>
    <col min="8" max="8" width="3.7109375" hidden="0" customWidth="1"/>
  </cols>
  <sheetData>
    <row r="1">
      <c r="A1" s="113"/>
      <c r="B1" s="113"/>
      <c r="C1" s="113"/>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c r="AQ1" s="109"/>
      <c r="AR1" s="109"/>
      <c r="AS1" s="109"/>
      <c r="AT1" s="109"/>
      <c r="AU1" s="109"/>
      <c r="AV1" s="109"/>
      <c r="AW1" s="109"/>
      <c r="AX1" s="109"/>
      <c r="AY1" s="109"/>
      <c r="AZ1" s="109"/>
      <c r="BA1" s="109"/>
      <c r="BB1" s="109"/>
      <c r="BC1" s="109"/>
      <c r="BD1" s="109"/>
      <c r="BE1" s="109"/>
      <c r="BF1" s="109"/>
      <c r="BG1" s="109"/>
      <c r="BH1" s="109"/>
    </row>
    <row r="2">
      <c r="A2" s="114" t="s">
        <v>525</v>
      </c>
      <c r="B2" s="114" t="s">
        <v>526</v>
      </c>
      <c r="C2" s="114" t="s">
        <v>527</v>
      </c>
      <c r="D2" s="112" t="s">
        <v>528</v>
      </c>
      <c r="E2" s="112" t="s">
        <v>529</v>
      </c>
      <c r="F2" s="112" t="s">
        <v>530</v>
      </c>
      <c r="G2" s="112" t="s">
        <v>531</v>
      </c>
      <c r="H2" s="112" t="s">
        <v>532</v>
      </c>
      <c r="I2" s="112" t="s">
        <v>1627</v>
      </c>
      <c r="J2" s="112" t="s">
        <v>1628</v>
      </c>
      <c r="K2" s="112" t="s">
        <v>1629</v>
      </c>
      <c r="L2" s="112" t="s">
        <v>1630</v>
      </c>
      <c r="M2" s="112" t="s">
        <v>1631</v>
      </c>
      <c r="N2" s="112" t="s">
        <v>1632</v>
      </c>
      <c r="O2" s="112" t="s">
        <v>1633</v>
      </c>
      <c r="P2" s="112" t="s">
        <v>1634</v>
      </c>
      <c r="Q2" s="112" t="s">
        <v>1635</v>
      </c>
      <c r="R2" s="112" t="s">
        <v>1636</v>
      </c>
      <c r="S2" s="112" t="s">
        <v>1637</v>
      </c>
      <c r="T2" s="112" t="s">
        <v>1638</v>
      </c>
      <c r="U2" s="112" t="s">
        <v>1639</v>
      </c>
      <c r="V2" s="112" t="s">
        <v>1640</v>
      </c>
      <c r="W2" s="112" t="s">
        <v>1641</v>
      </c>
      <c r="X2" s="112" t="s">
        <v>1642</v>
      </c>
      <c r="Y2" s="112" t="s">
        <v>1643</v>
      </c>
      <c r="Z2" s="112" t="s">
        <v>1644</v>
      </c>
      <c r="AA2" s="112" t="s">
        <v>1645</v>
      </c>
      <c r="AB2" s="112" t="s">
        <v>1646</v>
      </c>
      <c r="AC2" s="112" t="s">
        <v>1647</v>
      </c>
      <c r="AD2" s="112" t="s">
        <v>1648</v>
      </c>
      <c r="AE2" s="112" t="s">
        <v>1649</v>
      </c>
      <c r="AF2" s="112" t="s">
        <v>1650</v>
      </c>
      <c r="AG2" s="112" t="s">
        <v>1651</v>
      </c>
      <c r="AH2" s="112" t="s">
        <v>1652</v>
      </c>
      <c r="AI2" s="112" t="s">
        <v>1653</v>
      </c>
      <c r="AJ2" s="112" t="s">
        <v>1654</v>
      </c>
      <c r="AK2" s="112" t="s">
        <v>1655</v>
      </c>
      <c r="AL2" s="112" t="s">
        <v>1656</v>
      </c>
      <c r="AM2" s="112" t="s">
        <v>1657</v>
      </c>
      <c r="AN2" s="112" t="s">
        <v>1658</v>
      </c>
      <c r="AO2" s="112" t="s">
        <v>1659</v>
      </c>
      <c r="AP2" s="112" t="s">
        <v>1660</v>
      </c>
      <c r="AQ2" s="112" t="s">
        <v>1661</v>
      </c>
      <c r="AR2" s="112" t="s">
        <v>1662</v>
      </c>
      <c r="AS2" s="112" t="s">
        <v>1663</v>
      </c>
      <c r="AT2" s="112" t="s">
        <v>1664</v>
      </c>
      <c r="AU2" s="112" t="s">
        <v>1665</v>
      </c>
      <c r="AV2" s="112" t="s">
        <v>1666</v>
      </c>
      <c r="AW2" s="112" t="s">
        <v>1667</v>
      </c>
      <c r="AX2" s="112" t="s">
        <v>1668</v>
      </c>
      <c r="AY2" s="112" t="s">
        <v>1669</v>
      </c>
      <c r="AZ2" s="112" t="s">
        <v>1670</v>
      </c>
      <c r="BA2" s="112" t="s">
        <v>1671</v>
      </c>
      <c r="BB2" s="112" t="s">
        <v>1672</v>
      </c>
      <c r="BC2" s="112"/>
      <c r="BD2" s="112"/>
      <c r="BE2" s="112"/>
      <c r="BF2" s="109"/>
      <c r="BG2" s="109"/>
      <c r="BH2" s="109"/>
    </row>
    <row r="3">
      <c r="A3" s="113" t="n">
        <v>1</v>
      </c>
      <c r="B3" s="113" t="s">
        <v>618</v>
      </c>
      <c r="C3" s="113" t="s">
        <v>619</v>
      </c>
      <c r="D3" s="109"/>
      <c r="E3" s="109" t="str">
        <f>IFERROR(GEOMEAN(F3, G3), MAX(F3, G3))</f>
      </c>
      <c r="F3" s="109" t="str">
        <f>MAX(AZ3)</f>
      </c>
      <c r="G3" s="109" t="str">
        <f>MAX(AY3)</f>
      </c>
      <c r="H3" s="109"/>
      <c r="I3" s="109" t="n">
        <v>4</v>
      </c>
      <c r="J3" s="109" t="n">
        <v>6</v>
      </c>
      <c r="K3" s="109"/>
      <c r="L3" s="109" t="n">
        <v>3</v>
      </c>
      <c r="M3" s="109" t="n">
        <v>1.7</v>
      </c>
      <c r="N3" s="109" t="n">
        <v>8</v>
      </c>
      <c r="O3" s="109" t="n">
        <v>4.4</v>
      </c>
      <c r="P3" s="109" t="n">
        <v>5</v>
      </c>
      <c r="Q3" s="109" t="n">
        <v>4.275</v>
      </c>
      <c r="R3" s="109" t="n">
        <v>4.6375</v>
      </c>
      <c r="S3" s="109" t="n">
        <v>10</v>
      </c>
      <c r="T3" s="109" t="n">
        <v>2.7</v>
      </c>
      <c r="U3" s="109" t="n">
        <v>1.8</v>
      </c>
      <c r="V3" s="109" t="n">
        <v>2.9</v>
      </c>
      <c r="W3" s="109" t="n">
        <v>-5.5</v>
      </c>
      <c r="X3" s="109" t="n">
        <v>1</v>
      </c>
      <c r="Y3" s="109" t="n">
        <v>-8.4</v>
      </c>
      <c r="Z3" s="109" t="s">
        <v>1673</v>
      </c>
      <c r="AA3" s="109" t="s">
        <v>1674</v>
      </c>
      <c r="AB3" s="109" t="s">
        <v>1675</v>
      </c>
      <c r="AC3" s="109" t="n">
        <v>-6</v>
      </c>
      <c r="AD3" s="109" t="n">
        <v>10</v>
      </c>
      <c r="AE3" s="109" t="n">
        <v>10</v>
      </c>
      <c r="AF3" s="109" t="n">
        <v>7</v>
      </c>
      <c r="AG3" s="109" t="n">
        <v>6.66666666666667</v>
      </c>
      <c r="AH3" s="109"/>
      <c r="AI3" s="109"/>
      <c r="AJ3" s="109"/>
      <c r="AK3" s="109"/>
      <c r="AL3" s="109"/>
      <c r="AM3" s="109"/>
      <c r="AN3" s="109"/>
      <c r="AO3" s="109"/>
      <c r="AP3" s="109"/>
      <c r="AQ3" s="109"/>
      <c r="AR3" s="109"/>
      <c r="AS3" s="109" t="n">
        <v>69</v>
      </c>
      <c r="AT3" s="109" t="n">
        <v>70</v>
      </c>
      <c r="AU3" s="109" t="n">
        <v>69.6363636363636</v>
      </c>
      <c r="AV3" s="109" t="n">
        <v>-1</v>
      </c>
      <c r="AW3" s="109" t="n">
        <v>-0.63636363636364</v>
      </c>
      <c r="AX3" s="109" t="n">
        <v>9.81818181818182</v>
      </c>
      <c r="AY3" s="109" t="n">
        <v>3.4090909090909</v>
      </c>
      <c r="AZ3" s="109" t="n">
        <v>9.93388429752066</v>
      </c>
      <c r="BA3" s="109"/>
      <c r="BB3" s="109"/>
      <c r="BC3" s="109"/>
      <c r="BD3" s="109"/>
      <c r="BE3" s="109"/>
      <c r="BF3" s="109"/>
      <c r="BG3" s="109"/>
      <c r="BH3" s="109"/>
    </row>
    <row r="4">
      <c r="A4" s="113" t="n">
        <v>2</v>
      </c>
      <c r="B4" s="113" t="s">
        <v>639</v>
      </c>
      <c r="C4" s="113" t="s">
        <v>640</v>
      </c>
      <c r="D4" s="109"/>
      <c r="E4" s="109" t="str">
        <f>IFERROR(GEOMEAN(F4, G4), MAX(F4, G4))</f>
      </c>
      <c r="F4" s="109" t="str">
        <f>MAX(AZ4)</f>
      </c>
      <c r="G4" s="109" t="str">
        <f>MAX(AY4)</f>
      </c>
      <c r="H4" s="109"/>
      <c r="I4" s="109" t="n">
        <v>4</v>
      </c>
      <c r="J4" s="109" t="n">
        <v>4</v>
      </c>
      <c r="K4" s="109" t="n">
        <v>0</v>
      </c>
      <c r="L4" s="109" t="n">
        <v>0</v>
      </c>
      <c r="M4" s="109" t="n">
        <v>1.3</v>
      </c>
      <c r="N4" s="109" t="n">
        <v>0</v>
      </c>
      <c r="O4" s="109" t="n">
        <v>3.4</v>
      </c>
      <c r="P4" s="109" t="n">
        <v>2.66666666666667</v>
      </c>
      <c r="Q4" s="109" t="n">
        <v>1.175</v>
      </c>
      <c r="R4" s="109" t="n">
        <v>1.92083333333333</v>
      </c>
      <c r="S4" s="109" t="n">
        <v>0.469043151969981</v>
      </c>
      <c r="T4" s="109" t="n">
        <v>-0.1</v>
      </c>
      <c r="U4" s="109" t="n">
        <v>-2</v>
      </c>
      <c r="V4" s="109" t="n">
        <v>-0.9</v>
      </c>
      <c r="W4" s="109" t="n">
        <v>-4</v>
      </c>
      <c r="X4" s="109" t="n">
        <v>3.1</v>
      </c>
      <c r="Y4" s="109" t="n">
        <v>-3.1</v>
      </c>
      <c r="Z4" s="109" t="s">
        <v>1676</v>
      </c>
      <c r="AA4" s="109" t="s">
        <v>1677</v>
      </c>
      <c r="AB4" s="109" t="s">
        <v>1414</v>
      </c>
      <c r="AC4" s="109" t="n">
        <v>0.1</v>
      </c>
      <c r="AD4" s="109" t="n">
        <v>6.2</v>
      </c>
      <c r="AE4" s="109" t="n">
        <v>0</v>
      </c>
      <c r="AF4" s="109" t="n">
        <v>8.2</v>
      </c>
      <c r="AG4" s="109" t="n">
        <v>6.00733333333333</v>
      </c>
      <c r="AH4" s="109" t="n">
        <v>0</v>
      </c>
      <c r="AI4" s="109" t="n">
        <v>1</v>
      </c>
      <c r="AJ4" s="109" t="n">
        <v>0</v>
      </c>
      <c r="AK4" s="109" t="n">
        <v>0.5</v>
      </c>
      <c r="AL4" s="109" t="n">
        <v>0</v>
      </c>
      <c r="AM4" s="109" t="n">
        <v>0</v>
      </c>
      <c r="AN4" s="109" t="n">
        <v>0.5</v>
      </c>
      <c r="AO4" s="109" t="n">
        <v>0</v>
      </c>
      <c r="AP4" s="109" t="n">
        <v>1</v>
      </c>
      <c r="AQ4" s="109" t="n">
        <v>1.5</v>
      </c>
      <c r="AR4" s="109" t="n">
        <v>7.14285714285714</v>
      </c>
      <c r="AS4" s="109" t="n">
        <v>63</v>
      </c>
      <c r="AT4" s="109" t="n">
        <v>63</v>
      </c>
      <c r="AU4" s="109" t="n">
        <v>63</v>
      </c>
      <c r="AV4" s="109" t="n">
        <v>0</v>
      </c>
      <c r="AW4" s="109" t="n">
        <v>0</v>
      </c>
      <c r="AX4" s="109" t="n">
        <v>8.72727272727273</v>
      </c>
      <c r="AY4" s="109" t="n">
        <v>5</v>
      </c>
      <c r="AZ4" s="109" t="n">
        <v>8.72727272727273</v>
      </c>
      <c r="BA4" s="109"/>
      <c r="BB4" s="109"/>
      <c r="BC4" s="109"/>
      <c r="BD4" s="109"/>
      <c r="BE4" s="109"/>
      <c r="BF4" s="109"/>
      <c r="BG4" s="109"/>
      <c r="BH4" s="109"/>
    </row>
    <row r="5">
      <c r="A5" s="113" t="n">
        <v>3</v>
      </c>
      <c r="B5" s="113" t="s">
        <v>656</v>
      </c>
      <c r="C5" s="113" t="s">
        <v>657</v>
      </c>
      <c r="D5" s="109"/>
      <c r="E5" s="109" t="str">
        <f>IFERROR(GEOMEAN(F5, G5), MAX(F5, G5))</f>
      </c>
      <c r="F5" s="109" t="str">
        <f>MAX(AZ5)</f>
      </c>
      <c r="G5" s="109" t="str">
        <f>MAX(AY5)</f>
      </c>
      <c r="H5" s="109"/>
      <c r="I5" s="109" t="n">
        <v>0</v>
      </c>
      <c r="J5" s="109" t="n">
        <v>4</v>
      </c>
      <c r="K5" s="109" t="n">
        <v>5</v>
      </c>
      <c r="L5" s="109" t="n">
        <v>4</v>
      </c>
      <c r="M5" s="109" t="n">
        <v>0.9</v>
      </c>
      <c r="N5" s="109" t="n">
        <v>3</v>
      </c>
      <c r="O5" s="109" t="n">
        <v>4.2</v>
      </c>
      <c r="P5" s="109" t="n">
        <v>3</v>
      </c>
      <c r="Q5" s="109" t="n">
        <v>3.025</v>
      </c>
      <c r="R5" s="109" t="n">
        <v>3.0125</v>
      </c>
      <c r="S5" s="109" t="n">
        <v>5.38461538461539</v>
      </c>
      <c r="T5" s="109" t="n">
        <v>3.8</v>
      </c>
      <c r="U5" s="109" t="n">
        <v>4.1</v>
      </c>
      <c r="V5" s="109" t="n">
        <v>2.2</v>
      </c>
      <c r="W5" s="109" t="n">
        <v>-5</v>
      </c>
      <c r="X5" s="109" t="n">
        <v>8.8</v>
      </c>
      <c r="Y5" s="109" t="n">
        <v>-7.2</v>
      </c>
      <c r="Z5" s="109" t="s">
        <v>641</v>
      </c>
      <c r="AA5" s="109" t="s">
        <v>1678</v>
      </c>
      <c r="AB5" s="109" t="s">
        <v>622</v>
      </c>
      <c r="AC5" s="109" t="n">
        <v>-7.2</v>
      </c>
      <c r="AD5" s="109" t="n">
        <v>10</v>
      </c>
      <c r="AE5" s="109" t="n">
        <v>10</v>
      </c>
      <c r="AF5" s="109" t="n">
        <v>7.8</v>
      </c>
      <c r="AG5" s="109" t="n">
        <v>8.35266666666667</v>
      </c>
      <c r="AH5" s="109"/>
      <c r="AI5" s="109"/>
      <c r="AJ5" s="109"/>
      <c r="AK5" s="109"/>
      <c r="AL5" s="109"/>
      <c r="AM5" s="109"/>
      <c r="AN5" s="109"/>
      <c r="AO5" s="109"/>
      <c r="AP5" s="109"/>
      <c r="AQ5" s="109"/>
      <c r="AR5" s="109"/>
      <c r="AS5" s="109" t="n">
        <v>49</v>
      </c>
      <c r="AT5" s="109" t="n">
        <v>49</v>
      </c>
      <c r="AU5" s="109" t="n">
        <v>50</v>
      </c>
      <c r="AV5" s="109" t="n">
        <v>0</v>
      </c>
      <c r="AW5" s="109" t="n">
        <v>-1</v>
      </c>
      <c r="AX5" s="109" t="n">
        <v>6.18181818181818</v>
      </c>
      <c r="AY5" s="109" t="n">
        <v>2.5</v>
      </c>
      <c r="AZ5" s="109" t="n">
        <v>6.36363636363636</v>
      </c>
      <c r="BA5" s="109"/>
      <c r="BB5" s="109"/>
      <c r="BC5" s="109"/>
      <c r="BD5" s="109"/>
      <c r="BE5" s="109"/>
      <c r="BF5" s="109"/>
      <c r="BG5" s="109"/>
      <c r="BH5" s="109"/>
    </row>
    <row r="6">
      <c r="A6" s="113" t="n">
        <v>4</v>
      </c>
      <c r="B6" s="113" t="s">
        <v>667</v>
      </c>
      <c r="C6" s="113" t="s">
        <v>668</v>
      </c>
      <c r="D6" s="109"/>
      <c r="E6" s="109" t="str">
        <f>IFERROR(GEOMEAN(F6, G6), MAX(F6, G6))</f>
      </c>
      <c r="F6" s="109" t="str">
        <f>MAX(AZ6)</f>
      </c>
      <c r="G6" s="109" t="str">
        <f>MAX(AY6)</f>
      </c>
      <c r="H6" s="109"/>
      <c r="I6" s="109" t="n">
        <v>3</v>
      </c>
      <c r="J6" s="109" t="n">
        <v>3</v>
      </c>
      <c r="K6" s="109" t="n">
        <v>4</v>
      </c>
      <c r="L6" s="109"/>
      <c r="M6" s="109"/>
      <c r="N6" s="109"/>
      <c r="O6" s="109"/>
      <c r="P6" s="109" t="n">
        <v>3.33333333333333</v>
      </c>
      <c r="Q6" s="109"/>
      <c r="R6" s="109" t="n">
        <v>3.33333333333333</v>
      </c>
      <c r="S6" s="109" t="n">
        <v>6.82926829268293</v>
      </c>
      <c r="T6" s="109" t="n">
        <v>0.5</v>
      </c>
      <c r="U6" s="109" t="n">
        <v>1.7</v>
      </c>
      <c r="V6" s="109" t="n">
        <v>1.7</v>
      </c>
      <c r="W6" s="109" t="n">
        <v>-4.5</v>
      </c>
      <c r="X6" s="109" t="n">
        <v>1.4</v>
      </c>
      <c r="Y6" s="109" t="n">
        <v>-6.2</v>
      </c>
      <c r="Z6" s="109" t="s">
        <v>620</v>
      </c>
      <c r="AA6" s="109" t="s">
        <v>1679</v>
      </c>
      <c r="AB6" s="109" t="s">
        <v>1680</v>
      </c>
      <c r="AC6" s="109" t="n">
        <v>-4.8</v>
      </c>
      <c r="AD6" s="109" t="n">
        <v>10</v>
      </c>
      <c r="AE6" s="109" t="n">
        <v>9.6</v>
      </c>
      <c r="AF6" s="109" t="n">
        <v>8</v>
      </c>
      <c r="AG6" s="109" t="n">
        <v>7.71133333333333</v>
      </c>
      <c r="AH6" s="109"/>
      <c r="AI6" s="109"/>
      <c r="AJ6" s="109"/>
      <c r="AK6" s="109"/>
      <c r="AL6" s="109"/>
      <c r="AM6" s="109"/>
      <c r="AN6" s="109"/>
      <c r="AO6" s="109"/>
      <c r="AP6" s="109"/>
      <c r="AQ6" s="109"/>
      <c r="AR6" s="109"/>
      <c r="AS6" s="109" t="n">
        <v>33</v>
      </c>
      <c r="AT6" s="109" t="n">
        <v>33</v>
      </c>
      <c r="AU6" s="109" t="n">
        <v>33</v>
      </c>
      <c r="AV6" s="109" t="n">
        <v>0</v>
      </c>
      <c r="AW6" s="109" t="n">
        <v>0</v>
      </c>
      <c r="AX6" s="109" t="n">
        <v>3.27272727272727</v>
      </c>
      <c r="AY6" s="109" t="n">
        <v>5</v>
      </c>
      <c r="AZ6" s="109" t="n">
        <v>3.27272727272727</v>
      </c>
      <c r="BA6" s="109" t="n">
        <v>0.132</v>
      </c>
      <c r="BB6" s="109" t="n">
        <v>6.6</v>
      </c>
      <c r="BC6" s="109"/>
      <c r="BD6" s="109"/>
      <c r="BE6" s="109"/>
      <c r="BF6" s="109"/>
      <c r="BG6" s="109"/>
      <c r="BH6" s="109"/>
    </row>
    <row r="7">
      <c r="A7" s="113" t="n">
        <v>5</v>
      </c>
      <c r="B7" s="113" t="s">
        <v>675</v>
      </c>
      <c r="C7" s="113" t="s">
        <v>676</v>
      </c>
      <c r="D7" s="109"/>
      <c r="E7" s="109" t="str">
        <f>IFERROR(GEOMEAN(F7, G7), MAX(F7, G7))</f>
      </c>
      <c r="F7" s="109" t="str">
        <f>MAX(AZ7)</f>
      </c>
      <c r="G7" s="109" t="str">
        <f>MAX(AY7)</f>
      </c>
      <c r="H7" s="109"/>
      <c r="I7" s="109" t="n">
        <v>3</v>
      </c>
      <c r="J7" s="109" t="n">
        <v>3</v>
      </c>
      <c r="K7" s="109" t="n">
        <v>4</v>
      </c>
      <c r="L7" s="109" t="n">
        <v>0</v>
      </c>
      <c r="M7" s="109" t="n">
        <v>0.7</v>
      </c>
      <c r="N7" s="109" t="n">
        <v>0</v>
      </c>
      <c r="O7" s="109" t="n">
        <v>4.4</v>
      </c>
      <c r="P7" s="109" t="n">
        <v>3.33333333333333</v>
      </c>
      <c r="Q7" s="109" t="n">
        <v>1.275</v>
      </c>
      <c r="R7" s="109" t="n">
        <v>2.30416666666667</v>
      </c>
      <c r="S7" s="109" t="n">
        <v>2.19512195121951</v>
      </c>
      <c r="T7" s="109" t="n">
        <v>2.7</v>
      </c>
      <c r="U7" s="109" t="n">
        <v>-2.5</v>
      </c>
      <c r="V7" s="109" t="n">
        <v>-2.2</v>
      </c>
      <c r="W7" s="109" t="n">
        <v>-7.3</v>
      </c>
      <c r="X7" s="109" t="n">
        <v>2.1</v>
      </c>
      <c r="Y7" s="109" t="n">
        <v>-5.1</v>
      </c>
      <c r="Z7" s="109" t="s">
        <v>1681</v>
      </c>
      <c r="AA7" s="109" t="s">
        <v>1682</v>
      </c>
      <c r="AB7" s="109" t="s">
        <v>1683</v>
      </c>
      <c r="AC7" s="109" t="n">
        <v>-3.5</v>
      </c>
      <c r="AD7" s="109" t="n">
        <v>10</v>
      </c>
      <c r="AE7" s="109" t="n">
        <v>7</v>
      </c>
      <c r="AF7" s="109" t="n">
        <v>10</v>
      </c>
      <c r="AG7" s="109" t="n">
        <v>10</v>
      </c>
      <c r="AH7" s="109" t="n">
        <v>0.5</v>
      </c>
      <c r="AI7" s="109" t="n">
        <v>1</v>
      </c>
      <c r="AJ7" s="109" t="n">
        <v>0</v>
      </c>
      <c r="AK7" s="109" t="n">
        <v>1</v>
      </c>
      <c r="AL7" s="109" t="n">
        <v>0</v>
      </c>
      <c r="AM7" s="109" t="n">
        <v>0</v>
      </c>
      <c r="AN7" s="109" t="n">
        <v>0</v>
      </c>
      <c r="AO7" s="109" t="n">
        <v>0</v>
      </c>
      <c r="AP7" s="109" t="n">
        <v>1</v>
      </c>
      <c r="AQ7" s="109" t="n">
        <v>2.5</v>
      </c>
      <c r="AR7" s="109" t="n">
        <v>10</v>
      </c>
      <c r="AS7" s="109" t="n">
        <v>57</v>
      </c>
      <c r="AT7" s="109" t="n">
        <v>58</v>
      </c>
      <c r="AU7" s="109" t="n">
        <v>58.2727272727273</v>
      </c>
      <c r="AV7" s="109" t="n">
        <v>-1</v>
      </c>
      <c r="AW7" s="109" t="n">
        <v>-1.27272727272727</v>
      </c>
      <c r="AX7" s="109" t="n">
        <v>7.63636363636364</v>
      </c>
      <c r="AY7" s="109" t="n">
        <v>1.81818181818182</v>
      </c>
      <c r="AZ7" s="109" t="n">
        <v>7.86776859504132</v>
      </c>
      <c r="BA7" s="109" t="n">
        <v>0.164</v>
      </c>
      <c r="BB7" s="109" t="n">
        <v>8.2</v>
      </c>
      <c r="BC7" s="109"/>
      <c r="BD7" s="109"/>
      <c r="BE7" s="109"/>
      <c r="BF7" s="109"/>
      <c r="BG7" s="109"/>
      <c r="BH7" s="109"/>
    </row>
    <row r="8">
      <c r="A8" s="113" t="n">
        <v>6</v>
      </c>
      <c r="B8" s="113" t="s">
        <v>683</v>
      </c>
      <c r="C8" s="113" t="s">
        <v>684</v>
      </c>
      <c r="D8" s="109"/>
      <c r="E8" s="109" t="str">
        <f>IFERROR(GEOMEAN(F8, G8), MAX(F8, G8))</f>
      </c>
      <c r="F8" s="109" t="str">
        <f>MAX(AZ8)</f>
      </c>
      <c r="G8" s="109" t="str">
        <f>MAX(AY8)</f>
      </c>
      <c r="H8" s="109"/>
      <c r="I8" s="109" t="n">
        <v>4</v>
      </c>
      <c r="J8" s="109" t="n">
        <v>4</v>
      </c>
      <c r="K8" s="109" t="n">
        <v>4</v>
      </c>
      <c r="L8" s="109" t="n">
        <v>4</v>
      </c>
      <c r="M8" s="109" t="n">
        <v>0.7</v>
      </c>
      <c r="N8" s="109" t="n">
        <v>3</v>
      </c>
      <c r="O8" s="109" t="n">
        <v>4.2</v>
      </c>
      <c r="P8" s="109" t="n">
        <v>4</v>
      </c>
      <c r="Q8" s="109" t="n">
        <v>2.975</v>
      </c>
      <c r="R8" s="109" t="n">
        <v>3.4875</v>
      </c>
      <c r="S8" s="109" t="n">
        <v>7.5234521575985</v>
      </c>
      <c r="T8" s="109" t="n">
        <v>7.5</v>
      </c>
      <c r="U8" s="109" t="n">
        <v>5.2</v>
      </c>
      <c r="V8" s="109" t="n">
        <v>7.6</v>
      </c>
      <c r="W8" s="109" t="n">
        <v>-2.8</v>
      </c>
      <c r="X8" s="109" t="n">
        <v>4.9</v>
      </c>
      <c r="Y8" s="109" t="n">
        <v>-10.4</v>
      </c>
      <c r="Z8" s="109" t="s">
        <v>1684</v>
      </c>
      <c r="AA8" s="109" t="s">
        <v>1676</v>
      </c>
      <c r="AB8" s="109" t="s">
        <v>1685</v>
      </c>
      <c r="AC8" s="109" t="n">
        <v>-9.1</v>
      </c>
      <c r="AD8" s="109" t="n">
        <v>10</v>
      </c>
      <c r="AE8" s="109" t="n">
        <v>10</v>
      </c>
      <c r="AF8" s="109" t="n">
        <v>8.66666666666667</v>
      </c>
      <c r="AG8" s="109" t="n">
        <v>6.30333333333333</v>
      </c>
      <c r="AH8" s="109"/>
      <c r="AI8" s="109"/>
      <c r="AJ8" s="109"/>
      <c r="AK8" s="109"/>
      <c r="AL8" s="109"/>
      <c r="AM8" s="109"/>
      <c r="AN8" s="109"/>
      <c r="AO8" s="109"/>
      <c r="AP8" s="109"/>
      <c r="AQ8" s="109"/>
      <c r="AR8" s="109"/>
      <c r="AS8" s="109" t="n">
        <v>48</v>
      </c>
      <c r="AT8" s="109" t="n">
        <v>49</v>
      </c>
      <c r="AU8" s="109" t="n">
        <v>48.8181818181818</v>
      </c>
      <c r="AV8" s="109" t="n">
        <v>-1</v>
      </c>
      <c r="AW8" s="109" t="n">
        <v>-0.81818181818182</v>
      </c>
      <c r="AX8" s="109" t="n">
        <v>6</v>
      </c>
      <c r="AY8" s="109" t="n">
        <v>2.95454545454545</v>
      </c>
      <c r="AZ8" s="109" t="n">
        <v>6.14876033057851</v>
      </c>
      <c r="BA8" s="109"/>
      <c r="BB8" s="109"/>
      <c r="BC8" s="109"/>
      <c r="BD8" s="109"/>
      <c r="BE8" s="109"/>
      <c r="BF8" s="109"/>
      <c r="BG8" s="109"/>
      <c r="BH8" s="109"/>
    </row>
    <row r="9">
      <c r="A9" s="113" t="n">
        <v>7</v>
      </c>
      <c r="B9" s="113" t="s">
        <v>689</v>
      </c>
      <c r="C9" s="113" t="s">
        <v>690</v>
      </c>
      <c r="D9" s="109"/>
      <c r="E9" s="109" t="str">
        <f>IFERROR(GEOMEAN(F9, G9), MAX(F9, G9))</f>
      </c>
      <c r="F9" s="109" t="str">
        <f>MAX(AZ9)</f>
      </c>
      <c r="G9" s="109" t="str">
        <f>MAX(AY9)</f>
      </c>
      <c r="H9" s="109"/>
      <c r="I9" s="109" t="n">
        <v>0</v>
      </c>
      <c r="J9" s="109" t="n">
        <v>5</v>
      </c>
      <c r="K9" s="109" t="n">
        <v>8</v>
      </c>
      <c r="L9" s="109" t="n">
        <v>0</v>
      </c>
      <c r="M9" s="109" t="n">
        <v>0.5</v>
      </c>
      <c r="N9" s="109"/>
      <c r="O9" s="109"/>
      <c r="P9" s="109" t="n">
        <v>4.33333333333333</v>
      </c>
      <c r="Q9" s="109" t="n">
        <v>0.25</v>
      </c>
      <c r="R9" s="109" t="n">
        <v>2.29166666666667</v>
      </c>
      <c r="S9" s="109" t="n">
        <v>2.13883677298311</v>
      </c>
      <c r="T9" s="109"/>
      <c r="U9" s="109"/>
      <c r="V9" s="109"/>
      <c r="W9" s="109"/>
      <c r="X9" s="109"/>
      <c r="Y9" s="109"/>
      <c r="Z9" s="109" t="s">
        <v>1686</v>
      </c>
      <c r="AA9" s="109" t="s">
        <v>1687</v>
      </c>
      <c r="AB9" s="109" t="s">
        <v>622</v>
      </c>
      <c r="AC9" s="109" t="n">
        <v>-15.3</v>
      </c>
      <c r="AD9" s="109"/>
      <c r="AE9" s="109" t="n">
        <v>10</v>
      </c>
      <c r="AF9" s="109"/>
      <c r="AG9" s="109" t="n">
        <v>10</v>
      </c>
      <c r="AH9" s="109"/>
      <c r="AI9" s="109"/>
      <c r="AJ9" s="109"/>
      <c r="AK9" s="109"/>
      <c r="AL9" s="109"/>
      <c r="AM9" s="109"/>
      <c r="AN9" s="109"/>
      <c r="AO9" s="109"/>
      <c r="AP9" s="109"/>
      <c r="AQ9" s="109"/>
      <c r="AR9" s="109"/>
      <c r="AS9" s="109"/>
      <c r="AT9" s="109"/>
      <c r="AU9" s="109"/>
      <c r="AV9" s="109"/>
      <c r="AW9" s="109"/>
      <c r="AX9" s="109"/>
      <c r="AY9" s="109"/>
      <c r="AZ9" s="109"/>
      <c r="BA9" s="109"/>
      <c r="BB9" s="109"/>
      <c r="BC9" s="109"/>
      <c r="BD9" s="109"/>
      <c r="BE9" s="109"/>
      <c r="BF9" s="109"/>
      <c r="BG9" s="109"/>
      <c r="BH9" s="109"/>
    </row>
    <row r="10">
      <c r="A10" s="113" t="n">
        <v>8</v>
      </c>
      <c r="B10" s="113" t="s">
        <v>695</v>
      </c>
      <c r="C10" s="113" t="s">
        <v>696</v>
      </c>
      <c r="D10" s="109"/>
      <c r="E10" s="109" t="str">
        <f>IFERROR(GEOMEAN(F10, G10), MAX(F10, G10))</f>
      </c>
      <c r="F10" s="109" t="str">
        <f>MAX(AZ10)</f>
      </c>
      <c r="G10" s="109" t="str">
        <f>MAX(AY10)</f>
      </c>
      <c r="H10" s="109"/>
      <c r="I10" s="109" t="n">
        <v>4</v>
      </c>
      <c r="J10" s="109" t="n">
        <v>3</v>
      </c>
      <c r="K10" s="109" t="n">
        <v>4</v>
      </c>
      <c r="L10" s="109" t="n">
        <v>0</v>
      </c>
      <c r="M10" s="109" t="n">
        <v>0.3</v>
      </c>
      <c r="N10" s="109"/>
      <c r="O10" s="109" t="n">
        <v>3.8</v>
      </c>
      <c r="P10" s="109" t="n">
        <v>3.66666666666667</v>
      </c>
      <c r="Q10" s="109" t="n">
        <v>1.36666666666667</v>
      </c>
      <c r="R10" s="109" t="n">
        <v>2.51666666666667</v>
      </c>
      <c r="S10" s="109" t="n">
        <v>3.15196998123827</v>
      </c>
      <c r="T10" s="109"/>
      <c r="U10" s="109"/>
      <c r="V10" s="109"/>
      <c r="W10" s="109"/>
      <c r="X10" s="109"/>
      <c r="Y10" s="109"/>
      <c r="Z10" s="109" t="s">
        <v>1688</v>
      </c>
      <c r="AA10" s="109" t="s">
        <v>1689</v>
      </c>
      <c r="AB10" s="109" t="s">
        <v>1082</v>
      </c>
      <c r="AC10" s="109" t="n">
        <v>-8.5</v>
      </c>
      <c r="AD10" s="109"/>
      <c r="AE10" s="109" t="n">
        <v>10</v>
      </c>
      <c r="AF10" s="109"/>
      <c r="AG10" s="109" t="n">
        <v>6.106</v>
      </c>
      <c r="AH10" s="109"/>
      <c r="AI10" s="109"/>
      <c r="AJ10" s="109"/>
      <c r="AK10" s="109"/>
      <c r="AL10" s="109"/>
      <c r="AM10" s="109"/>
      <c r="AN10" s="109"/>
      <c r="AO10" s="109"/>
      <c r="AP10" s="109"/>
      <c r="AQ10" s="109"/>
      <c r="AR10" s="109"/>
      <c r="AS10" s="109" t="n">
        <v>18</v>
      </c>
      <c r="AT10" s="109" t="n">
        <v>18</v>
      </c>
      <c r="AU10" s="109" t="n">
        <v>16.9090909090909</v>
      </c>
      <c r="AV10" s="109" t="n">
        <v>0</v>
      </c>
      <c r="AW10" s="109" t="n">
        <v>1.09090909090909</v>
      </c>
      <c r="AX10" s="109" t="n">
        <v>0.545454545454545</v>
      </c>
      <c r="AY10" s="109" t="n">
        <v>7.72727272727272</v>
      </c>
      <c r="AZ10" s="109" t="n">
        <v>0.347107438016529</v>
      </c>
      <c r="BA10" s="109"/>
      <c r="BB10" s="109"/>
      <c r="BC10" s="109"/>
      <c r="BD10" s="109"/>
      <c r="BE10" s="109"/>
      <c r="BF10" s="109"/>
      <c r="BG10" s="109"/>
      <c r="BH10" s="109"/>
    </row>
    <row r="11">
      <c r="A11" s="113" t="n">
        <v>9</v>
      </c>
      <c r="B11" s="113" t="s">
        <v>704</v>
      </c>
      <c r="C11" s="113" t="s">
        <v>705</v>
      </c>
      <c r="D11" s="109"/>
      <c r="E11" s="109" t="str">
        <f>IFERROR(GEOMEAN(F11, G11), MAX(F11, G11))</f>
      </c>
      <c r="F11" s="109" t="str">
        <f>MAX(AZ11)</f>
      </c>
      <c r="G11" s="109" t="str">
        <f>MAX(AY11)</f>
      </c>
      <c r="H11" s="109"/>
      <c r="I11" s="109" t="n">
        <v>3</v>
      </c>
      <c r="J11" s="109" t="n">
        <v>3</v>
      </c>
      <c r="K11" s="109" t="n">
        <v>4</v>
      </c>
      <c r="L11" s="109" t="n">
        <v>0</v>
      </c>
      <c r="M11" s="109" t="n">
        <v>0.2</v>
      </c>
      <c r="N11" s="109"/>
      <c r="O11" s="109" t="n">
        <v>3.1</v>
      </c>
      <c r="P11" s="109" t="n">
        <v>3.33333333333333</v>
      </c>
      <c r="Q11" s="109" t="n">
        <v>1.1</v>
      </c>
      <c r="R11" s="109" t="n">
        <v>2.21666666666667</v>
      </c>
      <c r="S11" s="109" t="n">
        <v>1.80112570356473</v>
      </c>
      <c r="T11" s="109"/>
      <c r="U11" s="109"/>
      <c r="V11" s="109"/>
      <c r="W11" s="109"/>
      <c r="X11" s="109"/>
      <c r="Y11" s="109"/>
      <c r="Z11" s="109" t="s">
        <v>1690</v>
      </c>
      <c r="AA11" s="109" t="s">
        <v>1691</v>
      </c>
      <c r="AB11" s="109" t="s">
        <v>1675</v>
      </c>
      <c r="AC11" s="109" t="n">
        <v>-8.6</v>
      </c>
      <c r="AD11" s="109"/>
      <c r="AE11" s="109" t="n">
        <v>10</v>
      </c>
      <c r="AF11" s="109"/>
      <c r="AG11" s="109" t="n">
        <v>7.81333333333333</v>
      </c>
      <c r="AH11" s="109"/>
      <c r="AI11" s="109"/>
      <c r="AJ11" s="109"/>
      <c r="AK11" s="109"/>
      <c r="AL11" s="109"/>
      <c r="AM11" s="109"/>
      <c r="AN11" s="109"/>
      <c r="AO11" s="109"/>
      <c r="AP11" s="109"/>
      <c r="AQ11" s="109"/>
      <c r="AR11" s="109"/>
      <c r="AS11" s="109" t="n">
        <v>21</v>
      </c>
      <c r="AT11" s="109" t="n">
        <v>21</v>
      </c>
      <c r="AU11" s="109" t="n">
        <v>20.5454545454545</v>
      </c>
      <c r="AV11" s="109" t="n">
        <v>0</v>
      </c>
      <c r="AW11" s="109" t="n">
        <v>0.454545454545453</v>
      </c>
      <c r="AX11" s="109" t="n">
        <v>1.09090909090909</v>
      </c>
      <c r="AY11" s="109" t="n">
        <v>6.13636363636363</v>
      </c>
      <c r="AZ11" s="109" t="n">
        <v>1.00826446280992</v>
      </c>
      <c r="BA11" s="109"/>
      <c r="BB11" s="109"/>
      <c r="BC11" s="109"/>
      <c r="BD11" s="109"/>
      <c r="BE11" s="109"/>
      <c r="BF11" s="109"/>
      <c r="BG11" s="109"/>
      <c r="BH11" s="109"/>
    </row>
    <row r="12">
      <c r="A12" s="113" t="n">
        <v>10</v>
      </c>
      <c r="B12" s="113" t="s">
        <v>712</v>
      </c>
      <c r="C12" s="113" t="s">
        <v>713</v>
      </c>
      <c r="D12" s="109"/>
      <c r="E12" s="109" t="str">
        <f>IFERROR(GEOMEAN(F12, G12), MAX(F12, G12))</f>
      </c>
      <c r="F12" s="109" t="str">
        <f>MAX(AZ12)</f>
      </c>
      <c r="G12" s="109" t="str">
        <f>MAX(AY12)</f>
      </c>
      <c r="H12" s="109"/>
      <c r="I12" s="109" t="n">
        <v>3</v>
      </c>
      <c r="J12" s="109" t="n">
        <v>4</v>
      </c>
      <c r="K12" s="109" t="n">
        <v>4</v>
      </c>
      <c r="L12" s="109" t="n">
        <v>0</v>
      </c>
      <c r="M12" s="109" t="n">
        <v>0.6</v>
      </c>
      <c r="N12" s="109" t="n">
        <v>0</v>
      </c>
      <c r="O12" s="109" t="n">
        <v>3.6</v>
      </c>
      <c r="P12" s="109" t="n">
        <v>3.66666666666667</v>
      </c>
      <c r="Q12" s="109" t="n">
        <v>1.05</v>
      </c>
      <c r="R12" s="109" t="n">
        <v>2.35833333333333</v>
      </c>
      <c r="S12" s="109" t="n">
        <v>2.4390243902439</v>
      </c>
      <c r="T12" s="109" t="n">
        <v>0.2</v>
      </c>
      <c r="U12" s="109" t="n">
        <v>1.5</v>
      </c>
      <c r="V12" s="109" t="n">
        <v>2.2</v>
      </c>
      <c r="W12" s="109" t="n">
        <v>-2.6</v>
      </c>
      <c r="X12" s="109" t="n">
        <v>2.2</v>
      </c>
      <c r="Y12" s="109" t="n">
        <v>-4.8</v>
      </c>
      <c r="Z12" s="109" t="s">
        <v>1243</v>
      </c>
      <c r="AA12" s="109" t="s">
        <v>1681</v>
      </c>
      <c r="AB12" s="109" t="s">
        <v>1348</v>
      </c>
      <c r="AC12" s="109" t="n">
        <v>-4.5</v>
      </c>
      <c r="AD12" s="109" t="n">
        <v>9.6</v>
      </c>
      <c r="AE12" s="109" t="n">
        <v>9</v>
      </c>
      <c r="AF12" s="109" t="n">
        <v>6.66666666666667</v>
      </c>
      <c r="AG12" s="109" t="n">
        <v>6.06</v>
      </c>
      <c r="AH12" s="109" t="n">
        <v>0</v>
      </c>
      <c r="AI12" s="109" t="n">
        <v>0</v>
      </c>
      <c r="AJ12" s="109" t="n">
        <v>0.5</v>
      </c>
      <c r="AK12" s="109" t="n">
        <v>0</v>
      </c>
      <c r="AL12" s="109" t="n">
        <v>0</v>
      </c>
      <c r="AM12" s="109" t="n">
        <v>0</v>
      </c>
      <c r="AN12" s="109" t="n">
        <v>0.5</v>
      </c>
      <c r="AO12" s="109" t="n">
        <v>0.5</v>
      </c>
      <c r="AP12" s="109" t="n">
        <v>0</v>
      </c>
      <c r="AQ12" s="109" t="n">
        <v>0.5</v>
      </c>
      <c r="AR12" s="109" t="n">
        <v>2.38095238095238</v>
      </c>
      <c r="AS12" s="109" t="n">
        <v>55</v>
      </c>
      <c r="AT12" s="109" t="n">
        <v>55</v>
      </c>
      <c r="AU12" s="109" t="n">
        <v>54.2727272727273</v>
      </c>
      <c r="AV12" s="109" t="n">
        <v>0</v>
      </c>
      <c r="AW12" s="109" t="n">
        <v>0.727272727272727</v>
      </c>
      <c r="AX12" s="109" t="n">
        <v>7.27272727272727</v>
      </c>
      <c r="AY12" s="109" t="n">
        <v>6.81818181818182</v>
      </c>
      <c r="AZ12" s="109" t="n">
        <v>7.1404958677686</v>
      </c>
      <c r="BA12" s="109"/>
      <c r="BB12" s="109"/>
      <c r="BC12" s="109"/>
      <c r="BD12" s="109"/>
      <c r="BE12" s="109"/>
      <c r="BF12" s="109"/>
      <c r="BG12" s="109"/>
      <c r="BH12" s="109"/>
    </row>
    <row r="13">
      <c r="A13" s="113" t="n">
        <v>11</v>
      </c>
      <c r="B13" s="113" t="s">
        <v>719</v>
      </c>
      <c r="C13" s="113" t="s">
        <v>720</v>
      </c>
      <c r="D13" s="109"/>
      <c r="E13" s="109" t="str">
        <f>IFERROR(GEOMEAN(F13, G13), MAX(F13, G13))</f>
      </c>
      <c r="F13" s="109" t="str">
        <f>MAX(AZ13)</f>
      </c>
      <c r="G13" s="109" t="str">
        <f>MAX(AY13)</f>
      </c>
      <c r="H13" s="109"/>
      <c r="I13" s="109" t="n">
        <v>4</v>
      </c>
      <c r="J13" s="109" t="n">
        <v>4</v>
      </c>
      <c r="K13" s="109" t="n">
        <v>0</v>
      </c>
      <c r="L13" s="109" t="n">
        <v>0</v>
      </c>
      <c r="M13" s="109" t="n">
        <v>0.2</v>
      </c>
      <c r="N13" s="109"/>
      <c r="O13" s="109" t="n">
        <v>5.3</v>
      </c>
      <c r="P13" s="109" t="n">
        <v>2.66666666666667</v>
      </c>
      <c r="Q13" s="109" t="n">
        <v>1.83333333333333</v>
      </c>
      <c r="R13" s="109" t="n">
        <v>2.25</v>
      </c>
      <c r="S13" s="109" t="n">
        <v>1.95121951219512</v>
      </c>
      <c r="T13" s="109" t="n">
        <v>0.5</v>
      </c>
      <c r="U13" s="109" t="n">
        <v>1.6</v>
      </c>
      <c r="V13" s="109" t="n">
        <v>1.8</v>
      </c>
      <c r="W13" s="109" t="n">
        <v>1</v>
      </c>
      <c r="X13" s="109" t="n">
        <v>2.3</v>
      </c>
      <c r="Y13" s="109" t="n">
        <v>-0.8</v>
      </c>
      <c r="Z13" s="109" t="s">
        <v>1688</v>
      </c>
      <c r="AA13" s="109" t="s">
        <v>1692</v>
      </c>
      <c r="AB13" s="109" t="s">
        <v>1693</v>
      </c>
      <c r="AC13" s="109" t="n">
        <v>-7.3</v>
      </c>
      <c r="AD13" s="109" t="n">
        <v>1.6</v>
      </c>
      <c r="AE13" s="109" t="n">
        <v>10</v>
      </c>
      <c r="AF13" s="109" t="n">
        <v>6</v>
      </c>
      <c r="AG13" s="109" t="n">
        <v>5.496</v>
      </c>
      <c r="AH13" s="109"/>
      <c r="AI13" s="109"/>
      <c r="AJ13" s="109"/>
      <c r="AK13" s="109"/>
      <c r="AL13" s="109"/>
      <c r="AM13" s="109"/>
      <c r="AN13" s="109"/>
      <c r="AO13" s="109"/>
      <c r="AP13" s="109"/>
      <c r="AQ13" s="109"/>
      <c r="AR13" s="109"/>
      <c r="AS13" s="109" t="n">
        <v>73</v>
      </c>
      <c r="AT13" s="109" t="n">
        <v>73</v>
      </c>
      <c r="AU13" s="109" t="n">
        <v>74.5454545454545</v>
      </c>
      <c r="AV13" s="109" t="n">
        <v>0</v>
      </c>
      <c r="AW13" s="109" t="n">
        <v>-1.54545454545455</v>
      </c>
      <c r="AX13" s="109" t="n">
        <v>10</v>
      </c>
      <c r="AY13" s="109" t="n">
        <v>1.13636363636363</v>
      </c>
      <c r="AZ13" s="109" t="n">
        <v>10</v>
      </c>
      <c r="BA13" s="109"/>
      <c r="BB13" s="109"/>
      <c r="BC13" s="109"/>
      <c r="BD13" s="109"/>
      <c r="BE13" s="109"/>
      <c r="BF13" s="109"/>
      <c r="BG13" s="109"/>
      <c r="BH13" s="109"/>
    </row>
    <row r="14">
      <c r="A14" s="113" t="n">
        <v>12</v>
      </c>
      <c r="B14" s="113" t="s">
        <v>727</v>
      </c>
      <c r="C14" s="113" t="s">
        <v>728</v>
      </c>
      <c r="D14" s="109"/>
      <c r="E14" s="109" t="str">
        <f>IFERROR(GEOMEAN(F14, G14), MAX(F14, G14))</f>
      </c>
      <c r="F14" s="109" t="str">
        <f>MAX(AZ14)</f>
      </c>
      <c r="G14" s="109" t="str">
        <f>MAX(AY14)</f>
      </c>
      <c r="H14" s="109"/>
      <c r="I14" s="109" t="n">
        <v>4</v>
      </c>
      <c r="J14" s="109" t="n">
        <v>3</v>
      </c>
      <c r="K14" s="109" t="n">
        <v>3</v>
      </c>
      <c r="L14" s="109" t="n">
        <v>0</v>
      </c>
      <c r="M14" s="109" t="n">
        <v>0.1</v>
      </c>
      <c r="N14" s="109"/>
      <c r="O14" s="109" t="n">
        <v>3.3</v>
      </c>
      <c r="P14" s="109" t="n">
        <v>3.33333333333333</v>
      </c>
      <c r="Q14" s="109" t="n">
        <v>1.13333333333333</v>
      </c>
      <c r="R14" s="109" t="n">
        <v>2.23333333333333</v>
      </c>
      <c r="S14" s="109" t="n">
        <v>1.87617260787992</v>
      </c>
      <c r="T14" s="109"/>
      <c r="U14" s="109"/>
      <c r="V14" s="109"/>
      <c r="W14" s="109"/>
      <c r="X14" s="109"/>
      <c r="Y14" s="109"/>
      <c r="Z14" s="109" t="s">
        <v>816</v>
      </c>
      <c r="AA14" s="109" t="s">
        <v>1694</v>
      </c>
      <c r="AB14" s="109" t="s">
        <v>1695</v>
      </c>
      <c r="AC14" s="109" t="n">
        <v>-8.3</v>
      </c>
      <c r="AD14" s="109"/>
      <c r="AE14" s="109" t="n">
        <v>10</v>
      </c>
      <c r="AF14" s="109"/>
      <c r="AG14" s="109" t="n">
        <v>8.84133333333333</v>
      </c>
      <c r="AH14" s="109"/>
      <c r="AI14" s="109"/>
      <c r="AJ14" s="109"/>
      <c r="AK14" s="109"/>
      <c r="AL14" s="109"/>
      <c r="AM14" s="109"/>
      <c r="AN14" s="109"/>
      <c r="AO14" s="109"/>
      <c r="AP14" s="109"/>
      <c r="AQ14" s="109"/>
      <c r="AR14" s="109"/>
      <c r="AS14" s="109" t="n">
        <v>27</v>
      </c>
      <c r="AT14" s="109" t="n">
        <v>27</v>
      </c>
      <c r="AU14" s="109" t="n">
        <v>26.8181818181818</v>
      </c>
      <c r="AV14" s="109" t="n">
        <v>0</v>
      </c>
      <c r="AW14" s="109" t="n">
        <v>0.181818181818183</v>
      </c>
      <c r="AX14" s="109" t="n">
        <v>2.18181818181818</v>
      </c>
      <c r="AY14" s="109" t="n">
        <v>5.45454545454546</v>
      </c>
      <c r="AZ14" s="109" t="n">
        <v>2.14876033057851</v>
      </c>
      <c r="BA14" s="109"/>
      <c r="BB14" s="109"/>
      <c r="BC14" s="109"/>
      <c r="BD14" s="109"/>
      <c r="BE14" s="109"/>
      <c r="BF14" s="109"/>
      <c r="BG14" s="109"/>
      <c r="BH14" s="109"/>
    </row>
    <row r="15">
      <c r="A15" s="113" t="n">
        <v>13</v>
      </c>
      <c r="B15" s="113" t="s">
        <v>733</v>
      </c>
      <c r="C15" s="113" t="s">
        <v>734</v>
      </c>
      <c r="D15" s="109"/>
      <c r="E15" s="109" t="str">
        <f>IFERROR(GEOMEAN(F15, G15), MAX(F15, G15))</f>
      </c>
      <c r="F15" s="109" t="str">
        <f>MAX(AZ15)</f>
      </c>
      <c r="G15" s="109" t="str">
        <f>MAX(AY15)</f>
      </c>
      <c r="H15" s="109"/>
      <c r="I15" s="109" t="n">
        <v>4</v>
      </c>
      <c r="J15" s="109" t="n">
        <v>7</v>
      </c>
      <c r="K15" s="109" t="n">
        <v>3</v>
      </c>
      <c r="L15" s="109" t="n">
        <v>0</v>
      </c>
      <c r="M15" s="109"/>
      <c r="N15" s="109"/>
      <c r="O15" s="109" t="n">
        <v>4.6</v>
      </c>
      <c r="P15" s="109" t="n">
        <v>4.66666666666667</v>
      </c>
      <c r="Q15" s="109" t="n">
        <v>2.3</v>
      </c>
      <c r="R15" s="109" t="n">
        <v>3.48333333333333</v>
      </c>
      <c r="S15" s="109" t="n">
        <v>7.5046904315197</v>
      </c>
      <c r="T15" s="109" t="n">
        <v>5.8</v>
      </c>
      <c r="U15" s="109" t="n">
        <v>6.7</v>
      </c>
      <c r="V15" s="109" t="n">
        <v>6.9</v>
      </c>
      <c r="W15" s="109" t="n">
        <v>3.2</v>
      </c>
      <c r="X15" s="109" t="n">
        <v>6</v>
      </c>
      <c r="Y15" s="109" t="n">
        <v>-3.7</v>
      </c>
      <c r="Z15" s="109" t="s">
        <v>1696</v>
      </c>
      <c r="AA15" s="109" t="s">
        <v>1675</v>
      </c>
      <c r="AB15" s="109" t="s">
        <v>1530</v>
      </c>
      <c r="AC15" s="109" t="n">
        <v>-1.9</v>
      </c>
      <c r="AD15" s="109" t="n">
        <v>7.4</v>
      </c>
      <c r="AE15" s="109" t="n">
        <v>3.8</v>
      </c>
      <c r="AF15" s="109" t="n">
        <v>2</v>
      </c>
      <c r="AG15" s="109" t="n">
        <v>2.00133333333333</v>
      </c>
      <c r="AH15" s="109"/>
      <c r="AI15" s="109"/>
      <c r="AJ15" s="109"/>
      <c r="AK15" s="109"/>
      <c r="AL15" s="109"/>
      <c r="AM15" s="109"/>
      <c r="AN15" s="109"/>
      <c r="AO15" s="109"/>
      <c r="AP15" s="109"/>
      <c r="AQ15" s="109"/>
      <c r="AR15" s="109"/>
      <c r="AS15" s="109" t="n">
        <v>58</v>
      </c>
      <c r="AT15" s="109" t="n">
        <v>59</v>
      </c>
      <c r="AU15" s="109" t="n">
        <v>60.1818181818182</v>
      </c>
      <c r="AV15" s="109" t="n">
        <v>-1</v>
      </c>
      <c r="AW15" s="109" t="n">
        <v>-2.18181818181818</v>
      </c>
      <c r="AX15" s="109" t="n">
        <v>7.81818181818182</v>
      </c>
      <c r="AY15" s="109" t="n">
        <v>0</v>
      </c>
      <c r="AZ15" s="109" t="n">
        <v>8.21487603305785</v>
      </c>
      <c r="BA15" s="109"/>
      <c r="BB15" s="109"/>
      <c r="BC15" s="109"/>
      <c r="BD15" s="109"/>
      <c r="BE15" s="109"/>
      <c r="BF15" s="109"/>
      <c r="BG15" s="109"/>
      <c r="BH15" s="109"/>
    </row>
    <row r="16">
      <c r="A16" s="113" t="n">
        <v>14</v>
      </c>
      <c r="B16" s="113" t="s">
        <v>740</v>
      </c>
      <c r="C16" s="113" t="s">
        <v>741</v>
      </c>
      <c r="D16" s="109"/>
      <c r="E16" s="109" t="str">
        <f>IFERROR(GEOMEAN(F16, G16), MAX(F16, G16))</f>
      </c>
      <c r="F16" s="109" t="str">
        <f>MAX(AZ16)</f>
      </c>
      <c r="G16" s="109" t="str">
        <f>MAX(AY16)</f>
      </c>
      <c r="H16" s="109"/>
      <c r="I16" s="109" t="n">
        <v>5</v>
      </c>
      <c r="J16" s="109" t="n">
        <v>4</v>
      </c>
      <c r="K16" s="109" t="n">
        <v>0</v>
      </c>
      <c r="L16" s="109" t="n">
        <v>0</v>
      </c>
      <c r="M16" s="109"/>
      <c r="N16" s="109" t="n">
        <v>6</v>
      </c>
      <c r="O16" s="109" t="n">
        <v>4.2</v>
      </c>
      <c r="P16" s="109" t="n">
        <v>3</v>
      </c>
      <c r="Q16" s="109" t="n">
        <v>3.4</v>
      </c>
      <c r="R16" s="109" t="n">
        <v>3.2</v>
      </c>
      <c r="S16" s="109" t="n">
        <v>6.22889305816135</v>
      </c>
      <c r="T16" s="109" t="n">
        <v>6.3</v>
      </c>
      <c r="U16" s="109" t="n">
        <v>6.8</v>
      </c>
      <c r="V16" s="109" t="n">
        <v>5.7</v>
      </c>
      <c r="W16" s="109" t="n">
        <v>2</v>
      </c>
      <c r="X16" s="109" t="n">
        <v>5.8</v>
      </c>
      <c r="Y16" s="109" t="n">
        <v>-3.7</v>
      </c>
      <c r="Z16" s="109" t="s">
        <v>1697</v>
      </c>
      <c r="AA16" s="109" t="s">
        <v>672</v>
      </c>
      <c r="AB16" s="109" t="s">
        <v>742</v>
      </c>
      <c r="AC16" s="109" t="n">
        <v>-3.7</v>
      </c>
      <c r="AD16" s="109" t="n">
        <v>7.4</v>
      </c>
      <c r="AE16" s="109" t="n">
        <v>7.4</v>
      </c>
      <c r="AF16" s="109" t="n">
        <v>5.2</v>
      </c>
      <c r="AG16" s="109" t="n">
        <v>4.68866666666667</v>
      </c>
      <c r="AH16" s="109"/>
      <c r="AI16" s="109"/>
      <c r="AJ16" s="109"/>
      <c r="AK16" s="109"/>
      <c r="AL16" s="109"/>
      <c r="AM16" s="109"/>
      <c r="AN16" s="109"/>
      <c r="AO16" s="109"/>
      <c r="AP16" s="109"/>
      <c r="AQ16" s="109"/>
      <c r="AR16" s="109"/>
      <c r="AS16" s="109" t="n">
        <v>56</v>
      </c>
      <c r="AT16" s="109" t="n">
        <v>57</v>
      </c>
      <c r="AU16" s="109" t="n">
        <v>57.8181818181818</v>
      </c>
      <c r="AV16" s="109" t="n">
        <v>-1</v>
      </c>
      <c r="AW16" s="109" t="n">
        <v>-1.81818181818182</v>
      </c>
      <c r="AX16" s="109" t="n">
        <v>7.45454545454546</v>
      </c>
      <c r="AY16" s="109" t="n">
        <v>0.45454545454545</v>
      </c>
      <c r="AZ16" s="109" t="n">
        <v>7.78512396694215</v>
      </c>
      <c r="BA16" s="109"/>
      <c r="BB16" s="109"/>
      <c r="BC16" s="109"/>
      <c r="BD16" s="109"/>
      <c r="BE16" s="109"/>
      <c r="BF16" s="109"/>
      <c r="BG16" s="109"/>
      <c r="BH16" s="109"/>
    </row>
    <row r="17">
      <c r="A17" s="113" t="n">
        <v>15</v>
      </c>
      <c r="B17" s="113" t="s">
        <v>747</v>
      </c>
      <c r="C17" s="113" t="s">
        <v>748</v>
      </c>
      <c r="D17" s="109"/>
      <c r="E17" s="109" t="str">
        <f>IFERROR(GEOMEAN(F17, G17), MAX(F17, G17))</f>
      </c>
      <c r="F17" s="109" t="str">
        <f>MAX(AZ17)</f>
      </c>
      <c r="G17" s="109" t="str">
        <f>MAX(AY17)</f>
      </c>
      <c r="H17" s="109"/>
      <c r="I17" s="109"/>
      <c r="J17" s="109"/>
      <c r="K17" s="109" t="n">
        <v>0</v>
      </c>
      <c r="L17" s="109" t="n">
        <v>3</v>
      </c>
      <c r="M17" s="109" t="n">
        <v>1.1</v>
      </c>
      <c r="N17" s="109"/>
      <c r="O17" s="109" t="n">
        <v>2</v>
      </c>
      <c r="P17" s="109" t="n">
        <v>0</v>
      </c>
      <c r="Q17" s="109" t="n">
        <v>2.03333333333333</v>
      </c>
      <c r="R17" s="109" t="n">
        <v>1.01666666666667</v>
      </c>
      <c r="S17" s="109" t="n">
        <v>0</v>
      </c>
      <c r="T17" s="109" t="n">
        <v>7.3</v>
      </c>
      <c r="U17" s="109" t="n">
        <v>7.9</v>
      </c>
      <c r="V17" s="109" t="n">
        <v>8.2</v>
      </c>
      <c r="W17" s="109" t="n">
        <v>1.6</v>
      </c>
      <c r="X17" s="109" t="n">
        <v>1</v>
      </c>
      <c r="Y17" s="109" t="n">
        <v>-6.6</v>
      </c>
      <c r="Z17" s="109" t="s">
        <v>1698</v>
      </c>
      <c r="AA17" s="109" t="s">
        <v>672</v>
      </c>
      <c r="AB17" s="109" t="s">
        <v>1171</v>
      </c>
      <c r="AC17" s="109" t="n">
        <v>-5.9</v>
      </c>
      <c r="AD17" s="109" t="n">
        <v>10</v>
      </c>
      <c r="AE17" s="109" t="n">
        <v>10</v>
      </c>
      <c r="AF17" s="109" t="n">
        <v>6.8</v>
      </c>
      <c r="AG17" s="109" t="n">
        <v>1.2</v>
      </c>
      <c r="AH17" s="109" t="n">
        <v>0</v>
      </c>
      <c r="AI17" s="109" t="n">
        <v>0.5</v>
      </c>
      <c r="AJ17" s="109" t="n">
        <v>0.5</v>
      </c>
      <c r="AK17" s="109" t="n">
        <v>0</v>
      </c>
      <c r="AL17" s="109" t="n">
        <v>1</v>
      </c>
      <c r="AM17" s="109" t="n">
        <v>0</v>
      </c>
      <c r="AN17" s="109" t="n">
        <v>0</v>
      </c>
      <c r="AO17" s="109" t="n">
        <v>0</v>
      </c>
      <c r="AP17" s="109" t="n">
        <v>1</v>
      </c>
      <c r="AQ17" s="109" t="n">
        <v>2</v>
      </c>
      <c r="AR17" s="109" t="n">
        <v>9.52380952380952</v>
      </c>
      <c r="AS17" s="109" t="n">
        <v>51</v>
      </c>
      <c r="AT17" s="109" t="n">
        <v>51</v>
      </c>
      <c r="AU17" s="109" t="n">
        <v>50.3636363636364</v>
      </c>
      <c r="AV17" s="109" t="n">
        <v>0</v>
      </c>
      <c r="AW17" s="109" t="n">
        <v>0.636363636363633</v>
      </c>
      <c r="AX17" s="109" t="n">
        <v>6.54545454545454</v>
      </c>
      <c r="AY17" s="109" t="n">
        <v>6.59090909090908</v>
      </c>
      <c r="AZ17" s="109" t="n">
        <v>6.4297520661157</v>
      </c>
      <c r="BA17" s="109" t="n">
        <v>0.109</v>
      </c>
      <c r="BB17" s="109" t="n">
        <v>5.45</v>
      </c>
      <c r="BC17" s="109"/>
      <c r="BD17" s="109"/>
      <c r="BE17" s="109"/>
      <c r="BF17" s="109"/>
      <c r="BG17" s="109"/>
      <c r="BH17" s="109"/>
    </row>
    <row r="18">
      <c r="A18" s="113" t="n">
        <v>16</v>
      </c>
      <c r="B18" s="113" t="s">
        <v>754</v>
      </c>
      <c r="C18" s="113" t="s">
        <v>755</v>
      </c>
      <c r="D18" s="109"/>
      <c r="E18" s="109" t="str">
        <f>IFERROR(GEOMEAN(F18, G18), MAX(F18, G18))</f>
      </c>
      <c r="F18" s="109" t="str">
        <f>MAX(AZ18)</f>
      </c>
      <c r="G18" s="109" t="str">
        <f>MAX(AY18)</f>
      </c>
      <c r="H18" s="109"/>
      <c r="I18" s="109" t="n">
        <v>4</v>
      </c>
      <c r="J18" s="109" t="n">
        <v>3</v>
      </c>
      <c r="K18" s="109" t="n">
        <v>4</v>
      </c>
      <c r="L18" s="109" t="n">
        <v>0</v>
      </c>
      <c r="M18" s="109" t="n">
        <v>1.2</v>
      </c>
      <c r="N18" s="109"/>
      <c r="O18" s="109" t="n">
        <v>3.2</v>
      </c>
      <c r="P18" s="109" t="n">
        <v>3.66666666666667</v>
      </c>
      <c r="Q18" s="109" t="n">
        <v>1.46666666666667</v>
      </c>
      <c r="R18" s="109" t="n">
        <v>2.56666666666667</v>
      </c>
      <c r="S18" s="109" t="n">
        <v>3.37711069418386</v>
      </c>
      <c r="T18" s="109" t="n">
        <v>3.5</v>
      </c>
      <c r="U18" s="109" t="n">
        <v>3.1</v>
      </c>
      <c r="V18" s="109" t="n">
        <v>3.4</v>
      </c>
      <c r="W18" s="109" t="n">
        <v>-6.2</v>
      </c>
      <c r="X18" s="109" t="n">
        <v>4.3</v>
      </c>
      <c r="Y18" s="109" t="n">
        <v>-9.6</v>
      </c>
      <c r="Z18" s="109" t="s">
        <v>1699</v>
      </c>
      <c r="AA18" s="109" t="s">
        <v>1700</v>
      </c>
      <c r="AB18" s="109" t="s">
        <v>1530</v>
      </c>
      <c r="AC18" s="109" t="n">
        <v>-7.4</v>
      </c>
      <c r="AD18" s="109" t="n">
        <v>10</v>
      </c>
      <c r="AE18" s="109" t="n">
        <v>10</v>
      </c>
      <c r="AF18" s="109" t="n">
        <v>6.73333333333333</v>
      </c>
      <c r="AG18" s="109" t="n">
        <v>6</v>
      </c>
      <c r="AH18" s="109" t="n">
        <v>0</v>
      </c>
      <c r="AI18" s="109" t="n">
        <v>0</v>
      </c>
      <c r="AJ18" s="109" t="n">
        <v>0</v>
      </c>
      <c r="AK18" s="109" t="n">
        <v>0</v>
      </c>
      <c r="AL18" s="109" t="n">
        <v>0</v>
      </c>
      <c r="AM18" s="109" t="n">
        <v>1</v>
      </c>
      <c r="AN18" s="109" t="n">
        <v>0</v>
      </c>
      <c r="AO18" s="109" t="n">
        <v>0</v>
      </c>
      <c r="AP18" s="109" t="n">
        <v>0</v>
      </c>
      <c r="AQ18" s="109" t="n">
        <v>1</v>
      </c>
      <c r="AR18" s="109" t="n">
        <v>4.76190476190476</v>
      </c>
      <c r="AS18" s="109" t="n">
        <v>36</v>
      </c>
      <c r="AT18" s="109" t="n">
        <v>37</v>
      </c>
      <c r="AU18" s="109" t="n">
        <v>36.6363636363636</v>
      </c>
      <c r="AV18" s="109" t="n">
        <v>-1</v>
      </c>
      <c r="AW18" s="109" t="n">
        <v>-0.636363636363633</v>
      </c>
      <c r="AX18" s="109" t="n">
        <v>3.81818181818182</v>
      </c>
      <c r="AY18" s="109" t="n">
        <v>3.40909090909092</v>
      </c>
      <c r="AZ18" s="109" t="n">
        <v>3.93388429752066</v>
      </c>
      <c r="BA18" s="109" t="n">
        <v>0.151</v>
      </c>
      <c r="BB18" s="109" t="n">
        <v>7.55</v>
      </c>
      <c r="BC18" s="109"/>
      <c r="BD18" s="109"/>
      <c r="BE18" s="109"/>
      <c r="BF18" s="109"/>
      <c r="BG18" s="109"/>
      <c r="BH18" s="109"/>
    </row>
    <row r="19">
      <c r="A19" s="113" t="n">
        <v>17</v>
      </c>
      <c r="B19" s="113" t="s">
        <v>758</v>
      </c>
      <c r="C19" s="113" t="s">
        <v>759</v>
      </c>
      <c r="D19" s="109"/>
      <c r="E19" s="109" t="str">
        <f>IFERROR(GEOMEAN(F19, G19), MAX(F19, G19))</f>
      </c>
      <c r="F19" s="109" t="str">
        <f>MAX(AZ19)</f>
      </c>
      <c r="G19" s="109" t="str">
        <f>MAX(AY19)</f>
      </c>
      <c r="H19" s="109"/>
      <c r="I19" s="109" t="n">
        <v>6</v>
      </c>
      <c r="J19" s="109" t="n">
        <v>3</v>
      </c>
      <c r="K19" s="109" t="n">
        <v>3</v>
      </c>
      <c r="L19" s="109"/>
      <c r="M19" s="109" t="n">
        <v>0.2</v>
      </c>
      <c r="N19" s="109"/>
      <c r="O19" s="109" t="n">
        <v>3.3</v>
      </c>
      <c r="P19" s="109" t="n">
        <v>4</v>
      </c>
      <c r="Q19" s="109" t="n">
        <v>1.75</v>
      </c>
      <c r="R19" s="109" t="n">
        <v>2.875</v>
      </c>
      <c r="S19" s="109" t="n">
        <v>4.76547842401501</v>
      </c>
      <c r="T19" s="109" t="n">
        <v>4.3</v>
      </c>
      <c r="U19" s="109" t="n">
        <v>1.8</v>
      </c>
      <c r="V19" s="109" t="n">
        <v>1.8</v>
      </c>
      <c r="W19" s="109" t="n">
        <v>-4.5</v>
      </c>
      <c r="X19" s="109" t="n">
        <v>2.3</v>
      </c>
      <c r="Y19" s="109" t="n">
        <v>-6.3</v>
      </c>
      <c r="Z19" s="109" t="s">
        <v>1688</v>
      </c>
      <c r="AA19" s="109" t="s">
        <v>1701</v>
      </c>
      <c r="AB19" s="109" t="s">
        <v>1673</v>
      </c>
      <c r="AC19" s="109" t="n">
        <v>-5.4</v>
      </c>
      <c r="AD19" s="109" t="n">
        <v>10</v>
      </c>
      <c r="AE19" s="109" t="n">
        <v>10</v>
      </c>
      <c r="AF19" s="109" t="n">
        <v>6.8</v>
      </c>
      <c r="AG19" s="109" t="n">
        <v>6.60866666666667</v>
      </c>
      <c r="AH19" s="109"/>
      <c r="AI19" s="109"/>
      <c r="AJ19" s="109"/>
      <c r="AK19" s="109"/>
      <c r="AL19" s="109"/>
      <c r="AM19" s="109"/>
      <c r="AN19" s="109"/>
      <c r="AO19" s="109"/>
      <c r="AP19" s="109"/>
      <c r="AQ19" s="109"/>
      <c r="AR19" s="109"/>
      <c r="AS19" s="109" t="n">
        <v>47</v>
      </c>
      <c r="AT19" s="109" t="n">
        <v>47</v>
      </c>
      <c r="AU19" s="109" t="n">
        <v>45.7272727272727</v>
      </c>
      <c r="AV19" s="109" t="n">
        <v>0</v>
      </c>
      <c r="AW19" s="109" t="n">
        <v>1.27272727272727</v>
      </c>
      <c r="AX19" s="109" t="n">
        <v>5.81818181818182</v>
      </c>
      <c r="AY19" s="109" t="n">
        <v>8.18181818181818</v>
      </c>
      <c r="AZ19" s="109" t="n">
        <v>5.58677685950413</v>
      </c>
      <c r="BA19" s="109" t="n">
        <v>0.105</v>
      </c>
      <c r="BB19" s="109" t="n">
        <v>5.25</v>
      </c>
      <c r="BC19" s="109"/>
      <c r="BD19" s="109"/>
      <c r="BE19" s="109"/>
      <c r="BF19" s="109"/>
      <c r="BG19" s="109"/>
      <c r="BH19" s="109"/>
    </row>
    <row r="20">
      <c r="A20" s="113" t="n">
        <v>18</v>
      </c>
      <c r="B20" s="113" t="s">
        <v>764</v>
      </c>
      <c r="C20" s="113" t="s">
        <v>765</v>
      </c>
      <c r="D20" s="109"/>
      <c r="E20" s="109" t="str">
        <f>IFERROR(GEOMEAN(F20, G20), MAX(F20, G20))</f>
      </c>
      <c r="F20" s="109" t="str">
        <f>MAX(AZ20)</f>
      </c>
      <c r="G20" s="109" t="str">
        <f>MAX(AY20)</f>
      </c>
      <c r="H20" s="109"/>
      <c r="I20" s="109"/>
      <c r="J20" s="109"/>
      <c r="K20" s="109" t="n">
        <v>7</v>
      </c>
      <c r="L20" s="109"/>
      <c r="M20" s="109" t="n">
        <v>0.3</v>
      </c>
      <c r="N20" s="109"/>
      <c r="O20" s="109" t="n">
        <v>3.5</v>
      </c>
      <c r="P20" s="109" t="n">
        <v>7</v>
      </c>
      <c r="Q20" s="109" t="n">
        <v>1.9</v>
      </c>
      <c r="R20" s="109" t="n">
        <v>4.45</v>
      </c>
      <c r="S20" s="109" t="n">
        <v>10</v>
      </c>
      <c r="T20" s="109"/>
      <c r="U20" s="109"/>
      <c r="V20" s="109"/>
      <c r="W20" s="109"/>
      <c r="X20" s="109"/>
      <c r="Y20" s="109"/>
      <c r="Z20" s="109" t="s">
        <v>1688</v>
      </c>
      <c r="AA20" s="109" t="s">
        <v>1702</v>
      </c>
      <c r="AB20" s="109" t="s">
        <v>1426</v>
      </c>
      <c r="AC20" s="109" t="n">
        <v>-10.1</v>
      </c>
      <c r="AD20" s="109"/>
      <c r="AE20" s="109" t="n">
        <v>10</v>
      </c>
      <c r="AF20" s="109"/>
      <c r="AG20" s="109" t="n">
        <v>10</v>
      </c>
      <c r="AH20" s="109"/>
      <c r="AI20" s="109"/>
      <c r="AJ20" s="109"/>
      <c r="AK20" s="109"/>
      <c r="AL20" s="109"/>
      <c r="AM20" s="109"/>
      <c r="AN20" s="109"/>
      <c r="AO20" s="109"/>
      <c r="AP20" s="109"/>
      <c r="AQ20" s="109"/>
      <c r="AR20" s="109"/>
      <c r="AS20" s="109" t="n">
        <v>40</v>
      </c>
      <c r="AT20" s="109" t="n">
        <v>42</v>
      </c>
      <c r="AU20" s="109" t="n">
        <v>41.6363636363636</v>
      </c>
      <c r="AV20" s="109" t="n">
        <v>-2</v>
      </c>
      <c r="AW20" s="109" t="n">
        <v>-1.63636363636363</v>
      </c>
      <c r="AX20" s="109" t="n">
        <v>4.54545454545455</v>
      </c>
      <c r="AY20" s="109" t="n">
        <v>0.909090909090917</v>
      </c>
      <c r="AZ20" s="109" t="n">
        <v>4.84297520661157</v>
      </c>
      <c r="BA20" s="109" t="n">
        <v>0.003</v>
      </c>
      <c r="BB20" s="109" t="n">
        <v>0.15</v>
      </c>
      <c r="BC20" s="109"/>
      <c r="BD20" s="109"/>
      <c r="BE20" s="109"/>
      <c r="BF20" s="109"/>
      <c r="BG20" s="109"/>
      <c r="BH20" s="109"/>
    </row>
    <row r="21">
      <c r="A21" s="113" t="n">
        <v>19</v>
      </c>
      <c r="B21" s="113" t="s">
        <v>771</v>
      </c>
      <c r="C21" s="113" t="s">
        <v>772</v>
      </c>
      <c r="D21" s="109"/>
      <c r="E21" s="109" t="str">
        <f>IFERROR(GEOMEAN(F21, G21), MAX(F21, G21))</f>
      </c>
      <c r="F21" s="109" t="str">
        <f>MAX(AZ21)</f>
      </c>
      <c r="G21" s="109" t="str">
        <f>MAX(AY21)</f>
      </c>
      <c r="H21" s="109"/>
      <c r="I21" s="109" t="n">
        <v>4</v>
      </c>
      <c r="J21" s="109" t="n">
        <v>4</v>
      </c>
      <c r="K21" s="109" t="n">
        <v>4</v>
      </c>
      <c r="L21" s="109" t="n">
        <v>4</v>
      </c>
      <c r="M21" s="109" t="n">
        <v>0.9</v>
      </c>
      <c r="N21" s="109" t="n">
        <v>3</v>
      </c>
      <c r="O21" s="109" t="n">
        <v>4.8</v>
      </c>
      <c r="P21" s="109" t="n">
        <v>4</v>
      </c>
      <c r="Q21" s="109" t="n">
        <v>3.175</v>
      </c>
      <c r="R21" s="109" t="n">
        <v>3.5875</v>
      </c>
      <c r="S21" s="109" t="n">
        <v>7.97373358348968</v>
      </c>
      <c r="T21" s="109" t="n">
        <v>3.2</v>
      </c>
      <c r="U21" s="109" t="n">
        <v>3.7</v>
      </c>
      <c r="V21" s="109" t="n">
        <v>2.6</v>
      </c>
      <c r="W21" s="109" t="n">
        <v>-3.2</v>
      </c>
      <c r="X21" s="109" t="n">
        <v>3.4</v>
      </c>
      <c r="Y21" s="109" t="n">
        <v>-5.8</v>
      </c>
      <c r="Z21" s="109" t="s">
        <v>1703</v>
      </c>
      <c r="AA21" s="109" t="s">
        <v>1678</v>
      </c>
      <c r="AB21" s="109" t="s">
        <v>1704</v>
      </c>
      <c r="AC21" s="109" t="n">
        <v>-7.7</v>
      </c>
      <c r="AD21" s="109" t="n">
        <v>10</v>
      </c>
      <c r="AE21" s="109" t="n">
        <v>10</v>
      </c>
      <c r="AF21" s="109" t="n">
        <v>6</v>
      </c>
      <c r="AG21" s="109" t="n">
        <v>7.66666666666667</v>
      </c>
      <c r="AH21" s="109"/>
      <c r="AI21" s="109"/>
      <c r="AJ21" s="109"/>
      <c r="AK21" s="109"/>
      <c r="AL21" s="109"/>
      <c r="AM21" s="109"/>
      <c r="AN21" s="109"/>
      <c r="AO21" s="109"/>
      <c r="AP21" s="109"/>
      <c r="AQ21" s="109"/>
      <c r="AR21" s="109"/>
      <c r="AS21" s="109" t="n">
        <v>53</v>
      </c>
      <c r="AT21" s="109" t="n">
        <v>53</v>
      </c>
      <c r="AU21" s="109" t="n">
        <v>52.1818181818182</v>
      </c>
      <c r="AV21" s="109" t="n">
        <v>0</v>
      </c>
      <c r="AW21" s="109" t="n">
        <v>0.81818181818182</v>
      </c>
      <c r="AX21" s="109" t="n">
        <v>6.90909090909091</v>
      </c>
      <c r="AY21" s="109" t="n">
        <v>7.04545454545455</v>
      </c>
      <c r="AZ21" s="109" t="n">
        <v>6.7603305785124</v>
      </c>
      <c r="BA21" s="109" t="n">
        <v>0.283</v>
      </c>
      <c r="BB21" s="109" t="n">
        <v>10</v>
      </c>
      <c r="BC21" s="109"/>
      <c r="BD21" s="109"/>
      <c r="BE21" s="109"/>
      <c r="BF21" s="109"/>
      <c r="BG21" s="109"/>
      <c r="BH21" s="109"/>
    </row>
    <row r="22">
      <c r="A22" s="113" t="n">
        <v>20</v>
      </c>
      <c r="B22" s="113" t="s">
        <v>779</v>
      </c>
      <c r="C22" s="113" t="s">
        <v>780</v>
      </c>
      <c r="D22" s="109"/>
      <c r="E22" s="109" t="str">
        <f>IFERROR(GEOMEAN(F22, G22), MAX(F22, G22))</f>
      </c>
      <c r="F22" s="109" t="str">
        <f>MAX(AZ22)</f>
      </c>
      <c r="G22" s="109" t="str">
        <f>MAX(AY22)</f>
      </c>
      <c r="H22" s="109"/>
      <c r="I22" s="109" t="n">
        <v>5</v>
      </c>
      <c r="J22" s="109" t="n">
        <v>4</v>
      </c>
      <c r="K22" s="109" t="n">
        <v>3</v>
      </c>
      <c r="L22" s="109" t="n">
        <v>0</v>
      </c>
      <c r="M22" s="109" t="n">
        <v>0.3</v>
      </c>
      <c r="N22" s="109" t="n">
        <v>0</v>
      </c>
      <c r="O22" s="109" t="n">
        <v>3.2</v>
      </c>
      <c r="P22" s="109" t="n">
        <v>4</v>
      </c>
      <c r="Q22" s="109" t="n">
        <v>0.875</v>
      </c>
      <c r="R22" s="109" t="n">
        <v>2.4375</v>
      </c>
      <c r="S22" s="109" t="n">
        <v>2.79549718574109</v>
      </c>
      <c r="T22" s="109" t="n">
        <v>2.5</v>
      </c>
      <c r="U22" s="109" t="n">
        <v>3.1</v>
      </c>
      <c r="V22" s="109" t="n">
        <v>1.2</v>
      </c>
      <c r="W22" s="109" t="n">
        <v>-4</v>
      </c>
      <c r="X22" s="109" t="n">
        <v>1</v>
      </c>
      <c r="Y22" s="109" t="n">
        <v>-5.2</v>
      </c>
      <c r="Z22" s="109" t="s">
        <v>1705</v>
      </c>
      <c r="AA22" s="109" t="s">
        <v>1706</v>
      </c>
      <c r="AB22" s="109" t="s">
        <v>1704</v>
      </c>
      <c r="AC22" s="109" t="n">
        <v>-7.2</v>
      </c>
      <c r="AD22" s="109" t="n">
        <v>10</v>
      </c>
      <c r="AE22" s="109" t="n">
        <v>10</v>
      </c>
      <c r="AF22" s="109" t="n">
        <v>10</v>
      </c>
      <c r="AG22" s="109" t="n">
        <v>5.588</v>
      </c>
      <c r="AH22" s="109" t="n">
        <v>1</v>
      </c>
      <c r="AI22" s="109" t="n">
        <v>1</v>
      </c>
      <c r="AJ22" s="109" t="n">
        <v>0</v>
      </c>
      <c r="AK22" s="109" t="n">
        <v>0</v>
      </c>
      <c r="AL22" s="109" t="n">
        <v>0</v>
      </c>
      <c r="AM22" s="109" t="n">
        <v>0</v>
      </c>
      <c r="AN22" s="109" t="n">
        <v>0</v>
      </c>
      <c r="AO22" s="109" t="n">
        <v>0</v>
      </c>
      <c r="AP22" s="109" t="n">
        <v>0.5</v>
      </c>
      <c r="AQ22" s="109" t="n">
        <v>2</v>
      </c>
      <c r="AR22" s="109" t="n">
        <v>9.52380952380952</v>
      </c>
      <c r="AS22" s="109" t="n">
        <v>67</v>
      </c>
      <c r="AT22" s="109" t="n">
        <v>66</v>
      </c>
      <c r="AU22" s="109" t="n">
        <v>63.2727272727273</v>
      </c>
      <c r="AV22" s="109" t="n">
        <v>1</v>
      </c>
      <c r="AW22" s="109" t="n">
        <v>3.72727272727273</v>
      </c>
      <c r="AX22" s="109" t="n">
        <v>9.45454545454546</v>
      </c>
      <c r="AY22" s="109" t="n">
        <v>10</v>
      </c>
      <c r="AZ22" s="109" t="n">
        <v>8.77685950413223</v>
      </c>
      <c r="BA22" s="109"/>
      <c r="BB22" s="109"/>
      <c r="BC22" s="109"/>
      <c r="BD22" s="109"/>
      <c r="BE22" s="109"/>
      <c r="BF22" s="109"/>
      <c r="BG22" s="109"/>
      <c r="BH22" s="109"/>
    </row>
    <row r="23">
      <c r="A23" s="113" t="n">
        <v>21</v>
      </c>
      <c r="B23" s="113" t="s">
        <v>785</v>
      </c>
      <c r="C23" s="113" t="s">
        <v>786</v>
      </c>
      <c r="D23" s="109"/>
      <c r="E23" s="109" t="str">
        <f>IFERROR(GEOMEAN(F23, G23), MAX(F23, G23))</f>
      </c>
      <c r="F23" s="109" t="str">
        <f>MAX(AZ23)</f>
      </c>
      <c r="G23" s="109" t="str">
        <f>MAX(AY23)</f>
      </c>
      <c r="H23" s="109"/>
      <c r="I23" s="109" t="n">
        <v>4</v>
      </c>
      <c r="J23" s="109" t="n">
        <v>5</v>
      </c>
      <c r="K23" s="109" t="n">
        <v>7</v>
      </c>
      <c r="L23" s="109" t="n">
        <v>0</v>
      </c>
      <c r="M23" s="109" t="n">
        <v>0.5</v>
      </c>
      <c r="N23" s="109" t="n">
        <v>3</v>
      </c>
      <c r="O23" s="109" t="n">
        <v>4.9</v>
      </c>
      <c r="P23" s="109" t="n">
        <v>5.33333333333333</v>
      </c>
      <c r="Q23" s="109" t="n">
        <v>2.1</v>
      </c>
      <c r="R23" s="109" t="n">
        <v>3.71666666666667</v>
      </c>
      <c r="S23" s="109" t="n">
        <v>8.55534709193246</v>
      </c>
      <c r="T23" s="109" t="n">
        <v>1.9</v>
      </c>
      <c r="U23" s="109" t="n">
        <v>2.1</v>
      </c>
      <c r="V23" s="109" t="n">
        <v>0.3</v>
      </c>
      <c r="W23" s="109" t="n">
        <v>-13.5</v>
      </c>
      <c r="X23" s="109" t="n">
        <v>6.7</v>
      </c>
      <c r="Y23" s="109" t="n">
        <v>-13.8</v>
      </c>
      <c r="Z23" s="109" t="s">
        <v>697</v>
      </c>
      <c r="AA23" s="109" t="s">
        <v>1707</v>
      </c>
      <c r="AB23" s="109" t="s">
        <v>1684</v>
      </c>
      <c r="AC23" s="109" t="n">
        <v>-12.3</v>
      </c>
      <c r="AD23" s="109" t="n">
        <v>10</v>
      </c>
      <c r="AE23" s="109" t="n">
        <v>10</v>
      </c>
      <c r="AF23" s="109" t="n">
        <v>10</v>
      </c>
      <c r="AG23" s="109" t="n">
        <v>10</v>
      </c>
      <c r="AH23" s="109"/>
      <c r="AI23" s="109"/>
      <c r="AJ23" s="109"/>
      <c r="AK23" s="109"/>
      <c r="AL23" s="109"/>
      <c r="AM23" s="109"/>
      <c r="AN23" s="109"/>
      <c r="AO23" s="109"/>
      <c r="AP23" s="109"/>
      <c r="AQ23" s="109"/>
      <c r="AR23" s="109"/>
      <c r="AS23" s="109" t="n">
        <v>53</v>
      </c>
      <c r="AT23" s="109" t="n">
        <v>53</v>
      </c>
      <c r="AU23" s="109" t="n">
        <v>54.1818181818182</v>
      </c>
      <c r="AV23" s="109" t="n">
        <v>0</v>
      </c>
      <c r="AW23" s="109" t="n">
        <v>-1.18181818181818</v>
      </c>
      <c r="AX23" s="109" t="n">
        <v>6.90909090909091</v>
      </c>
      <c r="AY23" s="109" t="n">
        <v>2.04545454545455</v>
      </c>
      <c r="AZ23" s="109" t="n">
        <v>7.12396694214876</v>
      </c>
      <c r="BA23" s="109"/>
      <c r="BB23" s="109"/>
      <c r="BC23" s="109"/>
      <c r="BD23" s="109"/>
      <c r="BE23" s="109"/>
      <c r="BF23" s="109"/>
      <c r="BG23" s="109"/>
      <c r="BH23" s="109"/>
    </row>
    <row r="24">
      <c r="A24" s="113" t="n">
        <v>22</v>
      </c>
      <c r="B24" s="113" t="s">
        <v>792</v>
      </c>
      <c r="C24" s="113" t="s">
        <v>793</v>
      </c>
      <c r="D24" s="109"/>
      <c r="E24" s="109" t="str">
        <f>IFERROR(GEOMEAN(F24, G24), MAX(F24, G24))</f>
      </c>
      <c r="F24" s="109" t="str">
        <f>MAX(AZ24)</f>
      </c>
      <c r="G24" s="109" t="str">
        <f>MAX(AY24)</f>
      </c>
      <c r="H24" s="109"/>
      <c r="I24" s="109" t="n">
        <v>4</v>
      </c>
      <c r="J24" s="109" t="n">
        <v>3</v>
      </c>
      <c r="K24" s="109" t="n">
        <v>3</v>
      </c>
      <c r="L24" s="109" t="n">
        <v>0</v>
      </c>
      <c r="M24" s="109" t="n">
        <v>1.5</v>
      </c>
      <c r="N24" s="109"/>
      <c r="O24" s="109" t="n">
        <v>4.3</v>
      </c>
      <c r="P24" s="109" t="n">
        <v>3.33333333333333</v>
      </c>
      <c r="Q24" s="109" t="n">
        <v>1.93333333333333</v>
      </c>
      <c r="R24" s="109" t="n">
        <v>2.63333333333333</v>
      </c>
      <c r="S24" s="109" t="n">
        <v>3.67729831144465</v>
      </c>
      <c r="T24" s="109" t="n">
        <v>4.2</v>
      </c>
      <c r="U24" s="109" t="n">
        <v>4.2</v>
      </c>
      <c r="V24" s="109" t="n">
        <v>2.7</v>
      </c>
      <c r="W24" s="109" t="n">
        <v>-5.9</v>
      </c>
      <c r="X24" s="109" t="n">
        <v>2.2</v>
      </c>
      <c r="Y24" s="109" t="n">
        <v>-8.6</v>
      </c>
      <c r="Z24" s="109" t="s">
        <v>1708</v>
      </c>
      <c r="AA24" s="109" t="s">
        <v>1709</v>
      </c>
      <c r="AB24" s="109" t="s">
        <v>939</v>
      </c>
      <c r="AC24" s="109" t="n">
        <v>-5.7</v>
      </c>
      <c r="AD24" s="109" t="n">
        <v>10</v>
      </c>
      <c r="AE24" s="109" t="n">
        <v>10</v>
      </c>
      <c r="AF24" s="109" t="n">
        <v>7.8</v>
      </c>
      <c r="AG24" s="109" t="n">
        <v>8.6</v>
      </c>
      <c r="AH24" s="109"/>
      <c r="AI24" s="109"/>
      <c r="AJ24" s="109"/>
      <c r="AK24" s="109"/>
      <c r="AL24" s="109"/>
      <c r="AM24" s="109"/>
      <c r="AN24" s="109"/>
      <c r="AO24" s="109"/>
      <c r="AP24" s="109"/>
      <c r="AQ24" s="109"/>
      <c r="AR24" s="109"/>
      <c r="AS24" s="109" t="n">
        <v>62</v>
      </c>
      <c r="AT24" s="109" t="n">
        <v>63</v>
      </c>
      <c r="AU24" s="109" t="n">
        <v>62.6363636363636</v>
      </c>
      <c r="AV24" s="109" t="n">
        <v>-1</v>
      </c>
      <c r="AW24" s="109" t="n">
        <v>-0.636363636363633</v>
      </c>
      <c r="AX24" s="109" t="n">
        <v>8.54545454545454</v>
      </c>
      <c r="AY24" s="109" t="n">
        <v>3.40909090909092</v>
      </c>
      <c r="AZ24" s="109" t="n">
        <v>8.66115702479339</v>
      </c>
      <c r="BA24" s="109" t="n">
        <v>0.151</v>
      </c>
      <c r="BB24" s="109" t="n">
        <v>7.55</v>
      </c>
      <c r="BC24" s="109"/>
      <c r="BD24" s="109"/>
      <c r="BE24" s="109"/>
      <c r="BF24" s="109"/>
      <c r="BG24" s="109"/>
      <c r="BH24" s="109"/>
    </row>
    <row r="25">
      <c r="A25" s="113" t="n">
        <v>23</v>
      </c>
      <c r="B25" s="113" t="s">
        <v>800</v>
      </c>
      <c r="C25" s="113" t="s">
        <v>801</v>
      </c>
      <c r="D25" s="109"/>
      <c r="E25" s="109" t="str">
        <f>IFERROR(GEOMEAN(F25, G25), MAX(F25, G25))</f>
      </c>
      <c r="F25" s="109" t="str">
        <f>MAX(AZ25)</f>
      </c>
      <c r="G25" s="109" t="str">
        <f>MAX(AY25)</f>
      </c>
      <c r="H25" s="109"/>
      <c r="I25" s="109" t="n">
        <v>4</v>
      </c>
      <c r="J25" s="109" t="n">
        <v>3</v>
      </c>
      <c r="K25" s="109" t="n">
        <v>3</v>
      </c>
      <c r="L25" s="109" t="n">
        <v>0</v>
      </c>
      <c r="M25" s="109" t="n">
        <v>2.4</v>
      </c>
      <c r="N25" s="109" t="n">
        <v>0</v>
      </c>
      <c r="O25" s="109" t="n">
        <v>4.5</v>
      </c>
      <c r="P25" s="109" t="n">
        <v>3.33333333333333</v>
      </c>
      <c r="Q25" s="109" t="n">
        <v>1.725</v>
      </c>
      <c r="R25" s="109" t="n">
        <v>2.52916666666667</v>
      </c>
      <c r="S25" s="109" t="n">
        <v>3.20825515947467</v>
      </c>
      <c r="T25" s="109" t="n">
        <v>1.3</v>
      </c>
      <c r="U25" s="109" t="n">
        <v>1.3</v>
      </c>
      <c r="V25" s="109" t="n">
        <v>1.1</v>
      </c>
      <c r="W25" s="109" t="n">
        <v>-8</v>
      </c>
      <c r="X25" s="109" t="n">
        <v>2.2</v>
      </c>
      <c r="Y25" s="109" t="n">
        <v>-9.1</v>
      </c>
      <c r="Z25" s="109" t="s">
        <v>1313</v>
      </c>
      <c r="AA25" s="109" t="s">
        <v>1710</v>
      </c>
      <c r="AB25" s="109" t="s">
        <v>939</v>
      </c>
      <c r="AC25" s="109" t="n">
        <v>-6.4</v>
      </c>
      <c r="AD25" s="109" t="n">
        <v>10</v>
      </c>
      <c r="AE25" s="109" t="n">
        <v>10</v>
      </c>
      <c r="AF25" s="109" t="n">
        <v>6.33333333333333</v>
      </c>
      <c r="AG25" s="109" t="n">
        <v>7.20066666666667</v>
      </c>
      <c r="AH25" s="109" t="n">
        <v>0</v>
      </c>
      <c r="AI25" s="109" t="n">
        <v>1</v>
      </c>
      <c r="AJ25" s="109" t="n">
        <v>0.5</v>
      </c>
      <c r="AK25" s="109" t="n">
        <v>1</v>
      </c>
      <c r="AL25" s="109" t="n">
        <v>0</v>
      </c>
      <c r="AM25" s="109" t="n">
        <v>1</v>
      </c>
      <c r="AN25" s="109" t="n">
        <v>0</v>
      </c>
      <c r="AO25" s="109" t="n">
        <v>0</v>
      </c>
      <c r="AP25" s="109" t="n">
        <v>1</v>
      </c>
      <c r="AQ25" s="109" t="n">
        <v>3.5</v>
      </c>
      <c r="AR25" s="109" t="n">
        <v>10</v>
      </c>
      <c r="AS25" s="109" t="n">
        <v>48</v>
      </c>
      <c r="AT25" s="109" t="n">
        <v>51</v>
      </c>
      <c r="AU25" s="109" t="n">
        <v>50.4545454545455</v>
      </c>
      <c r="AV25" s="109" t="n">
        <v>-3</v>
      </c>
      <c r="AW25" s="109" t="n">
        <v>-2.45454545454545</v>
      </c>
      <c r="AX25" s="109" t="n">
        <v>6</v>
      </c>
      <c r="AY25" s="109" t="n">
        <v>0</v>
      </c>
      <c r="AZ25" s="109" t="n">
        <v>6.44628099173554</v>
      </c>
      <c r="BA25" s="109" t="n">
        <v>0.081</v>
      </c>
      <c r="BB25" s="109" t="n">
        <v>4.05</v>
      </c>
      <c r="BC25" s="109"/>
      <c r="BD25" s="109"/>
      <c r="BE25" s="109"/>
      <c r="BF25" s="109"/>
      <c r="BG25" s="109"/>
      <c r="BH25" s="109"/>
    </row>
    <row r="26">
      <c r="A26" s="113" t="n">
        <v>24</v>
      </c>
      <c r="B26" s="113" t="s">
        <v>808</v>
      </c>
      <c r="C26" s="113" t="s">
        <v>809</v>
      </c>
      <c r="D26" s="109"/>
      <c r="E26" s="109" t="str">
        <f>IFERROR(GEOMEAN(F26, G26), MAX(F26, G26))</f>
      </c>
      <c r="F26" s="109" t="str">
        <f>MAX(AZ26)</f>
      </c>
      <c r="G26" s="109" t="str">
        <f>MAX(AY26)</f>
      </c>
      <c r="H26" s="109"/>
      <c r="I26" s="109" t="n">
        <v>5</v>
      </c>
      <c r="J26" s="109" t="n">
        <v>5</v>
      </c>
      <c r="K26" s="109" t="n">
        <v>7</v>
      </c>
      <c r="L26" s="109" t="n">
        <v>0</v>
      </c>
      <c r="M26" s="109"/>
      <c r="N26" s="109"/>
      <c r="O26" s="109"/>
      <c r="P26" s="109" t="n">
        <v>5.66666666666667</v>
      </c>
      <c r="Q26" s="109" t="n">
        <v>0</v>
      </c>
      <c r="R26" s="109" t="n">
        <v>2.83333333333333</v>
      </c>
      <c r="S26" s="109" t="n">
        <v>4.57786116322702</v>
      </c>
      <c r="T26" s="109"/>
      <c r="U26" s="109"/>
      <c r="V26" s="109"/>
      <c r="W26" s="109"/>
      <c r="X26" s="109"/>
      <c r="Y26" s="109"/>
      <c r="Z26" s="109" t="s">
        <v>1711</v>
      </c>
      <c r="AA26" s="109" t="s">
        <v>1712</v>
      </c>
      <c r="AB26" s="109" t="s">
        <v>1273</v>
      </c>
      <c r="AC26" s="109" t="n">
        <v>-7.5</v>
      </c>
      <c r="AD26" s="109"/>
      <c r="AE26" s="109" t="n">
        <v>10</v>
      </c>
      <c r="AF26" s="109"/>
      <c r="AG26" s="109" t="n">
        <v>10</v>
      </c>
      <c r="AH26" s="109"/>
      <c r="AI26" s="109"/>
      <c r="AJ26" s="109"/>
      <c r="AK26" s="109"/>
      <c r="AL26" s="109"/>
      <c r="AM26" s="109"/>
      <c r="AN26" s="109"/>
      <c r="AO26" s="109"/>
      <c r="AP26" s="109"/>
      <c r="AQ26" s="109"/>
      <c r="AR26" s="109"/>
      <c r="AS26" s="109" t="n">
        <v>36</v>
      </c>
      <c r="AT26" s="109" t="n">
        <v>36</v>
      </c>
      <c r="AU26" s="109" t="n">
        <v>35.8181818181818</v>
      </c>
      <c r="AV26" s="109" t="n">
        <v>0</v>
      </c>
      <c r="AW26" s="109" t="n">
        <v>0.18181818181818</v>
      </c>
      <c r="AX26" s="109" t="n">
        <v>3.81818181818182</v>
      </c>
      <c r="AY26" s="109" t="n">
        <v>5.45454545454545</v>
      </c>
      <c r="AZ26" s="109" t="n">
        <v>3.78512396694215</v>
      </c>
      <c r="BA26" s="109"/>
      <c r="BB26" s="109"/>
      <c r="BC26" s="109"/>
      <c r="BD26" s="109"/>
      <c r="BE26" s="109"/>
      <c r="BF26" s="109"/>
      <c r="BG26" s="109"/>
      <c r="BH26" s="109"/>
    </row>
    <row r="27">
      <c r="A27" s="113" t="n">
        <v>25</v>
      </c>
      <c r="B27" s="113" t="s">
        <v>814</v>
      </c>
      <c r="C27" s="113" t="s">
        <v>815</v>
      </c>
      <c r="D27" s="109"/>
      <c r="E27" s="109" t="str">
        <f>IFERROR(GEOMEAN(F27, G27), MAX(F27, G27))</f>
      </c>
      <c r="F27" s="109" t="str">
        <f>MAX(AZ27)</f>
      </c>
      <c r="G27" s="109" t="str">
        <f>MAX(AY27)</f>
      </c>
      <c r="H27" s="109"/>
      <c r="I27" s="109" t="n">
        <v>3</v>
      </c>
      <c r="J27" s="109" t="n">
        <v>4</v>
      </c>
      <c r="K27" s="109" t="n">
        <v>3</v>
      </c>
      <c r="L27" s="109"/>
      <c r="M27" s="109" t="n">
        <v>1.3</v>
      </c>
      <c r="N27" s="109"/>
      <c r="O27" s="109" t="n">
        <v>0</v>
      </c>
      <c r="P27" s="109" t="n">
        <v>3.33333333333333</v>
      </c>
      <c r="Q27" s="109" t="n">
        <v>0.65</v>
      </c>
      <c r="R27" s="109" t="n">
        <v>1.99166666666667</v>
      </c>
      <c r="S27" s="109" t="n">
        <v>0.787992495309567</v>
      </c>
      <c r="T27" s="109"/>
      <c r="U27" s="109"/>
      <c r="V27" s="109"/>
      <c r="W27" s="109"/>
      <c r="X27" s="109"/>
      <c r="Y27" s="109"/>
      <c r="Z27" s="109" t="s">
        <v>1713</v>
      </c>
      <c r="AA27" s="109" t="s">
        <v>620</v>
      </c>
      <c r="AB27" s="109" t="s">
        <v>1704</v>
      </c>
      <c r="AC27" s="109" t="n">
        <v>-2.6</v>
      </c>
      <c r="AD27" s="109"/>
      <c r="AE27" s="109" t="n">
        <v>5.2</v>
      </c>
      <c r="AF27" s="109"/>
      <c r="AG27" s="109" t="n">
        <v>3.502</v>
      </c>
      <c r="AH27" s="109"/>
      <c r="AI27" s="109"/>
      <c r="AJ27" s="109"/>
      <c r="AK27" s="109"/>
      <c r="AL27" s="109"/>
      <c r="AM27" s="109"/>
      <c r="AN27" s="109"/>
      <c r="AO27" s="109"/>
      <c r="AP27" s="109"/>
      <c r="AQ27" s="109"/>
      <c r="AR27" s="109"/>
      <c r="AS27" s="109" t="n">
        <v>26</v>
      </c>
      <c r="AT27" s="109" t="n">
        <v>26</v>
      </c>
      <c r="AU27" s="109" t="n">
        <v>28.3636363636364</v>
      </c>
      <c r="AV27" s="109" t="n">
        <v>0</v>
      </c>
      <c r="AW27" s="109" t="n">
        <v>-2.36363636363636</v>
      </c>
      <c r="AX27" s="109" t="n">
        <v>2</v>
      </c>
      <c r="AY27" s="109" t="n">
        <v>0</v>
      </c>
      <c r="AZ27" s="109" t="n">
        <v>2.4297520661157</v>
      </c>
      <c r="BA27" s="109"/>
      <c r="BB27" s="109"/>
      <c r="BC27" s="109"/>
      <c r="BD27" s="109"/>
      <c r="BE27" s="109"/>
      <c r="BF27" s="109"/>
      <c r="BG27" s="109"/>
      <c r="BH27" s="109"/>
    </row>
    <row r="28">
      <c r="A28" s="113" t="n">
        <v>26</v>
      </c>
      <c r="B28" s="113" t="s">
        <v>821</v>
      </c>
      <c r="C28" s="113" t="s">
        <v>822</v>
      </c>
      <c r="D28" s="109"/>
      <c r="E28" s="109" t="str">
        <f>IFERROR(GEOMEAN(F28, G28), MAX(F28, G28))</f>
      </c>
      <c r="F28" s="109" t="str">
        <f>MAX(AZ28)</f>
      </c>
      <c r="G28" s="109" t="str">
        <f>MAX(AY28)</f>
      </c>
      <c r="H28" s="109"/>
      <c r="I28" s="109"/>
      <c r="J28" s="109"/>
      <c r="K28" s="109"/>
      <c r="L28" s="109" t="n">
        <v>0</v>
      </c>
      <c r="M28" s="109" t="n">
        <v>1.3</v>
      </c>
      <c r="N28" s="109" t="n">
        <v>5</v>
      </c>
      <c r="O28" s="109" t="n">
        <v>2.9</v>
      </c>
      <c r="P28" s="109"/>
      <c r="Q28" s="109" t="n">
        <v>2.3</v>
      </c>
      <c r="R28" s="109" t="n">
        <v>2.3</v>
      </c>
      <c r="S28" s="109" t="n">
        <v>2.17636022514071</v>
      </c>
      <c r="T28" s="109" t="n">
        <v>6.3</v>
      </c>
      <c r="U28" s="109" t="n">
        <v>3.8</v>
      </c>
      <c r="V28" s="109" t="n">
        <v>3.9</v>
      </c>
      <c r="W28" s="109" t="n">
        <v>1.5</v>
      </c>
      <c r="X28" s="109" t="n">
        <v>1.8</v>
      </c>
      <c r="Y28" s="109" t="n">
        <v>-2.4</v>
      </c>
      <c r="Z28" s="109" t="s">
        <v>1686</v>
      </c>
      <c r="AA28" s="109" t="s">
        <v>1703</v>
      </c>
      <c r="AB28" s="109" t="s">
        <v>939</v>
      </c>
      <c r="AC28" s="109" t="n">
        <v>-2.6</v>
      </c>
      <c r="AD28" s="109" t="n">
        <v>4.8</v>
      </c>
      <c r="AE28" s="109" t="n">
        <v>5.2</v>
      </c>
      <c r="AF28" s="109" t="n">
        <v>10</v>
      </c>
      <c r="AG28" s="109" t="n">
        <v>10</v>
      </c>
      <c r="AH28" s="109"/>
      <c r="AI28" s="109"/>
      <c r="AJ28" s="109"/>
      <c r="AK28" s="109"/>
      <c r="AL28" s="109"/>
      <c r="AM28" s="109"/>
      <c r="AN28" s="109"/>
      <c r="AO28" s="109"/>
      <c r="AP28" s="109"/>
      <c r="AQ28" s="109"/>
      <c r="AR28" s="109"/>
      <c r="AS28" s="109" t="n">
        <v>38</v>
      </c>
      <c r="AT28" s="109" t="n">
        <v>38</v>
      </c>
      <c r="AU28" s="109" t="n">
        <v>37.2727272727273</v>
      </c>
      <c r="AV28" s="109" t="n">
        <v>0</v>
      </c>
      <c r="AW28" s="109" t="n">
        <v>0.727272727272727</v>
      </c>
      <c r="AX28" s="109" t="n">
        <v>4.18181818181818</v>
      </c>
      <c r="AY28" s="109" t="n">
        <v>6.81818181818182</v>
      </c>
      <c r="AZ28" s="109" t="n">
        <v>4.0495867768595</v>
      </c>
      <c r="BA28" s="109"/>
      <c r="BB28" s="109"/>
      <c r="BC28" s="109"/>
      <c r="BD28" s="109"/>
      <c r="BE28" s="109"/>
      <c r="BF28" s="109"/>
      <c r="BG28" s="109"/>
      <c r="BH28" s="109"/>
    </row>
    <row r="29">
      <c r="A29" s="113" t="n">
        <v>27</v>
      </c>
      <c r="B29" s="113" t="s">
        <v>826</v>
      </c>
      <c r="C29" s="113" t="s">
        <v>827</v>
      </c>
      <c r="D29" s="109"/>
      <c r="E29" s="109" t="str">
        <f>IFERROR(GEOMEAN(F29, G29), MAX(F29, G29))</f>
      </c>
      <c r="F29" s="109" t="str">
        <f>MAX(AZ29)</f>
      </c>
      <c r="G29" s="109" t="str">
        <f>MAX(AY29)</f>
      </c>
      <c r="H29" s="109"/>
      <c r="I29" s="109" t="n">
        <v>4</v>
      </c>
      <c r="J29" s="109" t="n">
        <v>4</v>
      </c>
      <c r="K29" s="109" t="n">
        <v>4</v>
      </c>
      <c r="L29" s="109" t="n">
        <v>0</v>
      </c>
      <c r="M29" s="109" t="n">
        <v>1.5</v>
      </c>
      <c r="N29" s="109" t="n">
        <v>0</v>
      </c>
      <c r="O29" s="109" t="n">
        <v>1.9</v>
      </c>
      <c r="P29" s="109" t="n">
        <v>4</v>
      </c>
      <c r="Q29" s="109" t="n">
        <v>0.85</v>
      </c>
      <c r="R29" s="109" t="n">
        <v>2.425</v>
      </c>
      <c r="S29" s="109" t="n">
        <v>2.73921200750469</v>
      </c>
      <c r="T29" s="109" t="n">
        <v>2.9</v>
      </c>
      <c r="U29" s="109" t="n">
        <v>4.5</v>
      </c>
      <c r="V29" s="109" t="n">
        <v>3.5</v>
      </c>
      <c r="W29" s="109" t="n">
        <v>-9.1</v>
      </c>
      <c r="X29" s="109" t="n">
        <v>4.2</v>
      </c>
      <c r="Y29" s="109" t="n">
        <v>-12.6</v>
      </c>
      <c r="Z29" s="109" t="s">
        <v>1673</v>
      </c>
      <c r="AA29" s="109" t="s">
        <v>1714</v>
      </c>
      <c r="AB29" s="109" t="s">
        <v>1715</v>
      </c>
      <c r="AC29" s="109" t="n">
        <v>-8.4</v>
      </c>
      <c r="AD29" s="109" t="n">
        <v>10</v>
      </c>
      <c r="AE29" s="109" t="n">
        <v>10</v>
      </c>
      <c r="AF29" s="109" t="n">
        <v>9.4</v>
      </c>
      <c r="AG29" s="109" t="n">
        <v>9.75133333333333</v>
      </c>
      <c r="AH29" s="109"/>
      <c r="AI29" s="109"/>
      <c r="AJ29" s="109"/>
      <c r="AK29" s="109"/>
      <c r="AL29" s="109"/>
      <c r="AM29" s="109"/>
      <c r="AN29" s="109"/>
      <c r="AO29" s="109"/>
      <c r="AP29" s="109"/>
      <c r="AQ29" s="109"/>
      <c r="AR29" s="109"/>
      <c r="AS29" s="109" t="n">
        <v>32</v>
      </c>
      <c r="AT29" s="109" t="n">
        <v>33</v>
      </c>
      <c r="AU29" s="109" t="n">
        <v>32.4545454545455</v>
      </c>
      <c r="AV29" s="109" t="n">
        <v>-1</v>
      </c>
      <c r="AW29" s="109" t="n">
        <v>-0.454545454545453</v>
      </c>
      <c r="AX29" s="109" t="n">
        <v>3.09090909090909</v>
      </c>
      <c r="AY29" s="109" t="n">
        <v>3.86363636363637</v>
      </c>
      <c r="AZ29" s="109" t="n">
        <v>3.17355371900826</v>
      </c>
      <c r="BA29" s="109" t="n">
        <v>0</v>
      </c>
      <c r="BB29" s="109" t="n">
        <v>0</v>
      </c>
      <c r="BC29" s="109"/>
      <c r="BD29" s="109"/>
      <c r="BE29" s="109"/>
      <c r="BF29" s="109"/>
      <c r="BG29" s="109"/>
      <c r="BH29" s="109"/>
    </row>
    <row r="30">
      <c r="A30" s="113" t="n">
        <v>28</v>
      </c>
      <c r="B30" s="113" t="s">
        <v>832</v>
      </c>
      <c r="C30" s="113" t="s">
        <v>833</v>
      </c>
      <c r="D30" s="109"/>
      <c r="E30" s="109" t="str">
        <f>IFERROR(GEOMEAN(F30, G30), MAX(F30, G30))</f>
      </c>
      <c r="F30" s="109" t="str">
        <f>MAX(AZ30)</f>
      </c>
      <c r="G30" s="109" t="str">
        <f>MAX(AY30)</f>
      </c>
      <c r="H30" s="109"/>
      <c r="I30" s="109"/>
      <c r="J30" s="109"/>
      <c r="K30" s="109" t="n">
        <v>3</v>
      </c>
      <c r="L30" s="109"/>
      <c r="M30" s="109"/>
      <c r="N30" s="109"/>
      <c r="O30" s="109"/>
      <c r="P30" s="109" t="n">
        <v>3</v>
      </c>
      <c r="Q30" s="109"/>
      <c r="R30" s="109" t="n">
        <v>3</v>
      </c>
      <c r="S30" s="109" t="n">
        <v>5.32833020637899</v>
      </c>
      <c r="T30" s="109" t="n">
        <v>4.5</v>
      </c>
      <c r="U30" s="109" t="n">
        <v>3.7</v>
      </c>
      <c r="V30" s="109" t="n">
        <v>3.1</v>
      </c>
      <c r="W30" s="109" t="n">
        <v>0.8</v>
      </c>
      <c r="X30" s="109" t="n">
        <v>3.5</v>
      </c>
      <c r="Y30" s="109" t="n">
        <v>-2.3</v>
      </c>
      <c r="Z30" s="109" t="s">
        <v>1673</v>
      </c>
      <c r="AA30" s="109" t="s">
        <v>646</v>
      </c>
      <c r="AB30" s="109" t="s">
        <v>1716</v>
      </c>
      <c r="AC30" s="109" t="n">
        <v>-2</v>
      </c>
      <c r="AD30" s="109" t="n">
        <v>4.6</v>
      </c>
      <c r="AE30" s="109" t="n">
        <v>4</v>
      </c>
      <c r="AF30" s="109" t="n">
        <v>3.6</v>
      </c>
      <c r="AG30" s="109" t="n">
        <v>4.022</v>
      </c>
      <c r="AH30" s="109"/>
      <c r="AI30" s="109"/>
      <c r="AJ30" s="109"/>
      <c r="AK30" s="109"/>
      <c r="AL30" s="109"/>
      <c r="AM30" s="109"/>
      <c r="AN30" s="109"/>
      <c r="AO30" s="109"/>
      <c r="AP30" s="109"/>
      <c r="AQ30" s="109"/>
      <c r="AR30" s="109"/>
      <c r="AS30" s="109" t="n">
        <v>72</v>
      </c>
      <c r="AT30" s="109" t="n">
        <v>72</v>
      </c>
      <c r="AU30" s="109" t="n">
        <v>71.6363636363636</v>
      </c>
      <c r="AV30" s="109" t="n">
        <v>0</v>
      </c>
      <c r="AW30" s="109" t="n">
        <v>0.36363636363636</v>
      </c>
      <c r="AX30" s="109" t="n">
        <v>10</v>
      </c>
      <c r="AY30" s="109" t="n">
        <v>5.9090909090909</v>
      </c>
      <c r="AZ30" s="109" t="n">
        <v>10</v>
      </c>
      <c r="BA30" s="109"/>
      <c r="BB30" s="109"/>
      <c r="BC30" s="109"/>
      <c r="BD30" s="109"/>
      <c r="BE30" s="109"/>
      <c r="BF30" s="109"/>
      <c r="BG30" s="109"/>
      <c r="BH30" s="109"/>
    </row>
    <row r="31">
      <c r="A31" s="113" t="n">
        <v>29</v>
      </c>
      <c r="B31" s="113" t="s">
        <v>839</v>
      </c>
      <c r="C31" s="113" t="s">
        <v>840</v>
      </c>
      <c r="D31" s="109"/>
      <c r="E31" s="109" t="str">
        <f>IFERROR(GEOMEAN(F31, G31), MAX(F31, G31))</f>
      </c>
      <c r="F31" s="109" t="str">
        <f>MAX(AZ31)</f>
      </c>
      <c r="G31" s="109" t="str">
        <f>MAX(AY31)</f>
      </c>
      <c r="H31" s="109"/>
      <c r="I31" s="109" t="n">
        <v>3</v>
      </c>
      <c r="J31" s="109" t="n">
        <v>3</v>
      </c>
      <c r="K31" s="109" t="n">
        <v>3</v>
      </c>
      <c r="L31" s="109" t="n">
        <v>0</v>
      </c>
      <c r="M31" s="109" t="n">
        <v>0.2</v>
      </c>
      <c r="N31" s="109"/>
      <c r="O31" s="109" t="n">
        <v>3.9</v>
      </c>
      <c r="P31" s="109" t="n">
        <v>3</v>
      </c>
      <c r="Q31" s="109" t="n">
        <v>1.36666666666667</v>
      </c>
      <c r="R31" s="109" t="n">
        <v>2.18333333333333</v>
      </c>
      <c r="S31" s="109" t="n">
        <v>1.65103189493433</v>
      </c>
      <c r="T31" s="109"/>
      <c r="U31" s="109"/>
      <c r="V31" s="109"/>
      <c r="W31" s="109"/>
      <c r="X31" s="109"/>
      <c r="Y31" s="109"/>
      <c r="Z31" s="109" t="s">
        <v>1690</v>
      </c>
      <c r="AA31" s="109" t="s">
        <v>1717</v>
      </c>
      <c r="AB31" s="109" t="s">
        <v>1693</v>
      </c>
      <c r="AC31" s="109" t="n">
        <v>-7.8</v>
      </c>
      <c r="AD31" s="109"/>
      <c r="AE31" s="109" t="n">
        <v>10</v>
      </c>
      <c r="AF31" s="109"/>
      <c r="AG31" s="109" t="n">
        <v>8.094</v>
      </c>
      <c r="AH31" s="109"/>
      <c r="AI31" s="109"/>
      <c r="AJ31" s="109"/>
      <c r="AK31" s="109"/>
      <c r="AL31" s="109"/>
      <c r="AM31" s="109"/>
      <c r="AN31" s="109"/>
      <c r="AO31" s="109"/>
      <c r="AP31" s="109"/>
      <c r="AQ31" s="109"/>
      <c r="AR31" s="109"/>
      <c r="AS31" s="109" t="n">
        <v>17</v>
      </c>
      <c r="AT31" s="109" t="n">
        <v>17</v>
      </c>
      <c r="AU31" s="109" t="n">
        <v>16.9090909090909</v>
      </c>
      <c r="AV31" s="109" t="n">
        <v>0</v>
      </c>
      <c r="AW31" s="109" t="n">
        <v>0.0909090909090899</v>
      </c>
      <c r="AX31" s="109" t="n">
        <v>0.363636363636363</v>
      </c>
      <c r="AY31" s="109" t="n">
        <v>5.22727272727272</v>
      </c>
      <c r="AZ31" s="109" t="n">
        <v>0.347107438016529</v>
      </c>
      <c r="BA31" s="109"/>
      <c r="BB31" s="109"/>
      <c r="BC31" s="109"/>
      <c r="BD31" s="109"/>
      <c r="BE31" s="109"/>
      <c r="BF31" s="109"/>
      <c r="BG31" s="109"/>
      <c r="BH31" s="109"/>
    </row>
    <row r="32">
      <c r="A32" s="113" t="n">
        <v>30</v>
      </c>
      <c r="B32" s="113" t="s">
        <v>845</v>
      </c>
      <c r="C32" s="113" t="s">
        <v>846</v>
      </c>
      <c r="D32" s="109"/>
      <c r="E32" s="109" t="str">
        <f>IFERROR(GEOMEAN(F32, G32), MAX(F32, G32))</f>
      </c>
      <c r="F32" s="109" t="str">
        <f>MAX(AZ32)</f>
      </c>
      <c r="G32" s="109" t="str">
        <f>MAX(AY32)</f>
      </c>
      <c r="H32" s="109"/>
      <c r="I32" s="109" t="n">
        <v>0</v>
      </c>
      <c r="J32" s="109" t="n">
        <v>3</v>
      </c>
      <c r="K32" s="109" t="n">
        <v>3</v>
      </c>
      <c r="L32" s="109" t="n">
        <v>0</v>
      </c>
      <c r="M32" s="109" t="n">
        <v>2.3</v>
      </c>
      <c r="N32" s="109"/>
      <c r="O32" s="109" t="n">
        <v>2.4</v>
      </c>
      <c r="P32" s="109" t="n">
        <v>2</v>
      </c>
      <c r="Q32" s="109" t="n">
        <v>1.56666666666667</v>
      </c>
      <c r="R32" s="109" t="n">
        <v>1.78333333333333</v>
      </c>
      <c r="S32" s="109" t="n">
        <v>0</v>
      </c>
      <c r="T32" s="109"/>
      <c r="U32" s="109"/>
      <c r="V32" s="109"/>
      <c r="W32" s="109"/>
      <c r="X32" s="109"/>
      <c r="Y32" s="109"/>
      <c r="Z32" s="109" t="s">
        <v>1194</v>
      </c>
      <c r="AA32" s="109" t="s">
        <v>1706</v>
      </c>
      <c r="AB32" s="109" t="s">
        <v>749</v>
      </c>
      <c r="AC32" s="109" t="n">
        <v>-6.9</v>
      </c>
      <c r="AD32" s="109"/>
      <c r="AE32" s="109" t="n">
        <v>10</v>
      </c>
      <c r="AF32" s="109"/>
      <c r="AG32" s="109" t="n">
        <v>6.86933333333333</v>
      </c>
      <c r="AH32" s="109"/>
      <c r="AI32" s="109"/>
      <c r="AJ32" s="109"/>
      <c r="AK32" s="109"/>
      <c r="AL32" s="109"/>
      <c r="AM32" s="109"/>
      <c r="AN32" s="109"/>
      <c r="AO32" s="109"/>
      <c r="AP32" s="109"/>
      <c r="AQ32" s="109"/>
      <c r="AR32" s="109"/>
      <c r="AS32" s="109" t="n">
        <v>10</v>
      </c>
      <c r="AT32" s="109" t="n">
        <v>13</v>
      </c>
      <c r="AU32" s="109" t="n">
        <v>12.2727272727273</v>
      </c>
      <c r="AV32" s="109" t="n">
        <v>-3</v>
      </c>
      <c r="AW32" s="109" t="n">
        <v>-2.27272727272727</v>
      </c>
      <c r="AX32" s="109" t="n">
        <v>0</v>
      </c>
      <c r="AY32" s="109" t="n">
        <v>0</v>
      </c>
      <c r="AZ32" s="109" t="n">
        <v>0</v>
      </c>
      <c r="BA32" s="109"/>
      <c r="BB32" s="109"/>
      <c r="BC32" s="109"/>
      <c r="BD32" s="109"/>
      <c r="BE32" s="109"/>
      <c r="BF32" s="109"/>
      <c r="BG32" s="109"/>
      <c r="BH32" s="109"/>
    </row>
    <row r="33">
      <c r="A33" s="113" t="n">
        <v>31</v>
      </c>
      <c r="B33" s="113" t="s">
        <v>850</v>
      </c>
      <c r="C33" s="113" t="s">
        <v>851</v>
      </c>
      <c r="D33" s="109"/>
      <c r="E33" s="109" t="str">
        <f>IFERROR(GEOMEAN(F33, G33), MAX(F33, G33))</f>
      </c>
      <c r="F33" s="109" t="str">
        <f>MAX(AZ33)</f>
      </c>
      <c r="G33" s="109" t="str">
        <f>MAX(AY33)</f>
      </c>
      <c r="H33" s="109"/>
      <c r="I33" s="109" t="n">
        <v>4</v>
      </c>
      <c r="J33" s="109" t="n">
        <v>3</v>
      </c>
      <c r="K33" s="109" t="n">
        <v>4</v>
      </c>
      <c r="L33" s="109" t="n">
        <v>0</v>
      </c>
      <c r="M33" s="109" t="n">
        <v>0.8</v>
      </c>
      <c r="N33" s="109" t="n">
        <v>0</v>
      </c>
      <c r="O33" s="109" t="n">
        <v>3.8</v>
      </c>
      <c r="P33" s="109" t="n">
        <v>3.66666666666667</v>
      </c>
      <c r="Q33" s="109" t="n">
        <v>1.15</v>
      </c>
      <c r="R33" s="109" t="n">
        <v>2.40833333333333</v>
      </c>
      <c r="S33" s="109" t="n">
        <v>2.66416510318949</v>
      </c>
      <c r="T33" s="109" t="n">
        <v>1.2</v>
      </c>
      <c r="U33" s="109" t="n">
        <v>3.9</v>
      </c>
      <c r="V33" s="109" t="n">
        <v>1.1</v>
      </c>
      <c r="W33" s="109" t="n">
        <v>-4.3</v>
      </c>
      <c r="X33" s="109" t="n">
        <v>3.1</v>
      </c>
      <c r="Y33" s="109" t="n">
        <v>-5.4</v>
      </c>
      <c r="Z33" s="109" t="s">
        <v>1313</v>
      </c>
      <c r="AA33" s="109" t="s">
        <v>1718</v>
      </c>
      <c r="AB33" s="109" t="s">
        <v>1686</v>
      </c>
      <c r="AC33" s="109" t="n">
        <v>-5.6</v>
      </c>
      <c r="AD33" s="109" t="n">
        <v>10</v>
      </c>
      <c r="AE33" s="109" t="n">
        <v>10</v>
      </c>
      <c r="AF33" s="109" t="n">
        <v>7.53333333333333</v>
      </c>
      <c r="AG33" s="109" t="n">
        <v>7.334</v>
      </c>
      <c r="AH33" s="109" t="n">
        <v>0</v>
      </c>
      <c r="AI33" s="109" t="n">
        <v>0</v>
      </c>
      <c r="AJ33" s="109" t="n">
        <v>0.5</v>
      </c>
      <c r="AK33" s="109" t="n">
        <v>0</v>
      </c>
      <c r="AL33" s="109" t="n">
        <v>0</v>
      </c>
      <c r="AM33" s="109" t="n">
        <v>1</v>
      </c>
      <c r="AN33" s="109" t="n">
        <v>1</v>
      </c>
      <c r="AO33" s="109" t="n">
        <v>0</v>
      </c>
      <c r="AP33" s="109" t="n">
        <v>0</v>
      </c>
      <c r="AQ33" s="109" t="n">
        <v>1.5</v>
      </c>
      <c r="AR33" s="109" t="n">
        <v>7.14285714285714</v>
      </c>
      <c r="AS33" s="109" t="n">
        <v>25</v>
      </c>
      <c r="AT33" s="109" t="n">
        <v>25</v>
      </c>
      <c r="AU33" s="109" t="n">
        <v>25</v>
      </c>
      <c r="AV33" s="109" t="n">
        <v>0</v>
      </c>
      <c r="AW33" s="109" t="n">
        <v>0</v>
      </c>
      <c r="AX33" s="109" t="n">
        <v>1.81818181818182</v>
      </c>
      <c r="AY33" s="109" t="n">
        <v>5</v>
      </c>
      <c r="AZ33" s="109" t="n">
        <v>1.81818181818182</v>
      </c>
      <c r="BA33" s="109" t="n">
        <v>0.071</v>
      </c>
      <c r="BB33" s="109" t="n">
        <v>3.55</v>
      </c>
      <c r="BC33" s="109"/>
      <c r="BD33" s="109"/>
      <c r="BE33" s="109"/>
      <c r="BF33" s="109"/>
      <c r="BG33" s="109"/>
      <c r="BH33" s="109"/>
    </row>
    <row r="34">
      <c r="A34" s="113" t="n">
        <v>32</v>
      </c>
      <c r="B34" s="113" t="s">
        <v>856</v>
      </c>
      <c r="C34" s="113" t="s">
        <v>857</v>
      </c>
      <c r="D34" s="109"/>
      <c r="E34" s="109" t="str">
        <f>IFERROR(GEOMEAN(F34, G34), MAX(F34, G34))</f>
      </c>
      <c r="F34" s="109" t="str">
        <f>MAX(AZ34)</f>
      </c>
      <c r="G34" s="109" t="str">
        <f>MAX(AY34)</f>
      </c>
      <c r="H34" s="109"/>
      <c r="I34" s="109" t="n">
        <v>4</v>
      </c>
      <c r="J34" s="109" t="n">
        <v>3</v>
      </c>
      <c r="K34" s="109" t="n">
        <v>4</v>
      </c>
      <c r="L34" s="109" t="n">
        <v>0</v>
      </c>
      <c r="M34" s="109" t="n">
        <v>2.4</v>
      </c>
      <c r="N34" s="109"/>
      <c r="O34" s="109" t="n">
        <v>1.2</v>
      </c>
      <c r="P34" s="109" t="n">
        <v>3.66666666666667</v>
      </c>
      <c r="Q34" s="109" t="n">
        <v>1.2</v>
      </c>
      <c r="R34" s="109" t="n">
        <v>2.43333333333333</v>
      </c>
      <c r="S34" s="109" t="n">
        <v>2.77673545966229</v>
      </c>
      <c r="T34" s="109" t="n">
        <v>6.8</v>
      </c>
      <c r="U34" s="109" t="n">
        <v>6.6</v>
      </c>
      <c r="V34" s="109" t="n">
        <v>6.1</v>
      </c>
      <c r="W34" s="109" t="n">
        <v>1</v>
      </c>
      <c r="X34" s="109" t="n">
        <v>6.9</v>
      </c>
      <c r="Y34" s="109" t="n">
        <v>-5.1</v>
      </c>
      <c r="Z34" s="109" t="s">
        <v>1082</v>
      </c>
      <c r="AA34" s="109" t="s">
        <v>1705</v>
      </c>
      <c r="AB34" s="109" t="s">
        <v>1719</v>
      </c>
      <c r="AC34" s="109" t="n">
        <v>-4.9</v>
      </c>
      <c r="AD34" s="109" t="n">
        <v>10</v>
      </c>
      <c r="AE34" s="109" t="n">
        <v>9.8</v>
      </c>
      <c r="AF34" s="109" t="n">
        <v>2</v>
      </c>
      <c r="AG34" s="109" t="n">
        <v>2.09933333333333</v>
      </c>
      <c r="AH34" s="109" t="n">
        <v>0</v>
      </c>
      <c r="AI34" s="109" t="n">
        <v>0</v>
      </c>
      <c r="AJ34" s="109" t="n">
        <v>0.5</v>
      </c>
      <c r="AK34" s="109" t="n">
        <v>1</v>
      </c>
      <c r="AL34" s="109" t="n">
        <v>0</v>
      </c>
      <c r="AM34" s="109" t="n">
        <v>0</v>
      </c>
      <c r="AN34" s="109" t="n">
        <v>0</v>
      </c>
      <c r="AO34" s="109" t="n">
        <v>0</v>
      </c>
      <c r="AP34" s="109" t="n">
        <v>0</v>
      </c>
      <c r="AQ34" s="109" t="n">
        <v>1.5</v>
      </c>
      <c r="AR34" s="109" t="n">
        <v>7.14285714285714</v>
      </c>
      <c r="AS34" s="109" t="n">
        <v>40</v>
      </c>
      <c r="AT34" s="109" t="n">
        <v>43</v>
      </c>
      <c r="AU34" s="109" t="n">
        <v>44.8181818181818</v>
      </c>
      <c r="AV34" s="109" t="n">
        <v>-3</v>
      </c>
      <c r="AW34" s="109" t="n">
        <v>-4.81818181818182</v>
      </c>
      <c r="AX34" s="109" t="n">
        <v>4.54545454545455</v>
      </c>
      <c r="AY34" s="109" t="n">
        <v>0</v>
      </c>
      <c r="AZ34" s="109" t="n">
        <v>5.42148760330579</v>
      </c>
      <c r="BA34" s="109" t="n">
        <v>0.11</v>
      </c>
      <c r="BB34" s="109" t="n">
        <v>5.5</v>
      </c>
      <c r="BC34" s="109"/>
      <c r="BD34" s="109"/>
      <c r="BE34" s="109"/>
      <c r="BF34" s="109"/>
      <c r="BG34" s="109"/>
      <c r="BH34" s="109"/>
    </row>
    <row r="35">
      <c r="A35" s="113" t="n">
        <v>33</v>
      </c>
      <c r="B35" s="113" t="s">
        <v>862</v>
      </c>
      <c r="C35" s="113" t="s">
        <v>863</v>
      </c>
      <c r="D35" s="109"/>
      <c r="E35" s="109" t="str">
        <f>IFERROR(GEOMEAN(F35, G35), MAX(F35, G35))</f>
      </c>
      <c r="F35" s="109" t="str">
        <f>MAX(AZ35)</f>
      </c>
      <c r="G35" s="109" t="str">
        <f>MAX(AY35)</f>
      </c>
      <c r="H35" s="109"/>
      <c r="I35" s="109" t="n">
        <v>5</v>
      </c>
      <c r="J35" s="109" t="n">
        <v>5</v>
      </c>
      <c r="K35" s="109" t="n">
        <v>3</v>
      </c>
      <c r="L35" s="109" t="n">
        <v>0</v>
      </c>
      <c r="M35" s="109"/>
      <c r="N35" s="109" t="n">
        <v>4</v>
      </c>
      <c r="O35" s="109" t="n">
        <v>4.2</v>
      </c>
      <c r="P35" s="109" t="n">
        <v>4.33333333333333</v>
      </c>
      <c r="Q35" s="109" t="n">
        <v>2.73333333333333</v>
      </c>
      <c r="R35" s="109" t="n">
        <v>3.53333333333333</v>
      </c>
      <c r="S35" s="109" t="n">
        <v>7.72983114446529</v>
      </c>
      <c r="T35" s="109" t="n">
        <v>7.4</v>
      </c>
      <c r="U35" s="109" t="n">
        <v>6.8</v>
      </c>
      <c r="V35" s="109" t="n">
        <v>6.9</v>
      </c>
      <c r="W35" s="109" t="n">
        <v>2.7</v>
      </c>
      <c r="X35" s="109" t="n">
        <v>8.7</v>
      </c>
      <c r="Y35" s="109" t="n">
        <v>-4.2</v>
      </c>
      <c r="Z35" s="109" t="s">
        <v>870</v>
      </c>
      <c r="AA35" s="109" t="s">
        <v>1703</v>
      </c>
      <c r="AB35" s="109" t="s">
        <v>1341</v>
      </c>
      <c r="AC35" s="109" t="n">
        <v>-4.2</v>
      </c>
      <c r="AD35" s="109" t="n">
        <v>8.4</v>
      </c>
      <c r="AE35" s="109" t="n">
        <v>8.4</v>
      </c>
      <c r="AF35" s="109" t="n">
        <v>2.13333333333333</v>
      </c>
      <c r="AG35" s="109" t="n">
        <v>2.13333333333333</v>
      </c>
      <c r="AH35" s="109"/>
      <c r="AI35" s="109"/>
      <c r="AJ35" s="109"/>
      <c r="AK35" s="109"/>
      <c r="AL35" s="109"/>
      <c r="AM35" s="109"/>
      <c r="AN35" s="109"/>
      <c r="AO35" s="109"/>
      <c r="AP35" s="109"/>
      <c r="AQ35" s="109"/>
      <c r="AR35" s="109"/>
      <c r="AS35" s="109" t="n">
        <v>53</v>
      </c>
      <c r="AT35" s="109" t="n">
        <v>53</v>
      </c>
      <c r="AU35" s="109" t="n">
        <v>53</v>
      </c>
      <c r="AV35" s="109" t="n">
        <v>0</v>
      </c>
      <c r="AW35" s="109" t="n">
        <v>0</v>
      </c>
      <c r="AX35" s="109" t="n">
        <v>6.90909090909091</v>
      </c>
      <c r="AY35" s="109" t="n">
        <v>5</v>
      </c>
      <c r="AZ35" s="109" t="n">
        <v>6.90909090909091</v>
      </c>
      <c r="BA35" s="109" t="n">
        <v>0.16</v>
      </c>
      <c r="BB35" s="109" t="n">
        <v>8</v>
      </c>
      <c r="BC35" s="109"/>
      <c r="BD35" s="109"/>
      <c r="BE35" s="109"/>
      <c r="BF35" s="109"/>
      <c r="BG35" s="109"/>
      <c r="BH35" s="109"/>
    </row>
    <row r="36">
      <c r="A36" s="113" t="n">
        <v>34</v>
      </c>
      <c r="B36" s="113" t="s">
        <v>868</v>
      </c>
      <c r="C36" s="113" t="s">
        <v>869</v>
      </c>
      <c r="D36" s="109"/>
      <c r="E36" s="109" t="str">
        <f>IFERROR(GEOMEAN(F36, G36), MAX(F36, G36))</f>
      </c>
      <c r="F36" s="109" t="str">
        <f>MAX(AZ36)</f>
      </c>
      <c r="G36" s="109" t="str">
        <f>MAX(AY36)</f>
      </c>
      <c r="H36" s="109"/>
      <c r="I36" s="109"/>
      <c r="J36" s="109"/>
      <c r="K36" s="109" t="n">
        <v>3</v>
      </c>
      <c r="L36" s="109" t="n">
        <v>0</v>
      </c>
      <c r="M36" s="109" t="n">
        <v>0.5</v>
      </c>
      <c r="N36" s="109" t="n">
        <v>6</v>
      </c>
      <c r="O36" s="109" t="n">
        <v>4.1</v>
      </c>
      <c r="P36" s="109" t="n">
        <v>3</v>
      </c>
      <c r="Q36" s="109" t="n">
        <v>2.65</v>
      </c>
      <c r="R36" s="109" t="n">
        <v>2.825</v>
      </c>
      <c r="S36" s="109" t="n">
        <v>4.54033771106942</v>
      </c>
      <c r="T36" s="109" t="n">
        <v>3.5</v>
      </c>
      <c r="U36" s="109" t="n">
        <v>4.1</v>
      </c>
      <c r="V36" s="109" t="n">
        <v>3.9</v>
      </c>
      <c r="W36" s="109" t="n">
        <v>-0.2</v>
      </c>
      <c r="X36" s="109" t="n">
        <v>3.4</v>
      </c>
      <c r="Y36" s="109" t="n">
        <v>-4.1</v>
      </c>
      <c r="Z36" s="109" t="s">
        <v>1720</v>
      </c>
      <c r="AA36" s="109" t="s">
        <v>1721</v>
      </c>
      <c r="AB36" s="109" t="s">
        <v>1722</v>
      </c>
      <c r="AC36" s="109" t="n">
        <v>-4.9</v>
      </c>
      <c r="AD36" s="109" t="n">
        <v>8.2</v>
      </c>
      <c r="AE36" s="109" t="n">
        <v>9.8</v>
      </c>
      <c r="AF36" s="109" t="n">
        <v>5</v>
      </c>
      <c r="AG36" s="109" t="n">
        <v>5.17933333333333</v>
      </c>
      <c r="AH36" s="109"/>
      <c r="AI36" s="109"/>
      <c r="AJ36" s="109"/>
      <c r="AK36" s="109"/>
      <c r="AL36" s="109"/>
      <c r="AM36" s="109"/>
      <c r="AN36" s="109"/>
      <c r="AO36" s="109"/>
      <c r="AP36" s="109"/>
      <c r="AQ36" s="109"/>
      <c r="AR36" s="109"/>
      <c r="AS36" s="109" t="n">
        <v>63</v>
      </c>
      <c r="AT36" s="109" t="n">
        <v>63</v>
      </c>
      <c r="AU36" s="109" t="n">
        <v>63.1818181818182</v>
      </c>
      <c r="AV36" s="109" t="n">
        <v>0</v>
      </c>
      <c r="AW36" s="109" t="n">
        <v>-0.18181818181818</v>
      </c>
      <c r="AX36" s="109" t="n">
        <v>8.72727272727273</v>
      </c>
      <c r="AY36" s="109" t="n">
        <v>4.54545454545455</v>
      </c>
      <c r="AZ36" s="109" t="n">
        <v>8.7603305785124</v>
      </c>
      <c r="BA36" s="109"/>
      <c r="BB36" s="109"/>
      <c r="BC36" s="109"/>
      <c r="BD36" s="109"/>
      <c r="BE36" s="109"/>
      <c r="BF36" s="109"/>
      <c r="BG36" s="109"/>
      <c r="BH36" s="109"/>
    </row>
    <row r="37">
      <c r="A37" s="113" t="n">
        <v>35</v>
      </c>
      <c r="B37" s="113" t="s">
        <v>877</v>
      </c>
      <c r="C37" s="113" t="s">
        <v>878</v>
      </c>
      <c r="D37" s="109"/>
      <c r="E37" s="109" t="str">
        <f>IFERROR(GEOMEAN(F37, G37), MAX(F37, G37))</f>
      </c>
      <c r="F37" s="109" t="str">
        <f>MAX(AZ37)</f>
      </c>
      <c r="G37" s="109" t="str">
        <f>MAX(AY37)</f>
      </c>
      <c r="H37" s="109"/>
      <c r="I37" s="109"/>
      <c r="J37" s="109"/>
      <c r="K37" s="109" t="n">
        <v>0</v>
      </c>
      <c r="L37" s="109" t="n">
        <v>0</v>
      </c>
      <c r="M37" s="109" t="n">
        <v>0.1</v>
      </c>
      <c r="N37" s="109"/>
      <c r="O37" s="109" t="n">
        <v>4.8</v>
      </c>
      <c r="P37" s="109" t="n">
        <v>0</v>
      </c>
      <c r="Q37" s="109" t="n">
        <v>1.63333333333333</v>
      </c>
      <c r="R37" s="109" t="n">
        <v>0.816666666666667</v>
      </c>
      <c r="S37" s="109" t="n">
        <v>0</v>
      </c>
      <c r="T37" s="109" t="n">
        <v>3.7</v>
      </c>
      <c r="U37" s="109" t="n">
        <v>5.8</v>
      </c>
      <c r="V37" s="109" t="n">
        <v>4.4</v>
      </c>
      <c r="W37" s="109" t="n">
        <v>-2.2</v>
      </c>
      <c r="X37" s="109" t="n">
        <v>3.5</v>
      </c>
      <c r="Y37" s="109" t="n">
        <v>-6.6</v>
      </c>
      <c r="Z37" s="109" t="s">
        <v>1683</v>
      </c>
      <c r="AA37" s="109" t="s">
        <v>1681</v>
      </c>
      <c r="AB37" s="109" t="s">
        <v>1704</v>
      </c>
      <c r="AC37" s="109" t="n">
        <v>-6.6</v>
      </c>
      <c r="AD37" s="109" t="n">
        <v>10</v>
      </c>
      <c r="AE37" s="109" t="n">
        <v>10</v>
      </c>
      <c r="AF37" s="109" t="n">
        <v>5.8</v>
      </c>
      <c r="AG37" s="109" t="n">
        <v>4.76666666666667</v>
      </c>
      <c r="AH37" s="109"/>
      <c r="AI37" s="109"/>
      <c r="AJ37" s="109"/>
      <c r="AK37" s="109"/>
      <c r="AL37" s="109"/>
      <c r="AM37" s="109"/>
      <c r="AN37" s="109"/>
      <c r="AO37" s="109"/>
      <c r="AP37" s="109"/>
      <c r="AQ37" s="109"/>
      <c r="AR37" s="109"/>
      <c r="AS37" s="109" t="n">
        <v>78</v>
      </c>
      <c r="AT37" s="109" t="n">
        <v>78</v>
      </c>
      <c r="AU37" s="109" t="n">
        <v>77.6363636363636</v>
      </c>
      <c r="AV37" s="109" t="n">
        <v>0</v>
      </c>
      <c r="AW37" s="109" t="n">
        <v>0.36363636363636</v>
      </c>
      <c r="AX37" s="109" t="n">
        <v>10</v>
      </c>
      <c r="AY37" s="109" t="n">
        <v>5.9090909090909</v>
      </c>
      <c r="AZ37" s="109" t="n">
        <v>10</v>
      </c>
      <c r="BA37" s="109"/>
      <c r="BB37" s="109"/>
      <c r="BC37" s="109"/>
      <c r="BD37" s="109"/>
      <c r="BE37" s="109"/>
      <c r="BF37" s="109"/>
      <c r="BG37" s="109"/>
      <c r="BH37" s="109"/>
    </row>
    <row r="38">
      <c r="A38" s="113" t="n">
        <v>36</v>
      </c>
      <c r="B38" s="113" t="s">
        <v>885</v>
      </c>
      <c r="C38" s="113" t="s">
        <v>886</v>
      </c>
      <c r="D38" s="109"/>
      <c r="E38" s="109" t="str">
        <f>IFERROR(GEOMEAN(F38, G38), MAX(F38, G38))</f>
      </c>
      <c r="F38" s="109" t="str">
        <f>MAX(AZ38)</f>
      </c>
      <c r="G38" s="109" t="str">
        <f>MAX(AY38)</f>
      </c>
      <c r="H38" s="109"/>
      <c r="I38" s="109"/>
      <c r="J38" s="109"/>
      <c r="K38" s="109" t="n">
        <v>0</v>
      </c>
      <c r="L38" s="109"/>
      <c r="M38" s="109" t="n">
        <v>0.2</v>
      </c>
      <c r="N38" s="109"/>
      <c r="O38" s="109" t="n">
        <v>6.4</v>
      </c>
      <c r="P38" s="109" t="n">
        <v>0</v>
      </c>
      <c r="Q38" s="109" t="n">
        <v>3.3</v>
      </c>
      <c r="R38" s="109" t="n">
        <v>1.65</v>
      </c>
      <c r="S38" s="109" t="n">
        <v>0</v>
      </c>
      <c r="T38" s="109" t="n">
        <v>-1.8</v>
      </c>
      <c r="U38" s="109" t="n">
        <v>1.6</v>
      </c>
      <c r="V38" s="109" t="n">
        <v>-0.9</v>
      </c>
      <c r="W38" s="109" t="n">
        <v>-6.2</v>
      </c>
      <c r="X38" s="109" t="n">
        <v>-1.1</v>
      </c>
      <c r="Y38" s="109" t="n">
        <v>-5.3</v>
      </c>
      <c r="Z38" s="109" t="s">
        <v>1723</v>
      </c>
      <c r="AA38" s="109" t="s">
        <v>1724</v>
      </c>
      <c r="AB38" s="109" t="s">
        <v>1699</v>
      </c>
      <c r="AC38" s="109" t="n">
        <v>-1.4</v>
      </c>
      <c r="AD38" s="109" t="n">
        <v>10</v>
      </c>
      <c r="AE38" s="109" t="n">
        <v>2.8</v>
      </c>
      <c r="AF38" s="109" t="n">
        <v>10</v>
      </c>
      <c r="AG38" s="109"/>
      <c r="AH38" s="109"/>
      <c r="AI38" s="109"/>
      <c r="AJ38" s="109"/>
      <c r="AK38" s="109"/>
      <c r="AL38" s="109"/>
      <c r="AM38" s="109"/>
      <c r="AN38" s="109"/>
      <c r="AO38" s="109"/>
      <c r="AP38" s="109"/>
      <c r="AQ38" s="109"/>
      <c r="AR38" s="109"/>
      <c r="AS38" s="109" t="n">
        <v>66</v>
      </c>
      <c r="AT38" s="109" t="n">
        <v>66</v>
      </c>
      <c r="AU38" s="109" t="n">
        <v>65.4545454545455</v>
      </c>
      <c r="AV38" s="109" t="n">
        <v>0</v>
      </c>
      <c r="AW38" s="109" t="n">
        <v>0.545454545454547</v>
      </c>
      <c r="AX38" s="109" t="n">
        <v>9.27272727272727</v>
      </c>
      <c r="AY38" s="109" t="n">
        <v>6.36363636363637</v>
      </c>
      <c r="AZ38" s="109" t="n">
        <v>9.17355371900826</v>
      </c>
      <c r="BA38" s="109"/>
      <c r="BB38" s="109"/>
      <c r="BC38" s="109"/>
      <c r="BD38" s="109"/>
      <c r="BE38" s="109"/>
      <c r="BF38" s="109"/>
      <c r="BG38" s="109"/>
      <c r="BH38" s="109"/>
    </row>
    <row r="39">
      <c r="A39" s="113" t="n">
        <v>37</v>
      </c>
      <c r="B39" s="113" t="s">
        <v>890</v>
      </c>
      <c r="C39" s="113" t="s">
        <v>891</v>
      </c>
      <c r="D39" s="109"/>
      <c r="E39" s="109" t="str">
        <f>IFERROR(GEOMEAN(F39, G39), MAX(F39, G39))</f>
      </c>
      <c r="F39" s="109" t="str">
        <f>MAX(AZ39)</f>
      </c>
      <c r="G39" s="109" t="str">
        <f>MAX(AY39)</f>
      </c>
      <c r="H39" s="109"/>
      <c r="I39" s="109" t="n">
        <v>3</v>
      </c>
      <c r="J39" s="109" t="n">
        <v>4</v>
      </c>
      <c r="K39" s="109" t="n">
        <v>3</v>
      </c>
      <c r="L39" s="109" t="n">
        <v>0</v>
      </c>
      <c r="M39" s="109" t="n">
        <v>1.2</v>
      </c>
      <c r="N39" s="109" t="n">
        <v>0</v>
      </c>
      <c r="O39" s="109" t="n">
        <v>4.1</v>
      </c>
      <c r="P39" s="109" t="n">
        <v>3.33333333333333</v>
      </c>
      <c r="Q39" s="109" t="n">
        <v>1.325</v>
      </c>
      <c r="R39" s="109" t="n">
        <v>2.32916666666667</v>
      </c>
      <c r="S39" s="109" t="n">
        <v>2.30769230769231</v>
      </c>
      <c r="T39" s="109" t="n">
        <v>1.4</v>
      </c>
      <c r="U39" s="109" t="n">
        <v>2.5</v>
      </c>
      <c r="V39" s="109" t="n">
        <v>3.3</v>
      </c>
      <c r="W39" s="109" t="n">
        <v>-4.9</v>
      </c>
      <c r="X39" s="109" t="n">
        <v>3.6</v>
      </c>
      <c r="Y39" s="109" t="n">
        <v>-8.2</v>
      </c>
      <c r="Z39" s="109" t="s">
        <v>1680</v>
      </c>
      <c r="AA39" s="109" t="s">
        <v>1725</v>
      </c>
      <c r="AB39" s="109" t="s">
        <v>1720</v>
      </c>
      <c r="AC39" s="109" t="n">
        <v>-5.7</v>
      </c>
      <c r="AD39" s="109" t="n">
        <v>10</v>
      </c>
      <c r="AE39" s="109" t="n">
        <v>10</v>
      </c>
      <c r="AF39" s="109" t="n">
        <v>8.33333333333333</v>
      </c>
      <c r="AG39" s="109" t="n">
        <v>8.788</v>
      </c>
      <c r="AH39" s="109" t="n">
        <v>0</v>
      </c>
      <c r="AI39" s="109" t="n">
        <v>1</v>
      </c>
      <c r="AJ39" s="109" t="n">
        <v>0</v>
      </c>
      <c r="AK39" s="109" t="n">
        <v>0</v>
      </c>
      <c r="AL39" s="109" t="n">
        <v>0</v>
      </c>
      <c r="AM39" s="109" t="n">
        <v>1</v>
      </c>
      <c r="AN39" s="109" t="n">
        <v>1</v>
      </c>
      <c r="AO39" s="109" t="n">
        <v>0</v>
      </c>
      <c r="AP39" s="109" t="n">
        <v>0</v>
      </c>
      <c r="AQ39" s="109" t="n">
        <v>2</v>
      </c>
      <c r="AR39" s="109" t="n">
        <v>9.52380952380952</v>
      </c>
      <c r="AS39" s="109" t="n">
        <v>42</v>
      </c>
      <c r="AT39" s="109" t="n">
        <v>42</v>
      </c>
      <c r="AU39" s="109" t="n">
        <v>43.6363636363636</v>
      </c>
      <c r="AV39" s="109" t="n">
        <v>0</v>
      </c>
      <c r="AW39" s="109" t="n">
        <v>-1.63636363636363</v>
      </c>
      <c r="AX39" s="109" t="n">
        <v>4.90909090909091</v>
      </c>
      <c r="AY39" s="109" t="n">
        <v>0.909090909090917</v>
      </c>
      <c r="AZ39" s="109" t="n">
        <v>5.20661157024793</v>
      </c>
      <c r="BA39" s="109" t="n">
        <v>0.004</v>
      </c>
      <c r="BB39" s="109" t="n">
        <v>0.199999999999999</v>
      </c>
      <c r="BC39" s="109"/>
      <c r="BD39" s="109"/>
      <c r="BE39" s="109"/>
      <c r="BF39" s="109"/>
      <c r="BG39" s="109"/>
      <c r="BH39" s="109"/>
    </row>
    <row r="40">
      <c r="A40" s="113" t="n">
        <v>38</v>
      </c>
      <c r="B40" s="113" t="s">
        <v>898</v>
      </c>
      <c r="C40" s="113" t="s">
        <v>899</v>
      </c>
      <c r="D40" s="109"/>
      <c r="E40" s="109" t="str">
        <f>IFERROR(GEOMEAN(F40, G40), MAX(F40, G40))</f>
      </c>
      <c r="F40" s="109" t="str">
        <f>MAX(AZ40)</f>
      </c>
      <c r="G40" s="109" t="str">
        <f>MAX(AY40)</f>
      </c>
      <c r="H40" s="109"/>
      <c r="I40" s="109"/>
      <c r="J40" s="109"/>
      <c r="K40" s="109" t="n">
        <v>3</v>
      </c>
      <c r="L40" s="109" t="n">
        <v>4</v>
      </c>
      <c r="M40" s="109" t="n">
        <v>1</v>
      </c>
      <c r="N40" s="109"/>
      <c r="O40" s="109" t="n">
        <v>5.1</v>
      </c>
      <c r="P40" s="109" t="n">
        <v>3</v>
      </c>
      <c r="Q40" s="109" t="n">
        <v>3.36666666666667</v>
      </c>
      <c r="R40" s="109" t="n">
        <v>3.18333333333333</v>
      </c>
      <c r="S40" s="109" t="n">
        <v>6.15384615384616</v>
      </c>
      <c r="T40" s="109" t="n">
        <v>3.8</v>
      </c>
      <c r="U40" s="109" t="n">
        <v>3.4</v>
      </c>
      <c r="V40" s="109" t="n">
        <v>1.9</v>
      </c>
      <c r="W40" s="109" t="n">
        <v>-1.4</v>
      </c>
      <c r="X40" s="109" t="n">
        <v>3.2</v>
      </c>
      <c r="Y40" s="109" t="n">
        <v>-3.3</v>
      </c>
      <c r="Z40" s="109" t="s">
        <v>879</v>
      </c>
      <c r="AA40" s="109" t="s">
        <v>1721</v>
      </c>
      <c r="AB40" s="109" t="s">
        <v>1726</v>
      </c>
      <c r="AC40" s="109" t="n">
        <v>-3.1</v>
      </c>
      <c r="AD40" s="109" t="n">
        <v>6.6</v>
      </c>
      <c r="AE40" s="109" t="n">
        <v>6.2</v>
      </c>
      <c r="AF40" s="109" t="n">
        <v>5.2</v>
      </c>
      <c r="AG40" s="109" t="n">
        <v>4.54533333333333</v>
      </c>
      <c r="AH40" s="109"/>
      <c r="AI40" s="109"/>
      <c r="AJ40" s="109"/>
      <c r="AK40" s="109"/>
      <c r="AL40" s="109"/>
      <c r="AM40" s="109"/>
      <c r="AN40" s="109"/>
      <c r="AO40" s="109"/>
      <c r="AP40" s="109"/>
      <c r="AQ40" s="109"/>
      <c r="AR40" s="109"/>
      <c r="AS40" s="109"/>
      <c r="AT40" s="109"/>
      <c r="AU40" s="109"/>
      <c r="AV40" s="109"/>
      <c r="AW40" s="109"/>
      <c r="AX40" s="109"/>
      <c r="AY40" s="109"/>
      <c r="AZ40" s="109"/>
      <c r="BA40" s="109"/>
      <c r="BB40" s="109"/>
      <c r="BC40" s="109"/>
      <c r="BD40" s="109"/>
      <c r="BE40" s="109"/>
      <c r="BF40" s="109"/>
      <c r="BG40" s="109"/>
      <c r="BH40" s="109"/>
    </row>
    <row r="41">
      <c r="A41" s="113" t="n">
        <v>39</v>
      </c>
      <c r="B41" s="113" t="s">
        <v>902</v>
      </c>
      <c r="C41" s="113" t="s">
        <v>903</v>
      </c>
      <c r="D41" s="109"/>
      <c r="E41" s="109" t="str">
        <f>IFERROR(GEOMEAN(F41, G41), MAX(F41, G41))</f>
      </c>
      <c r="F41" s="109" t="str">
        <f>MAX(AZ41)</f>
      </c>
      <c r="G41" s="109" t="str">
        <f>MAX(AY41)</f>
      </c>
      <c r="H41" s="109"/>
      <c r="I41" s="109" t="n">
        <v>4</v>
      </c>
      <c r="J41" s="109" t="n">
        <v>6</v>
      </c>
      <c r="K41" s="109" t="n">
        <v>7</v>
      </c>
      <c r="L41" s="109" t="n">
        <v>4</v>
      </c>
      <c r="M41" s="109" t="n">
        <v>0.9</v>
      </c>
      <c r="N41" s="109" t="n">
        <v>5</v>
      </c>
      <c r="O41" s="109" t="n">
        <v>2.5</v>
      </c>
      <c r="P41" s="109" t="n">
        <v>5.66666666666667</v>
      </c>
      <c r="Q41" s="109" t="n">
        <v>3.1</v>
      </c>
      <c r="R41" s="109" t="n">
        <v>4.38333333333333</v>
      </c>
      <c r="S41" s="109" t="n">
        <v>10</v>
      </c>
      <c r="T41" s="109" t="n">
        <v>3.7</v>
      </c>
      <c r="U41" s="109" t="n">
        <v>5.1</v>
      </c>
      <c r="V41" s="109" t="n">
        <v>5.5</v>
      </c>
      <c r="W41" s="109" t="n">
        <v>-5.5</v>
      </c>
      <c r="X41" s="109" t="n">
        <v>5</v>
      </c>
      <c r="Y41" s="109" t="n">
        <v>-11</v>
      </c>
      <c r="Z41" s="109" t="s">
        <v>1727</v>
      </c>
      <c r="AA41" s="109" t="s">
        <v>1700</v>
      </c>
      <c r="AB41" s="109" t="s">
        <v>1727</v>
      </c>
      <c r="AC41" s="109" t="n">
        <v>-9.5</v>
      </c>
      <c r="AD41" s="109" t="n">
        <v>10</v>
      </c>
      <c r="AE41" s="109" t="n">
        <v>10</v>
      </c>
      <c r="AF41" s="109" t="n">
        <v>10</v>
      </c>
      <c r="AG41" s="109" t="n">
        <v>7.84733333333333</v>
      </c>
      <c r="AH41" s="109"/>
      <c r="AI41" s="109"/>
      <c r="AJ41" s="109"/>
      <c r="AK41" s="109"/>
      <c r="AL41" s="109"/>
      <c r="AM41" s="109"/>
      <c r="AN41" s="109"/>
      <c r="AO41" s="109"/>
      <c r="AP41" s="109"/>
      <c r="AQ41" s="109"/>
      <c r="AR41" s="109"/>
      <c r="AS41" s="109" t="n">
        <v>39</v>
      </c>
      <c r="AT41" s="109" t="n">
        <v>39</v>
      </c>
      <c r="AU41" s="109" t="n">
        <v>39.5454545454545</v>
      </c>
      <c r="AV41" s="109" t="n">
        <v>0</v>
      </c>
      <c r="AW41" s="109" t="n">
        <v>-0.545454545454547</v>
      </c>
      <c r="AX41" s="109" t="n">
        <v>4.36363636363636</v>
      </c>
      <c r="AY41" s="109" t="n">
        <v>3.63636363636363</v>
      </c>
      <c r="AZ41" s="109" t="n">
        <v>4.46280991735537</v>
      </c>
      <c r="BA41" s="109"/>
      <c r="BB41" s="109"/>
      <c r="BC41" s="109"/>
      <c r="BD41" s="109"/>
      <c r="BE41" s="109"/>
      <c r="BF41" s="109"/>
      <c r="BG41" s="109"/>
      <c r="BH41" s="109"/>
    </row>
    <row r="42">
      <c r="A42" s="113" t="n">
        <v>40</v>
      </c>
      <c r="B42" s="113" t="s">
        <v>908</v>
      </c>
      <c r="C42" s="113" t="s">
        <v>909</v>
      </c>
      <c r="D42" s="109"/>
      <c r="E42" s="109" t="str">
        <f>IFERROR(GEOMEAN(F42, G42), MAX(F42, G42))</f>
      </c>
      <c r="F42" s="109" t="str">
        <f>MAX(AZ42)</f>
      </c>
      <c r="G42" s="109" t="str">
        <f>MAX(AY42)</f>
      </c>
      <c r="H42" s="109"/>
      <c r="I42" s="109" t="n">
        <v>4</v>
      </c>
      <c r="J42" s="109" t="n">
        <v>4</v>
      </c>
      <c r="K42" s="109" t="n">
        <v>4</v>
      </c>
      <c r="L42" s="109" t="n">
        <v>0</v>
      </c>
      <c r="M42" s="109" t="n">
        <v>0.6</v>
      </c>
      <c r="N42" s="109" t="n">
        <v>0</v>
      </c>
      <c r="O42" s="109" t="n">
        <v>4.4</v>
      </c>
      <c r="P42" s="109" t="n">
        <v>4</v>
      </c>
      <c r="Q42" s="109" t="n">
        <v>1.25</v>
      </c>
      <c r="R42" s="109" t="n">
        <v>2.625</v>
      </c>
      <c r="S42" s="109" t="n">
        <v>3.63977485928705</v>
      </c>
      <c r="T42" s="109" t="n">
        <v>3.9</v>
      </c>
      <c r="U42" s="109" t="n">
        <v>2.7</v>
      </c>
      <c r="V42" s="109" t="n">
        <v>2.1</v>
      </c>
      <c r="W42" s="109" t="n">
        <v>-3.3</v>
      </c>
      <c r="X42" s="109" t="n">
        <v>3</v>
      </c>
      <c r="Y42" s="109" t="n">
        <v>-5.4</v>
      </c>
      <c r="Z42" s="109" t="s">
        <v>1492</v>
      </c>
      <c r="AA42" s="109" t="s">
        <v>1728</v>
      </c>
      <c r="AB42" s="109" t="s">
        <v>1673</v>
      </c>
      <c r="AC42" s="109" t="n">
        <v>-5.4</v>
      </c>
      <c r="AD42" s="109" t="n">
        <v>10</v>
      </c>
      <c r="AE42" s="109" t="n">
        <v>10</v>
      </c>
      <c r="AF42" s="109" t="n">
        <v>6.53333333333333</v>
      </c>
      <c r="AG42" s="109" t="n">
        <v>6.998</v>
      </c>
      <c r="AH42" s="109" t="n">
        <v>0</v>
      </c>
      <c r="AI42" s="109" t="n">
        <v>1</v>
      </c>
      <c r="AJ42" s="109" t="n">
        <v>0</v>
      </c>
      <c r="AK42" s="109" t="n">
        <v>1</v>
      </c>
      <c r="AL42" s="109" t="n">
        <v>0</v>
      </c>
      <c r="AM42" s="109" t="n">
        <v>1</v>
      </c>
      <c r="AN42" s="109" t="n">
        <v>0.5</v>
      </c>
      <c r="AO42" s="109" t="n">
        <v>0.5</v>
      </c>
      <c r="AP42" s="109" t="n">
        <v>1</v>
      </c>
      <c r="AQ42" s="109" t="n">
        <v>3</v>
      </c>
      <c r="AR42" s="109" t="n">
        <v>10</v>
      </c>
      <c r="AS42" s="109" t="n">
        <v>33</v>
      </c>
      <c r="AT42" s="109" t="n">
        <v>34</v>
      </c>
      <c r="AU42" s="109" t="n">
        <v>32.6363636363636</v>
      </c>
      <c r="AV42" s="109" t="n">
        <v>-1</v>
      </c>
      <c r="AW42" s="109" t="n">
        <v>0.363636363636367</v>
      </c>
      <c r="AX42" s="109" t="n">
        <v>3.27272727272727</v>
      </c>
      <c r="AY42" s="109" t="n">
        <v>5.90909090909092</v>
      </c>
      <c r="AZ42" s="109" t="n">
        <v>3.20661157024793</v>
      </c>
      <c r="BA42" s="109" t="n">
        <v>0.033</v>
      </c>
      <c r="BB42" s="109" t="n">
        <v>1.65</v>
      </c>
      <c r="BC42" s="109"/>
      <c r="BD42" s="109"/>
      <c r="BE42" s="109"/>
      <c r="BF42" s="109"/>
      <c r="BG42" s="109"/>
      <c r="BH42" s="109"/>
    </row>
    <row r="43">
      <c r="A43" s="113" t="n">
        <v>41</v>
      </c>
      <c r="B43" s="113" t="s">
        <v>915</v>
      </c>
      <c r="C43" s="113" t="s">
        <v>916</v>
      </c>
      <c r="D43" s="109"/>
      <c r="E43" s="109" t="str">
        <f>IFERROR(GEOMEAN(F43, G43), MAX(F43, G43))</f>
      </c>
      <c r="F43" s="109" t="str">
        <f>MAX(AZ43)</f>
      </c>
      <c r="G43" s="109" t="str">
        <f>MAX(AY43)</f>
      </c>
      <c r="H43" s="109"/>
      <c r="I43" s="109"/>
      <c r="J43" s="109"/>
      <c r="K43" s="109" t="n">
        <v>4</v>
      </c>
      <c r="L43" s="109"/>
      <c r="M43" s="109"/>
      <c r="N43" s="109"/>
      <c r="O43" s="109"/>
      <c r="P43" s="109" t="n">
        <v>4</v>
      </c>
      <c r="Q43" s="109"/>
      <c r="R43" s="109" t="n">
        <v>4</v>
      </c>
      <c r="S43" s="109" t="n">
        <v>9.83114446529081</v>
      </c>
      <c r="T43" s="109"/>
      <c r="U43" s="109"/>
      <c r="V43" s="109"/>
      <c r="W43" s="109"/>
      <c r="X43" s="109"/>
      <c r="Y43" s="109"/>
      <c r="Z43" s="109"/>
      <c r="AA43" s="109"/>
      <c r="AB43" s="109"/>
      <c r="AC43" s="109"/>
      <c r="AD43" s="109"/>
      <c r="AE43" s="109"/>
      <c r="AF43" s="109"/>
      <c r="AG43" s="109"/>
      <c r="AH43" s="109"/>
      <c r="AI43" s="109"/>
      <c r="AJ43" s="109"/>
      <c r="AK43" s="109"/>
      <c r="AL43" s="109"/>
      <c r="AM43" s="109"/>
      <c r="AN43" s="109"/>
      <c r="AO43" s="109"/>
      <c r="AP43" s="109"/>
      <c r="AQ43" s="109"/>
      <c r="AR43" s="109"/>
      <c r="AS43" s="109" t="n">
        <v>59</v>
      </c>
      <c r="AT43" s="109" t="n">
        <v>59</v>
      </c>
      <c r="AU43" s="109" t="n">
        <v>59.3636363636364</v>
      </c>
      <c r="AV43" s="109" t="n">
        <v>0</v>
      </c>
      <c r="AW43" s="109" t="n">
        <v>-0.363636363636367</v>
      </c>
      <c r="AX43" s="109" t="n">
        <v>8</v>
      </c>
      <c r="AY43" s="109" t="n">
        <v>4.09090909090908</v>
      </c>
      <c r="AZ43" s="109" t="n">
        <v>8.06611570247934</v>
      </c>
      <c r="BA43" s="109"/>
      <c r="BB43" s="109"/>
      <c r="BC43" s="109"/>
      <c r="BD43" s="109"/>
      <c r="BE43" s="109"/>
      <c r="BF43" s="109"/>
      <c r="BG43" s="109"/>
      <c r="BH43" s="109"/>
    </row>
    <row r="44">
      <c r="A44" s="113" t="n">
        <v>42</v>
      </c>
      <c r="B44" s="113" t="s">
        <v>919</v>
      </c>
      <c r="C44" s="113" t="s">
        <v>920</v>
      </c>
      <c r="D44" s="109"/>
      <c r="E44" s="109" t="str">
        <f>IFERROR(GEOMEAN(F44, G44), MAX(F44, G44))</f>
      </c>
      <c r="F44" s="109" t="str">
        <f>MAX(AZ44)</f>
      </c>
      <c r="G44" s="109" t="str">
        <f>MAX(AY44)</f>
      </c>
      <c r="H44" s="109"/>
      <c r="I44" s="109" t="n">
        <v>5</v>
      </c>
      <c r="J44" s="109" t="n">
        <v>4</v>
      </c>
      <c r="K44" s="109" t="n">
        <v>5</v>
      </c>
      <c r="L44" s="109" t="n">
        <v>0</v>
      </c>
      <c r="M44" s="109" t="n">
        <v>0</v>
      </c>
      <c r="N44" s="109"/>
      <c r="O44" s="109" t="n">
        <v>4.6</v>
      </c>
      <c r="P44" s="109" t="n">
        <v>4.66666666666667</v>
      </c>
      <c r="Q44" s="109" t="n">
        <v>1.53333333333333</v>
      </c>
      <c r="R44" s="109" t="n">
        <v>3.1</v>
      </c>
      <c r="S44" s="109" t="n">
        <v>5.77861163227017</v>
      </c>
      <c r="T44" s="109"/>
      <c r="U44" s="109"/>
      <c r="V44" s="109"/>
      <c r="W44" s="109"/>
      <c r="X44" s="109"/>
      <c r="Y44" s="109"/>
      <c r="Z44" s="109" t="s">
        <v>1729</v>
      </c>
      <c r="AA44" s="109" t="s">
        <v>1730</v>
      </c>
      <c r="AB44" s="109" t="s">
        <v>1731</v>
      </c>
      <c r="AC44" s="109" t="n">
        <v>-9.7</v>
      </c>
      <c r="AD44" s="109"/>
      <c r="AE44" s="109" t="n">
        <v>10</v>
      </c>
      <c r="AF44" s="109"/>
      <c r="AG44" s="109" t="n">
        <v>7.62533333333333</v>
      </c>
      <c r="AH44" s="109"/>
      <c r="AI44" s="109"/>
      <c r="AJ44" s="109"/>
      <c r="AK44" s="109"/>
      <c r="AL44" s="109"/>
      <c r="AM44" s="109"/>
      <c r="AN44" s="109"/>
      <c r="AO44" s="109"/>
      <c r="AP44" s="109"/>
      <c r="AQ44" s="109"/>
      <c r="AR44" s="109"/>
      <c r="AS44" s="109" t="n">
        <v>34</v>
      </c>
      <c r="AT44" s="109" t="n">
        <v>34</v>
      </c>
      <c r="AU44" s="109" t="n">
        <v>33.4545454545455</v>
      </c>
      <c r="AV44" s="109" t="n">
        <v>0</v>
      </c>
      <c r="AW44" s="109" t="n">
        <v>0.545454545454547</v>
      </c>
      <c r="AX44" s="109" t="n">
        <v>3.45454545454546</v>
      </c>
      <c r="AY44" s="109" t="n">
        <v>6.36363636363637</v>
      </c>
      <c r="AZ44" s="109" t="n">
        <v>3.35537190082645</v>
      </c>
      <c r="BA44" s="109"/>
      <c r="BB44" s="109"/>
      <c r="BC44" s="109"/>
      <c r="BD44" s="109"/>
      <c r="BE44" s="109"/>
      <c r="BF44" s="109"/>
      <c r="BG44" s="109"/>
      <c r="BH44" s="109"/>
    </row>
    <row r="45">
      <c r="A45" s="113" t="n">
        <v>43</v>
      </c>
      <c r="B45" s="113" t="s">
        <v>926</v>
      </c>
      <c r="C45" s="113" t="s">
        <v>927</v>
      </c>
      <c r="D45" s="109"/>
      <c r="E45" s="109" t="str">
        <f>IFERROR(GEOMEAN(F45, G45), MAX(F45, G45))</f>
      </c>
      <c r="F45" s="109" t="str">
        <f>MAX(AZ45)</f>
      </c>
      <c r="G45" s="109" t="str">
        <f>MAX(AY45)</f>
      </c>
      <c r="H45" s="109"/>
      <c r="I45" s="109" t="n">
        <v>3</v>
      </c>
      <c r="J45" s="109" t="n">
        <v>3</v>
      </c>
      <c r="K45" s="109" t="n">
        <v>3</v>
      </c>
      <c r="L45" s="109" t="n">
        <v>0</v>
      </c>
      <c r="M45" s="109" t="n">
        <v>0.9</v>
      </c>
      <c r="N45" s="109"/>
      <c r="O45" s="109" t="n">
        <v>3.1</v>
      </c>
      <c r="P45" s="109" t="n">
        <v>3</v>
      </c>
      <c r="Q45" s="109" t="n">
        <v>1.33333333333333</v>
      </c>
      <c r="R45" s="109" t="n">
        <v>2.16666666666667</v>
      </c>
      <c r="S45" s="109" t="n">
        <v>1.57598499061914</v>
      </c>
      <c r="T45" s="109"/>
      <c r="U45" s="109"/>
      <c r="V45" s="109"/>
      <c r="W45" s="109"/>
      <c r="X45" s="109"/>
      <c r="Y45" s="109"/>
      <c r="Z45" s="109" t="s">
        <v>1414</v>
      </c>
      <c r="AA45" s="109" t="s">
        <v>1730</v>
      </c>
      <c r="AB45" s="109" t="s">
        <v>1732</v>
      </c>
      <c r="AC45" s="109" t="n">
        <v>-9.1</v>
      </c>
      <c r="AD45" s="109"/>
      <c r="AE45" s="109" t="n">
        <v>10</v>
      </c>
      <c r="AF45" s="109"/>
      <c r="AG45" s="109" t="n">
        <v>7.666</v>
      </c>
      <c r="AH45" s="109"/>
      <c r="AI45" s="109"/>
      <c r="AJ45" s="109"/>
      <c r="AK45" s="109"/>
      <c r="AL45" s="109"/>
      <c r="AM45" s="109"/>
      <c r="AN45" s="109"/>
      <c r="AO45" s="109"/>
      <c r="AP45" s="109"/>
      <c r="AQ45" s="109"/>
      <c r="AR45" s="109"/>
      <c r="AS45" s="109" t="n">
        <v>29</v>
      </c>
      <c r="AT45" s="109" t="n">
        <v>32</v>
      </c>
      <c r="AU45" s="109" t="n">
        <v>31.8181818181818</v>
      </c>
      <c r="AV45" s="109" t="n">
        <v>-3</v>
      </c>
      <c r="AW45" s="109" t="n">
        <v>-2.81818181818182</v>
      </c>
      <c r="AX45" s="109" t="n">
        <v>2.54545454545454</v>
      </c>
      <c r="AY45" s="109" t="n">
        <v>0</v>
      </c>
      <c r="AZ45" s="109" t="n">
        <v>3.05785123966942</v>
      </c>
      <c r="BA45" s="109" t="n">
        <v>0.009</v>
      </c>
      <c r="BB45" s="109" t="n">
        <v>0.450000000000001</v>
      </c>
      <c r="BC45" s="109"/>
      <c r="BD45" s="109"/>
      <c r="BE45" s="109"/>
      <c r="BF45" s="109"/>
      <c r="BG45" s="109"/>
      <c r="BH45" s="109"/>
    </row>
    <row r="46">
      <c r="A46" s="113" t="n">
        <v>44</v>
      </c>
      <c r="B46" s="113" t="s">
        <v>931</v>
      </c>
      <c r="C46" s="113" t="s">
        <v>932</v>
      </c>
      <c r="D46" s="109"/>
      <c r="E46" s="109" t="str">
        <f>IFERROR(GEOMEAN(F46, G46), MAX(F46, G46))</f>
      </c>
      <c r="F46" s="109" t="str">
        <f>MAX(AZ46)</f>
      </c>
      <c r="G46" s="109" t="str">
        <f>MAX(AY46)</f>
      </c>
      <c r="H46" s="109"/>
      <c r="I46" s="109" t="n">
        <v>3</v>
      </c>
      <c r="J46" s="109" t="n">
        <v>3</v>
      </c>
      <c r="K46" s="109" t="n">
        <v>4</v>
      </c>
      <c r="L46" s="109" t="n">
        <v>0</v>
      </c>
      <c r="M46" s="109" t="n">
        <v>0.2</v>
      </c>
      <c r="N46" s="109"/>
      <c r="O46" s="109" t="n">
        <v>2.9</v>
      </c>
      <c r="P46" s="109" t="n">
        <v>3.33333333333333</v>
      </c>
      <c r="Q46" s="109" t="n">
        <v>1.03333333333333</v>
      </c>
      <c r="R46" s="109" t="n">
        <v>2.18333333333333</v>
      </c>
      <c r="S46" s="109" t="n">
        <v>1.65103189493433</v>
      </c>
      <c r="T46" s="109"/>
      <c r="U46" s="109"/>
      <c r="V46" s="109"/>
      <c r="W46" s="109"/>
      <c r="X46" s="109"/>
      <c r="Y46" s="109"/>
      <c r="Z46" s="109" t="s">
        <v>1733</v>
      </c>
      <c r="AA46" s="109" t="s">
        <v>1691</v>
      </c>
      <c r="AB46" s="109" t="s">
        <v>1734</v>
      </c>
      <c r="AC46" s="109" t="n">
        <v>-7.6</v>
      </c>
      <c r="AD46" s="109"/>
      <c r="AE46" s="109" t="n">
        <v>10</v>
      </c>
      <c r="AF46" s="109"/>
      <c r="AG46" s="109" t="n">
        <v>7.322</v>
      </c>
      <c r="AH46" s="109"/>
      <c r="AI46" s="109"/>
      <c r="AJ46" s="109"/>
      <c r="AK46" s="109"/>
      <c r="AL46" s="109"/>
      <c r="AM46" s="109"/>
      <c r="AN46" s="109"/>
      <c r="AO46" s="109"/>
      <c r="AP46" s="109"/>
      <c r="AQ46" s="109"/>
      <c r="AR46" s="109"/>
      <c r="AS46" s="109" t="n">
        <v>18</v>
      </c>
      <c r="AT46" s="109" t="n">
        <v>21</v>
      </c>
      <c r="AU46" s="109" t="n">
        <v>21.6363636363636</v>
      </c>
      <c r="AV46" s="109" t="n">
        <v>-3</v>
      </c>
      <c r="AW46" s="109" t="n">
        <v>-3.63636363636364</v>
      </c>
      <c r="AX46" s="109" t="n">
        <v>0.545454545454545</v>
      </c>
      <c r="AY46" s="109" t="n">
        <v>0</v>
      </c>
      <c r="AZ46" s="109" t="n">
        <v>1.20661157024793</v>
      </c>
      <c r="BA46" s="109"/>
      <c r="BB46" s="109"/>
      <c r="BC46" s="109"/>
      <c r="BD46" s="109"/>
      <c r="BE46" s="109"/>
      <c r="BF46" s="109"/>
      <c r="BG46" s="109"/>
      <c r="BH46" s="109"/>
    </row>
    <row r="47">
      <c r="A47" s="113" t="n">
        <v>45</v>
      </c>
      <c r="B47" s="113" t="s">
        <v>937</v>
      </c>
      <c r="C47" s="113" t="s">
        <v>938</v>
      </c>
      <c r="D47" s="109"/>
      <c r="E47" s="109" t="str">
        <f>IFERROR(GEOMEAN(F47, G47), MAX(F47, G47))</f>
      </c>
      <c r="F47" s="109" t="str">
        <f>MAX(AZ47)</f>
      </c>
      <c r="G47" s="109" t="str">
        <f>MAX(AY47)</f>
      </c>
      <c r="H47" s="109"/>
      <c r="I47" s="109"/>
      <c r="J47" s="109"/>
      <c r="K47" s="109"/>
      <c r="L47" s="109" t="n">
        <v>0</v>
      </c>
      <c r="M47" s="109" t="n">
        <v>0.7</v>
      </c>
      <c r="N47" s="109"/>
      <c r="O47" s="109" t="n">
        <v>3.5</v>
      </c>
      <c r="P47" s="109"/>
      <c r="Q47" s="109" t="n">
        <v>1.4</v>
      </c>
      <c r="R47" s="109" t="n">
        <v>1.4</v>
      </c>
      <c r="S47" s="109" t="n">
        <v>0</v>
      </c>
      <c r="T47" s="109" t="n">
        <v>5.4</v>
      </c>
      <c r="U47" s="109" t="n">
        <v>8.4</v>
      </c>
      <c r="V47" s="109" t="n">
        <v>7.5</v>
      </c>
      <c r="W47" s="109" t="n">
        <v>1.3</v>
      </c>
      <c r="X47" s="109" t="n">
        <v>9.2</v>
      </c>
      <c r="Y47" s="109" t="n">
        <v>-6.2</v>
      </c>
      <c r="Z47" s="109" t="s">
        <v>1732</v>
      </c>
      <c r="AA47" s="109" t="s">
        <v>646</v>
      </c>
      <c r="AB47" s="109" t="s">
        <v>1735</v>
      </c>
      <c r="AC47" s="109" t="n">
        <v>-6.5</v>
      </c>
      <c r="AD47" s="109" t="n">
        <v>10</v>
      </c>
      <c r="AE47" s="109" t="n">
        <v>10</v>
      </c>
      <c r="AF47" s="109" t="n">
        <v>4</v>
      </c>
      <c r="AG47" s="109" t="n">
        <v>4</v>
      </c>
      <c r="AH47" s="109"/>
      <c r="AI47" s="109"/>
      <c r="AJ47" s="109"/>
      <c r="AK47" s="109"/>
      <c r="AL47" s="109"/>
      <c r="AM47" s="109"/>
      <c r="AN47" s="109"/>
      <c r="AO47" s="109"/>
      <c r="AP47" s="109"/>
      <c r="AQ47" s="109"/>
      <c r="AR47" s="109"/>
      <c r="AS47" s="109" t="n">
        <v>53</v>
      </c>
      <c r="AT47" s="109" t="n">
        <v>53</v>
      </c>
      <c r="AU47" s="109" t="n">
        <v>53.5454545454545</v>
      </c>
      <c r="AV47" s="109" t="n">
        <v>0</v>
      </c>
      <c r="AW47" s="109" t="n">
        <v>-0.545454545454547</v>
      </c>
      <c r="AX47" s="109" t="n">
        <v>6.90909090909091</v>
      </c>
      <c r="AY47" s="109" t="n">
        <v>3.63636363636363</v>
      </c>
      <c r="AZ47" s="109" t="n">
        <v>7.00826446280992</v>
      </c>
      <c r="BA47" s="109"/>
      <c r="BB47" s="109"/>
      <c r="BC47" s="109"/>
      <c r="BD47" s="109"/>
      <c r="BE47" s="109"/>
      <c r="BF47" s="109"/>
      <c r="BG47" s="109"/>
      <c r="BH47" s="109"/>
    </row>
    <row r="48">
      <c r="A48" s="113" t="n">
        <v>46</v>
      </c>
      <c r="B48" s="113" t="s">
        <v>941</v>
      </c>
      <c r="C48" s="113" t="s">
        <v>942</v>
      </c>
      <c r="D48" s="109"/>
      <c r="E48" s="109" t="str">
        <f>IFERROR(GEOMEAN(F48, G48), MAX(F48, G48))</f>
      </c>
      <c r="F48" s="109" t="str">
        <f>MAX(AZ48)</f>
      </c>
      <c r="G48" s="109" t="str">
        <f>MAX(AY48)</f>
      </c>
      <c r="H48" s="109"/>
      <c r="I48" s="109"/>
      <c r="J48" s="109"/>
      <c r="K48" s="109" t="n">
        <v>6</v>
      </c>
      <c r="L48" s="109" t="n">
        <v>3</v>
      </c>
      <c r="M48" s="109" t="n">
        <v>1.1</v>
      </c>
      <c r="N48" s="109"/>
      <c r="O48" s="109"/>
      <c r="P48" s="109" t="n">
        <v>6</v>
      </c>
      <c r="Q48" s="109" t="n">
        <v>2.05</v>
      </c>
      <c r="R48" s="109" t="n">
        <v>4.025</v>
      </c>
      <c r="S48" s="109" t="n">
        <v>9.9437148217636</v>
      </c>
      <c r="T48" s="109" t="n">
        <v>-9.5</v>
      </c>
      <c r="U48" s="109" t="n">
        <v>0.5</v>
      </c>
      <c r="V48" s="109" t="n">
        <v>9.6</v>
      </c>
      <c r="W48" s="109" t="n">
        <v>-4</v>
      </c>
      <c r="X48" s="109" t="n">
        <v>4</v>
      </c>
      <c r="Y48" s="109" t="n">
        <v>-13.6</v>
      </c>
      <c r="Z48" s="109" t="s">
        <v>1719</v>
      </c>
      <c r="AA48" s="109" t="s">
        <v>1736</v>
      </c>
      <c r="AB48" s="109" t="s">
        <v>1699</v>
      </c>
      <c r="AC48" s="109" t="n">
        <v>-13.9</v>
      </c>
      <c r="AD48" s="109" t="n">
        <v>10</v>
      </c>
      <c r="AE48" s="109" t="n">
        <v>10</v>
      </c>
      <c r="AF48" s="109" t="n">
        <v>10</v>
      </c>
      <c r="AG48" s="109" t="n">
        <v>9.188</v>
      </c>
      <c r="AH48" s="109"/>
      <c r="AI48" s="109"/>
      <c r="AJ48" s="109"/>
      <c r="AK48" s="109"/>
      <c r="AL48" s="109"/>
      <c r="AM48" s="109"/>
      <c r="AN48" s="109"/>
      <c r="AO48" s="109"/>
      <c r="AP48" s="109"/>
      <c r="AQ48" s="109"/>
      <c r="AR48" s="109"/>
      <c r="AS48" s="109"/>
      <c r="AT48" s="109"/>
      <c r="AU48" s="109"/>
      <c r="AV48" s="109"/>
      <c r="AW48" s="109"/>
      <c r="AX48" s="109"/>
      <c r="AY48" s="109"/>
      <c r="AZ48" s="109"/>
      <c r="BA48" s="109"/>
      <c r="BB48" s="109"/>
      <c r="BC48" s="109"/>
      <c r="BD48" s="109"/>
      <c r="BE48" s="109"/>
      <c r="BF48" s="109"/>
      <c r="BG48" s="109"/>
      <c r="BH48" s="109"/>
    </row>
    <row r="49">
      <c r="A49" s="113" t="n">
        <v>47</v>
      </c>
      <c r="B49" s="113" t="s">
        <v>946</v>
      </c>
      <c r="C49" s="113" t="s">
        <v>947</v>
      </c>
      <c r="D49" s="109"/>
      <c r="E49" s="109" t="str">
        <f>IFERROR(GEOMEAN(F49, G49), MAX(F49, G49))</f>
      </c>
      <c r="F49" s="109" t="str">
        <f>MAX(AZ49)</f>
      </c>
      <c r="G49" s="109" t="str">
        <f>MAX(AY49)</f>
      </c>
      <c r="H49" s="109"/>
      <c r="I49" s="109" t="n">
        <v>3</v>
      </c>
      <c r="J49" s="109" t="n">
        <v>4</v>
      </c>
      <c r="K49" s="109" t="n">
        <v>3</v>
      </c>
      <c r="L49" s="109" t="n">
        <v>0</v>
      </c>
      <c r="M49" s="109" t="n">
        <v>0.7</v>
      </c>
      <c r="N49" s="109"/>
      <c r="O49" s="109" t="n">
        <v>2.9</v>
      </c>
      <c r="P49" s="109" t="n">
        <v>3.33333333333333</v>
      </c>
      <c r="Q49" s="109" t="n">
        <v>1.2</v>
      </c>
      <c r="R49" s="109" t="n">
        <v>2.26666666666667</v>
      </c>
      <c r="S49" s="109" t="n">
        <v>2.02626641651032</v>
      </c>
      <c r="T49" s="109"/>
      <c r="U49" s="109"/>
      <c r="V49" s="109"/>
      <c r="W49" s="109"/>
      <c r="X49" s="109"/>
      <c r="Y49" s="109"/>
      <c r="Z49" s="109" t="s">
        <v>1737</v>
      </c>
      <c r="AA49" s="109" t="s">
        <v>1730</v>
      </c>
      <c r="AB49" s="109" t="s">
        <v>1530</v>
      </c>
      <c r="AC49" s="109" t="n">
        <v>-8.9</v>
      </c>
      <c r="AD49" s="109"/>
      <c r="AE49" s="109" t="n">
        <v>10</v>
      </c>
      <c r="AF49" s="109"/>
      <c r="AG49" s="109" t="n">
        <v>6.33333333333333</v>
      </c>
      <c r="AH49" s="109"/>
      <c r="AI49" s="109"/>
      <c r="AJ49" s="109"/>
      <c r="AK49" s="109"/>
      <c r="AL49" s="109"/>
      <c r="AM49" s="109"/>
      <c r="AN49" s="109"/>
      <c r="AO49" s="109"/>
      <c r="AP49" s="109"/>
      <c r="AQ49" s="109"/>
      <c r="AR49" s="109"/>
      <c r="AS49" s="109" t="n">
        <v>16</v>
      </c>
      <c r="AT49" s="109" t="n">
        <v>16</v>
      </c>
      <c r="AU49" s="109" t="n">
        <v>15.4545454545455</v>
      </c>
      <c r="AV49" s="109" t="n">
        <v>0</v>
      </c>
      <c r="AW49" s="109" t="n">
        <v>0.545454545454545</v>
      </c>
      <c r="AX49" s="109" t="n">
        <v>0.181818181818182</v>
      </c>
      <c r="AY49" s="109" t="n">
        <v>6.36363636363636</v>
      </c>
      <c r="AZ49" s="109" t="n">
        <v>0.0826446280991728</v>
      </c>
      <c r="BA49" s="109"/>
      <c r="BB49" s="109"/>
      <c r="BC49" s="109"/>
      <c r="BD49" s="109"/>
      <c r="BE49" s="109"/>
      <c r="BF49" s="109"/>
      <c r="BG49" s="109"/>
      <c r="BH49" s="109"/>
    </row>
    <row r="50">
      <c r="A50" s="113" t="n">
        <v>48</v>
      </c>
      <c r="B50" s="113" t="s">
        <v>952</v>
      </c>
      <c r="C50" s="113" t="s">
        <v>953</v>
      </c>
      <c r="D50" s="109"/>
      <c r="E50" s="109" t="str">
        <f>IFERROR(GEOMEAN(F50, G50), MAX(F50, G50))</f>
      </c>
      <c r="F50" s="109" t="str">
        <f>MAX(AZ50)</f>
      </c>
      <c r="G50" s="109" t="str">
        <f>MAX(AY50)</f>
      </c>
      <c r="H50" s="109"/>
      <c r="I50" s="109"/>
      <c r="J50" s="109"/>
      <c r="K50" s="109" t="n">
        <v>4</v>
      </c>
      <c r="L50" s="109" t="n">
        <v>3</v>
      </c>
      <c r="M50" s="109" t="n">
        <v>0.4</v>
      </c>
      <c r="N50" s="109" t="n">
        <v>0</v>
      </c>
      <c r="O50" s="109" t="n">
        <v>3.7</v>
      </c>
      <c r="P50" s="109" t="n">
        <v>4</v>
      </c>
      <c r="Q50" s="109" t="n">
        <v>1.775</v>
      </c>
      <c r="R50" s="109" t="n">
        <v>2.8875</v>
      </c>
      <c r="S50" s="109" t="n">
        <v>4.82176360225141</v>
      </c>
      <c r="T50" s="109" t="n">
        <v>4.7</v>
      </c>
      <c r="U50" s="109" t="n">
        <v>7</v>
      </c>
      <c r="V50" s="109" t="n">
        <v>5.1</v>
      </c>
      <c r="W50" s="109" t="n">
        <v>-0.8</v>
      </c>
      <c r="X50" s="109" t="n">
        <v>2.5</v>
      </c>
      <c r="Y50" s="109" t="n">
        <v>-5.9</v>
      </c>
      <c r="Z50" s="109" t="s">
        <v>1738</v>
      </c>
      <c r="AA50" s="109" t="s">
        <v>1739</v>
      </c>
      <c r="AB50" s="109" t="s">
        <v>1716</v>
      </c>
      <c r="AC50" s="109" t="n">
        <v>-6.1</v>
      </c>
      <c r="AD50" s="109" t="n">
        <v>10</v>
      </c>
      <c r="AE50" s="109" t="n">
        <v>10</v>
      </c>
      <c r="AF50" s="109" t="n">
        <v>7.8</v>
      </c>
      <c r="AG50" s="109" t="n">
        <v>7.32466666666667</v>
      </c>
      <c r="AH50" s="109"/>
      <c r="AI50" s="109"/>
      <c r="AJ50" s="109"/>
      <c r="AK50" s="109"/>
      <c r="AL50" s="109"/>
      <c r="AM50" s="109"/>
      <c r="AN50" s="109"/>
      <c r="AO50" s="109"/>
      <c r="AP50" s="109"/>
      <c r="AQ50" s="109"/>
      <c r="AR50" s="109"/>
      <c r="AS50" s="109" t="n">
        <v>47</v>
      </c>
      <c r="AT50" s="109" t="n">
        <v>47</v>
      </c>
      <c r="AU50" s="109" t="n">
        <v>46.4545454545455</v>
      </c>
      <c r="AV50" s="109" t="n">
        <v>0</v>
      </c>
      <c r="AW50" s="109" t="n">
        <v>0.545454545454547</v>
      </c>
      <c r="AX50" s="109" t="n">
        <v>5.81818181818182</v>
      </c>
      <c r="AY50" s="109" t="n">
        <v>6.36363636363637</v>
      </c>
      <c r="AZ50" s="109" t="n">
        <v>5.71900826446281</v>
      </c>
      <c r="BA50" s="109"/>
      <c r="BB50" s="109"/>
      <c r="BC50" s="109"/>
      <c r="BD50" s="109"/>
      <c r="BE50" s="109"/>
      <c r="BF50" s="109"/>
      <c r="BG50" s="109"/>
      <c r="BH50" s="109"/>
    </row>
    <row r="51">
      <c r="A51" s="113" t="n">
        <v>49</v>
      </c>
      <c r="B51" s="113" t="s">
        <v>957</v>
      </c>
      <c r="C51" s="113" t="s">
        <v>958</v>
      </c>
      <c r="D51" s="109"/>
      <c r="E51" s="109" t="str">
        <f>IFERROR(GEOMEAN(F51, G51), MAX(F51, G51))</f>
      </c>
      <c r="F51" s="109" t="str">
        <f>MAX(AZ51)</f>
      </c>
      <c r="G51" s="109" t="str">
        <f>MAX(AY51)</f>
      </c>
      <c r="H51" s="109"/>
      <c r="I51" s="109"/>
      <c r="J51" s="109"/>
      <c r="K51" s="109" t="n">
        <v>3</v>
      </c>
      <c r="L51" s="109" t="n">
        <v>0</v>
      </c>
      <c r="M51" s="109" t="n">
        <v>3.2</v>
      </c>
      <c r="N51" s="109"/>
      <c r="O51" s="109" t="n">
        <v>2</v>
      </c>
      <c r="P51" s="109" t="n">
        <v>3</v>
      </c>
      <c r="Q51" s="109" t="n">
        <v>1.73333333333333</v>
      </c>
      <c r="R51" s="109" t="n">
        <v>2.36666666666667</v>
      </c>
      <c r="S51" s="109" t="n">
        <v>2.4765478424015</v>
      </c>
      <c r="T51" s="109" t="n">
        <v>1.3</v>
      </c>
      <c r="U51" s="109" t="n">
        <v>1.4</v>
      </c>
      <c r="V51" s="109" t="n">
        <v>0.8</v>
      </c>
      <c r="W51" s="109" t="n">
        <v>-6.4</v>
      </c>
      <c r="X51" s="109" t="n">
        <v>1.9</v>
      </c>
      <c r="Y51" s="109" t="n">
        <v>-7.2</v>
      </c>
      <c r="Z51" s="109" t="s">
        <v>1348</v>
      </c>
      <c r="AA51" s="109" t="s">
        <v>1740</v>
      </c>
      <c r="AB51" s="109" t="s">
        <v>1741</v>
      </c>
      <c r="AC51" s="109" t="n">
        <v>-5.9</v>
      </c>
      <c r="AD51" s="109" t="n">
        <v>10</v>
      </c>
      <c r="AE51" s="109" t="n">
        <v>10</v>
      </c>
      <c r="AF51" s="109" t="n">
        <v>7.66666666666667</v>
      </c>
      <c r="AG51" s="109" t="n">
        <v>6.974</v>
      </c>
      <c r="AH51" s="109"/>
      <c r="AI51" s="109"/>
      <c r="AJ51" s="109"/>
      <c r="AK51" s="109"/>
      <c r="AL51" s="109"/>
      <c r="AM51" s="109"/>
      <c r="AN51" s="109"/>
      <c r="AO51" s="109"/>
      <c r="AP51" s="109"/>
      <c r="AQ51" s="109"/>
      <c r="AR51" s="109"/>
      <c r="AS51" s="109" t="n">
        <v>65</v>
      </c>
      <c r="AT51" s="109" t="n">
        <v>65</v>
      </c>
      <c r="AU51" s="109" t="n">
        <v>64.9090909090909</v>
      </c>
      <c r="AV51" s="109" t="n">
        <v>0</v>
      </c>
      <c r="AW51" s="109" t="n">
        <v>0.0909090909090935</v>
      </c>
      <c r="AX51" s="109" t="n">
        <v>9.09090909090909</v>
      </c>
      <c r="AY51" s="109" t="n">
        <v>5.22727272727273</v>
      </c>
      <c r="AZ51" s="109" t="n">
        <v>9.07438016528926</v>
      </c>
      <c r="BA51" s="109"/>
      <c r="BB51" s="109"/>
      <c r="BC51" s="109"/>
      <c r="BD51" s="109"/>
      <c r="BE51" s="109"/>
      <c r="BF51" s="109"/>
      <c r="BG51" s="109"/>
      <c r="BH51" s="109"/>
    </row>
    <row r="52">
      <c r="A52" s="113" t="n">
        <v>50</v>
      </c>
      <c r="B52" s="113" t="s">
        <v>963</v>
      </c>
      <c r="C52" s="113" t="s">
        <v>964</v>
      </c>
      <c r="D52" s="109"/>
      <c r="E52" s="109" t="str">
        <f>IFERROR(GEOMEAN(F52, G52), MAX(F52, G52))</f>
      </c>
      <c r="F52" s="109" t="str">
        <f>MAX(AZ52)</f>
      </c>
      <c r="G52" s="109" t="str">
        <f>MAX(AY52)</f>
      </c>
      <c r="H52" s="109"/>
      <c r="I52" s="109" t="n">
        <v>4</v>
      </c>
      <c r="J52" s="109" t="n">
        <v>4</v>
      </c>
      <c r="K52" s="109" t="n">
        <v>3</v>
      </c>
      <c r="L52" s="109" t="n">
        <v>0</v>
      </c>
      <c r="M52" s="109" t="n">
        <v>0.3</v>
      </c>
      <c r="N52" s="109"/>
      <c r="O52" s="109" t="n">
        <v>3.2</v>
      </c>
      <c r="P52" s="109" t="n">
        <v>3.66666666666667</v>
      </c>
      <c r="Q52" s="109" t="n">
        <v>1.16666666666667</v>
      </c>
      <c r="R52" s="109" t="n">
        <v>2.41666666666667</v>
      </c>
      <c r="S52" s="109" t="n">
        <v>2.70168855534709</v>
      </c>
      <c r="T52" s="109" t="n">
        <v>2.4</v>
      </c>
      <c r="U52" s="109" t="n">
        <v>1.3</v>
      </c>
      <c r="V52" s="109" t="n">
        <v>0.1</v>
      </c>
      <c r="W52" s="109" t="n">
        <v>-7.4</v>
      </c>
      <c r="X52" s="109" t="n">
        <v>4.1</v>
      </c>
      <c r="Y52" s="109" t="n">
        <v>-7.5</v>
      </c>
      <c r="Z52" s="109" t="s">
        <v>858</v>
      </c>
      <c r="AA52" s="109" t="s">
        <v>1742</v>
      </c>
      <c r="AB52" s="109" t="s">
        <v>1713</v>
      </c>
      <c r="AC52" s="109" t="n">
        <v>-6.4</v>
      </c>
      <c r="AD52" s="109" t="n">
        <v>10</v>
      </c>
      <c r="AE52" s="109" t="n">
        <v>10</v>
      </c>
      <c r="AF52" s="109" t="n">
        <v>9.66666666666667</v>
      </c>
      <c r="AG52" s="109" t="n">
        <v>10</v>
      </c>
      <c r="AH52" s="109" t="n">
        <v>0.5</v>
      </c>
      <c r="AI52" s="109" t="n">
        <v>1</v>
      </c>
      <c r="AJ52" s="109" t="n">
        <v>0</v>
      </c>
      <c r="AK52" s="109" t="n">
        <v>1</v>
      </c>
      <c r="AL52" s="109" t="n">
        <v>0</v>
      </c>
      <c r="AM52" s="109" t="n">
        <v>0</v>
      </c>
      <c r="AN52" s="109" t="n">
        <v>0.5</v>
      </c>
      <c r="AO52" s="109" t="n">
        <v>0.5</v>
      </c>
      <c r="AP52" s="109" t="n">
        <v>1</v>
      </c>
      <c r="AQ52" s="109" t="n">
        <v>2.5</v>
      </c>
      <c r="AR52" s="109" t="n">
        <v>10</v>
      </c>
      <c r="AS52" s="109" t="n">
        <v>54</v>
      </c>
      <c r="AT52" s="109" t="n">
        <v>56</v>
      </c>
      <c r="AU52" s="109" t="n">
        <v>54.5454545454545</v>
      </c>
      <c r="AV52" s="109" t="n">
        <v>-2</v>
      </c>
      <c r="AW52" s="109" t="n">
        <v>-0.545454545454547</v>
      </c>
      <c r="AX52" s="109" t="n">
        <v>7.09090909090909</v>
      </c>
      <c r="AY52" s="109" t="n">
        <v>3.63636363636363</v>
      </c>
      <c r="AZ52" s="109" t="n">
        <v>7.1900826446281</v>
      </c>
      <c r="BA52" s="109" t="n">
        <v>0.046</v>
      </c>
      <c r="BB52" s="109" t="n">
        <v>2.3</v>
      </c>
      <c r="BC52" s="109"/>
      <c r="BD52" s="109"/>
      <c r="BE52" s="109"/>
      <c r="BF52" s="109"/>
      <c r="BG52" s="109"/>
      <c r="BH52" s="109"/>
    </row>
    <row r="53">
      <c r="A53" s="113" t="n">
        <v>51</v>
      </c>
      <c r="B53" s="113" t="s">
        <v>968</v>
      </c>
      <c r="C53" s="113" t="s">
        <v>969</v>
      </c>
      <c r="D53" s="109"/>
      <c r="E53" s="109" t="str">
        <f>IFERROR(GEOMEAN(F53, G53), MAX(F53, G53))</f>
      </c>
      <c r="F53" s="109" t="str">
        <f>MAX(AZ53)</f>
      </c>
      <c r="G53" s="109" t="str">
        <f>MAX(AY53)</f>
      </c>
      <c r="H53" s="109"/>
      <c r="I53" s="109" t="n">
        <v>4</v>
      </c>
      <c r="J53" s="109" t="n">
        <v>4</v>
      </c>
      <c r="K53" s="109" t="n">
        <v>4</v>
      </c>
      <c r="L53" s="109" t="n">
        <v>4</v>
      </c>
      <c r="M53" s="109" t="n">
        <v>0.6</v>
      </c>
      <c r="N53" s="109"/>
      <c r="O53" s="109" t="n">
        <v>4.9</v>
      </c>
      <c r="P53" s="109" t="n">
        <v>4</v>
      </c>
      <c r="Q53" s="109" t="n">
        <v>3.16666666666667</v>
      </c>
      <c r="R53" s="109" t="n">
        <v>3.58333333333333</v>
      </c>
      <c r="S53" s="109" t="n">
        <v>7.95497185741088</v>
      </c>
      <c r="T53" s="109" t="n">
        <v>4.2</v>
      </c>
      <c r="U53" s="109" t="n">
        <v>5.3</v>
      </c>
      <c r="V53" s="109" t="n">
        <v>5.6</v>
      </c>
      <c r="W53" s="109" t="n">
        <v>3</v>
      </c>
      <c r="X53" s="109" t="n">
        <v>2.1</v>
      </c>
      <c r="Y53" s="109" t="n">
        <v>-2.6</v>
      </c>
      <c r="Z53" s="109" t="s">
        <v>1731</v>
      </c>
      <c r="AA53" s="109" t="s">
        <v>672</v>
      </c>
      <c r="AB53" s="109" t="s">
        <v>1708</v>
      </c>
      <c r="AC53" s="109" t="n">
        <v>-3.6</v>
      </c>
      <c r="AD53" s="109" t="n">
        <v>5.2</v>
      </c>
      <c r="AE53" s="109" t="n">
        <v>7.2</v>
      </c>
      <c r="AF53" s="109" t="n">
        <v>4.6</v>
      </c>
      <c r="AG53" s="109" t="n">
        <v>4.49</v>
      </c>
      <c r="AH53" s="109" t="n">
        <v>0</v>
      </c>
      <c r="AI53" s="109" t="n">
        <v>1</v>
      </c>
      <c r="AJ53" s="109" t="n">
        <v>0</v>
      </c>
      <c r="AK53" s="109" t="n">
        <v>1</v>
      </c>
      <c r="AL53" s="109" t="n">
        <v>0</v>
      </c>
      <c r="AM53" s="109" t="n">
        <v>0.5</v>
      </c>
      <c r="AN53" s="109" t="n">
        <v>0</v>
      </c>
      <c r="AO53" s="109" t="n">
        <v>0</v>
      </c>
      <c r="AP53" s="109" t="n">
        <v>1</v>
      </c>
      <c r="AQ53" s="109" t="n">
        <v>2.5</v>
      </c>
      <c r="AR53" s="109" t="n">
        <v>10</v>
      </c>
      <c r="AS53" s="109" t="n">
        <v>51</v>
      </c>
      <c r="AT53" s="109" t="n">
        <v>53</v>
      </c>
      <c r="AU53" s="109" t="n">
        <v>51.4545454545455</v>
      </c>
      <c r="AV53" s="109" t="n">
        <v>-2</v>
      </c>
      <c r="AW53" s="109" t="n">
        <v>-0.454545454545453</v>
      </c>
      <c r="AX53" s="109" t="n">
        <v>6.54545454545454</v>
      </c>
      <c r="AY53" s="109" t="n">
        <v>3.86363636363637</v>
      </c>
      <c r="AZ53" s="109" t="n">
        <v>6.62809917355372</v>
      </c>
      <c r="BA53" s="109" t="n">
        <v>0.173</v>
      </c>
      <c r="BB53" s="109" t="n">
        <v>8.65</v>
      </c>
      <c r="BC53" s="109"/>
      <c r="BD53" s="109"/>
      <c r="BE53" s="109"/>
      <c r="BF53" s="109"/>
      <c r="BG53" s="109"/>
      <c r="BH53" s="109"/>
    </row>
    <row r="54">
      <c r="A54" s="113" t="n">
        <v>52</v>
      </c>
      <c r="B54" s="113" t="s">
        <v>974</v>
      </c>
      <c r="C54" s="113" t="s">
        <v>975</v>
      </c>
      <c r="D54" s="109"/>
      <c r="E54" s="109" t="str">
        <f>IFERROR(GEOMEAN(F54, G54), MAX(F54, G54))</f>
      </c>
      <c r="F54" s="109" t="str">
        <f>MAX(AZ54)</f>
      </c>
      <c r="G54" s="109" t="str">
        <f>MAX(AY54)</f>
      </c>
      <c r="H54" s="109"/>
      <c r="I54" s="109"/>
      <c r="J54" s="109"/>
      <c r="K54" s="109"/>
      <c r="L54" s="109"/>
      <c r="M54" s="109"/>
      <c r="N54" s="109"/>
      <c r="O54" s="109"/>
      <c r="P54" s="109"/>
      <c r="Q54" s="109"/>
      <c r="R54" s="109"/>
      <c r="S54" s="109"/>
      <c r="T54" s="109" t="n">
        <v>-10</v>
      </c>
      <c r="U54" s="109" t="n">
        <v>13</v>
      </c>
      <c r="V54" s="109" t="n">
        <v>3.7</v>
      </c>
      <c r="W54" s="109" t="n">
        <v>-0.7</v>
      </c>
      <c r="X54" s="109" t="n">
        <v>5.7</v>
      </c>
      <c r="Y54" s="109" t="n">
        <v>-4.4</v>
      </c>
      <c r="Z54" s="109" t="s">
        <v>749</v>
      </c>
      <c r="AA54" s="109" t="s">
        <v>858</v>
      </c>
      <c r="AB54" s="109" t="s">
        <v>1743</v>
      </c>
      <c r="AC54" s="109" t="n">
        <v>-3.7</v>
      </c>
      <c r="AD54" s="109" t="n">
        <v>8.8</v>
      </c>
      <c r="AE54" s="109" t="n">
        <v>7.4</v>
      </c>
      <c r="AF54" s="109" t="n">
        <v>3.73333333333333</v>
      </c>
      <c r="AG54" s="109" t="n">
        <v>3.75133333333333</v>
      </c>
      <c r="AH54" s="109"/>
      <c r="AI54" s="109"/>
      <c r="AJ54" s="109"/>
      <c r="AK54" s="109"/>
      <c r="AL54" s="109"/>
      <c r="AM54" s="109"/>
      <c r="AN54" s="109"/>
      <c r="AO54" s="109"/>
      <c r="AP54" s="109"/>
      <c r="AQ54" s="109"/>
      <c r="AR54" s="109"/>
      <c r="AS54" s="109" t="n">
        <v>71</v>
      </c>
      <c r="AT54" s="109" t="n">
        <v>71</v>
      </c>
      <c r="AU54" s="109" t="n">
        <v>71.5454545454545</v>
      </c>
      <c r="AV54" s="109" t="n">
        <v>0</v>
      </c>
      <c r="AW54" s="109" t="n">
        <v>-0.545454545454547</v>
      </c>
      <c r="AX54" s="109" t="n">
        <v>10</v>
      </c>
      <c r="AY54" s="109" t="n">
        <v>3.63636363636363</v>
      </c>
      <c r="AZ54" s="109" t="n">
        <v>10</v>
      </c>
      <c r="BA54" s="109"/>
      <c r="BB54" s="109"/>
      <c r="BC54" s="109"/>
      <c r="BD54" s="109"/>
      <c r="BE54" s="109"/>
      <c r="BF54" s="109"/>
      <c r="BG54" s="109"/>
      <c r="BH54" s="109"/>
    </row>
    <row r="55">
      <c r="A55" s="113" t="n">
        <v>53</v>
      </c>
      <c r="B55" s="113" t="s">
        <v>978</v>
      </c>
      <c r="C55" s="113" t="s">
        <v>979</v>
      </c>
      <c r="D55" s="109"/>
      <c r="E55" s="109" t="str">
        <f>IFERROR(GEOMEAN(F55, G55), MAX(F55, G55))</f>
      </c>
      <c r="F55" s="109" t="str">
        <f>MAX(AZ55)</f>
      </c>
      <c r="G55" s="109" t="str">
        <f>MAX(AY55)</f>
      </c>
      <c r="H55" s="109"/>
      <c r="I55" s="109" t="n">
        <v>4</v>
      </c>
      <c r="J55" s="109" t="n">
        <v>4</v>
      </c>
      <c r="K55" s="109" t="n">
        <v>4</v>
      </c>
      <c r="L55" s="109" t="n">
        <v>0</v>
      </c>
      <c r="M55" s="109" t="n">
        <v>0.2</v>
      </c>
      <c r="N55" s="109"/>
      <c r="O55" s="109" t="n">
        <v>3.6</v>
      </c>
      <c r="P55" s="109" t="n">
        <v>4</v>
      </c>
      <c r="Q55" s="109" t="n">
        <v>1.26666666666667</v>
      </c>
      <c r="R55" s="109" t="n">
        <v>2.63333333333333</v>
      </c>
      <c r="S55" s="109" t="n">
        <v>3.67729831144465</v>
      </c>
      <c r="T55" s="109"/>
      <c r="U55" s="109"/>
      <c r="V55" s="109"/>
      <c r="W55" s="109"/>
      <c r="X55" s="109"/>
      <c r="Y55" s="109"/>
      <c r="Z55" s="109" t="s">
        <v>672</v>
      </c>
      <c r="AA55" s="109" t="s">
        <v>1744</v>
      </c>
      <c r="AB55" s="109" t="s">
        <v>1745</v>
      </c>
      <c r="AC55" s="109" t="n">
        <v>-10</v>
      </c>
      <c r="AD55" s="109"/>
      <c r="AE55" s="109" t="n">
        <v>10</v>
      </c>
      <c r="AF55" s="109"/>
      <c r="AG55" s="109" t="n">
        <v>10</v>
      </c>
      <c r="AH55" s="109"/>
      <c r="AI55" s="109"/>
      <c r="AJ55" s="109"/>
      <c r="AK55" s="109"/>
      <c r="AL55" s="109"/>
      <c r="AM55" s="109"/>
      <c r="AN55" s="109"/>
      <c r="AO55" s="109"/>
      <c r="AP55" s="109"/>
      <c r="AQ55" s="109"/>
      <c r="AR55" s="109"/>
      <c r="AS55" s="109" t="n">
        <v>32</v>
      </c>
      <c r="AT55" s="109" t="n">
        <v>32</v>
      </c>
      <c r="AU55" s="109" t="n">
        <v>30</v>
      </c>
      <c r="AV55" s="109" t="n">
        <v>0</v>
      </c>
      <c r="AW55" s="109" t="n">
        <v>2</v>
      </c>
      <c r="AX55" s="109" t="n">
        <v>3.09090909090909</v>
      </c>
      <c r="AY55" s="109" t="n">
        <v>10</v>
      </c>
      <c r="AZ55" s="109" t="n">
        <v>2.72727272727273</v>
      </c>
      <c r="BA55" s="109"/>
      <c r="BB55" s="109"/>
      <c r="BC55" s="109"/>
      <c r="BD55" s="109"/>
      <c r="BE55" s="109"/>
      <c r="BF55" s="109"/>
      <c r="BG55" s="109"/>
      <c r="BH55" s="109"/>
    </row>
    <row r="56">
      <c r="A56" s="113" t="n">
        <v>54</v>
      </c>
      <c r="B56" s="113" t="s">
        <v>984</v>
      </c>
      <c r="C56" s="113" t="s">
        <v>985</v>
      </c>
      <c r="D56" s="109"/>
      <c r="E56" s="109" t="str">
        <f>IFERROR(GEOMEAN(F56, G56), MAX(F56, G56))</f>
      </c>
      <c r="F56" s="109" t="str">
        <f>MAX(AZ56)</f>
      </c>
      <c r="G56" s="109" t="str">
        <f>MAX(AY56)</f>
      </c>
      <c r="H56" s="109"/>
      <c r="I56" s="109" t="n">
        <v>4</v>
      </c>
      <c r="J56" s="109" t="n">
        <v>4</v>
      </c>
      <c r="K56" s="109" t="n">
        <v>4</v>
      </c>
      <c r="L56" s="109" t="n">
        <v>0</v>
      </c>
      <c r="M56" s="109" t="n">
        <v>0</v>
      </c>
      <c r="N56" s="109"/>
      <c r="O56" s="109" t="n">
        <v>3.3</v>
      </c>
      <c r="P56" s="109" t="n">
        <v>4</v>
      </c>
      <c r="Q56" s="109" t="n">
        <v>1.1</v>
      </c>
      <c r="R56" s="109" t="n">
        <v>2.55</v>
      </c>
      <c r="S56" s="109" t="n">
        <v>3.30206378986867</v>
      </c>
      <c r="T56" s="109"/>
      <c r="U56" s="109"/>
      <c r="V56" s="109"/>
      <c r="W56" s="109"/>
      <c r="X56" s="109"/>
      <c r="Y56" s="109"/>
      <c r="Z56" s="109" t="s">
        <v>1745</v>
      </c>
      <c r="AA56" s="109" t="s">
        <v>1746</v>
      </c>
      <c r="AB56" s="109" t="s">
        <v>1698</v>
      </c>
      <c r="AC56" s="109" t="n">
        <v>-11.8</v>
      </c>
      <c r="AD56" s="109"/>
      <c r="AE56" s="109" t="n">
        <v>10</v>
      </c>
      <c r="AF56" s="109"/>
      <c r="AG56" s="109" t="n">
        <v>6.8</v>
      </c>
      <c r="AH56" s="109"/>
      <c r="AI56" s="109"/>
      <c r="AJ56" s="109"/>
      <c r="AK56" s="109"/>
      <c r="AL56" s="109"/>
      <c r="AM56" s="109"/>
      <c r="AN56" s="109"/>
      <c r="AO56" s="109"/>
      <c r="AP56" s="109"/>
      <c r="AQ56" s="109"/>
      <c r="AR56" s="109"/>
      <c r="AS56" s="109" t="n">
        <v>24</v>
      </c>
      <c r="AT56" s="109" t="n">
        <v>24</v>
      </c>
      <c r="AU56" s="109" t="n">
        <v>25.3636363636364</v>
      </c>
      <c r="AV56" s="109" t="n">
        <v>0</v>
      </c>
      <c r="AW56" s="109" t="n">
        <v>-1.36363636363636</v>
      </c>
      <c r="AX56" s="109" t="n">
        <v>1.63636363636364</v>
      </c>
      <c r="AY56" s="109" t="n">
        <v>1.59090909090909</v>
      </c>
      <c r="AZ56" s="109" t="n">
        <v>1.88429752066116</v>
      </c>
      <c r="BA56" s="109" t="n">
        <v>0.01</v>
      </c>
      <c r="BB56" s="109" t="n">
        <v>0.5</v>
      </c>
      <c r="BC56" s="109"/>
      <c r="BD56" s="109"/>
      <c r="BE56" s="109"/>
      <c r="BF56" s="109"/>
      <c r="BG56" s="109"/>
      <c r="BH56" s="109"/>
    </row>
    <row r="57">
      <c r="A57" s="113" t="n">
        <v>55</v>
      </c>
      <c r="B57" s="113" t="s">
        <v>990</v>
      </c>
      <c r="C57" s="113" t="s">
        <v>991</v>
      </c>
      <c r="D57" s="109"/>
      <c r="E57" s="109" t="str">
        <f>IFERROR(GEOMEAN(F57, G57), MAX(F57, G57))</f>
      </c>
      <c r="F57" s="109" t="str">
        <f>MAX(AZ57)</f>
      </c>
      <c r="G57" s="109" t="str">
        <f>MAX(AY57)</f>
      </c>
      <c r="H57" s="109"/>
      <c r="I57" s="109"/>
      <c r="J57" s="109"/>
      <c r="K57" s="109" t="n">
        <v>3</v>
      </c>
      <c r="L57" s="109" t="n">
        <v>0</v>
      </c>
      <c r="M57" s="109" t="n">
        <v>0.2</v>
      </c>
      <c r="N57" s="109" t="n">
        <v>7</v>
      </c>
      <c r="O57" s="109" t="n">
        <v>2.7</v>
      </c>
      <c r="P57" s="109" t="n">
        <v>3</v>
      </c>
      <c r="Q57" s="109" t="n">
        <v>2.475</v>
      </c>
      <c r="R57" s="109" t="n">
        <v>2.7375</v>
      </c>
      <c r="S57" s="109" t="n">
        <v>4.14634146341463</v>
      </c>
      <c r="T57" s="109" t="n">
        <v>10</v>
      </c>
      <c r="U57" s="109" t="n">
        <v>7.9</v>
      </c>
      <c r="V57" s="109" t="n">
        <v>9</v>
      </c>
      <c r="W57" s="109" t="n">
        <v>3.2</v>
      </c>
      <c r="X57" s="109" t="n">
        <v>3.6</v>
      </c>
      <c r="Y57" s="109" t="n">
        <v>-5.8</v>
      </c>
      <c r="Z57" s="109" t="s">
        <v>1747</v>
      </c>
      <c r="AA57" s="109" t="s">
        <v>1729</v>
      </c>
      <c r="AB57" s="109" t="s">
        <v>1745</v>
      </c>
      <c r="AC57" s="109" t="n">
        <v>-5.8</v>
      </c>
      <c r="AD57" s="109" t="n">
        <v>10</v>
      </c>
      <c r="AE57" s="109" t="n">
        <v>10</v>
      </c>
      <c r="AF57" s="109" t="n">
        <v>10</v>
      </c>
      <c r="AG57" s="109" t="n">
        <v>10</v>
      </c>
      <c r="AH57" s="109"/>
      <c r="AI57" s="109"/>
      <c r="AJ57" s="109"/>
      <c r="AK57" s="109"/>
      <c r="AL57" s="109"/>
      <c r="AM57" s="109"/>
      <c r="AN57" s="109"/>
      <c r="AO57" s="109"/>
      <c r="AP57" s="109"/>
      <c r="AQ57" s="109"/>
      <c r="AR57" s="109"/>
      <c r="AS57" s="109" t="n">
        <v>65</v>
      </c>
      <c r="AT57" s="109" t="n">
        <v>65</v>
      </c>
      <c r="AU57" s="109" t="n">
        <v>64</v>
      </c>
      <c r="AV57" s="109" t="n">
        <v>0</v>
      </c>
      <c r="AW57" s="109" t="n">
        <v>1</v>
      </c>
      <c r="AX57" s="109" t="n">
        <v>9.09090909090909</v>
      </c>
      <c r="AY57" s="109" t="n">
        <v>7.5</v>
      </c>
      <c r="AZ57" s="109" t="n">
        <v>8.90909090909091</v>
      </c>
      <c r="BA57" s="109"/>
      <c r="BB57" s="109"/>
      <c r="BC57" s="109"/>
      <c r="BD57" s="109"/>
      <c r="BE57" s="109"/>
      <c r="BF57" s="109"/>
      <c r="BG57" s="109"/>
      <c r="BH57" s="109"/>
    </row>
    <row r="58">
      <c r="A58" s="113" t="n">
        <v>56</v>
      </c>
      <c r="B58" s="113" t="s">
        <v>996</v>
      </c>
      <c r="C58" s="113" t="s">
        <v>997</v>
      </c>
      <c r="D58" s="109"/>
      <c r="E58" s="109" t="str">
        <f>IFERROR(GEOMEAN(F58, G58), MAX(F58, G58))</f>
      </c>
      <c r="F58" s="109" t="str">
        <f>MAX(AZ58)</f>
      </c>
      <c r="G58" s="109" t="str">
        <f>MAX(AY58)</f>
      </c>
      <c r="H58" s="109"/>
      <c r="I58" s="109" t="n">
        <v>4</v>
      </c>
      <c r="J58" s="109" t="n">
        <v>3</v>
      </c>
      <c r="K58" s="109" t="n">
        <v>3</v>
      </c>
      <c r="L58" s="109" t="n">
        <v>0</v>
      </c>
      <c r="M58" s="109" t="n">
        <v>0.2</v>
      </c>
      <c r="N58" s="109"/>
      <c r="O58" s="109" t="n">
        <v>3.7</v>
      </c>
      <c r="P58" s="109" t="n">
        <v>3.33333333333333</v>
      </c>
      <c r="Q58" s="109" t="n">
        <v>1.3</v>
      </c>
      <c r="R58" s="109" t="n">
        <v>2.31666666666667</v>
      </c>
      <c r="S58" s="109" t="n">
        <v>2.25140712945591</v>
      </c>
      <c r="T58" s="109"/>
      <c r="U58" s="109"/>
      <c r="V58" s="109"/>
      <c r="W58" s="109"/>
      <c r="X58" s="109"/>
      <c r="Y58" s="109"/>
      <c r="Z58" s="109" t="s">
        <v>646</v>
      </c>
      <c r="AA58" s="109" t="s">
        <v>1706</v>
      </c>
      <c r="AB58" s="109" t="s">
        <v>1726</v>
      </c>
      <c r="AC58" s="109" t="n">
        <v>-7</v>
      </c>
      <c r="AD58" s="109"/>
      <c r="AE58" s="109" t="n">
        <v>10</v>
      </c>
      <c r="AF58" s="109"/>
      <c r="AG58" s="109" t="n">
        <v>5.986</v>
      </c>
      <c r="AH58" s="109"/>
      <c r="AI58" s="109"/>
      <c r="AJ58" s="109"/>
      <c r="AK58" s="109"/>
      <c r="AL58" s="109"/>
      <c r="AM58" s="109"/>
      <c r="AN58" s="109"/>
      <c r="AO58" s="109"/>
      <c r="AP58" s="109"/>
      <c r="AQ58" s="109"/>
      <c r="AR58" s="109"/>
      <c r="AS58" s="109" t="n">
        <v>18</v>
      </c>
      <c r="AT58" s="109" t="n">
        <v>18</v>
      </c>
      <c r="AU58" s="109" t="n">
        <v>16.9090909090909</v>
      </c>
      <c r="AV58" s="109" t="n">
        <v>0</v>
      </c>
      <c r="AW58" s="109" t="n">
        <v>1.09090909090909</v>
      </c>
      <c r="AX58" s="109" t="n">
        <v>0.545454545454545</v>
      </c>
      <c r="AY58" s="109" t="n">
        <v>7.72727272727272</v>
      </c>
      <c r="AZ58" s="109" t="n">
        <v>0.347107438016529</v>
      </c>
      <c r="BA58" s="109"/>
      <c r="BB58" s="109"/>
      <c r="BC58" s="109"/>
      <c r="BD58" s="109"/>
      <c r="BE58" s="109"/>
      <c r="BF58" s="109"/>
      <c r="BG58" s="109"/>
      <c r="BH58" s="109"/>
    </row>
    <row r="59">
      <c r="A59" s="113" t="n">
        <v>57</v>
      </c>
      <c r="B59" s="113" t="s">
        <v>1001</v>
      </c>
      <c r="C59" s="113" t="s">
        <v>1002</v>
      </c>
      <c r="D59" s="109"/>
      <c r="E59" s="109" t="str">
        <f>IFERROR(GEOMEAN(F59, G59), MAX(F59, G59))</f>
      </c>
      <c r="F59" s="109" t="str">
        <f>MAX(AZ59)</f>
      </c>
      <c r="G59" s="109" t="str">
        <f>MAX(AY59)</f>
      </c>
      <c r="H59" s="109"/>
      <c r="I59" s="109" t="n">
        <v>5</v>
      </c>
      <c r="J59" s="109" t="n">
        <v>4</v>
      </c>
      <c r="K59" s="109" t="n">
        <v>6</v>
      </c>
      <c r="L59" s="109" t="n">
        <v>3</v>
      </c>
      <c r="M59" s="109" t="n">
        <v>0.5</v>
      </c>
      <c r="N59" s="109" t="n">
        <v>4</v>
      </c>
      <c r="O59" s="109"/>
      <c r="P59" s="109" t="n">
        <v>5</v>
      </c>
      <c r="Q59" s="109" t="n">
        <v>2.5</v>
      </c>
      <c r="R59" s="109" t="n">
        <v>3.75</v>
      </c>
      <c r="S59" s="109" t="n">
        <v>8.70544090056285</v>
      </c>
      <c r="T59" s="109" t="n">
        <v>5.4</v>
      </c>
      <c r="U59" s="109" t="n">
        <v>3.5</v>
      </c>
      <c r="V59" s="109" t="n">
        <v>1</v>
      </c>
      <c r="W59" s="109" t="n">
        <v>-4.3</v>
      </c>
      <c r="X59" s="109" t="n">
        <v>1.9</v>
      </c>
      <c r="Y59" s="109" t="n">
        <v>-5.3</v>
      </c>
      <c r="Z59" s="109" t="s">
        <v>1379</v>
      </c>
      <c r="AA59" s="109" t="s">
        <v>1748</v>
      </c>
      <c r="AB59" s="109" t="s">
        <v>1749</v>
      </c>
      <c r="AC59" s="109" t="n">
        <v>-6.3</v>
      </c>
      <c r="AD59" s="109" t="n">
        <v>10</v>
      </c>
      <c r="AE59" s="109" t="n">
        <v>10</v>
      </c>
      <c r="AF59" s="109" t="n">
        <v>10</v>
      </c>
      <c r="AG59" s="109" t="n">
        <v>10</v>
      </c>
      <c r="AH59" s="109"/>
      <c r="AI59" s="109"/>
      <c r="AJ59" s="109"/>
      <c r="AK59" s="109"/>
      <c r="AL59" s="109"/>
      <c r="AM59" s="109"/>
      <c r="AN59" s="109"/>
      <c r="AO59" s="109"/>
      <c r="AP59" s="109"/>
      <c r="AQ59" s="109"/>
      <c r="AR59" s="109"/>
      <c r="AS59" s="109"/>
      <c r="AT59" s="109"/>
      <c r="AU59" s="109"/>
      <c r="AV59" s="109"/>
      <c r="AW59" s="109"/>
      <c r="AX59" s="109"/>
      <c r="AY59" s="109"/>
      <c r="AZ59" s="109"/>
      <c r="BA59" s="109"/>
      <c r="BB59" s="109"/>
      <c r="BC59" s="109"/>
      <c r="BD59" s="109"/>
      <c r="BE59" s="109"/>
      <c r="BF59" s="109"/>
      <c r="BG59" s="109"/>
      <c r="BH59" s="109"/>
    </row>
    <row r="60">
      <c r="A60" s="113" t="n">
        <v>58</v>
      </c>
      <c r="B60" s="113" t="s">
        <v>1006</v>
      </c>
      <c r="C60" s="113" t="s">
        <v>1007</v>
      </c>
      <c r="D60" s="109"/>
      <c r="E60" s="109" t="str">
        <f>IFERROR(GEOMEAN(F60, G60), MAX(F60, G60))</f>
      </c>
      <c r="F60" s="109" t="str">
        <f>MAX(AZ60)</f>
      </c>
      <c r="G60" s="109" t="str">
        <f>MAX(AY60)</f>
      </c>
      <c r="H60" s="109"/>
      <c r="I60" s="109" t="n">
        <v>4</v>
      </c>
      <c r="J60" s="109" t="n">
        <v>3</v>
      </c>
      <c r="K60" s="109" t="n">
        <v>3</v>
      </c>
      <c r="L60" s="109" t="n">
        <v>0</v>
      </c>
      <c r="M60" s="109" t="n">
        <v>0.3</v>
      </c>
      <c r="N60" s="109"/>
      <c r="O60" s="109" t="n">
        <v>3.6</v>
      </c>
      <c r="P60" s="109" t="n">
        <v>3.33333333333333</v>
      </c>
      <c r="Q60" s="109" t="n">
        <v>1.3</v>
      </c>
      <c r="R60" s="109" t="n">
        <v>2.31666666666667</v>
      </c>
      <c r="S60" s="109" t="n">
        <v>2.25140712945591</v>
      </c>
      <c r="T60" s="109"/>
      <c r="U60" s="109"/>
      <c r="V60" s="109"/>
      <c r="W60" s="109"/>
      <c r="X60" s="109"/>
      <c r="Y60" s="109"/>
      <c r="Z60" s="109" t="s">
        <v>620</v>
      </c>
      <c r="AA60" s="109" t="s">
        <v>1750</v>
      </c>
      <c r="AB60" s="109" t="s">
        <v>1675</v>
      </c>
      <c r="AC60" s="109" t="n">
        <v>-8.5</v>
      </c>
      <c r="AD60" s="109"/>
      <c r="AE60" s="109" t="n">
        <v>10</v>
      </c>
      <c r="AF60" s="109"/>
      <c r="AG60" s="109" t="n">
        <v>9.838</v>
      </c>
      <c r="AH60" s="109"/>
      <c r="AI60" s="109"/>
      <c r="AJ60" s="109"/>
      <c r="AK60" s="109"/>
      <c r="AL60" s="109"/>
      <c r="AM60" s="109"/>
      <c r="AN60" s="109"/>
      <c r="AO60" s="109"/>
      <c r="AP60" s="109"/>
      <c r="AQ60" s="109"/>
      <c r="AR60" s="109"/>
      <c r="AS60" s="109" t="n">
        <v>24</v>
      </c>
      <c r="AT60" s="109" t="n">
        <v>24</v>
      </c>
      <c r="AU60" s="109" t="n">
        <v>25.3636363636364</v>
      </c>
      <c r="AV60" s="109" t="n">
        <v>0</v>
      </c>
      <c r="AW60" s="109" t="n">
        <v>-1.36363636363636</v>
      </c>
      <c r="AX60" s="109" t="n">
        <v>1.63636363636364</v>
      </c>
      <c r="AY60" s="109" t="n">
        <v>1.59090909090909</v>
      </c>
      <c r="AZ60" s="109" t="n">
        <v>1.88429752066116</v>
      </c>
      <c r="BA60" s="109"/>
      <c r="BB60" s="109"/>
      <c r="BC60" s="109"/>
      <c r="BD60" s="109"/>
      <c r="BE60" s="109"/>
      <c r="BF60" s="109"/>
      <c r="BG60" s="109"/>
      <c r="BH60" s="109"/>
    </row>
    <row r="61">
      <c r="A61" s="113" t="n">
        <v>59</v>
      </c>
      <c r="B61" s="113" t="s">
        <v>1011</v>
      </c>
      <c r="C61" s="113" t="s">
        <v>1012</v>
      </c>
      <c r="D61" s="109"/>
      <c r="E61" s="109" t="str">
        <f>IFERROR(GEOMEAN(F61, G61), MAX(F61, G61))</f>
      </c>
      <c r="F61" s="109" t="str">
        <f>MAX(AZ61)</f>
      </c>
      <c r="G61" s="109" t="str">
        <f>MAX(AY61)</f>
      </c>
      <c r="H61" s="109"/>
      <c r="I61" s="109"/>
      <c r="J61" s="109"/>
      <c r="K61" s="109"/>
      <c r="L61" s="109" t="n">
        <v>3</v>
      </c>
      <c r="M61" s="109"/>
      <c r="N61" s="109" t="n">
        <v>10</v>
      </c>
      <c r="O61" s="109"/>
      <c r="P61" s="109"/>
      <c r="Q61" s="109" t="n">
        <v>6.5</v>
      </c>
      <c r="R61" s="109" t="n">
        <v>6.5</v>
      </c>
      <c r="S61" s="109" t="n">
        <v>10</v>
      </c>
      <c r="T61" s="109"/>
      <c r="U61" s="109"/>
      <c r="V61" s="109"/>
      <c r="W61" s="109"/>
      <c r="X61" s="109"/>
      <c r="Y61" s="109"/>
      <c r="Z61" s="109"/>
      <c r="AA61" s="109"/>
      <c r="AB61" s="109"/>
      <c r="AC61" s="109"/>
      <c r="AD61" s="109"/>
      <c r="AE61" s="109"/>
      <c r="AF61" s="109"/>
      <c r="AG61" s="109"/>
      <c r="AH61" s="109"/>
      <c r="AI61" s="109"/>
      <c r="AJ61" s="109"/>
      <c r="AK61" s="109"/>
      <c r="AL61" s="109"/>
      <c r="AM61" s="109"/>
      <c r="AN61" s="109"/>
      <c r="AO61" s="109"/>
      <c r="AP61" s="109"/>
      <c r="AQ61" s="109"/>
      <c r="AR61" s="109"/>
      <c r="AS61" s="109"/>
      <c r="AT61" s="109"/>
      <c r="AU61" s="109"/>
      <c r="AV61" s="109"/>
      <c r="AW61" s="109"/>
      <c r="AX61" s="109"/>
      <c r="AY61" s="109"/>
      <c r="AZ61" s="109"/>
      <c r="BA61" s="109"/>
      <c r="BB61" s="109"/>
      <c r="BC61" s="109"/>
      <c r="BD61" s="109"/>
      <c r="BE61" s="109"/>
      <c r="BF61" s="109"/>
      <c r="BG61" s="109"/>
      <c r="BH61" s="109"/>
    </row>
    <row r="62">
      <c r="A62" s="113" t="n">
        <v>60</v>
      </c>
      <c r="B62" s="113" t="s">
        <v>1013</v>
      </c>
      <c r="C62" s="113" t="s">
        <v>1014</v>
      </c>
      <c r="D62" s="109"/>
      <c r="E62" s="109" t="str">
        <f>IFERROR(GEOMEAN(F62, G62), MAX(F62, G62))</f>
      </c>
      <c r="F62" s="109" t="str">
        <f>MAX(AZ62)</f>
      </c>
      <c r="G62" s="109" t="str">
        <f>MAX(AY62)</f>
      </c>
      <c r="H62" s="109"/>
      <c r="I62" s="109"/>
      <c r="J62" s="109"/>
      <c r="K62" s="109" t="n">
        <v>0</v>
      </c>
      <c r="L62" s="109" t="n">
        <v>0</v>
      </c>
      <c r="M62" s="109"/>
      <c r="N62" s="109" t="n">
        <v>0</v>
      </c>
      <c r="O62" s="109"/>
      <c r="P62" s="109" t="n">
        <v>0</v>
      </c>
      <c r="Q62" s="109" t="n">
        <v>0</v>
      </c>
      <c r="R62" s="109" t="n">
        <v>0</v>
      </c>
      <c r="S62" s="109" t="n">
        <v>0</v>
      </c>
      <c r="T62" s="109" t="n">
        <v>0.5</v>
      </c>
      <c r="U62" s="109" t="n">
        <v>0.8</v>
      </c>
      <c r="V62" s="109" t="n">
        <v>3.3</v>
      </c>
      <c r="W62" s="109" t="n">
        <v>-3.2</v>
      </c>
      <c r="X62" s="109" t="n">
        <v>-2.6</v>
      </c>
      <c r="Y62" s="109" t="n">
        <v>-6.5</v>
      </c>
      <c r="Z62" s="109" t="s">
        <v>1699</v>
      </c>
      <c r="AA62" s="109" t="s">
        <v>1721</v>
      </c>
      <c r="AB62" s="109" t="s">
        <v>1153</v>
      </c>
      <c r="AC62" s="109" t="n">
        <v>-4.6</v>
      </c>
      <c r="AD62" s="109" t="n">
        <v>10</v>
      </c>
      <c r="AE62" s="109" t="n">
        <v>9.2</v>
      </c>
      <c r="AF62" s="109" t="n">
        <v>6.2</v>
      </c>
      <c r="AG62" s="109" t="n">
        <v>5.726</v>
      </c>
      <c r="AH62" s="109"/>
      <c r="AI62" s="109"/>
      <c r="AJ62" s="109"/>
      <c r="AK62" s="109"/>
      <c r="AL62" s="109"/>
      <c r="AM62" s="109"/>
      <c r="AN62" s="109"/>
      <c r="AO62" s="109"/>
      <c r="AP62" s="109"/>
      <c r="AQ62" s="109"/>
      <c r="AR62" s="109"/>
      <c r="AS62" s="109" t="n">
        <v>57</v>
      </c>
      <c r="AT62" s="109" t="n">
        <v>58</v>
      </c>
      <c r="AU62" s="109" t="n">
        <v>58.0909090909091</v>
      </c>
      <c r="AV62" s="109" t="n">
        <v>-1</v>
      </c>
      <c r="AW62" s="109" t="n">
        <v>-1.09090909090909</v>
      </c>
      <c r="AX62" s="109" t="n">
        <v>7.63636363636364</v>
      </c>
      <c r="AY62" s="109" t="n">
        <v>2.27272727272727</v>
      </c>
      <c r="AZ62" s="109" t="n">
        <v>7.83471074380165</v>
      </c>
      <c r="BA62" s="109"/>
      <c r="BB62" s="109"/>
      <c r="BC62" s="109"/>
      <c r="BD62" s="109"/>
      <c r="BE62" s="109"/>
      <c r="BF62" s="109"/>
      <c r="BG62" s="109"/>
      <c r="BH62" s="109"/>
    </row>
    <row r="63">
      <c r="A63" s="113" t="n">
        <v>61</v>
      </c>
      <c r="B63" s="113" t="s">
        <v>1017</v>
      </c>
      <c r="C63" s="113" t="s">
        <v>1018</v>
      </c>
      <c r="D63" s="109"/>
      <c r="E63" s="109" t="str">
        <f>IFERROR(GEOMEAN(F63, G63), MAX(F63, G63))</f>
      </c>
      <c r="F63" s="109" t="str">
        <f>MAX(AZ63)</f>
      </c>
      <c r="G63" s="109" t="str">
        <f>MAX(AY63)</f>
      </c>
      <c r="H63" s="109"/>
      <c r="I63" s="109" t="n">
        <v>4</v>
      </c>
      <c r="J63" s="109" t="n">
        <v>3</v>
      </c>
      <c r="K63" s="109" t="n">
        <v>4</v>
      </c>
      <c r="L63" s="109" t="n">
        <v>0</v>
      </c>
      <c r="M63" s="109" t="n">
        <v>0.2</v>
      </c>
      <c r="N63" s="109"/>
      <c r="O63" s="109" t="n">
        <v>4.7</v>
      </c>
      <c r="P63" s="109" t="n">
        <v>3.66666666666667</v>
      </c>
      <c r="Q63" s="109" t="n">
        <v>1.63333333333333</v>
      </c>
      <c r="R63" s="109" t="n">
        <v>2.65</v>
      </c>
      <c r="S63" s="109" t="n">
        <v>3.75234521575985</v>
      </c>
      <c r="T63" s="109"/>
      <c r="U63" s="109"/>
      <c r="V63" s="109"/>
      <c r="W63" s="109"/>
      <c r="X63" s="109"/>
      <c r="Y63" s="109"/>
      <c r="Z63" s="109" t="s">
        <v>816</v>
      </c>
      <c r="AA63" s="109" t="s">
        <v>1730</v>
      </c>
      <c r="AB63" s="109" t="s">
        <v>1716</v>
      </c>
      <c r="AC63" s="109" t="n">
        <v>-7.9</v>
      </c>
      <c r="AD63" s="109"/>
      <c r="AE63" s="109" t="n">
        <v>10</v>
      </c>
      <c r="AF63" s="109"/>
      <c r="AG63" s="109" t="n">
        <v>9.84133333333333</v>
      </c>
      <c r="AH63" s="109"/>
      <c r="AI63" s="109"/>
      <c r="AJ63" s="109"/>
      <c r="AK63" s="109"/>
      <c r="AL63" s="109"/>
      <c r="AM63" s="109"/>
      <c r="AN63" s="109"/>
      <c r="AO63" s="109"/>
      <c r="AP63" s="109"/>
      <c r="AQ63" s="109"/>
      <c r="AR63" s="109"/>
      <c r="AS63" s="109" t="n">
        <v>24</v>
      </c>
      <c r="AT63" s="109" t="n">
        <v>24</v>
      </c>
      <c r="AU63" s="109" t="n">
        <v>23.2727272727273</v>
      </c>
      <c r="AV63" s="109" t="n">
        <v>0</v>
      </c>
      <c r="AW63" s="109" t="n">
        <v>0.727272727272727</v>
      </c>
      <c r="AX63" s="109" t="n">
        <v>1.63636363636364</v>
      </c>
      <c r="AY63" s="109" t="n">
        <v>6.81818181818182</v>
      </c>
      <c r="AZ63" s="109" t="n">
        <v>1.50413223140496</v>
      </c>
      <c r="BA63" s="109"/>
      <c r="BB63" s="109"/>
      <c r="BC63" s="109"/>
      <c r="BD63" s="109"/>
      <c r="BE63" s="109"/>
      <c r="BF63" s="109"/>
      <c r="BG63" s="109"/>
      <c r="BH63" s="109"/>
    </row>
    <row r="64">
      <c r="A64" s="113" t="n">
        <v>62</v>
      </c>
      <c r="B64" s="113" t="s">
        <v>1020</v>
      </c>
      <c r="C64" s="113" t="s">
        <v>1021</v>
      </c>
      <c r="D64" s="109"/>
      <c r="E64" s="109" t="str">
        <f>IFERROR(GEOMEAN(F64, G64), MAX(F64, G64))</f>
      </c>
      <c r="F64" s="109" t="str">
        <f>MAX(AZ64)</f>
      </c>
      <c r="G64" s="109" t="str">
        <f>MAX(AY64)</f>
      </c>
      <c r="H64" s="109"/>
      <c r="I64" s="109" t="n">
        <v>4</v>
      </c>
      <c r="J64" s="109" t="n">
        <v>4</v>
      </c>
      <c r="K64" s="109" t="n">
        <v>6</v>
      </c>
      <c r="L64" s="109" t="n">
        <v>4</v>
      </c>
      <c r="M64" s="109" t="n">
        <v>0.5</v>
      </c>
      <c r="N64" s="109" t="n">
        <v>4</v>
      </c>
      <c r="O64" s="109" t="n">
        <v>4.1</v>
      </c>
      <c r="P64" s="109" t="n">
        <v>4.66666666666667</v>
      </c>
      <c r="Q64" s="109" t="n">
        <v>3.15</v>
      </c>
      <c r="R64" s="109" t="n">
        <v>3.90833333333333</v>
      </c>
      <c r="S64" s="109" t="n">
        <v>9.41838649155723</v>
      </c>
      <c r="T64" s="109" t="n">
        <v>4.8</v>
      </c>
      <c r="U64" s="109" t="n">
        <v>4.8</v>
      </c>
      <c r="V64" s="109" t="n">
        <v>5.1</v>
      </c>
      <c r="W64" s="109" t="n">
        <v>-4.8</v>
      </c>
      <c r="X64" s="109" t="n">
        <v>4</v>
      </c>
      <c r="Y64" s="109" t="n">
        <v>-9.9</v>
      </c>
      <c r="Z64" s="109" t="s">
        <v>1738</v>
      </c>
      <c r="AA64" s="109" t="s">
        <v>1700</v>
      </c>
      <c r="AB64" s="109" t="s">
        <v>1673</v>
      </c>
      <c r="AC64" s="109" t="n">
        <v>-9.1</v>
      </c>
      <c r="AD64" s="109" t="n">
        <v>10</v>
      </c>
      <c r="AE64" s="109" t="n">
        <v>10</v>
      </c>
      <c r="AF64" s="109" t="n">
        <v>7.33333333333333</v>
      </c>
      <c r="AG64" s="109" t="n">
        <v>6.66666666666667</v>
      </c>
      <c r="AH64" s="109" t="n">
        <v>0</v>
      </c>
      <c r="AI64" s="109" t="n">
        <v>0</v>
      </c>
      <c r="AJ64" s="109" t="n">
        <v>1</v>
      </c>
      <c r="AK64" s="109" t="n">
        <v>0</v>
      </c>
      <c r="AL64" s="109" t="n">
        <v>0.5</v>
      </c>
      <c r="AM64" s="109" t="n">
        <v>1</v>
      </c>
      <c r="AN64" s="109" t="n">
        <v>1</v>
      </c>
      <c r="AO64" s="109" t="n">
        <v>0</v>
      </c>
      <c r="AP64" s="109" t="n">
        <v>0.5</v>
      </c>
      <c r="AQ64" s="109" t="n">
        <v>2.5</v>
      </c>
      <c r="AR64" s="109" t="n">
        <v>10</v>
      </c>
      <c r="AS64" s="109" t="n">
        <v>36</v>
      </c>
      <c r="AT64" s="109" t="n">
        <v>36</v>
      </c>
      <c r="AU64" s="109" t="n">
        <v>37.6363636363636</v>
      </c>
      <c r="AV64" s="109" t="n">
        <v>0</v>
      </c>
      <c r="AW64" s="109" t="n">
        <v>-1.63636363636363</v>
      </c>
      <c r="AX64" s="109" t="n">
        <v>3.81818181818182</v>
      </c>
      <c r="AY64" s="109" t="n">
        <v>0.909090909090917</v>
      </c>
      <c r="AZ64" s="109" t="n">
        <v>4.11570247933884</v>
      </c>
      <c r="BA64" s="109" t="n">
        <v>0.15</v>
      </c>
      <c r="BB64" s="109" t="n">
        <v>7.5</v>
      </c>
      <c r="BC64" s="109"/>
      <c r="BD64" s="109"/>
      <c r="BE64" s="109"/>
      <c r="BF64" s="109"/>
      <c r="BG64" s="109"/>
      <c r="BH64" s="109"/>
    </row>
    <row r="65">
      <c r="A65" s="113" t="n">
        <v>63</v>
      </c>
      <c r="B65" s="113" t="s">
        <v>1026</v>
      </c>
      <c r="C65" s="113" t="s">
        <v>1027</v>
      </c>
      <c r="D65" s="109"/>
      <c r="E65" s="109" t="str">
        <f>IFERROR(GEOMEAN(F65, G65), MAX(F65, G65))</f>
      </c>
      <c r="F65" s="109" t="str">
        <f>MAX(AZ65)</f>
      </c>
      <c r="G65" s="109" t="str">
        <f>MAX(AY65)</f>
      </c>
      <c r="H65" s="109"/>
      <c r="I65" s="109" t="n">
        <v>0</v>
      </c>
      <c r="J65" s="109" t="n">
        <v>5</v>
      </c>
      <c r="K65" s="109" t="n">
        <v>3</v>
      </c>
      <c r="L65" s="109" t="n">
        <v>3</v>
      </c>
      <c r="M65" s="109" t="n">
        <v>0.5</v>
      </c>
      <c r="N65" s="109"/>
      <c r="O65" s="109" t="n">
        <v>3.3</v>
      </c>
      <c r="P65" s="109" t="n">
        <v>2.66666666666667</v>
      </c>
      <c r="Q65" s="109" t="n">
        <v>2.26666666666667</v>
      </c>
      <c r="R65" s="109" t="n">
        <v>2.46666666666667</v>
      </c>
      <c r="S65" s="109" t="n">
        <v>2.92682926829268</v>
      </c>
      <c r="T65" s="109" t="n">
        <v>8.1</v>
      </c>
      <c r="U65" s="109" t="n">
        <v>6.3</v>
      </c>
      <c r="V65" s="109" t="n">
        <v>6.5</v>
      </c>
      <c r="W65" s="109" t="n">
        <v>1.5</v>
      </c>
      <c r="X65" s="109" t="n">
        <v>3.4</v>
      </c>
      <c r="Y65" s="109" t="n">
        <v>-5</v>
      </c>
      <c r="Z65" s="109" t="s">
        <v>1082</v>
      </c>
      <c r="AA65" s="109" t="s">
        <v>1328</v>
      </c>
      <c r="AB65" s="109" t="s">
        <v>1743</v>
      </c>
      <c r="AC65" s="109" t="n">
        <v>-4.6</v>
      </c>
      <c r="AD65" s="109" t="n">
        <v>10</v>
      </c>
      <c r="AE65" s="109" t="n">
        <v>9.2</v>
      </c>
      <c r="AF65" s="109" t="n">
        <v>7.2</v>
      </c>
      <c r="AG65" s="109" t="n">
        <v>2.71533333333333</v>
      </c>
      <c r="AH65" s="109" t="n">
        <v>0</v>
      </c>
      <c r="AI65" s="109" t="n">
        <v>1</v>
      </c>
      <c r="AJ65" s="109" t="n">
        <v>0</v>
      </c>
      <c r="AK65" s="109" t="n">
        <v>1</v>
      </c>
      <c r="AL65" s="109" t="n">
        <v>0</v>
      </c>
      <c r="AM65" s="109" t="n">
        <v>0</v>
      </c>
      <c r="AN65" s="109" t="n">
        <v>0</v>
      </c>
      <c r="AO65" s="109" t="n">
        <v>0</v>
      </c>
      <c r="AP65" s="109" t="n">
        <v>0.5</v>
      </c>
      <c r="AQ65" s="109" t="n">
        <v>2</v>
      </c>
      <c r="AR65" s="109" t="n">
        <v>9.52380952380952</v>
      </c>
      <c r="AS65" s="109" t="n">
        <v>49</v>
      </c>
      <c r="AT65" s="109" t="n">
        <v>49</v>
      </c>
      <c r="AU65" s="109" t="n">
        <v>47.9090909090909</v>
      </c>
      <c r="AV65" s="109" t="n">
        <v>0</v>
      </c>
      <c r="AW65" s="109" t="n">
        <v>1.09090909090909</v>
      </c>
      <c r="AX65" s="109" t="n">
        <v>6.18181818181818</v>
      </c>
      <c r="AY65" s="109" t="n">
        <v>7.72727272727273</v>
      </c>
      <c r="AZ65" s="109" t="n">
        <v>5.98347107438016</v>
      </c>
      <c r="BA65" s="109" t="n">
        <v>0.105</v>
      </c>
      <c r="BB65" s="109" t="n">
        <v>5.25</v>
      </c>
      <c r="BC65" s="109"/>
      <c r="BD65" s="109"/>
      <c r="BE65" s="109"/>
      <c r="BF65" s="109"/>
      <c r="BG65" s="109"/>
      <c r="BH65" s="109"/>
    </row>
    <row r="66">
      <c r="A66" s="113" t="n">
        <v>64</v>
      </c>
      <c r="B66" s="113" t="s">
        <v>1032</v>
      </c>
      <c r="C66" s="113" t="s">
        <v>1033</v>
      </c>
      <c r="D66" s="109"/>
      <c r="E66" s="109" t="str">
        <f>IFERROR(GEOMEAN(F66, G66), MAX(F66, G66))</f>
      </c>
      <c r="F66" s="109" t="str">
        <f>MAX(AZ66)</f>
      </c>
      <c r="G66" s="109" t="str">
        <f>MAX(AY66)</f>
      </c>
      <c r="H66" s="109"/>
      <c r="I66" s="109"/>
      <c r="J66" s="109"/>
      <c r="K66" s="109" t="n">
        <v>3</v>
      </c>
      <c r="L66" s="109" t="n">
        <v>0</v>
      </c>
      <c r="M66" s="109" t="n">
        <v>0.3</v>
      </c>
      <c r="N66" s="109"/>
      <c r="O66" s="109" t="n">
        <v>6</v>
      </c>
      <c r="P66" s="109" t="n">
        <v>3</v>
      </c>
      <c r="Q66" s="109" t="n">
        <v>2.1</v>
      </c>
      <c r="R66" s="109" t="n">
        <v>2.55</v>
      </c>
      <c r="S66" s="109" t="n">
        <v>3.30206378986867</v>
      </c>
      <c r="T66" s="109" t="n">
        <v>10.3</v>
      </c>
      <c r="U66" s="109" t="n">
        <v>6.2</v>
      </c>
      <c r="V66" s="109" t="n">
        <v>5.6</v>
      </c>
      <c r="W66" s="109" t="n">
        <v>2.1</v>
      </c>
      <c r="X66" s="109" t="n">
        <v>7.9</v>
      </c>
      <c r="Y66" s="109" t="n">
        <v>-3.5</v>
      </c>
      <c r="Z66" s="109" t="s">
        <v>1731</v>
      </c>
      <c r="AA66" s="109" t="s">
        <v>939</v>
      </c>
      <c r="AB66" s="109" t="s">
        <v>1684</v>
      </c>
      <c r="AC66" s="109" t="n">
        <v>-2.7</v>
      </c>
      <c r="AD66" s="109" t="n">
        <v>7</v>
      </c>
      <c r="AE66" s="109" t="n">
        <v>5.4</v>
      </c>
      <c r="AF66" s="109" t="n">
        <v>0</v>
      </c>
      <c r="AG66" s="109" t="n">
        <v>2.36733333333333</v>
      </c>
      <c r="AH66" s="109"/>
      <c r="AI66" s="109"/>
      <c r="AJ66" s="109"/>
      <c r="AK66" s="109"/>
      <c r="AL66" s="109"/>
      <c r="AM66" s="109"/>
      <c r="AN66" s="109"/>
      <c r="AO66" s="109"/>
      <c r="AP66" s="109"/>
      <c r="AQ66" s="109"/>
      <c r="AR66" s="109"/>
      <c r="AS66" s="109" t="n">
        <v>72</v>
      </c>
      <c r="AT66" s="109" t="n">
        <v>74</v>
      </c>
      <c r="AU66" s="109" t="n">
        <v>73.3636363636364</v>
      </c>
      <c r="AV66" s="109" t="n">
        <v>-2</v>
      </c>
      <c r="AW66" s="109" t="n">
        <v>-1.36363636363636</v>
      </c>
      <c r="AX66" s="109" t="n">
        <v>10</v>
      </c>
      <c r="AY66" s="109" t="n">
        <v>1.5909090909091</v>
      </c>
      <c r="AZ66" s="109" t="n">
        <v>10</v>
      </c>
      <c r="BA66" s="109"/>
      <c r="BB66" s="109"/>
      <c r="BC66" s="109"/>
      <c r="BD66" s="109"/>
      <c r="BE66" s="109"/>
      <c r="BF66" s="109"/>
      <c r="BG66" s="109"/>
      <c r="BH66" s="109"/>
    </row>
    <row r="67">
      <c r="A67" s="113" t="n">
        <v>65</v>
      </c>
      <c r="B67" s="113" t="s">
        <v>1037</v>
      </c>
      <c r="C67" s="113" t="s">
        <v>1038</v>
      </c>
      <c r="D67" s="109"/>
      <c r="E67" s="109" t="str">
        <f>IFERROR(GEOMEAN(F67, G67), MAX(F67, G67))</f>
      </c>
      <c r="F67" s="109" t="str">
        <f>MAX(AZ67)</f>
      </c>
      <c r="G67" s="109" t="str">
        <f>MAX(AY67)</f>
      </c>
      <c r="H67" s="109"/>
      <c r="I67" s="109" t="n">
        <v>7</v>
      </c>
      <c r="J67" s="109" t="n">
        <v>5</v>
      </c>
      <c r="K67" s="109" t="n">
        <v>5</v>
      </c>
      <c r="L67" s="109" t="n">
        <v>4</v>
      </c>
      <c r="M67" s="109" t="n">
        <v>0.3</v>
      </c>
      <c r="N67" s="109"/>
      <c r="O67" s="109" t="n">
        <v>5</v>
      </c>
      <c r="P67" s="109" t="n">
        <v>5.66666666666667</v>
      </c>
      <c r="Q67" s="109" t="n">
        <v>3.1</v>
      </c>
      <c r="R67" s="109" t="n">
        <v>4.38333333333333</v>
      </c>
      <c r="S67" s="109" t="n">
        <v>10</v>
      </c>
      <c r="T67" s="109" t="n">
        <v>4.8</v>
      </c>
      <c r="U67" s="109" t="n">
        <v>6.6</v>
      </c>
      <c r="V67" s="109" t="n">
        <v>6</v>
      </c>
      <c r="W67" s="109" t="n">
        <v>2.5</v>
      </c>
      <c r="X67" s="109" t="n">
        <v>6.5</v>
      </c>
      <c r="Y67" s="109" t="n">
        <v>-3.5</v>
      </c>
      <c r="Z67" s="109" t="s">
        <v>1530</v>
      </c>
      <c r="AA67" s="109" t="s">
        <v>1751</v>
      </c>
      <c r="AB67" s="109" t="s">
        <v>1752</v>
      </c>
      <c r="AC67" s="109" t="n">
        <v>-3.5</v>
      </c>
      <c r="AD67" s="109" t="n">
        <v>7</v>
      </c>
      <c r="AE67" s="109" t="n">
        <v>7</v>
      </c>
      <c r="AF67" s="109" t="n">
        <v>4.53333333333333</v>
      </c>
      <c r="AG67" s="109" t="n">
        <v>4.53333333333333</v>
      </c>
      <c r="AH67" s="109"/>
      <c r="AI67" s="109"/>
      <c r="AJ67" s="109"/>
      <c r="AK67" s="109"/>
      <c r="AL67" s="109"/>
      <c r="AM67" s="109"/>
      <c r="AN67" s="109"/>
      <c r="AO67" s="109"/>
      <c r="AP67" s="109"/>
      <c r="AQ67" s="109"/>
      <c r="AR67" s="109"/>
      <c r="AS67" s="109" t="n">
        <v>54</v>
      </c>
      <c r="AT67" s="109" t="n">
        <v>54</v>
      </c>
      <c r="AU67" s="109" t="n">
        <v>53.6363636363636</v>
      </c>
      <c r="AV67" s="109" t="n">
        <v>0</v>
      </c>
      <c r="AW67" s="109" t="n">
        <v>0.363636363636367</v>
      </c>
      <c r="AX67" s="109" t="n">
        <v>7.09090909090909</v>
      </c>
      <c r="AY67" s="109" t="n">
        <v>5.90909090909092</v>
      </c>
      <c r="AZ67" s="109" t="n">
        <v>7.02479338842975</v>
      </c>
      <c r="BA67" s="109"/>
      <c r="BB67" s="109"/>
      <c r="BC67" s="109"/>
      <c r="BD67" s="109"/>
      <c r="BE67" s="109"/>
      <c r="BF67" s="109"/>
      <c r="BG67" s="109"/>
      <c r="BH67" s="109"/>
    </row>
    <row r="68">
      <c r="A68" s="113" t="n">
        <v>66</v>
      </c>
      <c r="B68" s="113" t="s">
        <v>1042</v>
      </c>
      <c r="C68" s="113" t="s">
        <v>1043</v>
      </c>
      <c r="D68" s="109"/>
      <c r="E68" s="109" t="str">
        <f>IFERROR(GEOMEAN(F68, G68), MAX(F68, G68))</f>
      </c>
      <c r="F68" s="109" t="str">
        <f>MAX(AZ68)</f>
      </c>
      <c r="G68" s="109" t="str">
        <f>MAX(AY68)</f>
      </c>
      <c r="H68" s="109"/>
      <c r="I68" s="109"/>
      <c r="J68" s="109"/>
      <c r="K68" s="109"/>
      <c r="L68" s="109" t="n">
        <v>3</v>
      </c>
      <c r="M68" s="109"/>
      <c r="N68" s="109" t="n">
        <v>8</v>
      </c>
      <c r="O68" s="109" t="n">
        <v>5.1</v>
      </c>
      <c r="P68" s="109"/>
      <c r="Q68" s="109" t="n">
        <v>5.36666666666667</v>
      </c>
      <c r="R68" s="109" t="n">
        <v>5.36666666666667</v>
      </c>
      <c r="S68" s="109" t="n">
        <v>10</v>
      </c>
      <c r="T68" s="109" t="n">
        <v>5.9</v>
      </c>
      <c r="U68" s="109" t="n">
        <v>3.8</v>
      </c>
      <c r="V68" s="109" t="n">
        <v>4.7</v>
      </c>
      <c r="W68" s="109" t="n">
        <v>-1.6</v>
      </c>
      <c r="X68" s="109" t="n">
        <v>3.1</v>
      </c>
      <c r="Y68" s="109" t="n">
        <v>-6.3</v>
      </c>
      <c r="Z68" s="109" t="s">
        <v>1695</v>
      </c>
      <c r="AA68" s="109" t="s">
        <v>1676</v>
      </c>
      <c r="AB68" s="109" t="s">
        <v>1673</v>
      </c>
      <c r="AC68" s="109" t="n">
        <v>-6.1</v>
      </c>
      <c r="AD68" s="109" t="n">
        <v>10</v>
      </c>
      <c r="AE68" s="109" t="n">
        <v>10</v>
      </c>
      <c r="AF68" s="109" t="n">
        <v>4.93333333333333</v>
      </c>
      <c r="AG68" s="109" t="n">
        <v>5.26666666666667</v>
      </c>
      <c r="AH68" s="109"/>
      <c r="AI68" s="109"/>
      <c r="AJ68" s="109"/>
      <c r="AK68" s="109"/>
      <c r="AL68" s="109"/>
      <c r="AM68" s="109"/>
      <c r="AN68" s="109"/>
      <c r="AO68" s="109"/>
      <c r="AP68" s="109"/>
      <c r="AQ68" s="109"/>
      <c r="AR68" s="109"/>
      <c r="AS68" s="109"/>
      <c r="AT68" s="109"/>
      <c r="AU68" s="109"/>
      <c r="AV68" s="109"/>
      <c r="AW68" s="109"/>
      <c r="AX68" s="109"/>
      <c r="AY68" s="109"/>
      <c r="AZ68" s="109"/>
      <c r="BA68" s="109"/>
      <c r="BB68" s="109"/>
      <c r="BC68" s="109"/>
      <c r="BD68" s="109"/>
      <c r="BE68" s="109"/>
      <c r="BF68" s="109"/>
      <c r="BG68" s="109"/>
      <c r="BH68" s="109"/>
    </row>
    <row r="69">
      <c r="A69" s="113" t="n">
        <v>67</v>
      </c>
      <c r="B69" s="113" t="s">
        <v>1047</v>
      </c>
      <c r="C69" s="113" t="s">
        <v>1048</v>
      </c>
      <c r="D69" s="109"/>
      <c r="E69" s="109" t="str">
        <f>IFERROR(GEOMEAN(F69, G69), MAX(F69, G69))</f>
      </c>
      <c r="F69" s="109" t="str">
        <f>MAX(AZ69)</f>
      </c>
      <c r="G69" s="109" t="str">
        <f>MAX(AY69)</f>
      </c>
      <c r="H69" s="109"/>
      <c r="I69" s="109"/>
      <c r="J69" s="109"/>
      <c r="K69" s="109"/>
      <c r="L69" s="109"/>
      <c r="M69" s="109"/>
      <c r="N69" s="109" t="n">
        <v>0</v>
      </c>
      <c r="O69" s="109"/>
      <c r="P69" s="109"/>
      <c r="Q69" s="109" t="n">
        <v>0</v>
      </c>
      <c r="R69" s="109" t="n">
        <v>0</v>
      </c>
      <c r="S69" s="109" t="n">
        <v>0</v>
      </c>
      <c r="T69" s="109" t="n">
        <v>-4.7</v>
      </c>
      <c r="U69" s="109" t="n">
        <v>-6.1</v>
      </c>
      <c r="V69" s="109" t="n">
        <v>-6.2</v>
      </c>
      <c r="W69" s="109" t="n">
        <v>-8.4</v>
      </c>
      <c r="X69" s="109" t="n">
        <v>-1.6</v>
      </c>
      <c r="Y69" s="109" t="n">
        <v>-2.2</v>
      </c>
      <c r="Z69" s="109" t="s">
        <v>1753</v>
      </c>
      <c r="AA69" s="109" t="s">
        <v>1692</v>
      </c>
      <c r="AB69" s="109" t="s">
        <v>1243</v>
      </c>
      <c r="AC69" s="109" t="n">
        <v>0.6</v>
      </c>
      <c r="AD69" s="109" t="n">
        <v>4.4</v>
      </c>
      <c r="AE69" s="109" t="n">
        <v>0</v>
      </c>
      <c r="AF69" s="109" t="n">
        <v>10</v>
      </c>
      <c r="AG69" s="109" t="n">
        <v>7.34466666666667</v>
      </c>
      <c r="AH69" s="109"/>
      <c r="AI69" s="109"/>
      <c r="AJ69" s="109"/>
      <c r="AK69" s="109"/>
      <c r="AL69" s="109"/>
      <c r="AM69" s="109"/>
      <c r="AN69" s="109"/>
      <c r="AO69" s="109"/>
      <c r="AP69" s="109"/>
      <c r="AQ69" s="109"/>
      <c r="AR69" s="109"/>
      <c r="AS69" s="109" t="n">
        <v>66</v>
      </c>
      <c r="AT69" s="109" t="n">
        <v>66</v>
      </c>
      <c r="AU69" s="109" t="n">
        <v>65.1818181818182</v>
      </c>
      <c r="AV69" s="109" t="n">
        <v>0</v>
      </c>
      <c r="AW69" s="109" t="n">
        <v>0.818181818181813</v>
      </c>
      <c r="AX69" s="109" t="n">
        <v>9.27272727272727</v>
      </c>
      <c r="AY69" s="109" t="n">
        <v>7.04545454545453</v>
      </c>
      <c r="AZ69" s="109" t="n">
        <v>9.12396694214876</v>
      </c>
      <c r="BA69" s="109"/>
      <c r="BB69" s="109"/>
      <c r="BC69" s="109"/>
      <c r="BD69" s="109"/>
      <c r="BE69" s="109"/>
      <c r="BF69" s="109"/>
      <c r="BG69" s="109"/>
      <c r="BH69" s="109"/>
    </row>
    <row r="70">
      <c r="A70" s="113" t="n">
        <v>68</v>
      </c>
      <c r="B70" s="113" t="s">
        <v>1050</v>
      </c>
      <c r="C70" s="113" t="s">
        <v>1051</v>
      </c>
      <c r="D70" s="109"/>
      <c r="E70" s="109" t="str">
        <f>IFERROR(GEOMEAN(F70, G70), MAX(F70, G70))</f>
      </c>
      <c r="F70" s="109" t="str">
        <f>MAX(AZ70)</f>
      </c>
      <c r="G70" s="109" t="str">
        <f>MAX(AY70)</f>
      </c>
      <c r="H70" s="109"/>
      <c r="I70" s="109" t="n">
        <v>5</v>
      </c>
      <c r="J70" s="109" t="n">
        <v>4</v>
      </c>
      <c r="K70" s="109" t="n">
        <v>5</v>
      </c>
      <c r="L70" s="109" t="n">
        <v>0</v>
      </c>
      <c r="M70" s="109" t="n">
        <v>0.2</v>
      </c>
      <c r="N70" s="109"/>
      <c r="O70" s="109" t="n">
        <v>4.9</v>
      </c>
      <c r="P70" s="109" t="n">
        <v>4.66666666666667</v>
      </c>
      <c r="Q70" s="109" t="n">
        <v>1.7</v>
      </c>
      <c r="R70" s="109" t="n">
        <v>3.18333333333333</v>
      </c>
      <c r="S70" s="109" t="n">
        <v>6.15384615384616</v>
      </c>
      <c r="T70" s="109"/>
      <c r="U70" s="109"/>
      <c r="V70" s="109"/>
      <c r="W70" s="109"/>
      <c r="X70" s="109"/>
      <c r="Y70" s="109"/>
      <c r="Z70" s="109" t="s">
        <v>879</v>
      </c>
      <c r="AA70" s="109" t="s">
        <v>1687</v>
      </c>
      <c r="AB70" s="109" t="s">
        <v>1738</v>
      </c>
      <c r="AC70" s="109" t="n">
        <v>-11.9</v>
      </c>
      <c r="AD70" s="109"/>
      <c r="AE70" s="109" t="n">
        <v>10</v>
      </c>
      <c r="AF70" s="109"/>
      <c r="AG70" s="109" t="n">
        <v>9.66933333333333</v>
      </c>
      <c r="AH70" s="109"/>
      <c r="AI70" s="109"/>
      <c r="AJ70" s="109"/>
      <c r="AK70" s="109"/>
      <c r="AL70" s="109"/>
      <c r="AM70" s="109"/>
      <c r="AN70" s="109"/>
      <c r="AO70" s="109"/>
      <c r="AP70" s="109"/>
      <c r="AQ70" s="109"/>
      <c r="AR70" s="109"/>
      <c r="AS70" s="109" t="n">
        <v>41</v>
      </c>
      <c r="AT70" s="109" t="n">
        <v>41</v>
      </c>
      <c r="AU70" s="109" t="n">
        <v>42.3636363636364</v>
      </c>
      <c r="AV70" s="109" t="n">
        <v>0</v>
      </c>
      <c r="AW70" s="109" t="n">
        <v>-1.36363636363637</v>
      </c>
      <c r="AX70" s="109" t="n">
        <v>4.72727272727273</v>
      </c>
      <c r="AY70" s="109" t="n">
        <v>1.59090909090908</v>
      </c>
      <c r="AZ70" s="109" t="n">
        <v>4.97520661157025</v>
      </c>
      <c r="BA70" s="109"/>
      <c r="BB70" s="109"/>
      <c r="BC70" s="109"/>
      <c r="BD70" s="109"/>
      <c r="BE70" s="109"/>
      <c r="BF70" s="109"/>
      <c r="BG70" s="109"/>
      <c r="BH70" s="109"/>
    </row>
    <row r="71">
      <c r="A71" s="113" t="n">
        <v>69</v>
      </c>
      <c r="B71" s="113" t="s">
        <v>1056</v>
      </c>
      <c r="C71" s="113" t="s">
        <v>1057</v>
      </c>
      <c r="D71" s="109"/>
      <c r="E71" s="109" t="str">
        <f>IFERROR(GEOMEAN(F71, G71), MAX(F71, G71))</f>
      </c>
      <c r="F71" s="109" t="str">
        <f>MAX(AZ71)</f>
      </c>
      <c r="G71" s="109" t="str">
        <f>MAX(AY71)</f>
      </c>
      <c r="H71" s="109"/>
      <c r="I71" s="109"/>
      <c r="J71" s="109"/>
      <c r="K71" s="109" t="n">
        <v>5</v>
      </c>
      <c r="L71" s="109" t="n">
        <v>0</v>
      </c>
      <c r="M71" s="109" t="n">
        <v>0.6</v>
      </c>
      <c r="N71" s="109"/>
      <c r="O71" s="109"/>
      <c r="P71" s="109" t="n">
        <v>5</v>
      </c>
      <c r="Q71" s="109" t="n">
        <v>0.3</v>
      </c>
      <c r="R71" s="109" t="n">
        <v>2.65</v>
      </c>
      <c r="S71" s="109" t="n">
        <v>3.75234521575985</v>
      </c>
      <c r="T71" s="109" t="n">
        <v>4.4</v>
      </c>
      <c r="U71" s="109" t="n">
        <v>4.2</v>
      </c>
      <c r="V71" s="109" t="n">
        <v>3.1</v>
      </c>
      <c r="W71" s="109" t="n">
        <v>-9.6</v>
      </c>
      <c r="X71" s="109" t="n">
        <v>6.5</v>
      </c>
      <c r="Y71" s="109" t="n">
        <v>-12.7</v>
      </c>
      <c r="Z71" s="109" t="s">
        <v>1726</v>
      </c>
      <c r="AA71" s="109" t="s">
        <v>1744</v>
      </c>
      <c r="AB71" s="109" t="s">
        <v>1082</v>
      </c>
      <c r="AC71" s="109" t="n">
        <v>-11.1</v>
      </c>
      <c r="AD71" s="109" t="n">
        <v>10</v>
      </c>
      <c r="AE71" s="109" t="n">
        <v>10</v>
      </c>
      <c r="AF71" s="109" t="n">
        <v>10</v>
      </c>
      <c r="AG71" s="109" t="n">
        <v>10</v>
      </c>
      <c r="AH71" s="109"/>
      <c r="AI71" s="109"/>
      <c r="AJ71" s="109"/>
      <c r="AK71" s="109"/>
      <c r="AL71" s="109"/>
      <c r="AM71" s="109"/>
      <c r="AN71" s="109"/>
      <c r="AO71" s="109"/>
      <c r="AP71" s="109"/>
      <c r="AQ71" s="109"/>
      <c r="AR71" s="109"/>
      <c r="AS71" s="109"/>
      <c r="AT71" s="109"/>
      <c r="AU71" s="109"/>
      <c r="AV71" s="109"/>
      <c r="AW71" s="109"/>
      <c r="AX71" s="109"/>
      <c r="AY71" s="109"/>
      <c r="AZ71" s="109"/>
      <c r="BA71" s="109"/>
      <c r="BB71" s="109"/>
      <c r="BC71" s="109"/>
      <c r="BD71" s="109"/>
      <c r="BE71" s="109"/>
      <c r="BF71" s="109"/>
      <c r="BG71" s="109"/>
      <c r="BH71" s="109"/>
    </row>
    <row r="72">
      <c r="A72" s="113" t="n">
        <v>70</v>
      </c>
      <c r="B72" s="113" t="s">
        <v>1059</v>
      </c>
      <c r="C72" s="113" t="s">
        <v>1060</v>
      </c>
      <c r="D72" s="109"/>
      <c r="E72" s="109" t="str">
        <f>IFERROR(GEOMEAN(F72, G72), MAX(F72, G72))</f>
      </c>
      <c r="F72" s="109" t="str">
        <f>MAX(AZ72)</f>
      </c>
      <c r="G72" s="109" t="str">
        <f>MAX(AY72)</f>
      </c>
      <c r="H72" s="109"/>
      <c r="I72" s="109"/>
      <c r="J72" s="109"/>
      <c r="K72" s="109" t="n">
        <v>3</v>
      </c>
      <c r="L72" s="109" t="n">
        <v>4</v>
      </c>
      <c r="M72" s="109" t="n">
        <v>0.7</v>
      </c>
      <c r="N72" s="109"/>
      <c r="O72" s="109" t="n">
        <v>4.4</v>
      </c>
      <c r="P72" s="109" t="n">
        <v>3</v>
      </c>
      <c r="Q72" s="109" t="n">
        <v>3.03333333333333</v>
      </c>
      <c r="R72" s="109" t="n">
        <v>3.01666666666667</v>
      </c>
      <c r="S72" s="109" t="n">
        <v>5.40337711069418</v>
      </c>
      <c r="T72" s="109" t="n">
        <v>3</v>
      </c>
      <c r="U72" s="109" t="n">
        <v>3.1</v>
      </c>
      <c r="V72" s="109" t="n">
        <v>3.6</v>
      </c>
      <c r="W72" s="109" t="n">
        <v>-3</v>
      </c>
      <c r="X72" s="109" t="n">
        <v>4.1</v>
      </c>
      <c r="Y72" s="109" t="n">
        <v>-6.6</v>
      </c>
      <c r="Z72" s="109" t="s">
        <v>1153</v>
      </c>
      <c r="AA72" s="109" t="s">
        <v>1754</v>
      </c>
      <c r="AB72" s="109" t="s">
        <v>1727</v>
      </c>
      <c r="AC72" s="109" t="n">
        <v>-5.6</v>
      </c>
      <c r="AD72" s="109" t="n">
        <v>10</v>
      </c>
      <c r="AE72" s="109" t="n">
        <v>10</v>
      </c>
      <c r="AF72" s="109" t="n">
        <v>5.66666666666667</v>
      </c>
      <c r="AG72" s="109" t="n">
        <v>4.66666666666667</v>
      </c>
      <c r="AH72" s="109"/>
      <c r="AI72" s="109"/>
      <c r="AJ72" s="109"/>
      <c r="AK72" s="109"/>
      <c r="AL72" s="109"/>
      <c r="AM72" s="109"/>
      <c r="AN72" s="109"/>
      <c r="AO72" s="109"/>
      <c r="AP72" s="109"/>
      <c r="AQ72" s="109"/>
      <c r="AR72" s="109"/>
      <c r="AS72" s="109" t="n">
        <v>54</v>
      </c>
      <c r="AT72" s="109" t="n">
        <v>55</v>
      </c>
      <c r="AU72" s="109" t="n">
        <v>54.3636363636364</v>
      </c>
      <c r="AV72" s="109" t="n">
        <v>-1</v>
      </c>
      <c r="AW72" s="109" t="n">
        <v>-0.363636363636367</v>
      </c>
      <c r="AX72" s="109" t="n">
        <v>7.09090909090909</v>
      </c>
      <c r="AY72" s="109" t="n">
        <v>4.09090909090908</v>
      </c>
      <c r="AZ72" s="109" t="n">
        <v>7.15702479338843</v>
      </c>
      <c r="BA72" s="109"/>
      <c r="BB72" s="109"/>
      <c r="BC72" s="109"/>
      <c r="BD72" s="109"/>
      <c r="BE72" s="109"/>
      <c r="BF72" s="109"/>
      <c r="BG72" s="109"/>
      <c r="BH72" s="109"/>
    </row>
    <row r="73">
      <c r="A73" s="113" t="n">
        <v>71</v>
      </c>
      <c r="B73" s="113" t="s">
        <v>1064</v>
      </c>
      <c r="C73" s="113" t="s">
        <v>1065</v>
      </c>
      <c r="D73" s="109"/>
      <c r="E73" s="109" t="str">
        <f>IFERROR(GEOMEAN(F73, G73), MAX(F73, G73))</f>
      </c>
      <c r="F73" s="109" t="str">
        <f>MAX(AZ73)</f>
      </c>
      <c r="G73" s="109" t="str">
        <f>MAX(AY73)</f>
      </c>
      <c r="H73" s="109"/>
      <c r="I73" s="109" t="n">
        <v>4</v>
      </c>
      <c r="J73" s="109" t="n">
        <v>3</v>
      </c>
      <c r="K73" s="109" t="n">
        <v>3</v>
      </c>
      <c r="L73" s="109" t="n">
        <v>3</v>
      </c>
      <c r="M73" s="109" t="n">
        <v>0.5</v>
      </c>
      <c r="N73" s="109"/>
      <c r="O73" s="109" t="n">
        <v>3.1</v>
      </c>
      <c r="P73" s="109" t="n">
        <v>3.33333333333333</v>
      </c>
      <c r="Q73" s="109" t="n">
        <v>2.2</v>
      </c>
      <c r="R73" s="109" t="n">
        <v>2.76666666666667</v>
      </c>
      <c r="S73" s="109" t="n">
        <v>4.27767354596623</v>
      </c>
      <c r="T73" s="109" t="n">
        <v>2.1</v>
      </c>
      <c r="U73" s="109" t="n">
        <v>4.1</v>
      </c>
      <c r="V73" s="109" t="n">
        <v>4.7</v>
      </c>
      <c r="W73" s="109" t="n">
        <v>51.1</v>
      </c>
      <c r="X73" s="109" t="n">
        <v>8.1</v>
      </c>
      <c r="Y73" s="109" t="n">
        <v>46.4</v>
      </c>
      <c r="Z73" s="109" t="s">
        <v>735</v>
      </c>
      <c r="AA73" s="109" t="s">
        <v>1755</v>
      </c>
      <c r="AB73" s="109" t="s">
        <v>1756</v>
      </c>
      <c r="AC73" s="109" t="n">
        <v>48.1</v>
      </c>
      <c r="AD73" s="109" t="n">
        <v>0</v>
      </c>
      <c r="AE73" s="109" t="n">
        <v>0</v>
      </c>
      <c r="AF73" s="109" t="n">
        <v>0</v>
      </c>
      <c r="AG73" s="109" t="n">
        <v>0</v>
      </c>
      <c r="AH73" s="109"/>
      <c r="AI73" s="109"/>
      <c r="AJ73" s="109"/>
      <c r="AK73" s="109"/>
      <c r="AL73" s="109"/>
      <c r="AM73" s="109"/>
      <c r="AN73" s="109"/>
      <c r="AO73" s="109"/>
      <c r="AP73" s="109"/>
      <c r="AQ73" s="109"/>
      <c r="AR73" s="109"/>
      <c r="AS73" s="109" t="n">
        <v>49</v>
      </c>
      <c r="AT73" s="109" t="n">
        <v>49</v>
      </c>
      <c r="AU73" s="109" t="n">
        <v>49.6363636363636</v>
      </c>
      <c r="AV73" s="109" t="n">
        <v>0</v>
      </c>
      <c r="AW73" s="109" t="n">
        <v>-0.636363636363633</v>
      </c>
      <c r="AX73" s="109" t="n">
        <v>6.18181818181818</v>
      </c>
      <c r="AY73" s="109" t="n">
        <v>3.40909090909092</v>
      </c>
      <c r="AZ73" s="109" t="n">
        <v>6.29752066115702</v>
      </c>
      <c r="BA73" s="109"/>
      <c r="BB73" s="109"/>
      <c r="BC73" s="109"/>
      <c r="BD73" s="109"/>
      <c r="BE73" s="109"/>
      <c r="BF73" s="109"/>
      <c r="BG73" s="109"/>
      <c r="BH73" s="109"/>
    </row>
    <row r="74">
      <c r="A74" s="113" t="n">
        <v>72</v>
      </c>
      <c r="B74" s="113" t="s">
        <v>1068</v>
      </c>
      <c r="C74" s="113" t="s">
        <v>1069</v>
      </c>
      <c r="D74" s="109"/>
      <c r="E74" s="109" t="str">
        <f>IFERROR(GEOMEAN(F74, G74), MAX(F74, G74))</f>
      </c>
      <c r="F74" s="109" t="str">
        <f>MAX(AZ74)</f>
      </c>
      <c r="G74" s="109" t="str">
        <f>MAX(AY74)</f>
      </c>
      <c r="H74" s="109"/>
      <c r="I74" s="109"/>
      <c r="J74" s="109"/>
      <c r="K74" s="109" t="n">
        <v>4</v>
      </c>
      <c r="L74" s="109" t="n">
        <v>4</v>
      </c>
      <c r="M74" s="109" t="n">
        <v>0.6</v>
      </c>
      <c r="N74" s="109"/>
      <c r="O74" s="109" t="n">
        <v>3.8</v>
      </c>
      <c r="P74" s="109" t="n">
        <v>4</v>
      </c>
      <c r="Q74" s="109" t="n">
        <v>2.8</v>
      </c>
      <c r="R74" s="109" t="n">
        <v>3.4</v>
      </c>
      <c r="S74" s="109" t="n">
        <v>7.12945590994372</v>
      </c>
      <c r="T74" s="109" t="n">
        <v>4.8</v>
      </c>
      <c r="U74" s="109" t="n">
        <v>3.7</v>
      </c>
      <c r="V74" s="109" t="n">
        <v>2.7</v>
      </c>
      <c r="W74" s="109" t="n">
        <v>-5.8</v>
      </c>
      <c r="X74" s="109" t="n">
        <v>3.7</v>
      </c>
      <c r="Y74" s="109" t="n">
        <v>-8.5</v>
      </c>
      <c r="Z74" s="109" t="s">
        <v>1703</v>
      </c>
      <c r="AA74" s="109" t="s">
        <v>1725</v>
      </c>
      <c r="AB74" s="109" t="s">
        <v>1722</v>
      </c>
      <c r="AC74" s="109" t="n">
        <v>-5.1</v>
      </c>
      <c r="AD74" s="109" t="n">
        <v>10</v>
      </c>
      <c r="AE74" s="109" t="n">
        <v>10</v>
      </c>
      <c r="AF74" s="109" t="n">
        <v>9.8</v>
      </c>
      <c r="AG74" s="109" t="n">
        <v>7.7</v>
      </c>
      <c r="AH74" s="109"/>
      <c r="AI74" s="109"/>
      <c r="AJ74" s="109"/>
      <c r="AK74" s="109"/>
      <c r="AL74" s="109"/>
      <c r="AM74" s="109"/>
      <c r="AN74" s="109"/>
      <c r="AO74" s="109"/>
      <c r="AP74" s="109"/>
      <c r="AQ74" s="109"/>
      <c r="AR74" s="109"/>
      <c r="AS74" s="109" t="n">
        <v>57</v>
      </c>
      <c r="AT74" s="109" t="n">
        <v>57</v>
      </c>
      <c r="AU74" s="109" t="n">
        <v>56.6363636363636</v>
      </c>
      <c r="AV74" s="109" t="n">
        <v>0</v>
      </c>
      <c r="AW74" s="109" t="n">
        <v>0.363636363636367</v>
      </c>
      <c r="AX74" s="109" t="n">
        <v>7.63636363636364</v>
      </c>
      <c r="AY74" s="109" t="n">
        <v>5.90909090909092</v>
      </c>
      <c r="AZ74" s="109" t="n">
        <v>7.5702479338843</v>
      </c>
      <c r="BA74" s="109"/>
      <c r="BB74" s="109"/>
      <c r="BC74" s="109"/>
      <c r="BD74" s="109"/>
      <c r="BE74" s="109"/>
      <c r="BF74" s="109"/>
      <c r="BG74" s="109"/>
      <c r="BH74" s="109"/>
    </row>
    <row r="75">
      <c r="A75" s="113" t="n">
        <v>73</v>
      </c>
      <c r="B75" s="113" t="s">
        <v>1074</v>
      </c>
      <c r="C75" s="113" t="s">
        <v>1075</v>
      </c>
      <c r="D75" s="109"/>
      <c r="E75" s="109" t="str">
        <f>IFERROR(GEOMEAN(F75, G75), MAX(F75, G75))</f>
      </c>
      <c r="F75" s="109" t="str">
        <f>MAX(AZ75)</f>
      </c>
      <c r="G75" s="109" t="str">
        <f>MAX(AY75)</f>
      </c>
      <c r="H75" s="109"/>
      <c r="I75" s="109" t="n">
        <v>4</v>
      </c>
      <c r="J75" s="109" t="n">
        <v>4</v>
      </c>
      <c r="K75" s="109" t="n">
        <v>5</v>
      </c>
      <c r="L75" s="109" t="n">
        <v>0</v>
      </c>
      <c r="M75" s="109" t="n">
        <v>0.9</v>
      </c>
      <c r="N75" s="109"/>
      <c r="O75" s="109" t="n">
        <v>3.6</v>
      </c>
      <c r="P75" s="109" t="n">
        <v>4.33333333333333</v>
      </c>
      <c r="Q75" s="109" t="n">
        <v>1.5</v>
      </c>
      <c r="R75" s="109" t="n">
        <v>2.91666666666667</v>
      </c>
      <c r="S75" s="109" t="n">
        <v>4.953095684803</v>
      </c>
      <c r="T75" s="109" t="n">
        <v>3.1</v>
      </c>
      <c r="U75" s="109" t="n">
        <v>2.7</v>
      </c>
      <c r="V75" s="109" t="n">
        <v>2.9</v>
      </c>
      <c r="W75" s="109" t="n">
        <v>-9.3</v>
      </c>
      <c r="X75" s="109" t="n">
        <v>5.4</v>
      </c>
      <c r="Y75" s="109" t="n">
        <v>-12.2</v>
      </c>
      <c r="Z75" s="109" t="s">
        <v>939</v>
      </c>
      <c r="AA75" s="109" t="s">
        <v>1757</v>
      </c>
      <c r="AB75" s="109" t="s">
        <v>887</v>
      </c>
      <c r="AC75" s="109" t="n">
        <v>-11.9</v>
      </c>
      <c r="AD75" s="109" t="n">
        <v>10</v>
      </c>
      <c r="AE75" s="109" t="n">
        <v>10</v>
      </c>
      <c r="AF75" s="109" t="n">
        <v>9.06666666666667</v>
      </c>
      <c r="AG75" s="109" t="n">
        <v>9.33333333333333</v>
      </c>
      <c r="AH75" s="109" t="n">
        <v>0</v>
      </c>
      <c r="AI75" s="109" t="n">
        <v>0</v>
      </c>
      <c r="AJ75" s="109" t="n">
        <v>0</v>
      </c>
      <c r="AK75" s="109" t="n">
        <v>0.5</v>
      </c>
      <c r="AL75" s="109" t="n">
        <v>0</v>
      </c>
      <c r="AM75" s="109" t="n">
        <v>1</v>
      </c>
      <c r="AN75" s="109" t="n">
        <v>0</v>
      </c>
      <c r="AO75" s="109" t="n">
        <v>0</v>
      </c>
      <c r="AP75" s="109" t="n">
        <v>0</v>
      </c>
      <c r="AQ75" s="109" t="n">
        <v>1.5</v>
      </c>
      <c r="AR75" s="109" t="n">
        <v>7.14285714285714</v>
      </c>
      <c r="AS75" s="109" t="n">
        <v>37</v>
      </c>
      <c r="AT75" s="109" t="n">
        <v>37</v>
      </c>
      <c r="AU75" s="109" t="n">
        <v>35.6363636363636</v>
      </c>
      <c r="AV75" s="109" t="n">
        <v>0</v>
      </c>
      <c r="AW75" s="109" t="n">
        <v>1.36363636363637</v>
      </c>
      <c r="AX75" s="109" t="n">
        <v>4</v>
      </c>
      <c r="AY75" s="109" t="n">
        <v>8.40909090909092</v>
      </c>
      <c r="AZ75" s="109" t="n">
        <v>3.75206611570248</v>
      </c>
      <c r="BA75" s="109" t="n">
        <v>0.134</v>
      </c>
      <c r="BB75" s="109" t="n">
        <v>6.7</v>
      </c>
      <c r="BC75" s="109"/>
      <c r="BD75" s="109"/>
      <c r="BE75" s="109"/>
      <c r="BF75" s="109"/>
      <c r="BG75" s="109"/>
      <c r="BH75" s="109"/>
    </row>
    <row r="76">
      <c r="A76" s="113" t="n">
        <v>74</v>
      </c>
      <c r="B76" s="113" t="s">
        <v>1080</v>
      </c>
      <c r="C76" s="113" t="s">
        <v>1081</v>
      </c>
      <c r="D76" s="109"/>
      <c r="E76" s="109" t="str">
        <f>IFERROR(GEOMEAN(F76, G76), MAX(F76, G76))</f>
      </c>
      <c r="F76" s="109" t="str">
        <f>MAX(AZ76)</f>
      </c>
      <c r="G76" s="109" t="str">
        <f>MAX(AY76)</f>
      </c>
      <c r="H76" s="109"/>
      <c r="I76" s="109"/>
      <c r="J76" s="109"/>
      <c r="K76" s="109" t="n">
        <v>4</v>
      </c>
      <c r="L76" s="109" t="n">
        <v>6</v>
      </c>
      <c r="M76" s="109" t="n">
        <v>0.9</v>
      </c>
      <c r="N76" s="109"/>
      <c r="O76" s="109" t="n">
        <v>2.8</v>
      </c>
      <c r="P76" s="109" t="n">
        <v>4</v>
      </c>
      <c r="Q76" s="109" t="n">
        <v>3.23333333333333</v>
      </c>
      <c r="R76" s="109" t="n">
        <v>3.61666666666667</v>
      </c>
      <c r="S76" s="109" t="n">
        <v>8.10506566604128</v>
      </c>
      <c r="T76" s="109" t="n">
        <v>1.2</v>
      </c>
      <c r="U76" s="109" t="n">
        <v>1.5</v>
      </c>
      <c r="V76" s="109" t="n">
        <v>-0.9</v>
      </c>
      <c r="W76" s="109" t="n">
        <v>-3.5</v>
      </c>
      <c r="X76" s="109" t="n">
        <v>1</v>
      </c>
      <c r="Y76" s="109" t="n">
        <v>-2.6</v>
      </c>
      <c r="Z76" s="109" t="s">
        <v>1721</v>
      </c>
      <c r="AA76" s="109" t="s">
        <v>1700</v>
      </c>
      <c r="AB76" s="109" t="s">
        <v>1705</v>
      </c>
      <c r="AC76" s="109" t="n">
        <v>-2.8</v>
      </c>
      <c r="AD76" s="109" t="n">
        <v>5.2</v>
      </c>
      <c r="AE76" s="109" t="n">
        <v>5.6</v>
      </c>
      <c r="AF76" s="109" t="n">
        <v>7.2</v>
      </c>
      <c r="AG76" s="109" t="n">
        <v>7.6</v>
      </c>
      <c r="AH76" s="109"/>
      <c r="AI76" s="109"/>
      <c r="AJ76" s="109"/>
      <c r="AK76" s="109"/>
      <c r="AL76" s="109"/>
      <c r="AM76" s="109"/>
      <c r="AN76" s="109"/>
      <c r="AO76" s="109"/>
      <c r="AP76" s="109"/>
      <c r="AQ76" s="109"/>
      <c r="AR76" s="109"/>
      <c r="AS76" s="109" t="n">
        <v>63</v>
      </c>
      <c r="AT76" s="109" t="n">
        <v>63</v>
      </c>
      <c r="AU76" s="109" t="n">
        <v>63.4545454545455</v>
      </c>
      <c r="AV76" s="109" t="n">
        <v>0</v>
      </c>
      <c r="AW76" s="109" t="n">
        <v>-0.454545454545453</v>
      </c>
      <c r="AX76" s="109" t="n">
        <v>8.72727272727273</v>
      </c>
      <c r="AY76" s="109" t="n">
        <v>3.86363636363637</v>
      </c>
      <c r="AZ76" s="109" t="n">
        <v>8.8099173553719</v>
      </c>
      <c r="BA76" s="109"/>
      <c r="BB76" s="109"/>
      <c r="BC76" s="109"/>
      <c r="BD76" s="109"/>
      <c r="BE76" s="109"/>
      <c r="BF76" s="109"/>
      <c r="BG76" s="109"/>
      <c r="BH76" s="109"/>
    </row>
    <row r="77">
      <c r="A77" s="113" t="n">
        <v>75</v>
      </c>
      <c r="B77" s="113" t="s">
        <v>1087</v>
      </c>
      <c r="C77" s="113" t="s">
        <v>1088</v>
      </c>
      <c r="D77" s="109"/>
      <c r="E77" s="109" t="str">
        <f>IFERROR(GEOMEAN(F77, G77), MAX(F77, G77))</f>
      </c>
      <c r="F77" s="109" t="str">
        <f>MAX(AZ77)</f>
      </c>
      <c r="G77" s="109" t="str">
        <f>MAX(AY77)</f>
      </c>
      <c r="H77" s="109"/>
      <c r="I77" s="109" t="n">
        <v>3</v>
      </c>
      <c r="J77" s="109" t="n">
        <v>3</v>
      </c>
      <c r="K77" s="109" t="n">
        <v>3</v>
      </c>
      <c r="L77" s="109" t="n">
        <v>0</v>
      </c>
      <c r="M77" s="109" t="n">
        <v>0.4</v>
      </c>
      <c r="N77" s="109"/>
      <c r="O77" s="109" t="n">
        <v>3.2</v>
      </c>
      <c r="P77" s="109" t="n">
        <v>3</v>
      </c>
      <c r="Q77" s="109" t="n">
        <v>1.2</v>
      </c>
      <c r="R77" s="109" t="n">
        <v>2.1</v>
      </c>
      <c r="S77" s="109" t="n">
        <v>1.27579737335835</v>
      </c>
      <c r="T77" s="109" t="n">
        <v>4.3</v>
      </c>
      <c r="U77" s="109" t="n">
        <v>5.1</v>
      </c>
      <c r="V77" s="109" t="n">
        <v>4.9</v>
      </c>
      <c r="W77" s="109" t="n">
        <v>-5</v>
      </c>
      <c r="X77" s="109" t="n">
        <v>4.5</v>
      </c>
      <c r="Y77" s="109" t="n">
        <v>-9.9</v>
      </c>
      <c r="Z77" s="109" t="s">
        <v>887</v>
      </c>
      <c r="AA77" s="109" t="s">
        <v>1758</v>
      </c>
      <c r="AB77" s="109" t="s">
        <v>1693</v>
      </c>
      <c r="AC77" s="109" t="n">
        <v>-8</v>
      </c>
      <c r="AD77" s="109" t="n">
        <v>10</v>
      </c>
      <c r="AE77" s="109" t="n">
        <v>10</v>
      </c>
      <c r="AF77" s="109" t="n">
        <v>7.26666666666667</v>
      </c>
      <c r="AG77" s="109" t="n">
        <v>7.4</v>
      </c>
      <c r="AH77" s="109" t="n">
        <v>0.5</v>
      </c>
      <c r="AI77" s="109" t="n">
        <v>0.5</v>
      </c>
      <c r="AJ77" s="109" t="n">
        <v>0</v>
      </c>
      <c r="AK77" s="109" t="n">
        <v>1</v>
      </c>
      <c r="AL77" s="109" t="n">
        <v>0</v>
      </c>
      <c r="AM77" s="109" t="n">
        <v>0</v>
      </c>
      <c r="AN77" s="109" t="n">
        <v>0</v>
      </c>
      <c r="AO77" s="109" t="n">
        <v>0</v>
      </c>
      <c r="AP77" s="109" t="n">
        <v>0</v>
      </c>
      <c r="AQ77" s="109" t="n">
        <v>2</v>
      </c>
      <c r="AR77" s="109" t="n">
        <v>9.52380952380952</v>
      </c>
      <c r="AS77" s="109" t="n">
        <v>33</v>
      </c>
      <c r="AT77" s="109" t="n">
        <v>35</v>
      </c>
      <c r="AU77" s="109" t="n">
        <v>34.1818181818182</v>
      </c>
      <c r="AV77" s="109" t="n">
        <v>-2</v>
      </c>
      <c r="AW77" s="109" t="n">
        <v>-1.18181818181818</v>
      </c>
      <c r="AX77" s="109" t="n">
        <v>3.27272727272727</v>
      </c>
      <c r="AY77" s="109" t="n">
        <v>2.04545454545455</v>
      </c>
      <c r="AZ77" s="109" t="n">
        <v>3.48760330578512</v>
      </c>
      <c r="BA77" s="109" t="n">
        <v>0.003</v>
      </c>
      <c r="BB77" s="109" t="n">
        <v>0.15</v>
      </c>
      <c r="BC77" s="109"/>
      <c r="BD77" s="109"/>
      <c r="BE77" s="109"/>
      <c r="BF77" s="109"/>
      <c r="BG77" s="109"/>
      <c r="BH77" s="109"/>
    </row>
    <row r="78">
      <c r="A78" s="113" t="n">
        <v>76</v>
      </c>
      <c r="B78" s="113" t="s">
        <v>1092</v>
      </c>
      <c r="C78" s="113" t="s">
        <v>1093</v>
      </c>
      <c r="D78" s="109"/>
      <c r="E78" s="109" t="str">
        <f>IFERROR(GEOMEAN(F78, G78), MAX(F78, G78))</f>
      </c>
      <c r="F78" s="109" t="str">
        <f>MAX(AZ78)</f>
      </c>
      <c r="G78" s="109" t="str">
        <f>MAX(AY78)</f>
      </c>
      <c r="H78" s="109"/>
      <c r="I78" s="109" t="n">
        <v>4</v>
      </c>
      <c r="J78" s="109" t="n">
        <v>4</v>
      </c>
      <c r="K78" s="109" t="n">
        <v>3</v>
      </c>
      <c r="L78" s="109" t="n">
        <v>0</v>
      </c>
      <c r="M78" s="109" t="n">
        <v>1</v>
      </c>
      <c r="N78" s="109" t="n">
        <v>0</v>
      </c>
      <c r="O78" s="109" t="n">
        <v>2.8</v>
      </c>
      <c r="P78" s="109" t="n">
        <v>3.66666666666667</v>
      </c>
      <c r="Q78" s="109" t="n">
        <v>0.95</v>
      </c>
      <c r="R78" s="109" t="n">
        <v>2.30833333333333</v>
      </c>
      <c r="S78" s="109" t="n">
        <v>2.21388367729831</v>
      </c>
      <c r="T78" s="109" t="n">
        <v>5.1</v>
      </c>
      <c r="U78" s="109" t="n">
        <v>5.2</v>
      </c>
      <c r="V78" s="109" t="n">
        <v>5</v>
      </c>
      <c r="W78" s="109" t="n">
        <v>0</v>
      </c>
      <c r="X78" s="109" t="n">
        <v>4.8</v>
      </c>
      <c r="Y78" s="109" t="n">
        <v>-5</v>
      </c>
      <c r="Z78" s="109" t="s">
        <v>1759</v>
      </c>
      <c r="AA78" s="109" t="s">
        <v>1379</v>
      </c>
      <c r="AB78" s="109" t="s">
        <v>1760</v>
      </c>
      <c r="AC78" s="109" t="n">
        <v>-4.5</v>
      </c>
      <c r="AD78" s="109" t="n">
        <v>10</v>
      </c>
      <c r="AE78" s="109" t="n">
        <v>9</v>
      </c>
      <c r="AF78" s="109" t="n">
        <v>4.8</v>
      </c>
      <c r="AG78" s="109" t="n">
        <v>4.332</v>
      </c>
      <c r="AH78" s="109" t="n">
        <v>0</v>
      </c>
      <c r="AI78" s="109" t="n">
        <v>0.5</v>
      </c>
      <c r="AJ78" s="109" t="n">
        <v>0</v>
      </c>
      <c r="AK78" s="109" t="n">
        <v>0</v>
      </c>
      <c r="AL78" s="109" t="n">
        <v>0.5</v>
      </c>
      <c r="AM78" s="109" t="n">
        <v>0</v>
      </c>
      <c r="AN78" s="109" t="n">
        <v>0.5</v>
      </c>
      <c r="AO78" s="109" t="n">
        <v>0.5</v>
      </c>
      <c r="AP78" s="109" t="n">
        <v>0.5</v>
      </c>
      <c r="AQ78" s="109" t="n">
        <v>1</v>
      </c>
      <c r="AR78" s="109" t="n">
        <v>4.76190476190476</v>
      </c>
      <c r="AS78" s="109" t="n">
        <v>47</v>
      </c>
      <c r="AT78" s="109" t="n">
        <v>47</v>
      </c>
      <c r="AU78" s="109" t="n">
        <v>48.5454545454545</v>
      </c>
      <c r="AV78" s="109" t="n">
        <v>0</v>
      </c>
      <c r="AW78" s="109" t="n">
        <v>-1.54545454545455</v>
      </c>
      <c r="AX78" s="109" t="n">
        <v>5.81818181818182</v>
      </c>
      <c r="AY78" s="109" t="n">
        <v>1.13636363636363</v>
      </c>
      <c r="AZ78" s="109" t="n">
        <v>6.09917355371901</v>
      </c>
      <c r="BA78" s="109" t="n">
        <v>0.107</v>
      </c>
      <c r="BB78" s="109" t="n">
        <v>5.35</v>
      </c>
      <c r="BC78" s="109"/>
      <c r="BD78" s="109"/>
      <c r="BE78" s="109"/>
      <c r="BF78" s="109"/>
      <c r="BG78" s="109"/>
      <c r="BH78" s="109"/>
    </row>
    <row r="79">
      <c r="A79" s="113" t="n">
        <v>77</v>
      </c>
      <c r="B79" s="113" t="s">
        <v>1096</v>
      </c>
      <c r="C79" s="113" t="s">
        <v>1097</v>
      </c>
      <c r="D79" s="109"/>
      <c r="E79" s="109" t="str">
        <f>IFERROR(GEOMEAN(F79, G79), MAX(F79, G79))</f>
      </c>
      <c r="F79" s="109" t="str">
        <f>MAX(AZ79)</f>
      </c>
      <c r="G79" s="109" t="str">
        <f>MAX(AY79)</f>
      </c>
      <c r="H79" s="109"/>
      <c r="I79" s="109" t="n">
        <v>6</v>
      </c>
      <c r="J79" s="109" t="n">
        <v>0</v>
      </c>
      <c r="K79" s="109" t="n">
        <v>3</v>
      </c>
      <c r="L79" s="109" t="n">
        <v>0</v>
      </c>
      <c r="M79" s="109" t="n">
        <v>1.2</v>
      </c>
      <c r="N79" s="109" t="n">
        <v>0</v>
      </c>
      <c r="O79" s="109" t="n">
        <v>2.6</v>
      </c>
      <c r="P79" s="109" t="n">
        <v>3</v>
      </c>
      <c r="Q79" s="109" t="n">
        <v>0.95</v>
      </c>
      <c r="R79" s="109" t="n">
        <v>1.975</v>
      </c>
      <c r="S79" s="109" t="n">
        <v>0.712945590994371</v>
      </c>
      <c r="T79" s="109" t="n">
        <v>7</v>
      </c>
      <c r="U79" s="109" t="n">
        <v>6.1</v>
      </c>
      <c r="V79" s="109" t="n">
        <v>4.2</v>
      </c>
      <c r="W79" s="109" t="n">
        <v>-3.2</v>
      </c>
      <c r="X79" s="109" t="n">
        <v>3.1</v>
      </c>
      <c r="Y79" s="109" t="n">
        <v>-7.4</v>
      </c>
      <c r="Z79" s="109" t="s">
        <v>1693</v>
      </c>
      <c r="AA79" s="109" t="s">
        <v>879</v>
      </c>
      <c r="AB79" s="109" t="s">
        <v>1450</v>
      </c>
      <c r="AC79" s="109" t="n">
        <v>-2.3</v>
      </c>
      <c r="AD79" s="109" t="n">
        <v>10</v>
      </c>
      <c r="AE79" s="109" t="n">
        <v>4.6</v>
      </c>
      <c r="AF79" s="109" t="n">
        <v>9.73333333333333</v>
      </c>
      <c r="AG79" s="109" t="n">
        <v>10</v>
      </c>
      <c r="AH79" s="109" t="n">
        <v>0</v>
      </c>
      <c r="AI79" s="109" t="n">
        <v>0.5</v>
      </c>
      <c r="AJ79" s="109" t="n">
        <v>1</v>
      </c>
      <c r="AK79" s="109" t="n">
        <v>1</v>
      </c>
      <c r="AL79" s="109" t="n">
        <v>0</v>
      </c>
      <c r="AM79" s="109" t="n">
        <v>0.5</v>
      </c>
      <c r="AN79" s="109" t="n">
        <v>0</v>
      </c>
      <c r="AO79" s="109" t="n">
        <v>0</v>
      </c>
      <c r="AP79" s="109" t="n">
        <v>0</v>
      </c>
      <c r="AQ79" s="109" t="n">
        <v>3</v>
      </c>
      <c r="AR79" s="109" t="n">
        <v>10</v>
      </c>
      <c r="AS79" s="109" t="n">
        <v>46</v>
      </c>
      <c r="AT79" s="109" t="n">
        <v>46</v>
      </c>
      <c r="AU79" s="109" t="n">
        <v>48.5454545454545</v>
      </c>
      <c r="AV79" s="109" t="n">
        <v>0</v>
      </c>
      <c r="AW79" s="109" t="n">
        <v>-2.54545454545455</v>
      </c>
      <c r="AX79" s="109" t="n">
        <v>5.63636363636364</v>
      </c>
      <c r="AY79" s="109" t="n">
        <v>0</v>
      </c>
      <c r="AZ79" s="109" t="n">
        <v>6.09917355371901</v>
      </c>
      <c r="BA79" s="109" t="n">
        <v>0.279</v>
      </c>
      <c r="BB79" s="109" t="n">
        <v>10</v>
      </c>
      <c r="BC79" s="109"/>
      <c r="BD79" s="109"/>
      <c r="BE79" s="109"/>
      <c r="BF79" s="109"/>
      <c r="BG79" s="109"/>
      <c r="BH79" s="109"/>
    </row>
    <row r="80">
      <c r="A80" s="113" t="n">
        <v>78</v>
      </c>
      <c r="B80" s="113" t="s">
        <v>1102</v>
      </c>
      <c r="C80" s="113" t="s">
        <v>1103</v>
      </c>
      <c r="D80" s="109"/>
      <c r="E80" s="109" t="str">
        <f>IFERROR(GEOMEAN(F80, G80), MAX(F80, G80))</f>
      </c>
      <c r="F80" s="109" t="str">
        <f>MAX(AZ80)</f>
      </c>
      <c r="G80" s="109" t="str">
        <f>MAX(AY80)</f>
      </c>
      <c r="H80" s="109"/>
      <c r="I80" s="109" t="n">
        <v>3</v>
      </c>
      <c r="J80" s="109" t="n">
        <v>3</v>
      </c>
      <c r="K80" s="109" t="n">
        <v>3</v>
      </c>
      <c r="L80" s="109" t="n">
        <v>0</v>
      </c>
      <c r="M80" s="109" t="n">
        <v>0</v>
      </c>
      <c r="N80" s="109"/>
      <c r="O80" s="109" t="n">
        <v>2.3</v>
      </c>
      <c r="P80" s="109" t="n">
        <v>3</v>
      </c>
      <c r="Q80" s="109" t="n">
        <v>0.766666666666667</v>
      </c>
      <c r="R80" s="109" t="n">
        <v>1.88333333333333</v>
      </c>
      <c r="S80" s="109" t="n">
        <v>0.300187617260786</v>
      </c>
      <c r="T80" s="109"/>
      <c r="U80" s="109"/>
      <c r="V80" s="109"/>
      <c r="W80" s="109"/>
      <c r="X80" s="109"/>
      <c r="Y80" s="109"/>
      <c r="Z80" s="109" t="s">
        <v>1727</v>
      </c>
      <c r="AA80" s="109" t="s">
        <v>1761</v>
      </c>
      <c r="AB80" s="109" t="s">
        <v>1756</v>
      </c>
      <c r="AC80" s="109" t="n">
        <v>-12.3</v>
      </c>
      <c r="AD80" s="109"/>
      <c r="AE80" s="109" t="n">
        <v>10</v>
      </c>
      <c r="AF80" s="109"/>
      <c r="AG80" s="109" t="n">
        <v>5.336</v>
      </c>
      <c r="AH80" s="109"/>
      <c r="AI80" s="109"/>
      <c r="AJ80" s="109"/>
      <c r="AK80" s="109"/>
      <c r="AL80" s="109"/>
      <c r="AM80" s="109"/>
      <c r="AN80" s="109"/>
      <c r="AO80" s="109"/>
      <c r="AP80" s="109"/>
      <c r="AQ80" s="109"/>
      <c r="AR80" s="109"/>
      <c r="AS80" s="109" t="n">
        <v>23</v>
      </c>
      <c r="AT80" s="109" t="n">
        <v>24</v>
      </c>
      <c r="AU80" s="109" t="n">
        <v>23.8181818181818</v>
      </c>
      <c r="AV80" s="109" t="n">
        <v>-1</v>
      </c>
      <c r="AW80" s="109" t="n">
        <v>-0.818181818181817</v>
      </c>
      <c r="AX80" s="109" t="n">
        <v>1.45454545454546</v>
      </c>
      <c r="AY80" s="109" t="n">
        <v>2.95454545454546</v>
      </c>
      <c r="AZ80" s="109" t="n">
        <v>1.60330578512397</v>
      </c>
      <c r="BA80" s="109"/>
      <c r="BB80" s="109"/>
      <c r="BC80" s="109"/>
      <c r="BD80" s="109"/>
      <c r="BE80" s="109"/>
      <c r="BF80" s="109"/>
      <c r="BG80" s="109"/>
      <c r="BH80" s="109"/>
    </row>
    <row r="81">
      <c r="A81" s="113" t="n">
        <v>79</v>
      </c>
      <c r="B81" s="113" t="s">
        <v>1106</v>
      </c>
      <c r="C81" s="113" t="s">
        <v>1107</v>
      </c>
      <c r="D81" s="109"/>
      <c r="E81" s="109" t="str">
        <f>IFERROR(GEOMEAN(F81, G81), MAX(F81, G81))</f>
      </c>
      <c r="F81" s="109" t="str">
        <f>MAX(AZ81)</f>
      </c>
      <c r="G81" s="109" t="str">
        <f>MAX(AY81)</f>
      </c>
      <c r="H81" s="109"/>
      <c r="I81" s="109"/>
      <c r="J81" s="109"/>
      <c r="K81" s="109" t="n">
        <v>3</v>
      </c>
      <c r="L81" s="109" t="n">
        <v>0</v>
      </c>
      <c r="M81" s="109"/>
      <c r="N81" s="109"/>
      <c r="O81" s="109"/>
      <c r="P81" s="109" t="n">
        <v>3</v>
      </c>
      <c r="Q81" s="109" t="n">
        <v>0</v>
      </c>
      <c r="R81" s="109" t="n">
        <v>1.5</v>
      </c>
      <c r="S81" s="109" t="n">
        <v>0</v>
      </c>
      <c r="T81" s="109" t="n">
        <v>3.8</v>
      </c>
      <c r="U81" s="109" t="n">
        <v>-4.7</v>
      </c>
      <c r="V81" s="109" t="n">
        <v>-8.2</v>
      </c>
      <c r="W81" s="109" t="n">
        <v>-5.3</v>
      </c>
      <c r="X81" s="109" t="n">
        <v>2.1</v>
      </c>
      <c r="Y81" s="109" t="n">
        <v>2.9</v>
      </c>
      <c r="Z81" s="109" t="s">
        <v>1712</v>
      </c>
      <c r="AA81" s="109" t="s">
        <v>1706</v>
      </c>
      <c r="AB81" s="109" t="s">
        <v>1726</v>
      </c>
      <c r="AC81" s="109" t="n">
        <v>1.6</v>
      </c>
      <c r="AD81" s="109" t="n">
        <v>0</v>
      </c>
      <c r="AE81" s="109" t="n">
        <v>0</v>
      </c>
      <c r="AF81" s="109" t="n">
        <v>7</v>
      </c>
      <c r="AG81" s="109" t="n">
        <v>6.66</v>
      </c>
      <c r="AH81" s="109"/>
      <c r="AI81" s="109"/>
      <c r="AJ81" s="109"/>
      <c r="AK81" s="109"/>
      <c r="AL81" s="109"/>
      <c r="AM81" s="109"/>
      <c r="AN81" s="109"/>
      <c r="AO81" s="109"/>
      <c r="AP81" s="109"/>
      <c r="AQ81" s="109"/>
      <c r="AR81" s="109"/>
      <c r="AS81" s="109" t="n">
        <v>72</v>
      </c>
      <c r="AT81" s="109" t="n">
        <v>72</v>
      </c>
      <c r="AU81" s="109" t="n">
        <v>70</v>
      </c>
      <c r="AV81" s="109" t="n">
        <v>0</v>
      </c>
      <c r="AW81" s="109" t="n">
        <v>2</v>
      </c>
      <c r="AX81" s="109" t="n">
        <v>10</v>
      </c>
      <c r="AY81" s="109" t="n">
        <v>10</v>
      </c>
      <c r="AZ81" s="109" t="n">
        <v>10</v>
      </c>
      <c r="BA81" s="109"/>
      <c r="BB81" s="109"/>
      <c r="BC81" s="109"/>
      <c r="BD81" s="109"/>
      <c r="BE81" s="109"/>
      <c r="BF81" s="109"/>
      <c r="BG81" s="109"/>
      <c r="BH81" s="109"/>
    </row>
    <row r="82">
      <c r="A82" s="113" t="n">
        <v>80</v>
      </c>
      <c r="B82" s="113" t="s">
        <v>1113</v>
      </c>
      <c r="C82" s="113" t="s">
        <v>1114</v>
      </c>
      <c r="D82" s="109"/>
      <c r="E82" s="109" t="str">
        <f>IFERROR(GEOMEAN(F82, G82), MAX(F82, G82))</f>
      </c>
      <c r="F82" s="109" t="str">
        <f>MAX(AZ82)</f>
      </c>
      <c r="G82" s="109" t="str">
        <f>MAX(AY82)</f>
      </c>
      <c r="H82" s="109"/>
      <c r="I82" s="109"/>
      <c r="J82" s="109"/>
      <c r="K82" s="109" t="n">
        <v>3</v>
      </c>
      <c r="L82" s="109" t="n">
        <v>0</v>
      </c>
      <c r="M82" s="109" t="n">
        <v>1.7</v>
      </c>
      <c r="N82" s="109"/>
      <c r="O82" s="109" t="n">
        <v>4.6</v>
      </c>
      <c r="P82" s="109" t="n">
        <v>3</v>
      </c>
      <c r="Q82" s="109" t="n">
        <v>2.1</v>
      </c>
      <c r="R82" s="109" t="n">
        <v>2.55</v>
      </c>
      <c r="S82" s="109" t="n">
        <v>3.30206378986867</v>
      </c>
      <c r="T82" s="109" t="n">
        <v>-2.5</v>
      </c>
      <c r="U82" s="109" t="n">
        <v>-0.6</v>
      </c>
      <c r="V82" s="109" t="n">
        <v>4.4</v>
      </c>
      <c r="W82" s="109" t="n">
        <v>-9.7</v>
      </c>
      <c r="X82" s="109" t="n">
        <v>1.9</v>
      </c>
      <c r="Y82" s="109" t="n">
        <v>-14.1</v>
      </c>
      <c r="Z82" s="109" t="s">
        <v>1713</v>
      </c>
      <c r="AA82" s="109" t="s">
        <v>1736</v>
      </c>
      <c r="AB82" s="109" t="s">
        <v>1762</v>
      </c>
      <c r="AC82" s="109" t="n">
        <v>-8.6</v>
      </c>
      <c r="AD82" s="109" t="n">
        <v>10</v>
      </c>
      <c r="AE82" s="109" t="n">
        <v>10</v>
      </c>
      <c r="AF82" s="109" t="n">
        <v>9.66666666666667</v>
      </c>
      <c r="AG82" s="109" t="n">
        <v>10</v>
      </c>
      <c r="AH82" s="109"/>
      <c r="AI82" s="109"/>
      <c r="AJ82" s="109"/>
      <c r="AK82" s="109"/>
      <c r="AL82" s="109"/>
      <c r="AM82" s="109"/>
      <c r="AN82" s="109"/>
      <c r="AO82" s="109"/>
      <c r="AP82" s="109"/>
      <c r="AQ82" s="109"/>
      <c r="AR82" s="109"/>
      <c r="AS82" s="109" t="n">
        <v>75</v>
      </c>
      <c r="AT82" s="109" t="n">
        <v>76</v>
      </c>
      <c r="AU82" s="109" t="n">
        <v>75.4545454545455</v>
      </c>
      <c r="AV82" s="109" t="n">
        <v>-1</v>
      </c>
      <c r="AW82" s="109" t="n">
        <v>-0.454545454545453</v>
      </c>
      <c r="AX82" s="109" t="n">
        <v>10</v>
      </c>
      <c r="AY82" s="109" t="n">
        <v>3.86363636363637</v>
      </c>
      <c r="AZ82" s="109" t="n">
        <v>10</v>
      </c>
      <c r="BA82" s="109"/>
      <c r="BB82" s="109"/>
      <c r="BC82" s="109"/>
      <c r="BD82" s="109"/>
      <c r="BE82" s="109"/>
      <c r="BF82" s="109"/>
      <c r="BG82" s="109"/>
      <c r="BH82" s="109"/>
    </row>
    <row r="83">
      <c r="A83" s="113" t="n">
        <v>81</v>
      </c>
      <c r="B83" s="113" t="s">
        <v>1118</v>
      </c>
      <c r="C83" s="113" t="s">
        <v>1119</v>
      </c>
      <c r="D83" s="109"/>
      <c r="E83" s="109" t="str">
        <f>IFERROR(GEOMEAN(F83, G83), MAX(F83, G83))</f>
      </c>
      <c r="F83" s="109" t="str">
        <f>MAX(AZ83)</f>
      </c>
      <c r="G83" s="109" t="str">
        <f>MAX(AY83)</f>
      </c>
      <c r="H83" s="109"/>
      <c r="I83" s="109" t="n">
        <v>4</v>
      </c>
      <c r="J83" s="109" t="n">
        <v>3</v>
      </c>
      <c r="K83" s="109" t="n">
        <v>6</v>
      </c>
      <c r="L83" s="109" t="n">
        <v>0</v>
      </c>
      <c r="M83" s="109" t="n">
        <v>1.3</v>
      </c>
      <c r="N83" s="109"/>
      <c r="O83" s="109" t="n">
        <v>3.5</v>
      </c>
      <c r="P83" s="109" t="n">
        <v>4.33333333333333</v>
      </c>
      <c r="Q83" s="109" t="n">
        <v>1.6</v>
      </c>
      <c r="R83" s="109" t="n">
        <v>2.96666666666667</v>
      </c>
      <c r="S83" s="109" t="n">
        <v>5.17823639774859</v>
      </c>
      <c r="T83" s="109"/>
      <c r="U83" s="109"/>
      <c r="V83" s="109"/>
      <c r="W83" s="109"/>
      <c r="X83" s="109"/>
      <c r="Y83" s="109"/>
      <c r="Z83" s="109" t="s">
        <v>879</v>
      </c>
      <c r="AA83" s="109" t="s">
        <v>1750</v>
      </c>
      <c r="AB83" s="109" t="s">
        <v>1530</v>
      </c>
      <c r="AC83" s="109" t="n">
        <v>-9.1</v>
      </c>
      <c r="AD83" s="109"/>
      <c r="AE83" s="109" t="n">
        <v>10</v>
      </c>
      <c r="AF83" s="109"/>
      <c r="AG83" s="109" t="n">
        <v>8.10266666666667</v>
      </c>
      <c r="AH83" s="109"/>
      <c r="AI83" s="109"/>
      <c r="AJ83" s="109"/>
      <c r="AK83" s="109"/>
      <c r="AL83" s="109"/>
      <c r="AM83" s="109"/>
      <c r="AN83" s="109"/>
      <c r="AO83" s="109"/>
      <c r="AP83" s="109"/>
      <c r="AQ83" s="109"/>
      <c r="AR83" s="109"/>
      <c r="AS83" s="109" t="n">
        <v>24</v>
      </c>
      <c r="AT83" s="109" t="n">
        <v>26</v>
      </c>
      <c r="AU83" s="109" t="n">
        <v>25.0909090909091</v>
      </c>
      <c r="AV83" s="109" t="n">
        <v>-2</v>
      </c>
      <c r="AW83" s="109" t="n">
        <v>-1.09090909090909</v>
      </c>
      <c r="AX83" s="109" t="n">
        <v>1.63636363636364</v>
      </c>
      <c r="AY83" s="109" t="n">
        <v>2.27272727272728</v>
      </c>
      <c r="AZ83" s="109" t="n">
        <v>1.83471074380165</v>
      </c>
      <c r="BA83" s="109"/>
      <c r="BB83" s="109"/>
      <c r="BC83" s="109"/>
      <c r="BD83" s="109"/>
      <c r="BE83" s="109"/>
      <c r="BF83" s="109"/>
      <c r="BG83" s="109"/>
      <c r="BH83" s="109"/>
    </row>
    <row r="84">
      <c r="A84" s="113" t="n">
        <v>82</v>
      </c>
      <c r="B84" s="113" t="s">
        <v>1123</v>
      </c>
      <c r="C84" s="113" t="s">
        <v>1124</v>
      </c>
      <c r="D84" s="109"/>
      <c r="E84" s="109" t="str">
        <f>IFERROR(GEOMEAN(F84, G84), MAX(F84, G84))</f>
      </c>
      <c r="F84" s="109" t="str">
        <f>MAX(AZ84)</f>
      </c>
      <c r="G84" s="109" t="str">
        <f>MAX(AY84)</f>
      </c>
      <c r="H84" s="109"/>
      <c r="I84" s="109" t="n">
        <v>4</v>
      </c>
      <c r="J84" s="109" t="n">
        <v>3</v>
      </c>
      <c r="K84" s="109" t="n">
        <v>3</v>
      </c>
      <c r="L84" s="109" t="n">
        <v>0</v>
      </c>
      <c r="M84" s="109" t="n">
        <v>1.6</v>
      </c>
      <c r="N84" s="109"/>
      <c r="O84" s="109" t="n">
        <v>3.3</v>
      </c>
      <c r="P84" s="109" t="n">
        <v>3.33333333333333</v>
      </c>
      <c r="Q84" s="109" t="n">
        <v>1.63333333333333</v>
      </c>
      <c r="R84" s="109" t="n">
        <v>2.48333333333333</v>
      </c>
      <c r="S84" s="109" t="n">
        <v>3.00187617260788</v>
      </c>
      <c r="T84" s="109"/>
      <c r="U84" s="109"/>
      <c r="V84" s="109"/>
      <c r="W84" s="109"/>
      <c r="X84" s="109"/>
      <c r="Y84" s="109"/>
      <c r="Z84" s="109" t="s">
        <v>1704</v>
      </c>
      <c r="AA84" s="109" t="s">
        <v>1742</v>
      </c>
      <c r="AB84" s="109" t="s">
        <v>1759</v>
      </c>
      <c r="AC84" s="109" t="n">
        <v>-9.8</v>
      </c>
      <c r="AD84" s="109"/>
      <c r="AE84" s="109" t="n">
        <v>10</v>
      </c>
      <c r="AF84" s="109"/>
      <c r="AG84" s="109" t="n">
        <v>7.25666666666667</v>
      </c>
      <c r="AH84" s="109"/>
      <c r="AI84" s="109"/>
      <c r="AJ84" s="109"/>
      <c r="AK84" s="109"/>
      <c r="AL84" s="109"/>
      <c r="AM84" s="109"/>
      <c r="AN84" s="109"/>
      <c r="AO84" s="109"/>
      <c r="AP84" s="109"/>
      <c r="AQ84" s="109"/>
      <c r="AR84" s="109"/>
      <c r="AS84" s="109" t="n">
        <v>31</v>
      </c>
      <c r="AT84" s="109" t="n">
        <v>31</v>
      </c>
      <c r="AU84" s="109" t="n">
        <v>32.0909090909091</v>
      </c>
      <c r="AV84" s="109" t="n">
        <v>0</v>
      </c>
      <c r="AW84" s="109" t="n">
        <v>-1.09090909090909</v>
      </c>
      <c r="AX84" s="109" t="n">
        <v>2.90909090909091</v>
      </c>
      <c r="AY84" s="109" t="n">
        <v>2.27272727272727</v>
      </c>
      <c r="AZ84" s="109" t="n">
        <v>3.10743801652893</v>
      </c>
      <c r="BA84" s="109" t="n">
        <v>0.139</v>
      </c>
      <c r="BB84" s="109" t="n">
        <v>6.95</v>
      </c>
      <c r="BC84" s="109"/>
      <c r="BD84" s="109"/>
      <c r="BE84" s="109"/>
      <c r="BF84" s="109"/>
      <c r="BG84" s="109"/>
      <c r="BH84" s="109"/>
    </row>
    <row r="85">
      <c r="A85" s="113" t="n">
        <v>83</v>
      </c>
      <c r="B85" s="113" t="s">
        <v>1130</v>
      </c>
      <c r="C85" s="113" t="s">
        <v>1131</v>
      </c>
      <c r="D85" s="109"/>
      <c r="E85" s="109" t="str">
        <f>IFERROR(GEOMEAN(F85, G85), MAX(F85, G85))</f>
      </c>
      <c r="F85" s="109" t="str">
        <f>MAX(AZ85)</f>
      </c>
      <c r="G85" s="109" t="str">
        <f>MAX(AY85)</f>
      </c>
      <c r="H85" s="109"/>
      <c r="I85" s="109" t="n">
        <v>4</v>
      </c>
      <c r="J85" s="109" t="n">
        <v>3</v>
      </c>
      <c r="K85" s="109" t="n">
        <v>4</v>
      </c>
      <c r="L85" s="109" t="n">
        <v>0</v>
      </c>
      <c r="M85" s="109" t="n">
        <v>0.4</v>
      </c>
      <c r="N85" s="109"/>
      <c r="O85" s="109" t="n">
        <v>3.8</v>
      </c>
      <c r="P85" s="109" t="n">
        <v>3.66666666666667</v>
      </c>
      <c r="Q85" s="109" t="n">
        <v>1.4</v>
      </c>
      <c r="R85" s="109" t="n">
        <v>2.53333333333333</v>
      </c>
      <c r="S85" s="109" t="n">
        <v>3.22701688555347</v>
      </c>
      <c r="T85" s="109"/>
      <c r="U85" s="109"/>
      <c r="V85" s="109"/>
      <c r="W85" s="109"/>
      <c r="X85" s="109"/>
      <c r="Y85" s="109"/>
      <c r="Z85" s="109" t="s">
        <v>697</v>
      </c>
      <c r="AA85" s="109" t="s">
        <v>1763</v>
      </c>
      <c r="AB85" s="109" t="s">
        <v>1685</v>
      </c>
      <c r="AC85" s="109" t="n">
        <v>-9.4</v>
      </c>
      <c r="AD85" s="109"/>
      <c r="AE85" s="109" t="n">
        <v>10</v>
      </c>
      <c r="AF85" s="109"/>
      <c r="AG85" s="109" t="n">
        <v>10</v>
      </c>
      <c r="AH85" s="109"/>
      <c r="AI85" s="109"/>
      <c r="AJ85" s="109"/>
      <c r="AK85" s="109"/>
      <c r="AL85" s="109"/>
      <c r="AM85" s="109"/>
      <c r="AN85" s="109"/>
      <c r="AO85" s="109"/>
      <c r="AP85" s="109"/>
      <c r="AQ85" s="109"/>
      <c r="AR85" s="109"/>
      <c r="AS85" s="109" t="n">
        <v>35</v>
      </c>
      <c r="AT85" s="109" t="n">
        <v>35</v>
      </c>
      <c r="AU85" s="109" t="n">
        <v>35.6363636363636</v>
      </c>
      <c r="AV85" s="109" t="n">
        <v>0</v>
      </c>
      <c r="AW85" s="109" t="n">
        <v>-0.636363636363633</v>
      </c>
      <c r="AX85" s="109" t="n">
        <v>3.63636363636364</v>
      </c>
      <c r="AY85" s="109" t="n">
        <v>3.40909090909092</v>
      </c>
      <c r="AZ85" s="109" t="n">
        <v>3.75206611570248</v>
      </c>
      <c r="BA85" s="109"/>
      <c r="BB85" s="109"/>
      <c r="BC85" s="109"/>
      <c r="BD85" s="109"/>
      <c r="BE85" s="109"/>
      <c r="BF85" s="109"/>
      <c r="BG85" s="109"/>
      <c r="BH85" s="109"/>
    </row>
    <row r="86">
      <c r="A86" s="113" t="n">
        <v>84</v>
      </c>
      <c r="B86" s="113" t="s">
        <v>1134</v>
      </c>
      <c r="C86" s="113" t="s">
        <v>1135</v>
      </c>
      <c r="D86" s="109"/>
      <c r="E86" s="109" t="str">
        <f>IFERROR(GEOMEAN(F86, G86), MAX(F86, G86))</f>
      </c>
      <c r="F86" s="109" t="str">
        <f>MAX(AZ86)</f>
      </c>
      <c r="G86" s="109" t="str">
        <f>MAX(AY86)</f>
      </c>
      <c r="H86" s="109"/>
      <c r="I86" s="109"/>
      <c r="J86" s="109"/>
      <c r="K86" s="109" t="n">
        <v>6</v>
      </c>
      <c r="L86" s="109" t="n">
        <v>4</v>
      </c>
      <c r="M86" s="109" t="n">
        <v>0.8</v>
      </c>
      <c r="N86" s="109" t="n">
        <v>0</v>
      </c>
      <c r="O86" s="109" t="n">
        <v>3.7</v>
      </c>
      <c r="P86" s="109" t="n">
        <v>6</v>
      </c>
      <c r="Q86" s="109" t="n">
        <v>2.125</v>
      </c>
      <c r="R86" s="109" t="n">
        <v>4.0625</v>
      </c>
      <c r="S86" s="109" t="n">
        <v>10</v>
      </c>
      <c r="T86" s="109" t="n">
        <v>1</v>
      </c>
      <c r="U86" s="109" t="n">
        <v>1.9</v>
      </c>
      <c r="V86" s="109" t="n">
        <v>0.7</v>
      </c>
      <c r="W86" s="109" t="n">
        <v>-6.2</v>
      </c>
      <c r="X86" s="109" t="n">
        <v>2.7</v>
      </c>
      <c r="Y86" s="109" t="n">
        <v>-6.9</v>
      </c>
      <c r="Z86" s="109" t="s">
        <v>646</v>
      </c>
      <c r="AA86" s="109" t="s">
        <v>1764</v>
      </c>
      <c r="AB86" s="109" t="s">
        <v>1704</v>
      </c>
      <c r="AC86" s="109" t="n">
        <v>-6.6</v>
      </c>
      <c r="AD86" s="109" t="n">
        <v>10</v>
      </c>
      <c r="AE86" s="109" t="n">
        <v>10</v>
      </c>
      <c r="AF86" s="109" t="n">
        <v>9.33333333333333</v>
      </c>
      <c r="AG86" s="109" t="n">
        <v>9.04266666666667</v>
      </c>
      <c r="AH86" s="109"/>
      <c r="AI86" s="109"/>
      <c r="AJ86" s="109"/>
      <c r="AK86" s="109"/>
      <c r="AL86" s="109"/>
      <c r="AM86" s="109"/>
      <c r="AN86" s="109"/>
      <c r="AO86" s="109"/>
      <c r="AP86" s="109"/>
      <c r="AQ86" s="109"/>
      <c r="AR86" s="109"/>
      <c r="AS86" s="109" t="n">
        <v>40</v>
      </c>
      <c r="AT86" s="109" t="n">
        <v>44</v>
      </c>
      <c r="AU86" s="109" t="n">
        <v>43.1818181818182</v>
      </c>
      <c r="AV86" s="109" t="n">
        <v>-4</v>
      </c>
      <c r="AW86" s="109" t="n">
        <v>-3.18181818181818</v>
      </c>
      <c r="AX86" s="109" t="n">
        <v>4.54545454545455</v>
      </c>
      <c r="AY86" s="109" t="n">
        <v>0</v>
      </c>
      <c r="AZ86" s="109" t="n">
        <v>5.12396694214876</v>
      </c>
      <c r="BA86" s="109" t="n">
        <v>0.038</v>
      </c>
      <c r="BB86" s="109" t="n">
        <v>1.9</v>
      </c>
      <c r="BC86" s="109"/>
      <c r="BD86" s="109"/>
      <c r="BE86" s="109"/>
      <c r="BF86" s="109"/>
      <c r="BG86" s="109"/>
      <c r="BH86" s="109"/>
    </row>
    <row r="87">
      <c r="A87" s="113" t="n">
        <v>85</v>
      </c>
      <c r="B87" s="113" t="s">
        <v>1139</v>
      </c>
      <c r="C87" s="113" t="s">
        <v>1140</v>
      </c>
      <c r="D87" s="109"/>
      <c r="E87" s="109" t="str">
        <f>IFERROR(GEOMEAN(F87, G87), MAX(F87, G87))</f>
      </c>
      <c r="F87" s="109" t="str">
        <f>MAX(AZ87)</f>
      </c>
      <c r="G87" s="109" t="str">
        <f>MAX(AY87)</f>
      </c>
      <c r="H87" s="109"/>
      <c r="I87" s="109" t="n">
        <v>5</v>
      </c>
      <c r="J87" s="109" t="n">
        <v>4</v>
      </c>
      <c r="K87" s="109" t="n">
        <v>5</v>
      </c>
      <c r="L87" s="109" t="n">
        <v>4</v>
      </c>
      <c r="M87" s="109" t="n">
        <v>1.2</v>
      </c>
      <c r="N87" s="109" t="n">
        <v>5</v>
      </c>
      <c r="O87" s="109" t="n">
        <v>4.8</v>
      </c>
      <c r="P87" s="109" t="n">
        <v>4.66666666666667</v>
      </c>
      <c r="Q87" s="109" t="n">
        <v>3.75</v>
      </c>
      <c r="R87" s="109" t="n">
        <v>4.20833333333333</v>
      </c>
      <c r="S87" s="109" t="n">
        <v>10</v>
      </c>
      <c r="T87" s="109" t="n">
        <v>2.1</v>
      </c>
      <c r="U87" s="109" t="n">
        <v>1.9</v>
      </c>
      <c r="V87" s="109" t="n">
        <v>2</v>
      </c>
      <c r="W87" s="109" t="n">
        <v>-3.5</v>
      </c>
      <c r="X87" s="109" t="n">
        <v>2</v>
      </c>
      <c r="Y87" s="109" t="n">
        <v>-5.5</v>
      </c>
      <c r="Z87" s="109" t="s">
        <v>672</v>
      </c>
      <c r="AA87" s="109" t="s">
        <v>1765</v>
      </c>
      <c r="AB87" s="109" t="s">
        <v>1720</v>
      </c>
      <c r="AC87" s="109" t="n">
        <v>-5.7</v>
      </c>
      <c r="AD87" s="109" t="n">
        <v>10</v>
      </c>
      <c r="AE87" s="109" t="n">
        <v>10</v>
      </c>
      <c r="AF87" s="109" t="n">
        <v>6.4</v>
      </c>
      <c r="AG87" s="109" t="n">
        <v>6.66733333333333</v>
      </c>
      <c r="AH87" s="109" t="n">
        <v>0</v>
      </c>
      <c r="AI87" s="109" t="n">
        <v>0.5</v>
      </c>
      <c r="AJ87" s="109" t="n">
        <v>0</v>
      </c>
      <c r="AK87" s="109" t="n">
        <v>1</v>
      </c>
      <c r="AL87" s="109" t="n">
        <v>0.5</v>
      </c>
      <c r="AM87" s="109" t="n">
        <v>1</v>
      </c>
      <c r="AN87" s="109" t="n">
        <v>0</v>
      </c>
      <c r="AO87" s="109" t="n">
        <v>0.5</v>
      </c>
      <c r="AP87" s="109" t="n">
        <v>0.5</v>
      </c>
      <c r="AQ87" s="109" t="n">
        <v>3</v>
      </c>
      <c r="AR87" s="109" t="n">
        <v>10</v>
      </c>
      <c r="AS87" s="109" t="n">
        <v>44</v>
      </c>
      <c r="AT87" s="109" t="n">
        <v>45</v>
      </c>
      <c r="AU87" s="109" t="n">
        <v>43.3636363636364</v>
      </c>
      <c r="AV87" s="109" t="n">
        <v>-1</v>
      </c>
      <c r="AW87" s="109" t="n">
        <v>0.636363636363633</v>
      </c>
      <c r="AX87" s="109" t="n">
        <v>5.27272727272727</v>
      </c>
      <c r="AY87" s="109" t="n">
        <v>6.59090909090908</v>
      </c>
      <c r="AZ87" s="109" t="n">
        <v>5.15702479338843</v>
      </c>
      <c r="BA87" s="109" t="n">
        <v>0.177</v>
      </c>
      <c r="BB87" s="109" t="n">
        <v>8.85</v>
      </c>
      <c r="BC87" s="109"/>
      <c r="BD87" s="109"/>
      <c r="BE87" s="109"/>
      <c r="BF87" s="109"/>
      <c r="BG87" s="109"/>
      <c r="BH87" s="109"/>
    </row>
    <row r="88">
      <c r="A88" s="113" t="n">
        <v>86</v>
      </c>
      <c r="B88" s="113" t="s">
        <v>1144</v>
      </c>
      <c r="C88" s="113" t="s">
        <v>1145</v>
      </c>
      <c r="D88" s="109"/>
      <c r="E88" s="109" t="str">
        <f>IFERROR(GEOMEAN(F88, G88), MAX(F88, G88))</f>
      </c>
      <c r="F88" s="109" t="str">
        <f>MAX(AZ88)</f>
      </c>
      <c r="G88" s="109" t="str">
        <f>MAX(AY88)</f>
      </c>
      <c r="H88" s="109"/>
      <c r="I88" s="109" t="n">
        <v>5</v>
      </c>
      <c r="J88" s="109" t="n">
        <v>3</v>
      </c>
      <c r="K88" s="109" t="n">
        <v>3</v>
      </c>
      <c r="L88" s="109" t="n">
        <v>0</v>
      </c>
      <c r="M88" s="109" t="n">
        <v>2.4</v>
      </c>
      <c r="N88" s="109"/>
      <c r="O88" s="109" t="n">
        <v>3.1</v>
      </c>
      <c r="P88" s="109" t="n">
        <v>3.66666666666667</v>
      </c>
      <c r="Q88" s="109" t="n">
        <v>1.83333333333333</v>
      </c>
      <c r="R88" s="109" t="n">
        <v>2.75</v>
      </c>
      <c r="S88" s="109" t="n">
        <v>4.20262664165103</v>
      </c>
      <c r="T88" s="109" t="n">
        <v>2.2</v>
      </c>
      <c r="U88" s="109" t="n">
        <v>0.3</v>
      </c>
      <c r="V88" s="109" t="n">
        <v>0.7</v>
      </c>
      <c r="W88" s="109" t="n">
        <v>-6.1</v>
      </c>
      <c r="X88" s="109" t="n">
        <v>2.5</v>
      </c>
      <c r="Y88" s="109" t="n">
        <v>-6.8</v>
      </c>
      <c r="Z88" s="109" t="s">
        <v>1348</v>
      </c>
      <c r="AA88" s="109" t="s">
        <v>1740</v>
      </c>
      <c r="AB88" s="109" t="s">
        <v>1673</v>
      </c>
      <c r="AC88" s="109" t="n">
        <v>-5.9</v>
      </c>
      <c r="AD88" s="109" t="n">
        <v>10</v>
      </c>
      <c r="AE88" s="109" t="n">
        <v>10</v>
      </c>
      <c r="AF88" s="109"/>
      <c r="AG88" s="109" t="n">
        <v>6.84866666666667</v>
      </c>
      <c r="AH88" s="109"/>
      <c r="AI88" s="109"/>
      <c r="AJ88" s="109"/>
      <c r="AK88" s="109"/>
      <c r="AL88" s="109"/>
      <c r="AM88" s="109"/>
      <c r="AN88" s="109"/>
      <c r="AO88" s="109"/>
      <c r="AP88" s="109"/>
      <c r="AQ88" s="109"/>
      <c r="AR88" s="109"/>
      <c r="AS88" s="109" t="n">
        <v>19</v>
      </c>
      <c r="AT88" s="109" t="n">
        <v>23</v>
      </c>
      <c r="AU88" s="109" t="n">
        <v>22</v>
      </c>
      <c r="AV88" s="109" t="n">
        <v>-4</v>
      </c>
      <c r="AW88" s="109" t="n">
        <v>-3</v>
      </c>
      <c r="AX88" s="109" t="n">
        <v>0.727272727272727</v>
      </c>
      <c r="AY88" s="109" t="n">
        <v>0</v>
      </c>
      <c r="AZ88" s="109" t="n">
        <v>1.27272727272727</v>
      </c>
      <c r="BA88" s="109"/>
      <c r="BB88" s="109"/>
      <c r="BC88" s="109"/>
      <c r="BD88" s="109"/>
      <c r="BE88" s="109"/>
      <c r="BF88" s="109"/>
      <c r="BG88" s="109"/>
      <c r="BH88" s="109"/>
    </row>
    <row r="89">
      <c r="A89" s="113" t="n">
        <v>87</v>
      </c>
      <c r="B89" s="113" t="s">
        <v>1148</v>
      </c>
      <c r="C89" s="113" t="s">
        <v>1149</v>
      </c>
      <c r="D89" s="109"/>
      <c r="E89" s="109" t="str">
        <f>IFERROR(GEOMEAN(F89, G89), MAX(F89, G89))</f>
      </c>
      <c r="F89" s="109" t="str">
        <f>MAX(AZ89)</f>
      </c>
      <c r="G89" s="109" t="str">
        <f>MAX(AY89)</f>
      </c>
      <c r="H89" s="109"/>
      <c r="I89" s="109" t="n">
        <v>3</v>
      </c>
      <c r="J89" s="109" t="n">
        <v>4</v>
      </c>
      <c r="K89" s="109" t="n">
        <v>3</v>
      </c>
      <c r="L89" s="109" t="n">
        <v>0</v>
      </c>
      <c r="M89" s="109" t="n">
        <v>1</v>
      </c>
      <c r="N89" s="109" t="n">
        <v>0</v>
      </c>
      <c r="O89" s="109" t="n">
        <v>3.4</v>
      </c>
      <c r="P89" s="109" t="n">
        <v>3.33333333333333</v>
      </c>
      <c r="Q89" s="109" t="n">
        <v>1.1</v>
      </c>
      <c r="R89" s="109" t="n">
        <v>2.21666666666667</v>
      </c>
      <c r="S89" s="109" t="n">
        <v>1.80112570356473</v>
      </c>
      <c r="T89" s="109" t="n">
        <v>4.1</v>
      </c>
      <c r="U89" s="109" t="n">
        <v>4.1</v>
      </c>
      <c r="V89" s="109" t="n">
        <v>4.5</v>
      </c>
      <c r="W89" s="109" t="n">
        <v>-3</v>
      </c>
      <c r="X89" s="109" t="n">
        <v>2.5</v>
      </c>
      <c r="Y89" s="109" t="n">
        <v>-7.5</v>
      </c>
      <c r="Z89" s="109" t="s">
        <v>1675</v>
      </c>
      <c r="AA89" s="109" t="s">
        <v>1766</v>
      </c>
      <c r="AB89" s="109" t="s">
        <v>1722</v>
      </c>
      <c r="AC89" s="109" t="n">
        <v>-7</v>
      </c>
      <c r="AD89" s="109" t="n">
        <v>10</v>
      </c>
      <c r="AE89" s="109" t="n">
        <v>10</v>
      </c>
      <c r="AF89" s="109" t="n">
        <v>5</v>
      </c>
      <c r="AG89" s="109" t="n">
        <v>5.12933333333333</v>
      </c>
      <c r="AH89" s="109" t="n">
        <v>0.5</v>
      </c>
      <c r="AI89" s="109" t="n">
        <v>0</v>
      </c>
      <c r="AJ89" s="109" t="n">
        <v>0</v>
      </c>
      <c r="AK89" s="109" t="n">
        <v>0</v>
      </c>
      <c r="AL89" s="109" t="n">
        <v>0</v>
      </c>
      <c r="AM89" s="109" t="n">
        <v>0</v>
      </c>
      <c r="AN89" s="109" t="n">
        <v>0</v>
      </c>
      <c r="AO89" s="109" t="n">
        <v>0</v>
      </c>
      <c r="AP89" s="109" t="n">
        <v>0</v>
      </c>
      <c r="AQ89" s="109" t="n">
        <v>0.5</v>
      </c>
      <c r="AR89" s="109" t="n">
        <v>2.38095238095238</v>
      </c>
      <c r="AS89" s="109" t="n">
        <v>52</v>
      </c>
      <c r="AT89" s="109" t="n">
        <v>52</v>
      </c>
      <c r="AU89" s="109" t="n">
        <v>51.7272727272727</v>
      </c>
      <c r="AV89" s="109" t="n">
        <v>0</v>
      </c>
      <c r="AW89" s="109" t="n">
        <v>0.272727272727273</v>
      </c>
      <c r="AX89" s="109" t="n">
        <v>6.72727272727273</v>
      </c>
      <c r="AY89" s="109" t="n">
        <v>5.68181818181818</v>
      </c>
      <c r="AZ89" s="109" t="n">
        <v>6.67768595041322</v>
      </c>
      <c r="BA89" s="109" t="n">
        <v>0.035</v>
      </c>
      <c r="BB89" s="109" t="n">
        <v>1.75</v>
      </c>
      <c r="BC89" s="109"/>
      <c r="BD89" s="109"/>
      <c r="BE89" s="109"/>
      <c r="BF89" s="109"/>
      <c r="BG89" s="109"/>
      <c r="BH89" s="109"/>
    </row>
    <row r="90">
      <c r="A90" s="113" t="n">
        <v>88</v>
      </c>
      <c r="B90" s="113" t="s">
        <v>1151</v>
      </c>
      <c r="C90" s="113" t="s">
        <v>1152</v>
      </c>
      <c r="D90" s="109"/>
      <c r="E90" s="109" t="str">
        <f>IFERROR(GEOMEAN(F90, G90), MAX(F90, G90))</f>
      </c>
      <c r="F90" s="109" t="str">
        <f>MAX(AZ90)</f>
      </c>
      <c r="G90" s="109" t="str">
        <f>MAX(AY90)</f>
      </c>
      <c r="H90" s="109"/>
      <c r="I90" s="109" t="n">
        <v>4</v>
      </c>
      <c r="J90" s="109" t="n">
        <v>4</v>
      </c>
      <c r="K90" s="109" t="n">
        <v>3</v>
      </c>
      <c r="L90" s="109" t="n">
        <v>0</v>
      </c>
      <c r="M90" s="109" t="n">
        <v>0.8</v>
      </c>
      <c r="N90" s="109" t="n">
        <v>4</v>
      </c>
      <c r="O90" s="109" t="n">
        <v>4.7</v>
      </c>
      <c r="P90" s="109" t="n">
        <v>3.66666666666667</v>
      </c>
      <c r="Q90" s="109" t="n">
        <v>2.375</v>
      </c>
      <c r="R90" s="109" t="n">
        <v>3.02083333333333</v>
      </c>
      <c r="S90" s="109" t="n">
        <v>5.42213883677298</v>
      </c>
      <c r="T90" s="109" t="n">
        <v>4.8</v>
      </c>
      <c r="U90" s="109" t="n">
        <v>6.3</v>
      </c>
      <c r="V90" s="109" t="n">
        <v>5.4</v>
      </c>
      <c r="W90" s="109" t="n">
        <v>1.5</v>
      </c>
      <c r="X90" s="109" t="n">
        <v>5.2</v>
      </c>
      <c r="Y90" s="109" t="n">
        <v>-3.9</v>
      </c>
      <c r="Z90" s="109" t="s">
        <v>1731</v>
      </c>
      <c r="AA90" s="109" t="s">
        <v>646</v>
      </c>
      <c r="AB90" s="109" t="s">
        <v>1082</v>
      </c>
      <c r="AC90" s="109" t="n">
        <v>-4.6</v>
      </c>
      <c r="AD90" s="109" t="n">
        <v>7.8</v>
      </c>
      <c r="AE90" s="109" t="n">
        <v>9.2</v>
      </c>
      <c r="AF90" s="109" t="n">
        <v>4</v>
      </c>
      <c r="AG90" s="109" t="n">
        <v>2.63466666666667</v>
      </c>
      <c r="AH90" s="109" t="n">
        <v>0</v>
      </c>
      <c r="AI90" s="109" t="n">
        <v>0</v>
      </c>
      <c r="AJ90" s="109" t="n">
        <v>0</v>
      </c>
      <c r="AK90" s="109" t="n">
        <v>1</v>
      </c>
      <c r="AL90" s="109" t="n">
        <v>0</v>
      </c>
      <c r="AM90" s="109" t="n">
        <v>0</v>
      </c>
      <c r="AN90" s="109" t="n">
        <v>0</v>
      </c>
      <c r="AO90" s="109" t="n">
        <v>0</v>
      </c>
      <c r="AP90" s="109" t="n">
        <v>0</v>
      </c>
      <c r="AQ90" s="109" t="n">
        <v>1</v>
      </c>
      <c r="AR90" s="109" t="n">
        <v>4.76190476190476</v>
      </c>
      <c r="AS90" s="109" t="n">
        <v>61</v>
      </c>
      <c r="AT90" s="109" t="n">
        <v>61</v>
      </c>
      <c r="AU90" s="109" t="n">
        <v>61.2727272727273</v>
      </c>
      <c r="AV90" s="109" t="n">
        <v>0</v>
      </c>
      <c r="AW90" s="109" t="n">
        <v>-0.272727272727273</v>
      </c>
      <c r="AX90" s="109" t="n">
        <v>8.36363636363636</v>
      </c>
      <c r="AY90" s="109" t="n">
        <v>4.31818181818182</v>
      </c>
      <c r="AZ90" s="109" t="n">
        <v>8.41322314049587</v>
      </c>
      <c r="BA90" s="109" t="n">
        <v>0.197</v>
      </c>
      <c r="BB90" s="109" t="n">
        <v>9.85</v>
      </c>
      <c r="BC90" s="109"/>
      <c r="BD90" s="109"/>
      <c r="BE90" s="109"/>
      <c r="BF90" s="109"/>
      <c r="BG90" s="109"/>
      <c r="BH90" s="109"/>
    </row>
    <row r="91">
      <c r="A91" s="113" t="n">
        <v>89</v>
      </c>
      <c r="B91" s="113" t="s">
        <v>1156</v>
      </c>
      <c r="C91" s="113" t="s">
        <v>1157</v>
      </c>
      <c r="D91" s="109"/>
      <c r="E91" s="109" t="str">
        <f>IFERROR(GEOMEAN(F91, G91), MAX(F91, G91))</f>
      </c>
      <c r="F91" s="109" t="str">
        <f>MAX(AZ91)</f>
      </c>
      <c r="G91" s="109" t="str">
        <f>MAX(AY91)</f>
      </c>
      <c r="H91" s="109"/>
      <c r="I91" s="109" t="n">
        <v>4</v>
      </c>
      <c r="J91" s="109" t="n">
        <v>4</v>
      </c>
      <c r="K91" s="109" t="n">
        <v>0</v>
      </c>
      <c r="L91" s="109" t="n">
        <v>6</v>
      </c>
      <c r="M91" s="109" t="n">
        <v>0.7</v>
      </c>
      <c r="N91" s="109" t="n">
        <v>5</v>
      </c>
      <c r="O91" s="109" t="n">
        <v>3.6</v>
      </c>
      <c r="P91" s="109" t="n">
        <v>2.66666666666667</v>
      </c>
      <c r="Q91" s="109" t="n">
        <v>3.825</v>
      </c>
      <c r="R91" s="109" t="n">
        <v>3.24583333333333</v>
      </c>
      <c r="S91" s="109" t="n">
        <v>6.43527204502814</v>
      </c>
      <c r="T91" s="109" t="n">
        <v>4.7</v>
      </c>
      <c r="U91" s="109" t="n">
        <v>3.8</v>
      </c>
      <c r="V91" s="109" t="n">
        <v>4.5</v>
      </c>
      <c r="W91" s="109" t="n">
        <v>-4</v>
      </c>
      <c r="X91" s="109" t="n">
        <v>5.6</v>
      </c>
      <c r="Y91" s="109" t="n">
        <v>-8.5</v>
      </c>
      <c r="Z91" s="109" t="s">
        <v>1675</v>
      </c>
      <c r="AA91" s="109" t="s">
        <v>1700</v>
      </c>
      <c r="AB91" s="109" t="s">
        <v>622</v>
      </c>
      <c r="AC91" s="109" t="n">
        <v>-8.5</v>
      </c>
      <c r="AD91" s="109" t="n">
        <v>10</v>
      </c>
      <c r="AE91" s="109" t="n">
        <v>10</v>
      </c>
      <c r="AF91" s="109" t="n">
        <v>8.66666666666667</v>
      </c>
      <c r="AG91" s="109" t="n">
        <v>10</v>
      </c>
      <c r="AH91" s="109"/>
      <c r="AI91" s="109"/>
      <c r="AJ91" s="109"/>
      <c r="AK91" s="109"/>
      <c r="AL91" s="109"/>
      <c r="AM91" s="109"/>
      <c r="AN91" s="109"/>
      <c r="AO91" s="109"/>
      <c r="AP91" s="109"/>
      <c r="AQ91" s="109"/>
      <c r="AR91" s="109"/>
      <c r="AS91" s="109" t="n">
        <v>57</v>
      </c>
      <c r="AT91" s="109" t="n">
        <v>58</v>
      </c>
      <c r="AU91" s="109" t="n">
        <v>57.4545454545455</v>
      </c>
      <c r="AV91" s="109" t="n">
        <v>-1</v>
      </c>
      <c r="AW91" s="109" t="n">
        <v>-0.454545454545453</v>
      </c>
      <c r="AX91" s="109" t="n">
        <v>7.63636363636364</v>
      </c>
      <c r="AY91" s="109" t="n">
        <v>3.86363636363637</v>
      </c>
      <c r="AZ91" s="109" t="n">
        <v>7.71900826446281</v>
      </c>
      <c r="BA91" s="109"/>
      <c r="BB91" s="109"/>
      <c r="BC91" s="109"/>
      <c r="BD91" s="109"/>
      <c r="BE91" s="109"/>
      <c r="BF91" s="109"/>
      <c r="BG91" s="109"/>
      <c r="BH91" s="109"/>
    </row>
    <row r="92">
      <c r="A92" s="113" t="n">
        <v>90</v>
      </c>
      <c r="B92" s="113" t="s">
        <v>1162</v>
      </c>
      <c r="C92" s="113" t="s">
        <v>1163</v>
      </c>
      <c r="D92" s="109"/>
      <c r="E92" s="109" t="str">
        <f>IFERROR(GEOMEAN(F92, G92), MAX(F92, G92))</f>
      </c>
      <c r="F92" s="109" t="str">
        <f>MAX(AZ92)</f>
      </c>
      <c r="G92" s="109" t="str">
        <f>MAX(AY92)</f>
      </c>
      <c r="H92" s="109"/>
      <c r="I92" s="109"/>
      <c r="J92" s="109"/>
      <c r="K92" s="109" t="n">
        <v>6</v>
      </c>
      <c r="L92" s="109" t="n">
        <v>3</v>
      </c>
      <c r="M92" s="109" t="n">
        <v>0.8</v>
      </c>
      <c r="N92" s="109" t="n">
        <v>5</v>
      </c>
      <c r="O92" s="109" t="n">
        <v>3.8</v>
      </c>
      <c r="P92" s="109" t="n">
        <v>6</v>
      </c>
      <c r="Q92" s="109" t="n">
        <v>3.15</v>
      </c>
      <c r="R92" s="109" t="n">
        <v>4.575</v>
      </c>
      <c r="S92" s="109" t="n">
        <v>10</v>
      </c>
      <c r="T92" s="109" t="n">
        <v>7</v>
      </c>
      <c r="U92" s="109" t="n">
        <v>7.5</v>
      </c>
      <c r="V92" s="109" t="n">
        <v>7.1</v>
      </c>
      <c r="W92" s="109" t="n">
        <v>-1</v>
      </c>
      <c r="X92" s="109" t="n">
        <v>6</v>
      </c>
      <c r="Y92" s="109" t="n">
        <v>-8.1</v>
      </c>
      <c r="Z92" s="109" t="s">
        <v>1749</v>
      </c>
      <c r="AA92" s="109" t="s">
        <v>1767</v>
      </c>
      <c r="AB92" s="109" t="s">
        <v>1082</v>
      </c>
      <c r="AC92" s="109" t="n">
        <v>-8.6</v>
      </c>
      <c r="AD92" s="109" t="n">
        <v>10</v>
      </c>
      <c r="AE92" s="109" t="n">
        <v>10</v>
      </c>
      <c r="AF92" s="109" t="n">
        <v>4.66666666666667</v>
      </c>
      <c r="AG92" s="109" t="n">
        <v>5.17066666666667</v>
      </c>
      <c r="AH92" s="109"/>
      <c r="AI92" s="109"/>
      <c r="AJ92" s="109"/>
      <c r="AK92" s="109"/>
      <c r="AL92" s="109"/>
      <c r="AM92" s="109"/>
      <c r="AN92" s="109"/>
      <c r="AO92" s="109"/>
      <c r="AP92" s="109"/>
      <c r="AQ92" s="109"/>
      <c r="AR92" s="109"/>
      <c r="AS92" s="109" t="n">
        <v>56</v>
      </c>
      <c r="AT92" s="109" t="n">
        <v>58</v>
      </c>
      <c r="AU92" s="109" t="n">
        <v>56.5454545454545</v>
      </c>
      <c r="AV92" s="109" t="n">
        <v>-2</v>
      </c>
      <c r="AW92" s="109" t="n">
        <v>-0.545454545454547</v>
      </c>
      <c r="AX92" s="109" t="n">
        <v>7.45454545454546</v>
      </c>
      <c r="AY92" s="109" t="n">
        <v>3.63636363636363</v>
      </c>
      <c r="AZ92" s="109" t="n">
        <v>7.55371900826446</v>
      </c>
      <c r="BA92" s="109" t="n">
        <v>0</v>
      </c>
      <c r="BB92" s="109" t="n">
        <v>0</v>
      </c>
      <c r="BC92" s="109"/>
      <c r="BD92" s="109"/>
      <c r="BE92" s="109"/>
      <c r="BF92" s="109"/>
      <c r="BG92" s="109"/>
      <c r="BH92" s="109"/>
    </row>
    <row r="93">
      <c r="A93" s="113" t="n">
        <v>91</v>
      </c>
      <c r="B93" s="113" t="s">
        <v>1165</v>
      </c>
      <c r="C93" s="113" t="s">
        <v>1166</v>
      </c>
      <c r="D93" s="109"/>
      <c r="E93" s="109" t="str">
        <f>IFERROR(GEOMEAN(F93, G93), MAX(F93, G93))</f>
      </c>
      <c r="F93" s="109" t="str">
        <f>MAX(AZ93)</f>
      </c>
      <c r="G93" s="109" t="str">
        <f>MAX(AY93)</f>
      </c>
      <c r="H93" s="109"/>
      <c r="I93" s="109"/>
      <c r="J93" s="109"/>
      <c r="K93" s="109" t="n">
        <v>5</v>
      </c>
      <c r="L93" s="109" t="n">
        <v>3</v>
      </c>
      <c r="M93" s="109"/>
      <c r="N93" s="109" t="n">
        <v>8</v>
      </c>
      <c r="O93" s="109"/>
      <c r="P93" s="109" t="n">
        <v>5</v>
      </c>
      <c r="Q93" s="109" t="n">
        <v>5.5</v>
      </c>
      <c r="R93" s="109" t="n">
        <v>5.25</v>
      </c>
      <c r="S93" s="109" t="n">
        <v>10</v>
      </c>
      <c r="T93" s="109"/>
      <c r="U93" s="109"/>
      <c r="V93" s="109"/>
      <c r="W93" s="109"/>
      <c r="X93" s="109"/>
      <c r="Y93" s="109"/>
      <c r="Z93" s="109" t="s">
        <v>1243</v>
      </c>
      <c r="AA93" s="109" t="s">
        <v>628</v>
      </c>
      <c r="AB93" s="109" t="s">
        <v>641</v>
      </c>
      <c r="AC93" s="109" t="n">
        <v>-2.3</v>
      </c>
      <c r="AD93" s="109"/>
      <c r="AE93" s="109" t="n">
        <v>4.6</v>
      </c>
      <c r="AF93" s="109"/>
      <c r="AG93" s="109" t="n">
        <v>4.092</v>
      </c>
      <c r="AH93" s="109"/>
      <c r="AI93" s="109"/>
      <c r="AJ93" s="109"/>
      <c r="AK93" s="109"/>
      <c r="AL93" s="109"/>
      <c r="AM93" s="109"/>
      <c r="AN93" s="109"/>
      <c r="AO93" s="109"/>
      <c r="AP93" s="109"/>
      <c r="AQ93" s="109"/>
      <c r="AR93" s="109"/>
      <c r="AS93" s="109"/>
      <c r="AT93" s="109"/>
      <c r="AU93" s="109"/>
      <c r="AV93" s="109"/>
      <c r="AW93" s="109"/>
      <c r="AX93" s="109"/>
      <c r="AY93" s="109"/>
      <c r="AZ93" s="109"/>
      <c r="BA93" s="109"/>
      <c r="BB93" s="109"/>
      <c r="BC93" s="109"/>
      <c r="BD93" s="109"/>
      <c r="BE93" s="109"/>
      <c r="BF93" s="109"/>
      <c r="BG93" s="109"/>
      <c r="BH93" s="109"/>
    </row>
    <row r="94">
      <c r="A94" s="113" t="n">
        <v>92</v>
      </c>
      <c r="B94" s="113" t="s">
        <v>1169</v>
      </c>
      <c r="C94" s="113" t="s">
        <v>1170</v>
      </c>
      <c r="D94" s="109"/>
      <c r="E94" s="109" t="str">
        <f>IFERROR(GEOMEAN(F94, G94), MAX(F94, G94))</f>
      </c>
      <c r="F94" s="109" t="str">
        <f>MAX(AZ94)</f>
      </c>
      <c r="G94" s="109" t="str">
        <f>MAX(AY94)</f>
      </c>
      <c r="H94" s="109"/>
      <c r="I94" s="109"/>
      <c r="J94" s="109"/>
      <c r="K94" s="109" t="n">
        <v>5</v>
      </c>
      <c r="L94" s="109" t="n">
        <v>0</v>
      </c>
      <c r="M94" s="109" t="n">
        <v>0.9</v>
      </c>
      <c r="N94" s="109"/>
      <c r="O94" s="109"/>
      <c r="P94" s="109" t="n">
        <v>5</v>
      </c>
      <c r="Q94" s="109" t="n">
        <v>0.45</v>
      </c>
      <c r="R94" s="109" t="n">
        <v>2.725</v>
      </c>
      <c r="S94" s="109" t="n">
        <v>4.09005628517824</v>
      </c>
      <c r="T94" s="109"/>
      <c r="U94" s="109"/>
      <c r="V94" s="109"/>
      <c r="W94" s="109"/>
      <c r="X94" s="109"/>
      <c r="Y94" s="109"/>
      <c r="Z94" s="109" t="s">
        <v>939</v>
      </c>
      <c r="AA94" s="109" t="s">
        <v>1768</v>
      </c>
      <c r="AB94" s="109" t="s">
        <v>1735</v>
      </c>
      <c r="AC94" s="109" t="n">
        <v>-11</v>
      </c>
      <c r="AD94" s="109"/>
      <c r="AE94" s="109" t="n">
        <v>10</v>
      </c>
      <c r="AF94" s="109"/>
      <c r="AG94" s="109" t="n">
        <v>10</v>
      </c>
      <c r="AH94" s="109"/>
      <c r="AI94" s="109"/>
      <c r="AJ94" s="109"/>
      <c r="AK94" s="109"/>
      <c r="AL94" s="109"/>
      <c r="AM94" s="109"/>
      <c r="AN94" s="109"/>
      <c r="AO94" s="109"/>
      <c r="AP94" s="109"/>
      <c r="AQ94" s="109"/>
      <c r="AR94" s="109"/>
      <c r="AS94" s="109"/>
      <c r="AT94" s="109"/>
      <c r="AU94" s="109"/>
      <c r="AV94" s="109"/>
      <c r="AW94" s="109"/>
      <c r="AX94" s="109"/>
      <c r="AY94" s="109"/>
      <c r="AZ94" s="109"/>
      <c r="BA94" s="109"/>
      <c r="BB94" s="109"/>
      <c r="BC94" s="109"/>
      <c r="BD94" s="109"/>
      <c r="BE94" s="109"/>
      <c r="BF94" s="109"/>
      <c r="BG94" s="109"/>
      <c r="BH94" s="109"/>
    </row>
    <row r="95">
      <c r="A95" s="113" t="n">
        <v>93</v>
      </c>
      <c r="B95" s="113" t="s">
        <v>1173</v>
      </c>
      <c r="C95" s="113" t="s">
        <v>1174</v>
      </c>
      <c r="D95" s="109"/>
      <c r="E95" s="109" t="str">
        <f>IFERROR(GEOMEAN(F95, G95), MAX(F95, G95))</f>
      </c>
      <c r="F95" s="109" t="str">
        <f>MAX(AZ95)</f>
      </c>
      <c r="G95" s="109" t="str">
        <f>MAX(AY95)</f>
      </c>
      <c r="H95" s="109"/>
      <c r="I95" s="109" t="n">
        <v>5</v>
      </c>
      <c r="J95" s="109" t="n">
        <v>3</v>
      </c>
      <c r="K95" s="109" t="n">
        <v>0</v>
      </c>
      <c r="L95" s="109" t="n">
        <v>0</v>
      </c>
      <c r="M95" s="109" t="n">
        <v>1.2</v>
      </c>
      <c r="N95" s="109"/>
      <c r="O95" s="109" t="n">
        <v>2.2</v>
      </c>
      <c r="P95" s="109" t="n">
        <v>2.66666666666667</v>
      </c>
      <c r="Q95" s="109" t="n">
        <v>1.13333333333333</v>
      </c>
      <c r="R95" s="109" t="n">
        <v>1.9</v>
      </c>
      <c r="S95" s="109" t="n">
        <v>0.375234521575983</v>
      </c>
      <c r="T95" s="109"/>
      <c r="U95" s="109"/>
      <c r="V95" s="109"/>
      <c r="W95" s="109"/>
      <c r="X95" s="109"/>
      <c r="Y95" s="109"/>
      <c r="Z95" s="109" t="s">
        <v>672</v>
      </c>
      <c r="AA95" s="109" t="s">
        <v>1721</v>
      </c>
      <c r="AB95" s="109" t="s">
        <v>1699</v>
      </c>
      <c r="AC95" s="109" t="n">
        <v>-3.2</v>
      </c>
      <c r="AD95" s="109"/>
      <c r="AE95" s="109" t="n">
        <v>6.4</v>
      </c>
      <c r="AF95" s="109"/>
      <c r="AG95" s="109" t="n">
        <v>4.58533333333333</v>
      </c>
      <c r="AH95" s="109"/>
      <c r="AI95" s="109"/>
      <c r="AJ95" s="109"/>
      <c r="AK95" s="109"/>
      <c r="AL95" s="109"/>
      <c r="AM95" s="109"/>
      <c r="AN95" s="109"/>
      <c r="AO95" s="109"/>
      <c r="AP95" s="109"/>
      <c r="AQ95" s="109"/>
      <c r="AR95" s="109"/>
      <c r="AS95" s="109" t="n">
        <v>27</v>
      </c>
      <c r="AT95" s="109" t="n">
        <v>28</v>
      </c>
      <c r="AU95" s="109" t="n">
        <v>31.0909090909091</v>
      </c>
      <c r="AV95" s="109" t="n">
        <v>-1</v>
      </c>
      <c r="AW95" s="109" t="n">
        <v>-4.09090909090909</v>
      </c>
      <c r="AX95" s="109" t="n">
        <v>2.18181818181818</v>
      </c>
      <c r="AY95" s="109" t="n">
        <v>0</v>
      </c>
      <c r="AZ95" s="109" t="n">
        <v>2.92561983471074</v>
      </c>
      <c r="BA95" s="109"/>
      <c r="BB95" s="109"/>
      <c r="BC95" s="109"/>
      <c r="BD95" s="109"/>
      <c r="BE95" s="109"/>
      <c r="BF95" s="109"/>
      <c r="BG95" s="109"/>
      <c r="BH95" s="109"/>
    </row>
    <row r="96">
      <c r="A96" s="113" t="n">
        <v>94</v>
      </c>
      <c r="B96" s="113" t="s">
        <v>1178</v>
      </c>
      <c r="C96" s="113" t="s">
        <v>1179</v>
      </c>
      <c r="D96" s="109"/>
      <c r="E96" s="109" t="str">
        <f>IFERROR(GEOMEAN(F96, G96), MAX(F96, G96))</f>
      </c>
      <c r="F96" s="109" t="str">
        <f>MAX(AZ96)</f>
      </c>
      <c r="G96" s="109" t="str">
        <f>MAX(AY96)</f>
      </c>
      <c r="H96" s="109"/>
      <c r="I96" s="109" t="n">
        <v>0</v>
      </c>
      <c r="J96" s="109" t="n">
        <v>4</v>
      </c>
      <c r="K96" s="109" t="n">
        <v>3</v>
      </c>
      <c r="L96" s="109" t="n">
        <v>0</v>
      </c>
      <c r="M96" s="109" t="n">
        <v>1.1</v>
      </c>
      <c r="N96" s="109"/>
      <c r="O96" s="109" t="n">
        <v>2.8</v>
      </c>
      <c r="P96" s="109" t="n">
        <v>2.33333333333333</v>
      </c>
      <c r="Q96" s="109" t="n">
        <v>1.3</v>
      </c>
      <c r="R96" s="109" t="n">
        <v>1.81666666666667</v>
      </c>
      <c r="S96" s="109" t="n">
        <v>0</v>
      </c>
      <c r="T96" s="109" t="n">
        <v>-4.7</v>
      </c>
      <c r="U96" s="109" t="n">
        <v>1.2</v>
      </c>
      <c r="V96" s="109" t="n">
        <v>0.4</v>
      </c>
      <c r="W96" s="109" t="n">
        <v>-5.4</v>
      </c>
      <c r="X96" s="109" t="n">
        <v>1.1</v>
      </c>
      <c r="Y96" s="109" t="n">
        <v>-5.8</v>
      </c>
      <c r="Z96" s="109" t="s">
        <v>1348</v>
      </c>
      <c r="AA96" s="109" t="s">
        <v>1769</v>
      </c>
      <c r="AB96" s="109" t="s">
        <v>1699</v>
      </c>
      <c r="AC96" s="109" t="n">
        <v>-1.8</v>
      </c>
      <c r="AD96" s="109" t="n">
        <v>10</v>
      </c>
      <c r="AE96" s="109" t="n">
        <v>3.6</v>
      </c>
      <c r="AF96" s="109" t="n">
        <v>9</v>
      </c>
      <c r="AG96" s="109" t="n">
        <v>8.718</v>
      </c>
      <c r="AH96" s="109"/>
      <c r="AI96" s="109"/>
      <c r="AJ96" s="109"/>
      <c r="AK96" s="109"/>
      <c r="AL96" s="109"/>
      <c r="AM96" s="109"/>
      <c r="AN96" s="109"/>
      <c r="AO96" s="109"/>
      <c r="AP96" s="109"/>
      <c r="AQ96" s="109"/>
      <c r="AR96" s="109"/>
      <c r="AS96" s="109" t="n">
        <v>37</v>
      </c>
      <c r="AT96" s="109" t="n">
        <v>38</v>
      </c>
      <c r="AU96" s="109" t="n">
        <v>38.4545454545455</v>
      </c>
      <c r="AV96" s="109" t="n">
        <v>-1</v>
      </c>
      <c r="AW96" s="109" t="n">
        <v>-1.45454545454545</v>
      </c>
      <c r="AX96" s="109" t="n">
        <v>4</v>
      </c>
      <c r="AY96" s="109" t="n">
        <v>1.36363636363637</v>
      </c>
      <c r="AZ96" s="109" t="n">
        <v>4.26446280991736</v>
      </c>
      <c r="BA96" s="109" t="n">
        <v>0.122</v>
      </c>
      <c r="BB96" s="109" t="n">
        <v>6.1</v>
      </c>
      <c r="BC96" s="109"/>
      <c r="BD96" s="109"/>
      <c r="BE96" s="109"/>
      <c r="BF96" s="109"/>
      <c r="BG96" s="109"/>
      <c r="BH96" s="109"/>
    </row>
    <row r="97">
      <c r="A97" s="113" t="n">
        <v>95</v>
      </c>
      <c r="B97" s="113" t="s">
        <v>1183</v>
      </c>
      <c r="C97" s="113" t="s">
        <v>1184</v>
      </c>
      <c r="D97" s="109"/>
      <c r="E97" s="109" t="str">
        <f>IFERROR(GEOMEAN(F97, G97), MAX(F97, G97))</f>
      </c>
      <c r="F97" s="109" t="str">
        <f>MAX(AZ97)</f>
      </c>
      <c r="G97" s="109" t="str">
        <f>MAX(AY97)</f>
      </c>
      <c r="H97" s="109"/>
      <c r="I97" s="109"/>
      <c r="J97" s="109"/>
      <c r="K97" s="109" t="n">
        <v>4</v>
      </c>
      <c r="L97" s="109" t="n">
        <v>0</v>
      </c>
      <c r="M97" s="109" t="n">
        <v>0.2</v>
      </c>
      <c r="N97" s="109"/>
      <c r="O97" s="109" t="n">
        <v>4.1</v>
      </c>
      <c r="P97" s="109" t="n">
        <v>4</v>
      </c>
      <c r="Q97" s="109" t="n">
        <v>1.43333333333333</v>
      </c>
      <c r="R97" s="109" t="n">
        <v>2.71666666666667</v>
      </c>
      <c r="S97" s="109" t="n">
        <v>4.05253283302064</v>
      </c>
      <c r="T97" s="109" t="n">
        <v>6.9</v>
      </c>
      <c r="U97" s="109" t="n">
        <v>6.3</v>
      </c>
      <c r="V97" s="109" t="n">
        <v>4.7</v>
      </c>
      <c r="W97" s="109" t="n">
        <v>1</v>
      </c>
      <c r="X97" s="109" t="n">
        <v>4.6</v>
      </c>
      <c r="Y97" s="109" t="n">
        <v>-3.7</v>
      </c>
      <c r="Z97" s="109" t="s">
        <v>735</v>
      </c>
      <c r="AA97" s="109" t="s">
        <v>1348</v>
      </c>
      <c r="AB97" s="109" t="s">
        <v>1731</v>
      </c>
      <c r="AC97" s="109" t="n">
        <v>-4</v>
      </c>
      <c r="AD97" s="109" t="n">
        <v>7.4</v>
      </c>
      <c r="AE97" s="109" t="n">
        <v>8</v>
      </c>
      <c r="AF97" s="109" t="n">
        <v>3.73333333333333</v>
      </c>
      <c r="AG97" s="109" t="n">
        <v>3.198</v>
      </c>
      <c r="AH97" s="109"/>
      <c r="AI97" s="109"/>
      <c r="AJ97" s="109"/>
      <c r="AK97" s="109"/>
      <c r="AL97" s="109"/>
      <c r="AM97" s="109"/>
      <c r="AN97" s="109"/>
      <c r="AO97" s="109"/>
      <c r="AP97" s="109"/>
      <c r="AQ97" s="109"/>
      <c r="AR97" s="109"/>
      <c r="AS97" s="109" t="n">
        <v>59</v>
      </c>
      <c r="AT97" s="109" t="n">
        <v>59</v>
      </c>
      <c r="AU97" s="109" t="n">
        <v>58</v>
      </c>
      <c r="AV97" s="109" t="n">
        <v>0</v>
      </c>
      <c r="AW97" s="109" t="n">
        <v>1</v>
      </c>
      <c r="AX97" s="109" t="n">
        <v>8</v>
      </c>
      <c r="AY97" s="109" t="n">
        <v>7.5</v>
      </c>
      <c r="AZ97" s="109" t="n">
        <v>7.81818181818182</v>
      </c>
      <c r="BA97" s="109" t="n">
        <v>0.424</v>
      </c>
      <c r="BB97" s="109" t="n">
        <v>10</v>
      </c>
      <c r="BC97" s="109"/>
      <c r="BD97" s="109"/>
      <c r="BE97" s="109"/>
      <c r="BF97" s="109"/>
      <c r="BG97" s="109"/>
      <c r="BH97" s="109"/>
    </row>
    <row r="98">
      <c r="A98" s="113" t="n">
        <v>96</v>
      </c>
      <c r="B98" s="113" t="s">
        <v>1186</v>
      </c>
      <c r="C98" s="113" t="s">
        <v>1187</v>
      </c>
      <c r="D98" s="109"/>
      <c r="E98" s="109" t="str">
        <f>IFERROR(GEOMEAN(F98, G98), MAX(F98, G98))</f>
      </c>
      <c r="F98" s="109" t="str">
        <f>MAX(AZ98)</f>
      </c>
      <c r="G98" s="109" t="str">
        <f>MAX(AY98)</f>
      </c>
      <c r="H98" s="109"/>
      <c r="I98" s="109" t="n">
        <v>5</v>
      </c>
      <c r="J98" s="109" t="n">
        <v>4</v>
      </c>
      <c r="K98" s="109" t="n">
        <v>4</v>
      </c>
      <c r="L98" s="109" t="n">
        <v>4</v>
      </c>
      <c r="M98" s="109" t="n">
        <v>2.7</v>
      </c>
      <c r="N98" s="109" t="n">
        <v>3</v>
      </c>
      <c r="O98" s="109" t="n">
        <v>5.7</v>
      </c>
      <c r="P98" s="109" t="n">
        <v>4.33333333333333</v>
      </c>
      <c r="Q98" s="109" t="n">
        <v>3.85</v>
      </c>
      <c r="R98" s="109" t="n">
        <v>4.09166666666667</v>
      </c>
      <c r="S98" s="109" t="n">
        <v>10</v>
      </c>
      <c r="T98" s="109" t="n">
        <v>0.9</v>
      </c>
      <c r="U98" s="109" t="n">
        <v>-1.9</v>
      </c>
      <c r="V98" s="109" t="n">
        <v>-5.6</v>
      </c>
      <c r="W98" s="109" t="n">
        <v>-10.9</v>
      </c>
      <c r="X98" s="109" t="n">
        <v>-6.3</v>
      </c>
      <c r="Y98" s="109" t="n">
        <v>-5.3</v>
      </c>
      <c r="Z98" s="109" t="s">
        <v>1730</v>
      </c>
      <c r="AA98" s="109" t="s">
        <v>1707</v>
      </c>
      <c r="AB98" s="109" t="s">
        <v>1770</v>
      </c>
      <c r="AC98" s="109" t="n">
        <v>-5.5</v>
      </c>
      <c r="AD98" s="109" t="n">
        <v>10</v>
      </c>
      <c r="AE98" s="109" t="n">
        <v>10</v>
      </c>
      <c r="AF98" s="109" t="n">
        <v>10</v>
      </c>
      <c r="AG98" s="109" t="n">
        <v>10</v>
      </c>
      <c r="AH98" s="109"/>
      <c r="AI98" s="109"/>
      <c r="AJ98" s="109"/>
      <c r="AK98" s="109"/>
      <c r="AL98" s="109"/>
      <c r="AM98" s="109"/>
      <c r="AN98" s="109"/>
      <c r="AO98" s="109"/>
      <c r="AP98" s="109"/>
      <c r="AQ98" s="109"/>
      <c r="AR98" s="109"/>
      <c r="AS98" s="109" t="n">
        <v>69</v>
      </c>
      <c r="AT98" s="109" t="n">
        <v>69</v>
      </c>
      <c r="AU98" s="109" t="n">
        <v>66.3636363636364</v>
      </c>
      <c r="AV98" s="109" t="n">
        <v>0</v>
      </c>
      <c r="AW98" s="109" t="n">
        <v>2.63636363636364</v>
      </c>
      <c r="AX98" s="109" t="n">
        <v>9.81818181818182</v>
      </c>
      <c r="AY98" s="109" t="n">
        <v>10</v>
      </c>
      <c r="AZ98" s="109" t="n">
        <v>9.33884297520661</v>
      </c>
      <c r="BA98" s="109"/>
      <c r="BB98" s="109"/>
      <c r="BC98" s="109"/>
      <c r="BD98" s="109"/>
      <c r="BE98" s="109"/>
      <c r="BF98" s="109"/>
      <c r="BG98" s="109"/>
      <c r="BH98" s="109"/>
    </row>
    <row r="99">
      <c r="A99" s="113" t="n">
        <v>97</v>
      </c>
      <c r="B99" s="113" t="s">
        <v>1192</v>
      </c>
      <c r="C99" s="113" t="s">
        <v>1193</v>
      </c>
      <c r="D99" s="109"/>
      <c r="E99" s="109" t="str">
        <f>IFERROR(GEOMEAN(F99, G99), MAX(F99, G99))</f>
      </c>
      <c r="F99" s="109" t="str">
        <f>MAX(AZ99)</f>
      </c>
      <c r="G99" s="109" t="str">
        <f>MAX(AY99)</f>
      </c>
      <c r="H99" s="109"/>
      <c r="I99" s="109"/>
      <c r="J99" s="109"/>
      <c r="K99" s="109"/>
      <c r="L99" s="109" t="n">
        <v>4</v>
      </c>
      <c r="M99" s="109" t="n">
        <v>0.6</v>
      </c>
      <c r="N99" s="109"/>
      <c r="O99" s="109" t="n">
        <v>10</v>
      </c>
      <c r="P99" s="109"/>
      <c r="Q99" s="109" t="n">
        <v>4.86666666666667</v>
      </c>
      <c r="R99" s="109" t="n">
        <v>4.86666666666667</v>
      </c>
      <c r="S99" s="109" t="n">
        <v>10</v>
      </c>
      <c r="T99" s="109" t="n">
        <v>2.5</v>
      </c>
      <c r="U99" s="109" t="n">
        <v>1.2</v>
      </c>
      <c r="V99" s="109" t="n">
        <v>-2.3</v>
      </c>
      <c r="W99" s="109" t="n">
        <v>-2.6</v>
      </c>
      <c r="X99" s="109" t="n">
        <v>4</v>
      </c>
      <c r="Y99" s="109" t="n">
        <v>-0.3</v>
      </c>
      <c r="Z99" s="109" t="s">
        <v>1766</v>
      </c>
      <c r="AA99" s="109" t="s">
        <v>1766</v>
      </c>
      <c r="AB99" s="109" t="s">
        <v>1716</v>
      </c>
      <c r="AC99" s="109" t="n">
        <v>0</v>
      </c>
      <c r="AD99" s="109" t="n">
        <v>0.6</v>
      </c>
      <c r="AE99" s="109" t="n">
        <v>0</v>
      </c>
      <c r="AF99" s="109" t="n">
        <v>5.26666666666667</v>
      </c>
      <c r="AG99" s="109" t="n">
        <v>5.33733333333333</v>
      </c>
      <c r="AH99" s="109"/>
      <c r="AI99" s="109"/>
      <c r="AJ99" s="109"/>
      <c r="AK99" s="109"/>
      <c r="AL99" s="109"/>
      <c r="AM99" s="109"/>
      <c r="AN99" s="109"/>
      <c r="AO99" s="109"/>
      <c r="AP99" s="109"/>
      <c r="AQ99" s="109"/>
      <c r="AR99" s="109"/>
      <c r="AS99" s="109" t="n">
        <v>66</v>
      </c>
      <c r="AT99" s="109" t="n">
        <v>67</v>
      </c>
      <c r="AU99" s="109" t="n">
        <v>65.5454545454545</v>
      </c>
      <c r="AV99" s="109" t="n">
        <v>-1</v>
      </c>
      <c r="AW99" s="109" t="n">
        <v>0.454545454545453</v>
      </c>
      <c r="AX99" s="109" t="n">
        <v>9.27272727272727</v>
      </c>
      <c r="AY99" s="109" t="n">
        <v>6.13636363636363</v>
      </c>
      <c r="AZ99" s="109" t="n">
        <v>9.1900826446281</v>
      </c>
      <c r="BA99" s="109"/>
      <c r="BB99" s="109"/>
      <c r="BC99" s="109"/>
      <c r="BD99" s="109"/>
      <c r="BE99" s="109"/>
      <c r="BF99" s="109"/>
      <c r="BG99" s="109"/>
      <c r="BH99" s="109"/>
    </row>
    <row r="100">
      <c r="A100" s="113" t="n">
        <v>98</v>
      </c>
      <c r="B100" s="113" t="s">
        <v>1197</v>
      </c>
      <c r="C100" s="113" t="s">
        <v>1198</v>
      </c>
      <c r="D100" s="109"/>
      <c r="E100" s="109" t="str">
        <f>IFERROR(GEOMEAN(F100, G100), MAX(F100, G100))</f>
      </c>
      <c r="F100" s="109" t="str">
        <f>MAX(AZ100)</f>
      </c>
      <c r="G100" s="109" t="str">
        <f>MAX(AY100)</f>
      </c>
      <c r="H100" s="109"/>
      <c r="I100" s="109"/>
      <c r="J100" s="109"/>
      <c r="K100" s="109" t="n">
        <v>3</v>
      </c>
      <c r="L100" s="109"/>
      <c r="M100" s="109" t="n">
        <v>10</v>
      </c>
      <c r="N100" s="109"/>
      <c r="O100" s="109"/>
      <c r="P100" s="109" t="n">
        <v>3</v>
      </c>
      <c r="Q100" s="109" t="n">
        <v>10</v>
      </c>
      <c r="R100" s="109" t="n">
        <v>6.5</v>
      </c>
      <c r="S100" s="109" t="n">
        <v>10</v>
      </c>
      <c r="T100" s="109"/>
      <c r="U100" s="109"/>
      <c r="V100" s="109"/>
      <c r="W100" s="109"/>
      <c r="X100" s="109"/>
      <c r="Y100" s="109"/>
      <c r="Z100" s="109" t="s">
        <v>1356</v>
      </c>
      <c r="AA100" s="109" t="s">
        <v>1771</v>
      </c>
      <c r="AB100" s="109" t="s">
        <v>1772</v>
      </c>
      <c r="AC100" s="109" t="n">
        <v>-68.6</v>
      </c>
      <c r="AD100" s="109"/>
      <c r="AE100" s="109" t="n">
        <v>10</v>
      </c>
      <c r="AF100" s="109"/>
      <c r="AG100" s="109" t="n">
        <v>10</v>
      </c>
      <c r="AH100" s="109"/>
      <c r="AI100" s="109"/>
      <c r="AJ100" s="109"/>
      <c r="AK100" s="109"/>
      <c r="AL100" s="109"/>
      <c r="AM100" s="109"/>
      <c r="AN100" s="109"/>
      <c r="AO100" s="109"/>
      <c r="AP100" s="109"/>
      <c r="AQ100" s="109"/>
      <c r="AR100" s="109"/>
      <c r="AS100" s="109" t="n">
        <v>76</v>
      </c>
      <c r="AT100" s="109" t="n">
        <v>78</v>
      </c>
      <c r="AU100" s="109" t="n">
        <v>77.0909090909091</v>
      </c>
      <c r="AV100" s="109" t="n">
        <v>-2</v>
      </c>
      <c r="AW100" s="109" t="n">
        <v>-1.09090909090909</v>
      </c>
      <c r="AX100" s="109" t="n">
        <v>10</v>
      </c>
      <c r="AY100" s="109" t="n">
        <v>2.27272727272727</v>
      </c>
      <c r="AZ100" s="109" t="n">
        <v>10</v>
      </c>
      <c r="BA100" s="109"/>
      <c r="BB100" s="109"/>
      <c r="BC100" s="109"/>
      <c r="BD100" s="109"/>
      <c r="BE100" s="109"/>
      <c r="BF100" s="109"/>
      <c r="BG100" s="109"/>
      <c r="BH100" s="109"/>
    </row>
    <row r="101">
      <c r="A101" s="113" t="n">
        <v>99</v>
      </c>
      <c r="B101" s="113" t="s">
        <v>1201</v>
      </c>
      <c r="C101" s="113" t="s">
        <v>1202</v>
      </c>
      <c r="D101" s="109"/>
      <c r="E101" s="109" t="str">
        <f>IFERROR(GEOMEAN(F101, G101), MAX(F101, G101))</f>
      </c>
      <c r="F101" s="109" t="str">
        <f>MAX(AZ101)</f>
      </c>
      <c r="G101" s="109" t="str">
        <f>MAX(AY101)</f>
      </c>
      <c r="H101" s="109"/>
      <c r="I101" s="109"/>
      <c r="J101" s="109"/>
      <c r="K101" s="109" t="n">
        <v>7</v>
      </c>
      <c r="L101" s="109" t="n">
        <v>0</v>
      </c>
      <c r="M101" s="109" t="n">
        <v>0.5</v>
      </c>
      <c r="N101" s="109" t="n">
        <v>0</v>
      </c>
      <c r="O101" s="109" t="n">
        <v>4.9</v>
      </c>
      <c r="P101" s="109" t="n">
        <v>7</v>
      </c>
      <c r="Q101" s="109" t="n">
        <v>1.35</v>
      </c>
      <c r="R101" s="109" t="n">
        <v>4.175</v>
      </c>
      <c r="S101" s="109" t="n">
        <v>10</v>
      </c>
      <c r="T101" s="109" t="n">
        <v>2.2</v>
      </c>
      <c r="U101" s="109" t="n">
        <v>1.4</v>
      </c>
      <c r="V101" s="109" t="n">
        <v>1.4</v>
      </c>
      <c r="W101" s="109" t="n">
        <v>-8.8</v>
      </c>
      <c r="X101" s="109" t="n">
        <v>8.3</v>
      </c>
      <c r="Y101" s="109" t="n">
        <v>-10.2</v>
      </c>
      <c r="Z101" s="109" t="s">
        <v>1773</v>
      </c>
      <c r="AA101" s="109" t="s">
        <v>1774</v>
      </c>
      <c r="AB101" s="109" t="s">
        <v>870</v>
      </c>
      <c r="AC101" s="109" t="n">
        <v>-10.2</v>
      </c>
      <c r="AD101" s="109" t="n">
        <v>10</v>
      </c>
      <c r="AE101" s="109" t="n">
        <v>10</v>
      </c>
      <c r="AF101" s="109" t="n">
        <v>10</v>
      </c>
      <c r="AG101" s="109" t="n">
        <v>10</v>
      </c>
      <c r="AH101" s="109"/>
      <c r="AI101" s="109"/>
      <c r="AJ101" s="109"/>
      <c r="AK101" s="109"/>
      <c r="AL101" s="109"/>
      <c r="AM101" s="109"/>
      <c r="AN101" s="109"/>
      <c r="AO101" s="109"/>
      <c r="AP101" s="109"/>
      <c r="AQ101" s="109"/>
      <c r="AR101" s="109"/>
      <c r="AS101" s="109"/>
      <c r="AT101" s="109"/>
      <c r="AU101" s="109"/>
      <c r="AV101" s="109"/>
      <c r="AW101" s="109"/>
      <c r="AX101" s="109"/>
      <c r="AY101" s="109"/>
      <c r="AZ101" s="109"/>
      <c r="BA101" s="109"/>
      <c r="BB101" s="109"/>
      <c r="BC101" s="109"/>
      <c r="BD101" s="109"/>
      <c r="BE101" s="109"/>
      <c r="BF101" s="109"/>
      <c r="BG101" s="109"/>
      <c r="BH101" s="109"/>
    </row>
    <row r="102">
      <c r="A102" s="113" t="n">
        <v>100</v>
      </c>
      <c r="B102" s="113" t="s">
        <v>1205</v>
      </c>
      <c r="C102" s="113" t="s">
        <v>1206</v>
      </c>
      <c r="D102" s="109"/>
      <c r="E102" s="109" t="str">
        <f>IFERROR(GEOMEAN(F102, G102), MAX(F102, G102))</f>
      </c>
      <c r="F102" s="109" t="str">
        <f>MAX(AZ102)</f>
      </c>
      <c r="G102" s="109" t="str">
        <f>MAX(AY102)</f>
      </c>
      <c r="H102" s="109"/>
      <c r="I102" s="109"/>
      <c r="J102" s="109"/>
      <c r="K102" s="109"/>
      <c r="L102" s="109"/>
      <c r="M102" s="109"/>
      <c r="N102" s="109"/>
      <c r="O102" s="109"/>
      <c r="P102" s="109"/>
      <c r="Q102" s="109"/>
      <c r="R102" s="109"/>
      <c r="S102" s="109"/>
      <c r="T102" s="109"/>
      <c r="U102" s="109"/>
      <c r="V102" s="109"/>
      <c r="W102" s="109"/>
      <c r="X102" s="109"/>
      <c r="Y102" s="109"/>
      <c r="Z102" s="109"/>
      <c r="AA102" s="109"/>
      <c r="AB102" s="109"/>
      <c r="AC102" s="109"/>
      <c r="AD102" s="109"/>
      <c r="AE102" s="109"/>
      <c r="AF102" s="109"/>
      <c r="AG102" s="109"/>
      <c r="AH102" s="109"/>
      <c r="AI102" s="109"/>
      <c r="AJ102" s="109"/>
      <c r="AK102" s="109"/>
      <c r="AL102" s="109"/>
      <c r="AM102" s="109"/>
      <c r="AN102" s="109"/>
      <c r="AO102" s="109"/>
      <c r="AP102" s="109"/>
      <c r="AQ102" s="109"/>
      <c r="AR102" s="109"/>
      <c r="AS102" s="109" t="n">
        <v>13</v>
      </c>
      <c r="AT102" s="109" t="n">
        <v>13</v>
      </c>
      <c r="AU102" s="109" t="n">
        <v>12.9090909090909</v>
      </c>
      <c r="AV102" s="109" t="n">
        <v>0</v>
      </c>
      <c r="AW102" s="109" t="n">
        <v>0.0909090909090917</v>
      </c>
      <c r="AX102" s="109" t="n">
        <v>0</v>
      </c>
      <c r="AY102" s="109" t="n">
        <v>5.22727272727273</v>
      </c>
      <c r="AZ102" s="109" t="n">
        <v>0</v>
      </c>
      <c r="BA102" s="109"/>
      <c r="BB102" s="109"/>
      <c r="BC102" s="109"/>
      <c r="BD102" s="109"/>
      <c r="BE102" s="109"/>
      <c r="BF102" s="109"/>
      <c r="BG102" s="109"/>
      <c r="BH102" s="109"/>
    </row>
    <row r="103">
      <c r="A103" s="113" t="n">
        <v>101</v>
      </c>
      <c r="B103" s="113" t="s">
        <v>1208</v>
      </c>
      <c r="C103" s="113" t="s">
        <v>1209</v>
      </c>
      <c r="D103" s="109"/>
      <c r="E103" s="109" t="str">
        <f>IFERROR(GEOMEAN(F103, G103), MAX(F103, G103))</f>
      </c>
      <c r="F103" s="109" t="str">
        <f>MAX(AZ103)</f>
      </c>
      <c r="G103" s="109" t="str">
        <f>MAX(AY103)</f>
      </c>
      <c r="H103" s="109"/>
      <c r="I103" s="109"/>
      <c r="J103" s="109"/>
      <c r="K103" s="109" t="n">
        <v>4</v>
      </c>
      <c r="L103" s="109" t="n">
        <v>3</v>
      </c>
      <c r="M103" s="109" t="n">
        <v>0.4</v>
      </c>
      <c r="N103" s="109" t="n">
        <v>0</v>
      </c>
      <c r="O103" s="109" t="n">
        <v>3.2</v>
      </c>
      <c r="P103" s="109" t="n">
        <v>4</v>
      </c>
      <c r="Q103" s="109" t="n">
        <v>1.65</v>
      </c>
      <c r="R103" s="109" t="n">
        <v>2.825</v>
      </c>
      <c r="S103" s="109" t="n">
        <v>4.54033771106942</v>
      </c>
      <c r="T103" s="109" t="n">
        <v>3.6</v>
      </c>
      <c r="U103" s="109" t="n">
        <v>3.3</v>
      </c>
      <c r="V103" s="109" t="n">
        <v>2.3</v>
      </c>
      <c r="W103" s="109" t="n">
        <v>-3.2</v>
      </c>
      <c r="X103" s="109" t="n">
        <v>0</v>
      </c>
      <c r="Y103" s="109" t="n">
        <v>-5.5</v>
      </c>
      <c r="Z103" s="109" t="s">
        <v>1243</v>
      </c>
      <c r="AA103" s="109" t="s">
        <v>1775</v>
      </c>
      <c r="AB103" s="109" t="s">
        <v>1693</v>
      </c>
      <c r="AC103" s="109" t="n">
        <v>-2.8</v>
      </c>
      <c r="AD103" s="109" t="n">
        <v>10</v>
      </c>
      <c r="AE103" s="109" t="n">
        <v>5.6</v>
      </c>
      <c r="AF103" s="109" t="n">
        <v>7.8</v>
      </c>
      <c r="AG103" s="109" t="n">
        <v>6.36933333333333</v>
      </c>
      <c r="AH103" s="109" t="n">
        <v>0.5</v>
      </c>
      <c r="AI103" s="109" t="n">
        <v>1</v>
      </c>
      <c r="AJ103" s="109" t="n">
        <v>0.5</v>
      </c>
      <c r="AK103" s="109" t="n">
        <v>1</v>
      </c>
      <c r="AL103" s="109" t="n">
        <v>1</v>
      </c>
      <c r="AM103" s="109" t="n">
        <v>0.5</v>
      </c>
      <c r="AN103" s="109" t="n">
        <v>0</v>
      </c>
      <c r="AO103" s="109" t="n">
        <v>0</v>
      </c>
      <c r="AP103" s="109" t="n">
        <v>1</v>
      </c>
      <c r="AQ103" s="109" t="n">
        <v>4.5</v>
      </c>
      <c r="AR103" s="109" t="n">
        <v>10</v>
      </c>
      <c r="AS103" s="109" t="n">
        <v>45</v>
      </c>
      <c r="AT103" s="109" t="n">
        <v>49</v>
      </c>
      <c r="AU103" s="109" t="n">
        <v>47.2727272727273</v>
      </c>
      <c r="AV103" s="109" t="n">
        <v>-4</v>
      </c>
      <c r="AW103" s="109" t="n">
        <v>-2.27272727272727</v>
      </c>
      <c r="AX103" s="109" t="n">
        <v>5.45454545454546</v>
      </c>
      <c r="AY103" s="109" t="n">
        <v>0</v>
      </c>
      <c r="AZ103" s="109" t="n">
        <v>5.86776859504132</v>
      </c>
      <c r="BA103" s="109" t="n">
        <v>0.115</v>
      </c>
      <c r="BB103" s="109" t="n">
        <v>5.75</v>
      </c>
      <c r="BC103" s="109"/>
      <c r="BD103" s="109"/>
      <c r="BE103" s="109"/>
      <c r="BF103" s="109"/>
      <c r="BG103" s="109"/>
      <c r="BH103" s="109"/>
    </row>
    <row r="104">
      <c r="A104" s="113" t="n">
        <v>102</v>
      </c>
      <c r="B104" s="113" t="s">
        <v>1213</v>
      </c>
      <c r="C104" s="113" t="s">
        <v>1214</v>
      </c>
      <c r="D104" s="109"/>
      <c r="E104" s="109" t="str">
        <f>IFERROR(GEOMEAN(F104, G104), MAX(F104, G104))</f>
      </c>
      <c r="F104" s="109" t="str">
        <f>MAX(AZ104)</f>
      </c>
      <c r="G104" s="109" t="str">
        <f>MAX(AY104)</f>
      </c>
      <c r="H104" s="109"/>
      <c r="I104" s="109"/>
      <c r="J104" s="109"/>
      <c r="K104" s="109" t="n">
        <v>4</v>
      </c>
      <c r="L104" s="109" t="n">
        <v>5</v>
      </c>
      <c r="M104" s="109" t="n">
        <v>0.7</v>
      </c>
      <c r="N104" s="109" t="n">
        <v>4</v>
      </c>
      <c r="O104" s="109" t="n">
        <v>3.4</v>
      </c>
      <c r="P104" s="109" t="n">
        <v>4</v>
      </c>
      <c r="Q104" s="109" t="n">
        <v>3.275</v>
      </c>
      <c r="R104" s="109" t="n">
        <v>3.6375</v>
      </c>
      <c r="S104" s="109" t="n">
        <v>8.19887429643527</v>
      </c>
      <c r="T104" s="109" t="n">
        <v>-0.4</v>
      </c>
      <c r="U104" s="109" t="n">
        <v>1.5</v>
      </c>
      <c r="V104" s="109" t="n">
        <v>1.4</v>
      </c>
      <c r="W104" s="109" t="n">
        <v>-5.1</v>
      </c>
      <c r="X104" s="109" t="n">
        <v>5.5</v>
      </c>
      <c r="Y104" s="109" t="n">
        <v>-6.5</v>
      </c>
      <c r="Z104" s="109" t="s">
        <v>1705</v>
      </c>
      <c r="AA104" s="109" t="s">
        <v>1740</v>
      </c>
      <c r="AB104" s="109" t="s">
        <v>1738</v>
      </c>
      <c r="AC104" s="109" t="n">
        <v>-6.4</v>
      </c>
      <c r="AD104" s="109" t="n">
        <v>10</v>
      </c>
      <c r="AE104" s="109" t="n">
        <v>10</v>
      </c>
      <c r="AF104" s="109" t="n">
        <v>6.86666666666667</v>
      </c>
      <c r="AG104" s="109" t="n">
        <v>6.532</v>
      </c>
      <c r="AH104" s="109"/>
      <c r="AI104" s="109"/>
      <c r="AJ104" s="109"/>
      <c r="AK104" s="109"/>
      <c r="AL104" s="109"/>
      <c r="AM104" s="109"/>
      <c r="AN104" s="109"/>
      <c r="AO104" s="109"/>
      <c r="AP104" s="109"/>
      <c r="AQ104" s="109"/>
      <c r="AR104" s="109"/>
      <c r="AS104" s="109" t="n">
        <v>51</v>
      </c>
      <c r="AT104" s="109" t="n">
        <v>52</v>
      </c>
      <c r="AU104" s="109" t="n">
        <v>51.9090909090909</v>
      </c>
      <c r="AV104" s="109" t="n">
        <v>-1</v>
      </c>
      <c r="AW104" s="109" t="n">
        <v>-0.909090909090907</v>
      </c>
      <c r="AX104" s="109" t="n">
        <v>6.54545454545454</v>
      </c>
      <c r="AY104" s="109" t="n">
        <v>2.72727272727273</v>
      </c>
      <c r="AZ104" s="109" t="n">
        <v>6.71074380165289</v>
      </c>
      <c r="BA104" s="109"/>
      <c r="BB104" s="109"/>
      <c r="BC104" s="109"/>
      <c r="BD104" s="109"/>
      <c r="BE104" s="109"/>
      <c r="BF104" s="109"/>
      <c r="BG104" s="109"/>
      <c r="BH104" s="109"/>
    </row>
    <row r="105">
      <c r="A105" s="113" t="n">
        <v>103</v>
      </c>
      <c r="B105" s="113" t="s">
        <v>1218</v>
      </c>
      <c r="C105" s="113" t="s">
        <v>1219</v>
      </c>
      <c r="D105" s="109"/>
      <c r="E105" s="109" t="str">
        <f>IFERROR(GEOMEAN(F105, G105), MAX(F105, G105))</f>
      </c>
      <c r="F105" s="109" t="str">
        <f>MAX(AZ105)</f>
      </c>
      <c r="G105" s="109" t="str">
        <f>MAX(AY105)</f>
      </c>
      <c r="H105" s="109"/>
      <c r="I105" s="109" t="n">
        <v>4</v>
      </c>
      <c r="J105" s="109" t="n">
        <v>4</v>
      </c>
      <c r="K105" s="109" t="n">
        <v>0</v>
      </c>
      <c r="L105" s="109" t="n">
        <v>0</v>
      </c>
      <c r="M105" s="109" t="n">
        <v>0.1</v>
      </c>
      <c r="N105" s="109"/>
      <c r="O105" s="109" t="n">
        <v>4</v>
      </c>
      <c r="P105" s="109" t="n">
        <v>2.66666666666667</v>
      </c>
      <c r="Q105" s="109" t="n">
        <v>1.36666666666667</v>
      </c>
      <c r="R105" s="109" t="n">
        <v>2.01666666666667</v>
      </c>
      <c r="S105" s="109" t="n">
        <v>0.900562851782363</v>
      </c>
      <c r="T105" s="109"/>
      <c r="U105" s="109"/>
      <c r="V105" s="109"/>
      <c r="W105" s="109"/>
      <c r="X105" s="109"/>
      <c r="Y105" s="109"/>
      <c r="Z105" s="109" t="s">
        <v>1713</v>
      </c>
      <c r="AA105" s="109" t="s">
        <v>1768</v>
      </c>
      <c r="AB105" s="109" t="s">
        <v>1760</v>
      </c>
      <c r="AC105" s="109" t="n">
        <v>-12</v>
      </c>
      <c r="AD105" s="109"/>
      <c r="AE105" s="109" t="n">
        <v>10</v>
      </c>
      <c r="AF105" s="109"/>
      <c r="AG105" s="109" t="n">
        <v>4.56</v>
      </c>
      <c r="AH105" s="109"/>
      <c r="AI105" s="109"/>
      <c r="AJ105" s="109"/>
      <c r="AK105" s="109"/>
      <c r="AL105" s="109"/>
      <c r="AM105" s="109"/>
      <c r="AN105" s="109"/>
      <c r="AO105" s="109"/>
      <c r="AP105" s="109"/>
      <c r="AQ105" s="109"/>
      <c r="AR105" s="109"/>
      <c r="AS105" s="109" t="n">
        <v>27</v>
      </c>
      <c r="AT105" s="109" t="n">
        <v>29</v>
      </c>
      <c r="AU105" s="109" t="n">
        <v>29</v>
      </c>
      <c r="AV105" s="109" t="n">
        <v>-2</v>
      </c>
      <c r="AW105" s="109" t="n">
        <v>-2</v>
      </c>
      <c r="AX105" s="109" t="n">
        <v>2.18181818181818</v>
      </c>
      <c r="AY105" s="109" t="n">
        <v>0</v>
      </c>
      <c r="AZ105" s="109" t="n">
        <v>2.54545454545454</v>
      </c>
      <c r="BA105" s="109" t="n">
        <v>0.172</v>
      </c>
      <c r="BB105" s="109" t="n">
        <v>8.6</v>
      </c>
      <c r="BC105" s="109"/>
      <c r="BD105" s="109"/>
      <c r="BE105" s="109"/>
      <c r="BF105" s="109"/>
      <c r="BG105" s="109"/>
      <c r="BH105" s="109"/>
    </row>
    <row r="106">
      <c r="A106" s="113" t="n">
        <v>104</v>
      </c>
      <c r="B106" s="113" t="s">
        <v>1223</v>
      </c>
      <c r="C106" s="113" t="s">
        <v>1224</v>
      </c>
      <c r="D106" s="109"/>
      <c r="E106" s="109" t="str">
        <f>IFERROR(GEOMEAN(F106, G106), MAX(F106, G106))</f>
      </c>
      <c r="F106" s="109" t="str">
        <f>MAX(AZ106)</f>
      </c>
      <c r="G106" s="109" t="str">
        <f>MAX(AY106)</f>
      </c>
      <c r="H106" s="109"/>
      <c r="I106" s="109" t="n">
        <v>3</v>
      </c>
      <c r="J106" s="109" t="n">
        <v>4</v>
      </c>
      <c r="K106" s="109" t="n">
        <v>0</v>
      </c>
      <c r="L106" s="109" t="n">
        <v>0</v>
      </c>
      <c r="M106" s="109" t="n">
        <v>0</v>
      </c>
      <c r="N106" s="109"/>
      <c r="O106" s="109" t="n">
        <v>3.9</v>
      </c>
      <c r="P106" s="109" t="n">
        <v>2.33333333333333</v>
      </c>
      <c r="Q106" s="109" t="n">
        <v>1.3</v>
      </c>
      <c r="R106" s="109" t="n">
        <v>1.81666666666667</v>
      </c>
      <c r="S106" s="109" t="n">
        <v>0</v>
      </c>
      <c r="T106" s="109"/>
      <c r="U106" s="109"/>
      <c r="V106" s="109"/>
      <c r="W106" s="109"/>
      <c r="X106" s="109"/>
      <c r="Y106" s="109"/>
      <c r="Z106" s="109" t="s">
        <v>1243</v>
      </c>
      <c r="AA106" s="109" t="s">
        <v>1776</v>
      </c>
      <c r="AB106" s="109" t="s">
        <v>1685</v>
      </c>
      <c r="AC106" s="109" t="n">
        <v>-7.2</v>
      </c>
      <c r="AD106" s="109"/>
      <c r="AE106" s="109" t="n">
        <v>10</v>
      </c>
      <c r="AF106" s="109"/>
      <c r="AG106" s="109" t="n">
        <v>7.2</v>
      </c>
      <c r="AH106" s="109"/>
      <c r="AI106" s="109"/>
      <c r="AJ106" s="109"/>
      <c r="AK106" s="109"/>
      <c r="AL106" s="109"/>
      <c r="AM106" s="109"/>
      <c r="AN106" s="109"/>
      <c r="AO106" s="109"/>
      <c r="AP106" s="109"/>
      <c r="AQ106" s="109"/>
      <c r="AR106" s="109"/>
      <c r="AS106" s="109" t="n">
        <v>17</v>
      </c>
      <c r="AT106" s="109" t="n">
        <v>17</v>
      </c>
      <c r="AU106" s="109" t="n">
        <v>16.1818181818182</v>
      </c>
      <c r="AV106" s="109" t="n">
        <v>0</v>
      </c>
      <c r="AW106" s="109" t="n">
        <v>0.818181818181817</v>
      </c>
      <c r="AX106" s="109" t="n">
        <v>0.363636363636363</v>
      </c>
      <c r="AY106" s="109" t="n">
        <v>7.04545454545454</v>
      </c>
      <c r="AZ106" s="109" t="n">
        <v>0.214876033057852</v>
      </c>
      <c r="BA106" s="109"/>
      <c r="BB106" s="109"/>
      <c r="BC106" s="109"/>
      <c r="BD106" s="109"/>
      <c r="BE106" s="109"/>
      <c r="BF106" s="109"/>
      <c r="BG106" s="109"/>
      <c r="BH106" s="109"/>
    </row>
    <row r="107">
      <c r="A107" s="113" t="n">
        <v>105</v>
      </c>
      <c r="B107" s="113" t="s">
        <v>1227</v>
      </c>
      <c r="C107" s="113" t="s">
        <v>1228</v>
      </c>
      <c r="D107" s="109"/>
      <c r="E107" s="109" t="str">
        <f>IFERROR(GEOMEAN(F107, G107), MAX(F107, G107))</f>
      </c>
      <c r="F107" s="109" t="str">
        <f>MAX(AZ107)</f>
      </c>
      <c r="G107" s="109" t="str">
        <f>MAX(AY107)</f>
      </c>
      <c r="H107" s="109"/>
      <c r="I107" s="109" t="n">
        <v>4</v>
      </c>
      <c r="J107" s="109" t="n">
        <v>4</v>
      </c>
      <c r="K107" s="109" t="n">
        <v>3</v>
      </c>
      <c r="L107" s="109" t="n">
        <v>0</v>
      </c>
      <c r="M107" s="109" t="n">
        <v>0.3</v>
      </c>
      <c r="N107" s="109"/>
      <c r="O107" s="109" t="n">
        <v>3.6</v>
      </c>
      <c r="P107" s="109" t="n">
        <v>3.66666666666667</v>
      </c>
      <c r="Q107" s="109" t="n">
        <v>1.3</v>
      </c>
      <c r="R107" s="109" t="n">
        <v>2.48333333333333</v>
      </c>
      <c r="S107" s="109" t="n">
        <v>3.00187617260788</v>
      </c>
      <c r="T107" s="109"/>
      <c r="U107" s="109"/>
      <c r="V107" s="109"/>
      <c r="W107" s="109"/>
      <c r="X107" s="109"/>
      <c r="Y107" s="109"/>
      <c r="Z107" s="109" t="s">
        <v>641</v>
      </c>
      <c r="AA107" s="109" t="s">
        <v>1777</v>
      </c>
      <c r="AB107" s="109" t="s">
        <v>1320</v>
      </c>
      <c r="AC107" s="109" t="n">
        <v>-10.8</v>
      </c>
      <c r="AD107" s="109"/>
      <c r="AE107" s="109" t="n">
        <v>10</v>
      </c>
      <c r="AF107" s="109"/>
      <c r="AG107" s="109" t="n">
        <v>7.33333333333333</v>
      </c>
      <c r="AH107" s="109"/>
      <c r="AI107" s="109"/>
      <c r="AJ107" s="109"/>
      <c r="AK107" s="109"/>
      <c r="AL107" s="109"/>
      <c r="AM107" s="109"/>
      <c r="AN107" s="109"/>
      <c r="AO107" s="109"/>
      <c r="AP107" s="109"/>
      <c r="AQ107" s="109"/>
      <c r="AR107" s="109"/>
      <c r="AS107" s="109" t="n">
        <v>33</v>
      </c>
      <c r="AT107" s="109" t="n">
        <v>33</v>
      </c>
      <c r="AU107" s="109" t="n">
        <v>32.4545454545455</v>
      </c>
      <c r="AV107" s="109" t="n">
        <v>0</v>
      </c>
      <c r="AW107" s="109" t="n">
        <v>0.545454545454547</v>
      </c>
      <c r="AX107" s="109" t="n">
        <v>3.27272727272727</v>
      </c>
      <c r="AY107" s="109" t="n">
        <v>6.36363636363637</v>
      </c>
      <c r="AZ107" s="109" t="n">
        <v>3.17355371900826</v>
      </c>
      <c r="BA107" s="109" t="n">
        <v>0.234</v>
      </c>
      <c r="BB107" s="109" t="n">
        <v>10</v>
      </c>
      <c r="BC107" s="109"/>
      <c r="BD107" s="109"/>
      <c r="BE107" s="109"/>
      <c r="BF107" s="109"/>
      <c r="BG107" s="109"/>
      <c r="BH107" s="109"/>
    </row>
    <row r="108">
      <c r="A108" s="113" t="n">
        <v>106</v>
      </c>
      <c r="B108" s="113" t="s">
        <v>1231</v>
      </c>
      <c r="C108" s="113" t="s">
        <v>1232</v>
      </c>
      <c r="D108" s="109"/>
      <c r="E108" s="109" t="str">
        <f>IFERROR(GEOMEAN(F108, G108), MAX(F108, G108))</f>
      </c>
      <c r="F108" s="109" t="str">
        <f>MAX(AZ108)</f>
      </c>
      <c r="G108" s="109" t="str">
        <f>MAX(AY108)</f>
      </c>
      <c r="H108" s="109"/>
      <c r="I108" s="109" t="n">
        <v>4</v>
      </c>
      <c r="J108" s="109" t="n">
        <v>4</v>
      </c>
      <c r="K108" s="109" t="n">
        <v>4</v>
      </c>
      <c r="L108" s="109" t="n">
        <v>3</v>
      </c>
      <c r="M108" s="109" t="n">
        <v>0.9</v>
      </c>
      <c r="N108" s="109" t="n">
        <v>3</v>
      </c>
      <c r="O108" s="109" t="n">
        <v>3</v>
      </c>
      <c r="P108" s="109" t="n">
        <v>4</v>
      </c>
      <c r="Q108" s="109" t="n">
        <v>2.475</v>
      </c>
      <c r="R108" s="109" t="n">
        <v>3.2375</v>
      </c>
      <c r="S108" s="109" t="n">
        <v>6.39774859287054</v>
      </c>
      <c r="T108" s="109" t="n">
        <v>4.2</v>
      </c>
      <c r="U108" s="109" t="n">
        <v>3</v>
      </c>
      <c r="V108" s="109" t="n">
        <v>2.3</v>
      </c>
      <c r="W108" s="109" t="n">
        <v>-4</v>
      </c>
      <c r="X108" s="109" t="n">
        <v>3.4</v>
      </c>
      <c r="Y108" s="109" t="n">
        <v>-6.3</v>
      </c>
      <c r="Z108" s="109" t="s">
        <v>641</v>
      </c>
      <c r="AA108" s="109" t="s">
        <v>1765</v>
      </c>
      <c r="AB108" s="109" t="s">
        <v>1685</v>
      </c>
      <c r="AC108" s="109" t="n">
        <v>-5.9</v>
      </c>
      <c r="AD108" s="109" t="n">
        <v>10</v>
      </c>
      <c r="AE108" s="109" t="n">
        <v>10</v>
      </c>
      <c r="AF108" s="109" t="n">
        <v>7.53333333333333</v>
      </c>
      <c r="AG108" s="109" t="n">
        <v>7.98066666666667</v>
      </c>
      <c r="AH108" s="109" t="n">
        <v>0</v>
      </c>
      <c r="AI108" s="109" t="n">
        <v>0</v>
      </c>
      <c r="AJ108" s="109" t="n">
        <v>1</v>
      </c>
      <c r="AK108" s="109" t="n">
        <v>0</v>
      </c>
      <c r="AL108" s="109" t="n">
        <v>0</v>
      </c>
      <c r="AM108" s="109" t="n">
        <v>1</v>
      </c>
      <c r="AN108" s="109" t="n">
        <v>0</v>
      </c>
      <c r="AO108" s="109" t="n">
        <v>0</v>
      </c>
      <c r="AP108" s="109" t="n">
        <v>0.5</v>
      </c>
      <c r="AQ108" s="109" t="n">
        <v>2</v>
      </c>
      <c r="AR108" s="109" t="n">
        <v>9.52380952380952</v>
      </c>
      <c r="AS108" s="109" t="n">
        <v>49</v>
      </c>
      <c r="AT108" s="109" t="n">
        <v>49</v>
      </c>
      <c r="AU108" s="109" t="n">
        <v>50.6363636363636</v>
      </c>
      <c r="AV108" s="109" t="n">
        <v>0</v>
      </c>
      <c r="AW108" s="109" t="n">
        <v>-1.63636363636363</v>
      </c>
      <c r="AX108" s="109" t="n">
        <v>6.18181818181818</v>
      </c>
      <c r="AY108" s="109" t="n">
        <v>0.909090909090917</v>
      </c>
      <c r="AZ108" s="109" t="n">
        <v>6.47933884297521</v>
      </c>
      <c r="BA108" s="109" t="n">
        <v>0.147</v>
      </c>
      <c r="BB108" s="109" t="n">
        <v>7.35</v>
      </c>
      <c r="BC108" s="109"/>
      <c r="BD108" s="109"/>
      <c r="BE108" s="109"/>
      <c r="BF108" s="109"/>
      <c r="BG108" s="109"/>
      <c r="BH108" s="109"/>
    </row>
    <row r="109">
      <c r="A109" s="113" t="n">
        <v>107</v>
      </c>
      <c r="B109" s="113" t="s">
        <v>1237</v>
      </c>
      <c r="C109" s="113" t="s">
        <v>1238</v>
      </c>
      <c r="D109" s="109"/>
      <c r="E109" s="109" t="str">
        <f>IFERROR(GEOMEAN(F109, G109), MAX(F109, G109))</f>
      </c>
      <c r="F109" s="109" t="str">
        <f>MAX(AZ109)</f>
      </c>
      <c r="G109" s="109" t="str">
        <f>MAX(AY109)</f>
      </c>
      <c r="H109" s="109"/>
      <c r="I109" s="109" t="n">
        <v>4</v>
      </c>
      <c r="J109" s="109" t="n">
        <v>4</v>
      </c>
      <c r="K109" s="109" t="n">
        <v>0</v>
      </c>
      <c r="L109" s="109" t="n">
        <v>4</v>
      </c>
      <c r="M109" s="109" t="n">
        <v>0.8</v>
      </c>
      <c r="N109" s="109" t="n">
        <v>3</v>
      </c>
      <c r="O109" s="109" t="n">
        <v>4</v>
      </c>
      <c r="P109" s="109" t="n">
        <v>2.66666666666667</v>
      </c>
      <c r="Q109" s="109" t="n">
        <v>2.95</v>
      </c>
      <c r="R109" s="109" t="n">
        <v>2.80833333333333</v>
      </c>
      <c r="S109" s="109" t="n">
        <v>4.46529080675422</v>
      </c>
      <c r="T109" s="109" t="n">
        <v>4.7</v>
      </c>
      <c r="U109" s="109" t="n">
        <v>4.3</v>
      </c>
      <c r="V109" s="109" t="n">
        <v>3.6</v>
      </c>
      <c r="W109" s="109" t="n">
        <v>-3.1</v>
      </c>
      <c r="X109" s="109" t="n">
        <v>4</v>
      </c>
      <c r="Y109" s="109" t="n">
        <v>-6.7</v>
      </c>
      <c r="Z109" s="109" t="s">
        <v>1153</v>
      </c>
      <c r="AA109" s="109" t="s">
        <v>1674</v>
      </c>
      <c r="AB109" s="109" t="s">
        <v>1722</v>
      </c>
      <c r="AC109" s="109" t="n">
        <v>-6.6</v>
      </c>
      <c r="AD109" s="109" t="n">
        <v>10</v>
      </c>
      <c r="AE109" s="109" t="n">
        <v>10</v>
      </c>
      <c r="AF109" s="109" t="n">
        <v>8.13333333333333</v>
      </c>
      <c r="AG109" s="109" t="n">
        <v>6.33333333333333</v>
      </c>
      <c r="AH109" s="109"/>
      <c r="AI109" s="109"/>
      <c r="AJ109" s="109"/>
      <c r="AK109" s="109"/>
      <c r="AL109" s="109"/>
      <c r="AM109" s="109"/>
      <c r="AN109" s="109"/>
      <c r="AO109" s="109"/>
      <c r="AP109" s="109"/>
      <c r="AQ109" s="109"/>
      <c r="AR109" s="109"/>
      <c r="AS109" s="109" t="n">
        <v>56</v>
      </c>
      <c r="AT109" s="109" t="n">
        <v>57</v>
      </c>
      <c r="AU109" s="109" t="n">
        <v>56.6363636363636</v>
      </c>
      <c r="AV109" s="109" t="n">
        <v>-1</v>
      </c>
      <c r="AW109" s="109" t="n">
        <v>-0.636363636363633</v>
      </c>
      <c r="AX109" s="109" t="n">
        <v>7.45454545454546</v>
      </c>
      <c r="AY109" s="109" t="n">
        <v>3.40909090909092</v>
      </c>
      <c r="AZ109" s="109" t="n">
        <v>7.5702479338843</v>
      </c>
      <c r="BA109" s="109"/>
      <c r="BB109" s="109"/>
      <c r="BC109" s="109"/>
      <c r="BD109" s="109"/>
      <c r="BE109" s="109"/>
      <c r="BF109" s="109"/>
      <c r="BG109" s="109"/>
      <c r="BH109" s="109"/>
    </row>
    <row r="110">
      <c r="A110" s="113" t="n">
        <v>108</v>
      </c>
      <c r="B110" s="113" t="s">
        <v>1241</v>
      </c>
      <c r="C110" s="113" t="s">
        <v>1242</v>
      </c>
      <c r="D110" s="109"/>
      <c r="E110" s="109" t="str">
        <f>IFERROR(GEOMEAN(F110, G110), MAX(F110, G110))</f>
      </c>
      <c r="F110" s="109" t="str">
        <f>MAX(AZ110)</f>
      </c>
      <c r="G110" s="109" t="str">
        <f>MAX(AY110)</f>
      </c>
      <c r="H110" s="109"/>
      <c r="I110" s="109" t="n">
        <v>4</v>
      </c>
      <c r="J110" s="109" t="n">
        <v>4</v>
      </c>
      <c r="K110" s="109" t="n">
        <v>4</v>
      </c>
      <c r="L110" s="109" t="n">
        <v>0</v>
      </c>
      <c r="M110" s="109" t="n">
        <v>0.5</v>
      </c>
      <c r="N110" s="109" t="n">
        <v>8</v>
      </c>
      <c r="O110" s="109" t="n">
        <v>4.3</v>
      </c>
      <c r="P110" s="109" t="n">
        <v>4</v>
      </c>
      <c r="Q110" s="109" t="n">
        <v>3.2</v>
      </c>
      <c r="R110" s="109" t="n">
        <v>3.6</v>
      </c>
      <c r="S110" s="109" t="n">
        <v>8.03001876172608</v>
      </c>
      <c r="T110" s="109" t="n">
        <v>3.9</v>
      </c>
      <c r="U110" s="109" t="n">
        <v>4.6</v>
      </c>
      <c r="V110" s="109" t="n">
        <v>4.8</v>
      </c>
      <c r="W110" s="109" t="n">
        <v>-1.2</v>
      </c>
      <c r="X110" s="109" t="n">
        <v>4</v>
      </c>
      <c r="Y110" s="109" t="n">
        <v>-6</v>
      </c>
      <c r="Z110" s="109" t="s">
        <v>1685</v>
      </c>
      <c r="AA110" s="109" t="s">
        <v>1778</v>
      </c>
      <c r="AB110" s="109" t="s">
        <v>1759</v>
      </c>
      <c r="AC110" s="109" t="n">
        <v>-4.4</v>
      </c>
      <c r="AD110" s="109" t="n">
        <v>10</v>
      </c>
      <c r="AE110" s="109" t="n">
        <v>8.8</v>
      </c>
      <c r="AF110" s="109" t="n">
        <v>6.13333333333333</v>
      </c>
      <c r="AG110" s="109" t="n">
        <v>5.442</v>
      </c>
      <c r="AH110" s="109"/>
      <c r="AI110" s="109"/>
      <c r="AJ110" s="109"/>
      <c r="AK110" s="109"/>
      <c r="AL110" s="109"/>
      <c r="AM110" s="109"/>
      <c r="AN110" s="109"/>
      <c r="AO110" s="109"/>
      <c r="AP110" s="109"/>
      <c r="AQ110" s="109"/>
      <c r="AR110" s="109"/>
      <c r="AS110" s="109" t="n">
        <v>58</v>
      </c>
      <c r="AT110" s="109" t="n">
        <v>58</v>
      </c>
      <c r="AU110" s="109" t="n">
        <v>58.9090909090909</v>
      </c>
      <c r="AV110" s="109" t="n">
        <v>0</v>
      </c>
      <c r="AW110" s="109" t="n">
        <v>-0.909090909090907</v>
      </c>
      <c r="AX110" s="109" t="n">
        <v>7.81818181818182</v>
      </c>
      <c r="AY110" s="109" t="n">
        <v>2.72727272727273</v>
      </c>
      <c r="AZ110" s="109" t="n">
        <v>7.98347107438016</v>
      </c>
      <c r="BA110" s="109"/>
      <c r="BB110" s="109"/>
      <c r="BC110" s="109"/>
      <c r="BD110" s="109"/>
      <c r="BE110" s="109"/>
      <c r="BF110" s="109"/>
      <c r="BG110" s="109"/>
      <c r="BH110" s="109"/>
    </row>
    <row r="111">
      <c r="A111" s="113" t="n">
        <v>109</v>
      </c>
      <c r="B111" s="113" t="s">
        <v>1246</v>
      </c>
      <c r="C111" s="113" t="s">
        <v>1247</v>
      </c>
      <c r="D111" s="109"/>
      <c r="E111" s="109" t="str">
        <f>IFERROR(GEOMEAN(F111, G111), MAX(F111, G111))</f>
      </c>
      <c r="F111" s="109" t="str">
        <f>MAX(AZ111)</f>
      </c>
      <c r="G111" s="109" t="str">
        <f>MAX(AY111)</f>
      </c>
      <c r="H111" s="109"/>
      <c r="I111" s="109" t="n">
        <v>4</v>
      </c>
      <c r="J111" s="109" t="n">
        <v>4</v>
      </c>
      <c r="K111" s="109" t="n">
        <v>8</v>
      </c>
      <c r="L111" s="109" t="n">
        <v>0</v>
      </c>
      <c r="M111" s="109" t="n">
        <v>0.2</v>
      </c>
      <c r="N111" s="109"/>
      <c r="O111" s="109"/>
      <c r="P111" s="109" t="n">
        <v>5.33333333333333</v>
      </c>
      <c r="Q111" s="109" t="n">
        <v>0.1</v>
      </c>
      <c r="R111" s="109" t="n">
        <v>2.71666666666667</v>
      </c>
      <c r="S111" s="109" t="n">
        <v>4.05253283302064</v>
      </c>
      <c r="T111" s="109" t="n">
        <v>6.8</v>
      </c>
      <c r="U111" s="109" t="n">
        <v>6.9</v>
      </c>
      <c r="V111" s="109" t="n">
        <v>5.2</v>
      </c>
      <c r="W111" s="109" t="n">
        <v>-13</v>
      </c>
      <c r="X111" s="109" t="n">
        <v>8.5</v>
      </c>
      <c r="Y111" s="109" t="n">
        <v>-18.2</v>
      </c>
      <c r="Z111" s="109" t="s">
        <v>1697</v>
      </c>
      <c r="AA111" s="109" t="s">
        <v>1768</v>
      </c>
      <c r="AB111" s="109" t="s">
        <v>1779</v>
      </c>
      <c r="AC111" s="109" t="n">
        <v>-13.8</v>
      </c>
      <c r="AD111" s="109" t="n">
        <v>10</v>
      </c>
      <c r="AE111" s="109" t="n">
        <v>10</v>
      </c>
      <c r="AF111" s="109" t="n">
        <v>10</v>
      </c>
      <c r="AG111" s="109" t="n">
        <v>10</v>
      </c>
      <c r="AH111" s="109"/>
      <c r="AI111" s="109"/>
      <c r="AJ111" s="109"/>
      <c r="AK111" s="109"/>
      <c r="AL111" s="109"/>
      <c r="AM111" s="109"/>
      <c r="AN111" s="109"/>
      <c r="AO111" s="109"/>
      <c r="AP111" s="109"/>
      <c r="AQ111" s="109"/>
      <c r="AR111" s="109"/>
      <c r="AS111" s="109"/>
      <c r="AT111" s="109"/>
      <c r="AU111" s="109"/>
      <c r="AV111" s="109"/>
      <c r="AW111" s="109"/>
      <c r="AX111" s="109"/>
      <c r="AY111" s="109"/>
      <c r="AZ111" s="109"/>
      <c r="BA111" s="109"/>
      <c r="BB111" s="109"/>
      <c r="BC111" s="109"/>
      <c r="BD111" s="109"/>
      <c r="BE111" s="109"/>
      <c r="BF111" s="109"/>
      <c r="BG111" s="109"/>
      <c r="BH111" s="109"/>
    </row>
    <row r="112">
      <c r="A112" s="113" t="n">
        <v>110</v>
      </c>
      <c r="B112" s="113" t="s">
        <v>1250</v>
      </c>
      <c r="C112" s="113" t="s">
        <v>1251</v>
      </c>
      <c r="D112" s="109"/>
      <c r="E112" s="109" t="str">
        <f>IFERROR(GEOMEAN(F112, G112), MAX(F112, G112))</f>
      </c>
      <c r="F112" s="109" t="str">
        <f>MAX(AZ112)</f>
      </c>
      <c r="G112" s="109" t="str">
        <f>MAX(AY112)</f>
      </c>
      <c r="H112" s="109"/>
      <c r="I112" s="109" t="n">
        <v>4</v>
      </c>
      <c r="J112" s="109" t="n">
        <v>3</v>
      </c>
      <c r="K112" s="109" t="n">
        <v>4</v>
      </c>
      <c r="L112" s="109" t="n">
        <v>0</v>
      </c>
      <c r="M112" s="109" t="n">
        <v>0.7</v>
      </c>
      <c r="N112" s="109" t="n">
        <v>0</v>
      </c>
      <c r="O112" s="109" t="n">
        <v>3.6</v>
      </c>
      <c r="P112" s="109" t="n">
        <v>3.66666666666667</v>
      </c>
      <c r="Q112" s="109" t="n">
        <v>1.075</v>
      </c>
      <c r="R112" s="109" t="n">
        <v>2.37083333333333</v>
      </c>
      <c r="S112" s="109" t="n">
        <v>2.4953095684803</v>
      </c>
      <c r="T112" s="109" t="n">
        <v>2.1</v>
      </c>
      <c r="U112" s="109" t="n">
        <v>2.2</v>
      </c>
      <c r="V112" s="109" t="n">
        <v>-0.3</v>
      </c>
      <c r="W112" s="109" t="n">
        <v>-7.5</v>
      </c>
      <c r="X112" s="109" t="n">
        <v>3</v>
      </c>
      <c r="Y112" s="109" t="n">
        <v>-7.2</v>
      </c>
      <c r="Z112" s="109" t="s">
        <v>1711</v>
      </c>
      <c r="AA112" s="109" t="s">
        <v>1780</v>
      </c>
      <c r="AB112" s="109" t="s">
        <v>1673</v>
      </c>
      <c r="AC112" s="109" t="n">
        <v>-6.5</v>
      </c>
      <c r="AD112" s="109" t="n">
        <v>10</v>
      </c>
      <c r="AE112" s="109" t="n">
        <v>10</v>
      </c>
      <c r="AF112" s="109" t="n">
        <v>9.33333333333333</v>
      </c>
      <c r="AG112" s="109" t="n">
        <v>9.30266666666667</v>
      </c>
      <c r="AH112" s="109" t="n">
        <v>0</v>
      </c>
      <c r="AI112" s="109" t="n">
        <v>1</v>
      </c>
      <c r="AJ112" s="109" t="n">
        <v>0</v>
      </c>
      <c r="AK112" s="109" t="n">
        <v>0</v>
      </c>
      <c r="AL112" s="109" t="n">
        <v>0.5</v>
      </c>
      <c r="AM112" s="109" t="n">
        <v>0</v>
      </c>
      <c r="AN112" s="109" t="n">
        <v>0</v>
      </c>
      <c r="AO112" s="109" t="n">
        <v>0</v>
      </c>
      <c r="AP112" s="109" t="n">
        <v>1</v>
      </c>
      <c r="AQ112" s="109" t="n">
        <v>1.5</v>
      </c>
      <c r="AR112" s="109" t="n">
        <v>7.14285714285714</v>
      </c>
      <c r="AS112" s="109" t="n">
        <v>44</v>
      </c>
      <c r="AT112" s="109" t="n">
        <v>44</v>
      </c>
      <c r="AU112" s="109" t="n">
        <v>43.9090909090909</v>
      </c>
      <c r="AV112" s="109" t="n">
        <v>0</v>
      </c>
      <c r="AW112" s="109" t="n">
        <v>0.0909090909090935</v>
      </c>
      <c r="AX112" s="109" t="n">
        <v>5.27272727272727</v>
      </c>
      <c r="AY112" s="109" t="n">
        <v>5.22727272727273</v>
      </c>
      <c r="AZ112" s="109" t="n">
        <v>5.25619834710744</v>
      </c>
      <c r="BA112" s="109" t="n">
        <v>0.066</v>
      </c>
      <c r="BB112" s="109" t="n">
        <v>3.3</v>
      </c>
      <c r="BC112" s="109"/>
      <c r="BD112" s="109"/>
      <c r="BE112" s="109"/>
      <c r="BF112" s="109"/>
      <c r="BG112" s="109"/>
      <c r="BH112" s="109"/>
    </row>
    <row r="113">
      <c r="A113" s="113" t="n">
        <v>111</v>
      </c>
      <c r="B113" s="113" t="s">
        <v>1256</v>
      </c>
      <c r="C113" s="113" t="s">
        <v>1257</v>
      </c>
      <c r="D113" s="109"/>
      <c r="E113" s="109" t="str">
        <f>IFERROR(GEOMEAN(F113, G113), MAX(F113, G113))</f>
      </c>
      <c r="F113" s="109" t="str">
        <f>MAX(AZ113)</f>
      </c>
      <c r="G113" s="109" t="str">
        <f>MAX(AY113)</f>
      </c>
      <c r="H113" s="109"/>
      <c r="I113" s="109"/>
      <c r="J113" s="109"/>
      <c r="K113" s="109"/>
      <c r="L113" s="109" t="n">
        <v>4</v>
      </c>
      <c r="M113" s="109"/>
      <c r="N113" s="109" t="n">
        <v>8</v>
      </c>
      <c r="O113" s="109" t="n">
        <v>2.8</v>
      </c>
      <c r="P113" s="109"/>
      <c r="Q113" s="109" t="n">
        <v>4.93333333333333</v>
      </c>
      <c r="R113" s="109" t="n">
        <v>4.93333333333333</v>
      </c>
      <c r="S113" s="109" t="n">
        <v>10</v>
      </c>
      <c r="T113" s="109"/>
      <c r="U113" s="109"/>
      <c r="V113" s="109"/>
      <c r="W113" s="109"/>
      <c r="X113" s="109"/>
      <c r="Y113" s="109"/>
      <c r="Z113" s="109" t="s">
        <v>1737</v>
      </c>
      <c r="AA113" s="109" t="s">
        <v>1781</v>
      </c>
      <c r="AB113" s="109" t="s">
        <v>1729</v>
      </c>
      <c r="AC113" s="109" t="n">
        <v>-2.6</v>
      </c>
      <c r="AD113" s="109"/>
      <c r="AE113" s="109" t="n">
        <v>5.2</v>
      </c>
      <c r="AF113" s="109"/>
      <c r="AG113" s="109" t="n">
        <v>10</v>
      </c>
      <c r="AH113" s="109"/>
      <c r="AI113" s="109"/>
      <c r="AJ113" s="109"/>
      <c r="AK113" s="109"/>
      <c r="AL113" s="109"/>
      <c r="AM113" s="109"/>
      <c r="AN113" s="109"/>
      <c r="AO113" s="109"/>
      <c r="AP113" s="109"/>
      <c r="AQ113" s="109"/>
      <c r="AR113" s="109"/>
      <c r="AS113" s="109"/>
      <c r="AT113" s="109"/>
      <c r="AU113" s="109"/>
      <c r="AV113" s="109"/>
      <c r="AW113" s="109"/>
      <c r="AX113" s="109"/>
      <c r="AY113" s="109"/>
      <c r="AZ113" s="109"/>
      <c r="BA113" s="109"/>
      <c r="BB113" s="109"/>
      <c r="BC113" s="109"/>
      <c r="BD113" s="109"/>
      <c r="BE113" s="109"/>
      <c r="BF113" s="109"/>
      <c r="BG113" s="109"/>
      <c r="BH113" s="109"/>
    </row>
    <row r="114">
      <c r="A114" s="113" t="n">
        <v>112</v>
      </c>
      <c r="B114" s="113" t="s">
        <v>1258</v>
      </c>
      <c r="C114" s="113" t="s">
        <v>1259</v>
      </c>
      <c r="D114" s="109"/>
      <c r="E114" s="109" t="str">
        <f>IFERROR(GEOMEAN(F114, G114), MAX(F114, G114))</f>
      </c>
      <c r="F114" s="109" t="str">
        <f>MAX(AZ114)</f>
      </c>
      <c r="G114" s="109" t="str">
        <f>MAX(AY114)</f>
      </c>
      <c r="H114" s="109"/>
      <c r="I114" s="109" t="n">
        <v>4</v>
      </c>
      <c r="J114" s="109" t="n">
        <v>4</v>
      </c>
      <c r="K114" s="109" t="n">
        <v>3</v>
      </c>
      <c r="L114" s="109" t="n">
        <v>0</v>
      </c>
      <c r="M114" s="109" t="n">
        <v>0.6</v>
      </c>
      <c r="N114" s="109" t="n">
        <v>0</v>
      </c>
      <c r="O114" s="109" t="n">
        <v>2.8</v>
      </c>
      <c r="P114" s="109" t="n">
        <v>3.66666666666667</v>
      </c>
      <c r="Q114" s="109" t="n">
        <v>0.85</v>
      </c>
      <c r="R114" s="109" t="n">
        <v>2.25833333333333</v>
      </c>
      <c r="S114" s="109" t="n">
        <v>1.98874296435272</v>
      </c>
      <c r="T114" s="109" t="n">
        <v>1.1</v>
      </c>
      <c r="U114" s="109" t="n">
        <v>2.7</v>
      </c>
      <c r="V114" s="109" t="n">
        <v>3.6</v>
      </c>
      <c r="W114" s="109" t="n">
        <v>-2.1</v>
      </c>
      <c r="X114" s="109" t="n">
        <v>3.9</v>
      </c>
      <c r="Y114" s="109" t="n">
        <v>-5.7</v>
      </c>
      <c r="Z114" s="109" t="s">
        <v>1153</v>
      </c>
      <c r="AA114" s="109" t="s">
        <v>1700</v>
      </c>
      <c r="AB114" s="109" t="s">
        <v>1749</v>
      </c>
      <c r="AC114" s="109" t="n">
        <v>-7.6</v>
      </c>
      <c r="AD114" s="109" t="n">
        <v>10</v>
      </c>
      <c r="AE114" s="109" t="n">
        <v>10</v>
      </c>
      <c r="AF114" s="109" t="n">
        <v>6.73333333333333</v>
      </c>
      <c r="AG114" s="109" t="n">
        <v>6.93333333333333</v>
      </c>
      <c r="AH114" s="109"/>
      <c r="AI114" s="109"/>
      <c r="AJ114" s="109"/>
      <c r="AK114" s="109"/>
      <c r="AL114" s="109"/>
      <c r="AM114" s="109"/>
      <c r="AN114" s="109"/>
      <c r="AO114" s="109"/>
      <c r="AP114" s="109"/>
      <c r="AQ114" s="109"/>
      <c r="AR114" s="109"/>
      <c r="AS114" s="109" t="n">
        <v>43</v>
      </c>
      <c r="AT114" s="109" t="n">
        <v>43</v>
      </c>
      <c r="AU114" s="109" t="n">
        <v>43.0909090909091</v>
      </c>
      <c r="AV114" s="109" t="n">
        <v>0</v>
      </c>
      <c r="AW114" s="109" t="n">
        <v>-0.0909090909090935</v>
      </c>
      <c r="AX114" s="109" t="n">
        <v>5.09090909090909</v>
      </c>
      <c r="AY114" s="109" t="n">
        <v>4.77272727272727</v>
      </c>
      <c r="AZ114" s="109" t="n">
        <v>5.10743801652893</v>
      </c>
      <c r="BA114" s="109" t="n">
        <v>0.243</v>
      </c>
      <c r="BB114" s="109" t="n">
        <v>10</v>
      </c>
      <c r="BC114" s="109"/>
      <c r="BD114" s="109"/>
      <c r="BE114" s="109"/>
      <c r="BF114" s="109"/>
      <c r="BG114" s="109"/>
      <c r="BH114" s="109"/>
    </row>
    <row r="115">
      <c r="A115" s="113" t="n">
        <v>113</v>
      </c>
      <c r="B115" s="113" t="s">
        <v>1262</v>
      </c>
      <c r="C115" s="113" t="s">
        <v>1263</v>
      </c>
      <c r="D115" s="109"/>
      <c r="E115" s="109" t="str">
        <f>IFERROR(GEOMEAN(F115, G115), MAX(F115, G115))</f>
      </c>
      <c r="F115" s="109" t="str">
        <f>MAX(AZ115)</f>
      </c>
      <c r="G115" s="109" t="str">
        <f>MAX(AY115)</f>
      </c>
      <c r="H115" s="109"/>
      <c r="I115" s="109"/>
      <c r="J115" s="109"/>
      <c r="K115" s="109" t="n">
        <v>3</v>
      </c>
      <c r="L115" s="109" t="n">
        <v>3</v>
      </c>
      <c r="M115" s="109"/>
      <c r="N115" s="109" t="n">
        <v>8</v>
      </c>
      <c r="O115" s="109" t="n">
        <v>4.3</v>
      </c>
      <c r="P115" s="109" t="n">
        <v>3</v>
      </c>
      <c r="Q115" s="109" t="n">
        <v>5.1</v>
      </c>
      <c r="R115" s="109" t="n">
        <v>4.05</v>
      </c>
      <c r="S115" s="109" t="n">
        <v>10</v>
      </c>
      <c r="T115" s="109" t="n">
        <v>5.3</v>
      </c>
      <c r="U115" s="109" t="n">
        <v>4.7</v>
      </c>
      <c r="V115" s="109" t="n">
        <v>5.1</v>
      </c>
      <c r="W115" s="109" t="n">
        <v>0.9</v>
      </c>
      <c r="X115" s="109" t="n">
        <v>4</v>
      </c>
      <c r="Y115" s="109" t="n">
        <v>-4.2</v>
      </c>
      <c r="Z115" s="109" t="s">
        <v>1738</v>
      </c>
      <c r="AA115" s="109" t="s">
        <v>1328</v>
      </c>
      <c r="AB115" s="109" t="s">
        <v>1722</v>
      </c>
      <c r="AC115" s="109" t="n">
        <v>-3.6</v>
      </c>
      <c r="AD115" s="109" t="n">
        <v>8.4</v>
      </c>
      <c r="AE115" s="109" t="n">
        <v>7.2</v>
      </c>
      <c r="AF115" s="109" t="n">
        <v>5</v>
      </c>
      <c r="AG115" s="109" t="n">
        <v>4.65533333333333</v>
      </c>
      <c r="AH115" s="109"/>
      <c r="AI115" s="109"/>
      <c r="AJ115" s="109"/>
      <c r="AK115" s="109"/>
      <c r="AL115" s="109"/>
      <c r="AM115" s="109"/>
      <c r="AN115" s="109"/>
      <c r="AO115" s="109"/>
      <c r="AP115" s="109"/>
      <c r="AQ115" s="109"/>
      <c r="AR115" s="109"/>
      <c r="AS115" s="109" t="n">
        <v>62</v>
      </c>
      <c r="AT115" s="109" t="n">
        <v>62</v>
      </c>
      <c r="AU115" s="109" t="n">
        <v>61.7272727272727</v>
      </c>
      <c r="AV115" s="109" t="n">
        <v>0</v>
      </c>
      <c r="AW115" s="109" t="n">
        <v>0.272727272727273</v>
      </c>
      <c r="AX115" s="109" t="n">
        <v>8.54545454545454</v>
      </c>
      <c r="AY115" s="109" t="n">
        <v>5.68181818181818</v>
      </c>
      <c r="AZ115" s="109" t="n">
        <v>8.49586776859504</v>
      </c>
      <c r="BA115" s="109"/>
      <c r="BB115" s="109"/>
      <c r="BC115" s="109"/>
      <c r="BD115" s="109"/>
      <c r="BE115" s="109"/>
      <c r="BF115" s="109"/>
      <c r="BG115" s="109"/>
      <c r="BH115" s="109"/>
    </row>
    <row r="116">
      <c r="A116" s="113" t="n">
        <v>114</v>
      </c>
      <c r="B116" s="113" t="s">
        <v>1267</v>
      </c>
      <c r="C116" s="113" t="s">
        <v>1268</v>
      </c>
      <c r="D116" s="109"/>
      <c r="E116" s="109" t="str">
        <f>IFERROR(GEOMEAN(F116, G116), MAX(F116, G116))</f>
      </c>
      <c r="F116" s="109" t="str">
        <f>MAX(AZ116)</f>
      </c>
      <c r="G116" s="109" t="str">
        <f>MAX(AY116)</f>
      </c>
      <c r="H116" s="109"/>
      <c r="I116" s="109" t="n">
        <v>6</v>
      </c>
      <c r="J116" s="109" t="n">
        <v>4</v>
      </c>
      <c r="K116" s="109" t="n">
        <v>5</v>
      </c>
      <c r="L116" s="109" t="n">
        <v>0</v>
      </c>
      <c r="M116" s="109" t="n">
        <v>0</v>
      </c>
      <c r="N116" s="109"/>
      <c r="O116" s="109" t="n">
        <v>3</v>
      </c>
      <c r="P116" s="109" t="n">
        <v>5</v>
      </c>
      <c r="Q116" s="109" t="n">
        <v>1</v>
      </c>
      <c r="R116" s="109" t="n">
        <v>3</v>
      </c>
      <c r="S116" s="109" t="n">
        <v>5.32833020637899</v>
      </c>
      <c r="T116" s="109"/>
      <c r="U116" s="109"/>
      <c r="V116" s="109"/>
      <c r="W116" s="109"/>
      <c r="X116" s="109"/>
      <c r="Y116" s="109"/>
      <c r="Z116" s="109" t="s">
        <v>1683</v>
      </c>
      <c r="AA116" s="109" t="s">
        <v>1782</v>
      </c>
      <c r="AB116" s="109" t="s">
        <v>1749</v>
      </c>
      <c r="AC116" s="109" t="n">
        <v>-7.2</v>
      </c>
      <c r="AD116" s="109"/>
      <c r="AE116" s="109" t="n">
        <v>10</v>
      </c>
      <c r="AF116" s="109"/>
      <c r="AG116" s="109" t="n">
        <v>8.61133333333333</v>
      </c>
      <c r="AH116" s="109"/>
      <c r="AI116" s="109"/>
      <c r="AJ116" s="109"/>
      <c r="AK116" s="109"/>
      <c r="AL116" s="109"/>
      <c r="AM116" s="109"/>
      <c r="AN116" s="109"/>
      <c r="AO116" s="109"/>
      <c r="AP116" s="109"/>
      <c r="AQ116" s="109"/>
      <c r="AR116" s="109"/>
      <c r="AS116" s="109" t="n">
        <v>26</v>
      </c>
      <c r="AT116" s="109" t="n">
        <v>26</v>
      </c>
      <c r="AU116" s="109" t="n">
        <v>25.2727272727273</v>
      </c>
      <c r="AV116" s="109" t="n">
        <v>0</v>
      </c>
      <c r="AW116" s="109" t="n">
        <v>0.727272727272727</v>
      </c>
      <c r="AX116" s="109" t="n">
        <v>2</v>
      </c>
      <c r="AY116" s="109" t="n">
        <v>6.81818181818182</v>
      </c>
      <c r="AZ116" s="109" t="n">
        <v>1.86776859504132</v>
      </c>
      <c r="BA116" s="109"/>
      <c r="BB116" s="109"/>
      <c r="BC116" s="109"/>
      <c r="BD116" s="109"/>
      <c r="BE116" s="109"/>
      <c r="BF116" s="109"/>
      <c r="BG116" s="109"/>
      <c r="BH116" s="109"/>
    </row>
    <row r="117">
      <c r="A117" s="113" t="n">
        <v>115</v>
      </c>
      <c r="B117" s="113" t="s">
        <v>1271</v>
      </c>
      <c r="C117" s="113" t="s">
        <v>1272</v>
      </c>
      <c r="D117" s="109"/>
      <c r="E117" s="109" t="str">
        <f>IFERROR(GEOMEAN(F117, G117), MAX(F117, G117))</f>
      </c>
      <c r="F117" s="109" t="str">
        <f>MAX(AZ117)</f>
      </c>
      <c r="G117" s="109" t="str">
        <f>MAX(AY117)</f>
      </c>
      <c r="H117" s="109"/>
      <c r="I117" s="109" t="n">
        <v>5</v>
      </c>
      <c r="J117" s="109" t="n">
        <v>4</v>
      </c>
      <c r="K117" s="109" t="n">
        <v>3</v>
      </c>
      <c r="L117" s="109" t="n">
        <v>0</v>
      </c>
      <c r="M117" s="109" t="n">
        <v>0.5</v>
      </c>
      <c r="N117" s="109" t="n">
        <v>4</v>
      </c>
      <c r="O117" s="109" t="n">
        <v>2.7</v>
      </c>
      <c r="P117" s="109" t="n">
        <v>4</v>
      </c>
      <c r="Q117" s="109" t="n">
        <v>1.8</v>
      </c>
      <c r="R117" s="109" t="n">
        <v>2.9</v>
      </c>
      <c r="S117" s="109" t="n">
        <v>4.8780487804878</v>
      </c>
      <c r="T117" s="109" t="n">
        <v>6.2</v>
      </c>
      <c r="U117" s="109" t="n">
        <v>6.8</v>
      </c>
      <c r="V117" s="109" t="n">
        <v>6.3</v>
      </c>
      <c r="W117" s="109" t="n">
        <v>1.5</v>
      </c>
      <c r="X117" s="109" t="n">
        <v>6</v>
      </c>
      <c r="Y117" s="109" t="n">
        <v>-4.8</v>
      </c>
      <c r="Z117" s="109" t="s">
        <v>1752</v>
      </c>
      <c r="AA117" s="109" t="s">
        <v>1688</v>
      </c>
      <c r="AB117" s="109" t="s">
        <v>1732</v>
      </c>
      <c r="AC117" s="109" t="n">
        <v>-4.7</v>
      </c>
      <c r="AD117" s="109" t="n">
        <v>9.6</v>
      </c>
      <c r="AE117" s="109" t="n">
        <v>9.4</v>
      </c>
      <c r="AF117" s="109" t="n">
        <v>6</v>
      </c>
      <c r="AG117" s="109" t="n">
        <v>2.004</v>
      </c>
      <c r="AH117" s="109"/>
      <c r="AI117" s="109"/>
      <c r="AJ117" s="109"/>
      <c r="AK117" s="109"/>
      <c r="AL117" s="109"/>
      <c r="AM117" s="109"/>
      <c r="AN117" s="109"/>
      <c r="AO117" s="109"/>
      <c r="AP117" s="109"/>
      <c r="AQ117" s="109"/>
      <c r="AR117" s="109"/>
      <c r="AS117" s="109" t="n">
        <v>64</v>
      </c>
      <c r="AT117" s="109" t="n">
        <v>64</v>
      </c>
      <c r="AU117" s="109" t="n">
        <v>63.6363636363636</v>
      </c>
      <c r="AV117" s="109" t="n">
        <v>0</v>
      </c>
      <c r="AW117" s="109" t="n">
        <v>0.363636363636367</v>
      </c>
      <c r="AX117" s="109" t="n">
        <v>8.90909090909091</v>
      </c>
      <c r="AY117" s="109" t="n">
        <v>5.90909090909092</v>
      </c>
      <c r="AZ117" s="109" t="n">
        <v>8.84297520661157</v>
      </c>
      <c r="BA117" s="109"/>
      <c r="BB117" s="109"/>
      <c r="BC117" s="109"/>
      <c r="BD117" s="109"/>
      <c r="BE117" s="109"/>
      <c r="BF117" s="109"/>
      <c r="BG117" s="109"/>
      <c r="BH117" s="109"/>
    </row>
    <row r="118">
      <c r="A118" s="113" t="n">
        <v>116</v>
      </c>
      <c r="B118" s="113" t="s">
        <v>1276</v>
      </c>
      <c r="C118" s="113" t="s">
        <v>1277</v>
      </c>
      <c r="D118" s="109"/>
      <c r="E118" s="109" t="str">
        <f>IFERROR(GEOMEAN(F118, G118), MAX(F118, G118))</f>
      </c>
      <c r="F118" s="109" t="str">
        <f>MAX(AZ118)</f>
      </c>
      <c r="G118" s="109" t="str">
        <f>MAX(AY118)</f>
      </c>
      <c r="H118" s="109"/>
      <c r="I118" s="109" t="n">
        <v>4</v>
      </c>
      <c r="J118" s="109" t="n">
        <v>5</v>
      </c>
      <c r="K118" s="109" t="n">
        <v>5</v>
      </c>
      <c r="L118" s="109" t="n">
        <v>4</v>
      </c>
      <c r="M118" s="109" t="n">
        <v>0.4</v>
      </c>
      <c r="N118" s="109"/>
      <c r="O118" s="109" t="n">
        <v>4.9</v>
      </c>
      <c r="P118" s="109" t="n">
        <v>4.66666666666667</v>
      </c>
      <c r="Q118" s="109" t="n">
        <v>3.1</v>
      </c>
      <c r="R118" s="109" t="n">
        <v>3.88333333333333</v>
      </c>
      <c r="S118" s="109" t="n">
        <v>9.30581613508443</v>
      </c>
      <c r="T118" s="109" t="n">
        <v>4.7</v>
      </c>
      <c r="U118" s="109" t="n">
        <v>5.1</v>
      </c>
      <c r="V118" s="109" t="n">
        <v>3.6</v>
      </c>
      <c r="W118" s="109" t="n">
        <v>-5.6</v>
      </c>
      <c r="X118" s="109" t="n">
        <v>4.8</v>
      </c>
      <c r="Y118" s="109" t="n">
        <v>-9.2</v>
      </c>
      <c r="Z118" s="109" t="s">
        <v>1153</v>
      </c>
      <c r="AA118" s="109" t="s">
        <v>1757</v>
      </c>
      <c r="AB118" s="109" t="s">
        <v>1752</v>
      </c>
      <c r="AC118" s="109" t="n">
        <v>-12.6</v>
      </c>
      <c r="AD118" s="109" t="n">
        <v>10</v>
      </c>
      <c r="AE118" s="109" t="n">
        <v>10</v>
      </c>
      <c r="AF118" s="109" t="n">
        <v>10</v>
      </c>
      <c r="AG118" s="109" t="n">
        <v>10</v>
      </c>
      <c r="AH118" s="109"/>
      <c r="AI118" s="109"/>
      <c r="AJ118" s="109"/>
      <c r="AK118" s="109"/>
      <c r="AL118" s="109"/>
      <c r="AM118" s="109"/>
      <c r="AN118" s="109"/>
      <c r="AO118" s="109"/>
      <c r="AP118" s="109"/>
      <c r="AQ118" s="109"/>
      <c r="AR118" s="109"/>
      <c r="AS118" s="109" t="n">
        <v>50</v>
      </c>
      <c r="AT118" s="109" t="n">
        <v>50</v>
      </c>
      <c r="AU118" s="109" t="n">
        <v>49.1818181818182</v>
      </c>
      <c r="AV118" s="109" t="n">
        <v>0</v>
      </c>
      <c r="AW118" s="109" t="n">
        <v>0.81818181818182</v>
      </c>
      <c r="AX118" s="109" t="n">
        <v>6.36363636363636</v>
      </c>
      <c r="AY118" s="109" t="n">
        <v>7.04545454545455</v>
      </c>
      <c r="AZ118" s="109" t="n">
        <v>6.21487603305785</v>
      </c>
      <c r="BA118" s="109" t="n">
        <v>0.308</v>
      </c>
      <c r="BB118" s="109" t="n">
        <v>10</v>
      </c>
      <c r="BC118" s="109"/>
      <c r="BD118" s="109"/>
      <c r="BE118" s="109"/>
      <c r="BF118" s="109"/>
      <c r="BG118" s="109"/>
      <c r="BH118" s="109"/>
    </row>
    <row r="119">
      <c r="A119" s="113" t="n">
        <v>117</v>
      </c>
      <c r="B119" s="113" t="s">
        <v>1279</v>
      </c>
      <c r="C119" s="113" t="s">
        <v>1280</v>
      </c>
      <c r="D119" s="109"/>
      <c r="E119" s="109" t="str">
        <f>IFERROR(GEOMEAN(F119, G119), MAX(F119, G119))</f>
      </c>
      <c r="F119" s="109" t="str">
        <f>MAX(AZ119)</f>
      </c>
      <c r="G119" s="109" t="str">
        <f>MAX(AY119)</f>
      </c>
      <c r="H119" s="109"/>
      <c r="I119" s="109" t="n">
        <v>5</v>
      </c>
      <c r="J119" s="109" t="n">
        <v>4</v>
      </c>
      <c r="K119" s="109" t="n">
        <v>4</v>
      </c>
      <c r="L119" s="109" t="n">
        <v>0</v>
      </c>
      <c r="M119" s="109" t="n">
        <v>0.3</v>
      </c>
      <c r="N119" s="109" t="n">
        <v>5</v>
      </c>
      <c r="O119" s="109" t="n">
        <v>3.4</v>
      </c>
      <c r="P119" s="109" t="n">
        <v>4.33333333333333</v>
      </c>
      <c r="Q119" s="109" t="n">
        <v>2.175</v>
      </c>
      <c r="R119" s="109" t="n">
        <v>3.25416666666667</v>
      </c>
      <c r="S119" s="109" t="n">
        <v>6.47279549718574</v>
      </c>
      <c r="T119" s="109" t="n">
        <v>5.3</v>
      </c>
      <c r="U119" s="109" t="n">
        <v>6.9</v>
      </c>
      <c r="V119" s="109" t="n">
        <v>4.8</v>
      </c>
      <c r="W119" s="109" t="n">
        <v>-0.5</v>
      </c>
      <c r="X119" s="109" t="n">
        <v>4.9</v>
      </c>
      <c r="Y119" s="109" t="n">
        <v>-5.3</v>
      </c>
      <c r="Z119" s="109" t="s">
        <v>1738</v>
      </c>
      <c r="AA119" s="109" t="s">
        <v>1739</v>
      </c>
      <c r="AB119" s="109" t="s">
        <v>622</v>
      </c>
      <c r="AC119" s="109" t="n">
        <v>-6.1</v>
      </c>
      <c r="AD119" s="109" t="n">
        <v>10</v>
      </c>
      <c r="AE119" s="109" t="n">
        <v>10</v>
      </c>
      <c r="AF119" s="109" t="n">
        <v>6.8</v>
      </c>
      <c r="AG119" s="109" t="n">
        <v>4.66666666666667</v>
      </c>
      <c r="AH119" s="109"/>
      <c r="AI119" s="109"/>
      <c r="AJ119" s="109"/>
      <c r="AK119" s="109"/>
      <c r="AL119" s="109"/>
      <c r="AM119" s="109"/>
      <c r="AN119" s="109"/>
      <c r="AO119" s="109"/>
      <c r="AP119" s="109"/>
      <c r="AQ119" s="109"/>
      <c r="AR119" s="109"/>
      <c r="AS119" s="109" t="n">
        <v>46</v>
      </c>
      <c r="AT119" s="109" t="n">
        <v>46</v>
      </c>
      <c r="AU119" s="109" t="n">
        <v>47.5454545454545</v>
      </c>
      <c r="AV119" s="109" t="n">
        <v>0</v>
      </c>
      <c r="AW119" s="109" t="n">
        <v>-1.54545454545455</v>
      </c>
      <c r="AX119" s="109" t="n">
        <v>5.63636363636364</v>
      </c>
      <c r="AY119" s="109" t="n">
        <v>1.13636363636363</v>
      </c>
      <c r="AZ119" s="109" t="n">
        <v>5.91735537190083</v>
      </c>
      <c r="BA119" s="109" t="n">
        <v>0.106</v>
      </c>
      <c r="BB119" s="109" t="n">
        <v>5.3</v>
      </c>
      <c r="BC119" s="109"/>
      <c r="BD119" s="109"/>
      <c r="BE119" s="109"/>
      <c r="BF119" s="109"/>
      <c r="BG119" s="109"/>
      <c r="BH119" s="109"/>
    </row>
    <row r="120">
      <c r="A120" s="113" t="n">
        <v>118</v>
      </c>
      <c r="B120" s="113" t="s">
        <v>1284</v>
      </c>
      <c r="C120" s="113" t="s">
        <v>1285</v>
      </c>
      <c r="D120" s="109"/>
      <c r="E120" s="109" t="str">
        <f>IFERROR(GEOMEAN(F120, G120), MAX(F120, G120))</f>
      </c>
      <c r="F120" s="109" t="str">
        <f>MAX(AZ120)</f>
      </c>
      <c r="G120" s="109" t="str">
        <f>MAX(AY120)</f>
      </c>
      <c r="H120" s="109"/>
      <c r="I120" s="109" t="n">
        <v>5</v>
      </c>
      <c r="J120" s="109" t="n">
        <v>4</v>
      </c>
      <c r="K120" s="109" t="n">
        <v>3</v>
      </c>
      <c r="L120" s="109" t="n">
        <v>0</v>
      </c>
      <c r="M120" s="109" t="n">
        <v>0.4</v>
      </c>
      <c r="N120" s="109" t="n">
        <v>9</v>
      </c>
      <c r="O120" s="109" t="n">
        <v>4.9</v>
      </c>
      <c r="P120" s="109" t="n">
        <v>4</v>
      </c>
      <c r="Q120" s="109" t="n">
        <v>3.575</v>
      </c>
      <c r="R120" s="109" t="n">
        <v>3.7875</v>
      </c>
      <c r="S120" s="109" t="n">
        <v>8.87429643527205</v>
      </c>
      <c r="T120" s="109" t="n">
        <v>3.7</v>
      </c>
      <c r="U120" s="109" t="n">
        <v>3.4</v>
      </c>
      <c r="V120" s="109" t="n">
        <v>2.2</v>
      </c>
      <c r="W120" s="109" t="n">
        <v>1.3</v>
      </c>
      <c r="X120" s="109" t="n">
        <v>3.6</v>
      </c>
      <c r="Y120" s="109" t="n">
        <v>-0.9</v>
      </c>
      <c r="Z120" s="109" t="s">
        <v>641</v>
      </c>
      <c r="AA120" s="109" t="s">
        <v>641</v>
      </c>
      <c r="AB120" s="109" t="s">
        <v>735</v>
      </c>
      <c r="AC120" s="109" t="n">
        <v>0</v>
      </c>
      <c r="AD120" s="109" t="n">
        <v>1.8</v>
      </c>
      <c r="AE120" s="109" t="n">
        <v>0</v>
      </c>
      <c r="AF120" s="109" t="n">
        <v>4.4</v>
      </c>
      <c r="AG120" s="109" t="n">
        <v>5.8</v>
      </c>
      <c r="AH120" s="109"/>
      <c r="AI120" s="109"/>
      <c r="AJ120" s="109"/>
      <c r="AK120" s="109"/>
      <c r="AL120" s="109"/>
      <c r="AM120" s="109"/>
      <c r="AN120" s="109"/>
      <c r="AO120" s="109"/>
      <c r="AP120" s="109"/>
      <c r="AQ120" s="109"/>
      <c r="AR120" s="109"/>
      <c r="AS120" s="109" t="n">
        <v>60</v>
      </c>
      <c r="AT120" s="109" t="n">
        <v>60</v>
      </c>
      <c r="AU120" s="109" t="n">
        <v>60</v>
      </c>
      <c r="AV120" s="109" t="n">
        <v>0</v>
      </c>
      <c r="AW120" s="109" t="n">
        <v>0</v>
      </c>
      <c r="AX120" s="109" t="n">
        <v>8.18181818181818</v>
      </c>
      <c r="AY120" s="109" t="n">
        <v>5</v>
      </c>
      <c r="AZ120" s="109" t="n">
        <v>8.18181818181818</v>
      </c>
      <c r="BA120" s="109"/>
      <c r="BB120" s="109"/>
      <c r="BC120" s="109"/>
      <c r="BD120" s="109"/>
      <c r="BE120" s="109"/>
      <c r="BF120" s="109"/>
      <c r="BG120" s="109"/>
      <c r="BH120" s="109"/>
    </row>
    <row r="121">
      <c r="A121" s="113" t="n">
        <v>119</v>
      </c>
      <c r="B121" s="113" t="s">
        <v>1289</v>
      </c>
      <c r="C121" s="113" t="s">
        <v>1290</v>
      </c>
      <c r="D121" s="109"/>
      <c r="E121" s="109" t="str">
        <f>IFERROR(GEOMEAN(F121, G121), MAX(F121, G121))</f>
      </c>
      <c r="F121" s="109" t="str">
        <f>MAX(AZ121)</f>
      </c>
      <c r="G121" s="109" t="str">
        <f>MAX(AY121)</f>
      </c>
      <c r="H121" s="109"/>
      <c r="I121" s="109"/>
      <c r="J121" s="109"/>
      <c r="K121" s="109"/>
      <c r="L121" s="109" t="n">
        <v>0</v>
      </c>
      <c r="M121" s="109" t="n">
        <v>0.5</v>
      </c>
      <c r="N121" s="109"/>
      <c r="O121" s="109" t="n">
        <v>3.5</v>
      </c>
      <c r="P121" s="109"/>
      <c r="Q121" s="109" t="n">
        <v>1.33333333333333</v>
      </c>
      <c r="R121" s="109" t="n">
        <v>1.33333333333333</v>
      </c>
      <c r="S121" s="109" t="n">
        <v>0</v>
      </c>
      <c r="T121" s="109" t="n">
        <v>3</v>
      </c>
      <c r="U121" s="109" t="n">
        <v>3.6</v>
      </c>
      <c r="V121" s="109" t="n">
        <v>6.3</v>
      </c>
      <c r="W121" s="109" t="n">
        <v>-2</v>
      </c>
      <c r="X121" s="109" t="n">
        <v>4.2</v>
      </c>
      <c r="Y121" s="109" t="n">
        <v>-8.3</v>
      </c>
      <c r="Z121" s="109" t="s">
        <v>1743</v>
      </c>
      <c r="AA121" s="109" t="s">
        <v>1754</v>
      </c>
      <c r="AB121" s="109" t="s">
        <v>1693</v>
      </c>
      <c r="AC121" s="109" t="n">
        <v>-7.9</v>
      </c>
      <c r="AD121" s="109" t="n">
        <v>10</v>
      </c>
      <c r="AE121" s="109" t="n">
        <v>10</v>
      </c>
      <c r="AF121" s="109" t="n">
        <v>3.73333333333333</v>
      </c>
      <c r="AG121" s="109" t="n">
        <v>5.938</v>
      </c>
      <c r="AH121" s="109"/>
      <c r="AI121" s="109"/>
      <c r="AJ121" s="109"/>
      <c r="AK121" s="109"/>
      <c r="AL121" s="109"/>
      <c r="AM121" s="109"/>
      <c r="AN121" s="109"/>
      <c r="AO121" s="109"/>
      <c r="AP121" s="109"/>
      <c r="AQ121" s="109"/>
      <c r="AR121" s="109"/>
      <c r="AS121" s="109" t="n">
        <v>59</v>
      </c>
      <c r="AT121" s="109" t="n">
        <v>60</v>
      </c>
      <c r="AU121" s="109" t="n">
        <v>60.8181818181818</v>
      </c>
      <c r="AV121" s="109" t="n">
        <v>-1</v>
      </c>
      <c r="AW121" s="109" t="n">
        <v>-1.81818181818182</v>
      </c>
      <c r="AX121" s="109" t="n">
        <v>8</v>
      </c>
      <c r="AY121" s="109" t="n">
        <v>0.45454545454545</v>
      </c>
      <c r="AZ121" s="109" t="n">
        <v>8.33057851239669</v>
      </c>
      <c r="BA121" s="109"/>
      <c r="BB121" s="109"/>
      <c r="BC121" s="109"/>
      <c r="BD121" s="109"/>
      <c r="BE121" s="109"/>
      <c r="BF121" s="109"/>
      <c r="BG121" s="109"/>
      <c r="BH121" s="109"/>
    </row>
    <row r="122">
      <c r="A122" s="113" t="n">
        <v>120</v>
      </c>
      <c r="B122" s="113" t="s">
        <v>1293</v>
      </c>
      <c r="C122" s="113" t="s">
        <v>1294</v>
      </c>
      <c r="D122" s="109"/>
      <c r="E122" s="109" t="str">
        <f>IFERROR(GEOMEAN(F122, G122), MAX(F122, G122))</f>
      </c>
      <c r="F122" s="109" t="str">
        <f>MAX(AZ122)</f>
      </c>
      <c r="G122" s="109" t="str">
        <f>MAX(AY122)</f>
      </c>
      <c r="H122" s="109"/>
      <c r="I122" s="109" t="n">
        <v>5</v>
      </c>
      <c r="J122" s="109" t="n">
        <v>5</v>
      </c>
      <c r="K122" s="109" t="n">
        <v>5</v>
      </c>
      <c r="L122" s="109" t="n">
        <v>0</v>
      </c>
      <c r="M122" s="109" t="n">
        <v>0.6</v>
      </c>
      <c r="N122" s="109" t="n">
        <v>0</v>
      </c>
      <c r="O122" s="109" t="n">
        <v>4.2</v>
      </c>
      <c r="P122" s="109" t="n">
        <v>5</v>
      </c>
      <c r="Q122" s="109" t="n">
        <v>1.2</v>
      </c>
      <c r="R122" s="109" t="n">
        <v>3.1</v>
      </c>
      <c r="S122" s="109" t="n">
        <v>5.77861163227017</v>
      </c>
      <c r="T122" s="109" t="n">
        <v>3.8</v>
      </c>
      <c r="U122" s="109" t="n">
        <v>3.7</v>
      </c>
      <c r="V122" s="109" t="n">
        <v>3.6</v>
      </c>
      <c r="W122" s="109" t="n">
        <v>-6.8</v>
      </c>
      <c r="X122" s="109" t="n">
        <v>6.4</v>
      </c>
      <c r="Y122" s="109" t="n">
        <v>-10.4</v>
      </c>
      <c r="Z122" s="109" t="s">
        <v>1704</v>
      </c>
      <c r="AA122" s="109" t="s">
        <v>1761</v>
      </c>
      <c r="AB122" s="109" t="s">
        <v>1743</v>
      </c>
      <c r="AC122" s="109" t="n">
        <v>-10.3</v>
      </c>
      <c r="AD122" s="109" t="n">
        <v>10</v>
      </c>
      <c r="AE122" s="109" t="n">
        <v>10</v>
      </c>
      <c r="AF122" s="109" t="n">
        <v>10</v>
      </c>
      <c r="AG122" s="109" t="n">
        <v>10</v>
      </c>
      <c r="AH122" s="109"/>
      <c r="AI122" s="109"/>
      <c r="AJ122" s="109"/>
      <c r="AK122" s="109"/>
      <c r="AL122" s="109"/>
      <c r="AM122" s="109"/>
      <c r="AN122" s="109"/>
      <c r="AO122" s="109"/>
      <c r="AP122" s="109"/>
      <c r="AQ122" s="109"/>
      <c r="AR122" s="109"/>
      <c r="AS122" s="109" t="n">
        <v>31</v>
      </c>
      <c r="AT122" s="109" t="n">
        <v>31</v>
      </c>
      <c r="AU122" s="109" t="n">
        <v>30.8181818181818</v>
      </c>
      <c r="AV122" s="109" t="n">
        <v>0</v>
      </c>
      <c r="AW122" s="109" t="n">
        <v>0.181818181818183</v>
      </c>
      <c r="AX122" s="109" t="n">
        <v>2.90909090909091</v>
      </c>
      <c r="AY122" s="109" t="n">
        <v>5.45454545454546</v>
      </c>
      <c r="AZ122" s="109" t="n">
        <v>2.87603305785124</v>
      </c>
      <c r="BA122" s="109" t="n">
        <v>0.195</v>
      </c>
      <c r="BB122" s="109" t="n">
        <v>9.75</v>
      </c>
      <c r="BC122" s="109"/>
      <c r="BD122" s="109"/>
      <c r="BE122" s="109"/>
      <c r="BF122" s="109"/>
      <c r="BG122" s="109"/>
      <c r="BH122" s="109"/>
    </row>
    <row r="123">
      <c r="A123" s="113" t="n">
        <v>121</v>
      </c>
      <c r="B123" s="113" t="s">
        <v>1299</v>
      </c>
      <c r="C123" s="113" t="s">
        <v>1300</v>
      </c>
      <c r="D123" s="109"/>
      <c r="E123" s="109" t="str">
        <f>IFERROR(GEOMEAN(F123, G123), MAX(F123, G123))</f>
      </c>
      <c r="F123" s="109" t="str">
        <f>MAX(AZ123)</f>
      </c>
      <c r="G123" s="109" t="str">
        <f>MAX(AY123)</f>
      </c>
      <c r="H123" s="109"/>
      <c r="I123" s="109"/>
      <c r="J123" s="109"/>
      <c r="K123" s="109" t="n">
        <v>3</v>
      </c>
      <c r="L123" s="109" t="n">
        <v>0</v>
      </c>
      <c r="M123" s="109" t="n">
        <v>0.4</v>
      </c>
      <c r="N123" s="109" t="n">
        <v>10</v>
      </c>
      <c r="O123" s="109" t="n">
        <v>5.7</v>
      </c>
      <c r="P123" s="109" t="n">
        <v>3</v>
      </c>
      <c r="Q123" s="109" t="n">
        <v>4.025</v>
      </c>
      <c r="R123" s="109" t="n">
        <v>3.5125</v>
      </c>
      <c r="S123" s="109" t="n">
        <v>7.6360225140713</v>
      </c>
      <c r="T123" s="109" t="n">
        <v>4</v>
      </c>
      <c r="U123" s="109" t="n">
        <v>3.5</v>
      </c>
      <c r="V123" s="109" t="n">
        <v>4.4</v>
      </c>
      <c r="W123" s="109" t="n">
        <v>2</v>
      </c>
      <c r="X123" s="109" t="n">
        <v>3.5</v>
      </c>
      <c r="Y123" s="109" t="n">
        <v>-2.4</v>
      </c>
      <c r="Z123" s="109" t="s">
        <v>1675</v>
      </c>
      <c r="AA123" s="109" t="s">
        <v>646</v>
      </c>
      <c r="AB123" s="109" t="s">
        <v>1751</v>
      </c>
      <c r="AC123" s="109" t="n">
        <v>-3.5</v>
      </c>
      <c r="AD123" s="109" t="n">
        <v>4.8</v>
      </c>
      <c r="AE123" s="109" t="n">
        <v>7</v>
      </c>
      <c r="AF123" s="109" t="n">
        <v>3.4</v>
      </c>
      <c r="AG123" s="109" t="n">
        <v>5</v>
      </c>
      <c r="AH123" s="109"/>
      <c r="AI123" s="109"/>
      <c r="AJ123" s="109"/>
      <c r="AK123" s="109"/>
      <c r="AL123" s="109"/>
      <c r="AM123" s="109"/>
      <c r="AN123" s="109"/>
      <c r="AO123" s="109"/>
      <c r="AP123" s="109"/>
      <c r="AQ123" s="109"/>
      <c r="AR123" s="109"/>
      <c r="AS123" s="109" t="n">
        <v>59</v>
      </c>
      <c r="AT123" s="109" t="n">
        <v>60</v>
      </c>
      <c r="AU123" s="109" t="n">
        <v>59.1818181818182</v>
      </c>
      <c r="AV123" s="109" t="n">
        <v>-1</v>
      </c>
      <c r="AW123" s="109" t="n">
        <v>-0.18181818181818</v>
      </c>
      <c r="AX123" s="109" t="n">
        <v>8</v>
      </c>
      <c r="AY123" s="109" t="n">
        <v>4.54545454545455</v>
      </c>
      <c r="AZ123" s="109" t="n">
        <v>8.03305785123967</v>
      </c>
      <c r="BA123" s="109" t="n">
        <v>0</v>
      </c>
      <c r="BB123" s="109" t="n">
        <v>0</v>
      </c>
      <c r="BC123" s="109"/>
      <c r="BD123" s="109"/>
      <c r="BE123" s="109"/>
      <c r="BF123" s="109"/>
      <c r="BG123" s="109"/>
      <c r="BH123" s="109"/>
    </row>
    <row r="124">
      <c r="A124" s="113" t="n">
        <v>122</v>
      </c>
      <c r="B124" s="113" t="s">
        <v>1303</v>
      </c>
      <c r="C124" s="113" t="s">
        <v>1304</v>
      </c>
      <c r="D124" s="109"/>
      <c r="E124" s="109" t="str">
        <f>IFERROR(GEOMEAN(F124, G124), MAX(F124, G124))</f>
      </c>
      <c r="F124" s="109" t="str">
        <f>MAX(AZ124)</f>
      </c>
      <c r="G124" s="109" t="str">
        <f>MAX(AY124)</f>
      </c>
      <c r="H124" s="109"/>
      <c r="I124" s="109" t="n">
        <v>4</v>
      </c>
      <c r="J124" s="109" t="n">
        <v>3</v>
      </c>
      <c r="K124" s="109" t="n">
        <v>4</v>
      </c>
      <c r="L124" s="109" t="n">
        <v>0</v>
      </c>
      <c r="M124" s="109" t="n">
        <v>0.8</v>
      </c>
      <c r="N124" s="109" t="n">
        <v>0</v>
      </c>
      <c r="O124" s="109" t="n">
        <v>3</v>
      </c>
      <c r="P124" s="109" t="n">
        <v>3.66666666666667</v>
      </c>
      <c r="Q124" s="109" t="n">
        <v>0.95</v>
      </c>
      <c r="R124" s="109" t="n">
        <v>2.30833333333333</v>
      </c>
      <c r="S124" s="109" t="n">
        <v>2.21388367729831</v>
      </c>
      <c r="T124" s="109" t="n">
        <v>5.7</v>
      </c>
      <c r="U124" s="109" t="n">
        <v>4.7</v>
      </c>
      <c r="V124" s="109" t="n">
        <v>4.3</v>
      </c>
      <c r="W124" s="109" t="n">
        <v>-3.1</v>
      </c>
      <c r="X124" s="109" t="n">
        <v>6.9</v>
      </c>
      <c r="Y124" s="109" t="n">
        <v>-7.4</v>
      </c>
      <c r="Z124" s="109" t="s">
        <v>1745</v>
      </c>
      <c r="AA124" s="109" t="s">
        <v>1783</v>
      </c>
      <c r="AB124" s="109" t="s">
        <v>1747</v>
      </c>
      <c r="AC124" s="109" t="n">
        <v>-6</v>
      </c>
      <c r="AD124" s="109" t="n">
        <v>10</v>
      </c>
      <c r="AE124" s="109" t="n">
        <v>10</v>
      </c>
      <c r="AF124" s="109" t="n">
        <v>7.2</v>
      </c>
      <c r="AG124" s="109" t="n">
        <v>7.33333333333333</v>
      </c>
      <c r="AH124" s="109" t="n">
        <v>0</v>
      </c>
      <c r="AI124" s="109" t="n">
        <v>0.5</v>
      </c>
      <c r="AJ124" s="109" t="n">
        <v>0</v>
      </c>
      <c r="AK124" s="109" t="n">
        <v>1</v>
      </c>
      <c r="AL124" s="109" t="n">
        <v>0.5</v>
      </c>
      <c r="AM124" s="109" t="n">
        <v>0</v>
      </c>
      <c r="AN124" s="109" t="n">
        <v>0</v>
      </c>
      <c r="AO124" s="109" t="n">
        <v>0.5</v>
      </c>
      <c r="AP124" s="109" t="n">
        <v>0</v>
      </c>
      <c r="AQ124" s="109" t="n">
        <v>2</v>
      </c>
      <c r="AR124" s="109" t="n">
        <v>9.52380952380952</v>
      </c>
      <c r="AS124" s="109" t="n">
        <v>29</v>
      </c>
      <c r="AT124" s="109" t="n">
        <v>29</v>
      </c>
      <c r="AU124" s="109" t="n">
        <v>30.3636363636364</v>
      </c>
      <c r="AV124" s="109" t="n">
        <v>0</v>
      </c>
      <c r="AW124" s="109" t="n">
        <v>-1.36363636363636</v>
      </c>
      <c r="AX124" s="109" t="n">
        <v>2.54545454545454</v>
      </c>
      <c r="AY124" s="109" t="n">
        <v>1.59090909090909</v>
      </c>
      <c r="AZ124" s="109" t="n">
        <v>2.79338842975207</v>
      </c>
      <c r="BA124" s="109" t="n">
        <v>0.132</v>
      </c>
      <c r="BB124" s="109" t="n">
        <v>6.6</v>
      </c>
      <c r="BC124" s="109"/>
      <c r="BD124" s="109"/>
      <c r="BE124" s="109"/>
      <c r="BF124" s="109"/>
      <c r="BG124" s="109"/>
      <c r="BH124" s="109"/>
    </row>
    <row r="125">
      <c r="A125" s="113" t="n">
        <v>123</v>
      </c>
      <c r="B125" s="113" t="s">
        <v>1306</v>
      </c>
      <c r="C125" s="113" t="s">
        <v>1307</v>
      </c>
      <c r="D125" s="109"/>
      <c r="E125" s="109" t="str">
        <f>IFERROR(GEOMEAN(F125, G125), MAX(F125, G125))</f>
      </c>
      <c r="F125" s="109" t="str">
        <f>MAX(AZ125)</f>
      </c>
      <c r="G125" s="109" t="str">
        <f>MAX(AY125)</f>
      </c>
      <c r="H125" s="109"/>
      <c r="I125" s="109" t="n">
        <v>4</v>
      </c>
      <c r="J125" s="109" t="n">
        <v>4</v>
      </c>
      <c r="K125" s="109" t="n">
        <v>4</v>
      </c>
      <c r="L125" s="109" t="n">
        <v>0</v>
      </c>
      <c r="M125" s="109" t="n">
        <v>0.5</v>
      </c>
      <c r="N125" s="109" t="n">
        <v>0</v>
      </c>
      <c r="O125" s="109" t="n">
        <v>4.9</v>
      </c>
      <c r="P125" s="109" t="n">
        <v>4</v>
      </c>
      <c r="Q125" s="109" t="n">
        <v>1.35</v>
      </c>
      <c r="R125" s="109" t="n">
        <v>2.675</v>
      </c>
      <c r="S125" s="109" t="n">
        <v>3.86491557223264</v>
      </c>
      <c r="T125" s="109" t="n">
        <v>-0.3</v>
      </c>
      <c r="U125" s="109" t="n">
        <v>0.7</v>
      </c>
      <c r="V125" s="109" t="n">
        <v>-1.1</v>
      </c>
      <c r="W125" s="109" t="n">
        <v>-4.8</v>
      </c>
      <c r="X125" s="109" t="n">
        <v>3</v>
      </c>
      <c r="Y125" s="109" t="n">
        <v>-3.7</v>
      </c>
      <c r="Z125" s="109" t="s">
        <v>1677</v>
      </c>
      <c r="AA125" s="109" t="s">
        <v>1766</v>
      </c>
      <c r="AB125" s="109" t="s">
        <v>1729</v>
      </c>
      <c r="AC125" s="109" t="n">
        <v>-1.1</v>
      </c>
      <c r="AD125" s="109" t="n">
        <v>7.4</v>
      </c>
      <c r="AE125" s="109" t="n">
        <v>2.2</v>
      </c>
      <c r="AF125" s="109" t="n">
        <v>8.6</v>
      </c>
      <c r="AG125" s="109" t="n">
        <v>7.23666666666667</v>
      </c>
      <c r="AH125" s="109"/>
      <c r="AI125" s="109"/>
      <c r="AJ125" s="109"/>
      <c r="AK125" s="109"/>
      <c r="AL125" s="109"/>
      <c r="AM125" s="109"/>
      <c r="AN125" s="109"/>
      <c r="AO125" s="109"/>
      <c r="AP125" s="109"/>
      <c r="AQ125" s="109"/>
      <c r="AR125" s="109"/>
      <c r="AS125" s="109" t="n">
        <v>42</v>
      </c>
      <c r="AT125" s="109" t="n">
        <v>42</v>
      </c>
      <c r="AU125" s="109" t="n">
        <v>42.1818181818182</v>
      </c>
      <c r="AV125" s="109" t="n">
        <v>0</v>
      </c>
      <c r="AW125" s="109" t="n">
        <v>-0.18181818181818</v>
      </c>
      <c r="AX125" s="109" t="n">
        <v>4.90909090909091</v>
      </c>
      <c r="AY125" s="109" t="n">
        <v>4.54545454545455</v>
      </c>
      <c r="AZ125" s="109" t="n">
        <v>4.94214876033058</v>
      </c>
      <c r="BA125" s="109"/>
      <c r="BB125" s="109"/>
      <c r="BC125" s="109"/>
      <c r="BD125" s="109"/>
      <c r="BE125" s="109"/>
      <c r="BF125" s="109"/>
      <c r="BG125" s="109"/>
      <c r="BH125" s="109"/>
    </row>
    <row r="126">
      <c r="A126" s="113" t="n">
        <v>124</v>
      </c>
      <c r="B126" s="113" t="s">
        <v>1311</v>
      </c>
      <c r="C126" s="113" t="s">
        <v>1312</v>
      </c>
      <c r="D126" s="109"/>
      <c r="E126" s="109" t="str">
        <f>IFERROR(GEOMEAN(F126, G126), MAX(F126, G126))</f>
      </c>
      <c r="F126" s="109" t="str">
        <f>MAX(AZ126)</f>
      </c>
      <c r="G126" s="109" t="str">
        <f>MAX(AY126)</f>
      </c>
      <c r="H126" s="109"/>
      <c r="I126" s="109"/>
      <c r="J126" s="109"/>
      <c r="K126" s="109" t="n">
        <v>0</v>
      </c>
      <c r="L126" s="109" t="n">
        <v>0</v>
      </c>
      <c r="M126" s="109"/>
      <c r="N126" s="109"/>
      <c r="O126" s="109" t="n">
        <v>3.9</v>
      </c>
      <c r="P126" s="109" t="n">
        <v>0</v>
      </c>
      <c r="Q126" s="109" t="n">
        <v>1.95</v>
      </c>
      <c r="R126" s="109" t="n">
        <v>0.975</v>
      </c>
      <c r="S126" s="109" t="n">
        <v>0</v>
      </c>
      <c r="T126" s="109" t="n">
        <v>4.9</v>
      </c>
      <c r="U126" s="109" t="n">
        <v>6.5</v>
      </c>
      <c r="V126" s="109" t="n">
        <v>6.3</v>
      </c>
      <c r="W126" s="109" t="n">
        <v>1</v>
      </c>
      <c r="X126" s="109" t="n">
        <v>8.1</v>
      </c>
      <c r="Y126" s="109" t="n">
        <v>-5.3</v>
      </c>
      <c r="Z126" s="109" t="s">
        <v>742</v>
      </c>
      <c r="AA126" s="109" t="s">
        <v>646</v>
      </c>
      <c r="AB126" s="109" t="s">
        <v>959</v>
      </c>
      <c r="AC126" s="109" t="n">
        <v>-4.8</v>
      </c>
      <c r="AD126" s="109" t="n">
        <v>10</v>
      </c>
      <c r="AE126" s="109" t="n">
        <v>9.6</v>
      </c>
      <c r="AF126" s="109" t="n">
        <v>2.66666666666667</v>
      </c>
      <c r="AG126" s="109" t="n">
        <v>3.00066666666667</v>
      </c>
      <c r="AH126" s="109"/>
      <c r="AI126" s="109"/>
      <c r="AJ126" s="109"/>
      <c r="AK126" s="109"/>
      <c r="AL126" s="109"/>
      <c r="AM126" s="109"/>
      <c r="AN126" s="109"/>
      <c r="AO126" s="109"/>
      <c r="AP126" s="109"/>
      <c r="AQ126" s="109"/>
      <c r="AR126" s="109"/>
      <c r="AS126" s="109" t="n">
        <v>63</v>
      </c>
      <c r="AT126" s="109" t="n">
        <v>65</v>
      </c>
      <c r="AU126" s="109" t="n">
        <v>65</v>
      </c>
      <c r="AV126" s="109" t="n">
        <v>-2</v>
      </c>
      <c r="AW126" s="109" t="n">
        <v>-2</v>
      </c>
      <c r="AX126" s="109" t="n">
        <v>8.72727272727273</v>
      </c>
      <c r="AY126" s="109" t="n">
        <v>0</v>
      </c>
      <c r="AZ126" s="109" t="n">
        <v>9.09090909090909</v>
      </c>
      <c r="BA126" s="109"/>
      <c r="BB126" s="109"/>
      <c r="BC126" s="109"/>
      <c r="BD126" s="109"/>
      <c r="BE126" s="109"/>
      <c r="BF126" s="109"/>
      <c r="BG126" s="109"/>
      <c r="BH126" s="109"/>
    </row>
    <row r="127">
      <c r="A127" s="113" t="n">
        <v>125</v>
      </c>
      <c r="B127" s="113" t="s">
        <v>1318</v>
      </c>
      <c r="C127" s="113" t="s">
        <v>1319</v>
      </c>
      <c r="D127" s="109"/>
      <c r="E127" s="109" t="str">
        <f>IFERROR(GEOMEAN(F127, G127), MAX(F127, G127))</f>
      </c>
      <c r="F127" s="109" t="str">
        <f>MAX(AZ127)</f>
      </c>
      <c r="G127" s="109" t="str">
        <f>MAX(AY127)</f>
      </c>
      <c r="H127" s="109"/>
      <c r="I127" s="109" t="n">
        <v>5</v>
      </c>
      <c r="J127" s="109" t="n">
        <v>4</v>
      </c>
      <c r="K127" s="109" t="n">
        <v>3</v>
      </c>
      <c r="L127" s="109" t="n">
        <v>3</v>
      </c>
      <c r="M127" s="109" t="n">
        <v>0.8</v>
      </c>
      <c r="N127" s="109"/>
      <c r="O127" s="109" t="n">
        <v>4.3</v>
      </c>
      <c r="P127" s="109" t="n">
        <v>4</v>
      </c>
      <c r="Q127" s="109" t="n">
        <v>2.7</v>
      </c>
      <c r="R127" s="109" t="n">
        <v>3.35</v>
      </c>
      <c r="S127" s="109" t="n">
        <v>6.90431519699812</v>
      </c>
      <c r="T127" s="109" t="n">
        <v>0.8</v>
      </c>
      <c r="U127" s="109" t="n">
        <v>1.9</v>
      </c>
      <c r="V127" s="109" t="n">
        <v>2.2</v>
      </c>
      <c r="W127" s="109" t="n">
        <v>-3.2</v>
      </c>
      <c r="X127" s="109" t="n">
        <v>1.7</v>
      </c>
      <c r="Y127" s="109" t="n">
        <v>-5.4</v>
      </c>
      <c r="Z127" s="109" t="s">
        <v>641</v>
      </c>
      <c r="AA127" s="109" t="s">
        <v>1784</v>
      </c>
      <c r="AB127" s="109" t="s">
        <v>1737</v>
      </c>
      <c r="AC127" s="109" t="n">
        <v>-5.6</v>
      </c>
      <c r="AD127" s="109" t="n">
        <v>10</v>
      </c>
      <c r="AE127" s="109" t="n">
        <v>10</v>
      </c>
      <c r="AF127" s="109" t="n">
        <v>7.8</v>
      </c>
      <c r="AG127" s="109" t="n">
        <v>6.604</v>
      </c>
      <c r="AH127" s="109" t="n">
        <v>0</v>
      </c>
      <c r="AI127" s="109" t="n">
        <v>0</v>
      </c>
      <c r="AJ127" s="109" t="n">
        <v>0</v>
      </c>
      <c r="AK127" s="109" t="n">
        <v>0</v>
      </c>
      <c r="AL127" s="109" t="n">
        <v>0</v>
      </c>
      <c r="AM127" s="109" t="n">
        <v>1</v>
      </c>
      <c r="AN127" s="109" t="n">
        <v>0</v>
      </c>
      <c r="AO127" s="109" t="n">
        <v>0</v>
      </c>
      <c r="AP127" s="109" t="n">
        <v>1</v>
      </c>
      <c r="AQ127" s="109" t="n">
        <v>1</v>
      </c>
      <c r="AR127" s="109" t="n">
        <v>4.76190476190476</v>
      </c>
      <c r="AS127" s="109" t="n">
        <v>68</v>
      </c>
      <c r="AT127" s="109" t="n">
        <v>68</v>
      </c>
      <c r="AU127" s="109" t="n">
        <v>67.8181818181818</v>
      </c>
      <c r="AV127" s="109" t="n">
        <v>0</v>
      </c>
      <c r="AW127" s="109" t="n">
        <v>0.181818181818187</v>
      </c>
      <c r="AX127" s="109" t="n">
        <v>9.63636363636364</v>
      </c>
      <c r="AY127" s="109" t="n">
        <v>5.45454545454547</v>
      </c>
      <c r="AZ127" s="109" t="n">
        <v>9.60330578512397</v>
      </c>
      <c r="BA127" s="109" t="n">
        <v>0.148</v>
      </c>
      <c r="BB127" s="109" t="n">
        <v>7.4</v>
      </c>
      <c r="BC127" s="109"/>
      <c r="BD127" s="109"/>
      <c r="BE127" s="109"/>
      <c r="BF127" s="109"/>
      <c r="BG127" s="109"/>
      <c r="BH127" s="109"/>
    </row>
    <row r="128">
      <c r="A128" s="113" t="n">
        <v>126</v>
      </c>
      <c r="B128" s="113" t="s">
        <v>1326</v>
      </c>
      <c r="C128" s="113" t="s">
        <v>1327</v>
      </c>
      <c r="D128" s="109"/>
      <c r="E128" s="109" t="str">
        <f>IFERROR(GEOMEAN(F128, G128), MAX(F128, G128))</f>
      </c>
      <c r="F128" s="109" t="str">
        <f>MAX(AZ128)</f>
      </c>
      <c r="G128" s="109" t="str">
        <f>MAX(AY128)</f>
      </c>
      <c r="H128" s="109"/>
      <c r="I128" s="109" t="n">
        <v>4</v>
      </c>
      <c r="J128" s="109" t="n">
        <v>4</v>
      </c>
      <c r="K128" s="109" t="n">
        <v>4</v>
      </c>
      <c r="L128" s="109" t="n">
        <v>4</v>
      </c>
      <c r="M128" s="109" t="n">
        <v>0.5</v>
      </c>
      <c r="N128" s="109" t="n">
        <v>5</v>
      </c>
      <c r="O128" s="109" t="n">
        <v>3.4</v>
      </c>
      <c r="P128" s="109" t="n">
        <v>4</v>
      </c>
      <c r="Q128" s="109" t="n">
        <v>3.225</v>
      </c>
      <c r="R128" s="109" t="n">
        <v>3.6125</v>
      </c>
      <c r="S128" s="109" t="n">
        <v>8.08630393996248</v>
      </c>
      <c r="T128" s="109" t="n">
        <v>4.6</v>
      </c>
      <c r="U128" s="109" t="n">
        <v>-4</v>
      </c>
      <c r="V128" s="109" t="n">
        <v>-3.9</v>
      </c>
      <c r="W128" s="109" t="n">
        <v>-6.3</v>
      </c>
      <c r="X128" s="109" t="n">
        <v>0.7</v>
      </c>
      <c r="Y128" s="109" t="n">
        <v>-2.4</v>
      </c>
      <c r="Z128" s="109" t="s">
        <v>1785</v>
      </c>
      <c r="AA128" s="109" t="s">
        <v>1706</v>
      </c>
      <c r="AB128" s="109" t="s">
        <v>628</v>
      </c>
      <c r="AC128" s="109" t="n">
        <v>-2.1</v>
      </c>
      <c r="AD128" s="109" t="n">
        <v>4.8</v>
      </c>
      <c r="AE128" s="109" t="n">
        <v>4.2</v>
      </c>
      <c r="AF128" s="109" t="n">
        <v>10</v>
      </c>
      <c r="AG128" s="109" t="n">
        <v>10</v>
      </c>
      <c r="AH128" s="109"/>
      <c r="AI128" s="109"/>
      <c r="AJ128" s="109"/>
      <c r="AK128" s="109"/>
      <c r="AL128" s="109"/>
      <c r="AM128" s="109"/>
      <c r="AN128" s="109"/>
      <c r="AO128" s="109"/>
      <c r="AP128" s="109"/>
      <c r="AQ128" s="109"/>
      <c r="AR128" s="109"/>
      <c r="AS128" s="109" t="n">
        <v>65</v>
      </c>
      <c r="AT128" s="109" t="n">
        <v>65</v>
      </c>
      <c r="AU128" s="109" t="n">
        <v>64.9090909090909</v>
      </c>
      <c r="AV128" s="109" t="n">
        <v>0</v>
      </c>
      <c r="AW128" s="109" t="n">
        <v>0.0909090909090935</v>
      </c>
      <c r="AX128" s="109" t="n">
        <v>9.09090909090909</v>
      </c>
      <c r="AY128" s="109" t="n">
        <v>5.22727272727273</v>
      </c>
      <c r="AZ128" s="109" t="n">
        <v>9.07438016528926</v>
      </c>
      <c r="BA128" s="109"/>
      <c r="BB128" s="109"/>
      <c r="BC128" s="109"/>
      <c r="BD128" s="109"/>
      <c r="BE128" s="109"/>
      <c r="BF128" s="109"/>
      <c r="BG128" s="109"/>
      <c r="BH128" s="109"/>
    </row>
    <row r="129">
      <c r="A129" s="113" t="n">
        <v>127</v>
      </c>
      <c r="B129" s="113" t="s">
        <v>1330</v>
      </c>
      <c r="C129" s="113" t="s">
        <v>1331</v>
      </c>
      <c r="D129" s="109"/>
      <c r="E129" s="109" t="str">
        <f>IFERROR(GEOMEAN(F129, G129), MAX(F129, G129))</f>
      </c>
      <c r="F129" s="109" t="str">
        <f>MAX(AZ129)</f>
      </c>
      <c r="G129" s="109" t="str">
        <f>MAX(AY129)</f>
      </c>
      <c r="H129" s="109"/>
      <c r="I129" s="109" t="n">
        <v>4</v>
      </c>
      <c r="J129" s="109" t="n">
        <v>4</v>
      </c>
      <c r="K129" s="109" t="n">
        <v>3</v>
      </c>
      <c r="L129" s="109" t="n">
        <v>0</v>
      </c>
      <c r="M129" s="109" t="n">
        <v>0.1</v>
      </c>
      <c r="N129" s="109"/>
      <c r="O129" s="109" t="n">
        <v>2.9</v>
      </c>
      <c r="P129" s="109" t="n">
        <v>3.66666666666667</v>
      </c>
      <c r="Q129" s="109" t="n">
        <v>1</v>
      </c>
      <c r="R129" s="109" t="n">
        <v>2.33333333333333</v>
      </c>
      <c r="S129" s="109" t="n">
        <v>2.32645403377111</v>
      </c>
      <c r="T129" s="109"/>
      <c r="U129" s="109"/>
      <c r="V129" s="109"/>
      <c r="W129" s="109"/>
      <c r="X129" s="109"/>
      <c r="Y129" s="109"/>
      <c r="Z129" s="109" t="s">
        <v>1688</v>
      </c>
      <c r="AA129" s="109" t="s">
        <v>1746</v>
      </c>
      <c r="AB129" s="109" t="s">
        <v>1673</v>
      </c>
      <c r="AC129" s="109" t="n">
        <v>-9.3</v>
      </c>
      <c r="AD129" s="109"/>
      <c r="AE129" s="109" t="n">
        <v>10</v>
      </c>
      <c r="AF129" s="109"/>
      <c r="AG129" s="109" t="n">
        <v>6.93333333333333</v>
      </c>
      <c r="AH129" s="109"/>
      <c r="AI129" s="109"/>
      <c r="AJ129" s="109"/>
      <c r="AK129" s="109"/>
      <c r="AL129" s="109"/>
      <c r="AM129" s="109"/>
      <c r="AN129" s="109"/>
      <c r="AO129" s="109"/>
      <c r="AP129" s="109"/>
      <c r="AQ129" s="109"/>
      <c r="AR129" s="109"/>
      <c r="AS129" s="109" t="n">
        <v>20</v>
      </c>
      <c r="AT129" s="109" t="n">
        <v>20</v>
      </c>
      <c r="AU129" s="109" t="n">
        <v>19.8181818181818</v>
      </c>
      <c r="AV129" s="109" t="n">
        <v>0</v>
      </c>
      <c r="AW129" s="109" t="n">
        <v>0.181818181818183</v>
      </c>
      <c r="AX129" s="109" t="n">
        <v>0.90909090909091</v>
      </c>
      <c r="AY129" s="109" t="n">
        <v>5.45454545454546</v>
      </c>
      <c r="AZ129" s="109" t="n">
        <v>0.876033057851238</v>
      </c>
      <c r="BA129" s="109"/>
      <c r="BB129" s="109"/>
      <c r="BC129" s="109"/>
      <c r="BD129" s="109"/>
      <c r="BE129" s="109"/>
      <c r="BF129" s="109"/>
      <c r="BG129" s="109"/>
      <c r="BH129" s="109"/>
    </row>
    <row r="130">
      <c r="A130" s="113" t="n">
        <v>128</v>
      </c>
      <c r="B130" s="113" t="s">
        <v>1335</v>
      </c>
      <c r="C130" s="113" t="s">
        <v>1336</v>
      </c>
      <c r="D130" s="109"/>
      <c r="E130" s="109" t="str">
        <f>IFERROR(GEOMEAN(F130, G130), MAX(F130, G130))</f>
      </c>
      <c r="F130" s="109" t="str">
        <f>MAX(AZ130)</f>
      </c>
      <c r="G130" s="109" t="str">
        <f>MAX(AY130)</f>
      </c>
      <c r="H130" s="109"/>
      <c r="I130" s="109" t="n">
        <v>3</v>
      </c>
      <c r="J130" s="109" t="n">
        <v>3</v>
      </c>
      <c r="K130" s="109" t="n">
        <v>3</v>
      </c>
      <c r="L130" s="109" t="n">
        <v>0</v>
      </c>
      <c r="M130" s="109" t="n">
        <v>0.7</v>
      </c>
      <c r="N130" s="109"/>
      <c r="O130" s="109" t="n">
        <v>2.5</v>
      </c>
      <c r="P130" s="109" t="n">
        <v>3</v>
      </c>
      <c r="Q130" s="109" t="n">
        <v>1.06666666666667</v>
      </c>
      <c r="R130" s="109" t="n">
        <v>2.03333333333333</v>
      </c>
      <c r="S130" s="109" t="n">
        <v>0.97560975609756</v>
      </c>
      <c r="T130" s="109"/>
      <c r="U130" s="109"/>
      <c r="V130" s="109"/>
      <c r="W130" s="109"/>
      <c r="X130" s="109"/>
      <c r="Y130" s="109"/>
      <c r="Z130" s="109" t="s">
        <v>1705</v>
      </c>
      <c r="AA130" s="109" t="s">
        <v>1742</v>
      </c>
      <c r="AB130" s="109" t="s">
        <v>939</v>
      </c>
      <c r="AC130" s="109" t="n">
        <v>-7.5</v>
      </c>
      <c r="AD130" s="109"/>
      <c r="AE130" s="109" t="n">
        <v>10</v>
      </c>
      <c r="AF130" s="109"/>
      <c r="AG130" s="109" t="n">
        <v>5.22266666666667</v>
      </c>
      <c r="AH130" s="109"/>
      <c r="AI130" s="109"/>
      <c r="AJ130" s="109"/>
      <c r="AK130" s="109"/>
      <c r="AL130" s="109"/>
      <c r="AM130" s="109"/>
      <c r="AN130" s="109"/>
      <c r="AO130" s="109"/>
      <c r="AP130" s="109"/>
      <c r="AQ130" s="109"/>
      <c r="AR130" s="109"/>
      <c r="AS130" s="109" t="n">
        <v>17</v>
      </c>
      <c r="AT130" s="109" t="n">
        <v>17</v>
      </c>
      <c r="AU130" s="109" t="n">
        <v>16.4545454545455</v>
      </c>
      <c r="AV130" s="109" t="n">
        <v>0</v>
      </c>
      <c r="AW130" s="109" t="n">
        <v>0.545454545454547</v>
      </c>
      <c r="AX130" s="109" t="n">
        <v>0.363636363636363</v>
      </c>
      <c r="AY130" s="109" t="n">
        <v>6.36363636363637</v>
      </c>
      <c r="AZ130" s="109" t="n">
        <v>0.264462809917354</v>
      </c>
      <c r="BA130" s="109"/>
      <c r="BB130" s="109"/>
      <c r="BC130" s="109"/>
      <c r="BD130" s="109"/>
      <c r="BE130" s="109"/>
      <c r="BF130" s="109"/>
      <c r="BG130" s="109"/>
      <c r="BH130" s="109"/>
    </row>
    <row r="131">
      <c r="A131" s="113" t="n">
        <v>129</v>
      </c>
      <c r="B131" s="113" t="s">
        <v>1339</v>
      </c>
      <c r="C131" s="113" t="s">
        <v>1340</v>
      </c>
      <c r="D131" s="109"/>
      <c r="E131" s="109" t="str">
        <f>IFERROR(GEOMEAN(F131, G131), MAX(F131, G131))</f>
      </c>
      <c r="F131" s="109" t="str">
        <f>MAX(AZ131)</f>
      </c>
      <c r="G131" s="109" t="str">
        <f>MAX(AY131)</f>
      </c>
      <c r="H131" s="109"/>
      <c r="I131" s="109"/>
      <c r="J131" s="109"/>
      <c r="K131" s="109" t="n">
        <v>3</v>
      </c>
      <c r="L131" s="109" t="n">
        <v>5</v>
      </c>
      <c r="M131" s="109" t="n">
        <v>1.5</v>
      </c>
      <c r="N131" s="109" t="n">
        <v>5</v>
      </c>
      <c r="O131" s="109" t="n">
        <v>1.7</v>
      </c>
      <c r="P131" s="109" t="n">
        <v>3</v>
      </c>
      <c r="Q131" s="109" t="n">
        <v>3.3</v>
      </c>
      <c r="R131" s="109" t="n">
        <v>3.15</v>
      </c>
      <c r="S131" s="109" t="n">
        <v>6.00375234521576</v>
      </c>
      <c r="T131" s="109" t="n">
        <v>8.2</v>
      </c>
      <c r="U131" s="109" t="n">
        <v>6.7</v>
      </c>
      <c r="V131" s="109" t="n">
        <v>7</v>
      </c>
      <c r="W131" s="109" t="n">
        <v>1.8</v>
      </c>
      <c r="X131" s="109" t="n">
        <v>2.1</v>
      </c>
      <c r="Y131" s="109" t="n">
        <v>-5.2</v>
      </c>
      <c r="Z131" s="109" t="s">
        <v>1273</v>
      </c>
      <c r="AA131" s="109" t="s">
        <v>1751</v>
      </c>
      <c r="AB131" s="109" t="s">
        <v>1759</v>
      </c>
      <c r="AC131" s="109" t="n">
        <v>-4.6</v>
      </c>
      <c r="AD131" s="109" t="n">
        <v>10</v>
      </c>
      <c r="AE131" s="109" t="n">
        <v>9.2</v>
      </c>
      <c r="AF131" s="109" t="n">
        <v>8.8</v>
      </c>
      <c r="AG131" s="109" t="n">
        <v>5.012</v>
      </c>
      <c r="AH131" s="109"/>
      <c r="AI131" s="109"/>
      <c r="AJ131" s="109"/>
      <c r="AK131" s="109"/>
      <c r="AL131" s="109"/>
      <c r="AM131" s="109"/>
      <c r="AN131" s="109"/>
      <c r="AO131" s="109"/>
      <c r="AP131" s="109"/>
      <c r="AQ131" s="109"/>
      <c r="AR131" s="109"/>
      <c r="AS131" s="109" t="n">
        <v>54</v>
      </c>
      <c r="AT131" s="109" t="n">
        <v>54</v>
      </c>
      <c r="AU131" s="109" t="n">
        <v>53.9090909090909</v>
      </c>
      <c r="AV131" s="109" t="n">
        <v>0</v>
      </c>
      <c r="AW131" s="109" t="n">
        <v>0.0909090909090935</v>
      </c>
      <c r="AX131" s="109" t="n">
        <v>7.09090909090909</v>
      </c>
      <c r="AY131" s="109" t="n">
        <v>5.22727272727273</v>
      </c>
      <c r="AZ131" s="109" t="n">
        <v>7.07438016528926</v>
      </c>
      <c r="BA131" s="109"/>
      <c r="BB131" s="109"/>
      <c r="BC131" s="109"/>
      <c r="BD131" s="109"/>
      <c r="BE131" s="109"/>
      <c r="BF131" s="109"/>
      <c r="BG131" s="109"/>
      <c r="BH131" s="109"/>
    </row>
    <row r="132">
      <c r="A132" s="113" t="n">
        <v>130</v>
      </c>
      <c r="B132" s="113" t="s">
        <v>1344</v>
      </c>
      <c r="C132" s="113" t="s">
        <v>1345</v>
      </c>
      <c r="D132" s="109"/>
      <c r="E132" s="109" t="str">
        <f>IFERROR(GEOMEAN(F132, G132), MAX(F132, G132))</f>
      </c>
      <c r="F132" s="109" t="str">
        <f>MAX(AZ132)</f>
      </c>
      <c r="G132" s="109" t="str">
        <f>MAX(AY132)</f>
      </c>
      <c r="H132" s="109"/>
      <c r="I132" s="109"/>
      <c r="J132" s="109"/>
      <c r="K132" s="109"/>
      <c r="L132" s="109" t="n">
        <v>3</v>
      </c>
      <c r="M132" s="109"/>
      <c r="N132" s="109" t="n">
        <v>5</v>
      </c>
      <c r="O132" s="109"/>
      <c r="P132" s="109"/>
      <c r="Q132" s="109" t="n">
        <v>4</v>
      </c>
      <c r="R132" s="109" t="n">
        <v>4</v>
      </c>
      <c r="S132" s="109" t="n">
        <v>9.83114446529081</v>
      </c>
      <c r="T132" s="109"/>
      <c r="U132" s="109"/>
      <c r="V132" s="109"/>
      <c r="W132" s="109"/>
      <c r="X132" s="109"/>
      <c r="Y132" s="109"/>
      <c r="Z132" s="109" t="s">
        <v>646</v>
      </c>
      <c r="AA132" s="109" t="s">
        <v>1783</v>
      </c>
      <c r="AB132" s="109" t="s">
        <v>620</v>
      </c>
      <c r="AC132" s="109" t="n">
        <v>-2.7</v>
      </c>
      <c r="AD132" s="109"/>
      <c r="AE132" s="109" t="n">
        <v>5.4</v>
      </c>
      <c r="AF132" s="109"/>
      <c r="AG132" s="109" t="n">
        <v>7.5</v>
      </c>
      <c r="AH132" s="109"/>
      <c r="AI132" s="109"/>
      <c r="AJ132" s="109"/>
      <c r="AK132" s="109"/>
      <c r="AL132" s="109"/>
      <c r="AM132" s="109"/>
      <c r="AN132" s="109"/>
      <c r="AO132" s="109"/>
      <c r="AP132" s="109"/>
      <c r="AQ132" s="109"/>
      <c r="AR132" s="109"/>
      <c r="AS132" s="109"/>
      <c r="AT132" s="109"/>
      <c r="AU132" s="109"/>
      <c r="AV132" s="109"/>
      <c r="AW132" s="109"/>
      <c r="AX132" s="109"/>
      <c r="AY132" s="109"/>
      <c r="AZ132" s="109"/>
      <c r="BA132" s="109"/>
      <c r="BB132" s="109"/>
      <c r="BC132" s="109"/>
      <c r="BD132" s="109"/>
      <c r="BE132" s="109"/>
      <c r="BF132" s="109"/>
      <c r="BG132" s="109"/>
      <c r="BH132" s="109"/>
    </row>
    <row r="133">
      <c r="A133" s="113" t="n">
        <v>131</v>
      </c>
      <c r="B133" s="113" t="s">
        <v>1346</v>
      </c>
      <c r="C133" s="113" t="s">
        <v>1347</v>
      </c>
      <c r="D133" s="109"/>
      <c r="E133" s="109" t="str">
        <f>IFERROR(GEOMEAN(F133, G133), MAX(F133, G133))</f>
      </c>
      <c r="F133" s="109" t="str">
        <f>MAX(AZ133)</f>
      </c>
      <c r="G133" s="109" t="str">
        <f>MAX(AY133)</f>
      </c>
      <c r="H133" s="109"/>
      <c r="I133" s="109" t="n">
        <v>4</v>
      </c>
      <c r="J133" s="109" t="n">
        <v>4</v>
      </c>
      <c r="K133" s="109" t="n">
        <v>4</v>
      </c>
      <c r="L133" s="109" t="n">
        <v>0</v>
      </c>
      <c r="M133" s="109" t="n">
        <v>0.5</v>
      </c>
      <c r="N133" s="109"/>
      <c r="O133" s="109" t="n">
        <v>3.7</v>
      </c>
      <c r="P133" s="109" t="n">
        <v>4</v>
      </c>
      <c r="Q133" s="109" t="n">
        <v>1.4</v>
      </c>
      <c r="R133" s="109" t="n">
        <v>2.7</v>
      </c>
      <c r="S133" s="109" t="n">
        <v>3.97748592870544</v>
      </c>
      <c r="T133" s="109"/>
      <c r="U133" s="109"/>
      <c r="V133" s="109"/>
      <c r="W133" s="109"/>
      <c r="X133" s="109"/>
      <c r="Y133" s="109"/>
      <c r="Z133" s="109" t="s">
        <v>641</v>
      </c>
      <c r="AA133" s="109" t="s">
        <v>1750</v>
      </c>
      <c r="AB133" s="109" t="s">
        <v>1743</v>
      </c>
      <c r="AC133" s="109" t="n">
        <v>-9.4</v>
      </c>
      <c r="AD133" s="109"/>
      <c r="AE133" s="109" t="n">
        <v>10</v>
      </c>
      <c r="AF133" s="109"/>
      <c r="AG133" s="109" t="n">
        <v>7.37733333333333</v>
      </c>
      <c r="AH133" s="109"/>
      <c r="AI133" s="109"/>
      <c r="AJ133" s="109"/>
      <c r="AK133" s="109"/>
      <c r="AL133" s="109"/>
      <c r="AM133" s="109"/>
      <c r="AN133" s="109"/>
      <c r="AO133" s="109"/>
      <c r="AP133" s="109"/>
      <c r="AQ133" s="109"/>
      <c r="AR133" s="109"/>
      <c r="AS133" s="109" t="n">
        <v>15</v>
      </c>
      <c r="AT133" s="109" t="n">
        <v>15</v>
      </c>
      <c r="AU133" s="109" t="n">
        <v>17</v>
      </c>
      <c r="AV133" s="109" t="n">
        <v>0</v>
      </c>
      <c r="AW133" s="109" t="n">
        <v>-2</v>
      </c>
      <c r="AX133" s="109" t="n">
        <v>0</v>
      </c>
      <c r="AY133" s="109" t="n">
        <v>0</v>
      </c>
      <c r="AZ133" s="109" t="n">
        <v>0.363636363636363</v>
      </c>
      <c r="BA133" s="109"/>
      <c r="BB133" s="109"/>
      <c r="BC133" s="109"/>
      <c r="BD133" s="109"/>
      <c r="BE133" s="109"/>
      <c r="BF133" s="109"/>
      <c r="BG133" s="109"/>
      <c r="BH133" s="109"/>
    </row>
    <row r="134">
      <c r="A134" s="113" t="n">
        <v>132</v>
      </c>
      <c r="B134" s="113" t="s">
        <v>1350</v>
      </c>
      <c r="C134" s="113" t="s">
        <v>1351</v>
      </c>
      <c r="D134" s="109"/>
      <c r="E134" s="109" t="str">
        <f>IFERROR(GEOMEAN(F134, G134), MAX(F134, G134))</f>
      </c>
      <c r="F134" s="109" t="str">
        <f>MAX(AZ134)</f>
      </c>
      <c r="G134" s="109" t="str">
        <f>MAX(AY134)</f>
      </c>
      <c r="H134" s="109"/>
      <c r="I134" s="109" t="n">
        <v>3</v>
      </c>
      <c r="J134" s="109" t="n">
        <v>4</v>
      </c>
      <c r="K134" s="109" t="n">
        <v>3</v>
      </c>
      <c r="L134" s="109" t="n">
        <v>0</v>
      </c>
      <c r="M134" s="109" t="n">
        <v>1</v>
      </c>
      <c r="N134" s="109"/>
      <c r="O134" s="109" t="n">
        <v>4.7</v>
      </c>
      <c r="P134" s="109" t="n">
        <v>3.33333333333333</v>
      </c>
      <c r="Q134" s="109" t="n">
        <v>1.9</v>
      </c>
      <c r="R134" s="109" t="n">
        <v>2.61666666666667</v>
      </c>
      <c r="S134" s="109" t="n">
        <v>3.60225140712946</v>
      </c>
      <c r="T134" s="109" t="n">
        <v>0.3</v>
      </c>
      <c r="U134" s="109" t="n">
        <v>1.8</v>
      </c>
      <c r="V134" s="109" t="n">
        <v>0.5</v>
      </c>
      <c r="W134" s="109" t="n">
        <v>-4</v>
      </c>
      <c r="X134" s="109" t="n">
        <v>2</v>
      </c>
      <c r="Y134" s="109" t="n">
        <v>-4.5</v>
      </c>
      <c r="Z134" s="109" t="s">
        <v>1379</v>
      </c>
      <c r="AA134" s="109" t="s">
        <v>1782</v>
      </c>
      <c r="AB134" s="109" t="s">
        <v>1673</v>
      </c>
      <c r="AC134" s="109" t="n">
        <v>-3.3</v>
      </c>
      <c r="AD134" s="109" t="n">
        <v>9</v>
      </c>
      <c r="AE134" s="109" t="n">
        <v>6.6</v>
      </c>
      <c r="AF134" s="109" t="n">
        <v>9.6</v>
      </c>
      <c r="AG134" s="109" t="n">
        <v>10</v>
      </c>
      <c r="AH134" s="109"/>
      <c r="AI134" s="109"/>
      <c r="AJ134" s="109"/>
      <c r="AK134" s="109"/>
      <c r="AL134" s="109"/>
      <c r="AM134" s="109"/>
      <c r="AN134" s="109"/>
      <c r="AO134" s="109"/>
      <c r="AP134" s="109"/>
      <c r="AQ134" s="109"/>
      <c r="AR134" s="109"/>
      <c r="AS134" s="109" t="n">
        <v>40</v>
      </c>
      <c r="AT134" s="109" t="n">
        <v>40</v>
      </c>
      <c r="AU134" s="109" t="n">
        <v>38.5454545454545</v>
      </c>
      <c r="AV134" s="109" t="n">
        <v>0</v>
      </c>
      <c r="AW134" s="109" t="n">
        <v>1.45454545454545</v>
      </c>
      <c r="AX134" s="109" t="n">
        <v>4.54545454545455</v>
      </c>
      <c r="AY134" s="109" t="n">
        <v>8.63636363636363</v>
      </c>
      <c r="AZ134" s="109" t="n">
        <v>4.28099173553719</v>
      </c>
      <c r="BA134" s="109" t="n">
        <v>0.05</v>
      </c>
      <c r="BB134" s="109" t="n">
        <v>2.5</v>
      </c>
      <c r="BC134" s="109"/>
      <c r="BD134" s="109"/>
      <c r="BE134" s="109"/>
      <c r="BF134" s="109"/>
      <c r="BG134" s="109"/>
      <c r="BH134" s="109"/>
    </row>
    <row r="135">
      <c r="A135" s="113" t="n">
        <v>133</v>
      </c>
      <c r="B135" s="113" t="s">
        <v>1354</v>
      </c>
      <c r="C135" s="113" t="s">
        <v>1355</v>
      </c>
      <c r="D135" s="109"/>
      <c r="E135" s="109" t="str">
        <f>IFERROR(GEOMEAN(F135, G135), MAX(F135, G135))</f>
      </c>
      <c r="F135" s="109" t="str">
        <f>MAX(AZ135)</f>
      </c>
      <c r="G135" s="109" t="str">
        <f>MAX(AY135)</f>
      </c>
      <c r="H135" s="109"/>
      <c r="I135" s="109" t="n">
        <v>5</v>
      </c>
      <c r="J135" s="109" t="n">
        <v>4</v>
      </c>
      <c r="K135" s="109" t="n">
        <v>3</v>
      </c>
      <c r="L135" s="109" t="n">
        <v>3</v>
      </c>
      <c r="M135" s="109" t="n">
        <v>0.7</v>
      </c>
      <c r="N135" s="109"/>
      <c r="O135" s="109" t="n">
        <v>3.5</v>
      </c>
      <c r="P135" s="109" t="n">
        <v>4</v>
      </c>
      <c r="Q135" s="109" t="n">
        <v>2.4</v>
      </c>
      <c r="R135" s="109" t="n">
        <v>3.2</v>
      </c>
      <c r="S135" s="109" t="n">
        <v>6.22889305816135</v>
      </c>
      <c r="T135" s="109" t="n">
        <v>5.2</v>
      </c>
      <c r="U135" s="109" t="n">
        <v>5.5</v>
      </c>
      <c r="V135" s="109" t="n">
        <v>1.9</v>
      </c>
      <c r="W135" s="109" t="n">
        <v>-2.6</v>
      </c>
      <c r="X135" s="109" t="n">
        <v>-0.2</v>
      </c>
      <c r="Y135" s="109" t="n">
        <v>-4.5</v>
      </c>
      <c r="Z135" s="109" t="s">
        <v>1680</v>
      </c>
      <c r="AA135" s="109" t="s">
        <v>1676</v>
      </c>
      <c r="AB135" s="109" t="s">
        <v>672</v>
      </c>
      <c r="AC135" s="109" t="n">
        <v>-4.8</v>
      </c>
      <c r="AD135" s="109" t="n">
        <v>9</v>
      </c>
      <c r="AE135" s="109" t="n">
        <v>9.6</v>
      </c>
      <c r="AF135" s="109" t="n">
        <v>9</v>
      </c>
      <c r="AG135" s="109" t="n">
        <v>7.958</v>
      </c>
      <c r="AH135" s="109" t="n">
        <v>0.5</v>
      </c>
      <c r="AI135" s="109" t="n">
        <v>1</v>
      </c>
      <c r="AJ135" s="109" t="n">
        <v>0</v>
      </c>
      <c r="AK135" s="109" t="n">
        <v>1</v>
      </c>
      <c r="AL135" s="109" t="n">
        <v>0</v>
      </c>
      <c r="AM135" s="109" t="n">
        <v>0</v>
      </c>
      <c r="AN135" s="109" t="n">
        <v>0</v>
      </c>
      <c r="AO135" s="109" t="n">
        <v>0</v>
      </c>
      <c r="AP135" s="109" t="n">
        <v>1</v>
      </c>
      <c r="AQ135" s="109" t="n">
        <v>2.5</v>
      </c>
      <c r="AR135" s="109" t="n">
        <v>10</v>
      </c>
      <c r="AS135" s="109" t="n">
        <v>63</v>
      </c>
      <c r="AT135" s="109" t="n">
        <v>64</v>
      </c>
      <c r="AU135" s="109" t="n">
        <v>64.8181818181818</v>
      </c>
      <c r="AV135" s="109" t="n">
        <v>-1</v>
      </c>
      <c r="AW135" s="109" t="n">
        <v>-1.81818181818181</v>
      </c>
      <c r="AX135" s="109" t="n">
        <v>8.72727272727273</v>
      </c>
      <c r="AY135" s="109" t="n">
        <v>0.454545454545467</v>
      </c>
      <c r="AZ135" s="109" t="n">
        <v>9.05785123966942</v>
      </c>
      <c r="BA135" s="109" t="n">
        <v>0.148</v>
      </c>
      <c r="BB135" s="109" t="n">
        <v>7.4</v>
      </c>
      <c r="BC135" s="109"/>
      <c r="BD135" s="109"/>
      <c r="BE135" s="109"/>
      <c r="BF135" s="109"/>
      <c r="BG135" s="109"/>
      <c r="BH135" s="109"/>
    </row>
    <row r="136">
      <c r="A136" s="113" t="n">
        <v>134</v>
      </c>
      <c r="B136" s="113" t="s">
        <v>1361</v>
      </c>
      <c r="C136" s="113" t="s">
        <v>1362</v>
      </c>
      <c r="D136" s="109"/>
      <c r="E136" s="109" t="str">
        <f>IFERROR(GEOMEAN(F136, G136), MAX(F136, G136))</f>
      </c>
      <c r="F136" s="109" t="str">
        <f>MAX(AZ136)</f>
      </c>
      <c r="G136" s="109" t="str">
        <f>MAX(AY136)</f>
      </c>
      <c r="H136" s="109"/>
      <c r="I136" s="109"/>
      <c r="J136" s="109"/>
      <c r="K136" s="109" t="n">
        <v>4</v>
      </c>
      <c r="L136" s="109" t="n">
        <v>0</v>
      </c>
      <c r="M136" s="109" t="n">
        <v>0.2</v>
      </c>
      <c r="N136" s="109"/>
      <c r="O136" s="109" t="n">
        <v>3.1</v>
      </c>
      <c r="P136" s="109" t="n">
        <v>4</v>
      </c>
      <c r="Q136" s="109" t="n">
        <v>1.1</v>
      </c>
      <c r="R136" s="109" t="n">
        <v>2.55</v>
      </c>
      <c r="S136" s="109" t="n">
        <v>3.30206378986867</v>
      </c>
      <c r="T136" s="109" t="n">
        <v>5.6</v>
      </c>
      <c r="U136" s="109" t="n">
        <v>3.7</v>
      </c>
      <c r="V136" s="109" t="n">
        <v>3</v>
      </c>
      <c r="W136" s="109" t="n">
        <v>-2</v>
      </c>
      <c r="X136" s="109" t="n">
        <v>4.2</v>
      </c>
      <c r="Y136" s="109" t="n">
        <v>-5</v>
      </c>
      <c r="Z136" s="109" t="s">
        <v>1673</v>
      </c>
      <c r="AA136" s="109" t="s">
        <v>1754</v>
      </c>
      <c r="AB136" s="109" t="s">
        <v>1716</v>
      </c>
      <c r="AC136" s="109" t="n">
        <v>-5</v>
      </c>
      <c r="AD136" s="109" t="n">
        <v>10</v>
      </c>
      <c r="AE136" s="109" t="n">
        <v>10</v>
      </c>
      <c r="AF136" s="109" t="n">
        <v>8.73333333333333</v>
      </c>
      <c r="AG136" s="109" t="n">
        <v>9.33</v>
      </c>
      <c r="AH136" s="109"/>
      <c r="AI136" s="109"/>
      <c r="AJ136" s="109"/>
      <c r="AK136" s="109"/>
      <c r="AL136" s="109"/>
      <c r="AM136" s="109"/>
      <c r="AN136" s="109"/>
      <c r="AO136" s="109"/>
      <c r="AP136" s="109"/>
      <c r="AQ136" s="109"/>
      <c r="AR136" s="109"/>
      <c r="AS136" s="109" t="n">
        <v>35</v>
      </c>
      <c r="AT136" s="109" t="n">
        <v>35</v>
      </c>
      <c r="AU136" s="109" t="n">
        <v>37.9090909090909</v>
      </c>
      <c r="AV136" s="109" t="n">
        <v>0</v>
      </c>
      <c r="AW136" s="109" t="n">
        <v>-2.90909090909091</v>
      </c>
      <c r="AX136" s="109" t="n">
        <v>3.63636363636364</v>
      </c>
      <c r="AY136" s="109" t="n">
        <v>0</v>
      </c>
      <c r="AZ136" s="109" t="n">
        <v>4.16528925619835</v>
      </c>
      <c r="BA136" s="109" t="n">
        <v>0.278</v>
      </c>
      <c r="BB136" s="109" t="n">
        <v>10</v>
      </c>
      <c r="BC136" s="109"/>
      <c r="BD136" s="109"/>
      <c r="BE136" s="109"/>
      <c r="BF136" s="109"/>
      <c r="BG136" s="109"/>
      <c r="BH136" s="109"/>
    </row>
    <row r="137">
      <c r="A137" s="113" t="n">
        <v>135</v>
      </c>
      <c r="B137" s="113" t="s">
        <v>1365</v>
      </c>
      <c r="C137" s="113" t="s">
        <v>1366</v>
      </c>
      <c r="D137" s="109"/>
      <c r="E137" s="109" t="str">
        <f>IFERROR(GEOMEAN(F137, G137), MAX(F137, G137))</f>
      </c>
      <c r="F137" s="109" t="str">
        <f>MAX(AZ137)</f>
      </c>
      <c r="G137" s="109" t="str">
        <f>MAX(AY137)</f>
      </c>
      <c r="H137" s="109"/>
      <c r="I137" s="109" t="n">
        <v>4</v>
      </c>
      <c r="J137" s="109" t="n">
        <v>4</v>
      </c>
      <c r="K137" s="109" t="n">
        <v>3</v>
      </c>
      <c r="L137" s="109" t="n">
        <v>0</v>
      </c>
      <c r="M137" s="109" t="n">
        <v>2</v>
      </c>
      <c r="N137" s="109" t="n">
        <v>0</v>
      </c>
      <c r="O137" s="109" t="n">
        <v>3.9</v>
      </c>
      <c r="P137" s="109" t="n">
        <v>3.66666666666667</v>
      </c>
      <c r="Q137" s="109" t="n">
        <v>1.475</v>
      </c>
      <c r="R137" s="109" t="n">
        <v>2.57083333333333</v>
      </c>
      <c r="S137" s="109" t="n">
        <v>3.39587242026266</v>
      </c>
      <c r="T137" s="109" t="n">
        <v>2.5</v>
      </c>
      <c r="U137" s="109" t="n">
        <v>4</v>
      </c>
      <c r="V137" s="109" t="n">
        <v>2.2</v>
      </c>
      <c r="W137" s="109" t="n">
        <v>-12</v>
      </c>
      <c r="X137" s="109" t="n">
        <v>7</v>
      </c>
      <c r="Y137" s="109" t="n">
        <v>-14.2</v>
      </c>
      <c r="Z137" s="109" t="s">
        <v>641</v>
      </c>
      <c r="AA137" s="109" t="s">
        <v>1718</v>
      </c>
      <c r="AB137" s="109" t="s">
        <v>1734</v>
      </c>
      <c r="AC137" s="109" t="n">
        <v>-6.7</v>
      </c>
      <c r="AD137" s="109" t="n">
        <v>10</v>
      </c>
      <c r="AE137" s="109" t="n">
        <v>10</v>
      </c>
      <c r="AF137" s="109" t="n">
        <v>10</v>
      </c>
      <c r="AG137" s="109" t="n">
        <v>10</v>
      </c>
      <c r="AH137" s="109" t="n">
        <v>0</v>
      </c>
      <c r="AI137" s="109" t="n">
        <v>0.5</v>
      </c>
      <c r="AJ137" s="109" t="n">
        <v>0</v>
      </c>
      <c r="AK137" s="109" t="n">
        <v>0</v>
      </c>
      <c r="AL137" s="109" t="n">
        <v>0</v>
      </c>
      <c r="AM137" s="109" t="n">
        <v>0</v>
      </c>
      <c r="AN137" s="109" t="n">
        <v>1</v>
      </c>
      <c r="AO137" s="109" t="n">
        <v>0</v>
      </c>
      <c r="AP137" s="109" t="n">
        <v>0</v>
      </c>
      <c r="AQ137" s="109" t="n">
        <v>0.5</v>
      </c>
      <c r="AR137" s="109" t="n">
        <v>2.38095238095238</v>
      </c>
      <c r="AS137" s="109" t="n">
        <v>37</v>
      </c>
      <c r="AT137" s="109" t="n">
        <v>40</v>
      </c>
      <c r="AU137" s="109" t="n">
        <v>38.6363636363636</v>
      </c>
      <c r="AV137" s="109" t="n">
        <v>-3</v>
      </c>
      <c r="AW137" s="109" t="n">
        <v>-1.63636363636363</v>
      </c>
      <c r="AX137" s="109" t="n">
        <v>4</v>
      </c>
      <c r="AY137" s="109" t="n">
        <v>0.909090909090917</v>
      </c>
      <c r="AZ137" s="109" t="n">
        <v>4.29752066115702</v>
      </c>
      <c r="BA137" s="109" t="n">
        <v>0.112</v>
      </c>
      <c r="BB137" s="109" t="n">
        <v>5.6</v>
      </c>
      <c r="BC137" s="109"/>
      <c r="BD137" s="109"/>
      <c r="BE137" s="109"/>
      <c r="BF137" s="109"/>
      <c r="BG137" s="109"/>
      <c r="BH137" s="109"/>
    </row>
    <row r="138">
      <c r="A138" s="113" t="n">
        <v>136</v>
      </c>
      <c r="B138" s="113" t="s">
        <v>1369</v>
      </c>
      <c r="C138" s="113" t="s">
        <v>1370</v>
      </c>
      <c r="D138" s="109"/>
      <c r="E138" s="109" t="str">
        <f>IFERROR(GEOMEAN(F138, G138), MAX(F138, G138))</f>
      </c>
      <c r="F138" s="109" t="str">
        <f>MAX(AZ138)</f>
      </c>
      <c r="G138" s="109" t="str">
        <f>MAX(AY138)</f>
      </c>
      <c r="H138" s="109"/>
      <c r="I138" s="109" t="n">
        <v>4</v>
      </c>
      <c r="J138" s="109" t="n">
        <v>4</v>
      </c>
      <c r="K138" s="109" t="n">
        <v>5</v>
      </c>
      <c r="L138" s="109" t="n">
        <v>4</v>
      </c>
      <c r="M138" s="109" t="n">
        <v>1.3</v>
      </c>
      <c r="N138" s="109" t="n">
        <v>0</v>
      </c>
      <c r="O138" s="109" t="n">
        <v>1.4</v>
      </c>
      <c r="P138" s="109" t="n">
        <v>4.33333333333333</v>
      </c>
      <c r="Q138" s="109" t="n">
        <v>1.675</v>
      </c>
      <c r="R138" s="109" t="n">
        <v>3.00416666666667</v>
      </c>
      <c r="S138" s="109" t="n">
        <v>5.34709193245779</v>
      </c>
      <c r="T138" s="109" t="n">
        <v>6.9</v>
      </c>
      <c r="U138" s="109" t="n">
        <v>6.3</v>
      </c>
      <c r="V138" s="109" t="n">
        <v>6</v>
      </c>
      <c r="W138" s="109" t="n">
        <v>-1.9</v>
      </c>
      <c r="X138" s="109" t="n">
        <v>6.2</v>
      </c>
      <c r="Y138" s="109" t="n">
        <v>-7.9</v>
      </c>
      <c r="Z138" s="109" t="s">
        <v>1743</v>
      </c>
      <c r="AA138" s="109" t="s">
        <v>1733</v>
      </c>
      <c r="AB138" s="109" t="s">
        <v>1684</v>
      </c>
      <c r="AC138" s="109" t="n">
        <v>-5.3</v>
      </c>
      <c r="AD138" s="109" t="n">
        <v>10</v>
      </c>
      <c r="AE138" s="109" t="n">
        <v>10</v>
      </c>
      <c r="AF138" s="109" t="n">
        <v>8.73333333333333</v>
      </c>
      <c r="AG138" s="109" t="n">
        <v>8.84133333333333</v>
      </c>
      <c r="AH138" s="109" t="n">
        <v>0</v>
      </c>
      <c r="AI138" s="109" t="n">
        <v>1</v>
      </c>
      <c r="AJ138" s="109" t="n">
        <v>0</v>
      </c>
      <c r="AK138" s="109" t="n">
        <v>0.5</v>
      </c>
      <c r="AL138" s="109" t="n">
        <v>0</v>
      </c>
      <c r="AM138" s="109" t="n">
        <v>0.5</v>
      </c>
      <c r="AN138" s="109" t="n">
        <v>0</v>
      </c>
      <c r="AO138" s="109" t="n">
        <v>0</v>
      </c>
      <c r="AP138" s="109" t="n">
        <v>0</v>
      </c>
      <c r="AQ138" s="109" t="n">
        <v>2</v>
      </c>
      <c r="AR138" s="109" t="n">
        <v>9.52380952380952</v>
      </c>
      <c r="AS138" s="109" t="n">
        <v>50</v>
      </c>
      <c r="AT138" s="109" t="n">
        <v>52</v>
      </c>
      <c r="AU138" s="109" t="n">
        <v>50.8181818181818</v>
      </c>
      <c r="AV138" s="109" t="n">
        <v>-2</v>
      </c>
      <c r="AW138" s="109" t="n">
        <v>-0.81818181818182</v>
      </c>
      <c r="AX138" s="109" t="n">
        <v>6.36363636363636</v>
      </c>
      <c r="AY138" s="109" t="n">
        <v>2.95454545454545</v>
      </c>
      <c r="AZ138" s="109" t="n">
        <v>6.51239669421488</v>
      </c>
      <c r="BA138" s="109" t="n">
        <v>0.06</v>
      </c>
      <c r="BB138" s="109" t="n">
        <v>3</v>
      </c>
      <c r="BC138" s="109"/>
      <c r="BD138" s="109"/>
      <c r="BE138" s="109"/>
      <c r="BF138" s="109"/>
      <c r="BG138" s="109"/>
      <c r="BH138" s="109"/>
    </row>
    <row r="139">
      <c r="A139" s="113" t="n">
        <v>137</v>
      </c>
      <c r="B139" s="113" t="s">
        <v>1374</v>
      </c>
      <c r="C139" s="113" t="s">
        <v>1375</v>
      </c>
      <c r="D139" s="109"/>
      <c r="E139" s="109" t="str">
        <f>IFERROR(GEOMEAN(F139, G139), MAX(F139, G139))</f>
      </c>
      <c r="F139" s="109" t="str">
        <f>MAX(AZ139)</f>
      </c>
      <c r="G139" s="109" t="str">
        <f>MAX(AY139)</f>
      </c>
      <c r="H139" s="109"/>
      <c r="I139" s="109" t="n">
        <v>5</v>
      </c>
      <c r="J139" s="109" t="n">
        <v>5</v>
      </c>
      <c r="K139" s="109"/>
      <c r="L139" s="109" t="n">
        <v>0</v>
      </c>
      <c r="M139" s="109"/>
      <c r="N139" s="109" t="n">
        <v>4</v>
      </c>
      <c r="O139" s="109" t="n">
        <v>3.9</v>
      </c>
      <c r="P139" s="109" t="n">
        <v>5</v>
      </c>
      <c r="Q139" s="109" t="n">
        <v>2.63333333333333</v>
      </c>
      <c r="R139" s="109" t="n">
        <v>3.81666666666667</v>
      </c>
      <c r="S139" s="109" t="n">
        <v>9.00562851782364</v>
      </c>
      <c r="T139" s="109"/>
      <c r="U139" s="109"/>
      <c r="V139" s="109"/>
      <c r="W139" s="109"/>
      <c r="X139" s="109"/>
      <c r="Y139" s="109"/>
      <c r="Z139" s="109" t="s">
        <v>1379</v>
      </c>
      <c r="AA139" s="109" t="s">
        <v>1786</v>
      </c>
      <c r="AB139" s="109" t="s">
        <v>1787</v>
      </c>
      <c r="AC139" s="109" t="n">
        <v>-12.4</v>
      </c>
      <c r="AD139" s="109"/>
      <c r="AE139" s="109" t="n">
        <v>10</v>
      </c>
      <c r="AF139" s="109"/>
      <c r="AG139" s="109" t="n">
        <v>10</v>
      </c>
      <c r="AH139" s="109"/>
      <c r="AI139" s="109"/>
      <c r="AJ139" s="109"/>
      <c r="AK139" s="109"/>
      <c r="AL139" s="109"/>
      <c r="AM139" s="109"/>
      <c r="AN139" s="109"/>
      <c r="AO139" s="109"/>
      <c r="AP139" s="109"/>
      <c r="AQ139" s="109"/>
      <c r="AR139" s="109"/>
      <c r="AS139" s="109"/>
      <c r="AT139" s="109"/>
      <c r="AU139" s="109"/>
      <c r="AV139" s="109"/>
      <c r="AW139" s="109"/>
      <c r="AX139" s="109"/>
      <c r="AY139" s="109"/>
      <c r="AZ139" s="109"/>
      <c r="BA139" s="109"/>
      <c r="BB139" s="109"/>
      <c r="BC139" s="109"/>
      <c r="BD139" s="109"/>
      <c r="BE139" s="109"/>
      <c r="BF139" s="109"/>
      <c r="BG139" s="109"/>
      <c r="BH139" s="109"/>
    </row>
    <row r="140">
      <c r="A140" s="113" t="n">
        <v>138</v>
      </c>
      <c r="B140" s="113" t="s">
        <v>1377</v>
      </c>
      <c r="C140" s="113" t="s">
        <v>1378</v>
      </c>
      <c r="D140" s="109"/>
      <c r="E140" s="109" t="str">
        <f>IFERROR(GEOMEAN(F140, G140), MAX(F140, G140))</f>
      </c>
      <c r="F140" s="109" t="str">
        <f>MAX(AZ140)</f>
      </c>
      <c r="G140" s="109" t="str">
        <f>MAX(AY140)</f>
      </c>
      <c r="H140" s="109"/>
      <c r="I140" s="109"/>
      <c r="J140" s="109"/>
      <c r="K140" s="109" t="n">
        <v>0</v>
      </c>
      <c r="L140" s="109" t="n">
        <v>0</v>
      </c>
      <c r="M140" s="109" t="n">
        <v>0.8</v>
      </c>
      <c r="N140" s="109" t="n">
        <v>4</v>
      </c>
      <c r="O140" s="109"/>
      <c r="P140" s="109" t="n">
        <v>0</v>
      </c>
      <c r="Q140" s="109" t="n">
        <v>1.6</v>
      </c>
      <c r="R140" s="109" t="n">
        <v>0.8</v>
      </c>
      <c r="S140" s="109" t="n">
        <v>0</v>
      </c>
      <c r="T140" s="109" t="n">
        <v>3.5</v>
      </c>
      <c r="U140" s="109" t="n">
        <v>-0.8</v>
      </c>
      <c r="V140" s="109" t="n">
        <v>6</v>
      </c>
      <c r="W140" s="109" t="n">
        <v>-1.3</v>
      </c>
      <c r="X140" s="109" t="n">
        <v>3.4</v>
      </c>
      <c r="Y140" s="109" t="n">
        <v>-7.3</v>
      </c>
      <c r="Z140" s="109" t="s">
        <v>1759</v>
      </c>
      <c r="AA140" s="109" t="s">
        <v>1739</v>
      </c>
      <c r="AB140" s="109" t="s">
        <v>939</v>
      </c>
      <c r="AC140" s="109" t="n">
        <v>-6</v>
      </c>
      <c r="AD140" s="109" t="n">
        <v>10</v>
      </c>
      <c r="AE140" s="109" t="n">
        <v>10</v>
      </c>
      <c r="AF140" s="109" t="n">
        <v>5.86666666666667</v>
      </c>
      <c r="AG140" s="109" t="n">
        <v>7.626</v>
      </c>
      <c r="AH140" s="109"/>
      <c r="AI140" s="109"/>
      <c r="AJ140" s="109"/>
      <c r="AK140" s="109"/>
      <c r="AL140" s="109"/>
      <c r="AM140" s="109"/>
      <c r="AN140" s="109"/>
      <c r="AO140" s="109"/>
      <c r="AP140" s="109"/>
      <c r="AQ140" s="109"/>
      <c r="AR140" s="109"/>
      <c r="AS140" s="109" t="n">
        <v>58</v>
      </c>
      <c r="AT140" s="109" t="n">
        <v>57</v>
      </c>
      <c r="AU140" s="109" t="n">
        <v>57.0909090909091</v>
      </c>
      <c r="AV140" s="109" t="n">
        <v>1</v>
      </c>
      <c r="AW140" s="109" t="n">
        <v>0.909090909090907</v>
      </c>
      <c r="AX140" s="109" t="n">
        <v>7.81818181818182</v>
      </c>
      <c r="AY140" s="109" t="n">
        <v>7.27272727272727</v>
      </c>
      <c r="AZ140" s="109" t="n">
        <v>7.65289256198347</v>
      </c>
      <c r="BA140" s="109"/>
      <c r="BB140" s="109"/>
      <c r="BC140" s="109"/>
      <c r="BD140" s="109"/>
      <c r="BE140" s="109"/>
      <c r="BF140" s="109"/>
      <c r="BG140" s="109"/>
      <c r="BH140" s="109"/>
    </row>
    <row r="141">
      <c r="A141" s="113" t="n">
        <v>139</v>
      </c>
      <c r="B141" s="113" t="s">
        <v>1381</v>
      </c>
      <c r="C141" s="113" t="s">
        <v>1382</v>
      </c>
      <c r="D141" s="109"/>
      <c r="E141" s="109" t="str">
        <f>IFERROR(GEOMEAN(F141, G141), MAX(F141, G141))</f>
      </c>
      <c r="F141" s="109" t="str">
        <f>MAX(AZ141)</f>
      </c>
      <c r="G141" s="109" t="str">
        <f>MAX(AY141)</f>
      </c>
      <c r="H141" s="109"/>
      <c r="I141" s="109" t="n">
        <v>3</v>
      </c>
      <c r="J141" s="109" t="n">
        <v>3</v>
      </c>
      <c r="K141" s="109" t="n">
        <v>0</v>
      </c>
      <c r="L141" s="109" t="n">
        <v>0</v>
      </c>
      <c r="M141" s="109" t="n">
        <v>0.8</v>
      </c>
      <c r="N141" s="109"/>
      <c r="O141" s="109" t="n">
        <v>3.9</v>
      </c>
      <c r="P141" s="109" t="n">
        <v>2</v>
      </c>
      <c r="Q141" s="109" t="n">
        <v>1.56666666666667</v>
      </c>
      <c r="R141" s="109" t="n">
        <v>1.78333333333333</v>
      </c>
      <c r="S141" s="109" t="n">
        <v>0</v>
      </c>
      <c r="T141" s="109" t="n">
        <v>4.9</v>
      </c>
      <c r="U141" s="109" t="n">
        <v>5.3</v>
      </c>
      <c r="V141" s="109" t="n">
        <v>4.1</v>
      </c>
      <c r="W141" s="109" t="n">
        <v>-4.2</v>
      </c>
      <c r="X141" s="109" t="n">
        <v>2.8</v>
      </c>
      <c r="Y141" s="109" t="n">
        <v>-8.3</v>
      </c>
      <c r="Z141" s="109" t="s">
        <v>1722</v>
      </c>
      <c r="AA141" s="109" t="s">
        <v>1788</v>
      </c>
      <c r="AB141" s="109" t="s">
        <v>1693</v>
      </c>
      <c r="AC141" s="109" t="n">
        <v>-8.7</v>
      </c>
      <c r="AD141" s="109" t="n">
        <v>10</v>
      </c>
      <c r="AE141" s="109" t="n">
        <v>10</v>
      </c>
      <c r="AF141" s="109" t="n">
        <v>5.6</v>
      </c>
      <c r="AG141" s="109" t="n">
        <v>5.70666666666667</v>
      </c>
      <c r="AH141" s="109" t="n">
        <v>0</v>
      </c>
      <c r="AI141" s="109" t="n">
        <v>0</v>
      </c>
      <c r="AJ141" s="109" t="n">
        <v>0</v>
      </c>
      <c r="AK141" s="109" t="n">
        <v>0</v>
      </c>
      <c r="AL141" s="109" t="n">
        <v>0</v>
      </c>
      <c r="AM141" s="109" t="n">
        <v>0</v>
      </c>
      <c r="AN141" s="109" t="n">
        <v>0</v>
      </c>
      <c r="AO141" s="109" t="n">
        <v>0</v>
      </c>
      <c r="AP141" s="109" t="n">
        <v>0</v>
      </c>
      <c r="AQ141" s="109" t="n">
        <v>0</v>
      </c>
      <c r="AR141" s="109" t="n">
        <v>0</v>
      </c>
      <c r="AS141" s="109" t="n">
        <v>31</v>
      </c>
      <c r="AT141" s="109" t="n">
        <v>34</v>
      </c>
      <c r="AU141" s="109" t="n">
        <v>33.1818181818182</v>
      </c>
      <c r="AV141" s="109" t="n">
        <v>-3</v>
      </c>
      <c r="AW141" s="109" t="n">
        <v>-2.18181818181818</v>
      </c>
      <c r="AX141" s="109" t="n">
        <v>2.90909090909091</v>
      </c>
      <c r="AY141" s="109" t="n">
        <v>0</v>
      </c>
      <c r="AZ141" s="109" t="n">
        <v>3.30578512396694</v>
      </c>
      <c r="BA141" s="109" t="n">
        <v>0.105</v>
      </c>
      <c r="BB141" s="109" t="n">
        <v>5.25</v>
      </c>
      <c r="BC141" s="109"/>
      <c r="BD141" s="109"/>
      <c r="BE141" s="109"/>
      <c r="BF141" s="109"/>
      <c r="BG141" s="109"/>
      <c r="BH141" s="109"/>
    </row>
    <row r="142">
      <c r="A142" s="113" t="n">
        <v>140</v>
      </c>
      <c r="B142" s="113" t="s">
        <v>1385</v>
      </c>
      <c r="C142" s="113" t="s">
        <v>1386</v>
      </c>
      <c r="D142" s="109"/>
      <c r="E142" s="109" t="str">
        <f>IFERROR(GEOMEAN(F142, G142), MAX(F142, G142))</f>
      </c>
      <c r="F142" s="109" t="str">
        <f>MAX(AZ142)</f>
      </c>
      <c r="G142" s="109" t="str">
        <f>MAX(AY142)</f>
      </c>
      <c r="H142" s="109"/>
      <c r="I142" s="109"/>
      <c r="J142" s="109"/>
      <c r="K142" s="109"/>
      <c r="L142" s="109"/>
      <c r="M142" s="109"/>
      <c r="N142" s="109"/>
      <c r="O142" s="109"/>
      <c r="P142" s="109"/>
      <c r="Q142" s="109"/>
      <c r="R142" s="109"/>
      <c r="S142" s="109"/>
      <c r="T142" s="109"/>
      <c r="U142" s="109"/>
      <c r="V142" s="109"/>
      <c r="W142" s="109"/>
      <c r="X142" s="109"/>
      <c r="Y142" s="109"/>
      <c r="Z142" s="109"/>
      <c r="AA142" s="109"/>
      <c r="AB142" s="109"/>
      <c r="AC142" s="109"/>
      <c r="AD142" s="109"/>
      <c r="AE142" s="109"/>
      <c r="AF142" s="109"/>
      <c r="AG142" s="109"/>
      <c r="AH142" s="109"/>
      <c r="AI142" s="109"/>
      <c r="AJ142" s="109"/>
      <c r="AK142" s="109"/>
      <c r="AL142" s="109"/>
      <c r="AM142" s="109"/>
      <c r="AN142" s="109"/>
      <c r="AO142" s="109"/>
      <c r="AP142" s="109"/>
      <c r="AQ142" s="109"/>
      <c r="AR142" s="109"/>
      <c r="AS142" s="109" t="n">
        <v>78</v>
      </c>
      <c r="AT142" s="109" t="n">
        <v>77</v>
      </c>
      <c r="AU142" s="109" t="n">
        <v>78.1818181818182</v>
      </c>
      <c r="AV142" s="109" t="n">
        <v>1</v>
      </c>
      <c r="AW142" s="109" t="n">
        <v>-0.181818181818187</v>
      </c>
      <c r="AX142" s="109" t="n">
        <v>10</v>
      </c>
      <c r="AY142" s="109" t="n">
        <v>4.54545454545453</v>
      </c>
      <c r="AZ142" s="109" t="n">
        <v>10</v>
      </c>
      <c r="BA142" s="109"/>
      <c r="BB142" s="109"/>
      <c r="BC142" s="109"/>
      <c r="BD142" s="109"/>
      <c r="BE142" s="109"/>
      <c r="BF142" s="109"/>
      <c r="BG142" s="109"/>
      <c r="BH142" s="109"/>
    </row>
    <row r="143">
      <c r="A143" s="113" t="n">
        <v>141</v>
      </c>
      <c r="B143" s="113" t="s">
        <v>1387</v>
      </c>
      <c r="C143" s="113" t="s">
        <v>1388</v>
      </c>
      <c r="D143" s="109"/>
      <c r="E143" s="109" t="str">
        <f>IFERROR(GEOMEAN(F143, G143), MAX(F143, G143))</f>
      </c>
      <c r="F143" s="109" t="str">
        <f>MAX(AZ143)</f>
      </c>
      <c r="G143" s="109" t="str">
        <f>MAX(AY143)</f>
      </c>
      <c r="H143" s="109"/>
      <c r="I143" s="109" t="n">
        <v>4</v>
      </c>
      <c r="J143" s="109" t="n">
        <v>4</v>
      </c>
      <c r="K143" s="109" t="n">
        <v>4</v>
      </c>
      <c r="L143" s="109" t="n">
        <v>0</v>
      </c>
      <c r="M143" s="109" t="n">
        <v>0.4</v>
      </c>
      <c r="N143" s="109"/>
      <c r="O143" s="109" t="n">
        <v>4.2</v>
      </c>
      <c r="P143" s="109" t="n">
        <v>4</v>
      </c>
      <c r="Q143" s="109" t="n">
        <v>1.53333333333333</v>
      </c>
      <c r="R143" s="109" t="n">
        <v>2.76666666666667</v>
      </c>
      <c r="S143" s="109" t="n">
        <v>4.27767354596623</v>
      </c>
      <c r="T143" s="109"/>
      <c r="U143" s="109"/>
      <c r="V143" s="109"/>
      <c r="W143" s="109"/>
      <c r="X143" s="109"/>
      <c r="Y143" s="109"/>
      <c r="Z143" s="109" t="s">
        <v>641</v>
      </c>
      <c r="AA143" s="109" t="s">
        <v>1744</v>
      </c>
      <c r="AB143" s="109" t="s">
        <v>1759</v>
      </c>
      <c r="AC143" s="109" t="n">
        <v>-10.2</v>
      </c>
      <c r="AD143" s="109"/>
      <c r="AE143" s="109" t="n">
        <v>10</v>
      </c>
      <c r="AF143" s="109"/>
      <c r="AG143" s="109" t="n">
        <v>10</v>
      </c>
      <c r="AH143" s="109"/>
      <c r="AI143" s="109"/>
      <c r="AJ143" s="109"/>
      <c r="AK143" s="109"/>
      <c r="AL143" s="109"/>
      <c r="AM143" s="109"/>
      <c r="AN143" s="109"/>
      <c r="AO143" s="109"/>
      <c r="AP143" s="109"/>
      <c r="AQ143" s="109"/>
      <c r="AR143" s="109"/>
      <c r="AS143" s="109" t="n">
        <v>30</v>
      </c>
      <c r="AT143" s="109" t="n">
        <v>30</v>
      </c>
      <c r="AU143" s="109" t="n">
        <v>28.9090909090909</v>
      </c>
      <c r="AV143" s="109" t="n">
        <v>0</v>
      </c>
      <c r="AW143" s="109" t="n">
        <v>1.09090909090909</v>
      </c>
      <c r="AX143" s="109" t="n">
        <v>2.72727272727273</v>
      </c>
      <c r="AY143" s="109" t="n">
        <v>7.72727272727272</v>
      </c>
      <c r="AZ143" s="109" t="n">
        <v>2.52892561983471</v>
      </c>
      <c r="BA143" s="109"/>
      <c r="BB143" s="109"/>
      <c r="BC143" s="109"/>
      <c r="BD143" s="109"/>
      <c r="BE143" s="109"/>
      <c r="BF143" s="109"/>
      <c r="BG143" s="109"/>
      <c r="BH143" s="109"/>
    </row>
    <row r="144">
      <c r="A144" s="113" t="n">
        <v>142</v>
      </c>
      <c r="B144" s="113" t="s">
        <v>1390</v>
      </c>
      <c r="C144" s="113" t="s">
        <v>1391</v>
      </c>
      <c r="D144" s="109"/>
      <c r="E144" s="109" t="str">
        <f>IFERROR(GEOMEAN(F144, G144), MAX(F144, G144))</f>
      </c>
      <c r="F144" s="109" t="str">
        <f>MAX(AZ144)</f>
      </c>
      <c r="G144" s="109" t="str">
        <f>MAX(AY144)</f>
      </c>
      <c r="H144" s="109"/>
      <c r="I144" s="109" t="n">
        <v>4</v>
      </c>
      <c r="J144" s="109" t="n">
        <v>3</v>
      </c>
      <c r="K144" s="109" t="n">
        <v>0</v>
      </c>
      <c r="L144" s="109" t="n">
        <v>0</v>
      </c>
      <c r="M144" s="109" t="n">
        <v>1</v>
      </c>
      <c r="N144" s="109" t="n">
        <v>0</v>
      </c>
      <c r="O144" s="109" t="n">
        <v>3.5</v>
      </c>
      <c r="P144" s="109" t="n">
        <v>2.33333333333333</v>
      </c>
      <c r="Q144" s="109" t="n">
        <v>1.125</v>
      </c>
      <c r="R144" s="109" t="n">
        <v>1.72916666666667</v>
      </c>
      <c r="S144" s="109" t="n">
        <v>0</v>
      </c>
      <c r="T144" s="109" t="n">
        <v>5</v>
      </c>
      <c r="U144" s="109" t="n">
        <v>3.4</v>
      </c>
      <c r="V144" s="109" t="n">
        <v>0</v>
      </c>
      <c r="W144" s="109" t="n">
        <v>-2.8</v>
      </c>
      <c r="X144" s="109" t="n">
        <v>4.2</v>
      </c>
      <c r="Y144" s="109" t="n">
        <v>-2.8</v>
      </c>
      <c r="Z144" s="109" t="s">
        <v>834</v>
      </c>
      <c r="AA144" s="109" t="s">
        <v>1739</v>
      </c>
      <c r="AB144" s="109" t="s">
        <v>1716</v>
      </c>
      <c r="AC144" s="109" t="n">
        <v>-1.2</v>
      </c>
      <c r="AD144" s="109" t="n">
        <v>5.6</v>
      </c>
      <c r="AE144" s="109" t="n">
        <v>2.4</v>
      </c>
      <c r="AF144" s="109" t="n">
        <v>4.06666666666667</v>
      </c>
      <c r="AG144" s="109" t="n">
        <v>6</v>
      </c>
      <c r="AH144" s="109"/>
      <c r="AI144" s="109"/>
      <c r="AJ144" s="109"/>
      <c r="AK144" s="109"/>
      <c r="AL144" s="109"/>
      <c r="AM144" s="109"/>
      <c r="AN144" s="109"/>
      <c r="AO144" s="109"/>
      <c r="AP144" s="109"/>
      <c r="AQ144" s="109"/>
      <c r="AR144" s="109"/>
      <c r="AS144" s="109" t="n">
        <v>47</v>
      </c>
      <c r="AT144" s="109" t="n">
        <v>47</v>
      </c>
      <c r="AU144" s="109" t="n">
        <v>46.3636363636364</v>
      </c>
      <c r="AV144" s="109" t="n">
        <v>0</v>
      </c>
      <c r="AW144" s="109" t="n">
        <v>0.636363636363633</v>
      </c>
      <c r="AX144" s="109" t="n">
        <v>5.81818181818182</v>
      </c>
      <c r="AY144" s="109" t="n">
        <v>6.59090909090908</v>
      </c>
      <c r="AZ144" s="109" t="n">
        <v>5.70247933884298</v>
      </c>
      <c r="BA144" s="109" t="n">
        <v>0.014</v>
      </c>
      <c r="BB144" s="109" t="n">
        <v>0.700000000000001</v>
      </c>
      <c r="BC144" s="109"/>
      <c r="BD144" s="109"/>
      <c r="BE144" s="109"/>
      <c r="BF144" s="109"/>
      <c r="BG144" s="109"/>
      <c r="BH144" s="109"/>
    </row>
    <row r="145">
      <c r="A145" s="113" t="n">
        <v>143</v>
      </c>
      <c r="B145" s="113" t="s">
        <v>1395</v>
      </c>
      <c r="C145" s="113" t="s">
        <v>1396</v>
      </c>
      <c r="D145" s="109"/>
      <c r="E145" s="109" t="str">
        <f>IFERROR(GEOMEAN(F145, G145), MAX(F145, G145))</f>
      </c>
      <c r="F145" s="109" t="str">
        <f>MAX(AZ145)</f>
      </c>
      <c r="G145" s="109" t="str">
        <f>MAX(AY145)</f>
      </c>
      <c r="H145" s="109"/>
      <c r="I145" s="109" t="n">
        <v>0</v>
      </c>
      <c r="J145" s="109" t="n">
        <v>4</v>
      </c>
      <c r="K145" s="109" t="n">
        <v>3</v>
      </c>
      <c r="L145" s="109" t="n">
        <v>0</v>
      </c>
      <c r="M145" s="109" t="n">
        <v>0.8</v>
      </c>
      <c r="N145" s="109"/>
      <c r="O145" s="109" t="n">
        <v>1.4</v>
      </c>
      <c r="P145" s="109" t="n">
        <v>2.33333333333333</v>
      </c>
      <c r="Q145" s="109" t="n">
        <v>0.733333333333333</v>
      </c>
      <c r="R145" s="109" t="n">
        <v>1.53333333333333</v>
      </c>
      <c r="S145" s="109" t="n">
        <v>0</v>
      </c>
      <c r="T145" s="109" t="n">
        <v>1.6</v>
      </c>
      <c r="U145" s="109" t="n">
        <v>1.5</v>
      </c>
      <c r="V145" s="109" t="n">
        <v>-0.3</v>
      </c>
      <c r="W145" s="109" t="n">
        <v>-3.5</v>
      </c>
      <c r="X145" s="109" t="n">
        <v>3.6</v>
      </c>
      <c r="Y145" s="109" t="n">
        <v>-3.2</v>
      </c>
      <c r="Z145" s="109" t="s">
        <v>858</v>
      </c>
      <c r="AA145" s="109" t="s">
        <v>1789</v>
      </c>
      <c r="AB145" s="109" t="s">
        <v>1759</v>
      </c>
      <c r="AC145" s="109" t="n">
        <v>-4.4</v>
      </c>
      <c r="AD145" s="109" t="n">
        <v>6.4</v>
      </c>
      <c r="AE145" s="109" t="n">
        <v>8.8</v>
      </c>
      <c r="AF145" s="109" t="n">
        <v>4.66666666666667</v>
      </c>
      <c r="AG145" s="109" t="n">
        <v>6.322</v>
      </c>
      <c r="AH145" s="109" t="n">
        <v>0</v>
      </c>
      <c r="AI145" s="109" t="n">
        <v>0</v>
      </c>
      <c r="AJ145" s="109" t="n">
        <v>0.5</v>
      </c>
      <c r="AK145" s="109" t="n">
        <v>0</v>
      </c>
      <c r="AL145" s="109" t="n">
        <v>0</v>
      </c>
      <c r="AM145" s="109" t="n">
        <v>1</v>
      </c>
      <c r="AN145" s="109" t="n">
        <v>1</v>
      </c>
      <c r="AO145" s="109" t="n">
        <v>0</v>
      </c>
      <c r="AP145" s="109" t="n">
        <v>0</v>
      </c>
      <c r="AQ145" s="109" t="n">
        <v>1.5</v>
      </c>
      <c r="AR145" s="109" t="n">
        <v>7.14285714285714</v>
      </c>
      <c r="AS145" s="109" t="n">
        <v>32</v>
      </c>
      <c r="AT145" s="109" t="n">
        <v>32</v>
      </c>
      <c r="AU145" s="109" t="n">
        <v>34.2727272727273</v>
      </c>
      <c r="AV145" s="109" t="n">
        <v>0</v>
      </c>
      <c r="AW145" s="109" t="n">
        <v>-2.27272727272727</v>
      </c>
      <c r="AX145" s="109" t="n">
        <v>3.09090909090909</v>
      </c>
      <c r="AY145" s="109" t="n">
        <v>0</v>
      </c>
      <c r="AZ145" s="109" t="n">
        <v>3.50413223140496</v>
      </c>
      <c r="BA145" s="109" t="n">
        <v>0.103</v>
      </c>
      <c r="BB145" s="109" t="n">
        <v>5.15</v>
      </c>
      <c r="BC145" s="109"/>
      <c r="BD145" s="109"/>
      <c r="BE145" s="109"/>
      <c r="BF145" s="109"/>
      <c r="BG145" s="109"/>
      <c r="BH145" s="109"/>
    </row>
    <row r="146">
      <c r="A146" s="113" t="n">
        <v>144</v>
      </c>
      <c r="B146" s="113" t="s">
        <v>1398</v>
      </c>
      <c r="C146" s="113" t="s">
        <v>1399</v>
      </c>
      <c r="D146" s="109"/>
      <c r="E146" s="109" t="str">
        <f>IFERROR(GEOMEAN(F146, G146), MAX(F146, G146))</f>
      </c>
      <c r="F146" s="109" t="str">
        <f>MAX(AZ146)</f>
      </c>
      <c r="G146" s="109" t="str">
        <f>MAX(AY146)</f>
      </c>
      <c r="H146" s="109"/>
      <c r="I146" s="109" t="n">
        <v>3</v>
      </c>
      <c r="J146" s="109" t="n">
        <v>3</v>
      </c>
      <c r="K146" s="109" t="n">
        <v>3</v>
      </c>
      <c r="L146" s="109" t="n">
        <v>0</v>
      </c>
      <c r="M146" s="109" t="n">
        <v>0.8</v>
      </c>
      <c r="N146" s="109"/>
      <c r="O146" s="109" t="n">
        <v>3.7</v>
      </c>
      <c r="P146" s="109" t="n">
        <v>3</v>
      </c>
      <c r="Q146" s="109" t="n">
        <v>1.5</v>
      </c>
      <c r="R146" s="109" t="n">
        <v>2.25</v>
      </c>
      <c r="S146" s="109" t="n">
        <v>1.95121951219512</v>
      </c>
      <c r="T146" s="109" t="n">
        <v>7.1</v>
      </c>
      <c r="U146" s="109" t="n">
        <v>4.4</v>
      </c>
      <c r="V146" s="109" t="n">
        <v>4.1</v>
      </c>
      <c r="W146" s="109" t="n">
        <v>-5.7</v>
      </c>
      <c r="X146" s="109" t="n">
        <v>5.4</v>
      </c>
      <c r="Y146" s="109" t="n">
        <v>-9.8</v>
      </c>
      <c r="Z146" s="109" t="s">
        <v>1722</v>
      </c>
      <c r="AA146" s="109" t="s">
        <v>1678</v>
      </c>
      <c r="AB146" s="109" t="s">
        <v>1713</v>
      </c>
      <c r="AC146" s="109" t="n">
        <v>-9.1</v>
      </c>
      <c r="AD146" s="109" t="n">
        <v>10</v>
      </c>
      <c r="AE146" s="109" t="n">
        <v>10</v>
      </c>
      <c r="AF146" s="109" t="n">
        <v>6.66666666666667</v>
      </c>
      <c r="AG146" s="109" t="n">
        <v>6.534</v>
      </c>
      <c r="AH146" s="109" t="n">
        <v>0</v>
      </c>
      <c r="AI146" s="109" t="n">
        <v>0</v>
      </c>
      <c r="AJ146" s="109" t="n">
        <v>0</v>
      </c>
      <c r="AK146" s="109" t="n">
        <v>0</v>
      </c>
      <c r="AL146" s="109" t="n">
        <v>0</v>
      </c>
      <c r="AM146" s="109" t="n">
        <v>0</v>
      </c>
      <c r="AN146" s="109" t="n">
        <v>0</v>
      </c>
      <c r="AO146" s="109" t="n">
        <v>0</v>
      </c>
      <c r="AP146" s="109" t="n">
        <v>0</v>
      </c>
      <c r="AQ146" s="109" t="n">
        <v>0</v>
      </c>
      <c r="AR146" s="109" t="n">
        <v>0</v>
      </c>
      <c r="AS146" s="109" t="n">
        <v>40</v>
      </c>
      <c r="AT146" s="109" t="n">
        <v>42</v>
      </c>
      <c r="AU146" s="109" t="n">
        <v>40.8181818181818</v>
      </c>
      <c r="AV146" s="109" t="n">
        <v>-2</v>
      </c>
      <c r="AW146" s="109" t="n">
        <v>-0.81818181818182</v>
      </c>
      <c r="AX146" s="109" t="n">
        <v>4.54545454545455</v>
      </c>
      <c r="AY146" s="109" t="n">
        <v>2.95454545454545</v>
      </c>
      <c r="AZ146" s="109" t="n">
        <v>4.69421487603306</v>
      </c>
      <c r="BA146" s="109" t="n">
        <v>0.174</v>
      </c>
      <c r="BB146" s="109" t="n">
        <v>8.7</v>
      </c>
      <c r="BC146" s="109"/>
      <c r="BD146" s="109"/>
      <c r="BE146" s="109"/>
      <c r="BF146" s="109"/>
      <c r="BG146" s="109"/>
      <c r="BH146" s="109"/>
    </row>
    <row r="147">
      <c r="A147" s="113" t="n">
        <v>145</v>
      </c>
      <c r="B147" s="113" t="s">
        <v>1402</v>
      </c>
      <c r="C147" s="113" t="s">
        <v>1403</v>
      </c>
      <c r="D147" s="109"/>
      <c r="E147" s="109" t="str">
        <f>IFERROR(GEOMEAN(F147, G147), MAX(F147, G147))</f>
      </c>
      <c r="F147" s="109" t="str">
        <f>MAX(AZ147)</f>
      </c>
      <c r="G147" s="109" t="str">
        <f>MAX(AY147)</f>
      </c>
      <c r="H147" s="109"/>
      <c r="I147" s="109" t="n">
        <v>0</v>
      </c>
      <c r="J147" s="109" t="n">
        <v>4</v>
      </c>
      <c r="K147" s="109" t="n">
        <v>3</v>
      </c>
      <c r="L147" s="109" t="n">
        <v>0</v>
      </c>
      <c r="M147" s="109" t="n">
        <v>1.9</v>
      </c>
      <c r="N147" s="109"/>
      <c r="O147" s="109" t="n">
        <v>3.3</v>
      </c>
      <c r="P147" s="109" t="n">
        <v>2.33333333333333</v>
      </c>
      <c r="Q147" s="109" t="n">
        <v>1.73333333333333</v>
      </c>
      <c r="R147" s="109" t="n">
        <v>2.03333333333333</v>
      </c>
      <c r="S147" s="109" t="n">
        <v>0.97560975609756</v>
      </c>
      <c r="T147" s="109" t="n">
        <v>1.8</v>
      </c>
      <c r="U147" s="109" t="n">
        <v>2.5</v>
      </c>
      <c r="V147" s="109" t="n">
        <v>1.3</v>
      </c>
      <c r="W147" s="109" t="n">
        <v>-6</v>
      </c>
      <c r="X147" s="109" t="n">
        <v>2.7</v>
      </c>
      <c r="Y147" s="109" t="n">
        <v>-7.3</v>
      </c>
      <c r="Z147" s="109" t="s">
        <v>620</v>
      </c>
      <c r="AA147" s="109" t="s">
        <v>1692</v>
      </c>
      <c r="AB147" s="109" t="s">
        <v>1704</v>
      </c>
      <c r="AC147" s="109" t="n">
        <v>-6.8</v>
      </c>
      <c r="AD147" s="109" t="n">
        <v>10</v>
      </c>
      <c r="AE147" s="109" t="n">
        <v>10</v>
      </c>
      <c r="AF147" s="109" t="n">
        <v>6</v>
      </c>
      <c r="AG147" s="109" t="n">
        <v>6.07733333333333</v>
      </c>
      <c r="AH147" s="109"/>
      <c r="AI147" s="109"/>
      <c r="AJ147" s="109"/>
      <c r="AK147" s="109"/>
      <c r="AL147" s="109"/>
      <c r="AM147" s="109"/>
      <c r="AN147" s="109"/>
      <c r="AO147" s="109"/>
      <c r="AP147" s="109"/>
      <c r="AQ147" s="109"/>
      <c r="AR147" s="109"/>
      <c r="AS147" s="109" t="n">
        <v>53</v>
      </c>
      <c r="AT147" s="109" t="n">
        <v>53</v>
      </c>
      <c r="AU147" s="109" t="n">
        <v>54.1818181818182</v>
      </c>
      <c r="AV147" s="109" t="n">
        <v>0</v>
      </c>
      <c r="AW147" s="109" t="n">
        <v>-1.18181818181818</v>
      </c>
      <c r="AX147" s="109" t="n">
        <v>6.90909090909091</v>
      </c>
      <c r="AY147" s="109" t="n">
        <v>2.04545454545455</v>
      </c>
      <c r="AZ147" s="109" t="n">
        <v>7.12396694214876</v>
      </c>
      <c r="BA147" s="109" t="n">
        <v>0.116</v>
      </c>
      <c r="BB147" s="109" t="n">
        <v>5.8</v>
      </c>
      <c r="BC147" s="109"/>
      <c r="BD147" s="109"/>
      <c r="BE147" s="109"/>
      <c r="BF147" s="109"/>
      <c r="BG147" s="109"/>
      <c r="BH147" s="109"/>
    </row>
    <row r="148">
      <c r="A148" s="113" t="n">
        <v>146</v>
      </c>
      <c r="B148" s="113" t="s">
        <v>1406</v>
      </c>
      <c r="C148" s="113" t="s">
        <v>1407</v>
      </c>
      <c r="D148" s="109"/>
      <c r="E148" s="109" t="str">
        <f>IFERROR(GEOMEAN(F148, G148), MAX(F148, G148))</f>
      </c>
      <c r="F148" s="109" t="str">
        <f>MAX(AZ148)</f>
      </c>
      <c r="G148" s="109" t="str">
        <f>MAX(AY148)</f>
      </c>
      <c r="H148" s="109"/>
      <c r="I148" s="109"/>
      <c r="J148" s="109"/>
      <c r="K148" s="109" t="n">
        <v>4</v>
      </c>
      <c r="L148" s="109" t="n">
        <v>0</v>
      </c>
      <c r="M148" s="109" t="n">
        <v>0.5</v>
      </c>
      <c r="N148" s="109" t="n">
        <v>8</v>
      </c>
      <c r="O148" s="109" t="n">
        <v>4.8</v>
      </c>
      <c r="P148" s="109" t="n">
        <v>4</v>
      </c>
      <c r="Q148" s="109" t="n">
        <v>3.325</v>
      </c>
      <c r="R148" s="109" t="n">
        <v>3.6625</v>
      </c>
      <c r="S148" s="109" t="n">
        <v>8.31144465290807</v>
      </c>
      <c r="T148" s="109" t="n">
        <v>6.1</v>
      </c>
      <c r="U148" s="109" t="n">
        <v>8.6</v>
      </c>
      <c r="V148" s="109" t="n">
        <v>9.4</v>
      </c>
      <c r="W148" s="109" t="n">
        <v>2</v>
      </c>
      <c r="X148" s="109" t="n">
        <v>6.9</v>
      </c>
      <c r="Y148" s="109" t="n">
        <v>-7.4</v>
      </c>
      <c r="Z148" s="109" t="s">
        <v>1790</v>
      </c>
      <c r="AA148" s="109" t="s">
        <v>1704</v>
      </c>
      <c r="AB148" s="109" t="s">
        <v>1426</v>
      </c>
      <c r="AC148" s="109" t="n">
        <v>-6.6</v>
      </c>
      <c r="AD148" s="109" t="n">
        <v>10</v>
      </c>
      <c r="AE148" s="109" t="n">
        <v>10</v>
      </c>
      <c r="AF148" s="109" t="n">
        <v>3.46666666666667</v>
      </c>
      <c r="AG148" s="109" t="n">
        <v>2.01</v>
      </c>
      <c r="AH148" s="109"/>
      <c r="AI148" s="109"/>
      <c r="AJ148" s="109"/>
      <c r="AK148" s="109"/>
      <c r="AL148" s="109"/>
      <c r="AM148" s="109"/>
      <c r="AN148" s="109"/>
      <c r="AO148" s="109"/>
      <c r="AP148" s="109"/>
      <c r="AQ148" s="109"/>
      <c r="AR148" s="109"/>
      <c r="AS148" s="109" t="n">
        <v>53</v>
      </c>
      <c r="AT148" s="109" t="n">
        <v>53</v>
      </c>
      <c r="AU148" s="109" t="n">
        <v>51.6363636363636</v>
      </c>
      <c r="AV148" s="109" t="n">
        <v>0</v>
      </c>
      <c r="AW148" s="109" t="n">
        <v>1.36363636363637</v>
      </c>
      <c r="AX148" s="109" t="n">
        <v>6.90909090909091</v>
      </c>
      <c r="AY148" s="109" t="n">
        <v>8.40909090909092</v>
      </c>
      <c r="AZ148" s="109" t="n">
        <v>6.66115702479339</v>
      </c>
      <c r="BA148" s="109"/>
      <c r="BB148" s="109"/>
      <c r="BC148" s="109"/>
      <c r="BD148" s="109"/>
      <c r="BE148" s="109"/>
      <c r="BF148" s="109"/>
      <c r="BG148" s="109"/>
      <c r="BH148" s="109"/>
    </row>
    <row r="149">
      <c r="A149" s="113" t="n">
        <v>147</v>
      </c>
      <c r="B149" s="113" t="s">
        <v>1409</v>
      </c>
      <c r="C149" s="113" t="s">
        <v>1410</v>
      </c>
      <c r="D149" s="109"/>
      <c r="E149" s="109" t="str">
        <f>IFERROR(GEOMEAN(F149, G149), MAX(F149, G149))</f>
      </c>
      <c r="F149" s="109" t="str">
        <f>MAX(AZ149)</f>
      </c>
      <c r="G149" s="109" t="str">
        <f>MAX(AY149)</f>
      </c>
      <c r="H149" s="109"/>
      <c r="I149" s="109" t="n">
        <v>0</v>
      </c>
      <c r="J149" s="109" t="n">
        <v>4</v>
      </c>
      <c r="K149" s="109" t="n">
        <v>3</v>
      </c>
      <c r="L149" s="109" t="n">
        <v>0</v>
      </c>
      <c r="M149" s="109" t="n">
        <v>4.5</v>
      </c>
      <c r="N149" s="109"/>
      <c r="O149" s="109" t="n">
        <v>3.1</v>
      </c>
      <c r="P149" s="109" t="n">
        <v>2.33333333333333</v>
      </c>
      <c r="Q149" s="109" t="n">
        <v>2.53333333333333</v>
      </c>
      <c r="R149" s="109" t="n">
        <v>2.43333333333333</v>
      </c>
      <c r="S149" s="109" t="n">
        <v>2.77673545966229</v>
      </c>
      <c r="T149" s="109" t="n">
        <v>-0.7</v>
      </c>
      <c r="U149" s="109" t="n">
        <v>2.4</v>
      </c>
      <c r="V149" s="109" t="n">
        <v>0.3</v>
      </c>
      <c r="W149" s="109" t="n">
        <v>-3.8</v>
      </c>
      <c r="X149" s="109" t="n">
        <v>2.5</v>
      </c>
      <c r="Y149" s="109" t="n">
        <v>-4.1</v>
      </c>
      <c r="Z149" s="109" t="s">
        <v>697</v>
      </c>
      <c r="AA149" s="109" t="s">
        <v>1724</v>
      </c>
      <c r="AB149" s="109" t="s">
        <v>939</v>
      </c>
      <c r="AC149" s="109" t="n">
        <v>-2.6</v>
      </c>
      <c r="AD149" s="109" t="n">
        <v>8.2</v>
      </c>
      <c r="AE149" s="109" t="n">
        <v>5.2</v>
      </c>
      <c r="AF149" s="109" t="n">
        <v>6.93333333333333</v>
      </c>
      <c r="AG149" s="109" t="n">
        <v>6.95666666666667</v>
      </c>
      <c r="AH149" s="109" t="n">
        <v>0</v>
      </c>
      <c r="AI149" s="109" t="n">
        <v>0</v>
      </c>
      <c r="AJ149" s="109" t="n">
        <v>0</v>
      </c>
      <c r="AK149" s="109" t="n">
        <v>0</v>
      </c>
      <c r="AL149" s="109" t="n">
        <v>1</v>
      </c>
      <c r="AM149" s="109" t="n">
        <v>0.5</v>
      </c>
      <c r="AN149" s="109" t="n">
        <v>0</v>
      </c>
      <c r="AO149" s="109" t="n">
        <v>0.5</v>
      </c>
      <c r="AP149" s="109" t="n">
        <v>0</v>
      </c>
      <c r="AQ149" s="109" t="n">
        <v>1.5</v>
      </c>
      <c r="AR149" s="109" t="n">
        <v>7.14285714285714</v>
      </c>
      <c r="AS149" s="109" t="n">
        <v>42</v>
      </c>
      <c r="AT149" s="109" t="n">
        <v>42</v>
      </c>
      <c r="AU149" s="109" t="n">
        <v>42.4545454545455</v>
      </c>
      <c r="AV149" s="109" t="n">
        <v>0</v>
      </c>
      <c r="AW149" s="109" t="n">
        <v>-0.454545454545453</v>
      </c>
      <c r="AX149" s="109" t="n">
        <v>4.90909090909091</v>
      </c>
      <c r="AY149" s="109" t="n">
        <v>3.86363636363637</v>
      </c>
      <c r="AZ149" s="109" t="n">
        <v>4.99173553719008</v>
      </c>
      <c r="BA149" s="109" t="n">
        <v>0.159</v>
      </c>
      <c r="BB149" s="109" t="n">
        <v>7.95</v>
      </c>
      <c r="BC149" s="109"/>
      <c r="BD149" s="109"/>
      <c r="BE149" s="109"/>
      <c r="BF149" s="109"/>
      <c r="BG149" s="109"/>
      <c r="BH149" s="109"/>
    </row>
    <row r="150">
      <c r="A150" s="113" t="n">
        <v>148</v>
      </c>
      <c r="B150" s="113" t="s">
        <v>1412</v>
      </c>
      <c r="C150" s="113" t="s">
        <v>1413</v>
      </c>
      <c r="D150" s="109"/>
      <c r="E150" s="109" t="str">
        <f>IFERROR(GEOMEAN(F150, G150), MAX(F150, G150))</f>
      </c>
      <c r="F150" s="109" t="str">
        <f>MAX(AZ150)</f>
      </c>
      <c r="G150" s="109" t="str">
        <f>MAX(AY150)</f>
      </c>
      <c r="H150" s="109"/>
      <c r="I150" s="109"/>
      <c r="J150" s="109"/>
      <c r="K150" s="109" t="n">
        <v>3</v>
      </c>
      <c r="L150" s="109" t="n">
        <v>0</v>
      </c>
      <c r="M150" s="109" t="n">
        <v>0</v>
      </c>
      <c r="N150" s="109"/>
      <c r="O150" s="109" t="n">
        <v>4.7</v>
      </c>
      <c r="P150" s="109" t="n">
        <v>3</v>
      </c>
      <c r="Q150" s="109" t="n">
        <v>1.56666666666667</v>
      </c>
      <c r="R150" s="109" t="n">
        <v>2.28333333333333</v>
      </c>
      <c r="S150" s="109" t="n">
        <v>2.10131332082551</v>
      </c>
      <c r="T150" s="109" t="n">
        <v>4.3</v>
      </c>
      <c r="U150" s="109" t="n">
        <v>-2.3</v>
      </c>
      <c r="V150" s="109" t="n">
        <v>-2.6</v>
      </c>
      <c r="W150" s="109" t="n">
        <v>-4</v>
      </c>
      <c r="X150" s="109" t="n">
        <v>0.5</v>
      </c>
      <c r="Y150" s="109" t="n">
        <v>-1.4</v>
      </c>
      <c r="Z150" s="109" t="s">
        <v>1766</v>
      </c>
      <c r="AA150" s="109" t="s">
        <v>1750</v>
      </c>
      <c r="AB150" s="109" t="s">
        <v>1674</v>
      </c>
      <c r="AC150" s="109" t="n">
        <v>-4.7</v>
      </c>
      <c r="AD150" s="109" t="n">
        <v>2.8</v>
      </c>
      <c r="AE150" s="109" t="n">
        <v>9.4</v>
      </c>
      <c r="AF150" s="109" t="n">
        <v>8.86666666666667</v>
      </c>
      <c r="AG150" s="109" t="n">
        <v>8.92</v>
      </c>
      <c r="AH150" s="109"/>
      <c r="AI150" s="109"/>
      <c r="AJ150" s="109"/>
      <c r="AK150" s="109"/>
      <c r="AL150" s="109"/>
      <c r="AM150" s="109"/>
      <c r="AN150" s="109"/>
      <c r="AO150" s="109"/>
      <c r="AP150" s="109"/>
      <c r="AQ150" s="109"/>
      <c r="AR150" s="109"/>
      <c r="AS150" s="109" t="n">
        <v>77</v>
      </c>
      <c r="AT150" s="109" t="n">
        <v>77</v>
      </c>
      <c r="AU150" s="109" t="n">
        <v>76</v>
      </c>
      <c r="AV150" s="109" t="n">
        <v>0</v>
      </c>
      <c r="AW150" s="109" t="n">
        <v>1</v>
      </c>
      <c r="AX150" s="109" t="n">
        <v>10</v>
      </c>
      <c r="AY150" s="109" t="n">
        <v>7.5</v>
      </c>
      <c r="AZ150" s="109" t="n">
        <v>10</v>
      </c>
      <c r="BA150" s="109"/>
      <c r="BB150" s="109"/>
      <c r="BC150" s="109"/>
      <c r="BD150" s="109"/>
      <c r="BE150" s="109"/>
      <c r="BF150" s="109"/>
      <c r="BG150" s="109"/>
      <c r="BH150" s="109"/>
    </row>
    <row r="151">
      <c r="A151" s="113" t="n">
        <v>149</v>
      </c>
      <c r="B151" s="113" t="s">
        <v>1419</v>
      </c>
      <c r="C151" s="113" t="s">
        <v>1420</v>
      </c>
      <c r="D151" s="109"/>
      <c r="E151" s="109" t="str">
        <f>IFERROR(GEOMEAN(F151, G151), MAX(F151, G151))</f>
      </c>
      <c r="F151" s="109" t="str">
        <f>MAX(AZ151)</f>
      </c>
      <c r="G151" s="109" t="str">
        <f>MAX(AY151)</f>
      </c>
      <c r="H151" s="109"/>
      <c r="I151" s="109" t="n">
        <v>5</v>
      </c>
      <c r="J151" s="109" t="n">
        <v>5</v>
      </c>
      <c r="K151" s="109" t="n">
        <v>3</v>
      </c>
      <c r="L151" s="109" t="n">
        <v>4</v>
      </c>
      <c r="M151" s="109"/>
      <c r="N151" s="109"/>
      <c r="O151" s="109" t="n">
        <v>3.7</v>
      </c>
      <c r="P151" s="109" t="n">
        <v>4.33333333333333</v>
      </c>
      <c r="Q151" s="109" t="n">
        <v>3.85</v>
      </c>
      <c r="R151" s="109" t="n">
        <v>4.09166666666667</v>
      </c>
      <c r="S151" s="109" t="n">
        <v>10</v>
      </c>
      <c r="T151" s="109" t="n">
        <v>7.4</v>
      </c>
      <c r="U151" s="109" t="n">
        <v>6.4</v>
      </c>
      <c r="V151" s="109" t="n">
        <v>5.3</v>
      </c>
      <c r="W151" s="109" t="n">
        <v>1.3</v>
      </c>
      <c r="X151" s="109" t="n">
        <v>4</v>
      </c>
      <c r="Y151" s="109" t="n">
        <v>-4</v>
      </c>
      <c r="Z151" s="109" t="s">
        <v>1686</v>
      </c>
      <c r="AA151" s="109" t="s">
        <v>1673</v>
      </c>
      <c r="AB151" s="109" t="s">
        <v>1727</v>
      </c>
      <c r="AC151" s="109" t="n">
        <v>-2.3</v>
      </c>
      <c r="AD151" s="109" t="n">
        <v>8</v>
      </c>
      <c r="AE151" s="109" t="n">
        <v>4.6</v>
      </c>
      <c r="AF151" s="109" t="n">
        <v>3.8</v>
      </c>
      <c r="AG151" s="109" t="n">
        <v>3.79266666666667</v>
      </c>
      <c r="AH151" s="109"/>
      <c r="AI151" s="109"/>
      <c r="AJ151" s="109"/>
      <c r="AK151" s="109"/>
      <c r="AL151" s="109"/>
      <c r="AM151" s="109"/>
      <c r="AN151" s="109"/>
      <c r="AO151" s="109"/>
      <c r="AP151" s="109"/>
      <c r="AQ151" s="109"/>
      <c r="AR151" s="109"/>
      <c r="AS151" s="109" t="n">
        <v>49</v>
      </c>
      <c r="AT151" s="109" t="n">
        <v>49</v>
      </c>
      <c r="AU151" s="109" t="n">
        <v>49.6363636363636</v>
      </c>
      <c r="AV151" s="109" t="n">
        <v>0</v>
      </c>
      <c r="AW151" s="109" t="n">
        <v>-0.636363636363633</v>
      </c>
      <c r="AX151" s="109" t="n">
        <v>6.18181818181818</v>
      </c>
      <c r="AY151" s="109" t="n">
        <v>3.40909090909092</v>
      </c>
      <c r="AZ151" s="109" t="n">
        <v>6.29752066115702</v>
      </c>
      <c r="BA151" s="109"/>
      <c r="BB151" s="109"/>
      <c r="BC151" s="109"/>
      <c r="BD151" s="109"/>
      <c r="BE151" s="109"/>
      <c r="BF151" s="109"/>
      <c r="BG151" s="109"/>
      <c r="BH151" s="109"/>
    </row>
    <row r="152">
      <c r="A152" s="113" t="n">
        <v>150</v>
      </c>
      <c r="B152" s="113" t="s">
        <v>1424</v>
      </c>
      <c r="C152" s="113" t="s">
        <v>1425</v>
      </c>
      <c r="D152" s="109"/>
      <c r="E152" s="109" t="str">
        <f>IFERROR(GEOMEAN(F152, G152), MAX(F152, G152))</f>
      </c>
      <c r="F152" s="109" t="str">
        <f>MAX(AZ152)</f>
      </c>
      <c r="G152" s="109" t="str">
        <f>MAX(AY152)</f>
      </c>
      <c r="H152" s="109"/>
      <c r="I152" s="109" t="n">
        <v>5</v>
      </c>
      <c r="J152" s="109" t="n">
        <v>0</v>
      </c>
      <c r="K152" s="109" t="n">
        <v>4</v>
      </c>
      <c r="L152" s="109"/>
      <c r="M152" s="109" t="n">
        <v>0.8</v>
      </c>
      <c r="N152" s="109"/>
      <c r="O152" s="109" t="n">
        <v>1.3</v>
      </c>
      <c r="P152" s="109" t="n">
        <v>3</v>
      </c>
      <c r="Q152" s="109" t="n">
        <v>1.05</v>
      </c>
      <c r="R152" s="109" t="n">
        <v>2.025</v>
      </c>
      <c r="S152" s="109" t="n">
        <v>0.938086303939961</v>
      </c>
      <c r="T152" s="109"/>
      <c r="U152" s="109"/>
      <c r="V152" s="109"/>
      <c r="W152" s="109"/>
      <c r="X152" s="109"/>
      <c r="Y152" s="109"/>
      <c r="Z152" s="109" t="s">
        <v>1348</v>
      </c>
      <c r="AA152" s="109" t="s">
        <v>1679</v>
      </c>
      <c r="AB152" s="109" t="s">
        <v>1673</v>
      </c>
      <c r="AC152" s="109" t="n">
        <v>-4.2</v>
      </c>
      <c r="AD152" s="109"/>
      <c r="AE152" s="109" t="n">
        <v>8.4</v>
      </c>
      <c r="AF152" s="109"/>
      <c r="AG152" s="109" t="n">
        <v>7.334</v>
      </c>
      <c r="AH152" s="109"/>
      <c r="AI152" s="109"/>
      <c r="AJ152" s="109"/>
      <c r="AK152" s="109"/>
      <c r="AL152" s="109"/>
      <c r="AM152" s="109"/>
      <c r="AN152" s="109"/>
      <c r="AO152" s="109"/>
      <c r="AP152" s="109"/>
      <c r="AQ152" s="109"/>
      <c r="AR152" s="109"/>
      <c r="AS152" s="109" t="n">
        <v>11</v>
      </c>
      <c r="AT152" s="109" t="n">
        <v>12</v>
      </c>
      <c r="AU152" s="109" t="n">
        <v>12.4545454545455</v>
      </c>
      <c r="AV152" s="109" t="n">
        <v>-1</v>
      </c>
      <c r="AW152" s="109" t="n">
        <v>-1.45454545454546</v>
      </c>
      <c r="AX152" s="109" t="n">
        <v>0</v>
      </c>
      <c r="AY152" s="109" t="n">
        <v>1.36363636363636</v>
      </c>
      <c r="AZ152" s="109" t="n">
        <v>0</v>
      </c>
      <c r="BA152" s="109"/>
      <c r="BB152" s="109"/>
      <c r="BC152" s="109"/>
      <c r="BD152" s="109"/>
      <c r="BE152" s="109"/>
      <c r="BF152" s="109"/>
      <c r="BG152" s="109"/>
      <c r="BH152" s="109"/>
    </row>
    <row r="153">
      <c r="A153" s="113" t="n">
        <v>151</v>
      </c>
      <c r="B153" s="113" t="s">
        <v>1427</v>
      </c>
      <c r="C153" s="113" t="s">
        <v>1428</v>
      </c>
      <c r="D153" s="109"/>
      <c r="E153" s="109" t="str">
        <f>IFERROR(GEOMEAN(F153, G153), MAX(F153, G153))</f>
      </c>
      <c r="F153" s="109" t="str">
        <f>MAX(AZ153)</f>
      </c>
      <c r="G153" s="109" t="str">
        <f>MAX(AY153)</f>
      </c>
      <c r="H153" s="109"/>
      <c r="I153" s="109" t="n">
        <v>4</v>
      </c>
      <c r="J153" s="109" t="n">
        <v>5</v>
      </c>
      <c r="K153" s="109" t="n">
        <v>4</v>
      </c>
      <c r="L153" s="109" t="n">
        <v>0</v>
      </c>
      <c r="M153" s="109" t="n">
        <v>1.2</v>
      </c>
      <c r="N153" s="109" t="n">
        <v>7</v>
      </c>
      <c r="O153" s="109"/>
      <c r="P153" s="109" t="n">
        <v>4.33333333333333</v>
      </c>
      <c r="Q153" s="109" t="n">
        <v>2.73333333333333</v>
      </c>
      <c r="R153" s="109" t="n">
        <v>3.53333333333333</v>
      </c>
      <c r="S153" s="109" t="n">
        <v>7.72983114446529</v>
      </c>
      <c r="T153" s="109" t="n">
        <v>3.7</v>
      </c>
      <c r="U153" s="109" t="n">
        <v>3.9</v>
      </c>
      <c r="V153" s="109" t="n">
        <v>2.7</v>
      </c>
      <c r="W153" s="109" t="n">
        <v>-6.7</v>
      </c>
      <c r="X153" s="109" t="n">
        <v>-0.3</v>
      </c>
      <c r="Y153" s="109" t="n">
        <v>-9.4</v>
      </c>
      <c r="Z153" s="109" t="s">
        <v>1705</v>
      </c>
      <c r="AA153" s="109" t="s">
        <v>1791</v>
      </c>
      <c r="AB153" s="109" t="s">
        <v>749</v>
      </c>
      <c r="AC153" s="109" t="n">
        <v>-3.3</v>
      </c>
      <c r="AD153" s="109" t="n">
        <v>10</v>
      </c>
      <c r="AE153" s="109" t="n">
        <v>6.6</v>
      </c>
      <c r="AF153" s="109" t="n">
        <v>6.53333333333333</v>
      </c>
      <c r="AG153" s="109" t="n">
        <v>6.662</v>
      </c>
      <c r="AH153" s="109"/>
      <c r="AI153" s="109"/>
      <c r="AJ153" s="109"/>
      <c r="AK153" s="109"/>
      <c r="AL153" s="109"/>
      <c r="AM153" s="109"/>
      <c r="AN153" s="109"/>
      <c r="AO153" s="109"/>
      <c r="AP153" s="109"/>
      <c r="AQ153" s="109"/>
      <c r="AR153" s="109"/>
      <c r="AS153" s="109"/>
      <c r="AT153" s="109"/>
      <c r="AU153" s="109"/>
      <c r="AV153" s="109"/>
      <c r="AW153" s="109"/>
      <c r="AX153" s="109"/>
      <c r="AY153" s="109"/>
      <c r="AZ153" s="109"/>
      <c r="BA153" s="109"/>
      <c r="BB153" s="109"/>
      <c r="BC153" s="109"/>
      <c r="BD153" s="109"/>
      <c r="BE153" s="109"/>
      <c r="BF153" s="109"/>
      <c r="BG153" s="109"/>
      <c r="BH153" s="109"/>
    </row>
    <row r="154">
      <c r="A154" s="113" t="n">
        <v>152</v>
      </c>
      <c r="B154" s="113" t="s">
        <v>1430</v>
      </c>
      <c r="C154" s="113" t="s">
        <v>1431</v>
      </c>
      <c r="D154" s="109"/>
      <c r="E154" s="109" t="str">
        <f>IFERROR(GEOMEAN(F154, G154), MAX(F154, G154))</f>
      </c>
      <c r="F154" s="109" t="str">
        <f>MAX(AZ154)</f>
      </c>
      <c r="G154" s="109" t="str">
        <f>MAX(AY154)</f>
      </c>
      <c r="H154" s="109"/>
      <c r="I154" s="109"/>
      <c r="J154" s="109"/>
      <c r="K154" s="109" t="n">
        <v>0</v>
      </c>
      <c r="L154" s="109" t="n">
        <v>0</v>
      </c>
      <c r="M154" s="109" t="n">
        <v>0.6</v>
      </c>
      <c r="N154" s="109"/>
      <c r="O154" s="109" t="n">
        <v>7.4</v>
      </c>
      <c r="P154" s="109" t="n">
        <v>0</v>
      </c>
      <c r="Q154" s="109" t="n">
        <v>2.66666666666667</v>
      </c>
      <c r="R154" s="109" t="n">
        <v>1.33333333333333</v>
      </c>
      <c r="S154" s="109" t="n">
        <v>0</v>
      </c>
      <c r="T154" s="109" t="n">
        <v>3.8</v>
      </c>
      <c r="U154" s="109" t="n">
        <v>3.5</v>
      </c>
      <c r="V154" s="109" t="n">
        <v>5.1</v>
      </c>
      <c r="W154" s="109" t="n">
        <v>-2.3</v>
      </c>
      <c r="X154" s="109" t="n">
        <v>4</v>
      </c>
      <c r="Y154" s="109" t="n">
        <v>-7.4</v>
      </c>
      <c r="Z154" s="109" t="s">
        <v>1738</v>
      </c>
      <c r="AA154" s="109" t="s">
        <v>1724</v>
      </c>
      <c r="AB154" s="109" t="s">
        <v>1716</v>
      </c>
      <c r="AC154" s="109" t="n">
        <v>-7.4</v>
      </c>
      <c r="AD154" s="109" t="n">
        <v>10</v>
      </c>
      <c r="AE154" s="109" t="n">
        <v>10</v>
      </c>
      <c r="AF154" s="109" t="n">
        <v>4.86666666666667</v>
      </c>
      <c r="AG154" s="109" t="n">
        <v>5.39</v>
      </c>
      <c r="AH154" s="109"/>
      <c r="AI154" s="109"/>
      <c r="AJ154" s="109"/>
      <c r="AK154" s="109"/>
      <c r="AL154" s="109"/>
      <c r="AM154" s="109"/>
      <c r="AN154" s="109"/>
      <c r="AO154" s="109"/>
      <c r="AP154" s="109"/>
      <c r="AQ154" s="109"/>
      <c r="AR154" s="109"/>
      <c r="AS154" s="109" t="n">
        <v>59</v>
      </c>
      <c r="AT154" s="109" t="n">
        <v>59</v>
      </c>
      <c r="AU154" s="109" t="n">
        <v>60.3636363636364</v>
      </c>
      <c r="AV154" s="109" t="n">
        <v>0</v>
      </c>
      <c r="AW154" s="109" t="n">
        <v>-1.36363636363637</v>
      </c>
      <c r="AX154" s="109" t="n">
        <v>8</v>
      </c>
      <c r="AY154" s="109" t="n">
        <v>1.59090909090908</v>
      </c>
      <c r="AZ154" s="109" t="n">
        <v>8.24793388429752</v>
      </c>
      <c r="BA154" s="109"/>
      <c r="BB154" s="109"/>
      <c r="BC154" s="109"/>
      <c r="BD154" s="109"/>
      <c r="BE154" s="109"/>
      <c r="BF154" s="109"/>
      <c r="BG154" s="109"/>
      <c r="BH154" s="109"/>
    </row>
    <row r="155">
      <c r="A155" s="113" t="n">
        <v>153</v>
      </c>
      <c r="B155" s="113" t="s">
        <v>1435</v>
      </c>
      <c r="C155" s="113" t="s">
        <v>1436</v>
      </c>
      <c r="D155" s="109"/>
      <c r="E155" s="109" t="str">
        <f>IFERROR(GEOMEAN(F155, G155), MAX(F155, G155))</f>
      </c>
      <c r="F155" s="109" t="str">
        <f>MAX(AZ155)</f>
      </c>
      <c r="G155" s="109" t="str">
        <f>MAX(AY155)</f>
      </c>
      <c r="H155" s="109"/>
      <c r="I155" s="109" t="n">
        <v>4</v>
      </c>
      <c r="J155" s="109" t="n">
        <v>4</v>
      </c>
      <c r="K155" s="109" t="n">
        <v>4</v>
      </c>
      <c r="L155" s="109" t="n">
        <v>5</v>
      </c>
      <c r="M155" s="109" t="n">
        <v>0.5</v>
      </c>
      <c r="N155" s="109" t="n">
        <v>0</v>
      </c>
      <c r="O155" s="109" t="n">
        <v>4.5</v>
      </c>
      <c r="P155" s="109" t="n">
        <v>4</v>
      </c>
      <c r="Q155" s="109" t="n">
        <v>2.5</v>
      </c>
      <c r="R155" s="109" t="n">
        <v>3.25</v>
      </c>
      <c r="S155" s="109" t="n">
        <v>6.45403377110694</v>
      </c>
      <c r="T155" s="109" t="n">
        <v>2.3</v>
      </c>
      <c r="U155" s="109" t="n">
        <v>2.4</v>
      </c>
      <c r="V155" s="109" t="n">
        <v>2.4</v>
      </c>
      <c r="W155" s="109" t="n">
        <v>-5.4</v>
      </c>
      <c r="X155" s="109" t="n">
        <v>3.8</v>
      </c>
      <c r="Y155" s="109" t="n">
        <v>-7.8</v>
      </c>
      <c r="Z155" s="109" t="s">
        <v>1737</v>
      </c>
      <c r="AA155" s="109" t="s">
        <v>1714</v>
      </c>
      <c r="AB155" s="109" t="s">
        <v>1675</v>
      </c>
      <c r="AC155" s="109" t="n">
        <v>-7.8</v>
      </c>
      <c r="AD155" s="109" t="n">
        <v>10</v>
      </c>
      <c r="AE155" s="109" t="n">
        <v>10</v>
      </c>
      <c r="AF155" s="109" t="n">
        <v>8.13333333333333</v>
      </c>
      <c r="AG155" s="109" t="n">
        <v>9.32133333333333</v>
      </c>
      <c r="AH155" s="109"/>
      <c r="AI155" s="109"/>
      <c r="AJ155" s="109"/>
      <c r="AK155" s="109"/>
      <c r="AL155" s="109"/>
      <c r="AM155" s="109"/>
      <c r="AN155" s="109"/>
      <c r="AO155" s="109"/>
      <c r="AP155" s="109"/>
      <c r="AQ155" s="109"/>
      <c r="AR155" s="109"/>
      <c r="AS155" s="109" t="n">
        <v>43</v>
      </c>
      <c r="AT155" s="109" t="n">
        <v>45</v>
      </c>
      <c r="AU155" s="109" t="n">
        <v>44.7272727272727</v>
      </c>
      <c r="AV155" s="109" t="n">
        <v>-2</v>
      </c>
      <c r="AW155" s="109" t="n">
        <v>-1.72727272727273</v>
      </c>
      <c r="AX155" s="109" t="n">
        <v>5.09090909090909</v>
      </c>
      <c r="AY155" s="109" t="n">
        <v>0.681818181818183</v>
      </c>
      <c r="AZ155" s="109" t="n">
        <v>5.40495867768595</v>
      </c>
      <c r="BA155" s="109"/>
      <c r="BB155" s="109"/>
      <c r="BC155" s="109"/>
      <c r="BD155" s="109"/>
      <c r="BE155" s="109"/>
      <c r="BF155" s="109"/>
      <c r="BG155" s="109"/>
      <c r="BH155" s="109"/>
    </row>
    <row r="156">
      <c r="A156" s="113" t="n">
        <v>154</v>
      </c>
      <c r="B156" s="113" t="s">
        <v>1440</v>
      </c>
      <c r="C156" s="113" t="s">
        <v>1441</v>
      </c>
      <c r="D156" s="109"/>
      <c r="E156" s="109" t="str">
        <f>IFERROR(GEOMEAN(F156, G156), MAX(F156, G156))</f>
      </c>
      <c r="F156" s="109" t="str">
        <f>MAX(AZ156)</f>
      </c>
      <c r="G156" s="109" t="str">
        <f>MAX(AY156)</f>
      </c>
      <c r="H156" s="109"/>
      <c r="I156" s="109"/>
      <c r="J156" s="109"/>
      <c r="K156" s="109"/>
      <c r="L156" s="109"/>
      <c r="M156" s="109"/>
      <c r="N156" s="109" t="n">
        <v>10</v>
      </c>
      <c r="O156" s="109"/>
      <c r="P156" s="109"/>
      <c r="Q156" s="109" t="n">
        <v>10</v>
      </c>
      <c r="R156" s="109" t="n">
        <v>10</v>
      </c>
      <c r="S156" s="109" t="n">
        <v>10</v>
      </c>
      <c r="T156" s="109"/>
      <c r="U156" s="109"/>
      <c r="V156" s="109"/>
      <c r="W156" s="109"/>
      <c r="X156" s="109"/>
      <c r="Y156" s="109"/>
      <c r="Z156" s="109" t="s">
        <v>939</v>
      </c>
      <c r="AA156" s="109" t="s">
        <v>1766</v>
      </c>
      <c r="AB156" s="109" t="s">
        <v>939</v>
      </c>
      <c r="AC156" s="109" t="n">
        <v>-5.4</v>
      </c>
      <c r="AD156" s="109"/>
      <c r="AE156" s="109" t="n">
        <v>10</v>
      </c>
      <c r="AF156" s="109"/>
      <c r="AG156" s="109" t="n">
        <v>4.33333333333333</v>
      </c>
      <c r="AH156" s="109"/>
      <c r="AI156" s="109"/>
      <c r="AJ156" s="109"/>
      <c r="AK156" s="109"/>
      <c r="AL156" s="109"/>
      <c r="AM156" s="109"/>
      <c r="AN156" s="109"/>
      <c r="AO156" s="109"/>
      <c r="AP156" s="109"/>
      <c r="AQ156" s="109"/>
      <c r="AR156" s="109"/>
      <c r="AS156" s="109" t="n">
        <v>84</v>
      </c>
      <c r="AT156" s="109" t="n">
        <v>82</v>
      </c>
      <c r="AU156" s="109" t="n">
        <v>83.1818181818182</v>
      </c>
      <c r="AV156" s="109" t="n">
        <v>2</v>
      </c>
      <c r="AW156" s="109" t="n">
        <v>0.818181818181813</v>
      </c>
      <c r="AX156" s="109" t="n">
        <v>10</v>
      </c>
      <c r="AY156" s="109" t="n">
        <v>7.04545454545453</v>
      </c>
      <c r="AZ156" s="109" t="n">
        <v>10</v>
      </c>
      <c r="BA156" s="109"/>
      <c r="BB156" s="109"/>
      <c r="BC156" s="109"/>
      <c r="BD156" s="109"/>
      <c r="BE156" s="109"/>
      <c r="BF156" s="109"/>
      <c r="BG156" s="109"/>
      <c r="BH156" s="109"/>
    </row>
    <row r="157">
      <c r="A157" s="113" t="n">
        <v>155</v>
      </c>
      <c r="B157" s="113" t="s">
        <v>1444</v>
      </c>
      <c r="C157" s="113" t="s">
        <v>1445</v>
      </c>
      <c r="D157" s="109"/>
      <c r="E157" s="109" t="str">
        <f>IFERROR(GEOMEAN(F157, G157), MAX(F157, G157))</f>
      </c>
      <c r="F157" s="109" t="str">
        <f>MAX(AZ157)</f>
      </c>
      <c r="G157" s="109" t="str">
        <f>MAX(AY157)</f>
      </c>
      <c r="H157" s="109"/>
      <c r="I157" s="109"/>
      <c r="J157" s="109"/>
      <c r="K157" s="109" t="n">
        <v>3</v>
      </c>
      <c r="L157" s="109" t="n">
        <v>3</v>
      </c>
      <c r="M157" s="109" t="n">
        <v>0.7</v>
      </c>
      <c r="N157" s="109"/>
      <c r="O157" s="109" t="n">
        <v>4.2</v>
      </c>
      <c r="P157" s="109" t="n">
        <v>3</v>
      </c>
      <c r="Q157" s="109" t="n">
        <v>2.63333333333333</v>
      </c>
      <c r="R157" s="109" t="n">
        <v>2.81666666666667</v>
      </c>
      <c r="S157" s="109" t="n">
        <v>4.50281425891182</v>
      </c>
      <c r="T157" s="109" t="n">
        <v>2</v>
      </c>
      <c r="U157" s="109" t="n">
        <v>4.4</v>
      </c>
      <c r="V157" s="109" t="n">
        <v>4.2</v>
      </c>
      <c r="W157" s="109" t="n">
        <v>-2.5</v>
      </c>
      <c r="X157" s="109" t="n">
        <v>4</v>
      </c>
      <c r="Y157" s="109" t="n">
        <v>-6.7</v>
      </c>
      <c r="Z157" s="109" t="s">
        <v>1693</v>
      </c>
      <c r="AA157" s="109" t="s">
        <v>1674</v>
      </c>
      <c r="AB157" s="109" t="s">
        <v>1732</v>
      </c>
      <c r="AC157" s="109" t="n">
        <v>-7.2</v>
      </c>
      <c r="AD157" s="109" t="n">
        <v>10</v>
      </c>
      <c r="AE157" s="109" t="n">
        <v>10</v>
      </c>
      <c r="AF157" s="109" t="n">
        <v>4.66666666666667</v>
      </c>
      <c r="AG157" s="109" t="n">
        <v>4.97866666666667</v>
      </c>
      <c r="AH157" s="109" t="n">
        <v>0</v>
      </c>
      <c r="AI157" s="109" t="n">
        <v>0.5</v>
      </c>
      <c r="AJ157" s="109" t="n">
        <v>0</v>
      </c>
      <c r="AK157" s="109" t="n">
        <v>1</v>
      </c>
      <c r="AL157" s="109" t="n">
        <v>1</v>
      </c>
      <c r="AM157" s="109" t="n">
        <v>1</v>
      </c>
      <c r="AN157" s="109" t="n">
        <v>0</v>
      </c>
      <c r="AO157" s="109" t="n">
        <v>0</v>
      </c>
      <c r="AP157" s="109" t="n">
        <v>0</v>
      </c>
      <c r="AQ157" s="109" t="n">
        <v>3.5</v>
      </c>
      <c r="AR157" s="109" t="n">
        <v>10</v>
      </c>
      <c r="AS157" s="109" t="n">
        <v>46</v>
      </c>
      <c r="AT157" s="109" t="n">
        <v>48</v>
      </c>
      <c r="AU157" s="109" t="n">
        <v>47.0909090909091</v>
      </c>
      <c r="AV157" s="109" t="n">
        <v>-2</v>
      </c>
      <c r="AW157" s="109" t="n">
        <v>-1.09090909090909</v>
      </c>
      <c r="AX157" s="109" t="n">
        <v>5.63636363636364</v>
      </c>
      <c r="AY157" s="109" t="n">
        <v>2.27272727272727</v>
      </c>
      <c r="AZ157" s="109" t="n">
        <v>5.83471074380165</v>
      </c>
      <c r="BA157" s="109" t="n">
        <v>0.139</v>
      </c>
      <c r="BB157" s="109" t="n">
        <v>6.95</v>
      </c>
      <c r="BC157" s="109"/>
      <c r="BD157" s="109"/>
      <c r="BE157" s="109"/>
      <c r="BF157" s="109"/>
      <c r="BG157" s="109"/>
      <c r="BH157" s="109"/>
    </row>
    <row r="158">
      <c r="A158" s="113" t="n">
        <v>156</v>
      </c>
      <c r="B158" s="113" t="s">
        <v>1448</v>
      </c>
      <c r="C158" s="113" t="s">
        <v>1449</v>
      </c>
      <c r="D158" s="109"/>
      <c r="E158" s="109" t="str">
        <f>IFERROR(GEOMEAN(F158, G158), MAX(F158, G158))</f>
      </c>
      <c r="F158" s="109" t="str">
        <f>MAX(AZ158)</f>
      </c>
      <c r="G158" s="109" t="str">
        <f>MAX(AY158)</f>
      </c>
      <c r="H158" s="109"/>
      <c r="I158" s="109"/>
      <c r="J158" s="109"/>
      <c r="K158" s="109"/>
      <c r="L158" s="109"/>
      <c r="M158" s="109" t="n">
        <v>0</v>
      </c>
      <c r="N158" s="109"/>
      <c r="O158" s="109"/>
      <c r="P158" s="109"/>
      <c r="Q158" s="109" t="n">
        <v>0</v>
      </c>
      <c r="R158" s="109" t="n">
        <v>0</v>
      </c>
      <c r="S158" s="109" t="n">
        <v>0</v>
      </c>
      <c r="T158" s="109" t="n">
        <v>-6.9</v>
      </c>
      <c r="U158" s="109" t="n">
        <v>-3.5</v>
      </c>
      <c r="V158" s="109" t="n">
        <v>3.2</v>
      </c>
      <c r="W158" s="109" t="n">
        <v>-4.3</v>
      </c>
      <c r="X158" s="109" t="n">
        <v>-23.6</v>
      </c>
      <c r="Y158" s="109" t="n">
        <v>-7.5</v>
      </c>
      <c r="Z158" s="109" t="s">
        <v>1792</v>
      </c>
      <c r="AA158" s="109" t="s">
        <v>887</v>
      </c>
      <c r="AB158" s="109" t="s">
        <v>1729</v>
      </c>
      <c r="AC158" s="109" t="n">
        <v>-6.4</v>
      </c>
      <c r="AD158" s="109" t="n">
        <v>10</v>
      </c>
      <c r="AE158" s="109" t="n">
        <v>10</v>
      </c>
      <c r="AF158" s="109" t="n">
        <v>10</v>
      </c>
      <c r="AG158" s="109" t="n">
        <v>10</v>
      </c>
      <c r="AH158" s="109"/>
      <c r="AI158" s="109"/>
      <c r="AJ158" s="109"/>
      <c r="AK158" s="109"/>
      <c r="AL158" s="109"/>
      <c r="AM158" s="109"/>
      <c r="AN158" s="109"/>
      <c r="AO158" s="109"/>
      <c r="AP158" s="109"/>
      <c r="AQ158" s="109"/>
      <c r="AR158" s="109"/>
      <c r="AS158" s="109"/>
      <c r="AT158" s="109"/>
      <c r="AU158" s="109"/>
      <c r="AV158" s="109"/>
      <c r="AW158" s="109"/>
      <c r="AX158" s="109"/>
      <c r="AY158" s="109"/>
      <c r="AZ158" s="109"/>
      <c r="BA158" s="109"/>
      <c r="BB158" s="109"/>
      <c r="BC158" s="109"/>
      <c r="BD158" s="109"/>
      <c r="BE158" s="109"/>
      <c r="BF158" s="109"/>
      <c r="BG158" s="109"/>
      <c r="BH158" s="109"/>
    </row>
    <row r="159">
      <c r="A159" s="113" t="n">
        <v>157</v>
      </c>
      <c r="B159" s="113" t="s">
        <v>1455</v>
      </c>
      <c r="C159" s="113" t="s">
        <v>1456</v>
      </c>
      <c r="D159" s="109"/>
      <c r="E159" s="109" t="str">
        <f>IFERROR(GEOMEAN(F159, G159), MAX(F159, G159))</f>
      </c>
      <c r="F159" s="109" t="str">
        <f>MAX(AZ159)</f>
      </c>
      <c r="G159" s="109" t="str">
        <f>MAX(AY159)</f>
      </c>
      <c r="H159" s="109"/>
      <c r="I159" s="109" t="n">
        <v>5</v>
      </c>
      <c r="J159" s="109" t="n">
        <v>5</v>
      </c>
      <c r="K159" s="109" t="n">
        <v>5</v>
      </c>
      <c r="L159" s="109" t="n">
        <v>0</v>
      </c>
      <c r="M159" s="109" t="n">
        <v>0.6</v>
      </c>
      <c r="N159" s="109"/>
      <c r="O159" s="109"/>
      <c r="P159" s="109" t="n">
        <v>5</v>
      </c>
      <c r="Q159" s="109" t="n">
        <v>0.3</v>
      </c>
      <c r="R159" s="109" t="n">
        <v>2.65</v>
      </c>
      <c r="S159" s="109" t="n">
        <v>3.75234521575985</v>
      </c>
      <c r="T159" s="109" t="n">
        <v>3.9</v>
      </c>
      <c r="U159" s="109" t="n">
        <v>2.7</v>
      </c>
      <c r="V159" s="109" t="n">
        <v>2.4</v>
      </c>
      <c r="W159" s="109" t="n">
        <v>-9.5</v>
      </c>
      <c r="X159" s="109" t="n">
        <v>6.1</v>
      </c>
      <c r="Y159" s="109" t="n">
        <v>-11.9</v>
      </c>
      <c r="Z159" s="109" t="s">
        <v>620</v>
      </c>
      <c r="AA159" s="109" t="s">
        <v>1706</v>
      </c>
      <c r="AB159" s="109" t="s">
        <v>1727</v>
      </c>
      <c r="AC159" s="109" t="n">
        <v>-7.3</v>
      </c>
      <c r="AD159" s="109" t="n">
        <v>10</v>
      </c>
      <c r="AE159" s="109" t="n">
        <v>10</v>
      </c>
      <c r="AF159" s="109" t="n">
        <v>7.66666666666667</v>
      </c>
      <c r="AG159" s="109" t="n">
        <v>7.66666666666667</v>
      </c>
      <c r="AH159" s="109"/>
      <c r="AI159" s="109"/>
      <c r="AJ159" s="109"/>
      <c r="AK159" s="109"/>
      <c r="AL159" s="109"/>
      <c r="AM159" s="109"/>
      <c r="AN159" s="109"/>
      <c r="AO159" s="109"/>
      <c r="AP159" s="109"/>
      <c r="AQ159" s="109"/>
      <c r="AR159" s="109"/>
      <c r="AS159" s="109" t="n">
        <v>55</v>
      </c>
      <c r="AT159" s="109" t="n">
        <v>56</v>
      </c>
      <c r="AU159" s="109" t="n">
        <v>56.3636363636364</v>
      </c>
      <c r="AV159" s="109" t="n">
        <v>-1</v>
      </c>
      <c r="AW159" s="109" t="n">
        <v>-1.36363636363637</v>
      </c>
      <c r="AX159" s="109" t="n">
        <v>7.27272727272727</v>
      </c>
      <c r="AY159" s="109" t="n">
        <v>1.59090909090908</v>
      </c>
      <c r="AZ159" s="109" t="n">
        <v>7.52066115702479</v>
      </c>
      <c r="BA159" s="109"/>
      <c r="BB159" s="109"/>
      <c r="BC159" s="109"/>
      <c r="BD159" s="109"/>
      <c r="BE159" s="109"/>
      <c r="BF159" s="109"/>
      <c r="BG159" s="109"/>
      <c r="BH159" s="109"/>
    </row>
    <row r="160">
      <c r="A160" s="113" t="n">
        <v>158</v>
      </c>
      <c r="B160" s="113" t="s">
        <v>1458</v>
      </c>
      <c r="C160" s="113" t="s">
        <v>1459</v>
      </c>
      <c r="D160" s="109"/>
      <c r="E160" s="109" t="str">
        <f>IFERROR(GEOMEAN(F160, G160), MAX(F160, G160))</f>
      </c>
      <c r="F160" s="109" t="str">
        <f>MAX(AZ160)</f>
      </c>
      <c r="G160" s="109" t="str">
        <f>MAX(AY160)</f>
      </c>
      <c r="H160" s="109"/>
      <c r="I160" s="109" t="n">
        <v>0</v>
      </c>
      <c r="J160" s="109" t="n">
        <v>4</v>
      </c>
      <c r="K160" s="109" t="n">
        <v>0</v>
      </c>
      <c r="L160" s="109" t="n">
        <v>0</v>
      </c>
      <c r="M160" s="109" t="n">
        <v>0.3</v>
      </c>
      <c r="N160" s="109"/>
      <c r="O160" s="109"/>
      <c r="P160" s="109" t="n">
        <v>1.33333333333333</v>
      </c>
      <c r="Q160" s="109" t="n">
        <v>0.15</v>
      </c>
      <c r="R160" s="109" t="n">
        <v>0.741666666666667</v>
      </c>
      <c r="S160" s="109" t="n">
        <v>0</v>
      </c>
      <c r="T160" s="109" t="n">
        <v>1.8</v>
      </c>
      <c r="U160" s="109" t="n">
        <v>2.6</v>
      </c>
      <c r="V160" s="109" t="n">
        <v>2.3</v>
      </c>
      <c r="W160" s="109" t="n">
        <v>-5</v>
      </c>
      <c r="X160" s="109" t="n">
        <v>3</v>
      </c>
      <c r="Y160" s="109" t="n">
        <v>-7.3</v>
      </c>
      <c r="Z160" s="109" t="s">
        <v>1243</v>
      </c>
      <c r="AA160" s="109" t="s">
        <v>1776</v>
      </c>
      <c r="AB160" s="109" t="s">
        <v>887</v>
      </c>
      <c r="AC160" s="109" t="n">
        <v>-7.2</v>
      </c>
      <c r="AD160" s="109" t="n">
        <v>10</v>
      </c>
      <c r="AE160" s="109" t="n">
        <v>10</v>
      </c>
      <c r="AF160" s="109" t="n">
        <v>10</v>
      </c>
      <c r="AG160" s="109" t="n">
        <v>10</v>
      </c>
      <c r="AH160" s="109"/>
      <c r="AI160" s="109"/>
      <c r="AJ160" s="109"/>
      <c r="AK160" s="109"/>
      <c r="AL160" s="109"/>
      <c r="AM160" s="109"/>
      <c r="AN160" s="109"/>
      <c r="AO160" s="109"/>
      <c r="AP160" s="109"/>
      <c r="AQ160" s="109"/>
      <c r="AR160" s="109"/>
      <c r="AS160" s="109" t="n">
        <v>52</v>
      </c>
      <c r="AT160" s="109" t="n">
        <v>53</v>
      </c>
      <c r="AU160" s="109" t="n">
        <v>53.1818181818182</v>
      </c>
      <c r="AV160" s="109" t="n">
        <v>-1</v>
      </c>
      <c r="AW160" s="109" t="n">
        <v>-1.18181818181818</v>
      </c>
      <c r="AX160" s="109" t="n">
        <v>6.72727272727273</v>
      </c>
      <c r="AY160" s="109" t="n">
        <v>2.04545454545455</v>
      </c>
      <c r="AZ160" s="109" t="n">
        <v>6.94214876033058</v>
      </c>
      <c r="BA160" s="109"/>
      <c r="BB160" s="109"/>
      <c r="BC160" s="109"/>
      <c r="BD160" s="109"/>
      <c r="BE160" s="109"/>
      <c r="BF160" s="109"/>
      <c r="BG160" s="109"/>
      <c r="BH160" s="109"/>
    </row>
    <row r="161">
      <c r="A161" s="113" t="n">
        <v>159</v>
      </c>
      <c r="B161" s="113" t="s">
        <v>1464</v>
      </c>
      <c r="C161" s="113" t="s">
        <v>1465</v>
      </c>
      <c r="D161" s="109"/>
      <c r="E161" s="109" t="str">
        <f>IFERROR(GEOMEAN(F161, G161), MAX(F161, G161))</f>
      </c>
      <c r="F161" s="109" t="str">
        <f>MAX(AZ161)</f>
      </c>
      <c r="G161" s="109" t="str">
        <f>MAX(AY161)</f>
      </c>
      <c r="H161" s="109"/>
      <c r="I161" s="109" t="n">
        <v>3</v>
      </c>
      <c r="J161" s="109" t="n">
        <v>3</v>
      </c>
      <c r="K161" s="109" t="n">
        <v>3</v>
      </c>
      <c r="L161" s="109" t="n">
        <v>0</v>
      </c>
      <c r="M161" s="109" t="n">
        <v>0.1</v>
      </c>
      <c r="N161" s="109"/>
      <c r="O161" s="109" t="n">
        <v>3.6</v>
      </c>
      <c r="P161" s="109" t="n">
        <v>3</v>
      </c>
      <c r="Q161" s="109" t="n">
        <v>1.23333333333333</v>
      </c>
      <c r="R161" s="109" t="n">
        <v>2.11666666666667</v>
      </c>
      <c r="S161" s="109" t="n">
        <v>1.35084427767354</v>
      </c>
      <c r="T161" s="109"/>
      <c r="U161" s="109"/>
      <c r="V161" s="109"/>
      <c r="W161" s="109"/>
      <c r="X161" s="109"/>
      <c r="Y161" s="109"/>
      <c r="Z161" s="109" t="s">
        <v>1243</v>
      </c>
      <c r="AA161" s="109" t="s">
        <v>1717</v>
      </c>
      <c r="AB161" s="109" t="s">
        <v>1759</v>
      </c>
      <c r="AC161" s="109" t="n">
        <v>-8.5</v>
      </c>
      <c r="AD161" s="109"/>
      <c r="AE161" s="109" t="n">
        <v>10</v>
      </c>
      <c r="AF161" s="109"/>
      <c r="AG161" s="109" t="n">
        <v>8.05733333333333</v>
      </c>
      <c r="AH161" s="109"/>
      <c r="AI161" s="109"/>
      <c r="AJ161" s="109"/>
      <c r="AK161" s="109"/>
      <c r="AL161" s="109"/>
      <c r="AM161" s="109"/>
      <c r="AN161" s="109"/>
      <c r="AO161" s="109"/>
      <c r="AP161" s="109"/>
      <c r="AQ161" s="109"/>
      <c r="AR161" s="109"/>
      <c r="AS161" s="109" t="n">
        <v>33</v>
      </c>
      <c r="AT161" s="109" t="n">
        <v>33</v>
      </c>
      <c r="AU161" s="109" t="n">
        <v>31.9090909090909</v>
      </c>
      <c r="AV161" s="109" t="n">
        <v>0</v>
      </c>
      <c r="AW161" s="109" t="n">
        <v>1.09090909090909</v>
      </c>
      <c r="AX161" s="109" t="n">
        <v>3.27272727272727</v>
      </c>
      <c r="AY161" s="109" t="n">
        <v>7.72727272727272</v>
      </c>
      <c r="AZ161" s="109" t="n">
        <v>3.07438016528926</v>
      </c>
      <c r="BA161" s="109" t="n">
        <v>0.117</v>
      </c>
      <c r="BB161" s="109" t="n">
        <v>5.85</v>
      </c>
      <c r="BC161" s="109"/>
      <c r="BD161" s="109"/>
      <c r="BE161" s="109"/>
      <c r="BF161" s="109"/>
      <c r="BG161" s="109"/>
      <c r="BH161" s="109"/>
    </row>
    <row r="162">
      <c r="A162" s="113" t="n">
        <v>160</v>
      </c>
      <c r="B162" s="113" t="s">
        <v>1468</v>
      </c>
      <c r="C162" s="113" t="s">
        <v>1469</v>
      </c>
      <c r="D162" s="109"/>
      <c r="E162" s="109" t="str">
        <f>IFERROR(GEOMEAN(F162, G162), MAX(F162, G162))</f>
      </c>
      <c r="F162" s="109" t="str">
        <f>MAX(AZ162)</f>
      </c>
      <c r="G162" s="109" t="str">
        <f>MAX(AY162)</f>
      </c>
      <c r="H162" s="109"/>
      <c r="I162" s="109" t="n">
        <v>3</v>
      </c>
      <c r="J162" s="109" t="n">
        <v>3</v>
      </c>
      <c r="K162" s="109" t="n">
        <v>4</v>
      </c>
      <c r="L162" s="109" t="n">
        <v>0</v>
      </c>
      <c r="M162" s="109" t="n">
        <v>0</v>
      </c>
      <c r="N162" s="109"/>
      <c r="O162" s="109" t="n">
        <v>3.5</v>
      </c>
      <c r="P162" s="109" t="n">
        <v>3.33333333333333</v>
      </c>
      <c r="Q162" s="109" t="n">
        <v>1.16666666666667</v>
      </c>
      <c r="R162" s="109" t="n">
        <v>2.25</v>
      </c>
      <c r="S162" s="109" t="n">
        <v>1.95121951219512</v>
      </c>
      <c r="T162" s="109"/>
      <c r="U162" s="109"/>
      <c r="V162" s="109"/>
      <c r="W162" s="109"/>
      <c r="X162" s="109"/>
      <c r="Y162" s="109"/>
      <c r="Z162" s="109" t="s">
        <v>1737</v>
      </c>
      <c r="AA162" s="109" t="s">
        <v>1744</v>
      </c>
      <c r="AB162" s="109" t="s">
        <v>1793</v>
      </c>
      <c r="AC162" s="109" t="n">
        <v>-10.4</v>
      </c>
      <c r="AD162" s="109"/>
      <c r="AE162" s="109" t="n">
        <v>10</v>
      </c>
      <c r="AF162" s="109"/>
      <c r="AG162" s="109" t="n">
        <v>7.8</v>
      </c>
      <c r="AH162" s="109"/>
      <c r="AI162" s="109"/>
      <c r="AJ162" s="109"/>
      <c r="AK162" s="109"/>
      <c r="AL162" s="109"/>
      <c r="AM162" s="109"/>
      <c r="AN162" s="109"/>
      <c r="AO162" s="109"/>
      <c r="AP162" s="109"/>
      <c r="AQ162" s="109"/>
      <c r="AR162" s="109"/>
      <c r="AS162" s="109" t="n">
        <v>24</v>
      </c>
      <c r="AT162" s="109" t="n">
        <v>29</v>
      </c>
      <c r="AU162" s="109" t="n">
        <v>27.2727272727273</v>
      </c>
      <c r="AV162" s="109" t="n">
        <v>-5</v>
      </c>
      <c r="AW162" s="109" t="n">
        <v>-3.27272727272727</v>
      </c>
      <c r="AX162" s="109" t="n">
        <v>1.63636363636364</v>
      </c>
      <c r="AY162" s="109" t="n">
        <v>0</v>
      </c>
      <c r="AZ162" s="109" t="n">
        <v>2.23140495867769</v>
      </c>
      <c r="BA162" s="109" t="n">
        <v>0.193</v>
      </c>
      <c r="BB162" s="109" t="n">
        <v>9.65</v>
      </c>
      <c r="BC162" s="109"/>
      <c r="BD162" s="109"/>
      <c r="BE162" s="109"/>
      <c r="BF162" s="109"/>
      <c r="BG162" s="109"/>
      <c r="BH162" s="109"/>
    </row>
    <row r="163">
      <c r="A163" s="113" t="n">
        <v>161</v>
      </c>
      <c r="B163" s="113" t="s">
        <v>1471</v>
      </c>
      <c r="C163" s="113" t="s">
        <v>1472</v>
      </c>
      <c r="D163" s="109"/>
      <c r="E163" s="109" t="str">
        <f>IFERROR(GEOMEAN(F163, G163), MAX(F163, G163))</f>
      </c>
      <c r="F163" s="109" t="str">
        <f>MAX(AZ163)</f>
      </c>
      <c r="G163" s="109" t="str">
        <f>MAX(AY163)</f>
      </c>
      <c r="H163" s="109"/>
      <c r="I163" s="109" t="n">
        <v>4</v>
      </c>
      <c r="J163" s="109" t="n">
        <v>4</v>
      </c>
      <c r="K163" s="109" t="n">
        <v>3</v>
      </c>
      <c r="L163" s="109" t="n">
        <v>0</v>
      </c>
      <c r="M163" s="109" t="n">
        <v>0.4</v>
      </c>
      <c r="N163" s="109"/>
      <c r="O163" s="109" t="n">
        <v>3</v>
      </c>
      <c r="P163" s="109" t="n">
        <v>3.66666666666667</v>
      </c>
      <c r="Q163" s="109" t="n">
        <v>1.13333333333333</v>
      </c>
      <c r="R163" s="109" t="n">
        <v>2.4</v>
      </c>
      <c r="S163" s="109" t="n">
        <v>2.62664165103189</v>
      </c>
      <c r="T163" s="109"/>
      <c r="U163" s="109"/>
      <c r="V163" s="109"/>
      <c r="W163" s="109"/>
      <c r="X163" s="109"/>
      <c r="Y163" s="109"/>
      <c r="Z163" s="109" t="s">
        <v>1705</v>
      </c>
      <c r="AA163" s="109" t="s">
        <v>1761</v>
      </c>
      <c r="AB163" s="109" t="s">
        <v>1734</v>
      </c>
      <c r="AC163" s="109" t="n">
        <v>-8</v>
      </c>
      <c r="AD163" s="109"/>
      <c r="AE163" s="109" t="n">
        <v>10</v>
      </c>
      <c r="AF163" s="109"/>
      <c r="AG163" s="109" t="n">
        <v>6.47733333333333</v>
      </c>
      <c r="AH163" s="109"/>
      <c r="AI163" s="109"/>
      <c r="AJ163" s="109"/>
      <c r="AK163" s="109"/>
      <c r="AL163" s="109"/>
      <c r="AM163" s="109"/>
      <c r="AN163" s="109"/>
      <c r="AO163" s="109"/>
      <c r="AP163" s="109"/>
      <c r="AQ163" s="109"/>
      <c r="AR163" s="109"/>
      <c r="AS163" s="109" t="n">
        <v>16</v>
      </c>
      <c r="AT163" s="109" t="n">
        <v>18</v>
      </c>
      <c r="AU163" s="109" t="n">
        <v>17.2727272727273</v>
      </c>
      <c r="AV163" s="109" t="n">
        <v>-2</v>
      </c>
      <c r="AW163" s="109" t="n">
        <v>-1.27272727272727</v>
      </c>
      <c r="AX163" s="109" t="n">
        <v>0.181818181818182</v>
      </c>
      <c r="AY163" s="109" t="n">
        <v>1.81818181818182</v>
      </c>
      <c r="AZ163" s="109" t="n">
        <v>0.413223140495868</v>
      </c>
      <c r="BA163" s="109"/>
      <c r="BB163" s="109"/>
      <c r="BC163" s="109"/>
      <c r="BD163" s="109"/>
      <c r="BE163" s="109"/>
      <c r="BF163" s="109"/>
      <c r="BG163" s="109"/>
      <c r="BH163" s="109"/>
    </row>
    <row r="164">
      <c r="A164" s="113" t="n">
        <v>162</v>
      </c>
      <c r="B164" s="113" t="s">
        <v>1476</v>
      </c>
      <c r="C164" s="113" t="s">
        <v>1477</v>
      </c>
      <c r="D164" s="109"/>
      <c r="E164" s="109" t="str">
        <f>IFERROR(GEOMEAN(F164, G164), MAX(F164, G164))</f>
      </c>
      <c r="F164" s="109" t="str">
        <f>MAX(AZ164)</f>
      </c>
      <c r="G164" s="109" t="str">
        <f>MAX(AY164)</f>
      </c>
      <c r="H164" s="109"/>
      <c r="I164" s="109"/>
      <c r="J164" s="109"/>
      <c r="K164" s="109" t="n">
        <v>3</v>
      </c>
      <c r="L164" s="109" t="n">
        <v>0</v>
      </c>
      <c r="M164" s="109" t="n">
        <v>0.5</v>
      </c>
      <c r="N164" s="109"/>
      <c r="O164" s="109" t="n">
        <v>3.4</v>
      </c>
      <c r="P164" s="109" t="n">
        <v>3</v>
      </c>
      <c r="Q164" s="109" t="n">
        <v>1.3</v>
      </c>
      <c r="R164" s="109" t="n">
        <v>2.15</v>
      </c>
      <c r="S164" s="109" t="n">
        <v>1.50093808630394</v>
      </c>
      <c r="T164" s="109" t="n">
        <v>2</v>
      </c>
      <c r="U164" s="109" t="n">
        <v>2.4</v>
      </c>
      <c r="V164" s="109" t="n">
        <v>1.3</v>
      </c>
      <c r="W164" s="109" t="n">
        <v>-2.8</v>
      </c>
      <c r="X164" s="109" t="n">
        <v>2.7</v>
      </c>
      <c r="Y164" s="109" t="n">
        <v>-4.1</v>
      </c>
      <c r="Z164" s="109" t="s">
        <v>646</v>
      </c>
      <c r="AA164" s="109" t="s">
        <v>1723</v>
      </c>
      <c r="AB164" s="109" t="s">
        <v>1688</v>
      </c>
      <c r="AC164" s="109" t="n">
        <v>-1.9</v>
      </c>
      <c r="AD164" s="109" t="n">
        <v>8.2</v>
      </c>
      <c r="AE164" s="109" t="n">
        <v>3.8</v>
      </c>
      <c r="AF164" s="109" t="n">
        <v>7</v>
      </c>
      <c r="AG164" s="109" t="n">
        <v>7.128</v>
      </c>
      <c r="AH164" s="109"/>
      <c r="AI164" s="109"/>
      <c r="AJ164" s="109"/>
      <c r="AK164" s="109"/>
      <c r="AL164" s="109"/>
      <c r="AM164" s="109"/>
      <c r="AN164" s="109"/>
      <c r="AO164" s="109"/>
      <c r="AP164" s="109"/>
      <c r="AQ164" s="109"/>
      <c r="AR164" s="109"/>
      <c r="AS164" s="109" t="n">
        <v>53</v>
      </c>
      <c r="AT164" s="109" t="n">
        <v>55</v>
      </c>
      <c r="AU164" s="109" t="n">
        <v>54.8181818181818</v>
      </c>
      <c r="AV164" s="109" t="n">
        <v>-2</v>
      </c>
      <c r="AW164" s="109" t="n">
        <v>-1.81818181818182</v>
      </c>
      <c r="AX164" s="109" t="n">
        <v>6.90909090909091</v>
      </c>
      <c r="AY164" s="109" t="n">
        <v>0.45454545454545</v>
      </c>
      <c r="AZ164" s="109" t="n">
        <v>7.2396694214876</v>
      </c>
      <c r="BA164" s="109"/>
      <c r="BB164" s="109"/>
      <c r="BC164" s="109"/>
      <c r="BD164" s="109"/>
      <c r="BE164" s="109"/>
      <c r="BF164" s="109"/>
      <c r="BG164" s="109"/>
      <c r="BH164" s="109"/>
    </row>
    <row r="165">
      <c r="A165" s="113" t="n">
        <v>163</v>
      </c>
      <c r="B165" s="113" t="s">
        <v>1481</v>
      </c>
      <c r="C165" s="113" t="s">
        <v>1482</v>
      </c>
      <c r="D165" s="109"/>
      <c r="E165" s="109" t="str">
        <f>IFERROR(GEOMEAN(F165, G165), MAX(F165, G165))</f>
      </c>
      <c r="F165" s="109" t="str">
        <f>MAX(AZ165)</f>
      </c>
      <c r="G165" s="109" t="str">
        <f>MAX(AY165)</f>
      </c>
      <c r="H165" s="109"/>
      <c r="I165" s="109" t="n">
        <v>5</v>
      </c>
      <c r="J165" s="109" t="n">
        <v>5</v>
      </c>
      <c r="K165" s="109" t="n">
        <v>8</v>
      </c>
      <c r="L165" s="109" t="n">
        <v>0</v>
      </c>
      <c r="M165" s="109" t="n">
        <v>0.5</v>
      </c>
      <c r="N165" s="109"/>
      <c r="O165" s="109" t="n">
        <v>4.5</v>
      </c>
      <c r="P165" s="109" t="n">
        <v>6</v>
      </c>
      <c r="Q165" s="109" t="n">
        <v>1.66666666666667</v>
      </c>
      <c r="R165" s="109" t="n">
        <v>3.83333333333333</v>
      </c>
      <c r="S165" s="109" t="n">
        <v>9.08067542213884</v>
      </c>
      <c r="T165" s="109" t="n">
        <v>4.3</v>
      </c>
      <c r="U165" s="109" t="n">
        <v>4.1</v>
      </c>
      <c r="V165" s="109" t="n">
        <v>3.8</v>
      </c>
      <c r="W165" s="109" t="n">
        <v>-11.1</v>
      </c>
      <c r="X165" s="109" t="n">
        <v>6.3</v>
      </c>
      <c r="Y165" s="109" t="n">
        <v>-14.9</v>
      </c>
      <c r="Z165" s="109" t="s">
        <v>1713</v>
      </c>
      <c r="AA165" s="109" t="s">
        <v>1794</v>
      </c>
      <c r="AB165" s="109" t="s">
        <v>622</v>
      </c>
      <c r="AC165" s="109" t="n">
        <v>-14.7</v>
      </c>
      <c r="AD165" s="109" t="n">
        <v>10</v>
      </c>
      <c r="AE165" s="109" t="n">
        <v>10</v>
      </c>
      <c r="AF165" s="109" t="n">
        <v>10</v>
      </c>
      <c r="AG165" s="109" t="n">
        <v>10</v>
      </c>
      <c r="AH165" s="109"/>
      <c r="AI165" s="109"/>
      <c r="AJ165" s="109"/>
      <c r="AK165" s="109"/>
      <c r="AL165" s="109"/>
      <c r="AM165" s="109"/>
      <c r="AN165" s="109"/>
      <c r="AO165" s="109"/>
      <c r="AP165" s="109"/>
      <c r="AQ165" s="109"/>
      <c r="AR165" s="109"/>
      <c r="AS165" s="109" t="n">
        <v>36</v>
      </c>
      <c r="AT165" s="109" t="n">
        <v>39</v>
      </c>
      <c r="AU165" s="109" t="n">
        <v>37.3636363636364</v>
      </c>
      <c r="AV165" s="109" t="n">
        <v>-3</v>
      </c>
      <c r="AW165" s="109" t="n">
        <v>-1.36363636363637</v>
      </c>
      <c r="AX165" s="109" t="n">
        <v>3.81818181818182</v>
      </c>
      <c r="AY165" s="109" t="n">
        <v>1.59090909090908</v>
      </c>
      <c r="AZ165" s="109" t="n">
        <v>4.06611570247934</v>
      </c>
      <c r="BA165" s="109"/>
      <c r="BB165" s="109"/>
      <c r="BC165" s="109"/>
      <c r="BD165" s="109"/>
      <c r="BE165" s="109"/>
      <c r="BF165" s="109"/>
      <c r="BG165" s="109"/>
      <c r="BH165" s="109"/>
    </row>
    <row r="166">
      <c r="A166" s="113" t="n">
        <v>164</v>
      </c>
      <c r="B166" s="113" t="s">
        <v>1485</v>
      </c>
      <c r="C166" s="113" t="s">
        <v>1486</v>
      </c>
      <c r="D166" s="109"/>
      <c r="E166" s="109" t="str">
        <f>IFERROR(GEOMEAN(F166, G166), MAX(F166, G166))</f>
      </c>
      <c r="F166" s="109" t="str">
        <f>MAX(AZ166)</f>
      </c>
      <c r="G166" s="109" t="str">
        <f>MAX(AY166)</f>
      </c>
      <c r="H166" s="109"/>
      <c r="I166" s="109"/>
      <c r="J166" s="109"/>
      <c r="K166" s="109" t="n">
        <v>4</v>
      </c>
      <c r="L166" s="109"/>
      <c r="M166" s="109"/>
      <c r="N166" s="109"/>
      <c r="O166" s="109"/>
      <c r="P166" s="109" t="n">
        <v>4</v>
      </c>
      <c r="Q166" s="109"/>
      <c r="R166" s="109" t="n">
        <v>4</v>
      </c>
      <c r="S166" s="109" t="n">
        <v>9.83114446529081</v>
      </c>
      <c r="T166" s="109"/>
      <c r="U166" s="109"/>
      <c r="V166" s="109"/>
      <c r="W166" s="109"/>
      <c r="X166" s="109"/>
      <c r="Y166" s="109"/>
      <c r="Z166" s="109" t="s">
        <v>1770</v>
      </c>
      <c r="AA166" s="109" t="s">
        <v>1770</v>
      </c>
      <c r="AB166" s="109" t="s">
        <v>1770</v>
      </c>
      <c r="AC166" s="109"/>
      <c r="AD166" s="109"/>
      <c r="AE166" s="109"/>
      <c r="AF166" s="109"/>
      <c r="AG166" s="109"/>
      <c r="AH166" s="109"/>
      <c r="AI166" s="109"/>
      <c r="AJ166" s="109"/>
      <c r="AK166" s="109"/>
      <c r="AL166" s="109"/>
      <c r="AM166" s="109"/>
      <c r="AN166" s="109"/>
      <c r="AO166" s="109"/>
      <c r="AP166" s="109"/>
      <c r="AQ166" s="109"/>
      <c r="AR166" s="109"/>
      <c r="AS166" s="109" t="n">
        <v>87</v>
      </c>
      <c r="AT166" s="109" t="n">
        <v>87</v>
      </c>
      <c r="AU166" s="109" t="n">
        <v>87.1818181818182</v>
      </c>
      <c r="AV166" s="109" t="n">
        <v>0</v>
      </c>
      <c r="AW166" s="109" t="n">
        <v>-0.181818181818187</v>
      </c>
      <c r="AX166" s="109" t="n">
        <v>10</v>
      </c>
      <c r="AY166" s="109" t="n">
        <v>4.54545454545453</v>
      </c>
      <c r="AZ166" s="109" t="n">
        <v>10</v>
      </c>
      <c r="BA166" s="109"/>
      <c r="BB166" s="109"/>
      <c r="BC166" s="109"/>
      <c r="BD166" s="109"/>
      <c r="BE166" s="109"/>
      <c r="BF166" s="109"/>
      <c r="BG166" s="109"/>
      <c r="BH166" s="109"/>
    </row>
    <row r="167">
      <c r="A167" s="113" t="n">
        <v>165</v>
      </c>
      <c r="B167" s="113" t="s">
        <v>1490</v>
      </c>
      <c r="C167" s="113" t="s">
        <v>1491</v>
      </c>
      <c r="D167" s="109"/>
      <c r="E167" s="109" t="str">
        <f>IFERROR(GEOMEAN(F167, G167), MAX(F167, G167))</f>
      </c>
      <c r="F167" s="109" t="str">
        <f>MAX(AZ167)</f>
      </c>
      <c r="G167" s="109" t="str">
        <f>MAX(AY167)</f>
      </c>
      <c r="H167" s="109"/>
      <c r="I167" s="109"/>
      <c r="J167" s="109"/>
      <c r="K167" s="109" t="n">
        <v>0</v>
      </c>
      <c r="L167" s="109"/>
      <c r="M167" s="109"/>
      <c r="N167" s="109"/>
      <c r="O167" s="109"/>
      <c r="P167" s="109" t="n">
        <v>0</v>
      </c>
      <c r="Q167" s="109"/>
      <c r="R167" s="109" t="n">
        <v>0</v>
      </c>
      <c r="S167" s="109" t="n">
        <v>0</v>
      </c>
      <c r="T167" s="109" t="n">
        <v>-3</v>
      </c>
      <c r="U167" s="109" t="n">
        <v>2.6</v>
      </c>
      <c r="V167" s="109" t="n">
        <v>3.2</v>
      </c>
      <c r="W167" s="109" t="n">
        <v>-0.2</v>
      </c>
      <c r="X167" s="109" t="n">
        <v>4.7</v>
      </c>
      <c r="Y167" s="109" t="n">
        <v>-3.4</v>
      </c>
      <c r="Z167" s="109" t="s">
        <v>1673</v>
      </c>
      <c r="AA167" s="109" t="s">
        <v>1781</v>
      </c>
      <c r="AB167" s="109" t="s">
        <v>1082</v>
      </c>
      <c r="AC167" s="109" t="n">
        <v>-3.2</v>
      </c>
      <c r="AD167" s="109" t="n">
        <v>6.8</v>
      </c>
      <c r="AE167" s="109" t="n">
        <v>6.4</v>
      </c>
      <c r="AF167" s="109" t="n">
        <v>5.2</v>
      </c>
      <c r="AG167" s="109" t="n">
        <v>3.77733333333333</v>
      </c>
      <c r="AH167" s="109"/>
      <c r="AI167" s="109"/>
      <c r="AJ167" s="109"/>
      <c r="AK167" s="109"/>
      <c r="AL167" s="109"/>
      <c r="AM167" s="109"/>
      <c r="AN167" s="109"/>
      <c r="AO167" s="109"/>
      <c r="AP167" s="109"/>
      <c r="AQ167" s="109"/>
      <c r="AR167" s="109"/>
      <c r="AS167" s="109" t="n">
        <v>69</v>
      </c>
      <c r="AT167" s="109" t="n">
        <v>70</v>
      </c>
      <c r="AU167" s="109" t="n">
        <v>69.2727272727273</v>
      </c>
      <c r="AV167" s="109" t="n">
        <v>-1</v>
      </c>
      <c r="AW167" s="109" t="n">
        <v>-0.272727272727266</v>
      </c>
      <c r="AX167" s="109" t="n">
        <v>9.81818181818182</v>
      </c>
      <c r="AY167" s="109" t="n">
        <v>4.31818181818183</v>
      </c>
      <c r="AZ167" s="109" t="n">
        <v>9.86776859504132</v>
      </c>
      <c r="BA167" s="109"/>
      <c r="BB167" s="109"/>
      <c r="BC167" s="109"/>
      <c r="BD167" s="109"/>
      <c r="BE167" s="109"/>
      <c r="BF167" s="109"/>
      <c r="BG167" s="109"/>
      <c r="BH167" s="109"/>
    </row>
    <row r="168">
      <c r="A168" s="113" t="n">
        <v>166</v>
      </c>
      <c r="B168" s="113" t="s">
        <v>1494</v>
      </c>
      <c r="C168" s="113" t="s">
        <v>1495</v>
      </c>
      <c r="D168" s="109"/>
      <c r="E168" s="109" t="str">
        <f>IFERROR(GEOMEAN(F168, G168), MAX(F168, G168))</f>
      </c>
      <c r="F168" s="109" t="str">
        <f>MAX(AZ168)</f>
      </c>
      <c r="G168" s="109" t="str">
        <f>MAX(AY168)</f>
      </c>
      <c r="H168" s="109"/>
      <c r="I168" s="109"/>
      <c r="J168" s="109"/>
      <c r="K168" s="109" t="n">
        <v>3</v>
      </c>
      <c r="L168" s="109" t="n">
        <v>3</v>
      </c>
      <c r="M168" s="109"/>
      <c r="N168" s="109" t="n">
        <v>7</v>
      </c>
      <c r="O168" s="109" t="n">
        <v>3.6</v>
      </c>
      <c r="P168" s="109" t="n">
        <v>3</v>
      </c>
      <c r="Q168" s="109" t="n">
        <v>4.53333333333333</v>
      </c>
      <c r="R168" s="109" t="n">
        <v>3.76666666666667</v>
      </c>
      <c r="S168" s="109" t="n">
        <v>8.78048780487805</v>
      </c>
      <c r="T168" s="109" t="n">
        <v>4.4</v>
      </c>
      <c r="U168" s="109" t="n">
        <v>4.9</v>
      </c>
      <c r="V168" s="109" t="n">
        <v>5.3</v>
      </c>
      <c r="W168" s="109" t="n">
        <v>1</v>
      </c>
      <c r="X168" s="109" t="n">
        <v>4</v>
      </c>
      <c r="Y168" s="109" t="n">
        <v>-4.3</v>
      </c>
      <c r="Z168" s="109" t="s">
        <v>1686</v>
      </c>
      <c r="AA168" s="109" t="s">
        <v>646</v>
      </c>
      <c r="AB168" s="109" t="s">
        <v>1716</v>
      </c>
      <c r="AC168" s="109" t="n">
        <v>-4.3</v>
      </c>
      <c r="AD168" s="109" t="n">
        <v>8.6</v>
      </c>
      <c r="AE168" s="109" t="n">
        <v>8.6</v>
      </c>
      <c r="AF168" s="109" t="n">
        <v>4</v>
      </c>
      <c r="AG168" s="109" t="n">
        <v>4</v>
      </c>
      <c r="AH168" s="109"/>
      <c r="AI168" s="109"/>
      <c r="AJ168" s="109"/>
      <c r="AK168" s="109"/>
      <c r="AL168" s="109"/>
      <c r="AM168" s="109"/>
      <c r="AN168" s="109"/>
      <c r="AO168" s="109"/>
      <c r="AP168" s="109"/>
      <c r="AQ168" s="109"/>
      <c r="AR168" s="109"/>
      <c r="AS168" s="109" t="n">
        <v>58</v>
      </c>
      <c r="AT168" s="109" t="n">
        <v>57</v>
      </c>
      <c r="AU168" s="109" t="n">
        <v>57.9090909090909</v>
      </c>
      <c r="AV168" s="109" t="n">
        <v>1</v>
      </c>
      <c r="AW168" s="109" t="n">
        <v>0.0909090909090935</v>
      </c>
      <c r="AX168" s="109" t="n">
        <v>7.81818181818182</v>
      </c>
      <c r="AY168" s="109" t="n">
        <v>5.22727272727273</v>
      </c>
      <c r="AZ168" s="109" t="n">
        <v>7.80165289256198</v>
      </c>
      <c r="BA168" s="109"/>
      <c r="BB168" s="109"/>
      <c r="BC168" s="109"/>
      <c r="BD168" s="109"/>
      <c r="BE168" s="109"/>
      <c r="BF168" s="109"/>
      <c r="BG168" s="109"/>
      <c r="BH168" s="109"/>
    </row>
    <row r="169">
      <c r="A169" s="113" t="n">
        <v>167</v>
      </c>
      <c r="B169" s="113" t="s">
        <v>1498</v>
      </c>
      <c r="C169" s="113" t="s">
        <v>1499</v>
      </c>
      <c r="D169" s="109"/>
      <c r="E169" s="109" t="str">
        <f>IFERROR(GEOMEAN(F169, G169), MAX(F169, G169))</f>
      </c>
      <c r="F169" s="109" t="str">
        <f>MAX(AZ169)</f>
      </c>
      <c r="G169" s="109" t="str">
        <f>MAX(AY169)</f>
      </c>
      <c r="H169" s="109"/>
      <c r="I169" s="109" t="n">
        <v>4</v>
      </c>
      <c r="J169" s="109" t="n">
        <v>3</v>
      </c>
      <c r="K169" s="109" t="n">
        <v>5</v>
      </c>
      <c r="L169" s="109" t="n">
        <v>0</v>
      </c>
      <c r="M169" s="109" t="n">
        <v>1.2</v>
      </c>
      <c r="N169" s="109" t="n">
        <v>0</v>
      </c>
      <c r="O169" s="109" t="n">
        <v>2.8</v>
      </c>
      <c r="P169" s="109" t="n">
        <v>4</v>
      </c>
      <c r="Q169" s="109" t="n">
        <v>1</v>
      </c>
      <c r="R169" s="109" t="n">
        <v>2.5</v>
      </c>
      <c r="S169" s="109" t="n">
        <v>3.07692307692308</v>
      </c>
      <c r="T169" s="109" t="n">
        <v>4.1</v>
      </c>
      <c r="U169" s="109" t="n">
        <v>4.2</v>
      </c>
      <c r="V169" s="109" t="n">
        <v>2.4</v>
      </c>
      <c r="W169" s="109" t="n">
        <v>-5</v>
      </c>
      <c r="X169" s="109" t="n">
        <v>4.1</v>
      </c>
      <c r="Y169" s="109" t="n">
        <v>-7.4</v>
      </c>
      <c r="Z169" s="109" t="s">
        <v>1737</v>
      </c>
      <c r="AA169" s="109" t="s">
        <v>1689</v>
      </c>
      <c r="AB169" s="109" t="s">
        <v>1082</v>
      </c>
      <c r="AC169" s="109" t="n">
        <v>-9.1</v>
      </c>
      <c r="AD169" s="109" t="n">
        <v>10</v>
      </c>
      <c r="AE169" s="109" t="n">
        <v>10</v>
      </c>
      <c r="AF169" s="109" t="n">
        <v>7.66666666666667</v>
      </c>
      <c r="AG169" s="109" t="n">
        <v>8.09666666666667</v>
      </c>
      <c r="AH169" s="109" t="n">
        <v>0</v>
      </c>
      <c r="AI169" s="109" t="n">
        <v>0</v>
      </c>
      <c r="AJ169" s="109" t="n">
        <v>0</v>
      </c>
      <c r="AK169" s="109" t="n">
        <v>0</v>
      </c>
      <c r="AL169" s="109" t="n">
        <v>0.5</v>
      </c>
      <c r="AM169" s="109" t="n">
        <v>0</v>
      </c>
      <c r="AN169" s="109" t="n">
        <v>0</v>
      </c>
      <c r="AO169" s="109" t="n">
        <v>0.5</v>
      </c>
      <c r="AP169" s="109" t="n">
        <v>0</v>
      </c>
      <c r="AQ169" s="109" t="n">
        <v>0.5</v>
      </c>
      <c r="AR169" s="109" t="n">
        <v>2.38095238095238</v>
      </c>
      <c r="AS169" s="109" t="n">
        <v>41</v>
      </c>
      <c r="AT169" s="109" t="n">
        <v>44</v>
      </c>
      <c r="AU169" s="109" t="n">
        <v>41.9090909090909</v>
      </c>
      <c r="AV169" s="109" t="n">
        <v>-3</v>
      </c>
      <c r="AW169" s="109" t="n">
        <v>-0.909090909090907</v>
      </c>
      <c r="AX169" s="109" t="n">
        <v>4.72727272727273</v>
      </c>
      <c r="AY169" s="109" t="n">
        <v>2.72727272727273</v>
      </c>
      <c r="AZ169" s="109" t="n">
        <v>4.89256198347107</v>
      </c>
      <c r="BA169" s="109" t="n">
        <v>0.091</v>
      </c>
      <c r="BB169" s="109" t="n">
        <v>4.55</v>
      </c>
      <c r="BC169" s="109"/>
      <c r="BD169" s="109"/>
      <c r="BE169" s="109"/>
      <c r="BF169" s="109"/>
      <c r="BG169" s="109"/>
      <c r="BH169" s="109"/>
    </row>
    <row r="170">
      <c r="A170" s="113" t="n">
        <v>168</v>
      </c>
      <c r="B170" s="113" t="s">
        <v>1503</v>
      </c>
      <c r="C170" s="113" t="s">
        <v>1504</v>
      </c>
      <c r="D170" s="109"/>
      <c r="E170" s="109" t="str">
        <f>IFERROR(GEOMEAN(F170, G170), MAX(F170, G170))</f>
      </c>
      <c r="F170" s="109" t="str">
        <f>MAX(AZ170)</f>
      </c>
      <c r="G170" s="109" t="str">
        <f>MAX(AY170)</f>
      </c>
      <c r="H170" s="109"/>
      <c r="I170" s="109"/>
      <c r="J170" s="109"/>
      <c r="K170" s="109" t="n">
        <v>3</v>
      </c>
      <c r="L170" s="109" t="n">
        <v>6</v>
      </c>
      <c r="M170" s="109" t="n">
        <v>0.4</v>
      </c>
      <c r="N170" s="109"/>
      <c r="O170" s="109" t="n">
        <v>3.7</v>
      </c>
      <c r="P170" s="109" t="n">
        <v>3</v>
      </c>
      <c r="Q170" s="109" t="n">
        <v>3.36666666666667</v>
      </c>
      <c r="R170" s="109" t="n">
        <v>3.18333333333333</v>
      </c>
      <c r="S170" s="109" t="n">
        <v>6.15384615384616</v>
      </c>
      <c r="T170" s="109" t="n">
        <v>7.6</v>
      </c>
      <c r="U170" s="109" t="n">
        <v>7.3</v>
      </c>
      <c r="V170" s="109" t="n">
        <v>7.5</v>
      </c>
      <c r="W170" s="109" t="n">
        <v>-2</v>
      </c>
      <c r="X170" s="109" t="n">
        <v>3.7</v>
      </c>
      <c r="Y170" s="109" t="n">
        <v>-9.5</v>
      </c>
      <c r="Z170" s="109" t="s">
        <v>1732</v>
      </c>
      <c r="AA170" s="109" t="s">
        <v>646</v>
      </c>
      <c r="AB170" s="109" t="s">
        <v>1727</v>
      </c>
      <c r="AC170" s="109" t="n">
        <v>-6.5</v>
      </c>
      <c r="AD170" s="109" t="n">
        <v>10</v>
      </c>
      <c r="AE170" s="109" t="n">
        <v>10</v>
      </c>
      <c r="AF170" s="109" t="n">
        <v>3</v>
      </c>
      <c r="AG170" s="109" t="n">
        <v>2.66666666666667</v>
      </c>
      <c r="AH170" s="109"/>
      <c r="AI170" s="109"/>
      <c r="AJ170" s="109"/>
      <c r="AK170" s="109"/>
      <c r="AL170" s="109"/>
      <c r="AM170" s="109"/>
      <c r="AN170" s="109"/>
      <c r="AO170" s="109"/>
      <c r="AP170" s="109"/>
      <c r="AQ170" s="109"/>
      <c r="AR170" s="109"/>
      <c r="AS170" s="109" t="n">
        <v>73</v>
      </c>
      <c r="AT170" s="109" t="n">
        <v>73</v>
      </c>
      <c r="AU170" s="109" t="n">
        <v>74.0909090909091</v>
      </c>
      <c r="AV170" s="109" t="n">
        <v>0</v>
      </c>
      <c r="AW170" s="109" t="n">
        <v>-1.09090909090909</v>
      </c>
      <c r="AX170" s="109" t="n">
        <v>10</v>
      </c>
      <c r="AY170" s="109" t="n">
        <v>2.27272727272727</v>
      </c>
      <c r="AZ170" s="109" t="n">
        <v>10</v>
      </c>
      <c r="BA170" s="109"/>
      <c r="BB170" s="109"/>
      <c r="BC170" s="109"/>
      <c r="BD170" s="109"/>
      <c r="BE170" s="109"/>
      <c r="BF170" s="109"/>
      <c r="BG170" s="109"/>
      <c r="BH170" s="109"/>
    </row>
    <row r="171">
      <c r="A171" s="113" t="n">
        <v>169</v>
      </c>
      <c r="B171" s="113" t="s">
        <v>1505</v>
      </c>
      <c r="C171" s="113" t="s">
        <v>1506</v>
      </c>
      <c r="D171" s="109"/>
      <c r="E171" s="109" t="str">
        <f>IFERROR(GEOMEAN(F171, G171), MAX(F171, G171))</f>
      </c>
      <c r="F171" s="109" t="str">
        <f>MAX(AZ171)</f>
      </c>
      <c r="G171" s="109" t="str">
        <f>MAX(AY171)</f>
      </c>
      <c r="H171" s="109"/>
      <c r="I171" s="109"/>
      <c r="J171" s="109"/>
      <c r="K171" s="109"/>
      <c r="L171" s="109" t="n">
        <v>0</v>
      </c>
      <c r="M171" s="109"/>
      <c r="N171" s="109"/>
      <c r="O171" s="109"/>
      <c r="P171" s="109"/>
      <c r="Q171" s="109" t="n">
        <v>0</v>
      </c>
      <c r="R171" s="109" t="n">
        <v>0</v>
      </c>
      <c r="S171" s="109" t="n">
        <v>0</v>
      </c>
      <c r="T171" s="109" t="n">
        <v>6.5</v>
      </c>
      <c r="U171" s="109" t="n">
        <v>6.2</v>
      </c>
      <c r="V171" s="109" t="n">
        <v>6.3</v>
      </c>
      <c r="W171" s="109" t="n">
        <v>0</v>
      </c>
      <c r="X171" s="109" t="n">
        <v>4</v>
      </c>
      <c r="Y171" s="109" t="n">
        <v>-6.3</v>
      </c>
      <c r="Z171" s="109" t="s">
        <v>1756</v>
      </c>
      <c r="AA171" s="109" t="s">
        <v>1688</v>
      </c>
      <c r="AB171" s="109" t="s">
        <v>1696</v>
      </c>
      <c r="AC171" s="109" t="n">
        <v>-4.5</v>
      </c>
      <c r="AD171" s="109" t="n">
        <v>10</v>
      </c>
      <c r="AE171" s="109" t="n">
        <v>9</v>
      </c>
      <c r="AF171" s="109"/>
      <c r="AG171" s="109" t="n">
        <v>2.14866666666667</v>
      </c>
      <c r="AH171" s="109"/>
      <c r="AI171" s="109"/>
      <c r="AJ171" s="109"/>
      <c r="AK171" s="109"/>
      <c r="AL171" s="109"/>
      <c r="AM171" s="109"/>
      <c r="AN171" s="109"/>
      <c r="AO171" s="109"/>
      <c r="AP171" s="109"/>
      <c r="AQ171" s="109"/>
      <c r="AR171" s="109"/>
      <c r="AS171" s="109" t="n">
        <v>73</v>
      </c>
      <c r="AT171" s="109" t="n">
        <v>75</v>
      </c>
      <c r="AU171" s="109" t="n">
        <v>75.6363636363636</v>
      </c>
      <c r="AV171" s="109" t="n">
        <v>-2</v>
      </c>
      <c r="AW171" s="109" t="n">
        <v>-2.63636363636364</v>
      </c>
      <c r="AX171" s="109" t="n">
        <v>10</v>
      </c>
      <c r="AY171" s="109" t="n">
        <v>0</v>
      </c>
      <c r="AZ171" s="109" t="n">
        <v>10</v>
      </c>
      <c r="BA171" s="109"/>
      <c r="BB171" s="109"/>
      <c r="BC171" s="109"/>
      <c r="BD171" s="109"/>
      <c r="BE171" s="109"/>
      <c r="BF171" s="109"/>
      <c r="BG171" s="109"/>
      <c r="BH171" s="109"/>
    </row>
    <row r="172">
      <c r="A172" s="113" t="n">
        <v>170</v>
      </c>
      <c r="B172" s="113" t="s">
        <v>1507</v>
      </c>
      <c r="C172" s="113" t="s">
        <v>1508</v>
      </c>
      <c r="D172" s="109"/>
      <c r="E172" s="109" t="str">
        <f>IFERROR(GEOMEAN(F172, G172), MAX(F172, G172))</f>
      </c>
      <c r="F172" s="109" t="str">
        <f>MAX(AZ172)</f>
      </c>
      <c r="G172" s="109" t="str">
        <f>MAX(AY172)</f>
      </c>
      <c r="H172" s="109"/>
      <c r="I172" s="109"/>
      <c r="J172" s="109"/>
      <c r="K172" s="109"/>
      <c r="L172" s="109" t="n">
        <v>0</v>
      </c>
      <c r="M172" s="109" t="n">
        <v>0.4</v>
      </c>
      <c r="N172" s="109" t="n">
        <v>5</v>
      </c>
      <c r="O172" s="109" t="n">
        <v>4.5</v>
      </c>
      <c r="P172" s="109"/>
      <c r="Q172" s="109" t="n">
        <v>2.475</v>
      </c>
      <c r="R172" s="109" t="n">
        <v>2.475</v>
      </c>
      <c r="S172" s="109" t="n">
        <v>2.96435272045028</v>
      </c>
      <c r="T172" s="109" t="n">
        <v>-3.8</v>
      </c>
      <c r="U172" s="109" t="n">
        <v>-0.8</v>
      </c>
      <c r="V172" s="109" t="n">
        <v>3.4</v>
      </c>
      <c r="W172" s="109" t="n">
        <v>-4.8</v>
      </c>
      <c r="X172" s="109" t="n">
        <v>3.8</v>
      </c>
      <c r="Y172" s="109" t="n">
        <v>-8.2</v>
      </c>
      <c r="Z172" s="109" t="s">
        <v>1726</v>
      </c>
      <c r="AA172" s="109" t="s">
        <v>1674</v>
      </c>
      <c r="AB172" s="109" t="s">
        <v>749</v>
      </c>
      <c r="AC172" s="109" t="n">
        <v>-6.1</v>
      </c>
      <c r="AD172" s="109" t="n">
        <v>10</v>
      </c>
      <c r="AE172" s="109" t="n">
        <v>10</v>
      </c>
      <c r="AF172" s="109" t="n">
        <v>7.86666666666667</v>
      </c>
      <c r="AG172" s="109" t="n">
        <v>7.86666666666667</v>
      </c>
      <c r="AH172" s="109"/>
      <c r="AI172" s="109"/>
      <c r="AJ172" s="109"/>
      <c r="AK172" s="109"/>
      <c r="AL172" s="109"/>
      <c r="AM172" s="109"/>
      <c r="AN172" s="109"/>
      <c r="AO172" s="109"/>
      <c r="AP172" s="109"/>
      <c r="AQ172" s="109"/>
      <c r="AR172" s="109"/>
      <c r="AS172" s="109" t="n">
        <v>50</v>
      </c>
      <c r="AT172" s="109" t="n">
        <v>51</v>
      </c>
      <c r="AU172" s="109" t="n">
        <v>51.1818181818182</v>
      </c>
      <c r="AV172" s="109" t="n">
        <v>-1</v>
      </c>
      <c r="AW172" s="109" t="n">
        <v>-1.18181818181818</v>
      </c>
      <c r="AX172" s="109" t="n">
        <v>6.36363636363636</v>
      </c>
      <c r="AY172" s="109" t="n">
        <v>2.04545454545455</v>
      </c>
      <c r="AZ172" s="109" t="n">
        <v>6.57851239669421</v>
      </c>
      <c r="BA172" s="109"/>
      <c r="BB172" s="109"/>
      <c r="BC172" s="109"/>
      <c r="BD172" s="109"/>
      <c r="BE172" s="109"/>
      <c r="BF172" s="109"/>
      <c r="BG172" s="109"/>
      <c r="BH172" s="109"/>
    </row>
    <row r="173">
      <c r="A173" s="113" t="n">
        <v>171</v>
      </c>
      <c r="B173" s="113" t="s">
        <v>1509</v>
      </c>
      <c r="C173" s="113" t="s">
        <v>1510</v>
      </c>
      <c r="D173" s="109"/>
      <c r="E173" s="109" t="str">
        <f>IFERROR(GEOMEAN(F173, G173), MAX(F173, G173))</f>
      </c>
      <c r="F173" s="109" t="str">
        <f>MAX(AZ173)</f>
      </c>
      <c r="G173" s="109" t="str">
        <f>MAX(AY173)</f>
      </c>
      <c r="H173" s="109"/>
      <c r="I173" s="109"/>
      <c r="J173" s="109"/>
      <c r="K173" s="109" t="n">
        <v>4</v>
      </c>
      <c r="L173" s="109" t="n">
        <v>6</v>
      </c>
      <c r="M173" s="109" t="n">
        <v>1.1</v>
      </c>
      <c r="N173" s="109" t="n">
        <v>8</v>
      </c>
      <c r="O173" s="109"/>
      <c r="P173" s="109" t="n">
        <v>4</v>
      </c>
      <c r="Q173" s="109" t="n">
        <v>5.03333333333333</v>
      </c>
      <c r="R173" s="109" t="n">
        <v>4.51666666666667</v>
      </c>
      <c r="S173" s="109" t="n">
        <v>10</v>
      </c>
      <c r="T173" s="109"/>
      <c r="U173" s="109"/>
      <c r="V173" s="109"/>
      <c r="W173" s="109"/>
      <c r="X173" s="109"/>
      <c r="Y173" s="109"/>
      <c r="Z173" s="109" t="s">
        <v>1711</v>
      </c>
      <c r="AA173" s="109" t="s">
        <v>1721</v>
      </c>
      <c r="AB173" s="109" t="s">
        <v>1705</v>
      </c>
      <c r="AC173" s="109" t="n">
        <v>-1.1</v>
      </c>
      <c r="AD173" s="109"/>
      <c r="AE173" s="109" t="n">
        <v>2.2</v>
      </c>
      <c r="AF173" s="109"/>
      <c r="AG173" s="109" t="n">
        <v>10</v>
      </c>
      <c r="AH173" s="109"/>
      <c r="AI173" s="109"/>
      <c r="AJ173" s="109"/>
      <c r="AK173" s="109"/>
      <c r="AL173" s="109"/>
      <c r="AM173" s="109"/>
      <c r="AN173" s="109"/>
      <c r="AO173" s="109"/>
      <c r="AP173" s="109"/>
      <c r="AQ173" s="109"/>
      <c r="AR173" s="109"/>
      <c r="AS173" s="109"/>
      <c r="AT173" s="109"/>
      <c r="AU173" s="109"/>
      <c r="AV173" s="109"/>
      <c r="AW173" s="109"/>
      <c r="AX173" s="109"/>
      <c r="AY173" s="109"/>
      <c r="AZ173" s="109"/>
      <c r="BA173" s="109"/>
      <c r="BB173" s="109"/>
      <c r="BC173" s="109"/>
      <c r="BD173" s="109"/>
      <c r="BE173" s="109"/>
      <c r="BF173" s="109"/>
      <c r="BG173" s="109"/>
      <c r="BH173" s="109"/>
    </row>
    <row r="174">
      <c r="A174" s="113" t="n">
        <v>172</v>
      </c>
      <c r="B174" s="113" t="s">
        <v>1511</v>
      </c>
      <c r="C174" s="113" t="s">
        <v>1512</v>
      </c>
      <c r="D174" s="109"/>
      <c r="E174" s="109" t="str">
        <f>IFERROR(GEOMEAN(F174, G174), MAX(F174, G174))</f>
      </c>
      <c r="F174" s="109" t="str">
        <f>MAX(AZ174)</f>
      </c>
      <c r="G174" s="109" t="str">
        <f>MAX(AY174)</f>
      </c>
      <c r="H174" s="109"/>
      <c r="I174" s="109"/>
      <c r="J174" s="109"/>
      <c r="K174" s="109" t="n">
        <v>3</v>
      </c>
      <c r="L174" s="109" t="n">
        <v>0</v>
      </c>
      <c r="M174" s="109" t="n">
        <v>1.5</v>
      </c>
      <c r="N174" s="109"/>
      <c r="O174" s="109"/>
      <c r="P174" s="109" t="n">
        <v>3</v>
      </c>
      <c r="Q174" s="109" t="n">
        <v>0.75</v>
      </c>
      <c r="R174" s="109" t="n">
        <v>1.875</v>
      </c>
      <c r="S174" s="109" t="n">
        <v>0.262664165103189</v>
      </c>
      <c r="T174" s="109"/>
      <c r="U174" s="109"/>
      <c r="V174" s="109"/>
      <c r="W174" s="109"/>
      <c r="X174" s="109"/>
      <c r="Y174" s="109"/>
      <c r="Z174" s="109" t="s">
        <v>628</v>
      </c>
      <c r="AA174" s="109" t="s">
        <v>1718</v>
      </c>
      <c r="AB174" s="109" t="s">
        <v>1414</v>
      </c>
      <c r="AC174" s="109" t="n">
        <v>-4.5</v>
      </c>
      <c r="AD174" s="109"/>
      <c r="AE174" s="109" t="n">
        <v>9</v>
      </c>
      <c r="AF174" s="109"/>
      <c r="AG174" s="109" t="n">
        <v>7.09666666666667</v>
      </c>
      <c r="AH174" s="109"/>
      <c r="AI174" s="109"/>
      <c r="AJ174" s="109"/>
      <c r="AK174" s="109"/>
      <c r="AL174" s="109"/>
      <c r="AM174" s="109"/>
      <c r="AN174" s="109"/>
      <c r="AO174" s="109"/>
      <c r="AP174" s="109"/>
      <c r="AQ174" s="109"/>
      <c r="AR174" s="109"/>
      <c r="AS174" s="109" t="n">
        <v>43</v>
      </c>
      <c r="AT174" s="109" t="n">
        <v>45</v>
      </c>
      <c r="AU174" s="109" t="n">
        <v>44.4545454545455</v>
      </c>
      <c r="AV174" s="109" t="n">
        <v>-2</v>
      </c>
      <c r="AW174" s="109" t="n">
        <v>-1.45454545454545</v>
      </c>
      <c r="AX174" s="109" t="n">
        <v>5.09090909090909</v>
      </c>
      <c r="AY174" s="109" t="n">
        <v>1.36363636363637</v>
      </c>
      <c r="AZ174" s="109" t="n">
        <v>5.35537190082645</v>
      </c>
      <c r="BA174" s="109" t="n">
        <v>0.002</v>
      </c>
      <c r="BB174" s="109" t="n">
        <v>0.0999999999999996</v>
      </c>
      <c r="BC174" s="109"/>
      <c r="BD174" s="109"/>
      <c r="BE174" s="109"/>
      <c r="BF174" s="109"/>
      <c r="BG174" s="109"/>
      <c r="BH174" s="109"/>
    </row>
    <row r="175">
      <c r="A175" s="113" t="n">
        <v>173</v>
      </c>
      <c r="B175" s="113" t="s">
        <v>1516</v>
      </c>
      <c r="C175" s="113" t="s">
        <v>1517</v>
      </c>
      <c r="D175" s="109"/>
      <c r="E175" s="109" t="str">
        <f>IFERROR(GEOMEAN(F175, G175), MAX(F175, G175))</f>
      </c>
      <c r="F175" s="109" t="str">
        <f>MAX(AZ175)</f>
      </c>
      <c r="G175" s="109" t="str">
        <f>MAX(AY175)</f>
      </c>
      <c r="H175" s="109"/>
      <c r="I175" s="109"/>
      <c r="J175" s="109"/>
      <c r="K175" s="109" t="n">
        <v>4</v>
      </c>
      <c r="L175" s="109" t="n">
        <v>0</v>
      </c>
      <c r="M175" s="109" t="n">
        <v>0.5</v>
      </c>
      <c r="N175" s="109"/>
      <c r="O175" s="109" t="n">
        <v>5</v>
      </c>
      <c r="P175" s="109" t="n">
        <v>4</v>
      </c>
      <c r="Q175" s="109" t="n">
        <v>1.83333333333333</v>
      </c>
      <c r="R175" s="109" t="n">
        <v>2.91666666666667</v>
      </c>
      <c r="S175" s="109" t="n">
        <v>4.953095684803</v>
      </c>
      <c r="T175" s="109" t="n">
        <v>1.9</v>
      </c>
      <c r="U175" s="109" t="n">
        <v>2.7</v>
      </c>
      <c r="V175" s="109" t="n">
        <v>1</v>
      </c>
      <c r="W175" s="109" t="n">
        <v>-4</v>
      </c>
      <c r="X175" s="109" t="n">
        <v>4.2</v>
      </c>
      <c r="Y175" s="109" t="n">
        <v>-5</v>
      </c>
      <c r="Z175" s="109" t="s">
        <v>646</v>
      </c>
      <c r="AA175" s="109" t="s">
        <v>1789</v>
      </c>
      <c r="AB175" s="109" t="s">
        <v>1722</v>
      </c>
      <c r="AC175" s="109" t="n">
        <v>-5.3</v>
      </c>
      <c r="AD175" s="109" t="n">
        <v>10</v>
      </c>
      <c r="AE175" s="109" t="n">
        <v>10</v>
      </c>
      <c r="AF175" s="109" t="n">
        <v>9.4</v>
      </c>
      <c r="AG175" s="109" t="n">
        <v>8.02933333333333</v>
      </c>
      <c r="AH175" s="109" t="n">
        <v>1</v>
      </c>
      <c r="AI175" s="109" t="n">
        <v>1</v>
      </c>
      <c r="AJ175" s="109" t="n">
        <v>1</v>
      </c>
      <c r="AK175" s="109" t="n">
        <v>0</v>
      </c>
      <c r="AL175" s="109" t="n">
        <v>0.5</v>
      </c>
      <c r="AM175" s="109" t="n">
        <v>1</v>
      </c>
      <c r="AN175" s="109" t="n">
        <v>1</v>
      </c>
      <c r="AO175" s="109" t="n">
        <v>0</v>
      </c>
      <c r="AP175" s="109" t="n">
        <v>1</v>
      </c>
      <c r="AQ175" s="109" t="n">
        <v>4.5</v>
      </c>
      <c r="AR175" s="109" t="n">
        <v>10</v>
      </c>
      <c r="AS175" s="109" t="n">
        <v>52</v>
      </c>
      <c r="AT175" s="109" t="n">
        <v>52</v>
      </c>
      <c r="AU175" s="109" t="n">
        <v>52.0909090909091</v>
      </c>
      <c r="AV175" s="109" t="n">
        <v>0</v>
      </c>
      <c r="AW175" s="109" t="n">
        <v>-0.0909090909090935</v>
      </c>
      <c r="AX175" s="109" t="n">
        <v>6.72727272727273</v>
      </c>
      <c r="AY175" s="109" t="n">
        <v>4.77272727272727</v>
      </c>
      <c r="AZ175" s="109" t="n">
        <v>6.74380165289256</v>
      </c>
      <c r="BA175" s="109" t="n">
        <v>0.159</v>
      </c>
      <c r="BB175" s="109" t="n">
        <v>7.95</v>
      </c>
      <c r="BC175" s="109"/>
      <c r="BD175" s="109"/>
      <c r="BE175" s="109"/>
      <c r="BF175" s="109"/>
      <c r="BG175" s="109"/>
      <c r="BH175" s="109"/>
    </row>
    <row r="176">
      <c r="A176" s="113" t="n">
        <v>174</v>
      </c>
      <c r="B176" s="113" t="s">
        <v>1520</v>
      </c>
      <c r="C176" s="113" t="s">
        <v>1521</v>
      </c>
      <c r="D176" s="109"/>
      <c r="E176" s="109" t="str">
        <f>IFERROR(GEOMEAN(F176, G176), MAX(F176, G176))</f>
      </c>
      <c r="F176" s="109" t="str">
        <f>MAX(AZ176)</f>
      </c>
      <c r="G176" s="109" t="str">
        <f>MAX(AY176)</f>
      </c>
      <c r="H176" s="109"/>
      <c r="I176" s="109" t="n">
        <v>3</v>
      </c>
      <c r="J176" s="109" t="n">
        <v>3</v>
      </c>
      <c r="K176" s="109" t="n">
        <v>4</v>
      </c>
      <c r="L176" s="109" t="n">
        <v>0</v>
      </c>
      <c r="M176" s="109" t="n">
        <v>0.8</v>
      </c>
      <c r="N176" s="109" t="n">
        <v>0</v>
      </c>
      <c r="O176" s="109" t="n">
        <v>3.4</v>
      </c>
      <c r="P176" s="109" t="n">
        <v>3.33333333333333</v>
      </c>
      <c r="Q176" s="109" t="n">
        <v>1.05</v>
      </c>
      <c r="R176" s="109" t="n">
        <v>2.19166666666667</v>
      </c>
      <c r="S176" s="109" t="n">
        <v>1.68855534709193</v>
      </c>
      <c r="T176" s="109" t="n">
        <v>7.5</v>
      </c>
      <c r="U176" s="109" t="n">
        <v>2.8</v>
      </c>
      <c r="V176" s="109" t="n">
        <v>0.9</v>
      </c>
      <c r="W176" s="109" t="n">
        <v>-3.8</v>
      </c>
      <c r="X176" s="109" t="n">
        <v>5</v>
      </c>
      <c r="Y176" s="109" t="n">
        <v>-4.7</v>
      </c>
      <c r="Z176" s="109" t="s">
        <v>1194</v>
      </c>
      <c r="AA176" s="109" t="s">
        <v>1678</v>
      </c>
      <c r="AB176" s="109" t="s">
        <v>1759</v>
      </c>
      <c r="AC176" s="109" t="n">
        <v>-5.9</v>
      </c>
      <c r="AD176" s="109" t="n">
        <v>9.4</v>
      </c>
      <c r="AE176" s="109" t="n">
        <v>10</v>
      </c>
      <c r="AF176" s="109" t="n">
        <v>3</v>
      </c>
      <c r="AG176" s="109" t="n">
        <v>6.65666666666667</v>
      </c>
      <c r="AH176" s="109" t="n">
        <v>1</v>
      </c>
      <c r="AI176" s="109" t="n">
        <v>1</v>
      </c>
      <c r="AJ176" s="109" t="n">
        <v>0</v>
      </c>
      <c r="AK176" s="109" t="n">
        <v>0</v>
      </c>
      <c r="AL176" s="109" t="n">
        <v>0</v>
      </c>
      <c r="AM176" s="109" t="n">
        <v>0</v>
      </c>
      <c r="AN176" s="109" t="n">
        <v>0</v>
      </c>
      <c r="AO176" s="109" t="n">
        <v>0</v>
      </c>
      <c r="AP176" s="109" t="n">
        <v>1</v>
      </c>
      <c r="AQ176" s="109" t="n">
        <v>2</v>
      </c>
      <c r="AR176" s="109" t="n">
        <v>9.52380952380952</v>
      </c>
      <c r="AS176" s="109" t="n">
        <v>55</v>
      </c>
      <c r="AT176" s="109" t="n">
        <v>55</v>
      </c>
      <c r="AU176" s="109" t="n">
        <v>54.4545454545455</v>
      </c>
      <c r="AV176" s="109" t="n">
        <v>0</v>
      </c>
      <c r="AW176" s="109" t="n">
        <v>0.545454545454547</v>
      </c>
      <c r="AX176" s="109" t="n">
        <v>7.27272727272727</v>
      </c>
      <c r="AY176" s="109" t="n">
        <v>6.36363636363637</v>
      </c>
      <c r="AZ176" s="109" t="n">
        <v>7.17355371900826</v>
      </c>
      <c r="BA176" s="109" t="n">
        <v>0.103</v>
      </c>
      <c r="BB176" s="109" t="n">
        <v>5.15</v>
      </c>
      <c r="BC176" s="109"/>
      <c r="BD176" s="109"/>
      <c r="BE176" s="109"/>
      <c r="BF176" s="109"/>
      <c r="BG176" s="109"/>
      <c r="BH176" s="109"/>
    </row>
    <row r="177">
      <c r="A177" s="113" t="n">
        <v>175</v>
      </c>
      <c r="B177" s="113" t="s">
        <v>1526</v>
      </c>
      <c r="C177" s="113" t="s">
        <v>1527</v>
      </c>
      <c r="D177" s="109"/>
      <c r="E177" s="109" t="str">
        <f>IFERROR(GEOMEAN(F177, G177), MAX(F177, G177))</f>
      </c>
      <c r="F177" s="109" t="str">
        <f>MAX(AZ177)</f>
      </c>
      <c r="G177" s="109" t="str">
        <f>MAX(AY177)</f>
      </c>
      <c r="H177" s="109"/>
      <c r="I177" s="109"/>
      <c r="J177" s="109"/>
      <c r="K177" s="109"/>
      <c r="L177" s="109" t="n">
        <v>3</v>
      </c>
      <c r="M177" s="109"/>
      <c r="N177" s="109"/>
      <c r="O177" s="109"/>
      <c r="P177" s="109"/>
      <c r="Q177" s="109" t="n">
        <v>3</v>
      </c>
      <c r="R177" s="109" t="n">
        <v>3</v>
      </c>
      <c r="S177" s="109" t="n">
        <v>5.32833020637899</v>
      </c>
      <c r="T177" s="109"/>
      <c r="U177" s="109"/>
      <c r="V177" s="109"/>
      <c r="W177" s="109"/>
      <c r="X177" s="109"/>
      <c r="Y177" s="109"/>
      <c r="Z177" s="109" t="s">
        <v>1530</v>
      </c>
      <c r="AA177" s="109" t="s">
        <v>1739</v>
      </c>
      <c r="AB177" s="109" t="s">
        <v>1704</v>
      </c>
      <c r="AC177" s="109" t="n">
        <v>-7</v>
      </c>
      <c r="AD177" s="109"/>
      <c r="AE177" s="109" t="n">
        <v>10</v>
      </c>
      <c r="AF177" s="109"/>
      <c r="AG177" s="109" t="n">
        <v>4.03</v>
      </c>
      <c r="AH177" s="109"/>
      <c r="AI177" s="109"/>
      <c r="AJ177" s="109"/>
      <c r="AK177" s="109"/>
      <c r="AL177" s="109"/>
      <c r="AM177" s="109"/>
      <c r="AN177" s="109"/>
      <c r="AO177" s="109"/>
      <c r="AP177" s="109"/>
      <c r="AQ177" s="109"/>
      <c r="AR177" s="109"/>
      <c r="AS177" s="109"/>
      <c r="AT177" s="109"/>
      <c r="AU177" s="109"/>
      <c r="AV177" s="109"/>
      <c r="AW177" s="109"/>
      <c r="AX177" s="109"/>
      <c r="AY177" s="109"/>
      <c r="AZ177" s="109"/>
      <c r="BA177" s="109"/>
      <c r="BB177" s="109"/>
      <c r="BC177" s="109"/>
      <c r="BD177" s="109"/>
      <c r="BE177" s="109"/>
      <c r="BF177" s="109"/>
      <c r="BG177" s="109"/>
      <c r="BH177" s="109"/>
    </row>
    <row r="178">
      <c r="A178" s="113" t="n">
        <v>176</v>
      </c>
      <c r="B178" s="113" t="s">
        <v>1528</v>
      </c>
      <c r="C178" s="113" t="s">
        <v>1529</v>
      </c>
      <c r="D178" s="109"/>
      <c r="E178" s="109" t="str">
        <f>IFERROR(GEOMEAN(F178, G178), MAX(F178, G178))</f>
      </c>
      <c r="F178" s="109" t="str">
        <f>MAX(AZ178)</f>
      </c>
      <c r="G178" s="109" t="str">
        <f>MAX(AY178)</f>
      </c>
      <c r="H178" s="109"/>
      <c r="I178" s="109" t="n">
        <v>5</v>
      </c>
      <c r="J178" s="109" t="n">
        <v>3</v>
      </c>
      <c r="K178" s="109" t="n">
        <v>4</v>
      </c>
      <c r="L178" s="109" t="n">
        <v>0</v>
      </c>
      <c r="M178" s="109" t="n">
        <v>0.6</v>
      </c>
      <c r="N178" s="109" t="n">
        <v>6</v>
      </c>
      <c r="O178" s="109" t="n">
        <v>3</v>
      </c>
      <c r="P178" s="109" t="n">
        <v>4</v>
      </c>
      <c r="Q178" s="109" t="n">
        <v>2.4</v>
      </c>
      <c r="R178" s="109" t="n">
        <v>3.2</v>
      </c>
      <c r="S178" s="109" t="n">
        <v>6.22889305816135</v>
      </c>
      <c r="T178" s="109" t="n">
        <v>6.8</v>
      </c>
      <c r="U178" s="109" t="n">
        <v>5.4</v>
      </c>
      <c r="V178" s="109" t="n">
        <v>5.8</v>
      </c>
      <c r="W178" s="109" t="n">
        <v>2.5</v>
      </c>
      <c r="X178" s="109" t="n">
        <v>5.5</v>
      </c>
      <c r="Y178" s="109" t="n">
        <v>-3.3</v>
      </c>
      <c r="Z178" s="109" t="s">
        <v>1756</v>
      </c>
      <c r="AA178" s="109" t="s">
        <v>672</v>
      </c>
      <c r="AB178" s="109" t="s">
        <v>1695</v>
      </c>
      <c r="AC178" s="109" t="n">
        <v>-4.3</v>
      </c>
      <c r="AD178" s="109" t="n">
        <v>6.6</v>
      </c>
      <c r="AE178" s="109" t="n">
        <v>8.6</v>
      </c>
      <c r="AF178" s="109" t="n">
        <v>1.66666666666667</v>
      </c>
      <c r="AG178" s="109" t="n">
        <v>2.802</v>
      </c>
      <c r="AH178" s="109"/>
      <c r="AI178" s="109"/>
      <c r="AJ178" s="109"/>
      <c r="AK178" s="109"/>
      <c r="AL178" s="109"/>
      <c r="AM178" s="109"/>
      <c r="AN178" s="109"/>
      <c r="AO178" s="109"/>
      <c r="AP178" s="109"/>
      <c r="AQ178" s="109"/>
      <c r="AR178" s="109"/>
      <c r="AS178" s="109" t="n">
        <v>59</v>
      </c>
      <c r="AT178" s="109" t="n">
        <v>59</v>
      </c>
      <c r="AU178" s="109" t="n">
        <v>59.1818181818182</v>
      </c>
      <c r="AV178" s="109" t="n">
        <v>0</v>
      </c>
      <c r="AW178" s="109" t="n">
        <v>-0.18181818181818</v>
      </c>
      <c r="AX178" s="109" t="n">
        <v>8</v>
      </c>
      <c r="AY178" s="109" t="n">
        <v>4.54545454545455</v>
      </c>
      <c r="AZ178" s="109" t="n">
        <v>8.03305785123967</v>
      </c>
      <c r="BA178" s="109"/>
      <c r="BB178" s="109"/>
      <c r="BC178" s="109"/>
      <c r="BD178" s="109"/>
      <c r="BE178" s="109"/>
      <c r="BF178" s="109"/>
      <c r="BG178" s="109"/>
      <c r="BH178" s="109"/>
    </row>
    <row r="179">
      <c r="A179" s="113" t="n">
        <v>177</v>
      </c>
      <c r="B179" s="113" t="s">
        <v>1532</v>
      </c>
      <c r="C179" s="113" t="s">
        <v>1533</v>
      </c>
      <c r="D179" s="109"/>
      <c r="E179" s="109" t="str">
        <f>IFERROR(GEOMEAN(F179, G179), MAX(F179, G179))</f>
      </c>
      <c r="F179" s="109" t="str">
        <f>MAX(AZ179)</f>
      </c>
      <c r="G179" s="109" t="str">
        <f>MAX(AY179)</f>
      </c>
      <c r="H179" s="109"/>
      <c r="I179" s="109" t="n">
        <v>5</v>
      </c>
      <c r="J179" s="109" t="n">
        <v>4</v>
      </c>
      <c r="K179" s="109" t="n">
        <v>3</v>
      </c>
      <c r="L179" s="109" t="n">
        <v>0</v>
      </c>
      <c r="M179" s="109" t="n">
        <v>0.7</v>
      </c>
      <c r="N179" s="109" t="n">
        <v>8</v>
      </c>
      <c r="O179" s="109" t="n">
        <v>3.9</v>
      </c>
      <c r="P179" s="109" t="n">
        <v>4</v>
      </c>
      <c r="Q179" s="109" t="n">
        <v>3.15</v>
      </c>
      <c r="R179" s="109" t="n">
        <v>3.575</v>
      </c>
      <c r="S179" s="109" t="n">
        <v>7.91744840525329</v>
      </c>
      <c r="T179" s="109" t="n">
        <v>3.9</v>
      </c>
      <c r="U179" s="109" t="n">
        <v>6.2</v>
      </c>
      <c r="V179" s="109" t="n">
        <v>6.5</v>
      </c>
      <c r="W179" s="109" t="n">
        <v>3.3</v>
      </c>
      <c r="X179" s="109" t="n">
        <v>3.7</v>
      </c>
      <c r="Y179" s="109" t="n">
        <v>-3.2</v>
      </c>
      <c r="Z179" s="109" t="s">
        <v>887</v>
      </c>
      <c r="AA179" s="109" t="s">
        <v>1704</v>
      </c>
      <c r="AB179" s="109" t="s">
        <v>1745</v>
      </c>
      <c r="AC179" s="109" t="n">
        <v>-1.4</v>
      </c>
      <c r="AD179" s="109" t="n">
        <v>6.4</v>
      </c>
      <c r="AE179" s="109" t="n">
        <v>2.8</v>
      </c>
      <c r="AF179" s="109" t="n">
        <v>4.4</v>
      </c>
      <c r="AG179" s="109" t="n">
        <v>3.52533333333333</v>
      </c>
      <c r="AH179" s="109" t="n">
        <v>0</v>
      </c>
      <c r="AI179" s="109" t="n">
        <v>0</v>
      </c>
      <c r="AJ179" s="109" t="n">
        <v>0</v>
      </c>
      <c r="AK179" s="109" t="n">
        <v>0</v>
      </c>
      <c r="AL179" s="109" t="n">
        <v>0</v>
      </c>
      <c r="AM179" s="109" t="n">
        <v>0</v>
      </c>
      <c r="AN179" s="109" t="n">
        <v>0</v>
      </c>
      <c r="AO179" s="109" t="n">
        <v>0</v>
      </c>
      <c r="AP179" s="109" t="n">
        <v>0</v>
      </c>
      <c r="AQ179" s="109" t="n">
        <v>0</v>
      </c>
      <c r="AR179" s="109" t="n">
        <v>0</v>
      </c>
      <c r="AS179" s="109" t="n">
        <v>59</v>
      </c>
      <c r="AT179" s="109" t="n">
        <v>59</v>
      </c>
      <c r="AU179" s="109" t="n">
        <v>58.1818181818182</v>
      </c>
      <c r="AV179" s="109" t="n">
        <v>0</v>
      </c>
      <c r="AW179" s="109" t="n">
        <v>0.81818181818182</v>
      </c>
      <c r="AX179" s="109" t="n">
        <v>8</v>
      </c>
      <c r="AY179" s="109" t="n">
        <v>7.04545454545455</v>
      </c>
      <c r="AZ179" s="109" t="n">
        <v>7.85123966942149</v>
      </c>
      <c r="BA179" s="109" t="n">
        <v>0.138</v>
      </c>
      <c r="BB179" s="109" t="n">
        <v>6.9</v>
      </c>
      <c r="BC179" s="109"/>
      <c r="BD179" s="109"/>
      <c r="BE179" s="109"/>
      <c r="BF179" s="109"/>
      <c r="BG179" s="109"/>
      <c r="BH179" s="109"/>
    </row>
    <row r="180">
      <c r="A180" s="113" t="n">
        <v>178</v>
      </c>
      <c r="B180" s="113" t="s">
        <v>1536</v>
      </c>
      <c r="C180" s="113" t="s">
        <v>1537</v>
      </c>
      <c r="D180" s="109"/>
      <c r="E180" s="109" t="str">
        <f>IFERROR(GEOMEAN(F180, G180), MAX(F180, G180))</f>
      </c>
      <c r="F180" s="109" t="str">
        <f>MAX(AZ180)</f>
      </c>
      <c r="G180" s="109" t="str">
        <f>MAX(AY180)</f>
      </c>
      <c r="H180" s="109"/>
      <c r="I180" s="109" t="n">
        <v>5</v>
      </c>
      <c r="J180" s="109" t="n">
        <v>3</v>
      </c>
      <c r="K180" s="109" t="n">
        <v>3</v>
      </c>
      <c r="L180" s="109" t="n">
        <v>4</v>
      </c>
      <c r="M180" s="109" t="n">
        <v>0.5</v>
      </c>
      <c r="N180" s="109" t="n">
        <v>0</v>
      </c>
      <c r="O180" s="109" t="n">
        <v>4.1</v>
      </c>
      <c r="P180" s="109" t="n">
        <v>3.66666666666667</v>
      </c>
      <c r="Q180" s="109" t="n">
        <v>2.15</v>
      </c>
      <c r="R180" s="109" t="n">
        <v>2.90833333333333</v>
      </c>
      <c r="S180" s="109" t="n">
        <v>4.9155722326454</v>
      </c>
      <c r="T180" s="109" t="n">
        <v>2.5</v>
      </c>
      <c r="U180" s="109" t="n">
        <v>3.3</v>
      </c>
      <c r="V180" s="109" t="n">
        <v>3.2</v>
      </c>
      <c r="W180" s="109" t="n">
        <v>-3.5</v>
      </c>
      <c r="X180" s="109" t="n">
        <v>3</v>
      </c>
      <c r="Y180" s="109" t="n">
        <v>-6.7</v>
      </c>
      <c r="Z180" s="109" t="s">
        <v>1729</v>
      </c>
      <c r="AA180" s="109" t="s">
        <v>1795</v>
      </c>
      <c r="AB180" s="109" t="s">
        <v>1153</v>
      </c>
      <c r="AC180" s="109" t="n">
        <v>-10.9</v>
      </c>
      <c r="AD180" s="109" t="n">
        <v>10</v>
      </c>
      <c r="AE180" s="109" t="n">
        <v>10</v>
      </c>
      <c r="AF180" s="109" t="n">
        <v>7</v>
      </c>
      <c r="AG180" s="109" t="n">
        <v>8.13333333333333</v>
      </c>
      <c r="AH180" s="109" t="n">
        <v>0</v>
      </c>
      <c r="AI180" s="109" t="n">
        <v>1</v>
      </c>
      <c r="AJ180" s="109" t="n">
        <v>0</v>
      </c>
      <c r="AK180" s="109" t="n">
        <v>1</v>
      </c>
      <c r="AL180" s="109" t="n">
        <v>0</v>
      </c>
      <c r="AM180" s="109" t="n">
        <v>0</v>
      </c>
      <c r="AN180" s="109" t="n">
        <v>0</v>
      </c>
      <c r="AO180" s="109" t="n">
        <v>0.5</v>
      </c>
      <c r="AP180" s="109" t="n">
        <v>1</v>
      </c>
      <c r="AQ180" s="109" t="n">
        <v>2</v>
      </c>
      <c r="AR180" s="109" t="n">
        <v>9.52380952380952</v>
      </c>
      <c r="AS180" s="109" t="n">
        <v>61</v>
      </c>
      <c r="AT180" s="109" t="n">
        <v>61</v>
      </c>
      <c r="AU180" s="109" t="n">
        <v>61.3636363636364</v>
      </c>
      <c r="AV180" s="109" t="n">
        <v>0</v>
      </c>
      <c r="AW180" s="109" t="n">
        <v>-0.363636363636367</v>
      </c>
      <c r="AX180" s="109" t="n">
        <v>8.36363636363636</v>
      </c>
      <c r="AY180" s="109" t="n">
        <v>4.09090909090908</v>
      </c>
      <c r="AZ180" s="109" t="n">
        <v>8.4297520661157</v>
      </c>
      <c r="BA180" s="109" t="n">
        <v>0.178</v>
      </c>
      <c r="BB180" s="109" t="n">
        <v>8.9</v>
      </c>
      <c r="BC180" s="109"/>
      <c r="BD180" s="109"/>
      <c r="BE180" s="109"/>
      <c r="BF180" s="109"/>
      <c r="BG180" s="109"/>
      <c r="BH180" s="109"/>
    </row>
    <row r="181">
      <c r="A181" s="113" t="n">
        <v>179</v>
      </c>
      <c r="B181" s="113" t="s">
        <v>1540</v>
      </c>
      <c r="C181" s="113" t="s">
        <v>1541</v>
      </c>
      <c r="D181" s="109"/>
      <c r="E181" s="109" t="str">
        <f>IFERROR(GEOMEAN(F181, G181), MAX(F181, G181))</f>
      </c>
      <c r="F181" s="109" t="str">
        <f>MAX(AZ181)</f>
      </c>
      <c r="G181" s="109" t="str">
        <f>MAX(AY181)</f>
      </c>
      <c r="H181" s="109"/>
      <c r="I181" s="109" t="n">
        <v>4</v>
      </c>
      <c r="J181" s="109" t="n">
        <v>4</v>
      </c>
      <c r="K181" s="109" t="n">
        <v>4</v>
      </c>
      <c r="L181" s="109" t="n">
        <v>0</v>
      </c>
      <c r="M181" s="109" t="n">
        <v>1.5</v>
      </c>
      <c r="N181" s="109" t="n">
        <v>0</v>
      </c>
      <c r="O181" s="109" t="n">
        <v>4.4</v>
      </c>
      <c r="P181" s="109" t="n">
        <v>4</v>
      </c>
      <c r="Q181" s="109" t="n">
        <v>1.475</v>
      </c>
      <c r="R181" s="109" t="n">
        <v>2.7375</v>
      </c>
      <c r="S181" s="109" t="n">
        <v>4.14634146341463</v>
      </c>
      <c r="T181" s="109" t="n">
        <v>2.6</v>
      </c>
      <c r="U181" s="109" t="n">
        <v>1.6</v>
      </c>
      <c r="V181" s="109" t="n">
        <v>0.2</v>
      </c>
      <c r="W181" s="109" t="n">
        <v>-3.7</v>
      </c>
      <c r="X181" s="109" t="n">
        <v>4.6</v>
      </c>
      <c r="Y181" s="109" t="n">
        <v>-3.9</v>
      </c>
      <c r="Z181" s="109" t="s">
        <v>834</v>
      </c>
      <c r="AA181" s="109" t="s">
        <v>1674</v>
      </c>
      <c r="AB181" s="109" t="s">
        <v>1759</v>
      </c>
      <c r="AC181" s="109" t="n">
        <v>-3.2</v>
      </c>
      <c r="AD181" s="109" t="n">
        <v>7.8</v>
      </c>
      <c r="AE181" s="109" t="n">
        <v>6.4</v>
      </c>
      <c r="AF181" s="109" t="n">
        <v>6.2</v>
      </c>
      <c r="AG181" s="109" t="n">
        <v>6.33333333333333</v>
      </c>
      <c r="AH181" s="109" t="n">
        <v>0</v>
      </c>
      <c r="AI181" s="109" t="n">
        <v>0</v>
      </c>
      <c r="AJ181" s="109" t="n">
        <v>0</v>
      </c>
      <c r="AK181" s="109" t="n">
        <v>0</v>
      </c>
      <c r="AL181" s="109" t="n">
        <v>0.5</v>
      </c>
      <c r="AM181" s="109" t="n">
        <v>0</v>
      </c>
      <c r="AN181" s="109" t="n">
        <v>0</v>
      </c>
      <c r="AO181" s="109" t="n">
        <v>0</v>
      </c>
      <c r="AP181" s="109" t="n">
        <v>0</v>
      </c>
      <c r="AQ181" s="109" t="n">
        <v>0.5</v>
      </c>
      <c r="AR181" s="109" t="n">
        <v>2.38095238095238</v>
      </c>
      <c r="AS181" s="109" t="n">
        <v>39</v>
      </c>
      <c r="AT181" s="109" t="n">
        <v>41</v>
      </c>
      <c r="AU181" s="109" t="n">
        <v>40.3636363636364</v>
      </c>
      <c r="AV181" s="109" t="n">
        <v>-2</v>
      </c>
      <c r="AW181" s="109" t="n">
        <v>-1.36363636363637</v>
      </c>
      <c r="AX181" s="109" t="n">
        <v>4.36363636363636</v>
      </c>
      <c r="AY181" s="109" t="n">
        <v>1.59090909090908</v>
      </c>
      <c r="AZ181" s="109" t="n">
        <v>4.61157024793389</v>
      </c>
      <c r="BA181" s="109" t="n">
        <v>0.143</v>
      </c>
      <c r="BB181" s="109" t="n">
        <v>7.15</v>
      </c>
      <c r="BC181" s="109"/>
      <c r="BD181" s="109"/>
      <c r="BE181" s="109"/>
      <c r="BF181" s="109"/>
      <c r="BG181" s="109"/>
      <c r="BH181" s="109"/>
    </row>
    <row r="182">
      <c r="A182" s="113" t="n">
        <v>180</v>
      </c>
      <c r="B182" s="113" t="s">
        <v>1544</v>
      </c>
      <c r="C182" s="113" t="s">
        <v>1545</v>
      </c>
      <c r="D182" s="109"/>
      <c r="E182" s="109" t="str">
        <f>IFERROR(GEOMEAN(F182, G182), MAX(F182, G182))</f>
      </c>
      <c r="F182" s="109" t="str">
        <f>MAX(AZ182)</f>
      </c>
      <c r="G182" s="109" t="str">
        <f>MAX(AY182)</f>
      </c>
      <c r="H182" s="109"/>
      <c r="I182" s="109" t="n">
        <v>3</v>
      </c>
      <c r="J182" s="109" t="n">
        <v>3</v>
      </c>
      <c r="K182" s="109" t="n">
        <v>3</v>
      </c>
      <c r="L182" s="109" t="n">
        <v>0</v>
      </c>
      <c r="M182" s="109" t="n">
        <v>0.2</v>
      </c>
      <c r="N182" s="109"/>
      <c r="O182" s="109" t="n">
        <v>4</v>
      </c>
      <c r="P182" s="109" t="n">
        <v>3</v>
      </c>
      <c r="Q182" s="109" t="n">
        <v>1.4</v>
      </c>
      <c r="R182" s="109" t="n">
        <v>2.2</v>
      </c>
      <c r="S182" s="109" t="n">
        <v>1.72607879924953</v>
      </c>
      <c r="T182" s="109" t="n">
        <v>2.4</v>
      </c>
      <c r="U182" s="109" t="n">
        <v>2.9</v>
      </c>
      <c r="V182" s="109" t="n">
        <v>2.3</v>
      </c>
      <c r="W182" s="109" t="n">
        <v>-6.1</v>
      </c>
      <c r="X182" s="109" t="n">
        <v>4</v>
      </c>
      <c r="Y182" s="109" t="n">
        <v>-8.4</v>
      </c>
      <c r="Z182" s="109" t="s">
        <v>1243</v>
      </c>
      <c r="AA182" s="109" t="s">
        <v>1796</v>
      </c>
      <c r="AB182" s="109" t="s">
        <v>735</v>
      </c>
      <c r="AC182" s="109" t="n">
        <v>-8.2</v>
      </c>
      <c r="AD182" s="109" t="n">
        <v>10</v>
      </c>
      <c r="AE182" s="109" t="n">
        <v>10</v>
      </c>
      <c r="AF182" s="109"/>
      <c r="AG182" s="109" t="n">
        <v>6.18133333333333</v>
      </c>
      <c r="AH182" s="109"/>
      <c r="AI182" s="109"/>
      <c r="AJ182" s="109"/>
      <c r="AK182" s="109"/>
      <c r="AL182" s="109"/>
      <c r="AM182" s="109"/>
      <c r="AN182" s="109"/>
      <c r="AO182" s="109"/>
      <c r="AP182" s="109"/>
      <c r="AQ182" s="109"/>
      <c r="AR182" s="109"/>
      <c r="AS182" s="109" t="n">
        <v>25</v>
      </c>
      <c r="AT182" s="109" t="n">
        <v>27</v>
      </c>
      <c r="AU182" s="109" t="n">
        <v>26.3636363636364</v>
      </c>
      <c r="AV182" s="109" t="n">
        <v>-2</v>
      </c>
      <c r="AW182" s="109" t="n">
        <v>-1.36363636363636</v>
      </c>
      <c r="AX182" s="109" t="n">
        <v>1.81818181818182</v>
      </c>
      <c r="AY182" s="109" t="n">
        <v>1.59090909090909</v>
      </c>
      <c r="AZ182" s="109" t="n">
        <v>2.06611570247934</v>
      </c>
      <c r="BA182" s="109"/>
      <c r="BB182" s="109"/>
      <c r="BC182" s="109"/>
      <c r="BD182" s="109"/>
      <c r="BE182" s="109"/>
      <c r="BF182" s="109"/>
      <c r="BG182" s="109"/>
      <c r="BH182" s="109"/>
    </row>
    <row r="183">
      <c r="A183" s="113" t="n">
        <v>181</v>
      </c>
      <c r="B183" s="113" t="s">
        <v>1547</v>
      </c>
      <c r="C183" s="113" t="s">
        <v>1548</v>
      </c>
      <c r="D183" s="109"/>
      <c r="E183" s="109" t="str">
        <f>IFERROR(GEOMEAN(F183, G183), MAX(F183, G183))</f>
      </c>
      <c r="F183" s="109" t="str">
        <f>MAX(AZ183)</f>
      </c>
      <c r="G183" s="109" t="str">
        <f>MAX(AY183)</f>
      </c>
      <c r="H183" s="109"/>
      <c r="I183" s="109" t="n">
        <v>3</v>
      </c>
      <c r="J183" s="109" t="n">
        <v>3</v>
      </c>
      <c r="K183" s="109" t="n">
        <v>0</v>
      </c>
      <c r="L183" s="109" t="n">
        <v>4</v>
      </c>
      <c r="M183" s="109" t="n">
        <v>2.9</v>
      </c>
      <c r="N183" s="109" t="n">
        <v>3</v>
      </c>
      <c r="O183" s="109" t="n">
        <v>3.1</v>
      </c>
      <c r="P183" s="109" t="n">
        <v>2</v>
      </c>
      <c r="Q183" s="109" t="n">
        <v>3.25</v>
      </c>
      <c r="R183" s="109" t="n">
        <v>2.625</v>
      </c>
      <c r="S183" s="109" t="n">
        <v>3.63977485928705</v>
      </c>
      <c r="T183" s="109" t="n">
        <v>4.5</v>
      </c>
      <c r="U183" s="109" t="n">
        <v>5.4</v>
      </c>
      <c r="V183" s="109" t="n">
        <v>5.6</v>
      </c>
      <c r="W183" s="109" t="n">
        <v>1.5</v>
      </c>
      <c r="X183" s="109" t="n">
        <v>6.6</v>
      </c>
      <c r="Y183" s="109" t="n">
        <v>-4.1</v>
      </c>
      <c r="Z183" s="109" t="s">
        <v>1731</v>
      </c>
      <c r="AA183" s="109" t="s">
        <v>1688</v>
      </c>
      <c r="AB183" s="109" t="s">
        <v>1749</v>
      </c>
      <c r="AC183" s="109" t="n">
        <v>-3.8</v>
      </c>
      <c r="AD183" s="109" t="n">
        <v>8.2</v>
      </c>
      <c r="AE183" s="109" t="n">
        <v>7.6</v>
      </c>
      <c r="AF183" s="109" t="n">
        <v>2.93333333333333</v>
      </c>
      <c r="AG183" s="109" t="n">
        <v>2.86666666666667</v>
      </c>
      <c r="AH183" s="109"/>
      <c r="AI183" s="109"/>
      <c r="AJ183" s="109"/>
      <c r="AK183" s="109"/>
      <c r="AL183" s="109"/>
      <c r="AM183" s="109"/>
      <c r="AN183" s="109"/>
      <c r="AO183" s="109"/>
      <c r="AP183" s="109"/>
      <c r="AQ183" s="109"/>
      <c r="AR183" s="109"/>
      <c r="AS183" s="109" t="n">
        <v>68</v>
      </c>
      <c r="AT183" s="109" t="n">
        <v>68</v>
      </c>
      <c r="AU183" s="109" t="n">
        <v>68.3636363636364</v>
      </c>
      <c r="AV183" s="109" t="n">
        <v>0</v>
      </c>
      <c r="AW183" s="109" t="n">
        <v>-0.36363636363636</v>
      </c>
      <c r="AX183" s="109" t="n">
        <v>9.63636363636364</v>
      </c>
      <c r="AY183" s="109" t="n">
        <v>4.0909090909091</v>
      </c>
      <c r="AZ183" s="109" t="n">
        <v>9.70247933884298</v>
      </c>
      <c r="BA183" s="109"/>
      <c r="BB183" s="109"/>
      <c r="BC183" s="109"/>
      <c r="BD183" s="109"/>
      <c r="BE183" s="109"/>
      <c r="BF183" s="109"/>
      <c r="BG183" s="109"/>
      <c r="BH183" s="109"/>
    </row>
    <row r="184">
      <c r="A184" s="113" t="n">
        <v>182</v>
      </c>
      <c r="B184" s="113" t="s">
        <v>1551</v>
      </c>
      <c r="C184" s="113" t="s">
        <v>1552</v>
      </c>
      <c r="D184" s="109"/>
      <c r="E184" s="109" t="str">
        <f>IFERROR(GEOMEAN(F184, G184), MAX(F184, G184))</f>
      </c>
      <c r="F184" s="109" t="str">
        <f>MAX(AZ184)</f>
      </c>
      <c r="G184" s="109" t="str">
        <f>MAX(AY184)</f>
      </c>
      <c r="H184" s="109"/>
      <c r="I184" s="109" t="n">
        <v>4</v>
      </c>
      <c r="J184" s="109" t="n">
        <v>5</v>
      </c>
      <c r="K184" s="109" t="n">
        <v>5</v>
      </c>
      <c r="L184" s="109" t="n">
        <v>3</v>
      </c>
      <c r="M184" s="109" t="n">
        <v>0.7</v>
      </c>
      <c r="N184" s="109" t="n">
        <v>3</v>
      </c>
      <c r="O184" s="109" t="n">
        <v>5.6</v>
      </c>
      <c r="P184" s="109" t="n">
        <v>4.66666666666667</v>
      </c>
      <c r="Q184" s="109" t="n">
        <v>3.075</v>
      </c>
      <c r="R184" s="109" t="n">
        <v>3.87083333333333</v>
      </c>
      <c r="S184" s="109" t="n">
        <v>9.24953095684803</v>
      </c>
      <c r="T184" s="109" t="n">
        <v>1</v>
      </c>
      <c r="U184" s="109" t="n">
        <v>2</v>
      </c>
      <c r="V184" s="109" t="n">
        <v>0.4</v>
      </c>
      <c r="W184" s="109" t="n">
        <v>-5.5</v>
      </c>
      <c r="X184" s="109" t="n">
        <v>4</v>
      </c>
      <c r="Y184" s="109" t="n">
        <v>-5.9</v>
      </c>
      <c r="Z184" s="109" t="s">
        <v>1778</v>
      </c>
      <c r="AA184" s="109" t="s">
        <v>1718</v>
      </c>
      <c r="AB184" s="109" t="s">
        <v>1793</v>
      </c>
      <c r="AC184" s="109" t="n">
        <v>-4.9</v>
      </c>
      <c r="AD184" s="109" t="n">
        <v>10</v>
      </c>
      <c r="AE184" s="109" t="n">
        <v>9.8</v>
      </c>
      <c r="AF184" s="109" t="n">
        <v>10</v>
      </c>
      <c r="AG184" s="109" t="n">
        <v>7.99266666666667</v>
      </c>
      <c r="AH184" s="109"/>
      <c r="AI184" s="109"/>
      <c r="AJ184" s="109"/>
      <c r="AK184" s="109"/>
      <c r="AL184" s="109"/>
      <c r="AM184" s="109"/>
      <c r="AN184" s="109"/>
      <c r="AO184" s="109"/>
      <c r="AP184" s="109"/>
      <c r="AQ184" s="109"/>
      <c r="AR184" s="109"/>
      <c r="AS184" s="109"/>
      <c r="AT184" s="109"/>
      <c r="AU184" s="109"/>
      <c r="AV184" s="109"/>
      <c r="AW184" s="109"/>
      <c r="AX184" s="109"/>
      <c r="AY184" s="109"/>
      <c r="AZ184" s="109"/>
      <c r="BA184" s="109"/>
      <c r="BB184" s="109"/>
      <c r="BC184" s="109"/>
      <c r="BD184" s="109"/>
      <c r="BE184" s="109"/>
      <c r="BF184" s="109"/>
      <c r="BG184" s="109"/>
      <c r="BH184" s="109"/>
    </row>
    <row r="185">
      <c r="A185" s="113" t="n">
        <v>183</v>
      </c>
      <c r="B185" s="113" t="s">
        <v>1554</v>
      </c>
      <c r="C185" s="113" t="s">
        <v>1555</v>
      </c>
      <c r="D185" s="109"/>
      <c r="E185" s="109" t="str">
        <f>IFERROR(GEOMEAN(F185, G185), MAX(F185, G185))</f>
      </c>
      <c r="F185" s="109" t="str">
        <f>MAX(AZ185)</f>
      </c>
      <c r="G185" s="109" t="str">
        <f>MAX(AY185)</f>
      </c>
      <c r="H185" s="109"/>
      <c r="I185" s="109"/>
      <c r="J185" s="109"/>
      <c r="K185" s="109" t="n">
        <v>3</v>
      </c>
      <c r="L185" s="109"/>
      <c r="M185" s="109" t="n">
        <v>0.5</v>
      </c>
      <c r="N185" s="109"/>
      <c r="O185" s="109"/>
      <c r="P185" s="109" t="n">
        <v>3</v>
      </c>
      <c r="Q185" s="109" t="n">
        <v>0.5</v>
      </c>
      <c r="R185" s="109" t="n">
        <v>1.75</v>
      </c>
      <c r="S185" s="109" t="n">
        <v>0</v>
      </c>
      <c r="T185" s="109"/>
      <c r="U185" s="109"/>
      <c r="V185" s="109"/>
      <c r="W185" s="109"/>
      <c r="X185" s="109"/>
      <c r="Y185" s="109"/>
      <c r="Z185" s="109" t="s">
        <v>1797</v>
      </c>
      <c r="AA185" s="109" t="s">
        <v>1798</v>
      </c>
      <c r="AB185" s="109" t="s">
        <v>1678</v>
      </c>
      <c r="AC185" s="109" t="n">
        <v>20</v>
      </c>
      <c r="AD185" s="109"/>
      <c r="AE185" s="109" t="n">
        <v>0</v>
      </c>
      <c r="AF185" s="109"/>
      <c r="AG185" s="109" t="n">
        <v>10</v>
      </c>
      <c r="AH185" s="109"/>
      <c r="AI185" s="109"/>
      <c r="AJ185" s="109"/>
      <c r="AK185" s="109"/>
      <c r="AL185" s="109"/>
      <c r="AM185" s="109"/>
      <c r="AN185" s="109"/>
      <c r="AO185" s="109"/>
      <c r="AP185" s="109"/>
      <c r="AQ185" s="109"/>
      <c r="AR185" s="109"/>
      <c r="AS185" s="109" t="n">
        <v>86</v>
      </c>
      <c r="AT185" s="109" t="n">
        <v>86</v>
      </c>
      <c r="AU185" s="109" t="n">
        <v>86</v>
      </c>
      <c r="AV185" s="109" t="n">
        <v>0</v>
      </c>
      <c r="AW185" s="109" t="n">
        <v>0</v>
      </c>
      <c r="AX185" s="109" t="n">
        <v>10</v>
      </c>
      <c r="AY185" s="109" t="n">
        <v>5</v>
      </c>
      <c r="AZ185" s="109" t="n">
        <v>10</v>
      </c>
      <c r="BA185" s="109" t="n">
        <v>0.235</v>
      </c>
      <c r="BB185" s="109" t="n">
        <v>10</v>
      </c>
      <c r="BC185" s="109"/>
      <c r="BD185" s="109"/>
      <c r="BE185" s="109"/>
      <c r="BF185" s="109"/>
      <c r="BG185" s="109"/>
      <c r="BH185" s="109"/>
    </row>
    <row r="186">
      <c r="A186" s="113" t="n">
        <v>184</v>
      </c>
      <c r="B186" s="113" t="s">
        <v>1558</v>
      </c>
      <c r="C186" s="113" t="s">
        <v>1559</v>
      </c>
      <c r="D186" s="109"/>
      <c r="E186" s="109" t="str">
        <f>IFERROR(GEOMEAN(F186, G186), MAX(F186, G186))</f>
      </c>
      <c r="F186" s="109" t="str">
        <f>MAX(AZ186)</f>
      </c>
      <c r="G186" s="109" t="str">
        <f>MAX(AY186)</f>
      </c>
      <c r="H186" s="109"/>
      <c r="I186" s="109"/>
      <c r="J186" s="109"/>
      <c r="K186" s="109" t="n">
        <v>3</v>
      </c>
      <c r="L186" s="109" t="n">
        <v>3</v>
      </c>
      <c r="M186" s="109" t="n">
        <v>0.3</v>
      </c>
      <c r="N186" s="109"/>
      <c r="O186" s="109" t="n">
        <v>3.4</v>
      </c>
      <c r="P186" s="109" t="n">
        <v>3</v>
      </c>
      <c r="Q186" s="109" t="n">
        <v>2.23333333333333</v>
      </c>
      <c r="R186" s="109" t="n">
        <v>2.61666666666667</v>
      </c>
      <c r="S186" s="109" t="n">
        <v>3.60225140712946</v>
      </c>
      <c r="T186" s="109" t="n">
        <v>6.8</v>
      </c>
      <c r="U186" s="109" t="n">
        <v>7.1</v>
      </c>
      <c r="V186" s="109" t="n">
        <v>7</v>
      </c>
      <c r="W186" s="109" t="n">
        <v>2.8</v>
      </c>
      <c r="X186" s="109" t="n">
        <v>6.8</v>
      </c>
      <c r="Y186" s="109" t="n">
        <v>-4.2</v>
      </c>
      <c r="Z186" s="109" t="s">
        <v>1749</v>
      </c>
      <c r="AA186" s="109" t="s">
        <v>1703</v>
      </c>
      <c r="AB186" s="109" t="s">
        <v>1749</v>
      </c>
      <c r="AC186" s="109" t="n">
        <v>-4.3</v>
      </c>
      <c r="AD186" s="109" t="n">
        <v>8.4</v>
      </c>
      <c r="AE186" s="109" t="n">
        <v>8.6</v>
      </c>
      <c r="AF186" s="109" t="n">
        <v>1.46666666666667</v>
      </c>
      <c r="AG186" s="109" t="n">
        <v>2.26666666666667</v>
      </c>
      <c r="AH186" s="109" t="n">
        <v>0</v>
      </c>
      <c r="AI186" s="109" t="n">
        <v>0</v>
      </c>
      <c r="AJ186" s="109" t="n">
        <v>0</v>
      </c>
      <c r="AK186" s="109" t="n">
        <v>0</v>
      </c>
      <c r="AL186" s="109" t="n">
        <v>1</v>
      </c>
      <c r="AM186" s="109" t="n">
        <v>0</v>
      </c>
      <c r="AN186" s="109" t="n">
        <v>0</v>
      </c>
      <c r="AO186" s="109" t="n">
        <v>0</v>
      </c>
      <c r="AP186" s="109" t="n">
        <v>0</v>
      </c>
      <c r="AQ186" s="109" t="n">
        <v>1</v>
      </c>
      <c r="AR186" s="109" t="n">
        <v>4.76190476190476</v>
      </c>
      <c r="AS186" s="109" t="n">
        <v>48</v>
      </c>
      <c r="AT186" s="109" t="n">
        <v>48</v>
      </c>
      <c r="AU186" s="109" t="n">
        <v>47.9090909090909</v>
      </c>
      <c r="AV186" s="109" t="n">
        <v>0</v>
      </c>
      <c r="AW186" s="109" t="n">
        <v>0.0909090909090935</v>
      </c>
      <c r="AX186" s="109" t="n">
        <v>6</v>
      </c>
      <c r="AY186" s="109" t="n">
        <v>5.22727272727273</v>
      </c>
      <c r="AZ186" s="109" t="n">
        <v>5.98347107438016</v>
      </c>
      <c r="BA186" s="109" t="n">
        <v>0.146</v>
      </c>
      <c r="BB186" s="109" t="n">
        <v>7.3</v>
      </c>
      <c r="BC186" s="109"/>
      <c r="BD186" s="109"/>
      <c r="BE186" s="109"/>
      <c r="BF186" s="109"/>
      <c r="BG186" s="109"/>
      <c r="BH186" s="109"/>
    </row>
    <row r="187">
      <c r="A187" s="113" t="n">
        <v>185</v>
      </c>
      <c r="B187" s="113" t="s">
        <v>1560</v>
      </c>
      <c r="C187" s="113" t="s">
        <v>1561</v>
      </c>
      <c r="D187" s="109"/>
      <c r="E187" s="109" t="str">
        <f>IFERROR(GEOMEAN(F187, G187), MAX(F187, G187))</f>
      </c>
      <c r="F187" s="109" t="str">
        <f>MAX(AZ187)</f>
      </c>
      <c r="G187" s="109" t="str">
        <f>MAX(AY187)</f>
      </c>
      <c r="H187" s="109"/>
      <c r="I187" s="109"/>
      <c r="J187" s="109"/>
      <c r="K187" s="109" t="n">
        <v>7</v>
      </c>
      <c r="L187" s="109" t="n">
        <v>0</v>
      </c>
      <c r="M187" s="109" t="n">
        <v>0.9</v>
      </c>
      <c r="N187" s="109" t="n">
        <v>8</v>
      </c>
      <c r="O187" s="109"/>
      <c r="P187" s="109" t="n">
        <v>7</v>
      </c>
      <c r="Q187" s="109" t="n">
        <v>2.96666666666667</v>
      </c>
      <c r="R187" s="109" t="n">
        <v>4.98333333333333</v>
      </c>
      <c r="S187" s="109" t="n">
        <v>10</v>
      </c>
      <c r="T187" s="109"/>
      <c r="U187" s="109"/>
      <c r="V187" s="109"/>
      <c r="W187" s="109"/>
      <c r="X187" s="109"/>
      <c r="Y187" s="109"/>
      <c r="Z187" s="109" t="s">
        <v>939</v>
      </c>
      <c r="AA187" s="109" t="s">
        <v>1728</v>
      </c>
      <c r="AB187" s="109" t="s">
        <v>887</v>
      </c>
      <c r="AC187" s="109" t="n">
        <v>-6.2</v>
      </c>
      <c r="AD187" s="109"/>
      <c r="AE187" s="109" t="n">
        <v>10</v>
      </c>
      <c r="AF187" s="109"/>
      <c r="AG187" s="109" t="n">
        <v>8.85733333333333</v>
      </c>
      <c r="AH187" s="109"/>
      <c r="AI187" s="109"/>
      <c r="AJ187" s="109"/>
      <c r="AK187" s="109"/>
      <c r="AL187" s="109"/>
      <c r="AM187" s="109"/>
      <c r="AN187" s="109"/>
      <c r="AO187" s="109"/>
      <c r="AP187" s="109"/>
      <c r="AQ187" s="109"/>
      <c r="AR187" s="109"/>
      <c r="AS187" s="109"/>
      <c r="AT187" s="109"/>
      <c r="AU187" s="109"/>
      <c r="AV187" s="109"/>
      <c r="AW187" s="109"/>
      <c r="AX187" s="109"/>
      <c r="AY187" s="109"/>
      <c r="AZ187" s="109"/>
      <c r="BA187" s="109"/>
      <c r="BB187" s="109"/>
      <c r="BC187" s="109"/>
      <c r="BD187" s="109"/>
      <c r="BE187" s="109"/>
      <c r="BF187" s="109"/>
      <c r="BG187" s="109"/>
      <c r="BH187" s="109"/>
    </row>
    <row r="188">
      <c r="A188" s="113" t="n">
        <v>186</v>
      </c>
      <c r="B188" s="113" t="s">
        <v>1562</v>
      </c>
      <c r="C188" s="113" t="s">
        <v>1563</v>
      </c>
      <c r="D188" s="109"/>
      <c r="E188" s="109" t="str">
        <f>IFERROR(GEOMEAN(F188, G188), MAX(F188, G188))</f>
      </c>
      <c r="F188" s="109" t="str">
        <f>MAX(AZ188)</f>
      </c>
      <c r="G188" s="109" t="str">
        <f>MAX(AY188)</f>
      </c>
      <c r="H188" s="109"/>
      <c r="I188" s="109" t="n">
        <v>4</v>
      </c>
      <c r="J188" s="109" t="n">
        <v>5</v>
      </c>
      <c r="K188" s="109"/>
      <c r="L188" s="109" t="n">
        <v>4</v>
      </c>
      <c r="M188" s="109" t="n">
        <v>0.4</v>
      </c>
      <c r="N188" s="109" t="n">
        <v>8</v>
      </c>
      <c r="O188" s="109"/>
      <c r="P188" s="109" t="n">
        <v>4.5</v>
      </c>
      <c r="Q188" s="109" t="n">
        <v>4.13333333333333</v>
      </c>
      <c r="R188" s="109" t="n">
        <v>4.31666666666667</v>
      </c>
      <c r="S188" s="109" t="n">
        <v>10</v>
      </c>
      <c r="T188" s="109"/>
      <c r="U188" s="109"/>
      <c r="V188" s="109"/>
      <c r="W188" s="109"/>
      <c r="X188" s="109"/>
      <c r="Y188" s="109"/>
      <c r="Z188" s="109" t="s">
        <v>1704</v>
      </c>
      <c r="AA188" s="109" t="s">
        <v>1765</v>
      </c>
      <c r="AB188" s="109" t="s">
        <v>1379</v>
      </c>
      <c r="AC188" s="109" t="n">
        <v>-7.2</v>
      </c>
      <c r="AD188" s="109"/>
      <c r="AE188" s="109" t="n">
        <v>10</v>
      </c>
      <c r="AF188" s="109"/>
      <c r="AG188" s="109" t="n">
        <v>10</v>
      </c>
      <c r="AH188" s="109"/>
      <c r="AI188" s="109"/>
      <c r="AJ188" s="109"/>
      <c r="AK188" s="109"/>
      <c r="AL188" s="109"/>
      <c r="AM188" s="109"/>
      <c r="AN188" s="109"/>
      <c r="AO188" s="109"/>
      <c r="AP188" s="109"/>
      <c r="AQ188" s="109"/>
      <c r="AR188" s="109"/>
      <c r="AS188" s="109"/>
      <c r="AT188" s="109"/>
      <c r="AU188" s="109"/>
      <c r="AV188" s="109"/>
      <c r="AW188" s="109"/>
      <c r="AX188" s="109"/>
      <c r="AY188" s="109"/>
      <c r="AZ188" s="109"/>
      <c r="BA188" s="109"/>
      <c r="BB188" s="109"/>
      <c r="BC188" s="109"/>
      <c r="BD188" s="109"/>
      <c r="BE188" s="109"/>
      <c r="BF188" s="109"/>
      <c r="BG188" s="109"/>
      <c r="BH188" s="109"/>
    </row>
    <row r="189">
      <c r="A189" s="113" t="n">
        <v>187</v>
      </c>
      <c r="B189" s="113" t="s">
        <v>1564</v>
      </c>
      <c r="C189" s="113" t="s">
        <v>1565</v>
      </c>
      <c r="D189" s="109"/>
      <c r="E189" s="109" t="str">
        <f>IFERROR(GEOMEAN(F189, G189), MAX(F189, G189))</f>
      </c>
      <c r="F189" s="109" t="str">
        <f>MAX(AZ189)</f>
      </c>
      <c r="G189" s="109" t="str">
        <f>MAX(AY189)</f>
      </c>
      <c r="H189" s="109"/>
      <c r="I189" s="109"/>
      <c r="J189" s="109"/>
      <c r="K189" s="109" t="n">
        <v>3</v>
      </c>
      <c r="L189" s="109" t="n">
        <v>4</v>
      </c>
      <c r="M189" s="109"/>
      <c r="N189" s="109"/>
      <c r="O189" s="109"/>
      <c r="P189" s="109" t="n">
        <v>3</v>
      </c>
      <c r="Q189" s="109" t="n">
        <v>4</v>
      </c>
      <c r="R189" s="109" t="n">
        <v>3.5</v>
      </c>
      <c r="S189" s="109" t="n">
        <v>7.5797373358349</v>
      </c>
      <c r="T189" s="109"/>
      <c r="U189" s="109"/>
      <c r="V189" s="109"/>
      <c r="W189" s="109"/>
      <c r="X189" s="109"/>
      <c r="Y189" s="109"/>
      <c r="Z189" s="109" t="s">
        <v>1492</v>
      </c>
      <c r="AA189" s="109" t="s">
        <v>1674</v>
      </c>
      <c r="AB189" s="109" t="s">
        <v>1082</v>
      </c>
      <c r="AC189" s="109" t="n">
        <v>-5.1</v>
      </c>
      <c r="AD189" s="109"/>
      <c r="AE189" s="109" t="n">
        <v>10</v>
      </c>
      <c r="AF189" s="109"/>
      <c r="AG189" s="109" t="n">
        <v>9</v>
      </c>
      <c r="AH189" s="109"/>
      <c r="AI189" s="109"/>
      <c r="AJ189" s="109"/>
      <c r="AK189" s="109"/>
      <c r="AL189" s="109"/>
      <c r="AM189" s="109"/>
      <c r="AN189" s="109"/>
      <c r="AO189" s="109"/>
      <c r="AP189" s="109"/>
      <c r="AQ189" s="109"/>
      <c r="AR189" s="109"/>
      <c r="AS189" s="109" t="n">
        <v>85</v>
      </c>
      <c r="AT189" s="109" t="n">
        <v>85</v>
      </c>
      <c r="AU189" s="109" t="n">
        <v>84.1818181818182</v>
      </c>
      <c r="AV189" s="109" t="n">
        <v>0</v>
      </c>
      <c r="AW189" s="109" t="n">
        <v>0.818181818181813</v>
      </c>
      <c r="AX189" s="109" t="n">
        <v>10</v>
      </c>
      <c r="AY189" s="109" t="n">
        <v>7.04545454545453</v>
      </c>
      <c r="AZ189" s="109" t="n">
        <v>10</v>
      </c>
      <c r="BA189" s="109"/>
      <c r="BB189" s="109"/>
      <c r="BC189" s="109"/>
      <c r="BD189" s="109"/>
      <c r="BE189" s="109"/>
      <c r="BF189" s="109"/>
      <c r="BG189" s="109"/>
      <c r="BH189" s="109"/>
    </row>
    <row r="190">
      <c r="A190" s="113" t="n">
        <v>188</v>
      </c>
      <c r="B190" s="113" t="s">
        <v>1568</v>
      </c>
      <c r="C190" s="113" t="s">
        <v>1569</v>
      </c>
      <c r="D190" s="109"/>
      <c r="E190" s="109" t="str">
        <f>IFERROR(GEOMEAN(F190, G190), MAX(F190, G190))</f>
      </c>
      <c r="F190" s="109" t="str">
        <f>MAX(AZ190)</f>
      </c>
      <c r="G190" s="109" t="str">
        <f>MAX(AY190)</f>
      </c>
      <c r="H190" s="109"/>
      <c r="I190" s="109" t="n">
        <v>4</v>
      </c>
      <c r="J190" s="109" t="n">
        <v>3</v>
      </c>
      <c r="K190" s="109" t="n">
        <v>3</v>
      </c>
      <c r="L190" s="109" t="n">
        <v>0</v>
      </c>
      <c r="M190" s="109" t="n">
        <v>0.8</v>
      </c>
      <c r="N190" s="109" t="n">
        <v>0</v>
      </c>
      <c r="O190" s="109" t="n">
        <v>4.2</v>
      </c>
      <c r="P190" s="109" t="n">
        <v>3.33333333333333</v>
      </c>
      <c r="Q190" s="109" t="n">
        <v>1.25</v>
      </c>
      <c r="R190" s="109" t="n">
        <v>2.29166666666667</v>
      </c>
      <c r="S190" s="109" t="n">
        <v>2.13883677298312</v>
      </c>
      <c r="T190" s="109" t="n">
        <v>1.4</v>
      </c>
      <c r="U190" s="109" t="n">
        <v>0.8</v>
      </c>
      <c r="V190" s="109" t="n">
        <v>0.2</v>
      </c>
      <c r="W190" s="109" t="n">
        <v>-7.1</v>
      </c>
      <c r="X190" s="109" t="n">
        <v>2.9</v>
      </c>
      <c r="Y190" s="109" t="n">
        <v>-7.3</v>
      </c>
      <c r="Z190" s="109" t="s">
        <v>834</v>
      </c>
      <c r="AA190" s="109" t="s">
        <v>1748</v>
      </c>
      <c r="AB190" s="109" t="s">
        <v>1716</v>
      </c>
      <c r="AC190" s="109" t="n">
        <v>-6</v>
      </c>
      <c r="AD190" s="109" t="n">
        <v>10</v>
      </c>
      <c r="AE190" s="109" t="n">
        <v>10</v>
      </c>
      <c r="AF190" s="109" t="n">
        <v>8.53333333333333</v>
      </c>
      <c r="AG190" s="109" t="n">
        <v>8.66666666666667</v>
      </c>
      <c r="AH190" s="109" t="n">
        <v>0</v>
      </c>
      <c r="AI190" s="109" t="n">
        <v>1</v>
      </c>
      <c r="AJ190" s="109" t="n">
        <v>0.5</v>
      </c>
      <c r="AK190" s="109" t="n">
        <v>1</v>
      </c>
      <c r="AL190" s="109" t="n">
        <v>0</v>
      </c>
      <c r="AM190" s="109" t="n">
        <v>1</v>
      </c>
      <c r="AN190" s="109" t="n">
        <v>0.5</v>
      </c>
      <c r="AO190" s="109" t="n">
        <v>0</v>
      </c>
      <c r="AP190" s="109" t="n">
        <v>1</v>
      </c>
      <c r="AQ190" s="109" t="n">
        <v>3.5</v>
      </c>
      <c r="AR190" s="109" t="n">
        <v>10</v>
      </c>
      <c r="AS190" s="109" t="n">
        <v>43</v>
      </c>
      <c r="AT190" s="109" t="n">
        <v>43</v>
      </c>
      <c r="AU190" s="109" t="n">
        <v>42.9090909090909</v>
      </c>
      <c r="AV190" s="109" t="n">
        <v>0</v>
      </c>
      <c r="AW190" s="109" t="n">
        <v>0.0909090909090935</v>
      </c>
      <c r="AX190" s="109" t="n">
        <v>5.09090909090909</v>
      </c>
      <c r="AY190" s="109" t="n">
        <v>5.22727272727273</v>
      </c>
      <c r="AZ190" s="109" t="n">
        <v>5.07438016528926</v>
      </c>
      <c r="BA190" s="109" t="n">
        <v>0.049</v>
      </c>
      <c r="BB190" s="109" t="n">
        <v>2.45</v>
      </c>
      <c r="BC190" s="109"/>
      <c r="BD190" s="109"/>
      <c r="BE190" s="109"/>
      <c r="BF190" s="109"/>
      <c r="BG190" s="109"/>
      <c r="BH190" s="109"/>
    </row>
    <row r="191">
      <c r="A191" s="113" t="n">
        <v>189</v>
      </c>
      <c r="B191" s="113" t="s">
        <v>1574</v>
      </c>
      <c r="C191" s="113" t="s">
        <v>1575</v>
      </c>
      <c r="D191" s="109"/>
      <c r="E191" s="109" t="str">
        <f>IFERROR(GEOMEAN(F191, G191), MAX(F191, G191))</f>
      </c>
      <c r="F191" s="109" t="str">
        <f>MAX(AZ191)</f>
      </c>
      <c r="G191" s="109" t="str">
        <f>MAX(AY191)</f>
      </c>
      <c r="H191" s="109"/>
      <c r="I191" s="109" t="n">
        <v>4</v>
      </c>
      <c r="J191" s="109" t="n">
        <v>3</v>
      </c>
      <c r="K191" s="109" t="n">
        <v>3</v>
      </c>
      <c r="L191" s="109" t="n">
        <v>0</v>
      </c>
      <c r="M191" s="109" t="n">
        <v>0.5</v>
      </c>
      <c r="N191" s="109" t="n">
        <v>4</v>
      </c>
      <c r="O191" s="109" t="n">
        <v>2.6</v>
      </c>
      <c r="P191" s="109" t="n">
        <v>3.33333333333333</v>
      </c>
      <c r="Q191" s="109" t="n">
        <v>1.775</v>
      </c>
      <c r="R191" s="109" t="n">
        <v>2.55416666666667</v>
      </c>
      <c r="S191" s="109" t="n">
        <v>3.32082551594747</v>
      </c>
      <c r="T191" s="109" t="n">
        <v>3.4</v>
      </c>
      <c r="U191" s="109" t="n">
        <v>4</v>
      </c>
      <c r="V191" s="109" t="n">
        <v>1.7</v>
      </c>
      <c r="W191" s="109" t="n">
        <v>-0.8</v>
      </c>
      <c r="X191" s="109" t="n">
        <v>2.4</v>
      </c>
      <c r="Y191" s="109" t="n">
        <v>-2.5</v>
      </c>
      <c r="Z191" s="109" t="s">
        <v>1328</v>
      </c>
      <c r="AA191" s="109" t="s">
        <v>1679</v>
      </c>
      <c r="AB191" s="109" t="s">
        <v>1243</v>
      </c>
      <c r="AC191" s="109" t="n">
        <v>-5</v>
      </c>
      <c r="AD191" s="109" t="n">
        <v>5</v>
      </c>
      <c r="AE191" s="109" t="n">
        <v>10</v>
      </c>
      <c r="AF191" s="109" t="n">
        <v>6.33333333333333</v>
      </c>
      <c r="AG191" s="109" t="n">
        <v>8.834</v>
      </c>
      <c r="AH191" s="109"/>
      <c r="AI191" s="109"/>
      <c r="AJ191" s="109"/>
      <c r="AK191" s="109"/>
      <c r="AL191" s="109"/>
      <c r="AM191" s="109"/>
      <c r="AN191" s="109"/>
      <c r="AO191" s="109"/>
      <c r="AP191" s="109"/>
      <c r="AQ191" s="109"/>
      <c r="AR191" s="109"/>
      <c r="AS191" s="109" t="n">
        <v>61</v>
      </c>
      <c r="AT191" s="109" t="n">
        <v>61</v>
      </c>
      <c r="AU191" s="109" t="n">
        <v>59.4545454545455</v>
      </c>
      <c r="AV191" s="109" t="n">
        <v>0</v>
      </c>
      <c r="AW191" s="109" t="n">
        <v>1.54545454545455</v>
      </c>
      <c r="AX191" s="109" t="n">
        <v>8.36363636363636</v>
      </c>
      <c r="AY191" s="109" t="n">
        <v>8.86363636363637</v>
      </c>
      <c r="AZ191" s="109" t="n">
        <v>8.08264462809917</v>
      </c>
      <c r="BA191" s="109" t="n">
        <v>0.028</v>
      </c>
      <c r="BB191" s="109" t="n">
        <v>1.4</v>
      </c>
      <c r="BC191" s="109"/>
      <c r="BD191" s="109"/>
      <c r="BE191" s="109"/>
      <c r="BF191" s="109"/>
      <c r="BG191" s="109"/>
      <c r="BH191" s="109"/>
    </row>
    <row r="192">
      <c r="A192" s="113" t="n">
        <v>190</v>
      </c>
      <c r="B192" s="113" t="s">
        <v>1578</v>
      </c>
      <c r="C192" s="113" t="s">
        <v>1579</v>
      </c>
      <c r="D192" s="109"/>
      <c r="E192" s="109" t="str">
        <f>IFERROR(GEOMEAN(F192, G192), MAX(F192, G192))</f>
      </c>
      <c r="F192" s="109" t="str">
        <f>MAX(AZ192)</f>
      </c>
      <c r="G192" s="109" t="str">
        <f>MAX(AY192)</f>
      </c>
      <c r="H192" s="109"/>
      <c r="I192" s="109" t="n">
        <v>5</v>
      </c>
      <c r="J192" s="109" t="n">
        <v>4</v>
      </c>
      <c r="K192" s="109" t="n">
        <v>3</v>
      </c>
      <c r="L192" s="109" t="n">
        <v>3</v>
      </c>
      <c r="M192" s="109" t="n">
        <v>0.1</v>
      </c>
      <c r="N192" s="109" t="n">
        <v>4</v>
      </c>
      <c r="O192" s="109" t="n">
        <v>6.1</v>
      </c>
      <c r="P192" s="109" t="n">
        <v>4</v>
      </c>
      <c r="Q192" s="109" t="n">
        <v>3.3</v>
      </c>
      <c r="R192" s="109" t="n">
        <v>3.65</v>
      </c>
      <c r="S192" s="109" t="n">
        <v>8.25515947467167</v>
      </c>
      <c r="T192" s="109" t="n">
        <v>4.7</v>
      </c>
      <c r="U192" s="109" t="n">
        <v>3.5</v>
      </c>
      <c r="V192" s="109" t="n">
        <v>-8.1</v>
      </c>
      <c r="W192" s="109" t="n">
        <v>-10</v>
      </c>
      <c r="X192" s="109" t="n">
        <v>2.9</v>
      </c>
      <c r="Y192" s="109" t="n">
        <v>-1.9</v>
      </c>
      <c r="Z192" s="109" t="s">
        <v>1702</v>
      </c>
      <c r="AA192" s="109" t="s">
        <v>1799</v>
      </c>
      <c r="AB192" s="109" t="s">
        <v>1751</v>
      </c>
      <c r="AC192" s="109" t="n">
        <v>0.9</v>
      </c>
      <c r="AD192" s="109" t="n">
        <v>3.8</v>
      </c>
      <c r="AE192" s="109" t="n">
        <v>0</v>
      </c>
      <c r="AF192" s="109" t="n">
        <v>10</v>
      </c>
      <c r="AG192" s="109" t="n">
        <v>10</v>
      </c>
      <c r="AH192" s="109"/>
      <c r="AI192" s="109"/>
      <c r="AJ192" s="109"/>
      <c r="AK192" s="109"/>
      <c r="AL192" s="109"/>
      <c r="AM192" s="109"/>
      <c r="AN192" s="109"/>
      <c r="AO192" s="109"/>
      <c r="AP192" s="109"/>
      <c r="AQ192" s="109"/>
      <c r="AR192" s="109"/>
      <c r="AS192" s="109" t="n">
        <v>78</v>
      </c>
      <c r="AT192" s="109" t="n">
        <v>78</v>
      </c>
      <c r="AU192" s="109" t="n">
        <v>78</v>
      </c>
      <c r="AV192" s="109" t="n">
        <v>0</v>
      </c>
      <c r="AW192" s="109" t="n">
        <v>0</v>
      </c>
      <c r="AX192" s="109" t="n">
        <v>10</v>
      </c>
      <c r="AY192" s="109" t="n">
        <v>5</v>
      </c>
      <c r="AZ192" s="109" t="n">
        <v>10</v>
      </c>
      <c r="BA192" s="109" t="n">
        <v>0.102</v>
      </c>
      <c r="BB192" s="109" t="n">
        <v>5.1</v>
      </c>
      <c r="BC192" s="109"/>
      <c r="BD192" s="109"/>
      <c r="BE192" s="109"/>
      <c r="BF192" s="109"/>
      <c r="BG192" s="109"/>
      <c r="BH192" s="109"/>
    </row>
    <row r="193">
      <c r="A193" s="113"/>
      <c r="B193" s="113"/>
      <c r="C193" s="113"/>
      <c r="D193" s="109"/>
      <c r="E193" s="109"/>
      <c r="F193" s="109"/>
      <c r="G193" s="109"/>
      <c r="H193" s="109"/>
      <c r="I193" s="109"/>
      <c r="J193" s="109"/>
      <c r="K193" s="109"/>
      <c r="L193" s="109"/>
      <c r="M193" s="109"/>
      <c r="N193" s="109"/>
      <c r="O193" s="109"/>
      <c r="P193" s="109"/>
      <c r="Q193" s="109"/>
      <c r="R193" s="109"/>
      <c r="S193" s="109"/>
      <c r="T193" s="109"/>
      <c r="U193" s="109"/>
      <c r="V193" s="109"/>
      <c r="W193" s="109"/>
      <c r="X193" s="109"/>
      <c r="Y193" s="109"/>
      <c r="Z193" s="109"/>
      <c r="AA193" s="109"/>
      <c r="AB193" s="109"/>
      <c r="AC193" s="109"/>
      <c r="AD193" s="109"/>
      <c r="AE193" s="109"/>
      <c r="AF193" s="109"/>
      <c r="AG193" s="109"/>
      <c r="AH193" s="109"/>
      <c r="AI193" s="109"/>
      <c r="AJ193" s="109"/>
      <c r="AK193" s="109"/>
      <c r="AL193" s="109"/>
      <c r="AM193" s="109"/>
      <c r="AN193" s="109"/>
      <c r="AO193" s="109"/>
      <c r="AP193" s="109"/>
      <c r="AQ193" s="109"/>
      <c r="AR193" s="109"/>
      <c r="AS193" s="109"/>
      <c r="AT193" s="109"/>
      <c r="AU193" s="109"/>
      <c r="AV193" s="109"/>
      <c r="AW193" s="109"/>
      <c r="AX193" s="109"/>
      <c r="AY193" s="109"/>
      <c r="AZ193" s="109"/>
      <c r="BA193" s="109"/>
      <c r="BB193" s="109"/>
      <c r="BC193" s="109"/>
      <c r="BD193" s="109"/>
      <c r="BE193" s="109"/>
      <c r="BF193" s="109"/>
      <c r="BG193" s="109"/>
      <c r="BH193" s="109"/>
    </row>
    <row r="194">
      <c r="A194" s="113"/>
      <c r="B194" s="113"/>
      <c r="C194" s="113"/>
      <c r="D194" s="109"/>
      <c r="E194" s="109"/>
      <c r="F194" s="109"/>
      <c r="G194" s="109"/>
      <c r="H194" s="109"/>
      <c r="I194" s="109"/>
      <c r="J194" s="109"/>
      <c r="K194" s="109"/>
      <c r="L194" s="109"/>
      <c r="M194" s="109"/>
      <c r="N194" s="109"/>
      <c r="O194" s="109"/>
      <c r="P194" s="109"/>
      <c r="Q194" s="109"/>
      <c r="R194" s="109"/>
      <c r="S194" s="109"/>
      <c r="T194" s="109"/>
      <c r="U194" s="109"/>
      <c r="V194" s="109"/>
      <c r="W194" s="109"/>
      <c r="X194" s="109"/>
      <c r="Y194" s="109"/>
      <c r="Z194" s="109"/>
      <c r="AA194" s="109"/>
      <c r="AB194" s="109"/>
      <c r="AC194" s="109"/>
      <c r="AD194" s="109"/>
      <c r="AE194" s="109"/>
      <c r="AF194" s="109"/>
      <c r="AG194" s="109"/>
      <c r="AH194" s="109"/>
      <c r="AI194" s="109"/>
      <c r="AJ194" s="109"/>
      <c r="AK194" s="109"/>
      <c r="AL194" s="109"/>
      <c r="AM194" s="109"/>
      <c r="AN194" s="109"/>
      <c r="AO194" s="109"/>
      <c r="AP194" s="109"/>
      <c r="AQ194" s="109"/>
      <c r="AR194" s="109"/>
      <c r="AS194" s="109"/>
      <c r="AT194" s="109"/>
      <c r="AU194" s="109"/>
      <c r="AV194" s="109"/>
      <c r="AW194" s="109"/>
      <c r="AX194" s="109"/>
      <c r="AY194" s="109"/>
      <c r="AZ194" s="109"/>
      <c r="BA194" s="109"/>
      <c r="BB194" s="109"/>
      <c r="BC194" s="109"/>
      <c r="BD194" s="109"/>
      <c r="BE194" s="109"/>
      <c r="BF194" s="109"/>
      <c r="BG194" s="109"/>
      <c r="BH194" s="109"/>
    </row>
    <row r="195">
      <c r="A195" s="113"/>
      <c r="B195" s="113"/>
      <c r="C195" s="113"/>
      <c r="D195" s="109"/>
      <c r="E195" s="109"/>
      <c r="F195" s="109"/>
      <c r="G195" s="109"/>
      <c r="H195" s="109"/>
      <c r="I195" s="109"/>
      <c r="J195" s="109"/>
      <c r="K195" s="109"/>
      <c r="L195" s="109"/>
      <c r="M195" s="109"/>
      <c r="N195" s="109"/>
      <c r="O195" s="109"/>
      <c r="P195" s="109"/>
      <c r="Q195" s="109"/>
      <c r="R195" s="109"/>
      <c r="S195" s="109"/>
      <c r="T195" s="109"/>
      <c r="U195" s="109"/>
      <c r="V195" s="109"/>
      <c r="W195" s="109"/>
      <c r="X195" s="109"/>
      <c r="Y195" s="109"/>
      <c r="Z195" s="109"/>
      <c r="AA195" s="109"/>
      <c r="AB195" s="109"/>
      <c r="AC195" s="109"/>
      <c r="AD195" s="109"/>
      <c r="AE195" s="109"/>
      <c r="AF195" s="109"/>
      <c r="AG195" s="109"/>
      <c r="AH195" s="109"/>
      <c r="AI195" s="109"/>
      <c r="AJ195" s="109"/>
      <c r="AK195" s="109"/>
      <c r="AL195" s="109"/>
      <c r="AM195" s="109"/>
      <c r="AN195" s="109"/>
      <c r="AO195" s="109"/>
      <c r="AP195" s="109"/>
      <c r="AQ195" s="109"/>
      <c r="AR195" s="109"/>
      <c r="AS195" s="109"/>
      <c r="AT195" s="109"/>
      <c r="AU195" s="109"/>
      <c r="AV195" s="109"/>
      <c r="AW195" s="109"/>
      <c r="AX195" s="109"/>
      <c r="AY195" s="109"/>
      <c r="AZ195" s="109"/>
      <c r="BA195" s="109"/>
      <c r="BB195" s="109"/>
      <c r="BC195" s="109"/>
      <c r="BD195" s="109"/>
      <c r="BE195" s="109"/>
      <c r="BF195" s="109"/>
      <c r="BG195" s="109"/>
      <c r="BH195" s="109"/>
    </row>
    <row r="196">
      <c r="A196" s="113"/>
      <c r="B196" s="113"/>
      <c r="C196" s="113"/>
      <c r="D196" s="109"/>
      <c r="E196" s="109"/>
      <c r="F196" s="109"/>
      <c r="G196" s="109"/>
      <c r="H196" s="109"/>
      <c r="I196" s="109"/>
      <c r="J196" s="109"/>
      <c r="K196" s="109"/>
      <c r="L196" s="109"/>
      <c r="M196" s="109"/>
      <c r="N196" s="109"/>
      <c r="O196" s="109"/>
      <c r="P196" s="109"/>
      <c r="Q196" s="109"/>
      <c r="R196" s="109"/>
      <c r="S196" s="109"/>
      <c r="T196" s="109"/>
      <c r="U196" s="109"/>
      <c r="V196" s="109"/>
      <c r="W196" s="109"/>
      <c r="X196" s="109"/>
      <c r="Y196" s="109"/>
      <c r="Z196" s="109"/>
      <c r="AA196" s="109"/>
      <c r="AB196" s="109"/>
      <c r="AC196" s="109"/>
      <c r="AD196" s="109"/>
      <c r="AE196" s="109"/>
      <c r="AF196" s="109"/>
      <c r="AG196" s="109"/>
      <c r="AH196" s="109"/>
      <c r="AI196" s="109"/>
      <c r="AJ196" s="109"/>
      <c r="AK196" s="109"/>
      <c r="AL196" s="109"/>
      <c r="AM196" s="109"/>
      <c r="AN196" s="109"/>
      <c r="AO196" s="109"/>
      <c r="AP196" s="109"/>
      <c r="AQ196" s="109"/>
      <c r="AR196" s="109"/>
      <c r="AS196" s="109"/>
      <c r="AT196" s="109"/>
      <c r="AU196" s="109"/>
      <c r="AV196" s="109"/>
      <c r="AW196" s="109"/>
      <c r="AX196" s="109"/>
      <c r="AY196" s="109"/>
      <c r="AZ196" s="109"/>
      <c r="BA196" s="109"/>
      <c r="BB196" s="109"/>
      <c r="BC196" s="109"/>
      <c r="BD196" s="109"/>
      <c r="BE196" s="109"/>
      <c r="BF196" s="109"/>
      <c r="BG196" s="109"/>
      <c r="BH196" s="109"/>
    </row>
    <row r="197">
      <c r="A197" s="113"/>
      <c r="B197" s="113"/>
      <c r="C197" s="113"/>
      <c r="D197" s="109"/>
      <c r="E197" s="109"/>
      <c r="F197" s="109"/>
      <c r="G197" s="109"/>
      <c r="H197" s="109"/>
      <c r="I197" s="109"/>
      <c r="J197" s="109"/>
      <c r="K197" s="109"/>
      <c r="L197" s="109"/>
      <c r="M197" s="109"/>
      <c r="N197" s="109"/>
      <c r="O197" s="109"/>
      <c r="P197" s="109"/>
      <c r="Q197" s="109"/>
      <c r="R197" s="109"/>
      <c r="S197" s="109"/>
      <c r="T197" s="109"/>
      <c r="U197" s="109"/>
      <c r="V197" s="109"/>
      <c r="W197" s="109"/>
      <c r="X197" s="109"/>
      <c r="Y197" s="109"/>
      <c r="Z197" s="109"/>
      <c r="AA197" s="109"/>
      <c r="AB197" s="109"/>
      <c r="AC197" s="109"/>
      <c r="AD197" s="109"/>
      <c r="AE197" s="109"/>
      <c r="AF197" s="109"/>
      <c r="AG197" s="109"/>
      <c r="AH197" s="109"/>
      <c r="AI197" s="109"/>
      <c r="AJ197" s="109"/>
      <c r="AK197" s="109"/>
      <c r="AL197" s="109"/>
      <c r="AM197" s="109"/>
      <c r="AN197" s="109"/>
      <c r="AO197" s="109"/>
      <c r="AP197" s="109"/>
      <c r="AQ197" s="109"/>
      <c r="AR197" s="109"/>
      <c r="AS197" s="109"/>
      <c r="AT197" s="109"/>
      <c r="AU197" s="109"/>
      <c r="AV197" s="109"/>
      <c r="AW197" s="109"/>
      <c r="AX197" s="109"/>
      <c r="AY197" s="109"/>
      <c r="AZ197" s="109"/>
      <c r="BA197" s="109"/>
      <c r="BB197" s="109"/>
      <c r="BC197" s="109"/>
      <c r="BD197" s="109"/>
      <c r="BE197" s="109"/>
      <c r="BF197" s="109"/>
      <c r="BG197" s="109"/>
      <c r="BH197" s="109"/>
    </row>
    <row r="198">
      <c r="A198" s="113"/>
      <c r="B198" s="113"/>
      <c r="C198" s="113"/>
      <c r="D198" s="109"/>
      <c r="E198" s="109"/>
      <c r="F198" s="109"/>
      <c r="G198" s="109"/>
      <c r="H198" s="109"/>
      <c r="I198" s="109"/>
      <c r="J198" s="109"/>
      <c r="K198" s="109"/>
      <c r="L198" s="109"/>
      <c r="M198" s="109"/>
      <c r="N198" s="109"/>
      <c r="O198" s="109"/>
      <c r="P198" s="109"/>
      <c r="Q198" s="109"/>
      <c r="R198" s="109"/>
      <c r="S198" s="109"/>
      <c r="T198" s="109"/>
      <c r="U198" s="109"/>
      <c r="V198" s="109"/>
      <c r="W198" s="109"/>
      <c r="X198" s="109"/>
      <c r="Y198" s="109"/>
      <c r="Z198" s="109"/>
      <c r="AA198" s="109"/>
      <c r="AB198" s="109"/>
      <c r="AC198" s="109"/>
      <c r="AD198" s="109"/>
      <c r="AE198" s="109"/>
      <c r="AF198" s="109"/>
      <c r="AG198" s="109"/>
      <c r="AH198" s="109"/>
      <c r="AI198" s="109"/>
      <c r="AJ198" s="109"/>
      <c r="AK198" s="109"/>
      <c r="AL198" s="109"/>
      <c r="AM198" s="109"/>
      <c r="AN198" s="109"/>
      <c r="AO198" s="109"/>
      <c r="AP198" s="109"/>
      <c r="AQ198" s="109"/>
      <c r="AR198" s="109"/>
      <c r="AS198" s="109"/>
      <c r="AT198" s="109"/>
      <c r="AU198" s="109"/>
      <c r="AV198" s="109"/>
      <c r="AW198" s="109"/>
      <c r="AX198" s="109"/>
      <c r="AY198" s="109"/>
      <c r="AZ198" s="109"/>
      <c r="BA198" s="109"/>
      <c r="BB198" s="109"/>
      <c r="BC198" s="109"/>
      <c r="BD198" s="109"/>
      <c r="BE198" s="109"/>
      <c r="BF198" s="109"/>
      <c r="BG198" s="109"/>
      <c r="BH198" s="109"/>
    </row>
    <row r="199">
      <c r="A199" s="113"/>
      <c r="B199" s="113"/>
      <c r="C199" s="113"/>
      <c r="D199" s="109"/>
      <c r="E199" s="109"/>
      <c r="F199" s="109"/>
      <c r="G199" s="109"/>
      <c r="H199" s="109"/>
      <c r="I199" s="109"/>
      <c r="J199" s="109"/>
      <c r="K199" s="109"/>
      <c r="L199" s="109"/>
      <c r="M199" s="109"/>
      <c r="N199" s="109"/>
      <c r="O199" s="109"/>
      <c r="P199" s="109"/>
      <c r="Q199" s="109"/>
      <c r="R199" s="109"/>
      <c r="S199" s="109"/>
      <c r="T199" s="109"/>
      <c r="U199" s="109"/>
      <c r="V199" s="109"/>
      <c r="W199" s="109"/>
      <c r="X199" s="109"/>
      <c r="Y199" s="109"/>
      <c r="Z199" s="109"/>
      <c r="AA199" s="109"/>
      <c r="AB199" s="109"/>
      <c r="AC199" s="109"/>
      <c r="AD199" s="109"/>
      <c r="AE199" s="109"/>
      <c r="AF199" s="109"/>
      <c r="AG199" s="109"/>
      <c r="AH199" s="109"/>
      <c r="AI199" s="109"/>
      <c r="AJ199" s="109"/>
      <c r="AK199" s="109"/>
      <c r="AL199" s="109"/>
      <c r="AM199" s="109"/>
      <c r="AN199" s="109"/>
      <c r="AO199" s="109"/>
      <c r="AP199" s="109"/>
      <c r="AQ199" s="109"/>
      <c r="AR199" s="109"/>
      <c r="AS199" s="109"/>
      <c r="AT199" s="109"/>
      <c r="AU199" s="109"/>
      <c r="AV199" s="109"/>
      <c r="AW199" s="109"/>
      <c r="AX199" s="109"/>
      <c r="AY199" s="109"/>
      <c r="AZ199" s="109"/>
      <c r="BA199" s="109"/>
      <c r="BB199" s="109"/>
      <c r="BC199" s="109"/>
      <c r="BD199" s="109"/>
      <c r="BE199" s="109"/>
      <c r="BF199" s="109"/>
      <c r="BG199" s="109"/>
      <c r="BH199" s="109"/>
    </row>
    <row r="200">
      <c r="A200" s="113"/>
      <c r="B200" s="113"/>
      <c r="C200" s="113"/>
      <c r="D200" s="109"/>
      <c r="E200" s="109"/>
      <c r="F200" s="109"/>
      <c r="G200" s="109"/>
      <c r="H200" s="109"/>
      <c r="I200" s="109"/>
      <c r="J200" s="109"/>
      <c r="K200" s="109"/>
      <c r="L200" s="109"/>
      <c r="M200" s="109"/>
      <c r="N200" s="109"/>
      <c r="O200" s="109"/>
      <c r="P200" s="109"/>
      <c r="Q200" s="109"/>
      <c r="R200" s="109"/>
      <c r="S200" s="109"/>
      <c r="T200" s="109"/>
      <c r="U200" s="109"/>
      <c r="V200" s="109"/>
      <c r="W200" s="109"/>
      <c r="X200" s="109"/>
      <c r="Y200" s="109"/>
      <c r="Z200" s="109"/>
      <c r="AA200" s="109"/>
      <c r="AB200" s="109"/>
      <c r="AC200" s="109"/>
      <c r="AD200" s="109"/>
      <c r="AE200" s="109"/>
      <c r="AF200" s="109"/>
      <c r="AG200" s="109"/>
      <c r="AH200" s="109"/>
      <c r="AI200" s="109"/>
      <c r="AJ200" s="109"/>
      <c r="AK200" s="109"/>
      <c r="AL200" s="109"/>
      <c r="AM200" s="109"/>
      <c r="AN200" s="109"/>
      <c r="AO200" s="109"/>
      <c r="AP200" s="109"/>
      <c r="AQ200" s="109"/>
      <c r="AR200" s="109"/>
      <c r="AS200" s="109"/>
      <c r="AT200" s="109"/>
      <c r="AU200" s="109"/>
      <c r="AV200" s="109"/>
      <c r="AW200" s="109"/>
      <c r="AX200" s="109"/>
      <c r="AY200" s="109"/>
      <c r="AZ200" s="109"/>
      <c r="BA200" s="109"/>
      <c r="BB200" s="109"/>
      <c r="BC200" s="109"/>
      <c r="BD200" s="109"/>
      <c r="BE200" s="109"/>
      <c r="BF200" s="109"/>
      <c r="BG200" s="109"/>
      <c r="BH200" s="109"/>
    </row>
  </sheetData>
  <conditionalFormatting sqref="E1:E192">
    <cfRule type="expression" dxfId="35" priority="9">
      <formula>E1=""</formula>
    </cfRule>
    <cfRule type="cellIs" dxfId="34" priority="10" operator="between">
      <formula>0</formula>
      <formula>6.999</formula>
    </cfRule>
    <cfRule type="cellIs" dxfId="33" priority="11" operator="between">
      <formula>7</formula>
      <formula>9.99</formula>
    </cfRule>
    <cfRule type="expression" dxfId="32" priority="12">
      <formula>E1=10</formula>
    </cfRule>
  </conditionalFormatting>
  <conditionalFormatting sqref="F1:F192">
    <cfRule type="expression" dxfId="31" priority="5">
      <formula>F1=""</formula>
    </cfRule>
    <cfRule type="cellIs" dxfId="30" priority="6" operator="between">
      <formula>0</formula>
      <formula>6.999</formula>
    </cfRule>
    <cfRule type="cellIs" dxfId="29" priority="7" operator="between">
      <formula>7</formula>
      <formula>9.99</formula>
    </cfRule>
    <cfRule type="expression" dxfId="28" priority="8">
      <formula>F1=10</formula>
    </cfRule>
  </conditionalFormatting>
  <conditionalFormatting sqref="G1:G192">
    <cfRule type="expression" dxfId="27" priority="1">
      <formula>G1=""</formula>
    </cfRule>
    <cfRule type="cellIs" dxfId="26" priority="2" operator="between">
      <formula>0</formula>
      <formula>6.999</formula>
    </cfRule>
    <cfRule type="cellIs" dxfId="25" priority="3" operator="between">
      <formula>7</formula>
      <formula>9.99</formula>
    </cfRule>
    <cfRule type="expression" dxfId="24" priority="4">
      <formula>G1=10</formula>
    </cfRule>
  </conditionalFormatting>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C1" workbookViewId="0">
      <selection activeCell="G3" sqref="A2:Q192"/>
    </sheetView>
    <sheetView workbookViewId="1"/>
  </sheetViews>
  <sheetFormatPr defaultRowHeight="15.0"/>
  <cols>
    <col min="1" max="1" width="3.7109375" hidden="0" customWidth="1"/>
    <col min="2" max="2" width="22.7109375" hidden="0" customWidth="1"/>
    <col min="4" max="4" width="3.7109375" hidden="0" customWidth="1"/>
    <col min="8" max="8" width="3.7109375" hidden="0" customWidth="1"/>
  </cols>
  <sheetData>
    <row r="1">
      <c r="A1" s="113"/>
      <c r="B1" s="113"/>
      <c r="C1" s="113"/>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c r="AQ1" s="109"/>
      <c r="AR1" s="109"/>
      <c r="AS1" s="109"/>
      <c r="AT1" s="109"/>
      <c r="AU1" s="109"/>
      <c r="AV1" s="109"/>
      <c r="AW1" s="109"/>
      <c r="AX1" s="109"/>
      <c r="AY1" s="109"/>
      <c r="AZ1" s="109"/>
      <c r="BA1" s="109"/>
      <c r="BB1" s="109"/>
      <c r="BC1" s="109"/>
      <c r="BD1" s="109"/>
      <c r="BE1" s="109"/>
      <c r="BF1" s="109"/>
      <c r="BG1" s="109"/>
      <c r="BH1" s="109"/>
    </row>
    <row r="2">
      <c r="A2" s="114" t="s">
        <v>525</v>
      </c>
      <c r="B2" s="114" t="s">
        <v>526</v>
      </c>
      <c r="C2" s="114" t="s">
        <v>527</v>
      </c>
      <c r="D2" s="112" t="s">
        <v>528</v>
      </c>
      <c r="E2" s="112" t="s">
        <v>529</v>
      </c>
      <c r="F2" s="112" t="s">
        <v>530</v>
      </c>
      <c r="G2" s="112" t="s">
        <v>531</v>
      </c>
      <c r="H2" s="112" t="s">
        <v>532</v>
      </c>
      <c r="I2" s="112" t="s">
        <v>1800</v>
      </c>
      <c r="J2" s="112" t="s">
        <v>1801</v>
      </c>
      <c r="K2" s="112" t="s">
        <v>1802</v>
      </c>
      <c r="L2" s="112" t="s">
        <v>1803</v>
      </c>
      <c r="M2" s="112" t="s">
        <v>1804</v>
      </c>
      <c r="N2" s="112" t="s">
        <v>1805</v>
      </c>
      <c r="O2" s="112" t="s">
        <v>1806</v>
      </c>
      <c r="P2" s="112" t="s">
        <v>1807</v>
      </c>
      <c r="Q2" s="112" t="s">
        <v>1808</v>
      </c>
      <c r="R2" s="112" t="s">
        <v>1809</v>
      </c>
      <c r="S2" s="112" t="s">
        <v>1810</v>
      </c>
      <c r="T2" s="112" t="s">
        <v>1811</v>
      </c>
      <c r="U2" s="112" t="s">
        <v>1812</v>
      </c>
      <c r="V2" s="112" t="s">
        <v>1813</v>
      </c>
      <c r="W2" s="112" t="s">
        <v>1814</v>
      </c>
      <c r="X2" s="112" t="s">
        <v>1815</v>
      </c>
      <c r="Y2" s="112" t="s">
        <v>1816</v>
      </c>
      <c r="Z2" s="112" t="s">
        <v>1817</v>
      </c>
      <c r="AA2" s="112" t="s">
        <v>1818</v>
      </c>
      <c r="AB2" s="112" t="s">
        <v>1819</v>
      </c>
      <c r="AC2" s="112" t="s">
        <v>1820</v>
      </c>
      <c r="AD2" s="112" t="s">
        <v>1821</v>
      </c>
      <c r="AE2" s="112" t="s">
        <v>1822</v>
      </c>
      <c r="AF2" s="112" t="s">
        <v>1823</v>
      </c>
      <c r="AG2" s="112" t="s">
        <v>1824</v>
      </c>
      <c r="AH2" s="112" t="s">
        <v>1825</v>
      </c>
      <c r="AI2" s="112" t="s">
        <v>1826</v>
      </c>
      <c r="AJ2" s="112" t="s">
        <v>1827</v>
      </c>
      <c r="AK2" s="112" t="s">
        <v>1828</v>
      </c>
      <c r="AL2" s="112" t="s">
        <v>1829</v>
      </c>
      <c r="AM2" s="112" t="s">
        <v>1830</v>
      </c>
      <c r="AN2" s="112" t="s">
        <v>1831</v>
      </c>
      <c r="AO2" s="112" t="s">
        <v>1832</v>
      </c>
      <c r="AP2" s="112" t="s">
        <v>1833</v>
      </c>
      <c r="AQ2" s="112" t="s">
        <v>1834</v>
      </c>
      <c r="AR2" s="112" t="s">
        <v>1835</v>
      </c>
      <c r="AS2" s="112" t="s">
        <v>1836</v>
      </c>
      <c r="AT2" s="112" t="s">
        <v>1837</v>
      </c>
      <c r="AU2" s="112" t="s">
        <v>1838</v>
      </c>
      <c r="AV2" s="112" t="s">
        <v>1839</v>
      </c>
      <c r="AW2" s="112" t="s">
        <v>1840</v>
      </c>
      <c r="AX2" s="112"/>
      <c r="AY2" s="112"/>
      <c r="AZ2" s="112"/>
      <c r="BA2" s="112"/>
      <c r="BB2" s="112"/>
      <c r="BC2" s="112"/>
      <c r="BD2" s="112"/>
      <c r="BE2" s="112"/>
      <c r="BF2" s="109"/>
      <c r="BG2" s="109"/>
      <c r="BH2" s="109"/>
    </row>
    <row r="3">
      <c r="A3" s="113" t="n">
        <v>1</v>
      </c>
      <c r="B3" s="113" t="s">
        <v>618</v>
      </c>
      <c r="C3" s="113" t="s">
        <v>619</v>
      </c>
      <c r="D3" s="109"/>
      <c r="E3" s="109" t="str">
        <f>IFERROR(GEOMEAN(F3, G3), MAX(F3, G3))</f>
      </c>
      <c r="F3" s="109" t="str">
        <f>MAX(AW3)</f>
      </c>
      <c r="G3" s="109" t="str">
        <f>MAX(AO3, AU3)</f>
      </c>
      <c r="H3" s="109"/>
      <c r="I3" s="109" t="n">
        <v>66.4</v>
      </c>
      <c r="J3" s="109" t="n">
        <v>99.5</v>
      </c>
      <c r="K3" s="109" t="s">
        <v>1841</v>
      </c>
      <c r="L3" s="109" t="s">
        <v>1842</v>
      </c>
      <c r="M3" s="109"/>
      <c r="N3" s="109" t="n">
        <v>1</v>
      </c>
      <c r="O3" s="109" t="n">
        <v>2</v>
      </c>
      <c r="P3" s="109"/>
      <c r="Q3" s="109" t="n">
        <v>7.2</v>
      </c>
      <c r="R3" s="109" t="n">
        <v>0</v>
      </c>
      <c r="S3" s="109" t="n">
        <v>7.9</v>
      </c>
      <c r="T3" s="109" t="n">
        <v>4</v>
      </c>
      <c r="U3" s="109" t="n">
        <v>8.4</v>
      </c>
      <c r="V3" s="109" t="n">
        <v>60.48</v>
      </c>
      <c r="W3" s="109" t="n">
        <v>0</v>
      </c>
      <c r="X3" s="109" t="n">
        <v>66.36</v>
      </c>
      <c r="Y3" s="109" t="n">
        <v>33.6</v>
      </c>
      <c r="Z3" s="109" t="s">
        <v>628</v>
      </c>
      <c r="AA3" s="109" t="n">
        <v>60.48</v>
      </c>
      <c r="AB3" s="109" t="n">
        <v>0</v>
      </c>
      <c r="AC3" s="109" t="n">
        <v>66.36</v>
      </c>
      <c r="AD3" s="109" t="n">
        <v>33.6</v>
      </c>
      <c r="AE3" s="109" t="n">
        <v>90.72</v>
      </c>
      <c r="AF3" s="109" t="n">
        <v>0</v>
      </c>
      <c r="AG3" s="109" t="n">
        <v>99.54</v>
      </c>
      <c r="AH3" s="109" t="n">
        <v>50.4</v>
      </c>
      <c r="AI3" s="109" t="n">
        <v>10</v>
      </c>
      <c r="AJ3" s="109" t="n">
        <v>10</v>
      </c>
      <c r="AK3" s="109"/>
      <c r="AL3" s="109"/>
      <c r="AM3" s="109"/>
      <c r="AN3" s="109"/>
      <c r="AO3" s="109"/>
      <c r="AP3" s="109" t="s">
        <v>1843</v>
      </c>
      <c r="AQ3" s="109" t="s">
        <v>1844</v>
      </c>
      <c r="AR3" s="109" t="s">
        <v>1845</v>
      </c>
      <c r="AS3" s="109" t="n">
        <v>4.5</v>
      </c>
      <c r="AT3" s="109" t="n">
        <v>3</v>
      </c>
      <c r="AU3" s="109" t="n">
        <v>0</v>
      </c>
      <c r="AV3" s="109" t="n">
        <v>8.8</v>
      </c>
      <c r="AW3" s="109" t="n">
        <v>9.75</v>
      </c>
      <c r="AX3" s="109"/>
      <c r="AY3" s="109"/>
      <c r="AZ3" s="109"/>
      <c r="BA3" s="109"/>
      <c r="BB3" s="109"/>
      <c r="BC3" s="109"/>
      <c r="BD3" s="109"/>
      <c r="BE3" s="109"/>
      <c r="BF3" s="109"/>
      <c r="BG3" s="109"/>
      <c r="BH3" s="109"/>
    </row>
    <row r="4">
      <c r="A4" s="113" t="n">
        <v>2</v>
      </c>
      <c r="B4" s="113" t="s">
        <v>639</v>
      </c>
      <c r="C4" s="113" t="s">
        <v>640</v>
      </c>
      <c r="D4" s="109"/>
      <c r="E4" s="109" t="str">
        <f>IFERROR(GEOMEAN(F4, G4), MAX(F4, G4))</f>
      </c>
      <c r="F4" s="109" t="str">
        <f>MAX(AW4)</f>
      </c>
      <c r="G4" s="109" t="str">
        <f>MAX(AO4, AU4)</f>
      </c>
      <c r="H4" s="109"/>
      <c r="I4" s="109" t="n">
        <v>26.5</v>
      </c>
      <c r="J4" s="109" t="n">
        <v>26.5</v>
      </c>
      <c r="K4" s="109"/>
      <c r="L4" s="109"/>
      <c r="M4" s="109"/>
      <c r="N4" s="109"/>
      <c r="O4" s="109"/>
      <c r="P4" s="109"/>
      <c r="Q4" s="109" t="n">
        <v>5.1</v>
      </c>
      <c r="R4" s="109" t="n">
        <v>0</v>
      </c>
      <c r="S4" s="109" t="n">
        <v>4.2</v>
      </c>
      <c r="T4" s="109" t="n">
        <v>0</v>
      </c>
      <c r="U4" s="109" t="n">
        <v>5.2</v>
      </c>
      <c r="V4" s="109" t="n">
        <v>26.52</v>
      </c>
      <c r="W4" s="109" t="n">
        <v>0</v>
      </c>
      <c r="X4" s="109" t="n">
        <v>21.84</v>
      </c>
      <c r="Y4" s="109" t="n">
        <v>0</v>
      </c>
      <c r="Z4" s="109" t="s">
        <v>628</v>
      </c>
      <c r="AA4" s="109" t="n">
        <v>26.52</v>
      </c>
      <c r="AB4" s="109" t="n">
        <v>0</v>
      </c>
      <c r="AC4" s="109" t="n">
        <v>21.84</v>
      </c>
      <c r="AD4" s="109" t="n">
        <v>0</v>
      </c>
      <c r="AE4" s="109" t="n">
        <v>26.52</v>
      </c>
      <c r="AF4" s="109" t="n">
        <v>0</v>
      </c>
      <c r="AG4" s="109" t="n">
        <v>21.84</v>
      </c>
      <c r="AH4" s="109" t="n">
        <v>0</v>
      </c>
      <c r="AI4" s="109" t="n">
        <v>3.53545460609699</v>
      </c>
      <c r="AJ4" s="109" t="n">
        <v>4.47414395527603</v>
      </c>
      <c r="AK4" s="109"/>
      <c r="AL4" s="109"/>
      <c r="AM4" s="109"/>
      <c r="AN4" s="109"/>
      <c r="AO4" s="109"/>
      <c r="AP4" s="109"/>
      <c r="AQ4" s="109"/>
      <c r="AR4" s="109"/>
      <c r="AS4" s="109"/>
      <c r="AT4" s="109"/>
      <c r="AU4" s="109"/>
      <c r="AV4" s="109" t="n">
        <v>3.6</v>
      </c>
      <c r="AW4" s="109" t="n">
        <v>3.25</v>
      </c>
      <c r="AX4" s="109"/>
      <c r="AY4" s="109"/>
      <c r="AZ4" s="109"/>
      <c r="BA4" s="109"/>
      <c r="BB4" s="109"/>
      <c r="BC4" s="109"/>
      <c r="BD4" s="109"/>
      <c r="BE4" s="109"/>
      <c r="BF4" s="109"/>
      <c r="BG4" s="109"/>
      <c r="BH4" s="109"/>
    </row>
    <row r="5">
      <c r="A5" s="113" t="n">
        <v>3</v>
      </c>
      <c r="B5" s="113" t="s">
        <v>656</v>
      </c>
      <c r="C5" s="113" t="s">
        <v>657</v>
      </c>
      <c r="D5" s="109"/>
      <c r="E5" s="109" t="str">
        <f>IFERROR(GEOMEAN(F5, G5), MAX(F5, G5))</f>
      </c>
      <c r="F5" s="109" t="str">
        <f>MAX(AW5)</f>
      </c>
      <c r="G5" s="109" t="str">
        <f>MAX(AO5, AU5)</f>
      </c>
      <c r="H5" s="109"/>
      <c r="I5" s="109" t="n">
        <v>10.2</v>
      </c>
      <c r="J5" s="109" t="n">
        <v>0</v>
      </c>
      <c r="K5" s="109"/>
      <c r="L5" s="109"/>
      <c r="M5" s="109"/>
      <c r="N5" s="109"/>
      <c r="O5" s="109"/>
      <c r="P5" s="109"/>
      <c r="Q5" s="109" t="n">
        <v>4.7</v>
      </c>
      <c r="R5" s="109" t="n">
        <v>0</v>
      </c>
      <c r="S5" s="109" t="n">
        <v>6.8</v>
      </c>
      <c r="T5" s="109" t="n">
        <v>0</v>
      </c>
      <c r="U5" s="109" t="n">
        <v>1.5</v>
      </c>
      <c r="V5" s="109" t="n">
        <v>7.05</v>
      </c>
      <c r="W5" s="109" t="n">
        <v>0</v>
      </c>
      <c r="X5" s="109" t="n">
        <v>10.2</v>
      </c>
      <c r="Y5" s="109" t="n">
        <v>0</v>
      </c>
      <c r="Z5" s="109" t="s">
        <v>1846</v>
      </c>
      <c r="AA5" s="109" t="n">
        <v>0</v>
      </c>
      <c r="AB5" s="109" t="n">
        <v>0</v>
      </c>
      <c r="AC5" s="109" t="n">
        <v>0</v>
      </c>
      <c r="AD5" s="109" t="n">
        <v>0</v>
      </c>
      <c r="AE5" s="109" t="n">
        <v>0</v>
      </c>
      <c r="AF5" s="109" t="n">
        <v>0</v>
      </c>
      <c r="AG5" s="109" t="n">
        <v>0</v>
      </c>
      <c r="AH5" s="109" t="n">
        <v>0</v>
      </c>
      <c r="AI5" s="109" t="n">
        <v>0</v>
      </c>
      <c r="AJ5" s="109" t="n">
        <v>1.62648497554158</v>
      </c>
      <c r="AK5" s="109"/>
      <c r="AL5" s="109"/>
      <c r="AM5" s="109"/>
      <c r="AN5" s="109"/>
      <c r="AO5" s="109"/>
      <c r="AP5" s="109"/>
      <c r="AQ5" s="109"/>
      <c r="AR5" s="109"/>
      <c r="AS5" s="109"/>
      <c r="AT5" s="109"/>
      <c r="AU5" s="109"/>
      <c r="AV5" s="109" t="n">
        <v>4.1</v>
      </c>
      <c r="AW5" s="109" t="n">
        <v>3.875</v>
      </c>
      <c r="AX5" s="109"/>
      <c r="AY5" s="109"/>
      <c r="AZ5" s="109"/>
      <c r="BA5" s="109"/>
      <c r="BB5" s="109"/>
      <c r="BC5" s="109"/>
      <c r="BD5" s="109"/>
      <c r="BE5" s="109"/>
      <c r="BF5" s="109"/>
      <c r="BG5" s="109"/>
      <c r="BH5" s="109"/>
    </row>
    <row r="6">
      <c r="A6" s="113" t="n">
        <v>4</v>
      </c>
      <c r="B6" s="113" t="s">
        <v>667</v>
      </c>
      <c r="C6" s="113" t="s">
        <v>668</v>
      </c>
      <c r="D6" s="109"/>
      <c r="E6" s="109" t="str">
        <f>IFERROR(GEOMEAN(F6, G6), MAX(F6, G6))</f>
      </c>
      <c r="F6" s="109" t="str">
        <f>MAX(AW6)</f>
      </c>
      <c r="G6" s="109" t="str">
        <f>MAX(AO6, AU6)</f>
      </c>
      <c r="H6" s="109"/>
      <c r="I6" s="109" t="n">
        <v>5.3</v>
      </c>
      <c r="J6" s="109" t="n">
        <v>0</v>
      </c>
      <c r="K6" s="109"/>
      <c r="L6" s="109"/>
      <c r="M6" s="109"/>
      <c r="N6" s="109"/>
      <c r="O6" s="109"/>
      <c r="P6" s="109"/>
      <c r="Q6" s="109" t="n">
        <v>3.8</v>
      </c>
      <c r="R6" s="109" t="n">
        <v>1.8</v>
      </c>
      <c r="S6" s="109" t="n">
        <v>4.1</v>
      </c>
      <c r="T6" s="109" t="n">
        <v>0</v>
      </c>
      <c r="U6" s="109" t="n">
        <v>1.3</v>
      </c>
      <c r="V6" s="109" t="n">
        <v>4.94</v>
      </c>
      <c r="W6" s="109" t="n">
        <v>2.34</v>
      </c>
      <c r="X6" s="109" t="n">
        <v>5.33</v>
      </c>
      <c r="Y6" s="109" t="n">
        <v>0</v>
      </c>
      <c r="Z6" s="109" t="s">
        <v>1846</v>
      </c>
      <c r="AA6" s="109" t="n">
        <v>0</v>
      </c>
      <c r="AB6" s="109" t="n">
        <v>0</v>
      </c>
      <c r="AC6" s="109" t="n">
        <v>0</v>
      </c>
      <c r="AD6" s="109" t="n">
        <v>0</v>
      </c>
      <c r="AE6" s="109" t="n">
        <v>0</v>
      </c>
      <c r="AF6" s="109" t="n">
        <v>0</v>
      </c>
      <c r="AG6" s="109" t="n">
        <v>0</v>
      </c>
      <c r="AH6" s="109" t="n">
        <v>0</v>
      </c>
      <c r="AI6" s="109" t="n">
        <v>0</v>
      </c>
      <c r="AJ6" s="109" t="n">
        <v>0.770440251572326</v>
      </c>
      <c r="AK6" s="109"/>
      <c r="AL6" s="109"/>
      <c r="AM6" s="109"/>
      <c r="AN6" s="109"/>
      <c r="AO6" s="109"/>
      <c r="AP6" s="109"/>
      <c r="AQ6" s="109"/>
      <c r="AR6" s="109"/>
      <c r="AS6" s="109"/>
      <c r="AT6" s="109"/>
      <c r="AU6" s="109"/>
      <c r="AV6" s="109" t="n">
        <v>2.3</v>
      </c>
      <c r="AW6" s="109" t="n">
        <v>1.625</v>
      </c>
      <c r="AX6" s="109"/>
      <c r="AY6" s="109"/>
      <c r="AZ6" s="109"/>
      <c r="BA6" s="109"/>
      <c r="BB6" s="109"/>
      <c r="BC6" s="109"/>
      <c r="BD6" s="109"/>
      <c r="BE6" s="109"/>
      <c r="BF6" s="109"/>
      <c r="BG6" s="109"/>
      <c r="BH6" s="109"/>
    </row>
    <row r="7">
      <c r="A7" s="113" t="n">
        <v>5</v>
      </c>
      <c r="B7" s="113" t="s">
        <v>675</v>
      </c>
      <c r="C7" s="113" t="s">
        <v>676</v>
      </c>
      <c r="D7" s="109"/>
      <c r="E7" s="109" t="str">
        <f>IFERROR(GEOMEAN(F7, G7), MAX(F7, G7))</f>
      </c>
      <c r="F7" s="109" t="str">
        <f>MAX(AW7)</f>
      </c>
      <c r="G7" s="109" t="str">
        <f>MAX(AO7, AU7)</f>
      </c>
      <c r="H7" s="109"/>
      <c r="I7" s="109" t="n">
        <v>11.7</v>
      </c>
      <c r="J7" s="109" t="n">
        <v>0</v>
      </c>
      <c r="K7" s="109"/>
      <c r="L7" s="109"/>
      <c r="M7" s="109"/>
      <c r="N7" s="109"/>
      <c r="O7" s="109"/>
      <c r="P7" s="109"/>
      <c r="Q7" s="109" t="n">
        <v>6.5</v>
      </c>
      <c r="R7" s="109" t="n">
        <v>0</v>
      </c>
      <c r="S7" s="109" t="n">
        <v>3.3</v>
      </c>
      <c r="T7" s="109" t="n">
        <v>0</v>
      </c>
      <c r="U7" s="109" t="n">
        <v>1.8</v>
      </c>
      <c r="V7" s="109" t="n">
        <v>11.7</v>
      </c>
      <c r="W7" s="109" t="n">
        <v>0</v>
      </c>
      <c r="X7" s="109" t="n">
        <v>5.94</v>
      </c>
      <c r="Y7" s="109" t="n">
        <v>0</v>
      </c>
      <c r="Z7" s="109" t="s">
        <v>1846</v>
      </c>
      <c r="AA7" s="109" t="n">
        <v>0</v>
      </c>
      <c r="AB7" s="109" t="n">
        <v>0</v>
      </c>
      <c r="AC7" s="109" t="n">
        <v>0</v>
      </c>
      <c r="AD7" s="109" t="n">
        <v>0</v>
      </c>
      <c r="AE7" s="109" t="n">
        <v>0</v>
      </c>
      <c r="AF7" s="109" t="n">
        <v>0</v>
      </c>
      <c r="AG7" s="109" t="n">
        <v>0</v>
      </c>
      <c r="AH7" s="109" t="n">
        <v>0</v>
      </c>
      <c r="AI7" s="109" t="n">
        <v>0</v>
      </c>
      <c r="AJ7" s="109" t="n">
        <v>1.88853948287911</v>
      </c>
      <c r="AK7" s="109" t="s">
        <v>1847</v>
      </c>
      <c r="AL7" s="109" t="s">
        <v>1848</v>
      </c>
      <c r="AM7" s="109" t="s">
        <v>1849</v>
      </c>
      <c r="AN7" s="109" t="s">
        <v>1850</v>
      </c>
      <c r="AO7" s="109" t="n">
        <v>0</v>
      </c>
      <c r="AP7" s="109"/>
      <c r="AQ7" s="109"/>
      <c r="AR7" s="109"/>
      <c r="AS7" s="109"/>
      <c r="AT7" s="109"/>
      <c r="AU7" s="109"/>
      <c r="AV7" s="109" t="n">
        <v>2.7</v>
      </c>
      <c r="AW7" s="109" t="n">
        <v>2.125</v>
      </c>
      <c r="AX7" s="109"/>
      <c r="AY7" s="109"/>
      <c r="AZ7" s="109"/>
      <c r="BA7" s="109"/>
      <c r="BB7" s="109"/>
      <c r="BC7" s="109"/>
      <c r="BD7" s="109"/>
      <c r="BE7" s="109"/>
      <c r="BF7" s="109"/>
      <c r="BG7" s="109"/>
      <c r="BH7" s="109"/>
    </row>
    <row r="8">
      <c r="A8" s="113" t="n">
        <v>6</v>
      </c>
      <c r="B8" s="113" t="s">
        <v>683</v>
      </c>
      <c r="C8" s="113" t="s">
        <v>684</v>
      </c>
      <c r="D8" s="109"/>
      <c r="E8" s="109" t="str">
        <f>IFERROR(GEOMEAN(F8, G8), MAX(F8, G8))</f>
      </c>
      <c r="F8" s="109" t="str">
        <f>MAX(AW8)</f>
      </c>
      <c r="G8" s="109" t="str">
        <f>MAX(AO8, AU8)</f>
      </c>
      <c r="H8" s="109"/>
      <c r="I8" s="109" t="n">
        <v>11.5</v>
      </c>
      <c r="J8" s="109" t="n">
        <v>11.5</v>
      </c>
      <c r="K8" s="109"/>
      <c r="L8" s="109"/>
      <c r="M8" s="109"/>
      <c r="N8" s="109"/>
      <c r="O8" s="109"/>
      <c r="P8" s="109"/>
      <c r="Q8" s="109" t="n">
        <v>4.3</v>
      </c>
      <c r="R8" s="109" t="n">
        <v>0</v>
      </c>
      <c r="S8" s="109" t="n">
        <v>4.6</v>
      </c>
      <c r="T8" s="109" t="n">
        <v>0</v>
      </c>
      <c r="U8" s="109" t="n">
        <v>2.5</v>
      </c>
      <c r="V8" s="109" t="n">
        <v>10.75</v>
      </c>
      <c r="W8" s="109" t="n">
        <v>0</v>
      </c>
      <c r="X8" s="109" t="n">
        <v>11.5</v>
      </c>
      <c r="Y8" s="109" t="n">
        <v>0</v>
      </c>
      <c r="Z8" s="109" t="s">
        <v>628</v>
      </c>
      <c r="AA8" s="109" t="n">
        <v>10.75</v>
      </c>
      <c r="AB8" s="109" t="n">
        <v>0</v>
      </c>
      <c r="AC8" s="109" t="n">
        <v>11.5</v>
      </c>
      <c r="AD8" s="109" t="n">
        <v>0</v>
      </c>
      <c r="AE8" s="109" t="n">
        <v>10.75</v>
      </c>
      <c r="AF8" s="109" t="n">
        <v>0</v>
      </c>
      <c r="AG8" s="109" t="n">
        <v>11.5</v>
      </c>
      <c r="AH8" s="109" t="n">
        <v>0</v>
      </c>
      <c r="AI8" s="109" t="n">
        <v>1.53425388566473</v>
      </c>
      <c r="AJ8" s="109" t="n">
        <v>1.85359888190077</v>
      </c>
      <c r="AK8" s="109"/>
      <c r="AL8" s="109"/>
      <c r="AM8" s="109"/>
      <c r="AN8" s="109"/>
      <c r="AO8" s="109"/>
      <c r="AP8" s="109"/>
      <c r="AQ8" s="109"/>
      <c r="AR8" s="109"/>
      <c r="AS8" s="109"/>
      <c r="AT8" s="109"/>
      <c r="AU8" s="109"/>
      <c r="AV8" s="109" t="n">
        <v>3.1</v>
      </c>
      <c r="AW8" s="109" t="n">
        <v>2.625</v>
      </c>
      <c r="AX8" s="109"/>
      <c r="AY8" s="109"/>
      <c r="AZ8" s="109"/>
      <c r="BA8" s="109"/>
      <c r="BB8" s="109"/>
      <c r="BC8" s="109"/>
      <c r="BD8" s="109"/>
      <c r="BE8" s="109"/>
      <c r="BF8" s="109"/>
      <c r="BG8" s="109"/>
      <c r="BH8" s="109"/>
    </row>
    <row r="9">
      <c r="A9" s="113" t="n">
        <v>7</v>
      </c>
      <c r="B9" s="113" t="s">
        <v>689</v>
      </c>
      <c r="C9" s="113" t="s">
        <v>690</v>
      </c>
      <c r="D9" s="109"/>
      <c r="E9" s="109" t="str">
        <f>IFERROR(GEOMEAN(F9, G9), MAX(F9, G9))</f>
      </c>
      <c r="F9" s="109" t="str">
        <f>MAX(AW9)</f>
      </c>
      <c r="G9" s="109" t="str">
        <f>MAX(AO9, AU9)</f>
      </c>
      <c r="H9" s="109"/>
      <c r="I9" s="109" t="n">
        <v>16.8</v>
      </c>
      <c r="J9" s="109" t="n">
        <v>25.2</v>
      </c>
      <c r="K9" s="109" t="s">
        <v>1841</v>
      </c>
      <c r="L9" s="109" t="s">
        <v>1851</v>
      </c>
      <c r="M9" s="109" t="s">
        <v>1852</v>
      </c>
      <c r="N9" s="109" t="n">
        <v>1</v>
      </c>
      <c r="O9" s="109" t="n">
        <v>3</v>
      </c>
      <c r="P9" s="109" t="n">
        <v>4</v>
      </c>
      <c r="Q9" s="109" t="n">
        <v>0.1</v>
      </c>
      <c r="R9" s="109" t="n">
        <v>8.4</v>
      </c>
      <c r="S9" s="109" t="n">
        <v>0</v>
      </c>
      <c r="T9" s="109" t="n">
        <v>0</v>
      </c>
      <c r="U9" s="109" t="n">
        <v>2</v>
      </c>
      <c r="V9" s="109" t="n">
        <v>0.2</v>
      </c>
      <c r="W9" s="109" t="n">
        <v>16.8</v>
      </c>
      <c r="X9" s="109" t="n">
        <v>0</v>
      </c>
      <c r="Y9" s="109" t="n">
        <v>0</v>
      </c>
      <c r="Z9" s="109" t="s">
        <v>628</v>
      </c>
      <c r="AA9" s="109" t="n">
        <v>0</v>
      </c>
      <c r="AB9" s="109" t="n">
        <v>16.8</v>
      </c>
      <c r="AC9" s="109" t="n">
        <v>0</v>
      </c>
      <c r="AD9" s="109" t="n">
        <v>0</v>
      </c>
      <c r="AE9" s="109" t="n">
        <v>0</v>
      </c>
      <c r="AF9" s="109" t="n">
        <v>25.2</v>
      </c>
      <c r="AG9" s="109" t="n">
        <v>0</v>
      </c>
      <c r="AH9" s="109" t="n">
        <v>0</v>
      </c>
      <c r="AI9" s="109" t="n">
        <v>3.3620172103262</v>
      </c>
      <c r="AJ9" s="109" t="n">
        <v>2.77952480782669</v>
      </c>
      <c r="AK9" s="109"/>
      <c r="AL9" s="109"/>
      <c r="AM9" s="109"/>
      <c r="AN9" s="109"/>
      <c r="AO9" s="109"/>
      <c r="AP9" s="109"/>
      <c r="AQ9" s="109"/>
      <c r="AR9" s="109"/>
      <c r="AS9" s="109"/>
      <c r="AT9" s="109"/>
      <c r="AU9" s="109"/>
      <c r="AV9" s="109" t="n">
        <v>2</v>
      </c>
      <c r="AW9" s="109" t="n">
        <v>1.25</v>
      </c>
      <c r="AX9" s="109"/>
      <c r="AY9" s="109"/>
      <c r="AZ9" s="109"/>
      <c r="BA9" s="109"/>
      <c r="BB9" s="109"/>
      <c r="BC9" s="109"/>
      <c r="BD9" s="109"/>
      <c r="BE9" s="109"/>
      <c r="BF9" s="109"/>
      <c r="BG9" s="109"/>
      <c r="BH9" s="109"/>
    </row>
    <row r="10">
      <c r="A10" s="113" t="n">
        <v>8</v>
      </c>
      <c r="B10" s="113" t="s">
        <v>695</v>
      </c>
      <c r="C10" s="113" t="s">
        <v>696</v>
      </c>
      <c r="D10" s="109"/>
      <c r="E10" s="109" t="str">
        <f>IFERROR(GEOMEAN(F10, G10), MAX(F10, G10))</f>
      </c>
      <c r="F10" s="109" t="str">
        <f>MAX(AW10)</f>
      </c>
      <c r="G10" s="109" t="str">
        <f>MAX(AO10, AU10)</f>
      </c>
      <c r="H10" s="109"/>
      <c r="I10" s="109" t="n">
        <v>15</v>
      </c>
      <c r="J10" s="109" t="n">
        <v>0</v>
      </c>
      <c r="K10" s="109"/>
      <c r="L10" s="109"/>
      <c r="M10" s="109"/>
      <c r="N10" s="109"/>
      <c r="O10" s="109"/>
      <c r="P10" s="109"/>
      <c r="Q10" s="109" t="n">
        <v>5.3</v>
      </c>
      <c r="R10" s="109" t="n">
        <v>4.8</v>
      </c>
      <c r="S10" s="109" t="n">
        <v>6.8</v>
      </c>
      <c r="T10" s="109" t="n">
        <v>0</v>
      </c>
      <c r="U10" s="109" t="n">
        <v>2.2</v>
      </c>
      <c r="V10" s="109" t="n">
        <v>11.66</v>
      </c>
      <c r="W10" s="109" t="n">
        <v>10.56</v>
      </c>
      <c r="X10" s="109" t="n">
        <v>14.96</v>
      </c>
      <c r="Y10" s="109" t="n">
        <v>0</v>
      </c>
      <c r="Z10" s="109" t="s">
        <v>1846</v>
      </c>
      <c r="AA10" s="109" t="n">
        <v>0</v>
      </c>
      <c r="AB10" s="109" t="n">
        <v>0</v>
      </c>
      <c r="AC10" s="109" t="n">
        <v>0</v>
      </c>
      <c r="AD10" s="109" t="n">
        <v>0</v>
      </c>
      <c r="AE10" s="109" t="n">
        <v>0</v>
      </c>
      <c r="AF10" s="109" t="n">
        <v>0</v>
      </c>
      <c r="AG10" s="109" t="n">
        <v>0</v>
      </c>
      <c r="AH10" s="109" t="n">
        <v>0</v>
      </c>
      <c r="AI10" s="109" t="n">
        <v>0</v>
      </c>
      <c r="AJ10" s="109" t="n">
        <v>2.46505939902166</v>
      </c>
      <c r="AK10" s="109" t="s">
        <v>1853</v>
      </c>
      <c r="AL10" s="109" t="s">
        <v>1854</v>
      </c>
      <c r="AM10" s="109" t="s">
        <v>1849</v>
      </c>
      <c r="AN10" s="109" t="s">
        <v>1850</v>
      </c>
      <c r="AO10" s="109" t="n">
        <v>0</v>
      </c>
      <c r="AP10" s="109"/>
      <c r="AQ10" s="109"/>
      <c r="AR10" s="109"/>
      <c r="AS10" s="109"/>
      <c r="AT10" s="109"/>
      <c r="AU10" s="109"/>
      <c r="AV10" s="109" t="n">
        <v>2.8</v>
      </c>
      <c r="AW10" s="109" t="n">
        <v>2.25</v>
      </c>
      <c r="AX10" s="109"/>
      <c r="AY10" s="109"/>
      <c r="AZ10" s="109"/>
      <c r="BA10" s="109"/>
      <c r="BB10" s="109"/>
      <c r="BC10" s="109"/>
      <c r="BD10" s="109"/>
      <c r="BE10" s="109"/>
      <c r="BF10" s="109"/>
      <c r="BG10" s="109"/>
      <c r="BH10" s="109"/>
    </row>
    <row r="11">
      <c r="A11" s="113" t="n">
        <v>9</v>
      </c>
      <c r="B11" s="113" t="s">
        <v>704</v>
      </c>
      <c r="C11" s="113" t="s">
        <v>705</v>
      </c>
      <c r="D11" s="109"/>
      <c r="E11" s="109" t="str">
        <f>IFERROR(GEOMEAN(F11, G11), MAX(F11, G11))</f>
      </c>
      <c r="F11" s="109" t="str">
        <f>MAX(AW11)</f>
      </c>
      <c r="G11" s="109" t="str">
        <f>MAX(AO11, AU11)</f>
      </c>
      <c r="H11" s="109"/>
      <c r="I11" s="109" t="n">
        <v>14.3</v>
      </c>
      <c r="J11" s="109" t="n">
        <v>0</v>
      </c>
      <c r="K11" s="109"/>
      <c r="L11" s="109"/>
      <c r="M11" s="109"/>
      <c r="N11" s="109"/>
      <c r="O11" s="109"/>
      <c r="P11" s="109"/>
      <c r="Q11" s="109" t="n">
        <v>5.5</v>
      </c>
      <c r="R11" s="109" t="n">
        <v>0</v>
      </c>
      <c r="S11" s="109" t="n">
        <v>0.5</v>
      </c>
      <c r="T11" s="109" t="n">
        <v>0</v>
      </c>
      <c r="U11" s="109" t="n">
        <v>2.6</v>
      </c>
      <c r="V11" s="109" t="n">
        <v>14.3</v>
      </c>
      <c r="W11" s="109" t="n">
        <v>0</v>
      </c>
      <c r="X11" s="109" t="n">
        <v>1.3</v>
      </c>
      <c r="Y11" s="109" t="n">
        <v>0</v>
      </c>
      <c r="Z11" s="109" t="s">
        <v>1846</v>
      </c>
      <c r="AA11" s="109" t="n">
        <v>0</v>
      </c>
      <c r="AB11" s="109" t="n">
        <v>0</v>
      </c>
      <c r="AC11" s="109" t="n">
        <v>0</v>
      </c>
      <c r="AD11" s="109" t="n">
        <v>0</v>
      </c>
      <c r="AE11" s="109" t="n">
        <v>0</v>
      </c>
      <c r="AF11" s="109" t="n">
        <v>0</v>
      </c>
      <c r="AG11" s="109" t="n">
        <v>0</v>
      </c>
      <c r="AH11" s="109" t="n">
        <v>0</v>
      </c>
      <c r="AI11" s="109" t="n">
        <v>0</v>
      </c>
      <c r="AJ11" s="109" t="n">
        <v>2.34276729559748</v>
      </c>
      <c r="AK11" s="109"/>
      <c r="AL11" s="109"/>
      <c r="AM11" s="109"/>
      <c r="AN11" s="109"/>
      <c r="AO11" s="109"/>
      <c r="AP11" s="109"/>
      <c r="AQ11" s="109"/>
      <c r="AR11" s="109"/>
      <c r="AS11" s="109"/>
      <c r="AT11" s="109"/>
      <c r="AU11" s="109"/>
      <c r="AV11" s="109" t="n">
        <v>1.2</v>
      </c>
      <c r="AW11" s="109" t="n">
        <v>0.25</v>
      </c>
      <c r="AX11" s="109"/>
      <c r="AY11" s="109"/>
      <c r="AZ11" s="109"/>
      <c r="BA11" s="109"/>
      <c r="BB11" s="109"/>
      <c r="BC11" s="109"/>
      <c r="BD11" s="109"/>
      <c r="BE11" s="109"/>
      <c r="BF11" s="109"/>
      <c r="BG11" s="109"/>
      <c r="BH11" s="109"/>
    </row>
    <row r="12">
      <c r="A12" s="113" t="n">
        <v>10</v>
      </c>
      <c r="B12" s="113" t="s">
        <v>712</v>
      </c>
      <c r="C12" s="113" t="s">
        <v>713</v>
      </c>
      <c r="D12" s="109"/>
      <c r="E12" s="109" t="str">
        <f>IFERROR(GEOMEAN(F12, G12), MAX(F12, G12))</f>
      </c>
      <c r="F12" s="109" t="str">
        <f>MAX(AW12)</f>
      </c>
      <c r="G12" s="109" t="str">
        <f>MAX(AO12, AU12)</f>
      </c>
      <c r="H12" s="109"/>
      <c r="I12" s="109" t="n">
        <v>21.7</v>
      </c>
      <c r="J12" s="109" t="n">
        <v>21.7</v>
      </c>
      <c r="K12" s="109"/>
      <c r="L12" s="109"/>
      <c r="M12" s="109"/>
      <c r="N12" s="109"/>
      <c r="O12" s="109"/>
      <c r="P12" s="109"/>
      <c r="Q12" s="109" t="n">
        <v>4.9</v>
      </c>
      <c r="R12" s="109" t="n">
        <v>0</v>
      </c>
      <c r="S12" s="109" t="n">
        <v>5.3</v>
      </c>
      <c r="T12" s="109" t="n">
        <v>0</v>
      </c>
      <c r="U12" s="109" t="n">
        <v>4.1</v>
      </c>
      <c r="V12" s="109" t="n">
        <v>20.09</v>
      </c>
      <c r="W12" s="109" t="n">
        <v>0</v>
      </c>
      <c r="X12" s="109" t="n">
        <v>21.73</v>
      </c>
      <c r="Y12" s="109" t="n">
        <v>0</v>
      </c>
      <c r="Z12" s="109" t="s">
        <v>628</v>
      </c>
      <c r="AA12" s="109" t="n">
        <v>20.09</v>
      </c>
      <c r="AB12" s="109" t="n">
        <v>0</v>
      </c>
      <c r="AC12" s="109" t="n">
        <v>21.73</v>
      </c>
      <c r="AD12" s="109" t="n">
        <v>0</v>
      </c>
      <c r="AE12" s="109" t="n">
        <v>20.09</v>
      </c>
      <c r="AF12" s="109" t="n">
        <v>0</v>
      </c>
      <c r="AG12" s="109" t="n">
        <v>21.73</v>
      </c>
      <c r="AH12" s="109" t="n">
        <v>0</v>
      </c>
      <c r="AI12" s="109" t="n">
        <v>2.89507037555867</v>
      </c>
      <c r="AJ12" s="109" t="n">
        <v>3.63556953179595</v>
      </c>
      <c r="AK12" s="109"/>
      <c r="AL12" s="109"/>
      <c r="AM12" s="109"/>
      <c r="AN12" s="109"/>
      <c r="AO12" s="109"/>
      <c r="AP12" s="109"/>
      <c r="AQ12" s="109"/>
      <c r="AR12" s="109"/>
      <c r="AS12" s="109"/>
      <c r="AT12" s="109"/>
      <c r="AU12" s="109"/>
      <c r="AV12" s="109" t="n">
        <v>4.5</v>
      </c>
      <c r="AW12" s="109" t="n">
        <v>4.375</v>
      </c>
      <c r="AX12" s="109"/>
      <c r="AY12" s="109"/>
      <c r="AZ12" s="109"/>
      <c r="BA12" s="109"/>
      <c r="BB12" s="109"/>
      <c r="BC12" s="109"/>
      <c r="BD12" s="109"/>
      <c r="BE12" s="109"/>
      <c r="BF12" s="109"/>
      <c r="BG12" s="109"/>
      <c r="BH12" s="109"/>
    </row>
    <row r="13">
      <c r="A13" s="113" t="n">
        <v>11</v>
      </c>
      <c r="B13" s="113" t="s">
        <v>719</v>
      </c>
      <c r="C13" s="113" t="s">
        <v>720</v>
      </c>
      <c r="D13" s="109"/>
      <c r="E13" s="109" t="str">
        <f>IFERROR(GEOMEAN(F13, G13), MAX(F13, G13))</f>
      </c>
      <c r="F13" s="109" t="str">
        <f>MAX(AW13)</f>
      </c>
      <c r="G13" s="109" t="str">
        <f>MAX(AO13, AU13)</f>
      </c>
      <c r="H13" s="109"/>
      <c r="I13" s="109" t="n">
        <v>32.8</v>
      </c>
      <c r="J13" s="109" t="n">
        <v>32.8</v>
      </c>
      <c r="K13" s="109"/>
      <c r="L13" s="109"/>
      <c r="M13" s="109"/>
      <c r="N13" s="109"/>
      <c r="O13" s="109"/>
      <c r="P13" s="109"/>
      <c r="Q13" s="109" t="n">
        <v>3.7</v>
      </c>
      <c r="R13" s="109" t="n">
        <v>0</v>
      </c>
      <c r="S13" s="109" t="n">
        <v>4.9</v>
      </c>
      <c r="T13" s="109" t="n">
        <v>0</v>
      </c>
      <c r="U13" s="109" t="n">
        <v>6.7</v>
      </c>
      <c r="V13" s="109" t="n">
        <v>24.79</v>
      </c>
      <c r="W13" s="109" t="n">
        <v>0</v>
      </c>
      <c r="X13" s="109" t="n">
        <v>32.83</v>
      </c>
      <c r="Y13" s="109" t="n">
        <v>0</v>
      </c>
      <c r="Z13" s="109" t="s">
        <v>628</v>
      </c>
      <c r="AA13" s="109" t="n">
        <v>24.79</v>
      </c>
      <c r="AB13" s="109" t="n">
        <v>0</v>
      </c>
      <c r="AC13" s="109" t="n">
        <v>32.83</v>
      </c>
      <c r="AD13" s="109" t="n">
        <v>0</v>
      </c>
      <c r="AE13" s="109" t="n">
        <v>24.79</v>
      </c>
      <c r="AF13" s="109" t="n">
        <v>0</v>
      </c>
      <c r="AG13" s="109" t="n">
        <v>32.83</v>
      </c>
      <c r="AH13" s="109" t="n">
        <v>0</v>
      </c>
      <c r="AI13" s="109" t="n">
        <v>4.37595890867854</v>
      </c>
      <c r="AJ13" s="109" t="n">
        <v>5.57477288609364</v>
      </c>
      <c r="AK13" s="109"/>
      <c r="AL13" s="109"/>
      <c r="AM13" s="109"/>
      <c r="AN13" s="109"/>
      <c r="AO13" s="109"/>
      <c r="AP13" s="109"/>
      <c r="AQ13" s="109"/>
      <c r="AR13" s="109"/>
      <c r="AS13" s="109"/>
      <c r="AT13" s="109"/>
      <c r="AU13" s="109"/>
      <c r="AV13" s="109" t="n">
        <v>4.9</v>
      </c>
      <c r="AW13" s="109" t="n">
        <v>4.875</v>
      </c>
      <c r="AX13" s="109"/>
      <c r="AY13" s="109"/>
      <c r="AZ13" s="109"/>
      <c r="BA13" s="109"/>
      <c r="BB13" s="109"/>
      <c r="BC13" s="109"/>
      <c r="BD13" s="109"/>
      <c r="BE13" s="109"/>
      <c r="BF13" s="109"/>
      <c r="BG13" s="109"/>
      <c r="BH13" s="109"/>
    </row>
    <row r="14">
      <c r="A14" s="113" t="n">
        <v>12</v>
      </c>
      <c r="B14" s="113" t="s">
        <v>727</v>
      </c>
      <c r="C14" s="113" t="s">
        <v>728</v>
      </c>
      <c r="D14" s="109"/>
      <c r="E14" s="109" t="str">
        <f>IFERROR(GEOMEAN(F14, G14), MAX(F14, G14))</f>
      </c>
      <c r="F14" s="109" t="str">
        <f>MAX(AW14)</f>
      </c>
      <c r="G14" s="109" t="str">
        <f>MAX(AO14, AU14)</f>
      </c>
      <c r="H14" s="109"/>
      <c r="I14" s="109" t="n">
        <v>7.6</v>
      </c>
      <c r="J14" s="109" t="n">
        <v>0</v>
      </c>
      <c r="K14" s="109"/>
      <c r="L14" s="109"/>
      <c r="M14" s="109"/>
      <c r="N14" s="109"/>
      <c r="O14" s="109"/>
      <c r="P14" s="109"/>
      <c r="Q14" s="109" t="n">
        <v>4</v>
      </c>
      <c r="R14" s="109" t="n">
        <v>0</v>
      </c>
      <c r="S14" s="109" t="n">
        <v>0.5</v>
      </c>
      <c r="T14" s="109" t="n">
        <v>0</v>
      </c>
      <c r="U14" s="109" t="n">
        <v>1.9</v>
      </c>
      <c r="V14" s="109" t="n">
        <v>7.6</v>
      </c>
      <c r="W14" s="109" t="n">
        <v>0</v>
      </c>
      <c r="X14" s="109" t="n">
        <v>0.95</v>
      </c>
      <c r="Y14" s="109" t="n">
        <v>0</v>
      </c>
      <c r="Z14" s="109" t="s">
        <v>1846</v>
      </c>
      <c r="AA14" s="109" t="n">
        <v>0</v>
      </c>
      <c r="AB14" s="109" t="n">
        <v>0</v>
      </c>
      <c r="AC14" s="109" t="n">
        <v>0</v>
      </c>
      <c r="AD14" s="109" t="n">
        <v>0</v>
      </c>
      <c r="AE14" s="109" t="n">
        <v>0</v>
      </c>
      <c r="AF14" s="109" t="n">
        <v>0</v>
      </c>
      <c r="AG14" s="109" t="n">
        <v>0</v>
      </c>
      <c r="AH14" s="109" t="n">
        <v>0</v>
      </c>
      <c r="AI14" s="109" t="n">
        <v>0</v>
      </c>
      <c r="AJ14" s="109" t="n">
        <v>1.1722571628232</v>
      </c>
      <c r="AK14" s="109"/>
      <c r="AL14" s="109"/>
      <c r="AM14" s="109"/>
      <c r="AN14" s="109"/>
      <c r="AO14" s="109"/>
      <c r="AP14" s="109"/>
      <c r="AQ14" s="109"/>
      <c r="AR14" s="109"/>
      <c r="AS14" s="109"/>
      <c r="AT14" s="109"/>
      <c r="AU14" s="109"/>
      <c r="AV14" s="109" t="n">
        <v>2</v>
      </c>
      <c r="AW14" s="109" t="n">
        <v>1.25</v>
      </c>
      <c r="AX14" s="109"/>
      <c r="AY14" s="109"/>
      <c r="AZ14" s="109"/>
      <c r="BA14" s="109"/>
      <c r="BB14" s="109"/>
      <c r="BC14" s="109"/>
      <c r="BD14" s="109"/>
      <c r="BE14" s="109"/>
      <c r="BF14" s="109"/>
      <c r="BG14" s="109"/>
      <c r="BH14" s="109"/>
    </row>
    <row r="15">
      <c r="A15" s="113" t="n">
        <v>13</v>
      </c>
      <c r="B15" s="113" t="s">
        <v>733</v>
      </c>
      <c r="C15" s="113" t="s">
        <v>734</v>
      </c>
      <c r="D15" s="109"/>
      <c r="E15" s="109" t="str">
        <f>IFERROR(GEOMEAN(F15, G15), MAX(F15, G15))</f>
      </c>
      <c r="F15" s="109" t="str">
        <f>MAX(AW15)</f>
      </c>
      <c r="G15" s="109" t="str">
        <f>MAX(AO15, AU15)</f>
      </c>
      <c r="H15" s="109"/>
      <c r="I15" s="109" t="n">
        <v>24.5</v>
      </c>
      <c r="J15" s="109" t="n">
        <v>24.5</v>
      </c>
      <c r="K15" s="109"/>
      <c r="L15" s="109"/>
      <c r="M15" s="109"/>
      <c r="N15" s="109"/>
      <c r="O15" s="109"/>
      <c r="P15" s="109"/>
      <c r="Q15" s="109" t="n">
        <v>5.1</v>
      </c>
      <c r="R15" s="109" t="n">
        <v>0</v>
      </c>
      <c r="S15" s="109" t="n">
        <v>0.5</v>
      </c>
      <c r="T15" s="109" t="n">
        <v>0</v>
      </c>
      <c r="U15" s="109" t="n">
        <v>4.8</v>
      </c>
      <c r="V15" s="109" t="n">
        <v>24.48</v>
      </c>
      <c r="W15" s="109" t="n">
        <v>0</v>
      </c>
      <c r="X15" s="109" t="n">
        <v>2.4</v>
      </c>
      <c r="Y15" s="109" t="n">
        <v>0</v>
      </c>
      <c r="Z15" s="109" t="s">
        <v>628</v>
      </c>
      <c r="AA15" s="109" t="n">
        <v>24.48</v>
      </c>
      <c r="AB15" s="109" t="n">
        <v>0</v>
      </c>
      <c r="AC15" s="109" t="n">
        <v>0</v>
      </c>
      <c r="AD15" s="109" t="n">
        <v>0</v>
      </c>
      <c r="AE15" s="109" t="n">
        <v>24.48</v>
      </c>
      <c r="AF15" s="109" t="n">
        <v>0</v>
      </c>
      <c r="AG15" s="109" t="n">
        <v>0</v>
      </c>
      <c r="AH15" s="109" t="n">
        <v>0</v>
      </c>
      <c r="AI15" s="109" t="n">
        <v>3.26862784337269</v>
      </c>
      <c r="AJ15" s="109" t="n">
        <v>4.12473794549266</v>
      </c>
      <c r="AK15" s="109"/>
      <c r="AL15" s="109"/>
      <c r="AM15" s="109"/>
      <c r="AN15" s="109"/>
      <c r="AO15" s="109"/>
      <c r="AP15" s="109"/>
      <c r="AQ15" s="109"/>
      <c r="AR15" s="109"/>
      <c r="AS15" s="109"/>
      <c r="AT15" s="109"/>
      <c r="AU15" s="109"/>
      <c r="AV15" s="109" t="n">
        <v>2.2</v>
      </c>
      <c r="AW15" s="109" t="n">
        <v>1.5</v>
      </c>
      <c r="AX15" s="109"/>
      <c r="AY15" s="109"/>
      <c r="AZ15" s="109"/>
      <c r="BA15" s="109"/>
      <c r="BB15" s="109"/>
      <c r="BC15" s="109"/>
      <c r="BD15" s="109"/>
      <c r="BE15" s="109"/>
      <c r="BF15" s="109"/>
      <c r="BG15" s="109"/>
      <c r="BH15" s="109"/>
    </row>
    <row r="16">
      <c r="A16" s="113" t="n">
        <v>14</v>
      </c>
      <c r="B16" s="113" t="s">
        <v>740</v>
      </c>
      <c r="C16" s="113" t="s">
        <v>741</v>
      </c>
      <c r="D16" s="109"/>
      <c r="E16" s="109" t="str">
        <f>IFERROR(GEOMEAN(F16, G16), MAX(F16, G16))</f>
      </c>
      <c r="F16" s="109" t="str">
        <f>MAX(AW16)</f>
      </c>
      <c r="G16" s="109" t="str">
        <f>MAX(AO16, AU16)</f>
      </c>
      <c r="H16" s="109"/>
      <c r="I16" s="109" t="n">
        <v>49</v>
      </c>
      <c r="J16" s="109" t="n">
        <v>49</v>
      </c>
      <c r="K16" s="109"/>
      <c r="L16" s="109"/>
      <c r="M16" s="109"/>
      <c r="N16" s="109"/>
      <c r="O16" s="109"/>
      <c r="P16" s="109"/>
      <c r="Q16" s="109" t="n">
        <v>4.6</v>
      </c>
      <c r="R16" s="109" t="n">
        <v>0</v>
      </c>
      <c r="S16" s="109" t="n">
        <v>5.8</v>
      </c>
      <c r="T16" s="109" t="n">
        <v>7</v>
      </c>
      <c r="U16" s="109" t="n">
        <v>7</v>
      </c>
      <c r="V16" s="109" t="n">
        <v>32.2</v>
      </c>
      <c r="W16" s="109" t="n">
        <v>0</v>
      </c>
      <c r="X16" s="109" t="n">
        <v>40.6</v>
      </c>
      <c r="Y16" s="109" t="n">
        <v>49</v>
      </c>
      <c r="Z16" s="109" t="s">
        <v>628</v>
      </c>
      <c r="AA16" s="109" t="n">
        <v>32.2</v>
      </c>
      <c r="AB16" s="109" t="n">
        <v>0</v>
      </c>
      <c r="AC16" s="109" t="n">
        <v>40.6</v>
      </c>
      <c r="AD16" s="109" t="n">
        <v>49</v>
      </c>
      <c r="AE16" s="109" t="n">
        <v>32.2</v>
      </c>
      <c r="AF16" s="109" t="n">
        <v>0</v>
      </c>
      <c r="AG16" s="109" t="n">
        <v>40.6</v>
      </c>
      <c r="AH16" s="109" t="n">
        <v>49</v>
      </c>
      <c r="AI16" s="109" t="n">
        <v>6.53725568674538</v>
      </c>
      <c r="AJ16" s="109" t="n">
        <v>8.40496156533892</v>
      </c>
      <c r="AK16" s="109"/>
      <c r="AL16" s="109"/>
      <c r="AM16" s="109"/>
      <c r="AN16" s="109"/>
      <c r="AO16" s="109"/>
      <c r="AP16" s="109" t="s">
        <v>1855</v>
      </c>
      <c r="AQ16" s="109" t="s">
        <v>1856</v>
      </c>
      <c r="AR16" s="109" t="s">
        <v>1857</v>
      </c>
      <c r="AS16" s="109" t="n">
        <v>3</v>
      </c>
      <c r="AT16" s="109" t="n">
        <v>3</v>
      </c>
      <c r="AU16" s="109" t="n">
        <v>0</v>
      </c>
      <c r="AV16" s="109" t="n">
        <v>5.6</v>
      </c>
      <c r="AW16" s="109" t="n">
        <v>5.75</v>
      </c>
      <c r="AX16" s="109"/>
      <c r="AY16" s="109"/>
      <c r="AZ16" s="109"/>
      <c r="BA16" s="109"/>
      <c r="BB16" s="109"/>
      <c r="BC16" s="109"/>
      <c r="BD16" s="109"/>
      <c r="BE16" s="109"/>
      <c r="BF16" s="109"/>
      <c r="BG16" s="109"/>
      <c r="BH16" s="109"/>
    </row>
    <row r="17">
      <c r="A17" s="113" t="n">
        <v>15</v>
      </c>
      <c r="B17" s="113" t="s">
        <v>747</v>
      </c>
      <c r="C17" s="113" t="s">
        <v>748</v>
      </c>
      <c r="D17" s="109"/>
      <c r="E17" s="109" t="str">
        <f>IFERROR(GEOMEAN(F17, G17), MAX(F17, G17))</f>
      </c>
      <c r="F17" s="109" t="str">
        <f>MAX(AW17)</f>
      </c>
      <c r="G17" s="109" t="str">
        <f>MAX(AO17, AU17)</f>
      </c>
      <c r="H17" s="109"/>
      <c r="I17" s="109" t="n">
        <v>58</v>
      </c>
      <c r="J17" s="109" t="n">
        <v>58</v>
      </c>
      <c r="K17" s="109" t="s">
        <v>1841</v>
      </c>
      <c r="L17" s="109" t="s">
        <v>1851</v>
      </c>
      <c r="M17" s="109"/>
      <c r="N17" s="109" t="n">
        <v>1</v>
      </c>
      <c r="O17" s="109" t="n">
        <v>3</v>
      </c>
      <c r="P17" s="109"/>
      <c r="Q17" s="109" t="n">
        <v>10</v>
      </c>
      <c r="R17" s="109" t="n">
        <v>6.9</v>
      </c>
      <c r="S17" s="109" t="n">
        <v>5</v>
      </c>
      <c r="T17" s="109" t="n">
        <v>0</v>
      </c>
      <c r="U17" s="109" t="n">
        <v>5.8</v>
      </c>
      <c r="V17" s="109" t="n">
        <v>58</v>
      </c>
      <c r="W17" s="109" t="n">
        <v>40.02</v>
      </c>
      <c r="X17" s="109" t="n">
        <v>29</v>
      </c>
      <c r="Y17" s="109" t="n">
        <v>0</v>
      </c>
      <c r="Z17" s="109" t="s">
        <v>628</v>
      </c>
      <c r="AA17" s="109" t="n">
        <v>58</v>
      </c>
      <c r="AB17" s="109" t="n">
        <v>40.02</v>
      </c>
      <c r="AC17" s="109" t="n">
        <v>29</v>
      </c>
      <c r="AD17" s="109" t="n">
        <v>0</v>
      </c>
      <c r="AE17" s="109" t="n">
        <v>58</v>
      </c>
      <c r="AF17" s="109" t="n">
        <v>40.02</v>
      </c>
      <c r="AG17" s="109" t="n">
        <v>43.5</v>
      </c>
      <c r="AH17" s="109" t="n">
        <v>0</v>
      </c>
      <c r="AI17" s="109" t="n">
        <v>7.73797611900474</v>
      </c>
      <c r="AJ17" s="109" t="n">
        <v>9.97728860936408</v>
      </c>
      <c r="AK17" s="109"/>
      <c r="AL17" s="109"/>
      <c r="AM17" s="109"/>
      <c r="AN17" s="109"/>
      <c r="AO17" s="109"/>
      <c r="AP17" s="109" t="s">
        <v>1858</v>
      </c>
      <c r="AQ17" s="109" t="s">
        <v>1859</v>
      </c>
      <c r="AR17" s="109" t="s">
        <v>1860</v>
      </c>
      <c r="AS17" s="109" t="n">
        <v>3.3</v>
      </c>
      <c r="AT17" s="109" t="n">
        <v>3</v>
      </c>
      <c r="AU17" s="109" t="n">
        <v>0</v>
      </c>
      <c r="AV17" s="109" t="n">
        <v>7.4</v>
      </c>
      <c r="AW17" s="109" t="n">
        <v>8</v>
      </c>
      <c r="AX17" s="109"/>
      <c r="AY17" s="109"/>
      <c r="AZ17" s="109"/>
      <c r="BA17" s="109"/>
      <c r="BB17" s="109"/>
      <c r="BC17" s="109"/>
      <c r="BD17" s="109"/>
      <c r="BE17" s="109"/>
      <c r="BF17" s="109"/>
      <c r="BG17" s="109"/>
      <c r="BH17" s="109"/>
    </row>
    <row r="18">
      <c r="A18" s="113" t="n">
        <v>16</v>
      </c>
      <c r="B18" s="113" t="s">
        <v>754</v>
      </c>
      <c r="C18" s="113" t="s">
        <v>755</v>
      </c>
      <c r="D18" s="109"/>
      <c r="E18" s="109" t="str">
        <f>IFERROR(GEOMEAN(F18, G18), MAX(F18, G18))</f>
      </c>
      <c r="F18" s="109" t="str">
        <f>MAX(AW18)</f>
      </c>
      <c r="G18" s="109" t="str">
        <f>MAX(AO18, AU18)</f>
      </c>
      <c r="H18" s="109"/>
      <c r="I18" s="109" t="n">
        <v>11.3</v>
      </c>
      <c r="J18" s="109" t="n">
        <v>0</v>
      </c>
      <c r="K18" s="109"/>
      <c r="L18" s="109"/>
      <c r="M18" s="109"/>
      <c r="N18" s="109"/>
      <c r="O18" s="109"/>
      <c r="P18" s="109"/>
      <c r="Q18" s="109" t="n">
        <v>4.9</v>
      </c>
      <c r="R18" s="109" t="n">
        <v>0</v>
      </c>
      <c r="S18" s="109" t="n">
        <v>2.8</v>
      </c>
      <c r="T18" s="109" t="n">
        <v>0</v>
      </c>
      <c r="U18" s="109" t="n">
        <v>2.3</v>
      </c>
      <c r="V18" s="109" t="n">
        <v>11.27</v>
      </c>
      <c r="W18" s="109" t="n">
        <v>0</v>
      </c>
      <c r="X18" s="109" t="n">
        <v>6.44</v>
      </c>
      <c r="Y18" s="109" t="n">
        <v>0</v>
      </c>
      <c r="Z18" s="109" t="s">
        <v>1846</v>
      </c>
      <c r="AA18" s="109" t="n">
        <v>0</v>
      </c>
      <c r="AB18" s="109" t="n">
        <v>0</v>
      </c>
      <c r="AC18" s="109" t="n">
        <v>0</v>
      </c>
      <c r="AD18" s="109" t="n">
        <v>0</v>
      </c>
      <c r="AE18" s="109" t="n">
        <v>0</v>
      </c>
      <c r="AF18" s="109" t="n">
        <v>0</v>
      </c>
      <c r="AG18" s="109" t="n">
        <v>0</v>
      </c>
      <c r="AH18" s="109" t="n">
        <v>0</v>
      </c>
      <c r="AI18" s="109" t="n">
        <v>0</v>
      </c>
      <c r="AJ18" s="109" t="n">
        <v>1.81865828092243</v>
      </c>
      <c r="AK18" s="109"/>
      <c r="AL18" s="109"/>
      <c r="AM18" s="109"/>
      <c r="AN18" s="109"/>
      <c r="AO18" s="109"/>
      <c r="AP18" s="109"/>
      <c r="AQ18" s="109"/>
      <c r="AR18" s="109"/>
      <c r="AS18" s="109"/>
      <c r="AT18" s="109"/>
      <c r="AU18" s="109"/>
      <c r="AV18" s="109" t="n">
        <v>2</v>
      </c>
      <c r="AW18" s="109" t="n">
        <v>1.25</v>
      </c>
      <c r="AX18" s="109"/>
      <c r="AY18" s="109"/>
      <c r="AZ18" s="109"/>
      <c r="BA18" s="109"/>
      <c r="BB18" s="109"/>
      <c r="BC18" s="109"/>
      <c r="BD18" s="109"/>
      <c r="BE18" s="109"/>
      <c r="BF18" s="109"/>
      <c r="BG18" s="109"/>
      <c r="BH18" s="109"/>
    </row>
    <row r="19">
      <c r="A19" s="113" t="n">
        <v>17</v>
      </c>
      <c r="B19" s="113" t="s">
        <v>758</v>
      </c>
      <c r="C19" s="113" t="s">
        <v>759</v>
      </c>
      <c r="D19" s="109"/>
      <c r="E19" s="109" t="str">
        <f>IFERROR(GEOMEAN(F19, G19), MAX(F19, G19))</f>
      </c>
      <c r="F19" s="109" t="str">
        <f>MAX(AW19)</f>
      </c>
      <c r="G19" s="109" t="str">
        <f>MAX(AO19, AU19)</f>
      </c>
      <c r="H19" s="109"/>
      <c r="I19" s="109" t="n">
        <v>0.1</v>
      </c>
      <c r="J19" s="109" t="n">
        <v>0</v>
      </c>
      <c r="K19" s="109"/>
      <c r="L19" s="109"/>
      <c r="M19" s="109"/>
      <c r="N19" s="109"/>
      <c r="O19" s="109"/>
      <c r="P19" s="109"/>
      <c r="Q19" s="109" t="n">
        <v>0.1</v>
      </c>
      <c r="R19" s="109" t="n">
        <v>0</v>
      </c>
      <c r="S19" s="109" t="n">
        <v>0</v>
      </c>
      <c r="T19" s="109" t="n">
        <v>0</v>
      </c>
      <c r="U19" s="109" t="n">
        <v>1.1</v>
      </c>
      <c r="V19" s="109" t="n">
        <v>0.11</v>
      </c>
      <c r="W19" s="109" t="n">
        <v>0</v>
      </c>
      <c r="X19" s="109" t="n">
        <v>0</v>
      </c>
      <c r="Y19" s="109" t="n">
        <v>0</v>
      </c>
      <c r="Z19" s="109" t="s">
        <v>1846</v>
      </c>
      <c r="AA19" s="109" t="n">
        <v>0</v>
      </c>
      <c r="AB19" s="109" t="n">
        <v>0</v>
      </c>
      <c r="AC19" s="109" t="n">
        <v>0</v>
      </c>
      <c r="AD19" s="109" t="n">
        <v>0</v>
      </c>
      <c r="AE19" s="109" t="n">
        <v>0</v>
      </c>
      <c r="AF19" s="109" t="n">
        <v>0</v>
      </c>
      <c r="AG19" s="109" t="n">
        <v>0</v>
      </c>
      <c r="AH19" s="109" t="n">
        <v>0</v>
      </c>
      <c r="AI19" s="109" t="n">
        <v>0</v>
      </c>
      <c r="AJ19" s="109" t="n">
        <v>0</v>
      </c>
      <c r="AK19" s="109"/>
      <c r="AL19" s="109"/>
      <c r="AM19" s="109"/>
      <c r="AN19" s="109"/>
      <c r="AO19" s="109"/>
      <c r="AP19" s="109"/>
      <c r="AQ19" s="109"/>
      <c r="AR19" s="109"/>
      <c r="AS19" s="109"/>
      <c r="AT19" s="109"/>
      <c r="AU19" s="109"/>
      <c r="AV19" s="109" t="n">
        <v>0.6</v>
      </c>
      <c r="AW19" s="109" t="n">
        <v>0</v>
      </c>
      <c r="AX19" s="109"/>
      <c r="AY19" s="109"/>
      <c r="AZ19" s="109"/>
      <c r="BA19" s="109"/>
      <c r="BB19" s="109"/>
      <c r="BC19" s="109"/>
      <c r="BD19" s="109"/>
      <c r="BE19" s="109"/>
      <c r="BF19" s="109"/>
      <c r="BG19" s="109"/>
      <c r="BH19" s="109"/>
    </row>
    <row r="20">
      <c r="A20" s="113" t="n">
        <v>18</v>
      </c>
      <c r="B20" s="113" t="s">
        <v>764</v>
      </c>
      <c r="C20" s="113" t="s">
        <v>765</v>
      </c>
      <c r="D20" s="109"/>
      <c r="E20" s="109" t="str">
        <f>IFERROR(GEOMEAN(F20, G20), MAX(F20, G20))</f>
      </c>
      <c r="F20" s="109" t="str">
        <f>MAX(AW20)</f>
      </c>
      <c r="G20" s="109" t="str">
        <f>MAX(AO20, AU20)</f>
      </c>
      <c r="H20" s="109"/>
      <c r="I20" s="109" t="n">
        <v>29.9</v>
      </c>
      <c r="J20" s="109" t="n">
        <v>44.9</v>
      </c>
      <c r="K20" s="109" t="s">
        <v>1841</v>
      </c>
      <c r="L20" s="109" t="s">
        <v>1851</v>
      </c>
      <c r="M20" s="109" t="s">
        <v>1852</v>
      </c>
      <c r="N20" s="109" t="n">
        <v>1</v>
      </c>
      <c r="O20" s="109" t="n">
        <v>3</v>
      </c>
      <c r="P20" s="109" t="n">
        <v>4</v>
      </c>
      <c r="Q20" s="109" t="n">
        <v>0.1</v>
      </c>
      <c r="R20" s="109" t="n">
        <v>8.8</v>
      </c>
      <c r="S20" s="109" t="n">
        <v>2.6</v>
      </c>
      <c r="T20" s="109" t="n">
        <v>0</v>
      </c>
      <c r="U20" s="109" t="n">
        <v>3.4</v>
      </c>
      <c r="V20" s="109" t="n">
        <v>0.34</v>
      </c>
      <c r="W20" s="109" t="n">
        <v>29.92</v>
      </c>
      <c r="X20" s="109" t="n">
        <v>8.84</v>
      </c>
      <c r="Y20" s="109" t="n">
        <v>0</v>
      </c>
      <c r="Z20" s="109" t="s">
        <v>628</v>
      </c>
      <c r="AA20" s="109" t="n">
        <v>0</v>
      </c>
      <c r="AB20" s="109" t="n">
        <v>29.92</v>
      </c>
      <c r="AC20" s="109" t="n">
        <v>0</v>
      </c>
      <c r="AD20" s="109" t="n">
        <v>0</v>
      </c>
      <c r="AE20" s="109" t="n">
        <v>0</v>
      </c>
      <c r="AF20" s="109" t="n">
        <v>44.88</v>
      </c>
      <c r="AG20" s="109" t="n">
        <v>0</v>
      </c>
      <c r="AH20" s="109" t="n">
        <v>0</v>
      </c>
      <c r="AI20" s="109" t="n">
        <v>5.99026082316056</v>
      </c>
      <c r="AJ20" s="109" t="n">
        <v>5.06813417190776</v>
      </c>
      <c r="AK20" s="109"/>
      <c r="AL20" s="109"/>
      <c r="AM20" s="109"/>
      <c r="AN20" s="109"/>
      <c r="AO20" s="109"/>
      <c r="AP20" s="109"/>
      <c r="AQ20" s="109"/>
      <c r="AR20" s="109"/>
      <c r="AS20" s="109"/>
      <c r="AT20" s="109"/>
      <c r="AU20" s="109"/>
      <c r="AV20" s="109" t="n">
        <v>1.9</v>
      </c>
      <c r="AW20" s="109" t="n">
        <v>1.125</v>
      </c>
      <c r="AX20" s="109"/>
      <c r="AY20" s="109"/>
      <c r="AZ20" s="109"/>
      <c r="BA20" s="109"/>
      <c r="BB20" s="109"/>
      <c r="BC20" s="109"/>
      <c r="BD20" s="109"/>
      <c r="BE20" s="109"/>
      <c r="BF20" s="109"/>
      <c r="BG20" s="109"/>
      <c r="BH20" s="109"/>
    </row>
    <row r="21">
      <c r="A21" s="113" t="n">
        <v>19</v>
      </c>
      <c r="B21" s="113" t="s">
        <v>771</v>
      </c>
      <c r="C21" s="113" t="s">
        <v>772</v>
      </c>
      <c r="D21" s="109"/>
      <c r="E21" s="109" t="str">
        <f>IFERROR(GEOMEAN(F21, G21), MAX(F21, G21))</f>
      </c>
      <c r="F21" s="109" t="str">
        <f>MAX(AW21)</f>
      </c>
      <c r="G21" s="109" t="str">
        <f>MAX(AO21, AU21)</f>
      </c>
      <c r="H21" s="109"/>
      <c r="I21" s="109" t="n">
        <v>26.3</v>
      </c>
      <c r="J21" s="109" t="n">
        <v>0</v>
      </c>
      <c r="K21" s="109"/>
      <c r="L21" s="109"/>
      <c r="M21" s="109"/>
      <c r="N21" s="109"/>
      <c r="O21" s="109"/>
      <c r="P21" s="109"/>
      <c r="Q21" s="109" t="n">
        <v>7.1</v>
      </c>
      <c r="R21" s="109" t="n">
        <v>0</v>
      </c>
      <c r="S21" s="109" t="n">
        <v>3.4</v>
      </c>
      <c r="T21" s="109" t="n">
        <v>0</v>
      </c>
      <c r="U21" s="109" t="n">
        <v>3.7</v>
      </c>
      <c r="V21" s="109" t="n">
        <v>26.27</v>
      </c>
      <c r="W21" s="109" t="n">
        <v>0</v>
      </c>
      <c r="X21" s="109" t="n">
        <v>12.58</v>
      </c>
      <c r="Y21" s="109" t="n">
        <v>0</v>
      </c>
      <c r="Z21" s="109" t="s">
        <v>1846</v>
      </c>
      <c r="AA21" s="109" t="n">
        <v>0</v>
      </c>
      <c r="AB21" s="109" t="n">
        <v>0</v>
      </c>
      <c r="AC21" s="109" t="n">
        <v>0</v>
      </c>
      <c r="AD21" s="109" t="n">
        <v>0</v>
      </c>
      <c r="AE21" s="109" t="n">
        <v>0</v>
      </c>
      <c r="AF21" s="109" t="n">
        <v>0</v>
      </c>
      <c r="AG21" s="109" t="n">
        <v>0</v>
      </c>
      <c r="AH21" s="109" t="n">
        <v>0</v>
      </c>
      <c r="AI21" s="109" t="n">
        <v>0</v>
      </c>
      <c r="AJ21" s="109" t="n">
        <v>4.43920335429769</v>
      </c>
      <c r="AK21" s="109"/>
      <c r="AL21" s="109"/>
      <c r="AM21" s="109"/>
      <c r="AN21" s="109"/>
      <c r="AO21" s="109"/>
      <c r="AP21" s="109"/>
      <c r="AQ21" s="109"/>
      <c r="AR21" s="109"/>
      <c r="AS21" s="109"/>
      <c r="AT21" s="109"/>
      <c r="AU21" s="109"/>
      <c r="AV21" s="109" t="n">
        <v>3</v>
      </c>
      <c r="AW21" s="109" t="n">
        <v>2.5</v>
      </c>
      <c r="AX21" s="109"/>
      <c r="AY21" s="109"/>
      <c r="AZ21" s="109"/>
      <c r="BA21" s="109"/>
      <c r="BB21" s="109"/>
      <c r="BC21" s="109"/>
      <c r="BD21" s="109"/>
      <c r="BE21" s="109"/>
      <c r="BF21" s="109"/>
      <c r="BG21" s="109"/>
      <c r="BH21" s="109"/>
    </row>
    <row r="22">
      <c r="A22" s="113" t="n">
        <v>20</v>
      </c>
      <c r="B22" s="113" t="s">
        <v>779</v>
      </c>
      <c r="C22" s="113" t="s">
        <v>780</v>
      </c>
      <c r="D22" s="109"/>
      <c r="E22" s="109" t="str">
        <f>IFERROR(GEOMEAN(F22, G22), MAX(F22, G22))</f>
      </c>
      <c r="F22" s="109" t="str">
        <f>MAX(AW22)</f>
      </c>
      <c r="G22" s="109" t="str">
        <f>MAX(AO22, AU22)</f>
      </c>
      <c r="H22" s="109"/>
      <c r="I22" s="109" t="n">
        <v>7.4</v>
      </c>
      <c r="J22" s="109" t="n">
        <v>0</v>
      </c>
      <c r="K22" s="109"/>
      <c r="L22" s="109"/>
      <c r="M22" s="109"/>
      <c r="N22" s="109"/>
      <c r="O22" s="109"/>
      <c r="P22" s="109"/>
      <c r="Q22" s="109" t="n">
        <v>6.2</v>
      </c>
      <c r="R22" s="109" t="n">
        <v>0</v>
      </c>
      <c r="S22" s="109" t="n">
        <v>3.1</v>
      </c>
      <c r="T22" s="109" t="n">
        <v>0</v>
      </c>
      <c r="U22" s="109" t="n">
        <v>1.2</v>
      </c>
      <c r="V22" s="109" t="n">
        <v>7.44</v>
      </c>
      <c r="W22" s="109" t="n">
        <v>0</v>
      </c>
      <c r="X22" s="109" t="n">
        <v>3.72</v>
      </c>
      <c r="Y22" s="109" t="n">
        <v>0</v>
      </c>
      <c r="Z22" s="109" t="s">
        <v>1846</v>
      </c>
      <c r="AA22" s="109" t="n">
        <v>0</v>
      </c>
      <c r="AB22" s="109" t="n">
        <v>0</v>
      </c>
      <c r="AC22" s="109" t="n">
        <v>0</v>
      </c>
      <c r="AD22" s="109" t="n">
        <v>0</v>
      </c>
      <c r="AE22" s="109" t="n">
        <v>0</v>
      </c>
      <c r="AF22" s="109" t="n">
        <v>0</v>
      </c>
      <c r="AG22" s="109" t="n">
        <v>0</v>
      </c>
      <c r="AH22" s="109" t="n">
        <v>0</v>
      </c>
      <c r="AI22" s="109" t="n">
        <v>0</v>
      </c>
      <c r="AJ22" s="109" t="n">
        <v>1.13731656184486</v>
      </c>
      <c r="AK22" s="109"/>
      <c r="AL22" s="109"/>
      <c r="AM22" s="109"/>
      <c r="AN22" s="109"/>
      <c r="AO22" s="109"/>
      <c r="AP22" s="109"/>
      <c r="AQ22" s="109"/>
      <c r="AR22" s="109"/>
      <c r="AS22" s="109"/>
      <c r="AT22" s="109"/>
      <c r="AU22" s="109"/>
      <c r="AV22" s="109" t="n">
        <v>1.8</v>
      </c>
      <c r="AW22" s="109" t="n">
        <v>1</v>
      </c>
      <c r="AX22" s="109"/>
      <c r="AY22" s="109"/>
      <c r="AZ22" s="109"/>
      <c r="BA22" s="109"/>
      <c r="BB22" s="109"/>
      <c r="BC22" s="109"/>
      <c r="BD22" s="109"/>
      <c r="BE22" s="109"/>
      <c r="BF22" s="109"/>
      <c r="BG22" s="109"/>
      <c r="BH22" s="109"/>
    </row>
    <row r="23">
      <c r="A23" s="113" t="n">
        <v>21</v>
      </c>
      <c r="B23" s="113" t="s">
        <v>785</v>
      </c>
      <c r="C23" s="113" t="s">
        <v>786</v>
      </c>
      <c r="D23" s="109"/>
      <c r="E23" s="109" t="str">
        <f>IFERROR(GEOMEAN(F23, G23), MAX(F23, G23))</f>
      </c>
      <c r="F23" s="109" t="str">
        <f>MAX(AW23)</f>
      </c>
      <c r="G23" s="109" t="str">
        <f>MAX(AO23, AU23)</f>
      </c>
      <c r="H23" s="109"/>
      <c r="I23" s="109" t="n">
        <v>26</v>
      </c>
      <c r="J23" s="109" t="n">
        <v>33.5</v>
      </c>
      <c r="K23" s="109"/>
      <c r="L23" s="109"/>
      <c r="M23" s="109" t="s">
        <v>1852</v>
      </c>
      <c r="N23" s="109"/>
      <c r="O23" s="109"/>
      <c r="P23" s="109" t="n">
        <v>4</v>
      </c>
      <c r="Q23" s="109" t="n">
        <v>8.4</v>
      </c>
      <c r="R23" s="109" t="n">
        <v>7.2</v>
      </c>
      <c r="S23" s="109" t="n">
        <v>1</v>
      </c>
      <c r="T23" s="109" t="n">
        <v>0</v>
      </c>
      <c r="U23" s="109" t="n">
        <v>3.1</v>
      </c>
      <c r="V23" s="109" t="n">
        <v>26.04</v>
      </c>
      <c r="W23" s="109" t="n">
        <v>22.32</v>
      </c>
      <c r="X23" s="109" t="n">
        <v>3.1</v>
      </c>
      <c r="Y23" s="109" t="n">
        <v>0</v>
      </c>
      <c r="Z23" s="109" t="s">
        <v>628</v>
      </c>
      <c r="AA23" s="109" t="n">
        <v>0</v>
      </c>
      <c r="AB23" s="109" t="n">
        <v>22.32</v>
      </c>
      <c r="AC23" s="109" t="n">
        <v>0</v>
      </c>
      <c r="AD23" s="109" t="n">
        <v>0</v>
      </c>
      <c r="AE23" s="109" t="n">
        <v>0</v>
      </c>
      <c r="AF23" s="109" t="n">
        <v>33.48</v>
      </c>
      <c r="AG23" s="109" t="n">
        <v>0</v>
      </c>
      <c r="AH23" s="109" t="n">
        <v>0</v>
      </c>
      <c r="AI23" s="109" t="n">
        <v>4.46934827563205</v>
      </c>
      <c r="AJ23" s="109" t="n">
        <v>4.38679245283019</v>
      </c>
      <c r="AK23" s="109"/>
      <c r="AL23" s="109"/>
      <c r="AM23" s="109"/>
      <c r="AN23" s="109"/>
      <c r="AO23" s="109"/>
      <c r="AP23" s="109"/>
      <c r="AQ23" s="109"/>
      <c r="AR23" s="109"/>
      <c r="AS23" s="109"/>
      <c r="AT23" s="109"/>
      <c r="AU23" s="109"/>
      <c r="AV23" s="109" t="n">
        <v>3.2</v>
      </c>
      <c r="AW23" s="109" t="n">
        <v>2.75</v>
      </c>
      <c r="AX23" s="109"/>
      <c r="AY23" s="109"/>
      <c r="AZ23" s="109"/>
      <c r="BA23" s="109"/>
      <c r="BB23" s="109"/>
      <c r="BC23" s="109"/>
      <c r="BD23" s="109"/>
      <c r="BE23" s="109"/>
      <c r="BF23" s="109"/>
      <c r="BG23" s="109"/>
      <c r="BH23" s="109"/>
    </row>
    <row r="24">
      <c r="A24" s="113" t="n">
        <v>22</v>
      </c>
      <c r="B24" s="113" t="s">
        <v>792</v>
      </c>
      <c r="C24" s="113" t="s">
        <v>793</v>
      </c>
      <c r="D24" s="109"/>
      <c r="E24" s="109" t="str">
        <f>IFERROR(GEOMEAN(F24, G24), MAX(F24, G24))</f>
      </c>
      <c r="F24" s="109" t="str">
        <f>MAX(AW24)</f>
      </c>
      <c r="G24" s="109" t="str">
        <f>MAX(AO24, AU24)</f>
      </c>
      <c r="H24" s="109"/>
      <c r="I24" s="109" t="n">
        <v>18.7</v>
      </c>
      <c r="J24" s="109" t="n">
        <v>18.7</v>
      </c>
      <c r="K24" s="109"/>
      <c r="L24" s="109"/>
      <c r="M24" s="109"/>
      <c r="N24" s="109"/>
      <c r="O24" s="109"/>
      <c r="P24" s="109"/>
      <c r="Q24" s="109" t="n">
        <v>5.5</v>
      </c>
      <c r="R24" s="109" t="n">
        <v>0</v>
      </c>
      <c r="S24" s="109" t="n">
        <v>4.1</v>
      </c>
      <c r="T24" s="109" t="n">
        <v>0</v>
      </c>
      <c r="U24" s="109" t="n">
        <v>3.4</v>
      </c>
      <c r="V24" s="109" t="n">
        <v>18.7</v>
      </c>
      <c r="W24" s="109" t="n">
        <v>0</v>
      </c>
      <c r="X24" s="109" t="n">
        <v>13.94</v>
      </c>
      <c r="Y24" s="109" t="n">
        <v>0</v>
      </c>
      <c r="Z24" s="109" t="s">
        <v>628</v>
      </c>
      <c r="AA24" s="109" t="n">
        <v>18.7</v>
      </c>
      <c r="AB24" s="109" t="n">
        <v>0</v>
      </c>
      <c r="AC24" s="109" t="n">
        <v>13.94</v>
      </c>
      <c r="AD24" s="109" t="n">
        <v>0</v>
      </c>
      <c r="AE24" s="109" t="n">
        <v>18.7</v>
      </c>
      <c r="AF24" s="109" t="n">
        <v>0</v>
      </c>
      <c r="AG24" s="109" t="n">
        <v>13.94</v>
      </c>
      <c r="AH24" s="109" t="n">
        <v>0</v>
      </c>
      <c r="AI24" s="109" t="n">
        <v>2.49483023147222</v>
      </c>
      <c r="AJ24" s="109" t="n">
        <v>3.1114605171209</v>
      </c>
      <c r="AK24" s="109"/>
      <c r="AL24" s="109"/>
      <c r="AM24" s="109"/>
      <c r="AN24" s="109"/>
      <c r="AO24" s="109"/>
      <c r="AP24" s="109"/>
      <c r="AQ24" s="109"/>
      <c r="AR24" s="109"/>
      <c r="AS24" s="109"/>
      <c r="AT24" s="109"/>
      <c r="AU24" s="109"/>
      <c r="AV24" s="109" t="n">
        <v>4.1</v>
      </c>
      <c r="AW24" s="109" t="n">
        <v>3.875</v>
      </c>
      <c r="AX24" s="109"/>
      <c r="AY24" s="109"/>
      <c r="AZ24" s="109"/>
      <c r="BA24" s="109"/>
      <c r="BB24" s="109"/>
      <c r="BC24" s="109"/>
      <c r="BD24" s="109"/>
      <c r="BE24" s="109"/>
      <c r="BF24" s="109"/>
      <c r="BG24" s="109"/>
      <c r="BH24" s="109"/>
    </row>
    <row r="25">
      <c r="A25" s="113" t="n">
        <v>23</v>
      </c>
      <c r="B25" s="113" t="s">
        <v>800</v>
      </c>
      <c r="C25" s="113" t="s">
        <v>801</v>
      </c>
      <c r="D25" s="109"/>
      <c r="E25" s="109" t="str">
        <f>IFERROR(GEOMEAN(F25, G25), MAX(F25, G25))</f>
      </c>
      <c r="F25" s="109" t="str">
        <f>MAX(AW25)</f>
      </c>
      <c r="G25" s="109" t="str">
        <f>MAX(AO25, AU25)</f>
      </c>
      <c r="H25" s="109"/>
      <c r="I25" s="109" t="n">
        <v>27.5</v>
      </c>
      <c r="J25" s="109" t="n">
        <v>0</v>
      </c>
      <c r="K25" s="109"/>
      <c r="L25" s="109"/>
      <c r="M25" s="109"/>
      <c r="N25" s="109"/>
      <c r="O25" s="109"/>
      <c r="P25" s="109"/>
      <c r="Q25" s="109" t="n">
        <v>8.1</v>
      </c>
      <c r="R25" s="109" t="n">
        <v>0</v>
      </c>
      <c r="S25" s="109" t="n">
        <v>4.5</v>
      </c>
      <c r="T25" s="109" t="n">
        <v>0</v>
      </c>
      <c r="U25" s="109" t="n">
        <v>3.4</v>
      </c>
      <c r="V25" s="109" t="n">
        <v>27.54</v>
      </c>
      <c r="W25" s="109" t="n">
        <v>0</v>
      </c>
      <c r="X25" s="109" t="n">
        <v>15.3</v>
      </c>
      <c r="Y25" s="109" t="n">
        <v>0</v>
      </c>
      <c r="Z25" s="109" t="s">
        <v>1846</v>
      </c>
      <c r="AA25" s="109" t="n">
        <v>0</v>
      </c>
      <c r="AB25" s="109" t="n">
        <v>0</v>
      </c>
      <c r="AC25" s="109" t="n">
        <v>0</v>
      </c>
      <c r="AD25" s="109" t="n">
        <v>0</v>
      </c>
      <c r="AE25" s="109" t="n">
        <v>0</v>
      </c>
      <c r="AF25" s="109" t="n">
        <v>0</v>
      </c>
      <c r="AG25" s="109" t="n">
        <v>0</v>
      </c>
      <c r="AH25" s="109" t="n">
        <v>0</v>
      </c>
      <c r="AI25" s="109" t="n">
        <v>0</v>
      </c>
      <c r="AJ25" s="109" t="n">
        <v>4.64884696016771</v>
      </c>
      <c r="AK25" s="109" t="s">
        <v>1847</v>
      </c>
      <c r="AL25" s="109" t="s">
        <v>1848</v>
      </c>
      <c r="AM25" s="109" t="s">
        <v>1861</v>
      </c>
      <c r="AN25" s="109" t="s">
        <v>1850</v>
      </c>
      <c r="AO25" s="109" t="n">
        <v>0</v>
      </c>
      <c r="AP25" s="109" t="s">
        <v>1862</v>
      </c>
      <c r="AQ25" s="109" t="s">
        <v>1863</v>
      </c>
      <c r="AR25" s="109" t="s">
        <v>1860</v>
      </c>
      <c r="AS25" s="109" t="n">
        <v>3.6</v>
      </c>
      <c r="AT25" s="109" t="n">
        <v>3</v>
      </c>
      <c r="AU25" s="109" t="n">
        <v>0</v>
      </c>
      <c r="AV25" s="109" t="n">
        <v>7.2</v>
      </c>
      <c r="AW25" s="109" t="n">
        <v>7.75</v>
      </c>
      <c r="AX25" s="109"/>
      <c r="AY25" s="109"/>
      <c r="AZ25" s="109"/>
      <c r="BA25" s="109"/>
      <c r="BB25" s="109"/>
      <c r="BC25" s="109"/>
      <c r="BD25" s="109"/>
      <c r="BE25" s="109"/>
      <c r="BF25" s="109"/>
      <c r="BG25" s="109"/>
      <c r="BH25" s="109"/>
    </row>
    <row r="26">
      <c r="A26" s="113" t="n">
        <v>24</v>
      </c>
      <c r="B26" s="113" t="s">
        <v>808</v>
      </c>
      <c r="C26" s="113" t="s">
        <v>809</v>
      </c>
      <c r="D26" s="109"/>
      <c r="E26" s="109" t="str">
        <f>IFERROR(GEOMEAN(F26, G26), MAX(F26, G26))</f>
      </c>
      <c r="F26" s="109" t="str">
        <f>MAX(AW26)</f>
      </c>
      <c r="G26" s="109" t="str">
        <f>MAX(AO26, AU26)</f>
      </c>
      <c r="H26" s="109"/>
      <c r="I26" s="109" t="n">
        <v>6.9</v>
      </c>
      <c r="J26" s="109" t="n">
        <v>10.4</v>
      </c>
      <c r="K26" s="109"/>
      <c r="L26" s="109"/>
      <c r="M26" s="109" t="s">
        <v>1852</v>
      </c>
      <c r="N26" s="109"/>
      <c r="O26" s="109"/>
      <c r="P26" s="109" t="n">
        <v>4</v>
      </c>
      <c r="Q26" s="109" t="n">
        <v>0.1</v>
      </c>
      <c r="R26" s="109" t="n">
        <v>4.6</v>
      </c>
      <c r="S26" s="109" t="n">
        <v>0.5</v>
      </c>
      <c r="T26" s="109" t="n">
        <v>0</v>
      </c>
      <c r="U26" s="109" t="n">
        <v>1.5</v>
      </c>
      <c r="V26" s="109" t="n">
        <v>0.15</v>
      </c>
      <c r="W26" s="109" t="n">
        <v>6.9</v>
      </c>
      <c r="X26" s="109" t="n">
        <v>0.75</v>
      </c>
      <c r="Y26" s="109" t="n">
        <v>0</v>
      </c>
      <c r="Z26" s="109" t="s">
        <v>628</v>
      </c>
      <c r="AA26" s="109" t="n">
        <v>0</v>
      </c>
      <c r="AB26" s="109" t="n">
        <v>6.9</v>
      </c>
      <c r="AC26" s="109" t="n">
        <v>0</v>
      </c>
      <c r="AD26" s="109" t="n">
        <v>0</v>
      </c>
      <c r="AE26" s="109" t="n">
        <v>0</v>
      </c>
      <c r="AF26" s="109" t="n">
        <v>10.35</v>
      </c>
      <c r="AG26" s="109" t="n">
        <v>0</v>
      </c>
      <c r="AH26" s="109" t="n">
        <v>0</v>
      </c>
      <c r="AI26" s="109" t="n">
        <v>1.38749916616637</v>
      </c>
      <c r="AJ26" s="109" t="n">
        <v>1.04996505939902</v>
      </c>
      <c r="AK26" s="109"/>
      <c r="AL26" s="109"/>
      <c r="AM26" s="109"/>
      <c r="AN26" s="109"/>
      <c r="AO26" s="109"/>
      <c r="AP26" s="109"/>
      <c r="AQ26" s="109"/>
      <c r="AR26" s="109"/>
      <c r="AS26" s="109"/>
      <c r="AT26" s="109"/>
      <c r="AU26" s="109"/>
      <c r="AV26" s="109" t="n">
        <v>2.1</v>
      </c>
      <c r="AW26" s="109" t="n">
        <v>1.375</v>
      </c>
      <c r="AX26" s="109"/>
      <c r="AY26" s="109"/>
      <c r="AZ26" s="109"/>
      <c r="BA26" s="109"/>
      <c r="BB26" s="109"/>
      <c r="BC26" s="109"/>
      <c r="BD26" s="109"/>
      <c r="BE26" s="109"/>
      <c r="BF26" s="109"/>
      <c r="BG26" s="109"/>
      <c r="BH26" s="109"/>
    </row>
    <row r="27">
      <c r="A27" s="113" t="n">
        <v>25</v>
      </c>
      <c r="B27" s="113" t="s">
        <v>814</v>
      </c>
      <c r="C27" s="113" t="s">
        <v>815</v>
      </c>
      <c r="D27" s="109"/>
      <c r="E27" s="109" t="str">
        <f>IFERROR(GEOMEAN(F27, G27), MAX(F27, G27))</f>
      </c>
      <c r="F27" s="109" t="str">
        <f>MAX(AW27)</f>
      </c>
      <c r="G27" s="109" t="str">
        <f>MAX(AO27, AU27)</f>
      </c>
      <c r="H27" s="109"/>
      <c r="I27" s="109" t="n">
        <v>1.8</v>
      </c>
      <c r="J27" s="109" t="n">
        <v>0</v>
      </c>
      <c r="K27" s="109"/>
      <c r="L27" s="109"/>
      <c r="M27" s="109"/>
      <c r="N27" s="109"/>
      <c r="O27" s="109"/>
      <c r="P27" s="109"/>
      <c r="Q27" s="109" t="n">
        <v>1.4</v>
      </c>
      <c r="R27" s="109" t="n">
        <v>1.9</v>
      </c>
      <c r="S27" s="109" t="n">
        <v>2</v>
      </c>
      <c r="T27" s="109" t="n">
        <v>0</v>
      </c>
      <c r="U27" s="109" t="n">
        <v>0.9</v>
      </c>
      <c r="V27" s="109" t="n">
        <v>1.26</v>
      </c>
      <c r="W27" s="109" t="n">
        <v>1.71</v>
      </c>
      <c r="X27" s="109" t="n">
        <v>1.8</v>
      </c>
      <c r="Y27" s="109" t="n">
        <v>0</v>
      </c>
      <c r="Z27" s="109" t="s">
        <v>1846</v>
      </c>
      <c r="AA27" s="109" t="n">
        <v>0</v>
      </c>
      <c r="AB27" s="109" t="n">
        <v>0</v>
      </c>
      <c r="AC27" s="109" t="n">
        <v>0</v>
      </c>
      <c r="AD27" s="109" t="n">
        <v>0</v>
      </c>
      <c r="AE27" s="109" t="n">
        <v>0</v>
      </c>
      <c r="AF27" s="109" t="n">
        <v>0</v>
      </c>
      <c r="AG27" s="109" t="n">
        <v>0</v>
      </c>
      <c r="AH27" s="109" t="n">
        <v>0</v>
      </c>
      <c r="AI27" s="109" t="n">
        <v>0</v>
      </c>
      <c r="AJ27" s="109" t="n">
        <v>0.158979734451432</v>
      </c>
      <c r="AK27" s="109"/>
      <c r="AL27" s="109"/>
      <c r="AM27" s="109"/>
      <c r="AN27" s="109"/>
      <c r="AO27" s="109"/>
      <c r="AP27" s="109"/>
      <c r="AQ27" s="109"/>
      <c r="AR27" s="109"/>
      <c r="AS27" s="109"/>
      <c r="AT27" s="109"/>
      <c r="AU27" s="109"/>
      <c r="AV27" s="109" t="n">
        <v>1.4</v>
      </c>
      <c r="AW27" s="109" t="n">
        <v>0.5</v>
      </c>
      <c r="AX27" s="109"/>
      <c r="AY27" s="109"/>
      <c r="AZ27" s="109"/>
      <c r="BA27" s="109"/>
      <c r="BB27" s="109"/>
      <c r="BC27" s="109"/>
      <c r="BD27" s="109"/>
      <c r="BE27" s="109"/>
      <c r="BF27" s="109"/>
      <c r="BG27" s="109"/>
      <c r="BH27" s="109"/>
    </row>
    <row r="28">
      <c r="A28" s="113" t="n">
        <v>26</v>
      </c>
      <c r="B28" s="113" t="s">
        <v>821</v>
      </c>
      <c r="C28" s="113" t="s">
        <v>822</v>
      </c>
      <c r="D28" s="109"/>
      <c r="E28" s="109" t="str">
        <f>IFERROR(GEOMEAN(F28, G28), MAX(F28, G28))</f>
      </c>
      <c r="F28" s="109" t="str">
        <f>MAX(AW28)</f>
      </c>
      <c r="G28" s="109" t="str">
        <f>MAX(AO28, AU28)</f>
      </c>
      <c r="H28" s="109"/>
      <c r="I28" s="109" t="n">
        <v>17.9</v>
      </c>
      <c r="J28" s="109" t="n">
        <v>17.9</v>
      </c>
      <c r="K28" s="109"/>
      <c r="L28" s="109"/>
      <c r="M28" s="109"/>
      <c r="N28" s="109"/>
      <c r="O28" s="109"/>
      <c r="P28" s="109"/>
      <c r="Q28" s="109" t="n">
        <v>5.1</v>
      </c>
      <c r="R28" s="109" t="n">
        <v>0</v>
      </c>
      <c r="S28" s="109" t="n">
        <v>0</v>
      </c>
      <c r="T28" s="109" t="n">
        <v>0</v>
      </c>
      <c r="U28" s="109" t="n">
        <v>3.5</v>
      </c>
      <c r="V28" s="109" t="n">
        <v>17.85</v>
      </c>
      <c r="W28" s="109" t="n">
        <v>0</v>
      </c>
      <c r="X28" s="109" t="n">
        <v>0</v>
      </c>
      <c r="Y28" s="109" t="n">
        <v>0</v>
      </c>
      <c r="Z28" s="109" t="s">
        <v>628</v>
      </c>
      <c r="AA28" s="109" t="n">
        <v>17.85</v>
      </c>
      <c r="AB28" s="109" t="n">
        <v>0</v>
      </c>
      <c r="AC28" s="109" t="n">
        <v>0</v>
      </c>
      <c r="AD28" s="109" t="n">
        <v>0</v>
      </c>
      <c r="AE28" s="109" t="n">
        <v>17.85</v>
      </c>
      <c r="AF28" s="109" t="n">
        <v>0</v>
      </c>
      <c r="AG28" s="109" t="n">
        <v>0</v>
      </c>
      <c r="AH28" s="109" t="n">
        <v>0</v>
      </c>
      <c r="AI28" s="109" t="n">
        <v>2.3880995263825</v>
      </c>
      <c r="AJ28" s="109" t="n">
        <v>2.97169811320755</v>
      </c>
      <c r="AK28" s="109"/>
      <c r="AL28" s="109"/>
      <c r="AM28" s="109"/>
      <c r="AN28" s="109"/>
      <c r="AO28" s="109"/>
      <c r="AP28" s="109"/>
      <c r="AQ28" s="109"/>
      <c r="AR28" s="109"/>
      <c r="AS28" s="109"/>
      <c r="AT28" s="109"/>
      <c r="AU28" s="109"/>
      <c r="AV28" s="109" t="n">
        <v>2</v>
      </c>
      <c r="AW28" s="109" t="n">
        <v>1.25</v>
      </c>
      <c r="AX28" s="109"/>
      <c r="AY28" s="109"/>
      <c r="AZ28" s="109"/>
      <c r="BA28" s="109"/>
      <c r="BB28" s="109"/>
      <c r="BC28" s="109"/>
      <c r="BD28" s="109"/>
      <c r="BE28" s="109"/>
      <c r="BF28" s="109"/>
      <c r="BG28" s="109"/>
      <c r="BH28" s="109"/>
    </row>
    <row r="29">
      <c r="A29" s="113" t="n">
        <v>27</v>
      </c>
      <c r="B29" s="113" t="s">
        <v>826</v>
      </c>
      <c r="C29" s="113" t="s">
        <v>827</v>
      </c>
      <c r="D29" s="109"/>
      <c r="E29" s="109" t="str">
        <f>IFERROR(GEOMEAN(F29, G29), MAX(F29, G29))</f>
      </c>
      <c r="F29" s="109" t="str">
        <f>MAX(AW29)</f>
      </c>
      <c r="G29" s="109" t="str">
        <f>MAX(AO29, AU29)</f>
      </c>
      <c r="H29" s="109"/>
      <c r="I29" s="109" t="n">
        <v>22.1</v>
      </c>
      <c r="J29" s="109" t="n">
        <v>22.1</v>
      </c>
      <c r="K29" s="109"/>
      <c r="L29" s="109"/>
      <c r="M29" s="109"/>
      <c r="N29" s="109"/>
      <c r="O29" s="109"/>
      <c r="P29" s="109"/>
      <c r="Q29" s="109" t="n">
        <v>4.8</v>
      </c>
      <c r="R29" s="109" t="n">
        <v>0</v>
      </c>
      <c r="S29" s="109" t="n">
        <v>6.5</v>
      </c>
      <c r="T29" s="109" t="n">
        <v>0</v>
      </c>
      <c r="U29" s="109" t="n">
        <v>3.4</v>
      </c>
      <c r="V29" s="109" t="n">
        <v>16.32</v>
      </c>
      <c r="W29" s="109" t="n">
        <v>0</v>
      </c>
      <c r="X29" s="109" t="n">
        <v>22.1</v>
      </c>
      <c r="Y29" s="109" t="n">
        <v>0</v>
      </c>
      <c r="Z29" s="109" t="s">
        <v>1846</v>
      </c>
      <c r="AA29" s="109" t="n">
        <v>16.32</v>
      </c>
      <c r="AB29" s="109" t="n">
        <v>0</v>
      </c>
      <c r="AC29" s="109" t="n">
        <v>22.1</v>
      </c>
      <c r="AD29" s="109" t="n">
        <v>0</v>
      </c>
      <c r="AE29" s="109" t="n">
        <v>16.32</v>
      </c>
      <c r="AF29" s="109" t="n">
        <v>0</v>
      </c>
      <c r="AG29" s="109" t="n">
        <v>22.1</v>
      </c>
      <c r="AH29" s="109" t="n">
        <v>0</v>
      </c>
      <c r="AI29" s="109" t="n">
        <v>2.94843572810353</v>
      </c>
      <c r="AJ29" s="109" t="n">
        <v>3.70545073375262</v>
      </c>
      <c r="AK29" s="109"/>
      <c r="AL29" s="109"/>
      <c r="AM29" s="109"/>
      <c r="AN29" s="109"/>
      <c r="AO29" s="109"/>
      <c r="AP29" s="109"/>
      <c r="AQ29" s="109"/>
      <c r="AR29" s="109"/>
      <c r="AS29" s="109"/>
      <c r="AT29" s="109"/>
      <c r="AU29" s="109"/>
      <c r="AV29" s="109" t="n">
        <v>1.7</v>
      </c>
      <c r="AW29" s="109" t="n">
        <v>0.875</v>
      </c>
      <c r="AX29" s="109"/>
      <c r="AY29" s="109"/>
      <c r="AZ29" s="109"/>
      <c r="BA29" s="109"/>
      <c r="BB29" s="109"/>
      <c r="BC29" s="109"/>
      <c r="BD29" s="109"/>
      <c r="BE29" s="109"/>
      <c r="BF29" s="109"/>
      <c r="BG29" s="109"/>
      <c r="BH29" s="109"/>
    </row>
    <row r="30">
      <c r="A30" s="113" t="n">
        <v>28</v>
      </c>
      <c r="B30" s="113" t="s">
        <v>832</v>
      </c>
      <c r="C30" s="113" t="s">
        <v>833</v>
      </c>
      <c r="D30" s="109"/>
      <c r="E30" s="109" t="str">
        <f>IFERROR(GEOMEAN(F30, G30), MAX(F30, G30))</f>
      </c>
      <c r="F30" s="109" t="str">
        <f>MAX(AW30)</f>
      </c>
      <c r="G30" s="109" t="str">
        <f>MAX(AO30, AU30)</f>
      </c>
      <c r="H30" s="109"/>
      <c r="I30" s="109" t="n">
        <v>53</v>
      </c>
      <c r="J30" s="109" t="n">
        <v>53</v>
      </c>
      <c r="K30" s="109"/>
      <c r="L30" s="109"/>
      <c r="M30" s="109"/>
      <c r="N30" s="109"/>
      <c r="O30" s="109"/>
      <c r="P30" s="109"/>
      <c r="Q30" s="109" t="n">
        <v>5.7</v>
      </c>
      <c r="R30" s="109" t="n">
        <v>0</v>
      </c>
      <c r="S30" s="109" t="n">
        <v>0.5</v>
      </c>
      <c r="T30" s="109" t="n">
        <v>0</v>
      </c>
      <c r="U30" s="109" t="n">
        <v>9.3</v>
      </c>
      <c r="V30" s="109" t="n">
        <v>53.01</v>
      </c>
      <c r="W30" s="109" t="n">
        <v>0</v>
      </c>
      <c r="X30" s="109" t="n">
        <v>4.65</v>
      </c>
      <c r="Y30" s="109" t="n">
        <v>0</v>
      </c>
      <c r="Z30" s="109" t="s">
        <v>628</v>
      </c>
      <c r="AA30" s="109" t="n">
        <v>53.01</v>
      </c>
      <c r="AB30" s="109" t="n">
        <v>0</v>
      </c>
      <c r="AC30" s="109" t="n">
        <v>0</v>
      </c>
      <c r="AD30" s="109" t="n">
        <v>0</v>
      </c>
      <c r="AE30" s="109" t="n">
        <v>53.01</v>
      </c>
      <c r="AF30" s="109" t="n">
        <v>0</v>
      </c>
      <c r="AG30" s="109" t="n">
        <v>0</v>
      </c>
      <c r="AH30" s="109" t="n">
        <v>0</v>
      </c>
      <c r="AI30" s="109" t="n">
        <v>7.07090921219399</v>
      </c>
      <c r="AJ30" s="109" t="n">
        <v>9.10377358490566</v>
      </c>
      <c r="AK30" s="109"/>
      <c r="AL30" s="109"/>
      <c r="AM30" s="109"/>
      <c r="AN30" s="109"/>
      <c r="AO30" s="109"/>
      <c r="AP30" s="109" t="s">
        <v>1864</v>
      </c>
      <c r="AQ30" s="109" t="s">
        <v>1865</v>
      </c>
      <c r="AR30" s="109" t="s">
        <v>1845</v>
      </c>
      <c r="AS30" s="109" t="n">
        <v>3.7</v>
      </c>
      <c r="AT30" s="109" t="n">
        <v>3</v>
      </c>
      <c r="AU30" s="109" t="n">
        <v>0</v>
      </c>
      <c r="AV30" s="109" t="n">
        <v>6.1</v>
      </c>
      <c r="AW30" s="109" t="n">
        <v>6.375</v>
      </c>
      <c r="AX30" s="109"/>
      <c r="AY30" s="109"/>
      <c r="AZ30" s="109"/>
      <c r="BA30" s="109"/>
      <c r="BB30" s="109"/>
      <c r="BC30" s="109"/>
      <c r="BD30" s="109"/>
      <c r="BE30" s="109"/>
      <c r="BF30" s="109"/>
      <c r="BG30" s="109"/>
      <c r="BH30" s="109"/>
    </row>
    <row r="31">
      <c r="A31" s="113" t="n">
        <v>29</v>
      </c>
      <c r="B31" s="113" t="s">
        <v>839</v>
      </c>
      <c r="C31" s="113" t="s">
        <v>840</v>
      </c>
      <c r="D31" s="109"/>
      <c r="E31" s="109" t="str">
        <f>IFERROR(GEOMEAN(F31, G31), MAX(F31, G31))</f>
      </c>
      <c r="F31" s="109" t="str">
        <f>MAX(AW31)</f>
      </c>
      <c r="G31" s="109" t="str">
        <f>MAX(AO31, AU31)</f>
      </c>
      <c r="H31" s="109"/>
      <c r="I31" s="109" t="n">
        <v>12</v>
      </c>
      <c r="J31" s="109" t="n">
        <v>0</v>
      </c>
      <c r="K31" s="109"/>
      <c r="L31" s="109"/>
      <c r="M31" s="109"/>
      <c r="N31" s="109"/>
      <c r="O31" s="109"/>
      <c r="P31" s="109"/>
      <c r="Q31" s="109" t="n">
        <v>5.2</v>
      </c>
      <c r="R31" s="109" t="n">
        <v>2.6</v>
      </c>
      <c r="S31" s="109" t="n">
        <v>4.7</v>
      </c>
      <c r="T31" s="109" t="n">
        <v>0</v>
      </c>
      <c r="U31" s="109" t="n">
        <v>2.3</v>
      </c>
      <c r="V31" s="109" t="n">
        <v>11.96</v>
      </c>
      <c r="W31" s="109" t="n">
        <v>5.98</v>
      </c>
      <c r="X31" s="109" t="n">
        <v>10.81</v>
      </c>
      <c r="Y31" s="109" t="n">
        <v>0</v>
      </c>
      <c r="Z31" s="109" t="s">
        <v>1846</v>
      </c>
      <c r="AA31" s="109" t="n">
        <v>0</v>
      </c>
      <c r="AB31" s="109" t="n">
        <v>0</v>
      </c>
      <c r="AC31" s="109" t="n">
        <v>0</v>
      </c>
      <c r="AD31" s="109" t="n">
        <v>0</v>
      </c>
      <c r="AE31" s="109" t="n">
        <v>0</v>
      </c>
      <c r="AF31" s="109" t="n">
        <v>0</v>
      </c>
      <c r="AG31" s="109" t="n">
        <v>0</v>
      </c>
      <c r="AH31" s="109" t="n">
        <v>0</v>
      </c>
      <c r="AI31" s="109" t="n">
        <v>0</v>
      </c>
      <c r="AJ31" s="109" t="n">
        <v>1.94095038434661</v>
      </c>
      <c r="AK31" s="109"/>
      <c r="AL31" s="109"/>
      <c r="AM31" s="109"/>
      <c r="AN31" s="109"/>
      <c r="AO31" s="109"/>
      <c r="AP31" s="109"/>
      <c r="AQ31" s="109"/>
      <c r="AR31" s="109"/>
      <c r="AS31" s="109"/>
      <c r="AT31" s="109"/>
      <c r="AU31" s="109"/>
      <c r="AV31" s="109" t="n">
        <v>2.6</v>
      </c>
      <c r="AW31" s="109" t="n">
        <v>2</v>
      </c>
      <c r="AX31" s="109"/>
      <c r="AY31" s="109"/>
      <c r="AZ31" s="109"/>
      <c r="BA31" s="109"/>
      <c r="BB31" s="109"/>
      <c r="BC31" s="109"/>
      <c r="BD31" s="109"/>
      <c r="BE31" s="109"/>
      <c r="BF31" s="109"/>
      <c r="BG31" s="109"/>
      <c r="BH31" s="109"/>
    </row>
    <row r="32">
      <c r="A32" s="113" t="n">
        <v>30</v>
      </c>
      <c r="B32" s="113" t="s">
        <v>845</v>
      </c>
      <c r="C32" s="113" t="s">
        <v>846</v>
      </c>
      <c r="D32" s="109"/>
      <c r="E32" s="109" t="str">
        <f>IFERROR(GEOMEAN(F32, G32), MAX(F32, G32))</f>
      </c>
      <c r="F32" s="109" t="str">
        <f>MAX(AW32)</f>
      </c>
      <c r="G32" s="109" t="str">
        <f>MAX(AO32, AU32)</f>
      </c>
      <c r="H32" s="109"/>
      <c r="I32" s="109" t="n">
        <v>10.3</v>
      </c>
      <c r="J32" s="109" t="n">
        <v>0</v>
      </c>
      <c r="K32" s="109"/>
      <c r="L32" s="109"/>
      <c r="M32" s="109"/>
      <c r="N32" s="109"/>
      <c r="O32" s="109"/>
      <c r="P32" s="109"/>
      <c r="Q32" s="109" t="n">
        <v>4.3</v>
      </c>
      <c r="R32" s="109" t="n">
        <v>0</v>
      </c>
      <c r="S32" s="109" t="n">
        <v>0.5</v>
      </c>
      <c r="T32" s="109" t="n">
        <v>0</v>
      </c>
      <c r="U32" s="109" t="n">
        <v>2.4</v>
      </c>
      <c r="V32" s="109" t="n">
        <v>10.32</v>
      </c>
      <c r="W32" s="109" t="n">
        <v>0</v>
      </c>
      <c r="X32" s="109" t="n">
        <v>1.2</v>
      </c>
      <c r="Y32" s="109" t="n">
        <v>0</v>
      </c>
      <c r="Z32" s="109" t="s">
        <v>1846</v>
      </c>
      <c r="AA32" s="109" t="n">
        <v>0</v>
      </c>
      <c r="AB32" s="109" t="n">
        <v>0</v>
      </c>
      <c r="AC32" s="109" t="n">
        <v>0</v>
      </c>
      <c r="AD32" s="109" t="n">
        <v>0</v>
      </c>
      <c r="AE32" s="109" t="n">
        <v>0</v>
      </c>
      <c r="AF32" s="109" t="n">
        <v>0</v>
      </c>
      <c r="AG32" s="109" t="n">
        <v>0</v>
      </c>
      <c r="AH32" s="109" t="n">
        <v>0</v>
      </c>
      <c r="AI32" s="109" t="n">
        <v>0</v>
      </c>
      <c r="AJ32" s="109" t="n">
        <v>1.64395527603075</v>
      </c>
      <c r="AK32" s="109"/>
      <c r="AL32" s="109"/>
      <c r="AM32" s="109"/>
      <c r="AN32" s="109"/>
      <c r="AO32" s="109"/>
      <c r="AP32" s="109"/>
      <c r="AQ32" s="109"/>
      <c r="AR32" s="109"/>
      <c r="AS32" s="109"/>
      <c r="AT32" s="109"/>
      <c r="AU32" s="109"/>
      <c r="AV32" s="109" t="n">
        <v>1.2</v>
      </c>
      <c r="AW32" s="109" t="n">
        <v>0.25</v>
      </c>
      <c r="AX32" s="109"/>
      <c r="AY32" s="109"/>
      <c r="AZ32" s="109"/>
      <c r="BA32" s="109"/>
      <c r="BB32" s="109"/>
      <c r="BC32" s="109"/>
      <c r="BD32" s="109"/>
      <c r="BE32" s="109"/>
      <c r="BF32" s="109"/>
      <c r="BG32" s="109"/>
      <c r="BH32" s="109"/>
    </row>
    <row r="33">
      <c r="A33" s="113" t="n">
        <v>31</v>
      </c>
      <c r="B33" s="113" t="s">
        <v>850</v>
      </c>
      <c r="C33" s="113" t="s">
        <v>851</v>
      </c>
      <c r="D33" s="109"/>
      <c r="E33" s="109" t="str">
        <f>IFERROR(GEOMEAN(F33, G33), MAX(F33, G33))</f>
      </c>
      <c r="F33" s="109" t="str">
        <f>MAX(AW33)</f>
      </c>
      <c r="G33" s="109" t="str">
        <f>MAX(AO33, AU33)</f>
      </c>
      <c r="H33" s="109"/>
      <c r="I33" s="109" t="n">
        <v>11.2</v>
      </c>
      <c r="J33" s="109" t="n">
        <v>0</v>
      </c>
      <c r="K33" s="109"/>
      <c r="L33" s="109"/>
      <c r="M33" s="109"/>
      <c r="N33" s="109"/>
      <c r="O33" s="109"/>
      <c r="P33" s="109"/>
      <c r="Q33" s="109" t="n">
        <v>5.6</v>
      </c>
      <c r="R33" s="109" t="n">
        <v>0</v>
      </c>
      <c r="S33" s="109" t="n">
        <v>0.3</v>
      </c>
      <c r="T33" s="109" t="n">
        <v>0</v>
      </c>
      <c r="U33" s="109" t="n">
        <v>2</v>
      </c>
      <c r="V33" s="109" t="n">
        <v>11.2</v>
      </c>
      <c r="W33" s="109" t="n">
        <v>0</v>
      </c>
      <c r="X33" s="109" t="n">
        <v>0.6</v>
      </c>
      <c r="Y33" s="109" t="n">
        <v>0</v>
      </c>
      <c r="Z33" s="109" t="s">
        <v>1846</v>
      </c>
      <c r="AA33" s="109" t="n">
        <v>0</v>
      </c>
      <c r="AB33" s="109" t="n">
        <v>0</v>
      </c>
      <c r="AC33" s="109" t="n">
        <v>0</v>
      </c>
      <c r="AD33" s="109" t="n">
        <v>0</v>
      </c>
      <c r="AE33" s="109" t="n">
        <v>0</v>
      </c>
      <c r="AF33" s="109" t="n">
        <v>0</v>
      </c>
      <c r="AG33" s="109" t="n">
        <v>0</v>
      </c>
      <c r="AH33" s="109" t="n">
        <v>0</v>
      </c>
      <c r="AI33" s="109" t="n">
        <v>0</v>
      </c>
      <c r="AJ33" s="109" t="n">
        <v>1.80118798043326</v>
      </c>
      <c r="AK33" s="109" t="s">
        <v>1866</v>
      </c>
      <c r="AL33" s="109" t="s">
        <v>1848</v>
      </c>
      <c r="AM33" s="109" t="s">
        <v>1849</v>
      </c>
      <c r="AN33" s="109" t="s">
        <v>1867</v>
      </c>
      <c r="AO33" s="109" t="n">
        <v>0</v>
      </c>
      <c r="AP33" s="109"/>
      <c r="AQ33" s="109"/>
      <c r="AR33" s="109"/>
      <c r="AS33" s="109"/>
      <c r="AT33" s="109"/>
      <c r="AU33" s="109"/>
      <c r="AV33" s="109" t="n">
        <v>4.3</v>
      </c>
      <c r="AW33" s="109" t="n">
        <v>4.125</v>
      </c>
      <c r="AX33" s="109"/>
      <c r="AY33" s="109"/>
      <c r="AZ33" s="109"/>
      <c r="BA33" s="109"/>
      <c r="BB33" s="109"/>
      <c r="BC33" s="109"/>
      <c r="BD33" s="109"/>
      <c r="BE33" s="109"/>
      <c r="BF33" s="109"/>
      <c r="BG33" s="109"/>
      <c r="BH33" s="109"/>
    </row>
    <row r="34">
      <c r="A34" s="113" t="n">
        <v>32</v>
      </c>
      <c r="B34" s="113" t="s">
        <v>856</v>
      </c>
      <c r="C34" s="113" t="s">
        <v>857</v>
      </c>
      <c r="D34" s="109"/>
      <c r="E34" s="109" t="str">
        <f>IFERROR(GEOMEAN(F34, G34), MAX(F34, G34))</f>
      </c>
      <c r="F34" s="109" t="str">
        <f>MAX(AW34)</f>
      </c>
      <c r="G34" s="109" t="str">
        <f>MAX(AO34, AU34)</f>
      </c>
      <c r="H34" s="109"/>
      <c r="I34" s="109" t="n">
        <v>25.2</v>
      </c>
      <c r="J34" s="109" t="n">
        <v>0</v>
      </c>
      <c r="K34" s="109" t="s">
        <v>1841</v>
      </c>
      <c r="L34" s="109" t="s">
        <v>1842</v>
      </c>
      <c r="M34" s="109"/>
      <c r="N34" s="109" t="n">
        <v>1</v>
      </c>
      <c r="O34" s="109" t="n">
        <v>2</v>
      </c>
      <c r="P34" s="109"/>
      <c r="Q34" s="109" t="n">
        <v>8.4</v>
      </c>
      <c r="R34" s="109" t="n">
        <v>8.1</v>
      </c>
      <c r="S34" s="109" t="n">
        <v>4.6</v>
      </c>
      <c r="T34" s="109" t="n">
        <v>0</v>
      </c>
      <c r="U34" s="109" t="n">
        <v>3</v>
      </c>
      <c r="V34" s="109" t="n">
        <v>25.2</v>
      </c>
      <c r="W34" s="109" t="n">
        <v>24.3</v>
      </c>
      <c r="X34" s="109" t="n">
        <v>13.8</v>
      </c>
      <c r="Y34" s="109" t="n">
        <v>0</v>
      </c>
      <c r="Z34" s="109" t="s">
        <v>1846</v>
      </c>
      <c r="AA34" s="109" t="n">
        <v>0</v>
      </c>
      <c r="AB34" s="109" t="n">
        <v>0</v>
      </c>
      <c r="AC34" s="109" t="n">
        <v>0</v>
      </c>
      <c r="AD34" s="109" t="n">
        <v>0</v>
      </c>
      <c r="AE34" s="109" t="n">
        <v>0</v>
      </c>
      <c r="AF34" s="109" t="n">
        <v>0</v>
      </c>
      <c r="AG34" s="109" t="n">
        <v>0</v>
      </c>
      <c r="AH34" s="109" t="n">
        <v>0</v>
      </c>
      <c r="AI34" s="109" t="n">
        <v>0</v>
      </c>
      <c r="AJ34" s="109" t="n">
        <v>4.24703004891684</v>
      </c>
      <c r="AK34" s="109"/>
      <c r="AL34" s="109"/>
      <c r="AM34" s="109"/>
      <c r="AN34" s="109"/>
      <c r="AO34" s="109"/>
      <c r="AP34" s="109"/>
      <c r="AQ34" s="109"/>
      <c r="AR34" s="109"/>
      <c r="AS34" s="109"/>
      <c r="AT34" s="109"/>
      <c r="AU34" s="109"/>
      <c r="AV34" s="109" t="n">
        <v>7</v>
      </c>
      <c r="AW34" s="109" t="n">
        <v>7.5</v>
      </c>
      <c r="AX34" s="109"/>
      <c r="AY34" s="109"/>
      <c r="AZ34" s="109"/>
      <c r="BA34" s="109"/>
      <c r="BB34" s="109"/>
      <c r="BC34" s="109"/>
      <c r="BD34" s="109"/>
      <c r="BE34" s="109"/>
      <c r="BF34" s="109"/>
      <c r="BG34" s="109"/>
      <c r="BH34" s="109"/>
    </row>
    <row r="35">
      <c r="A35" s="113" t="n">
        <v>33</v>
      </c>
      <c r="B35" s="113" t="s">
        <v>862</v>
      </c>
      <c r="C35" s="113" t="s">
        <v>863</v>
      </c>
      <c r="D35" s="109"/>
      <c r="E35" s="109" t="str">
        <f>IFERROR(GEOMEAN(F35, G35), MAX(F35, G35))</f>
      </c>
      <c r="F35" s="109" t="str">
        <f>MAX(AW35)</f>
      </c>
      <c r="G35" s="109" t="str">
        <f>MAX(AO35, AU35)</f>
      </c>
      <c r="H35" s="109"/>
      <c r="I35" s="109" t="n">
        <v>33</v>
      </c>
      <c r="J35" s="109" t="n">
        <v>33</v>
      </c>
      <c r="K35" s="109"/>
      <c r="L35" s="109"/>
      <c r="M35" s="109"/>
      <c r="N35" s="109"/>
      <c r="O35" s="109"/>
      <c r="P35" s="109"/>
      <c r="Q35" s="109" t="n">
        <v>5.6</v>
      </c>
      <c r="R35" s="109" t="n">
        <v>0</v>
      </c>
      <c r="S35" s="109" t="n">
        <v>1</v>
      </c>
      <c r="T35" s="109" t="n">
        <v>0</v>
      </c>
      <c r="U35" s="109" t="n">
        <v>5.9</v>
      </c>
      <c r="V35" s="109" t="n">
        <v>33.04</v>
      </c>
      <c r="W35" s="109" t="n">
        <v>0</v>
      </c>
      <c r="X35" s="109" t="n">
        <v>5.9</v>
      </c>
      <c r="Y35" s="109" t="n">
        <v>0</v>
      </c>
      <c r="Z35" s="109" t="s">
        <v>628</v>
      </c>
      <c r="AA35" s="109" t="n">
        <v>33.04</v>
      </c>
      <c r="AB35" s="109" t="n">
        <v>0</v>
      </c>
      <c r="AC35" s="109" t="n">
        <v>0</v>
      </c>
      <c r="AD35" s="109" t="n">
        <v>0</v>
      </c>
      <c r="AE35" s="109" t="n">
        <v>33.04</v>
      </c>
      <c r="AF35" s="109" t="n">
        <v>0</v>
      </c>
      <c r="AG35" s="109" t="n">
        <v>0</v>
      </c>
      <c r="AH35" s="109" t="n">
        <v>0</v>
      </c>
      <c r="AI35" s="109" t="n">
        <v>4.40264158495097</v>
      </c>
      <c r="AJ35" s="109" t="n">
        <v>5.60971348707198</v>
      </c>
      <c r="AK35" s="109"/>
      <c r="AL35" s="109"/>
      <c r="AM35" s="109"/>
      <c r="AN35" s="109"/>
      <c r="AO35" s="109"/>
      <c r="AP35" s="109"/>
      <c r="AQ35" s="109"/>
      <c r="AR35" s="109"/>
      <c r="AS35" s="109"/>
      <c r="AT35" s="109"/>
      <c r="AU35" s="109"/>
      <c r="AV35" s="109" t="n">
        <v>5.1</v>
      </c>
      <c r="AW35" s="109" t="n">
        <v>5.125</v>
      </c>
      <c r="AX35" s="109"/>
      <c r="AY35" s="109"/>
      <c r="AZ35" s="109"/>
      <c r="BA35" s="109"/>
      <c r="BB35" s="109"/>
      <c r="BC35" s="109"/>
      <c r="BD35" s="109"/>
      <c r="BE35" s="109"/>
      <c r="BF35" s="109"/>
      <c r="BG35" s="109"/>
      <c r="BH35" s="109"/>
    </row>
    <row r="36">
      <c r="A36" s="113" t="n">
        <v>34</v>
      </c>
      <c r="B36" s="113" t="s">
        <v>868</v>
      </c>
      <c r="C36" s="113" t="s">
        <v>869</v>
      </c>
      <c r="D36" s="109"/>
      <c r="E36" s="109" t="str">
        <f>IFERROR(GEOMEAN(F36, G36), MAX(F36, G36))</f>
      </c>
      <c r="F36" s="109" t="str">
        <f>MAX(AW36)</f>
      </c>
      <c r="G36" s="109" t="str">
        <f>MAX(AO36, AU36)</f>
      </c>
      <c r="H36" s="109"/>
      <c r="I36" s="109" t="n">
        <v>40.2</v>
      </c>
      <c r="J36" s="109" t="n">
        <v>40.2</v>
      </c>
      <c r="K36" s="109" t="s">
        <v>1841</v>
      </c>
      <c r="L36" s="109" t="s">
        <v>1851</v>
      </c>
      <c r="M36" s="109"/>
      <c r="N36" s="109" t="n">
        <v>1</v>
      </c>
      <c r="O36" s="109" t="n">
        <v>3</v>
      </c>
      <c r="P36" s="109"/>
      <c r="Q36" s="109" t="n">
        <v>6</v>
      </c>
      <c r="R36" s="109" t="n">
        <v>0</v>
      </c>
      <c r="S36" s="109" t="n">
        <v>3.1</v>
      </c>
      <c r="T36" s="109" t="n">
        <v>6</v>
      </c>
      <c r="U36" s="109" t="n">
        <v>6.7</v>
      </c>
      <c r="V36" s="109" t="n">
        <v>40.2</v>
      </c>
      <c r="W36" s="109" t="n">
        <v>0</v>
      </c>
      <c r="X36" s="109" t="n">
        <v>20.77</v>
      </c>
      <c r="Y36" s="109" t="n">
        <v>40.2</v>
      </c>
      <c r="Z36" s="109" t="s">
        <v>628</v>
      </c>
      <c r="AA36" s="109" t="n">
        <v>40.2</v>
      </c>
      <c r="AB36" s="109" t="n">
        <v>0</v>
      </c>
      <c r="AC36" s="109" t="n">
        <v>0</v>
      </c>
      <c r="AD36" s="109" t="n">
        <v>40.2</v>
      </c>
      <c r="AE36" s="109" t="n">
        <v>40.2</v>
      </c>
      <c r="AF36" s="109" t="n">
        <v>0</v>
      </c>
      <c r="AG36" s="109" t="n">
        <v>0</v>
      </c>
      <c r="AH36" s="109" t="n">
        <v>40.2</v>
      </c>
      <c r="AI36" s="109" t="n">
        <v>5.36321793075846</v>
      </c>
      <c r="AJ36" s="109" t="n">
        <v>6.8675751222921</v>
      </c>
      <c r="AK36" s="109"/>
      <c r="AL36" s="109"/>
      <c r="AM36" s="109"/>
      <c r="AN36" s="109"/>
      <c r="AO36" s="109"/>
      <c r="AP36" s="109" t="s">
        <v>1868</v>
      </c>
      <c r="AQ36" s="109" t="s">
        <v>1869</v>
      </c>
      <c r="AR36" s="109" t="s">
        <v>1860</v>
      </c>
      <c r="AS36" s="109" t="n">
        <v>3.8</v>
      </c>
      <c r="AT36" s="109" t="n">
        <v>3</v>
      </c>
      <c r="AU36" s="109" t="n">
        <v>0</v>
      </c>
      <c r="AV36" s="109" t="n">
        <v>7.1</v>
      </c>
      <c r="AW36" s="109" t="n">
        <v>7.625</v>
      </c>
      <c r="AX36" s="109"/>
      <c r="AY36" s="109"/>
      <c r="AZ36" s="109"/>
      <c r="BA36" s="109"/>
      <c r="BB36" s="109"/>
      <c r="BC36" s="109"/>
      <c r="BD36" s="109"/>
      <c r="BE36" s="109"/>
      <c r="BF36" s="109"/>
      <c r="BG36" s="109"/>
      <c r="BH36" s="109"/>
    </row>
    <row r="37">
      <c r="A37" s="113" t="n">
        <v>35</v>
      </c>
      <c r="B37" s="113" t="s">
        <v>877</v>
      </c>
      <c r="C37" s="113" t="s">
        <v>878</v>
      </c>
      <c r="D37" s="109"/>
      <c r="E37" s="109" t="str">
        <f>IFERROR(GEOMEAN(F37, G37), MAX(F37, G37))</f>
      </c>
      <c r="F37" s="109" t="str">
        <f>MAX(AW37)</f>
      </c>
      <c r="G37" s="109" t="str">
        <f>MAX(AO37, AU37)</f>
      </c>
      <c r="H37" s="109"/>
      <c r="I37" s="109" t="n">
        <v>54.8</v>
      </c>
      <c r="J37" s="109" t="n">
        <v>54.8</v>
      </c>
      <c r="K37" s="109" t="s">
        <v>1841</v>
      </c>
      <c r="L37" s="109" t="s">
        <v>1851</v>
      </c>
      <c r="M37" s="109"/>
      <c r="N37" s="109" t="n">
        <v>1</v>
      </c>
      <c r="O37" s="109" t="n">
        <v>3</v>
      </c>
      <c r="P37" s="109"/>
      <c r="Q37" s="109" t="n">
        <v>7.5</v>
      </c>
      <c r="R37" s="109" t="n">
        <v>0</v>
      </c>
      <c r="S37" s="109" t="n">
        <v>1.9</v>
      </c>
      <c r="T37" s="109" t="n">
        <v>0</v>
      </c>
      <c r="U37" s="109" t="n">
        <v>7.3</v>
      </c>
      <c r="V37" s="109" t="n">
        <v>54.75</v>
      </c>
      <c r="W37" s="109" t="n">
        <v>0</v>
      </c>
      <c r="X37" s="109" t="n">
        <v>13.87</v>
      </c>
      <c r="Y37" s="109" t="n">
        <v>0</v>
      </c>
      <c r="Z37" s="109" t="s">
        <v>628</v>
      </c>
      <c r="AA37" s="109" t="n">
        <v>54.75</v>
      </c>
      <c r="AB37" s="109" t="n">
        <v>0</v>
      </c>
      <c r="AC37" s="109" t="n">
        <v>0</v>
      </c>
      <c r="AD37" s="109" t="n">
        <v>0</v>
      </c>
      <c r="AE37" s="109" t="n">
        <v>54.75</v>
      </c>
      <c r="AF37" s="109" t="n">
        <v>0</v>
      </c>
      <c r="AG37" s="109" t="n">
        <v>0</v>
      </c>
      <c r="AH37" s="109" t="n">
        <v>0</v>
      </c>
      <c r="AI37" s="109" t="n">
        <v>7.31105329864586</v>
      </c>
      <c r="AJ37" s="109" t="n">
        <v>9.41823899371069</v>
      </c>
      <c r="AK37" s="109" t="s">
        <v>1870</v>
      </c>
      <c r="AL37" s="109" t="s">
        <v>1848</v>
      </c>
      <c r="AM37" s="109" t="s">
        <v>1849</v>
      </c>
      <c r="AN37" s="109" t="s">
        <v>1871</v>
      </c>
      <c r="AO37" s="109" t="n">
        <v>0</v>
      </c>
      <c r="AP37" s="109" t="s">
        <v>1872</v>
      </c>
      <c r="AQ37" s="109" t="s">
        <v>1873</v>
      </c>
      <c r="AR37" s="109" t="s">
        <v>1845</v>
      </c>
      <c r="AS37" s="109" t="n">
        <v>4.2</v>
      </c>
      <c r="AT37" s="109" t="n">
        <v>3</v>
      </c>
      <c r="AU37" s="109" t="n">
        <v>0</v>
      </c>
      <c r="AV37" s="109" t="n">
        <v>7.4</v>
      </c>
      <c r="AW37" s="109" t="n">
        <v>8</v>
      </c>
      <c r="AX37" s="109"/>
      <c r="AY37" s="109"/>
      <c r="AZ37" s="109"/>
      <c r="BA37" s="109"/>
      <c r="BB37" s="109"/>
      <c r="BC37" s="109"/>
      <c r="BD37" s="109"/>
      <c r="BE37" s="109"/>
      <c r="BF37" s="109"/>
      <c r="BG37" s="109"/>
      <c r="BH37" s="109"/>
    </row>
    <row r="38">
      <c r="A38" s="113" t="n">
        <v>36</v>
      </c>
      <c r="B38" s="113" t="s">
        <v>885</v>
      </c>
      <c r="C38" s="113" t="s">
        <v>886</v>
      </c>
      <c r="D38" s="109"/>
      <c r="E38" s="109" t="str">
        <f>IFERROR(GEOMEAN(F38, G38), MAX(F38, G38))</f>
      </c>
      <c r="F38" s="109" t="str">
        <f>MAX(AW38)</f>
      </c>
      <c r="G38" s="109" t="str">
        <f>MAX(AO38, AU38)</f>
      </c>
      <c r="H38" s="109"/>
      <c r="I38" s="109" t="n">
        <v>52.5</v>
      </c>
      <c r="J38" s="109" t="n">
        <v>52.5</v>
      </c>
      <c r="K38" s="109"/>
      <c r="L38" s="109"/>
      <c r="M38" s="109"/>
      <c r="N38" s="109"/>
      <c r="O38" s="109"/>
      <c r="P38" s="109"/>
      <c r="Q38" s="109" t="n">
        <v>8.6</v>
      </c>
      <c r="R38" s="109" t="n">
        <v>0</v>
      </c>
      <c r="S38" s="109" t="n">
        <v>0.5</v>
      </c>
      <c r="T38" s="109" t="n">
        <v>0</v>
      </c>
      <c r="U38" s="109" t="n">
        <v>6.1</v>
      </c>
      <c r="V38" s="109" t="n">
        <v>52.46</v>
      </c>
      <c r="W38" s="109" t="n">
        <v>0</v>
      </c>
      <c r="X38" s="109" t="n">
        <v>3.05</v>
      </c>
      <c r="Y38" s="109" t="n">
        <v>0</v>
      </c>
      <c r="Z38" s="109" t="s">
        <v>628</v>
      </c>
      <c r="AA38" s="109" t="n">
        <v>52.46</v>
      </c>
      <c r="AB38" s="109" t="n">
        <v>0</v>
      </c>
      <c r="AC38" s="109" t="n">
        <v>0</v>
      </c>
      <c r="AD38" s="109" t="n">
        <v>0</v>
      </c>
      <c r="AE38" s="109" t="n">
        <v>52.46</v>
      </c>
      <c r="AF38" s="109" t="n">
        <v>0</v>
      </c>
      <c r="AG38" s="109" t="n">
        <v>0</v>
      </c>
      <c r="AH38" s="109" t="n">
        <v>0</v>
      </c>
      <c r="AI38" s="109" t="n">
        <v>7.00420252151291</v>
      </c>
      <c r="AJ38" s="109" t="n">
        <v>9.01642208245982</v>
      </c>
      <c r="AK38" s="109"/>
      <c r="AL38" s="109"/>
      <c r="AM38" s="109"/>
      <c r="AN38" s="109"/>
      <c r="AO38" s="109"/>
      <c r="AP38" s="109"/>
      <c r="AQ38" s="109"/>
      <c r="AR38" s="109"/>
      <c r="AS38" s="109"/>
      <c r="AT38" s="109"/>
      <c r="AU38" s="109"/>
      <c r="AV38" s="109" t="n">
        <v>3</v>
      </c>
      <c r="AW38" s="109" t="n">
        <v>2.5</v>
      </c>
      <c r="AX38" s="109"/>
      <c r="AY38" s="109"/>
      <c r="AZ38" s="109"/>
      <c r="BA38" s="109"/>
      <c r="BB38" s="109"/>
      <c r="BC38" s="109"/>
      <c r="BD38" s="109"/>
      <c r="BE38" s="109"/>
      <c r="BF38" s="109"/>
      <c r="BG38" s="109"/>
      <c r="BH38" s="109"/>
    </row>
    <row r="39">
      <c r="A39" s="113" t="n">
        <v>37</v>
      </c>
      <c r="B39" s="113" t="s">
        <v>890</v>
      </c>
      <c r="C39" s="113" t="s">
        <v>891</v>
      </c>
      <c r="D39" s="109"/>
      <c r="E39" s="109" t="str">
        <f>IFERROR(GEOMEAN(F39, G39), MAX(F39, G39))</f>
      </c>
      <c r="F39" s="109" t="str">
        <f>MAX(AW39)</f>
      </c>
      <c r="G39" s="109" t="str">
        <f>MAX(AO39, AU39)</f>
      </c>
      <c r="H39" s="109"/>
      <c r="I39" s="109" t="n">
        <v>41.5</v>
      </c>
      <c r="J39" s="109" t="n">
        <v>41.5</v>
      </c>
      <c r="K39" s="109"/>
      <c r="L39" s="109"/>
      <c r="M39" s="109"/>
      <c r="N39" s="109"/>
      <c r="O39" s="109"/>
      <c r="P39" s="109"/>
      <c r="Q39" s="109" t="n">
        <v>6.8</v>
      </c>
      <c r="R39" s="109" t="n">
        <v>4.1</v>
      </c>
      <c r="S39" s="109" t="n">
        <v>1.9</v>
      </c>
      <c r="T39" s="109" t="n">
        <v>0</v>
      </c>
      <c r="U39" s="109" t="n">
        <v>6.1</v>
      </c>
      <c r="V39" s="109" t="n">
        <v>41.48</v>
      </c>
      <c r="W39" s="109" t="n">
        <v>25.01</v>
      </c>
      <c r="X39" s="109" t="n">
        <v>11.59</v>
      </c>
      <c r="Y39" s="109" t="n">
        <v>0</v>
      </c>
      <c r="Z39" s="109" t="s">
        <v>628</v>
      </c>
      <c r="AA39" s="109" t="n">
        <v>41.48</v>
      </c>
      <c r="AB39" s="109" t="n">
        <v>25.01</v>
      </c>
      <c r="AC39" s="109" t="n">
        <v>11.59</v>
      </c>
      <c r="AD39" s="109" t="n">
        <v>0</v>
      </c>
      <c r="AE39" s="109" t="n">
        <v>41.48</v>
      </c>
      <c r="AF39" s="109" t="n">
        <v>25.01</v>
      </c>
      <c r="AG39" s="109" t="n">
        <v>11.59</v>
      </c>
      <c r="AH39" s="109" t="n">
        <v>0</v>
      </c>
      <c r="AI39" s="109" t="n">
        <v>5.53665532652925</v>
      </c>
      <c r="AJ39" s="109" t="n">
        <v>7.09468902865129</v>
      </c>
      <c r="AK39" s="109"/>
      <c r="AL39" s="109"/>
      <c r="AM39" s="109"/>
      <c r="AN39" s="109"/>
      <c r="AO39" s="109"/>
      <c r="AP39" s="109" t="s">
        <v>1862</v>
      </c>
      <c r="AQ39" s="109" t="s">
        <v>1863</v>
      </c>
      <c r="AR39" s="109" t="s">
        <v>1860</v>
      </c>
      <c r="AS39" s="109" t="n">
        <v>3.6</v>
      </c>
      <c r="AT39" s="109" t="n">
        <v>3</v>
      </c>
      <c r="AU39" s="109" t="n">
        <v>0</v>
      </c>
      <c r="AV39" s="109" t="n">
        <v>6.9</v>
      </c>
      <c r="AW39" s="109" t="n">
        <v>7.375</v>
      </c>
      <c r="AX39" s="109"/>
      <c r="AY39" s="109"/>
      <c r="AZ39" s="109"/>
      <c r="BA39" s="109"/>
      <c r="BB39" s="109"/>
      <c r="BC39" s="109"/>
      <c r="BD39" s="109"/>
      <c r="BE39" s="109"/>
      <c r="BF39" s="109"/>
      <c r="BG39" s="109"/>
      <c r="BH39" s="109"/>
    </row>
    <row r="40">
      <c r="A40" s="113" t="n">
        <v>38</v>
      </c>
      <c r="B40" s="113" t="s">
        <v>898</v>
      </c>
      <c r="C40" s="113" t="s">
        <v>899</v>
      </c>
      <c r="D40" s="109"/>
      <c r="E40" s="109" t="str">
        <f>IFERROR(GEOMEAN(F40, G40), MAX(F40, G40))</f>
      </c>
      <c r="F40" s="109" t="str">
        <f>MAX(AW40)</f>
      </c>
      <c r="G40" s="109" t="str">
        <f>MAX(AO40, AU40)</f>
      </c>
      <c r="H40" s="109"/>
      <c r="I40" s="109" t="n">
        <v>15.7</v>
      </c>
      <c r="J40" s="109" t="n">
        <v>0</v>
      </c>
      <c r="K40" s="109"/>
      <c r="L40" s="109"/>
      <c r="M40" s="109"/>
      <c r="N40" s="109"/>
      <c r="O40" s="109"/>
      <c r="P40" s="109"/>
      <c r="Q40" s="109" t="n">
        <v>0.1</v>
      </c>
      <c r="R40" s="109" t="n">
        <v>2.9</v>
      </c>
      <c r="S40" s="109" t="n">
        <v>1</v>
      </c>
      <c r="T40" s="109" t="n">
        <v>0</v>
      </c>
      <c r="U40" s="109" t="n">
        <v>5.4</v>
      </c>
      <c r="V40" s="109" t="n">
        <v>0.54</v>
      </c>
      <c r="W40" s="109" t="n">
        <v>15.66</v>
      </c>
      <c r="X40" s="109" t="n">
        <v>5.4</v>
      </c>
      <c r="Y40" s="109" t="n">
        <v>0</v>
      </c>
      <c r="Z40" s="109" t="s">
        <v>1846</v>
      </c>
      <c r="AA40" s="109" t="n">
        <v>0</v>
      </c>
      <c r="AB40" s="109" t="n">
        <v>0</v>
      </c>
      <c r="AC40" s="109" t="n">
        <v>0</v>
      </c>
      <c r="AD40" s="109" t="n">
        <v>0</v>
      </c>
      <c r="AE40" s="109" t="n">
        <v>0</v>
      </c>
      <c r="AF40" s="109" t="n">
        <v>0</v>
      </c>
      <c r="AG40" s="109" t="n">
        <v>0</v>
      </c>
      <c r="AH40" s="109" t="n">
        <v>0</v>
      </c>
      <c r="AI40" s="109" t="n">
        <v>0</v>
      </c>
      <c r="AJ40" s="109" t="n">
        <v>2.58735150244584</v>
      </c>
      <c r="AK40" s="109"/>
      <c r="AL40" s="109"/>
      <c r="AM40" s="109"/>
      <c r="AN40" s="109"/>
      <c r="AO40" s="109"/>
      <c r="AP40" s="109"/>
      <c r="AQ40" s="109"/>
      <c r="AR40" s="109"/>
      <c r="AS40" s="109"/>
      <c r="AT40" s="109"/>
      <c r="AU40" s="109"/>
      <c r="AV40" s="109" t="n">
        <v>1.6</v>
      </c>
      <c r="AW40" s="109" t="n">
        <v>0.75</v>
      </c>
      <c r="AX40" s="109"/>
      <c r="AY40" s="109"/>
      <c r="AZ40" s="109"/>
      <c r="BA40" s="109"/>
      <c r="BB40" s="109"/>
      <c r="BC40" s="109"/>
      <c r="BD40" s="109"/>
      <c r="BE40" s="109"/>
      <c r="BF40" s="109"/>
      <c r="BG40" s="109"/>
      <c r="BH40" s="109"/>
    </row>
    <row r="41">
      <c r="A41" s="113" t="n">
        <v>39</v>
      </c>
      <c r="B41" s="113" t="s">
        <v>902</v>
      </c>
      <c r="C41" s="113" t="s">
        <v>903</v>
      </c>
      <c r="D41" s="109"/>
      <c r="E41" s="109" t="str">
        <f>IFERROR(GEOMEAN(F41, G41), MAX(F41, G41))</f>
      </c>
      <c r="F41" s="109" t="str">
        <f>MAX(AW41)</f>
      </c>
      <c r="G41" s="109" t="str">
        <f>MAX(AO41, AU41)</f>
      </c>
      <c r="H41" s="109"/>
      <c r="I41" s="109" t="n">
        <v>20.5</v>
      </c>
      <c r="J41" s="109" t="n">
        <v>20.5</v>
      </c>
      <c r="K41" s="109"/>
      <c r="L41" s="109"/>
      <c r="M41" s="109"/>
      <c r="N41" s="109"/>
      <c r="O41" s="109"/>
      <c r="P41" s="109"/>
      <c r="Q41" s="109" t="n">
        <v>0.1</v>
      </c>
      <c r="R41" s="109" t="n">
        <v>0</v>
      </c>
      <c r="S41" s="109" t="n">
        <v>6.6</v>
      </c>
      <c r="T41" s="109" t="n">
        <v>0</v>
      </c>
      <c r="U41" s="109" t="n">
        <v>3.1</v>
      </c>
      <c r="V41" s="109" t="n">
        <v>0.31</v>
      </c>
      <c r="W41" s="109" t="n">
        <v>0</v>
      </c>
      <c r="X41" s="109" t="n">
        <v>20.46</v>
      </c>
      <c r="Y41" s="109" t="n">
        <v>0</v>
      </c>
      <c r="Z41" s="109" t="s">
        <v>628</v>
      </c>
      <c r="AA41" s="109" t="n">
        <v>0.31</v>
      </c>
      <c r="AB41" s="109" t="n">
        <v>0</v>
      </c>
      <c r="AC41" s="109" t="n">
        <v>20.46</v>
      </c>
      <c r="AD41" s="109" t="n">
        <v>0</v>
      </c>
      <c r="AE41" s="109" t="n">
        <v>0.31</v>
      </c>
      <c r="AF41" s="109" t="n">
        <v>0</v>
      </c>
      <c r="AG41" s="109" t="n">
        <v>20.46</v>
      </c>
      <c r="AH41" s="109" t="n">
        <v>0</v>
      </c>
      <c r="AI41" s="109" t="n">
        <v>2.73497431792409</v>
      </c>
      <c r="AJ41" s="109" t="n">
        <v>3.42592592592593</v>
      </c>
      <c r="AK41" s="109"/>
      <c r="AL41" s="109"/>
      <c r="AM41" s="109"/>
      <c r="AN41" s="109"/>
      <c r="AO41" s="109"/>
      <c r="AP41" s="109"/>
      <c r="AQ41" s="109"/>
      <c r="AR41" s="109"/>
      <c r="AS41" s="109"/>
      <c r="AT41" s="109"/>
      <c r="AU41" s="109"/>
      <c r="AV41" s="109" t="n">
        <v>1.3</v>
      </c>
      <c r="AW41" s="109" t="n">
        <v>0.375</v>
      </c>
      <c r="AX41" s="109"/>
      <c r="AY41" s="109"/>
      <c r="AZ41" s="109"/>
      <c r="BA41" s="109"/>
      <c r="BB41" s="109"/>
      <c r="BC41" s="109"/>
      <c r="BD41" s="109"/>
      <c r="BE41" s="109"/>
      <c r="BF41" s="109"/>
      <c r="BG41" s="109"/>
      <c r="BH41" s="109"/>
    </row>
    <row r="42">
      <c r="A42" s="113" t="n">
        <v>40</v>
      </c>
      <c r="B42" s="113" t="s">
        <v>908</v>
      </c>
      <c r="C42" s="113" t="s">
        <v>909</v>
      </c>
      <c r="D42" s="109"/>
      <c r="E42" s="109" t="str">
        <f>IFERROR(GEOMEAN(F42, G42), MAX(F42, G42))</f>
      </c>
      <c r="F42" s="109" t="str">
        <f>MAX(AW42)</f>
      </c>
      <c r="G42" s="109" t="str">
        <f>MAX(AO42, AU42)</f>
      </c>
      <c r="H42" s="109"/>
      <c r="I42" s="109" t="n">
        <v>9.6</v>
      </c>
      <c r="J42" s="109" t="n">
        <v>8.3</v>
      </c>
      <c r="K42" s="109"/>
      <c r="L42" s="109"/>
      <c r="M42" s="109" t="s">
        <v>1852</v>
      </c>
      <c r="N42" s="109"/>
      <c r="O42" s="109"/>
      <c r="P42" s="109" t="n">
        <v>4</v>
      </c>
      <c r="Q42" s="109" t="n">
        <v>3.3</v>
      </c>
      <c r="R42" s="109" t="n">
        <v>1.9</v>
      </c>
      <c r="S42" s="109" t="n">
        <v>1</v>
      </c>
      <c r="T42" s="109" t="n">
        <v>0</v>
      </c>
      <c r="U42" s="109" t="n">
        <v>2.9</v>
      </c>
      <c r="V42" s="109" t="n">
        <v>9.57</v>
      </c>
      <c r="W42" s="109" t="n">
        <v>5.51</v>
      </c>
      <c r="X42" s="109" t="n">
        <v>2.9</v>
      </c>
      <c r="Y42" s="109" t="n">
        <v>0</v>
      </c>
      <c r="Z42" s="109" t="s">
        <v>628</v>
      </c>
      <c r="AA42" s="109" t="n">
        <v>0</v>
      </c>
      <c r="AB42" s="109" t="n">
        <v>5.51</v>
      </c>
      <c r="AC42" s="109" t="n">
        <v>0</v>
      </c>
      <c r="AD42" s="109" t="n">
        <v>0</v>
      </c>
      <c r="AE42" s="109" t="n">
        <v>0</v>
      </c>
      <c r="AF42" s="109" t="n">
        <v>8.265</v>
      </c>
      <c r="AG42" s="109" t="n">
        <v>0</v>
      </c>
      <c r="AH42" s="109" t="n">
        <v>0</v>
      </c>
      <c r="AI42" s="109" t="n">
        <v>1.10733106530585</v>
      </c>
      <c r="AJ42" s="109" t="n">
        <v>1.52166317260657</v>
      </c>
      <c r="AK42" s="109"/>
      <c r="AL42" s="109"/>
      <c r="AM42" s="109"/>
      <c r="AN42" s="109"/>
      <c r="AO42" s="109"/>
      <c r="AP42" s="109"/>
      <c r="AQ42" s="109"/>
      <c r="AR42" s="109"/>
      <c r="AS42" s="109"/>
      <c r="AT42" s="109"/>
      <c r="AU42" s="109"/>
      <c r="AV42" s="109" t="n">
        <v>3.6</v>
      </c>
      <c r="AW42" s="109" t="n">
        <v>3.25</v>
      </c>
      <c r="AX42" s="109"/>
      <c r="AY42" s="109"/>
      <c r="AZ42" s="109"/>
      <c r="BA42" s="109"/>
      <c r="BB42" s="109"/>
      <c r="BC42" s="109"/>
      <c r="BD42" s="109"/>
      <c r="BE42" s="109"/>
      <c r="BF42" s="109"/>
      <c r="BG42" s="109"/>
      <c r="BH42" s="109"/>
    </row>
    <row r="43">
      <c r="A43" s="113" t="n">
        <v>41</v>
      </c>
      <c r="B43" s="113" t="s">
        <v>915</v>
      </c>
      <c r="C43" s="113" t="s">
        <v>916</v>
      </c>
      <c r="D43" s="109"/>
      <c r="E43" s="109" t="str">
        <f>IFERROR(GEOMEAN(F43, G43), MAX(F43, G43))</f>
      </c>
      <c r="F43" s="109" t="str">
        <f>MAX(AW43)</f>
      </c>
      <c r="G43" s="109" t="str">
        <f>MAX(AO43, AU43)</f>
      </c>
      <c r="H43" s="109"/>
      <c r="I43" s="109" t="n">
        <v>22.4</v>
      </c>
      <c r="J43" s="109" t="n">
        <v>33.6</v>
      </c>
      <c r="K43" s="109" t="s">
        <v>1841</v>
      </c>
      <c r="L43" s="109" t="s">
        <v>1851</v>
      </c>
      <c r="M43" s="109" t="s">
        <v>1852</v>
      </c>
      <c r="N43" s="109" t="n">
        <v>1</v>
      </c>
      <c r="O43" s="109" t="n">
        <v>3</v>
      </c>
      <c r="P43" s="109" t="n">
        <v>4</v>
      </c>
      <c r="Q43" s="109" t="n">
        <v>3.6</v>
      </c>
      <c r="R43" s="109" t="n">
        <v>8</v>
      </c>
      <c r="S43" s="109" t="n">
        <v>4.9</v>
      </c>
      <c r="T43" s="109" t="n">
        <v>0</v>
      </c>
      <c r="U43" s="109" t="n">
        <v>2.8</v>
      </c>
      <c r="V43" s="109" t="n">
        <v>10.08</v>
      </c>
      <c r="W43" s="109" t="n">
        <v>22.4</v>
      </c>
      <c r="X43" s="109" t="n">
        <v>13.72</v>
      </c>
      <c r="Y43" s="109" t="n">
        <v>0</v>
      </c>
      <c r="Z43" s="109" t="s">
        <v>628</v>
      </c>
      <c r="AA43" s="109" t="n">
        <v>10.08</v>
      </c>
      <c r="AB43" s="109" t="n">
        <v>22.4</v>
      </c>
      <c r="AC43" s="109" t="n">
        <v>13.72</v>
      </c>
      <c r="AD43" s="109" t="n">
        <v>0</v>
      </c>
      <c r="AE43" s="109" t="n">
        <v>10.08</v>
      </c>
      <c r="AF43" s="109" t="n">
        <v>33.6</v>
      </c>
      <c r="AG43" s="109" t="n">
        <v>20.58</v>
      </c>
      <c r="AH43" s="109" t="n">
        <v>0</v>
      </c>
      <c r="AI43" s="109" t="n">
        <v>4.48268961376826</v>
      </c>
      <c r="AJ43" s="109" t="n">
        <v>3.75786163522013</v>
      </c>
      <c r="AK43" s="109"/>
      <c r="AL43" s="109"/>
      <c r="AM43" s="109"/>
      <c r="AN43" s="109"/>
      <c r="AO43" s="109"/>
      <c r="AP43" s="109"/>
      <c r="AQ43" s="109"/>
      <c r="AR43" s="109"/>
      <c r="AS43" s="109"/>
      <c r="AT43" s="109"/>
      <c r="AU43" s="109"/>
      <c r="AV43" s="109" t="n">
        <v>3.8</v>
      </c>
      <c r="AW43" s="109" t="n">
        <v>3.5</v>
      </c>
      <c r="AX43" s="109"/>
      <c r="AY43" s="109"/>
      <c r="AZ43" s="109"/>
      <c r="BA43" s="109"/>
      <c r="BB43" s="109"/>
      <c r="BC43" s="109"/>
      <c r="BD43" s="109"/>
      <c r="BE43" s="109"/>
      <c r="BF43" s="109"/>
      <c r="BG43" s="109"/>
      <c r="BH43" s="109"/>
    </row>
    <row r="44">
      <c r="A44" s="113" t="n">
        <v>42</v>
      </c>
      <c r="B44" s="113" t="s">
        <v>919</v>
      </c>
      <c r="C44" s="113" t="s">
        <v>920</v>
      </c>
      <c r="D44" s="109"/>
      <c r="E44" s="109" t="str">
        <f>IFERROR(GEOMEAN(F44, G44), MAX(F44, G44))</f>
      </c>
      <c r="F44" s="109" t="str">
        <f>MAX(AW44)</f>
      </c>
      <c r="G44" s="109" t="str">
        <f>MAX(AO44, AU44)</f>
      </c>
      <c r="H44" s="109"/>
      <c r="I44" s="109" t="n">
        <v>13</v>
      </c>
      <c r="J44" s="109" t="n">
        <v>0</v>
      </c>
      <c r="K44" s="109"/>
      <c r="L44" s="109"/>
      <c r="M44" s="109"/>
      <c r="N44" s="109"/>
      <c r="O44" s="109"/>
      <c r="P44" s="109"/>
      <c r="Q44" s="109" t="n">
        <v>0</v>
      </c>
      <c r="R44" s="109" t="n">
        <v>0</v>
      </c>
      <c r="S44" s="109" t="n">
        <v>3.1</v>
      </c>
      <c r="T44" s="109" t="n">
        <v>0</v>
      </c>
      <c r="U44" s="109" t="n">
        <v>4.2</v>
      </c>
      <c r="V44" s="109" t="n">
        <v>0</v>
      </c>
      <c r="W44" s="109" t="n">
        <v>0</v>
      </c>
      <c r="X44" s="109" t="n">
        <v>13.02</v>
      </c>
      <c r="Y44" s="109" t="n">
        <v>0</v>
      </c>
      <c r="Z44" s="109" t="s">
        <v>1846</v>
      </c>
      <c r="AA44" s="109" t="n">
        <v>0</v>
      </c>
      <c r="AB44" s="109" t="n">
        <v>0</v>
      </c>
      <c r="AC44" s="109" t="n">
        <v>0</v>
      </c>
      <c r="AD44" s="109" t="n">
        <v>0</v>
      </c>
      <c r="AE44" s="109" t="n">
        <v>0</v>
      </c>
      <c r="AF44" s="109" t="n">
        <v>0</v>
      </c>
      <c r="AG44" s="109" t="n">
        <v>0</v>
      </c>
      <c r="AH44" s="109" t="n">
        <v>0</v>
      </c>
      <c r="AI44" s="109" t="n">
        <v>0</v>
      </c>
      <c r="AJ44" s="109" t="n">
        <v>2.11565338923829</v>
      </c>
      <c r="AK44" s="109"/>
      <c r="AL44" s="109"/>
      <c r="AM44" s="109"/>
      <c r="AN44" s="109"/>
      <c r="AO44" s="109"/>
      <c r="AP44" s="109"/>
      <c r="AQ44" s="109"/>
      <c r="AR44" s="109"/>
      <c r="AS44" s="109"/>
      <c r="AT44" s="109"/>
      <c r="AU44" s="109"/>
      <c r="AV44" s="109" t="n">
        <v>2.5</v>
      </c>
      <c r="AW44" s="109" t="n">
        <v>1.875</v>
      </c>
      <c r="AX44" s="109"/>
      <c r="AY44" s="109"/>
      <c r="AZ44" s="109"/>
      <c r="BA44" s="109"/>
      <c r="BB44" s="109"/>
      <c r="BC44" s="109"/>
      <c r="BD44" s="109"/>
      <c r="BE44" s="109"/>
      <c r="BF44" s="109"/>
      <c r="BG44" s="109"/>
      <c r="BH44" s="109"/>
    </row>
    <row r="45">
      <c r="A45" s="113" t="n">
        <v>43</v>
      </c>
      <c r="B45" s="113" t="s">
        <v>926</v>
      </c>
      <c r="C45" s="113" t="s">
        <v>927</v>
      </c>
      <c r="D45" s="109"/>
      <c r="E45" s="109" t="str">
        <f>IFERROR(GEOMEAN(F45, G45), MAX(F45, G45))</f>
      </c>
      <c r="F45" s="109" t="str">
        <f>MAX(AW45)</f>
      </c>
      <c r="G45" s="109" t="str">
        <f>MAX(AO45, AU45)</f>
      </c>
      <c r="H45" s="109"/>
      <c r="I45" s="109" t="n">
        <v>4.8</v>
      </c>
      <c r="J45" s="109" t="n">
        <v>0</v>
      </c>
      <c r="K45" s="109"/>
      <c r="L45" s="109"/>
      <c r="M45" s="109"/>
      <c r="N45" s="109"/>
      <c r="O45" s="109"/>
      <c r="P45" s="109"/>
      <c r="Q45" s="109" t="n">
        <v>5.3</v>
      </c>
      <c r="R45" s="109" t="n">
        <v>0</v>
      </c>
      <c r="S45" s="109" t="n">
        <v>1.5</v>
      </c>
      <c r="T45" s="109" t="n">
        <v>0</v>
      </c>
      <c r="U45" s="109" t="n">
        <v>0.9</v>
      </c>
      <c r="V45" s="109" t="n">
        <v>4.77</v>
      </c>
      <c r="W45" s="109" t="n">
        <v>0</v>
      </c>
      <c r="X45" s="109" t="n">
        <v>1.35</v>
      </c>
      <c r="Y45" s="109" t="n">
        <v>0</v>
      </c>
      <c r="Z45" s="109" t="s">
        <v>1846</v>
      </c>
      <c r="AA45" s="109" t="n">
        <v>0</v>
      </c>
      <c r="AB45" s="109" t="n">
        <v>0</v>
      </c>
      <c r="AC45" s="109" t="n">
        <v>0</v>
      </c>
      <c r="AD45" s="109" t="n">
        <v>0</v>
      </c>
      <c r="AE45" s="109" t="n">
        <v>0</v>
      </c>
      <c r="AF45" s="109" t="n">
        <v>0</v>
      </c>
      <c r="AG45" s="109" t="n">
        <v>0</v>
      </c>
      <c r="AH45" s="109" t="n">
        <v>0</v>
      </c>
      <c r="AI45" s="109" t="n">
        <v>0</v>
      </c>
      <c r="AJ45" s="109" t="n">
        <v>0.683088749126485</v>
      </c>
      <c r="AK45" s="109"/>
      <c r="AL45" s="109"/>
      <c r="AM45" s="109"/>
      <c r="AN45" s="109"/>
      <c r="AO45" s="109"/>
      <c r="AP45" s="109"/>
      <c r="AQ45" s="109"/>
      <c r="AR45" s="109"/>
      <c r="AS45" s="109"/>
      <c r="AT45" s="109"/>
      <c r="AU45" s="109"/>
      <c r="AV45" s="109" t="n">
        <v>0.9</v>
      </c>
      <c r="AW45" s="109" t="n">
        <v>0</v>
      </c>
      <c r="AX45" s="109"/>
      <c r="AY45" s="109"/>
      <c r="AZ45" s="109"/>
      <c r="BA45" s="109"/>
      <c r="BB45" s="109"/>
      <c r="BC45" s="109"/>
      <c r="BD45" s="109"/>
      <c r="BE45" s="109"/>
      <c r="BF45" s="109"/>
      <c r="BG45" s="109"/>
      <c r="BH45" s="109"/>
    </row>
    <row r="46">
      <c r="A46" s="113" t="n">
        <v>44</v>
      </c>
      <c r="B46" s="113" t="s">
        <v>931</v>
      </c>
      <c r="C46" s="113" t="s">
        <v>932</v>
      </c>
      <c r="D46" s="109"/>
      <c r="E46" s="109" t="str">
        <f>IFERROR(GEOMEAN(F46, G46), MAX(F46, G46))</f>
      </c>
      <c r="F46" s="109" t="str">
        <f>MAX(AW46)</f>
      </c>
      <c r="G46" s="109" t="str">
        <f>MAX(AO46, AU46)</f>
      </c>
      <c r="H46" s="109"/>
      <c r="I46" s="109" t="n">
        <v>20.7</v>
      </c>
      <c r="J46" s="109" t="n">
        <v>0</v>
      </c>
      <c r="K46" s="109"/>
      <c r="L46" s="109"/>
      <c r="M46" s="109"/>
      <c r="N46" s="109"/>
      <c r="O46" s="109"/>
      <c r="P46" s="109"/>
      <c r="Q46" s="109" t="n">
        <v>6.1</v>
      </c>
      <c r="R46" s="109" t="n">
        <v>0</v>
      </c>
      <c r="S46" s="109" t="n">
        <v>0.5</v>
      </c>
      <c r="T46" s="109" t="n">
        <v>0</v>
      </c>
      <c r="U46" s="109" t="n">
        <v>3.4</v>
      </c>
      <c r="V46" s="109" t="n">
        <v>20.74</v>
      </c>
      <c r="W46" s="109" t="n">
        <v>0</v>
      </c>
      <c r="X46" s="109" t="n">
        <v>1.7</v>
      </c>
      <c r="Y46" s="109" t="n">
        <v>0</v>
      </c>
      <c r="Z46" s="109" t="s">
        <v>1846</v>
      </c>
      <c r="AA46" s="109" t="n">
        <v>0</v>
      </c>
      <c r="AB46" s="109" t="n">
        <v>0</v>
      </c>
      <c r="AC46" s="109" t="n">
        <v>0</v>
      </c>
      <c r="AD46" s="109" t="n">
        <v>0</v>
      </c>
      <c r="AE46" s="109" t="n">
        <v>0</v>
      </c>
      <c r="AF46" s="109" t="n">
        <v>0</v>
      </c>
      <c r="AG46" s="109" t="n">
        <v>0</v>
      </c>
      <c r="AH46" s="109" t="n">
        <v>0</v>
      </c>
      <c r="AI46" s="109" t="n">
        <v>0</v>
      </c>
      <c r="AJ46" s="109" t="n">
        <v>3.46086652690426</v>
      </c>
      <c r="AK46" s="109"/>
      <c r="AL46" s="109"/>
      <c r="AM46" s="109"/>
      <c r="AN46" s="109"/>
      <c r="AO46" s="109"/>
      <c r="AP46" s="109"/>
      <c r="AQ46" s="109"/>
      <c r="AR46" s="109"/>
      <c r="AS46" s="109"/>
      <c r="AT46" s="109"/>
      <c r="AU46" s="109"/>
      <c r="AV46" s="109" t="n">
        <v>1.3</v>
      </c>
      <c r="AW46" s="109" t="n">
        <v>0.375</v>
      </c>
      <c r="AX46" s="109"/>
      <c r="AY46" s="109"/>
      <c r="AZ46" s="109"/>
      <c r="BA46" s="109"/>
      <c r="BB46" s="109"/>
      <c r="BC46" s="109"/>
      <c r="BD46" s="109"/>
      <c r="BE46" s="109"/>
      <c r="BF46" s="109"/>
      <c r="BG46" s="109"/>
      <c r="BH46" s="109"/>
    </row>
    <row r="47">
      <c r="A47" s="113" t="n">
        <v>45</v>
      </c>
      <c r="B47" s="113" t="s">
        <v>937</v>
      </c>
      <c r="C47" s="113" t="s">
        <v>938</v>
      </c>
      <c r="D47" s="109"/>
      <c r="E47" s="109" t="str">
        <f>IFERROR(GEOMEAN(F47, G47), MAX(F47, G47))</f>
      </c>
      <c r="F47" s="109" t="str">
        <f>MAX(AW47)</f>
      </c>
      <c r="G47" s="109" t="str">
        <f>MAX(AO47, AU47)</f>
      </c>
      <c r="H47" s="109"/>
      <c r="I47" s="109" t="n">
        <v>58.2</v>
      </c>
      <c r="J47" s="109" t="n">
        <v>58.2</v>
      </c>
      <c r="K47" s="109"/>
      <c r="L47" s="109"/>
      <c r="M47" s="109"/>
      <c r="N47" s="109"/>
      <c r="O47" s="109"/>
      <c r="P47" s="109"/>
      <c r="Q47" s="109" t="n">
        <v>0.4</v>
      </c>
      <c r="R47" s="109" t="n">
        <v>0</v>
      </c>
      <c r="S47" s="109" t="n">
        <v>9.1</v>
      </c>
      <c r="T47" s="109" t="n">
        <v>5</v>
      </c>
      <c r="U47" s="109" t="n">
        <v>6.4</v>
      </c>
      <c r="V47" s="109" t="n">
        <v>2.56</v>
      </c>
      <c r="W47" s="109" t="n">
        <v>0</v>
      </c>
      <c r="X47" s="109" t="n">
        <v>58.24</v>
      </c>
      <c r="Y47" s="109" t="n">
        <v>32</v>
      </c>
      <c r="Z47" s="109" t="s">
        <v>628</v>
      </c>
      <c r="AA47" s="109" t="n">
        <v>2.56</v>
      </c>
      <c r="AB47" s="109" t="n">
        <v>0</v>
      </c>
      <c r="AC47" s="109" t="n">
        <v>58.24</v>
      </c>
      <c r="AD47" s="109" t="n">
        <v>32</v>
      </c>
      <c r="AE47" s="109" t="n">
        <v>2.56</v>
      </c>
      <c r="AF47" s="109" t="n">
        <v>0</v>
      </c>
      <c r="AG47" s="109" t="n">
        <v>58.24</v>
      </c>
      <c r="AH47" s="109" t="n">
        <v>32</v>
      </c>
      <c r="AI47" s="109" t="n">
        <v>7.76465879527717</v>
      </c>
      <c r="AJ47" s="109" t="n">
        <v>10</v>
      </c>
      <c r="AK47" s="109"/>
      <c r="AL47" s="109"/>
      <c r="AM47" s="109"/>
      <c r="AN47" s="109"/>
      <c r="AO47" s="109"/>
      <c r="AP47" s="109"/>
      <c r="AQ47" s="109"/>
      <c r="AR47" s="109"/>
      <c r="AS47" s="109"/>
      <c r="AT47" s="109"/>
      <c r="AU47" s="109"/>
      <c r="AV47" s="109" t="n">
        <v>3.7</v>
      </c>
      <c r="AW47" s="109" t="n">
        <v>3.375</v>
      </c>
      <c r="AX47" s="109"/>
      <c r="AY47" s="109"/>
      <c r="AZ47" s="109"/>
      <c r="BA47" s="109"/>
      <c r="BB47" s="109"/>
      <c r="BC47" s="109"/>
      <c r="BD47" s="109"/>
      <c r="BE47" s="109"/>
      <c r="BF47" s="109"/>
      <c r="BG47" s="109"/>
      <c r="BH47" s="109"/>
    </row>
    <row r="48">
      <c r="A48" s="113" t="n">
        <v>46</v>
      </c>
      <c r="B48" s="113" t="s">
        <v>941</v>
      </c>
      <c r="C48" s="113" t="s">
        <v>942</v>
      </c>
      <c r="D48" s="109"/>
      <c r="E48" s="109" t="str">
        <f>IFERROR(GEOMEAN(F48, G48), MAX(F48, G48))</f>
      </c>
      <c r="F48" s="109" t="str">
        <f>MAX(AW48)</f>
      </c>
      <c r="G48" s="109" t="str">
        <f>MAX(AO48, AU48)</f>
      </c>
      <c r="H48" s="109"/>
      <c r="I48" s="109" t="n">
        <v>25.8</v>
      </c>
      <c r="J48" s="109" t="n">
        <v>38.8</v>
      </c>
      <c r="K48" s="109" t="s">
        <v>1841</v>
      </c>
      <c r="L48" s="109" t="s">
        <v>1851</v>
      </c>
      <c r="M48" s="109" t="s">
        <v>1852</v>
      </c>
      <c r="N48" s="109" t="n">
        <v>1</v>
      </c>
      <c r="O48" s="109" t="n">
        <v>3</v>
      </c>
      <c r="P48" s="109" t="n">
        <v>4</v>
      </c>
      <c r="Q48" s="109" t="n">
        <v>0.1</v>
      </c>
      <c r="R48" s="109" t="n">
        <v>7.6</v>
      </c>
      <c r="S48" s="109" t="n">
        <v>0</v>
      </c>
      <c r="T48" s="109" t="n">
        <v>0</v>
      </c>
      <c r="U48" s="109" t="n">
        <v>3.4</v>
      </c>
      <c r="V48" s="109" t="n">
        <v>0.34</v>
      </c>
      <c r="W48" s="109" t="n">
        <v>25.84</v>
      </c>
      <c r="X48" s="109" t="n">
        <v>0</v>
      </c>
      <c r="Y48" s="109" t="n">
        <v>0</v>
      </c>
      <c r="Z48" s="109" t="s">
        <v>628</v>
      </c>
      <c r="AA48" s="109" t="n">
        <v>0</v>
      </c>
      <c r="AB48" s="109" t="n">
        <v>25.84</v>
      </c>
      <c r="AC48" s="109" t="n">
        <v>0</v>
      </c>
      <c r="AD48" s="109" t="n">
        <v>0</v>
      </c>
      <c r="AE48" s="109" t="n">
        <v>0</v>
      </c>
      <c r="AF48" s="109" t="n">
        <v>38.76</v>
      </c>
      <c r="AG48" s="109" t="n">
        <v>0</v>
      </c>
      <c r="AH48" s="109" t="n">
        <v>0</v>
      </c>
      <c r="AI48" s="109" t="n">
        <v>5.17643919685144</v>
      </c>
      <c r="AJ48" s="109" t="n">
        <v>4.35185185185185</v>
      </c>
      <c r="AK48" s="109"/>
      <c r="AL48" s="109"/>
      <c r="AM48" s="109"/>
      <c r="AN48" s="109"/>
      <c r="AO48" s="109"/>
      <c r="AP48" s="109"/>
      <c r="AQ48" s="109"/>
      <c r="AR48" s="109"/>
      <c r="AS48" s="109"/>
      <c r="AT48" s="109"/>
      <c r="AU48" s="109"/>
      <c r="AV48" s="109" t="n">
        <v>2.8</v>
      </c>
      <c r="AW48" s="109" t="n">
        <v>2.25</v>
      </c>
      <c r="AX48" s="109"/>
      <c r="AY48" s="109"/>
      <c r="AZ48" s="109"/>
      <c r="BA48" s="109"/>
      <c r="BB48" s="109"/>
      <c r="BC48" s="109"/>
      <c r="BD48" s="109"/>
      <c r="BE48" s="109"/>
      <c r="BF48" s="109"/>
      <c r="BG48" s="109"/>
      <c r="BH48" s="109"/>
    </row>
    <row r="49">
      <c r="A49" s="113" t="n">
        <v>47</v>
      </c>
      <c r="B49" s="113" t="s">
        <v>946</v>
      </c>
      <c r="C49" s="113" t="s">
        <v>947</v>
      </c>
      <c r="D49" s="109"/>
      <c r="E49" s="109" t="str">
        <f>IFERROR(GEOMEAN(F49, G49), MAX(F49, G49))</f>
      </c>
      <c r="F49" s="109" t="str">
        <f>MAX(AW49)</f>
      </c>
      <c r="G49" s="109" t="str">
        <f>MAX(AO49, AU49)</f>
      </c>
      <c r="H49" s="109"/>
      <c r="I49" s="109" t="n">
        <v>4.1</v>
      </c>
      <c r="J49" s="109" t="n">
        <v>0</v>
      </c>
      <c r="K49" s="109"/>
      <c r="L49" s="109"/>
      <c r="M49" s="109"/>
      <c r="N49" s="109"/>
      <c r="O49" s="109"/>
      <c r="P49" s="109"/>
      <c r="Q49" s="109" t="n">
        <v>2.3</v>
      </c>
      <c r="R49" s="109" t="n">
        <v>0</v>
      </c>
      <c r="S49" s="109" t="n">
        <v>2.3</v>
      </c>
      <c r="T49" s="109" t="n">
        <v>0</v>
      </c>
      <c r="U49" s="109" t="n">
        <v>1.8</v>
      </c>
      <c r="V49" s="109" t="n">
        <v>4.14</v>
      </c>
      <c r="W49" s="109" t="n">
        <v>0</v>
      </c>
      <c r="X49" s="109" t="n">
        <v>4.14</v>
      </c>
      <c r="Y49" s="109" t="n">
        <v>0</v>
      </c>
      <c r="Z49" s="109" t="s">
        <v>1846</v>
      </c>
      <c r="AA49" s="109" t="n">
        <v>0</v>
      </c>
      <c r="AB49" s="109" t="n">
        <v>0</v>
      </c>
      <c r="AC49" s="109" t="n">
        <v>0</v>
      </c>
      <c r="AD49" s="109" t="n">
        <v>0</v>
      </c>
      <c r="AE49" s="109" t="n">
        <v>0</v>
      </c>
      <c r="AF49" s="109" t="n">
        <v>0</v>
      </c>
      <c r="AG49" s="109" t="n">
        <v>0</v>
      </c>
      <c r="AH49" s="109" t="n">
        <v>0</v>
      </c>
      <c r="AI49" s="109" t="n">
        <v>0</v>
      </c>
      <c r="AJ49" s="109" t="n">
        <v>0.560796645702306</v>
      </c>
      <c r="AK49" s="109"/>
      <c r="AL49" s="109"/>
      <c r="AM49" s="109"/>
      <c r="AN49" s="109"/>
      <c r="AO49" s="109"/>
      <c r="AP49" s="109"/>
      <c r="AQ49" s="109"/>
      <c r="AR49" s="109"/>
      <c r="AS49" s="109"/>
      <c r="AT49" s="109"/>
      <c r="AU49" s="109"/>
      <c r="AV49" s="109" t="n">
        <v>0.6</v>
      </c>
      <c r="AW49" s="109" t="n">
        <v>0</v>
      </c>
      <c r="AX49" s="109"/>
      <c r="AY49" s="109"/>
      <c r="AZ49" s="109"/>
      <c r="BA49" s="109"/>
      <c r="BB49" s="109"/>
      <c r="BC49" s="109"/>
      <c r="BD49" s="109"/>
      <c r="BE49" s="109"/>
      <c r="BF49" s="109"/>
      <c r="BG49" s="109"/>
      <c r="BH49" s="109"/>
    </row>
    <row r="50">
      <c r="A50" s="113" t="n">
        <v>48</v>
      </c>
      <c r="B50" s="113" t="s">
        <v>952</v>
      </c>
      <c r="C50" s="113" t="s">
        <v>953</v>
      </c>
      <c r="D50" s="109"/>
      <c r="E50" s="109" t="str">
        <f>IFERROR(GEOMEAN(F50, G50), MAX(F50, G50))</f>
      </c>
      <c r="F50" s="109" t="str">
        <f>MAX(AW50)</f>
      </c>
      <c r="G50" s="109" t="str">
        <f>MAX(AO50, AU50)</f>
      </c>
      <c r="H50" s="109"/>
      <c r="I50" s="109" t="n">
        <v>18.2</v>
      </c>
      <c r="J50" s="109" t="n">
        <v>27.3</v>
      </c>
      <c r="K50" s="109" t="s">
        <v>1841</v>
      </c>
      <c r="L50" s="109" t="s">
        <v>1851</v>
      </c>
      <c r="M50" s="109" t="s">
        <v>1852</v>
      </c>
      <c r="N50" s="109" t="n">
        <v>1</v>
      </c>
      <c r="O50" s="109" t="n">
        <v>3</v>
      </c>
      <c r="P50" s="109" t="n">
        <v>4</v>
      </c>
      <c r="Q50" s="109" t="n">
        <v>4.6</v>
      </c>
      <c r="R50" s="109" t="n">
        <v>7.9</v>
      </c>
      <c r="S50" s="109" t="n">
        <v>1</v>
      </c>
      <c r="T50" s="109" t="n">
        <v>0</v>
      </c>
      <c r="U50" s="109" t="n">
        <v>2.3</v>
      </c>
      <c r="V50" s="109" t="n">
        <v>10.58</v>
      </c>
      <c r="W50" s="109" t="n">
        <v>18.17</v>
      </c>
      <c r="X50" s="109" t="n">
        <v>2.3</v>
      </c>
      <c r="Y50" s="109" t="n">
        <v>0</v>
      </c>
      <c r="Z50" s="109" t="s">
        <v>628</v>
      </c>
      <c r="AA50" s="109" t="n">
        <v>10.58</v>
      </c>
      <c r="AB50" s="109" t="n">
        <v>18.17</v>
      </c>
      <c r="AC50" s="109" t="n">
        <v>2.3</v>
      </c>
      <c r="AD50" s="109" t="n">
        <v>0</v>
      </c>
      <c r="AE50" s="109" t="n">
        <v>10.58</v>
      </c>
      <c r="AF50" s="109" t="n">
        <v>27.255</v>
      </c>
      <c r="AG50" s="109" t="n">
        <v>3.45</v>
      </c>
      <c r="AH50" s="109" t="n">
        <v>0</v>
      </c>
      <c r="AI50" s="109" t="n">
        <v>3.64218531118671</v>
      </c>
      <c r="AJ50" s="109" t="n">
        <v>3.02410901467505</v>
      </c>
      <c r="AK50" s="109"/>
      <c r="AL50" s="109"/>
      <c r="AM50" s="109"/>
      <c r="AN50" s="109"/>
      <c r="AO50" s="109"/>
      <c r="AP50" s="109"/>
      <c r="AQ50" s="109"/>
      <c r="AR50" s="109"/>
      <c r="AS50" s="109"/>
      <c r="AT50" s="109"/>
      <c r="AU50" s="109"/>
      <c r="AV50" s="109" t="n">
        <v>4.8</v>
      </c>
      <c r="AW50" s="109" t="n">
        <v>4.75</v>
      </c>
      <c r="AX50" s="109"/>
      <c r="AY50" s="109"/>
      <c r="AZ50" s="109"/>
      <c r="BA50" s="109"/>
      <c r="BB50" s="109"/>
      <c r="BC50" s="109"/>
      <c r="BD50" s="109"/>
      <c r="BE50" s="109"/>
      <c r="BF50" s="109"/>
      <c r="BG50" s="109"/>
      <c r="BH50" s="109"/>
    </row>
    <row r="51">
      <c r="A51" s="113" t="n">
        <v>49</v>
      </c>
      <c r="B51" s="113" t="s">
        <v>957</v>
      </c>
      <c r="C51" s="113" t="s">
        <v>958</v>
      </c>
      <c r="D51" s="109"/>
      <c r="E51" s="109" t="str">
        <f>IFERROR(GEOMEAN(F51, G51), MAX(F51, G51))</f>
      </c>
      <c r="F51" s="109" t="str">
        <f>MAX(AW51)</f>
      </c>
      <c r="G51" s="109" t="str">
        <f>MAX(AO51, AU51)</f>
      </c>
      <c r="H51" s="109"/>
      <c r="I51" s="109" t="n">
        <v>15.6</v>
      </c>
      <c r="J51" s="109" t="n">
        <v>23.4</v>
      </c>
      <c r="K51" s="109" t="s">
        <v>1841</v>
      </c>
      <c r="L51" s="109" t="s">
        <v>1842</v>
      </c>
      <c r="M51" s="109"/>
      <c r="N51" s="109" t="n">
        <v>1</v>
      </c>
      <c r="O51" s="109" t="n">
        <v>2</v>
      </c>
      <c r="P51" s="109"/>
      <c r="Q51" s="109" t="n">
        <v>5.2</v>
      </c>
      <c r="R51" s="109" t="n">
        <v>0</v>
      </c>
      <c r="S51" s="109" t="n">
        <v>4.1</v>
      </c>
      <c r="T51" s="109" t="n">
        <v>4</v>
      </c>
      <c r="U51" s="109" t="n">
        <v>3</v>
      </c>
      <c r="V51" s="109" t="n">
        <v>15.6</v>
      </c>
      <c r="W51" s="109" t="n">
        <v>0</v>
      </c>
      <c r="X51" s="109" t="n">
        <v>12.3</v>
      </c>
      <c r="Y51" s="109" t="n">
        <v>12</v>
      </c>
      <c r="Z51" s="109" t="s">
        <v>628</v>
      </c>
      <c r="AA51" s="109" t="n">
        <v>15.6</v>
      </c>
      <c r="AB51" s="109" t="n">
        <v>0</v>
      </c>
      <c r="AC51" s="109" t="n">
        <v>0</v>
      </c>
      <c r="AD51" s="109" t="n">
        <v>12</v>
      </c>
      <c r="AE51" s="109" t="n">
        <v>23.4</v>
      </c>
      <c r="AF51" s="109" t="n">
        <v>0</v>
      </c>
      <c r="AG51" s="109" t="n">
        <v>0</v>
      </c>
      <c r="AH51" s="109" t="n">
        <v>18</v>
      </c>
      <c r="AI51" s="109" t="n">
        <v>3.12187312387432</v>
      </c>
      <c r="AJ51" s="109" t="n">
        <v>2.56988120195667</v>
      </c>
      <c r="AK51" s="109"/>
      <c r="AL51" s="109"/>
      <c r="AM51" s="109"/>
      <c r="AN51" s="109"/>
      <c r="AO51" s="109"/>
      <c r="AP51" s="109"/>
      <c r="AQ51" s="109"/>
      <c r="AR51" s="109"/>
      <c r="AS51" s="109"/>
      <c r="AT51" s="109"/>
      <c r="AU51" s="109"/>
      <c r="AV51" s="109" t="n">
        <v>4.9</v>
      </c>
      <c r="AW51" s="109" t="n">
        <v>4.875</v>
      </c>
      <c r="AX51" s="109"/>
      <c r="AY51" s="109"/>
      <c r="AZ51" s="109"/>
      <c r="BA51" s="109"/>
      <c r="BB51" s="109"/>
      <c r="BC51" s="109"/>
      <c r="BD51" s="109"/>
      <c r="BE51" s="109"/>
      <c r="BF51" s="109"/>
      <c r="BG51" s="109"/>
      <c r="BH51" s="109"/>
    </row>
    <row r="52">
      <c r="A52" s="113" t="n">
        <v>50</v>
      </c>
      <c r="B52" s="113" t="s">
        <v>963</v>
      </c>
      <c r="C52" s="113" t="s">
        <v>964</v>
      </c>
      <c r="D52" s="109"/>
      <c r="E52" s="109" t="str">
        <f>IFERROR(GEOMEAN(F52, G52), MAX(F52, G52))</f>
      </c>
      <c r="F52" s="109" t="str">
        <f>MAX(AW52)</f>
      </c>
      <c r="G52" s="109" t="str">
        <f>MAX(AO52, AU52)</f>
      </c>
      <c r="H52" s="109"/>
      <c r="I52" s="109" t="n">
        <v>24.8</v>
      </c>
      <c r="J52" s="109" t="n">
        <v>24.8</v>
      </c>
      <c r="K52" s="109"/>
      <c r="L52" s="109"/>
      <c r="M52" s="109"/>
      <c r="N52" s="109"/>
      <c r="O52" s="109"/>
      <c r="P52" s="109"/>
      <c r="Q52" s="109" t="n">
        <v>6.7</v>
      </c>
      <c r="R52" s="109" t="n">
        <v>0</v>
      </c>
      <c r="S52" s="109" t="n">
        <v>2.8</v>
      </c>
      <c r="T52" s="109" t="n">
        <v>0</v>
      </c>
      <c r="U52" s="109" t="n">
        <v>3.7</v>
      </c>
      <c r="V52" s="109" t="n">
        <v>24.79</v>
      </c>
      <c r="W52" s="109" t="n">
        <v>0</v>
      </c>
      <c r="X52" s="109" t="n">
        <v>10.36</v>
      </c>
      <c r="Y52" s="109" t="n">
        <v>0</v>
      </c>
      <c r="Z52" s="109" t="s">
        <v>628</v>
      </c>
      <c r="AA52" s="109" t="n">
        <v>24.79</v>
      </c>
      <c r="AB52" s="109" t="n">
        <v>0</v>
      </c>
      <c r="AC52" s="109" t="n">
        <v>0</v>
      </c>
      <c r="AD52" s="109" t="n">
        <v>0</v>
      </c>
      <c r="AE52" s="109" t="n">
        <v>24.79</v>
      </c>
      <c r="AF52" s="109" t="n">
        <v>0</v>
      </c>
      <c r="AG52" s="109" t="n">
        <v>0</v>
      </c>
      <c r="AH52" s="109" t="n">
        <v>0</v>
      </c>
      <c r="AI52" s="109" t="n">
        <v>3.30865185778134</v>
      </c>
      <c r="AJ52" s="109" t="n">
        <v>4.17714884696017</v>
      </c>
      <c r="AK52" s="109" t="s">
        <v>1874</v>
      </c>
      <c r="AL52" s="109" t="s">
        <v>1848</v>
      </c>
      <c r="AM52" s="109" t="s">
        <v>1849</v>
      </c>
      <c r="AN52" s="109" t="s">
        <v>1875</v>
      </c>
      <c r="AO52" s="109" t="n">
        <v>0</v>
      </c>
      <c r="AP52" s="109" t="s">
        <v>1862</v>
      </c>
      <c r="AQ52" s="109" t="s">
        <v>1863</v>
      </c>
      <c r="AR52" s="109" t="s">
        <v>1860</v>
      </c>
      <c r="AS52" s="109" t="n">
        <v>3.6</v>
      </c>
      <c r="AT52" s="109" t="n">
        <v>3</v>
      </c>
      <c r="AU52" s="109" t="n">
        <v>0</v>
      </c>
      <c r="AV52" s="109" t="n">
        <v>4.6</v>
      </c>
      <c r="AW52" s="109" t="n">
        <v>4.5</v>
      </c>
      <c r="AX52" s="109"/>
      <c r="AY52" s="109"/>
      <c r="AZ52" s="109"/>
      <c r="BA52" s="109"/>
      <c r="BB52" s="109"/>
      <c r="BC52" s="109"/>
      <c r="BD52" s="109"/>
      <c r="BE52" s="109"/>
      <c r="BF52" s="109"/>
      <c r="BG52" s="109"/>
      <c r="BH52" s="109"/>
    </row>
    <row r="53">
      <c r="A53" s="113" t="n">
        <v>51</v>
      </c>
      <c r="B53" s="113" t="s">
        <v>968</v>
      </c>
      <c r="C53" s="113" t="s">
        <v>969</v>
      </c>
      <c r="D53" s="109"/>
      <c r="E53" s="109" t="str">
        <f>IFERROR(GEOMEAN(F53, G53), MAX(F53, G53))</f>
      </c>
      <c r="F53" s="109" t="str">
        <f>MAX(AW53)</f>
      </c>
      <c r="G53" s="109" t="str">
        <f>MAX(AO53, AU53)</f>
      </c>
      <c r="H53" s="109"/>
      <c r="I53" s="109" t="n">
        <v>31.6</v>
      </c>
      <c r="J53" s="109" t="n">
        <v>18.1</v>
      </c>
      <c r="K53" s="109" t="s">
        <v>1841</v>
      </c>
      <c r="L53" s="109" t="s">
        <v>1876</v>
      </c>
      <c r="M53" s="109"/>
      <c r="N53" s="109" t="n">
        <v>1</v>
      </c>
      <c r="O53" s="109" t="n">
        <v>5</v>
      </c>
      <c r="P53" s="109"/>
      <c r="Q53" s="109" t="n">
        <v>8.1</v>
      </c>
      <c r="R53" s="109" t="n">
        <v>0</v>
      </c>
      <c r="S53" s="109" t="n">
        <v>3.1</v>
      </c>
      <c r="T53" s="109" t="n">
        <v>0</v>
      </c>
      <c r="U53" s="109" t="n">
        <v>3.9</v>
      </c>
      <c r="V53" s="109" t="n">
        <v>31.59</v>
      </c>
      <c r="W53" s="109" t="n">
        <v>0</v>
      </c>
      <c r="X53" s="109" t="n">
        <v>12.09</v>
      </c>
      <c r="Y53" s="109" t="n">
        <v>0</v>
      </c>
      <c r="Z53" s="109" t="s">
        <v>1846</v>
      </c>
      <c r="AA53" s="109" t="n">
        <v>0</v>
      </c>
      <c r="AB53" s="109" t="n">
        <v>0</v>
      </c>
      <c r="AC53" s="109" t="n">
        <v>12.09</v>
      </c>
      <c r="AD53" s="109" t="n">
        <v>0</v>
      </c>
      <c r="AE53" s="109" t="n">
        <v>0</v>
      </c>
      <c r="AF53" s="109" t="n">
        <v>0</v>
      </c>
      <c r="AG53" s="109" t="n">
        <v>18.135</v>
      </c>
      <c r="AH53" s="109" t="n">
        <v>0</v>
      </c>
      <c r="AI53" s="109" t="n">
        <v>2.41478220265493</v>
      </c>
      <c r="AJ53" s="109" t="n">
        <v>5.36512928022362</v>
      </c>
      <c r="AK53" s="109"/>
      <c r="AL53" s="109"/>
      <c r="AM53" s="109"/>
      <c r="AN53" s="109"/>
      <c r="AO53" s="109"/>
      <c r="AP53" s="109" t="s">
        <v>1877</v>
      </c>
      <c r="AQ53" s="109" t="s">
        <v>1878</v>
      </c>
      <c r="AR53" s="109" t="s">
        <v>1860</v>
      </c>
      <c r="AS53" s="109" t="n">
        <v>4.2</v>
      </c>
      <c r="AT53" s="109" t="n">
        <v>3</v>
      </c>
      <c r="AU53" s="109" t="n">
        <v>0</v>
      </c>
      <c r="AV53" s="109" t="n">
        <v>7.5</v>
      </c>
      <c r="AW53" s="109" t="n">
        <v>8.125</v>
      </c>
      <c r="AX53" s="109"/>
      <c r="AY53" s="109"/>
      <c r="AZ53" s="109"/>
      <c r="BA53" s="109"/>
      <c r="BB53" s="109"/>
      <c r="BC53" s="109"/>
      <c r="BD53" s="109"/>
      <c r="BE53" s="109"/>
      <c r="BF53" s="109"/>
      <c r="BG53" s="109"/>
      <c r="BH53" s="109"/>
    </row>
    <row r="54">
      <c r="A54" s="113" t="n">
        <v>52</v>
      </c>
      <c r="B54" s="113" t="s">
        <v>974</v>
      </c>
      <c r="C54" s="113" t="s">
        <v>975</v>
      </c>
      <c r="D54" s="109"/>
      <c r="E54" s="109" t="str">
        <f>IFERROR(GEOMEAN(F54, G54), MAX(F54, G54))</f>
      </c>
      <c r="F54" s="109" t="str">
        <f>MAX(AW54)</f>
      </c>
      <c r="G54" s="109" t="str">
        <f>MAX(AO54, AU54)</f>
      </c>
      <c r="H54" s="109"/>
      <c r="I54" s="109" t="n">
        <v>44</v>
      </c>
      <c r="J54" s="109" t="n">
        <v>66</v>
      </c>
      <c r="K54" s="109" t="s">
        <v>1841</v>
      </c>
      <c r="L54" s="109" t="s">
        <v>1851</v>
      </c>
      <c r="M54" s="109"/>
      <c r="N54" s="109" t="n">
        <v>1</v>
      </c>
      <c r="O54" s="109" t="n">
        <v>3</v>
      </c>
      <c r="P54" s="109"/>
      <c r="Q54" s="109" t="n">
        <v>3.1</v>
      </c>
      <c r="R54" s="109" t="n">
        <v>0</v>
      </c>
      <c r="S54" s="109" t="n">
        <v>8.3</v>
      </c>
      <c r="T54" s="109" t="n">
        <v>5</v>
      </c>
      <c r="U54" s="109" t="n">
        <v>5.3</v>
      </c>
      <c r="V54" s="109" t="n">
        <v>16.43</v>
      </c>
      <c r="W54" s="109" t="n">
        <v>0</v>
      </c>
      <c r="X54" s="109" t="n">
        <v>43.99</v>
      </c>
      <c r="Y54" s="109" t="n">
        <v>26.5</v>
      </c>
      <c r="Z54" s="109" t="s">
        <v>628</v>
      </c>
      <c r="AA54" s="109" t="n">
        <v>16.43</v>
      </c>
      <c r="AB54" s="109" t="n">
        <v>0</v>
      </c>
      <c r="AC54" s="109" t="n">
        <v>43.99</v>
      </c>
      <c r="AD54" s="109" t="n">
        <v>26.5</v>
      </c>
      <c r="AE54" s="109" t="n">
        <v>16.43</v>
      </c>
      <c r="AF54" s="109" t="n">
        <v>0</v>
      </c>
      <c r="AG54" s="109" t="n">
        <v>65.985</v>
      </c>
      <c r="AH54" s="109" t="n">
        <v>26.5</v>
      </c>
      <c r="AI54" s="109" t="n">
        <v>8.80528316990194</v>
      </c>
      <c r="AJ54" s="109" t="n">
        <v>7.5314465408805</v>
      </c>
      <c r="AK54" s="109"/>
      <c r="AL54" s="109"/>
      <c r="AM54" s="109"/>
      <c r="AN54" s="109"/>
      <c r="AO54" s="109"/>
      <c r="AP54" s="109" t="s">
        <v>1879</v>
      </c>
      <c r="AQ54" s="109" t="s">
        <v>1880</v>
      </c>
      <c r="AR54" s="109" t="s">
        <v>1845</v>
      </c>
      <c r="AS54" s="109" t="n">
        <v>3.5</v>
      </c>
      <c r="AT54" s="109" t="n">
        <v>3</v>
      </c>
      <c r="AU54" s="109" t="n">
        <v>0</v>
      </c>
      <c r="AV54" s="109" t="n">
        <v>3.4</v>
      </c>
      <c r="AW54" s="109" t="n">
        <v>3</v>
      </c>
      <c r="AX54" s="109"/>
      <c r="AY54" s="109"/>
      <c r="AZ54" s="109"/>
      <c r="BA54" s="109"/>
      <c r="BB54" s="109"/>
      <c r="BC54" s="109"/>
      <c r="BD54" s="109"/>
      <c r="BE54" s="109"/>
      <c r="BF54" s="109"/>
      <c r="BG54" s="109"/>
      <c r="BH54" s="109"/>
    </row>
    <row r="55">
      <c r="A55" s="113" t="n">
        <v>53</v>
      </c>
      <c r="B55" s="113" t="s">
        <v>978</v>
      </c>
      <c r="C55" s="113" t="s">
        <v>979</v>
      </c>
      <c r="D55" s="109"/>
      <c r="E55" s="109" t="str">
        <f>IFERROR(GEOMEAN(F55, G55), MAX(F55, G55))</f>
      </c>
      <c r="F55" s="109" t="str">
        <f>MAX(AW55)</f>
      </c>
      <c r="G55" s="109" t="str">
        <f>MAX(AO55, AU55)</f>
      </c>
      <c r="H55" s="109"/>
      <c r="I55" s="109" t="n">
        <v>11.3</v>
      </c>
      <c r="J55" s="109" t="n">
        <v>0</v>
      </c>
      <c r="K55" s="109"/>
      <c r="L55" s="109"/>
      <c r="M55" s="109"/>
      <c r="N55" s="109"/>
      <c r="O55" s="109"/>
      <c r="P55" s="109"/>
      <c r="Q55" s="109" t="n">
        <v>5.4</v>
      </c>
      <c r="R55" s="109" t="n">
        <v>0</v>
      </c>
      <c r="S55" s="109" t="n">
        <v>4.5</v>
      </c>
      <c r="T55" s="109" t="n">
        <v>0</v>
      </c>
      <c r="U55" s="109" t="n">
        <v>2.1</v>
      </c>
      <c r="V55" s="109" t="n">
        <v>11.34</v>
      </c>
      <c r="W55" s="109" t="n">
        <v>0</v>
      </c>
      <c r="X55" s="109" t="n">
        <v>9.45</v>
      </c>
      <c r="Y55" s="109" t="n">
        <v>0</v>
      </c>
      <c r="Z55" s="109" t="s">
        <v>1846</v>
      </c>
      <c r="AA55" s="109" t="n">
        <v>0</v>
      </c>
      <c r="AB55" s="109" t="n">
        <v>0</v>
      </c>
      <c r="AC55" s="109" t="n">
        <v>0</v>
      </c>
      <c r="AD55" s="109" t="n">
        <v>0</v>
      </c>
      <c r="AE55" s="109" t="n">
        <v>0</v>
      </c>
      <c r="AF55" s="109" t="n">
        <v>0</v>
      </c>
      <c r="AG55" s="109" t="n">
        <v>0</v>
      </c>
      <c r="AH55" s="109" t="n">
        <v>0</v>
      </c>
      <c r="AI55" s="109" t="n">
        <v>0</v>
      </c>
      <c r="AJ55" s="109" t="n">
        <v>1.81865828092243</v>
      </c>
      <c r="AK55" s="109"/>
      <c r="AL55" s="109"/>
      <c r="AM55" s="109"/>
      <c r="AN55" s="109"/>
      <c r="AO55" s="109"/>
      <c r="AP55" s="109"/>
      <c r="AQ55" s="109"/>
      <c r="AR55" s="109"/>
      <c r="AS55" s="109"/>
      <c r="AT55" s="109"/>
      <c r="AU55" s="109"/>
      <c r="AV55" s="109" t="n">
        <v>2.4</v>
      </c>
      <c r="AW55" s="109" t="n">
        <v>1.75</v>
      </c>
      <c r="AX55" s="109"/>
      <c r="AY55" s="109"/>
      <c r="AZ55" s="109"/>
      <c r="BA55" s="109"/>
      <c r="BB55" s="109"/>
      <c r="BC55" s="109"/>
      <c r="BD55" s="109"/>
      <c r="BE55" s="109"/>
      <c r="BF55" s="109"/>
      <c r="BG55" s="109"/>
      <c r="BH55" s="109"/>
    </row>
    <row r="56">
      <c r="A56" s="113" t="n">
        <v>54</v>
      </c>
      <c r="B56" s="113" t="s">
        <v>984</v>
      </c>
      <c r="C56" s="113" t="s">
        <v>985</v>
      </c>
      <c r="D56" s="109"/>
      <c r="E56" s="109" t="str">
        <f>IFERROR(GEOMEAN(F56, G56), MAX(F56, G56))</f>
      </c>
      <c r="F56" s="109" t="str">
        <f>MAX(AW56)</f>
      </c>
      <c r="G56" s="109" t="str">
        <f>MAX(AO56, AU56)</f>
      </c>
      <c r="H56" s="109"/>
      <c r="I56" s="109" t="n">
        <v>3.2</v>
      </c>
      <c r="J56" s="109" t="n">
        <v>0</v>
      </c>
      <c r="K56" s="109"/>
      <c r="L56" s="109"/>
      <c r="M56" s="109"/>
      <c r="N56" s="109"/>
      <c r="O56" s="109"/>
      <c r="P56" s="109"/>
      <c r="Q56" s="109" t="n">
        <v>3.6</v>
      </c>
      <c r="R56" s="109" t="n">
        <v>0</v>
      </c>
      <c r="S56" s="109" t="n">
        <v>0</v>
      </c>
      <c r="T56" s="109" t="n">
        <v>0</v>
      </c>
      <c r="U56" s="109" t="n">
        <v>0.9</v>
      </c>
      <c r="V56" s="109" t="n">
        <v>3.24</v>
      </c>
      <c r="W56" s="109" t="n">
        <v>0</v>
      </c>
      <c r="X56" s="109" t="n">
        <v>0</v>
      </c>
      <c r="Y56" s="109" t="n">
        <v>0</v>
      </c>
      <c r="Z56" s="109" t="s">
        <v>1846</v>
      </c>
      <c r="AA56" s="109" t="n">
        <v>0</v>
      </c>
      <c r="AB56" s="109" t="n">
        <v>0</v>
      </c>
      <c r="AC56" s="109" t="n">
        <v>0</v>
      </c>
      <c r="AD56" s="109" t="n">
        <v>0</v>
      </c>
      <c r="AE56" s="109" t="n">
        <v>0</v>
      </c>
      <c r="AF56" s="109" t="n">
        <v>0</v>
      </c>
      <c r="AG56" s="109" t="n">
        <v>0</v>
      </c>
      <c r="AH56" s="109" t="n">
        <v>0</v>
      </c>
      <c r="AI56" s="109" t="n">
        <v>0</v>
      </c>
      <c r="AJ56" s="109" t="n">
        <v>0.40356394129979</v>
      </c>
      <c r="AK56" s="109"/>
      <c r="AL56" s="109"/>
      <c r="AM56" s="109"/>
      <c r="AN56" s="109"/>
      <c r="AO56" s="109"/>
      <c r="AP56" s="109"/>
      <c r="AQ56" s="109"/>
      <c r="AR56" s="109"/>
      <c r="AS56" s="109"/>
      <c r="AT56" s="109"/>
      <c r="AU56" s="109"/>
      <c r="AV56" s="109" t="n">
        <v>0.5</v>
      </c>
      <c r="AW56" s="109" t="n">
        <v>0</v>
      </c>
      <c r="AX56" s="109"/>
      <c r="AY56" s="109"/>
      <c r="AZ56" s="109"/>
      <c r="BA56" s="109"/>
      <c r="BB56" s="109"/>
      <c r="BC56" s="109"/>
      <c r="BD56" s="109"/>
      <c r="BE56" s="109"/>
      <c r="BF56" s="109"/>
      <c r="BG56" s="109"/>
      <c r="BH56" s="109"/>
    </row>
    <row r="57">
      <c r="A57" s="113" t="n">
        <v>55</v>
      </c>
      <c r="B57" s="113" t="s">
        <v>990</v>
      </c>
      <c r="C57" s="113" t="s">
        <v>991</v>
      </c>
      <c r="D57" s="109"/>
      <c r="E57" s="109" t="str">
        <f>IFERROR(GEOMEAN(F57, G57), MAX(F57, G57))</f>
      </c>
      <c r="F57" s="109" t="str">
        <f>MAX(AW57)</f>
      </c>
      <c r="G57" s="109" t="str">
        <f>MAX(AO57, AU57)</f>
      </c>
      <c r="H57" s="109"/>
      <c r="I57" s="109" t="n">
        <v>66</v>
      </c>
      <c r="J57" s="109" t="n">
        <v>99</v>
      </c>
      <c r="K57" s="109" t="s">
        <v>1841</v>
      </c>
      <c r="L57" s="109" t="s">
        <v>1842</v>
      </c>
      <c r="M57" s="109"/>
      <c r="N57" s="109" t="n">
        <v>1</v>
      </c>
      <c r="O57" s="109" t="n">
        <v>2</v>
      </c>
      <c r="P57" s="109"/>
      <c r="Q57" s="109" t="n">
        <v>5.7</v>
      </c>
      <c r="R57" s="109" t="n">
        <v>0</v>
      </c>
      <c r="S57" s="109" t="n">
        <v>5.7</v>
      </c>
      <c r="T57" s="109" t="n">
        <v>10</v>
      </c>
      <c r="U57" s="109" t="n">
        <v>6.6</v>
      </c>
      <c r="V57" s="109" t="n">
        <v>37.62</v>
      </c>
      <c r="W57" s="109" t="n">
        <v>0</v>
      </c>
      <c r="X57" s="109" t="n">
        <v>37.62</v>
      </c>
      <c r="Y57" s="109" t="n">
        <v>66</v>
      </c>
      <c r="Z57" s="109" t="s">
        <v>628</v>
      </c>
      <c r="AA57" s="109" t="n">
        <v>37.62</v>
      </c>
      <c r="AB57" s="109" t="n">
        <v>0</v>
      </c>
      <c r="AC57" s="109" t="n">
        <v>37.62</v>
      </c>
      <c r="AD57" s="109" t="n">
        <v>66</v>
      </c>
      <c r="AE57" s="109" t="n">
        <v>56.43</v>
      </c>
      <c r="AF57" s="109" t="n">
        <v>0</v>
      </c>
      <c r="AG57" s="109" t="n">
        <v>56.43</v>
      </c>
      <c r="AH57" s="109" t="n">
        <v>99</v>
      </c>
      <c r="AI57" s="109" t="n">
        <v>10</v>
      </c>
      <c r="AJ57" s="109" t="n">
        <v>10</v>
      </c>
      <c r="AK57" s="109"/>
      <c r="AL57" s="109"/>
      <c r="AM57" s="109"/>
      <c r="AN57" s="109"/>
      <c r="AO57" s="109"/>
      <c r="AP57" s="109" t="s">
        <v>1881</v>
      </c>
      <c r="AQ57" s="109" t="s">
        <v>1882</v>
      </c>
      <c r="AR57" s="109" t="s">
        <v>1845</v>
      </c>
      <c r="AS57" s="109" t="n">
        <v>3.9</v>
      </c>
      <c r="AT57" s="109" t="n">
        <v>3</v>
      </c>
      <c r="AU57" s="109" t="n">
        <v>0</v>
      </c>
      <c r="AV57" s="109" t="n">
        <v>5.7</v>
      </c>
      <c r="AW57" s="109" t="n">
        <v>5.875</v>
      </c>
      <c r="AX57" s="109"/>
      <c r="AY57" s="109"/>
      <c r="AZ57" s="109"/>
      <c r="BA57" s="109"/>
      <c r="BB57" s="109"/>
      <c r="BC57" s="109"/>
      <c r="BD57" s="109"/>
      <c r="BE57" s="109"/>
      <c r="BF57" s="109"/>
      <c r="BG57" s="109"/>
      <c r="BH57" s="109"/>
    </row>
    <row r="58">
      <c r="A58" s="113" t="n">
        <v>56</v>
      </c>
      <c r="B58" s="113" t="s">
        <v>996</v>
      </c>
      <c r="C58" s="113" t="s">
        <v>997</v>
      </c>
      <c r="D58" s="109"/>
      <c r="E58" s="109" t="str">
        <f>IFERROR(GEOMEAN(F58, G58), MAX(F58, G58))</f>
      </c>
      <c r="F58" s="109" t="str">
        <f>MAX(AW58)</f>
      </c>
      <c r="G58" s="109" t="str">
        <f>MAX(AO58, AU58)</f>
      </c>
      <c r="H58" s="109"/>
      <c r="I58" s="109" t="n">
        <v>0.2</v>
      </c>
      <c r="J58" s="109" t="n">
        <v>0</v>
      </c>
      <c r="K58" s="109"/>
      <c r="L58" s="109"/>
      <c r="M58" s="109"/>
      <c r="N58" s="109"/>
      <c r="O58" s="109"/>
      <c r="P58" s="109"/>
      <c r="Q58" s="109" t="n">
        <v>0.1</v>
      </c>
      <c r="R58" s="109" t="n">
        <v>0</v>
      </c>
      <c r="S58" s="109" t="n">
        <v>0</v>
      </c>
      <c r="T58" s="109" t="n">
        <v>0</v>
      </c>
      <c r="U58" s="109" t="n">
        <v>1.6</v>
      </c>
      <c r="V58" s="109" t="n">
        <v>0.16</v>
      </c>
      <c r="W58" s="109" t="n">
        <v>0</v>
      </c>
      <c r="X58" s="109" t="n">
        <v>0</v>
      </c>
      <c r="Y58" s="109" t="n">
        <v>0</v>
      </c>
      <c r="Z58" s="109" t="s">
        <v>1846</v>
      </c>
      <c r="AA58" s="109" t="n">
        <v>0</v>
      </c>
      <c r="AB58" s="109" t="n">
        <v>0</v>
      </c>
      <c r="AC58" s="109" t="n">
        <v>0</v>
      </c>
      <c r="AD58" s="109" t="n">
        <v>0</v>
      </c>
      <c r="AE58" s="109" t="n">
        <v>0</v>
      </c>
      <c r="AF58" s="109" t="n">
        <v>0</v>
      </c>
      <c r="AG58" s="109" t="n">
        <v>0</v>
      </c>
      <c r="AH58" s="109" t="n">
        <v>0</v>
      </c>
      <c r="AI58" s="109" t="n">
        <v>0</v>
      </c>
      <c r="AJ58" s="109" t="n">
        <v>0</v>
      </c>
      <c r="AK58" s="109"/>
      <c r="AL58" s="109"/>
      <c r="AM58" s="109"/>
      <c r="AN58" s="109"/>
      <c r="AO58" s="109"/>
      <c r="AP58" s="109"/>
      <c r="AQ58" s="109"/>
      <c r="AR58" s="109"/>
      <c r="AS58" s="109"/>
      <c r="AT58" s="109"/>
      <c r="AU58" s="109"/>
      <c r="AV58" s="109" t="n">
        <v>0.1</v>
      </c>
      <c r="AW58" s="109" t="n">
        <v>0</v>
      </c>
      <c r="AX58" s="109"/>
      <c r="AY58" s="109"/>
      <c r="AZ58" s="109"/>
      <c r="BA58" s="109"/>
      <c r="BB58" s="109"/>
      <c r="BC58" s="109"/>
      <c r="BD58" s="109"/>
      <c r="BE58" s="109"/>
      <c r="BF58" s="109"/>
      <c r="BG58" s="109"/>
      <c r="BH58" s="109"/>
    </row>
    <row r="59">
      <c r="A59" s="113" t="n">
        <v>57</v>
      </c>
      <c r="B59" s="113" t="s">
        <v>1001</v>
      </c>
      <c r="C59" s="113" t="s">
        <v>1002</v>
      </c>
      <c r="D59" s="109"/>
      <c r="E59" s="109" t="str">
        <f>IFERROR(GEOMEAN(F59, G59), MAX(F59, G59))</f>
      </c>
      <c r="F59" s="109" t="str">
        <f>MAX(AW59)</f>
      </c>
      <c r="G59" s="109" t="str">
        <f>MAX(AO59, AU59)</f>
      </c>
      <c r="H59" s="109"/>
      <c r="I59" s="109" t="n">
        <v>10.9</v>
      </c>
      <c r="J59" s="109" t="n">
        <v>10.9</v>
      </c>
      <c r="K59" s="109"/>
      <c r="L59" s="109"/>
      <c r="M59" s="109"/>
      <c r="N59" s="109"/>
      <c r="O59" s="109"/>
      <c r="P59" s="109"/>
      <c r="Q59" s="109" t="n">
        <v>0.1</v>
      </c>
      <c r="R59" s="109" t="n">
        <v>3.1</v>
      </c>
      <c r="S59" s="109" t="n">
        <v>2.5</v>
      </c>
      <c r="T59" s="109" t="n">
        <v>0</v>
      </c>
      <c r="U59" s="109" t="n">
        <v>3.5</v>
      </c>
      <c r="V59" s="109" t="n">
        <v>0.35</v>
      </c>
      <c r="W59" s="109" t="n">
        <v>10.85</v>
      </c>
      <c r="X59" s="109" t="n">
        <v>8.75</v>
      </c>
      <c r="Y59" s="109" t="n">
        <v>0</v>
      </c>
      <c r="Z59" s="109" t="s">
        <v>628</v>
      </c>
      <c r="AA59" s="109" t="n">
        <v>0</v>
      </c>
      <c r="AB59" s="109" t="n">
        <v>10.85</v>
      </c>
      <c r="AC59" s="109" t="n">
        <v>0</v>
      </c>
      <c r="AD59" s="109" t="n">
        <v>0</v>
      </c>
      <c r="AE59" s="109" t="n">
        <v>0</v>
      </c>
      <c r="AF59" s="109" t="n">
        <v>10.85</v>
      </c>
      <c r="AG59" s="109" t="n">
        <v>0</v>
      </c>
      <c r="AH59" s="109" t="n">
        <v>0</v>
      </c>
      <c r="AI59" s="109" t="n">
        <v>1.45420585684744</v>
      </c>
      <c r="AJ59" s="109" t="n">
        <v>1.74877707896576</v>
      </c>
      <c r="AK59" s="109" t="s">
        <v>1874</v>
      </c>
      <c r="AL59" s="109" t="s">
        <v>1848</v>
      </c>
      <c r="AM59" s="109" t="s">
        <v>1849</v>
      </c>
      <c r="AN59" s="109" t="s">
        <v>1867</v>
      </c>
      <c r="AO59" s="109" t="n">
        <v>0</v>
      </c>
      <c r="AP59" s="109"/>
      <c r="AQ59" s="109"/>
      <c r="AR59" s="109"/>
      <c r="AS59" s="109"/>
      <c r="AT59" s="109"/>
      <c r="AU59" s="109"/>
      <c r="AV59" s="109" t="n">
        <v>2.2</v>
      </c>
      <c r="AW59" s="109" t="n">
        <v>1.5</v>
      </c>
      <c r="AX59" s="109"/>
      <c r="AY59" s="109"/>
      <c r="AZ59" s="109"/>
      <c r="BA59" s="109"/>
      <c r="BB59" s="109"/>
      <c r="BC59" s="109"/>
      <c r="BD59" s="109"/>
      <c r="BE59" s="109"/>
      <c r="BF59" s="109"/>
      <c r="BG59" s="109"/>
      <c r="BH59" s="109"/>
    </row>
    <row r="60">
      <c r="A60" s="113" t="n">
        <v>58</v>
      </c>
      <c r="B60" s="113" t="s">
        <v>1006</v>
      </c>
      <c r="C60" s="113" t="s">
        <v>1007</v>
      </c>
      <c r="D60" s="109"/>
      <c r="E60" s="109" t="str">
        <f>IFERROR(GEOMEAN(F60, G60), MAX(F60, G60))</f>
      </c>
      <c r="F60" s="109" t="str">
        <f>MAX(AW60)</f>
      </c>
      <c r="G60" s="109" t="str">
        <f>MAX(AO60, AU60)</f>
      </c>
      <c r="H60" s="109"/>
      <c r="I60" s="109" t="n">
        <v>17.9</v>
      </c>
      <c r="J60" s="109" t="n">
        <v>0</v>
      </c>
      <c r="K60" s="109"/>
      <c r="L60" s="109"/>
      <c r="M60" s="109"/>
      <c r="N60" s="109"/>
      <c r="O60" s="109"/>
      <c r="P60" s="109"/>
      <c r="Q60" s="109" t="n">
        <v>6.4</v>
      </c>
      <c r="R60" s="109" t="n">
        <v>0</v>
      </c>
      <c r="S60" s="109" t="n">
        <v>2.3</v>
      </c>
      <c r="T60" s="109" t="n">
        <v>0</v>
      </c>
      <c r="U60" s="109" t="n">
        <v>2.8</v>
      </c>
      <c r="V60" s="109" t="n">
        <v>17.92</v>
      </c>
      <c r="W60" s="109" t="n">
        <v>0</v>
      </c>
      <c r="X60" s="109" t="n">
        <v>6.44</v>
      </c>
      <c r="Y60" s="109" t="n">
        <v>0</v>
      </c>
      <c r="Z60" s="109" t="s">
        <v>1846</v>
      </c>
      <c r="AA60" s="109" t="n">
        <v>0</v>
      </c>
      <c r="AB60" s="109" t="n">
        <v>0</v>
      </c>
      <c r="AC60" s="109" t="n">
        <v>0</v>
      </c>
      <c r="AD60" s="109" t="n">
        <v>0</v>
      </c>
      <c r="AE60" s="109" t="n">
        <v>0</v>
      </c>
      <c r="AF60" s="109" t="n">
        <v>0</v>
      </c>
      <c r="AG60" s="109" t="n">
        <v>0</v>
      </c>
      <c r="AH60" s="109" t="n">
        <v>0</v>
      </c>
      <c r="AI60" s="109" t="n">
        <v>0</v>
      </c>
      <c r="AJ60" s="109" t="n">
        <v>2.97169811320755</v>
      </c>
      <c r="AK60" s="109"/>
      <c r="AL60" s="109"/>
      <c r="AM60" s="109"/>
      <c r="AN60" s="109"/>
      <c r="AO60" s="109"/>
      <c r="AP60" s="109"/>
      <c r="AQ60" s="109"/>
      <c r="AR60" s="109"/>
      <c r="AS60" s="109"/>
      <c r="AT60" s="109"/>
      <c r="AU60" s="109"/>
      <c r="AV60" s="109" t="n">
        <v>2.1</v>
      </c>
      <c r="AW60" s="109" t="n">
        <v>1.375</v>
      </c>
      <c r="AX60" s="109"/>
      <c r="AY60" s="109"/>
      <c r="AZ60" s="109"/>
      <c r="BA60" s="109"/>
      <c r="BB60" s="109"/>
      <c r="BC60" s="109"/>
      <c r="BD60" s="109"/>
      <c r="BE60" s="109"/>
      <c r="BF60" s="109"/>
      <c r="BG60" s="109"/>
      <c r="BH60" s="109"/>
    </row>
    <row r="61">
      <c r="A61" s="113" t="n">
        <v>59</v>
      </c>
      <c r="B61" s="113" t="s">
        <v>1011</v>
      </c>
      <c r="C61" s="113" t="s">
        <v>1012</v>
      </c>
      <c r="D61" s="109"/>
      <c r="E61" s="109" t="str">
        <f>IFERROR(GEOMEAN(F61, G61), MAX(F61, G61))</f>
      </c>
      <c r="F61" s="109" t="str">
        <f>MAX(AW61)</f>
      </c>
      <c r="G61" s="109" t="str">
        <f>MAX(AO61, AU61)</f>
      </c>
      <c r="H61" s="109"/>
      <c r="I61" s="109" t="n">
        <v>24.8</v>
      </c>
      <c r="J61" s="109" t="n">
        <v>17.5</v>
      </c>
      <c r="K61" s="109"/>
      <c r="L61" s="109"/>
      <c r="M61" s="109"/>
      <c r="N61" s="109"/>
      <c r="O61" s="109"/>
      <c r="P61" s="109"/>
      <c r="Q61" s="109" t="n">
        <v>0.1</v>
      </c>
      <c r="R61" s="109" t="n">
        <v>3.8</v>
      </c>
      <c r="S61" s="109" t="n">
        <v>5.4</v>
      </c>
      <c r="T61" s="109" t="n">
        <v>0</v>
      </c>
      <c r="U61" s="109" t="n">
        <v>4.6</v>
      </c>
      <c r="V61" s="109" t="n">
        <v>0.46</v>
      </c>
      <c r="W61" s="109" t="n">
        <v>17.48</v>
      </c>
      <c r="X61" s="109" t="n">
        <v>24.84</v>
      </c>
      <c r="Y61" s="109" t="n">
        <v>0</v>
      </c>
      <c r="Z61" s="109" t="s">
        <v>628</v>
      </c>
      <c r="AA61" s="109" t="n">
        <v>0</v>
      </c>
      <c r="AB61" s="109" t="n">
        <v>17.48</v>
      </c>
      <c r="AC61" s="109" t="n">
        <v>0</v>
      </c>
      <c r="AD61" s="109" t="n">
        <v>0</v>
      </c>
      <c r="AE61" s="109" t="n">
        <v>0</v>
      </c>
      <c r="AF61" s="109" t="n">
        <v>17.48</v>
      </c>
      <c r="AG61" s="109" t="n">
        <v>0</v>
      </c>
      <c r="AH61" s="109" t="n">
        <v>0</v>
      </c>
      <c r="AI61" s="109" t="n">
        <v>2.33473417383764</v>
      </c>
      <c r="AJ61" s="109" t="n">
        <v>4.17714884696017</v>
      </c>
      <c r="AK61" s="109"/>
      <c r="AL61" s="109"/>
      <c r="AM61" s="109"/>
      <c r="AN61" s="109"/>
      <c r="AO61" s="109"/>
      <c r="AP61" s="109"/>
      <c r="AQ61" s="109"/>
      <c r="AR61" s="109"/>
      <c r="AS61" s="109"/>
      <c r="AT61" s="109"/>
      <c r="AU61" s="109"/>
      <c r="AV61" s="109" t="n">
        <v>2.4</v>
      </c>
      <c r="AW61" s="109" t="n">
        <v>1.75</v>
      </c>
      <c r="AX61" s="109"/>
      <c r="AY61" s="109"/>
      <c r="AZ61" s="109"/>
      <c r="BA61" s="109"/>
      <c r="BB61" s="109"/>
      <c r="BC61" s="109"/>
      <c r="BD61" s="109"/>
      <c r="BE61" s="109"/>
      <c r="BF61" s="109"/>
      <c r="BG61" s="109"/>
      <c r="BH61" s="109"/>
    </row>
    <row r="62">
      <c r="A62" s="113" t="n">
        <v>60</v>
      </c>
      <c r="B62" s="113" t="s">
        <v>1013</v>
      </c>
      <c r="C62" s="113" t="s">
        <v>1014</v>
      </c>
      <c r="D62" s="109"/>
      <c r="E62" s="109" t="str">
        <f>IFERROR(GEOMEAN(F62, G62), MAX(F62, G62))</f>
      </c>
      <c r="F62" s="109" t="str">
        <f>MAX(AW62)</f>
      </c>
      <c r="G62" s="109" t="str">
        <f>MAX(AO62, AU62)</f>
      </c>
      <c r="H62" s="109"/>
      <c r="I62" s="109" t="n">
        <v>16.3</v>
      </c>
      <c r="J62" s="109" t="n">
        <v>16.3</v>
      </c>
      <c r="K62" s="109"/>
      <c r="L62" s="109"/>
      <c r="M62" s="109"/>
      <c r="N62" s="109"/>
      <c r="O62" s="109"/>
      <c r="P62" s="109"/>
      <c r="Q62" s="109" t="n">
        <v>4.8</v>
      </c>
      <c r="R62" s="109" t="n">
        <v>0</v>
      </c>
      <c r="S62" s="109" t="n">
        <v>1.5</v>
      </c>
      <c r="T62" s="109" t="n">
        <v>0</v>
      </c>
      <c r="U62" s="109" t="n">
        <v>3.4</v>
      </c>
      <c r="V62" s="109" t="n">
        <v>16.32</v>
      </c>
      <c r="W62" s="109" t="n">
        <v>0</v>
      </c>
      <c r="X62" s="109" t="n">
        <v>5.1</v>
      </c>
      <c r="Y62" s="109" t="n">
        <v>0</v>
      </c>
      <c r="Z62" s="109" t="s">
        <v>1846</v>
      </c>
      <c r="AA62" s="109" t="n">
        <v>16.32</v>
      </c>
      <c r="AB62" s="109" t="n">
        <v>0</v>
      </c>
      <c r="AC62" s="109" t="n">
        <v>0</v>
      </c>
      <c r="AD62" s="109" t="n">
        <v>0</v>
      </c>
      <c r="AE62" s="109" t="n">
        <v>16.32</v>
      </c>
      <c r="AF62" s="109" t="n">
        <v>0</v>
      </c>
      <c r="AG62" s="109" t="n">
        <v>0</v>
      </c>
      <c r="AH62" s="109" t="n">
        <v>0</v>
      </c>
      <c r="AI62" s="109" t="n">
        <v>2.17463811620306</v>
      </c>
      <c r="AJ62" s="109" t="n">
        <v>2.69217330538085</v>
      </c>
      <c r="AK62" s="109"/>
      <c r="AL62" s="109"/>
      <c r="AM62" s="109"/>
      <c r="AN62" s="109"/>
      <c r="AO62" s="109"/>
      <c r="AP62" s="109"/>
      <c r="AQ62" s="109"/>
      <c r="AR62" s="109"/>
      <c r="AS62" s="109"/>
      <c r="AT62" s="109"/>
      <c r="AU62" s="109"/>
      <c r="AV62" s="109" t="n">
        <v>3.4</v>
      </c>
      <c r="AW62" s="109" t="n">
        <v>3</v>
      </c>
      <c r="AX62" s="109"/>
      <c r="AY62" s="109"/>
      <c r="AZ62" s="109"/>
      <c r="BA62" s="109"/>
      <c r="BB62" s="109"/>
      <c r="BC62" s="109"/>
      <c r="BD62" s="109"/>
      <c r="BE62" s="109"/>
      <c r="BF62" s="109"/>
      <c r="BG62" s="109"/>
      <c r="BH62" s="109"/>
    </row>
    <row r="63">
      <c r="A63" s="113" t="n">
        <v>61</v>
      </c>
      <c r="B63" s="113" t="s">
        <v>1017</v>
      </c>
      <c r="C63" s="113" t="s">
        <v>1018</v>
      </c>
      <c r="D63" s="109"/>
      <c r="E63" s="109" t="str">
        <f>IFERROR(GEOMEAN(F63, G63), MAX(F63, G63))</f>
      </c>
      <c r="F63" s="109" t="str">
        <f>MAX(AW63)</f>
      </c>
      <c r="G63" s="109" t="str">
        <f>MAX(AO63, AU63)</f>
      </c>
      <c r="H63" s="109"/>
      <c r="I63" s="109" t="n">
        <v>10.6</v>
      </c>
      <c r="J63" s="109" t="n">
        <v>0</v>
      </c>
      <c r="K63" s="109"/>
      <c r="L63" s="109"/>
      <c r="M63" s="109"/>
      <c r="N63" s="109"/>
      <c r="O63" s="109"/>
      <c r="P63" s="109"/>
      <c r="Q63" s="109" t="n">
        <v>4.8</v>
      </c>
      <c r="R63" s="109" t="n">
        <v>0</v>
      </c>
      <c r="S63" s="109" t="n">
        <v>0.5</v>
      </c>
      <c r="T63" s="109" t="n">
        <v>0</v>
      </c>
      <c r="U63" s="109" t="n">
        <v>2.2</v>
      </c>
      <c r="V63" s="109" t="n">
        <v>10.56</v>
      </c>
      <c r="W63" s="109" t="n">
        <v>0</v>
      </c>
      <c r="X63" s="109" t="n">
        <v>1.1</v>
      </c>
      <c r="Y63" s="109" t="n">
        <v>0</v>
      </c>
      <c r="Z63" s="109" t="s">
        <v>1846</v>
      </c>
      <c r="AA63" s="109" t="n">
        <v>0</v>
      </c>
      <c r="AB63" s="109" t="n">
        <v>0</v>
      </c>
      <c r="AC63" s="109" t="n">
        <v>0</v>
      </c>
      <c r="AD63" s="109" t="n">
        <v>0</v>
      </c>
      <c r="AE63" s="109" t="n">
        <v>0</v>
      </c>
      <c r="AF63" s="109" t="n">
        <v>0</v>
      </c>
      <c r="AG63" s="109" t="n">
        <v>0</v>
      </c>
      <c r="AH63" s="109" t="n">
        <v>0</v>
      </c>
      <c r="AI63" s="109" t="n">
        <v>0</v>
      </c>
      <c r="AJ63" s="109" t="n">
        <v>1.69636617749825</v>
      </c>
      <c r="AK63" s="109"/>
      <c r="AL63" s="109"/>
      <c r="AM63" s="109"/>
      <c r="AN63" s="109"/>
      <c r="AO63" s="109"/>
      <c r="AP63" s="109"/>
      <c r="AQ63" s="109"/>
      <c r="AR63" s="109"/>
      <c r="AS63" s="109"/>
      <c r="AT63" s="109"/>
      <c r="AU63" s="109"/>
      <c r="AV63" s="109" t="n">
        <v>3.1</v>
      </c>
      <c r="AW63" s="109" t="n">
        <v>2.625</v>
      </c>
      <c r="AX63" s="109"/>
      <c r="AY63" s="109"/>
      <c r="AZ63" s="109"/>
      <c r="BA63" s="109"/>
      <c r="BB63" s="109"/>
      <c r="BC63" s="109"/>
      <c r="BD63" s="109"/>
      <c r="BE63" s="109"/>
      <c r="BF63" s="109"/>
      <c r="BG63" s="109"/>
      <c r="BH63" s="109"/>
    </row>
    <row r="64">
      <c r="A64" s="113" t="n">
        <v>62</v>
      </c>
      <c r="B64" s="113" t="s">
        <v>1020</v>
      </c>
      <c r="C64" s="113" t="s">
        <v>1021</v>
      </c>
      <c r="D64" s="109"/>
      <c r="E64" s="109" t="str">
        <f>IFERROR(GEOMEAN(F64, G64), MAX(F64, G64))</f>
      </c>
      <c r="F64" s="109" t="str">
        <f>MAX(AW64)</f>
      </c>
      <c r="G64" s="109" t="str">
        <f>MAX(AO64, AU64)</f>
      </c>
      <c r="H64" s="109"/>
      <c r="I64" s="109" t="n">
        <v>25.4</v>
      </c>
      <c r="J64" s="109" t="n">
        <v>25.4</v>
      </c>
      <c r="K64" s="109"/>
      <c r="L64" s="109"/>
      <c r="M64" s="109"/>
      <c r="N64" s="109"/>
      <c r="O64" s="109"/>
      <c r="P64" s="109"/>
      <c r="Q64" s="109" t="n">
        <v>5.1</v>
      </c>
      <c r="R64" s="109" t="n">
        <v>0</v>
      </c>
      <c r="S64" s="109" t="n">
        <v>5.3</v>
      </c>
      <c r="T64" s="109" t="n">
        <v>0</v>
      </c>
      <c r="U64" s="109" t="n">
        <v>4.8</v>
      </c>
      <c r="V64" s="109" t="n">
        <v>24.48</v>
      </c>
      <c r="W64" s="109" t="n">
        <v>0</v>
      </c>
      <c r="X64" s="109" t="n">
        <v>25.44</v>
      </c>
      <c r="Y64" s="109" t="n">
        <v>0</v>
      </c>
      <c r="Z64" s="109" t="s">
        <v>628</v>
      </c>
      <c r="AA64" s="109" t="n">
        <v>24.48</v>
      </c>
      <c r="AB64" s="109" t="n">
        <v>0</v>
      </c>
      <c r="AC64" s="109" t="n">
        <v>25.44</v>
      </c>
      <c r="AD64" s="109" t="n">
        <v>0</v>
      </c>
      <c r="AE64" s="109" t="n">
        <v>24.48</v>
      </c>
      <c r="AF64" s="109" t="n">
        <v>0</v>
      </c>
      <c r="AG64" s="109" t="n">
        <v>25.44</v>
      </c>
      <c r="AH64" s="109" t="n">
        <v>0</v>
      </c>
      <c r="AI64" s="109" t="n">
        <v>3.38869988659863</v>
      </c>
      <c r="AJ64" s="109" t="n">
        <v>4.28197064989518</v>
      </c>
      <c r="AK64" s="109" t="s">
        <v>1870</v>
      </c>
      <c r="AL64" s="109" t="s">
        <v>1848</v>
      </c>
      <c r="AM64" s="109" t="s">
        <v>1849</v>
      </c>
      <c r="AN64" s="109" t="s">
        <v>1871</v>
      </c>
      <c r="AO64" s="109" t="n">
        <v>0</v>
      </c>
      <c r="AP64" s="109"/>
      <c r="AQ64" s="109"/>
      <c r="AR64" s="109"/>
      <c r="AS64" s="109"/>
      <c r="AT64" s="109"/>
      <c r="AU64" s="109"/>
      <c r="AV64" s="109" t="n">
        <v>3.8</v>
      </c>
      <c r="AW64" s="109" t="n">
        <v>3.5</v>
      </c>
      <c r="AX64" s="109"/>
      <c r="AY64" s="109"/>
      <c r="AZ64" s="109"/>
      <c r="BA64" s="109"/>
      <c r="BB64" s="109"/>
      <c r="BC64" s="109"/>
      <c r="BD64" s="109"/>
      <c r="BE64" s="109"/>
      <c r="BF64" s="109"/>
      <c r="BG64" s="109"/>
      <c r="BH64" s="109"/>
    </row>
    <row r="65">
      <c r="A65" s="113" t="n">
        <v>63</v>
      </c>
      <c r="B65" s="113" t="s">
        <v>1026</v>
      </c>
      <c r="C65" s="113" t="s">
        <v>1027</v>
      </c>
      <c r="D65" s="109"/>
      <c r="E65" s="109" t="str">
        <f>IFERROR(GEOMEAN(F65, G65), MAX(F65, G65))</f>
      </c>
      <c r="F65" s="109" t="str">
        <f>MAX(AW65)</f>
      </c>
      <c r="G65" s="109" t="str">
        <f>MAX(AO65, AU65)</f>
      </c>
      <c r="H65" s="109"/>
      <c r="I65" s="109" t="n">
        <v>21.1</v>
      </c>
      <c r="J65" s="109" t="n">
        <v>21.1</v>
      </c>
      <c r="K65" s="109" t="s">
        <v>1841</v>
      </c>
      <c r="L65" s="109" t="s">
        <v>1851</v>
      </c>
      <c r="M65" s="109"/>
      <c r="N65" s="109" t="n">
        <v>1</v>
      </c>
      <c r="O65" s="109" t="n">
        <v>3</v>
      </c>
      <c r="P65" s="109"/>
      <c r="Q65" s="109" t="n">
        <v>4.9</v>
      </c>
      <c r="R65" s="109" t="n">
        <v>0</v>
      </c>
      <c r="S65" s="109" t="n">
        <v>1</v>
      </c>
      <c r="T65" s="109" t="n">
        <v>0</v>
      </c>
      <c r="U65" s="109" t="n">
        <v>4.3</v>
      </c>
      <c r="V65" s="109" t="n">
        <v>21.07</v>
      </c>
      <c r="W65" s="109" t="n">
        <v>0</v>
      </c>
      <c r="X65" s="109" t="n">
        <v>4.3</v>
      </c>
      <c r="Y65" s="109" t="n">
        <v>0</v>
      </c>
      <c r="Z65" s="109" t="s">
        <v>628</v>
      </c>
      <c r="AA65" s="109" t="n">
        <v>21.07</v>
      </c>
      <c r="AB65" s="109" t="n">
        <v>0</v>
      </c>
      <c r="AC65" s="109" t="n">
        <v>4.3</v>
      </c>
      <c r="AD65" s="109" t="n">
        <v>0</v>
      </c>
      <c r="AE65" s="109" t="n">
        <v>21.07</v>
      </c>
      <c r="AF65" s="109" t="n">
        <v>0</v>
      </c>
      <c r="AG65" s="109" t="n">
        <v>6.45</v>
      </c>
      <c r="AH65" s="109" t="n">
        <v>0</v>
      </c>
      <c r="AI65" s="109" t="n">
        <v>2.81502234674138</v>
      </c>
      <c r="AJ65" s="109" t="n">
        <v>3.53074772886094</v>
      </c>
      <c r="AK65" s="109" t="s">
        <v>1883</v>
      </c>
      <c r="AL65" s="109" t="s">
        <v>1848</v>
      </c>
      <c r="AM65" s="109" t="s">
        <v>1849</v>
      </c>
      <c r="AN65" s="109" t="s">
        <v>1871</v>
      </c>
      <c r="AO65" s="109" t="n">
        <v>0</v>
      </c>
      <c r="AP65" s="109"/>
      <c r="AQ65" s="109"/>
      <c r="AR65" s="109"/>
      <c r="AS65" s="109"/>
      <c r="AT65" s="109"/>
      <c r="AU65" s="109"/>
      <c r="AV65" s="109" t="n">
        <v>2.9</v>
      </c>
      <c r="AW65" s="109" t="n">
        <v>2.375</v>
      </c>
      <c r="AX65" s="109"/>
      <c r="AY65" s="109"/>
      <c r="AZ65" s="109"/>
      <c r="BA65" s="109"/>
      <c r="BB65" s="109"/>
      <c r="BC65" s="109"/>
      <c r="BD65" s="109"/>
      <c r="BE65" s="109"/>
      <c r="BF65" s="109"/>
      <c r="BG65" s="109"/>
      <c r="BH65" s="109"/>
    </row>
    <row r="66">
      <c r="A66" s="113" t="n">
        <v>64</v>
      </c>
      <c r="B66" s="113" t="s">
        <v>1032</v>
      </c>
      <c r="C66" s="113" t="s">
        <v>1033</v>
      </c>
      <c r="D66" s="109"/>
      <c r="E66" s="109" t="str">
        <f>IFERROR(GEOMEAN(F66, G66), MAX(F66, G66))</f>
      </c>
      <c r="F66" s="109" t="str">
        <f>MAX(AW66)</f>
      </c>
      <c r="G66" s="109" t="str">
        <f>MAX(AO66, AU66)</f>
      </c>
      <c r="H66" s="109"/>
      <c r="I66" s="109" t="n">
        <v>23.5</v>
      </c>
      <c r="J66" s="109" t="n">
        <v>23.5</v>
      </c>
      <c r="K66" s="109"/>
      <c r="L66" s="109"/>
      <c r="M66" s="109"/>
      <c r="N66" s="109"/>
      <c r="O66" s="109"/>
      <c r="P66" s="109"/>
      <c r="Q66" s="109" t="n">
        <v>5.1</v>
      </c>
      <c r="R66" s="109" t="n">
        <v>0</v>
      </c>
      <c r="S66" s="109" t="n">
        <v>0.8</v>
      </c>
      <c r="T66" s="109" t="n">
        <v>0</v>
      </c>
      <c r="U66" s="109" t="n">
        <v>4.6</v>
      </c>
      <c r="V66" s="109" t="n">
        <v>23.46</v>
      </c>
      <c r="W66" s="109" t="n">
        <v>0</v>
      </c>
      <c r="X66" s="109" t="n">
        <v>3.68</v>
      </c>
      <c r="Y66" s="109" t="n">
        <v>0</v>
      </c>
      <c r="Z66" s="109" t="s">
        <v>628</v>
      </c>
      <c r="AA66" s="109" t="n">
        <v>23.46</v>
      </c>
      <c r="AB66" s="109" t="n">
        <v>0</v>
      </c>
      <c r="AC66" s="109" t="n">
        <v>0</v>
      </c>
      <c r="AD66" s="109" t="n">
        <v>0</v>
      </c>
      <c r="AE66" s="109" t="n">
        <v>23.46</v>
      </c>
      <c r="AF66" s="109" t="n">
        <v>0</v>
      </c>
      <c r="AG66" s="109" t="n">
        <v>0</v>
      </c>
      <c r="AH66" s="109" t="n">
        <v>0</v>
      </c>
      <c r="AI66" s="109" t="n">
        <v>3.13521446201054</v>
      </c>
      <c r="AJ66" s="109" t="n">
        <v>3.95003494060098</v>
      </c>
      <c r="AK66" s="109"/>
      <c r="AL66" s="109"/>
      <c r="AM66" s="109"/>
      <c r="AN66" s="109"/>
      <c r="AO66" s="109"/>
      <c r="AP66" s="109"/>
      <c r="AQ66" s="109"/>
      <c r="AR66" s="109"/>
      <c r="AS66" s="109"/>
      <c r="AT66" s="109"/>
      <c r="AU66" s="109"/>
      <c r="AV66" s="109" t="n">
        <v>4.1</v>
      </c>
      <c r="AW66" s="109" t="n">
        <v>3.875</v>
      </c>
      <c r="AX66" s="109"/>
      <c r="AY66" s="109"/>
      <c r="AZ66" s="109"/>
      <c r="BA66" s="109"/>
      <c r="BB66" s="109"/>
      <c r="BC66" s="109"/>
      <c r="BD66" s="109"/>
      <c r="BE66" s="109"/>
      <c r="BF66" s="109"/>
      <c r="BG66" s="109"/>
      <c r="BH66" s="109"/>
    </row>
    <row r="67">
      <c r="A67" s="113" t="n">
        <v>65</v>
      </c>
      <c r="B67" s="113" t="s">
        <v>1037</v>
      </c>
      <c r="C67" s="113" t="s">
        <v>1038</v>
      </c>
      <c r="D67" s="109"/>
      <c r="E67" s="109" t="str">
        <f>IFERROR(GEOMEAN(F67, G67), MAX(F67, G67))</f>
      </c>
      <c r="F67" s="109" t="str">
        <f>MAX(AW67)</f>
      </c>
      <c r="G67" s="109" t="str">
        <f>MAX(AO67, AU67)</f>
      </c>
      <c r="H67" s="109"/>
      <c r="I67" s="109" t="n">
        <v>31.8</v>
      </c>
      <c r="J67" s="109" t="n">
        <v>31.8</v>
      </c>
      <c r="K67" s="109"/>
      <c r="L67" s="109"/>
      <c r="M67" s="109"/>
      <c r="N67" s="109"/>
      <c r="O67" s="109"/>
      <c r="P67" s="109"/>
      <c r="Q67" s="109" t="n">
        <v>3.5</v>
      </c>
      <c r="R67" s="109" t="n">
        <v>0</v>
      </c>
      <c r="S67" s="109" t="n">
        <v>3.2</v>
      </c>
      <c r="T67" s="109" t="n">
        <v>6</v>
      </c>
      <c r="U67" s="109" t="n">
        <v>5.3</v>
      </c>
      <c r="V67" s="109" t="n">
        <v>18.55</v>
      </c>
      <c r="W67" s="109" t="n">
        <v>0</v>
      </c>
      <c r="X67" s="109" t="n">
        <v>16.96</v>
      </c>
      <c r="Y67" s="109" t="n">
        <v>31.8</v>
      </c>
      <c r="Z67" s="109" t="s">
        <v>628</v>
      </c>
      <c r="AA67" s="109" t="n">
        <v>18.55</v>
      </c>
      <c r="AB67" s="109" t="n">
        <v>0</v>
      </c>
      <c r="AC67" s="109" t="n">
        <v>16.96</v>
      </c>
      <c r="AD67" s="109" t="n">
        <v>31.8</v>
      </c>
      <c r="AE67" s="109" t="n">
        <v>18.55</v>
      </c>
      <c r="AF67" s="109" t="n">
        <v>0</v>
      </c>
      <c r="AG67" s="109" t="n">
        <v>16.96</v>
      </c>
      <c r="AH67" s="109" t="n">
        <v>31.8</v>
      </c>
      <c r="AI67" s="109" t="n">
        <v>4.24254552731639</v>
      </c>
      <c r="AJ67" s="109" t="n">
        <v>5.40006988120196</v>
      </c>
      <c r="AK67" s="109"/>
      <c r="AL67" s="109"/>
      <c r="AM67" s="109"/>
      <c r="AN67" s="109"/>
      <c r="AO67" s="109"/>
      <c r="AP67" s="109"/>
      <c r="AQ67" s="109"/>
      <c r="AR67" s="109"/>
      <c r="AS67" s="109"/>
      <c r="AT67" s="109"/>
      <c r="AU67" s="109"/>
      <c r="AV67" s="109" t="n">
        <v>2.1</v>
      </c>
      <c r="AW67" s="109" t="n">
        <v>1.375</v>
      </c>
      <c r="AX67" s="109"/>
      <c r="AY67" s="109"/>
      <c r="AZ67" s="109"/>
      <c r="BA67" s="109"/>
      <c r="BB67" s="109"/>
      <c r="BC67" s="109"/>
      <c r="BD67" s="109"/>
      <c r="BE67" s="109"/>
      <c r="BF67" s="109"/>
      <c r="BG67" s="109"/>
      <c r="BH67" s="109"/>
    </row>
    <row r="68">
      <c r="A68" s="113" t="n">
        <v>66</v>
      </c>
      <c r="B68" s="113" t="s">
        <v>1042</v>
      </c>
      <c r="C68" s="113" t="s">
        <v>1043</v>
      </c>
      <c r="D68" s="109"/>
      <c r="E68" s="109" t="str">
        <f>IFERROR(GEOMEAN(F68, G68), MAX(F68, G68))</f>
      </c>
      <c r="F68" s="109" t="str">
        <f>MAX(AW68)</f>
      </c>
      <c r="G68" s="109" t="str">
        <f>MAX(AO68, AU68)</f>
      </c>
      <c r="H68" s="109"/>
      <c r="I68" s="109" t="n">
        <v>19.1</v>
      </c>
      <c r="J68" s="109" t="n">
        <v>19.1</v>
      </c>
      <c r="K68" s="109"/>
      <c r="L68" s="109"/>
      <c r="M68" s="109"/>
      <c r="N68" s="109"/>
      <c r="O68" s="109"/>
      <c r="P68" s="109"/>
      <c r="Q68" s="109" t="n">
        <v>3.3</v>
      </c>
      <c r="R68" s="109" t="n">
        <v>0</v>
      </c>
      <c r="S68" s="109" t="n">
        <v>2</v>
      </c>
      <c r="T68" s="109" t="n">
        <v>0</v>
      </c>
      <c r="U68" s="109" t="n">
        <v>5.8</v>
      </c>
      <c r="V68" s="109" t="n">
        <v>19.14</v>
      </c>
      <c r="W68" s="109" t="n">
        <v>0</v>
      </c>
      <c r="X68" s="109" t="n">
        <v>11.6</v>
      </c>
      <c r="Y68" s="109" t="n">
        <v>0</v>
      </c>
      <c r="Z68" s="109" t="s">
        <v>628</v>
      </c>
      <c r="AA68" s="109" t="n">
        <v>19.14</v>
      </c>
      <c r="AB68" s="109" t="n">
        <v>0</v>
      </c>
      <c r="AC68" s="109" t="n">
        <v>0</v>
      </c>
      <c r="AD68" s="109" t="n">
        <v>0</v>
      </c>
      <c r="AE68" s="109" t="n">
        <v>19.14</v>
      </c>
      <c r="AF68" s="109" t="n">
        <v>0</v>
      </c>
      <c r="AG68" s="109" t="n">
        <v>0</v>
      </c>
      <c r="AH68" s="109" t="n">
        <v>0</v>
      </c>
      <c r="AI68" s="109" t="n">
        <v>2.54819558401708</v>
      </c>
      <c r="AJ68" s="109" t="n">
        <v>3.18134171907757</v>
      </c>
      <c r="AK68" s="109"/>
      <c r="AL68" s="109"/>
      <c r="AM68" s="109"/>
      <c r="AN68" s="109"/>
      <c r="AO68" s="109"/>
      <c r="AP68" s="109"/>
      <c r="AQ68" s="109"/>
      <c r="AR68" s="109"/>
      <c r="AS68" s="109"/>
      <c r="AT68" s="109"/>
      <c r="AU68" s="109"/>
      <c r="AV68" s="109" t="n">
        <v>2.4</v>
      </c>
      <c r="AW68" s="109" t="n">
        <v>1.75</v>
      </c>
      <c r="AX68" s="109"/>
      <c r="AY68" s="109"/>
      <c r="AZ68" s="109"/>
      <c r="BA68" s="109"/>
      <c r="BB68" s="109"/>
      <c r="BC68" s="109"/>
      <c r="BD68" s="109"/>
      <c r="BE68" s="109"/>
      <c r="BF68" s="109"/>
      <c r="BG68" s="109"/>
      <c r="BH68" s="109"/>
    </row>
    <row r="69">
      <c r="A69" s="113" t="n">
        <v>67</v>
      </c>
      <c r="B69" s="113" t="s">
        <v>1047</v>
      </c>
      <c r="C69" s="113" t="s">
        <v>1048</v>
      </c>
      <c r="D69" s="109"/>
      <c r="E69" s="109" t="str">
        <f>IFERROR(GEOMEAN(F69, G69), MAX(F69, G69))</f>
      </c>
      <c r="F69" s="109" t="str">
        <f>MAX(AW69)</f>
      </c>
      <c r="G69" s="109" t="str">
        <f>MAX(AO69, AU69)</f>
      </c>
      <c r="H69" s="109"/>
      <c r="I69" s="109" t="n">
        <v>14.1</v>
      </c>
      <c r="J69" s="109" t="n">
        <v>14.1</v>
      </c>
      <c r="K69" s="109"/>
      <c r="L69" s="109"/>
      <c r="M69" s="109"/>
      <c r="N69" s="109"/>
      <c r="O69" s="109"/>
      <c r="P69" s="109"/>
      <c r="Q69" s="109" t="n">
        <v>4.4</v>
      </c>
      <c r="R69" s="109" t="n">
        <v>0</v>
      </c>
      <c r="S69" s="109" t="n">
        <v>3.6</v>
      </c>
      <c r="T69" s="109" t="n">
        <v>0</v>
      </c>
      <c r="U69" s="109" t="n">
        <v>3.2</v>
      </c>
      <c r="V69" s="109" t="n">
        <v>14.08</v>
      </c>
      <c r="W69" s="109" t="n">
        <v>0</v>
      </c>
      <c r="X69" s="109" t="n">
        <v>11.52</v>
      </c>
      <c r="Y69" s="109" t="n">
        <v>0</v>
      </c>
      <c r="Z69" s="109" t="s">
        <v>1846</v>
      </c>
      <c r="AA69" s="109" t="n">
        <v>14.08</v>
      </c>
      <c r="AB69" s="109" t="n">
        <v>0</v>
      </c>
      <c r="AC69" s="109" t="n">
        <v>11.52</v>
      </c>
      <c r="AD69" s="109" t="n">
        <v>0</v>
      </c>
      <c r="AE69" s="109" t="n">
        <v>14.08</v>
      </c>
      <c r="AF69" s="109" t="n">
        <v>0</v>
      </c>
      <c r="AG69" s="109" t="n">
        <v>11.52</v>
      </c>
      <c r="AH69" s="109" t="n">
        <v>0</v>
      </c>
      <c r="AI69" s="109" t="n">
        <v>1.88112867720632</v>
      </c>
      <c r="AJ69" s="109" t="n">
        <v>2.30782669461915</v>
      </c>
      <c r="AK69" s="109"/>
      <c r="AL69" s="109"/>
      <c r="AM69" s="109"/>
      <c r="AN69" s="109"/>
      <c r="AO69" s="109"/>
      <c r="AP69" s="109"/>
      <c r="AQ69" s="109"/>
      <c r="AR69" s="109"/>
      <c r="AS69" s="109"/>
      <c r="AT69" s="109"/>
      <c r="AU69" s="109"/>
      <c r="AV69" s="109" t="n">
        <v>2.5</v>
      </c>
      <c r="AW69" s="109" t="n">
        <v>1.875</v>
      </c>
      <c r="AX69" s="109"/>
      <c r="AY69" s="109"/>
      <c r="AZ69" s="109"/>
      <c r="BA69" s="109"/>
      <c r="BB69" s="109"/>
      <c r="BC69" s="109"/>
      <c r="BD69" s="109"/>
      <c r="BE69" s="109"/>
      <c r="BF69" s="109"/>
      <c r="BG69" s="109"/>
      <c r="BH69" s="109"/>
    </row>
    <row r="70">
      <c r="A70" s="113" t="n">
        <v>68</v>
      </c>
      <c r="B70" s="113" t="s">
        <v>1050</v>
      </c>
      <c r="C70" s="113" t="s">
        <v>1051</v>
      </c>
      <c r="D70" s="109"/>
      <c r="E70" s="109" t="str">
        <f>IFERROR(GEOMEAN(F70, G70), MAX(F70, G70))</f>
      </c>
      <c r="F70" s="109" t="str">
        <f>MAX(AW70)</f>
      </c>
      <c r="G70" s="109" t="str">
        <f>MAX(AO70, AU70)</f>
      </c>
      <c r="H70" s="109"/>
      <c r="I70" s="109" t="n">
        <v>9.3</v>
      </c>
      <c r="J70" s="109" t="n">
        <v>0</v>
      </c>
      <c r="K70" s="109"/>
      <c r="L70" s="109"/>
      <c r="M70" s="109"/>
      <c r="N70" s="109"/>
      <c r="O70" s="109"/>
      <c r="P70" s="109"/>
      <c r="Q70" s="109" t="n">
        <v>3.1</v>
      </c>
      <c r="R70" s="109" t="n">
        <v>0</v>
      </c>
      <c r="S70" s="109" t="n">
        <v>2.3</v>
      </c>
      <c r="T70" s="109" t="n">
        <v>0</v>
      </c>
      <c r="U70" s="109" t="n">
        <v>3</v>
      </c>
      <c r="V70" s="109" t="n">
        <v>9.3</v>
      </c>
      <c r="W70" s="109" t="n">
        <v>0</v>
      </c>
      <c r="X70" s="109" t="n">
        <v>6.9</v>
      </c>
      <c r="Y70" s="109" t="n">
        <v>0</v>
      </c>
      <c r="Z70" s="109" t="s">
        <v>1846</v>
      </c>
      <c r="AA70" s="109" t="n">
        <v>0</v>
      </c>
      <c r="AB70" s="109" t="n">
        <v>0</v>
      </c>
      <c r="AC70" s="109" t="n">
        <v>0</v>
      </c>
      <c r="AD70" s="109" t="n">
        <v>0</v>
      </c>
      <c r="AE70" s="109" t="n">
        <v>0</v>
      </c>
      <c r="AF70" s="109" t="n">
        <v>0</v>
      </c>
      <c r="AG70" s="109" t="n">
        <v>0</v>
      </c>
      <c r="AH70" s="109" t="n">
        <v>0</v>
      </c>
      <c r="AI70" s="109" t="n">
        <v>0</v>
      </c>
      <c r="AJ70" s="109" t="n">
        <v>1.46925227113906</v>
      </c>
      <c r="AK70" s="109"/>
      <c r="AL70" s="109"/>
      <c r="AM70" s="109"/>
      <c r="AN70" s="109"/>
      <c r="AO70" s="109"/>
      <c r="AP70" s="109"/>
      <c r="AQ70" s="109"/>
      <c r="AR70" s="109"/>
      <c r="AS70" s="109"/>
      <c r="AT70" s="109"/>
      <c r="AU70" s="109"/>
      <c r="AV70" s="109" t="n">
        <v>3.7</v>
      </c>
      <c r="AW70" s="109" t="n">
        <v>3.375</v>
      </c>
      <c r="AX70" s="109"/>
      <c r="AY70" s="109"/>
      <c r="AZ70" s="109"/>
      <c r="BA70" s="109"/>
      <c r="BB70" s="109"/>
      <c r="BC70" s="109"/>
      <c r="BD70" s="109"/>
      <c r="BE70" s="109"/>
      <c r="BF70" s="109"/>
      <c r="BG70" s="109"/>
      <c r="BH70" s="109"/>
    </row>
    <row r="71">
      <c r="A71" s="113" t="n">
        <v>69</v>
      </c>
      <c r="B71" s="113" t="s">
        <v>1056</v>
      </c>
      <c r="C71" s="113" t="s">
        <v>1057</v>
      </c>
      <c r="D71" s="109"/>
      <c r="E71" s="109" t="str">
        <f>IFERROR(GEOMEAN(F71, G71), MAX(F71, G71))</f>
      </c>
      <c r="F71" s="109" t="str">
        <f>MAX(AW71)</f>
      </c>
      <c r="G71" s="109" t="str">
        <f>MAX(AO71, AU71)</f>
      </c>
      <c r="H71" s="109"/>
      <c r="I71" s="109" t="n">
        <v>2.9</v>
      </c>
      <c r="J71" s="109" t="n">
        <v>4.3</v>
      </c>
      <c r="K71" s="109" t="s">
        <v>1841</v>
      </c>
      <c r="L71" s="109" t="s">
        <v>1851</v>
      </c>
      <c r="M71" s="109" t="s">
        <v>1852</v>
      </c>
      <c r="N71" s="109" t="n">
        <v>1</v>
      </c>
      <c r="O71" s="109" t="n">
        <v>3</v>
      </c>
      <c r="P71" s="109" t="n">
        <v>4</v>
      </c>
      <c r="Q71" s="109" t="n">
        <v>0.1</v>
      </c>
      <c r="R71" s="109" t="n">
        <v>1.7</v>
      </c>
      <c r="S71" s="109" t="n">
        <v>0.5</v>
      </c>
      <c r="T71" s="109" t="n">
        <v>0</v>
      </c>
      <c r="U71" s="109" t="n">
        <v>1.7</v>
      </c>
      <c r="V71" s="109" t="n">
        <v>0.17</v>
      </c>
      <c r="W71" s="109" t="n">
        <v>2.89</v>
      </c>
      <c r="X71" s="109" t="n">
        <v>0.85</v>
      </c>
      <c r="Y71" s="109" t="n">
        <v>0</v>
      </c>
      <c r="Z71" s="109" t="s">
        <v>628</v>
      </c>
      <c r="AA71" s="109" t="n">
        <v>0</v>
      </c>
      <c r="AB71" s="109" t="n">
        <v>2.89</v>
      </c>
      <c r="AC71" s="109" t="n">
        <v>0</v>
      </c>
      <c r="AD71" s="109" t="n">
        <v>0</v>
      </c>
      <c r="AE71" s="109" t="n">
        <v>0</v>
      </c>
      <c r="AF71" s="109" t="n">
        <v>4.335</v>
      </c>
      <c r="AG71" s="109" t="n">
        <v>0</v>
      </c>
      <c r="AH71" s="109" t="n">
        <v>0</v>
      </c>
      <c r="AI71" s="109" t="n">
        <v>0.573677539857247</v>
      </c>
      <c r="AJ71" s="109" t="n">
        <v>0.351153039832285</v>
      </c>
      <c r="AK71" s="109"/>
      <c r="AL71" s="109"/>
      <c r="AM71" s="109"/>
      <c r="AN71" s="109"/>
      <c r="AO71" s="109"/>
      <c r="AP71" s="109"/>
      <c r="AQ71" s="109"/>
      <c r="AR71" s="109"/>
      <c r="AS71" s="109"/>
      <c r="AT71" s="109"/>
      <c r="AU71" s="109"/>
      <c r="AV71" s="109" t="n">
        <v>0.9</v>
      </c>
      <c r="AW71" s="109" t="n">
        <v>0</v>
      </c>
      <c r="AX71" s="109"/>
      <c r="AY71" s="109"/>
      <c r="AZ71" s="109"/>
      <c r="BA71" s="109"/>
      <c r="BB71" s="109"/>
      <c r="BC71" s="109"/>
      <c r="BD71" s="109"/>
      <c r="BE71" s="109"/>
      <c r="BF71" s="109"/>
      <c r="BG71" s="109"/>
      <c r="BH71" s="109"/>
    </row>
    <row r="72">
      <c r="A72" s="113" t="n">
        <v>70</v>
      </c>
      <c r="B72" s="113" t="s">
        <v>1059</v>
      </c>
      <c r="C72" s="113" t="s">
        <v>1060</v>
      </c>
      <c r="D72" s="109"/>
      <c r="E72" s="109" t="str">
        <f>IFERROR(GEOMEAN(F72, G72), MAX(F72, G72))</f>
      </c>
      <c r="F72" s="109" t="str">
        <f>MAX(AW72)</f>
      </c>
      <c r="G72" s="109" t="str">
        <f>MAX(AO72, AU72)</f>
      </c>
      <c r="H72" s="109"/>
      <c r="I72" s="109" t="n">
        <v>30.1</v>
      </c>
      <c r="J72" s="109" t="n">
        <v>39.8</v>
      </c>
      <c r="K72" s="109"/>
      <c r="L72" s="109"/>
      <c r="M72" s="109" t="s">
        <v>1852</v>
      </c>
      <c r="N72" s="109"/>
      <c r="O72" s="109"/>
      <c r="P72" s="109" t="n">
        <v>4</v>
      </c>
      <c r="Q72" s="109" t="n">
        <v>5.1</v>
      </c>
      <c r="R72" s="109" t="n">
        <v>4.5</v>
      </c>
      <c r="S72" s="109" t="n">
        <v>3.8</v>
      </c>
      <c r="T72" s="109" t="n">
        <v>0</v>
      </c>
      <c r="U72" s="109" t="n">
        <v>5.9</v>
      </c>
      <c r="V72" s="109" t="n">
        <v>30.09</v>
      </c>
      <c r="W72" s="109" t="n">
        <v>26.55</v>
      </c>
      <c r="X72" s="109" t="n">
        <v>22.42</v>
      </c>
      <c r="Y72" s="109" t="n">
        <v>0</v>
      </c>
      <c r="Z72" s="109" t="s">
        <v>628</v>
      </c>
      <c r="AA72" s="109" t="n">
        <v>30.09</v>
      </c>
      <c r="AB72" s="109" t="n">
        <v>26.55</v>
      </c>
      <c r="AC72" s="109" t="n">
        <v>22.42</v>
      </c>
      <c r="AD72" s="109" t="n">
        <v>0</v>
      </c>
      <c r="AE72" s="109" t="n">
        <v>30.09</v>
      </c>
      <c r="AF72" s="109" t="n">
        <v>39.825</v>
      </c>
      <c r="AG72" s="109" t="n">
        <v>22.42</v>
      </c>
      <c r="AH72" s="109" t="n">
        <v>0</v>
      </c>
      <c r="AI72" s="109" t="n">
        <v>5.3098525782136</v>
      </c>
      <c r="AJ72" s="109" t="n">
        <v>5.10307477288609</v>
      </c>
      <c r="AK72" s="109" t="s">
        <v>1884</v>
      </c>
      <c r="AL72" s="109" t="s">
        <v>1848</v>
      </c>
      <c r="AM72" s="109" t="s">
        <v>1849</v>
      </c>
      <c r="AN72" s="109" t="s">
        <v>1875</v>
      </c>
      <c r="AO72" s="109" t="n">
        <v>0</v>
      </c>
      <c r="AP72" s="109" t="s">
        <v>1885</v>
      </c>
      <c r="AQ72" s="109" t="s">
        <v>1886</v>
      </c>
      <c r="AR72" s="109" t="s">
        <v>1845</v>
      </c>
      <c r="AS72" s="109" t="n">
        <v>3.1</v>
      </c>
      <c r="AT72" s="109" t="n">
        <v>3</v>
      </c>
      <c r="AU72" s="109" t="n">
        <v>0</v>
      </c>
      <c r="AV72" s="109" t="n">
        <v>5.6</v>
      </c>
      <c r="AW72" s="109" t="n">
        <v>5.75</v>
      </c>
      <c r="AX72" s="109"/>
      <c r="AY72" s="109"/>
      <c r="AZ72" s="109"/>
      <c r="BA72" s="109"/>
      <c r="BB72" s="109"/>
      <c r="BC72" s="109"/>
      <c r="BD72" s="109"/>
      <c r="BE72" s="109"/>
      <c r="BF72" s="109"/>
      <c r="BG72" s="109"/>
      <c r="BH72" s="109"/>
    </row>
    <row r="73">
      <c r="A73" s="113" t="n">
        <v>71</v>
      </c>
      <c r="B73" s="113" t="s">
        <v>1064</v>
      </c>
      <c r="C73" s="113" t="s">
        <v>1065</v>
      </c>
      <c r="D73" s="109"/>
      <c r="E73" s="109" t="str">
        <f>IFERROR(GEOMEAN(F73, G73), MAX(F73, G73))</f>
      </c>
      <c r="F73" s="109" t="str">
        <f>MAX(AW73)</f>
      </c>
      <c r="G73" s="109" t="str">
        <f>MAX(AO73, AU73)</f>
      </c>
      <c r="H73" s="109"/>
      <c r="I73" s="109" t="n">
        <v>14.9</v>
      </c>
      <c r="J73" s="109" t="n">
        <v>0</v>
      </c>
      <c r="K73" s="109" t="s">
        <v>1841</v>
      </c>
      <c r="L73" s="109" t="s">
        <v>1842</v>
      </c>
      <c r="M73" s="109"/>
      <c r="N73" s="109" t="n">
        <v>1</v>
      </c>
      <c r="O73" s="109" t="n">
        <v>2</v>
      </c>
      <c r="P73" s="109"/>
      <c r="Q73" s="109" t="n">
        <v>4.8</v>
      </c>
      <c r="R73" s="109" t="n">
        <v>0</v>
      </c>
      <c r="S73" s="109" t="n">
        <v>4.2</v>
      </c>
      <c r="T73" s="109" t="n">
        <v>0</v>
      </c>
      <c r="U73" s="109" t="n">
        <v>3.1</v>
      </c>
      <c r="V73" s="109" t="n">
        <v>14.88</v>
      </c>
      <c r="W73" s="109" t="n">
        <v>0</v>
      </c>
      <c r="X73" s="109" t="n">
        <v>13.02</v>
      </c>
      <c r="Y73" s="109" t="n">
        <v>0</v>
      </c>
      <c r="Z73" s="109" t="s">
        <v>628</v>
      </c>
      <c r="AA73" s="109" t="n">
        <v>0</v>
      </c>
      <c r="AB73" s="109" t="n">
        <v>0</v>
      </c>
      <c r="AC73" s="109" t="n">
        <v>0</v>
      </c>
      <c r="AD73" s="109" t="n">
        <v>0</v>
      </c>
      <c r="AE73" s="109" t="n">
        <v>0</v>
      </c>
      <c r="AF73" s="109" t="n">
        <v>0</v>
      </c>
      <c r="AG73" s="109" t="n">
        <v>0</v>
      </c>
      <c r="AH73" s="109" t="n">
        <v>0</v>
      </c>
      <c r="AI73" s="109" t="n">
        <v>0</v>
      </c>
      <c r="AJ73" s="109" t="n">
        <v>2.44758909853249</v>
      </c>
      <c r="AK73" s="109"/>
      <c r="AL73" s="109"/>
      <c r="AM73" s="109"/>
      <c r="AN73" s="109"/>
      <c r="AO73" s="109"/>
      <c r="AP73" s="109"/>
      <c r="AQ73" s="109"/>
      <c r="AR73" s="109"/>
      <c r="AS73" s="109"/>
      <c r="AT73" s="109"/>
      <c r="AU73" s="109"/>
      <c r="AV73" s="109" t="n">
        <v>2.3</v>
      </c>
      <c r="AW73" s="109" t="n">
        <v>1.625</v>
      </c>
      <c r="AX73" s="109"/>
      <c r="AY73" s="109"/>
      <c r="AZ73" s="109"/>
      <c r="BA73" s="109"/>
      <c r="BB73" s="109"/>
      <c r="BC73" s="109"/>
      <c r="BD73" s="109"/>
      <c r="BE73" s="109"/>
      <c r="BF73" s="109"/>
      <c r="BG73" s="109"/>
      <c r="BH73" s="109"/>
    </row>
    <row r="74">
      <c r="A74" s="113" t="n">
        <v>72</v>
      </c>
      <c r="B74" s="113" t="s">
        <v>1068</v>
      </c>
      <c r="C74" s="113" t="s">
        <v>1069</v>
      </c>
      <c r="D74" s="109"/>
      <c r="E74" s="109" t="str">
        <f>IFERROR(GEOMEAN(F74, G74), MAX(F74, G74))</f>
      </c>
      <c r="F74" s="109" t="str">
        <f>MAX(AW74)</f>
      </c>
      <c r="G74" s="109" t="str">
        <f>MAX(AO74, AU74)</f>
      </c>
      <c r="H74" s="109"/>
      <c r="I74" s="109" t="n">
        <v>27.5</v>
      </c>
      <c r="J74" s="109" t="n">
        <v>34.8</v>
      </c>
      <c r="K74" s="109"/>
      <c r="L74" s="109"/>
      <c r="M74" s="109" t="s">
        <v>1852</v>
      </c>
      <c r="N74" s="109"/>
      <c r="O74" s="109"/>
      <c r="P74" s="109" t="n">
        <v>4</v>
      </c>
      <c r="Q74" s="109" t="n">
        <v>5.1</v>
      </c>
      <c r="R74" s="109" t="n">
        <v>4.3</v>
      </c>
      <c r="S74" s="109" t="n">
        <v>4.6</v>
      </c>
      <c r="T74" s="109" t="n">
        <v>0</v>
      </c>
      <c r="U74" s="109" t="n">
        <v>5.4</v>
      </c>
      <c r="V74" s="109" t="n">
        <v>27.54</v>
      </c>
      <c r="W74" s="109" t="n">
        <v>23.22</v>
      </c>
      <c r="X74" s="109" t="n">
        <v>24.84</v>
      </c>
      <c r="Y74" s="109" t="n">
        <v>0</v>
      </c>
      <c r="Z74" s="109" t="s">
        <v>628</v>
      </c>
      <c r="AA74" s="109" t="n">
        <v>27.54</v>
      </c>
      <c r="AB74" s="109" t="n">
        <v>23.22</v>
      </c>
      <c r="AC74" s="109" t="n">
        <v>24.84</v>
      </c>
      <c r="AD74" s="109" t="n">
        <v>0</v>
      </c>
      <c r="AE74" s="109" t="n">
        <v>27.54</v>
      </c>
      <c r="AF74" s="109" t="n">
        <v>34.83</v>
      </c>
      <c r="AG74" s="109" t="n">
        <v>24.84</v>
      </c>
      <c r="AH74" s="109" t="n">
        <v>0</v>
      </c>
      <c r="AI74" s="109" t="n">
        <v>4.64278567140284</v>
      </c>
      <c r="AJ74" s="109" t="n">
        <v>4.64884696016771</v>
      </c>
      <c r="AK74" s="109"/>
      <c r="AL74" s="109"/>
      <c r="AM74" s="109"/>
      <c r="AN74" s="109"/>
      <c r="AO74" s="109"/>
      <c r="AP74" s="109" t="s">
        <v>1887</v>
      </c>
      <c r="AQ74" s="109" t="s">
        <v>1888</v>
      </c>
      <c r="AR74" s="109" t="s">
        <v>1845</v>
      </c>
      <c r="AS74" s="109" t="n">
        <v>3.1</v>
      </c>
      <c r="AT74" s="109" t="n">
        <v>3</v>
      </c>
      <c r="AU74" s="109" t="n">
        <v>0</v>
      </c>
      <c r="AV74" s="109" t="n">
        <v>4.9</v>
      </c>
      <c r="AW74" s="109" t="n">
        <v>4.875</v>
      </c>
      <c r="AX74" s="109"/>
      <c r="AY74" s="109"/>
      <c r="AZ74" s="109"/>
      <c r="BA74" s="109"/>
      <c r="BB74" s="109"/>
      <c r="BC74" s="109"/>
      <c r="BD74" s="109"/>
      <c r="BE74" s="109"/>
      <c r="BF74" s="109"/>
      <c r="BG74" s="109"/>
      <c r="BH74" s="109"/>
    </row>
    <row r="75">
      <c r="A75" s="113" t="n">
        <v>73</v>
      </c>
      <c r="B75" s="113" t="s">
        <v>1074</v>
      </c>
      <c r="C75" s="113" t="s">
        <v>1075</v>
      </c>
      <c r="D75" s="109"/>
      <c r="E75" s="109" t="str">
        <f>IFERROR(GEOMEAN(F75, G75), MAX(F75, G75))</f>
      </c>
      <c r="F75" s="109" t="str">
        <f>MAX(AW75)</f>
      </c>
      <c r="G75" s="109" t="str">
        <f>MAX(AO75, AU75)</f>
      </c>
      <c r="H75" s="109"/>
      <c r="I75" s="109" t="n">
        <v>7.2</v>
      </c>
      <c r="J75" s="109" t="n">
        <v>0</v>
      </c>
      <c r="K75" s="109"/>
      <c r="L75" s="109"/>
      <c r="M75" s="109"/>
      <c r="N75" s="109"/>
      <c r="O75" s="109"/>
      <c r="P75" s="109"/>
      <c r="Q75" s="109" t="n">
        <v>6.5</v>
      </c>
      <c r="R75" s="109" t="n">
        <v>0</v>
      </c>
      <c r="S75" s="109" t="n">
        <v>3.3</v>
      </c>
      <c r="T75" s="109" t="n">
        <v>0</v>
      </c>
      <c r="U75" s="109" t="n">
        <v>1.1</v>
      </c>
      <c r="V75" s="109" t="n">
        <v>7.15</v>
      </c>
      <c r="W75" s="109" t="n">
        <v>0</v>
      </c>
      <c r="X75" s="109" t="n">
        <v>3.63</v>
      </c>
      <c r="Y75" s="109" t="n">
        <v>0</v>
      </c>
      <c r="Z75" s="109" t="s">
        <v>1846</v>
      </c>
      <c r="AA75" s="109" t="n">
        <v>0</v>
      </c>
      <c r="AB75" s="109" t="n">
        <v>0</v>
      </c>
      <c r="AC75" s="109" t="n">
        <v>0</v>
      </c>
      <c r="AD75" s="109" t="n">
        <v>0</v>
      </c>
      <c r="AE75" s="109" t="n">
        <v>0</v>
      </c>
      <c r="AF75" s="109" t="n">
        <v>0</v>
      </c>
      <c r="AG75" s="109" t="n">
        <v>0</v>
      </c>
      <c r="AH75" s="109" t="n">
        <v>0</v>
      </c>
      <c r="AI75" s="109" t="n">
        <v>0</v>
      </c>
      <c r="AJ75" s="109" t="n">
        <v>1.10237596086653</v>
      </c>
      <c r="AK75" s="109"/>
      <c r="AL75" s="109"/>
      <c r="AM75" s="109"/>
      <c r="AN75" s="109"/>
      <c r="AO75" s="109"/>
      <c r="AP75" s="109"/>
      <c r="AQ75" s="109"/>
      <c r="AR75" s="109"/>
      <c r="AS75" s="109"/>
      <c r="AT75" s="109"/>
      <c r="AU75" s="109"/>
      <c r="AV75" s="109" t="n">
        <v>2.9</v>
      </c>
      <c r="AW75" s="109" t="n">
        <v>2.375</v>
      </c>
      <c r="AX75" s="109"/>
      <c r="AY75" s="109"/>
      <c r="AZ75" s="109"/>
      <c r="BA75" s="109"/>
      <c r="BB75" s="109"/>
      <c r="BC75" s="109"/>
      <c r="BD75" s="109"/>
      <c r="BE75" s="109"/>
      <c r="BF75" s="109"/>
      <c r="BG75" s="109"/>
      <c r="BH75" s="109"/>
    </row>
    <row r="76">
      <c r="A76" s="113" t="n">
        <v>74</v>
      </c>
      <c r="B76" s="113" t="s">
        <v>1080</v>
      </c>
      <c r="C76" s="113" t="s">
        <v>1081</v>
      </c>
      <c r="D76" s="109"/>
      <c r="E76" s="109" t="str">
        <f>IFERROR(GEOMEAN(F76, G76), MAX(F76, G76))</f>
      </c>
      <c r="F76" s="109" t="str">
        <f>MAX(AW76)</f>
      </c>
      <c r="G76" s="109" t="str">
        <f>MAX(AO76, AU76)</f>
      </c>
      <c r="H76" s="109"/>
      <c r="I76" s="109" t="n">
        <v>46.1</v>
      </c>
      <c r="J76" s="109" t="n">
        <v>69.1</v>
      </c>
      <c r="K76" s="109" t="s">
        <v>1841</v>
      </c>
      <c r="L76" s="109" t="s">
        <v>1851</v>
      </c>
      <c r="M76" s="109" t="s">
        <v>1852</v>
      </c>
      <c r="N76" s="109" t="n">
        <v>1</v>
      </c>
      <c r="O76" s="109" t="n">
        <v>3</v>
      </c>
      <c r="P76" s="109" t="n">
        <v>4</v>
      </c>
      <c r="Q76" s="109" t="n">
        <v>4.3</v>
      </c>
      <c r="R76" s="109" t="n">
        <v>7.2</v>
      </c>
      <c r="S76" s="109" t="n">
        <v>3.9</v>
      </c>
      <c r="T76" s="109" t="n">
        <v>0</v>
      </c>
      <c r="U76" s="109" t="n">
        <v>6.4</v>
      </c>
      <c r="V76" s="109" t="n">
        <v>27.52</v>
      </c>
      <c r="W76" s="109" t="n">
        <v>46.08</v>
      </c>
      <c r="X76" s="109" t="n">
        <v>24.96</v>
      </c>
      <c r="Y76" s="109" t="n">
        <v>0</v>
      </c>
      <c r="Z76" s="109" t="s">
        <v>628</v>
      </c>
      <c r="AA76" s="109" t="n">
        <v>27.52</v>
      </c>
      <c r="AB76" s="109" t="n">
        <v>46.08</v>
      </c>
      <c r="AC76" s="109" t="n">
        <v>24.96</v>
      </c>
      <c r="AD76" s="109" t="n">
        <v>0</v>
      </c>
      <c r="AE76" s="109" t="n">
        <v>27.52</v>
      </c>
      <c r="AF76" s="109" t="n">
        <v>69.12</v>
      </c>
      <c r="AG76" s="109" t="n">
        <v>37.44</v>
      </c>
      <c r="AH76" s="109" t="n">
        <v>0</v>
      </c>
      <c r="AI76" s="109" t="n">
        <v>9.21886465212461</v>
      </c>
      <c r="AJ76" s="109" t="n">
        <v>7.89832285115304</v>
      </c>
      <c r="AK76" s="109"/>
      <c r="AL76" s="109"/>
      <c r="AM76" s="109"/>
      <c r="AN76" s="109"/>
      <c r="AO76" s="109"/>
      <c r="AP76" s="109" t="s">
        <v>1889</v>
      </c>
      <c r="AQ76" s="109" t="s">
        <v>1890</v>
      </c>
      <c r="AR76" s="109" t="s">
        <v>1845</v>
      </c>
      <c r="AS76" s="109" t="n">
        <v>3.3</v>
      </c>
      <c r="AT76" s="109" t="n">
        <v>3</v>
      </c>
      <c r="AU76" s="109" t="n">
        <v>0</v>
      </c>
      <c r="AV76" s="109" t="n">
        <v>5.7</v>
      </c>
      <c r="AW76" s="109" t="n">
        <v>5.875</v>
      </c>
      <c r="AX76" s="109"/>
      <c r="AY76" s="109"/>
      <c r="AZ76" s="109"/>
      <c r="BA76" s="109"/>
      <c r="BB76" s="109"/>
      <c r="BC76" s="109"/>
      <c r="BD76" s="109"/>
      <c r="BE76" s="109"/>
      <c r="BF76" s="109"/>
      <c r="BG76" s="109"/>
      <c r="BH76" s="109"/>
    </row>
    <row r="77">
      <c r="A77" s="113" t="n">
        <v>75</v>
      </c>
      <c r="B77" s="113" t="s">
        <v>1087</v>
      </c>
      <c r="C77" s="113" t="s">
        <v>1088</v>
      </c>
      <c r="D77" s="109"/>
      <c r="E77" s="109" t="str">
        <f>IFERROR(GEOMEAN(F77, G77), MAX(F77, G77))</f>
      </c>
      <c r="F77" s="109" t="str">
        <f>MAX(AW77)</f>
      </c>
      <c r="G77" s="109" t="str">
        <f>MAX(AO77, AU77)</f>
      </c>
      <c r="H77" s="109"/>
      <c r="I77" s="109" t="n">
        <v>11.3</v>
      </c>
      <c r="J77" s="109" t="n">
        <v>0</v>
      </c>
      <c r="K77" s="109"/>
      <c r="L77" s="109"/>
      <c r="M77" s="109"/>
      <c r="N77" s="109"/>
      <c r="O77" s="109"/>
      <c r="P77" s="109"/>
      <c r="Q77" s="109" t="n">
        <v>7.5</v>
      </c>
      <c r="R77" s="109" t="n">
        <v>0</v>
      </c>
      <c r="S77" s="109" t="n">
        <v>3.8</v>
      </c>
      <c r="T77" s="109" t="n">
        <v>0</v>
      </c>
      <c r="U77" s="109" t="n">
        <v>1.5</v>
      </c>
      <c r="V77" s="109" t="n">
        <v>11.25</v>
      </c>
      <c r="W77" s="109" t="n">
        <v>0</v>
      </c>
      <c r="X77" s="109" t="n">
        <v>5.7</v>
      </c>
      <c r="Y77" s="109" t="n">
        <v>0</v>
      </c>
      <c r="Z77" s="109" t="s">
        <v>1846</v>
      </c>
      <c r="AA77" s="109" t="n">
        <v>0</v>
      </c>
      <c r="AB77" s="109" t="n">
        <v>0</v>
      </c>
      <c r="AC77" s="109" t="n">
        <v>0</v>
      </c>
      <c r="AD77" s="109" t="n">
        <v>0</v>
      </c>
      <c r="AE77" s="109" t="n">
        <v>0</v>
      </c>
      <c r="AF77" s="109" t="n">
        <v>0</v>
      </c>
      <c r="AG77" s="109" t="n">
        <v>0</v>
      </c>
      <c r="AH77" s="109" t="n">
        <v>0</v>
      </c>
      <c r="AI77" s="109" t="n">
        <v>0</v>
      </c>
      <c r="AJ77" s="109" t="n">
        <v>1.81865828092243</v>
      </c>
      <c r="AK77" s="109"/>
      <c r="AL77" s="109"/>
      <c r="AM77" s="109"/>
      <c r="AN77" s="109"/>
      <c r="AO77" s="109"/>
      <c r="AP77" s="109"/>
      <c r="AQ77" s="109"/>
      <c r="AR77" s="109"/>
      <c r="AS77" s="109"/>
      <c r="AT77" s="109"/>
      <c r="AU77" s="109"/>
      <c r="AV77" s="109" t="n">
        <v>2</v>
      </c>
      <c r="AW77" s="109" t="n">
        <v>1.25</v>
      </c>
      <c r="AX77" s="109"/>
      <c r="AY77" s="109"/>
      <c r="AZ77" s="109"/>
      <c r="BA77" s="109"/>
      <c r="BB77" s="109"/>
      <c r="BC77" s="109"/>
      <c r="BD77" s="109"/>
      <c r="BE77" s="109"/>
      <c r="BF77" s="109"/>
      <c r="BG77" s="109"/>
      <c r="BH77" s="109"/>
    </row>
    <row r="78">
      <c r="A78" s="113" t="n">
        <v>76</v>
      </c>
      <c r="B78" s="113" t="s">
        <v>1092</v>
      </c>
      <c r="C78" s="113" t="s">
        <v>1093</v>
      </c>
      <c r="D78" s="109"/>
      <c r="E78" s="109" t="str">
        <f>IFERROR(GEOMEAN(F78, G78), MAX(F78, G78))</f>
      </c>
      <c r="F78" s="109" t="str">
        <f>MAX(AW78)</f>
      </c>
      <c r="G78" s="109" t="str">
        <f>MAX(AO78, AU78)</f>
      </c>
      <c r="H78" s="109"/>
      <c r="I78" s="109" t="n">
        <v>25.9</v>
      </c>
      <c r="J78" s="109" t="n">
        <v>38.9</v>
      </c>
      <c r="K78" s="109" t="s">
        <v>1841</v>
      </c>
      <c r="L78" s="109" t="s">
        <v>1842</v>
      </c>
      <c r="M78" s="109"/>
      <c r="N78" s="109" t="n">
        <v>1</v>
      </c>
      <c r="O78" s="109" t="n">
        <v>2</v>
      </c>
      <c r="P78" s="109"/>
      <c r="Q78" s="109" t="n">
        <v>8.1</v>
      </c>
      <c r="R78" s="109" t="n">
        <v>6.1</v>
      </c>
      <c r="S78" s="109" t="n">
        <v>3.4</v>
      </c>
      <c r="T78" s="109" t="n">
        <v>0</v>
      </c>
      <c r="U78" s="109" t="n">
        <v>3.2</v>
      </c>
      <c r="V78" s="109" t="n">
        <v>25.92</v>
      </c>
      <c r="W78" s="109" t="n">
        <v>19.52</v>
      </c>
      <c r="X78" s="109" t="n">
        <v>10.88</v>
      </c>
      <c r="Y78" s="109" t="n">
        <v>0</v>
      </c>
      <c r="Z78" s="109" t="s">
        <v>628</v>
      </c>
      <c r="AA78" s="109" t="n">
        <v>25.92</v>
      </c>
      <c r="AB78" s="109" t="n">
        <v>19.52</v>
      </c>
      <c r="AC78" s="109" t="n">
        <v>10.88</v>
      </c>
      <c r="AD78" s="109" t="n">
        <v>0</v>
      </c>
      <c r="AE78" s="109" t="n">
        <v>38.88</v>
      </c>
      <c r="AF78" s="109" t="n">
        <v>19.52</v>
      </c>
      <c r="AG78" s="109" t="n">
        <v>16.32</v>
      </c>
      <c r="AH78" s="109" t="n">
        <v>0</v>
      </c>
      <c r="AI78" s="109" t="n">
        <v>5.18978053498766</v>
      </c>
      <c r="AJ78" s="109" t="n">
        <v>4.36932215234102</v>
      </c>
      <c r="AK78" s="109" t="s">
        <v>1891</v>
      </c>
      <c r="AL78" s="109" t="s">
        <v>1848</v>
      </c>
      <c r="AM78" s="109" t="s">
        <v>1849</v>
      </c>
      <c r="AN78" s="109" t="s">
        <v>1871</v>
      </c>
      <c r="AO78" s="109" t="n">
        <v>0</v>
      </c>
      <c r="AP78" s="109"/>
      <c r="AQ78" s="109"/>
      <c r="AR78" s="109"/>
      <c r="AS78" s="109"/>
      <c r="AT78" s="109"/>
      <c r="AU78" s="109"/>
      <c r="AV78" s="109" t="n">
        <v>7.4</v>
      </c>
      <c r="AW78" s="109" t="n">
        <v>8</v>
      </c>
      <c r="AX78" s="109"/>
      <c r="AY78" s="109"/>
      <c r="AZ78" s="109"/>
      <c r="BA78" s="109"/>
      <c r="BB78" s="109"/>
      <c r="BC78" s="109"/>
      <c r="BD78" s="109"/>
      <c r="BE78" s="109"/>
      <c r="BF78" s="109"/>
      <c r="BG78" s="109"/>
      <c r="BH78" s="109"/>
    </row>
    <row r="79">
      <c r="A79" s="113" t="n">
        <v>77</v>
      </c>
      <c r="B79" s="113" t="s">
        <v>1096</v>
      </c>
      <c r="C79" s="113" t="s">
        <v>1097</v>
      </c>
      <c r="D79" s="109"/>
      <c r="E79" s="109" t="str">
        <f>IFERROR(GEOMEAN(F79, G79), MAX(F79, G79))</f>
      </c>
      <c r="F79" s="109" t="str">
        <f>MAX(AW79)</f>
      </c>
      <c r="G79" s="109" t="str">
        <f>MAX(AO79, AU79)</f>
      </c>
      <c r="H79" s="109"/>
      <c r="I79" s="109" t="n">
        <v>41.2</v>
      </c>
      <c r="J79" s="109" t="n">
        <v>45.6</v>
      </c>
      <c r="K79" s="109" t="s">
        <v>1841</v>
      </c>
      <c r="L79" s="109" t="s">
        <v>1851</v>
      </c>
      <c r="M79" s="109"/>
      <c r="N79" s="109" t="n">
        <v>1</v>
      </c>
      <c r="O79" s="109" t="n">
        <v>3</v>
      </c>
      <c r="P79" s="109"/>
      <c r="Q79" s="109" t="n">
        <v>8.4</v>
      </c>
      <c r="R79" s="109" t="n">
        <v>7.2</v>
      </c>
      <c r="S79" s="109" t="n">
        <v>6.2</v>
      </c>
      <c r="T79" s="109" t="n">
        <v>4</v>
      </c>
      <c r="U79" s="109" t="n">
        <v>4.9</v>
      </c>
      <c r="V79" s="109" t="n">
        <v>41.16</v>
      </c>
      <c r="W79" s="109" t="n">
        <v>35.28</v>
      </c>
      <c r="X79" s="109" t="n">
        <v>30.38</v>
      </c>
      <c r="Y79" s="109" t="n">
        <v>19.6</v>
      </c>
      <c r="Z79" s="109" t="s">
        <v>628</v>
      </c>
      <c r="AA79" s="109" t="n">
        <v>41.16</v>
      </c>
      <c r="AB79" s="109" t="n">
        <v>35.28</v>
      </c>
      <c r="AC79" s="109" t="n">
        <v>30.38</v>
      </c>
      <c r="AD79" s="109" t="n">
        <v>19.6</v>
      </c>
      <c r="AE79" s="109" t="n">
        <v>41.16</v>
      </c>
      <c r="AF79" s="109" t="n">
        <v>35.28</v>
      </c>
      <c r="AG79" s="109" t="n">
        <v>45.57</v>
      </c>
      <c r="AH79" s="109" t="n">
        <v>19.6</v>
      </c>
      <c r="AI79" s="109" t="n">
        <v>6.08365019011407</v>
      </c>
      <c r="AJ79" s="109" t="n">
        <v>7.04227812718379</v>
      </c>
      <c r="AK79" s="109" t="s">
        <v>1883</v>
      </c>
      <c r="AL79" s="109" t="s">
        <v>1848</v>
      </c>
      <c r="AM79" s="109" t="s">
        <v>1849</v>
      </c>
      <c r="AN79" s="109" t="s">
        <v>1871</v>
      </c>
      <c r="AO79" s="109" t="n">
        <v>0</v>
      </c>
      <c r="AP79" s="109"/>
      <c r="AQ79" s="109"/>
      <c r="AR79" s="109"/>
      <c r="AS79" s="109"/>
      <c r="AT79" s="109"/>
      <c r="AU79" s="109"/>
      <c r="AV79" s="109" t="n">
        <v>7.4</v>
      </c>
      <c r="AW79" s="109" t="n">
        <v>8</v>
      </c>
      <c r="AX79" s="109"/>
      <c r="AY79" s="109"/>
      <c r="AZ79" s="109"/>
      <c r="BA79" s="109"/>
      <c r="BB79" s="109"/>
      <c r="BC79" s="109"/>
      <c r="BD79" s="109"/>
      <c r="BE79" s="109"/>
      <c r="BF79" s="109"/>
      <c r="BG79" s="109"/>
      <c r="BH79" s="109"/>
    </row>
    <row r="80">
      <c r="A80" s="113" t="n">
        <v>78</v>
      </c>
      <c r="B80" s="113" t="s">
        <v>1102</v>
      </c>
      <c r="C80" s="113" t="s">
        <v>1103</v>
      </c>
      <c r="D80" s="109"/>
      <c r="E80" s="109" t="str">
        <f>IFERROR(GEOMEAN(F80, G80), MAX(F80, G80))</f>
      </c>
      <c r="F80" s="109" t="str">
        <f>MAX(AW80)</f>
      </c>
      <c r="G80" s="109" t="str">
        <f>MAX(AO80, AU80)</f>
      </c>
      <c r="H80" s="109"/>
      <c r="I80" s="109" t="n">
        <v>5.1</v>
      </c>
      <c r="J80" s="109" t="n">
        <v>0</v>
      </c>
      <c r="K80" s="109"/>
      <c r="L80" s="109"/>
      <c r="M80" s="109"/>
      <c r="N80" s="109"/>
      <c r="O80" s="109"/>
      <c r="P80" s="109"/>
      <c r="Q80" s="109" t="n">
        <v>3.9</v>
      </c>
      <c r="R80" s="109" t="n">
        <v>0</v>
      </c>
      <c r="S80" s="109" t="n">
        <v>0.5</v>
      </c>
      <c r="T80" s="109" t="n">
        <v>0</v>
      </c>
      <c r="U80" s="109" t="n">
        <v>1.3</v>
      </c>
      <c r="V80" s="109" t="n">
        <v>5.07</v>
      </c>
      <c r="W80" s="109" t="n">
        <v>0</v>
      </c>
      <c r="X80" s="109" t="n">
        <v>0.65</v>
      </c>
      <c r="Y80" s="109" t="n">
        <v>0</v>
      </c>
      <c r="Z80" s="109" t="s">
        <v>1846</v>
      </c>
      <c r="AA80" s="109" t="n">
        <v>0</v>
      </c>
      <c r="AB80" s="109" t="n">
        <v>0</v>
      </c>
      <c r="AC80" s="109" t="n">
        <v>0</v>
      </c>
      <c r="AD80" s="109" t="n">
        <v>0</v>
      </c>
      <c r="AE80" s="109" t="n">
        <v>0</v>
      </c>
      <c r="AF80" s="109" t="n">
        <v>0</v>
      </c>
      <c r="AG80" s="109" t="n">
        <v>0</v>
      </c>
      <c r="AH80" s="109" t="n">
        <v>0</v>
      </c>
      <c r="AI80" s="109" t="n">
        <v>0</v>
      </c>
      <c r="AJ80" s="109" t="n">
        <v>0.73549965059399</v>
      </c>
      <c r="AK80" s="109"/>
      <c r="AL80" s="109"/>
      <c r="AM80" s="109"/>
      <c r="AN80" s="109"/>
      <c r="AO80" s="109"/>
      <c r="AP80" s="109"/>
      <c r="AQ80" s="109"/>
      <c r="AR80" s="109"/>
      <c r="AS80" s="109"/>
      <c r="AT80" s="109"/>
      <c r="AU80" s="109"/>
      <c r="AV80" s="109" t="n">
        <v>1.2</v>
      </c>
      <c r="AW80" s="109" t="n">
        <v>0.25</v>
      </c>
      <c r="AX80" s="109"/>
      <c r="AY80" s="109"/>
      <c r="AZ80" s="109"/>
      <c r="BA80" s="109"/>
      <c r="BB80" s="109"/>
      <c r="BC80" s="109"/>
      <c r="BD80" s="109"/>
      <c r="BE80" s="109"/>
      <c r="BF80" s="109"/>
      <c r="BG80" s="109"/>
      <c r="BH80" s="109"/>
    </row>
    <row r="81">
      <c r="A81" s="113" t="n">
        <v>79</v>
      </c>
      <c r="B81" s="113" t="s">
        <v>1106</v>
      </c>
      <c r="C81" s="113" t="s">
        <v>1107</v>
      </c>
      <c r="D81" s="109"/>
      <c r="E81" s="109" t="str">
        <f>IFERROR(GEOMEAN(F81, G81), MAX(F81, G81))</f>
      </c>
      <c r="F81" s="109" t="str">
        <f>MAX(AW81)</f>
      </c>
      <c r="G81" s="109" t="str">
        <f>MAX(AO81, AU81)</f>
      </c>
      <c r="H81" s="109"/>
      <c r="I81" s="109" t="n">
        <v>45</v>
      </c>
      <c r="J81" s="109" t="n">
        <v>45</v>
      </c>
      <c r="K81" s="109"/>
      <c r="L81" s="109"/>
      <c r="M81" s="109"/>
      <c r="N81" s="109"/>
      <c r="O81" s="109"/>
      <c r="P81" s="109"/>
      <c r="Q81" s="109" t="n">
        <v>6.4</v>
      </c>
      <c r="R81" s="109" t="n">
        <v>1.8</v>
      </c>
      <c r="S81" s="109" t="n">
        <v>5.4</v>
      </c>
      <c r="T81" s="109" t="n">
        <v>9</v>
      </c>
      <c r="U81" s="109" t="n">
        <v>5</v>
      </c>
      <c r="V81" s="109" t="n">
        <v>32</v>
      </c>
      <c r="W81" s="109" t="n">
        <v>9</v>
      </c>
      <c r="X81" s="109" t="n">
        <v>27</v>
      </c>
      <c r="Y81" s="109" t="n">
        <v>45</v>
      </c>
      <c r="Z81" s="109" t="s">
        <v>628</v>
      </c>
      <c r="AA81" s="109" t="n">
        <v>32</v>
      </c>
      <c r="AB81" s="109" t="n">
        <v>0</v>
      </c>
      <c r="AC81" s="109" t="n">
        <v>27</v>
      </c>
      <c r="AD81" s="109" t="n">
        <v>45</v>
      </c>
      <c r="AE81" s="109" t="n">
        <v>32</v>
      </c>
      <c r="AF81" s="109" t="n">
        <v>0</v>
      </c>
      <c r="AG81" s="109" t="n">
        <v>27</v>
      </c>
      <c r="AH81" s="109" t="n">
        <v>45</v>
      </c>
      <c r="AI81" s="109" t="n">
        <v>6.00360216129678</v>
      </c>
      <c r="AJ81" s="109" t="n">
        <v>7.70614954577219</v>
      </c>
      <c r="AK81" s="109"/>
      <c r="AL81" s="109"/>
      <c r="AM81" s="109"/>
      <c r="AN81" s="109"/>
      <c r="AO81" s="109"/>
      <c r="AP81" s="109" t="s">
        <v>1892</v>
      </c>
      <c r="AQ81" s="109" t="s">
        <v>1893</v>
      </c>
      <c r="AR81" s="109" t="s">
        <v>1894</v>
      </c>
      <c r="AS81" s="109" t="n">
        <v>3</v>
      </c>
      <c r="AT81" s="109" t="n">
        <v>3</v>
      </c>
      <c r="AU81" s="109" t="n">
        <v>0</v>
      </c>
      <c r="AV81" s="109" t="n">
        <v>6.2</v>
      </c>
      <c r="AW81" s="109" t="n">
        <v>6.5</v>
      </c>
      <c r="AX81" s="109"/>
      <c r="AY81" s="109"/>
      <c r="AZ81" s="109"/>
      <c r="BA81" s="109"/>
      <c r="BB81" s="109"/>
      <c r="BC81" s="109"/>
      <c r="BD81" s="109"/>
      <c r="BE81" s="109"/>
      <c r="BF81" s="109"/>
      <c r="BG81" s="109"/>
      <c r="BH81" s="109"/>
    </row>
    <row r="82">
      <c r="A82" s="113" t="n">
        <v>80</v>
      </c>
      <c r="B82" s="113" t="s">
        <v>1113</v>
      </c>
      <c r="C82" s="113" t="s">
        <v>1114</v>
      </c>
      <c r="D82" s="109"/>
      <c r="E82" s="109" t="str">
        <f>IFERROR(GEOMEAN(F82, G82), MAX(F82, G82))</f>
      </c>
      <c r="F82" s="109" t="str">
        <f>MAX(AW82)</f>
      </c>
      <c r="G82" s="109" t="str">
        <f>MAX(AO82, AU82)</f>
      </c>
      <c r="H82" s="109"/>
      <c r="I82" s="109" t="n">
        <v>56.1</v>
      </c>
      <c r="J82" s="109" t="n">
        <v>84.1</v>
      </c>
      <c r="K82" s="109" t="s">
        <v>1841</v>
      </c>
      <c r="L82" s="109" t="s">
        <v>1842</v>
      </c>
      <c r="M82" s="109"/>
      <c r="N82" s="109" t="n">
        <v>1</v>
      </c>
      <c r="O82" s="109" t="n">
        <v>2</v>
      </c>
      <c r="P82" s="109"/>
      <c r="Q82" s="109" t="n">
        <v>9.5</v>
      </c>
      <c r="R82" s="109" t="n">
        <v>0</v>
      </c>
      <c r="S82" s="109" t="n">
        <v>3.3</v>
      </c>
      <c r="T82" s="109" t="n">
        <v>4</v>
      </c>
      <c r="U82" s="109" t="n">
        <v>5.9</v>
      </c>
      <c r="V82" s="109" t="n">
        <v>56.05</v>
      </c>
      <c r="W82" s="109" t="n">
        <v>0</v>
      </c>
      <c r="X82" s="109" t="n">
        <v>19.47</v>
      </c>
      <c r="Y82" s="109" t="n">
        <v>23.6</v>
      </c>
      <c r="Z82" s="109" t="s">
        <v>628</v>
      </c>
      <c r="AA82" s="109" t="n">
        <v>56.05</v>
      </c>
      <c r="AB82" s="109" t="n">
        <v>0</v>
      </c>
      <c r="AC82" s="109" t="n">
        <v>19.47</v>
      </c>
      <c r="AD82" s="109" t="n">
        <v>23.6</v>
      </c>
      <c r="AE82" s="109" t="n">
        <v>84.075</v>
      </c>
      <c r="AF82" s="109" t="n">
        <v>0</v>
      </c>
      <c r="AG82" s="109" t="n">
        <v>29.205</v>
      </c>
      <c r="AH82" s="109" t="n">
        <v>35.4</v>
      </c>
      <c r="AI82" s="109" t="n">
        <v>10</v>
      </c>
      <c r="AJ82" s="109" t="n">
        <v>9.64535290006988</v>
      </c>
      <c r="AK82" s="109"/>
      <c r="AL82" s="109"/>
      <c r="AM82" s="109"/>
      <c r="AN82" s="109"/>
      <c r="AO82" s="109"/>
      <c r="AP82" s="109" t="s">
        <v>1877</v>
      </c>
      <c r="AQ82" s="109" t="s">
        <v>1878</v>
      </c>
      <c r="AR82" s="109" t="s">
        <v>1860</v>
      </c>
      <c r="AS82" s="109" t="n">
        <v>4.2</v>
      </c>
      <c r="AT82" s="109" t="n">
        <v>3</v>
      </c>
      <c r="AU82" s="109" t="n">
        <v>0</v>
      </c>
      <c r="AV82" s="109" t="n">
        <v>7.6</v>
      </c>
      <c r="AW82" s="109" t="n">
        <v>8.25</v>
      </c>
      <c r="AX82" s="109"/>
      <c r="AY82" s="109"/>
      <c r="AZ82" s="109"/>
      <c r="BA82" s="109"/>
      <c r="BB82" s="109"/>
      <c r="BC82" s="109"/>
      <c r="BD82" s="109"/>
      <c r="BE82" s="109"/>
      <c r="BF82" s="109"/>
      <c r="BG82" s="109"/>
      <c r="BH82" s="109"/>
    </row>
    <row r="83">
      <c r="A83" s="113" t="n">
        <v>81</v>
      </c>
      <c r="B83" s="113" t="s">
        <v>1118</v>
      </c>
      <c r="C83" s="113" t="s">
        <v>1119</v>
      </c>
      <c r="D83" s="109"/>
      <c r="E83" s="109" t="str">
        <f>IFERROR(GEOMEAN(F83, G83), MAX(F83, G83))</f>
      </c>
      <c r="F83" s="109" t="str">
        <f>MAX(AW83)</f>
      </c>
      <c r="G83" s="109" t="str">
        <f>MAX(AO83, AU83)</f>
      </c>
      <c r="H83" s="109"/>
      <c r="I83" s="109" t="n">
        <v>0.1</v>
      </c>
      <c r="J83" s="109" t="n">
        <v>0</v>
      </c>
      <c r="K83" s="109"/>
      <c r="L83" s="109"/>
      <c r="M83" s="109"/>
      <c r="N83" s="109"/>
      <c r="O83" s="109"/>
      <c r="P83" s="109"/>
      <c r="Q83" s="109" t="n">
        <v>0.1</v>
      </c>
      <c r="R83" s="109" t="n">
        <v>0</v>
      </c>
      <c r="S83" s="109" t="n">
        <v>0</v>
      </c>
      <c r="T83" s="109" t="n">
        <v>0</v>
      </c>
      <c r="U83" s="109" t="n">
        <v>0.8</v>
      </c>
      <c r="V83" s="109" t="n">
        <v>0.08</v>
      </c>
      <c r="W83" s="109" t="n">
        <v>0</v>
      </c>
      <c r="X83" s="109" t="n">
        <v>0</v>
      </c>
      <c r="Y83" s="109" t="n">
        <v>0</v>
      </c>
      <c r="Z83" s="109" t="s">
        <v>1846</v>
      </c>
      <c r="AA83" s="109" t="n">
        <v>0</v>
      </c>
      <c r="AB83" s="109" t="n">
        <v>0</v>
      </c>
      <c r="AC83" s="109" t="n">
        <v>0</v>
      </c>
      <c r="AD83" s="109" t="n">
        <v>0</v>
      </c>
      <c r="AE83" s="109" t="n">
        <v>0</v>
      </c>
      <c r="AF83" s="109" t="n">
        <v>0</v>
      </c>
      <c r="AG83" s="109" t="n">
        <v>0</v>
      </c>
      <c r="AH83" s="109" t="n">
        <v>0</v>
      </c>
      <c r="AI83" s="109" t="n">
        <v>0</v>
      </c>
      <c r="AJ83" s="109" t="n">
        <v>0</v>
      </c>
      <c r="AK83" s="109" t="s">
        <v>1895</v>
      </c>
      <c r="AL83" s="109" t="s">
        <v>1848</v>
      </c>
      <c r="AM83" s="109" t="s">
        <v>1849</v>
      </c>
      <c r="AN83" s="109" t="s">
        <v>1875</v>
      </c>
      <c r="AO83" s="109" t="n">
        <v>0</v>
      </c>
      <c r="AP83" s="109"/>
      <c r="AQ83" s="109"/>
      <c r="AR83" s="109"/>
      <c r="AS83" s="109"/>
      <c r="AT83" s="109"/>
      <c r="AU83" s="109"/>
      <c r="AV83" s="109" t="n">
        <v>1.2</v>
      </c>
      <c r="AW83" s="109" t="n">
        <v>0.25</v>
      </c>
      <c r="AX83" s="109"/>
      <c r="AY83" s="109"/>
      <c r="AZ83" s="109"/>
      <c r="BA83" s="109"/>
      <c r="BB83" s="109"/>
      <c r="BC83" s="109"/>
      <c r="BD83" s="109"/>
      <c r="BE83" s="109"/>
      <c r="BF83" s="109"/>
      <c r="BG83" s="109"/>
      <c r="BH83" s="109"/>
    </row>
    <row r="84">
      <c r="A84" s="113" t="n">
        <v>82</v>
      </c>
      <c r="B84" s="113" t="s">
        <v>1123</v>
      </c>
      <c r="C84" s="113" t="s">
        <v>1124</v>
      </c>
      <c r="D84" s="109"/>
      <c r="E84" s="109" t="str">
        <f>IFERROR(GEOMEAN(F84, G84), MAX(F84, G84))</f>
      </c>
      <c r="F84" s="109" t="str">
        <f>MAX(AW84)</f>
      </c>
      <c r="G84" s="109" t="str">
        <f>MAX(AO84, AU84)</f>
      </c>
      <c r="H84" s="109"/>
      <c r="I84" s="109" t="n">
        <v>10.6</v>
      </c>
      <c r="J84" s="109" t="n">
        <v>0</v>
      </c>
      <c r="K84" s="109"/>
      <c r="L84" s="109"/>
      <c r="M84" s="109"/>
      <c r="N84" s="109"/>
      <c r="O84" s="109"/>
      <c r="P84" s="109"/>
      <c r="Q84" s="109" t="n">
        <v>2.3</v>
      </c>
      <c r="R84" s="109" t="n">
        <v>0</v>
      </c>
      <c r="S84" s="109" t="n">
        <v>5.3</v>
      </c>
      <c r="T84" s="109" t="n">
        <v>0</v>
      </c>
      <c r="U84" s="109" t="n">
        <v>2</v>
      </c>
      <c r="V84" s="109" t="n">
        <v>4.6</v>
      </c>
      <c r="W84" s="109" t="n">
        <v>0</v>
      </c>
      <c r="X84" s="109" t="n">
        <v>10.6</v>
      </c>
      <c r="Y84" s="109" t="n">
        <v>0</v>
      </c>
      <c r="Z84" s="109" t="s">
        <v>1846</v>
      </c>
      <c r="AA84" s="109" t="n">
        <v>0</v>
      </c>
      <c r="AB84" s="109" t="n">
        <v>0</v>
      </c>
      <c r="AC84" s="109" t="n">
        <v>0</v>
      </c>
      <c r="AD84" s="109" t="n">
        <v>0</v>
      </c>
      <c r="AE84" s="109" t="n">
        <v>0</v>
      </c>
      <c r="AF84" s="109" t="n">
        <v>0</v>
      </c>
      <c r="AG84" s="109" t="n">
        <v>0</v>
      </c>
      <c r="AH84" s="109" t="n">
        <v>0</v>
      </c>
      <c r="AI84" s="109" t="n">
        <v>0</v>
      </c>
      <c r="AJ84" s="109" t="n">
        <v>1.69636617749825</v>
      </c>
      <c r="AK84" s="109"/>
      <c r="AL84" s="109"/>
      <c r="AM84" s="109"/>
      <c r="AN84" s="109"/>
      <c r="AO84" s="109"/>
      <c r="AP84" s="109"/>
      <c r="AQ84" s="109"/>
      <c r="AR84" s="109"/>
      <c r="AS84" s="109"/>
      <c r="AT84" s="109"/>
      <c r="AU84" s="109"/>
      <c r="AV84" s="109" t="n">
        <v>5.3</v>
      </c>
      <c r="AW84" s="109" t="n">
        <v>5.375</v>
      </c>
      <c r="AX84" s="109"/>
      <c r="AY84" s="109"/>
      <c r="AZ84" s="109"/>
      <c r="BA84" s="109"/>
      <c r="BB84" s="109"/>
      <c r="BC84" s="109"/>
      <c r="BD84" s="109"/>
      <c r="BE84" s="109"/>
      <c r="BF84" s="109"/>
      <c r="BG84" s="109"/>
      <c r="BH84" s="109"/>
    </row>
    <row r="85">
      <c r="A85" s="113" t="n">
        <v>83</v>
      </c>
      <c r="B85" s="113" t="s">
        <v>1130</v>
      </c>
      <c r="C85" s="113" t="s">
        <v>1131</v>
      </c>
      <c r="D85" s="109"/>
      <c r="E85" s="109" t="str">
        <f>IFERROR(GEOMEAN(F85, G85), MAX(F85, G85))</f>
      </c>
      <c r="F85" s="109" t="str">
        <f>MAX(AW85)</f>
      </c>
      <c r="G85" s="109" t="str">
        <f>MAX(AO85, AU85)</f>
      </c>
      <c r="H85" s="109"/>
      <c r="I85" s="109" t="n">
        <v>13.5</v>
      </c>
      <c r="J85" s="109" t="n">
        <v>0</v>
      </c>
      <c r="K85" s="109"/>
      <c r="L85" s="109"/>
      <c r="M85" s="109"/>
      <c r="N85" s="109"/>
      <c r="O85" s="109"/>
      <c r="P85" s="109"/>
      <c r="Q85" s="109" t="n">
        <v>5.4</v>
      </c>
      <c r="R85" s="109" t="n">
        <v>0</v>
      </c>
      <c r="S85" s="109" t="n">
        <v>3</v>
      </c>
      <c r="T85" s="109" t="n">
        <v>0</v>
      </c>
      <c r="U85" s="109" t="n">
        <v>2.5</v>
      </c>
      <c r="V85" s="109" t="n">
        <v>13.5</v>
      </c>
      <c r="W85" s="109" t="n">
        <v>0</v>
      </c>
      <c r="X85" s="109" t="n">
        <v>7.5</v>
      </c>
      <c r="Y85" s="109" t="n">
        <v>0</v>
      </c>
      <c r="Z85" s="109" t="s">
        <v>1846</v>
      </c>
      <c r="AA85" s="109" t="n">
        <v>0</v>
      </c>
      <c r="AB85" s="109" t="n">
        <v>0</v>
      </c>
      <c r="AC85" s="109" t="n">
        <v>0</v>
      </c>
      <c r="AD85" s="109" t="n">
        <v>0</v>
      </c>
      <c r="AE85" s="109" t="n">
        <v>0</v>
      </c>
      <c r="AF85" s="109" t="n">
        <v>0</v>
      </c>
      <c r="AG85" s="109" t="n">
        <v>0</v>
      </c>
      <c r="AH85" s="109" t="n">
        <v>0</v>
      </c>
      <c r="AI85" s="109" t="n">
        <v>0</v>
      </c>
      <c r="AJ85" s="109" t="n">
        <v>2.20300489168414</v>
      </c>
      <c r="AK85" s="109" t="s">
        <v>1891</v>
      </c>
      <c r="AL85" s="109" t="s">
        <v>1848</v>
      </c>
      <c r="AM85" s="109" t="s">
        <v>1849</v>
      </c>
      <c r="AN85" s="109" t="s">
        <v>1875</v>
      </c>
      <c r="AO85" s="109" t="n">
        <v>0</v>
      </c>
      <c r="AP85" s="109"/>
      <c r="AQ85" s="109"/>
      <c r="AR85" s="109"/>
      <c r="AS85" s="109"/>
      <c r="AT85" s="109"/>
      <c r="AU85" s="109"/>
      <c r="AV85" s="109" t="n">
        <v>3.1</v>
      </c>
      <c r="AW85" s="109" t="n">
        <v>2.625</v>
      </c>
      <c r="AX85" s="109"/>
      <c r="AY85" s="109"/>
      <c r="AZ85" s="109"/>
      <c r="BA85" s="109"/>
      <c r="BB85" s="109"/>
      <c r="BC85" s="109"/>
      <c r="BD85" s="109"/>
      <c r="BE85" s="109"/>
      <c r="BF85" s="109"/>
      <c r="BG85" s="109"/>
      <c r="BH85" s="109"/>
    </row>
    <row r="86">
      <c r="A86" s="113" t="n">
        <v>84</v>
      </c>
      <c r="B86" s="113" t="s">
        <v>1134</v>
      </c>
      <c r="C86" s="113" t="s">
        <v>1135</v>
      </c>
      <c r="D86" s="109"/>
      <c r="E86" s="109" t="str">
        <f>IFERROR(GEOMEAN(F86, G86), MAX(F86, G86))</f>
      </c>
      <c r="F86" s="109" t="str">
        <f>MAX(AW86)</f>
      </c>
      <c r="G86" s="109" t="str">
        <f>MAX(AO86, AU86)</f>
      </c>
      <c r="H86" s="109"/>
      <c r="I86" s="109" t="n">
        <v>17.3</v>
      </c>
      <c r="J86" s="109" t="n">
        <v>25.9</v>
      </c>
      <c r="K86" s="109" t="s">
        <v>1841</v>
      </c>
      <c r="L86" s="109" t="s">
        <v>1851</v>
      </c>
      <c r="M86" s="109" t="s">
        <v>1852</v>
      </c>
      <c r="N86" s="109" t="n">
        <v>1</v>
      </c>
      <c r="O86" s="109" t="n">
        <v>3</v>
      </c>
      <c r="P86" s="109" t="n">
        <v>4</v>
      </c>
      <c r="Q86" s="109" t="n">
        <v>3.1</v>
      </c>
      <c r="R86" s="109" t="n">
        <v>7.2</v>
      </c>
      <c r="S86" s="109" t="n">
        <v>2.4</v>
      </c>
      <c r="T86" s="109" t="n">
        <v>0</v>
      </c>
      <c r="U86" s="109" t="n">
        <v>2.4</v>
      </c>
      <c r="V86" s="109" t="n">
        <v>7.44</v>
      </c>
      <c r="W86" s="109" t="n">
        <v>17.28</v>
      </c>
      <c r="X86" s="109" t="n">
        <v>5.76</v>
      </c>
      <c r="Y86" s="109" t="n">
        <v>0</v>
      </c>
      <c r="Z86" s="109" t="s">
        <v>628</v>
      </c>
      <c r="AA86" s="109" t="n">
        <v>0</v>
      </c>
      <c r="AB86" s="109" t="n">
        <v>17.28</v>
      </c>
      <c r="AC86" s="109" t="n">
        <v>0</v>
      </c>
      <c r="AD86" s="109" t="n">
        <v>0</v>
      </c>
      <c r="AE86" s="109" t="n">
        <v>0</v>
      </c>
      <c r="AF86" s="109" t="n">
        <v>25.92</v>
      </c>
      <c r="AG86" s="109" t="n">
        <v>0</v>
      </c>
      <c r="AH86" s="109" t="n">
        <v>0</v>
      </c>
      <c r="AI86" s="109" t="n">
        <v>3.4554065772797</v>
      </c>
      <c r="AJ86" s="109" t="n">
        <v>2.86687631027254</v>
      </c>
      <c r="AK86" s="109"/>
      <c r="AL86" s="109"/>
      <c r="AM86" s="109"/>
      <c r="AN86" s="109"/>
      <c r="AO86" s="109"/>
      <c r="AP86" s="109"/>
      <c r="AQ86" s="109"/>
      <c r="AR86" s="109"/>
      <c r="AS86" s="109"/>
      <c r="AT86" s="109"/>
      <c r="AU86" s="109"/>
      <c r="AV86" s="109" t="n">
        <v>3.3</v>
      </c>
      <c r="AW86" s="109" t="n">
        <v>2.875</v>
      </c>
      <c r="AX86" s="109"/>
      <c r="AY86" s="109"/>
      <c r="AZ86" s="109"/>
      <c r="BA86" s="109"/>
      <c r="BB86" s="109"/>
      <c r="BC86" s="109"/>
      <c r="BD86" s="109"/>
      <c r="BE86" s="109"/>
      <c r="BF86" s="109"/>
      <c r="BG86" s="109"/>
      <c r="BH86" s="109"/>
    </row>
    <row r="87">
      <c r="A87" s="113" t="n">
        <v>85</v>
      </c>
      <c r="B87" s="113" t="s">
        <v>1139</v>
      </c>
      <c r="C87" s="113" t="s">
        <v>1140</v>
      </c>
      <c r="D87" s="109"/>
      <c r="E87" s="109" t="str">
        <f>IFERROR(GEOMEAN(F87, G87), MAX(F87, G87))</f>
      </c>
      <c r="F87" s="109" t="str">
        <f>MAX(AW87)</f>
      </c>
      <c r="G87" s="109" t="str">
        <f>MAX(AO87, AU87)</f>
      </c>
      <c r="H87" s="109"/>
      <c r="I87" s="109" t="n">
        <v>40.9</v>
      </c>
      <c r="J87" s="109" t="n">
        <v>61.3</v>
      </c>
      <c r="K87" s="109" t="s">
        <v>1841</v>
      </c>
      <c r="L87" s="109" t="s">
        <v>1842</v>
      </c>
      <c r="M87" s="109"/>
      <c r="N87" s="109" t="n">
        <v>1</v>
      </c>
      <c r="O87" s="109" t="n">
        <v>2</v>
      </c>
      <c r="P87" s="109"/>
      <c r="Q87" s="109" t="n">
        <v>2.6</v>
      </c>
      <c r="R87" s="109" t="n">
        <v>0</v>
      </c>
      <c r="S87" s="109" t="n">
        <v>6.7</v>
      </c>
      <c r="T87" s="109" t="n">
        <v>0</v>
      </c>
      <c r="U87" s="109" t="n">
        <v>6.1</v>
      </c>
      <c r="V87" s="109" t="n">
        <v>15.86</v>
      </c>
      <c r="W87" s="109" t="n">
        <v>0</v>
      </c>
      <c r="X87" s="109" t="n">
        <v>40.87</v>
      </c>
      <c r="Y87" s="109" t="n">
        <v>0</v>
      </c>
      <c r="Z87" s="109" t="s">
        <v>628</v>
      </c>
      <c r="AA87" s="109" t="n">
        <v>15.86</v>
      </c>
      <c r="AB87" s="109" t="n">
        <v>0</v>
      </c>
      <c r="AC87" s="109" t="n">
        <v>40.87</v>
      </c>
      <c r="AD87" s="109" t="n">
        <v>0</v>
      </c>
      <c r="AE87" s="109" t="n">
        <v>23.79</v>
      </c>
      <c r="AF87" s="109" t="n">
        <v>0</v>
      </c>
      <c r="AG87" s="109" t="n">
        <v>61.305</v>
      </c>
      <c r="AH87" s="109" t="n">
        <v>0</v>
      </c>
      <c r="AI87" s="109" t="n">
        <v>8.17824027749984</v>
      </c>
      <c r="AJ87" s="109" t="n">
        <v>6.98986722571628</v>
      </c>
      <c r="AK87" s="109"/>
      <c r="AL87" s="109"/>
      <c r="AM87" s="109"/>
      <c r="AN87" s="109"/>
      <c r="AO87" s="109"/>
      <c r="AP87" s="109" t="s">
        <v>1877</v>
      </c>
      <c r="AQ87" s="109" t="s">
        <v>1878</v>
      </c>
      <c r="AR87" s="109" t="s">
        <v>1860</v>
      </c>
      <c r="AS87" s="109" t="n">
        <v>4.2</v>
      </c>
      <c r="AT87" s="109" t="n">
        <v>3</v>
      </c>
      <c r="AU87" s="109" t="n">
        <v>0</v>
      </c>
      <c r="AV87" s="109" t="n">
        <v>3.4</v>
      </c>
      <c r="AW87" s="109" t="n">
        <v>3</v>
      </c>
      <c r="AX87" s="109"/>
      <c r="AY87" s="109"/>
      <c r="AZ87" s="109"/>
      <c r="BA87" s="109"/>
      <c r="BB87" s="109"/>
      <c r="BC87" s="109"/>
      <c r="BD87" s="109"/>
      <c r="BE87" s="109"/>
      <c r="BF87" s="109"/>
      <c r="BG87" s="109"/>
      <c r="BH87" s="109"/>
    </row>
    <row r="88">
      <c r="A88" s="113" t="n">
        <v>86</v>
      </c>
      <c r="B88" s="113" t="s">
        <v>1144</v>
      </c>
      <c r="C88" s="113" t="s">
        <v>1145</v>
      </c>
      <c r="D88" s="109"/>
      <c r="E88" s="109" t="str">
        <f>IFERROR(GEOMEAN(F88, G88), MAX(F88, G88))</f>
      </c>
      <c r="F88" s="109" t="str">
        <f>MAX(AW88)</f>
      </c>
      <c r="G88" s="109" t="str">
        <f>MAX(AO88, AU88)</f>
      </c>
      <c r="H88" s="109"/>
      <c r="I88" s="109" t="n">
        <v>15</v>
      </c>
      <c r="J88" s="109" t="n">
        <v>0</v>
      </c>
      <c r="K88" s="109"/>
      <c r="L88" s="109"/>
      <c r="M88" s="109"/>
      <c r="N88" s="109"/>
      <c r="O88" s="109"/>
      <c r="P88" s="109"/>
      <c r="Q88" s="109" t="n">
        <v>3.9</v>
      </c>
      <c r="R88" s="109" t="n">
        <v>10</v>
      </c>
      <c r="S88" s="109" t="n">
        <v>0.5</v>
      </c>
      <c r="T88" s="109" t="n">
        <v>0</v>
      </c>
      <c r="U88" s="109" t="n">
        <v>1.5</v>
      </c>
      <c r="V88" s="109" t="n">
        <v>5.85</v>
      </c>
      <c r="W88" s="109" t="n">
        <v>15</v>
      </c>
      <c r="X88" s="109" t="n">
        <v>0.75</v>
      </c>
      <c r="Y88" s="109" t="n">
        <v>0</v>
      </c>
      <c r="Z88" s="109" t="s">
        <v>1846</v>
      </c>
      <c r="AA88" s="109" t="n">
        <v>0</v>
      </c>
      <c r="AB88" s="109" t="n">
        <v>0</v>
      </c>
      <c r="AC88" s="109" t="n">
        <v>0</v>
      </c>
      <c r="AD88" s="109" t="n">
        <v>0</v>
      </c>
      <c r="AE88" s="109" t="n">
        <v>0</v>
      </c>
      <c r="AF88" s="109" t="n">
        <v>0</v>
      </c>
      <c r="AG88" s="109" t="n">
        <v>0</v>
      </c>
      <c r="AH88" s="109" t="n">
        <v>0</v>
      </c>
      <c r="AI88" s="109" t="n">
        <v>0</v>
      </c>
      <c r="AJ88" s="109" t="n">
        <v>2.46505939902166</v>
      </c>
      <c r="AK88" s="109" t="s">
        <v>1870</v>
      </c>
      <c r="AL88" s="109" t="s">
        <v>1848</v>
      </c>
      <c r="AM88" s="109" t="s">
        <v>1849</v>
      </c>
      <c r="AN88" s="109" t="s">
        <v>1867</v>
      </c>
      <c r="AO88" s="109" t="n">
        <v>0</v>
      </c>
      <c r="AP88" s="109"/>
      <c r="AQ88" s="109"/>
      <c r="AR88" s="109"/>
      <c r="AS88" s="109"/>
      <c r="AT88" s="109"/>
      <c r="AU88" s="109"/>
      <c r="AV88" s="109" t="n">
        <v>5.5</v>
      </c>
      <c r="AW88" s="109" t="n">
        <v>5.625</v>
      </c>
      <c r="AX88" s="109"/>
      <c r="AY88" s="109"/>
      <c r="AZ88" s="109"/>
      <c r="BA88" s="109"/>
      <c r="BB88" s="109"/>
      <c r="BC88" s="109"/>
      <c r="BD88" s="109"/>
      <c r="BE88" s="109"/>
      <c r="BF88" s="109"/>
      <c r="BG88" s="109"/>
      <c r="BH88" s="109"/>
    </row>
    <row r="89">
      <c r="A89" s="113" t="n">
        <v>87</v>
      </c>
      <c r="B89" s="113" t="s">
        <v>1148</v>
      </c>
      <c r="C89" s="113" t="s">
        <v>1149</v>
      </c>
      <c r="D89" s="109"/>
      <c r="E89" s="109" t="str">
        <f>IFERROR(GEOMEAN(F89, G89), MAX(F89, G89))</f>
      </c>
      <c r="F89" s="109" t="str">
        <f>MAX(AW89)</f>
      </c>
      <c r="G89" s="109" t="str">
        <f>MAX(AO89, AU89)</f>
      </c>
      <c r="H89" s="109"/>
      <c r="I89" s="109" t="n">
        <v>4.2</v>
      </c>
      <c r="J89" s="109" t="n">
        <v>0</v>
      </c>
      <c r="K89" s="109"/>
      <c r="L89" s="109"/>
      <c r="M89" s="109"/>
      <c r="N89" s="109"/>
      <c r="O89" s="109"/>
      <c r="P89" s="109"/>
      <c r="Q89" s="109" t="n">
        <v>6</v>
      </c>
      <c r="R89" s="109" t="n">
        <v>0</v>
      </c>
      <c r="S89" s="109" t="n">
        <v>5</v>
      </c>
      <c r="T89" s="109" t="n">
        <v>0</v>
      </c>
      <c r="U89" s="109" t="n">
        <v>0.7</v>
      </c>
      <c r="V89" s="109" t="n">
        <v>4.2</v>
      </c>
      <c r="W89" s="109" t="n">
        <v>0</v>
      </c>
      <c r="X89" s="109" t="n">
        <v>3.5</v>
      </c>
      <c r="Y89" s="109" t="n">
        <v>0</v>
      </c>
      <c r="Z89" s="109" t="s">
        <v>1846</v>
      </c>
      <c r="AA89" s="109" t="n">
        <v>0</v>
      </c>
      <c r="AB89" s="109" t="n">
        <v>0</v>
      </c>
      <c r="AC89" s="109" t="n">
        <v>0</v>
      </c>
      <c r="AD89" s="109" t="n">
        <v>0</v>
      </c>
      <c r="AE89" s="109" t="n">
        <v>0</v>
      </c>
      <c r="AF89" s="109" t="n">
        <v>0</v>
      </c>
      <c r="AG89" s="109" t="n">
        <v>0</v>
      </c>
      <c r="AH89" s="109" t="n">
        <v>0</v>
      </c>
      <c r="AI89" s="109" t="n">
        <v>0</v>
      </c>
      <c r="AJ89" s="109" t="n">
        <v>0.578266946191475</v>
      </c>
      <c r="AK89" s="109"/>
      <c r="AL89" s="109"/>
      <c r="AM89" s="109"/>
      <c r="AN89" s="109"/>
      <c r="AO89" s="109"/>
      <c r="AP89" s="109"/>
      <c r="AQ89" s="109"/>
      <c r="AR89" s="109"/>
      <c r="AS89" s="109"/>
      <c r="AT89" s="109"/>
      <c r="AU89" s="109"/>
      <c r="AV89" s="109" t="n">
        <v>2.3</v>
      </c>
      <c r="AW89" s="109" t="n">
        <v>1.625</v>
      </c>
      <c r="AX89" s="109"/>
      <c r="AY89" s="109"/>
      <c r="AZ89" s="109"/>
      <c r="BA89" s="109"/>
      <c r="BB89" s="109"/>
      <c r="BC89" s="109"/>
      <c r="BD89" s="109"/>
      <c r="BE89" s="109"/>
      <c r="BF89" s="109"/>
      <c r="BG89" s="109"/>
      <c r="BH89" s="109"/>
    </row>
    <row r="90">
      <c r="A90" s="113" t="n">
        <v>88</v>
      </c>
      <c r="B90" s="113" t="s">
        <v>1151</v>
      </c>
      <c r="C90" s="113" t="s">
        <v>1152</v>
      </c>
      <c r="D90" s="109"/>
      <c r="E90" s="109" t="str">
        <f>IFERROR(GEOMEAN(F90, G90), MAX(F90, G90))</f>
      </c>
      <c r="F90" s="109" t="str">
        <f>MAX(AW90)</f>
      </c>
      <c r="G90" s="109" t="str">
        <f>MAX(AO90, AU90)</f>
      </c>
      <c r="H90" s="109"/>
      <c r="I90" s="109" t="n">
        <v>62</v>
      </c>
      <c r="J90" s="109" t="n">
        <v>65.1</v>
      </c>
      <c r="K90" s="109" t="s">
        <v>1841</v>
      </c>
      <c r="L90" s="109" t="s">
        <v>1851</v>
      </c>
      <c r="M90" s="109"/>
      <c r="N90" s="109" t="n">
        <v>1</v>
      </c>
      <c r="O90" s="109" t="n">
        <v>3</v>
      </c>
      <c r="P90" s="109"/>
      <c r="Q90" s="109" t="n">
        <v>5.6</v>
      </c>
      <c r="R90" s="109" t="n">
        <v>0</v>
      </c>
      <c r="S90" s="109" t="n">
        <v>7</v>
      </c>
      <c r="T90" s="109" t="n">
        <v>10</v>
      </c>
      <c r="U90" s="109" t="n">
        <v>6.2</v>
      </c>
      <c r="V90" s="109" t="n">
        <v>34.72</v>
      </c>
      <c r="W90" s="109" t="n">
        <v>0</v>
      </c>
      <c r="X90" s="109" t="n">
        <v>43.4</v>
      </c>
      <c r="Y90" s="109" t="n">
        <v>62</v>
      </c>
      <c r="Z90" s="109" t="s">
        <v>628</v>
      </c>
      <c r="AA90" s="109" t="n">
        <v>34.72</v>
      </c>
      <c r="AB90" s="109" t="n">
        <v>0</v>
      </c>
      <c r="AC90" s="109" t="n">
        <v>43.4</v>
      </c>
      <c r="AD90" s="109" t="n">
        <v>62</v>
      </c>
      <c r="AE90" s="109" t="n">
        <v>34.72</v>
      </c>
      <c r="AF90" s="109" t="n">
        <v>0</v>
      </c>
      <c r="AG90" s="109" t="n">
        <v>65.1</v>
      </c>
      <c r="AH90" s="109" t="n">
        <v>62</v>
      </c>
      <c r="AI90" s="109" t="n">
        <v>8.68521112667601</v>
      </c>
      <c r="AJ90" s="109" t="n">
        <v>10</v>
      </c>
      <c r="AK90" s="109"/>
      <c r="AL90" s="109"/>
      <c r="AM90" s="109"/>
      <c r="AN90" s="109"/>
      <c r="AO90" s="109"/>
      <c r="AP90" s="109" t="s">
        <v>1896</v>
      </c>
      <c r="AQ90" s="109" t="s">
        <v>1897</v>
      </c>
      <c r="AR90" s="109" t="s">
        <v>1898</v>
      </c>
      <c r="AS90" s="109" t="n">
        <v>3.2</v>
      </c>
      <c r="AT90" s="109" t="n">
        <v>3</v>
      </c>
      <c r="AU90" s="109" t="n">
        <v>0</v>
      </c>
      <c r="AV90" s="109" t="n">
        <v>5.9</v>
      </c>
      <c r="AW90" s="109" t="n">
        <v>6.125</v>
      </c>
      <c r="AX90" s="109"/>
      <c r="AY90" s="109"/>
      <c r="AZ90" s="109"/>
      <c r="BA90" s="109"/>
      <c r="BB90" s="109"/>
      <c r="BC90" s="109"/>
      <c r="BD90" s="109"/>
      <c r="BE90" s="109"/>
      <c r="BF90" s="109"/>
      <c r="BG90" s="109"/>
      <c r="BH90" s="109"/>
    </row>
    <row r="91">
      <c r="A91" s="113" t="n">
        <v>89</v>
      </c>
      <c r="B91" s="113" t="s">
        <v>1156</v>
      </c>
      <c r="C91" s="113" t="s">
        <v>1157</v>
      </c>
      <c r="D91" s="109"/>
      <c r="E91" s="109" t="str">
        <f>IFERROR(GEOMEAN(F91, G91), MAX(F91, G91))</f>
      </c>
      <c r="F91" s="109" t="str">
        <f>MAX(AW91)</f>
      </c>
      <c r="G91" s="109" t="str">
        <f>MAX(AO91, AU91)</f>
      </c>
      <c r="H91" s="109"/>
      <c r="I91" s="109" t="n">
        <v>17.4</v>
      </c>
      <c r="J91" s="109" t="n">
        <v>26.1</v>
      </c>
      <c r="K91" s="109" t="s">
        <v>1841</v>
      </c>
      <c r="L91" s="109" t="s">
        <v>1842</v>
      </c>
      <c r="M91" s="109"/>
      <c r="N91" s="109" t="n">
        <v>1</v>
      </c>
      <c r="O91" s="109" t="n">
        <v>2</v>
      </c>
      <c r="P91" s="109"/>
      <c r="Q91" s="109" t="n">
        <v>5.6</v>
      </c>
      <c r="R91" s="109" t="n">
        <v>0</v>
      </c>
      <c r="S91" s="109" t="n">
        <v>6.7</v>
      </c>
      <c r="T91" s="109" t="n">
        <v>0</v>
      </c>
      <c r="U91" s="109" t="n">
        <v>2.6</v>
      </c>
      <c r="V91" s="109" t="n">
        <v>14.56</v>
      </c>
      <c r="W91" s="109" t="n">
        <v>0</v>
      </c>
      <c r="X91" s="109" t="n">
        <v>17.42</v>
      </c>
      <c r="Y91" s="109" t="n">
        <v>0</v>
      </c>
      <c r="Z91" s="109" t="s">
        <v>628</v>
      </c>
      <c r="AA91" s="109" t="n">
        <v>0</v>
      </c>
      <c r="AB91" s="109" t="n">
        <v>0</v>
      </c>
      <c r="AC91" s="109" t="n">
        <v>17.42</v>
      </c>
      <c r="AD91" s="109" t="n">
        <v>0</v>
      </c>
      <c r="AE91" s="109" t="n">
        <v>0</v>
      </c>
      <c r="AF91" s="109" t="n">
        <v>0</v>
      </c>
      <c r="AG91" s="109" t="n">
        <v>26.13</v>
      </c>
      <c r="AH91" s="109" t="n">
        <v>0</v>
      </c>
      <c r="AI91" s="109" t="n">
        <v>3.48208925355213</v>
      </c>
      <c r="AJ91" s="109" t="n">
        <v>2.88434661076171</v>
      </c>
      <c r="AK91" s="109"/>
      <c r="AL91" s="109"/>
      <c r="AM91" s="109"/>
      <c r="AN91" s="109"/>
      <c r="AO91" s="109"/>
      <c r="AP91" s="109"/>
      <c r="AQ91" s="109"/>
      <c r="AR91" s="109"/>
      <c r="AS91" s="109"/>
      <c r="AT91" s="109"/>
      <c r="AU91" s="109"/>
      <c r="AV91" s="109" t="n">
        <v>4.7</v>
      </c>
      <c r="AW91" s="109" t="n">
        <v>4.625</v>
      </c>
      <c r="AX91" s="109"/>
      <c r="AY91" s="109"/>
      <c r="AZ91" s="109"/>
      <c r="BA91" s="109"/>
      <c r="BB91" s="109"/>
      <c r="BC91" s="109"/>
      <c r="BD91" s="109"/>
      <c r="BE91" s="109"/>
      <c r="BF91" s="109"/>
      <c r="BG91" s="109"/>
      <c r="BH91" s="109"/>
    </row>
    <row r="92">
      <c r="A92" s="113" t="n">
        <v>90</v>
      </c>
      <c r="B92" s="113" t="s">
        <v>1162</v>
      </c>
      <c r="C92" s="113" t="s">
        <v>1163</v>
      </c>
      <c r="D92" s="109"/>
      <c r="E92" s="109" t="str">
        <f>IFERROR(GEOMEAN(F92, G92), MAX(F92, G92))</f>
      </c>
      <c r="F92" s="109" t="str">
        <f>MAX(AW92)</f>
      </c>
      <c r="G92" s="109" t="str">
        <f>MAX(AO92, AU92)</f>
      </c>
      <c r="H92" s="109"/>
      <c r="I92" s="109" t="n">
        <v>40.9</v>
      </c>
      <c r="J92" s="109" t="n">
        <v>40.9</v>
      </c>
      <c r="K92" s="109"/>
      <c r="L92" s="109"/>
      <c r="M92" s="109"/>
      <c r="N92" s="109"/>
      <c r="O92" s="109"/>
      <c r="P92" s="109"/>
      <c r="Q92" s="109" t="n">
        <v>9.5</v>
      </c>
      <c r="R92" s="109" t="n">
        <v>4</v>
      </c>
      <c r="S92" s="109" t="n">
        <v>4.6</v>
      </c>
      <c r="T92" s="109" t="n">
        <v>0</v>
      </c>
      <c r="U92" s="109" t="n">
        <v>4.3</v>
      </c>
      <c r="V92" s="109" t="n">
        <v>40.85</v>
      </c>
      <c r="W92" s="109" t="n">
        <v>17.2</v>
      </c>
      <c r="X92" s="109" t="n">
        <v>19.78</v>
      </c>
      <c r="Y92" s="109" t="n">
        <v>0</v>
      </c>
      <c r="Z92" s="109" t="s">
        <v>628</v>
      </c>
      <c r="AA92" s="109" t="n">
        <v>40.85</v>
      </c>
      <c r="AB92" s="109" t="n">
        <v>17.2</v>
      </c>
      <c r="AC92" s="109" t="n">
        <v>19.78</v>
      </c>
      <c r="AD92" s="109" t="n">
        <v>0</v>
      </c>
      <c r="AE92" s="109" t="n">
        <v>40.85</v>
      </c>
      <c r="AF92" s="109" t="n">
        <v>17.2</v>
      </c>
      <c r="AG92" s="109" t="n">
        <v>19.78</v>
      </c>
      <c r="AH92" s="109" t="n">
        <v>0</v>
      </c>
      <c r="AI92" s="109" t="n">
        <v>5.45660729771196</v>
      </c>
      <c r="AJ92" s="109" t="n">
        <v>6.98986722571628</v>
      </c>
      <c r="AK92" s="109"/>
      <c r="AL92" s="109"/>
      <c r="AM92" s="109"/>
      <c r="AN92" s="109"/>
      <c r="AO92" s="109"/>
      <c r="AP92" s="109"/>
      <c r="AQ92" s="109"/>
      <c r="AR92" s="109"/>
      <c r="AS92" s="109"/>
      <c r="AT92" s="109"/>
      <c r="AU92" s="109"/>
      <c r="AV92" s="109" t="n">
        <v>4.2</v>
      </c>
      <c r="AW92" s="109" t="n">
        <v>4</v>
      </c>
      <c r="AX92" s="109"/>
      <c r="AY92" s="109"/>
      <c r="AZ92" s="109"/>
      <c r="BA92" s="109"/>
      <c r="BB92" s="109"/>
      <c r="BC92" s="109"/>
      <c r="BD92" s="109"/>
      <c r="BE92" s="109"/>
      <c r="BF92" s="109"/>
      <c r="BG92" s="109"/>
      <c r="BH92" s="109"/>
    </row>
    <row r="93">
      <c r="A93" s="113" t="n">
        <v>91</v>
      </c>
      <c r="B93" s="113" t="s">
        <v>1165</v>
      </c>
      <c r="C93" s="113" t="s">
        <v>1166</v>
      </c>
      <c r="D93" s="109"/>
      <c r="E93" s="109" t="str">
        <f>IFERROR(GEOMEAN(F93, G93), MAX(F93, G93))</f>
      </c>
      <c r="F93" s="109" t="str">
        <f>MAX(AW93)</f>
      </c>
      <c r="G93" s="109" t="str">
        <f>MAX(AO93, AU93)</f>
      </c>
      <c r="H93" s="109"/>
      <c r="I93" s="109" t="n">
        <v>15.6</v>
      </c>
      <c r="J93" s="109" t="n">
        <v>0</v>
      </c>
      <c r="K93" s="109"/>
      <c r="L93" s="109"/>
      <c r="M93" s="109"/>
      <c r="N93" s="109"/>
      <c r="O93" s="109"/>
      <c r="P93" s="109"/>
      <c r="Q93" s="109" t="n">
        <v>0.1</v>
      </c>
      <c r="R93" s="109" t="n">
        <v>0</v>
      </c>
      <c r="S93" s="109" t="n">
        <v>3.8</v>
      </c>
      <c r="T93" s="109" t="n">
        <v>0</v>
      </c>
      <c r="U93" s="109" t="n">
        <v>4.1</v>
      </c>
      <c r="V93" s="109" t="n">
        <v>0.41</v>
      </c>
      <c r="W93" s="109" t="n">
        <v>0</v>
      </c>
      <c r="X93" s="109" t="n">
        <v>15.58</v>
      </c>
      <c r="Y93" s="109" t="n">
        <v>0</v>
      </c>
      <c r="Z93" s="109" t="s">
        <v>628</v>
      </c>
      <c r="AA93" s="109" t="n">
        <v>0</v>
      </c>
      <c r="AB93" s="109" t="n">
        <v>0</v>
      </c>
      <c r="AC93" s="109" t="n">
        <v>0</v>
      </c>
      <c r="AD93" s="109" t="n">
        <v>0</v>
      </c>
      <c r="AE93" s="109" t="n">
        <v>0</v>
      </c>
      <c r="AF93" s="109" t="n">
        <v>0</v>
      </c>
      <c r="AG93" s="109" t="n">
        <v>0</v>
      </c>
      <c r="AH93" s="109" t="n">
        <v>0</v>
      </c>
      <c r="AI93" s="109" t="n">
        <v>0</v>
      </c>
      <c r="AJ93" s="109" t="n">
        <v>2.56988120195667</v>
      </c>
      <c r="AK93" s="109"/>
      <c r="AL93" s="109"/>
      <c r="AM93" s="109"/>
      <c r="AN93" s="109"/>
      <c r="AO93" s="109"/>
      <c r="AP93" s="109"/>
      <c r="AQ93" s="109"/>
      <c r="AR93" s="109"/>
      <c r="AS93" s="109"/>
      <c r="AT93" s="109"/>
      <c r="AU93" s="109"/>
      <c r="AV93" s="109" t="n">
        <v>2.1</v>
      </c>
      <c r="AW93" s="109" t="n">
        <v>1.375</v>
      </c>
      <c r="AX93" s="109"/>
      <c r="AY93" s="109"/>
      <c r="AZ93" s="109"/>
      <c r="BA93" s="109"/>
      <c r="BB93" s="109"/>
      <c r="BC93" s="109"/>
      <c r="BD93" s="109"/>
      <c r="BE93" s="109"/>
      <c r="BF93" s="109"/>
      <c r="BG93" s="109"/>
      <c r="BH93" s="109"/>
    </row>
    <row r="94">
      <c r="A94" s="113" t="n">
        <v>92</v>
      </c>
      <c r="B94" s="113" t="s">
        <v>1169</v>
      </c>
      <c r="C94" s="113" t="s">
        <v>1170</v>
      </c>
      <c r="D94" s="109"/>
      <c r="E94" s="109" t="str">
        <f>IFERROR(GEOMEAN(F94, G94), MAX(F94, G94))</f>
      </c>
      <c r="F94" s="109" t="str">
        <f>MAX(AW94)</f>
      </c>
      <c r="G94" s="109" t="str">
        <f>MAX(AO94, AU94)</f>
      </c>
      <c r="H94" s="109"/>
      <c r="I94" s="109" t="n">
        <v>10.4</v>
      </c>
      <c r="J94" s="109" t="n">
        <v>15.5</v>
      </c>
      <c r="K94" s="109" t="s">
        <v>1841</v>
      </c>
      <c r="L94" s="109" t="s">
        <v>1851</v>
      </c>
      <c r="M94" s="109" t="s">
        <v>1852</v>
      </c>
      <c r="N94" s="109" t="n">
        <v>1</v>
      </c>
      <c r="O94" s="109" t="n">
        <v>3</v>
      </c>
      <c r="P94" s="109" t="n">
        <v>4</v>
      </c>
      <c r="Q94" s="109" t="n">
        <v>0.1</v>
      </c>
      <c r="R94" s="109" t="n">
        <v>6.9</v>
      </c>
      <c r="S94" s="109" t="n">
        <v>0</v>
      </c>
      <c r="T94" s="109" t="n">
        <v>0</v>
      </c>
      <c r="U94" s="109" t="n">
        <v>1.5</v>
      </c>
      <c r="V94" s="109" t="n">
        <v>0.15</v>
      </c>
      <c r="W94" s="109" t="n">
        <v>10.35</v>
      </c>
      <c r="X94" s="109" t="n">
        <v>0</v>
      </c>
      <c r="Y94" s="109" t="n">
        <v>0</v>
      </c>
      <c r="Z94" s="109" t="s">
        <v>628</v>
      </c>
      <c r="AA94" s="109" t="n">
        <v>0</v>
      </c>
      <c r="AB94" s="109" t="n">
        <v>10.35</v>
      </c>
      <c r="AC94" s="109" t="n">
        <v>0</v>
      </c>
      <c r="AD94" s="109" t="n">
        <v>0</v>
      </c>
      <c r="AE94" s="109" t="n">
        <v>0</v>
      </c>
      <c r="AF94" s="109" t="n">
        <v>15.525</v>
      </c>
      <c r="AG94" s="109" t="n">
        <v>0</v>
      </c>
      <c r="AH94" s="109" t="n">
        <v>0</v>
      </c>
      <c r="AI94" s="109" t="n">
        <v>2.06790741111334</v>
      </c>
      <c r="AJ94" s="109" t="n">
        <v>1.66142557651992</v>
      </c>
      <c r="AK94" s="109"/>
      <c r="AL94" s="109"/>
      <c r="AM94" s="109"/>
      <c r="AN94" s="109"/>
      <c r="AO94" s="109"/>
      <c r="AP94" s="109"/>
      <c r="AQ94" s="109"/>
      <c r="AR94" s="109"/>
      <c r="AS94" s="109"/>
      <c r="AT94" s="109"/>
      <c r="AU94" s="109"/>
      <c r="AV94" s="109" t="n">
        <v>1.5</v>
      </c>
      <c r="AW94" s="109" t="n">
        <v>0.625</v>
      </c>
      <c r="AX94" s="109"/>
      <c r="AY94" s="109"/>
      <c r="AZ94" s="109"/>
      <c r="BA94" s="109"/>
      <c r="BB94" s="109"/>
      <c r="BC94" s="109"/>
      <c r="BD94" s="109"/>
      <c r="BE94" s="109"/>
      <c r="BF94" s="109"/>
      <c r="BG94" s="109"/>
      <c r="BH94" s="109"/>
    </row>
    <row r="95">
      <c r="A95" s="113" t="n">
        <v>93</v>
      </c>
      <c r="B95" s="113" t="s">
        <v>1173</v>
      </c>
      <c r="C95" s="113" t="s">
        <v>1174</v>
      </c>
      <c r="D95" s="109"/>
      <c r="E95" s="109" t="str">
        <f>IFERROR(GEOMEAN(F95, G95), MAX(F95, G95))</f>
      </c>
      <c r="F95" s="109" t="str">
        <f>MAX(AW95)</f>
      </c>
      <c r="G95" s="109" t="str">
        <f>MAX(AO95, AU95)</f>
      </c>
      <c r="H95" s="109"/>
      <c r="I95" s="109" t="n">
        <v>11.1</v>
      </c>
      <c r="J95" s="109" t="n">
        <v>0</v>
      </c>
      <c r="K95" s="109"/>
      <c r="L95" s="109"/>
      <c r="M95" s="109"/>
      <c r="N95" s="109"/>
      <c r="O95" s="109"/>
      <c r="P95" s="109"/>
      <c r="Q95" s="109" t="n">
        <v>4.7</v>
      </c>
      <c r="R95" s="109" t="n">
        <v>8.5</v>
      </c>
      <c r="S95" s="109" t="n">
        <v>0.3</v>
      </c>
      <c r="T95" s="109" t="n">
        <v>0</v>
      </c>
      <c r="U95" s="109" t="n">
        <v>1.3</v>
      </c>
      <c r="V95" s="109" t="n">
        <v>6.11</v>
      </c>
      <c r="W95" s="109" t="n">
        <v>11.05</v>
      </c>
      <c r="X95" s="109" t="n">
        <v>0.39</v>
      </c>
      <c r="Y95" s="109" t="n">
        <v>0</v>
      </c>
      <c r="Z95" s="109" t="s">
        <v>1846</v>
      </c>
      <c r="AA95" s="109" t="n">
        <v>0</v>
      </c>
      <c r="AB95" s="109" t="n">
        <v>0</v>
      </c>
      <c r="AC95" s="109" t="n">
        <v>0</v>
      </c>
      <c r="AD95" s="109" t="n">
        <v>0</v>
      </c>
      <c r="AE95" s="109" t="n">
        <v>0</v>
      </c>
      <c r="AF95" s="109" t="n">
        <v>0</v>
      </c>
      <c r="AG95" s="109" t="n">
        <v>0</v>
      </c>
      <c r="AH95" s="109" t="n">
        <v>0</v>
      </c>
      <c r="AI95" s="109" t="n">
        <v>0</v>
      </c>
      <c r="AJ95" s="109" t="n">
        <v>1.7837176799441</v>
      </c>
      <c r="AK95" s="109"/>
      <c r="AL95" s="109"/>
      <c r="AM95" s="109"/>
      <c r="AN95" s="109"/>
      <c r="AO95" s="109"/>
      <c r="AP95" s="109"/>
      <c r="AQ95" s="109"/>
      <c r="AR95" s="109"/>
      <c r="AS95" s="109"/>
      <c r="AT95" s="109"/>
      <c r="AU95" s="109"/>
      <c r="AV95" s="109" t="n">
        <v>3.7</v>
      </c>
      <c r="AW95" s="109" t="n">
        <v>3.375</v>
      </c>
      <c r="AX95" s="109"/>
      <c r="AY95" s="109"/>
      <c r="AZ95" s="109"/>
      <c r="BA95" s="109"/>
      <c r="BB95" s="109"/>
      <c r="BC95" s="109"/>
      <c r="BD95" s="109"/>
      <c r="BE95" s="109"/>
      <c r="BF95" s="109"/>
      <c r="BG95" s="109"/>
      <c r="BH95" s="109"/>
    </row>
    <row r="96">
      <c r="A96" s="113" t="n">
        <v>94</v>
      </c>
      <c r="B96" s="113" t="s">
        <v>1178</v>
      </c>
      <c r="C96" s="113" t="s">
        <v>1179</v>
      </c>
      <c r="D96" s="109"/>
      <c r="E96" s="109" t="str">
        <f>IFERROR(GEOMEAN(F96, G96), MAX(F96, G96))</f>
      </c>
      <c r="F96" s="109" t="str">
        <f>MAX(AW96)</f>
      </c>
      <c r="G96" s="109" t="str">
        <f>MAX(AO96, AU96)</f>
      </c>
      <c r="H96" s="109"/>
      <c r="I96" s="109" t="n">
        <v>4.3</v>
      </c>
      <c r="J96" s="109" t="n">
        <v>0</v>
      </c>
      <c r="K96" s="109"/>
      <c r="L96" s="109"/>
      <c r="M96" s="109"/>
      <c r="N96" s="109"/>
      <c r="O96" s="109"/>
      <c r="P96" s="109"/>
      <c r="Q96" s="109" t="n">
        <v>1.3</v>
      </c>
      <c r="R96" s="109" t="n">
        <v>0</v>
      </c>
      <c r="S96" s="109" t="n">
        <v>3.1</v>
      </c>
      <c r="T96" s="109" t="n">
        <v>0</v>
      </c>
      <c r="U96" s="109" t="n">
        <v>1.4</v>
      </c>
      <c r="V96" s="109" t="n">
        <v>1.82</v>
      </c>
      <c r="W96" s="109" t="n">
        <v>0</v>
      </c>
      <c r="X96" s="109" t="n">
        <v>4.34</v>
      </c>
      <c r="Y96" s="109" t="n">
        <v>0</v>
      </c>
      <c r="Z96" s="109" t="s">
        <v>1846</v>
      </c>
      <c r="AA96" s="109" t="n">
        <v>0</v>
      </c>
      <c r="AB96" s="109" t="n">
        <v>0</v>
      </c>
      <c r="AC96" s="109" t="n">
        <v>0</v>
      </c>
      <c r="AD96" s="109" t="n">
        <v>0</v>
      </c>
      <c r="AE96" s="109" t="n">
        <v>0</v>
      </c>
      <c r="AF96" s="109" t="n">
        <v>0</v>
      </c>
      <c r="AG96" s="109" t="n">
        <v>0</v>
      </c>
      <c r="AH96" s="109" t="n">
        <v>0</v>
      </c>
      <c r="AI96" s="109" t="n">
        <v>0</v>
      </c>
      <c r="AJ96" s="109" t="n">
        <v>0.595737246680642</v>
      </c>
      <c r="AK96" s="109"/>
      <c r="AL96" s="109"/>
      <c r="AM96" s="109"/>
      <c r="AN96" s="109"/>
      <c r="AO96" s="109"/>
      <c r="AP96" s="109"/>
      <c r="AQ96" s="109"/>
      <c r="AR96" s="109"/>
      <c r="AS96" s="109"/>
      <c r="AT96" s="109"/>
      <c r="AU96" s="109"/>
      <c r="AV96" s="109" t="n">
        <v>1.2</v>
      </c>
      <c r="AW96" s="109" t="n">
        <v>0.25</v>
      </c>
      <c r="AX96" s="109"/>
      <c r="AY96" s="109"/>
      <c r="AZ96" s="109"/>
      <c r="BA96" s="109"/>
      <c r="BB96" s="109"/>
      <c r="BC96" s="109"/>
      <c r="BD96" s="109"/>
      <c r="BE96" s="109"/>
      <c r="BF96" s="109"/>
      <c r="BG96" s="109"/>
      <c r="BH96" s="109"/>
    </row>
    <row r="97">
      <c r="A97" s="113" t="n">
        <v>95</v>
      </c>
      <c r="B97" s="113" t="s">
        <v>1183</v>
      </c>
      <c r="C97" s="113" t="s">
        <v>1184</v>
      </c>
      <c r="D97" s="109"/>
      <c r="E97" s="109" t="str">
        <f>IFERROR(GEOMEAN(F97, G97), MAX(F97, G97))</f>
      </c>
      <c r="F97" s="109" t="str">
        <f>MAX(AW97)</f>
      </c>
      <c r="G97" s="109" t="str">
        <f>MAX(AO97, AU97)</f>
      </c>
      <c r="H97" s="109"/>
      <c r="I97" s="109" t="n">
        <v>40</v>
      </c>
      <c r="J97" s="109" t="n">
        <v>40</v>
      </c>
      <c r="K97" s="109"/>
      <c r="L97" s="109"/>
      <c r="M97" s="109"/>
      <c r="N97" s="109"/>
      <c r="O97" s="109"/>
      <c r="P97" s="109"/>
      <c r="Q97" s="109" t="n">
        <v>9.1</v>
      </c>
      <c r="R97" s="109" t="n">
        <v>3.3</v>
      </c>
      <c r="S97" s="109" t="n">
        <v>2.4</v>
      </c>
      <c r="T97" s="109" t="n">
        <v>0</v>
      </c>
      <c r="U97" s="109" t="n">
        <v>4.4</v>
      </c>
      <c r="V97" s="109" t="n">
        <v>40.04</v>
      </c>
      <c r="W97" s="109" t="n">
        <v>14.52</v>
      </c>
      <c r="X97" s="109" t="n">
        <v>10.56</v>
      </c>
      <c r="Y97" s="109" t="n">
        <v>0</v>
      </c>
      <c r="Z97" s="109" t="s">
        <v>628</v>
      </c>
      <c r="AA97" s="109" t="n">
        <v>40.04</v>
      </c>
      <c r="AB97" s="109" t="n">
        <v>14.52</v>
      </c>
      <c r="AC97" s="109" t="n">
        <v>10.56</v>
      </c>
      <c r="AD97" s="109" t="n">
        <v>0</v>
      </c>
      <c r="AE97" s="109" t="n">
        <v>40.04</v>
      </c>
      <c r="AF97" s="109" t="n">
        <v>14.52</v>
      </c>
      <c r="AG97" s="109" t="n">
        <v>10.56</v>
      </c>
      <c r="AH97" s="109" t="n">
        <v>0</v>
      </c>
      <c r="AI97" s="109" t="n">
        <v>5.33653525448603</v>
      </c>
      <c r="AJ97" s="109" t="n">
        <v>6.83263452131377</v>
      </c>
      <c r="AK97" s="109"/>
      <c r="AL97" s="109"/>
      <c r="AM97" s="109"/>
      <c r="AN97" s="109"/>
      <c r="AO97" s="109"/>
      <c r="AP97" s="109"/>
      <c r="AQ97" s="109"/>
      <c r="AR97" s="109"/>
      <c r="AS97" s="109"/>
      <c r="AT97" s="109"/>
      <c r="AU97" s="109"/>
      <c r="AV97" s="109" t="n">
        <v>3</v>
      </c>
      <c r="AW97" s="109" t="n">
        <v>2.5</v>
      </c>
      <c r="AX97" s="109"/>
      <c r="AY97" s="109"/>
      <c r="AZ97" s="109"/>
      <c r="BA97" s="109"/>
      <c r="BB97" s="109"/>
      <c r="BC97" s="109"/>
      <c r="BD97" s="109"/>
      <c r="BE97" s="109"/>
      <c r="BF97" s="109"/>
      <c r="BG97" s="109"/>
      <c r="BH97" s="109"/>
    </row>
    <row r="98">
      <c r="A98" s="113" t="n">
        <v>96</v>
      </c>
      <c r="B98" s="113" t="s">
        <v>1186</v>
      </c>
      <c r="C98" s="113" t="s">
        <v>1187</v>
      </c>
      <c r="D98" s="109"/>
      <c r="E98" s="109" t="str">
        <f>IFERROR(GEOMEAN(F98, G98), MAX(F98, G98))</f>
      </c>
      <c r="F98" s="109" t="str">
        <f>MAX(AW98)</f>
      </c>
      <c r="G98" s="109" t="str">
        <f>MAX(AO98, AU98)</f>
      </c>
      <c r="H98" s="109"/>
      <c r="I98" s="109" t="n">
        <v>16.1</v>
      </c>
      <c r="J98" s="109" t="n">
        <v>24.2</v>
      </c>
      <c r="K98" s="109" t="s">
        <v>1841</v>
      </c>
      <c r="L98" s="109" t="s">
        <v>1842</v>
      </c>
      <c r="M98" s="109"/>
      <c r="N98" s="109" t="n">
        <v>1</v>
      </c>
      <c r="O98" s="109" t="n">
        <v>2</v>
      </c>
      <c r="P98" s="109"/>
      <c r="Q98" s="109" t="n">
        <v>1.2</v>
      </c>
      <c r="R98" s="109" t="n">
        <v>0</v>
      </c>
      <c r="S98" s="109" t="n">
        <v>2.6</v>
      </c>
      <c r="T98" s="109" t="n">
        <v>0</v>
      </c>
      <c r="U98" s="109" t="n">
        <v>6.2</v>
      </c>
      <c r="V98" s="109" t="n">
        <v>7.44</v>
      </c>
      <c r="W98" s="109" t="n">
        <v>0</v>
      </c>
      <c r="X98" s="109" t="n">
        <v>16.12</v>
      </c>
      <c r="Y98" s="109" t="n">
        <v>0</v>
      </c>
      <c r="Z98" s="109" t="s">
        <v>628</v>
      </c>
      <c r="AA98" s="109" t="n">
        <v>7.44</v>
      </c>
      <c r="AB98" s="109" t="n">
        <v>0</v>
      </c>
      <c r="AC98" s="109" t="n">
        <v>16.12</v>
      </c>
      <c r="AD98" s="109" t="n">
        <v>0</v>
      </c>
      <c r="AE98" s="109" t="n">
        <v>11.16</v>
      </c>
      <c r="AF98" s="109" t="n">
        <v>0</v>
      </c>
      <c r="AG98" s="109" t="n">
        <v>24.18</v>
      </c>
      <c r="AH98" s="109" t="n">
        <v>0</v>
      </c>
      <c r="AI98" s="109" t="n">
        <v>3.22860382896405</v>
      </c>
      <c r="AJ98" s="109" t="n">
        <v>2.65723270440252</v>
      </c>
      <c r="AK98" s="109"/>
      <c r="AL98" s="109"/>
      <c r="AM98" s="109"/>
      <c r="AN98" s="109"/>
      <c r="AO98" s="109"/>
      <c r="AP98" s="109" t="s">
        <v>1877</v>
      </c>
      <c r="AQ98" s="109" t="s">
        <v>1878</v>
      </c>
      <c r="AR98" s="109" t="s">
        <v>1860</v>
      </c>
      <c r="AS98" s="109" t="n">
        <v>4.2</v>
      </c>
      <c r="AT98" s="109" t="n">
        <v>3</v>
      </c>
      <c r="AU98" s="109" t="n">
        <v>0</v>
      </c>
      <c r="AV98" s="109" t="n">
        <v>4.7</v>
      </c>
      <c r="AW98" s="109" t="n">
        <v>4.625</v>
      </c>
      <c r="AX98" s="109"/>
      <c r="AY98" s="109"/>
      <c r="AZ98" s="109"/>
      <c r="BA98" s="109"/>
      <c r="BB98" s="109"/>
      <c r="BC98" s="109"/>
      <c r="BD98" s="109"/>
      <c r="BE98" s="109"/>
      <c r="BF98" s="109"/>
      <c r="BG98" s="109"/>
      <c r="BH98" s="109"/>
    </row>
    <row r="99">
      <c r="A99" s="113" t="n">
        <v>97</v>
      </c>
      <c r="B99" s="113" t="s">
        <v>1192</v>
      </c>
      <c r="C99" s="113" t="s">
        <v>1193</v>
      </c>
      <c r="D99" s="109"/>
      <c r="E99" s="109" t="str">
        <f>IFERROR(GEOMEAN(F99, G99), MAX(F99, G99))</f>
      </c>
      <c r="F99" s="109" t="str">
        <f>MAX(AW99)</f>
      </c>
      <c r="G99" s="109" t="str">
        <f>MAX(AO99, AU99)</f>
      </c>
      <c r="H99" s="109"/>
      <c r="I99" s="109" t="n">
        <v>37.8</v>
      </c>
      <c r="J99" s="109" t="n">
        <v>37.8</v>
      </c>
      <c r="K99" s="109" t="s">
        <v>1841</v>
      </c>
      <c r="L99" s="109" t="s">
        <v>1851</v>
      </c>
      <c r="M99" s="109"/>
      <c r="N99" s="109" t="n">
        <v>1</v>
      </c>
      <c r="O99" s="109" t="n">
        <v>3</v>
      </c>
      <c r="P99" s="109"/>
      <c r="Q99" s="109" t="n">
        <v>6.2</v>
      </c>
      <c r="R99" s="109" t="n">
        <v>0</v>
      </c>
      <c r="S99" s="109" t="n">
        <v>0.5</v>
      </c>
      <c r="T99" s="109" t="n">
        <v>0</v>
      </c>
      <c r="U99" s="109" t="n">
        <v>6.1</v>
      </c>
      <c r="V99" s="109" t="n">
        <v>37.82</v>
      </c>
      <c r="W99" s="109" t="n">
        <v>0</v>
      </c>
      <c r="X99" s="109" t="n">
        <v>3.05</v>
      </c>
      <c r="Y99" s="109" t="n">
        <v>0</v>
      </c>
      <c r="Z99" s="109" t="s">
        <v>628</v>
      </c>
      <c r="AA99" s="109" t="n">
        <v>37.82</v>
      </c>
      <c r="AB99" s="109" t="n">
        <v>0</v>
      </c>
      <c r="AC99" s="109" t="n">
        <v>0</v>
      </c>
      <c r="AD99" s="109" t="n">
        <v>0</v>
      </c>
      <c r="AE99" s="109" t="n">
        <v>37.82</v>
      </c>
      <c r="AF99" s="109" t="n">
        <v>0</v>
      </c>
      <c r="AG99" s="109" t="n">
        <v>0</v>
      </c>
      <c r="AH99" s="109" t="n">
        <v>0</v>
      </c>
      <c r="AI99" s="109" t="n">
        <v>5.04302581548929</v>
      </c>
      <c r="AJ99" s="109" t="n">
        <v>6.44828791055206</v>
      </c>
      <c r="AK99" s="109"/>
      <c r="AL99" s="109"/>
      <c r="AM99" s="109"/>
      <c r="AN99" s="109"/>
      <c r="AO99" s="109"/>
      <c r="AP99" s="109"/>
      <c r="AQ99" s="109"/>
      <c r="AR99" s="109"/>
      <c r="AS99" s="109"/>
      <c r="AT99" s="109"/>
      <c r="AU99" s="109"/>
      <c r="AV99" s="109" t="n">
        <v>2.8</v>
      </c>
      <c r="AW99" s="109" t="n">
        <v>2.25</v>
      </c>
      <c r="AX99" s="109"/>
      <c r="AY99" s="109"/>
      <c r="AZ99" s="109"/>
      <c r="BA99" s="109"/>
      <c r="BB99" s="109"/>
      <c r="BC99" s="109"/>
      <c r="BD99" s="109"/>
      <c r="BE99" s="109"/>
      <c r="BF99" s="109"/>
      <c r="BG99" s="109"/>
      <c r="BH99" s="109"/>
    </row>
    <row r="100">
      <c r="A100" s="113" t="n">
        <v>98</v>
      </c>
      <c r="B100" s="113" t="s">
        <v>1197</v>
      </c>
      <c r="C100" s="113" t="s">
        <v>1198</v>
      </c>
      <c r="D100" s="109"/>
      <c r="E100" s="109" t="str">
        <f>IFERROR(GEOMEAN(F100, G100), MAX(F100, G100))</f>
      </c>
      <c r="F100" s="109" t="str">
        <f>MAX(AW100)</f>
      </c>
      <c r="G100" s="109" t="str">
        <f>MAX(AO100, AU100)</f>
      </c>
      <c r="H100" s="109"/>
      <c r="I100" s="109" t="n">
        <v>25.5</v>
      </c>
      <c r="J100" s="109" t="n">
        <v>0</v>
      </c>
      <c r="K100" s="109" t="s">
        <v>1841</v>
      </c>
      <c r="L100" s="109"/>
      <c r="M100" s="109"/>
      <c r="N100" s="109" t="n">
        <v>1</v>
      </c>
      <c r="O100" s="109"/>
      <c r="P100" s="109"/>
      <c r="Q100" s="109" t="n">
        <v>2.6</v>
      </c>
      <c r="R100" s="109" t="n">
        <v>0</v>
      </c>
      <c r="S100" s="109" t="n">
        <v>5</v>
      </c>
      <c r="T100" s="109" t="n">
        <v>0</v>
      </c>
      <c r="U100" s="109" t="n">
        <v>5.1</v>
      </c>
      <c r="V100" s="109" t="n">
        <v>13.26</v>
      </c>
      <c r="W100" s="109" t="n">
        <v>0</v>
      </c>
      <c r="X100" s="109" t="n">
        <v>25.5</v>
      </c>
      <c r="Y100" s="109" t="n">
        <v>0</v>
      </c>
      <c r="Z100" s="109" t="s">
        <v>1846</v>
      </c>
      <c r="AA100" s="109" t="n">
        <v>0</v>
      </c>
      <c r="AB100" s="109" t="n">
        <v>0</v>
      </c>
      <c r="AC100" s="109" t="n">
        <v>0</v>
      </c>
      <c r="AD100" s="109" t="n">
        <v>0</v>
      </c>
      <c r="AE100" s="109" t="n">
        <v>0</v>
      </c>
      <c r="AF100" s="109" t="n">
        <v>0</v>
      </c>
      <c r="AG100" s="109" t="n">
        <v>0</v>
      </c>
      <c r="AH100" s="109" t="n">
        <v>0</v>
      </c>
      <c r="AI100" s="109" t="n">
        <v>0</v>
      </c>
      <c r="AJ100" s="109" t="n">
        <v>4.29944095038435</v>
      </c>
      <c r="AK100" s="109"/>
      <c r="AL100" s="109"/>
      <c r="AM100" s="109"/>
      <c r="AN100" s="109"/>
      <c r="AO100" s="109"/>
      <c r="AP100" s="109" t="s">
        <v>1899</v>
      </c>
      <c r="AQ100" s="109" t="s">
        <v>1900</v>
      </c>
      <c r="AR100" s="109" t="s">
        <v>1898</v>
      </c>
      <c r="AS100" s="109" t="n">
        <v>4.1</v>
      </c>
      <c r="AT100" s="109" t="n">
        <v>3</v>
      </c>
      <c r="AU100" s="109" t="n">
        <v>0</v>
      </c>
      <c r="AV100" s="109" t="n">
        <v>8.2</v>
      </c>
      <c r="AW100" s="109" t="n">
        <v>9</v>
      </c>
      <c r="AX100" s="109"/>
      <c r="AY100" s="109"/>
      <c r="AZ100" s="109"/>
      <c r="BA100" s="109"/>
      <c r="BB100" s="109"/>
      <c r="BC100" s="109"/>
      <c r="BD100" s="109"/>
      <c r="BE100" s="109"/>
      <c r="BF100" s="109"/>
      <c r="BG100" s="109"/>
      <c r="BH100" s="109"/>
    </row>
    <row r="101">
      <c r="A101" s="113" t="n">
        <v>99</v>
      </c>
      <c r="B101" s="113" t="s">
        <v>1201</v>
      </c>
      <c r="C101" s="113" t="s">
        <v>1202</v>
      </c>
      <c r="D101" s="109"/>
      <c r="E101" s="109" t="str">
        <f>IFERROR(GEOMEAN(F101, G101), MAX(F101, G101))</f>
      </c>
      <c r="F101" s="109" t="str">
        <f>MAX(AW101)</f>
      </c>
      <c r="G101" s="109" t="str">
        <f>MAX(AO101, AU101)</f>
      </c>
      <c r="H101" s="109"/>
      <c r="I101" s="109" t="n">
        <v>10.3</v>
      </c>
      <c r="J101" s="109" t="n">
        <v>15.5</v>
      </c>
      <c r="K101" s="109" t="s">
        <v>1841</v>
      </c>
      <c r="L101" s="109" t="s">
        <v>1851</v>
      </c>
      <c r="M101" s="109" t="s">
        <v>1852</v>
      </c>
      <c r="N101" s="109" t="n">
        <v>1</v>
      </c>
      <c r="O101" s="109" t="n">
        <v>3</v>
      </c>
      <c r="P101" s="109" t="n">
        <v>4</v>
      </c>
      <c r="Q101" s="109" t="n">
        <v>0.1</v>
      </c>
      <c r="R101" s="109" t="n">
        <v>4.7</v>
      </c>
      <c r="S101" s="109" t="n">
        <v>0.5</v>
      </c>
      <c r="T101" s="109" t="n">
        <v>0</v>
      </c>
      <c r="U101" s="109" t="n">
        <v>2.2</v>
      </c>
      <c r="V101" s="109" t="n">
        <v>0.22</v>
      </c>
      <c r="W101" s="109" t="n">
        <v>10.34</v>
      </c>
      <c r="X101" s="109" t="n">
        <v>1.1</v>
      </c>
      <c r="Y101" s="109" t="n">
        <v>0</v>
      </c>
      <c r="Z101" s="109" t="s">
        <v>628</v>
      </c>
      <c r="AA101" s="109" t="n">
        <v>0</v>
      </c>
      <c r="AB101" s="109" t="n">
        <v>10.34</v>
      </c>
      <c r="AC101" s="109" t="n">
        <v>0</v>
      </c>
      <c r="AD101" s="109" t="n">
        <v>0</v>
      </c>
      <c r="AE101" s="109" t="n">
        <v>0</v>
      </c>
      <c r="AF101" s="109" t="n">
        <v>15.51</v>
      </c>
      <c r="AG101" s="109" t="n">
        <v>0</v>
      </c>
      <c r="AH101" s="109" t="n">
        <v>0</v>
      </c>
      <c r="AI101" s="109" t="n">
        <v>2.06790741111334</v>
      </c>
      <c r="AJ101" s="109" t="n">
        <v>1.64395527603075</v>
      </c>
      <c r="AK101" s="109"/>
      <c r="AL101" s="109"/>
      <c r="AM101" s="109"/>
      <c r="AN101" s="109"/>
      <c r="AO101" s="109"/>
      <c r="AP101" s="109"/>
      <c r="AQ101" s="109"/>
      <c r="AR101" s="109"/>
      <c r="AS101" s="109"/>
      <c r="AT101" s="109"/>
      <c r="AU101" s="109"/>
      <c r="AV101" s="109" t="n">
        <v>1.4</v>
      </c>
      <c r="AW101" s="109" t="n">
        <v>0.5</v>
      </c>
      <c r="AX101" s="109"/>
      <c r="AY101" s="109"/>
      <c r="AZ101" s="109"/>
      <c r="BA101" s="109"/>
      <c r="BB101" s="109"/>
      <c r="BC101" s="109"/>
      <c r="BD101" s="109"/>
      <c r="BE101" s="109"/>
      <c r="BF101" s="109"/>
      <c r="BG101" s="109"/>
      <c r="BH101" s="109"/>
    </row>
    <row r="102">
      <c r="A102" s="113" t="n">
        <v>100</v>
      </c>
      <c r="B102" s="113" t="s">
        <v>1205</v>
      </c>
      <c r="C102" s="113" t="s">
        <v>1206</v>
      </c>
      <c r="D102" s="109"/>
      <c r="E102" s="109" t="str">
        <f>IFERROR(GEOMEAN(F102, G102), MAX(F102, G102))</f>
      </c>
      <c r="F102" s="109" t="str">
        <f>MAX(AW102)</f>
      </c>
      <c r="G102" s="109" t="str">
        <f>MAX(AO102, AU102)</f>
      </c>
      <c r="H102" s="109"/>
      <c r="I102" s="109"/>
      <c r="J102" s="109"/>
      <c r="K102" s="109"/>
      <c r="L102" s="109"/>
      <c r="M102" s="109"/>
      <c r="N102" s="109"/>
      <c r="O102" s="109"/>
      <c r="P102" s="109"/>
      <c r="Q102" s="109"/>
      <c r="R102" s="109"/>
      <c r="S102" s="109"/>
      <c r="T102" s="109"/>
      <c r="U102" s="109"/>
      <c r="V102" s="109"/>
      <c r="W102" s="109"/>
      <c r="X102" s="109"/>
      <c r="Y102" s="109"/>
      <c r="Z102" s="109"/>
      <c r="AA102" s="109"/>
      <c r="AB102" s="109"/>
      <c r="AC102" s="109"/>
      <c r="AD102" s="109"/>
      <c r="AE102" s="109"/>
      <c r="AF102" s="109"/>
      <c r="AG102" s="109"/>
      <c r="AH102" s="109"/>
      <c r="AI102" s="109"/>
      <c r="AJ102" s="109"/>
      <c r="AK102" s="109"/>
      <c r="AL102" s="109"/>
      <c r="AM102" s="109"/>
      <c r="AN102" s="109"/>
      <c r="AO102" s="109"/>
      <c r="AP102" s="109"/>
      <c r="AQ102" s="109"/>
      <c r="AR102" s="109"/>
      <c r="AS102" s="109"/>
      <c r="AT102" s="109"/>
      <c r="AU102" s="109"/>
      <c r="AV102" s="109" t="n">
        <v>0.7</v>
      </c>
      <c r="AW102" s="109" t="n">
        <v>0</v>
      </c>
      <c r="AX102" s="109"/>
      <c r="AY102" s="109"/>
      <c r="AZ102" s="109"/>
      <c r="BA102" s="109"/>
      <c r="BB102" s="109"/>
      <c r="BC102" s="109"/>
      <c r="BD102" s="109"/>
      <c r="BE102" s="109"/>
      <c r="BF102" s="109"/>
      <c r="BG102" s="109"/>
      <c r="BH102" s="109"/>
    </row>
    <row r="103">
      <c r="A103" s="113" t="n">
        <v>101</v>
      </c>
      <c r="B103" s="113" t="s">
        <v>1208</v>
      </c>
      <c r="C103" s="113" t="s">
        <v>1209</v>
      </c>
      <c r="D103" s="109"/>
      <c r="E103" s="109" t="str">
        <f>IFERROR(GEOMEAN(F103, G103), MAX(F103, G103))</f>
      </c>
      <c r="F103" s="109" t="str">
        <f>MAX(AW103)</f>
      </c>
      <c r="G103" s="109" t="str">
        <f>MAX(AO103, AU103)</f>
      </c>
      <c r="H103" s="109"/>
      <c r="I103" s="109" t="n">
        <v>18.9</v>
      </c>
      <c r="J103" s="109" t="n">
        <v>18.9</v>
      </c>
      <c r="K103" s="109"/>
      <c r="L103" s="109"/>
      <c r="M103" s="109"/>
      <c r="N103" s="109"/>
      <c r="O103" s="109"/>
      <c r="P103" s="109"/>
      <c r="Q103" s="109" t="n">
        <v>6.1</v>
      </c>
      <c r="R103" s="109" t="n">
        <v>3.6</v>
      </c>
      <c r="S103" s="109" t="n">
        <v>3.5</v>
      </c>
      <c r="T103" s="109" t="n">
        <v>0</v>
      </c>
      <c r="U103" s="109" t="n">
        <v>3.1</v>
      </c>
      <c r="V103" s="109" t="n">
        <v>18.91</v>
      </c>
      <c r="W103" s="109" t="n">
        <v>11.16</v>
      </c>
      <c r="X103" s="109" t="n">
        <v>10.85</v>
      </c>
      <c r="Y103" s="109" t="n">
        <v>0</v>
      </c>
      <c r="Z103" s="109" t="s">
        <v>628</v>
      </c>
      <c r="AA103" s="109" t="n">
        <v>18.91</v>
      </c>
      <c r="AB103" s="109" t="n">
        <v>11.16</v>
      </c>
      <c r="AC103" s="109" t="n">
        <v>10.85</v>
      </c>
      <c r="AD103" s="109" t="n">
        <v>0</v>
      </c>
      <c r="AE103" s="109" t="n">
        <v>18.91</v>
      </c>
      <c r="AF103" s="109" t="n">
        <v>11.16</v>
      </c>
      <c r="AG103" s="109" t="n">
        <v>10.85</v>
      </c>
      <c r="AH103" s="109" t="n">
        <v>0</v>
      </c>
      <c r="AI103" s="109" t="n">
        <v>2.52151290774465</v>
      </c>
      <c r="AJ103" s="109" t="n">
        <v>3.14640111809923</v>
      </c>
      <c r="AK103" s="109"/>
      <c r="AL103" s="109"/>
      <c r="AM103" s="109"/>
      <c r="AN103" s="109"/>
      <c r="AO103" s="109"/>
      <c r="AP103" s="109"/>
      <c r="AQ103" s="109"/>
      <c r="AR103" s="109"/>
      <c r="AS103" s="109"/>
      <c r="AT103" s="109"/>
      <c r="AU103" s="109"/>
      <c r="AV103" s="109" t="n">
        <v>4.4</v>
      </c>
      <c r="AW103" s="109" t="n">
        <v>4.25</v>
      </c>
      <c r="AX103" s="109"/>
      <c r="AY103" s="109"/>
      <c r="AZ103" s="109"/>
      <c r="BA103" s="109"/>
      <c r="BB103" s="109"/>
      <c r="BC103" s="109"/>
      <c r="BD103" s="109"/>
      <c r="BE103" s="109"/>
      <c r="BF103" s="109"/>
      <c r="BG103" s="109"/>
      <c r="BH103" s="109"/>
    </row>
    <row r="104">
      <c r="A104" s="113" t="n">
        <v>102</v>
      </c>
      <c r="B104" s="113" t="s">
        <v>1213</v>
      </c>
      <c r="C104" s="113" t="s">
        <v>1214</v>
      </c>
      <c r="D104" s="109"/>
      <c r="E104" s="109" t="str">
        <f>IFERROR(GEOMEAN(F104, G104), MAX(F104, G104))</f>
      </c>
      <c r="F104" s="109" t="str">
        <f>MAX(AW104)</f>
      </c>
      <c r="G104" s="109" t="str">
        <f>MAX(AO104, AU104)</f>
      </c>
      <c r="H104" s="109"/>
      <c r="I104" s="109" t="n">
        <v>30.7</v>
      </c>
      <c r="J104" s="109" t="n">
        <v>30.7</v>
      </c>
      <c r="K104" s="109"/>
      <c r="L104" s="109"/>
      <c r="M104" s="109"/>
      <c r="N104" s="109"/>
      <c r="O104" s="109"/>
      <c r="P104" s="109"/>
      <c r="Q104" s="109" t="n">
        <v>3</v>
      </c>
      <c r="R104" s="109" t="n">
        <v>0</v>
      </c>
      <c r="S104" s="109" t="n">
        <v>5.2</v>
      </c>
      <c r="T104" s="109" t="n">
        <v>0</v>
      </c>
      <c r="U104" s="109" t="n">
        <v>5.9</v>
      </c>
      <c r="V104" s="109" t="n">
        <v>17.7</v>
      </c>
      <c r="W104" s="109" t="n">
        <v>0</v>
      </c>
      <c r="X104" s="109" t="n">
        <v>30.68</v>
      </c>
      <c r="Y104" s="109" t="n">
        <v>0</v>
      </c>
      <c r="Z104" s="109" t="s">
        <v>628</v>
      </c>
      <c r="AA104" s="109" t="n">
        <v>17.7</v>
      </c>
      <c r="AB104" s="109" t="n">
        <v>0</v>
      </c>
      <c r="AC104" s="109" t="n">
        <v>30.68</v>
      </c>
      <c r="AD104" s="109" t="n">
        <v>0</v>
      </c>
      <c r="AE104" s="109" t="n">
        <v>17.7</v>
      </c>
      <c r="AF104" s="109" t="n">
        <v>0</v>
      </c>
      <c r="AG104" s="109" t="n">
        <v>30.68</v>
      </c>
      <c r="AH104" s="109" t="n">
        <v>0</v>
      </c>
      <c r="AI104" s="109" t="n">
        <v>4.09579080781802</v>
      </c>
      <c r="AJ104" s="109" t="n">
        <v>5.2078965758211</v>
      </c>
      <c r="AK104" s="109" t="s">
        <v>1853</v>
      </c>
      <c r="AL104" s="109" t="s">
        <v>1854</v>
      </c>
      <c r="AM104" s="109" t="s">
        <v>1861</v>
      </c>
      <c r="AN104" s="109" t="s">
        <v>1850</v>
      </c>
      <c r="AO104" s="109" t="n">
        <v>10</v>
      </c>
      <c r="AP104" s="109" t="s">
        <v>1901</v>
      </c>
      <c r="AQ104" s="109" t="s">
        <v>1902</v>
      </c>
      <c r="AR104" s="109" t="s">
        <v>1860</v>
      </c>
      <c r="AS104" s="109" t="n">
        <v>3.7</v>
      </c>
      <c r="AT104" s="109" t="n">
        <v>3</v>
      </c>
      <c r="AU104" s="109" t="n">
        <v>0</v>
      </c>
      <c r="AV104" s="109" t="n">
        <v>1.7</v>
      </c>
      <c r="AW104" s="109" t="n">
        <v>0.875</v>
      </c>
      <c r="AX104" s="109"/>
      <c r="AY104" s="109"/>
      <c r="AZ104" s="109"/>
      <c r="BA104" s="109"/>
      <c r="BB104" s="109"/>
      <c r="BC104" s="109"/>
      <c r="BD104" s="109"/>
      <c r="BE104" s="109"/>
      <c r="BF104" s="109"/>
      <c r="BG104" s="109"/>
      <c r="BH104" s="109"/>
    </row>
    <row r="105">
      <c r="A105" s="113" t="n">
        <v>103</v>
      </c>
      <c r="B105" s="113" t="s">
        <v>1218</v>
      </c>
      <c r="C105" s="113" t="s">
        <v>1219</v>
      </c>
      <c r="D105" s="109"/>
      <c r="E105" s="109" t="str">
        <f>IFERROR(GEOMEAN(F105, G105), MAX(F105, G105))</f>
      </c>
      <c r="F105" s="109" t="str">
        <f>MAX(AW105)</f>
      </c>
      <c r="G105" s="109" t="str">
        <f>MAX(AO105, AU105)</f>
      </c>
      <c r="H105" s="109"/>
      <c r="I105" s="109" t="n">
        <v>5.2</v>
      </c>
      <c r="J105" s="109" t="n">
        <v>0</v>
      </c>
      <c r="K105" s="109"/>
      <c r="L105" s="109"/>
      <c r="M105" s="109"/>
      <c r="N105" s="109"/>
      <c r="O105" s="109"/>
      <c r="P105" s="109"/>
      <c r="Q105" s="109" t="n">
        <v>4.7</v>
      </c>
      <c r="R105" s="109" t="n">
        <v>0</v>
      </c>
      <c r="S105" s="109" t="n">
        <v>3.3</v>
      </c>
      <c r="T105" s="109" t="n">
        <v>0</v>
      </c>
      <c r="U105" s="109" t="n">
        <v>1.1</v>
      </c>
      <c r="V105" s="109" t="n">
        <v>5.17</v>
      </c>
      <c r="W105" s="109" t="n">
        <v>0</v>
      </c>
      <c r="X105" s="109" t="n">
        <v>3.63</v>
      </c>
      <c r="Y105" s="109" t="n">
        <v>0</v>
      </c>
      <c r="Z105" s="109" t="s">
        <v>1846</v>
      </c>
      <c r="AA105" s="109" t="n">
        <v>0</v>
      </c>
      <c r="AB105" s="109" t="n">
        <v>0</v>
      </c>
      <c r="AC105" s="109" t="n">
        <v>0</v>
      </c>
      <c r="AD105" s="109" t="n">
        <v>0</v>
      </c>
      <c r="AE105" s="109" t="n">
        <v>0</v>
      </c>
      <c r="AF105" s="109" t="n">
        <v>0</v>
      </c>
      <c r="AG105" s="109" t="n">
        <v>0</v>
      </c>
      <c r="AH105" s="109" t="n">
        <v>0</v>
      </c>
      <c r="AI105" s="109" t="n">
        <v>0</v>
      </c>
      <c r="AJ105" s="109" t="n">
        <v>0.752969951083159</v>
      </c>
      <c r="AK105" s="109"/>
      <c r="AL105" s="109"/>
      <c r="AM105" s="109"/>
      <c r="AN105" s="109"/>
      <c r="AO105" s="109"/>
      <c r="AP105" s="109"/>
      <c r="AQ105" s="109"/>
      <c r="AR105" s="109"/>
      <c r="AS105" s="109"/>
      <c r="AT105" s="109"/>
      <c r="AU105" s="109"/>
      <c r="AV105" s="109" t="n">
        <v>0.9</v>
      </c>
      <c r="AW105" s="109" t="n">
        <v>0</v>
      </c>
      <c r="AX105" s="109"/>
      <c r="AY105" s="109"/>
      <c r="AZ105" s="109"/>
      <c r="BA105" s="109"/>
      <c r="BB105" s="109"/>
      <c r="BC105" s="109"/>
      <c r="BD105" s="109"/>
      <c r="BE105" s="109"/>
      <c r="BF105" s="109"/>
      <c r="BG105" s="109"/>
      <c r="BH105" s="109"/>
    </row>
    <row r="106">
      <c r="A106" s="113" t="n">
        <v>104</v>
      </c>
      <c r="B106" s="113" t="s">
        <v>1223</v>
      </c>
      <c r="C106" s="113" t="s">
        <v>1224</v>
      </c>
      <c r="D106" s="109"/>
      <c r="E106" s="109" t="str">
        <f>IFERROR(GEOMEAN(F106, G106), MAX(F106, G106))</f>
      </c>
      <c r="F106" s="109" t="str">
        <f>MAX(AW106)</f>
      </c>
      <c r="G106" s="109" t="str">
        <f>MAX(AO106, AU106)</f>
      </c>
      <c r="H106" s="109"/>
      <c r="I106" s="109" t="n">
        <v>2.6</v>
      </c>
      <c r="J106" s="109" t="n">
        <v>0</v>
      </c>
      <c r="K106" s="109"/>
      <c r="L106" s="109"/>
      <c r="M106" s="109"/>
      <c r="N106" s="109"/>
      <c r="O106" s="109"/>
      <c r="P106" s="109"/>
      <c r="Q106" s="109" t="n">
        <v>2</v>
      </c>
      <c r="R106" s="109" t="n">
        <v>0</v>
      </c>
      <c r="S106" s="109" t="n">
        <v>0</v>
      </c>
      <c r="T106" s="109" t="n">
        <v>0</v>
      </c>
      <c r="U106" s="109" t="n">
        <v>1.3</v>
      </c>
      <c r="V106" s="109" t="n">
        <v>2.6</v>
      </c>
      <c r="W106" s="109" t="n">
        <v>0</v>
      </c>
      <c r="X106" s="109" t="n">
        <v>0</v>
      </c>
      <c r="Y106" s="109" t="n">
        <v>0</v>
      </c>
      <c r="Z106" s="109" t="s">
        <v>1846</v>
      </c>
      <c r="AA106" s="109" t="n">
        <v>0</v>
      </c>
      <c r="AB106" s="109" t="n">
        <v>0</v>
      </c>
      <c r="AC106" s="109" t="n">
        <v>0</v>
      </c>
      <c r="AD106" s="109" t="n">
        <v>0</v>
      </c>
      <c r="AE106" s="109" t="n">
        <v>0</v>
      </c>
      <c r="AF106" s="109" t="n">
        <v>0</v>
      </c>
      <c r="AG106" s="109" t="n">
        <v>0</v>
      </c>
      <c r="AH106" s="109" t="n">
        <v>0</v>
      </c>
      <c r="AI106" s="109" t="n">
        <v>0</v>
      </c>
      <c r="AJ106" s="109" t="n">
        <v>0.29874213836478</v>
      </c>
      <c r="AK106" s="109"/>
      <c r="AL106" s="109"/>
      <c r="AM106" s="109"/>
      <c r="AN106" s="109"/>
      <c r="AO106" s="109"/>
      <c r="AP106" s="109"/>
      <c r="AQ106" s="109"/>
      <c r="AR106" s="109"/>
      <c r="AS106" s="109"/>
      <c r="AT106" s="109"/>
      <c r="AU106" s="109"/>
      <c r="AV106" s="109" t="n">
        <v>0.4</v>
      </c>
      <c r="AW106" s="109" t="n">
        <v>0</v>
      </c>
      <c r="AX106" s="109"/>
      <c r="AY106" s="109"/>
      <c r="AZ106" s="109"/>
      <c r="BA106" s="109"/>
      <c r="BB106" s="109"/>
      <c r="BC106" s="109"/>
      <c r="BD106" s="109"/>
      <c r="BE106" s="109"/>
      <c r="BF106" s="109"/>
      <c r="BG106" s="109"/>
      <c r="BH106" s="109"/>
    </row>
    <row r="107">
      <c r="A107" s="113" t="n">
        <v>105</v>
      </c>
      <c r="B107" s="113" t="s">
        <v>1227</v>
      </c>
      <c r="C107" s="113" t="s">
        <v>1228</v>
      </c>
      <c r="D107" s="109"/>
      <c r="E107" s="109" t="str">
        <f>IFERROR(GEOMEAN(F107, G107), MAX(F107, G107))</f>
      </c>
      <c r="F107" s="109" t="str">
        <f>MAX(AW107)</f>
      </c>
      <c r="G107" s="109" t="str">
        <f>MAX(AO107, AU107)</f>
      </c>
      <c r="H107" s="109"/>
      <c r="I107" s="109" t="n">
        <v>7.2</v>
      </c>
      <c r="J107" s="109" t="n">
        <v>0</v>
      </c>
      <c r="K107" s="109"/>
      <c r="L107" s="109"/>
      <c r="M107" s="109"/>
      <c r="N107" s="109"/>
      <c r="O107" s="109"/>
      <c r="P107" s="109"/>
      <c r="Q107" s="109" t="n">
        <v>6.5</v>
      </c>
      <c r="R107" s="109" t="n">
        <v>0</v>
      </c>
      <c r="S107" s="109" t="n">
        <v>2</v>
      </c>
      <c r="T107" s="109" t="n">
        <v>0</v>
      </c>
      <c r="U107" s="109" t="n">
        <v>1.1</v>
      </c>
      <c r="V107" s="109" t="n">
        <v>7.15</v>
      </c>
      <c r="W107" s="109" t="n">
        <v>0</v>
      </c>
      <c r="X107" s="109" t="n">
        <v>2.2</v>
      </c>
      <c r="Y107" s="109" t="n">
        <v>0</v>
      </c>
      <c r="Z107" s="109" t="s">
        <v>1846</v>
      </c>
      <c r="AA107" s="109" t="n">
        <v>0</v>
      </c>
      <c r="AB107" s="109" t="n">
        <v>0</v>
      </c>
      <c r="AC107" s="109" t="n">
        <v>0</v>
      </c>
      <c r="AD107" s="109" t="n">
        <v>0</v>
      </c>
      <c r="AE107" s="109" t="n">
        <v>0</v>
      </c>
      <c r="AF107" s="109" t="n">
        <v>0</v>
      </c>
      <c r="AG107" s="109" t="n">
        <v>0</v>
      </c>
      <c r="AH107" s="109" t="n">
        <v>0</v>
      </c>
      <c r="AI107" s="109" t="n">
        <v>0</v>
      </c>
      <c r="AJ107" s="109" t="n">
        <v>1.10237596086653</v>
      </c>
      <c r="AK107" s="109"/>
      <c r="AL107" s="109"/>
      <c r="AM107" s="109"/>
      <c r="AN107" s="109"/>
      <c r="AO107" s="109"/>
      <c r="AP107" s="109"/>
      <c r="AQ107" s="109"/>
      <c r="AR107" s="109"/>
      <c r="AS107" s="109"/>
      <c r="AT107" s="109"/>
      <c r="AU107" s="109"/>
      <c r="AV107" s="109" t="n">
        <v>1.1</v>
      </c>
      <c r="AW107" s="109" t="n">
        <v>0.125</v>
      </c>
      <c r="AX107" s="109"/>
      <c r="AY107" s="109"/>
      <c r="AZ107" s="109"/>
      <c r="BA107" s="109"/>
      <c r="BB107" s="109"/>
      <c r="BC107" s="109"/>
      <c r="BD107" s="109"/>
      <c r="BE107" s="109"/>
      <c r="BF107" s="109"/>
      <c r="BG107" s="109"/>
      <c r="BH107" s="109"/>
    </row>
    <row r="108">
      <c r="A108" s="113" t="n">
        <v>106</v>
      </c>
      <c r="B108" s="113" t="s">
        <v>1231</v>
      </c>
      <c r="C108" s="113" t="s">
        <v>1232</v>
      </c>
      <c r="D108" s="109"/>
      <c r="E108" s="109" t="str">
        <f>IFERROR(GEOMEAN(F108, G108), MAX(F108, G108))</f>
      </c>
      <c r="F108" s="109" t="str">
        <f>MAX(AW108)</f>
      </c>
      <c r="G108" s="109" t="str">
        <f>MAX(AO108, AU108)</f>
      </c>
      <c r="H108" s="109"/>
      <c r="I108" s="109" t="n">
        <v>20.5</v>
      </c>
      <c r="J108" s="109" t="n">
        <v>30.7</v>
      </c>
      <c r="K108" s="109" t="s">
        <v>1841</v>
      </c>
      <c r="L108" s="109" t="s">
        <v>1842</v>
      </c>
      <c r="M108" s="109"/>
      <c r="N108" s="109" t="n">
        <v>1</v>
      </c>
      <c r="O108" s="109" t="n">
        <v>2</v>
      </c>
      <c r="P108" s="109"/>
      <c r="Q108" s="109" t="n">
        <v>5.8</v>
      </c>
      <c r="R108" s="109" t="n">
        <v>0</v>
      </c>
      <c r="S108" s="109" t="n">
        <v>6.2</v>
      </c>
      <c r="T108" s="109" t="n">
        <v>0</v>
      </c>
      <c r="U108" s="109" t="n">
        <v>3.3</v>
      </c>
      <c r="V108" s="109" t="n">
        <v>19.14</v>
      </c>
      <c r="W108" s="109" t="n">
        <v>0</v>
      </c>
      <c r="X108" s="109" t="n">
        <v>20.46</v>
      </c>
      <c r="Y108" s="109" t="n">
        <v>0</v>
      </c>
      <c r="Z108" s="109" t="s">
        <v>1846</v>
      </c>
      <c r="AA108" s="109" t="n">
        <v>19.14</v>
      </c>
      <c r="AB108" s="109" t="n">
        <v>0</v>
      </c>
      <c r="AC108" s="109" t="n">
        <v>20.46</v>
      </c>
      <c r="AD108" s="109" t="n">
        <v>0</v>
      </c>
      <c r="AE108" s="109" t="n">
        <v>28.71</v>
      </c>
      <c r="AF108" s="109" t="n">
        <v>0</v>
      </c>
      <c r="AG108" s="109" t="n">
        <v>30.69</v>
      </c>
      <c r="AH108" s="109" t="n">
        <v>0</v>
      </c>
      <c r="AI108" s="109" t="n">
        <v>4.09579080781802</v>
      </c>
      <c r="AJ108" s="109" t="n">
        <v>3.42592592592593</v>
      </c>
      <c r="AK108" s="109"/>
      <c r="AL108" s="109"/>
      <c r="AM108" s="109"/>
      <c r="AN108" s="109"/>
      <c r="AO108" s="109"/>
      <c r="AP108" s="109"/>
      <c r="AQ108" s="109"/>
      <c r="AR108" s="109"/>
      <c r="AS108" s="109"/>
      <c r="AT108" s="109"/>
      <c r="AU108" s="109"/>
      <c r="AV108" s="109" t="n">
        <v>4.1</v>
      </c>
      <c r="AW108" s="109" t="n">
        <v>3.875</v>
      </c>
      <c r="AX108" s="109"/>
      <c r="AY108" s="109"/>
      <c r="AZ108" s="109"/>
      <c r="BA108" s="109"/>
      <c r="BB108" s="109"/>
      <c r="BC108" s="109"/>
      <c r="BD108" s="109"/>
      <c r="BE108" s="109"/>
      <c r="BF108" s="109"/>
      <c r="BG108" s="109"/>
      <c r="BH108" s="109"/>
    </row>
    <row r="109">
      <c r="A109" s="113" t="n">
        <v>107</v>
      </c>
      <c r="B109" s="113" t="s">
        <v>1237</v>
      </c>
      <c r="C109" s="113" t="s">
        <v>1238</v>
      </c>
      <c r="D109" s="109"/>
      <c r="E109" s="109" t="str">
        <f>IFERROR(GEOMEAN(F109, G109), MAX(F109, G109))</f>
      </c>
      <c r="F109" s="109" t="str">
        <f>MAX(AW109)</f>
      </c>
      <c r="G109" s="109" t="str">
        <f>MAX(AO109, AU109)</f>
      </c>
      <c r="H109" s="109"/>
      <c r="I109" s="109" t="n">
        <v>10.6</v>
      </c>
      <c r="J109" s="109" t="n">
        <v>0</v>
      </c>
      <c r="K109" s="109"/>
      <c r="L109" s="109"/>
      <c r="M109" s="109"/>
      <c r="N109" s="109"/>
      <c r="O109" s="109"/>
      <c r="P109" s="109"/>
      <c r="Q109" s="109" t="n">
        <v>5.6</v>
      </c>
      <c r="R109" s="109" t="n">
        <v>0</v>
      </c>
      <c r="S109" s="109" t="n">
        <v>5.4</v>
      </c>
      <c r="T109" s="109" t="n">
        <v>0</v>
      </c>
      <c r="U109" s="109" t="n">
        <v>1.9</v>
      </c>
      <c r="V109" s="109" t="n">
        <v>10.64</v>
      </c>
      <c r="W109" s="109" t="n">
        <v>0</v>
      </c>
      <c r="X109" s="109" t="n">
        <v>10.26</v>
      </c>
      <c r="Y109" s="109" t="n">
        <v>0</v>
      </c>
      <c r="Z109" s="109" t="s">
        <v>1846</v>
      </c>
      <c r="AA109" s="109" t="n">
        <v>0</v>
      </c>
      <c r="AB109" s="109" t="n">
        <v>0</v>
      </c>
      <c r="AC109" s="109" t="n">
        <v>0</v>
      </c>
      <c r="AD109" s="109" t="n">
        <v>0</v>
      </c>
      <c r="AE109" s="109" t="n">
        <v>0</v>
      </c>
      <c r="AF109" s="109" t="n">
        <v>0</v>
      </c>
      <c r="AG109" s="109" t="n">
        <v>0</v>
      </c>
      <c r="AH109" s="109" t="n">
        <v>0</v>
      </c>
      <c r="AI109" s="109" t="n">
        <v>0</v>
      </c>
      <c r="AJ109" s="109" t="n">
        <v>1.69636617749825</v>
      </c>
      <c r="AK109" s="109"/>
      <c r="AL109" s="109"/>
      <c r="AM109" s="109"/>
      <c r="AN109" s="109"/>
      <c r="AO109" s="109"/>
      <c r="AP109" s="109"/>
      <c r="AQ109" s="109"/>
      <c r="AR109" s="109"/>
      <c r="AS109" s="109"/>
      <c r="AT109" s="109"/>
      <c r="AU109" s="109"/>
      <c r="AV109" s="109" t="n">
        <v>2.9</v>
      </c>
      <c r="AW109" s="109" t="n">
        <v>2.375</v>
      </c>
      <c r="AX109" s="109"/>
      <c r="AY109" s="109"/>
      <c r="AZ109" s="109"/>
      <c r="BA109" s="109"/>
      <c r="BB109" s="109"/>
      <c r="BC109" s="109"/>
      <c r="BD109" s="109"/>
      <c r="BE109" s="109"/>
      <c r="BF109" s="109"/>
      <c r="BG109" s="109"/>
      <c r="BH109" s="109"/>
    </row>
    <row r="110">
      <c r="A110" s="113" t="n">
        <v>108</v>
      </c>
      <c r="B110" s="113" t="s">
        <v>1241</v>
      </c>
      <c r="C110" s="113" t="s">
        <v>1242</v>
      </c>
      <c r="D110" s="109"/>
      <c r="E110" s="109" t="str">
        <f>IFERROR(GEOMEAN(F110, G110), MAX(F110, G110))</f>
      </c>
      <c r="F110" s="109" t="str">
        <f>MAX(AW110)</f>
      </c>
      <c r="G110" s="109" t="str">
        <f>MAX(AO110, AU110)</f>
      </c>
      <c r="H110" s="109"/>
      <c r="I110" s="109" t="n">
        <v>37.7</v>
      </c>
      <c r="J110" s="109" t="n">
        <v>37.7</v>
      </c>
      <c r="K110" s="109" t="s">
        <v>1841</v>
      </c>
      <c r="L110" s="109" t="s">
        <v>1851</v>
      </c>
      <c r="M110" s="109"/>
      <c r="N110" s="109" t="n">
        <v>1</v>
      </c>
      <c r="O110" s="109" t="n">
        <v>3</v>
      </c>
      <c r="P110" s="109"/>
      <c r="Q110" s="109" t="n">
        <v>7.2</v>
      </c>
      <c r="R110" s="109" t="n">
        <v>7.4</v>
      </c>
      <c r="S110" s="109" t="n">
        <v>4.4</v>
      </c>
      <c r="T110" s="109" t="n">
        <v>0</v>
      </c>
      <c r="U110" s="109" t="n">
        <v>5.1</v>
      </c>
      <c r="V110" s="109" t="n">
        <v>36.72</v>
      </c>
      <c r="W110" s="109" t="n">
        <v>37.74</v>
      </c>
      <c r="X110" s="109" t="n">
        <v>22.44</v>
      </c>
      <c r="Y110" s="109" t="n">
        <v>0</v>
      </c>
      <c r="Z110" s="109" t="s">
        <v>628</v>
      </c>
      <c r="AA110" s="109" t="n">
        <v>0</v>
      </c>
      <c r="AB110" s="109" t="n">
        <v>37.74</v>
      </c>
      <c r="AC110" s="109" t="n">
        <v>22.44</v>
      </c>
      <c r="AD110" s="109" t="n">
        <v>0</v>
      </c>
      <c r="AE110" s="109" t="n">
        <v>0</v>
      </c>
      <c r="AF110" s="109" t="n">
        <v>37.74</v>
      </c>
      <c r="AG110" s="109" t="n">
        <v>33.66</v>
      </c>
      <c r="AH110" s="109" t="n">
        <v>0</v>
      </c>
      <c r="AI110" s="109" t="n">
        <v>5.02968447735308</v>
      </c>
      <c r="AJ110" s="109" t="n">
        <v>6.43081761006289</v>
      </c>
      <c r="AK110" s="109"/>
      <c r="AL110" s="109"/>
      <c r="AM110" s="109"/>
      <c r="AN110" s="109"/>
      <c r="AO110" s="109"/>
      <c r="AP110" s="109" t="s">
        <v>1901</v>
      </c>
      <c r="AQ110" s="109" t="s">
        <v>1902</v>
      </c>
      <c r="AR110" s="109" t="s">
        <v>1860</v>
      </c>
      <c r="AS110" s="109" t="n">
        <v>3.7</v>
      </c>
      <c r="AT110" s="109" t="n">
        <v>3</v>
      </c>
      <c r="AU110" s="109" t="n">
        <v>0</v>
      </c>
      <c r="AV110" s="109" t="n">
        <v>3.8</v>
      </c>
      <c r="AW110" s="109" t="n">
        <v>3.5</v>
      </c>
      <c r="AX110" s="109"/>
      <c r="AY110" s="109"/>
      <c r="AZ110" s="109"/>
      <c r="BA110" s="109"/>
      <c r="BB110" s="109"/>
      <c r="BC110" s="109"/>
      <c r="BD110" s="109"/>
      <c r="BE110" s="109"/>
      <c r="BF110" s="109"/>
      <c r="BG110" s="109"/>
      <c r="BH110" s="109"/>
    </row>
    <row r="111">
      <c r="A111" s="113" t="n">
        <v>109</v>
      </c>
      <c r="B111" s="113" t="s">
        <v>1246</v>
      </c>
      <c r="C111" s="113" t="s">
        <v>1247</v>
      </c>
      <c r="D111" s="109"/>
      <c r="E111" s="109" t="str">
        <f>IFERROR(GEOMEAN(F111, G111), MAX(F111, G111))</f>
      </c>
      <c r="F111" s="109" t="str">
        <f>MAX(AW111)</f>
      </c>
      <c r="G111" s="109" t="str">
        <f>MAX(AO111, AU111)</f>
      </c>
      <c r="H111" s="109"/>
      <c r="I111" s="109" t="n">
        <v>0.2</v>
      </c>
      <c r="J111" s="109" t="n">
        <v>0.2</v>
      </c>
      <c r="K111" s="109"/>
      <c r="L111" s="109"/>
      <c r="M111" s="109"/>
      <c r="N111" s="109"/>
      <c r="O111" s="109"/>
      <c r="P111" s="109"/>
      <c r="Q111" s="109" t="n">
        <v>0.1</v>
      </c>
      <c r="R111" s="109" t="n">
        <v>0</v>
      </c>
      <c r="S111" s="109" t="n">
        <v>0</v>
      </c>
      <c r="T111" s="109" t="n">
        <v>0</v>
      </c>
      <c r="U111" s="109" t="n">
        <v>1.7</v>
      </c>
      <c r="V111" s="109" t="n">
        <v>0.17</v>
      </c>
      <c r="W111" s="109" t="n">
        <v>0</v>
      </c>
      <c r="X111" s="109" t="n">
        <v>0</v>
      </c>
      <c r="Y111" s="109" t="n">
        <v>0</v>
      </c>
      <c r="Z111" s="109" t="s">
        <v>1846</v>
      </c>
      <c r="AA111" s="109" t="n">
        <v>0.17</v>
      </c>
      <c r="AB111" s="109" t="n">
        <v>0</v>
      </c>
      <c r="AC111" s="109" t="n">
        <v>0</v>
      </c>
      <c r="AD111" s="109" t="n">
        <v>0</v>
      </c>
      <c r="AE111" s="109" t="n">
        <v>0.17</v>
      </c>
      <c r="AF111" s="109" t="n">
        <v>0</v>
      </c>
      <c r="AG111" s="109" t="n">
        <v>0</v>
      </c>
      <c r="AH111" s="109" t="n">
        <v>0</v>
      </c>
      <c r="AI111" s="109" t="n">
        <v>0.026682676272431</v>
      </c>
      <c r="AJ111" s="109" t="n">
        <v>0</v>
      </c>
      <c r="AK111" s="109"/>
      <c r="AL111" s="109"/>
      <c r="AM111" s="109"/>
      <c r="AN111" s="109"/>
      <c r="AO111" s="109"/>
      <c r="AP111" s="109"/>
      <c r="AQ111" s="109"/>
      <c r="AR111" s="109"/>
      <c r="AS111" s="109"/>
      <c r="AT111" s="109"/>
      <c r="AU111" s="109"/>
      <c r="AV111" s="109" t="n">
        <v>1.8</v>
      </c>
      <c r="AW111" s="109" t="n">
        <v>1</v>
      </c>
      <c r="AX111" s="109"/>
      <c r="AY111" s="109"/>
      <c r="AZ111" s="109"/>
      <c r="BA111" s="109"/>
      <c r="BB111" s="109"/>
      <c r="BC111" s="109"/>
      <c r="BD111" s="109"/>
      <c r="BE111" s="109"/>
      <c r="BF111" s="109"/>
      <c r="BG111" s="109"/>
      <c r="BH111" s="109"/>
    </row>
    <row r="112">
      <c r="A112" s="113" t="n">
        <v>110</v>
      </c>
      <c r="B112" s="113" t="s">
        <v>1250</v>
      </c>
      <c r="C112" s="113" t="s">
        <v>1251</v>
      </c>
      <c r="D112" s="109"/>
      <c r="E112" s="109" t="str">
        <f>IFERROR(GEOMEAN(F112, G112), MAX(F112, G112))</f>
      </c>
      <c r="F112" s="109" t="str">
        <f>MAX(AW112)</f>
      </c>
      <c r="G112" s="109" t="str">
        <f>MAX(AO112, AU112)</f>
      </c>
      <c r="H112" s="109"/>
      <c r="I112" s="109" t="n">
        <v>29.3</v>
      </c>
      <c r="J112" s="109" t="n">
        <v>43.9</v>
      </c>
      <c r="K112" s="109"/>
      <c r="L112" s="109"/>
      <c r="M112" s="109" t="s">
        <v>1852</v>
      </c>
      <c r="N112" s="109"/>
      <c r="O112" s="109"/>
      <c r="P112" s="109" t="n">
        <v>4</v>
      </c>
      <c r="Q112" s="109" t="n">
        <v>7.2</v>
      </c>
      <c r="R112" s="109" t="n">
        <v>7.7</v>
      </c>
      <c r="S112" s="109" t="n">
        <v>3.8</v>
      </c>
      <c r="T112" s="109" t="n">
        <v>0</v>
      </c>
      <c r="U112" s="109" t="n">
        <v>3.8</v>
      </c>
      <c r="V112" s="109" t="n">
        <v>27.36</v>
      </c>
      <c r="W112" s="109" t="n">
        <v>29.26</v>
      </c>
      <c r="X112" s="109" t="n">
        <v>14.44</v>
      </c>
      <c r="Y112" s="109" t="n">
        <v>0</v>
      </c>
      <c r="Z112" s="109" t="s">
        <v>628</v>
      </c>
      <c r="AA112" s="109" t="n">
        <v>0</v>
      </c>
      <c r="AB112" s="109" t="n">
        <v>29.26</v>
      </c>
      <c r="AC112" s="109" t="n">
        <v>0</v>
      </c>
      <c r="AD112" s="109" t="n">
        <v>0</v>
      </c>
      <c r="AE112" s="109" t="n">
        <v>0</v>
      </c>
      <c r="AF112" s="109" t="n">
        <v>43.89</v>
      </c>
      <c r="AG112" s="109" t="n">
        <v>0</v>
      </c>
      <c r="AH112" s="109" t="n">
        <v>0</v>
      </c>
      <c r="AI112" s="109" t="n">
        <v>5.85684744179841</v>
      </c>
      <c r="AJ112" s="109" t="n">
        <v>4.96331236897275</v>
      </c>
      <c r="AK112" s="109" t="s">
        <v>1903</v>
      </c>
      <c r="AL112" s="109" t="s">
        <v>1854</v>
      </c>
      <c r="AM112" s="109" t="s">
        <v>1849</v>
      </c>
      <c r="AN112" s="109" t="s">
        <v>1867</v>
      </c>
      <c r="AO112" s="109" t="n">
        <v>0</v>
      </c>
      <c r="AP112" s="109"/>
      <c r="AQ112" s="109"/>
      <c r="AR112" s="109"/>
      <c r="AS112" s="109"/>
      <c r="AT112" s="109"/>
      <c r="AU112" s="109"/>
      <c r="AV112" s="109" t="n">
        <v>8.1</v>
      </c>
      <c r="AW112" s="109" t="n">
        <v>8.875</v>
      </c>
      <c r="AX112" s="109"/>
      <c r="AY112" s="109"/>
      <c r="AZ112" s="109"/>
      <c r="BA112" s="109"/>
      <c r="BB112" s="109"/>
      <c r="BC112" s="109"/>
      <c r="BD112" s="109"/>
      <c r="BE112" s="109"/>
      <c r="BF112" s="109"/>
      <c r="BG112" s="109"/>
      <c r="BH112" s="109"/>
    </row>
    <row r="113">
      <c r="A113" s="113" t="n">
        <v>111</v>
      </c>
      <c r="B113" s="113" t="s">
        <v>1256</v>
      </c>
      <c r="C113" s="113" t="s">
        <v>1257</v>
      </c>
      <c r="D113" s="109"/>
      <c r="E113" s="109" t="str">
        <f>IFERROR(GEOMEAN(F113, G113), MAX(F113, G113))</f>
      </c>
      <c r="F113" s="109" t="str">
        <f>MAX(AW113)</f>
      </c>
      <c r="G113" s="109" t="str">
        <f>MAX(AO113, AU113)</f>
      </c>
      <c r="H113" s="109"/>
      <c r="I113" s="109" t="n">
        <v>13.3</v>
      </c>
      <c r="J113" s="109" t="n">
        <v>1.6</v>
      </c>
      <c r="K113" s="109"/>
      <c r="L113" s="109"/>
      <c r="M113" s="109"/>
      <c r="N113" s="109"/>
      <c r="O113" s="109"/>
      <c r="P113" s="109"/>
      <c r="Q113" s="109" t="n">
        <v>0.1</v>
      </c>
      <c r="R113" s="109" t="n">
        <v>0.4</v>
      </c>
      <c r="S113" s="109" t="n">
        <v>3.4</v>
      </c>
      <c r="T113" s="109" t="n">
        <v>0</v>
      </c>
      <c r="U113" s="109" t="n">
        <v>3.9</v>
      </c>
      <c r="V113" s="109" t="n">
        <v>0.39</v>
      </c>
      <c r="W113" s="109" t="n">
        <v>1.56</v>
      </c>
      <c r="X113" s="109" t="n">
        <v>13.26</v>
      </c>
      <c r="Y113" s="109" t="n">
        <v>0</v>
      </c>
      <c r="Z113" s="109" t="s">
        <v>628</v>
      </c>
      <c r="AA113" s="109" t="n">
        <v>0</v>
      </c>
      <c r="AB113" s="109" t="n">
        <v>1.56</v>
      </c>
      <c r="AC113" s="109" t="n">
        <v>0</v>
      </c>
      <c r="AD113" s="109" t="n">
        <v>0</v>
      </c>
      <c r="AE113" s="109" t="n">
        <v>0</v>
      </c>
      <c r="AF113" s="109" t="n">
        <v>1.56</v>
      </c>
      <c r="AG113" s="109" t="n">
        <v>0</v>
      </c>
      <c r="AH113" s="109" t="n">
        <v>0</v>
      </c>
      <c r="AI113" s="109" t="n">
        <v>0.213461410179441</v>
      </c>
      <c r="AJ113" s="109" t="n">
        <v>2.1680642907058</v>
      </c>
      <c r="AK113" s="109"/>
      <c r="AL113" s="109"/>
      <c r="AM113" s="109"/>
      <c r="AN113" s="109"/>
      <c r="AO113" s="109"/>
      <c r="AP113" s="109"/>
      <c r="AQ113" s="109"/>
      <c r="AR113" s="109"/>
      <c r="AS113" s="109"/>
      <c r="AT113" s="109"/>
      <c r="AU113" s="109"/>
      <c r="AV113" s="109" t="n">
        <v>2</v>
      </c>
      <c r="AW113" s="109" t="n">
        <v>1.25</v>
      </c>
      <c r="AX113" s="109"/>
      <c r="AY113" s="109"/>
      <c r="AZ113" s="109"/>
      <c r="BA113" s="109"/>
      <c r="BB113" s="109"/>
      <c r="BC113" s="109"/>
      <c r="BD113" s="109"/>
      <c r="BE113" s="109"/>
      <c r="BF113" s="109"/>
      <c r="BG113" s="109"/>
      <c r="BH113" s="109"/>
    </row>
    <row r="114">
      <c r="A114" s="113" t="n">
        <v>112</v>
      </c>
      <c r="B114" s="113" t="s">
        <v>1258</v>
      </c>
      <c r="C114" s="113" t="s">
        <v>1259</v>
      </c>
      <c r="D114" s="109"/>
      <c r="E114" s="109" t="str">
        <f>IFERROR(GEOMEAN(F114, G114), MAX(F114, G114))</f>
      </c>
      <c r="F114" s="109" t="str">
        <f>MAX(AW114)</f>
      </c>
      <c r="G114" s="109" t="str">
        <f>MAX(AO114, AU114)</f>
      </c>
      <c r="H114" s="109"/>
      <c r="I114" s="109" t="n">
        <v>7.1</v>
      </c>
      <c r="J114" s="109" t="n">
        <v>0</v>
      </c>
      <c r="K114" s="109"/>
      <c r="L114" s="109"/>
      <c r="M114" s="109"/>
      <c r="N114" s="109"/>
      <c r="O114" s="109"/>
      <c r="P114" s="109"/>
      <c r="Q114" s="109" t="n">
        <v>4.2</v>
      </c>
      <c r="R114" s="109" t="n">
        <v>0</v>
      </c>
      <c r="S114" s="109" t="n">
        <v>3.3</v>
      </c>
      <c r="T114" s="109" t="n">
        <v>0</v>
      </c>
      <c r="U114" s="109" t="n">
        <v>1.7</v>
      </c>
      <c r="V114" s="109" t="n">
        <v>7.14</v>
      </c>
      <c r="W114" s="109" t="n">
        <v>0</v>
      </c>
      <c r="X114" s="109" t="n">
        <v>5.61</v>
      </c>
      <c r="Y114" s="109" t="n">
        <v>0</v>
      </c>
      <c r="Z114" s="109" t="s">
        <v>1846</v>
      </c>
      <c r="AA114" s="109" t="n">
        <v>0</v>
      </c>
      <c r="AB114" s="109" t="n">
        <v>0</v>
      </c>
      <c r="AC114" s="109" t="n">
        <v>0</v>
      </c>
      <c r="AD114" s="109" t="n">
        <v>0</v>
      </c>
      <c r="AE114" s="109" t="n">
        <v>0</v>
      </c>
      <c r="AF114" s="109" t="n">
        <v>0</v>
      </c>
      <c r="AG114" s="109" t="n">
        <v>0</v>
      </c>
      <c r="AH114" s="109" t="n">
        <v>0</v>
      </c>
      <c r="AI114" s="109" t="n">
        <v>0</v>
      </c>
      <c r="AJ114" s="109" t="n">
        <v>1.08490566037736</v>
      </c>
      <c r="AK114" s="109"/>
      <c r="AL114" s="109"/>
      <c r="AM114" s="109"/>
      <c r="AN114" s="109"/>
      <c r="AO114" s="109"/>
      <c r="AP114" s="109"/>
      <c r="AQ114" s="109"/>
      <c r="AR114" s="109"/>
      <c r="AS114" s="109"/>
      <c r="AT114" s="109"/>
      <c r="AU114" s="109"/>
      <c r="AV114" s="109" t="n">
        <v>2.2</v>
      </c>
      <c r="AW114" s="109" t="n">
        <v>1.5</v>
      </c>
      <c r="AX114" s="109"/>
      <c r="AY114" s="109"/>
      <c r="AZ114" s="109"/>
      <c r="BA114" s="109"/>
      <c r="BB114" s="109"/>
      <c r="BC114" s="109"/>
      <c r="BD114" s="109"/>
      <c r="BE114" s="109"/>
      <c r="BF114" s="109"/>
      <c r="BG114" s="109"/>
      <c r="BH114" s="109"/>
    </row>
    <row r="115">
      <c r="A115" s="113" t="n">
        <v>113</v>
      </c>
      <c r="B115" s="113" t="s">
        <v>1262</v>
      </c>
      <c r="C115" s="113" t="s">
        <v>1263</v>
      </c>
      <c r="D115" s="109"/>
      <c r="E115" s="109" t="str">
        <f>IFERROR(GEOMEAN(F115, G115), MAX(F115, G115))</f>
      </c>
      <c r="F115" s="109" t="str">
        <f>MAX(AW115)</f>
      </c>
      <c r="G115" s="109" t="str">
        <f>MAX(AO115, AU115)</f>
      </c>
      <c r="H115" s="109"/>
      <c r="I115" s="109" t="n">
        <v>46.2</v>
      </c>
      <c r="J115" s="109" t="n">
        <v>49.5</v>
      </c>
      <c r="K115" s="109" t="s">
        <v>1841</v>
      </c>
      <c r="L115" s="109" t="s">
        <v>1851</v>
      </c>
      <c r="M115" s="109"/>
      <c r="N115" s="109" t="n">
        <v>1</v>
      </c>
      <c r="O115" s="109" t="n">
        <v>3</v>
      </c>
      <c r="P115" s="109"/>
      <c r="Q115" s="109" t="n">
        <v>6.9</v>
      </c>
      <c r="R115" s="109" t="n">
        <v>0</v>
      </c>
      <c r="S115" s="109" t="n">
        <v>5</v>
      </c>
      <c r="T115" s="109" t="n">
        <v>7</v>
      </c>
      <c r="U115" s="109" t="n">
        <v>6.6</v>
      </c>
      <c r="V115" s="109" t="n">
        <v>45.54</v>
      </c>
      <c r="W115" s="109" t="n">
        <v>0</v>
      </c>
      <c r="X115" s="109" t="n">
        <v>33</v>
      </c>
      <c r="Y115" s="109" t="n">
        <v>46.2</v>
      </c>
      <c r="Z115" s="109" t="s">
        <v>628</v>
      </c>
      <c r="AA115" s="109" t="n">
        <v>45.54</v>
      </c>
      <c r="AB115" s="109" t="n">
        <v>0</v>
      </c>
      <c r="AC115" s="109" t="n">
        <v>33</v>
      </c>
      <c r="AD115" s="109" t="n">
        <v>46.2</v>
      </c>
      <c r="AE115" s="109" t="n">
        <v>45.54</v>
      </c>
      <c r="AF115" s="109" t="n">
        <v>0</v>
      </c>
      <c r="AG115" s="109" t="n">
        <v>49.5</v>
      </c>
      <c r="AH115" s="109" t="n">
        <v>46.2</v>
      </c>
      <c r="AI115" s="109" t="n">
        <v>6.60396237742646</v>
      </c>
      <c r="AJ115" s="109" t="n">
        <v>7.91579315164221</v>
      </c>
      <c r="AK115" s="109"/>
      <c r="AL115" s="109"/>
      <c r="AM115" s="109"/>
      <c r="AN115" s="109"/>
      <c r="AO115" s="109"/>
      <c r="AP115" s="109" t="s">
        <v>1904</v>
      </c>
      <c r="AQ115" s="109" t="s">
        <v>1905</v>
      </c>
      <c r="AR115" s="109" t="s">
        <v>1845</v>
      </c>
      <c r="AS115" s="109" t="n">
        <v>3.6</v>
      </c>
      <c r="AT115" s="109" t="n">
        <v>3</v>
      </c>
      <c r="AU115" s="109" t="n">
        <v>0</v>
      </c>
      <c r="AV115" s="109" t="n">
        <v>5.6</v>
      </c>
      <c r="AW115" s="109" t="n">
        <v>5.75</v>
      </c>
      <c r="AX115" s="109"/>
      <c r="AY115" s="109"/>
      <c r="AZ115" s="109"/>
      <c r="BA115" s="109"/>
      <c r="BB115" s="109"/>
      <c r="BC115" s="109"/>
      <c r="BD115" s="109"/>
      <c r="BE115" s="109"/>
      <c r="BF115" s="109"/>
      <c r="BG115" s="109"/>
      <c r="BH115" s="109"/>
    </row>
    <row r="116">
      <c r="A116" s="113" t="n">
        <v>114</v>
      </c>
      <c r="B116" s="113" t="s">
        <v>1267</v>
      </c>
      <c r="C116" s="113" t="s">
        <v>1268</v>
      </c>
      <c r="D116" s="109"/>
      <c r="E116" s="109" t="str">
        <f>IFERROR(GEOMEAN(F116, G116), MAX(F116, G116))</f>
      </c>
      <c r="F116" s="109" t="str">
        <f>MAX(AW116)</f>
      </c>
      <c r="G116" s="109" t="str">
        <f>MAX(AO116, AU116)</f>
      </c>
      <c r="H116" s="109"/>
      <c r="I116" s="109" t="n">
        <v>0.2</v>
      </c>
      <c r="J116" s="109" t="n">
        <v>0</v>
      </c>
      <c r="K116" s="109"/>
      <c r="L116" s="109"/>
      <c r="M116" s="109"/>
      <c r="N116" s="109"/>
      <c r="O116" s="109"/>
      <c r="P116" s="109"/>
      <c r="Q116" s="109" t="n">
        <v>0.1</v>
      </c>
      <c r="R116" s="109" t="n">
        <v>0</v>
      </c>
      <c r="S116" s="109" t="n">
        <v>0</v>
      </c>
      <c r="T116" s="109" t="n">
        <v>0</v>
      </c>
      <c r="U116" s="109" t="n">
        <v>2</v>
      </c>
      <c r="V116" s="109" t="n">
        <v>0.2</v>
      </c>
      <c r="W116" s="109" t="n">
        <v>0</v>
      </c>
      <c r="X116" s="109" t="n">
        <v>0</v>
      </c>
      <c r="Y116" s="109" t="n">
        <v>0</v>
      </c>
      <c r="Z116" s="109" t="s">
        <v>1846</v>
      </c>
      <c r="AA116" s="109" t="n">
        <v>0</v>
      </c>
      <c r="AB116" s="109" t="n">
        <v>0</v>
      </c>
      <c r="AC116" s="109" t="n">
        <v>0</v>
      </c>
      <c r="AD116" s="109" t="n">
        <v>0</v>
      </c>
      <c r="AE116" s="109" t="n">
        <v>0</v>
      </c>
      <c r="AF116" s="109" t="n">
        <v>0</v>
      </c>
      <c r="AG116" s="109" t="n">
        <v>0</v>
      </c>
      <c r="AH116" s="109" t="n">
        <v>0</v>
      </c>
      <c r="AI116" s="109" t="n">
        <v>0</v>
      </c>
      <c r="AJ116" s="109" t="n">
        <v>0</v>
      </c>
      <c r="AK116" s="109"/>
      <c r="AL116" s="109"/>
      <c r="AM116" s="109"/>
      <c r="AN116" s="109"/>
      <c r="AO116" s="109"/>
      <c r="AP116" s="109"/>
      <c r="AQ116" s="109"/>
      <c r="AR116" s="109"/>
      <c r="AS116" s="109"/>
      <c r="AT116" s="109"/>
      <c r="AU116" s="109"/>
      <c r="AV116" s="109" t="n">
        <v>1.3</v>
      </c>
      <c r="AW116" s="109" t="n">
        <v>0.375</v>
      </c>
      <c r="AX116" s="109"/>
      <c r="AY116" s="109"/>
      <c r="AZ116" s="109"/>
      <c r="BA116" s="109"/>
      <c r="BB116" s="109"/>
      <c r="BC116" s="109"/>
      <c r="BD116" s="109"/>
      <c r="BE116" s="109"/>
      <c r="BF116" s="109"/>
      <c r="BG116" s="109"/>
      <c r="BH116" s="109"/>
    </row>
    <row r="117">
      <c r="A117" s="113" t="n">
        <v>115</v>
      </c>
      <c r="B117" s="113" t="s">
        <v>1271</v>
      </c>
      <c r="C117" s="113" t="s">
        <v>1272</v>
      </c>
      <c r="D117" s="109"/>
      <c r="E117" s="109" t="str">
        <f>IFERROR(GEOMEAN(F117, G117), MAX(F117, G117))</f>
      </c>
      <c r="F117" s="109" t="str">
        <f>MAX(AW117)</f>
      </c>
      <c r="G117" s="109" t="str">
        <f>MAX(AO117, AU117)</f>
      </c>
      <c r="H117" s="109"/>
      <c r="I117" s="109" t="n">
        <v>52.5</v>
      </c>
      <c r="J117" s="109" t="n">
        <v>52.5</v>
      </c>
      <c r="K117" s="109" t="s">
        <v>1841</v>
      </c>
      <c r="L117" s="109" t="s">
        <v>1851</v>
      </c>
      <c r="M117" s="109"/>
      <c r="N117" s="109" t="n">
        <v>1</v>
      </c>
      <c r="O117" s="109" t="n">
        <v>3</v>
      </c>
      <c r="P117" s="109"/>
      <c r="Q117" s="109" t="n">
        <v>9.9</v>
      </c>
      <c r="R117" s="109" t="n">
        <v>5.6</v>
      </c>
      <c r="S117" s="109" t="n">
        <v>1</v>
      </c>
      <c r="T117" s="109" t="n">
        <v>0</v>
      </c>
      <c r="U117" s="109" t="n">
        <v>5.3</v>
      </c>
      <c r="V117" s="109" t="n">
        <v>52.47</v>
      </c>
      <c r="W117" s="109" t="n">
        <v>29.68</v>
      </c>
      <c r="X117" s="109" t="n">
        <v>5.3</v>
      </c>
      <c r="Y117" s="109" t="n">
        <v>0</v>
      </c>
      <c r="Z117" s="109" t="s">
        <v>628</v>
      </c>
      <c r="AA117" s="109" t="n">
        <v>52.47</v>
      </c>
      <c r="AB117" s="109" t="n">
        <v>29.68</v>
      </c>
      <c r="AC117" s="109" t="n">
        <v>0</v>
      </c>
      <c r="AD117" s="109" t="n">
        <v>0</v>
      </c>
      <c r="AE117" s="109" t="n">
        <v>52.47</v>
      </c>
      <c r="AF117" s="109" t="n">
        <v>29.68</v>
      </c>
      <c r="AG117" s="109" t="n">
        <v>0</v>
      </c>
      <c r="AH117" s="109" t="n">
        <v>0</v>
      </c>
      <c r="AI117" s="109" t="n">
        <v>7.00420252151291</v>
      </c>
      <c r="AJ117" s="109" t="n">
        <v>9.01642208245982</v>
      </c>
      <c r="AK117" s="109" t="s">
        <v>1883</v>
      </c>
      <c r="AL117" s="109" t="s">
        <v>1848</v>
      </c>
      <c r="AM117" s="109" t="s">
        <v>1849</v>
      </c>
      <c r="AN117" s="109" t="s">
        <v>1871</v>
      </c>
      <c r="AO117" s="109" t="n">
        <v>0</v>
      </c>
      <c r="AP117" s="109" t="s">
        <v>1858</v>
      </c>
      <c r="AQ117" s="109" t="s">
        <v>1859</v>
      </c>
      <c r="AR117" s="109" t="s">
        <v>1860</v>
      </c>
      <c r="AS117" s="109" t="n">
        <v>3.3</v>
      </c>
      <c r="AT117" s="109" t="n">
        <v>3</v>
      </c>
      <c r="AU117" s="109" t="n">
        <v>0</v>
      </c>
      <c r="AV117" s="109" t="n">
        <v>7.4</v>
      </c>
      <c r="AW117" s="109" t="n">
        <v>8</v>
      </c>
      <c r="AX117" s="109"/>
      <c r="AY117" s="109"/>
      <c r="AZ117" s="109"/>
      <c r="BA117" s="109"/>
      <c r="BB117" s="109"/>
      <c r="BC117" s="109"/>
      <c r="BD117" s="109"/>
      <c r="BE117" s="109"/>
      <c r="BF117" s="109"/>
      <c r="BG117" s="109"/>
      <c r="BH117" s="109"/>
    </row>
    <row r="118">
      <c r="A118" s="113" t="n">
        <v>116</v>
      </c>
      <c r="B118" s="113" t="s">
        <v>1276</v>
      </c>
      <c r="C118" s="113" t="s">
        <v>1277</v>
      </c>
      <c r="D118" s="109"/>
      <c r="E118" s="109" t="str">
        <f>IFERROR(GEOMEAN(F118, G118), MAX(F118, G118))</f>
      </c>
      <c r="F118" s="109" t="str">
        <f>MAX(AW118)</f>
      </c>
      <c r="G118" s="109" t="str">
        <f>MAX(AO118, AU118)</f>
      </c>
      <c r="H118" s="109"/>
      <c r="I118" s="109" t="n">
        <v>6.2</v>
      </c>
      <c r="J118" s="109" t="n">
        <v>0</v>
      </c>
      <c r="K118" s="109"/>
      <c r="L118" s="109"/>
      <c r="M118" s="109"/>
      <c r="N118" s="109"/>
      <c r="O118" s="109"/>
      <c r="P118" s="109"/>
      <c r="Q118" s="109" t="n">
        <v>4.4</v>
      </c>
      <c r="R118" s="109" t="n">
        <v>0</v>
      </c>
      <c r="S118" s="109" t="n">
        <v>2</v>
      </c>
      <c r="T118" s="109" t="n">
        <v>0</v>
      </c>
      <c r="U118" s="109" t="n">
        <v>1.4</v>
      </c>
      <c r="V118" s="109" t="n">
        <v>6.16</v>
      </c>
      <c r="W118" s="109" t="n">
        <v>0</v>
      </c>
      <c r="X118" s="109" t="n">
        <v>2.8</v>
      </c>
      <c r="Y118" s="109" t="n">
        <v>0</v>
      </c>
      <c r="Z118" s="109" t="s">
        <v>1846</v>
      </c>
      <c r="AA118" s="109" t="n">
        <v>0</v>
      </c>
      <c r="AB118" s="109" t="n">
        <v>0</v>
      </c>
      <c r="AC118" s="109" t="n">
        <v>0</v>
      </c>
      <c r="AD118" s="109" t="n">
        <v>0</v>
      </c>
      <c r="AE118" s="109" t="n">
        <v>0</v>
      </c>
      <c r="AF118" s="109" t="n">
        <v>0</v>
      </c>
      <c r="AG118" s="109" t="n">
        <v>0</v>
      </c>
      <c r="AH118" s="109" t="n">
        <v>0</v>
      </c>
      <c r="AI118" s="109" t="n">
        <v>0</v>
      </c>
      <c r="AJ118" s="109" t="n">
        <v>0.927672955974844</v>
      </c>
      <c r="AK118" s="109"/>
      <c r="AL118" s="109"/>
      <c r="AM118" s="109"/>
      <c r="AN118" s="109"/>
      <c r="AO118" s="109"/>
      <c r="AP118" s="109"/>
      <c r="AQ118" s="109"/>
      <c r="AR118" s="109"/>
      <c r="AS118" s="109"/>
      <c r="AT118" s="109"/>
      <c r="AU118" s="109"/>
      <c r="AV118" s="109" t="n">
        <v>2.4</v>
      </c>
      <c r="AW118" s="109" t="n">
        <v>1.75</v>
      </c>
      <c r="AX118" s="109"/>
      <c r="AY118" s="109"/>
      <c r="AZ118" s="109"/>
      <c r="BA118" s="109"/>
      <c r="BB118" s="109"/>
      <c r="BC118" s="109"/>
      <c r="BD118" s="109"/>
      <c r="BE118" s="109"/>
      <c r="BF118" s="109"/>
      <c r="BG118" s="109"/>
      <c r="BH118" s="109"/>
    </row>
    <row r="119">
      <c r="A119" s="113" t="n">
        <v>117</v>
      </c>
      <c r="B119" s="113" t="s">
        <v>1279</v>
      </c>
      <c r="C119" s="113" t="s">
        <v>1280</v>
      </c>
      <c r="D119" s="109"/>
      <c r="E119" s="109" t="str">
        <f>IFERROR(GEOMEAN(F119, G119), MAX(F119, G119))</f>
      </c>
      <c r="F119" s="109" t="str">
        <f>MAX(AW119)</f>
      </c>
      <c r="G119" s="109" t="str">
        <f>MAX(AO119, AU119)</f>
      </c>
      <c r="H119" s="109"/>
      <c r="I119" s="109" t="n">
        <v>16</v>
      </c>
      <c r="J119" s="109" t="n">
        <v>0</v>
      </c>
      <c r="K119" s="109"/>
      <c r="L119" s="109"/>
      <c r="M119" s="109"/>
      <c r="N119" s="109"/>
      <c r="O119" s="109"/>
      <c r="P119" s="109"/>
      <c r="Q119" s="109" t="n">
        <v>4.3</v>
      </c>
      <c r="R119" s="109" t="n">
        <v>0</v>
      </c>
      <c r="S119" s="109" t="n">
        <v>5.7</v>
      </c>
      <c r="T119" s="109" t="n">
        <v>0</v>
      </c>
      <c r="U119" s="109" t="n">
        <v>2.8</v>
      </c>
      <c r="V119" s="109" t="n">
        <v>12.04</v>
      </c>
      <c r="W119" s="109" t="n">
        <v>0</v>
      </c>
      <c r="X119" s="109" t="n">
        <v>15.96</v>
      </c>
      <c r="Y119" s="109" t="n">
        <v>0</v>
      </c>
      <c r="Z119" s="109" t="s">
        <v>1846</v>
      </c>
      <c r="AA119" s="109" t="n">
        <v>0</v>
      </c>
      <c r="AB119" s="109" t="n">
        <v>0</v>
      </c>
      <c r="AC119" s="109" t="n">
        <v>0</v>
      </c>
      <c r="AD119" s="109" t="n">
        <v>0</v>
      </c>
      <c r="AE119" s="109" t="n">
        <v>0</v>
      </c>
      <c r="AF119" s="109" t="n">
        <v>0</v>
      </c>
      <c r="AG119" s="109" t="n">
        <v>0</v>
      </c>
      <c r="AH119" s="109" t="n">
        <v>0</v>
      </c>
      <c r="AI119" s="109" t="n">
        <v>0</v>
      </c>
      <c r="AJ119" s="109" t="n">
        <v>2.63976240391335</v>
      </c>
      <c r="AK119" s="109" t="s">
        <v>1853</v>
      </c>
      <c r="AL119" s="109" t="s">
        <v>1854</v>
      </c>
      <c r="AM119" s="109" t="s">
        <v>1849</v>
      </c>
      <c r="AN119" s="109" t="s">
        <v>1850</v>
      </c>
      <c r="AO119" s="109" t="n">
        <v>0</v>
      </c>
      <c r="AP119" s="109"/>
      <c r="AQ119" s="109"/>
      <c r="AR119" s="109"/>
      <c r="AS119" s="109"/>
      <c r="AT119" s="109"/>
      <c r="AU119" s="109"/>
      <c r="AV119" s="109" t="n">
        <v>1.5</v>
      </c>
      <c r="AW119" s="109" t="n">
        <v>0.625</v>
      </c>
      <c r="AX119" s="109"/>
      <c r="AY119" s="109"/>
      <c r="AZ119" s="109"/>
      <c r="BA119" s="109"/>
      <c r="BB119" s="109"/>
      <c r="BC119" s="109"/>
      <c r="BD119" s="109"/>
      <c r="BE119" s="109"/>
      <c r="BF119" s="109"/>
      <c r="BG119" s="109"/>
      <c r="BH119" s="109"/>
    </row>
    <row r="120">
      <c r="A120" s="113" t="n">
        <v>118</v>
      </c>
      <c r="B120" s="113" t="s">
        <v>1284</v>
      </c>
      <c r="C120" s="113" t="s">
        <v>1285</v>
      </c>
      <c r="D120" s="109"/>
      <c r="E120" s="109" t="str">
        <f>IFERROR(GEOMEAN(F120, G120), MAX(F120, G120))</f>
      </c>
      <c r="F120" s="109" t="str">
        <f>MAX(AW120)</f>
      </c>
      <c r="G120" s="109" t="str">
        <f>MAX(AO120, AU120)</f>
      </c>
      <c r="H120" s="109"/>
      <c r="I120" s="109" t="n">
        <v>54</v>
      </c>
      <c r="J120" s="109" t="n">
        <v>80.9</v>
      </c>
      <c r="K120" s="109" t="s">
        <v>1841</v>
      </c>
      <c r="L120" s="109" t="s">
        <v>1851</v>
      </c>
      <c r="M120" s="109"/>
      <c r="N120" s="109" t="n">
        <v>1</v>
      </c>
      <c r="O120" s="109" t="n">
        <v>3</v>
      </c>
      <c r="P120" s="109"/>
      <c r="Q120" s="109" t="n">
        <v>6.3</v>
      </c>
      <c r="R120" s="109" t="n">
        <v>5.2</v>
      </c>
      <c r="S120" s="109" t="n">
        <v>7.6</v>
      </c>
      <c r="T120" s="109" t="n">
        <v>0</v>
      </c>
      <c r="U120" s="109" t="n">
        <v>7.1</v>
      </c>
      <c r="V120" s="109" t="n">
        <v>44.73</v>
      </c>
      <c r="W120" s="109" t="n">
        <v>36.92</v>
      </c>
      <c r="X120" s="109" t="n">
        <v>53.96</v>
      </c>
      <c r="Y120" s="109" t="n">
        <v>0</v>
      </c>
      <c r="Z120" s="109" t="s">
        <v>628</v>
      </c>
      <c r="AA120" s="109" t="n">
        <v>44.73</v>
      </c>
      <c r="AB120" s="109" t="n">
        <v>36.92</v>
      </c>
      <c r="AC120" s="109" t="n">
        <v>53.96</v>
      </c>
      <c r="AD120" s="109" t="n">
        <v>0</v>
      </c>
      <c r="AE120" s="109" t="n">
        <v>44.73</v>
      </c>
      <c r="AF120" s="109" t="n">
        <v>36.92</v>
      </c>
      <c r="AG120" s="109" t="n">
        <v>80.94</v>
      </c>
      <c r="AH120" s="109" t="n">
        <v>0</v>
      </c>
      <c r="AI120" s="109" t="n">
        <v>10</v>
      </c>
      <c r="AJ120" s="109" t="n">
        <v>9.27847658979734</v>
      </c>
      <c r="AK120" s="109" t="s">
        <v>1853</v>
      </c>
      <c r="AL120" s="109" t="s">
        <v>1854</v>
      </c>
      <c r="AM120" s="109" t="s">
        <v>1861</v>
      </c>
      <c r="AN120" s="109" t="s">
        <v>1850</v>
      </c>
      <c r="AO120" s="109" t="n">
        <v>10</v>
      </c>
      <c r="AP120" s="109" t="s">
        <v>1901</v>
      </c>
      <c r="AQ120" s="109" t="s">
        <v>1902</v>
      </c>
      <c r="AR120" s="109" t="s">
        <v>1860</v>
      </c>
      <c r="AS120" s="109" t="n">
        <v>3.7</v>
      </c>
      <c r="AT120" s="109" t="n">
        <v>3</v>
      </c>
      <c r="AU120" s="109" t="n">
        <v>0</v>
      </c>
      <c r="AV120" s="109" t="n">
        <v>6.5</v>
      </c>
      <c r="AW120" s="109" t="n">
        <v>6.875</v>
      </c>
      <c r="AX120" s="109"/>
      <c r="AY120" s="109"/>
      <c r="AZ120" s="109"/>
      <c r="BA120" s="109"/>
      <c r="BB120" s="109"/>
      <c r="BC120" s="109"/>
      <c r="BD120" s="109"/>
      <c r="BE120" s="109"/>
      <c r="BF120" s="109"/>
      <c r="BG120" s="109"/>
      <c r="BH120" s="109"/>
    </row>
    <row r="121">
      <c r="A121" s="113" t="n">
        <v>119</v>
      </c>
      <c r="B121" s="113" t="s">
        <v>1289</v>
      </c>
      <c r="C121" s="113" t="s">
        <v>1290</v>
      </c>
      <c r="D121" s="109"/>
      <c r="E121" s="109" t="str">
        <f>IFERROR(GEOMEAN(F121, G121), MAX(F121, G121))</f>
      </c>
      <c r="F121" s="109" t="str">
        <f>MAX(AW121)</f>
      </c>
      <c r="G121" s="109" t="str">
        <f>MAX(AO121, AU121)</f>
      </c>
      <c r="H121" s="109"/>
      <c r="I121" s="109" t="n">
        <v>60.7</v>
      </c>
      <c r="J121" s="109" t="n">
        <v>91.1</v>
      </c>
      <c r="K121" s="109" t="s">
        <v>1841</v>
      </c>
      <c r="L121" s="109" t="s">
        <v>1876</v>
      </c>
      <c r="M121" s="109"/>
      <c r="N121" s="109" t="n">
        <v>1</v>
      </c>
      <c r="O121" s="109" t="n">
        <v>5</v>
      </c>
      <c r="P121" s="109"/>
      <c r="Q121" s="109" t="n">
        <v>7.5</v>
      </c>
      <c r="R121" s="109" t="n">
        <v>0</v>
      </c>
      <c r="S121" s="109" t="n">
        <v>9.2</v>
      </c>
      <c r="T121" s="109" t="n">
        <v>7</v>
      </c>
      <c r="U121" s="109" t="n">
        <v>6.6</v>
      </c>
      <c r="V121" s="109" t="n">
        <v>49.5</v>
      </c>
      <c r="W121" s="109" t="n">
        <v>0</v>
      </c>
      <c r="X121" s="109" t="n">
        <v>60.72</v>
      </c>
      <c r="Y121" s="109" t="n">
        <v>46.2</v>
      </c>
      <c r="Z121" s="109" t="s">
        <v>628</v>
      </c>
      <c r="AA121" s="109" t="n">
        <v>49.5</v>
      </c>
      <c r="AB121" s="109" t="n">
        <v>0</v>
      </c>
      <c r="AC121" s="109" t="n">
        <v>60.72</v>
      </c>
      <c r="AD121" s="109" t="n">
        <v>46.2</v>
      </c>
      <c r="AE121" s="109" t="n">
        <v>49.5</v>
      </c>
      <c r="AF121" s="109" t="n">
        <v>0</v>
      </c>
      <c r="AG121" s="109" t="n">
        <v>91.08</v>
      </c>
      <c r="AH121" s="109" t="n">
        <v>46.2</v>
      </c>
      <c r="AI121" s="109" t="n">
        <v>10</v>
      </c>
      <c r="AJ121" s="109" t="n">
        <v>10</v>
      </c>
      <c r="AK121" s="109"/>
      <c r="AL121" s="109"/>
      <c r="AM121" s="109"/>
      <c r="AN121" s="109"/>
      <c r="AO121" s="109"/>
      <c r="AP121" s="109"/>
      <c r="AQ121" s="109"/>
      <c r="AR121" s="109"/>
      <c r="AS121" s="109"/>
      <c r="AT121" s="109"/>
      <c r="AU121" s="109"/>
      <c r="AV121" s="109" t="n">
        <v>4.1</v>
      </c>
      <c r="AW121" s="109" t="n">
        <v>3.875</v>
      </c>
      <c r="AX121" s="109"/>
      <c r="AY121" s="109"/>
      <c r="AZ121" s="109"/>
      <c r="BA121" s="109"/>
      <c r="BB121" s="109"/>
      <c r="BC121" s="109"/>
      <c r="BD121" s="109"/>
      <c r="BE121" s="109"/>
      <c r="BF121" s="109"/>
      <c r="BG121" s="109"/>
      <c r="BH121" s="109"/>
    </row>
    <row r="122">
      <c r="A122" s="113" t="n">
        <v>120</v>
      </c>
      <c r="B122" s="113" t="s">
        <v>1293</v>
      </c>
      <c r="C122" s="113" t="s">
        <v>1294</v>
      </c>
      <c r="D122" s="109"/>
      <c r="E122" s="109" t="str">
        <f>IFERROR(GEOMEAN(F122, G122), MAX(F122, G122))</f>
      </c>
      <c r="F122" s="109" t="str">
        <f>MAX(AW122)</f>
      </c>
      <c r="G122" s="109" t="str">
        <f>MAX(AO122, AU122)</f>
      </c>
      <c r="H122" s="109"/>
      <c r="I122" s="109" t="n">
        <v>10.5</v>
      </c>
      <c r="J122" s="109" t="n">
        <v>10.5</v>
      </c>
      <c r="K122" s="109"/>
      <c r="L122" s="109"/>
      <c r="M122" s="109"/>
      <c r="N122" s="109"/>
      <c r="O122" s="109"/>
      <c r="P122" s="109"/>
      <c r="Q122" s="109" t="n">
        <v>0.1</v>
      </c>
      <c r="R122" s="109" t="n">
        <v>7</v>
      </c>
      <c r="S122" s="109" t="n">
        <v>1.3</v>
      </c>
      <c r="T122" s="109" t="n">
        <v>0</v>
      </c>
      <c r="U122" s="109" t="n">
        <v>1.5</v>
      </c>
      <c r="V122" s="109" t="n">
        <v>0.15</v>
      </c>
      <c r="W122" s="109" t="n">
        <v>10.5</v>
      </c>
      <c r="X122" s="109" t="n">
        <v>1.95</v>
      </c>
      <c r="Y122" s="109" t="n">
        <v>0</v>
      </c>
      <c r="Z122" s="109" t="s">
        <v>1846</v>
      </c>
      <c r="AA122" s="109" t="n">
        <v>0</v>
      </c>
      <c r="AB122" s="109" t="n">
        <v>10.5</v>
      </c>
      <c r="AC122" s="109" t="n">
        <v>0</v>
      </c>
      <c r="AD122" s="109" t="n">
        <v>0</v>
      </c>
      <c r="AE122" s="109" t="n">
        <v>0</v>
      </c>
      <c r="AF122" s="109" t="n">
        <v>10.5</v>
      </c>
      <c r="AG122" s="109" t="n">
        <v>0</v>
      </c>
      <c r="AH122" s="109" t="n">
        <v>0</v>
      </c>
      <c r="AI122" s="109" t="n">
        <v>1.40084050430258</v>
      </c>
      <c r="AJ122" s="109" t="n">
        <v>1.67889587700908</v>
      </c>
      <c r="AK122" s="109"/>
      <c r="AL122" s="109"/>
      <c r="AM122" s="109"/>
      <c r="AN122" s="109"/>
      <c r="AO122" s="109"/>
      <c r="AP122" s="109"/>
      <c r="AQ122" s="109"/>
      <c r="AR122" s="109"/>
      <c r="AS122" s="109"/>
      <c r="AT122" s="109"/>
      <c r="AU122" s="109"/>
      <c r="AV122" s="109" t="n">
        <v>2.1</v>
      </c>
      <c r="AW122" s="109" t="n">
        <v>1.375</v>
      </c>
      <c r="AX122" s="109"/>
      <c r="AY122" s="109"/>
      <c r="AZ122" s="109"/>
      <c r="BA122" s="109"/>
      <c r="BB122" s="109"/>
      <c r="BC122" s="109"/>
      <c r="BD122" s="109"/>
      <c r="BE122" s="109"/>
      <c r="BF122" s="109"/>
      <c r="BG122" s="109"/>
      <c r="BH122" s="109"/>
    </row>
    <row r="123">
      <c r="A123" s="113" t="n">
        <v>121</v>
      </c>
      <c r="B123" s="113" t="s">
        <v>1299</v>
      </c>
      <c r="C123" s="113" t="s">
        <v>1300</v>
      </c>
      <c r="D123" s="109"/>
      <c r="E123" s="109" t="str">
        <f>IFERROR(GEOMEAN(F123, G123), MAX(F123, G123))</f>
      </c>
      <c r="F123" s="109" t="str">
        <f>MAX(AW123)</f>
      </c>
      <c r="G123" s="109" t="str">
        <f>MAX(AO123, AU123)</f>
      </c>
      <c r="H123" s="109"/>
      <c r="I123" s="109" t="n">
        <v>36.6</v>
      </c>
      <c r="J123" s="109" t="n">
        <v>54.9</v>
      </c>
      <c r="K123" s="109" t="s">
        <v>1841</v>
      </c>
      <c r="L123" s="109" t="s">
        <v>1851</v>
      </c>
      <c r="M123" s="109"/>
      <c r="N123" s="109" t="n">
        <v>1</v>
      </c>
      <c r="O123" s="109" t="n">
        <v>3</v>
      </c>
      <c r="P123" s="109"/>
      <c r="Q123" s="109" t="n">
        <v>5.3</v>
      </c>
      <c r="R123" s="109" t="n">
        <v>0.7</v>
      </c>
      <c r="S123" s="109" t="n">
        <v>5.9</v>
      </c>
      <c r="T123" s="109" t="n">
        <v>0</v>
      </c>
      <c r="U123" s="109" t="n">
        <v>6.2</v>
      </c>
      <c r="V123" s="109" t="n">
        <v>32.86</v>
      </c>
      <c r="W123" s="109" t="n">
        <v>4.34</v>
      </c>
      <c r="X123" s="109" t="n">
        <v>36.58</v>
      </c>
      <c r="Y123" s="109" t="n">
        <v>0</v>
      </c>
      <c r="Z123" s="109" t="s">
        <v>628</v>
      </c>
      <c r="AA123" s="109" t="n">
        <v>32.86</v>
      </c>
      <c r="AB123" s="109" t="n">
        <v>0</v>
      </c>
      <c r="AC123" s="109" t="n">
        <v>36.58</v>
      </c>
      <c r="AD123" s="109" t="n">
        <v>0</v>
      </c>
      <c r="AE123" s="109" t="n">
        <v>32.86</v>
      </c>
      <c r="AF123" s="109" t="n">
        <v>0</v>
      </c>
      <c r="AG123" s="109" t="n">
        <v>54.87</v>
      </c>
      <c r="AH123" s="109" t="n">
        <v>0</v>
      </c>
      <c r="AI123" s="109" t="n">
        <v>7.32439463678207</v>
      </c>
      <c r="AJ123" s="109" t="n">
        <v>6.23864430468204</v>
      </c>
      <c r="AK123" s="109" t="s">
        <v>1853</v>
      </c>
      <c r="AL123" s="109" t="s">
        <v>1854</v>
      </c>
      <c r="AM123" s="109" t="s">
        <v>1861</v>
      </c>
      <c r="AN123" s="109" t="s">
        <v>1850</v>
      </c>
      <c r="AO123" s="109" t="n">
        <v>10</v>
      </c>
      <c r="AP123" s="109" t="s">
        <v>1901</v>
      </c>
      <c r="AQ123" s="109" t="s">
        <v>1902</v>
      </c>
      <c r="AR123" s="109" t="s">
        <v>1860</v>
      </c>
      <c r="AS123" s="109" t="n">
        <v>3.7</v>
      </c>
      <c r="AT123" s="109" t="n">
        <v>3</v>
      </c>
      <c r="AU123" s="109" t="n">
        <v>0</v>
      </c>
      <c r="AV123" s="109" t="n">
        <v>2.9</v>
      </c>
      <c r="AW123" s="109" t="n">
        <v>2.375</v>
      </c>
      <c r="AX123" s="109"/>
      <c r="AY123" s="109"/>
      <c r="AZ123" s="109"/>
      <c r="BA123" s="109"/>
      <c r="BB123" s="109"/>
      <c r="BC123" s="109"/>
      <c r="BD123" s="109"/>
      <c r="BE123" s="109"/>
      <c r="BF123" s="109"/>
      <c r="BG123" s="109"/>
      <c r="BH123" s="109"/>
    </row>
    <row r="124">
      <c r="A124" s="113" t="n">
        <v>122</v>
      </c>
      <c r="B124" s="113" t="s">
        <v>1303</v>
      </c>
      <c r="C124" s="113" t="s">
        <v>1304</v>
      </c>
      <c r="D124" s="109"/>
      <c r="E124" s="109" t="str">
        <f>IFERROR(GEOMEAN(F124, G124), MAX(F124, G124))</f>
      </c>
      <c r="F124" s="109" t="str">
        <f>MAX(AW124)</f>
      </c>
      <c r="G124" s="109" t="str">
        <f>MAX(AO124, AU124)</f>
      </c>
      <c r="H124" s="109"/>
      <c r="I124" s="109" t="n">
        <v>20.5</v>
      </c>
      <c r="J124" s="109" t="n">
        <v>20.5</v>
      </c>
      <c r="K124" s="109"/>
      <c r="L124" s="109"/>
      <c r="M124" s="109"/>
      <c r="N124" s="109"/>
      <c r="O124" s="109"/>
      <c r="P124" s="109"/>
      <c r="Q124" s="109" t="n">
        <v>6.6</v>
      </c>
      <c r="R124" s="109" t="n">
        <v>2.9</v>
      </c>
      <c r="S124" s="109" t="n">
        <v>3.3</v>
      </c>
      <c r="T124" s="109" t="n">
        <v>0</v>
      </c>
      <c r="U124" s="109" t="n">
        <v>3.1</v>
      </c>
      <c r="V124" s="109" t="n">
        <v>20.46</v>
      </c>
      <c r="W124" s="109" t="n">
        <v>8.99</v>
      </c>
      <c r="X124" s="109" t="n">
        <v>10.23</v>
      </c>
      <c r="Y124" s="109" t="n">
        <v>0</v>
      </c>
      <c r="Z124" s="109" t="s">
        <v>1846</v>
      </c>
      <c r="AA124" s="109" t="n">
        <v>20.46</v>
      </c>
      <c r="AB124" s="109" t="n">
        <v>8.99</v>
      </c>
      <c r="AC124" s="109" t="n">
        <v>0</v>
      </c>
      <c r="AD124" s="109" t="n">
        <v>0</v>
      </c>
      <c r="AE124" s="109" t="n">
        <v>20.46</v>
      </c>
      <c r="AF124" s="109" t="n">
        <v>8.99</v>
      </c>
      <c r="AG124" s="109" t="n">
        <v>0</v>
      </c>
      <c r="AH124" s="109" t="n">
        <v>0</v>
      </c>
      <c r="AI124" s="109" t="n">
        <v>2.73497431792409</v>
      </c>
      <c r="AJ124" s="109" t="n">
        <v>3.42592592592593</v>
      </c>
      <c r="AK124" s="109"/>
      <c r="AL124" s="109"/>
      <c r="AM124" s="109"/>
      <c r="AN124" s="109"/>
      <c r="AO124" s="109"/>
      <c r="AP124" s="109"/>
      <c r="AQ124" s="109"/>
      <c r="AR124" s="109"/>
      <c r="AS124" s="109"/>
      <c r="AT124" s="109"/>
      <c r="AU124" s="109"/>
      <c r="AV124" s="109" t="n">
        <v>3.4</v>
      </c>
      <c r="AW124" s="109" t="n">
        <v>3</v>
      </c>
      <c r="AX124" s="109"/>
      <c r="AY124" s="109"/>
      <c r="AZ124" s="109"/>
      <c r="BA124" s="109"/>
      <c r="BB124" s="109"/>
      <c r="BC124" s="109"/>
      <c r="BD124" s="109"/>
      <c r="BE124" s="109"/>
      <c r="BF124" s="109"/>
      <c r="BG124" s="109"/>
      <c r="BH124" s="109"/>
    </row>
    <row r="125">
      <c r="A125" s="113" t="n">
        <v>123</v>
      </c>
      <c r="B125" s="113" t="s">
        <v>1306</v>
      </c>
      <c r="C125" s="113" t="s">
        <v>1307</v>
      </c>
      <c r="D125" s="109"/>
      <c r="E125" s="109" t="str">
        <f>IFERROR(GEOMEAN(F125, G125), MAX(F125, G125))</f>
      </c>
      <c r="F125" s="109" t="str">
        <f>MAX(AW125)</f>
      </c>
      <c r="G125" s="109" t="str">
        <f>MAX(AO125, AU125)</f>
      </c>
      <c r="H125" s="109"/>
      <c r="I125" s="109" t="n">
        <v>46.8</v>
      </c>
      <c r="J125" s="109" t="n">
        <v>46.8</v>
      </c>
      <c r="K125" s="109"/>
      <c r="L125" s="109"/>
      <c r="M125" s="109"/>
      <c r="N125" s="109"/>
      <c r="O125" s="109"/>
      <c r="P125" s="109"/>
      <c r="Q125" s="109" t="n">
        <v>6.1</v>
      </c>
      <c r="R125" s="109" t="n">
        <v>0</v>
      </c>
      <c r="S125" s="109" t="n">
        <v>8.5</v>
      </c>
      <c r="T125" s="109" t="n">
        <v>0</v>
      </c>
      <c r="U125" s="109" t="n">
        <v>5.5</v>
      </c>
      <c r="V125" s="109" t="n">
        <v>33.55</v>
      </c>
      <c r="W125" s="109" t="n">
        <v>0</v>
      </c>
      <c r="X125" s="109" t="n">
        <v>46.75</v>
      </c>
      <c r="Y125" s="109" t="n">
        <v>0</v>
      </c>
      <c r="Z125" s="109" t="s">
        <v>628</v>
      </c>
      <c r="AA125" s="109" t="n">
        <v>0</v>
      </c>
      <c r="AB125" s="109" t="n">
        <v>0</v>
      </c>
      <c r="AC125" s="109" t="n">
        <v>46.75</v>
      </c>
      <c r="AD125" s="109" t="n">
        <v>0</v>
      </c>
      <c r="AE125" s="109" t="n">
        <v>0</v>
      </c>
      <c r="AF125" s="109" t="n">
        <v>0</v>
      </c>
      <c r="AG125" s="109" t="n">
        <v>46.75</v>
      </c>
      <c r="AH125" s="109" t="n">
        <v>0</v>
      </c>
      <c r="AI125" s="109" t="n">
        <v>6.24374624774865</v>
      </c>
      <c r="AJ125" s="109" t="n">
        <v>8.02061495457722</v>
      </c>
      <c r="AK125" s="109"/>
      <c r="AL125" s="109"/>
      <c r="AM125" s="109"/>
      <c r="AN125" s="109"/>
      <c r="AO125" s="109"/>
      <c r="AP125" s="109" t="s">
        <v>1901</v>
      </c>
      <c r="AQ125" s="109" t="s">
        <v>1902</v>
      </c>
      <c r="AR125" s="109" t="s">
        <v>1860</v>
      </c>
      <c r="AS125" s="109" t="n">
        <v>3.7</v>
      </c>
      <c r="AT125" s="109" t="n">
        <v>3</v>
      </c>
      <c r="AU125" s="109" t="n">
        <v>0</v>
      </c>
      <c r="AV125" s="109" t="n">
        <v>2.4</v>
      </c>
      <c r="AW125" s="109" t="n">
        <v>1.75</v>
      </c>
      <c r="AX125" s="109"/>
      <c r="AY125" s="109"/>
      <c r="AZ125" s="109"/>
      <c r="BA125" s="109"/>
      <c r="BB125" s="109"/>
      <c r="BC125" s="109"/>
      <c r="BD125" s="109"/>
      <c r="BE125" s="109"/>
      <c r="BF125" s="109"/>
      <c r="BG125" s="109"/>
      <c r="BH125" s="109"/>
    </row>
    <row r="126">
      <c r="A126" s="113" t="n">
        <v>124</v>
      </c>
      <c r="B126" s="113" t="s">
        <v>1311</v>
      </c>
      <c r="C126" s="113" t="s">
        <v>1312</v>
      </c>
      <c r="D126" s="109"/>
      <c r="E126" s="109" t="str">
        <f>IFERROR(GEOMEAN(F126, G126), MAX(F126, G126))</f>
      </c>
      <c r="F126" s="109" t="str">
        <f>MAX(AW126)</f>
      </c>
      <c r="G126" s="109" t="str">
        <f>MAX(AO126, AU126)</f>
      </c>
      <c r="H126" s="109"/>
      <c r="I126" s="109" t="n">
        <v>52.5</v>
      </c>
      <c r="J126" s="109" t="n">
        <v>71.4</v>
      </c>
      <c r="K126" s="109" t="s">
        <v>1841</v>
      </c>
      <c r="L126" s="109"/>
      <c r="M126" s="109"/>
      <c r="N126" s="109" t="n">
        <v>1</v>
      </c>
      <c r="O126" s="109"/>
      <c r="P126" s="109"/>
      <c r="Q126" s="109" t="n">
        <v>7.4</v>
      </c>
      <c r="R126" s="109" t="n">
        <v>0</v>
      </c>
      <c r="S126" s="109" t="n">
        <v>6.7</v>
      </c>
      <c r="T126" s="109" t="n">
        <v>7</v>
      </c>
      <c r="U126" s="109" t="n">
        <v>7.1</v>
      </c>
      <c r="V126" s="109" t="n">
        <v>52.54</v>
      </c>
      <c r="W126" s="109" t="n">
        <v>0</v>
      </c>
      <c r="X126" s="109" t="n">
        <v>47.57</v>
      </c>
      <c r="Y126" s="109" t="n">
        <v>49.7</v>
      </c>
      <c r="Z126" s="109" t="s">
        <v>628</v>
      </c>
      <c r="AA126" s="109" t="n">
        <v>52.54</v>
      </c>
      <c r="AB126" s="109" t="n">
        <v>0</v>
      </c>
      <c r="AC126" s="109" t="n">
        <v>47.57</v>
      </c>
      <c r="AD126" s="109" t="n">
        <v>49.7</v>
      </c>
      <c r="AE126" s="109" t="n">
        <v>52.54</v>
      </c>
      <c r="AF126" s="109" t="n">
        <v>0</v>
      </c>
      <c r="AG126" s="109" t="n">
        <v>71.355</v>
      </c>
      <c r="AH126" s="109" t="n">
        <v>49.7</v>
      </c>
      <c r="AI126" s="109" t="n">
        <v>9.52571542925756</v>
      </c>
      <c r="AJ126" s="109" t="n">
        <v>9.01642208245982</v>
      </c>
      <c r="AK126" s="109"/>
      <c r="AL126" s="109"/>
      <c r="AM126" s="109"/>
      <c r="AN126" s="109"/>
      <c r="AO126" s="109"/>
      <c r="AP126" s="109" t="s">
        <v>1868</v>
      </c>
      <c r="AQ126" s="109" t="s">
        <v>1869</v>
      </c>
      <c r="AR126" s="109" t="s">
        <v>1860</v>
      </c>
      <c r="AS126" s="109" t="n">
        <v>3.8</v>
      </c>
      <c r="AT126" s="109" t="n">
        <v>3</v>
      </c>
      <c r="AU126" s="109" t="n">
        <v>0</v>
      </c>
      <c r="AV126" s="109" t="n">
        <v>7.3</v>
      </c>
      <c r="AW126" s="109" t="n">
        <v>7.875</v>
      </c>
      <c r="AX126" s="109"/>
      <c r="AY126" s="109"/>
      <c r="AZ126" s="109"/>
      <c r="BA126" s="109"/>
      <c r="BB126" s="109"/>
      <c r="BC126" s="109"/>
      <c r="BD126" s="109"/>
      <c r="BE126" s="109"/>
      <c r="BF126" s="109"/>
      <c r="BG126" s="109"/>
      <c r="BH126" s="109"/>
    </row>
    <row r="127">
      <c r="A127" s="113" t="n">
        <v>125</v>
      </c>
      <c r="B127" s="113" t="s">
        <v>1318</v>
      </c>
      <c r="C127" s="113" t="s">
        <v>1319</v>
      </c>
      <c r="D127" s="109"/>
      <c r="E127" s="109" t="str">
        <f>IFERROR(GEOMEAN(F127, G127), MAX(F127, G127))</f>
      </c>
      <c r="F127" s="109" t="str">
        <f>MAX(AW127)</f>
      </c>
      <c r="G127" s="109" t="str">
        <f>MAX(AO127, AU127)</f>
      </c>
      <c r="H127" s="109"/>
      <c r="I127" s="109" t="n">
        <v>50.4</v>
      </c>
      <c r="J127" s="109" t="n">
        <v>50.4</v>
      </c>
      <c r="K127" s="109" t="s">
        <v>1841</v>
      </c>
      <c r="L127" s="109" t="s">
        <v>1851</v>
      </c>
      <c r="M127" s="109"/>
      <c r="N127" s="109" t="n">
        <v>1</v>
      </c>
      <c r="O127" s="109" t="n">
        <v>3</v>
      </c>
      <c r="P127" s="109"/>
      <c r="Q127" s="109" t="n">
        <v>8</v>
      </c>
      <c r="R127" s="109" t="n">
        <v>0</v>
      </c>
      <c r="S127" s="109" t="n">
        <v>0.5</v>
      </c>
      <c r="T127" s="109" t="n">
        <v>6</v>
      </c>
      <c r="U127" s="109" t="n">
        <v>6.3</v>
      </c>
      <c r="V127" s="109" t="n">
        <v>50.4</v>
      </c>
      <c r="W127" s="109" t="n">
        <v>0</v>
      </c>
      <c r="X127" s="109" t="n">
        <v>3.15</v>
      </c>
      <c r="Y127" s="109" t="n">
        <v>37.8</v>
      </c>
      <c r="Z127" s="109" t="s">
        <v>1846</v>
      </c>
      <c r="AA127" s="109" t="n">
        <v>50.4</v>
      </c>
      <c r="AB127" s="109" t="n">
        <v>0</v>
      </c>
      <c r="AC127" s="109" t="n">
        <v>3.15</v>
      </c>
      <c r="AD127" s="109" t="n">
        <v>37.8</v>
      </c>
      <c r="AE127" s="109" t="n">
        <v>50.4</v>
      </c>
      <c r="AF127" s="109" t="n">
        <v>0</v>
      </c>
      <c r="AG127" s="109" t="n">
        <v>4.725</v>
      </c>
      <c r="AH127" s="109" t="n">
        <v>37.8</v>
      </c>
      <c r="AI127" s="109" t="n">
        <v>6.72403442065239</v>
      </c>
      <c r="AJ127" s="109" t="n">
        <v>8.64954577218728</v>
      </c>
      <c r="AK127" s="109"/>
      <c r="AL127" s="109"/>
      <c r="AM127" s="109"/>
      <c r="AN127" s="109"/>
      <c r="AO127" s="109"/>
      <c r="AP127" s="109" t="s">
        <v>1906</v>
      </c>
      <c r="AQ127" s="109" t="s">
        <v>1907</v>
      </c>
      <c r="AR127" s="109" t="s">
        <v>1845</v>
      </c>
      <c r="AS127" s="109" t="n">
        <v>3.9</v>
      </c>
      <c r="AT127" s="109" t="n">
        <v>3</v>
      </c>
      <c r="AU127" s="109" t="n">
        <v>0</v>
      </c>
      <c r="AV127" s="109" t="n">
        <v>7.2</v>
      </c>
      <c r="AW127" s="109" t="n">
        <v>7.75</v>
      </c>
      <c r="AX127" s="109"/>
      <c r="AY127" s="109"/>
      <c r="AZ127" s="109"/>
      <c r="BA127" s="109"/>
      <c r="BB127" s="109"/>
      <c r="BC127" s="109"/>
      <c r="BD127" s="109"/>
      <c r="BE127" s="109"/>
      <c r="BF127" s="109"/>
      <c r="BG127" s="109"/>
      <c r="BH127" s="109"/>
    </row>
    <row r="128">
      <c r="A128" s="113" t="n">
        <v>126</v>
      </c>
      <c r="B128" s="113" t="s">
        <v>1326</v>
      </c>
      <c r="C128" s="113" t="s">
        <v>1327</v>
      </c>
      <c r="D128" s="109"/>
      <c r="E128" s="109" t="str">
        <f>IFERROR(GEOMEAN(F128, G128), MAX(F128, G128))</f>
      </c>
      <c r="F128" s="109" t="str">
        <f>MAX(AW128)</f>
      </c>
      <c r="G128" s="109" t="str">
        <f>MAX(AO128, AU128)</f>
      </c>
      <c r="H128" s="109"/>
      <c r="I128" s="109" t="n">
        <v>18.4</v>
      </c>
      <c r="J128" s="109" t="n">
        <v>19.4</v>
      </c>
      <c r="K128" s="109"/>
      <c r="L128" s="109"/>
      <c r="M128" s="109" t="s">
        <v>1852</v>
      </c>
      <c r="N128" s="109"/>
      <c r="O128" s="109"/>
      <c r="P128" s="109" t="n">
        <v>4</v>
      </c>
      <c r="Q128" s="109" t="n">
        <v>5.1</v>
      </c>
      <c r="R128" s="109" t="n">
        <v>3.6</v>
      </c>
      <c r="S128" s="109" t="n">
        <v>4.1</v>
      </c>
      <c r="T128" s="109" t="n">
        <v>0</v>
      </c>
      <c r="U128" s="109" t="n">
        <v>3.6</v>
      </c>
      <c r="V128" s="109" t="n">
        <v>18.36</v>
      </c>
      <c r="W128" s="109" t="n">
        <v>12.96</v>
      </c>
      <c r="X128" s="109" t="n">
        <v>14.76</v>
      </c>
      <c r="Y128" s="109" t="n">
        <v>0</v>
      </c>
      <c r="Z128" s="109" t="s">
        <v>628</v>
      </c>
      <c r="AA128" s="109" t="n">
        <v>18.36</v>
      </c>
      <c r="AB128" s="109" t="n">
        <v>12.96</v>
      </c>
      <c r="AC128" s="109" t="n">
        <v>14.76</v>
      </c>
      <c r="AD128" s="109" t="n">
        <v>0</v>
      </c>
      <c r="AE128" s="109" t="n">
        <v>18.36</v>
      </c>
      <c r="AF128" s="109" t="n">
        <v>19.44</v>
      </c>
      <c r="AG128" s="109" t="n">
        <v>14.76</v>
      </c>
      <c r="AH128" s="109" t="n">
        <v>0</v>
      </c>
      <c r="AI128" s="109" t="n">
        <v>2.58821959842572</v>
      </c>
      <c r="AJ128" s="109" t="n">
        <v>3.05904961565339</v>
      </c>
      <c r="AK128" s="109"/>
      <c r="AL128" s="109"/>
      <c r="AM128" s="109"/>
      <c r="AN128" s="109"/>
      <c r="AO128" s="109"/>
      <c r="AP128" s="109"/>
      <c r="AQ128" s="109"/>
      <c r="AR128" s="109"/>
      <c r="AS128" s="109"/>
      <c r="AT128" s="109"/>
      <c r="AU128" s="109"/>
      <c r="AV128" s="109" t="n">
        <v>5.2</v>
      </c>
      <c r="AW128" s="109" t="n">
        <v>5.25</v>
      </c>
      <c r="AX128" s="109"/>
      <c r="AY128" s="109"/>
      <c r="AZ128" s="109"/>
      <c r="BA128" s="109"/>
      <c r="BB128" s="109"/>
      <c r="BC128" s="109"/>
      <c r="BD128" s="109"/>
      <c r="BE128" s="109"/>
      <c r="BF128" s="109"/>
      <c r="BG128" s="109"/>
      <c r="BH128" s="109"/>
    </row>
    <row r="129">
      <c r="A129" s="113" t="n">
        <v>127</v>
      </c>
      <c r="B129" s="113" t="s">
        <v>1330</v>
      </c>
      <c r="C129" s="113" t="s">
        <v>1331</v>
      </c>
      <c r="D129" s="109"/>
      <c r="E129" s="109" t="str">
        <f>IFERROR(GEOMEAN(F129, G129), MAX(F129, G129))</f>
      </c>
      <c r="F129" s="109" t="str">
        <f>MAX(AW129)</f>
      </c>
      <c r="G129" s="109" t="str">
        <f>MAX(AO129, AU129)</f>
      </c>
      <c r="H129" s="109"/>
      <c r="I129" s="109" t="n">
        <v>12.2</v>
      </c>
      <c r="J129" s="109" t="n">
        <v>0</v>
      </c>
      <c r="K129" s="109"/>
      <c r="L129" s="109"/>
      <c r="M129" s="109"/>
      <c r="N129" s="109"/>
      <c r="O129" s="109"/>
      <c r="P129" s="109"/>
      <c r="Q129" s="109" t="n">
        <v>5.8</v>
      </c>
      <c r="R129" s="109" t="n">
        <v>0</v>
      </c>
      <c r="S129" s="109" t="n">
        <v>0.5</v>
      </c>
      <c r="T129" s="109" t="n">
        <v>0</v>
      </c>
      <c r="U129" s="109" t="n">
        <v>2.1</v>
      </c>
      <c r="V129" s="109" t="n">
        <v>12.18</v>
      </c>
      <c r="W129" s="109" t="n">
        <v>0</v>
      </c>
      <c r="X129" s="109" t="n">
        <v>1.05</v>
      </c>
      <c r="Y129" s="109" t="n">
        <v>0</v>
      </c>
      <c r="Z129" s="109" t="s">
        <v>1846</v>
      </c>
      <c r="AA129" s="109" t="n">
        <v>0</v>
      </c>
      <c r="AB129" s="109" t="n">
        <v>0</v>
      </c>
      <c r="AC129" s="109" t="n">
        <v>0</v>
      </c>
      <c r="AD129" s="109" t="n">
        <v>0</v>
      </c>
      <c r="AE129" s="109" t="n">
        <v>0</v>
      </c>
      <c r="AF129" s="109" t="n">
        <v>0</v>
      </c>
      <c r="AG129" s="109" t="n">
        <v>0</v>
      </c>
      <c r="AH129" s="109" t="n">
        <v>0</v>
      </c>
      <c r="AI129" s="109" t="n">
        <v>0</v>
      </c>
      <c r="AJ129" s="109" t="n">
        <v>1.97589098532495</v>
      </c>
      <c r="AK129" s="109"/>
      <c r="AL129" s="109"/>
      <c r="AM129" s="109"/>
      <c r="AN129" s="109"/>
      <c r="AO129" s="109"/>
      <c r="AP129" s="109"/>
      <c r="AQ129" s="109"/>
      <c r="AR129" s="109"/>
      <c r="AS129" s="109"/>
      <c r="AT129" s="109"/>
      <c r="AU129" s="109"/>
      <c r="AV129" s="109" t="n">
        <v>1</v>
      </c>
      <c r="AW129" s="109" t="n">
        <v>0</v>
      </c>
      <c r="AX129" s="109"/>
      <c r="AY129" s="109"/>
      <c r="AZ129" s="109"/>
      <c r="BA129" s="109"/>
      <c r="BB129" s="109"/>
      <c r="BC129" s="109"/>
      <c r="BD129" s="109"/>
      <c r="BE129" s="109"/>
      <c r="BF129" s="109"/>
      <c r="BG129" s="109"/>
      <c r="BH129" s="109"/>
    </row>
    <row r="130">
      <c r="A130" s="113" t="n">
        <v>128</v>
      </c>
      <c r="B130" s="113" t="s">
        <v>1335</v>
      </c>
      <c r="C130" s="113" t="s">
        <v>1336</v>
      </c>
      <c r="D130" s="109"/>
      <c r="E130" s="109" t="str">
        <f>IFERROR(GEOMEAN(F130, G130), MAX(F130, G130))</f>
      </c>
      <c r="F130" s="109" t="str">
        <f>MAX(AW130)</f>
      </c>
      <c r="G130" s="109" t="str">
        <f>MAX(AO130, AU130)</f>
      </c>
      <c r="H130" s="109"/>
      <c r="I130" s="109" t="n">
        <v>0.2</v>
      </c>
      <c r="J130" s="109" t="n">
        <v>0</v>
      </c>
      <c r="K130" s="109"/>
      <c r="L130" s="109"/>
      <c r="M130" s="109"/>
      <c r="N130" s="109"/>
      <c r="O130" s="109"/>
      <c r="P130" s="109"/>
      <c r="Q130" s="109" t="n">
        <v>0.1</v>
      </c>
      <c r="R130" s="109" t="n">
        <v>0</v>
      </c>
      <c r="S130" s="109" t="n">
        <v>0</v>
      </c>
      <c r="T130" s="109" t="n">
        <v>0</v>
      </c>
      <c r="U130" s="109" t="n">
        <v>2.1</v>
      </c>
      <c r="V130" s="109" t="n">
        <v>0.21</v>
      </c>
      <c r="W130" s="109" t="n">
        <v>0</v>
      </c>
      <c r="X130" s="109" t="n">
        <v>0</v>
      </c>
      <c r="Y130" s="109" t="n">
        <v>0</v>
      </c>
      <c r="Z130" s="109" t="s">
        <v>1846</v>
      </c>
      <c r="AA130" s="109" t="n">
        <v>0</v>
      </c>
      <c r="AB130" s="109" t="n">
        <v>0</v>
      </c>
      <c r="AC130" s="109" t="n">
        <v>0</v>
      </c>
      <c r="AD130" s="109" t="n">
        <v>0</v>
      </c>
      <c r="AE130" s="109" t="n">
        <v>0</v>
      </c>
      <c r="AF130" s="109" t="n">
        <v>0</v>
      </c>
      <c r="AG130" s="109" t="n">
        <v>0</v>
      </c>
      <c r="AH130" s="109" t="n">
        <v>0</v>
      </c>
      <c r="AI130" s="109" t="n">
        <v>0</v>
      </c>
      <c r="AJ130" s="109" t="n">
        <v>0</v>
      </c>
      <c r="AK130" s="109"/>
      <c r="AL130" s="109"/>
      <c r="AM130" s="109"/>
      <c r="AN130" s="109"/>
      <c r="AO130" s="109"/>
      <c r="AP130" s="109"/>
      <c r="AQ130" s="109"/>
      <c r="AR130" s="109"/>
      <c r="AS130" s="109"/>
      <c r="AT130" s="109"/>
      <c r="AU130" s="109"/>
      <c r="AV130" s="109" t="n">
        <v>0.2</v>
      </c>
      <c r="AW130" s="109" t="n">
        <v>0</v>
      </c>
      <c r="AX130" s="109"/>
      <c r="AY130" s="109"/>
      <c r="AZ130" s="109"/>
      <c r="BA130" s="109"/>
      <c r="BB130" s="109"/>
      <c r="BC130" s="109"/>
      <c r="BD130" s="109"/>
      <c r="BE130" s="109"/>
      <c r="BF130" s="109"/>
      <c r="BG130" s="109"/>
      <c r="BH130" s="109"/>
    </row>
    <row r="131">
      <c r="A131" s="113" t="n">
        <v>129</v>
      </c>
      <c r="B131" s="113" t="s">
        <v>1339</v>
      </c>
      <c r="C131" s="113" t="s">
        <v>1340</v>
      </c>
      <c r="D131" s="109"/>
      <c r="E131" s="109" t="str">
        <f>IFERROR(GEOMEAN(F131, G131), MAX(F131, G131))</f>
      </c>
      <c r="F131" s="109" t="str">
        <f>MAX(AW131)</f>
      </c>
      <c r="G131" s="109" t="str">
        <f>MAX(AO131, AU131)</f>
      </c>
      <c r="H131" s="109"/>
      <c r="I131" s="109" t="n">
        <v>31.5</v>
      </c>
      <c r="J131" s="109" t="n">
        <v>31.5</v>
      </c>
      <c r="K131" s="109" t="s">
        <v>1841</v>
      </c>
      <c r="L131" s="109"/>
      <c r="M131" s="109"/>
      <c r="N131" s="109" t="n">
        <v>1</v>
      </c>
      <c r="O131" s="109"/>
      <c r="P131" s="109"/>
      <c r="Q131" s="109" t="n">
        <v>6.7</v>
      </c>
      <c r="R131" s="109" t="n">
        <v>0.2</v>
      </c>
      <c r="S131" s="109" t="n">
        <v>2.8</v>
      </c>
      <c r="T131" s="109" t="n">
        <v>0</v>
      </c>
      <c r="U131" s="109" t="n">
        <v>4.7</v>
      </c>
      <c r="V131" s="109" t="n">
        <v>31.49</v>
      </c>
      <c r="W131" s="109" t="n">
        <v>0.94</v>
      </c>
      <c r="X131" s="109" t="n">
        <v>13.16</v>
      </c>
      <c r="Y131" s="109" t="n">
        <v>0</v>
      </c>
      <c r="Z131" s="109" t="s">
        <v>628</v>
      </c>
      <c r="AA131" s="109" t="n">
        <v>31.49</v>
      </c>
      <c r="AB131" s="109" t="n">
        <v>0</v>
      </c>
      <c r="AC131" s="109" t="n">
        <v>13.16</v>
      </c>
      <c r="AD131" s="109" t="n">
        <v>0</v>
      </c>
      <c r="AE131" s="109" t="n">
        <v>31.49</v>
      </c>
      <c r="AF131" s="109" t="n">
        <v>0</v>
      </c>
      <c r="AG131" s="109" t="n">
        <v>19.74</v>
      </c>
      <c r="AH131" s="109" t="n">
        <v>0</v>
      </c>
      <c r="AI131" s="109" t="n">
        <v>4.20252151290775</v>
      </c>
      <c r="AJ131" s="109" t="n">
        <v>5.34765897973445</v>
      </c>
      <c r="AK131" s="109"/>
      <c r="AL131" s="109"/>
      <c r="AM131" s="109"/>
      <c r="AN131" s="109"/>
      <c r="AO131" s="109"/>
      <c r="AP131" s="109"/>
      <c r="AQ131" s="109"/>
      <c r="AR131" s="109"/>
      <c r="AS131" s="109"/>
      <c r="AT131" s="109"/>
      <c r="AU131" s="109"/>
      <c r="AV131" s="109" t="n">
        <v>5.6</v>
      </c>
      <c r="AW131" s="109" t="n">
        <v>5.75</v>
      </c>
      <c r="AX131" s="109"/>
      <c r="AY131" s="109"/>
      <c r="AZ131" s="109"/>
      <c r="BA131" s="109"/>
      <c r="BB131" s="109"/>
      <c r="BC131" s="109"/>
      <c r="BD131" s="109"/>
      <c r="BE131" s="109"/>
      <c r="BF131" s="109"/>
      <c r="BG131" s="109"/>
      <c r="BH131" s="109"/>
    </row>
    <row r="132">
      <c r="A132" s="113" t="n">
        <v>130</v>
      </c>
      <c r="B132" s="113" t="s">
        <v>1344</v>
      </c>
      <c r="C132" s="113" t="s">
        <v>1345</v>
      </c>
      <c r="D132" s="109"/>
      <c r="E132" s="109" t="str">
        <f>IFERROR(GEOMEAN(F132, G132), MAX(F132, G132))</f>
      </c>
      <c r="F132" s="109" t="str">
        <f>MAX(AW132)</f>
      </c>
      <c r="G132" s="109" t="str">
        <f>MAX(AO132, AU132)</f>
      </c>
      <c r="H132" s="109"/>
      <c r="I132" s="109" t="n">
        <v>0.4</v>
      </c>
      <c r="J132" s="109" t="n">
        <v>0</v>
      </c>
      <c r="K132" s="109"/>
      <c r="L132" s="109"/>
      <c r="M132" s="109"/>
      <c r="N132" s="109"/>
      <c r="O132" s="109"/>
      <c r="P132" s="109"/>
      <c r="Q132" s="109" t="n">
        <v>0.1</v>
      </c>
      <c r="R132" s="109" t="n">
        <v>0</v>
      </c>
      <c r="S132" s="109" t="n">
        <v>0</v>
      </c>
      <c r="T132" s="109" t="n">
        <v>0</v>
      </c>
      <c r="U132" s="109" t="n">
        <v>4.2</v>
      </c>
      <c r="V132" s="109" t="n">
        <v>0.42</v>
      </c>
      <c r="W132" s="109" t="n">
        <v>0</v>
      </c>
      <c r="X132" s="109" t="n">
        <v>0</v>
      </c>
      <c r="Y132" s="109" t="n">
        <v>0</v>
      </c>
      <c r="Z132" s="109" t="s">
        <v>628</v>
      </c>
      <c r="AA132" s="109" t="n">
        <v>0</v>
      </c>
      <c r="AB132" s="109" t="n">
        <v>0</v>
      </c>
      <c r="AC132" s="109" t="n">
        <v>0</v>
      </c>
      <c r="AD132" s="109" t="n">
        <v>0</v>
      </c>
      <c r="AE132" s="109" t="n">
        <v>0</v>
      </c>
      <c r="AF132" s="109" t="n">
        <v>0</v>
      </c>
      <c r="AG132" s="109" t="n">
        <v>0</v>
      </c>
      <c r="AH132" s="109" t="n">
        <v>0</v>
      </c>
      <c r="AI132" s="109" t="n">
        <v>0</v>
      </c>
      <c r="AJ132" s="109" t="n">
        <v>0</v>
      </c>
      <c r="AK132" s="109"/>
      <c r="AL132" s="109"/>
      <c r="AM132" s="109"/>
      <c r="AN132" s="109"/>
      <c r="AO132" s="109"/>
      <c r="AP132" s="109"/>
      <c r="AQ132" s="109"/>
      <c r="AR132" s="109"/>
      <c r="AS132" s="109"/>
      <c r="AT132" s="109"/>
      <c r="AU132" s="109"/>
      <c r="AV132" s="109" t="n">
        <v>1.5</v>
      </c>
      <c r="AW132" s="109" t="n">
        <v>0.625</v>
      </c>
      <c r="AX132" s="109"/>
      <c r="AY132" s="109"/>
      <c r="AZ132" s="109"/>
      <c r="BA132" s="109"/>
      <c r="BB132" s="109"/>
      <c r="BC132" s="109"/>
      <c r="BD132" s="109"/>
      <c r="BE132" s="109"/>
      <c r="BF132" s="109"/>
      <c r="BG132" s="109"/>
      <c r="BH132" s="109"/>
    </row>
    <row r="133">
      <c r="A133" s="113" t="n">
        <v>131</v>
      </c>
      <c r="B133" s="113" t="s">
        <v>1346</v>
      </c>
      <c r="C133" s="113" t="s">
        <v>1347</v>
      </c>
      <c r="D133" s="109"/>
      <c r="E133" s="109" t="str">
        <f>IFERROR(GEOMEAN(F133, G133), MAX(F133, G133))</f>
      </c>
      <c r="F133" s="109" t="str">
        <f>MAX(AW133)</f>
      </c>
      <c r="G133" s="109" t="str">
        <f>MAX(AO133, AU133)</f>
      </c>
      <c r="H133" s="109"/>
      <c r="I133" s="109" t="n">
        <v>3.4</v>
      </c>
      <c r="J133" s="109" t="n">
        <v>0</v>
      </c>
      <c r="K133" s="109"/>
      <c r="L133" s="109"/>
      <c r="M133" s="109"/>
      <c r="N133" s="109"/>
      <c r="O133" s="109"/>
      <c r="P133" s="109"/>
      <c r="Q133" s="109" t="n">
        <v>3.8</v>
      </c>
      <c r="R133" s="109" t="n">
        <v>2.9</v>
      </c>
      <c r="S133" s="109" t="n">
        <v>1.5</v>
      </c>
      <c r="T133" s="109" t="n">
        <v>0</v>
      </c>
      <c r="U133" s="109" t="n">
        <v>0.9</v>
      </c>
      <c r="V133" s="109" t="n">
        <v>3.42</v>
      </c>
      <c r="W133" s="109" t="n">
        <v>2.61</v>
      </c>
      <c r="X133" s="109" t="n">
        <v>1.35</v>
      </c>
      <c r="Y133" s="109" t="n">
        <v>0</v>
      </c>
      <c r="Z133" s="109" t="s">
        <v>1846</v>
      </c>
      <c r="AA133" s="109" t="n">
        <v>0</v>
      </c>
      <c r="AB133" s="109" t="n">
        <v>0</v>
      </c>
      <c r="AC133" s="109" t="n">
        <v>0</v>
      </c>
      <c r="AD133" s="109" t="n">
        <v>0</v>
      </c>
      <c r="AE133" s="109" t="n">
        <v>0</v>
      </c>
      <c r="AF133" s="109" t="n">
        <v>0</v>
      </c>
      <c r="AG133" s="109" t="n">
        <v>0</v>
      </c>
      <c r="AH133" s="109" t="n">
        <v>0</v>
      </c>
      <c r="AI133" s="109" t="n">
        <v>0</v>
      </c>
      <c r="AJ133" s="109" t="n">
        <v>0.438504542278126</v>
      </c>
      <c r="AK133" s="109"/>
      <c r="AL133" s="109"/>
      <c r="AM133" s="109"/>
      <c r="AN133" s="109"/>
      <c r="AO133" s="109"/>
      <c r="AP133" s="109"/>
      <c r="AQ133" s="109"/>
      <c r="AR133" s="109"/>
      <c r="AS133" s="109"/>
      <c r="AT133" s="109"/>
      <c r="AU133" s="109"/>
      <c r="AV133" s="109" t="n">
        <v>2.5</v>
      </c>
      <c r="AW133" s="109" t="n">
        <v>1.875</v>
      </c>
      <c r="AX133" s="109"/>
      <c r="AY133" s="109"/>
      <c r="AZ133" s="109"/>
      <c r="BA133" s="109"/>
      <c r="BB133" s="109"/>
      <c r="BC133" s="109"/>
      <c r="BD133" s="109"/>
      <c r="BE133" s="109"/>
      <c r="BF133" s="109"/>
      <c r="BG133" s="109"/>
      <c r="BH133" s="109"/>
    </row>
    <row r="134">
      <c r="A134" s="113" t="n">
        <v>132</v>
      </c>
      <c r="B134" s="113" t="s">
        <v>1350</v>
      </c>
      <c r="C134" s="113" t="s">
        <v>1351</v>
      </c>
      <c r="D134" s="109"/>
      <c r="E134" s="109" t="str">
        <f>IFERROR(GEOMEAN(F134, G134), MAX(F134, G134))</f>
      </c>
      <c r="F134" s="109" t="str">
        <f>MAX(AW134)</f>
      </c>
      <c r="G134" s="109" t="str">
        <f>MAX(AO134, AU134)</f>
      </c>
      <c r="H134" s="109"/>
      <c r="I134" s="109" t="n">
        <v>7</v>
      </c>
      <c r="J134" s="109" t="n">
        <v>0</v>
      </c>
      <c r="K134" s="109"/>
      <c r="L134" s="109"/>
      <c r="M134" s="109"/>
      <c r="N134" s="109"/>
      <c r="O134" s="109"/>
      <c r="P134" s="109"/>
      <c r="Q134" s="109" t="n">
        <v>3.7</v>
      </c>
      <c r="R134" s="109" t="n">
        <v>3.2</v>
      </c>
      <c r="S134" s="109" t="n">
        <v>5</v>
      </c>
      <c r="T134" s="109" t="n">
        <v>0</v>
      </c>
      <c r="U134" s="109" t="n">
        <v>1.4</v>
      </c>
      <c r="V134" s="109" t="n">
        <v>5.18</v>
      </c>
      <c r="W134" s="109" t="n">
        <v>4.48</v>
      </c>
      <c r="X134" s="109" t="n">
        <v>7</v>
      </c>
      <c r="Y134" s="109" t="n">
        <v>0</v>
      </c>
      <c r="Z134" s="109" t="s">
        <v>1846</v>
      </c>
      <c r="AA134" s="109" t="n">
        <v>0</v>
      </c>
      <c r="AB134" s="109" t="n">
        <v>0</v>
      </c>
      <c r="AC134" s="109" t="n">
        <v>0</v>
      </c>
      <c r="AD134" s="109" t="n">
        <v>0</v>
      </c>
      <c r="AE134" s="109" t="n">
        <v>0</v>
      </c>
      <c r="AF134" s="109" t="n">
        <v>0</v>
      </c>
      <c r="AG134" s="109" t="n">
        <v>0</v>
      </c>
      <c r="AH134" s="109" t="n">
        <v>0</v>
      </c>
      <c r="AI134" s="109" t="n">
        <v>0</v>
      </c>
      <c r="AJ134" s="109" t="n">
        <v>1.06743535988819</v>
      </c>
      <c r="AK134" s="109"/>
      <c r="AL134" s="109"/>
      <c r="AM134" s="109"/>
      <c r="AN134" s="109"/>
      <c r="AO134" s="109"/>
      <c r="AP134" s="109"/>
      <c r="AQ134" s="109"/>
      <c r="AR134" s="109"/>
      <c r="AS134" s="109"/>
      <c r="AT134" s="109"/>
      <c r="AU134" s="109"/>
      <c r="AV134" s="109" t="n">
        <v>3</v>
      </c>
      <c r="AW134" s="109" t="n">
        <v>2.5</v>
      </c>
      <c r="AX134" s="109"/>
      <c r="AY134" s="109"/>
      <c r="AZ134" s="109"/>
      <c r="BA134" s="109"/>
      <c r="BB134" s="109"/>
      <c r="BC134" s="109"/>
      <c r="BD134" s="109"/>
      <c r="BE134" s="109"/>
      <c r="BF134" s="109"/>
      <c r="BG134" s="109"/>
      <c r="BH134" s="109"/>
    </row>
    <row r="135">
      <c r="A135" s="113" t="n">
        <v>133</v>
      </c>
      <c r="B135" s="113" t="s">
        <v>1354</v>
      </c>
      <c r="C135" s="113" t="s">
        <v>1355</v>
      </c>
      <c r="D135" s="109"/>
      <c r="E135" s="109" t="str">
        <f>IFERROR(GEOMEAN(F135, G135), MAX(F135, G135))</f>
      </c>
      <c r="F135" s="109" t="str">
        <f>MAX(AW135)</f>
      </c>
      <c r="G135" s="109" t="str">
        <f>MAX(AO135, AU135)</f>
      </c>
      <c r="H135" s="109"/>
      <c r="I135" s="109" t="n">
        <v>50.2</v>
      </c>
      <c r="J135" s="109" t="n">
        <v>75.2</v>
      </c>
      <c r="K135" s="109" t="s">
        <v>1841</v>
      </c>
      <c r="L135" s="109" t="s">
        <v>1842</v>
      </c>
      <c r="M135" s="109"/>
      <c r="N135" s="109" t="n">
        <v>1</v>
      </c>
      <c r="O135" s="109" t="n">
        <v>2</v>
      </c>
      <c r="P135" s="109"/>
      <c r="Q135" s="109" t="n">
        <v>8.8</v>
      </c>
      <c r="R135" s="109" t="n">
        <v>3.8</v>
      </c>
      <c r="S135" s="109" t="n">
        <v>5.5</v>
      </c>
      <c r="T135" s="109" t="n">
        <v>8</v>
      </c>
      <c r="U135" s="109" t="n">
        <v>5.7</v>
      </c>
      <c r="V135" s="109" t="n">
        <v>50.16</v>
      </c>
      <c r="W135" s="109" t="n">
        <v>21.66</v>
      </c>
      <c r="X135" s="109" t="n">
        <v>31.35</v>
      </c>
      <c r="Y135" s="109" t="n">
        <v>45.6</v>
      </c>
      <c r="Z135" s="109" t="s">
        <v>628</v>
      </c>
      <c r="AA135" s="109" t="n">
        <v>50.16</v>
      </c>
      <c r="AB135" s="109" t="n">
        <v>21.66</v>
      </c>
      <c r="AC135" s="109" t="n">
        <v>31.35</v>
      </c>
      <c r="AD135" s="109" t="n">
        <v>45.6</v>
      </c>
      <c r="AE135" s="109" t="n">
        <v>75.24</v>
      </c>
      <c r="AF135" s="109" t="n">
        <v>21.66</v>
      </c>
      <c r="AG135" s="109" t="n">
        <v>47.025</v>
      </c>
      <c r="AH135" s="109" t="n">
        <v>68.4</v>
      </c>
      <c r="AI135" s="109" t="n">
        <v>10</v>
      </c>
      <c r="AJ135" s="109" t="n">
        <v>8.61460517120895</v>
      </c>
      <c r="AK135" s="109"/>
      <c r="AL135" s="109"/>
      <c r="AM135" s="109"/>
      <c r="AN135" s="109"/>
      <c r="AO135" s="109"/>
      <c r="AP135" s="109" t="s">
        <v>1908</v>
      </c>
      <c r="AQ135" s="109" t="s">
        <v>1909</v>
      </c>
      <c r="AR135" s="109" t="s">
        <v>1845</v>
      </c>
      <c r="AS135" s="109" t="n">
        <v>3.4</v>
      </c>
      <c r="AT135" s="109" t="n">
        <v>3</v>
      </c>
      <c r="AU135" s="109" t="n">
        <v>0</v>
      </c>
      <c r="AV135" s="109" t="n">
        <v>7.2</v>
      </c>
      <c r="AW135" s="109" t="n">
        <v>7.75</v>
      </c>
      <c r="AX135" s="109"/>
      <c r="AY135" s="109"/>
      <c r="AZ135" s="109"/>
      <c r="BA135" s="109"/>
      <c r="BB135" s="109"/>
      <c r="BC135" s="109"/>
      <c r="BD135" s="109"/>
      <c r="BE135" s="109"/>
      <c r="BF135" s="109"/>
      <c r="BG135" s="109"/>
      <c r="BH135" s="109"/>
    </row>
    <row r="136">
      <c r="A136" s="113" t="n">
        <v>134</v>
      </c>
      <c r="B136" s="113" t="s">
        <v>1361</v>
      </c>
      <c r="C136" s="113" t="s">
        <v>1362</v>
      </c>
      <c r="D136" s="109"/>
      <c r="E136" s="109" t="str">
        <f>IFERROR(GEOMEAN(F136, G136), MAX(F136, G136))</f>
      </c>
      <c r="F136" s="109" t="str">
        <f>MAX(AW136)</f>
      </c>
      <c r="G136" s="109" t="str">
        <f>MAX(AO136, AU136)</f>
      </c>
      <c r="H136" s="109"/>
      <c r="I136" s="109" t="n">
        <v>8.4</v>
      </c>
      <c r="J136" s="109" t="n">
        <v>10.1</v>
      </c>
      <c r="K136" s="109"/>
      <c r="L136" s="109"/>
      <c r="M136" s="109" t="s">
        <v>1852</v>
      </c>
      <c r="N136" s="109"/>
      <c r="O136" s="109"/>
      <c r="P136" s="109" t="n">
        <v>4</v>
      </c>
      <c r="Q136" s="109" t="n">
        <v>3</v>
      </c>
      <c r="R136" s="109" t="n">
        <v>2.4</v>
      </c>
      <c r="S136" s="109" t="n">
        <v>1.3</v>
      </c>
      <c r="T136" s="109" t="n">
        <v>0</v>
      </c>
      <c r="U136" s="109" t="n">
        <v>2.8</v>
      </c>
      <c r="V136" s="109" t="n">
        <v>8.4</v>
      </c>
      <c r="W136" s="109" t="n">
        <v>6.72</v>
      </c>
      <c r="X136" s="109" t="n">
        <v>3.64</v>
      </c>
      <c r="Y136" s="109" t="n">
        <v>0</v>
      </c>
      <c r="Z136" s="109" t="s">
        <v>628</v>
      </c>
      <c r="AA136" s="109" t="n">
        <v>8.4</v>
      </c>
      <c r="AB136" s="109" t="n">
        <v>6.72</v>
      </c>
      <c r="AC136" s="109" t="n">
        <v>0</v>
      </c>
      <c r="AD136" s="109" t="n">
        <v>0</v>
      </c>
      <c r="AE136" s="109" t="n">
        <v>8.4</v>
      </c>
      <c r="AF136" s="109" t="n">
        <v>10.08</v>
      </c>
      <c r="AG136" s="109" t="n">
        <v>0</v>
      </c>
      <c r="AH136" s="109" t="n">
        <v>0</v>
      </c>
      <c r="AI136" s="109" t="n">
        <v>1.34747515175772</v>
      </c>
      <c r="AJ136" s="109" t="n">
        <v>1.31201956673655</v>
      </c>
      <c r="AK136" s="109"/>
      <c r="AL136" s="109"/>
      <c r="AM136" s="109"/>
      <c r="AN136" s="109"/>
      <c r="AO136" s="109"/>
      <c r="AP136" s="109"/>
      <c r="AQ136" s="109"/>
      <c r="AR136" s="109"/>
      <c r="AS136" s="109"/>
      <c r="AT136" s="109"/>
      <c r="AU136" s="109"/>
      <c r="AV136" s="109" t="n">
        <v>3.8</v>
      </c>
      <c r="AW136" s="109" t="n">
        <v>3.5</v>
      </c>
      <c r="AX136" s="109"/>
      <c r="AY136" s="109"/>
      <c r="AZ136" s="109"/>
      <c r="BA136" s="109"/>
      <c r="BB136" s="109"/>
      <c r="BC136" s="109"/>
      <c r="BD136" s="109"/>
      <c r="BE136" s="109"/>
      <c r="BF136" s="109"/>
      <c r="BG136" s="109"/>
      <c r="BH136" s="109"/>
    </row>
    <row r="137">
      <c r="A137" s="113" t="n">
        <v>135</v>
      </c>
      <c r="B137" s="113" t="s">
        <v>1365</v>
      </c>
      <c r="C137" s="113" t="s">
        <v>1366</v>
      </c>
      <c r="D137" s="109"/>
      <c r="E137" s="109" t="str">
        <f>IFERROR(GEOMEAN(F137, G137), MAX(F137, G137))</f>
      </c>
      <c r="F137" s="109" t="str">
        <f>MAX(AW137)</f>
      </c>
      <c r="G137" s="109" t="str">
        <f>MAX(AO137, AU137)</f>
      </c>
      <c r="H137" s="109"/>
      <c r="I137" s="109" t="n">
        <v>27.5</v>
      </c>
      <c r="J137" s="109" t="n">
        <v>27.5</v>
      </c>
      <c r="K137" s="109"/>
      <c r="L137" s="109"/>
      <c r="M137" s="109"/>
      <c r="N137" s="109"/>
      <c r="O137" s="109"/>
      <c r="P137" s="109"/>
      <c r="Q137" s="109" t="n">
        <v>6.4</v>
      </c>
      <c r="R137" s="109" t="n">
        <v>0</v>
      </c>
      <c r="S137" s="109" t="n">
        <v>4.6</v>
      </c>
      <c r="T137" s="109" t="n">
        <v>0</v>
      </c>
      <c r="U137" s="109" t="n">
        <v>4.3</v>
      </c>
      <c r="V137" s="109" t="n">
        <v>27.52</v>
      </c>
      <c r="W137" s="109" t="n">
        <v>0</v>
      </c>
      <c r="X137" s="109" t="n">
        <v>19.78</v>
      </c>
      <c r="Y137" s="109" t="n">
        <v>0</v>
      </c>
      <c r="Z137" s="109" t="s">
        <v>628</v>
      </c>
      <c r="AA137" s="109" t="n">
        <v>27.52</v>
      </c>
      <c r="AB137" s="109" t="n">
        <v>0</v>
      </c>
      <c r="AC137" s="109" t="n">
        <v>19.78</v>
      </c>
      <c r="AD137" s="109" t="n">
        <v>0</v>
      </c>
      <c r="AE137" s="109" t="n">
        <v>27.52</v>
      </c>
      <c r="AF137" s="109" t="n">
        <v>0</v>
      </c>
      <c r="AG137" s="109" t="n">
        <v>19.78</v>
      </c>
      <c r="AH137" s="109" t="n">
        <v>0</v>
      </c>
      <c r="AI137" s="109" t="n">
        <v>3.66886798745914</v>
      </c>
      <c r="AJ137" s="109" t="n">
        <v>4.64884696016771</v>
      </c>
      <c r="AK137" s="109" t="s">
        <v>1910</v>
      </c>
      <c r="AL137" s="109" t="s">
        <v>1848</v>
      </c>
      <c r="AM137" s="109" t="s">
        <v>1849</v>
      </c>
      <c r="AN137" s="109" t="s">
        <v>1875</v>
      </c>
      <c r="AO137" s="109" t="n">
        <v>0</v>
      </c>
      <c r="AP137" s="109" t="s">
        <v>1862</v>
      </c>
      <c r="AQ137" s="109" t="s">
        <v>1863</v>
      </c>
      <c r="AR137" s="109" t="s">
        <v>1860</v>
      </c>
      <c r="AS137" s="109" t="n">
        <v>3.6</v>
      </c>
      <c r="AT137" s="109" t="n">
        <v>3</v>
      </c>
      <c r="AU137" s="109" t="n">
        <v>0</v>
      </c>
      <c r="AV137" s="109" t="n">
        <v>5.2</v>
      </c>
      <c r="AW137" s="109" t="n">
        <v>5.25</v>
      </c>
      <c r="AX137" s="109"/>
      <c r="AY137" s="109"/>
      <c r="AZ137" s="109"/>
      <c r="BA137" s="109"/>
      <c r="BB137" s="109"/>
      <c r="BC137" s="109"/>
      <c r="BD137" s="109"/>
      <c r="BE137" s="109"/>
      <c r="BF137" s="109"/>
      <c r="BG137" s="109"/>
      <c r="BH137" s="109"/>
    </row>
    <row r="138">
      <c r="A138" s="113" t="n">
        <v>136</v>
      </c>
      <c r="B138" s="113" t="s">
        <v>1369</v>
      </c>
      <c r="C138" s="113" t="s">
        <v>1370</v>
      </c>
      <c r="D138" s="109"/>
      <c r="E138" s="109" t="str">
        <f>IFERROR(GEOMEAN(F138, G138), MAX(F138, G138))</f>
      </c>
      <c r="F138" s="109" t="str">
        <f>MAX(AW138)</f>
      </c>
      <c r="G138" s="109" t="str">
        <f>MAX(AO138, AU138)</f>
      </c>
      <c r="H138" s="109"/>
      <c r="I138" s="109" t="n">
        <v>49.4</v>
      </c>
      <c r="J138" s="109" t="n">
        <v>49.4</v>
      </c>
      <c r="K138" s="109"/>
      <c r="L138" s="109"/>
      <c r="M138" s="109"/>
      <c r="N138" s="109"/>
      <c r="O138" s="109"/>
      <c r="P138" s="109"/>
      <c r="Q138" s="109" t="n">
        <v>7.2</v>
      </c>
      <c r="R138" s="109" t="n">
        <v>9.5</v>
      </c>
      <c r="S138" s="109" t="n">
        <v>4.1</v>
      </c>
      <c r="T138" s="109" t="n">
        <v>0</v>
      </c>
      <c r="U138" s="109" t="n">
        <v>5.2</v>
      </c>
      <c r="V138" s="109" t="n">
        <v>37.44</v>
      </c>
      <c r="W138" s="109" t="n">
        <v>49.4</v>
      </c>
      <c r="X138" s="109" t="n">
        <v>21.32</v>
      </c>
      <c r="Y138" s="109" t="n">
        <v>0</v>
      </c>
      <c r="Z138" s="109" t="s">
        <v>628</v>
      </c>
      <c r="AA138" s="109" t="n">
        <v>37.44</v>
      </c>
      <c r="AB138" s="109" t="n">
        <v>49.4</v>
      </c>
      <c r="AC138" s="109" t="n">
        <v>21.32</v>
      </c>
      <c r="AD138" s="109" t="n">
        <v>0</v>
      </c>
      <c r="AE138" s="109" t="n">
        <v>37.44</v>
      </c>
      <c r="AF138" s="109" t="n">
        <v>49.4</v>
      </c>
      <c r="AG138" s="109" t="n">
        <v>21.32</v>
      </c>
      <c r="AH138" s="109" t="n">
        <v>0</v>
      </c>
      <c r="AI138" s="109" t="n">
        <v>6.59062103929024</v>
      </c>
      <c r="AJ138" s="109" t="n">
        <v>8.4748427672956</v>
      </c>
      <c r="AK138" s="109" t="s">
        <v>1911</v>
      </c>
      <c r="AL138" s="109" t="s">
        <v>1848</v>
      </c>
      <c r="AM138" s="109" t="s">
        <v>1849</v>
      </c>
      <c r="AN138" s="109" t="s">
        <v>1867</v>
      </c>
      <c r="AO138" s="109" t="n">
        <v>0</v>
      </c>
      <c r="AP138" s="109"/>
      <c r="AQ138" s="109"/>
      <c r="AR138" s="109"/>
      <c r="AS138" s="109"/>
      <c r="AT138" s="109"/>
      <c r="AU138" s="109"/>
      <c r="AV138" s="109" t="n">
        <v>7.8</v>
      </c>
      <c r="AW138" s="109" t="n">
        <v>8.5</v>
      </c>
      <c r="AX138" s="109"/>
      <c r="AY138" s="109"/>
      <c r="AZ138" s="109"/>
      <c r="BA138" s="109"/>
      <c r="BB138" s="109"/>
      <c r="BC138" s="109"/>
      <c r="BD138" s="109"/>
      <c r="BE138" s="109"/>
      <c r="BF138" s="109"/>
      <c r="BG138" s="109"/>
      <c r="BH138" s="109"/>
    </row>
    <row r="139">
      <c r="A139" s="113" t="n">
        <v>137</v>
      </c>
      <c r="B139" s="113" t="s">
        <v>1374</v>
      </c>
      <c r="C139" s="113" t="s">
        <v>1375</v>
      </c>
      <c r="D139" s="109"/>
      <c r="E139" s="109" t="str">
        <f>IFERROR(GEOMEAN(F139, G139), MAX(F139, G139))</f>
      </c>
      <c r="F139" s="109" t="str">
        <f>MAX(AW139)</f>
      </c>
      <c r="G139" s="109" t="str">
        <f>MAX(AO139, AU139)</f>
      </c>
      <c r="H139" s="109"/>
      <c r="I139" s="109" t="n">
        <v>11.3</v>
      </c>
      <c r="J139" s="109" t="n">
        <v>11.3</v>
      </c>
      <c r="K139" s="109"/>
      <c r="L139" s="109"/>
      <c r="M139" s="109"/>
      <c r="N139" s="109"/>
      <c r="O139" s="109"/>
      <c r="P139" s="109"/>
      <c r="Q139" s="109" t="n">
        <v>0.1</v>
      </c>
      <c r="R139" s="109" t="n">
        <v>4.9</v>
      </c>
      <c r="S139" s="109" t="n">
        <v>0</v>
      </c>
      <c r="T139" s="109" t="n">
        <v>0</v>
      </c>
      <c r="U139" s="109" t="n">
        <v>2.3</v>
      </c>
      <c r="V139" s="109" t="n">
        <v>0.23</v>
      </c>
      <c r="W139" s="109" t="n">
        <v>11.27</v>
      </c>
      <c r="X139" s="109" t="n">
        <v>0</v>
      </c>
      <c r="Y139" s="109" t="n">
        <v>0</v>
      </c>
      <c r="Z139" s="109" t="s">
        <v>628</v>
      </c>
      <c r="AA139" s="109" t="n">
        <v>0</v>
      </c>
      <c r="AB139" s="109" t="n">
        <v>11.27</v>
      </c>
      <c r="AC139" s="109" t="n">
        <v>0</v>
      </c>
      <c r="AD139" s="109" t="n">
        <v>0</v>
      </c>
      <c r="AE139" s="109" t="n">
        <v>0</v>
      </c>
      <c r="AF139" s="109" t="n">
        <v>11.27</v>
      </c>
      <c r="AG139" s="109" t="n">
        <v>0</v>
      </c>
      <c r="AH139" s="109" t="n">
        <v>0</v>
      </c>
      <c r="AI139" s="109" t="n">
        <v>1.5075712093923</v>
      </c>
      <c r="AJ139" s="109" t="n">
        <v>1.81865828092243</v>
      </c>
      <c r="AK139" s="109"/>
      <c r="AL139" s="109"/>
      <c r="AM139" s="109"/>
      <c r="AN139" s="109"/>
      <c r="AO139" s="109"/>
      <c r="AP139" s="109"/>
      <c r="AQ139" s="109"/>
      <c r="AR139" s="109"/>
      <c r="AS139" s="109"/>
      <c r="AT139" s="109"/>
      <c r="AU139" s="109"/>
      <c r="AV139" s="109" t="n">
        <v>1.7</v>
      </c>
      <c r="AW139" s="109" t="n">
        <v>0.875</v>
      </c>
      <c r="AX139" s="109"/>
      <c r="AY139" s="109"/>
      <c r="AZ139" s="109"/>
      <c r="BA139" s="109"/>
      <c r="BB139" s="109"/>
      <c r="BC139" s="109"/>
      <c r="BD139" s="109"/>
      <c r="BE139" s="109"/>
      <c r="BF139" s="109"/>
      <c r="BG139" s="109"/>
      <c r="BH139" s="109"/>
    </row>
    <row r="140">
      <c r="A140" s="113" t="n">
        <v>138</v>
      </c>
      <c r="B140" s="113" t="s">
        <v>1377</v>
      </c>
      <c r="C140" s="113" t="s">
        <v>1378</v>
      </c>
      <c r="D140" s="109"/>
      <c r="E140" s="109" t="str">
        <f>IFERROR(GEOMEAN(F140, G140), MAX(F140, G140))</f>
      </c>
      <c r="F140" s="109" t="str">
        <f>MAX(AW140)</f>
      </c>
      <c r="G140" s="109" t="str">
        <f>MAX(AO140, AU140)</f>
      </c>
      <c r="H140" s="109"/>
      <c r="I140" s="109" t="n">
        <v>25.5</v>
      </c>
      <c r="J140" s="109" t="n">
        <v>13.3</v>
      </c>
      <c r="K140" s="109" t="s">
        <v>1841</v>
      </c>
      <c r="L140" s="109" t="s">
        <v>1842</v>
      </c>
      <c r="M140" s="109"/>
      <c r="N140" s="109" t="n">
        <v>1</v>
      </c>
      <c r="O140" s="109" t="n">
        <v>2</v>
      </c>
      <c r="P140" s="109"/>
      <c r="Q140" s="109" t="n">
        <v>5</v>
      </c>
      <c r="R140" s="109" t="n">
        <v>2.6</v>
      </c>
      <c r="S140" s="109" t="n">
        <v>2.5</v>
      </c>
      <c r="T140" s="109" t="n">
        <v>0</v>
      </c>
      <c r="U140" s="109" t="n">
        <v>5.1</v>
      </c>
      <c r="V140" s="109" t="n">
        <v>25.5</v>
      </c>
      <c r="W140" s="109" t="n">
        <v>13.26</v>
      </c>
      <c r="X140" s="109" t="n">
        <v>12.75</v>
      </c>
      <c r="Y140" s="109" t="n">
        <v>0</v>
      </c>
      <c r="Z140" s="109" t="s">
        <v>628</v>
      </c>
      <c r="AA140" s="109" t="n">
        <v>0</v>
      </c>
      <c r="AB140" s="109" t="n">
        <v>13.26</v>
      </c>
      <c r="AC140" s="109" t="n">
        <v>0</v>
      </c>
      <c r="AD140" s="109" t="n">
        <v>0</v>
      </c>
      <c r="AE140" s="109" t="n">
        <v>0</v>
      </c>
      <c r="AF140" s="109" t="n">
        <v>13.26</v>
      </c>
      <c r="AG140" s="109" t="n">
        <v>0</v>
      </c>
      <c r="AH140" s="109" t="n">
        <v>0</v>
      </c>
      <c r="AI140" s="109" t="n">
        <v>1.7743979721166</v>
      </c>
      <c r="AJ140" s="109" t="n">
        <v>4.29944095038435</v>
      </c>
      <c r="AK140" s="109" t="s">
        <v>1912</v>
      </c>
      <c r="AL140" s="109" t="s">
        <v>1848</v>
      </c>
      <c r="AM140" s="109" t="s">
        <v>1849</v>
      </c>
      <c r="AN140" s="109" t="s">
        <v>1867</v>
      </c>
      <c r="AO140" s="109" t="n">
        <v>0</v>
      </c>
      <c r="AP140" s="109"/>
      <c r="AQ140" s="109"/>
      <c r="AR140" s="109"/>
      <c r="AS140" s="109"/>
      <c r="AT140" s="109"/>
      <c r="AU140" s="109"/>
      <c r="AV140" s="109" t="n">
        <v>4.9</v>
      </c>
      <c r="AW140" s="109" t="n">
        <v>4.875</v>
      </c>
      <c r="AX140" s="109"/>
      <c r="AY140" s="109"/>
      <c r="AZ140" s="109"/>
      <c r="BA140" s="109"/>
      <c r="BB140" s="109"/>
      <c r="BC140" s="109"/>
      <c r="BD140" s="109"/>
      <c r="BE140" s="109"/>
      <c r="BF140" s="109"/>
      <c r="BG140" s="109"/>
      <c r="BH140" s="109"/>
    </row>
    <row r="141">
      <c r="A141" s="113" t="n">
        <v>139</v>
      </c>
      <c r="B141" s="113" t="s">
        <v>1381</v>
      </c>
      <c r="C141" s="113" t="s">
        <v>1382</v>
      </c>
      <c r="D141" s="109"/>
      <c r="E141" s="109" t="str">
        <f>IFERROR(GEOMEAN(F141, G141), MAX(F141, G141))</f>
      </c>
      <c r="F141" s="109" t="str">
        <f>MAX(AW141)</f>
      </c>
      <c r="G141" s="109" t="str">
        <f>MAX(AO141, AU141)</f>
      </c>
      <c r="H141" s="109"/>
      <c r="I141" s="109" t="n">
        <v>8.5</v>
      </c>
      <c r="J141" s="109" t="n">
        <v>0</v>
      </c>
      <c r="K141" s="109"/>
      <c r="L141" s="109"/>
      <c r="M141" s="109"/>
      <c r="N141" s="109"/>
      <c r="O141" s="109"/>
      <c r="P141" s="109"/>
      <c r="Q141" s="109" t="n">
        <v>6.1</v>
      </c>
      <c r="R141" s="109" t="n">
        <v>0</v>
      </c>
      <c r="S141" s="109" t="n">
        <v>1.8</v>
      </c>
      <c r="T141" s="109" t="n">
        <v>0</v>
      </c>
      <c r="U141" s="109" t="n">
        <v>1.4</v>
      </c>
      <c r="V141" s="109" t="n">
        <v>8.54</v>
      </c>
      <c r="W141" s="109" t="n">
        <v>0</v>
      </c>
      <c r="X141" s="109" t="n">
        <v>2.52</v>
      </c>
      <c r="Y141" s="109" t="n">
        <v>0</v>
      </c>
      <c r="Z141" s="109" t="s">
        <v>1846</v>
      </c>
      <c r="AA141" s="109" t="n">
        <v>0</v>
      </c>
      <c r="AB141" s="109" t="n">
        <v>0</v>
      </c>
      <c r="AC141" s="109" t="n">
        <v>0</v>
      </c>
      <c r="AD141" s="109" t="n">
        <v>0</v>
      </c>
      <c r="AE141" s="109" t="n">
        <v>0</v>
      </c>
      <c r="AF141" s="109" t="n">
        <v>0</v>
      </c>
      <c r="AG141" s="109" t="n">
        <v>0</v>
      </c>
      <c r="AH141" s="109" t="n">
        <v>0</v>
      </c>
      <c r="AI141" s="109" t="n">
        <v>0</v>
      </c>
      <c r="AJ141" s="109" t="n">
        <v>1.32948986722572</v>
      </c>
      <c r="AK141" s="109"/>
      <c r="AL141" s="109"/>
      <c r="AM141" s="109"/>
      <c r="AN141" s="109"/>
      <c r="AO141" s="109"/>
      <c r="AP141" s="109"/>
      <c r="AQ141" s="109"/>
      <c r="AR141" s="109"/>
      <c r="AS141" s="109"/>
      <c r="AT141" s="109"/>
      <c r="AU141" s="109"/>
      <c r="AV141" s="109" t="n">
        <v>1.2</v>
      </c>
      <c r="AW141" s="109" t="n">
        <v>0.25</v>
      </c>
      <c r="AX141" s="109"/>
      <c r="AY141" s="109"/>
      <c r="AZ141" s="109"/>
      <c r="BA141" s="109"/>
      <c r="BB141" s="109"/>
      <c r="BC141" s="109"/>
      <c r="BD141" s="109"/>
      <c r="BE141" s="109"/>
      <c r="BF141" s="109"/>
      <c r="BG141" s="109"/>
      <c r="BH141" s="109"/>
    </row>
    <row r="142">
      <c r="A142" s="113" t="n">
        <v>140</v>
      </c>
      <c r="B142" s="113" t="s">
        <v>1385</v>
      </c>
      <c r="C142" s="113" t="s">
        <v>1386</v>
      </c>
      <c r="D142" s="109"/>
      <c r="E142" s="109" t="str">
        <f>IFERROR(GEOMEAN(F142, G142), MAX(F142, G142))</f>
      </c>
      <c r="F142" s="109" t="str">
        <f>MAX(AW142)</f>
      </c>
      <c r="G142" s="109" t="str">
        <f>MAX(AO142, AU142)</f>
      </c>
      <c r="H142" s="109"/>
      <c r="I142" s="109" t="n">
        <v>40.7</v>
      </c>
      <c r="J142" s="109" t="n">
        <v>40.7</v>
      </c>
      <c r="K142" s="109"/>
      <c r="L142" s="109"/>
      <c r="M142" s="109"/>
      <c r="N142" s="109"/>
      <c r="O142" s="109"/>
      <c r="P142" s="109"/>
      <c r="Q142" s="109" t="n">
        <v>7.4</v>
      </c>
      <c r="R142" s="109" t="n">
        <v>6.5</v>
      </c>
      <c r="S142" s="109" t="n">
        <v>3.3</v>
      </c>
      <c r="T142" s="109" t="n">
        <v>0</v>
      </c>
      <c r="U142" s="109" t="n">
        <v>5.5</v>
      </c>
      <c r="V142" s="109" t="n">
        <v>40.7</v>
      </c>
      <c r="W142" s="109" t="n">
        <v>35.75</v>
      </c>
      <c r="X142" s="109" t="n">
        <v>18.15</v>
      </c>
      <c r="Y142" s="109" t="n">
        <v>0</v>
      </c>
      <c r="Z142" s="109" t="s">
        <v>628</v>
      </c>
      <c r="AA142" s="109" t="n">
        <v>40.7</v>
      </c>
      <c r="AB142" s="109" t="n">
        <v>35.75</v>
      </c>
      <c r="AC142" s="109" t="n">
        <v>0</v>
      </c>
      <c r="AD142" s="109" t="n">
        <v>0</v>
      </c>
      <c r="AE142" s="109" t="n">
        <v>40.7</v>
      </c>
      <c r="AF142" s="109" t="n">
        <v>35.75</v>
      </c>
      <c r="AG142" s="109" t="n">
        <v>0</v>
      </c>
      <c r="AH142" s="109" t="n">
        <v>0</v>
      </c>
      <c r="AI142" s="109" t="n">
        <v>5.42992462143953</v>
      </c>
      <c r="AJ142" s="109" t="n">
        <v>6.95492662473795</v>
      </c>
      <c r="AK142" s="109"/>
      <c r="AL142" s="109"/>
      <c r="AM142" s="109"/>
      <c r="AN142" s="109"/>
      <c r="AO142" s="109"/>
      <c r="AP142" s="109" t="s">
        <v>1913</v>
      </c>
      <c r="AQ142" s="109" t="s">
        <v>1914</v>
      </c>
      <c r="AR142" s="109" t="s">
        <v>1845</v>
      </c>
      <c r="AS142" s="109" t="n">
        <v>4.1</v>
      </c>
      <c r="AT142" s="109" t="n">
        <v>3</v>
      </c>
      <c r="AU142" s="109" t="n">
        <v>0</v>
      </c>
      <c r="AV142" s="109" t="n">
        <v>4.4</v>
      </c>
      <c r="AW142" s="109" t="n">
        <v>4.25</v>
      </c>
      <c r="AX142" s="109"/>
      <c r="AY142" s="109"/>
      <c r="AZ142" s="109"/>
      <c r="BA142" s="109"/>
      <c r="BB142" s="109"/>
      <c r="BC142" s="109"/>
      <c r="BD142" s="109"/>
      <c r="BE142" s="109"/>
      <c r="BF142" s="109"/>
      <c r="BG142" s="109"/>
      <c r="BH142" s="109"/>
    </row>
    <row r="143">
      <c r="A143" s="113" t="n">
        <v>141</v>
      </c>
      <c r="B143" s="113" t="s">
        <v>1387</v>
      </c>
      <c r="C143" s="113" t="s">
        <v>1388</v>
      </c>
      <c r="D143" s="109"/>
      <c r="E143" s="109" t="str">
        <f>IFERROR(GEOMEAN(F143, G143), MAX(F143, G143))</f>
      </c>
      <c r="F143" s="109" t="str">
        <f>MAX(AW143)</f>
      </c>
      <c r="G143" s="109" t="str">
        <f>MAX(AO143, AU143)</f>
      </c>
      <c r="H143" s="109"/>
      <c r="I143" s="109" t="n">
        <v>4.1</v>
      </c>
      <c r="J143" s="109" t="n">
        <v>0</v>
      </c>
      <c r="K143" s="109"/>
      <c r="L143" s="109"/>
      <c r="M143" s="109"/>
      <c r="N143" s="109"/>
      <c r="O143" s="109"/>
      <c r="P143" s="109"/>
      <c r="Q143" s="109" t="n">
        <v>3.7</v>
      </c>
      <c r="R143" s="109" t="n">
        <v>0.3</v>
      </c>
      <c r="S143" s="109" t="n">
        <v>2.5</v>
      </c>
      <c r="T143" s="109" t="n">
        <v>0</v>
      </c>
      <c r="U143" s="109" t="n">
        <v>1.1</v>
      </c>
      <c r="V143" s="109" t="n">
        <v>4.07</v>
      </c>
      <c r="W143" s="109" t="n">
        <v>0.33</v>
      </c>
      <c r="X143" s="109" t="n">
        <v>2.75</v>
      </c>
      <c r="Y143" s="109" t="n">
        <v>0</v>
      </c>
      <c r="Z143" s="109" t="s">
        <v>1846</v>
      </c>
      <c r="AA143" s="109" t="n">
        <v>0</v>
      </c>
      <c r="AB143" s="109" t="n">
        <v>0</v>
      </c>
      <c r="AC143" s="109" t="n">
        <v>0</v>
      </c>
      <c r="AD143" s="109" t="n">
        <v>0</v>
      </c>
      <c r="AE143" s="109" t="n">
        <v>0</v>
      </c>
      <c r="AF143" s="109" t="n">
        <v>0</v>
      </c>
      <c r="AG143" s="109" t="n">
        <v>0</v>
      </c>
      <c r="AH143" s="109" t="n">
        <v>0</v>
      </c>
      <c r="AI143" s="109" t="n">
        <v>0</v>
      </c>
      <c r="AJ143" s="109" t="n">
        <v>0.560796645702306</v>
      </c>
      <c r="AK143" s="109"/>
      <c r="AL143" s="109"/>
      <c r="AM143" s="109"/>
      <c r="AN143" s="109"/>
      <c r="AO143" s="109"/>
      <c r="AP143" s="109"/>
      <c r="AQ143" s="109"/>
      <c r="AR143" s="109"/>
      <c r="AS143" s="109"/>
      <c r="AT143" s="109"/>
      <c r="AU143" s="109"/>
      <c r="AV143" s="109" t="n">
        <v>1.8</v>
      </c>
      <c r="AW143" s="109" t="n">
        <v>1</v>
      </c>
      <c r="AX143" s="109"/>
      <c r="AY143" s="109"/>
      <c r="AZ143" s="109"/>
      <c r="BA143" s="109"/>
      <c r="BB143" s="109"/>
      <c r="BC143" s="109"/>
      <c r="BD143" s="109"/>
      <c r="BE143" s="109"/>
      <c r="BF143" s="109"/>
      <c r="BG143" s="109"/>
      <c r="BH143" s="109"/>
    </row>
    <row r="144">
      <c r="A144" s="113" t="n">
        <v>142</v>
      </c>
      <c r="B144" s="113" t="s">
        <v>1390</v>
      </c>
      <c r="C144" s="113" t="s">
        <v>1391</v>
      </c>
      <c r="D144" s="109"/>
      <c r="E144" s="109" t="str">
        <f>IFERROR(GEOMEAN(F144, G144), MAX(F144, G144))</f>
      </c>
      <c r="F144" s="109" t="str">
        <f>MAX(AW144)</f>
      </c>
      <c r="G144" s="109" t="str">
        <f>MAX(AO144, AU144)</f>
      </c>
      <c r="H144" s="109"/>
      <c r="I144" s="109" t="n">
        <v>16.3</v>
      </c>
      <c r="J144" s="109" t="n">
        <v>0</v>
      </c>
      <c r="K144" s="109"/>
      <c r="L144" s="109"/>
      <c r="M144" s="109"/>
      <c r="N144" s="109"/>
      <c r="O144" s="109"/>
      <c r="P144" s="109"/>
      <c r="Q144" s="109" t="n">
        <v>4.8</v>
      </c>
      <c r="R144" s="109" t="n">
        <v>0</v>
      </c>
      <c r="S144" s="109" t="n">
        <v>3.5</v>
      </c>
      <c r="T144" s="109" t="n">
        <v>0</v>
      </c>
      <c r="U144" s="109" t="n">
        <v>3.4</v>
      </c>
      <c r="V144" s="109" t="n">
        <v>16.32</v>
      </c>
      <c r="W144" s="109" t="n">
        <v>0</v>
      </c>
      <c r="X144" s="109" t="n">
        <v>11.9</v>
      </c>
      <c r="Y144" s="109" t="n">
        <v>0</v>
      </c>
      <c r="Z144" s="109" t="s">
        <v>1846</v>
      </c>
      <c r="AA144" s="109" t="n">
        <v>0</v>
      </c>
      <c r="AB144" s="109" t="n">
        <v>0</v>
      </c>
      <c r="AC144" s="109" t="n">
        <v>0</v>
      </c>
      <c r="AD144" s="109" t="n">
        <v>0</v>
      </c>
      <c r="AE144" s="109" t="n">
        <v>0</v>
      </c>
      <c r="AF144" s="109" t="n">
        <v>0</v>
      </c>
      <c r="AG144" s="109" t="n">
        <v>0</v>
      </c>
      <c r="AH144" s="109" t="n">
        <v>0</v>
      </c>
      <c r="AI144" s="109" t="n">
        <v>0</v>
      </c>
      <c r="AJ144" s="109" t="n">
        <v>2.69217330538085</v>
      </c>
      <c r="AK144" s="109"/>
      <c r="AL144" s="109"/>
      <c r="AM144" s="109"/>
      <c r="AN144" s="109"/>
      <c r="AO144" s="109"/>
      <c r="AP144" s="109"/>
      <c r="AQ144" s="109"/>
      <c r="AR144" s="109"/>
      <c r="AS144" s="109"/>
      <c r="AT144" s="109"/>
      <c r="AU144" s="109"/>
      <c r="AV144" s="109" t="n">
        <v>2.1</v>
      </c>
      <c r="AW144" s="109" t="n">
        <v>1.375</v>
      </c>
      <c r="AX144" s="109"/>
      <c r="AY144" s="109"/>
      <c r="AZ144" s="109"/>
      <c r="BA144" s="109"/>
      <c r="BB144" s="109"/>
      <c r="BC144" s="109"/>
      <c r="BD144" s="109"/>
      <c r="BE144" s="109"/>
      <c r="BF144" s="109"/>
      <c r="BG144" s="109"/>
      <c r="BH144" s="109"/>
    </row>
    <row r="145">
      <c r="A145" s="113" t="n">
        <v>143</v>
      </c>
      <c r="B145" s="113" t="s">
        <v>1395</v>
      </c>
      <c r="C145" s="113" t="s">
        <v>1396</v>
      </c>
      <c r="D145" s="109"/>
      <c r="E145" s="109" t="str">
        <f>IFERROR(GEOMEAN(F145, G145), MAX(F145, G145))</f>
      </c>
      <c r="F145" s="109" t="str">
        <f>MAX(AW145)</f>
      </c>
      <c r="G145" s="109" t="str">
        <f>MAX(AO145, AU145)</f>
      </c>
      <c r="H145" s="109"/>
      <c r="I145" s="109" t="n">
        <v>3.1</v>
      </c>
      <c r="J145" s="109" t="n">
        <v>0</v>
      </c>
      <c r="K145" s="109"/>
      <c r="L145" s="109"/>
      <c r="M145" s="109"/>
      <c r="N145" s="109"/>
      <c r="O145" s="109"/>
      <c r="P145" s="109"/>
      <c r="Q145" s="109" t="n">
        <v>0</v>
      </c>
      <c r="R145" s="109" t="n">
        <v>0</v>
      </c>
      <c r="S145" s="109" t="n">
        <v>3.1</v>
      </c>
      <c r="T145" s="109" t="n">
        <v>0</v>
      </c>
      <c r="U145" s="109" t="n">
        <v>1</v>
      </c>
      <c r="V145" s="109" t="n">
        <v>0</v>
      </c>
      <c r="W145" s="109" t="n">
        <v>0</v>
      </c>
      <c r="X145" s="109" t="n">
        <v>3.1</v>
      </c>
      <c r="Y145" s="109" t="n">
        <v>0</v>
      </c>
      <c r="Z145" s="109" t="s">
        <v>1846</v>
      </c>
      <c r="AA145" s="109" t="n">
        <v>0</v>
      </c>
      <c r="AB145" s="109" t="n">
        <v>0</v>
      </c>
      <c r="AC145" s="109" t="n">
        <v>0</v>
      </c>
      <c r="AD145" s="109" t="n">
        <v>0</v>
      </c>
      <c r="AE145" s="109" t="n">
        <v>0</v>
      </c>
      <c r="AF145" s="109" t="n">
        <v>0</v>
      </c>
      <c r="AG145" s="109" t="n">
        <v>0</v>
      </c>
      <c r="AH145" s="109" t="n">
        <v>0</v>
      </c>
      <c r="AI145" s="109" t="n">
        <v>0</v>
      </c>
      <c r="AJ145" s="109" t="n">
        <v>0.386093640810621</v>
      </c>
      <c r="AK145" s="109"/>
      <c r="AL145" s="109"/>
      <c r="AM145" s="109"/>
      <c r="AN145" s="109"/>
      <c r="AO145" s="109"/>
      <c r="AP145" s="109"/>
      <c r="AQ145" s="109"/>
      <c r="AR145" s="109"/>
      <c r="AS145" s="109"/>
      <c r="AT145" s="109"/>
      <c r="AU145" s="109"/>
      <c r="AV145" s="109" t="n">
        <v>0.8</v>
      </c>
      <c r="AW145" s="109" t="n">
        <v>0</v>
      </c>
      <c r="AX145" s="109"/>
      <c r="AY145" s="109"/>
      <c r="AZ145" s="109"/>
      <c r="BA145" s="109"/>
      <c r="BB145" s="109"/>
      <c r="BC145" s="109"/>
      <c r="BD145" s="109"/>
      <c r="BE145" s="109"/>
      <c r="BF145" s="109"/>
      <c r="BG145" s="109"/>
      <c r="BH145" s="109"/>
    </row>
    <row r="146">
      <c r="A146" s="113" t="n">
        <v>144</v>
      </c>
      <c r="B146" s="113" t="s">
        <v>1398</v>
      </c>
      <c r="C146" s="113" t="s">
        <v>1399</v>
      </c>
      <c r="D146" s="109"/>
      <c r="E146" s="109" t="str">
        <f>IFERROR(GEOMEAN(F146, G146), MAX(F146, G146))</f>
      </c>
      <c r="F146" s="109" t="str">
        <f>MAX(AW146)</f>
      </c>
      <c r="G146" s="109" t="str">
        <f>MAX(AO146, AU146)</f>
      </c>
      <c r="H146" s="109"/>
      <c r="I146" s="109" t="n">
        <v>11.9</v>
      </c>
      <c r="J146" s="109" t="n">
        <v>0</v>
      </c>
      <c r="K146" s="109"/>
      <c r="L146" s="109"/>
      <c r="M146" s="109"/>
      <c r="N146" s="109"/>
      <c r="O146" s="109"/>
      <c r="P146" s="109"/>
      <c r="Q146" s="109" t="n">
        <v>7</v>
      </c>
      <c r="R146" s="109" t="n">
        <v>0</v>
      </c>
      <c r="S146" s="109" t="n">
        <v>2.8</v>
      </c>
      <c r="T146" s="109" t="n">
        <v>0</v>
      </c>
      <c r="U146" s="109" t="n">
        <v>1.7</v>
      </c>
      <c r="V146" s="109" t="n">
        <v>11.9</v>
      </c>
      <c r="W146" s="109" t="n">
        <v>0</v>
      </c>
      <c r="X146" s="109" t="n">
        <v>4.76</v>
      </c>
      <c r="Y146" s="109" t="n">
        <v>0</v>
      </c>
      <c r="Z146" s="109" t="s">
        <v>1846</v>
      </c>
      <c r="AA146" s="109" t="n">
        <v>0</v>
      </c>
      <c r="AB146" s="109" t="n">
        <v>0</v>
      </c>
      <c r="AC146" s="109" t="n">
        <v>0</v>
      </c>
      <c r="AD146" s="109" t="n">
        <v>0</v>
      </c>
      <c r="AE146" s="109" t="n">
        <v>0</v>
      </c>
      <c r="AF146" s="109" t="n">
        <v>0</v>
      </c>
      <c r="AG146" s="109" t="n">
        <v>0</v>
      </c>
      <c r="AH146" s="109" t="n">
        <v>0</v>
      </c>
      <c r="AI146" s="109" t="n">
        <v>0</v>
      </c>
      <c r="AJ146" s="109" t="n">
        <v>1.92348008385744</v>
      </c>
      <c r="AK146" s="109"/>
      <c r="AL146" s="109"/>
      <c r="AM146" s="109"/>
      <c r="AN146" s="109"/>
      <c r="AO146" s="109"/>
      <c r="AP146" s="109"/>
      <c r="AQ146" s="109"/>
      <c r="AR146" s="109"/>
      <c r="AS146" s="109"/>
      <c r="AT146" s="109"/>
      <c r="AU146" s="109"/>
      <c r="AV146" s="109" t="n">
        <v>2.9</v>
      </c>
      <c r="AW146" s="109" t="n">
        <v>2.375</v>
      </c>
      <c r="AX146" s="109"/>
      <c r="AY146" s="109"/>
      <c r="AZ146" s="109"/>
      <c r="BA146" s="109"/>
      <c r="BB146" s="109"/>
      <c r="BC146" s="109"/>
      <c r="BD146" s="109"/>
      <c r="BE146" s="109"/>
      <c r="BF146" s="109"/>
      <c r="BG146" s="109"/>
      <c r="BH146" s="109"/>
    </row>
    <row r="147">
      <c r="A147" s="113" t="n">
        <v>145</v>
      </c>
      <c r="B147" s="113" t="s">
        <v>1402</v>
      </c>
      <c r="C147" s="113" t="s">
        <v>1403</v>
      </c>
      <c r="D147" s="109"/>
      <c r="E147" s="109" t="str">
        <f>IFERROR(GEOMEAN(F147, G147), MAX(F147, G147))</f>
      </c>
      <c r="F147" s="109" t="str">
        <f>MAX(AW147)</f>
      </c>
      <c r="G147" s="109" t="str">
        <f>MAX(AO147, AU147)</f>
      </c>
      <c r="H147" s="109"/>
      <c r="I147" s="109" t="n">
        <v>19.3</v>
      </c>
      <c r="J147" s="109" t="n">
        <v>19.3</v>
      </c>
      <c r="K147" s="109"/>
      <c r="L147" s="109"/>
      <c r="M147" s="109"/>
      <c r="N147" s="109"/>
      <c r="O147" s="109"/>
      <c r="P147" s="109"/>
      <c r="Q147" s="109" t="n">
        <v>8.4</v>
      </c>
      <c r="R147" s="109" t="n">
        <v>3.8</v>
      </c>
      <c r="S147" s="109" t="n">
        <v>5.3</v>
      </c>
      <c r="T147" s="109" t="n">
        <v>0</v>
      </c>
      <c r="U147" s="109" t="n">
        <v>2.3</v>
      </c>
      <c r="V147" s="109" t="n">
        <v>19.32</v>
      </c>
      <c r="W147" s="109" t="n">
        <v>8.74</v>
      </c>
      <c r="X147" s="109" t="n">
        <v>12.19</v>
      </c>
      <c r="Y147" s="109" t="n">
        <v>0</v>
      </c>
      <c r="Z147" s="109" t="s">
        <v>628</v>
      </c>
      <c r="AA147" s="109" t="n">
        <v>19.32</v>
      </c>
      <c r="AB147" s="109" t="n">
        <v>0</v>
      </c>
      <c r="AC147" s="109" t="n">
        <v>12.19</v>
      </c>
      <c r="AD147" s="109" t="n">
        <v>0</v>
      </c>
      <c r="AE147" s="109" t="n">
        <v>19.32</v>
      </c>
      <c r="AF147" s="109" t="n">
        <v>0</v>
      </c>
      <c r="AG147" s="109" t="n">
        <v>12.19</v>
      </c>
      <c r="AH147" s="109" t="n">
        <v>0</v>
      </c>
      <c r="AI147" s="109" t="n">
        <v>2.57487826028951</v>
      </c>
      <c r="AJ147" s="109" t="n">
        <v>3.2162823200559</v>
      </c>
      <c r="AK147" s="109"/>
      <c r="AL147" s="109"/>
      <c r="AM147" s="109"/>
      <c r="AN147" s="109"/>
      <c r="AO147" s="109"/>
      <c r="AP147" s="109"/>
      <c r="AQ147" s="109"/>
      <c r="AR147" s="109"/>
      <c r="AS147" s="109"/>
      <c r="AT147" s="109"/>
      <c r="AU147" s="109"/>
      <c r="AV147" s="109" t="n">
        <v>6</v>
      </c>
      <c r="AW147" s="109" t="n">
        <v>6.25</v>
      </c>
      <c r="AX147" s="109"/>
      <c r="AY147" s="109"/>
      <c r="AZ147" s="109"/>
      <c r="BA147" s="109"/>
      <c r="BB147" s="109"/>
      <c r="BC147" s="109"/>
      <c r="BD147" s="109"/>
      <c r="BE147" s="109"/>
      <c r="BF147" s="109"/>
      <c r="BG147" s="109"/>
      <c r="BH147" s="109"/>
    </row>
    <row r="148">
      <c r="A148" s="113" t="n">
        <v>146</v>
      </c>
      <c r="B148" s="113" t="s">
        <v>1406</v>
      </c>
      <c r="C148" s="113" t="s">
        <v>1407</v>
      </c>
      <c r="D148" s="109"/>
      <c r="E148" s="109" t="str">
        <f>IFERROR(GEOMEAN(F148, G148), MAX(F148, G148))</f>
      </c>
      <c r="F148" s="109" t="str">
        <f>MAX(AW148)</f>
      </c>
      <c r="G148" s="109" t="str">
        <f>MAX(AO148, AU148)</f>
      </c>
      <c r="H148" s="109"/>
      <c r="I148" s="109" t="n">
        <v>31.1</v>
      </c>
      <c r="J148" s="109" t="n">
        <v>46.7</v>
      </c>
      <c r="K148" s="109" t="s">
        <v>1841</v>
      </c>
      <c r="L148" s="109" t="s">
        <v>1851</v>
      </c>
      <c r="M148" s="109"/>
      <c r="N148" s="109" t="n">
        <v>1</v>
      </c>
      <c r="O148" s="109" t="n">
        <v>3</v>
      </c>
      <c r="P148" s="109"/>
      <c r="Q148" s="109" t="n">
        <v>4.4</v>
      </c>
      <c r="R148" s="109" t="n">
        <v>0</v>
      </c>
      <c r="S148" s="109" t="n">
        <v>5.1</v>
      </c>
      <c r="T148" s="109" t="n">
        <v>0</v>
      </c>
      <c r="U148" s="109" t="n">
        <v>6.1</v>
      </c>
      <c r="V148" s="109" t="n">
        <v>26.84</v>
      </c>
      <c r="W148" s="109" t="n">
        <v>0</v>
      </c>
      <c r="X148" s="109" t="n">
        <v>31.11</v>
      </c>
      <c r="Y148" s="109" t="n">
        <v>0</v>
      </c>
      <c r="Z148" s="109" t="s">
        <v>628</v>
      </c>
      <c r="AA148" s="109" t="n">
        <v>26.84</v>
      </c>
      <c r="AB148" s="109" t="n">
        <v>0</v>
      </c>
      <c r="AC148" s="109" t="n">
        <v>31.11</v>
      </c>
      <c r="AD148" s="109" t="n">
        <v>0</v>
      </c>
      <c r="AE148" s="109" t="n">
        <v>26.84</v>
      </c>
      <c r="AF148" s="109" t="n">
        <v>0</v>
      </c>
      <c r="AG148" s="109" t="n">
        <v>46.665</v>
      </c>
      <c r="AH148" s="109" t="n">
        <v>0</v>
      </c>
      <c r="AI148" s="109" t="n">
        <v>6.23040490961244</v>
      </c>
      <c r="AJ148" s="109" t="n">
        <v>5.27777777777778</v>
      </c>
      <c r="AK148" s="109"/>
      <c r="AL148" s="109"/>
      <c r="AM148" s="109"/>
      <c r="AN148" s="109"/>
      <c r="AO148" s="109"/>
      <c r="AP148" s="109"/>
      <c r="AQ148" s="109"/>
      <c r="AR148" s="109"/>
      <c r="AS148" s="109"/>
      <c r="AT148" s="109"/>
      <c r="AU148" s="109"/>
      <c r="AV148" s="109" t="n">
        <v>2.5</v>
      </c>
      <c r="AW148" s="109" t="n">
        <v>1.875</v>
      </c>
      <c r="AX148" s="109"/>
      <c r="AY148" s="109"/>
      <c r="AZ148" s="109"/>
      <c r="BA148" s="109"/>
      <c r="BB148" s="109"/>
      <c r="BC148" s="109"/>
      <c r="BD148" s="109"/>
      <c r="BE148" s="109"/>
      <c r="BF148" s="109"/>
      <c r="BG148" s="109"/>
      <c r="BH148" s="109"/>
    </row>
    <row r="149">
      <c r="A149" s="113" t="n">
        <v>147</v>
      </c>
      <c r="B149" s="113" t="s">
        <v>1409</v>
      </c>
      <c r="C149" s="113" t="s">
        <v>1410</v>
      </c>
      <c r="D149" s="109"/>
      <c r="E149" s="109" t="str">
        <f>IFERROR(GEOMEAN(F149, G149), MAX(F149, G149))</f>
      </c>
      <c r="F149" s="109" t="str">
        <f>MAX(AW149)</f>
      </c>
      <c r="G149" s="109" t="str">
        <f>MAX(AO149, AU149)</f>
      </c>
      <c r="H149" s="109"/>
      <c r="I149" s="109" t="n">
        <v>4.9</v>
      </c>
      <c r="J149" s="109" t="n">
        <v>0</v>
      </c>
      <c r="K149" s="109"/>
      <c r="L149" s="109"/>
      <c r="M149" s="109"/>
      <c r="N149" s="109"/>
      <c r="O149" s="109"/>
      <c r="P149" s="109"/>
      <c r="Q149" s="109" t="n">
        <v>3.7</v>
      </c>
      <c r="R149" s="109" t="n">
        <v>0</v>
      </c>
      <c r="S149" s="109" t="n">
        <v>4.1</v>
      </c>
      <c r="T149" s="109" t="n">
        <v>0</v>
      </c>
      <c r="U149" s="109" t="n">
        <v>1.2</v>
      </c>
      <c r="V149" s="109" t="n">
        <v>4.44</v>
      </c>
      <c r="W149" s="109" t="n">
        <v>0</v>
      </c>
      <c r="X149" s="109" t="n">
        <v>4.92</v>
      </c>
      <c r="Y149" s="109" t="n">
        <v>0</v>
      </c>
      <c r="Z149" s="109" t="s">
        <v>1846</v>
      </c>
      <c r="AA149" s="109" t="n">
        <v>0</v>
      </c>
      <c r="AB149" s="109" t="n">
        <v>0</v>
      </c>
      <c r="AC149" s="109" t="n">
        <v>0</v>
      </c>
      <c r="AD149" s="109" t="n">
        <v>0</v>
      </c>
      <c r="AE149" s="109" t="n">
        <v>0</v>
      </c>
      <c r="AF149" s="109" t="n">
        <v>0</v>
      </c>
      <c r="AG149" s="109" t="n">
        <v>0</v>
      </c>
      <c r="AH149" s="109" t="n">
        <v>0</v>
      </c>
      <c r="AI149" s="109" t="n">
        <v>0</v>
      </c>
      <c r="AJ149" s="109" t="n">
        <v>0.700559049615654</v>
      </c>
      <c r="AK149" s="109"/>
      <c r="AL149" s="109"/>
      <c r="AM149" s="109"/>
      <c r="AN149" s="109"/>
      <c r="AO149" s="109"/>
      <c r="AP149" s="109"/>
      <c r="AQ149" s="109"/>
      <c r="AR149" s="109"/>
      <c r="AS149" s="109"/>
      <c r="AT149" s="109"/>
      <c r="AU149" s="109"/>
      <c r="AV149" s="109" t="n">
        <v>4.3</v>
      </c>
      <c r="AW149" s="109" t="n">
        <v>4.125</v>
      </c>
      <c r="AX149" s="109"/>
      <c r="AY149" s="109"/>
      <c r="AZ149" s="109"/>
      <c r="BA149" s="109"/>
      <c r="BB149" s="109"/>
      <c r="BC149" s="109"/>
      <c r="BD149" s="109"/>
      <c r="BE149" s="109"/>
      <c r="BF149" s="109"/>
      <c r="BG149" s="109"/>
      <c r="BH149" s="109"/>
    </row>
    <row r="150">
      <c r="A150" s="113" t="n">
        <v>148</v>
      </c>
      <c r="B150" s="113" t="s">
        <v>1412</v>
      </c>
      <c r="C150" s="113" t="s">
        <v>1413</v>
      </c>
      <c r="D150" s="109"/>
      <c r="E150" s="109" t="str">
        <f>IFERROR(GEOMEAN(F150, G150), MAX(F150, G150))</f>
      </c>
      <c r="F150" s="109" t="str">
        <f>MAX(AW150)</f>
      </c>
      <c r="G150" s="109" t="str">
        <f>MAX(AO150, AU150)</f>
      </c>
      <c r="H150" s="109"/>
      <c r="I150" s="109" t="n">
        <v>64.8</v>
      </c>
      <c r="J150" s="109" t="n">
        <v>74.5</v>
      </c>
      <c r="K150" s="109" t="s">
        <v>1841</v>
      </c>
      <c r="L150" s="109" t="s">
        <v>1851</v>
      </c>
      <c r="M150" s="109"/>
      <c r="N150" s="109" t="n">
        <v>1</v>
      </c>
      <c r="O150" s="109" t="n">
        <v>3</v>
      </c>
      <c r="P150" s="109"/>
      <c r="Q150" s="109" t="n">
        <v>8</v>
      </c>
      <c r="R150" s="109" t="n">
        <v>0</v>
      </c>
      <c r="S150" s="109" t="n">
        <v>6.9</v>
      </c>
      <c r="T150" s="109" t="n">
        <v>9</v>
      </c>
      <c r="U150" s="109" t="n">
        <v>7.2</v>
      </c>
      <c r="V150" s="109" t="n">
        <v>57.6</v>
      </c>
      <c r="W150" s="109" t="n">
        <v>0</v>
      </c>
      <c r="X150" s="109" t="n">
        <v>49.68</v>
      </c>
      <c r="Y150" s="109" t="n">
        <v>64.8</v>
      </c>
      <c r="Z150" s="109" t="s">
        <v>628</v>
      </c>
      <c r="AA150" s="109" t="n">
        <v>57.6</v>
      </c>
      <c r="AB150" s="109" t="n">
        <v>0</v>
      </c>
      <c r="AC150" s="109" t="n">
        <v>49.68</v>
      </c>
      <c r="AD150" s="109" t="n">
        <v>64.8</v>
      </c>
      <c r="AE150" s="109" t="n">
        <v>57.6</v>
      </c>
      <c r="AF150" s="109" t="n">
        <v>0</v>
      </c>
      <c r="AG150" s="109" t="n">
        <v>74.52</v>
      </c>
      <c r="AH150" s="109" t="n">
        <v>64.8</v>
      </c>
      <c r="AI150" s="109" t="n">
        <v>9.93929691148022</v>
      </c>
      <c r="AJ150" s="109" t="n">
        <v>10</v>
      </c>
      <c r="AK150" s="109"/>
      <c r="AL150" s="109"/>
      <c r="AM150" s="109"/>
      <c r="AN150" s="109"/>
      <c r="AO150" s="109"/>
      <c r="AP150" s="109" t="s">
        <v>1915</v>
      </c>
      <c r="AQ150" s="109" t="s">
        <v>1916</v>
      </c>
      <c r="AR150" s="109" t="s">
        <v>1845</v>
      </c>
      <c r="AS150" s="109" t="n">
        <v>4.6</v>
      </c>
      <c r="AT150" s="109" t="n">
        <v>3</v>
      </c>
      <c r="AU150" s="109" t="n">
        <v>0</v>
      </c>
      <c r="AV150" s="109" t="n">
        <v>6.5</v>
      </c>
      <c r="AW150" s="109" t="n">
        <v>6.875</v>
      </c>
      <c r="AX150" s="109"/>
      <c r="AY150" s="109"/>
      <c r="AZ150" s="109"/>
      <c r="BA150" s="109"/>
      <c r="BB150" s="109"/>
      <c r="BC150" s="109"/>
      <c r="BD150" s="109"/>
      <c r="BE150" s="109"/>
      <c r="BF150" s="109"/>
      <c r="BG150" s="109"/>
      <c r="BH150" s="109"/>
    </row>
    <row r="151">
      <c r="A151" s="113" t="n">
        <v>149</v>
      </c>
      <c r="B151" s="113" t="s">
        <v>1419</v>
      </c>
      <c r="C151" s="113" t="s">
        <v>1420</v>
      </c>
      <c r="D151" s="109"/>
      <c r="E151" s="109" t="str">
        <f>IFERROR(GEOMEAN(F151, G151), MAX(F151, G151))</f>
      </c>
      <c r="F151" s="109" t="str">
        <f>MAX(AW151)</f>
      </c>
      <c r="G151" s="109" t="str">
        <f>MAX(AO151, AU151)</f>
      </c>
      <c r="H151" s="109"/>
      <c r="I151" s="109" t="n">
        <v>38.3</v>
      </c>
      <c r="J151" s="109" t="n">
        <v>38.3</v>
      </c>
      <c r="K151" s="109"/>
      <c r="L151" s="109"/>
      <c r="M151" s="109"/>
      <c r="N151" s="109"/>
      <c r="O151" s="109"/>
      <c r="P151" s="109"/>
      <c r="Q151" s="109" t="n">
        <v>4.8</v>
      </c>
      <c r="R151" s="109" t="n">
        <v>0</v>
      </c>
      <c r="S151" s="109" t="n">
        <v>7.5</v>
      </c>
      <c r="T151" s="109" t="n">
        <v>7</v>
      </c>
      <c r="U151" s="109" t="n">
        <v>5.1</v>
      </c>
      <c r="V151" s="109" t="n">
        <v>24.48</v>
      </c>
      <c r="W151" s="109" t="n">
        <v>0</v>
      </c>
      <c r="X151" s="109" t="n">
        <v>38.25</v>
      </c>
      <c r="Y151" s="109" t="n">
        <v>35.7</v>
      </c>
      <c r="Z151" s="109" t="s">
        <v>628</v>
      </c>
      <c r="AA151" s="109" t="n">
        <v>24.48</v>
      </c>
      <c r="AB151" s="109" t="n">
        <v>0</v>
      </c>
      <c r="AC151" s="109" t="n">
        <v>38.25</v>
      </c>
      <c r="AD151" s="109" t="n">
        <v>35.7</v>
      </c>
      <c r="AE151" s="109" t="n">
        <v>24.48</v>
      </c>
      <c r="AF151" s="109" t="n">
        <v>0</v>
      </c>
      <c r="AG151" s="109" t="n">
        <v>38.25</v>
      </c>
      <c r="AH151" s="109" t="n">
        <v>35.7</v>
      </c>
      <c r="AI151" s="109" t="n">
        <v>5.10973250617037</v>
      </c>
      <c r="AJ151" s="109" t="n">
        <v>6.5356394129979</v>
      </c>
      <c r="AK151" s="109"/>
      <c r="AL151" s="109"/>
      <c r="AM151" s="109"/>
      <c r="AN151" s="109"/>
      <c r="AO151" s="109"/>
      <c r="AP151" s="109"/>
      <c r="AQ151" s="109"/>
      <c r="AR151" s="109"/>
      <c r="AS151" s="109"/>
      <c r="AT151" s="109"/>
      <c r="AU151" s="109"/>
      <c r="AV151" s="109" t="n">
        <v>3.5</v>
      </c>
      <c r="AW151" s="109" t="n">
        <v>3.125</v>
      </c>
      <c r="AX151" s="109"/>
      <c r="AY151" s="109"/>
      <c r="AZ151" s="109"/>
      <c r="BA151" s="109"/>
      <c r="BB151" s="109"/>
      <c r="BC151" s="109"/>
      <c r="BD151" s="109"/>
      <c r="BE151" s="109"/>
      <c r="BF151" s="109"/>
      <c r="BG151" s="109"/>
      <c r="BH151" s="109"/>
    </row>
    <row r="152">
      <c r="A152" s="113" t="n">
        <v>150</v>
      </c>
      <c r="B152" s="113" t="s">
        <v>1424</v>
      </c>
      <c r="C152" s="113" t="s">
        <v>1425</v>
      </c>
      <c r="D152" s="109"/>
      <c r="E152" s="109" t="str">
        <f>IFERROR(GEOMEAN(F152, G152), MAX(F152, G152))</f>
      </c>
      <c r="F152" s="109" t="str">
        <f>MAX(AW152)</f>
      </c>
      <c r="G152" s="109" t="str">
        <f>MAX(AO152, AU152)</f>
      </c>
      <c r="H152" s="109"/>
      <c r="I152" s="109" t="n">
        <v>0</v>
      </c>
      <c r="J152" s="109" t="n">
        <v>0</v>
      </c>
      <c r="K152" s="109"/>
      <c r="L152" s="109"/>
      <c r="M152" s="109"/>
      <c r="N152" s="109"/>
      <c r="O152" s="109"/>
      <c r="P152" s="109"/>
      <c r="Q152" s="109" t="n">
        <v>0.1</v>
      </c>
      <c r="R152" s="109" t="n">
        <v>0</v>
      </c>
      <c r="S152" s="109" t="n">
        <v>0</v>
      </c>
      <c r="T152" s="109" t="n">
        <v>0</v>
      </c>
      <c r="U152" s="109" t="n">
        <v>0.3</v>
      </c>
      <c r="V152" s="109" t="n">
        <v>0.03</v>
      </c>
      <c r="W152" s="109" t="n">
        <v>0</v>
      </c>
      <c r="X152" s="109" t="n">
        <v>0</v>
      </c>
      <c r="Y152" s="109" t="n">
        <v>0</v>
      </c>
      <c r="Z152" s="109" t="s">
        <v>1846</v>
      </c>
      <c r="AA152" s="109" t="n">
        <v>0</v>
      </c>
      <c r="AB152" s="109" t="n">
        <v>0</v>
      </c>
      <c r="AC152" s="109" t="n">
        <v>0</v>
      </c>
      <c r="AD152" s="109" t="n">
        <v>0</v>
      </c>
      <c r="AE152" s="109" t="n">
        <v>0</v>
      </c>
      <c r="AF152" s="109" t="n">
        <v>0</v>
      </c>
      <c r="AG152" s="109" t="n">
        <v>0</v>
      </c>
      <c r="AH152" s="109" t="n">
        <v>0</v>
      </c>
      <c r="AI152" s="109" t="n">
        <v>0</v>
      </c>
      <c r="AJ152" s="109" t="n">
        <v>0</v>
      </c>
      <c r="AK152" s="109"/>
      <c r="AL152" s="109"/>
      <c r="AM152" s="109"/>
      <c r="AN152" s="109"/>
      <c r="AO152" s="109"/>
      <c r="AP152" s="109"/>
      <c r="AQ152" s="109"/>
      <c r="AR152" s="109"/>
      <c r="AS152" s="109"/>
      <c r="AT152" s="109"/>
      <c r="AU152" s="109"/>
      <c r="AV152" s="109" t="n">
        <v>0.5</v>
      </c>
      <c r="AW152" s="109" t="n">
        <v>0</v>
      </c>
      <c r="AX152" s="109"/>
      <c r="AY152" s="109"/>
      <c r="AZ152" s="109"/>
      <c r="BA152" s="109"/>
      <c r="BB152" s="109"/>
      <c r="BC152" s="109"/>
      <c r="BD152" s="109"/>
      <c r="BE152" s="109"/>
      <c r="BF152" s="109"/>
      <c r="BG152" s="109"/>
      <c r="BH152" s="109"/>
    </row>
    <row r="153">
      <c r="A153" s="113" t="n">
        <v>151</v>
      </c>
      <c r="B153" s="113" t="s">
        <v>1427</v>
      </c>
      <c r="C153" s="113" t="s">
        <v>1428</v>
      </c>
      <c r="D153" s="109"/>
      <c r="E153" s="109" t="str">
        <f>IFERROR(GEOMEAN(F153, G153), MAX(F153, G153))</f>
      </c>
      <c r="F153" s="109" t="str">
        <f>MAX(AW153)</f>
      </c>
      <c r="G153" s="109" t="str">
        <f>MAX(AO153, AU153)</f>
      </c>
      <c r="H153" s="109"/>
      <c r="I153" s="109" t="n">
        <v>16.4</v>
      </c>
      <c r="J153" s="109" t="n">
        <v>16.4</v>
      </c>
      <c r="K153" s="109"/>
      <c r="L153" s="109"/>
      <c r="M153" s="109"/>
      <c r="N153" s="109"/>
      <c r="O153" s="109"/>
      <c r="P153" s="109"/>
      <c r="Q153" s="109" t="n">
        <v>0.1</v>
      </c>
      <c r="R153" s="109" t="n">
        <v>4.1</v>
      </c>
      <c r="S153" s="109" t="n">
        <v>3.3</v>
      </c>
      <c r="T153" s="109" t="n">
        <v>0</v>
      </c>
      <c r="U153" s="109" t="n">
        <v>4</v>
      </c>
      <c r="V153" s="109" t="n">
        <v>0.4</v>
      </c>
      <c r="W153" s="109" t="n">
        <v>16.4</v>
      </c>
      <c r="X153" s="109" t="n">
        <v>13.2</v>
      </c>
      <c r="Y153" s="109" t="n">
        <v>0</v>
      </c>
      <c r="Z153" s="109" t="s">
        <v>628</v>
      </c>
      <c r="AA153" s="109" t="n">
        <v>0</v>
      </c>
      <c r="AB153" s="109" t="n">
        <v>16.4</v>
      </c>
      <c r="AC153" s="109" t="n">
        <v>0</v>
      </c>
      <c r="AD153" s="109" t="n">
        <v>0</v>
      </c>
      <c r="AE153" s="109" t="n">
        <v>0</v>
      </c>
      <c r="AF153" s="109" t="n">
        <v>16.4</v>
      </c>
      <c r="AG153" s="109" t="n">
        <v>0</v>
      </c>
      <c r="AH153" s="109" t="n">
        <v>0</v>
      </c>
      <c r="AI153" s="109" t="n">
        <v>2.18797945433927</v>
      </c>
      <c r="AJ153" s="109" t="n">
        <v>2.70964360587002</v>
      </c>
      <c r="AK153" s="109"/>
      <c r="AL153" s="109"/>
      <c r="AM153" s="109"/>
      <c r="AN153" s="109"/>
      <c r="AO153" s="109"/>
      <c r="AP153" s="109"/>
      <c r="AQ153" s="109"/>
      <c r="AR153" s="109"/>
      <c r="AS153" s="109"/>
      <c r="AT153" s="109"/>
      <c r="AU153" s="109"/>
      <c r="AV153" s="109" t="n">
        <v>3.6</v>
      </c>
      <c r="AW153" s="109" t="n">
        <v>3.25</v>
      </c>
      <c r="AX153" s="109"/>
      <c r="AY153" s="109"/>
      <c r="AZ153" s="109"/>
      <c r="BA153" s="109"/>
      <c r="BB153" s="109"/>
      <c r="BC153" s="109"/>
      <c r="BD153" s="109"/>
      <c r="BE153" s="109"/>
      <c r="BF153" s="109"/>
      <c r="BG153" s="109"/>
      <c r="BH153" s="109"/>
    </row>
    <row r="154">
      <c r="A154" s="113" t="n">
        <v>152</v>
      </c>
      <c r="B154" s="113" t="s">
        <v>1430</v>
      </c>
      <c r="C154" s="113" t="s">
        <v>1431</v>
      </c>
      <c r="D154" s="109"/>
      <c r="E154" s="109" t="str">
        <f>IFERROR(GEOMEAN(F154, G154), MAX(F154, G154))</f>
      </c>
      <c r="F154" s="109" t="str">
        <f>MAX(AW154)</f>
      </c>
      <c r="G154" s="109" t="str">
        <f>MAX(AO154, AU154)</f>
      </c>
      <c r="H154" s="109"/>
      <c r="I154" s="109" t="n">
        <v>24.8</v>
      </c>
      <c r="J154" s="109" t="n">
        <v>37.3</v>
      </c>
      <c r="K154" s="109" t="s">
        <v>1841</v>
      </c>
      <c r="L154" s="109" t="s">
        <v>1842</v>
      </c>
      <c r="M154" s="109"/>
      <c r="N154" s="109" t="n">
        <v>1</v>
      </c>
      <c r="O154" s="109" t="n">
        <v>2</v>
      </c>
      <c r="P154" s="109"/>
      <c r="Q154" s="109" t="n">
        <v>4.6</v>
      </c>
      <c r="R154" s="109" t="n">
        <v>0</v>
      </c>
      <c r="S154" s="109" t="n">
        <v>1</v>
      </c>
      <c r="T154" s="109" t="n">
        <v>0</v>
      </c>
      <c r="U154" s="109" t="n">
        <v>5.4</v>
      </c>
      <c r="V154" s="109" t="n">
        <v>24.84</v>
      </c>
      <c r="W154" s="109" t="n">
        <v>0</v>
      </c>
      <c r="X154" s="109" t="n">
        <v>5.4</v>
      </c>
      <c r="Y154" s="109" t="n">
        <v>0</v>
      </c>
      <c r="Z154" s="109" t="s">
        <v>628</v>
      </c>
      <c r="AA154" s="109" t="n">
        <v>24.84</v>
      </c>
      <c r="AB154" s="109" t="n">
        <v>0</v>
      </c>
      <c r="AC154" s="109" t="n">
        <v>0</v>
      </c>
      <c r="AD154" s="109" t="n">
        <v>0</v>
      </c>
      <c r="AE154" s="109" t="n">
        <v>37.26</v>
      </c>
      <c r="AF154" s="109" t="n">
        <v>0</v>
      </c>
      <c r="AG154" s="109" t="n">
        <v>0</v>
      </c>
      <c r="AH154" s="109" t="n">
        <v>0</v>
      </c>
      <c r="AI154" s="109" t="n">
        <v>4.97631912480822</v>
      </c>
      <c r="AJ154" s="109" t="n">
        <v>4.17714884696017</v>
      </c>
      <c r="AK154" s="109"/>
      <c r="AL154" s="109"/>
      <c r="AM154" s="109"/>
      <c r="AN154" s="109"/>
      <c r="AO154" s="109"/>
      <c r="AP154" s="109"/>
      <c r="AQ154" s="109"/>
      <c r="AR154" s="109"/>
      <c r="AS154" s="109"/>
      <c r="AT154" s="109"/>
      <c r="AU154" s="109"/>
      <c r="AV154" s="109" t="n">
        <v>3.8</v>
      </c>
      <c r="AW154" s="109" t="n">
        <v>3.5</v>
      </c>
      <c r="AX154" s="109"/>
      <c r="AY154" s="109"/>
      <c r="AZ154" s="109"/>
      <c r="BA154" s="109"/>
      <c r="BB154" s="109"/>
      <c r="BC154" s="109"/>
      <c r="BD154" s="109"/>
      <c r="BE154" s="109"/>
      <c r="BF154" s="109"/>
      <c r="BG154" s="109"/>
      <c r="BH154" s="109"/>
    </row>
    <row r="155">
      <c r="A155" s="113" t="n">
        <v>153</v>
      </c>
      <c r="B155" s="113" t="s">
        <v>1435</v>
      </c>
      <c r="C155" s="113" t="s">
        <v>1436</v>
      </c>
      <c r="D155" s="109"/>
      <c r="E155" s="109" t="str">
        <f>IFERROR(GEOMEAN(F155, G155), MAX(F155, G155))</f>
      </c>
      <c r="F155" s="109" t="str">
        <f>MAX(AW155)</f>
      </c>
      <c r="G155" s="109" t="str">
        <f>MAX(AO155, AU155)</f>
      </c>
      <c r="H155" s="109"/>
      <c r="I155" s="109" t="n">
        <v>11.1</v>
      </c>
      <c r="J155" s="109" t="n">
        <v>16.7</v>
      </c>
      <c r="K155" s="109"/>
      <c r="L155" s="109"/>
      <c r="M155" s="109" t="s">
        <v>1852</v>
      </c>
      <c r="N155" s="109"/>
      <c r="O155" s="109"/>
      <c r="P155" s="109" t="n">
        <v>4</v>
      </c>
      <c r="Q155" s="109" t="n">
        <v>3</v>
      </c>
      <c r="R155" s="109" t="n">
        <v>3.7</v>
      </c>
      <c r="S155" s="109" t="n">
        <v>3.7</v>
      </c>
      <c r="T155" s="109" t="n">
        <v>0</v>
      </c>
      <c r="U155" s="109" t="n">
        <v>3</v>
      </c>
      <c r="V155" s="109" t="n">
        <v>9</v>
      </c>
      <c r="W155" s="109" t="n">
        <v>11.1</v>
      </c>
      <c r="X155" s="109" t="n">
        <v>11.1</v>
      </c>
      <c r="Y155" s="109" t="n">
        <v>0</v>
      </c>
      <c r="Z155" s="109" t="s">
        <v>628</v>
      </c>
      <c r="AA155" s="109" t="n">
        <v>9</v>
      </c>
      <c r="AB155" s="109" t="n">
        <v>11.1</v>
      </c>
      <c r="AC155" s="109" t="n">
        <v>11.1</v>
      </c>
      <c r="AD155" s="109" t="n">
        <v>0</v>
      </c>
      <c r="AE155" s="109" t="n">
        <v>9</v>
      </c>
      <c r="AF155" s="109" t="n">
        <v>16.65</v>
      </c>
      <c r="AG155" s="109" t="n">
        <v>11.1</v>
      </c>
      <c r="AH155" s="109" t="n">
        <v>0</v>
      </c>
      <c r="AI155" s="109" t="n">
        <v>2.22800346874792</v>
      </c>
      <c r="AJ155" s="109" t="n">
        <v>1.7837176799441</v>
      </c>
      <c r="AK155" s="109"/>
      <c r="AL155" s="109"/>
      <c r="AM155" s="109"/>
      <c r="AN155" s="109"/>
      <c r="AO155" s="109"/>
      <c r="AP155" s="109"/>
      <c r="AQ155" s="109"/>
      <c r="AR155" s="109"/>
      <c r="AS155" s="109"/>
      <c r="AT155" s="109"/>
      <c r="AU155" s="109"/>
      <c r="AV155" s="109" t="n">
        <v>5.1</v>
      </c>
      <c r="AW155" s="109" t="n">
        <v>5.125</v>
      </c>
      <c r="AX155" s="109"/>
      <c r="AY155" s="109"/>
      <c r="AZ155" s="109"/>
      <c r="BA155" s="109"/>
      <c r="BB155" s="109"/>
      <c r="BC155" s="109"/>
      <c r="BD155" s="109"/>
      <c r="BE155" s="109"/>
      <c r="BF155" s="109"/>
      <c r="BG155" s="109"/>
      <c r="BH155" s="109"/>
    </row>
    <row r="156">
      <c r="A156" s="113" t="n">
        <v>154</v>
      </c>
      <c r="B156" s="113" t="s">
        <v>1440</v>
      </c>
      <c r="C156" s="113" t="s">
        <v>1441</v>
      </c>
      <c r="D156" s="109"/>
      <c r="E156" s="109" t="str">
        <f>IFERROR(GEOMEAN(F156, G156), MAX(F156, G156))</f>
      </c>
      <c r="F156" s="109" t="str">
        <f>MAX(AW156)</f>
      </c>
      <c r="G156" s="109" t="str">
        <f>MAX(AO156, AU156)</f>
      </c>
      <c r="H156" s="109"/>
      <c r="I156" s="109" t="n">
        <v>91</v>
      </c>
      <c r="J156" s="109" t="n">
        <v>136.5</v>
      </c>
      <c r="K156" s="109" t="s">
        <v>1841</v>
      </c>
      <c r="L156" s="109" t="s">
        <v>1851</v>
      </c>
      <c r="M156" s="109"/>
      <c r="N156" s="109" t="n">
        <v>1</v>
      </c>
      <c r="O156" s="109" t="n">
        <v>3</v>
      </c>
      <c r="P156" s="109"/>
      <c r="Q156" s="109" t="n">
        <v>7.5</v>
      </c>
      <c r="R156" s="109" t="n">
        <v>1</v>
      </c>
      <c r="S156" s="109" t="n">
        <v>10</v>
      </c>
      <c r="T156" s="109" t="n">
        <v>10</v>
      </c>
      <c r="U156" s="109" t="n">
        <v>9.1</v>
      </c>
      <c r="V156" s="109" t="n">
        <v>68.25</v>
      </c>
      <c r="W156" s="109" t="n">
        <v>9.1</v>
      </c>
      <c r="X156" s="109" t="n">
        <v>91</v>
      </c>
      <c r="Y156" s="109" t="n">
        <v>91</v>
      </c>
      <c r="Z156" s="109" t="s">
        <v>628</v>
      </c>
      <c r="AA156" s="109" t="n">
        <v>68.25</v>
      </c>
      <c r="AB156" s="109" t="n">
        <v>0</v>
      </c>
      <c r="AC156" s="109" t="n">
        <v>91</v>
      </c>
      <c r="AD156" s="109" t="n">
        <v>91</v>
      </c>
      <c r="AE156" s="109" t="n">
        <v>68.25</v>
      </c>
      <c r="AF156" s="109" t="n">
        <v>0</v>
      </c>
      <c r="AG156" s="109" t="n">
        <v>136.5</v>
      </c>
      <c r="AH156" s="109" t="n">
        <v>91</v>
      </c>
      <c r="AI156" s="109" t="n">
        <v>10</v>
      </c>
      <c r="AJ156" s="109" t="n">
        <v>10</v>
      </c>
      <c r="AK156" s="109"/>
      <c r="AL156" s="109"/>
      <c r="AM156" s="109"/>
      <c r="AN156" s="109"/>
      <c r="AO156" s="109"/>
      <c r="AP156" s="109" t="s">
        <v>1917</v>
      </c>
      <c r="AQ156" s="109" t="s">
        <v>1918</v>
      </c>
      <c r="AR156" s="109" t="s">
        <v>1845</v>
      </c>
      <c r="AS156" s="109" t="n">
        <v>4.5</v>
      </c>
      <c r="AT156" s="109" t="n">
        <v>3</v>
      </c>
      <c r="AU156" s="109" t="n">
        <v>0</v>
      </c>
      <c r="AV156" s="109" t="n">
        <v>8.9</v>
      </c>
      <c r="AW156" s="109" t="n">
        <v>9.875</v>
      </c>
      <c r="AX156" s="109"/>
      <c r="AY156" s="109"/>
      <c r="AZ156" s="109"/>
      <c r="BA156" s="109"/>
      <c r="BB156" s="109"/>
      <c r="BC156" s="109"/>
      <c r="BD156" s="109"/>
      <c r="BE156" s="109"/>
      <c r="BF156" s="109"/>
      <c r="BG156" s="109"/>
      <c r="BH156" s="109"/>
    </row>
    <row r="157">
      <c r="A157" s="113" t="n">
        <v>155</v>
      </c>
      <c r="B157" s="113" t="s">
        <v>1444</v>
      </c>
      <c r="C157" s="113" t="s">
        <v>1445</v>
      </c>
      <c r="D157" s="109"/>
      <c r="E157" s="109" t="str">
        <f>IFERROR(GEOMEAN(F157, G157), MAX(F157, G157))</f>
      </c>
      <c r="F157" s="109" t="str">
        <f>MAX(AW157)</f>
      </c>
      <c r="G157" s="109" t="str">
        <f>MAX(AO157, AU157)</f>
      </c>
      <c r="H157" s="109"/>
      <c r="I157" s="109" t="n">
        <v>20.5</v>
      </c>
      <c r="J157" s="109" t="n">
        <v>0</v>
      </c>
      <c r="K157" s="109"/>
      <c r="L157" s="109"/>
      <c r="M157" s="109"/>
      <c r="N157" s="109"/>
      <c r="O157" s="109"/>
      <c r="P157" s="109"/>
      <c r="Q157" s="109" t="n">
        <v>8.9</v>
      </c>
      <c r="R157" s="109" t="n">
        <v>0</v>
      </c>
      <c r="S157" s="109" t="n">
        <v>2.6</v>
      </c>
      <c r="T157" s="109" t="n">
        <v>0</v>
      </c>
      <c r="U157" s="109" t="n">
        <v>2.3</v>
      </c>
      <c r="V157" s="109" t="n">
        <v>20.47</v>
      </c>
      <c r="W157" s="109" t="n">
        <v>0</v>
      </c>
      <c r="X157" s="109" t="n">
        <v>5.98</v>
      </c>
      <c r="Y157" s="109" t="n">
        <v>0</v>
      </c>
      <c r="Z157" s="109" t="s">
        <v>1846</v>
      </c>
      <c r="AA157" s="109" t="n">
        <v>0</v>
      </c>
      <c r="AB157" s="109" t="n">
        <v>0</v>
      </c>
      <c r="AC157" s="109" t="n">
        <v>0</v>
      </c>
      <c r="AD157" s="109" t="n">
        <v>0</v>
      </c>
      <c r="AE157" s="109" t="n">
        <v>0</v>
      </c>
      <c r="AF157" s="109" t="n">
        <v>0</v>
      </c>
      <c r="AG157" s="109" t="n">
        <v>0</v>
      </c>
      <c r="AH157" s="109" t="n">
        <v>0</v>
      </c>
      <c r="AI157" s="109" t="n">
        <v>0</v>
      </c>
      <c r="AJ157" s="109" t="n">
        <v>3.42592592592593</v>
      </c>
      <c r="AK157" s="109"/>
      <c r="AL157" s="109"/>
      <c r="AM157" s="109"/>
      <c r="AN157" s="109"/>
      <c r="AO157" s="109"/>
      <c r="AP157" s="109"/>
      <c r="AQ157" s="109"/>
      <c r="AR157" s="109"/>
      <c r="AS157" s="109"/>
      <c r="AT157" s="109"/>
      <c r="AU157" s="109"/>
      <c r="AV157" s="109" t="n">
        <v>3.2</v>
      </c>
      <c r="AW157" s="109" t="n">
        <v>2.75</v>
      </c>
      <c r="AX157" s="109"/>
      <c r="AY157" s="109"/>
      <c r="AZ157" s="109"/>
      <c r="BA157" s="109"/>
      <c r="BB157" s="109"/>
      <c r="BC157" s="109"/>
      <c r="BD157" s="109"/>
      <c r="BE157" s="109"/>
      <c r="BF157" s="109"/>
      <c r="BG157" s="109"/>
      <c r="BH157" s="109"/>
    </row>
    <row r="158">
      <c r="A158" s="113" t="n">
        <v>156</v>
      </c>
      <c r="B158" s="113" t="s">
        <v>1448</v>
      </c>
      <c r="C158" s="113" t="s">
        <v>1449</v>
      </c>
      <c r="D158" s="109"/>
      <c r="E158" s="109" t="str">
        <f>IFERROR(GEOMEAN(F158, G158), MAX(F158, G158))</f>
      </c>
      <c r="F158" s="109" t="str">
        <f>MAX(AW158)</f>
      </c>
      <c r="G158" s="109" t="str">
        <f>MAX(AO158, AU158)</f>
      </c>
      <c r="H158" s="109"/>
      <c r="I158" s="109" t="n">
        <v>68</v>
      </c>
      <c r="J158" s="109" t="n">
        <v>102</v>
      </c>
      <c r="K158" s="109" t="s">
        <v>1841</v>
      </c>
      <c r="L158" s="109" t="s">
        <v>1842</v>
      </c>
      <c r="M158" s="109"/>
      <c r="N158" s="109" t="n">
        <v>1</v>
      </c>
      <c r="O158" s="109" t="n">
        <v>2</v>
      </c>
      <c r="P158" s="109"/>
      <c r="Q158" s="109" t="n">
        <v>7.1</v>
      </c>
      <c r="R158" s="109" t="n">
        <v>0</v>
      </c>
      <c r="S158" s="109" t="n">
        <v>3.7</v>
      </c>
      <c r="T158" s="109" t="n">
        <v>8</v>
      </c>
      <c r="U158" s="109" t="n">
        <v>8.5</v>
      </c>
      <c r="V158" s="109" t="n">
        <v>60.35</v>
      </c>
      <c r="W158" s="109" t="n">
        <v>0</v>
      </c>
      <c r="X158" s="109" t="n">
        <v>31.45</v>
      </c>
      <c r="Y158" s="109" t="n">
        <v>68</v>
      </c>
      <c r="Z158" s="109" t="s">
        <v>628</v>
      </c>
      <c r="AA158" s="109" t="n">
        <v>60.35</v>
      </c>
      <c r="AB158" s="109" t="n">
        <v>0</v>
      </c>
      <c r="AC158" s="109" t="n">
        <v>31.45</v>
      </c>
      <c r="AD158" s="109" t="n">
        <v>68</v>
      </c>
      <c r="AE158" s="109" t="n">
        <v>90.525</v>
      </c>
      <c r="AF158" s="109" t="n">
        <v>0</v>
      </c>
      <c r="AG158" s="109" t="n">
        <v>47.175</v>
      </c>
      <c r="AH158" s="109" t="n">
        <v>102</v>
      </c>
      <c r="AI158" s="109" t="n">
        <v>10</v>
      </c>
      <c r="AJ158" s="109" t="n">
        <v>10</v>
      </c>
      <c r="AK158" s="109"/>
      <c r="AL158" s="109"/>
      <c r="AM158" s="109"/>
      <c r="AN158" s="109"/>
      <c r="AO158" s="109"/>
      <c r="AP158" s="109" t="s">
        <v>1919</v>
      </c>
      <c r="AQ158" s="109" t="s">
        <v>1920</v>
      </c>
      <c r="AR158" s="109" t="s">
        <v>1845</v>
      </c>
      <c r="AS158" s="109" t="n">
        <v>4</v>
      </c>
      <c r="AT158" s="109" t="n">
        <v>3</v>
      </c>
      <c r="AU158" s="109" t="n">
        <v>0</v>
      </c>
      <c r="AV158" s="109" t="n">
        <v>6.4</v>
      </c>
      <c r="AW158" s="109" t="n">
        <v>6.75</v>
      </c>
      <c r="AX158" s="109"/>
      <c r="AY158" s="109"/>
      <c r="AZ158" s="109"/>
      <c r="BA158" s="109"/>
      <c r="BB158" s="109"/>
      <c r="BC158" s="109"/>
      <c r="BD158" s="109"/>
      <c r="BE158" s="109"/>
      <c r="BF158" s="109"/>
      <c r="BG158" s="109"/>
      <c r="BH158" s="109"/>
    </row>
    <row r="159">
      <c r="A159" s="113" t="n">
        <v>157</v>
      </c>
      <c r="B159" s="113" t="s">
        <v>1455</v>
      </c>
      <c r="C159" s="113" t="s">
        <v>1456</v>
      </c>
      <c r="D159" s="109"/>
      <c r="E159" s="109" t="str">
        <f>IFERROR(GEOMEAN(F159, G159), MAX(F159, G159))</f>
      </c>
      <c r="F159" s="109" t="str">
        <f>MAX(AW159)</f>
      </c>
      <c r="G159" s="109" t="str">
        <f>MAX(AO159, AU159)</f>
      </c>
      <c r="H159" s="109"/>
      <c r="I159" s="109" t="n">
        <v>0.4</v>
      </c>
      <c r="J159" s="109" t="n">
        <v>0.4</v>
      </c>
      <c r="K159" s="109"/>
      <c r="L159" s="109"/>
      <c r="M159" s="109"/>
      <c r="N159" s="109"/>
      <c r="O159" s="109"/>
      <c r="P159" s="109"/>
      <c r="Q159" s="109" t="n">
        <v>0.1</v>
      </c>
      <c r="R159" s="109" t="n">
        <v>0</v>
      </c>
      <c r="S159" s="109" t="n">
        <v>0</v>
      </c>
      <c r="T159" s="109" t="n">
        <v>0</v>
      </c>
      <c r="U159" s="109" t="n">
        <v>3.5</v>
      </c>
      <c r="V159" s="109" t="n">
        <v>0.35</v>
      </c>
      <c r="W159" s="109" t="n">
        <v>0</v>
      </c>
      <c r="X159" s="109" t="n">
        <v>0</v>
      </c>
      <c r="Y159" s="109" t="n">
        <v>0</v>
      </c>
      <c r="Z159" s="109" t="s">
        <v>1846</v>
      </c>
      <c r="AA159" s="109" t="n">
        <v>0.35</v>
      </c>
      <c r="AB159" s="109" t="n">
        <v>0</v>
      </c>
      <c r="AC159" s="109" t="n">
        <v>0</v>
      </c>
      <c r="AD159" s="109" t="n">
        <v>0</v>
      </c>
      <c r="AE159" s="109" t="n">
        <v>0.35</v>
      </c>
      <c r="AF159" s="109" t="n">
        <v>0</v>
      </c>
      <c r="AG159" s="109" t="n">
        <v>0</v>
      </c>
      <c r="AH159" s="109" t="n">
        <v>0</v>
      </c>
      <c r="AI159" s="109" t="n">
        <v>0.0533653525448603</v>
      </c>
      <c r="AJ159" s="109" t="n">
        <v>0</v>
      </c>
      <c r="AK159" s="109"/>
      <c r="AL159" s="109"/>
      <c r="AM159" s="109"/>
      <c r="AN159" s="109"/>
      <c r="AO159" s="109"/>
      <c r="AP159" s="109"/>
      <c r="AQ159" s="109"/>
      <c r="AR159" s="109"/>
      <c r="AS159" s="109"/>
      <c r="AT159" s="109"/>
      <c r="AU159" s="109"/>
      <c r="AV159" s="109" t="n">
        <v>0.7</v>
      </c>
      <c r="AW159" s="109" t="n">
        <v>0</v>
      </c>
      <c r="AX159" s="109"/>
      <c r="AY159" s="109"/>
      <c r="AZ159" s="109"/>
      <c r="BA159" s="109"/>
      <c r="BB159" s="109"/>
      <c r="BC159" s="109"/>
      <c r="BD159" s="109"/>
      <c r="BE159" s="109"/>
      <c r="BF159" s="109"/>
      <c r="BG159" s="109"/>
      <c r="BH159" s="109"/>
    </row>
    <row r="160">
      <c r="A160" s="113" t="n">
        <v>158</v>
      </c>
      <c r="B160" s="113" t="s">
        <v>1458</v>
      </c>
      <c r="C160" s="113" t="s">
        <v>1459</v>
      </c>
      <c r="D160" s="109"/>
      <c r="E160" s="109" t="str">
        <f>IFERROR(GEOMEAN(F160, G160), MAX(F160, G160))</f>
      </c>
      <c r="F160" s="109" t="str">
        <f>MAX(AW160)</f>
      </c>
      <c r="G160" s="109" t="str">
        <f>MAX(AO160, AU160)</f>
      </c>
      <c r="H160" s="109"/>
      <c r="I160" s="109" t="n">
        <v>24.9</v>
      </c>
      <c r="J160" s="109" t="n">
        <v>0</v>
      </c>
      <c r="K160" s="109"/>
      <c r="L160" s="109"/>
      <c r="M160" s="109"/>
      <c r="N160" s="109"/>
      <c r="O160" s="109"/>
      <c r="P160" s="109"/>
      <c r="Q160" s="109" t="n">
        <v>8.6</v>
      </c>
      <c r="R160" s="109" t="n">
        <v>0</v>
      </c>
      <c r="S160" s="109" t="n">
        <v>1.5</v>
      </c>
      <c r="T160" s="109" t="n">
        <v>0</v>
      </c>
      <c r="U160" s="109" t="n">
        <v>2.9</v>
      </c>
      <c r="V160" s="109" t="n">
        <v>24.94</v>
      </c>
      <c r="W160" s="109" t="n">
        <v>0</v>
      </c>
      <c r="X160" s="109" t="n">
        <v>4.35</v>
      </c>
      <c r="Y160" s="109" t="n">
        <v>0</v>
      </c>
      <c r="Z160" s="109" t="s">
        <v>628</v>
      </c>
      <c r="AA160" s="109" t="n">
        <v>0</v>
      </c>
      <c r="AB160" s="109" t="n">
        <v>0</v>
      </c>
      <c r="AC160" s="109" t="n">
        <v>0</v>
      </c>
      <c r="AD160" s="109" t="n">
        <v>0</v>
      </c>
      <c r="AE160" s="109" t="n">
        <v>0</v>
      </c>
      <c r="AF160" s="109" t="n">
        <v>0</v>
      </c>
      <c r="AG160" s="109" t="n">
        <v>0</v>
      </c>
      <c r="AH160" s="109" t="n">
        <v>0</v>
      </c>
      <c r="AI160" s="109" t="n">
        <v>0</v>
      </c>
      <c r="AJ160" s="109" t="n">
        <v>4.19461914744934</v>
      </c>
      <c r="AK160" s="109"/>
      <c r="AL160" s="109"/>
      <c r="AM160" s="109"/>
      <c r="AN160" s="109"/>
      <c r="AO160" s="109"/>
      <c r="AP160" s="109"/>
      <c r="AQ160" s="109"/>
      <c r="AR160" s="109"/>
      <c r="AS160" s="109"/>
      <c r="AT160" s="109"/>
      <c r="AU160" s="109"/>
      <c r="AV160" s="109" t="n">
        <v>2.2</v>
      </c>
      <c r="AW160" s="109" t="n">
        <v>1.5</v>
      </c>
      <c r="AX160" s="109"/>
      <c r="AY160" s="109"/>
      <c r="AZ160" s="109"/>
      <c r="BA160" s="109"/>
      <c r="BB160" s="109"/>
      <c r="BC160" s="109"/>
      <c r="BD160" s="109"/>
      <c r="BE160" s="109"/>
      <c r="BF160" s="109"/>
      <c r="BG160" s="109"/>
      <c r="BH160" s="109"/>
    </row>
    <row r="161">
      <c r="A161" s="113" t="n">
        <v>159</v>
      </c>
      <c r="B161" s="113" t="s">
        <v>1464</v>
      </c>
      <c r="C161" s="113" t="s">
        <v>1465</v>
      </c>
      <c r="D161" s="109"/>
      <c r="E161" s="109" t="str">
        <f>IFERROR(GEOMEAN(F161, G161), MAX(F161, G161))</f>
      </c>
      <c r="F161" s="109" t="str">
        <f>MAX(AW161)</f>
      </c>
      <c r="G161" s="109" t="str">
        <f>MAX(AO161, AU161)</f>
      </c>
      <c r="H161" s="109"/>
      <c r="I161" s="109" t="n">
        <v>6</v>
      </c>
      <c r="J161" s="109" t="n">
        <v>0</v>
      </c>
      <c r="K161" s="109"/>
      <c r="L161" s="109"/>
      <c r="M161" s="109"/>
      <c r="N161" s="109"/>
      <c r="O161" s="109"/>
      <c r="P161" s="109"/>
      <c r="Q161" s="109" t="n">
        <v>6.7</v>
      </c>
      <c r="R161" s="109" t="n">
        <v>0</v>
      </c>
      <c r="S161" s="109" t="n">
        <v>2</v>
      </c>
      <c r="T161" s="109" t="n">
        <v>0</v>
      </c>
      <c r="U161" s="109" t="n">
        <v>0.9</v>
      </c>
      <c r="V161" s="109" t="n">
        <v>6.03</v>
      </c>
      <c r="W161" s="109" t="n">
        <v>0</v>
      </c>
      <c r="X161" s="109" t="n">
        <v>1.8</v>
      </c>
      <c r="Y161" s="109" t="n">
        <v>0</v>
      </c>
      <c r="Z161" s="109" t="s">
        <v>1846</v>
      </c>
      <c r="AA161" s="109" t="n">
        <v>0</v>
      </c>
      <c r="AB161" s="109" t="n">
        <v>0</v>
      </c>
      <c r="AC161" s="109" t="n">
        <v>0</v>
      </c>
      <c r="AD161" s="109" t="n">
        <v>0</v>
      </c>
      <c r="AE161" s="109" t="n">
        <v>0</v>
      </c>
      <c r="AF161" s="109" t="n">
        <v>0</v>
      </c>
      <c r="AG161" s="109" t="n">
        <v>0</v>
      </c>
      <c r="AH161" s="109" t="n">
        <v>0</v>
      </c>
      <c r="AI161" s="109" t="n">
        <v>0</v>
      </c>
      <c r="AJ161" s="109" t="n">
        <v>0.892732354996506</v>
      </c>
      <c r="AK161" s="109"/>
      <c r="AL161" s="109"/>
      <c r="AM161" s="109"/>
      <c r="AN161" s="109"/>
      <c r="AO161" s="109"/>
      <c r="AP161" s="109"/>
      <c r="AQ161" s="109"/>
      <c r="AR161" s="109"/>
      <c r="AS161" s="109"/>
      <c r="AT161" s="109"/>
      <c r="AU161" s="109"/>
      <c r="AV161" s="109" t="n">
        <v>1.6</v>
      </c>
      <c r="AW161" s="109" t="n">
        <v>0.75</v>
      </c>
      <c r="AX161" s="109"/>
      <c r="AY161" s="109"/>
      <c r="AZ161" s="109"/>
      <c r="BA161" s="109"/>
      <c r="BB161" s="109"/>
      <c r="BC161" s="109"/>
      <c r="BD161" s="109"/>
      <c r="BE161" s="109"/>
      <c r="BF161" s="109"/>
      <c r="BG161" s="109"/>
      <c r="BH161" s="109"/>
    </row>
    <row r="162">
      <c r="A162" s="113" t="n">
        <v>160</v>
      </c>
      <c r="B162" s="113" t="s">
        <v>1468</v>
      </c>
      <c r="C162" s="113" t="s">
        <v>1469</v>
      </c>
      <c r="D162" s="109"/>
      <c r="E162" s="109" t="str">
        <f>IFERROR(GEOMEAN(F162, G162), MAX(F162, G162))</f>
      </c>
      <c r="F162" s="109" t="str">
        <f>MAX(AW162)</f>
      </c>
      <c r="G162" s="109" t="str">
        <f>MAX(AO162, AU162)</f>
      </c>
      <c r="H162" s="109"/>
      <c r="I162" s="109" t="n">
        <v>2.4</v>
      </c>
      <c r="J162" s="109" t="n">
        <v>0</v>
      </c>
      <c r="K162" s="109"/>
      <c r="L162" s="109"/>
      <c r="M162" s="109"/>
      <c r="N162" s="109"/>
      <c r="O162" s="109"/>
      <c r="P162" s="109"/>
      <c r="Q162" s="109" t="n">
        <v>4</v>
      </c>
      <c r="R162" s="109" t="n">
        <v>0</v>
      </c>
      <c r="S162" s="109" t="n">
        <v>1.5</v>
      </c>
      <c r="T162" s="109" t="n">
        <v>0</v>
      </c>
      <c r="U162" s="109" t="n">
        <v>0.6</v>
      </c>
      <c r="V162" s="109" t="n">
        <v>2.4</v>
      </c>
      <c r="W162" s="109" t="n">
        <v>0</v>
      </c>
      <c r="X162" s="109" t="n">
        <v>0.9</v>
      </c>
      <c r="Y162" s="109" t="n">
        <v>0</v>
      </c>
      <c r="Z162" s="109" t="s">
        <v>1846</v>
      </c>
      <c r="AA162" s="109" t="n">
        <v>0</v>
      </c>
      <c r="AB162" s="109" t="n">
        <v>0</v>
      </c>
      <c r="AC162" s="109" t="n">
        <v>0</v>
      </c>
      <c r="AD162" s="109" t="n">
        <v>0</v>
      </c>
      <c r="AE162" s="109" t="n">
        <v>0</v>
      </c>
      <c r="AF162" s="109" t="n">
        <v>0</v>
      </c>
      <c r="AG162" s="109" t="n">
        <v>0</v>
      </c>
      <c r="AH162" s="109" t="n">
        <v>0</v>
      </c>
      <c r="AI162" s="109" t="n">
        <v>0</v>
      </c>
      <c r="AJ162" s="109" t="n">
        <v>0.263801537386442</v>
      </c>
      <c r="AK162" s="109"/>
      <c r="AL162" s="109"/>
      <c r="AM162" s="109"/>
      <c r="AN162" s="109"/>
      <c r="AO162" s="109"/>
      <c r="AP162" s="109"/>
      <c r="AQ162" s="109"/>
      <c r="AR162" s="109"/>
      <c r="AS162" s="109"/>
      <c r="AT162" s="109"/>
      <c r="AU162" s="109"/>
      <c r="AV162" s="109" t="n">
        <v>1.9</v>
      </c>
      <c r="AW162" s="109" t="n">
        <v>1.125</v>
      </c>
      <c r="AX162" s="109"/>
      <c r="AY162" s="109"/>
      <c r="AZ162" s="109"/>
      <c r="BA162" s="109"/>
      <c r="BB162" s="109"/>
      <c r="BC162" s="109"/>
      <c r="BD162" s="109"/>
      <c r="BE162" s="109"/>
      <c r="BF162" s="109"/>
      <c r="BG162" s="109"/>
      <c r="BH162" s="109"/>
    </row>
    <row r="163">
      <c r="A163" s="113" t="n">
        <v>161</v>
      </c>
      <c r="B163" s="113" t="s">
        <v>1471</v>
      </c>
      <c r="C163" s="113" t="s">
        <v>1472</v>
      </c>
      <c r="D163" s="109"/>
      <c r="E163" s="109" t="str">
        <f>IFERROR(GEOMEAN(F163, G163), MAX(F163, G163))</f>
      </c>
      <c r="F163" s="109" t="str">
        <f>MAX(AW163)</f>
      </c>
      <c r="G163" s="109" t="str">
        <f>MAX(AO163, AU163)</f>
      </c>
      <c r="H163" s="109"/>
      <c r="I163" s="109" t="n">
        <v>9.9</v>
      </c>
      <c r="J163" s="109" t="n">
        <v>0</v>
      </c>
      <c r="K163" s="109"/>
      <c r="L163" s="109"/>
      <c r="M163" s="109"/>
      <c r="N163" s="109"/>
      <c r="O163" s="109"/>
      <c r="P163" s="109"/>
      <c r="Q163" s="109" t="n">
        <v>3.2</v>
      </c>
      <c r="R163" s="109" t="n">
        <v>0</v>
      </c>
      <c r="S163" s="109" t="n">
        <v>1.5</v>
      </c>
      <c r="T163" s="109" t="n">
        <v>0</v>
      </c>
      <c r="U163" s="109" t="n">
        <v>3.1</v>
      </c>
      <c r="V163" s="109" t="n">
        <v>9.92</v>
      </c>
      <c r="W163" s="109" t="n">
        <v>0</v>
      </c>
      <c r="X163" s="109" t="n">
        <v>4.65</v>
      </c>
      <c r="Y163" s="109" t="n">
        <v>0</v>
      </c>
      <c r="Z163" s="109" t="s">
        <v>1846</v>
      </c>
      <c r="AA163" s="109" t="n">
        <v>0</v>
      </c>
      <c r="AB163" s="109" t="n">
        <v>0</v>
      </c>
      <c r="AC163" s="109" t="n">
        <v>0</v>
      </c>
      <c r="AD163" s="109" t="n">
        <v>0</v>
      </c>
      <c r="AE163" s="109" t="n">
        <v>0</v>
      </c>
      <c r="AF163" s="109" t="n">
        <v>0</v>
      </c>
      <c r="AG163" s="109" t="n">
        <v>0</v>
      </c>
      <c r="AH163" s="109" t="n">
        <v>0</v>
      </c>
      <c r="AI163" s="109" t="n">
        <v>0</v>
      </c>
      <c r="AJ163" s="109" t="n">
        <v>1.57407407407407</v>
      </c>
      <c r="AK163" s="109"/>
      <c r="AL163" s="109"/>
      <c r="AM163" s="109"/>
      <c r="AN163" s="109"/>
      <c r="AO163" s="109"/>
      <c r="AP163" s="109"/>
      <c r="AQ163" s="109"/>
      <c r="AR163" s="109"/>
      <c r="AS163" s="109"/>
      <c r="AT163" s="109"/>
      <c r="AU163" s="109"/>
      <c r="AV163" s="109" t="n">
        <v>0.7</v>
      </c>
      <c r="AW163" s="109" t="n">
        <v>0</v>
      </c>
      <c r="AX163" s="109"/>
      <c r="AY163" s="109"/>
      <c r="AZ163" s="109"/>
      <c r="BA163" s="109"/>
      <c r="BB163" s="109"/>
      <c r="BC163" s="109"/>
      <c r="BD163" s="109"/>
      <c r="BE163" s="109"/>
      <c r="BF163" s="109"/>
      <c r="BG163" s="109"/>
      <c r="BH163" s="109"/>
    </row>
    <row r="164">
      <c r="A164" s="113" t="n">
        <v>162</v>
      </c>
      <c r="B164" s="113" t="s">
        <v>1476</v>
      </c>
      <c r="C164" s="113" t="s">
        <v>1477</v>
      </c>
      <c r="D164" s="109"/>
      <c r="E164" s="109" t="str">
        <f>IFERROR(GEOMEAN(F164, G164), MAX(F164, G164))</f>
      </c>
      <c r="F164" s="109" t="str">
        <f>MAX(AW164)</f>
      </c>
      <c r="G164" s="109" t="str">
        <f>MAX(AO164, AU164)</f>
      </c>
      <c r="H164" s="109"/>
      <c r="I164" s="109" t="n">
        <v>27.6</v>
      </c>
      <c r="J164" s="109" t="n">
        <v>27.6</v>
      </c>
      <c r="K164" s="109"/>
      <c r="L164" s="109"/>
      <c r="M164" s="109"/>
      <c r="N164" s="109"/>
      <c r="O164" s="109"/>
      <c r="P164" s="109"/>
      <c r="Q164" s="109" t="n">
        <v>4.2</v>
      </c>
      <c r="R164" s="109" t="n">
        <v>0.2</v>
      </c>
      <c r="S164" s="109" t="n">
        <v>5.2</v>
      </c>
      <c r="T164" s="109" t="n">
        <v>0</v>
      </c>
      <c r="U164" s="109" t="n">
        <v>5.3</v>
      </c>
      <c r="V164" s="109" t="n">
        <v>22.26</v>
      </c>
      <c r="W164" s="109" t="n">
        <v>1.06</v>
      </c>
      <c r="X164" s="109" t="n">
        <v>27.56</v>
      </c>
      <c r="Y164" s="109" t="n">
        <v>0</v>
      </c>
      <c r="Z164" s="109" t="s">
        <v>1846</v>
      </c>
      <c r="AA164" s="109" t="n">
        <v>22.26</v>
      </c>
      <c r="AB164" s="109" t="n">
        <v>0</v>
      </c>
      <c r="AC164" s="109" t="n">
        <v>27.56</v>
      </c>
      <c r="AD164" s="109" t="n">
        <v>0</v>
      </c>
      <c r="AE164" s="109" t="n">
        <v>22.26</v>
      </c>
      <c r="AF164" s="109" t="n">
        <v>0</v>
      </c>
      <c r="AG164" s="109" t="n">
        <v>27.56</v>
      </c>
      <c r="AH164" s="109" t="n">
        <v>0</v>
      </c>
      <c r="AI164" s="109" t="n">
        <v>3.68220932559536</v>
      </c>
      <c r="AJ164" s="109" t="n">
        <v>4.66631726065688</v>
      </c>
      <c r="AK164" s="109"/>
      <c r="AL164" s="109"/>
      <c r="AM164" s="109"/>
      <c r="AN164" s="109"/>
      <c r="AO164" s="109"/>
      <c r="AP164" s="109" t="s">
        <v>1901</v>
      </c>
      <c r="AQ164" s="109" t="s">
        <v>1902</v>
      </c>
      <c r="AR164" s="109" t="s">
        <v>1860</v>
      </c>
      <c r="AS164" s="109" t="n">
        <v>3.7</v>
      </c>
      <c r="AT164" s="109" t="n">
        <v>3</v>
      </c>
      <c r="AU164" s="109" t="n">
        <v>0</v>
      </c>
      <c r="AV164" s="109" t="n">
        <v>1.8</v>
      </c>
      <c r="AW164" s="109" t="n">
        <v>1</v>
      </c>
      <c r="AX164" s="109"/>
      <c r="AY164" s="109"/>
      <c r="AZ164" s="109"/>
      <c r="BA164" s="109"/>
      <c r="BB164" s="109"/>
      <c r="BC164" s="109"/>
      <c r="BD164" s="109"/>
      <c r="BE164" s="109"/>
      <c r="BF164" s="109"/>
      <c r="BG164" s="109"/>
      <c r="BH164" s="109"/>
    </row>
    <row r="165">
      <c r="A165" s="113" t="n">
        <v>163</v>
      </c>
      <c r="B165" s="113" t="s">
        <v>1481</v>
      </c>
      <c r="C165" s="113" t="s">
        <v>1482</v>
      </c>
      <c r="D165" s="109"/>
      <c r="E165" s="109" t="str">
        <f>IFERROR(GEOMEAN(F165, G165), MAX(F165, G165))</f>
      </c>
      <c r="F165" s="109" t="str">
        <f>MAX(AW165)</f>
      </c>
      <c r="G165" s="109" t="str">
        <f>MAX(AO165, AU165)</f>
      </c>
      <c r="H165" s="109"/>
      <c r="I165" s="109" t="n">
        <v>0.2</v>
      </c>
      <c r="J165" s="109" t="n">
        <v>0</v>
      </c>
      <c r="K165" s="109"/>
      <c r="L165" s="109"/>
      <c r="M165" s="109"/>
      <c r="N165" s="109"/>
      <c r="O165" s="109"/>
      <c r="P165" s="109"/>
      <c r="Q165" s="109" t="n">
        <v>0.1</v>
      </c>
      <c r="R165" s="109" t="n">
        <v>0</v>
      </c>
      <c r="S165" s="109" t="n">
        <v>0</v>
      </c>
      <c r="T165" s="109" t="n">
        <v>0</v>
      </c>
      <c r="U165" s="109" t="n">
        <v>1.8</v>
      </c>
      <c r="V165" s="109" t="n">
        <v>0.18</v>
      </c>
      <c r="W165" s="109" t="n">
        <v>0</v>
      </c>
      <c r="X165" s="109" t="n">
        <v>0</v>
      </c>
      <c r="Y165" s="109" t="n">
        <v>0</v>
      </c>
      <c r="Z165" s="109" t="s">
        <v>1846</v>
      </c>
      <c r="AA165" s="109" t="n">
        <v>0</v>
      </c>
      <c r="AB165" s="109" t="n">
        <v>0</v>
      </c>
      <c r="AC165" s="109" t="n">
        <v>0</v>
      </c>
      <c r="AD165" s="109" t="n">
        <v>0</v>
      </c>
      <c r="AE165" s="109" t="n">
        <v>0</v>
      </c>
      <c r="AF165" s="109" t="n">
        <v>0</v>
      </c>
      <c r="AG165" s="109" t="n">
        <v>0</v>
      </c>
      <c r="AH165" s="109" t="n">
        <v>0</v>
      </c>
      <c r="AI165" s="109" t="n">
        <v>0</v>
      </c>
      <c r="AJ165" s="109" t="n">
        <v>0</v>
      </c>
      <c r="AK165" s="109"/>
      <c r="AL165" s="109"/>
      <c r="AM165" s="109"/>
      <c r="AN165" s="109"/>
      <c r="AO165" s="109"/>
      <c r="AP165" s="109"/>
      <c r="AQ165" s="109"/>
      <c r="AR165" s="109"/>
      <c r="AS165" s="109"/>
      <c r="AT165" s="109"/>
      <c r="AU165" s="109"/>
      <c r="AV165" s="109" t="n">
        <v>1.5</v>
      </c>
      <c r="AW165" s="109" t="n">
        <v>0.625</v>
      </c>
      <c r="AX165" s="109"/>
      <c r="AY165" s="109"/>
      <c r="AZ165" s="109"/>
      <c r="BA165" s="109"/>
      <c r="BB165" s="109"/>
      <c r="BC165" s="109"/>
      <c r="BD165" s="109"/>
      <c r="BE165" s="109"/>
      <c r="BF165" s="109"/>
      <c r="BG165" s="109"/>
      <c r="BH165" s="109"/>
    </row>
    <row r="166">
      <c r="A166" s="113" t="n">
        <v>164</v>
      </c>
      <c r="B166" s="113" t="s">
        <v>1485</v>
      </c>
      <c r="C166" s="113" t="s">
        <v>1486</v>
      </c>
      <c r="D166" s="109"/>
      <c r="E166" s="109" t="str">
        <f>IFERROR(GEOMEAN(F166, G166), MAX(F166, G166))</f>
      </c>
      <c r="F166" s="109" t="str">
        <f>MAX(AW166)</f>
      </c>
      <c r="G166" s="109" t="str">
        <f>MAX(AO166, AU166)</f>
      </c>
      <c r="H166" s="109"/>
      <c r="I166" s="109" t="n">
        <v>56.2</v>
      </c>
      <c r="J166" s="109" t="n">
        <v>84.2</v>
      </c>
      <c r="K166" s="109" t="s">
        <v>1841</v>
      </c>
      <c r="L166" s="109" t="s">
        <v>1842</v>
      </c>
      <c r="M166" s="109"/>
      <c r="N166" s="109" t="n">
        <v>1</v>
      </c>
      <c r="O166" s="109" t="n">
        <v>2</v>
      </c>
      <c r="P166" s="109"/>
      <c r="Q166" s="109" t="n">
        <v>5.2</v>
      </c>
      <c r="R166" s="109" t="n">
        <v>0</v>
      </c>
      <c r="S166" s="109" t="n">
        <v>7.2</v>
      </c>
      <c r="T166" s="109" t="n">
        <v>0</v>
      </c>
      <c r="U166" s="109" t="n">
        <v>7.8</v>
      </c>
      <c r="V166" s="109" t="n">
        <v>40.56</v>
      </c>
      <c r="W166" s="109" t="n">
        <v>0</v>
      </c>
      <c r="X166" s="109" t="n">
        <v>56.16</v>
      </c>
      <c r="Y166" s="109" t="n">
        <v>0</v>
      </c>
      <c r="Z166" s="109" t="s">
        <v>628</v>
      </c>
      <c r="AA166" s="109" t="n">
        <v>40.56</v>
      </c>
      <c r="AB166" s="109" t="n">
        <v>0</v>
      </c>
      <c r="AC166" s="109" t="n">
        <v>56.16</v>
      </c>
      <c r="AD166" s="109" t="n">
        <v>0</v>
      </c>
      <c r="AE166" s="109" t="n">
        <v>60.84</v>
      </c>
      <c r="AF166" s="109" t="n">
        <v>0</v>
      </c>
      <c r="AG166" s="109" t="n">
        <v>84.24</v>
      </c>
      <c r="AH166" s="109" t="n">
        <v>0</v>
      </c>
      <c r="AI166" s="109" t="n">
        <v>10</v>
      </c>
      <c r="AJ166" s="109" t="n">
        <v>9.66282320055905</v>
      </c>
      <c r="AK166" s="109"/>
      <c r="AL166" s="109"/>
      <c r="AM166" s="109"/>
      <c r="AN166" s="109"/>
      <c r="AO166" s="109"/>
      <c r="AP166" s="109" t="s">
        <v>1877</v>
      </c>
      <c r="AQ166" s="109" t="s">
        <v>1878</v>
      </c>
      <c r="AR166" s="109" t="s">
        <v>1860</v>
      </c>
      <c r="AS166" s="109" t="n">
        <v>4.2</v>
      </c>
      <c r="AT166" s="109" t="n">
        <v>3</v>
      </c>
      <c r="AU166" s="109" t="n">
        <v>0</v>
      </c>
      <c r="AV166" s="109" t="n">
        <v>8.6</v>
      </c>
      <c r="AW166" s="109" t="n">
        <v>9.5</v>
      </c>
      <c r="AX166" s="109"/>
      <c r="AY166" s="109"/>
      <c r="AZ166" s="109"/>
      <c r="BA166" s="109"/>
      <c r="BB166" s="109"/>
      <c r="BC166" s="109"/>
      <c r="BD166" s="109"/>
      <c r="BE166" s="109"/>
      <c r="BF166" s="109"/>
      <c r="BG166" s="109"/>
      <c r="BH166" s="109"/>
    </row>
    <row r="167">
      <c r="A167" s="113" t="n">
        <v>165</v>
      </c>
      <c r="B167" s="113" t="s">
        <v>1490</v>
      </c>
      <c r="C167" s="113" t="s">
        <v>1491</v>
      </c>
      <c r="D167" s="109"/>
      <c r="E167" s="109" t="str">
        <f>IFERROR(GEOMEAN(F167, G167), MAX(F167, G167))</f>
      </c>
      <c r="F167" s="109" t="str">
        <f>MAX(AW167)</f>
      </c>
      <c r="G167" s="109" t="str">
        <f>MAX(AO167, AU167)</f>
      </c>
      <c r="H167" s="109"/>
      <c r="I167" s="109" t="n">
        <v>60.8</v>
      </c>
      <c r="J167" s="109" t="n">
        <v>68</v>
      </c>
      <c r="K167" s="109" t="s">
        <v>1841</v>
      </c>
      <c r="L167" s="109"/>
      <c r="M167" s="109"/>
      <c r="N167" s="109" t="n">
        <v>1</v>
      </c>
      <c r="O167" s="109" t="n">
        <v>5</v>
      </c>
      <c r="P167" s="109"/>
      <c r="Q167" s="109" t="n">
        <v>7.5</v>
      </c>
      <c r="R167" s="109" t="n">
        <v>0</v>
      </c>
      <c r="S167" s="109" t="n">
        <v>5.6</v>
      </c>
      <c r="T167" s="109" t="n">
        <v>7</v>
      </c>
      <c r="U167" s="109" t="n">
        <v>8.1</v>
      </c>
      <c r="V167" s="109" t="n">
        <v>60.75</v>
      </c>
      <c r="W167" s="109" t="n">
        <v>0</v>
      </c>
      <c r="X167" s="109" t="n">
        <v>45.36</v>
      </c>
      <c r="Y167" s="109" t="n">
        <v>56.7</v>
      </c>
      <c r="Z167" s="109" t="s">
        <v>628</v>
      </c>
      <c r="AA167" s="109" t="n">
        <v>60.75</v>
      </c>
      <c r="AB167" s="109" t="n">
        <v>0</v>
      </c>
      <c r="AC167" s="109" t="n">
        <v>45.36</v>
      </c>
      <c r="AD167" s="109" t="n">
        <v>56.7</v>
      </c>
      <c r="AE167" s="109" t="n">
        <v>60.75</v>
      </c>
      <c r="AF167" s="109" t="n">
        <v>0</v>
      </c>
      <c r="AG167" s="109" t="n">
        <v>68.04</v>
      </c>
      <c r="AH167" s="109" t="n">
        <v>56.7</v>
      </c>
      <c r="AI167" s="109" t="n">
        <v>9.07210993262624</v>
      </c>
      <c r="AJ167" s="109" t="n">
        <v>10</v>
      </c>
      <c r="AK167" s="109"/>
      <c r="AL167" s="109"/>
      <c r="AM167" s="109"/>
      <c r="AN167" s="109"/>
      <c r="AO167" s="109"/>
      <c r="AP167" s="109" t="s">
        <v>1921</v>
      </c>
      <c r="AQ167" s="109" t="s">
        <v>1922</v>
      </c>
      <c r="AR167" s="109" t="s">
        <v>1898</v>
      </c>
      <c r="AS167" s="109" t="n">
        <v>3.9</v>
      </c>
      <c r="AT167" s="109" t="n">
        <v>3</v>
      </c>
      <c r="AU167" s="109" t="n">
        <v>0</v>
      </c>
      <c r="AV167" s="109" t="n">
        <v>5.7</v>
      </c>
      <c r="AW167" s="109" t="n">
        <v>5.875</v>
      </c>
      <c r="AX167" s="109"/>
      <c r="AY167" s="109"/>
      <c r="AZ167" s="109"/>
      <c r="BA167" s="109"/>
      <c r="BB167" s="109"/>
      <c r="BC167" s="109"/>
      <c r="BD167" s="109"/>
      <c r="BE167" s="109"/>
      <c r="BF167" s="109"/>
      <c r="BG167" s="109"/>
      <c r="BH167" s="109"/>
    </row>
    <row r="168">
      <c r="A168" s="113" t="n">
        <v>166</v>
      </c>
      <c r="B168" s="113" t="s">
        <v>1494</v>
      </c>
      <c r="C168" s="113" t="s">
        <v>1495</v>
      </c>
      <c r="D168" s="109"/>
      <c r="E168" s="109" t="str">
        <f>IFERROR(GEOMEAN(F168, G168), MAX(F168, G168))</f>
      </c>
      <c r="F168" s="109" t="str">
        <f>MAX(AW168)</f>
      </c>
      <c r="G168" s="109" t="str">
        <f>MAX(AO168, AU168)</f>
      </c>
      <c r="H168" s="109"/>
      <c r="I168" s="109" t="n">
        <v>22.4</v>
      </c>
      <c r="J168" s="109" t="n">
        <v>22.4</v>
      </c>
      <c r="K168" s="109"/>
      <c r="L168" s="109"/>
      <c r="M168" s="109"/>
      <c r="N168" s="109"/>
      <c r="O168" s="109"/>
      <c r="P168" s="109"/>
      <c r="Q168" s="109" t="n">
        <v>4.3</v>
      </c>
      <c r="R168" s="109" t="n">
        <v>0</v>
      </c>
      <c r="S168" s="109" t="n">
        <v>2.5</v>
      </c>
      <c r="T168" s="109" t="n">
        <v>0</v>
      </c>
      <c r="U168" s="109" t="n">
        <v>5.2</v>
      </c>
      <c r="V168" s="109" t="n">
        <v>22.36</v>
      </c>
      <c r="W168" s="109" t="n">
        <v>0</v>
      </c>
      <c r="X168" s="109" t="n">
        <v>13</v>
      </c>
      <c r="Y168" s="109" t="n">
        <v>0</v>
      </c>
      <c r="Z168" s="109" t="s">
        <v>628</v>
      </c>
      <c r="AA168" s="109" t="n">
        <v>22.36</v>
      </c>
      <c r="AB168" s="109" t="n">
        <v>0</v>
      </c>
      <c r="AC168" s="109" t="n">
        <v>0</v>
      </c>
      <c r="AD168" s="109" t="n">
        <v>0</v>
      </c>
      <c r="AE168" s="109" t="n">
        <v>22.36</v>
      </c>
      <c r="AF168" s="109" t="n">
        <v>0</v>
      </c>
      <c r="AG168" s="109" t="n">
        <v>0</v>
      </c>
      <c r="AH168" s="109" t="n">
        <v>0</v>
      </c>
      <c r="AI168" s="109" t="n">
        <v>2.98845974251217</v>
      </c>
      <c r="AJ168" s="109" t="n">
        <v>3.75786163522013</v>
      </c>
      <c r="AK168" s="109"/>
      <c r="AL168" s="109"/>
      <c r="AM168" s="109"/>
      <c r="AN168" s="109"/>
      <c r="AO168" s="109"/>
      <c r="AP168" s="109"/>
      <c r="AQ168" s="109"/>
      <c r="AR168" s="109"/>
      <c r="AS168" s="109"/>
      <c r="AT168" s="109"/>
      <c r="AU168" s="109"/>
      <c r="AV168" s="109" t="n">
        <v>2.4</v>
      </c>
      <c r="AW168" s="109" t="n">
        <v>1.75</v>
      </c>
      <c r="AX168" s="109"/>
      <c r="AY168" s="109"/>
      <c r="AZ168" s="109"/>
      <c r="BA168" s="109"/>
      <c r="BB168" s="109"/>
      <c r="BC168" s="109"/>
      <c r="BD168" s="109"/>
      <c r="BE168" s="109"/>
      <c r="BF168" s="109"/>
      <c r="BG168" s="109"/>
      <c r="BH168" s="109"/>
    </row>
    <row r="169">
      <c r="A169" s="113" t="n">
        <v>167</v>
      </c>
      <c r="B169" s="113" t="s">
        <v>1498</v>
      </c>
      <c r="C169" s="113" t="s">
        <v>1499</v>
      </c>
      <c r="D169" s="109"/>
      <c r="E169" s="109" t="str">
        <f>IFERROR(GEOMEAN(F169, G169), MAX(F169, G169))</f>
      </c>
      <c r="F169" s="109" t="str">
        <f>MAX(AW169)</f>
      </c>
      <c r="G169" s="109" t="str">
        <f>MAX(AO169, AU169)</f>
      </c>
      <c r="H169" s="109"/>
      <c r="I169" s="109" t="n">
        <v>28.2</v>
      </c>
      <c r="J169" s="109" t="n">
        <v>28.2</v>
      </c>
      <c r="K169" s="109"/>
      <c r="L169" s="109"/>
      <c r="M169" s="109"/>
      <c r="N169" s="109"/>
      <c r="O169" s="109"/>
      <c r="P169" s="109"/>
      <c r="Q169" s="109" t="n">
        <v>8.8</v>
      </c>
      <c r="R169" s="109" t="n">
        <v>4.9</v>
      </c>
      <c r="S169" s="109" t="n">
        <v>5.7</v>
      </c>
      <c r="T169" s="109" t="n">
        <v>0</v>
      </c>
      <c r="U169" s="109" t="n">
        <v>3.2</v>
      </c>
      <c r="V169" s="109" t="n">
        <v>28.16</v>
      </c>
      <c r="W169" s="109" t="n">
        <v>15.68</v>
      </c>
      <c r="X169" s="109" t="n">
        <v>18.24</v>
      </c>
      <c r="Y169" s="109" t="n">
        <v>0</v>
      </c>
      <c r="Z169" s="109" t="s">
        <v>1846</v>
      </c>
      <c r="AA169" s="109" t="n">
        <v>28.16</v>
      </c>
      <c r="AB169" s="109" t="n">
        <v>0</v>
      </c>
      <c r="AC169" s="109" t="n">
        <v>0</v>
      </c>
      <c r="AD169" s="109" t="n">
        <v>0</v>
      </c>
      <c r="AE169" s="109" t="n">
        <v>28.16</v>
      </c>
      <c r="AF169" s="109" t="n">
        <v>0</v>
      </c>
      <c r="AG169" s="109" t="n">
        <v>0</v>
      </c>
      <c r="AH169" s="109" t="n">
        <v>0</v>
      </c>
      <c r="AI169" s="109" t="n">
        <v>3.76225735441265</v>
      </c>
      <c r="AJ169" s="109" t="n">
        <v>4.77113906359189</v>
      </c>
      <c r="AK169" s="109"/>
      <c r="AL169" s="109"/>
      <c r="AM169" s="109"/>
      <c r="AN169" s="109"/>
      <c r="AO169" s="109"/>
      <c r="AP169" s="109"/>
      <c r="AQ169" s="109"/>
      <c r="AR169" s="109"/>
      <c r="AS169" s="109"/>
      <c r="AT169" s="109"/>
      <c r="AU169" s="109"/>
      <c r="AV169" s="109" t="n">
        <v>5.5</v>
      </c>
      <c r="AW169" s="109" t="n">
        <v>5.625</v>
      </c>
      <c r="AX169" s="109"/>
      <c r="AY169" s="109"/>
      <c r="AZ169" s="109"/>
      <c r="BA169" s="109"/>
      <c r="BB169" s="109"/>
      <c r="BC169" s="109"/>
      <c r="BD169" s="109"/>
      <c r="BE169" s="109"/>
      <c r="BF169" s="109"/>
      <c r="BG169" s="109"/>
      <c r="BH169" s="109"/>
    </row>
    <row r="170">
      <c r="A170" s="113" t="n">
        <v>168</v>
      </c>
      <c r="B170" s="113" t="s">
        <v>1503</v>
      </c>
      <c r="C170" s="113" t="s">
        <v>1504</v>
      </c>
      <c r="D170" s="109"/>
      <c r="E170" s="109" t="str">
        <f>IFERROR(GEOMEAN(F170, G170), MAX(F170, G170))</f>
      </c>
      <c r="F170" s="109" t="str">
        <f>MAX(AW170)</f>
      </c>
      <c r="G170" s="109" t="str">
        <f>MAX(AO170, AU170)</f>
      </c>
      <c r="H170" s="109"/>
      <c r="I170" s="109" t="n">
        <v>26.6</v>
      </c>
      <c r="J170" s="109" t="n">
        <v>39.9</v>
      </c>
      <c r="K170" s="109" t="s">
        <v>1841</v>
      </c>
      <c r="L170" s="109" t="s">
        <v>1842</v>
      </c>
      <c r="M170" s="109"/>
      <c r="N170" s="109" t="n">
        <v>1</v>
      </c>
      <c r="O170" s="109" t="n">
        <v>2</v>
      </c>
      <c r="P170" s="109"/>
      <c r="Q170" s="109" t="n">
        <v>5.4</v>
      </c>
      <c r="R170" s="109" t="n">
        <v>0</v>
      </c>
      <c r="S170" s="109" t="n">
        <v>7.6</v>
      </c>
      <c r="T170" s="109" t="n">
        <v>0</v>
      </c>
      <c r="U170" s="109" t="n">
        <v>3.5</v>
      </c>
      <c r="V170" s="109" t="n">
        <v>18.9</v>
      </c>
      <c r="W170" s="109" t="n">
        <v>0</v>
      </c>
      <c r="X170" s="109" t="n">
        <v>26.6</v>
      </c>
      <c r="Y170" s="109" t="n">
        <v>0</v>
      </c>
      <c r="Z170" s="109" t="s">
        <v>628</v>
      </c>
      <c r="AA170" s="109" t="n">
        <v>18.9</v>
      </c>
      <c r="AB170" s="109" t="n">
        <v>0</v>
      </c>
      <c r="AC170" s="109" t="n">
        <v>26.6</v>
      </c>
      <c r="AD170" s="109" t="n">
        <v>0</v>
      </c>
      <c r="AE170" s="109" t="n">
        <v>28.35</v>
      </c>
      <c r="AF170" s="109" t="n">
        <v>0</v>
      </c>
      <c r="AG170" s="109" t="n">
        <v>39.9</v>
      </c>
      <c r="AH170" s="109" t="n">
        <v>0</v>
      </c>
      <c r="AI170" s="109" t="n">
        <v>5.32319391634981</v>
      </c>
      <c r="AJ170" s="109" t="n">
        <v>4.4916142557652</v>
      </c>
      <c r="AK170" s="109"/>
      <c r="AL170" s="109"/>
      <c r="AM170" s="109"/>
      <c r="AN170" s="109"/>
      <c r="AO170" s="109"/>
      <c r="AP170" s="109"/>
      <c r="AQ170" s="109"/>
      <c r="AR170" s="109"/>
      <c r="AS170" s="109"/>
      <c r="AT170" s="109"/>
      <c r="AU170" s="109"/>
      <c r="AV170" s="109" t="n">
        <v>5.1</v>
      </c>
      <c r="AW170" s="109" t="n">
        <v>5.125</v>
      </c>
      <c r="AX170" s="109"/>
      <c r="AY170" s="109"/>
      <c r="AZ170" s="109"/>
      <c r="BA170" s="109"/>
      <c r="BB170" s="109"/>
      <c r="BC170" s="109"/>
      <c r="BD170" s="109"/>
      <c r="BE170" s="109"/>
      <c r="BF170" s="109"/>
      <c r="BG170" s="109"/>
      <c r="BH170" s="109"/>
    </row>
    <row r="171">
      <c r="A171" s="113" t="n">
        <v>169</v>
      </c>
      <c r="B171" s="113" t="s">
        <v>1505</v>
      </c>
      <c r="C171" s="113" t="s">
        <v>1506</v>
      </c>
      <c r="D171" s="109"/>
      <c r="E171" s="109" t="str">
        <f>IFERROR(GEOMEAN(F171, G171), MAX(F171, G171))</f>
      </c>
      <c r="F171" s="109" t="str">
        <f>MAX(AW171)</f>
      </c>
      <c r="G171" s="109" t="str">
        <f>MAX(AO171, AU171)</f>
      </c>
      <c r="H171" s="109"/>
      <c r="I171" s="109" t="n">
        <v>7</v>
      </c>
      <c r="J171" s="109" t="n">
        <v>0</v>
      </c>
      <c r="K171" s="109"/>
      <c r="L171" s="109"/>
      <c r="M171" s="109"/>
      <c r="N171" s="109"/>
      <c r="O171" s="109"/>
      <c r="P171" s="109"/>
      <c r="Q171" s="109" t="n">
        <v>6.4</v>
      </c>
      <c r="R171" s="109" t="n">
        <v>0</v>
      </c>
      <c r="S171" s="109" t="n">
        <v>4.6</v>
      </c>
      <c r="T171" s="109" t="n">
        <v>0</v>
      </c>
      <c r="U171" s="109" t="n">
        <v>1.1</v>
      </c>
      <c r="V171" s="109" t="n">
        <v>7.04</v>
      </c>
      <c r="W171" s="109" t="n">
        <v>0</v>
      </c>
      <c r="X171" s="109" t="n">
        <v>5.06</v>
      </c>
      <c r="Y171" s="109" t="n">
        <v>0</v>
      </c>
      <c r="Z171" s="109" t="s">
        <v>1846</v>
      </c>
      <c r="AA171" s="109" t="n">
        <v>0</v>
      </c>
      <c r="AB171" s="109" t="n">
        <v>0</v>
      </c>
      <c r="AC171" s="109" t="n">
        <v>0</v>
      </c>
      <c r="AD171" s="109" t="n">
        <v>0</v>
      </c>
      <c r="AE171" s="109" t="n">
        <v>0</v>
      </c>
      <c r="AF171" s="109" t="n">
        <v>0</v>
      </c>
      <c r="AG171" s="109" t="n">
        <v>0</v>
      </c>
      <c r="AH171" s="109" t="n">
        <v>0</v>
      </c>
      <c r="AI171" s="109" t="n">
        <v>0</v>
      </c>
      <c r="AJ171" s="109" t="n">
        <v>1.06743535988819</v>
      </c>
      <c r="AK171" s="109"/>
      <c r="AL171" s="109"/>
      <c r="AM171" s="109"/>
      <c r="AN171" s="109"/>
      <c r="AO171" s="109"/>
      <c r="AP171" s="109"/>
      <c r="AQ171" s="109"/>
      <c r="AR171" s="109"/>
      <c r="AS171" s="109"/>
      <c r="AT171" s="109"/>
      <c r="AU171" s="109"/>
      <c r="AV171" s="109" t="n">
        <v>2.2</v>
      </c>
      <c r="AW171" s="109" t="n">
        <v>1.5</v>
      </c>
      <c r="AX171" s="109"/>
      <c r="AY171" s="109"/>
      <c r="AZ171" s="109"/>
      <c r="BA171" s="109"/>
      <c r="BB171" s="109"/>
      <c r="BC171" s="109"/>
      <c r="BD171" s="109"/>
      <c r="BE171" s="109"/>
      <c r="BF171" s="109"/>
      <c r="BG171" s="109"/>
      <c r="BH171" s="109"/>
    </row>
    <row r="172">
      <c r="A172" s="113" t="n">
        <v>170</v>
      </c>
      <c r="B172" s="113" t="s">
        <v>1507</v>
      </c>
      <c r="C172" s="113" t="s">
        <v>1508</v>
      </c>
      <c r="D172" s="109"/>
      <c r="E172" s="109" t="str">
        <f>IFERROR(GEOMEAN(F172, G172), MAX(F172, G172))</f>
      </c>
      <c r="F172" s="109" t="str">
        <f>MAX(AW172)</f>
      </c>
      <c r="G172" s="109" t="str">
        <f>MAX(AO172, AU172)</f>
      </c>
      <c r="H172" s="109"/>
      <c r="I172" s="109" t="n">
        <v>14.8</v>
      </c>
      <c r="J172" s="109" t="n">
        <v>14.8</v>
      </c>
      <c r="K172" s="109"/>
      <c r="L172" s="109"/>
      <c r="M172" s="109"/>
      <c r="N172" s="109"/>
      <c r="O172" s="109"/>
      <c r="P172" s="109"/>
      <c r="Q172" s="109" t="n">
        <v>1.7</v>
      </c>
      <c r="R172" s="109" t="n">
        <v>3.6</v>
      </c>
      <c r="S172" s="109" t="n">
        <v>1.5</v>
      </c>
      <c r="T172" s="109" t="n">
        <v>0</v>
      </c>
      <c r="U172" s="109" t="n">
        <v>4.1</v>
      </c>
      <c r="V172" s="109" t="n">
        <v>6.97</v>
      </c>
      <c r="W172" s="109" t="n">
        <v>14.76</v>
      </c>
      <c r="X172" s="109" t="n">
        <v>6.15</v>
      </c>
      <c r="Y172" s="109" t="n">
        <v>0</v>
      </c>
      <c r="Z172" s="109" t="s">
        <v>628</v>
      </c>
      <c r="AA172" s="109" t="n">
        <v>6.97</v>
      </c>
      <c r="AB172" s="109" t="n">
        <v>14.76</v>
      </c>
      <c r="AC172" s="109" t="n">
        <v>6.15</v>
      </c>
      <c r="AD172" s="109" t="n">
        <v>0</v>
      </c>
      <c r="AE172" s="109" t="n">
        <v>6.97</v>
      </c>
      <c r="AF172" s="109" t="n">
        <v>14.76</v>
      </c>
      <c r="AG172" s="109" t="n">
        <v>6.15</v>
      </c>
      <c r="AH172" s="109" t="n">
        <v>0</v>
      </c>
      <c r="AI172" s="109" t="n">
        <v>1.97451804415983</v>
      </c>
      <c r="AJ172" s="109" t="n">
        <v>2.43011879804333</v>
      </c>
      <c r="AK172" s="109"/>
      <c r="AL172" s="109"/>
      <c r="AM172" s="109"/>
      <c r="AN172" s="109"/>
      <c r="AO172" s="109"/>
      <c r="AP172" s="109"/>
      <c r="AQ172" s="109"/>
      <c r="AR172" s="109"/>
      <c r="AS172" s="109"/>
      <c r="AT172" s="109"/>
      <c r="AU172" s="109"/>
      <c r="AV172" s="109" t="n">
        <v>3</v>
      </c>
      <c r="AW172" s="109" t="n">
        <v>2.5</v>
      </c>
      <c r="AX172" s="109"/>
      <c r="AY172" s="109"/>
      <c r="AZ172" s="109"/>
      <c r="BA172" s="109"/>
      <c r="BB172" s="109"/>
      <c r="BC172" s="109"/>
      <c r="BD172" s="109"/>
      <c r="BE172" s="109"/>
      <c r="BF172" s="109"/>
      <c r="BG172" s="109"/>
      <c r="BH172" s="109"/>
    </row>
    <row r="173">
      <c r="A173" s="113" t="n">
        <v>171</v>
      </c>
      <c r="B173" s="113" t="s">
        <v>1509</v>
      </c>
      <c r="C173" s="113" t="s">
        <v>1510</v>
      </c>
      <c r="D173" s="109"/>
      <c r="E173" s="109" t="str">
        <f>IFERROR(GEOMEAN(F173, G173), MAX(F173, G173))</f>
      </c>
      <c r="F173" s="109" t="str">
        <f>MAX(AW173)</f>
      </c>
      <c r="G173" s="109" t="str">
        <f>MAX(AO173, AU173)</f>
      </c>
      <c r="H173" s="109"/>
      <c r="I173" s="109" t="n">
        <v>28.5</v>
      </c>
      <c r="J173" s="109" t="n">
        <v>28.5</v>
      </c>
      <c r="K173" s="109"/>
      <c r="L173" s="109"/>
      <c r="M173" s="109"/>
      <c r="N173" s="109"/>
      <c r="O173" s="109"/>
      <c r="P173" s="109"/>
      <c r="Q173" s="109" t="n">
        <v>0.1</v>
      </c>
      <c r="R173" s="109" t="n">
        <v>6.2</v>
      </c>
      <c r="S173" s="109" t="n">
        <v>0.5</v>
      </c>
      <c r="T173" s="109" t="n">
        <v>0</v>
      </c>
      <c r="U173" s="109" t="n">
        <v>4.6</v>
      </c>
      <c r="V173" s="109" t="n">
        <v>0.46</v>
      </c>
      <c r="W173" s="109" t="n">
        <v>28.52</v>
      </c>
      <c r="X173" s="109" t="n">
        <v>2.3</v>
      </c>
      <c r="Y173" s="109" t="n">
        <v>0</v>
      </c>
      <c r="Z173" s="109" t="s">
        <v>628</v>
      </c>
      <c r="AA173" s="109" t="n">
        <v>0</v>
      </c>
      <c r="AB173" s="109" t="n">
        <v>28.52</v>
      </c>
      <c r="AC173" s="109" t="n">
        <v>0</v>
      </c>
      <c r="AD173" s="109" t="n">
        <v>0</v>
      </c>
      <c r="AE173" s="109" t="n">
        <v>0</v>
      </c>
      <c r="AF173" s="109" t="n">
        <v>28.52</v>
      </c>
      <c r="AG173" s="109" t="n">
        <v>0</v>
      </c>
      <c r="AH173" s="109" t="n">
        <v>0</v>
      </c>
      <c r="AI173" s="109" t="n">
        <v>3.80228136882129</v>
      </c>
      <c r="AJ173" s="109" t="n">
        <v>4.8235499650594</v>
      </c>
      <c r="AK173" s="109"/>
      <c r="AL173" s="109"/>
      <c r="AM173" s="109"/>
      <c r="AN173" s="109"/>
      <c r="AO173" s="109"/>
      <c r="AP173" s="109"/>
      <c r="AQ173" s="109"/>
      <c r="AR173" s="109"/>
      <c r="AS173" s="109"/>
      <c r="AT173" s="109"/>
      <c r="AU173" s="109"/>
      <c r="AV173" s="109" t="n">
        <v>3</v>
      </c>
      <c r="AW173" s="109" t="n">
        <v>2.5</v>
      </c>
      <c r="AX173" s="109"/>
      <c r="AY173" s="109"/>
      <c r="AZ173" s="109"/>
      <c r="BA173" s="109"/>
      <c r="BB173" s="109"/>
      <c r="BC173" s="109"/>
      <c r="BD173" s="109"/>
      <c r="BE173" s="109"/>
      <c r="BF173" s="109"/>
      <c r="BG173" s="109"/>
      <c r="BH173" s="109"/>
    </row>
    <row r="174">
      <c r="A174" s="113" t="n">
        <v>172</v>
      </c>
      <c r="B174" s="113" t="s">
        <v>1511</v>
      </c>
      <c r="C174" s="113" t="s">
        <v>1512</v>
      </c>
      <c r="D174" s="109"/>
      <c r="E174" s="109" t="str">
        <f>IFERROR(GEOMEAN(F174, G174), MAX(F174, G174))</f>
      </c>
      <c r="F174" s="109" t="str">
        <f>MAX(AW174)</f>
      </c>
      <c r="G174" s="109" t="str">
        <f>MAX(AO174, AU174)</f>
      </c>
      <c r="H174" s="109"/>
      <c r="I174" s="109" t="n">
        <v>6.7</v>
      </c>
      <c r="J174" s="109" t="n">
        <v>10.1</v>
      </c>
      <c r="K174" s="109" t="s">
        <v>1841</v>
      </c>
      <c r="L174" s="109" t="s">
        <v>1851</v>
      </c>
      <c r="M174" s="109" t="s">
        <v>1852</v>
      </c>
      <c r="N174" s="109" t="n">
        <v>1</v>
      </c>
      <c r="O174" s="109" t="n">
        <v>3</v>
      </c>
      <c r="P174" s="109" t="n">
        <v>4</v>
      </c>
      <c r="Q174" s="109" t="n">
        <v>0.3</v>
      </c>
      <c r="R174" s="109" t="n">
        <v>2.4</v>
      </c>
      <c r="S174" s="109" t="n">
        <v>2.3</v>
      </c>
      <c r="T174" s="109" t="n">
        <v>0</v>
      </c>
      <c r="U174" s="109" t="n">
        <v>2.8</v>
      </c>
      <c r="V174" s="109" t="n">
        <v>0.84</v>
      </c>
      <c r="W174" s="109" t="n">
        <v>6.72</v>
      </c>
      <c r="X174" s="109" t="n">
        <v>6.44</v>
      </c>
      <c r="Y174" s="109" t="n">
        <v>0</v>
      </c>
      <c r="Z174" s="109" t="s">
        <v>628</v>
      </c>
      <c r="AA174" s="109" t="n">
        <v>0</v>
      </c>
      <c r="AB174" s="109" t="n">
        <v>6.72</v>
      </c>
      <c r="AC174" s="109" t="n">
        <v>0</v>
      </c>
      <c r="AD174" s="109" t="n">
        <v>0</v>
      </c>
      <c r="AE174" s="109" t="n">
        <v>0</v>
      </c>
      <c r="AF174" s="109" t="n">
        <v>10.08</v>
      </c>
      <c r="AG174" s="109" t="n">
        <v>0</v>
      </c>
      <c r="AH174" s="109" t="n">
        <v>0</v>
      </c>
      <c r="AI174" s="109" t="n">
        <v>1.34747515175772</v>
      </c>
      <c r="AJ174" s="109" t="n">
        <v>1.01502445842069</v>
      </c>
      <c r="AK174" s="109"/>
      <c r="AL174" s="109"/>
      <c r="AM174" s="109"/>
      <c r="AN174" s="109"/>
      <c r="AO174" s="109"/>
      <c r="AP174" s="109" t="s">
        <v>1862</v>
      </c>
      <c r="AQ174" s="109" t="s">
        <v>1863</v>
      </c>
      <c r="AR174" s="109" t="s">
        <v>1860</v>
      </c>
      <c r="AS174" s="109" t="n">
        <v>3.6</v>
      </c>
      <c r="AT174" s="109" t="n">
        <v>3</v>
      </c>
      <c r="AU174" s="109" t="n">
        <v>0</v>
      </c>
      <c r="AV174" s="109" t="n">
        <v>1.7</v>
      </c>
      <c r="AW174" s="109" t="n">
        <v>0.875</v>
      </c>
      <c r="AX174" s="109"/>
      <c r="AY174" s="109"/>
      <c r="AZ174" s="109"/>
      <c r="BA174" s="109"/>
      <c r="BB174" s="109"/>
      <c r="BC174" s="109"/>
      <c r="BD174" s="109"/>
      <c r="BE174" s="109"/>
      <c r="BF174" s="109"/>
      <c r="BG174" s="109"/>
      <c r="BH174" s="109"/>
    </row>
    <row r="175">
      <c r="A175" s="113" t="n">
        <v>173</v>
      </c>
      <c r="B175" s="113" t="s">
        <v>1516</v>
      </c>
      <c r="C175" s="113" t="s">
        <v>1517</v>
      </c>
      <c r="D175" s="109"/>
      <c r="E175" s="109" t="str">
        <f>IFERROR(GEOMEAN(F175, G175), MAX(F175, G175))</f>
      </c>
      <c r="F175" s="109" t="str">
        <f>MAX(AW175)</f>
      </c>
      <c r="G175" s="109" t="str">
        <f>MAX(AO175, AU175)</f>
      </c>
      <c r="H175" s="109"/>
      <c r="I175" s="109" t="n">
        <v>9</v>
      </c>
      <c r="J175" s="109" t="n">
        <v>13.5</v>
      </c>
      <c r="K175" s="109" t="s">
        <v>1841</v>
      </c>
      <c r="L175" s="109"/>
      <c r="M175" s="109"/>
      <c r="N175" s="109" t="n">
        <v>1</v>
      </c>
      <c r="O175" s="109"/>
      <c r="P175" s="109"/>
      <c r="Q175" s="109" t="n">
        <v>3.8</v>
      </c>
      <c r="R175" s="109" t="n">
        <v>0</v>
      </c>
      <c r="S175" s="109" t="n">
        <v>5.3</v>
      </c>
      <c r="T175" s="109" t="n">
        <v>0</v>
      </c>
      <c r="U175" s="109" t="n">
        <v>1.7</v>
      </c>
      <c r="V175" s="109" t="n">
        <v>6.46</v>
      </c>
      <c r="W175" s="109" t="n">
        <v>0</v>
      </c>
      <c r="X175" s="109" t="n">
        <v>9.01</v>
      </c>
      <c r="Y175" s="109" t="n">
        <v>0</v>
      </c>
      <c r="Z175" s="109" t="s">
        <v>1846</v>
      </c>
      <c r="AA175" s="109" t="n">
        <v>6.46</v>
      </c>
      <c r="AB175" s="109" t="n">
        <v>0</v>
      </c>
      <c r="AC175" s="109" t="n">
        <v>9.01</v>
      </c>
      <c r="AD175" s="109" t="n">
        <v>0</v>
      </c>
      <c r="AE175" s="109" t="n">
        <v>6.46</v>
      </c>
      <c r="AF175" s="109" t="n">
        <v>0</v>
      </c>
      <c r="AG175" s="109" t="n">
        <v>13.515</v>
      </c>
      <c r="AH175" s="109" t="n">
        <v>0</v>
      </c>
      <c r="AI175" s="109" t="n">
        <v>1.80108064838903</v>
      </c>
      <c r="AJ175" s="109" t="n">
        <v>1.41684136967156</v>
      </c>
      <c r="AK175" s="109"/>
      <c r="AL175" s="109"/>
      <c r="AM175" s="109"/>
      <c r="AN175" s="109"/>
      <c r="AO175" s="109"/>
      <c r="AP175" s="109"/>
      <c r="AQ175" s="109"/>
      <c r="AR175" s="109"/>
      <c r="AS175" s="109"/>
      <c r="AT175" s="109"/>
      <c r="AU175" s="109"/>
      <c r="AV175" s="109" t="n">
        <v>3.6</v>
      </c>
      <c r="AW175" s="109" t="n">
        <v>3.25</v>
      </c>
      <c r="AX175" s="109"/>
      <c r="AY175" s="109"/>
      <c r="AZ175" s="109"/>
      <c r="BA175" s="109"/>
      <c r="BB175" s="109"/>
      <c r="BC175" s="109"/>
      <c r="BD175" s="109"/>
      <c r="BE175" s="109"/>
      <c r="BF175" s="109"/>
      <c r="BG175" s="109"/>
      <c r="BH175" s="109"/>
    </row>
    <row r="176">
      <c r="A176" s="113" t="n">
        <v>174</v>
      </c>
      <c r="B176" s="113" t="s">
        <v>1520</v>
      </c>
      <c r="C176" s="113" t="s">
        <v>1521</v>
      </c>
      <c r="D176" s="109"/>
      <c r="E176" s="109" t="str">
        <f>IFERROR(GEOMEAN(F176, G176), MAX(F176, G176))</f>
      </c>
      <c r="F176" s="109" t="str">
        <f>MAX(AW176)</f>
      </c>
      <c r="G176" s="109" t="str">
        <f>MAX(AO176, AU176)</f>
      </c>
      <c r="H176" s="109"/>
      <c r="I176" s="109" t="n">
        <v>29.1</v>
      </c>
      <c r="J176" s="109" t="n">
        <v>0</v>
      </c>
      <c r="K176" s="109" t="s">
        <v>1841</v>
      </c>
      <c r="L176" s="109" t="s">
        <v>1842</v>
      </c>
      <c r="M176" s="109"/>
      <c r="N176" s="109" t="n">
        <v>1</v>
      </c>
      <c r="O176" s="109" t="n">
        <v>2</v>
      </c>
      <c r="P176" s="109"/>
      <c r="Q176" s="109" t="n">
        <v>5.7</v>
      </c>
      <c r="R176" s="109" t="n">
        <v>0</v>
      </c>
      <c r="S176" s="109" t="n">
        <v>2.6</v>
      </c>
      <c r="T176" s="109" t="n">
        <v>0</v>
      </c>
      <c r="U176" s="109" t="n">
        <v>5.1</v>
      </c>
      <c r="V176" s="109" t="n">
        <v>29.07</v>
      </c>
      <c r="W176" s="109" t="n">
        <v>0</v>
      </c>
      <c r="X176" s="109" t="n">
        <v>13.26</v>
      </c>
      <c r="Y176" s="109" t="n">
        <v>0</v>
      </c>
      <c r="Z176" s="109" t="s">
        <v>1846</v>
      </c>
      <c r="AA176" s="109" t="n">
        <v>0</v>
      </c>
      <c r="AB176" s="109" t="n">
        <v>0</v>
      </c>
      <c r="AC176" s="109" t="n">
        <v>0</v>
      </c>
      <c r="AD176" s="109" t="n">
        <v>0</v>
      </c>
      <c r="AE176" s="109" t="n">
        <v>0</v>
      </c>
      <c r="AF176" s="109" t="n">
        <v>0</v>
      </c>
      <c r="AG176" s="109" t="n">
        <v>0</v>
      </c>
      <c r="AH176" s="109" t="n">
        <v>0</v>
      </c>
      <c r="AI176" s="109" t="n">
        <v>0</v>
      </c>
      <c r="AJ176" s="109" t="n">
        <v>4.92837176799441</v>
      </c>
      <c r="AK176" s="109"/>
      <c r="AL176" s="109"/>
      <c r="AM176" s="109"/>
      <c r="AN176" s="109"/>
      <c r="AO176" s="109"/>
      <c r="AP176" s="109" t="s">
        <v>1877</v>
      </c>
      <c r="AQ176" s="109" t="s">
        <v>1878</v>
      </c>
      <c r="AR176" s="109" t="s">
        <v>1860</v>
      </c>
      <c r="AS176" s="109" t="n">
        <v>4.2</v>
      </c>
      <c r="AT176" s="109" t="n">
        <v>3</v>
      </c>
      <c r="AU176" s="109" t="n">
        <v>0</v>
      </c>
      <c r="AV176" s="109" t="n">
        <v>7.9</v>
      </c>
      <c r="AW176" s="109" t="n">
        <v>8.625</v>
      </c>
      <c r="AX176" s="109"/>
      <c r="AY176" s="109"/>
      <c r="AZ176" s="109"/>
      <c r="BA176" s="109"/>
      <c r="BB176" s="109"/>
      <c r="BC176" s="109"/>
      <c r="BD176" s="109"/>
      <c r="BE176" s="109"/>
      <c r="BF176" s="109"/>
      <c r="BG176" s="109"/>
      <c r="BH176" s="109"/>
    </row>
    <row r="177">
      <c r="A177" s="113" t="n">
        <v>175</v>
      </c>
      <c r="B177" s="113" t="s">
        <v>1526</v>
      </c>
      <c r="C177" s="113" t="s">
        <v>1527</v>
      </c>
      <c r="D177" s="109"/>
      <c r="E177" s="109" t="str">
        <f>IFERROR(GEOMEAN(F177, G177), MAX(F177, G177))</f>
      </c>
      <c r="F177" s="109" t="str">
        <f>MAX(AW177)</f>
      </c>
      <c r="G177" s="109" t="str">
        <f>MAX(AO177, AU177)</f>
      </c>
      <c r="H177" s="109"/>
      <c r="I177" s="109" t="n">
        <v>1.9</v>
      </c>
      <c r="J177" s="109" t="n">
        <v>0.4</v>
      </c>
      <c r="K177" s="109"/>
      <c r="L177" s="109"/>
      <c r="M177" s="109"/>
      <c r="N177" s="109"/>
      <c r="O177" s="109"/>
      <c r="P177" s="109"/>
      <c r="Q177" s="109" t="n">
        <v>0.1</v>
      </c>
      <c r="R177" s="109" t="n">
        <v>0.1</v>
      </c>
      <c r="S177" s="109" t="n">
        <v>0.5</v>
      </c>
      <c r="T177" s="109" t="n">
        <v>0</v>
      </c>
      <c r="U177" s="109" t="n">
        <v>3.7</v>
      </c>
      <c r="V177" s="109" t="n">
        <v>0.37</v>
      </c>
      <c r="W177" s="109" t="n">
        <v>0.37</v>
      </c>
      <c r="X177" s="109" t="n">
        <v>1.85</v>
      </c>
      <c r="Y177" s="109" t="n">
        <v>0</v>
      </c>
      <c r="Z177" s="109" t="s">
        <v>628</v>
      </c>
      <c r="AA177" s="109" t="n">
        <v>0</v>
      </c>
      <c r="AB177" s="109" t="n">
        <v>0.37</v>
      </c>
      <c r="AC177" s="109" t="n">
        <v>0</v>
      </c>
      <c r="AD177" s="109" t="n">
        <v>0</v>
      </c>
      <c r="AE177" s="109" t="n">
        <v>0</v>
      </c>
      <c r="AF177" s="109" t="n">
        <v>0.37</v>
      </c>
      <c r="AG177" s="109" t="n">
        <v>0</v>
      </c>
      <c r="AH177" s="109" t="n">
        <v>0</v>
      </c>
      <c r="AI177" s="109" t="n">
        <v>0.0533653525448603</v>
      </c>
      <c r="AJ177" s="109" t="n">
        <v>0.176450034940601</v>
      </c>
      <c r="AK177" s="109"/>
      <c r="AL177" s="109"/>
      <c r="AM177" s="109"/>
      <c r="AN177" s="109"/>
      <c r="AO177" s="109"/>
      <c r="AP177" s="109"/>
      <c r="AQ177" s="109"/>
      <c r="AR177" s="109"/>
      <c r="AS177" s="109"/>
      <c r="AT177" s="109"/>
      <c r="AU177" s="109"/>
      <c r="AV177" s="109" t="n">
        <v>1.6</v>
      </c>
      <c r="AW177" s="109" t="n">
        <v>0.75</v>
      </c>
      <c r="AX177" s="109"/>
      <c r="AY177" s="109"/>
      <c r="AZ177" s="109"/>
      <c r="BA177" s="109"/>
      <c r="BB177" s="109"/>
      <c r="BC177" s="109"/>
      <c r="BD177" s="109"/>
      <c r="BE177" s="109"/>
      <c r="BF177" s="109"/>
      <c r="BG177" s="109"/>
      <c r="BH177" s="109"/>
    </row>
    <row r="178">
      <c r="A178" s="113" t="n">
        <v>176</v>
      </c>
      <c r="B178" s="113" t="s">
        <v>1528</v>
      </c>
      <c r="C178" s="113" t="s">
        <v>1529</v>
      </c>
      <c r="D178" s="109"/>
      <c r="E178" s="109" t="str">
        <f>IFERROR(GEOMEAN(F178, G178), MAX(F178, G178))</f>
      </c>
      <c r="F178" s="109" t="str">
        <f>MAX(AW178)</f>
      </c>
      <c r="G178" s="109" t="str">
        <f>MAX(AO178, AU178)</f>
      </c>
      <c r="H178" s="109"/>
      <c r="I178" s="109" t="n">
        <v>33.6</v>
      </c>
      <c r="J178" s="109" t="n">
        <v>42.6</v>
      </c>
      <c r="K178" s="109" t="s">
        <v>1841</v>
      </c>
      <c r="L178" s="109" t="s">
        <v>1851</v>
      </c>
      <c r="M178" s="109"/>
      <c r="N178" s="109" t="n">
        <v>1</v>
      </c>
      <c r="O178" s="109" t="n">
        <v>3</v>
      </c>
      <c r="P178" s="109"/>
      <c r="Q178" s="109" t="n">
        <v>5.8</v>
      </c>
      <c r="R178" s="109" t="n">
        <v>0.8</v>
      </c>
      <c r="S178" s="109" t="n">
        <v>4.9</v>
      </c>
      <c r="T178" s="109" t="n">
        <v>5</v>
      </c>
      <c r="U178" s="109" t="n">
        <v>5.8</v>
      </c>
      <c r="V178" s="109" t="n">
        <v>33.64</v>
      </c>
      <c r="W178" s="109" t="n">
        <v>4.64</v>
      </c>
      <c r="X178" s="109" t="n">
        <v>28.42</v>
      </c>
      <c r="Y178" s="109" t="n">
        <v>29</v>
      </c>
      <c r="Z178" s="109" t="s">
        <v>628</v>
      </c>
      <c r="AA178" s="109" t="n">
        <v>33.64</v>
      </c>
      <c r="AB178" s="109" t="n">
        <v>0</v>
      </c>
      <c r="AC178" s="109" t="n">
        <v>28.42</v>
      </c>
      <c r="AD178" s="109" t="n">
        <v>29</v>
      </c>
      <c r="AE178" s="109" t="n">
        <v>33.64</v>
      </c>
      <c r="AF178" s="109" t="n">
        <v>0</v>
      </c>
      <c r="AG178" s="109" t="n">
        <v>42.63</v>
      </c>
      <c r="AH178" s="109" t="n">
        <v>29</v>
      </c>
      <c r="AI178" s="109" t="n">
        <v>5.68341004602762</v>
      </c>
      <c r="AJ178" s="109" t="n">
        <v>5.71453529000699</v>
      </c>
      <c r="AK178" s="109"/>
      <c r="AL178" s="109"/>
      <c r="AM178" s="109"/>
      <c r="AN178" s="109"/>
      <c r="AO178" s="109"/>
      <c r="AP178" s="109" t="s">
        <v>1901</v>
      </c>
      <c r="AQ178" s="109" t="s">
        <v>1902</v>
      </c>
      <c r="AR178" s="109" t="s">
        <v>1860</v>
      </c>
      <c r="AS178" s="109" t="n">
        <v>3.7</v>
      </c>
      <c r="AT178" s="109" t="n">
        <v>3</v>
      </c>
      <c r="AU178" s="109" t="n">
        <v>0</v>
      </c>
      <c r="AV178" s="109" t="n">
        <v>3.8</v>
      </c>
      <c r="AW178" s="109" t="n">
        <v>3.5</v>
      </c>
      <c r="AX178" s="109"/>
      <c r="AY178" s="109"/>
      <c r="AZ178" s="109"/>
      <c r="BA178" s="109"/>
      <c r="BB178" s="109"/>
      <c r="BC178" s="109"/>
      <c r="BD178" s="109"/>
      <c r="BE178" s="109"/>
      <c r="BF178" s="109"/>
      <c r="BG178" s="109"/>
      <c r="BH178" s="109"/>
    </row>
    <row r="179">
      <c r="A179" s="113" t="n">
        <v>177</v>
      </c>
      <c r="B179" s="113" t="s">
        <v>1532</v>
      </c>
      <c r="C179" s="113" t="s">
        <v>1533</v>
      </c>
      <c r="D179" s="109"/>
      <c r="E179" s="109" t="str">
        <f>IFERROR(GEOMEAN(F179, G179), MAX(F179, G179))</f>
      </c>
      <c r="F179" s="109" t="str">
        <f>MAX(AW179)</f>
      </c>
      <c r="G179" s="109" t="str">
        <f>MAX(AO179, AU179)</f>
      </c>
      <c r="H179" s="109"/>
      <c r="I179" s="109" t="n">
        <v>63</v>
      </c>
      <c r="J179" s="109" t="n">
        <v>94.5</v>
      </c>
      <c r="K179" s="109" t="s">
        <v>1841</v>
      </c>
      <c r="L179" s="109" t="s">
        <v>1842</v>
      </c>
      <c r="M179" s="109"/>
      <c r="N179" s="109" t="n">
        <v>1</v>
      </c>
      <c r="O179" s="109" t="n">
        <v>2</v>
      </c>
      <c r="P179" s="109"/>
      <c r="Q179" s="109" t="n">
        <v>5.1</v>
      </c>
      <c r="R179" s="109" t="n">
        <v>0</v>
      </c>
      <c r="S179" s="109" t="n">
        <v>5.2</v>
      </c>
      <c r="T179" s="109" t="n">
        <v>9</v>
      </c>
      <c r="U179" s="109" t="n">
        <v>7</v>
      </c>
      <c r="V179" s="109" t="n">
        <v>35.7</v>
      </c>
      <c r="W179" s="109" t="n">
        <v>0</v>
      </c>
      <c r="X179" s="109" t="n">
        <v>36.4</v>
      </c>
      <c r="Y179" s="109" t="n">
        <v>63</v>
      </c>
      <c r="Z179" s="109" t="s">
        <v>628</v>
      </c>
      <c r="AA179" s="109" t="n">
        <v>35.7</v>
      </c>
      <c r="AB179" s="109" t="n">
        <v>0</v>
      </c>
      <c r="AC179" s="109" t="n">
        <v>36.4</v>
      </c>
      <c r="AD179" s="109" t="n">
        <v>63</v>
      </c>
      <c r="AE179" s="109" t="n">
        <v>53.55</v>
      </c>
      <c r="AF179" s="109" t="n">
        <v>0</v>
      </c>
      <c r="AG179" s="109" t="n">
        <v>54.6</v>
      </c>
      <c r="AH179" s="109" t="n">
        <v>94.5</v>
      </c>
      <c r="AI179" s="109" t="n">
        <v>10</v>
      </c>
      <c r="AJ179" s="109" t="n">
        <v>10</v>
      </c>
      <c r="AK179" s="109"/>
      <c r="AL179" s="109"/>
      <c r="AM179" s="109"/>
      <c r="AN179" s="109"/>
      <c r="AO179" s="109"/>
      <c r="AP179" s="109"/>
      <c r="AQ179" s="109"/>
      <c r="AR179" s="109"/>
      <c r="AS179" s="109"/>
      <c r="AT179" s="109"/>
      <c r="AU179" s="109"/>
      <c r="AV179" s="109" t="n">
        <v>5.5</v>
      </c>
      <c r="AW179" s="109" t="n">
        <v>5.625</v>
      </c>
      <c r="AX179" s="109"/>
      <c r="AY179" s="109"/>
      <c r="AZ179" s="109"/>
      <c r="BA179" s="109"/>
      <c r="BB179" s="109"/>
      <c r="BC179" s="109"/>
      <c r="BD179" s="109"/>
      <c r="BE179" s="109"/>
      <c r="BF179" s="109"/>
      <c r="BG179" s="109"/>
      <c r="BH179" s="109"/>
    </row>
    <row r="180">
      <c r="A180" s="113" t="n">
        <v>178</v>
      </c>
      <c r="B180" s="113" t="s">
        <v>1536</v>
      </c>
      <c r="C180" s="113" t="s">
        <v>1537</v>
      </c>
      <c r="D180" s="109"/>
      <c r="E180" s="109" t="str">
        <f>IFERROR(GEOMEAN(F180, G180), MAX(F180, G180))</f>
      </c>
      <c r="F180" s="109" t="str">
        <f>MAX(AW180)</f>
      </c>
      <c r="G180" s="109" t="str">
        <f>MAX(AO180, AU180)</f>
      </c>
      <c r="H180" s="109"/>
      <c r="I180" s="109" t="n">
        <v>27.7</v>
      </c>
      <c r="J180" s="109" t="n">
        <v>0</v>
      </c>
      <c r="K180" s="109"/>
      <c r="L180" s="109"/>
      <c r="M180" s="109"/>
      <c r="N180" s="109"/>
      <c r="O180" s="109"/>
      <c r="P180" s="109"/>
      <c r="Q180" s="109" t="n">
        <v>7.1</v>
      </c>
      <c r="R180" s="109" t="n">
        <v>0</v>
      </c>
      <c r="S180" s="109" t="n">
        <v>3.3</v>
      </c>
      <c r="T180" s="109" t="n">
        <v>0</v>
      </c>
      <c r="U180" s="109" t="n">
        <v>3.9</v>
      </c>
      <c r="V180" s="109" t="n">
        <v>27.69</v>
      </c>
      <c r="W180" s="109" t="n">
        <v>0</v>
      </c>
      <c r="X180" s="109" t="n">
        <v>12.87</v>
      </c>
      <c r="Y180" s="109" t="n">
        <v>0</v>
      </c>
      <c r="Z180" s="109" t="s">
        <v>1846</v>
      </c>
      <c r="AA180" s="109" t="n">
        <v>0</v>
      </c>
      <c r="AB180" s="109" t="n">
        <v>0</v>
      </c>
      <c r="AC180" s="109" t="n">
        <v>0</v>
      </c>
      <c r="AD180" s="109" t="n">
        <v>0</v>
      </c>
      <c r="AE180" s="109" t="n">
        <v>0</v>
      </c>
      <c r="AF180" s="109" t="n">
        <v>0</v>
      </c>
      <c r="AG180" s="109" t="n">
        <v>0</v>
      </c>
      <c r="AH180" s="109" t="n">
        <v>0</v>
      </c>
      <c r="AI180" s="109" t="n">
        <v>0</v>
      </c>
      <c r="AJ180" s="109" t="n">
        <v>4.68378756114605</v>
      </c>
      <c r="AK180" s="109"/>
      <c r="AL180" s="109"/>
      <c r="AM180" s="109"/>
      <c r="AN180" s="109"/>
      <c r="AO180" s="109"/>
      <c r="AP180" s="109" t="s">
        <v>1923</v>
      </c>
      <c r="AQ180" s="109" t="s">
        <v>1924</v>
      </c>
      <c r="AR180" s="109" t="s">
        <v>1857</v>
      </c>
      <c r="AS180" s="109" t="n">
        <v>3.3</v>
      </c>
      <c r="AT180" s="109" t="n">
        <v>3</v>
      </c>
      <c r="AU180" s="109" t="n">
        <v>0</v>
      </c>
      <c r="AV180" s="109" t="n">
        <v>5.4</v>
      </c>
      <c r="AW180" s="109" t="n">
        <v>5.5</v>
      </c>
      <c r="AX180" s="109"/>
      <c r="AY180" s="109"/>
      <c r="AZ180" s="109"/>
      <c r="BA180" s="109"/>
      <c r="BB180" s="109"/>
      <c r="BC180" s="109"/>
      <c r="BD180" s="109"/>
      <c r="BE180" s="109"/>
      <c r="BF180" s="109"/>
      <c r="BG180" s="109"/>
      <c r="BH180" s="109"/>
    </row>
    <row r="181">
      <c r="A181" s="113" t="n">
        <v>179</v>
      </c>
      <c r="B181" s="113" t="s">
        <v>1540</v>
      </c>
      <c r="C181" s="113" t="s">
        <v>1541</v>
      </c>
      <c r="D181" s="109"/>
      <c r="E181" s="109" t="str">
        <f>IFERROR(GEOMEAN(F181, G181), MAX(F181, G181))</f>
      </c>
      <c r="F181" s="109" t="str">
        <f>MAX(AW181)</f>
      </c>
      <c r="G181" s="109" t="str">
        <f>MAX(AO181, AU181)</f>
      </c>
      <c r="H181" s="109"/>
      <c r="I181" s="109" t="n">
        <v>7.8</v>
      </c>
      <c r="J181" s="109" t="n">
        <v>0</v>
      </c>
      <c r="K181" s="109"/>
      <c r="L181" s="109"/>
      <c r="M181" s="109"/>
      <c r="N181" s="109"/>
      <c r="O181" s="109"/>
      <c r="P181" s="109"/>
      <c r="Q181" s="109" t="n">
        <v>3.9</v>
      </c>
      <c r="R181" s="109" t="n">
        <v>0</v>
      </c>
      <c r="S181" s="109" t="n">
        <v>2.5</v>
      </c>
      <c r="T181" s="109" t="n">
        <v>0</v>
      </c>
      <c r="U181" s="109" t="n">
        <v>2</v>
      </c>
      <c r="V181" s="109" t="n">
        <v>7.8</v>
      </c>
      <c r="W181" s="109" t="n">
        <v>0</v>
      </c>
      <c r="X181" s="109" t="n">
        <v>5</v>
      </c>
      <c r="Y181" s="109" t="n">
        <v>0</v>
      </c>
      <c r="Z181" s="109" t="s">
        <v>628</v>
      </c>
      <c r="AA181" s="109" t="n">
        <v>0</v>
      </c>
      <c r="AB181" s="109" t="n">
        <v>0</v>
      </c>
      <c r="AC181" s="109" t="n">
        <v>0</v>
      </c>
      <c r="AD181" s="109" t="n">
        <v>0</v>
      </c>
      <c r="AE181" s="109" t="n">
        <v>0</v>
      </c>
      <c r="AF181" s="109" t="n">
        <v>0</v>
      </c>
      <c r="AG181" s="109" t="n">
        <v>0</v>
      </c>
      <c r="AH181" s="109" t="n">
        <v>0</v>
      </c>
      <c r="AI181" s="109" t="n">
        <v>0</v>
      </c>
      <c r="AJ181" s="109" t="n">
        <v>1.20719776380154</v>
      </c>
      <c r="AK181" s="109"/>
      <c r="AL181" s="109"/>
      <c r="AM181" s="109"/>
      <c r="AN181" s="109"/>
      <c r="AO181" s="109"/>
      <c r="AP181" s="109"/>
      <c r="AQ181" s="109"/>
      <c r="AR181" s="109"/>
      <c r="AS181" s="109"/>
      <c r="AT181" s="109"/>
      <c r="AU181" s="109"/>
      <c r="AV181" s="109" t="n">
        <v>0.9</v>
      </c>
      <c r="AW181" s="109" t="n">
        <v>0</v>
      </c>
      <c r="AX181" s="109"/>
      <c r="AY181" s="109"/>
      <c r="AZ181" s="109"/>
      <c r="BA181" s="109"/>
      <c r="BB181" s="109"/>
      <c r="BC181" s="109"/>
      <c r="BD181" s="109"/>
      <c r="BE181" s="109"/>
      <c r="BF181" s="109"/>
      <c r="BG181" s="109"/>
      <c r="BH181" s="109"/>
    </row>
    <row r="182">
      <c r="A182" s="113" t="n">
        <v>180</v>
      </c>
      <c r="B182" s="113" t="s">
        <v>1544</v>
      </c>
      <c r="C182" s="113" t="s">
        <v>1545</v>
      </c>
      <c r="D182" s="109"/>
      <c r="E182" s="109" t="str">
        <f>IFERROR(GEOMEAN(F182, G182), MAX(F182, G182))</f>
      </c>
      <c r="F182" s="109" t="str">
        <f>MAX(AW182)</f>
      </c>
      <c r="G182" s="109" t="str">
        <f>MAX(AO182, AU182)</f>
      </c>
      <c r="H182" s="109"/>
      <c r="I182" s="109" t="n">
        <v>22</v>
      </c>
      <c r="J182" s="109" t="n">
        <v>0</v>
      </c>
      <c r="K182" s="109"/>
      <c r="L182" s="109"/>
      <c r="M182" s="109"/>
      <c r="N182" s="109"/>
      <c r="O182" s="109"/>
      <c r="P182" s="109"/>
      <c r="Q182" s="109" t="n">
        <v>6.4</v>
      </c>
      <c r="R182" s="109" t="n">
        <v>7.6</v>
      </c>
      <c r="S182" s="109" t="n">
        <v>4.5</v>
      </c>
      <c r="T182" s="109" t="n">
        <v>0</v>
      </c>
      <c r="U182" s="109" t="n">
        <v>2.9</v>
      </c>
      <c r="V182" s="109" t="n">
        <v>18.56</v>
      </c>
      <c r="W182" s="109" t="n">
        <v>22.04</v>
      </c>
      <c r="X182" s="109" t="n">
        <v>13.05</v>
      </c>
      <c r="Y182" s="109" t="n">
        <v>0</v>
      </c>
      <c r="Z182" s="109" t="s">
        <v>1846</v>
      </c>
      <c r="AA182" s="109" t="n">
        <v>0</v>
      </c>
      <c r="AB182" s="109" t="n">
        <v>0</v>
      </c>
      <c r="AC182" s="109" t="n">
        <v>0</v>
      </c>
      <c r="AD182" s="109" t="n">
        <v>0</v>
      </c>
      <c r="AE182" s="109" t="n">
        <v>0</v>
      </c>
      <c r="AF182" s="109" t="n">
        <v>0</v>
      </c>
      <c r="AG182" s="109" t="n">
        <v>0</v>
      </c>
      <c r="AH182" s="109" t="n">
        <v>0</v>
      </c>
      <c r="AI182" s="109" t="n">
        <v>0</v>
      </c>
      <c r="AJ182" s="109" t="n">
        <v>3.68798043326345</v>
      </c>
      <c r="AK182" s="109" t="s">
        <v>1912</v>
      </c>
      <c r="AL182" s="109" t="s">
        <v>1848</v>
      </c>
      <c r="AM182" s="109" t="s">
        <v>1849</v>
      </c>
      <c r="AN182" s="109" t="s">
        <v>1867</v>
      </c>
      <c r="AO182" s="109" t="n">
        <v>0</v>
      </c>
      <c r="AP182" s="109"/>
      <c r="AQ182" s="109"/>
      <c r="AR182" s="109"/>
      <c r="AS182" s="109"/>
      <c r="AT182" s="109"/>
      <c r="AU182" s="109"/>
      <c r="AV182" s="109" t="n">
        <v>6.3</v>
      </c>
      <c r="AW182" s="109" t="n">
        <v>6.625</v>
      </c>
      <c r="AX182" s="109"/>
      <c r="AY182" s="109"/>
      <c r="AZ182" s="109"/>
      <c r="BA182" s="109"/>
      <c r="BB182" s="109"/>
      <c r="BC182" s="109"/>
      <c r="BD182" s="109"/>
      <c r="BE182" s="109"/>
      <c r="BF182" s="109"/>
      <c r="BG182" s="109"/>
      <c r="BH182" s="109"/>
    </row>
    <row r="183">
      <c r="A183" s="113" t="n">
        <v>181</v>
      </c>
      <c r="B183" s="113" t="s">
        <v>1547</v>
      </c>
      <c r="C183" s="113" t="s">
        <v>1548</v>
      </c>
      <c r="D183" s="109"/>
      <c r="E183" s="109" t="str">
        <f>IFERROR(GEOMEAN(F183, G183), MAX(F183, G183))</f>
      </c>
      <c r="F183" s="109" t="str">
        <f>MAX(AW183)</f>
      </c>
      <c r="G183" s="109" t="str">
        <f>MAX(AO183, AU183)</f>
      </c>
      <c r="H183" s="109"/>
      <c r="I183" s="109" t="n">
        <v>13.9</v>
      </c>
      <c r="J183" s="109" t="n">
        <v>0</v>
      </c>
      <c r="K183" s="109"/>
      <c r="L183" s="109"/>
      <c r="M183" s="109"/>
      <c r="N183" s="109"/>
      <c r="O183" s="109"/>
      <c r="P183" s="109"/>
      <c r="Q183" s="109" t="n">
        <v>6.3</v>
      </c>
      <c r="R183" s="109" t="n">
        <v>0</v>
      </c>
      <c r="S183" s="109" t="n">
        <v>6.6</v>
      </c>
      <c r="T183" s="109" t="n">
        <v>0</v>
      </c>
      <c r="U183" s="109" t="n">
        <v>2.1</v>
      </c>
      <c r="V183" s="109" t="n">
        <v>13.23</v>
      </c>
      <c r="W183" s="109" t="n">
        <v>0</v>
      </c>
      <c r="X183" s="109" t="n">
        <v>13.86</v>
      </c>
      <c r="Y183" s="109" t="n">
        <v>0</v>
      </c>
      <c r="Z183" s="109" t="s">
        <v>1846</v>
      </c>
      <c r="AA183" s="109" t="n">
        <v>0</v>
      </c>
      <c r="AB183" s="109" t="n">
        <v>0</v>
      </c>
      <c r="AC183" s="109" t="n">
        <v>0</v>
      </c>
      <c r="AD183" s="109" t="n">
        <v>0</v>
      </c>
      <c r="AE183" s="109" t="n">
        <v>0</v>
      </c>
      <c r="AF183" s="109" t="n">
        <v>0</v>
      </c>
      <c r="AG183" s="109" t="n">
        <v>0</v>
      </c>
      <c r="AH183" s="109" t="n">
        <v>0</v>
      </c>
      <c r="AI183" s="109" t="n">
        <v>0</v>
      </c>
      <c r="AJ183" s="109" t="n">
        <v>2.27288609364081</v>
      </c>
      <c r="AK183" s="109"/>
      <c r="AL183" s="109"/>
      <c r="AM183" s="109"/>
      <c r="AN183" s="109"/>
      <c r="AO183" s="109"/>
      <c r="AP183" s="109"/>
      <c r="AQ183" s="109"/>
      <c r="AR183" s="109"/>
      <c r="AS183" s="109"/>
      <c r="AT183" s="109"/>
      <c r="AU183" s="109"/>
      <c r="AV183" s="109" t="n">
        <v>3.8</v>
      </c>
      <c r="AW183" s="109" t="n">
        <v>3.5</v>
      </c>
      <c r="AX183" s="109"/>
      <c r="AY183" s="109"/>
      <c r="AZ183" s="109"/>
      <c r="BA183" s="109"/>
      <c r="BB183" s="109"/>
      <c r="BC183" s="109"/>
      <c r="BD183" s="109"/>
      <c r="BE183" s="109"/>
      <c r="BF183" s="109"/>
      <c r="BG183" s="109"/>
      <c r="BH183" s="109"/>
    </row>
    <row r="184">
      <c r="A184" s="113" t="n">
        <v>182</v>
      </c>
      <c r="B184" s="113" t="s">
        <v>1551</v>
      </c>
      <c r="C184" s="113" t="s">
        <v>1552</v>
      </c>
      <c r="D184" s="109"/>
      <c r="E184" s="109" t="str">
        <f>IFERROR(GEOMEAN(F184, G184), MAX(F184, G184))</f>
      </c>
      <c r="F184" s="109" t="str">
        <f>MAX(AW184)</f>
      </c>
      <c r="G184" s="109" t="str">
        <f>MAX(AO184, AU184)</f>
      </c>
      <c r="H184" s="109"/>
      <c r="I184" s="109" t="n">
        <v>7.3</v>
      </c>
      <c r="J184" s="109" t="n">
        <v>11</v>
      </c>
      <c r="K184" s="109" t="s">
        <v>1841</v>
      </c>
      <c r="L184" s="109" t="s">
        <v>1851</v>
      </c>
      <c r="M184" s="109" t="s">
        <v>1852</v>
      </c>
      <c r="N184" s="109" t="n">
        <v>1</v>
      </c>
      <c r="O184" s="109" t="n">
        <v>3</v>
      </c>
      <c r="P184" s="109" t="n">
        <v>4</v>
      </c>
      <c r="Q184" s="109" t="n">
        <v>0.1</v>
      </c>
      <c r="R184" s="109" t="n">
        <v>4.3</v>
      </c>
      <c r="S184" s="109" t="n">
        <v>0.5</v>
      </c>
      <c r="T184" s="109" t="n">
        <v>0</v>
      </c>
      <c r="U184" s="109" t="n">
        <v>1.7</v>
      </c>
      <c r="V184" s="109" t="n">
        <v>0.17</v>
      </c>
      <c r="W184" s="109" t="n">
        <v>7.31</v>
      </c>
      <c r="X184" s="109" t="n">
        <v>0.85</v>
      </c>
      <c r="Y184" s="109" t="n">
        <v>0</v>
      </c>
      <c r="Z184" s="109" t="s">
        <v>628</v>
      </c>
      <c r="AA184" s="109" t="n">
        <v>0</v>
      </c>
      <c r="AB184" s="109" t="n">
        <v>7.31</v>
      </c>
      <c r="AC184" s="109" t="n">
        <v>0</v>
      </c>
      <c r="AD184" s="109" t="n">
        <v>0</v>
      </c>
      <c r="AE184" s="109" t="n">
        <v>0</v>
      </c>
      <c r="AF184" s="109" t="n">
        <v>10.965</v>
      </c>
      <c r="AG184" s="109" t="n">
        <v>0</v>
      </c>
      <c r="AH184" s="109" t="n">
        <v>0</v>
      </c>
      <c r="AI184" s="109" t="n">
        <v>1.46754719498366</v>
      </c>
      <c r="AJ184" s="109" t="n">
        <v>1.1198462613557</v>
      </c>
      <c r="AK184" s="109"/>
      <c r="AL184" s="109"/>
      <c r="AM184" s="109"/>
      <c r="AN184" s="109"/>
      <c r="AO184" s="109"/>
      <c r="AP184" s="109"/>
      <c r="AQ184" s="109"/>
      <c r="AR184" s="109"/>
      <c r="AS184" s="109"/>
      <c r="AT184" s="109"/>
      <c r="AU184" s="109"/>
      <c r="AV184" s="109" t="n">
        <v>1.4</v>
      </c>
      <c r="AW184" s="109" t="n">
        <v>0.5</v>
      </c>
      <c r="AX184" s="109"/>
      <c r="AY184" s="109"/>
      <c r="AZ184" s="109"/>
      <c r="BA184" s="109"/>
      <c r="BB184" s="109"/>
      <c r="BC184" s="109"/>
      <c r="BD184" s="109"/>
      <c r="BE184" s="109"/>
      <c r="BF184" s="109"/>
      <c r="BG184" s="109"/>
      <c r="BH184" s="109"/>
    </row>
    <row r="185">
      <c r="A185" s="113" t="n">
        <v>183</v>
      </c>
      <c r="B185" s="113" t="s">
        <v>1554</v>
      </c>
      <c r="C185" s="113" t="s">
        <v>1555</v>
      </c>
      <c r="D185" s="109"/>
      <c r="E185" s="109" t="str">
        <f>IFERROR(GEOMEAN(F185, G185), MAX(F185, G185))</f>
      </c>
      <c r="F185" s="109" t="str">
        <f>MAX(AW185)</f>
      </c>
      <c r="G185" s="109" t="str">
        <f>MAX(AO185, AU185)</f>
      </c>
      <c r="H185" s="109"/>
      <c r="I185" s="109" t="n">
        <v>20.7</v>
      </c>
      <c r="J185" s="109" t="n">
        <v>17</v>
      </c>
      <c r="K185" s="109"/>
      <c r="L185" s="109"/>
      <c r="M185" s="109"/>
      <c r="N185" s="109"/>
      <c r="O185" s="109"/>
      <c r="P185" s="109"/>
      <c r="Q185" s="109" t="n">
        <v>5.6</v>
      </c>
      <c r="R185" s="109" t="n">
        <v>4.6</v>
      </c>
      <c r="S185" s="109" t="n">
        <v>1.3</v>
      </c>
      <c r="T185" s="109" t="n">
        <v>0</v>
      </c>
      <c r="U185" s="109" t="n">
        <v>3.7</v>
      </c>
      <c r="V185" s="109" t="n">
        <v>20.72</v>
      </c>
      <c r="W185" s="109" t="n">
        <v>17.02</v>
      </c>
      <c r="X185" s="109" t="n">
        <v>4.81</v>
      </c>
      <c r="Y185" s="109" t="n">
        <v>0</v>
      </c>
      <c r="Z185" s="109" t="s">
        <v>628</v>
      </c>
      <c r="AA185" s="109" t="n">
        <v>0</v>
      </c>
      <c r="AB185" s="109" t="n">
        <v>17.02</v>
      </c>
      <c r="AC185" s="109" t="n">
        <v>0</v>
      </c>
      <c r="AD185" s="109" t="n">
        <v>0</v>
      </c>
      <c r="AE185" s="109" t="n">
        <v>0</v>
      </c>
      <c r="AF185" s="109" t="n">
        <v>17.02</v>
      </c>
      <c r="AG185" s="109" t="n">
        <v>0</v>
      </c>
      <c r="AH185" s="109" t="n">
        <v>0</v>
      </c>
      <c r="AI185" s="109" t="n">
        <v>2.26802748315656</v>
      </c>
      <c r="AJ185" s="109" t="n">
        <v>3.46086652690426</v>
      </c>
      <c r="AK185" s="109"/>
      <c r="AL185" s="109"/>
      <c r="AM185" s="109"/>
      <c r="AN185" s="109"/>
      <c r="AO185" s="109"/>
      <c r="AP185" s="109" t="s">
        <v>1925</v>
      </c>
      <c r="AQ185" s="109" t="s">
        <v>1926</v>
      </c>
      <c r="AR185" s="109" t="s">
        <v>1845</v>
      </c>
      <c r="AS185" s="109" t="n">
        <v>4</v>
      </c>
      <c r="AT185" s="109" t="n">
        <v>3</v>
      </c>
      <c r="AU185" s="109" t="n">
        <v>0</v>
      </c>
      <c r="AV185" s="109" t="n">
        <v>4.6</v>
      </c>
      <c r="AW185" s="109" t="n">
        <v>4.5</v>
      </c>
      <c r="AX185" s="109"/>
      <c r="AY185" s="109"/>
      <c r="AZ185" s="109"/>
      <c r="BA185" s="109"/>
      <c r="BB185" s="109"/>
      <c r="BC185" s="109"/>
      <c r="BD185" s="109"/>
      <c r="BE185" s="109"/>
      <c r="BF185" s="109"/>
      <c r="BG185" s="109"/>
      <c r="BH185" s="109"/>
    </row>
    <row r="186">
      <c r="A186" s="113" t="n">
        <v>184</v>
      </c>
      <c r="B186" s="113" t="s">
        <v>1558</v>
      </c>
      <c r="C186" s="113" t="s">
        <v>1559</v>
      </c>
      <c r="D186" s="109"/>
      <c r="E186" s="109" t="str">
        <f>IFERROR(GEOMEAN(F186, G186), MAX(F186, G186))</f>
      </c>
      <c r="F186" s="109" t="str">
        <f>MAX(AW186)</f>
      </c>
      <c r="G186" s="109" t="str">
        <f>MAX(AO186, AU186)</f>
      </c>
      <c r="H186" s="109"/>
      <c r="I186" s="109" t="n">
        <v>22</v>
      </c>
      <c r="J186" s="109" t="n">
        <v>22</v>
      </c>
      <c r="K186" s="109" t="s">
        <v>1841</v>
      </c>
      <c r="L186" s="109" t="s">
        <v>1851</v>
      </c>
      <c r="M186" s="109"/>
      <c r="N186" s="109" t="n">
        <v>1</v>
      </c>
      <c r="O186" s="109" t="n">
        <v>3</v>
      </c>
      <c r="P186" s="109"/>
      <c r="Q186" s="109" t="n">
        <v>10</v>
      </c>
      <c r="R186" s="109" t="n">
        <v>7.9</v>
      </c>
      <c r="S186" s="109" t="n">
        <v>3.4</v>
      </c>
      <c r="T186" s="109" t="n">
        <v>0</v>
      </c>
      <c r="U186" s="109" t="n">
        <v>2.2</v>
      </c>
      <c r="V186" s="109" t="n">
        <v>22</v>
      </c>
      <c r="W186" s="109" t="n">
        <v>17.38</v>
      </c>
      <c r="X186" s="109" t="n">
        <v>7.48</v>
      </c>
      <c r="Y186" s="109" t="n">
        <v>0</v>
      </c>
      <c r="Z186" s="109" t="s">
        <v>1846</v>
      </c>
      <c r="AA186" s="109" t="n">
        <v>22</v>
      </c>
      <c r="AB186" s="109" t="n">
        <v>17.38</v>
      </c>
      <c r="AC186" s="109" t="n">
        <v>0</v>
      </c>
      <c r="AD186" s="109" t="n">
        <v>0</v>
      </c>
      <c r="AE186" s="109" t="n">
        <v>22</v>
      </c>
      <c r="AF186" s="109" t="n">
        <v>17.38</v>
      </c>
      <c r="AG186" s="109" t="n">
        <v>0</v>
      </c>
      <c r="AH186" s="109" t="n">
        <v>0</v>
      </c>
      <c r="AI186" s="109" t="n">
        <v>2.93509438996731</v>
      </c>
      <c r="AJ186" s="109" t="n">
        <v>3.68798043326345</v>
      </c>
      <c r="AK186" s="109" t="s">
        <v>1874</v>
      </c>
      <c r="AL186" s="109" t="s">
        <v>1848</v>
      </c>
      <c r="AM186" s="109" t="s">
        <v>1849</v>
      </c>
      <c r="AN186" s="109" t="s">
        <v>1871</v>
      </c>
      <c r="AO186" s="109" t="n">
        <v>0</v>
      </c>
      <c r="AP186" s="109"/>
      <c r="AQ186" s="109"/>
      <c r="AR186" s="109"/>
      <c r="AS186" s="109"/>
      <c r="AT186" s="109"/>
      <c r="AU186" s="109"/>
      <c r="AV186" s="109" t="n">
        <v>5.3</v>
      </c>
      <c r="AW186" s="109" t="n">
        <v>5.375</v>
      </c>
      <c r="AX186" s="109"/>
      <c r="AY186" s="109"/>
      <c r="AZ186" s="109"/>
      <c r="BA186" s="109"/>
      <c r="BB186" s="109"/>
      <c r="BC186" s="109"/>
      <c r="BD186" s="109"/>
      <c r="BE186" s="109"/>
      <c r="BF186" s="109"/>
      <c r="BG186" s="109"/>
      <c r="BH186" s="109"/>
    </row>
    <row r="187">
      <c r="A187" s="113" t="n">
        <v>185</v>
      </c>
      <c r="B187" s="113" t="s">
        <v>1560</v>
      </c>
      <c r="C187" s="113" t="s">
        <v>1561</v>
      </c>
      <c r="D187" s="109"/>
      <c r="E187" s="109" t="str">
        <f>IFERROR(GEOMEAN(F187, G187), MAX(F187, G187))</f>
      </c>
      <c r="F187" s="109" t="str">
        <f>MAX(AW187)</f>
      </c>
      <c r="G187" s="109" t="str">
        <f>MAX(AO187, AU187)</f>
      </c>
      <c r="H187" s="109"/>
      <c r="I187" s="109" t="n">
        <v>18.9</v>
      </c>
      <c r="J187" s="109" t="n">
        <v>18.9</v>
      </c>
      <c r="K187" s="109"/>
      <c r="L187" s="109"/>
      <c r="M187" s="109"/>
      <c r="N187" s="109"/>
      <c r="O187" s="109"/>
      <c r="P187" s="109"/>
      <c r="Q187" s="109" t="n">
        <v>0.1</v>
      </c>
      <c r="R187" s="109" t="n">
        <v>4.5</v>
      </c>
      <c r="S187" s="109" t="n">
        <v>1.5</v>
      </c>
      <c r="T187" s="109" t="n">
        <v>0</v>
      </c>
      <c r="U187" s="109" t="n">
        <v>4.2</v>
      </c>
      <c r="V187" s="109" t="n">
        <v>0.42</v>
      </c>
      <c r="W187" s="109" t="n">
        <v>18.9</v>
      </c>
      <c r="X187" s="109" t="n">
        <v>6.3</v>
      </c>
      <c r="Y187" s="109" t="n">
        <v>0</v>
      </c>
      <c r="Z187" s="109" t="s">
        <v>628</v>
      </c>
      <c r="AA187" s="109" t="n">
        <v>0</v>
      </c>
      <c r="AB187" s="109" t="n">
        <v>18.9</v>
      </c>
      <c r="AC187" s="109" t="n">
        <v>0</v>
      </c>
      <c r="AD187" s="109" t="n">
        <v>0</v>
      </c>
      <c r="AE187" s="109" t="n">
        <v>0</v>
      </c>
      <c r="AF187" s="109" t="n">
        <v>18.9</v>
      </c>
      <c r="AG187" s="109" t="n">
        <v>0</v>
      </c>
      <c r="AH187" s="109" t="n">
        <v>0</v>
      </c>
      <c r="AI187" s="109" t="n">
        <v>2.52151290774465</v>
      </c>
      <c r="AJ187" s="109" t="n">
        <v>3.14640111809923</v>
      </c>
      <c r="AK187" s="109"/>
      <c r="AL187" s="109"/>
      <c r="AM187" s="109"/>
      <c r="AN187" s="109"/>
      <c r="AO187" s="109"/>
      <c r="AP187" s="109"/>
      <c r="AQ187" s="109"/>
      <c r="AR187" s="109"/>
      <c r="AS187" s="109"/>
      <c r="AT187" s="109"/>
      <c r="AU187" s="109"/>
      <c r="AV187" s="109" t="n">
        <v>3</v>
      </c>
      <c r="AW187" s="109" t="n">
        <v>2.5</v>
      </c>
      <c r="AX187" s="109"/>
      <c r="AY187" s="109"/>
      <c r="AZ187" s="109"/>
      <c r="BA187" s="109"/>
      <c r="BB187" s="109"/>
      <c r="BC187" s="109"/>
      <c r="BD187" s="109"/>
      <c r="BE187" s="109"/>
      <c r="BF187" s="109"/>
      <c r="BG187" s="109"/>
      <c r="BH187" s="109"/>
    </row>
    <row r="188">
      <c r="A188" s="113" t="n">
        <v>186</v>
      </c>
      <c r="B188" s="113" t="s">
        <v>1562</v>
      </c>
      <c r="C188" s="113" t="s">
        <v>1563</v>
      </c>
      <c r="D188" s="109"/>
      <c r="E188" s="109" t="str">
        <f>IFERROR(GEOMEAN(F188, G188), MAX(F188, G188))</f>
      </c>
      <c r="F188" s="109" t="str">
        <f>MAX(AW188)</f>
      </c>
      <c r="G188" s="109" t="str">
        <f>MAX(AO188, AU188)</f>
      </c>
      <c r="H188" s="109"/>
      <c r="I188" s="109" t="n">
        <v>14.5</v>
      </c>
      <c r="J188" s="109" t="n">
        <v>14.5</v>
      </c>
      <c r="K188" s="109"/>
      <c r="L188" s="109"/>
      <c r="M188" s="109"/>
      <c r="N188" s="109"/>
      <c r="O188" s="109"/>
      <c r="P188" s="109"/>
      <c r="Q188" s="109" t="n">
        <v>0.1</v>
      </c>
      <c r="R188" s="109" t="n">
        <v>4.4</v>
      </c>
      <c r="S188" s="109" t="n">
        <v>0.5</v>
      </c>
      <c r="T188" s="109" t="n">
        <v>0</v>
      </c>
      <c r="U188" s="109" t="n">
        <v>3.3</v>
      </c>
      <c r="V188" s="109" t="n">
        <v>0.33</v>
      </c>
      <c r="W188" s="109" t="n">
        <v>14.52</v>
      </c>
      <c r="X188" s="109" t="n">
        <v>1.65</v>
      </c>
      <c r="Y188" s="109" t="n">
        <v>0</v>
      </c>
      <c r="Z188" s="109" t="s">
        <v>628</v>
      </c>
      <c r="AA188" s="109" t="n">
        <v>0</v>
      </c>
      <c r="AB188" s="109" t="n">
        <v>14.52</v>
      </c>
      <c r="AC188" s="109" t="n">
        <v>0</v>
      </c>
      <c r="AD188" s="109" t="n">
        <v>0</v>
      </c>
      <c r="AE188" s="109" t="n">
        <v>0</v>
      </c>
      <c r="AF188" s="109" t="n">
        <v>14.52</v>
      </c>
      <c r="AG188" s="109" t="n">
        <v>0</v>
      </c>
      <c r="AH188" s="109" t="n">
        <v>0</v>
      </c>
      <c r="AI188" s="109" t="n">
        <v>1.93449402975119</v>
      </c>
      <c r="AJ188" s="109" t="n">
        <v>2.37770789657582</v>
      </c>
      <c r="AK188" s="109"/>
      <c r="AL188" s="109"/>
      <c r="AM188" s="109"/>
      <c r="AN188" s="109"/>
      <c r="AO188" s="109"/>
      <c r="AP188" s="109"/>
      <c r="AQ188" s="109"/>
      <c r="AR188" s="109"/>
      <c r="AS188" s="109"/>
      <c r="AT188" s="109"/>
      <c r="AU188" s="109"/>
      <c r="AV188" s="109" t="n">
        <v>1.9</v>
      </c>
      <c r="AW188" s="109" t="n">
        <v>1.125</v>
      </c>
      <c r="AX188" s="109"/>
      <c r="AY188" s="109"/>
      <c r="AZ188" s="109"/>
      <c r="BA188" s="109"/>
      <c r="BB188" s="109"/>
      <c r="BC188" s="109"/>
      <c r="BD188" s="109"/>
      <c r="BE188" s="109"/>
      <c r="BF188" s="109"/>
      <c r="BG188" s="109"/>
      <c r="BH188" s="109"/>
    </row>
    <row r="189">
      <c r="A189" s="113" t="n">
        <v>187</v>
      </c>
      <c r="B189" s="113" t="s">
        <v>1564</v>
      </c>
      <c r="C189" s="113" t="s">
        <v>1565</v>
      </c>
      <c r="D189" s="109"/>
      <c r="E189" s="109" t="str">
        <f>IFERROR(GEOMEAN(F189, G189), MAX(F189, G189))</f>
      </c>
      <c r="F189" s="109" t="str">
        <f>MAX(AW189)</f>
      </c>
      <c r="G189" s="109" t="str">
        <f>MAX(AO189, AU189)</f>
      </c>
      <c r="H189" s="109"/>
      <c r="I189" s="109" t="n">
        <v>64</v>
      </c>
      <c r="J189" s="109" t="n">
        <v>64</v>
      </c>
      <c r="K189" s="109" t="s">
        <v>1841</v>
      </c>
      <c r="L189" s="109" t="s">
        <v>1876</v>
      </c>
      <c r="M189" s="109"/>
      <c r="N189" s="109" t="n">
        <v>1</v>
      </c>
      <c r="O189" s="109" t="n">
        <v>5</v>
      </c>
      <c r="P189" s="109"/>
      <c r="Q189" s="109" t="n">
        <v>4.8</v>
      </c>
      <c r="R189" s="109" t="n">
        <v>0</v>
      </c>
      <c r="S189" s="109" t="n">
        <v>2.6</v>
      </c>
      <c r="T189" s="109" t="n">
        <v>8</v>
      </c>
      <c r="U189" s="109" t="n">
        <v>8</v>
      </c>
      <c r="V189" s="109" t="n">
        <v>38.4</v>
      </c>
      <c r="W189" s="109" t="n">
        <v>0</v>
      </c>
      <c r="X189" s="109" t="n">
        <v>20.8</v>
      </c>
      <c r="Y189" s="109" t="n">
        <v>64</v>
      </c>
      <c r="Z189" s="109" t="s">
        <v>628</v>
      </c>
      <c r="AA189" s="109" t="n">
        <v>38.4</v>
      </c>
      <c r="AB189" s="109" t="n">
        <v>0</v>
      </c>
      <c r="AC189" s="109" t="n">
        <v>20.8</v>
      </c>
      <c r="AD189" s="109" t="n">
        <v>64</v>
      </c>
      <c r="AE189" s="109" t="n">
        <v>38.4</v>
      </c>
      <c r="AF189" s="109" t="n">
        <v>0</v>
      </c>
      <c r="AG189" s="109" t="n">
        <v>31.2</v>
      </c>
      <c r="AH189" s="109" t="n">
        <v>64</v>
      </c>
      <c r="AI189" s="109" t="n">
        <v>8.53845640717764</v>
      </c>
      <c r="AJ189" s="109" t="n">
        <v>10</v>
      </c>
      <c r="AK189" s="109"/>
      <c r="AL189" s="109"/>
      <c r="AM189" s="109"/>
      <c r="AN189" s="109"/>
      <c r="AO189" s="109"/>
      <c r="AP189" s="109" t="s">
        <v>1927</v>
      </c>
      <c r="AQ189" s="109" t="s">
        <v>1928</v>
      </c>
      <c r="AR189" s="109" t="s">
        <v>1845</v>
      </c>
      <c r="AS189" s="109" t="n">
        <v>4.5</v>
      </c>
      <c r="AT189" s="109" t="n">
        <v>3</v>
      </c>
      <c r="AU189" s="109" t="n">
        <v>0</v>
      </c>
      <c r="AV189" s="109" t="n">
        <v>8.3</v>
      </c>
      <c r="AW189" s="109" t="n">
        <v>9.125</v>
      </c>
      <c r="AX189" s="109"/>
      <c r="AY189" s="109"/>
      <c r="AZ189" s="109"/>
      <c r="BA189" s="109"/>
      <c r="BB189" s="109"/>
      <c r="BC189" s="109"/>
      <c r="BD189" s="109"/>
      <c r="BE189" s="109"/>
      <c r="BF189" s="109"/>
      <c r="BG189" s="109"/>
      <c r="BH189" s="109"/>
    </row>
    <row r="190">
      <c r="A190" s="113" t="n">
        <v>188</v>
      </c>
      <c r="B190" s="113" t="s">
        <v>1568</v>
      </c>
      <c r="C190" s="113" t="s">
        <v>1569</v>
      </c>
      <c r="D190" s="109"/>
      <c r="E190" s="109" t="str">
        <f>IFERROR(GEOMEAN(F190, G190), MAX(F190, G190))</f>
      </c>
      <c r="F190" s="109" t="str">
        <f>MAX(AW190)</f>
      </c>
      <c r="G190" s="109" t="str">
        <f>MAX(AO190, AU190)</f>
      </c>
      <c r="H190" s="109"/>
      <c r="I190" s="109" t="n">
        <v>41.4</v>
      </c>
      <c r="J190" s="109" t="n">
        <v>23.5</v>
      </c>
      <c r="K190" s="109" t="s">
        <v>1841</v>
      </c>
      <c r="L190" s="109" t="s">
        <v>1851</v>
      </c>
      <c r="M190" s="109"/>
      <c r="N190" s="109" t="n">
        <v>1</v>
      </c>
      <c r="O190" s="109" t="n">
        <v>3</v>
      </c>
      <c r="P190" s="109"/>
      <c r="Q190" s="109" t="n">
        <v>5</v>
      </c>
      <c r="R190" s="109" t="n">
        <v>0.4</v>
      </c>
      <c r="S190" s="109" t="n">
        <v>8.8</v>
      </c>
      <c r="T190" s="109" t="n">
        <v>0</v>
      </c>
      <c r="U190" s="109" t="n">
        <v>4.7</v>
      </c>
      <c r="V190" s="109" t="n">
        <v>23.5</v>
      </c>
      <c r="W190" s="109" t="n">
        <v>1.88</v>
      </c>
      <c r="X190" s="109" t="n">
        <v>41.36</v>
      </c>
      <c r="Y190" s="109" t="n">
        <v>0</v>
      </c>
      <c r="Z190" s="109" t="s">
        <v>1846</v>
      </c>
      <c r="AA190" s="109" t="n">
        <v>23.5</v>
      </c>
      <c r="AB190" s="109" t="n">
        <v>0</v>
      </c>
      <c r="AC190" s="109" t="n">
        <v>0</v>
      </c>
      <c r="AD190" s="109" t="n">
        <v>0</v>
      </c>
      <c r="AE190" s="109" t="n">
        <v>23.5</v>
      </c>
      <c r="AF190" s="109" t="n">
        <v>0</v>
      </c>
      <c r="AG190" s="109" t="n">
        <v>0</v>
      </c>
      <c r="AH190" s="109" t="n">
        <v>0</v>
      </c>
      <c r="AI190" s="109" t="n">
        <v>3.13521446201054</v>
      </c>
      <c r="AJ190" s="109" t="n">
        <v>7.07721872816212</v>
      </c>
      <c r="AK190" s="109" t="s">
        <v>1853</v>
      </c>
      <c r="AL190" s="109" t="s">
        <v>1854</v>
      </c>
      <c r="AM190" s="109" t="s">
        <v>1861</v>
      </c>
      <c r="AN190" s="109" t="s">
        <v>1850</v>
      </c>
      <c r="AO190" s="109" t="n">
        <v>10</v>
      </c>
      <c r="AP190" s="109"/>
      <c r="AQ190" s="109"/>
      <c r="AR190" s="109"/>
      <c r="AS190" s="109"/>
      <c r="AT190" s="109"/>
      <c r="AU190" s="109"/>
      <c r="AV190" s="109" t="n">
        <v>5.2</v>
      </c>
      <c r="AW190" s="109" t="n">
        <v>5.25</v>
      </c>
      <c r="AX190" s="109"/>
      <c r="AY190" s="109"/>
      <c r="AZ190" s="109"/>
      <c r="BA190" s="109"/>
      <c r="BB190" s="109"/>
      <c r="BC190" s="109"/>
      <c r="BD190" s="109"/>
      <c r="BE190" s="109"/>
      <c r="BF190" s="109"/>
      <c r="BG190" s="109"/>
      <c r="BH190" s="109"/>
    </row>
    <row r="191">
      <c r="A191" s="113" t="n">
        <v>189</v>
      </c>
      <c r="B191" s="113" t="s">
        <v>1574</v>
      </c>
      <c r="C191" s="113" t="s">
        <v>1575</v>
      </c>
      <c r="D191" s="109"/>
      <c r="E191" s="109" t="str">
        <f>IFERROR(GEOMEAN(F191, G191), MAX(F191, G191))</f>
      </c>
      <c r="F191" s="109" t="str">
        <f>MAX(AW191)</f>
      </c>
      <c r="G191" s="109" t="str">
        <f>MAX(AO191, AU191)</f>
      </c>
      <c r="H191" s="109"/>
      <c r="I191" s="109" t="n">
        <v>33</v>
      </c>
      <c r="J191" s="109" t="n">
        <v>33</v>
      </c>
      <c r="K191" s="109" t="s">
        <v>1876</v>
      </c>
      <c r="L191" s="109" t="s">
        <v>1851</v>
      </c>
      <c r="M191" s="109"/>
      <c r="N191" s="109" t="n">
        <v>5</v>
      </c>
      <c r="O191" s="109" t="n">
        <v>3</v>
      </c>
      <c r="P191" s="109"/>
      <c r="Q191" s="109" t="n">
        <v>5.5</v>
      </c>
      <c r="R191" s="109" t="n">
        <v>0</v>
      </c>
      <c r="S191" s="109" t="n">
        <v>3.3</v>
      </c>
      <c r="T191" s="109" t="n">
        <v>0</v>
      </c>
      <c r="U191" s="109" t="n">
        <v>6</v>
      </c>
      <c r="V191" s="109" t="n">
        <v>33</v>
      </c>
      <c r="W191" s="109" t="n">
        <v>0</v>
      </c>
      <c r="X191" s="109" t="n">
        <v>19.8</v>
      </c>
      <c r="Y191" s="109" t="n">
        <v>0</v>
      </c>
      <c r="Z191" s="109" t="s">
        <v>628</v>
      </c>
      <c r="AA191" s="109" t="n">
        <v>33</v>
      </c>
      <c r="AB191" s="109" t="n">
        <v>0</v>
      </c>
      <c r="AC191" s="109" t="n">
        <v>19.8</v>
      </c>
      <c r="AD191" s="109" t="n">
        <v>0</v>
      </c>
      <c r="AE191" s="109" t="n">
        <v>33</v>
      </c>
      <c r="AF191" s="109" t="n">
        <v>0</v>
      </c>
      <c r="AG191" s="109" t="n">
        <v>29.7</v>
      </c>
      <c r="AH191" s="109" t="n">
        <v>0</v>
      </c>
      <c r="AI191" s="109" t="n">
        <v>4.40264158495097</v>
      </c>
      <c r="AJ191" s="109" t="n">
        <v>5.60971348707198</v>
      </c>
      <c r="AK191" s="109"/>
      <c r="AL191" s="109"/>
      <c r="AM191" s="109"/>
      <c r="AN191" s="109"/>
      <c r="AO191" s="109"/>
      <c r="AP191" s="109" t="s">
        <v>1901</v>
      </c>
      <c r="AQ191" s="109" t="s">
        <v>1902</v>
      </c>
      <c r="AR191" s="109" t="s">
        <v>1860</v>
      </c>
      <c r="AS191" s="109" t="n">
        <v>3.7</v>
      </c>
      <c r="AT191" s="109" t="n">
        <v>3</v>
      </c>
      <c r="AU191" s="109" t="n">
        <v>0</v>
      </c>
      <c r="AV191" s="109" t="n">
        <v>2.3</v>
      </c>
      <c r="AW191" s="109" t="n">
        <v>1.625</v>
      </c>
      <c r="AX191" s="109"/>
      <c r="AY191" s="109"/>
      <c r="AZ191" s="109"/>
      <c r="BA191" s="109"/>
      <c r="BB191" s="109"/>
      <c r="BC191" s="109"/>
      <c r="BD191" s="109"/>
      <c r="BE191" s="109"/>
      <c r="BF191" s="109"/>
      <c r="BG191" s="109"/>
      <c r="BH191" s="109"/>
    </row>
    <row r="192">
      <c r="A192" s="113" t="n">
        <v>190</v>
      </c>
      <c r="B192" s="113" t="s">
        <v>1578</v>
      </c>
      <c r="C192" s="113" t="s">
        <v>1579</v>
      </c>
      <c r="D192" s="109"/>
      <c r="E192" s="109" t="str">
        <f>IFERROR(GEOMEAN(F192, G192), MAX(F192, G192))</f>
      </c>
      <c r="F192" s="109" t="str">
        <f>MAX(AW192)</f>
      </c>
      <c r="G192" s="109" t="str">
        <f>MAX(AO192, AU192)</f>
      </c>
      <c r="H192" s="109"/>
      <c r="I192" s="109" t="n">
        <v>55.8</v>
      </c>
      <c r="J192" s="109" t="n">
        <v>83.7</v>
      </c>
      <c r="K192" s="109" t="s">
        <v>1841</v>
      </c>
      <c r="L192" s="109" t="s">
        <v>1851</v>
      </c>
      <c r="M192" s="109"/>
      <c r="N192" s="109" t="n">
        <v>1</v>
      </c>
      <c r="O192" s="109" t="n">
        <v>3</v>
      </c>
      <c r="P192" s="109"/>
      <c r="Q192" s="109" t="n">
        <v>6</v>
      </c>
      <c r="R192" s="109" t="n">
        <v>0.4</v>
      </c>
      <c r="S192" s="109" t="n">
        <v>9</v>
      </c>
      <c r="T192" s="109" t="n">
        <v>0</v>
      </c>
      <c r="U192" s="109" t="n">
        <v>6.2</v>
      </c>
      <c r="V192" s="109" t="n">
        <v>37.2</v>
      </c>
      <c r="W192" s="109" t="n">
        <v>2.48</v>
      </c>
      <c r="X192" s="109" t="n">
        <v>55.8</v>
      </c>
      <c r="Y192" s="109" t="n">
        <v>0</v>
      </c>
      <c r="Z192" s="109" t="s">
        <v>628</v>
      </c>
      <c r="AA192" s="109" t="n">
        <v>37.2</v>
      </c>
      <c r="AB192" s="109" t="n">
        <v>0</v>
      </c>
      <c r="AC192" s="109" t="n">
        <v>55.8</v>
      </c>
      <c r="AD192" s="109" t="n">
        <v>0</v>
      </c>
      <c r="AE192" s="109" t="n">
        <v>37.2</v>
      </c>
      <c r="AF192" s="109" t="n">
        <v>0</v>
      </c>
      <c r="AG192" s="109" t="n">
        <v>83.7</v>
      </c>
      <c r="AH192" s="109" t="n">
        <v>0</v>
      </c>
      <c r="AI192" s="109" t="n">
        <v>10</v>
      </c>
      <c r="AJ192" s="109" t="n">
        <v>9.59294199860238</v>
      </c>
      <c r="AK192" s="109"/>
      <c r="AL192" s="109"/>
      <c r="AM192" s="109"/>
      <c r="AN192" s="109"/>
      <c r="AO192" s="109"/>
      <c r="AP192" s="109" t="s">
        <v>1901</v>
      </c>
      <c r="AQ192" s="109" t="s">
        <v>1902</v>
      </c>
      <c r="AR192" s="109" t="s">
        <v>1860</v>
      </c>
      <c r="AS192" s="109" t="n">
        <v>3.7</v>
      </c>
      <c r="AT192" s="109" t="n">
        <v>3</v>
      </c>
      <c r="AU192" s="109" t="n">
        <v>0</v>
      </c>
      <c r="AV192" s="109" t="n">
        <v>3.8</v>
      </c>
      <c r="AW192" s="109" t="n">
        <v>3.5</v>
      </c>
      <c r="AX192" s="109"/>
      <c r="AY192" s="109"/>
      <c r="AZ192" s="109"/>
      <c r="BA192" s="109"/>
      <c r="BB192" s="109"/>
      <c r="BC192" s="109"/>
      <c r="BD192" s="109"/>
      <c r="BE192" s="109"/>
      <c r="BF192" s="109"/>
      <c r="BG192" s="109"/>
      <c r="BH192" s="109"/>
    </row>
    <row r="193">
      <c r="A193" s="113"/>
      <c r="B193" s="113"/>
      <c r="C193" s="113"/>
      <c r="D193" s="109"/>
      <c r="E193" s="109"/>
      <c r="F193" s="109"/>
      <c r="G193" s="109"/>
      <c r="H193" s="109"/>
      <c r="I193" s="109"/>
      <c r="J193" s="109"/>
      <c r="K193" s="109"/>
      <c r="L193" s="109"/>
      <c r="M193" s="109"/>
      <c r="N193" s="109"/>
      <c r="O193" s="109"/>
      <c r="P193" s="109"/>
      <c r="Q193" s="109"/>
      <c r="R193" s="109"/>
      <c r="S193" s="109"/>
      <c r="T193" s="109"/>
      <c r="U193" s="109"/>
      <c r="V193" s="109"/>
      <c r="W193" s="109"/>
      <c r="X193" s="109"/>
      <c r="Y193" s="109"/>
      <c r="Z193" s="109"/>
      <c r="AA193" s="109"/>
      <c r="AB193" s="109"/>
      <c r="AC193" s="109"/>
      <c r="AD193" s="109"/>
      <c r="AE193" s="109"/>
      <c r="AF193" s="109"/>
      <c r="AG193" s="109"/>
      <c r="AH193" s="109"/>
      <c r="AI193" s="109"/>
      <c r="AJ193" s="109"/>
      <c r="AK193" s="109"/>
      <c r="AL193" s="109"/>
      <c r="AM193" s="109"/>
      <c r="AN193" s="109"/>
      <c r="AO193" s="109"/>
      <c r="AP193" s="109"/>
      <c r="AQ193" s="109"/>
      <c r="AR193" s="109"/>
      <c r="AS193" s="109"/>
      <c r="AT193" s="109"/>
      <c r="AU193" s="109"/>
      <c r="AV193" s="109"/>
      <c r="AW193" s="109"/>
      <c r="AX193" s="109"/>
      <c r="AY193" s="109"/>
      <c r="AZ193" s="109"/>
      <c r="BA193" s="109"/>
      <c r="BB193" s="109"/>
      <c r="BC193" s="109"/>
      <c r="BD193" s="109"/>
      <c r="BE193" s="109"/>
      <c r="BF193" s="109"/>
      <c r="BG193" s="109"/>
      <c r="BH193" s="109"/>
    </row>
    <row r="194">
      <c r="A194" s="113"/>
      <c r="B194" s="113"/>
      <c r="C194" s="113"/>
      <c r="D194" s="109"/>
      <c r="E194" s="109"/>
      <c r="F194" s="109"/>
      <c r="G194" s="109"/>
      <c r="H194" s="109"/>
      <c r="I194" s="109"/>
      <c r="J194" s="109"/>
      <c r="K194" s="109"/>
      <c r="L194" s="109"/>
      <c r="M194" s="109"/>
      <c r="N194" s="109"/>
      <c r="O194" s="109"/>
      <c r="P194" s="109"/>
      <c r="Q194" s="109"/>
      <c r="R194" s="109"/>
      <c r="S194" s="109"/>
      <c r="T194" s="109"/>
      <c r="U194" s="109"/>
      <c r="V194" s="109"/>
      <c r="W194" s="109"/>
      <c r="X194" s="109"/>
      <c r="Y194" s="109"/>
      <c r="Z194" s="109"/>
      <c r="AA194" s="109"/>
      <c r="AB194" s="109"/>
      <c r="AC194" s="109"/>
      <c r="AD194" s="109"/>
      <c r="AE194" s="109"/>
      <c r="AF194" s="109"/>
      <c r="AG194" s="109"/>
      <c r="AH194" s="109"/>
      <c r="AI194" s="109"/>
      <c r="AJ194" s="109"/>
      <c r="AK194" s="109"/>
      <c r="AL194" s="109"/>
      <c r="AM194" s="109"/>
      <c r="AN194" s="109"/>
      <c r="AO194" s="109"/>
      <c r="AP194" s="109"/>
      <c r="AQ194" s="109"/>
      <c r="AR194" s="109"/>
      <c r="AS194" s="109"/>
      <c r="AT194" s="109"/>
      <c r="AU194" s="109"/>
      <c r="AV194" s="109"/>
      <c r="AW194" s="109"/>
      <c r="AX194" s="109"/>
      <c r="AY194" s="109"/>
      <c r="AZ194" s="109"/>
      <c r="BA194" s="109"/>
      <c r="BB194" s="109"/>
      <c r="BC194" s="109"/>
      <c r="BD194" s="109"/>
      <c r="BE194" s="109"/>
      <c r="BF194" s="109"/>
      <c r="BG194" s="109"/>
      <c r="BH194" s="109"/>
    </row>
    <row r="195">
      <c r="A195" s="113"/>
      <c r="B195" s="113"/>
      <c r="C195" s="113"/>
      <c r="D195" s="109"/>
      <c r="E195" s="109"/>
      <c r="F195" s="109"/>
      <c r="G195" s="109"/>
      <c r="H195" s="109"/>
      <c r="I195" s="109"/>
      <c r="J195" s="109"/>
      <c r="K195" s="109"/>
      <c r="L195" s="109"/>
      <c r="M195" s="109"/>
      <c r="N195" s="109"/>
      <c r="O195" s="109"/>
      <c r="P195" s="109"/>
      <c r="Q195" s="109"/>
      <c r="R195" s="109"/>
      <c r="S195" s="109"/>
      <c r="T195" s="109"/>
      <c r="U195" s="109"/>
      <c r="V195" s="109"/>
      <c r="W195" s="109"/>
      <c r="X195" s="109"/>
      <c r="Y195" s="109"/>
      <c r="Z195" s="109"/>
      <c r="AA195" s="109"/>
      <c r="AB195" s="109"/>
      <c r="AC195" s="109"/>
      <c r="AD195" s="109"/>
      <c r="AE195" s="109"/>
      <c r="AF195" s="109"/>
      <c r="AG195" s="109"/>
      <c r="AH195" s="109"/>
      <c r="AI195" s="109"/>
      <c r="AJ195" s="109"/>
      <c r="AK195" s="109"/>
      <c r="AL195" s="109"/>
      <c r="AM195" s="109"/>
      <c r="AN195" s="109"/>
      <c r="AO195" s="109"/>
      <c r="AP195" s="109"/>
      <c r="AQ195" s="109"/>
      <c r="AR195" s="109"/>
      <c r="AS195" s="109"/>
      <c r="AT195" s="109"/>
      <c r="AU195" s="109"/>
      <c r="AV195" s="109"/>
      <c r="AW195" s="109"/>
      <c r="AX195" s="109"/>
      <c r="AY195" s="109"/>
      <c r="AZ195" s="109"/>
      <c r="BA195" s="109"/>
      <c r="BB195" s="109"/>
      <c r="BC195" s="109"/>
      <c r="BD195" s="109"/>
      <c r="BE195" s="109"/>
      <c r="BF195" s="109"/>
      <c r="BG195" s="109"/>
      <c r="BH195" s="109"/>
    </row>
    <row r="196">
      <c r="A196" s="113"/>
      <c r="B196" s="113"/>
      <c r="C196" s="113"/>
      <c r="D196" s="109"/>
      <c r="E196" s="109"/>
      <c r="F196" s="109"/>
      <c r="G196" s="109"/>
      <c r="H196" s="109"/>
      <c r="I196" s="109"/>
      <c r="J196" s="109"/>
      <c r="K196" s="109"/>
      <c r="L196" s="109"/>
      <c r="M196" s="109"/>
      <c r="N196" s="109"/>
      <c r="O196" s="109"/>
      <c r="P196" s="109"/>
      <c r="Q196" s="109"/>
      <c r="R196" s="109"/>
      <c r="S196" s="109"/>
      <c r="T196" s="109"/>
      <c r="U196" s="109"/>
      <c r="V196" s="109"/>
      <c r="W196" s="109"/>
      <c r="X196" s="109"/>
      <c r="Y196" s="109"/>
      <c r="Z196" s="109"/>
      <c r="AA196" s="109"/>
      <c r="AB196" s="109"/>
      <c r="AC196" s="109"/>
      <c r="AD196" s="109"/>
      <c r="AE196" s="109"/>
      <c r="AF196" s="109"/>
      <c r="AG196" s="109"/>
      <c r="AH196" s="109"/>
      <c r="AI196" s="109"/>
      <c r="AJ196" s="109"/>
      <c r="AK196" s="109"/>
      <c r="AL196" s="109"/>
      <c r="AM196" s="109"/>
      <c r="AN196" s="109"/>
      <c r="AO196" s="109"/>
      <c r="AP196" s="109"/>
      <c r="AQ196" s="109"/>
      <c r="AR196" s="109"/>
      <c r="AS196" s="109"/>
      <c r="AT196" s="109"/>
      <c r="AU196" s="109"/>
      <c r="AV196" s="109"/>
      <c r="AW196" s="109"/>
      <c r="AX196" s="109"/>
      <c r="AY196" s="109"/>
      <c r="AZ196" s="109"/>
      <c r="BA196" s="109"/>
      <c r="BB196" s="109"/>
      <c r="BC196" s="109"/>
      <c r="BD196" s="109"/>
      <c r="BE196" s="109"/>
      <c r="BF196" s="109"/>
      <c r="BG196" s="109"/>
      <c r="BH196" s="109"/>
    </row>
    <row r="197">
      <c r="A197" s="113"/>
      <c r="B197" s="113"/>
      <c r="C197" s="113"/>
      <c r="D197" s="109"/>
      <c r="E197" s="109"/>
      <c r="F197" s="109"/>
      <c r="G197" s="109"/>
      <c r="H197" s="109"/>
      <c r="I197" s="109"/>
      <c r="J197" s="109"/>
      <c r="K197" s="109"/>
      <c r="L197" s="109"/>
      <c r="M197" s="109"/>
      <c r="N197" s="109"/>
      <c r="O197" s="109"/>
      <c r="P197" s="109"/>
      <c r="Q197" s="109"/>
      <c r="R197" s="109"/>
      <c r="S197" s="109"/>
      <c r="T197" s="109"/>
      <c r="U197" s="109"/>
      <c r="V197" s="109"/>
      <c r="W197" s="109"/>
      <c r="X197" s="109"/>
      <c r="Y197" s="109"/>
      <c r="Z197" s="109"/>
      <c r="AA197" s="109"/>
      <c r="AB197" s="109"/>
      <c r="AC197" s="109"/>
      <c r="AD197" s="109"/>
      <c r="AE197" s="109"/>
      <c r="AF197" s="109"/>
      <c r="AG197" s="109"/>
      <c r="AH197" s="109"/>
      <c r="AI197" s="109"/>
      <c r="AJ197" s="109"/>
      <c r="AK197" s="109"/>
      <c r="AL197" s="109"/>
      <c r="AM197" s="109"/>
      <c r="AN197" s="109"/>
      <c r="AO197" s="109"/>
      <c r="AP197" s="109"/>
      <c r="AQ197" s="109"/>
      <c r="AR197" s="109"/>
      <c r="AS197" s="109"/>
      <c r="AT197" s="109"/>
      <c r="AU197" s="109"/>
      <c r="AV197" s="109"/>
      <c r="AW197" s="109"/>
      <c r="AX197" s="109"/>
      <c r="AY197" s="109"/>
      <c r="AZ197" s="109"/>
      <c r="BA197" s="109"/>
      <c r="BB197" s="109"/>
      <c r="BC197" s="109"/>
      <c r="BD197" s="109"/>
      <c r="BE197" s="109"/>
      <c r="BF197" s="109"/>
      <c r="BG197" s="109"/>
      <c r="BH197" s="109"/>
    </row>
    <row r="198">
      <c r="A198" s="113"/>
      <c r="B198" s="113"/>
      <c r="C198" s="113"/>
      <c r="D198" s="109"/>
      <c r="E198" s="109"/>
      <c r="F198" s="109"/>
      <c r="G198" s="109"/>
      <c r="H198" s="109"/>
      <c r="I198" s="109"/>
      <c r="J198" s="109"/>
      <c r="K198" s="109"/>
      <c r="L198" s="109"/>
      <c r="M198" s="109"/>
      <c r="N198" s="109"/>
      <c r="O198" s="109"/>
      <c r="P198" s="109"/>
      <c r="Q198" s="109"/>
      <c r="R198" s="109"/>
      <c r="S198" s="109"/>
      <c r="T198" s="109"/>
      <c r="U198" s="109"/>
      <c r="V198" s="109"/>
      <c r="W198" s="109"/>
      <c r="X198" s="109"/>
      <c r="Y198" s="109"/>
      <c r="Z198" s="109"/>
      <c r="AA198" s="109"/>
      <c r="AB198" s="109"/>
      <c r="AC198" s="109"/>
      <c r="AD198" s="109"/>
      <c r="AE198" s="109"/>
      <c r="AF198" s="109"/>
      <c r="AG198" s="109"/>
      <c r="AH198" s="109"/>
      <c r="AI198" s="109"/>
      <c r="AJ198" s="109"/>
      <c r="AK198" s="109"/>
      <c r="AL198" s="109"/>
      <c r="AM198" s="109"/>
      <c r="AN198" s="109"/>
      <c r="AO198" s="109"/>
      <c r="AP198" s="109"/>
      <c r="AQ198" s="109"/>
      <c r="AR198" s="109"/>
      <c r="AS198" s="109"/>
      <c r="AT198" s="109"/>
      <c r="AU198" s="109"/>
      <c r="AV198" s="109"/>
      <c r="AW198" s="109"/>
      <c r="AX198" s="109"/>
      <c r="AY198" s="109"/>
      <c r="AZ198" s="109"/>
      <c r="BA198" s="109"/>
      <c r="BB198" s="109"/>
      <c r="BC198" s="109"/>
      <c r="BD198" s="109"/>
      <c r="BE198" s="109"/>
      <c r="BF198" s="109"/>
      <c r="BG198" s="109"/>
      <c r="BH198" s="109"/>
    </row>
    <row r="199">
      <c r="A199" s="113"/>
      <c r="B199" s="113"/>
      <c r="C199" s="113"/>
      <c r="D199" s="109"/>
      <c r="E199" s="109"/>
      <c r="F199" s="109"/>
      <c r="G199" s="109"/>
      <c r="H199" s="109"/>
      <c r="I199" s="109"/>
      <c r="J199" s="109"/>
      <c r="K199" s="109"/>
      <c r="L199" s="109"/>
      <c r="M199" s="109"/>
      <c r="N199" s="109"/>
      <c r="O199" s="109"/>
      <c r="P199" s="109"/>
      <c r="Q199" s="109"/>
      <c r="R199" s="109"/>
      <c r="S199" s="109"/>
      <c r="T199" s="109"/>
      <c r="U199" s="109"/>
      <c r="V199" s="109"/>
      <c r="W199" s="109"/>
      <c r="X199" s="109"/>
      <c r="Y199" s="109"/>
      <c r="Z199" s="109"/>
      <c r="AA199" s="109"/>
      <c r="AB199" s="109"/>
      <c r="AC199" s="109"/>
      <c r="AD199" s="109"/>
      <c r="AE199" s="109"/>
      <c r="AF199" s="109"/>
      <c r="AG199" s="109"/>
      <c r="AH199" s="109"/>
      <c r="AI199" s="109"/>
      <c r="AJ199" s="109"/>
      <c r="AK199" s="109"/>
      <c r="AL199" s="109"/>
      <c r="AM199" s="109"/>
      <c r="AN199" s="109"/>
      <c r="AO199" s="109"/>
      <c r="AP199" s="109"/>
      <c r="AQ199" s="109"/>
      <c r="AR199" s="109"/>
      <c r="AS199" s="109"/>
      <c r="AT199" s="109"/>
      <c r="AU199" s="109"/>
      <c r="AV199" s="109"/>
      <c r="AW199" s="109"/>
      <c r="AX199" s="109"/>
      <c r="AY199" s="109"/>
      <c r="AZ199" s="109"/>
      <c r="BA199" s="109"/>
      <c r="BB199" s="109"/>
      <c r="BC199" s="109"/>
      <c r="BD199" s="109"/>
      <c r="BE199" s="109"/>
      <c r="BF199" s="109"/>
      <c r="BG199" s="109"/>
      <c r="BH199" s="109"/>
    </row>
    <row r="200">
      <c r="A200" s="113"/>
      <c r="B200" s="113"/>
      <c r="C200" s="113"/>
      <c r="D200" s="109"/>
      <c r="E200" s="109"/>
      <c r="F200" s="109"/>
      <c r="G200" s="109"/>
      <c r="H200" s="109"/>
      <c r="I200" s="109"/>
      <c r="J200" s="109"/>
      <c r="K200" s="109"/>
      <c r="L200" s="109"/>
      <c r="M200" s="109"/>
      <c r="N200" s="109"/>
      <c r="O200" s="109"/>
      <c r="P200" s="109"/>
      <c r="Q200" s="109"/>
      <c r="R200" s="109"/>
      <c r="S200" s="109"/>
      <c r="T200" s="109"/>
      <c r="U200" s="109"/>
      <c r="V200" s="109"/>
      <c r="W200" s="109"/>
      <c r="X200" s="109"/>
      <c r="Y200" s="109"/>
      <c r="Z200" s="109"/>
      <c r="AA200" s="109"/>
      <c r="AB200" s="109"/>
      <c r="AC200" s="109"/>
      <c r="AD200" s="109"/>
      <c r="AE200" s="109"/>
      <c r="AF200" s="109"/>
      <c r="AG200" s="109"/>
      <c r="AH200" s="109"/>
      <c r="AI200" s="109"/>
      <c r="AJ200" s="109"/>
      <c r="AK200" s="109"/>
      <c r="AL200" s="109"/>
      <c r="AM200" s="109"/>
      <c r="AN200" s="109"/>
      <c r="AO200" s="109"/>
      <c r="AP200" s="109"/>
      <c r="AQ200" s="109"/>
      <c r="AR200" s="109"/>
      <c r="AS200" s="109"/>
      <c r="AT200" s="109"/>
      <c r="AU200" s="109"/>
      <c r="AV200" s="109"/>
      <c r="AW200" s="109"/>
      <c r="AX200" s="109"/>
      <c r="AY200" s="109"/>
      <c r="AZ200" s="109"/>
      <c r="BA200" s="109"/>
      <c r="BB200" s="109"/>
      <c r="BC200" s="109"/>
      <c r="BD200" s="109"/>
      <c r="BE200" s="109"/>
      <c r="BF200" s="109"/>
      <c r="BG200" s="109"/>
      <c r="BH200" s="109"/>
    </row>
  </sheetData>
  <conditionalFormatting sqref="E1:E192">
    <cfRule type="expression" dxfId="23" priority="9">
      <formula>E1=""</formula>
    </cfRule>
    <cfRule type="cellIs" dxfId="22" priority="10" operator="between">
      <formula>0</formula>
      <formula>6.999</formula>
    </cfRule>
    <cfRule type="cellIs" dxfId="21" priority="11" operator="between">
      <formula>7</formula>
      <formula>9.99</formula>
    </cfRule>
    <cfRule type="expression" dxfId="20" priority="12">
      <formula>E1=10</formula>
    </cfRule>
  </conditionalFormatting>
  <conditionalFormatting sqref="F1:F192">
    <cfRule type="expression" dxfId="19" priority="5">
      <formula>F1=""</formula>
    </cfRule>
    <cfRule type="cellIs" dxfId="18" priority="6" operator="between">
      <formula>0</formula>
      <formula>6.999</formula>
    </cfRule>
    <cfRule type="cellIs" dxfId="17" priority="7" operator="between">
      <formula>7</formula>
      <formula>9.99</formula>
    </cfRule>
    <cfRule type="expression" dxfId="16" priority="8">
      <formula>F1=10</formula>
    </cfRule>
  </conditionalFormatting>
  <conditionalFormatting sqref="G1:G192">
    <cfRule type="expression" dxfId="15" priority="1">
      <formula>G1=""</formula>
    </cfRule>
    <cfRule type="cellIs" dxfId="14" priority="2" operator="between">
      <formula>0</formula>
      <formula>6.999</formula>
    </cfRule>
    <cfRule type="cellIs" dxfId="13" priority="3" operator="between">
      <formula>7</formula>
      <formula>9.99</formula>
    </cfRule>
    <cfRule type="expression" dxfId="12" priority="4">
      <formula>G1=10</formula>
    </cfRule>
  </conditionalFormatting>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P21" sqref="A2:DG192"/>
    </sheetView>
    <sheetView workbookViewId="1"/>
  </sheetViews>
  <sheetFormatPr defaultRowHeight="15.0"/>
  <cols>
    <col min="1" max="1" width="3.7109375" hidden="0" customWidth="1"/>
    <col min="2" max="2" width="22.7109375" hidden="0" customWidth="1"/>
    <col min="4" max="4" width="3.7109375" hidden="0" customWidth="1"/>
    <col min="8" max="8" width="3.7109375" hidden="0" customWidth="1"/>
  </cols>
  <sheetData>
    <row r="1">
      <c r="A1" s="113"/>
      <c r="B1" s="113"/>
      <c r="C1" s="113"/>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c r="AQ1" s="109"/>
      <c r="AR1" s="109"/>
      <c r="AS1" s="109"/>
      <c r="AT1" s="109"/>
      <c r="AU1" s="109"/>
      <c r="AV1" s="109"/>
      <c r="AW1" s="109"/>
      <c r="AX1" s="109"/>
      <c r="AY1" s="109"/>
      <c r="AZ1" s="109"/>
      <c r="BA1" s="109"/>
      <c r="BB1" s="109"/>
      <c r="BC1" s="109"/>
      <c r="BD1" s="109"/>
      <c r="BE1" s="109"/>
      <c r="BF1" s="109"/>
      <c r="BG1" s="109"/>
      <c r="BH1" s="109"/>
    </row>
    <row r="2">
      <c r="A2" s="114" t="s">
        <v>525</v>
      </c>
      <c r="B2" s="114" t="s">
        <v>527</v>
      </c>
      <c r="C2" s="114" t="s">
        <v>528</v>
      </c>
      <c r="D2" s="112" t="s">
        <v>529</v>
      </c>
      <c r="E2" s="112" t="s">
        <v>530</v>
      </c>
      <c r="F2" s="112" t="s">
        <v>531</v>
      </c>
      <c r="G2" s="112" t="s">
        <v>532</v>
      </c>
      <c r="H2" s="112" t="s">
        <v>1929</v>
      </c>
      <c r="I2" s="112" t="s">
        <v>1930</v>
      </c>
      <c r="J2" s="112" t="s">
        <v>1931</v>
      </c>
      <c r="K2" s="112" t="s">
        <v>1932</v>
      </c>
      <c r="L2" s="112" t="s">
        <v>1933</v>
      </c>
      <c r="M2" s="112" t="s">
        <v>1934</v>
      </c>
      <c r="N2" s="112" t="s">
        <v>1935</v>
      </c>
      <c r="O2" s="112" t="s">
        <v>1936</v>
      </c>
      <c r="P2" s="112" t="s">
        <v>1937</v>
      </c>
      <c r="Q2" s="112" t="s">
        <v>1938</v>
      </c>
      <c r="R2" s="112" t="s">
        <v>1939</v>
      </c>
      <c r="S2" s="112" t="s">
        <v>1940</v>
      </c>
      <c r="T2" s="112" t="s">
        <v>1941</v>
      </c>
      <c r="U2" s="112" t="s">
        <v>1942</v>
      </c>
      <c r="V2" s="112" t="s">
        <v>1943</v>
      </c>
      <c r="W2" s="112" t="s">
        <v>1944</v>
      </c>
      <c r="X2" s="112" t="s">
        <v>1945</v>
      </c>
      <c r="Y2" s="112" t="s">
        <v>1946</v>
      </c>
      <c r="Z2" s="112" t="s">
        <v>1947</v>
      </c>
      <c r="AA2" s="112" t="s">
        <v>1948</v>
      </c>
      <c r="AB2" s="112" t="s">
        <v>1949</v>
      </c>
      <c r="AC2" s="112" t="s">
        <v>1950</v>
      </c>
      <c r="AD2" s="112" t="s">
        <v>1951</v>
      </c>
      <c r="AE2" s="112" t="s">
        <v>1952</v>
      </c>
      <c r="AF2" s="112" t="s">
        <v>1953</v>
      </c>
      <c r="AG2" s="112" t="s">
        <v>1954</v>
      </c>
      <c r="AH2" s="112" t="s">
        <v>1955</v>
      </c>
      <c r="AI2" s="112" t="s">
        <v>1956</v>
      </c>
      <c r="AJ2" s="112" t="s">
        <v>1957</v>
      </c>
      <c r="AK2" s="112" t="s">
        <v>1958</v>
      </c>
      <c r="AL2" s="112" t="s">
        <v>1959</v>
      </c>
      <c r="AM2" s="112" t="s">
        <v>1960</v>
      </c>
      <c r="AN2" s="112" t="s">
        <v>1961</v>
      </c>
      <c r="AO2" s="112" t="s">
        <v>1962</v>
      </c>
      <c r="AP2" s="112" t="s">
        <v>1963</v>
      </c>
      <c r="AQ2" s="112" t="s">
        <v>1964</v>
      </c>
      <c r="AR2" s="112" t="s">
        <v>586</v>
      </c>
      <c r="AS2" s="112" t="s">
        <v>587</v>
      </c>
      <c r="AT2" s="112" t="s">
        <v>588</v>
      </c>
      <c r="AU2" s="112" t="s">
        <v>589</v>
      </c>
      <c r="AV2" s="112" t="s">
        <v>582</v>
      </c>
      <c r="AW2" s="112" t="s">
        <v>583</v>
      </c>
      <c r="AX2" s="112" t="s">
        <v>1965</v>
      </c>
      <c r="AY2" s="112" t="s">
        <v>1966</v>
      </c>
      <c r="AZ2" s="112" t="s">
        <v>1967</v>
      </c>
      <c r="BA2" s="112" t="s">
        <v>1968</v>
      </c>
      <c r="BB2" s="112" t="s">
        <v>1969</v>
      </c>
      <c r="BC2" s="112" t="s">
        <v>1970</v>
      </c>
      <c r="BD2" s="112" t="s">
        <v>1971</v>
      </c>
      <c r="BE2" s="112" t="s">
        <v>1972</v>
      </c>
      <c r="BF2" s="109" t="s">
        <v>1973</v>
      </c>
      <c r="BG2" s="109" t="s">
        <v>1974</v>
      </c>
      <c r="BH2" s="109" t="s">
        <v>1975</v>
      </c>
      <c r="BI2" t="s">
        <v>1976</v>
      </c>
      <c r="BJ2" t="s">
        <v>1977</v>
      </c>
      <c r="BK2" t="s">
        <v>564</v>
      </c>
      <c r="BL2" t="s">
        <v>1978</v>
      </c>
      <c r="BM2" t="s">
        <v>1979</v>
      </c>
      <c r="BN2" t="s">
        <v>1980</v>
      </c>
      <c r="BO2" t="s">
        <v>1981</v>
      </c>
      <c r="BP2" t="s">
        <v>1982</v>
      </c>
      <c r="BQ2" t="s">
        <v>1983</v>
      </c>
      <c r="BR2" t="s">
        <v>1984</v>
      </c>
      <c r="BS2" t="s">
        <v>1985</v>
      </c>
      <c r="BT2" t="s">
        <v>1986</v>
      </c>
      <c r="BU2" t="s">
        <v>1987</v>
      </c>
      <c r="BV2" t="s">
        <v>1988</v>
      </c>
      <c r="BW2" t="s">
        <v>1989</v>
      </c>
      <c r="BX2" t="s">
        <v>1990</v>
      </c>
      <c r="BY2" t="s">
        <v>1991</v>
      </c>
      <c r="BZ2" t="s">
        <v>1992</v>
      </c>
      <c r="CA2" t="s">
        <v>1993</v>
      </c>
      <c r="CB2" t="s">
        <v>1994</v>
      </c>
      <c r="CC2" t="s">
        <v>1995</v>
      </c>
      <c r="CD2" t="s">
        <v>1996</v>
      </c>
      <c r="CE2" t="s">
        <v>1997</v>
      </c>
      <c r="CF2" t="s">
        <v>1998</v>
      </c>
      <c r="CG2" t="s">
        <v>1999</v>
      </c>
      <c r="CH2" t="s">
        <v>2000</v>
      </c>
      <c r="CI2" t="s">
        <v>2001</v>
      </c>
      <c r="CJ2" t="s">
        <v>1657</v>
      </c>
      <c r="CK2" t="s">
        <v>2002</v>
      </c>
      <c r="CL2" t="s">
        <v>2003</v>
      </c>
      <c r="CM2" t="s">
        <v>2004</v>
      </c>
      <c r="CN2" t="s">
        <v>2005</v>
      </c>
      <c r="CO2" t="s">
        <v>2006</v>
      </c>
      <c r="CP2" t="s">
        <v>2007</v>
      </c>
      <c r="CQ2" t="s">
        <v>2008</v>
      </c>
      <c r="CR2" t="s">
        <v>2009</v>
      </c>
      <c r="CS2" t="s">
        <v>2010</v>
      </c>
      <c r="CT2" t="s">
        <v>2011</v>
      </c>
      <c r="CU2" t="s">
        <v>2012</v>
      </c>
      <c r="CV2" t="s">
        <v>2013</v>
      </c>
      <c r="CW2" t="s">
        <v>2014</v>
      </c>
      <c r="CX2" t="s">
        <v>2015</v>
      </c>
      <c r="CY2" t="s">
        <v>2016</v>
      </c>
      <c r="CZ2" t="s">
        <v>2017</v>
      </c>
      <c r="DA2" t="s">
        <v>2018</v>
      </c>
      <c r="DB2" t="s">
        <v>2019</v>
      </c>
      <c r="DC2" t="s">
        <v>2020</v>
      </c>
      <c r="DD2" t="s">
        <v>2021</v>
      </c>
      <c r="DE2" t="s">
        <v>2022</v>
      </c>
    </row>
    <row r="3">
      <c r="A3" s="113" t="n">
        <v>1</v>
      </c>
      <c r="B3" s="113" t="s">
        <v>619</v>
      </c>
      <c r="C3" s="113"/>
      <c r="D3" s="109" t="str">
        <f>IFERROR(GEOMEAN(E3, F3), MAX(E3, F3))</f>
      </c>
      <c r="E3" s="109" t="str">
        <f>MAX(AQ3)</f>
      </c>
      <c r="F3" s="109" t="str">
        <f>MAX(AY3, DE3)</f>
      </c>
      <c r="G3" s="109"/>
      <c r="H3" s="109" t="n">
        <v>8.820582327</v>
      </c>
      <c r="I3" s="109"/>
      <c r="J3" s="109" t="n">
        <v>0.9</v>
      </c>
      <c r="K3" s="109" t="n">
        <v>0</v>
      </c>
      <c r="L3" s="109" t="n">
        <v>0.9</v>
      </c>
      <c r="M3" s="109" t="n">
        <v>5.9</v>
      </c>
      <c r="N3" s="109" t="n">
        <v>2.5</v>
      </c>
      <c r="O3" s="109" t="n">
        <v>7.9</v>
      </c>
      <c r="P3" s="109" t="n">
        <v>10</v>
      </c>
      <c r="Q3" s="109" t="n">
        <v>7</v>
      </c>
      <c r="R3" s="109" t="n">
        <v>7</v>
      </c>
      <c r="S3" s="109" t="n">
        <v>6.7</v>
      </c>
      <c r="T3" s="109" t="n">
        <v>1.9</v>
      </c>
      <c r="U3" s="109" t="n">
        <v>1</v>
      </c>
      <c r="V3" s="109" t="n">
        <v>1.5</v>
      </c>
      <c r="W3" s="109" t="n">
        <v>4.1</v>
      </c>
      <c r="X3" s="109" t="n">
        <v>8</v>
      </c>
      <c r="Y3" s="109" t="n">
        <v>9</v>
      </c>
      <c r="Z3" s="109"/>
      <c r="AA3" s="109" t="n">
        <v>8.5</v>
      </c>
      <c r="AB3" s="109" t="n">
        <v>27.9</v>
      </c>
      <c r="AC3" s="109" t="n">
        <v>10</v>
      </c>
      <c r="AD3" s="109" t="n">
        <v>3</v>
      </c>
      <c r="AE3" s="109" t="n">
        <v>0.6</v>
      </c>
      <c r="AF3" s="109" t="n">
        <v>29.8</v>
      </c>
      <c r="AG3" s="109" t="n">
        <v>10</v>
      </c>
      <c r="AH3" s="109" t="n">
        <v>9.2</v>
      </c>
      <c r="AI3" s="109" t="n">
        <v>4</v>
      </c>
      <c r="AJ3" s="109" t="n">
        <v>5</v>
      </c>
      <c r="AK3" s="109" t="n">
        <v>3.4</v>
      </c>
      <c r="AL3" s="109" t="n">
        <v>5.6</v>
      </c>
      <c r="AM3" s="109" t="n">
        <v>5</v>
      </c>
      <c r="AN3" s="109" t="n">
        <v>4.5</v>
      </c>
      <c r="AO3" s="109" t="n">
        <v>6.45833333333333</v>
      </c>
      <c r="AP3" s="109" t="n">
        <v>7.5</v>
      </c>
      <c r="AQ3" s="109" t="n">
        <v>10</v>
      </c>
      <c r="AR3" s="109" t="s">
        <v>629</v>
      </c>
      <c r="AS3" s="109" t="s">
        <v>623</v>
      </c>
      <c r="AT3" s="109" t="s">
        <v>630</v>
      </c>
      <c r="AU3" s="109"/>
      <c r="AV3" s="109" t="s">
        <v>627</v>
      </c>
      <c r="AW3" s="109" t="s">
        <v>623</v>
      </c>
      <c r="AX3" s="109" t="n">
        <v>10</v>
      </c>
      <c r="AY3" s="109"/>
      <c r="AZ3" s="109" t="n">
        <v>7</v>
      </c>
      <c r="BA3" s="109"/>
      <c r="BB3" s="109"/>
      <c r="BC3" s="109"/>
      <c r="BD3" s="109"/>
      <c r="BE3" s="109"/>
      <c r="BF3" s="109"/>
      <c r="BG3" s="109"/>
      <c r="BH3" s="109"/>
      <c r="BI3"/>
      <c r="BJ3"/>
      <c r="BK3"/>
      <c r="BL3"/>
      <c r="BM3"/>
      <c r="BN3"/>
      <c r="BO3"/>
      <c r="BP3"/>
      <c r="BQ3" t="s">
        <v>2023</v>
      </c>
      <c r="BR3" t="s">
        <v>2024</v>
      </c>
      <c r="BS3" t="s">
        <v>2025</v>
      </c>
      <c r="BT3"/>
      <c r="BU3"/>
      <c r="BV3"/>
      <c r="BW3"/>
      <c r="BX3"/>
      <c r="BY3"/>
      <c r="BZ3"/>
      <c r="CA3"/>
      <c r="CB3"/>
      <c r="CC3"/>
      <c r="CD3" t="s">
        <v>628</v>
      </c>
      <c r="CE3"/>
      <c r="CF3"/>
      <c r="CG3"/>
      <c r="CH3"/>
      <c r="CI3"/>
      <c r="CJ3"/>
      <c r="CK3"/>
      <c r="CL3"/>
      <c r="CM3"/>
      <c r="CN3"/>
      <c r="CO3"/>
      <c r="CP3"/>
      <c r="CQ3"/>
      <c r="CR3"/>
      <c r="CS3"/>
      <c r="CT3"/>
      <c r="CU3"/>
      <c r="CV3"/>
      <c r="CW3"/>
      <c r="CX3"/>
      <c r="CY3"/>
      <c r="CZ3"/>
      <c r="DA3"/>
      <c r="DB3"/>
      <c r="DC3"/>
      <c r="DD3"/>
      <c r="DE3"/>
    </row>
    <row r="4">
      <c r="A4" s="113" t="n">
        <v>2</v>
      </c>
      <c r="B4" s="113" t="s">
        <v>640</v>
      </c>
      <c r="C4" s="113"/>
      <c r="D4" s="109" t="str">
        <f>IFERROR(GEOMEAN(E4, F4), MAX(E4, F4))</f>
      </c>
      <c r="E4" s="109" t="str">
        <f>MAX(AQ4)</f>
      </c>
      <c r="F4" s="109" t="str">
        <f>MAX(AY4, DE4)</f>
      </c>
      <c r="G4" s="109"/>
      <c r="H4" s="109"/>
      <c r="I4" s="109"/>
      <c r="J4" s="109"/>
      <c r="K4" s="109"/>
      <c r="L4" s="109"/>
      <c r="M4" s="109" t="n">
        <v>4.6</v>
      </c>
      <c r="N4" s="109" t="n">
        <v>6.6</v>
      </c>
      <c r="O4" s="109" t="n">
        <v>5.4</v>
      </c>
      <c r="P4" s="109" t="n">
        <v>7</v>
      </c>
      <c r="Q4" s="109" t="n">
        <v>0.2</v>
      </c>
      <c r="R4" s="109" t="n">
        <v>0.2</v>
      </c>
      <c r="S4" s="109" t="n">
        <v>4.8</v>
      </c>
      <c r="T4" s="109" t="n">
        <v>5.6</v>
      </c>
      <c r="U4" s="109" t="n">
        <v>0.3</v>
      </c>
      <c r="V4" s="109" t="n">
        <v>3</v>
      </c>
      <c r="W4" s="109" t="n">
        <v>3.9</v>
      </c>
      <c r="X4" s="109" t="n">
        <v>6.4</v>
      </c>
      <c r="Y4" s="109" t="n">
        <v>9.1</v>
      </c>
      <c r="Z4" s="109" t="n">
        <v>3</v>
      </c>
      <c r="AA4" s="109" t="n">
        <v>6.2</v>
      </c>
      <c r="AB4" s="109" t="n">
        <v>0</v>
      </c>
      <c r="AC4" s="109" t="n">
        <v>0</v>
      </c>
      <c r="AD4" s="109" t="n">
        <v>2</v>
      </c>
      <c r="AE4" s="109" t="n">
        <v>0</v>
      </c>
      <c r="AF4" s="109" t="n">
        <v>16.5</v>
      </c>
      <c r="AG4" s="109" t="n">
        <v>4.3</v>
      </c>
      <c r="AH4" s="109" t="n">
        <v>4.5</v>
      </c>
      <c r="AI4" s="109" t="n">
        <v>1.4</v>
      </c>
      <c r="AJ4" s="109" t="n">
        <v>5</v>
      </c>
      <c r="AK4" s="109" t="n">
        <v>6.5</v>
      </c>
      <c r="AL4" s="109" t="n">
        <v>4.3</v>
      </c>
      <c r="AM4" s="109" t="n">
        <v>5.2</v>
      </c>
      <c r="AN4" s="109" t="n">
        <v>4.5</v>
      </c>
      <c r="AO4" s="109" t="n">
        <v>6.45833333333333</v>
      </c>
      <c r="AP4" s="109" t="n">
        <v>5.9</v>
      </c>
      <c r="AQ4" s="109" t="n">
        <v>8.42857142857143</v>
      </c>
      <c r="AR4" s="109" t="s">
        <v>647</v>
      </c>
      <c r="AS4" s="109" t="s">
        <v>623</v>
      </c>
      <c r="AT4" s="109" t="s">
        <v>630</v>
      </c>
      <c r="AU4" s="109"/>
      <c r="AV4" s="109" t="s">
        <v>627</v>
      </c>
      <c r="AW4" s="109" t="s">
        <v>623</v>
      </c>
      <c r="AX4" s="109" t="n">
        <v>10</v>
      </c>
      <c r="AY4" s="109"/>
      <c r="AZ4" s="109" t="n">
        <v>7</v>
      </c>
      <c r="BA4" s="109" t="s">
        <v>2026</v>
      </c>
      <c r="BB4" s="109" t="s">
        <v>2027</v>
      </c>
      <c r="BC4" s="109"/>
      <c r="BD4" s="109" t="n">
        <v>51.7592084883117</v>
      </c>
      <c r="BE4" s="109" t="n">
        <v>53.5697486379479</v>
      </c>
      <c r="BF4" s="109" t="n">
        <v>56.4105787042817</v>
      </c>
      <c r="BG4" s="109" t="n">
        <v>56.4393669951916</v>
      </c>
      <c r="BH4" s="109" t="n">
        <v>56.5374491909571</v>
      </c>
      <c r="BI4" t="s">
        <v>2028</v>
      </c>
      <c r="BJ4" t="s">
        <v>2029</v>
      </c>
      <c r="BK4" t="n">
        <v>32866.268</v>
      </c>
      <c r="BL4" t="n">
        <v>0.0287882909099011</v>
      </c>
      <c r="BM4" t="n">
        <v>2.84083006633379</v>
      </c>
      <c r="BN4" t="n">
        <v>0.287882909099011</v>
      </c>
      <c r="BO4" t="n">
        <v>9.46943355444598</v>
      </c>
      <c r="BP4" t="n">
        <v>9.46943355444598</v>
      </c>
      <c r="BQ4" t="s">
        <v>2023</v>
      </c>
      <c r="BR4" t="s">
        <v>2024</v>
      </c>
      <c r="BS4" t="s">
        <v>2025</v>
      </c>
      <c r="BT4"/>
      <c r="BU4"/>
      <c r="BV4"/>
      <c r="BW4"/>
      <c r="BX4"/>
      <c r="BY4"/>
      <c r="BZ4"/>
      <c r="CA4"/>
      <c r="CB4"/>
      <c r="CC4"/>
      <c r="CD4" t="s">
        <v>628</v>
      </c>
      <c r="CE4"/>
      <c r="CF4"/>
      <c r="CG4"/>
      <c r="CH4"/>
      <c r="CI4"/>
      <c r="CJ4" t="n">
        <v>0</v>
      </c>
      <c r="CK4"/>
      <c r="CL4"/>
      <c r="CM4"/>
      <c r="CN4"/>
      <c r="CO4"/>
      <c r="CP4"/>
      <c r="CQ4"/>
      <c r="CR4"/>
      <c r="CS4"/>
      <c r="CT4"/>
      <c r="CU4"/>
      <c r="CV4"/>
      <c r="CW4"/>
      <c r="CX4"/>
      <c r="CY4"/>
      <c r="CZ4"/>
      <c r="DA4"/>
      <c r="DB4"/>
      <c r="DC4"/>
      <c r="DD4"/>
      <c r="DE4"/>
    </row>
    <row r="5">
      <c r="A5" s="113" t="n">
        <v>3</v>
      </c>
      <c r="B5" s="113" t="s">
        <v>657</v>
      </c>
      <c r="C5" s="113"/>
      <c r="D5" s="109" t="str">
        <f>IFERROR(GEOMEAN(E5, F5), MAX(E5, F5))</f>
      </c>
      <c r="E5" s="109" t="str">
        <f>MAX(AQ5)</f>
      </c>
      <c r="F5" s="109" t="str">
        <f>MAX(AY5, DE5)</f>
      </c>
      <c r="G5" s="109"/>
      <c r="H5" s="109" t="n">
        <v>54.88551</v>
      </c>
      <c r="I5" s="109" t="n">
        <v>27.98992437</v>
      </c>
      <c r="J5" s="109" t="n">
        <v>6.5</v>
      </c>
      <c r="K5" s="109" t="n">
        <v>5.1</v>
      </c>
      <c r="L5" s="109" t="n">
        <v>6.5</v>
      </c>
      <c r="M5" s="109" t="n">
        <v>6.7</v>
      </c>
      <c r="N5" s="109" t="n">
        <v>6</v>
      </c>
      <c r="O5" s="109"/>
      <c r="P5" s="109" t="n">
        <v>4.6</v>
      </c>
      <c r="Q5" s="109" t="n">
        <v>0</v>
      </c>
      <c r="R5" s="109" t="n">
        <v>0</v>
      </c>
      <c r="S5" s="109" t="n">
        <v>4.3</v>
      </c>
      <c r="T5" s="109" t="n">
        <v>4.3</v>
      </c>
      <c r="U5" s="109" t="n">
        <v>6.9</v>
      </c>
      <c r="V5" s="109" t="n">
        <v>5.6</v>
      </c>
      <c r="W5" s="109" t="n">
        <v>5</v>
      </c>
      <c r="X5" s="109" t="n">
        <v>2.3</v>
      </c>
      <c r="Y5" s="109" t="n">
        <v>2.5</v>
      </c>
      <c r="Z5" s="109" t="n">
        <v>0.2</v>
      </c>
      <c r="AA5" s="109" t="n">
        <v>1.7</v>
      </c>
      <c r="AB5" s="109" t="n">
        <v>0</v>
      </c>
      <c r="AC5" s="109" t="n">
        <v>0</v>
      </c>
      <c r="AD5" s="109" t="n">
        <v>14</v>
      </c>
      <c r="AE5" s="109" t="n">
        <v>6.7</v>
      </c>
      <c r="AF5" s="109" t="n">
        <v>17</v>
      </c>
      <c r="AG5" s="109" t="n">
        <v>4.7</v>
      </c>
      <c r="AH5" s="109" t="n">
        <v>9</v>
      </c>
      <c r="AI5" s="109" t="n">
        <v>3.9</v>
      </c>
      <c r="AJ5" s="109" t="n">
        <v>6</v>
      </c>
      <c r="AK5" s="109" t="n">
        <v>0.4</v>
      </c>
      <c r="AL5" s="109" t="n">
        <v>3.8</v>
      </c>
      <c r="AM5" s="109" t="n">
        <v>4</v>
      </c>
      <c r="AN5" s="109" t="n">
        <v>4.5</v>
      </c>
      <c r="AO5" s="109" t="n">
        <v>6.45833333333333</v>
      </c>
      <c r="AP5" s="109" t="n">
        <v>2.2</v>
      </c>
      <c r="AQ5" s="109" t="n">
        <v>3.14285714285714</v>
      </c>
      <c r="AR5" s="109" t="s">
        <v>663</v>
      </c>
      <c r="AS5" s="109" t="s">
        <v>623</v>
      </c>
      <c r="AT5" s="109" t="s">
        <v>664</v>
      </c>
      <c r="AU5" s="109" t="s">
        <v>625</v>
      </c>
      <c r="AV5" s="109" t="s">
        <v>662</v>
      </c>
      <c r="AW5" s="109" t="s">
        <v>625</v>
      </c>
      <c r="AX5" s="109" t="n">
        <v>10</v>
      </c>
      <c r="AY5" s="109" t="n">
        <v>7</v>
      </c>
      <c r="AZ5" s="109" t="n">
        <v>0</v>
      </c>
      <c r="BA5" s="109"/>
      <c r="BB5" s="109"/>
      <c r="BC5" s="109"/>
      <c r="BD5" s="109"/>
      <c r="BE5" s="109"/>
      <c r="BF5" s="109"/>
      <c r="BG5" s="109"/>
      <c r="BH5" s="109"/>
      <c r="BI5"/>
      <c r="BJ5"/>
      <c r="BK5"/>
      <c r="BL5"/>
      <c r="BM5"/>
      <c r="BN5"/>
      <c r="BO5"/>
      <c r="BP5"/>
      <c r="BQ5" t="s">
        <v>2023</v>
      </c>
      <c r="BR5" t="s">
        <v>2024</v>
      </c>
      <c r="BS5" t="s">
        <v>2025</v>
      </c>
      <c r="BT5"/>
      <c r="BU5" t="n">
        <v>13.7</v>
      </c>
      <c r="BV5" t="n">
        <v>12.3</v>
      </c>
      <c r="BW5" t="n">
        <v>11.5</v>
      </c>
      <c r="BX5" t="n">
        <v>11.8</v>
      </c>
      <c r="BY5" t="n">
        <v>11.5</v>
      </c>
      <c r="BZ5" t="n">
        <v>11.3</v>
      </c>
      <c r="CA5" t="n">
        <v>11</v>
      </c>
      <c r="CB5" t="n">
        <v>11</v>
      </c>
      <c r="CC5" t="n">
        <v>11</v>
      </c>
      <c r="CD5" t="s">
        <v>697</v>
      </c>
      <c r="CE5" t="n">
        <v>-0.300000000000001</v>
      </c>
      <c r="CF5" t="n">
        <v>0.300000000000001</v>
      </c>
      <c r="CG5" t="n">
        <v>0</v>
      </c>
      <c r="CH5" t="n">
        <v>1</v>
      </c>
      <c r="CI5" t="n">
        <v>1</v>
      </c>
      <c r="CJ5"/>
      <c r="CK5"/>
      <c r="CL5"/>
      <c r="CM5"/>
      <c r="CN5"/>
      <c r="CO5"/>
      <c r="CP5"/>
      <c r="CQ5"/>
      <c r="CR5"/>
      <c r="CS5"/>
      <c r="CT5"/>
      <c r="CU5"/>
      <c r="CV5"/>
      <c r="CW5"/>
      <c r="CX5"/>
      <c r="CY5"/>
      <c r="CZ5"/>
      <c r="DA5"/>
      <c r="DB5"/>
      <c r="DC5"/>
      <c r="DD5"/>
      <c r="DE5"/>
    </row>
    <row r="6">
      <c r="A6" s="113" t="n">
        <v>4</v>
      </c>
      <c r="B6" s="113" t="s">
        <v>668</v>
      </c>
      <c r="C6" s="113"/>
      <c r="D6" s="109" t="str">
        <f>IFERROR(GEOMEAN(E6, F6), MAX(E6, F6))</f>
      </c>
      <c r="E6" s="109" t="str">
        <f>MAX(AQ6)</f>
      </c>
      <c r="F6" s="109" t="str">
        <f>MAX(AY6, DE6)</f>
      </c>
      <c r="G6" s="109"/>
      <c r="H6" s="109"/>
      <c r="I6" s="109"/>
      <c r="J6" s="109"/>
      <c r="K6" s="109"/>
      <c r="L6" s="109"/>
      <c r="M6" s="109" t="n">
        <v>7.1</v>
      </c>
      <c r="N6" s="109" t="n">
        <v>8.7</v>
      </c>
      <c r="O6" s="109"/>
      <c r="P6" s="109"/>
      <c r="Q6" s="109" t="n">
        <v>0.1</v>
      </c>
      <c r="R6" s="109" t="n">
        <v>0.1</v>
      </c>
      <c r="S6" s="109" t="n">
        <v>5.3</v>
      </c>
      <c r="T6" s="109" t="n">
        <v>6.2</v>
      </c>
      <c r="U6" s="109" t="n">
        <v>4.7</v>
      </c>
      <c r="V6" s="109" t="n">
        <v>5.5</v>
      </c>
      <c r="W6" s="109" t="n">
        <v>5.4</v>
      </c>
      <c r="X6" s="109" t="n">
        <v>0.7</v>
      </c>
      <c r="Y6" s="109"/>
      <c r="Z6" s="109" t="n">
        <v>0</v>
      </c>
      <c r="AA6" s="109" t="n">
        <v>0.4</v>
      </c>
      <c r="AB6" s="109" t="n">
        <v>0</v>
      </c>
      <c r="AC6" s="109" t="n">
        <v>0</v>
      </c>
      <c r="AD6" s="109" t="n">
        <v>1</v>
      </c>
      <c r="AE6" s="109" t="n">
        <v>0</v>
      </c>
      <c r="AF6" s="109" t="n">
        <v>16.8</v>
      </c>
      <c r="AG6" s="109" t="n">
        <v>4.5</v>
      </c>
      <c r="AH6" s="109" t="n">
        <v>16.3</v>
      </c>
      <c r="AI6" s="109" t="n">
        <v>7.9</v>
      </c>
      <c r="AJ6" s="109" t="n">
        <v>3</v>
      </c>
      <c r="AK6" s="109" t="n">
        <v>0</v>
      </c>
      <c r="AL6" s="109" t="n">
        <v>3.9</v>
      </c>
      <c r="AM6" s="109" t="n">
        <v>2.1</v>
      </c>
      <c r="AN6" s="109" t="n">
        <v>3.7</v>
      </c>
      <c r="AO6" s="109" t="n">
        <v>3.125</v>
      </c>
      <c r="AP6" s="109" t="n">
        <v>0.8</v>
      </c>
      <c r="AQ6" s="109" t="n">
        <v>1.14285714285714</v>
      </c>
      <c r="AR6" s="109" t="s">
        <v>673</v>
      </c>
      <c r="AS6" s="109" t="s">
        <v>623</v>
      </c>
      <c r="AT6" s="109" t="s">
        <v>630</v>
      </c>
      <c r="AU6" s="109"/>
      <c r="AV6" s="109" t="s">
        <v>627</v>
      </c>
      <c r="AW6" s="109" t="s">
        <v>623</v>
      </c>
      <c r="AX6" s="109" t="n">
        <v>10</v>
      </c>
      <c r="AY6" s="109"/>
      <c r="AZ6" s="109" t="n">
        <v>7</v>
      </c>
      <c r="BA6" s="109"/>
      <c r="BB6" s="109"/>
      <c r="BC6" s="109"/>
      <c r="BD6" s="109"/>
      <c r="BE6" s="109"/>
      <c r="BF6" s="109"/>
      <c r="BG6" s="109"/>
      <c r="BH6" s="109"/>
      <c r="BI6"/>
      <c r="BJ6"/>
      <c r="BK6"/>
      <c r="BL6"/>
      <c r="BM6"/>
      <c r="BN6"/>
      <c r="BO6"/>
      <c r="BP6"/>
      <c r="BQ6" t="s">
        <v>2023</v>
      </c>
      <c r="BR6" t="s">
        <v>2024</v>
      </c>
      <c r="BS6" t="s">
        <v>2025</v>
      </c>
      <c r="BT6"/>
      <c r="BU6"/>
      <c r="BV6"/>
      <c r="BW6"/>
      <c r="BX6"/>
      <c r="BY6"/>
      <c r="BZ6"/>
      <c r="CA6"/>
      <c r="CB6"/>
      <c r="CC6"/>
      <c r="CD6" t="s">
        <v>628</v>
      </c>
      <c r="CE6"/>
      <c r="CF6"/>
      <c r="CG6"/>
      <c r="CH6"/>
      <c r="CI6"/>
      <c r="CJ6"/>
      <c r="CK6"/>
      <c r="CL6"/>
      <c r="CM6"/>
      <c r="CN6"/>
      <c r="CO6"/>
      <c r="CP6"/>
      <c r="CQ6"/>
      <c r="CR6"/>
      <c r="CS6"/>
      <c r="CT6"/>
      <c r="CU6"/>
      <c r="CV6"/>
      <c r="CW6"/>
      <c r="CX6"/>
      <c r="CY6"/>
      <c r="CZ6"/>
      <c r="DA6"/>
      <c r="DB6"/>
      <c r="DC6"/>
      <c r="DD6"/>
      <c r="DE6"/>
    </row>
    <row r="7">
      <c r="A7" s="113" t="n">
        <v>5</v>
      </c>
      <c r="B7" s="113" t="s">
        <v>676</v>
      </c>
      <c r="C7" s="113"/>
      <c r="D7" s="109" t="str">
        <f>IFERROR(GEOMEAN(E7, F7), MAX(E7, F7))</f>
      </c>
      <c r="E7" s="109" t="str">
        <f>MAX(AQ7)</f>
      </c>
      <c r="F7" s="109" t="str">
        <f>MAX(AY7, DE7)</f>
      </c>
      <c r="G7" s="109"/>
      <c r="H7" s="109" t="n">
        <v>46.36080045</v>
      </c>
      <c r="I7" s="109" t="n">
        <v>38.15037613</v>
      </c>
      <c r="J7" s="109" t="n">
        <v>5.4</v>
      </c>
      <c r="K7" s="109" t="n">
        <v>7.2</v>
      </c>
      <c r="L7" s="109" t="n">
        <v>5.4</v>
      </c>
      <c r="M7" s="109" t="n">
        <v>4</v>
      </c>
      <c r="N7" s="109" t="n">
        <v>9.2</v>
      </c>
      <c r="O7" s="109" t="n">
        <v>1.6</v>
      </c>
      <c r="P7" s="109" t="n">
        <v>3.1</v>
      </c>
      <c r="Q7" s="109" t="n">
        <v>0</v>
      </c>
      <c r="R7" s="109" t="n">
        <v>0</v>
      </c>
      <c r="S7" s="109" t="n">
        <v>3.6</v>
      </c>
      <c r="T7" s="109" t="n">
        <v>5.3</v>
      </c>
      <c r="U7" s="109" t="n">
        <v>1.8</v>
      </c>
      <c r="V7" s="109" t="n">
        <v>3.6</v>
      </c>
      <c r="W7" s="109" t="n">
        <v>3.6</v>
      </c>
      <c r="X7" s="109" t="n">
        <v>1.5</v>
      </c>
      <c r="Y7" s="109"/>
      <c r="Z7" s="109" t="n">
        <v>0.1</v>
      </c>
      <c r="AA7" s="109" t="n">
        <v>0.8</v>
      </c>
      <c r="AB7" s="109" t="n">
        <v>0</v>
      </c>
      <c r="AC7" s="109" t="n">
        <v>0</v>
      </c>
      <c r="AD7" s="109" t="n">
        <v>11</v>
      </c>
      <c r="AE7" s="109" t="n">
        <v>5</v>
      </c>
      <c r="AF7" s="109" t="n">
        <v>15.8</v>
      </c>
      <c r="AG7" s="109" t="n">
        <v>3.9</v>
      </c>
      <c r="AH7" s="109" t="n">
        <v>5.9</v>
      </c>
      <c r="AI7" s="109" t="n">
        <v>2.2</v>
      </c>
      <c r="AJ7" s="109" t="n">
        <v>3</v>
      </c>
      <c r="AK7" s="109" t="n">
        <v>0.5</v>
      </c>
      <c r="AL7" s="109" t="n">
        <v>2.4</v>
      </c>
      <c r="AM7" s="109" t="n">
        <v>2.9</v>
      </c>
      <c r="AN7" s="109" t="n">
        <v>3.2</v>
      </c>
      <c r="AO7" s="109" t="n">
        <v>1.04166666666667</v>
      </c>
      <c r="AP7" s="109" t="n">
        <v>1.8</v>
      </c>
      <c r="AQ7" s="109" t="n">
        <v>2.57142857142857</v>
      </c>
      <c r="AR7" s="109" t="s">
        <v>679</v>
      </c>
      <c r="AS7" s="109" t="s">
        <v>623</v>
      </c>
      <c r="AT7" s="109" t="s">
        <v>680</v>
      </c>
      <c r="AU7" s="109" t="s">
        <v>625</v>
      </c>
      <c r="AV7" s="109" t="s">
        <v>662</v>
      </c>
      <c r="AW7" s="109" t="s">
        <v>625</v>
      </c>
      <c r="AX7" s="109" t="n">
        <v>10</v>
      </c>
      <c r="AY7" s="109" t="n">
        <v>7</v>
      </c>
      <c r="AZ7" s="109" t="n">
        <v>0</v>
      </c>
      <c r="BA7" s="109" t="s">
        <v>2030</v>
      </c>
      <c r="BB7" s="109" t="s">
        <v>2027</v>
      </c>
      <c r="BC7" s="109" t="n">
        <v>0.816471553823265</v>
      </c>
      <c r="BD7" s="109" t="n">
        <v>1.29678848880527</v>
      </c>
      <c r="BE7" s="109" t="n">
        <v>1.80802862509533</v>
      </c>
      <c r="BF7" s="109" t="n">
        <v>4.84350662201384</v>
      </c>
      <c r="BG7" s="109" t="n">
        <v>2.02516398335301</v>
      </c>
      <c r="BH7" s="109" t="n">
        <v>1.76528182094731</v>
      </c>
      <c r="BI7" t="s">
        <v>2028</v>
      </c>
      <c r="BJ7" t="s">
        <v>2031</v>
      </c>
      <c r="BK7" t="n">
        <v>45195.777</v>
      </c>
      <c r="BL7" t="n">
        <v>-2.81834263866083</v>
      </c>
      <c r="BM7" t="n">
        <v>3.03547799691851</v>
      </c>
      <c r="BN7" t="n">
        <v>0</v>
      </c>
      <c r="BO7" t="n">
        <v>10</v>
      </c>
      <c r="BP7" t="n">
        <v>10</v>
      </c>
      <c r="BQ7" t="s">
        <v>2023</v>
      </c>
      <c r="BR7" t="s">
        <v>2024</v>
      </c>
      <c r="BS7" t="s">
        <v>2025</v>
      </c>
      <c r="BT7"/>
      <c r="BU7" t="n">
        <v>8.35</v>
      </c>
      <c r="BV7" t="n">
        <v>9.2</v>
      </c>
      <c r="BW7" t="n">
        <v>9.825</v>
      </c>
      <c r="BX7" t="n">
        <v>10.981</v>
      </c>
      <c r="BY7" t="n">
        <v>10.11</v>
      </c>
      <c r="BZ7" t="n">
        <v>9.69</v>
      </c>
      <c r="CA7" t="n">
        <v>9.369</v>
      </c>
      <c r="CB7" t="n">
        <v>9.19</v>
      </c>
      <c r="CC7" t="n">
        <v>9.15</v>
      </c>
      <c r="CD7" t="s">
        <v>2032</v>
      </c>
      <c r="CE7" t="n">
        <v>-0.871</v>
      </c>
      <c r="CF7" t="n">
        <v>1.156</v>
      </c>
      <c r="CG7" t="n">
        <v>0</v>
      </c>
      <c r="CH7" t="n">
        <v>3.85333333333334</v>
      </c>
      <c r="CI7" t="n">
        <v>3.85333333333334</v>
      </c>
      <c r="CJ7" t="n">
        <v>0</v>
      </c>
      <c r="CK7"/>
      <c r="CL7"/>
      <c r="CM7"/>
      <c r="CN7"/>
      <c r="CO7"/>
      <c r="CP7"/>
      <c r="CQ7"/>
      <c r="CR7"/>
      <c r="CS7"/>
      <c r="CT7"/>
      <c r="CU7"/>
      <c r="CV7"/>
      <c r="CW7"/>
      <c r="CX7"/>
      <c r="CY7"/>
      <c r="CZ7"/>
      <c r="DA7"/>
      <c r="DB7"/>
      <c r="DC7"/>
      <c r="DD7"/>
      <c r="DE7"/>
    </row>
    <row r="8">
      <c r="A8" s="113" t="n">
        <v>6</v>
      </c>
      <c r="B8" s="113" t="s">
        <v>684</v>
      </c>
      <c r="C8" s="113"/>
      <c r="D8" s="109" t="str">
        <f>IFERROR(GEOMEAN(E8, F8), MAX(E8, F8))</f>
      </c>
      <c r="E8" s="109" t="str">
        <f>MAX(AQ8)</f>
      </c>
      <c r="F8" s="109" t="str">
        <f>MAX(AY8, DE8)</f>
      </c>
      <c r="G8" s="109"/>
      <c r="H8" s="109"/>
      <c r="I8" s="109"/>
      <c r="J8" s="109"/>
      <c r="K8" s="109"/>
      <c r="L8" s="109"/>
      <c r="M8" s="109" t="n">
        <v>6.7</v>
      </c>
      <c r="N8" s="109" t="n">
        <v>6.3</v>
      </c>
      <c r="O8" s="109" t="n">
        <v>1</v>
      </c>
      <c r="P8" s="109" t="n">
        <v>5</v>
      </c>
      <c r="Q8" s="109" t="n">
        <v>0.6</v>
      </c>
      <c r="R8" s="109" t="n">
        <v>0.6</v>
      </c>
      <c r="S8" s="109" t="n">
        <v>3.9</v>
      </c>
      <c r="T8" s="109" t="n">
        <v>4.3</v>
      </c>
      <c r="U8" s="109" t="n">
        <v>7</v>
      </c>
      <c r="V8" s="109" t="n">
        <v>5.7</v>
      </c>
      <c r="W8" s="109" t="n">
        <v>4.8</v>
      </c>
      <c r="X8" s="109" t="n">
        <v>2.9</v>
      </c>
      <c r="Y8" s="109" t="n">
        <v>0</v>
      </c>
      <c r="Z8" s="109" t="n">
        <v>0.1</v>
      </c>
      <c r="AA8" s="109" t="n">
        <v>1</v>
      </c>
      <c r="AB8" s="109" t="n">
        <v>0</v>
      </c>
      <c r="AC8" s="109" t="n">
        <v>0</v>
      </c>
      <c r="AD8" s="109" t="n">
        <v>11</v>
      </c>
      <c r="AE8" s="109" t="n">
        <v>5</v>
      </c>
      <c r="AF8" s="109" t="n">
        <v>22.3</v>
      </c>
      <c r="AG8" s="109" t="n">
        <v>8.2</v>
      </c>
      <c r="AH8" s="109" t="n">
        <v>6.1</v>
      </c>
      <c r="AI8" s="109" t="n">
        <v>2.3</v>
      </c>
      <c r="AJ8" s="109" t="n">
        <v>4</v>
      </c>
      <c r="AK8" s="109" t="n">
        <v>0.7</v>
      </c>
      <c r="AL8" s="109" t="n">
        <v>3.8</v>
      </c>
      <c r="AM8" s="109" t="n">
        <v>2.4</v>
      </c>
      <c r="AN8" s="109" t="n">
        <v>3.6</v>
      </c>
      <c r="AO8" s="109" t="n">
        <v>2.70833333333333</v>
      </c>
      <c r="AP8" s="109" t="n">
        <v>2</v>
      </c>
      <c r="AQ8" s="109" t="n">
        <v>2.85714285714286</v>
      </c>
      <c r="AR8" s="109" t="s">
        <v>686</v>
      </c>
      <c r="AS8" s="109" t="s">
        <v>623</v>
      </c>
      <c r="AT8" s="109" t="s">
        <v>687</v>
      </c>
      <c r="AU8" s="109" t="s">
        <v>623</v>
      </c>
      <c r="AV8" s="109" t="s">
        <v>630</v>
      </c>
      <c r="AW8" s="109"/>
      <c r="AX8" s="109" t="n">
        <v>10</v>
      </c>
      <c r="AY8" s="109" t="n">
        <v>10</v>
      </c>
      <c r="AZ8" s="109"/>
      <c r="BA8" s="109" t="s">
        <v>2033</v>
      </c>
      <c r="BB8" s="109" t="s">
        <v>2027</v>
      </c>
      <c r="BC8" s="109" t="n">
        <v>0.880793150458482</v>
      </c>
      <c r="BD8" s="109" t="n">
        <v>1.40953680968994</v>
      </c>
      <c r="BE8" s="109" t="n">
        <v>1.10252563220225</v>
      </c>
      <c r="BF8" s="109" t="n">
        <v>1.3568817304294</v>
      </c>
      <c r="BG8" s="109" t="n">
        <v>1.17224483081007</v>
      </c>
      <c r="BH8" s="109" t="n">
        <v>0.976082242016051</v>
      </c>
      <c r="BI8" t="s">
        <v>2028</v>
      </c>
      <c r="BJ8" t="s">
        <v>2034</v>
      </c>
      <c r="BK8" t="n">
        <v>2963.234</v>
      </c>
      <c r="BL8" t="n">
        <v>-0.18463689961933</v>
      </c>
      <c r="BM8" t="n">
        <v>0.25435609822715</v>
      </c>
      <c r="BN8" t="n">
        <v>0</v>
      </c>
      <c r="BO8" t="n">
        <v>0.847853660757167</v>
      </c>
      <c r="BP8" t="n">
        <v>0.847853660757167</v>
      </c>
      <c r="BQ8" t="s">
        <v>2023</v>
      </c>
      <c r="BR8" t="s">
        <v>2024</v>
      </c>
      <c r="BS8" t="s">
        <v>2025</v>
      </c>
      <c r="BT8"/>
      <c r="BU8" t="n">
        <v>20.9</v>
      </c>
      <c r="BV8" t="n">
        <v>20.5</v>
      </c>
      <c r="BW8" t="n">
        <v>18.9</v>
      </c>
      <c r="BX8" t="n">
        <v>22.273</v>
      </c>
      <c r="BY8" t="n">
        <v>21.105</v>
      </c>
      <c r="BZ8" t="n">
        <v>21.005</v>
      </c>
      <c r="CA8" t="n">
        <v>20.905</v>
      </c>
      <c r="CB8" t="n">
        <v>20.805</v>
      </c>
      <c r="CC8" t="n">
        <v>20.705</v>
      </c>
      <c r="CD8" t="s">
        <v>2035</v>
      </c>
      <c r="CE8" t="n">
        <v>-1.168</v>
      </c>
      <c r="CF8" t="n">
        <v>3.373</v>
      </c>
      <c r="CG8" t="n">
        <v>0</v>
      </c>
      <c r="CH8" t="n">
        <v>10</v>
      </c>
      <c r="CI8" t="n">
        <v>10</v>
      </c>
      <c r="CJ8"/>
      <c r="CK8"/>
      <c r="CL8"/>
      <c r="CM8"/>
      <c r="CN8"/>
      <c r="CO8"/>
      <c r="CP8"/>
      <c r="CQ8"/>
      <c r="CR8"/>
      <c r="CS8"/>
      <c r="CT8"/>
      <c r="CU8"/>
      <c r="CV8"/>
      <c r="CW8"/>
      <c r="CX8"/>
      <c r="CY8"/>
      <c r="CZ8"/>
      <c r="DA8"/>
      <c r="DB8"/>
      <c r="DC8"/>
      <c r="DD8"/>
      <c r="DE8"/>
    </row>
    <row r="9">
      <c r="A9" s="113" t="n">
        <v>7</v>
      </c>
      <c r="B9" s="113" t="s">
        <v>690</v>
      </c>
      <c r="C9" s="113"/>
      <c r="D9" s="109" t="str">
        <f>IFERROR(GEOMEAN(E9, F9), MAX(E9, F9))</f>
      </c>
      <c r="E9" s="109" t="str">
        <f>MAX(AQ9)</f>
      </c>
      <c r="F9" s="109" t="str">
        <f>MAX(AY9, DE9)</f>
      </c>
      <c r="G9" s="109"/>
      <c r="H9" s="109"/>
      <c r="I9" s="109"/>
      <c r="J9" s="109"/>
      <c r="K9" s="109"/>
      <c r="L9" s="109"/>
      <c r="M9" s="109" t="n">
        <v>7.8</v>
      </c>
      <c r="N9" s="109" t="n">
        <v>2.5</v>
      </c>
      <c r="O9" s="109"/>
      <c r="P9" s="109"/>
      <c r="Q9" s="109" t="n">
        <v>0</v>
      </c>
      <c r="R9" s="109" t="n">
        <v>0</v>
      </c>
      <c r="S9" s="109" t="n">
        <v>3.4</v>
      </c>
      <c r="T9" s="109" t="n">
        <v>4.7</v>
      </c>
      <c r="U9" s="109" t="n">
        <v>10</v>
      </c>
      <c r="V9" s="109" t="n">
        <v>7.4</v>
      </c>
      <c r="W9" s="109" t="n">
        <v>5.4</v>
      </c>
      <c r="X9" s="109" t="n">
        <v>2.4</v>
      </c>
      <c r="Y9" s="109"/>
      <c r="Z9" s="109"/>
      <c r="AA9" s="109" t="n">
        <v>2.4</v>
      </c>
      <c r="AB9" s="109" t="n">
        <v>0</v>
      </c>
      <c r="AC9" s="109" t="n">
        <v>0</v>
      </c>
      <c r="AD9" s="109" t="n">
        <v>9</v>
      </c>
      <c r="AE9" s="109" t="n">
        <v>3.9</v>
      </c>
      <c r="AF9" s="109" t="n">
        <v>22.6</v>
      </c>
      <c r="AG9" s="109" t="n">
        <v>8.4</v>
      </c>
      <c r="AH9" s="109" t="n">
        <v>13.1</v>
      </c>
      <c r="AI9" s="109" t="n">
        <v>6.2</v>
      </c>
      <c r="AJ9" s="109" t="n">
        <v>4</v>
      </c>
      <c r="AK9" s="109" t="n">
        <v>0</v>
      </c>
      <c r="AL9" s="109" t="n">
        <v>4.7</v>
      </c>
      <c r="AM9" s="109" t="n">
        <v>3.5</v>
      </c>
      <c r="AN9" s="109" t="n">
        <v>4.5</v>
      </c>
      <c r="AO9" s="109" t="n">
        <v>6.45833333333333</v>
      </c>
      <c r="AP9" s="109" t="n">
        <v>2</v>
      </c>
      <c r="AQ9" s="109" t="n">
        <v>2.85714285714286</v>
      </c>
      <c r="AR9" s="109" t="s">
        <v>692</v>
      </c>
      <c r="AS9" s="109" t="s">
        <v>623</v>
      </c>
      <c r="AT9" s="109" t="s">
        <v>630</v>
      </c>
      <c r="AU9" s="109"/>
      <c r="AV9" s="109" t="s">
        <v>630</v>
      </c>
      <c r="AW9" s="109"/>
      <c r="AX9" s="109" t="n">
        <v>10</v>
      </c>
      <c r="AY9" s="109"/>
      <c r="AZ9" s="109"/>
      <c r="BA9" s="109"/>
      <c r="BB9" s="109"/>
      <c r="BC9" s="109"/>
      <c r="BD9" s="109"/>
      <c r="BE9" s="109"/>
      <c r="BF9" s="109"/>
      <c r="BG9" s="109"/>
      <c r="BH9" s="109"/>
      <c r="BI9"/>
      <c r="BJ9"/>
      <c r="BK9"/>
      <c r="BL9"/>
      <c r="BM9"/>
      <c r="BN9"/>
      <c r="BO9"/>
      <c r="BP9"/>
      <c r="BQ9" t="s">
        <v>2023</v>
      </c>
      <c r="BR9" t="s">
        <v>2024</v>
      </c>
      <c r="BS9" t="s">
        <v>2025</v>
      </c>
      <c r="BT9"/>
      <c r="BU9"/>
      <c r="BV9"/>
      <c r="BW9"/>
      <c r="BX9"/>
      <c r="BY9"/>
      <c r="BZ9"/>
      <c r="CA9"/>
      <c r="CB9"/>
      <c r="CC9"/>
      <c r="CD9" t="s">
        <v>628</v>
      </c>
      <c r="CE9"/>
      <c r="CF9"/>
      <c r="CG9"/>
      <c r="CH9"/>
      <c r="CI9"/>
      <c r="CJ9"/>
      <c r="CK9"/>
      <c r="CL9"/>
      <c r="CM9"/>
      <c r="CN9"/>
      <c r="CO9"/>
      <c r="CP9"/>
      <c r="CQ9"/>
      <c r="CR9"/>
      <c r="CS9"/>
      <c r="CT9"/>
      <c r="CU9"/>
      <c r="CV9"/>
      <c r="CW9"/>
      <c r="CX9"/>
      <c r="CY9"/>
      <c r="CZ9"/>
      <c r="DA9"/>
      <c r="DB9"/>
      <c r="DC9"/>
      <c r="DD9"/>
      <c r="DE9"/>
    </row>
    <row r="10">
      <c r="A10" s="113" t="n">
        <v>8</v>
      </c>
      <c r="B10" s="113" t="s">
        <v>696</v>
      </c>
      <c r="C10" s="113"/>
      <c r="D10" s="109" t="str">
        <f>IFERROR(GEOMEAN(E10, F10), MAX(E10, F10))</f>
      </c>
      <c r="E10" s="109" t="str">
        <f>MAX(AQ10)</f>
      </c>
      <c r="F10" s="109" t="str">
        <f>MAX(AY10, DE10)</f>
      </c>
      <c r="G10" s="109"/>
      <c r="H10" s="109"/>
      <c r="I10" s="109"/>
      <c r="J10" s="109"/>
      <c r="K10" s="109"/>
      <c r="L10" s="109"/>
      <c r="M10" s="109" t="n">
        <v>1.7</v>
      </c>
      <c r="N10" s="109" t="n">
        <v>8.6</v>
      </c>
      <c r="O10" s="109"/>
      <c r="P10" s="109" t="n">
        <v>1.3</v>
      </c>
      <c r="Q10" s="109" t="n">
        <v>0.5</v>
      </c>
      <c r="R10" s="109" t="n">
        <v>0.5</v>
      </c>
      <c r="S10" s="109" t="n">
        <v>3</v>
      </c>
      <c r="T10" s="109" t="n">
        <v>3.5</v>
      </c>
      <c r="U10" s="109" t="n">
        <v>0.9</v>
      </c>
      <c r="V10" s="109" t="n">
        <v>2.2</v>
      </c>
      <c r="W10" s="109" t="n">
        <v>2.6</v>
      </c>
      <c r="X10" s="109" t="n">
        <v>0</v>
      </c>
      <c r="Y10" s="109"/>
      <c r="Z10" s="109" t="n">
        <v>0.1</v>
      </c>
      <c r="AA10" s="109" t="n">
        <v>0</v>
      </c>
      <c r="AB10" s="109" t="n">
        <v>0</v>
      </c>
      <c r="AC10" s="109" t="n">
        <v>0</v>
      </c>
      <c r="AD10" s="109" t="n">
        <v>16</v>
      </c>
      <c r="AE10" s="109" t="n">
        <v>7.8</v>
      </c>
      <c r="AF10" s="109" t="n">
        <v>9.1</v>
      </c>
      <c r="AG10" s="109" t="n">
        <v>0</v>
      </c>
      <c r="AH10" s="109" t="n">
        <v>5.6</v>
      </c>
      <c r="AI10" s="109" t="n">
        <v>2</v>
      </c>
      <c r="AJ10" s="109" t="n">
        <v>3</v>
      </c>
      <c r="AK10" s="109" t="n">
        <v>0.1</v>
      </c>
      <c r="AL10" s="109" t="n">
        <v>1.3</v>
      </c>
      <c r="AM10" s="109" t="n">
        <v>0.7</v>
      </c>
      <c r="AN10" s="109" t="n">
        <v>1.6</v>
      </c>
      <c r="AO10" s="109" t="n">
        <v>0</v>
      </c>
      <c r="AP10" s="109" t="n">
        <v>0.5</v>
      </c>
      <c r="AQ10" s="109" t="n">
        <v>0.714285714285714</v>
      </c>
      <c r="AR10" s="109" t="s">
        <v>701</v>
      </c>
      <c r="AS10" s="109" t="s">
        <v>623</v>
      </c>
      <c r="AT10" s="109" t="s">
        <v>702</v>
      </c>
      <c r="AU10" s="109" t="s">
        <v>625</v>
      </c>
      <c r="AV10" s="109" t="s">
        <v>662</v>
      </c>
      <c r="AW10" s="109" t="s">
        <v>625</v>
      </c>
      <c r="AX10" s="109" t="n">
        <v>10</v>
      </c>
      <c r="AY10" s="109" t="n">
        <v>7</v>
      </c>
      <c r="AZ10" s="109" t="n">
        <v>0</v>
      </c>
      <c r="BA10" s="109"/>
      <c r="BB10" s="109"/>
      <c r="BC10" s="109"/>
      <c r="BD10" s="109"/>
      <c r="BE10" s="109"/>
      <c r="BF10" s="109"/>
      <c r="BG10" s="109"/>
      <c r="BH10" s="109"/>
      <c r="BI10"/>
      <c r="BJ10"/>
      <c r="BK10"/>
      <c r="BL10"/>
      <c r="BM10"/>
      <c r="BN10"/>
      <c r="BO10"/>
      <c r="BP10"/>
      <c r="BQ10" t="s">
        <v>2023</v>
      </c>
      <c r="BR10" t="s">
        <v>2024</v>
      </c>
      <c r="BS10" t="s">
        <v>2025</v>
      </c>
      <c r="BT10"/>
      <c r="BU10" t="n">
        <v>5.583</v>
      </c>
      <c r="BV10" t="n">
        <v>5.292</v>
      </c>
      <c r="BW10" t="n">
        <v>5.158</v>
      </c>
      <c r="BX10" t="n">
        <v>6.908</v>
      </c>
      <c r="BY10" t="n">
        <v>7.678</v>
      </c>
      <c r="BZ10" t="n">
        <v>6.655</v>
      </c>
      <c r="CA10" t="n">
        <v>5.981</v>
      </c>
      <c r="CB10" t="n">
        <v>5.602</v>
      </c>
      <c r="CC10" t="n">
        <v>5.423</v>
      </c>
      <c r="CD10" t="s">
        <v>2036</v>
      </c>
      <c r="CE10" t="n">
        <v>0.77</v>
      </c>
      <c r="CF10" t="n">
        <v>1.75</v>
      </c>
      <c r="CG10" t="n">
        <v>7.7</v>
      </c>
      <c r="CH10" t="n">
        <v>5.83333333333333</v>
      </c>
      <c r="CI10" t="n">
        <v>7.7</v>
      </c>
      <c r="CJ10"/>
      <c r="CK10"/>
      <c r="CL10"/>
      <c r="CM10"/>
      <c r="CN10"/>
      <c r="CO10"/>
      <c r="CP10"/>
      <c r="CQ10"/>
      <c r="CR10"/>
      <c r="CS10"/>
      <c r="CT10"/>
      <c r="CU10"/>
      <c r="CV10"/>
      <c r="CW10"/>
      <c r="CX10"/>
      <c r="CY10"/>
      <c r="CZ10"/>
      <c r="DA10"/>
      <c r="DB10"/>
      <c r="DC10"/>
      <c r="DD10"/>
      <c r="DE10"/>
    </row>
    <row r="11">
      <c r="A11" s="113" t="n">
        <v>9</v>
      </c>
      <c r="B11" s="113" t="s">
        <v>705</v>
      </c>
      <c r="C11" s="113"/>
      <c r="D11" s="109" t="str">
        <f>IFERROR(GEOMEAN(E11, F11), MAX(E11, F11))</f>
      </c>
      <c r="E11" s="109" t="str">
        <f>MAX(AQ11)</f>
      </c>
      <c r="F11" s="109" t="str">
        <f>MAX(AY11, DE11)</f>
      </c>
      <c r="G11" s="109"/>
      <c r="H11" s="109"/>
      <c r="I11" s="109"/>
      <c r="J11" s="109"/>
      <c r="K11" s="109"/>
      <c r="L11" s="109"/>
      <c r="M11" s="109" t="n">
        <v>6.8</v>
      </c>
      <c r="N11" s="109" t="n">
        <v>5.8</v>
      </c>
      <c r="O11" s="109"/>
      <c r="P11" s="109" t="n">
        <v>0.7</v>
      </c>
      <c r="Q11" s="109" t="n">
        <v>1.9</v>
      </c>
      <c r="R11" s="109" t="n">
        <v>1.9</v>
      </c>
      <c r="S11" s="109" t="n">
        <v>3.8</v>
      </c>
      <c r="T11" s="109" t="n">
        <v>5.8</v>
      </c>
      <c r="U11" s="109" t="n">
        <v>10</v>
      </c>
      <c r="V11" s="109" t="n">
        <v>7.9</v>
      </c>
      <c r="W11" s="109" t="n">
        <v>5.9</v>
      </c>
      <c r="X11" s="109" t="n">
        <v>0</v>
      </c>
      <c r="Y11" s="109"/>
      <c r="Z11" s="109" t="n">
        <v>0</v>
      </c>
      <c r="AA11" s="109" t="n">
        <v>0</v>
      </c>
      <c r="AB11" s="109" t="n">
        <v>0</v>
      </c>
      <c r="AC11" s="109" t="n">
        <v>0</v>
      </c>
      <c r="AD11" s="109" t="n">
        <v>19</v>
      </c>
      <c r="AE11" s="109" t="n">
        <v>9.4</v>
      </c>
      <c r="AF11" s="109" t="n">
        <v>11.4</v>
      </c>
      <c r="AG11" s="109" t="n">
        <v>0.9</v>
      </c>
      <c r="AH11" s="109" t="n">
        <v>6.6</v>
      </c>
      <c r="AI11" s="109" t="n">
        <v>2.6</v>
      </c>
      <c r="AJ11" s="109" t="n">
        <v>3</v>
      </c>
      <c r="AK11" s="109" t="n">
        <v>0.1</v>
      </c>
      <c r="AL11" s="109" t="n">
        <v>1.7</v>
      </c>
      <c r="AM11" s="109" t="n">
        <v>0.8</v>
      </c>
      <c r="AN11" s="109" t="n">
        <v>3.3</v>
      </c>
      <c r="AO11" s="109" t="n">
        <v>1.45833333333333</v>
      </c>
      <c r="AP11" s="109" t="n">
        <v>0.3</v>
      </c>
      <c r="AQ11" s="109" t="n">
        <v>0.428571428571429</v>
      </c>
      <c r="AR11" s="109" t="s">
        <v>709</v>
      </c>
      <c r="AS11" s="109" t="s">
        <v>623</v>
      </c>
      <c r="AT11" s="109" t="s">
        <v>710</v>
      </c>
      <c r="AU11" s="109" t="s">
        <v>625</v>
      </c>
      <c r="AV11" s="109" t="s">
        <v>708</v>
      </c>
      <c r="AW11" s="109" t="s">
        <v>621</v>
      </c>
      <c r="AX11" s="109" t="n">
        <v>10</v>
      </c>
      <c r="AY11" s="109" t="n">
        <v>7</v>
      </c>
      <c r="AZ11" s="109" t="n">
        <v>3</v>
      </c>
      <c r="BA11" s="109"/>
      <c r="BB11" s="109"/>
      <c r="BC11" s="109"/>
      <c r="BD11" s="109"/>
      <c r="BE11" s="109"/>
      <c r="BF11" s="109"/>
      <c r="BG11" s="109"/>
      <c r="BH11" s="109"/>
      <c r="BI11"/>
      <c r="BJ11"/>
      <c r="BK11"/>
      <c r="BL11"/>
      <c r="BM11"/>
      <c r="BN11"/>
      <c r="BO11"/>
      <c r="BP11"/>
      <c r="BQ11" t="s">
        <v>2023</v>
      </c>
      <c r="BR11" t="s">
        <v>2024</v>
      </c>
      <c r="BS11" t="s">
        <v>2025</v>
      </c>
      <c r="BT11"/>
      <c r="BU11" t="n">
        <v>5.508</v>
      </c>
      <c r="BV11" t="n">
        <v>4.883</v>
      </c>
      <c r="BW11" t="n">
        <v>4.5</v>
      </c>
      <c r="BX11" t="n">
        <v>5.8</v>
      </c>
      <c r="BY11" t="n">
        <v>5.5</v>
      </c>
      <c r="BZ11" t="n">
        <v>5</v>
      </c>
      <c r="CA11" t="n">
        <v>4.7</v>
      </c>
      <c r="CB11" t="n">
        <v>4.5</v>
      </c>
      <c r="CC11" t="n">
        <v>4.5</v>
      </c>
      <c r="CD11" t="s">
        <v>620</v>
      </c>
      <c r="CE11" t="n">
        <v>-0.3</v>
      </c>
      <c r="CF11" t="n">
        <v>1.3</v>
      </c>
      <c r="CG11" t="n">
        <v>0</v>
      </c>
      <c r="CH11" t="n">
        <v>4.33333333333333</v>
      </c>
      <c r="CI11" t="n">
        <v>4.33333333333333</v>
      </c>
      <c r="CJ11"/>
      <c r="CK11"/>
      <c r="CL11"/>
      <c r="CM11"/>
      <c r="CN11"/>
      <c r="CO11"/>
      <c r="CP11"/>
      <c r="CQ11"/>
      <c r="CR11"/>
      <c r="CS11"/>
      <c r="CT11"/>
      <c r="CU11"/>
      <c r="CV11"/>
      <c r="CW11"/>
      <c r="CX11"/>
      <c r="CY11"/>
      <c r="CZ11"/>
      <c r="DA11"/>
      <c r="DB11"/>
      <c r="DC11"/>
      <c r="DD11"/>
      <c r="DE11"/>
    </row>
    <row r="12">
      <c r="A12" s="113" t="n">
        <v>10</v>
      </c>
      <c r="B12" s="113" t="s">
        <v>713</v>
      </c>
      <c r="C12" s="113"/>
      <c r="D12" s="109" t="str">
        <f>IFERROR(GEOMEAN(E12, F12), MAX(E12, F12))</f>
      </c>
      <c r="E12" s="109" t="str">
        <f>MAX(AQ12)</f>
      </c>
      <c r="F12" s="109" t="str">
        <f>MAX(AY12, DE12)</f>
      </c>
      <c r="G12" s="109"/>
      <c r="H12" s="109" t="n">
        <v>64.6436151</v>
      </c>
      <c r="I12" s="109" t="n">
        <v>2.57451897</v>
      </c>
      <c r="J12" s="109" t="n">
        <v>7.7</v>
      </c>
      <c r="K12" s="109" t="n">
        <v>0</v>
      </c>
      <c r="L12" s="109" t="n">
        <v>7.7</v>
      </c>
      <c r="M12" s="109" t="n">
        <v>6.9</v>
      </c>
      <c r="N12" s="109" t="n">
        <v>5.6</v>
      </c>
      <c r="O12" s="109"/>
      <c r="P12" s="109" t="n">
        <v>6.4</v>
      </c>
      <c r="Q12" s="109" t="n">
        <v>3.4</v>
      </c>
      <c r="R12" s="109" t="n">
        <v>3.4</v>
      </c>
      <c r="S12" s="109" t="n">
        <v>5.6</v>
      </c>
      <c r="T12" s="109" t="n">
        <v>5.5</v>
      </c>
      <c r="U12" s="109" t="n">
        <v>3.1</v>
      </c>
      <c r="V12" s="109" t="n">
        <v>4.3</v>
      </c>
      <c r="W12" s="109" t="n">
        <v>4.9</v>
      </c>
      <c r="X12" s="109" t="n">
        <v>2.9</v>
      </c>
      <c r="Y12" s="109"/>
      <c r="Z12" s="109" t="n">
        <v>0</v>
      </c>
      <c r="AA12" s="109" t="n">
        <v>1.5</v>
      </c>
      <c r="AB12" s="109" t="n">
        <v>0</v>
      </c>
      <c r="AC12" s="109" t="n">
        <v>0</v>
      </c>
      <c r="AD12" s="109" t="n">
        <v>6</v>
      </c>
      <c r="AE12" s="109" t="n">
        <v>2.2</v>
      </c>
      <c r="AF12" s="109" t="n">
        <v>22.2</v>
      </c>
      <c r="AG12" s="109" t="n">
        <v>8.1</v>
      </c>
      <c r="AH12" s="109" t="n">
        <v>6.1</v>
      </c>
      <c r="AI12" s="109" t="n">
        <v>2.3</v>
      </c>
      <c r="AJ12" s="109" t="n">
        <v>5</v>
      </c>
      <c r="AK12" s="109" t="n">
        <v>1.2</v>
      </c>
      <c r="AL12" s="109" t="n">
        <v>4.2</v>
      </c>
      <c r="AM12" s="109" t="n">
        <v>4.4</v>
      </c>
      <c r="AN12" s="109" t="n">
        <v>4.7</v>
      </c>
      <c r="AO12" s="109" t="n">
        <v>7.29166666666667</v>
      </c>
      <c r="AP12" s="109" t="n">
        <v>2.6</v>
      </c>
      <c r="AQ12" s="109" t="n">
        <v>3.71428571428571</v>
      </c>
      <c r="AR12" s="109" t="s">
        <v>647</v>
      </c>
      <c r="AS12" s="109" t="s">
        <v>623</v>
      </c>
      <c r="AT12" s="109" t="s">
        <v>716</v>
      </c>
      <c r="AU12" s="109" t="s">
        <v>625</v>
      </c>
      <c r="AV12" s="109" t="s">
        <v>662</v>
      </c>
      <c r="AW12" s="109" t="s">
        <v>625</v>
      </c>
      <c r="AX12" s="109" t="n">
        <v>10</v>
      </c>
      <c r="AY12" s="109" t="n">
        <v>7</v>
      </c>
      <c r="AZ12" s="109" t="n">
        <v>0</v>
      </c>
      <c r="BA12" s="109"/>
      <c r="BB12" s="109"/>
      <c r="BC12" s="109"/>
      <c r="BD12" s="109"/>
      <c r="BE12" s="109"/>
      <c r="BF12" s="109"/>
      <c r="BG12" s="109"/>
      <c r="BH12" s="109"/>
      <c r="BI12"/>
      <c r="BJ12"/>
      <c r="BK12"/>
      <c r="BL12"/>
      <c r="BM12"/>
      <c r="BN12"/>
      <c r="BO12"/>
      <c r="BP12"/>
      <c r="BQ12" t="s">
        <v>2023</v>
      </c>
      <c r="BR12" t="s">
        <v>2024</v>
      </c>
      <c r="BS12" t="s">
        <v>2025</v>
      </c>
      <c r="BT12"/>
      <c r="BU12" t="n">
        <v>4.961</v>
      </c>
      <c r="BV12" t="n">
        <v>4.944</v>
      </c>
      <c r="BW12" t="n">
        <v>4.848</v>
      </c>
      <c r="BX12" t="n">
        <v>6.541</v>
      </c>
      <c r="BY12" t="n">
        <v>5.755</v>
      </c>
      <c r="BZ12" t="n">
        <v>5.69</v>
      </c>
      <c r="CA12" t="n">
        <v>5.627</v>
      </c>
      <c r="CB12" t="n">
        <v>5.564</v>
      </c>
      <c r="CC12" t="n">
        <v>5.501</v>
      </c>
      <c r="CD12" t="s">
        <v>2037</v>
      </c>
      <c r="CE12" t="n">
        <v>-0.786</v>
      </c>
      <c r="CF12" t="n">
        <v>1.693</v>
      </c>
      <c r="CG12" t="n">
        <v>0</v>
      </c>
      <c r="CH12" t="n">
        <v>5.64333333333334</v>
      </c>
      <c r="CI12" t="n">
        <v>5.64333333333334</v>
      </c>
      <c r="CJ12" t="n">
        <v>0</v>
      </c>
      <c r="CK12"/>
      <c r="CL12"/>
      <c r="CM12"/>
      <c r="CN12"/>
      <c r="CO12"/>
      <c r="CP12"/>
      <c r="CQ12"/>
      <c r="CR12"/>
      <c r="CS12"/>
      <c r="CT12"/>
      <c r="CU12"/>
      <c r="CV12"/>
      <c r="CW12"/>
      <c r="CX12"/>
      <c r="CY12"/>
      <c r="CZ12"/>
      <c r="DA12"/>
      <c r="DB12"/>
      <c r="DC12"/>
      <c r="DD12"/>
      <c r="DE12"/>
    </row>
    <row r="13">
      <c r="A13" s="113" t="n">
        <v>11</v>
      </c>
      <c r="B13" s="113" t="s">
        <v>720</v>
      </c>
      <c r="C13" s="113"/>
      <c r="D13" s="109" t="str">
        <f>IFERROR(GEOMEAN(E13, F13), MAX(E13, F13))</f>
      </c>
      <c r="E13" s="109" t="str">
        <f>MAX(AQ13)</f>
      </c>
      <c r="F13" s="109" t="str">
        <f>MAX(AY13, DE13)</f>
      </c>
      <c r="G13" s="109"/>
      <c r="H13" s="109"/>
      <c r="I13" s="109"/>
      <c r="J13" s="109"/>
      <c r="K13" s="109"/>
      <c r="L13" s="109"/>
      <c r="M13" s="109" t="n">
        <v>8.8</v>
      </c>
      <c r="N13" s="109" t="n">
        <v>1.3</v>
      </c>
      <c r="O13" s="109" t="n">
        <v>5.4</v>
      </c>
      <c r="P13" s="109" t="n">
        <v>7.1</v>
      </c>
      <c r="Q13" s="109" t="n">
        <v>1.2</v>
      </c>
      <c r="R13" s="109" t="n">
        <v>1.2</v>
      </c>
      <c r="S13" s="109" t="n">
        <v>4.8</v>
      </c>
      <c r="T13" s="109" t="n">
        <v>10</v>
      </c>
      <c r="U13" s="109" t="n">
        <v>2.3</v>
      </c>
      <c r="V13" s="109" t="n">
        <v>6.2</v>
      </c>
      <c r="W13" s="109" t="n">
        <v>5.5</v>
      </c>
      <c r="X13" s="109" t="n">
        <v>9.7</v>
      </c>
      <c r="Y13" s="109" t="n">
        <v>9.7</v>
      </c>
      <c r="Z13" s="109" t="n">
        <v>7.2</v>
      </c>
      <c r="AA13" s="109" t="n">
        <v>8.9</v>
      </c>
      <c r="AB13" s="109" t="n">
        <v>14.7</v>
      </c>
      <c r="AC13" s="109" t="n">
        <v>7.4</v>
      </c>
      <c r="AD13" s="109" t="n">
        <v>2</v>
      </c>
      <c r="AE13" s="109" t="n">
        <v>0</v>
      </c>
      <c r="AF13" s="109" t="n">
        <v>22.9</v>
      </c>
      <c r="AG13" s="109" t="n">
        <v>8.6</v>
      </c>
      <c r="AH13" s="109" t="n">
        <v>5.1</v>
      </c>
      <c r="AI13" s="109" t="n">
        <v>1.7</v>
      </c>
      <c r="AJ13" s="109" t="n">
        <v>6</v>
      </c>
      <c r="AK13" s="109" t="n">
        <v>2.1</v>
      </c>
      <c r="AL13" s="109" t="n">
        <v>4.6</v>
      </c>
      <c r="AM13" s="109" t="n">
        <v>6.7</v>
      </c>
      <c r="AN13" s="109" t="n">
        <v>6.1</v>
      </c>
      <c r="AO13" s="109" t="n">
        <v>10</v>
      </c>
      <c r="AP13" s="109" t="n">
        <v>7.1</v>
      </c>
      <c r="AQ13" s="109" t="n">
        <v>10</v>
      </c>
      <c r="AR13" s="109" t="s">
        <v>722</v>
      </c>
      <c r="AS13" s="109" t="s">
        <v>623</v>
      </c>
      <c r="AT13" s="109" t="s">
        <v>630</v>
      </c>
      <c r="AU13" s="109"/>
      <c r="AV13" s="109" t="s">
        <v>662</v>
      </c>
      <c r="AW13" s="109" t="s">
        <v>625</v>
      </c>
      <c r="AX13" s="109" t="n">
        <v>10</v>
      </c>
      <c r="AY13" s="109"/>
      <c r="AZ13" s="109" t="n">
        <v>0</v>
      </c>
      <c r="BA13" s="109" t="s">
        <v>2038</v>
      </c>
      <c r="BB13" s="109" t="s">
        <v>2027</v>
      </c>
      <c r="BC13" s="109" t="n">
        <v>81.149930860692</v>
      </c>
      <c r="BD13" s="109" t="n">
        <v>82.3437630067136</v>
      </c>
      <c r="BE13" s="109" t="n">
        <v>83.4099029788549</v>
      </c>
      <c r="BF13" s="109" t="n">
        <v>84.9859029028828</v>
      </c>
      <c r="BG13" s="109" t="n">
        <v>85.5741049234649</v>
      </c>
      <c r="BH13" s="109" t="n">
        <v>85.9368642719069</v>
      </c>
      <c r="BI13" t="s">
        <v>2028</v>
      </c>
      <c r="BJ13" t="s">
        <v>2029</v>
      </c>
      <c r="BK13" t="n">
        <v>11890.781</v>
      </c>
      <c r="BL13" t="n">
        <v>0.588202020582102</v>
      </c>
      <c r="BM13" t="n">
        <v>1.5759999240279</v>
      </c>
      <c r="BN13" t="n">
        <v>5.88202020582102</v>
      </c>
      <c r="BO13" t="n">
        <v>5.25333308009299</v>
      </c>
      <c r="BP13" t="n">
        <v>5.88202020582102</v>
      </c>
      <c r="BQ13" t="s">
        <v>2023</v>
      </c>
      <c r="BR13" t="s">
        <v>2024</v>
      </c>
      <c r="BS13" t="s">
        <v>2025</v>
      </c>
      <c r="BT13"/>
      <c r="BU13"/>
      <c r="BV13"/>
      <c r="BW13"/>
      <c r="BX13"/>
      <c r="BY13"/>
      <c r="BZ13"/>
      <c r="CA13"/>
      <c r="CB13"/>
      <c r="CC13"/>
      <c r="CD13" t="s">
        <v>628</v>
      </c>
      <c r="CE13"/>
      <c r="CF13"/>
      <c r="CG13"/>
      <c r="CH13"/>
      <c r="CI13"/>
      <c r="CJ13"/>
      <c r="CK13"/>
      <c r="CL13"/>
      <c r="CM13"/>
      <c r="CN13"/>
      <c r="CO13"/>
      <c r="CP13"/>
      <c r="CQ13"/>
      <c r="CR13"/>
      <c r="CS13"/>
      <c r="CT13"/>
      <c r="CU13"/>
      <c r="CV13"/>
      <c r="CW13"/>
      <c r="CX13"/>
      <c r="CY13"/>
      <c r="CZ13"/>
      <c r="DA13"/>
      <c r="DB13"/>
      <c r="DC13"/>
      <c r="DD13"/>
      <c r="DE13"/>
    </row>
    <row r="14">
      <c r="A14" s="113" t="n">
        <v>12</v>
      </c>
      <c r="B14" s="113" t="s">
        <v>728</v>
      </c>
      <c r="C14" s="113"/>
      <c r="D14" s="109" t="str">
        <f>IFERROR(GEOMEAN(E14, F14), MAX(E14, F14))</f>
      </c>
      <c r="E14" s="109" t="str">
        <f>MAX(AQ14)</f>
      </c>
      <c r="F14" s="109" t="str">
        <f>MAX(AY14, DE14)</f>
      </c>
      <c r="G14" s="109"/>
      <c r="H14" s="109"/>
      <c r="I14" s="109"/>
      <c r="J14" s="109"/>
      <c r="K14" s="109"/>
      <c r="L14" s="109"/>
      <c r="M14" s="109" t="n">
        <v>8.6</v>
      </c>
      <c r="N14" s="109" t="n">
        <v>9.8</v>
      </c>
      <c r="O14" s="109"/>
      <c r="P14" s="109" t="n">
        <v>0.9</v>
      </c>
      <c r="Q14" s="109" t="n">
        <v>0.5</v>
      </c>
      <c r="R14" s="109" t="n">
        <v>0.5</v>
      </c>
      <c r="S14" s="109" t="n">
        <v>5</v>
      </c>
      <c r="T14" s="109" t="n">
        <v>7.6</v>
      </c>
      <c r="U14" s="109" t="n">
        <v>10</v>
      </c>
      <c r="V14" s="109" t="n">
        <v>8.8</v>
      </c>
      <c r="W14" s="109" t="n">
        <v>6.9</v>
      </c>
      <c r="X14" s="109" t="n">
        <v>0</v>
      </c>
      <c r="Y14" s="109"/>
      <c r="Z14" s="109" t="n">
        <v>0</v>
      </c>
      <c r="AA14" s="109" t="n">
        <v>0</v>
      </c>
      <c r="AB14" s="109" t="n">
        <v>0</v>
      </c>
      <c r="AC14" s="109" t="n">
        <v>0</v>
      </c>
      <c r="AD14" s="109" t="n">
        <v>19</v>
      </c>
      <c r="AE14" s="109" t="n">
        <v>9.4</v>
      </c>
      <c r="AF14" s="109" t="n">
        <v>11.4</v>
      </c>
      <c r="AG14" s="109" t="n">
        <v>0.9</v>
      </c>
      <c r="AH14" s="109" t="n">
        <v>4.6</v>
      </c>
      <c r="AI14" s="109" t="n">
        <v>1.4</v>
      </c>
      <c r="AJ14" s="109" t="n">
        <v>3</v>
      </c>
      <c r="AK14" s="109" t="n">
        <v>0.2</v>
      </c>
      <c r="AL14" s="109" t="n">
        <v>1.4</v>
      </c>
      <c r="AM14" s="109" t="n">
        <v>0.7</v>
      </c>
      <c r="AN14" s="109" t="n">
        <v>3.8</v>
      </c>
      <c r="AO14" s="109" t="n">
        <v>3.54166666666667</v>
      </c>
      <c r="AP14" s="109" t="n">
        <v>0.3</v>
      </c>
      <c r="AQ14" s="109" t="n">
        <v>0.428571428571429</v>
      </c>
      <c r="AR14" s="109" t="s">
        <v>730</v>
      </c>
      <c r="AS14" s="109" t="s">
        <v>623</v>
      </c>
      <c r="AT14" s="109" t="s">
        <v>731</v>
      </c>
      <c r="AU14" s="109" t="s">
        <v>625</v>
      </c>
      <c r="AV14" s="109" t="s">
        <v>708</v>
      </c>
      <c r="AW14" s="109" t="s">
        <v>621</v>
      </c>
      <c r="AX14" s="109" t="n">
        <v>10</v>
      </c>
      <c r="AY14" s="109" t="n">
        <v>7</v>
      </c>
      <c r="AZ14" s="109" t="n">
        <v>3</v>
      </c>
      <c r="BA14" s="109"/>
      <c r="BB14" s="109"/>
      <c r="BC14" s="109"/>
      <c r="BD14" s="109"/>
      <c r="BE14" s="109"/>
      <c r="BF14" s="109"/>
      <c r="BG14" s="109"/>
      <c r="BH14" s="109"/>
      <c r="BI14"/>
      <c r="BJ14"/>
      <c r="BK14"/>
      <c r="BL14"/>
      <c r="BM14"/>
      <c r="BN14"/>
      <c r="BO14"/>
      <c r="BP14"/>
      <c r="BQ14" t="s">
        <v>2023</v>
      </c>
      <c r="BR14" t="s">
        <v>2024</v>
      </c>
      <c r="BS14" t="s">
        <v>2025</v>
      </c>
      <c r="BT14"/>
      <c r="BU14" t="n">
        <v>7.117</v>
      </c>
      <c r="BV14" t="n">
        <v>5.958</v>
      </c>
      <c r="BW14" t="n">
        <v>5.358</v>
      </c>
      <c r="BX14" t="n">
        <v>6.136</v>
      </c>
      <c r="BY14" t="n">
        <v>7.638</v>
      </c>
      <c r="BZ14" t="n">
        <v>6.612</v>
      </c>
      <c r="CA14" t="n">
        <v>6.232</v>
      </c>
      <c r="CB14" t="n">
        <v>5.888</v>
      </c>
      <c r="CC14" t="n">
        <v>5.636</v>
      </c>
      <c r="CD14" t="s">
        <v>2039</v>
      </c>
      <c r="CE14" t="n">
        <v>1.502</v>
      </c>
      <c r="CF14" t="n">
        <v>0.778</v>
      </c>
      <c r="CG14" t="n">
        <v>10</v>
      </c>
      <c r="CH14" t="n">
        <v>2.59333333333334</v>
      </c>
      <c r="CI14" t="n">
        <v>10</v>
      </c>
      <c r="CJ14"/>
      <c r="CK14"/>
      <c r="CL14"/>
      <c r="CM14"/>
      <c r="CN14"/>
      <c r="CO14"/>
      <c r="CP14"/>
      <c r="CQ14"/>
      <c r="CR14"/>
      <c r="CS14"/>
      <c r="CT14"/>
      <c r="CU14"/>
      <c r="CV14"/>
      <c r="CW14"/>
      <c r="CX14"/>
      <c r="CY14"/>
      <c r="CZ14"/>
      <c r="DA14"/>
      <c r="DB14"/>
      <c r="DC14"/>
      <c r="DD14"/>
      <c r="DE14"/>
    </row>
    <row r="15">
      <c r="A15" s="113" t="n">
        <v>13</v>
      </c>
      <c r="B15" s="113" t="s">
        <v>734</v>
      </c>
      <c r="C15" s="113"/>
      <c r="D15" s="109" t="str">
        <f>IFERROR(GEOMEAN(E15, F15), MAX(E15, F15))</f>
      </c>
      <c r="E15" s="109" t="str">
        <f>MAX(AQ15)</f>
      </c>
      <c r="F15" s="109" t="str">
        <f>MAX(AY15, DE15)</f>
      </c>
      <c r="G15" s="109"/>
      <c r="H15" s="109" t="n">
        <v>6.626980907</v>
      </c>
      <c r="I15" s="109" t="n">
        <v>39.49358832</v>
      </c>
      <c r="J15" s="109" t="n">
        <v>0.6</v>
      </c>
      <c r="K15" s="109" t="n">
        <v>7.5</v>
      </c>
      <c r="L15" s="109" t="n">
        <v>0.6</v>
      </c>
      <c r="M15" s="109" t="n">
        <v>6.7</v>
      </c>
      <c r="N15" s="109" t="n">
        <v>4.7</v>
      </c>
      <c r="O15" s="109" t="n">
        <v>6.6</v>
      </c>
      <c r="P15" s="109" t="n">
        <v>7.4</v>
      </c>
      <c r="Q15" s="109" t="n">
        <v>0</v>
      </c>
      <c r="R15" s="109" t="n">
        <v>0</v>
      </c>
      <c r="S15" s="109" t="n">
        <v>5.1</v>
      </c>
      <c r="T15" s="109" t="n">
        <v>6.8</v>
      </c>
      <c r="U15" s="109" t="n">
        <v>1.1</v>
      </c>
      <c r="V15" s="109" t="n">
        <v>4</v>
      </c>
      <c r="W15" s="109" t="n">
        <v>4.5</v>
      </c>
      <c r="X15" s="109" t="n">
        <v>7.7</v>
      </c>
      <c r="Y15" s="109" t="n">
        <v>9.4</v>
      </c>
      <c r="Z15" s="109" t="n">
        <v>5</v>
      </c>
      <c r="AA15" s="109" t="n">
        <v>7.4</v>
      </c>
      <c r="AB15" s="109" t="n">
        <v>0</v>
      </c>
      <c r="AC15" s="109" t="n">
        <v>0</v>
      </c>
      <c r="AD15" s="109" t="n">
        <v>3</v>
      </c>
      <c r="AE15" s="109" t="n">
        <v>0.6</v>
      </c>
      <c r="AF15" s="109" t="n">
        <v>19.6</v>
      </c>
      <c r="AG15" s="109" t="n">
        <v>6.4</v>
      </c>
      <c r="AH15" s="109" t="n">
        <v>1</v>
      </c>
      <c r="AI15" s="109" t="n">
        <v>0</v>
      </c>
      <c r="AJ15" s="109" t="n">
        <v>7</v>
      </c>
      <c r="AK15" s="109" t="n">
        <v>1.1</v>
      </c>
      <c r="AL15" s="109" t="n">
        <v>3.6</v>
      </c>
      <c r="AM15" s="109" t="n">
        <v>3.9</v>
      </c>
      <c r="AN15" s="109" t="n">
        <v>4.2</v>
      </c>
      <c r="AO15" s="109" t="n">
        <v>5.20833333333333</v>
      </c>
      <c r="AP15" s="109" t="n">
        <v>6.5</v>
      </c>
      <c r="AQ15" s="109" t="n">
        <v>9.28571428571429</v>
      </c>
      <c r="AR15" s="109" t="s">
        <v>737</v>
      </c>
      <c r="AS15" s="109" t="s">
        <v>621</v>
      </c>
      <c r="AT15" s="109" t="s">
        <v>630</v>
      </c>
      <c r="AU15" s="109"/>
      <c r="AV15" s="109" t="s">
        <v>708</v>
      </c>
      <c r="AW15" s="109" t="s">
        <v>621</v>
      </c>
      <c r="AX15" s="109" t="n">
        <v>0</v>
      </c>
      <c r="AY15" s="109"/>
      <c r="AZ15" s="109" t="n">
        <v>3</v>
      </c>
      <c r="BA15" s="109" t="s">
        <v>2040</v>
      </c>
      <c r="BB15" s="109" t="s">
        <v>2027</v>
      </c>
      <c r="BC15" s="109" t="n">
        <v>48.2917097629009</v>
      </c>
      <c r="BD15" s="109" t="n">
        <v>46.8496809394818</v>
      </c>
      <c r="BE15" s="109" t="n">
        <v>45.3602030746589</v>
      </c>
      <c r="BF15" s="109" t="n">
        <v>45.6522977165455</v>
      </c>
      <c r="BG15" s="109" t="n">
        <v>44.6948499028475</v>
      </c>
      <c r="BH15" s="109" t="n">
        <v>43.0973113105721</v>
      </c>
      <c r="BI15" t="s">
        <v>2028</v>
      </c>
      <c r="BJ15" t="s">
        <v>2029</v>
      </c>
      <c r="BK15" t="n">
        <v>12123.198</v>
      </c>
      <c r="BL15" t="n">
        <v>-0.957447813697996</v>
      </c>
      <c r="BM15" t="n">
        <v>0.2920946418866</v>
      </c>
      <c r="BN15" t="n">
        <v>0</v>
      </c>
      <c r="BO15" t="n">
        <v>0.973648806288665</v>
      </c>
      <c r="BP15" t="n">
        <v>0.973648806288665</v>
      </c>
      <c r="BQ15" t="s">
        <v>2023</v>
      </c>
      <c r="BR15" t="s">
        <v>2024</v>
      </c>
      <c r="BS15" t="s">
        <v>2025</v>
      </c>
      <c r="BT15"/>
      <c r="BU15"/>
      <c r="BV15"/>
      <c r="BW15"/>
      <c r="BX15"/>
      <c r="BY15"/>
      <c r="BZ15"/>
      <c r="CA15"/>
      <c r="CB15"/>
      <c r="CC15"/>
      <c r="CD15" t="s">
        <v>628</v>
      </c>
      <c r="CE15"/>
      <c r="CF15"/>
      <c r="CG15"/>
      <c r="CH15"/>
      <c r="CI15"/>
      <c r="CJ15"/>
      <c r="CK15"/>
      <c r="CL15"/>
      <c r="CM15"/>
      <c r="CN15"/>
      <c r="CO15"/>
      <c r="CP15"/>
      <c r="CQ15"/>
      <c r="CR15"/>
      <c r="CS15"/>
      <c r="CT15"/>
      <c r="CU15"/>
      <c r="CV15"/>
      <c r="CW15"/>
      <c r="CX15"/>
      <c r="CY15"/>
      <c r="CZ15"/>
      <c r="DA15"/>
      <c r="DB15"/>
      <c r="DC15"/>
      <c r="DD15"/>
      <c r="DE15"/>
    </row>
    <row r="16">
      <c r="A16" s="113" t="n">
        <v>14</v>
      </c>
      <c r="B16" s="113" t="s">
        <v>741</v>
      </c>
      <c r="C16" s="113"/>
      <c r="D16" s="109" t="str">
        <f>IFERROR(GEOMEAN(E16, F16), MAX(E16, F16))</f>
      </c>
      <c r="E16" s="109" t="str">
        <f>MAX(AQ16)</f>
      </c>
      <c r="F16" s="109" t="str">
        <f>MAX(AY16, DE16)</f>
      </c>
      <c r="G16" s="109"/>
      <c r="H16" s="109" t="n">
        <v>4.280444122</v>
      </c>
      <c r="I16" s="109" t="n">
        <v>17.14905856</v>
      </c>
      <c r="J16" s="109" t="n">
        <v>0.3</v>
      </c>
      <c r="K16" s="109" t="n">
        <v>2.9</v>
      </c>
      <c r="L16" s="109" t="n">
        <v>0.3</v>
      </c>
      <c r="M16" s="109" t="n">
        <v>6.2</v>
      </c>
      <c r="N16" s="109" t="n">
        <v>2.9</v>
      </c>
      <c r="O16" s="109" t="n">
        <v>6.5</v>
      </c>
      <c r="P16" s="109" t="n">
        <v>9.8</v>
      </c>
      <c r="Q16" s="109" t="n">
        <v>0.4</v>
      </c>
      <c r="R16" s="109" t="n">
        <v>0.4</v>
      </c>
      <c r="S16" s="109" t="n">
        <v>5.2</v>
      </c>
      <c r="T16" s="109" t="n">
        <v>4.7</v>
      </c>
      <c r="U16" s="109" t="n">
        <v>1.4</v>
      </c>
      <c r="V16" s="109" t="n">
        <v>3.1</v>
      </c>
      <c r="W16" s="109" t="n">
        <v>4.1</v>
      </c>
      <c r="X16" s="109" t="n">
        <v>9.5</v>
      </c>
      <c r="Y16" s="109" t="n">
        <v>10</v>
      </c>
      <c r="Z16" s="109" t="n">
        <v>4.4</v>
      </c>
      <c r="AA16" s="109" t="n">
        <v>8</v>
      </c>
      <c r="AB16" s="109" t="n">
        <v>4.9</v>
      </c>
      <c r="AC16" s="109" t="n">
        <v>2.5</v>
      </c>
      <c r="AD16" s="109" t="n">
        <v>2</v>
      </c>
      <c r="AE16" s="109" t="n">
        <v>0</v>
      </c>
      <c r="AF16" s="109" t="n">
        <v>21.7</v>
      </c>
      <c r="AG16" s="109" t="n">
        <v>7.8</v>
      </c>
      <c r="AH16" s="109" t="n">
        <v>7.3</v>
      </c>
      <c r="AI16" s="109" t="n">
        <v>2.9</v>
      </c>
      <c r="AJ16" s="109" t="n">
        <v>8</v>
      </c>
      <c r="AK16" s="109" t="n">
        <v>0.9</v>
      </c>
      <c r="AL16" s="109" t="n">
        <v>4.9</v>
      </c>
      <c r="AM16" s="109" t="n">
        <v>4.4</v>
      </c>
      <c r="AN16" s="109" t="n">
        <v>4.2</v>
      </c>
      <c r="AO16" s="109" t="n">
        <v>5.20833333333333</v>
      </c>
      <c r="AP16" s="109" t="n">
        <v>6.8</v>
      </c>
      <c r="AQ16" s="109" t="n">
        <v>9.71428571428571</v>
      </c>
      <c r="AR16" s="109" t="s">
        <v>744</v>
      </c>
      <c r="AS16" s="109" t="s">
        <v>623</v>
      </c>
      <c r="AT16" s="109" t="s">
        <v>630</v>
      </c>
      <c r="AU16" s="109"/>
      <c r="AV16" s="109" t="s">
        <v>627</v>
      </c>
      <c r="AW16" s="109" t="s">
        <v>623</v>
      </c>
      <c r="AX16" s="109" t="n">
        <v>10</v>
      </c>
      <c r="AY16" s="109"/>
      <c r="AZ16" s="109" t="n">
        <v>7</v>
      </c>
      <c r="BA16" s="109" t="s">
        <v>2041</v>
      </c>
      <c r="BB16" s="109" t="s">
        <v>2027</v>
      </c>
      <c r="BC16" s="109" t="n">
        <v>39.5918804505486</v>
      </c>
      <c r="BD16" s="109" t="n">
        <v>37.4284846089301</v>
      </c>
      <c r="BE16" s="109" t="n">
        <v>35.9954093754851</v>
      </c>
      <c r="BF16" s="109" t="n">
        <v>37.8985082948298</v>
      </c>
      <c r="BG16" s="109" t="n">
        <v>38.1695702512933</v>
      </c>
      <c r="BH16" s="109" t="n">
        <v>37.2512773977811</v>
      </c>
      <c r="BI16" t="s">
        <v>2028</v>
      </c>
      <c r="BJ16" t="s">
        <v>2029</v>
      </c>
      <c r="BK16" t="n">
        <v>20903.278</v>
      </c>
      <c r="BL16" t="n">
        <v>0.271061956463498</v>
      </c>
      <c r="BM16" t="n">
        <v>1.9030989193447</v>
      </c>
      <c r="BN16" t="n">
        <v>2.71061956463498</v>
      </c>
      <c r="BO16" t="n">
        <v>6.34366306448233</v>
      </c>
      <c r="BP16" t="n">
        <v>6.34366306448233</v>
      </c>
      <c r="BQ16" t="s">
        <v>2023</v>
      </c>
      <c r="BR16" t="s">
        <v>2024</v>
      </c>
      <c r="BS16" t="s">
        <v>2025</v>
      </c>
      <c r="BT16"/>
      <c r="BU16"/>
      <c r="BV16"/>
      <c r="BW16"/>
      <c r="BX16"/>
      <c r="BY16"/>
      <c r="BZ16"/>
      <c r="CA16"/>
      <c r="CB16"/>
      <c r="CC16"/>
      <c r="CD16" t="s">
        <v>628</v>
      </c>
      <c r="CE16"/>
      <c r="CF16"/>
      <c r="CG16"/>
      <c r="CH16"/>
      <c r="CI16"/>
      <c r="CJ16"/>
      <c r="CK16" t="n">
        <v>80.3480834960938</v>
      </c>
      <c r="CL16" t="n">
        <v>11.5633335113525</v>
      </c>
      <c r="CM16" t="n">
        <v>96.7287368774414</v>
      </c>
      <c r="CN16" t="n">
        <v>49.4601745605469</v>
      </c>
      <c r="CO16" t="n">
        <v>9.91870498657227</v>
      </c>
      <c r="CP16" t="n">
        <v>69.2106246948242</v>
      </c>
      <c r="CQ16" t="n">
        <v>8.3205623626709</v>
      </c>
      <c r="CR16"/>
      <c r="CS16"/>
      <c r="CT16"/>
      <c r="CU16"/>
      <c r="CV16"/>
      <c r="CW16"/>
      <c r="CX16"/>
      <c r="CY16" t="n">
        <v>2.31266670227051</v>
      </c>
      <c r="CZ16" t="n">
        <v>1.6356315612793</v>
      </c>
      <c r="DA16"/>
      <c r="DB16"/>
      <c r="DC16"/>
      <c r="DD16" t="n">
        <v>1.9741491317749</v>
      </c>
      <c r="DE16" t="n">
        <v>2.82021304539272</v>
      </c>
    </row>
    <row r="17">
      <c r="A17" s="113" t="n">
        <v>15</v>
      </c>
      <c r="B17" s="113" t="s">
        <v>748</v>
      </c>
      <c r="C17" s="113"/>
      <c r="D17" s="109" t="str">
        <f>IFERROR(GEOMEAN(E17, F17), MAX(E17, F17))</f>
      </c>
      <c r="E17" s="109" t="str">
        <f>MAX(AQ17)</f>
      </c>
      <c r="F17" s="109" t="str">
        <f>MAX(AY17, DE17)</f>
      </c>
      <c r="G17" s="109"/>
      <c r="H17" s="109" t="n">
        <v>17.77090749</v>
      </c>
      <c r="I17" s="109" t="n">
        <v>9.120266873</v>
      </c>
      <c r="J17" s="109" t="n">
        <v>2</v>
      </c>
      <c r="K17" s="109" t="n">
        <v>1.3</v>
      </c>
      <c r="L17" s="109" t="n">
        <v>2</v>
      </c>
      <c r="M17" s="109" t="n">
        <v>10</v>
      </c>
      <c r="N17" s="109" t="n">
        <v>3.7</v>
      </c>
      <c r="O17" s="109" t="n">
        <v>5.5</v>
      </c>
      <c r="P17" s="109" t="n">
        <v>6.2</v>
      </c>
      <c r="Q17" s="109" t="n">
        <v>0.8</v>
      </c>
      <c r="R17" s="109" t="n">
        <v>0.8</v>
      </c>
      <c r="S17" s="109" t="n">
        <v>5.2</v>
      </c>
      <c r="T17" s="109" t="n">
        <v>9.3</v>
      </c>
      <c r="U17" s="109" t="n">
        <v>1.8</v>
      </c>
      <c r="V17" s="109" t="n">
        <v>5.6</v>
      </c>
      <c r="W17" s="109" t="n">
        <v>5.4</v>
      </c>
      <c r="X17" s="109" t="n">
        <v>5.8</v>
      </c>
      <c r="Y17" s="109" t="n">
        <v>8.4</v>
      </c>
      <c r="Z17" s="109" t="n">
        <v>1.5</v>
      </c>
      <c r="AA17" s="109" t="n">
        <v>5.2</v>
      </c>
      <c r="AB17" s="109" t="n">
        <v>0.8</v>
      </c>
      <c r="AC17" s="109" t="n">
        <v>0.4</v>
      </c>
      <c r="AD17" s="109" t="n">
        <v>5</v>
      </c>
      <c r="AE17" s="109" t="n">
        <v>1.7</v>
      </c>
      <c r="AF17" s="109" t="n">
        <v>21.6</v>
      </c>
      <c r="AG17" s="109" t="n">
        <v>7.7</v>
      </c>
      <c r="AH17" s="109" t="n">
        <v>9.2</v>
      </c>
      <c r="AI17" s="109" t="n">
        <v>4</v>
      </c>
      <c r="AJ17" s="109" t="n">
        <v>4</v>
      </c>
      <c r="AK17" s="109" t="n">
        <v>4</v>
      </c>
      <c r="AL17" s="109" t="n">
        <v>4.9</v>
      </c>
      <c r="AM17" s="109" t="n">
        <v>4.1</v>
      </c>
      <c r="AN17" s="109" t="n">
        <v>4.7</v>
      </c>
      <c r="AO17" s="109" t="n">
        <v>7.29166666666667</v>
      </c>
      <c r="AP17" s="109" t="n">
        <v>4.8</v>
      </c>
      <c r="AQ17" s="109" t="n">
        <v>6.85714285714286</v>
      </c>
      <c r="AR17" s="109" t="s">
        <v>750</v>
      </c>
      <c r="AS17" s="109" t="s">
        <v>621</v>
      </c>
      <c r="AT17" s="109" t="s">
        <v>630</v>
      </c>
      <c r="AU17" s="109"/>
      <c r="AV17" s="109" t="s">
        <v>627</v>
      </c>
      <c r="AW17" s="109" t="s">
        <v>623</v>
      </c>
      <c r="AX17" s="109" t="n">
        <v>0</v>
      </c>
      <c r="AY17" s="109"/>
      <c r="AZ17" s="109" t="n">
        <v>7</v>
      </c>
      <c r="BA17" s="109" t="s">
        <v>2042</v>
      </c>
      <c r="BB17" s="109" t="s">
        <v>2027</v>
      </c>
      <c r="BC17" s="109" t="n">
        <v>13.850406584642</v>
      </c>
      <c r="BD17" s="109" t="n">
        <v>13.2160593932261</v>
      </c>
      <c r="BE17" s="109" t="n">
        <v>12.553418696809</v>
      </c>
      <c r="BF17" s="109" t="n">
        <v>21.853418696809</v>
      </c>
      <c r="BG17" s="109" t="n">
        <v>21.7666020095565</v>
      </c>
      <c r="BH17" s="109" t="n">
        <v>21.3994660236571</v>
      </c>
      <c r="BI17" t="s">
        <v>2028</v>
      </c>
      <c r="BJ17" t="s">
        <v>2043</v>
      </c>
      <c r="BK17" t="n">
        <v>164689.383</v>
      </c>
      <c r="BL17" t="n">
        <v>-0.0868166872525009</v>
      </c>
      <c r="BM17" t="n">
        <v>9.3</v>
      </c>
      <c r="BN17" t="n">
        <v>0</v>
      </c>
      <c r="BO17" t="n">
        <v>10</v>
      </c>
      <c r="BP17" t="n">
        <v>10</v>
      </c>
      <c r="BQ17" t="s">
        <v>2023</v>
      </c>
      <c r="BR17" t="s">
        <v>2024</v>
      </c>
      <c r="BS17" t="s">
        <v>2025</v>
      </c>
      <c r="BT17"/>
      <c r="BU17"/>
      <c r="BV17"/>
      <c r="BW17"/>
      <c r="BX17"/>
      <c r="BY17"/>
      <c r="BZ17"/>
      <c r="CA17"/>
      <c r="CB17"/>
      <c r="CC17"/>
      <c r="CD17" t="s">
        <v>628</v>
      </c>
      <c r="CE17"/>
      <c r="CF17"/>
      <c r="CG17"/>
      <c r="CH17"/>
      <c r="CI17"/>
      <c r="CJ17" t="n">
        <v>0</v>
      </c>
      <c r="CK17"/>
      <c r="CL17"/>
      <c r="CM17"/>
      <c r="CN17"/>
      <c r="CO17"/>
      <c r="CP17"/>
      <c r="CQ17"/>
      <c r="CR17"/>
      <c r="CS17"/>
      <c r="CT17"/>
      <c r="CU17"/>
      <c r="CV17"/>
      <c r="CW17"/>
      <c r="CX17"/>
      <c r="CY17"/>
      <c r="CZ17"/>
      <c r="DA17"/>
      <c r="DB17"/>
      <c r="DC17"/>
      <c r="DD17"/>
      <c r="DE17"/>
    </row>
    <row r="18">
      <c r="A18" s="113" t="n">
        <v>16</v>
      </c>
      <c r="B18" s="113" t="s">
        <v>755</v>
      </c>
      <c r="C18" s="113"/>
      <c r="D18" s="109" t="str">
        <f>IFERROR(GEOMEAN(E18, F18), MAX(E18, F18))</f>
      </c>
      <c r="E18" s="109" t="str">
        <f>MAX(AQ18)</f>
      </c>
      <c r="F18" s="109" t="str">
        <f>MAX(AY18, DE18)</f>
      </c>
      <c r="G18" s="109"/>
      <c r="H18" s="109" t="n">
        <v>73.60792657</v>
      </c>
      <c r="I18" s="109" t="n">
        <v>32.19233782</v>
      </c>
      <c r="J18" s="109" t="n">
        <v>8.8</v>
      </c>
      <c r="K18" s="109" t="n">
        <v>6</v>
      </c>
      <c r="L18" s="109" t="n">
        <v>8.8</v>
      </c>
      <c r="M18" s="109" t="n">
        <v>6</v>
      </c>
      <c r="N18" s="109" t="n">
        <v>7.5</v>
      </c>
      <c r="O18" s="109"/>
      <c r="P18" s="109" t="n">
        <v>0.8</v>
      </c>
      <c r="Q18" s="109" t="n">
        <v>0.3</v>
      </c>
      <c r="R18" s="109" t="n">
        <v>0.3</v>
      </c>
      <c r="S18" s="109" t="n">
        <v>3.7</v>
      </c>
      <c r="T18" s="109" t="n">
        <v>4.7</v>
      </c>
      <c r="U18" s="109" t="n">
        <v>7.7</v>
      </c>
      <c r="V18" s="109" t="n">
        <v>6.2</v>
      </c>
      <c r="W18" s="109" t="n">
        <v>4.9</v>
      </c>
      <c r="X18" s="109" t="n">
        <v>1.7</v>
      </c>
      <c r="Y18" s="109"/>
      <c r="Z18" s="109" t="n">
        <v>0.1</v>
      </c>
      <c r="AA18" s="109" t="n">
        <v>0.9</v>
      </c>
      <c r="AB18" s="109" t="n">
        <v>0</v>
      </c>
      <c r="AC18" s="109" t="n">
        <v>0</v>
      </c>
      <c r="AD18" s="109" t="n">
        <v>21</v>
      </c>
      <c r="AE18" s="109" t="n">
        <v>10</v>
      </c>
      <c r="AF18" s="109" t="n">
        <v>23.6</v>
      </c>
      <c r="AG18" s="109" t="n">
        <v>9.1</v>
      </c>
      <c r="AH18" s="109" t="n">
        <v>6</v>
      </c>
      <c r="AI18" s="109" t="n">
        <v>2.2</v>
      </c>
      <c r="AJ18" s="109" t="n">
        <v>6</v>
      </c>
      <c r="AK18" s="109" t="n">
        <v>0.4</v>
      </c>
      <c r="AL18" s="109" t="n">
        <v>4.4</v>
      </c>
      <c r="AM18" s="109" t="n">
        <v>4.7</v>
      </c>
      <c r="AN18" s="109" t="n">
        <v>4.8</v>
      </c>
      <c r="AO18" s="109" t="n">
        <v>7.70833333333333</v>
      </c>
      <c r="AP18" s="109" t="n">
        <v>1.9</v>
      </c>
      <c r="AQ18" s="109" t="n">
        <v>2.71428571428571</v>
      </c>
      <c r="AR18" s="109" t="s">
        <v>647</v>
      </c>
      <c r="AS18" s="109" t="s">
        <v>623</v>
      </c>
      <c r="AT18" s="109" t="s">
        <v>751</v>
      </c>
      <c r="AU18" s="109" t="s">
        <v>625</v>
      </c>
      <c r="AV18" s="109" t="s">
        <v>708</v>
      </c>
      <c r="AW18" s="109" t="s">
        <v>621</v>
      </c>
      <c r="AX18" s="109" t="n">
        <v>10</v>
      </c>
      <c r="AY18" s="109" t="n">
        <v>7</v>
      </c>
      <c r="AZ18" s="109" t="n">
        <v>3</v>
      </c>
      <c r="BA18" s="109" t="s">
        <v>2044</v>
      </c>
      <c r="BB18" s="109" t="s">
        <v>2027</v>
      </c>
      <c r="BC18" s="109" t="n">
        <v>1.37176634944214</v>
      </c>
      <c r="BD18" s="109" t="n">
        <v>1.37176634944214</v>
      </c>
      <c r="BE18" s="109" t="n">
        <v>1.3287925218096</v>
      </c>
      <c r="BF18" s="109" t="n">
        <v>1.3287925218096</v>
      </c>
      <c r="BG18" s="109" t="n">
        <v>1.3287925218096</v>
      </c>
      <c r="BH18" s="109" t="n">
        <v>1.05893421028418</v>
      </c>
      <c r="BI18" t="s">
        <v>2028</v>
      </c>
      <c r="BJ18" t="s">
        <v>2034</v>
      </c>
      <c r="BK18" t="n">
        <v>6948.445</v>
      </c>
      <c r="BL18" t="n">
        <v>0</v>
      </c>
      <c r="BM18" t="n">
        <v>0</v>
      </c>
      <c r="BN18" t="n">
        <v>0</v>
      </c>
      <c r="BO18" t="n">
        <v>0</v>
      </c>
      <c r="BP18" t="n">
        <v>0</v>
      </c>
      <c r="BQ18" t="s">
        <v>2023</v>
      </c>
      <c r="BR18" t="s">
        <v>2024</v>
      </c>
      <c r="BS18" t="s">
        <v>2025</v>
      </c>
      <c r="BT18"/>
      <c r="BU18" t="n">
        <v>6.23</v>
      </c>
      <c r="BV18" t="n">
        <v>5.2</v>
      </c>
      <c r="BW18" t="n">
        <v>4.2</v>
      </c>
      <c r="BX18" t="n">
        <v>5.6</v>
      </c>
      <c r="BY18" t="n">
        <v>4.5</v>
      </c>
      <c r="BZ18" t="n">
        <v>4.3</v>
      </c>
      <c r="CA18" t="n">
        <v>4.2</v>
      </c>
      <c r="CB18" t="n">
        <v>4.2</v>
      </c>
      <c r="CC18" t="n">
        <v>4.2</v>
      </c>
      <c r="CD18" t="s">
        <v>816</v>
      </c>
      <c r="CE18" t="n">
        <v>-1.1</v>
      </c>
      <c r="CF18" t="n">
        <v>1.4</v>
      </c>
      <c r="CG18" t="n">
        <v>0</v>
      </c>
      <c r="CH18" t="n">
        <v>4.66666666666666</v>
      </c>
      <c r="CI18" t="n">
        <v>4.66666666666666</v>
      </c>
      <c r="CJ18" t="n">
        <v>10</v>
      </c>
      <c r="CK18" t="n">
        <v>80.3749237060547</v>
      </c>
      <c r="CL18" t="n">
        <v>19.6250762939453</v>
      </c>
      <c r="CM18"/>
      <c r="CN18"/>
      <c r="CO18"/>
      <c r="CP18"/>
      <c r="CQ18" t="n">
        <v>19.6250762939453</v>
      </c>
      <c r="CR18" t="n">
        <v>21.7711334228516</v>
      </c>
      <c r="CS18" t="n">
        <v>28.6012802124023</v>
      </c>
      <c r="CT18" t="n">
        <v>24.628662109375</v>
      </c>
      <c r="CU18" t="n">
        <v>11.2589492797852</v>
      </c>
      <c r="CV18"/>
      <c r="CW18"/>
      <c r="CX18"/>
      <c r="CY18" t="n">
        <v>3.92501525878906</v>
      </c>
      <c r="CZ18"/>
      <c r="DA18" t="n">
        <v>9.85146484375</v>
      </c>
      <c r="DB18" t="n">
        <v>9.16547342936198</v>
      </c>
      <c r="DC18"/>
      <c r="DD18" t="n">
        <v>7.64731784396701</v>
      </c>
      <c r="DE18" t="n">
        <v>10</v>
      </c>
    </row>
    <row r="19">
      <c r="A19" s="113" t="n">
        <v>17</v>
      </c>
      <c r="B19" s="113" t="s">
        <v>759</v>
      </c>
      <c r="C19" s="113"/>
      <c r="D19" s="109" t="str">
        <f>IFERROR(GEOMEAN(E19, F19), MAX(E19, F19))</f>
      </c>
      <c r="E19" s="109" t="str">
        <f>MAX(AQ19)</f>
      </c>
      <c r="F19" s="109" t="str">
        <f>MAX(AY19, DE19)</f>
      </c>
      <c r="G19" s="109"/>
      <c r="H19" s="109"/>
      <c r="I19" s="109"/>
      <c r="J19" s="109"/>
      <c r="K19" s="109"/>
      <c r="L19" s="109"/>
      <c r="M19" s="109" t="n">
        <v>10</v>
      </c>
      <c r="N19" s="109" t="n">
        <v>8.9</v>
      </c>
      <c r="O19" s="109"/>
      <c r="P19" s="109"/>
      <c r="Q19" s="109" t="n">
        <v>0</v>
      </c>
      <c r="R19" s="109" t="n">
        <v>0</v>
      </c>
      <c r="S19" s="109" t="n">
        <v>6.3</v>
      </c>
      <c r="T19" s="109" t="n">
        <v>8</v>
      </c>
      <c r="U19" s="109" t="n">
        <v>10</v>
      </c>
      <c r="V19" s="109" t="n">
        <v>9</v>
      </c>
      <c r="W19" s="109" t="n">
        <v>7.7</v>
      </c>
      <c r="X19" s="109" t="n">
        <v>1.1</v>
      </c>
      <c r="Y19" s="109"/>
      <c r="Z19" s="109"/>
      <c r="AA19" s="109" t="n">
        <v>1.1</v>
      </c>
      <c r="AB19" s="109" t="n">
        <v>0</v>
      </c>
      <c r="AC19" s="109" t="n">
        <v>0</v>
      </c>
      <c r="AD19" s="109" t="n">
        <v>2</v>
      </c>
      <c r="AE19" s="109" t="n">
        <v>0</v>
      </c>
      <c r="AF19" s="109" t="n">
        <v>11.3</v>
      </c>
      <c r="AG19" s="109" t="n">
        <v>0.9</v>
      </c>
      <c r="AH19" s="109" t="n">
        <v>15.6</v>
      </c>
      <c r="AI19" s="109" t="n">
        <v>7.6</v>
      </c>
      <c r="AJ19" s="109" t="n">
        <v>5</v>
      </c>
      <c r="AK19" s="109" t="n">
        <v>0.2</v>
      </c>
      <c r="AL19" s="109" t="n">
        <v>3.4</v>
      </c>
      <c r="AM19" s="109" t="n">
        <v>2.3</v>
      </c>
      <c r="AN19" s="109" t="n">
        <v>5</v>
      </c>
      <c r="AO19" s="109" t="n">
        <v>8.54166666666667</v>
      </c>
      <c r="AP19" s="109" t="n">
        <v>1.3</v>
      </c>
      <c r="AQ19" s="109" t="n">
        <v>1.85714285714286</v>
      </c>
      <c r="AR19" s="109" t="s">
        <v>762</v>
      </c>
      <c r="AS19" s="109" t="s">
        <v>623</v>
      </c>
      <c r="AT19" s="109" t="s">
        <v>763</v>
      </c>
      <c r="AU19" s="109" t="s">
        <v>621</v>
      </c>
      <c r="AV19" s="109" t="s">
        <v>708</v>
      </c>
      <c r="AW19" s="109" t="s">
        <v>621</v>
      </c>
      <c r="AX19" s="109" t="n">
        <v>10</v>
      </c>
      <c r="AY19" s="109" t="n">
        <v>0</v>
      </c>
      <c r="AZ19" s="109" t="n">
        <v>3</v>
      </c>
      <c r="BA19" s="109"/>
      <c r="BB19" s="109"/>
      <c r="BC19" s="109"/>
      <c r="BD19" s="109"/>
      <c r="BE19" s="109"/>
      <c r="BF19" s="109"/>
      <c r="BG19" s="109"/>
      <c r="BH19" s="109"/>
      <c r="BI19"/>
      <c r="BJ19"/>
      <c r="BK19"/>
      <c r="BL19"/>
      <c r="BM19"/>
      <c r="BN19"/>
      <c r="BO19"/>
      <c r="BP19"/>
      <c r="BQ19" t="s">
        <v>2023</v>
      </c>
      <c r="BR19" t="s">
        <v>2024</v>
      </c>
      <c r="BS19" t="s">
        <v>2025</v>
      </c>
      <c r="BT19"/>
      <c r="BU19" t="n">
        <v>3.58</v>
      </c>
      <c r="BV19" t="n">
        <v>3.932</v>
      </c>
      <c r="BW19" t="n">
        <v>4</v>
      </c>
      <c r="BX19" t="n">
        <v>4.897</v>
      </c>
      <c r="BY19" t="n">
        <v>3.912</v>
      </c>
      <c r="BZ19" t="n">
        <v>3.831</v>
      </c>
      <c r="CA19" t="n">
        <v>3.807</v>
      </c>
      <c r="CB19" t="n">
        <v>3.784</v>
      </c>
      <c r="CC19" t="n">
        <v>3.749</v>
      </c>
      <c r="CD19" t="s">
        <v>2045</v>
      </c>
      <c r="CE19" t="n">
        <v>-0.985</v>
      </c>
      <c r="CF19" t="n">
        <v>0.897</v>
      </c>
      <c r="CG19" t="n">
        <v>0</v>
      </c>
      <c r="CH19" t="n">
        <v>2.99</v>
      </c>
      <c r="CI19" t="n">
        <v>2.99</v>
      </c>
      <c r="CJ19"/>
      <c r="CK19"/>
      <c r="CL19"/>
      <c r="CM19"/>
      <c r="CN19"/>
      <c r="CO19"/>
      <c r="CP19"/>
      <c r="CQ19"/>
      <c r="CR19"/>
      <c r="CS19"/>
      <c r="CT19"/>
      <c r="CU19"/>
      <c r="CV19"/>
      <c r="CW19"/>
      <c r="CX19"/>
      <c r="CY19"/>
      <c r="CZ19"/>
      <c r="DA19"/>
      <c r="DB19"/>
      <c r="DC19"/>
      <c r="DD19"/>
      <c r="DE19"/>
    </row>
    <row r="20">
      <c r="A20" s="113" t="n">
        <v>18</v>
      </c>
      <c r="B20" s="113" t="s">
        <v>765</v>
      </c>
      <c r="C20" s="113"/>
      <c r="D20" s="109" t="str">
        <f>IFERROR(GEOMEAN(E20, F20), MAX(E20, F20))</f>
      </c>
      <c r="E20" s="109" t="str">
        <f>MAX(AQ20)</f>
      </c>
      <c r="F20" s="109" t="str">
        <f>MAX(AY20, DE20)</f>
      </c>
      <c r="G20" s="109"/>
      <c r="H20" s="109"/>
      <c r="I20" s="109"/>
      <c r="J20" s="109"/>
      <c r="K20" s="109"/>
      <c r="L20" s="109"/>
      <c r="M20" s="109" t="n">
        <v>5.3</v>
      </c>
      <c r="N20" s="109" t="n">
        <v>8.3</v>
      </c>
      <c r="O20" s="109"/>
      <c r="P20" s="109" t="n">
        <v>3.5</v>
      </c>
      <c r="Q20" s="109" t="n">
        <v>0</v>
      </c>
      <c r="R20" s="109" t="n">
        <v>0</v>
      </c>
      <c r="S20" s="109" t="n">
        <v>4.3</v>
      </c>
      <c r="T20" s="109" t="n">
        <v>3.5</v>
      </c>
      <c r="U20" s="109" t="n">
        <v>4.7</v>
      </c>
      <c r="V20" s="109" t="n">
        <v>4.1</v>
      </c>
      <c r="W20" s="109" t="n">
        <v>4.2</v>
      </c>
      <c r="X20" s="109" t="n">
        <v>1.9</v>
      </c>
      <c r="Y20" s="109"/>
      <c r="Z20" s="109"/>
      <c r="AA20" s="109" t="n">
        <v>1.9</v>
      </c>
      <c r="AB20" s="109" t="n">
        <v>0</v>
      </c>
      <c r="AC20" s="109" t="n">
        <v>0</v>
      </c>
      <c r="AD20" s="109" t="n">
        <v>7</v>
      </c>
      <c r="AE20" s="109" t="n">
        <v>2.8</v>
      </c>
      <c r="AF20" s="109" t="n">
        <v>15.5</v>
      </c>
      <c r="AG20" s="109" t="n">
        <v>3.7</v>
      </c>
      <c r="AH20" s="109" t="n">
        <v>8.8</v>
      </c>
      <c r="AI20" s="109" t="n">
        <v>3.8</v>
      </c>
      <c r="AJ20" s="109" t="n">
        <v>4</v>
      </c>
      <c r="AK20" s="109" t="n">
        <v>0.3</v>
      </c>
      <c r="AL20" s="109" t="n">
        <v>3</v>
      </c>
      <c r="AM20" s="109" t="n">
        <v>2.4</v>
      </c>
      <c r="AN20" s="109" t="n">
        <v>3.3</v>
      </c>
      <c r="AO20" s="109" t="n">
        <v>1.45833333333333</v>
      </c>
      <c r="AP20" s="109" t="n">
        <v>2.6</v>
      </c>
      <c r="AQ20" s="109" t="n">
        <v>3.71428571428571</v>
      </c>
      <c r="AR20" s="109" t="s">
        <v>768</v>
      </c>
      <c r="AS20" s="109" t="s">
        <v>623</v>
      </c>
      <c r="AT20" s="109" t="s">
        <v>769</v>
      </c>
      <c r="AU20" s="109" t="s">
        <v>623</v>
      </c>
      <c r="AV20" s="109" t="s">
        <v>630</v>
      </c>
      <c r="AW20" s="109"/>
      <c r="AX20" s="109" t="n">
        <v>10</v>
      </c>
      <c r="AY20" s="109" t="n">
        <v>10</v>
      </c>
      <c r="AZ20" s="109"/>
      <c r="BA20" s="109"/>
      <c r="BB20" s="109"/>
      <c r="BC20" s="109"/>
      <c r="BD20" s="109"/>
      <c r="BE20" s="109"/>
      <c r="BF20" s="109"/>
      <c r="BG20" s="109"/>
      <c r="BH20" s="109"/>
      <c r="BI20"/>
      <c r="BJ20"/>
      <c r="BK20"/>
      <c r="BL20"/>
      <c r="BM20"/>
      <c r="BN20"/>
      <c r="BO20"/>
      <c r="BP20"/>
      <c r="BQ20" t="s">
        <v>2023</v>
      </c>
      <c r="BR20" t="s">
        <v>2024</v>
      </c>
      <c r="BS20" t="s">
        <v>2025</v>
      </c>
      <c r="BT20"/>
      <c r="BU20" t="n">
        <v>10.1</v>
      </c>
      <c r="BV20" t="n">
        <v>10.35</v>
      </c>
      <c r="BW20" t="n">
        <v>10.653</v>
      </c>
      <c r="BX20" t="n">
        <v>25.408</v>
      </c>
      <c r="BY20" t="n">
        <v>20.305</v>
      </c>
      <c r="BZ20" t="n">
        <v>18.02</v>
      </c>
      <c r="CA20" t="n">
        <v>16.077</v>
      </c>
      <c r="CB20" t="n">
        <v>15.59</v>
      </c>
      <c r="CC20" t="n">
        <v>15.268</v>
      </c>
      <c r="CD20" t="s">
        <v>2046</v>
      </c>
      <c r="CE20" t="n">
        <v>-5.103</v>
      </c>
      <c r="CF20" t="n">
        <v>14.755</v>
      </c>
      <c r="CG20" t="n">
        <v>0</v>
      </c>
      <c r="CH20" t="n">
        <v>10</v>
      </c>
      <c r="CI20" t="n">
        <v>10</v>
      </c>
      <c r="CJ20"/>
      <c r="CK20"/>
      <c r="CL20"/>
      <c r="CM20"/>
      <c r="CN20"/>
      <c r="CO20"/>
      <c r="CP20"/>
      <c r="CQ20"/>
      <c r="CR20"/>
      <c r="CS20"/>
      <c r="CT20"/>
      <c r="CU20"/>
      <c r="CV20"/>
      <c r="CW20"/>
      <c r="CX20"/>
      <c r="CY20"/>
      <c r="CZ20"/>
      <c r="DA20"/>
      <c r="DB20"/>
      <c r="DC20"/>
      <c r="DD20"/>
      <c r="DE20"/>
    </row>
    <row r="21">
      <c r="A21" s="113" t="n">
        <v>19</v>
      </c>
      <c r="B21" s="113" t="s">
        <v>772</v>
      </c>
      <c r="C21" s="113"/>
      <c r="D21" s="109" t="str">
        <f>IFERROR(GEOMEAN(E21, F21), MAX(E21, F21))</f>
      </c>
      <c r="E21" s="109" t="str">
        <f>MAX(AQ21)</f>
      </c>
      <c r="F21" s="109" t="str">
        <f>MAX(AY21, DE21)</f>
      </c>
      <c r="G21" s="109"/>
      <c r="H21" s="109" t="n">
        <v>50.34959309</v>
      </c>
      <c r="I21" s="109" t="n">
        <v>32.45149511</v>
      </c>
      <c r="J21" s="109" t="n">
        <v>5.9</v>
      </c>
      <c r="K21" s="109" t="n">
        <v>6.1</v>
      </c>
      <c r="L21" s="109" t="n">
        <v>5.9</v>
      </c>
      <c r="M21" s="109" t="n">
        <v>6</v>
      </c>
      <c r="N21" s="109" t="n">
        <v>4.8</v>
      </c>
      <c r="O21" s="109" t="n">
        <v>0.8</v>
      </c>
      <c r="P21" s="109"/>
      <c r="Q21" s="109" t="n">
        <v>3.2</v>
      </c>
      <c r="R21" s="109" t="n">
        <v>3.2</v>
      </c>
      <c r="S21" s="109" t="n">
        <v>3.7</v>
      </c>
      <c r="T21" s="109" t="n">
        <v>5.9</v>
      </c>
      <c r="U21" s="109" t="n">
        <v>7.4</v>
      </c>
      <c r="V21" s="109" t="n">
        <v>6.7</v>
      </c>
      <c r="W21" s="109" t="n">
        <v>5.2</v>
      </c>
      <c r="X21" s="109" t="n">
        <v>2.6</v>
      </c>
      <c r="Y21" s="109" t="n">
        <v>3</v>
      </c>
      <c r="Z21" s="109" t="n">
        <v>0</v>
      </c>
      <c r="AA21" s="109" t="n">
        <v>1.9</v>
      </c>
      <c r="AB21" s="109" t="n">
        <v>0</v>
      </c>
      <c r="AC21" s="109" t="n">
        <v>0</v>
      </c>
      <c r="AD21" s="109" t="n">
        <v>16</v>
      </c>
      <c r="AE21" s="109" t="n">
        <v>7.8</v>
      </c>
      <c r="AF21" s="109" t="n">
        <v>17.8</v>
      </c>
      <c r="AG21" s="109" t="n">
        <v>5.2</v>
      </c>
      <c r="AH21" s="109" t="n">
        <v>9</v>
      </c>
      <c r="AI21" s="109" t="n">
        <v>3.9</v>
      </c>
      <c r="AJ21" s="109" t="n">
        <v>5</v>
      </c>
      <c r="AK21" s="109" t="n">
        <v>0.5</v>
      </c>
      <c r="AL21" s="109" t="n">
        <v>3.7</v>
      </c>
      <c r="AM21" s="109" t="n">
        <v>3.8</v>
      </c>
      <c r="AN21" s="109" t="n">
        <v>4.5</v>
      </c>
      <c r="AO21" s="109" t="n">
        <v>6.45833333333333</v>
      </c>
      <c r="AP21" s="109" t="n">
        <v>2.7</v>
      </c>
      <c r="AQ21" s="109" t="n">
        <v>3.85714285714286</v>
      </c>
      <c r="AR21" s="109" t="s">
        <v>775</v>
      </c>
      <c r="AS21" s="109" t="s">
        <v>623</v>
      </c>
      <c r="AT21" s="109" t="s">
        <v>776</v>
      </c>
      <c r="AU21" s="109" t="s">
        <v>625</v>
      </c>
      <c r="AV21" s="109" t="s">
        <v>627</v>
      </c>
      <c r="AW21" s="109" t="s">
        <v>623</v>
      </c>
      <c r="AX21" s="109" t="n">
        <v>10</v>
      </c>
      <c r="AY21" s="109" t="n">
        <v>7</v>
      </c>
      <c r="AZ21" s="109" t="n">
        <v>7</v>
      </c>
      <c r="BA21" s="109"/>
      <c r="BB21" s="109"/>
      <c r="BC21" s="109"/>
      <c r="BD21" s="109"/>
      <c r="BE21" s="109"/>
      <c r="BF21" s="109"/>
      <c r="BG21" s="109"/>
      <c r="BH21" s="109"/>
      <c r="BI21"/>
      <c r="BJ21"/>
      <c r="BK21"/>
      <c r="BL21"/>
      <c r="BM21"/>
      <c r="BN21"/>
      <c r="BO21"/>
      <c r="BP21"/>
      <c r="BQ21" t="s">
        <v>2023</v>
      </c>
      <c r="BR21" t="s">
        <v>2024</v>
      </c>
      <c r="BS21" t="s">
        <v>2025</v>
      </c>
      <c r="BT21"/>
      <c r="BU21" t="n">
        <v>20.5</v>
      </c>
      <c r="BV21" t="n">
        <v>18.4</v>
      </c>
      <c r="BW21" t="n">
        <v>15.7</v>
      </c>
      <c r="BX21" t="n">
        <v>19</v>
      </c>
      <c r="BY21" t="n">
        <v>17.5</v>
      </c>
      <c r="BZ21" t="n">
        <v>16.8</v>
      </c>
      <c r="CA21" t="n">
        <v>16</v>
      </c>
      <c r="CB21" t="n">
        <v>15.3</v>
      </c>
      <c r="CC21" t="n">
        <v>14.5</v>
      </c>
      <c r="CD21" t="s">
        <v>1680</v>
      </c>
      <c r="CE21" t="n">
        <v>-1.5</v>
      </c>
      <c r="CF21" t="n">
        <v>3.3</v>
      </c>
      <c r="CG21" t="n">
        <v>0</v>
      </c>
      <c r="CH21" t="n">
        <v>10</v>
      </c>
      <c r="CI21" t="n">
        <v>10</v>
      </c>
      <c r="CJ21"/>
      <c r="CK21"/>
      <c r="CL21"/>
      <c r="CM21"/>
      <c r="CN21"/>
      <c r="CO21"/>
      <c r="CP21"/>
      <c r="CQ21"/>
      <c r="CR21"/>
      <c r="CS21"/>
      <c r="CT21"/>
      <c r="CU21"/>
      <c r="CV21"/>
      <c r="CW21"/>
      <c r="CX21"/>
      <c r="CY21"/>
      <c r="CZ21"/>
      <c r="DA21"/>
      <c r="DB21"/>
      <c r="DC21"/>
      <c r="DD21"/>
      <c r="DE21"/>
    </row>
    <row r="22">
      <c r="A22" s="113" t="n">
        <v>20</v>
      </c>
      <c r="B22" s="113" t="s">
        <v>780</v>
      </c>
      <c r="C22" s="113"/>
      <c r="D22" s="109" t="str">
        <f>IFERROR(GEOMEAN(E22, F22), MAX(E22, F22))</f>
      </c>
      <c r="E22" s="109" t="str">
        <f>MAX(AQ22)</f>
      </c>
      <c r="F22" s="109" t="str">
        <f>MAX(AY22, DE22)</f>
      </c>
      <c r="G22" s="109"/>
      <c r="H22" s="109" t="n">
        <v>76.35101137</v>
      </c>
      <c r="I22" s="109" t="n">
        <v>72.38497375</v>
      </c>
      <c r="J22" s="109" t="n">
        <v>9.1</v>
      </c>
      <c r="K22" s="109" t="n">
        <v>10</v>
      </c>
      <c r="L22" s="109" t="n">
        <v>9.1</v>
      </c>
      <c r="M22" s="109" t="n">
        <v>5.6</v>
      </c>
      <c r="N22" s="109" t="n">
        <v>7.9</v>
      </c>
      <c r="O22" s="109" t="n">
        <v>5</v>
      </c>
      <c r="P22" s="109" t="n">
        <v>1.2</v>
      </c>
      <c r="Q22" s="109" t="n">
        <v>0</v>
      </c>
      <c r="R22" s="109" t="n">
        <v>0</v>
      </c>
      <c r="S22" s="109" t="n">
        <v>3.9</v>
      </c>
      <c r="T22" s="109" t="n">
        <v>4.6</v>
      </c>
      <c r="U22" s="109" t="n">
        <v>9.9</v>
      </c>
      <c r="V22" s="109" t="n">
        <v>7.3</v>
      </c>
      <c r="W22" s="109" t="n">
        <v>5.6</v>
      </c>
      <c r="X22" s="109" t="n">
        <v>1.8</v>
      </c>
      <c r="Y22" s="109"/>
      <c r="Z22" s="109" t="n">
        <v>0</v>
      </c>
      <c r="AA22" s="109" t="n">
        <v>0.9</v>
      </c>
      <c r="AB22" s="109" t="n">
        <v>0</v>
      </c>
      <c r="AC22" s="109" t="n">
        <v>0</v>
      </c>
      <c r="AD22" s="109" t="n">
        <v>15</v>
      </c>
      <c r="AE22" s="109" t="n">
        <v>7.2</v>
      </c>
      <c r="AF22" s="109" t="n">
        <v>23.7</v>
      </c>
      <c r="AG22" s="109" t="n">
        <v>9.1</v>
      </c>
      <c r="AH22" s="109" t="n">
        <v>5</v>
      </c>
      <c r="AI22" s="109" t="n">
        <v>1.7</v>
      </c>
      <c r="AJ22" s="109" t="n">
        <v>5</v>
      </c>
      <c r="AK22" s="109" t="n">
        <v>0.7</v>
      </c>
      <c r="AL22" s="109" t="n">
        <v>4.1</v>
      </c>
      <c r="AM22" s="109" t="n">
        <v>4.7</v>
      </c>
      <c r="AN22" s="109" t="n">
        <v>5.2</v>
      </c>
      <c r="AO22" s="109" t="n">
        <v>9.375</v>
      </c>
      <c r="AP22" s="109" t="n">
        <v>1.2</v>
      </c>
      <c r="AQ22" s="109" t="n">
        <v>1.71428571428572</v>
      </c>
      <c r="AR22" s="109" t="s">
        <v>783</v>
      </c>
      <c r="AS22" s="109" t="s">
        <v>623</v>
      </c>
      <c r="AT22" s="109" t="s">
        <v>665</v>
      </c>
      <c r="AU22" s="109" t="s">
        <v>621</v>
      </c>
      <c r="AV22" s="109" t="s">
        <v>627</v>
      </c>
      <c r="AW22" s="109" t="s">
        <v>623</v>
      </c>
      <c r="AX22" s="109" t="n">
        <v>10</v>
      </c>
      <c r="AY22" s="109" t="n">
        <v>0</v>
      </c>
      <c r="AZ22" s="109" t="n">
        <v>7</v>
      </c>
      <c r="BA22" s="109"/>
      <c r="BB22" s="109"/>
      <c r="BC22" s="109"/>
      <c r="BD22" s="109"/>
      <c r="BE22" s="109"/>
      <c r="BF22" s="109"/>
      <c r="BG22" s="109"/>
      <c r="BH22" s="109"/>
      <c r="BI22"/>
      <c r="BJ22"/>
      <c r="BK22"/>
      <c r="BL22"/>
      <c r="BM22"/>
      <c r="BN22"/>
      <c r="BO22"/>
      <c r="BP22"/>
      <c r="BQ22" t="s">
        <v>2023</v>
      </c>
      <c r="BR22" t="s">
        <v>2024</v>
      </c>
      <c r="BS22" t="s">
        <v>2025</v>
      </c>
      <c r="BT22"/>
      <c r="BU22" t="n">
        <v>0.768</v>
      </c>
      <c r="BV22" t="n">
        <v>0.428</v>
      </c>
      <c r="BW22" t="n">
        <v>0.295</v>
      </c>
      <c r="BX22" t="n">
        <v>1.403</v>
      </c>
      <c r="BY22" t="n">
        <v>1.104</v>
      </c>
      <c r="BZ22" t="n">
        <v>0.805</v>
      </c>
      <c r="CA22" t="n">
        <v>0.604</v>
      </c>
      <c r="CB22" t="n">
        <v>0.604</v>
      </c>
      <c r="CC22" t="n">
        <v>0.504</v>
      </c>
      <c r="CD22" t="s">
        <v>2047</v>
      </c>
      <c r="CE22" t="n">
        <v>-0.299</v>
      </c>
      <c r="CF22" t="n">
        <v>1.108</v>
      </c>
      <c r="CG22" t="n">
        <v>0</v>
      </c>
      <c r="CH22" t="n">
        <v>3.69333333333333</v>
      </c>
      <c r="CI22" t="n">
        <v>3.69333333333333</v>
      </c>
      <c r="CJ22" t="n">
        <v>0</v>
      </c>
      <c r="CK22"/>
      <c r="CL22"/>
      <c r="CM22"/>
      <c r="CN22"/>
      <c r="CO22"/>
      <c r="CP22"/>
      <c r="CQ22"/>
      <c r="CR22"/>
      <c r="CS22"/>
      <c r="CT22"/>
      <c r="CU22"/>
      <c r="CV22"/>
      <c r="CW22"/>
      <c r="CX22"/>
      <c r="CY22"/>
      <c r="CZ22"/>
      <c r="DA22"/>
      <c r="DB22"/>
      <c r="DC22"/>
      <c r="DD22"/>
      <c r="DE22"/>
    </row>
    <row r="23">
      <c r="A23" s="113" t="n">
        <v>21</v>
      </c>
      <c r="B23" s="113" t="s">
        <v>786</v>
      </c>
      <c r="C23" s="113"/>
      <c r="D23" s="109" t="str">
        <f>IFERROR(GEOMEAN(E23, F23), MAX(E23, F23))</f>
      </c>
      <c r="E23" s="109" t="str">
        <f>MAX(AQ23)</f>
      </c>
      <c r="F23" s="109" t="str">
        <f>MAX(AY23, DE23)</f>
      </c>
      <c r="G23" s="109"/>
      <c r="H23" s="109" t="n">
        <v>39.3870192</v>
      </c>
      <c r="I23" s="109" t="n">
        <v>23.34561985</v>
      </c>
      <c r="J23" s="109" t="n">
        <v>4.6</v>
      </c>
      <c r="K23" s="109" t="n">
        <v>4.2</v>
      </c>
      <c r="L23" s="109" t="n">
        <v>4.6</v>
      </c>
      <c r="M23" s="109" t="n">
        <v>4.1</v>
      </c>
      <c r="N23" s="109" t="n">
        <v>4.6</v>
      </c>
      <c r="O23" s="109" t="n">
        <v>0.6</v>
      </c>
      <c r="P23" s="109"/>
      <c r="Q23" s="109" t="n">
        <v>0.9</v>
      </c>
      <c r="R23" s="109" t="n">
        <v>0.9</v>
      </c>
      <c r="S23" s="109" t="n">
        <v>2.6</v>
      </c>
      <c r="T23" s="109" t="n">
        <v>4.8</v>
      </c>
      <c r="U23" s="109" t="n">
        <v>2.6</v>
      </c>
      <c r="V23" s="109" t="n">
        <v>3.7</v>
      </c>
      <c r="W23" s="109" t="n">
        <v>3.1</v>
      </c>
      <c r="X23" s="109" t="n">
        <v>3.8</v>
      </c>
      <c r="Y23" s="109" t="n">
        <v>4.6</v>
      </c>
      <c r="Z23" s="109" t="n">
        <v>1.4</v>
      </c>
      <c r="AA23" s="109" t="n">
        <v>3.3</v>
      </c>
      <c r="AB23" s="109" t="n">
        <v>0</v>
      </c>
      <c r="AC23" s="109" t="n">
        <v>0</v>
      </c>
      <c r="AD23" s="109" t="n">
        <v>5</v>
      </c>
      <c r="AE23" s="109" t="n">
        <v>1.7</v>
      </c>
      <c r="AF23" s="109" t="n">
        <v>22.1</v>
      </c>
      <c r="AG23" s="109" t="n">
        <v>8.1</v>
      </c>
      <c r="AH23" s="109" t="n">
        <v>17.1</v>
      </c>
      <c r="AI23" s="109" t="n">
        <v>8.4</v>
      </c>
      <c r="AJ23" s="109" t="n">
        <v>4</v>
      </c>
      <c r="AK23" s="109" t="n">
        <v>0.7</v>
      </c>
      <c r="AL23" s="109" t="n">
        <v>5.3</v>
      </c>
      <c r="AM23" s="109" t="n">
        <v>4.4</v>
      </c>
      <c r="AN23" s="109" t="n">
        <v>3.8</v>
      </c>
      <c r="AO23" s="109" t="n">
        <v>3.54166666666667</v>
      </c>
      <c r="AP23" s="109" t="n">
        <v>3.7</v>
      </c>
      <c r="AQ23" s="109" t="n">
        <v>5.28571428571429</v>
      </c>
      <c r="AR23" s="109" t="s">
        <v>789</v>
      </c>
      <c r="AS23" s="109" t="s">
        <v>623</v>
      </c>
      <c r="AT23" s="109" t="s">
        <v>790</v>
      </c>
      <c r="AU23" s="109" t="s">
        <v>623</v>
      </c>
      <c r="AV23" s="109" t="s">
        <v>662</v>
      </c>
      <c r="AW23" s="109" t="s">
        <v>625</v>
      </c>
      <c r="AX23" s="109" t="n">
        <v>10</v>
      </c>
      <c r="AY23" s="109" t="n">
        <v>10</v>
      </c>
      <c r="AZ23" s="109" t="n">
        <v>0</v>
      </c>
      <c r="BA23" s="109"/>
      <c r="BB23" s="109"/>
      <c r="BC23" s="109"/>
      <c r="BD23" s="109"/>
      <c r="BE23" s="109"/>
      <c r="BF23" s="109"/>
      <c r="BG23" s="109"/>
      <c r="BH23" s="109"/>
      <c r="BI23"/>
      <c r="BJ23"/>
      <c r="BK23"/>
      <c r="BL23"/>
      <c r="BM23"/>
      <c r="BN23"/>
      <c r="BO23"/>
      <c r="BP23"/>
      <c r="BQ23" t="s">
        <v>2023</v>
      </c>
      <c r="BR23" t="s">
        <v>2024</v>
      </c>
      <c r="BS23" t="s">
        <v>2025</v>
      </c>
      <c r="BT23"/>
      <c r="BU23" t="n">
        <v>9.35</v>
      </c>
      <c r="BV23" t="n">
        <v>9.725</v>
      </c>
      <c r="BW23" t="n">
        <v>9</v>
      </c>
      <c r="BX23" t="n">
        <v>25.059</v>
      </c>
      <c r="BY23" t="n">
        <v>20.883</v>
      </c>
      <c r="BZ23" t="n">
        <v>18.556</v>
      </c>
      <c r="CA23" t="n">
        <v>17.758</v>
      </c>
      <c r="CB23" t="n">
        <v>17.755</v>
      </c>
      <c r="CC23" t="n">
        <v>17.753</v>
      </c>
      <c r="CD23" t="s">
        <v>2048</v>
      </c>
      <c r="CE23" t="n">
        <v>-4.176</v>
      </c>
      <c r="CF23" t="n">
        <v>16.059</v>
      </c>
      <c r="CG23" t="n">
        <v>0</v>
      </c>
      <c r="CH23" t="n">
        <v>10</v>
      </c>
      <c r="CI23" t="n">
        <v>10</v>
      </c>
      <c r="CJ23"/>
      <c r="CK23"/>
      <c r="CL23"/>
      <c r="CM23"/>
      <c r="CN23"/>
      <c r="CO23"/>
      <c r="CP23"/>
      <c r="CQ23"/>
      <c r="CR23"/>
      <c r="CS23"/>
      <c r="CT23"/>
      <c r="CU23"/>
      <c r="CV23"/>
      <c r="CW23"/>
      <c r="CX23"/>
      <c r="CY23"/>
      <c r="CZ23"/>
      <c r="DA23"/>
      <c r="DB23"/>
      <c r="DC23"/>
      <c r="DD23"/>
      <c r="DE23"/>
    </row>
    <row r="24">
      <c r="A24" s="113" t="n">
        <v>22</v>
      </c>
      <c r="B24" s="113" t="s">
        <v>793</v>
      </c>
      <c r="C24" s="113"/>
      <c r="D24" s="109" t="str">
        <f>IFERROR(GEOMEAN(E24, F24), MAX(E24, F24))</f>
      </c>
      <c r="E24" s="109" t="str">
        <f>MAX(AQ24)</f>
      </c>
      <c r="F24" s="109" t="str">
        <f>MAX(AY24, DE24)</f>
      </c>
      <c r="G24" s="109"/>
      <c r="H24" s="109" t="n">
        <v>78.19620111</v>
      </c>
      <c r="I24" s="109" t="n">
        <v>12.81119014</v>
      </c>
      <c r="J24" s="109" t="n">
        <v>9.3</v>
      </c>
      <c r="K24" s="109" t="n">
        <v>2</v>
      </c>
      <c r="L24" s="109" t="n">
        <v>9.3</v>
      </c>
      <c r="M24" s="109" t="n">
        <v>3.4</v>
      </c>
      <c r="N24" s="109" t="n">
        <v>6.9</v>
      </c>
      <c r="O24" s="109" t="n">
        <v>5.5</v>
      </c>
      <c r="P24" s="109" t="n">
        <v>3.8</v>
      </c>
      <c r="Q24" s="109" t="n">
        <v>0</v>
      </c>
      <c r="R24" s="109" t="n">
        <v>0</v>
      </c>
      <c r="S24" s="109" t="n">
        <v>3.9</v>
      </c>
      <c r="T24" s="109" t="n">
        <v>2.9</v>
      </c>
      <c r="U24" s="109" t="n">
        <v>0.8</v>
      </c>
      <c r="V24" s="109" t="n">
        <v>1.9</v>
      </c>
      <c r="W24" s="109" t="n">
        <v>2.9</v>
      </c>
      <c r="X24" s="109" t="n">
        <v>4.1</v>
      </c>
      <c r="Y24" s="109" t="n">
        <v>7.4</v>
      </c>
      <c r="Z24" s="109" t="n">
        <v>0.6</v>
      </c>
      <c r="AA24" s="109" t="n">
        <v>4</v>
      </c>
      <c r="AB24" s="109" t="n">
        <v>0</v>
      </c>
      <c r="AC24" s="109" t="n">
        <v>0</v>
      </c>
      <c r="AD24" s="109" t="n">
        <v>7</v>
      </c>
      <c r="AE24" s="109" t="n">
        <v>2.8</v>
      </c>
      <c r="AF24" s="109" t="n">
        <v>17.2</v>
      </c>
      <c r="AG24" s="109" t="n">
        <v>4.8</v>
      </c>
      <c r="AH24" s="109" t="n">
        <v>6.8</v>
      </c>
      <c r="AI24" s="109" t="n">
        <v>2.7</v>
      </c>
      <c r="AJ24" s="109" t="n">
        <v>4</v>
      </c>
      <c r="AK24" s="109" t="n">
        <v>2</v>
      </c>
      <c r="AL24" s="109" t="n">
        <v>3.4</v>
      </c>
      <c r="AM24" s="109" t="n">
        <v>5.6</v>
      </c>
      <c r="AN24" s="109" t="n">
        <v>4.2</v>
      </c>
      <c r="AO24" s="109" t="n">
        <v>5.20833333333333</v>
      </c>
      <c r="AP24" s="109" t="n">
        <v>4.5</v>
      </c>
      <c r="AQ24" s="109" t="n">
        <v>6.42857142857143</v>
      </c>
      <c r="AR24" s="109" t="s">
        <v>796</v>
      </c>
      <c r="AS24" s="109" t="s">
        <v>623</v>
      </c>
      <c r="AT24" s="109" t="s">
        <v>797</v>
      </c>
      <c r="AU24" s="109" t="s">
        <v>625</v>
      </c>
      <c r="AV24" s="109" t="s">
        <v>662</v>
      </c>
      <c r="AW24" s="109" t="s">
        <v>625</v>
      </c>
      <c r="AX24" s="109" t="n">
        <v>10</v>
      </c>
      <c r="AY24" s="109" t="n">
        <v>7</v>
      </c>
      <c r="AZ24" s="109" t="n">
        <v>0</v>
      </c>
      <c r="BA24" s="109" t="s">
        <v>2049</v>
      </c>
      <c r="BB24" s="109" t="s">
        <v>2027</v>
      </c>
      <c r="BC24" s="109" t="n">
        <v>5.77451747844624</v>
      </c>
      <c r="BD24" s="109" t="n">
        <v>4.48495957434697</v>
      </c>
      <c r="BE24" s="109" t="n">
        <v>4.3363047650615</v>
      </c>
      <c r="BF24" s="109" t="n">
        <v>5.89835532551647</v>
      </c>
      <c r="BG24" s="109" t="n">
        <v>5.17623044354239</v>
      </c>
      <c r="BH24" s="109" t="n">
        <v>4.68314184883908</v>
      </c>
      <c r="BI24" t="s">
        <v>2028</v>
      </c>
      <c r="BJ24" t="s">
        <v>2031</v>
      </c>
      <c r="BK24" t="n">
        <v>11673.029</v>
      </c>
      <c r="BL24" t="n">
        <v>-0.72212488197408</v>
      </c>
      <c r="BM24" t="n">
        <v>1.56205056045497</v>
      </c>
      <c r="BN24" t="n">
        <v>0</v>
      </c>
      <c r="BO24" t="n">
        <v>5.20683520151657</v>
      </c>
      <c r="BP24" t="n">
        <v>5.20683520151657</v>
      </c>
      <c r="BQ24" t="s">
        <v>2023</v>
      </c>
      <c r="BR24" t="s">
        <v>2024</v>
      </c>
      <c r="BS24" t="s">
        <v>2025</v>
      </c>
      <c r="BT24"/>
      <c r="BU24" t="n">
        <v>4</v>
      </c>
      <c r="BV24" t="n">
        <v>4</v>
      </c>
      <c r="BW24" t="n">
        <v>4</v>
      </c>
      <c r="BX24" t="n">
        <v>8</v>
      </c>
      <c r="BY24" t="n">
        <v>4</v>
      </c>
      <c r="BZ24" t="n">
        <v>4</v>
      </c>
      <c r="CA24" t="n">
        <v>4</v>
      </c>
      <c r="CB24" t="n">
        <v>4</v>
      </c>
      <c r="CC24" t="n">
        <v>4</v>
      </c>
      <c r="CD24" t="s">
        <v>1716</v>
      </c>
      <c r="CE24" t="n">
        <v>-4</v>
      </c>
      <c r="CF24" t="n">
        <v>4</v>
      </c>
      <c r="CG24" t="n">
        <v>0</v>
      </c>
      <c r="CH24" t="n">
        <v>10</v>
      </c>
      <c r="CI24" t="n">
        <v>10</v>
      </c>
      <c r="CJ24"/>
      <c r="CK24" t="n">
        <v>56.3211975097656</v>
      </c>
      <c r="CL24"/>
      <c r="CM24" t="n">
        <v>97.8341369628906</v>
      </c>
      <c r="CN24"/>
      <c r="CO24"/>
      <c r="CP24" t="n">
        <v>52.7777786254883</v>
      </c>
      <c r="CQ24" t="n">
        <v>15.560640335083</v>
      </c>
      <c r="CR24"/>
      <c r="CS24"/>
      <c r="CT24" t="n">
        <v>16.7824401855469</v>
      </c>
      <c r="CU24"/>
      <c r="CV24" t="n">
        <v>0.75020843744278</v>
      </c>
      <c r="CW24" t="n">
        <v>21.7004718780518</v>
      </c>
      <c r="CX24"/>
      <c r="CY24"/>
      <c r="CZ24" t="n">
        <v>1.08293151855469</v>
      </c>
      <c r="DA24" t="n">
        <v>6.71297607421875</v>
      </c>
      <c r="DB24"/>
      <c r="DC24" t="n">
        <v>4.34009437561035</v>
      </c>
      <c r="DD24" t="n">
        <v>4.04533398946126</v>
      </c>
      <c r="DE24" t="n">
        <v>5.77904855637323</v>
      </c>
    </row>
    <row r="25">
      <c r="A25" s="113" t="n">
        <v>23</v>
      </c>
      <c r="B25" s="113" t="s">
        <v>801</v>
      </c>
      <c r="C25" s="113"/>
      <c r="D25" s="109" t="str">
        <f>IFERROR(GEOMEAN(E25, F25), MAX(E25, F25))</f>
      </c>
      <c r="E25" s="109" t="str">
        <f>MAX(AQ25)</f>
      </c>
      <c r="F25" s="109" t="str">
        <f>MAX(AY25, DE25)</f>
      </c>
      <c r="G25" s="109"/>
      <c r="H25" s="109" t="n">
        <v>53.80871123</v>
      </c>
      <c r="I25" s="109" t="n">
        <v>44.76088888</v>
      </c>
      <c r="J25" s="109" t="n">
        <v>6.4</v>
      </c>
      <c r="K25" s="109" t="n">
        <v>8.6</v>
      </c>
      <c r="L25" s="109" t="n">
        <v>6.4</v>
      </c>
      <c r="M25" s="109" t="n">
        <v>4.7</v>
      </c>
      <c r="N25" s="109" t="n">
        <v>8.7</v>
      </c>
      <c r="O25" s="109" t="n">
        <v>1.8</v>
      </c>
      <c r="P25" s="109" t="n">
        <v>3.3</v>
      </c>
      <c r="Q25" s="109" t="n">
        <v>0.1</v>
      </c>
      <c r="R25" s="109" t="n">
        <v>0.1</v>
      </c>
      <c r="S25" s="109" t="n">
        <v>3.7</v>
      </c>
      <c r="T25" s="109" t="n">
        <v>1.8</v>
      </c>
      <c r="U25" s="109" t="n">
        <v>1</v>
      </c>
      <c r="V25" s="109" t="n">
        <v>1.4</v>
      </c>
      <c r="W25" s="109" t="n">
        <v>2.6</v>
      </c>
      <c r="X25" s="109" t="n">
        <v>2.8</v>
      </c>
      <c r="Y25" s="109" t="n">
        <v>3.7</v>
      </c>
      <c r="Z25" s="109" t="n">
        <v>0.4</v>
      </c>
      <c r="AA25" s="109" t="n">
        <v>2.3</v>
      </c>
      <c r="AB25" s="109" t="n">
        <v>0</v>
      </c>
      <c r="AC25" s="109" t="n">
        <v>0</v>
      </c>
      <c r="AD25" s="109" t="n">
        <v>9</v>
      </c>
      <c r="AE25" s="109" t="n">
        <v>3.9</v>
      </c>
      <c r="AF25" s="109" t="n">
        <v>16.6</v>
      </c>
      <c r="AG25" s="109" t="n">
        <v>4.4</v>
      </c>
      <c r="AH25" s="109" t="n">
        <v>10.4</v>
      </c>
      <c r="AI25" s="109" t="n">
        <v>4.7</v>
      </c>
      <c r="AJ25" s="109" t="n">
        <v>6</v>
      </c>
      <c r="AK25" s="109" t="n">
        <v>0.8</v>
      </c>
      <c r="AL25" s="109" t="n">
        <v>4</v>
      </c>
      <c r="AM25" s="109" t="n">
        <v>4.2</v>
      </c>
      <c r="AN25" s="109" t="n">
        <v>3.4</v>
      </c>
      <c r="AO25" s="109" t="n">
        <v>1.875</v>
      </c>
      <c r="AP25" s="109" t="n">
        <v>3.4</v>
      </c>
      <c r="AQ25" s="109" t="n">
        <v>4.85714285714286</v>
      </c>
      <c r="AR25" s="109" t="s">
        <v>803</v>
      </c>
      <c r="AS25" s="109" t="s">
        <v>623</v>
      </c>
      <c r="AT25" s="109" t="s">
        <v>804</v>
      </c>
      <c r="AU25" s="109" t="s">
        <v>625</v>
      </c>
      <c r="AV25" s="109" t="s">
        <v>662</v>
      </c>
      <c r="AW25" s="109" t="s">
        <v>625</v>
      </c>
      <c r="AX25" s="109" t="n">
        <v>10</v>
      </c>
      <c r="AY25" s="109" t="n">
        <v>7</v>
      </c>
      <c r="AZ25" s="109" t="n">
        <v>0</v>
      </c>
      <c r="BA25" s="109" t="s">
        <v>2050</v>
      </c>
      <c r="BB25" s="109" t="s">
        <v>2027</v>
      </c>
      <c r="BC25" s="109" t="n">
        <v>4.41824465022277</v>
      </c>
      <c r="BD25" s="109" t="n">
        <v>4.42099593687415</v>
      </c>
      <c r="BE25" s="109" t="n">
        <v>4.04631963743077</v>
      </c>
      <c r="BF25" s="109" t="n">
        <v>1.47</v>
      </c>
      <c r="BG25" s="109" t="n">
        <v>5.20753883651268</v>
      </c>
      <c r="BH25" s="109" t="n">
        <v>4.30687282381067</v>
      </c>
      <c r="BI25" t="s">
        <v>2028</v>
      </c>
      <c r="BJ25" t="s">
        <v>2031</v>
      </c>
      <c r="BK25" t="n">
        <v>212559.409</v>
      </c>
      <c r="BL25" t="n">
        <v>3.73753883651268</v>
      </c>
      <c r="BM25" t="n">
        <v>-2.57631963743077</v>
      </c>
      <c r="BN25" t="n">
        <v>10</v>
      </c>
      <c r="BO25" t="n">
        <v>0</v>
      </c>
      <c r="BP25" t="n">
        <v>10</v>
      </c>
      <c r="BQ25" t="s">
        <v>2023</v>
      </c>
      <c r="BR25" t="s">
        <v>2024</v>
      </c>
      <c r="BS25" t="s">
        <v>2025</v>
      </c>
      <c r="BT25"/>
      <c r="BU25" t="n">
        <v>12.767</v>
      </c>
      <c r="BV25" t="n">
        <v>12.258</v>
      </c>
      <c r="BW25" t="n">
        <v>11.925</v>
      </c>
      <c r="BX25" t="n">
        <v>13.371</v>
      </c>
      <c r="BY25" t="n">
        <v>14.125</v>
      </c>
      <c r="BZ25" t="n">
        <v>13.284</v>
      </c>
      <c r="CA25" t="n">
        <v>12.457</v>
      </c>
      <c r="CB25" t="n">
        <v>11.641</v>
      </c>
      <c r="CC25" t="n">
        <v>10.82</v>
      </c>
      <c r="CD25" t="s">
        <v>2051</v>
      </c>
      <c r="CE25" t="n">
        <v>0.754</v>
      </c>
      <c r="CF25" t="n">
        <v>1.446</v>
      </c>
      <c r="CG25" t="n">
        <v>7.54</v>
      </c>
      <c r="CH25" t="n">
        <v>4.82</v>
      </c>
      <c r="CI25" t="n">
        <v>7.54</v>
      </c>
      <c r="CJ25" t="n">
        <v>10</v>
      </c>
      <c r="CK25"/>
      <c r="CL25"/>
      <c r="CM25"/>
      <c r="CN25"/>
      <c r="CO25"/>
      <c r="CP25"/>
      <c r="CQ25"/>
      <c r="CR25"/>
      <c r="CS25"/>
      <c r="CT25"/>
      <c r="CU25"/>
      <c r="CV25"/>
      <c r="CW25"/>
      <c r="CX25"/>
      <c r="CY25"/>
      <c r="CZ25"/>
      <c r="DA25"/>
      <c r="DB25"/>
      <c r="DC25"/>
      <c r="DD25"/>
      <c r="DE25"/>
    </row>
    <row r="26">
      <c r="A26" s="113" t="n">
        <v>24</v>
      </c>
      <c r="B26" s="113" t="s">
        <v>809</v>
      </c>
      <c r="C26" s="113"/>
      <c r="D26" s="109" t="str">
        <f>IFERROR(GEOMEAN(E26, F26), MAX(E26, F26))</f>
      </c>
      <c r="E26" s="109" t="str">
        <f>MAX(AQ26)</f>
      </c>
      <c r="F26" s="109" t="str">
        <f>MAX(AY26, DE26)</f>
      </c>
      <c r="G26" s="109"/>
      <c r="H26" s="109"/>
      <c r="I26" s="109"/>
      <c r="J26" s="109"/>
      <c r="K26" s="109"/>
      <c r="L26" s="109"/>
      <c r="M26" s="109" t="n">
        <v>9.4</v>
      </c>
      <c r="N26" s="109" t="n">
        <v>3.1</v>
      </c>
      <c r="O26" s="109"/>
      <c r="P26" s="109"/>
      <c r="Q26" s="109" t="n">
        <v>0</v>
      </c>
      <c r="R26" s="109" t="n">
        <v>0</v>
      </c>
      <c r="S26" s="109" t="n">
        <v>4.2</v>
      </c>
      <c r="T26" s="109" t="n">
        <v>9.9</v>
      </c>
      <c r="U26" s="109" t="n">
        <v>10</v>
      </c>
      <c r="V26" s="109" t="n">
        <v>10</v>
      </c>
      <c r="W26" s="109" t="n">
        <v>7.1</v>
      </c>
      <c r="X26" s="109" t="n">
        <v>2</v>
      </c>
      <c r="Y26" s="109" t="n">
        <v>2.3</v>
      </c>
      <c r="Z26" s="109"/>
      <c r="AA26" s="109" t="n">
        <v>2.2</v>
      </c>
      <c r="AB26" s="109" t="n">
        <v>0</v>
      </c>
      <c r="AC26" s="109" t="n">
        <v>0</v>
      </c>
      <c r="AD26" s="109" t="n">
        <v>16</v>
      </c>
      <c r="AE26" s="109" t="n">
        <v>7.8</v>
      </c>
      <c r="AF26" s="109" t="n">
        <v>16.2</v>
      </c>
      <c r="AG26" s="109" t="n">
        <v>4.1</v>
      </c>
      <c r="AH26" s="109" t="n">
        <v>13.4</v>
      </c>
      <c r="AI26" s="109" t="n">
        <v>6.3</v>
      </c>
      <c r="AJ26" s="109" t="n">
        <v>4</v>
      </c>
      <c r="AK26" s="109" t="n">
        <v>0</v>
      </c>
      <c r="AL26" s="109" t="n">
        <v>3.6</v>
      </c>
      <c r="AM26" s="109" t="n">
        <v>2.9</v>
      </c>
      <c r="AN26" s="109" t="n">
        <v>5</v>
      </c>
      <c r="AO26" s="109" t="n">
        <v>8.54166666666667</v>
      </c>
      <c r="AP26" s="109" t="n">
        <v>2.3</v>
      </c>
      <c r="AQ26" s="109" t="n">
        <v>3.28571428571428</v>
      </c>
      <c r="AR26" s="109" t="s">
        <v>811</v>
      </c>
      <c r="AS26" s="109" t="s">
        <v>623</v>
      </c>
      <c r="AT26" s="109" t="s">
        <v>812</v>
      </c>
      <c r="AU26" s="109" t="s">
        <v>625</v>
      </c>
      <c r="AV26" s="109" t="s">
        <v>662</v>
      </c>
      <c r="AW26" s="109" t="s">
        <v>625</v>
      </c>
      <c r="AX26" s="109" t="n">
        <v>10</v>
      </c>
      <c r="AY26" s="109" t="n">
        <v>7</v>
      </c>
      <c r="AZ26" s="109" t="n">
        <v>0</v>
      </c>
      <c r="BA26" s="109"/>
      <c r="BB26" s="109"/>
      <c r="BC26" s="109"/>
      <c r="BD26" s="109"/>
      <c r="BE26" s="109"/>
      <c r="BF26" s="109"/>
      <c r="BG26" s="109"/>
      <c r="BH26" s="109"/>
      <c r="BI26"/>
      <c r="BJ26"/>
      <c r="BK26"/>
      <c r="BL26"/>
      <c r="BM26"/>
      <c r="BN26"/>
      <c r="BO26"/>
      <c r="BP26"/>
      <c r="BQ26" t="s">
        <v>2023</v>
      </c>
      <c r="BR26" t="s">
        <v>2024</v>
      </c>
      <c r="BS26" t="s">
        <v>2025</v>
      </c>
      <c r="BT26"/>
      <c r="BU26" t="n">
        <v>9.95</v>
      </c>
      <c r="BV26" t="n">
        <v>10.05</v>
      </c>
      <c r="BW26" t="n">
        <v>10.357</v>
      </c>
      <c r="BX26" t="n">
        <v>14.853</v>
      </c>
      <c r="BY26" t="n">
        <v>12.8</v>
      </c>
      <c r="BZ26" t="n">
        <v>11.822</v>
      </c>
      <c r="CA26" t="n">
        <v>11.502</v>
      </c>
      <c r="CB26" t="n">
        <v>11.183</v>
      </c>
      <c r="CC26" t="n">
        <v>10.863</v>
      </c>
      <c r="CD26" t="s">
        <v>2052</v>
      </c>
      <c r="CE26" t="n">
        <v>-2.053</v>
      </c>
      <c r="CF26" t="n">
        <v>4.496</v>
      </c>
      <c r="CG26" t="n">
        <v>0</v>
      </c>
      <c r="CH26" t="n">
        <v>10</v>
      </c>
      <c r="CI26" t="n">
        <v>10</v>
      </c>
      <c r="CJ26"/>
      <c r="CK26"/>
      <c r="CL26"/>
      <c r="CM26"/>
      <c r="CN26"/>
      <c r="CO26"/>
      <c r="CP26"/>
      <c r="CQ26"/>
      <c r="CR26"/>
      <c r="CS26"/>
      <c r="CT26"/>
      <c r="CU26"/>
      <c r="CV26"/>
      <c r="CW26"/>
      <c r="CX26"/>
      <c r="CY26"/>
      <c r="CZ26"/>
      <c r="DA26"/>
      <c r="DB26"/>
      <c r="DC26"/>
      <c r="DD26"/>
      <c r="DE26"/>
    </row>
    <row r="27">
      <c r="A27" s="113" t="n">
        <v>25</v>
      </c>
      <c r="B27" s="113" t="s">
        <v>815</v>
      </c>
      <c r="C27" s="113"/>
      <c r="D27" s="109" t="str">
        <f>IFERROR(GEOMEAN(E27, F27), MAX(E27, F27))</f>
      </c>
      <c r="E27" s="109" t="str">
        <f>MAX(AQ27)</f>
      </c>
      <c r="F27" s="109" t="str">
        <f>MAX(AY27, DE27)</f>
      </c>
      <c r="G27" s="109"/>
      <c r="H27" s="109"/>
      <c r="I27" s="109"/>
      <c r="J27" s="109"/>
      <c r="K27" s="109"/>
      <c r="L27" s="109"/>
      <c r="M27" s="109" t="n">
        <v>6.4</v>
      </c>
      <c r="N27" s="109" t="n">
        <v>7.8</v>
      </c>
      <c r="O27" s="109"/>
      <c r="P27" s="109"/>
      <c r="Q27" s="109" t="n">
        <v>0</v>
      </c>
      <c r="R27" s="109" t="n">
        <v>0</v>
      </c>
      <c r="S27" s="109" t="n">
        <v>4.7</v>
      </c>
      <c r="T27" s="109" t="n">
        <v>7</v>
      </c>
      <c r="U27" s="109" t="n">
        <v>2.8</v>
      </c>
      <c r="V27" s="109" t="n">
        <v>4.9</v>
      </c>
      <c r="W27" s="109" t="n">
        <v>4.8</v>
      </c>
      <c r="X27" s="109" t="n">
        <v>0.9</v>
      </c>
      <c r="Y27" s="109"/>
      <c r="Z27" s="109"/>
      <c r="AA27" s="109" t="n">
        <v>0.9</v>
      </c>
      <c r="AB27" s="109" t="n">
        <v>0</v>
      </c>
      <c r="AC27" s="109" t="n">
        <v>0</v>
      </c>
      <c r="AD27" s="109" t="n">
        <v>5</v>
      </c>
      <c r="AE27" s="109" t="n">
        <v>1.7</v>
      </c>
      <c r="AF27" s="109" t="n">
        <v>16.6</v>
      </c>
      <c r="AG27" s="109" t="n">
        <v>4.4</v>
      </c>
      <c r="AH27" s="109" t="n">
        <v>13.3</v>
      </c>
      <c r="AI27" s="109" t="n">
        <v>6.3</v>
      </c>
      <c r="AJ27" s="109" t="n">
        <v>3</v>
      </c>
      <c r="AK27" s="109" t="n">
        <v>1.2</v>
      </c>
      <c r="AL27" s="109" t="n">
        <v>3.7</v>
      </c>
      <c r="AM27" s="109" t="n">
        <v>2.3</v>
      </c>
      <c r="AN27" s="109" t="n">
        <v>3.6</v>
      </c>
      <c r="AO27" s="109" t="n">
        <v>2.70833333333333</v>
      </c>
      <c r="AP27" s="109" t="n">
        <v>1.3</v>
      </c>
      <c r="AQ27" s="109" t="n">
        <v>1.85714285714286</v>
      </c>
      <c r="AR27" s="109" t="s">
        <v>818</v>
      </c>
      <c r="AS27" s="109" t="s">
        <v>625</v>
      </c>
      <c r="AT27" s="109" t="s">
        <v>819</v>
      </c>
      <c r="AU27" s="109" t="s">
        <v>625</v>
      </c>
      <c r="AV27" s="109" t="s">
        <v>627</v>
      </c>
      <c r="AW27" s="109" t="s">
        <v>623</v>
      </c>
      <c r="AX27" s="109" t="n">
        <v>7</v>
      </c>
      <c r="AY27" s="109" t="n">
        <v>7</v>
      </c>
      <c r="AZ27" s="109" t="n">
        <v>7</v>
      </c>
      <c r="BA27" s="109"/>
      <c r="BB27" s="109"/>
      <c r="BC27" s="109"/>
      <c r="BD27" s="109"/>
      <c r="BE27" s="109"/>
      <c r="BF27" s="109"/>
      <c r="BG27" s="109"/>
      <c r="BH27" s="109"/>
      <c r="BI27"/>
      <c r="BJ27"/>
      <c r="BK27"/>
      <c r="BL27"/>
      <c r="BM27"/>
      <c r="BN27"/>
      <c r="BO27"/>
      <c r="BP27"/>
      <c r="BQ27" t="s">
        <v>2023</v>
      </c>
      <c r="BR27" t="s">
        <v>2024</v>
      </c>
      <c r="BS27" t="s">
        <v>2025</v>
      </c>
      <c r="BT27"/>
      <c r="BU27" t="n">
        <v>9.3</v>
      </c>
      <c r="BV27" t="n">
        <v>8.7</v>
      </c>
      <c r="BW27" t="n">
        <v>6.822</v>
      </c>
      <c r="BX27" t="n">
        <v>6.822</v>
      </c>
      <c r="BY27" t="n">
        <v>6.822</v>
      </c>
      <c r="BZ27" t="n">
        <v>6.822</v>
      </c>
      <c r="CA27" t="n">
        <v>6.822</v>
      </c>
      <c r="CB27" t="n">
        <v>6.822</v>
      </c>
      <c r="CC27" t="n">
        <v>6.822</v>
      </c>
      <c r="CD27" t="s">
        <v>628</v>
      </c>
      <c r="CE27" t="n">
        <v>0</v>
      </c>
      <c r="CF27" t="n">
        <v>0</v>
      </c>
      <c r="CG27" t="n">
        <v>0</v>
      </c>
      <c r="CH27" t="n">
        <v>0</v>
      </c>
      <c r="CI27" t="n">
        <v>0</v>
      </c>
      <c r="CJ27"/>
      <c r="CK27"/>
      <c r="CL27"/>
      <c r="CM27"/>
      <c r="CN27"/>
      <c r="CO27"/>
      <c r="CP27"/>
      <c r="CQ27"/>
      <c r="CR27"/>
      <c r="CS27"/>
      <c r="CT27"/>
      <c r="CU27"/>
      <c r="CV27"/>
      <c r="CW27"/>
      <c r="CX27"/>
      <c r="CY27"/>
      <c r="CZ27"/>
      <c r="DA27"/>
      <c r="DB27"/>
      <c r="DC27"/>
      <c r="DD27"/>
      <c r="DE27"/>
    </row>
    <row r="28">
      <c r="A28" s="113" t="n">
        <v>26</v>
      </c>
      <c r="B28" s="113" t="s">
        <v>822</v>
      </c>
      <c r="C28" s="113"/>
      <c r="D28" s="109" t="str">
        <f>IFERROR(GEOMEAN(E28, F28), MAX(E28, F28))</f>
      </c>
      <c r="E28" s="109" t="str">
        <f>MAX(AQ28)</f>
      </c>
      <c r="F28" s="109" t="str">
        <f>MAX(AY28, DE28)</f>
      </c>
      <c r="G28" s="109"/>
      <c r="H28" s="109"/>
      <c r="I28" s="109"/>
      <c r="J28" s="109"/>
      <c r="K28" s="109"/>
      <c r="L28" s="109"/>
      <c r="M28" s="109" t="n">
        <v>4.3</v>
      </c>
      <c r="N28" s="109" t="n">
        <v>4.1</v>
      </c>
      <c r="O28" s="109"/>
      <c r="P28" s="109"/>
      <c r="Q28" s="109" t="n">
        <v>0</v>
      </c>
      <c r="R28" s="109" t="n">
        <v>0</v>
      </c>
      <c r="S28" s="109" t="n">
        <v>2.8</v>
      </c>
      <c r="T28" s="109" t="n">
        <v>1.8</v>
      </c>
      <c r="U28" s="109" t="n">
        <v>0.3</v>
      </c>
      <c r="V28" s="109" t="n">
        <v>1.1</v>
      </c>
      <c r="W28" s="109" t="n">
        <v>1.9</v>
      </c>
      <c r="X28" s="109" t="n">
        <v>5.8</v>
      </c>
      <c r="Y28" s="109" t="n">
        <v>7.8</v>
      </c>
      <c r="Z28" s="109" t="n">
        <v>0.2</v>
      </c>
      <c r="AA28" s="109" t="n">
        <v>4.6</v>
      </c>
      <c r="AB28" s="109" t="n">
        <v>0</v>
      </c>
      <c r="AC28" s="109" t="n">
        <v>0</v>
      </c>
      <c r="AD28" s="109" t="n">
        <v>6</v>
      </c>
      <c r="AE28" s="109" t="n">
        <v>2.2</v>
      </c>
      <c r="AF28" s="109" t="n">
        <v>23.3</v>
      </c>
      <c r="AG28" s="109" t="n">
        <v>8.9</v>
      </c>
      <c r="AH28" s="109" t="n">
        <v>10.3</v>
      </c>
      <c r="AI28" s="109" t="n">
        <v>4.6</v>
      </c>
      <c r="AJ28" s="109" t="n">
        <v>5</v>
      </c>
      <c r="AK28" s="109" t="n">
        <v>2.4</v>
      </c>
      <c r="AL28" s="109" t="n">
        <v>5.2</v>
      </c>
      <c r="AM28" s="109" t="n">
        <v>4.9</v>
      </c>
      <c r="AN28" s="109" t="n">
        <v>3.4</v>
      </c>
      <c r="AO28" s="109" t="n">
        <v>1.875</v>
      </c>
      <c r="AP28" s="109" t="n">
        <v>5.2</v>
      </c>
      <c r="AQ28" s="109" t="n">
        <v>7.42857142857143</v>
      </c>
      <c r="AR28" s="109" t="s">
        <v>732</v>
      </c>
      <c r="AS28" s="109" t="s">
        <v>625</v>
      </c>
      <c r="AT28" s="109" t="s">
        <v>630</v>
      </c>
      <c r="AU28" s="109"/>
      <c r="AV28" s="109" t="s">
        <v>662</v>
      </c>
      <c r="AW28" s="109" t="s">
        <v>625</v>
      </c>
      <c r="AX28" s="109" t="n">
        <v>7</v>
      </c>
      <c r="AY28" s="109"/>
      <c r="AZ28" s="109" t="n">
        <v>0</v>
      </c>
      <c r="BA28" s="109" t="s">
        <v>2053</v>
      </c>
      <c r="BB28" s="109" t="s">
        <v>2027</v>
      </c>
      <c r="BC28" s="109" t="n">
        <v>1.54260800211585</v>
      </c>
      <c r="BD28" s="109" t="n">
        <v>1.42226415182929</v>
      </c>
      <c r="BE28" s="109" t="n">
        <v>1.29375143507354</v>
      </c>
      <c r="BF28" s="109" t="n">
        <v>1.29375143507354</v>
      </c>
      <c r="BG28" s="109" t="n">
        <v>1.26357596009834</v>
      </c>
      <c r="BH28" s="109" t="n">
        <v>1.1682006639692</v>
      </c>
      <c r="BI28" t="s">
        <v>2028</v>
      </c>
      <c r="BJ28" t="s">
        <v>2043</v>
      </c>
      <c r="BK28" t="n">
        <v>771.612</v>
      </c>
      <c r="BL28" t="n">
        <v>-0.0301754749751999</v>
      </c>
      <c r="BM28" t="n">
        <v>0</v>
      </c>
      <c r="BN28" t="n">
        <v>0</v>
      </c>
      <c r="BO28" t="n">
        <v>0</v>
      </c>
      <c r="BP28" t="n">
        <v>0</v>
      </c>
      <c r="BQ28" t="s">
        <v>2023</v>
      </c>
      <c r="BR28" t="s">
        <v>2024</v>
      </c>
      <c r="BS28" t="s">
        <v>2025</v>
      </c>
      <c r="BT28"/>
      <c r="BU28" t="n">
        <v>3.138</v>
      </c>
      <c r="BV28"/>
      <c r="BW28"/>
      <c r="BX28"/>
      <c r="BY28"/>
      <c r="BZ28"/>
      <c r="CA28"/>
      <c r="CB28"/>
      <c r="CC28"/>
      <c r="CD28" t="s">
        <v>2054</v>
      </c>
      <c r="CE28"/>
      <c r="CF28"/>
      <c r="CG28"/>
      <c r="CH28"/>
      <c r="CI28"/>
      <c r="CJ28"/>
      <c r="CK28"/>
      <c r="CL28"/>
      <c r="CM28"/>
      <c r="CN28"/>
      <c r="CO28"/>
      <c r="CP28"/>
      <c r="CQ28"/>
      <c r="CR28"/>
      <c r="CS28"/>
      <c r="CT28"/>
      <c r="CU28"/>
      <c r="CV28"/>
      <c r="CW28"/>
      <c r="CX28"/>
      <c r="CY28"/>
      <c r="CZ28"/>
      <c r="DA28"/>
      <c r="DB28"/>
      <c r="DC28"/>
      <c r="DD28"/>
      <c r="DE28"/>
    </row>
    <row r="29">
      <c r="A29" s="113" t="n">
        <v>27</v>
      </c>
      <c r="B29" s="113" t="s">
        <v>827</v>
      </c>
      <c r="C29" s="113"/>
      <c r="D29" s="109" t="str">
        <f>IFERROR(GEOMEAN(E29, F29), MAX(E29, F29))</f>
      </c>
      <c r="E29" s="109" t="str">
        <f>MAX(AQ29)</f>
      </c>
      <c r="F29" s="109" t="str">
        <f>MAX(AY29, DE29)</f>
      </c>
      <c r="G29" s="109"/>
      <c r="H29" s="109" t="n">
        <v>73.77427204</v>
      </c>
      <c r="I29" s="109" t="n">
        <v>9.532912841</v>
      </c>
      <c r="J29" s="109" t="n">
        <v>8.8</v>
      </c>
      <c r="K29" s="109" t="n">
        <v>1.3</v>
      </c>
      <c r="L29" s="109" t="n">
        <v>8.8</v>
      </c>
      <c r="M29" s="109" t="n">
        <v>2</v>
      </c>
      <c r="N29" s="109" t="n">
        <v>6.9</v>
      </c>
      <c r="O29" s="109"/>
      <c r="P29" s="109" t="n">
        <v>3.8</v>
      </c>
      <c r="Q29" s="109" t="n">
        <v>0.1</v>
      </c>
      <c r="R29" s="109" t="n">
        <v>0.1</v>
      </c>
      <c r="S29" s="109" t="n">
        <v>3.2</v>
      </c>
      <c r="T29" s="109" t="n">
        <v>4.4</v>
      </c>
      <c r="U29" s="109" t="n">
        <v>0.6</v>
      </c>
      <c r="V29" s="109" t="n">
        <v>2.5</v>
      </c>
      <c r="W29" s="109" t="n">
        <v>2.9</v>
      </c>
      <c r="X29" s="109" t="n">
        <v>3.7</v>
      </c>
      <c r="Y29" s="109"/>
      <c r="Z29" s="109" t="n">
        <v>1.6</v>
      </c>
      <c r="AA29" s="109" t="n">
        <v>2.7</v>
      </c>
      <c r="AB29" s="109" t="n">
        <v>0</v>
      </c>
      <c r="AC29" s="109" t="n">
        <v>0</v>
      </c>
      <c r="AD29" s="109" t="n">
        <v>4</v>
      </c>
      <c r="AE29" s="109" t="n">
        <v>1.1</v>
      </c>
      <c r="AF29" s="109" t="n">
        <v>20.3</v>
      </c>
      <c r="AG29" s="109" t="n">
        <v>6.9</v>
      </c>
      <c r="AH29" s="109" t="n">
        <v>5.8</v>
      </c>
      <c r="AI29" s="109" t="n">
        <v>2.1</v>
      </c>
      <c r="AJ29" s="109" t="n">
        <v>5</v>
      </c>
      <c r="AK29" s="109" t="n">
        <v>5.5</v>
      </c>
      <c r="AL29" s="109" t="n">
        <v>4.9</v>
      </c>
      <c r="AM29" s="109" t="n">
        <v>5.4</v>
      </c>
      <c r="AN29" s="109" t="n">
        <v>4.1</v>
      </c>
      <c r="AO29" s="109" t="n">
        <v>4.79166666666667</v>
      </c>
      <c r="AP29" s="109" t="n">
        <v>4.5</v>
      </c>
      <c r="AQ29" s="109" t="n">
        <v>6.42857142857143</v>
      </c>
      <c r="AR29" s="109" t="s">
        <v>830</v>
      </c>
      <c r="AS29" s="109" t="s">
        <v>623</v>
      </c>
      <c r="AT29" s="109" t="s">
        <v>630</v>
      </c>
      <c r="AU29" s="109"/>
      <c r="AV29" s="109" t="s">
        <v>627</v>
      </c>
      <c r="AW29" s="109" t="s">
        <v>623</v>
      </c>
      <c r="AX29" s="109" t="n">
        <v>10</v>
      </c>
      <c r="AY29" s="109"/>
      <c r="AZ29" s="109" t="n">
        <v>7</v>
      </c>
      <c r="BA29" s="109" t="s">
        <v>2055</v>
      </c>
      <c r="BB29" s="109" t="s">
        <v>2027</v>
      </c>
      <c r="BC29" s="109" t="n">
        <v>13.5387778979508</v>
      </c>
      <c r="BD29" s="109" t="n">
        <v>12.704003594721</v>
      </c>
      <c r="BE29" s="109" t="n">
        <v>12.4211964430122</v>
      </c>
      <c r="BF29" s="109" t="n">
        <v>15.9755511542748</v>
      </c>
      <c r="BG29" s="109" t="n">
        <v>15.1875582164446</v>
      </c>
      <c r="BH29" s="109" t="n">
        <v>14.4577636623009</v>
      </c>
      <c r="BI29" t="s">
        <v>2028</v>
      </c>
      <c r="BJ29" t="s">
        <v>2029</v>
      </c>
      <c r="BK29" t="n">
        <v>2351.625</v>
      </c>
      <c r="BL29" t="n">
        <v>-0.7879929378302</v>
      </c>
      <c r="BM29" t="n">
        <v>3.5543547112626</v>
      </c>
      <c r="BN29" t="n">
        <v>0</v>
      </c>
      <c r="BO29" t="n">
        <v>10</v>
      </c>
      <c r="BP29" t="n">
        <v>10</v>
      </c>
      <c r="BQ29" t="s">
        <v>2023</v>
      </c>
      <c r="BR29" t="s">
        <v>2024</v>
      </c>
      <c r="BS29" t="s">
        <v>2025</v>
      </c>
      <c r="BT29"/>
      <c r="BU29"/>
      <c r="BV29"/>
      <c r="BW29"/>
      <c r="BX29"/>
      <c r="BY29"/>
      <c r="BZ29"/>
      <c r="CA29"/>
      <c r="CB29"/>
      <c r="CC29"/>
      <c r="CD29" t="s">
        <v>628</v>
      </c>
      <c r="CE29"/>
      <c r="CF29"/>
      <c r="CG29"/>
      <c r="CH29"/>
      <c r="CI29"/>
      <c r="CJ29"/>
      <c r="CK29"/>
      <c r="CL29"/>
      <c r="CM29"/>
      <c r="CN29"/>
      <c r="CO29"/>
      <c r="CP29"/>
      <c r="CQ29"/>
      <c r="CR29"/>
      <c r="CS29"/>
      <c r="CT29"/>
      <c r="CU29"/>
      <c r="CV29"/>
      <c r="CW29"/>
      <c r="CX29"/>
      <c r="CY29"/>
      <c r="CZ29"/>
      <c r="DA29"/>
      <c r="DB29"/>
      <c r="DC29"/>
      <c r="DD29"/>
      <c r="DE29"/>
    </row>
    <row r="30">
      <c r="A30" s="113" t="n">
        <v>28</v>
      </c>
      <c r="B30" s="113" t="s">
        <v>833</v>
      </c>
      <c r="C30" s="113"/>
      <c r="D30" s="109" t="str">
        <f>IFERROR(GEOMEAN(E30, F30), MAX(E30, F30))</f>
      </c>
      <c r="E30" s="109" t="str">
        <f>MAX(AQ30)</f>
      </c>
      <c r="F30" s="109" t="str">
        <f>MAX(AY30, DE30)</f>
      </c>
      <c r="G30" s="109"/>
      <c r="H30" s="109"/>
      <c r="I30" s="109"/>
      <c r="J30" s="109"/>
      <c r="K30" s="109"/>
      <c r="L30" s="109"/>
      <c r="M30" s="109" t="n">
        <v>2.9</v>
      </c>
      <c r="N30" s="109" t="n">
        <v>4.1</v>
      </c>
      <c r="O30" s="109" t="n">
        <v>10</v>
      </c>
      <c r="P30" s="109"/>
      <c r="Q30" s="109" t="n">
        <v>13.7</v>
      </c>
      <c r="R30" s="109" t="n">
        <v>10</v>
      </c>
      <c r="S30" s="109" t="n">
        <v>6.8</v>
      </c>
      <c r="T30" s="109" t="n">
        <v>3.8</v>
      </c>
      <c r="U30" s="109" t="n">
        <v>0.4</v>
      </c>
      <c r="V30" s="109" t="n">
        <v>2.1</v>
      </c>
      <c r="W30" s="109" t="n">
        <v>4.4</v>
      </c>
      <c r="X30" s="109" t="n">
        <v>10</v>
      </c>
      <c r="Y30" s="109" t="n">
        <v>9.7</v>
      </c>
      <c r="Z30" s="109" t="n">
        <v>6.6</v>
      </c>
      <c r="AA30" s="109" t="n">
        <v>8.8</v>
      </c>
      <c r="AB30" s="109" t="n">
        <v>40</v>
      </c>
      <c r="AC30" s="109" t="n">
        <v>10</v>
      </c>
      <c r="AD30" s="109" t="n">
        <v>3</v>
      </c>
      <c r="AE30" s="109" t="n">
        <v>0.6</v>
      </c>
      <c r="AF30" s="109" t="n">
        <v>23.1</v>
      </c>
      <c r="AG30" s="109" t="n">
        <v>8.7</v>
      </c>
      <c r="AH30" s="109" t="n">
        <v>6</v>
      </c>
      <c r="AI30" s="109" t="n">
        <v>2.2</v>
      </c>
      <c r="AJ30" s="109" t="n">
        <v>5</v>
      </c>
      <c r="AK30" s="109" t="n">
        <v>7.7</v>
      </c>
      <c r="AL30" s="109" t="n">
        <v>5.9</v>
      </c>
      <c r="AM30" s="109" t="n">
        <v>7.3</v>
      </c>
      <c r="AN30" s="109" t="n">
        <v>5.9</v>
      </c>
      <c r="AO30" s="109" t="n">
        <v>10</v>
      </c>
      <c r="AP30" s="109" t="n">
        <v>9.2</v>
      </c>
      <c r="AQ30" s="109" t="n">
        <v>10</v>
      </c>
      <c r="AR30" s="109" t="s">
        <v>836</v>
      </c>
      <c r="AS30" s="109" t="s">
        <v>625</v>
      </c>
      <c r="AT30" s="109" t="s">
        <v>630</v>
      </c>
      <c r="AU30" s="109"/>
      <c r="AV30" s="109" t="s">
        <v>662</v>
      </c>
      <c r="AW30" s="109" t="s">
        <v>625</v>
      </c>
      <c r="AX30" s="109" t="n">
        <v>7</v>
      </c>
      <c r="AY30" s="109"/>
      <c r="AZ30" s="109" t="n">
        <v>0</v>
      </c>
      <c r="BA30" s="109" t="s">
        <v>2056</v>
      </c>
      <c r="BB30" s="109" t="s">
        <v>2027</v>
      </c>
      <c r="BC30" s="109" t="n">
        <v>71.6292158010804</v>
      </c>
      <c r="BD30" s="109" t="n">
        <v>71.1068548250969</v>
      </c>
      <c r="BE30" s="109" t="n">
        <v>70.7435097053046</v>
      </c>
      <c r="BF30" s="109" t="n">
        <v>71.6292153082842</v>
      </c>
      <c r="BG30" s="109" t="n">
        <v>71.4080458222017</v>
      </c>
      <c r="BH30" s="109" t="n">
        <v>70.7984357308149</v>
      </c>
      <c r="BI30" t="s">
        <v>2028</v>
      </c>
      <c r="BJ30" t="s">
        <v>2029</v>
      </c>
      <c r="BK30" t="n">
        <v>4829.764</v>
      </c>
      <c r="BL30" t="n">
        <v>-0.221169486082502</v>
      </c>
      <c r="BM30" t="n">
        <v>0.885705602979598</v>
      </c>
      <c r="BN30" t="n">
        <v>0</v>
      </c>
      <c r="BO30" t="n">
        <v>2.95235200993199</v>
      </c>
      <c r="BP30" t="n">
        <v>2.95235200993199</v>
      </c>
      <c r="BQ30" t="s">
        <v>2023</v>
      </c>
      <c r="BR30" t="s">
        <v>2024</v>
      </c>
      <c r="BS30" t="s">
        <v>2025</v>
      </c>
      <c r="BT30"/>
      <c r="BU30"/>
      <c r="BV30"/>
      <c r="BW30"/>
      <c r="BX30"/>
      <c r="BY30"/>
      <c r="BZ30"/>
      <c r="CA30"/>
      <c r="CB30"/>
      <c r="CC30"/>
      <c r="CD30" t="s">
        <v>628</v>
      </c>
      <c r="CE30"/>
      <c r="CF30"/>
      <c r="CG30"/>
      <c r="CH30"/>
      <c r="CI30"/>
      <c r="CJ30"/>
      <c r="CK30" t="n">
        <v>54.9117317199707</v>
      </c>
      <c r="CL30" t="n">
        <v>33.1587448120117</v>
      </c>
      <c r="CM30" t="n">
        <v>92.2842254638672</v>
      </c>
      <c r="CN30" t="n">
        <v>58.6993713378906</v>
      </c>
      <c r="CO30"/>
      <c r="CP30"/>
      <c r="CQ30" t="n">
        <v>29.6867427825928</v>
      </c>
      <c r="CR30"/>
      <c r="CS30"/>
      <c r="CT30" t="n">
        <v>13.7062292098999</v>
      </c>
      <c r="CU30" t="n">
        <v>4.30861234664917</v>
      </c>
      <c r="CV30" t="n">
        <v>25.9224414825439</v>
      </c>
      <c r="CW30"/>
      <c r="CX30"/>
      <c r="CY30" t="n">
        <v>6.63174896240234</v>
      </c>
      <c r="CZ30" t="n">
        <v>3.85788726806641</v>
      </c>
      <c r="DA30" t="n">
        <v>5.48249168395996</v>
      </c>
      <c r="DB30" t="n">
        <v>10</v>
      </c>
      <c r="DC30"/>
      <c r="DD30" t="n">
        <v>6.49303197860718</v>
      </c>
      <c r="DE30" t="n">
        <v>9.27575996943883</v>
      </c>
    </row>
    <row r="31">
      <c r="A31" s="113" t="n">
        <v>29</v>
      </c>
      <c r="B31" s="113" t="s">
        <v>840</v>
      </c>
      <c r="C31" s="113"/>
      <c r="D31" s="109" t="str">
        <f>IFERROR(GEOMEAN(E31, F31), MAX(E31, F31))</f>
      </c>
      <c r="E31" s="109" t="str">
        <f>MAX(AQ31)</f>
      </c>
      <c r="F31" s="109" t="str">
        <f>MAX(AY31, DE31)</f>
      </c>
      <c r="G31" s="109"/>
      <c r="H31" s="109"/>
      <c r="I31" s="109"/>
      <c r="J31" s="109"/>
      <c r="K31" s="109"/>
      <c r="L31" s="109"/>
      <c r="M31" s="109" t="n">
        <v>2</v>
      </c>
      <c r="N31" s="109" t="n">
        <v>8.1</v>
      </c>
      <c r="O31" s="109" t="n">
        <v>0</v>
      </c>
      <c r="P31" s="109" t="n">
        <v>1.2</v>
      </c>
      <c r="Q31" s="109" t="n">
        <v>0.5</v>
      </c>
      <c r="R31" s="109" t="n">
        <v>0.5</v>
      </c>
      <c r="S31" s="109" t="n">
        <v>2.4</v>
      </c>
      <c r="T31" s="109" t="n">
        <v>2.8</v>
      </c>
      <c r="U31" s="109" t="n">
        <v>1.2</v>
      </c>
      <c r="V31" s="109" t="n">
        <v>2</v>
      </c>
      <c r="W31" s="109" t="n">
        <v>2.2</v>
      </c>
      <c r="X31" s="109" t="n">
        <v>0</v>
      </c>
      <c r="Y31" s="109"/>
      <c r="Z31" s="109" t="n">
        <v>0.1</v>
      </c>
      <c r="AA31" s="109" t="n">
        <v>0</v>
      </c>
      <c r="AB31" s="109" t="n">
        <v>0</v>
      </c>
      <c r="AC31" s="109" t="n">
        <v>0</v>
      </c>
      <c r="AD31" s="109" t="n">
        <v>17</v>
      </c>
      <c r="AE31" s="109" t="n">
        <v>8.3</v>
      </c>
      <c r="AF31" s="109" t="n">
        <v>9.8</v>
      </c>
      <c r="AG31" s="109" t="n">
        <v>0</v>
      </c>
      <c r="AH31" s="109" t="n">
        <v>7.6</v>
      </c>
      <c r="AI31" s="109" t="n">
        <v>3.1</v>
      </c>
      <c r="AJ31" s="109" t="n">
        <v>3</v>
      </c>
      <c r="AK31" s="109" t="n">
        <v>0.1</v>
      </c>
      <c r="AL31" s="109" t="n">
        <v>1.6</v>
      </c>
      <c r="AM31" s="109" t="n">
        <v>0.8</v>
      </c>
      <c r="AN31" s="109" t="n">
        <v>1.5</v>
      </c>
      <c r="AO31" s="109" t="n">
        <v>0</v>
      </c>
      <c r="AP31" s="109" t="n">
        <v>0.4</v>
      </c>
      <c r="AQ31" s="109" t="n">
        <v>0.571428571428571</v>
      </c>
      <c r="AR31" s="109" t="s">
        <v>843</v>
      </c>
      <c r="AS31" s="109" t="s">
        <v>623</v>
      </c>
      <c r="AT31" s="109" t="s">
        <v>844</v>
      </c>
      <c r="AU31" s="109" t="s">
        <v>625</v>
      </c>
      <c r="AV31" s="109" t="s">
        <v>708</v>
      </c>
      <c r="AW31" s="109" t="s">
        <v>621</v>
      </c>
      <c r="AX31" s="109" t="n">
        <v>10</v>
      </c>
      <c r="AY31" s="109" t="n">
        <v>7</v>
      </c>
      <c r="AZ31" s="109" t="n">
        <v>3</v>
      </c>
      <c r="BA31" s="109"/>
      <c r="BB31" s="109"/>
      <c r="BC31" s="109"/>
      <c r="BD31" s="109"/>
      <c r="BE31" s="109"/>
      <c r="BF31" s="109"/>
      <c r="BG31" s="109"/>
      <c r="BH31" s="109"/>
      <c r="BI31"/>
      <c r="BJ31"/>
      <c r="BK31"/>
      <c r="BL31"/>
      <c r="BM31"/>
      <c r="BN31"/>
      <c r="BO31"/>
      <c r="BP31"/>
      <c r="BQ31" t="s">
        <v>2023</v>
      </c>
      <c r="BR31" t="s">
        <v>2024</v>
      </c>
      <c r="BS31" t="s">
        <v>2025</v>
      </c>
      <c r="BT31"/>
      <c r="BU31" t="n">
        <v>6.342</v>
      </c>
      <c r="BV31" t="n">
        <v>5.833</v>
      </c>
      <c r="BW31" t="n">
        <v>5.667</v>
      </c>
      <c r="BX31" t="n">
        <v>9.748</v>
      </c>
      <c r="BY31" t="n">
        <v>7.922</v>
      </c>
      <c r="BZ31" t="n">
        <v>6.935</v>
      </c>
      <c r="CA31" t="n">
        <v>6.638</v>
      </c>
      <c r="CB31" t="n">
        <v>6.543</v>
      </c>
      <c r="CC31" t="n">
        <v>6.513</v>
      </c>
      <c r="CD31" t="s">
        <v>2057</v>
      </c>
      <c r="CE31" t="n">
        <v>-1.826</v>
      </c>
      <c r="CF31" t="n">
        <v>4.081</v>
      </c>
      <c r="CG31" t="n">
        <v>0</v>
      </c>
      <c r="CH31" t="n">
        <v>10</v>
      </c>
      <c r="CI31" t="n">
        <v>10</v>
      </c>
      <c r="CJ31"/>
      <c r="CK31"/>
      <c r="CL31"/>
      <c r="CM31"/>
      <c r="CN31"/>
      <c r="CO31"/>
      <c r="CP31"/>
      <c r="CQ31"/>
      <c r="CR31"/>
      <c r="CS31"/>
      <c r="CT31"/>
      <c r="CU31"/>
      <c r="CV31"/>
      <c r="CW31"/>
      <c r="CX31"/>
      <c r="CY31"/>
      <c r="CZ31"/>
      <c r="DA31"/>
      <c r="DB31"/>
      <c r="DC31"/>
      <c r="DD31"/>
      <c r="DE31"/>
    </row>
    <row r="32">
      <c r="A32" s="113" t="n">
        <v>30</v>
      </c>
      <c r="B32" s="113" t="s">
        <v>846</v>
      </c>
      <c r="C32" s="113"/>
      <c r="D32" s="109" t="str">
        <f>IFERROR(GEOMEAN(E32, F32), MAX(E32, F32))</f>
      </c>
      <c r="E32" s="109" t="str">
        <f>MAX(AQ32)</f>
      </c>
      <c r="F32" s="109" t="str">
        <f>MAX(AY32, DE32)</f>
      </c>
      <c r="G32" s="109"/>
      <c r="H32" s="109"/>
      <c r="I32" s="109"/>
      <c r="J32" s="109"/>
      <c r="K32" s="109"/>
      <c r="L32" s="109"/>
      <c r="M32" s="109" t="n">
        <v>7.8</v>
      </c>
      <c r="N32" s="109" t="n">
        <v>7.4</v>
      </c>
      <c r="O32" s="109"/>
      <c r="P32" s="109"/>
      <c r="Q32" s="109" t="n">
        <v>1.4</v>
      </c>
      <c r="R32" s="109" t="n">
        <v>1.4</v>
      </c>
      <c r="S32" s="109" t="n">
        <v>5.5</v>
      </c>
      <c r="T32" s="109" t="n">
        <v>6.9</v>
      </c>
      <c r="U32" s="109" t="n">
        <v>10</v>
      </c>
      <c r="V32" s="109" t="n">
        <v>8.5</v>
      </c>
      <c r="W32" s="109" t="n">
        <v>7</v>
      </c>
      <c r="X32" s="109" t="n">
        <v>0</v>
      </c>
      <c r="Y32" s="109"/>
      <c r="Z32" s="109" t="n">
        <v>0</v>
      </c>
      <c r="AA32" s="109" t="n">
        <v>0</v>
      </c>
      <c r="AB32" s="109" t="n">
        <v>0</v>
      </c>
      <c r="AC32" s="109" t="n">
        <v>0</v>
      </c>
      <c r="AD32" s="109" t="n">
        <v>19</v>
      </c>
      <c r="AE32" s="109" t="n">
        <v>9.4</v>
      </c>
      <c r="AF32" s="109" t="n">
        <v>8.6</v>
      </c>
      <c r="AG32" s="109" t="n">
        <v>0</v>
      </c>
      <c r="AH32" s="109" t="n">
        <v>5.7</v>
      </c>
      <c r="AI32" s="109" t="n">
        <v>2.1</v>
      </c>
      <c r="AJ32" s="109" t="n">
        <v>3</v>
      </c>
      <c r="AK32" s="109" t="n">
        <v>0.1</v>
      </c>
      <c r="AL32" s="109" t="n">
        <v>1.3</v>
      </c>
      <c r="AM32" s="109" t="n">
        <v>0.7</v>
      </c>
      <c r="AN32" s="109" t="n">
        <v>3.8</v>
      </c>
      <c r="AO32" s="109" t="n">
        <v>3.54166666666667</v>
      </c>
      <c r="AP32" s="109" t="n">
        <v>0.3</v>
      </c>
      <c r="AQ32" s="109" t="n">
        <v>0.428571428571429</v>
      </c>
      <c r="AR32" s="109" t="s">
        <v>848</v>
      </c>
      <c r="AS32" s="109" t="s">
        <v>623</v>
      </c>
      <c r="AT32" s="109" t="s">
        <v>849</v>
      </c>
      <c r="AU32" s="109" t="s">
        <v>621</v>
      </c>
      <c r="AV32" s="109" t="s">
        <v>708</v>
      </c>
      <c r="AW32" s="109" t="s">
        <v>621</v>
      </c>
      <c r="AX32" s="109" t="n">
        <v>10</v>
      </c>
      <c r="AY32" s="109" t="n">
        <v>0</v>
      </c>
      <c r="AZ32" s="109" t="n">
        <v>3</v>
      </c>
      <c r="BA32" s="109"/>
      <c r="BB32" s="109"/>
      <c r="BC32" s="109"/>
      <c r="BD32" s="109"/>
      <c r="BE32" s="109"/>
      <c r="BF32" s="109"/>
      <c r="BG32" s="109"/>
      <c r="BH32" s="109"/>
      <c r="BI32"/>
      <c r="BJ32"/>
      <c r="BK32"/>
      <c r="BL32"/>
      <c r="BM32"/>
      <c r="BN32"/>
      <c r="BO32"/>
      <c r="BP32"/>
      <c r="BQ32" t="s">
        <v>2023</v>
      </c>
      <c r="BR32" t="s">
        <v>2024</v>
      </c>
      <c r="BS32" t="s">
        <v>2025</v>
      </c>
      <c r="BT32"/>
      <c r="BU32" t="n">
        <v>3.088</v>
      </c>
      <c r="BV32" t="n">
        <v>2.547</v>
      </c>
      <c r="BW32" t="n">
        <v>2.306</v>
      </c>
      <c r="BX32" t="n">
        <v>3.211</v>
      </c>
      <c r="BY32" t="n">
        <v>3.55</v>
      </c>
      <c r="BZ32" t="n">
        <v>3.4</v>
      </c>
      <c r="CA32" t="n">
        <v>3.2</v>
      </c>
      <c r="CB32" t="n">
        <v>3</v>
      </c>
      <c r="CC32" t="n">
        <v>3</v>
      </c>
      <c r="CD32" t="s">
        <v>2058</v>
      </c>
      <c r="CE32" t="n">
        <v>0.339</v>
      </c>
      <c r="CF32" t="n">
        <v>0.905</v>
      </c>
      <c r="CG32" t="n">
        <v>3.39</v>
      </c>
      <c r="CH32" t="n">
        <v>3.01666666666667</v>
      </c>
      <c r="CI32" t="n">
        <v>3.39</v>
      </c>
      <c r="CJ32"/>
      <c r="CK32"/>
      <c r="CL32"/>
      <c r="CM32"/>
      <c r="CN32"/>
      <c r="CO32"/>
      <c r="CP32"/>
      <c r="CQ32"/>
      <c r="CR32"/>
      <c r="CS32"/>
      <c r="CT32"/>
      <c r="CU32"/>
      <c r="CV32"/>
      <c r="CW32"/>
      <c r="CX32"/>
      <c r="CY32"/>
      <c r="CZ32"/>
      <c r="DA32"/>
      <c r="DB32"/>
      <c r="DC32"/>
      <c r="DD32"/>
      <c r="DE32"/>
    </row>
    <row r="33">
      <c r="A33" s="113" t="n">
        <v>31</v>
      </c>
      <c r="B33" s="113" t="s">
        <v>851</v>
      </c>
      <c r="C33" s="113"/>
      <c r="D33" s="109" t="str">
        <f>IFERROR(GEOMEAN(E33, F33), MAX(E33, F33))</f>
      </c>
      <c r="E33" s="109" t="str">
        <f>MAX(AQ33)</f>
      </c>
      <c r="F33" s="109" t="str">
        <f>MAX(AY33, DE33)</f>
      </c>
      <c r="G33" s="109"/>
      <c r="H33" s="109" t="n">
        <v>87.72247427</v>
      </c>
      <c r="I33" s="109" t="n">
        <v>15.26222355</v>
      </c>
      <c r="J33" s="109" t="n">
        <v>10</v>
      </c>
      <c r="K33" s="109" t="n">
        <v>2.5</v>
      </c>
      <c r="L33" s="109" t="n">
        <v>10</v>
      </c>
      <c r="M33" s="109" t="n">
        <v>4.7</v>
      </c>
      <c r="N33" s="109" t="n">
        <v>8.8</v>
      </c>
      <c r="O33" s="109" t="n">
        <v>1</v>
      </c>
      <c r="P33" s="109"/>
      <c r="Q33" s="109" t="n">
        <v>0.1</v>
      </c>
      <c r="R33" s="109" t="n">
        <v>0.1</v>
      </c>
      <c r="S33" s="109" t="n">
        <v>3.7</v>
      </c>
      <c r="T33" s="109" t="n">
        <v>4.7</v>
      </c>
      <c r="U33" s="109" t="n">
        <v>1.9</v>
      </c>
      <c r="V33" s="109" t="n">
        <v>3.3</v>
      </c>
      <c r="W33" s="109" t="n">
        <v>3.5</v>
      </c>
      <c r="X33" s="109" t="n">
        <v>1.1</v>
      </c>
      <c r="Y33" s="109"/>
      <c r="Z33" s="109" t="n">
        <v>0</v>
      </c>
      <c r="AA33" s="109" t="n">
        <v>0.6</v>
      </c>
      <c r="AB33" s="109" t="n">
        <v>0</v>
      </c>
      <c r="AC33" s="109" t="n">
        <v>0</v>
      </c>
      <c r="AD33" s="109" t="n">
        <v>12</v>
      </c>
      <c r="AE33" s="109" t="n">
        <v>5.6</v>
      </c>
      <c r="AF33" s="109" t="n">
        <v>12.4</v>
      </c>
      <c r="AG33" s="109" t="n">
        <v>1.6</v>
      </c>
      <c r="AH33" s="109" t="n">
        <v>8.6</v>
      </c>
      <c r="AI33" s="109" t="n">
        <v>3.7</v>
      </c>
      <c r="AJ33" s="109" t="n">
        <v>3</v>
      </c>
      <c r="AK33" s="109" t="n">
        <v>0.3</v>
      </c>
      <c r="AL33" s="109" t="n">
        <v>2.2</v>
      </c>
      <c r="AM33" s="109" t="n">
        <v>4.2</v>
      </c>
      <c r="AN33" s="109" t="n">
        <v>3.9</v>
      </c>
      <c r="AO33" s="109" t="n">
        <v>3.95833333333333</v>
      </c>
      <c r="AP33" s="109" t="n">
        <v>1.7</v>
      </c>
      <c r="AQ33" s="109" t="n">
        <v>2.42857142857143</v>
      </c>
      <c r="AR33" s="109" t="s">
        <v>853</v>
      </c>
      <c r="AS33" s="109" t="s">
        <v>623</v>
      </c>
      <c r="AT33" s="109" t="s">
        <v>854</v>
      </c>
      <c r="AU33" s="109" t="s">
        <v>625</v>
      </c>
      <c r="AV33" s="109" t="s">
        <v>708</v>
      </c>
      <c r="AW33" s="109" t="s">
        <v>621</v>
      </c>
      <c r="AX33" s="109" t="n">
        <v>10</v>
      </c>
      <c r="AY33" s="109" t="n">
        <v>7</v>
      </c>
      <c r="AZ33" s="109" t="n">
        <v>3</v>
      </c>
      <c r="BA33" s="109" t="s">
        <v>2059</v>
      </c>
      <c r="BB33" s="109" t="s">
        <v>2027</v>
      </c>
      <c r="BC33" s="109" t="n">
        <v>0.287591216511985</v>
      </c>
      <c r="BD33" s="109" t="n">
        <v>0.276706153831169</v>
      </c>
      <c r="BE33" s="109" t="n">
        <v>0.277321322208735</v>
      </c>
      <c r="BF33" s="109" t="n">
        <v>0.0240656147705117</v>
      </c>
      <c r="BG33" s="109" t="n">
        <v>0.02178721</v>
      </c>
      <c r="BH33" s="109" t="n">
        <v>0.02101825</v>
      </c>
      <c r="BI33" t="s">
        <v>2028</v>
      </c>
      <c r="BJ33" t="s">
        <v>2031</v>
      </c>
      <c r="BK33" t="n">
        <v>19116.209</v>
      </c>
      <c r="BL33" t="n">
        <v>-0.0022784047705117</v>
      </c>
      <c r="BM33" t="n">
        <v>-0.253255707438223</v>
      </c>
      <c r="BN33" t="n">
        <v>0</v>
      </c>
      <c r="BO33" t="n">
        <v>0</v>
      </c>
      <c r="BP33" t="n">
        <v>0</v>
      </c>
      <c r="BQ33" t="s">
        <v>2023</v>
      </c>
      <c r="BR33" t="s">
        <v>2024</v>
      </c>
      <c r="BS33" t="s">
        <v>2025</v>
      </c>
      <c r="BT33"/>
      <c r="BU33" t="n">
        <v>6.965</v>
      </c>
      <c r="BV33" t="n">
        <v>7.377</v>
      </c>
      <c r="BW33" t="n">
        <v>7.223</v>
      </c>
      <c r="BX33" t="n">
        <v>11.441</v>
      </c>
      <c r="BY33" t="n">
        <v>10.196</v>
      </c>
      <c r="BZ33" t="n">
        <v>9.096</v>
      </c>
      <c r="CA33" t="n">
        <v>8.157</v>
      </c>
      <c r="CB33" t="n">
        <v>7.477</v>
      </c>
      <c r="CC33" t="n">
        <v>7.075</v>
      </c>
      <c r="CD33" t="s">
        <v>2060</v>
      </c>
      <c r="CE33" t="n">
        <v>-1.245</v>
      </c>
      <c r="CF33" t="n">
        <v>4.218</v>
      </c>
      <c r="CG33" t="n">
        <v>0</v>
      </c>
      <c r="CH33" t="n">
        <v>10</v>
      </c>
      <c r="CI33" t="n">
        <v>10</v>
      </c>
      <c r="CJ33" t="n">
        <v>10</v>
      </c>
      <c r="CK33" t="n">
        <v>46.9174385070801</v>
      </c>
      <c r="CL33"/>
      <c r="CM33" t="n">
        <v>97.8209838867188</v>
      </c>
      <c r="CN33"/>
      <c r="CO33"/>
      <c r="CP33" t="n">
        <v>77.8831481933594</v>
      </c>
      <c r="CQ33" t="n">
        <v>5.2513747215271</v>
      </c>
      <c r="CR33"/>
      <c r="CS33"/>
      <c r="CT33" t="n">
        <v>4.07339429855347</v>
      </c>
      <c r="CU33"/>
      <c r="CV33" t="n">
        <v>0.701427936553955</v>
      </c>
      <c r="CW33" t="n">
        <v>6.80513620376587</v>
      </c>
      <c r="CX33"/>
      <c r="CY33"/>
      <c r="CZ33" t="n">
        <v>1.08950805664062</v>
      </c>
      <c r="DA33" t="n">
        <v>1.62935771942139</v>
      </c>
      <c r="DB33"/>
      <c r="DC33" t="n">
        <v>1.36102724075317</v>
      </c>
      <c r="DD33" t="n">
        <v>1.3599643389384</v>
      </c>
      <c r="DE33" t="n">
        <v>1.94280619848342</v>
      </c>
    </row>
    <row r="34">
      <c r="A34" s="113" t="n">
        <v>32</v>
      </c>
      <c r="B34" s="113" t="s">
        <v>857</v>
      </c>
      <c r="C34" s="113"/>
      <c r="D34" s="109" t="str">
        <f>IFERROR(GEOMEAN(E34, F34), MAX(E34, F34))</f>
      </c>
      <c r="E34" s="109" t="str">
        <f>MAX(AQ34)</f>
      </c>
      <c r="F34" s="109" t="str">
        <f>MAX(AY34, DE34)</f>
      </c>
      <c r="G34" s="109"/>
      <c r="H34" s="109" t="n">
        <v>63.05300071</v>
      </c>
      <c r="I34" s="109" t="n">
        <v>36.82996305</v>
      </c>
      <c r="J34" s="109" t="n">
        <v>7.5</v>
      </c>
      <c r="K34" s="109" t="n">
        <v>7</v>
      </c>
      <c r="L34" s="109" t="n">
        <v>7.5</v>
      </c>
      <c r="M34" s="109" t="n">
        <v>7.2</v>
      </c>
      <c r="N34" s="109" t="n">
        <v>5.9</v>
      </c>
      <c r="O34" s="109" t="n">
        <v>2.8</v>
      </c>
      <c r="P34" s="109"/>
      <c r="Q34" s="109" t="n">
        <v>0</v>
      </c>
      <c r="R34" s="109" t="n">
        <v>0</v>
      </c>
      <c r="S34" s="109" t="n">
        <v>4</v>
      </c>
      <c r="T34" s="109" t="n">
        <v>3</v>
      </c>
      <c r="U34" s="109" t="n">
        <v>1</v>
      </c>
      <c r="V34" s="109" t="n">
        <v>2</v>
      </c>
      <c r="W34" s="109" t="n">
        <v>3</v>
      </c>
      <c r="X34" s="109" t="n">
        <v>3</v>
      </c>
      <c r="Y34" s="109" t="n">
        <v>5</v>
      </c>
      <c r="Z34" s="109" t="n">
        <v>0.1</v>
      </c>
      <c r="AA34" s="109" t="n">
        <v>2.7</v>
      </c>
      <c r="AB34" s="109" t="n">
        <v>0</v>
      </c>
      <c r="AC34" s="109" t="n">
        <v>0</v>
      </c>
      <c r="AD34" s="109" t="n">
        <v>11</v>
      </c>
      <c r="AE34" s="109" t="n">
        <v>5</v>
      </c>
      <c r="AF34" s="109" t="n">
        <v>17</v>
      </c>
      <c r="AG34" s="109" t="n">
        <v>4.7</v>
      </c>
      <c r="AH34" s="109" t="n">
        <v>9.2</v>
      </c>
      <c r="AI34" s="109" t="n">
        <v>4</v>
      </c>
      <c r="AJ34" s="109" t="n">
        <v>4</v>
      </c>
      <c r="AK34" s="109" t="n">
        <v>1.1</v>
      </c>
      <c r="AL34" s="109" t="n">
        <v>3.5</v>
      </c>
      <c r="AM34" s="109" t="n">
        <v>4.5</v>
      </c>
      <c r="AN34" s="109" t="n">
        <v>3.8</v>
      </c>
      <c r="AO34" s="109" t="n">
        <v>3.54166666666667</v>
      </c>
      <c r="AP34" s="109" t="n">
        <v>2.6</v>
      </c>
      <c r="AQ34" s="109" t="n">
        <v>3.71428571428571</v>
      </c>
      <c r="AR34" s="109" t="s">
        <v>860</v>
      </c>
      <c r="AS34" s="109" t="s">
        <v>621</v>
      </c>
      <c r="AT34" s="109" t="s">
        <v>750</v>
      </c>
      <c r="AU34" s="109" t="s">
        <v>621</v>
      </c>
      <c r="AV34" s="109" t="s">
        <v>662</v>
      </c>
      <c r="AW34" s="109" t="s">
        <v>625</v>
      </c>
      <c r="AX34" s="109" t="n">
        <v>0</v>
      </c>
      <c r="AY34" s="109" t="n">
        <v>0</v>
      </c>
      <c r="AZ34" s="109" t="n">
        <v>0</v>
      </c>
      <c r="BA34" s="109" t="s">
        <v>2061</v>
      </c>
      <c r="BB34" s="109" t="s">
        <v>2027</v>
      </c>
      <c r="BC34" s="109" t="n">
        <v>0.4222050388</v>
      </c>
      <c r="BD34" s="109" t="n">
        <v>0.342581085605753</v>
      </c>
      <c r="BE34" s="109" t="n">
        <v>0.283835706623299</v>
      </c>
      <c r="BF34" s="109" t="n">
        <v>0.265292860979834</v>
      </c>
      <c r="BG34" s="109" t="n">
        <v>0.211048098064772</v>
      </c>
      <c r="BH34" s="109" t="n">
        <v>0.181768528998259</v>
      </c>
      <c r="BI34" t="s">
        <v>2028</v>
      </c>
      <c r="BJ34" t="s">
        <v>2062</v>
      </c>
      <c r="BK34" t="n">
        <v>1439323.774</v>
      </c>
      <c r="BL34" t="n">
        <v>-0.054244762915062</v>
      </c>
      <c r="BM34" t="n">
        <v>-0.018542845643465</v>
      </c>
      <c r="BN34" t="n">
        <v>0</v>
      </c>
      <c r="BO34" t="n">
        <v>0</v>
      </c>
      <c r="BP34" t="n">
        <v>0</v>
      </c>
      <c r="BQ34" t="s">
        <v>2023</v>
      </c>
      <c r="BR34" t="s">
        <v>2024</v>
      </c>
      <c r="BS34" t="s">
        <v>2025</v>
      </c>
      <c r="BT34"/>
      <c r="BU34" t="n">
        <v>3.9</v>
      </c>
      <c r="BV34" t="n">
        <v>3.8</v>
      </c>
      <c r="BW34" t="n">
        <v>3.62</v>
      </c>
      <c r="BX34" t="n">
        <v>3.8</v>
      </c>
      <c r="BY34" t="n">
        <v>3.64</v>
      </c>
      <c r="BZ34" t="n">
        <v>3.6</v>
      </c>
      <c r="CA34" t="n">
        <v>3.54</v>
      </c>
      <c r="CB34" t="n">
        <v>3.53</v>
      </c>
      <c r="CC34" t="n">
        <v>3.51</v>
      </c>
      <c r="CD34" t="s">
        <v>2063</v>
      </c>
      <c r="CE34" t="n">
        <v>-0.16</v>
      </c>
      <c r="CF34" t="n">
        <v>0.18</v>
      </c>
      <c r="CG34" t="n">
        <v>0</v>
      </c>
      <c r="CH34" t="n">
        <v>0.6</v>
      </c>
      <c r="CI34" t="n">
        <v>0.6</v>
      </c>
      <c r="CJ34" t="n">
        <v>0</v>
      </c>
      <c r="CK34"/>
      <c r="CL34"/>
      <c r="CM34"/>
      <c r="CN34"/>
      <c r="CO34"/>
      <c r="CP34"/>
      <c r="CQ34"/>
      <c r="CR34"/>
      <c r="CS34"/>
      <c r="CT34"/>
      <c r="CU34"/>
      <c r="CV34"/>
      <c r="CW34"/>
      <c r="CX34"/>
      <c r="CY34"/>
      <c r="CZ34"/>
      <c r="DA34"/>
      <c r="DB34"/>
      <c r="DC34"/>
      <c r="DD34"/>
      <c r="DE34"/>
    </row>
    <row r="35">
      <c r="A35" s="113" t="n">
        <v>33</v>
      </c>
      <c r="B35" s="113" t="s">
        <v>863</v>
      </c>
      <c r="C35" s="113"/>
      <c r="D35" s="109" t="str">
        <f>IFERROR(GEOMEAN(E35, F35), MAX(E35, F35))</f>
      </c>
      <c r="E35" s="109" t="str">
        <f>MAX(AQ35)</f>
      </c>
      <c r="F35" s="109" t="str">
        <f>MAX(AY35, DE35)</f>
      </c>
      <c r="G35" s="109"/>
      <c r="H35" s="109" t="n">
        <v>32.8626698</v>
      </c>
      <c r="I35" s="109" t="n">
        <v>47.54319015</v>
      </c>
      <c r="J35" s="109" t="n">
        <v>3.8</v>
      </c>
      <c r="K35" s="109" t="n">
        <v>9.2</v>
      </c>
      <c r="L35" s="109" t="n">
        <v>3.8</v>
      </c>
      <c r="M35" s="109" t="n">
        <v>6.3</v>
      </c>
      <c r="N35" s="109" t="n">
        <v>5.1</v>
      </c>
      <c r="O35" s="109" t="n">
        <v>6.6</v>
      </c>
      <c r="P35" s="109" t="n">
        <v>7.7</v>
      </c>
      <c r="Q35" s="109" t="n">
        <v>1.2</v>
      </c>
      <c r="R35" s="109" t="n">
        <v>1.2</v>
      </c>
      <c r="S35" s="109" t="n">
        <v>5.4</v>
      </c>
      <c r="T35" s="109" t="n">
        <v>6.4</v>
      </c>
      <c r="U35" s="109" t="n">
        <v>0.9</v>
      </c>
      <c r="V35" s="109" t="n">
        <v>3.7</v>
      </c>
      <c r="W35" s="109" t="n">
        <v>4.5</v>
      </c>
      <c r="X35" s="109" t="n">
        <v>8.2</v>
      </c>
      <c r="Y35" s="109" t="n">
        <v>8.8</v>
      </c>
      <c r="Z35" s="109" t="n">
        <v>2.8</v>
      </c>
      <c r="AA35" s="109" t="n">
        <v>6.6</v>
      </c>
      <c r="AB35" s="109" t="n">
        <v>0.2</v>
      </c>
      <c r="AC35" s="109" t="n">
        <v>0.1</v>
      </c>
      <c r="AD35" s="109" t="n">
        <v>3</v>
      </c>
      <c r="AE35" s="109" t="n">
        <v>0.6</v>
      </c>
      <c r="AF35" s="109" t="n">
        <v>29.1</v>
      </c>
      <c r="AG35" s="109" t="n">
        <v>10</v>
      </c>
      <c r="AH35" s="109" t="n">
        <v>2.4</v>
      </c>
      <c r="AI35" s="109" t="n">
        <v>0.2</v>
      </c>
      <c r="AJ35" s="109" t="n">
        <v>8</v>
      </c>
      <c r="AK35" s="109" t="n">
        <v>2.7</v>
      </c>
      <c r="AL35" s="109" t="n">
        <v>5.2</v>
      </c>
      <c r="AM35" s="109" t="n">
        <v>5.2</v>
      </c>
      <c r="AN35" s="109" t="n">
        <v>4.9</v>
      </c>
      <c r="AO35" s="109" t="n">
        <v>8.125</v>
      </c>
      <c r="AP35" s="109" t="n">
        <v>6</v>
      </c>
      <c r="AQ35" s="109" t="n">
        <v>8.57142857142857</v>
      </c>
      <c r="AR35" s="109" t="s">
        <v>770</v>
      </c>
      <c r="AS35" s="109" t="s">
        <v>621</v>
      </c>
      <c r="AT35" s="109" t="s">
        <v>630</v>
      </c>
      <c r="AU35" s="109"/>
      <c r="AV35" s="109" t="s">
        <v>662</v>
      </c>
      <c r="AW35" s="109" t="s">
        <v>625</v>
      </c>
      <c r="AX35" s="109" t="n">
        <v>0</v>
      </c>
      <c r="AY35" s="109"/>
      <c r="AZ35" s="109" t="n">
        <v>0</v>
      </c>
      <c r="BA35" s="109" t="s">
        <v>2064</v>
      </c>
      <c r="BB35" s="109" t="s">
        <v>2027</v>
      </c>
      <c r="BC35" s="109" t="n">
        <v>27.8592640441647</v>
      </c>
      <c r="BD35" s="109" t="n">
        <v>27.011803825494</v>
      </c>
      <c r="BE35" s="109" t="n">
        <v>26.1683987820148</v>
      </c>
      <c r="BF35" s="109" t="n">
        <v>26.3006502304825</v>
      </c>
      <c r="BG35" s="109" t="n">
        <v>25.8342568775362</v>
      </c>
      <c r="BH35" s="109" t="n">
        <v>25.2825474987355</v>
      </c>
      <c r="BI35" t="s">
        <v>2028</v>
      </c>
      <c r="BJ35" t="s">
        <v>2029</v>
      </c>
      <c r="BK35" t="n">
        <v>26378.275</v>
      </c>
      <c r="BL35" t="n">
        <v>-0.466393352946302</v>
      </c>
      <c r="BM35" t="n">
        <v>0.132251448467699</v>
      </c>
      <c r="BN35" t="n">
        <v>0</v>
      </c>
      <c r="BO35" t="n">
        <v>0.440838161558995</v>
      </c>
      <c r="BP35" t="n">
        <v>0.440838161558995</v>
      </c>
      <c r="BQ35" t="s">
        <v>2023</v>
      </c>
      <c r="BR35" t="s">
        <v>2024</v>
      </c>
      <c r="BS35" t="s">
        <v>2025</v>
      </c>
      <c r="BT35"/>
      <c r="BU35"/>
      <c r="BV35"/>
      <c r="BW35"/>
      <c r="BX35"/>
      <c r="BY35"/>
      <c r="BZ35"/>
      <c r="CA35"/>
      <c r="CB35"/>
      <c r="CC35"/>
      <c r="CD35" t="s">
        <v>628</v>
      </c>
      <c r="CE35"/>
      <c r="CF35"/>
      <c r="CG35"/>
      <c r="CH35"/>
      <c r="CI35"/>
      <c r="CJ35"/>
      <c r="CK35"/>
      <c r="CL35"/>
      <c r="CM35"/>
      <c r="CN35"/>
      <c r="CO35"/>
      <c r="CP35"/>
      <c r="CQ35"/>
      <c r="CR35"/>
      <c r="CS35"/>
      <c r="CT35"/>
      <c r="CU35"/>
      <c r="CV35"/>
      <c r="CW35"/>
      <c r="CX35"/>
      <c r="CY35"/>
      <c r="CZ35"/>
      <c r="DA35"/>
      <c r="DB35"/>
      <c r="DC35"/>
      <c r="DD35"/>
      <c r="DE35"/>
    </row>
    <row r="36">
      <c r="A36" s="113" t="n">
        <v>34</v>
      </c>
      <c r="B36" s="113" t="s">
        <v>869</v>
      </c>
      <c r="C36" s="113"/>
      <c r="D36" s="109" t="str">
        <f>IFERROR(GEOMEAN(E36, F36), MAX(E36, F36))</f>
      </c>
      <c r="E36" s="109" t="str">
        <f>MAX(AQ36)</f>
      </c>
      <c r="F36" s="109" t="str">
        <f>MAX(AY36, DE36)</f>
      </c>
      <c r="G36" s="109"/>
      <c r="H36" s="109" t="n">
        <v>5.013449196</v>
      </c>
      <c r="I36" s="109" t="n">
        <v>3.127612522</v>
      </c>
      <c r="J36" s="109" t="n">
        <v>0.4</v>
      </c>
      <c r="K36" s="109" t="n">
        <v>0</v>
      </c>
      <c r="L36" s="109" t="n">
        <v>0.4</v>
      </c>
      <c r="M36" s="109" t="n">
        <v>5.8</v>
      </c>
      <c r="N36" s="109" t="n">
        <v>5.6</v>
      </c>
      <c r="O36" s="109" t="n">
        <v>2.4</v>
      </c>
      <c r="P36" s="109" t="n">
        <v>7.5</v>
      </c>
      <c r="Q36" s="109" t="n">
        <v>4.2</v>
      </c>
      <c r="R36" s="109" t="n">
        <v>4.2</v>
      </c>
      <c r="S36" s="109" t="n">
        <v>5.1</v>
      </c>
      <c r="T36" s="109" t="n">
        <v>6.3</v>
      </c>
      <c r="U36" s="109" t="n">
        <v>0.7</v>
      </c>
      <c r="V36" s="109" t="n">
        <v>3.5</v>
      </c>
      <c r="W36" s="109" t="n">
        <v>4.3</v>
      </c>
      <c r="X36" s="109" t="n">
        <v>6.9</v>
      </c>
      <c r="Y36" s="109" t="n">
        <v>8.9</v>
      </c>
      <c r="Z36" s="109" t="n">
        <v>2.4</v>
      </c>
      <c r="AA36" s="109" t="n">
        <v>6.1</v>
      </c>
      <c r="AB36" s="109" t="n">
        <v>1.9</v>
      </c>
      <c r="AC36" s="109" t="n">
        <v>1</v>
      </c>
      <c r="AD36" s="109" t="n">
        <v>3</v>
      </c>
      <c r="AE36" s="109" t="n">
        <v>0.6</v>
      </c>
      <c r="AF36" s="109" t="n">
        <v>21.6</v>
      </c>
      <c r="AG36" s="109" t="n">
        <v>7.7</v>
      </c>
      <c r="AH36" s="109" t="n">
        <v>6</v>
      </c>
      <c r="AI36" s="109" t="n">
        <v>2.2</v>
      </c>
      <c r="AJ36" s="109" t="n">
        <v>8</v>
      </c>
      <c r="AK36" s="109" t="n">
        <v>3.5</v>
      </c>
      <c r="AL36" s="109" t="n">
        <v>5.4</v>
      </c>
      <c r="AM36" s="109" t="n">
        <v>3.9</v>
      </c>
      <c r="AN36" s="109" t="n">
        <v>4.1</v>
      </c>
      <c r="AO36" s="109" t="n">
        <v>4.79166666666667</v>
      </c>
      <c r="AP36" s="109" t="n">
        <v>5.9</v>
      </c>
      <c r="AQ36" s="109" t="n">
        <v>8.42857142857143</v>
      </c>
      <c r="AR36" s="109" t="s">
        <v>872</v>
      </c>
      <c r="AS36" s="109" t="s">
        <v>623</v>
      </c>
      <c r="AT36" s="109" t="s">
        <v>630</v>
      </c>
      <c r="AU36" s="109"/>
      <c r="AV36" s="109" t="s">
        <v>627</v>
      </c>
      <c r="AW36" s="109" t="s">
        <v>623</v>
      </c>
      <c r="AX36" s="109" t="n">
        <v>10</v>
      </c>
      <c r="AY36" s="109"/>
      <c r="AZ36" s="109" t="n">
        <v>7</v>
      </c>
      <c r="BA36" s="109" t="s">
        <v>2065</v>
      </c>
      <c r="BB36" s="109" t="s">
        <v>2027</v>
      </c>
      <c r="BC36" s="109" t="n">
        <v>24.8977693164335</v>
      </c>
      <c r="BD36" s="109" t="n">
        <v>24.6240149142172</v>
      </c>
      <c r="BE36" s="109" t="n">
        <v>24.4329967019729</v>
      </c>
      <c r="BF36" s="109" t="n">
        <v>25.3212189162774</v>
      </c>
      <c r="BG36" s="109" t="n">
        <v>25.2464842435203</v>
      </c>
      <c r="BH36" s="109" t="n">
        <v>25.1181184116933</v>
      </c>
      <c r="BI36" t="s">
        <v>2028</v>
      </c>
      <c r="BJ36" t="s">
        <v>2029</v>
      </c>
      <c r="BK36" t="n">
        <v>26545.864</v>
      </c>
      <c r="BL36" t="n">
        <v>-0.0747346727570992</v>
      </c>
      <c r="BM36" t="n">
        <v>0.888222214304498</v>
      </c>
      <c r="BN36" t="n">
        <v>0</v>
      </c>
      <c r="BO36" t="n">
        <v>2.96074071434833</v>
      </c>
      <c r="BP36" t="n">
        <v>2.96074071434833</v>
      </c>
      <c r="BQ36" t="s">
        <v>2023</v>
      </c>
      <c r="BR36" t="s">
        <v>2024</v>
      </c>
      <c r="BS36" t="s">
        <v>2025</v>
      </c>
      <c r="BT36"/>
      <c r="BU36"/>
      <c r="BV36"/>
      <c r="BW36"/>
      <c r="BX36"/>
      <c r="BY36"/>
      <c r="BZ36"/>
      <c r="CA36"/>
      <c r="CB36"/>
      <c r="CC36"/>
      <c r="CD36" t="s">
        <v>628</v>
      </c>
      <c r="CE36"/>
      <c r="CF36"/>
      <c r="CG36"/>
      <c r="CH36"/>
      <c r="CI36"/>
      <c r="CJ36"/>
      <c r="CK36"/>
      <c r="CL36"/>
      <c r="CM36"/>
      <c r="CN36"/>
      <c r="CO36"/>
      <c r="CP36"/>
      <c r="CQ36"/>
      <c r="CR36"/>
      <c r="CS36"/>
      <c r="CT36"/>
      <c r="CU36"/>
      <c r="CV36"/>
      <c r="CW36"/>
      <c r="CX36"/>
      <c r="CY36"/>
      <c r="CZ36"/>
      <c r="DA36"/>
      <c r="DB36"/>
      <c r="DC36"/>
      <c r="DD36"/>
      <c r="DE36"/>
    </row>
    <row r="37">
      <c r="A37" s="113" t="n">
        <v>35</v>
      </c>
      <c r="B37" s="113" t="s">
        <v>878</v>
      </c>
      <c r="C37" s="113"/>
      <c r="D37" s="109" t="str">
        <f>IFERROR(GEOMEAN(E37, F37), MAX(E37, F37))</f>
      </c>
      <c r="E37" s="109" t="str">
        <f>MAX(AQ37)</f>
      </c>
      <c r="F37" s="109" t="str">
        <f>MAX(AY37, DE37)</f>
      </c>
      <c r="G37" s="109"/>
      <c r="H37" s="109"/>
      <c r="I37" s="109"/>
      <c r="J37" s="109"/>
      <c r="K37" s="109"/>
      <c r="L37" s="109"/>
      <c r="M37" s="109" t="n">
        <v>5.2</v>
      </c>
      <c r="N37" s="109" t="n">
        <v>4.4</v>
      </c>
      <c r="O37" s="109" t="n">
        <v>8.8</v>
      </c>
      <c r="P37" s="109" t="n">
        <v>8.3</v>
      </c>
      <c r="Q37" s="109" t="n">
        <v>4.2</v>
      </c>
      <c r="R37" s="109" t="n">
        <v>4.2</v>
      </c>
      <c r="S37" s="109" t="n">
        <v>6.2</v>
      </c>
      <c r="T37" s="109" t="n">
        <v>5.2</v>
      </c>
      <c r="U37" s="109" t="n">
        <v>0.7</v>
      </c>
      <c r="V37" s="109" t="n">
        <v>3</v>
      </c>
      <c r="W37" s="109" t="n">
        <v>4.6</v>
      </c>
      <c r="X37" s="109" t="n">
        <v>8.9</v>
      </c>
      <c r="Y37" s="109" t="n">
        <v>9.5</v>
      </c>
      <c r="Z37" s="109" t="n">
        <v>0.3</v>
      </c>
      <c r="AA37" s="109" t="n">
        <v>6.2</v>
      </c>
      <c r="AB37" s="109" t="n">
        <v>15.1</v>
      </c>
      <c r="AC37" s="109" t="n">
        <v>7.5</v>
      </c>
      <c r="AD37" s="109" t="n">
        <v>3</v>
      </c>
      <c r="AE37" s="109" t="n">
        <v>0.6</v>
      </c>
      <c r="AF37" s="109" t="n">
        <v>19.4</v>
      </c>
      <c r="AG37" s="109" t="n">
        <v>6.3</v>
      </c>
      <c r="AH37" s="109" t="n">
        <v>6</v>
      </c>
      <c r="AI37" s="109" t="n">
        <v>2.2</v>
      </c>
      <c r="AJ37" s="109" t="n">
        <v>5</v>
      </c>
      <c r="AK37" s="109" t="n">
        <v>5.9</v>
      </c>
      <c r="AL37" s="109" t="n">
        <v>4.9</v>
      </c>
      <c r="AM37" s="109" t="n">
        <v>5.5</v>
      </c>
      <c r="AN37" s="109" t="n">
        <v>5.1</v>
      </c>
      <c r="AO37" s="109" t="n">
        <v>8.95833333333333</v>
      </c>
      <c r="AP37" s="109" t="n">
        <v>6.7</v>
      </c>
      <c r="AQ37" s="109" t="n">
        <v>9.57142857142857</v>
      </c>
      <c r="AR37" s="109" t="s">
        <v>881</v>
      </c>
      <c r="AS37" s="109" t="s">
        <v>623</v>
      </c>
      <c r="AT37" s="109" t="s">
        <v>630</v>
      </c>
      <c r="AU37" s="109"/>
      <c r="AV37" s="109" t="s">
        <v>627</v>
      </c>
      <c r="AW37" s="109" t="s">
        <v>623</v>
      </c>
      <c r="AX37" s="109" t="n">
        <v>10</v>
      </c>
      <c r="AY37" s="109"/>
      <c r="AZ37" s="109" t="n">
        <v>7</v>
      </c>
      <c r="BA37" s="109" t="s">
        <v>2066</v>
      </c>
      <c r="BB37" s="109" t="s">
        <v>2027</v>
      </c>
      <c r="BC37" s="109" t="n">
        <v>73.5938537884291</v>
      </c>
      <c r="BD37" s="109" t="n">
        <v>72.9735932803962</v>
      </c>
      <c r="BE37" s="109" t="n">
        <v>72.6044848359817</v>
      </c>
      <c r="BF37" s="109" t="n">
        <v>74.0552748785223</v>
      </c>
      <c r="BG37" s="109" t="n">
        <v>73.9655992753452</v>
      </c>
      <c r="BH37" s="109" t="n">
        <v>73.6472607603691</v>
      </c>
      <c r="BI37" t="s">
        <v>2028</v>
      </c>
      <c r="BJ37" t="s">
        <v>2029</v>
      </c>
      <c r="BK37" t="n">
        <v>89561.404</v>
      </c>
      <c r="BL37" t="n">
        <v>-0.0896756031770991</v>
      </c>
      <c r="BM37" t="n">
        <v>1.4507900425406</v>
      </c>
      <c r="BN37" t="n">
        <v>0</v>
      </c>
      <c r="BO37" t="n">
        <v>4.83596680846868</v>
      </c>
      <c r="BP37" t="n">
        <v>4.83596680846868</v>
      </c>
      <c r="BQ37" t="s">
        <v>2023</v>
      </c>
      <c r="BR37" t="s">
        <v>2024</v>
      </c>
      <c r="BS37" t="s">
        <v>2025</v>
      </c>
      <c r="BT37"/>
      <c r="BU37"/>
      <c r="BV37"/>
      <c r="BW37"/>
      <c r="BX37"/>
      <c r="BY37"/>
      <c r="BZ37"/>
      <c r="CA37"/>
      <c r="CB37"/>
      <c r="CC37"/>
      <c r="CD37" t="s">
        <v>628</v>
      </c>
      <c r="CE37"/>
      <c r="CF37"/>
      <c r="CG37"/>
      <c r="CH37"/>
      <c r="CI37"/>
      <c r="CJ37"/>
      <c r="CK37" t="n">
        <v>48.439998626709</v>
      </c>
      <c r="CL37" t="n">
        <v>41.6937980651855</v>
      </c>
      <c r="CM37" t="n">
        <v>98.377571105957</v>
      </c>
      <c r="CN37"/>
      <c r="CO37"/>
      <c r="CP37"/>
      <c r="CQ37" t="n">
        <v>27.3883399963379</v>
      </c>
      <c r="CR37"/>
      <c r="CS37"/>
      <c r="CT37" t="n">
        <v>59.06298828125</v>
      </c>
      <c r="CU37" t="n">
        <v>31.1881637573242</v>
      </c>
      <c r="CV37" t="n">
        <v>24.3717346191406</v>
      </c>
      <c r="CW37" t="n">
        <v>64.3727264404297</v>
      </c>
      <c r="CX37" t="n">
        <v>83.8379669189453</v>
      </c>
      <c r="CY37" t="n">
        <v>8.33875961303711</v>
      </c>
      <c r="CZ37" t="n">
        <v>0.811214447021484</v>
      </c>
      <c r="DA37" t="n">
        <v>10</v>
      </c>
      <c r="DB37" t="n">
        <v>6.50824483235677</v>
      </c>
      <c r="DC37" t="n">
        <v>10</v>
      </c>
      <c r="DD37" t="n">
        <v>7.13164377848307</v>
      </c>
      <c r="DE37" t="n">
        <v>10</v>
      </c>
    </row>
    <row r="38">
      <c r="A38" s="113" t="n">
        <v>36</v>
      </c>
      <c r="B38" s="113" t="s">
        <v>886</v>
      </c>
      <c r="C38" s="113"/>
      <c r="D38" s="109" t="str">
        <f>IFERROR(GEOMEAN(E38, F38), MAX(E38, F38))</f>
      </c>
      <c r="E38" s="109" t="str">
        <f>MAX(AQ38)</f>
      </c>
      <c r="F38" s="109" t="str">
        <f>MAX(AY38, DE38)</f>
      </c>
      <c r="G38" s="109"/>
      <c r="H38" s="109"/>
      <c r="I38" s="109"/>
      <c r="J38" s="109"/>
      <c r="K38" s="109"/>
      <c r="L38" s="109"/>
      <c r="M38" s="109" t="n">
        <v>4</v>
      </c>
      <c r="N38" s="109" t="n">
        <v>6.7</v>
      </c>
      <c r="O38" s="109" t="n">
        <v>5.3</v>
      </c>
      <c r="P38" s="109" t="n">
        <v>5.8</v>
      </c>
      <c r="Q38" s="109" t="n">
        <v>3</v>
      </c>
      <c r="R38" s="109" t="n">
        <v>3</v>
      </c>
      <c r="S38" s="109" t="n">
        <v>5</v>
      </c>
      <c r="T38" s="109" t="n">
        <v>3.1</v>
      </c>
      <c r="U38" s="109" t="n">
        <v>0.1</v>
      </c>
      <c r="V38" s="109" t="n">
        <v>1.6</v>
      </c>
      <c r="W38" s="109" t="n">
        <v>3.3</v>
      </c>
      <c r="X38" s="109" t="n">
        <v>5.9</v>
      </c>
      <c r="Y38" s="109" t="n">
        <v>8.5</v>
      </c>
      <c r="Z38" s="109" t="n">
        <v>0.3</v>
      </c>
      <c r="AA38" s="109" t="n">
        <v>4.9</v>
      </c>
      <c r="AB38" s="109" t="n">
        <v>0</v>
      </c>
      <c r="AC38" s="109" t="n">
        <v>0</v>
      </c>
      <c r="AD38" s="109" t="n">
        <v>3</v>
      </c>
      <c r="AE38" s="109" t="n">
        <v>0.6</v>
      </c>
      <c r="AF38" s="109" t="n">
        <v>16.7</v>
      </c>
      <c r="AG38" s="109" t="n">
        <v>4.5</v>
      </c>
      <c r="AH38" s="109" t="n">
        <v>6</v>
      </c>
      <c r="AI38" s="109" t="n">
        <v>2.2</v>
      </c>
      <c r="AJ38" s="109" t="n">
        <v>5</v>
      </c>
      <c r="AK38" s="109" t="n">
        <v>6.8</v>
      </c>
      <c r="AL38" s="109" t="n">
        <v>4.6</v>
      </c>
      <c r="AM38" s="109" t="n">
        <v>4.8</v>
      </c>
      <c r="AN38" s="109" t="n">
        <v>4</v>
      </c>
      <c r="AO38" s="109" t="n">
        <v>4.375</v>
      </c>
      <c r="AP38" s="109" t="n">
        <v>5.3</v>
      </c>
      <c r="AQ38" s="109" t="n">
        <v>7.57142857142857</v>
      </c>
      <c r="AR38" s="109" t="s">
        <v>889</v>
      </c>
      <c r="AS38" s="109" t="s">
        <v>623</v>
      </c>
      <c r="AT38" s="109" t="s">
        <v>630</v>
      </c>
      <c r="AU38" s="109"/>
      <c r="AV38" s="109" t="s">
        <v>627</v>
      </c>
      <c r="AW38" s="109" t="s">
        <v>623</v>
      </c>
      <c r="AX38" s="109" t="n">
        <v>10</v>
      </c>
      <c r="AY38" s="109"/>
      <c r="AZ38" s="109" t="n">
        <v>7</v>
      </c>
      <c r="BA38" s="109" t="s">
        <v>2067</v>
      </c>
      <c r="BB38" s="109" t="s">
        <v>2027</v>
      </c>
      <c r="BC38" s="109" t="n">
        <v>39.1958914918978</v>
      </c>
      <c r="BD38" s="109" t="n">
        <v>39.4692756356436</v>
      </c>
      <c r="BE38" s="109" t="n">
        <v>40.863365106258</v>
      </c>
      <c r="BF38" s="109" t="n">
        <v>43.0689451837304</v>
      </c>
      <c r="BG38" s="109" t="n">
        <v>44.0524201126792</v>
      </c>
      <c r="BH38" s="109" t="n">
        <v>46.7772859835396</v>
      </c>
      <c r="BI38" t="s">
        <v>2028</v>
      </c>
      <c r="BJ38" t="s">
        <v>2029</v>
      </c>
      <c r="BK38" t="n">
        <v>5518.092</v>
      </c>
      <c r="BL38" t="n">
        <v>0.983474928948802</v>
      </c>
      <c r="BM38" t="n">
        <v>2.2055800774724</v>
      </c>
      <c r="BN38" t="n">
        <v>9.83474928948802</v>
      </c>
      <c r="BO38" t="n">
        <v>7.35193359157466</v>
      </c>
      <c r="BP38" t="n">
        <v>9.83474928948802</v>
      </c>
      <c r="BQ38" t="s">
        <v>2023</v>
      </c>
      <c r="BR38" t="s">
        <v>2024</v>
      </c>
      <c r="BS38" t="s">
        <v>2025</v>
      </c>
      <c r="BT38"/>
      <c r="BU38"/>
      <c r="BV38"/>
      <c r="BW38"/>
      <c r="BX38"/>
      <c r="BY38"/>
      <c r="BZ38"/>
      <c r="CA38"/>
      <c r="CB38"/>
      <c r="CC38"/>
      <c r="CD38" t="s">
        <v>628</v>
      </c>
      <c r="CE38"/>
      <c r="CF38"/>
      <c r="CG38"/>
      <c r="CH38"/>
      <c r="CI38"/>
      <c r="CJ38"/>
      <c r="CK38"/>
      <c r="CL38"/>
      <c r="CM38"/>
      <c r="CN38"/>
      <c r="CO38"/>
      <c r="CP38"/>
      <c r="CQ38"/>
      <c r="CR38"/>
      <c r="CS38"/>
      <c r="CT38"/>
      <c r="CU38"/>
      <c r="CV38"/>
      <c r="CW38"/>
      <c r="CX38"/>
      <c r="CY38"/>
      <c r="CZ38"/>
      <c r="DA38"/>
      <c r="DB38"/>
      <c r="DC38"/>
      <c r="DD38"/>
      <c r="DE38"/>
    </row>
    <row r="39">
      <c r="A39" s="113" t="n">
        <v>37</v>
      </c>
      <c r="B39" s="113" t="s">
        <v>891</v>
      </c>
      <c r="C39" s="113"/>
      <c r="D39" s="109" t="str">
        <f>IFERROR(GEOMEAN(E39, F39), MAX(E39, F39))</f>
      </c>
      <c r="E39" s="109" t="str">
        <f>MAX(AQ39)</f>
      </c>
      <c r="F39" s="109" t="str">
        <f>MAX(AY39, DE39)</f>
      </c>
      <c r="G39" s="109"/>
      <c r="H39" s="109" t="n">
        <v>65.6766814</v>
      </c>
      <c r="I39" s="109" t="n">
        <v>25.2968467</v>
      </c>
      <c r="J39" s="109" t="n">
        <v>7.8</v>
      </c>
      <c r="K39" s="109" t="n">
        <v>4.6</v>
      </c>
      <c r="L39" s="109" t="n">
        <v>7.8</v>
      </c>
      <c r="M39" s="109" t="n">
        <v>5.5</v>
      </c>
      <c r="N39" s="109" t="n">
        <v>8.1</v>
      </c>
      <c r="O39" s="109" t="n">
        <v>3.1</v>
      </c>
      <c r="P39" s="109" t="n">
        <v>3.8</v>
      </c>
      <c r="Q39" s="109" t="n">
        <v>11.5</v>
      </c>
      <c r="R39" s="109" t="n">
        <v>10</v>
      </c>
      <c r="S39" s="109" t="n">
        <v>6.1</v>
      </c>
      <c r="T39" s="109" t="n">
        <v>0.8</v>
      </c>
      <c r="U39" s="109" t="n">
        <v>1</v>
      </c>
      <c r="V39" s="109" t="n">
        <v>0.9</v>
      </c>
      <c r="W39" s="109" t="n">
        <v>3.5</v>
      </c>
      <c r="X39" s="109" t="n">
        <v>3.1</v>
      </c>
      <c r="Y39" s="109" t="n">
        <v>4.9</v>
      </c>
      <c r="Z39" s="109" t="n">
        <v>0.4</v>
      </c>
      <c r="AA39" s="109" t="n">
        <v>2.8</v>
      </c>
      <c r="AB39" s="109" t="n">
        <v>0.6</v>
      </c>
      <c r="AC39" s="109" t="n">
        <v>0.3</v>
      </c>
      <c r="AD39" s="109" t="n">
        <v>8</v>
      </c>
      <c r="AE39" s="109" t="n">
        <v>3.3</v>
      </c>
      <c r="AF39" s="109" t="n">
        <v>15.8</v>
      </c>
      <c r="AG39" s="109" t="n">
        <v>3.9</v>
      </c>
      <c r="AH39" s="109" t="n">
        <v>7.4</v>
      </c>
      <c r="AI39" s="109" t="n">
        <v>3</v>
      </c>
      <c r="AJ39" s="109" t="n">
        <v>5</v>
      </c>
      <c r="AK39" s="109" t="n">
        <v>0.6</v>
      </c>
      <c r="AL39" s="109" t="n">
        <v>3.1</v>
      </c>
      <c r="AM39" s="109" t="n">
        <v>4.6</v>
      </c>
      <c r="AN39" s="109" t="n">
        <v>4</v>
      </c>
      <c r="AO39" s="109" t="n">
        <v>4.375</v>
      </c>
      <c r="AP39" s="109" t="n">
        <v>3.7</v>
      </c>
      <c r="AQ39" s="109" t="n">
        <v>5.28571428571429</v>
      </c>
      <c r="AR39" s="109" t="s">
        <v>894</v>
      </c>
      <c r="AS39" s="109" t="s">
        <v>623</v>
      </c>
      <c r="AT39" s="109" t="s">
        <v>895</v>
      </c>
      <c r="AU39" s="109" t="s">
        <v>625</v>
      </c>
      <c r="AV39" s="109" t="s">
        <v>662</v>
      </c>
      <c r="AW39" s="109" t="s">
        <v>625</v>
      </c>
      <c r="AX39" s="109" t="n">
        <v>10</v>
      </c>
      <c r="AY39" s="109" t="n">
        <v>7</v>
      </c>
      <c r="AZ39" s="109" t="n">
        <v>0</v>
      </c>
      <c r="BA39" s="109" t="s">
        <v>2068</v>
      </c>
      <c r="BB39" s="109" t="s">
        <v>2027</v>
      </c>
      <c r="BC39" s="109" t="n">
        <v>4.02763746495219</v>
      </c>
      <c r="BD39" s="109" t="n">
        <v>4.18755789876482</v>
      </c>
      <c r="BE39" s="109" t="n">
        <v>3.67237328929034</v>
      </c>
      <c r="BF39" s="109" t="n">
        <v>7.9030954812988</v>
      </c>
      <c r="BG39" s="109" t="n">
        <v>4.34111731292015</v>
      </c>
      <c r="BH39" s="109" t="n">
        <v>2.45353680745517</v>
      </c>
      <c r="BI39" t="s">
        <v>2028</v>
      </c>
      <c r="BJ39" t="s">
        <v>2031</v>
      </c>
      <c r="BK39" t="n">
        <v>50882.884</v>
      </c>
      <c r="BL39" t="n">
        <v>-3.56197816837865</v>
      </c>
      <c r="BM39" t="n">
        <v>4.23072219200846</v>
      </c>
      <c r="BN39" t="n">
        <v>0</v>
      </c>
      <c r="BO39" t="n">
        <v>10</v>
      </c>
      <c r="BP39" t="n">
        <v>10</v>
      </c>
      <c r="BQ39" t="s">
        <v>2023</v>
      </c>
      <c r="BR39" t="s">
        <v>2024</v>
      </c>
      <c r="BS39" t="s">
        <v>2025</v>
      </c>
      <c r="BT39"/>
      <c r="BU39" t="n">
        <v>9.367</v>
      </c>
      <c r="BV39" t="n">
        <v>9.683</v>
      </c>
      <c r="BW39" t="n">
        <v>10.517</v>
      </c>
      <c r="BX39" t="n">
        <v>17.289</v>
      </c>
      <c r="BY39" t="n">
        <v>15.836</v>
      </c>
      <c r="BZ39" t="n">
        <v>14.614</v>
      </c>
      <c r="CA39" t="n">
        <v>13.454</v>
      </c>
      <c r="CB39" t="n">
        <v>12.47</v>
      </c>
      <c r="CC39" t="n">
        <v>11.744</v>
      </c>
      <c r="CD39" t="s">
        <v>2069</v>
      </c>
      <c r="CE39" t="n">
        <v>-1.453</v>
      </c>
      <c r="CF39" t="n">
        <v>6.772</v>
      </c>
      <c r="CG39" t="n">
        <v>0</v>
      </c>
      <c r="CH39" t="n">
        <v>10</v>
      </c>
      <c r="CI39" t="n">
        <v>10</v>
      </c>
      <c r="CJ39" t="n">
        <v>10</v>
      </c>
      <c r="CK39" t="n">
        <v>42.4739418029785</v>
      </c>
      <c r="CL39"/>
      <c r="CM39" t="n">
        <v>94.3451538085938</v>
      </c>
      <c r="CN39"/>
      <c r="CO39"/>
      <c r="CP39" t="n">
        <v>54.3167953491211</v>
      </c>
      <c r="CQ39" t="n">
        <v>7.15934038162231</v>
      </c>
      <c r="CR39"/>
      <c r="CS39"/>
      <c r="CT39" t="n">
        <v>11.1337032318115</v>
      </c>
      <c r="CU39"/>
      <c r="CV39" t="n">
        <v>2.7797908782959</v>
      </c>
      <c r="CW39" t="n">
        <v>32.2413635253906</v>
      </c>
      <c r="CX39"/>
      <c r="CY39"/>
      <c r="CZ39" t="n">
        <v>2.82742309570312</v>
      </c>
      <c r="DA39" t="n">
        <v>4.45348129272461</v>
      </c>
      <c r="DB39"/>
      <c r="DC39" t="n">
        <v>6.44827270507812</v>
      </c>
      <c r="DD39" t="n">
        <v>4.57639236450195</v>
      </c>
      <c r="DE39" t="n">
        <v>6.53770337785993</v>
      </c>
    </row>
    <row r="40">
      <c r="A40" s="113" t="n">
        <v>38</v>
      </c>
      <c r="B40" s="113" t="s">
        <v>899</v>
      </c>
      <c r="C40" s="113"/>
      <c r="D40" s="109" t="str">
        <f>IFERROR(GEOMEAN(E40, F40), MAX(E40, F40))</f>
      </c>
      <c r="E40" s="109" t="str">
        <f>MAX(AQ40)</f>
      </c>
      <c r="F40" s="109" t="str">
        <f>MAX(AY40, DE40)</f>
      </c>
      <c r="G40" s="109"/>
      <c r="H40" s="109" t="n">
        <v>1.982875719</v>
      </c>
      <c r="I40" s="109" t="n">
        <v>13.22422071</v>
      </c>
      <c r="J40" s="109" t="n">
        <v>0</v>
      </c>
      <c r="K40" s="109" t="n">
        <v>2.1</v>
      </c>
      <c r="L40" s="109" t="n">
        <v>0</v>
      </c>
      <c r="M40" s="109" t="n">
        <v>8.8</v>
      </c>
      <c r="N40" s="109" t="n">
        <v>2.9</v>
      </c>
      <c r="O40" s="109" t="n">
        <v>7.7</v>
      </c>
      <c r="P40" s="109" t="n">
        <v>8.4</v>
      </c>
      <c r="Q40" s="109" t="n">
        <v>0</v>
      </c>
      <c r="R40" s="109" t="n">
        <v>0</v>
      </c>
      <c r="S40" s="109" t="n">
        <v>5.6</v>
      </c>
      <c r="T40" s="109" t="n">
        <v>5.8</v>
      </c>
      <c r="U40" s="109" t="n">
        <v>3.6</v>
      </c>
      <c r="V40" s="109" t="n">
        <v>4.7</v>
      </c>
      <c r="W40" s="109" t="n">
        <v>5.1</v>
      </c>
      <c r="X40" s="109" t="n">
        <v>7.9</v>
      </c>
      <c r="Y40" s="109" t="n">
        <v>8.2</v>
      </c>
      <c r="Z40" s="109" t="n">
        <v>1.8</v>
      </c>
      <c r="AA40" s="109" t="n">
        <v>6</v>
      </c>
      <c r="AB40" s="109" t="n">
        <v>0</v>
      </c>
      <c r="AC40" s="109" t="n">
        <v>0</v>
      </c>
      <c r="AD40" s="109" t="n">
        <v>3</v>
      </c>
      <c r="AE40" s="109" t="n">
        <v>0.6</v>
      </c>
      <c r="AF40" s="109" t="n">
        <v>22.9</v>
      </c>
      <c r="AG40" s="109" t="n">
        <v>8.6</v>
      </c>
      <c r="AH40" s="109" t="n">
        <v>12.3</v>
      </c>
      <c r="AI40" s="109" t="n">
        <v>5.7</v>
      </c>
      <c r="AJ40" s="109" t="n">
        <v>5</v>
      </c>
      <c r="AK40" s="109" t="n">
        <v>0.6</v>
      </c>
      <c r="AL40" s="109" t="n">
        <v>5</v>
      </c>
      <c r="AM40" s="109" t="n">
        <v>3.6</v>
      </c>
      <c r="AN40" s="109" t="n">
        <v>4.4</v>
      </c>
      <c r="AO40" s="109" t="n">
        <v>6.04166666666667</v>
      </c>
      <c r="AP40" s="109" t="n">
        <v>6.1</v>
      </c>
      <c r="AQ40" s="109" t="n">
        <v>8.71428571428571</v>
      </c>
      <c r="AR40" s="109" t="s">
        <v>901</v>
      </c>
      <c r="AS40" s="109" t="s">
        <v>623</v>
      </c>
      <c r="AT40" s="109" t="s">
        <v>630</v>
      </c>
      <c r="AU40" s="109"/>
      <c r="AV40" s="109" t="s">
        <v>630</v>
      </c>
      <c r="AW40" s="109"/>
      <c r="AX40" s="109" t="n">
        <v>10</v>
      </c>
      <c r="AY40" s="109"/>
      <c r="AZ40" s="109"/>
      <c r="BA40" s="109" t="s">
        <v>2070</v>
      </c>
      <c r="BB40" s="109" t="s">
        <v>2027</v>
      </c>
      <c r="BC40" s="109" t="n">
        <v>18.6700167806339</v>
      </c>
      <c r="BD40" s="109" t="n">
        <v>18.4171229355834</v>
      </c>
      <c r="BE40" s="109" t="n">
        <v>18.5645875561992</v>
      </c>
      <c r="BF40" s="109" t="n">
        <v>19.6421540996578</v>
      </c>
      <c r="BG40" s="109" t="n">
        <v>19.2080677315835</v>
      </c>
      <c r="BH40" s="109" t="n">
        <v>18.7666805588593</v>
      </c>
      <c r="BI40" t="s">
        <v>2028</v>
      </c>
      <c r="BJ40" t="s">
        <v>2029</v>
      </c>
      <c r="BK40" t="n">
        <v>869.595</v>
      </c>
      <c r="BL40" t="n">
        <v>-0.434086368074301</v>
      </c>
      <c r="BM40" t="n">
        <v>1.0775665434586</v>
      </c>
      <c r="BN40" t="n">
        <v>0</v>
      </c>
      <c r="BO40" t="n">
        <v>3.59188847819534</v>
      </c>
      <c r="BP40" t="n">
        <v>3.59188847819534</v>
      </c>
      <c r="BQ40" t="s">
        <v>2023</v>
      </c>
      <c r="BR40" t="s">
        <v>2024</v>
      </c>
      <c r="BS40" t="s">
        <v>2025</v>
      </c>
      <c r="BT40"/>
      <c r="BU40"/>
      <c r="BV40"/>
      <c r="BW40"/>
      <c r="BX40"/>
      <c r="BY40"/>
      <c r="BZ40"/>
      <c r="CA40"/>
      <c r="CB40"/>
      <c r="CC40"/>
      <c r="CD40" t="s">
        <v>628</v>
      </c>
      <c r="CE40"/>
      <c r="CF40"/>
      <c r="CG40"/>
      <c r="CH40"/>
      <c r="CI40"/>
      <c r="CJ40"/>
      <c r="CK40"/>
      <c r="CL40"/>
      <c r="CM40"/>
      <c r="CN40"/>
      <c r="CO40"/>
      <c r="CP40"/>
      <c r="CQ40"/>
      <c r="CR40"/>
      <c r="CS40"/>
      <c r="CT40"/>
      <c r="CU40"/>
      <c r="CV40"/>
      <c r="CW40"/>
      <c r="CX40"/>
      <c r="CY40"/>
      <c r="CZ40"/>
      <c r="DA40"/>
      <c r="DB40"/>
      <c r="DC40"/>
      <c r="DD40"/>
      <c r="DE40"/>
    </row>
    <row r="41">
      <c r="A41" s="113" t="n">
        <v>39</v>
      </c>
      <c r="B41" s="113" t="s">
        <v>903</v>
      </c>
      <c r="C41" s="113"/>
      <c r="D41" s="109" t="str">
        <f>IFERROR(GEOMEAN(E41, F41), MAX(E41, F41))</f>
      </c>
      <c r="E41" s="109" t="str">
        <f>MAX(AQ41)</f>
      </c>
      <c r="F41" s="109" t="str">
        <f>MAX(AY41, DE41)</f>
      </c>
      <c r="G41" s="109"/>
      <c r="H41" s="109" t="n">
        <v>29.67964624</v>
      </c>
      <c r="I41" s="109" t="n">
        <v>14.73762328</v>
      </c>
      <c r="J41" s="109" t="n">
        <v>3.4</v>
      </c>
      <c r="K41" s="109" t="n">
        <v>2.4</v>
      </c>
      <c r="L41" s="109" t="n">
        <v>3.4</v>
      </c>
      <c r="M41" s="109" t="n">
        <v>7.1</v>
      </c>
      <c r="N41" s="109" t="n">
        <v>6.6</v>
      </c>
      <c r="O41" s="109"/>
      <c r="P41" s="109"/>
      <c r="Q41" s="109" t="n">
        <v>0</v>
      </c>
      <c r="R41" s="109" t="n">
        <v>0</v>
      </c>
      <c r="S41" s="109" t="n">
        <v>4.6</v>
      </c>
      <c r="T41" s="109" t="n">
        <v>3.6</v>
      </c>
      <c r="U41" s="109" t="n">
        <v>5.9</v>
      </c>
      <c r="V41" s="109" t="n">
        <v>4.8</v>
      </c>
      <c r="W41" s="109" t="n">
        <v>4.7</v>
      </c>
      <c r="X41" s="109" t="n">
        <v>4.9</v>
      </c>
      <c r="Y41" s="109"/>
      <c r="Z41" s="109" t="n">
        <v>0.3</v>
      </c>
      <c r="AA41" s="109" t="n">
        <v>2.6</v>
      </c>
      <c r="AB41" s="109" t="n">
        <v>0</v>
      </c>
      <c r="AC41" s="109" t="n">
        <v>0</v>
      </c>
      <c r="AD41" s="109" t="n">
        <v>5</v>
      </c>
      <c r="AE41" s="109" t="n">
        <v>1.7</v>
      </c>
      <c r="AF41" s="109" t="n">
        <v>17.2</v>
      </c>
      <c r="AG41" s="109" t="n">
        <v>4.8</v>
      </c>
      <c r="AH41" s="109" t="n">
        <v>2.4</v>
      </c>
      <c r="AI41" s="109" t="n">
        <v>0.2</v>
      </c>
      <c r="AJ41" s="109" t="n">
        <v>3</v>
      </c>
      <c r="AK41" s="109" t="n">
        <v>2.4</v>
      </c>
      <c r="AL41" s="109" t="n">
        <v>2.6</v>
      </c>
      <c r="AM41" s="109" t="n">
        <v>2.9</v>
      </c>
      <c r="AN41" s="109" t="n">
        <v>3.8</v>
      </c>
      <c r="AO41" s="109" t="n">
        <v>3.54166666666667</v>
      </c>
      <c r="AP41" s="109" t="n">
        <v>4.7</v>
      </c>
      <c r="AQ41" s="109" t="n">
        <v>6.71428571428571</v>
      </c>
      <c r="AR41" s="109" t="s">
        <v>906</v>
      </c>
      <c r="AS41" s="109" t="s">
        <v>623</v>
      </c>
      <c r="AT41" s="109" t="s">
        <v>907</v>
      </c>
      <c r="AU41" s="109" t="s">
        <v>625</v>
      </c>
      <c r="AV41" s="109" t="s">
        <v>662</v>
      </c>
      <c r="AW41" s="109" t="s">
        <v>625</v>
      </c>
      <c r="AX41" s="109" t="n">
        <v>10</v>
      </c>
      <c r="AY41" s="109" t="n">
        <v>7</v>
      </c>
      <c r="AZ41" s="109" t="n">
        <v>0</v>
      </c>
      <c r="BA41" s="109" t="s">
        <v>2071</v>
      </c>
      <c r="BB41" s="109" t="s">
        <v>2027</v>
      </c>
      <c r="BC41" s="109" t="n">
        <v>2.40874732240951</v>
      </c>
      <c r="BD41" s="109" t="n">
        <v>1.69185454712361</v>
      </c>
      <c r="BE41" s="109" t="n">
        <v>1.26525127525305</v>
      </c>
      <c r="BF41" s="109" t="n">
        <v>1.97110906053473</v>
      </c>
      <c r="BG41" s="109" t="n">
        <v>1.38446590438669</v>
      </c>
      <c r="BH41" s="109" t="n">
        <v>1.11039954477732</v>
      </c>
      <c r="BI41" t="s">
        <v>2028</v>
      </c>
      <c r="BJ41" t="s">
        <v>2029</v>
      </c>
      <c r="BK41" t="n">
        <v>555.988</v>
      </c>
      <c r="BL41" t="n">
        <v>-0.58664315614804</v>
      </c>
      <c r="BM41" t="n">
        <v>0.70585778528168</v>
      </c>
      <c r="BN41" t="n">
        <v>0</v>
      </c>
      <c r="BO41" t="n">
        <v>2.35285928427226</v>
      </c>
      <c r="BP41" t="n">
        <v>2.35285928427226</v>
      </c>
      <c r="BQ41" t="s">
        <v>2023</v>
      </c>
      <c r="BR41" t="s">
        <v>2024</v>
      </c>
      <c r="BS41" t="s">
        <v>2025</v>
      </c>
      <c r="BT41"/>
      <c r="BU41" t="n">
        <v>12.2</v>
      </c>
      <c r="BV41" t="n">
        <v>12.2</v>
      </c>
      <c r="BW41" t="n">
        <v>8.5</v>
      </c>
      <c r="BX41" t="n">
        <v>8.5</v>
      </c>
      <c r="BY41" t="n">
        <v>8.5</v>
      </c>
      <c r="BZ41" t="n">
        <v>8.5</v>
      </c>
      <c r="CA41" t="n">
        <v>8.5</v>
      </c>
      <c r="CB41" t="n">
        <v>8.5</v>
      </c>
      <c r="CC41" t="n">
        <v>8.5</v>
      </c>
      <c r="CD41" t="s">
        <v>628</v>
      </c>
      <c r="CE41" t="n">
        <v>0</v>
      </c>
      <c r="CF41" t="n">
        <v>0</v>
      </c>
      <c r="CG41" t="n">
        <v>0</v>
      </c>
      <c r="CH41" t="n">
        <v>0</v>
      </c>
      <c r="CI41" t="n">
        <v>0</v>
      </c>
      <c r="CJ41"/>
      <c r="CK41"/>
      <c r="CL41"/>
      <c r="CM41"/>
      <c r="CN41"/>
      <c r="CO41"/>
      <c r="CP41"/>
      <c r="CQ41"/>
      <c r="CR41"/>
      <c r="CS41"/>
      <c r="CT41"/>
      <c r="CU41"/>
      <c r="CV41"/>
      <c r="CW41"/>
      <c r="CX41"/>
      <c r="CY41"/>
      <c r="CZ41"/>
      <c r="DA41"/>
      <c r="DB41"/>
      <c r="DC41"/>
      <c r="DD41"/>
      <c r="DE41"/>
    </row>
    <row r="42">
      <c r="A42" s="113" t="n">
        <v>40</v>
      </c>
      <c r="B42" s="113" t="s">
        <v>909</v>
      </c>
      <c r="C42" s="113"/>
      <c r="D42" s="109" t="str">
        <f>IFERROR(GEOMEAN(E42, F42), MAX(E42, F42))</f>
      </c>
      <c r="E42" s="109" t="str">
        <f>MAX(AQ42)</f>
      </c>
      <c r="F42" s="109" t="str">
        <f>MAX(AY42, DE42)</f>
      </c>
      <c r="G42" s="109"/>
      <c r="H42" s="109" t="n">
        <v>66.63602779</v>
      </c>
      <c r="I42" s="109" t="n">
        <v>28.58048682</v>
      </c>
      <c r="J42" s="109" t="n">
        <v>7.9</v>
      </c>
      <c r="K42" s="109" t="n">
        <v>5.3</v>
      </c>
      <c r="L42" s="109" t="n">
        <v>7.9</v>
      </c>
      <c r="M42" s="109" t="n">
        <v>6.6</v>
      </c>
      <c r="N42" s="109" t="n">
        <v>7.9</v>
      </c>
      <c r="O42" s="109" t="n">
        <v>0.4</v>
      </c>
      <c r="P42" s="109" t="n">
        <v>3.7</v>
      </c>
      <c r="Q42" s="109" t="n">
        <v>0.7</v>
      </c>
      <c r="R42" s="109" t="n">
        <v>0.7</v>
      </c>
      <c r="S42" s="109" t="n">
        <v>3.9</v>
      </c>
      <c r="T42" s="109" t="n">
        <v>4.3</v>
      </c>
      <c r="U42" s="109" t="n">
        <v>4.4</v>
      </c>
      <c r="V42" s="109" t="n">
        <v>4.4</v>
      </c>
      <c r="W42" s="109" t="n">
        <v>4.1</v>
      </c>
      <c r="X42" s="109" t="n">
        <v>2.1</v>
      </c>
      <c r="Y42" s="109"/>
      <c r="Z42" s="109" t="n">
        <v>0.1</v>
      </c>
      <c r="AA42" s="109" t="n">
        <v>1.1</v>
      </c>
      <c r="AB42" s="109" t="n">
        <v>0</v>
      </c>
      <c r="AC42" s="109" t="n">
        <v>0</v>
      </c>
      <c r="AD42" s="109" t="n">
        <v>10</v>
      </c>
      <c r="AE42" s="109" t="n">
        <v>4.4</v>
      </c>
      <c r="AF42" s="109" t="n">
        <v>11.5</v>
      </c>
      <c r="AG42" s="109" t="n">
        <v>1</v>
      </c>
      <c r="AH42" s="109" t="n">
        <v>9.1</v>
      </c>
      <c r="AI42" s="109" t="n">
        <v>3.9</v>
      </c>
      <c r="AJ42" s="109" t="n">
        <v>3</v>
      </c>
      <c r="AK42" s="109" t="n">
        <v>0.2</v>
      </c>
      <c r="AL42" s="109" t="n">
        <v>2</v>
      </c>
      <c r="AM42" s="109" t="n">
        <v>3.7</v>
      </c>
      <c r="AN42" s="109" t="n">
        <v>3.9</v>
      </c>
      <c r="AO42" s="109" t="n">
        <v>3.95833333333333</v>
      </c>
      <c r="AP42" s="109" t="n">
        <v>2.3</v>
      </c>
      <c r="AQ42" s="109" t="n">
        <v>3.28571428571428</v>
      </c>
      <c r="AR42" s="109" t="s">
        <v>912</v>
      </c>
      <c r="AS42" s="109" t="s">
        <v>623</v>
      </c>
      <c r="AT42" s="109" t="s">
        <v>913</v>
      </c>
      <c r="AU42" s="109" t="s">
        <v>623</v>
      </c>
      <c r="AV42" s="109" t="s">
        <v>662</v>
      </c>
      <c r="AW42" s="109" t="s">
        <v>625</v>
      </c>
      <c r="AX42" s="109" t="n">
        <v>10</v>
      </c>
      <c r="AY42" s="109" t="n">
        <v>10</v>
      </c>
      <c r="AZ42" s="109" t="n">
        <v>0</v>
      </c>
      <c r="BA42" s="109" t="s">
        <v>2072</v>
      </c>
      <c r="BB42" s="109" t="s">
        <v>2027</v>
      </c>
      <c r="BC42" s="109" t="n">
        <v>1.05794122719885</v>
      </c>
      <c r="BD42" s="109" t="n">
        <v>1.45559955493458</v>
      </c>
      <c r="BE42" s="109" t="n">
        <v>1.428950114712</v>
      </c>
      <c r="BF42" s="109" t="n">
        <v>2.11</v>
      </c>
      <c r="BG42" s="109" t="n">
        <v>1.19</v>
      </c>
      <c r="BH42" s="109" t="n">
        <v>1.09</v>
      </c>
      <c r="BI42" t="s">
        <v>2028</v>
      </c>
      <c r="BJ42" t="s">
        <v>2031</v>
      </c>
      <c r="BK42" t="n">
        <v>5094.114</v>
      </c>
      <c r="BL42" t="n">
        <v>-0.92</v>
      </c>
      <c r="BM42" t="n">
        <v>0.681049885288</v>
      </c>
      <c r="BN42" t="n">
        <v>0</v>
      </c>
      <c r="BO42" t="n">
        <v>2.27016628429333</v>
      </c>
      <c r="BP42" t="n">
        <v>2.27016628429333</v>
      </c>
      <c r="BQ42" t="s">
        <v>2023</v>
      </c>
      <c r="BR42" t="s">
        <v>2024</v>
      </c>
      <c r="BS42" t="s">
        <v>2025</v>
      </c>
      <c r="BT42"/>
      <c r="BU42" t="n">
        <v>9.293</v>
      </c>
      <c r="BV42" t="n">
        <v>11.951</v>
      </c>
      <c r="BW42" t="n">
        <v>12.417</v>
      </c>
      <c r="BX42" t="n">
        <v>22</v>
      </c>
      <c r="BY42" t="n">
        <v>18.5</v>
      </c>
      <c r="BZ42" t="n">
        <v>15.5</v>
      </c>
      <c r="CA42" t="n">
        <v>12</v>
      </c>
      <c r="CB42" t="n">
        <v>10.5</v>
      </c>
      <c r="CC42" t="n">
        <v>9.5</v>
      </c>
      <c r="CD42" t="s">
        <v>2073</v>
      </c>
      <c r="CE42" t="n">
        <v>-3.5</v>
      </c>
      <c r="CF42" t="n">
        <v>9.583</v>
      </c>
      <c r="CG42" t="n">
        <v>0</v>
      </c>
      <c r="CH42" t="n">
        <v>10</v>
      </c>
      <c r="CI42" t="n">
        <v>10</v>
      </c>
      <c r="CJ42" t="n">
        <v>10</v>
      </c>
      <c r="CK42" t="n">
        <v>55.5552368164062</v>
      </c>
      <c r="CL42"/>
      <c r="CM42" t="n">
        <v>95.0122604370117</v>
      </c>
      <c r="CN42"/>
      <c r="CO42"/>
      <c r="CP42" t="n">
        <v>60.2315559387207</v>
      </c>
      <c r="CQ42" t="n">
        <v>5.15667676925659</v>
      </c>
      <c r="CR42"/>
      <c r="CS42"/>
      <c r="CT42" t="n">
        <v>6.43359851837158</v>
      </c>
      <c r="CU42"/>
      <c r="CV42" t="n">
        <v>2.5819833278656</v>
      </c>
      <c r="CW42" t="n">
        <v>14.4421520233154</v>
      </c>
      <c r="CX42"/>
      <c r="CY42"/>
      <c r="CZ42" t="n">
        <v>2.49386978149414</v>
      </c>
      <c r="DA42" t="n">
        <v>2.57343940734863</v>
      </c>
      <c r="DB42"/>
      <c r="DC42" t="n">
        <v>2.88843040466309</v>
      </c>
      <c r="DD42" t="n">
        <v>2.65191319783529</v>
      </c>
      <c r="DE42" t="n">
        <v>3.78844742547898</v>
      </c>
    </row>
    <row r="43">
      <c r="A43" s="113" t="n">
        <v>41</v>
      </c>
      <c r="B43" s="113" t="s">
        <v>916</v>
      </c>
      <c r="C43" s="113"/>
      <c r="D43" s="109" t="str">
        <f>IFERROR(GEOMEAN(E43, F43), MAX(E43, F43))</f>
      </c>
      <c r="E43" s="109" t="str">
        <f>MAX(AQ43)</f>
      </c>
      <c r="F43" s="109" t="str">
        <f>MAX(AY43, DE43)</f>
      </c>
      <c r="G43" s="109"/>
      <c r="H43" s="109"/>
      <c r="I43" s="109"/>
      <c r="J43" s="109"/>
      <c r="K43" s="109"/>
      <c r="L43" s="109"/>
      <c r="M43" s="109" t="n">
        <v>6.8</v>
      </c>
      <c r="N43" s="109" t="n">
        <v>7.7</v>
      </c>
      <c r="O43" s="109" t="n">
        <v>0.7</v>
      </c>
      <c r="P43" s="109"/>
      <c r="Q43" s="109" t="n">
        <v>0</v>
      </c>
      <c r="R43" s="109" t="n">
        <v>0</v>
      </c>
      <c r="S43" s="109" t="n">
        <v>3.8</v>
      </c>
      <c r="T43" s="109" t="n">
        <v>6.3</v>
      </c>
      <c r="U43" s="109" t="n">
        <v>6.3</v>
      </c>
      <c r="V43" s="109" t="n">
        <v>6.3</v>
      </c>
      <c r="W43" s="109" t="n">
        <v>5.1</v>
      </c>
      <c r="X43" s="109" t="n">
        <v>2.5</v>
      </c>
      <c r="Y43" s="109"/>
      <c r="Z43" s="109"/>
      <c r="AA43" s="109" t="n">
        <v>2.5</v>
      </c>
      <c r="AB43" s="109" t="n">
        <v>0</v>
      </c>
      <c r="AC43" s="109" t="n">
        <v>0</v>
      </c>
      <c r="AD43" s="109" t="n">
        <v>15</v>
      </c>
      <c r="AE43" s="109" t="n">
        <v>7.2</v>
      </c>
      <c r="AF43" s="109" t="n">
        <v>16.4</v>
      </c>
      <c r="AG43" s="109" t="n">
        <v>4.3</v>
      </c>
      <c r="AH43" s="109" t="n">
        <v>9.6</v>
      </c>
      <c r="AI43" s="109" t="n">
        <v>4.2</v>
      </c>
      <c r="AJ43" s="109" t="n">
        <v>3</v>
      </c>
      <c r="AK43" s="109" t="n">
        <v>0.1</v>
      </c>
      <c r="AL43" s="109" t="n">
        <v>2.9</v>
      </c>
      <c r="AM43" s="109" t="n">
        <v>2.7</v>
      </c>
      <c r="AN43" s="109" t="n">
        <v>3.9</v>
      </c>
      <c r="AO43" s="109" t="n">
        <v>3.95833333333333</v>
      </c>
      <c r="AP43" s="109" t="n">
        <v>2.2</v>
      </c>
      <c r="AQ43" s="109" t="n">
        <v>3.14285714285714</v>
      </c>
      <c r="AR43" s="109" t="s">
        <v>630</v>
      </c>
      <c r="AS43" s="109"/>
      <c r="AT43" s="109" t="s">
        <v>630</v>
      </c>
      <c r="AU43" s="109"/>
      <c r="AV43" s="109" t="s">
        <v>627</v>
      </c>
      <c r="AW43" s="109" t="s">
        <v>623</v>
      </c>
      <c r="AX43" s="109"/>
      <c r="AY43" s="109"/>
      <c r="AZ43" s="109" t="n">
        <v>7</v>
      </c>
      <c r="BA43" s="109"/>
      <c r="BB43" s="109"/>
      <c r="BC43" s="109"/>
      <c r="BD43" s="109"/>
      <c r="BE43" s="109"/>
      <c r="BF43" s="109"/>
      <c r="BG43" s="109"/>
      <c r="BH43" s="109"/>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row>
    <row r="44">
      <c r="A44" s="113" t="n">
        <v>42</v>
      </c>
      <c r="B44" s="113" t="s">
        <v>920</v>
      </c>
      <c r="C44" s="113"/>
      <c r="D44" s="109" t="str">
        <f>IFERROR(GEOMEAN(E44, F44), MAX(E44, F44))</f>
      </c>
      <c r="E44" s="109" t="str">
        <f>MAX(AQ44)</f>
      </c>
      <c r="F44" s="109" t="str">
        <f>MAX(AY44, DE44)</f>
      </c>
      <c r="G44" s="109"/>
      <c r="H44" s="109"/>
      <c r="I44" s="109"/>
      <c r="J44" s="109"/>
      <c r="K44" s="109"/>
      <c r="L44" s="109"/>
      <c r="M44" s="109" t="n">
        <v>7</v>
      </c>
      <c r="N44" s="109" t="n">
        <v>6.7</v>
      </c>
      <c r="O44" s="109"/>
      <c r="P44" s="109" t="n">
        <v>1.9</v>
      </c>
      <c r="Q44" s="109" t="n">
        <v>20.8</v>
      </c>
      <c r="R44" s="109" t="n">
        <v>10</v>
      </c>
      <c r="S44" s="109" t="n">
        <v>6.4</v>
      </c>
      <c r="T44" s="109" t="n">
        <v>5.2</v>
      </c>
      <c r="U44" s="109" t="n">
        <v>10</v>
      </c>
      <c r="V44" s="109" t="n">
        <v>7.6</v>
      </c>
      <c r="W44" s="109" t="n">
        <v>7</v>
      </c>
      <c r="X44" s="109" t="n">
        <v>0.6</v>
      </c>
      <c r="Y44" s="109"/>
      <c r="Z44" s="109" t="n">
        <v>0</v>
      </c>
      <c r="AA44" s="109" t="n">
        <v>0.3</v>
      </c>
      <c r="AB44" s="109" t="n">
        <v>0</v>
      </c>
      <c r="AC44" s="109" t="n">
        <v>0</v>
      </c>
      <c r="AD44" s="109" t="n">
        <v>14</v>
      </c>
      <c r="AE44" s="109" t="n">
        <v>6.7</v>
      </c>
      <c r="AF44" s="109" t="n">
        <v>11.3</v>
      </c>
      <c r="AG44" s="109" t="n">
        <v>0.9</v>
      </c>
      <c r="AH44" s="109" t="n">
        <v>9</v>
      </c>
      <c r="AI44" s="109" t="n">
        <v>3.9</v>
      </c>
      <c r="AJ44" s="109" t="n">
        <v>3</v>
      </c>
      <c r="AK44" s="109" t="n">
        <v>0.1</v>
      </c>
      <c r="AL44" s="109" t="n">
        <v>2</v>
      </c>
      <c r="AM44" s="109" t="n">
        <v>1.1</v>
      </c>
      <c r="AN44" s="109" t="n">
        <v>4.1</v>
      </c>
      <c r="AO44" s="109" t="n">
        <v>4.79166666666667</v>
      </c>
      <c r="AP44" s="109" t="n">
        <v>0.7</v>
      </c>
      <c r="AQ44" s="109" t="n">
        <v>1</v>
      </c>
      <c r="AR44" s="109" t="s">
        <v>923</v>
      </c>
      <c r="AS44" s="109" t="s">
        <v>623</v>
      </c>
      <c r="AT44" s="109" t="s">
        <v>797</v>
      </c>
      <c r="AU44" s="109" t="s">
        <v>625</v>
      </c>
      <c r="AV44" s="109" t="s">
        <v>708</v>
      </c>
      <c r="AW44" s="109" t="s">
        <v>621</v>
      </c>
      <c r="AX44" s="109" t="n">
        <v>10</v>
      </c>
      <c r="AY44" s="109" t="n">
        <v>7</v>
      </c>
      <c r="AZ44" s="109" t="n">
        <v>3</v>
      </c>
      <c r="BA44" s="109"/>
      <c r="BB44" s="109"/>
      <c r="BC44" s="109"/>
      <c r="BD44" s="109"/>
      <c r="BE44" s="109"/>
      <c r="BF44" s="109"/>
      <c r="BG44" s="109"/>
      <c r="BH44" s="109"/>
      <c r="BI44"/>
      <c r="BJ44"/>
      <c r="BK44"/>
      <c r="BL44"/>
      <c r="BM44"/>
      <c r="BN44"/>
      <c r="BO44"/>
      <c r="BP44"/>
      <c r="BQ44" t="s">
        <v>2023</v>
      </c>
      <c r="BR44" t="s">
        <v>2024</v>
      </c>
      <c r="BS44" t="s">
        <v>2025</v>
      </c>
      <c r="BT44"/>
      <c r="BU44" t="n">
        <v>11.05</v>
      </c>
      <c r="BV44" t="n">
        <v>8.35</v>
      </c>
      <c r="BW44" t="n">
        <v>7.075</v>
      </c>
      <c r="BX44" t="n">
        <v>8.003</v>
      </c>
      <c r="BY44" t="n">
        <v>7</v>
      </c>
      <c r="BZ44" t="n">
        <v>6.447</v>
      </c>
      <c r="CA44" t="n">
        <v>5.891</v>
      </c>
      <c r="CB44" t="n">
        <v>5.331</v>
      </c>
      <c r="CC44" t="n">
        <v>5.143</v>
      </c>
      <c r="CD44" t="s">
        <v>2074</v>
      </c>
      <c r="CE44" t="n">
        <v>-1.003</v>
      </c>
      <c r="CF44" t="n">
        <v>0.928</v>
      </c>
      <c r="CG44" t="n">
        <v>0</v>
      </c>
      <c r="CH44" t="n">
        <v>3.09333333333333</v>
      </c>
      <c r="CI44" t="n">
        <v>3.09333333333333</v>
      </c>
      <c r="CJ44"/>
      <c r="CK44"/>
      <c r="CL44"/>
      <c r="CM44"/>
      <c r="CN44"/>
      <c r="CO44"/>
      <c r="CP44"/>
      <c r="CQ44"/>
      <c r="CR44"/>
      <c r="CS44"/>
      <c r="CT44"/>
      <c r="CU44"/>
      <c r="CV44"/>
      <c r="CW44"/>
      <c r="CX44"/>
      <c r="CY44"/>
      <c r="CZ44"/>
      <c r="DA44"/>
      <c r="DB44"/>
      <c r="DC44"/>
      <c r="DD44"/>
      <c r="DE44"/>
    </row>
    <row r="45">
      <c r="A45" s="113" t="n">
        <v>43</v>
      </c>
      <c r="B45" s="113" t="s">
        <v>927</v>
      </c>
      <c r="C45" s="113"/>
      <c r="D45" s="109" t="str">
        <f>IFERROR(GEOMEAN(E45, F45), MAX(E45, F45))</f>
      </c>
      <c r="E45" s="109" t="str">
        <f>MAX(AQ45)</f>
      </c>
      <c r="F45" s="109" t="str">
        <f>MAX(AY45, DE45)</f>
      </c>
      <c r="G45" s="109"/>
      <c r="H45" s="109"/>
      <c r="I45" s="109"/>
      <c r="J45" s="109"/>
      <c r="K45" s="109"/>
      <c r="L45" s="109"/>
      <c r="M45" s="109" t="n">
        <v>7.1</v>
      </c>
      <c r="N45" s="109" t="n">
        <v>7.4</v>
      </c>
      <c r="O45" s="109"/>
      <c r="P45" s="109" t="n">
        <v>1</v>
      </c>
      <c r="Q45" s="109" t="n">
        <v>0</v>
      </c>
      <c r="R45" s="109" t="n">
        <v>0</v>
      </c>
      <c r="S45" s="109" t="n">
        <v>3.9</v>
      </c>
      <c r="T45" s="109" t="n">
        <v>6.2</v>
      </c>
      <c r="U45" s="109" t="n">
        <v>10</v>
      </c>
      <c r="V45" s="109" t="n">
        <v>8.1</v>
      </c>
      <c r="W45" s="109" t="n">
        <v>6</v>
      </c>
      <c r="X45" s="109" t="n">
        <v>0.2</v>
      </c>
      <c r="Y45" s="109"/>
      <c r="Z45" s="109" t="n">
        <v>0</v>
      </c>
      <c r="AA45" s="109" t="n">
        <v>0.1</v>
      </c>
      <c r="AB45" s="109" t="n">
        <v>0</v>
      </c>
      <c r="AC45" s="109" t="n">
        <v>0</v>
      </c>
      <c r="AD45" s="109" t="n">
        <v>19</v>
      </c>
      <c r="AE45" s="109" t="n">
        <v>9.4</v>
      </c>
      <c r="AF45" s="109" t="n">
        <v>15</v>
      </c>
      <c r="AG45" s="109" t="n">
        <v>3.3</v>
      </c>
      <c r="AH45" s="109" t="n">
        <v>7</v>
      </c>
      <c r="AI45" s="109" t="n">
        <v>2.8</v>
      </c>
      <c r="AJ45" s="109" t="n">
        <v>6</v>
      </c>
      <c r="AK45" s="109" t="n">
        <v>0.1</v>
      </c>
      <c r="AL45" s="109" t="n">
        <v>3.1</v>
      </c>
      <c r="AM45" s="109" t="n">
        <v>1.6</v>
      </c>
      <c r="AN45" s="109" t="n">
        <v>3.8</v>
      </c>
      <c r="AO45" s="109" t="n">
        <v>3.54166666666667</v>
      </c>
      <c r="AP45" s="109" t="n">
        <v>0.4</v>
      </c>
      <c r="AQ45" s="109" t="n">
        <v>0.571428571428571</v>
      </c>
      <c r="AR45" s="109" t="s">
        <v>775</v>
      </c>
      <c r="AS45" s="109" t="s">
        <v>623</v>
      </c>
      <c r="AT45" s="109" t="s">
        <v>929</v>
      </c>
      <c r="AU45" s="109" t="s">
        <v>621</v>
      </c>
      <c r="AV45" s="109" t="s">
        <v>708</v>
      </c>
      <c r="AW45" s="109" t="s">
        <v>621</v>
      </c>
      <c r="AX45" s="109" t="n">
        <v>10</v>
      </c>
      <c r="AY45" s="109" t="n">
        <v>0</v>
      </c>
      <c r="AZ45" s="109" t="n">
        <v>3</v>
      </c>
      <c r="BA45" s="109"/>
      <c r="BB45" s="109"/>
      <c r="BC45" s="109"/>
      <c r="BD45" s="109"/>
      <c r="BE45" s="109"/>
      <c r="BF45" s="109"/>
      <c r="BG45" s="109"/>
      <c r="BH45" s="109"/>
      <c r="BI45"/>
      <c r="BJ45"/>
      <c r="BK45"/>
      <c r="BL45"/>
      <c r="BM45"/>
      <c r="BN45"/>
      <c r="BO45"/>
      <c r="BP45"/>
      <c r="BQ45" t="s">
        <v>2023</v>
      </c>
      <c r="BR45" t="s">
        <v>2024</v>
      </c>
      <c r="BS45" t="s">
        <v>2025</v>
      </c>
      <c r="BT45"/>
      <c r="BU45" t="n">
        <v>2.89</v>
      </c>
      <c r="BV45" t="n">
        <v>2.243</v>
      </c>
      <c r="BW45" t="n">
        <v>2.001</v>
      </c>
      <c r="BX45" t="n">
        <v>3.1</v>
      </c>
      <c r="BY45" t="n">
        <v>3.4</v>
      </c>
      <c r="BZ45" t="n">
        <v>3.2</v>
      </c>
      <c r="CA45" t="n">
        <v>3</v>
      </c>
      <c r="CB45" t="n">
        <v>2.8</v>
      </c>
      <c r="CC45" t="n">
        <v>2.8</v>
      </c>
      <c r="CD45" t="s">
        <v>2075</v>
      </c>
      <c r="CE45" t="n">
        <v>0.3</v>
      </c>
      <c r="CF45" t="n">
        <v>1.099</v>
      </c>
      <c r="CG45" t="n">
        <v>3</v>
      </c>
      <c r="CH45" t="n">
        <v>3.66333333333333</v>
      </c>
      <c r="CI45" t="n">
        <v>3.66333333333333</v>
      </c>
      <c r="CJ45"/>
      <c r="CK45"/>
      <c r="CL45"/>
      <c r="CM45"/>
      <c r="CN45"/>
      <c r="CO45"/>
      <c r="CP45"/>
      <c r="CQ45"/>
      <c r="CR45"/>
      <c r="CS45"/>
      <c r="CT45"/>
      <c r="CU45"/>
      <c r="CV45"/>
      <c r="CW45"/>
      <c r="CX45"/>
      <c r="CY45"/>
      <c r="CZ45"/>
      <c r="DA45"/>
      <c r="DB45"/>
      <c r="DC45"/>
      <c r="DD45"/>
      <c r="DE45"/>
    </row>
    <row r="46">
      <c r="A46" s="113" t="n">
        <v>44</v>
      </c>
      <c r="B46" s="113" t="s">
        <v>932</v>
      </c>
      <c r="C46" s="113"/>
      <c r="D46" s="109" t="str">
        <f>IFERROR(GEOMEAN(E46, F46), MAX(E46, F46))</f>
      </c>
      <c r="E46" s="109" t="str">
        <f>MAX(AQ46)</f>
      </c>
      <c r="F46" s="109" t="str">
        <f>MAX(AY46, DE46)</f>
      </c>
      <c r="G46" s="109"/>
      <c r="H46" s="109"/>
      <c r="I46" s="109"/>
      <c r="J46" s="109"/>
      <c r="K46" s="109"/>
      <c r="L46" s="109"/>
      <c r="M46" s="109" t="n">
        <v>7.9</v>
      </c>
      <c r="N46" s="109" t="n">
        <v>7.7</v>
      </c>
      <c r="O46" s="109" t="n">
        <v>0</v>
      </c>
      <c r="P46" s="109" t="n">
        <v>0.3</v>
      </c>
      <c r="Q46" s="109" t="n">
        <v>1.7</v>
      </c>
      <c r="R46" s="109" t="n">
        <v>1.7</v>
      </c>
      <c r="S46" s="109" t="n">
        <v>3.5</v>
      </c>
      <c r="T46" s="109" t="n">
        <v>6.6</v>
      </c>
      <c r="U46" s="109" t="n">
        <v>10</v>
      </c>
      <c r="V46" s="109" t="n">
        <v>8.3</v>
      </c>
      <c r="W46" s="109" t="n">
        <v>5.9</v>
      </c>
      <c r="X46" s="109" t="n">
        <v>0</v>
      </c>
      <c r="Y46" s="109"/>
      <c r="Z46" s="109" t="n">
        <v>0</v>
      </c>
      <c r="AA46" s="109" t="n">
        <v>0</v>
      </c>
      <c r="AB46" s="109" t="n">
        <v>0</v>
      </c>
      <c r="AC46" s="109" t="n">
        <v>0</v>
      </c>
      <c r="AD46" s="109" t="n">
        <v>21</v>
      </c>
      <c r="AE46" s="109" t="n">
        <v>10</v>
      </c>
      <c r="AF46" s="109" t="n">
        <v>12.1</v>
      </c>
      <c r="AG46" s="109" t="n">
        <v>1.4</v>
      </c>
      <c r="AH46" s="109" t="n">
        <v>10.4</v>
      </c>
      <c r="AI46" s="109" t="n">
        <v>4.7</v>
      </c>
      <c r="AJ46" s="109" t="n">
        <v>3</v>
      </c>
      <c r="AK46" s="109" t="n">
        <v>0.1</v>
      </c>
      <c r="AL46" s="109" t="n">
        <v>2.3</v>
      </c>
      <c r="AM46" s="109" t="n">
        <v>1.2</v>
      </c>
      <c r="AN46" s="109" t="n">
        <v>3.5</v>
      </c>
      <c r="AO46" s="109" t="n">
        <v>2.29166666666667</v>
      </c>
      <c r="AP46" s="109" t="n">
        <v>0.4</v>
      </c>
      <c r="AQ46" s="109" t="n">
        <v>0.571428571428571</v>
      </c>
      <c r="AR46" s="109" t="s">
        <v>853</v>
      </c>
      <c r="AS46" s="109" t="s">
        <v>623</v>
      </c>
      <c r="AT46" s="109" t="s">
        <v>935</v>
      </c>
      <c r="AU46" s="109" t="s">
        <v>621</v>
      </c>
      <c r="AV46" s="109" t="s">
        <v>708</v>
      </c>
      <c r="AW46" s="109" t="s">
        <v>621</v>
      </c>
      <c r="AX46" s="109" t="n">
        <v>10</v>
      </c>
      <c r="AY46" s="109" t="n">
        <v>0</v>
      </c>
      <c r="AZ46" s="109" t="n">
        <v>3</v>
      </c>
      <c r="BA46" s="109"/>
      <c r="BB46" s="109"/>
      <c r="BC46" s="109"/>
      <c r="BD46" s="109"/>
      <c r="BE46" s="109"/>
      <c r="BF46" s="109"/>
      <c r="BG46" s="109"/>
      <c r="BH46" s="109"/>
      <c r="BI46"/>
      <c r="BJ46"/>
      <c r="BK46"/>
      <c r="BL46"/>
      <c r="BM46"/>
      <c r="BN46"/>
      <c r="BO46"/>
      <c r="BP46"/>
      <c r="BQ46" t="s">
        <v>2023</v>
      </c>
      <c r="BR46" t="s">
        <v>2024</v>
      </c>
      <c r="BS46" t="s">
        <v>2025</v>
      </c>
      <c r="BT46"/>
      <c r="BU46" t="n">
        <v>3.758</v>
      </c>
      <c r="BV46" t="n">
        <v>3.417</v>
      </c>
      <c r="BW46" t="n">
        <v>3.133</v>
      </c>
      <c r="BX46" t="n">
        <v>4.267</v>
      </c>
      <c r="BY46" t="n">
        <v>4.23</v>
      </c>
      <c r="BZ46" t="n">
        <v>3.749</v>
      </c>
      <c r="CA46" t="n">
        <v>3.551</v>
      </c>
      <c r="CB46" t="n">
        <v>3.454</v>
      </c>
      <c r="CC46" t="n">
        <v>3.363</v>
      </c>
      <c r="CD46" t="s">
        <v>2076</v>
      </c>
      <c r="CE46" t="n">
        <v>-0.0369999999999999</v>
      </c>
      <c r="CF46" t="n">
        <v>1.134</v>
      </c>
      <c r="CG46" t="n">
        <v>0</v>
      </c>
      <c r="CH46" t="n">
        <v>3.78</v>
      </c>
      <c r="CI46" t="n">
        <v>3.78</v>
      </c>
      <c r="CJ46"/>
      <c r="CK46"/>
      <c r="CL46"/>
      <c r="CM46"/>
      <c r="CN46"/>
      <c r="CO46"/>
      <c r="CP46"/>
      <c r="CQ46"/>
      <c r="CR46"/>
      <c r="CS46"/>
      <c r="CT46"/>
      <c r="CU46"/>
      <c r="CV46"/>
      <c r="CW46"/>
      <c r="CX46"/>
      <c r="CY46"/>
      <c r="CZ46"/>
      <c r="DA46"/>
      <c r="DB46"/>
      <c r="DC46"/>
      <c r="DD46"/>
      <c r="DE46"/>
    </row>
    <row r="47">
      <c r="A47" s="113" t="n">
        <v>45</v>
      </c>
      <c r="B47" s="113" t="s">
        <v>938</v>
      </c>
      <c r="C47" s="113"/>
      <c r="D47" s="109" t="str">
        <f>IFERROR(GEOMEAN(E47, F47), MAX(E47, F47))</f>
      </c>
      <c r="E47" s="109" t="str">
        <f>MAX(AQ47)</f>
      </c>
      <c r="F47" s="109" t="str">
        <f>MAX(AY47, DE47)</f>
      </c>
      <c r="G47" s="109"/>
      <c r="H47" s="109" t="n">
        <v>20.94194148</v>
      </c>
      <c r="I47" s="109" t="n">
        <v>28.95343378</v>
      </c>
      <c r="J47" s="109" t="n">
        <v>2.3</v>
      </c>
      <c r="K47" s="109" t="n">
        <v>5.3</v>
      </c>
      <c r="L47" s="109" t="n">
        <v>2.3</v>
      </c>
      <c r="M47" s="109" t="n">
        <v>5.4</v>
      </c>
      <c r="N47" s="109" t="n">
        <v>7.8</v>
      </c>
      <c r="O47" s="109" t="n">
        <v>7.3</v>
      </c>
      <c r="P47" s="109"/>
      <c r="Q47" s="109" t="n">
        <v>2.9</v>
      </c>
      <c r="R47" s="109" t="n">
        <v>2.9</v>
      </c>
      <c r="S47" s="109" t="n">
        <v>5.9</v>
      </c>
      <c r="T47" s="109" t="n">
        <v>9.6</v>
      </c>
      <c r="U47" s="109" t="n">
        <v>1</v>
      </c>
      <c r="V47" s="109" t="n">
        <v>5.3</v>
      </c>
      <c r="W47" s="109" t="n">
        <v>5.6</v>
      </c>
      <c r="X47" s="109" t="n">
        <v>8.5</v>
      </c>
      <c r="Y47" s="109"/>
      <c r="Z47" s="109" t="n">
        <v>1.7</v>
      </c>
      <c r="AA47" s="109" t="n">
        <v>5.1</v>
      </c>
      <c r="AB47" s="109" t="n">
        <v>15.4</v>
      </c>
      <c r="AC47" s="109" t="n">
        <v>7.7</v>
      </c>
      <c r="AD47" s="109" t="n">
        <v>5</v>
      </c>
      <c r="AE47" s="109" t="n">
        <v>1.7</v>
      </c>
      <c r="AF47" s="109" t="n">
        <v>19.6</v>
      </c>
      <c r="AG47" s="109" t="n">
        <v>6.4</v>
      </c>
      <c r="AH47" s="109" t="n">
        <v>5.1</v>
      </c>
      <c r="AI47" s="109" t="n">
        <v>1.7</v>
      </c>
      <c r="AJ47" s="109" t="n">
        <v>7</v>
      </c>
      <c r="AK47" s="109" t="n">
        <v>4.9</v>
      </c>
      <c r="AL47" s="109" t="n">
        <v>5</v>
      </c>
      <c r="AM47" s="109" t="n">
        <v>4.1</v>
      </c>
      <c r="AN47" s="109" t="n">
        <v>4.9</v>
      </c>
      <c r="AO47" s="109" t="n">
        <v>8.125</v>
      </c>
      <c r="AP47" s="109" t="n">
        <v>5.8</v>
      </c>
      <c r="AQ47" s="109" t="n">
        <v>8.28571428571428</v>
      </c>
      <c r="AR47" s="109" t="s">
        <v>836</v>
      </c>
      <c r="AS47" s="109" t="s">
        <v>623</v>
      </c>
      <c r="AT47" s="109" t="s">
        <v>630</v>
      </c>
      <c r="AU47" s="109"/>
      <c r="AV47" s="109" t="s">
        <v>662</v>
      </c>
      <c r="AW47" s="109" t="s">
        <v>625</v>
      </c>
      <c r="AX47" s="109" t="n">
        <v>10</v>
      </c>
      <c r="AY47" s="109"/>
      <c r="AZ47" s="109" t="n">
        <v>0</v>
      </c>
      <c r="BA47" s="109" t="s">
        <v>2077</v>
      </c>
      <c r="BB47" s="109" t="s">
        <v>2027</v>
      </c>
      <c r="BC47" s="109" t="n">
        <v>17.0069917293986</v>
      </c>
      <c r="BD47" s="109" t="n">
        <v>15.6228389074471</v>
      </c>
      <c r="BE47" s="109" t="n">
        <v>14.5487339059134</v>
      </c>
      <c r="BF47" s="109" t="n">
        <v>15.3247939823818</v>
      </c>
      <c r="BG47" s="109" t="n">
        <v>14.1374460218013</v>
      </c>
      <c r="BH47" s="109" t="n">
        <v>13.2041413839695</v>
      </c>
      <c r="BI47" t="s">
        <v>2028</v>
      </c>
      <c r="BJ47" t="s">
        <v>2078</v>
      </c>
      <c r="BK47" t="n">
        <v>988.002</v>
      </c>
      <c r="BL47" t="n">
        <v>-1.1873479605805</v>
      </c>
      <c r="BM47" t="n">
        <v>0.776060076468401</v>
      </c>
      <c r="BN47" t="n">
        <v>0</v>
      </c>
      <c r="BO47" t="n">
        <v>2.58686692156134</v>
      </c>
      <c r="BP47" t="n">
        <v>2.58686692156134</v>
      </c>
      <c r="BQ47" t="s">
        <v>2023</v>
      </c>
      <c r="BR47" t="s">
        <v>2024</v>
      </c>
      <c r="BS47" t="s">
        <v>2025</v>
      </c>
      <c r="BT47"/>
      <c r="BU47"/>
      <c r="BV47"/>
      <c r="BW47"/>
      <c r="BX47"/>
      <c r="BY47"/>
      <c r="BZ47"/>
      <c r="CA47"/>
      <c r="CB47"/>
      <c r="CC47"/>
      <c r="CD47" t="s">
        <v>628</v>
      </c>
      <c r="CE47"/>
      <c r="CF47"/>
      <c r="CG47"/>
      <c r="CH47"/>
      <c r="CI47"/>
      <c r="CJ47"/>
      <c r="CK47" t="n">
        <v>58.578239440918</v>
      </c>
      <c r="CL47" t="n">
        <v>26.8078327178955</v>
      </c>
      <c r="CM47" t="n">
        <v>83.6820449829102</v>
      </c>
      <c r="CN47"/>
      <c r="CO47"/>
      <c r="CP47"/>
      <c r="CQ47" t="n">
        <v>8.7507152557373</v>
      </c>
      <c r="CR47" t="n">
        <v>16.4955062866211</v>
      </c>
      <c r="CS47"/>
      <c r="CT47"/>
      <c r="CU47" t="n">
        <v>41.4699096679688</v>
      </c>
      <c r="CV47"/>
      <c r="CW47"/>
      <c r="CX47"/>
      <c r="CY47" t="n">
        <v>5.3615665435791</v>
      </c>
      <c r="CZ47" t="n">
        <v>8.15897750854492</v>
      </c>
      <c r="DA47"/>
      <c r="DB47" t="n">
        <v>5.13734537760417</v>
      </c>
      <c r="DC47"/>
      <c r="DD47" t="n">
        <v>6.21929647657606</v>
      </c>
      <c r="DE47" t="n">
        <v>8.88470925225152</v>
      </c>
    </row>
    <row r="48">
      <c r="A48" s="113" t="n">
        <v>46</v>
      </c>
      <c r="B48" s="113" t="s">
        <v>942</v>
      </c>
      <c r="C48" s="113"/>
      <c r="D48" s="109" t="str">
        <f>IFERROR(GEOMEAN(E48, F48), MAX(E48, F48))</f>
      </c>
      <c r="E48" s="109" t="str">
        <f>MAX(AQ48)</f>
      </c>
      <c r="F48" s="109" t="str">
        <f>MAX(AY48, DE48)</f>
      </c>
      <c r="G48" s="109"/>
      <c r="H48" s="109" t="n">
        <v>20.83974532</v>
      </c>
      <c r="I48" s="109" t="n">
        <v>28.8762114</v>
      </c>
      <c r="J48" s="109" t="n">
        <v>2.3</v>
      </c>
      <c r="K48" s="109" t="n">
        <v>5.3</v>
      </c>
      <c r="L48" s="109" t="n">
        <v>2.3</v>
      </c>
      <c r="M48" s="109" t="n">
        <v>6.6</v>
      </c>
      <c r="N48" s="109" t="n">
        <v>7</v>
      </c>
      <c r="O48" s="109"/>
      <c r="P48" s="109"/>
      <c r="Q48" s="109" t="n">
        <v>0</v>
      </c>
      <c r="R48" s="109" t="n">
        <v>0</v>
      </c>
      <c r="S48" s="109" t="n">
        <v>4.5</v>
      </c>
      <c r="T48" s="109" t="n">
        <v>5.3</v>
      </c>
      <c r="U48" s="109" t="n">
        <v>10</v>
      </c>
      <c r="V48" s="109" t="n">
        <v>7.7</v>
      </c>
      <c r="W48" s="109" t="n">
        <v>6.1</v>
      </c>
      <c r="X48" s="109" t="n">
        <v>3.7</v>
      </c>
      <c r="Y48" s="109"/>
      <c r="Z48" s="109"/>
      <c r="AA48" s="109" t="n">
        <v>3.7</v>
      </c>
      <c r="AB48" s="109" t="n">
        <v>0</v>
      </c>
      <c r="AC48" s="109" t="n">
        <v>0</v>
      </c>
      <c r="AD48" s="109"/>
      <c r="AE48" s="109"/>
      <c r="AF48" s="109"/>
      <c r="AG48" s="109"/>
      <c r="AH48" s="109" t="n">
        <v>11.6</v>
      </c>
      <c r="AI48" s="109" t="n">
        <v>5.3</v>
      </c>
      <c r="AJ48" s="109" t="n">
        <v>4</v>
      </c>
      <c r="AK48" s="109" t="n">
        <v>0</v>
      </c>
      <c r="AL48" s="109" t="n">
        <v>3.1</v>
      </c>
      <c r="AM48" s="109" t="n">
        <v>3</v>
      </c>
      <c r="AN48" s="109" t="n">
        <v>4.6</v>
      </c>
      <c r="AO48" s="109" t="n">
        <v>6.875</v>
      </c>
      <c r="AP48" s="109" t="n">
        <v>3.3</v>
      </c>
      <c r="AQ48" s="109" t="n">
        <v>4.71428571428571</v>
      </c>
      <c r="AR48" s="109" t="s">
        <v>945</v>
      </c>
      <c r="AS48" s="109" t="s">
        <v>623</v>
      </c>
      <c r="AT48" s="109" t="s">
        <v>630</v>
      </c>
      <c r="AU48" s="109"/>
      <c r="AV48" s="109" t="s">
        <v>662</v>
      </c>
      <c r="AW48" s="109" t="s">
        <v>625</v>
      </c>
      <c r="AX48" s="109" t="n">
        <v>10</v>
      </c>
      <c r="AY48" s="109"/>
      <c r="AZ48" s="109" t="n">
        <v>0</v>
      </c>
      <c r="BA48" s="109"/>
      <c r="BB48" s="109"/>
      <c r="BC48" s="109"/>
      <c r="BD48" s="109"/>
      <c r="BE48" s="109"/>
      <c r="BF48" s="109"/>
      <c r="BG48" s="109"/>
      <c r="BH48" s="109"/>
      <c r="BI48"/>
      <c r="BJ48"/>
      <c r="BK48"/>
      <c r="BL48"/>
      <c r="BM48"/>
      <c r="BN48"/>
      <c r="BO48"/>
      <c r="BP48"/>
      <c r="BQ48" t="s">
        <v>2023</v>
      </c>
      <c r="BR48" t="s">
        <v>2024</v>
      </c>
      <c r="BS48" t="s">
        <v>2025</v>
      </c>
      <c r="BT48"/>
      <c r="BU48"/>
      <c r="BV48"/>
      <c r="BW48"/>
      <c r="BX48"/>
      <c r="BY48"/>
      <c r="BZ48"/>
      <c r="CA48"/>
      <c r="CB48"/>
      <c r="CC48"/>
      <c r="CD48" t="s">
        <v>628</v>
      </c>
      <c r="CE48"/>
      <c r="CF48"/>
      <c r="CG48"/>
      <c r="CH48"/>
      <c r="CI48"/>
      <c r="CJ48"/>
      <c r="CK48"/>
      <c r="CL48"/>
      <c r="CM48"/>
      <c r="CN48"/>
      <c r="CO48"/>
      <c r="CP48"/>
      <c r="CQ48"/>
      <c r="CR48"/>
      <c r="CS48"/>
      <c r="CT48"/>
      <c r="CU48"/>
      <c r="CV48"/>
      <c r="CW48"/>
      <c r="CX48"/>
      <c r="CY48"/>
      <c r="CZ48"/>
      <c r="DA48"/>
      <c r="DB48"/>
      <c r="DC48"/>
      <c r="DD48"/>
      <c r="DE48"/>
    </row>
    <row r="49">
      <c r="A49" s="113" t="n">
        <v>47</v>
      </c>
      <c r="B49" s="113" t="s">
        <v>947</v>
      </c>
      <c r="C49" s="113"/>
      <c r="D49" s="109" t="str">
        <f>IFERROR(GEOMEAN(E49, F49), MAX(E49, F49))</f>
      </c>
      <c r="E49" s="109" t="str">
        <f>MAX(AQ49)</f>
      </c>
      <c r="F49" s="109" t="str">
        <f>MAX(AY49, DE49)</f>
      </c>
      <c r="G49" s="109"/>
      <c r="H49" s="109"/>
      <c r="I49" s="109"/>
      <c r="J49" s="109"/>
      <c r="K49" s="109"/>
      <c r="L49" s="109"/>
      <c r="M49" s="109" t="n">
        <v>7.1</v>
      </c>
      <c r="N49" s="109" t="n">
        <v>8.8</v>
      </c>
      <c r="O49" s="109" t="n">
        <v>0</v>
      </c>
      <c r="P49" s="109"/>
      <c r="Q49" s="109" t="n">
        <v>0.7</v>
      </c>
      <c r="R49" s="109" t="n">
        <v>0.7</v>
      </c>
      <c r="S49" s="109" t="n">
        <v>4.2</v>
      </c>
      <c r="T49" s="109" t="n">
        <v>4.9</v>
      </c>
      <c r="U49" s="109" t="n">
        <v>10</v>
      </c>
      <c r="V49" s="109" t="n">
        <v>7.5</v>
      </c>
      <c r="W49" s="109" t="n">
        <v>5.8</v>
      </c>
      <c r="X49" s="109" t="n">
        <v>0</v>
      </c>
      <c r="Y49" s="109"/>
      <c r="Z49" s="109" t="n">
        <v>0</v>
      </c>
      <c r="AA49" s="109" t="n">
        <v>0</v>
      </c>
      <c r="AB49" s="109" t="n">
        <v>0</v>
      </c>
      <c r="AC49" s="109" t="n">
        <v>0</v>
      </c>
      <c r="AD49" s="109" t="n">
        <v>20</v>
      </c>
      <c r="AE49" s="109" t="n">
        <v>10</v>
      </c>
      <c r="AF49" s="109" t="n">
        <v>11.3</v>
      </c>
      <c r="AG49" s="109" t="n">
        <v>0.9</v>
      </c>
      <c r="AH49" s="109" t="n">
        <v>8.3</v>
      </c>
      <c r="AI49" s="109" t="n">
        <v>3.5</v>
      </c>
      <c r="AJ49" s="109" t="n">
        <v>3</v>
      </c>
      <c r="AK49" s="109" t="n">
        <v>0.1</v>
      </c>
      <c r="AL49" s="109" t="n">
        <v>1.9</v>
      </c>
      <c r="AM49" s="109" t="n">
        <v>0.9</v>
      </c>
      <c r="AN49" s="109" t="n">
        <v>3.4</v>
      </c>
      <c r="AO49" s="109" t="n">
        <v>1.875</v>
      </c>
      <c r="AP49" s="109" t="n">
        <v>0.2</v>
      </c>
      <c r="AQ49" s="109" t="n">
        <v>0.285714285714286</v>
      </c>
      <c r="AR49" s="109" t="s">
        <v>686</v>
      </c>
      <c r="AS49" s="109" t="s">
        <v>623</v>
      </c>
      <c r="AT49" s="109" t="s">
        <v>950</v>
      </c>
      <c r="AU49" s="109" t="s">
        <v>625</v>
      </c>
      <c r="AV49" s="109" t="s">
        <v>708</v>
      </c>
      <c r="AW49" s="109" t="s">
        <v>621</v>
      </c>
      <c r="AX49" s="109" t="n">
        <v>10</v>
      </c>
      <c r="AY49" s="109" t="n">
        <v>7</v>
      </c>
      <c r="AZ49" s="109" t="n">
        <v>3</v>
      </c>
      <c r="BA49" s="109"/>
      <c r="BB49" s="109"/>
      <c r="BC49" s="109"/>
      <c r="BD49" s="109"/>
      <c r="BE49" s="109"/>
      <c r="BF49" s="109"/>
      <c r="BG49" s="109"/>
      <c r="BH49" s="109"/>
      <c r="BI49"/>
      <c r="BJ49"/>
      <c r="BK49"/>
      <c r="BL49"/>
      <c r="BM49"/>
      <c r="BN49"/>
      <c r="BO49"/>
      <c r="BP49"/>
      <c r="BQ49" t="s">
        <v>2023</v>
      </c>
      <c r="BR49" t="s">
        <v>2024</v>
      </c>
      <c r="BS49" t="s">
        <v>2025</v>
      </c>
      <c r="BT49"/>
      <c r="BU49" t="n">
        <v>5.808</v>
      </c>
      <c r="BV49" t="n">
        <v>5.117</v>
      </c>
      <c r="BW49" t="n">
        <v>5.042</v>
      </c>
      <c r="BX49" t="n">
        <v>6.2</v>
      </c>
      <c r="BY49" t="n">
        <v>6</v>
      </c>
      <c r="BZ49" t="n">
        <v>5.7</v>
      </c>
      <c r="CA49" t="n">
        <v>5.6</v>
      </c>
      <c r="CB49" t="n">
        <v>5.6</v>
      </c>
      <c r="CC49" t="n">
        <v>5.6</v>
      </c>
      <c r="CD49" t="s">
        <v>2079</v>
      </c>
      <c r="CE49" t="n">
        <v>-0.2</v>
      </c>
      <c r="CF49" t="n">
        <v>1.158</v>
      </c>
      <c r="CG49" t="n">
        <v>0</v>
      </c>
      <c r="CH49" t="n">
        <v>3.86</v>
      </c>
      <c r="CI49" t="n">
        <v>3.86</v>
      </c>
      <c r="CJ49"/>
      <c r="CK49"/>
      <c r="CL49"/>
      <c r="CM49"/>
      <c r="CN49"/>
      <c r="CO49"/>
      <c r="CP49"/>
      <c r="CQ49"/>
      <c r="CR49"/>
      <c r="CS49"/>
      <c r="CT49"/>
      <c r="CU49"/>
      <c r="CV49"/>
      <c r="CW49"/>
      <c r="CX49"/>
      <c r="CY49"/>
      <c r="CZ49"/>
      <c r="DA49"/>
      <c r="DB49"/>
      <c r="DC49"/>
      <c r="DD49"/>
      <c r="DE49"/>
    </row>
    <row r="50">
      <c r="A50" s="113" t="n">
        <v>48</v>
      </c>
      <c r="B50" s="113" t="s">
        <v>953</v>
      </c>
      <c r="C50" s="113"/>
      <c r="D50" s="109" t="str">
        <f>IFERROR(GEOMEAN(E50, F50), MAX(E50, F50))</f>
      </c>
      <c r="E50" s="109" t="str">
        <f>MAX(AQ50)</f>
      </c>
      <c r="F50" s="109" t="str">
        <f>MAX(AY50, DE50)</f>
      </c>
      <c r="G50" s="109"/>
      <c r="H50" s="109" t="n">
        <v>34.53420087</v>
      </c>
      <c r="I50" s="109" t="n">
        <v>12.72058462</v>
      </c>
      <c r="J50" s="109" t="n">
        <v>4</v>
      </c>
      <c r="K50" s="109" t="n">
        <v>2</v>
      </c>
      <c r="L50" s="109" t="n">
        <v>4</v>
      </c>
      <c r="M50" s="109" t="n">
        <v>7.8</v>
      </c>
      <c r="N50" s="109" t="n">
        <v>8.1</v>
      </c>
      <c r="O50" s="109" t="n">
        <v>1.6</v>
      </c>
      <c r="P50" s="109" t="n">
        <v>3.7</v>
      </c>
      <c r="Q50" s="109" t="n">
        <v>0</v>
      </c>
      <c r="R50" s="109" t="n">
        <v>0</v>
      </c>
      <c r="S50" s="109" t="n">
        <v>4.2</v>
      </c>
      <c r="T50" s="109" t="n">
        <v>7</v>
      </c>
      <c r="U50" s="109" t="n">
        <v>6</v>
      </c>
      <c r="V50" s="109" t="n">
        <v>6.5</v>
      </c>
      <c r="W50" s="109" t="n">
        <v>5.4</v>
      </c>
      <c r="X50" s="109" t="n">
        <v>3.3</v>
      </c>
      <c r="Y50" s="109" t="n">
        <v>5.2</v>
      </c>
      <c r="Z50" s="109" t="n">
        <v>0.1</v>
      </c>
      <c r="AA50" s="109" t="n">
        <v>2.9</v>
      </c>
      <c r="AB50" s="109" t="n">
        <v>0</v>
      </c>
      <c r="AC50" s="109" t="n">
        <v>0</v>
      </c>
      <c r="AD50" s="109" t="n">
        <v>7</v>
      </c>
      <c r="AE50" s="109" t="n">
        <v>2.8</v>
      </c>
      <c r="AF50" s="109" t="n">
        <v>19</v>
      </c>
      <c r="AG50" s="109" t="n">
        <v>6</v>
      </c>
      <c r="AH50" s="109" t="n">
        <v>8.6</v>
      </c>
      <c r="AI50" s="109" t="n">
        <v>3.7</v>
      </c>
      <c r="AJ50" s="109" t="n">
        <v>5</v>
      </c>
      <c r="AK50" s="109" t="n">
        <v>0.8</v>
      </c>
      <c r="AL50" s="109" t="n">
        <v>3.9</v>
      </c>
      <c r="AM50" s="109" t="n">
        <v>3.6</v>
      </c>
      <c r="AN50" s="109" t="n">
        <v>4.5</v>
      </c>
      <c r="AO50" s="109" t="n">
        <v>6.45833333333333</v>
      </c>
      <c r="AP50" s="109" t="n">
        <v>3.5</v>
      </c>
      <c r="AQ50" s="109" t="n">
        <v>5</v>
      </c>
      <c r="AR50" s="109" t="s">
        <v>853</v>
      </c>
      <c r="AS50" s="109" t="s">
        <v>623</v>
      </c>
      <c r="AT50" s="109" t="s">
        <v>956</v>
      </c>
      <c r="AU50" s="109" t="s">
        <v>625</v>
      </c>
      <c r="AV50" s="109" t="s">
        <v>662</v>
      </c>
      <c r="AW50" s="109" t="s">
        <v>625</v>
      </c>
      <c r="AX50" s="109" t="n">
        <v>10</v>
      </c>
      <c r="AY50" s="109" t="n">
        <v>7</v>
      </c>
      <c r="AZ50" s="109" t="n">
        <v>0</v>
      </c>
      <c r="BA50" s="109" t="s">
        <v>2080</v>
      </c>
      <c r="BB50" s="109" t="s">
        <v>2027</v>
      </c>
      <c r="BC50" s="109" t="n">
        <v>0.691955383536126</v>
      </c>
      <c r="BD50" s="109" t="n">
        <v>0.434985185625701</v>
      </c>
      <c r="BE50" s="109" t="n">
        <v>0.422370985067245</v>
      </c>
      <c r="BF50" s="109" t="n">
        <v>0.477742989982482</v>
      </c>
      <c r="BG50" s="109" t="n">
        <v>0.422370963850818</v>
      </c>
      <c r="BH50" s="109" t="n">
        <v>0.422370963850818</v>
      </c>
      <c r="BI50" t="s">
        <v>2028</v>
      </c>
      <c r="BJ50" t="s">
        <v>2031</v>
      </c>
      <c r="BK50" t="n">
        <v>10847.904</v>
      </c>
      <c r="BL50" t="n">
        <v>-0.055372026131664</v>
      </c>
      <c r="BM50" t="n">
        <v>0.055372004915237</v>
      </c>
      <c r="BN50" t="n">
        <v>0</v>
      </c>
      <c r="BO50" t="n">
        <v>0.184573349717457</v>
      </c>
      <c r="BP50" t="n">
        <v>0.184573349717457</v>
      </c>
      <c r="BQ50" t="s">
        <v>2023</v>
      </c>
      <c r="BR50" t="s">
        <v>2024</v>
      </c>
      <c r="BS50" t="s">
        <v>2025</v>
      </c>
      <c r="BT50"/>
      <c r="BU50" t="n">
        <v>5.509</v>
      </c>
      <c r="BV50" t="n">
        <v>5.656</v>
      </c>
      <c r="BW50" t="n">
        <v>6.167</v>
      </c>
      <c r="BX50" t="n">
        <v>16</v>
      </c>
      <c r="BY50" t="n">
        <v>8</v>
      </c>
      <c r="BZ50" t="n">
        <v>5.5</v>
      </c>
      <c r="CA50" t="n">
        <v>5.5</v>
      </c>
      <c r="CB50" t="n">
        <v>5.5</v>
      </c>
      <c r="CC50" t="n">
        <v>5.5</v>
      </c>
      <c r="CD50" t="s">
        <v>2081</v>
      </c>
      <c r="CE50" t="n">
        <v>-8</v>
      </c>
      <c r="CF50" t="n">
        <v>9.833</v>
      </c>
      <c r="CG50" t="n">
        <v>0</v>
      </c>
      <c r="CH50" t="n">
        <v>10</v>
      </c>
      <c r="CI50" t="n">
        <v>10</v>
      </c>
      <c r="CJ50"/>
      <c r="CK50" t="n">
        <v>45.8694686889648</v>
      </c>
      <c r="CL50"/>
      <c r="CM50" t="n">
        <v>93.1447906494141</v>
      </c>
      <c r="CN50"/>
      <c r="CO50"/>
      <c r="CP50" t="n">
        <v>50.085075378418</v>
      </c>
      <c r="CQ50" t="n">
        <v>5.78239488601685</v>
      </c>
      <c r="CR50"/>
      <c r="CS50"/>
      <c r="CT50" t="n">
        <v>6.33516454696655</v>
      </c>
      <c r="CU50"/>
      <c r="CV50" t="n">
        <v>0.415686786174774</v>
      </c>
      <c r="CW50" t="n">
        <v>34.8234100341797</v>
      </c>
      <c r="CX50"/>
      <c r="CY50"/>
      <c r="CZ50" t="n">
        <v>3.42760467529297</v>
      </c>
      <c r="DA50" t="n">
        <v>2.53406581878662</v>
      </c>
      <c r="DB50"/>
      <c r="DC50" t="n">
        <v>6.96468200683594</v>
      </c>
      <c r="DD50" t="n">
        <v>4.30878416697184</v>
      </c>
      <c r="DE50" t="n">
        <v>6.15540595281692</v>
      </c>
    </row>
    <row r="51">
      <c r="A51" s="113" t="n">
        <v>49</v>
      </c>
      <c r="B51" s="113" t="s">
        <v>958</v>
      </c>
      <c r="C51" s="113"/>
      <c r="D51" s="109" t="str">
        <f>IFERROR(GEOMEAN(E51, F51), MAX(E51, F51))</f>
      </c>
      <c r="E51" s="109" t="str">
        <f>MAX(AQ51)</f>
      </c>
      <c r="F51" s="109" t="str">
        <f>MAX(AY51, DE51)</f>
      </c>
      <c r="G51" s="109"/>
      <c r="H51" s="109"/>
      <c r="I51" s="109"/>
      <c r="J51" s="109"/>
      <c r="K51" s="109"/>
      <c r="L51" s="109"/>
      <c r="M51" s="109" t="n">
        <v>4.2</v>
      </c>
      <c r="N51" s="109" t="n">
        <v>7.3</v>
      </c>
      <c r="O51" s="109"/>
      <c r="P51" s="109"/>
      <c r="Q51" s="109" t="n">
        <v>0.2</v>
      </c>
      <c r="R51" s="109" t="n">
        <v>0.2</v>
      </c>
      <c r="S51" s="109" t="n">
        <v>3.9</v>
      </c>
      <c r="T51" s="109" t="n">
        <v>6</v>
      </c>
      <c r="U51" s="109" t="n">
        <v>0.4</v>
      </c>
      <c r="V51" s="109" t="n">
        <v>3.2</v>
      </c>
      <c r="W51" s="109" t="n">
        <v>3.6</v>
      </c>
      <c r="X51" s="109" t="n">
        <v>2.9</v>
      </c>
      <c r="Y51" s="109"/>
      <c r="Z51" s="109" t="n">
        <v>0.1</v>
      </c>
      <c r="AA51" s="109" t="n">
        <v>1.5</v>
      </c>
      <c r="AB51" s="109" t="n">
        <v>0</v>
      </c>
      <c r="AC51" s="109" t="n">
        <v>0</v>
      </c>
      <c r="AD51" s="109" t="n">
        <v>6</v>
      </c>
      <c r="AE51" s="109" t="n">
        <v>2.2</v>
      </c>
      <c r="AF51" s="109" t="n">
        <v>14.2</v>
      </c>
      <c r="AG51" s="109" t="n">
        <v>2.8</v>
      </c>
      <c r="AH51" s="109" t="n">
        <v>6.7</v>
      </c>
      <c r="AI51" s="109" t="n">
        <v>2.6</v>
      </c>
      <c r="AJ51" s="109" t="n">
        <v>5</v>
      </c>
      <c r="AK51" s="109" t="n">
        <v>1.3</v>
      </c>
      <c r="AL51" s="109" t="n">
        <v>2.9</v>
      </c>
      <c r="AM51" s="109" t="n">
        <v>2.2</v>
      </c>
      <c r="AN51" s="109" t="n">
        <v>2.9</v>
      </c>
      <c r="AO51" s="109" t="n">
        <v>0</v>
      </c>
      <c r="AP51" s="109" t="n">
        <v>2.4</v>
      </c>
      <c r="AQ51" s="109" t="n">
        <v>3.42857142857143</v>
      </c>
      <c r="AR51" s="109" t="s">
        <v>912</v>
      </c>
      <c r="AS51" s="109" t="s">
        <v>623</v>
      </c>
      <c r="AT51" s="109" t="s">
        <v>960</v>
      </c>
      <c r="AU51" s="109" t="s">
        <v>625</v>
      </c>
      <c r="AV51" s="109" t="s">
        <v>627</v>
      </c>
      <c r="AW51" s="109" t="s">
        <v>623</v>
      </c>
      <c r="AX51" s="109" t="n">
        <v>10</v>
      </c>
      <c r="AY51" s="109" t="n">
        <v>7</v>
      </c>
      <c r="AZ51" s="109" t="n">
        <v>7</v>
      </c>
      <c r="BA51" s="109"/>
      <c r="BB51" s="109"/>
      <c r="BC51" s="109"/>
      <c r="BD51" s="109"/>
      <c r="BE51" s="109"/>
      <c r="BF51" s="109"/>
      <c r="BG51" s="109"/>
      <c r="BH51" s="109"/>
      <c r="BI51"/>
      <c r="BJ51"/>
      <c r="BK51"/>
      <c r="BL51"/>
      <c r="BM51"/>
      <c r="BN51"/>
      <c r="BO51"/>
      <c r="BP51"/>
      <c r="BQ51" t="s">
        <v>2023</v>
      </c>
      <c r="BR51" t="s">
        <v>2024</v>
      </c>
      <c r="BS51" t="s">
        <v>2025</v>
      </c>
      <c r="BT51"/>
      <c r="BU51" t="n">
        <v>11.709</v>
      </c>
      <c r="BV51" t="n">
        <v>11.731</v>
      </c>
      <c r="BW51" t="n">
        <v>11.383</v>
      </c>
      <c r="BX51" t="n">
        <v>14.103</v>
      </c>
      <c r="BY51" t="n">
        <v>14.301</v>
      </c>
      <c r="BZ51" t="n">
        <v>14.705</v>
      </c>
      <c r="CA51" t="n">
        <v>15.747</v>
      </c>
      <c r="CB51" t="n">
        <v>16.872</v>
      </c>
      <c r="CC51" t="n">
        <v>18.064</v>
      </c>
      <c r="CD51" t="s">
        <v>2082</v>
      </c>
      <c r="CE51" t="n">
        <v>0.198</v>
      </c>
      <c r="CF51" t="n">
        <v>2.72</v>
      </c>
      <c r="CG51" t="n">
        <v>1.98</v>
      </c>
      <c r="CH51" t="n">
        <v>9.06666666666667</v>
      </c>
      <c r="CI51" t="n">
        <v>9.06666666666667</v>
      </c>
      <c r="CJ51"/>
      <c r="CK51"/>
      <c r="CL51"/>
      <c r="CM51"/>
      <c r="CN51"/>
      <c r="CO51"/>
      <c r="CP51"/>
      <c r="CQ51"/>
      <c r="CR51"/>
      <c r="CS51"/>
      <c r="CT51"/>
      <c r="CU51"/>
      <c r="CV51"/>
      <c r="CW51"/>
      <c r="CX51"/>
      <c r="CY51"/>
      <c r="CZ51"/>
      <c r="DA51"/>
      <c r="DB51"/>
      <c r="DC51"/>
      <c r="DD51"/>
      <c r="DE51"/>
    </row>
    <row r="52">
      <c r="A52" s="113" t="n">
        <v>50</v>
      </c>
      <c r="B52" s="113" t="s">
        <v>964</v>
      </c>
      <c r="C52" s="113"/>
      <c r="D52" s="109" t="str">
        <f>IFERROR(GEOMEAN(E52, F52), MAX(E52, F52))</f>
      </c>
      <c r="E52" s="109" t="str">
        <f>MAX(AQ52)</f>
      </c>
      <c r="F52" s="109" t="str">
        <f>MAX(AY52, DE52)</f>
      </c>
      <c r="G52" s="109"/>
      <c r="H52" s="109" t="n">
        <v>72.57548089</v>
      </c>
      <c r="I52" s="109" t="n">
        <v>32.34576808</v>
      </c>
      <c r="J52" s="109" t="n">
        <v>8.6</v>
      </c>
      <c r="K52" s="109" t="n">
        <v>6</v>
      </c>
      <c r="L52" s="109" t="n">
        <v>8.6</v>
      </c>
      <c r="M52" s="109" t="n">
        <v>6.1</v>
      </c>
      <c r="N52" s="109" t="n">
        <v>6.4</v>
      </c>
      <c r="O52" s="109" t="n">
        <v>2.3</v>
      </c>
      <c r="P52" s="109" t="n">
        <v>4.4</v>
      </c>
      <c r="Q52" s="109" t="n">
        <v>0.7</v>
      </c>
      <c r="R52" s="109" t="n">
        <v>0.7</v>
      </c>
      <c r="S52" s="109" t="n">
        <v>4</v>
      </c>
      <c r="T52" s="109" t="n">
        <v>1.1</v>
      </c>
      <c r="U52" s="109" t="n">
        <v>2.4</v>
      </c>
      <c r="V52" s="109" t="n">
        <v>1.8</v>
      </c>
      <c r="W52" s="109" t="n">
        <v>2.9</v>
      </c>
      <c r="X52" s="109" t="n">
        <v>3</v>
      </c>
      <c r="Y52" s="109" t="n">
        <v>4.3</v>
      </c>
      <c r="Z52" s="109" t="n">
        <v>0.3</v>
      </c>
      <c r="AA52" s="109" t="n">
        <v>2.5</v>
      </c>
      <c r="AB52" s="109" t="n">
        <v>0.1</v>
      </c>
      <c r="AC52" s="109" t="n">
        <v>0.1</v>
      </c>
      <c r="AD52" s="109" t="n">
        <v>7</v>
      </c>
      <c r="AE52" s="109" t="n">
        <v>2.8</v>
      </c>
      <c r="AF52" s="109" t="n">
        <v>13</v>
      </c>
      <c r="AG52" s="109" t="n">
        <v>2</v>
      </c>
      <c r="AH52" s="109" t="n">
        <v>5.5</v>
      </c>
      <c r="AI52" s="109" t="n">
        <v>1.9</v>
      </c>
      <c r="AJ52" s="109" t="n">
        <v>3</v>
      </c>
      <c r="AK52" s="109" t="n">
        <v>0.8</v>
      </c>
      <c r="AL52" s="109" t="n">
        <v>1.9</v>
      </c>
      <c r="AM52" s="109" t="n">
        <v>4.4</v>
      </c>
      <c r="AN52" s="109" t="n">
        <v>3.6</v>
      </c>
      <c r="AO52" s="109" t="n">
        <v>2.70833333333333</v>
      </c>
      <c r="AP52" s="109" t="n">
        <v>3.4</v>
      </c>
      <c r="AQ52" s="109" t="n">
        <v>4.85714285714286</v>
      </c>
      <c r="AR52" s="109" t="s">
        <v>966</v>
      </c>
      <c r="AS52" s="109" t="s">
        <v>623</v>
      </c>
      <c r="AT52" s="109" t="s">
        <v>967</v>
      </c>
      <c r="AU52" s="109" t="s">
        <v>625</v>
      </c>
      <c r="AV52" s="109" t="s">
        <v>662</v>
      </c>
      <c r="AW52" s="109" t="s">
        <v>625</v>
      </c>
      <c r="AX52" s="109" t="n">
        <v>10</v>
      </c>
      <c r="AY52" s="109" t="n">
        <v>7</v>
      </c>
      <c r="AZ52" s="109" t="n">
        <v>0</v>
      </c>
      <c r="BA52" s="109" t="s">
        <v>2083</v>
      </c>
      <c r="BB52" s="109" t="s">
        <v>2027</v>
      </c>
      <c r="BC52" s="109" t="n">
        <v>3.22341500304267</v>
      </c>
      <c r="BD52" s="109" t="n">
        <v>3.32632324012067</v>
      </c>
      <c r="BE52" s="109" t="n">
        <v>3.44814357632664</v>
      </c>
      <c r="BF52" s="109" t="n">
        <v>6.88</v>
      </c>
      <c r="BG52" s="109" t="n">
        <v>6.2</v>
      </c>
      <c r="BH52" s="109" t="n">
        <v>5.72</v>
      </c>
      <c r="BI52" t="s">
        <v>2028</v>
      </c>
      <c r="BJ52" t="s">
        <v>2031</v>
      </c>
      <c r="BK52" t="n">
        <v>17643.06</v>
      </c>
      <c r="BL52" t="n">
        <v>-0.68</v>
      </c>
      <c r="BM52" t="n">
        <v>3.43185642367336</v>
      </c>
      <c r="BN52" t="n">
        <v>0</v>
      </c>
      <c r="BO52" t="n">
        <v>10</v>
      </c>
      <c r="BP52" t="n">
        <v>10</v>
      </c>
      <c r="BQ52" t="s">
        <v>2023</v>
      </c>
      <c r="BR52" t="s">
        <v>2024</v>
      </c>
      <c r="BS52" t="s">
        <v>2025</v>
      </c>
      <c r="BT52"/>
      <c r="BU52" t="n">
        <v>4.62</v>
      </c>
      <c r="BV52" t="n">
        <v>3.69</v>
      </c>
      <c r="BW52" t="n">
        <v>3.84</v>
      </c>
      <c r="BX52" t="n">
        <v>8.074</v>
      </c>
      <c r="BY52" t="n">
        <v>5.643</v>
      </c>
      <c r="BZ52" t="n">
        <v>5.514</v>
      </c>
      <c r="CA52" t="n">
        <v>5.19</v>
      </c>
      <c r="CB52" t="n">
        <v>4.719</v>
      </c>
      <c r="CC52" t="n">
        <v>4.125</v>
      </c>
      <c r="CD52" t="s">
        <v>2084</v>
      </c>
      <c r="CE52" t="n">
        <v>-2.431</v>
      </c>
      <c r="CF52" t="n">
        <v>4.234</v>
      </c>
      <c r="CG52" t="n">
        <v>0</v>
      </c>
      <c r="CH52" t="n">
        <v>10</v>
      </c>
      <c r="CI52" t="n">
        <v>10</v>
      </c>
      <c r="CJ52" t="n">
        <v>0</v>
      </c>
      <c r="CK52" t="n">
        <v>50.9776878356934</v>
      </c>
      <c r="CL52"/>
      <c r="CM52" t="n">
        <v>94.6324844360352</v>
      </c>
      <c r="CN52"/>
      <c r="CO52"/>
      <c r="CP52" t="n">
        <v>48.5364379882812</v>
      </c>
      <c r="CQ52" t="n">
        <v>5.22333478927612</v>
      </c>
      <c r="CR52"/>
      <c r="CS52"/>
      <c r="CT52" t="n">
        <v>7.52112579345703</v>
      </c>
      <c r="CU52"/>
      <c r="CV52" t="n">
        <v>1.56498515605927</v>
      </c>
      <c r="CW52" t="n">
        <v>28.5152015686035</v>
      </c>
      <c r="CX52"/>
      <c r="CY52"/>
      <c r="CZ52" t="n">
        <v>2.68375778198242</v>
      </c>
      <c r="DA52" t="n">
        <v>3.00845031738281</v>
      </c>
      <c r="DB52"/>
      <c r="DC52" t="n">
        <v>5.7030403137207</v>
      </c>
      <c r="DD52" t="n">
        <v>3.79841613769531</v>
      </c>
      <c r="DE52" t="n">
        <v>5.42630876813616</v>
      </c>
    </row>
    <row r="53">
      <c r="A53" s="113" t="n">
        <v>51</v>
      </c>
      <c r="B53" s="113" t="s">
        <v>969</v>
      </c>
      <c r="C53" s="113"/>
      <c r="D53" s="109" t="str">
        <f>IFERROR(GEOMEAN(E53, F53), MAX(E53, F53))</f>
      </c>
      <c r="E53" s="109" t="str">
        <f>MAX(AQ53)</f>
      </c>
      <c r="F53" s="109" t="str">
        <f>MAX(AY53, DE53)</f>
      </c>
      <c r="G53" s="109"/>
      <c r="H53" s="109"/>
      <c r="I53" s="109"/>
      <c r="J53" s="109"/>
      <c r="K53" s="109"/>
      <c r="L53" s="109"/>
      <c r="M53" s="109" t="n">
        <v>6.7</v>
      </c>
      <c r="N53" s="109" t="n">
        <v>4.3</v>
      </c>
      <c r="O53" s="109" t="n">
        <v>0.5</v>
      </c>
      <c r="P53" s="109" t="n">
        <v>5.3</v>
      </c>
      <c r="Q53" s="109" t="n">
        <v>0.4</v>
      </c>
      <c r="R53" s="109" t="n">
        <v>0.4</v>
      </c>
      <c r="S53" s="109" t="n">
        <v>3.4</v>
      </c>
      <c r="T53" s="109" t="n">
        <v>7</v>
      </c>
      <c r="U53" s="109" t="n">
        <v>0.7</v>
      </c>
      <c r="V53" s="109" t="n">
        <v>3.9</v>
      </c>
      <c r="W53" s="109" t="n">
        <v>3.6</v>
      </c>
      <c r="X53" s="109" t="n">
        <v>4.1</v>
      </c>
      <c r="Y53" s="109" t="n">
        <v>4.4</v>
      </c>
      <c r="Z53" s="109" t="n">
        <v>0.3</v>
      </c>
      <c r="AA53" s="109" t="n">
        <v>2.9</v>
      </c>
      <c r="AB53" s="109" t="n">
        <v>0</v>
      </c>
      <c r="AC53" s="109" t="n">
        <v>0</v>
      </c>
      <c r="AD53" s="109" t="n">
        <v>5</v>
      </c>
      <c r="AE53" s="109" t="n">
        <v>1.7</v>
      </c>
      <c r="AF53" s="109" t="n">
        <v>27.7</v>
      </c>
      <c r="AG53" s="109" t="n">
        <v>10</v>
      </c>
      <c r="AH53" s="109" t="n">
        <v>17.2</v>
      </c>
      <c r="AI53" s="109" t="n">
        <v>8.4</v>
      </c>
      <c r="AJ53" s="109" t="n">
        <v>6</v>
      </c>
      <c r="AK53" s="109" t="n">
        <v>0.2</v>
      </c>
      <c r="AL53" s="109" t="n">
        <v>6.2</v>
      </c>
      <c r="AM53" s="109" t="n">
        <v>4.5</v>
      </c>
      <c r="AN53" s="109" t="n">
        <v>4.1</v>
      </c>
      <c r="AO53" s="109" t="n">
        <v>4.79166666666667</v>
      </c>
      <c r="AP53" s="109" t="n">
        <v>3.5</v>
      </c>
      <c r="AQ53" s="109" t="n">
        <v>5</v>
      </c>
      <c r="AR53" s="109" t="s">
        <v>961</v>
      </c>
      <c r="AS53" s="109" t="s">
        <v>621</v>
      </c>
      <c r="AT53" s="109" t="s">
        <v>971</v>
      </c>
      <c r="AU53" s="109" t="s">
        <v>625</v>
      </c>
      <c r="AV53" s="109" t="s">
        <v>662</v>
      </c>
      <c r="AW53" s="109" t="s">
        <v>625</v>
      </c>
      <c r="AX53" s="109" t="n">
        <v>0</v>
      </c>
      <c r="AY53" s="109" t="n">
        <v>7</v>
      </c>
      <c r="AZ53" s="109" t="n">
        <v>0</v>
      </c>
      <c r="BA53" s="109" t="s">
        <v>2085</v>
      </c>
      <c r="BB53" s="109" t="s">
        <v>2027</v>
      </c>
      <c r="BC53" s="109" t="n">
        <v>3.80596479514798</v>
      </c>
      <c r="BD53" s="109" t="n">
        <v>3.90194682916106</v>
      </c>
      <c r="BE53" s="109" t="n">
        <v>4.11742864406958</v>
      </c>
      <c r="BF53" s="109" t="n">
        <v>4.29693022045843</v>
      </c>
      <c r="BG53" s="109" t="n">
        <v>4.39056198533859</v>
      </c>
      <c r="BH53" s="109" t="n">
        <v>4.19611783794689</v>
      </c>
      <c r="BI53" t="s">
        <v>2028</v>
      </c>
      <c r="BJ53" t="s">
        <v>2078</v>
      </c>
      <c r="BK53" t="n">
        <v>102334.403</v>
      </c>
      <c r="BL53" t="n">
        <v>0.0936317648801603</v>
      </c>
      <c r="BM53" t="n">
        <v>0.17950157638885</v>
      </c>
      <c r="BN53" t="n">
        <v>0.936317648801603</v>
      </c>
      <c r="BO53" t="n">
        <v>0.598338587962832</v>
      </c>
      <c r="BP53" t="n">
        <v>0.936317648801603</v>
      </c>
      <c r="BQ53" t="s">
        <v>2023</v>
      </c>
      <c r="BR53" t="s">
        <v>2024</v>
      </c>
      <c r="BS53" t="s">
        <v>2025</v>
      </c>
      <c r="BT53"/>
      <c r="BU53" t="n">
        <v>12.245</v>
      </c>
      <c r="BV53" t="n">
        <v>10.932</v>
      </c>
      <c r="BW53" t="n">
        <v>8.612</v>
      </c>
      <c r="BX53" t="n">
        <v>8.296</v>
      </c>
      <c r="BY53" t="n">
        <v>9.664</v>
      </c>
      <c r="BZ53" t="n">
        <v>9.687</v>
      </c>
      <c r="CA53" t="n">
        <v>9.51</v>
      </c>
      <c r="CB53" t="n">
        <v>9.33</v>
      </c>
      <c r="CC53" t="n">
        <v>8.983</v>
      </c>
      <c r="CD53" t="s">
        <v>2086</v>
      </c>
      <c r="CE53" t="n">
        <v>1.368</v>
      </c>
      <c r="CF53" t="n">
        <v>-0.316000000000001</v>
      </c>
      <c r="CG53" t="n">
        <v>10</v>
      </c>
      <c r="CH53" t="n">
        <v>0</v>
      </c>
      <c r="CI53" t="n">
        <v>10</v>
      </c>
      <c r="CJ53" t="n">
        <v>7</v>
      </c>
      <c r="CK53" t="n">
        <v>59.2424850463867</v>
      </c>
      <c r="CL53" t="n">
        <v>40.7575149536133</v>
      </c>
      <c r="CM53" t="n">
        <v>98.0634155273438</v>
      </c>
      <c r="CN53"/>
      <c r="CO53"/>
      <c r="CP53"/>
      <c r="CQ53" t="n">
        <v>58.8444404602051</v>
      </c>
      <c r="CR53"/>
      <c r="CS53"/>
      <c r="CT53"/>
      <c r="CU53" t="n">
        <v>2.18577265739441</v>
      </c>
      <c r="CV53"/>
      <c r="CW53"/>
      <c r="CX53"/>
      <c r="CY53" t="n">
        <v>8.15150299072266</v>
      </c>
      <c r="CZ53" t="n">
        <v>0.968292236328125</v>
      </c>
      <c r="DA53"/>
      <c r="DB53" t="n">
        <v>10</v>
      </c>
      <c r="DC53"/>
      <c r="DD53" t="n">
        <v>6.37326507568359</v>
      </c>
      <c r="DE53" t="n">
        <v>9.1046643938337</v>
      </c>
    </row>
    <row r="54">
      <c r="A54" s="113" t="n">
        <v>52</v>
      </c>
      <c r="B54" s="113" t="s">
        <v>975</v>
      </c>
      <c r="C54" s="113"/>
      <c r="D54" s="109" t="str">
        <f>IFERROR(GEOMEAN(E54, F54), MAX(E54, F54))</f>
      </c>
      <c r="E54" s="109" t="str">
        <f>MAX(AQ54)</f>
      </c>
      <c r="F54" s="109" t="str">
        <f>MAX(AY54, DE54)</f>
      </c>
      <c r="G54" s="109"/>
      <c r="H54" s="109"/>
      <c r="I54" s="109"/>
      <c r="J54" s="109"/>
      <c r="K54" s="109"/>
      <c r="L54" s="109"/>
      <c r="M54" s="109" t="n">
        <v>5.1</v>
      </c>
      <c r="N54" s="109"/>
      <c r="O54" s="109"/>
      <c r="P54" s="109"/>
      <c r="Q54" s="109" t="n">
        <v>0.1</v>
      </c>
      <c r="R54" s="109" t="n">
        <v>0.1</v>
      </c>
      <c r="S54" s="109" t="n">
        <v>2.6</v>
      </c>
      <c r="T54" s="109" t="n">
        <v>4.1</v>
      </c>
      <c r="U54" s="109" t="n">
        <v>0.4</v>
      </c>
      <c r="V54" s="109" t="n">
        <v>2.3</v>
      </c>
      <c r="W54" s="109" t="n">
        <v>2.4</v>
      </c>
      <c r="X54" s="109" t="n">
        <v>9.2</v>
      </c>
      <c r="Y54" s="109"/>
      <c r="Z54" s="109"/>
      <c r="AA54" s="109" t="n">
        <v>9.2</v>
      </c>
      <c r="AB54" s="109" t="n">
        <v>0</v>
      </c>
      <c r="AC54" s="109" t="n">
        <v>0</v>
      </c>
      <c r="AD54" s="109"/>
      <c r="AE54" s="109"/>
      <c r="AF54" s="109" t="n">
        <v>23.9</v>
      </c>
      <c r="AG54" s="109" t="n">
        <v>9.3</v>
      </c>
      <c r="AH54" s="109" t="n">
        <v>5.1</v>
      </c>
      <c r="AI54" s="109" t="n">
        <v>1.7</v>
      </c>
      <c r="AJ54" s="109" t="n">
        <v>6</v>
      </c>
      <c r="AK54" s="109" t="n">
        <v>1.2</v>
      </c>
      <c r="AL54" s="109" t="n">
        <v>4.6</v>
      </c>
      <c r="AM54" s="109" t="n">
        <v>6.9</v>
      </c>
      <c r="AN54" s="109" t="n">
        <v>4.7</v>
      </c>
      <c r="AO54" s="109" t="n">
        <v>7.29166666666667</v>
      </c>
      <c r="AP54" s="109" t="n">
        <v>6.3</v>
      </c>
      <c r="AQ54" s="109" t="n">
        <v>9</v>
      </c>
      <c r="AR54" s="109" t="s">
        <v>924</v>
      </c>
      <c r="AS54" s="109" t="s">
        <v>625</v>
      </c>
      <c r="AT54" s="109" t="s">
        <v>630</v>
      </c>
      <c r="AU54" s="109"/>
      <c r="AV54" s="109" t="s">
        <v>627</v>
      </c>
      <c r="AW54" s="109" t="s">
        <v>623</v>
      </c>
      <c r="AX54" s="109" t="n">
        <v>7</v>
      </c>
      <c r="AY54" s="109"/>
      <c r="AZ54" s="109" t="n">
        <v>7</v>
      </c>
      <c r="BA54" s="109"/>
      <c r="BB54" s="109"/>
      <c r="BC54" s="109"/>
      <c r="BD54" s="109"/>
      <c r="BE54" s="109"/>
      <c r="BF54" s="109"/>
      <c r="BG54" s="109"/>
      <c r="BH54" s="109"/>
      <c r="BI54"/>
      <c r="BJ54"/>
      <c r="BK54"/>
      <c r="BL54"/>
      <c r="BM54"/>
      <c r="BN54"/>
      <c r="BO54"/>
      <c r="BP54"/>
      <c r="BQ54" t="s">
        <v>2023</v>
      </c>
      <c r="BR54" t="s">
        <v>2024</v>
      </c>
      <c r="BS54" t="s">
        <v>2025</v>
      </c>
      <c r="BT54"/>
      <c r="BU54"/>
      <c r="BV54"/>
      <c r="BW54"/>
      <c r="BX54"/>
      <c r="BY54"/>
      <c r="BZ54"/>
      <c r="CA54"/>
      <c r="CB54"/>
      <c r="CC54"/>
      <c r="CD54" t="s">
        <v>628</v>
      </c>
      <c r="CE54"/>
      <c r="CF54"/>
      <c r="CG54"/>
      <c r="CH54"/>
      <c r="CI54"/>
      <c r="CJ54"/>
      <c r="CK54"/>
      <c r="CL54"/>
      <c r="CM54"/>
      <c r="CN54"/>
      <c r="CO54"/>
      <c r="CP54"/>
      <c r="CQ54"/>
      <c r="CR54"/>
      <c r="CS54"/>
      <c r="CT54"/>
      <c r="CU54"/>
      <c r="CV54"/>
      <c r="CW54"/>
      <c r="CX54"/>
      <c r="CY54"/>
      <c r="CZ54"/>
      <c r="DA54"/>
      <c r="DB54"/>
      <c r="DC54"/>
      <c r="DD54"/>
      <c r="DE54"/>
    </row>
    <row r="55">
      <c r="A55" s="113" t="n">
        <v>53</v>
      </c>
      <c r="B55" s="113" t="s">
        <v>979</v>
      </c>
      <c r="C55" s="113"/>
      <c r="D55" s="109" t="str">
        <f>IFERROR(GEOMEAN(E55, F55), MAX(E55, F55))</f>
      </c>
      <c r="E55" s="109" t="str">
        <f>MAX(AQ55)</f>
      </c>
      <c r="F55" s="109" t="str">
        <f>MAX(AY55, DE55)</f>
      </c>
      <c r="G55" s="109"/>
      <c r="H55" s="109"/>
      <c r="I55" s="109"/>
      <c r="J55" s="109"/>
      <c r="K55" s="109"/>
      <c r="L55" s="109"/>
      <c r="M55" s="109" t="n">
        <v>6.6</v>
      </c>
      <c r="N55" s="109" t="n">
        <v>8</v>
      </c>
      <c r="O55" s="109" t="n">
        <v>0.9</v>
      </c>
      <c r="P55" s="109" t="n">
        <v>1.7</v>
      </c>
      <c r="Q55" s="109" t="n">
        <v>0.2</v>
      </c>
      <c r="R55" s="109" t="n">
        <v>0.2</v>
      </c>
      <c r="S55" s="109" t="n">
        <v>3.5</v>
      </c>
      <c r="T55" s="109" t="n">
        <v>3.7</v>
      </c>
      <c r="U55" s="109" t="n">
        <v>10</v>
      </c>
      <c r="V55" s="109" t="n">
        <v>6.9</v>
      </c>
      <c r="W55" s="109" t="n">
        <v>5.2</v>
      </c>
      <c r="X55" s="109" t="n">
        <v>0.2</v>
      </c>
      <c r="Y55" s="109"/>
      <c r="Z55" s="109" t="n">
        <v>0.1</v>
      </c>
      <c r="AA55" s="109" t="n">
        <v>0.1</v>
      </c>
      <c r="AB55" s="109" t="n">
        <v>0</v>
      </c>
      <c r="AC55" s="109" t="n">
        <v>0</v>
      </c>
      <c r="AD55" s="109" t="n">
        <v>19</v>
      </c>
      <c r="AE55" s="109" t="n">
        <v>9.4</v>
      </c>
      <c r="AF55" s="109" t="n">
        <v>9.9</v>
      </c>
      <c r="AG55" s="109" t="n">
        <v>0</v>
      </c>
      <c r="AH55" s="109" t="n">
        <v>6.9</v>
      </c>
      <c r="AI55" s="109" t="n">
        <v>2.7</v>
      </c>
      <c r="AJ55" s="109" t="n">
        <v>3</v>
      </c>
      <c r="AK55" s="109" t="n">
        <v>0.2</v>
      </c>
      <c r="AL55" s="109" t="n">
        <v>1.5</v>
      </c>
      <c r="AM55" s="109" t="n">
        <v>0.8</v>
      </c>
      <c r="AN55" s="109" t="n">
        <v>3</v>
      </c>
      <c r="AO55" s="109" t="n">
        <v>0.208333333333332</v>
      </c>
      <c r="AP55" s="109" t="n">
        <v>0.5</v>
      </c>
      <c r="AQ55" s="109" t="n">
        <v>0.714285714285714</v>
      </c>
      <c r="AR55" s="109" t="s">
        <v>981</v>
      </c>
      <c r="AS55" s="109" t="s">
        <v>623</v>
      </c>
      <c r="AT55" s="109" t="s">
        <v>982</v>
      </c>
      <c r="AU55" s="109" t="s">
        <v>625</v>
      </c>
      <c r="AV55" s="109" t="s">
        <v>708</v>
      </c>
      <c r="AW55" s="109" t="s">
        <v>621</v>
      </c>
      <c r="AX55" s="109" t="n">
        <v>10</v>
      </c>
      <c r="AY55" s="109" t="n">
        <v>7</v>
      </c>
      <c r="AZ55" s="109" t="n">
        <v>3</v>
      </c>
      <c r="BA55" s="109"/>
      <c r="BB55" s="109"/>
      <c r="BC55" s="109"/>
      <c r="BD55" s="109"/>
      <c r="BE55" s="109"/>
      <c r="BF55" s="109"/>
      <c r="BG55" s="109"/>
      <c r="BH55" s="109"/>
      <c r="BI55"/>
      <c r="BJ55"/>
      <c r="BK55"/>
      <c r="BL55"/>
      <c r="BM55"/>
      <c r="BN55"/>
      <c r="BO55"/>
      <c r="BP55"/>
      <c r="BQ55" t="s">
        <v>2023</v>
      </c>
      <c r="BR55" t="s">
        <v>2024</v>
      </c>
      <c r="BS55" t="s">
        <v>2025</v>
      </c>
      <c r="BT55"/>
      <c r="BU55" t="n">
        <v>17.225</v>
      </c>
      <c r="BV55" t="n">
        <v>15.255</v>
      </c>
      <c r="BW55" t="n">
        <v>14.105</v>
      </c>
      <c r="BX55" t="n">
        <v>16.805</v>
      </c>
      <c r="BY55" t="n">
        <v>16.791</v>
      </c>
      <c r="BZ55" t="n">
        <v>15.659</v>
      </c>
      <c r="CA55" t="n">
        <v>14.883</v>
      </c>
      <c r="CB55" t="n">
        <v>14.373</v>
      </c>
      <c r="CC55" t="n">
        <v>14.247</v>
      </c>
      <c r="CD55" t="s">
        <v>1703</v>
      </c>
      <c r="CE55" t="n">
        <v>-0.0139999999999993</v>
      </c>
      <c r="CF55" t="n">
        <v>2.7</v>
      </c>
      <c r="CG55" t="n">
        <v>0</v>
      </c>
      <c r="CH55" t="n">
        <v>9</v>
      </c>
      <c r="CI55" t="n">
        <v>9</v>
      </c>
      <c r="CJ55"/>
      <c r="CK55"/>
      <c r="CL55"/>
      <c r="CM55"/>
      <c r="CN55"/>
      <c r="CO55"/>
      <c r="CP55"/>
      <c r="CQ55"/>
      <c r="CR55"/>
      <c r="CS55"/>
      <c r="CT55"/>
      <c r="CU55"/>
      <c r="CV55"/>
      <c r="CW55"/>
      <c r="CX55"/>
      <c r="CY55"/>
      <c r="CZ55"/>
      <c r="DA55"/>
      <c r="DB55"/>
      <c r="DC55"/>
      <c r="DD55"/>
      <c r="DE55"/>
    </row>
    <row r="56">
      <c r="A56" s="113" t="n">
        <v>54</v>
      </c>
      <c r="B56" s="113" t="s">
        <v>985</v>
      </c>
      <c r="C56" s="113"/>
      <c r="D56" s="109" t="str">
        <f>IFERROR(GEOMEAN(E56, F56), MAX(E56, F56))</f>
      </c>
      <c r="E56" s="109" t="str">
        <f>MAX(AQ56)</f>
      </c>
      <c r="F56" s="109" t="str">
        <f>MAX(AY56, DE56)</f>
      </c>
      <c r="G56" s="109"/>
      <c r="H56" s="109"/>
      <c r="I56" s="109"/>
      <c r="J56" s="109"/>
      <c r="K56" s="109"/>
      <c r="L56" s="109"/>
      <c r="M56" s="109" t="n">
        <v>4.9</v>
      </c>
      <c r="N56" s="109" t="n">
        <v>6.9</v>
      </c>
      <c r="O56" s="109"/>
      <c r="P56" s="109" t="n">
        <v>0.7</v>
      </c>
      <c r="Q56" s="109" t="n">
        <v>0</v>
      </c>
      <c r="R56" s="109" t="n">
        <v>0</v>
      </c>
      <c r="S56" s="109" t="n">
        <v>3.1</v>
      </c>
      <c r="T56" s="109" t="n">
        <v>3.2</v>
      </c>
      <c r="U56" s="109" t="n">
        <v>10</v>
      </c>
      <c r="V56" s="109" t="n">
        <v>6.6</v>
      </c>
      <c r="W56" s="109" t="n">
        <v>4.9</v>
      </c>
      <c r="X56" s="109" t="n">
        <v>0.6</v>
      </c>
      <c r="Y56" s="109"/>
      <c r="Z56" s="109" t="n">
        <v>0</v>
      </c>
      <c r="AA56" s="109" t="n">
        <v>0.3</v>
      </c>
      <c r="AB56" s="109" t="n">
        <v>0</v>
      </c>
      <c r="AC56" s="109" t="n">
        <v>0</v>
      </c>
      <c r="AD56" s="109" t="n">
        <v>20</v>
      </c>
      <c r="AE56" s="109" t="n">
        <v>10</v>
      </c>
      <c r="AF56" s="109" t="n">
        <v>17</v>
      </c>
      <c r="AG56" s="109" t="n">
        <v>4.7</v>
      </c>
      <c r="AH56" s="109" t="n">
        <v>4.2</v>
      </c>
      <c r="AI56" s="109" t="n">
        <v>1.2</v>
      </c>
      <c r="AJ56" s="109" t="n">
        <v>4</v>
      </c>
      <c r="AK56" s="109" t="n">
        <v>0.3</v>
      </c>
      <c r="AL56" s="109" t="n">
        <v>2.6</v>
      </c>
      <c r="AM56" s="109" t="n">
        <v>1.4</v>
      </c>
      <c r="AN56" s="109" t="n">
        <v>3.1</v>
      </c>
      <c r="AO56" s="109" t="n">
        <v>0.625</v>
      </c>
      <c r="AP56" s="109" t="n">
        <v>0.6</v>
      </c>
      <c r="AQ56" s="109" t="n">
        <v>0.857142857142856</v>
      </c>
      <c r="AR56" s="109" t="s">
        <v>987</v>
      </c>
      <c r="AS56" s="109" t="s">
        <v>623</v>
      </c>
      <c r="AT56" s="109" t="s">
        <v>988</v>
      </c>
      <c r="AU56" s="109" t="s">
        <v>625</v>
      </c>
      <c r="AV56" s="109" t="s">
        <v>627</v>
      </c>
      <c r="AW56" s="109" t="s">
        <v>623</v>
      </c>
      <c r="AX56" s="109" t="n">
        <v>10</v>
      </c>
      <c r="AY56" s="109" t="n">
        <v>7</v>
      </c>
      <c r="AZ56" s="109" t="n">
        <v>7</v>
      </c>
      <c r="BA56" s="109"/>
      <c r="BB56" s="109"/>
      <c r="BC56" s="109"/>
      <c r="BD56" s="109"/>
      <c r="BE56" s="109"/>
      <c r="BF56" s="109"/>
      <c r="BG56" s="109"/>
      <c r="BH56" s="109"/>
      <c r="BI56"/>
      <c r="BJ56"/>
      <c r="BK56"/>
      <c r="BL56"/>
      <c r="BM56"/>
      <c r="BN56"/>
      <c r="BO56"/>
      <c r="BP56"/>
      <c r="BQ56" t="s">
        <v>2023</v>
      </c>
      <c r="BR56" t="s">
        <v>2024</v>
      </c>
      <c r="BS56" t="s">
        <v>2025</v>
      </c>
      <c r="BT56"/>
      <c r="BU56" t="n">
        <v>5.763</v>
      </c>
      <c r="BV56" t="n">
        <v>5.371</v>
      </c>
      <c r="BW56" t="n">
        <v>4.448</v>
      </c>
      <c r="BX56" t="n">
        <v>7.8</v>
      </c>
      <c r="BY56" t="n">
        <v>6.109</v>
      </c>
      <c r="BZ56" t="n">
        <v>5</v>
      </c>
      <c r="CA56" t="n">
        <v>4.966</v>
      </c>
      <c r="CB56" t="n">
        <v>4.966</v>
      </c>
      <c r="CC56" t="n">
        <v>4.966</v>
      </c>
      <c r="CD56" t="s">
        <v>2087</v>
      </c>
      <c r="CE56" t="n">
        <v>-1.691</v>
      </c>
      <c r="CF56" t="n">
        <v>3.352</v>
      </c>
      <c r="CG56" t="n">
        <v>0</v>
      </c>
      <c r="CH56" t="n">
        <v>10</v>
      </c>
      <c r="CI56" t="n">
        <v>10</v>
      </c>
      <c r="CJ56"/>
      <c r="CK56"/>
      <c r="CL56"/>
      <c r="CM56"/>
      <c r="CN56"/>
      <c r="CO56"/>
      <c r="CP56"/>
      <c r="CQ56"/>
      <c r="CR56"/>
      <c r="CS56"/>
      <c r="CT56"/>
      <c r="CU56"/>
      <c r="CV56"/>
      <c r="CW56"/>
      <c r="CX56"/>
      <c r="CY56"/>
      <c r="CZ56"/>
      <c r="DA56"/>
      <c r="DB56"/>
      <c r="DC56"/>
      <c r="DD56"/>
      <c r="DE56"/>
    </row>
    <row r="57">
      <c r="A57" s="113" t="n">
        <v>55</v>
      </c>
      <c r="B57" s="113" t="s">
        <v>991</v>
      </c>
      <c r="C57" s="113"/>
      <c r="D57" s="109" t="str">
        <f>IFERROR(GEOMEAN(E57, F57), MAX(E57, F57))</f>
      </c>
      <c r="E57" s="109" t="str">
        <f>MAX(AQ57)</f>
      </c>
      <c r="F57" s="109" t="str">
        <f>MAX(AY57, DE57)</f>
      </c>
      <c r="G57" s="109"/>
      <c r="H57" s="109" t="n">
        <v>13.24794851</v>
      </c>
      <c r="I57" s="109"/>
      <c r="J57" s="109" t="n">
        <v>1.4</v>
      </c>
      <c r="K57" s="109"/>
      <c r="L57" s="109" t="n">
        <v>1.4</v>
      </c>
      <c r="M57" s="109" t="n">
        <v>6.8</v>
      </c>
      <c r="N57" s="109" t="n">
        <v>2.1</v>
      </c>
      <c r="O57" s="109" t="n">
        <v>7.3</v>
      </c>
      <c r="P57" s="109" t="n">
        <v>6.5</v>
      </c>
      <c r="Q57" s="109" t="n">
        <v>2.7</v>
      </c>
      <c r="R57" s="109" t="n">
        <v>2.7</v>
      </c>
      <c r="S57" s="109" t="n">
        <v>5.1</v>
      </c>
      <c r="T57" s="109" t="n">
        <v>2.7</v>
      </c>
      <c r="U57" s="109" t="n">
        <v>0.7</v>
      </c>
      <c r="V57" s="109" t="n">
        <v>1.7</v>
      </c>
      <c r="W57" s="109" t="n">
        <v>3.4</v>
      </c>
      <c r="X57" s="109" t="n">
        <v>8.7</v>
      </c>
      <c r="Y57" s="109" t="n">
        <v>10</v>
      </c>
      <c r="Z57" s="109" t="n">
        <v>3.1</v>
      </c>
      <c r="AA57" s="109" t="n">
        <v>7.3</v>
      </c>
      <c r="AB57" s="109" t="n">
        <v>7.2</v>
      </c>
      <c r="AC57" s="109" t="n">
        <v>3.6</v>
      </c>
      <c r="AD57" s="109" t="n">
        <v>4</v>
      </c>
      <c r="AE57" s="109" t="n">
        <v>1.1</v>
      </c>
      <c r="AF57" s="109" t="n">
        <v>18.3</v>
      </c>
      <c r="AG57" s="109" t="n">
        <v>5.5</v>
      </c>
      <c r="AH57" s="109" t="n">
        <v>4.3</v>
      </c>
      <c r="AI57" s="109" t="n">
        <v>1.3</v>
      </c>
      <c r="AJ57" s="109" t="n">
        <v>6</v>
      </c>
      <c r="AK57" s="109" t="n">
        <v>3</v>
      </c>
      <c r="AL57" s="109" t="n">
        <v>4</v>
      </c>
      <c r="AM57" s="109" t="n">
        <v>4.2</v>
      </c>
      <c r="AN57" s="109" t="n">
        <v>3.8</v>
      </c>
      <c r="AO57" s="109" t="n">
        <v>3.54166666666667</v>
      </c>
      <c r="AP57" s="109" t="n">
        <v>6.3</v>
      </c>
      <c r="AQ57" s="109" t="n">
        <v>9</v>
      </c>
      <c r="AR57" s="109" t="s">
        <v>860</v>
      </c>
      <c r="AS57" s="109" t="s">
        <v>621</v>
      </c>
      <c r="AT57" s="109" t="s">
        <v>630</v>
      </c>
      <c r="AU57" s="109"/>
      <c r="AV57" s="109" t="s">
        <v>627</v>
      </c>
      <c r="AW57" s="109" t="s">
        <v>623</v>
      </c>
      <c r="AX57" s="109" t="n">
        <v>0</v>
      </c>
      <c r="AY57" s="109"/>
      <c r="AZ57" s="109" t="n">
        <v>7</v>
      </c>
      <c r="BA57" s="109" t="s">
        <v>2088</v>
      </c>
      <c r="BB57" s="109" t="s">
        <v>2027</v>
      </c>
      <c r="BC57" s="109" t="n">
        <v>30.0057059164838</v>
      </c>
      <c r="BD57" s="109" t="n">
        <v>29.0316803354589</v>
      </c>
      <c r="BE57" s="109" t="n">
        <v>27.8485095733071</v>
      </c>
      <c r="BF57" s="109" t="n">
        <v>27.7073211586492</v>
      </c>
      <c r="BG57" s="109" t="n">
        <v>27.4918030698535</v>
      </c>
      <c r="BH57" s="109" t="n">
        <v>26.4366791831892</v>
      </c>
      <c r="BI57" t="s">
        <v>2028</v>
      </c>
      <c r="BJ57" t="s">
        <v>2029</v>
      </c>
      <c r="BK57" t="n">
        <v>114963.583</v>
      </c>
      <c r="BL57" t="n">
        <v>-0.215518088795701</v>
      </c>
      <c r="BM57" t="n">
        <v>-0.141188414657901</v>
      </c>
      <c r="BN57" t="n">
        <v>0</v>
      </c>
      <c r="BO57" t="n">
        <v>0</v>
      </c>
      <c r="BP57" t="n">
        <v>0</v>
      </c>
      <c r="BQ57" t="s">
        <v>2023</v>
      </c>
      <c r="BR57" t="s">
        <v>2024</v>
      </c>
      <c r="BS57" t="s">
        <v>2025</v>
      </c>
      <c r="BT57"/>
      <c r="BU57"/>
      <c r="BV57"/>
      <c r="BW57"/>
      <c r="BX57"/>
      <c r="BY57"/>
      <c r="BZ57"/>
      <c r="CA57"/>
      <c r="CB57"/>
      <c r="CC57"/>
      <c r="CD57" t="s">
        <v>628</v>
      </c>
      <c r="CE57"/>
      <c r="CF57"/>
      <c r="CG57"/>
      <c r="CH57"/>
      <c r="CI57"/>
      <c r="CJ57"/>
      <c r="CK57" t="n">
        <v>85.5794982910156</v>
      </c>
      <c r="CL57"/>
      <c r="CM57" t="n">
        <v>84.7896728515625</v>
      </c>
      <c r="CN57" t="n">
        <v>6.29500675201416</v>
      </c>
      <c r="CO57"/>
      <c r="CP57"/>
      <c r="CQ57" t="n">
        <v>9.8113956451416</v>
      </c>
      <c r="CR57" t="n">
        <v>24.6520481109619</v>
      </c>
      <c r="CS57"/>
      <c r="CT57" t="n">
        <v>9.85545349121094</v>
      </c>
      <c r="CU57" t="n">
        <v>1.81901943683624</v>
      </c>
      <c r="CV57" t="n">
        <v>0.522200882434845</v>
      </c>
      <c r="CW57" t="n">
        <v>38.9392013549805</v>
      </c>
      <c r="CX57" t="n">
        <v>56.8536529541016</v>
      </c>
      <c r="CY57"/>
      <c r="CZ57" t="n">
        <v>7.60516357421875</v>
      </c>
      <c r="DA57" t="n">
        <v>3.94218139648438</v>
      </c>
      <c r="DB57" t="n">
        <v>10</v>
      </c>
      <c r="DC57" t="n">
        <v>7.78784027099609</v>
      </c>
      <c r="DD57" t="n">
        <v>7.33379631042481</v>
      </c>
      <c r="DE57" t="n">
        <v>10</v>
      </c>
    </row>
    <row r="58">
      <c r="A58" s="113" t="n">
        <v>56</v>
      </c>
      <c r="B58" s="113" t="s">
        <v>997</v>
      </c>
      <c r="C58" s="113"/>
      <c r="D58" s="109" t="str">
        <f>IFERROR(GEOMEAN(E58, F58), MAX(E58, F58))</f>
      </c>
      <c r="E58" s="109" t="str">
        <f>MAX(AQ58)</f>
      </c>
      <c r="F58" s="109" t="str">
        <f>MAX(AY58, DE58)</f>
      </c>
      <c r="G58" s="109"/>
      <c r="H58" s="109"/>
      <c r="I58" s="109"/>
      <c r="J58" s="109"/>
      <c r="K58" s="109"/>
      <c r="L58" s="109"/>
      <c r="M58" s="109" t="n">
        <v>4.2</v>
      </c>
      <c r="N58" s="109" t="n">
        <v>8.5</v>
      </c>
      <c r="O58" s="109"/>
      <c r="P58" s="109" t="n">
        <v>0.2</v>
      </c>
      <c r="Q58" s="109" t="n">
        <v>0.5</v>
      </c>
      <c r="R58" s="109" t="n">
        <v>0.5</v>
      </c>
      <c r="S58" s="109" t="n">
        <v>3.4</v>
      </c>
      <c r="T58" s="109" t="n">
        <v>5.5</v>
      </c>
      <c r="U58" s="109" t="n">
        <v>8.5</v>
      </c>
      <c r="V58" s="109" t="n">
        <v>7</v>
      </c>
      <c r="W58" s="109" t="n">
        <v>5.2</v>
      </c>
      <c r="X58" s="109" t="n">
        <v>0</v>
      </c>
      <c r="Y58" s="109"/>
      <c r="Z58" s="109" t="n">
        <v>0</v>
      </c>
      <c r="AA58" s="109" t="n">
        <v>0</v>
      </c>
      <c r="AB58" s="109" t="n">
        <v>0</v>
      </c>
      <c r="AC58" s="109" t="n">
        <v>0</v>
      </c>
      <c r="AD58" s="109" t="n">
        <v>22</v>
      </c>
      <c r="AE58" s="109" t="n">
        <v>10</v>
      </c>
      <c r="AF58" s="109" t="n">
        <v>10.2</v>
      </c>
      <c r="AG58" s="109" t="n">
        <v>0.1</v>
      </c>
      <c r="AH58" s="109" t="n">
        <v>5.6</v>
      </c>
      <c r="AI58" s="109" t="n">
        <v>2</v>
      </c>
      <c r="AJ58" s="109" t="n">
        <v>3</v>
      </c>
      <c r="AK58" s="109" t="n">
        <v>0.1</v>
      </c>
      <c r="AL58" s="109" t="n">
        <v>1.3</v>
      </c>
      <c r="AM58" s="109" t="n">
        <v>0.7</v>
      </c>
      <c r="AN58" s="109" t="n">
        <v>2.9</v>
      </c>
      <c r="AO58" s="109" t="n">
        <v>0</v>
      </c>
      <c r="AP58" s="109" t="n">
        <v>0.2</v>
      </c>
      <c r="AQ58" s="109" t="n">
        <v>0.285714285714286</v>
      </c>
      <c r="AR58" s="109" t="s">
        <v>647</v>
      </c>
      <c r="AS58" s="109" t="s">
        <v>623</v>
      </c>
      <c r="AT58" s="109" t="s">
        <v>1000</v>
      </c>
      <c r="AU58" s="109" t="s">
        <v>625</v>
      </c>
      <c r="AV58" s="109" t="s">
        <v>708</v>
      </c>
      <c r="AW58" s="109" t="s">
        <v>621</v>
      </c>
      <c r="AX58" s="109" t="n">
        <v>10</v>
      </c>
      <c r="AY58" s="109" t="n">
        <v>7</v>
      </c>
      <c r="AZ58" s="109" t="n">
        <v>3</v>
      </c>
      <c r="BA58" s="109"/>
      <c r="BB58" s="109"/>
      <c r="BC58" s="109"/>
      <c r="BD58" s="109"/>
      <c r="BE58" s="109"/>
      <c r="BF58" s="109"/>
      <c r="BG58" s="109"/>
      <c r="BH58" s="109"/>
      <c r="BI58"/>
      <c r="BJ58"/>
      <c r="BK58"/>
      <c r="BL58"/>
      <c r="BM58"/>
      <c r="BN58"/>
      <c r="BO58"/>
      <c r="BP58"/>
      <c r="BQ58" t="s">
        <v>2023</v>
      </c>
      <c r="BR58" t="s">
        <v>2024</v>
      </c>
      <c r="BS58" t="s">
        <v>2025</v>
      </c>
      <c r="BT58"/>
      <c r="BU58" t="n">
        <v>8.825</v>
      </c>
      <c r="BV58" t="n">
        <v>7.425</v>
      </c>
      <c r="BW58" t="n">
        <v>6.833</v>
      </c>
      <c r="BX58" t="n">
        <v>8.418</v>
      </c>
      <c r="BY58" t="n">
        <v>8.563</v>
      </c>
      <c r="BZ58" t="n">
        <v>7.74</v>
      </c>
      <c r="CA58" t="n">
        <v>7.14</v>
      </c>
      <c r="CB58" t="n">
        <v>6.64</v>
      </c>
      <c r="CC58" t="n">
        <v>6.54</v>
      </c>
      <c r="CD58" t="s">
        <v>2089</v>
      </c>
      <c r="CE58" t="n">
        <v>0.145000000000001</v>
      </c>
      <c r="CF58" t="n">
        <v>1.585</v>
      </c>
      <c r="CG58" t="n">
        <v>1.45000000000001</v>
      </c>
      <c r="CH58" t="n">
        <v>5.28333333333333</v>
      </c>
      <c r="CI58" t="n">
        <v>5.28333333333333</v>
      </c>
      <c r="CJ58"/>
      <c r="CK58"/>
      <c r="CL58"/>
      <c r="CM58"/>
      <c r="CN58"/>
      <c r="CO58"/>
      <c r="CP58"/>
      <c r="CQ58"/>
      <c r="CR58"/>
      <c r="CS58"/>
      <c r="CT58"/>
      <c r="CU58"/>
      <c r="CV58"/>
      <c r="CW58"/>
      <c r="CX58"/>
      <c r="CY58"/>
      <c r="CZ58"/>
      <c r="DA58"/>
      <c r="DB58"/>
      <c r="DC58"/>
      <c r="DD58"/>
      <c r="DE58"/>
    </row>
    <row r="59">
      <c r="A59" s="113" t="n">
        <v>57</v>
      </c>
      <c r="B59" s="113" t="s">
        <v>1002</v>
      </c>
      <c r="C59" s="113"/>
      <c r="D59" s="109" t="str">
        <f>IFERROR(GEOMEAN(E59, F59), MAX(E59, F59))</f>
      </c>
      <c r="E59" s="109" t="str">
        <f>MAX(AQ59)</f>
      </c>
      <c r="F59" s="109" t="str">
        <f>MAX(AY59, DE59)</f>
      </c>
      <c r="G59" s="109"/>
      <c r="H59" s="109" t="n">
        <v>14.33352232</v>
      </c>
      <c r="I59" s="109" t="n">
        <v>24.19741947</v>
      </c>
      <c r="J59" s="109" t="n">
        <v>1.5</v>
      </c>
      <c r="K59" s="109" t="n">
        <v>4.4</v>
      </c>
      <c r="L59" s="109" t="n">
        <v>1.5</v>
      </c>
      <c r="M59" s="109" t="n">
        <v>5.6</v>
      </c>
      <c r="N59" s="109" t="n">
        <v>5.6</v>
      </c>
      <c r="O59" s="109" t="n">
        <v>1.2</v>
      </c>
      <c r="P59" s="109" t="n">
        <v>7</v>
      </c>
      <c r="Q59" s="109" t="n">
        <v>0</v>
      </c>
      <c r="R59" s="109" t="n">
        <v>0</v>
      </c>
      <c r="S59" s="109" t="n">
        <v>3.9</v>
      </c>
      <c r="T59" s="109" t="n">
        <v>4.3</v>
      </c>
      <c r="U59" s="109" t="n">
        <v>1.8</v>
      </c>
      <c r="V59" s="109" t="n">
        <v>3.1</v>
      </c>
      <c r="W59" s="109" t="n">
        <v>3.5</v>
      </c>
      <c r="X59" s="109" t="n">
        <v>3.2</v>
      </c>
      <c r="Y59" s="109"/>
      <c r="Z59" s="109" t="n">
        <v>0.1</v>
      </c>
      <c r="AA59" s="109" t="n">
        <v>1.7</v>
      </c>
      <c r="AB59" s="109" t="n">
        <v>0</v>
      </c>
      <c r="AC59" s="109" t="n">
        <v>0</v>
      </c>
      <c r="AD59" s="109" t="n">
        <v>5</v>
      </c>
      <c r="AE59" s="109" t="n">
        <v>1.7</v>
      </c>
      <c r="AF59" s="109" t="n">
        <v>30.6</v>
      </c>
      <c r="AG59" s="109" t="n">
        <v>10</v>
      </c>
      <c r="AH59" s="109" t="n">
        <v>14.7</v>
      </c>
      <c r="AI59" s="109" t="n">
        <v>7.1</v>
      </c>
      <c r="AJ59" s="109" t="n">
        <v>4</v>
      </c>
      <c r="AK59" s="109" t="n">
        <v>0.9</v>
      </c>
      <c r="AL59" s="109" t="n">
        <v>5.5</v>
      </c>
      <c r="AM59" s="109" t="n">
        <v>2.9</v>
      </c>
      <c r="AN59" s="109" t="n">
        <v>3.2</v>
      </c>
      <c r="AO59" s="109" t="n">
        <v>1.04166666666667</v>
      </c>
      <c r="AP59" s="109" t="n">
        <v>3.4</v>
      </c>
      <c r="AQ59" s="109" t="n">
        <v>4.85714285714286</v>
      </c>
      <c r="AR59" s="109" t="s">
        <v>1004</v>
      </c>
      <c r="AS59" s="109" t="s">
        <v>623</v>
      </c>
      <c r="AT59" s="109" t="s">
        <v>804</v>
      </c>
      <c r="AU59" s="109" t="s">
        <v>625</v>
      </c>
      <c r="AV59" s="109" t="s">
        <v>662</v>
      </c>
      <c r="AW59" s="109" t="s">
        <v>625</v>
      </c>
      <c r="AX59" s="109" t="n">
        <v>10</v>
      </c>
      <c r="AY59" s="109" t="n">
        <v>7</v>
      </c>
      <c r="AZ59" s="109" t="n">
        <v>0</v>
      </c>
      <c r="BA59" s="109"/>
      <c r="BB59" s="109"/>
      <c r="BC59" s="109"/>
      <c r="BD59" s="109"/>
      <c r="BE59" s="109"/>
      <c r="BF59" s="109"/>
      <c r="BG59" s="109"/>
      <c r="BH59" s="109"/>
      <c r="BI59"/>
      <c r="BJ59"/>
      <c r="BK59"/>
      <c r="BL59"/>
      <c r="BM59"/>
      <c r="BN59"/>
      <c r="BO59"/>
      <c r="BP59"/>
      <c r="BQ59" t="s">
        <v>2023</v>
      </c>
      <c r="BR59" t="s">
        <v>2024</v>
      </c>
      <c r="BS59" t="s">
        <v>2025</v>
      </c>
      <c r="BT59"/>
      <c r="BU59" t="n">
        <v>4.5</v>
      </c>
      <c r="BV59" t="n">
        <v>4.5</v>
      </c>
      <c r="BW59" t="n">
        <v>4.5</v>
      </c>
      <c r="BX59" t="n">
        <v>13.351</v>
      </c>
      <c r="BY59" t="n">
        <v>6.304</v>
      </c>
      <c r="BZ59" t="n">
        <v>4.515</v>
      </c>
      <c r="CA59" t="n">
        <v>3.877</v>
      </c>
      <c r="CB59" t="n">
        <v>4.003</v>
      </c>
      <c r="CC59" t="n">
        <v>4.369</v>
      </c>
      <c r="CD59" t="s">
        <v>2090</v>
      </c>
      <c r="CE59" t="n">
        <v>-7.047</v>
      </c>
      <c r="CF59" t="n">
        <v>8.851</v>
      </c>
      <c r="CG59" t="n">
        <v>0</v>
      </c>
      <c r="CH59" t="n">
        <v>10</v>
      </c>
      <c r="CI59" t="n">
        <v>10</v>
      </c>
      <c r="CJ59"/>
      <c r="CK59"/>
      <c r="CL59"/>
      <c r="CM59"/>
      <c r="CN59"/>
      <c r="CO59"/>
      <c r="CP59"/>
      <c r="CQ59"/>
      <c r="CR59"/>
      <c r="CS59"/>
      <c r="CT59"/>
      <c r="CU59"/>
      <c r="CV59"/>
      <c r="CW59"/>
      <c r="CX59"/>
      <c r="CY59"/>
      <c r="CZ59"/>
      <c r="DA59"/>
      <c r="DB59"/>
      <c r="DC59"/>
      <c r="DD59"/>
      <c r="DE59"/>
    </row>
    <row r="60">
      <c r="A60" s="113" t="n">
        <v>58</v>
      </c>
      <c r="B60" s="113" t="s">
        <v>1007</v>
      </c>
      <c r="C60" s="113"/>
      <c r="D60" s="109" t="str">
        <f>IFERROR(GEOMEAN(E60, F60), MAX(E60, F60))</f>
      </c>
      <c r="E60" s="109" t="str">
        <f>MAX(AQ60)</f>
      </c>
      <c r="F60" s="109" t="str">
        <f>MAX(AY60, DE60)</f>
      </c>
      <c r="G60" s="109"/>
      <c r="H60" s="109"/>
      <c r="I60" s="109"/>
      <c r="J60" s="109"/>
      <c r="K60" s="109"/>
      <c r="L60" s="109"/>
      <c r="M60" s="109" t="n">
        <v>7</v>
      </c>
      <c r="N60" s="109" t="n">
        <v>8</v>
      </c>
      <c r="O60" s="109"/>
      <c r="P60" s="109" t="n">
        <v>0.7</v>
      </c>
      <c r="Q60" s="109" t="n">
        <v>0.7</v>
      </c>
      <c r="R60" s="109" t="n">
        <v>0.7</v>
      </c>
      <c r="S60" s="109" t="n">
        <v>4.1</v>
      </c>
      <c r="T60" s="109" t="n">
        <v>4.2</v>
      </c>
      <c r="U60" s="109" t="n">
        <v>10</v>
      </c>
      <c r="V60" s="109" t="n">
        <v>7.1</v>
      </c>
      <c r="W60" s="109" t="n">
        <v>5.6</v>
      </c>
      <c r="X60" s="109" t="n">
        <v>0</v>
      </c>
      <c r="Y60" s="109"/>
      <c r="Z60" s="109" t="n">
        <v>0</v>
      </c>
      <c r="AA60" s="109" t="n">
        <v>0</v>
      </c>
      <c r="AB60" s="109" t="n">
        <v>0</v>
      </c>
      <c r="AC60" s="109" t="n">
        <v>0</v>
      </c>
      <c r="AD60" s="109" t="n">
        <v>20</v>
      </c>
      <c r="AE60" s="109" t="n">
        <v>10</v>
      </c>
      <c r="AF60" s="109" t="n">
        <v>10.6</v>
      </c>
      <c r="AG60" s="109" t="n">
        <v>0.4</v>
      </c>
      <c r="AH60" s="109" t="n">
        <v>4.8</v>
      </c>
      <c r="AI60" s="109" t="n">
        <v>1.6</v>
      </c>
      <c r="AJ60" s="109" t="n">
        <v>3</v>
      </c>
      <c r="AK60" s="109" t="n">
        <v>0.1</v>
      </c>
      <c r="AL60" s="109" t="n">
        <v>1.3</v>
      </c>
      <c r="AM60" s="109" t="n">
        <v>0.6</v>
      </c>
      <c r="AN60" s="109" t="n">
        <v>3.1</v>
      </c>
      <c r="AO60" s="109" t="n">
        <v>0.625</v>
      </c>
      <c r="AP60" s="109" t="n">
        <v>0.5</v>
      </c>
      <c r="AQ60" s="109" t="n">
        <v>0.714285714285714</v>
      </c>
      <c r="AR60" s="109" t="s">
        <v>1009</v>
      </c>
      <c r="AS60" s="109" t="s">
        <v>623</v>
      </c>
      <c r="AT60" s="109" t="s">
        <v>1010</v>
      </c>
      <c r="AU60" s="109" t="s">
        <v>625</v>
      </c>
      <c r="AV60" s="109" t="s">
        <v>708</v>
      </c>
      <c r="AW60" s="109" t="s">
        <v>621</v>
      </c>
      <c r="AX60" s="109" t="n">
        <v>10</v>
      </c>
      <c r="AY60" s="109" t="n">
        <v>7</v>
      </c>
      <c r="AZ60" s="109" t="n">
        <v>3</v>
      </c>
      <c r="BA60" s="109"/>
      <c r="BB60" s="109"/>
      <c r="BC60" s="109"/>
      <c r="BD60" s="109"/>
      <c r="BE60" s="109"/>
      <c r="BF60" s="109"/>
      <c r="BG60" s="109"/>
      <c r="BH60" s="109"/>
      <c r="BI60"/>
      <c r="BJ60"/>
      <c r="BK60"/>
      <c r="BL60"/>
      <c r="BM60"/>
      <c r="BN60"/>
      <c r="BO60"/>
      <c r="BP60"/>
      <c r="BQ60" t="s">
        <v>2023</v>
      </c>
      <c r="BR60" t="s">
        <v>2024</v>
      </c>
      <c r="BS60" t="s">
        <v>2025</v>
      </c>
      <c r="BT60"/>
      <c r="BU60" t="n">
        <v>9.425</v>
      </c>
      <c r="BV60" t="n">
        <v>9.025</v>
      </c>
      <c r="BW60" t="n">
        <v>8.467</v>
      </c>
      <c r="BX60" t="n">
        <v>8.879</v>
      </c>
      <c r="BY60" t="n">
        <v>10.168</v>
      </c>
      <c r="BZ60" t="n">
        <v>9.464</v>
      </c>
      <c r="CA60" t="n">
        <v>8.968</v>
      </c>
      <c r="CB60" t="n">
        <v>8.666</v>
      </c>
      <c r="CC60" t="n">
        <v>8.466</v>
      </c>
      <c r="CD60" t="s">
        <v>2091</v>
      </c>
      <c r="CE60" t="n">
        <v>1.289</v>
      </c>
      <c r="CF60" t="n">
        <v>0.411999999999999</v>
      </c>
      <c r="CG60" t="n">
        <v>10</v>
      </c>
      <c r="CH60" t="n">
        <v>1.37333333333333</v>
      </c>
      <c r="CI60" t="n">
        <v>10</v>
      </c>
      <c r="CJ60"/>
      <c r="CK60"/>
      <c r="CL60"/>
      <c r="CM60"/>
      <c r="CN60"/>
      <c r="CO60"/>
      <c r="CP60"/>
      <c r="CQ60"/>
      <c r="CR60"/>
      <c r="CS60"/>
      <c r="CT60"/>
      <c r="CU60"/>
      <c r="CV60"/>
      <c r="CW60"/>
      <c r="CX60"/>
      <c r="CY60"/>
      <c r="CZ60"/>
      <c r="DA60"/>
      <c r="DB60"/>
      <c r="DC60"/>
      <c r="DD60"/>
      <c r="DE60"/>
    </row>
    <row r="61">
      <c r="A61" s="113" t="n">
        <v>59</v>
      </c>
      <c r="B61" s="113" t="s">
        <v>1012</v>
      </c>
      <c r="C61" s="113"/>
      <c r="D61" s="109" t="str">
        <f>IFERROR(GEOMEAN(E61, F61), MAX(E61, F61))</f>
      </c>
      <c r="E61" s="109" t="str">
        <f>MAX(AQ61)</f>
      </c>
      <c r="F61" s="109" t="str">
        <f>MAX(AY61, DE61)</f>
      </c>
      <c r="G61" s="109"/>
      <c r="H61" s="109"/>
      <c r="I61" s="109"/>
      <c r="J61" s="109"/>
      <c r="K61" s="109"/>
      <c r="L61" s="109"/>
      <c r="M61" s="109"/>
      <c r="N61" s="109"/>
      <c r="O61" s="109"/>
      <c r="P61" s="109"/>
      <c r="Q61" s="109"/>
      <c r="R61" s="109"/>
      <c r="S61" s="109"/>
      <c r="T61" s="109"/>
      <c r="U61" s="109"/>
      <c r="V61" s="109"/>
      <c r="W61" s="109"/>
      <c r="X61" s="109"/>
      <c r="Y61" s="109"/>
      <c r="Z61" s="109"/>
      <c r="AA61" s="109"/>
      <c r="AB61" s="109"/>
      <c r="AC61" s="109"/>
      <c r="AD61" s="109"/>
      <c r="AE61" s="109"/>
      <c r="AF61" s="109"/>
      <c r="AG61" s="109"/>
      <c r="AH61" s="109"/>
      <c r="AI61" s="109"/>
      <c r="AJ61" s="109"/>
      <c r="AK61" s="109"/>
      <c r="AL61" s="109"/>
      <c r="AM61" s="109"/>
      <c r="AN61" s="109"/>
      <c r="AO61" s="109"/>
      <c r="AP61" s="109" t="n">
        <v>5.6</v>
      </c>
      <c r="AQ61" s="109" t="n">
        <v>8</v>
      </c>
      <c r="AR61" s="109"/>
      <c r="AS61" s="109"/>
      <c r="AT61" s="109"/>
      <c r="AU61" s="109"/>
      <c r="AV61" s="109"/>
      <c r="AW61" s="109"/>
      <c r="AX61" s="109"/>
      <c r="AY61" s="109"/>
      <c r="AZ61" s="109"/>
      <c r="BA61" s="109"/>
      <c r="BB61" s="109"/>
      <c r="BC61" s="109"/>
      <c r="BD61" s="109"/>
      <c r="BE61" s="109"/>
      <c r="BF61" s="109"/>
      <c r="BG61" s="109"/>
      <c r="BH61" s="109"/>
      <c r="BI61"/>
      <c r="BJ61"/>
      <c r="BK61"/>
      <c r="BL61"/>
      <c r="BM61"/>
      <c r="BN61"/>
      <c r="BO61"/>
      <c r="BP61"/>
      <c r="BQ61" t="s">
        <v>2023</v>
      </c>
      <c r="BR61" t="s">
        <v>2024</v>
      </c>
      <c r="BS61" t="s">
        <v>2025</v>
      </c>
      <c r="BT61"/>
      <c r="BU61"/>
      <c r="BV61"/>
      <c r="BW61"/>
      <c r="BX61"/>
      <c r="BY61"/>
      <c r="BZ61"/>
      <c r="CA61"/>
      <c r="CB61"/>
      <c r="CC61"/>
      <c r="CD61" t="s">
        <v>628</v>
      </c>
      <c r="CE61"/>
      <c r="CF61"/>
      <c r="CG61"/>
      <c r="CH61"/>
      <c r="CI61"/>
      <c r="CJ61"/>
      <c r="CK61"/>
      <c r="CL61"/>
      <c r="CM61"/>
      <c r="CN61"/>
      <c r="CO61"/>
      <c r="CP61"/>
      <c r="CQ61"/>
      <c r="CR61"/>
      <c r="CS61"/>
      <c r="CT61"/>
      <c r="CU61"/>
      <c r="CV61"/>
      <c r="CW61"/>
      <c r="CX61"/>
      <c r="CY61"/>
      <c r="CZ61"/>
      <c r="DA61"/>
      <c r="DB61"/>
      <c r="DC61"/>
      <c r="DD61"/>
      <c r="DE61"/>
    </row>
    <row r="62">
      <c r="A62" s="113" t="n">
        <v>60</v>
      </c>
      <c r="B62" s="113" t="s">
        <v>1014</v>
      </c>
      <c r="C62" s="113"/>
      <c r="D62" s="109" t="str">
        <f>IFERROR(GEOMEAN(E62, F62), MAX(E62, F62))</f>
      </c>
      <c r="E62" s="109" t="str">
        <f>MAX(AQ62)</f>
      </c>
      <c r="F62" s="109" t="str">
        <f>MAX(AY62, DE62)</f>
      </c>
      <c r="G62" s="109"/>
      <c r="H62" s="109" t="n">
        <v>51.83428286</v>
      </c>
      <c r="I62" s="109" t="n">
        <v>20.75546794</v>
      </c>
      <c r="J62" s="109" t="n">
        <v>6.1</v>
      </c>
      <c r="K62" s="109" t="n">
        <v>3.7</v>
      </c>
      <c r="L62" s="109" t="n">
        <v>6.1</v>
      </c>
      <c r="M62" s="109" t="n">
        <v>3.1</v>
      </c>
      <c r="N62" s="109" t="n">
        <v>8.9</v>
      </c>
      <c r="O62" s="109" t="n">
        <v>4.1</v>
      </c>
      <c r="P62" s="109" t="n">
        <v>5.2</v>
      </c>
      <c r="Q62" s="109" t="n">
        <v>0</v>
      </c>
      <c r="R62" s="109" t="n">
        <v>0</v>
      </c>
      <c r="S62" s="109" t="n">
        <v>4.3</v>
      </c>
      <c r="T62" s="109" t="n">
        <v>6.5</v>
      </c>
      <c r="U62" s="109" t="n">
        <v>0.1</v>
      </c>
      <c r="V62" s="109" t="n">
        <v>3.3</v>
      </c>
      <c r="W62" s="109" t="n">
        <v>3.8</v>
      </c>
      <c r="X62" s="109" t="n">
        <v>4</v>
      </c>
      <c r="Y62" s="109" t="n">
        <v>6.9</v>
      </c>
      <c r="Z62" s="109" t="n">
        <v>0.3</v>
      </c>
      <c r="AA62" s="109" t="n">
        <v>3.7</v>
      </c>
      <c r="AB62" s="109" t="n">
        <v>0</v>
      </c>
      <c r="AC62" s="109" t="n">
        <v>0</v>
      </c>
      <c r="AD62" s="109" t="n">
        <v>4</v>
      </c>
      <c r="AE62" s="109" t="n">
        <v>1.1</v>
      </c>
      <c r="AF62" s="109" t="n">
        <v>14.4</v>
      </c>
      <c r="AG62" s="109" t="n">
        <v>2.9</v>
      </c>
      <c r="AH62" s="109" t="n">
        <v>6</v>
      </c>
      <c r="AI62" s="109" t="n">
        <v>2.2</v>
      </c>
      <c r="AJ62" s="109" t="n">
        <v>5</v>
      </c>
      <c r="AK62" s="109" t="n">
        <v>9.6</v>
      </c>
      <c r="AL62" s="109" t="n">
        <v>4.9</v>
      </c>
      <c r="AM62" s="109" t="n">
        <v>4.9</v>
      </c>
      <c r="AN62" s="109" t="n">
        <v>4.4</v>
      </c>
      <c r="AO62" s="109" t="n">
        <v>6.04166666666667</v>
      </c>
      <c r="AP62" s="109" t="n">
        <v>4.3</v>
      </c>
      <c r="AQ62" s="109" t="n">
        <v>6.14285714285714</v>
      </c>
      <c r="AR62" s="109" t="s">
        <v>1016</v>
      </c>
      <c r="AS62" s="109" t="s">
        <v>623</v>
      </c>
      <c r="AT62" s="109" t="s">
        <v>630</v>
      </c>
      <c r="AU62" s="109"/>
      <c r="AV62" s="109" t="s">
        <v>708</v>
      </c>
      <c r="AW62" s="109" t="s">
        <v>621</v>
      </c>
      <c r="AX62" s="109" t="n">
        <v>10</v>
      </c>
      <c r="AY62" s="109"/>
      <c r="AZ62" s="109" t="n">
        <v>3</v>
      </c>
      <c r="BA62" s="109" t="s">
        <v>2092</v>
      </c>
      <c r="BB62" s="109" t="s">
        <v>2027</v>
      </c>
      <c r="BC62" s="109" t="n">
        <v>3.38524056382939</v>
      </c>
      <c r="BD62" s="109" t="n">
        <v>3.41606253085809</v>
      </c>
      <c r="BE62" s="109" t="n">
        <v>3.36813076969176</v>
      </c>
      <c r="BF62" s="109" t="n">
        <v>3.47367261162887</v>
      </c>
      <c r="BG62" s="109" t="n">
        <v>3.47391397844988</v>
      </c>
      <c r="BH62" s="109" t="n">
        <v>3.42706763144838</v>
      </c>
      <c r="BI62" t="s">
        <v>2028</v>
      </c>
      <c r="BJ62" t="s">
        <v>2029</v>
      </c>
      <c r="BK62" t="n">
        <v>2225.728</v>
      </c>
      <c r="BL62" t="n">
        <v>0.000241366821009947</v>
      </c>
      <c r="BM62" t="n">
        <v>0.10554184193711</v>
      </c>
      <c r="BN62" t="n">
        <v>0.00241366821009947</v>
      </c>
      <c r="BO62" t="n">
        <v>0.351806139790366</v>
      </c>
      <c r="BP62" t="n">
        <v>0.351806139790366</v>
      </c>
      <c r="BQ62" t="s">
        <v>2023</v>
      </c>
      <c r="BR62" t="s">
        <v>2024</v>
      </c>
      <c r="BS62" t="s">
        <v>2025</v>
      </c>
      <c r="BT62"/>
      <c r="BU62"/>
      <c r="BV62"/>
      <c r="BW62"/>
      <c r="BX62"/>
      <c r="BY62"/>
      <c r="BZ62"/>
      <c r="CA62"/>
      <c r="CB62"/>
      <c r="CC62"/>
      <c r="CD62" t="s">
        <v>628</v>
      </c>
      <c r="CE62"/>
      <c r="CF62"/>
      <c r="CG62"/>
      <c r="CH62"/>
      <c r="CI62"/>
      <c r="CJ62"/>
      <c r="CK62" t="n">
        <v>39.113338470459</v>
      </c>
      <c r="CL62" t="n">
        <v>60.8866577148438</v>
      </c>
      <c r="CM62"/>
      <c r="CN62"/>
      <c r="CO62" t="n">
        <v>9.42373657226562</v>
      </c>
      <c r="CP62"/>
      <c r="CQ62"/>
      <c r="CR62" t="n">
        <v>41.8819236755371</v>
      </c>
      <c r="CS62" t="n">
        <v>63.0724067687988</v>
      </c>
      <c r="CT62"/>
      <c r="CU62" t="n">
        <v>44.7653884887695</v>
      </c>
      <c r="CV62"/>
      <c r="CW62" t="n">
        <v>67.6579971313477</v>
      </c>
      <c r="CX62" t="n">
        <v>68.6990966796875</v>
      </c>
      <c r="CY62" t="n">
        <v>10</v>
      </c>
      <c r="CZ62"/>
      <c r="DA62"/>
      <c r="DB62" t="n">
        <v>4.6979482014974</v>
      </c>
      <c r="DC62" t="n">
        <v>10</v>
      </c>
      <c r="DD62" t="n">
        <v>8.23264940049913</v>
      </c>
      <c r="DE62" t="n">
        <v>10</v>
      </c>
    </row>
    <row r="63">
      <c r="A63" s="113" t="n">
        <v>61</v>
      </c>
      <c r="B63" s="113" t="s">
        <v>1018</v>
      </c>
      <c r="C63" s="113"/>
      <c r="D63" s="109" t="str">
        <f>IFERROR(GEOMEAN(E63, F63), MAX(E63, F63))</f>
      </c>
      <c r="E63" s="109" t="str">
        <f>MAX(AQ63)</f>
      </c>
      <c r="F63" s="109" t="str">
        <f>MAX(AY63, DE63)</f>
      </c>
      <c r="G63" s="109"/>
      <c r="H63" s="109"/>
      <c r="I63" s="109"/>
      <c r="J63" s="109"/>
      <c r="K63" s="109"/>
      <c r="L63" s="109"/>
      <c r="M63" s="109" t="n">
        <v>8.1</v>
      </c>
      <c r="N63" s="109" t="n">
        <v>8.3</v>
      </c>
      <c r="O63" s="109"/>
      <c r="P63" s="109" t="n">
        <v>0.9</v>
      </c>
      <c r="Q63" s="109" t="n">
        <v>0.3</v>
      </c>
      <c r="R63" s="109" t="n">
        <v>0.3</v>
      </c>
      <c r="S63" s="109" t="n">
        <v>4.4</v>
      </c>
      <c r="T63" s="109" t="n">
        <v>4.9</v>
      </c>
      <c r="U63" s="109" t="n">
        <v>10</v>
      </c>
      <c r="V63" s="109" t="n">
        <v>7.5</v>
      </c>
      <c r="W63" s="109" t="n">
        <v>5.9</v>
      </c>
      <c r="X63" s="109" t="n">
        <v>0</v>
      </c>
      <c r="Y63" s="109"/>
      <c r="Z63" s="109" t="n">
        <v>0</v>
      </c>
      <c r="AA63" s="109" t="n">
        <v>0</v>
      </c>
      <c r="AB63" s="109" t="n">
        <v>0</v>
      </c>
      <c r="AC63" s="109" t="n">
        <v>0</v>
      </c>
      <c r="AD63" s="109" t="n">
        <v>18</v>
      </c>
      <c r="AE63" s="109" t="n">
        <v>8.9</v>
      </c>
      <c r="AF63" s="109" t="n">
        <v>10.9</v>
      </c>
      <c r="AG63" s="109" t="n">
        <v>0.6</v>
      </c>
      <c r="AH63" s="109" t="n">
        <v>3.9</v>
      </c>
      <c r="AI63" s="109" t="n">
        <v>1.1</v>
      </c>
      <c r="AJ63" s="109" t="n">
        <v>3</v>
      </c>
      <c r="AK63" s="109" t="n">
        <v>0.2</v>
      </c>
      <c r="AL63" s="109" t="n">
        <v>1.2</v>
      </c>
      <c r="AM63" s="109" t="n">
        <v>0.6</v>
      </c>
      <c r="AN63" s="109" t="n">
        <v>3.3</v>
      </c>
      <c r="AO63" s="109" t="n">
        <v>1.45833333333333</v>
      </c>
      <c r="AP63" s="109" t="n">
        <v>0.5</v>
      </c>
      <c r="AQ63" s="109" t="n">
        <v>0.714285714285714</v>
      </c>
      <c r="AR63" s="109" t="s">
        <v>1009</v>
      </c>
      <c r="AS63" s="109" t="s">
        <v>623</v>
      </c>
      <c r="AT63" s="109" t="s">
        <v>631</v>
      </c>
      <c r="AU63" s="109" t="s">
        <v>625</v>
      </c>
      <c r="AV63" s="109" t="s">
        <v>708</v>
      </c>
      <c r="AW63" s="109" t="s">
        <v>621</v>
      </c>
      <c r="AX63" s="109" t="n">
        <v>10</v>
      </c>
      <c r="AY63" s="109" t="n">
        <v>7</v>
      </c>
      <c r="AZ63" s="109" t="n">
        <v>3</v>
      </c>
      <c r="BA63" s="109"/>
      <c r="BB63" s="109"/>
      <c r="BC63" s="109"/>
      <c r="BD63" s="109"/>
      <c r="BE63" s="109"/>
      <c r="BF63" s="109"/>
      <c r="BG63" s="109"/>
      <c r="BH63" s="109"/>
      <c r="BI63"/>
      <c r="BJ63"/>
      <c r="BK63"/>
      <c r="BL63"/>
      <c r="BM63"/>
      <c r="BN63"/>
      <c r="BO63"/>
      <c r="BP63"/>
      <c r="BQ63" t="s">
        <v>2023</v>
      </c>
      <c r="BR63" t="s">
        <v>2024</v>
      </c>
      <c r="BS63" t="s">
        <v>2025</v>
      </c>
      <c r="BT63"/>
      <c r="BU63" t="n">
        <v>4.425</v>
      </c>
      <c r="BV63" t="n">
        <v>4.075</v>
      </c>
      <c r="BW63" t="n">
        <v>3.825</v>
      </c>
      <c r="BX63" t="n">
        <v>5.375</v>
      </c>
      <c r="BY63" t="n">
        <v>7.4</v>
      </c>
      <c r="BZ63" t="n">
        <v>6.091</v>
      </c>
      <c r="CA63" t="n">
        <v>5.165</v>
      </c>
      <c r="CB63" t="n">
        <v>4.458</v>
      </c>
      <c r="CC63" t="n">
        <v>4.2</v>
      </c>
      <c r="CD63" t="s">
        <v>2093</v>
      </c>
      <c r="CE63" t="n">
        <v>2.025</v>
      </c>
      <c r="CF63" t="n">
        <v>1.55</v>
      </c>
      <c r="CG63" t="n">
        <v>10</v>
      </c>
      <c r="CH63" t="n">
        <v>5.16666666666667</v>
      </c>
      <c r="CI63" t="n">
        <v>10</v>
      </c>
      <c r="CJ63"/>
      <c r="CK63"/>
      <c r="CL63"/>
      <c r="CM63"/>
      <c r="CN63"/>
      <c r="CO63"/>
      <c r="CP63"/>
      <c r="CQ63"/>
      <c r="CR63"/>
      <c r="CS63"/>
      <c r="CT63"/>
      <c r="CU63"/>
      <c r="CV63"/>
      <c r="CW63"/>
      <c r="CX63"/>
      <c r="CY63"/>
      <c r="CZ63"/>
      <c r="DA63"/>
      <c r="DB63"/>
      <c r="DC63"/>
      <c r="DD63"/>
      <c r="DE63"/>
    </row>
    <row r="64">
      <c r="A64" s="113" t="n">
        <v>62</v>
      </c>
      <c r="B64" s="113" t="s">
        <v>1021</v>
      </c>
      <c r="C64" s="113"/>
      <c r="D64" s="109" t="str">
        <f>IFERROR(GEOMEAN(E64, F64), MAX(E64, F64))</f>
      </c>
      <c r="E64" s="109" t="str">
        <f>MAX(AQ64)</f>
      </c>
      <c r="F64" s="109" t="str">
        <f>MAX(AY64, DE64)</f>
      </c>
      <c r="G64" s="109"/>
      <c r="H64" s="109" t="n">
        <v>64.65342264</v>
      </c>
      <c r="I64" s="109" t="n">
        <v>29.2475582</v>
      </c>
      <c r="J64" s="109" t="n">
        <v>7.7</v>
      </c>
      <c r="K64" s="109" t="n">
        <v>5.4</v>
      </c>
      <c r="L64" s="109" t="n">
        <v>7.7</v>
      </c>
      <c r="M64" s="109" t="n">
        <v>6</v>
      </c>
      <c r="N64" s="109" t="n">
        <v>5.9</v>
      </c>
      <c r="O64" s="109" t="n">
        <v>3.8</v>
      </c>
      <c r="P64" s="109"/>
      <c r="Q64" s="109" t="n">
        <v>7.4</v>
      </c>
      <c r="R64" s="109" t="n">
        <v>7.4</v>
      </c>
      <c r="S64" s="109" t="n">
        <v>5.8</v>
      </c>
      <c r="T64" s="109" t="n">
        <v>5.9</v>
      </c>
      <c r="U64" s="109" t="n">
        <v>8.2</v>
      </c>
      <c r="V64" s="109" t="n">
        <v>7.1</v>
      </c>
      <c r="W64" s="109" t="n">
        <v>6.4</v>
      </c>
      <c r="X64" s="109" t="n">
        <v>2.4</v>
      </c>
      <c r="Y64" s="109"/>
      <c r="Z64" s="109" t="n">
        <v>0.5</v>
      </c>
      <c r="AA64" s="109" t="n">
        <v>1.5</v>
      </c>
      <c r="AB64" s="109" t="n">
        <v>0</v>
      </c>
      <c r="AC64" s="109" t="n">
        <v>0</v>
      </c>
      <c r="AD64" s="109" t="n">
        <v>15</v>
      </c>
      <c r="AE64" s="109" t="n">
        <v>7.2</v>
      </c>
      <c r="AF64" s="109" t="n">
        <v>24.9</v>
      </c>
      <c r="AG64" s="109" t="n">
        <v>9.9</v>
      </c>
      <c r="AH64" s="109" t="n">
        <v>5.8</v>
      </c>
      <c r="AI64" s="109" t="n">
        <v>2.1</v>
      </c>
      <c r="AJ64" s="109" t="n">
        <v>6</v>
      </c>
      <c r="AK64" s="109" t="n">
        <v>1.6</v>
      </c>
      <c r="AL64" s="109" t="n">
        <v>4.9</v>
      </c>
      <c r="AM64" s="109" t="n">
        <v>4.7</v>
      </c>
      <c r="AN64" s="109" t="n">
        <v>5.5</v>
      </c>
      <c r="AO64" s="109" t="n">
        <v>10</v>
      </c>
      <c r="AP64" s="109" t="n">
        <v>2.4</v>
      </c>
      <c r="AQ64" s="109" t="n">
        <v>3.42857142857143</v>
      </c>
      <c r="AR64" s="109" t="s">
        <v>629</v>
      </c>
      <c r="AS64" s="109" t="s">
        <v>623</v>
      </c>
      <c r="AT64" s="109" t="s">
        <v>630</v>
      </c>
      <c r="AU64" s="109"/>
      <c r="AV64" s="109" t="s">
        <v>662</v>
      </c>
      <c r="AW64" s="109" t="s">
        <v>625</v>
      </c>
      <c r="AX64" s="109" t="n">
        <v>10</v>
      </c>
      <c r="AY64" s="109"/>
      <c r="AZ64" s="109" t="n">
        <v>0</v>
      </c>
      <c r="BA64" s="109" t="s">
        <v>2094</v>
      </c>
      <c r="BB64" s="109" t="s">
        <v>2027</v>
      </c>
      <c r="BC64" s="109" t="n">
        <v>4.97611023629906</v>
      </c>
      <c r="BD64" s="109" t="n">
        <v>4.48853000658255</v>
      </c>
      <c r="BE64" s="109" t="n">
        <v>3.94637409025475</v>
      </c>
      <c r="BF64" s="109" t="n">
        <v>4.54055860507131</v>
      </c>
      <c r="BG64" s="109" t="n">
        <v>4.18274029201823</v>
      </c>
      <c r="BH64" s="109" t="n">
        <v>3.61142725825982</v>
      </c>
      <c r="BI64" t="s">
        <v>2028</v>
      </c>
      <c r="BJ64" t="s">
        <v>2034</v>
      </c>
      <c r="BK64" t="n">
        <v>3989.175</v>
      </c>
      <c r="BL64" t="n">
        <v>-0.35781831305308</v>
      </c>
      <c r="BM64" t="n">
        <v>0.59418451481656</v>
      </c>
      <c r="BN64" t="n">
        <v>0</v>
      </c>
      <c r="BO64" t="n">
        <v>1.98061504938853</v>
      </c>
      <c r="BP64" t="n">
        <v>1.98061504938853</v>
      </c>
      <c r="BQ64" t="s">
        <v>2023</v>
      </c>
      <c r="BR64" t="s">
        <v>2024</v>
      </c>
      <c r="BS64" t="s">
        <v>2025</v>
      </c>
      <c r="BT64"/>
      <c r="BU64" t="n">
        <v>13.9</v>
      </c>
      <c r="BV64" t="n">
        <v>12.7</v>
      </c>
      <c r="BW64" t="n">
        <v>11.6</v>
      </c>
      <c r="BX64"/>
      <c r="BY64"/>
      <c r="BZ64"/>
      <c r="CA64"/>
      <c r="CB64"/>
      <c r="CC64"/>
      <c r="CD64" t="s">
        <v>2054</v>
      </c>
      <c r="CE64"/>
      <c r="CF64"/>
      <c r="CG64"/>
      <c r="CH64"/>
      <c r="CI64"/>
      <c r="CJ64" t="n">
        <v>10</v>
      </c>
      <c r="CK64"/>
      <c r="CL64"/>
      <c r="CM64"/>
      <c r="CN64"/>
      <c r="CO64"/>
      <c r="CP64"/>
      <c r="CQ64"/>
      <c r="CR64"/>
      <c r="CS64"/>
      <c r="CT64"/>
      <c r="CU64"/>
      <c r="CV64"/>
      <c r="CW64"/>
      <c r="CX64"/>
      <c r="CY64"/>
      <c r="CZ64"/>
      <c r="DA64"/>
      <c r="DB64"/>
      <c r="DC64"/>
      <c r="DD64"/>
      <c r="DE64"/>
    </row>
    <row r="65">
      <c r="A65" s="113" t="n">
        <v>63</v>
      </c>
      <c r="B65" s="113" t="s">
        <v>1027</v>
      </c>
      <c r="C65" s="113"/>
      <c r="D65" s="109" t="str">
        <f>IFERROR(GEOMEAN(E65, F65), MAX(E65, F65))</f>
      </c>
      <c r="E65" s="109" t="str">
        <f>MAX(AQ65)</f>
      </c>
      <c r="F65" s="109" t="str">
        <f>MAX(AY65, DE65)</f>
      </c>
      <c r="G65" s="109"/>
      <c r="H65" s="109" t="n">
        <v>63.67291212</v>
      </c>
      <c r="I65" s="109" t="n">
        <v>96.40501986</v>
      </c>
      <c r="J65" s="109" t="n">
        <v>7.6</v>
      </c>
      <c r="K65" s="109" t="n">
        <v>10</v>
      </c>
      <c r="L65" s="109" t="n">
        <v>7.6</v>
      </c>
      <c r="M65" s="109" t="n">
        <v>7.1</v>
      </c>
      <c r="N65" s="109" t="n">
        <v>5.6</v>
      </c>
      <c r="O65" s="109" t="n">
        <v>3.4</v>
      </c>
      <c r="P65" s="109" t="n">
        <v>3.7</v>
      </c>
      <c r="Q65" s="109" t="n">
        <v>0.1</v>
      </c>
      <c r="R65" s="109" t="n">
        <v>0.1</v>
      </c>
      <c r="S65" s="109" t="n">
        <v>4</v>
      </c>
      <c r="T65" s="109" t="n">
        <v>4.5</v>
      </c>
      <c r="U65" s="109" t="n">
        <v>1.8</v>
      </c>
      <c r="V65" s="109" t="n">
        <v>3.2</v>
      </c>
      <c r="W65" s="109" t="n">
        <v>3.6</v>
      </c>
      <c r="X65" s="109" t="n">
        <v>6.2</v>
      </c>
      <c r="Y65" s="109" t="n">
        <v>8</v>
      </c>
      <c r="Z65" s="109" t="n">
        <v>1.3</v>
      </c>
      <c r="AA65" s="109" t="n">
        <v>5.2</v>
      </c>
      <c r="AB65" s="109" t="n">
        <v>0</v>
      </c>
      <c r="AC65" s="109" t="n">
        <v>0</v>
      </c>
      <c r="AD65" s="109" t="n">
        <v>3</v>
      </c>
      <c r="AE65" s="109" t="n">
        <v>0.6</v>
      </c>
      <c r="AF65" s="109" t="n">
        <v>20.8</v>
      </c>
      <c r="AG65" s="109" t="n">
        <v>7.2</v>
      </c>
      <c r="AH65" s="109" t="n">
        <v>2.5</v>
      </c>
      <c r="AI65" s="109" t="n">
        <v>0.3</v>
      </c>
      <c r="AJ65" s="109" t="n">
        <v>7</v>
      </c>
      <c r="AK65" s="109" t="n">
        <v>2.8</v>
      </c>
      <c r="AL65" s="109" t="n">
        <v>4.3</v>
      </c>
      <c r="AM65" s="109" t="n">
        <v>5.7</v>
      </c>
      <c r="AN65" s="109" t="n">
        <v>4.6</v>
      </c>
      <c r="AO65" s="109" t="n">
        <v>6.875</v>
      </c>
      <c r="AP65" s="109" t="n">
        <v>5.3</v>
      </c>
      <c r="AQ65" s="109" t="n">
        <v>7.57142857142857</v>
      </c>
      <c r="AR65" s="109" t="s">
        <v>688</v>
      </c>
      <c r="AS65" s="109" t="s">
        <v>625</v>
      </c>
      <c r="AT65" s="109" t="s">
        <v>630</v>
      </c>
      <c r="AU65" s="109"/>
      <c r="AV65" s="109" t="s">
        <v>627</v>
      </c>
      <c r="AW65" s="109" t="s">
        <v>623</v>
      </c>
      <c r="AX65" s="109" t="n">
        <v>7</v>
      </c>
      <c r="AY65" s="109"/>
      <c r="AZ65" s="109" t="n">
        <v>7</v>
      </c>
      <c r="BA65" s="109" t="s">
        <v>2095</v>
      </c>
      <c r="BB65" s="109" t="s">
        <v>2027</v>
      </c>
      <c r="BC65" s="109" t="n">
        <v>12.2875069663112</v>
      </c>
      <c r="BD65" s="109" t="n">
        <v>11.6504060650101</v>
      </c>
      <c r="BE65" s="109" t="n">
        <v>11.0834128163992</v>
      </c>
      <c r="BF65" s="109" t="n">
        <v>11.2390555678273</v>
      </c>
      <c r="BG65" s="109" t="n">
        <v>11.3063362958634</v>
      </c>
      <c r="BH65" s="109" t="n">
        <v>11.2806353841439</v>
      </c>
      <c r="BI65" t="s">
        <v>2028</v>
      </c>
      <c r="BJ65" t="s">
        <v>2029</v>
      </c>
      <c r="BK65" t="n">
        <v>31072.945</v>
      </c>
      <c r="BL65" t="n">
        <v>0.0672807280360992</v>
      </c>
      <c r="BM65" t="n">
        <v>0.1556427514281</v>
      </c>
      <c r="BN65" t="n">
        <v>0.672807280360992</v>
      </c>
      <c r="BO65" t="n">
        <v>0.518809171427002</v>
      </c>
      <c r="BP65" t="n">
        <v>0.672807280360992</v>
      </c>
      <c r="BQ65" t="s">
        <v>2023</v>
      </c>
      <c r="BR65" t="s">
        <v>2024</v>
      </c>
      <c r="BS65" t="s">
        <v>2025</v>
      </c>
      <c r="BT65"/>
      <c r="BU65"/>
      <c r="BV65"/>
      <c r="BW65"/>
      <c r="BX65"/>
      <c r="BY65"/>
      <c r="BZ65"/>
      <c r="CA65"/>
      <c r="CB65"/>
      <c r="CC65"/>
      <c r="CD65" t="s">
        <v>628</v>
      </c>
      <c r="CE65"/>
      <c r="CF65"/>
      <c r="CG65"/>
      <c r="CH65"/>
      <c r="CI65"/>
      <c r="CJ65" t="n">
        <v>0</v>
      </c>
      <c r="CK65" t="n">
        <v>71.1406860351562</v>
      </c>
      <c r="CL65" t="n">
        <v>28.8593139648438</v>
      </c>
      <c r="CM65" t="n">
        <v>95.3272705078125</v>
      </c>
      <c r="CN65"/>
      <c r="CO65" t="n">
        <v>9.31349277496338</v>
      </c>
      <c r="CP65"/>
      <c r="CQ65" t="n">
        <v>79.0000686645508</v>
      </c>
      <c r="CR65" t="n">
        <v>54.9976654052734</v>
      </c>
      <c r="CS65" t="n">
        <v>77.3695449829102</v>
      </c>
      <c r="CT65" t="n">
        <v>47.2842979431152</v>
      </c>
      <c r="CU65" t="n">
        <v>2.12445402145386</v>
      </c>
      <c r="CV65" t="n">
        <v>14.7010593414307</v>
      </c>
      <c r="CW65" t="n">
        <v>38.9936027526855</v>
      </c>
      <c r="CX65" t="n">
        <v>44.495735168457</v>
      </c>
      <c r="CY65" t="n">
        <v>5.77186279296875</v>
      </c>
      <c r="CZ65" t="n">
        <v>2.33636474609375</v>
      </c>
      <c r="DA65" t="n">
        <v>10</v>
      </c>
      <c r="DB65" t="n">
        <v>10</v>
      </c>
      <c r="DC65" t="n">
        <v>7.79872055053711</v>
      </c>
      <c r="DD65" t="n">
        <v>7.18138961791992</v>
      </c>
      <c r="DE65" t="n">
        <v>10</v>
      </c>
    </row>
    <row r="66">
      <c r="A66" s="113" t="n">
        <v>64</v>
      </c>
      <c r="B66" s="113" t="s">
        <v>1033</v>
      </c>
      <c r="C66" s="113"/>
      <c r="D66" s="109" t="str">
        <f>IFERROR(GEOMEAN(E66, F66), MAX(E66, F66))</f>
      </c>
      <c r="E66" s="109" t="str">
        <f>MAX(AQ66)</f>
      </c>
      <c r="F66" s="109" t="str">
        <f>MAX(AY66, DE66)</f>
      </c>
      <c r="G66" s="109"/>
      <c r="H66" s="109" t="n">
        <v>3.89322263</v>
      </c>
      <c r="I66" s="109" t="n">
        <v>10.2685134</v>
      </c>
      <c r="J66" s="109" t="n">
        <v>0.3</v>
      </c>
      <c r="K66" s="109" t="n">
        <v>1.5</v>
      </c>
      <c r="L66" s="109" t="n">
        <v>0.3</v>
      </c>
      <c r="M66" s="109" t="n">
        <v>5.7</v>
      </c>
      <c r="N66" s="109" t="n">
        <v>3.6</v>
      </c>
      <c r="O66" s="109" t="n">
        <v>5.5</v>
      </c>
      <c r="P66" s="109" t="n">
        <v>10</v>
      </c>
      <c r="Q66" s="109" t="n">
        <v>0</v>
      </c>
      <c r="R66" s="109" t="n">
        <v>0</v>
      </c>
      <c r="S66" s="109" t="n">
        <v>5</v>
      </c>
      <c r="T66" s="109" t="n">
        <v>6</v>
      </c>
      <c r="U66" s="109" t="n">
        <v>1.3</v>
      </c>
      <c r="V66" s="109" t="n">
        <v>3.7</v>
      </c>
      <c r="W66" s="109" t="n">
        <v>4.3</v>
      </c>
      <c r="X66" s="109" t="n">
        <v>8.8</v>
      </c>
      <c r="Y66" s="109" t="n">
        <v>9.4</v>
      </c>
      <c r="Z66" s="109" t="n">
        <v>3.5</v>
      </c>
      <c r="AA66" s="109" t="n">
        <v>7.2</v>
      </c>
      <c r="AB66" s="109" t="n">
        <v>0.8</v>
      </c>
      <c r="AC66" s="109" t="n">
        <v>0.4</v>
      </c>
      <c r="AD66" s="109" t="n">
        <v>3</v>
      </c>
      <c r="AE66" s="109" t="n">
        <v>0.6</v>
      </c>
      <c r="AF66" s="109" t="n">
        <v>22.4</v>
      </c>
      <c r="AG66" s="109" t="n">
        <v>8.3</v>
      </c>
      <c r="AH66" s="109" t="n">
        <v>2.4</v>
      </c>
      <c r="AI66" s="109" t="n">
        <v>0.2</v>
      </c>
      <c r="AJ66" s="109" t="n">
        <v>8</v>
      </c>
      <c r="AK66" s="109" t="n">
        <v>3.2</v>
      </c>
      <c r="AL66" s="109" t="n">
        <v>4.9</v>
      </c>
      <c r="AM66" s="109" t="n">
        <v>4.2</v>
      </c>
      <c r="AN66" s="109" t="n">
        <v>4.2</v>
      </c>
      <c r="AO66" s="109" t="n">
        <v>5.20833333333333</v>
      </c>
      <c r="AP66" s="109" t="n">
        <v>5.5</v>
      </c>
      <c r="AQ66" s="109" t="n">
        <v>7.85714285714286</v>
      </c>
      <c r="AR66" s="109" t="s">
        <v>665</v>
      </c>
      <c r="AS66" s="109" t="s">
        <v>621</v>
      </c>
      <c r="AT66" s="109" t="s">
        <v>630</v>
      </c>
      <c r="AU66" s="109"/>
      <c r="AV66" s="109" t="s">
        <v>627</v>
      </c>
      <c r="AW66" s="109" t="s">
        <v>623</v>
      </c>
      <c r="AX66" s="109" t="n">
        <v>0</v>
      </c>
      <c r="AY66" s="109"/>
      <c r="AZ66" s="109" t="n">
        <v>7</v>
      </c>
      <c r="BA66" s="109" t="s">
        <v>2096</v>
      </c>
      <c r="BB66" s="109" t="s">
        <v>2027</v>
      </c>
      <c r="BC66" s="109" t="n">
        <v>27.326750151162</v>
      </c>
      <c r="BD66" s="109" t="n">
        <v>26.0939414431402</v>
      </c>
      <c r="BE66" s="109" t="n">
        <v>24.7175655773063</v>
      </c>
      <c r="BF66" s="109" t="n">
        <v>24.2136280930847</v>
      </c>
      <c r="BG66" s="109" t="n">
        <v>22.9424123872786</v>
      </c>
      <c r="BH66" s="109" t="n">
        <v>21.3752279915151</v>
      </c>
      <c r="BI66" t="s">
        <v>2028</v>
      </c>
      <c r="BJ66" t="s">
        <v>2029</v>
      </c>
      <c r="BK66" t="n">
        <v>13132.792</v>
      </c>
      <c r="BL66" t="n">
        <v>-1.2712157058061</v>
      </c>
      <c r="BM66" t="n">
        <v>-0.503937484221598</v>
      </c>
      <c r="BN66" t="n">
        <v>0</v>
      </c>
      <c r="BO66" t="n">
        <v>0</v>
      </c>
      <c r="BP66" t="n">
        <v>0</v>
      </c>
      <c r="BQ66" t="s">
        <v>2023</v>
      </c>
      <c r="BR66" t="s">
        <v>2024</v>
      </c>
      <c r="BS66" t="s">
        <v>2025</v>
      </c>
      <c r="BT66"/>
      <c r="BU66"/>
      <c r="BV66"/>
      <c r="BW66"/>
      <c r="BX66"/>
      <c r="BY66"/>
      <c r="BZ66"/>
      <c r="CA66"/>
      <c r="CB66"/>
      <c r="CC66"/>
      <c r="CD66" t="s">
        <v>628</v>
      </c>
      <c r="CE66"/>
      <c r="CF66"/>
      <c r="CG66"/>
      <c r="CH66"/>
      <c r="CI66"/>
      <c r="CJ66"/>
      <c r="CK66"/>
      <c r="CL66"/>
      <c r="CM66"/>
      <c r="CN66"/>
      <c r="CO66"/>
      <c r="CP66"/>
      <c r="CQ66"/>
      <c r="CR66"/>
      <c r="CS66"/>
      <c r="CT66"/>
      <c r="CU66"/>
      <c r="CV66"/>
      <c r="CW66"/>
      <c r="CX66"/>
      <c r="CY66"/>
      <c r="CZ66"/>
      <c r="DA66"/>
      <c r="DB66"/>
      <c r="DC66"/>
      <c r="DD66"/>
      <c r="DE66"/>
    </row>
    <row r="67">
      <c r="A67" s="113" t="n">
        <v>65</v>
      </c>
      <c r="B67" s="113" t="s">
        <v>1038</v>
      </c>
      <c r="C67" s="113"/>
      <c r="D67" s="109" t="str">
        <f>IFERROR(GEOMEAN(E67, F67), MAX(E67, F67))</f>
      </c>
      <c r="E67" s="109" t="str">
        <f>MAX(AQ67)</f>
      </c>
      <c r="F67" s="109" t="str">
        <f>MAX(AY67, DE67)</f>
      </c>
      <c r="G67" s="109"/>
      <c r="H67" s="109"/>
      <c r="I67" s="109"/>
      <c r="J67" s="109"/>
      <c r="K67" s="109"/>
      <c r="L67" s="109"/>
      <c r="M67" s="109" t="n">
        <v>7.8</v>
      </c>
      <c r="N67" s="109" t="n">
        <v>6.1</v>
      </c>
      <c r="O67" s="109" t="n">
        <v>2.9</v>
      </c>
      <c r="P67" s="109" t="n">
        <v>10</v>
      </c>
      <c r="Q67" s="109" t="n">
        <v>0.2</v>
      </c>
      <c r="R67" s="109" t="n">
        <v>0.2</v>
      </c>
      <c r="S67" s="109" t="n">
        <v>5.4</v>
      </c>
      <c r="T67" s="109" t="n">
        <v>4.6</v>
      </c>
      <c r="U67" s="109" t="n">
        <v>4.1</v>
      </c>
      <c r="V67" s="109" t="n">
        <v>4.4</v>
      </c>
      <c r="W67" s="109" t="n">
        <v>4.9</v>
      </c>
      <c r="X67" s="109" t="n">
        <v>8.8</v>
      </c>
      <c r="Y67" s="109" t="n">
        <v>9.1</v>
      </c>
      <c r="Z67" s="109" t="n">
        <v>1</v>
      </c>
      <c r="AA67" s="109" t="n">
        <v>6.3</v>
      </c>
      <c r="AB67" s="109" t="n">
        <v>4.3</v>
      </c>
      <c r="AC67" s="109" t="n">
        <v>2.1</v>
      </c>
      <c r="AD67" s="109" t="n">
        <v>3</v>
      </c>
      <c r="AE67" s="109" t="n">
        <v>0.6</v>
      </c>
      <c r="AF67" s="109" t="n">
        <v>20.4</v>
      </c>
      <c r="AG67" s="109" t="n">
        <v>6.9</v>
      </c>
      <c r="AH67" s="109" t="n">
        <v>1.9</v>
      </c>
      <c r="AI67" s="109" t="n">
        <v>0</v>
      </c>
      <c r="AJ67" s="109" t="n">
        <v>7</v>
      </c>
      <c r="AK67" s="109" t="n">
        <v>3.2</v>
      </c>
      <c r="AL67" s="109" t="n">
        <v>4.3</v>
      </c>
      <c r="AM67" s="109" t="n">
        <v>5.3</v>
      </c>
      <c r="AN67" s="109" t="n">
        <v>5.1</v>
      </c>
      <c r="AO67" s="109" t="n">
        <v>8.95833333333333</v>
      </c>
      <c r="AP67" s="109" t="n">
        <v>7</v>
      </c>
      <c r="AQ67" s="109" t="n">
        <v>10</v>
      </c>
      <c r="AR67" s="109" t="s">
        <v>901</v>
      </c>
      <c r="AS67" s="109" t="s">
        <v>623</v>
      </c>
      <c r="AT67" s="109" t="s">
        <v>630</v>
      </c>
      <c r="AU67" s="109"/>
      <c r="AV67" s="109" t="s">
        <v>627</v>
      </c>
      <c r="AW67" s="109" t="s">
        <v>623</v>
      </c>
      <c r="AX67" s="109" t="n">
        <v>10</v>
      </c>
      <c r="AY67" s="109"/>
      <c r="AZ67" s="109" t="n">
        <v>7</v>
      </c>
      <c r="BA67" s="109" t="s">
        <v>2097</v>
      </c>
      <c r="BB67" s="109" t="s">
        <v>2027</v>
      </c>
      <c r="BC67" s="109" t="n">
        <v>10.1379668319349</v>
      </c>
      <c r="BD67" s="109" t="n">
        <v>9.1500532044339</v>
      </c>
      <c r="BE67" s="109" t="n">
        <v>8.38268629388432</v>
      </c>
      <c r="BF67" s="109" t="n">
        <v>9.64804142037786</v>
      </c>
      <c r="BG67" s="109" t="n">
        <v>9.64517643119513</v>
      </c>
      <c r="BH67" s="109" t="n">
        <v>9.00431137401607</v>
      </c>
      <c r="BI67" t="s">
        <v>2028</v>
      </c>
      <c r="BJ67" t="s">
        <v>2029</v>
      </c>
      <c r="BK67" t="n">
        <v>2416.664</v>
      </c>
      <c r="BL67" t="n">
        <v>-0.00286498918272926</v>
      </c>
      <c r="BM67" t="n">
        <v>1.26535512649354</v>
      </c>
      <c r="BN67" t="n">
        <v>0</v>
      </c>
      <c r="BO67" t="n">
        <v>4.21785042164514</v>
      </c>
      <c r="BP67" t="n">
        <v>4.21785042164514</v>
      </c>
      <c r="BQ67" t="s">
        <v>2023</v>
      </c>
      <c r="BR67" t="s">
        <v>2024</v>
      </c>
      <c r="BS67" t="s">
        <v>2025</v>
      </c>
      <c r="BT67"/>
      <c r="BU67"/>
      <c r="BV67"/>
      <c r="BW67"/>
      <c r="BX67"/>
      <c r="BY67"/>
      <c r="BZ67"/>
      <c r="CA67"/>
      <c r="CB67"/>
      <c r="CC67"/>
      <c r="CD67" t="s">
        <v>628</v>
      </c>
      <c r="CE67"/>
      <c r="CF67"/>
      <c r="CG67"/>
      <c r="CH67"/>
      <c r="CI67"/>
      <c r="CJ67"/>
      <c r="CK67"/>
      <c r="CL67"/>
      <c r="CM67"/>
      <c r="CN67"/>
      <c r="CO67"/>
      <c r="CP67"/>
      <c r="CQ67"/>
      <c r="CR67"/>
      <c r="CS67"/>
      <c r="CT67"/>
      <c r="CU67"/>
      <c r="CV67"/>
      <c r="CW67"/>
      <c r="CX67"/>
      <c r="CY67"/>
      <c r="CZ67"/>
      <c r="DA67"/>
      <c r="DB67"/>
      <c r="DC67"/>
      <c r="DD67"/>
      <c r="DE67"/>
    </row>
    <row r="68">
      <c r="A68" s="113" t="n">
        <v>66</v>
      </c>
      <c r="B68" s="113" t="s">
        <v>1043</v>
      </c>
      <c r="C68" s="113"/>
      <c r="D68" s="109" t="str">
        <f>IFERROR(GEOMEAN(E68, F68), MAX(E68, F68))</f>
      </c>
      <c r="E68" s="109" t="str">
        <f>MAX(AQ68)</f>
      </c>
      <c r="F68" s="109" t="str">
        <f>MAX(AY68, DE68)</f>
      </c>
      <c r="G68" s="109"/>
      <c r="H68" s="109"/>
      <c r="I68" s="109"/>
      <c r="J68" s="109"/>
      <c r="K68" s="109"/>
      <c r="L68" s="109"/>
      <c r="M68" s="109" t="n">
        <v>6.1</v>
      </c>
      <c r="N68" s="109" t="n">
        <v>4.3</v>
      </c>
      <c r="O68" s="109" t="n">
        <v>8.8</v>
      </c>
      <c r="P68" s="109"/>
      <c r="Q68" s="109" t="n">
        <v>0.3</v>
      </c>
      <c r="R68" s="109" t="n">
        <v>0.3</v>
      </c>
      <c r="S68" s="109" t="n">
        <v>4.9</v>
      </c>
      <c r="T68" s="109" t="n">
        <v>0.5</v>
      </c>
      <c r="U68" s="109" t="n">
        <v>1.1</v>
      </c>
      <c r="V68" s="109" t="n">
        <v>0.8</v>
      </c>
      <c r="W68" s="109" t="n">
        <v>2.8</v>
      </c>
      <c r="X68" s="109" t="n">
        <v>8.9</v>
      </c>
      <c r="Y68" s="109"/>
      <c r="Z68" s="109" t="n">
        <v>6.7</v>
      </c>
      <c r="AA68" s="109" t="n">
        <v>7.8</v>
      </c>
      <c r="AB68" s="109" t="n">
        <v>0.5</v>
      </c>
      <c r="AC68" s="109" t="n">
        <v>0.3</v>
      </c>
      <c r="AD68" s="109" t="n">
        <v>3</v>
      </c>
      <c r="AE68" s="109" t="n">
        <v>0.6</v>
      </c>
      <c r="AF68" s="109" t="n">
        <v>20</v>
      </c>
      <c r="AG68" s="109" t="n">
        <v>6.7</v>
      </c>
      <c r="AH68" s="109" t="n">
        <v>2.4</v>
      </c>
      <c r="AI68" s="109" t="n">
        <v>0.2</v>
      </c>
      <c r="AJ68" s="109" t="n">
        <v>8</v>
      </c>
      <c r="AK68" s="109" t="n">
        <v>6.8</v>
      </c>
      <c r="AL68" s="109" t="n">
        <v>5.4</v>
      </c>
      <c r="AM68" s="109" t="n">
        <v>6.6</v>
      </c>
      <c r="AN68" s="109" t="n">
        <v>4.7</v>
      </c>
      <c r="AO68" s="109" t="n">
        <v>7.29166666666667</v>
      </c>
      <c r="AP68" s="109" t="n">
        <v>7.1</v>
      </c>
      <c r="AQ68" s="109" t="n">
        <v>10</v>
      </c>
      <c r="AR68" s="109" t="s">
        <v>1045</v>
      </c>
      <c r="AS68" s="109" t="s">
        <v>623</v>
      </c>
      <c r="AT68" s="109" t="s">
        <v>630</v>
      </c>
      <c r="AU68" s="109"/>
      <c r="AV68" s="109" t="s">
        <v>630</v>
      </c>
      <c r="AW68" s="109"/>
      <c r="AX68" s="109" t="n">
        <v>10</v>
      </c>
      <c r="AY68" s="109"/>
      <c r="AZ68" s="109"/>
      <c r="BA68" s="109" t="s">
        <v>2098</v>
      </c>
      <c r="BB68" s="109" t="s">
        <v>2027</v>
      </c>
      <c r="BC68" s="109" t="n">
        <v>63.1973900333967</v>
      </c>
      <c r="BD68" s="109" t="n">
        <v>63.3288383095949</v>
      </c>
      <c r="BE68" s="109" t="n">
        <v>62.7540091995699</v>
      </c>
      <c r="BF68" s="109" t="n">
        <v>65.4033635515717</v>
      </c>
      <c r="BG68" s="109" t="n">
        <v>64.9278669098262</v>
      </c>
      <c r="BH68" s="109" t="n">
        <v>64.037007827415</v>
      </c>
      <c r="BI68" t="s">
        <v>2028</v>
      </c>
      <c r="BJ68" t="s">
        <v>2029</v>
      </c>
      <c r="BK68" t="n">
        <v>1967.998</v>
      </c>
      <c r="BL68" t="n">
        <v>-0.475496641745508</v>
      </c>
      <c r="BM68" t="n">
        <v>2.6493543520018</v>
      </c>
      <c r="BN68" t="n">
        <v>0</v>
      </c>
      <c r="BO68" t="n">
        <v>8.83118117333934</v>
      </c>
      <c r="BP68" t="n">
        <v>8.83118117333934</v>
      </c>
      <c r="BQ68" t="s">
        <v>2023</v>
      </c>
      <c r="BR68" t="s">
        <v>2024</v>
      </c>
      <c r="BS68" t="s">
        <v>2025</v>
      </c>
      <c r="BT68"/>
      <c r="BU68"/>
      <c r="BV68"/>
      <c r="BW68"/>
      <c r="BX68"/>
      <c r="BY68"/>
      <c r="BZ68"/>
      <c r="CA68"/>
      <c r="CB68"/>
      <c r="CC68"/>
      <c r="CD68" t="s">
        <v>628</v>
      </c>
      <c r="CE68"/>
      <c r="CF68"/>
      <c r="CG68"/>
      <c r="CH68"/>
      <c r="CI68"/>
      <c r="CJ68"/>
      <c r="CK68"/>
      <c r="CL68"/>
      <c r="CM68"/>
      <c r="CN68"/>
      <c r="CO68"/>
      <c r="CP68"/>
      <c r="CQ68"/>
      <c r="CR68"/>
      <c r="CS68"/>
      <c r="CT68"/>
      <c r="CU68"/>
      <c r="CV68"/>
      <c r="CW68"/>
      <c r="CX68"/>
      <c r="CY68"/>
      <c r="CZ68"/>
      <c r="DA68"/>
      <c r="DB68"/>
      <c r="DC68"/>
      <c r="DD68"/>
      <c r="DE68"/>
    </row>
    <row r="69">
      <c r="A69" s="113" t="n">
        <v>67</v>
      </c>
      <c r="B69" s="113" t="s">
        <v>1048</v>
      </c>
      <c r="C69" s="113"/>
      <c r="D69" s="109" t="str">
        <f>IFERROR(GEOMEAN(E69, F69), MAX(E69, F69))</f>
      </c>
      <c r="E69" s="109" t="str">
        <f>MAX(AQ69)</f>
      </c>
      <c r="F69" s="109" t="str">
        <f>MAX(AY69, DE69)</f>
      </c>
      <c r="G69" s="109"/>
      <c r="H69" s="109"/>
      <c r="I69" s="109"/>
      <c r="J69" s="109"/>
      <c r="K69" s="109"/>
      <c r="L69" s="109"/>
      <c r="M69" s="109" t="n">
        <v>5.6</v>
      </c>
      <c r="N69" s="109" t="n">
        <v>7.2</v>
      </c>
      <c r="O69" s="109" t="n">
        <v>7.3</v>
      </c>
      <c r="P69" s="109"/>
      <c r="Q69" s="109" t="n">
        <v>0</v>
      </c>
      <c r="R69" s="109" t="n">
        <v>0</v>
      </c>
      <c r="S69" s="109" t="n">
        <v>5</v>
      </c>
      <c r="T69" s="109" t="n">
        <v>5.9</v>
      </c>
      <c r="U69" s="109" t="n">
        <v>1.1</v>
      </c>
      <c r="V69" s="109" t="n">
        <v>3.5</v>
      </c>
      <c r="W69" s="109" t="n">
        <v>4.3</v>
      </c>
      <c r="X69" s="109" t="n">
        <v>6.2</v>
      </c>
      <c r="Y69" s="109"/>
      <c r="Z69" s="109"/>
      <c r="AA69" s="109" t="n">
        <v>6.2</v>
      </c>
      <c r="AB69" s="109" t="n">
        <v>0</v>
      </c>
      <c r="AC69" s="109" t="n">
        <v>0</v>
      </c>
      <c r="AD69" s="109" t="n">
        <v>2</v>
      </c>
      <c r="AE69" s="109" t="n">
        <v>0</v>
      </c>
      <c r="AF69" s="109" t="n">
        <v>22</v>
      </c>
      <c r="AG69" s="109" t="n">
        <v>8</v>
      </c>
      <c r="AH69" s="109" t="n">
        <v>6</v>
      </c>
      <c r="AI69" s="109" t="n">
        <v>2.2</v>
      </c>
      <c r="AJ69" s="109" t="n">
        <v>5</v>
      </c>
      <c r="AK69" s="109" t="n">
        <v>3.5</v>
      </c>
      <c r="AL69" s="109" t="n">
        <v>4.7</v>
      </c>
      <c r="AM69" s="109" t="n">
        <v>5.4</v>
      </c>
      <c r="AN69" s="109" t="n">
        <v>4.9</v>
      </c>
      <c r="AO69" s="109" t="n">
        <v>8.125</v>
      </c>
      <c r="AP69" s="109" t="n">
        <v>4.2</v>
      </c>
      <c r="AQ69" s="109" t="n">
        <v>6</v>
      </c>
      <c r="AR69" s="109" t="s">
        <v>853</v>
      </c>
      <c r="AS69" s="109" t="s">
        <v>623</v>
      </c>
      <c r="AT69" s="109" t="s">
        <v>630</v>
      </c>
      <c r="AU69" s="109"/>
      <c r="AV69" s="109" t="s">
        <v>630</v>
      </c>
      <c r="AW69" s="109"/>
      <c r="AX69" s="109" t="n">
        <v>10</v>
      </c>
      <c r="AY69" s="109"/>
      <c r="AZ69" s="109"/>
      <c r="BA69" s="109"/>
      <c r="BB69" s="109"/>
      <c r="BC69" s="109"/>
      <c r="BD69" s="109"/>
      <c r="BE69" s="109"/>
      <c r="BF69" s="109"/>
      <c r="BG69" s="109"/>
      <c r="BH69" s="109"/>
      <c r="BI69"/>
      <c r="BJ69"/>
      <c r="BK69"/>
      <c r="BL69"/>
      <c r="BM69"/>
      <c r="BN69"/>
      <c r="BO69"/>
      <c r="BP69"/>
      <c r="BQ69" t="s">
        <v>2023</v>
      </c>
      <c r="BR69" t="s">
        <v>2024</v>
      </c>
      <c r="BS69" t="s">
        <v>2025</v>
      </c>
      <c r="BT69"/>
      <c r="BU69"/>
      <c r="BV69"/>
      <c r="BW69"/>
      <c r="BX69"/>
      <c r="BY69"/>
      <c r="BZ69"/>
      <c r="CA69"/>
      <c r="CB69"/>
      <c r="CC69"/>
      <c r="CD69" t="s">
        <v>628</v>
      </c>
      <c r="CE69"/>
      <c r="CF69"/>
      <c r="CG69"/>
      <c r="CH69"/>
      <c r="CI69"/>
      <c r="CJ69"/>
      <c r="CK69"/>
      <c r="CL69"/>
      <c r="CM69"/>
      <c r="CN69"/>
      <c r="CO69"/>
      <c r="CP69"/>
      <c r="CQ69"/>
      <c r="CR69"/>
      <c r="CS69"/>
      <c r="CT69"/>
      <c r="CU69"/>
      <c r="CV69"/>
      <c r="CW69"/>
      <c r="CX69"/>
      <c r="CY69"/>
      <c r="CZ69"/>
      <c r="DA69"/>
      <c r="DB69"/>
      <c r="DC69"/>
      <c r="DD69"/>
      <c r="DE69"/>
    </row>
    <row r="70">
      <c r="A70" s="113" t="n">
        <v>68</v>
      </c>
      <c r="B70" s="113" t="s">
        <v>1051</v>
      </c>
      <c r="C70" s="113"/>
      <c r="D70" s="109" t="str">
        <f>IFERROR(GEOMEAN(E70, F70), MAX(E70, F70))</f>
      </c>
      <c r="E70" s="109" t="str">
        <f>MAX(AQ70)</f>
      </c>
      <c r="F70" s="109" t="str">
        <f>MAX(AY70, DE70)</f>
      </c>
      <c r="G70" s="109"/>
      <c r="H70" s="109"/>
      <c r="I70" s="109"/>
      <c r="J70" s="109"/>
      <c r="K70" s="109"/>
      <c r="L70" s="109"/>
      <c r="M70" s="109" t="n">
        <v>6.4</v>
      </c>
      <c r="N70" s="109" t="n">
        <v>7.9</v>
      </c>
      <c r="O70" s="109" t="n">
        <v>0.3</v>
      </c>
      <c r="P70" s="109" t="n">
        <v>1.4</v>
      </c>
      <c r="Q70" s="109" t="n">
        <v>1.3</v>
      </c>
      <c r="R70" s="109" t="n">
        <v>1.3</v>
      </c>
      <c r="S70" s="109" t="n">
        <v>3.5</v>
      </c>
      <c r="T70" s="109" t="n">
        <v>3.9</v>
      </c>
      <c r="U70" s="109" t="n">
        <v>10</v>
      </c>
      <c r="V70" s="109" t="n">
        <v>7</v>
      </c>
      <c r="W70" s="109" t="n">
        <v>5.2</v>
      </c>
      <c r="X70" s="109" t="n">
        <v>0.6</v>
      </c>
      <c r="Y70" s="109"/>
      <c r="Z70" s="109" t="n">
        <v>0.1</v>
      </c>
      <c r="AA70" s="109" t="n">
        <v>0.3</v>
      </c>
      <c r="AB70" s="109" t="n">
        <v>0</v>
      </c>
      <c r="AC70" s="109" t="n">
        <v>0</v>
      </c>
      <c r="AD70" s="109" t="n">
        <v>22</v>
      </c>
      <c r="AE70" s="109" t="n">
        <v>10</v>
      </c>
      <c r="AF70" s="109" t="n">
        <v>12.4</v>
      </c>
      <c r="AG70" s="109" t="n">
        <v>1.6</v>
      </c>
      <c r="AH70" s="109" t="n">
        <v>4.7</v>
      </c>
      <c r="AI70" s="109" t="n">
        <v>1.5</v>
      </c>
      <c r="AJ70" s="109" t="n">
        <v>3</v>
      </c>
      <c r="AK70" s="109" t="n">
        <v>0.1</v>
      </c>
      <c r="AL70" s="109" t="n">
        <v>1.6</v>
      </c>
      <c r="AM70" s="109" t="n">
        <v>0.9</v>
      </c>
      <c r="AN70" s="109" t="n">
        <v>3.1</v>
      </c>
      <c r="AO70" s="109" t="n">
        <v>0.625</v>
      </c>
      <c r="AP70" s="109" t="n">
        <v>0.9</v>
      </c>
      <c r="AQ70" s="109" t="n">
        <v>1.28571428571429</v>
      </c>
      <c r="AR70" s="109" t="s">
        <v>1053</v>
      </c>
      <c r="AS70" s="109" t="s">
        <v>623</v>
      </c>
      <c r="AT70" s="109" t="s">
        <v>1054</v>
      </c>
      <c r="AU70" s="109" t="s">
        <v>625</v>
      </c>
      <c r="AV70" s="109" t="s">
        <v>708</v>
      </c>
      <c r="AW70" s="109" t="s">
        <v>621</v>
      </c>
      <c r="AX70" s="109" t="n">
        <v>10</v>
      </c>
      <c r="AY70" s="109" t="n">
        <v>7</v>
      </c>
      <c r="AZ70" s="109" t="n">
        <v>3</v>
      </c>
      <c r="BA70" s="109"/>
      <c r="BB70" s="109"/>
      <c r="BC70" s="109"/>
      <c r="BD70" s="109"/>
      <c r="BE70" s="109"/>
      <c r="BF70" s="109"/>
      <c r="BG70" s="109"/>
      <c r="BH70" s="109"/>
      <c r="BI70"/>
      <c r="BJ70"/>
      <c r="BK70"/>
      <c r="BL70"/>
      <c r="BM70"/>
      <c r="BN70"/>
      <c r="BO70"/>
      <c r="BP70"/>
      <c r="BQ70" t="s">
        <v>2023</v>
      </c>
      <c r="BR70" t="s">
        <v>2024</v>
      </c>
      <c r="BS70" t="s">
        <v>2025</v>
      </c>
      <c r="BT70"/>
      <c r="BU70" t="n">
        <v>21.45</v>
      </c>
      <c r="BV70" t="n">
        <v>19.3</v>
      </c>
      <c r="BW70" t="n">
        <v>17.325</v>
      </c>
      <c r="BX70" t="n">
        <v>19.876</v>
      </c>
      <c r="BY70" t="n">
        <v>18.252</v>
      </c>
      <c r="BZ70" t="n">
        <v>16.562</v>
      </c>
      <c r="CA70" t="n">
        <v>14.817</v>
      </c>
      <c r="CB70" t="n">
        <v>13.528</v>
      </c>
      <c r="CC70" t="n">
        <v>12.664</v>
      </c>
      <c r="CD70" t="s">
        <v>2099</v>
      </c>
      <c r="CE70" t="n">
        <v>-1.624</v>
      </c>
      <c r="CF70" t="n">
        <v>2.551</v>
      </c>
      <c r="CG70" t="n">
        <v>0</v>
      </c>
      <c r="CH70" t="n">
        <v>8.50333333333334</v>
      </c>
      <c r="CI70" t="n">
        <v>8.50333333333334</v>
      </c>
      <c r="CJ70"/>
      <c r="CK70"/>
      <c r="CL70"/>
      <c r="CM70"/>
      <c r="CN70"/>
      <c r="CO70"/>
      <c r="CP70"/>
      <c r="CQ70"/>
      <c r="CR70"/>
      <c r="CS70"/>
      <c r="CT70"/>
      <c r="CU70"/>
      <c r="CV70"/>
      <c r="CW70"/>
      <c r="CX70"/>
      <c r="CY70"/>
      <c r="CZ70"/>
      <c r="DA70"/>
      <c r="DB70"/>
      <c r="DC70"/>
      <c r="DD70"/>
      <c r="DE70"/>
    </row>
    <row r="71">
      <c r="A71" s="113" t="n">
        <v>69</v>
      </c>
      <c r="B71" s="113" t="s">
        <v>1057</v>
      </c>
      <c r="C71" s="113"/>
      <c r="D71" s="109" t="str">
        <f>IFERROR(GEOMEAN(E71, F71), MAX(E71, F71))</f>
      </c>
      <c r="E71" s="109" t="str">
        <f>MAX(AQ71)</f>
      </c>
      <c r="F71" s="109" t="str">
        <f>MAX(AY71, DE71)</f>
      </c>
      <c r="G71" s="109"/>
      <c r="H71" s="109"/>
      <c r="I71" s="109"/>
      <c r="J71" s="109"/>
      <c r="K71" s="109"/>
      <c r="L71" s="109"/>
      <c r="M71" s="109" t="n">
        <v>8.4</v>
      </c>
      <c r="N71" s="109" t="n">
        <v>3.6</v>
      </c>
      <c r="O71" s="109" t="n">
        <v>0.7</v>
      </c>
      <c r="P71" s="109"/>
      <c r="Q71" s="109" t="n">
        <v>0</v>
      </c>
      <c r="R71" s="109" t="n">
        <v>0</v>
      </c>
      <c r="S71" s="109" t="n">
        <v>3.2</v>
      </c>
      <c r="T71" s="109" t="n">
        <v>6.8</v>
      </c>
      <c r="U71" s="109" t="n">
        <v>10</v>
      </c>
      <c r="V71" s="109" t="n">
        <v>8.4</v>
      </c>
      <c r="W71" s="109" t="n">
        <v>5.8</v>
      </c>
      <c r="X71" s="109" t="n">
        <v>2.6</v>
      </c>
      <c r="Y71" s="109"/>
      <c r="Z71" s="109"/>
      <c r="AA71" s="109" t="n">
        <v>2.6</v>
      </c>
      <c r="AB71" s="109" t="n">
        <v>0</v>
      </c>
      <c r="AC71" s="109" t="n">
        <v>0</v>
      </c>
      <c r="AD71" s="109" t="n">
        <v>10</v>
      </c>
      <c r="AE71" s="109" t="n">
        <v>4.4</v>
      </c>
      <c r="AF71" s="109" t="n">
        <v>21.4</v>
      </c>
      <c r="AG71" s="109" t="n">
        <v>7.6</v>
      </c>
      <c r="AH71" s="109" t="n">
        <v>10.7</v>
      </c>
      <c r="AI71" s="109" t="n">
        <v>4.8</v>
      </c>
      <c r="AJ71" s="109" t="n">
        <v>4</v>
      </c>
      <c r="AK71" s="109" t="n">
        <v>0.1</v>
      </c>
      <c r="AL71" s="109" t="n">
        <v>4.1</v>
      </c>
      <c r="AM71" s="109" t="n">
        <v>3.4</v>
      </c>
      <c r="AN71" s="109" t="n">
        <v>4.6</v>
      </c>
      <c r="AO71" s="109" t="n">
        <v>6.875</v>
      </c>
      <c r="AP71" s="109" t="n">
        <v>2.2</v>
      </c>
      <c r="AQ71" s="109" t="n">
        <v>3.14285714285714</v>
      </c>
      <c r="AR71" s="109" t="s">
        <v>679</v>
      </c>
      <c r="AS71" s="109" t="s">
        <v>623</v>
      </c>
      <c r="AT71" s="109" t="s">
        <v>630</v>
      </c>
      <c r="AU71" s="109"/>
      <c r="AV71" s="109" t="s">
        <v>630</v>
      </c>
      <c r="AW71" s="109"/>
      <c r="AX71" s="109" t="n">
        <v>10</v>
      </c>
      <c r="AY71" s="109"/>
      <c r="AZ71" s="109"/>
      <c r="BA71" s="109"/>
      <c r="BB71" s="109"/>
      <c r="BC71" s="109"/>
      <c r="BD71" s="109"/>
      <c r="BE71" s="109"/>
      <c r="BF71" s="109"/>
      <c r="BG71" s="109"/>
      <c r="BH71" s="109"/>
      <c r="BI71"/>
      <c r="BJ71"/>
      <c r="BK71"/>
      <c r="BL71"/>
      <c r="BM71"/>
      <c r="BN71"/>
      <c r="BO71"/>
      <c r="BP71"/>
      <c r="BQ71" t="s">
        <v>2023</v>
      </c>
      <c r="BR71" t="s">
        <v>2024</v>
      </c>
      <c r="BS71" t="s">
        <v>2025</v>
      </c>
      <c r="BT71"/>
      <c r="BU71"/>
      <c r="BV71"/>
      <c r="BW71"/>
      <c r="BX71"/>
      <c r="BY71"/>
      <c r="BZ71"/>
      <c r="CA71"/>
      <c r="CB71"/>
      <c r="CC71"/>
      <c r="CD71" t="s">
        <v>628</v>
      </c>
      <c r="CE71"/>
      <c r="CF71"/>
      <c r="CG71"/>
      <c r="CH71"/>
      <c r="CI71"/>
      <c r="CJ71"/>
      <c r="CK71"/>
      <c r="CL71"/>
      <c r="CM71"/>
      <c r="CN71"/>
      <c r="CO71"/>
      <c r="CP71"/>
      <c r="CQ71"/>
      <c r="CR71"/>
      <c r="CS71"/>
      <c r="CT71"/>
      <c r="CU71"/>
      <c r="CV71"/>
      <c r="CW71"/>
      <c r="CX71"/>
      <c r="CY71"/>
      <c r="CZ71"/>
      <c r="DA71"/>
      <c r="DB71"/>
      <c r="DC71"/>
      <c r="DD71"/>
      <c r="DE71"/>
    </row>
    <row r="72">
      <c r="A72" s="113" t="n">
        <v>70</v>
      </c>
      <c r="B72" s="113" t="s">
        <v>1060</v>
      </c>
      <c r="C72" s="113"/>
      <c r="D72" s="109" t="str">
        <f>IFERROR(GEOMEAN(E72, F72), MAX(E72, F72))</f>
      </c>
      <c r="E72" s="109" t="str">
        <f>MAX(AQ72)</f>
      </c>
      <c r="F72" s="109" t="str">
        <f>MAX(AY72, DE72)</f>
      </c>
      <c r="G72" s="109"/>
      <c r="H72" s="109" t="n">
        <v>63.26831187</v>
      </c>
      <c r="I72" s="109" t="n">
        <v>22.32029745</v>
      </c>
      <c r="J72" s="109" t="n">
        <v>7.5</v>
      </c>
      <c r="K72" s="109" t="n">
        <v>4</v>
      </c>
      <c r="L72" s="109" t="n">
        <v>7.5</v>
      </c>
      <c r="M72" s="109" t="n">
        <v>7.4</v>
      </c>
      <c r="N72" s="109" t="n">
        <v>5.1</v>
      </c>
      <c r="O72" s="109" t="n">
        <v>3.4</v>
      </c>
      <c r="P72" s="109" t="n">
        <v>7</v>
      </c>
      <c r="Q72" s="109" t="n">
        <v>1.4</v>
      </c>
      <c r="R72" s="109" t="n">
        <v>1.4</v>
      </c>
      <c r="S72" s="109" t="n">
        <v>4.9</v>
      </c>
      <c r="T72" s="109" t="n">
        <v>3.8</v>
      </c>
      <c r="U72" s="109" t="n">
        <v>1.9</v>
      </c>
      <c r="V72" s="109" t="n">
        <v>2.9</v>
      </c>
      <c r="W72" s="109" t="n">
        <v>3.9</v>
      </c>
      <c r="X72" s="109" t="n">
        <v>5</v>
      </c>
      <c r="Y72" s="109" t="n">
        <v>7.9</v>
      </c>
      <c r="Z72" s="109" t="n">
        <v>0.9</v>
      </c>
      <c r="AA72" s="109" t="n">
        <v>4.6</v>
      </c>
      <c r="AB72" s="109" t="n">
        <v>4.6</v>
      </c>
      <c r="AC72" s="109" t="n">
        <v>2.3</v>
      </c>
      <c r="AD72" s="109" t="n">
        <v>5</v>
      </c>
      <c r="AE72" s="109" t="n">
        <v>1.7</v>
      </c>
      <c r="AF72" s="109" t="n">
        <v>14.9</v>
      </c>
      <c r="AG72" s="109" t="n">
        <v>3.3</v>
      </c>
      <c r="AH72" s="109" t="n">
        <v>10</v>
      </c>
      <c r="AI72" s="109" t="n">
        <v>4.4</v>
      </c>
      <c r="AJ72" s="109" t="n">
        <v>5</v>
      </c>
      <c r="AK72" s="109" t="n">
        <v>0.5</v>
      </c>
      <c r="AL72" s="109" t="n">
        <v>3.3</v>
      </c>
      <c r="AM72" s="109" t="n">
        <v>5.1</v>
      </c>
      <c r="AN72" s="109" t="n">
        <v>4.5</v>
      </c>
      <c r="AO72" s="109" t="n">
        <v>6.45833333333333</v>
      </c>
      <c r="AP72" s="109" t="n">
        <v>5.4</v>
      </c>
      <c r="AQ72" s="109" t="n">
        <v>7.71428571428572</v>
      </c>
      <c r="AR72" s="109" t="s">
        <v>744</v>
      </c>
      <c r="AS72" s="109" t="s">
        <v>623</v>
      </c>
      <c r="AT72" s="109" t="s">
        <v>630</v>
      </c>
      <c r="AU72" s="109"/>
      <c r="AV72" s="109" t="s">
        <v>662</v>
      </c>
      <c r="AW72" s="109" t="s">
        <v>625</v>
      </c>
      <c r="AX72" s="109" t="n">
        <v>10</v>
      </c>
      <c r="AY72" s="109"/>
      <c r="AZ72" s="109" t="n">
        <v>0</v>
      </c>
      <c r="BA72" s="109" t="s">
        <v>2100</v>
      </c>
      <c r="BB72" s="109" t="s">
        <v>2027</v>
      </c>
      <c r="BC72" s="109" t="n">
        <v>8.067617127105</v>
      </c>
      <c r="BD72" s="109" t="n">
        <v>7.8074870697058</v>
      </c>
      <c r="BE72" s="109" t="n">
        <v>7.59616456537525</v>
      </c>
      <c r="BF72" s="109" t="n">
        <v>8.13813172719334</v>
      </c>
      <c r="BG72" s="109" t="n">
        <v>7.80748733501364</v>
      </c>
      <c r="BH72" s="109" t="n">
        <v>7.58458474282336</v>
      </c>
      <c r="BI72" t="s">
        <v>2028</v>
      </c>
      <c r="BJ72" t="s">
        <v>2031</v>
      </c>
      <c r="BK72" t="n">
        <v>17915.567</v>
      </c>
      <c r="BL72" t="n">
        <v>-0.3306443921797</v>
      </c>
      <c r="BM72" t="n">
        <v>0.54196716181809</v>
      </c>
      <c r="BN72" t="n">
        <v>0</v>
      </c>
      <c r="BO72" t="n">
        <v>1.8065572060603</v>
      </c>
      <c r="BP72" t="n">
        <v>1.8065572060603</v>
      </c>
      <c r="BQ72" t="s">
        <v>2023</v>
      </c>
      <c r="BR72" t="s">
        <v>2024</v>
      </c>
      <c r="BS72" t="s">
        <v>2025</v>
      </c>
      <c r="BT72"/>
      <c r="BU72"/>
      <c r="BV72"/>
      <c r="BW72"/>
      <c r="BX72"/>
      <c r="BY72"/>
      <c r="BZ72"/>
      <c r="CA72"/>
      <c r="CB72"/>
      <c r="CC72"/>
      <c r="CD72" t="s">
        <v>628</v>
      </c>
      <c r="CE72"/>
      <c r="CF72"/>
      <c r="CG72"/>
      <c r="CH72"/>
      <c r="CI72"/>
      <c r="CJ72"/>
      <c r="CK72" t="n">
        <v>62.1771697998047</v>
      </c>
      <c r="CL72"/>
      <c r="CM72" t="n">
        <v>98.4484939575195</v>
      </c>
      <c r="CN72"/>
      <c r="CO72"/>
      <c r="CP72" t="n">
        <v>70.5849380493164</v>
      </c>
      <c r="CQ72" t="n">
        <v>8.39328575134277</v>
      </c>
      <c r="CR72"/>
      <c r="CS72"/>
      <c r="CT72" t="n">
        <v>5.53437376022339</v>
      </c>
      <c r="CU72"/>
      <c r="CV72" t="n">
        <v>3.02510476112366</v>
      </c>
      <c r="CW72" t="n">
        <v>18.7937164306641</v>
      </c>
      <c r="CX72"/>
      <c r="CY72"/>
      <c r="CZ72" t="n">
        <v>0.775753021240234</v>
      </c>
      <c r="DA72" t="n">
        <v>2.21374950408936</v>
      </c>
      <c r="DB72"/>
      <c r="DC72" t="n">
        <v>3.75874328613281</v>
      </c>
      <c r="DD72" t="n">
        <v>2.24941527048747</v>
      </c>
      <c r="DE72" t="n">
        <v>3.21345038641067</v>
      </c>
    </row>
    <row r="73">
      <c r="A73" s="113" t="n">
        <v>71</v>
      </c>
      <c r="B73" s="113" t="s">
        <v>1065</v>
      </c>
      <c r="C73" s="113"/>
      <c r="D73" s="109" t="str">
        <f>IFERROR(GEOMEAN(E73, F73), MAX(E73, F73))</f>
      </c>
      <c r="E73" s="109" t="str">
        <f>MAX(AQ73)</f>
      </c>
      <c r="F73" s="109" t="str">
        <f>MAX(AY73, DE73)</f>
      </c>
      <c r="G73" s="109"/>
      <c r="H73" s="109"/>
      <c r="I73" s="109"/>
      <c r="J73" s="109"/>
      <c r="K73" s="109"/>
      <c r="L73" s="109"/>
      <c r="M73" s="109" t="n">
        <v>2</v>
      </c>
      <c r="N73" s="109" t="n">
        <v>2.7</v>
      </c>
      <c r="O73" s="109" t="n">
        <v>3.6</v>
      </c>
      <c r="P73" s="109" t="n">
        <v>4.5</v>
      </c>
      <c r="Q73" s="109" t="n">
        <v>0</v>
      </c>
      <c r="R73" s="109" t="n">
        <v>0</v>
      </c>
      <c r="S73" s="109" t="n">
        <v>2.6</v>
      </c>
      <c r="T73" s="109" t="n">
        <v>6.6</v>
      </c>
      <c r="U73" s="109" t="n">
        <v>0.1</v>
      </c>
      <c r="V73" s="109" t="n">
        <v>3.4</v>
      </c>
      <c r="W73" s="109" t="n">
        <v>3</v>
      </c>
      <c r="X73" s="109" t="n">
        <v>4.9</v>
      </c>
      <c r="Y73" s="109" t="n">
        <v>5.5</v>
      </c>
      <c r="Z73" s="109" t="n">
        <v>1.4</v>
      </c>
      <c r="AA73" s="109" t="n">
        <v>3.9</v>
      </c>
      <c r="AB73" s="109" t="n">
        <v>0</v>
      </c>
      <c r="AC73" s="109" t="n">
        <v>0</v>
      </c>
      <c r="AD73" s="109" t="n">
        <v>6</v>
      </c>
      <c r="AE73" s="109" t="n">
        <v>2.2</v>
      </c>
      <c r="AF73" s="109" t="n">
        <v>30.5</v>
      </c>
      <c r="AG73" s="109" t="n">
        <v>10</v>
      </c>
      <c r="AH73" s="109" t="n">
        <v>11.6</v>
      </c>
      <c r="AI73" s="109" t="n">
        <v>5.3</v>
      </c>
      <c r="AJ73" s="109" t="n">
        <v>4</v>
      </c>
      <c r="AK73" s="109" t="n">
        <v>1.6</v>
      </c>
      <c r="AL73" s="109" t="n">
        <v>5.2</v>
      </c>
      <c r="AM73" s="109" t="n">
        <v>4.6</v>
      </c>
      <c r="AN73" s="109" t="n">
        <v>3.8</v>
      </c>
      <c r="AO73" s="109" t="n">
        <v>3.54166666666667</v>
      </c>
      <c r="AP73" s="109" t="n">
        <v>4.4</v>
      </c>
      <c r="AQ73" s="109" t="n">
        <v>6.28571428571429</v>
      </c>
      <c r="AR73" s="109" t="s">
        <v>1067</v>
      </c>
      <c r="AS73" s="109" t="s">
        <v>621</v>
      </c>
      <c r="AT73" s="109" t="s">
        <v>630</v>
      </c>
      <c r="AU73" s="109"/>
      <c r="AV73" s="109" t="s">
        <v>627</v>
      </c>
      <c r="AW73" s="109" t="s">
        <v>623</v>
      </c>
      <c r="AX73" s="109" t="n">
        <v>0</v>
      </c>
      <c r="AY73" s="109"/>
      <c r="AZ73" s="109" t="n">
        <v>7</v>
      </c>
      <c r="BA73" s="109"/>
      <c r="BB73" s="109"/>
      <c r="BC73" s="109"/>
      <c r="BD73" s="109"/>
      <c r="BE73" s="109"/>
      <c r="BF73" s="109"/>
      <c r="BG73" s="109"/>
      <c r="BH73" s="109"/>
      <c r="BI73"/>
      <c r="BJ73"/>
      <c r="BK73"/>
      <c r="BL73"/>
      <c r="BM73"/>
      <c r="BN73"/>
      <c r="BO73"/>
      <c r="BP73"/>
      <c r="BQ73" t="s">
        <v>2023</v>
      </c>
      <c r="BR73" t="s">
        <v>2024</v>
      </c>
      <c r="BS73" t="s">
        <v>2025</v>
      </c>
      <c r="BT73"/>
      <c r="BU73"/>
      <c r="BV73"/>
      <c r="BW73"/>
      <c r="BX73"/>
      <c r="BY73"/>
      <c r="BZ73"/>
      <c r="CA73"/>
      <c r="CB73"/>
      <c r="CC73"/>
      <c r="CD73" t="s">
        <v>628</v>
      </c>
      <c r="CE73"/>
      <c r="CF73"/>
      <c r="CG73"/>
      <c r="CH73"/>
      <c r="CI73"/>
      <c r="CJ73"/>
      <c r="CK73"/>
      <c r="CL73"/>
      <c r="CM73"/>
      <c r="CN73"/>
      <c r="CO73"/>
      <c r="CP73"/>
      <c r="CQ73"/>
      <c r="CR73"/>
      <c r="CS73"/>
      <c r="CT73"/>
      <c r="CU73"/>
      <c r="CV73"/>
      <c r="CW73"/>
      <c r="CX73"/>
      <c r="CY73"/>
      <c r="CZ73"/>
      <c r="DA73"/>
      <c r="DB73"/>
      <c r="DC73"/>
      <c r="DD73"/>
      <c r="DE73"/>
    </row>
    <row r="74">
      <c r="A74" s="113" t="n">
        <v>72</v>
      </c>
      <c r="B74" s="113" t="s">
        <v>1069</v>
      </c>
      <c r="C74" s="113"/>
      <c r="D74" s="109" t="str">
        <f>IFERROR(GEOMEAN(E74, F74), MAX(E74, F74))</f>
      </c>
      <c r="E74" s="109" t="str">
        <f>MAX(AQ74)</f>
      </c>
      <c r="F74" s="109" t="str">
        <f>MAX(AY74, DE74)</f>
      </c>
      <c r="G74" s="109"/>
      <c r="H74" s="109" t="n">
        <v>55.79375486</v>
      </c>
      <c r="I74" s="109" t="n">
        <v>13.33027495</v>
      </c>
      <c r="J74" s="109" t="n">
        <v>6.6</v>
      </c>
      <c r="K74" s="109" t="n">
        <v>2.1</v>
      </c>
      <c r="L74" s="109" t="n">
        <v>6.6</v>
      </c>
      <c r="M74" s="109" t="n">
        <v>6.4</v>
      </c>
      <c r="N74" s="109" t="n">
        <v>5.7</v>
      </c>
      <c r="O74" s="109" t="n">
        <v>4.5</v>
      </c>
      <c r="P74" s="109" t="n">
        <v>6.2</v>
      </c>
      <c r="Q74" s="109" t="n">
        <v>2</v>
      </c>
      <c r="R74" s="109" t="n">
        <v>2</v>
      </c>
      <c r="S74" s="109" t="n">
        <v>5</v>
      </c>
      <c r="T74" s="109" t="n">
        <v>5.8</v>
      </c>
      <c r="U74" s="109" t="n">
        <v>1.3</v>
      </c>
      <c r="V74" s="109" t="n">
        <v>3.6</v>
      </c>
      <c r="W74" s="109" t="n">
        <v>4.3</v>
      </c>
      <c r="X74" s="109" t="n">
        <v>5.7</v>
      </c>
      <c r="Y74" s="109" t="n">
        <v>7.4</v>
      </c>
      <c r="Z74" s="109" t="n">
        <v>1.7</v>
      </c>
      <c r="AA74" s="109" t="n">
        <v>4.9</v>
      </c>
      <c r="AB74" s="109" t="n">
        <v>5.1</v>
      </c>
      <c r="AC74" s="109" t="n">
        <v>2.6</v>
      </c>
      <c r="AD74" s="109" t="n">
        <v>5</v>
      </c>
      <c r="AE74" s="109" t="n">
        <v>1.7</v>
      </c>
      <c r="AF74" s="109" t="n">
        <v>14</v>
      </c>
      <c r="AG74" s="109" t="n">
        <v>2.7</v>
      </c>
      <c r="AH74" s="109" t="n">
        <v>7.3</v>
      </c>
      <c r="AI74" s="109" t="n">
        <v>2.9</v>
      </c>
      <c r="AJ74" s="109" t="n">
        <v>4</v>
      </c>
      <c r="AK74" s="109" t="n">
        <v>0.7</v>
      </c>
      <c r="AL74" s="109" t="n">
        <v>2.6</v>
      </c>
      <c r="AM74" s="109" t="n">
        <v>4.7</v>
      </c>
      <c r="AN74" s="109" t="n">
        <v>4.5</v>
      </c>
      <c r="AO74" s="109" t="n">
        <v>6.45833333333333</v>
      </c>
      <c r="AP74" s="109" t="n">
        <v>5.7</v>
      </c>
      <c r="AQ74" s="109" t="n">
        <v>8.14285714285714</v>
      </c>
      <c r="AR74" s="109" t="s">
        <v>673</v>
      </c>
      <c r="AS74" s="109" t="s">
        <v>623</v>
      </c>
      <c r="AT74" s="109" t="s">
        <v>972</v>
      </c>
      <c r="AU74" s="109" t="s">
        <v>625</v>
      </c>
      <c r="AV74" s="109" t="s">
        <v>662</v>
      </c>
      <c r="AW74" s="109" t="s">
        <v>625</v>
      </c>
      <c r="AX74" s="109" t="n">
        <v>10</v>
      </c>
      <c r="AY74" s="109" t="n">
        <v>7</v>
      </c>
      <c r="AZ74" s="109" t="n">
        <v>0</v>
      </c>
      <c r="BA74" s="109" t="s">
        <v>2101</v>
      </c>
      <c r="BB74" s="109" t="s">
        <v>2027</v>
      </c>
      <c r="BC74" s="109" t="n">
        <v>17.6171561874581</v>
      </c>
      <c r="BD74" s="109" t="n">
        <v>16.8718408509306</v>
      </c>
      <c r="BE74" s="109" t="n">
        <v>15.8</v>
      </c>
      <c r="BF74" s="109" t="n">
        <v>16.800420934933</v>
      </c>
      <c r="BG74" s="109" t="n">
        <v>16.0395749608214</v>
      </c>
      <c r="BH74" s="109" t="n">
        <v>15.3448042412686</v>
      </c>
      <c r="BI74" t="s">
        <v>2028</v>
      </c>
      <c r="BJ74" t="s">
        <v>2031</v>
      </c>
      <c r="BK74" t="n">
        <v>9904.608</v>
      </c>
      <c r="BL74" t="n">
        <v>-0.7608459741116</v>
      </c>
      <c r="BM74" t="n">
        <v>1.000420934933</v>
      </c>
      <c r="BN74" t="n">
        <v>0</v>
      </c>
      <c r="BO74" t="n">
        <v>3.33473644977667</v>
      </c>
      <c r="BP74" t="n">
        <v>3.33473644977667</v>
      </c>
      <c r="BQ74" t="s">
        <v>2023</v>
      </c>
      <c r="BR74" t="s">
        <v>2024</v>
      </c>
      <c r="BS74" t="s">
        <v>2025</v>
      </c>
      <c r="BT74"/>
      <c r="BU74" t="n">
        <v>4.048</v>
      </c>
      <c r="BV74" t="n">
        <v>4.076</v>
      </c>
      <c r="BW74" t="n">
        <v>4.109</v>
      </c>
      <c r="BX74" t="n">
        <v>5.713</v>
      </c>
      <c r="BY74" t="n">
        <v>4.87</v>
      </c>
      <c r="BZ74" t="n">
        <v>4.805</v>
      </c>
      <c r="CA74" t="n">
        <v>4.716</v>
      </c>
      <c r="CB74" t="n">
        <v>4.625</v>
      </c>
      <c r="CC74" t="n">
        <v>4.529</v>
      </c>
      <c r="CD74" t="s">
        <v>2102</v>
      </c>
      <c r="CE74" t="n">
        <v>-0.843</v>
      </c>
      <c r="CF74" t="n">
        <v>1.604</v>
      </c>
      <c r="CG74" t="n">
        <v>0</v>
      </c>
      <c r="CH74" t="n">
        <v>5.34666666666667</v>
      </c>
      <c r="CI74" t="n">
        <v>5.34666666666667</v>
      </c>
      <c r="CJ74"/>
      <c r="CK74" t="n">
        <v>47.8453025817871</v>
      </c>
      <c r="CL74"/>
      <c r="CM74" t="n">
        <v>94.5481414794922</v>
      </c>
      <c r="CN74"/>
      <c r="CO74"/>
      <c r="CP74" t="n">
        <v>48.4238052368164</v>
      </c>
      <c r="CQ74" t="n">
        <v>7.56742715835571</v>
      </c>
      <c r="CR74"/>
      <c r="CS74"/>
      <c r="CT74" t="n">
        <v>5.47500467300415</v>
      </c>
      <c r="CU74"/>
      <c r="CV74" t="n">
        <v>2.81664776802063</v>
      </c>
      <c r="CW74" t="n">
        <v>31.3378849029541</v>
      </c>
      <c r="CX74"/>
      <c r="CY74"/>
      <c r="CZ74" t="n">
        <v>2.72592926025391</v>
      </c>
      <c r="DA74" t="n">
        <v>2.19000186920166</v>
      </c>
      <c r="DB74"/>
      <c r="DC74" t="n">
        <v>6.26757698059082</v>
      </c>
      <c r="DD74" t="n">
        <v>3.72783603668213</v>
      </c>
      <c r="DE74" t="n">
        <v>5.32548005240304</v>
      </c>
    </row>
    <row r="75">
      <c r="A75" s="113" t="n">
        <v>73</v>
      </c>
      <c r="B75" s="113" t="s">
        <v>1075</v>
      </c>
      <c r="C75" s="113"/>
      <c r="D75" s="109" t="str">
        <f>IFERROR(GEOMEAN(E75, F75), MAX(E75, F75))</f>
      </c>
      <c r="E75" s="109" t="str">
        <f>MAX(AQ75)</f>
      </c>
      <c r="F75" s="109" t="str">
        <f>MAX(AY75, DE75)</f>
      </c>
      <c r="G75" s="109"/>
      <c r="H75" s="109" t="n">
        <v>70.71853665</v>
      </c>
      <c r="I75" s="109" t="n">
        <v>39.52180592</v>
      </c>
      <c r="J75" s="109" t="n">
        <v>8.4</v>
      </c>
      <c r="K75" s="109" t="n">
        <v>7.5</v>
      </c>
      <c r="L75" s="109" t="n">
        <v>8.4</v>
      </c>
      <c r="M75" s="109" t="n">
        <v>6.2</v>
      </c>
      <c r="N75" s="109" t="n">
        <v>5.7</v>
      </c>
      <c r="O75" s="109"/>
      <c r="P75" s="109" t="n">
        <v>2</v>
      </c>
      <c r="Q75" s="109" t="n">
        <v>0</v>
      </c>
      <c r="R75" s="109" t="n">
        <v>0</v>
      </c>
      <c r="S75" s="109" t="n">
        <v>3.5</v>
      </c>
      <c r="T75" s="109" t="n">
        <v>5.7</v>
      </c>
      <c r="U75" s="109" t="n">
        <v>10</v>
      </c>
      <c r="V75" s="109" t="n">
        <v>7.9</v>
      </c>
      <c r="W75" s="109" t="n">
        <v>5.7</v>
      </c>
      <c r="X75" s="109" t="n">
        <v>1.4</v>
      </c>
      <c r="Y75" s="109"/>
      <c r="Z75" s="109" t="n">
        <v>0.1</v>
      </c>
      <c r="AA75" s="109" t="n">
        <v>0.7</v>
      </c>
      <c r="AB75" s="109" t="n">
        <v>0</v>
      </c>
      <c r="AC75" s="109" t="n">
        <v>0</v>
      </c>
      <c r="AD75" s="109" t="n">
        <v>20</v>
      </c>
      <c r="AE75" s="109" t="n">
        <v>10</v>
      </c>
      <c r="AF75" s="109" t="n">
        <v>16.7</v>
      </c>
      <c r="AG75" s="109" t="n">
        <v>4.5</v>
      </c>
      <c r="AH75" s="109" t="n">
        <v>5.4</v>
      </c>
      <c r="AI75" s="109" t="n">
        <v>1.9</v>
      </c>
      <c r="AJ75" s="109" t="n">
        <v>6</v>
      </c>
      <c r="AK75" s="109" t="n">
        <v>0.2</v>
      </c>
      <c r="AL75" s="109" t="n">
        <v>3.2</v>
      </c>
      <c r="AM75" s="109" t="n">
        <v>4.1</v>
      </c>
      <c r="AN75" s="109" t="n">
        <v>4.9</v>
      </c>
      <c r="AO75" s="109" t="n">
        <v>8.125</v>
      </c>
      <c r="AP75" s="109" t="n">
        <v>1.3</v>
      </c>
      <c r="AQ75" s="109" t="n">
        <v>1.85714285714286</v>
      </c>
      <c r="AR75" s="109" t="s">
        <v>1077</v>
      </c>
      <c r="AS75" s="109" t="s">
        <v>623</v>
      </c>
      <c r="AT75" s="109" t="s">
        <v>1078</v>
      </c>
      <c r="AU75" s="109" t="s">
        <v>625</v>
      </c>
      <c r="AV75" s="109" t="s">
        <v>662</v>
      </c>
      <c r="AW75" s="109" t="s">
        <v>625</v>
      </c>
      <c r="AX75" s="109" t="n">
        <v>10</v>
      </c>
      <c r="AY75" s="109" t="n">
        <v>7</v>
      </c>
      <c r="AZ75" s="109" t="n">
        <v>0</v>
      </c>
      <c r="BA75" s="109" t="s">
        <v>2103</v>
      </c>
      <c r="BB75" s="109" t="s">
        <v>2027</v>
      </c>
      <c r="BC75" s="109" t="n">
        <v>0.55738517798714</v>
      </c>
      <c r="BD75" s="109" t="n">
        <v>0.54477395667228</v>
      </c>
      <c r="BE75" s="109" t="n">
        <v>0.537412020950727</v>
      </c>
      <c r="BF75" s="109" t="n">
        <v>0.557385155483146</v>
      </c>
      <c r="BG75" s="109" t="n">
        <v>0.537412007122908</v>
      </c>
      <c r="BH75" s="109" t="n">
        <v>0.530385156113865</v>
      </c>
      <c r="BI75" t="s">
        <v>2028</v>
      </c>
      <c r="BJ75" t="s">
        <v>2034</v>
      </c>
      <c r="BK75" t="n">
        <v>4105.268</v>
      </c>
      <c r="BL75" t="n">
        <v>-0.019973148360238</v>
      </c>
      <c r="BM75" t="n">
        <v>0.019973134532419</v>
      </c>
      <c r="BN75" t="n">
        <v>0</v>
      </c>
      <c r="BO75" t="n">
        <v>0.0665771151080641</v>
      </c>
      <c r="BP75" t="n">
        <v>0.0665771151080641</v>
      </c>
      <c r="BQ75" t="s">
        <v>2023</v>
      </c>
      <c r="BR75" t="s">
        <v>2024</v>
      </c>
      <c r="BS75" t="s">
        <v>2025</v>
      </c>
      <c r="BT75"/>
      <c r="BU75" t="n">
        <v>12.433</v>
      </c>
      <c r="BV75" t="n">
        <v>9.858</v>
      </c>
      <c r="BW75" t="n">
        <v>7.758</v>
      </c>
      <c r="BX75" t="n">
        <v>9.267</v>
      </c>
      <c r="BY75" t="n">
        <v>10.316</v>
      </c>
      <c r="BZ75" t="n">
        <v>9.599</v>
      </c>
      <c r="CA75" t="n">
        <v>8.788</v>
      </c>
      <c r="CB75" t="n">
        <v>7.971</v>
      </c>
      <c r="CC75" t="n">
        <v>7.147</v>
      </c>
      <c r="CD75" t="s">
        <v>2104</v>
      </c>
      <c r="CE75" t="n">
        <v>1.049</v>
      </c>
      <c r="CF75" t="n">
        <v>1.509</v>
      </c>
      <c r="CG75" t="n">
        <v>10</v>
      </c>
      <c r="CH75" t="n">
        <v>5.03</v>
      </c>
      <c r="CI75" t="n">
        <v>10</v>
      </c>
      <c r="CJ75" t="n">
        <v>10</v>
      </c>
      <c r="CK75" t="n">
        <v>70.3912506103516</v>
      </c>
      <c r="CL75" t="n">
        <v>29.6087474822998</v>
      </c>
      <c r="CM75"/>
      <c r="CN75"/>
      <c r="CO75"/>
      <c r="CP75"/>
      <c r="CQ75"/>
      <c r="CR75"/>
      <c r="CS75" t="n">
        <v>28.6172981262207</v>
      </c>
      <c r="CT75"/>
      <c r="CU75" t="n">
        <v>3.99735713005066</v>
      </c>
      <c r="CV75" t="n">
        <v>39.6965217590332</v>
      </c>
      <c r="CW75"/>
      <c r="CX75" t="n">
        <v>81.3916091918945</v>
      </c>
      <c r="CY75" t="n">
        <v>5.92174949645996</v>
      </c>
      <c r="CZ75"/>
      <c r="DA75"/>
      <c r="DB75" t="n">
        <v>10</v>
      </c>
      <c r="DC75"/>
      <c r="DD75" t="n">
        <v>7.96087474822998</v>
      </c>
      <c r="DE75" t="n">
        <v>10</v>
      </c>
    </row>
    <row r="76">
      <c r="A76" s="113" t="n">
        <v>74</v>
      </c>
      <c r="B76" s="113" t="s">
        <v>1081</v>
      </c>
      <c r="C76" s="113"/>
      <c r="D76" s="109" t="str">
        <f>IFERROR(GEOMEAN(E76, F76), MAX(E76, F76))</f>
      </c>
      <c r="E76" s="109" t="str">
        <f>MAX(AQ76)</f>
      </c>
      <c r="F76" s="109" t="str">
        <f>MAX(AY76, DE76)</f>
      </c>
      <c r="G76" s="109"/>
      <c r="H76" s="109" t="n">
        <v>19.46214024</v>
      </c>
      <c r="I76" s="109" t="n">
        <v>34.59822042</v>
      </c>
      <c r="J76" s="109" t="n">
        <v>2.2</v>
      </c>
      <c r="K76" s="109" t="n">
        <v>6.5</v>
      </c>
      <c r="L76" s="109" t="n">
        <v>2.2</v>
      </c>
      <c r="M76" s="109" t="n">
        <v>8.7</v>
      </c>
      <c r="N76" s="109" t="n">
        <v>5.5</v>
      </c>
      <c r="O76" s="109" t="n">
        <v>7.3</v>
      </c>
      <c r="P76" s="109" t="n">
        <v>6.1</v>
      </c>
      <c r="Q76" s="109" t="n">
        <v>0.3</v>
      </c>
      <c r="R76" s="109" t="n">
        <v>0.3</v>
      </c>
      <c r="S76" s="109" t="n">
        <v>5.6</v>
      </c>
      <c r="T76" s="109" t="n">
        <v>2.5</v>
      </c>
      <c r="U76" s="109" t="n">
        <v>8.3</v>
      </c>
      <c r="V76" s="109" t="n">
        <v>5.4</v>
      </c>
      <c r="W76" s="109" t="n">
        <v>5.5</v>
      </c>
      <c r="X76" s="109" t="n">
        <v>8</v>
      </c>
      <c r="Y76" s="109" t="n">
        <v>8.8</v>
      </c>
      <c r="Z76" s="109" t="n">
        <v>2.4</v>
      </c>
      <c r="AA76" s="109" t="n">
        <v>6.4</v>
      </c>
      <c r="AB76" s="109" t="n">
        <v>20.4</v>
      </c>
      <c r="AC76" s="109" t="n">
        <v>10</v>
      </c>
      <c r="AD76" s="109" t="n">
        <v>5</v>
      </c>
      <c r="AE76" s="109" t="n">
        <v>1.7</v>
      </c>
      <c r="AF76" s="109" t="n">
        <v>26.5</v>
      </c>
      <c r="AG76" s="109" t="n">
        <v>10</v>
      </c>
      <c r="AH76" s="109" t="n">
        <v>6.7</v>
      </c>
      <c r="AI76" s="109" t="n">
        <v>2.6</v>
      </c>
      <c r="AJ76" s="109" t="n">
        <v>4</v>
      </c>
      <c r="AK76" s="109" t="n">
        <v>3.3</v>
      </c>
      <c r="AL76" s="109" t="n">
        <v>5</v>
      </c>
      <c r="AM76" s="109" t="n">
        <v>4.5</v>
      </c>
      <c r="AN76" s="109" t="n">
        <v>5</v>
      </c>
      <c r="AO76" s="109" t="n">
        <v>8.54166666666667</v>
      </c>
      <c r="AP76" s="109" t="n">
        <v>7.3</v>
      </c>
      <c r="AQ76" s="109" t="n">
        <v>10</v>
      </c>
      <c r="AR76" s="109" t="s">
        <v>647</v>
      </c>
      <c r="AS76" s="109" t="s">
        <v>623</v>
      </c>
      <c r="AT76" s="109" t="s">
        <v>630</v>
      </c>
      <c r="AU76" s="109"/>
      <c r="AV76" s="109" t="s">
        <v>662</v>
      </c>
      <c r="AW76" s="109" t="s">
        <v>625</v>
      </c>
      <c r="AX76" s="109" t="n">
        <v>10</v>
      </c>
      <c r="AY76" s="109"/>
      <c r="AZ76" s="109" t="n">
        <v>0</v>
      </c>
      <c r="BA76" s="109" t="s">
        <v>2105</v>
      </c>
      <c r="BB76" s="109" t="s">
        <v>2027</v>
      </c>
      <c r="BC76" s="109" t="n">
        <v>24.0166759681045</v>
      </c>
      <c r="BD76" s="109" t="n">
        <v>24.0872005150999</v>
      </c>
      <c r="BE76" s="109" t="n">
        <v>25.9475664338469</v>
      </c>
      <c r="BF76" s="109" t="n">
        <v>27.300976672506</v>
      </c>
      <c r="BG76" s="109" t="n">
        <v>28.7213577239433</v>
      </c>
      <c r="BH76" s="109" t="n">
        <v>28.1606659021831</v>
      </c>
      <c r="BI76" t="s">
        <v>2028</v>
      </c>
      <c r="BJ76" t="s">
        <v>2031</v>
      </c>
      <c r="BK76" t="n">
        <v>11402.533</v>
      </c>
      <c r="BL76" t="n">
        <v>1.4203810514373</v>
      </c>
      <c r="BM76" t="n">
        <v>1.3534102386591</v>
      </c>
      <c r="BN76" t="n">
        <v>10</v>
      </c>
      <c r="BO76" t="n">
        <v>4.51136746219699</v>
      </c>
      <c r="BP76" t="n">
        <v>10</v>
      </c>
      <c r="BQ76" t="s">
        <v>2023</v>
      </c>
      <c r="BR76" t="s">
        <v>2024</v>
      </c>
      <c r="BS76" t="s">
        <v>2025</v>
      </c>
      <c r="BT76"/>
      <c r="BU76"/>
      <c r="BV76"/>
      <c r="BW76"/>
      <c r="BX76"/>
      <c r="BY76"/>
      <c r="BZ76"/>
      <c r="CA76"/>
      <c r="CB76"/>
      <c r="CC76"/>
      <c r="CD76" t="s">
        <v>628</v>
      </c>
      <c r="CE76"/>
      <c r="CF76"/>
      <c r="CG76"/>
      <c r="CH76"/>
      <c r="CI76"/>
      <c r="CJ76"/>
      <c r="CK76"/>
      <c r="CL76"/>
      <c r="CM76"/>
      <c r="CN76"/>
      <c r="CO76"/>
      <c r="CP76"/>
      <c r="CQ76"/>
      <c r="CR76"/>
      <c r="CS76"/>
      <c r="CT76"/>
      <c r="CU76"/>
      <c r="CV76"/>
      <c r="CW76"/>
      <c r="CX76"/>
      <c r="CY76"/>
      <c r="CZ76"/>
      <c r="DA76"/>
      <c r="DB76"/>
      <c r="DC76"/>
      <c r="DD76"/>
      <c r="DE76"/>
    </row>
    <row r="77">
      <c r="A77" s="113" t="n">
        <v>75</v>
      </c>
      <c r="B77" s="113" t="s">
        <v>1088</v>
      </c>
      <c r="C77" s="113"/>
      <c r="D77" s="109" t="str">
        <f>IFERROR(GEOMEAN(E77, F77), MAX(E77, F77))</f>
      </c>
      <c r="E77" s="109" t="str">
        <f>MAX(AQ77)</f>
      </c>
      <c r="F77" s="109" t="str">
        <f>MAX(AY77, DE77)</f>
      </c>
      <c r="G77" s="109"/>
      <c r="H77" s="109" t="n">
        <v>89.44499002</v>
      </c>
      <c r="I77" s="109" t="n">
        <v>50.4018973</v>
      </c>
      <c r="J77" s="109" t="n">
        <v>10</v>
      </c>
      <c r="K77" s="109" t="n">
        <v>9.8</v>
      </c>
      <c r="L77" s="109" t="n">
        <v>10</v>
      </c>
      <c r="M77" s="109" t="n">
        <v>6.8</v>
      </c>
      <c r="N77" s="109" t="n">
        <v>7.1</v>
      </c>
      <c r="O77" s="109" t="n">
        <v>1.5</v>
      </c>
      <c r="P77" s="109" t="n">
        <v>1.5</v>
      </c>
      <c r="Q77" s="109" t="n">
        <v>0.1</v>
      </c>
      <c r="R77" s="109" t="n">
        <v>0.1</v>
      </c>
      <c r="S77" s="109" t="n">
        <v>3.4</v>
      </c>
      <c r="T77" s="109" t="n">
        <v>4.2</v>
      </c>
      <c r="U77" s="109" t="n">
        <v>10</v>
      </c>
      <c r="V77" s="109" t="n">
        <v>7.1</v>
      </c>
      <c r="W77" s="109" t="n">
        <v>5.3</v>
      </c>
      <c r="X77" s="109" t="n">
        <v>1.2</v>
      </c>
      <c r="Y77" s="109"/>
      <c r="Z77" s="109" t="n">
        <v>0.1</v>
      </c>
      <c r="AA77" s="109" t="n">
        <v>0.6</v>
      </c>
      <c r="AB77" s="109" t="n">
        <v>0</v>
      </c>
      <c r="AC77" s="109" t="n">
        <v>0</v>
      </c>
      <c r="AD77" s="109" t="n">
        <v>19</v>
      </c>
      <c r="AE77" s="109" t="n">
        <v>9.4</v>
      </c>
      <c r="AF77" s="109" t="n">
        <v>23</v>
      </c>
      <c r="AG77" s="109" t="n">
        <v>8.7</v>
      </c>
      <c r="AH77" s="109" t="n">
        <v>6.9</v>
      </c>
      <c r="AI77" s="109" t="n">
        <v>2.7</v>
      </c>
      <c r="AJ77" s="109" t="n">
        <v>4</v>
      </c>
      <c r="AK77" s="109" t="n">
        <v>0.1</v>
      </c>
      <c r="AL77" s="109" t="n">
        <v>3.9</v>
      </c>
      <c r="AM77" s="109" t="n">
        <v>4.8</v>
      </c>
      <c r="AN77" s="109" t="n">
        <v>5</v>
      </c>
      <c r="AO77" s="109" t="n">
        <v>8.54166666666667</v>
      </c>
      <c r="AP77" s="109" t="n">
        <v>1.3</v>
      </c>
      <c r="AQ77" s="109" t="n">
        <v>1.85714285714286</v>
      </c>
      <c r="AR77" s="109" t="s">
        <v>1090</v>
      </c>
      <c r="AS77" s="109" t="s">
        <v>623</v>
      </c>
      <c r="AT77" s="109" t="s">
        <v>731</v>
      </c>
      <c r="AU77" s="109" t="s">
        <v>625</v>
      </c>
      <c r="AV77" s="109" t="s">
        <v>662</v>
      </c>
      <c r="AW77" s="109" t="s">
        <v>625</v>
      </c>
      <c r="AX77" s="109" t="n">
        <v>10</v>
      </c>
      <c r="AY77" s="109" t="n">
        <v>7</v>
      </c>
      <c r="AZ77" s="109" t="n">
        <v>0</v>
      </c>
      <c r="BA77" s="109"/>
      <c r="BB77" s="109"/>
      <c r="BC77" s="109"/>
      <c r="BD77" s="109"/>
      <c r="BE77" s="109"/>
      <c r="BF77" s="109"/>
      <c r="BG77" s="109"/>
      <c r="BH77" s="109"/>
      <c r="BI77"/>
      <c r="BJ77"/>
      <c r="BK77"/>
      <c r="BL77"/>
      <c r="BM77"/>
      <c r="BN77"/>
      <c r="BO77"/>
      <c r="BP77"/>
      <c r="BQ77" t="s">
        <v>2023</v>
      </c>
      <c r="BR77" t="s">
        <v>2024</v>
      </c>
      <c r="BS77" t="s">
        <v>2025</v>
      </c>
      <c r="BT77"/>
      <c r="BU77" t="n">
        <v>4.156</v>
      </c>
      <c r="BV77" t="n">
        <v>3.708</v>
      </c>
      <c r="BW77" t="n">
        <v>3.418</v>
      </c>
      <c r="BX77" t="n">
        <v>6.1</v>
      </c>
      <c r="BY77" t="n">
        <v>4.699</v>
      </c>
      <c r="BZ77" t="n">
        <v>3.9</v>
      </c>
      <c r="CA77" t="n">
        <v>3.7</v>
      </c>
      <c r="CB77" t="n">
        <v>3.5</v>
      </c>
      <c r="CC77" t="n">
        <v>3.4</v>
      </c>
      <c r="CD77" t="s">
        <v>2106</v>
      </c>
      <c r="CE77" t="n">
        <v>-1.401</v>
      </c>
      <c r="CF77" t="n">
        <v>2.682</v>
      </c>
      <c r="CG77" t="n">
        <v>0</v>
      </c>
      <c r="CH77" t="n">
        <v>8.94</v>
      </c>
      <c r="CI77" t="n">
        <v>8.94</v>
      </c>
      <c r="CJ77" t="n">
        <v>0</v>
      </c>
      <c r="CK77"/>
      <c r="CL77"/>
      <c r="CM77"/>
      <c r="CN77"/>
      <c r="CO77"/>
      <c r="CP77"/>
      <c r="CQ77"/>
      <c r="CR77"/>
      <c r="CS77"/>
      <c r="CT77"/>
      <c r="CU77"/>
      <c r="CV77"/>
      <c r="CW77"/>
      <c r="CX77"/>
      <c r="CY77"/>
      <c r="CZ77"/>
      <c r="DA77"/>
      <c r="DB77"/>
      <c r="DC77"/>
      <c r="DD77"/>
      <c r="DE77"/>
    </row>
    <row r="78">
      <c r="A78" s="113" t="n">
        <v>76</v>
      </c>
      <c r="B78" s="113" t="s">
        <v>1093</v>
      </c>
      <c r="C78" s="113"/>
      <c r="D78" s="109" t="str">
        <f>IFERROR(GEOMEAN(E78, F78), MAX(E78, F78))</f>
      </c>
      <c r="E78" s="109" t="str">
        <f>MAX(AQ78)</f>
      </c>
      <c r="F78" s="109" t="str">
        <f>MAX(AY78, DE78)</f>
      </c>
      <c r="G78" s="109"/>
      <c r="H78" s="109" t="n">
        <v>57.4129369</v>
      </c>
      <c r="I78" s="109" t="n">
        <v>15.94331321</v>
      </c>
      <c r="J78" s="109" t="n">
        <v>6.8</v>
      </c>
      <c r="K78" s="109" t="n">
        <v>2.7</v>
      </c>
      <c r="L78" s="109" t="n">
        <v>6.8</v>
      </c>
      <c r="M78" s="109" t="n">
        <v>7.2</v>
      </c>
      <c r="N78" s="109" t="n">
        <v>5.5</v>
      </c>
      <c r="O78" s="109" t="n">
        <v>3.4</v>
      </c>
      <c r="P78" s="109" t="n">
        <v>5</v>
      </c>
      <c r="Q78" s="109" t="n">
        <v>0</v>
      </c>
      <c r="R78" s="109" t="n">
        <v>0</v>
      </c>
      <c r="S78" s="109" t="n">
        <v>4.2</v>
      </c>
      <c r="T78" s="109" t="n">
        <v>6.1</v>
      </c>
      <c r="U78" s="109" t="n">
        <v>0.9</v>
      </c>
      <c r="V78" s="109" t="n">
        <v>3.5</v>
      </c>
      <c r="W78" s="109" t="n">
        <v>3.9</v>
      </c>
      <c r="X78" s="109" t="n">
        <v>4.1</v>
      </c>
      <c r="Y78" s="109" t="n">
        <v>5.1</v>
      </c>
      <c r="Z78" s="109" t="n">
        <v>0.6</v>
      </c>
      <c r="AA78" s="109" t="n">
        <v>3.3</v>
      </c>
      <c r="AB78" s="109" t="n">
        <v>0</v>
      </c>
      <c r="AC78" s="109" t="n">
        <v>0</v>
      </c>
      <c r="AD78" s="109" t="n">
        <v>6</v>
      </c>
      <c r="AE78" s="109" t="n">
        <v>2.2</v>
      </c>
      <c r="AF78" s="109" t="n">
        <v>26.4</v>
      </c>
      <c r="AG78" s="109" t="n">
        <v>10</v>
      </c>
      <c r="AH78" s="109" t="n">
        <v>6.3</v>
      </c>
      <c r="AI78" s="109" t="n">
        <v>2.4</v>
      </c>
      <c r="AJ78" s="109" t="n">
        <v>4</v>
      </c>
      <c r="AK78" s="109" t="n">
        <v>5.8</v>
      </c>
      <c r="AL78" s="109" t="n">
        <v>5.6</v>
      </c>
      <c r="AM78" s="109" t="n">
        <v>5.2</v>
      </c>
      <c r="AN78" s="109" t="n">
        <v>4.5</v>
      </c>
      <c r="AO78" s="109" t="n">
        <v>6.45833333333333</v>
      </c>
      <c r="AP78" s="109" t="n">
        <v>3.3</v>
      </c>
      <c r="AQ78" s="109" t="n">
        <v>4.71428571428571</v>
      </c>
      <c r="AR78" s="109" t="s">
        <v>674</v>
      </c>
      <c r="AS78" s="109" t="s">
        <v>623</v>
      </c>
      <c r="AT78" s="109" t="s">
        <v>797</v>
      </c>
      <c r="AU78" s="109" t="s">
        <v>625</v>
      </c>
      <c r="AV78" s="109" t="s">
        <v>662</v>
      </c>
      <c r="AW78" s="109" t="s">
        <v>625</v>
      </c>
      <c r="AX78" s="109" t="n">
        <v>10</v>
      </c>
      <c r="AY78" s="109" t="n">
        <v>7</v>
      </c>
      <c r="AZ78" s="109" t="n">
        <v>0</v>
      </c>
      <c r="BA78" s="109" t="s">
        <v>2107</v>
      </c>
      <c r="BB78" s="109" t="s">
        <v>2027</v>
      </c>
      <c r="BC78" s="109" t="n">
        <v>4.5</v>
      </c>
      <c r="BD78" s="109" t="n">
        <v>3.6</v>
      </c>
      <c r="BE78" s="109" t="n">
        <v>2.7</v>
      </c>
      <c r="BF78" s="109" t="n">
        <v>3</v>
      </c>
      <c r="BG78" s="109" t="n">
        <v>2.6</v>
      </c>
      <c r="BH78" s="109" t="n">
        <v>2.2</v>
      </c>
      <c r="BI78" t="s">
        <v>2028</v>
      </c>
      <c r="BJ78" t="s">
        <v>2062</v>
      </c>
      <c r="BK78" t="n">
        <v>273523.621</v>
      </c>
      <c r="BL78" t="n">
        <v>-0.4</v>
      </c>
      <c r="BM78" t="n">
        <v>0.3</v>
      </c>
      <c r="BN78" t="n">
        <v>0</v>
      </c>
      <c r="BO78" t="n">
        <v>1</v>
      </c>
      <c r="BP78" t="n">
        <v>1</v>
      </c>
      <c r="BQ78" t="s">
        <v>2023</v>
      </c>
      <c r="BR78" t="s">
        <v>2024</v>
      </c>
      <c r="BS78" t="s">
        <v>2025</v>
      </c>
      <c r="BT78"/>
      <c r="BU78" t="n">
        <v>5.5</v>
      </c>
      <c r="BV78" t="n">
        <v>5.34</v>
      </c>
      <c r="BW78" t="n">
        <v>5.28</v>
      </c>
      <c r="BX78" t="n">
        <v>8</v>
      </c>
      <c r="BY78" t="n">
        <v>6.8</v>
      </c>
      <c r="BZ78" t="n">
        <v>5.8</v>
      </c>
      <c r="CA78" t="n">
        <v>5.4</v>
      </c>
      <c r="CB78" t="n">
        <v>5.3</v>
      </c>
      <c r="CC78" t="n">
        <v>5.3</v>
      </c>
      <c r="CD78" t="s">
        <v>2082</v>
      </c>
      <c r="CE78" t="n">
        <v>-1.2</v>
      </c>
      <c r="CF78" t="n">
        <v>2.72</v>
      </c>
      <c r="CG78" t="n">
        <v>0</v>
      </c>
      <c r="CH78" t="n">
        <v>9.06666666666667</v>
      </c>
      <c r="CI78" t="n">
        <v>9.06666666666667</v>
      </c>
      <c r="CJ78" t="n">
        <v>0</v>
      </c>
      <c r="CK78" t="n">
        <v>76.6226806640625</v>
      </c>
      <c r="CL78" t="n">
        <v>23.3773174285889</v>
      </c>
      <c r="CM78" t="n">
        <v>97.1297912597656</v>
      </c>
      <c r="CN78" t="n">
        <v>74.3155288696289</v>
      </c>
      <c r="CO78" t="n">
        <v>21.9838600158691</v>
      </c>
      <c r="CP78"/>
      <c r="CQ78" t="n">
        <v>25.4492321014404</v>
      </c>
      <c r="CR78" t="n">
        <v>57.9964637756348</v>
      </c>
      <c r="CS78"/>
      <c r="CT78"/>
      <c r="CU78" t="n">
        <v>71.4216766357422</v>
      </c>
      <c r="CV78"/>
      <c r="CW78"/>
      <c r="CX78"/>
      <c r="CY78" t="n">
        <v>4.67546348571777</v>
      </c>
      <c r="CZ78" t="n">
        <v>1.43510437011719</v>
      </c>
      <c r="DA78"/>
      <c r="DB78" t="n">
        <v>1.14377644856771</v>
      </c>
      <c r="DC78"/>
      <c r="DD78" t="n">
        <v>2.41811476813422</v>
      </c>
      <c r="DE78" t="n">
        <v>3.45444966876317</v>
      </c>
    </row>
    <row r="79">
      <c r="A79" s="113" t="n">
        <v>77</v>
      </c>
      <c r="B79" s="113" t="s">
        <v>1097</v>
      </c>
      <c r="C79" s="113"/>
      <c r="D79" s="109" t="str">
        <f>IFERROR(GEOMEAN(E79, F79), MAX(E79, F79))</f>
      </c>
      <c r="E79" s="109" t="str">
        <f>MAX(AQ79)</f>
      </c>
      <c r="F79" s="109" t="str">
        <f>MAX(AY79, DE79)</f>
      </c>
      <c r="G79" s="109"/>
      <c r="H79" s="109"/>
      <c r="I79" s="109"/>
      <c r="J79" s="109"/>
      <c r="K79" s="109"/>
      <c r="L79" s="109"/>
      <c r="M79" s="109" t="n">
        <v>8.9</v>
      </c>
      <c r="N79" s="109" t="n">
        <v>3.4</v>
      </c>
      <c r="O79" s="109" t="n">
        <v>3.9</v>
      </c>
      <c r="P79" s="109" t="n">
        <v>6.4</v>
      </c>
      <c r="Q79" s="109" t="n">
        <v>0.1</v>
      </c>
      <c r="R79" s="109" t="n">
        <v>0.1</v>
      </c>
      <c r="S79" s="109" t="n">
        <v>4.5</v>
      </c>
      <c r="T79" s="109" t="n">
        <v>2.4</v>
      </c>
      <c r="U79" s="109" t="n">
        <v>2.4</v>
      </c>
      <c r="V79" s="109" t="n">
        <v>2.4</v>
      </c>
      <c r="W79" s="109" t="n">
        <v>3.5</v>
      </c>
      <c r="X79" s="109" t="n">
        <v>5.2</v>
      </c>
      <c r="Y79" s="109" t="n">
        <v>7.7</v>
      </c>
      <c r="Z79" s="109" t="n">
        <v>2.1</v>
      </c>
      <c r="AA79" s="109" t="n">
        <v>5</v>
      </c>
      <c r="AB79" s="109" t="n">
        <v>0</v>
      </c>
      <c r="AC79" s="109" t="n">
        <v>0</v>
      </c>
      <c r="AD79" s="109" t="n">
        <v>6</v>
      </c>
      <c r="AE79" s="109" t="n">
        <v>2.2</v>
      </c>
      <c r="AF79" s="109" t="n">
        <v>23.3</v>
      </c>
      <c r="AG79" s="109" t="n">
        <v>8.9</v>
      </c>
      <c r="AH79" s="109" t="n">
        <v>10.4</v>
      </c>
      <c r="AI79" s="109" t="n">
        <v>4.7</v>
      </c>
      <c r="AJ79" s="109" t="n">
        <v>4</v>
      </c>
      <c r="AK79" s="109" t="n">
        <v>3.7</v>
      </c>
      <c r="AL79" s="109" t="n">
        <v>5.3</v>
      </c>
      <c r="AM79" s="109" t="n">
        <v>5.2</v>
      </c>
      <c r="AN79" s="109" t="n">
        <v>4.3</v>
      </c>
      <c r="AO79" s="109" t="n">
        <v>5.625</v>
      </c>
      <c r="AP79" s="109" t="n">
        <v>4.7</v>
      </c>
      <c r="AQ79" s="109" t="n">
        <v>6.71428571428571</v>
      </c>
      <c r="AR79" s="109" t="s">
        <v>1099</v>
      </c>
      <c r="AS79" s="109" t="s">
        <v>623</v>
      </c>
      <c r="AT79" s="109" t="s">
        <v>630</v>
      </c>
      <c r="AU79" s="109"/>
      <c r="AV79" s="109" t="s">
        <v>627</v>
      </c>
      <c r="AW79" s="109" t="s">
        <v>623</v>
      </c>
      <c r="AX79" s="109" t="n">
        <v>10</v>
      </c>
      <c r="AY79" s="109"/>
      <c r="AZ79" s="109" t="n">
        <v>7</v>
      </c>
      <c r="BA79" s="109" t="s">
        <v>2108</v>
      </c>
      <c r="BB79" s="109" t="s">
        <v>2027</v>
      </c>
      <c r="BC79" s="109" t="n">
        <v>10.39</v>
      </c>
      <c r="BD79" s="109" t="n">
        <v>9.15</v>
      </c>
      <c r="BE79" s="109" t="n">
        <v>8.35</v>
      </c>
      <c r="BF79" s="109" t="n">
        <v>11.11</v>
      </c>
      <c r="BG79" s="109" t="n">
        <v>9.98</v>
      </c>
      <c r="BH79" s="109" t="n">
        <v>9.01</v>
      </c>
      <c r="BI79" t="s">
        <v>2028</v>
      </c>
      <c r="BJ79" t="s">
        <v>2043</v>
      </c>
      <c r="BK79" t="n">
        <v>1380004.385</v>
      </c>
      <c r="BL79" t="n">
        <v>-1.13</v>
      </c>
      <c r="BM79" t="n">
        <v>2.76</v>
      </c>
      <c r="BN79" t="n">
        <v>0</v>
      </c>
      <c r="BO79" t="n">
        <v>9.2</v>
      </c>
      <c r="BP79" t="n">
        <v>9.2</v>
      </c>
      <c r="BQ79" t="s">
        <v>2023</v>
      </c>
      <c r="BR79" t="s">
        <v>2024</v>
      </c>
      <c r="BS79" t="s">
        <v>2025</v>
      </c>
      <c r="BT79"/>
      <c r="BU79"/>
      <c r="BV79"/>
      <c r="BW79"/>
      <c r="BX79"/>
      <c r="BY79"/>
      <c r="BZ79"/>
      <c r="CA79"/>
      <c r="CB79"/>
      <c r="CC79"/>
      <c r="CD79" t="s">
        <v>628</v>
      </c>
      <c r="CE79"/>
      <c r="CF79"/>
      <c r="CG79"/>
      <c r="CH79"/>
      <c r="CI79"/>
      <c r="CJ79" t="n">
        <v>7</v>
      </c>
      <c r="CK79"/>
      <c r="CL79"/>
      <c r="CM79"/>
      <c r="CN79"/>
      <c r="CO79"/>
      <c r="CP79"/>
      <c r="CQ79"/>
      <c r="CR79"/>
      <c r="CS79"/>
      <c r="CT79"/>
      <c r="CU79"/>
      <c r="CV79"/>
      <c r="CW79"/>
      <c r="CX79"/>
      <c r="CY79"/>
      <c r="CZ79"/>
      <c r="DA79"/>
      <c r="DB79"/>
      <c r="DC79"/>
      <c r="DD79"/>
      <c r="DE79"/>
    </row>
    <row r="80">
      <c r="A80" s="113" t="n">
        <v>78</v>
      </c>
      <c r="B80" s="113" t="s">
        <v>1103</v>
      </c>
      <c r="C80" s="113"/>
      <c r="D80" s="109" t="str">
        <f>IFERROR(GEOMEAN(E80, F80), MAX(E80, F80))</f>
      </c>
      <c r="E80" s="109" t="str">
        <f>MAX(AQ80)</f>
      </c>
      <c r="F80" s="109" t="str">
        <f>MAX(AY80, DE80)</f>
      </c>
      <c r="G80" s="109"/>
      <c r="H80" s="109"/>
      <c r="I80" s="109"/>
      <c r="J80" s="109"/>
      <c r="K80" s="109"/>
      <c r="L80" s="109"/>
      <c r="M80" s="109" t="n">
        <v>6.2</v>
      </c>
      <c r="N80" s="109" t="n">
        <v>6.3</v>
      </c>
      <c r="O80" s="109"/>
      <c r="P80" s="109" t="n">
        <v>2</v>
      </c>
      <c r="Q80" s="109" t="n">
        <v>0.3</v>
      </c>
      <c r="R80" s="109" t="n">
        <v>0.3</v>
      </c>
      <c r="S80" s="109" t="n">
        <v>3.7</v>
      </c>
      <c r="T80" s="109" t="n">
        <v>6.7</v>
      </c>
      <c r="U80" s="109" t="n">
        <v>10</v>
      </c>
      <c r="V80" s="109" t="n">
        <v>8.4</v>
      </c>
      <c r="W80" s="109" t="n">
        <v>6</v>
      </c>
      <c r="X80" s="109" t="n">
        <v>0</v>
      </c>
      <c r="Y80" s="109"/>
      <c r="Z80" s="109" t="n">
        <v>0</v>
      </c>
      <c r="AA80" s="109" t="n">
        <v>0</v>
      </c>
      <c r="AB80" s="109" t="n">
        <v>0</v>
      </c>
      <c r="AC80" s="109" t="n">
        <v>0</v>
      </c>
      <c r="AD80" s="109" t="n">
        <v>14</v>
      </c>
      <c r="AE80" s="109" t="n">
        <v>6.7</v>
      </c>
      <c r="AF80" s="109" t="n">
        <v>10.3</v>
      </c>
      <c r="AG80" s="109" t="n">
        <v>0.2</v>
      </c>
      <c r="AH80" s="109" t="n">
        <v>3.2</v>
      </c>
      <c r="AI80" s="109" t="n">
        <v>0.7</v>
      </c>
      <c r="AJ80" s="109" t="n">
        <v>3</v>
      </c>
      <c r="AK80" s="109" t="n">
        <v>0.1</v>
      </c>
      <c r="AL80" s="109" t="n">
        <v>1</v>
      </c>
      <c r="AM80" s="109" t="n">
        <v>0.5</v>
      </c>
      <c r="AN80" s="109" t="n">
        <v>3.3</v>
      </c>
      <c r="AO80" s="109" t="n">
        <v>1.45833333333333</v>
      </c>
      <c r="AP80" s="109" t="n">
        <v>0.4</v>
      </c>
      <c r="AQ80" s="109" t="n">
        <v>0.571428571428571</v>
      </c>
      <c r="AR80" s="109" t="s">
        <v>783</v>
      </c>
      <c r="AS80" s="109" t="s">
        <v>623</v>
      </c>
      <c r="AT80" s="109" t="s">
        <v>751</v>
      </c>
      <c r="AU80" s="109" t="s">
        <v>625</v>
      </c>
      <c r="AV80" s="109" t="s">
        <v>708</v>
      </c>
      <c r="AW80" s="109" t="s">
        <v>621</v>
      </c>
      <c r="AX80" s="109" t="n">
        <v>10</v>
      </c>
      <c r="AY80" s="109" t="n">
        <v>7</v>
      </c>
      <c r="AZ80" s="109" t="n">
        <v>3</v>
      </c>
      <c r="BA80" s="109"/>
      <c r="BB80" s="109"/>
      <c r="BC80" s="109"/>
      <c r="BD80" s="109"/>
      <c r="BE80" s="109"/>
      <c r="BF80" s="109"/>
      <c r="BG80" s="109"/>
      <c r="BH80" s="109"/>
      <c r="BI80"/>
      <c r="BJ80"/>
      <c r="BK80"/>
      <c r="BL80"/>
      <c r="BM80"/>
      <c r="BN80"/>
      <c r="BO80"/>
      <c r="BP80"/>
      <c r="BQ80" t="s">
        <v>2023</v>
      </c>
      <c r="BR80" t="s">
        <v>2024</v>
      </c>
      <c r="BS80" t="s">
        <v>2025</v>
      </c>
      <c r="BT80"/>
      <c r="BU80" t="n">
        <v>6.725</v>
      </c>
      <c r="BV80" t="n">
        <v>5.775</v>
      </c>
      <c r="BW80" t="n">
        <v>4.958</v>
      </c>
      <c r="BX80" t="n">
        <v>5.629</v>
      </c>
      <c r="BY80" t="n">
        <v>6.154</v>
      </c>
      <c r="BZ80" t="n">
        <v>5.857</v>
      </c>
      <c r="CA80" t="n">
        <v>5.302</v>
      </c>
      <c r="CB80" t="n">
        <v>5.379</v>
      </c>
      <c r="CC80" t="n">
        <v>5.349</v>
      </c>
      <c r="CD80" t="s">
        <v>2109</v>
      </c>
      <c r="CE80" t="n">
        <v>0.525</v>
      </c>
      <c r="CF80" t="n">
        <v>0.670999999999999</v>
      </c>
      <c r="CG80" t="n">
        <v>5.25</v>
      </c>
      <c r="CH80" t="n">
        <v>2.23666666666666</v>
      </c>
      <c r="CI80" t="n">
        <v>5.25</v>
      </c>
      <c r="CJ80"/>
      <c r="CK80"/>
      <c r="CL80"/>
      <c r="CM80"/>
      <c r="CN80"/>
      <c r="CO80"/>
      <c r="CP80"/>
      <c r="CQ80"/>
      <c r="CR80"/>
      <c r="CS80"/>
      <c r="CT80"/>
      <c r="CU80"/>
      <c r="CV80"/>
      <c r="CW80"/>
      <c r="CX80"/>
      <c r="CY80"/>
      <c r="CZ80"/>
      <c r="DA80"/>
      <c r="DB80"/>
      <c r="DC80"/>
      <c r="DD80"/>
      <c r="DE80"/>
    </row>
    <row r="81">
      <c r="A81" s="113" t="n">
        <v>79</v>
      </c>
      <c r="B81" s="113" t="s">
        <v>1107</v>
      </c>
      <c r="C81" s="113"/>
      <c r="D81" s="109" t="str">
        <f>IFERROR(GEOMEAN(E81, F81), MAX(E81, F81))</f>
      </c>
      <c r="E81" s="109" t="str">
        <f>MAX(AQ81)</f>
      </c>
      <c r="F81" s="109" t="str">
        <f>MAX(AY81, DE81)</f>
      </c>
      <c r="G81" s="109"/>
      <c r="H81" s="109"/>
      <c r="I81" s="109"/>
      <c r="J81" s="109"/>
      <c r="K81" s="109"/>
      <c r="L81" s="109"/>
      <c r="M81" s="109" t="n">
        <v>5.7</v>
      </c>
      <c r="N81" s="109" t="n">
        <v>7.5</v>
      </c>
      <c r="O81" s="109" t="n">
        <v>2.7</v>
      </c>
      <c r="P81" s="109" t="n">
        <v>3.8</v>
      </c>
      <c r="Q81" s="109" t="n">
        <v>1.2</v>
      </c>
      <c r="R81" s="109" t="n">
        <v>1.2</v>
      </c>
      <c r="S81" s="109" t="n">
        <v>4.2</v>
      </c>
      <c r="T81" s="109" t="n">
        <v>6.4</v>
      </c>
      <c r="U81" s="109" t="n">
        <v>0.9</v>
      </c>
      <c r="V81" s="109" t="n">
        <v>3.7</v>
      </c>
      <c r="W81" s="109" t="n">
        <v>3.9</v>
      </c>
      <c r="X81" s="109" t="n">
        <v>2</v>
      </c>
      <c r="Y81" s="109"/>
      <c r="Z81" s="109" t="n">
        <v>0</v>
      </c>
      <c r="AA81" s="109" t="n">
        <v>1</v>
      </c>
      <c r="AB81" s="109" t="n">
        <v>0</v>
      </c>
      <c r="AC81" s="109" t="n">
        <v>0</v>
      </c>
      <c r="AD81" s="109" t="n">
        <v>6</v>
      </c>
      <c r="AE81" s="109" t="n">
        <v>2.2</v>
      </c>
      <c r="AF81" s="109" t="n">
        <v>14.8</v>
      </c>
      <c r="AG81" s="109" t="n">
        <v>3.2</v>
      </c>
      <c r="AH81" s="109" t="n">
        <v>9.6</v>
      </c>
      <c r="AI81" s="109" t="n">
        <v>4.2</v>
      </c>
      <c r="AJ81" s="109" t="n">
        <v>7</v>
      </c>
      <c r="AK81" s="109" t="n">
        <v>0.3</v>
      </c>
      <c r="AL81" s="109" t="n">
        <v>3.7</v>
      </c>
      <c r="AM81" s="109" t="n">
        <v>2.3</v>
      </c>
      <c r="AN81" s="109" t="n">
        <v>3.1</v>
      </c>
      <c r="AO81" s="109" t="n">
        <v>0.625</v>
      </c>
      <c r="AP81" s="109" t="n">
        <v>2.4</v>
      </c>
      <c r="AQ81" s="109" t="n">
        <v>3.42857142857143</v>
      </c>
      <c r="AR81" s="109" t="s">
        <v>629</v>
      </c>
      <c r="AS81" s="109" t="s">
        <v>623</v>
      </c>
      <c r="AT81" s="109" t="s">
        <v>1109</v>
      </c>
      <c r="AU81" s="109" t="s">
        <v>625</v>
      </c>
      <c r="AV81" s="109" t="s">
        <v>662</v>
      </c>
      <c r="AW81" s="109" t="s">
        <v>625</v>
      </c>
      <c r="AX81" s="109" t="n">
        <v>10</v>
      </c>
      <c r="AY81" s="109" t="n">
        <v>7</v>
      </c>
      <c r="AZ81" s="109" t="n">
        <v>0</v>
      </c>
      <c r="BA81" s="109"/>
      <c r="BB81" s="109"/>
      <c r="BC81" s="109"/>
      <c r="BD81" s="109"/>
      <c r="BE81" s="109"/>
      <c r="BF81" s="109"/>
      <c r="BG81" s="109"/>
      <c r="BH81" s="109"/>
      <c r="BI81"/>
      <c r="BJ81"/>
      <c r="BK81"/>
      <c r="BL81"/>
      <c r="BM81"/>
      <c r="BN81"/>
      <c r="BO81"/>
      <c r="BP81"/>
      <c r="BQ81" t="s">
        <v>2023</v>
      </c>
      <c r="BR81" t="s">
        <v>2024</v>
      </c>
      <c r="BS81" t="s">
        <v>2025</v>
      </c>
      <c r="BT81"/>
      <c r="BU81" t="n">
        <v>12.075</v>
      </c>
      <c r="BV81" t="n">
        <v>12.025</v>
      </c>
      <c r="BW81" t="n">
        <v>10.65</v>
      </c>
      <c r="BX81" t="n">
        <v>12.176</v>
      </c>
      <c r="BY81" t="n">
        <v>12.421</v>
      </c>
      <c r="BZ81" t="n">
        <v>13.1</v>
      </c>
      <c r="CA81" t="n">
        <v>13.763</v>
      </c>
      <c r="CB81" t="n">
        <v>14.542</v>
      </c>
      <c r="CC81" t="n">
        <v>15.303</v>
      </c>
      <c r="CD81" t="s">
        <v>2110</v>
      </c>
      <c r="CE81" t="n">
        <v>0.244999999999999</v>
      </c>
      <c r="CF81" t="n">
        <v>1.526</v>
      </c>
      <c r="CG81" t="n">
        <v>2.44999999999999</v>
      </c>
      <c r="CH81" t="n">
        <v>5.08666666666667</v>
      </c>
      <c r="CI81" t="n">
        <v>5.08666666666667</v>
      </c>
      <c r="CJ81"/>
      <c r="CK81"/>
      <c r="CL81"/>
      <c r="CM81"/>
      <c r="CN81"/>
      <c r="CO81"/>
      <c r="CP81"/>
      <c r="CQ81"/>
      <c r="CR81"/>
      <c r="CS81"/>
      <c r="CT81"/>
      <c r="CU81"/>
      <c r="CV81"/>
      <c r="CW81"/>
      <c r="CX81"/>
      <c r="CY81"/>
      <c r="CZ81"/>
      <c r="DA81"/>
      <c r="DB81"/>
      <c r="DC81"/>
      <c r="DD81"/>
      <c r="DE81"/>
    </row>
    <row r="82">
      <c r="A82" s="113" t="n">
        <v>80</v>
      </c>
      <c r="B82" s="113" t="s">
        <v>1114</v>
      </c>
      <c r="C82" s="113"/>
      <c r="D82" s="109" t="str">
        <f>IFERROR(GEOMEAN(E82, F82), MAX(E82, F82))</f>
      </c>
      <c r="E82" s="109" t="str">
        <f>MAX(AQ82)</f>
      </c>
      <c r="F82" s="109" t="str">
        <f>MAX(AY82, DE82)</f>
      </c>
      <c r="G82" s="109"/>
      <c r="H82" s="109" t="n">
        <v>83.55954253</v>
      </c>
      <c r="I82" s="109" t="n">
        <v>9.524876509</v>
      </c>
      <c r="J82" s="109" t="n">
        <v>10</v>
      </c>
      <c r="K82" s="109" t="n">
        <v>1.3</v>
      </c>
      <c r="L82" s="109" t="n">
        <v>10</v>
      </c>
      <c r="M82" s="109" t="n">
        <v>6.5</v>
      </c>
      <c r="N82" s="109" t="n">
        <v>7</v>
      </c>
      <c r="O82" s="109" t="n">
        <v>5.2</v>
      </c>
      <c r="P82" s="109"/>
      <c r="Q82" s="109" t="n">
        <v>5.7</v>
      </c>
      <c r="R82" s="109" t="n">
        <v>5.7</v>
      </c>
      <c r="S82" s="109" t="n">
        <v>6.1</v>
      </c>
      <c r="T82" s="109" t="n">
        <v>5.4</v>
      </c>
      <c r="U82" s="109" t="n">
        <v>1</v>
      </c>
      <c r="V82" s="109" t="n">
        <v>3.2</v>
      </c>
      <c r="W82" s="109" t="n">
        <v>4.7</v>
      </c>
      <c r="X82" s="109" t="n">
        <v>4.3</v>
      </c>
      <c r="Y82" s="109" t="n">
        <v>6.4</v>
      </c>
      <c r="Z82" s="109" t="n">
        <v>0.3</v>
      </c>
      <c r="AA82" s="109" t="n">
        <v>3.7</v>
      </c>
      <c r="AB82" s="109" t="n">
        <v>6.4</v>
      </c>
      <c r="AC82" s="109" t="n">
        <v>3.2</v>
      </c>
      <c r="AD82" s="109" t="n">
        <v>3</v>
      </c>
      <c r="AE82" s="109" t="n">
        <v>0.6</v>
      </c>
      <c r="AF82" s="109" t="n">
        <v>21.3</v>
      </c>
      <c r="AG82" s="109" t="n">
        <v>7.5</v>
      </c>
      <c r="AH82" s="109" t="n">
        <v>8.8</v>
      </c>
      <c r="AI82" s="109" t="n">
        <v>3.8</v>
      </c>
      <c r="AJ82" s="109" t="n">
        <v>6</v>
      </c>
      <c r="AK82" s="109" t="n">
        <v>0.8</v>
      </c>
      <c r="AL82" s="109" t="n">
        <v>4.5</v>
      </c>
      <c r="AM82" s="109" t="n">
        <v>6.1</v>
      </c>
      <c r="AN82" s="109" t="n">
        <v>5.4</v>
      </c>
      <c r="AO82" s="109" t="n">
        <v>10</v>
      </c>
      <c r="AP82" s="109" t="n">
        <v>3.9</v>
      </c>
      <c r="AQ82" s="109" t="n">
        <v>5.57142857142857</v>
      </c>
      <c r="AR82" s="109" t="s">
        <v>1116</v>
      </c>
      <c r="AS82" s="109" t="s">
        <v>623</v>
      </c>
      <c r="AT82" s="109" t="s">
        <v>630</v>
      </c>
      <c r="AU82" s="109"/>
      <c r="AV82" s="109" t="s">
        <v>662</v>
      </c>
      <c r="AW82" s="109" t="s">
        <v>625</v>
      </c>
      <c r="AX82" s="109" t="n">
        <v>10</v>
      </c>
      <c r="AY82" s="109"/>
      <c r="AZ82" s="109" t="n">
        <v>0</v>
      </c>
      <c r="BA82" s="109"/>
      <c r="BB82" s="109"/>
      <c r="BC82" s="109"/>
      <c r="BD82" s="109"/>
      <c r="BE82" s="109"/>
      <c r="BF82" s="109"/>
      <c r="BG82" s="109"/>
      <c r="BH82" s="109"/>
      <c r="BI82"/>
      <c r="BJ82"/>
      <c r="BK82"/>
      <c r="BL82"/>
      <c r="BM82"/>
      <c r="BN82"/>
      <c r="BO82"/>
      <c r="BP82"/>
      <c r="BQ82" t="s">
        <v>2023</v>
      </c>
      <c r="BR82" t="s">
        <v>2024</v>
      </c>
      <c r="BS82" t="s">
        <v>2025</v>
      </c>
      <c r="BT82"/>
      <c r="BU82"/>
      <c r="BV82"/>
      <c r="BW82"/>
      <c r="BX82"/>
      <c r="BY82"/>
      <c r="BZ82"/>
      <c r="CA82"/>
      <c r="CB82"/>
      <c r="CC82"/>
      <c r="CD82" t="s">
        <v>628</v>
      </c>
      <c r="CE82"/>
      <c r="CF82"/>
      <c r="CG82"/>
      <c r="CH82"/>
      <c r="CI82"/>
      <c r="CJ82"/>
      <c r="CK82"/>
      <c r="CL82"/>
      <c r="CM82"/>
      <c r="CN82"/>
      <c r="CO82"/>
      <c r="CP82"/>
      <c r="CQ82"/>
      <c r="CR82"/>
      <c r="CS82"/>
      <c r="CT82"/>
      <c r="CU82"/>
      <c r="CV82"/>
      <c r="CW82"/>
      <c r="CX82"/>
      <c r="CY82"/>
      <c r="CZ82"/>
      <c r="DA82"/>
      <c r="DB82"/>
      <c r="DC82"/>
      <c r="DD82"/>
      <c r="DE82"/>
    </row>
    <row r="83">
      <c r="A83" s="113" t="n">
        <v>81</v>
      </c>
      <c r="B83" s="113" t="s">
        <v>1119</v>
      </c>
      <c r="C83" s="113"/>
      <c r="D83" s="109" t="str">
        <f>IFERROR(GEOMEAN(E83, F83), MAX(E83, F83))</f>
      </c>
      <c r="E83" s="109" t="str">
        <f>MAX(AQ83)</f>
      </c>
      <c r="F83" s="109" t="str">
        <f>MAX(AY83, DE83)</f>
      </c>
      <c r="G83" s="109"/>
      <c r="H83" s="109"/>
      <c r="I83" s="109"/>
      <c r="J83" s="109"/>
      <c r="K83" s="109"/>
      <c r="L83" s="109"/>
      <c r="M83" s="109" t="n">
        <v>1.8</v>
      </c>
      <c r="N83" s="109" t="n">
        <v>9.4</v>
      </c>
      <c r="O83" s="109"/>
      <c r="P83" s="109"/>
      <c r="Q83" s="109" t="n">
        <v>0.3</v>
      </c>
      <c r="R83" s="109" t="n">
        <v>0.3</v>
      </c>
      <c r="S83" s="109" t="n">
        <v>3.8</v>
      </c>
      <c r="T83" s="109" t="n">
        <v>4.6</v>
      </c>
      <c r="U83" s="109" t="n">
        <v>2.3</v>
      </c>
      <c r="V83" s="109" t="n">
        <v>3.5</v>
      </c>
      <c r="W83" s="109" t="n">
        <v>3.6</v>
      </c>
      <c r="X83" s="109" t="n">
        <v>0</v>
      </c>
      <c r="Y83" s="109"/>
      <c r="Z83" s="109" t="n">
        <v>0</v>
      </c>
      <c r="AA83" s="109" t="n">
        <v>0</v>
      </c>
      <c r="AB83" s="109" t="n">
        <v>0</v>
      </c>
      <c r="AC83" s="109" t="n">
        <v>0</v>
      </c>
      <c r="AD83" s="109" t="n">
        <v>15</v>
      </c>
      <c r="AE83" s="109" t="n">
        <v>7.2</v>
      </c>
      <c r="AF83" s="109" t="n">
        <v>9.1</v>
      </c>
      <c r="AG83" s="109" t="n">
        <v>0</v>
      </c>
      <c r="AH83" s="109" t="n">
        <v>5.8</v>
      </c>
      <c r="AI83" s="109" t="n">
        <v>2.1</v>
      </c>
      <c r="AJ83" s="109" t="n">
        <v>3</v>
      </c>
      <c r="AK83" s="109" t="n">
        <v>0.1</v>
      </c>
      <c r="AL83" s="109" t="n">
        <v>1.3</v>
      </c>
      <c r="AM83" s="109" t="n">
        <v>0.7</v>
      </c>
      <c r="AN83" s="109" t="n">
        <v>2.1</v>
      </c>
      <c r="AO83" s="109" t="n">
        <v>0</v>
      </c>
      <c r="AP83" s="109" t="n">
        <v>0.2</v>
      </c>
      <c r="AQ83" s="109" t="n">
        <v>0.285714285714286</v>
      </c>
      <c r="AR83" s="109" t="s">
        <v>1121</v>
      </c>
      <c r="AS83" s="109" t="s">
        <v>623</v>
      </c>
      <c r="AT83" s="109" t="s">
        <v>1122</v>
      </c>
      <c r="AU83" s="109" t="s">
        <v>625</v>
      </c>
      <c r="AV83" s="109" t="s">
        <v>708</v>
      </c>
      <c r="AW83" s="109" t="s">
        <v>621</v>
      </c>
      <c r="AX83" s="109" t="n">
        <v>10</v>
      </c>
      <c r="AY83" s="109" t="n">
        <v>7</v>
      </c>
      <c r="AZ83" s="109" t="n">
        <v>3</v>
      </c>
      <c r="BA83" s="109"/>
      <c r="BB83" s="109"/>
      <c r="BC83" s="109"/>
      <c r="BD83" s="109"/>
      <c r="BE83" s="109"/>
      <c r="BF83" s="109"/>
      <c r="BG83" s="109"/>
      <c r="BH83" s="109"/>
      <c r="BI83"/>
      <c r="BJ83"/>
      <c r="BK83"/>
      <c r="BL83"/>
      <c r="BM83"/>
      <c r="BN83"/>
      <c r="BO83"/>
      <c r="BP83"/>
      <c r="BQ83" t="s">
        <v>2023</v>
      </c>
      <c r="BR83" t="s">
        <v>2024</v>
      </c>
      <c r="BS83" t="s">
        <v>2025</v>
      </c>
      <c r="BT83"/>
      <c r="BU83" t="n">
        <v>2.825</v>
      </c>
      <c r="BV83" t="n">
        <v>2.742</v>
      </c>
      <c r="BW83" t="n">
        <v>3.55</v>
      </c>
      <c r="BX83" t="n">
        <v>7.2</v>
      </c>
      <c r="BY83" t="n">
        <v>7</v>
      </c>
      <c r="BZ83" t="n">
        <v>5</v>
      </c>
      <c r="CA83" t="n">
        <v>4</v>
      </c>
      <c r="CB83" t="n">
        <v>4</v>
      </c>
      <c r="CC83" t="n">
        <v>4</v>
      </c>
      <c r="CD83" t="s">
        <v>2111</v>
      </c>
      <c r="CE83" t="n">
        <v>-0.2</v>
      </c>
      <c r="CF83" t="n">
        <v>3.65</v>
      </c>
      <c r="CG83" t="n">
        <v>0</v>
      </c>
      <c r="CH83" t="n">
        <v>10</v>
      </c>
      <c r="CI83" t="n">
        <v>10</v>
      </c>
      <c r="CJ83"/>
      <c r="CK83"/>
      <c r="CL83"/>
      <c r="CM83"/>
      <c r="CN83"/>
      <c r="CO83"/>
      <c r="CP83"/>
      <c r="CQ83"/>
      <c r="CR83"/>
      <c r="CS83"/>
      <c r="CT83"/>
      <c r="CU83"/>
      <c r="CV83"/>
      <c r="CW83"/>
      <c r="CX83"/>
      <c r="CY83"/>
      <c r="CZ83"/>
      <c r="DA83"/>
      <c r="DB83"/>
      <c r="DC83"/>
      <c r="DD83"/>
      <c r="DE83"/>
    </row>
    <row r="84">
      <c r="A84" s="113" t="n">
        <v>82</v>
      </c>
      <c r="B84" s="113" t="s">
        <v>1124</v>
      </c>
      <c r="C84" s="113"/>
      <c r="D84" s="109" t="str">
        <f>IFERROR(GEOMEAN(E84, F84), MAX(E84, F84))</f>
      </c>
      <c r="E84" s="109" t="str">
        <f>MAX(AQ84)</f>
      </c>
      <c r="F84" s="109" t="str">
        <f>MAX(AY84, DE84)</f>
      </c>
      <c r="G84" s="109"/>
      <c r="H84" s="109"/>
      <c r="I84" s="109"/>
      <c r="J84" s="109"/>
      <c r="K84" s="109"/>
      <c r="L84" s="109"/>
      <c r="M84" s="109" t="n">
        <v>8.7</v>
      </c>
      <c r="N84" s="109" t="n">
        <v>9.2</v>
      </c>
      <c r="O84" s="109"/>
      <c r="P84" s="109" t="n">
        <v>2.9</v>
      </c>
      <c r="Q84" s="109" t="n">
        <v>0.6</v>
      </c>
      <c r="R84" s="109" t="n">
        <v>0.6</v>
      </c>
      <c r="S84" s="109" t="n">
        <v>5.4</v>
      </c>
      <c r="T84" s="109" t="n">
        <v>5.2</v>
      </c>
      <c r="U84" s="109" t="n">
        <v>10</v>
      </c>
      <c r="V84" s="109" t="n">
        <v>7.6</v>
      </c>
      <c r="W84" s="109" t="n">
        <v>6.5</v>
      </c>
      <c r="X84" s="109" t="n">
        <v>0</v>
      </c>
      <c r="Y84" s="109"/>
      <c r="Z84" s="109" t="n">
        <v>0</v>
      </c>
      <c r="AA84" s="109" t="n">
        <v>0</v>
      </c>
      <c r="AB84" s="109" t="n">
        <v>0</v>
      </c>
      <c r="AC84" s="109" t="n">
        <v>0</v>
      </c>
      <c r="AD84" s="109" t="n">
        <v>12</v>
      </c>
      <c r="AE84" s="109" t="n">
        <v>5.6</v>
      </c>
      <c r="AF84" s="109" t="n">
        <v>9.6</v>
      </c>
      <c r="AG84" s="109" t="n">
        <v>0</v>
      </c>
      <c r="AH84" s="109" t="n">
        <v>9.7</v>
      </c>
      <c r="AI84" s="109" t="n">
        <v>4.3</v>
      </c>
      <c r="AJ84" s="109" t="n">
        <v>3</v>
      </c>
      <c r="AK84" s="109" t="n">
        <v>0.1</v>
      </c>
      <c r="AL84" s="109" t="n">
        <v>1.9</v>
      </c>
      <c r="AM84" s="109" t="n">
        <v>0.9</v>
      </c>
      <c r="AN84" s="109" t="n">
        <v>3.7</v>
      </c>
      <c r="AO84" s="109" t="n">
        <v>3.125</v>
      </c>
      <c r="AP84" s="109" t="n">
        <v>0.6</v>
      </c>
      <c r="AQ84" s="109" t="n">
        <v>0.857142857142856</v>
      </c>
      <c r="AR84" s="109" t="s">
        <v>1127</v>
      </c>
      <c r="AS84" s="109" t="s">
        <v>623</v>
      </c>
      <c r="AT84" s="109" t="s">
        <v>1128</v>
      </c>
      <c r="AU84" s="109" t="s">
        <v>625</v>
      </c>
      <c r="AV84" s="109" t="s">
        <v>708</v>
      </c>
      <c r="AW84" s="109" t="s">
        <v>621</v>
      </c>
      <c r="AX84" s="109" t="n">
        <v>10</v>
      </c>
      <c r="AY84" s="109" t="n">
        <v>7</v>
      </c>
      <c r="AZ84" s="109" t="n">
        <v>3</v>
      </c>
      <c r="BA84" s="109"/>
      <c r="BB84" s="109"/>
      <c r="BC84" s="109"/>
      <c r="BD84" s="109"/>
      <c r="BE84" s="109"/>
      <c r="BF84" s="109"/>
      <c r="BG84" s="109"/>
      <c r="BH84" s="109"/>
      <c r="BI84"/>
      <c r="BJ84"/>
      <c r="BK84"/>
      <c r="BL84"/>
      <c r="BM84"/>
      <c r="BN84"/>
      <c r="BO84"/>
      <c r="BP84"/>
      <c r="BQ84" t="s">
        <v>2023</v>
      </c>
      <c r="BR84" t="s">
        <v>2024</v>
      </c>
      <c r="BS84" t="s">
        <v>2025</v>
      </c>
      <c r="BT84"/>
      <c r="BU84" t="n">
        <v>4.225</v>
      </c>
      <c r="BV84" t="n">
        <v>4</v>
      </c>
      <c r="BW84" t="n">
        <v>3.8</v>
      </c>
      <c r="BX84" t="n">
        <v>5.989</v>
      </c>
      <c r="BY84" t="n">
        <v>5.557</v>
      </c>
      <c r="BZ84" t="n">
        <v>5.124</v>
      </c>
      <c r="CA84" t="n">
        <v>4.721</v>
      </c>
      <c r="CB84" t="n">
        <v>4.7</v>
      </c>
      <c r="CC84" t="n">
        <v>4.7</v>
      </c>
      <c r="CD84" t="s">
        <v>2112</v>
      </c>
      <c r="CE84" t="n">
        <v>-0.431999999999999</v>
      </c>
      <c r="CF84" t="n">
        <v>2.189</v>
      </c>
      <c r="CG84" t="n">
        <v>0</v>
      </c>
      <c r="CH84" t="n">
        <v>7.29666666666667</v>
      </c>
      <c r="CI84" t="n">
        <v>7.29666666666667</v>
      </c>
      <c r="CJ84"/>
      <c r="CK84"/>
      <c r="CL84"/>
      <c r="CM84"/>
      <c r="CN84"/>
      <c r="CO84"/>
      <c r="CP84"/>
      <c r="CQ84"/>
      <c r="CR84"/>
      <c r="CS84"/>
      <c r="CT84"/>
      <c r="CU84"/>
      <c r="CV84"/>
      <c r="CW84"/>
      <c r="CX84"/>
      <c r="CY84"/>
      <c r="CZ84"/>
      <c r="DA84"/>
      <c r="DB84"/>
      <c r="DC84"/>
      <c r="DD84"/>
      <c r="DE84"/>
    </row>
    <row r="85">
      <c r="A85" s="113" t="n">
        <v>83</v>
      </c>
      <c r="B85" s="113" t="s">
        <v>1131</v>
      </c>
      <c r="C85" s="113"/>
      <c r="D85" s="109" t="str">
        <f>IFERROR(GEOMEAN(E85, F85), MAX(E85, F85))</f>
      </c>
      <c r="E85" s="109" t="str">
        <f>MAX(AQ85)</f>
      </c>
      <c r="F85" s="109" t="str">
        <f>MAX(AY85, DE85)</f>
      </c>
      <c r="G85" s="109"/>
      <c r="H85" s="109"/>
      <c r="I85" s="109"/>
      <c r="J85" s="109"/>
      <c r="K85" s="109"/>
      <c r="L85" s="109"/>
      <c r="M85" s="109" t="n">
        <v>7.7</v>
      </c>
      <c r="N85" s="109" t="n">
        <v>7</v>
      </c>
      <c r="O85" s="109"/>
      <c r="P85" s="109" t="n">
        <v>1</v>
      </c>
      <c r="Q85" s="109" t="n">
        <v>0.5</v>
      </c>
      <c r="R85" s="109" t="n">
        <v>0.5</v>
      </c>
      <c r="S85" s="109" t="n">
        <v>4.1</v>
      </c>
      <c r="T85" s="109" t="n">
        <v>6.7</v>
      </c>
      <c r="U85" s="109" t="n">
        <v>10</v>
      </c>
      <c r="V85" s="109" t="n">
        <v>8.4</v>
      </c>
      <c r="W85" s="109" t="n">
        <v>6.2</v>
      </c>
      <c r="X85" s="109" t="n">
        <v>0.4</v>
      </c>
      <c r="Y85" s="109"/>
      <c r="Z85" s="109" t="n">
        <v>0.1</v>
      </c>
      <c r="AA85" s="109" t="n">
        <v>0.3</v>
      </c>
      <c r="AB85" s="109" t="n">
        <v>0</v>
      </c>
      <c r="AC85" s="109" t="n">
        <v>0</v>
      </c>
      <c r="AD85" s="109" t="n">
        <v>23</v>
      </c>
      <c r="AE85" s="109" t="n">
        <v>10</v>
      </c>
      <c r="AF85" s="109" t="n">
        <v>9.5</v>
      </c>
      <c r="AG85" s="109" t="n">
        <v>0</v>
      </c>
      <c r="AH85" s="109" t="n">
        <v>5</v>
      </c>
      <c r="AI85" s="109" t="n">
        <v>1.7</v>
      </c>
      <c r="AJ85" s="109" t="n">
        <v>3</v>
      </c>
      <c r="AK85" s="109" t="n">
        <v>0.1</v>
      </c>
      <c r="AL85" s="109" t="n">
        <v>1.2</v>
      </c>
      <c r="AM85" s="109" t="n">
        <v>0.7</v>
      </c>
      <c r="AN85" s="109" t="n">
        <v>3.5</v>
      </c>
      <c r="AO85" s="109" t="n">
        <v>2.29166666666667</v>
      </c>
      <c r="AP85" s="109" t="n">
        <v>0.6</v>
      </c>
      <c r="AQ85" s="109" t="n">
        <v>0.857142857142856</v>
      </c>
      <c r="AR85" s="109" t="s">
        <v>1133</v>
      </c>
      <c r="AS85" s="109" t="s">
        <v>623</v>
      </c>
      <c r="AT85" s="109" t="s">
        <v>680</v>
      </c>
      <c r="AU85" s="109" t="s">
        <v>625</v>
      </c>
      <c r="AV85" s="109" t="s">
        <v>662</v>
      </c>
      <c r="AW85" s="109" t="s">
        <v>625</v>
      </c>
      <c r="AX85" s="109" t="n">
        <v>10</v>
      </c>
      <c r="AY85" s="109" t="n">
        <v>7</v>
      </c>
      <c r="AZ85" s="109" t="n">
        <v>0</v>
      </c>
      <c r="BA85" s="109"/>
      <c r="BB85" s="109"/>
      <c r="BC85" s="109"/>
      <c r="BD85" s="109"/>
      <c r="BE85" s="109"/>
      <c r="BF85" s="109"/>
      <c r="BG85" s="109"/>
      <c r="BH85" s="109"/>
      <c r="BI85"/>
      <c r="BJ85"/>
      <c r="BK85"/>
      <c r="BL85"/>
      <c r="BM85"/>
      <c r="BN85"/>
      <c r="BO85"/>
      <c r="BP85"/>
      <c r="BQ85" t="s">
        <v>2023</v>
      </c>
      <c r="BR85" t="s">
        <v>2024</v>
      </c>
      <c r="BS85" t="s">
        <v>2025</v>
      </c>
      <c r="BT85"/>
      <c r="BU85" t="n">
        <v>11.275</v>
      </c>
      <c r="BV85" t="n">
        <v>10.625</v>
      </c>
      <c r="BW85" t="n">
        <v>9.9</v>
      </c>
      <c r="BX85" t="n">
        <v>11</v>
      </c>
      <c r="BY85" t="n">
        <v>11.8</v>
      </c>
      <c r="BZ85" t="n">
        <v>10.8</v>
      </c>
      <c r="CA85" t="n">
        <v>10.3</v>
      </c>
      <c r="CB85" t="n">
        <v>10.2</v>
      </c>
      <c r="CC85" t="n">
        <v>10.2</v>
      </c>
      <c r="CD85" t="s">
        <v>1313</v>
      </c>
      <c r="CE85" t="n">
        <v>0.800000000000001</v>
      </c>
      <c r="CF85" t="n">
        <v>1.1</v>
      </c>
      <c r="CG85" t="n">
        <v>8.00000000000001</v>
      </c>
      <c r="CH85" t="n">
        <v>3.66666666666667</v>
      </c>
      <c r="CI85" t="n">
        <v>8.00000000000001</v>
      </c>
      <c r="CJ85"/>
      <c r="CK85"/>
      <c r="CL85"/>
      <c r="CM85"/>
      <c r="CN85"/>
      <c r="CO85"/>
      <c r="CP85"/>
      <c r="CQ85"/>
      <c r="CR85"/>
      <c r="CS85"/>
      <c r="CT85"/>
      <c r="CU85"/>
      <c r="CV85"/>
      <c r="CW85"/>
      <c r="CX85"/>
      <c r="CY85"/>
      <c r="CZ85"/>
      <c r="DA85"/>
      <c r="DB85"/>
      <c r="DC85"/>
      <c r="DD85"/>
      <c r="DE85"/>
    </row>
    <row r="86">
      <c r="A86" s="113" t="n">
        <v>84</v>
      </c>
      <c r="B86" s="113" t="s">
        <v>1135</v>
      </c>
      <c r="C86" s="113"/>
      <c r="D86" s="109" t="str">
        <f>IFERROR(GEOMEAN(E86, F86), MAX(E86, F86))</f>
      </c>
      <c r="E86" s="109" t="str">
        <f>MAX(AQ86)</f>
      </c>
      <c r="F86" s="109" t="str">
        <f>MAX(AY86, DE86)</f>
      </c>
      <c r="G86" s="109"/>
      <c r="H86" s="109" t="n">
        <v>58.2561371</v>
      </c>
      <c r="I86" s="109" t="n">
        <v>11.58899242</v>
      </c>
      <c r="J86" s="109" t="n">
        <v>6.9</v>
      </c>
      <c r="K86" s="109" t="n">
        <v>1.8</v>
      </c>
      <c r="L86" s="109" t="n">
        <v>6.9</v>
      </c>
      <c r="M86" s="109" t="n">
        <v>8.1</v>
      </c>
      <c r="N86" s="109" t="n">
        <v>5.6</v>
      </c>
      <c r="O86" s="109" t="n">
        <v>6.6</v>
      </c>
      <c r="P86" s="109" t="n">
        <v>2.7</v>
      </c>
      <c r="Q86" s="109" t="n">
        <v>0</v>
      </c>
      <c r="R86" s="109" t="n">
        <v>0</v>
      </c>
      <c r="S86" s="109" t="n">
        <v>4.6</v>
      </c>
      <c r="T86" s="109" t="n">
        <v>5.6</v>
      </c>
      <c r="U86" s="109" t="n">
        <v>7.6</v>
      </c>
      <c r="V86" s="109" t="n">
        <v>6.6</v>
      </c>
      <c r="W86" s="109" t="n">
        <v>5.6</v>
      </c>
      <c r="X86" s="109" t="n">
        <v>3.4</v>
      </c>
      <c r="Y86" s="109" t="n">
        <v>3.9</v>
      </c>
      <c r="Z86" s="109" t="n">
        <v>0.2</v>
      </c>
      <c r="AA86" s="109" t="n">
        <v>2.5</v>
      </c>
      <c r="AB86" s="109" t="n">
        <v>0</v>
      </c>
      <c r="AC86" s="109" t="n">
        <v>0</v>
      </c>
      <c r="AD86" s="109" t="n">
        <v>9</v>
      </c>
      <c r="AE86" s="109" t="n">
        <v>3.9</v>
      </c>
      <c r="AF86" s="109" t="n">
        <v>14.7</v>
      </c>
      <c r="AG86" s="109" t="n">
        <v>3.1</v>
      </c>
      <c r="AH86" s="109" t="n">
        <v>11.3</v>
      </c>
      <c r="AI86" s="109" t="n">
        <v>5.2</v>
      </c>
      <c r="AJ86" s="109" t="n">
        <v>5</v>
      </c>
      <c r="AK86" s="109" t="n">
        <v>0.1</v>
      </c>
      <c r="AL86" s="109" t="n">
        <v>3.4</v>
      </c>
      <c r="AM86" s="109" t="n">
        <v>4.2</v>
      </c>
      <c r="AN86" s="109" t="n">
        <v>4.9</v>
      </c>
      <c r="AO86" s="109" t="n">
        <v>8.125</v>
      </c>
      <c r="AP86" s="109" t="n">
        <v>3.9</v>
      </c>
      <c r="AQ86" s="109" t="n">
        <v>5.57142857142857</v>
      </c>
      <c r="AR86" s="109" t="s">
        <v>1137</v>
      </c>
      <c r="AS86" s="109" t="s">
        <v>623</v>
      </c>
      <c r="AT86" s="109" t="s">
        <v>630</v>
      </c>
      <c r="AU86" s="109"/>
      <c r="AV86" s="109" t="s">
        <v>662</v>
      </c>
      <c r="AW86" s="109" t="s">
        <v>625</v>
      </c>
      <c r="AX86" s="109" t="n">
        <v>10</v>
      </c>
      <c r="AY86" s="109"/>
      <c r="AZ86" s="109" t="n">
        <v>0</v>
      </c>
      <c r="BA86" s="109"/>
      <c r="BB86" s="109"/>
      <c r="BC86" s="109"/>
      <c r="BD86" s="109"/>
      <c r="BE86" s="109"/>
      <c r="BF86" s="109"/>
      <c r="BG86" s="109"/>
      <c r="BH86" s="109"/>
      <c r="BI86"/>
      <c r="BJ86"/>
      <c r="BK86"/>
      <c r="BL86"/>
      <c r="BM86"/>
      <c r="BN86"/>
      <c r="BO86"/>
      <c r="BP86"/>
      <c r="BQ86" t="s">
        <v>2023</v>
      </c>
      <c r="BR86" t="s">
        <v>2024</v>
      </c>
      <c r="BS86" t="s">
        <v>2025</v>
      </c>
      <c r="BT86"/>
      <c r="BU86" t="n">
        <v>11.65</v>
      </c>
      <c r="BV86" t="n">
        <v>9.125</v>
      </c>
      <c r="BW86" t="n">
        <v>7.7</v>
      </c>
      <c r="BX86"/>
      <c r="BY86"/>
      <c r="BZ86"/>
      <c r="CA86"/>
      <c r="CB86"/>
      <c r="CC86"/>
      <c r="CD86" t="s">
        <v>2054</v>
      </c>
      <c r="CE86"/>
      <c r="CF86"/>
      <c r="CG86"/>
      <c r="CH86"/>
      <c r="CI86"/>
      <c r="CJ86"/>
      <c r="CK86"/>
      <c r="CL86"/>
      <c r="CM86"/>
      <c r="CN86"/>
      <c r="CO86"/>
      <c r="CP86"/>
      <c r="CQ86"/>
      <c r="CR86"/>
      <c r="CS86"/>
      <c r="CT86"/>
      <c r="CU86"/>
      <c r="CV86"/>
      <c r="CW86"/>
      <c r="CX86"/>
      <c r="CY86"/>
      <c r="CZ86"/>
      <c r="DA86"/>
      <c r="DB86"/>
      <c r="DC86"/>
      <c r="DD86"/>
      <c r="DE86"/>
    </row>
    <row r="87">
      <c r="A87" s="113" t="n">
        <v>85</v>
      </c>
      <c r="B87" s="113" t="s">
        <v>1140</v>
      </c>
      <c r="C87" s="113"/>
      <c r="D87" s="109" t="str">
        <f>IFERROR(GEOMEAN(E87, F87), MAX(E87, F87))</f>
      </c>
      <c r="E87" s="109" t="str">
        <f>MAX(AQ87)</f>
      </c>
      <c r="F87" s="109" t="str">
        <f>MAX(AY87, DE87)</f>
      </c>
      <c r="G87" s="109"/>
      <c r="H87" s="109" t="n">
        <v>73.19309317</v>
      </c>
      <c r="I87" s="109" t="n">
        <v>18.49204856</v>
      </c>
      <c r="J87" s="109" t="n">
        <v>8.7</v>
      </c>
      <c r="K87" s="109" t="n">
        <v>3.2</v>
      </c>
      <c r="L87" s="109" t="n">
        <v>8.7</v>
      </c>
      <c r="M87" s="109" t="n">
        <v>6.8</v>
      </c>
      <c r="N87" s="109" t="n">
        <v>9.1</v>
      </c>
      <c r="O87" s="109" t="n">
        <v>2.3</v>
      </c>
      <c r="P87" s="109" t="n">
        <v>7.7</v>
      </c>
      <c r="Q87" s="109" t="n">
        <v>31</v>
      </c>
      <c r="R87" s="109" t="n">
        <v>10</v>
      </c>
      <c r="S87" s="109" t="n">
        <v>7.2</v>
      </c>
      <c r="T87" s="109" t="n">
        <v>3.7</v>
      </c>
      <c r="U87" s="109" t="n">
        <v>3.2</v>
      </c>
      <c r="V87" s="109" t="n">
        <v>3.5</v>
      </c>
      <c r="W87" s="109" t="n">
        <v>5.3</v>
      </c>
      <c r="X87" s="109" t="n">
        <v>3.3</v>
      </c>
      <c r="Y87" s="109" t="n">
        <v>2.3</v>
      </c>
      <c r="Z87" s="109" t="n">
        <v>0</v>
      </c>
      <c r="AA87" s="109" t="n">
        <v>1.9</v>
      </c>
      <c r="AB87" s="109" t="n">
        <v>1</v>
      </c>
      <c r="AC87" s="109" t="n">
        <v>0.5</v>
      </c>
      <c r="AD87" s="109" t="n">
        <v>4</v>
      </c>
      <c r="AE87" s="109" t="n">
        <v>1.1</v>
      </c>
      <c r="AF87" s="109" t="n">
        <v>19.2</v>
      </c>
      <c r="AG87" s="109" t="n">
        <v>6.1</v>
      </c>
      <c r="AH87" s="109" t="n">
        <v>12.7</v>
      </c>
      <c r="AI87" s="109" t="n">
        <v>5.9</v>
      </c>
      <c r="AJ87" s="109" t="n">
        <v>4</v>
      </c>
      <c r="AK87" s="109" t="n">
        <v>0.1</v>
      </c>
      <c r="AL87" s="109" t="n">
        <v>4</v>
      </c>
      <c r="AM87" s="109" t="n">
        <v>4.9</v>
      </c>
      <c r="AN87" s="109" t="n">
        <v>5.1</v>
      </c>
      <c r="AO87" s="109" t="n">
        <v>8.95833333333333</v>
      </c>
      <c r="AP87" s="109" t="n">
        <v>3.6</v>
      </c>
      <c r="AQ87" s="109" t="n">
        <v>5.14285714285714</v>
      </c>
      <c r="AR87" s="109" t="s">
        <v>629</v>
      </c>
      <c r="AS87" s="109" t="s">
        <v>623</v>
      </c>
      <c r="AT87" s="109" t="s">
        <v>630</v>
      </c>
      <c r="AU87" s="109"/>
      <c r="AV87" s="109" t="s">
        <v>662</v>
      </c>
      <c r="AW87" s="109" t="s">
        <v>625</v>
      </c>
      <c r="AX87" s="109" t="n">
        <v>10</v>
      </c>
      <c r="AY87" s="109"/>
      <c r="AZ87" s="109" t="n">
        <v>0</v>
      </c>
      <c r="BA87" s="109"/>
      <c r="BB87" s="109"/>
      <c r="BC87" s="109"/>
      <c r="BD87" s="109"/>
      <c r="BE87" s="109"/>
      <c r="BF87" s="109"/>
      <c r="BG87" s="109"/>
      <c r="BH87" s="109"/>
      <c r="BI87"/>
      <c r="BJ87"/>
      <c r="BK87"/>
      <c r="BL87"/>
      <c r="BM87"/>
      <c r="BN87"/>
      <c r="BO87"/>
      <c r="BP87"/>
      <c r="BQ87" t="s">
        <v>2023</v>
      </c>
      <c r="BR87" t="s">
        <v>2024</v>
      </c>
      <c r="BS87" t="s">
        <v>2025</v>
      </c>
      <c r="BT87"/>
      <c r="BU87" t="n">
        <v>18.3</v>
      </c>
      <c r="BV87" t="n">
        <v>18.6</v>
      </c>
      <c r="BW87" t="n">
        <v>19.075</v>
      </c>
      <c r="BX87"/>
      <c r="BY87"/>
      <c r="BZ87"/>
      <c r="CA87"/>
      <c r="CB87"/>
      <c r="CC87"/>
      <c r="CD87" t="s">
        <v>2054</v>
      </c>
      <c r="CE87"/>
      <c r="CF87"/>
      <c r="CG87"/>
      <c r="CH87"/>
      <c r="CI87"/>
      <c r="CJ87" t="n">
        <v>10</v>
      </c>
      <c r="CK87"/>
      <c r="CL87"/>
      <c r="CM87"/>
      <c r="CN87"/>
      <c r="CO87"/>
      <c r="CP87"/>
      <c r="CQ87"/>
      <c r="CR87"/>
      <c r="CS87"/>
      <c r="CT87"/>
      <c r="CU87"/>
      <c r="CV87"/>
      <c r="CW87"/>
      <c r="CX87"/>
      <c r="CY87"/>
      <c r="CZ87"/>
      <c r="DA87"/>
      <c r="DB87"/>
      <c r="DC87"/>
      <c r="DD87"/>
      <c r="DE87"/>
    </row>
    <row r="88">
      <c r="A88" s="113" t="n">
        <v>86</v>
      </c>
      <c r="B88" s="113" t="s">
        <v>1145</v>
      </c>
      <c r="C88" s="113"/>
      <c r="D88" s="109" t="str">
        <f>IFERROR(GEOMEAN(E88, F88), MAX(E88, F88))</f>
      </c>
      <c r="E88" s="109" t="str">
        <f>MAX(AQ88)</f>
      </c>
      <c r="F88" s="109" t="str">
        <f>MAX(AY88, DE88)</f>
      </c>
      <c r="G88" s="109"/>
      <c r="H88" s="109"/>
      <c r="I88" s="109"/>
      <c r="J88" s="109"/>
      <c r="K88" s="109"/>
      <c r="L88" s="109"/>
      <c r="M88" s="109" t="n">
        <v>8.5</v>
      </c>
      <c r="N88" s="109" t="n">
        <v>9.2</v>
      </c>
      <c r="O88" s="109"/>
      <c r="P88" s="109" t="n">
        <v>1.1</v>
      </c>
      <c r="Q88" s="109" t="n">
        <v>0</v>
      </c>
      <c r="R88" s="109" t="n">
        <v>0</v>
      </c>
      <c r="S88" s="109" t="n">
        <v>4.7</v>
      </c>
      <c r="T88" s="109" t="n">
        <v>6.9</v>
      </c>
      <c r="U88" s="109" t="n">
        <v>10</v>
      </c>
      <c r="V88" s="109" t="n">
        <v>8.5</v>
      </c>
      <c r="W88" s="109" t="n">
        <v>6.6</v>
      </c>
      <c r="X88" s="109" t="n">
        <v>0</v>
      </c>
      <c r="Y88" s="109"/>
      <c r="Z88" s="109" t="n">
        <v>0.1</v>
      </c>
      <c r="AA88" s="109" t="n">
        <v>0</v>
      </c>
      <c r="AB88" s="109" t="n">
        <v>0</v>
      </c>
      <c r="AC88" s="109" t="n">
        <v>0</v>
      </c>
      <c r="AD88" s="109" t="n">
        <v>28</v>
      </c>
      <c r="AE88" s="109" t="n">
        <v>10</v>
      </c>
      <c r="AF88" s="109" t="n">
        <v>8.4</v>
      </c>
      <c r="AG88" s="109" t="n">
        <v>0</v>
      </c>
      <c r="AH88" s="109" t="n">
        <v>5.6</v>
      </c>
      <c r="AI88" s="109" t="n">
        <v>2</v>
      </c>
      <c r="AJ88" s="109" t="n">
        <v>3</v>
      </c>
      <c r="AK88" s="109" t="n">
        <v>0.3</v>
      </c>
      <c r="AL88" s="109" t="n">
        <v>1.3</v>
      </c>
      <c r="AM88" s="109" t="n">
        <v>0.7</v>
      </c>
      <c r="AN88" s="109" t="n">
        <v>3.6</v>
      </c>
      <c r="AO88" s="109" t="n">
        <v>2.70833333333333</v>
      </c>
      <c r="AP88" s="109" t="n">
        <v>0.4</v>
      </c>
      <c r="AQ88" s="109" t="n">
        <v>0.571428571428571</v>
      </c>
      <c r="AR88" s="109" t="s">
        <v>848</v>
      </c>
      <c r="AS88" s="109" t="s">
        <v>623</v>
      </c>
      <c r="AT88" s="109" t="s">
        <v>930</v>
      </c>
      <c r="AU88" s="109" t="s">
        <v>621</v>
      </c>
      <c r="AV88" s="109" t="s">
        <v>662</v>
      </c>
      <c r="AW88" s="109" t="s">
        <v>625</v>
      </c>
      <c r="AX88" s="109" t="n">
        <v>10</v>
      </c>
      <c r="AY88" s="109" t="n">
        <v>0</v>
      </c>
      <c r="AZ88" s="109" t="n">
        <v>0</v>
      </c>
      <c r="BA88" s="109"/>
      <c r="BB88" s="109"/>
      <c r="BC88" s="109"/>
      <c r="BD88" s="109"/>
      <c r="BE88" s="109"/>
      <c r="BF88" s="109"/>
      <c r="BG88" s="109"/>
      <c r="BH88" s="109"/>
      <c r="BI88"/>
      <c r="BJ88"/>
      <c r="BK88"/>
      <c r="BL88"/>
      <c r="BM88"/>
      <c r="BN88"/>
      <c r="BO88"/>
      <c r="BP88"/>
      <c r="BQ88" t="s">
        <v>2023</v>
      </c>
      <c r="BR88" t="s">
        <v>2024</v>
      </c>
      <c r="BS88" t="s">
        <v>2025</v>
      </c>
      <c r="BT88"/>
      <c r="BU88" t="n">
        <v>2.825</v>
      </c>
      <c r="BV88" t="n">
        <v>2.442</v>
      </c>
      <c r="BW88" t="n">
        <v>2.358</v>
      </c>
      <c r="BX88" t="n">
        <v>3.305</v>
      </c>
      <c r="BY88" t="n">
        <v>2.775</v>
      </c>
      <c r="BZ88" t="n">
        <v>2.375</v>
      </c>
      <c r="CA88" t="n">
        <v>2.333</v>
      </c>
      <c r="CB88" t="n">
        <v>2.333</v>
      </c>
      <c r="CC88" t="n">
        <v>2.333</v>
      </c>
      <c r="CD88" t="s">
        <v>2113</v>
      </c>
      <c r="CE88" t="n">
        <v>-0.53</v>
      </c>
      <c r="CF88" t="n">
        <v>0.947</v>
      </c>
      <c r="CG88" t="n">
        <v>0</v>
      </c>
      <c r="CH88" t="n">
        <v>3.15666666666667</v>
      </c>
      <c r="CI88" t="n">
        <v>3.15666666666667</v>
      </c>
      <c r="CJ88"/>
      <c r="CK88"/>
      <c r="CL88"/>
      <c r="CM88"/>
      <c r="CN88"/>
      <c r="CO88"/>
      <c r="CP88"/>
      <c r="CQ88"/>
      <c r="CR88"/>
      <c r="CS88"/>
      <c r="CT88"/>
      <c r="CU88"/>
      <c r="CV88"/>
      <c r="CW88"/>
      <c r="CX88"/>
      <c r="CY88"/>
      <c r="CZ88"/>
      <c r="DA88"/>
      <c r="DB88"/>
      <c r="DC88"/>
      <c r="DD88"/>
      <c r="DE88"/>
    </row>
    <row r="89">
      <c r="A89" s="113" t="n">
        <v>87</v>
      </c>
      <c r="B89" s="113" t="s">
        <v>1149</v>
      </c>
      <c r="C89" s="113"/>
      <c r="D89" s="109" t="str">
        <f>IFERROR(GEOMEAN(E89, F89), MAX(E89, F89))</f>
      </c>
      <c r="E89" s="109" t="str">
        <f>MAX(AQ89)</f>
      </c>
      <c r="F89" s="109" t="str">
        <f>MAX(AY89, DE89)</f>
      </c>
      <c r="G89" s="109"/>
      <c r="H89" s="109" t="n">
        <v>50.21454012</v>
      </c>
      <c r="I89" s="109" t="n">
        <v>37.66742428</v>
      </c>
      <c r="J89" s="109" t="n">
        <v>5.9</v>
      </c>
      <c r="K89" s="109" t="n">
        <v>7.1</v>
      </c>
      <c r="L89" s="109" t="n">
        <v>5.9</v>
      </c>
      <c r="M89" s="109" t="n">
        <v>2.8</v>
      </c>
      <c r="N89" s="109" t="n">
        <v>5.7</v>
      </c>
      <c r="O89" s="109"/>
      <c r="P89" s="109" t="n">
        <v>3.7</v>
      </c>
      <c r="Q89" s="109" t="n">
        <v>0</v>
      </c>
      <c r="R89" s="109" t="n">
        <v>0</v>
      </c>
      <c r="S89" s="109" t="n">
        <v>3.1</v>
      </c>
      <c r="T89" s="109" t="n">
        <v>2.6</v>
      </c>
      <c r="U89" s="109" t="n">
        <v>0.5</v>
      </c>
      <c r="V89" s="109" t="n">
        <v>1.6</v>
      </c>
      <c r="W89" s="109" t="n">
        <v>2.3</v>
      </c>
      <c r="X89" s="109" t="n">
        <v>2</v>
      </c>
      <c r="Y89" s="109" t="n">
        <v>0.8</v>
      </c>
      <c r="Z89" s="109" t="n">
        <v>0</v>
      </c>
      <c r="AA89" s="109" t="n">
        <v>0.9</v>
      </c>
      <c r="AB89" s="109" t="n">
        <v>0</v>
      </c>
      <c r="AC89" s="109" t="n">
        <v>0</v>
      </c>
      <c r="AD89" s="109" t="n">
        <v>7</v>
      </c>
      <c r="AE89" s="109" t="n">
        <v>2.8</v>
      </c>
      <c r="AF89" s="109" t="n">
        <v>26.8</v>
      </c>
      <c r="AG89" s="109" t="n">
        <v>10</v>
      </c>
      <c r="AH89" s="109" t="n">
        <v>6.1</v>
      </c>
      <c r="AI89" s="109" t="n">
        <v>2.3</v>
      </c>
      <c r="AJ89" s="109" t="n">
        <v>6</v>
      </c>
      <c r="AK89" s="109" t="n">
        <v>1.2</v>
      </c>
      <c r="AL89" s="109" t="n">
        <v>4.9</v>
      </c>
      <c r="AM89" s="109" t="n">
        <v>3.9</v>
      </c>
      <c r="AN89" s="109" t="n">
        <v>3.1</v>
      </c>
      <c r="AO89" s="109" t="n">
        <v>0.625</v>
      </c>
      <c r="AP89" s="109" t="n">
        <v>1.1</v>
      </c>
      <c r="AQ89" s="109" t="n">
        <v>1.57142857142857</v>
      </c>
      <c r="AR89" s="109" t="s">
        <v>1016</v>
      </c>
      <c r="AS89" s="109" t="s">
        <v>623</v>
      </c>
      <c r="AT89" s="109" t="s">
        <v>988</v>
      </c>
      <c r="AU89" s="109" t="s">
        <v>625</v>
      </c>
      <c r="AV89" s="109" t="s">
        <v>627</v>
      </c>
      <c r="AW89" s="109" t="s">
        <v>623</v>
      </c>
      <c r="AX89" s="109" t="n">
        <v>10</v>
      </c>
      <c r="AY89" s="109" t="n">
        <v>7</v>
      </c>
      <c r="AZ89" s="109" t="n">
        <v>7</v>
      </c>
      <c r="BA89" s="109" t="s">
        <v>2114</v>
      </c>
      <c r="BB89" s="109" t="s">
        <v>2027</v>
      </c>
      <c r="BC89" s="109"/>
      <c r="BD89" s="109" t="n">
        <v>0.0221743407622595</v>
      </c>
      <c r="BE89" s="109" t="n">
        <v>0.0196274738987019</v>
      </c>
      <c r="BF89" s="109" t="n">
        <v>0.0221608372899618</v>
      </c>
      <c r="BG89" s="109" t="n">
        <v>0.0209697907028023</v>
      </c>
      <c r="BH89" s="109" t="n">
        <v>0.0191257797421889</v>
      </c>
      <c r="BI89" t="s">
        <v>2028</v>
      </c>
      <c r="BJ89" t="s">
        <v>2034</v>
      </c>
      <c r="BK89" t="n">
        <v>18776.707</v>
      </c>
      <c r="BL89" t="n">
        <v>-0.0011910465871595</v>
      </c>
      <c r="BM89" t="n">
        <v>0.0025333633912599</v>
      </c>
      <c r="BN89" t="n">
        <v>0</v>
      </c>
      <c r="BO89" t="n">
        <v>0.0084445446375323</v>
      </c>
      <c r="BP89" t="n">
        <v>0.0084445446375323</v>
      </c>
      <c r="BQ89" t="s">
        <v>2023</v>
      </c>
      <c r="BR89" t="s">
        <v>2024</v>
      </c>
      <c r="BS89" t="s">
        <v>2025</v>
      </c>
      <c r="BT89"/>
      <c r="BU89" t="n">
        <v>4.9</v>
      </c>
      <c r="BV89" t="n">
        <v>4.854</v>
      </c>
      <c r="BW89" t="n">
        <v>4.779</v>
      </c>
      <c r="BX89" t="n">
        <v>7.779</v>
      </c>
      <c r="BY89" t="n">
        <v>5.779</v>
      </c>
      <c r="BZ89" t="n">
        <v>4.779</v>
      </c>
      <c r="CA89" t="n">
        <v>4.779</v>
      </c>
      <c r="CB89" t="n">
        <v>4.779</v>
      </c>
      <c r="CC89" t="n">
        <v>4.779</v>
      </c>
      <c r="CD89" t="s">
        <v>1673</v>
      </c>
      <c r="CE89" t="n">
        <v>-2</v>
      </c>
      <c r="CF89" t="n">
        <v>3</v>
      </c>
      <c r="CG89" t="n">
        <v>0</v>
      </c>
      <c r="CH89" t="n">
        <v>10</v>
      </c>
      <c r="CI89" t="n">
        <v>10</v>
      </c>
      <c r="CJ89" t="n">
        <v>0</v>
      </c>
      <c r="CK89"/>
      <c r="CL89"/>
      <c r="CM89"/>
      <c r="CN89"/>
      <c r="CO89"/>
      <c r="CP89"/>
      <c r="CQ89"/>
      <c r="CR89"/>
      <c r="CS89"/>
      <c r="CT89"/>
      <c r="CU89"/>
      <c r="CV89"/>
      <c r="CW89"/>
      <c r="CX89"/>
      <c r="CY89"/>
      <c r="CZ89"/>
      <c r="DA89"/>
      <c r="DB89"/>
      <c r="DC89"/>
      <c r="DD89"/>
      <c r="DE89"/>
    </row>
    <row r="90">
      <c r="A90" s="113" t="n">
        <v>88</v>
      </c>
      <c r="B90" s="113" t="s">
        <v>1152</v>
      </c>
      <c r="C90" s="113"/>
      <c r="D90" s="109" t="str">
        <f>IFERROR(GEOMEAN(E90, F90), MAX(E90, F90))</f>
      </c>
      <c r="E90" s="109" t="str">
        <f>MAX(AQ90)</f>
      </c>
      <c r="F90" s="109" t="str">
        <f>MAX(AY90, DE90)</f>
      </c>
      <c r="G90" s="109"/>
      <c r="H90" s="109" t="n">
        <v>27.40089335</v>
      </c>
      <c r="I90" s="109" t="n">
        <v>5.927104137</v>
      </c>
      <c r="J90" s="109" t="n">
        <v>3.1</v>
      </c>
      <c r="K90" s="109" t="n">
        <v>0.6</v>
      </c>
      <c r="L90" s="109" t="n">
        <v>3.1</v>
      </c>
      <c r="M90" s="109" t="n">
        <v>6.5</v>
      </c>
      <c r="N90" s="109" t="n">
        <v>2.7</v>
      </c>
      <c r="O90" s="109" t="n">
        <v>5.2</v>
      </c>
      <c r="P90" s="109" t="n">
        <v>4.1</v>
      </c>
      <c r="Q90" s="109" t="n">
        <v>1.3</v>
      </c>
      <c r="R90" s="109" t="n">
        <v>1.3</v>
      </c>
      <c r="S90" s="109" t="n">
        <v>4</v>
      </c>
      <c r="T90" s="109" t="n">
        <v>1.6</v>
      </c>
      <c r="U90" s="109" t="n">
        <v>1</v>
      </c>
      <c r="V90" s="109" t="n">
        <v>1.3</v>
      </c>
      <c r="W90" s="109" t="n">
        <v>2.6</v>
      </c>
      <c r="X90" s="109" t="n">
        <v>6.2</v>
      </c>
      <c r="Y90" s="109" t="n">
        <v>8.2</v>
      </c>
      <c r="Z90" s="109" t="n">
        <v>3.7</v>
      </c>
      <c r="AA90" s="109" t="n">
        <v>6</v>
      </c>
      <c r="AB90" s="109" t="n">
        <v>4.9</v>
      </c>
      <c r="AC90" s="109" t="n">
        <v>2.5</v>
      </c>
      <c r="AD90" s="109" t="n">
        <v>2</v>
      </c>
      <c r="AE90" s="109" t="n">
        <v>0</v>
      </c>
      <c r="AF90" s="109" t="n">
        <v>13.4</v>
      </c>
      <c r="AG90" s="109" t="n">
        <v>2.3</v>
      </c>
      <c r="AH90" s="109" t="n">
        <v>3.1</v>
      </c>
      <c r="AI90" s="109" t="n">
        <v>0.6</v>
      </c>
      <c r="AJ90" s="109" t="n">
        <v>5</v>
      </c>
      <c r="AK90" s="109" t="n">
        <v>5.8</v>
      </c>
      <c r="AL90" s="109" t="n">
        <v>3.4</v>
      </c>
      <c r="AM90" s="109" t="n">
        <v>4.2</v>
      </c>
      <c r="AN90" s="109" t="n">
        <v>3.4</v>
      </c>
      <c r="AO90" s="109" t="n">
        <v>1.875</v>
      </c>
      <c r="AP90" s="109" t="n">
        <v>5.5</v>
      </c>
      <c r="AQ90" s="109" t="n">
        <v>7.85714285714286</v>
      </c>
      <c r="AR90" s="109" t="s">
        <v>693</v>
      </c>
      <c r="AS90" s="109" t="s">
        <v>621</v>
      </c>
      <c r="AT90" s="109" t="s">
        <v>630</v>
      </c>
      <c r="AU90" s="109"/>
      <c r="AV90" s="109" t="s">
        <v>627</v>
      </c>
      <c r="AW90" s="109" t="s">
        <v>623</v>
      </c>
      <c r="AX90" s="109" t="n">
        <v>0</v>
      </c>
      <c r="AY90" s="109"/>
      <c r="AZ90" s="109" t="n">
        <v>7</v>
      </c>
      <c r="BA90" s="109" t="s">
        <v>2115</v>
      </c>
      <c r="BB90" s="109" t="s">
        <v>2027</v>
      </c>
      <c r="BC90" s="109" t="n">
        <v>35.4447068283885</v>
      </c>
      <c r="BD90" s="109" t="n">
        <v>34.5483213922619</v>
      </c>
      <c r="BE90" s="109" t="n">
        <v>33.996739061767</v>
      </c>
      <c r="BF90" s="109" t="n">
        <v>33.8135158264319</v>
      </c>
      <c r="BG90" s="109" t="n">
        <v>33.2392871125246</v>
      </c>
      <c r="BH90" s="109" t="n">
        <v>32.4156922649184</v>
      </c>
      <c r="BI90" t="s">
        <v>2028</v>
      </c>
      <c r="BJ90" t="s">
        <v>2029</v>
      </c>
      <c r="BK90" t="n">
        <v>53771.3</v>
      </c>
      <c r="BL90" t="n">
        <v>-0.574228713907303</v>
      </c>
      <c r="BM90" t="n">
        <v>-0.183223235335099</v>
      </c>
      <c r="BN90" t="n">
        <v>0</v>
      </c>
      <c r="BO90" t="n">
        <v>0</v>
      </c>
      <c r="BP90" t="n">
        <v>0</v>
      </c>
      <c r="BQ90" t="s">
        <v>2023</v>
      </c>
      <c r="BR90" t="s">
        <v>2024</v>
      </c>
      <c r="BS90" t="s">
        <v>2025</v>
      </c>
      <c r="BT90"/>
      <c r="BU90"/>
      <c r="BV90"/>
      <c r="BW90"/>
      <c r="BX90"/>
      <c r="BY90"/>
      <c r="BZ90"/>
      <c r="CA90"/>
      <c r="CB90"/>
      <c r="CC90"/>
      <c r="CD90" t="s">
        <v>628</v>
      </c>
      <c r="CE90"/>
      <c r="CF90"/>
      <c r="CG90"/>
      <c r="CH90"/>
      <c r="CI90"/>
      <c r="CJ90" t="n">
        <v>0</v>
      </c>
      <c r="CK90" t="n">
        <v>12.1750192642212</v>
      </c>
      <c r="CL90" t="n">
        <v>61.6628456115723</v>
      </c>
      <c r="CM90"/>
      <c r="CN90"/>
      <c r="CO90"/>
      <c r="CP90"/>
      <c r="CQ90"/>
      <c r="CR90"/>
      <c r="CS90"/>
      <c r="CT90" t="n">
        <v>38.7742462158203</v>
      </c>
      <c r="CU90" t="n">
        <v>2.44530892372131</v>
      </c>
      <c r="CV90" t="n">
        <v>11.2367916107178</v>
      </c>
      <c r="CW90"/>
      <c r="CX90" t="n">
        <v>67.3725814819336</v>
      </c>
      <c r="CY90" t="n">
        <v>10</v>
      </c>
      <c r="CZ90"/>
      <c r="DA90" t="n">
        <v>10</v>
      </c>
      <c r="DB90" t="n">
        <v>10</v>
      </c>
      <c r="DC90"/>
      <c r="DD90" t="n">
        <v>10</v>
      </c>
      <c r="DE90" t="n">
        <v>10</v>
      </c>
    </row>
    <row r="91">
      <c r="A91" s="113" t="n">
        <v>89</v>
      </c>
      <c r="B91" s="113" t="s">
        <v>1157</v>
      </c>
      <c r="C91" s="113"/>
      <c r="D91" s="109" t="str">
        <f>IFERROR(GEOMEAN(E91, F91), MAX(E91, F91))</f>
      </c>
      <c r="E91" s="109" t="str">
        <f>MAX(AQ91)</f>
      </c>
      <c r="F91" s="109" t="str">
        <f>MAX(AY91, DE91)</f>
      </c>
      <c r="G91" s="109"/>
      <c r="H91" s="109"/>
      <c r="I91" s="109"/>
      <c r="J91" s="109"/>
      <c r="K91" s="109"/>
      <c r="L91" s="109"/>
      <c r="M91" s="109" t="n">
        <v>5.1</v>
      </c>
      <c r="N91" s="109" t="n">
        <v>3.6</v>
      </c>
      <c r="O91" s="109" t="n">
        <v>1.1</v>
      </c>
      <c r="P91" s="109" t="n">
        <v>5.5</v>
      </c>
      <c r="Q91" s="109" t="n">
        <v>0</v>
      </c>
      <c r="R91" s="109" t="n">
        <v>0</v>
      </c>
      <c r="S91" s="109" t="n">
        <v>3.1</v>
      </c>
      <c r="T91" s="109" t="n">
        <v>2.3</v>
      </c>
      <c r="U91" s="109" t="n">
        <v>1.9</v>
      </c>
      <c r="V91" s="109" t="n">
        <v>2.1</v>
      </c>
      <c r="W91" s="109" t="n">
        <v>2.6</v>
      </c>
      <c r="X91" s="109" t="n">
        <v>4.6</v>
      </c>
      <c r="Y91" s="109" t="n">
        <v>3.3</v>
      </c>
      <c r="Z91" s="109" t="n">
        <v>0.2</v>
      </c>
      <c r="AA91" s="109" t="n">
        <v>2.7</v>
      </c>
      <c r="AB91" s="109" t="n">
        <v>0</v>
      </c>
      <c r="AC91" s="109" t="n">
        <v>0</v>
      </c>
      <c r="AD91" s="109" t="n">
        <v>4</v>
      </c>
      <c r="AE91" s="109" t="n">
        <v>1.1</v>
      </c>
      <c r="AF91" s="109" t="n">
        <v>24.9</v>
      </c>
      <c r="AG91" s="109" t="n">
        <v>9.9</v>
      </c>
      <c r="AH91" s="109" t="n">
        <v>6.1</v>
      </c>
      <c r="AI91" s="109" t="n">
        <v>2.3</v>
      </c>
      <c r="AJ91" s="109" t="n">
        <v>5</v>
      </c>
      <c r="AK91" s="109" t="n">
        <v>2.6</v>
      </c>
      <c r="AL91" s="109" t="n">
        <v>5</v>
      </c>
      <c r="AM91" s="109" t="n">
        <v>3.8</v>
      </c>
      <c r="AN91" s="109" t="n">
        <v>3.2</v>
      </c>
      <c r="AO91" s="109" t="n">
        <v>1.04166666666667</v>
      </c>
      <c r="AP91" s="109" t="n">
        <v>3.3</v>
      </c>
      <c r="AQ91" s="109" t="n">
        <v>4.71428571428571</v>
      </c>
      <c r="AR91" s="109" t="s">
        <v>1160</v>
      </c>
      <c r="AS91" s="109" t="s">
        <v>623</v>
      </c>
      <c r="AT91" s="109" t="s">
        <v>1161</v>
      </c>
      <c r="AU91" s="109" t="s">
        <v>625</v>
      </c>
      <c r="AV91" s="109" t="s">
        <v>627</v>
      </c>
      <c r="AW91" s="109" t="s">
        <v>623</v>
      </c>
      <c r="AX91" s="109" t="n">
        <v>10</v>
      </c>
      <c r="AY91" s="109" t="n">
        <v>7</v>
      </c>
      <c r="AZ91" s="109" t="n">
        <v>7</v>
      </c>
      <c r="BA91" s="109" t="s">
        <v>2116</v>
      </c>
      <c r="BB91" s="109" t="s">
        <v>2027</v>
      </c>
      <c r="BC91" s="109"/>
      <c r="BD91" s="109"/>
      <c r="BE91" s="109" t="n">
        <v>0.833038372807568</v>
      </c>
      <c r="BF91" s="109" t="n">
        <v>1.71948657257123</v>
      </c>
      <c r="BG91" s="109" t="n">
        <v>1.06030669403686</v>
      </c>
      <c r="BH91" s="109" t="n">
        <v>0.648361861837594</v>
      </c>
      <c r="BI91" t="s">
        <v>2028</v>
      </c>
      <c r="BJ91" t="s">
        <v>2034</v>
      </c>
      <c r="BK91" t="n">
        <v>6524.191</v>
      </c>
      <c r="BL91" t="n">
        <v>-0.65917987853437</v>
      </c>
      <c r="BM91" t="n">
        <v>0.886448199763662</v>
      </c>
      <c r="BN91" t="n">
        <v>0</v>
      </c>
      <c r="BO91" t="n">
        <v>2.95482733254554</v>
      </c>
      <c r="BP91" t="n">
        <v>2.95482733254554</v>
      </c>
      <c r="BQ91" t="s">
        <v>2023</v>
      </c>
      <c r="BR91" t="s">
        <v>2024</v>
      </c>
      <c r="BS91" t="s">
        <v>2025</v>
      </c>
      <c r="BT91"/>
      <c r="BU91" t="n">
        <v>6.891</v>
      </c>
      <c r="BV91" t="n">
        <v>6.605</v>
      </c>
      <c r="BW91" t="n">
        <v>6.605</v>
      </c>
      <c r="BX91" t="n">
        <v>6.605</v>
      </c>
      <c r="BY91" t="n">
        <v>6.605</v>
      </c>
      <c r="BZ91" t="n">
        <v>6.605</v>
      </c>
      <c r="CA91" t="n">
        <v>6.605</v>
      </c>
      <c r="CB91" t="n">
        <v>6.605</v>
      </c>
      <c r="CC91" t="n">
        <v>6.605</v>
      </c>
      <c r="CD91" t="s">
        <v>628</v>
      </c>
      <c r="CE91" t="n">
        <v>0</v>
      </c>
      <c r="CF91" t="n">
        <v>0</v>
      </c>
      <c r="CG91" t="n">
        <v>0</v>
      </c>
      <c r="CH91" t="n">
        <v>0</v>
      </c>
      <c r="CI91" t="n">
        <v>0</v>
      </c>
      <c r="CJ91"/>
      <c r="CK91"/>
      <c r="CL91"/>
      <c r="CM91"/>
      <c r="CN91"/>
      <c r="CO91"/>
      <c r="CP91"/>
      <c r="CQ91"/>
      <c r="CR91"/>
      <c r="CS91"/>
      <c r="CT91"/>
      <c r="CU91"/>
      <c r="CV91"/>
      <c r="CW91"/>
      <c r="CX91"/>
      <c r="CY91"/>
      <c r="CZ91"/>
      <c r="DA91"/>
      <c r="DB91"/>
      <c r="DC91"/>
      <c r="DD91"/>
      <c r="DE91"/>
    </row>
    <row r="92">
      <c r="A92" s="113" t="n">
        <v>90</v>
      </c>
      <c r="B92" s="113" t="s">
        <v>1163</v>
      </c>
      <c r="C92" s="113"/>
      <c r="D92" s="109" t="str">
        <f>IFERROR(GEOMEAN(E92, F92), MAX(E92, F92))</f>
      </c>
      <c r="E92" s="109" t="str">
        <f>MAX(AQ92)</f>
      </c>
      <c r="F92" s="109" t="str">
        <f>MAX(AY92, DE92)</f>
      </c>
      <c r="G92" s="109"/>
      <c r="H92" s="109" t="n">
        <v>3.085970529</v>
      </c>
      <c r="I92" s="109" t="n">
        <v>12.5388145</v>
      </c>
      <c r="J92" s="109" t="n">
        <v>0.2</v>
      </c>
      <c r="K92" s="109" t="n">
        <v>2</v>
      </c>
      <c r="L92" s="109" t="n">
        <v>0.2</v>
      </c>
      <c r="M92" s="109" t="n">
        <v>6.5</v>
      </c>
      <c r="N92" s="109" t="n">
        <v>2.3</v>
      </c>
      <c r="O92" s="109" t="n">
        <v>5.3</v>
      </c>
      <c r="P92" s="109" t="n">
        <v>6.5</v>
      </c>
      <c r="Q92" s="109" t="n">
        <v>0</v>
      </c>
      <c r="R92" s="109" t="n">
        <v>0</v>
      </c>
      <c r="S92" s="109" t="n">
        <v>4.1</v>
      </c>
      <c r="T92" s="109" t="n">
        <v>2.9</v>
      </c>
      <c r="U92" s="109" t="n">
        <v>1.8</v>
      </c>
      <c r="V92" s="109" t="n">
        <v>2.4</v>
      </c>
      <c r="W92" s="109" t="n">
        <v>3.2</v>
      </c>
      <c r="X92" s="109" t="n">
        <v>6.4</v>
      </c>
      <c r="Y92" s="109" t="n">
        <v>8.1</v>
      </c>
      <c r="Z92" s="109"/>
      <c r="AA92" s="109" t="n">
        <v>7.3</v>
      </c>
      <c r="AB92" s="109" t="n">
        <v>0</v>
      </c>
      <c r="AC92" s="109" t="n">
        <v>0</v>
      </c>
      <c r="AD92" s="109" t="n">
        <v>5</v>
      </c>
      <c r="AE92" s="109" t="n">
        <v>1.7</v>
      </c>
      <c r="AF92" s="109" t="n">
        <v>21.1</v>
      </c>
      <c r="AG92" s="109" t="n">
        <v>7.4</v>
      </c>
      <c r="AH92" s="109" t="n">
        <v>6.4</v>
      </c>
      <c r="AI92" s="109" t="n">
        <v>2.4</v>
      </c>
      <c r="AJ92" s="109" t="n">
        <v>4</v>
      </c>
      <c r="AK92" s="109" t="n">
        <v>5.9</v>
      </c>
      <c r="AL92" s="109" t="n">
        <v>4.9</v>
      </c>
      <c r="AM92" s="109" t="n">
        <v>4.1</v>
      </c>
      <c r="AN92" s="109" t="n">
        <v>3.7</v>
      </c>
      <c r="AO92" s="109" t="n">
        <v>3.125</v>
      </c>
      <c r="AP92" s="109" t="n">
        <v>5.8</v>
      </c>
      <c r="AQ92" s="109" t="n">
        <v>8.28571428571428</v>
      </c>
      <c r="AR92" s="109" t="s">
        <v>872</v>
      </c>
      <c r="AS92" s="109" t="s">
        <v>623</v>
      </c>
      <c r="AT92" s="109" t="s">
        <v>630</v>
      </c>
      <c r="AU92" s="109"/>
      <c r="AV92" s="109" t="s">
        <v>627</v>
      </c>
      <c r="AW92" s="109" t="s">
        <v>623</v>
      </c>
      <c r="AX92" s="109" t="n">
        <v>10</v>
      </c>
      <c r="AY92" s="109"/>
      <c r="AZ92" s="109" t="n">
        <v>7</v>
      </c>
      <c r="BA92" s="109"/>
      <c r="BB92" s="109"/>
      <c r="BC92" s="109"/>
      <c r="BD92" s="109"/>
      <c r="BE92" s="109"/>
      <c r="BF92" s="109"/>
      <c r="BG92" s="109"/>
      <c r="BH92" s="109"/>
      <c r="BI92"/>
      <c r="BJ92"/>
      <c r="BK92"/>
      <c r="BL92"/>
      <c r="BM92"/>
      <c r="BN92"/>
      <c r="BO92"/>
      <c r="BP92"/>
      <c r="BQ92" t="s">
        <v>2023</v>
      </c>
      <c r="BR92" t="s">
        <v>2024</v>
      </c>
      <c r="BS92" t="s">
        <v>2025</v>
      </c>
      <c r="BT92"/>
      <c r="BU92"/>
      <c r="BV92"/>
      <c r="BW92"/>
      <c r="BX92"/>
      <c r="BY92"/>
      <c r="BZ92"/>
      <c r="CA92"/>
      <c r="CB92"/>
      <c r="CC92"/>
      <c r="CD92" t="s">
        <v>628</v>
      </c>
      <c r="CE92"/>
      <c r="CF92"/>
      <c r="CG92"/>
      <c r="CH92"/>
      <c r="CI92"/>
      <c r="CJ92"/>
      <c r="CK92" t="n">
        <v>70.8815689086914</v>
      </c>
      <c r="CL92" t="n">
        <v>13.9784736633301</v>
      </c>
      <c r="CM92" t="n">
        <v>99.4088439941406</v>
      </c>
      <c r="CN92" t="n">
        <v>74.7147750854492</v>
      </c>
      <c r="CO92" t="n">
        <v>4.9955415725708</v>
      </c>
      <c r="CP92"/>
      <c r="CQ92" t="n">
        <v>4.5732889175415</v>
      </c>
      <c r="CR92" t="n">
        <v>75.301025390625</v>
      </c>
      <c r="CS92"/>
      <c r="CT92" t="n">
        <v>20.0465259552002</v>
      </c>
      <c r="CU92" t="n">
        <v>9.85770702362061</v>
      </c>
      <c r="CV92" t="n">
        <v>16.6955299377441</v>
      </c>
      <c r="CW92"/>
      <c r="CX92"/>
      <c r="CY92" t="n">
        <v>2.79569473266602</v>
      </c>
      <c r="CZ92" t="n">
        <v>0.295578002929688</v>
      </c>
      <c r="DA92" t="n">
        <v>8.01861038208008</v>
      </c>
      <c r="DB92" t="n">
        <v>9.35230573018392</v>
      </c>
      <c r="DC92"/>
      <c r="DD92" t="n">
        <v>5.11554721196493</v>
      </c>
      <c r="DE92" t="n">
        <v>7.30792458852132</v>
      </c>
    </row>
    <row r="93">
      <c r="A93" s="113" t="n">
        <v>91</v>
      </c>
      <c r="B93" s="113" t="s">
        <v>1166</v>
      </c>
      <c r="C93" s="113"/>
      <c r="D93" s="109" t="str">
        <f>IFERROR(GEOMEAN(E93, F93), MAX(E93, F93))</f>
      </c>
      <c r="E93" s="109" t="str">
        <f>MAX(AQ93)</f>
      </c>
      <c r="F93" s="109" t="str">
        <f>MAX(AY93, DE93)</f>
      </c>
      <c r="G93" s="109"/>
      <c r="H93" s="109" t="n">
        <v>4.571458667</v>
      </c>
      <c r="I93" s="109" t="n">
        <v>5.617563362</v>
      </c>
      <c r="J93" s="109" t="n">
        <v>0.3</v>
      </c>
      <c r="K93" s="109" t="n">
        <v>0.5</v>
      </c>
      <c r="L93" s="109" t="n">
        <v>0.3</v>
      </c>
      <c r="M93" s="109" t="n">
        <v>7.2</v>
      </c>
      <c r="N93" s="109" t="n">
        <v>5.4</v>
      </c>
      <c r="O93" s="109"/>
      <c r="P93" s="109"/>
      <c r="Q93" s="109" t="n">
        <v>0</v>
      </c>
      <c r="R93" s="109" t="n">
        <v>0</v>
      </c>
      <c r="S93" s="109" t="n">
        <v>4.2</v>
      </c>
      <c r="T93" s="109" t="n">
        <v>7.2</v>
      </c>
      <c r="U93" s="109" t="n">
        <v>9.3</v>
      </c>
      <c r="V93" s="109" t="n">
        <v>8.3</v>
      </c>
      <c r="W93" s="109" t="n">
        <v>6.2</v>
      </c>
      <c r="X93" s="109" t="n">
        <v>5.8</v>
      </c>
      <c r="Y93" s="109"/>
      <c r="Z93" s="109" t="n">
        <v>1.3</v>
      </c>
      <c r="AA93" s="109" t="n">
        <v>3.5</v>
      </c>
      <c r="AB93" s="109" t="n">
        <v>0</v>
      </c>
      <c r="AC93" s="109" t="n">
        <v>0</v>
      </c>
      <c r="AD93" s="109" t="n">
        <v>4</v>
      </c>
      <c r="AE93" s="109" t="n">
        <v>1.1</v>
      </c>
      <c r="AF93" s="109" t="n">
        <v>28.4</v>
      </c>
      <c r="AG93" s="109" t="n">
        <v>10</v>
      </c>
      <c r="AH93" s="109" t="n">
        <v>22.5</v>
      </c>
      <c r="AI93" s="109" t="n">
        <v>10</v>
      </c>
      <c r="AJ93" s="109" t="n">
        <v>5</v>
      </c>
      <c r="AK93" s="109" t="n">
        <v>7.5</v>
      </c>
      <c r="AL93" s="109" t="n">
        <v>8.1</v>
      </c>
      <c r="AM93" s="109" t="n">
        <v>4</v>
      </c>
      <c r="AN93" s="109" t="n">
        <v>5.1</v>
      </c>
      <c r="AO93" s="109" t="n">
        <v>8.95833333333333</v>
      </c>
      <c r="AP93" s="109" t="n">
        <v>5.9</v>
      </c>
      <c r="AQ93" s="109" t="n">
        <v>8.42857142857143</v>
      </c>
      <c r="AR93" s="109" t="s">
        <v>1167</v>
      </c>
      <c r="AS93" s="109" t="s">
        <v>623</v>
      </c>
      <c r="AT93" s="109" t="s">
        <v>630</v>
      </c>
      <c r="AU93" s="109"/>
      <c r="AV93" s="109" t="s">
        <v>630</v>
      </c>
      <c r="AW93" s="109"/>
      <c r="AX93" s="109" t="n">
        <v>10</v>
      </c>
      <c r="AY93" s="109"/>
      <c r="AZ93" s="109"/>
      <c r="BA93" s="109"/>
      <c r="BB93" s="109"/>
      <c r="BC93" s="109"/>
      <c r="BD93" s="109"/>
      <c r="BE93" s="109"/>
      <c r="BF93" s="109"/>
      <c r="BG93" s="109"/>
      <c r="BH93" s="109"/>
      <c r="BI93"/>
      <c r="BJ93"/>
      <c r="BK93"/>
      <c r="BL93"/>
      <c r="BM93"/>
      <c r="BN93"/>
      <c r="BO93"/>
      <c r="BP93"/>
      <c r="BQ93" t="s">
        <v>2023</v>
      </c>
      <c r="BR93" t="s">
        <v>2024</v>
      </c>
      <c r="BS93" t="s">
        <v>2025</v>
      </c>
      <c r="BT93"/>
      <c r="BU93"/>
      <c r="BV93"/>
      <c r="BW93"/>
      <c r="BX93"/>
      <c r="BY93"/>
      <c r="BZ93"/>
      <c r="CA93"/>
      <c r="CB93"/>
      <c r="CC93"/>
      <c r="CD93" t="s">
        <v>628</v>
      </c>
      <c r="CE93"/>
      <c r="CF93"/>
      <c r="CG93"/>
      <c r="CH93"/>
      <c r="CI93"/>
      <c r="CJ93"/>
      <c r="CK93"/>
      <c r="CL93"/>
      <c r="CM93"/>
      <c r="CN93"/>
      <c r="CO93"/>
      <c r="CP93"/>
      <c r="CQ93"/>
      <c r="CR93"/>
      <c r="CS93"/>
      <c r="CT93"/>
      <c r="CU93"/>
      <c r="CV93"/>
      <c r="CW93"/>
      <c r="CX93"/>
      <c r="CY93"/>
      <c r="CZ93"/>
      <c r="DA93"/>
      <c r="DB93"/>
      <c r="DC93"/>
      <c r="DD93"/>
      <c r="DE93"/>
    </row>
    <row r="94">
      <c r="A94" s="113" t="n">
        <v>92</v>
      </c>
      <c r="B94" s="113" t="s">
        <v>1170</v>
      </c>
      <c r="C94" s="113"/>
      <c r="D94" s="109" t="str">
        <f>IFERROR(GEOMEAN(E94, F94), MAX(E94, F94))</f>
      </c>
      <c r="E94" s="109" t="str">
        <f>MAX(AQ94)</f>
      </c>
      <c r="F94" s="109" t="str">
        <f>MAX(AY94, DE94)</f>
      </c>
      <c r="G94" s="109"/>
      <c r="H94" s="109"/>
      <c r="I94" s="109"/>
      <c r="J94" s="109"/>
      <c r="K94" s="109"/>
      <c r="L94" s="109"/>
      <c r="M94" s="109" t="n">
        <v>7.7</v>
      </c>
      <c r="N94" s="109" t="n">
        <v>3.1</v>
      </c>
      <c r="O94" s="109"/>
      <c r="P94" s="109"/>
      <c r="Q94" s="109" t="n">
        <v>0</v>
      </c>
      <c r="R94" s="109" t="n">
        <v>0</v>
      </c>
      <c r="S94" s="109" t="n">
        <v>3.6</v>
      </c>
      <c r="T94" s="109" t="n">
        <v>4.8</v>
      </c>
      <c r="U94" s="109" t="n">
        <v>10</v>
      </c>
      <c r="V94" s="109" t="n">
        <v>7.4</v>
      </c>
      <c r="W94" s="109" t="n">
        <v>5.5</v>
      </c>
      <c r="X94" s="109" t="n">
        <v>2.4</v>
      </c>
      <c r="Y94" s="109"/>
      <c r="Z94" s="109"/>
      <c r="AA94" s="109" t="n">
        <v>2.4</v>
      </c>
      <c r="AB94" s="109" t="n">
        <v>0</v>
      </c>
      <c r="AC94" s="109" t="n">
        <v>0</v>
      </c>
      <c r="AD94" s="109"/>
      <c r="AE94" s="109"/>
      <c r="AF94" s="109"/>
      <c r="AG94" s="109"/>
      <c r="AH94" s="109" t="n">
        <v>13.3</v>
      </c>
      <c r="AI94" s="109" t="n">
        <v>6.3</v>
      </c>
      <c r="AJ94" s="109" t="n">
        <v>4</v>
      </c>
      <c r="AK94" s="109" t="n">
        <v>0</v>
      </c>
      <c r="AL94" s="109" t="n">
        <v>3.4</v>
      </c>
      <c r="AM94" s="109" t="n">
        <v>2.9</v>
      </c>
      <c r="AN94" s="109" t="n">
        <v>4.2</v>
      </c>
      <c r="AO94" s="109" t="n">
        <v>5.20833333333333</v>
      </c>
      <c r="AP94" s="109" t="n">
        <v>1.8</v>
      </c>
      <c r="AQ94" s="109" t="n">
        <v>2.57142857142857</v>
      </c>
      <c r="AR94" s="109" t="s">
        <v>1172</v>
      </c>
      <c r="AS94" s="109" t="s">
        <v>623</v>
      </c>
      <c r="AT94" s="109" t="s">
        <v>630</v>
      </c>
      <c r="AU94" s="109"/>
      <c r="AV94" s="109" t="s">
        <v>630</v>
      </c>
      <c r="AW94" s="109"/>
      <c r="AX94" s="109" t="n">
        <v>10</v>
      </c>
      <c r="AY94" s="109"/>
      <c r="AZ94" s="109"/>
      <c r="BA94" s="109"/>
      <c r="BB94" s="109"/>
      <c r="BC94" s="109"/>
      <c r="BD94" s="109"/>
      <c r="BE94" s="109"/>
      <c r="BF94" s="109"/>
      <c r="BG94" s="109"/>
      <c r="BH94" s="109"/>
      <c r="BI94"/>
      <c r="BJ94"/>
      <c r="BK94"/>
      <c r="BL94"/>
      <c r="BM94"/>
      <c r="BN94"/>
      <c r="BO94"/>
      <c r="BP94"/>
      <c r="BQ94" t="s">
        <v>2023</v>
      </c>
      <c r="BR94" t="s">
        <v>2024</v>
      </c>
      <c r="BS94" t="s">
        <v>2025</v>
      </c>
      <c r="BT94"/>
      <c r="BU94"/>
      <c r="BV94"/>
      <c r="BW94"/>
      <c r="BX94"/>
      <c r="BY94"/>
      <c r="BZ94"/>
      <c r="CA94"/>
      <c r="CB94"/>
      <c r="CC94"/>
      <c r="CD94" t="s">
        <v>628</v>
      </c>
      <c r="CE94"/>
      <c r="CF94"/>
      <c r="CG94"/>
      <c r="CH94"/>
      <c r="CI94"/>
      <c r="CJ94"/>
      <c r="CK94"/>
      <c r="CL94"/>
      <c r="CM94"/>
      <c r="CN94"/>
      <c r="CO94"/>
      <c r="CP94"/>
      <c r="CQ94"/>
      <c r="CR94"/>
      <c r="CS94"/>
      <c r="CT94"/>
      <c r="CU94"/>
      <c r="CV94"/>
      <c r="CW94"/>
      <c r="CX94"/>
      <c r="CY94"/>
      <c r="CZ94"/>
      <c r="DA94"/>
      <c r="DB94"/>
      <c r="DC94"/>
      <c r="DD94"/>
      <c r="DE94"/>
    </row>
    <row r="95">
      <c r="A95" s="113" t="n">
        <v>93</v>
      </c>
      <c r="B95" s="113" t="s">
        <v>1174</v>
      </c>
      <c r="C95" s="113"/>
      <c r="D95" s="109" t="str">
        <f>IFERROR(GEOMEAN(E95, F95), MAX(E95, F95))</f>
      </c>
      <c r="E95" s="109" t="str">
        <f>MAX(AQ95)</f>
      </c>
      <c r="F95" s="109" t="str">
        <f>MAX(AY95, DE95)</f>
      </c>
      <c r="G95" s="109"/>
      <c r="H95" s="109"/>
      <c r="I95" s="109"/>
      <c r="J95" s="109"/>
      <c r="K95" s="109"/>
      <c r="L95" s="109"/>
      <c r="M95" s="109" t="n">
        <v>9.1</v>
      </c>
      <c r="N95" s="109" t="n">
        <v>8.1</v>
      </c>
      <c r="O95" s="109"/>
      <c r="P95" s="109"/>
      <c r="Q95" s="109" t="n">
        <v>0</v>
      </c>
      <c r="R95" s="109" t="n">
        <v>0</v>
      </c>
      <c r="S95" s="109" t="n">
        <v>5.7</v>
      </c>
      <c r="T95" s="109" t="n">
        <v>5.9</v>
      </c>
      <c r="U95" s="109" t="n">
        <v>10</v>
      </c>
      <c r="V95" s="109" t="n">
        <v>8</v>
      </c>
      <c r="W95" s="109" t="n">
        <v>6.8</v>
      </c>
      <c r="X95" s="109" t="n">
        <v>0</v>
      </c>
      <c r="Y95" s="109"/>
      <c r="Z95" s="109" t="n">
        <v>0</v>
      </c>
      <c r="AA95" s="109" t="n">
        <v>0</v>
      </c>
      <c r="AB95" s="109" t="n">
        <v>0</v>
      </c>
      <c r="AC95" s="109" t="n">
        <v>0</v>
      </c>
      <c r="AD95" s="109" t="n">
        <v>14</v>
      </c>
      <c r="AE95" s="109" t="n">
        <v>6.7</v>
      </c>
      <c r="AF95" s="109" t="n">
        <v>25.6</v>
      </c>
      <c r="AG95" s="109" t="n">
        <v>10</v>
      </c>
      <c r="AH95" s="109" t="n">
        <v>6.9</v>
      </c>
      <c r="AI95" s="109" t="n">
        <v>2.7</v>
      </c>
      <c r="AJ95" s="109" t="n">
        <v>3</v>
      </c>
      <c r="AK95" s="109" t="n">
        <v>1.3</v>
      </c>
      <c r="AL95" s="109" t="n">
        <v>4.3</v>
      </c>
      <c r="AM95" s="109" t="n">
        <v>2.1</v>
      </c>
      <c r="AN95" s="109" t="n">
        <v>4.5</v>
      </c>
      <c r="AO95" s="109" t="n">
        <v>6.45833333333333</v>
      </c>
      <c r="AP95" s="109" t="n">
        <v>0.4</v>
      </c>
      <c r="AQ95" s="109" t="n">
        <v>0.571428571428571</v>
      </c>
      <c r="AR95" s="109" t="s">
        <v>1175</v>
      </c>
      <c r="AS95" s="109" t="s">
        <v>623</v>
      </c>
      <c r="AT95" s="109" t="s">
        <v>1176</v>
      </c>
      <c r="AU95" s="109" t="s">
        <v>621</v>
      </c>
      <c r="AV95" s="109" t="s">
        <v>662</v>
      </c>
      <c r="AW95" s="109" t="s">
        <v>625</v>
      </c>
      <c r="AX95" s="109" t="n">
        <v>10</v>
      </c>
      <c r="AY95" s="109" t="n">
        <v>0</v>
      </c>
      <c r="AZ95" s="109" t="n">
        <v>0</v>
      </c>
      <c r="BA95" s="109"/>
      <c r="BB95" s="109"/>
      <c r="BC95" s="109"/>
      <c r="BD95" s="109"/>
      <c r="BE95" s="109"/>
      <c r="BF95" s="109"/>
      <c r="BG95" s="109"/>
      <c r="BH95" s="109"/>
      <c r="BI95"/>
      <c r="BJ95"/>
      <c r="BK95"/>
      <c r="BL95"/>
      <c r="BM95"/>
      <c r="BN95"/>
      <c r="BO95"/>
      <c r="BP95"/>
      <c r="BQ95" t="s">
        <v>2023</v>
      </c>
      <c r="BR95" t="s">
        <v>2024</v>
      </c>
      <c r="BS95" t="s">
        <v>2025</v>
      </c>
      <c r="BT95"/>
      <c r="BU95" t="n">
        <v>3.683</v>
      </c>
      <c r="BV95" t="n">
        <v>3.833</v>
      </c>
      <c r="BW95" t="n">
        <v>3.783</v>
      </c>
      <c r="BX95" t="n">
        <v>4.075</v>
      </c>
      <c r="BY95" t="n">
        <v>4.075</v>
      </c>
      <c r="BZ95" t="n">
        <v>4.075</v>
      </c>
      <c r="CA95" t="n">
        <v>4</v>
      </c>
      <c r="CB95" t="n">
        <v>3.9</v>
      </c>
      <c r="CC95" t="n">
        <v>3.8</v>
      </c>
      <c r="CD95" t="s">
        <v>2117</v>
      </c>
      <c r="CE95" t="n">
        <v>0</v>
      </c>
      <c r="CF95" t="n">
        <v>0.292</v>
      </c>
      <c r="CG95" t="n">
        <v>0</v>
      </c>
      <c r="CH95" t="n">
        <v>0.973333333333334</v>
      </c>
      <c r="CI95" t="n">
        <v>0.973333333333334</v>
      </c>
      <c r="CJ95"/>
      <c r="CK95"/>
      <c r="CL95"/>
      <c r="CM95"/>
      <c r="CN95"/>
      <c r="CO95"/>
      <c r="CP95"/>
      <c r="CQ95"/>
      <c r="CR95"/>
      <c r="CS95"/>
      <c r="CT95"/>
      <c r="CU95"/>
      <c r="CV95"/>
      <c r="CW95"/>
      <c r="CX95"/>
      <c r="CY95"/>
      <c r="CZ95"/>
      <c r="DA95"/>
      <c r="DB95"/>
      <c r="DC95"/>
      <c r="DD95"/>
      <c r="DE95"/>
    </row>
    <row r="96">
      <c r="A96" s="113" t="n">
        <v>94</v>
      </c>
      <c r="B96" s="113" t="s">
        <v>1179</v>
      </c>
      <c r="C96" s="113"/>
      <c r="D96" s="109" t="str">
        <f>IFERROR(GEOMEAN(E96, F96), MAX(E96, F96))</f>
      </c>
      <c r="E96" s="109" t="str">
        <f>MAX(AQ96)</f>
      </c>
      <c r="F96" s="109" t="str">
        <f>MAX(AY96, DE96)</f>
      </c>
      <c r="G96" s="109"/>
      <c r="H96" s="109"/>
      <c r="I96" s="109"/>
      <c r="J96" s="109"/>
      <c r="K96" s="109"/>
      <c r="L96" s="109"/>
      <c r="M96" s="109" t="n">
        <v>7.9</v>
      </c>
      <c r="N96" s="109" t="n">
        <v>10</v>
      </c>
      <c r="O96" s="109"/>
      <c r="P96" s="109"/>
      <c r="Q96" s="109" t="n">
        <v>0</v>
      </c>
      <c r="R96" s="109" t="n">
        <v>0</v>
      </c>
      <c r="S96" s="109" t="n">
        <v>6</v>
      </c>
      <c r="T96" s="109" t="n">
        <v>4.9</v>
      </c>
      <c r="U96" s="109" t="n">
        <v>5.2</v>
      </c>
      <c r="V96" s="109" t="n">
        <v>5.1</v>
      </c>
      <c r="W96" s="109" t="n">
        <v>5.5</v>
      </c>
      <c r="X96" s="109" t="n">
        <v>1.9</v>
      </c>
      <c r="Y96" s="109"/>
      <c r="Z96" s="109"/>
      <c r="AA96" s="109" t="n">
        <v>1.9</v>
      </c>
      <c r="AB96" s="109" t="n">
        <v>0</v>
      </c>
      <c r="AC96" s="109" t="n">
        <v>0</v>
      </c>
      <c r="AD96" s="109" t="n">
        <v>3</v>
      </c>
      <c r="AE96" s="109" t="n">
        <v>0.6</v>
      </c>
      <c r="AF96" s="109" t="n">
        <v>17.4</v>
      </c>
      <c r="AG96" s="109" t="n">
        <v>4.9</v>
      </c>
      <c r="AH96" s="109" t="n">
        <v>12.2</v>
      </c>
      <c r="AI96" s="109" t="n">
        <v>5.7</v>
      </c>
      <c r="AJ96" s="109" t="n">
        <v>4</v>
      </c>
      <c r="AK96" s="109" t="n">
        <v>0.5</v>
      </c>
      <c r="AL96" s="109" t="n">
        <v>3.8</v>
      </c>
      <c r="AM96" s="109" t="n">
        <v>2.8</v>
      </c>
      <c r="AN96" s="109" t="n">
        <v>4.2</v>
      </c>
      <c r="AO96" s="109" t="n">
        <v>5.20833333333333</v>
      </c>
      <c r="AP96" s="109" t="n">
        <v>1.7</v>
      </c>
      <c r="AQ96" s="109" t="n">
        <v>2.42857142857143</v>
      </c>
      <c r="AR96" s="109" t="s">
        <v>1182</v>
      </c>
      <c r="AS96" s="109" t="s">
        <v>623</v>
      </c>
      <c r="AT96" s="109" t="s">
        <v>630</v>
      </c>
      <c r="AU96" s="109"/>
      <c r="AV96" s="109" t="s">
        <v>662</v>
      </c>
      <c r="AW96" s="109" t="s">
        <v>625</v>
      </c>
      <c r="AX96" s="109" t="n">
        <v>10</v>
      </c>
      <c r="AY96" s="109"/>
      <c r="AZ96" s="109" t="n">
        <v>0</v>
      </c>
      <c r="BA96" s="109"/>
      <c r="BB96" s="109"/>
      <c r="BC96" s="109"/>
      <c r="BD96" s="109"/>
      <c r="BE96" s="109"/>
      <c r="BF96" s="109"/>
      <c r="BG96" s="109"/>
      <c r="BH96" s="109"/>
      <c r="BI96"/>
      <c r="BJ96"/>
      <c r="BK96"/>
      <c r="BL96"/>
      <c r="BM96"/>
      <c r="BN96"/>
      <c r="BO96"/>
      <c r="BP96"/>
      <c r="BQ96" t="s">
        <v>2023</v>
      </c>
      <c r="BR96" t="s">
        <v>2024</v>
      </c>
      <c r="BS96" t="s">
        <v>2025</v>
      </c>
      <c r="BT96"/>
      <c r="BU96" t="n">
        <v>1.28</v>
      </c>
      <c r="BV96" t="n">
        <v>1.087</v>
      </c>
      <c r="BW96"/>
      <c r="BX96"/>
      <c r="BY96"/>
      <c r="BZ96"/>
      <c r="CA96"/>
      <c r="CB96"/>
      <c r="CC96"/>
      <c r="CD96" t="s">
        <v>2054</v>
      </c>
      <c r="CE96"/>
      <c r="CF96"/>
      <c r="CG96"/>
      <c r="CH96"/>
      <c r="CI96"/>
      <c r="CJ96"/>
      <c r="CK96"/>
      <c r="CL96"/>
      <c r="CM96"/>
      <c r="CN96"/>
      <c r="CO96"/>
      <c r="CP96"/>
      <c r="CQ96"/>
      <c r="CR96"/>
      <c r="CS96"/>
      <c r="CT96"/>
      <c r="CU96"/>
      <c r="CV96"/>
      <c r="CW96"/>
      <c r="CX96"/>
      <c r="CY96"/>
      <c r="CZ96"/>
      <c r="DA96"/>
      <c r="DB96"/>
      <c r="DC96"/>
      <c r="DD96"/>
      <c r="DE96"/>
    </row>
    <row r="97">
      <c r="A97" s="113" t="n">
        <v>95</v>
      </c>
      <c r="B97" s="113" t="s">
        <v>1184</v>
      </c>
      <c r="C97" s="113"/>
      <c r="D97" s="109" t="str">
        <f>IFERROR(GEOMEAN(E97, F97), MAX(E97, F97))</f>
      </c>
      <c r="E97" s="109" t="str">
        <f>MAX(AQ97)</f>
      </c>
      <c r="F97" s="109" t="str">
        <f>MAX(AY97, DE97)</f>
      </c>
      <c r="G97" s="109"/>
      <c r="H97" s="109" t="n">
        <v>1.652526298</v>
      </c>
      <c r="I97" s="109" t="n">
        <v>29.84060963</v>
      </c>
      <c r="J97" s="109" t="n">
        <v>0</v>
      </c>
      <c r="K97" s="109" t="n">
        <v>5.5</v>
      </c>
      <c r="L97" s="109" t="n">
        <v>0</v>
      </c>
      <c r="M97" s="109" t="n">
        <v>5</v>
      </c>
      <c r="N97" s="109" t="n">
        <v>3.5</v>
      </c>
      <c r="O97" s="109" t="n">
        <v>2.3</v>
      </c>
      <c r="P97" s="109"/>
      <c r="Q97" s="109" t="n">
        <v>0</v>
      </c>
      <c r="R97" s="109" t="n">
        <v>0</v>
      </c>
      <c r="S97" s="109" t="n">
        <v>2.7</v>
      </c>
      <c r="T97" s="109" t="n">
        <v>5.2</v>
      </c>
      <c r="U97" s="109" t="n">
        <v>1</v>
      </c>
      <c r="V97" s="109" t="n">
        <v>3.1</v>
      </c>
      <c r="W97" s="109" t="n">
        <v>2.9</v>
      </c>
      <c r="X97" s="109" t="n">
        <v>6</v>
      </c>
      <c r="Y97" s="109" t="n">
        <v>8.4</v>
      </c>
      <c r="Z97" s="109" t="n">
        <v>2.3</v>
      </c>
      <c r="AA97" s="109" t="n">
        <v>5.6</v>
      </c>
      <c r="AB97" s="109" t="n">
        <v>0</v>
      </c>
      <c r="AC97" s="109" t="n">
        <v>0</v>
      </c>
      <c r="AD97" s="109" t="n">
        <v>4</v>
      </c>
      <c r="AE97" s="109" t="n">
        <v>1.1</v>
      </c>
      <c r="AF97" s="109" t="n">
        <v>27</v>
      </c>
      <c r="AG97" s="109" t="n">
        <v>10</v>
      </c>
      <c r="AH97" s="109" t="n">
        <v>6.4</v>
      </c>
      <c r="AI97" s="109" t="n">
        <v>2.4</v>
      </c>
      <c r="AJ97" s="109" t="n">
        <v>5</v>
      </c>
      <c r="AK97" s="109" t="n">
        <v>3.1</v>
      </c>
      <c r="AL97" s="109" t="n">
        <v>5.1</v>
      </c>
      <c r="AM97" s="109" t="n">
        <v>3.6</v>
      </c>
      <c r="AN97" s="109" t="n">
        <v>3.2</v>
      </c>
      <c r="AO97" s="109" t="n">
        <v>1.04166666666667</v>
      </c>
      <c r="AP97" s="109" t="n">
        <v>5</v>
      </c>
      <c r="AQ97" s="109" t="n">
        <v>7.14285714285714</v>
      </c>
      <c r="AR97" s="109" t="s">
        <v>989</v>
      </c>
      <c r="AS97" s="109" t="s">
        <v>625</v>
      </c>
      <c r="AT97" s="109" t="s">
        <v>630</v>
      </c>
      <c r="AU97" s="109"/>
      <c r="AV97" s="109" t="s">
        <v>708</v>
      </c>
      <c r="AW97" s="109" t="s">
        <v>621</v>
      </c>
      <c r="AX97" s="109" t="n">
        <v>7</v>
      </c>
      <c r="AY97" s="109"/>
      <c r="AZ97" s="109" t="n">
        <v>3</v>
      </c>
      <c r="BA97" s="109" t="s">
        <v>2118</v>
      </c>
      <c r="BB97" s="109" t="s">
        <v>2027</v>
      </c>
      <c r="BC97" s="109"/>
      <c r="BD97" s="109" t="n">
        <v>9.983</v>
      </c>
      <c r="BE97" s="109" t="n">
        <v>9.65101677867958</v>
      </c>
      <c r="BF97" s="109" t="n">
        <v>9.85504826720653</v>
      </c>
      <c r="BG97" s="109" t="n">
        <v>9.48662730148305</v>
      </c>
      <c r="BH97" s="109" t="n">
        <v>9.14343795902213</v>
      </c>
      <c r="BI97" t="s">
        <v>2028</v>
      </c>
      <c r="BJ97" t="s">
        <v>2062</v>
      </c>
      <c r="BK97" t="n">
        <v>7275.556</v>
      </c>
      <c r="BL97" t="n">
        <v>-0.36842096572348</v>
      </c>
      <c r="BM97" t="n">
        <v>0.204031488526951</v>
      </c>
      <c r="BN97" t="n">
        <v>0</v>
      </c>
      <c r="BO97" t="n">
        <v>0.680104961756504</v>
      </c>
      <c r="BP97" t="n">
        <v>0.680104961756504</v>
      </c>
      <c r="BQ97" t="s">
        <v>2023</v>
      </c>
      <c r="BR97" t="s">
        <v>2024</v>
      </c>
      <c r="BS97" t="s">
        <v>2025</v>
      </c>
      <c r="BT97"/>
      <c r="BU97"/>
      <c r="BV97"/>
      <c r="BW97"/>
      <c r="BX97"/>
      <c r="BY97"/>
      <c r="BZ97"/>
      <c r="CA97"/>
      <c r="CB97"/>
      <c r="CC97"/>
      <c r="CD97" t="s">
        <v>628</v>
      </c>
      <c r="CE97"/>
      <c r="CF97"/>
      <c r="CG97"/>
      <c r="CH97"/>
      <c r="CI97"/>
      <c r="CJ97"/>
      <c r="CK97" t="n">
        <v>69.9425430297852</v>
      </c>
      <c r="CL97" t="n">
        <v>12.7764568328857</v>
      </c>
      <c r="CM97"/>
      <c r="CN97" t="n">
        <v>53.9122161865234</v>
      </c>
      <c r="CO97" t="n">
        <v>7.3691463470459</v>
      </c>
      <c r="CP97"/>
      <c r="CQ97" t="n">
        <v>8.20167350769043</v>
      </c>
      <c r="CR97" t="n">
        <v>31.1832466125488</v>
      </c>
      <c r="CS97" t="n">
        <v>47.7345504760742</v>
      </c>
      <c r="CT97" t="n">
        <v>18.7157325744629</v>
      </c>
      <c r="CU97"/>
      <c r="CV97" t="n">
        <v>1.26826882362366</v>
      </c>
      <c r="CW97"/>
      <c r="CX97"/>
      <c r="CY97" t="n">
        <v>2.55529136657715</v>
      </c>
      <c r="CZ97"/>
      <c r="DA97" t="n">
        <v>7.48629302978516</v>
      </c>
      <c r="DB97"/>
      <c r="DC97"/>
      <c r="DD97" t="n">
        <v>5.02079219818115</v>
      </c>
      <c r="DE97" t="n">
        <v>7.17256028311593</v>
      </c>
    </row>
    <row r="98">
      <c r="A98" s="113" t="n">
        <v>96</v>
      </c>
      <c r="B98" s="113" t="s">
        <v>1187</v>
      </c>
      <c r="C98" s="113"/>
      <c r="D98" s="109" t="str">
        <f>IFERROR(GEOMEAN(E98, F98), MAX(E98, F98))</f>
      </c>
      <c r="E98" s="109" t="str">
        <f>MAX(AQ98)</f>
      </c>
      <c r="F98" s="109" t="str">
        <f>MAX(AY98, DE98)</f>
      </c>
      <c r="G98" s="109"/>
      <c r="H98" s="109" t="n">
        <v>54.56076442</v>
      </c>
      <c r="I98" s="109"/>
      <c r="J98" s="109" t="n">
        <v>6.4</v>
      </c>
      <c r="K98" s="109"/>
      <c r="L98" s="109" t="n">
        <v>6.4</v>
      </c>
      <c r="M98" s="109" t="n">
        <v>9.4</v>
      </c>
      <c r="N98" s="109" t="n">
        <v>8.9</v>
      </c>
      <c r="O98" s="109" t="n">
        <v>5.9</v>
      </c>
      <c r="P98" s="109"/>
      <c r="Q98" s="109" t="n">
        <v>21.8</v>
      </c>
      <c r="R98" s="109" t="n">
        <v>10</v>
      </c>
      <c r="S98" s="109" t="n">
        <v>8.6</v>
      </c>
      <c r="T98" s="109" t="n">
        <v>5.3</v>
      </c>
      <c r="U98" s="109" t="n">
        <v>10</v>
      </c>
      <c r="V98" s="109" t="n">
        <v>7.7</v>
      </c>
      <c r="W98" s="109" t="n">
        <v>8.1</v>
      </c>
      <c r="X98" s="109" t="n">
        <v>2.9</v>
      </c>
      <c r="Y98" s="109"/>
      <c r="Z98" s="109" t="n">
        <v>0</v>
      </c>
      <c r="AA98" s="109" t="n">
        <v>1.5</v>
      </c>
      <c r="AB98" s="109" t="n">
        <v>7.3</v>
      </c>
      <c r="AC98" s="109" t="n">
        <v>3.6</v>
      </c>
      <c r="AD98" s="109" t="n">
        <v>7</v>
      </c>
      <c r="AE98" s="109" t="n">
        <v>2.8</v>
      </c>
      <c r="AF98" s="109" t="n">
        <v>17.9</v>
      </c>
      <c r="AG98" s="109" t="n">
        <v>5.3</v>
      </c>
      <c r="AH98" s="109" t="n">
        <v>11.2</v>
      </c>
      <c r="AI98" s="109" t="n">
        <v>5.1</v>
      </c>
      <c r="AJ98" s="109" t="n">
        <v>4</v>
      </c>
      <c r="AK98" s="109" t="n">
        <v>0.2</v>
      </c>
      <c r="AL98" s="109" t="n">
        <v>3.7</v>
      </c>
      <c r="AM98" s="109" t="n">
        <v>3.8</v>
      </c>
      <c r="AN98" s="109" t="n">
        <v>6</v>
      </c>
      <c r="AO98" s="109" t="n">
        <v>10</v>
      </c>
      <c r="AP98" s="109" t="n">
        <v>3.9</v>
      </c>
      <c r="AQ98" s="109" t="n">
        <v>5.57142857142857</v>
      </c>
      <c r="AR98" s="109" t="s">
        <v>1189</v>
      </c>
      <c r="AS98" s="109" t="s">
        <v>623</v>
      </c>
      <c r="AT98" s="109" t="s">
        <v>630</v>
      </c>
      <c r="AU98" s="109"/>
      <c r="AV98" s="109" t="s">
        <v>627</v>
      </c>
      <c r="AW98" s="109" t="s">
        <v>623</v>
      </c>
      <c r="AX98" s="109" t="n">
        <v>10</v>
      </c>
      <c r="AY98" s="109"/>
      <c r="AZ98" s="109" t="n">
        <v>7</v>
      </c>
      <c r="BA98" s="109"/>
      <c r="BB98" s="109"/>
      <c r="BC98" s="109"/>
      <c r="BD98" s="109"/>
      <c r="BE98" s="109"/>
      <c r="BF98" s="109"/>
      <c r="BG98" s="109"/>
      <c r="BH98" s="109"/>
      <c r="BI98"/>
      <c r="BJ98"/>
      <c r="BK98"/>
      <c r="BL98"/>
      <c r="BM98"/>
      <c r="BN98"/>
      <c r="BO98"/>
      <c r="BP98"/>
      <c r="BQ98" t="s">
        <v>2023</v>
      </c>
      <c r="BR98" t="s">
        <v>2024</v>
      </c>
      <c r="BS98" t="s">
        <v>2025</v>
      </c>
      <c r="BT98"/>
      <c r="BU98"/>
      <c r="BV98"/>
      <c r="BW98"/>
      <c r="BX98"/>
      <c r="BY98"/>
      <c r="BZ98"/>
      <c r="CA98"/>
      <c r="CB98"/>
      <c r="CC98"/>
      <c r="CD98" t="s">
        <v>628</v>
      </c>
      <c r="CE98"/>
      <c r="CF98"/>
      <c r="CG98"/>
      <c r="CH98"/>
      <c r="CI98"/>
      <c r="CJ98"/>
      <c r="CK98"/>
      <c r="CL98"/>
      <c r="CM98"/>
      <c r="CN98"/>
      <c r="CO98"/>
      <c r="CP98"/>
      <c r="CQ98"/>
      <c r="CR98"/>
      <c r="CS98"/>
      <c r="CT98"/>
      <c r="CU98"/>
      <c r="CV98"/>
      <c r="CW98"/>
      <c r="CX98"/>
      <c r="CY98"/>
      <c r="CZ98"/>
      <c r="DA98"/>
      <c r="DB98"/>
      <c r="DC98"/>
      <c r="DD98"/>
      <c r="DE98"/>
    </row>
    <row r="99">
      <c r="A99" s="113" t="n">
        <v>97</v>
      </c>
      <c r="B99" s="113" t="s">
        <v>1193</v>
      </c>
      <c r="C99" s="113"/>
      <c r="D99" s="109" t="str">
        <f>IFERROR(GEOMEAN(E99, F99), MAX(E99, F99))</f>
      </c>
      <c r="E99" s="109" t="str">
        <f>MAX(AQ99)</f>
      </c>
      <c r="F99" s="109" t="str">
        <f>MAX(AY99, DE99)</f>
      </c>
      <c r="G99" s="109"/>
      <c r="H99" s="109" t="n">
        <v>14.43706455</v>
      </c>
      <c r="I99" s="109" t="n">
        <v>3.436732746</v>
      </c>
      <c r="J99" s="109" t="n">
        <v>1.5</v>
      </c>
      <c r="K99" s="109" t="n">
        <v>0.1</v>
      </c>
      <c r="L99" s="109" t="n">
        <v>1.5</v>
      </c>
      <c r="M99" s="109" t="n">
        <v>5.7</v>
      </c>
      <c r="N99" s="109" t="n">
        <v>5.1</v>
      </c>
      <c r="O99" s="109" t="n">
        <v>7.8</v>
      </c>
      <c r="P99" s="109" t="n">
        <v>7.4</v>
      </c>
      <c r="Q99" s="109" t="n">
        <v>0.2</v>
      </c>
      <c r="R99" s="109" t="n">
        <v>0.2</v>
      </c>
      <c r="S99" s="109" t="n">
        <v>5.2</v>
      </c>
      <c r="T99" s="109" t="n">
        <v>4.8</v>
      </c>
      <c r="U99" s="109" t="n">
        <v>0.8</v>
      </c>
      <c r="V99" s="109" t="n">
        <v>2.8</v>
      </c>
      <c r="W99" s="109" t="n">
        <v>4</v>
      </c>
      <c r="X99" s="109" t="n">
        <v>9.3</v>
      </c>
      <c r="Y99" s="109" t="n">
        <v>9.5</v>
      </c>
      <c r="Z99" s="109" t="n">
        <v>4.1</v>
      </c>
      <c r="AA99" s="109" t="n">
        <v>7.6</v>
      </c>
      <c r="AB99" s="109" t="n">
        <v>0.8</v>
      </c>
      <c r="AC99" s="109" t="n">
        <v>0.4</v>
      </c>
      <c r="AD99" s="109" t="n">
        <v>3</v>
      </c>
      <c r="AE99" s="109" t="n">
        <v>0.6</v>
      </c>
      <c r="AF99" s="109" t="n">
        <v>17.6</v>
      </c>
      <c r="AG99" s="109" t="n">
        <v>5.1</v>
      </c>
      <c r="AH99" s="109" t="n">
        <v>2.4</v>
      </c>
      <c r="AI99" s="109" t="n">
        <v>0.2</v>
      </c>
      <c r="AJ99" s="109" t="n">
        <v>7</v>
      </c>
      <c r="AK99" s="109" t="n">
        <v>5.6</v>
      </c>
      <c r="AL99" s="109" t="n">
        <v>4.5</v>
      </c>
      <c r="AM99" s="109" t="n">
        <v>4.5</v>
      </c>
      <c r="AN99" s="109" t="n">
        <v>4.3</v>
      </c>
      <c r="AO99" s="109" t="n">
        <v>5.625</v>
      </c>
      <c r="AP99" s="109" t="n">
        <v>7.3</v>
      </c>
      <c r="AQ99" s="109" t="n">
        <v>10</v>
      </c>
      <c r="AR99" s="109" t="s">
        <v>783</v>
      </c>
      <c r="AS99" s="109" t="s">
        <v>623</v>
      </c>
      <c r="AT99" s="109" t="s">
        <v>630</v>
      </c>
      <c r="AU99" s="109"/>
      <c r="AV99" s="109" t="s">
        <v>627</v>
      </c>
      <c r="AW99" s="109" t="s">
        <v>623</v>
      </c>
      <c r="AX99" s="109" t="n">
        <v>10</v>
      </c>
      <c r="AY99" s="109"/>
      <c r="AZ99" s="109" t="n">
        <v>7</v>
      </c>
      <c r="BA99" s="109" t="s">
        <v>2119</v>
      </c>
      <c r="BB99" s="109" t="s">
        <v>2027</v>
      </c>
      <c r="BC99" s="109" t="n">
        <v>46.4759014516879</v>
      </c>
      <c r="BD99" s="109" t="n">
        <v>45.6689841475203</v>
      </c>
      <c r="BE99" s="109" t="n">
        <v>49.4175491094094</v>
      </c>
      <c r="BF99" s="109" t="n">
        <v>52.1901510301626</v>
      </c>
      <c r="BG99" s="109" t="n">
        <v>52.7197481011117</v>
      </c>
      <c r="BH99" s="109" t="n">
        <v>49.424722994348</v>
      </c>
      <c r="BI99" t="s">
        <v>2028</v>
      </c>
      <c r="BJ99" t="s">
        <v>2029</v>
      </c>
      <c r="BK99" t="n">
        <v>5057.677</v>
      </c>
      <c r="BL99" t="n">
        <v>0.529597070949094</v>
      </c>
      <c r="BM99" t="n">
        <v>2.7726019207532</v>
      </c>
      <c r="BN99" t="n">
        <v>5.29597070949094</v>
      </c>
      <c r="BO99" t="n">
        <v>9.24200640251068</v>
      </c>
      <c r="BP99" t="n">
        <v>9.24200640251068</v>
      </c>
      <c r="BQ99" t="s">
        <v>2023</v>
      </c>
      <c r="BR99" t="s">
        <v>2024</v>
      </c>
      <c r="BS99" t="s">
        <v>2025</v>
      </c>
      <c r="BT99"/>
      <c r="BU99"/>
      <c r="BV99"/>
      <c r="BW99"/>
      <c r="BX99"/>
      <c r="BY99"/>
      <c r="BZ99"/>
      <c r="CA99"/>
      <c r="CB99"/>
      <c r="CC99"/>
      <c r="CD99" t="s">
        <v>628</v>
      </c>
      <c r="CE99"/>
      <c r="CF99"/>
      <c r="CG99"/>
      <c r="CH99"/>
      <c r="CI99"/>
      <c r="CJ99"/>
      <c r="CK99"/>
      <c r="CL99"/>
      <c r="CM99"/>
      <c r="CN99"/>
      <c r="CO99"/>
      <c r="CP99"/>
      <c r="CQ99"/>
      <c r="CR99"/>
      <c r="CS99"/>
      <c r="CT99"/>
      <c r="CU99"/>
      <c r="CV99"/>
      <c r="CW99"/>
      <c r="CX99"/>
      <c r="CY99"/>
      <c r="CZ99"/>
      <c r="DA99"/>
      <c r="DB99"/>
      <c r="DC99"/>
      <c r="DD99"/>
      <c r="DE99"/>
    </row>
    <row r="100">
      <c r="A100" s="113" t="n">
        <v>98</v>
      </c>
      <c r="B100" s="113" t="s">
        <v>1198</v>
      </c>
      <c r="C100" s="113"/>
      <c r="D100" s="109" t="str">
        <f>IFERROR(GEOMEAN(E100, F100), MAX(E100, F100))</f>
      </c>
      <c r="E100" s="109" t="str">
        <f>MAX(AQ100)</f>
      </c>
      <c r="F100" s="109" t="str">
        <f>MAX(AY100, DE100)</f>
      </c>
      <c r="G100" s="109"/>
      <c r="H100" s="109"/>
      <c r="I100" s="109"/>
      <c r="J100" s="109"/>
      <c r="K100" s="109"/>
      <c r="L100" s="109"/>
      <c r="M100" s="109" t="n">
        <v>1.9</v>
      </c>
      <c r="N100" s="109" t="n">
        <v>8</v>
      </c>
      <c r="O100" s="109"/>
      <c r="P100" s="109"/>
      <c r="Q100" s="109" t="n">
        <v>4.8</v>
      </c>
      <c r="R100" s="109" t="n">
        <v>4.8</v>
      </c>
      <c r="S100" s="109" t="n">
        <v>4.9</v>
      </c>
      <c r="T100" s="109" t="n">
        <v>6.8</v>
      </c>
      <c r="U100" s="109" t="n">
        <v>0.3</v>
      </c>
      <c r="V100" s="109" t="n">
        <v>3.6</v>
      </c>
      <c r="W100" s="109" t="n">
        <v>4.2</v>
      </c>
      <c r="X100" s="109" t="n">
        <v>3.9</v>
      </c>
      <c r="Y100" s="109" t="n">
        <v>2.6</v>
      </c>
      <c r="Z100" s="109"/>
      <c r="AA100" s="109" t="n">
        <v>3.3</v>
      </c>
      <c r="AB100" s="109" t="n">
        <v>4.4</v>
      </c>
      <c r="AC100" s="109" t="n">
        <v>2.2</v>
      </c>
      <c r="AD100" s="109" t="n">
        <v>4</v>
      </c>
      <c r="AE100" s="109" t="n">
        <v>1.1</v>
      </c>
      <c r="AF100" s="109" t="n">
        <v>20.1</v>
      </c>
      <c r="AG100" s="109" t="n">
        <v>6.7</v>
      </c>
      <c r="AH100" s="109" t="n">
        <v>10.2</v>
      </c>
      <c r="AI100" s="109" t="n">
        <v>4.6</v>
      </c>
      <c r="AJ100" s="109" t="n">
        <v>5</v>
      </c>
      <c r="AK100" s="109" t="n">
        <v>0.7</v>
      </c>
      <c r="AL100" s="109" t="n">
        <v>4.3</v>
      </c>
      <c r="AM100" s="109" t="n">
        <v>3.8</v>
      </c>
      <c r="AN100" s="109" t="n">
        <v>4</v>
      </c>
      <c r="AO100" s="109" t="n">
        <v>4.375</v>
      </c>
      <c r="AP100" s="109" t="n">
        <v>2.7</v>
      </c>
      <c r="AQ100" s="109" t="n">
        <v>3.85714285714286</v>
      </c>
      <c r="AR100" s="109" t="s">
        <v>1200</v>
      </c>
      <c r="AS100" s="109" t="s">
        <v>623</v>
      </c>
      <c r="AT100" s="109" t="s">
        <v>630</v>
      </c>
      <c r="AU100" s="109"/>
      <c r="AV100" s="109" t="s">
        <v>627</v>
      </c>
      <c r="AW100" s="109" t="s">
        <v>623</v>
      </c>
      <c r="AX100" s="109" t="n">
        <v>10</v>
      </c>
      <c r="AY100" s="109"/>
      <c r="AZ100" s="109" t="n">
        <v>7</v>
      </c>
      <c r="BA100" s="109"/>
      <c r="BB100" s="109"/>
      <c r="BC100" s="109"/>
      <c r="BD100" s="109"/>
      <c r="BE100" s="109"/>
      <c r="BF100" s="109"/>
      <c r="BG100" s="109"/>
      <c r="BH100" s="109"/>
      <c r="BI100"/>
      <c r="BJ100"/>
      <c r="BK100"/>
      <c r="BL100"/>
      <c r="BM100"/>
      <c r="BN100"/>
      <c r="BO100"/>
      <c r="BP100"/>
      <c r="BQ100" t="s">
        <v>2023</v>
      </c>
      <c r="BR100" t="s">
        <v>2024</v>
      </c>
      <c r="BS100" t="s">
        <v>2025</v>
      </c>
      <c r="BT100"/>
      <c r="BU100"/>
      <c r="BV100"/>
      <c r="BW100"/>
      <c r="BX100"/>
      <c r="BY100"/>
      <c r="BZ100"/>
      <c r="CA100"/>
      <c r="CB100"/>
      <c r="CC100"/>
      <c r="CD100" t="s">
        <v>628</v>
      </c>
      <c r="CE100"/>
      <c r="CF100"/>
      <c r="CG100"/>
      <c r="CH100"/>
      <c r="CI100"/>
      <c r="CJ100"/>
      <c r="CK100"/>
      <c r="CL100"/>
      <c r="CM100"/>
      <c r="CN100"/>
      <c r="CO100"/>
      <c r="CP100"/>
      <c r="CQ100"/>
      <c r="CR100"/>
      <c r="CS100"/>
      <c r="CT100"/>
      <c r="CU100"/>
      <c r="CV100"/>
      <c r="CW100"/>
      <c r="CX100"/>
      <c r="CY100"/>
      <c r="CZ100"/>
      <c r="DA100"/>
      <c r="DB100"/>
      <c r="DC100"/>
      <c r="DD100"/>
      <c r="DE100"/>
    </row>
    <row r="101">
      <c r="A101" s="113" t="n">
        <v>99</v>
      </c>
      <c r="B101" s="113" t="s">
        <v>1202</v>
      </c>
      <c r="C101" s="113"/>
      <c r="D101" s="109" t="str">
        <f>IFERROR(GEOMEAN(E101, F101), MAX(E101, F101))</f>
      </c>
      <c r="E101" s="109" t="str">
        <f>MAX(AQ101)</f>
      </c>
      <c r="F101" s="109" t="str">
        <f>MAX(AY101, DE101)</f>
      </c>
      <c r="G101" s="109"/>
      <c r="H101" s="109"/>
      <c r="I101" s="109"/>
      <c r="J101" s="109"/>
      <c r="K101" s="109"/>
      <c r="L101" s="109"/>
      <c r="M101" s="109" t="n">
        <v>8.2</v>
      </c>
      <c r="N101" s="109" t="n">
        <v>1.9</v>
      </c>
      <c r="O101" s="109" t="n">
        <v>1.3</v>
      </c>
      <c r="P101" s="109"/>
      <c r="Q101" s="109" t="n">
        <v>0</v>
      </c>
      <c r="R101" s="109" t="n">
        <v>0</v>
      </c>
      <c r="S101" s="109" t="n">
        <v>2.9</v>
      </c>
      <c r="T101" s="109" t="n">
        <v>6.4</v>
      </c>
      <c r="U101" s="109" t="n">
        <v>10</v>
      </c>
      <c r="V101" s="109" t="n">
        <v>8.2</v>
      </c>
      <c r="W101" s="109" t="n">
        <v>5.5</v>
      </c>
      <c r="X101" s="109" t="n">
        <v>3.1</v>
      </c>
      <c r="Y101" s="109" t="n">
        <v>1.7</v>
      </c>
      <c r="Z101" s="109"/>
      <c r="AA101" s="109" t="n">
        <v>2.4</v>
      </c>
      <c r="AB101" s="109" t="n">
        <v>0</v>
      </c>
      <c r="AC101" s="109" t="n">
        <v>0</v>
      </c>
      <c r="AD101" s="109"/>
      <c r="AE101" s="109"/>
      <c r="AF101" s="109" t="n">
        <v>18.8</v>
      </c>
      <c r="AG101" s="109" t="n">
        <v>5.9</v>
      </c>
      <c r="AH101" s="109" t="n">
        <v>11.6</v>
      </c>
      <c r="AI101" s="109" t="n">
        <v>5.3</v>
      </c>
      <c r="AJ101" s="109" t="n">
        <v>4</v>
      </c>
      <c r="AK101" s="109" t="n">
        <v>0.1</v>
      </c>
      <c r="AL101" s="109" t="n">
        <v>3.8</v>
      </c>
      <c r="AM101" s="109" t="n">
        <v>3.1</v>
      </c>
      <c r="AN101" s="109" t="n">
        <v>4.3</v>
      </c>
      <c r="AO101" s="109" t="n">
        <v>5.625</v>
      </c>
      <c r="AP101" s="109" t="n">
        <v>3.1</v>
      </c>
      <c r="AQ101" s="109" t="n">
        <v>4.42857142857143</v>
      </c>
      <c r="AR101" s="109" t="s">
        <v>1204</v>
      </c>
      <c r="AS101" s="109" t="s">
        <v>623</v>
      </c>
      <c r="AT101" s="109" t="s">
        <v>630</v>
      </c>
      <c r="AU101" s="109"/>
      <c r="AV101" s="109" t="s">
        <v>630</v>
      </c>
      <c r="AW101" s="109"/>
      <c r="AX101" s="109" t="n">
        <v>10</v>
      </c>
      <c r="AY101" s="109"/>
      <c r="AZ101" s="109"/>
      <c r="BA101" s="109" t="s">
        <v>2120</v>
      </c>
      <c r="BB101" s="109" t="s">
        <v>2027</v>
      </c>
      <c r="BC101" s="109" t="n">
        <v>4.479902</v>
      </c>
      <c r="BD101" s="109" t="n">
        <v>4.373724</v>
      </c>
      <c r="BE101" s="109" t="n">
        <v>4.373724</v>
      </c>
      <c r="BF101" s="109" t="n">
        <v>5.433172</v>
      </c>
      <c r="BG101" s="109" t="n">
        <v>4.746514</v>
      </c>
      <c r="BH101" s="109" t="n">
        <v>4.580246</v>
      </c>
      <c r="BI101" t="s">
        <v>2028</v>
      </c>
      <c r="BJ101" t="s">
        <v>2031</v>
      </c>
      <c r="BK101" t="n">
        <v>183.629</v>
      </c>
      <c r="BL101" t="n">
        <v>-0.686658</v>
      </c>
      <c r="BM101" t="n">
        <v>1.059448</v>
      </c>
      <c r="BN101" t="n">
        <v>0</v>
      </c>
      <c r="BO101" t="n">
        <v>3.53149333333333</v>
      </c>
      <c r="BP101" t="n">
        <v>3.53149333333333</v>
      </c>
      <c r="BQ101" t="s">
        <v>2023</v>
      </c>
      <c r="BR101" t="s">
        <v>2024</v>
      </c>
      <c r="BS101" t="s">
        <v>2025</v>
      </c>
      <c r="BT101"/>
      <c r="BU101"/>
      <c r="BV101"/>
      <c r="BW101"/>
      <c r="BX101"/>
      <c r="BY101"/>
      <c r="BZ101"/>
      <c r="CA101"/>
      <c r="CB101"/>
      <c r="CC101"/>
      <c r="CD101" t="s">
        <v>628</v>
      </c>
      <c r="CE101"/>
      <c r="CF101"/>
      <c r="CG101"/>
      <c r="CH101"/>
      <c r="CI101"/>
      <c r="CJ101"/>
      <c r="CK101"/>
      <c r="CL101"/>
      <c r="CM101"/>
      <c r="CN101"/>
      <c r="CO101"/>
      <c r="CP101"/>
      <c r="CQ101"/>
      <c r="CR101"/>
      <c r="CS101"/>
      <c r="CT101"/>
      <c r="CU101"/>
      <c r="CV101"/>
      <c r="CW101"/>
      <c r="CX101"/>
      <c r="CY101"/>
      <c r="CZ101"/>
      <c r="DA101"/>
      <c r="DB101"/>
      <c r="DC101"/>
      <c r="DD101"/>
      <c r="DE101"/>
    </row>
    <row r="102">
      <c r="A102" s="113" t="n">
        <v>100</v>
      </c>
      <c r="B102" s="113" t="s">
        <v>1206</v>
      </c>
      <c r="C102" s="113"/>
      <c r="D102" s="109" t="str">
        <f>IFERROR(GEOMEAN(E102, F102), MAX(E102, F102))</f>
      </c>
      <c r="E102" s="109" t="str">
        <f>MAX(AQ102)</f>
      </c>
      <c r="F102" s="109" t="str">
        <f>MAX(AY102, DE102)</f>
      </c>
      <c r="G102" s="109"/>
      <c r="H102" s="109"/>
      <c r="I102" s="109"/>
      <c r="J102" s="109"/>
      <c r="K102" s="109"/>
      <c r="L102" s="109"/>
      <c r="M102" s="109" t="n">
        <v>7.9</v>
      </c>
      <c r="N102" s="109" t="n">
        <v>1.4</v>
      </c>
      <c r="O102" s="109"/>
      <c r="P102" s="109" t="n">
        <v>0.8</v>
      </c>
      <c r="Q102" s="109" t="n">
        <v>0.6</v>
      </c>
      <c r="R102" s="109" t="n">
        <v>0.6</v>
      </c>
      <c r="S102" s="109" t="n">
        <v>2.7</v>
      </c>
      <c r="T102" s="109" t="n">
        <v>5.2</v>
      </c>
      <c r="U102" s="109" t="n">
        <v>10</v>
      </c>
      <c r="V102" s="109" t="n">
        <v>7.6</v>
      </c>
      <c r="W102" s="109" t="n">
        <v>5.1</v>
      </c>
      <c r="X102" s="109" t="n">
        <v>0</v>
      </c>
      <c r="Y102" s="109"/>
      <c r="Z102" s="109"/>
      <c r="AA102" s="109" t="n">
        <v>0</v>
      </c>
      <c r="AB102" s="109" t="n">
        <v>0</v>
      </c>
      <c r="AC102" s="109" t="n">
        <v>0</v>
      </c>
      <c r="AD102" s="109"/>
      <c r="AE102" s="109"/>
      <c r="AF102" s="109"/>
      <c r="AG102" s="109"/>
      <c r="AH102" s="109" t="n">
        <v>9.4</v>
      </c>
      <c r="AI102" s="109" t="n">
        <v>4.1</v>
      </c>
      <c r="AJ102" s="109" t="n">
        <v>3</v>
      </c>
      <c r="AK102" s="109"/>
      <c r="AL102" s="109" t="n">
        <v>3.6</v>
      </c>
      <c r="AM102" s="109" t="n">
        <v>1.8</v>
      </c>
      <c r="AN102" s="109" t="n">
        <v>3.5</v>
      </c>
      <c r="AO102" s="109" t="n">
        <v>2.29166666666667</v>
      </c>
      <c r="AP102" s="109" t="n">
        <v>0</v>
      </c>
      <c r="AQ102" s="109" t="n">
        <v>0</v>
      </c>
      <c r="AR102" s="109" t="s">
        <v>630</v>
      </c>
      <c r="AS102" s="109"/>
      <c r="AT102" s="109" t="s">
        <v>630</v>
      </c>
      <c r="AU102" s="109"/>
      <c r="AV102" s="109" t="s">
        <v>630</v>
      </c>
      <c r="AW102" s="109"/>
      <c r="AX102" s="109"/>
      <c r="AY102" s="109"/>
      <c r="AZ102" s="109"/>
      <c r="BA102" s="109"/>
      <c r="BB102" s="109"/>
      <c r="BC102" s="109"/>
      <c r="BD102" s="109"/>
      <c r="BE102" s="109"/>
      <c r="BF102" s="109"/>
      <c r="BG102" s="109"/>
      <c r="BH102" s="109"/>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row>
    <row r="103">
      <c r="A103" s="113" t="n">
        <v>101</v>
      </c>
      <c r="B103" s="113" t="s">
        <v>1209</v>
      </c>
      <c r="C103" s="113"/>
      <c r="D103" s="109" t="str">
        <f>IFERROR(GEOMEAN(E103, F103), MAX(E103, F103))</f>
      </c>
      <c r="E103" s="109" t="str">
        <f>MAX(AQ103)</f>
      </c>
      <c r="F103" s="109" t="str">
        <f>MAX(AY103, DE103)</f>
      </c>
      <c r="G103" s="109"/>
      <c r="H103" s="109" t="n">
        <v>33.13001324</v>
      </c>
      <c r="I103" s="109" t="n">
        <v>15.46473139</v>
      </c>
      <c r="J103" s="109" t="n">
        <v>3.8</v>
      </c>
      <c r="K103" s="109" t="n">
        <v>2.6</v>
      </c>
      <c r="L103" s="109" t="n">
        <v>3.8</v>
      </c>
      <c r="M103" s="109" t="n">
        <v>8.5</v>
      </c>
      <c r="N103" s="109" t="n">
        <v>1.8</v>
      </c>
      <c r="O103" s="109"/>
      <c r="P103" s="109"/>
      <c r="Q103" s="109" t="n">
        <v>0.2</v>
      </c>
      <c r="R103" s="109" t="n">
        <v>0.2</v>
      </c>
      <c r="S103" s="109" t="n">
        <v>3.5</v>
      </c>
      <c r="T103" s="109" t="n">
        <v>4.6</v>
      </c>
      <c r="U103" s="109" t="n">
        <v>4.1</v>
      </c>
      <c r="V103" s="109" t="n">
        <v>4.4</v>
      </c>
      <c r="W103" s="109" t="n">
        <v>3.9</v>
      </c>
      <c r="X103" s="109" t="n">
        <v>2.6</v>
      </c>
      <c r="Y103" s="109"/>
      <c r="Z103" s="109" t="n">
        <v>0.1</v>
      </c>
      <c r="AA103" s="109" t="n">
        <v>1.3</v>
      </c>
      <c r="AB103" s="109" t="n">
        <v>0</v>
      </c>
      <c r="AC103" s="109" t="n">
        <v>0</v>
      </c>
      <c r="AD103" s="109" t="n">
        <v>10</v>
      </c>
      <c r="AE103" s="109" t="n">
        <v>4.4</v>
      </c>
      <c r="AF103" s="109" t="n">
        <v>17.4</v>
      </c>
      <c r="AG103" s="109" t="n">
        <v>4.9</v>
      </c>
      <c r="AH103" s="109" t="n">
        <v>10.7</v>
      </c>
      <c r="AI103" s="109" t="n">
        <v>4.8</v>
      </c>
      <c r="AJ103" s="109" t="n">
        <v>5</v>
      </c>
      <c r="AK103" s="109" t="n">
        <v>1.2</v>
      </c>
      <c r="AL103" s="109" t="n">
        <v>4</v>
      </c>
      <c r="AM103" s="109" t="n">
        <v>3</v>
      </c>
      <c r="AN103" s="109" t="n">
        <v>3.5</v>
      </c>
      <c r="AO103" s="109" t="n">
        <v>2.29166666666667</v>
      </c>
      <c r="AP103" s="109" t="n">
        <v>3</v>
      </c>
      <c r="AQ103" s="109" t="n">
        <v>4.28571428571429</v>
      </c>
      <c r="AR103" s="109" t="s">
        <v>1211</v>
      </c>
      <c r="AS103" s="109" t="s">
        <v>623</v>
      </c>
      <c r="AT103" s="109" t="s">
        <v>1000</v>
      </c>
      <c r="AU103" s="109" t="s">
        <v>625</v>
      </c>
      <c r="AV103" s="109" t="s">
        <v>627</v>
      </c>
      <c r="AW103" s="109" t="s">
        <v>623</v>
      </c>
      <c r="AX103" s="109" t="n">
        <v>10</v>
      </c>
      <c r="AY103" s="109" t="n">
        <v>7</v>
      </c>
      <c r="AZ103" s="109" t="n">
        <v>7</v>
      </c>
      <c r="BA103" s="109" t="s">
        <v>2121</v>
      </c>
      <c r="BB103" s="109" t="s">
        <v>2027</v>
      </c>
      <c r="BC103" s="109" t="n">
        <v>0.814523041403039</v>
      </c>
      <c r="BD103" s="109" t="n">
        <v>0.709714205001857</v>
      </c>
      <c r="BE103" s="109" t="n">
        <v>0.607292092536483</v>
      </c>
      <c r="BF103" s="109" t="n">
        <v>1.8</v>
      </c>
      <c r="BG103" s="109" t="n">
        <v>1.7</v>
      </c>
      <c r="BH103" s="109" t="n">
        <v>1.6</v>
      </c>
      <c r="BI103" t="s">
        <v>2028</v>
      </c>
      <c r="BJ103" t="s">
        <v>2043</v>
      </c>
      <c r="BK103" t="n">
        <v>21413.25</v>
      </c>
      <c r="BL103" t="n">
        <v>-0.1</v>
      </c>
      <c r="BM103" t="n">
        <v>1.19270790746352</v>
      </c>
      <c r="BN103" t="n">
        <v>0</v>
      </c>
      <c r="BO103" t="n">
        <v>3.97569302487839</v>
      </c>
      <c r="BP103" t="n">
        <v>3.97569302487839</v>
      </c>
      <c r="BQ103" t="s">
        <v>2023</v>
      </c>
      <c r="BR103" t="s">
        <v>2024</v>
      </c>
      <c r="BS103" t="s">
        <v>2025</v>
      </c>
      <c r="BT103"/>
      <c r="BU103" t="n">
        <v>4.2</v>
      </c>
      <c r="BV103" t="n">
        <v>4.4</v>
      </c>
      <c r="BW103" t="n">
        <v>4.8</v>
      </c>
      <c r="BX103" t="n">
        <v>8.35</v>
      </c>
      <c r="BY103" t="n">
        <v>7</v>
      </c>
      <c r="BZ103" t="n">
        <v>5.5</v>
      </c>
      <c r="CA103" t="n">
        <v>4.4</v>
      </c>
      <c r="CB103" t="n">
        <v>4.4</v>
      </c>
      <c r="CC103" t="n">
        <v>4.4</v>
      </c>
      <c r="CD103" t="s">
        <v>2122</v>
      </c>
      <c r="CE103" t="n">
        <v>-1.35</v>
      </c>
      <c r="CF103" t="n">
        <v>3.55</v>
      </c>
      <c r="CG103" t="n">
        <v>0</v>
      </c>
      <c r="CH103" t="n">
        <v>10</v>
      </c>
      <c r="CI103" t="n">
        <v>10</v>
      </c>
      <c r="CJ103" t="n">
        <v>7</v>
      </c>
      <c r="CK103"/>
      <c r="CL103"/>
      <c r="CM103"/>
      <c r="CN103"/>
      <c r="CO103"/>
      <c r="CP103"/>
      <c r="CQ103"/>
      <c r="CR103"/>
      <c r="CS103"/>
      <c r="CT103"/>
      <c r="CU103"/>
      <c r="CV103"/>
      <c r="CW103"/>
      <c r="CX103"/>
      <c r="CY103"/>
      <c r="CZ103"/>
      <c r="DA103"/>
      <c r="DB103"/>
      <c r="DC103"/>
      <c r="DD103"/>
      <c r="DE103"/>
    </row>
    <row r="104">
      <c r="A104" s="113" t="n">
        <v>102</v>
      </c>
      <c r="B104" s="113" t="s">
        <v>1214</v>
      </c>
      <c r="C104" s="113"/>
      <c r="D104" s="109" t="str">
        <f>IFERROR(GEOMEAN(E104, F104), MAX(E104, F104))</f>
      </c>
      <c r="E104" s="109" t="str">
        <f>MAX(AQ104)</f>
      </c>
      <c r="F104" s="109" t="str">
        <f>MAX(AY104, DE104)</f>
      </c>
      <c r="G104" s="109"/>
      <c r="H104" s="109" t="n">
        <v>6.322613608</v>
      </c>
      <c r="I104" s="109"/>
      <c r="J104" s="109" t="n">
        <v>0.6</v>
      </c>
      <c r="K104" s="109"/>
      <c r="L104" s="109" t="n">
        <v>0.6</v>
      </c>
      <c r="M104" s="109" t="n">
        <v>6.1</v>
      </c>
      <c r="N104" s="109" t="n">
        <v>2.8</v>
      </c>
      <c r="O104" s="109" t="n">
        <v>6.6</v>
      </c>
      <c r="P104" s="109" t="n">
        <v>3.4</v>
      </c>
      <c r="Q104" s="109" t="n">
        <v>0</v>
      </c>
      <c r="R104" s="109" t="n">
        <v>0</v>
      </c>
      <c r="S104" s="109" t="n">
        <v>3.8</v>
      </c>
      <c r="T104" s="109" t="n">
        <v>6</v>
      </c>
      <c r="U104" s="109" t="n">
        <v>1.7</v>
      </c>
      <c r="V104" s="109" t="n">
        <v>3.9</v>
      </c>
      <c r="W104" s="109" t="n">
        <v>3.8</v>
      </c>
      <c r="X104" s="109" t="n">
        <v>7.6</v>
      </c>
      <c r="Y104" s="109" t="n">
        <v>8.7</v>
      </c>
      <c r="Z104" s="109" t="n">
        <v>2.7</v>
      </c>
      <c r="AA104" s="109" t="n">
        <v>6.3</v>
      </c>
      <c r="AB104" s="109" t="n">
        <v>14.1</v>
      </c>
      <c r="AC104" s="109" t="n">
        <v>7.1</v>
      </c>
      <c r="AD104" s="109" t="n">
        <v>5</v>
      </c>
      <c r="AE104" s="109" t="n">
        <v>1.7</v>
      </c>
      <c r="AF104" s="109" t="n">
        <v>26.6</v>
      </c>
      <c r="AG104" s="109" t="n">
        <v>10</v>
      </c>
      <c r="AH104" s="109" t="n">
        <v>4.5</v>
      </c>
      <c r="AI104" s="109" t="n">
        <v>1.4</v>
      </c>
      <c r="AJ104" s="109" t="n">
        <v>5</v>
      </c>
      <c r="AK104" s="109" t="n">
        <v>10</v>
      </c>
      <c r="AL104" s="109" t="n">
        <v>6.6</v>
      </c>
      <c r="AM104" s="109" t="n">
        <v>4.5</v>
      </c>
      <c r="AN104" s="109" t="n">
        <v>4.2</v>
      </c>
      <c r="AO104" s="109" t="n">
        <v>5.20833333333333</v>
      </c>
      <c r="AP104" s="109" t="n">
        <v>6.4</v>
      </c>
      <c r="AQ104" s="109" t="n">
        <v>9.14285714285714</v>
      </c>
      <c r="AR104" s="109" t="s">
        <v>1216</v>
      </c>
      <c r="AS104" s="109" t="s">
        <v>623</v>
      </c>
      <c r="AT104" s="109" t="s">
        <v>630</v>
      </c>
      <c r="AU104" s="109"/>
      <c r="AV104" s="109" t="s">
        <v>627</v>
      </c>
      <c r="AW104" s="109" t="s">
        <v>623</v>
      </c>
      <c r="AX104" s="109" t="n">
        <v>10</v>
      </c>
      <c r="AY104" s="109"/>
      <c r="AZ104" s="109" t="n">
        <v>7</v>
      </c>
      <c r="BA104" s="109" t="s">
        <v>2123</v>
      </c>
      <c r="BB104" s="109" t="s">
        <v>2027</v>
      </c>
      <c r="BC104" s="109" t="n">
        <v>27.8237305342666</v>
      </c>
      <c r="BD104" s="109" t="n">
        <v>27.8091165057253</v>
      </c>
      <c r="BE104" s="109" t="n">
        <v>27.6939331817469</v>
      </c>
      <c r="BF104" s="109" t="n">
        <v>30.4925047044875</v>
      </c>
      <c r="BG104" s="109" t="n">
        <v>29.8281048997307</v>
      </c>
      <c r="BH104" s="109" t="n">
        <v>28.1436947260762</v>
      </c>
      <c r="BI104" t="s">
        <v>2028</v>
      </c>
      <c r="BJ104" t="s">
        <v>2029</v>
      </c>
      <c r="BK104" t="n">
        <v>2142.252</v>
      </c>
      <c r="BL104" t="n">
        <v>-0.664399804756801</v>
      </c>
      <c r="BM104" t="n">
        <v>2.7985715227406</v>
      </c>
      <c r="BN104" t="n">
        <v>0</v>
      </c>
      <c r="BO104" t="n">
        <v>9.32857174246867</v>
      </c>
      <c r="BP104" t="n">
        <v>9.32857174246867</v>
      </c>
      <c r="BQ104" t="s">
        <v>2023</v>
      </c>
      <c r="BR104" t="s">
        <v>2024</v>
      </c>
      <c r="BS104" t="s">
        <v>2025</v>
      </c>
      <c r="BT104"/>
      <c r="BU104"/>
      <c r="BV104"/>
      <c r="BW104"/>
      <c r="BX104"/>
      <c r="BY104"/>
      <c r="BZ104"/>
      <c r="CA104"/>
      <c r="CB104"/>
      <c r="CC104"/>
      <c r="CD104" t="s">
        <v>628</v>
      </c>
      <c r="CE104"/>
      <c r="CF104"/>
      <c r="CG104"/>
      <c r="CH104"/>
      <c r="CI104"/>
      <c r="CJ104"/>
      <c r="CK104"/>
      <c r="CL104"/>
      <c r="CM104"/>
      <c r="CN104"/>
      <c r="CO104"/>
      <c r="CP104"/>
      <c r="CQ104"/>
      <c r="CR104"/>
      <c r="CS104"/>
      <c r="CT104"/>
      <c r="CU104"/>
      <c r="CV104"/>
      <c r="CW104"/>
      <c r="CX104"/>
      <c r="CY104"/>
      <c r="CZ104"/>
      <c r="DA104"/>
      <c r="DB104"/>
      <c r="DC104"/>
      <c r="DD104"/>
      <c r="DE104"/>
    </row>
    <row r="105">
      <c r="A105" s="113" t="n">
        <v>103</v>
      </c>
      <c r="B105" s="113" t="s">
        <v>1219</v>
      </c>
      <c r="C105" s="113"/>
      <c r="D105" s="109" t="str">
        <f>IFERROR(GEOMEAN(E105, F105), MAX(E105, F105))</f>
      </c>
      <c r="E105" s="109" t="str">
        <f>MAX(AQ105)</f>
      </c>
      <c r="F105" s="109" t="str">
        <f>MAX(AY105, DE105)</f>
      </c>
      <c r="G105" s="109"/>
      <c r="H105" s="109" t="n">
        <v>81.90531069</v>
      </c>
      <c r="I105" s="109" t="n">
        <v>33.18742837</v>
      </c>
      <c r="J105" s="109" t="n">
        <v>9.8</v>
      </c>
      <c r="K105" s="109" t="n">
        <v>6.2</v>
      </c>
      <c r="L105" s="109" t="n">
        <v>9.8</v>
      </c>
      <c r="M105" s="109" t="n">
        <v>5.5</v>
      </c>
      <c r="N105" s="109" t="n">
        <v>6.8</v>
      </c>
      <c r="O105" s="109"/>
      <c r="P105" s="109" t="n">
        <v>1</v>
      </c>
      <c r="Q105" s="109" t="n">
        <v>0.1</v>
      </c>
      <c r="R105" s="109" t="n">
        <v>0.1</v>
      </c>
      <c r="S105" s="109" t="n">
        <v>3.4</v>
      </c>
      <c r="T105" s="109" t="n">
        <v>7.1</v>
      </c>
      <c r="U105" s="109" t="n">
        <v>10</v>
      </c>
      <c r="V105" s="109" t="n">
        <v>8.6</v>
      </c>
      <c r="W105" s="109" t="n">
        <v>6</v>
      </c>
      <c r="X105" s="109" t="n">
        <v>0.8</v>
      </c>
      <c r="Y105" s="109"/>
      <c r="Z105" s="109" t="n">
        <v>0.1</v>
      </c>
      <c r="AA105" s="109" t="n">
        <v>0.5</v>
      </c>
      <c r="AB105" s="109" t="n">
        <v>0</v>
      </c>
      <c r="AC105" s="109" t="n">
        <v>0</v>
      </c>
      <c r="AD105" s="109" t="n">
        <v>20</v>
      </c>
      <c r="AE105" s="109" t="n">
        <v>10</v>
      </c>
      <c r="AF105" s="109" t="n">
        <v>20.7</v>
      </c>
      <c r="AG105" s="109" t="n">
        <v>7.1</v>
      </c>
      <c r="AH105" s="109" t="n">
        <v>3.8</v>
      </c>
      <c r="AI105" s="109" t="n">
        <v>1</v>
      </c>
      <c r="AJ105" s="109" t="n">
        <v>5</v>
      </c>
      <c r="AK105" s="109" t="n">
        <v>0.9</v>
      </c>
      <c r="AL105" s="109" t="n">
        <v>3.5</v>
      </c>
      <c r="AM105" s="109" t="n">
        <v>4.6</v>
      </c>
      <c r="AN105" s="109" t="n">
        <v>5.3</v>
      </c>
      <c r="AO105" s="109" t="n">
        <v>9.79166666666667</v>
      </c>
      <c r="AP105" s="109" t="n">
        <v>1</v>
      </c>
      <c r="AQ105" s="109" t="n">
        <v>1.42857142857143</v>
      </c>
      <c r="AR105" s="109" t="s">
        <v>901</v>
      </c>
      <c r="AS105" s="109" t="s">
        <v>623</v>
      </c>
      <c r="AT105" s="109" t="s">
        <v>1221</v>
      </c>
      <c r="AU105" s="109" t="s">
        <v>625</v>
      </c>
      <c r="AV105" s="109" t="s">
        <v>708</v>
      </c>
      <c r="AW105" s="109" t="s">
        <v>621</v>
      </c>
      <c r="AX105" s="109" t="n">
        <v>10</v>
      </c>
      <c r="AY105" s="109" t="n">
        <v>7</v>
      </c>
      <c r="AZ105" s="109" t="n">
        <v>3</v>
      </c>
      <c r="BA105" s="109"/>
      <c r="BB105" s="109"/>
      <c r="BC105" s="109"/>
      <c r="BD105" s="109"/>
      <c r="BE105" s="109"/>
      <c r="BF105" s="109"/>
      <c r="BG105" s="109"/>
      <c r="BH105" s="109"/>
      <c r="BI105"/>
      <c r="BJ105"/>
      <c r="BK105"/>
      <c r="BL105"/>
      <c r="BM105"/>
      <c r="BN105"/>
      <c r="BO105"/>
      <c r="BP105"/>
      <c r="BQ105" t="s">
        <v>2023</v>
      </c>
      <c r="BR105" t="s">
        <v>2024</v>
      </c>
      <c r="BS105" t="s">
        <v>2025</v>
      </c>
      <c r="BT105"/>
      <c r="BU105" t="n">
        <v>7.073</v>
      </c>
      <c r="BV105" t="n">
        <v>6.146</v>
      </c>
      <c r="BW105" t="n">
        <v>6.254</v>
      </c>
      <c r="BX105" t="n">
        <v>8.2</v>
      </c>
      <c r="BY105" t="n">
        <v>7.5</v>
      </c>
      <c r="BZ105" t="n">
        <v>6.9</v>
      </c>
      <c r="CA105" t="n">
        <v>6.4</v>
      </c>
      <c r="CB105" t="n">
        <v>5.9</v>
      </c>
      <c r="CC105" t="n">
        <v>5.6</v>
      </c>
      <c r="CD105" t="s">
        <v>2124</v>
      </c>
      <c r="CE105" t="n">
        <v>-0.699999999999999</v>
      </c>
      <c r="CF105" t="n">
        <v>1.946</v>
      </c>
      <c r="CG105" t="n">
        <v>0</v>
      </c>
      <c r="CH105" t="n">
        <v>6.48666666666667</v>
      </c>
      <c r="CI105" t="n">
        <v>6.48666666666667</v>
      </c>
      <c r="CJ105"/>
      <c r="CK105"/>
      <c r="CL105"/>
      <c r="CM105"/>
      <c r="CN105"/>
      <c r="CO105"/>
      <c r="CP105"/>
      <c r="CQ105"/>
      <c r="CR105"/>
      <c r="CS105"/>
      <c r="CT105"/>
      <c r="CU105"/>
      <c r="CV105"/>
      <c r="CW105"/>
      <c r="CX105"/>
      <c r="CY105"/>
      <c r="CZ105"/>
      <c r="DA105"/>
      <c r="DB105"/>
      <c r="DC105"/>
      <c r="DD105"/>
      <c r="DE105"/>
    </row>
    <row r="106">
      <c r="A106" s="113" t="n">
        <v>104</v>
      </c>
      <c r="B106" s="113" t="s">
        <v>1224</v>
      </c>
      <c r="C106" s="113"/>
      <c r="D106" s="109" t="str">
        <f>IFERROR(GEOMEAN(E106, F106), MAX(E106, F106))</f>
      </c>
      <c r="E106" s="109" t="str">
        <f>MAX(AQ106)</f>
      </c>
      <c r="F106" s="109" t="str">
        <f>MAX(AY106, DE106)</f>
      </c>
      <c r="G106" s="109"/>
      <c r="H106" s="109"/>
      <c r="I106" s="109"/>
      <c r="J106" s="109"/>
      <c r="K106" s="109"/>
      <c r="L106" s="109"/>
      <c r="M106" s="109" t="n">
        <v>8</v>
      </c>
      <c r="N106" s="109" t="n">
        <v>9.1</v>
      </c>
      <c r="O106" s="109"/>
      <c r="P106" s="109" t="n">
        <v>1</v>
      </c>
      <c r="Q106" s="109" t="n">
        <v>0.6</v>
      </c>
      <c r="R106" s="109" t="n">
        <v>0.6</v>
      </c>
      <c r="S106" s="109" t="n">
        <v>4.7</v>
      </c>
      <c r="T106" s="109" t="n">
        <v>2.6</v>
      </c>
      <c r="U106" s="109" t="n">
        <v>10</v>
      </c>
      <c r="V106" s="109" t="n">
        <v>6.3</v>
      </c>
      <c r="W106" s="109" t="n">
        <v>5.5</v>
      </c>
      <c r="X106" s="109" t="n">
        <v>0</v>
      </c>
      <c r="Y106" s="109"/>
      <c r="Z106" s="109" t="n">
        <v>0</v>
      </c>
      <c r="AA106" s="109" t="n">
        <v>0</v>
      </c>
      <c r="AB106" s="109" t="n">
        <v>0</v>
      </c>
      <c r="AC106" s="109" t="n">
        <v>0</v>
      </c>
      <c r="AD106" s="109" t="n">
        <v>14</v>
      </c>
      <c r="AE106" s="109" t="n">
        <v>6.7</v>
      </c>
      <c r="AF106" s="109" t="n">
        <v>10</v>
      </c>
      <c r="AG106" s="109" t="n">
        <v>0</v>
      </c>
      <c r="AH106" s="109" t="n">
        <v>5</v>
      </c>
      <c r="AI106" s="109" t="n">
        <v>1.7</v>
      </c>
      <c r="AJ106" s="109" t="n">
        <v>4</v>
      </c>
      <c r="AK106" s="109" t="n">
        <v>0.1</v>
      </c>
      <c r="AL106" s="109" t="n">
        <v>1.5</v>
      </c>
      <c r="AM106" s="109" t="n">
        <v>0.7</v>
      </c>
      <c r="AN106" s="109" t="n">
        <v>3.1</v>
      </c>
      <c r="AO106" s="109" t="n">
        <v>0.625</v>
      </c>
      <c r="AP106" s="109" t="n">
        <v>0.6</v>
      </c>
      <c r="AQ106" s="109" t="n">
        <v>0.857142857142856</v>
      </c>
      <c r="AR106" s="109" t="s">
        <v>803</v>
      </c>
      <c r="AS106" s="109" t="s">
        <v>623</v>
      </c>
      <c r="AT106" s="109" t="s">
        <v>716</v>
      </c>
      <c r="AU106" s="109" t="s">
        <v>625</v>
      </c>
      <c r="AV106" s="109" t="s">
        <v>662</v>
      </c>
      <c r="AW106" s="109" t="s">
        <v>625</v>
      </c>
      <c r="AX106" s="109" t="n">
        <v>10</v>
      </c>
      <c r="AY106" s="109" t="n">
        <v>7</v>
      </c>
      <c r="AZ106" s="109" t="n">
        <v>0</v>
      </c>
      <c r="BA106" s="109"/>
      <c r="BB106" s="109"/>
      <c r="BC106" s="109"/>
      <c r="BD106" s="109"/>
      <c r="BE106" s="109"/>
      <c r="BF106" s="109"/>
      <c r="BG106" s="109"/>
      <c r="BH106" s="109"/>
      <c r="BI106"/>
      <c r="BJ106"/>
      <c r="BK106"/>
      <c r="BL106"/>
      <c r="BM106"/>
      <c r="BN106"/>
      <c r="BO106"/>
      <c r="BP106"/>
      <c r="BQ106" t="s">
        <v>2023</v>
      </c>
      <c r="BR106" t="s">
        <v>2024</v>
      </c>
      <c r="BS106" t="s">
        <v>2025</v>
      </c>
      <c r="BT106"/>
      <c r="BU106" t="n">
        <v>5.845</v>
      </c>
      <c r="BV106" t="n">
        <v>5.105</v>
      </c>
      <c r="BW106" t="n">
        <v>5.401</v>
      </c>
      <c r="BX106" t="n">
        <v>6.47</v>
      </c>
      <c r="BY106" t="n">
        <v>7</v>
      </c>
      <c r="BZ106" t="n">
        <v>6.873</v>
      </c>
      <c r="CA106" t="n">
        <v>6.327</v>
      </c>
      <c r="CB106" t="n">
        <v>6.08</v>
      </c>
      <c r="CC106" t="n">
        <v>6.002</v>
      </c>
      <c r="CD106" t="s">
        <v>2125</v>
      </c>
      <c r="CE106" t="n">
        <v>0.53</v>
      </c>
      <c r="CF106" t="n">
        <v>1.069</v>
      </c>
      <c r="CG106" t="n">
        <v>5.3</v>
      </c>
      <c r="CH106" t="n">
        <v>3.56333333333333</v>
      </c>
      <c r="CI106" t="n">
        <v>5.3</v>
      </c>
      <c r="CJ106"/>
      <c r="CK106"/>
      <c r="CL106"/>
      <c r="CM106"/>
      <c r="CN106"/>
      <c r="CO106"/>
      <c r="CP106"/>
      <c r="CQ106"/>
      <c r="CR106"/>
      <c r="CS106"/>
      <c r="CT106"/>
      <c r="CU106"/>
      <c r="CV106"/>
      <c r="CW106"/>
      <c r="CX106"/>
      <c r="CY106"/>
      <c r="CZ106"/>
      <c r="DA106"/>
      <c r="DB106"/>
      <c r="DC106"/>
      <c r="DD106"/>
      <c r="DE106"/>
    </row>
    <row r="107">
      <c r="A107" s="113" t="n">
        <v>105</v>
      </c>
      <c r="B107" s="113" t="s">
        <v>1228</v>
      </c>
      <c r="C107" s="113"/>
      <c r="D107" s="109" t="str">
        <f>IFERROR(GEOMEAN(E107, F107), MAX(E107, F107))</f>
      </c>
      <c r="E107" s="109" t="str">
        <f>MAX(AQ107)</f>
      </c>
      <c r="F107" s="109" t="str">
        <f>MAX(AY107, DE107)</f>
      </c>
      <c r="G107" s="109"/>
      <c r="H107" s="109" t="n">
        <v>80.30124835</v>
      </c>
      <c r="I107" s="109" t="n">
        <v>32.36936833</v>
      </c>
      <c r="J107" s="109" t="n">
        <v>9.6</v>
      </c>
      <c r="K107" s="109" t="n">
        <v>6</v>
      </c>
      <c r="L107" s="109" t="n">
        <v>9.6</v>
      </c>
      <c r="M107" s="109" t="n">
        <v>5</v>
      </c>
      <c r="N107" s="109" t="n">
        <v>6.8</v>
      </c>
      <c r="O107" s="109"/>
      <c r="P107" s="109" t="n">
        <v>1.4</v>
      </c>
      <c r="Q107" s="109" t="n">
        <v>0</v>
      </c>
      <c r="R107" s="109" t="n">
        <v>0</v>
      </c>
      <c r="S107" s="109" t="n">
        <v>3.3</v>
      </c>
      <c r="T107" s="109" t="n">
        <v>6.1</v>
      </c>
      <c r="U107" s="109" t="n">
        <v>9</v>
      </c>
      <c r="V107" s="109" t="n">
        <v>7.6</v>
      </c>
      <c r="W107" s="109" t="n">
        <v>5.4</v>
      </c>
      <c r="X107" s="109" t="n">
        <v>1.1</v>
      </c>
      <c r="Y107" s="109"/>
      <c r="Z107" s="109" t="n">
        <v>0.1</v>
      </c>
      <c r="AA107" s="109" t="n">
        <v>0.6</v>
      </c>
      <c r="AB107" s="109" t="n">
        <v>0</v>
      </c>
      <c r="AC107" s="109" t="n">
        <v>0</v>
      </c>
      <c r="AD107" s="109" t="n">
        <v>20</v>
      </c>
      <c r="AE107" s="109" t="n">
        <v>10</v>
      </c>
      <c r="AF107" s="109" t="n">
        <v>21.9</v>
      </c>
      <c r="AG107" s="109" t="n">
        <v>7.9</v>
      </c>
      <c r="AH107" s="109" t="n">
        <v>5</v>
      </c>
      <c r="AI107" s="109" t="n">
        <v>1.7</v>
      </c>
      <c r="AJ107" s="109" t="n">
        <v>4</v>
      </c>
      <c r="AK107" s="109" t="n">
        <v>0.6</v>
      </c>
      <c r="AL107" s="109" t="n">
        <v>3.6</v>
      </c>
      <c r="AM107" s="109" t="n">
        <v>4.6</v>
      </c>
      <c r="AN107" s="109" t="n">
        <v>5</v>
      </c>
      <c r="AO107" s="109" t="n">
        <v>8.54166666666667</v>
      </c>
      <c r="AP107" s="109" t="n">
        <v>1.2</v>
      </c>
      <c r="AQ107" s="109" t="n">
        <v>1.71428571428572</v>
      </c>
      <c r="AR107" s="109" t="s">
        <v>853</v>
      </c>
      <c r="AS107" s="109" t="s">
        <v>623</v>
      </c>
      <c r="AT107" s="109" t="s">
        <v>1230</v>
      </c>
      <c r="AU107" s="109" t="s">
        <v>625</v>
      </c>
      <c r="AV107" s="109" t="s">
        <v>708</v>
      </c>
      <c r="AW107" s="109" t="s">
        <v>621</v>
      </c>
      <c r="AX107" s="109" t="n">
        <v>10</v>
      </c>
      <c r="AY107" s="109" t="n">
        <v>7</v>
      </c>
      <c r="AZ107" s="109" t="n">
        <v>3</v>
      </c>
      <c r="BA107" s="109"/>
      <c r="BB107" s="109"/>
      <c r="BC107" s="109"/>
      <c r="BD107" s="109"/>
      <c r="BE107" s="109"/>
      <c r="BF107" s="109"/>
      <c r="BG107" s="109"/>
      <c r="BH107" s="109"/>
      <c r="BI107"/>
      <c r="BJ107"/>
      <c r="BK107"/>
      <c r="BL107"/>
      <c r="BM107"/>
      <c r="BN107"/>
      <c r="BO107"/>
      <c r="BP107"/>
      <c r="BQ107" t="s">
        <v>2023</v>
      </c>
      <c r="BR107" t="s">
        <v>2024</v>
      </c>
      <c r="BS107" t="s">
        <v>2025</v>
      </c>
      <c r="BT107"/>
      <c r="BU107" t="n">
        <v>8.715</v>
      </c>
      <c r="BV107" t="n">
        <v>7.415</v>
      </c>
      <c r="BW107" t="n">
        <v>6.311</v>
      </c>
      <c r="BX107" t="n">
        <v>9</v>
      </c>
      <c r="BY107" t="n">
        <v>8.012</v>
      </c>
      <c r="BZ107" t="n">
        <v>7.54</v>
      </c>
      <c r="CA107" t="n">
        <v>7.387</v>
      </c>
      <c r="CB107" t="n">
        <v>6.986</v>
      </c>
      <c r="CC107" t="n">
        <v>6.986</v>
      </c>
      <c r="CD107" t="s">
        <v>2126</v>
      </c>
      <c r="CE107" t="n">
        <v>-0.988</v>
      </c>
      <c r="CF107" t="n">
        <v>2.689</v>
      </c>
      <c r="CG107" t="n">
        <v>0</v>
      </c>
      <c r="CH107" t="n">
        <v>8.96333333333333</v>
      </c>
      <c r="CI107" t="n">
        <v>8.96333333333333</v>
      </c>
      <c r="CJ107"/>
      <c r="CK107"/>
      <c r="CL107"/>
      <c r="CM107"/>
      <c r="CN107"/>
      <c r="CO107"/>
      <c r="CP107"/>
      <c r="CQ107"/>
      <c r="CR107"/>
      <c r="CS107"/>
      <c r="CT107"/>
      <c r="CU107"/>
      <c r="CV107"/>
      <c r="CW107"/>
      <c r="CX107"/>
      <c r="CY107"/>
      <c r="CZ107"/>
      <c r="DA107"/>
      <c r="DB107"/>
      <c r="DC107"/>
      <c r="DD107"/>
      <c r="DE107"/>
    </row>
    <row r="108">
      <c r="A108" s="113" t="n">
        <v>106</v>
      </c>
      <c r="B108" s="113" t="s">
        <v>1232</v>
      </c>
      <c r="C108" s="113"/>
      <c r="D108" s="109" t="str">
        <f>IFERROR(GEOMEAN(E108, F108), MAX(E108, F108))</f>
      </c>
      <c r="E108" s="109" t="str">
        <f>MAX(AQ108)</f>
      </c>
      <c r="F108" s="109" t="str">
        <f>MAX(AY108, DE108)</f>
      </c>
      <c r="G108" s="109"/>
      <c r="H108" s="109" t="n">
        <v>41.01336349</v>
      </c>
      <c r="I108" s="109"/>
      <c r="J108" s="109" t="n">
        <v>4.8</v>
      </c>
      <c r="K108" s="109"/>
      <c r="L108" s="109" t="n">
        <v>4.8</v>
      </c>
      <c r="M108" s="109" t="n">
        <v>6.4</v>
      </c>
      <c r="N108" s="109" t="n">
        <v>6.2</v>
      </c>
      <c r="O108" s="109" t="n">
        <v>1.1</v>
      </c>
      <c r="P108" s="109" t="n">
        <v>8.1</v>
      </c>
      <c r="Q108" s="109" t="n">
        <v>0</v>
      </c>
      <c r="R108" s="109" t="n">
        <v>0</v>
      </c>
      <c r="S108" s="109" t="n">
        <v>4.4</v>
      </c>
      <c r="T108" s="109" t="n">
        <v>3.5</v>
      </c>
      <c r="U108" s="109" t="n">
        <v>2.8</v>
      </c>
      <c r="V108" s="109" t="n">
        <v>3.2</v>
      </c>
      <c r="W108" s="109" t="n">
        <v>3.8</v>
      </c>
      <c r="X108" s="109" t="n">
        <v>4.7</v>
      </c>
      <c r="Y108" s="109" t="n">
        <v>6.8</v>
      </c>
      <c r="Z108" s="109" t="n">
        <v>0.1</v>
      </c>
      <c r="AA108" s="109" t="n">
        <v>3.9</v>
      </c>
      <c r="AB108" s="109" t="n">
        <v>0</v>
      </c>
      <c r="AC108" s="109" t="n">
        <v>0</v>
      </c>
      <c r="AD108" s="109" t="n">
        <v>7</v>
      </c>
      <c r="AE108" s="109" t="n">
        <v>2.8</v>
      </c>
      <c r="AF108" s="109" t="n">
        <v>12.4</v>
      </c>
      <c r="AG108" s="109" t="n">
        <v>1.6</v>
      </c>
      <c r="AH108" s="109" t="n">
        <v>7</v>
      </c>
      <c r="AI108" s="109" t="n">
        <v>2.8</v>
      </c>
      <c r="AJ108" s="109" t="n">
        <v>7</v>
      </c>
      <c r="AK108" s="109" t="n">
        <v>1.8</v>
      </c>
      <c r="AL108" s="109" t="n">
        <v>3.3</v>
      </c>
      <c r="AM108" s="109" t="n">
        <v>4</v>
      </c>
      <c r="AN108" s="109" t="n">
        <v>3.9</v>
      </c>
      <c r="AO108" s="109" t="n">
        <v>3.95833333333333</v>
      </c>
      <c r="AP108" s="109" t="n">
        <v>4.5</v>
      </c>
      <c r="AQ108" s="109" t="n">
        <v>6.42857142857143</v>
      </c>
      <c r="AR108" s="109" t="s">
        <v>889</v>
      </c>
      <c r="AS108" s="109" t="s">
        <v>623</v>
      </c>
      <c r="AT108" s="109" t="s">
        <v>1234</v>
      </c>
      <c r="AU108" s="109" t="s">
        <v>625</v>
      </c>
      <c r="AV108" s="109" t="s">
        <v>662</v>
      </c>
      <c r="AW108" s="109" t="s">
        <v>625</v>
      </c>
      <c r="AX108" s="109" t="n">
        <v>10</v>
      </c>
      <c r="AY108" s="109" t="n">
        <v>7</v>
      </c>
      <c r="AZ108" s="109" t="n">
        <v>0</v>
      </c>
      <c r="BA108" s="109" t="s">
        <v>2127</v>
      </c>
      <c r="BB108" s="109" t="s">
        <v>2027</v>
      </c>
      <c r="BC108" s="109" t="n">
        <v>0.693618219930346</v>
      </c>
      <c r="BD108" s="109" t="n">
        <v>0.662411465859016</v>
      </c>
      <c r="BE108" s="109" t="n">
        <v>0.628974193129761</v>
      </c>
      <c r="BF108" s="109" t="n">
        <v>0.757514738500849</v>
      </c>
      <c r="BG108" s="109" t="n">
        <v>0.687760435732113</v>
      </c>
      <c r="BH108" s="109" t="n">
        <v>0.630981391852713</v>
      </c>
      <c r="BI108" t="s">
        <v>2028</v>
      </c>
      <c r="BJ108" t="s">
        <v>2078</v>
      </c>
      <c r="BK108" t="n">
        <v>36910.558</v>
      </c>
      <c r="BL108" t="n">
        <v>-0.0697543027687361</v>
      </c>
      <c r="BM108" t="n">
        <v>0.128540545371088</v>
      </c>
      <c r="BN108" t="n">
        <v>0</v>
      </c>
      <c r="BO108" t="n">
        <v>0.428468484570294</v>
      </c>
      <c r="BP108" t="n">
        <v>0.428468484570294</v>
      </c>
      <c r="BQ108" t="s">
        <v>2023</v>
      </c>
      <c r="BR108" t="s">
        <v>2024</v>
      </c>
      <c r="BS108" t="s">
        <v>2025</v>
      </c>
      <c r="BT108"/>
      <c r="BU108" t="n">
        <v>10.2</v>
      </c>
      <c r="BV108" t="n">
        <v>9.8</v>
      </c>
      <c r="BW108" t="n">
        <v>9.2</v>
      </c>
      <c r="BX108" t="n">
        <v>12.5</v>
      </c>
      <c r="BY108" t="n">
        <v>10.5</v>
      </c>
      <c r="BZ108" t="n">
        <v>9.7</v>
      </c>
      <c r="CA108" t="n">
        <v>9.1</v>
      </c>
      <c r="CB108" t="n">
        <v>8.7</v>
      </c>
      <c r="CC108" t="n">
        <v>8.5</v>
      </c>
      <c r="CD108" t="s">
        <v>1680</v>
      </c>
      <c r="CE108" t="n">
        <v>-2</v>
      </c>
      <c r="CF108" t="n">
        <v>3.3</v>
      </c>
      <c r="CG108" t="n">
        <v>0</v>
      </c>
      <c r="CH108" t="n">
        <v>10</v>
      </c>
      <c r="CI108" t="n">
        <v>10</v>
      </c>
      <c r="CJ108" t="n">
        <v>10</v>
      </c>
      <c r="CK108"/>
      <c r="CL108"/>
      <c r="CM108"/>
      <c r="CN108"/>
      <c r="CO108"/>
      <c r="CP108"/>
      <c r="CQ108"/>
      <c r="CR108"/>
      <c r="CS108"/>
      <c r="CT108"/>
      <c r="CU108"/>
      <c r="CV108"/>
      <c r="CW108"/>
      <c r="CX108"/>
      <c r="CY108"/>
      <c r="CZ108"/>
      <c r="DA108"/>
      <c r="DB108"/>
      <c r="DC108"/>
      <c r="DD108"/>
      <c r="DE108"/>
    </row>
    <row r="109">
      <c r="A109" s="113" t="n">
        <v>107</v>
      </c>
      <c r="B109" s="113" t="s">
        <v>1238</v>
      </c>
      <c r="C109" s="113"/>
      <c r="D109" s="109" t="str">
        <f>IFERROR(GEOMEAN(E109, F109), MAX(E109, F109))</f>
      </c>
      <c r="E109" s="109" t="str">
        <f>MAX(AQ109)</f>
      </c>
      <c r="F109" s="109" t="str">
        <f>MAX(AY109, DE109)</f>
      </c>
      <c r="G109" s="109"/>
      <c r="H109" s="109"/>
      <c r="I109" s="109"/>
      <c r="J109" s="109"/>
      <c r="K109" s="109"/>
      <c r="L109" s="109"/>
      <c r="M109" s="109" t="n">
        <v>7</v>
      </c>
      <c r="N109" s="109" t="n">
        <v>4.3</v>
      </c>
      <c r="O109" s="109" t="n">
        <v>7.1</v>
      </c>
      <c r="P109" s="109"/>
      <c r="Q109" s="109" t="n">
        <v>0</v>
      </c>
      <c r="R109" s="109" t="n">
        <v>0</v>
      </c>
      <c r="S109" s="109" t="n">
        <v>4.6</v>
      </c>
      <c r="T109" s="109" t="n">
        <v>0.7</v>
      </c>
      <c r="U109" s="109" t="n">
        <v>10</v>
      </c>
      <c r="V109" s="109" t="n">
        <v>5.4</v>
      </c>
      <c r="W109" s="109" t="n">
        <v>5</v>
      </c>
      <c r="X109" s="109" t="n">
        <v>4</v>
      </c>
      <c r="Y109" s="109" t="n">
        <v>2.3</v>
      </c>
      <c r="Z109" s="109" t="n">
        <v>0</v>
      </c>
      <c r="AA109" s="109" t="n">
        <v>2.1</v>
      </c>
      <c r="AB109" s="109" t="n">
        <v>0</v>
      </c>
      <c r="AC109" s="109" t="n">
        <v>0</v>
      </c>
      <c r="AD109" s="109" t="n">
        <v>11</v>
      </c>
      <c r="AE109" s="109" t="n">
        <v>5</v>
      </c>
      <c r="AF109" s="109" t="n">
        <v>24.9</v>
      </c>
      <c r="AG109" s="109" t="n">
        <v>9.9</v>
      </c>
      <c r="AH109" s="109" t="n">
        <v>5.7</v>
      </c>
      <c r="AI109" s="109" t="n">
        <v>2.1</v>
      </c>
      <c r="AJ109" s="109" t="n">
        <v>4</v>
      </c>
      <c r="AK109" s="109" t="n">
        <v>1.7</v>
      </c>
      <c r="AL109" s="109" t="n">
        <v>4.4</v>
      </c>
      <c r="AM109" s="109" t="n">
        <v>3.3</v>
      </c>
      <c r="AN109" s="109" t="n">
        <v>4.1</v>
      </c>
      <c r="AO109" s="109" t="n">
        <v>4.79166666666667</v>
      </c>
      <c r="AP109" s="109" t="n">
        <v>2.5</v>
      </c>
      <c r="AQ109" s="109" t="n">
        <v>3.57142857142857</v>
      </c>
      <c r="AR109" s="109" t="s">
        <v>686</v>
      </c>
      <c r="AS109" s="109" t="s">
        <v>623</v>
      </c>
      <c r="AT109" s="109" t="s">
        <v>797</v>
      </c>
      <c r="AU109" s="109" t="s">
        <v>625</v>
      </c>
      <c r="AV109" s="109" t="s">
        <v>662</v>
      </c>
      <c r="AW109" s="109" t="s">
        <v>625</v>
      </c>
      <c r="AX109" s="109" t="n">
        <v>10</v>
      </c>
      <c r="AY109" s="109" t="n">
        <v>7</v>
      </c>
      <c r="AZ109" s="109" t="n">
        <v>0</v>
      </c>
      <c r="BA109" s="109" t="s">
        <v>2128</v>
      </c>
      <c r="BB109" s="109" t="s">
        <v>2027</v>
      </c>
      <c r="BC109" s="109" t="n">
        <v>0.0612444107851062</v>
      </c>
      <c r="BD109" s="109" t="n">
        <v>0.018238724011873</v>
      </c>
      <c r="BE109" s="109" t="n">
        <v>0.0182387229247603</v>
      </c>
      <c r="BF109" s="109" t="n">
        <v>0.0182387229247603</v>
      </c>
      <c r="BG109" s="109" t="n">
        <v>0.0182387229247603</v>
      </c>
      <c r="BH109" s="109" t="n">
        <v>0.0182387229247603</v>
      </c>
      <c r="BI109" t="s">
        <v>2028</v>
      </c>
      <c r="BJ109" t="s">
        <v>2034</v>
      </c>
      <c r="BK109" t="n">
        <v>4033.963</v>
      </c>
      <c r="BL109" t="n">
        <v>0</v>
      </c>
      <c r="BM109" t="n">
        <v>0</v>
      </c>
      <c r="BN109" t="n">
        <v>0</v>
      </c>
      <c r="BO109" t="n">
        <v>0</v>
      </c>
      <c r="BP109" t="n">
        <v>0</v>
      </c>
      <c r="BQ109" t="s">
        <v>2023</v>
      </c>
      <c r="BR109" t="s">
        <v>2024</v>
      </c>
      <c r="BS109" t="s">
        <v>2025</v>
      </c>
      <c r="BT109"/>
      <c r="BU109" t="n">
        <v>3.939</v>
      </c>
      <c r="BV109" t="n">
        <v>2.961</v>
      </c>
      <c r="BW109" t="n">
        <v>5.12</v>
      </c>
      <c r="BX109" t="n">
        <v>8</v>
      </c>
      <c r="BY109" t="n">
        <v>5.5</v>
      </c>
      <c r="BZ109" t="n">
        <v>3</v>
      </c>
      <c r="CA109" t="n">
        <v>3</v>
      </c>
      <c r="CB109" t="n">
        <v>3</v>
      </c>
      <c r="CC109" t="n">
        <v>3</v>
      </c>
      <c r="CD109" t="s">
        <v>2129</v>
      </c>
      <c r="CE109" t="n">
        <v>-2.5</v>
      </c>
      <c r="CF109" t="n">
        <v>2.88</v>
      </c>
      <c r="CG109" t="n">
        <v>0</v>
      </c>
      <c r="CH109" t="n">
        <v>9.6</v>
      </c>
      <c r="CI109" t="n">
        <v>9.6</v>
      </c>
      <c r="CJ109"/>
      <c r="CK109"/>
      <c r="CL109"/>
      <c r="CM109"/>
      <c r="CN109"/>
      <c r="CO109"/>
      <c r="CP109"/>
      <c r="CQ109"/>
      <c r="CR109"/>
      <c r="CS109"/>
      <c r="CT109"/>
      <c r="CU109"/>
      <c r="CV109"/>
      <c r="CW109"/>
      <c r="CX109"/>
      <c r="CY109"/>
      <c r="CZ109"/>
      <c r="DA109"/>
      <c r="DB109"/>
      <c r="DC109"/>
      <c r="DD109"/>
      <c r="DE109"/>
    </row>
    <row r="110">
      <c r="A110" s="113" t="n">
        <v>108</v>
      </c>
      <c r="B110" s="113" t="s">
        <v>1242</v>
      </c>
      <c r="C110" s="113"/>
      <c r="D110" s="109" t="str">
        <f>IFERROR(GEOMEAN(E110, F110), MAX(E110, F110))</f>
      </c>
      <c r="E110" s="109" t="str">
        <f>MAX(AQ110)</f>
      </c>
      <c r="F110" s="109" t="str">
        <f>MAX(AY110, DE110)</f>
      </c>
      <c r="G110" s="109"/>
      <c r="H110" s="109" t="n">
        <v>5.699430879</v>
      </c>
      <c r="I110" s="109"/>
      <c r="J110" s="109" t="n">
        <v>0.5</v>
      </c>
      <c r="K110" s="109"/>
      <c r="L110" s="109" t="n">
        <v>0.5</v>
      </c>
      <c r="M110" s="109" t="n">
        <v>5.5</v>
      </c>
      <c r="N110" s="109" t="n">
        <v>3.7</v>
      </c>
      <c r="O110" s="109" t="n">
        <v>7.5</v>
      </c>
      <c r="P110" s="109" t="n">
        <v>7.4</v>
      </c>
      <c r="Q110" s="109" t="n">
        <v>0</v>
      </c>
      <c r="R110" s="109" t="n">
        <v>0</v>
      </c>
      <c r="S110" s="109" t="n">
        <v>4.8</v>
      </c>
      <c r="T110" s="109" t="n">
        <v>5.1</v>
      </c>
      <c r="U110" s="109" t="n">
        <v>0.7</v>
      </c>
      <c r="V110" s="109" t="n">
        <v>2.9</v>
      </c>
      <c r="W110" s="109" t="n">
        <v>3.9</v>
      </c>
      <c r="X110" s="109" t="n">
        <v>7.6</v>
      </c>
      <c r="Y110" s="109" t="n">
        <v>9.7</v>
      </c>
      <c r="Z110" s="109" t="n">
        <v>7.8</v>
      </c>
      <c r="AA110" s="109" t="n">
        <v>8.4</v>
      </c>
      <c r="AB110" s="109" t="n">
        <v>5.6</v>
      </c>
      <c r="AC110" s="109" t="n">
        <v>2.8</v>
      </c>
      <c r="AD110" s="109" t="n">
        <v>3</v>
      </c>
      <c r="AE110" s="109" t="n">
        <v>0.6</v>
      </c>
      <c r="AF110" s="109" t="n">
        <v>22.9</v>
      </c>
      <c r="AG110" s="109" t="n">
        <v>8.6</v>
      </c>
      <c r="AH110" s="109" t="n">
        <v>4.5</v>
      </c>
      <c r="AI110" s="109" t="n">
        <v>1.4</v>
      </c>
      <c r="AJ110" s="109" t="n">
        <v>7</v>
      </c>
      <c r="AK110" s="109" t="n">
        <v>4.3</v>
      </c>
      <c r="AL110" s="109" t="n">
        <v>5.3</v>
      </c>
      <c r="AM110" s="109" t="n">
        <v>4.7</v>
      </c>
      <c r="AN110" s="109" t="n">
        <v>4.3</v>
      </c>
      <c r="AO110" s="109" t="n">
        <v>5.625</v>
      </c>
      <c r="AP110" s="109" t="n">
        <v>5.9</v>
      </c>
      <c r="AQ110" s="109" t="n">
        <v>8.42857142857143</v>
      </c>
      <c r="AR110" s="109" t="s">
        <v>722</v>
      </c>
      <c r="AS110" s="109" t="s">
        <v>623</v>
      </c>
      <c r="AT110" s="109" t="s">
        <v>630</v>
      </c>
      <c r="AU110" s="109"/>
      <c r="AV110" s="109" t="s">
        <v>662</v>
      </c>
      <c r="AW110" s="109" t="s">
        <v>625</v>
      </c>
      <c r="AX110" s="109" t="n">
        <v>10</v>
      </c>
      <c r="AY110" s="109"/>
      <c r="AZ110" s="109" t="n">
        <v>0</v>
      </c>
      <c r="BA110" s="109" t="s">
        <v>2130</v>
      </c>
      <c r="BB110" s="109" t="s">
        <v>2027</v>
      </c>
      <c r="BC110" s="109" t="n">
        <v>76.1277364070421</v>
      </c>
      <c r="BD110" s="109" t="n">
        <v>75.254202284834</v>
      </c>
      <c r="BE110" s="109" t="n">
        <v>74.2507398544037</v>
      </c>
      <c r="BF110" s="109" t="n">
        <v>76.0272419549216</v>
      </c>
      <c r="BG110" s="109" t="n">
        <v>75.3951984652531</v>
      </c>
      <c r="BH110" s="109" t="n">
        <v>74.023105230198</v>
      </c>
      <c r="BI110" t="s">
        <v>2028</v>
      </c>
      <c r="BJ110" t="s">
        <v>2029</v>
      </c>
      <c r="BK110" t="n">
        <v>27691.019</v>
      </c>
      <c r="BL110" t="n">
        <v>-0.632043489668504</v>
      </c>
      <c r="BM110" t="n">
        <v>1.7765021005179</v>
      </c>
      <c r="BN110" t="n">
        <v>0</v>
      </c>
      <c r="BO110" t="n">
        <v>5.92167366839301</v>
      </c>
      <c r="BP110" t="n">
        <v>5.92167366839301</v>
      </c>
      <c r="BQ110" t="s">
        <v>2023</v>
      </c>
      <c r="BR110" t="s">
        <v>2024</v>
      </c>
      <c r="BS110" t="s">
        <v>2025</v>
      </c>
      <c r="BT110"/>
      <c r="BU110"/>
      <c r="BV110"/>
      <c r="BW110"/>
      <c r="BX110"/>
      <c r="BY110"/>
      <c r="BZ110"/>
      <c r="CA110"/>
      <c r="CB110"/>
      <c r="CC110"/>
      <c r="CD110" t="s">
        <v>628</v>
      </c>
      <c r="CE110"/>
      <c r="CF110"/>
      <c r="CG110"/>
      <c r="CH110"/>
      <c r="CI110"/>
      <c r="CJ110"/>
      <c r="CK110" t="n">
        <v>76.7915344238281</v>
      </c>
      <c r="CL110" t="n">
        <v>7.82862520217896</v>
      </c>
      <c r="CM110" t="n">
        <v>79.8725738525391</v>
      </c>
      <c r="CN110"/>
      <c r="CO110"/>
      <c r="CP110"/>
      <c r="CQ110"/>
      <c r="CR110" t="n">
        <v>52.0266342163086</v>
      </c>
      <c r="CS110"/>
      <c r="CT110"/>
      <c r="CU110" t="n">
        <v>3.38188338279724</v>
      </c>
      <c r="CV110"/>
      <c r="CW110" t="n">
        <v>23.470085144043</v>
      </c>
      <c r="CX110" t="n">
        <v>62.9699592590332</v>
      </c>
      <c r="CY110" t="n">
        <v>1.56572504043579</v>
      </c>
      <c r="CZ110" t="n">
        <v>10</v>
      </c>
      <c r="DA110"/>
      <c r="DB110" t="n">
        <v>10</v>
      </c>
      <c r="DC110" t="n">
        <v>4.69401702880859</v>
      </c>
      <c r="DD110" t="n">
        <v>6.5649355173111</v>
      </c>
      <c r="DE110" t="n">
        <v>9.37847931044442</v>
      </c>
    </row>
    <row r="111">
      <c r="A111" s="113" t="n">
        <v>109</v>
      </c>
      <c r="B111" s="113" t="s">
        <v>1247</v>
      </c>
      <c r="C111" s="113"/>
      <c r="D111" s="109" t="str">
        <f>IFERROR(GEOMEAN(E111, F111), MAX(E111, F111))</f>
      </c>
      <c r="E111" s="109" t="str">
        <f>MAX(AQ111)</f>
      </c>
      <c r="F111" s="109" t="str">
        <f>MAX(AY111, DE111)</f>
      </c>
      <c r="G111" s="109"/>
      <c r="H111" s="109" t="n">
        <v>14.84660812</v>
      </c>
      <c r="I111" s="109" t="n">
        <v>24.21299839</v>
      </c>
      <c r="J111" s="109" t="n">
        <v>1.6</v>
      </c>
      <c r="K111" s="109" t="n">
        <v>4.4</v>
      </c>
      <c r="L111" s="109" t="n">
        <v>1.6</v>
      </c>
      <c r="M111" s="109" t="n">
        <v>10</v>
      </c>
      <c r="N111" s="109" t="n">
        <v>4</v>
      </c>
      <c r="O111" s="109" t="n">
        <v>3.6</v>
      </c>
      <c r="P111" s="109" t="n">
        <v>8.3</v>
      </c>
      <c r="Q111" s="109" t="n">
        <v>0</v>
      </c>
      <c r="R111" s="109" t="n">
        <v>0</v>
      </c>
      <c r="S111" s="109" t="n">
        <v>5.2</v>
      </c>
      <c r="T111" s="109" t="n">
        <v>1.2</v>
      </c>
      <c r="U111" s="109" t="n">
        <v>10</v>
      </c>
      <c r="V111" s="109" t="n">
        <v>5.6</v>
      </c>
      <c r="W111" s="109" t="n">
        <v>5.4</v>
      </c>
      <c r="X111" s="109" t="n">
        <v>3.7</v>
      </c>
      <c r="Y111" s="109" t="n">
        <v>3.2</v>
      </c>
      <c r="Z111" s="109" t="n">
        <v>0</v>
      </c>
      <c r="AA111" s="109" t="n">
        <v>2.3</v>
      </c>
      <c r="AB111" s="109" t="n">
        <v>0</v>
      </c>
      <c r="AC111" s="109" t="n">
        <v>0</v>
      </c>
      <c r="AD111" s="109" t="n">
        <v>4</v>
      </c>
      <c r="AE111" s="109" t="n">
        <v>1.1</v>
      </c>
      <c r="AF111" s="109" t="n">
        <v>13.4</v>
      </c>
      <c r="AG111" s="109" t="n">
        <v>2.3</v>
      </c>
      <c r="AH111" s="109" t="n">
        <v>9.2</v>
      </c>
      <c r="AI111" s="109" t="n">
        <v>4</v>
      </c>
      <c r="AJ111" s="109" t="n">
        <v>6</v>
      </c>
      <c r="AK111" s="109" t="n">
        <v>0.7</v>
      </c>
      <c r="AL111" s="109" t="n">
        <v>3.3</v>
      </c>
      <c r="AM111" s="109" t="n">
        <v>2.4</v>
      </c>
      <c r="AN111" s="109" t="n">
        <v>3.9</v>
      </c>
      <c r="AO111" s="109" t="n">
        <v>3.95833333333333</v>
      </c>
      <c r="AP111" s="109" t="n">
        <v>2.4</v>
      </c>
      <c r="AQ111" s="109" t="n">
        <v>3.42857142857143</v>
      </c>
      <c r="AR111" s="109" t="s">
        <v>1249</v>
      </c>
      <c r="AS111" s="109" t="s">
        <v>623</v>
      </c>
      <c r="AT111" s="109" t="s">
        <v>630</v>
      </c>
      <c r="AU111" s="109"/>
      <c r="AV111" s="109" t="s">
        <v>630</v>
      </c>
      <c r="AW111" s="109"/>
      <c r="AX111" s="109" t="n">
        <v>10</v>
      </c>
      <c r="AY111" s="109"/>
      <c r="AZ111" s="109"/>
      <c r="BA111" s="109"/>
      <c r="BB111" s="109"/>
      <c r="BC111" s="109"/>
      <c r="BD111" s="109"/>
      <c r="BE111" s="109"/>
      <c r="BF111" s="109"/>
      <c r="BG111" s="109"/>
      <c r="BH111" s="109"/>
      <c r="BI111"/>
      <c r="BJ111"/>
      <c r="BK111"/>
      <c r="BL111"/>
      <c r="BM111"/>
      <c r="BN111"/>
      <c r="BO111"/>
      <c r="BP111"/>
      <c r="BQ111" t="s">
        <v>2023</v>
      </c>
      <c r="BR111" t="s">
        <v>2024</v>
      </c>
      <c r="BS111" t="s">
        <v>2025</v>
      </c>
      <c r="BT111"/>
      <c r="BU111"/>
      <c r="BV111"/>
      <c r="BW111"/>
      <c r="BX111"/>
      <c r="BY111"/>
      <c r="BZ111"/>
      <c r="CA111"/>
      <c r="CB111"/>
      <c r="CC111"/>
      <c r="CD111" t="s">
        <v>628</v>
      </c>
      <c r="CE111"/>
      <c r="CF111"/>
      <c r="CG111"/>
      <c r="CH111"/>
      <c r="CI111"/>
      <c r="CJ111"/>
      <c r="CK111"/>
      <c r="CL111"/>
      <c r="CM111"/>
      <c r="CN111"/>
      <c r="CO111"/>
      <c r="CP111"/>
      <c r="CQ111"/>
      <c r="CR111"/>
      <c r="CS111"/>
      <c r="CT111"/>
      <c r="CU111"/>
      <c r="CV111"/>
      <c r="CW111"/>
      <c r="CX111"/>
      <c r="CY111"/>
      <c r="CZ111"/>
      <c r="DA111"/>
      <c r="DB111"/>
      <c r="DC111"/>
      <c r="DD111"/>
      <c r="DE111"/>
    </row>
    <row r="112">
      <c r="A112" s="113" t="n">
        <v>110</v>
      </c>
      <c r="B112" s="113" t="s">
        <v>1251</v>
      </c>
      <c r="C112" s="113"/>
      <c r="D112" s="109" t="str">
        <f>IFERROR(GEOMEAN(E112, F112), MAX(E112, F112))</f>
      </c>
      <c r="E112" s="109" t="str">
        <f>MAX(AQ112)</f>
      </c>
      <c r="F112" s="109" t="str">
        <f>MAX(AY112, DE112)</f>
      </c>
      <c r="G112" s="109"/>
      <c r="H112" s="109" t="n">
        <v>65.68296509</v>
      </c>
      <c r="I112" s="109" t="n">
        <v>28.46642388</v>
      </c>
      <c r="J112" s="109" t="n">
        <v>7.8</v>
      </c>
      <c r="K112" s="109" t="n">
        <v>5.2</v>
      </c>
      <c r="L112" s="109" t="n">
        <v>7.8</v>
      </c>
      <c r="M112" s="109" t="n">
        <v>6</v>
      </c>
      <c r="N112" s="109" t="n">
        <v>8</v>
      </c>
      <c r="O112" s="109" t="n">
        <v>1.8</v>
      </c>
      <c r="P112" s="109" t="n">
        <v>4.4</v>
      </c>
      <c r="Q112" s="109" t="n">
        <v>0.3</v>
      </c>
      <c r="R112" s="109" t="n">
        <v>0.3</v>
      </c>
      <c r="S112" s="109" t="n">
        <v>4.1</v>
      </c>
      <c r="T112" s="109" t="n">
        <v>1.1</v>
      </c>
      <c r="U112" s="109" t="n">
        <v>1.8</v>
      </c>
      <c r="V112" s="109" t="n">
        <v>1.5</v>
      </c>
      <c r="W112" s="109" t="n">
        <v>2.8</v>
      </c>
      <c r="X112" s="109" t="n">
        <v>2.5</v>
      </c>
      <c r="Y112" s="109" t="n">
        <v>5.2</v>
      </c>
      <c r="Z112" s="109" t="n">
        <v>0.2</v>
      </c>
      <c r="AA112" s="109" t="n">
        <v>2.6</v>
      </c>
      <c r="AB112" s="109" t="n">
        <v>0</v>
      </c>
      <c r="AC112" s="109" t="n">
        <v>0</v>
      </c>
      <c r="AD112" s="109" t="n">
        <v>7</v>
      </c>
      <c r="AE112" s="109" t="n">
        <v>2.8</v>
      </c>
      <c r="AF112" s="109" t="n">
        <v>15.7</v>
      </c>
      <c r="AG112" s="109" t="n">
        <v>3.8</v>
      </c>
      <c r="AH112" s="109" t="n">
        <v>13.5</v>
      </c>
      <c r="AI112" s="109" t="n">
        <v>6.4</v>
      </c>
      <c r="AJ112" s="109" t="n">
        <v>4</v>
      </c>
      <c r="AK112" s="109" t="n">
        <v>0.4</v>
      </c>
      <c r="AL112" s="109" t="n">
        <v>3.7</v>
      </c>
      <c r="AM112" s="109" t="n">
        <v>4.7</v>
      </c>
      <c r="AN112" s="109" t="n">
        <v>3.7</v>
      </c>
      <c r="AO112" s="109" t="n">
        <v>3.125</v>
      </c>
      <c r="AP112" s="109" t="n">
        <v>3.4</v>
      </c>
      <c r="AQ112" s="109" t="n">
        <v>4.85714285714286</v>
      </c>
      <c r="AR112" s="109" t="s">
        <v>1077</v>
      </c>
      <c r="AS112" s="109" t="s">
        <v>623</v>
      </c>
      <c r="AT112" s="109" t="s">
        <v>1252</v>
      </c>
      <c r="AU112" s="109" t="s">
        <v>625</v>
      </c>
      <c r="AV112" s="109" t="s">
        <v>662</v>
      </c>
      <c r="AW112" s="109" t="s">
        <v>625</v>
      </c>
      <c r="AX112" s="109" t="n">
        <v>10</v>
      </c>
      <c r="AY112" s="109" t="n">
        <v>7</v>
      </c>
      <c r="AZ112" s="109" t="n">
        <v>0</v>
      </c>
      <c r="BA112" s="109" t="s">
        <v>2131</v>
      </c>
      <c r="BB112" s="109" t="s">
        <v>2027</v>
      </c>
      <c r="BC112" s="109"/>
      <c r="BD112" s="109" t="n">
        <v>1.7317525685235</v>
      </c>
      <c r="BE112" s="109" t="n">
        <v>1.67443602813582</v>
      </c>
      <c r="BF112" s="109" t="n">
        <v>2.53803546979382</v>
      </c>
      <c r="BG112" s="109" t="n">
        <v>2.41106105227114</v>
      </c>
      <c r="BH112" s="109" t="n">
        <v>2.29468620817689</v>
      </c>
      <c r="BI112" t="s">
        <v>2028</v>
      </c>
      <c r="BJ112" t="s">
        <v>2031</v>
      </c>
      <c r="BK112" t="n">
        <v>128932.753</v>
      </c>
      <c r="BL112" t="n">
        <v>-0.12697441752268</v>
      </c>
      <c r="BM112" t="n">
        <v>0.863599441658</v>
      </c>
      <c r="BN112" t="n">
        <v>0</v>
      </c>
      <c r="BO112" t="n">
        <v>2.87866480552667</v>
      </c>
      <c r="BP112" t="n">
        <v>2.87866480552667</v>
      </c>
      <c r="BQ112" t="s">
        <v>2023</v>
      </c>
      <c r="BR112" t="s">
        <v>2024</v>
      </c>
      <c r="BS112" t="s">
        <v>2025</v>
      </c>
      <c r="BT112"/>
      <c r="BU112" t="n">
        <v>3.423</v>
      </c>
      <c r="BV112" t="n">
        <v>3.331</v>
      </c>
      <c r="BW112" t="n">
        <v>3.493</v>
      </c>
      <c r="BX112" t="n">
        <v>5.238</v>
      </c>
      <c r="BY112" t="n">
        <v>5.8</v>
      </c>
      <c r="BZ112" t="n">
        <v>4.666</v>
      </c>
      <c r="CA112" t="n">
        <v>4.423</v>
      </c>
      <c r="CB112" t="n">
        <v>4.187</v>
      </c>
      <c r="CC112" t="n">
        <v>4.035</v>
      </c>
      <c r="CD112" t="s">
        <v>2132</v>
      </c>
      <c r="CE112" t="n">
        <v>0.561999999999999</v>
      </c>
      <c r="CF112" t="n">
        <v>1.745</v>
      </c>
      <c r="CG112" t="n">
        <v>5.61999999999999</v>
      </c>
      <c r="CH112" t="n">
        <v>5.81666666666667</v>
      </c>
      <c r="CI112" t="n">
        <v>5.81666666666667</v>
      </c>
      <c r="CJ112" t="n">
        <v>0</v>
      </c>
      <c r="CK112" t="n">
        <v>51.5369834899902</v>
      </c>
      <c r="CL112"/>
      <c r="CM112" t="n">
        <v>98.3937835693359</v>
      </c>
      <c r="CN112"/>
      <c r="CO112"/>
      <c r="CP112" t="n">
        <v>74.6943511962891</v>
      </c>
      <c r="CQ112" t="n">
        <v>7.90701723098755</v>
      </c>
      <c r="CR112"/>
      <c r="CS112"/>
      <c r="CT112" t="n">
        <v>5.06815910339355</v>
      </c>
      <c r="CU112"/>
      <c r="CV112" t="n">
        <v>2.07922458648682</v>
      </c>
      <c r="CW112" t="n">
        <v>12.1930875778198</v>
      </c>
      <c r="CX112"/>
      <c r="CY112"/>
      <c r="CZ112" t="n">
        <v>0.803108215332031</v>
      </c>
      <c r="DA112" t="n">
        <v>2.02726364135742</v>
      </c>
      <c r="DB112"/>
      <c r="DC112" t="n">
        <v>2.43861751556396</v>
      </c>
      <c r="DD112" t="n">
        <v>1.75632979075114</v>
      </c>
      <c r="DE112" t="n">
        <v>2.50904255821591</v>
      </c>
    </row>
    <row r="113">
      <c r="A113" s="113" t="n">
        <v>111</v>
      </c>
      <c r="B113" s="113" t="s">
        <v>1257</v>
      </c>
      <c r="C113" s="113"/>
      <c r="D113" s="109" t="str">
        <f>IFERROR(GEOMEAN(E113, F113), MAX(E113, F113))</f>
      </c>
      <c r="E113" s="109" t="str">
        <f>MAX(AQ113)</f>
      </c>
      <c r="F113" s="109" t="str">
        <f>MAX(AY113, DE113)</f>
      </c>
      <c r="G113" s="109"/>
      <c r="H113" s="109" t="n">
        <v>22.95052438</v>
      </c>
      <c r="I113" s="109" t="n">
        <v>8.333333303</v>
      </c>
      <c r="J113" s="109" t="n">
        <v>2.6</v>
      </c>
      <c r="K113" s="109" t="n">
        <v>1.1</v>
      </c>
      <c r="L113" s="109" t="n">
        <v>2.6</v>
      </c>
      <c r="M113" s="109" t="n">
        <v>8.4</v>
      </c>
      <c r="N113" s="109" t="n">
        <v>7.7</v>
      </c>
      <c r="O113" s="109"/>
      <c r="P113" s="109"/>
      <c r="Q113" s="109" t="n">
        <v>0</v>
      </c>
      <c r="R113" s="109" t="n">
        <v>0</v>
      </c>
      <c r="S113" s="109" t="n">
        <v>5.4</v>
      </c>
      <c r="T113" s="109" t="n">
        <v>1</v>
      </c>
      <c r="U113" s="109" t="n">
        <v>10</v>
      </c>
      <c r="V113" s="109" t="n">
        <v>5.5</v>
      </c>
      <c r="W113" s="109" t="n">
        <v>5.4</v>
      </c>
      <c r="X113" s="109" t="n">
        <v>3.8</v>
      </c>
      <c r="Y113" s="109"/>
      <c r="Z113" s="109"/>
      <c r="AA113" s="109" t="n">
        <v>3.8</v>
      </c>
      <c r="AB113" s="109" t="n">
        <v>0</v>
      </c>
      <c r="AC113" s="109" t="n">
        <v>0</v>
      </c>
      <c r="AD113" s="109"/>
      <c r="AE113" s="109"/>
      <c r="AF113" s="109"/>
      <c r="AG113" s="109"/>
      <c r="AH113" s="109" t="n">
        <v>30.5</v>
      </c>
      <c r="AI113" s="109" t="n">
        <v>10</v>
      </c>
      <c r="AJ113" s="109" t="n">
        <v>4</v>
      </c>
      <c r="AK113" s="109" t="n">
        <v>8.7</v>
      </c>
      <c r="AL113" s="109" t="n">
        <v>7.6</v>
      </c>
      <c r="AM113" s="109" t="n">
        <v>4.7</v>
      </c>
      <c r="AN113" s="109" t="n">
        <v>5</v>
      </c>
      <c r="AO113" s="109" t="n">
        <v>8.54166666666667</v>
      </c>
      <c r="AP113" s="109" t="n">
        <v>5.4</v>
      </c>
      <c r="AQ113" s="109" t="n">
        <v>7.71428571428572</v>
      </c>
      <c r="AR113" s="109" t="s">
        <v>686</v>
      </c>
      <c r="AS113" s="109" t="s">
        <v>623</v>
      </c>
      <c r="AT113" s="109" t="s">
        <v>630</v>
      </c>
      <c r="AU113" s="109"/>
      <c r="AV113" s="109" t="s">
        <v>630</v>
      </c>
      <c r="AW113" s="109"/>
      <c r="AX113" s="109" t="n">
        <v>10</v>
      </c>
      <c r="AY113" s="109"/>
      <c r="AZ113" s="109"/>
      <c r="BA113" s="109"/>
      <c r="BB113" s="109"/>
      <c r="BC113" s="109"/>
      <c r="BD113" s="109"/>
      <c r="BE113" s="109"/>
      <c r="BF113" s="109"/>
      <c r="BG113" s="109"/>
      <c r="BH113" s="109"/>
      <c r="BI113"/>
      <c r="BJ113"/>
      <c r="BK113"/>
      <c r="BL113"/>
      <c r="BM113"/>
      <c r="BN113"/>
      <c r="BO113"/>
      <c r="BP113"/>
      <c r="BQ113" t="s">
        <v>2023</v>
      </c>
      <c r="BR113" t="s">
        <v>2024</v>
      </c>
      <c r="BS113" t="s">
        <v>2025</v>
      </c>
      <c r="BT113"/>
      <c r="BU113"/>
      <c r="BV113"/>
      <c r="BW113"/>
      <c r="BX113"/>
      <c r="BY113"/>
      <c r="BZ113"/>
      <c r="CA113"/>
      <c r="CB113"/>
      <c r="CC113"/>
      <c r="CD113" t="s">
        <v>628</v>
      </c>
      <c r="CE113"/>
      <c r="CF113"/>
      <c r="CG113"/>
      <c r="CH113"/>
      <c r="CI113"/>
      <c r="CJ113"/>
      <c r="CK113"/>
      <c r="CL113"/>
      <c r="CM113"/>
      <c r="CN113"/>
      <c r="CO113"/>
      <c r="CP113"/>
      <c r="CQ113"/>
      <c r="CR113"/>
      <c r="CS113"/>
      <c r="CT113"/>
      <c r="CU113"/>
      <c r="CV113"/>
      <c r="CW113"/>
      <c r="CX113"/>
      <c r="CY113"/>
      <c r="CZ113"/>
      <c r="DA113"/>
      <c r="DB113"/>
      <c r="DC113"/>
      <c r="DD113"/>
      <c r="DE113"/>
    </row>
    <row r="114">
      <c r="A114" s="113" t="n">
        <v>112</v>
      </c>
      <c r="B114" s="113" t="s">
        <v>1259</v>
      </c>
      <c r="C114" s="113"/>
      <c r="D114" s="109" t="str">
        <f>IFERROR(GEOMEAN(E114, F114), MAX(E114, F114))</f>
      </c>
      <c r="E114" s="109" t="str">
        <f>MAX(AQ114)</f>
      </c>
      <c r="F114" s="109" t="str">
        <f>MAX(AY114, DE114)</f>
      </c>
      <c r="G114" s="109"/>
      <c r="H114" s="109"/>
      <c r="I114" s="109"/>
      <c r="J114" s="109"/>
      <c r="K114" s="109"/>
      <c r="L114" s="109"/>
      <c r="M114" s="109" t="n">
        <v>6.4</v>
      </c>
      <c r="N114" s="109" t="n">
        <v>5.8</v>
      </c>
      <c r="O114" s="109" t="n">
        <v>0.9</v>
      </c>
      <c r="P114" s="109"/>
      <c r="Q114" s="109" t="n">
        <v>0</v>
      </c>
      <c r="R114" s="109" t="n">
        <v>0</v>
      </c>
      <c r="S114" s="109" t="n">
        <v>3.3</v>
      </c>
      <c r="T114" s="109" t="n">
        <v>6.3</v>
      </c>
      <c r="U114" s="109" t="n">
        <v>5.5</v>
      </c>
      <c r="V114" s="109" t="n">
        <v>5.9</v>
      </c>
      <c r="W114" s="109" t="n">
        <v>4.6</v>
      </c>
      <c r="X114" s="109" t="n">
        <v>2.9</v>
      </c>
      <c r="Y114" s="109" t="n">
        <v>3</v>
      </c>
      <c r="Z114" s="109" t="n">
        <v>0.4</v>
      </c>
      <c r="AA114" s="109" t="n">
        <v>2.1</v>
      </c>
      <c r="AB114" s="109" t="n">
        <v>0</v>
      </c>
      <c r="AC114" s="109" t="n">
        <v>0</v>
      </c>
      <c r="AD114" s="109" t="n">
        <v>14</v>
      </c>
      <c r="AE114" s="109" t="n">
        <v>6.7</v>
      </c>
      <c r="AF114" s="109"/>
      <c r="AG114" s="109"/>
      <c r="AH114" s="109" t="n">
        <v>9.3</v>
      </c>
      <c r="AI114" s="109" t="n">
        <v>4.1</v>
      </c>
      <c r="AJ114" s="109" t="n">
        <v>6</v>
      </c>
      <c r="AK114" s="109" t="n">
        <v>0.2</v>
      </c>
      <c r="AL114" s="109" t="n">
        <v>3.4</v>
      </c>
      <c r="AM114" s="109" t="n">
        <v>2.8</v>
      </c>
      <c r="AN114" s="109" t="n">
        <v>3.7</v>
      </c>
      <c r="AO114" s="109" t="n">
        <v>3.125</v>
      </c>
      <c r="AP114" s="109" t="n">
        <v>2.4</v>
      </c>
      <c r="AQ114" s="109" t="n">
        <v>3.42857142857143</v>
      </c>
      <c r="AR114" s="109" t="s">
        <v>1261</v>
      </c>
      <c r="AS114" s="109" t="s">
        <v>623</v>
      </c>
      <c r="AT114" s="109" t="s">
        <v>993</v>
      </c>
      <c r="AU114" s="109" t="s">
        <v>623</v>
      </c>
      <c r="AV114" s="109" t="s">
        <v>630</v>
      </c>
      <c r="AW114" s="109"/>
      <c r="AX114" s="109" t="n">
        <v>10</v>
      </c>
      <c r="AY114" s="109" t="n">
        <v>10</v>
      </c>
      <c r="AZ114" s="109"/>
      <c r="BA114" s="109"/>
      <c r="BB114" s="109"/>
      <c r="BC114" s="109"/>
      <c r="BD114" s="109"/>
      <c r="BE114" s="109"/>
      <c r="BF114" s="109"/>
      <c r="BG114" s="109"/>
      <c r="BH114" s="109"/>
      <c r="BI114"/>
      <c r="BJ114"/>
      <c r="BK114"/>
      <c r="BL114"/>
      <c r="BM114"/>
      <c r="BN114"/>
      <c r="BO114"/>
      <c r="BP114"/>
      <c r="BQ114" t="s">
        <v>2023</v>
      </c>
      <c r="BR114" t="s">
        <v>2024</v>
      </c>
      <c r="BS114" t="s">
        <v>2025</v>
      </c>
      <c r="BT114"/>
      <c r="BU114" t="n">
        <v>22.375</v>
      </c>
      <c r="BV114" t="n">
        <v>20.725</v>
      </c>
      <c r="BW114" t="n">
        <v>17.25</v>
      </c>
      <c r="BX114" t="n">
        <v>20.248</v>
      </c>
      <c r="BY114" t="n">
        <v>17.83</v>
      </c>
      <c r="BZ114" t="n">
        <v>16.686</v>
      </c>
      <c r="CA114" t="n">
        <v>16.009</v>
      </c>
      <c r="CB114" t="n">
        <v>15.733</v>
      </c>
      <c r="CC114" t="n">
        <v>15.352</v>
      </c>
      <c r="CD114" t="s">
        <v>2133</v>
      </c>
      <c r="CE114" t="n">
        <v>-2.418</v>
      </c>
      <c r="CF114" t="n">
        <v>2.998</v>
      </c>
      <c r="CG114" t="n">
        <v>0</v>
      </c>
      <c r="CH114" t="n">
        <v>9.99333333333334</v>
      </c>
      <c r="CI114" t="n">
        <v>9.99333333333334</v>
      </c>
      <c r="CJ114"/>
      <c r="CK114"/>
      <c r="CL114"/>
      <c r="CM114"/>
      <c r="CN114"/>
      <c r="CO114"/>
      <c r="CP114"/>
      <c r="CQ114"/>
      <c r="CR114"/>
      <c r="CS114"/>
      <c r="CT114"/>
      <c r="CU114"/>
      <c r="CV114"/>
      <c r="CW114"/>
      <c r="CX114"/>
      <c r="CY114"/>
      <c r="CZ114"/>
      <c r="DA114"/>
      <c r="DB114"/>
      <c r="DC114"/>
      <c r="DD114"/>
      <c r="DE114"/>
    </row>
    <row r="115">
      <c r="A115" s="113" t="n">
        <v>113</v>
      </c>
      <c r="B115" s="113" t="s">
        <v>1263</v>
      </c>
      <c r="C115" s="113"/>
      <c r="D115" s="109" t="str">
        <f>IFERROR(GEOMEAN(E115, F115), MAX(E115, F115))</f>
      </c>
      <c r="E115" s="109" t="str">
        <f>MAX(AQ115)</f>
      </c>
      <c r="F115" s="109" t="str">
        <f>MAX(AY115, DE115)</f>
      </c>
      <c r="G115" s="109"/>
      <c r="H115" s="109" t="n">
        <v>1.305799134</v>
      </c>
      <c r="I115" s="109" t="n">
        <v>15.51392526</v>
      </c>
      <c r="J115" s="109" t="n">
        <v>0</v>
      </c>
      <c r="K115" s="109" t="n">
        <v>2.6</v>
      </c>
      <c r="L115" s="109" t="n">
        <v>0</v>
      </c>
      <c r="M115" s="109" t="n">
        <v>4</v>
      </c>
      <c r="N115" s="109" t="n">
        <v>4.2</v>
      </c>
      <c r="O115" s="109" t="n">
        <v>5.2</v>
      </c>
      <c r="P115" s="109" t="n">
        <v>9.2</v>
      </c>
      <c r="Q115" s="109" t="n">
        <v>0.8</v>
      </c>
      <c r="R115" s="109" t="n">
        <v>0.8</v>
      </c>
      <c r="S115" s="109" t="n">
        <v>4.7</v>
      </c>
      <c r="T115" s="109" t="n">
        <v>9.5</v>
      </c>
      <c r="U115" s="109" t="n">
        <v>0.8</v>
      </c>
      <c r="V115" s="109" t="n">
        <v>5.2</v>
      </c>
      <c r="W115" s="109" t="n">
        <v>4.9</v>
      </c>
      <c r="X115" s="109" t="n">
        <v>9.5</v>
      </c>
      <c r="Y115" s="109" t="n">
        <v>9.9</v>
      </c>
      <c r="Z115" s="109" t="n">
        <v>5</v>
      </c>
      <c r="AA115" s="109" t="n">
        <v>8.1</v>
      </c>
      <c r="AB115" s="109" t="n">
        <v>4.6</v>
      </c>
      <c r="AC115" s="109" t="n">
        <v>2.3</v>
      </c>
      <c r="AD115" s="109" t="n">
        <v>3</v>
      </c>
      <c r="AE115" s="109" t="n">
        <v>0.6</v>
      </c>
      <c r="AF115" s="109" t="n">
        <v>24.6</v>
      </c>
      <c r="AG115" s="109" t="n">
        <v>9.7</v>
      </c>
      <c r="AH115" s="109" t="n">
        <v>2.4</v>
      </c>
      <c r="AI115" s="109" t="n">
        <v>0.2</v>
      </c>
      <c r="AJ115" s="109" t="n">
        <v>7</v>
      </c>
      <c r="AK115" s="109" t="n">
        <v>1</v>
      </c>
      <c r="AL115" s="109" t="n">
        <v>4.5</v>
      </c>
      <c r="AM115" s="109" t="n">
        <v>4.2</v>
      </c>
      <c r="AN115" s="109" t="n">
        <v>4.6</v>
      </c>
      <c r="AO115" s="109" t="n">
        <v>6.875</v>
      </c>
      <c r="AP115" s="109" t="n">
        <v>7</v>
      </c>
      <c r="AQ115" s="109" t="n">
        <v>10</v>
      </c>
      <c r="AR115" s="109" t="s">
        <v>744</v>
      </c>
      <c r="AS115" s="109" t="s">
        <v>623</v>
      </c>
      <c r="AT115" s="109" t="s">
        <v>630</v>
      </c>
      <c r="AU115" s="109"/>
      <c r="AV115" s="109" t="s">
        <v>627</v>
      </c>
      <c r="AW115" s="109" t="s">
        <v>623</v>
      </c>
      <c r="AX115" s="109" t="n">
        <v>10</v>
      </c>
      <c r="AY115" s="109"/>
      <c r="AZ115" s="109" t="n">
        <v>7</v>
      </c>
      <c r="BA115" s="109" t="s">
        <v>2134</v>
      </c>
      <c r="BB115" s="109" t="s">
        <v>2027</v>
      </c>
      <c r="BC115" s="109" t="n">
        <v>44.3101085369</v>
      </c>
      <c r="BD115" s="109" t="n">
        <v>43.2856779329482</v>
      </c>
      <c r="BE115" s="109" t="n">
        <v>42.0417770351605</v>
      </c>
      <c r="BF115" s="109" t="n">
        <v>45.0218759336485</v>
      </c>
      <c r="BG115" s="109" t="n">
        <v>45.4781482687752</v>
      </c>
      <c r="BH115" s="109" t="n">
        <v>43.9793187225558</v>
      </c>
      <c r="BI115" t="s">
        <v>2028</v>
      </c>
      <c r="BJ115" t="s">
        <v>2029</v>
      </c>
      <c r="BK115" t="n">
        <v>20250.834</v>
      </c>
      <c r="BL115" t="n">
        <v>0.456272335126698</v>
      </c>
      <c r="BM115" t="n">
        <v>2.980098898488</v>
      </c>
      <c r="BN115" t="n">
        <v>4.56272335126698</v>
      </c>
      <c r="BO115" t="n">
        <v>9.93366299496001</v>
      </c>
      <c r="BP115" t="n">
        <v>9.93366299496001</v>
      </c>
      <c r="BQ115" t="s">
        <v>2023</v>
      </c>
      <c r="BR115" t="s">
        <v>2024</v>
      </c>
      <c r="BS115" t="s">
        <v>2025</v>
      </c>
      <c r="BT115"/>
      <c r="BU115"/>
      <c r="BV115"/>
      <c r="BW115"/>
      <c r="BX115"/>
      <c r="BY115"/>
      <c r="BZ115"/>
      <c r="CA115"/>
      <c r="CB115"/>
      <c r="CC115"/>
      <c r="CD115" t="s">
        <v>628</v>
      </c>
      <c r="CE115"/>
      <c r="CF115"/>
      <c r="CG115"/>
      <c r="CH115"/>
      <c r="CI115"/>
      <c r="CJ115"/>
      <c r="CK115" t="n">
        <v>60.3731079101562</v>
      </c>
      <c r="CL115"/>
      <c r="CM115" t="n">
        <v>99.8462448120117</v>
      </c>
      <c r="CN115" t="n">
        <v>76.7995681762695</v>
      </c>
      <c r="CO115" t="n">
        <v>12.741400718689</v>
      </c>
      <c r="CP115"/>
      <c r="CQ115" t="n">
        <v>6.67749547958374</v>
      </c>
      <c r="CR115" t="n">
        <v>39.7933387756348</v>
      </c>
      <c r="CS115"/>
      <c r="CT115"/>
      <c r="CU115"/>
      <c r="CV115"/>
      <c r="CW115" t="n">
        <v>10.526556968689</v>
      </c>
      <c r="CX115" t="n">
        <v>46.5401306152344</v>
      </c>
      <c r="CY115"/>
      <c r="CZ115" t="n">
        <v>0.0768775939941406</v>
      </c>
      <c r="DA115"/>
      <c r="DB115"/>
      <c r="DC115" t="n">
        <v>2.10531139373779</v>
      </c>
      <c r="DD115" t="n">
        <v>1.09109449386597</v>
      </c>
      <c r="DE115" t="n">
        <v>1.55870641980852</v>
      </c>
    </row>
    <row r="116">
      <c r="A116" s="113" t="n">
        <v>114</v>
      </c>
      <c r="B116" s="113" t="s">
        <v>1268</v>
      </c>
      <c r="C116" s="113"/>
      <c r="D116" s="109" t="str">
        <f>IFERROR(GEOMEAN(E116, F116), MAX(E116, F116))</f>
      </c>
      <c r="E116" s="109" t="str">
        <f>MAX(AQ116)</f>
      </c>
      <c r="F116" s="109" t="str">
        <f>MAX(AY116, DE116)</f>
      </c>
      <c r="G116" s="109"/>
      <c r="H116" s="109"/>
      <c r="I116" s="109"/>
      <c r="J116" s="109"/>
      <c r="K116" s="109"/>
      <c r="L116" s="109"/>
      <c r="M116" s="109" t="n">
        <v>10</v>
      </c>
      <c r="N116" s="109" t="n">
        <v>9.5</v>
      </c>
      <c r="O116" s="109"/>
      <c r="P116" s="109" t="n">
        <v>2.1</v>
      </c>
      <c r="Q116" s="109" t="n">
        <v>2.4</v>
      </c>
      <c r="R116" s="109" t="n">
        <v>2.4</v>
      </c>
      <c r="S116" s="109" t="n">
        <v>6</v>
      </c>
      <c r="T116" s="109" t="n">
        <v>0.1</v>
      </c>
      <c r="U116" s="109" t="n">
        <v>10</v>
      </c>
      <c r="V116" s="109" t="n">
        <v>5.1</v>
      </c>
      <c r="W116" s="109" t="n">
        <v>5.5</v>
      </c>
      <c r="X116" s="109" t="n">
        <v>0.4</v>
      </c>
      <c r="Y116" s="109"/>
      <c r="Z116" s="109" t="n">
        <v>0</v>
      </c>
      <c r="AA116" s="109" t="n">
        <v>0.2</v>
      </c>
      <c r="AB116" s="109" t="n">
        <v>0</v>
      </c>
      <c r="AC116" s="109" t="n">
        <v>0</v>
      </c>
      <c r="AD116" s="109" t="n">
        <v>20</v>
      </c>
      <c r="AE116" s="109" t="n">
        <v>10</v>
      </c>
      <c r="AF116" s="109" t="n">
        <v>10.8</v>
      </c>
      <c r="AG116" s="109" t="n">
        <v>0.5</v>
      </c>
      <c r="AH116" s="109" t="n">
        <v>8.3</v>
      </c>
      <c r="AI116" s="109" t="n">
        <v>3.5</v>
      </c>
      <c r="AJ116" s="109" t="n">
        <v>3</v>
      </c>
      <c r="AK116" s="109" t="n">
        <v>0.2</v>
      </c>
      <c r="AL116" s="109" t="n">
        <v>1.8</v>
      </c>
      <c r="AM116" s="109" t="n">
        <v>1</v>
      </c>
      <c r="AN116" s="109" t="n">
        <v>3.3</v>
      </c>
      <c r="AO116" s="109" t="n">
        <v>1.45833333333333</v>
      </c>
      <c r="AP116" s="109" t="n">
        <v>0.7</v>
      </c>
      <c r="AQ116" s="109" t="n">
        <v>1</v>
      </c>
      <c r="AR116" s="109" t="s">
        <v>796</v>
      </c>
      <c r="AS116" s="109" t="s">
        <v>623</v>
      </c>
      <c r="AT116" s="109" t="s">
        <v>1270</v>
      </c>
      <c r="AU116" s="109" t="s">
        <v>621</v>
      </c>
      <c r="AV116" s="109" t="s">
        <v>708</v>
      </c>
      <c r="AW116" s="109" t="s">
        <v>621</v>
      </c>
      <c r="AX116" s="109" t="n">
        <v>10</v>
      </c>
      <c r="AY116" s="109" t="n">
        <v>0</v>
      </c>
      <c r="AZ116" s="109" t="n">
        <v>3</v>
      </c>
      <c r="BA116" s="109"/>
      <c r="BB116" s="109"/>
      <c r="BC116" s="109"/>
      <c r="BD116" s="109"/>
      <c r="BE116" s="109"/>
      <c r="BF116" s="109"/>
      <c r="BG116" s="109"/>
      <c r="BH116" s="109"/>
      <c r="BI116"/>
      <c r="BJ116"/>
      <c r="BK116"/>
      <c r="BL116"/>
      <c r="BM116"/>
      <c r="BN116"/>
      <c r="BO116"/>
      <c r="BP116"/>
      <c r="BQ116" t="s">
        <v>2023</v>
      </c>
      <c r="BR116" t="s">
        <v>2024</v>
      </c>
      <c r="BS116" t="s">
        <v>2025</v>
      </c>
      <c r="BT116"/>
      <c r="BU116" t="n">
        <v>4</v>
      </c>
      <c r="BV116" t="n">
        <v>3.658</v>
      </c>
      <c r="BW116" t="n">
        <v>3.633</v>
      </c>
      <c r="BX116" t="n">
        <v>4.2</v>
      </c>
      <c r="BY116" t="n">
        <v>4.2</v>
      </c>
      <c r="BZ116" t="n">
        <v>4.2</v>
      </c>
      <c r="CA116" t="n">
        <v>4.1</v>
      </c>
      <c r="CB116" t="n">
        <v>4</v>
      </c>
      <c r="CC116" t="n">
        <v>4</v>
      </c>
      <c r="CD116" t="s">
        <v>2135</v>
      </c>
      <c r="CE116" t="n">
        <v>0</v>
      </c>
      <c r="CF116" t="n">
        <v>0.567</v>
      </c>
      <c r="CG116" t="n">
        <v>0</v>
      </c>
      <c r="CH116" t="n">
        <v>1.89</v>
      </c>
      <c r="CI116" t="n">
        <v>1.89</v>
      </c>
      <c r="CJ116"/>
      <c r="CK116"/>
      <c r="CL116"/>
      <c r="CM116"/>
      <c r="CN116"/>
      <c r="CO116"/>
      <c r="CP116"/>
      <c r="CQ116"/>
      <c r="CR116"/>
      <c r="CS116"/>
      <c r="CT116"/>
      <c r="CU116"/>
      <c r="CV116"/>
      <c r="CW116"/>
      <c r="CX116"/>
      <c r="CY116"/>
      <c r="CZ116"/>
      <c r="DA116"/>
      <c r="DB116"/>
      <c r="DC116"/>
      <c r="DD116"/>
      <c r="DE116"/>
    </row>
    <row r="117">
      <c r="A117" s="113" t="n">
        <v>115</v>
      </c>
      <c r="B117" s="113" t="s">
        <v>1272</v>
      </c>
      <c r="C117" s="113"/>
      <c r="D117" s="109" t="str">
        <f>IFERROR(GEOMEAN(E117, F117), MAX(E117, F117))</f>
      </c>
      <c r="E117" s="109" t="str">
        <f>MAX(AQ117)</f>
      </c>
      <c r="F117" s="109" t="str">
        <f>MAX(AY117, DE117)</f>
      </c>
      <c r="G117" s="109"/>
      <c r="H117" s="109" t="n">
        <v>2.337327275</v>
      </c>
      <c r="I117" s="109"/>
      <c r="J117" s="109" t="n">
        <v>0.1</v>
      </c>
      <c r="K117" s="109"/>
      <c r="L117" s="109" t="n">
        <v>0.1</v>
      </c>
      <c r="M117" s="109" t="n">
        <v>6.4</v>
      </c>
      <c r="N117" s="109" t="n">
        <v>3.1</v>
      </c>
      <c r="O117" s="109" t="n">
        <v>6.3</v>
      </c>
      <c r="P117" s="109" t="n">
        <v>5.6</v>
      </c>
      <c r="Q117" s="109" t="n">
        <v>0.7</v>
      </c>
      <c r="R117" s="109" t="n">
        <v>0.7</v>
      </c>
      <c r="S117" s="109" t="n">
        <v>4.4</v>
      </c>
      <c r="T117" s="109" t="n">
        <v>1.7</v>
      </c>
      <c r="U117" s="109" t="n">
        <v>0.6</v>
      </c>
      <c r="V117" s="109" t="n">
        <v>1.2</v>
      </c>
      <c r="W117" s="109" t="n">
        <v>2.8</v>
      </c>
      <c r="X117" s="109" t="n">
        <v>6.4</v>
      </c>
      <c r="Y117" s="109" t="n">
        <v>8.3</v>
      </c>
      <c r="Z117" s="109" t="n">
        <v>0.2</v>
      </c>
      <c r="AA117" s="109" t="n">
        <v>5</v>
      </c>
      <c r="AB117" s="109" t="n">
        <v>1.5</v>
      </c>
      <c r="AC117" s="109" t="n">
        <v>0.7</v>
      </c>
      <c r="AD117" s="109" t="n">
        <v>6</v>
      </c>
      <c r="AE117" s="109" t="n">
        <v>2.2</v>
      </c>
      <c r="AF117" s="109" t="n">
        <v>24.2</v>
      </c>
      <c r="AG117" s="109" t="n">
        <v>9.5</v>
      </c>
      <c r="AH117" s="109" t="n">
        <v>3.9</v>
      </c>
      <c r="AI117" s="109" t="n">
        <v>1.1</v>
      </c>
      <c r="AJ117" s="109" t="n">
        <v>4</v>
      </c>
      <c r="AK117" s="109" t="n">
        <v>6.5</v>
      </c>
      <c r="AL117" s="109" t="n">
        <v>5.3</v>
      </c>
      <c r="AM117" s="109" t="n">
        <v>3.4</v>
      </c>
      <c r="AN117" s="109" t="n">
        <v>3.1</v>
      </c>
      <c r="AO117" s="109" t="n">
        <v>0.625</v>
      </c>
      <c r="AP117" s="109" t="n">
        <v>5</v>
      </c>
      <c r="AQ117" s="109" t="n">
        <v>7.14285714285714</v>
      </c>
      <c r="AR117" s="109" t="s">
        <v>737</v>
      </c>
      <c r="AS117" s="109" t="s">
        <v>621</v>
      </c>
      <c r="AT117" s="109" t="s">
        <v>1274</v>
      </c>
      <c r="AU117" s="109" t="s">
        <v>621</v>
      </c>
      <c r="AV117" s="109" t="s">
        <v>662</v>
      </c>
      <c r="AW117" s="109" t="s">
        <v>625</v>
      </c>
      <c r="AX117" s="109" t="n">
        <v>0</v>
      </c>
      <c r="AY117" s="109" t="n">
        <v>0</v>
      </c>
      <c r="AZ117" s="109" t="n">
        <v>0</v>
      </c>
      <c r="BA117" s="109"/>
      <c r="BB117" s="109"/>
      <c r="BC117" s="109"/>
      <c r="BD117" s="109"/>
      <c r="BE117" s="109"/>
      <c r="BF117" s="109"/>
      <c r="BG117" s="109"/>
      <c r="BH117" s="109"/>
      <c r="BI117"/>
      <c r="BJ117"/>
      <c r="BK117"/>
      <c r="BL117"/>
      <c r="BM117"/>
      <c r="BN117"/>
      <c r="BO117"/>
      <c r="BP117"/>
      <c r="BQ117" t="s">
        <v>2023</v>
      </c>
      <c r="BR117" t="s">
        <v>2024</v>
      </c>
      <c r="BS117" t="s">
        <v>2025</v>
      </c>
      <c r="BT117"/>
      <c r="BU117"/>
      <c r="BV117"/>
      <c r="BW117"/>
      <c r="BX117"/>
      <c r="BY117"/>
      <c r="BZ117"/>
      <c r="CA117"/>
      <c r="CB117"/>
      <c r="CC117"/>
      <c r="CD117" t="s">
        <v>628</v>
      </c>
      <c r="CE117"/>
      <c r="CF117"/>
      <c r="CG117"/>
      <c r="CH117"/>
      <c r="CI117"/>
      <c r="CJ117"/>
      <c r="CK117" t="n">
        <v>34.5447425842285</v>
      </c>
      <c r="CL117" t="n">
        <v>56.5774917602539</v>
      </c>
      <c r="CM117" t="n">
        <v>98.4867477416992</v>
      </c>
      <c r="CN117" t="n">
        <v>72.0336380004883</v>
      </c>
      <c r="CO117" t="n">
        <v>45.6102485656738</v>
      </c>
      <c r="CP117"/>
      <c r="CQ117" t="n">
        <v>0.451827108860016</v>
      </c>
      <c r="CR117"/>
      <c r="CS117" t="n">
        <v>53.4567489624023</v>
      </c>
      <c r="CT117" t="n">
        <v>34.0132522583008</v>
      </c>
      <c r="CU117"/>
      <c r="CV117" t="n">
        <v>9.11894607543945</v>
      </c>
      <c r="CW117"/>
      <c r="CX117" t="n">
        <v>51.741153717041</v>
      </c>
      <c r="CY117" t="n">
        <v>10</v>
      </c>
      <c r="CZ117" t="n">
        <v>0.756626129150391</v>
      </c>
      <c r="DA117" t="n">
        <v>10</v>
      </c>
      <c r="DB117"/>
      <c r="DC117"/>
      <c r="DD117" t="n">
        <v>6.91887537638346</v>
      </c>
      <c r="DE117" t="n">
        <v>9.8841076805478</v>
      </c>
    </row>
    <row r="118">
      <c r="A118" s="113" t="n">
        <v>116</v>
      </c>
      <c r="B118" s="113" t="s">
        <v>1277</v>
      </c>
      <c r="C118" s="113"/>
      <c r="D118" s="109" t="str">
        <f>IFERROR(GEOMEAN(E118, F118), MAX(E118, F118))</f>
      </c>
      <c r="E118" s="109" t="str">
        <f>MAX(AQ118)</f>
      </c>
      <c r="F118" s="109" t="str">
        <f>MAX(AY118, DE118)</f>
      </c>
      <c r="G118" s="109"/>
      <c r="H118" s="109" t="n">
        <v>56.44447529</v>
      </c>
      <c r="I118" s="109" t="n">
        <v>50.77744812</v>
      </c>
      <c r="J118" s="109" t="n">
        <v>6.7</v>
      </c>
      <c r="K118" s="109" t="n">
        <v>9.8</v>
      </c>
      <c r="L118" s="109" t="n">
        <v>6.7</v>
      </c>
      <c r="M118" s="109" t="n">
        <v>5.6</v>
      </c>
      <c r="N118" s="109" t="n">
        <v>6.7</v>
      </c>
      <c r="O118" s="109" t="n">
        <v>3</v>
      </c>
      <c r="P118" s="109" t="n">
        <v>3</v>
      </c>
      <c r="Q118" s="109" t="n">
        <v>0.1</v>
      </c>
      <c r="R118" s="109" t="n">
        <v>0.1</v>
      </c>
      <c r="S118" s="109" t="n">
        <v>3.7</v>
      </c>
      <c r="T118" s="109" t="n">
        <v>4.2</v>
      </c>
      <c r="U118" s="109" t="n">
        <v>8.2</v>
      </c>
      <c r="V118" s="109" t="n">
        <v>6.2</v>
      </c>
      <c r="W118" s="109" t="n">
        <v>4.9</v>
      </c>
      <c r="X118" s="109" t="n">
        <v>1.7</v>
      </c>
      <c r="Y118" s="109" t="n">
        <v>1</v>
      </c>
      <c r="Z118" s="109" t="n">
        <v>0.2</v>
      </c>
      <c r="AA118" s="109" t="n">
        <v>1</v>
      </c>
      <c r="AB118" s="109" t="n">
        <v>0</v>
      </c>
      <c r="AC118" s="109" t="n">
        <v>0</v>
      </c>
      <c r="AD118" s="109" t="n">
        <v>15</v>
      </c>
      <c r="AE118" s="109" t="n">
        <v>7.2</v>
      </c>
      <c r="AF118" s="109" t="n">
        <v>20.6</v>
      </c>
      <c r="AG118" s="109" t="n">
        <v>7.1</v>
      </c>
      <c r="AH118" s="109" t="n">
        <v>9</v>
      </c>
      <c r="AI118" s="109" t="n">
        <v>3.9</v>
      </c>
      <c r="AJ118" s="109" t="n">
        <v>6</v>
      </c>
      <c r="AK118" s="109" t="n">
        <v>0.3</v>
      </c>
      <c r="AL118" s="109" t="n">
        <v>4.3</v>
      </c>
      <c r="AM118" s="109" t="n">
        <v>4</v>
      </c>
      <c r="AN118" s="109" t="n">
        <v>4.5</v>
      </c>
      <c r="AO118" s="109" t="n">
        <v>6.45833333333333</v>
      </c>
      <c r="AP118" s="109" t="n">
        <v>2.2</v>
      </c>
      <c r="AQ118" s="109" t="n">
        <v>3.14285714285714</v>
      </c>
      <c r="AR118" s="109" t="s">
        <v>1160</v>
      </c>
      <c r="AS118" s="109" t="s">
        <v>623</v>
      </c>
      <c r="AT118" s="109" t="s">
        <v>630</v>
      </c>
      <c r="AU118" s="109"/>
      <c r="AV118" s="109" t="s">
        <v>630</v>
      </c>
      <c r="AW118" s="109"/>
      <c r="AX118" s="109" t="n">
        <v>10</v>
      </c>
      <c r="AY118" s="109"/>
      <c r="AZ118" s="109"/>
      <c r="BA118" s="109"/>
      <c r="BB118" s="109"/>
      <c r="BC118" s="109"/>
      <c r="BD118" s="109"/>
      <c r="BE118" s="109"/>
      <c r="BF118" s="109"/>
      <c r="BG118" s="109"/>
      <c r="BH118" s="109"/>
      <c r="BI118"/>
      <c r="BJ118"/>
      <c r="BK118"/>
      <c r="BL118"/>
      <c r="BM118"/>
      <c r="BN118"/>
      <c r="BO118"/>
      <c r="BP118"/>
      <c r="BQ118" t="s">
        <v>2023</v>
      </c>
      <c r="BR118" t="s">
        <v>2024</v>
      </c>
      <c r="BS118" t="s">
        <v>2025</v>
      </c>
      <c r="BT118"/>
      <c r="BU118"/>
      <c r="BV118"/>
      <c r="BW118"/>
      <c r="BX118"/>
      <c r="BY118"/>
      <c r="BZ118"/>
      <c r="CA118"/>
      <c r="CB118"/>
      <c r="CC118"/>
      <c r="CD118" t="s">
        <v>628</v>
      </c>
      <c r="CE118"/>
      <c r="CF118"/>
      <c r="CG118"/>
      <c r="CH118"/>
      <c r="CI118"/>
      <c r="CJ118"/>
      <c r="CK118"/>
      <c r="CL118"/>
      <c r="CM118"/>
      <c r="CN118"/>
      <c r="CO118"/>
      <c r="CP118"/>
      <c r="CQ118"/>
      <c r="CR118"/>
      <c r="CS118"/>
      <c r="CT118"/>
      <c r="CU118"/>
      <c r="CV118"/>
      <c r="CW118"/>
      <c r="CX118"/>
      <c r="CY118"/>
      <c r="CZ118"/>
      <c r="DA118"/>
      <c r="DB118"/>
      <c r="DC118"/>
      <c r="DD118"/>
      <c r="DE118"/>
    </row>
    <row r="119">
      <c r="A119" s="113" t="n">
        <v>117</v>
      </c>
      <c r="B119" s="113" t="s">
        <v>1280</v>
      </c>
      <c r="C119" s="113"/>
      <c r="D119" s="109" t="str">
        <f>IFERROR(GEOMEAN(E119, F119), MAX(E119, F119))</f>
      </c>
      <c r="E119" s="109" t="str">
        <f>MAX(AQ119)</f>
      </c>
      <c r="F119" s="109" t="str">
        <f>MAX(AY119, DE119)</f>
      </c>
      <c r="G119" s="109"/>
      <c r="H119" s="109" t="n">
        <v>99.89907534</v>
      </c>
      <c r="I119" s="109" t="n">
        <v>20.71394218</v>
      </c>
      <c r="J119" s="109" t="n">
        <v>10</v>
      </c>
      <c r="K119" s="109" t="n">
        <v>3.6</v>
      </c>
      <c r="L119" s="109" t="n">
        <v>10</v>
      </c>
      <c r="M119" s="109" t="n">
        <v>1</v>
      </c>
      <c r="N119" s="109" t="n">
        <v>6.8</v>
      </c>
      <c r="O119" s="109" t="n">
        <v>4.3</v>
      </c>
      <c r="P119" s="109"/>
      <c r="Q119" s="109" t="n">
        <v>0</v>
      </c>
      <c r="R119" s="109" t="n">
        <v>0</v>
      </c>
      <c r="S119" s="109" t="n">
        <v>3</v>
      </c>
      <c r="T119" s="109" t="n">
        <v>4.9</v>
      </c>
      <c r="U119" s="109" t="n">
        <v>0.3</v>
      </c>
      <c r="V119" s="109" t="n">
        <v>2.6</v>
      </c>
      <c r="W119" s="109" t="n">
        <v>2.8</v>
      </c>
      <c r="X119" s="109" t="n">
        <v>3.2</v>
      </c>
      <c r="Y119" s="109" t="n">
        <v>6.2</v>
      </c>
      <c r="Z119" s="109" t="n">
        <v>0.1</v>
      </c>
      <c r="AA119" s="109" t="n">
        <v>3.2</v>
      </c>
      <c r="AB119" s="109" t="n">
        <v>0</v>
      </c>
      <c r="AC119" s="109" t="n">
        <v>0</v>
      </c>
      <c r="AD119" s="109" t="n">
        <v>4</v>
      </c>
      <c r="AE119" s="109" t="n">
        <v>1.1</v>
      </c>
      <c r="AF119" s="109" t="n">
        <v>30.2</v>
      </c>
      <c r="AG119" s="109" t="n">
        <v>10</v>
      </c>
      <c r="AH119" s="109" t="n">
        <v>4.7</v>
      </c>
      <c r="AI119" s="109" t="n">
        <v>1.5</v>
      </c>
      <c r="AJ119" s="109" t="n">
        <v>5</v>
      </c>
      <c r="AK119" s="109" t="n">
        <v>7.8</v>
      </c>
      <c r="AL119" s="109" t="n">
        <v>6.1</v>
      </c>
      <c r="AM119" s="109" t="n">
        <v>6.4</v>
      </c>
      <c r="AN119" s="109" t="n">
        <v>4.6</v>
      </c>
      <c r="AO119" s="109" t="n">
        <v>6.875</v>
      </c>
      <c r="AP119" s="109" t="n">
        <v>3.7</v>
      </c>
      <c r="AQ119" s="109" t="n">
        <v>5.28571428571429</v>
      </c>
      <c r="AR119" s="109" t="s">
        <v>744</v>
      </c>
      <c r="AS119" s="109" t="s">
        <v>623</v>
      </c>
      <c r="AT119" s="109" t="s">
        <v>1282</v>
      </c>
      <c r="AU119" s="109" t="s">
        <v>625</v>
      </c>
      <c r="AV119" s="109" t="s">
        <v>662</v>
      </c>
      <c r="AW119" s="109" t="s">
        <v>625</v>
      </c>
      <c r="AX119" s="109" t="n">
        <v>10</v>
      </c>
      <c r="AY119" s="109" t="n">
        <v>7</v>
      </c>
      <c r="AZ119" s="109" t="n">
        <v>0</v>
      </c>
      <c r="BA119" s="109" t="s">
        <v>2136</v>
      </c>
      <c r="BB119" s="109" t="s">
        <v>2027</v>
      </c>
      <c r="BC119" s="109"/>
      <c r="BD119" s="109" t="n">
        <v>0.501567930893303</v>
      </c>
      <c r="BE119" s="109" t="n">
        <v>0.503266887144512</v>
      </c>
      <c r="BF119" s="109" t="n">
        <v>0.501487653899716</v>
      </c>
      <c r="BG119" s="109" t="n">
        <v>0.503511150555353</v>
      </c>
      <c r="BH119" s="109" t="n">
        <v>0.505499002129461</v>
      </c>
      <c r="BI119" t="s">
        <v>2028</v>
      </c>
      <c r="BJ119" t="s">
        <v>2062</v>
      </c>
      <c r="BK119" t="n">
        <v>3278.292</v>
      </c>
      <c r="BL119" t="n">
        <v>0.00202349665563706</v>
      </c>
      <c r="BM119" t="n">
        <v>-0.00177923324479601</v>
      </c>
      <c r="BN119" t="n">
        <v>0.0202349665563712</v>
      </c>
      <c r="BO119" t="n">
        <v>0</v>
      </c>
      <c r="BP119" t="n">
        <v>0.0202349665563712</v>
      </c>
      <c r="BQ119" t="s">
        <v>2023</v>
      </c>
      <c r="BR119" t="s">
        <v>2024</v>
      </c>
      <c r="BS119" t="s">
        <v>2025</v>
      </c>
      <c r="BT119"/>
      <c r="BU119" t="n">
        <v>8.8</v>
      </c>
      <c r="BV119" t="n">
        <v>7.8</v>
      </c>
      <c r="BW119" t="n">
        <v>10</v>
      </c>
      <c r="BX119" t="n">
        <v>12</v>
      </c>
      <c r="BY119" t="n">
        <v>10.8</v>
      </c>
      <c r="BZ119" t="n">
        <v>9.72</v>
      </c>
      <c r="CA119" t="n">
        <v>8.748</v>
      </c>
      <c r="CB119" t="n">
        <v>7.873</v>
      </c>
      <c r="CC119" t="n">
        <v>7.086</v>
      </c>
      <c r="CD119" t="s">
        <v>672</v>
      </c>
      <c r="CE119" t="n">
        <v>-1.2</v>
      </c>
      <c r="CF119" t="n">
        <v>2</v>
      </c>
      <c r="CG119" t="n">
        <v>0</v>
      </c>
      <c r="CH119" t="n">
        <v>6.66666666666667</v>
      </c>
      <c r="CI119" t="n">
        <v>6.66666666666667</v>
      </c>
      <c r="CJ119"/>
      <c r="CK119" t="n">
        <v>53.3907699584961</v>
      </c>
      <c r="CL119" t="n">
        <v>18.8920402526855</v>
      </c>
      <c r="CM119"/>
      <c r="CN119"/>
      <c r="CO119" t="n">
        <v>2.33859539031982</v>
      </c>
      <c r="CP119"/>
      <c r="CQ119" t="n">
        <v>10.033597946167</v>
      </c>
      <c r="CR119" t="n">
        <v>37.6308135986328</v>
      </c>
      <c r="CS119"/>
      <c r="CT119" t="n">
        <v>5.38162231445312</v>
      </c>
      <c r="CU119" t="n">
        <v>80.8881225585938</v>
      </c>
      <c r="CV119" t="n">
        <v>2.87603330612183</v>
      </c>
      <c r="CW119" t="n">
        <v>19.7489356994629</v>
      </c>
      <c r="CX119" t="n">
        <v>31.6444282531738</v>
      </c>
      <c r="CY119" t="n">
        <v>3.77840805053711</v>
      </c>
      <c r="CZ119"/>
      <c r="DA119" t="n">
        <v>2.15264892578125</v>
      </c>
      <c r="DB119" t="n">
        <v>0</v>
      </c>
      <c r="DC119" t="n">
        <v>3.94978713989258</v>
      </c>
      <c r="DD119" t="n">
        <v>2.47021102905273</v>
      </c>
      <c r="DE119" t="n">
        <v>3.52887289864676</v>
      </c>
    </row>
    <row r="120">
      <c r="A120" s="113" t="n">
        <v>118</v>
      </c>
      <c r="B120" s="113" t="s">
        <v>1285</v>
      </c>
      <c r="C120" s="113"/>
      <c r="D120" s="109" t="str">
        <f>IFERROR(GEOMEAN(E120, F120), MAX(E120, F120))</f>
      </c>
      <c r="E120" s="109" t="str">
        <f>MAX(AQ120)</f>
      </c>
      <c r="F120" s="109" t="str">
        <f>MAX(AY120, DE120)</f>
      </c>
      <c r="G120" s="109"/>
      <c r="H120" s="109" t="n">
        <v>6.312861502</v>
      </c>
      <c r="I120" s="109"/>
      <c r="J120" s="109" t="n">
        <v>0.6</v>
      </c>
      <c r="K120" s="109"/>
      <c r="L120" s="109" t="n">
        <v>0.6</v>
      </c>
      <c r="M120" s="109" t="n">
        <v>5.2</v>
      </c>
      <c r="N120" s="109" t="n">
        <v>3.6</v>
      </c>
      <c r="O120" s="109" t="n">
        <v>8.5</v>
      </c>
      <c r="P120" s="109" t="n">
        <v>5.9</v>
      </c>
      <c r="Q120" s="109" t="n">
        <v>0.2</v>
      </c>
      <c r="R120" s="109" t="n">
        <v>0.2</v>
      </c>
      <c r="S120" s="109" t="n">
        <v>4.7</v>
      </c>
      <c r="T120" s="109" t="n">
        <v>3.1</v>
      </c>
      <c r="U120" s="109" t="n">
        <v>0.4</v>
      </c>
      <c r="V120" s="109" t="n">
        <v>1.8</v>
      </c>
      <c r="W120" s="109" t="n">
        <v>3.2</v>
      </c>
      <c r="X120" s="109" t="n">
        <v>9.3</v>
      </c>
      <c r="Y120" s="109" t="n">
        <v>9.6</v>
      </c>
      <c r="Z120" s="109" t="n">
        <v>6.3</v>
      </c>
      <c r="AA120" s="109" t="n">
        <v>8.4</v>
      </c>
      <c r="AB120" s="109" t="n">
        <v>5.9</v>
      </c>
      <c r="AC120" s="109" t="n">
        <v>3</v>
      </c>
      <c r="AD120" s="109" t="n">
        <v>3</v>
      </c>
      <c r="AE120" s="109" t="n">
        <v>0.6</v>
      </c>
      <c r="AF120" s="109" t="n">
        <v>18.4</v>
      </c>
      <c r="AG120" s="109" t="n">
        <v>5.6</v>
      </c>
      <c r="AH120" s="109" t="n">
        <v>3.3</v>
      </c>
      <c r="AI120" s="109" t="n">
        <v>0.7</v>
      </c>
      <c r="AJ120" s="109" t="n">
        <v>10</v>
      </c>
      <c r="AK120" s="109" t="n">
        <v>10</v>
      </c>
      <c r="AL120" s="109" t="n">
        <v>6.6</v>
      </c>
      <c r="AM120" s="109" t="n">
        <v>5.2</v>
      </c>
      <c r="AN120" s="109" t="n">
        <v>4.2</v>
      </c>
      <c r="AO120" s="109" t="n">
        <v>5.20833333333333</v>
      </c>
      <c r="AP120" s="109" t="n">
        <v>7.5</v>
      </c>
      <c r="AQ120" s="109" t="n">
        <v>10</v>
      </c>
      <c r="AR120" s="109" t="s">
        <v>1129</v>
      </c>
      <c r="AS120" s="109" t="s">
        <v>625</v>
      </c>
      <c r="AT120" s="109" t="s">
        <v>630</v>
      </c>
      <c r="AU120" s="109"/>
      <c r="AV120" s="109" t="s">
        <v>627</v>
      </c>
      <c r="AW120" s="109" t="s">
        <v>623</v>
      </c>
      <c r="AX120" s="109" t="n">
        <v>7</v>
      </c>
      <c r="AY120" s="109"/>
      <c r="AZ120" s="109" t="n">
        <v>7</v>
      </c>
      <c r="BA120" s="109" t="s">
        <v>2137</v>
      </c>
      <c r="BB120" s="109" t="s">
        <v>2027</v>
      </c>
      <c r="BC120" s="109" t="n">
        <v>62.5680029925922</v>
      </c>
      <c r="BD120" s="109" t="n">
        <v>62.4041132590683</v>
      </c>
      <c r="BE120" s="109" t="n">
        <v>62.5426153538923</v>
      </c>
      <c r="BF120" s="109" t="n">
        <v>63.6511528158023</v>
      </c>
      <c r="BG120" s="109" t="n">
        <v>63.6591351905613</v>
      </c>
      <c r="BH120" s="109" t="n">
        <v>63.0910595679398</v>
      </c>
      <c r="BI120" t="s">
        <v>2028</v>
      </c>
      <c r="BJ120" t="s">
        <v>2029</v>
      </c>
      <c r="BK120" t="n">
        <v>31255.435</v>
      </c>
      <c r="BL120" t="n">
        <v>0.00798237475900265</v>
      </c>
      <c r="BM120" t="n">
        <v>1.10853746191</v>
      </c>
      <c r="BN120" t="n">
        <v>0.0798237475900265</v>
      </c>
      <c r="BO120" t="n">
        <v>3.69512487303332</v>
      </c>
      <c r="BP120" t="n">
        <v>3.69512487303332</v>
      </c>
      <c r="BQ120" t="s">
        <v>2023</v>
      </c>
      <c r="BR120" t="s">
        <v>2024</v>
      </c>
      <c r="BS120" t="s">
        <v>2025</v>
      </c>
      <c r="BT120"/>
      <c r="BU120"/>
      <c r="BV120"/>
      <c r="BW120"/>
      <c r="BX120"/>
      <c r="BY120"/>
      <c r="BZ120"/>
      <c r="CA120"/>
      <c r="CB120"/>
      <c r="CC120"/>
      <c r="CD120" t="s">
        <v>628</v>
      </c>
      <c r="CE120"/>
      <c r="CF120"/>
      <c r="CG120"/>
      <c r="CH120"/>
      <c r="CI120"/>
      <c r="CJ120"/>
      <c r="CK120"/>
      <c r="CL120"/>
      <c r="CM120"/>
      <c r="CN120"/>
      <c r="CO120"/>
      <c r="CP120"/>
      <c r="CQ120"/>
      <c r="CR120"/>
      <c r="CS120"/>
      <c r="CT120"/>
      <c r="CU120"/>
      <c r="CV120"/>
      <c r="CW120"/>
      <c r="CX120"/>
      <c r="CY120"/>
      <c r="CZ120"/>
      <c r="DA120"/>
      <c r="DB120"/>
      <c r="DC120"/>
      <c r="DD120"/>
      <c r="DE120"/>
    </row>
    <row r="121">
      <c r="A121" s="113" t="n">
        <v>119</v>
      </c>
      <c r="B121" s="113" t="s">
        <v>1290</v>
      </c>
      <c r="C121" s="113"/>
      <c r="D121" s="109" t="str">
        <f>IFERROR(GEOMEAN(E121, F121), MAX(E121, F121))</f>
      </c>
      <c r="E121" s="109" t="str">
        <f>MAX(AQ121)</f>
      </c>
      <c r="F121" s="109" t="str">
        <f>MAX(AY121, DE121)</f>
      </c>
      <c r="G121" s="109"/>
      <c r="H121" s="109" t="n">
        <v>45.21555033</v>
      </c>
      <c r="I121" s="109"/>
      <c r="J121" s="109" t="n">
        <v>5.3</v>
      </c>
      <c r="K121" s="109"/>
      <c r="L121" s="109" t="n">
        <v>5.3</v>
      </c>
      <c r="M121" s="109" t="n">
        <v>2.1</v>
      </c>
      <c r="N121" s="109" t="n">
        <v>5.4</v>
      </c>
      <c r="O121" s="109" t="n">
        <v>8.8</v>
      </c>
      <c r="P121" s="109"/>
      <c r="Q121" s="109" t="n">
        <v>1.9</v>
      </c>
      <c r="R121" s="109" t="n">
        <v>1.9</v>
      </c>
      <c r="S121" s="109" t="n">
        <v>4.6</v>
      </c>
      <c r="T121" s="109" t="n">
        <v>7.7</v>
      </c>
      <c r="U121" s="109" t="n">
        <v>0</v>
      </c>
      <c r="V121" s="109" t="n">
        <v>3.9</v>
      </c>
      <c r="W121" s="109" t="n">
        <v>4.2</v>
      </c>
      <c r="X121" s="109" t="n">
        <v>7.6</v>
      </c>
      <c r="Y121" s="109" t="n">
        <v>9</v>
      </c>
      <c r="Z121" s="109" t="n">
        <v>0.6</v>
      </c>
      <c r="AA121" s="109" t="n">
        <v>5.7</v>
      </c>
      <c r="AB121" s="109" t="n">
        <v>11</v>
      </c>
      <c r="AC121" s="109" t="n">
        <v>5.5</v>
      </c>
      <c r="AD121" s="109" t="n">
        <v>3</v>
      </c>
      <c r="AE121" s="109" t="n">
        <v>0.6</v>
      </c>
      <c r="AF121" s="109" t="n">
        <v>18.1</v>
      </c>
      <c r="AG121" s="109" t="n">
        <v>5.4</v>
      </c>
      <c r="AH121" s="109" t="n">
        <v>7.1</v>
      </c>
      <c r="AI121" s="109" t="n">
        <v>2.8</v>
      </c>
      <c r="AJ121" s="109" t="n">
        <v>7</v>
      </c>
      <c r="AK121" s="109" t="n">
        <v>1.8</v>
      </c>
      <c r="AL121" s="109" t="n">
        <v>4.3</v>
      </c>
      <c r="AM121" s="109" t="n">
        <v>5.1</v>
      </c>
      <c r="AN121" s="109" t="n">
        <v>4.6</v>
      </c>
      <c r="AO121" s="109" t="n">
        <v>6.875</v>
      </c>
      <c r="AP121" s="109" t="n">
        <v>6.1</v>
      </c>
      <c r="AQ121" s="109" t="n">
        <v>8.71428571428571</v>
      </c>
      <c r="AR121" s="109" t="s">
        <v>722</v>
      </c>
      <c r="AS121" s="109" t="s">
        <v>623</v>
      </c>
      <c r="AT121" s="109" t="s">
        <v>630</v>
      </c>
      <c r="AU121" s="109"/>
      <c r="AV121" s="109" t="s">
        <v>627</v>
      </c>
      <c r="AW121" s="109" t="s">
        <v>623</v>
      </c>
      <c r="AX121" s="109" t="n">
        <v>10</v>
      </c>
      <c r="AY121" s="109"/>
      <c r="AZ121" s="109" t="n">
        <v>7</v>
      </c>
      <c r="BA121" s="109" t="s">
        <v>2138</v>
      </c>
      <c r="BB121" s="109" t="s">
        <v>2027</v>
      </c>
      <c r="BC121" s="109" t="n">
        <v>5.80278153308521</v>
      </c>
      <c r="BD121" s="109" t="n">
        <v>5.93772792994341</v>
      </c>
      <c r="BE121" s="109" t="n">
        <v>5.43080566812116</v>
      </c>
      <c r="BF121" s="109" t="n">
        <v>6.31263000385424</v>
      </c>
      <c r="BG121" s="109" t="n">
        <v>6.43675660283773</v>
      </c>
      <c r="BH121" s="109" t="n">
        <v>6.24496160420319</v>
      </c>
      <c r="BI121" t="s">
        <v>2028</v>
      </c>
      <c r="BJ121" t="s">
        <v>2029</v>
      </c>
      <c r="BK121" t="n">
        <v>4649.66</v>
      </c>
      <c r="BL121" t="n">
        <v>0.12412659898349</v>
      </c>
      <c r="BM121" t="n">
        <v>0.88182433573308</v>
      </c>
      <c r="BN121" t="n">
        <v>1.2412659898349</v>
      </c>
      <c r="BO121" t="n">
        <v>2.9394144524436</v>
      </c>
      <c r="BP121" t="n">
        <v>2.9394144524436</v>
      </c>
      <c r="BQ121" t="s">
        <v>2023</v>
      </c>
      <c r="BR121" t="s">
        <v>2024</v>
      </c>
      <c r="BS121" t="s">
        <v>2025</v>
      </c>
      <c r="BT121"/>
      <c r="BU121"/>
      <c r="BV121"/>
      <c r="BW121"/>
      <c r="BX121"/>
      <c r="BY121"/>
      <c r="BZ121"/>
      <c r="CA121"/>
      <c r="CB121"/>
      <c r="CC121"/>
      <c r="CD121" t="s">
        <v>628</v>
      </c>
      <c r="CE121"/>
      <c r="CF121"/>
      <c r="CG121"/>
      <c r="CH121"/>
      <c r="CI121"/>
      <c r="CJ121"/>
      <c r="CK121"/>
      <c r="CL121"/>
      <c r="CM121"/>
      <c r="CN121"/>
      <c r="CO121"/>
      <c r="CP121"/>
      <c r="CQ121"/>
      <c r="CR121"/>
      <c r="CS121"/>
      <c r="CT121"/>
      <c r="CU121"/>
      <c r="CV121"/>
      <c r="CW121"/>
      <c r="CX121"/>
      <c r="CY121"/>
      <c r="CZ121"/>
      <c r="DA121"/>
      <c r="DB121"/>
      <c r="DC121"/>
      <c r="DD121"/>
      <c r="DE121"/>
    </row>
    <row r="122">
      <c r="A122" s="113" t="n">
        <v>120</v>
      </c>
      <c r="B122" s="113" t="s">
        <v>1294</v>
      </c>
      <c r="C122" s="113"/>
      <c r="D122" s="109" t="str">
        <f>IFERROR(GEOMEAN(E122, F122), MAX(E122, F122))</f>
      </c>
      <c r="E122" s="109" t="str">
        <f>MAX(AQ122)</f>
      </c>
      <c r="F122" s="109" t="str">
        <f>MAX(AY122, DE122)</f>
      </c>
      <c r="G122" s="109"/>
      <c r="H122" s="109" t="n">
        <v>46.62646318</v>
      </c>
      <c r="I122" s="109" t="n">
        <v>45.86567657</v>
      </c>
      <c r="J122" s="109" t="n">
        <v>5.5</v>
      </c>
      <c r="K122" s="109" t="n">
        <v>8.8</v>
      </c>
      <c r="L122" s="109" t="n">
        <v>5.5</v>
      </c>
      <c r="M122" s="109" t="n">
        <v>9.3</v>
      </c>
      <c r="N122" s="109" t="n">
        <v>4.1</v>
      </c>
      <c r="O122" s="109"/>
      <c r="P122" s="109" t="n">
        <v>3.7</v>
      </c>
      <c r="Q122" s="109" t="n">
        <v>0</v>
      </c>
      <c r="R122" s="109" t="n">
        <v>0</v>
      </c>
      <c r="S122" s="109" t="n">
        <v>4.3</v>
      </c>
      <c r="T122" s="109" t="n">
        <v>2.8</v>
      </c>
      <c r="U122" s="109" t="n">
        <v>10</v>
      </c>
      <c r="V122" s="109" t="n">
        <v>6.4</v>
      </c>
      <c r="W122" s="109" t="n">
        <v>5.3</v>
      </c>
      <c r="X122" s="109" t="n">
        <v>2.2</v>
      </c>
      <c r="Y122" s="109"/>
      <c r="Z122" s="109" t="n">
        <v>0</v>
      </c>
      <c r="AA122" s="109" t="n">
        <v>1.1</v>
      </c>
      <c r="AB122" s="109" t="n">
        <v>0</v>
      </c>
      <c r="AC122" s="109" t="n">
        <v>0</v>
      </c>
      <c r="AD122" s="109" t="n">
        <v>11</v>
      </c>
      <c r="AE122" s="109" t="n">
        <v>5</v>
      </c>
      <c r="AF122" s="109" t="n">
        <v>22.6</v>
      </c>
      <c r="AG122" s="109" t="n">
        <v>8.4</v>
      </c>
      <c r="AH122" s="109" t="n">
        <v>22</v>
      </c>
      <c r="AI122" s="109" t="n">
        <v>10</v>
      </c>
      <c r="AJ122" s="109" t="n">
        <v>4</v>
      </c>
      <c r="AK122" s="109" t="n">
        <v>0.2</v>
      </c>
      <c r="AL122" s="109" t="n">
        <v>5.7</v>
      </c>
      <c r="AM122" s="109" t="n">
        <v>4.1</v>
      </c>
      <c r="AN122" s="109" t="n">
        <v>4.7</v>
      </c>
      <c r="AO122" s="109" t="n">
        <v>7.29166666666667</v>
      </c>
      <c r="AP122" s="109" t="n">
        <v>2.2</v>
      </c>
      <c r="AQ122" s="109" t="n">
        <v>3.14285714285714</v>
      </c>
      <c r="AR122" s="109" t="s">
        <v>1297</v>
      </c>
      <c r="AS122" s="109" t="s">
        <v>623</v>
      </c>
      <c r="AT122" s="109" t="s">
        <v>648</v>
      </c>
      <c r="AU122" s="109" t="s">
        <v>623</v>
      </c>
      <c r="AV122" s="109" t="s">
        <v>708</v>
      </c>
      <c r="AW122" s="109" t="s">
        <v>621</v>
      </c>
      <c r="AX122" s="109" t="n">
        <v>10</v>
      </c>
      <c r="AY122" s="109" t="n">
        <v>10</v>
      </c>
      <c r="AZ122" s="109" t="n">
        <v>3</v>
      </c>
      <c r="BA122" s="109"/>
      <c r="BB122" s="109"/>
      <c r="BC122" s="109"/>
      <c r="BD122" s="109"/>
      <c r="BE122" s="109"/>
      <c r="BF122" s="109"/>
      <c r="BG122" s="109"/>
      <c r="BH122" s="109"/>
      <c r="BI122"/>
      <c r="BJ122"/>
      <c r="BK122"/>
      <c r="BL122"/>
      <c r="BM122"/>
      <c r="BN122"/>
      <c r="BO122"/>
      <c r="BP122"/>
      <c r="BQ122" t="s">
        <v>2023</v>
      </c>
      <c r="BR122" t="s">
        <v>2024</v>
      </c>
      <c r="BS122" t="s">
        <v>2025</v>
      </c>
      <c r="BT122"/>
      <c r="BU122" t="n">
        <v>7.1</v>
      </c>
      <c r="BV122" t="n">
        <v>6.9</v>
      </c>
      <c r="BW122" t="n">
        <v>6.7</v>
      </c>
      <c r="BX122" t="n">
        <v>21</v>
      </c>
      <c r="BY122" t="n">
        <v>11</v>
      </c>
      <c r="BZ122" t="n">
        <v>7.5</v>
      </c>
      <c r="CA122" t="n">
        <v>7.3</v>
      </c>
      <c r="CB122" t="n">
        <v>7.3</v>
      </c>
      <c r="CC122" t="n">
        <v>7.3</v>
      </c>
      <c r="CD122" t="s">
        <v>2139</v>
      </c>
      <c r="CE122" t="n">
        <v>-10</v>
      </c>
      <c r="CF122" t="n">
        <v>14.3</v>
      </c>
      <c r="CG122" t="n">
        <v>0</v>
      </c>
      <c r="CH122" t="n">
        <v>10</v>
      </c>
      <c r="CI122" t="n">
        <v>10</v>
      </c>
      <c r="CJ122"/>
      <c r="CK122"/>
      <c r="CL122"/>
      <c r="CM122"/>
      <c r="CN122"/>
      <c r="CO122"/>
      <c r="CP122"/>
      <c r="CQ122"/>
      <c r="CR122"/>
      <c r="CS122"/>
      <c r="CT122"/>
      <c r="CU122"/>
      <c r="CV122"/>
      <c r="CW122"/>
      <c r="CX122"/>
      <c r="CY122"/>
      <c r="CZ122"/>
      <c r="DA122"/>
      <c r="DB122"/>
      <c r="DC122"/>
      <c r="DD122"/>
      <c r="DE122"/>
    </row>
    <row r="123">
      <c r="A123" s="113" t="n">
        <v>121</v>
      </c>
      <c r="B123" s="113" t="s">
        <v>1300</v>
      </c>
      <c r="C123" s="113"/>
      <c r="D123" s="109" t="str">
        <f>IFERROR(GEOMEAN(E123, F123), MAX(E123, F123))</f>
      </c>
      <c r="E123" s="109" t="str">
        <f>MAX(AQ123)</f>
      </c>
      <c r="F123" s="109" t="str">
        <f>MAX(AY123, DE123)</f>
      </c>
      <c r="G123" s="109"/>
      <c r="H123" s="109" t="n">
        <v>41.52312278</v>
      </c>
      <c r="I123" s="109" t="n">
        <v>4.715270129</v>
      </c>
      <c r="J123" s="109" t="n">
        <v>4.9</v>
      </c>
      <c r="K123" s="109" t="n">
        <v>0.3</v>
      </c>
      <c r="L123" s="109" t="n">
        <v>4.9</v>
      </c>
      <c r="M123" s="109" t="n">
        <v>7.6</v>
      </c>
      <c r="N123" s="109" t="n">
        <v>1.7</v>
      </c>
      <c r="O123" s="109" t="n">
        <v>7.4</v>
      </c>
      <c r="P123" s="109" t="n">
        <v>6.3</v>
      </c>
      <c r="Q123" s="109" t="n">
        <v>0.3</v>
      </c>
      <c r="R123" s="109" t="n">
        <v>0.3</v>
      </c>
      <c r="S123" s="109" t="n">
        <v>4.7</v>
      </c>
      <c r="T123" s="109" t="n">
        <v>5.6</v>
      </c>
      <c r="U123" s="109" t="n">
        <v>1.8</v>
      </c>
      <c r="V123" s="109" t="n">
        <v>3.7</v>
      </c>
      <c r="W123" s="109" t="n">
        <v>4.2</v>
      </c>
      <c r="X123" s="109" t="n">
        <v>8.5</v>
      </c>
      <c r="Y123" s="109" t="n">
        <v>8.8</v>
      </c>
      <c r="Z123" s="109" t="n">
        <v>7</v>
      </c>
      <c r="AA123" s="109" t="n">
        <v>8.1</v>
      </c>
      <c r="AB123" s="109" t="n">
        <v>17.7</v>
      </c>
      <c r="AC123" s="109" t="n">
        <v>8.9</v>
      </c>
      <c r="AD123" s="109" t="n">
        <v>3</v>
      </c>
      <c r="AE123" s="109" t="n">
        <v>0.6</v>
      </c>
      <c r="AF123" s="109" t="n">
        <v>16.4</v>
      </c>
      <c r="AG123" s="109" t="n">
        <v>4.3</v>
      </c>
      <c r="AH123" s="109" t="n">
        <v>4.5</v>
      </c>
      <c r="AI123" s="109" t="n">
        <v>1.4</v>
      </c>
      <c r="AJ123" s="109" t="n">
        <v>6</v>
      </c>
      <c r="AK123" s="109" t="n">
        <v>2.4</v>
      </c>
      <c r="AL123" s="109" t="n">
        <v>3.5</v>
      </c>
      <c r="AM123" s="109" t="n">
        <v>5.5</v>
      </c>
      <c r="AN123" s="109" t="n">
        <v>4.8</v>
      </c>
      <c r="AO123" s="109" t="n">
        <v>7.70833333333333</v>
      </c>
      <c r="AP123" s="109" t="n">
        <v>7</v>
      </c>
      <c r="AQ123" s="109" t="n">
        <v>10</v>
      </c>
      <c r="AR123" s="109" t="s">
        <v>732</v>
      </c>
      <c r="AS123" s="109" t="s">
        <v>625</v>
      </c>
      <c r="AT123" s="109" t="s">
        <v>630</v>
      </c>
      <c r="AU123" s="109"/>
      <c r="AV123" s="109" t="s">
        <v>708</v>
      </c>
      <c r="AW123" s="109" t="s">
        <v>621</v>
      </c>
      <c r="AX123" s="109" t="n">
        <v>7</v>
      </c>
      <c r="AY123" s="109"/>
      <c r="AZ123" s="109" t="n">
        <v>3</v>
      </c>
      <c r="BA123" s="109" t="s">
        <v>2140</v>
      </c>
      <c r="BB123" s="109" t="s">
        <v>2027</v>
      </c>
      <c r="BC123" s="109" t="n">
        <v>70.1699257203365</v>
      </c>
      <c r="BD123" s="109" t="n">
        <v>69.6861329594921</v>
      </c>
      <c r="BE123" s="109" t="n">
        <v>68.9247541584956</v>
      </c>
      <c r="BF123" s="109" t="n">
        <v>69.2821049141706</v>
      </c>
      <c r="BG123" s="109" t="n">
        <v>68.914522592722</v>
      </c>
      <c r="BH123" s="109" t="n">
        <v>67.7074146461876</v>
      </c>
      <c r="BI123" t="s">
        <v>2028</v>
      </c>
      <c r="BJ123" t="s">
        <v>2029</v>
      </c>
      <c r="BK123" t="n">
        <v>19129.955</v>
      </c>
      <c r="BL123" t="n">
        <v>-0.367582321448609</v>
      </c>
      <c r="BM123" t="n">
        <v>0.357350755675</v>
      </c>
      <c r="BN123" t="n">
        <v>0</v>
      </c>
      <c r="BO123" t="n">
        <v>1.19116918558333</v>
      </c>
      <c r="BP123" t="n">
        <v>1.19116918558333</v>
      </c>
      <c r="BQ123" t="s">
        <v>2023</v>
      </c>
      <c r="BR123" t="s">
        <v>2024</v>
      </c>
      <c r="BS123" t="s">
        <v>2025</v>
      </c>
      <c r="BT123"/>
      <c r="BU123"/>
      <c r="BV123"/>
      <c r="BW123"/>
      <c r="BX123"/>
      <c r="BY123"/>
      <c r="BZ123"/>
      <c r="CA123"/>
      <c r="CB123"/>
      <c r="CC123"/>
      <c r="CD123" t="s">
        <v>628</v>
      </c>
      <c r="CE123"/>
      <c r="CF123"/>
      <c r="CG123"/>
      <c r="CH123"/>
      <c r="CI123"/>
      <c r="CJ123"/>
      <c r="CK123" t="n">
        <v>69.0046615600586</v>
      </c>
      <c r="CL123" t="n">
        <v>11.6702728271484</v>
      </c>
      <c r="CM123" t="n">
        <v>71.998893737793</v>
      </c>
      <c r="CN123" t="n">
        <v>80.5778579711914</v>
      </c>
      <c r="CO123" t="n">
        <v>10.2879962921143</v>
      </c>
      <c r="CP123"/>
      <c r="CQ123" t="n">
        <v>17.5878028869629</v>
      </c>
      <c r="CR123" t="n">
        <v>86.1440734863281</v>
      </c>
      <c r="CS123" t="n">
        <v>80.5608673095703</v>
      </c>
      <c r="CT123"/>
      <c r="CU123" t="n">
        <v>2.70268321037292</v>
      </c>
      <c r="CV123"/>
      <c r="CW123" t="n">
        <v>71.2095108032227</v>
      </c>
      <c r="CX123" t="n">
        <v>70.6451034545898</v>
      </c>
      <c r="CY123" t="n">
        <v>2.33405456542969</v>
      </c>
      <c r="CZ123" t="n">
        <v>10</v>
      </c>
      <c r="DA123"/>
      <c r="DB123" t="n">
        <v>10</v>
      </c>
      <c r="DC123" t="n">
        <v>10</v>
      </c>
      <c r="DD123" t="n">
        <v>8.08351364135742</v>
      </c>
      <c r="DE123" t="n">
        <v>10</v>
      </c>
    </row>
    <row r="124">
      <c r="A124" s="113" t="n">
        <v>122</v>
      </c>
      <c r="B124" s="113" t="s">
        <v>1304</v>
      </c>
      <c r="C124" s="113"/>
      <c r="D124" s="109" t="str">
        <f>IFERROR(GEOMEAN(E124, F124), MAX(E124, F124))</f>
      </c>
      <c r="E124" s="109" t="str">
        <f>MAX(AQ124)</f>
      </c>
      <c r="F124" s="109" t="str">
        <f>MAX(AY124, DE124)</f>
      </c>
      <c r="G124" s="109"/>
      <c r="H124" s="109" t="n">
        <v>84.09285563</v>
      </c>
      <c r="I124" s="109" t="n">
        <v>4.512736734</v>
      </c>
      <c r="J124" s="109" t="n">
        <v>10</v>
      </c>
      <c r="K124" s="109" t="n">
        <v>0.3</v>
      </c>
      <c r="L124" s="109" t="n">
        <v>10</v>
      </c>
      <c r="M124" s="109" t="n">
        <v>6.6</v>
      </c>
      <c r="N124" s="109" t="n">
        <v>7.6</v>
      </c>
      <c r="O124" s="109"/>
      <c r="P124" s="109"/>
      <c r="Q124" s="109" t="n">
        <v>0.5</v>
      </c>
      <c r="R124" s="109" t="n">
        <v>0.5</v>
      </c>
      <c r="S124" s="109" t="n">
        <v>4.9</v>
      </c>
      <c r="T124" s="109" t="n">
        <v>2.8</v>
      </c>
      <c r="U124" s="109" t="n">
        <v>2</v>
      </c>
      <c r="V124" s="109" t="n">
        <v>2.4</v>
      </c>
      <c r="W124" s="109" t="n">
        <v>3.7</v>
      </c>
      <c r="X124" s="109" t="n">
        <v>2</v>
      </c>
      <c r="Y124" s="109"/>
      <c r="Z124" s="109" t="n">
        <v>0</v>
      </c>
      <c r="AA124" s="109" t="n">
        <v>1</v>
      </c>
      <c r="AB124" s="109" t="n">
        <v>0</v>
      </c>
      <c r="AC124" s="109" t="n">
        <v>0</v>
      </c>
      <c r="AD124" s="109" t="n">
        <v>7</v>
      </c>
      <c r="AE124" s="109" t="n">
        <v>2.8</v>
      </c>
      <c r="AF124" s="109" t="n">
        <v>17.2</v>
      </c>
      <c r="AG124" s="109" t="n">
        <v>4.8</v>
      </c>
      <c r="AH124" s="109" t="n">
        <v>16.7</v>
      </c>
      <c r="AI124" s="109" t="n">
        <v>8.2</v>
      </c>
      <c r="AJ124" s="109" t="n">
        <v>5</v>
      </c>
      <c r="AK124" s="109" t="n">
        <v>1.7</v>
      </c>
      <c r="AL124" s="109" t="n">
        <v>4.9</v>
      </c>
      <c r="AM124" s="109" t="n">
        <v>5.3</v>
      </c>
      <c r="AN124" s="109" t="n">
        <v>4.5</v>
      </c>
      <c r="AO124" s="109" t="n">
        <v>6.45833333333333</v>
      </c>
      <c r="AP124" s="109" t="n">
        <v>2</v>
      </c>
      <c r="AQ124" s="109" t="n">
        <v>2.85714285714286</v>
      </c>
      <c r="AR124" s="109" t="s">
        <v>853</v>
      </c>
      <c r="AS124" s="109" t="s">
        <v>623</v>
      </c>
      <c r="AT124" s="109" t="s">
        <v>763</v>
      </c>
      <c r="AU124" s="109" t="s">
        <v>621</v>
      </c>
      <c r="AV124" s="109" t="s">
        <v>662</v>
      </c>
      <c r="AW124" s="109" t="s">
        <v>625</v>
      </c>
      <c r="AX124" s="109" t="n">
        <v>10</v>
      </c>
      <c r="AY124" s="109" t="n">
        <v>0</v>
      </c>
      <c r="AZ124" s="109" t="n">
        <v>0</v>
      </c>
      <c r="BA124" s="109" t="s">
        <v>2141</v>
      </c>
      <c r="BB124" s="109" t="s">
        <v>2027</v>
      </c>
      <c r="BC124" s="109" t="n">
        <v>0.0036018631293317</v>
      </c>
      <c r="BD124" s="109" t="n">
        <v>0.0016115789793227</v>
      </c>
      <c r="BE124" s="109" t="n">
        <v>0.0007576826623631</v>
      </c>
      <c r="BF124" s="109" t="n">
        <v>0.0009840305840246</v>
      </c>
      <c r="BG124" s="109" t="n">
        <v>0.000431819127547</v>
      </c>
      <c r="BH124" s="109" t="n">
        <v>0.0002576049922558</v>
      </c>
      <c r="BI124" t="s">
        <v>2028</v>
      </c>
      <c r="BJ124" t="s">
        <v>2062</v>
      </c>
      <c r="BK124" t="n">
        <v>32365.998</v>
      </c>
      <c r="BL124" t="n">
        <v>-0.0005522114564776</v>
      </c>
      <c r="BM124" t="n">
        <v>0.0002263479216615</v>
      </c>
      <c r="BN124" t="n">
        <v>0</v>
      </c>
      <c r="BO124" t="n">
        <v>0.000754493072204099</v>
      </c>
      <c r="BP124" t="n">
        <v>0.000754493072204099</v>
      </c>
      <c r="BQ124" t="s">
        <v>2023</v>
      </c>
      <c r="BR124" t="s">
        <v>2024</v>
      </c>
      <c r="BS124" t="s">
        <v>2025</v>
      </c>
      <c r="BT124"/>
      <c r="BU124" t="n">
        <v>3.425</v>
      </c>
      <c r="BV124" t="n">
        <v>3.325</v>
      </c>
      <c r="BW124" t="n">
        <v>3.275</v>
      </c>
      <c r="BX124" t="n">
        <v>4.9</v>
      </c>
      <c r="BY124" t="n">
        <v>3.4</v>
      </c>
      <c r="BZ124" t="n">
        <v>3.3</v>
      </c>
      <c r="CA124" t="n">
        <v>3.3</v>
      </c>
      <c r="CB124" t="n">
        <v>3.3</v>
      </c>
      <c r="CC124" t="n">
        <v>3.3</v>
      </c>
      <c r="CD124" t="s">
        <v>2142</v>
      </c>
      <c r="CE124" t="n">
        <v>-1.5</v>
      </c>
      <c r="CF124" t="n">
        <v>1.625</v>
      </c>
      <c r="CG124" t="n">
        <v>0</v>
      </c>
      <c r="CH124" t="n">
        <v>5.41666666666667</v>
      </c>
      <c r="CI124" t="n">
        <v>5.41666666666667</v>
      </c>
      <c r="CJ124" t="n">
        <v>0</v>
      </c>
      <c r="CK124"/>
      <c r="CL124"/>
      <c r="CM124"/>
      <c r="CN124"/>
      <c r="CO124"/>
      <c r="CP124"/>
      <c r="CQ124"/>
      <c r="CR124"/>
      <c r="CS124"/>
      <c r="CT124"/>
      <c r="CU124"/>
      <c r="CV124"/>
      <c r="CW124"/>
      <c r="CX124"/>
      <c r="CY124"/>
      <c r="CZ124"/>
      <c r="DA124"/>
      <c r="DB124"/>
      <c r="DC124"/>
      <c r="DD124"/>
      <c r="DE124"/>
    </row>
    <row r="125">
      <c r="A125" s="113" t="n">
        <v>123</v>
      </c>
      <c r="B125" s="113" t="s">
        <v>1307</v>
      </c>
      <c r="C125" s="113"/>
      <c r="D125" s="109" t="str">
        <f>IFERROR(GEOMEAN(E125, F125), MAX(E125, F125))</f>
      </c>
      <c r="E125" s="109" t="str">
        <f>MAX(AQ125)</f>
      </c>
      <c r="F125" s="109" t="str">
        <f>MAX(AY125, DE125)</f>
      </c>
      <c r="G125" s="109"/>
      <c r="H125" s="109" t="n">
        <v>16.14501471</v>
      </c>
      <c r="I125" s="109"/>
      <c r="J125" s="109" t="n">
        <v>1.8</v>
      </c>
      <c r="K125" s="109"/>
      <c r="L125" s="109" t="n">
        <v>1.8</v>
      </c>
      <c r="M125" s="109" t="n">
        <v>1.6</v>
      </c>
      <c r="N125" s="109" t="n">
        <v>5</v>
      </c>
      <c r="O125" s="109" t="n">
        <v>4.7</v>
      </c>
      <c r="P125" s="109" t="n">
        <v>5.6</v>
      </c>
      <c r="Q125" s="109" t="n">
        <v>0.2</v>
      </c>
      <c r="R125" s="109" t="n">
        <v>0.2</v>
      </c>
      <c r="S125" s="109" t="n">
        <v>3.4</v>
      </c>
      <c r="T125" s="109" t="n">
        <v>3.8</v>
      </c>
      <c r="U125" s="109" t="n">
        <v>0.6</v>
      </c>
      <c r="V125" s="109" t="n">
        <v>2.2</v>
      </c>
      <c r="W125" s="109" t="n">
        <v>2.8</v>
      </c>
      <c r="X125" s="109" t="n">
        <v>5.1</v>
      </c>
      <c r="Y125" s="109" t="n">
        <v>8.6</v>
      </c>
      <c r="Z125" s="109" t="n">
        <v>1.3</v>
      </c>
      <c r="AA125" s="109" t="n">
        <v>5</v>
      </c>
      <c r="AB125" s="109" t="n">
        <v>0</v>
      </c>
      <c r="AC125" s="109" t="n">
        <v>0</v>
      </c>
      <c r="AD125" s="109" t="n">
        <v>4</v>
      </c>
      <c r="AE125" s="109" t="n">
        <v>1.1</v>
      </c>
      <c r="AF125" s="109" t="n">
        <v>21.3</v>
      </c>
      <c r="AG125" s="109" t="n">
        <v>7.5</v>
      </c>
      <c r="AH125" s="109" t="n">
        <v>4.5</v>
      </c>
      <c r="AI125" s="109" t="n">
        <v>1.4</v>
      </c>
      <c r="AJ125" s="109" t="n">
        <v>5</v>
      </c>
      <c r="AK125" s="109" t="n">
        <v>7.7</v>
      </c>
      <c r="AL125" s="109" t="n">
        <v>5.4</v>
      </c>
      <c r="AM125" s="109" t="n">
        <v>4.1</v>
      </c>
      <c r="AN125" s="109" t="n">
        <v>3.4</v>
      </c>
      <c r="AO125" s="109" t="n">
        <v>1.875</v>
      </c>
      <c r="AP125" s="109" t="n">
        <v>5.6</v>
      </c>
      <c r="AQ125" s="109" t="n">
        <v>8</v>
      </c>
      <c r="AR125" s="109" t="s">
        <v>1127</v>
      </c>
      <c r="AS125" s="109" t="s">
        <v>623</v>
      </c>
      <c r="AT125" s="109" t="s">
        <v>630</v>
      </c>
      <c r="AU125" s="109"/>
      <c r="AV125" s="109" t="s">
        <v>627</v>
      </c>
      <c r="AW125" s="109" t="s">
        <v>623</v>
      </c>
      <c r="AX125" s="109" t="n">
        <v>10</v>
      </c>
      <c r="AY125" s="109"/>
      <c r="AZ125" s="109" t="n">
        <v>7</v>
      </c>
      <c r="BA125" s="109" t="s">
        <v>2143</v>
      </c>
      <c r="BB125" s="109" t="s">
        <v>2027</v>
      </c>
      <c r="BC125" s="109" t="n">
        <v>15.6487954937441</v>
      </c>
      <c r="BD125" s="109" t="n">
        <v>16.2440478638009</v>
      </c>
      <c r="BE125" s="109" t="n">
        <v>17.5548039191011</v>
      </c>
      <c r="BF125" s="109" t="n">
        <v>21.8280431280602</v>
      </c>
      <c r="BG125" s="109" t="n">
        <v>21.9695300844754</v>
      </c>
      <c r="BH125" s="109" t="n">
        <v>21.9448369835135</v>
      </c>
      <c r="BI125" t="s">
        <v>2028</v>
      </c>
      <c r="BJ125" t="s">
        <v>2029</v>
      </c>
      <c r="BK125" t="n">
        <v>2540.916</v>
      </c>
      <c r="BL125" t="n">
        <v>0.1414869564152</v>
      </c>
      <c r="BM125" t="n">
        <v>4.2732392089591</v>
      </c>
      <c r="BN125" t="n">
        <v>1.414869564152</v>
      </c>
      <c r="BO125" t="n">
        <v>10</v>
      </c>
      <c r="BP125" t="n">
        <v>10</v>
      </c>
      <c r="BQ125" t="s">
        <v>2023</v>
      </c>
      <c r="BR125" t="s">
        <v>2024</v>
      </c>
      <c r="BS125" t="s">
        <v>2025</v>
      </c>
      <c r="BT125"/>
      <c r="BU125"/>
      <c r="BV125"/>
      <c r="BW125"/>
      <c r="BX125"/>
      <c r="BY125"/>
      <c r="BZ125"/>
      <c r="CA125"/>
      <c r="CB125"/>
      <c r="CC125"/>
      <c r="CD125" t="s">
        <v>628</v>
      </c>
      <c r="CE125"/>
      <c r="CF125"/>
      <c r="CG125"/>
      <c r="CH125"/>
      <c r="CI125"/>
      <c r="CJ125"/>
      <c r="CK125"/>
      <c r="CL125"/>
      <c r="CM125"/>
      <c r="CN125"/>
      <c r="CO125"/>
      <c r="CP125"/>
      <c r="CQ125"/>
      <c r="CR125"/>
      <c r="CS125"/>
      <c r="CT125"/>
      <c r="CU125"/>
      <c r="CV125"/>
      <c r="CW125"/>
      <c r="CX125"/>
      <c r="CY125"/>
      <c r="CZ125"/>
      <c r="DA125"/>
      <c r="DB125"/>
      <c r="DC125"/>
      <c r="DD125"/>
      <c r="DE125"/>
    </row>
    <row r="126">
      <c r="A126" s="113" t="n">
        <v>124</v>
      </c>
      <c r="B126" s="113" t="s">
        <v>1312</v>
      </c>
      <c r="C126" s="113"/>
      <c r="D126" s="109" t="str">
        <f>IFERROR(GEOMEAN(E126, F126), MAX(E126, F126))</f>
      </c>
      <c r="E126" s="109" t="str">
        <f>MAX(AQ126)</f>
      </c>
      <c r="F126" s="109" t="str">
        <f>MAX(AY126, DE126)</f>
      </c>
      <c r="G126" s="109"/>
      <c r="H126" s="109" t="n">
        <v>21.38065487</v>
      </c>
      <c r="I126" s="109" t="n">
        <v>3.376694494</v>
      </c>
      <c r="J126" s="109" t="n">
        <v>2.4</v>
      </c>
      <c r="K126" s="109" t="n">
        <v>0.1</v>
      </c>
      <c r="L126" s="109" t="n">
        <v>2.4</v>
      </c>
      <c r="M126" s="109" t="n">
        <v>4.2</v>
      </c>
      <c r="N126" s="109" t="n">
        <v>1.6</v>
      </c>
      <c r="O126" s="109" t="n">
        <v>6.9</v>
      </c>
      <c r="P126" s="109" t="n">
        <v>9.8</v>
      </c>
      <c r="Q126" s="109" t="n">
        <v>1.4</v>
      </c>
      <c r="R126" s="109" t="n">
        <v>1.4</v>
      </c>
      <c r="S126" s="109" t="n">
        <v>4.8</v>
      </c>
      <c r="T126" s="109" t="n">
        <v>7.3</v>
      </c>
      <c r="U126" s="109" t="n">
        <v>0.3</v>
      </c>
      <c r="V126" s="109" t="n">
        <v>3.8</v>
      </c>
      <c r="W126" s="109" t="n">
        <v>4.3</v>
      </c>
      <c r="X126" s="109" t="n">
        <v>10</v>
      </c>
      <c r="Y126" s="109" t="n">
        <v>10</v>
      </c>
      <c r="Z126" s="109" t="n">
        <v>4.5</v>
      </c>
      <c r="AA126" s="109" t="n">
        <v>8.2</v>
      </c>
      <c r="AB126" s="109" t="n">
        <v>3.4</v>
      </c>
      <c r="AC126" s="109" t="n">
        <v>1.7</v>
      </c>
      <c r="AD126" s="109" t="n">
        <v>3</v>
      </c>
      <c r="AE126" s="109" t="n">
        <v>0.6</v>
      </c>
      <c r="AF126" s="109" t="n">
        <v>20</v>
      </c>
      <c r="AG126" s="109" t="n">
        <v>6.7</v>
      </c>
      <c r="AH126" s="109" t="n">
        <v>2.4</v>
      </c>
      <c r="AI126" s="109" t="n">
        <v>0.2</v>
      </c>
      <c r="AJ126" s="109" t="n">
        <v>7</v>
      </c>
      <c r="AK126" s="109" t="n">
        <v>1.6</v>
      </c>
      <c r="AL126" s="109" t="n">
        <v>3.9</v>
      </c>
      <c r="AM126" s="109" t="n">
        <v>4.8</v>
      </c>
      <c r="AN126" s="109" t="n">
        <v>4.5</v>
      </c>
      <c r="AO126" s="109" t="n">
        <v>6.45833333333333</v>
      </c>
      <c r="AP126" s="109" t="n">
        <v>7.3</v>
      </c>
      <c r="AQ126" s="109" t="n">
        <v>10</v>
      </c>
      <c r="AR126" s="109" t="s">
        <v>936</v>
      </c>
      <c r="AS126" s="109" t="s">
        <v>625</v>
      </c>
      <c r="AT126" s="109" t="s">
        <v>630</v>
      </c>
      <c r="AU126" s="109"/>
      <c r="AV126" s="109" t="s">
        <v>627</v>
      </c>
      <c r="AW126" s="109" t="s">
        <v>623</v>
      </c>
      <c r="AX126" s="109" t="n">
        <v>7</v>
      </c>
      <c r="AY126" s="109"/>
      <c r="AZ126" s="109" t="n">
        <v>7</v>
      </c>
      <c r="BA126" s="109" t="s">
        <v>2144</v>
      </c>
      <c r="BB126" s="109" t="s">
        <v>2027</v>
      </c>
      <c r="BC126" s="109" t="n">
        <v>43.3659133889746</v>
      </c>
      <c r="BD126" s="109" t="n">
        <v>41.534905451164</v>
      </c>
      <c r="BE126" s="109" t="n">
        <v>40.4415310765107</v>
      </c>
      <c r="BF126" s="109" t="n">
        <v>42.042911423329</v>
      </c>
      <c r="BG126" s="109" t="n">
        <v>39.6378074879465</v>
      </c>
      <c r="BH126" s="109" t="n">
        <v>34.6233056388263</v>
      </c>
      <c r="BI126" t="s">
        <v>2028</v>
      </c>
      <c r="BJ126" t="s">
        <v>2029</v>
      </c>
      <c r="BK126" t="n">
        <v>24206.636</v>
      </c>
      <c r="BL126" t="n">
        <v>-2.4051039353825</v>
      </c>
      <c r="BM126" t="n">
        <v>1.6013803468183</v>
      </c>
      <c r="BN126" t="n">
        <v>0</v>
      </c>
      <c r="BO126" t="n">
        <v>5.33793448939434</v>
      </c>
      <c r="BP126" t="n">
        <v>5.33793448939434</v>
      </c>
      <c r="BQ126" t="s">
        <v>2023</v>
      </c>
      <c r="BR126" t="s">
        <v>2024</v>
      </c>
      <c r="BS126" t="s">
        <v>2025</v>
      </c>
      <c r="BT126"/>
      <c r="BU126"/>
      <c r="BV126"/>
      <c r="BW126"/>
      <c r="BX126"/>
      <c r="BY126"/>
      <c r="BZ126"/>
      <c r="CA126"/>
      <c r="CB126"/>
      <c r="CC126"/>
      <c r="CD126" t="s">
        <v>628</v>
      </c>
      <c r="CE126"/>
      <c r="CF126"/>
      <c r="CG126"/>
      <c r="CH126"/>
      <c r="CI126"/>
      <c r="CJ126"/>
      <c r="CK126"/>
      <c r="CL126"/>
      <c r="CM126"/>
      <c r="CN126"/>
      <c r="CO126"/>
      <c r="CP126"/>
      <c r="CQ126"/>
      <c r="CR126"/>
      <c r="CS126"/>
      <c r="CT126"/>
      <c r="CU126"/>
      <c r="CV126"/>
      <c r="CW126"/>
      <c r="CX126"/>
      <c r="CY126"/>
      <c r="CZ126"/>
      <c r="DA126"/>
      <c r="DB126"/>
      <c r="DC126"/>
      <c r="DD126"/>
      <c r="DE126"/>
    </row>
    <row r="127">
      <c r="A127" s="113" t="n">
        <v>125</v>
      </c>
      <c r="B127" s="113" t="s">
        <v>1319</v>
      </c>
      <c r="C127" s="113"/>
      <c r="D127" s="109" t="str">
        <f>IFERROR(GEOMEAN(E127, F127), MAX(E127, F127))</f>
      </c>
      <c r="E127" s="109" t="str">
        <f>MAX(AQ127)</f>
      </c>
      <c r="F127" s="109" t="str">
        <f>MAX(AY127, DE127)</f>
      </c>
      <c r="G127" s="109"/>
      <c r="H127" s="109" t="n">
        <v>6.41370667</v>
      </c>
      <c r="I127" s="109" t="n">
        <v>18.34503994</v>
      </c>
      <c r="J127" s="109" t="n">
        <v>0.6</v>
      </c>
      <c r="K127" s="109" t="n">
        <v>3.2</v>
      </c>
      <c r="L127" s="109" t="n">
        <v>0.6</v>
      </c>
      <c r="M127" s="109" t="n">
        <v>7.8</v>
      </c>
      <c r="N127" s="109" t="n">
        <v>5</v>
      </c>
      <c r="O127" s="109" t="n">
        <v>6</v>
      </c>
      <c r="P127" s="109" t="n">
        <v>7.3</v>
      </c>
      <c r="Q127" s="109" t="n">
        <v>1.1</v>
      </c>
      <c r="R127" s="109" t="n">
        <v>1.1</v>
      </c>
      <c r="S127" s="109" t="n">
        <v>5.4</v>
      </c>
      <c r="T127" s="109" t="n">
        <v>3.5</v>
      </c>
      <c r="U127" s="109" t="n">
        <v>1</v>
      </c>
      <c r="V127" s="109" t="n">
        <v>2.3</v>
      </c>
      <c r="W127" s="109" t="n">
        <v>3.8</v>
      </c>
      <c r="X127" s="109" t="n">
        <v>7.4</v>
      </c>
      <c r="Y127" s="109" t="n">
        <v>9.1</v>
      </c>
      <c r="Z127" s="109" t="n">
        <v>5.4</v>
      </c>
      <c r="AA127" s="109" t="n">
        <v>7.3</v>
      </c>
      <c r="AB127" s="109" t="n">
        <v>2.6</v>
      </c>
      <c r="AC127" s="109" t="n">
        <v>1.3</v>
      </c>
      <c r="AD127" s="109" t="n">
        <v>3</v>
      </c>
      <c r="AE127" s="109" t="n">
        <v>0.6</v>
      </c>
      <c r="AF127" s="109" t="n">
        <v>22.5</v>
      </c>
      <c r="AG127" s="109" t="n">
        <v>8.3</v>
      </c>
      <c r="AH127" s="109" t="n">
        <v>3.1</v>
      </c>
      <c r="AI127" s="109" t="n">
        <v>0.6</v>
      </c>
      <c r="AJ127" s="109" t="n">
        <v>7</v>
      </c>
      <c r="AK127" s="109" t="n">
        <v>4</v>
      </c>
      <c r="AL127" s="109" t="n">
        <v>5</v>
      </c>
      <c r="AM127" s="109" t="n">
        <v>4.3</v>
      </c>
      <c r="AN127" s="109" t="n">
        <v>4.1</v>
      </c>
      <c r="AO127" s="109" t="n">
        <v>4.79166666666667</v>
      </c>
      <c r="AP127" s="109" t="n">
        <v>5.5</v>
      </c>
      <c r="AQ127" s="109" t="n">
        <v>7.85714285714286</v>
      </c>
      <c r="AR127" s="109" t="s">
        <v>1322</v>
      </c>
      <c r="AS127" s="109" t="s">
        <v>623</v>
      </c>
      <c r="AT127" s="109" t="s">
        <v>630</v>
      </c>
      <c r="AU127" s="109"/>
      <c r="AV127" s="109" t="s">
        <v>627</v>
      </c>
      <c r="AW127" s="109" t="s">
        <v>623</v>
      </c>
      <c r="AX127" s="109" t="n">
        <v>10</v>
      </c>
      <c r="AY127" s="109"/>
      <c r="AZ127" s="109" t="n">
        <v>7</v>
      </c>
      <c r="BA127" s="109" t="s">
        <v>2145</v>
      </c>
      <c r="BB127" s="109" t="s">
        <v>2027</v>
      </c>
      <c r="BC127" s="109"/>
      <c r="BD127" s="109" t="n">
        <v>39.09</v>
      </c>
      <c r="BE127" s="109" t="n">
        <v>39.2936014317131</v>
      </c>
      <c r="BF127" s="109" t="n">
        <v>42.2107431413774</v>
      </c>
      <c r="BG127" s="109" t="n">
        <v>43.2</v>
      </c>
      <c r="BH127" s="109" t="n">
        <v>43.9683119535813</v>
      </c>
      <c r="BI127" t="s">
        <v>2028</v>
      </c>
      <c r="BJ127" t="s">
        <v>2029</v>
      </c>
      <c r="BK127" t="n">
        <v>206139.587</v>
      </c>
      <c r="BL127" t="n">
        <v>0.989256858622603</v>
      </c>
      <c r="BM127" t="n">
        <v>2.9171417096643</v>
      </c>
      <c r="BN127" t="n">
        <v>9.89256858622603</v>
      </c>
      <c r="BO127" t="n">
        <v>9.723805698881</v>
      </c>
      <c r="BP127" t="n">
        <v>9.89256858622603</v>
      </c>
      <c r="BQ127" t="s">
        <v>2023</v>
      </c>
      <c r="BR127" t="s">
        <v>2024</v>
      </c>
      <c r="BS127" t="s">
        <v>2025</v>
      </c>
      <c r="BT127"/>
      <c r="BU127" t="n">
        <v>17.462</v>
      </c>
      <c r="BV127" t="n">
        <v>22.562</v>
      </c>
      <c r="BW127"/>
      <c r="BX127"/>
      <c r="BY127"/>
      <c r="BZ127"/>
      <c r="CA127"/>
      <c r="CB127"/>
      <c r="CC127"/>
      <c r="CD127" t="s">
        <v>2054</v>
      </c>
      <c r="CE127"/>
      <c r="CF127"/>
      <c r="CG127"/>
      <c r="CH127"/>
      <c r="CI127"/>
      <c r="CJ127" t="n">
        <v>10</v>
      </c>
      <c r="CK127" t="n">
        <v>80.6768112182617</v>
      </c>
      <c r="CL127"/>
      <c r="CM127" t="n">
        <v>79.4695205688477</v>
      </c>
      <c r="CN127"/>
      <c r="CO127"/>
      <c r="CP127" t="n">
        <v>62.992073059082</v>
      </c>
      <c r="CQ127" t="n">
        <v>15.5628709793091</v>
      </c>
      <c r="CR127"/>
      <c r="CS127"/>
      <c r="CT127" t="n">
        <v>27.7340087890625</v>
      </c>
      <c r="CU127"/>
      <c r="CV127" t="n">
        <v>11.1684122085571</v>
      </c>
      <c r="CW127"/>
      <c r="CX127"/>
      <c r="CY127"/>
      <c r="CZ127" t="n">
        <v>10</v>
      </c>
      <c r="DA127" t="n">
        <v>10</v>
      </c>
      <c r="DB127"/>
      <c r="DC127"/>
      <c r="DD127" t="n">
        <v>10</v>
      </c>
      <c r="DE127" t="n">
        <v>10</v>
      </c>
    </row>
    <row r="128">
      <c r="A128" s="113" t="n">
        <v>126</v>
      </c>
      <c r="B128" s="113" t="s">
        <v>1327</v>
      </c>
      <c r="C128" s="113"/>
      <c r="D128" s="109" t="str">
        <f>IFERROR(GEOMEAN(E128, F128), MAX(E128, F128))</f>
      </c>
      <c r="E128" s="109" t="str">
        <f>MAX(AQ128)</f>
      </c>
      <c r="F128" s="109" t="str">
        <f>MAX(AY128, DE128)</f>
      </c>
      <c r="G128" s="109"/>
      <c r="H128" s="109" t="n">
        <v>68.15149333</v>
      </c>
      <c r="I128" s="109" t="n">
        <v>17.14213581</v>
      </c>
      <c r="J128" s="109" t="n">
        <v>8.1</v>
      </c>
      <c r="K128" s="109" t="n">
        <v>2.9</v>
      </c>
      <c r="L128" s="109" t="n">
        <v>8.1</v>
      </c>
      <c r="M128" s="109" t="n">
        <v>5.8</v>
      </c>
      <c r="N128" s="109" t="n">
        <v>5.9</v>
      </c>
      <c r="O128" s="109" t="n">
        <v>4.8</v>
      </c>
      <c r="P128" s="109"/>
      <c r="Q128" s="109" t="n">
        <v>0</v>
      </c>
      <c r="R128" s="109" t="n">
        <v>0</v>
      </c>
      <c r="S128" s="109" t="n">
        <v>4.1</v>
      </c>
      <c r="T128" s="109" t="n">
        <v>5.9</v>
      </c>
      <c r="U128" s="109" t="n">
        <v>1.4</v>
      </c>
      <c r="V128" s="109" t="n">
        <v>3.7</v>
      </c>
      <c r="W128" s="109" t="n">
        <v>3.9</v>
      </c>
      <c r="X128" s="109" t="n">
        <v>4.8</v>
      </c>
      <c r="Y128" s="109" t="n">
        <v>7.2</v>
      </c>
      <c r="Z128" s="109" t="n">
        <v>0.3</v>
      </c>
      <c r="AA128" s="109" t="n">
        <v>4.1</v>
      </c>
      <c r="AB128" s="109" t="n">
        <v>0.3</v>
      </c>
      <c r="AC128" s="109" t="n">
        <v>0.2</v>
      </c>
      <c r="AD128" s="109" t="n">
        <v>5</v>
      </c>
      <c r="AE128" s="109" t="n">
        <v>1.7</v>
      </c>
      <c r="AF128" s="109" t="n">
        <v>14.2</v>
      </c>
      <c r="AG128" s="109" t="n">
        <v>2.8</v>
      </c>
      <c r="AH128" s="109" t="n">
        <v>11.4</v>
      </c>
      <c r="AI128" s="109" t="n">
        <v>5.2</v>
      </c>
      <c r="AJ128" s="109" t="n">
        <v>4</v>
      </c>
      <c r="AK128" s="109" t="n">
        <v>0.8</v>
      </c>
      <c r="AL128" s="109" t="n">
        <v>3.2</v>
      </c>
      <c r="AM128" s="109" t="n">
        <v>5.1</v>
      </c>
      <c r="AN128" s="109" t="n">
        <v>4.5</v>
      </c>
      <c r="AO128" s="109" t="n">
        <v>6.45833333333333</v>
      </c>
      <c r="AP128" s="109" t="n">
        <v>5</v>
      </c>
      <c r="AQ128" s="109" t="n">
        <v>7.14285714285714</v>
      </c>
      <c r="AR128" s="109" t="s">
        <v>912</v>
      </c>
      <c r="AS128" s="109" t="s">
        <v>623</v>
      </c>
      <c r="AT128" s="109" t="s">
        <v>1030</v>
      </c>
      <c r="AU128" s="109" t="s">
        <v>625</v>
      </c>
      <c r="AV128" s="109" t="s">
        <v>627</v>
      </c>
      <c r="AW128" s="109" t="s">
        <v>623</v>
      </c>
      <c r="AX128" s="109" t="n">
        <v>10</v>
      </c>
      <c r="AY128" s="109" t="n">
        <v>7</v>
      </c>
      <c r="AZ128" s="109" t="n">
        <v>7</v>
      </c>
      <c r="BA128" s="109" t="s">
        <v>2146</v>
      </c>
      <c r="BB128" s="109" t="s">
        <v>2027</v>
      </c>
      <c r="BC128" s="109" t="n">
        <v>2.05900852524489</v>
      </c>
      <c r="BD128" s="109" t="n">
        <v>2.86608676683291</v>
      </c>
      <c r="BE128" s="109" t="n">
        <v>3.40828798376084</v>
      </c>
      <c r="BF128" s="109" t="n">
        <v>4.49181869813787</v>
      </c>
      <c r="BG128" s="109" t="n">
        <v>4.49181869813787</v>
      </c>
      <c r="BH128" s="109" t="n">
        <v>4.47057299319064</v>
      </c>
      <c r="BI128" t="s">
        <v>2028</v>
      </c>
      <c r="BJ128" t="s">
        <v>2031</v>
      </c>
      <c r="BK128" t="n">
        <v>6624.554</v>
      </c>
      <c r="BL128" t="n">
        <v>0</v>
      </c>
      <c r="BM128" t="n">
        <v>1.08353071437703</v>
      </c>
      <c r="BN128" t="n">
        <v>0</v>
      </c>
      <c r="BO128" t="n">
        <v>3.61176904792343</v>
      </c>
      <c r="BP128" t="n">
        <v>3.61176904792343</v>
      </c>
      <c r="BQ128" t="s">
        <v>2023</v>
      </c>
      <c r="BR128" t="s">
        <v>2024</v>
      </c>
      <c r="BS128" t="s">
        <v>2025</v>
      </c>
      <c r="BT128"/>
      <c r="BU128" t="n">
        <v>3.67</v>
      </c>
      <c r="BV128" t="n">
        <v>5.5</v>
      </c>
      <c r="BW128" t="n">
        <v>6.127</v>
      </c>
      <c r="BX128" t="n">
        <v>10.601</v>
      </c>
      <c r="BY128" t="n">
        <v>11.1</v>
      </c>
      <c r="BZ128" t="n">
        <v>7.518</v>
      </c>
      <c r="CA128" t="n">
        <v>7.157</v>
      </c>
      <c r="CB128" t="n">
        <v>6.763</v>
      </c>
      <c r="CC128" t="n">
        <v>6.355</v>
      </c>
      <c r="CD128" t="s">
        <v>2147</v>
      </c>
      <c r="CE128" t="n">
        <v>0.498999999999999</v>
      </c>
      <c r="CF128" t="n">
        <v>4.474</v>
      </c>
      <c r="CG128" t="n">
        <v>4.98999999999999</v>
      </c>
      <c r="CH128" t="n">
        <v>10</v>
      </c>
      <c r="CI128" t="n">
        <v>10</v>
      </c>
      <c r="CJ128"/>
      <c r="CK128"/>
      <c r="CL128"/>
      <c r="CM128"/>
      <c r="CN128"/>
      <c r="CO128"/>
      <c r="CP128"/>
      <c r="CQ128"/>
      <c r="CR128"/>
      <c r="CS128"/>
      <c r="CT128"/>
      <c r="CU128"/>
      <c r="CV128"/>
      <c r="CW128"/>
      <c r="CX128"/>
      <c r="CY128"/>
      <c r="CZ128"/>
      <c r="DA128"/>
      <c r="DB128"/>
      <c r="DC128"/>
      <c r="DD128"/>
      <c r="DE128"/>
    </row>
    <row r="129">
      <c r="A129" s="113" t="n">
        <v>127</v>
      </c>
      <c r="B129" s="113" t="s">
        <v>1331</v>
      </c>
      <c r="C129" s="113"/>
      <c r="D129" s="109" t="str">
        <f>IFERROR(GEOMEAN(E129, F129), MAX(E129, F129))</f>
      </c>
      <c r="E129" s="109" t="str">
        <f>MAX(AQ129)</f>
      </c>
      <c r="F129" s="109" t="str">
        <f>MAX(AY129, DE129)</f>
      </c>
      <c r="G129" s="109"/>
      <c r="H129" s="109"/>
      <c r="I129" s="109"/>
      <c r="J129" s="109"/>
      <c r="K129" s="109"/>
      <c r="L129" s="109"/>
      <c r="M129" s="109" t="n">
        <v>9</v>
      </c>
      <c r="N129" s="109" t="n">
        <v>9.1</v>
      </c>
      <c r="O129" s="109"/>
      <c r="P129" s="109" t="n">
        <v>0.6</v>
      </c>
      <c r="Q129" s="109" t="n">
        <v>0.7</v>
      </c>
      <c r="R129" s="109" t="n">
        <v>0.7</v>
      </c>
      <c r="S129" s="109" t="n">
        <v>4.9</v>
      </c>
      <c r="T129" s="109" t="n">
        <v>3.1</v>
      </c>
      <c r="U129" s="109" t="n">
        <v>10</v>
      </c>
      <c r="V129" s="109" t="n">
        <v>6.6</v>
      </c>
      <c r="W129" s="109" t="n">
        <v>5.7</v>
      </c>
      <c r="X129" s="109" t="n">
        <v>0</v>
      </c>
      <c r="Y129" s="109"/>
      <c r="Z129" s="109" t="n">
        <v>0</v>
      </c>
      <c r="AA129" s="109" t="n">
        <v>0</v>
      </c>
      <c r="AB129" s="109" t="n">
        <v>0</v>
      </c>
      <c r="AC129" s="109" t="n">
        <v>0</v>
      </c>
      <c r="AD129" s="109" t="n">
        <v>19</v>
      </c>
      <c r="AE129" s="109" t="n">
        <v>9.4</v>
      </c>
      <c r="AF129" s="109" t="n">
        <v>11.2</v>
      </c>
      <c r="AG129" s="109" t="n">
        <v>0.8</v>
      </c>
      <c r="AH129" s="109" t="n">
        <v>5.4</v>
      </c>
      <c r="AI129" s="109" t="n">
        <v>1.9</v>
      </c>
      <c r="AJ129" s="109" t="n">
        <v>3</v>
      </c>
      <c r="AK129" s="109" t="n">
        <v>0.1</v>
      </c>
      <c r="AL129" s="109" t="n">
        <v>1.5</v>
      </c>
      <c r="AM129" s="109" t="n">
        <v>0.7</v>
      </c>
      <c r="AN129" s="109" t="n">
        <v>3.2</v>
      </c>
      <c r="AO129" s="109" t="n">
        <v>1.04166666666667</v>
      </c>
      <c r="AP129" s="109" t="n">
        <v>0.2</v>
      </c>
      <c r="AQ129" s="109" t="n">
        <v>0.285714285714286</v>
      </c>
      <c r="AR129" s="109" t="s">
        <v>1261</v>
      </c>
      <c r="AS129" s="109" t="s">
        <v>623</v>
      </c>
      <c r="AT129" s="109" t="s">
        <v>1334</v>
      </c>
      <c r="AU129" s="109" t="s">
        <v>625</v>
      </c>
      <c r="AV129" s="109" t="s">
        <v>708</v>
      </c>
      <c r="AW129" s="109" t="s">
        <v>621</v>
      </c>
      <c r="AX129" s="109" t="n">
        <v>10</v>
      </c>
      <c r="AY129" s="109" t="n">
        <v>7</v>
      </c>
      <c r="AZ129" s="109" t="n">
        <v>3</v>
      </c>
      <c r="BA129" s="109"/>
      <c r="BB129" s="109"/>
      <c r="BC129" s="109"/>
      <c r="BD129" s="109"/>
      <c r="BE129" s="109"/>
      <c r="BF129" s="109"/>
      <c r="BG129" s="109"/>
      <c r="BH129" s="109"/>
      <c r="BI129"/>
      <c r="BJ129"/>
      <c r="BK129"/>
      <c r="BL129"/>
      <c r="BM129"/>
      <c r="BN129"/>
      <c r="BO129"/>
      <c r="BP129"/>
      <c r="BQ129" t="s">
        <v>2023</v>
      </c>
      <c r="BR129" t="s">
        <v>2024</v>
      </c>
      <c r="BS129" t="s">
        <v>2025</v>
      </c>
      <c r="BT129"/>
      <c r="BU129" t="n">
        <v>4.854</v>
      </c>
      <c r="BV129" t="n">
        <v>3.839</v>
      </c>
      <c r="BW129" t="n">
        <v>3.39</v>
      </c>
      <c r="BX129" t="n">
        <v>5.5</v>
      </c>
      <c r="BY129" t="n">
        <v>4.5</v>
      </c>
      <c r="BZ129" t="n">
        <v>4</v>
      </c>
      <c r="CA129" t="n">
        <v>4</v>
      </c>
      <c r="CB129" t="n">
        <v>4</v>
      </c>
      <c r="CC129" t="n">
        <v>4</v>
      </c>
      <c r="CD129" t="s">
        <v>2148</v>
      </c>
      <c r="CE129" t="n">
        <v>-1</v>
      </c>
      <c r="CF129" t="n">
        <v>2.11</v>
      </c>
      <c r="CG129" t="n">
        <v>0</v>
      </c>
      <c r="CH129" t="n">
        <v>7.03333333333333</v>
      </c>
      <c r="CI129" t="n">
        <v>7.03333333333333</v>
      </c>
      <c r="CJ129"/>
      <c r="CK129"/>
      <c r="CL129"/>
      <c r="CM129"/>
      <c r="CN129"/>
      <c r="CO129"/>
      <c r="CP129"/>
      <c r="CQ129"/>
      <c r="CR129"/>
      <c r="CS129"/>
      <c r="CT129"/>
      <c r="CU129"/>
      <c r="CV129"/>
      <c r="CW129"/>
      <c r="CX129"/>
      <c r="CY129"/>
      <c r="CZ129"/>
      <c r="DA129"/>
      <c r="DB129"/>
      <c r="DC129"/>
      <c r="DD129"/>
      <c r="DE129"/>
    </row>
    <row r="130">
      <c r="A130" s="113" t="n">
        <v>128</v>
      </c>
      <c r="B130" s="113" t="s">
        <v>1336</v>
      </c>
      <c r="C130" s="113"/>
      <c r="D130" s="109" t="str">
        <f>IFERROR(GEOMEAN(E130, F130), MAX(E130, F130))</f>
      </c>
      <c r="E130" s="109" t="str">
        <f>MAX(AQ130)</f>
      </c>
      <c r="F130" s="109" t="str">
        <f>MAX(AY130, DE130)</f>
      </c>
      <c r="G130" s="109"/>
      <c r="H130" s="109"/>
      <c r="I130" s="109"/>
      <c r="J130" s="109"/>
      <c r="K130" s="109"/>
      <c r="L130" s="109"/>
      <c r="M130" s="109" t="n">
        <v>3.9</v>
      </c>
      <c r="N130" s="109" t="n">
        <v>8.2</v>
      </c>
      <c r="O130" s="109" t="n">
        <v>0</v>
      </c>
      <c r="P130" s="109" t="n">
        <v>0.5</v>
      </c>
      <c r="Q130" s="109" t="n">
        <v>1.1</v>
      </c>
      <c r="R130" s="109" t="n">
        <v>1.1</v>
      </c>
      <c r="S130" s="109" t="n">
        <v>2.7</v>
      </c>
      <c r="T130" s="109" t="n">
        <v>4.9</v>
      </c>
      <c r="U130" s="109" t="n">
        <v>4.5</v>
      </c>
      <c r="V130" s="109" t="n">
        <v>4.7</v>
      </c>
      <c r="W130" s="109" t="n">
        <v>3.7</v>
      </c>
      <c r="X130" s="109" t="n">
        <v>0</v>
      </c>
      <c r="Y130" s="109"/>
      <c r="Z130" s="109" t="n">
        <v>0</v>
      </c>
      <c r="AA130" s="109" t="n">
        <v>0</v>
      </c>
      <c r="AB130" s="109" t="n">
        <v>0</v>
      </c>
      <c r="AC130" s="109" t="n">
        <v>0</v>
      </c>
      <c r="AD130" s="109" t="n">
        <v>17</v>
      </c>
      <c r="AE130" s="109" t="n">
        <v>8.3</v>
      </c>
      <c r="AF130" s="109" t="n">
        <v>9.2</v>
      </c>
      <c r="AG130" s="109" t="n">
        <v>0</v>
      </c>
      <c r="AH130" s="109" t="n">
        <v>5.3</v>
      </c>
      <c r="AI130" s="109" t="n">
        <v>1.8</v>
      </c>
      <c r="AJ130" s="109" t="n">
        <v>3</v>
      </c>
      <c r="AK130" s="109" t="n">
        <v>0.1</v>
      </c>
      <c r="AL130" s="109" t="n">
        <v>1.2</v>
      </c>
      <c r="AM130" s="109" t="n">
        <v>0.6</v>
      </c>
      <c r="AN130" s="109" t="n">
        <v>2.2</v>
      </c>
      <c r="AO130" s="109" t="n">
        <v>0</v>
      </c>
      <c r="AP130" s="109" t="n">
        <v>0.2</v>
      </c>
      <c r="AQ130" s="109" t="n">
        <v>0.285714285714286</v>
      </c>
      <c r="AR130" s="109" t="s">
        <v>872</v>
      </c>
      <c r="AS130" s="109" t="s">
        <v>623</v>
      </c>
      <c r="AT130" s="109" t="s">
        <v>1338</v>
      </c>
      <c r="AU130" s="109" t="s">
        <v>621</v>
      </c>
      <c r="AV130" s="109" t="s">
        <v>708</v>
      </c>
      <c r="AW130" s="109" t="s">
        <v>621</v>
      </c>
      <c r="AX130" s="109" t="n">
        <v>10</v>
      </c>
      <c r="AY130" s="109" t="n">
        <v>0</v>
      </c>
      <c r="AZ130" s="109" t="n">
        <v>3</v>
      </c>
      <c r="BA130" s="109"/>
      <c r="BB130" s="109"/>
      <c r="BC130" s="109"/>
      <c r="BD130" s="109"/>
      <c r="BE130" s="109"/>
      <c r="BF130" s="109"/>
      <c r="BG130" s="109"/>
      <c r="BH130" s="109"/>
      <c r="BI130"/>
      <c r="BJ130"/>
      <c r="BK130"/>
      <c r="BL130"/>
      <c r="BM130"/>
      <c r="BN130"/>
      <c r="BO130"/>
      <c r="BP130"/>
      <c r="BQ130" t="s">
        <v>2023</v>
      </c>
      <c r="BR130" t="s">
        <v>2024</v>
      </c>
      <c r="BS130" t="s">
        <v>2025</v>
      </c>
      <c r="BT130"/>
      <c r="BU130" t="n">
        <v>4.216</v>
      </c>
      <c r="BV130" t="n">
        <v>3.854</v>
      </c>
      <c r="BW130" t="n">
        <v>3.728</v>
      </c>
      <c r="BX130" t="n">
        <v>4.5</v>
      </c>
      <c r="BY130" t="n">
        <v>4.3</v>
      </c>
      <c r="BZ130" t="n">
        <v>4</v>
      </c>
      <c r="CA130" t="n">
        <v>3.9</v>
      </c>
      <c r="CB130" t="n">
        <v>3.8</v>
      </c>
      <c r="CC130" t="n">
        <v>3.8</v>
      </c>
      <c r="CD130" t="s">
        <v>2149</v>
      </c>
      <c r="CE130" t="n">
        <v>-0.2</v>
      </c>
      <c r="CF130" t="n">
        <v>0.772</v>
      </c>
      <c r="CG130" t="n">
        <v>0</v>
      </c>
      <c r="CH130" t="n">
        <v>2.57333333333333</v>
      </c>
      <c r="CI130" t="n">
        <v>2.57333333333333</v>
      </c>
      <c r="CJ130"/>
      <c r="CK130"/>
      <c r="CL130"/>
      <c r="CM130"/>
      <c r="CN130"/>
      <c r="CO130"/>
      <c r="CP130"/>
      <c r="CQ130"/>
      <c r="CR130"/>
      <c r="CS130"/>
      <c r="CT130"/>
      <c r="CU130"/>
      <c r="CV130"/>
      <c r="CW130"/>
      <c r="CX130"/>
      <c r="CY130"/>
      <c r="CZ130"/>
      <c r="DA130"/>
      <c r="DB130"/>
      <c r="DC130"/>
      <c r="DD130"/>
      <c r="DE130"/>
    </row>
    <row r="131">
      <c r="A131" s="113" t="n">
        <v>129</v>
      </c>
      <c r="B131" s="113" t="s">
        <v>1340</v>
      </c>
      <c r="C131" s="113"/>
      <c r="D131" s="109" t="str">
        <f>IFERROR(GEOMEAN(E131, F131), MAX(E131, F131))</f>
      </c>
      <c r="E131" s="109" t="str">
        <f>MAX(AQ131)</f>
      </c>
      <c r="F131" s="109" t="str">
        <f>MAX(AY131, DE131)</f>
      </c>
      <c r="G131" s="109"/>
      <c r="H131" s="109" t="n">
        <v>43.4853833</v>
      </c>
      <c r="I131" s="109" t="n">
        <v>5.954941676</v>
      </c>
      <c r="J131" s="109" t="n">
        <v>5.1</v>
      </c>
      <c r="K131" s="109" t="n">
        <v>0.6</v>
      </c>
      <c r="L131" s="109" t="n">
        <v>5.1</v>
      </c>
      <c r="M131" s="109" t="n">
        <v>7.6</v>
      </c>
      <c r="N131" s="109" t="n">
        <v>2</v>
      </c>
      <c r="O131" s="109" t="n">
        <v>5.7</v>
      </c>
      <c r="P131" s="109" t="n">
        <v>5.6</v>
      </c>
      <c r="Q131" s="109" t="n">
        <v>0.1</v>
      </c>
      <c r="R131" s="109" t="n">
        <v>0.1</v>
      </c>
      <c r="S131" s="109" t="n">
        <v>4.2</v>
      </c>
      <c r="T131" s="109" t="n">
        <v>7.8</v>
      </c>
      <c r="U131" s="109" t="n">
        <v>1.4</v>
      </c>
      <c r="V131" s="109" t="n">
        <v>4.6</v>
      </c>
      <c r="W131" s="109" t="n">
        <v>4.4</v>
      </c>
      <c r="X131" s="109" t="n">
        <v>6.5</v>
      </c>
      <c r="Y131" s="109" t="n">
        <v>8.1</v>
      </c>
      <c r="Z131" s="109" t="n">
        <v>1.5</v>
      </c>
      <c r="AA131" s="109" t="n">
        <v>5.4</v>
      </c>
      <c r="AB131" s="109" t="n">
        <v>0</v>
      </c>
      <c r="AC131" s="109" t="n">
        <v>0</v>
      </c>
      <c r="AD131" s="109" t="n">
        <v>6</v>
      </c>
      <c r="AE131" s="109" t="n">
        <v>2.2</v>
      </c>
      <c r="AF131" s="109" t="n">
        <v>21.8</v>
      </c>
      <c r="AG131" s="109" t="n">
        <v>7.9</v>
      </c>
      <c r="AH131" s="109" t="n">
        <v>7.2</v>
      </c>
      <c r="AI131" s="109" t="n">
        <v>2.9</v>
      </c>
      <c r="AJ131" s="109" t="n">
        <v>4</v>
      </c>
      <c r="AK131" s="109" t="n">
        <v>2.8</v>
      </c>
      <c r="AL131" s="109" t="n">
        <v>4.4</v>
      </c>
      <c r="AM131" s="109" t="n">
        <v>5</v>
      </c>
      <c r="AN131" s="109" t="n">
        <v>4.7</v>
      </c>
      <c r="AO131" s="109" t="n">
        <v>7.29166666666667</v>
      </c>
      <c r="AP131" s="109" t="n">
        <v>5.8</v>
      </c>
      <c r="AQ131" s="109" t="n">
        <v>8.28571428571428</v>
      </c>
      <c r="AR131" s="109" t="s">
        <v>681</v>
      </c>
      <c r="AS131" s="109" t="s">
        <v>625</v>
      </c>
      <c r="AT131" s="109" t="s">
        <v>630</v>
      </c>
      <c r="AU131" s="109"/>
      <c r="AV131" s="109" t="s">
        <v>662</v>
      </c>
      <c r="AW131" s="109" t="s">
        <v>625</v>
      </c>
      <c r="AX131" s="109" t="n">
        <v>7</v>
      </c>
      <c r="AY131" s="109"/>
      <c r="AZ131" s="109" t="n">
        <v>0</v>
      </c>
      <c r="BA131" s="109"/>
      <c r="BB131" s="109"/>
      <c r="BC131" s="109"/>
      <c r="BD131" s="109"/>
      <c r="BE131" s="109"/>
      <c r="BF131" s="109"/>
      <c r="BG131" s="109"/>
      <c r="BH131" s="109"/>
      <c r="BI131"/>
      <c r="BJ131"/>
      <c r="BK131"/>
      <c r="BL131"/>
      <c r="BM131"/>
      <c r="BN131"/>
      <c r="BO131"/>
      <c r="BP131"/>
      <c r="BQ131" t="s">
        <v>2023</v>
      </c>
      <c r="BR131" t="s">
        <v>2024</v>
      </c>
      <c r="BS131" t="s">
        <v>2025</v>
      </c>
      <c r="BT131"/>
      <c r="BU131"/>
      <c r="BV131"/>
      <c r="BW131"/>
      <c r="BX131"/>
      <c r="BY131"/>
      <c r="BZ131"/>
      <c r="CA131"/>
      <c r="CB131"/>
      <c r="CC131"/>
      <c r="CD131" t="s">
        <v>628</v>
      </c>
      <c r="CE131"/>
      <c r="CF131"/>
      <c r="CG131"/>
      <c r="CH131"/>
      <c r="CI131"/>
      <c r="CJ131"/>
      <c r="CK131"/>
      <c r="CL131"/>
      <c r="CM131"/>
      <c r="CN131"/>
      <c r="CO131"/>
      <c r="CP131"/>
      <c r="CQ131"/>
      <c r="CR131"/>
      <c r="CS131"/>
      <c r="CT131"/>
      <c r="CU131"/>
      <c r="CV131"/>
      <c r="CW131"/>
      <c r="CX131"/>
      <c r="CY131"/>
      <c r="CZ131"/>
      <c r="DA131"/>
      <c r="DB131"/>
      <c r="DC131"/>
      <c r="DD131"/>
      <c r="DE131"/>
    </row>
    <row r="132">
      <c r="A132" s="113" t="n">
        <v>130</v>
      </c>
      <c r="B132" s="113" t="s">
        <v>1345</v>
      </c>
      <c r="C132" s="113"/>
      <c r="D132" s="109" t="str">
        <f>IFERROR(GEOMEAN(E132, F132), MAX(E132, F132))</f>
      </c>
      <c r="E132" s="109" t="str">
        <f>MAX(AQ132)</f>
      </c>
      <c r="F132" s="109" t="str">
        <f>MAX(AY132, DE132)</f>
      </c>
      <c r="G132" s="109"/>
      <c r="H132" s="109"/>
      <c r="I132" s="109"/>
      <c r="J132" s="109"/>
      <c r="K132" s="109"/>
      <c r="L132" s="109"/>
      <c r="M132" s="109" t="n">
        <v>9.3</v>
      </c>
      <c r="N132" s="109" t="n">
        <v>10</v>
      </c>
      <c r="O132" s="109"/>
      <c r="P132" s="109"/>
      <c r="Q132" s="109" t="n">
        <v>12.8</v>
      </c>
      <c r="R132" s="109" t="n">
        <v>10</v>
      </c>
      <c r="S132" s="109" t="n">
        <v>9.8</v>
      </c>
      <c r="T132" s="109" t="n">
        <v>2.1</v>
      </c>
      <c r="U132" s="109" t="n">
        <v>10</v>
      </c>
      <c r="V132" s="109" t="n">
        <v>6.1</v>
      </c>
      <c r="W132" s="109" t="n">
        <v>7.9</v>
      </c>
      <c r="X132" s="109" t="n">
        <v>2.8</v>
      </c>
      <c r="Y132" s="109"/>
      <c r="Z132" s="109"/>
      <c r="AA132" s="109" t="n">
        <v>2.8</v>
      </c>
      <c r="AB132" s="109" t="n">
        <v>0</v>
      </c>
      <c r="AC132" s="109" t="n">
        <v>0</v>
      </c>
      <c r="AD132" s="109"/>
      <c r="AE132" s="109"/>
      <c r="AF132" s="109"/>
      <c r="AG132" s="109"/>
      <c r="AH132" s="109" t="n">
        <v>12</v>
      </c>
      <c r="AI132" s="109" t="n">
        <v>5.6</v>
      </c>
      <c r="AJ132" s="109" t="n">
        <v>5</v>
      </c>
      <c r="AK132" s="109" t="n">
        <v>1.7</v>
      </c>
      <c r="AL132" s="109" t="n">
        <v>4.1</v>
      </c>
      <c r="AM132" s="109" t="n">
        <v>3.5</v>
      </c>
      <c r="AN132" s="109" t="n">
        <v>5.7</v>
      </c>
      <c r="AO132" s="109" t="n">
        <v>10</v>
      </c>
      <c r="AP132" s="109" t="n">
        <v>4.2</v>
      </c>
      <c r="AQ132" s="109" t="n">
        <v>6</v>
      </c>
      <c r="AR132" s="109" t="s">
        <v>703</v>
      </c>
      <c r="AS132" s="109" t="s">
        <v>625</v>
      </c>
      <c r="AT132" s="109" t="s">
        <v>630</v>
      </c>
      <c r="AU132" s="109"/>
      <c r="AV132" s="109" t="s">
        <v>630</v>
      </c>
      <c r="AW132" s="109"/>
      <c r="AX132" s="109" t="n">
        <v>7</v>
      </c>
      <c r="AY132" s="109"/>
      <c r="AZ132" s="109"/>
      <c r="BA132" s="109"/>
      <c r="BB132" s="109"/>
      <c r="BC132" s="109"/>
      <c r="BD132" s="109"/>
      <c r="BE132" s="109"/>
      <c r="BF132" s="109"/>
      <c r="BG132" s="109"/>
      <c r="BH132" s="109"/>
      <c r="BI132"/>
      <c r="BJ132"/>
      <c r="BK132"/>
      <c r="BL132"/>
      <c r="BM132"/>
      <c r="BN132"/>
      <c r="BO132"/>
      <c r="BP132"/>
      <c r="BQ132" t="s">
        <v>2023</v>
      </c>
      <c r="BR132" t="s">
        <v>2024</v>
      </c>
      <c r="BS132" t="s">
        <v>2025</v>
      </c>
      <c r="BT132"/>
      <c r="BU132"/>
      <c r="BV132"/>
      <c r="BW132"/>
      <c r="BX132"/>
      <c r="BY132"/>
      <c r="BZ132"/>
      <c r="CA132"/>
      <c r="CB132"/>
      <c r="CC132"/>
      <c r="CD132" t="s">
        <v>628</v>
      </c>
      <c r="CE132"/>
      <c r="CF132"/>
      <c r="CG132"/>
      <c r="CH132"/>
      <c r="CI132"/>
      <c r="CJ132"/>
      <c r="CK132"/>
      <c r="CL132"/>
      <c r="CM132"/>
      <c r="CN132"/>
      <c r="CO132"/>
      <c r="CP132"/>
      <c r="CQ132"/>
      <c r="CR132"/>
      <c r="CS132"/>
      <c r="CT132"/>
      <c r="CU132"/>
      <c r="CV132"/>
      <c r="CW132"/>
      <c r="CX132"/>
      <c r="CY132"/>
      <c r="CZ132"/>
      <c r="DA132"/>
      <c r="DB132"/>
      <c r="DC132"/>
      <c r="DD132"/>
      <c r="DE132"/>
    </row>
    <row r="133">
      <c r="A133" s="113" t="n">
        <v>131</v>
      </c>
      <c r="B133" s="113" t="s">
        <v>1347</v>
      </c>
      <c r="C133" s="113"/>
      <c r="D133" s="109" t="str">
        <f>IFERROR(GEOMEAN(E133, F133), MAX(E133, F133))</f>
      </c>
      <c r="E133" s="109" t="str">
        <f>MAX(AQ133)</f>
      </c>
      <c r="F133" s="109" t="str">
        <f>MAX(AY133, DE133)</f>
      </c>
      <c r="G133" s="109"/>
      <c r="H133" s="109"/>
      <c r="I133" s="109"/>
      <c r="J133" s="109"/>
      <c r="K133" s="109"/>
      <c r="L133" s="109"/>
      <c r="M133" s="109" t="n">
        <v>4.2</v>
      </c>
      <c r="N133" s="109" t="n">
        <v>8.7</v>
      </c>
      <c r="O133" s="109"/>
      <c r="P133" s="109" t="n">
        <v>1.7</v>
      </c>
      <c r="Q133" s="109" t="n">
        <v>0</v>
      </c>
      <c r="R133" s="109" t="n">
        <v>0</v>
      </c>
      <c r="S133" s="109" t="n">
        <v>3.7</v>
      </c>
      <c r="T133" s="109" t="n">
        <v>2.5</v>
      </c>
      <c r="U133" s="109" t="n">
        <v>4.1</v>
      </c>
      <c r="V133" s="109" t="n">
        <v>3.3</v>
      </c>
      <c r="W133" s="109" t="n">
        <v>3.5</v>
      </c>
      <c r="X133" s="109" t="n">
        <v>0</v>
      </c>
      <c r="Y133" s="109"/>
      <c r="Z133" s="109"/>
      <c r="AA133" s="109" t="n">
        <v>0</v>
      </c>
      <c r="AB133" s="109" t="n">
        <v>0</v>
      </c>
      <c r="AC133" s="109" t="n">
        <v>0</v>
      </c>
      <c r="AD133" s="109" t="n">
        <v>16</v>
      </c>
      <c r="AE133" s="109" t="n">
        <v>7.8</v>
      </c>
      <c r="AF133" s="109" t="n">
        <v>10.1</v>
      </c>
      <c r="AG133" s="109" t="n">
        <v>0.1</v>
      </c>
      <c r="AH133" s="109" t="n">
        <v>6.2</v>
      </c>
      <c r="AI133" s="109" t="n">
        <v>2.3</v>
      </c>
      <c r="AJ133" s="109" t="n">
        <v>3</v>
      </c>
      <c r="AK133" s="109" t="n">
        <v>0.1</v>
      </c>
      <c r="AL133" s="109" t="n">
        <v>1.4</v>
      </c>
      <c r="AM133" s="109" t="n">
        <v>0.7</v>
      </c>
      <c r="AN133" s="109" t="n">
        <v>2.1</v>
      </c>
      <c r="AO133" s="109" t="n">
        <v>0</v>
      </c>
      <c r="AP133" s="109" t="n">
        <v>0.5</v>
      </c>
      <c r="AQ133" s="109" t="n">
        <v>0.714285714285714</v>
      </c>
      <c r="AR133" s="109" t="s">
        <v>1090</v>
      </c>
      <c r="AS133" s="109" t="s">
        <v>623</v>
      </c>
      <c r="AT133" s="109" t="s">
        <v>1128</v>
      </c>
      <c r="AU133" s="109" t="s">
        <v>625</v>
      </c>
      <c r="AV133" s="109" t="s">
        <v>662</v>
      </c>
      <c r="AW133" s="109" t="s">
        <v>625</v>
      </c>
      <c r="AX133" s="109" t="n">
        <v>10</v>
      </c>
      <c r="AY133" s="109" t="n">
        <v>7</v>
      </c>
      <c r="AZ133" s="109" t="n">
        <v>0</v>
      </c>
      <c r="BA133" s="109"/>
      <c r="BB133" s="109"/>
      <c r="BC133" s="109"/>
      <c r="BD133" s="109"/>
      <c r="BE133" s="109"/>
      <c r="BF133" s="109"/>
      <c r="BG133" s="109"/>
      <c r="BH133" s="109"/>
      <c r="BI133"/>
      <c r="BJ133"/>
      <c r="BK133"/>
      <c r="BL133"/>
      <c r="BM133"/>
      <c r="BN133"/>
      <c r="BO133"/>
      <c r="BP133"/>
      <c r="BQ133" t="s">
        <v>2023</v>
      </c>
      <c r="BR133" t="s">
        <v>2024</v>
      </c>
      <c r="BS133" t="s">
        <v>2025</v>
      </c>
      <c r="BT133"/>
      <c r="BU133" t="n">
        <v>4.725</v>
      </c>
      <c r="BV133" t="n">
        <v>4.275</v>
      </c>
      <c r="BW133" t="n">
        <v>4.075</v>
      </c>
      <c r="BX133" t="n">
        <v>6.027</v>
      </c>
      <c r="BY133" t="n">
        <v>6.978</v>
      </c>
      <c r="BZ133" t="n">
        <v>5.402</v>
      </c>
      <c r="CA133" t="n">
        <v>5.253</v>
      </c>
      <c r="CB133" t="n">
        <v>5.121</v>
      </c>
      <c r="CC133" t="n">
        <v>5.019</v>
      </c>
      <c r="CD133" t="s">
        <v>2150</v>
      </c>
      <c r="CE133" t="n">
        <v>0.951</v>
      </c>
      <c r="CF133" t="n">
        <v>1.952</v>
      </c>
      <c r="CG133" t="n">
        <v>9.51</v>
      </c>
      <c r="CH133" t="n">
        <v>6.50666666666667</v>
      </c>
      <c r="CI133" t="n">
        <v>9.51</v>
      </c>
      <c r="CJ133"/>
      <c r="CK133"/>
      <c r="CL133"/>
      <c r="CM133"/>
      <c r="CN133"/>
      <c r="CO133"/>
      <c r="CP133"/>
      <c r="CQ133"/>
      <c r="CR133"/>
      <c r="CS133"/>
      <c r="CT133"/>
      <c r="CU133"/>
      <c r="CV133"/>
      <c r="CW133"/>
      <c r="CX133"/>
      <c r="CY133"/>
      <c r="CZ133"/>
      <c r="DA133"/>
      <c r="DB133"/>
      <c r="DC133"/>
      <c r="DD133"/>
      <c r="DE133"/>
    </row>
    <row r="134">
      <c r="A134" s="113" t="n">
        <v>132</v>
      </c>
      <c r="B134" s="113" t="s">
        <v>1351</v>
      </c>
      <c r="C134" s="113"/>
      <c r="D134" s="109" t="str">
        <f>IFERROR(GEOMEAN(E134, F134), MAX(E134, F134))</f>
      </c>
      <c r="E134" s="109" t="str">
        <f>MAX(AQ134)</f>
      </c>
      <c r="F134" s="109" t="str">
        <f>MAX(AY134, DE134)</f>
      </c>
      <c r="G134" s="109"/>
      <c r="H134" s="109"/>
      <c r="I134" s="109"/>
      <c r="J134" s="109"/>
      <c r="K134" s="109"/>
      <c r="L134" s="109"/>
      <c r="M134" s="109" t="n">
        <v>4</v>
      </c>
      <c r="N134" s="109" t="n">
        <v>8.5</v>
      </c>
      <c r="O134" s="109"/>
      <c r="P134" s="109"/>
      <c r="Q134" s="109" t="n">
        <v>0</v>
      </c>
      <c r="R134" s="109" t="n">
        <v>0</v>
      </c>
      <c r="S134" s="109" t="n">
        <v>4.2</v>
      </c>
      <c r="T134" s="109" t="n">
        <v>2</v>
      </c>
      <c r="U134" s="109" t="n">
        <v>1.3</v>
      </c>
      <c r="V134" s="109" t="n">
        <v>1.7</v>
      </c>
      <c r="W134" s="109" t="n">
        <v>2.9</v>
      </c>
      <c r="X134" s="109" t="n">
        <v>1.6</v>
      </c>
      <c r="Y134" s="109"/>
      <c r="Z134" s="109"/>
      <c r="AA134" s="109" t="n">
        <v>1.6</v>
      </c>
      <c r="AB134" s="109" t="n">
        <v>0</v>
      </c>
      <c r="AC134" s="109" t="n">
        <v>0</v>
      </c>
      <c r="AD134" s="109" t="n">
        <v>2</v>
      </c>
      <c r="AE134" s="109" t="n">
        <v>0</v>
      </c>
      <c r="AF134" s="109" t="n">
        <v>17.8</v>
      </c>
      <c r="AG134" s="109" t="n">
        <v>5.2</v>
      </c>
      <c r="AH134" s="109" t="n">
        <v>10.1</v>
      </c>
      <c r="AI134" s="109" t="n">
        <v>4.5</v>
      </c>
      <c r="AJ134" s="109" t="n">
        <v>10</v>
      </c>
      <c r="AK134" s="109" t="n">
        <v>0.1</v>
      </c>
      <c r="AL134" s="109" t="n">
        <v>5</v>
      </c>
      <c r="AM134" s="109" t="n">
        <v>3.3</v>
      </c>
      <c r="AN134" s="109" t="n">
        <v>3.1</v>
      </c>
      <c r="AO134" s="109" t="n">
        <v>0.625</v>
      </c>
      <c r="AP134" s="109" t="n">
        <v>1.7</v>
      </c>
      <c r="AQ134" s="109" t="n">
        <v>2.42857142857143</v>
      </c>
      <c r="AR134" s="109" t="s">
        <v>1353</v>
      </c>
      <c r="AS134" s="109" t="s">
        <v>623</v>
      </c>
      <c r="AT134" s="109" t="s">
        <v>630</v>
      </c>
      <c r="AU134" s="109"/>
      <c r="AV134" s="109" t="s">
        <v>708</v>
      </c>
      <c r="AW134" s="109" t="s">
        <v>621</v>
      </c>
      <c r="AX134" s="109" t="n">
        <v>10</v>
      </c>
      <c r="AY134" s="109"/>
      <c r="AZ134" s="109" t="n">
        <v>3</v>
      </c>
      <c r="BA134" s="109"/>
      <c r="BB134" s="109"/>
      <c r="BC134" s="109"/>
      <c r="BD134" s="109"/>
      <c r="BE134" s="109"/>
      <c r="BF134" s="109"/>
      <c r="BG134" s="109"/>
      <c r="BH134" s="109"/>
      <c r="BI134"/>
      <c r="BJ134"/>
      <c r="BK134"/>
      <c r="BL134"/>
      <c r="BM134"/>
      <c r="BN134"/>
      <c r="BO134"/>
      <c r="BP134"/>
      <c r="BQ134" t="s">
        <v>2023</v>
      </c>
      <c r="BR134" t="s">
        <v>2024</v>
      </c>
      <c r="BS134" t="s">
        <v>2025</v>
      </c>
      <c r="BT134"/>
      <c r="BU134"/>
      <c r="BV134"/>
      <c r="BW134"/>
      <c r="BX134"/>
      <c r="BY134"/>
      <c r="BZ134"/>
      <c r="CA134"/>
      <c r="CB134"/>
      <c r="CC134"/>
      <c r="CD134" t="s">
        <v>628</v>
      </c>
      <c r="CE134"/>
      <c r="CF134"/>
      <c r="CG134"/>
      <c r="CH134"/>
      <c r="CI134"/>
      <c r="CJ134"/>
      <c r="CK134"/>
      <c r="CL134"/>
      <c r="CM134"/>
      <c r="CN134"/>
      <c r="CO134"/>
      <c r="CP134"/>
      <c r="CQ134"/>
      <c r="CR134"/>
      <c r="CS134"/>
      <c r="CT134"/>
      <c r="CU134"/>
      <c r="CV134"/>
      <c r="CW134"/>
      <c r="CX134"/>
      <c r="CY134"/>
      <c r="CZ134"/>
      <c r="DA134"/>
      <c r="DB134"/>
      <c r="DC134"/>
      <c r="DD134"/>
      <c r="DE134"/>
    </row>
    <row r="135">
      <c r="A135" s="113" t="n">
        <v>133</v>
      </c>
      <c r="B135" s="113" t="s">
        <v>1355</v>
      </c>
      <c r="C135" s="113"/>
      <c r="D135" s="109" t="str">
        <f>IFERROR(GEOMEAN(E135, F135), MAX(E135, F135))</f>
      </c>
      <c r="E135" s="109" t="str">
        <f>MAX(AQ135)</f>
      </c>
      <c r="F135" s="109" t="str">
        <f>MAX(AY135, DE135)</f>
      </c>
      <c r="G135" s="109"/>
      <c r="H135" s="109" t="n">
        <v>16.79938871</v>
      </c>
      <c r="I135" s="109" t="n">
        <v>19.53402277</v>
      </c>
      <c r="J135" s="109" t="n">
        <v>1.8</v>
      </c>
      <c r="K135" s="109" t="n">
        <v>3.4</v>
      </c>
      <c r="L135" s="109" t="n">
        <v>1.8</v>
      </c>
      <c r="M135" s="109" t="n">
        <v>8.1</v>
      </c>
      <c r="N135" s="109" t="n">
        <v>3.7</v>
      </c>
      <c r="O135" s="109" t="n">
        <v>4.5</v>
      </c>
      <c r="P135" s="109" t="n">
        <v>10</v>
      </c>
      <c r="Q135" s="109" t="n">
        <v>0.7</v>
      </c>
      <c r="R135" s="109" t="n">
        <v>0.7</v>
      </c>
      <c r="S135" s="109" t="n">
        <v>5.4</v>
      </c>
      <c r="T135" s="109" t="n">
        <v>7.8</v>
      </c>
      <c r="U135" s="109" t="n">
        <v>1.2</v>
      </c>
      <c r="V135" s="109" t="n">
        <v>4.5</v>
      </c>
      <c r="W135" s="109" t="n">
        <v>5</v>
      </c>
      <c r="X135" s="109" t="n">
        <v>6.8</v>
      </c>
      <c r="Y135" s="109" t="n">
        <v>8.8</v>
      </c>
      <c r="Z135" s="109" t="n">
        <v>0.4</v>
      </c>
      <c r="AA135" s="109" t="n">
        <v>5.3</v>
      </c>
      <c r="AB135" s="109" t="n">
        <v>0.9</v>
      </c>
      <c r="AC135" s="109" t="n">
        <v>0.5</v>
      </c>
      <c r="AD135" s="109" t="n">
        <v>4</v>
      </c>
      <c r="AE135" s="109" t="n">
        <v>1.1</v>
      </c>
      <c r="AF135" s="109" t="n">
        <v>24.7</v>
      </c>
      <c r="AG135" s="109" t="n">
        <v>9.8</v>
      </c>
      <c r="AH135" s="109" t="n">
        <v>19.9</v>
      </c>
      <c r="AI135" s="109" t="n">
        <v>9.9</v>
      </c>
      <c r="AJ135" s="109" t="n">
        <v>5</v>
      </c>
      <c r="AK135" s="109" t="n">
        <v>4.9</v>
      </c>
      <c r="AL135" s="109" t="n">
        <v>7.4</v>
      </c>
      <c r="AM135" s="109" t="n">
        <v>4.8</v>
      </c>
      <c r="AN135" s="109" t="n">
        <v>4.9</v>
      </c>
      <c r="AO135" s="109" t="n">
        <v>8.125</v>
      </c>
      <c r="AP135" s="109" t="n">
        <v>5.4</v>
      </c>
      <c r="AQ135" s="109" t="n">
        <v>7.71428571428572</v>
      </c>
      <c r="AR135" s="109" t="s">
        <v>1357</v>
      </c>
      <c r="AS135" s="109" t="s">
        <v>625</v>
      </c>
      <c r="AT135" s="109" t="s">
        <v>1338</v>
      </c>
      <c r="AU135" s="109" t="s">
        <v>621</v>
      </c>
      <c r="AV135" s="109" t="s">
        <v>662</v>
      </c>
      <c r="AW135" s="109" t="s">
        <v>625</v>
      </c>
      <c r="AX135" s="109" t="n">
        <v>7</v>
      </c>
      <c r="AY135" s="109" t="n">
        <v>0</v>
      </c>
      <c r="AZ135" s="109" t="n">
        <v>0</v>
      </c>
      <c r="BA135" s="109"/>
      <c r="BB135" s="109"/>
      <c r="BC135" s="109"/>
      <c r="BD135" s="109"/>
      <c r="BE135" s="109"/>
      <c r="BF135" s="109"/>
      <c r="BG135" s="109"/>
      <c r="BH135" s="109"/>
      <c r="BI135"/>
      <c r="BJ135"/>
      <c r="BK135"/>
      <c r="BL135"/>
      <c r="BM135"/>
      <c r="BN135"/>
      <c r="BO135"/>
      <c r="BP135"/>
      <c r="BQ135" t="s">
        <v>2023</v>
      </c>
      <c r="BR135" t="s">
        <v>2024</v>
      </c>
      <c r="BS135" t="s">
        <v>2025</v>
      </c>
      <c r="BT135"/>
      <c r="BU135" t="n">
        <v>6.018</v>
      </c>
      <c r="BV135" t="n">
        <v>5.55</v>
      </c>
      <c r="BW135" t="n">
        <v>4.08</v>
      </c>
      <c r="BX135" t="n">
        <v>4.5</v>
      </c>
      <c r="BY135" t="n">
        <v>5.11</v>
      </c>
      <c r="BZ135" t="n">
        <v>4.9</v>
      </c>
      <c r="CA135" t="n">
        <v>4.947</v>
      </c>
      <c r="CB135" t="n">
        <v>4.997</v>
      </c>
      <c r="CC135" t="n">
        <v>5.047</v>
      </c>
      <c r="CD135" t="s">
        <v>2151</v>
      </c>
      <c r="CE135" t="n">
        <v>0.61</v>
      </c>
      <c r="CF135" t="n">
        <v>0.42</v>
      </c>
      <c r="CG135" t="n">
        <v>6.1</v>
      </c>
      <c r="CH135" t="n">
        <v>1.4</v>
      </c>
      <c r="CI135" t="n">
        <v>6.1</v>
      </c>
      <c r="CJ135" t="n">
        <v>0</v>
      </c>
      <c r="CK135"/>
      <c r="CL135"/>
      <c r="CM135"/>
      <c r="CN135"/>
      <c r="CO135"/>
      <c r="CP135"/>
      <c r="CQ135"/>
      <c r="CR135"/>
      <c r="CS135"/>
      <c r="CT135"/>
      <c r="CU135"/>
      <c r="CV135"/>
      <c r="CW135"/>
      <c r="CX135"/>
      <c r="CY135"/>
      <c r="CZ135"/>
      <c r="DA135"/>
      <c r="DB135"/>
      <c r="DC135"/>
      <c r="DD135"/>
      <c r="DE135"/>
    </row>
    <row r="136">
      <c r="A136" s="113" t="n">
        <v>134</v>
      </c>
      <c r="B136" s="113" t="s">
        <v>1362</v>
      </c>
      <c r="C136" s="113"/>
      <c r="D136" s="109" t="str">
        <f>IFERROR(GEOMEAN(E136, F136), MAX(E136, F136))</f>
      </c>
      <c r="E136" s="109" t="str">
        <f>MAX(AQ136)</f>
      </c>
      <c r="F136" s="109" t="str">
        <f>MAX(AY136, DE136)</f>
      </c>
      <c r="G136" s="109"/>
      <c r="H136" s="109" t="n">
        <v>63.38658109</v>
      </c>
      <c r="I136" s="109" t="n">
        <v>19.72249157</v>
      </c>
      <c r="J136" s="109" t="n">
        <v>7.5</v>
      </c>
      <c r="K136" s="109" t="n">
        <v>3.4</v>
      </c>
      <c r="L136" s="109" t="n">
        <v>7.5</v>
      </c>
      <c r="M136" s="109" t="n">
        <v>5.8</v>
      </c>
      <c r="N136" s="109" t="n">
        <v>6.8</v>
      </c>
      <c r="O136" s="109" t="n">
        <v>2.5</v>
      </c>
      <c r="P136" s="109" t="n">
        <v>4.2</v>
      </c>
      <c r="Q136" s="109" t="n">
        <v>0.4</v>
      </c>
      <c r="R136" s="109" t="n">
        <v>0.4</v>
      </c>
      <c r="S136" s="109" t="n">
        <v>3.9</v>
      </c>
      <c r="T136" s="109" t="n">
        <v>5.7</v>
      </c>
      <c r="U136" s="109" t="n">
        <v>1.5</v>
      </c>
      <c r="V136" s="109" t="n">
        <v>3.6</v>
      </c>
      <c r="W136" s="109" t="n">
        <v>3.8</v>
      </c>
      <c r="X136" s="109" t="n">
        <v>2.2</v>
      </c>
      <c r="Y136" s="109"/>
      <c r="Z136" s="109" t="n">
        <v>0.3</v>
      </c>
      <c r="AA136" s="109" t="n">
        <v>1.2</v>
      </c>
      <c r="AB136" s="109" t="n">
        <v>0</v>
      </c>
      <c r="AC136" s="109" t="n">
        <v>0</v>
      </c>
      <c r="AD136" s="109" t="n">
        <v>8</v>
      </c>
      <c r="AE136" s="109" t="n">
        <v>3.3</v>
      </c>
      <c r="AF136" s="109" t="n">
        <v>13</v>
      </c>
      <c r="AG136" s="109" t="n">
        <v>2</v>
      </c>
      <c r="AH136" s="109" t="n">
        <v>7.7</v>
      </c>
      <c r="AI136" s="109" t="n">
        <v>3.2</v>
      </c>
      <c r="AJ136" s="109" t="n">
        <v>4</v>
      </c>
      <c r="AK136" s="109" t="n">
        <v>1</v>
      </c>
      <c r="AL136" s="109" t="n">
        <v>2.6</v>
      </c>
      <c r="AM136" s="109" t="n">
        <v>3.8</v>
      </c>
      <c r="AN136" s="109" t="n">
        <v>3.8</v>
      </c>
      <c r="AO136" s="109" t="n">
        <v>3.54166666666667</v>
      </c>
      <c r="AP136" s="109" t="n">
        <v>2.6</v>
      </c>
      <c r="AQ136" s="109" t="n">
        <v>3.71428571428571</v>
      </c>
      <c r="AR136" s="109" t="s">
        <v>1077</v>
      </c>
      <c r="AS136" s="109" t="s">
        <v>623</v>
      </c>
      <c r="AT136" s="109" t="s">
        <v>1364</v>
      </c>
      <c r="AU136" s="109" t="s">
        <v>625</v>
      </c>
      <c r="AV136" s="109" t="s">
        <v>662</v>
      </c>
      <c r="AW136" s="109" t="s">
        <v>625</v>
      </c>
      <c r="AX136" s="109" t="n">
        <v>10</v>
      </c>
      <c r="AY136" s="109" t="n">
        <v>7</v>
      </c>
      <c r="AZ136" s="109" t="n">
        <v>0</v>
      </c>
      <c r="BA136" s="109" t="s">
        <v>2152</v>
      </c>
      <c r="BB136" s="109" t="s">
        <v>2027</v>
      </c>
      <c r="BC136" s="109" t="n">
        <v>2.52310972085075</v>
      </c>
      <c r="BD136" s="109" t="n">
        <v>1.70365022422813</v>
      </c>
      <c r="BE136" s="109" t="n">
        <v>1.66250065022761</v>
      </c>
      <c r="BF136" s="109" t="n">
        <v>1.98695750016168</v>
      </c>
      <c r="BG136" s="109" t="n">
        <v>1.8009105845592</v>
      </c>
      <c r="BH136" s="109" t="n">
        <v>1.7470738517252</v>
      </c>
      <c r="BI136" t="s">
        <v>2028</v>
      </c>
      <c r="BJ136" t="s">
        <v>2031</v>
      </c>
      <c r="BK136" t="n">
        <v>4314.768</v>
      </c>
      <c r="BL136" t="n">
        <v>-0.18604691560248</v>
      </c>
      <c r="BM136" t="n">
        <v>0.32445684993407</v>
      </c>
      <c r="BN136" t="n">
        <v>0</v>
      </c>
      <c r="BO136" t="n">
        <v>1.08152283311357</v>
      </c>
      <c r="BP136" t="n">
        <v>1.08152283311357</v>
      </c>
      <c r="BQ136" t="s">
        <v>2023</v>
      </c>
      <c r="BR136" t="s">
        <v>2024</v>
      </c>
      <c r="BS136" t="s">
        <v>2025</v>
      </c>
      <c r="BT136"/>
      <c r="BU136" t="n">
        <v>6.13</v>
      </c>
      <c r="BV136" t="n">
        <v>5.956</v>
      </c>
      <c r="BW136" t="n">
        <v>7.07</v>
      </c>
      <c r="BX136" t="n">
        <v>10.923</v>
      </c>
      <c r="BY136" t="n">
        <v>10.058</v>
      </c>
      <c r="BZ136" t="n">
        <v>9.239</v>
      </c>
      <c r="CA136" t="n">
        <v>8.814</v>
      </c>
      <c r="CB136" t="n">
        <v>8.813</v>
      </c>
      <c r="CC136" t="n">
        <v>8.812</v>
      </c>
      <c r="CD136" t="s">
        <v>2153</v>
      </c>
      <c r="CE136" t="n">
        <v>-0.865</v>
      </c>
      <c r="CF136" t="n">
        <v>3.853</v>
      </c>
      <c r="CG136" t="n">
        <v>0</v>
      </c>
      <c r="CH136" t="n">
        <v>10</v>
      </c>
      <c r="CI136" t="n">
        <v>10</v>
      </c>
      <c r="CJ136"/>
      <c r="CK136"/>
      <c r="CL136"/>
      <c r="CM136"/>
      <c r="CN136"/>
      <c r="CO136"/>
      <c r="CP136"/>
      <c r="CQ136"/>
      <c r="CR136"/>
      <c r="CS136"/>
      <c r="CT136"/>
      <c r="CU136"/>
      <c r="CV136"/>
      <c r="CW136"/>
      <c r="CX136"/>
      <c r="CY136"/>
      <c r="CZ136"/>
      <c r="DA136"/>
      <c r="DB136"/>
      <c r="DC136"/>
      <c r="DD136"/>
      <c r="DE136"/>
    </row>
    <row r="137">
      <c r="A137" s="113" t="n">
        <v>135</v>
      </c>
      <c r="B137" s="113" t="s">
        <v>1366</v>
      </c>
      <c r="C137" s="113"/>
      <c r="D137" s="109" t="str">
        <f>IFERROR(GEOMEAN(E137, F137), MAX(E137, F137))</f>
      </c>
      <c r="E137" s="109" t="str">
        <f>MAX(AQ137)</f>
      </c>
      <c r="F137" s="109" t="str">
        <f>MAX(AY137, DE137)</f>
      </c>
      <c r="G137" s="109"/>
      <c r="H137" s="109" t="n">
        <v>64.854444</v>
      </c>
      <c r="I137" s="109" t="n">
        <v>17.83276028</v>
      </c>
      <c r="J137" s="109" t="n">
        <v>7.7</v>
      </c>
      <c r="K137" s="109" t="n">
        <v>3</v>
      </c>
      <c r="L137" s="109" t="n">
        <v>7.7</v>
      </c>
      <c r="M137" s="109" t="n">
        <v>4.7</v>
      </c>
      <c r="N137" s="109" t="n">
        <v>7.8</v>
      </c>
      <c r="O137" s="109" t="n">
        <v>3.8</v>
      </c>
      <c r="P137" s="109" t="n">
        <v>4.4</v>
      </c>
      <c r="Q137" s="109" t="n">
        <v>0.9</v>
      </c>
      <c r="R137" s="109" t="n">
        <v>0.9</v>
      </c>
      <c r="S137" s="109" t="n">
        <v>4.3</v>
      </c>
      <c r="T137" s="109" t="n">
        <v>6</v>
      </c>
      <c r="U137" s="109" t="n">
        <v>0.6</v>
      </c>
      <c r="V137" s="109" t="n">
        <v>3.3</v>
      </c>
      <c r="W137" s="109" t="n">
        <v>3.8</v>
      </c>
      <c r="X137" s="109" t="n">
        <v>3</v>
      </c>
      <c r="Y137" s="109" t="n">
        <v>6.1</v>
      </c>
      <c r="Z137" s="109" t="n">
        <v>0.3</v>
      </c>
      <c r="AA137" s="109" t="n">
        <v>3.1</v>
      </c>
      <c r="AB137" s="109" t="n">
        <v>0.1</v>
      </c>
      <c r="AC137" s="109" t="n">
        <v>0.1</v>
      </c>
      <c r="AD137" s="109" t="n">
        <v>8</v>
      </c>
      <c r="AE137" s="109" t="n">
        <v>3.3</v>
      </c>
      <c r="AF137" s="109" t="n">
        <v>12.6</v>
      </c>
      <c r="AG137" s="109" t="n">
        <v>1.7</v>
      </c>
      <c r="AH137" s="109" t="n">
        <v>6.6</v>
      </c>
      <c r="AI137" s="109" t="n">
        <v>2.6</v>
      </c>
      <c r="AJ137" s="109" t="n">
        <v>3</v>
      </c>
      <c r="AK137" s="109" t="n">
        <v>2.1</v>
      </c>
      <c r="AL137" s="109" t="n">
        <v>2.4</v>
      </c>
      <c r="AM137" s="109" t="n">
        <v>4.4</v>
      </c>
      <c r="AN137" s="109" t="n">
        <v>4.1</v>
      </c>
      <c r="AO137" s="109" t="n">
        <v>4.79166666666667</v>
      </c>
      <c r="AP137" s="109" t="n">
        <v>3.4</v>
      </c>
      <c r="AQ137" s="109" t="n">
        <v>4.85714285714286</v>
      </c>
      <c r="AR137" s="109" t="s">
        <v>1368</v>
      </c>
      <c r="AS137" s="109" t="s">
        <v>623</v>
      </c>
      <c r="AT137" s="109" t="s">
        <v>1234</v>
      </c>
      <c r="AU137" s="109" t="s">
        <v>625</v>
      </c>
      <c r="AV137" s="109" t="s">
        <v>662</v>
      </c>
      <c r="AW137" s="109" t="s">
        <v>625</v>
      </c>
      <c r="AX137" s="109" t="n">
        <v>10</v>
      </c>
      <c r="AY137" s="109" t="n">
        <v>7</v>
      </c>
      <c r="AZ137" s="109" t="n">
        <v>0</v>
      </c>
      <c r="BA137" s="109" t="s">
        <v>2154</v>
      </c>
      <c r="BB137" s="109" t="s">
        <v>2027</v>
      </c>
      <c r="BC137" s="109" t="n">
        <v>3.42333167380648</v>
      </c>
      <c r="BD137" s="109" t="n">
        <v>2.6987424001779</v>
      </c>
      <c r="BE137" s="109" t="n">
        <v>2.56528666828871</v>
      </c>
      <c r="BF137" s="109" t="n">
        <v>4.25827135915743</v>
      </c>
      <c r="BG137" s="109" t="n">
        <v>2.87997156060958</v>
      </c>
      <c r="BH137" s="109" t="n">
        <v>2.38534674711688</v>
      </c>
      <c r="BI137" t="s">
        <v>2028</v>
      </c>
      <c r="BJ137" t="s">
        <v>2031</v>
      </c>
      <c r="BK137" t="n">
        <v>32971.846</v>
      </c>
      <c r="BL137" t="n">
        <v>-1.37829979854785</v>
      </c>
      <c r="BM137" t="n">
        <v>1.69298469086872</v>
      </c>
      <c r="BN137" t="n">
        <v>0</v>
      </c>
      <c r="BO137" t="n">
        <v>5.64328230289573</v>
      </c>
      <c r="BP137" t="n">
        <v>5.64328230289573</v>
      </c>
      <c r="BQ137" t="s">
        <v>2023</v>
      </c>
      <c r="BR137" t="s">
        <v>2024</v>
      </c>
      <c r="BS137" t="s">
        <v>2025</v>
      </c>
      <c r="BT137"/>
      <c r="BU137" t="n">
        <v>6.876</v>
      </c>
      <c r="BV137" t="n">
        <v>6.7</v>
      </c>
      <c r="BW137" t="n">
        <v>6.6</v>
      </c>
      <c r="BX137" t="n">
        <v>12.473</v>
      </c>
      <c r="BY137" t="n">
        <v>8.77</v>
      </c>
      <c r="BZ137" t="n">
        <v>6.814</v>
      </c>
      <c r="CA137" t="n">
        <v>6.5</v>
      </c>
      <c r="CB137" t="n">
        <v>6.5</v>
      </c>
      <c r="CC137" t="n">
        <v>6.5</v>
      </c>
      <c r="CD137" t="s">
        <v>2155</v>
      </c>
      <c r="CE137" t="n">
        <v>-3.703</v>
      </c>
      <c r="CF137" t="n">
        <v>5.873</v>
      </c>
      <c r="CG137" t="n">
        <v>0</v>
      </c>
      <c r="CH137" t="n">
        <v>10</v>
      </c>
      <c r="CI137" t="n">
        <v>10</v>
      </c>
      <c r="CJ137" t="n">
        <v>0</v>
      </c>
      <c r="CK137" t="n">
        <v>57.7586784362793</v>
      </c>
      <c r="CL137"/>
      <c r="CM137" t="n">
        <v>98.8650054931641</v>
      </c>
      <c r="CN137"/>
      <c r="CO137"/>
      <c r="CP137" t="n">
        <v>64.2165603637695</v>
      </c>
      <c r="CQ137" t="n">
        <v>8.56096267700195</v>
      </c>
      <c r="CR137"/>
      <c r="CS137"/>
      <c r="CT137" t="n">
        <v>13.138786315918</v>
      </c>
      <c r="CU137"/>
      <c r="CV137" t="n">
        <v>3.3529155254364</v>
      </c>
      <c r="CW137" t="n">
        <v>21.8676300048828</v>
      </c>
      <c r="CX137"/>
      <c r="CY137"/>
      <c r="CZ137" t="n">
        <v>0.567497253417969</v>
      </c>
      <c r="DA137" t="n">
        <v>5.25551452636719</v>
      </c>
      <c r="DB137"/>
      <c r="DC137" t="n">
        <v>4.37352600097656</v>
      </c>
      <c r="DD137" t="n">
        <v>3.39884592692057</v>
      </c>
      <c r="DE137" t="n">
        <v>4.8554941813151</v>
      </c>
    </row>
    <row r="138">
      <c r="A138" s="113" t="n">
        <v>136</v>
      </c>
      <c r="B138" s="113" t="s">
        <v>1370</v>
      </c>
      <c r="C138" s="113"/>
      <c r="D138" s="109" t="str">
        <f>IFERROR(GEOMEAN(E138, F138), MAX(E138, F138))</f>
      </c>
      <c r="E138" s="109" t="str">
        <f>MAX(AQ138)</f>
      </c>
      <c r="F138" s="109" t="str">
        <f>MAX(AY138, DE138)</f>
      </c>
      <c r="G138" s="109"/>
      <c r="H138" s="109" t="n">
        <v>40.62007161</v>
      </c>
      <c r="I138" s="109" t="n">
        <v>7.748271834</v>
      </c>
      <c r="J138" s="109" t="n">
        <v>4.7</v>
      </c>
      <c r="K138" s="109" t="n">
        <v>1</v>
      </c>
      <c r="L138" s="109" t="n">
        <v>4.7</v>
      </c>
      <c r="M138" s="109" t="n">
        <v>8.5</v>
      </c>
      <c r="N138" s="109" t="n">
        <v>4.7</v>
      </c>
      <c r="O138" s="109" t="n">
        <v>4.8</v>
      </c>
      <c r="P138" s="109" t="n">
        <v>6.9</v>
      </c>
      <c r="Q138" s="109" t="n">
        <v>0.3</v>
      </c>
      <c r="R138" s="109" t="n">
        <v>0.3</v>
      </c>
      <c r="S138" s="109" t="n">
        <v>5</v>
      </c>
      <c r="T138" s="109" t="n">
        <v>3.7</v>
      </c>
      <c r="U138" s="109" t="n">
        <v>5</v>
      </c>
      <c r="V138" s="109" t="n">
        <v>4.4</v>
      </c>
      <c r="W138" s="109" t="n">
        <v>4.7</v>
      </c>
      <c r="X138" s="109" t="n">
        <v>4</v>
      </c>
      <c r="Y138" s="109" t="n">
        <v>5.6</v>
      </c>
      <c r="Z138" s="109" t="n">
        <v>0.6</v>
      </c>
      <c r="AA138" s="109" t="n">
        <v>3.4</v>
      </c>
      <c r="AB138" s="109" t="n">
        <v>0</v>
      </c>
      <c r="AC138" s="109" t="n">
        <v>0</v>
      </c>
      <c r="AD138" s="109" t="n">
        <v>5</v>
      </c>
      <c r="AE138" s="109" t="n">
        <v>1.7</v>
      </c>
      <c r="AF138" s="109" t="n">
        <v>26.8</v>
      </c>
      <c r="AG138" s="109" t="n">
        <v>10</v>
      </c>
      <c r="AH138" s="109" t="n">
        <v>7.1</v>
      </c>
      <c r="AI138" s="109" t="n">
        <v>2.8</v>
      </c>
      <c r="AJ138" s="109" t="n">
        <v>4</v>
      </c>
      <c r="AK138" s="109" t="n">
        <v>10</v>
      </c>
      <c r="AL138" s="109" t="n">
        <v>6.7</v>
      </c>
      <c r="AM138" s="109" t="n">
        <v>4.9</v>
      </c>
      <c r="AN138" s="109" t="n">
        <v>4.8</v>
      </c>
      <c r="AO138" s="109" t="n">
        <v>7.70833333333333</v>
      </c>
      <c r="AP138" s="109" t="n">
        <v>3.9</v>
      </c>
      <c r="AQ138" s="109" t="n">
        <v>5.57142857142857</v>
      </c>
      <c r="AR138" s="109" t="s">
        <v>730</v>
      </c>
      <c r="AS138" s="109" t="s">
        <v>623</v>
      </c>
      <c r="AT138" s="109" t="s">
        <v>1372</v>
      </c>
      <c r="AU138" s="109" t="s">
        <v>625</v>
      </c>
      <c r="AV138" s="109" t="s">
        <v>662</v>
      </c>
      <c r="AW138" s="109" t="s">
        <v>625</v>
      </c>
      <c r="AX138" s="109" t="n">
        <v>10</v>
      </c>
      <c r="AY138" s="109" t="n">
        <v>7</v>
      </c>
      <c r="AZ138" s="109" t="n">
        <v>0</v>
      </c>
      <c r="BA138" s="109" t="s">
        <v>2156</v>
      </c>
      <c r="BB138" s="109" t="s">
        <v>2027</v>
      </c>
      <c r="BC138" s="109" t="n">
        <v>4.56621213764462</v>
      </c>
      <c r="BD138" s="109" t="n">
        <v>4.0427932016967</v>
      </c>
      <c r="BE138" s="109" t="n">
        <v>3.60601738437442</v>
      </c>
      <c r="BF138" s="109" t="n">
        <v>4.32337730552905</v>
      </c>
      <c r="BG138" s="109" t="n">
        <v>3.92395166294667</v>
      </c>
      <c r="BH138" s="109" t="n">
        <v>3.53227575136861</v>
      </c>
      <c r="BI138" t="s">
        <v>2028</v>
      </c>
      <c r="BJ138" t="s">
        <v>2062</v>
      </c>
      <c r="BK138" t="n">
        <v>109581.085</v>
      </c>
      <c r="BL138" t="n">
        <v>-0.39942564258238</v>
      </c>
      <c r="BM138" t="n">
        <v>0.71735992115463</v>
      </c>
      <c r="BN138" t="n">
        <v>0</v>
      </c>
      <c r="BO138" t="n">
        <v>2.3911997371821</v>
      </c>
      <c r="BP138" t="n">
        <v>2.3911997371821</v>
      </c>
      <c r="BQ138" t="s">
        <v>2023</v>
      </c>
      <c r="BR138" t="s">
        <v>2024</v>
      </c>
      <c r="BS138" t="s">
        <v>2025</v>
      </c>
      <c r="BT138"/>
      <c r="BU138" t="n">
        <v>5.725</v>
      </c>
      <c r="BV138" t="n">
        <v>5.325</v>
      </c>
      <c r="BW138" t="n">
        <v>5.075</v>
      </c>
      <c r="BX138" t="n">
        <v>10.35</v>
      </c>
      <c r="BY138" t="n">
        <v>7.4</v>
      </c>
      <c r="BZ138" t="n">
        <v>6.694</v>
      </c>
      <c r="CA138" t="n">
        <v>6.154</v>
      </c>
      <c r="CB138" t="n">
        <v>5.615</v>
      </c>
      <c r="CC138" t="n">
        <v>5.075</v>
      </c>
      <c r="CD138" t="s">
        <v>2157</v>
      </c>
      <c r="CE138" t="n">
        <v>-2.95</v>
      </c>
      <c r="CF138" t="n">
        <v>5.275</v>
      </c>
      <c r="CG138" t="n">
        <v>0</v>
      </c>
      <c r="CH138" t="n">
        <v>10</v>
      </c>
      <c r="CI138" t="n">
        <v>10</v>
      </c>
      <c r="CJ138" t="n">
        <v>7</v>
      </c>
      <c r="CK138"/>
      <c r="CL138"/>
      <c r="CM138"/>
      <c r="CN138"/>
      <c r="CO138"/>
      <c r="CP138"/>
      <c r="CQ138"/>
      <c r="CR138"/>
      <c r="CS138"/>
      <c r="CT138"/>
      <c r="CU138"/>
      <c r="CV138"/>
      <c r="CW138"/>
      <c r="CX138"/>
      <c r="CY138"/>
      <c r="CZ138"/>
      <c r="DA138"/>
      <c r="DB138"/>
      <c r="DC138"/>
      <c r="DD138"/>
      <c r="DE138"/>
    </row>
    <row r="139">
      <c r="A139" s="113" t="n">
        <v>137</v>
      </c>
      <c r="B139" s="113" t="s">
        <v>1375</v>
      </c>
      <c r="C139" s="113"/>
      <c r="D139" s="109" t="str">
        <f>IFERROR(GEOMEAN(E139, F139), MAX(E139, F139))</f>
      </c>
      <c r="E139" s="109" t="str">
        <f>MAX(AQ139)</f>
      </c>
      <c r="F139" s="109" t="str">
        <f>MAX(AY139, DE139)</f>
      </c>
      <c r="G139" s="109"/>
      <c r="H139" s="109" t="n">
        <v>37.4302542</v>
      </c>
      <c r="I139" s="109" t="n">
        <v>27.98678009</v>
      </c>
      <c r="J139" s="109" t="n">
        <v>4.4</v>
      </c>
      <c r="K139" s="109" t="n">
        <v>5.1</v>
      </c>
      <c r="L139" s="109" t="n">
        <v>4.4</v>
      </c>
      <c r="M139" s="109" t="n">
        <v>5.3</v>
      </c>
      <c r="N139" s="109" t="n">
        <v>8</v>
      </c>
      <c r="O139" s="109"/>
      <c r="P139" s="109"/>
      <c r="Q139" s="109" t="n">
        <v>0</v>
      </c>
      <c r="R139" s="109" t="n">
        <v>0</v>
      </c>
      <c r="S139" s="109" t="n">
        <v>4.4</v>
      </c>
      <c r="T139" s="109" t="n">
        <v>2.7</v>
      </c>
      <c r="U139" s="109" t="n">
        <v>6</v>
      </c>
      <c r="V139" s="109" t="n">
        <v>4.4</v>
      </c>
      <c r="W139" s="109" t="n">
        <v>4.4</v>
      </c>
      <c r="X139" s="109" t="n">
        <v>2</v>
      </c>
      <c r="Y139" s="109"/>
      <c r="Z139" s="109"/>
      <c r="AA139" s="109" t="n">
        <v>2</v>
      </c>
      <c r="AB139" s="109" t="n">
        <v>0</v>
      </c>
      <c r="AC139" s="109" t="n">
        <v>0</v>
      </c>
      <c r="AD139" s="109"/>
      <c r="AE139" s="109"/>
      <c r="AF139" s="109"/>
      <c r="AG139" s="109"/>
      <c r="AH139" s="109" t="n">
        <v>17.9</v>
      </c>
      <c r="AI139" s="109" t="n">
        <v>8.8</v>
      </c>
      <c r="AJ139" s="109" t="n">
        <v>4</v>
      </c>
      <c r="AK139" s="109" t="n">
        <v>1.9</v>
      </c>
      <c r="AL139" s="109" t="n">
        <v>4.9</v>
      </c>
      <c r="AM139" s="109" t="n">
        <v>3.8</v>
      </c>
      <c r="AN139" s="109" t="n">
        <v>4.1</v>
      </c>
      <c r="AO139" s="109" t="n">
        <v>4.79166666666667</v>
      </c>
      <c r="AP139" s="109" t="n">
        <v>3.4</v>
      </c>
      <c r="AQ139" s="109" t="n">
        <v>4.85714285714286</v>
      </c>
      <c r="AR139" s="109" t="s">
        <v>1376</v>
      </c>
      <c r="AS139" s="109" t="s">
        <v>623</v>
      </c>
      <c r="AT139" s="109" t="s">
        <v>630</v>
      </c>
      <c r="AU139" s="109"/>
      <c r="AV139" s="109" t="s">
        <v>630</v>
      </c>
      <c r="AW139" s="109"/>
      <c r="AX139" s="109" t="n">
        <v>10</v>
      </c>
      <c r="AY139" s="109"/>
      <c r="AZ139" s="109"/>
      <c r="BA139" s="109"/>
      <c r="BB139" s="109"/>
      <c r="BC139" s="109"/>
      <c r="BD139" s="109"/>
      <c r="BE139" s="109"/>
      <c r="BF139" s="109"/>
      <c r="BG139" s="109"/>
      <c r="BH139" s="109"/>
      <c r="BI139"/>
      <c r="BJ139"/>
      <c r="BK139"/>
      <c r="BL139"/>
      <c r="BM139"/>
      <c r="BN139"/>
      <c r="BO139"/>
      <c r="BP139"/>
      <c r="BQ139" t="s">
        <v>2023</v>
      </c>
      <c r="BR139" t="s">
        <v>2024</v>
      </c>
      <c r="BS139" t="s">
        <v>2025</v>
      </c>
      <c r="BT139"/>
      <c r="BU139"/>
      <c r="BV139"/>
      <c r="BW139"/>
      <c r="BX139"/>
      <c r="BY139"/>
      <c r="BZ139"/>
      <c r="CA139"/>
      <c r="CB139"/>
      <c r="CC139"/>
      <c r="CD139" t="s">
        <v>628</v>
      </c>
      <c r="CE139"/>
      <c r="CF139"/>
      <c r="CG139"/>
      <c r="CH139"/>
      <c r="CI139"/>
      <c r="CJ139"/>
      <c r="CK139"/>
      <c r="CL139"/>
      <c r="CM139"/>
      <c r="CN139"/>
      <c r="CO139"/>
      <c r="CP139"/>
      <c r="CQ139"/>
      <c r="CR139"/>
      <c r="CS139"/>
      <c r="CT139"/>
      <c r="CU139"/>
      <c r="CV139"/>
      <c r="CW139"/>
      <c r="CX139"/>
      <c r="CY139"/>
      <c r="CZ139"/>
      <c r="DA139"/>
      <c r="DB139"/>
      <c r="DC139"/>
      <c r="DD139"/>
      <c r="DE139"/>
    </row>
    <row r="140">
      <c r="A140" s="113" t="n">
        <v>138</v>
      </c>
      <c r="B140" s="113" t="s">
        <v>1378</v>
      </c>
      <c r="C140" s="113"/>
      <c r="D140" s="109" t="str">
        <f>IFERROR(GEOMEAN(E140, F140), MAX(E140, F140))</f>
      </c>
      <c r="E140" s="109" t="str">
        <f>MAX(AQ140)</f>
      </c>
      <c r="F140" s="109" t="str">
        <f>MAX(AY140, DE140)</f>
      </c>
      <c r="G140" s="109"/>
      <c r="H140" s="109" t="n">
        <v>4.243659343</v>
      </c>
      <c r="I140" s="109" t="n">
        <v>0.455201337</v>
      </c>
      <c r="J140" s="109" t="n">
        <v>0.3</v>
      </c>
      <c r="K140" s="109" t="n">
        <v>0</v>
      </c>
      <c r="L140" s="109" t="n">
        <v>0.3</v>
      </c>
      <c r="M140" s="109" t="n">
        <v>4.3</v>
      </c>
      <c r="N140" s="109" t="n">
        <v>1.3</v>
      </c>
      <c r="O140" s="109"/>
      <c r="P140" s="109"/>
      <c r="Q140" s="109" t="n">
        <v>0.3</v>
      </c>
      <c r="R140" s="109" t="n">
        <v>0.3</v>
      </c>
      <c r="S140" s="109" t="n">
        <v>2</v>
      </c>
      <c r="T140" s="109" t="n">
        <v>0.7</v>
      </c>
      <c r="U140" s="109" t="n">
        <v>0.2</v>
      </c>
      <c r="V140" s="109" t="n">
        <v>0.5</v>
      </c>
      <c r="W140" s="109" t="n">
        <v>1.2</v>
      </c>
      <c r="X140" s="109" t="n">
        <v>7.1</v>
      </c>
      <c r="Y140" s="109"/>
      <c r="Z140" s="109" t="n">
        <v>3.8</v>
      </c>
      <c r="AA140" s="109" t="n">
        <v>5.5</v>
      </c>
      <c r="AB140" s="109" t="n">
        <v>0</v>
      </c>
      <c r="AC140" s="109" t="n">
        <v>0</v>
      </c>
      <c r="AD140" s="109" t="n">
        <v>3</v>
      </c>
      <c r="AE140" s="109" t="n">
        <v>0.6</v>
      </c>
      <c r="AF140" s="109" t="n">
        <v>30</v>
      </c>
      <c r="AG140" s="109" t="n">
        <v>10</v>
      </c>
      <c r="AH140" s="109" t="n">
        <v>17.9</v>
      </c>
      <c r="AI140" s="109" t="n">
        <v>8.8</v>
      </c>
      <c r="AJ140" s="109" t="n">
        <v>5</v>
      </c>
      <c r="AK140" s="109" t="n">
        <v>7.9</v>
      </c>
      <c r="AL140" s="109" t="n">
        <v>7.9</v>
      </c>
      <c r="AM140" s="109" t="n">
        <v>4.6</v>
      </c>
      <c r="AN140" s="109" t="n">
        <v>2.9</v>
      </c>
      <c r="AO140" s="109" t="n">
        <v>0</v>
      </c>
      <c r="AP140" s="109" t="n">
        <v>6.3</v>
      </c>
      <c r="AQ140" s="109" t="n">
        <v>9</v>
      </c>
      <c r="AR140" s="109" t="s">
        <v>1380</v>
      </c>
      <c r="AS140" s="109" t="s">
        <v>623</v>
      </c>
      <c r="AT140" s="109" t="s">
        <v>630</v>
      </c>
      <c r="AU140" s="109"/>
      <c r="AV140" s="109" t="s">
        <v>662</v>
      </c>
      <c r="AW140" s="109" t="s">
        <v>625</v>
      </c>
      <c r="AX140" s="109" t="n">
        <v>10</v>
      </c>
      <c r="AY140" s="109"/>
      <c r="AZ140" s="109" t="n">
        <v>0</v>
      </c>
      <c r="BA140" s="109"/>
      <c r="BB140" s="109"/>
      <c r="BC140" s="109"/>
      <c r="BD140" s="109"/>
      <c r="BE140" s="109"/>
      <c r="BF140" s="109"/>
      <c r="BG140" s="109"/>
      <c r="BH140" s="109"/>
      <c r="BI140"/>
      <c r="BJ140"/>
      <c r="BK140"/>
      <c r="BL140"/>
      <c r="BM140"/>
      <c r="BN140"/>
      <c r="BO140"/>
      <c r="BP140"/>
      <c r="BQ140" t="s">
        <v>2023</v>
      </c>
      <c r="BR140" t="s">
        <v>2024</v>
      </c>
      <c r="BS140" t="s">
        <v>2025</v>
      </c>
      <c r="BT140"/>
      <c r="BU140"/>
      <c r="BV140"/>
      <c r="BW140"/>
      <c r="BX140"/>
      <c r="BY140"/>
      <c r="BZ140"/>
      <c r="CA140"/>
      <c r="CB140"/>
      <c r="CC140"/>
      <c r="CD140" t="s">
        <v>628</v>
      </c>
      <c r="CE140"/>
      <c r="CF140"/>
      <c r="CG140"/>
      <c r="CH140"/>
      <c r="CI140"/>
      <c r="CJ140"/>
      <c r="CK140" t="n">
        <v>77.885368347168</v>
      </c>
      <c r="CL140" t="n">
        <v>22.1146278381348</v>
      </c>
      <c r="CM140" t="n">
        <v>92.8714981079102</v>
      </c>
      <c r="CN140" t="n">
        <v>31.4421977996826</v>
      </c>
      <c r="CO140" t="n">
        <v>4.12179279327393</v>
      </c>
      <c r="CP140"/>
      <c r="CQ140"/>
      <c r="CR140" t="n">
        <v>50.8719444274902</v>
      </c>
      <c r="CS140"/>
      <c r="CT140" t="n">
        <v>16.7417087554932</v>
      </c>
      <c r="CU140"/>
      <c r="CV140" t="n">
        <v>5.42550849914551</v>
      </c>
      <c r="CW140"/>
      <c r="CX140" t="n">
        <v>63.3688850402832</v>
      </c>
      <c r="CY140" t="n">
        <v>4.42292556762695</v>
      </c>
      <c r="CZ140" t="n">
        <v>3.56425094604492</v>
      </c>
      <c r="DA140" t="n">
        <v>6.69668350219727</v>
      </c>
      <c r="DB140"/>
      <c r="DC140"/>
      <c r="DD140" t="n">
        <v>4.89462000528971</v>
      </c>
      <c r="DE140" t="n">
        <v>6.99231429327102</v>
      </c>
    </row>
    <row r="141">
      <c r="A141" s="113" t="n">
        <v>139</v>
      </c>
      <c r="B141" s="113" t="s">
        <v>1382</v>
      </c>
      <c r="C141" s="113"/>
      <c r="D141" s="109" t="str">
        <f>IFERROR(GEOMEAN(E141, F141), MAX(E141, F141))</f>
      </c>
      <c r="E141" s="109" t="str">
        <f>MAX(AQ141)</f>
      </c>
      <c r="F141" s="109" t="str">
        <f>MAX(AY141, DE141)</f>
      </c>
      <c r="G141" s="109"/>
      <c r="H141" s="109" t="n">
        <v>64.41412591</v>
      </c>
      <c r="I141" s="109" t="n">
        <v>60.55526621</v>
      </c>
      <c r="J141" s="109" t="n">
        <v>7.7</v>
      </c>
      <c r="K141" s="109" t="n">
        <v>10</v>
      </c>
      <c r="L141" s="109" t="n">
        <v>7.7</v>
      </c>
      <c r="M141" s="109" t="n">
        <v>7</v>
      </c>
      <c r="N141" s="109" t="n">
        <v>6</v>
      </c>
      <c r="O141" s="109" t="n">
        <v>0</v>
      </c>
      <c r="P141" s="109" t="n">
        <v>2</v>
      </c>
      <c r="Q141" s="109" t="n">
        <v>0</v>
      </c>
      <c r="R141" s="109" t="n">
        <v>0</v>
      </c>
      <c r="S141" s="109" t="n">
        <v>3</v>
      </c>
      <c r="T141" s="109" t="n">
        <v>6.3</v>
      </c>
      <c r="U141" s="109" t="n">
        <v>10</v>
      </c>
      <c r="V141" s="109" t="n">
        <v>8.2</v>
      </c>
      <c r="W141" s="109" t="n">
        <v>5.6</v>
      </c>
      <c r="X141" s="109" t="n">
        <v>0.7</v>
      </c>
      <c r="Y141" s="109"/>
      <c r="Z141" s="109" t="n">
        <v>0</v>
      </c>
      <c r="AA141" s="109" t="n">
        <v>0.4</v>
      </c>
      <c r="AB141" s="109" t="n">
        <v>0</v>
      </c>
      <c r="AC141" s="109" t="n">
        <v>0</v>
      </c>
      <c r="AD141" s="109" t="n">
        <v>18</v>
      </c>
      <c r="AE141" s="109" t="n">
        <v>8.9</v>
      </c>
      <c r="AF141" s="109" t="n">
        <v>18.7</v>
      </c>
      <c r="AG141" s="109" t="n">
        <v>5.8</v>
      </c>
      <c r="AH141" s="109" t="n">
        <v>6.1</v>
      </c>
      <c r="AI141" s="109" t="n">
        <v>2.3</v>
      </c>
      <c r="AJ141" s="109" t="n">
        <v>6</v>
      </c>
      <c r="AK141" s="109" t="n">
        <v>0.3</v>
      </c>
      <c r="AL141" s="109" t="n">
        <v>3.6</v>
      </c>
      <c r="AM141" s="109" t="n">
        <v>3.9</v>
      </c>
      <c r="AN141" s="109" t="n">
        <v>4.7</v>
      </c>
      <c r="AO141" s="109" t="n">
        <v>7.29166666666667</v>
      </c>
      <c r="AP141" s="109" t="n">
        <v>0.7</v>
      </c>
      <c r="AQ141" s="109" t="n">
        <v>1</v>
      </c>
      <c r="AR141" s="109" t="s">
        <v>1384</v>
      </c>
      <c r="AS141" s="109" t="s">
        <v>623</v>
      </c>
      <c r="AT141" s="109" t="s">
        <v>750</v>
      </c>
      <c r="AU141" s="109" t="s">
        <v>621</v>
      </c>
      <c r="AV141" s="109" t="s">
        <v>708</v>
      </c>
      <c r="AW141" s="109" t="s">
        <v>621</v>
      </c>
      <c r="AX141" s="109" t="n">
        <v>10</v>
      </c>
      <c r="AY141" s="109" t="n">
        <v>0</v>
      </c>
      <c r="AZ141" s="109" t="n">
        <v>3</v>
      </c>
      <c r="BA141" s="109" t="s">
        <v>2158</v>
      </c>
      <c r="BB141" s="109" t="s">
        <v>2027</v>
      </c>
      <c r="BC141" s="109" t="n">
        <v>0.422209960394238</v>
      </c>
      <c r="BD141" s="109" t="n">
        <v>0.409122345587656</v>
      </c>
      <c r="BE141" s="109" t="n">
        <v>0.399070983591197</v>
      </c>
      <c r="BF141" s="109" t="n">
        <v>0.408601214780234</v>
      </c>
      <c r="BG141" s="109" t="n">
        <v>0.40019006548408</v>
      </c>
      <c r="BH141" s="109" t="n">
        <v>0.391386499414422</v>
      </c>
      <c r="BI141" t="s">
        <v>2028</v>
      </c>
      <c r="BJ141" t="s">
        <v>2034</v>
      </c>
      <c r="BK141" t="n">
        <v>37846.605</v>
      </c>
      <c r="BL141" t="n">
        <v>-0.008411149296154</v>
      </c>
      <c r="BM141" t="n">
        <v>0.00953023118903695</v>
      </c>
      <c r="BN141" t="n">
        <v>0</v>
      </c>
      <c r="BO141" t="n">
        <v>0.0317674372967893</v>
      </c>
      <c r="BP141" t="n">
        <v>0.0317674372967893</v>
      </c>
      <c r="BQ141" t="s">
        <v>2023</v>
      </c>
      <c r="BR141" t="s">
        <v>2024</v>
      </c>
      <c r="BS141" t="s">
        <v>2025</v>
      </c>
      <c r="BT141"/>
      <c r="BU141" t="n">
        <v>4.888</v>
      </c>
      <c r="BV141" t="n">
        <v>3.846</v>
      </c>
      <c r="BW141" t="n">
        <v>3.279</v>
      </c>
      <c r="BX141" t="n">
        <v>3.767</v>
      </c>
      <c r="BY141" t="n">
        <v>5.122</v>
      </c>
      <c r="BZ141" t="n">
        <v>4.933</v>
      </c>
      <c r="CA141" t="n">
        <v>4.711</v>
      </c>
      <c r="CB141" t="n">
        <v>4.488</v>
      </c>
      <c r="CC141" t="n">
        <v>4.485</v>
      </c>
      <c r="CD141" t="s">
        <v>2159</v>
      </c>
      <c r="CE141" t="n">
        <v>1.355</v>
      </c>
      <c r="CF141" t="n">
        <v>0.488</v>
      </c>
      <c r="CG141" t="n">
        <v>10</v>
      </c>
      <c r="CH141" t="n">
        <v>1.62666666666667</v>
      </c>
      <c r="CI141" t="n">
        <v>10</v>
      </c>
      <c r="CJ141" t="n">
        <v>0</v>
      </c>
      <c r="CK141" t="n">
        <v>78.0791015625</v>
      </c>
      <c r="CL141" t="n">
        <v>21.9209041595459</v>
      </c>
      <c r="CM141"/>
      <c r="CN141"/>
      <c r="CO141"/>
      <c r="CP141"/>
      <c r="CQ141" t="n">
        <v>0</v>
      </c>
      <c r="CR141"/>
      <c r="CS141" t="n">
        <v>39.4925193786621</v>
      </c>
      <c r="CT141"/>
      <c r="CU141" t="n">
        <v>10.3092784881592</v>
      </c>
      <c r="CV141"/>
      <c r="CW141"/>
      <c r="CX141"/>
      <c r="CY141" t="n">
        <v>4.38418083190918</v>
      </c>
      <c r="CZ141"/>
      <c r="DA141"/>
      <c r="DB141" t="n">
        <v>9.29209620157878</v>
      </c>
      <c r="DC141"/>
      <c r="DD141" t="n">
        <v>6.83813851674398</v>
      </c>
      <c r="DE141" t="n">
        <v>9.76876930963425</v>
      </c>
    </row>
    <row r="142">
      <c r="A142" s="113" t="n">
        <v>140</v>
      </c>
      <c r="B142" s="113" t="s">
        <v>1386</v>
      </c>
      <c r="C142" s="113"/>
      <c r="D142" s="109" t="str">
        <f>IFERROR(GEOMEAN(E142, F142), MAX(E142, F142))</f>
      </c>
      <c r="E142" s="109" t="str">
        <f>MAX(AQ142)</f>
      </c>
      <c r="F142" s="109" t="str">
        <f>MAX(AY142, DE142)</f>
      </c>
      <c r="G142" s="109"/>
      <c r="H142" s="109"/>
      <c r="I142" s="109"/>
      <c r="J142" s="109"/>
      <c r="K142" s="109"/>
      <c r="L142" s="109"/>
      <c r="M142" s="109" t="n">
        <v>7.8</v>
      </c>
      <c r="N142" s="109" t="n">
        <v>6.2</v>
      </c>
      <c r="O142" s="109"/>
      <c r="P142" s="109" t="n">
        <v>4.8</v>
      </c>
      <c r="Q142" s="109" t="n">
        <v>0</v>
      </c>
      <c r="R142" s="109" t="n">
        <v>0</v>
      </c>
      <c r="S142" s="109" t="n">
        <v>4.7</v>
      </c>
      <c r="T142" s="109" t="n">
        <v>6.3</v>
      </c>
      <c r="U142" s="109" t="n">
        <v>2.8</v>
      </c>
      <c r="V142" s="109" t="n">
        <v>4.6</v>
      </c>
      <c r="W142" s="109" t="n">
        <v>4.6</v>
      </c>
      <c r="X142" s="109" t="n">
        <v>8.4</v>
      </c>
      <c r="Y142" s="109"/>
      <c r="Z142" s="109"/>
      <c r="AA142" s="109" t="n">
        <v>8.4</v>
      </c>
      <c r="AB142" s="109" t="n">
        <v>0</v>
      </c>
      <c r="AC142" s="109" t="n">
        <v>0</v>
      </c>
      <c r="AD142" s="109" t="n">
        <v>9</v>
      </c>
      <c r="AE142" s="109" t="n">
        <v>3.9</v>
      </c>
      <c r="AF142" s="109" t="n">
        <v>7.8</v>
      </c>
      <c r="AG142" s="109" t="n">
        <v>0</v>
      </c>
      <c r="AH142" s="109" t="n">
        <v>6.4</v>
      </c>
      <c r="AI142" s="109" t="n">
        <v>2.4</v>
      </c>
      <c r="AJ142" s="109" t="n">
        <v>4</v>
      </c>
      <c r="AK142" s="109" t="n">
        <v>9.3</v>
      </c>
      <c r="AL142" s="109" t="n">
        <v>3.9</v>
      </c>
      <c r="AM142" s="109" t="n">
        <v>6.2</v>
      </c>
      <c r="AN142" s="109" t="n">
        <v>5.4</v>
      </c>
      <c r="AO142" s="109" t="n">
        <v>10</v>
      </c>
      <c r="AP142" s="109" t="n">
        <v>6.3</v>
      </c>
      <c r="AQ142" s="109" t="n">
        <v>9</v>
      </c>
      <c r="AR142" s="109" t="s">
        <v>630</v>
      </c>
      <c r="AS142" s="109"/>
      <c r="AT142" s="109" t="s">
        <v>630</v>
      </c>
      <c r="AU142" s="109"/>
      <c r="AV142" s="109" t="s">
        <v>630</v>
      </c>
      <c r="AW142" s="109"/>
      <c r="AX142" s="109"/>
      <c r="AY142" s="109"/>
      <c r="AZ142" s="109"/>
      <c r="BA142" s="109"/>
      <c r="BB142" s="109"/>
      <c r="BC142" s="109"/>
      <c r="BD142" s="109"/>
      <c r="BE142" s="109"/>
      <c r="BF142" s="109"/>
      <c r="BG142" s="109"/>
      <c r="BH142" s="109"/>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row>
    <row r="143">
      <c r="A143" s="113" t="n">
        <v>141</v>
      </c>
      <c r="B143" s="113" t="s">
        <v>1388</v>
      </c>
      <c r="C143" s="113"/>
      <c r="D143" s="109" t="str">
        <f>IFERROR(GEOMEAN(E143, F143), MAX(E143, F143))</f>
      </c>
      <c r="E143" s="109" t="str">
        <f>MAX(AQ143)</f>
      </c>
      <c r="F143" s="109" t="str">
        <f>MAX(AY143, DE143)</f>
      </c>
      <c r="G143" s="109"/>
      <c r="H143" s="109"/>
      <c r="I143" s="109"/>
      <c r="J143" s="109"/>
      <c r="K143" s="109"/>
      <c r="L143" s="109"/>
      <c r="M143" s="109" t="n">
        <v>6.8</v>
      </c>
      <c r="N143" s="109" t="n">
        <v>6.5</v>
      </c>
      <c r="O143" s="109" t="n">
        <v>0.4</v>
      </c>
      <c r="P143" s="109" t="n">
        <v>1.6</v>
      </c>
      <c r="Q143" s="109" t="n">
        <v>0</v>
      </c>
      <c r="R143" s="109" t="n">
        <v>0</v>
      </c>
      <c r="S143" s="109" t="n">
        <v>3.1</v>
      </c>
      <c r="T143" s="109" t="n">
        <v>5.4</v>
      </c>
      <c r="U143" s="109" t="n">
        <v>10</v>
      </c>
      <c r="V143" s="109" t="n">
        <v>7.7</v>
      </c>
      <c r="W143" s="109" t="n">
        <v>5.4</v>
      </c>
      <c r="X143" s="109" t="n">
        <v>1.1</v>
      </c>
      <c r="Y143" s="109"/>
      <c r="Z143" s="109" t="n">
        <v>0</v>
      </c>
      <c r="AA143" s="109" t="n">
        <v>0.6</v>
      </c>
      <c r="AB143" s="109" t="n">
        <v>0</v>
      </c>
      <c r="AC143" s="109" t="n">
        <v>0</v>
      </c>
      <c r="AD143" s="109" t="n">
        <v>22</v>
      </c>
      <c r="AE143" s="109" t="n">
        <v>10</v>
      </c>
      <c r="AF143" s="109" t="n">
        <v>11.1</v>
      </c>
      <c r="AG143" s="109" t="n">
        <v>0.7</v>
      </c>
      <c r="AH143" s="109" t="n">
        <v>9.8</v>
      </c>
      <c r="AI143" s="109" t="n">
        <v>4.3</v>
      </c>
      <c r="AJ143" s="109" t="n">
        <v>3</v>
      </c>
      <c r="AK143" s="109" t="n">
        <v>0.4</v>
      </c>
      <c r="AL143" s="109" t="n">
        <v>2.1</v>
      </c>
      <c r="AM143" s="109" t="n">
        <v>1.3</v>
      </c>
      <c r="AN143" s="109" t="n">
        <v>3.4</v>
      </c>
      <c r="AO143" s="109" t="n">
        <v>1.875</v>
      </c>
      <c r="AP143" s="109" t="n">
        <v>1</v>
      </c>
      <c r="AQ143" s="109" t="n">
        <v>1.42857142857143</v>
      </c>
      <c r="AR143" s="109" t="s">
        <v>1353</v>
      </c>
      <c r="AS143" s="109" t="s">
        <v>623</v>
      </c>
      <c r="AT143" s="109" t="s">
        <v>967</v>
      </c>
      <c r="AU143" s="109" t="s">
        <v>625</v>
      </c>
      <c r="AV143" s="109" t="s">
        <v>662</v>
      </c>
      <c r="AW143" s="109" t="s">
        <v>625</v>
      </c>
      <c r="AX143" s="109" t="n">
        <v>10</v>
      </c>
      <c r="AY143" s="109" t="n">
        <v>7</v>
      </c>
      <c r="AZ143" s="109" t="n">
        <v>0</v>
      </c>
      <c r="BA143" s="109"/>
      <c r="BB143" s="109"/>
      <c r="BC143" s="109"/>
      <c r="BD143" s="109"/>
      <c r="BE143" s="109"/>
      <c r="BF143" s="109"/>
      <c r="BG143" s="109"/>
      <c r="BH143" s="109"/>
      <c r="BI143"/>
      <c r="BJ143"/>
      <c r="BK143"/>
      <c r="BL143"/>
      <c r="BM143"/>
      <c r="BN143"/>
      <c r="BO143"/>
      <c r="BP143"/>
      <c r="BQ143" t="s">
        <v>2023</v>
      </c>
      <c r="BR143" t="s">
        <v>2024</v>
      </c>
      <c r="BS143" t="s">
        <v>2025</v>
      </c>
      <c r="BT143"/>
      <c r="BU143" t="n">
        <v>8.867</v>
      </c>
      <c r="BV143" t="n">
        <v>6.994</v>
      </c>
      <c r="BW143" t="n">
        <v>6.463</v>
      </c>
      <c r="BX143" t="n">
        <v>8.125</v>
      </c>
      <c r="BY143" t="n">
        <v>7.677</v>
      </c>
      <c r="BZ143" t="n">
        <v>6.946</v>
      </c>
      <c r="CA143" t="n">
        <v>6.482</v>
      </c>
      <c r="CB143" t="n">
        <v>6.202</v>
      </c>
      <c r="CC143" t="n">
        <v>6.015</v>
      </c>
      <c r="CD143" t="s">
        <v>2160</v>
      </c>
      <c r="CE143" t="n">
        <v>-0.448</v>
      </c>
      <c r="CF143" t="n">
        <v>1.662</v>
      </c>
      <c r="CG143" t="n">
        <v>0</v>
      </c>
      <c r="CH143" t="n">
        <v>5.54</v>
      </c>
      <c r="CI143" t="n">
        <v>5.54</v>
      </c>
      <c r="CJ143"/>
      <c r="CK143"/>
      <c r="CL143"/>
      <c r="CM143"/>
      <c r="CN143"/>
      <c r="CO143"/>
      <c r="CP143"/>
      <c r="CQ143"/>
      <c r="CR143"/>
      <c r="CS143"/>
      <c r="CT143"/>
      <c r="CU143"/>
      <c r="CV143"/>
      <c r="CW143"/>
      <c r="CX143"/>
      <c r="CY143"/>
      <c r="CZ143"/>
      <c r="DA143"/>
      <c r="DB143"/>
      <c r="DC143"/>
      <c r="DD143"/>
      <c r="DE143"/>
    </row>
    <row r="144">
      <c r="A144" s="113" t="n">
        <v>142</v>
      </c>
      <c r="B144" s="113" t="s">
        <v>1391</v>
      </c>
      <c r="C144" s="113"/>
      <c r="D144" s="109" t="str">
        <f>IFERROR(GEOMEAN(E144, F144), MAX(E144, F144))</f>
      </c>
      <c r="E144" s="109" t="str">
        <f>MAX(AQ144)</f>
      </c>
      <c r="F144" s="109" t="str">
        <f>MAX(AY144, DE144)</f>
      </c>
      <c r="G144" s="109"/>
      <c r="H144" s="109" t="n">
        <v>63.37636479</v>
      </c>
      <c r="I144" s="109" t="n">
        <v>24.27729132</v>
      </c>
      <c r="J144" s="109" t="n">
        <v>7.5</v>
      </c>
      <c r="K144" s="109" t="n">
        <v>4.4</v>
      </c>
      <c r="L144" s="109" t="n">
        <v>7.5</v>
      </c>
      <c r="M144" s="109" t="n">
        <v>4.1</v>
      </c>
      <c r="N144" s="109" t="n">
        <v>6.2</v>
      </c>
      <c r="O144" s="109" t="n">
        <v>2</v>
      </c>
      <c r="P144" s="109" t="n">
        <v>0</v>
      </c>
      <c r="Q144" s="109" t="n">
        <v>0</v>
      </c>
      <c r="R144" s="109" t="n">
        <v>0</v>
      </c>
      <c r="S144" s="109" t="n">
        <v>2.5</v>
      </c>
      <c r="T144" s="109" t="n">
        <v>4.6</v>
      </c>
      <c r="U144" s="109" t="n">
        <v>1.8</v>
      </c>
      <c r="V144" s="109" t="n">
        <v>3.2</v>
      </c>
      <c r="W144" s="109" t="n">
        <v>2.8</v>
      </c>
      <c r="X144" s="109" t="n">
        <v>4</v>
      </c>
      <c r="Y144" s="109" t="n">
        <v>4.8</v>
      </c>
      <c r="Z144" s="109" t="n">
        <v>0.1</v>
      </c>
      <c r="AA144" s="109" t="n">
        <v>3</v>
      </c>
      <c r="AB144" s="109" t="n">
        <v>0</v>
      </c>
      <c r="AC144" s="109" t="n">
        <v>0</v>
      </c>
      <c r="AD144" s="109" t="n">
        <v>6</v>
      </c>
      <c r="AE144" s="109" t="n">
        <v>2.2</v>
      </c>
      <c r="AF144" s="109" t="n">
        <v>17.5</v>
      </c>
      <c r="AG144" s="109" t="n">
        <v>5</v>
      </c>
      <c r="AH144" s="109" t="n">
        <v>9.6</v>
      </c>
      <c r="AI144" s="109" t="n">
        <v>4.2</v>
      </c>
      <c r="AJ144" s="109" t="n">
        <v>6</v>
      </c>
      <c r="AK144" s="109" t="n">
        <v>0.8</v>
      </c>
      <c r="AL144" s="109" t="n">
        <v>4</v>
      </c>
      <c r="AM144" s="109" t="n">
        <v>4.8</v>
      </c>
      <c r="AN144" s="109" t="n">
        <v>3.8</v>
      </c>
      <c r="AO144" s="109" t="n">
        <v>3.54166666666667</v>
      </c>
      <c r="AP144" s="109" t="n">
        <v>3.6</v>
      </c>
      <c r="AQ144" s="109" t="n">
        <v>5.14285714285714</v>
      </c>
      <c r="AR144" s="109" t="s">
        <v>647</v>
      </c>
      <c r="AS144" s="109" t="s">
        <v>623</v>
      </c>
      <c r="AT144" s="109" t="s">
        <v>1393</v>
      </c>
      <c r="AU144" s="109" t="s">
        <v>625</v>
      </c>
      <c r="AV144" s="109" t="s">
        <v>662</v>
      </c>
      <c r="AW144" s="109" t="s">
        <v>625</v>
      </c>
      <c r="AX144" s="109" t="n">
        <v>10</v>
      </c>
      <c r="AY144" s="109" t="n">
        <v>7</v>
      </c>
      <c r="AZ144" s="109" t="n">
        <v>0</v>
      </c>
      <c r="BA144" s="109" t="s">
        <v>2161</v>
      </c>
      <c r="BB144" s="109" t="s">
        <v>2027</v>
      </c>
      <c r="BC144" s="109" t="n">
        <v>1.01357905727762</v>
      </c>
      <c r="BD144" s="109" t="n">
        <v>1.40017317931428</v>
      </c>
      <c r="BE144" s="109" t="n">
        <v>1.4</v>
      </c>
      <c r="BF144" s="109" t="n">
        <v>1.6</v>
      </c>
      <c r="BG144" s="109" t="n">
        <v>1.55</v>
      </c>
      <c r="BH144" s="109" t="n">
        <v>1.5</v>
      </c>
      <c r="BI144" t="s">
        <v>2028</v>
      </c>
      <c r="BJ144" t="s">
        <v>2031</v>
      </c>
      <c r="BK144" t="n">
        <v>7132.53</v>
      </c>
      <c r="BL144" t="n">
        <v>-0.05</v>
      </c>
      <c r="BM144" t="n">
        <v>0.2</v>
      </c>
      <c r="BN144" t="n">
        <v>0</v>
      </c>
      <c r="BO144" t="n">
        <v>0.666666666666668</v>
      </c>
      <c r="BP144" t="n">
        <v>0.666666666666668</v>
      </c>
      <c r="BQ144" t="s">
        <v>2023</v>
      </c>
      <c r="BR144" t="s">
        <v>2024</v>
      </c>
      <c r="BS144" t="s">
        <v>2025</v>
      </c>
      <c r="BT144"/>
      <c r="BU144" t="n">
        <v>6.086</v>
      </c>
      <c r="BV144" t="n">
        <v>6.236</v>
      </c>
      <c r="BW144" t="n">
        <v>6.086</v>
      </c>
      <c r="BX144" t="n">
        <v>6.978</v>
      </c>
      <c r="BY144" t="n">
        <v>6.138</v>
      </c>
      <c r="BZ144" t="n">
        <v>5.82</v>
      </c>
      <c r="CA144" t="n">
        <v>5.777</v>
      </c>
      <c r="CB144" t="n">
        <v>5.77</v>
      </c>
      <c r="CC144" t="n">
        <v>5.77</v>
      </c>
      <c r="CD144" t="s">
        <v>2162</v>
      </c>
      <c r="CE144" t="n">
        <v>-0.84</v>
      </c>
      <c r="CF144" t="n">
        <v>0.891999999999999</v>
      </c>
      <c r="CG144" t="n">
        <v>0</v>
      </c>
      <c r="CH144" t="n">
        <v>2.97333333333333</v>
      </c>
      <c r="CI144" t="n">
        <v>2.97333333333333</v>
      </c>
      <c r="CJ144"/>
      <c r="CK144" t="n">
        <v>67.1113586425781</v>
      </c>
      <c r="CL144"/>
      <c r="CM144" t="n">
        <v>98.3896636962891</v>
      </c>
      <c r="CN144"/>
      <c r="CO144"/>
      <c r="CP144" t="n">
        <v>65.6409759521484</v>
      </c>
      <c r="CQ144" t="n">
        <v>7.13257884979248</v>
      </c>
      <c r="CR144"/>
      <c r="CS144"/>
      <c r="CT144" t="n">
        <v>5.27341318130493</v>
      </c>
      <c r="CU144"/>
      <c r="CV144" t="n">
        <v>5.57424592971802</v>
      </c>
      <c r="CW144" t="n">
        <v>12.5323190689087</v>
      </c>
      <c r="CX144"/>
      <c r="CY144"/>
      <c r="CZ144" t="n">
        <v>0.805168151855469</v>
      </c>
      <c r="DA144" t="n">
        <v>2.10936527252197</v>
      </c>
      <c r="DB144"/>
      <c r="DC144" t="n">
        <v>2.50646381378174</v>
      </c>
      <c r="DD144" t="n">
        <v>1.80699907938639</v>
      </c>
      <c r="DE144" t="n">
        <v>2.58142725626628</v>
      </c>
    </row>
    <row r="145">
      <c r="A145" s="113" t="n">
        <v>143</v>
      </c>
      <c r="B145" s="113" t="s">
        <v>1396</v>
      </c>
      <c r="C145" s="113"/>
      <c r="D145" s="109" t="str">
        <f>IFERROR(GEOMEAN(E145, F145), MAX(E145, F145))</f>
      </c>
      <c r="E145" s="109" t="str">
        <f>MAX(AQ145)</f>
      </c>
      <c r="F145" s="109" t="str">
        <f>MAX(AY145, DE145)</f>
      </c>
      <c r="G145" s="109"/>
      <c r="H145" s="109"/>
      <c r="I145" s="109"/>
      <c r="J145" s="109"/>
      <c r="K145" s="109"/>
      <c r="L145" s="109"/>
      <c r="M145" s="109" t="n">
        <v>7.9</v>
      </c>
      <c r="N145" s="109" t="n">
        <v>9.9</v>
      </c>
      <c r="O145" s="109"/>
      <c r="P145" s="109"/>
      <c r="Q145" s="109" t="n">
        <v>0</v>
      </c>
      <c r="R145" s="109" t="n">
        <v>0</v>
      </c>
      <c r="S145" s="109" t="n">
        <v>5.9</v>
      </c>
      <c r="T145" s="109" t="n">
        <v>3.8</v>
      </c>
      <c r="U145" s="109" t="n">
        <v>9.5</v>
      </c>
      <c r="V145" s="109" t="n">
        <v>6.7</v>
      </c>
      <c r="W145" s="109" t="n">
        <v>6.3</v>
      </c>
      <c r="X145" s="109" t="n">
        <v>0.9</v>
      </c>
      <c r="Y145" s="109"/>
      <c r="Z145" s="109"/>
      <c r="AA145" s="109" t="n">
        <v>0.9</v>
      </c>
      <c r="AB145" s="109" t="n">
        <v>0</v>
      </c>
      <c r="AC145" s="109" t="n">
        <v>0</v>
      </c>
      <c r="AD145" s="109" t="n">
        <v>1</v>
      </c>
      <c r="AE145" s="109" t="n">
        <v>0</v>
      </c>
      <c r="AF145" s="109" t="n">
        <v>15.3</v>
      </c>
      <c r="AG145" s="109" t="n">
        <v>3.5</v>
      </c>
      <c r="AH145" s="109" t="n">
        <v>15.6</v>
      </c>
      <c r="AI145" s="109" t="n">
        <v>7.6</v>
      </c>
      <c r="AJ145" s="109" t="n">
        <v>5</v>
      </c>
      <c r="AK145" s="109" t="n">
        <v>0.5</v>
      </c>
      <c r="AL145" s="109" t="n">
        <v>4.2</v>
      </c>
      <c r="AM145" s="109" t="n">
        <v>2.5</v>
      </c>
      <c r="AN145" s="109" t="n">
        <v>4.4</v>
      </c>
      <c r="AO145" s="109" t="n">
        <v>6.04166666666667</v>
      </c>
      <c r="AP145" s="109" t="n">
        <v>1.2</v>
      </c>
      <c r="AQ145" s="109" t="n">
        <v>1.71428571428572</v>
      </c>
      <c r="AR145" s="109" t="s">
        <v>686</v>
      </c>
      <c r="AS145" s="109" t="s">
        <v>623</v>
      </c>
      <c r="AT145" s="109" t="s">
        <v>630</v>
      </c>
      <c r="AU145" s="109"/>
      <c r="AV145" s="109" t="s">
        <v>708</v>
      </c>
      <c r="AW145" s="109" t="s">
        <v>621</v>
      </c>
      <c r="AX145" s="109" t="n">
        <v>10</v>
      </c>
      <c r="AY145" s="109"/>
      <c r="AZ145" s="109" t="n">
        <v>3</v>
      </c>
      <c r="BA145" s="109"/>
      <c r="BB145" s="109"/>
      <c r="BC145" s="109"/>
      <c r="BD145" s="109"/>
      <c r="BE145" s="109"/>
      <c r="BF145" s="109"/>
      <c r="BG145" s="109"/>
      <c r="BH145" s="109"/>
      <c r="BI145"/>
      <c r="BJ145"/>
      <c r="BK145"/>
      <c r="BL145"/>
      <c r="BM145"/>
      <c r="BN145"/>
      <c r="BO145"/>
      <c r="BP145"/>
      <c r="BQ145" t="s">
        <v>2023</v>
      </c>
      <c r="BR145" t="s">
        <v>2024</v>
      </c>
      <c r="BS145" t="s">
        <v>2025</v>
      </c>
      <c r="BT145"/>
      <c r="BU145"/>
      <c r="BV145"/>
      <c r="BW145"/>
      <c r="BX145"/>
      <c r="BY145"/>
      <c r="BZ145"/>
      <c r="CA145"/>
      <c r="CB145"/>
      <c r="CC145"/>
      <c r="CD145" t="s">
        <v>628</v>
      </c>
      <c r="CE145"/>
      <c r="CF145"/>
      <c r="CG145"/>
      <c r="CH145"/>
      <c r="CI145"/>
      <c r="CJ145" t="n">
        <v>10</v>
      </c>
      <c r="CK145"/>
      <c r="CL145"/>
      <c r="CM145"/>
      <c r="CN145"/>
      <c r="CO145"/>
      <c r="CP145"/>
      <c r="CQ145"/>
      <c r="CR145"/>
      <c r="CS145"/>
      <c r="CT145"/>
      <c r="CU145"/>
      <c r="CV145"/>
      <c r="CW145"/>
      <c r="CX145"/>
      <c r="CY145"/>
      <c r="CZ145"/>
      <c r="DA145"/>
      <c r="DB145"/>
      <c r="DC145"/>
      <c r="DD145"/>
      <c r="DE145"/>
    </row>
    <row r="146">
      <c r="A146" s="113" t="n">
        <v>144</v>
      </c>
      <c r="B146" s="113" t="s">
        <v>1399</v>
      </c>
      <c r="C146" s="113"/>
      <c r="D146" s="109" t="str">
        <f>IFERROR(GEOMEAN(E146, F146), MAX(E146, F146))</f>
      </c>
      <c r="E146" s="109" t="str">
        <f>MAX(AQ146)</f>
      </c>
      <c r="F146" s="109" t="str">
        <f>MAX(AY146, DE146)</f>
      </c>
      <c r="G146" s="109"/>
      <c r="H146" s="109" t="n">
        <v>83.68854882</v>
      </c>
      <c r="I146" s="109" t="n">
        <v>49.18467895</v>
      </c>
      <c r="J146" s="109" t="n">
        <v>10</v>
      </c>
      <c r="K146" s="109" t="n">
        <v>9.5</v>
      </c>
      <c r="L146" s="109" t="n">
        <v>10</v>
      </c>
      <c r="M146" s="109" t="n">
        <v>6.4</v>
      </c>
      <c r="N146" s="109" t="n">
        <v>5.4</v>
      </c>
      <c r="O146" s="109" t="n">
        <v>1.6</v>
      </c>
      <c r="P146" s="109" t="n">
        <v>2.2</v>
      </c>
      <c r="Q146" s="109" t="n">
        <v>0</v>
      </c>
      <c r="R146" s="109" t="n">
        <v>0</v>
      </c>
      <c r="S146" s="109" t="n">
        <v>3.1</v>
      </c>
      <c r="T146" s="109" t="n">
        <v>9</v>
      </c>
      <c r="U146" s="109" t="n">
        <v>8.7</v>
      </c>
      <c r="V146" s="109" t="n">
        <v>8.9</v>
      </c>
      <c r="W146" s="109" t="n">
        <v>6</v>
      </c>
      <c r="X146" s="109" t="n">
        <v>1.8</v>
      </c>
      <c r="Y146" s="109"/>
      <c r="Z146" s="109" t="n">
        <v>0.4</v>
      </c>
      <c r="AA146" s="109" t="n">
        <v>1.1</v>
      </c>
      <c r="AB146" s="109" t="n">
        <v>0</v>
      </c>
      <c r="AC146" s="109" t="n">
        <v>0</v>
      </c>
      <c r="AD146" s="109" t="n">
        <v>18</v>
      </c>
      <c r="AE146" s="109" t="n">
        <v>8.9</v>
      </c>
      <c r="AF146" s="109" t="n">
        <v>21.4</v>
      </c>
      <c r="AG146" s="109" t="n">
        <v>7.6</v>
      </c>
      <c r="AH146" s="109" t="n">
        <v>6.9</v>
      </c>
      <c r="AI146" s="109" t="n">
        <v>2.7</v>
      </c>
      <c r="AJ146" s="109" t="n">
        <v>5</v>
      </c>
      <c r="AK146" s="109" t="n">
        <v>1.3</v>
      </c>
      <c r="AL146" s="109" t="n">
        <v>4.2</v>
      </c>
      <c r="AM146" s="109" t="n">
        <v>5.1</v>
      </c>
      <c r="AN146" s="109" t="n">
        <v>5.5</v>
      </c>
      <c r="AO146" s="109" t="n">
        <v>10</v>
      </c>
      <c r="AP146" s="109" t="n">
        <v>1.9</v>
      </c>
      <c r="AQ146" s="109" t="n">
        <v>2.71428571428571</v>
      </c>
      <c r="AR146" s="109" t="s">
        <v>1216</v>
      </c>
      <c r="AS146" s="109" t="s">
        <v>623</v>
      </c>
      <c r="AT146" s="109" t="s">
        <v>1401</v>
      </c>
      <c r="AU146" s="109" t="s">
        <v>625</v>
      </c>
      <c r="AV146" s="109" t="s">
        <v>708</v>
      </c>
      <c r="AW146" s="109" t="s">
        <v>621</v>
      </c>
      <c r="AX146" s="109" t="n">
        <v>10</v>
      </c>
      <c r="AY146" s="109" t="n">
        <v>7</v>
      </c>
      <c r="AZ146" s="109" t="n">
        <v>3</v>
      </c>
      <c r="BA146" s="109" t="s">
        <v>2163</v>
      </c>
      <c r="BB146" s="109" t="s">
        <v>2027</v>
      </c>
      <c r="BC146" s="109" t="n">
        <v>3.32721478694948</v>
      </c>
      <c r="BD146" s="109" t="n">
        <v>3.05027275274988</v>
      </c>
      <c r="BE146" s="109" t="n">
        <v>2.8119389091563</v>
      </c>
      <c r="BF146" s="109" t="n">
        <v>3.24645949029414</v>
      </c>
      <c r="BG146" s="109" t="n">
        <v>3.11021815706244</v>
      </c>
      <c r="BH146" s="109" t="n">
        <v>3.01307263026057</v>
      </c>
      <c r="BI146" t="s">
        <v>2028</v>
      </c>
      <c r="BJ146" t="s">
        <v>2034</v>
      </c>
      <c r="BK146" t="n">
        <v>19237.682</v>
      </c>
      <c r="BL146" t="n">
        <v>-0.1362413332317</v>
      </c>
      <c r="BM146" t="n">
        <v>0.43452058113784</v>
      </c>
      <c r="BN146" t="n">
        <v>0</v>
      </c>
      <c r="BO146" t="n">
        <v>1.44840193712613</v>
      </c>
      <c r="BP146" t="n">
        <v>1.44840193712613</v>
      </c>
      <c r="BQ146" t="s">
        <v>2023</v>
      </c>
      <c r="BR146" t="s">
        <v>2024</v>
      </c>
      <c r="BS146" t="s">
        <v>2025</v>
      </c>
      <c r="BT146"/>
      <c r="BU146" t="n">
        <v>4.927</v>
      </c>
      <c r="BV146" t="n">
        <v>4.187</v>
      </c>
      <c r="BW146" t="n">
        <v>3.912</v>
      </c>
      <c r="BX146" t="n">
        <v>7.9</v>
      </c>
      <c r="BY146" t="n">
        <v>6</v>
      </c>
      <c r="BZ146" t="n">
        <v>5.5</v>
      </c>
      <c r="CA146" t="n">
        <v>5.5</v>
      </c>
      <c r="CB146" t="n">
        <v>5.5</v>
      </c>
      <c r="CC146" t="n">
        <v>5.5</v>
      </c>
      <c r="CD146" t="s">
        <v>2164</v>
      </c>
      <c r="CE146" t="n">
        <v>-1.9</v>
      </c>
      <c r="CF146" t="n">
        <v>3.988</v>
      </c>
      <c r="CG146" t="n">
        <v>0</v>
      </c>
      <c r="CH146" t="n">
        <v>10</v>
      </c>
      <c r="CI146" t="n">
        <v>10</v>
      </c>
      <c r="CJ146" t="n">
        <v>0</v>
      </c>
      <c r="CK146" t="n">
        <v>74.6892776489258</v>
      </c>
      <c r="CL146" t="n">
        <v>25.3107242584229</v>
      </c>
      <c r="CM146"/>
      <c r="CN146"/>
      <c r="CO146"/>
      <c r="CP146"/>
      <c r="CQ146" t="n">
        <v>25.3107242584229</v>
      </c>
      <c r="CR146"/>
      <c r="CS146" t="n">
        <v>37.7683639526367</v>
      </c>
      <c r="CT146"/>
      <c r="CU146" t="n">
        <v>39.6549224853516</v>
      </c>
      <c r="CV146"/>
      <c r="CW146"/>
      <c r="CX146"/>
      <c r="CY146" t="n">
        <v>5.06214485168457</v>
      </c>
      <c r="CZ146"/>
      <c r="DA146"/>
      <c r="DB146" t="n">
        <v>5.37934366861979</v>
      </c>
      <c r="DC146"/>
      <c r="DD146" t="n">
        <v>5.22074426015218</v>
      </c>
      <c r="DE146" t="n">
        <v>7.45820608593169</v>
      </c>
    </row>
    <row r="147">
      <c r="A147" s="113" t="n">
        <v>145</v>
      </c>
      <c r="B147" s="113" t="s">
        <v>1403</v>
      </c>
      <c r="C147" s="113"/>
      <c r="D147" s="109" t="str">
        <f>IFERROR(GEOMEAN(E147, F147), MAX(E147, F147))</f>
      </c>
      <c r="E147" s="109" t="str">
        <f>MAX(AQ147)</f>
      </c>
      <c r="F147" s="109" t="str">
        <f>MAX(AY147, DE147)</f>
      </c>
      <c r="G147" s="109"/>
      <c r="H147" s="109" t="n">
        <v>77.87514109</v>
      </c>
      <c r="I147" s="109" t="n">
        <v>25.58163455</v>
      </c>
      <c r="J147" s="109" t="n">
        <v>9.3</v>
      </c>
      <c r="K147" s="109" t="n">
        <v>4.6</v>
      </c>
      <c r="L147" s="109" t="n">
        <v>9.3</v>
      </c>
      <c r="M147" s="109" t="n">
        <v>3.2</v>
      </c>
      <c r="N147" s="109" t="n">
        <v>7.4</v>
      </c>
      <c r="O147" s="109"/>
      <c r="P147" s="109" t="n">
        <v>1.5</v>
      </c>
      <c r="Q147" s="109" t="n">
        <v>0.1</v>
      </c>
      <c r="R147" s="109" t="n">
        <v>0.1</v>
      </c>
      <c r="S147" s="109" t="n">
        <v>3.1</v>
      </c>
      <c r="T147" s="109" t="n">
        <v>4.7</v>
      </c>
      <c r="U147" s="109" t="n">
        <v>1.1</v>
      </c>
      <c r="V147" s="109" t="n">
        <v>2.9</v>
      </c>
      <c r="W147" s="109" t="n">
        <v>3</v>
      </c>
      <c r="X147" s="109" t="n">
        <v>1.7</v>
      </c>
      <c r="Y147" s="109"/>
      <c r="Z147" s="109" t="n">
        <v>0</v>
      </c>
      <c r="AA147" s="109" t="n">
        <v>0.9</v>
      </c>
      <c r="AB147" s="109" t="n">
        <v>0</v>
      </c>
      <c r="AC147" s="109" t="n">
        <v>0</v>
      </c>
      <c r="AD147" s="109" t="n">
        <v>15</v>
      </c>
      <c r="AE147" s="109" t="n">
        <v>7.2</v>
      </c>
      <c r="AF147" s="109" t="n">
        <v>25.4</v>
      </c>
      <c r="AG147" s="109" t="n">
        <v>10</v>
      </c>
      <c r="AH147" s="109" t="n">
        <v>6.1</v>
      </c>
      <c r="AI147" s="109" t="n">
        <v>2.3</v>
      </c>
      <c r="AJ147" s="109" t="n">
        <v>6</v>
      </c>
      <c r="AK147" s="109" t="n">
        <v>1.1</v>
      </c>
      <c r="AL147" s="109" t="n">
        <v>4.9</v>
      </c>
      <c r="AM147" s="109" t="n">
        <v>5</v>
      </c>
      <c r="AN147" s="109" t="n">
        <v>4</v>
      </c>
      <c r="AO147" s="109" t="n">
        <v>4.375</v>
      </c>
      <c r="AP147" s="109" t="n">
        <v>1.6</v>
      </c>
      <c r="AQ147" s="109" t="n">
        <v>2.28571428571429</v>
      </c>
      <c r="AR147" s="109" t="s">
        <v>1405</v>
      </c>
      <c r="AS147" s="109" t="s">
        <v>623</v>
      </c>
      <c r="AT147" s="109" t="s">
        <v>751</v>
      </c>
      <c r="AU147" s="109" t="s">
        <v>625</v>
      </c>
      <c r="AV147" s="109" t="s">
        <v>662</v>
      </c>
      <c r="AW147" s="109" t="s">
        <v>625</v>
      </c>
      <c r="AX147" s="109" t="n">
        <v>10</v>
      </c>
      <c r="AY147" s="109" t="n">
        <v>7</v>
      </c>
      <c r="AZ147" s="109" t="n">
        <v>0</v>
      </c>
      <c r="BA147" s="109" t="s">
        <v>2165</v>
      </c>
      <c r="BB147" s="109" t="s">
        <v>2027</v>
      </c>
      <c r="BC147" s="109" t="n">
        <v>0.0432942322055102</v>
      </c>
      <c r="BD147" s="109" t="n">
        <v>0.031218830918351</v>
      </c>
      <c r="BE147" s="109" t="n">
        <v>0.0291922065029858</v>
      </c>
      <c r="BF147" s="109" t="n">
        <v>0.0368698128270645</v>
      </c>
      <c r="BG147" s="109" t="n">
        <v>0.0299330128850808</v>
      </c>
      <c r="BH147" s="109" t="n">
        <v>0.0291922066703852</v>
      </c>
      <c r="BI147" t="s">
        <v>2028</v>
      </c>
      <c r="BJ147" t="s">
        <v>2034</v>
      </c>
      <c r="BK147" t="n">
        <v>145934.46</v>
      </c>
      <c r="BL147" t="n">
        <v>-0.0069367999419837</v>
      </c>
      <c r="BM147" t="n">
        <v>0.0076776063240787</v>
      </c>
      <c r="BN147" t="n">
        <v>0</v>
      </c>
      <c r="BO147" t="n">
        <v>0.0255920210802625</v>
      </c>
      <c r="BP147" t="n">
        <v>0.0255920210802625</v>
      </c>
      <c r="BQ147" t="s">
        <v>2023</v>
      </c>
      <c r="BR147" t="s">
        <v>2024</v>
      </c>
      <c r="BS147" t="s">
        <v>2025</v>
      </c>
      <c r="BT147"/>
      <c r="BU147" t="n">
        <v>5.2</v>
      </c>
      <c r="BV147" t="n">
        <v>4.8</v>
      </c>
      <c r="BW147" t="n">
        <v>4.6</v>
      </c>
      <c r="BX147" t="n">
        <v>5.6</v>
      </c>
      <c r="BY147" t="n">
        <v>5.2</v>
      </c>
      <c r="BZ147" t="n">
        <v>4.7</v>
      </c>
      <c r="CA147" t="n">
        <v>4.66</v>
      </c>
      <c r="CB147" t="n">
        <v>4.62</v>
      </c>
      <c r="CC147" t="n">
        <v>4.6</v>
      </c>
      <c r="CD147" t="s">
        <v>646</v>
      </c>
      <c r="CE147" t="n">
        <v>-0.399999999999999</v>
      </c>
      <c r="CF147" t="n">
        <v>1</v>
      </c>
      <c r="CG147" t="n">
        <v>0</v>
      </c>
      <c r="CH147" t="n">
        <v>3.33333333333333</v>
      </c>
      <c r="CI147" t="n">
        <v>3.33333333333333</v>
      </c>
      <c r="CJ147"/>
      <c r="CK147"/>
      <c r="CL147"/>
      <c r="CM147"/>
      <c r="CN147"/>
      <c r="CO147"/>
      <c r="CP147"/>
      <c r="CQ147"/>
      <c r="CR147"/>
      <c r="CS147"/>
      <c r="CT147"/>
      <c r="CU147"/>
      <c r="CV147"/>
      <c r="CW147"/>
      <c r="CX147"/>
      <c r="CY147"/>
      <c r="CZ147"/>
      <c r="DA147"/>
      <c r="DB147"/>
      <c r="DC147"/>
      <c r="DD147"/>
      <c r="DE147"/>
    </row>
    <row r="148">
      <c r="A148" s="113" t="n">
        <v>146</v>
      </c>
      <c r="B148" s="113" t="s">
        <v>1407</v>
      </c>
      <c r="C148" s="113"/>
      <c r="D148" s="109" t="str">
        <f>IFERROR(GEOMEAN(E148, F148), MAX(E148, F148))</f>
      </c>
      <c r="E148" s="109" t="str">
        <f>MAX(AQ148)</f>
      </c>
      <c r="F148" s="109" t="str">
        <f>MAX(AY148, DE148)</f>
      </c>
      <c r="G148" s="109"/>
      <c r="H148" s="109" t="n">
        <v>31.40476704</v>
      </c>
      <c r="I148" s="109" t="n">
        <v>4.925333088</v>
      </c>
      <c r="J148" s="109" t="n">
        <v>3.6</v>
      </c>
      <c r="K148" s="109" t="n">
        <v>0.4</v>
      </c>
      <c r="L148" s="109" t="n">
        <v>3.6</v>
      </c>
      <c r="M148" s="109" t="n">
        <v>9</v>
      </c>
      <c r="N148" s="109" t="n">
        <v>1.7</v>
      </c>
      <c r="O148" s="109" t="n">
        <v>5.1</v>
      </c>
      <c r="P148" s="109" t="n">
        <v>5.6</v>
      </c>
      <c r="Q148" s="109" t="n">
        <v>1.2</v>
      </c>
      <c r="R148" s="109" t="n">
        <v>1.2</v>
      </c>
      <c r="S148" s="109" t="n">
        <v>4.5</v>
      </c>
      <c r="T148" s="109" t="n">
        <v>5.5</v>
      </c>
      <c r="U148" s="109" t="n">
        <v>3.2</v>
      </c>
      <c r="V148" s="109" t="n">
        <v>4.4</v>
      </c>
      <c r="W148" s="109" t="n">
        <v>4.4</v>
      </c>
      <c r="X148" s="109" t="n">
        <v>7.5</v>
      </c>
      <c r="Y148" s="109" t="n">
        <v>9</v>
      </c>
      <c r="Z148" s="109" t="n">
        <v>5.6</v>
      </c>
      <c r="AA148" s="109" t="n">
        <v>7.4</v>
      </c>
      <c r="AB148" s="109" t="n">
        <v>0</v>
      </c>
      <c r="AC148" s="109" t="n">
        <v>0</v>
      </c>
      <c r="AD148" s="109" t="n">
        <v>3</v>
      </c>
      <c r="AE148" s="109" t="n">
        <v>0.6</v>
      </c>
      <c r="AF148" s="109" t="n">
        <v>18.2</v>
      </c>
      <c r="AG148" s="109" t="n">
        <v>5.5</v>
      </c>
      <c r="AH148" s="109" t="n">
        <v>5.1</v>
      </c>
      <c r="AI148" s="109" t="n">
        <v>1.7</v>
      </c>
      <c r="AJ148" s="109" t="n">
        <v>6</v>
      </c>
      <c r="AK148" s="109" t="n">
        <v>1</v>
      </c>
      <c r="AL148" s="109" t="n">
        <v>3.6</v>
      </c>
      <c r="AM148" s="109" t="n">
        <v>4.8</v>
      </c>
      <c r="AN148" s="109" t="n">
        <v>4.6</v>
      </c>
      <c r="AO148" s="109" t="n">
        <v>6.875</v>
      </c>
      <c r="AP148" s="109" t="n">
        <v>6.3</v>
      </c>
      <c r="AQ148" s="109" t="n">
        <v>9</v>
      </c>
      <c r="AR148" s="109" t="s">
        <v>737</v>
      </c>
      <c r="AS148" s="109" t="s">
        <v>621</v>
      </c>
      <c r="AT148" s="109" t="s">
        <v>630</v>
      </c>
      <c r="AU148" s="109"/>
      <c r="AV148" s="109" t="s">
        <v>662</v>
      </c>
      <c r="AW148" s="109" t="s">
        <v>625</v>
      </c>
      <c r="AX148" s="109" t="n">
        <v>0</v>
      </c>
      <c r="AY148" s="109"/>
      <c r="AZ148" s="109" t="n">
        <v>0</v>
      </c>
      <c r="BA148" s="109" t="s">
        <v>2166</v>
      </c>
      <c r="BB148" s="109" t="s">
        <v>2027</v>
      </c>
      <c r="BC148" s="109" t="n">
        <v>50.4851937567514</v>
      </c>
      <c r="BD148" s="109" t="n">
        <v>46.7389095108124</v>
      </c>
      <c r="BE148" s="109" t="n">
        <v>43.0181839225776</v>
      </c>
      <c r="BF148" s="109" t="n">
        <v>41.9257232866045</v>
      </c>
      <c r="BG148" s="109" t="n">
        <v>40.8457252698651</v>
      </c>
      <c r="BH148" s="109" t="n">
        <v>39.3705239536676</v>
      </c>
      <c r="BI148" t="s">
        <v>2028</v>
      </c>
      <c r="BJ148" t="s">
        <v>2029</v>
      </c>
      <c r="BK148" t="n">
        <v>12952.209</v>
      </c>
      <c r="BL148" t="n">
        <v>-1.0799980167394</v>
      </c>
      <c r="BM148" t="n">
        <v>-1.0924606359731</v>
      </c>
      <c r="BN148" t="n">
        <v>0</v>
      </c>
      <c r="BO148" t="n">
        <v>0</v>
      </c>
      <c r="BP148" t="n">
        <v>0</v>
      </c>
      <c r="BQ148" t="s">
        <v>2023</v>
      </c>
      <c r="BR148" t="s">
        <v>2024</v>
      </c>
      <c r="BS148" t="s">
        <v>2025</v>
      </c>
      <c r="BT148"/>
      <c r="BU148"/>
      <c r="BV148"/>
      <c r="BW148"/>
      <c r="BX148"/>
      <c r="BY148"/>
      <c r="BZ148"/>
      <c r="CA148"/>
      <c r="CB148"/>
      <c r="CC148"/>
      <c r="CD148" t="s">
        <v>628</v>
      </c>
      <c r="CE148"/>
      <c r="CF148"/>
      <c r="CG148"/>
      <c r="CH148"/>
      <c r="CI148"/>
      <c r="CJ148"/>
      <c r="CK148"/>
      <c r="CL148"/>
      <c r="CM148"/>
      <c r="CN148"/>
      <c r="CO148"/>
      <c r="CP148"/>
      <c r="CQ148"/>
      <c r="CR148"/>
      <c r="CS148"/>
      <c r="CT148"/>
      <c r="CU148"/>
      <c r="CV148"/>
      <c r="CW148"/>
      <c r="CX148"/>
      <c r="CY148"/>
      <c r="CZ148"/>
      <c r="DA148"/>
      <c r="DB148"/>
      <c r="DC148"/>
      <c r="DD148"/>
      <c r="DE148"/>
    </row>
    <row r="149">
      <c r="A149" s="113" t="n">
        <v>147</v>
      </c>
      <c r="B149" s="113" t="s">
        <v>1410</v>
      </c>
      <c r="C149" s="113"/>
      <c r="D149" s="109" t="str">
        <f>IFERROR(GEOMEAN(E149, F149), MAX(E149, F149))</f>
      </c>
      <c r="E149" s="109" t="str">
        <f>MAX(AQ149)</f>
      </c>
      <c r="F149" s="109" t="str">
        <f>MAX(AY149, DE149)</f>
      </c>
      <c r="G149" s="109"/>
      <c r="H149" s="109"/>
      <c r="I149" s="109"/>
      <c r="J149" s="109"/>
      <c r="K149" s="109"/>
      <c r="L149" s="109"/>
      <c r="M149" s="109" t="n">
        <v>4</v>
      </c>
      <c r="N149" s="109" t="n">
        <v>8.4</v>
      </c>
      <c r="O149" s="109" t="n">
        <v>2</v>
      </c>
      <c r="P149" s="109"/>
      <c r="Q149" s="109" t="n">
        <v>0</v>
      </c>
      <c r="R149" s="109" t="n">
        <v>0</v>
      </c>
      <c r="S149" s="109" t="n">
        <v>3.6</v>
      </c>
      <c r="T149" s="109" t="n">
        <v>4.9</v>
      </c>
      <c r="U149" s="109" t="n">
        <v>0.5</v>
      </c>
      <c r="V149" s="109" t="n">
        <v>2.7</v>
      </c>
      <c r="W149" s="109" t="n">
        <v>3.2</v>
      </c>
      <c r="X149" s="109" t="n">
        <v>0.9</v>
      </c>
      <c r="Y149" s="109"/>
      <c r="Z149" s="109"/>
      <c r="AA149" s="109" t="n">
        <v>0.9</v>
      </c>
      <c r="AB149" s="109" t="n">
        <v>0</v>
      </c>
      <c r="AC149" s="109" t="n">
        <v>0</v>
      </c>
      <c r="AD149" s="109" t="n">
        <v>3</v>
      </c>
      <c r="AE149" s="109" t="n">
        <v>0.6</v>
      </c>
      <c r="AF149" s="109" t="n">
        <v>16.4</v>
      </c>
      <c r="AG149" s="109" t="n">
        <v>4.3</v>
      </c>
      <c r="AH149" s="109" t="n">
        <v>15.8</v>
      </c>
      <c r="AI149" s="109" t="n">
        <v>7.7</v>
      </c>
      <c r="AJ149" s="109" t="n">
        <v>5</v>
      </c>
      <c r="AK149" s="109" t="n">
        <v>0.2</v>
      </c>
      <c r="AL149" s="109" t="n">
        <v>4.3</v>
      </c>
      <c r="AM149" s="109" t="n">
        <v>2.6</v>
      </c>
      <c r="AN149" s="109" t="n">
        <v>2.9</v>
      </c>
      <c r="AO149" s="109" t="n">
        <v>0</v>
      </c>
      <c r="AP149" s="109" t="n">
        <v>1.2</v>
      </c>
      <c r="AQ149" s="109" t="n">
        <v>1.71428571428572</v>
      </c>
      <c r="AR149" s="109" t="s">
        <v>1261</v>
      </c>
      <c r="AS149" s="109" t="s">
        <v>623</v>
      </c>
      <c r="AT149" s="109" t="s">
        <v>630</v>
      </c>
      <c r="AU149" s="109"/>
      <c r="AV149" s="109" t="s">
        <v>708</v>
      </c>
      <c r="AW149" s="109" t="s">
        <v>621</v>
      </c>
      <c r="AX149" s="109" t="n">
        <v>10</v>
      </c>
      <c r="AY149" s="109"/>
      <c r="AZ149" s="109" t="n">
        <v>3</v>
      </c>
      <c r="BA149" s="109"/>
      <c r="BB149" s="109"/>
      <c r="BC149" s="109"/>
      <c r="BD149" s="109"/>
      <c r="BE149" s="109"/>
      <c r="BF149" s="109"/>
      <c r="BG149" s="109"/>
      <c r="BH149" s="109"/>
      <c r="BI149"/>
      <c r="BJ149"/>
      <c r="BK149"/>
      <c r="BL149"/>
      <c r="BM149"/>
      <c r="BN149"/>
      <c r="BO149"/>
      <c r="BP149"/>
      <c r="BQ149" t="s">
        <v>2023</v>
      </c>
      <c r="BR149" t="s">
        <v>2024</v>
      </c>
      <c r="BS149" t="s">
        <v>2025</v>
      </c>
      <c r="BT149"/>
      <c r="BU149" t="n">
        <v>6</v>
      </c>
      <c r="BV149" t="n">
        <v>6</v>
      </c>
      <c r="BW149" t="n">
        <v>5.625</v>
      </c>
      <c r="BX149"/>
      <c r="BY149"/>
      <c r="BZ149"/>
      <c r="CA149"/>
      <c r="CB149"/>
      <c r="CC149"/>
      <c r="CD149" t="s">
        <v>2054</v>
      </c>
      <c r="CE149"/>
      <c r="CF149"/>
      <c r="CG149"/>
      <c r="CH149"/>
      <c r="CI149"/>
      <c r="CJ149" t="n">
        <v>7</v>
      </c>
      <c r="CK149"/>
      <c r="CL149"/>
      <c r="CM149"/>
      <c r="CN149"/>
      <c r="CO149"/>
      <c r="CP149"/>
      <c r="CQ149"/>
      <c r="CR149"/>
      <c r="CS149"/>
      <c r="CT149"/>
      <c r="CU149"/>
      <c r="CV149"/>
      <c r="CW149"/>
      <c r="CX149"/>
      <c r="CY149"/>
      <c r="CZ149"/>
      <c r="DA149"/>
      <c r="DB149"/>
      <c r="DC149"/>
      <c r="DD149"/>
      <c r="DE149"/>
    </row>
    <row r="150">
      <c r="A150" s="113" t="n">
        <v>148</v>
      </c>
      <c r="B150" s="113" t="s">
        <v>1413</v>
      </c>
      <c r="C150" s="113"/>
      <c r="D150" s="109" t="str">
        <f>IFERROR(GEOMEAN(E150, F150), MAX(E150, F150))</f>
      </c>
      <c r="E150" s="109" t="str">
        <f>MAX(AQ150)</f>
      </c>
      <c r="F150" s="109" t="str">
        <f>MAX(AY150, DE150)</f>
      </c>
      <c r="G150" s="109"/>
      <c r="H150" s="109" t="n">
        <v>7.448155525</v>
      </c>
      <c r="I150" s="109" t="n">
        <v>1.051388924</v>
      </c>
      <c r="J150" s="109" t="n">
        <v>0.7</v>
      </c>
      <c r="K150" s="109" t="n">
        <v>0</v>
      </c>
      <c r="L150" s="109" t="n">
        <v>0.7</v>
      </c>
      <c r="M150" s="109" t="n">
        <v>4.2</v>
      </c>
      <c r="N150" s="109" t="n">
        <v>3.5</v>
      </c>
      <c r="O150" s="109" t="n">
        <v>10</v>
      </c>
      <c r="P150" s="109" t="n">
        <v>9</v>
      </c>
      <c r="Q150" s="109" t="n">
        <v>7.4</v>
      </c>
      <c r="R150" s="109" t="n">
        <v>7.4</v>
      </c>
      <c r="S150" s="109" t="n">
        <v>6.8</v>
      </c>
      <c r="T150" s="109" t="n">
        <v>6.9</v>
      </c>
      <c r="U150" s="109" t="n">
        <v>0.1</v>
      </c>
      <c r="V150" s="109" t="n">
        <v>3.5</v>
      </c>
      <c r="W150" s="109" t="n">
        <v>5.2</v>
      </c>
      <c r="X150" s="109" t="n">
        <v>8</v>
      </c>
      <c r="Y150" s="109" t="n">
        <v>9.1</v>
      </c>
      <c r="Z150" s="109" t="n">
        <v>1.3</v>
      </c>
      <c r="AA150" s="109" t="n">
        <v>6.1</v>
      </c>
      <c r="AB150" s="109" t="n">
        <v>14.5</v>
      </c>
      <c r="AC150" s="109" t="n">
        <v>7.2</v>
      </c>
      <c r="AD150" s="109" t="n">
        <v>4</v>
      </c>
      <c r="AE150" s="109" t="n">
        <v>1.1</v>
      </c>
      <c r="AF150" s="109" t="n">
        <v>26</v>
      </c>
      <c r="AG150" s="109" t="n">
        <v>10</v>
      </c>
      <c r="AH150" s="109" t="n">
        <v>22.1</v>
      </c>
      <c r="AI150" s="109" t="n">
        <v>10</v>
      </c>
      <c r="AJ150" s="109" t="n">
        <v>6</v>
      </c>
      <c r="AK150" s="109" t="n">
        <v>1.4</v>
      </c>
      <c r="AL150" s="109" t="n">
        <v>6.9</v>
      </c>
      <c r="AM150" s="109" t="n">
        <v>4.6</v>
      </c>
      <c r="AN150" s="109" t="n">
        <v>4.9</v>
      </c>
      <c r="AO150" s="109" t="n">
        <v>8.125</v>
      </c>
      <c r="AP150" s="109" t="n">
        <v>5.9</v>
      </c>
      <c r="AQ150" s="109" t="n">
        <v>8.42857142857143</v>
      </c>
      <c r="AR150" s="109" t="s">
        <v>1415</v>
      </c>
      <c r="AS150" s="109" t="s">
        <v>623</v>
      </c>
      <c r="AT150" s="109" t="s">
        <v>1416</v>
      </c>
      <c r="AU150" s="109" t="s">
        <v>623</v>
      </c>
      <c r="AV150" s="109" t="s">
        <v>662</v>
      </c>
      <c r="AW150" s="109" t="s">
        <v>625</v>
      </c>
      <c r="AX150" s="109" t="n">
        <v>10</v>
      </c>
      <c r="AY150" s="109" t="n">
        <v>10</v>
      </c>
      <c r="AZ150" s="109" t="n">
        <v>0</v>
      </c>
      <c r="BA150" s="109" t="s">
        <v>2167</v>
      </c>
      <c r="BB150" s="109" t="s">
        <v>2027</v>
      </c>
      <c r="BC150" s="109" t="n">
        <v>11.1268301852803</v>
      </c>
      <c r="BD150" s="109" t="n">
        <v>12.8268091468316</v>
      </c>
      <c r="BE150" s="109" t="n">
        <v>14.8870463130231</v>
      </c>
      <c r="BF150" s="109" t="n">
        <v>20.6727983695804</v>
      </c>
      <c r="BG150" s="109" t="n">
        <v>20.5642629547185</v>
      </c>
      <c r="BH150" s="109" t="n">
        <v>20.133579754693</v>
      </c>
      <c r="BI150" t="s">
        <v>2028</v>
      </c>
      <c r="BJ150" t="s">
        <v>2029</v>
      </c>
      <c r="BK150" t="n">
        <v>43849.269</v>
      </c>
      <c r="BL150" t="n">
        <v>-0.108535414861898</v>
      </c>
      <c r="BM150" t="n">
        <v>5.7857520565573</v>
      </c>
      <c r="BN150" t="n">
        <v>0</v>
      </c>
      <c r="BO150" t="n">
        <v>10</v>
      </c>
      <c r="BP150" t="n">
        <v>10</v>
      </c>
      <c r="BQ150" t="s">
        <v>2023</v>
      </c>
      <c r="BR150" t="s">
        <v>2024</v>
      </c>
      <c r="BS150" t="s">
        <v>2025</v>
      </c>
      <c r="BT150"/>
      <c r="BU150" t="n">
        <v>19.6</v>
      </c>
      <c r="BV150" t="n">
        <v>19.5</v>
      </c>
      <c r="BW150" t="n">
        <v>22.1</v>
      </c>
      <c r="BX150" t="n">
        <v>25</v>
      </c>
      <c r="BY150" t="n">
        <v>22</v>
      </c>
      <c r="BZ150" t="n">
        <v>19.9</v>
      </c>
      <c r="CA150" t="n">
        <v>19.4</v>
      </c>
      <c r="CB150" t="n">
        <v>19</v>
      </c>
      <c r="CC150" t="n">
        <v>18.6</v>
      </c>
      <c r="CD150" t="s">
        <v>939</v>
      </c>
      <c r="CE150" t="n">
        <v>-3</v>
      </c>
      <c r="CF150" t="n">
        <v>2.9</v>
      </c>
      <c r="CG150" t="n">
        <v>0</v>
      </c>
      <c r="CH150" t="n">
        <v>9.66666666666666</v>
      </c>
      <c r="CI150" t="n">
        <v>9.66666666666666</v>
      </c>
      <c r="CJ150"/>
      <c r="CK150"/>
      <c r="CL150"/>
      <c r="CM150"/>
      <c r="CN150"/>
      <c r="CO150"/>
      <c r="CP150"/>
      <c r="CQ150"/>
      <c r="CR150"/>
      <c r="CS150"/>
      <c r="CT150"/>
      <c r="CU150"/>
      <c r="CV150"/>
      <c r="CW150"/>
      <c r="CX150"/>
      <c r="CY150"/>
      <c r="CZ150"/>
      <c r="DA150"/>
      <c r="DB150"/>
      <c r="DC150"/>
      <c r="DD150"/>
      <c r="DE150"/>
    </row>
    <row r="151">
      <c r="A151" s="113" t="n">
        <v>149</v>
      </c>
      <c r="B151" s="113" t="s">
        <v>1420</v>
      </c>
      <c r="C151" s="113"/>
      <c r="D151" s="109" t="str">
        <f>IFERROR(GEOMEAN(E151, F151), MAX(E151, F151))</f>
      </c>
      <c r="E151" s="109" t="str">
        <f>MAX(AQ151)</f>
      </c>
      <c r="F151" s="109" t="str">
        <f>MAX(AY151, DE151)</f>
      </c>
      <c r="G151" s="109"/>
      <c r="H151" s="109" t="n">
        <v>16.78661922</v>
      </c>
      <c r="I151" s="109" t="n">
        <v>11.7938993</v>
      </c>
      <c r="J151" s="109" t="n">
        <v>1.8</v>
      </c>
      <c r="K151" s="109" t="n">
        <v>1.8</v>
      </c>
      <c r="L151" s="109" t="n">
        <v>1.8</v>
      </c>
      <c r="M151" s="109" t="n">
        <v>6.4</v>
      </c>
      <c r="N151" s="109" t="n">
        <v>4.7</v>
      </c>
      <c r="O151" s="109" t="n">
        <v>3.3</v>
      </c>
      <c r="P151" s="109" t="n">
        <v>10</v>
      </c>
      <c r="Q151" s="109" t="n">
        <v>0.2</v>
      </c>
      <c r="R151" s="109" t="n">
        <v>0.2</v>
      </c>
      <c r="S151" s="109" t="n">
        <v>4.9</v>
      </c>
      <c r="T151" s="109" t="n">
        <v>2.6</v>
      </c>
      <c r="U151" s="109" t="n">
        <v>1.1</v>
      </c>
      <c r="V151" s="109" t="n">
        <v>1.9</v>
      </c>
      <c r="W151" s="109" t="n">
        <v>3.4</v>
      </c>
      <c r="X151" s="109" t="n">
        <v>7.9</v>
      </c>
      <c r="Y151" s="109" t="n">
        <v>9.1</v>
      </c>
      <c r="Z151" s="109" t="n">
        <v>3.8</v>
      </c>
      <c r="AA151" s="109" t="n">
        <v>6.9</v>
      </c>
      <c r="AB151" s="109" t="n">
        <v>4.9</v>
      </c>
      <c r="AC151" s="109" t="n">
        <v>2.5</v>
      </c>
      <c r="AD151" s="109" t="n">
        <v>3</v>
      </c>
      <c r="AE151" s="109" t="n">
        <v>0.6</v>
      </c>
      <c r="AF151" s="109" t="n">
        <v>18.1</v>
      </c>
      <c r="AG151" s="109" t="n">
        <v>5.4</v>
      </c>
      <c r="AH151" s="109" t="n">
        <v>2.4</v>
      </c>
      <c r="AI151" s="109" t="n">
        <v>0.2</v>
      </c>
      <c r="AJ151" s="109" t="n">
        <v>6</v>
      </c>
      <c r="AK151" s="109" t="n">
        <v>2.2</v>
      </c>
      <c r="AL151" s="109" t="n">
        <v>3.5</v>
      </c>
      <c r="AM151" s="109" t="n">
        <v>4.1</v>
      </c>
      <c r="AN151" s="109" t="n">
        <v>3.7</v>
      </c>
      <c r="AO151" s="109" t="n">
        <v>3.125</v>
      </c>
      <c r="AP151" s="109" t="n">
        <v>6.3</v>
      </c>
      <c r="AQ151" s="109" t="n">
        <v>9</v>
      </c>
      <c r="AR151" s="109" t="s">
        <v>1422</v>
      </c>
      <c r="AS151" s="109" t="s">
        <v>625</v>
      </c>
      <c r="AT151" s="109" t="s">
        <v>630</v>
      </c>
      <c r="AU151" s="109"/>
      <c r="AV151" s="109" t="s">
        <v>627</v>
      </c>
      <c r="AW151" s="109" t="s">
        <v>623</v>
      </c>
      <c r="AX151" s="109" t="n">
        <v>7</v>
      </c>
      <c r="AY151" s="109"/>
      <c r="AZ151" s="109" t="n">
        <v>7</v>
      </c>
      <c r="BA151" s="109" t="s">
        <v>2168</v>
      </c>
      <c r="BB151" s="109" t="s">
        <v>2027</v>
      </c>
      <c r="BC151" s="109" t="n">
        <v>34.6799372196478</v>
      </c>
      <c r="BD151" s="109" t="n">
        <v>33.9170484155958</v>
      </c>
      <c r="BE151" s="109" t="n">
        <v>33.3884757762411</v>
      </c>
      <c r="BF151" s="109" t="n">
        <v>34.0912296589995</v>
      </c>
      <c r="BG151" s="109" t="n">
        <v>33.9247761161998</v>
      </c>
      <c r="BH151" s="109" t="n">
        <v>33.3011236459585</v>
      </c>
      <c r="BI151" t="s">
        <v>2028</v>
      </c>
      <c r="BJ151" t="s">
        <v>2029</v>
      </c>
      <c r="BK151" t="n">
        <v>16743.93</v>
      </c>
      <c r="BL151" t="n">
        <v>-0.166453542799701</v>
      </c>
      <c r="BM151" t="n">
        <v>0.702753882758401</v>
      </c>
      <c r="BN151" t="n">
        <v>0</v>
      </c>
      <c r="BO151" t="n">
        <v>2.342512942528</v>
      </c>
      <c r="BP151" t="n">
        <v>2.342512942528</v>
      </c>
      <c r="BQ151" t="s">
        <v>2023</v>
      </c>
      <c r="BR151" t="s">
        <v>2024</v>
      </c>
      <c r="BS151" t="s">
        <v>2025</v>
      </c>
      <c r="BT151"/>
      <c r="BU151"/>
      <c r="BV151"/>
      <c r="BW151"/>
      <c r="BX151"/>
      <c r="BY151"/>
      <c r="BZ151"/>
      <c r="CA151"/>
      <c r="CB151"/>
      <c r="CC151"/>
      <c r="CD151" t="s">
        <v>628</v>
      </c>
      <c r="CE151"/>
      <c r="CF151"/>
      <c r="CG151"/>
      <c r="CH151"/>
      <c r="CI151"/>
      <c r="CJ151"/>
      <c r="CK151" t="n">
        <v>47.8505630493164</v>
      </c>
      <c r="CL151" t="n">
        <v>35.9132843017578</v>
      </c>
      <c r="CM151"/>
      <c r="CN151"/>
      <c r="CO151"/>
      <c r="CP151"/>
      <c r="CQ151"/>
      <c r="CR151" t="n">
        <v>63.2487487792969</v>
      </c>
      <c r="CS151" t="n">
        <v>85.3540725708008</v>
      </c>
      <c r="CT151"/>
      <c r="CU151"/>
      <c r="CV151"/>
      <c r="CW151"/>
      <c r="CX151"/>
      <c r="CY151" t="n">
        <v>7.18265686035156</v>
      </c>
      <c r="CZ151"/>
      <c r="DA151"/>
      <c r="DB151"/>
      <c r="DC151"/>
      <c r="DD151" t="n">
        <v>7.18265686035156</v>
      </c>
      <c r="DE151" t="n">
        <v>10</v>
      </c>
    </row>
    <row r="152">
      <c r="A152" s="113" t="n">
        <v>150</v>
      </c>
      <c r="B152" s="113" t="s">
        <v>1425</v>
      </c>
      <c r="C152" s="113"/>
      <c r="D152" s="109" t="str">
        <f>IFERROR(GEOMEAN(E152, F152), MAX(E152, F152))</f>
      </c>
      <c r="E152" s="109" t="str">
        <f>MAX(AQ152)</f>
      </c>
      <c r="F152" s="109" t="str">
        <f>MAX(AY152, DE152)</f>
      </c>
      <c r="G152" s="109"/>
      <c r="H152" s="109"/>
      <c r="I152" s="109"/>
      <c r="J152" s="109"/>
      <c r="K152" s="109"/>
      <c r="L152" s="109"/>
      <c r="M152" s="109" t="n">
        <v>10</v>
      </c>
      <c r="N152" s="109" t="n">
        <v>10</v>
      </c>
      <c r="O152" s="109"/>
      <c r="P152" s="109" t="n">
        <v>3.2</v>
      </c>
      <c r="Q152" s="109" t="n">
        <v>0</v>
      </c>
      <c r="R152" s="109" t="n">
        <v>0</v>
      </c>
      <c r="S152" s="109" t="n">
        <v>5.8</v>
      </c>
      <c r="T152" s="109" t="n">
        <v>5.2</v>
      </c>
      <c r="U152" s="109" t="n">
        <v>10</v>
      </c>
      <c r="V152" s="109" t="n">
        <v>7.6</v>
      </c>
      <c r="W152" s="109" t="n">
        <v>6.7</v>
      </c>
      <c r="X152" s="109" t="n">
        <v>0</v>
      </c>
      <c r="Y152" s="109"/>
      <c r="Z152" s="109"/>
      <c r="AA152" s="109" t="n">
        <v>0</v>
      </c>
      <c r="AB152" s="109" t="n">
        <v>0</v>
      </c>
      <c r="AC152" s="109" t="n">
        <v>0</v>
      </c>
      <c r="AD152" s="109" t="n">
        <v>11</v>
      </c>
      <c r="AE152" s="109" t="n">
        <v>5</v>
      </c>
      <c r="AF152" s="109" t="n">
        <v>9.3</v>
      </c>
      <c r="AG152" s="109" t="n">
        <v>0</v>
      </c>
      <c r="AH152" s="109" t="n">
        <v>5.5</v>
      </c>
      <c r="AI152" s="109" t="n">
        <v>1.9</v>
      </c>
      <c r="AJ152" s="109" t="n">
        <v>5</v>
      </c>
      <c r="AK152" s="109" t="n">
        <v>0.9</v>
      </c>
      <c r="AL152" s="109" t="n">
        <v>2</v>
      </c>
      <c r="AM152" s="109" t="n">
        <v>1</v>
      </c>
      <c r="AN152" s="109" t="n">
        <v>3.8</v>
      </c>
      <c r="AO152" s="109" t="n">
        <v>3.54166666666667</v>
      </c>
      <c r="AP152" s="109" t="n">
        <v>0.2</v>
      </c>
      <c r="AQ152" s="109" t="n">
        <v>0.285714285714286</v>
      </c>
      <c r="AR152" s="109" t="s">
        <v>853</v>
      </c>
      <c r="AS152" s="109" t="s">
        <v>623</v>
      </c>
      <c r="AT152" s="109" t="s">
        <v>717</v>
      </c>
      <c r="AU152" s="109" t="s">
        <v>621</v>
      </c>
      <c r="AV152" s="109" t="s">
        <v>708</v>
      </c>
      <c r="AW152" s="109" t="s">
        <v>621</v>
      </c>
      <c r="AX152" s="109" t="n">
        <v>10</v>
      </c>
      <c r="AY152" s="109" t="n">
        <v>0</v>
      </c>
      <c r="AZ152" s="109" t="n">
        <v>3</v>
      </c>
      <c r="BA152" s="109"/>
      <c r="BB152" s="109"/>
      <c r="BC152" s="109"/>
      <c r="BD152" s="109"/>
      <c r="BE152" s="109"/>
      <c r="BF152" s="109"/>
      <c r="BG152" s="109"/>
      <c r="BH152" s="109"/>
      <c r="BI152"/>
      <c r="BJ152"/>
      <c r="BK152"/>
      <c r="BL152"/>
      <c r="BM152"/>
      <c r="BN152"/>
      <c r="BO152"/>
      <c r="BP152"/>
      <c r="BQ152" t="s">
        <v>2023</v>
      </c>
      <c r="BR152" t="s">
        <v>2024</v>
      </c>
      <c r="BS152" t="s">
        <v>2025</v>
      </c>
      <c r="BT152"/>
      <c r="BU152" t="n">
        <v>2.175</v>
      </c>
      <c r="BV152" t="n">
        <v>2.1</v>
      </c>
      <c r="BW152" t="n">
        <v>2.25</v>
      </c>
      <c r="BX152" t="n">
        <v>3</v>
      </c>
      <c r="BY152" t="n">
        <v>2.6</v>
      </c>
      <c r="BZ152" t="n">
        <v>2.3</v>
      </c>
      <c r="CA152" t="n">
        <v>2.1</v>
      </c>
      <c r="CB152" t="n">
        <v>2.1</v>
      </c>
      <c r="CC152" t="n">
        <v>2.1</v>
      </c>
      <c r="CD152" t="s">
        <v>2169</v>
      </c>
      <c r="CE152" t="n">
        <v>-0.4</v>
      </c>
      <c r="CF152" t="n">
        <v>0.75</v>
      </c>
      <c r="CG152" t="n">
        <v>0</v>
      </c>
      <c r="CH152" t="n">
        <v>2.5</v>
      </c>
      <c r="CI152" t="n">
        <v>2.5</v>
      </c>
      <c r="CJ152"/>
      <c r="CK152"/>
      <c r="CL152"/>
      <c r="CM152"/>
      <c r="CN152"/>
      <c r="CO152"/>
      <c r="CP152"/>
      <c r="CQ152"/>
      <c r="CR152"/>
      <c r="CS152"/>
      <c r="CT152"/>
      <c r="CU152"/>
      <c r="CV152"/>
      <c r="CW152"/>
      <c r="CX152"/>
      <c r="CY152"/>
      <c r="CZ152"/>
      <c r="DA152"/>
      <c r="DB152"/>
      <c r="DC152"/>
      <c r="DD152"/>
      <c r="DE152"/>
    </row>
    <row r="153">
      <c r="A153" s="113" t="n">
        <v>151</v>
      </c>
      <c r="B153" s="113" t="s">
        <v>1428</v>
      </c>
      <c r="C153" s="113"/>
      <c r="D153" s="109" t="str">
        <f>IFERROR(GEOMEAN(E153, F153), MAX(E153, F153))</f>
      </c>
      <c r="E153" s="109" t="str">
        <f>MAX(AQ153)</f>
      </c>
      <c r="F153" s="109" t="str">
        <f>MAX(AY153, DE153)</f>
      </c>
      <c r="G153" s="109"/>
      <c r="H153" s="109" t="n">
        <v>1.583380809</v>
      </c>
      <c r="I153" s="109" t="n">
        <v>24.64380769</v>
      </c>
      <c r="J153" s="109" t="n">
        <v>0</v>
      </c>
      <c r="K153" s="109" t="n">
        <v>4.5</v>
      </c>
      <c r="L153" s="109" t="n">
        <v>0</v>
      </c>
      <c r="M153" s="109" t="n">
        <v>4.6</v>
      </c>
      <c r="N153" s="109" t="n">
        <v>2.4</v>
      </c>
      <c r="O153" s="109"/>
      <c r="P153" s="109"/>
      <c r="Q153" s="109" t="n">
        <v>0</v>
      </c>
      <c r="R153" s="109" t="n">
        <v>0</v>
      </c>
      <c r="S153" s="109" t="n">
        <v>2.3</v>
      </c>
      <c r="T153" s="109" t="n">
        <v>4.3</v>
      </c>
      <c r="U153" s="109" t="n">
        <v>0.3</v>
      </c>
      <c r="V153" s="109" t="n">
        <v>2.3</v>
      </c>
      <c r="W153" s="109" t="n">
        <v>2.3</v>
      </c>
      <c r="X153" s="109" t="n">
        <v>7.1</v>
      </c>
      <c r="Y153" s="109"/>
      <c r="Z153" s="109" t="n">
        <v>2.5</v>
      </c>
      <c r="AA153" s="109" t="n">
        <v>4.8</v>
      </c>
      <c r="AB153" s="109" t="n">
        <v>0</v>
      </c>
      <c r="AC153" s="109" t="n">
        <v>0</v>
      </c>
      <c r="AD153" s="109" t="n">
        <v>4</v>
      </c>
      <c r="AE153" s="109" t="n">
        <v>1.1</v>
      </c>
      <c r="AF153" s="109" t="n">
        <v>23.8</v>
      </c>
      <c r="AG153" s="109" t="n">
        <v>9.2</v>
      </c>
      <c r="AH153" s="109" t="n">
        <v>19</v>
      </c>
      <c r="AI153" s="109" t="n">
        <v>9.4</v>
      </c>
      <c r="AJ153" s="109" t="n">
        <v>5</v>
      </c>
      <c r="AK153" s="109" t="n">
        <v>1.4</v>
      </c>
      <c r="AL153" s="109" t="n">
        <v>6.3</v>
      </c>
      <c r="AM153" s="109" t="n">
        <v>3.7</v>
      </c>
      <c r="AN153" s="109" t="n">
        <v>3</v>
      </c>
      <c r="AO153" s="109" t="n">
        <v>0.208333333333332</v>
      </c>
      <c r="AP153" s="109" t="n">
        <v>5.9</v>
      </c>
      <c r="AQ153" s="109" t="n">
        <v>8.42857142857143</v>
      </c>
      <c r="AR153" s="109" t="s">
        <v>629</v>
      </c>
      <c r="AS153" s="109" t="s">
        <v>623</v>
      </c>
      <c r="AT153" s="109" t="s">
        <v>630</v>
      </c>
      <c r="AU153" s="109"/>
      <c r="AV153" s="109" t="s">
        <v>662</v>
      </c>
      <c r="AW153" s="109" t="s">
        <v>625</v>
      </c>
      <c r="AX153" s="109" t="n">
        <v>10</v>
      </c>
      <c r="AY153" s="109"/>
      <c r="AZ153" s="109" t="n">
        <v>0</v>
      </c>
      <c r="BA153" s="109"/>
      <c r="BB153" s="109"/>
      <c r="BC153" s="109"/>
      <c r="BD153" s="109"/>
      <c r="BE153" s="109"/>
      <c r="BF153" s="109"/>
      <c r="BG153" s="109"/>
      <c r="BH153" s="109"/>
      <c r="BI153"/>
      <c r="BJ153"/>
      <c r="BK153"/>
      <c r="BL153"/>
      <c r="BM153"/>
      <c r="BN153"/>
      <c r="BO153"/>
      <c r="BP153"/>
      <c r="BQ153" t="s">
        <v>2023</v>
      </c>
      <c r="BR153" t="s">
        <v>2024</v>
      </c>
      <c r="BS153" t="s">
        <v>2025</v>
      </c>
      <c r="BT153"/>
      <c r="BU153"/>
      <c r="BV153"/>
      <c r="BW153"/>
      <c r="BX153"/>
      <c r="BY153"/>
      <c r="BZ153"/>
      <c r="CA153"/>
      <c r="CB153"/>
      <c r="CC153"/>
      <c r="CD153" t="s">
        <v>628</v>
      </c>
      <c r="CE153"/>
      <c r="CF153"/>
      <c r="CG153"/>
      <c r="CH153"/>
      <c r="CI153"/>
      <c r="CJ153"/>
      <c r="CK153"/>
      <c r="CL153"/>
      <c r="CM153"/>
      <c r="CN153"/>
      <c r="CO153"/>
      <c r="CP153"/>
      <c r="CQ153"/>
      <c r="CR153"/>
      <c r="CS153"/>
      <c r="CT153"/>
      <c r="CU153"/>
      <c r="CV153"/>
      <c r="CW153"/>
      <c r="CX153"/>
      <c r="CY153"/>
      <c r="CZ153"/>
      <c r="DA153"/>
      <c r="DB153"/>
      <c r="DC153"/>
      <c r="DD153"/>
      <c r="DE153"/>
    </row>
    <row r="154">
      <c r="A154" s="113" t="n">
        <v>152</v>
      </c>
      <c r="B154" s="113" t="s">
        <v>1431</v>
      </c>
      <c r="C154" s="113"/>
      <c r="D154" s="109" t="str">
        <f>IFERROR(GEOMEAN(E154, F154), MAX(E154, F154))</f>
      </c>
      <c r="E154" s="109" t="str">
        <f>MAX(AQ154)</f>
      </c>
      <c r="F154" s="109" t="str">
        <f>MAX(AY154, DE154)</f>
      </c>
      <c r="G154" s="109"/>
      <c r="H154" s="109" t="n">
        <v>30.1557655</v>
      </c>
      <c r="I154" s="109"/>
      <c r="J154" s="109" t="n">
        <v>3.5</v>
      </c>
      <c r="K154" s="109"/>
      <c r="L154" s="109" t="n">
        <v>3.5</v>
      </c>
      <c r="M154" s="109" t="n">
        <v>6.8</v>
      </c>
      <c r="N154" s="109" t="n">
        <v>4.2</v>
      </c>
      <c r="O154" s="109" t="n">
        <v>6.6</v>
      </c>
      <c r="P154" s="109" t="n">
        <v>9.7</v>
      </c>
      <c r="Q154" s="109" t="n">
        <v>0</v>
      </c>
      <c r="R154" s="109" t="n">
        <v>0</v>
      </c>
      <c r="S154" s="109" t="n">
        <v>5.5</v>
      </c>
      <c r="T154" s="109" t="n">
        <v>5.9</v>
      </c>
      <c r="U154" s="109" t="n">
        <v>2</v>
      </c>
      <c r="V154" s="109" t="n">
        <v>4</v>
      </c>
      <c r="W154" s="109" t="n">
        <v>4.7</v>
      </c>
      <c r="X154" s="109" t="n">
        <v>9.6</v>
      </c>
      <c r="Y154" s="109" t="n">
        <v>9.7</v>
      </c>
      <c r="Z154" s="109" t="n">
        <v>5.2</v>
      </c>
      <c r="AA154" s="109" t="n">
        <v>8.2</v>
      </c>
      <c r="AB154" s="109" t="n">
        <v>1.3</v>
      </c>
      <c r="AC154" s="109" t="n">
        <v>0.6</v>
      </c>
      <c r="AD154" s="109" t="n">
        <v>3</v>
      </c>
      <c r="AE154" s="109" t="n">
        <v>0.6</v>
      </c>
      <c r="AF154" s="109" t="n">
        <v>30.5</v>
      </c>
      <c r="AG154" s="109" t="n">
        <v>10</v>
      </c>
      <c r="AH154" s="109" t="n">
        <v>2.4</v>
      </c>
      <c r="AI154" s="109" t="n">
        <v>0.2</v>
      </c>
      <c r="AJ154" s="109" t="n">
        <v>8</v>
      </c>
      <c r="AK154" s="109" t="n">
        <v>5.5</v>
      </c>
      <c r="AL154" s="109" t="n">
        <v>5.9</v>
      </c>
      <c r="AM154" s="109" t="n">
        <v>5.9</v>
      </c>
      <c r="AN154" s="109" t="n">
        <v>5.3</v>
      </c>
      <c r="AO154" s="109" t="n">
        <v>9.79166666666667</v>
      </c>
      <c r="AP154" s="109" t="n">
        <v>6.9</v>
      </c>
      <c r="AQ154" s="109" t="n">
        <v>9.85714285714286</v>
      </c>
      <c r="AR154" s="109" t="s">
        <v>1432</v>
      </c>
      <c r="AS154" s="109" t="s">
        <v>623</v>
      </c>
      <c r="AT154" s="109" t="s">
        <v>630</v>
      </c>
      <c r="AU154" s="109"/>
      <c r="AV154" s="109" t="s">
        <v>627</v>
      </c>
      <c r="AW154" s="109" t="s">
        <v>623</v>
      </c>
      <c r="AX154" s="109" t="n">
        <v>10</v>
      </c>
      <c r="AY154" s="109"/>
      <c r="AZ154" s="109" t="n">
        <v>7</v>
      </c>
      <c r="BA154" s="109" t="s">
        <v>2170</v>
      </c>
      <c r="BB154" s="109" t="s">
        <v>2027</v>
      </c>
      <c r="BC154" s="109"/>
      <c r="BD154" s="109" t="n">
        <v>42.9910216227777</v>
      </c>
      <c r="BE154" s="109" t="n">
        <v>40.5999423684138</v>
      </c>
      <c r="BF154" s="109" t="n">
        <v>44.226525398163</v>
      </c>
      <c r="BG154" s="109" t="n">
        <v>43.7281721314472</v>
      </c>
      <c r="BH154" s="109" t="n">
        <v>41.9887140599225</v>
      </c>
      <c r="BI154" t="s">
        <v>2028</v>
      </c>
      <c r="BJ154" t="s">
        <v>2029</v>
      </c>
      <c r="BK154" t="n">
        <v>7976.985</v>
      </c>
      <c r="BL154" t="n">
        <v>-0.498353266715796</v>
      </c>
      <c r="BM154" t="n">
        <v>3.6265830297492</v>
      </c>
      <c r="BN154" t="n">
        <v>0</v>
      </c>
      <c r="BO154" t="n">
        <v>10</v>
      </c>
      <c r="BP154" t="n">
        <v>10</v>
      </c>
      <c r="BQ154" t="s">
        <v>2023</v>
      </c>
      <c r="BR154" t="s">
        <v>2024</v>
      </c>
      <c r="BS154" t="s">
        <v>2025</v>
      </c>
      <c r="BT154"/>
      <c r="BU154"/>
      <c r="BV154"/>
      <c r="BW154"/>
      <c r="BX154"/>
      <c r="BY154"/>
      <c r="BZ154"/>
      <c r="CA154"/>
      <c r="CB154"/>
      <c r="CC154"/>
      <c r="CD154" t="s">
        <v>628</v>
      </c>
      <c r="CE154"/>
      <c r="CF154"/>
      <c r="CG154"/>
      <c r="CH154"/>
      <c r="CI154"/>
      <c r="CJ154"/>
      <c r="CK154"/>
      <c r="CL154"/>
      <c r="CM154"/>
      <c r="CN154"/>
      <c r="CO154"/>
      <c r="CP154"/>
      <c r="CQ154"/>
      <c r="CR154"/>
      <c r="CS154"/>
      <c r="CT154"/>
      <c r="CU154"/>
      <c r="CV154"/>
      <c r="CW154"/>
      <c r="CX154"/>
      <c r="CY154"/>
      <c r="CZ154"/>
      <c r="DA154"/>
      <c r="DB154"/>
      <c r="DC154"/>
      <c r="DD154"/>
      <c r="DE154"/>
    </row>
    <row r="155">
      <c r="A155" s="113" t="n">
        <v>153</v>
      </c>
      <c r="B155" s="113" t="s">
        <v>1436</v>
      </c>
      <c r="C155" s="113"/>
      <c r="D155" s="109" t="str">
        <f>IFERROR(GEOMEAN(E155, F155), MAX(E155, F155))</f>
      </c>
      <c r="E155" s="109" t="str">
        <f>MAX(AQ155)</f>
      </c>
      <c r="F155" s="109" t="str">
        <f>MAX(AY155, DE155)</f>
      </c>
      <c r="G155" s="109"/>
      <c r="H155" s="109" t="n">
        <v>58.09289859</v>
      </c>
      <c r="I155" s="109" t="n">
        <v>25.86274396</v>
      </c>
      <c r="J155" s="109" t="n">
        <v>6.9</v>
      </c>
      <c r="K155" s="109" t="n">
        <v>4.7</v>
      </c>
      <c r="L155" s="109" t="n">
        <v>6.9</v>
      </c>
      <c r="M155" s="109" t="n">
        <v>8.3</v>
      </c>
      <c r="N155" s="109" t="n">
        <v>7.2</v>
      </c>
      <c r="O155" s="109" t="n">
        <v>2.5</v>
      </c>
      <c r="P155" s="109" t="n">
        <v>5.2</v>
      </c>
      <c r="Q155" s="109" t="n">
        <v>0</v>
      </c>
      <c r="R155" s="109" t="n">
        <v>0</v>
      </c>
      <c r="S155" s="109" t="n">
        <v>4.6</v>
      </c>
      <c r="T155" s="109" t="n">
        <v>6.9</v>
      </c>
      <c r="U155" s="109" t="n">
        <v>5.3</v>
      </c>
      <c r="V155" s="109" t="n">
        <v>6.1</v>
      </c>
      <c r="W155" s="109" t="n">
        <v>5.4</v>
      </c>
      <c r="X155" s="109" t="n">
        <v>4.5</v>
      </c>
      <c r="Y155" s="109"/>
      <c r="Z155" s="109" t="n">
        <v>0.2</v>
      </c>
      <c r="AA155" s="109" t="n">
        <v>2.3</v>
      </c>
      <c r="AB155" s="109" t="n">
        <v>3.1</v>
      </c>
      <c r="AC155" s="109" t="n">
        <v>1.5</v>
      </c>
      <c r="AD155" s="109" t="n">
        <v>8</v>
      </c>
      <c r="AE155" s="109" t="n">
        <v>3.3</v>
      </c>
      <c r="AF155" s="109" t="n">
        <v>14</v>
      </c>
      <c r="AG155" s="109" t="n">
        <v>2.7</v>
      </c>
      <c r="AH155" s="109" t="n">
        <v>8.8</v>
      </c>
      <c r="AI155" s="109" t="n">
        <v>3.8</v>
      </c>
      <c r="AJ155" s="109" t="n">
        <v>3</v>
      </c>
      <c r="AK155" s="109" t="n">
        <v>1.3</v>
      </c>
      <c r="AL155" s="109" t="n">
        <v>2.7</v>
      </c>
      <c r="AM155" s="109" t="n">
        <v>4</v>
      </c>
      <c r="AN155" s="109" t="n">
        <v>4.7</v>
      </c>
      <c r="AO155" s="109" t="n">
        <v>7.29166666666667</v>
      </c>
      <c r="AP155" s="109" t="n">
        <v>4.4</v>
      </c>
      <c r="AQ155" s="109" t="n">
        <v>6.28571428571429</v>
      </c>
      <c r="AR155" s="109" t="s">
        <v>1077</v>
      </c>
      <c r="AS155" s="109" t="s">
        <v>623</v>
      </c>
      <c r="AT155" s="109" t="s">
        <v>1438</v>
      </c>
      <c r="AU155" s="109" t="s">
        <v>625</v>
      </c>
      <c r="AV155" s="109" t="s">
        <v>662</v>
      </c>
      <c r="AW155" s="109" t="s">
        <v>625</v>
      </c>
      <c r="AX155" s="109" t="n">
        <v>10</v>
      </c>
      <c r="AY155" s="109" t="n">
        <v>7</v>
      </c>
      <c r="AZ155" s="109" t="n">
        <v>0</v>
      </c>
      <c r="BA155" s="109" t="s">
        <v>2171</v>
      </c>
      <c r="BB155" s="109" t="s">
        <v>2027</v>
      </c>
      <c r="BC155" s="109" t="n">
        <v>1.90477493334792</v>
      </c>
      <c r="BD155" s="109" t="n">
        <v>1.52846948370101</v>
      </c>
      <c r="BE155" s="109" t="n">
        <v>1.43590338579094</v>
      </c>
      <c r="BF155" s="109" t="n">
        <v>2.15977407063087</v>
      </c>
      <c r="BG155" s="109" t="n">
        <v>1.84889612280989</v>
      </c>
      <c r="BH155" s="109" t="n">
        <v>1.61046245405637</v>
      </c>
      <c r="BI155" t="s">
        <v>2028</v>
      </c>
      <c r="BJ155" t="s">
        <v>2031</v>
      </c>
      <c r="BK155" t="n">
        <v>6486.201</v>
      </c>
      <c r="BL155" t="n">
        <v>-0.31087794782098</v>
      </c>
      <c r="BM155" t="n">
        <v>0.72387068483993</v>
      </c>
      <c r="BN155" t="n">
        <v>0</v>
      </c>
      <c r="BO155" t="n">
        <v>2.41290228279977</v>
      </c>
      <c r="BP155" t="n">
        <v>2.41290228279977</v>
      </c>
      <c r="BQ155" t="s">
        <v>2023</v>
      </c>
      <c r="BR155" t="s">
        <v>2024</v>
      </c>
      <c r="BS155" t="s">
        <v>2025</v>
      </c>
      <c r="BT155"/>
      <c r="BU155" t="n">
        <v>7.049</v>
      </c>
      <c r="BV155" t="n">
        <v>6.347</v>
      </c>
      <c r="BW155" t="n">
        <v>6.733</v>
      </c>
      <c r="BX155" t="n">
        <v>9.39</v>
      </c>
      <c r="BY155" t="n">
        <v>9.5</v>
      </c>
      <c r="BZ155" t="n">
        <v>8.2</v>
      </c>
      <c r="CA155" t="n">
        <v>7.5</v>
      </c>
      <c r="CB155" t="n">
        <v>7</v>
      </c>
      <c r="CC155" t="n">
        <v>7</v>
      </c>
      <c r="CD155" t="s">
        <v>2172</v>
      </c>
      <c r="CE155" t="n">
        <v>0.109999999999999</v>
      </c>
      <c r="CF155" t="n">
        <v>2.657</v>
      </c>
      <c r="CG155" t="n">
        <v>1.09999999999999</v>
      </c>
      <c r="CH155" t="n">
        <v>8.85666666666667</v>
      </c>
      <c r="CI155" t="n">
        <v>8.85666666666667</v>
      </c>
      <c r="CJ155"/>
      <c r="CK155" t="n">
        <v>58.3376655578613</v>
      </c>
      <c r="CL155"/>
      <c r="CM155" t="n">
        <v>95.9936141967773</v>
      </c>
      <c r="CN155"/>
      <c r="CO155"/>
      <c r="CP155" t="n">
        <v>60.508228302002</v>
      </c>
      <c r="CQ155" t="n">
        <v>8.04950428009033</v>
      </c>
      <c r="CR155"/>
      <c r="CS155"/>
      <c r="CT155" t="n">
        <v>4.81923151016235</v>
      </c>
      <c r="CU155"/>
      <c r="CV155" t="n">
        <v>1.28533983230591</v>
      </c>
      <c r="CW155" t="n">
        <v>18.3035259246826</v>
      </c>
      <c r="CX155"/>
      <c r="CY155"/>
      <c r="CZ155" t="n">
        <v>2.00319290161133</v>
      </c>
      <c r="DA155" t="n">
        <v>1.92769260406494</v>
      </c>
      <c r="DB155"/>
      <c r="DC155" t="n">
        <v>3.66070518493652</v>
      </c>
      <c r="DD155" t="n">
        <v>2.53053023020426</v>
      </c>
      <c r="DE155" t="n">
        <v>3.61504318600609</v>
      </c>
    </row>
    <row r="156">
      <c r="A156" s="113" t="n">
        <v>154</v>
      </c>
      <c r="B156" s="113" t="s">
        <v>1441</v>
      </c>
      <c r="C156" s="113"/>
      <c r="D156" s="109" t="str">
        <f>IFERROR(GEOMEAN(E156, F156), MAX(E156, F156))</f>
      </c>
      <c r="E156" s="109" t="str">
        <f>MAX(AQ156)</f>
      </c>
      <c r="F156" s="109" t="str">
        <f>MAX(AY156, DE156)</f>
      </c>
      <c r="G156" s="109"/>
      <c r="H156" s="109"/>
      <c r="I156" s="109"/>
      <c r="J156" s="109"/>
      <c r="K156" s="109"/>
      <c r="L156" s="109"/>
      <c r="M156" s="109" t="n">
        <v>4.6</v>
      </c>
      <c r="N156" s="109" t="n">
        <v>4.5</v>
      </c>
      <c r="O156" s="109" t="n">
        <v>8.2</v>
      </c>
      <c r="P156" s="109"/>
      <c r="Q156" s="109" t="n">
        <v>17.4</v>
      </c>
      <c r="R156" s="109" t="n">
        <v>10</v>
      </c>
      <c r="S156" s="109" t="n">
        <v>6.8</v>
      </c>
      <c r="T156" s="109" t="n">
        <v>2.6</v>
      </c>
      <c r="U156" s="109" t="n">
        <v>3</v>
      </c>
      <c r="V156" s="109" t="n">
        <v>2.8</v>
      </c>
      <c r="W156" s="109" t="n">
        <v>4.8</v>
      </c>
      <c r="X156" s="109" t="n">
        <v>8.7</v>
      </c>
      <c r="Y156" s="109"/>
      <c r="Z156" s="109"/>
      <c r="AA156" s="109" t="n">
        <v>8.7</v>
      </c>
      <c r="AB156" s="109" t="n">
        <v>17.5</v>
      </c>
      <c r="AC156" s="109" t="n">
        <v>8.7</v>
      </c>
      <c r="AD156" s="109" t="n">
        <v>3</v>
      </c>
      <c r="AE156" s="109" t="n">
        <v>0.6</v>
      </c>
      <c r="AF156" s="109" t="n">
        <v>21.8</v>
      </c>
      <c r="AG156" s="109" t="n">
        <v>7.9</v>
      </c>
      <c r="AH156" s="109" t="n">
        <v>5.1</v>
      </c>
      <c r="AI156" s="109" t="n">
        <v>1.7</v>
      </c>
      <c r="AJ156" s="109" t="n">
        <v>7</v>
      </c>
      <c r="AK156" s="109" t="n">
        <v>4.8</v>
      </c>
      <c r="AL156" s="109" t="n">
        <v>5.4</v>
      </c>
      <c r="AM156" s="109" t="n">
        <v>7</v>
      </c>
      <c r="AN156" s="109" t="n">
        <v>5.9</v>
      </c>
      <c r="AO156" s="109" t="n">
        <v>10</v>
      </c>
      <c r="AP156" s="109" t="n">
        <v>9.3</v>
      </c>
      <c r="AQ156" s="109" t="n">
        <v>10</v>
      </c>
      <c r="AR156" s="109" t="s">
        <v>674</v>
      </c>
      <c r="AS156" s="109" t="s">
        <v>623</v>
      </c>
      <c r="AT156" s="109" t="s">
        <v>630</v>
      </c>
      <c r="AU156" s="109"/>
      <c r="AV156" s="109" t="s">
        <v>627</v>
      </c>
      <c r="AW156" s="109" t="s">
        <v>623</v>
      </c>
      <c r="AX156" s="109" t="n">
        <v>10</v>
      </c>
      <c r="AY156" s="109"/>
      <c r="AZ156" s="109" t="n">
        <v>7</v>
      </c>
      <c r="BA156" s="109"/>
      <c r="BB156" s="109"/>
      <c r="BC156" s="109"/>
      <c r="BD156" s="109"/>
      <c r="BE156" s="109"/>
      <c r="BF156" s="109"/>
      <c r="BG156" s="109"/>
      <c r="BH156" s="109"/>
      <c r="BI156"/>
      <c r="BJ156"/>
      <c r="BK156"/>
      <c r="BL156"/>
      <c r="BM156"/>
      <c r="BN156"/>
      <c r="BO156"/>
      <c r="BP156"/>
      <c r="BQ156" t="s">
        <v>2023</v>
      </c>
      <c r="BR156" t="s">
        <v>2024</v>
      </c>
      <c r="BS156" t="s">
        <v>2025</v>
      </c>
      <c r="BT156"/>
      <c r="BU156"/>
      <c r="BV156"/>
      <c r="BW156"/>
      <c r="BX156"/>
      <c r="BY156"/>
      <c r="BZ156"/>
      <c r="CA156"/>
      <c r="CB156"/>
      <c r="CC156"/>
      <c r="CD156" t="s">
        <v>628</v>
      </c>
      <c r="CE156"/>
      <c r="CF156"/>
      <c r="CG156"/>
      <c r="CH156"/>
      <c r="CI156"/>
      <c r="CJ156"/>
      <c r="CK156"/>
      <c r="CL156"/>
      <c r="CM156"/>
      <c r="CN156"/>
      <c r="CO156"/>
      <c r="CP156"/>
      <c r="CQ156"/>
      <c r="CR156"/>
      <c r="CS156"/>
      <c r="CT156"/>
      <c r="CU156"/>
      <c r="CV156"/>
      <c r="CW156"/>
      <c r="CX156"/>
      <c r="CY156"/>
      <c r="CZ156"/>
      <c r="DA156"/>
      <c r="DB156"/>
      <c r="DC156"/>
      <c r="DD156"/>
      <c r="DE156"/>
    </row>
    <row r="157">
      <c r="A157" s="113" t="n">
        <v>155</v>
      </c>
      <c r="B157" s="113" t="s">
        <v>1445</v>
      </c>
      <c r="C157" s="113"/>
      <c r="D157" s="109" t="str">
        <f>IFERROR(GEOMEAN(E157, F157), MAX(E157, F157))</f>
      </c>
      <c r="E157" s="109" t="str">
        <f>MAX(AQ157)</f>
      </c>
      <c r="F157" s="109" t="str">
        <f>MAX(AY157, DE157)</f>
      </c>
      <c r="G157" s="109"/>
      <c r="H157" s="109" t="n">
        <v>61.0367943</v>
      </c>
      <c r="I157" s="109" t="n">
        <v>54.8970121</v>
      </c>
      <c r="J157" s="109" t="n">
        <v>7.2</v>
      </c>
      <c r="K157" s="109" t="n">
        <v>10</v>
      </c>
      <c r="L157" s="109" t="n">
        <v>7.2</v>
      </c>
      <c r="M157" s="109" t="n">
        <v>6.3</v>
      </c>
      <c r="N157" s="109" t="n">
        <v>5.6</v>
      </c>
      <c r="O157" s="109" t="n">
        <v>0.4</v>
      </c>
      <c r="P157" s="109" t="n">
        <v>2.2</v>
      </c>
      <c r="Q157" s="109" t="n">
        <v>0.4</v>
      </c>
      <c r="R157" s="109" t="n">
        <v>0.4</v>
      </c>
      <c r="S157" s="109" t="n">
        <v>3</v>
      </c>
      <c r="T157" s="109" t="n">
        <v>6.5</v>
      </c>
      <c r="U157" s="109" t="n">
        <v>7.5</v>
      </c>
      <c r="V157" s="109" t="n">
        <v>7</v>
      </c>
      <c r="W157" s="109" t="n">
        <v>5</v>
      </c>
      <c r="X157" s="109" t="n">
        <v>2.3</v>
      </c>
      <c r="Y157" s="109" t="n">
        <v>0.9</v>
      </c>
      <c r="Z157" s="109" t="n">
        <v>0.6</v>
      </c>
      <c r="AA157" s="109" t="n">
        <v>1.3</v>
      </c>
      <c r="AB157" s="109" t="n">
        <v>0</v>
      </c>
      <c r="AC157" s="109" t="n">
        <v>0</v>
      </c>
      <c r="AD157" s="109" t="n">
        <v>18</v>
      </c>
      <c r="AE157" s="109" t="n">
        <v>8.9</v>
      </c>
      <c r="AF157" s="109" t="n">
        <v>19.1</v>
      </c>
      <c r="AG157" s="109" t="n">
        <v>6.1</v>
      </c>
      <c r="AH157" s="109" t="n">
        <v>9</v>
      </c>
      <c r="AI157" s="109" t="n">
        <v>3.9</v>
      </c>
      <c r="AJ157" s="109" t="n">
        <v>5</v>
      </c>
      <c r="AK157" s="109" t="n">
        <v>0.3</v>
      </c>
      <c r="AL157" s="109" t="n">
        <v>3.8</v>
      </c>
      <c r="AM157" s="109" t="n">
        <v>4.1</v>
      </c>
      <c r="AN157" s="109" t="n">
        <v>4.5</v>
      </c>
      <c r="AO157" s="109" t="n">
        <v>6.45833333333333</v>
      </c>
      <c r="AP157" s="109" t="n">
        <v>1.7</v>
      </c>
      <c r="AQ157" s="109" t="n">
        <v>2.42857142857143</v>
      </c>
      <c r="AR157" s="109" t="s">
        <v>1447</v>
      </c>
      <c r="AS157" s="109" t="s">
        <v>623</v>
      </c>
      <c r="AT157" s="109" t="s">
        <v>804</v>
      </c>
      <c r="AU157" s="109" t="s">
        <v>625</v>
      </c>
      <c r="AV157" s="109" t="s">
        <v>662</v>
      </c>
      <c r="AW157" s="109" t="s">
        <v>625</v>
      </c>
      <c r="AX157" s="109" t="n">
        <v>10</v>
      </c>
      <c r="AY157" s="109" t="n">
        <v>7</v>
      </c>
      <c r="AZ157" s="109" t="n">
        <v>0</v>
      </c>
      <c r="BA157" s="109"/>
      <c r="BB157" s="109"/>
      <c r="BC157" s="109"/>
      <c r="BD157" s="109"/>
      <c r="BE157" s="109"/>
      <c r="BF157" s="109"/>
      <c r="BG157" s="109"/>
      <c r="BH157" s="109"/>
      <c r="BI157"/>
      <c r="BJ157"/>
      <c r="BK157"/>
      <c r="BL157"/>
      <c r="BM157"/>
      <c r="BN157"/>
      <c r="BO157"/>
      <c r="BP157"/>
      <c r="BQ157" t="s">
        <v>2023</v>
      </c>
      <c r="BR157" t="s">
        <v>2024</v>
      </c>
      <c r="BS157" t="s">
        <v>2025</v>
      </c>
      <c r="BT157"/>
      <c r="BU157" t="n">
        <v>14.051</v>
      </c>
      <c r="BV157" t="n">
        <v>13.273</v>
      </c>
      <c r="BW157" t="n">
        <v>10.909</v>
      </c>
      <c r="BX157" t="n">
        <v>13.384</v>
      </c>
      <c r="BY157" t="n">
        <v>13.033</v>
      </c>
      <c r="BZ157" t="n">
        <v>12.666</v>
      </c>
      <c r="CA157" t="n">
        <v>12.367</v>
      </c>
      <c r="CB157" t="n">
        <v>12.028</v>
      </c>
      <c r="CC157" t="n">
        <v>11.63</v>
      </c>
      <c r="CD157" t="s">
        <v>2173</v>
      </c>
      <c r="CE157" t="n">
        <v>-0.351000000000001</v>
      </c>
      <c r="CF157" t="n">
        <v>2.475</v>
      </c>
      <c r="CG157" t="n">
        <v>0</v>
      </c>
      <c r="CH157" t="n">
        <v>8.25</v>
      </c>
      <c r="CI157" t="n">
        <v>8.25</v>
      </c>
      <c r="CJ157" t="n">
        <v>10</v>
      </c>
      <c r="CK157"/>
      <c r="CL157"/>
      <c r="CM157"/>
      <c r="CN157"/>
      <c r="CO157"/>
      <c r="CP157"/>
      <c r="CQ157"/>
      <c r="CR157"/>
      <c r="CS157"/>
      <c r="CT157"/>
      <c r="CU157"/>
      <c r="CV157"/>
      <c r="CW157"/>
      <c r="CX157"/>
      <c r="CY157"/>
      <c r="CZ157"/>
      <c r="DA157"/>
      <c r="DB157"/>
      <c r="DC157"/>
      <c r="DD157"/>
      <c r="DE157"/>
    </row>
    <row r="158">
      <c r="A158" s="113" t="n">
        <v>156</v>
      </c>
      <c r="B158" s="113" t="s">
        <v>1449</v>
      </c>
      <c r="C158" s="113"/>
      <c r="D158" s="109" t="str">
        <f>IFERROR(GEOMEAN(E158, F158), MAX(E158, F158))</f>
      </c>
      <c r="E158" s="109" t="str">
        <f>MAX(AQ158)</f>
      </c>
      <c r="F158" s="109" t="str">
        <f>MAX(AY158, DE158)</f>
      </c>
      <c r="G158" s="109"/>
      <c r="H158" s="109" t="n">
        <v>6.241508008</v>
      </c>
      <c r="I158" s="109" t="n">
        <v>1.52500207</v>
      </c>
      <c r="J158" s="109" t="n">
        <v>0.5</v>
      </c>
      <c r="K158" s="109" t="n">
        <v>0</v>
      </c>
      <c r="L158" s="109" t="n">
        <v>0.5</v>
      </c>
      <c r="M158" s="109" t="n">
        <v>4.1</v>
      </c>
      <c r="N158" s="109" t="n">
        <v>2</v>
      </c>
      <c r="O158" s="109" t="n">
        <v>10</v>
      </c>
      <c r="P158" s="109" t="n">
        <v>9.9</v>
      </c>
      <c r="Q158" s="109" t="n">
        <v>19.6</v>
      </c>
      <c r="R158" s="109" t="n">
        <v>10</v>
      </c>
      <c r="S158" s="109" t="n">
        <v>7.2</v>
      </c>
      <c r="T158" s="109" t="n">
        <v>5.7</v>
      </c>
      <c r="U158" s="109" t="n">
        <v>0.5</v>
      </c>
      <c r="V158" s="109" t="n">
        <v>3.1</v>
      </c>
      <c r="W158" s="109" t="n">
        <v>5.2</v>
      </c>
      <c r="X158" s="109" t="n">
        <v>10</v>
      </c>
      <c r="Y158" s="109" t="n">
        <v>10</v>
      </c>
      <c r="Z158" s="109" t="n">
        <v>4.3</v>
      </c>
      <c r="AA158" s="109" t="n">
        <v>8.1</v>
      </c>
      <c r="AB158" s="109" t="n">
        <v>55.1</v>
      </c>
      <c r="AC158" s="109" t="n">
        <v>10</v>
      </c>
      <c r="AD158" s="109" t="n">
        <v>3</v>
      </c>
      <c r="AE158" s="109" t="n">
        <v>0.6</v>
      </c>
      <c r="AF158" s="109" t="n">
        <v>19.8</v>
      </c>
      <c r="AG158" s="109" t="n">
        <v>6.5</v>
      </c>
      <c r="AH158" s="109" t="n">
        <v>10.2</v>
      </c>
      <c r="AI158" s="109" t="n">
        <v>4.6</v>
      </c>
      <c r="AJ158" s="109" t="n">
        <v>7</v>
      </c>
      <c r="AK158" s="109" t="n">
        <v>2.7</v>
      </c>
      <c r="AL158" s="109" t="n">
        <v>5.2</v>
      </c>
      <c r="AM158" s="109" t="n">
        <v>4.6</v>
      </c>
      <c r="AN158" s="109" t="n">
        <v>4.9</v>
      </c>
      <c r="AO158" s="109" t="n">
        <v>8.125</v>
      </c>
      <c r="AP158" s="109" t="n">
        <v>8.2</v>
      </c>
      <c r="AQ158" s="109" t="n">
        <v>10</v>
      </c>
      <c r="AR158" s="109" t="s">
        <v>1176</v>
      </c>
      <c r="AS158" s="109" t="s">
        <v>621</v>
      </c>
      <c r="AT158" s="109" t="s">
        <v>630</v>
      </c>
      <c r="AU158" s="109"/>
      <c r="AV158" s="109" t="s">
        <v>627</v>
      </c>
      <c r="AW158" s="109" t="s">
        <v>623</v>
      </c>
      <c r="AX158" s="109" t="n">
        <v>0</v>
      </c>
      <c r="AY158" s="109"/>
      <c r="AZ158" s="109" t="n">
        <v>7</v>
      </c>
      <c r="BA158" s="109" t="s">
        <v>2174</v>
      </c>
      <c r="BB158" s="109" t="s">
        <v>2027</v>
      </c>
      <c r="BC158" s="109" t="n">
        <v>72.8954357890119</v>
      </c>
      <c r="BD158" s="109" t="n">
        <v>74.7639628533988</v>
      </c>
      <c r="BE158" s="109" t="n">
        <v>75.9041108626971</v>
      </c>
      <c r="BF158" s="109" t="n">
        <v>77.8435700705205</v>
      </c>
      <c r="BG158" s="109" t="n">
        <v>82.0831388385257</v>
      </c>
      <c r="BH158" s="109" t="n">
        <v>82.3287930877815</v>
      </c>
      <c r="BI158" t="s">
        <v>2028</v>
      </c>
      <c r="BJ158" t="s">
        <v>2029</v>
      </c>
      <c r="BK158" t="n">
        <v>11193.729</v>
      </c>
      <c r="BL158" t="n">
        <v>4.2395687680052</v>
      </c>
      <c r="BM158" t="n">
        <v>1.9394592078234</v>
      </c>
      <c r="BN158" t="n">
        <v>10</v>
      </c>
      <c r="BO158" t="n">
        <v>6.46486402607801</v>
      </c>
      <c r="BP158" t="n">
        <v>10</v>
      </c>
      <c r="BQ158" t="s">
        <v>2023</v>
      </c>
      <c r="BR158" t="s">
        <v>2024</v>
      </c>
      <c r="BS158" t="s">
        <v>2025</v>
      </c>
      <c r="BT158"/>
      <c r="BU158"/>
      <c r="BV158"/>
      <c r="BW158"/>
      <c r="BX158"/>
      <c r="BY158"/>
      <c r="BZ158"/>
      <c r="CA158"/>
      <c r="CB158"/>
      <c r="CC158"/>
      <c r="CD158" t="s">
        <v>628</v>
      </c>
      <c r="CE158"/>
      <c r="CF158"/>
      <c r="CG158"/>
      <c r="CH158"/>
      <c r="CI158"/>
      <c r="CJ158"/>
      <c r="CK158" t="n">
        <v>41.0552368164062</v>
      </c>
      <c r="CL158" t="n">
        <v>39.4160614013672</v>
      </c>
      <c r="CM158"/>
      <c r="CN158"/>
      <c r="CO158"/>
      <c r="CP158"/>
      <c r="CQ158" t="n">
        <v>33.5260124206543</v>
      </c>
      <c r="CR158" t="n">
        <v>45.5319137573242</v>
      </c>
      <c r="CS158"/>
      <c r="CT158"/>
      <c r="CU158" t="n">
        <v>2.03562331199646</v>
      </c>
      <c r="CV158" t="n">
        <v>17.6422080993652</v>
      </c>
      <c r="CW158" t="n">
        <v>82.7212066650391</v>
      </c>
      <c r="CX158" t="n">
        <v>82.1963348388672</v>
      </c>
      <c r="CY158" t="n">
        <v>7.88321228027344</v>
      </c>
      <c r="CZ158"/>
      <c r="DA158"/>
      <c r="DB158" t="n">
        <v>10</v>
      </c>
      <c r="DC158" t="n">
        <v>10</v>
      </c>
      <c r="DD158" t="n">
        <v>9.29440409342448</v>
      </c>
      <c r="DE158" t="n">
        <v>10</v>
      </c>
    </row>
    <row r="159">
      <c r="A159" s="113" t="n">
        <v>157</v>
      </c>
      <c r="B159" s="113" t="s">
        <v>1456</v>
      </c>
      <c r="C159" s="113"/>
      <c r="D159" s="109" t="str">
        <f>IFERROR(GEOMEAN(E159, F159), MAX(E159, F159))</f>
      </c>
      <c r="E159" s="109" t="str">
        <f>MAX(AQ159)</f>
      </c>
      <c r="F159" s="109" t="str">
        <f>MAX(AY159, DE159)</f>
      </c>
      <c r="G159" s="109"/>
      <c r="H159" s="109"/>
      <c r="I159" s="109"/>
      <c r="J159" s="109"/>
      <c r="K159" s="109"/>
      <c r="L159" s="109"/>
      <c r="M159" s="109" t="n">
        <v>7.8</v>
      </c>
      <c r="N159" s="109" t="n">
        <v>7.3</v>
      </c>
      <c r="O159" s="109" t="n">
        <v>9.6</v>
      </c>
      <c r="P159" s="109" t="n">
        <v>4.6</v>
      </c>
      <c r="Q159" s="109" t="n">
        <v>0</v>
      </c>
      <c r="R159" s="109" t="n">
        <v>0</v>
      </c>
      <c r="S159" s="109" t="n">
        <v>5.9</v>
      </c>
      <c r="T159" s="109" t="n">
        <v>5.4</v>
      </c>
      <c r="U159" s="109" t="n">
        <v>6.6</v>
      </c>
      <c r="V159" s="109" t="n">
        <v>6</v>
      </c>
      <c r="W159" s="109" t="n">
        <v>5.9</v>
      </c>
      <c r="X159" s="109" t="n">
        <v>6.2</v>
      </c>
      <c r="Y159" s="109" t="n">
        <v>8.7</v>
      </c>
      <c r="Z159" s="109" t="n">
        <v>3.5</v>
      </c>
      <c r="AA159" s="109" t="n">
        <v>6.1</v>
      </c>
      <c r="AB159" s="109" t="n">
        <v>0</v>
      </c>
      <c r="AC159" s="109" t="n">
        <v>0</v>
      </c>
      <c r="AD159" s="109" t="n">
        <v>3</v>
      </c>
      <c r="AE159" s="109" t="n">
        <v>0.6</v>
      </c>
      <c r="AF159" s="109" t="n">
        <v>18.5</v>
      </c>
      <c r="AG159" s="109" t="n">
        <v>5.7</v>
      </c>
      <c r="AH159" s="109" t="n">
        <v>2.4</v>
      </c>
      <c r="AI159" s="109" t="n">
        <v>0.2</v>
      </c>
      <c r="AJ159" s="109" t="n">
        <v>5</v>
      </c>
      <c r="AK159" s="109" t="n">
        <v>2.1</v>
      </c>
      <c r="AL159" s="109" t="n">
        <v>3.3</v>
      </c>
      <c r="AM159" s="109" t="n">
        <v>4.7</v>
      </c>
      <c r="AN159" s="109" t="n">
        <v>5.3</v>
      </c>
      <c r="AO159" s="109" t="n">
        <v>9.79166666666667</v>
      </c>
      <c r="AP159" s="109" t="n">
        <v>6.1</v>
      </c>
      <c r="AQ159" s="109" t="n">
        <v>8.71428571428571</v>
      </c>
      <c r="AR159" s="109" t="s">
        <v>775</v>
      </c>
      <c r="AS159" s="109" t="s">
        <v>623</v>
      </c>
      <c r="AT159" s="109" t="s">
        <v>630</v>
      </c>
      <c r="AU159" s="109"/>
      <c r="AV159" s="109" t="s">
        <v>630</v>
      </c>
      <c r="AW159" s="109"/>
      <c r="AX159" s="109" t="n">
        <v>10</v>
      </c>
      <c r="AY159" s="109"/>
      <c r="AZ159" s="109"/>
      <c r="BA159" s="109" t="s">
        <v>2175</v>
      </c>
      <c r="BB159" s="109" t="s">
        <v>2027</v>
      </c>
      <c r="BC159" s="109" t="n">
        <v>35.6385360272482</v>
      </c>
      <c r="BD159" s="109" t="n">
        <v>35.4521227768253</v>
      </c>
      <c r="BE159" s="109" t="n">
        <v>35.6334995622482</v>
      </c>
      <c r="BF159" s="109" t="n">
        <v>39.504436764176</v>
      </c>
      <c r="BG159" s="109" t="n">
        <v>39.2271981633825</v>
      </c>
      <c r="BH159" s="109" t="n">
        <v>37.6256866405412</v>
      </c>
      <c r="BI159" t="s">
        <v>2028</v>
      </c>
      <c r="BJ159" t="s">
        <v>2029</v>
      </c>
      <c r="BK159" t="n">
        <v>219.161</v>
      </c>
      <c r="BL159" t="n">
        <v>-0.277238600793495</v>
      </c>
      <c r="BM159" t="n">
        <v>3.8709372019278</v>
      </c>
      <c r="BN159" t="n">
        <v>0</v>
      </c>
      <c r="BO159" t="n">
        <v>10</v>
      </c>
      <c r="BP159" t="n">
        <v>10</v>
      </c>
      <c r="BQ159" t="s">
        <v>2023</v>
      </c>
      <c r="BR159" t="s">
        <v>2024</v>
      </c>
      <c r="BS159" t="s">
        <v>2025</v>
      </c>
      <c r="BT159"/>
      <c r="BU159" t="n">
        <v>13.472</v>
      </c>
      <c r="BV159"/>
      <c r="BW159"/>
      <c r="BX159"/>
      <c r="BY159"/>
      <c r="BZ159"/>
      <c r="CA159"/>
      <c r="CB159"/>
      <c r="CC159"/>
      <c r="CD159" t="s">
        <v>2054</v>
      </c>
      <c r="CE159"/>
      <c r="CF159"/>
      <c r="CG159"/>
      <c r="CH159"/>
      <c r="CI159"/>
      <c r="CJ159"/>
      <c r="CK159"/>
      <c r="CL159"/>
      <c r="CM159"/>
      <c r="CN159"/>
      <c r="CO159"/>
      <c r="CP159"/>
      <c r="CQ159"/>
      <c r="CR159"/>
      <c r="CS159"/>
      <c r="CT159"/>
      <c r="CU159"/>
      <c r="CV159"/>
      <c r="CW159"/>
      <c r="CX159"/>
      <c r="CY159"/>
      <c r="CZ159"/>
      <c r="DA159"/>
      <c r="DB159"/>
      <c r="DC159"/>
      <c r="DD159"/>
      <c r="DE159"/>
    </row>
    <row r="160">
      <c r="A160" s="113" t="n">
        <v>158</v>
      </c>
      <c r="B160" s="113" t="s">
        <v>1459</v>
      </c>
      <c r="C160" s="113"/>
      <c r="D160" s="109" t="str">
        <f>IFERROR(GEOMEAN(E160, F160), MAX(E160, F160))</f>
      </c>
      <c r="E160" s="109" t="str">
        <f>MAX(AQ160)</f>
      </c>
      <c r="F160" s="109" t="str">
        <f>MAX(AY160, DE160)</f>
      </c>
      <c r="G160" s="109"/>
      <c r="H160" s="109"/>
      <c r="I160" s="109"/>
      <c r="J160" s="109"/>
      <c r="K160" s="109"/>
      <c r="L160" s="109"/>
      <c r="M160" s="109" t="n">
        <v>1.9</v>
      </c>
      <c r="N160" s="109" t="n">
        <v>6.6</v>
      </c>
      <c r="O160" s="109" t="n">
        <v>0.7</v>
      </c>
      <c r="P160" s="109"/>
      <c r="Q160" s="109" t="n">
        <v>0</v>
      </c>
      <c r="R160" s="109" t="n">
        <v>0</v>
      </c>
      <c r="S160" s="109" t="n">
        <v>2.3</v>
      </c>
      <c r="T160" s="109" t="n">
        <v>4.3</v>
      </c>
      <c r="U160" s="109" t="n">
        <v>0.3</v>
      </c>
      <c r="V160" s="109" t="n">
        <v>2.3</v>
      </c>
      <c r="W160" s="109" t="n">
        <v>2.3</v>
      </c>
      <c r="X160" s="109" t="n">
        <v>3.6</v>
      </c>
      <c r="Y160" s="109" t="n">
        <v>5.6</v>
      </c>
      <c r="Z160" s="109" t="n">
        <v>2.3</v>
      </c>
      <c r="AA160" s="109" t="n">
        <v>3.8</v>
      </c>
      <c r="AB160" s="109" t="n">
        <v>0</v>
      </c>
      <c r="AC160" s="109" t="n">
        <v>0</v>
      </c>
      <c r="AD160" s="109" t="n">
        <v>7</v>
      </c>
      <c r="AE160" s="109" t="n">
        <v>2.8</v>
      </c>
      <c r="AF160" s="109" t="n">
        <v>21.7</v>
      </c>
      <c r="AG160" s="109" t="n">
        <v>7.8</v>
      </c>
      <c r="AH160" s="109" t="n">
        <v>12.5</v>
      </c>
      <c r="AI160" s="109" t="n">
        <v>5.8</v>
      </c>
      <c r="AJ160" s="109" t="n">
        <v>4</v>
      </c>
      <c r="AK160" s="109" t="n">
        <v>0.5</v>
      </c>
      <c r="AL160" s="109" t="n">
        <v>4.5</v>
      </c>
      <c r="AM160" s="109" t="n">
        <v>4.2</v>
      </c>
      <c r="AN160" s="109" t="n">
        <v>3.2</v>
      </c>
      <c r="AO160" s="109" t="n">
        <v>1.04166666666667</v>
      </c>
      <c r="AP160" s="109" t="n">
        <v>3.5</v>
      </c>
      <c r="AQ160" s="109" t="n">
        <v>5</v>
      </c>
      <c r="AR160" s="109" t="s">
        <v>1461</v>
      </c>
      <c r="AS160" s="109" t="s">
        <v>623</v>
      </c>
      <c r="AT160" s="109" t="s">
        <v>1462</v>
      </c>
      <c r="AU160" s="109" t="s">
        <v>625</v>
      </c>
      <c r="AV160" s="109" t="s">
        <v>627</v>
      </c>
      <c r="AW160" s="109" t="s">
        <v>623</v>
      </c>
      <c r="AX160" s="109" t="n">
        <v>10</v>
      </c>
      <c r="AY160" s="109" t="n">
        <v>7</v>
      </c>
      <c r="AZ160" s="109" t="n">
        <v>7</v>
      </c>
      <c r="BA160" s="109"/>
      <c r="BB160" s="109"/>
      <c r="BC160" s="109"/>
      <c r="BD160" s="109"/>
      <c r="BE160" s="109"/>
      <c r="BF160" s="109"/>
      <c r="BG160" s="109"/>
      <c r="BH160" s="109"/>
      <c r="BI160"/>
      <c r="BJ160"/>
      <c r="BK160"/>
      <c r="BL160"/>
      <c r="BM160"/>
      <c r="BN160"/>
      <c r="BO160"/>
      <c r="BP160"/>
      <c r="BQ160" t="s">
        <v>2023</v>
      </c>
      <c r="BR160" t="s">
        <v>2024</v>
      </c>
      <c r="BS160" t="s">
        <v>2025</v>
      </c>
      <c r="BT160"/>
      <c r="BU160" t="n">
        <v>7</v>
      </c>
      <c r="BV160" t="n">
        <v>9</v>
      </c>
      <c r="BW160" t="n">
        <v>8.953</v>
      </c>
      <c r="BX160" t="n">
        <v>11.225</v>
      </c>
      <c r="BY160" t="n">
        <v>10.967</v>
      </c>
      <c r="BZ160" t="n">
        <v>10.624</v>
      </c>
      <c r="CA160" t="n">
        <v>10.136</v>
      </c>
      <c r="CB160" t="n">
        <v>9.617</v>
      </c>
      <c r="CC160" t="n">
        <v>9.254</v>
      </c>
      <c r="CD160" t="s">
        <v>2176</v>
      </c>
      <c r="CE160" t="n">
        <v>-0.257999999999999</v>
      </c>
      <c r="CF160" t="n">
        <v>2.272</v>
      </c>
      <c r="CG160" t="n">
        <v>0</v>
      </c>
      <c r="CH160" t="n">
        <v>7.57333333333333</v>
      </c>
      <c r="CI160" t="n">
        <v>7.57333333333333</v>
      </c>
      <c r="CJ160"/>
      <c r="CK160"/>
      <c r="CL160"/>
      <c r="CM160"/>
      <c r="CN160"/>
      <c r="CO160"/>
      <c r="CP160"/>
      <c r="CQ160"/>
      <c r="CR160"/>
      <c r="CS160"/>
      <c r="CT160"/>
      <c r="CU160"/>
      <c r="CV160"/>
      <c r="CW160"/>
      <c r="CX160"/>
      <c r="CY160"/>
      <c r="CZ160"/>
      <c r="DA160"/>
      <c r="DB160"/>
      <c r="DC160"/>
      <c r="DD160"/>
      <c r="DE160"/>
    </row>
    <row r="161">
      <c r="A161" s="113" t="n">
        <v>159</v>
      </c>
      <c r="B161" s="113" t="s">
        <v>1465</v>
      </c>
      <c r="C161" s="113"/>
      <c r="D161" s="109" t="str">
        <f>IFERROR(GEOMEAN(E161, F161), MAX(E161, F161))</f>
      </c>
      <c r="E161" s="109" t="str">
        <f>MAX(AQ161)</f>
      </c>
      <c r="F161" s="109" t="str">
        <f>MAX(AY161, DE161)</f>
      </c>
      <c r="G161" s="109"/>
      <c r="H161" s="109"/>
      <c r="I161" s="109"/>
      <c r="J161" s="109"/>
      <c r="K161" s="109"/>
      <c r="L161" s="109"/>
      <c r="M161" s="109" t="n">
        <v>6.8</v>
      </c>
      <c r="N161" s="109" t="n">
        <v>5.4</v>
      </c>
      <c r="O161" s="109"/>
      <c r="P161" s="109" t="n">
        <v>2.2</v>
      </c>
      <c r="Q161" s="109" t="n">
        <v>0</v>
      </c>
      <c r="R161" s="109" t="n">
        <v>0</v>
      </c>
      <c r="S161" s="109" t="n">
        <v>3.6</v>
      </c>
      <c r="T161" s="109" t="n">
        <v>1.2</v>
      </c>
      <c r="U161" s="109" t="n">
        <v>10</v>
      </c>
      <c r="V161" s="109" t="n">
        <v>5.6</v>
      </c>
      <c r="W161" s="109" t="n">
        <v>4.6</v>
      </c>
      <c r="X161" s="109" t="n">
        <v>0.9</v>
      </c>
      <c r="Y161" s="109"/>
      <c r="Z161" s="109" t="n">
        <v>0.1</v>
      </c>
      <c r="AA161" s="109" t="n">
        <v>0.5</v>
      </c>
      <c r="AB161" s="109" t="n">
        <v>0</v>
      </c>
      <c r="AC161" s="109" t="n">
        <v>0</v>
      </c>
      <c r="AD161" s="109" t="n">
        <v>16</v>
      </c>
      <c r="AE161" s="109" t="n">
        <v>7.8</v>
      </c>
      <c r="AF161" s="109" t="n">
        <v>17.2</v>
      </c>
      <c r="AG161" s="109" t="n">
        <v>4.8</v>
      </c>
      <c r="AH161" s="109" t="n">
        <v>6.5</v>
      </c>
      <c r="AI161" s="109" t="n">
        <v>2.5</v>
      </c>
      <c r="AJ161" s="109" t="n">
        <v>6</v>
      </c>
      <c r="AK161" s="109" t="n">
        <v>0.1</v>
      </c>
      <c r="AL161" s="109" t="n">
        <v>3.4</v>
      </c>
      <c r="AM161" s="109" t="n">
        <v>1.9</v>
      </c>
      <c r="AN161" s="109" t="n">
        <v>3.3</v>
      </c>
      <c r="AO161" s="109" t="n">
        <v>1.45833333333333</v>
      </c>
      <c r="AP161" s="109" t="n">
        <v>0.9</v>
      </c>
      <c r="AQ161" s="109" t="n">
        <v>1.28571428571429</v>
      </c>
      <c r="AR161" s="109" t="s">
        <v>843</v>
      </c>
      <c r="AS161" s="109" t="s">
        <v>623</v>
      </c>
      <c r="AT161" s="109" t="s">
        <v>988</v>
      </c>
      <c r="AU161" s="109" t="s">
        <v>625</v>
      </c>
      <c r="AV161" s="109" t="s">
        <v>708</v>
      </c>
      <c r="AW161" s="109" t="s">
        <v>621</v>
      </c>
      <c r="AX161" s="109" t="n">
        <v>10</v>
      </c>
      <c r="AY161" s="109" t="n">
        <v>7</v>
      </c>
      <c r="AZ161" s="109" t="n">
        <v>3</v>
      </c>
      <c r="BA161" s="109"/>
      <c r="BB161" s="109"/>
      <c r="BC161" s="109"/>
      <c r="BD161" s="109"/>
      <c r="BE161" s="109"/>
      <c r="BF161" s="109"/>
      <c r="BG161" s="109"/>
      <c r="BH161" s="109"/>
      <c r="BI161"/>
      <c r="BJ161"/>
      <c r="BK161"/>
      <c r="BL161"/>
      <c r="BM161"/>
      <c r="BN161"/>
      <c r="BO161"/>
      <c r="BP161"/>
      <c r="BQ161" t="s">
        <v>2023</v>
      </c>
      <c r="BR161" t="s">
        <v>2024</v>
      </c>
      <c r="BS161" t="s">
        <v>2025</v>
      </c>
      <c r="BT161"/>
      <c r="BU161" t="n">
        <v>8.108</v>
      </c>
      <c r="BV161" t="n">
        <v>6.542</v>
      </c>
      <c r="BW161" t="n">
        <v>5.758</v>
      </c>
      <c r="BX161" t="n">
        <v>7.783</v>
      </c>
      <c r="BY161" t="n">
        <v>7.144</v>
      </c>
      <c r="BZ161" t="n">
        <v>6.607</v>
      </c>
      <c r="CA161" t="n">
        <v>6.386</v>
      </c>
      <c r="CB161" t="n">
        <v>6.433</v>
      </c>
      <c r="CC161" t="n">
        <v>6.579</v>
      </c>
      <c r="CD161" t="s">
        <v>2177</v>
      </c>
      <c r="CE161" t="n">
        <v>-0.639</v>
      </c>
      <c r="CF161" t="n">
        <v>2.025</v>
      </c>
      <c r="CG161" t="n">
        <v>0</v>
      </c>
      <c r="CH161" t="n">
        <v>6.75</v>
      </c>
      <c r="CI161" t="n">
        <v>6.75</v>
      </c>
      <c r="CJ161"/>
      <c r="CK161"/>
      <c r="CL161"/>
      <c r="CM161"/>
      <c r="CN161"/>
      <c r="CO161"/>
      <c r="CP161"/>
      <c r="CQ161"/>
      <c r="CR161"/>
      <c r="CS161"/>
      <c r="CT161"/>
      <c r="CU161"/>
      <c r="CV161"/>
      <c r="CW161"/>
      <c r="CX161"/>
      <c r="CY161"/>
      <c r="CZ161"/>
      <c r="DA161"/>
      <c r="DB161"/>
      <c r="DC161"/>
      <c r="DD161"/>
      <c r="DE161"/>
    </row>
    <row r="162">
      <c r="A162" s="113" t="n">
        <v>160</v>
      </c>
      <c r="B162" s="113" t="s">
        <v>1469</v>
      </c>
      <c r="C162" s="113"/>
      <c r="D162" s="109" t="str">
        <f>IFERROR(GEOMEAN(E162, F162), MAX(E162, F162))</f>
      </c>
      <c r="E162" s="109" t="str">
        <f>MAX(AQ162)</f>
      </c>
      <c r="F162" s="109" t="str">
        <f>MAX(AY162, DE162)</f>
      </c>
      <c r="G162" s="109"/>
      <c r="H162" s="109"/>
      <c r="I162" s="109"/>
      <c r="J162" s="109"/>
      <c r="K162" s="109"/>
      <c r="L162" s="109"/>
      <c r="M162" s="109" t="n">
        <v>6.7</v>
      </c>
      <c r="N162" s="109" t="n">
        <v>5.5</v>
      </c>
      <c r="O162" s="109" t="n">
        <v>0.4</v>
      </c>
      <c r="P162" s="109" t="n">
        <v>1.2</v>
      </c>
      <c r="Q162" s="109" t="n">
        <v>0</v>
      </c>
      <c r="R162" s="109" t="n">
        <v>0</v>
      </c>
      <c r="S162" s="109" t="n">
        <v>2.8</v>
      </c>
      <c r="T162" s="109" t="n">
        <v>4.3</v>
      </c>
      <c r="U162" s="109" t="n">
        <v>10</v>
      </c>
      <c r="V162" s="109" t="n">
        <v>7.2</v>
      </c>
      <c r="W162" s="109" t="n">
        <v>5</v>
      </c>
      <c r="X162" s="109" t="n">
        <v>0.1</v>
      </c>
      <c r="Y162" s="109"/>
      <c r="Z162" s="109" t="n">
        <v>0</v>
      </c>
      <c r="AA162" s="109" t="n">
        <v>0.1</v>
      </c>
      <c r="AB162" s="109" t="n">
        <v>0</v>
      </c>
      <c r="AC162" s="109" t="n">
        <v>0</v>
      </c>
      <c r="AD162" s="109" t="n">
        <v>20</v>
      </c>
      <c r="AE162" s="109" t="n">
        <v>10</v>
      </c>
      <c r="AF162" s="109" t="n">
        <v>12.7</v>
      </c>
      <c r="AG162" s="109" t="n">
        <v>1.8</v>
      </c>
      <c r="AH162" s="109" t="n">
        <v>5.9</v>
      </c>
      <c r="AI162" s="109" t="n">
        <v>2.2</v>
      </c>
      <c r="AJ162" s="109" t="n">
        <v>5</v>
      </c>
      <c r="AK162" s="109" t="n">
        <v>0.1</v>
      </c>
      <c r="AL162" s="109" t="n">
        <v>2.3</v>
      </c>
      <c r="AM162" s="109" t="n">
        <v>1.2</v>
      </c>
      <c r="AN162" s="109" t="n">
        <v>3.1</v>
      </c>
      <c r="AO162" s="109" t="n">
        <v>0.625</v>
      </c>
      <c r="AP162" s="109" t="n">
        <v>0.2</v>
      </c>
      <c r="AQ162" s="109" t="n">
        <v>0.285714285714286</v>
      </c>
      <c r="AR162" s="109" t="s">
        <v>709</v>
      </c>
      <c r="AS162" s="109" t="s">
        <v>623</v>
      </c>
      <c r="AT162" s="109" t="s">
        <v>797</v>
      </c>
      <c r="AU162" s="109" t="s">
        <v>625</v>
      </c>
      <c r="AV162" s="109" t="s">
        <v>662</v>
      </c>
      <c r="AW162" s="109" t="s">
        <v>625</v>
      </c>
      <c r="AX162" s="109" t="n">
        <v>10</v>
      </c>
      <c r="AY162" s="109" t="n">
        <v>7</v>
      </c>
      <c r="AZ162" s="109" t="n">
        <v>0</v>
      </c>
      <c r="BA162" s="109"/>
      <c r="BB162" s="109"/>
      <c r="BC162" s="109"/>
      <c r="BD162" s="109"/>
      <c r="BE162" s="109"/>
      <c r="BF162" s="109"/>
      <c r="BG162" s="109"/>
      <c r="BH162" s="109"/>
      <c r="BI162"/>
      <c r="BJ162"/>
      <c r="BK162"/>
      <c r="BL162"/>
      <c r="BM162"/>
      <c r="BN162"/>
      <c r="BO162"/>
      <c r="BP162"/>
      <c r="BQ162" t="s">
        <v>2023</v>
      </c>
      <c r="BR162" t="s">
        <v>2024</v>
      </c>
      <c r="BS162" t="s">
        <v>2025</v>
      </c>
      <c r="BT162"/>
      <c r="BU162" t="n">
        <v>6.575</v>
      </c>
      <c r="BV162" t="n">
        <v>5.125</v>
      </c>
      <c r="BW162" t="n">
        <v>4.6</v>
      </c>
      <c r="BX162" t="n">
        <v>8</v>
      </c>
      <c r="BY162" t="n">
        <v>6</v>
      </c>
      <c r="BZ162" t="n">
        <v>5</v>
      </c>
      <c r="CA162" t="n">
        <v>4.6</v>
      </c>
      <c r="CB162" t="n">
        <v>4.6</v>
      </c>
      <c r="CC162" t="n">
        <v>4.6</v>
      </c>
      <c r="CD162" t="s">
        <v>1699</v>
      </c>
      <c r="CE162" t="n">
        <v>-2</v>
      </c>
      <c r="CF162" t="n">
        <v>3.4</v>
      </c>
      <c r="CG162" t="n">
        <v>0</v>
      </c>
      <c r="CH162" t="n">
        <v>10</v>
      </c>
      <c r="CI162" t="n">
        <v>10</v>
      </c>
      <c r="CJ162"/>
      <c r="CK162"/>
      <c r="CL162"/>
      <c r="CM162"/>
      <c r="CN162"/>
      <c r="CO162"/>
      <c r="CP162"/>
      <c r="CQ162"/>
      <c r="CR162"/>
      <c r="CS162"/>
      <c r="CT162"/>
      <c r="CU162"/>
      <c r="CV162"/>
      <c r="CW162"/>
      <c r="CX162"/>
      <c r="CY162"/>
      <c r="CZ162"/>
      <c r="DA162"/>
      <c r="DB162"/>
      <c r="DC162"/>
      <c r="DD162"/>
      <c r="DE162"/>
    </row>
    <row r="163">
      <c r="A163" s="113" t="n">
        <v>161</v>
      </c>
      <c r="B163" s="113" t="s">
        <v>1472</v>
      </c>
      <c r="C163" s="113"/>
      <c r="D163" s="109" t="str">
        <f>IFERROR(GEOMEAN(E163, F163), MAX(E163, F163))</f>
      </c>
      <c r="E163" s="109" t="str">
        <f>MAX(AQ163)</f>
      </c>
      <c r="F163" s="109" t="str">
        <f>MAX(AY163, DE163)</f>
      </c>
      <c r="G163" s="109"/>
      <c r="H163" s="109"/>
      <c r="I163" s="109"/>
      <c r="J163" s="109"/>
      <c r="K163" s="109"/>
      <c r="L163" s="109"/>
      <c r="M163" s="109" t="n">
        <v>4.7</v>
      </c>
      <c r="N163" s="109" t="n">
        <v>8.7</v>
      </c>
      <c r="O163" s="109" t="n">
        <v>0</v>
      </c>
      <c r="P163" s="109"/>
      <c r="Q163" s="109" t="n">
        <v>2.9</v>
      </c>
      <c r="R163" s="109" t="n">
        <v>2.9</v>
      </c>
      <c r="S163" s="109" t="n">
        <v>4.1</v>
      </c>
      <c r="T163" s="109" t="n">
        <v>5.6</v>
      </c>
      <c r="U163" s="109" t="n">
        <v>7.3</v>
      </c>
      <c r="V163" s="109" t="n">
        <v>6.5</v>
      </c>
      <c r="W163" s="109" t="n">
        <v>5.3</v>
      </c>
      <c r="X163" s="109" t="n">
        <v>0</v>
      </c>
      <c r="Y163" s="109"/>
      <c r="Z163" s="109" t="n">
        <v>0</v>
      </c>
      <c r="AA163" s="109" t="n">
        <v>0</v>
      </c>
      <c r="AB163" s="109" t="n">
        <v>0</v>
      </c>
      <c r="AC163" s="109" t="n">
        <v>0</v>
      </c>
      <c r="AD163" s="109" t="n">
        <v>20</v>
      </c>
      <c r="AE163" s="109" t="n">
        <v>10</v>
      </c>
      <c r="AF163" s="109" t="n">
        <v>9.1</v>
      </c>
      <c r="AG163" s="109" t="n">
        <v>0</v>
      </c>
      <c r="AH163" s="109" t="n">
        <v>4.8</v>
      </c>
      <c r="AI163" s="109" t="n">
        <v>1.6</v>
      </c>
      <c r="AJ163" s="109" t="n">
        <v>3</v>
      </c>
      <c r="AK163" s="109" t="n">
        <v>0.1</v>
      </c>
      <c r="AL163" s="109" t="n">
        <v>1.2</v>
      </c>
      <c r="AM163" s="109" t="n">
        <v>0.6</v>
      </c>
      <c r="AN163" s="109" t="n">
        <v>2.9</v>
      </c>
      <c r="AO163" s="109" t="n">
        <v>0</v>
      </c>
      <c r="AP163" s="109" t="n">
        <v>0.2</v>
      </c>
      <c r="AQ163" s="109" t="n">
        <v>0.285714285714286</v>
      </c>
      <c r="AR163" s="109" t="s">
        <v>1474</v>
      </c>
      <c r="AS163" s="109" t="s">
        <v>623</v>
      </c>
      <c r="AT163" s="109" t="s">
        <v>1475</v>
      </c>
      <c r="AU163" s="109" t="s">
        <v>625</v>
      </c>
      <c r="AV163" s="109" t="s">
        <v>708</v>
      </c>
      <c r="AW163" s="109" t="s">
        <v>621</v>
      </c>
      <c r="AX163" s="109" t="n">
        <v>10</v>
      </c>
      <c r="AY163" s="109" t="n">
        <v>7</v>
      </c>
      <c r="AZ163" s="109" t="n">
        <v>3</v>
      </c>
      <c r="BA163" s="109"/>
      <c r="BB163" s="109"/>
      <c r="BC163" s="109"/>
      <c r="BD163" s="109"/>
      <c r="BE163" s="109"/>
      <c r="BF163" s="109"/>
      <c r="BG163" s="109"/>
      <c r="BH163" s="109"/>
      <c r="BI163"/>
      <c r="BJ163"/>
      <c r="BK163"/>
      <c r="BL163"/>
      <c r="BM163"/>
      <c r="BN163"/>
      <c r="BO163"/>
      <c r="BP163"/>
      <c r="BQ163" t="s">
        <v>2023</v>
      </c>
      <c r="BR163" t="s">
        <v>2024</v>
      </c>
      <c r="BS163" t="s">
        <v>2025</v>
      </c>
      <c r="BT163"/>
      <c r="BU163" t="n">
        <v>6.683</v>
      </c>
      <c r="BV163" t="n">
        <v>6.325</v>
      </c>
      <c r="BW163" t="n">
        <v>6.767</v>
      </c>
      <c r="BX163" t="n">
        <v>8.669</v>
      </c>
      <c r="BY163" t="n">
        <v>9.275</v>
      </c>
      <c r="BZ163" t="n">
        <v>8.5</v>
      </c>
      <c r="CA163" t="n">
        <v>7.7</v>
      </c>
      <c r="CB163" t="n">
        <v>7.245</v>
      </c>
      <c r="CC163" t="n">
        <v>7.2</v>
      </c>
      <c r="CD163" t="s">
        <v>2178</v>
      </c>
      <c r="CE163" t="n">
        <v>0.606</v>
      </c>
      <c r="CF163" t="n">
        <v>1.902</v>
      </c>
      <c r="CG163" t="n">
        <v>6.06</v>
      </c>
      <c r="CH163" t="n">
        <v>6.34</v>
      </c>
      <c r="CI163" t="n">
        <v>6.34</v>
      </c>
      <c r="CJ163"/>
      <c r="CK163"/>
      <c r="CL163"/>
      <c r="CM163"/>
      <c r="CN163"/>
      <c r="CO163"/>
      <c r="CP163"/>
      <c r="CQ163"/>
      <c r="CR163"/>
      <c r="CS163"/>
      <c r="CT163"/>
      <c r="CU163"/>
      <c r="CV163"/>
      <c r="CW163"/>
      <c r="CX163"/>
      <c r="CY163"/>
      <c r="CZ163"/>
      <c r="DA163"/>
      <c r="DB163"/>
      <c r="DC163"/>
      <c r="DD163"/>
      <c r="DE163"/>
    </row>
    <row r="164">
      <c r="A164" s="113" t="n">
        <v>162</v>
      </c>
      <c r="B164" s="113" t="s">
        <v>1477</v>
      </c>
      <c r="C164" s="113"/>
      <c r="D164" s="109" t="str">
        <f>IFERROR(GEOMEAN(E164, F164), MAX(E164, F164))</f>
      </c>
      <c r="E164" s="109" t="str">
        <f>MAX(AQ164)</f>
      </c>
      <c r="F164" s="109" t="str">
        <f>MAX(AY164, DE164)</f>
      </c>
      <c r="G164" s="109"/>
      <c r="H164" s="109"/>
      <c r="I164" s="109"/>
      <c r="J164" s="109"/>
      <c r="K164" s="109"/>
      <c r="L164" s="109"/>
      <c r="M164" s="109" t="n">
        <v>6.1</v>
      </c>
      <c r="N164" s="109" t="n">
        <v>2.4</v>
      </c>
      <c r="O164" s="109" t="n">
        <v>3.6</v>
      </c>
      <c r="P164" s="109" t="n">
        <v>6.8</v>
      </c>
      <c r="Q164" s="109" t="n">
        <v>0.1</v>
      </c>
      <c r="R164" s="109" t="n">
        <v>0.1</v>
      </c>
      <c r="S164" s="109" t="n">
        <v>3.8</v>
      </c>
      <c r="T164" s="109" t="n">
        <v>3.4</v>
      </c>
      <c r="U164" s="109" t="n">
        <v>4.1</v>
      </c>
      <c r="V164" s="109" t="n">
        <v>3.8</v>
      </c>
      <c r="W164" s="109" t="n">
        <v>3.8</v>
      </c>
      <c r="X164" s="109" t="n">
        <v>6.2</v>
      </c>
      <c r="Y164" s="109" t="n">
        <v>7.6</v>
      </c>
      <c r="Z164" s="109" t="n">
        <v>2.8</v>
      </c>
      <c r="AA164" s="109" t="n">
        <v>5.5</v>
      </c>
      <c r="AB164" s="109" t="n">
        <v>17.4</v>
      </c>
      <c r="AC164" s="109" t="n">
        <v>8.7</v>
      </c>
      <c r="AD164" s="109" t="n">
        <v>4</v>
      </c>
      <c r="AE164" s="109" t="n">
        <v>1.1</v>
      </c>
      <c r="AF164" s="109" t="n">
        <v>26.7</v>
      </c>
      <c r="AG164" s="109" t="n">
        <v>10</v>
      </c>
      <c r="AH164" s="109" t="n">
        <v>4.5</v>
      </c>
      <c r="AI164" s="109" t="n">
        <v>1.4</v>
      </c>
      <c r="AJ164" s="109" t="n">
        <v>5</v>
      </c>
      <c r="AK164" s="109" t="n">
        <v>7.2</v>
      </c>
      <c r="AL164" s="109" t="n">
        <v>5.9</v>
      </c>
      <c r="AM164" s="109" t="n">
        <v>5.7</v>
      </c>
      <c r="AN164" s="109" t="n">
        <v>4.7</v>
      </c>
      <c r="AO164" s="109" t="n">
        <v>7.29166666666667</v>
      </c>
      <c r="AP164" s="109" t="n">
        <v>5.6</v>
      </c>
      <c r="AQ164" s="109" t="n">
        <v>8</v>
      </c>
      <c r="AR164" s="109" t="s">
        <v>1479</v>
      </c>
      <c r="AS164" s="109" t="s">
        <v>623</v>
      </c>
      <c r="AT164" s="109" t="s">
        <v>630</v>
      </c>
      <c r="AU164" s="109"/>
      <c r="AV164" s="109" t="s">
        <v>627</v>
      </c>
      <c r="AW164" s="109" t="s">
        <v>623</v>
      </c>
      <c r="AX164" s="109" t="n">
        <v>10</v>
      </c>
      <c r="AY164" s="109"/>
      <c r="AZ164" s="109" t="n">
        <v>7</v>
      </c>
      <c r="BA164" s="109" t="s">
        <v>2179</v>
      </c>
      <c r="BB164" s="109" t="s">
        <v>2027</v>
      </c>
      <c r="BC164" s="109" t="n">
        <v>28.7638000517103</v>
      </c>
      <c r="BD164" s="109" t="n">
        <v>28.4927239712822</v>
      </c>
      <c r="BE164" s="109" t="n">
        <v>28.4303590467516</v>
      </c>
      <c r="BF164" s="109" t="n">
        <v>29.8872076666945</v>
      </c>
      <c r="BG164" s="109" t="n">
        <v>29.8005756059259</v>
      </c>
      <c r="BH164" s="109" t="n">
        <v>29.8355180494946</v>
      </c>
      <c r="BI164" t="s">
        <v>2028</v>
      </c>
      <c r="BJ164" t="s">
        <v>2029</v>
      </c>
      <c r="BK164" t="n">
        <v>1160.164</v>
      </c>
      <c r="BL164" t="n">
        <v>-0.0866320607686006</v>
      </c>
      <c r="BM164" t="n">
        <v>1.4568486199429</v>
      </c>
      <c r="BN164" t="n">
        <v>0</v>
      </c>
      <c r="BO164" t="n">
        <v>4.85616206647633</v>
      </c>
      <c r="BP164" t="n">
        <v>4.85616206647633</v>
      </c>
      <c r="BQ164" t="s">
        <v>2023</v>
      </c>
      <c r="BR164" t="s">
        <v>2024</v>
      </c>
      <c r="BS164" t="s">
        <v>2025</v>
      </c>
      <c r="BT164"/>
      <c r="BU164"/>
      <c r="BV164"/>
      <c r="BW164"/>
      <c r="BX164"/>
      <c r="BY164"/>
      <c r="BZ164"/>
      <c r="CA164"/>
      <c r="CB164"/>
      <c r="CC164"/>
      <c r="CD164" t="s">
        <v>628</v>
      </c>
      <c r="CE164"/>
      <c r="CF164"/>
      <c r="CG164"/>
      <c r="CH164"/>
      <c r="CI164"/>
      <c r="CJ164"/>
      <c r="CK164"/>
      <c r="CL164"/>
      <c r="CM164"/>
      <c r="CN164"/>
      <c r="CO164"/>
      <c r="CP164"/>
      <c r="CQ164"/>
      <c r="CR164"/>
      <c r="CS164"/>
      <c r="CT164"/>
      <c r="CU164"/>
      <c r="CV164"/>
      <c r="CW164"/>
      <c r="CX164"/>
      <c r="CY164"/>
      <c r="CZ164"/>
      <c r="DA164"/>
      <c r="DB164"/>
      <c r="DC164"/>
      <c r="DD164"/>
      <c r="DE164"/>
    </row>
    <row r="165">
      <c r="A165" s="113" t="n">
        <v>163</v>
      </c>
      <c r="B165" s="113" t="s">
        <v>1482</v>
      </c>
      <c r="C165" s="113"/>
      <c r="D165" s="109" t="str">
        <f>IFERROR(GEOMEAN(E165, F165), MAX(E165, F165))</f>
      </c>
      <c r="E165" s="109" t="str">
        <f>MAX(AQ165)</f>
      </c>
      <c r="F165" s="109" t="str">
        <f>MAX(AY165, DE165)</f>
      </c>
      <c r="G165" s="109"/>
      <c r="H165" s="109"/>
      <c r="I165" s="109"/>
      <c r="J165" s="109"/>
      <c r="K165" s="109"/>
      <c r="L165" s="109"/>
      <c r="M165" s="109" t="n">
        <v>7.7</v>
      </c>
      <c r="N165" s="109" t="n">
        <v>5.7</v>
      </c>
      <c r="O165" s="109"/>
      <c r="P165" s="109"/>
      <c r="Q165" s="109" t="n">
        <v>0</v>
      </c>
      <c r="R165" s="109" t="n">
        <v>0</v>
      </c>
      <c r="S165" s="109" t="n">
        <v>4.5</v>
      </c>
      <c r="T165" s="109" t="n">
        <v>10</v>
      </c>
      <c r="U165" s="109" t="n">
        <v>8.2</v>
      </c>
      <c r="V165" s="109" t="n">
        <v>9.1</v>
      </c>
      <c r="W165" s="109" t="n">
        <v>6.8</v>
      </c>
      <c r="X165" s="109" t="n">
        <v>2.1</v>
      </c>
      <c r="Y165" s="109"/>
      <c r="Z165" s="109" t="n">
        <v>0.1</v>
      </c>
      <c r="AA165" s="109" t="n">
        <v>1.1</v>
      </c>
      <c r="AB165" s="109" t="n">
        <v>0</v>
      </c>
      <c r="AC165" s="109" t="n">
        <v>0</v>
      </c>
      <c r="AD165" s="109" t="n">
        <v>8</v>
      </c>
      <c r="AE165" s="109" t="n">
        <v>3.3</v>
      </c>
      <c r="AF165" s="109" t="n">
        <v>21.2</v>
      </c>
      <c r="AG165" s="109" t="n">
        <v>7.5</v>
      </c>
      <c r="AH165" s="109" t="n">
        <v>12.3</v>
      </c>
      <c r="AI165" s="109" t="n">
        <v>5.7</v>
      </c>
      <c r="AJ165" s="109" t="n">
        <v>4</v>
      </c>
      <c r="AK165" s="109" t="n">
        <v>0.3</v>
      </c>
      <c r="AL165" s="109" t="n">
        <v>4.4</v>
      </c>
      <c r="AM165" s="109" t="n">
        <v>2.7</v>
      </c>
      <c r="AN165" s="109" t="n">
        <v>4.8</v>
      </c>
      <c r="AO165" s="109" t="n">
        <v>7.70833333333333</v>
      </c>
      <c r="AP165" s="109" t="n">
        <v>2.6</v>
      </c>
      <c r="AQ165" s="109" t="n">
        <v>3.71428571428571</v>
      </c>
      <c r="AR165" s="109" t="s">
        <v>1484</v>
      </c>
      <c r="AS165" s="109" t="s">
        <v>623</v>
      </c>
      <c r="AT165" s="109" t="s">
        <v>717</v>
      </c>
      <c r="AU165" s="109" t="s">
        <v>621</v>
      </c>
      <c r="AV165" s="109" t="s">
        <v>708</v>
      </c>
      <c r="AW165" s="109" t="s">
        <v>621</v>
      </c>
      <c r="AX165" s="109" t="n">
        <v>10</v>
      </c>
      <c r="AY165" s="109" t="n">
        <v>0</v>
      </c>
      <c r="AZ165" s="109" t="n">
        <v>3</v>
      </c>
      <c r="BA165" s="109"/>
      <c r="BB165" s="109"/>
      <c r="BC165" s="109"/>
      <c r="BD165" s="109"/>
      <c r="BE165" s="109"/>
      <c r="BF165" s="109"/>
      <c r="BG165" s="109"/>
      <c r="BH165" s="109"/>
      <c r="BI165"/>
      <c r="BJ165"/>
      <c r="BK165"/>
      <c r="BL165"/>
      <c r="BM165"/>
      <c r="BN165"/>
      <c r="BO165"/>
      <c r="BP165"/>
      <c r="BQ165" t="s">
        <v>2023</v>
      </c>
      <c r="BR165" t="s">
        <v>2024</v>
      </c>
      <c r="BS165" t="s">
        <v>2025</v>
      </c>
      <c r="BT165"/>
      <c r="BU165" t="n">
        <v>3</v>
      </c>
      <c r="BV165" t="n">
        <v>3</v>
      </c>
      <c r="BW165" t="n">
        <v>3</v>
      </c>
      <c r="BX165" t="n">
        <v>3</v>
      </c>
      <c r="BY165" t="n">
        <v>3</v>
      </c>
      <c r="BZ165" t="n">
        <v>3</v>
      </c>
      <c r="CA165" t="n">
        <v>3</v>
      </c>
      <c r="CB165" t="n">
        <v>3</v>
      </c>
      <c r="CC165" t="n">
        <v>3</v>
      </c>
      <c r="CD165" t="s">
        <v>628</v>
      </c>
      <c r="CE165" t="n">
        <v>0</v>
      </c>
      <c r="CF165" t="n">
        <v>0</v>
      </c>
      <c r="CG165" t="n">
        <v>0</v>
      </c>
      <c r="CH165" t="n">
        <v>0</v>
      </c>
      <c r="CI165" t="n">
        <v>0</v>
      </c>
      <c r="CJ165"/>
      <c r="CK165"/>
      <c r="CL165"/>
      <c r="CM165"/>
      <c r="CN165"/>
      <c r="CO165"/>
      <c r="CP165"/>
      <c r="CQ165"/>
      <c r="CR165"/>
      <c r="CS165"/>
      <c r="CT165"/>
      <c r="CU165"/>
      <c r="CV165"/>
      <c r="CW165"/>
      <c r="CX165"/>
      <c r="CY165"/>
      <c r="CZ165"/>
      <c r="DA165"/>
      <c r="DB165"/>
      <c r="DC165"/>
      <c r="DD165"/>
      <c r="DE165"/>
    </row>
    <row r="166">
      <c r="A166" s="113" t="n">
        <v>164</v>
      </c>
      <c r="B166" s="113" t="s">
        <v>1486</v>
      </c>
      <c r="C166" s="113"/>
      <c r="D166" s="109" t="str">
        <f>IFERROR(GEOMEAN(E166, F166), MAX(E166, F166))</f>
      </c>
      <c r="E166" s="109" t="str">
        <f>MAX(AQ166)</f>
      </c>
      <c r="F166" s="109" t="str">
        <f>MAX(AY166, DE166)</f>
      </c>
      <c r="G166" s="109"/>
      <c r="H166" s="109"/>
      <c r="I166" s="109"/>
      <c r="J166" s="109"/>
      <c r="K166" s="109"/>
      <c r="L166" s="109"/>
      <c r="M166" s="109" t="n">
        <v>6.5</v>
      </c>
      <c r="N166" s="109" t="n">
        <v>5.4</v>
      </c>
      <c r="O166" s="109" t="n">
        <v>1.7</v>
      </c>
      <c r="P166" s="109"/>
      <c r="Q166" s="109" t="n">
        <v>39.8</v>
      </c>
      <c r="R166" s="109" t="n">
        <v>10</v>
      </c>
      <c r="S166" s="109" t="n">
        <v>5.9</v>
      </c>
      <c r="T166" s="109" t="n">
        <v>6.1</v>
      </c>
      <c r="U166" s="109" t="n">
        <v>3.5</v>
      </c>
      <c r="V166" s="109" t="n">
        <v>4.8</v>
      </c>
      <c r="W166" s="109" t="n">
        <v>5.4</v>
      </c>
      <c r="X166" s="109" t="n">
        <v>7.3</v>
      </c>
      <c r="Y166" s="109" t="n">
        <v>5.4</v>
      </c>
      <c r="Z166" s="109" t="n">
        <v>0.2</v>
      </c>
      <c r="AA166" s="109" t="n">
        <v>4.3</v>
      </c>
      <c r="AB166" s="109" t="n">
        <v>38.1</v>
      </c>
      <c r="AC166" s="109" t="n">
        <v>10</v>
      </c>
      <c r="AD166" s="109" t="n">
        <v>5</v>
      </c>
      <c r="AE166" s="109" t="n">
        <v>1.7</v>
      </c>
      <c r="AF166" s="109" t="n">
        <v>21.8</v>
      </c>
      <c r="AG166" s="109" t="n">
        <v>7.9</v>
      </c>
      <c r="AH166" s="109" t="n">
        <v>13.5</v>
      </c>
      <c r="AI166" s="109" t="n">
        <v>6.4</v>
      </c>
      <c r="AJ166" s="109" t="n">
        <v>4</v>
      </c>
      <c r="AK166" s="109" t="n">
        <v>0.3</v>
      </c>
      <c r="AL166" s="109" t="n">
        <v>4.7</v>
      </c>
      <c r="AM166" s="109" t="n">
        <v>4.5</v>
      </c>
      <c r="AN166" s="109" t="n">
        <v>4.9</v>
      </c>
      <c r="AO166" s="109" t="n">
        <v>8.125</v>
      </c>
      <c r="AP166" s="109" t="n">
        <v>7.5</v>
      </c>
      <c r="AQ166" s="109" t="n">
        <v>10</v>
      </c>
      <c r="AR166" s="109" t="s">
        <v>681</v>
      </c>
      <c r="AS166" s="109" t="s">
        <v>625</v>
      </c>
      <c r="AT166" s="109" t="s">
        <v>630</v>
      </c>
      <c r="AU166" s="109"/>
      <c r="AV166" s="109" t="s">
        <v>627</v>
      </c>
      <c r="AW166" s="109" t="s">
        <v>623</v>
      </c>
      <c r="AX166" s="109" t="n">
        <v>7</v>
      </c>
      <c r="AY166" s="109"/>
      <c r="AZ166" s="109" t="n">
        <v>7</v>
      </c>
      <c r="BA166" s="109"/>
      <c r="BB166" s="109"/>
      <c r="BC166" s="109"/>
      <c r="BD166" s="109"/>
      <c r="BE166" s="109"/>
      <c r="BF166" s="109"/>
      <c r="BG166" s="109"/>
      <c r="BH166" s="109"/>
      <c r="BI166"/>
      <c r="BJ166"/>
      <c r="BK166"/>
      <c r="BL166"/>
      <c r="BM166"/>
      <c r="BN166"/>
      <c r="BO166"/>
      <c r="BP166"/>
      <c r="BQ166" t="s">
        <v>2023</v>
      </c>
      <c r="BR166" t="s">
        <v>2024</v>
      </c>
      <c r="BS166" t="s">
        <v>2025</v>
      </c>
      <c r="BT166"/>
      <c r="BU166"/>
      <c r="BV166"/>
      <c r="BW166"/>
      <c r="BX166"/>
      <c r="BY166"/>
      <c r="BZ166"/>
      <c r="CA166"/>
      <c r="CB166"/>
      <c r="CC166"/>
      <c r="CD166" t="s">
        <v>2054</v>
      </c>
      <c r="CE166"/>
      <c r="CF166"/>
      <c r="CG166"/>
      <c r="CH166"/>
      <c r="CI166"/>
      <c r="CJ166"/>
      <c r="CK166"/>
      <c r="CL166"/>
      <c r="CM166"/>
      <c r="CN166"/>
      <c r="CO166"/>
      <c r="CP166"/>
      <c r="CQ166"/>
      <c r="CR166"/>
      <c r="CS166"/>
      <c r="CT166"/>
      <c r="CU166"/>
      <c r="CV166"/>
      <c r="CW166"/>
      <c r="CX166"/>
      <c r="CY166"/>
      <c r="CZ166"/>
      <c r="DA166"/>
      <c r="DB166"/>
      <c r="DC166"/>
      <c r="DD166"/>
      <c r="DE166"/>
    </row>
    <row r="167">
      <c r="A167" s="113" t="n">
        <v>165</v>
      </c>
      <c r="B167" s="113" t="s">
        <v>1491</v>
      </c>
      <c r="C167" s="113"/>
      <c r="D167" s="109" t="str">
        <f>IFERROR(GEOMEAN(E167, F167), MAX(E167, F167))</f>
      </c>
      <c r="E167" s="109" t="str">
        <f>MAX(AQ167)</f>
      </c>
      <c r="F167" s="109" t="str">
        <f>MAX(AY167, DE167)</f>
      </c>
      <c r="G167" s="109"/>
      <c r="H167" s="109" t="n">
        <v>2.974368954</v>
      </c>
      <c r="I167" s="109" t="n">
        <v>24.51605159</v>
      </c>
      <c r="J167" s="109" t="n">
        <v>0.1</v>
      </c>
      <c r="K167" s="109" t="n">
        <v>4.4</v>
      </c>
      <c r="L167" s="109" t="n">
        <v>0.1</v>
      </c>
      <c r="M167" s="109" t="n">
        <v>3.6</v>
      </c>
      <c r="N167" s="109" t="n">
        <v>2.3</v>
      </c>
      <c r="O167" s="109" t="n">
        <v>9.7</v>
      </c>
      <c r="P167" s="109" t="n">
        <v>9.4</v>
      </c>
      <c r="Q167" s="109" t="n">
        <v>3.5</v>
      </c>
      <c r="R167" s="109" t="n">
        <v>3.5</v>
      </c>
      <c r="S167" s="109" t="n">
        <v>5.7</v>
      </c>
      <c r="T167" s="109" t="n">
        <v>6.3</v>
      </c>
      <c r="U167" s="109" t="n">
        <v>0.1</v>
      </c>
      <c r="V167" s="109" t="n">
        <v>3.2</v>
      </c>
      <c r="W167" s="109" t="n">
        <v>4.5</v>
      </c>
      <c r="X167" s="109" t="n">
        <v>9.9</v>
      </c>
      <c r="Y167" s="109" t="n">
        <v>10</v>
      </c>
      <c r="Z167" s="109" t="n">
        <v>3.8</v>
      </c>
      <c r="AA167" s="109" t="n">
        <v>7.9</v>
      </c>
      <c r="AB167" s="109" t="n">
        <v>6.3</v>
      </c>
      <c r="AC167" s="109" t="n">
        <v>3.1</v>
      </c>
      <c r="AD167" s="109" t="n">
        <v>2</v>
      </c>
      <c r="AE167" s="109" t="n">
        <v>0</v>
      </c>
      <c r="AF167" s="109" t="n">
        <v>23.9</v>
      </c>
      <c r="AG167" s="109" t="n">
        <v>9.3</v>
      </c>
      <c r="AH167" s="109" t="n">
        <v>6</v>
      </c>
      <c r="AI167" s="109" t="n">
        <v>2.2</v>
      </c>
      <c r="AJ167" s="109" t="n">
        <v>7</v>
      </c>
      <c r="AK167" s="109" t="n">
        <v>2.8</v>
      </c>
      <c r="AL167" s="109" t="n">
        <v>5.3</v>
      </c>
      <c r="AM167" s="109" t="n">
        <v>4.4</v>
      </c>
      <c r="AN167" s="109" t="n">
        <v>4.4</v>
      </c>
      <c r="AO167" s="109" t="n">
        <v>6.04166666666667</v>
      </c>
      <c r="AP167" s="109" t="n">
        <v>7.6</v>
      </c>
      <c r="AQ167" s="109" t="n">
        <v>10</v>
      </c>
      <c r="AR167" s="109" t="s">
        <v>1422</v>
      </c>
      <c r="AS167" s="109" t="s">
        <v>625</v>
      </c>
      <c r="AT167" s="109" t="s">
        <v>630</v>
      </c>
      <c r="AU167" s="109"/>
      <c r="AV167" s="109" t="s">
        <v>627</v>
      </c>
      <c r="AW167" s="109" t="s">
        <v>623</v>
      </c>
      <c r="AX167" s="109" t="n">
        <v>7</v>
      </c>
      <c r="AY167" s="109"/>
      <c r="AZ167" s="109" t="n">
        <v>7</v>
      </c>
      <c r="BA167" s="109" t="s">
        <v>2180</v>
      </c>
      <c r="BB167" s="109" t="s">
        <v>2027</v>
      </c>
      <c r="BC167" s="109" t="n">
        <v>39.8726020202395</v>
      </c>
      <c r="BD167" s="109" t="n">
        <v>40.1042484697405</v>
      </c>
      <c r="BE167" s="109" t="n">
        <v>40.0874487421668</v>
      </c>
      <c r="BF167" s="109" t="n">
        <v>41.3903971067166</v>
      </c>
      <c r="BG167" s="109" t="n">
        <v>41.7646895690323</v>
      </c>
      <c r="BH167" s="109" t="n">
        <v>41.6170151923888</v>
      </c>
      <c r="BI167" t="s">
        <v>2028</v>
      </c>
      <c r="BJ167" t="s">
        <v>2029</v>
      </c>
      <c r="BK167" t="n">
        <v>16425.859</v>
      </c>
      <c r="BL167" t="n">
        <v>0.374292462315701</v>
      </c>
      <c r="BM167" t="n">
        <v>1.3029483645498</v>
      </c>
      <c r="BN167" t="n">
        <v>3.74292462315701</v>
      </c>
      <c r="BO167" t="n">
        <v>4.343161215166</v>
      </c>
      <c r="BP167" t="n">
        <v>4.343161215166</v>
      </c>
      <c r="BQ167" t="s">
        <v>2023</v>
      </c>
      <c r="BR167" t="s">
        <v>2024</v>
      </c>
      <c r="BS167" t="s">
        <v>2025</v>
      </c>
      <c r="BT167"/>
      <c r="BU167"/>
      <c r="BV167"/>
      <c r="BW167"/>
      <c r="BX167"/>
      <c r="BY167"/>
      <c r="BZ167"/>
      <c r="CA167"/>
      <c r="CB167"/>
      <c r="CC167"/>
      <c r="CD167" t="s">
        <v>628</v>
      </c>
      <c r="CE167"/>
      <c r="CF167"/>
      <c r="CG167"/>
      <c r="CH167"/>
      <c r="CI167"/>
      <c r="CJ167"/>
      <c r="CK167"/>
      <c r="CL167"/>
      <c r="CM167"/>
      <c r="CN167"/>
      <c r="CO167"/>
      <c r="CP167"/>
      <c r="CQ167"/>
      <c r="CR167"/>
      <c r="CS167"/>
      <c r="CT167"/>
      <c r="CU167"/>
      <c r="CV167"/>
      <c r="CW167"/>
      <c r="CX167"/>
      <c r="CY167"/>
      <c r="CZ167"/>
      <c r="DA167"/>
      <c r="DB167"/>
      <c r="DC167"/>
      <c r="DD167"/>
      <c r="DE167"/>
    </row>
    <row r="168">
      <c r="A168" s="113" t="n">
        <v>166</v>
      </c>
      <c r="B168" s="113" t="s">
        <v>1495</v>
      </c>
      <c r="C168" s="113"/>
      <c r="D168" s="109" t="str">
        <f>IFERROR(GEOMEAN(E168, F168), MAX(E168, F168))</f>
      </c>
      <c r="E168" s="109" t="str">
        <f>MAX(AQ168)</f>
      </c>
      <c r="F168" s="109" t="str">
        <f>MAX(AY168, DE168)</f>
      </c>
      <c r="G168" s="109"/>
      <c r="H168" s="109" t="n">
        <v>3.009575378</v>
      </c>
      <c r="I168" s="109" t="n">
        <v>28.50448922</v>
      </c>
      <c r="J168" s="109" t="n">
        <v>0.1</v>
      </c>
      <c r="K168" s="109" t="n">
        <v>5.2</v>
      </c>
      <c r="L168" s="109" t="n">
        <v>0.1</v>
      </c>
      <c r="M168" s="109" t="n">
        <v>7.2</v>
      </c>
      <c r="N168" s="109" t="n">
        <v>4.2</v>
      </c>
      <c r="O168" s="109" t="n">
        <v>5.9</v>
      </c>
      <c r="P168" s="109" t="n">
        <v>6.4</v>
      </c>
      <c r="Q168" s="109" t="n">
        <v>0.1</v>
      </c>
      <c r="R168" s="109" t="n">
        <v>0.1</v>
      </c>
      <c r="S168" s="109" t="n">
        <v>4.8</v>
      </c>
      <c r="T168" s="109" t="n">
        <v>7.4</v>
      </c>
      <c r="U168" s="109" t="n">
        <v>2.3</v>
      </c>
      <c r="V168" s="109" t="n">
        <v>4.9</v>
      </c>
      <c r="W168" s="109" t="n">
        <v>4.8</v>
      </c>
      <c r="X168" s="109" t="n">
        <v>7.9</v>
      </c>
      <c r="Y168" s="109" t="n">
        <v>8.8</v>
      </c>
      <c r="Z168" s="109" t="n">
        <v>5</v>
      </c>
      <c r="AA168" s="109" t="n">
        <v>7.2</v>
      </c>
      <c r="AB168" s="109" t="n">
        <v>0</v>
      </c>
      <c r="AC168" s="109" t="n">
        <v>0</v>
      </c>
      <c r="AD168" s="109" t="n">
        <v>3</v>
      </c>
      <c r="AE168" s="109" t="n">
        <v>0.6</v>
      </c>
      <c r="AF168" s="109" t="n">
        <v>23.6</v>
      </c>
      <c r="AG168" s="109" t="n">
        <v>9.1</v>
      </c>
      <c r="AH168" s="109" t="n">
        <v>2.4</v>
      </c>
      <c r="AI168" s="109" t="n">
        <v>0.2</v>
      </c>
      <c r="AJ168" s="109" t="n">
        <v>7</v>
      </c>
      <c r="AK168" s="109" t="n">
        <v>0.7</v>
      </c>
      <c r="AL168" s="109" t="n">
        <v>4.3</v>
      </c>
      <c r="AM168" s="109" t="n">
        <v>3.9</v>
      </c>
      <c r="AN168" s="109" t="n">
        <v>4.3</v>
      </c>
      <c r="AO168" s="109" t="n">
        <v>5.625</v>
      </c>
      <c r="AP168" s="109" t="n">
        <v>6.1</v>
      </c>
      <c r="AQ168" s="109" t="n">
        <v>8.71428571428571</v>
      </c>
      <c r="AR168" s="109" t="s">
        <v>681</v>
      </c>
      <c r="AS168" s="109" t="s">
        <v>625</v>
      </c>
      <c r="AT168" s="109" t="s">
        <v>630</v>
      </c>
      <c r="AU168" s="109"/>
      <c r="AV168" s="109" t="s">
        <v>627</v>
      </c>
      <c r="AW168" s="109" t="s">
        <v>623</v>
      </c>
      <c r="AX168" s="109" t="n">
        <v>7</v>
      </c>
      <c r="AY168" s="109"/>
      <c r="AZ168" s="109" t="n">
        <v>7</v>
      </c>
      <c r="BA168" s="109" t="s">
        <v>2181</v>
      </c>
      <c r="BB168" s="109" t="s">
        <v>2027</v>
      </c>
      <c r="BC168" s="109" t="n">
        <v>47.9035882762107</v>
      </c>
      <c r="BD168" s="109" t="n">
        <v>46.3612964725327</v>
      </c>
      <c r="BE168" s="109" t="n">
        <v>45.289650539076</v>
      </c>
      <c r="BF168" s="109" t="n">
        <v>46.2307517998296</v>
      </c>
      <c r="BG168" s="109" t="n">
        <v>45.8728807324399</v>
      </c>
      <c r="BH168" s="109" t="n">
        <v>45.2896461574499</v>
      </c>
      <c r="BI168" t="s">
        <v>2028</v>
      </c>
      <c r="BJ168" t="s">
        <v>2029</v>
      </c>
      <c r="BK168" t="n">
        <v>8278.737</v>
      </c>
      <c r="BL168" t="n">
        <v>-0.357871067389695</v>
      </c>
      <c r="BM168" t="n">
        <v>0.941101260753598</v>
      </c>
      <c r="BN168" t="n">
        <v>0</v>
      </c>
      <c r="BO168" t="n">
        <v>3.13700420251199</v>
      </c>
      <c r="BP168" t="n">
        <v>3.13700420251199</v>
      </c>
      <c r="BQ168" t="s">
        <v>2023</v>
      </c>
      <c r="BR168" t="s">
        <v>2024</v>
      </c>
      <c r="BS168" t="s">
        <v>2025</v>
      </c>
      <c r="BT168"/>
      <c r="BU168"/>
      <c r="BV168"/>
      <c r="BW168"/>
      <c r="BX168"/>
      <c r="BY168"/>
      <c r="BZ168"/>
      <c r="CA168"/>
      <c r="CB168"/>
      <c r="CC168"/>
      <c r="CD168" t="s">
        <v>628</v>
      </c>
      <c r="CE168"/>
      <c r="CF168"/>
      <c r="CG168"/>
      <c r="CH168"/>
      <c r="CI168"/>
      <c r="CJ168"/>
      <c r="CK168"/>
      <c r="CL168"/>
      <c r="CM168"/>
      <c r="CN168"/>
      <c r="CO168"/>
      <c r="CP168"/>
      <c r="CQ168"/>
      <c r="CR168"/>
      <c r="CS168"/>
      <c r="CT168"/>
      <c r="CU168"/>
      <c r="CV168"/>
      <c r="CW168"/>
      <c r="CX168"/>
      <c r="CY168"/>
      <c r="CZ168"/>
      <c r="DA168"/>
      <c r="DB168"/>
      <c r="DC168"/>
      <c r="DD168"/>
      <c r="DE168"/>
    </row>
    <row r="169">
      <c r="A169" s="113" t="n">
        <v>167</v>
      </c>
      <c r="B169" s="113" t="s">
        <v>1499</v>
      </c>
      <c r="C169" s="113"/>
      <c r="D169" s="109" t="str">
        <f>IFERROR(GEOMEAN(E169, F169), MAX(E169, F169))</f>
      </c>
      <c r="E169" s="109" t="str">
        <f>MAX(AQ169)</f>
      </c>
      <c r="F169" s="109" t="str">
        <f>MAX(AY169, DE169)</f>
      </c>
      <c r="G169" s="109"/>
      <c r="H169" s="109" t="n">
        <v>79.38444493</v>
      </c>
      <c r="I169" s="109" t="n">
        <v>16.61784516</v>
      </c>
      <c r="J169" s="109" t="n">
        <v>9.5</v>
      </c>
      <c r="K169" s="109" t="n">
        <v>2.8</v>
      </c>
      <c r="L169" s="109" t="n">
        <v>9.5</v>
      </c>
      <c r="M169" s="109" t="n">
        <v>7.1</v>
      </c>
      <c r="N169" s="109" t="n">
        <v>5</v>
      </c>
      <c r="O169" s="109" t="n">
        <v>2.7</v>
      </c>
      <c r="P169" s="109"/>
      <c r="Q169" s="109" t="n">
        <v>0.2</v>
      </c>
      <c r="R169" s="109" t="n">
        <v>0.2</v>
      </c>
      <c r="S169" s="109" t="n">
        <v>3.8</v>
      </c>
      <c r="T169" s="109" t="n">
        <v>5.9</v>
      </c>
      <c r="U169" s="109" t="n">
        <v>4.4</v>
      </c>
      <c r="V169" s="109" t="n">
        <v>5.2</v>
      </c>
      <c r="W169" s="109" t="n">
        <v>4.5</v>
      </c>
      <c r="X169" s="109" t="n">
        <v>2.9</v>
      </c>
      <c r="Y169" s="109" t="n">
        <v>1.8</v>
      </c>
      <c r="Z169" s="109" t="n">
        <v>0</v>
      </c>
      <c r="AA169" s="109" t="n">
        <v>1.6</v>
      </c>
      <c r="AB169" s="109" t="n">
        <v>0</v>
      </c>
      <c r="AC169" s="109" t="n">
        <v>0</v>
      </c>
      <c r="AD169" s="109" t="n">
        <v>12</v>
      </c>
      <c r="AE169" s="109" t="n">
        <v>5.6</v>
      </c>
      <c r="AF169" s="109" t="n">
        <v>14.5</v>
      </c>
      <c r="AG169" s="109" t="n">
        <v>3</v>
      </c>
      <c r="AH169" s="109" t="n">
        <v>7</v>
      </c>
      <c r="AI169" s="109" t="n">
        <v>2.8</v>
      </c>
      <c r="AJ169" s="109" t="n">
        <v>5</v>
      </c>
      <c r="AK169" s="109" t="n">
        <v>2.8</v>
      </c>
      <c r="AL169" s="109" t="n">
        <v>3.4</v>
      </c>
      <c r="AM169" s="109" t="n">
        <v>4.8</v>
      </c>
      <c r="AN169" s="109" t="n">
        <v>4.6</v>
      </c>
      <c r="AO169" s="109" t="n">
        <v>6.875</v>
      </c>
      <c r="AP169" s="109" t="n">
        <v>2.2</v>
      </c>
      <c r="AQ169" s="109" t="n">
        <v>3.14285714285714</v>
      </c>
      <c r="AR169" s="109" t="s">
        <v>843</v>
      </c>
      <c r="AS169" s="109" t="s">
        <v>623</v>
      </c>
      <c r="AT169" s="109" t="s">
        <v>693</v>
      </c>
      <c r="AU169" s="109" t="s">
        <v>621</v>
      </c>
      <c r="AV169" s="109" t="s">
        <v>662</v>
      </c>
      <c r="AW169" s="109" t="s">
        <v>625</v>
      </c>
      <c r="AX169" s="109" t="n">
        <v>10</v>
      </c>
      <c r="AY169" s="109" t="n">
        <v>0</v>
      </c>
      <c r="AZ169" s="109" t="n">
        <v>0</v>
      </c>
      <c r="BA169" s="109"/>
      <c r="BB169" s="109"/>
      <c r="BC169" s="109"/>
      <c r="BD169" s="109"/>
      <c r="BE169" s="109"/>
      <c r="BF169" s="109"/>
      <c r="BG169" s="109"/>
      <c r="BH169" s="109"/>
      <c r="BI169"/>
      <c r="BJ169"/>
      <c r="BK169"/>
      <c r="BL169"/>
      <c r="BM169"/>
      <c r="BN169"/>
      <c r="BO169"/>
      <c r="BP169"/>
      <c r="BQ169" t="s">
        <v>2023</v>
      </c>
      <c r="BR169" t="s">
        <v>2024</v>
      </c>
      <c r="BS169" t="s">
        <v>2025</v>
      </c>
      <c r="BT169"/>
      <c r="BU169" t="n">
        <v>1.2</v>
      </c>
      <c r="BV169" t="n">
        <v>1.1</v>
      </c>
      <c r="BW169" t="n">
        <v>1</v>
      </c>
      <c r="BX169" t="n">
        <v>1</v>
      </c>
      <c r="BY169" t="n">
        <v>1</v>
      </c>
      <c r="BZ169" t="n">
        <v>1</v>
      </c>
      <c r="CA169" t="n">
        <v>1</v>
      </c>
      <c r="CB169" t="n">
        <v>1</v>
      </c>
      <c r="CC169" t="n">
        <v>1</v>
      </c>
      <c r="CD169" t="s">
        <v>628</v>
      </c>
      <c r="CE169" t="n">
        <v>0</v>
      </c>
      <c r="CF169" t="n">
        <v>0</v>
      </c>
      <c r="CG169" t="n">
        <v>0</v>
      </c>
      <c r="CH169" t="n">
        <v>0</v>
      </c>
      <c r="CI169" t="n">
        <v>0</v>
      </c>
      <c r="CJ169" t="n">
        <v>0</v>
      </c>
      <c r="CK169"/>
      <c r="CL169"/>
      <c r="CM169"/>
      <c r="CN169"/>
      <c r="CO169"/>
      <c r="CP169"/>
      <c r="CQ169"/>
      <c r="CR169"/>
      <c r="CS169"/>
      <c r="CT169"/>
      <c r="CU169"/>
      <c r="CV169"/>
      <c r="CW169"/>
      <c r="CX169"/>
      <c r="CY169"/>
      <c r="CZ169"/>
      <c r="DA169"/>
      <c r="DB169"/>
      <c r="DC169"/>
      <c r="DD169"/>
      <c r="DE169"/>
    </row>
    <row r="170">
      <c r="A170" s="113" t="n">
        <v>168</v>
      </c>
      <c r="B170" s="113" t="s">
        <v>1504</v>
      </c>
      <c r="C170" s="113"/>
      <c r="D170" s="109" t="str">
        <f>IFERROR(GEOMEAN(E170, F170), MAX(E170, F170))</f>
      </c>
      <c r="E170" s="109" t="str">
        <f>MAX(AQ170)</f>
      </c>
      <c r="F170" s="109" t="str">
        <f>MAX(AY170, DE170)</f>
      </c>
      <c r="G170" s="109"/>
      <c r="H170" s="109" t="n">
        <v>39.28872976</v>
      </c>
      <c r="I170" s="109" t="n">
        <v>7.599995847</v>
      </c>
      <c r="J170" s="109" t="n">
        <v>4.6</v>
      </c>
      <c r="K170" s="109" t="n">
        <v>0.9</v>
      </c>
      <c r="L170" s="109" t="n">
        <v>4.6</v>
      </c>
      <c r="M170" s="109" t="n">
        <v>6.1</v>
      </c>
      <c r="N170" s="109" t="n">
        <v>2.7</v>
      </c>
      <c r="O170" s="109" t="n">
        <v>2.9</v>
      </c>
      <c r="P170" s="109" t="n">
        <v>10</v>
      </c>
      <c r="Q170" s="109" t="n">
        <v>0</v>
      </c>
      <c r="R170" s="109" t="n">
        <v>0</v>
      </c>
      <c r="S170" s="109" t="n">
        <v>4.3</v>
      </c>
      <c r="T170" s="109" t="n">
        <v>3.4</v>
      </c>
      <c r="U170" s="109" t="n">
        <v>0.9</v>
      </c>
      <c r="V170" s="109" t="n">
        <v>2.2</v>
      </c>
      <c r="W170" s="109" t="n">
        <v>3.2</v>
      </c>
      <c r="X170" s="109" t="n">
        <v>5</v>
      </c>
      <c r="Y170" s="109" t="n">
        <v>5.5</v>
      </c>
      <c r="Z170" s="109" t="n">
        <v>0.5</v>
      </c>
      <c r="AA170" s="109" t="n">
        <v>3.7</v>
      </c>
      <c r="AB170" s="109" t="n">
        <v>0</v>
      </c>
      <c r="AC170" s="109" t="n">
        <v>0</v>
      </c>
      <c r="AD170" s="109" t="n">
        <v>3</v>
      </c>
      <c r="AE170" s="109" t="n">
        <v>0.6</v>
      </c>
      <c r="AF170" s="109" t="n">
        <v>25.3</v>
      </c>
      <c r="AG170" s="109" t="n">
        <v>10</v>
      </c>
      <c r="AH170" s="109" t="n">
        <v>6.1</v>
      </c>
      <c r="AI170" s="109" t="n">
        <v>2.3</v>
      </c>
      <c r="AJ170" s="109" t="n">
        <v>4</v>
      </c>
      <c r="AK170" s="109" t="n">
        <v>1.5</v>
      </c>
      <c r="AL170" s="109" t="n">
        <v>4.5</v>
      </c>
      <c r="AM170" s="109" t="n">
        <v>4.2</v>
      </c>
      <c r="AN170" s="109" t="n">
        <v>3.7</v>
      </c>
      <c r="AO170" s="109" t="n">
        <v>3.125</v>
      </c>
      <c r="AP170" s="109" t="n">
        <v>4.6</v>
      </c>
      <c r="AQ170" s="109" t="n">
        <v>6.57142857142857</v>
      </c>
      <c r="AR170" s="109" t="s">
        <v>693</v>
      </c>
      <c r="AS170" s="109" t="s">
        <v>625</v>
      </c>
      <c r="AT170" s="109" t="s">
        <v>630</v>
      </c>
      <c r="AU170" s="109"/>
      <c r="AV170" s="109" t="s">
        <v>662</v>
      </c>
      <c r="AW170" s="109" t="s">
        <v>625</v>
      </c>
      <c r="AX170" s="109" t="n">
        <v>7</v>
      </c>
      <c r="AY170" s="109"/>
      <c r="AZ170" s="109" t="n">
        <v>0</v>
      </c>
      <c r="BA170" s="109" t="s">
        <v>2182</v>
      </c>
      <c r="BB170" s="109" t="s">
        <v>2027</v>
      </c>
      <c r="BC170" s="109" t="n">
        <v>3.57661158120439</v>
      </c>
      <c r="BD170" s="109" t="n">
        <v>2.95075588887882</v>
      </c>
      <c r="BE170" s="109" t="n">
        <v>2.61474321789519</v>
      </c>
      <c r="BF170" s="109" t="n">
        <v>2.61474321789519</v>
      </c>
      <c r="BG170" s="109" t="n">
        <v>2.37154546185206</v>
      </c>
      <c r="BH170" s="109" t="n">
        <v>2.2575636155964</v>
      </c>
      <c r="BI170" t="s">
        <v>2028</v>
      </c>
      <c r="BJ170" t="s">
        <v>2034</v>
      </c>
      <c r="BK170" t="n">
        <v>9537.642</v>
      </c>
      <c r="BL170" t="n">
        <v>-0.24319775604313</v>
      </c>
      <c r="BM170" t="n">
        <v>0</v>
      </c>
      <c r="BN170" t="n">
        <v>0</v>
      </c>
      <c r="BO170" t="n">
        <v>0</v>
      </c>
      <c r="BP170" t="n">
        <v>0</v>
      </c>
      <c r="BQ170" t="s">
        <v>2023</v>
      </c>
      <c r="BR170" t="s">
        <v>2024</v>
      </c>
      <c r="BS170" t="s">
        <v>2025</v>
      </c>
      <c r="BT170"/>
      <c r="BU170"/>
      <c r="BV170"/>
      <c r="BW170"/>
      <c r="BX170"/>
      <c r="BY170"/>
      <c r="BZ170"/>
      <c r="CA170"/>
      <c r="CB170"/>
      <c r="CC170"/>
      <c r="CD170" t="s">
        <v>2054</v>
      </c>
      <c r="CE170"/>
      <c r="CF170"/>
      <c r="CG170"/>
      <c r="CH170"/>
      <c r="CI170"/>
      <c r="CJ170"/>
      <c r="CK170"/>
      <c r="CL170"/>
      <c r="CM170"/>
      <c r="CN170" t="n">
        <v>81.7073745727539</v>
      </c>
      <c r="CO170"/>
      <c r="CP170"/>
      <c r="CQ170"/>
      <c r="CR170"/>
      <c r="CS170" t="n">
        <v>56.3583145141602</v>
      </c>
      <c r="CT170" t="n">
        <v>11.7769088745117</v>
      </c>
      <c r="CU170"/>
      <c r="CV170" t="n">
        <v>5.08090686798096</v>
      </c>
      <c r="CW170" t="n">
        <v>29.3135967254639</v>
      </c>
      <c r="CX170" t="n">
        <v>49.0121612548828</v>
      </c>
      <c r="CY170"/>
      <c r="CZ170"/>
      <c r="DA170" t="n">
        <v>4.71076354980469</v>
      </c>
      <c r="DB170"/>
      <c r="DC170" t="n">
        <v>5.86271934509277</v>
      </c>
      <c r="DD170" t="n">
        <v>5.28674144744873</v>
      </c>
      <c r="DE170" t="n">
        <v>7.55248778206961</v>
      </c>
    </row>
    <row r="171">
      <c r="A171" s="113" t="n">
        <v>169</v>
      </c>
      <c r="B171" s="113" t="s">
        <v>1506</v>
      </c>
      <c r="C171" s="113"/>
      <c r="D171" s="109" t="str">
        <f>IFERROR(GEOMEAN(E171, F171), MAX(E171, F171))</f>
      </c>
      <c r="E171" s="109" t="str">
        <f>MAX(AQ171)</f>
      </c>
      <c r="F171" s="109" t="str">
        <f>MAX(AY171, DE171)</f>
      </c>
      <c r="G171" s="109"/>
      <c r="H171" s="109"/>
      <c r="I171" s="109"/>
      <c r="J171" s="109"/>
      <c r="K171" s="109"/>
      <c r="L171" s="109"/>
      <c r="M171" s="109" t="n">
        <v>3.7</v>
      </c>
      <c r="N171" s="109" t="n">
        <v>5.2</v>
      </c>
      <c r="O171" s="109"/>
      <c r="P171" s="109"/>
      <c r="Q171" s="109" t="n">
        <v>0</v>
      </c>
      <c r="R171" s="109" t="n">
        <v>0</v>
      </c>
      <c r="S171" s="109" t="n">
        <v>3</v>
      </c>
      <c r="T171" s="109" t="n">
        <v>5.5</v>
      </c>
      <c r="U171" s="109" t="n">
        <v>0.3</v>
      </c>
      <c r="V171" s="109" t="n">
        <v>2.9</v>
      </c>
      <c r="W171" s="109" t="n">
        <v>2.9</v>
      </c>
      <c r="X171" s="109" t="n">
        <v>3.9</v>
      </c>
      <c r="Y171" s="109" t="n">
        <v>0.6</v>
      </c>
      <c r="Z171" s="109" t="n">
        <v>5.1</v>
      </c>
      <c r="AA171" s="109" t="n">
        <v>3.2</v>
      </c>
      <c r="AB171" s="109" t="n">
        <v>0</v>
      </c>
      <c r="AC171" s="109" t="n">
        <v>0</v>
      </c>
      <c r="AD171" s="109" t="n">
        <v>4</v>
      </c>
      <c r="AE171" s="109" t="n">
        <v>1.1</v>
      </c>
      <c r="AF171" s="109" t="n">
        <v>29.5</v>
      </c>
      <c r="AG171" s="109" t="n">
        <v>10</v>
      </c>
      <c r="AH171" s="109" t="n">
        <v>6.1</v>
      </c>
      <c r="AI171" s="109" t="n">
        <v>2.3</v>
      </c>
      <c r="AJ171" s="109" t="n">
        <v>5</v>
      </c>
      <c r="AK171" s="109" t="n">
        <v>0.8</v>
      </c>
      <c r="AL171" s="109" t="n">
        <v>4.5</v>
      </c>
      <c r="AM171" s="109" t="n">
        <v>3.9</v>
      </c>
      <c r="AN171" s="109" t="n">
        <v>3.4</v>
      </c>
      <c r="AO171" s="109" t="n">
        <v>1.875</v>
      </c>
      <c r="AP171" s="109" t="n">
        <v>1.5</v>
      </c>
      <c r="AQ171" s="109" t="n">
        <v>2.14285714285714</v>
      </c>
      <c r="AR171" s="109" t="s">
        <v>770</v>
      </c>
      <c r="AS171" s="109" t="s">
        <v>621</v>
      </c>
      <c r="AT171" s="109" t="s">
        <v>630</v>
      </c>
      <c r="AU171" s="109"/>
      <c r="AV171" s="109" t="s">
        <v>627</v>
      </c>
      <c r="AW171" s="109" t="s">
        <v>623</v>
      </c>
      <c r="AX171" s="109" t="n">
        <v>0</v>
      </c>
      <c r="AY171" s="109"/>
      <c r="AZ171" s="109" t="n">
        <v>7</v>
      </c>
      <c r="BA171" s="109"/>
      <c r="BB171" s="109"/>
      <c r="BC171" s="109"/>
      <c r="BD171" s="109"/>
      <c r="BE171" s="109"/>
      <c r="BF171" s="109"/>
      <c r="BG171" s="109"/>
      <c r="BH171" s="109"/>
      <c r="BI171"/>
      <c r="BJ171"/>
      <c r="BK171"/>
      <c r="BL171"/>
      <c r="BM171"/>
      <c r="BN171"/>
      <c r="BO171"/>
      <c r="BP171"/>
      <c r="BQ171" t="s">
        <v>2023</v>
      </c>
      <c r="BR171" t="s">
        <v>2024</v>
      </c>
      <c r="BS171" t="s">
        <v>2025</v>
      </c>
      <c r="BT171"/>
      <c r="BU171"/>
      <c r="BV171"/>
      <c r="BW171"/>
      <c r="BX171"/>
      <c r="BY171"/>
      <c r="BZ171"/>
      <c r="CA171"/>
      <c r="CB171"/>
      <c r="CC171"/>
      <c r="CD171" t="s">
        <v>628</v>
      </c>
      <c r="CE171"/>
      <c r="CF171"/>
      <c r="CG171"/>
      <c r="CH171"/>
      <c r="CI171"/>
      <c r="CJ171"/>
      <c r="CK171"/>
      <c r="CL171"/>
      <c r="CM171"/>
      <c r="CN171"/>
      <c r="CO171"/>
      <c r="CP171"/>
      <c r="CQ171"/>
      <c r="CR171"/>
      <c r="CS171"/>
      <c r="CT171"/>
      <c r="CU171"/>
      <c r="CV171"/>
      <c r="CW171"/>
      <c r="CX171"/>
      <c r="CY171"/>
      <c r="CZ171"/>
      <c r="DA171"/>
      <c r="DB171"/>
      <c r="DC171"/>
      <c r="DD171"/>
      <c r="DE171"/>
    </row>
    <row r="172">
      <c r="A172" s="113" t="n">
        <v>170</v>
      </c>
      <c r="B172" s="113" t="s">
        <v>1508</v>
      </c>
      <c r="C172" s="113"/>
      <c r="D172" s="109" t="str">
        <f>IFERROR(GEOMEAN(E172, F172), MAX(E172, F172))</f>
      </c>
      <c r="E172" s="109" t="str">
        <f>MAX(AQ172)</f>
      </c>
      <c r="F172" s="109" t="str">
        <f>MAX(AY172, DE172)</f>
      </c>
      <c r="G172" s="109"/>
      <c r="H172" s="109" t="n">
        <v>35.32840983</v>
      </c>
      <c r="I172" s="109" t="n">
        <v>20.61899985</v>
      </c>
      <c r="J172" s="109" t="n">
        <v>4.1</v>
      </c>
      <c r="K172" s="109" t="n">
        <v>3.6</v>
      </c>
      <c r="L172" s="109" t="n">
        <v>4.1</v>
      </c>
      <c r="M172" s="109" t="n">
        <v>6.4</v>
      </c>
      <c r="N172" s="109" t="n">
        <v>3.1</v>
      </c>
      <c r="O172" s="109" t="n">
        <v>3.8</v>
      </c>
      <c r="P172" s="109" t="n">
        <v>9.6</v>
      </c>
      <c r="Q172" s="109" t="n">
        <v>0</v>
      </c>
      <c r="R172" s="109" t="n">
        <v>0</v>
      </c>
      <c r="S172" s="109" t="n">
        <v>4.6</v>
      </c>
      <c r="T172" s="109" t="n">
        <v>4.3</v>
      </c>
      <c r="U172" s="109" t="n">
        <v>1.9</v>
      </c>
      <c r="V172" s="109" t="n">
        <v>3.1</v>
      </c>
      <c r="W172" s="109" t="n">
        <v>3.8</v>
      </c>
      <c r="X172" s="109" t="n">
        <v>5.5</v>
      </c>
      <c r="Y172" s="109" t="n">
        <v>8.6</v>
      </c>
      <c r="Z172" s="109" t="n">
        <v>3.1</v>
      </c>
      <c r="AA172" s="109" t="n">
        <v>5.7</v>
      </c>
      <c r="AB172" s="109" t="n">
        <v>0</v>
      </c>
      <c r="AC172" s="109" t="n">
        <v>0</v>
      </c>
      <c r="AD172" s="109" t="n">
        <v>4</v>
      </c>
      <c r="AE172" s="109" t="n">
        <v>1.1</v>
      </c>
      <c r="AF172" s="109" t="n">
        <v>19.9</v>
      </c>
      <c r="AG172" s="109" t="n">
        <v>6.6</v>
      </c>
      <c r="AH172" s="109" t="n">
        <v>6.7</v>
      </c>
      <c r="AI172" s="109" t="n">
        <v>2.6</v>
      </c>
      <c r="AJ172" s="109" t="n">
        <v>5</v>
      </c>
      <c r="AK172" s="109" t="n">
        <v>9.1</v>
      </c>
      <c r="AL172" s="109" t="n">
        <v>5.8</v>
      </c>
      <c r="AM172" s="109" t="n">
        <v>5.2</v>
      </c>
      <c r="AN172" s="109" t="n">
        <v>4.5</v>
      </c>
      <c r="AO172" s="109" t="n">
        <v>6.45833333333333</v>
      </c>
      <c r="AP172" s="109" t="n">
        <v>5</v>
      </c>
      <c r="AQ172" s="109" t="n">
        <v>7.14285714285714</v>
      </c>
      <c r="AR172" s="109" t="s">
        <v>906</v>
      </c>
      <c r="AS172" s="109" t="s">
        <v>623</v>
      </c>
      <c r="AT172" s="109" t="s">
        <v>630</v>
      </c>
      <c r="AU172" s="109"/>
      <c r="AV172" s="109" t="s">
        <v>662</v>
      </c>
      <c r="AW172" s="109" t="s">
        <v>625</v>
      </c>
      <c r="AX172" s="109" t="n">
        <v>10</v>
      </c>
      <c r="AY172" s="109"/>
      <c r="AZ172" s="109" t="n">
        <v>0</v>
      </c>
      <c r="BA172" s="109"/>
      <c r="BB172" s="109"/>
      <c r="BC172" s="109"/>
      <c r="BD172" s="109"/>
      <c r="BE172" s="109"/>
      <c r="BF172" s="109"/>
      <c r="BG172" s="109"/>
      <c r="BH172" s="109"/>
      <c r="BI172"/>
      <c r="BJ172"/>
      <c r="BK172"/>
      <c r="BL172"/>
      <c r="BM172"/>
      <c r="BN172"/>
      <c r="BO172"/>
      <c r="BP172"/>
      <c r="BQ172" t="s">
        <v>2023</v>
      </c>
      <c r="BR172" t="s">
        <v>2024</v>
      </c>
      <c r="BS172" t="s">
        <v>2025</v>
      </c>
      <c r="BT172"/>
      <c r="BU172"/>
      <c r="BV172"/>
      <c r="BW172"/>
      <c r="BX172"/>
      <c r="BY172"/>
      <c r="BZ172"/>
      <c r="CA172"/>
      <c r="CB172"/>
      <c r="CC172"/>
      <c r="CD172" t="s">
        <v>628</v>
      </c>
      <c r="CE172"/>
      <c r="CF172"/>
      <c r="CG172"/>
      <c r="CH172"/>
      <c r="CI172"/>
      <c r="CJ172"/>
      <c r="CK172"/>
      <c r="CL172"/>
      <c r="CM172"/>
      <c r="CN172"/>
      <c r="CO172"/>
      <c r="CP172"/>
      <c r="CQ172"/>
      <c r="CR172"/>
      <c r="CS172"/>
      <c r="CT172"/>
      <c r="CU172"/>
      <c r="CV172"/>
      <c r="CW172"/>
      <c r="CX172"/>
      <c r="CY172"/>
      <c r="CZ172"/>
      <c r="DA172"/>
      <c r="DB172"/>
      <c r="DC172"/>
      <c r="DD172"/>
      <c r="DE172"/>
    </row>
    <row r="173">
      <c r="A173" s="113" t="n">
        <v>171</v>
      </c>
      <c r="B173" s="113" t="s">
        <v>1510</v>
      </c>
      <c r="C173" s="113"/>
      <c r="D173" s="109" t="str">
        <f>IFERROR(GEOMEAN(E173, F173), MAX(E173, F173))</f>
      </c>
      <c r="E173" s="109" t="str">
        <f>MAX(AQ173)</f>
      </c>
      <c r="F173" s="109" t="str">
        <f>MAX(AY173, DE173)</f>
      </c>
      <c r="G173" s="109"/>
      <c r="H173" s="109" t="n">
        <v>1.288273893</v>
      </c>
      <c r="I173" s="109" t="n">
        <v>29.12212551</v>
      </c>
      <c r="J173" s="109" t="n">
        <v>0</v>
      </c>
      <c r="K173" s="109" t="n">
        <v>5.4</v>
      </c>
      <c r="L173" s="109" t="n">
        <v>0</v>
      </c>
      <c r="M173" s="109" t="n">
        <v>7.2</v>
      </c>
      <c r="N173" s="109" t="n">
        <v>2.3</v>
      </c>
      <c r="O173" s="109"/>
      <c r="P173" s="109"/>
      <c r="Q173" s="109" t="n">
        <v>0</v>
      </c>
      <c r="R173" s="109" t="n">
        <v>0</v>
      </c>
      <c r="S173" s="109" t="n">
        <v>3.2</v>
      </c>
      <c r="T173" s="109" t="n">
        <v>2.5</v>
      </c>
      <c r="U173" s="109" t="n">
        <v>10</v>
      </c>
      <c r="V173" s="109" t="n">
        <v>6.3</v>
      </c>
      <c r="W173" s="109" t="n">
        <v>4.7</v>
      </c>
      <c r="X173" s="109" t="n">
        <v>3.5</v>
      </c>
      <c r="Y173" s="109"/>
      <c r="Z173" s="109" t="n">
        <v>0.1</v>
      </c>
      <c r="AA173" s="109" t="n">
        <v>1.8</v>
      </c>
      <c r="AB173" s="109" t="n">
        <v>0</v>
      </c>
      <c r="AC173" s="109" t="n">
        <v>0</v>
      </c>
      <c r="AD173" s="109" t="n">
        <v>6</v>
      </c>
      <c r="AE173" s="109" t="n">
        <v>2.2</v>
      </c>
      <c r="AF173" s="109" t="n">
        <v>23.3</v>
      </c>
      <c r="AG173" s="109" t="n">
        <v>8.9</v>
      </c>
      <c r="AH173" s="109" t="n">
        <v>15.7</v>
      </c>
      <c r="AI173" s="109" t="n">
        <v>7.6</v>
      </c>
      <c r="AJ173" s="109" t="n">
        <v>4</v>
      </c>
      <c r="AK173" s="109" t="n">
        <v>0.2</v>
      </c>
      <c r="AL173" s="109" t="n">
        <v>5.2</v>
      </c>
      <c r="AM173" s="109" t="n">
        <v>2.3</v>
      </c>
      <c r="AN173" s="109" t="n">
        <v>3.5</v>
      </c>
      <c r="AO173" s="109" t="n">
        <v>2.29166666666667</v>
      </c>
      <c r="AP173" s="109" t="n">
        <v>5.5</v>
      </c>
      <c r="AQ173" s="109" t="n">
        <v>7.85714285714286</v>
      </c>
      <c r="AR173" s="109" t="s">
        <v>1447</v>
      </c>
      <c r="AS173" s="109" t="s">
        <v>623</v>
      </c>
      <c r="AT173" s="109" t="s">
        <v>630</v>
      </c>
      <c r="AU173" s="109"/>
      <c r="AV173" s="109" t="s">
        <v>627</v>
      </c>
      <c r="AW173" s="109" t="s">
        <v>623</v>
      </c>
      <c r="AX173" s="109" t="n">
        <v>10</v>
      </c>
      <c r="AY173" s="109"/>
      <c r="AZ173" s="109" t="n">
        <v>7</v>
      </c>
      <c r="BA173" s="109"/>
      <c r="BB173" s="109"/>
      <c r="BC173" s="109"/>
      <c r="BD173" s="109"/>
      <c r="BE173" s="109"/>
      <c r="BF173" s="109"/>
      <c r="BG173" s="109"/>
      <c r="BH173" s="109"/>
      <c r="BI173"/>
      <c r="BJ173"/>
      <c r="BK173"/>
      <c r="BL173"/>
      <c r="BM173"/>
      <c r="BN173"/>
      <c r="BO173"/>
      <c r="BP173"/>
      <c r="BQ173" t="s">
        <v>2023</v>
      </c>
      <c r="BR173" t="s">
        <v>2024</v>
      </c>
      <c r="BS173" t="s">
        <v>2025</v>
      </c>
      <c r="BT173"/>
      <c r="BU173"/>
      <c r="BV173"/>
      <c r="BW173"/>
      <c r="BX173"/>
      <c r="BY173"/>
      <c r="BZ173"/>
      <c r="CA173"/>
      <c r="CB173"/>
      <c r="CC173"/>
      <c r="CD173" t="s">
        <v>628</v>
      </c>
      <c r="CE173"/>
      <c r="CF173"/>
      <c r="CG173"/>
      <c r="CH173"/>
      <c r="CI173"/>
      <c r="CJ173"/>
      <c r="CK173"/>
      <c r="CL173"/>
      <c r="CM173"/>
      <c r="CN173"/>
      <c r="CO173"/>
      <c r="CP173"/>
      <c r="CQ173"/>
      <c r="CR173"/>
      <c r="CS173"/>
      <c r="CT173"/>
      <c r="CU173"/>
      <c r="CV173"/>
      <c r="CW173"/>
      <c r="CX173"/>
      <c r="CY173"/>
      <c r="CZ173"/>
      <c r="DA173"/>
      <c r="DB173"/>
      <c r="DC173"/>
      <c r="DD173"/>
      <c r="DE173"/>
    </row>
    <row r="174">
      <c r="A174" s="113" t="n">
        <v>172</v>
      </c>
      <c r="B174" s="113" t="s">
        <v>1512</v>
      </c>
      <c r="C174" s="113"/>
      <c r="D174" s="109" t="str">
        <f>IFERROR(GEOMEAN(E174, F174), MAX(E174, F174))</f>
      </c>
      <c r="E174" s="109" t="str">
        <f>MAX(AQ174)</f>
      </c>
      <c r="F174" s="109" t="str">
        <f>MAX(AY174, DE174)</f>
      </c>
      <c r="G174" s="109"/>
      <c r="H174" s="109"/>
      <c r="I174" s="109"/>
      <c r="J174" s="109"/>
      <c r="K174" s="109"/>
      <c r="L174" s="109"/>
      <c r="M174" s="109" t="n">
        <v>8.1</v>
      </c>
      <c r="N174" s="109" t="n">
        <v>5.3</v>
      </c>
      <c r="O174" s="109" t="n">
        <v>0.6</v>
      </c>
      <c r="P174" s="109" t="n">
        <v>3.2</v>
      </c>
      <c r="Q174" s="109" t="n">
        <v>0.8</v>
      </c>
      <c r="R174" s="109" t="n">
        <v>0.8</v>
      </c>
      <c r="S174" s="109" t="n">
        <v>3.6</v>
      </c>
      <c r="T174" s="109" t="n">
        <v>6.6</v>
      </c>
      <c r="U174" s="109" t="n">
        <v>10</v>
      </c>
      <c r="V174" s="109" t="n">
        <v>8.3</v>
      </c>
      <c r="W174" s="109" t="n">
        <v>6</v>
      </c>
      <c r="X174" s="109" t="n">
        <v>2.3</v>
      </c>
      <c r="Y174" s="109"/>
      <c r="Z174" s="109" t="n">
        <v>0.3</v>
      </c>
      <c r="AA174" s="109" t="n">
        <v>1.3</v>
      </c>
      <c r="AB174" s="109" t="n">
        <v>0</v>
      </c>
      <c r="AC174" s="109" t="n">
        <v>0</v>
      </c>
      <c r="AD174" s="109" t="n">
        <v>11</v>
      </c>
      <c r="AE174" s="109" t="n">
        <v>5</v>
      </c>
      <c r="AF174" s="109" t="n">
        <v>21.3</v>
      </c>
      <c r="AG174" s="109" t="n">
        <v>7.5</v>
      </c>
      <c r="AH174" s="109" t="n">
        <v>11</v>
      </c>
      <c r="AI174" s="109" t="n">
        <v>5</v>
      </c>
      <c r="AJ174" s="109" t="n">
        <v>4</v>
      </c>
      <c r="AK174" s="109" t="n">
        <v>0.3</v>
      </c>
      <c r="AL174" s="109" t="n">
        <v>4.2</v>
      </c>
      <c r="AM174" s="109" t="n">
        <v>2.8</v>
      </c>
      <c r="AN174" s="109" t="n">
        <v>4.4</v>
      </c>
      <c r="AO174" s="109" t="n">
        <v>6.04166666666667</v>
      </c>
      <c r="AP174" s="109" t="n">
        <v>2</v>
      </c>
      <c r="AQ174" s="109" t="n">
        <v>2.85714285714286</v>
      </c>
      <c r="AR174" s="109" t="s">
        <v>1514</v>
      </c>
      <c r="AS174" s="109" t="s">
        <v>623</v>
      </c>
      <c r="AT174" s="109" t="s">
        <v>1283</v>
      </c>
      <c r="AU174" s="109" t="s">
        <v>625</v>
      </c>
      <c r="AV174" s="109" t="s">
        <v>708</v>
      </c>
      <c r="AW174" s="109" t="s">
        <v>621</v>
      </c>
      <c r="AX174" s="109" t="n">
        <v>10</v>
      </c>
      <c r="AY174" s="109" t="n">
        <v>7</v>
      </c>
      <c r="AZ174" s="109" t="n">
        <v>3</v>
      </c>
      <c r="BA174" s="109"/>
      <c r="BB174" s="109"/>
      <c r="BC174" s="109"/>
      <c r="BD174" s="109"/>
      <c r="BE174" s="109"/>
      <c r="BF174" s="109"/>
      <c r="BG174" s="109"/>
      <c r="BH174" s="109"/>
      <c r="BI174"/>
      <c r="BJ174"/>
      <c r="BK174"/>
      <c r="BL174"/>
      <c r="BM174"/>
      <c r="BN174"/>
      <c r="BO174"/>
      <c r="BP174"/>
      <c r="BQ174" t="s">
        <v>2023</v>
      </c>
      <c r="BR174" t="s">
        <v>2024</v>
      </c>
      <c r="BS174" t="s">
        <v>2025</v>
      </c>
      <c r="BT174"/>
      <c r="BU174" t="n">
        <v>4.825</v>
      </c>
      <c r="BV174" t="n">
        <v>4.067</v>
      </c>
      <c r="BW174"/>
      <c r="BX174"/>
      <c r="BY174"/>
      <c r="BZ174"/>
      <c r="CA174"/>
      <c r="CB174"/>
      <c r="CC174"/>
      <c r="CD174" t="s">
        <v>2054</v>
      </c>
      <c r="CE174"/>
      <c r="CF174"/>
      <c r="CG174"/>
      <c r="CH174"/>
      <c r="CI174"/>
      <c r="CJ174"/>
      <c r="CK174"/>
      <c r="CL174"/>
      <c r="CM174"/>
      <c r="CN174"/>
      <c r="CO174"/>
      <c r="CP174"/>
      <c r="CQ174"/>
      <c r="CR174"/>
      <c r="CS174"/>
      <c r="CT174"/>
      <c r="CU174"/>
      <c r="CV174"/>
      <c r="CW174"/>
      <c r="CX174"/>
      <c r="CY174"/>
      <c r="CZ174"/>
      <c r="DA174"/>
      <c r="DB174"/>
      <c r="DC174"/>
      <c r="DD174"/>
      <c r="DE174"/>
    </row>
    <row r="175">
      <c r="A175" s="113" t="n">
        <v>173</v>
      </c>
      <c r="B175" s="113" t="s">
        <v>1517</v>
      </c>
      <c r="C175" s="113"/>
      <c r="D175" s="109" t="str">
        <f>IFERROR(GEOMEAN(E175, F175), MAX(E175, F175))</f>
      </c>
      <c r="E175" s="109" t="str">
        <f>MAX(AQ175)</f>
      </c>
      <c r="F175" s="109" t="str">
        <f>MAX(AY175, DE175)</f>
      </c>
      <c r="G175" s="109"/>
      <c r="H175" s="109" t="n">
        <v>14.42593159</v>
      </c>
      <c r="I175" s="109" t="n">
        <v>3.80321121</v>
      </c>
      <c r="J175" s="109" t="n">
        <v>1.5</v>
      </c>
      <c r="K175" s="109" t="n">
        <v>0.2</v>
      </c>
      <c r="L175" s="109" t="n">
        <v>1.5</v>
      </c>
      <c r="M175" s="109" t="n">
        <v>6.2</v>
      </c>
      <c r="N175" s="109" t="n">
        <v>6.9</v>
      </c>
      <c r="O175" s="109" t="n">
        <v>0.9</v>
      </c>
      <c r="P175" s="109"/>
      <c r="Q175" s="109" t="n">
        <v>0</v>
      </c>
      <c r="R175" s="109" t="n">
        <v>0</v>
      </c>
      <c r="S175" s="109" t="n">
        <v>3.5</v>
      </c>
      <c r="T175" s="109" t="n">
        <v>6.3</v>
      </c>
      <c r="U175" s="109" t="n">
        <v>3.5</v>
      </c>
      <c r="V175" s="109" t="n">
        <v>4.9</v>
      </c>
      <c r="W175" s="109" t="n">
        <v>4.2</v>
      </c>
      <c r="X175" s="109" t="n">
        <v>3.3</v>
      </c>
      <c r="Y175" s="109" t="n">
        <v>2.8</v>
      </c>
      <c r="Z175" s="109" t="n">
        <v>0</v>
      </c>
      <c r="AA175" s="109" t="n">
        <v>2</v>
      </c>
      <c r="AB175" s="109" t="n">
        <v>0</v>
      </c>
      <c r="AC175" s="109" t="n">
        <v>0</v>
      </c>
      <c r="AD175" s="109" t="n">
        <v>8</v>
      </c>
      <c r="AE175" s="109" t="n">
        <v>3.3</v>
      </c>
      <c r="AF175" s="109" t="n">
        <v>16.1</v>
      </c>
      <c r="AG175" s="109" t="n">
        <v>4.1</v>
      </c>
      <c r="AH175" s="109" t="n">
        <v>8.5</v>
      </c>
      <c r="AI175" s="109" t="n">
        <v>3.6</v>
      </c>
      <c r="AJ175" s="109" t="n">
        <v>6</v>
      </c>
      <c r="AK175" s="109" t="n">
        <v>0.6</v>
      </c>
      <c r="AL175" s="109" t="n">
        <v>3.6</v>
      </c>
      <c r="AM175" s="109" t="n">
        <v>2.4</v>
      </c>
      <c r="AN175" s="109" t="n">
        <v>3.3</v>
      </c>
      <c r="AO175" s="109" t="n">
        <v>1.45833333333333</v>
      </c>
      <c r="AP175" s="109" t="n">
        <v>2.4</v>
      </c>
      <c r="AQ175" s="109" t="n">
        <v>3.42857142857143</v>
      </c>
      <c r="AR175" s="109" t="s">
        <v>889</v>
      </c>
      <c r="AS175" s="109" t="s">
        <v>623</v>
      </c>
      <c r="AT175" s="109" t="s">
        <v>630</v>
      </c>
      <c r="AU175" s="109"/>
      <c r="AV175" s="109" t="s">
        <v>662</v>
      </c>
      <c r="AW175" s="109" t="s">
        <v>625</v>
      </c>
      <c r="AX175" s="109" t="n">
        <v>10</v>
      </c>
      <c r="AY175" s="109"/>
      <c r="AZ175" s="109" t="n">
        <v>0</v>
      </c>
      <c r="BA175" s="109" t="s">
        <v>2183</v>
      </c>
      <c r="BB175" s="109" t="s">
        <v>2027</v>
      </c>
      <c r="BC175" s="109" t="n">
        <v>0.24618452457806</v>
      </c>
      <c r="BD175" s="109" t="n">
        <v>0.215484240761841</v>
      </c>
      <c r="BE175" s="109" t="n">
        <v>0.226158286091889</v>
      </c>
      <c r="BF175" s="109" t="n">
        <v>0.413109207777807</v>
      </c>
      <c r="BG175" s="109" t="n">
        <v>0.300447919931776</v>
      </c>
      <c r="BH175" s="109" t="n">
        <v>0.277774467323576</v>
      </c>
      <c r="BI175" t="s">
        <v>2028</v>
      </c>
      <c r="BJ175" t="s">
        <v>2078</v>
      </c>
      <c r="BK175" t="n">
        <v>11818.618</v>
      </c>
      <c r="BL175" t="n">
        <v>-0.112661287846031</v>
      </c>
      <c r="BM175" t="n">
        <v>0.186950921685918</v>
      </c>
      <c r="BN175" t="n">
        <v>0</v>
      </c>
      <c r="BO175" t="n">
        <v>0.623169738953061</v>
      </c>
      <c r="BP175" t="n">
        <v>0.623169738953061</v>
      </c>
      <c r="BQ175" t="s">
        <v>2023</v>
      </c>
      <c r="BR175" t="s">
        <v>2024</v>
      </c>
      <c r="BS175" t="s">
        <v>2025</v>
      </c>
      <c r="BT175"/>
      <c r="BU175" t="n">
        <v>15.513</v>
      </c>
      <c r="BV175" t="n">
        <v>15.53</v>
      </c>
      <c r="BW175" t="n">
        <v>14.889</v>
      </c>
      <c r="BX175"/>
      <c r="BY175"/>
      <c r="BZ175"/>
      <c r="CA175"/>
      <c r="CB175"/>
      <c r="CC175"/>
      <c r="CD175" t="s">
        <v>2054</v>
      </c>
      <c r="CE175"/>
      <c r="CF175"/>
      <c r="CG175"/>
      <c r="CH175"/>
      <c r="CI175"/>
      <c r="CJ175" t="n">
        <v>10</v>
      </c>
      <c r="CK175" t="n">
        <v>55.1854476928711</v>
      </c>
      <c r="CL175"/>
      <c r="CM175"/>
      <c r="CN175"/>
      <c r="CO175"/>
      <c r="CP175"/>
      <c r="CQ175" t="n">
        <v>20.0948123931885</v>
      </c>
      <c r="CR175"/>
      <c r="CS175" t="n">
        <v>40.8219261169434</v>
      </c>
      <c r="CT175" t="n">
        <v>8.41255187988281</v>
      </c>
      <c r="CU175"/>
      <c r="CV175"/>
      <c r="CW175"/>
      <c r="CX175"/>
      <c r="CY175"/>
      <c r="CZ175"/>
      <c r="DA175" t="n">
        <v>3.36502075195312</v>
      </c>
      <c r="DB175"/>
      <c r="DC175"/>
      <c r="DD175" t="n">
        <v>3.36502075195312</v>
      </c>
      <c r="DE175" t="n">
        <v>4.80717250279018</v>
      </c>
    </row>
    <row r="176">
      <c r="A176" s="113" t="n">
        <v>174</v>
      </c>
      <c r="B176" s="113" t="s">
        <v>1521</v>
      </c>
      <c r="C176" s="113"/>
      <c r="D176" s="109" t="str">
        <f>IFERROR(GEOMEAN(E176, F176), MAX(E176, F176))</f>
      </c>
      <c r="E176" s="109" t="str">
        <f>MAX(AQ176)</f>
      </c>
      <c r="F176" s="109" t="str">
        <f>MAX(AY176, DE176)</f>
      </c>
      <c r="G176" s="109"/>
      <c r="H176" s="109" t="n">
        <v>50.36213194</v>
      </c>
      <c r="I176" s="109" t="n">
        <v>39.38843786</v>
      </c>
      <c r="J176" s="109" t="n">
        <v>5.9</v>
      </c>
      <c r="K176" s="109" t="n">
        <v>7.5</v>
      </c>
      <c r="L176" s="109" t="n">
        <v>5.9</v>
      </c>
      <c r="M176" s="109" t="n">
        <v>6.8</v>
      </c>
      <c r="N176" s="109" t="n">
        <v>7.5</v>
      </c>
      <c r="O176" s="109" t="n">
        <v>0.9</v>
      </c>
      <c r="P176" s="109"/>
      <c r="Q176" s="109" t="n">
        <v>6.1</v>
      </c>
      <c r="R176" s="109" t="n">
        <v>6.1</v>
      </c>
      <c r="S176" s="109" t="n">
        <v>5.3</v>
      </c>
      <c r="T176" s="109" t="n">
        <v>5.8</v>
      </c>
      <c r="U176" s="109" t="n">
        <v>5.1</v>
      </c>
      <c r="V176" s="109" t="n">
        <v>5.5</v>
      </c>
      <c r="W176" s="109" t="n">
        <v>5.4</v>
      </c>
      <c r="X176" s="109" t="n">
        <v>2.2</v>
      </c>
      <c r="Y176" s="109"/>
      <c r="Z176" s="109" t="n">
        <v>0</v>
      </c>
      <c r="AA176" s="109" t="n">
        <v>1.1</v>
      </c>
      <c r="AB176" s="109" t="n">
        <v>0.2</v>
      </c>
      <c r="AC176" s="109" t="n">
        <v>0.1</v>
      </c>
      <c r="AD176" s="109" t="n">
        <v>8</v>
      </c>
      <c r="AE176" s="109" t="n">
        <v>3.3</v>
      </c>
      <c r="AF176" s="109" t="n">
        <v>16.1</v>
      </c>
      <c r="AG176" s="109" t="n">
        <v>4.1</v>
      </c>
      <c r="AH176" s="109" t="n">
        <v>11.1</v>
      </c>
      <c r="AI176" s="109" t="n">
        <v>5.1</v>
      </c>
      <c r="AJ176" s="109" t="n">
        <v>6</v>
      </c>
      <c r="AK176" s="109" t="n">
        <v>0.3</v>
      </c>
      <c r="AL176" s="109" t="n">
        <v>3.9</v>
      </c>
      <c r="AM176" s="109" t="n">
        <v>3.6</v>
      </c>
      <c r="AN176" s="109" t="n">
        <v>4.5</v>
      </c>
      <c r="AO176" s="109" t="n">
        <v>6.45833333333333</v>
      </c>
      <c r="AP176" s="109" t="n">
        <v>2.1</v>
      </c>
      <c r="AQ176" s="109" t="n">
        <v>3</v>
      </c>
      <c r="AR176" s="109" t="s">
        <v>629</v>
      </c>
      <c r="AS176" s="109" t="s">
        <v>623</v>
      </c>
      <c r="AT176" s="109" t="s">
        <v>1523</v>
      </c>
      <c r="AU176" s="109" t="s">
        <v>625</v>
      </c>
      <c r="AV176" s="109" t="s">
        <v>708</v>
      </c>
      <c r="AW176" s="109" t="s">
        <v>621</v>
      </c>
      <c r="AX176" s="109" t="n">
        <v>10</v>
      </c>
      <c r="AY176" s="109" t="n">
        <v>7</v>
      </c>
      <c r="AZ176" s="109" t="n">
        <v>3</v>
      </c>
      <c r="BA176" s="109"/>
      <c r="BB176" s="109"/>
      <c r="BC176" s="109"/>
      <c r="BD176" s="109"/>
      <c r="BE176" s="109"/>
      <c r="BF176" s="109"/>
      <c r="BG176" s="109"/>
      <c r="BH176" s="109"/>
      <c r="BI176"/>
      <c r="BJ176"/>
      <c r="BK176"/>
      <c r="BL176"/>
      <c r="BM176"/>
      <c r="BN176"/>
      <c r="BO176"/>
      <c r="BP176"/>
      <c r="BQ176" t="s">
        <v>2023</v>
      </c>
      <c r="BR176" t="s">
        <v>2024</v>
      </c>
      <c r="BS176" t="s">
        <v>2025</v>
      </c>
      <c r="BT176"/>
      <c r="BU176" t="n">
        <v>10.904</v>
      </c>
      <c r="BV176" t="n">
        <v>10.955</v>
      </c>
      <c r="BW176" t="n">
        <v>13.709</v>
      </c>
      <c r="BX176" t="n">
        <v>14.622</v>
      </c>
      <c r="BY176" t="n">
        <v>12.449</v>
      </c>
      <c r="BZ176" t="n">
        <v>10.723</v>
      </c>
      <c r="CA176" t="n">
        <v>8.962</v>
      </c>
      <c r="CB176" t="n">
        <v>8.728</v>
      </c>
      <c r="CC176" t="n">
        <v>8.504</v>
      </c>
      <c r="CD176" t="s">
        <v>2184</v>
      </c>
      <c r="CE176" t="n">
        <v>-2.173</v>
      </c>
      <c r="CF176" t="n">
        <v>0.913</v>
      </c>
      <c r="CG176" t="n">
        <v>0</v>
      </c>
      <c r="CH176" t="n">
        <v>3.04333333333333</v>
      </c>
      <c r="CI176" t="n">
        <v>3.04333333333333</v>
      </c>
      <c r="CJ176" t="n">
        <v>0</v>
      </c>
      <c r="CK176"/>
      <c r="CL176"/>
      <c r="CM176"/>
      <c r="CN176"/>
      <c r="CO176"/>
      <c r="CP176"/>
      <c r="CQ176"/>
      <c r="CR176"/>
      <c r="CS176"/>
      <c r="CT176"/>
      <c r="CU176"/>
      <c r="CV176"/>
      <c r="CW176"/>
      <c r="CX176"/>
      <c r="CY176"/>
      <c r="CZ176"/>
      <c r="DA176"/>
      <c r="DB176"/>
      <c r="DC176"/>
      <c r="DD176"/>
      <c r="DE176"/>
    </row>
    <row r="177">
      <c r="A177" s="113" t="n">
        <v>175</v>
      </c>
      <c r="B177" s="113" t="s">
        <v>1527</v>
      </c>
      <c r="C177" s="113"/>
      <c r="D177" s="109" t="str">
        <f>IFERROR(GEOMEAN(E177, F177), MAX(E177, F177))</f>
      </c>
      <c r="E177" s="109" t="str">
        <f>MAX(AQ177)</f>
      </c>
      <c r="F177" s="109" t="str">
        <f>MAX(AY177, DE177)</f>
      </c>
      <c r="G177" s="109"/>
      <c r="H177" s="109"/>
      <c r="I177" s="109"/>
      <c r="J177" s="109"/>
      <c r="K177" s="109"/>
      <c r="L177" s="109"/>
      <c r="M177" s="109" t="n">
        <v>8.6</v>
      </c>
      <c r="N177" s="109" t="n">
        <v>6.2</v>
      </c>
      <c r="O177" s="109"/>
      <c r="P177" s="109"/>
      <c r="Q177" s="109" t="n">
        <v>0</v>
      </c>
      <c r="R177" s="109" t="n">
        <v>0</v>
      </c>
      <c r="S177" s="109" t="n">
        <v>4.9</v>
      </c>
      <c r="T177" s="109" t="n">
        <v>0.8</v>
      </c>
      <c r="U177" s="109" t="n">
        <v>10</v>
      </c>
      <c r="V177" s="109" t="n">
        <v>5.4</v>
      </c>
      <c r="W177" s="109" t="n">
        <v>5.2</v>
      </c>
      <c r="X177" s="109" t="n">
        <v>4.6</v>
      </c>
      <c r="Y177" s="109"/>
      <c r="Z177" s="109"/>
      <c r="AA177" s="109" t="n">
        <v>4.6</v>
      </c>
      <c r="AB177" s="109" t="n">
        <v>0</v>
      </c>
      <c r="AC177" s="109" t="n">
        <v>0</v>
      </c>
      <c r="AD177" s="109"/>
      <c r="AE177" s="109"/>
      <c r="AF177" s="109"/>
      <c r="AG177" s="109"/>
      <c r="AH177" s="109" t="n">
        <v>22.1</v>
      </c>
      <c r="AI177" s="109" t="n">
        <v>10</v>
      </c>
      <c r="AJ177" s="109" t="n">
        <v>5</v>
      </c>
      <c r="AK177" s="109" t="n">
        <v>4.3</v>
      </c>
      <c r="AL177" s="109" t="n">
        <v>6.4</v>
      </c>
      <c r="AM177" s="109" t="n">
        <v>5.5</v>
      </c>
      <c r="AN177" s="109" t="n">
        <v>5.3</v>
      </c>
      <c r="AO177" s="109" t="n">
        <v>9.79166666666667</v>
      </c>
      <c r="AP177" s="109" t="n">
        <v>5</v>
      </c>
      <c r="AQ177" s="109" t="n">
        <v>7.14285714285714</v>
      </c>
      <c r="AR177" s="109" t="s">
        <v>1129</v>
      </c>
      <c r="AS177" s="109" t="s">
        <v>625</v>
      </c>
      <c r="AT177" s="109" t="s">
        <v>630</v>
      </c>
      <c r="AU177" s="109"/>
      <c r="AV177" s="109" t="s">
        <v>630</v>
      </c>
      <c r="AW177" s="109"/>
      <c r="AX177" s="109" t="n">
        <v>7</v>
      </c>
      <c r="AY177" s="109"/>
      <c r="AZ177" s="109"/>
      <c r="BA177" s="109"/>
      <c r="BB177" s="109"/>
      <c r="BC177" s="109"/>
      <c r="BD177" s="109"/>
      <c r="BE177" s="109"/>
      <c r="BF177" s="109"/>
      <c r="BG177" s="109"/>
      <c r="BH177" s="109"/>
      <c r="BI177"/>
      <c r="BJ177"/>
      <c r="BK177"/>
      <c r="BL177"/>
      <c r="BM177"/>
      <c r="BN177"/>
      <c r="BO177"/>
      <c r="BP177"/>
      <c r="BQ177" t="s">
        <v>2023</v>
      </c>
      <c r="BR177" t="s">
        <v>2024</v>
      </c>
      <c r="BS177" t="s">
        <v>2025</v>
      </c>
      <c r="BT177"/>
      <c r="BU177"/>
      <c r="BV177"/>
      <c r="BW177"/>
      <c r="BX177"/>
      <c r="BY177"/>
      <c r="BZ177"/>
      <c r="CA177"/>
      <c r="CB177"/>
      <c r="CC177"/>
      <c r="CD177" t="s">
        <v>628</v>
      </c>
      <c r="CE177"/>
      <c r="CF177"/>
      <c r="CG177"/>
      <c r="CH177"/>
      <c r="CI177"/>
      <c r="CJ177"/>
      <c r="CK177"/>
      <c r="CL177"/>
      <c r="CM177"/>
      <c r="CN177"/>
      <c r="CO177"/>
      <c r="CP177"/>
      <c r="CQ177"/>
      <c r="CR177"/>
      <c r="CS177"/>
      <c r="CT177"/>
      <c r="CU177"/>
      <c r="CV177"/>
      <c r="CW177"/>
      <c r="CX177"/>
      <c r="CY177"/>
      <c r="CZ177"/>
      <c r="DA177"/>
      <c r="DB177"/>
      <c r="DC177"/>
      <c r="DD177"/>
      <c r="DE177"/>
    </row>
    <row r="178">
      <c r="A178" s="113" t="n">
        <v>176</v>
      </c>
      <c r="B178" s="113" t="s">
        <v>1529</v>
      </c>
      <c r="C178" s="113"/>
      <c r="D178" s="109" t="str">
        <f>IFERROR(GEOMEAN(E178, F178), MAX(E178, F178))</f>
      </c>
      <c r="E178" s="109" t="str">
        <f>MAX(AQ178)</f>
      </c>
      <c r="F178" s="109" t="str">
        <f>MAX(AY178, DE178)</f>
      </c>
      <c r="G178" s="109"/>
      <c r="H178" s="109" t="n">
        <v>12.88378539</v>
      </c>
      <c r="I178" s="109" t="n">
        <v>13.34933515</v>
      </c>
      <c r="J178" s="109" t="n">
        <v>1.4</v>
      </c>
      <c r="K178" s="109" t="n">
        <v>2.1</v>
      </c>
      <c r="L178" s="109" t="n">
        <v>1.4</v>
      </c>
      <c r="M178" s="109" t="n">
        <v>6</v>
      </c>
      <c r="N178" s="109" t="n">
        <v>3.4</v>
      </c>
      <c r="O178" s="109" t="n">
        <v>4.6</v>
      </c>
      <c r="P178" s="109" t="n">
        <v>7.1</v>
      </c>
      <c r="Q178" s="109" t="n">
        <v>0.5</v>
      </c>
      <c r="R178" s="109" t="n">
        <v>0.5</v>
      </c>
      <c r="S178" s="109" t="n">
        <v>4.3</v>
      </c>
      <c r="T178" s="109" t="n">
        <v>5.8</v>
      </c>
      <c r="U178" s="109" t="n">
        <v>0.7</v>
      </c>
      <c r="V178" s="109" t="n">
        <v>3.3</v>
      </c>
      <c r="W178" s="109" t="n">
        <v>3.8</v>
      </c>
      <c r="X178" s="109" t="n">
        <v>7.2</v>
      </c>
      <c r="Y178" s="109" t="n">
        <v>9</v>
      </c>
      <c r="Z178" s="109" t="n">
        <v>4.9</v>
      </c>
      <c r="AA178" s="109" t="n">
        <v>7</v>
      </c>
      <c r="AB178" s="109" t="n">
        <v>0</v>
      </c>
      <c r="AC178" s="109" t="n">
        <v>0</v>
      </c>
      <c r="AD178" s="109" t="n">
        <v>3</v>
      </c>
      <c r="AE178" s="109" t="n">
        <v>0.6</v>
      </c>
      <c r="AF178" s="109" t="n">
        <v>17.9</v>
      </c>
      <c r="AG178" s="109" t="n">
        <v>5.3</v>
      </c>
      <c r="AH178" s="109" t="n">
        <v>5.7</v>
      </c>
      <c r="AI178" s="109" t="n">
        <v>2.1</v>
      </c>
      <c r="AJ178" s="109" t="n">
        <v>7</v>
      </c>
      <c r="AK178" s="109" t="n">
        <v>4.9</v>
      </c>
      <c r="AL178" s="109" t="n">
        <v>4.8</v>
      </c>
      <c r="AM178" s="109" t="n">
        <v>4.4</v>
      </c>
      <c r="AN178" s="109" t="n">
        <v>4.1</v>
      </c>
      <c r="AO178" s="109" t="n">
        <v>4.79166666666667</v>
      </c>
      <c r="AP178" s="109" t="n">
        <v>5.9</v>
      </c>
      <c r="AQ178" s="109" t="n">
        <v>8.42857142857143</v>
      </c>
      <c r="AR178" s="109" t="s">
        <v>860</v>
      </c>
      <c r="AS178" s="109" t="s">
        <v>621</v>
      </c>
      <c r="AT178" s="109" t="s">
        <v>630</v>
      </c>
      <c r="AU178" s="109"/>
      <c r="AV178" s="109" t="s">
        <v>627</v>
      </c>
      <c r="AW178" s="109" t="s">
        <v>623</v>
      </c>
      <c r="AX178" s="109" t="n">
        <v>0</v>
      </c>
      <c r="AY178" s="109"/>
      <c r="AZ178" s="109" t="n">
        <v>7</v>
      </c>
      <c r="BA178" s="109" t="s">
        <v>2185</v>
      </c>
      <c r="BB178" s="109" t="s">
        <v>2027</v>
      </c>
      <c r="BC178" s="109"/>
      <c r="BD178" s="109" t="n">
        <v>49.3650566737387</v>
      </c>
      <c r="BE178" s="109" t="n">
        <v>49.2838144354664</v>
      </c>
      <c r="BF178" s="109" t="n">
        <v>50.434756023813</v>
      </c>
      <c r="BG178" s="109" t="n">
        <v>50.0932548642009</v>
      </c>
      <c r="BH178" s="109" t="n">
        <v>49.2815378148775</v>
      </c>
      <c r="BI178" t="s">
        <v>2028</v>
      </c>
      <c r="BJ178" t="s">
        <v>2029</v>
      </c>
      <c r="BK178" t="n">
        <v>59734.213</v>
      </c>
      <c r="BL178" t="n">
        <v>-0.3415011596121</v>
      </c>
      <c r="BM178" t="n">
        <v>1.1509415883466</v>
      </c>
      <c r="BN178" t="n">
        <v>0</v>
      </c>
      <c r="BO178" t="n">
        <v>3.83647196115535</v>
      </c>
      <c r="BP178" t="n">
        <v>3.83647196115535</v>
      </c>
      <c r="BQ178" t="s">
        <v>2023</v>
      </c>
      <c r="BR178" t="s">
        <v>2024</v>
      </c>
      <c r="BS178" t="s">
        <v>2025</v>
      </c>
      <c r="BT178"/>
      <c r="BU178"/>
      <c r="BV178"/>
      <c r="BW178"/>
      <c r="BX178"/>
      <c r="BY178"/>
      <c r="BZ178"/>
      <c r="CA178"/>
      <c r="CB178"/>
      <c r="CC178"/>
      <c r="CD178" t="s">
        <v>628</v>
      </c>
      <c r="CE178"/>
      <c r="CF178"/>
      <c r="CG178"/>
      <c r="CH178"/>
      <c r="CI178"/>
      <c r="CJ178"/>
      <c r="CK178"/>
      <c r="CL178"/>
      <c r="CM178"/>
      <c r="CN178"/>
      <c r="CO178"/>
      <c r="CP178"/>
      <c r="CQ178"/>
      <c r="CR178"/>
      <c r="CS178"/>
      <c r="CT178"/>
      <c r="CU178"/>
      <c r="CV178"/>
      <c r="CW178"/>
      <c r="CX178"/>
      <c r="CY178"/>
      <c r="CZ178"/>
      <c r="DA178"/>
      <c r="DB178"/>
      <c r="DC178"/>
      <c r="DD178"/>
      <c r="DE178"/>
    </row>
    <row r="179">
      <c r="A179" s="113" t="n">
        <v>177</v>
      </c>
      <c r="B179" s="113" t="s">
        <v>1533</v>
      </c>
      <c r="C179" s="113"/>
      <c r="D179" s="109" t="str">
        <f>IFERROR(GEOMEAN(E179, F179), MAX(E179, F179))</f>
      </c>
      <c r="E179" s="109" t="str">
        <f>MAX(AQ179)</f>
      </c>
      <c r="F179" s="109" t="str">
        <f>MAX(AY179, DE179)</f>
      </c>
      <c r="G179" s="109"/>
      <c r="H179" s="109" t="n">
        <v>60.71393176</v>
      </c>
      <c r="I179" s="109" t="n">
        <v>13.50950956</v>
      </c>
      <c r="J179" s="109" t="n">
        <v>7.2</v>
      </c>
      <c r="K179" s="109" t="n">
        <v>2.2</v>
      </c>
      <c r="L179" s="109" t="n">
        <v>7.2</v>
      </c>
      <c r="M179" s="109" t="n">
        <v>7.8</v>
      </c>
      <c r="N179" s="109" t="n">
        <v>2.4</v>
      </c>
      <c r="O179" s="109" t="n">
        <v>5.3</v>
      </c>
      <c r="P179" s="109" t="n">
        <v>6.3</v>
      </c>
      <c r="Q179" s="109" t="n">
        <v>3.1</v>
      </c>
      <c r="R179" s="109" t="n">
        <v>3.1</v>
      </c>
      <c r="S179" s="109" t="n">
        <v>5</v>
      </c>
      <c r="T179" s="109" t="n">
        <v>5.1</v>
      </c>
      <c r="U179" s="109" t="n">
        <v>2.2</v>
      </c>
      <c r="V179" s="109" t="n">
        <v>3.7</v>
      </c>
      <c r="W179" s="109" t="n">
        <v>4.3</v>
      </c>
      <c r="X179" s="109" t="n">
        <v>7.7</v>
      </c>
      <c r="Y179" s="109" t="n">
        <v>9.1</v>
      </c>
      <c r="Z179" s="109" t="n">
        <v>4.2</v>
      </c>
      <c r="AA179" s="109" t="n">
        <v>7</v>
      </c>
      <c r="AB179" s="109" t="n">
        <v>2.5</v>
      </c>
      <c r="AC179" s="109" t="n">
        <v>1.2</v>
      </c>
      <c r="AD179" s="109" t="n">
        <v>2</v>
      </c>
      <c r="AE179" s="109" t="n">
        <v>0</v>
      </c>
      <c r="AF179" s="109" t="n">
        <v>21.9</v>
      </c>
      <c r="AG179" s="109" t="n">
        <v>7.9</v>
      </c>
      <c r="AH179" s="109" t="n">
        <v>2.5</v>
      </c>
      <c r="AI179" s="109" t="n">
        <v>0.3</v>
      </c>
      <c r="AJ179" s="109" t="n">
        <v>6</v>
      </c>
      <c r="AK179" s="109" t="n">
        <v>3.7</v>
      </c>
      <c r="AL179" s="109" t="n">
        <v>4.5</v>
      </c>
      <c r="AM179" s="109" t="n">
        <v>6.2</v>
      </c>
      <c r="AN179" s="109" t="n">
        <v>5.3</v>
      </c>
      <c r="AO179" s="109" t="n">
        <v>9.79166666666667</v>
      </c>
      <c r="AP179" s="109" t="n">
        <v>6.3</v>
      </c>
      <c r="AQ179" s="109" t="n">
        <v>9</v>
      </c>
      <c r="AR179" s="109" t="s">
        <v>1143</v>
      </c>
      <c r="AS179" s="109" t="s">
        <v>625</v>
      </c>
      <c r="AT179" s="109" t="s">
        <v>630</v>
      </c>
      <c r="AU179" s="109"/>
      <c r="AV179" s="109" t="s">
        <v>627</v>
      </c>
      <c r="AW179" s="109" t="s">
        <v>623</v>
      </c>
      <c r="AX179" s="109" t="n">
        <v>7</v>
      </c>
      <c r="AY179" s="109"/>
      <c r="AZ179" s="109" t="n">
        <v>7</v>
      </c>
      <c r="BA179" s="109"/>
      <c r="BB179" s="109"/>
      <c r="BC179" s="109"/>
      <c r="BD179" s="109"/>
      <c r="BE179" s="109"/>
      <c r="BF179" s="109"/>
      <c r="BG179" s="109"/>
      <c r="BH179" s="109"/>
      <c r="BI179"/>
      <c r="BJ179"/>
      <c r="BK179"/>
      <c r="BL179"/>
      <c r="BM179"/>
      <c r="BN179"/>
      <c r="BO179"/>
      <c r="BP179"/>
      <c r="BQ179" t="s">
        <v>2023</v>
      </c>
      <c r="BR179" t="s">
        <v>2024</v>
      </c>
      <c r="BS179" t="s">
        <v>2025</v>
      </c>
      <c r="BT179"/>
      <c r="BU179"/>
      <c r="BV179"/>
      <c r="BW179"/>
      <c r="BX179"/>
      <c r="BY179"/>
      <c r="BZ179"/>
      <c r="CA179"/>
      <c r="CB179"/>
      <c r="CC179"/>
      <c r="CD179" t="s">
        <v>628</v>
      </c>
      <c r="CE179"/>
      <c r="CF179"/>
      <c r="CG179"/>
      <c r="CH179"/>
      <c r="CI179"/>
      <c r="CJ179" t="n">
        <v>0</v>
      </c>
      <c r="CK179" t="n">
        <v>70.1654739379883</v>
      </c>
      <c r="CL179" t="n">
        <v>18.7714614868164</v>
      </c>
      <c r="CM179"/>
      <c r="CN179" t="n">
        <v>81.3267364501953</v>
      </c>
      <c r="CO179"/>
      <c r="CP179"/>
      <c r="CQ179" t="n">
        <v>19.4860687255859</v>
      </c>
      <c r="CR179" t="n">
        <v>65.7644653320312</v>
      </c>
      <c r="CS179"/>
      <c r="CT179" t="n">
        <v>24.3056392669678</v>
      </c>
      <c r="CU179" t="n">
        <v>9.19425010681152</v>
      </c>
      <c r="CV179" t="n">
        <v>1.68259370326996</v>
      </c>
      <c r="CW179" t="n">
        <v>34.2983093261719</v>
      </c>
      <c r="CX179" t="n">
        <v>57.8451919555664</v>
      </c>
      <c r="CY179" t="n">
        <v>3.75429229736328</v>
      </c>
      <c r="CZ179"/>
      <c r="DA179" t="n">
        <v>9.72225570678711</v>
      </c>
      <c r="DB179" t="n">
        <v>9.44076665242513</v>
      </c>
      <c r="DC179" t="n">
        <v>6.85966186523437</v>
      </c>
      <c r="DD179" t="n">
        <v>7.44424413045247</v>
      </c>
      <c r="DE179" t="n">
        <v>10</v>
      </c>
    </row>
    <row r="180">
      <c r="A180" s="113" t="n">
        <v>178</v>
      </c>
      <c r="B180" s="113" t="s">
        <v>1537</v>
      </c>
      <c r="C180" s="113"/>
      <c r="D180" s="109" t="str">
        <f>IFERROR(GEOMEAN(E180, F180), MAX(E180, F180))</f>
      </c>
      <c r="E180" s="109" t="str">
        <f>MAX(AQ180)</f>
      </c>
      <c r="F180" s="109" t="str">
        <f>MAX(AY180, DE180)</f>
      </c>
      <c r="G180" s="109"/>
      <c r="H180" s="109" t="n">
        <v>70.30831255</v>
      </c>
      <c r="I180" s="109" t="n">
        <v>38.61463704</v>
      </c>
      <c r="J180" s="109" t="n">
        <v>8.4</v>
      </c>
      <c r="K180" s="109" t="n">
        <v>7.3</v>
      </c>
      <c r="L180" s="109" t="n">
        <v>8.4</v>
      </c>
      <c r="M180" s="109" t="n">
        <v>6.3</v>
      </c>
      <c r="N180" s="109" t="n">
        <v>6.9</v>
      </c>
      <c r="O180" s="109" t="n">
        <v>2.1</v>
      </c>
      <c r="P180" s="109" t="n">
        <v>1.1</v>
      </c>
      <c r="Q180" s="109" t="n">
        <v>1.8</v>
      </c>
      <c r="R180" s="109" t="n">
        <v>1.8</v>
      </c>
      <c r="S180" s="109" t="n">
        <v>3.6</v>
      </c>
      <c r="T180" s="109" t="n">
        <v>5.1</v>
      </c>
      <c r="U180" s="109" t="n">
        <v>7.4</v>
      </c>
      <c r="V180" s="109" t="n">
        <v>6.3</v>
      </c>
      <c r="W180" s="109" t="n">
        <v>4.9</v>
      </c>
      <c r="X180" s="109" t="n">
        <v>3</v>
      </c>
      <c r="Y180" s="109" t="n">
        <v>0.3</v>
      </c>
      <c r="Z180" s="109" t="n">
        <v>0</v>
      </c>
      <c r="AA180" s="109" t="n">
        <v>1.1</v>
      </c>
      <c r="AB180" s="109" t="n">
        <v>0</v>
      </c>
      <c r="AC180" s="109" t="n">
        <v>0</v>
      </c>
      <c r="AD180" s="109" t="n">
        <v>16</v>
      </c>
      <c r="AE180" s="109" t="n">
        <v>7.8</v>
      </c>
      <c r="AF180" s="109" t="n">
        <v>24.7</v>
      </c>
      <c r="AG180" s="109" t="n">
        <v>9.8</v>
      </c>
      <c r="AH180" s="109" t="n">
        <v>6.1</v>
      </c>
      <c r="AI180" s="109" t="n">
        <v>2.3</v>
      </c>
      <c r="AJ180" s="109" t="n">
        <v>5</v>
      </c>
      <c r="AK180" s="109" t="n">
        <v>1.5</v>
      </c>
      <c r="AL180" s="109" t="n">
        <v>4.7</v>
      </c>
      <c r="AM180" s="109" t="n">
        <v>4.7</v>
      </c>
      <c r="AN180" s="109" t="n">
        <v>4.8</v>
      </c>
      <c r="AO180" s="109" t="n">
        <v>7.70833333333333</v>
      </c>
      <c r="AP180" s="109" t="n">
        <v>1.8</v>
      </c>
      <c r="AQ180" s="109" t="n">
        <v>2.57142857142857</v>
      </c>
      <c r="AR180" s="109" t="s">
        <v>1121</v>
      </c>
      <c r="AS180" s="109" t="s">
        <v>623</v>
      </c>
      <c r="AT180" s="109" t="s">
        <v>680</v>
      </c>
      <c r="AU180" s="109" t="s">
        <v>625</v>
      </c>
      <c r="AV180" s="109" t="s">
        <v>662</v>
      </c>
      <c r="AW180" s="109" t="s">
        <v>625</v>
      </c>
      <c r="AX180" s="109" t="n">
        <v>10</v>
      </c>
      <c r="AY180" s="109" t="n">
        <v>7</v>
      </c>
      <c r="AZ180" s="109" t="n">
        <v>0</v>
      </c>
      <c r="BA180" s="109" t="s">
        <v>2186</v>
      </c>
      <c r="BB180" s="109" t="s">
        <v>2027</v>
      </c>
      <c r="BC180" s="109" t="n">
        <v>0.0229417991518098</v>
      </c>
      <c r="BD180" s="109" t="n">
        <v>0.0099352238966259</v>
      </c>
      <c r="BE180" s="109" t="n">
        <v>0.0099352233044404</v>
      </c>
      <c r="BF180" s="109" t="n">
        <v>0.0099352233044404</v>
      </c>
      <c r="BG180" s="109" t="n">
        <v>0.0099352233044404</v>
      </c>
      <c r="BH180" s="109" t="n">
        <v>0.0099352233044404</v>
      </c>
      <c r="BI180" t="s">
        <v>2028</v>
      </c>
      <c r="BJ180" t="s">
        <v>2034</v>
      </c>
      <c r="BK180" t="n">
        <v>43733.759</v>
      </c>
      <c r="BL180" t="n">
        <v>0</v>
      </c>
      <c r="BM180" t="n">
        <v>0</v>
      </c>
      <c r="BN180" t="n">
        <v>0</v>
      </c>
      <c r="BO180" t="n">
        <v>0</v>
      </c>
      <c r="BP180" t="n">
        <v>0</v>
      </c>
      <c r="BQ180" t="s">
        <v>2023</v>
      </c>
      <c r="BR180" t="s">
        <v>2024</v>
      </c>
      <c r="BS180" t="s">
        <v>2025</v>
      </c>
      <c r="BT180"/>
      <c r="BU180" t="n">
        <v>9.65</v>
      </c>
      <c r="BV180" t="n">
        <v>9</v>
      </c>
      <c r="BW180" t="n">
        <v>8.5</v>
      </c>
      <c r="BX180" t="n">
        <v>11.037</v>
      </c>
      <c r="BY180" t="n">
        <v>9.618</v>
      </c>
      <c r="BZ180" t="n">
        <v>8.963</v>
      </c>
      <c r="CA180" t="n">
        <v>8.593</v>
      </c>
      <c r="CB180" t="n">
        <v>8.262</v>
      </c>
      <c r="CC180" t="n">
        <v>7.964</v>
      </c>
      <c r="CD180" t="s">
        <v>2187</v>
      </c>
      <c r="CE180" t="n">
        <v>-1.419</v>
      </c>
      <c r="CF180" t="n">
        <v>2.537</v>
      </c>
      <c r="CG180" t="n">
        <v>0</v>
      </c>
      <c r="CH180" t="n">
        <v>8.45666666666667</v>
      </c>
      <c r="CI180" t="n">
        <v>8.45666666666667</v>
      </c>
      <c r="CJ180" t="n">
        <v>0</v>
      </c>
      <c r="CK180"/>
      <c r="CL180"/>
      <c r="CM180"/>
      <c r="CN180"/>
      <c r="CO180"/>
      <c r="CP180"/>
      <c r="CQ180"/>
      <c r="CR180"/>
      <c r="CS180"/>
      <c r="CT180"/>
      <c r="CU180"/>
      <c r="CV180"/>
      <c r="CW180"/>
      <c r="CX180"/>
      <c r="CY180"/>
      <c r="CZ180"/>
      <c r="DA180"/>
      <c r="DB180"/>
      <c r="DC180"/>
      <c r="DD180"/>
      <c r="DE180"/>
    </row>
    <row r="181">
      <c r="A181" s="113" t="n">
        <v>179</v>
      </c>
      <c r="B181" s="113" t="s">
        <v>1541</v>
      </c>
      <c r="C181" s="113"/>
      <c r="D181" s="109" t="str">
        <f>IFERROR(GEOMEAN(E181, F181), MAX(E181, F181))</f>
      </c>
      <c r="E181" s="109" t="str">
        <f>MAX(AQ181)</f>
      </c>
      <c r="F181" s="109" t="str">
        <f>MAX(AY181, DE181)</f>
      </c>
      <c r="G181" s="109"/>
      <c r="H181" s="109" t="n">
        <v>79.81702852</v>
      </c>
      <c r="I181" s="109" t="n">
        <v>45.23520685</v>
      </c>
      <c r="J181" s="109" t="n">
        <v>9.5</v>
      </c>
      <c r="K181" s="109" t="n">
        <v>8.7</v>
      </c>
      <c r="L181" s="109" t="n">
        <v>9.5</v>
      </c>
      <c r="M181" s="109" t="n">
        <v>4.3</v>
      </c>
      <c r="N181" s="109" t="n">
        <v>9.5</v>
      </c>
      <c r="O181" s="109"/>
      <c r="P181" s="109" t="n">
        <v>2</v>
      </c>
      <c r="Q181" s="109" t="n">
        <v>0.2</v>
      </c>
      <c r="R181" s="109" t="n">
        <v>0.2</v>
      </c>
      <c r="S181" s="109" t="n">
        <v>4</v>
      </c>
      <c r="T181" s="109" t="n">
        <v>4.2</v>
      </c>
      <c r="U181" s="109" t="n">
        <v>3.2</v>
      </c>
      <c r="V181" s="109" t="n">
        <v>3.7</v>
      </c>
      <c r="W181" s="109" t="n">
        <v>3.9</v>
      </c>
      <c r="X181" s="109" t="n">
        <v>1.9</v>
      </c>
      <c r="Y181" s="109"/>
      <c r="Z181" s="109" t="n">
        <v>0</v>
      </c>
      <c r="AA181" s="109" t="n">
        <v>1</v>
      </c>
      <c r="AB181" s="109" t="n">
        <v>0</v>
      </c>
      <c r="AC181" s="109" t="n">
        <v>0</v>
      </c>
      <c r="AD181" s="109" t="n">
        <v>15</v>
      </c>
      <c r="AE181" s="109" t="n">
        <v>7.2</v>
      </c>
      <c r="AF181" s="109" t="n">
        <v>16.7</v>
      </c>
      <c r="AG181" s="109" t="n">
        <v>4.5</v>
      </c>
      <c r="AH181" s="109" t="n">
        <v>7.3</v>
      </c>
      <c r="AI181" s="109" t="n">
        <v>2.9</v>
      </c>
      <c r="AJ181" s="109" t="n">
        <v>3</v>
      </c>
      <c r="AK181" s="109" t="n">
        <v>0.6</v>
      </c>
      <c r="AL181" s="109" t="n">
        <v>2.8</v>
      </c>
      <c r="AM181" s="109" t="n">
        <v>4.4</v>
      </c>
      <c r="AN181" s="109" t="n">
        <v>4.1</v>
      </c>
      <c r="AO181" s="109" t="n">
        <v>4.79166666666667</v>
      </c>
      <c r="AP181" s="109" t="n">
        <v>1.9</v>
      </c>
      <c r="AQ181" s="109" t="n">
        <v>2.71428571428571</v>
      </c>
      <c r="AR181" s="109" t="s">
        <v>686</v>
      </c>
      <c r="AS181" s="109" t="s">
        <v>623</v>
      </c>
      <c r="AT181" s="109" t="s">
        <v>844</v>
      </c>
      <c r="AU181" s="109" t="s">
        <v>625</v>
      </c>
      <c r="AV181" s="109" t="s">
        <v>708</v>
      </c>
      <c r="AW181" s="109" t="s">
        <v>621</v>
      </c>
      <c r="AX181" s="109" t="n">
        <v>10</v>
      </c>
      <c r="AY181" s="109" t="n">
        <v>7</v>
      </c>
      <c r="AZ181" s="109" t="n">
        <v>3</v>
      </c>
      <c r="BA181" s="109" t="s">
        <v>2188</v>
      </c>
      <c r="BB181" s="109" t="s">
        <v>2027</v>
      </c>
      <c r="BC181" s="109" t="n">
        <v>0.0541476498459613</v>
      </c>
      <c r="BD181" s="109" t="n">
        <v>0.0558499547324422</v>
      </c>
      <c r="BE181" s="109" t="n">
        <v>0.0565808080308633</v>
      </c>
      <c r="BF181" s="109" t="n">
        <v>0.0814595375880243</v>
      </c>
      <c r="BG181" s="109" t="n">
        <v>0.0482638634481891</v>
      </c>
      <c r="BH181" s="109" t="n">
        <v>0.0339486866711613</v>
      </c>
      <c r="BI181" t="s">
        <v>2028</v>
      </c>
      <c r="BJ181" t="s">
        <v>2031</v>
      </c>
      <c r="BK181" t="n">
        <v>3473.727</v>
      </c>
      <c r="BL181" t="n">
        <v>-0.0331956741398352</v>
      </c>
      <c r="BM181" t="n">
        <v>0.024878729557161</v>
      </c>
      <c r="BN181" t="n">
        <v>0</v>
      </c>
      <c r="BO181" t="n">
        <v>0.08292909852387</v>
      </c>
      <c r="BP181" t="n">
        <v>0.08292909852387</v>
      </c>
      <c r="BQ181" t="s">
        <v>2023</v>
      </c>
      <c r="BR181" t="s">
        <v>2024</v>
      </c>
      <c r="BS181" t="s">
        <v>2025</v>
      </c>
      <c r="BT181"/>
      <c r="BU181" t="n">
        <v>7.925</v>
      </c>
      <c r="BV181" t="n">
        <v>8.367</v>
      </c>
      <c r="BW181" t="n">
        <v>8.925</v>
      </c>
      <c r="BX181" t="n">
        <v>9.677</v>
      </c>
      <c r="BY181" t="n">
        <v>8.957</v>
      </c>
      <c r="BZ181" t="n">
        <v>8.528</v>
      </c>
      <c r="CA181" t="n">
        <v>8.326</v>
      </c>
      <c r="CB181" t="n">
        <v>8.087</v>
      </c>
      <c r="CC181" t="n">
        <v>7.979</v>
      </c>
      <c r="CD181" t="s">
        <v>2189</v>
      </c>
      <c r="CE181" t="n">
        <v>-0.719999999999999</v>
      </c>
      <c r="CF181" t="n">
        <v>0.751999999999999</v>
      </c>
      <c r="CG181" t="n">
        <v>0</v>
      </c>
      <c r="CH181" t="n">
        <v>2.50666666666666</v>
      </c>
      <c r="CI181" t="n">
        <v>2.50666666666666</v>
      </c>
      <c r="CJ181" t="n">
        <v>0</v>
      </c>
      <c r="CK181"/>
      <c r="CL181"/>
      <c r="CM181"/>
      <c r="CN181"/>
      <c r="CO181"/>
      <c r="CP181"/>
      <c r="CQ181"/>
      <c r="CR181"/>
      <c r="CS181"/>
      <c r="CT181"/>
      <c r="CU181"/>
      <c r="CV181"/>
      <c r="CW181"/>
      <c r="CX181"/>
      <c r="CY181"/>
      <c r="CZ181"/>
      <c r="DA181"/>
      <c r="DB181"/>
      <c r="DC181"/>
      <c r="DD181"/>
      <c r="DE181"/>
    </row>
    <row r="182">
      <c r="A182" s="113" t="n">
        <v>180</v>
      </c>
      <c r="B182" s="113" t="s">
        <v>1545</v>
      </c>
      <c r="C182" s="113"/>
      <c r="D182" s="109" t="str">
        <f>IFERROR(GEOMEAN(E182, F182), MAX(E182, F182))</f>
      </c>
      <c r="E182" s="109" t="str">
        <f>MAX(AQ182)</f>
      </c>
      <c r="F182" s="109" t="str">
        <f>MAX(AY182, DE182)</f>
      </c>
      <c r="G182" s="109"/>
      <c r="H182" s="109"/>
      <c r="I182" s="109"/>
      <c r="J182" s="109"/>
      <c r="K182" s="109"/>
      <c r="L182" s="109"/>
      <c r="M182" s="109" t="n">
        <v>5.2</v>
      </c>
      <c r="N182" s="109" t="n">
        <v>8.2</v>
      </c>
      <c r="O182" s="109"/>
      <c r="P182" s="109" t="n">
        <v>1.4</v>
      </c>
      <c r="Q182" s="109" t="n">
        <v>0.3</v>
      </c>
      <c r="R182" s="109" t="n">
        <v>0.3</v>
      </c>
      <c r="S182" s="109" t="n">
        <v>3.8</v>
      </c>
      <c r="T182" s="109" t="n">
        <v>3.6</v>
      </c>
      <c r="U182" s="109" t="n">
        <v>7.2</v>
      </c>
      <c r="V182" s="109" t="n">
        <v>5.4</v>
      </c>
      <c r="W182" s="109" t="n">
        <v>4.6</v>
      </c>
      <c r="X182" s="109" t="n">
        <v>0</v>
      </c>
      <c r="Y182" s="109"/>
      <c r="Z182" s="109" t="n">
        <v>0.1</v>
      </c>
      <c r="AA182" s="109" t="n">
        <v>0.1</v>
      </c>
      <c r="AB182" s="109" t="n">
        <v>0</v>
      </c>
      <c r="AC182" s="109" t="n">
        <v>0</v>
      </c>
      <c r="AD182" s="109" t="n">
        <v>16</v>
      </c>
      <c r="AE182" s="109" t="n">
        <v>7.8</v>
      </c>
      <c r="AF182" s="109" t="n">
        <v>14.6</v>
      </c>
      <c r="AG182" s="109" t="n">
        <v>3.1</v>
      </c>
      <c r="AH182" s="109" t="n">
        <v>10.8</v>
      </c>
      <c r="AI182" s="109" t="n">
        <v>4.9</v>
      </c>
      <c r="AJ182" s="109" t="n">
        <v>3</v>
      </c>
      <c r="AK182" s="109" t="n">
        <v>0.1</v>
      </c>
      <c r="AL182" s="109" t="n">
        <v>2.8</v>
      </c>
      <c r="AM182" s="109" t="n">
        <v>1.4</v>
      </c>
      <c r="AN182" s="109" t="n">
        <v>3</v>
      </c>
      <c r="AO182" s="109" t="n">
        <v>0.208333333333332</v>
      </c>
      <c r="AP182" s="109" t="n">
        <v>0.8</v>
      </c>
      <c r="AQ182" s="109" t="n">
        <v>1.14285714285714</v>
      </c>
      <c r="AR182" s="109" t="s">
        <v>1322</v>
      </c>
      <c r="AS182" s="109" t="s">
        <v>623</v>
      </c>
      <c r="AT182" s="109" t="s">
        <v>1010</v>
      </c>
      <c r="AU182" s="109" t="s">
        <v>625</v>
      </c>
      <c r="AV182" s="109" t="s">
        <v>708</v>
      </c>
      <c r="AW182" s="109" t="s">
        <v>621</v>
      </c>
      <c r="AX182" s="109" t="n">
        <v>10</v>
      </c>
      <c r="AY182" s="109" t="n">
        <v>7</v>
      </c>
      <c r="AZ182" s="109" t="n">
        <v>3</v>
      </c>
      <c r="BA182" s="109"/>
      <c r="BB182" s="109"/>
      <c r="BC182" s="109"/>
      <c r="BD182" s="109"/>
      <c r="BE182" s="109"/>
      <c r="BF182" s="109"/>
      <c r="BG182" s="109"/>
      <c r="BH182" s="109"/>
      <c r="BI182"/>
      <c r="BJ182"/>
      <c r="BK182"/>
      <c r="BL182"/>
      <c r="BM182"/>
      <c r="BN182"/>
      <c r="BO182"/>
      <c r="BP182"/>
      <c r="BQ182" t="s">
        <v>2023</v>
      </c>
      <c r="BR182" t="s">
        <v>2024</v>
      </c>
      <c r="BS182" t="s">
        <v>2025</v>
      </c>
      <c r="BT182"/>
      <c r="BU182" t="n">
        <v>4.342</v>
      </c>
      <c r="BV182" t="n">
        <v>3.892</v>
      </c>
      <c r="BW182" t="n">
        <v>3.667</v>
      </c>
      <c r="BX182" t="n">
        <v>8.891</v>
      </c>
      <c r="BY182" t="n">
        <v>7.251</v>
      </c>
      <c r="BZ182" t="n">
        <v>5.693</v>
      </c>
      <c r="CA182" t="n">
        <v>5.081</v>
      </c>
      <c r="CB182" t="n">
        <v>4.748</v>
      </c>
      <c r="CC182" t="n">
        <v>4.431</v>
      </c>
      <c r="CD182" t="s">
        <v>2190</v>
      </c>
      <c r="CE182" t="n">
        <v>-1.64</v>
      </c>
      <c r="CF182" t="n">
        <v>5.224</v>
      </c>
      <c r="CG182" t="n">
        <v>0</v>
      </c>
      <c r="CH182" t="n">
        <v>10</v>
      </c>
      <c r="CI182" t="n">
        <v>10</v>
      </c>
      <c r="CJ182"/>
      <c r="CK182"/>
      <c r="CL182"/>
      <c r="CM182"/>
      <c r="CN182"/>
      <c r="CO182"/>
      <c r="CP182"/>
      <c r="CQ182"/>
      <c r="CR182"/>
      <c r="CS182"/>
      <c r="CT182"/>
      <c r="CU182"/>
      <c r="CV182"/>
      <c r="CW182"/>
      <c r="CX182"/>
      <c r="CY182"/>
      <c r="CZ182"/>
      <c r="DA182"/>
      <c r="DB182"/>
      <c r="DC182"/>
      <c r="DD182"/>
      <c r="DE182"/>
    </row>
    <row r="183">
      <c r="A183" s="113" t="n">
        <v>181</v>
      </c>
      <c r="B183" s="113" t="s">
        <v>1548</v>
      </c>
      <c r="C183" s="113"/>
      <c r="D183" s="109" t="str">
        <f>IFERROR(GEOMEAN(E183, F183), MAX(E183, F183))</f>
      </c>
      <c r="E183" s="109" t="str">
        <f>MAX(AQ183)</f>
      </c>
      <c r="F183" s="109" t="str">
        <f>MAX(AY183, DE183)</f>
      </c>
      <c r="G183" s="109"/>
      <c r="H183" s="109"/>
      <c r="I183" s="109"/>
      <c r="J183" s="109"/>
      <c r="K183" s="109"/>
      <c r="L183" s="109"/>
      <c r="M183" s="109" t="n">
        <v>6.3</v>
      </c>
      <c r="N183" s="109" t="n">
        <v>5</v>
      </c>
      <c r="O183" s="109" t="n">
        <v>5.8</v>
      </c>
      <c r="P183" s="109"/>
      <c r="Q183" s="109" t="n">
        <v>0</v>
      </c>
      <c r="R183" s="109" t="n">
        <v>0</v>
      </c>
      <c r="S183" s="109" t="n">
        <v>4.3</v>
      </c>
      <c r="T183" s="109" t="n">
        <v>6.1</v>
      </c>
      <c r="U183" s="109" t="n">
        <v>1.8</v>
      </c>
      <c r="V183" s="109" t="n">
        <v>4</v>
      </c>
      <c r="W183" s="109" t="n">
        <v>4.1</v>
      </c>
      <c r="X183" s="109" t="n">
        <v>3.8</v>
      </c>
      <c r="Y183" s="109"/>
      <c r="Z183" s="109" t="n">
        <v>6.2</v>
      </c>
      <c r="AA183" s="109" t="n">
        <v>5</v>
      </c>
      <c r="AB183" s="109" t="n">
        <v>0</v>
      </c>
      <c r="AC183" s="109" t="n">
        <v>0</v>
      </c>
      <c r="AD183" s="109" t="n">
        <v>4</v>
      </c>
      <c r="AE183" s="109" t="n">
        <v>1.1</v>
      </c>
      <c r="AF183" s="109" t="n">
        <v>24.5</v>
      </c>
      <c r="AG183" s="109" t="n">
        <v>9.7</v>
      </c>
      <c r="AH183" s="109" t="n">
        <v>6.5</v>
      </c>
      <c r="AI183" s="109" t="n">
        <v>2.5</v>
      </c>
      <c r="AJ183" s="109" t="n">
        <v>5</v>
      </c>
      <c r="AK183" s="109" t="n">
        <v>1.3</v>
      </c>
      <c r="AL183" s="109" t="n">
        <v>4.6</v>
      </c>
      <c r="AM183" s="109" t="n">
        <v>4.8</v>
      </c>
      <c r="AN183" s="109" t="n">
        <v>4.5</v>
      </c>
      <c r="AO183" s="109" t="n">
        <v>6.45833333333333</v>
      </c>
      <c r="AP183" s="109" t="n">
        <v>3.4</v>
      </c>
      <c r="AQ183" s="109" t="n">
        <v>4.85714285714286</v>
      </c>
      <c r="AR183" s="109" t="s">
        <v>703</v>
      </c>
      <c r="AS183" s="109" t="s">
        <v>625</v>
      </c>
      <c r="AT183" s="109" t="s">
        <v>630</v>
      </c>
      <c r="AU183" s="109"/>
      <c r="AV183" s="109" t="s">
        <v>662</v>
      </c>
      <c r="AW183" s="109" t="s">
        <v>625</v>
      </c>
      <c r="AX183" s="109" t="n">
        <v>7</v>
      </c>
      <c r="AY183" s="109"/>
      <c r="AZ183" s="109" t="n">
        <v>0</v>
      </c>
      <c r="BA183" s="109"/>
      <c r="BB183" s="109"/>
      <c r="BC183" s="109"/>
      <c r="BD183" s="109"/>
      <c r="BE183" s="109"/>
      <c r="BF183" s="109"/>
      <c r="BG183" s="109"/>
      <c r="BH183" s="109"/>
      <c r="BI183"/>
      <c r="BJ183"/>
      <c r="BK183"/>
      <c r="BL183"/>
      <c r="BM183"/>
      <c r="BN183"/>
      <c r="BO183"/>
      <c r="BP183"/>
      <c r="BQ183" t="s">
        <v>2023</v>
      </c>
      <c r="BR183" t="s">
        <v>2024</v>
      </c>
      <c r="BS183" t="s">
        <v>2025</v>
      </c>
      <c r="BT183"/>
      <c r="BU183"/>
      <c r="BV183"/>
      <c r="BW183"/>
      <c r="BX183"/>
      <c r="BY183"/>
      <c r="BZ183"/>
      <c r="CA183"/>
      <c r="CB183"/>
      <c r="CC183"/>
      <c r="CD183" t="s">
        <v>628</v>
      </c>
      <c r="CE183"/>
      <c r="CF183"/>
      <c r="CG183"/>
      <c r="CH183"/>
      <c r="CI183"/>
      <c r="CJ183"/>
      <c r="CK183" t="n">
        <v>37.4142875671387</v>
      </c>
      <c r="CL183"/>
      <c r="CM183"/>
      <c r="CN183"/>
      <c r="CO183"/>
      <c r="CP183"/>
      <c r="CQ183"/>
      <c r="CR183" t="n">
        <v>43.6055870056152</v>
      </c>
      <c r="CS183" t="n">
        <v>40.6090393066406</v>
      </c>
      <c r="CT183" t="n">
        <v>15.7455892562866</v>
      </c>
      <c r="CU183" t="n">
        <v>1.31508469581604</v>
      </c>
      <c r="CV183" t="n">
        <v>1.96655464172363</v>
      </c>
      <c r="CW183"/>
      <c r="CX183"/>
      <c r="CY183"/>
      <c r="CZ183"/>
      <c r="DA183" t="n">
        <v>6.29823570251465</v>
      </c>
      <c r="DB183" t="n">
        <v>10</v>
      </c>
      <c r="DC183"/>
      <c r="DD183" t="n">
        <v>8.14911785125732</v>
      </c>
      <c r="DE183" t="n">
        <v>10</v>
      </c>
    </row>
    <row r="184">
      <c r="A184" s="113" t="n">
        <v>182</v>
      </c>
      <c r="B184" s="113" t="s">
        <v>1552</v>
      </c>
      <c r="C184" s="113"/>
      <c r="D184" s="109" t="str">
        <f>IFERROR(GEOMEAN(E184, F184), MAX(E184, F184))</f>
      </c>
      <c r="E184" s="109" t="str">
        <f>MAX(AQ184)</f>
      </c>
      <c r="F184" s="109" t="str">
        <f>MAX(AY184, DE184)</f>
      </c>
      <c r="G184" s="109"/>
      <c r="H184" s="109"/>
      <c r="I184" s="109"/>
      <c r="J184" s="109"/>
      <c r="K184" s="109"/>
      <c r="L184" s="109"/>
      <c r="M184" s="109" t="n">
        <v>8.2</v>
      </c>
      <c r="N184" s="109" t="n">
        <v>5.2</v>
      </c>
      <c r="O184" s="109"/>
      <c r="P184" s="109"/>
      <c r="Q184" s="109" t="n">
        <v>0</v>
      </c>
      <c r="R184" s="109" t="n">
        <v>0</v>
      </c>
      <c r="S184" s="109" t="n">
        <v>4.5</v>
      </c>
      <c r="T184" s="109" t="n">
        <v>5.3</v>
      </c>
      <c r="U184" s="109" t="n">
        <v>10</v>
      </c>
      <c r="V184" s="109" t="n">
        <v>7.7</v>
      </c>
      <c r="W184" s="109" t="n">
        <v>6.1</v>
      </c>
      <c r="X184" s="109" t="n">
        <v>3.5</v>
      </c>
      <c r="Y184" s="109"/>
      <c r="Z184" s="109"/>
      <c r="AA184" s="109" t="n">
        <v>3.5</v>
      </c>
      <c r="AB184" s="109" t="n">
        <v>0</v>
      </c>
      <c r="AC184" s="109" t="n">
        <v>0</v>
      </c>
      <c r="AD184" s="109"/>
      <c r="AE184" s="109"/>
      <c r="AF184" s="109" t="n">
        <v>23.2</v>
      </c>
      <c r="AG184" s="109" t="n">
        <v>8.8</v>
      </c>
      <c r="AH184" s="109" t="n">
        <v>11.6</v>
      </c>
      <c r="AI184" s="109" t="n">
        <v>5.3</v>
      </c>
      <c r="AJ184" s="109" t="n">
        <v>4</v>
      </c>
      <c r="AK184" s="109" t="n">
        <v>0</v>
      </c>
      <c r="AL184" s="109" t="n">
        <v>4.5</v>
      </c>
      <c r="AM184" s="109" t="n">
        <v>4</v>
      </c>
      <c r="AN184" s="109" t="n">
        <v>5</v>
      </c>
      <c r="AO184" s="109" t="n">
        <v>8.54166666666667</v>
      </c>
      <c r="AP184" s="109" t="n">
        <v>2.7</v>
      </c>
      <c r="AQ184" s="109" t="n">
        <v>3.85714285714286</v>
      </c>
      <c r="AR184" s="109" t="s">
        <v>889</v>
      </c>
      <c r="AS184" s="109" t="s">
        <v>623</v>
      </c>
      <c r="AT184" s="109" t="s">
        <v>630</v>
      </c>
      <c r="AU184" s="109"/>
      <c r="AV184" s="109" t="s">
        <v>630</v>
      </c>
      <c r="AW184" s="109"/>
      <c r="AX184" s="109" t="n">
        <v>10</v>
      </c>
      <c r="AY184" s="109"/>
      <c r="AZ184" s="109"/>
      <c r="BA184" s="109"/>
      <c r="BB184" s="109"/>
      <c r="BC184" s="109"/>
      <c r="BD184" s="109"/>
      <c r="BE184" s="109"/>
      <c r="BF184" s="109"/>
      <c r="BG184" s="109"/>
      <c r="BH184" s="109"/>
      <c r="BI184"/>
      <c r="BJ184"/>
      <c r="BK184"/>
      <c r="BL184"/>
      <c r="BM184"/>
      <c r="BN184"/>
      <c r="BO184"/>
      <c r="BP184"/>
      <c r="BQ184" t="s">
        <v>2023</v>
      </c>
      <c r="BR184" t="s">
        <v>2024</v>
      </c>
      <c r="BS184" t="s">
        <v>2025</v>
      </c>
      <c r="BT184"/>
      <c r="BU184"/>
      <c r="BV184"/>
      <c r="BW184"/>
      <c r="BX184"/>
      <c r="BY184"/>
      <c r="BZ184"/>
      <c r="CA184"/>
      <c r="CB184"/>
      <c r="CC184"/>
      <c r="CD184" t="s">
        <v>628</v>
      </c>
      <c r="CE184"/>
      <c r="CF184"/>
      <c r="CG184"/>
      <c r="CH184"/>
      <c r="CI184"/>
      <c r="CJ184"/>
      <c r="CK184"/>
      <c r="CL184"/>
      <c r="CM184"/>
      <c r="CN184"/>
      <c r="CO184"/>
      <c r="CP184"/>
      <c r="CQ184"/>
      <c r="CR184"/>
      <c r="CS184"/>
      <c r="CT184"/>
      <c r="CU184"/>
      <c r="CV184"/>
      <c r="CW184"/>
      <c r="CX184"/>
      <c r="CY184"/>
      <c r="CZ184"/>
      <c r="DA184"/>
      <c r="DB184"/>
      <c r="DC184"/>
      <c r="DD184"/>
      <c r="DE184"/>
    </row>
    <row r="185">
      <c r="A185" s="113" t="n">
        <v>183</v>
      </c>
      <c r="B185" s="113" t="s">
        <v>1555</v>
      </c>
      <c r="C185" s="113"/>
      <c r="D185" s="109" t="str">
        <f>IFERROR(GEOMEAN(E185, F185), MAX(E185, F185))</f>
      </c>
      <c r="E185" s="109" t="str">
        <f>MAX(AQ185)</f>
      </c>
      <c r="F185" s="109" t="str">
        <f>MAX(AY185, DE185)</f>
      </c>
      <c r="G185" s="109"/>
      <c r="H185" s="109"/>
      <c r="I185" s="109"/>
      <c r="J185" s="109"/>
      <c r="K185" s="109"/>
      <c r="L185" s="109"/>
      <c r="M185" s="109" t="n">
        <v>5</v>
      </c>
      <c r="N185" s="109" t="n">
        <v>8.8</v>
      </c>
      <c r="O185" s="109" t="n">
        <v>3.9</v>
      </c>
      <c r="P185" s="109"/>
      <c r="Q185" s="109" t="n">
        <v>0.2</v>
      </c>
      <c r="R185" s="109" t="n">
        <v>0.2</v>
      </c>
      <c r="S185" s="109" t="n">
        <v>4.5</v>
      </c>
      <c r="T185" s="109" t="n">
        <v>5.9</v>
      </c>
      <c r="U185" s="109" t="n">
        <v>0.7</v>
      </c>
      <c r="V185" s="109" t="n">
        <v>3.3</v>
      </c>
      <c r="W185" s="109" t="n">
        <v>3.9</v>
      </c>
      <c r="X185" s="109" t="n">
        <v>2.8</v>
      </c>
      <c r="Y185" s="109"/>
      <c r="Z185" s="109" t="n">
        <v>1</v>
      </c>
      <c r="AA185" s="109" t="n">
        <v>1.9</v>
      </c>
      <c r="AB185" s="109" t="n">
        <v>0</v>
      </c>
      <c r="AC185" s="109" t="n">
        <v>0</v>
      </c>
      <c r="AD185" s="109" t="n">
        <v>7</v>
      </c>
      <c r="AE185" s="109" t="n">
        <v>2.8</v>
      </c>
      <c r="AF185" s="109" t="n">
        <v>18.1</v>
      </c>
      <c r="AG185" s="109" t="n">
        <v>5.4</v>
      </c>
      <c r="AH185" s="109" t="n">
        <v>7</v>
      </c>
      <c r="AI185" s="109" t="n">
        <v>2.8</v>
      </c>
      <c r="AJ185" s="109" t="n">
        <v>4</v>
      </c>
      <c r="AK185" s="109" t="n">
        <v>0.8</v>
      </c>
      <c r="AL185" s="109" t="n">
        <v>3.3</v>
      </c>
      <c r="AM185" s="109" t="n">
        <v>2.6</v>
      </c>
      <c r="AN185" s="109" t="n">
        <v>3.2</v>
      </c>
      <c r="AO185" s="109" t="n">
        <v>1.04166666666667</v>
      </c>
      <c r="AP185" s="109" t="n">
        <v>3.3</v>
      </c>
      <c r="AQ185" s="109" t="n">
        <v>4.71428571428571</v>
      </c>
      <c r="AR185" s="109" t="s">
        <v>1189</v>
      </c>
      <c r="AS185" s="109" t="s">
        <v>623</v>
      </c>
      <c r="AT185" s="109" t="s">
        <v>630</v>
      </c>
      <c r="AU185" s="109"/>
      <c r="AV185" s="109" t="s">
        <v>627</v>
      </c>
      <c r="AW185" s="109" t="s">
        <v>623</v>
      </c>
      <c r="AX185" s="109" t="n">
        <v>10</v>
      </c>
      <c r="AY185" s="109"/>
      <c r="AZ185" s="109" t="n">
        <v>7</v>
      </c>
      <c r="BA185" s="109"/>
      <c r="BB185" s="109"/>
      <c r="BC185" s="109"/>
      <c r="BD185" s="109"/>
      <c r="BE185" s="109"/>
      <c r="BF185" s="109"/>
      <c r="BG185" s="109"/>
      <c r="BH185" s="109"/>
      <c r="BI185"/>
      <c r="BJ185"/>
      <c r="BK185"/>
      <c r="BL185"/>
      <c r="BM185"/>
      <c r="BN185"/>
      <c r="BO185"/>
      <c r="BP185"/>
      <c r="BQ185" t="s">
        <v>2023</v>
      </c>
      <c r="BR185" t="s">
        <v>2024</v>
      </c>
      <c r="BS185" t="s">
        <v>2025</v>
      </c>
      <c r="BT185"/>
      <c r="BU185" t="n">
        <v>27.886</v>
      </c>
      <c r="BV185" t="n">
        <v>35.543</v>
      </c>
      <c r="BW185"/>
      <c r="BX185"/>
      <c r="BY185"/>
      <c r="BZ185"/>
      <c r="CA185"/>
      <c r="CB185"/>
      <c r="CC185"/>
      <c r="CD185" t="s">
        <v>2054</v>
      </c>
      <c r="CE185"/>
      <c r="CF185"/>
      <c r="CG185"/>
      <c r="CH185"/>
      <c r="CI185"/>
      <c r="CJ185"/>
      <c r="CK185"/>
      <c r="CL185"/>
      <c r="CM185"/>
      <c r="CN185"/>
      <c r="CO185"/>
      <c r="CP185"/>
      <c r="CQ185"/>
      <c r="CR185"/>
      <c r="CS185"/>
      <c r="CT185"/>
      <c r="CU185"/>
      <c r="CV185"/>
      <c r="CW185"/>
      <c r="CX185"/>
      <c r="CY185"/>
      <c r="CZ185"/>
      <c r="DA185"/>
      <c r="DB185"/>
      <c r="DC185"/>
      <c r="DD185"/>
      <c r="DE185"/>
    </row>
    <row r="186">
      <c r="A186" s="113" t="n">
        <v>184</v>
      </c>
      <c r="B186" s="113" t="s">
        <v>1559</v>
      </c>
      <c r="C186" s="113"/>
      <c r="D186" s="109" t="str">
        <f>IFERROR(GEOMEAN(E186, F186), MAX(E186, F186))</f>
      </c>
      <c r="E186" s="109" t="str">
        <f>MAX(AQ186)</f>
      </c>
      <c r="F186" s="109" t="str">
        <f>MAX(AY186, DE186)</f>
      </c>
      <c r="G186" s="109"/>
      <c r="H186" s="109" t="n">
        <v>34.85793265</v>
      </c>
      <c r="I186" s="109" t="n">
        <v>22.52419307</v>
      </c>
      <c r="J186" s="109" t="n">
        <v>4</v>
      </c>
      <c r="K186" s="109" t="n">
        <v>4</v>
      </c>
      <c r="L186" s="109" t="n">
        <v>4</v>
      </c>
      <c r="M186" s="109" t="n">
        <v>8.3</v>
      </c>
      <c r="N186" s="109" t="n">
        <v>3.6</v>
      </c>
      <c r="O186" s="109" t="n">
        <v>1.6</v>
      </c>
      <c r="P186" s="109" t="n">
        <v>4.5</v>
      </c>
      <c r="Q186" s="109" t="n">
        <v>0</v>
      </c>
      <c r="R186" s="109" t="n">
        <v>0</v>
      </c>
      <c r="S186" s="109" t="n">
        <v>3.6</v>
      </c>
      <c r="T186" s="109" t="n">
        <v>6.8</v>
      </c>
      <c r="U186" s="109" t="n">
        <v>2.4</v>
      </c>
      <c r="V186" s="109" t="n">
        <v>4.6</v>
      </c>
      <c r="W186" s="109" t="n">
        <v>4.1</v>
      </c>
      <c r="X186" s="109" t="n">
        <v>4.1</v>
      </c>
      <c r="Y186" s="109" t="n">
        <v>4.4</v>
      </c>
      <c r="Z186" s="109" t="n">
        <v>0.2</v>
      </c>
      <c r="AA186" s="109" t="n">
        <v>2.9</v>
      </c>
      <c r="AB186" s="109" t="n">
        <v>0</v>
      </c>
      <c r="AC186" s="109" t="n">
        <v>0</v>
      </c>
      <c r="AD186" s="109" t="n">
        <v>7</v>
      </c>
      <c r="AE186" s="109" t="n">
        <v>2.8</v>
      </c>
      <c r="AF186" s="109" t="n">
        <v>17.1</v>
      </c>
      <c r="AG186" s="109" t="n">
        <v>4.7</v>
      </c>
      <c r="AH186" s="109" t="n">
        <v>6</v>
      </c>
      <c r="AI186" s="109" t="n">
        <v>2.2</v>
      </c>
      <c r="AJ186" s="109" t="n">
        <v>4</v>
      </c>
      <c r="AK186" s="109" t="n">
        <v>2.3</v>
      </c>
      <c r="AL186" s="109" t="n">
        <v>3.3</v>
      </c>
      <c r="AM186" s="109" t="n">
        <v>3.4</v>
      </c>
      <c r="AN186" s="109" t="n">
        <v>3.8</v>
      </c>
      <c r="AO186" s="109" t="n">
        <v>3.54166666666667</v>
      </c>
      <c r="AP186" s="109" t="n">
        <v>3.4</v>
      </c>
      <c r="AQ186" s="109" t="n">
        <v>4.85714285714286</v>
      </c>
      <c r="AR186" s="109" t="s">
        <v>831</v>
      </c>
      <c r="AS186" s="109" t="s">
        <v>621</v>
      </c>
      <c r="AT186" s="109" t="s">
        <v>930</v>
      </c>
      <c r="AU186" s="109" t="s">
        <v>621</v>
      </c>
      <c r="AV186" s="109" t="s">
        <v>662</v>
      </c>
      <c r="AW186" s="109" t="s">
        <v>625</v>
      </c>
      <c r="AX186" s="109" t="n">
        <v>0</v>
      </c>
      <c r="AY186" s="109" t="n">
        <v>0</v>
      </c>
      <c r="AZ186" s="109" t="n">
        <v>0</v>
      </c>
      <c r="BA186" s="109"/>
      <c r="BB186" s="109"/>
      <c r="BC186" s="109"/>
      <c r="BD186" s="109"/>
      <c r="BE186" s="109"/>
      <c r="BF186" s="109"/>
      <c r="BG186" s="109"/>
      <c r="BH186" s="109"/>
      <c r="BI186"/>
      <c r="BJ186"/>
      <c r="BK186"/>
      <c r="BL186"/>
      <c r="BM186"/>
      <c r="BN186"/>
      <c r="BO186"/>
      <c r="BP186"/>
      <c r="BQ186" t="s">
        <v>2023</v>
      </c>
      <c r="BR186" t="s">
        <v>2024</v>
      </c>
      <c r="BS186" t="s">
        <v>2025</v>
      </c>
      <c r="BT186"/>
      <c r="BU186" t="n">
        <v>2.21</v>
      </c>
      <c r="BV186" t="n">
        <v>2.21</v>
      </c>
      <c r="BW186" t="n">
        <v>2.21</v>
      </c>
      <c r="BX186" t="n">
        <v>3.3</v>
      </c>
      <c r="BY186" t="n">
        <v>2.7</v>
      </c>
      <c r="BZ186" t="n">
        <v>2.4</v>
      </c>
      <c r="CA186" t="n">
        <v>2.3</v>
      </c>
      <c r="CB186" t="n">
        <v>2.3</v>
      </c>
      <c r="CC186" t="n">
        <v>2.3</v>
      </c>
      <c r="CD186" t="s">
        <v>2191</v>
      </c>
      <c r="CE186" t="n">
        <v>-0.6</v>
      </c>
      <c r="CF186" t="n">
        <v>1.09</v>
      </c>
      <c r="CG186" t="n">
        <v>0</v>
      </c>
      <c r="CH186" t="n">
        <v>3.63333333333333</v>
      </c>
      <c r="CI186" t="n">
        <v>3.63333333333333</v>
      </c>
      <c r="CJ186" t="n">
        <v>0</v>
      </c>
      <c r="CK186" t="n">
        <v>67.0910339355469</v>
      </c>
      <c r="CL186" t="n">
        <v>3.36302900314331</v>
      </c>
      <c r="CM186"/>
      <c r="CN186"/>
      <c r="CO186" t="n">
        <v>10.3715438842773</v>
      </c>
      <c r="CP186"/>
      <c r="CQ186" t="n">
        <v>6.00559997558594</v>
      </c>
      <c r="CR186"/>
      <c r="CS186" t="n">
        <v>69.5279922485352</v>
      </c>
      <c r="CT186"/>
      <c r="CU186" t="n">
        <v>17.6574535369873</v>
      </c>
      <c r="CV186"/>
      <c r="CW186"/>
      <c r="CX186"/>
      <c r="CY186" t="n">
        <v>0.672605800628661</v>
      </c>
      <c r="CZ186"/>
      <c r="DA186"/>
      <c r="DB186" t="n">
        <v>8.31233952840169</v>
      </c>
      <c r="DC186"/>
      <c r="DD186" t="n">
        <v>4.49247266451518</v>
      </c>
      <c r="DE186" t="n">
        <v>6.41781809216454</v>
      </c>
    </row>
    <row r="187">
      <c r="A187" s="113" t="n">
        <v>185</v>
      </c>
      <c r="B187" s="113" t="s">
        <v>1561</v>
      </c>
      <c r="C187" s="113"/>
      <c r="D187" s="109" t="str">
        <f>IFERROR(GEOMEAN(E187, F187), MAX(E187, F187))</f>
      </c>
      <c r="E187" s="109" t="str">
        <f>MAX(AQ187)</f>
      </c>
      <c r="F187" s="109" t="str">
        <f>MAX(AY187, DE187)</f>
      </c>
      <c r="G187" s="109"/>
      <c r="H187" s="109"/>
      <c r="I187" s="109"/>
      <c r="J187" s="109"/>
      <c r="K187" s="109"/>
      <c r="L187" s="109"/>
      <c r="M187" s="109" t="n">
        <v>4.6</v>
      </c>
      <c r="N187" s="109" t="n">
        <v>2.5</v>
      </c>
      <c r="O187" s="109"/>
      <c r="P187" s="109"/>
      <c r="Q187" s="109" t="n">
        <v>0</v>
      </c>
      <c r="R187" s="109" t="n">
        <v>0</v>
      </c>
      <c r="S187" s="109" t="n">
        <v>2.4</v>
      </c>
      <c r="T187" s="109" t="n">
        <v>0.4</v>
      </c>
      <c r="U187" s="109" t="n">
        <v>0.7</v>
      </c>
      <c r="V187" s="109" t="n">
        <v>0.6</v>
      </c>
      <c r="W187" s="109" t="n">
        <v>1.5</v>
      </c>
      <c r="X187" s="109" t="n">
        <v>5.9</v>
      </c>
      <c r="Y187" s="109" t="n">
        <v>7.9</v>
      </c>
      <c r="Z187" s="109" t="n">
        <v>1.3</v>
      </c>
      <c r="AA187" s="109" t="n">
        <v>5</v>
      </c>
      <c r="AB187" s="109" t="n">
        <v>0</v>
      </c>
      <c r="AC187" s="109" t="n">
        <v>0</v>
      </c>
      <c r="AD187" s="109" t="n">
        <v>4</v>
      </c>
      <c r="AE187" s="109" t="n">
        <v>1.1</v>
      </c>
      <c r="AF187" s="109" t="n">
        <v>23.3</v>
      </c>
      <c r="AG187" s="109" t="n">
        <v>8.9</v>
      </c>
      <c r="AH187" s="109" t="n">
        <v>11.9</v>
      </c>
      <c r="AI187" s="109" t="n">
        <v>5.5</v>
      </c>
      <c r="AJ187" s="109" t="n">
        <v>5</v>
      </c>
      <c r="AK187" s="109" t="n">
        <v>0.9</v>
      </c>
      <c r="AL187" s="109" t="n">
        <v>5.1</v>
      </c>
      <c r="AM187" s="109" t="n">
        <v>5.1</v>
      </c>
      <c r="AN187" s="109" t="n">
        <v>3.3</v>
      </c>
      <c r="AO187" s="109" t="n">
        <v>1.45833333333333</v>
      </c>
      <c r="AP187" s="109" t="n">
        <v>5.5</v>
      </c>
      <c r="AQ187" s="109" t="n">
        <v>7.85714285714286</v>
      </c>
      <c r="AR187" s="109" t="s">
        <v>730</v>
      </c>
      <c r="AS187" s="109" t="s">
        <v>623</v>
      </c>
      <c r="AT187" s="109" t="s">
        <v>630</v>
      </c>
      <c r="AU187" s="109"/>
      <c r="AV187" s="109" t="s">
        <v>627</v>
      </c>
      <c r="AW187" s="109" t="s">
        <v>623</v>
      </c>
      <c r="AX187" s="109" t="n">
        <v>10</v>
      </c>
      <c r="AY187" s="109"/>
      <c r="AZ187" s="109" t="n">
        <v>7</v>
      </c>
      <c r="BA187" s="109"/>
      <c r="BB187" s="109"/>
      <c r="BC187" s="109"/>
      <c r="BD187" s="109"/>
      <c r="BE187" s="109"/>
      <c r="BF187" s="109"/>
      <c r="BG187" s="109"/>
      <c r="BH187" s="109"/>
      <c r="BI187"/>
      <c r="BJ187"/>
      <c r="BK187"/>
      <c r="BL187"/>
      <c r="BM187"/>
      <c r="BN187"/>
      <c r="BO187"/>
      <c r="BP187"/>
      <c r="BQ187" t="s">
        <v>2023</v>
      </c>
      <c r="BR187" t="s">
        <v>2024</v>
      </c>
      <c r="BS187" t="s">
        <v>2025</v>
      </c>
      <c r="BT187"/>
      <c r="BU187"/>
      <c r="BV187"/>
      <c r="BW187"/>
      <c r="BX187"/>
      <c r="BY187"/>
      <c r="BZ187"/>
      <c r="CA187"/>
      <c r="CB187"/>
      <c r="CC187"/>
      <c r="CD187" t="s">
        <v>628</v>
      </c>
      <c r="CE187"/>
      <c r="CF187"/>
      <c r="CG187"/>
      <c r="CH187"/>
      <c r="CI187"/>
      <c r="CJ187"/>
      <c r="CK187"/>
      <c r="CL187"/>
      <c r="CM187"/>
      <c r="CN187"/>
      <c r="CO187"/>
      <c r="CP187"/>
      <c r="CQ187"/>
      <c r="CR187"/>
      <c r="CS187"/>
      <c r="CT187"/>
      <c r="CU187"/>
      <c r="CV187"/>
      <c r="CW187"/>
      <c r="CX187"/>
      <c r="CY187"/>
      <c r="CZ187"/>
      <c r="DA187"/>
      <c r="DB187"/>
      <c r="DC187"/>
      <c r="DD187"/>
      <c r="DE187"/>
    </row>
    <row r="188">
      <c r="A188" s="113" t="n">
        <v>186</v>
      </c>
      <c r="B188" s="113" t="s">
        <v>1563</v>
      </c>
      <c r="C188" s="113"/>
      <c r="D188" s="109" t="str">
        <f>IFERROR(GEOMEAN(E188, F188), MAX(E188, F188))</f>
      </c>
      <c r="E188" s="109" t="str">
        <f>MAX(AQ188)</f>
      </c>
      <c r="F188" s="109" t="str">
        <f>MAX(AY188, DE188)</f>
      </c>
      <c r="G188" s="109"/>
      <c r="H188" s="109" t="n">
        <v>33.63806767</v>
      </c>
      <c r="I188" s="109" t="n">
        <v>18.65104016</v>
      </c>
      <c r="J188" s="109" t="n">
        <v>3.9</v>
      </c>
      <c r="K188" s="109" t="n">
        <v>3.2</v>
      </c>
      <c r="L188" s="109" t="n">
        <v>3.9</v>
      </c>
      <c r="M188" s="109" t="n">
        <v>6.1</v>
      </c>
      <c r="N188" s="109" t="n">
        <v>1.8</v>
      </c>
      <c r="O188" s="109"/>
      <c r="P188" s="109"/>
      <c r="Q188" s="109" t="n">
        <v>0</v>
      </c>
      <c r="R188" s="109" t="n">
        <v>0</v>
      </c>
      <c r="S188" s="109" t="n">
        <v>2.6</v>
      </c>
      <c r="T188" s="109" t="n">
        <v>6.1</v>
      </c>
      <c r="U188" s="109" t="n">
        <v>5.6</v>
      </c>
      <c r="V188" s="109" t="n">
        <v>5.9</v>
      </c>
      <c r="W188" s="109" t="n">
        <v>4.2</v>
      </c>
      <c r="X188" s="109" t="n">
        <v>3.7</v>
      </c>
      <c r="Y188" s="109"/>
      <c r="Z188" s="109" t="n">
        <v>0.1</v>
      </c>
      <c r="AA188" s="109" t="n">
        <v>1.9</v>
      </c>
      <c r="AB188" s="109" t="n">
        <v>0</v>
      </c>
      <c r="AC188" s="109" t="n">
        <v>0</v>
      </c>
      <c r="AD188" s="109" t="n">
        <v>5</v>
      </c>
      <c r="AE188" s="109" t="n">
        <v>1.7</v>
      </c>
      <c r="AF188" s="109" t="n">
        <v>20.6</v>
      </c>
      <c r="AG188" s="109" t="n">
        <v>7.1</v>
      </c>
      <c r="AH188" s="109" t="n">
        <v>9.2</v>
      </c>
      <c r="AI188" s="109" t="n">
        <v>4</v>
      </c>
      <c r="AJ188" s="109" t="n">
        <v>4</v>
      </c>
      <c r="AK188" s="109" t="n">
        <v>0.3</v>
      </c>
      <c r="AL188" s="109" t="n">
        <v>3.9</v>
      </c>
      <c r="AM188" s="109" t="n">
        <v>3.2</v>
      </c>
      <c r="AN188" s="109" t="n">
        <v>3.7</v>
      </c>
      <c r="AO188" s="109" t="n">
        <v>3.125</v>
      </c>
      <c r="AP188" s="109" t="n">
        <v>5.1</v>
      </c>
      <c r="AQ188" s="109" t="n">
        <v>7.28571428571429</v>
      </c>
      <c r="AR188" s="109" t="s">
        <v>629</v>
      </c>
      <c r="AS188" s="109" t="s">
        <v>623</v>
      </c>
      <c r="AT188" s="109" t="s">
        <v>630</v>
      </c>
      <c r="AU188" s="109"/>
      <c r="AV188" s="109" t="s">
        <v>630</v>
      </c>
      <c r="AW188" s="109"/>
      <c r="AX188" s="109" t="n">
        <v>10</v>
      </c>
      <c r="AY188" s="109"/>
      <c r="AZ188" s="109"/>
      <c r="BA188" s="109"/>
      <c r="BB188" s="109"/>
      <c r="BC188" s="109"/>
      <c r="BD188" s="109"/>
      <c r="BE188" s="109"/>
      <c r="BF188" s="109"/>
      <c r="BG188" s="109"/>
      <c r="BH188" s="109"/>
      <c r="BI188"/>
      <c r="BJ188"/>
      <c r="BK188"/>
      <c r="BL188"/>
      <c r="BM188"/>
      <c r="BN188"/>
      <c r="BO188"/>
      <c r="BP188"/>
      <c r="BQ188" t="s">
        <v>2023</v>
      </c>
      <c r="BR188" t="s">
        <v>2024</v>
      </c>
      <c r="BS188" t="s">
        <v>2025</v>
      </c>
      <c r="BT188"/>
      <c r="BU188"/>
      <c r="BV188"/>
      <c r="BW188"/>
      <c r="BX188"/>
      <c r="BY188"/>
      <c r="BZ188"/>
      <c r="CA188"/>
      <c r="CB188"/>
      <c r="CC188"/>
      <c r="CD188" t="s">
        <v>628</v>
      </c>
      <c r="CE188"/>
      <c r="CF188"/>
      <c r="CG188"/>
      <c r="CH188"/>
      <c r="CI188"/>
      <c r="CJ188"/>
      <c r="CK188"/>
      <c r="CL188"/>
      <c r="CM188"/>
      <c r="CN188"/>
      <c r="CO188"/>
      <c r="CP188"/>
      <c r="CQ188"/>
      <c r="CR188"/>
      <c r="CS188"/>
      <c r="CT188"/>
      <c r="CU188"/>
      <c r="CV188"/>
      <c r="CW188"/>
      <c r="CX188"/>
      <c r="CY188"/>
      <c r="CZ188"/>
      <c r="DA188"/>
      <c r="DB188"/>
      <c r="DC188"/>
      <c r="DD188"/>
      <c r="DE188"/>
    </row>
    <row r="189">
      <c r="A189" s="113" t="n">
        <v>187</v>
      </c>
      <c r="B189" s="113" t="s">
        <v>1565</v>
      </c>
      <c r="C189" s="113"/>
      <c r="D189" s="109" t="str">
        <f>IFERROR(GEOMEAN(E189, F189), MAX(E189, F189))</f>
      </c>
      <c r="E189" s="109" t="str">
        <f>MAX(AQ189)</f>
      </c>
      <c r="F189" s="109" t="str">
        <f>MAX(AY189, DE189)</f>
      </c>
      <c r="G189" s="109"/>
      <c r="H189" s="109"/>
      <c r="I189" s="109"/>
      <c r="J189" s="109"/>
      <c r="K189" s="109"/>
      <c r="L189" s="109"/>
      <c r="M189" s="109" t="n">
        <v>5.8</v>
      </c>
      <c r="N189" s="109" t="n">
        <v>3.7</v>
      </c>
      <c r="O189" s="109" t="n">
        <v>6.3</v>
      </c>
      <c r="P189" s="109" t="n">
        <v>10</v>
      </c>
      <c r="Q189" s="109" t="n">
        <v>14.6</v>
      </c>
      <c r="R189" s="109" t="n">
        <v>10</v>
      </c>
      <c r="S189" s="109" t="n">
        <v>7.2</v>
      </c>
      <c r="T189" s="109" t="n">
        <v>2.5</v>
      </c>
      <c r="U189" s="109" t="n">
        <v>0.3</v>
      </c>
      <c r="V189" s="109" t="n">
        <v>1.4</v>
      </c>
      <c r="W189" s="109" t="n">
        <v>4.3</v>
      </c>
      <c r="X189" s="109" t="n">
        <v>9</v>
      </c>
      <c r="Y189" s="109" t="n">
        <v>8.5</v>
      </c>
      <c r="Z189" s="109" t="n">
        <v>1.9</v>
      </c>
      <c r="AA189" s="109" t="n">
        <v>6.5</v>
      </c>
      <c r="AB189" s="109" t="n">
        <v>54.5</v>
      </c>
      <c r="AC189" s="109" t="n">
        <v>10</v>
      </c>
      <c r="AD189" s="109" t="n">
        <v>3</v>
      </c>
      <c r="AE189" s="109" t="n">
        <v>0.6</v>
      </c>
      <c r="AF189" s="109" t="n">
        <v>30.6</v>
      </c>
      <c r="AG189" s="109" t="n">
        <v>10</v>
      </c>
      <c r="AH189" s="109" t="n">
        <v>5.4</v>
      </c>
      <c r="AI189" s="109" t="n">
        <v>1.9</v>
      </c>
      <c r="AJ189" s="109" t="n">
        <v>6</v>
      </c>
      <c r="AK189" s="109" t="n">
        <v>0.9</v>
      </c>
      <c r="AL189" s="109" t="n">
        <v>4.7</v>
      </c>
      <c r="AM189" s="109" t="n">
        <v>5.6</v>
      </c>
      <c r="AN189" s="109" t="n">
        <v>4.9</v>
      </c>
      <c r="AO189" s="109" t="n">
        <v>8.125</v>
      </c>
      <c r="AP189" s="109" t="n">
        <v>7.3</v>
      </c>
      <c r="AQ189" s="109" t="n">
        <v>10</v>
      </c>
      <c r="AR189" s="109" t="s">
        <v>629</v>
      </c>
      <c r="AS189" s="109" t="s">
        <v>623</v>
      </c>
      <c r="AT189" s="109" t="s">
        <v>630</v>
      </c>
      <c r="AU189" s="109"/>
      <c r="AV189" s="109" t="s">
        <v>630</v>
      </c>
      <c r="AW189" s="109"/>
      <c r="AX189" s="109" t="n">
        <v>10</v>
      </c>
      <c r="AY189" s="109"/>
      <c r="AZ189" s="109"/>
      <c r="BA189" s="109"/>
      <c r="BB189" s="109"/>
      <c r="BC189" s="109"/>
      <c r="BD189" s="109"/>
      <c r="BE189" s="109"/>
      <c r="BF189" s="109"/>
      <c r="BG189" s="109"/>
      <c r="BH189" s="109"/>
      <c r="BI189"/>
      <c r="BJ189"/>
      <c r="BK189"/>
      <c r="BL189"/>
      <c r="BM189"/>
      <c r="BN189"/>
      <c r="BO189"/>
      <c r="BP189"/>
      <c r="BQ189" t="s">
        <v>2023</v>
      </c>
      <c r="BR189" t="s">
        <v>2024</v>
      </c>
      <c r="BS189" t="s">
        <v>2025</v>
      </c>
      <c r="BT189"/>
      <c r="BU189"/>
      <c r="BV189"/>
      <c r="BW189"/>
      <c r="BX189"/>
      <c r="BY189"/>
      <c r="BZ189"/>
      <c r="CA189"/>
      <c r="CB189"/>
      <c r="CC189"/>
      <c r="CD189" t="s">
        <v>628</v>
      </c>
      <c r="CE189"/>
      <c r="CF189"/>
      <c r="CG189"/>
      <c r="CH189"/>
      <c r="CI189"/>
      <c r="CJ189"/>
      <c r="CK189" t="n">
        <v>30.3840675354004</v>
      </c>
      <c r="CL189" t="n">
        <v>30.4998455047607</v>
      </c>
      <c r="CM189" t="n">
        <v>99.9451675415039</v>
      </c>
      <c r="CN189"/>
      <c r="CO189"/>
      <c r="CP189"/>
      <c r="CQ189"/>
      <c r="CR189"/>
      <c r="CS189"/>
      <c r="CT189"/>
      <c r="CU189"/>
      <c r="CV189"/>
      <c r="CW189" t="n">
        <v>63.5306854248047</v>
      </c>
      <c r="CX189"/>
      <c r="CY189" t="n">
        <v>6.09996910095215</v>
      </c>
      <c r="CZ189" t="n">
        <v>0.0274162292480469</v>
      </c>
      <c r="DA189"/>
      <c r="DB189"/>
      <c r="DC189" t="n">
        <v>10</v>
      </c>
      <c r="DD189" t="n">
        <v>5.37579511006673</v>
      </c>
      <c r="DE189" t="n">
        <v>7.67970730009533</v>
      </c>
    </row>
    <row r="190">
      <c r="A190" s="113" t="n">
        <v>188</v>
      </c>
      <c r="B190" s="113" t="s">
        <v>1569</v>
      </c>
      <c r="C190" s="113"/>
      <c r="D190" s="109" t="str">
        <f>IFERROR(GEOMEAN(E190, F190), MAX(E190, F190))</f>
      </c>
      <c r="E190" s="109" t="str">
        <f>MAX(AQ190)</f>
      </c>
      <c r="F190" s="109" t="str">
        <f>MAX(AY190, DE190)</f>
      </c>
      <c r="G190" s="109"/>
      <c r="H190" s="109" t="n">
        <v>79.84753664</v>
      </c>
      <c r="I190" s="109" t="n">
        <v>34.20189849</v>
      </c>
      <c r="J190" s="109" t="n">
        <v>9.5</v>
      </c>
      <c r="K190" s="109" t="n">
        <v>6.4</v>
      </c>
      <c r="L190" s="109" t="n">
        <v>9.5</v>
      </c>
      <c r="M190" s="109" t="n">
        <v>5.6</v>
      </c>
      <c r="N190" s="109" t="n">
        <v>6.6</v>
      </c>
      <c r="O190" s="109" t="n">
        <v>2.9</v>
      </c>
      <c r="P190" s="109" t="n">
        <v>3.5</v>
      </c>
      <c r="Q190" s="109" t="n">
        <v>0.5</v>
      </c>
      <c r="R190" s="109" t="n">
        <v>0.5</v>
      </c>
      <c r="S190" s="109" t="n">
        <v>3.8</v>
      </c>
      <c r="T190" s="109" t="n">
        <v>5</v>
      </c>
      <c r="U190" s="109" t="n">
        <v>2.4</v>
      </c>
      <c r="V190" s="109" t="n">
        <v>3.7</v>
      </c>
      <c r="W190" s="109" t="n">
        <v>3.8</v>
      </c>
      <c r="X190" s="109" t="n">
        <v>4</v>
      </c>
      <c r="Y190" s="109" t="n">
        <v>5</v>
      </c>
      <c r="Z190" s="109" t="n">
        <v>1.9</v>
      </c>
      <c r="AA190" s="109" t="n">
        <v>3.6</v>
      </c>
      <c r="AB190" s="109" t="n">
        <v>0</v>
      </c>
      <c r="AC190" s="109" t="n">
        <v>0</v>
      </c>
      <c r="AD190" s="109" t="n">
        <v>5</v>
      </c>
      <c r="AE190" s="109" t="n">
        <v>1.7</v>
      </c>
      <c r="AF190" s="109" t="n">
        <v>26.2</v>
      </c>
      <c r="AG190" s="109" t="n">
        <v>10</v>
      </c>
      <c r="AH190" s="109" t="n">
        <v>12.7</v>
      </c>
      <c r="AI190" s="109" t="n">
        <v>5.9</v>
      </c>
      <c r="AJ190" s="109" t="n">
        <v>6</v>
      </c>
      <c r="AK190" s="109" t="n">
        <v>10</v>
      </c>
      <c r="AL190" s="109" t="n">
        <v>8</v>
      </c>
      <c r="AM190" s="109" t="n">
        <v>7</v>
      </c>
      <c r="AN190" s="109" t="n">
        <v>5.4</v>
      </c>
      <c r="AO190" s="109" t="n">
        <v>10</v>
      </c>
      <c r="AP190" s="109" t="n">
        <v>4.3</v>
      </c>
      <c r="AQ190" s="109" t="n">
        <v>6.14285714285714</v>
      </c>
      <c r="AR190" s="109" t="s">
        <v>1571</v>
      </c>
      <c r="AS190" s="109" t="s">
        <v>623</v>
      </c>
      <c r="AT190" s="109" t="s">
        <v>1572</v>
      </c>
      <c r="AU190" s="109" t="s">
        <v>623</v>
      </c>
      <c r="AV190" s="109" t="s">
        <v>662</v>
      </c>
      <c r="AW190" s="109" t="s">
        <v>625</v>
      </c>
      <c r="AX190" s="109" t="n">
        <v>10</v>
      </c>
      <c r="AY190" s="109" t="n">
        <v>10</v>
      </c>
      <c r="AZ190" s="109" t="n">
        <v>0</v>
      </c>
      <c r="BA190" s="109" t="s">
        <v>2192</v>
      </c>
      <c r="BB190" s="109" t="s">
        <v>2027</v>
      </c>
      <c r="BC190" s="109" t="n">
        <v>19.0787550536186</v>
      </c>
      <c r="BD190" s="109" t="n">
        <v>19.2836594047393</v>
      </c>
      <c r="BE190" s="109" t="n">
        <v>19.6519487649327</v>
      </c>
      <c r="BF190" s="109" t="n">
        <v>21.9294534458822</v>
      </c>
      <c r="BG190" s="109" t="n">
        <v>21.5746863297846</v>
      </c>
      <c r="BH190" s="109" t="n">
        <v>21.5679646612166</v>
      </c>
      <c r="BI190" t="s">
        <v>2028</v>
      </c>
      <c r="BJ190" t="s">
        <v>2029</v>
      </c>
      <c r="BK190" t="n">
        <v>59308.69</v>
      </c>
      <c r="BL190" t="n">
        <v>-0.354767116097598</v>
      </c>
      <c r="BM190" t="n">
        <v>2.2775046809495</v>
      </c>
      <c r="BN190" t="n">
        <v>0</v>
      </c>
      <c r="BO190" t="n">
        <v>7.59168226983166</v>
      </c>
      <c r="BP190" t="n">
        <v>7.59168226983166</v>
      </c>
      <c r="BQ190" t="s">
        <v>2023</v>
      </c>
      <c r="BR190" t="s">
        <v>2024</v>
      </c>
      <c r="BS190" t="s">
        <v>2025</v>
      </c>
      <c r="BT190"/>
      <c r="BU190" t="n">
        <v>27.45</v>
      </c>
      <c r="BV190" t="n">
        <v>27.125</v>
      </c>
      <c r="BW190" t="n">
        <v>28.7</v>
      </c>
      <c r="BX190" t="n">
        <v>36.989</v>
      </c>
      <c r="BY190" t="n">
        <v>36.495</v>
      </c>
      <c r="BZ190" t="n">
        <v>36.989</v>
      </c>
      <c r="CA190" t="n">
        <v>37.49</v>
      </c>
      <c r="CB190" t="n">
        <v>37.562</v>
      </c>
      <c r="CC190" t="n">
        <v>37.494</v>
      </c>
      <c r="CD190" t="s">
        <v>2193</v>
      </c>
      <c r="CE190" t="n">
        <v>-0.494</v>
      </c>
      <c r="CF190" t="n">
        <v>8.289</v>
      </c>
      <c r="CG190" t="n">
        <v>0</v>
      </c>
      <c r="CH190" t="n">
        <v>10</v>
      </c>
      <c r="CI190" t="n">
        <v>10</v>
      </c>
      <c r="CJ190" t="n">
        <v>10</v>
      </c>
      <c r="CK190"/>
      <c r="CL190"/>
      <c r="CM190"/>
      <c r="CN190"/>
      <c r="CO190"/>
      <c r="CP190"/>
      <c r="CQ190"/>
      <c r="CR190"/>
      <c r="CS190"/>
      <c r="CT190"/>
      <c r="CU190"/>
      <c r="CV190"/>
      <c r="CW190"/>
      <c r="CX190"/>
      <c r="CY190"/>
      <c r="CZ190"/>
      <c r="DA190"/>
      <c r="DB190"/>
      <c r="DC190"/>
      <c r="DD190"/>
      <c r="DE190"/>
    </row>
    <row r="191">
      <c r="A191" s="113" t="n">
        <v>189</v>
      </c>
      <c r="B191" s="113" t="s">
        <v>1575</v>
      </c>
      <c r="C191" s="113"/>
      <c r="D191" s="109" t="str">
        <f>IFERROR(GEOMEAN(E191, F191), MAX(E191, F191))</f>
      </c>
      <c r="E191" s="109" t="str">
        <f>MAX(AQ191)</f>
      </c>
      <c r="F191" s="109" t="str">
        <f>MAX(AY191, DE191)</f>
      </c>
      <c r="G191" s="109"/>
      <c r="H191" s="109" t="n">
        <v>1.621688864</v>
      </c>
      <c r="I191" s="109" t="n">
        <v>34.02183079</v>
      </c>
      <c r="J191" s="109" t="n">
        <v>0</v>
      </c>
      <c r="K191" s="109" t="n">
        <v>6.4</v>
      </c>
      <c r="L191" s="109" t="n">
        <v>0</v>
      </c>
      <c r="M191" s="109" t="n">
        <v>4.6</v>
      </c>
      <c r="N191" s="109" t="n">
        <v>4.4</v>
      </c>
      <c r="O191" s="109" t="n">
        <v>7</v>
      </c>
      <c r="P191" s="109" t="n">
        <v>7.8</v>
      </c>
      <c r="Q191" s="109" t="n">
        <v>0.3</v>
      </c>
      <c r="R191" s="109" t="n">
        <v>0.3</v>
      </c>
      <c r="S191" s="109" t="n">
        <v>4.8</v>
      </c>
      <c r="T191" s="109" t="n">
        <v>6.4</v>
      </c>
      <c r="U191" s="109" t="n">
        <v>0.3</v>
      </c>
      <c r="V191" s="109" t="n">
        <v>3.4</v>
      </c>
      <c r="W191" s="109" t="n">
        <v>4.1</v>
      </c>
      <c r="X191" s="109" t="n">
        <v>6.2</v>
      </c>
      <c r="Y191" s="109" t="n">
        <v>9</v>
      </c>
      <c r="Z191" s="109" t="n">
        <v>5.8</v>
      </c>
      <c r="AA191" s="109" t="n">
        <v>7</v>
      </c>
      <c r="AB191" s="109" t="n">
        <v>6.7</v>
      </c>
      <c r="AC191" s="109" t="n">
        <v>3.4</v>
      </c>
      <c r="AD191" s="109" t="n">
        <v>2</v>
      </c>
      <c r="AE191" s="109" t="n">
        <v>0</v>
      </c>
      <c r="AF191" s="109" t="n">
        <v>17.9</v>
      </c>
      <c r="AG191" s="109" t="n">
        <v>5.3</v>
      </c>
      <c r="AH191" s="109" t="n">
        <v>4.5</v>
      </c>
      <c r="AI191" s="109" t="n">
        <v>1.4</v>
      </c>
      <c r="AJ191" s="109" t="n">
        <v>7</v>
      </c>
      <c r="AK191" s="109" t="n">
        <v>6.6</v>
      </c>
      <c r="AL191" s="109" t="n">
        <v>5.1</v>
      </c>
      <c r="AM191" s="109" t="n">
        <v>4</v>
      </c>
      <c r="AN191" s="109" t="n">
        <v>4.1</v>
      </c>
      <c r="AO191" s="109" t="n">
        <v>4.79166666666667</v>
      </c>
      <c r="AP191" s="109" t="n">
        <v>6.1</v>
      </c>
      <c r="AQ191" s="109" t="n">
        <v>8.71428571428571</v>
      </c>
      <c r="AR191" s="109" t="s">
        <v>1216</v>
      </c>
      <c r="AS191" s="109" t="s">
        <v>623</v>
      </c>
      <c r="AT191" s="109" t="s">
        <v>630</v>
      </c>
      <c r="AU191" s="109"/>
      <c r="AV191" s="109" t="s">
        <v>627</v>
      </c>
      <c r="AW191" s="109" t="s">
        <v>623</v>
      </c>
      <c r="AX191" s="109" t="n">
        <v>10</v>
      </c>
      <c r="AY191" s="109"/>
      <c r="AZ191" s="109" t="n">
        <v>7</v>
      </c>
      <c r="BA191" s="109" t="s">
        <v>2194</v>
      </c>
      <c r="BB191" s="109" t="s">
        <v>2027</v>
      </c>
      <c r="BC191" s="109" t="n">
        <v>58.5416507491041</v>
      </c>
      <c r="BD191" s="109" t="n">
        <v>58.3249025282085</v>
      </c>
      <c r="BE191" s="109" t="n">
        <v>58.5571283926716</v>
      </c>
      <c r="BF191" s="109" t="n">
        <v>60.4651091672306</v>
      </c>
      <c r="BG191" s="109" t="n">
        <v>60.693494732984</v>
      </c>
      <c r="BH191" s="109" t="n">
        <v>60.6316660887989</v>
      </c>
      <c r="BI191" t="s">
        <v>2028</v>
      </c>
      <c r="BJ191" t="s">
        <v>2029</v>
      </c>
      <c r="BK191" t="n">
        <v>18383.956</v>
      </c>
      <c r="BL191" t="n">
        <v>0.228385565753399</v>
      </c>
      <c r="BM191" t="n">
        <v>1.907980774559</v>
      </c>
      <c r="BN191" t="n">
        <v>2.28385565753399</v>
      </c>
      <c r="BO191" t="n">
        <v>6.35993591519667</v>
      </c>
      <c r="BP191" t="n">
        <v>6.35993591519667</v>
      </c>
      <c r="BQ191" t="s">
        <v>2023</v>
      </c>
      <c r="BR191" t="s">
        <v>2024</v>
      </c>
      <c r="BS191" t="s">
        <v>2025</v>
      </c>
      <c r="BT191"/>
      <c r="BU191"/>
      <c r="BV191"/>
      <c r="BW191"/>
      <c r="BX191"/>
      <c r="BY191"/>
      <c r="BZ191"/>
      <c r="CA191"/>
      <c r="CB191"/>
      <c r="CC191"/>
      <c r="CD191" t="s">
        <v>628</v>
      </c>
      <c r="CE191"/>
      <c r="CF191"/>
      <c r="CG191"/>
      <c r="CH191"/>
      <c r="CI191"/>
      <c r="CJ191"/>
      <c r="CK191" t="n">
        <v>53.9578132629395</v>
      </c>
      <c r="CL191" t="n">
        <v>26.1418609619141</v>
      </c>
      <c r="CM191" t="n">
        <v>85.9277038574219</v>
      </c>
      <c r="CN191"/>
      <c r="CO191" t="n">
        <v>30.0516033172607</v>
      </c>
      <c r="CP191"/>
      <c r="CQ191" t="n">
        <v>24.6030426025391</v>
      </c>
      <c r="CR191" t="n">
        <v>33.2261848449707</v>
      </c>
      <c r="CS191" t="n">
        <v>60.5669136047363</v>
      </c>
      <c r="CT191"/>
      <c r="CU191" t="n">
        <v>0.953180968761444</v>
      </c>
      <c r="CV191" t="n">
        <v>0.42235004901886</v>
      </c>
      <c r="CW191" t="n">
        <v>39.2712364196777</v>
      </c>
      <c r="CX191" t="n">
        <v>67.0794677734375</v>
      </c>
      <c r="CY191" t="n">
        <v>5.22837219238281</v>
      </c>
      <c r="CZ191" t="n">
        <v>7.03614807128906</v>
      </c>
      <c r="DA191"/>
      <c r="DB191" t="n">
        <v>10</v>
      </c>
      <c r="DC191" t="n">
        <v>7.85424728393555</v>
      </c>
      <c r="DD191" t="n">
        <v>7.52969188690185</v>
      </c>
      <c r="DE191" t="n">
        <v>10</v>
      </c>
    </row>
    <row r="192">
      <c r="A192" s="113" t="n">
        <v>190</v>
      </c>
      <c r="B192" s="113" t="s">
        <v>1579</v>
      </c>
      <c r="C192" s="113"/>
      <c r="D192" s="109" t="str">
        <f>IFERROR(GEOMEAN(E192, F192), MAX(E192, F192))</f>
      </c>
      <c r="E192" s="109" t="str">
        <f>MAX(AQ192)</f>
      </c>
      <c r="F192" s="109" t="str">
        <f>MAX(AY192, DE192)</f>
      </c>
      <c r="G192" s="109"/>
      <c r="H192" s="109" t="n">
        <v>29.55185645</v>
      </c>
      <c r="I192" s="109"/>
      <c r="J192" s="109" t="n">
        <v>3.4</v>
      </c>
      <c r="K192" s="109"/>
      <c r="L192" s="109" t="n">
        <v>3.4</v>
      </c>
      <c r="M192" s="109" t="n">
        <v>5.2</v>
      </c>
      <c r="N192" s="109" t="n">
        <v>3.2</v>
      </c>
      <c r="O192" s="109" t="n">
        <v>3.1</v>
      </c>
      <c r="P192" s="109" t="n">
        <v>5.2</v>
      </c>
      <c r="Q192" s="109" t="n">
        <v>0.2</v>
      </c>
      <c r="R192" s="109" t="n">
        <v>0.2</v>
      </c>
      <c r="S192" s="109" t="n">
        <v>3.4</v>
      </c>
      <c r="T192" s="109" t="n">
        <v>6.4</v>
      </c>
      <c r="U192" s="109" t="n">
        <v>1.2</v>
      </c>
      <c r="V192" s="109" t="n">
        <v>3.8</v>
      </c>
      <c r="W192" s="109" t="n">
        <v>3.6</v>
      </c>
      <c r="X192" s="109" t="n">
        <v>7.3</v>
      </c>
      <c r="Y192" s="109" t="n">
        <v>8</v>
      </c>
      <c r="Z192" s="109" t="n">
        <v>3.4</v>
      </c>
      <c r="AA192" s="109" t="n">
        <v>6.2</v>
      </c>
      <c r="AB192" s="109" t="n">
        <v>13</v>
      </c>
      <c r="AC192" s="109" t="n">
        <v>6.5</v>
      </c>
      <c r="AD192" s="109" t="n">
        <v>3</v>
      </c>
      <c r="AE192" s="109" t="n">
        <v>0.6</v>
      </c>
      <c r="AF192" s="109" t="n">
        <v>19.3</v>
      </c>
      <c r="AG192" s="109" t="n">
        <v>6.2</v>
      </c>
      <c r="AH192" s="109" t="n">
        <v>1.8</v>
      </c>
      <c r="AI192" s="109" t="n">
        <v>0</v>
      </c>
      <c r="AJ192" s="109" t="n">
        <v>5</v>
      </c>
      <c r="AK192" s="109" t="n">
        <v>4</v>
      </c>
      <c r="AL192" s="109" t="n">
        <v>3.8</v>
      </c>
      <c r="AM192" s="109" t="n">
        <v>4.5</v>
      </c>
      <c r="AN192" s="109" t="n">
        <v>4</v>
      </c>
      <c r="AO192" s="109" t="n">
        <v>4.375</v>
      </c>
      <c r="AP192" s="109" t="n">
        <v>5.6</v>
      </c>
      <c r="AQ192" s="109" t="n">
        <v>8</v>
      </c>
      <c r="AR192" s="109" t="s">
        <v>1581</v>
      </c>
      <c r="AS192" s="109" t="s">
        <v>623</v>
      </c>
      <c r="AT192" s="109" t="s">
        <v>630</v>
      </c>
      <c r="AU192" s="109"/>
      <c r="AV192" s="109" t="s">
        <v>662</v>
      </c>
      <c r="AW192" s="109" t="s">
        <v>625</v>
      </c>
      <c r="AX192" s="109" t="n">
        <v>10</v>
      </c>
      <c r="AY192" s="109"/>
      <c r="AZ192" s="109" t="n">
        <v>0</v>
      </c>
      <c r="BA192" s="109" t="s">
        <v>2195</v>
      </c>
      <c r="BB192" s="109" t="s">
        <v>2027</v>
      </c>
      <c r="BC192" s="109" t="n">
        <v>33.862685660097</v>
      </c>
      <c r="BD192" s="109" t="n">
        <v>33.9870860831454</v>
      </c>
      <c r="BE192" s="109" t="n">
        <v>41.860583350611</v>
      </c>
      <c r="BF192" s="109" t="n">
        <v>50.3561787932138</v>
      </c>
      <c r="BG192" s="109" t="n">
        <v>49.959436521944</v>
      </c>
      <c r="BH192" s="109" t="n">
        <v>49.2359080074368</v>
      </c>
      <c r="BI192" t="s">
        <v>2028</v>
      </c>
      <c r="BJ192" t="s">
        <v>2029</v>
      </c>
      <c r="BK192" t="n">
        <v>14862.927</v>
      </c>
      <c r="BL192" t="n">
        <v>-0.396742271269801</v>
      </c>
      <c r="BM192" t="n">
        <v>8.4955954426028</v>
      </c>
      <c r="BN192" t="n">
        <v>0</v>
      </c>
      <c r="BO192" t="n">
        <v>10</v>
      </c>
      <c r="BP192" t="n">
        <v>10</v>
      </c>
      <c r="BQ192" t="s">
        <v>2023</v>
      </c>
      <c r="BR192" t="s">
        <v>2024</v>
      </c>
      <c r="BS192" t="s">
        <v>2025</v>
      </c>
      <c r="BT192"/>
      <c r="BU192"/>
      <c r="BV192"/>
      <c r="BW192"/>
      <c r="BX192"/>
      <c r="BY192"/>
      <c r="BZ192"/>
      <c r="CA192"/>
      <c r="CB192"/>
      <c r="CC192"/>
      <c r="CD192" t="s">
        <v>628</v>
      </c>
      <c r="CE192"/>
      <c r="CF192"/>
      <c r="CG192"/>
      <c r="CH192"/>
      <c r="CI192"/>
      <c r="CJ192"/>
      <c r="CK192"/>
      <c r="CL192"/>
      <c r="CM192"/>
      <c r="CN192"/>
      <c r="CO192"/>
      <c r="CP192"/>
      <c r="CQ192"/>
      <c r="CR192"/>
      <c r="CS192"/>
      <c r="CT192"/>
      <c r="CU192"/>
      <c r="CV192"/>
      <c r="CW192"/>
      <c r="CX192"/>
      <c r="CY192"/>
      <c r="CZ192"/>
      <c r="DA192"/>
      <c r="DB192"/>
      <c r="DC192"/>
      <c r="DD192"/>
      <c r="DE192"/>
    </row>
    <row r="193">
      <c r="A193" s="113"/>
      <c r="B193" s="113"/>
      <c r="C193" s="113"/>
      <c r="D193" s="109"/>
      <c r="E193" s="109"/>
      <c r="F193" s="109"/>
      <c r="G193" s="109"/>
      <c r="H193" s="109"/>
      <c r="I193" s="109"/>
      <c r="J193" s="109"/>
      <c r="K193" s="109"/>
      <c r="L193" s="109"/>
      <c r="M193" s="109"/>
      <c r="N193" s="109"/>
      <c r="O193" s="109"/>
      <c r="P193" s="109"/>
      <c r="Q193" s="109"/>
      <c r="R193" s="109"/>
      <c r="S193" s="109"/>
      <c r="T193" s="109"/>
      <c r="U193" s="109"/>
      <c r="V193" s="109"/>
      <c r="W193" s="109"/>
      <c r="X193" s="109"/>
      <c r="Y193" s="109"/>
      <c r="Z193" s="109"/>
      <c r="AA193" s="109"/>
      <c r="AB193" s="109"/>
      <c r="AC193" s="109"/>
      <c r="AD193" s="109"/>
      <c r="AE193" s="109"/>
      <c r="AF193" s="109"/>
      <c r="AG193" s="109"/>
      <c r="AH193" s="109"/>
      <c r="AI193" s="109"/>
      <c r="AJ193" s="109"/>
      <c r="AK193" s="109"/>
      <c r="AL193" s="109"/>
      <c r="AM193" s="109"/>
      <c r="AN193" s="109"/>
      <c r="AO193" s="109"/>
      <c r="AP193" s="109"/>
      <c r="AQ193" s="109"/>
      <c r="AR193" s="109"/>
      <c r="AS193" s="109"/>
      <c r="AT193" s="109"/>
      <c r="AU193" s="109"/>
      <c r="AV193" s="109"/>
      <c r="AW193" s="109"/>
      <c r="AX193" s="109"/>
      <c r="AY193" s="109"/>
      <c r="AZ193" s="109"/>
      <c r="BA193" s="109"/>
      <c r="BB193" s="109"/>
      <c r="BC193" s="109"/>
      <c r="BD193" s="109"/>
      <c r="BE193" s="109"/>
      <c r="BF193" s="109"/>
      <c r="BG193" s="109"/>
      <c r="BH193" s="109"/>
    </row>
    <row r="194">
      <c r="A194" s="113"/>
      <c r="B194" s="113"/>
      <c r="C194" s="113"/>
      <c r="D194" s="109"/>
      <c r="E194" s="109"/>
      <c r="F194" s="109"/>
      <c r="G194" s="109"/>
      <c r="H194" s="109"/>
      <c r="I194" s="109"/>
      <c r="J194" s="109"/>
      <c r="K194" s="109"/>
      <c r="L194" s="109"/>
      <c r="M194" s="109"/>
      <c r="N194" s="109"/>
      <c r="O194" s="109"/>
      <c r="P194" s="109"/>
      <c r="Q194" s="109"/>
      <c r="R194" s="109"/>
      <c r="S194" s="109"/>
      <c r="T194" s="109"/>
      <c r="U194" s="109"/>
      <c r="V194" s="109"/>
      <c r="W194" s="109"/>
      <c r="X194" s="109"/>
      <c r="Y194" s="109"/>
      <c r="Z194" s="109"/>
      <c r="AA194" s="109"/>
      <c r="AB194" s="109"/>
      <c r="AC194" s="109"/>
      <c r="AD194" s="109"/>
      <c r="AE194" s="109"/>
      <c r="AF194" s="109"/>
      <c r="AG194" s="109"/>
      <c r="AH194" s="109"/>
      <c r="AI194" s="109"/>
      <c r="AJ194" s="109"/>
      <c r="AK194" s="109"/>
      <c r="AL194" s="109"/>
      <c r="AM194" s="109"/>
      <c r="AN194" s="109"/>
      <c r="AO194" s="109"/>
      <c r="AP194" s="109"/>
      <c r="AQ194" s="109"/>
      <c r="AR194" s="109"/>
      <c r="AS194" s="109"/>
      <c r="AT194" s="109"/>
      <c r="AU194" s="109"/>
      <c r="AV194" s="109"/>
      <c r="AW194" s="109"/>
      <c r="AX194" s="109"/>
      <c r="AY194" s="109"/>
      <c r="AZ194" s="109"/>
      <c r="BA194" s="109"/>
      <c r="BB194" s="109"/>
      <c r="BC194" s="109"/>
      <c r="BD194" s="109"/>
      <c r="BE194" s="109"/>
      <c r="BF194" s="109"/>
      <c r="BG194" s="109"/>
      <c r="BH194" s="109"/>
    </row>
    <row r="195">
      <c r="A195" s="113"/>
      <c r="B195" s="113"/>
      <c r="C195" s="113"/>
      <c r="D195" s="109"/>
      <c r="E195" s="109"/>
      <c r="F195" s="109"/>
      <c r="G195" s="109"/>
      <c r="H195" s="109"/>
      <c r="I195" s="109"/>
      <c r="J195" s="109"/>
      <c r="K195" s="109"/>
      <c r="L195" s="109"/>
      <c r="M195" s="109"/>
      <c r="N195" s="109"/>
      <c r="O195" s="109"/>
      <c r="P195" s="109"/>
      <c r="Q195" s="109"/>
      <c r="R195" s="109"/>
      <c r="S195" s="109"/>
      <c r="T195" s="109"/>
      <c r="U195" s="109"/>
      <c r="V195" s="109"/>
      <c r="W195" s="109"/>
      <c r="X195" s="109"/>
      <c r="Y195" s="109"/>
      <c r="Z195" s="109"/>
      <c r="AA195" s="109"/>
      <c r="AB195" s="109"/>
      <c r="AC195" s="109"/>
      <c r="AD195" s="109"/>
      <c r="AE195" s="109"/>
      <c r="AF195" s="109"/>
      <c r="AG195" s="109"/>
      <c r="AH195" s="109"/>
      <c r="AI195" s="109"/>
      <c r="AJ195" s="109"/>
      <c r="AK195" s="109"/>
      <c r="AL195" s="109"/>
      <c r="AM195" s="109"/>
      <c r="AN195" s="109"/>
      <c r="AO195" s="109"/>
      <c r="AP195" s="109"/>
      <c r="AQ195" s="109"/>
      <c r="AR195" s="109"/>
      <c r="AS195" s="109"/>
      <c r="AT195" s="109"/>
      <c r="AU195" s="109"/>
      <c r="AV195" s="109"/>
      <c r="AW195" s="109"/>
      <c r="AX195" s="109"/>
      <c r="AY195" s="109"/>
      <c r="AZ195" s="109"/>
      <c r="BA195" s="109"/>
      <c r="BB195" s="109"/>
      <c r="BC195" s="109"/>
      <c r="BD195" s="109"/>
      <c r="BE195" s="109"/>
      <c r="BF195" s="109"/>
      <c r="BG195" s="109"/>
      <c r="BH195" s="109"/>
    </row>
    <row r="196">
      <c r="A196" s="113"/>
      <c r="B196" s="113"/>
      <c r="C196" s="113"/>
      <c r="D196" s="109"/>
      <c r="E196" s="109"/>
      <c r="F196" s="109"/>
      <c r="G196" s="109"/>
      <c r="H196" s="109"/>
      <c r="I196" s="109"/>
      <c r="J196" s="109"/>
      <c r="K196" s="109"/>
      <c r="L196" s="109"/>
      <c r="M196" s="109"/>
      <c r="N196" s="109"/>
      <c r="O196" s="109"/>
      <c r="P196" s="109"/>
      <c r="Q196" s="109"/>
      <c r="R196" s="109"/>
      <c r="S196" s="109"/>
      <c r="T196" s="109"/>
      <c r="U196" s="109"/>
      <c r="V196" s="109"/>
      <c r="W196" s="109"/>
      <c r="X196" s="109"/>
      <c r="Y196" s="109"/>
      <c r="Z196" s="109"/>
      <c r="AA196" s="109"/>
      <c r="AB196" s="109"/>
      <c r="AC196" s="109"/>
      <c r="AD196" s="109"/>
      <c r="AE196" s="109"/>
      <c r="AF196" s="109"/>
      <c r="AG196" s="109"/>
      <c r="AH196" s="109"/>
      <c r="AI196" s="109"/>
      <c r="AJ196" s="109"/>
      <c r="AK196" s="109"/>
      <c r="AL196" s="109"/>
      <c r="AM196" s="109"/>
      <c r="AN196" s="109"/>
      <c r="AO196" s="109"/>
      <c r="AP196" s="109"/>
      <c r="AQ196" s="109"/>
      <c r="AR196" s="109"/>
      <c r="AS196" s="109"/>
      <c r="AT196" s="109"/>
      <c r="AU196" s="109"/>
      <c r="AV196" s="109"/>
      <c r="AW196" s="109"/>
      <c r="AX196" s="109"/>
      <c r="AY196" s="109"/>
      <c r="AZ196" s="109"/>
      <c r="BA196" s="109"/>
      <c r="BB196" s="109"/>
      <c r="BC196" s="109"/>
      <c r="BD196" s="109"/>
      <c r="BE196" s="109"/>
      <c r="BF196" s="109"/>
      <c r="BG196" s="109"/>
      <c r="BH196" s="109"/>
    </row>
    <row r="197">
      <c r="A197" s="113"/>
      <c r="B197" s="113"/>
      <c r="C197" s="113"/>
      <c r="D197" s="109"/>
      <c r="E197" s="109"/>
      <c r="F197" s="109"/>
      <c r="G197" s="109"/>
      <c r="H197" s="109"/>
      <c r="I197" s="109"/>
      <c r="J197" s="109"/>
      <c r="K197" s="109"/>
      <c r="L197" s="109"/>
      <c r="M197" s="109"/>
      <c r="N197" s="109"/>
      <c r="O197" s="109"/>
      <c r="P197" s="109"/>
      <c r="Q197" s="109"/>
      <c r="R197" s="109"/>
      <c r="S197" s="109"/>
      <c r="T197" s="109"/>
      <c r="U197" s="109"/>
      <c r="V197" s="109"/>
      <c r="W197" s="109"/>
      <c r="X197" s="109"/>
      <c r="Y197" s="109"/>
      <c r="Z197" s="109"/>
      <c r="AA197" s="109"/>
      <c r="AB197" s="109"/>
      <c r="AC197" s="109"/>
      <c r="AD197" s="109"/>
      <c r="AE197" s="109"/>
      <c r="AF197" s="109"/>
      <c r="AG197" s="109"/>
      <c r="AH197" s="109"/>
      <c r="AI197" s="109"/>
      <c r="AJ197" s="109"/>
      <c r="AK197" s="109"/>
      <c r="AL197" s="109"/>
      <c r="AM197" s="109"/>
      <c r="AN197" s="109"/>
      <c r="AO197" s="109"/>
      <c r="AP197" s="109"/>
      <c r="AQ197" s="109"/>
      <c r="AR197" s="109"/>
      <c r="AS197" s="109"/>
      <c r="AT197" s="109"/>
      <c r="AU197" s="109"/>
      <c r="AV197" s="109"/>
      <c r="AW197" s="109"/>
      <c r="AX197" s="109"/>
      <c r="AY197" s="109"/>
      <c r="AZ197" s="109"/>
      <c r="BA197" s="109"/>
      <c r="BB197" s="109"/>
      <c r="BC197" s="109"/>
      <c r="BD197" s="109"/>
      <c r="BE197" s="109"/>
      <c r="BF197" s="109"/>
      <c r="BG197" s="109"/>
      <c r="BH197" s="109"/>
    </row>
    <row r="198">
      <c r="A198" s="113"/>
      <c r="B198" s="113"/>
      <c r="C198" s="113"/>
      <c r="D198" s="109"/>
      <c r="E198" s="109"/>
      <c r="F198" s="109"/>
      <c r="G198" s="109"/>
      <c r="H198" s="109"/>
      <c r="I198" s="109"/>
      <c r="J198" s="109"/>
      <c r="K198" s="109"/>
      <c r="L198" s="109"/>
      <c r="M198" s="109"/>
      <c r="N198" s="109"/>
      <c r="O198" s="109"/>
      <c r="P198" s="109"/>
      <c r="Q198" s="109"/>
      <c r="R198" s="109"/>
      <c r="S198" s="109"/>
      <c r="T198" s="109"/>
      <c r="U198" s="109"/>
      <c r="V198" s="109"/>
      <c r="W198" s="109"/>
      <c r="X198" s="109"/>
      <c r="Y198" s="109"/>
      <c r="Z198" s="109"/>
      <c r="AA198" s="109"/>
      <c r="AB198" s="109"/>
      <c r="AC198" s="109"/>
      <c r="AD198" s="109"/>
      <c r="AE198" s="109"/>
      <c r="AF198" s="109"/>
      <c r="AG198" s="109"/>
      <c r="AH198" s="109"/>
      <c r="AI198" s="109"/>
      <c r="AJ198" s="109"/>
      <c r="AK198" s="109"/>
      <c r="AL198" s="109"/>
      <c r="AM198" s="109"/>
      <c r="AN198" s="109"/>
      <c r="AO198" s="109"/>
      <c r="AP198" s="109"/>
      <c r="AQ198" s="109"/>
      <c r="AR198" s="109"/>
      <c r="AS198" s="109"/>
      <c r="AT198" s="109"/>
      <c r="AU198" s="109"/>
      <c r="AV198" s="109"/>
      <c r="AW198" s="109"/>
      <c r="AX198" s="109"/>
      <c r="AY198" s="109"/>
      <c r="AZ198" s="109"/>
      <c r="BA198" s="109"/>
      <c r="BB198" s="109"/>
      <c r="BC198" s="109"/>
      <c r="BD198" s="109"/>
      <c r="BE198" s="109"/>
      <c r="BF198" s="109"/>
      <c r="BG198" s="109"/>
      <c r="BH198" s="109"/>
    </row>
    <row r="199">
      <c r="A199" s="113"/>
      <c r="B199" s="113"/>
      <c r="C199" s="113"/>
      <c r="D199" s="109"/>
      <c r="E199" s="109"/>
      <c r="F199" s="109"/>
      <c r="G199" s="109"/>
      <c r="H199" s="109"/>
      <c r="I199" s="109"/>
      <c r="J199" s="109"/>
      <c r="K199" s="109"/>
      <c r="L199" s="109"/>
      <c r="M199" s="109"/>
      <c r="N199" s="109"/>
      <c r="O199" s="109"/>
      <c r="P199" s="109"/>
      <c r="Q199" s="109"/>
      <c r="R199" s="109"/>
      <c r="S199" s="109"/>
      <c r="T199" s="109"/>
      <c r="U199" s="109"/>
      <c r="V199" s="109"/>
      <c r="W199" s="109"/>
      <c r="X199" s="109"/>
      <c r="Y199" s="109"/>
      <c r="Z199" s="109"/>
      <c r="AA199" s="109"/>
      <c r="AB199" s="109"/>
      <c r="AC199" s="109"/>
      <c r="AD199" s="109"/>
      <c r="AE199" s="109"/>
      <c r="AF199" s="109"/>
      <c r="AG199" s="109"/>
      <c r="AH199" s="109"/>
      <c r="AI199" s="109"/>
      <c r="AJ199" s="109"/>
      <c r="AK199" s="109"/>
      <c r="AL199" s="109"/>
      <c r="AM199" s="109"/>
      <c r="AN199" s="109"/>
      <c r="AO199" s="109"/>
      <c r="AP199" s="109"/>
      <c r="AQ199" s="109"/>
      <c r="AR199" s="109"/>
      <c r="AS199" s="109"/>
      <c r="AT199" s="109"/>
      <c r="AU199" s="109"/>
      <c r="AV199" s="109"/>
      <c r="AW199" s="109"/>
      <c r="AX199" s="109"/>
      <c r="AY199" s="109"/>
      <c r="AZ199" s="109"/>
      <c r="BA199" s="109"/>
      <c r="BB199" s="109"/>
      <c r="BC199" s="109"/>
      <c r="BD199" s="109"/>
      <c r="BE199" s="109"/>
      <c r="BF199" s="109"/>
      <c r="BG199" s="109"/>
      <c r="BH199" s="109"/>
    </row>
    <row r="200">
      <c r="A200" s="113"/>
      <c r="B200" s="113"/>
      <c r="C200" s="113"/>
      <c r="D200" s="109"/>
      <c r="E200" s="109"/>
      <c r="F200" s="109"/>
      <c r="G200" s="109"/>
      <c r="H200" s="109"/>
      <c r="I200" s="109"/>
      <c r="J200" s="109"/>
      <c r="K200" s="109"/>
      <c r="L200" s="109"/>
      <c r="M200" s="109"/>
      <c r="N200" s="109"/>
      <c r="O200" s="109"/>
      <c r="P200" s="109"/>
      <c r="Q200" s="109"/>
      <c r="R200" s="109"/>
      <c r="S200" s="109"/>
      <c r="T200" s="109"/>
      <c r="U200" s="109"/>
      <c r="V200" s="109"/>
      <c r="W200" s="109"/>
      <c r="X200" s="109"/>
      <c r="Y200" s="109"/>
      <c r="Z200" s="109"/>
      <c r="AA200" s="109"/>
      <c r="AB200" s="109"/>
      <c r="AC200" s="109"/>
      <c r="AD200" s="109"/>
      <c r="AE200" s="109"/>
      <c r="AF200" s="109"/>
      <c r="AG200" s="109"/>
      <c r="AH200" s="109"/>
      <c r="AI200" s="109"/>
      <c r="AJ200" s="109"/>
      <c r="AK200" s="109"/>
      <c r="AL200" s="109"/>
      <c r="AM200" s="109"/>
      <c r="AN200" s="109"/>
      <c r="AO200" s="109"/>
      <c r="AP200" s="109"/>
      <c r="AQ200" s="109"/>
      <c r="AR200" s="109"/>
      <c r="AS200" s="109"/>
      <c r="AT200" s="109"/>
      <c r="AU200" s="109"/>
      <c r="AV200" s="109"/>
      <c r="AW200" s="109"/>
      <c r="AX200" s="109"/>
      <c r="AY200" s="109"/>
      <c r="AZ200" s="109"/>
      <c r="BA200" s="109"/>
      <c r="BB200" s="109"/>
      <c r="BC200" s="109"/>
      <c r="BD200" s="109"/>
      <c r="BE200" s="109"/>
      <c r="BF200" s="109"/>
      <c r="BG200" s="109"/>
      <c r="BH200" s="109"/>
    </row>
  </sheetData>
  <conditionalFormatting sqref="E1:E192">
    <cfRule type="expression" dxfId="11" priority="9">
      <formula>E1=""</formula>
    </cfRule>
    <cfRule type="cellIs" dxfId="10" priority="10" operator="between">
      <formula>0</formula>
      <formula>6.999</formula>
    </cfRule>
    <cfRule type="cellIs" dxfId="9" priority="11" operator="between">
      <formula>7</formula>
      <formula>9.99</formula>
    </cfRule>
    <cfRule type="expression" dxfId="8" priority="12">
      <formula>E1=10</formula>
    </cfRule>
  </conditionalFormatting>
  <conditionalFormatting sqref="F1:F192">
    <cfRule type="expression" dxfId="7" priority="5">
      <formula>F1=""</formula>
    </cfRule>
    <cfRule type="cellIs" dxfId="6" priority="6" operator="between">
      <formula>0</formula>
      <formula>6.999</formula>
    </cfRule>
    <cfRule type="cellIs" dxfId="5" priority="7" operator="between">
      <formula>7</formula>
      <formula>9.99</formula>
    </cfRule>
    <cfRule type="expression" dxfId="4" priority="8">
      <formula>F1=10</formula>
    </cfRule>
  </conditionalFormatting>
  <conditionalFormatting sqref="G1:G192">
    <cfRule type="expression" dxfId="3" priority="1">
      <formula>G1=""</formula>
    </cfRule>
    <cfRule type="cellIs" dxfId="2" priority="2" operator="between">
      <formula>0</formula>
      <formula>6.999</formula>
    </cfRule>
    <cfRule type="cellIs" dxfId="1" priority="3" operator="between">
      <formula>7</formula>
      <formula>9.99</formula>
    </cfRule>
    <cfRule type="expression" dxfId="0" priority="4">
      <formula>G1=10</formula>
    </cfRule>
  </conditionalFormatting>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Notkin, Benjamin</cp:lastModifiedBy>
  <dcterms:created xsi:type="dcterms:W3CDTF">2021-03-11T13:03:26Z</dcterms:created>
  <dcterms:modified xsi:type="dcterms:W3CDTF">2021-03-15T18:27:44Z</dcterms:modified>
</cp:coreProperties>
</file>